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drawings/drawing2.xml" ContentType="application/vnd.openxmlformats-officedocument.drawing+xml"/>
  <Override PartName="/xl/queryTables/queryTable5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klassen/Desktop/"/>
    </mc:Choice>
  </mc:AlternateContent>
  <xr:revisionPtr revIDLastSave="0" documentId="13_ncr:1_{11D8274B-FC22-7F4C-A7FC-6DE703ECC067}" xr6:coauthVersionLast="47" xr6:coauthVersionMax="47" xr10:uidLastSave="{00000000-0000-0000-0000-000000000000}"/>
  <bookViews>
    <workbookView xWindow="0" yWindow="0" windowWidth="33600" windowHeight="21000" firstSheet="1" activeTab="10" xr2:uid="{78479301-719F-6F4B-944C-69A952B1CC71}"/>
  </bookViews>
  <sheets>
    <sheet name="ABOUT" sheetId="18" r:id="rId1"/>
    <sheet name="OVERALL STATS" sheetId="17" r:id="rId2"/>
    <sheet name="VENDOR CENSUS" sheetId="20" r:id="rId3"/>
    <sheet name="RISK RATING" sheetId="21" r:id="rId4"/>
    <sheet name="all_municipalities" sheetId="5" r:id="rId5"/>
    <sheet name="internet_municipalities" sheetId="12" r:id="rId6"/>
    <sheet name="councilor_races" sheetId="4" r:id="rId7"/>
    <sheet name="head_of_council_races" sheetId="2" r:id="rId8"/>
    <sheet name="raw_data_CMED_2022" sheetId="8" r:id="rId9"/>
    <sheet name="raw_data_CMED_2018" sheetId="7" r:id="rId10"/>
    <sheet name="vendor_census_data_2022" sheetId="15" r:id="rId11"/>
    <sheet name="vendor_census_data_2018" sheetId="16" r:id="rId12"/>
    <sheet name="ohio_DOB_distribution" sheetId="19" r:id="rId13"/>
  </sheets>
  <definedNames>
    <definedName name="_xlnm._FilterDatabase" localSheetId="4" hidden="1">all_municipalities!$A$1:$Q$445</definedName>
    <definedName name="_xlnm._FilterDatabase" localSheetId="6" hidden="1">councilor_races!$A$1:$M$4644</definedName>
    <definedName name="_xlnm._FilterDatabase" localSheetId="7" hidden="1">head_of_council_races!$A$1:$L$975</definedName>
    <definedName name="_xlnm._FilterDatabase" localSheetId="5" hidden="1">internet_municipalities!$A$1:$V$226</definedName>
    <definedName name="_xlnm._FilterDatabase" localSheetId="9" hidden="1">raw_data_CMED_2018!$A$1:$T$6695</definedName>
    <definedName name="_xlnm._FilterDatabase" localSheetId="10" hidden="1">vendor_census_data_2022!$A$1:$I$370</definedName>
    <definedName name="Council" localSheetId="6">councilor_races!$A$1:$G$4645</definedName>
    <definedName name="Council" localSheetId="7">head_of_council_races!$A$1:$E$975</definedName>
    <definedName name="dob_year_month_counts_sorted_with_percentage" localSheetId="12">ohio_DOB_distribution!$A$1:$E$1143</definedName>
    <definedName name="Municipality" localSheetId="4">all_municipalities!$A$1:$L$445</definedName>
    <definedName name="ontario_online" localSheetId="11">vendor_census_data_2018!$A$2:$E$446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5" i="20" l="1"/>
  <c r="C6" i="20"/>
  <c r="C4" i="20"/>
  <c r="H445" i="16" l="1"/>
  <c r="H446" i="16"/>
  <c r="B33" i="20"/>
  <c r="E30" i="20"/>
  <c r="D30" i="20"/>
  <c r="C30" i="20"/>
  <c r="B30" i="20"/>
  <c r="C22" i="20"/>
  <c r="D22" i="20"/>
  <c r="E22" i="20"/>
  <c r="F22" i="20"/>
  <c r="G22" i="20"/>
  <c r="B22" i="20"/>
  <c r="G21" i="20"/>
  <c r="F21" i="20"/>
  <c r="E21" i="20"/>
  <c r="D21" i="20"/>
  <c r="C21" i="20"/>
  <c r="B21" i="20"/>
  <c r="C15" i="20"/>
  <c r="D15" i="20"/>
  <c r="E15" i="20"/>
  <c r="F15" i="20"/>
  <c r="G15" i="20"/>
  <c r="H15" i="20"/>
  <c r="B15" i="20"/>
  <c r="B17" i="20"/>
  <c r="H14" i="20"/>
  <c r="G14" i="20"/>
  <c r="F14" i="20"/>
  <c r="E14" i="20"/>
  <c r="D14" i="20"/>
  <c r="C14" i="20"/>
  <c r="B14" i="20"/>
  <c r="P71" i="4"/>
  <c r="P74" i="4"/>
  <c r="P75" i="4"/>
  <c r="P76" i="4"/>
  <c r="P77" i="4"/>
  <c r="P78" i="4"/>
  <c r="P79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10" i="4"/>
  <c r="P111" i="4"/>
  <c r="P112" i="4"/>
  <c r="P113" i="4"/>
  <c r="P114" i="4"/>
  <c r="P115" i="4"/>
  <c r="P116" i="4"/>
  <c r="P123" i="4"/>
  <c r="P124" i="4"/>
  <c r="P125" i="4"/>
  <c r="P132" i="4"/>
  <c r="P133" i="4"/>
  <c r="P134" i="4"/>
  <c r="P135" i="4"/>
  <c r="P136" i="4"/>
  <c r="P137" i="4"/>
  <c r="P138" i="4"/>
  <c r="P139" i="4"/>
  <c r="P140" i="4"/>
  <c r="P148" i="4"/>
  <c r="P149" i="4"/>
  <c r="P150" i="4"/>
  <c r="P151" i="4"/>
  <c r="P152" i="4"/>
  <c r="P159" i="4"/>
  <c r="P160" i="4"/>
  <c r="P161" i="4"/>
  <c r="P162" i="4"/>
  <c r="P163" i="4"/>
  <c r="P164" i="4"/>
  <c r="P165" i="4"/>
  <c r="P166" i="4"/>
  <c r="P167" i="4"/>
  <c r="P174" i="4"/>
  <c r="P175" i="4"/>
  <c r="P176" i="4"/>
  <c r="P177" i="4"/>
  <c r="P178" i="4"/>
  <c r="P179" i="4"/>
  <c r="P181" i="4"/>
  <c r="P183" i="4"/>
  <c r="P188" i="4"/>
  <c r="P189" i="4"/>
  <c r="P190" i="4"/>
  <c r="P191" i="4"/>
  <c r="P192" i="4"/>
  <c r="P193" i="4"/>
  <c r="P194" i="4"/>
  <c r="P195" i="4"/>
  <c r="P196" i="4"/>
  <c r="P197" i="4"/>
  <c r="P205" i="4"/>
  <c r="P206" i="4"/>
  <c r="P207" i="4"/>
  <c r="P208" i="4"/>
  <c r="P209" i="4"/>
  <c r="P210" i="4"/>
  <c r="P211" i="4"/>
  <c r="P212" i="4"/>
  <c r="P213" i="4"/>
  <c r="P214" i="4"/>
  <c r="P221" i="4"/>
  <c r="P222" i="4"/>
  <c r="P223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4" i="4"/>
  <c r="P246" i="4"/>
  <c r="P251" i="4"/>
  <c r="P252" i="4"/>
  <c r="P253" i="4"/>
  <c r="P254" i="4"/>
  <c r="P255" i="4"/>
  <c r="P256" i="4"/>
  <c r="P257" i="4"/>
  <c r="P258" i="4"/>
  <c r="P259" i="4"/>
  <c r="P266" i="4"/>
  <c r="P267" i="4"/>
  <c r="P268" i="4"/>
  <c r="P269" i="4"/>
  <c r="P270" i="4"/>
  <c r="P271" i="4"/>
  <c r="P272" i="4"/>
  <c r="P273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300" i="4"/>
  <c r="P301" i="4"/>
  <c r="P302" i="4"/>
  <c r="P303" i="4"/>
  <c r="P304" i="4"/>
  <c r="P309" i="4"/>
  <c r="P310" i="4"/>
  <c r="P311" i="4"/>
  <c r="P316" i="4"/>
  <c r="P317" i="4"/>
  <c r="P318" i="4"/>
  <c r="P319" i="4"/>
  <c r="P320" i="4"/>
  <c r="P321" i="4"/>
  <c r="P326" i="4"/>
  <c r="P327" i="4"/>
  <c r="P328" i="4"/>
  <c r="P329" i="4"/>
  <c r="P336" i="4"/>
  <c r="P337" i="4"/>
  <c r="P338" i="4"/>
  <c r="P339" i="4"/>
  <c r="P344" i="4"/>
  <c r="P345" i="4"/>
  <c r="P352" i="4"/>
  <c r="P353" i="4"/>
  <c r="P354" i="4"/>
  <c r="P359" i="4"/>
  <c r="P360" i="4"/>
  <c r="P361" i="4"/>
  <c r="P362" i="4"/>
  <c r="P363" i="4"/>
  <c r="P364" i="4"/>
  <c r="P365" i="4"/>
  <c r="P371" i="4"/>
  <c r="P372" i="4"/>
  <c r="P373" i="4"/>
  <c r="P374" i="4"/>
  <c r="P375" i="4"/>
  <c r="P376" i="4"/>
  <c r="P381" i="4"/>
  <c r="P383" i="4"/>
  <c r="P384" i="4"/>
  <c r="P385" i="4"/>
  <c r="P386" i="4"/>
  <c r="P387" i="4"/>
  <c r="P394" i="4"/>
  <c r="P395" i="4"/>
  <c r="P396" i="4"/>
  <c r="P397" i="4"/>
  <c r="P398" i="4"/>
  <c r="P399" i="4"/>
  <c r="P400" i="4"/>
  <c r="P401" i="4"/>
  <c r="P402" i="4"/>
  <c r="P409" i="4"/>
  <c r="P410" i="4"/>
  <c r="P411" i="4"/>
  <c r="P412" i="4"/>
  <c r="P413" i="4"/>
  <c r="P414" i="4"/>
  <c r="P415" i="4"/>
  <c r="P416" i="4"/>
  <c r="P421" i="4"/>
  <c r="P422" i="4"/>
  <c r="P423" i="4"/>
  <c r="P424" i="4"/>
  <c r="P425" i="4"/>
  <c r="P430" i="4"/>
  <c r="P431" i="4"/>
  <c r="P432" i="4"/>
  <c r="P433" i="4"/>
  <c r="P434" i="4"/>
  <c r="P439" i="4"/>
  <c r="P440" i="4"/>
  <c r="P441" i="4"/>
  <c r="P448" i="4"/>
  <c r="P449" i="4"/>
  <c r="P450" i="4"/>
  <c r="P455" i="4"/>
  <c r="P456" i="4"/>
  <c r="P457" i="4"/>
  <c r="P458" i="4"/>
  <c r="P459" i="4"/>
  <c r="P464" i="4"/>
  <c r="P465" i="4"/>
  <c r="P466" i="4"/>
  <c r="P467" i="4"/>
  <c r="P472" i="4"/>
  <c r="P473" i="4"/>
  <c r="P474" i="4"/>
  <c r="P475" i="4"/>
  <c r="P476" i="4"/>
  <c r="P477" i="4"/>
  <c r="P478" i="4"/>
  <c r="P479" i="4"/>
  <c r="P480" i="4"/>
  <c r="P489" i="4"/>
  <c r="P490" i="4"/>
  <c r="P491" i="4"/>
  <c r="P492" i="4"/>
  <c r="P493" i="4"/>
  <c r="P494" i="4"/>
  <c r="P495" i="4"/>
  <c r="P496" i="4"/>
  <c r="P497" i="4"/>
  <c r="P498" i="4"/>
  <c r="P505" i="4"/>
  <c r="P506" i="4"/>
  <c r="P507" i="4"/>
  <c r="P514" i="4"/>
  <c r="P515" i="4"/>
  <c r="P516" i="4"/>
  <c r="P517" i="4"/>
  <c r="P518" i="4"/>
  <c r="P522" i="4"/>
  <c r="P525" i="4"/>
  <c r="P526" i="4"/>
  <c r="P527" i="4"/>
  <c r="P528" i="4"/>
  <c r="P529" i="4"/>
  <c r="P530" i="4"/>
  <c r="P531" i="4"/>
  <c r="P532" i="4"/>
  <c r="P541" i="4"/>
  <c r="P542" i="4"/>
  <c r="P543" i="4"/>
  <c r="P544" i="4"/>
  <c r="P545" i="4"/>
  <c r="P546" i="4"/>
  <c r="P547" i="4"/>
  <c r="P548" i="4"/>
  <c r="P549" i="4"/>
  <c r="P556" i="4"/>
  <c r="P557" i="4"/>
  <c r="P558" i="4"/>
  <c r="P559" i="4"/>
  <c r="P560" i="4"/>
  <c r="P561" i="4"/>
  <c r="P562" i="4"/>
  <c r="P563" i="4"/>
  <c r="P565" i="4"/>
  <c r="P567" i="4"/>
  <c r="P570" i="4"/>
  <c r="P571" i="4"/>
  <c r="P572" i="4"/>
  <c r="P573" i="4"/>
  <c r="P580" i="4"/>
  <c r="P581" i="4"/>
  <c r="P582" i="4"/>
  <c r="P583" i="4"/>
  <c r="P587" i="4"/>
  <c r="P588" i="4"/>
  <c r="P589" i="4"/>
  <c r="P590" i="4"/>
  <c r="P591" i="4"/>
  <c r="P592" i="4"/>
  <c r="P593" i="4"/>
  <c r="P594" i="4"/>
  <c r="P603" i="4"/>
  <c r="P604" i="4"/>
  <c r="P605" i="4"/>
  <c r="P606" i="4"/>
  <c r="P607" i="4"/>
  <c r="P608" i="4"/>
  <c r="P609" i="4"/>
  <c r="P610" i="4"/>
  <c r="P617" i="4"/>
  <c r="P618" i="4"/>
  <c r="P619" i="4"/>
  <c r="P620" i="4"/>
  <c r="P621" i="4"/>
  <c r="P622" i="4"/>
  <c r="P623" i="4"/>
  <c r="P624" i="4"/>
  <c r="P625" i="4"/>
  <c r="P630" i="4"/>
  <c r="P631" i="4"/>
  <c r="P632" i="4"/>
  <c r="P633" i="4"/>
  <c r="P634" i="4"/>
  <c r="P639" i="4"/>
  <c r="P640" i="4"/>
  <c r="P641" i="4"/>
  <c r="P645" i="4"/>
  <c r="P646" i="4"/>
  <c r="P647" i="4"/>
  <c r="P648" i="4"/>
  <c r="P655" i="4"/>
  <c r="P656" i="4"/>
  <c r="P663" i="4"/>
  <c r="P664" i="4"/>
  <c r="P665" i="4"/>
  <c r="P669" i="4"/>
  <c r="P674" i="4"/>
  <c r="P675" i="4"/>
  <c r="P676" i="4"/>
  <c r="P677" i="4"/>
  <c r="P678" i="4"/>
  <c r="P679" i="4"/>
  <c r="P680" i="4"/>
  <c r="P681" i="4"/>
  <c r="P682" i="4"/>
  <c r="P683" i="4"/>
  <c r="P684" i="4"/>
  <c r="P689" i="4"/>
  <c r="P690" i="4"/>
  <c r="P691" i="4"/>
  <c r="P692" i="4"/>
  <c r="P693" i="4"/>
  <c r="P694" i="4"/>
  <c r="P695" i="4"/>
  <c r="P696" i="4"/>
  <c r="P702" i="4"/>
  <c r="P703" i="4"/>
  <c r="P704" i="4"/>
  <c r="P705" i="4"/>
  <c r="P714" i="4"/>
  <c r="P715" i="4"/>
  <c r="P716" i="4"/>
  <c r="P717" i="4"/>
  <c r="P718" i="4"/>
  <c r="P719" i="4"/>
  <c r="P720" i="4"/>
  <c r="P721" i="4"/>
  <c r="P722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53" i="4"/>
  <c r="P754" i="4"/>
  <c r="P755" i="4"/>
  <c r="P756" i="4"/>
  <c r="P757" i="4"/>
  <c r="P758" i="4"/>
  <c r="P759" i="4"/>
  <c r="P760" i="4"/>
  <c r="P766" i="4"/>
  <c r="P767" i="4"/>
  <c r="P768" i="4"/>
  <c r="P769" i="4"/>
  <c r="P770" i="4"/>
  <c r="P771" i="4"/>
  <c r="P772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7" i="4"/>
  <c r="P798" i="4"/>
  <c r="P799" i="4"/>
  <c r="P800" i="4"/>
  <c r="P801" i="4"/>
  <c r="P802" i="4"/>
  <c r="P803" i="4"/>
  <c r="P804" i="4"/>
  <c r="P805" i="4"/>
  <c r="P811" i="4"/>
  <c r="P812" i="4"/>
  <c r="P813" i="4"/>
  <c r="P814" i="4"/>
  <c r="P815" i="4"/>
  <c r="P816" i="4"/>
  <c r="P817" i="4"/>
  <c r="P818" i="4"/>
  <c r="P821" i="4"/>
  <c r="P822" i="4"/>
  <c r="P826" i="4"/>
  <c r="P827" i="4"/>
  <c r="P828" i="4"/>
  <c r="P829" i="4"/>
  <c r="P83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9" i="4"/>
  <c r="P861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90" i="4"/>
  <c r="P891" i="4"/>
  <c r="P892" i="4"/>
  <c r="P897" i="4"/>
  <c r="P898" i="4"/>
  <c r="P899" i="4"/>
  <c r="P900" i="4"/>
  <c r="P901" i="4"/>
  <c r="P902" i="4"/>
  <c r="P903" i="4"/>
  <c r="P904" i="4"/>
  <c r="P905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7" i="4"/>
  <c r="P928" i="4"/>
  <c r="P931" i="4"/>
  <c r="P932" i="4"/>
  <c r="P933" i="4"/>
  <c r="P940" i="4"/>
  <c r="P941" i="4"/>
  <c r="P942" i="4"/>
  <c r="P943" i="4"/>
  <c r="P944" i="4"/>
  <c r="P948" i="4"/>
  <c r="P949" i="4"/>
  <c r="P954" i="4"/>
  <c r="P955" i="4"/>
  <c r="P956" i="4"/>
  <c r="P957" i="4"/>
  <c r="P964" i="4"/>
  <c r="P965" i="4"/>
  <c r="P966" i="4"/>
  <c r="P967" i="4"/>
  <c r="P968" i="4"/>
  <c r="P972" i="4"/>
  <c r="P973" i="4"/>
  <c r="P978" i="4"/>
  <c r="P979" i="4"/>
  <c r="P980" i="4"/>
  <c r="P981" i="4"/>
  <c r="P982" i="4"/>
  <c r="P983" i="4"/>
  <c r="P988" i="4"/>
  <c r="P989" i="4"/>
  <c r="P990" i="4"/>
  <c r="P991" i="4"/>
  <c r="P996" i="4"/>
  <c r="P997" i="4"/>
  <c r="P998" i="4"/>
  <c r="P999" i="4"/>
  <c r="P1000" i="4"/>
  <c r="P1001" i="4"/>
  <c r="P1006" i="4"/>
  <c r="P1007" i="4"/>
  <c r="P1008" i="4"/>
  <c r="P1009" i="4"/>
  <c r="P1014" i="4"/>
  <c r="P1015" i="4"/>
  <c r="P1016" i="4"/>
  <c r="P1017" i="4"/>
  <c r="P1018" i="4"/>
  <c r="P1021" i="4"/>
  <c r="P1024" i="4"/>
  <c r="P1025" i="4"/>
  <c r="P1026" i="4"/>
  <c r="P1027" i="4"/>
  <c r="P1028" i="4"/>
  <c r="P1031" i="4"/>
  <c r="P1035" i="4"/>
  <c r="P1036" i="4"/>
  <c r="P1037" i="4"/>
  <c r="P1038" i="4"/>
  <c r="P1039" i="4"/>
  <c r="P1043" i="4"/>
  <c r="P1044" i="4"/>
  <c r="P1045" i="4"/>
  <c r="P1046" i="4"/>
  <c r="P1047" i="4"/>
  <c r="P1048" i="4"/>
  <c r="P1049" i="4"/>
  <c r="P1054" i="4"/>
  <c r="P1055" i="4"/>
  <c r="P1056" i="4"/>
  <c r="P1057" i="4"/>
  <c r="P1062" i="4"/>
  <c r="P1063" i="4"/>
  <c r="P1064" i="4"/>
  <c r="P1065" i="4"/>
  <c r="P1074" i="4"/>
  <c r="P1075" i="4"/>
  <c r="P1076" i="4"/>
  <c r="P1077" i="4"/>
  <c r="P1078" i="4"/>
  <c r="P1079" i="4"/>
  <c r="P1080" i="4"/>
  <c r="P1085" i="4"/>
  <c r="P1090" i="4"/>
  <c r="P1091" i="4"/>
  <c r="P1092" i="4"/>
  <c r="P1093" i="4"/>
  <c r="P1097" i="4"/>
  <c r="P1098" i="4"/>
  <c r="P1099" i="4"/>
  <c r="P1100" i="4"/>
  <c r="P1101" i="4"/>
  <c r="P1102" i="4"/>
  <c r="P1103" i="4"/>
  <c r="P1112" i="4"/>
  <c r="P1113" i="4"/>
  <c r="P1114" i="4"/>
  <c r="P1115" i="4"/>
  <c r="P1116" i="4"/>
  <c r="P1117" i="4"/>
  <c r="P1118" i="4"/>
  <c r="P1119" i="4"/>
  <c r="P1121" i="4"/>
  <c r="P1122" i="4"/>
  <c r="P1124" i="4"/>
  <c r="P1125" i="4"/>
  <c r="P1130" i="4"/>
  <c r="P1131" i="4"/>
  <c r="P1138" i="4"/>
  <c r="P1139" i="4"/>
  <c r="P1140" i="4"/>
  <c r="P1141" i="4"/>
  <c r="P1142" i="4"/>
  <c r="P1143" i="4"/>
  <c r="P1144" i="4"/>
  <c r="P1145" i="4"/>
  <c r="P1146" i="4"/>
  <c r="P1147" i="4"/>
  <c r="P1152" i="4"/>
  <c r="P1153" i="4"/>
  <c r="P1154" i="4"/>
  <c r="P1155" i="4"/>
  <c r="P1156" i="4"/>
  <c r="P1165" i="4"/>
  <c r="P1166" i="4"/>
  <c r="P1167" i="4"/>
  <c r="P1168" i="4"/>
  <c r="P1169" i="4"/>
  <c r="P1170" i="4"/>
  <c r="P1171" i="4"/>
  <c r="P1172" i="4"/>
  <c r="P1173" i="4"/>
  <c r="P1174" i="4"/>
  <c r="P1179" i="4"/>
  <c r="P1180" i="4"/>
  <c r="P1181" i="4"/>
  <c r="P1182" i="4"/>
  <c r="P1183" i="4"/>
  <c r="P1184" i="4"/>
  <c r="P1189" i="4"/>
  <c r="P1190" i="4"/>
  <c r="P1191" i="4"/>
  <c r="P1195" i="4"/>
  <c r="P1196" i="4"/>
  <c r="P1197" i="4"/>
  <c r="P1198" i="4"/>
  <c r="P1199" i="4"/>
  <c r="P1200" i="4"/>
  <c r="P1202" i="4"/>
  <c r="P1205" i="4"/>
  <c r="P1206" i="4"/>
  <c r="P1207" i="4"/>
  <c r="P1208" i="4"/>
  <c r="P1209" i="4"/>
  <c r="P1210" i="4"/>
  <c r="P1211" i="4"/>
  <c r="P1212" i="4"/>
  <c r="P1213" i="4"/>
  <c r="P1215" i="4"/>
  <c r="P1218" i="4"/>
  <c r="P1219" i="4"/>
  <c r="P1220" i="4"/>
  <c r="P1221" i="4"/>
  <c r="P1222" i="4"/>
  <c r="P1223" i="4"/>
  <c r="P1224" i="4"/>
  <c r="P1229" i="4"/>
  <c r="P1230" i="4"/>
  <c r="P1231" i="4"/>
  <c r="P1232" i="4"/>
  <c r="P1233" i="4"/>
  <c r="P1238" i="4"/>
  <c r="P1239" i="4"/>
  <c r="P1240" i="4"/>
  <c r="P1245" i="4"/>
  <c r="P1246" i="4"/>
  <c r="P1247" i="4"/>
  <c r="P1248" i="4"/>
  <c r="P1249" i="4"/>
  <c r="P1250" i="4"/>
  <c r="P1251" i="4"/>
  <c r="P1255" i="4"/>
  <c r="P1256" i="4"/>
  <c r="P1257" i="4"/>
  <c r="P1258" i="4"/>
  <c r="P1259" i="4"/>
  <c r="P1264" i="4"/>
  <c r="P1265" i="4"/>
  <c r="P1266" i="4"/>
  <c r="P1267" i="4"/>
  <c r="P1272" i="4"/>
  <c r="P1273" i="4"/>
  <c r="P1274" i="4"/>
  <c r="P1279" i="4"/>
  <c r="P1280" i="4"/>
  <c r="P1281" i="4"/>
  <c r="P1282" i="4"/>
  <c r="P1283" i="4"/>
  <c r="P1284" i="4"/>
  <c r="P1285" i="4"/>
  <c r="P1286" i="4"/>
  <c r="P1287" i="4"/>
  <c r="P1288" i="4"/>
  <c r="P1289" i="4"/>
  <c r="P1294" i="4"/>
  <c r="P1295" i="4"/>
  <c r="P1296" i="4"/>
  <c r="P1297" i="4"/>
  <c r="P1302" i="4"/>
  <c r="P1303" i="4"/>
  <c r="P1304" i="4"/>
  <c r="P1305" i="4"/>
  <c r="P1307" i="4"/>
  <c r="P1311" i="4"/>
  <c r="P1312" i="4"/>
  <c r="P1313" i="4"/>
  <c r="P1314" i="4"/>
  <c r="P1315" i="4"/>
  <c r="P1322" i="4"/>
  <c r="P1323" i="4"/>
  <c r="P1324" i="4"/>
  <c r="P1325" i="4"/>
  <c r="P1326" i="4"/>
  <c r="P1327" i="4"/>
  <c r="P1328" i="4"/>
  <c r="P1333" i="4"/>
  <c r="P1334" i="4"/>
  <c r="P1335" i="4"/>
  <c r="P1336" i="4"/>
  <c r="P1337" i="4"/>
  <c r="P1338" i="4"/>
  <c r="P1339" i="4"/>
  <c r="P1340" i="4"/>
  <c r="P1345" i="4"/>
  <c r="P1346" i="4"/>
  <c r="P1347" i="4"/>
  <c r="P1351" i="4"/>
  <c r="P1352" i="4"/>
  <c r="P1357" i="4"/>
  <c r="P1359" i="4"/>
  <c r="P1360" i="4"/>
  <c r="P1361" i="4"/>
  <c r="P1362" i="4"/>
  <c r="P1363" i="4"/>
  <c r="P1364" i="4"/>
  <c r="P1365" i="4"/>
  <c r="P1366" i="4"/>
  <c r="P1367" i="4"/>
  <c r="P1368" i="4"/>
  <c r="P1369" i="4"/>
  <c r="P1373" i="4"/>
  <c r="P1374" i="4"/>
  <c r="P1375" i="4"/>
  <c r="P1376" i="4"/>
  <c r="P1379" i="4"/>
  <c r="P1380" i="4"/>
  <c r="P1381" i="4"/>
  <c r="P1383" i="4"/>
  <c r="P1384" i="4"/>
  <c r="P1391" i="4"/>
  <c r="P1392" i="4"/>
  <c r="P1393" i="4"/>
  <c r="P1394" i="4"/>
  <c r="P1396" i="4"/>
  <c r="P1397" i="4"/>
  <c r="P1398" i="4"/>
  <c r="P1405" i="4"/>
  <c r="P1406" i="4"/>
  <c r="P1407" i="4"/>
  <c r="P1408" i="4"/>
  <c r="P1409" i="4"/>
  <c r="P1410" i="4"/>
  <c r="P1411" i="4"/>
  <c r="P1412" i="4"/>
  <c r="P1413" i="4"/>
  <c r="P1420" i="4"/>
  <c r="P1421" i="4"/>
  <c r="P1422" i="4"/>
  <c r="P1423" i="4"/>
  <c r="P1424" i="4"/>
  <c r="P1425" i="4"/>
  <c r="P1426" i="4"/>
  <c r="P1427" i="4"/>
  <c r="P1428" i="4"/>
  <c r="P1429" i="4"/>
  <c r="P1430" i="4"/>
  <c r="P1434" i="4"/>
  <c r="P1435" i="4"/>
  <c r="P1436" i="4"/>
  <c r="P1437" i="4"/>
  <c r="P1440" i="4"/>
  <c r="P1443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60" i="4"/>
  <c r="P1461" i="4"/>
  <c r="P1462" i="4"/>
  <c r="P1463" i="4"/>
  <c r="P1464" i="4"/>
  <c r="P1469" i="4"/>
  <c r="P1470" i="4"/>
  <c r="P1471" i="4"/>
  <c r="P1475" i="4"/>
  <c r="P1476" i="4"/>
  <c r="P1477" i="4"/>
  <c r="P1478" i="4"/>
  <c r="P1483" i="4"/>
  <c r="P1484" i="4"/>
  <c r="P1485" i="4"/>
  <c r="P1486" i="4"/>
  <c r="P1487" i="4"/>
  <c r="P1488" i="4"/>
  <c r="P1489" i="4"/>
  <c r="P1492" i="4"/>
  <c r="P1493" i="4"/>
  <c r="P1495" i="4"/>
  <c r="P1496" i="4"/>
  <c r="P1497" i="4"/>
  <c r="P1498" i="4"/>
  <c r="P1505" i="4"/>
  <c r="P1506" i="4"/>
  <c r="P1507" i="4"/>
  <c r="P1508" i="4"/>
  <c r="P1509" i="4"/>
  <c r="P1510" i="4"/>
  <c r="P1511" i="4"/>
  <c r="P1512" i="4"/>
  <c r="P1513" i="4"/>
  <c r="P1514" i="4"/>
  <c r="P1515" i="4"/>
  <c r="P1518" i="4"/>
  <c r="P1519" i="4"/>
  <c r="P1520" i="4"/>
  <c r="P1521" i="4"/>
  <c r="P1524" i="4"/>
  <c r="P1525" i="4"/>
  <c r="P1526" i="4"/>
  <c r="P1533" i="4"/>
  <c r="P1534" i="4"/>
  <c r="P1535" i="4"/>
  <c r="P1536" i="4"/>
  <c r="P1537" i="4"/>
  <c r="P1538" i="4"/>
  <c r="P1539" i="4"/>
  <c r="P1541" i="4"/>
  <c r="P1542" i="4"/>
  <c r="P1543" i="4"/>
  <c r="P1544" i="4"/>
  <c r="P1545" i="4"/>
  <c r="P1546" i="4"/>
  <c r="P1547" i="4"/>
  <c r="P1548" i="4"/>
  <c r="P1549" i="4"/>
  <c r="P1550" i="4"/>
  <c r="P1553" i="4"/>
  <c r="P1554" i="4"/>
  <c r="P1555" i="4"/>
  <c r="P1556" i="4"/>
  <c r="P1557" i="4"/>
  <c r="P1559" i="4"/>
  <c r="P1561" i="4"/>
  <c r="P1562" i="4"/>
  <c r="P1563" i="4"/>
  <c r="P1564" i="4"/>
  <c r="P1565" i="4"/>
  <c r="P1566" i="4"/>
  <c r="P1568" i="4"/>
  <c r="P1569" i="4"/>
  <c r="P1573" i="4"/>
  <c r="P1574" i="4"/>
  <c r="P1575" i="4"/>
  <c r="P1576" i="4"/>
  <c r="P1578" i="4"/>
  <c r="P1579" i="4"/>
  <c r="P1580" i="4"/>
  <c r="P1581" i="4"/>
  <c r="P1582" i="4"/>
  <c r="P1584" i="4"/>
  <c r="P1585" i="4"/>
  <c r="P1586" i="4"/>
  <c r="P1587" i="4"/>
  <c r="P1592" i="4"/>
  <c r="P1593" i="4"/>
  <c r="P1596" i="4"/>
  <c r="P1597" i="4"/>
  <c r="P1598" i="4"/>
  <c r="P1599" i="4"/>
  <c r="P1601" i="4"/>
  <c r="P1602" i="4"/>
  <c r="P1604" i="4"/>
  <c r="P1605" i="4"/>
  <c r="P1607" i="4"/>
  <c r="P1608" i="4"/>
  <c r="P1609" i="4"/>
  <c r="P1610" i="4"/>
  <c r="P1611" i="4"/>
  <c r="P1612" i="4"/>
  <c r="P1613" i="4"/>
  <c r="P1614" i="4"/>
  <c r="P1615" i="4"/>
  <c r="P1616" i="4"/>
  <c r="P1618" i="4"/>
  <c r="P1619" i="4"/>
  <c r="P1620" i="4"/>
  <c r="P1621" i="4"/>
  <c r="P1622" i="4"/>
  <c r="P1624" i="4"/>
  <c r="P1625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4" i="4"/>
  <c r="P1645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7" i="4"/>
  <c r="P1683" i="4"/>
  <c r="P1684" i="4"/>
  <c r="P1685" i="4"/>
  <c r="P1686" i="4"/>
  <c r="P1687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9" i="4"/>
  <c r="P1760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2" i="4"/>
  <c r="P1873" i="4"/>
  <c r="P1880" i="4"/>
  <c r="P1881" i="4"/>
  <c r="P1882" i="4"/>
  <c r="P1883" i="4"/>
  <c r="P1884" i="4"/>
  <c r="P1885" i="4"/>
  <c r="P1886" i="4"/>
  <c r="P1887" i="4"/>
  <c r="P188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11" i="4"/>
  <c r="P2112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4" i="4"/>
  <c r="P2285" i="4"/>
  <c r="P2286" i="4"/>
  <c r="P2287" i="4"/>
  <c r="P2288" i="4"/>
  <c r="P2289" i="4"/>
  <c r="P2290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34" i="4"/>
  <c r="P2435" i="4"/>
  <c r="P2436" i="4"/>
  <c r="P2437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9" i="4"/>
  <c r="P2580" i="4"/>
  <c r="P2581" i="4"/>
  <c r="P2582" i="4"/>
  <c r="P2583" i="4"/>
  <c r="P2584" i="4"/>
  <c r="P2585" i="4"/>
  <c r="P2586" i="4"/>
  <c r="P2587" i="4"/>
  <c r="P2588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P2821" i="4"/>
  <c r="P2822" i="4"/>
  <c r="P2823" i="4"/>
  <c r="P2824" i="4"/>
  <c r="P2825" i="4"/>
  <c r="P2826" i="4"/>
  <c r="P2827" i="4"/>
  <c r="P2828" i="4"/>
  <c r="P2829" i="4"/>
  <c r="P2830" i="4"/>
  <c r="P2831" i="4"/>
  <c r="P2832" i="4"/>
  <c r="P2833" i="4"/>
  <c r="P2834" i="4"/>
  <c r="P2835" i="4"/>
  <c r="P2836" i="4"/>
  <c r="P2837" i="4"/>
  <c r="P2838" i="4"/>
  <c r="P2839" i="4"/>
  <c r="P2840" i="4"/>
  <c r="P2841" i="4"/>
  <c r="P2842" i="4"/>
  <c r="P2843" i="4"/>
  <c r="P2844" i="4"/>
  <c r="P2845" i="4"/>
  <c r="P2846" i="4"/>
  <c r="P2847" i="4"/>
  <c r="P2848" i="4"/>
  <c r="P2849" i="4"/>
  <c r="P2850" i="4"/>
  <c r="P2851" i="4"/>
  <c r="P2852" i="4"/>
  <c r="P2853" i="4"/>
  <c r="P2854" i="4"/>
  <c r="P2855" i="4"/>
  <c r="P2856" i="4"/>
  <c r="P2857" i="4"/>
  <c r="P2858" i="4"/>
  <c r="P2859" i="4"/>
  <c r="P2860" i="4"/>
  <c r="P2861" i="4"/>
  <c r="P2862" i="4"/>
  <c r="P2863" i="4"/>
  <c r="P2864" i="4"/>
  <c r="P2865" i="4"/>
  <c r="P2866" i="4"/>
  <c r="P2867" i="4"/>
  <c r="P2868" i="4"/>
  <c r="P2869" i="4"/>
  <c r="P2870" i="4"/>
  <c r="P2871" i="4"/>
  <c r="P2872" i="4"/>
  <c r="P2873" i="4"/>
  <c r="P2874" i="4"/>
  <c r="P2875" i="4"/>
  <c r="P2876" i="4"/>
  <c r="P2877" i="4"/>
  <c r="P2878" i="4"/>
  <c r="P2879" i="4"/>
  <c r="P2880" i="4"/>
  <c r="P2881" i="4"/>
  <c r="P2882" i="4"/>
  <c r="P2883" i="4"/>
  <c r="P2884" i="4"/>
  <c r="P2885" i="4"/>
  <c r="P2886" i="4"/>
  <c r="P2887" i="4"/>
  <c r="P2888" i="4"/>
  <c r="P2889" i="4"/>
  <c r="P2890" i="4"/>
  <c r="P2891" i="4"/>
  <c r="P2892" i="4"/>
  <c r="P2893" i="4"/>
  <c r="P2894" i="4"/>
  <c r="P2895" i="4"/>
  <c r="P2896" i="4"/>
  <c r="P2897" i="4"/>
  <c r="P2898" i="4"/>
  <c r="P2899" i="4"/>
  <c r="P2900" i="4"/>
  <c r="P2901" i="4"/>
  <c r="P2902" i="4"/>
  <c r="P2903" i="4"/>
  <c r="P2904" i="4"/>
  <c r="P2905" i="4"/>
  <c r="P2906" i="4"/>
  <c r="P2907" i="4"/>
  <c r="P2908" i="4"/>
  <c r="P2909" i="4"/>
  <c r="P2910" i="4"/>
  <c r="P2911" i="4"/>
  <c r="P2912" i="4"/>
  <c r="P2913" i="4"/>
  <c r="P2914" i="4"/>
  <c r="P2915" i="4"/>
  <c r="P2916" i="4"/>
  <c r="P2917" i="4"/>
  <c r="P2918" i="4"/>
  <c r="P2919" i="4"/>
  <c r="P2920" i="4"/>
  <c r="P2921" i="4"/>
  <c r="P2922" i="4"/>
  <c r="P2923" i="4"/>
  <c r="P2924" i="4"/>
  <c r="P2925" i="4"/>
  <c r="P2929" i="4"/>
  <c r="P2931" i="4"/>
  <c r="P2932" i="4"/>
  <c r="P2933" i="4"/>
  <c r="P2934" i="4"/>
  <c r="P2935" i="4"/>
  <c r="P2936" i="4"/>
  <c r="P2937" i="4"/>
  <c r="P2938" i="4"/>
  <c r="P2939" i="4"/>
  <c r="P2940" i="4"/>
  <c r="P2941" i="4"/>
  <c r="P2942" i="4"/>
  <c r="P2943" i="4"/>
  <c r="P2944" i="4"/>
  <c r="P2945" i="4"/>
  <c r="P2946" i="4"/>
  <c r="P2947" i="4"/>
  <c r="P2948" i="4"/>
  <c r="P2949" i="4"/>
  <c r="P2950" i="4"/>
  <c r="P2951" i="4"/>
  <c r="P2952" i="4"/>
  <c r="P2953" i="4"/>
  <c r="P2954" i="4"/>
  <c r="P2955" i="4"/>
  <c r="P2956" i="4"/>
  <c r="P2957" i="4"/>
  <c r="P2958" i="4"/>
  <c r="P2959" i="4"/>
  <c r="P2960" i="4"/>
  <c r="P2961" i="4"/>
  <c r="P2962" i="4"/>
  <c r="P2963" i="4"/>
  <c r="P2964" i="4"/>
  <c r="P2965" i="4"/>
  <c r="P2966" i="4"/>
  <c r="P2967" i="4"/>
  <c r="P2968" i="4"/>
  <c r="P2969" i="4"/>
  <c r="P2970" i="4"/>
  <c r="P2971" i="4"/>
  <c r="P2972" i="4"/>
  <c r="P2973" i="4"/>
  <c r="P2974" i="4"/>
  <c r="P2975" i="4"/>
  <c r="P2976" i="4"/>
  <c r="P2977" i="4"/>
  <c r="P2978" i="4"/>
  <c r="P2979" i="4"/>
  <c r="P2980" i="4"/>
  <c r="P2981" i="4"/>
  <c r="P2982" i="4"/>
  <c r="P2983" i="4"/>
  <c r="P2984" i="4"/>
  <c r="P2985" i="4"/>
  <c r="P2986" i="4"/>
  <c r="P2993" i="4"/>
  <c r="P2994" i="4"/>
  <c r="P2995" i="4"/>
  <c r="P2996" i="4"/>
  <c r="P2997" i="4"/>
  <c r="P2998" i="4"/>
  <c r="P2999" i="4"/>
  <c r="P3000" i="4"/>
  <c r="P3001" i="4"/>
  <c r="P3010" i="4"/>
  <c r="P3011" i="4"/>
  <c r="P3012" i="4"/>
  <c r="P3013" i="4"/>
  <c r="P3014" i="4"/>
  <c r="P3015" i="4"/>
  <c r="P3016" i="4"/>
  <c r="P3017" i="4"/>
  <c r="P3018" i="4"/>
  <c r="P3019" i="4"/>
  <c r="P3020" i="4"/>
  <c r="P3021" i="4"/>
  <c r="P3022" i="4"/>
  <c r="P3023" i="4"/>
  <c r="P3024" i="4"/>
  <c r="P3025" i="4"/>
  <c r="P3026" i="4"/>
  <c r="P3027" i="4"/>
  <c r="P3028" i="4"/>
  <c r="P3029" i="4"/>
  <c r="P3030" i="4"/>
  <c r="P3031" i="4"/>
  <c r="P3032" i="4"/>
  <c r="P3033" i="4"/>
  <c r="P3034" i="4"/>
  <c r="P3035" i="4"/>
  <c r="P3036" i="4"/>
  <c r="P3037" i="4"/>
  <c r="P3038" i="4"/>
  <c r="P3039" i="4"/>
  <c r="P3040" i="4"/>
  <c r="P3041" i="4"/>
  <c r="P3048" i="4"/>
  <c r="P3049" i="4"/>
  <c r="P3050" i="4"/>
  <c r="P3051" i="4"/>
  <c r="P3052" i="4"/>
  <c r="P3053" i="4"/>
  <c r="P3054" i="4"/>
  <c r="P3055" i="4"/>
  <c r="P3056" i="4"/>
  <c r="P3057" i="4"/>
  <c r="P3058" i="4"/>
  <c r="P3059" i="4"/>
  <c r="P3060" i="4"/>
  <c r="P3061" i="4"/>
  <c r="P3062" i="4"/>
  <c r="P3063" i="4"/>
  <c r="P3064" i="4"/>
  <c r="P3065" i="4"/>
  <c r="P3066" i="4"/>
  <c r="P3067" i="4"/>
  <c r="P3068" i="4"/>
  <c r="P3069" i="4"/>
  <c r="P3070" i="4"/>
  <c r="P3071" i="4"/>
  <c r="P3072" i="4"/>
  <c r="P3073" i="4"/>
  <c r="P3074" i="4"/>
  <c r="P3075" i="4"/>
  <c r="P3076" i="4"/>
  <c r="P3077" i="4"/>
  <c r="P3078" i="4"/>
  <c r="P3079" i="4"/>
  <c r="P3080" i="4"/>
  <c r="P3081" i="4"/>
  <c r="P3082" i="4"/>
  <c r="P3083" i="4"/>
  <c r="P3088" i="4"/>
  <c r="P3089" i="4"/>
  <c r="P3090" i="4"/>
  <c r="P3091" i="4"/>
  <c r="P3092" i="4"/>
  <c r="P3097" i="4"/>
  <c r="P3098" i="4"/>
  <c r="P3111" i="4"/>
  <c r="P3112" i="4"/>
  <c r="P3113" i="4"/>
  <c r="P3114" i="4"/>
  <c r="P3115" i="4"/>
  <c r="P3116" i="4"/>
  <c r="P3117" i="4"/>
  <c r="P3118" i="4"/>
  <c r="P3119" i="4"/>
  <c r="P3120" i="4"/>
  <c r="P3121" i="4"/>
  <c r="P3122" i="4"/>
  <c r="P3123" i="4"/>
  <c r="P3124" i="4"/>
  <c r="P3125" i="4"/>
  <c r="P3126" i="4"/>
  <c r="P3127" i="4"/>
  <c r="P3128" i="4"/>
  <c r="P3129" i="4"/>
  <c r="P3130" i="4"/>
  <c r="P3131" i="4"/>
  <c r="P3132" i="4"/>
  <c r="P3133" i="4"/>
  <c r="P3134" i="4"/>
  <c r="P3135" i="4"/>
  <c r="P3136" i="4"/>
  <c r="P3137" i="4"/>
  <c r="P3138" i="4"/>
  <c r="P3139" i="4"/>
  <c r="P3140" i="4"/>
  <c r="P3141" i="4"/>
  <c r="P3142" i="4"/>
  <c r="P3143" i="4"/>
  <c r="P3144" i="4"/>
  <c r="P3145" i="4"/>
  <c r="P3146" i="4"/>
  <c r="P3147" i="4"/>
  <c r="P3148" i="4"/>
  <c r="P3149" i="4"/>
  <c r="P3150" i="4"/>
  <c r="P3151" i="4"/>
  <c r="P3152" i="4"/>
  <c r="P3153" i="4"/>
  <c r="P3154" i="4"/>
  <c r="P3155" i="4"/>
  <c r="P3156" i="4"/>
  <c r="P3157" i="4"/>
  <c r="P3158" i="4"/>
  <c r="P3159" i="4"/>
  <c r="P3160" i="4"/>
  <c r="P3161" i="4"/>
  <c r="P3162" i="4"/>
  <c r="P3163" i="4"/>
  <c r="P3164" i="4"/>
  <c r="P3165" i="4"/>
  <c r="P3166" i="4"/>
  <c r="P3167" i="4"/>
  <c r="P3168" i="4"/>
  <c r="P3169" i="4"/>
  <c r="P3170" i="4"/>
  <c r="P3171" i="4"/>
  <c r="P3172" i="4"/>
  <c r="P3173" i="4"/>
  <c r="P3174" i="4"/>
  <c r="P3175" i="4"/>
  <c r="P3176" i="4"/>
  <c r="P3177" i="4"/>
  <c r="P3178" i="4"/>
  <c r="P3179" i="4"/>
  <c r="P3180" i="4"/>
  <c r="P3181" i="4"/>
  <c r="P3182" i="4"/>
  <c r="P3183" i="4"/>
  <c r="P3184" i="4"/>
  <c r="P3185" i="4"/>
  <c r="P3186" i="4"/>
  <c r="P3187" i="4"/>
  <c r="P3188" i="4"/>
  <c r="P3189" i="4"/>
  <c r="P3190" i="4"/>
  <c r="P3191" i="4"/>
  <c r="P3196" i="4"/>
  <c r="P3197" i="4"/>
  <c r="P3198" i="4"/>
  <c r="P3199" i="4"/>
  <c r="P3200" i="4"/>
  <c r="P3201" i="4"/>
  <c r="P3202" i="4"/>
  <c r="P3203" i="4"/>
  <c r="P3204" i="4"/>
  <c r="P3205" i="4"/>
  <c r="P3206" i="4"/>
  <c r="P3207" i="4"/>
  <c r="P3208" i="4"/>
  <c r="P3209" i="4"/>
  <c r="P3210" i="4"/>
  <c r="P3211" i="4"/>
  <c r="P3212" i="4"/>
  <c r="P3213" i="4"/>
  <c r="P3214" i="4"/>
  <c r="P3215" i="4"/>
  <c r="P3216" i="4"/>
  <c r="P3217" i="4"/>
  <c r="P3218" i="4"/>
  <c r="P3219" i="4"/>
  <c r="P3220" i="4"/>
  <c r="P3221" i="4"/>
  <c r="P3222" i="4"/>
  <c r="P3223" i="4"/>
  <c r="P3224" i="4"/>
  <c r="P3225" i="4"/>
  <c r="P3226" i="4"/>
  <c r="P3231" i="4"/>
  <c r="P3232" i="4"/>
  <c r="P3233" i="4"/>
  <c r="P3234" i="4"/>
  <c r="P3235" i="4"/>
  <c r="P3236" i="4"/>
  <c r="P3237" i="4"/>
  <c r="P3238" i="4"/>
  <c r="P3239" i="4"/>
  <c r="P3240" i="4"/>
  <c r="P3241" i="4"/>
  <c r="P3242" i="4"/>
  <c r="P3243" i="4"/>
  <c r="P3244" i="4"/>
  <c r="P3245" i="4"/>
  <c r="P3246" i="4"/>
  <c r="P3247" i="4"/>
  <c r="P3248" i="4"/>
  <c r="P3249" i="4"/>
  <c r="P3250" i="4"/>
  <c r="P3251" i="4"/>
  <c r="P3252" i="4"/>
  <c r="P3253" i="4"/>
  <c r="P3254" i="4"/>
  <c r="P3255" i="4"/>
  <c r="P3256" i="4"/>
  <c r="P3257" i="4"/>
  <c r="P3258" i="4"/>
  <c r="P3259" i="4"/>
  <c r="P3260" i="4"/>
  <c r="P3261" i="4"/>
  <c r="P3262" i="4"/>
  <c r="P3263" i="4"/>
  <c r="P3264" i="4"/>
  <c r="P3265" i="4"/>
  <c r="P3266" i="4"/>
  <c r="P3267" i="4"/>
  <c r="P3268" i="4"/>
  <c r="P3269" i="4"/>
  <c r="P3270" i="4"/>
  <c r="P3271" i="4"/>
  <c r="P3272" i="4"/>
  <c r="P3273" i="4"/>
  <c r="P3274" i="4"/>
  <c r="P3275" i="4"/>
  <c r="P3276" i="4"/>
  <c r="P3277" i="4"/>
  <c r="P3278" i="4"/>
  <c r="P3279" i="4"/>
  <c r="P3280" i="4"/>
  <c r="P3281" i="4"/>
  <c r="P3282" i="4"/>
  <c r="P3283" i="4"/>
  <c r="P3284" i="4"/>
  <c r="P3285" i="4"/>
  <c r="P3286" i="4"/>
  <c r="P3287" i="4"/>
  <c r="P3288" i="4"/>
  <c r="P3289" i="4"/>
  <c r="P3290" i="4"/>
  <c r="P3291" i="4"/>
  <c r="P3292" i="4"/>
  <c r="P3293" i="4"/>
  <c r="P3294" i="4"/>
  <c r="P3295" i="4"/>
  <c r="P3296" i="4"/>
  <c r="P3297" i="4"/>
  <c r="P3298" i="4"/>
  <c r="P3299" i="4"/>
  <c r="P3300" i="4"/>
  <c r="P3301" i="4"/>
  <c r="P3302" i="4"/>
  <c r="P3303" i="4"/>
  <c r="P3304" i="4"/>
  <c r="P3305" i="4"/>
  <c r="P3306" i="4"/>
  <c r="P3307" i="4"/>
  <c r="P3308" i="4"/>
  <c r="P3309" i="4"/>
  <c r="P3310" i="4"/>
  <c r="P3311" i="4"/>
  <c r="P3312" i="4"/>
  <c r="P3313" i="4"/>
  <c r="P3314" i="4"/>
  <c r="P3324" i="4"/>
  <c r="P3325" i="4"/>
  <c r="P3326" i="4"/>
  <c r="P3327" i="4"/>
  <c r="P3328" i="4"/>
  <c r="P3329" i="4"/>
  <c r="P3330" i="4"/>
  <c r="P3331" i="4"/>
  <c r="P3332" i="4"/>
  <c r="P3333" i="4"/>
  <c r="P3334" i="4"/>
  <c r="P3335" i="4"/>
  <c r="P3336" i="4"/>
  <c r="P3337" i="4"/>
  <c r="P3338" i="4"/>
  <c r="P3339" i="4"/>
  <c r="P3340" i="4"/>
  <c r="P3341" i="4"/>
  <c r="P3342" i="4"/>
  <c r="P3343" i="4"/>
  <c r="P3344" i="4"/>
  <c r="P3347" i="4"/>
  <c r="P3349" i="4"/>
  <c r="P3353" i="4"/>
  <c r="P3354" i="4"/>
  <c r="P3355" i="4"/>
  <c r="P3356" i="4"/>
  <c r="P3357" i="4"/>
  <c r="P3358" i="4"/>
  <c r="P3359" i="4"/>
  <c r="P3360" i="4"/>
  <c r="P3361" i="4"/>
  <c r="P3362" i="4"/>
  <c r="P3363" i="4"/>
  <c r="P3364" i="4"/>
  <c r="P3365" i="4"/>
  <c r="P3366" i="4"/>
  <c r="P3367" i="4"/>
  <c r="P3368" i="4"/>
  <c r="P3369" i="4"/>
  <c r="P3370" i="4"/>
  <c r="P3371" i="4"/>
  <c r="P3372" i="4"/>
  <c r="P3373" i="4"/>
  <c r="P3374" i="4"/>
  <c r="P3375" i="4"/>
  <c r="P3376" i="4"/>
  <c r="P3377" i="4"/>
  <c r="P3378" i="4"/>
  <c r="P3379" i="4"/>
  <c r="P3380" i="4"/>
  <c r="P3381" i="4"/>
  <c r="P3382" i="4"/>
  <c r="P3383" i="4"/>
  <c r="P3384" i="4"/>
  <c r="P3385" i="4"/>
  <c r="P3386" i="4"/>
  <c r="P3387" i="4"/>
  <c r="P3388" i="4"/>
  <c r="P3389" i="4"/>
  <c r="P3390" i="4"/>
  <c r="P3391" i="4"/>
  <c r="P3392" i="4"/>
  <c r="P3393" i="4"/>
  <c r="P3394" i="4"/>
  <c r="P3395" i="4"/>
  <c r="P3396" i="4"/>
  <c r="P3397" i="4"/>
  <c r="P3398" i="4"/>
  <c r="P3399" i="4"/>
  <c r="P3400" i="4"/>
  <c r="P3401" i="4"/>
  <c r="P3402" i="4"/>
  <c r="P3403" i="4"/>
  <c r="P3404" i="4"/>
  <c r="P3405" i="4"/>
  <c r="P3406" i="4"/>
  <c r="P3407" i="4"/>
  <c r="P3408" i="4"/>
  <c r="P3409" i="4"/>
  <c r="P3410" i="4"/>
  <c r="P3411" i="4"/>
  <c r="P3412" i="4"/>
  <c r="P3413" i="4"/>
  <c r="P3414" i="4"/>
  <c r="P3415" i="4"/>
  <c r="P3416" i="4"/>
  <c r="P3417" i="4"/>
  <c r="P3418" i="4"/>
  <c r="P3419" i="4"/>
  <c r="P3420" i="4"/>
  <c r="P3421" i="4"/>
  <c r="P3422" i="4"/>
  <c r="P3423" i="4"/>
  <c r="P3424" i="4"/>
  <c r="P3425" i="4"/>
  <c r="P3426" i="4"/>
  <c r="P3427" i="4"/>
  <c r="P3428" i="4"/>
  <c r="P3429" i="4"/>
  <c r="P3430" i="4"/>
  <c r="P3431" i="4"/>
  <c r="P3432" i="4"/>
  <c r="P3433" i="4"/>
  <c r="P3434" i="4"/>
  <c r="P3435" i="4"/>
  <c r="P3436" i="4"/>
  <c r="P3437" i="4"/>
  <c r="P3438" i="4"/>
  <c r="P3439" i="4"/>
  <c r="P3440" i="4"/>
  <c r="P3441" i="4"/>
  <c r="P3442" i="4"/>
  <c r="P3443" i="4"/>
  <c r="P3444" i="4"/>
  <c r="P3445" i="4"/>
  <c r="P3446" i="4"/>
  <c r="P3447" i="4"/>
  <c r="P3448" i="4"/>
  <c r="P3449" i="4"/>
  <c r="P3450" i="4"/>
  <c r="P3451" i="4"/>
  <c r="P3462" i="4"/>
  <c r="P3463" i="4"/>
  <c r="P3464" i="4"/>
  <c r="P3465" i="4"/>
  <c r="P3466" i="4"/>
  <c r="P3467" i="4"/>
  <c r="P3468" i="4"/>
  <c r="P3469" i="4"/>
  <c r="P3470" i="4"/>
  <c r="P3471" i="4"/>
  <c r="P3472" i="4"/>
  <c r="P3473" i="4"/>
  <c r="P3474" i="4"/>
  <c r="P3475" i="4"/>
  <c r="P3476" i="4"/>
  <c r="P3477" i="4"/>
  <c r="P3478" i="4"/>
  <c r="P3479" i="4"/>
  <c r="P3481" i="4"/>
  <c r="P3483" i="4"/>
  <c r="P3486" i="4"/>
  <c r="P3487" i="4"/>
  <c r="P3488" i="4"/>
  <c r="P3489" i="4"/>
  <c r="P3490" i="4"/>
  <c r="P3495" i="4"/>
  <c r="P3496" i="4"/>
  <c r="P3497" i="4"/>
  <c r="P3498" i="4"/>
  <c r="P3499" i="4"/>
  <c r="P3500" i="4"/>
  <c r="P3501" i="4"/>
  <c r="P3502" i="4"/>
  <c r="P3503" i="4"/>
  <c r="P3504" i="4"/>
  <c r="P3505" i="4"/>
  <c r="P3506" i="4"/>
  <c r="P3507" i="4"/>
  <c r="P3508" i="4"/>
  <c r="P3509" i="4"/>
  <c r="P3510" i="4"/>
  <c r="P3511" i="4"/>
  <c r="P3512" i="4"/>
  <c r="P3513" i="4"/>
  <c r="P3514" i="4"/>
  <c r="P3515" i="4"/>
  <c r="P3516" i="4"/>
  <c r="P3517" i="4"/>
  <c r="P3518" i="4"/>
  <c r="P3519" i="4"/>
  <c r="P3520" i="4"/>
  <c r="P3521" i="4"/>
  <c r="P3522" i="4"/>
  <c r="P3523" i="4"/>
  <c r="P3524" i="4"/>
  <c r="P3525" i="4"/>
  <c r="P3526" i="4"/>
  <c r="P3527" i="4"/>
  <c r="P3528" i="4"/>
  <c r="P3529" i="4"/>
  <c r="P3530" i="4"/>
  <c r="P3531" i="4"/>
  <c r="P3532" i="4"/>
  <c r="P3533" i="4"/>
  <c r="P3534" i="4"/>
  <c r="P3535" i="4"/>
  <c r="P3536" i="4"/>
  <c r="P3537" i="4"/>
  <c r="P3538" i="4"/>
  <c r="P3539" i="4"/>
  <c r="P3540" i="4"/>
  <c r="P3541" i="4"/>
  <c r="P3542" i="4"/>
  <c r="P3543" i="4"/>
  <c r="P3544" i="4"/>
  <c r="P3545" i="4"/>
  <c r="P3546" i="4"/>
  <c r="P3547" i="4"/>
  <c r="P3548" i="4"/>
  <c r="P3549" i="4"/>
  <c r="P3550" i="4"/>
  <c r="P3551" i="4"/>
  <c r="P3552" i="4"/>
  <c r="P3553" i="4"/>
  <c r="P3554" i="4"/>
  <c r="P3555" i="4"/>
  <c r="P3556" i="4"/>
  <c r="P3557" i="4"/>
  <c r="P3558" i="4"/>
  <c r="P3559" i="4"/>
  <c r="P3560" i="4"/>
  <c r="P3561" i="4"/>
  <c r="P3562" i="4"/>
  <c r="P3563" i="4"/>
  <c r="P3564" i="4"/>
  <c r="P3565" i="4"/>
  <c r="P3566" i="4"/>
  <c r="P3567" i="4"/>
  <c r="P3568" i="4"/>
  <c r="P3569" i="4"/>
  <c r="P3570" i="4"/>
  <c r="P3571" i="4"/>
  <c r="P3572" i="4"/>
  <c r="P3573" i="4"/>
  <c r="P3574" i="4"/>
  <c r="P3575" i="4"/>
  <c r="P3576" i="4"/>
  <c r="P3577" i="4"/>
  <c r="P3578" i="4"/>
  <c r="P3579" i="4"/>
  <c r="P3580" i="4"/>
  <c r="P3581" i="4"/>
  <c r="P3582" i="4"/>
  <c r="P3583" i="4"/>
  <c r="P3584" i="4"/>
  <c r="P3585" i="4"/>
  <c r="P3586" i="4"/>
  <c r="P3587" i="4"/>
  <c r="P3588" i="4"/>
  <c r="P3589" i="4"/>
  <c r="P3590" i="4"/>
  <c r="P3591" i="4"/>
  <c r="P3592" i="4"/>
  <c r="P3593" i="4"/>
  <c r="P3594" i="4"/>
  <c r="P3595" i="4"/>
  <c r="P3596" i="4"/>
  <c r="P3597" i="4"/>
  <c r="P3598" i="4"/>
  <c r="P3599" i="4"/>
  <c r="P3600" i="4"/>
  <c r="P3601" i="4"/>
  <c r="P3602" i="4"/>
  <c r="P3603" i="4"/>
  <c r="P3604" i="4"/>
  <c r="P3605" i="4"/>
  <c r="P3606" i="4"/>
  <c r="P3607" i="4"/>
  <c r="P3608" i="4"/>
  <c r="P3609" i="4"/>
  <c r="P3610" i="4"/>
  <c r="P3611" i="4"/>
  <c r="P3612" i="4"/>
  <c r="P3613" i="4"/>
  <c r="P3614" i="4"/>
  <c r="P3615" i="4"/>
  <c r="P3616" i="4"/>
  <c r="P3617" i="4"/>
  <c r="P3618" i="4"/>
  <c r="P3619" i="4"/>
  <c r="P3620" i="4"/>
  <c r="P3621" i="4"/>
  <c r="P3622" i="4"/>
  <c r="P3623" i="4"/>
  <c r="P3624" i="4"/>
  <c r="P3625" i="4"/>
  <c r="P3626" i="4"/>
  <c r="P3627" i="4"/>
  <c r="P3628" i="4"/>
  <c r="P3629" i="4"/>
  <c r="P3630" i="4"/>
  <c r="P3631" i="4"/>
  <c r="P3632" i="4"/>
  <c r="P3633" i="4"/>
  <c r="P3634" i="4"/>
  <c r="P3635" i="4"/>
  <c r="P3636" i="4"/>
  <c r="P3637" i="4"/>
  <c r="P3638" i="4"/>
  <c r="P3639" i="4"/>
  <c r="P3640" i="4"/>
  <c r="P3641" i="4"/>
  <c r="P3642" i="4"/>
  <c r="P3643" i="4"/>
  <c r="P3644" i="4"/>
  <c r="P3645" i="4"/>
  <c r="P3646" i="4"/>
  <c r="P3647" i="4"/>
  <c r="P3648" i="4"/>
  <c r="P3649" i="4"/>
  <c r="P3650" i="4"/>
  <c r="P3651" i="4"/>
  <c r="P3652" i="4"/>
  <c r="P3653" i="4"/>
  <c r="P3654" i="4"/>
  <c r="P3655" i="4"/>
  <c r="P3656" i="4"/>
  <c r="P3657" i="4"/>
  <c r="P3658" i="4"/>
  <c r="P3659" i="4"/>
  <c r="P3660" i="4"/>
  <c r="P3661" i="4"/>
  <c r="P3662" i="4"/>
  <c r="P3663" i="4"/>
  <c r="P3664" i="4"/>
  <c r="P3665" i="4"/>
  <c r="P3666" i="4"/>
  <c r="P3667" i="4"/>
  <c r="P3668" i="4"/>
  <c r="P3669" i="4"/>
  <c r="P3670" i="4"/>
  <c r="P3671" i="4"/>
  <c r="P3672" i="4"/>
  <c r="P3673" i="4"/>
  <c r="P3674" i="4"/>
  <c r="P3675" i="4"/>
  <c r="P3676" i="4"/>
  <c r="P3677" i="4"/>
  <c r="P3678" i="4"/>
  <c r="P3679" i="4"/>
  <c r="P3680" i="4"/>
  <c r="P3681" i="4"/>
  <c r="P3682" i="4"/>
  <c r="P3683" i="4"/>
  <c r="P3684" i="4"/>
  <c r="P3685" i="4"/>
  <c r="P3686" i="4"/>
  <c r="P3687" i="4"/>
  <c r="P3688" i="4"/>
  <c r="P3689" i="4"/>
  <c r="P3690" i="4"/>
  <c r="P3691" i="4"/>
  <c r="P3692" i="4"/>
  <c r="P3693" i="4"/>
  <c r="P3694" i="4"/>
  <c r="P3695" i="4"/>
  <c r="P3696" i="4"/>
  <c r="P3697" i="4"/>
  <c r="P3698" i="4"/>
  <c r="P3699" i="4"/>
  <c r="P3700" i="4"/>
  <c r="P3701" i="4"/>
  <c r="P3702" i="4"/>
  <c r="P3703" i="4"/>
  <c r="P3704" i="4"/>
  <c r="P3705" i="4"/>
  <c r="P3706" i="4"/>
  <c r="P3707" i="4"/>
  <c r="P3708" i="4"/>
  <c r="P3715" i="4"/>
  <c r="P3716" i="4"/>
  <c r="P3717" i="4"/>
  <c r="P3718" i="4"/>
  <c r="P3719" i="4"/>
  <c r="P3720" i="4"/>
  <c r="P3721" i="4"/>
  <c r="P3722" i="4"/>
  <c r="P3723" i="4"/>
  <c r="P3724" i="4"/>
  <c r="P3725" i="4"/>
  <c r="P3726" i="4"/>
  <c r="P3727" i="4"/>
  <c r="P3728" i="4"/>
  <c r="P3729" i="4"/>
  <c r="P3730" i="4"/>
  <c r="P3731" i="4"/>
  <c r="P3732" i="4"/>
  <c r="P3733" i="4"/>
  <c r="P3734" i="4"/>
  <c r="P3735" i="4"/>
  <c r="P3742" i="4"/>
  <c r="P3743" i="4"/>
  <c r="P3744" i="4"/>
  <c r="P3745" i="4"/>
  <c r="P3746" i="4"/>
  <c r="P3757" i="4"/>
  <c r="P3758" i="4"/>
  <c r="P3759" i="4"/>
  <c r="P3760" i="4"/>
  <c r="P3761" i="4"/>
  <c r="P3762" i="4"/>
  <c r="P3763" i="4"/>
  <c r="P3764" i="4"/>
  <c r="P3765" i="4"/>
  <c r="P3766" i="4"/>
  <c r="P3767" i="4"/>
  <c r="P3768" i="4"/>
  <c r="P3769" i="4"/>
  <c r="P3770" i="4"/>
  <c r="P3771" i="4"/>
  <c r="P3778" i="4"/>
  <c r="P3779" i="4"/>
  <c r="P3780" i="4"/>
  <c r="P3781" i="4"/>
  <c r="P3782" i="4"/>
  <c r="P3789" i="4"/>
  <c r="P3790" i="4"/>
  <c r="P3791" i="4"/>
  <c r="P3792" i="4"/>
  <c r="P3793" i="4"/>
  <c r="P3794" i="4"/>
  <c r="P3795" i="4"/>
  <c r="P3796" i="4"/>
  <c r="P3797" i="4"/>
  <c r="P3798" i="4"/>
  <c r="P3799" i="4"/>
  <c r="P3800" i="4"/>
  <c r="P3801" i="4"/>
  <c r="P3802" i="4"/>
  <c r="P3803" i="4"/>
  <c r="P3804" i="4"/>
  <c r="P3805" i="4"/>
  <c r="P3806" i="4"/>
  <c r="P3807" i="4"/>
  <c r="P3808" i="4"/>
  <c r="P3809" i="4"/>
  <c r="P3810" i="4"/>
  <c r="P3811" i="4"/>
  <c r="P3812" i="4"/>
  <c r="P3813" i="4"/>
  <c r="P3814" i="4"/>
  <c r="P3815" i="4"/>
  <c r="P3816" i="4"/>
  <c r="P3817" i="4"/>
  <c r="P3818" i="4"/>
  <c r="P3819" i="4"/>
  <c r="P3820" i="4"/>
  <c r="P3821" i="4"/>
  <c r="P3822" i="4"/>
  <c r="P3823" i="4"/>
  <c r="P3824" i="4"/>
  <c r="P3825" i="4"/>
  <c r="P3826" i="4"/>
  <c r="P3827" i="4"/>
  <c r="P3828" i="4"/>
  <c r="P3829" i="4"/>
  <c r="P3830" i="4"/>
  <c r="P3831" i="4"/>
  <c r="P3832" i="4"/>
  <c r="P3833" i="4"/>
  <c r="P3834" i="4"/>
  <c r="P3835" i="4"/>
  <c r="P3836" i="4"/>
  <c r="P3837" i="4"/>
  <c r="P3838" i="4"/>
  <c r="P3839" i="4"/>
  <c r="P3840" i="4"/>
  <c r="P3841" i="4"/>
  <c r="P3842" i="4"/>
  <c r="P3843" i="4"/>
  <c r="P3844" i="4"/>
  <c r="P3845" i="4"/>
  <c r="P3846" i="4"/>
  <c r="P3847" i="4"/>
  <c r="P3848" i="4"/>
  <c r="P3855" i="4"/>
  <c r="P3856" i="4"/>
  <c r="P3857" i="4"/>
  <c r="P3858" i="4"/>
  <c r="P3861" i="4"/>
  <c r="P3869" i="4"/>
  <c r="P3870" i="4"/>
  <c r="P3873" i="4"/>
  <c r="P3874" i="4"/>
  <c r="P3875" i="4"/>
  <c r="P3876" i="4"/>
  <c r="P3877" i="4"/>
  <c r="P3878" i="4"/>
  <c r="P3879" i="4"/>
  <c r="P3880" i="4"/>
  <c r="P3881" i="4"/>
  <c r="P3882" i="4"/>
  <c r="P3883" i="4"/>
  <c r="P3884" i="4"/>
  <c r="P3885" i="4"/>
  <c r="P3886" i="4"/>
  <c r="P3887" i="4"/>
  <c r="P3888" i="4"/>
  <c r="P3889" i="4"/>
  <c r="P3890" i="4"/>
  <c r="P3891" i="4"/>
  <c r="P3892" i="4"/>
  <c r="P3893" i="4"/>
  <c r="P3894" i="4"/>
  <c r="P3895" i="4"/>
  <c r="P3896" i="4"/>
  <c r="P3897" i="4"/>
  <c r="P3898" i="4"/>
  <c r="P3899" i="4"/>
  <c r="P3900" i="4"/>
  <c r="P3901" i="4"/>
  <c r="P3902" i="4"/>
  <c r="P3903" i="4"/>
  <c r="P3904" i="4"/>
  <c r="P3905" i="4"/>
  <c r="P3910" i="4"/>
  <c r="P3912" i="4"/>
  <c r="P3913" i="4"/>
  <c r="P3914" i="4"/>
  <c r="P3915" i="4"/>
  <c r="P3916" i="4"/>
  <c r="P3917" i="4"/>
  <c r="P3918" i="4"/>
  <c r="P3919" i="4"/>
  <c r="P3920" i="4"/>
  <c r="P3921" i="4"/>
  <c r="P3922" i="4"/>
  <c r="P3923" i="4"/>
  <c r="P3924" i="4"/>
  <c r="P3925" i="4"/>
  <c r="P3926" i="4"/>
  <c r="P3927" i="4"/>
  <c r="P3933" i="4"/>
  <c r="P3934" i="4"/>
  <c r="P3935" i="4"/>
  <c r="P3936" i="4"/>
  <c r="P3945" i="4"/>
  <c r="P3946" i="4"/>
  <c r="P3947" i="4"/>
  <c r="P3948" i="4"/>
  <c r="P3949" i="4"/>
  <c r="P3950" i="4"/>
  <c r="P3951" i="4"/>
  <c r="P3952" i="4"/>
  <c r="P3953" i="4"/>
  <c r="P3954" i="4"/>
  <c r="P3955" i="4"/>
  <c r="P3956" i="4"/>
  <c r="P3957" i="4"/>
  <c r="P3958" i="4"/>
  <c r="P3959" i="4"/>
  <c r="P3960" i="4"/>
  <c r="P3961" i="4"/>
  <c r="P3962" i="4"/>
  <c r="P3963" i="4"/>
  <c r="P3964" i="4"/>
  <c r="P3965" i="4"/>
  <c r="P3966" i="4"/>
  <c r="P3967" i="4"/>
  <c r="P3968" i="4"/>
  <c r="P3969" i="4"/>
  <c r="P3970" i="4"/>
  <c r="P3971" i="4"/>
  <c r="P3972" i="4"/>
  <c r="P3973" i="4"/>
  <c r="P3974" i="4"/>
  <c r="P3975" i="4"/>
  <c r="P3976" i="4"/>
  <c r="P3977" i="4"/>
  <c r="P3978" i="4"/>
  <c r="P3979" i="4"/>
  <c r="P3980" i="4"/>
  <c r="P3981" i="4"/>
  <c r="P3982" i="4"/>
  <c r="P3983" i="4"/>
  <c r="P3984" i="4"/>
  <c r="P3985" i="4"/>
  <c r="P3986" i="4"/>
  <c r="P3987" i="4"/>
  <c r="P3988" i="4"/>
  <c r="P3989" i="4"/>
  <c r="P3990" i="4"/>
  <c r="P3991" i="4"/>
  <c r="P3992" i="4"/>
  <c r="P3993" i="4"/>
  <c r="P3994" i="4"/>
  <c r="P3995" i="4"/>
  <c r="P3996" i="4"/>
  <c r="P3997" i="4"/>
  <c r="P3998" i="4"/>
  <c r="P3999" i="4"/>
  <c r="P4000" i="4"/>
  <c r="P4001" i="4"/>
  <c r="P4003" i="4"/>
  <c r="P4004" i="4"/>
  <c r="P4005" i="4"/>
  <c r="P4006" i="4"/>
  <c r="P4007" i="4"/>
  <c r="P4008" i="4"/>
  <c r="P4009" i="4"/>
  <c r="P4011" i="4"/>
  <c r="P4013" i="4"/>
  <c r="P4015" i="4"/>
  <c r="P4016" i="4"/>
  <c r="P4017" i="4"/>
  <c r="P4018" i="4"/>
  <c r="P4019" i="4"/>
  <c r="P4020" i="4"/>
  <c r="P4021" i="4"/>
  <c r="P4022" i="4"/>
  <c r="P4023" i="4"/>
  <c r="P4024" i="4"/>
  <c r="P4025" i="4"/>
  <c r="P4026" i="4"/>
  <c r="P4027" i="4"/>
  <c r="P4028" i="4"/>
  <c r="P4029" i="4"/>
  <c r="P4030" i="4"/>
  <c r="P4031" i="4"/>
  <c r="P4032" i="4"/>
  <c r="P4033" i="4"/>
  <c r="P4034" i="4"/>
  <c r="P4035" i="4"/>
  <c r="P4036" i="4"/>
  <c r="P4037" i="4"/>
  <c r="P4038" i="4"/>
  <c r="P4039" i="4"/>
  <c r="P4040" i="4"/>
  <c r="P4041" i="4"/>
  <c r="P4042" i="4"/>
  <c r="P4047" i="4"/>
  <c r="P4048" i="4"/>
  <c r="P4049" i="4"/>
  <c r="P4050" i="4"/>
  <c r="P4051" i="4"/>
  <c r="P4052" i="4"/>
  <c r="P4053" i="4"/>
  <c r="P4054" i="4"/>
  <c r="P4055" i="4"/>
  <c r="P4056" i="4"/>
  <c r="P4061" i="4"/>
  <c r="P4062" i="4"/>
  <c r="P4063" i="4"/>
  <c r="P4064" i="4"/>
  <c r="P4065" i="4"/>
  <c r="P4066" i="4"/>
  <c r="P4067" i="4"/>
  <c r="P4068" i="4"/>
  <c r="P4069" i="4"/>
  <c r="P4070" i="4"/>
  <c r="P4071" i="4"/>
  <c r="P4072" i="4"/>
  <c r="P4073" i="4"/>
  <c r="P4074" i="4"/>
  <c r="P4075" i="4"/>
  <c r="P4076" i="4"/>
  <c r="P4077" i="4"/>
  <c r="P4078" i="4"/>
  <c r="P4079" i="4"/>
  <c r="P4080" i="4"/>
  <c r="P4081" i="4"/>
  <c r="P4082" i="4"/>
  <c r="P4083" i="4"/>
  <c r="P4084" i="4"/>
  <c r="P4085" i="4"/>
  <c r="P4086" i="4"/>
  <c r="P4087" i="4"/>
  <c r="P4088" i="4"/>
  <c r="P4089" i="4"/>
  <c r="P4090" i="4"/>
  <c r="P4091" i="4"/>
  <c r="P4092" i="4"/>
  <c r="P4093" i="4"/>
  <c r="P4094" i="4"/>
  <c r="P4095" i="4"/>
  <c r="P4096" i="4"/>
  <c r="P4097" i="4"/>
  <c r="P4098" i="4"/>
  <c r="P4099" i="4"/>
  <c r="P4100" i="4"/>
  <c r="P4101" i="4"/>
  <c r="P4102" i="4"/>
  <c r="P4103" i="4"/>
  <c r="P4104" i="4"/>
  <c r="P4105" i="4"/>
  <c r="P4106" i="4"/>
  <c r="P4107" i="4"/>
  <c r="P4108" i="4"/>
  <c r="P4109" i="4"/>
  <c r="P4110" i="4"/>
  <c r="P4111" i="4"/>
  <c r="P4112" i="4"/>
  <c r="P4113" i="4"/>
  <c r="P4114" i="4"/>
  <c r="P4115" i="4"/>
  <c r="P4116" i="4"/>
  <c r="P4117" i="4"/>
  <c r="P4118" i="4"/>
  <c r="P4119" i="4"/>
  <c r="P4120" i="4"/>
  <c r="P4121" i="4"/>
  <c r="P4122" i="4"/>
  <c r="P4123" i="4"/>
  <c r="P4124" i="4"/>
  <c r="P4125" i="4"/>
  <c r="P4126" i="4"/>
  <c r="P4127" i="4"/>
  <c r="P4128" i="4"/>
  <c r="P4129" i="4"/>
  <c r="P4130" i="4"/>
  <c r="P4131" i="4"/>
  <c r="P4132" i="4"/>
  <c r="P4138" i="4"/>
  <c r="P4139" i="4"/>
  <c r="P4140" i="4"/>
  <c r="P4141" i="4"/>
  <c r="P4142" i="4"/>
  <c r="P4143" i="4"/>
  <c r="P4144" i="4"/>
  <c r="P4145" i="4"/>
  <c r="P4146" i="4"/>
  <c r="P4147" i="4"/>
  <c r="P4148" i="4"/>
  <c r="P4149" i="4"/>
  <c r="P4150" i="4"/>
  <c r="P4151" i="4"/>
  <c r="P4152" i="4"/>
  <c r="P4153" i="4"/>
  <c r="P4154" i="4"/>
  <c r="P4155" i="4"/>
  <c r="P4156" i="4"/>
  <c r="P4157" i="4"/>
  <c r="P4158" i="4"/>
  <c r="P4159" i="4"/>
  <c r="P4160" i="4"/>
  <c r="P4161" i="4"/>
  <c r="P4162" i="4"/>
  <c r="P4163" i="4"/>
  <c r="P4164" i="4"/>
  <c r="P4165" i="4"/>
  <c r="P4166" i="4"/>
  <c r="P4167" i="4"/>
  <c r="P4168" i="4"/>
  <c r="P4169" i="4"/>
  <c r="P4170" i="4"/>
  <c r="P4171" i="4"/>
  <c r="P4172" i="4"/>
  <c r="P4173" i="4"/>
  <c r="P4174" i="4"/>
  <c r="P4175" i="4"/>
  <c r="P4176" i="4"/>
  <c r="P4177" i="4"/>
  <c r="P4178" i="4"/>
  <c r="P4179" i="4"/>
  <c r="P4180" i="4"/>
  <c r="P4181" i="4"/>
  <c r="P4182" i="4"/>
  <c r="P4189" i="4"/>
  <c r="P4190" i="4"/>
  <c r="P4191" i="4"/>
  <c r="P4192" i="4"/>
  <c r="P4193" i="4"/>
  <c r="P4194" i="4"/>
  <c r="P4195" i="4"/>
  <c r="P4196" i="4"/>
  <c r="P4197" i="4"/>
  <c r="P4198" i="4"/>
  <c r="P4199" i="4"/>
  <c r="P4200" i="4"/>
  <c r="P4201" i="4"/>
  <c r="P4202" i="4"/>
  <c r="P4203" i="4"/>
  <c r="P4204" i="4"/>
  <c r="P4205" i="4"/>
  <c r="P4206" i="4"/>
  <c r="P4207" i="4"/>
  <c r="P4208" i="4"/>
  <c r="P4209" i="4"/>
  <c r="P4210" i="4"/>
  <c r="P4211" i="4"/>
  <c r="P4212" i="4"/>
  <c r="P4213" i="4"/>
  <c r="P4214" i="4"/>
  <c r="P4215" i="4"/>
  <c r="P4216" i="4"/>
  <c r="P4217" i="4"/>
  <c r="P4218" i="4"/>
  <c r="P4219" i="4"/>
  <c r="P4220" i="4"/>
  <c r="P4221" i="4"/>
  <c r="P4222" i="4"/>
  <c r="P4232" i="4"/>
  <c r="P4233" i="4"/>
  <c r="P4234" i="4"/>
  <c r="P4235" i="4"/>
  <c r="P4236" i="4"/>
  <c r="P4237" i="4"/>
  <c r="P4238" i="4"/>
  <c r="P4239" i="4"/>
  <c r="P4240" i="4"/>
  <c r="P4241" i="4"/>
  <c r="P4242" i="4"/>
  <c r="P4243" i="4"/>
  <c r="P4256" i="4"/>
  <c r="P4257" i="4"/>
  <c r="P4258" i="4"/>
  <c r="P4259" i="4"/>
  <c r="P4260" i="4"/>
  <c r="P4261" i="4"/>
  <c r="P4262" i="4"/>
  <c r="P4263" i="4"/>
  <c r="P4264" i="4"/>
  <c r="P4265" i="4"/>
  <c r="P4266" i="4"/>
  <c r="P4267" i="4"/>
  <c r="P4268" i="4"/>
  <c r="P4276" i="4"/>
  <c r="P4277" i="4"/>
  <c r="P4278" i="4"/>
  <c r="P4279" i="4"/>
  <c r="P4280" i="4"/>
  <c r="P4281" i="4"/>
  <c r="P4282" i="4"/>
  <c r="P4283" i="4"/>
  <c r="P4284" i="4"/>
  <c r="P4285" i="4"/>
  <c r="P4286" i="4"/>
  <c r="P4287" i="4"/>
  <c r="P4288" i="4"/>
  <c r="P4289" i="4"/>
  <c r="P4290" i="4"/>
  <c r="P4291" i="4"/>
  <c r="P4292" i="4"/>
  <c r="P4293" i="4"/>
  <c r="P4294" i="4"/>
  <c r="P4295" i="4"/>
  <c r="P4296" i="4"/>
  <c r="P4297" i="4"/>
  <c r="P4298" i="4"/>
  <c r="P4299" i="4"/>
  <c r="P4300" i="4"/>
  <c r="P4301" i="4"/>
  <c r="P4302" i="4"/>
  <c r="P4303" i="4"/>
  <c r="P4304" i="4"/>
  <c r="P4305" i="4"/>
  <c r="P4306" i="4"/>
  <c r="P4307" i="4"/>
  <c r="P4308" i="4"/>
  <c r="P4309" i="4"/>
  <c r="P4310" i="4"/>
  <c r="P4311" i="4"/>
  <c r="P4312" i="4"/>
  <c r="P4313" i="4"/>
  <c r="P4314" i="4"/>
  <c r="P4315" i="4"/>
  <c r="P4316" i="4"/>
  <c r="P4317" i="4"/>
  <c r="P4318" i="4"/>
  <c r="P4319" i="4"/>
  <c r="P4320" i="4"/>
  <c r="P4321" i="4"/>
  <c r="P4322" i="4"/>
  <c r="P4323" i="4"/>
  <c r="P4324" i="4"/>
  <c r="P4325" i="4"/>
  <c r="P4326" i="4"/>
  <c r="P4331" i="4"/>
  <c r="P4332" i="4"/>
  <c r="P4333" i="4"/>
  <c r="P4334" i="4"/>
  <c r="P4335" i="4"/>
  <c r="P4336" i="4"/>
  <c r="P4337" i="4"/>
  <c r="P4338" i="4"/>
  <c r="P4339" i="4"/>
  <c r="P4340" i="4"/>
  <c r="P4341" i="4"/>
  <c r="P4342" i="4"/>
  <c r="P4343" i="4"/>
  <c r="P4344" i="4"/>
  <c r="P4345" i="4"/>
  <c r="P4346" i="4"/>
  <c r="P4347" i="4"/>
  <c r="P4348" i="4"/>
  <c r="P4349" i="4"/>
  <c r="P4350" i="4"/>
  <c r="P4351" i="4"/>
  <c r="P4352" i="4"/>
  <c r="P4353" i="4"/>
  <c r="P4354" i="4"/>
  <c r="P4355" i="4"/>
  <c r="P4356" i="4"/>
  <c r="P4357" i="4"/>
  <c r="P4358" i="4"/>
  <c r="P4359" i="4"/>
  <c r="P4360" i="4"/>
  <c r="P4361" i="4"/>
  <c r="P4371" i="4"/>
  <c r="P4372" i="4"/>
  <c r="P4373" i="4"/>
  <c r="P4374" i="4"/>
  <c r="P4375" i="4"/>
  <c r="P4376" i="4"/>
  <c r="P4377" i="4"/>
  <c r="P4378" i="4"/>
  <c r="P4379" i="4"/>
  <c r="P4380" i="4"/>
  <c r="P4381" i="4"/>
  <c r="P4382" i="4"/>
  <c r="P4383" i="4"/>
  <c r="P4384" i="4"/>
  <c r="P4385" i="4"/>
  <c r="P4386" i="4"/>
  <c r="P4387" i="4"/>
  <c r="P4388" i="4"/>
  <c r="P4389" i="4"/>
  <c r="P4390" i="4"/>
  <c r="P4391" i="4"/>
  <c r="P4392" i="4"/>
  <c r="P4393" i="4"/>
  <c r="P4394" i="4"/>
  <c r="P4401" i="4"/>
  <c r="P4402" i="4"/>
  <c r="P4403" i="4"/>
  <c r="P4404" i="4"/>
  <c r="P4405" i="4"/>
  <c r="P4406" i="4"/>
  <c r="P4407" i="4"/>
  <c r="P4408" i="4"/>
  <c r="P4409" i="4"/>
  <c r="P4410" i="4"/>
  <c r="P4411" i="4"/>
  <c r="P4412" i="4"/>
  <c r="P4413" i="4"/>
  <c r="P4414" i="4"/>
  <c r="P4415" i="4"/>
  <c r="P4416" i="4"/>
  <c r="P4417" i="4"/>
  <c r="P4418" i="4"/>
  <c r="P4419" i="4"/>
  <c r="P4420" i="4"/>
  <c r="P4421" i="4"/>
  <c r="P4422" i="4"/>
  <c r="P4423" i="4"/>
  <c r="P4424" i="4"/>
  <c r="P4425" i="4"/>
  <c r="P4426" i="4"/>
  <c r="P4427" i="4"/>
  <c r="P4428" i="4"/>
  <c r="P4429" i="4"/>
  <c r="P4430" i="4"/>
  <c r="P4431" i="4"/>
  <c r="P4432" i="4"/>
  <c r="P4433" i="4"/>
  <c r="P4434" i="4"/>
  <c r="P4435" i="4"/>
  <c r="P4436" i="4"/>
  <c r="P4437" i="4"/>
  <c r="P4438" i="4"/>
  <c r="P4439" i="4"/>
  <c r="P4440" i="4"/>
  <c r="P4441" i="4"/>
  <c r="P4442" i="4"/>
  <c r="P4443" i="4"/>
  <c r="P4444" i="4"/>
  <c r="P4445" i="4"/>
  <c r="P4446" i="4"/>
  <c r="P4447" i="4"/>
  <c r="P4448" i="4"/>
  <c r="P4449" i="4"/>
  <c r="P4450" i="4"/>
  <c r="P4451" i="4"/>
  <c r="P4452" i="4"/>
  <c r="P4453" i="4"/>
  <c r="P4454" i="4"/>
  <c r="P4455" i="4"/>
  <c r="P4456" i="4"/>
  <c r="P4457" i="4"/>
  <c r="P4458" i="4"/>
  <c r="P4459" i="4"/>
  <c r="P4460" i="4"/>
  <c r="P4461" i="4"/>
  <c r="P4462" i="4"/>
  <c r="P4463" i="4"/>
  <c r="P4464" i="4"/>
  <c r="P4465" i="4"/>
  <c r="P4466" i="4"/>
  <c r="P4467" i="4"/>
  <c r="P4468" i="4"/>
  <c r="P4469" i="4"/>
  <c r="P4470" i="4"/>
  <c r="P4471" i="4"/>
  <c r="P4472" i="4"/>
  <c r="P4473" i="4"/>
  <c r="P4474" i="4"/>
  <c r="P4475" i="4"/>
  <c r="P4476" i="4"/>
  <c r="P4477" i="4"/>
  <c r="P4478" i="4"/>
  <c r="P4479" i="4"/>
  <c r="P4480" i="4"/>
  <c r="P4481" i="4"/>
  <c r="P4482" i="4"/>
  <c r="P4490" i="4"/>
  <c r="P4491" i="4"/>
  <c r="P4492" i="4"/>
  <c r="P4493" i="4"/>
  <c r="P4494" i="4"/>
  <c r="P4495" i="4"/>
  <c r="P4496" i="4"/>
  <c r="P4497" i="4"/>
  <c r="P4498" i="4"/>
  <c r="P4499" i="4"/>
  <c r="P4500" i="4"/>
  <c r="P4501" i="4"/>
  <c r="P4502" i="4"/>
  <c r="P4503" i="4"/>
  <c r="P4504" i="4"/>
  <c r="P4505" i="4"/>
  <c r="P4506" i="4"/>
  <c r="P4507" i="4"/>
  <c r="P4508" i="4"/>
  <c r="P4509" i="4"/>
  <c r="P4510" i="4"/>
  <c r="P4511" i="4"/>
  <c r="P4512" i="4"/>
  <c r="P4513" i="4"/>
  <c r="P4514" i="4"/>
  <c r="P4515" i="4"/>
  <c r="P4516" i="4"/>
  <c r="P4517" i="4"/>
  <c r="P4518" i="4"/>
  <c r="P4519" i="4"/>
  <c r="P4520" i="4"/>
  <c r="P4521" i="4"/>
  <c r="P4522" i="4"/>
  <c r="P4523" i="4"/>
  <c r="P4524" i="4"/>
  <c r="P4525" i="4"/>
  <c r="P4526" i="4"/>
  <c r="P4527" i="4"/>
  <c r="P4528" i="4"/>
  <c r="P4529" i="4"/>
  <c r="P4530" i="4"/>
  <c r="P4531" i="4"/>
  <c r="P4532" i="4"/>
  <c r="P4533" i="4"/>
  <c r="P4534" i="4"/>
  <c r="P4535" i="4"/>
  <c r="P4536" i="4"/>
  <c r="P4537" i="4"/>
  <c r="P4538" i="4"/>
  <c r="P4539" i="4"/>
  <c r="P4540" i="4"/>
  <c r="P4541" i="4"/>
  <c r="P4542" i="4"/>
  <c r="P4543" i="4"/>
  <c r="P4544" i="4"/>
  <c r="P4545" i="4"/>
  <c r="P4546" i="4"/>
  <c r="P4547" i="4"/>
  <c r="P4548" i="4"/>
  <c r="P4549" i="4"/>
  <c r="P4550" i="4"/>
  <c r="P4551" i="4"/>
  <c r="P4552" i="4"/>
  <c r="P4553" i="4"/>
  <c r="P4554" i="4"/>
  <c r="P4555" i="4"/>
  <c r="P4556" i="4"/>
  <c r="P4557" i="4"/>
  <c r="P4558" i="4"/>
  <c r="P4559" i="4"/>
  <c r="P4560" i="4"/>
  <c r="P4565" i="4"/>
  <c r="P4566" i="4"/>
  <c r="P4567" i="4"/>
  <c r="P4568" i="4"/>
  <c r="P4574" i="4"/>
  <c r="P4575" i="4"/>
  <c r="P4576" i="4"/>
  <c r="P4577" i="4"/>
  <c r="P4578" i="4"/>
  <c r="P4579" i="4"/>
  <c r="P4585" i="4"/>
  <c r="P4586" i="4"/>
  <c r="P4587" i="4"/>
  <c r="P4588" i="4"/>
  <c r="P4589" i="4"/>
  <c r="P4590" i="4"/>
  <c r="P4591" i="4"/>
  <c r="P4592" i="4"/>
  <c r="P4593" i="4"/>
  <c r="P4594" i="4"/>
  <c r="P4595" i="4"/>
  <c r="P4596" i="4"/>
  <c r="P4597" i="4"/>
  <c r="P4598" i="4"/>
  <c r="P4599" i="4"/>
  <c r="P4600" i="4"/>
  <c r="P4601" i="4"/>
  <c r="P4602" i="4"/>
  <c r="P4603" i="4"/>
  <c r="P4604" i="4"/>
  <c r="P4605" i="4"/>
  <c r="P4606" i="4"/>
  <c r="P4607" i="4"/>
  <c r="P4608" i="4"/>
  <c r="P4609" i="4"/>
  <c r="P4610" i="4"/>
  <c r="P4611" i="4"/>
  <c r="P4612" i="4"/>
  <c r="P4613" i="4"/>
  <c r="P4614" i="4"/>
  <c r="P4615" i="4"/>
  <c r="P4616" i="4"/>
  <c r="P4617" i="4"/>
  <c r="P4618" i="4"/>
  <c r="P4619" i="4"/>
  <c r="P4620" i="4"/>
  <c r="P4621" i="4"/>
  <c r="P4622" i="4"/>
  <c r="P4623" i="4"/>
  <c r="P4624" i="4"/>
  <c r="P4625" i="4"/>
  <c r="P4626" i="4"/>
  <c r="P4627" i="4"/>
  <c r="P4628" i="4"/>
  <c r="P4629" i="4"/>
  <c r="P4630" i="4"/>
  <c r="P4631" i="4"/>
  <c r="P4632" i="4"/>
  <c r="P4633" i="4"/>
  <c r="P4634" i="4"/>
  <c r="P4640" i="4"/>
  <c r="P4641" i="4"/>
  <c r="P4642" i="4"/>
  <c r="P4643" i="4"/>
  <c r="P4644" i="4"/>
  <c r="P14" i="4"/>
  <c r="P15" i="4"/>
  <c r="P16" i="4"/>
  <c r="P17" i="4"/>
  <c r="P18" i="4"/>
  <c r="P19" i="4"/>
  <c r="P20" i="4"/>
  <c r="P21" i="4"/>
  <c r="P22" i="4"/>
  <c r="P23" i="4"/>
  <c r="P24" i="4"/>
  <c r="P25" i="4"/>
  <c r="P34" i="4"/>
  <c r="P35" i="4"/>
  <c r="P36" i="4"/>
  <c r="P37" i="4"/>
  <c r="P38" i="4"/>
  <c r="P39" i="4"/>
  <c r="P40" i="4"/>
  <c r="P41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70" i="4"/>
  <c r="N6" i="2"/>
  <c r="N7" i="2"/>
  <c r="N8" i="2"/>
  <c r="N9" i="2"/>
  <c r="N11" i="2"/>
  <c r="N12" i="2"/>
  <c r="N13" i="2"/>
  <c r="N14" i="2"/>
  <c r="N15" i="2"/>
  <c r="N17" i="2"/>
  <c r="N18" i="2"/>
  <c r="N19" i="2"/>
  <c r="N21" i="2"/>
  <c r="N23" i="2"/>
  <c r="N24" i="2"/>
  <c r="N26" i="2"/>
  <c r="N27" i="2"/>
  <c r="N28" i="2"/>
  <c r="N29" i="2"/>
  <c r="N30" i="2"/>
  <c r="N31" i="2"/>
  <c r="N32" i="2"/>
  <c r="N34" i="2"/>
  <c r="N35" i="2"/>
  <c r="N36" i="2"/>
  <c r="N37" i="2"/>
  <c r="N39" i="2"/>
  <c r="N40" i="2"/>
  <c r="N41" i="2"/>
  <c r="N42" i="2"/>
  <c r="N43" i="2"/>
  <c r="N44" i="2"/>
  <c r="N46" i="2"/>
  <c r="N48" i="2"/>
  <c r="N50" i="2"/>
  <c r="N51" i="2"/>
  <c r="N53" i="2"/>
  <c r="N54" i="2"/>
  <c r="N55" i="2"/>
  <c r="N57" i="2"/>
  <c r="N58" i="2"/>
  <c r="N60" i="2"/>
  <c r="N61" i="2"/>
  <c r="N62" i="2"/>
  <c r="N63" i="2"/>
  <c r="N64" i="2"/>
  <c r="N65" i="2"/>
  <c r="N66" i="2"/>
  <c r="N67" i="2"/>
  <c r="N68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5" i="2"/>
  <c r="N86" i="2"/>
  <c r="N88" i="2"/>
  <c r="N89" i="2"/>
  <c r="N90" i="2"/>
  <c r="N91" i="2"/>
  <c r="N92" i="2"/>
  <c r="N93" i="2"/>
  <c r="N94" i="2"/>
  <c r="N95" i="2"/>
  <c r="N96" i="2"/>
  <c r="N98" i="2"/>
  <c r="N99" i="2"/>
  <c r="N101" i="2"/>
  <c r="N102" i="2"/>
  <c r="N103" i="2"/>
  <c r="N104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2" i="2"/>
  <c r="N123" i="2"/>
  <c r="N124" i="2"/>
  <c r="N125" i="2"/>
  <c r="N126" i="2"/>
  <c r="N127" i="2"/>
  <c r="N128" i="2"/>
  <c r="N129" i="2"/>
  <c r="N130" i="2"/>
  <c r="N131" i="2"/>
  <c r="N133" i="2"/>
  <c r="N135" i="2"/>
  <c r="N136" i="2"/>
  <c r="N137" i="2"/>
  <c r="N139" i="2"/>
  <c r="N140" i="2"/>
  <c r="N142" i="2"/>
  <c r="N143" i="2"/>
  <c r="N145" i="2"/>
  <c r="N146" i="2"/>
  <c r="N148" i="2"/>
  <c r="N150" i="2"/>
  <c r="N151" i="2"/>
  <c r="N152" i="2"/>
  <c r="N153" i="2"/>
  <c r="N154" i="2"/>
  <c r="N155" i="2"/>
  <c r="N157" i="2"/>
  <c r="N158" i="2"/>
  <c r="N159" i="2"/>
  <c r="N160" i="2"/>
  <c r="N161" i="2"/>
  <c r="N163" i="2"/>
  <c r="N164" i="2"/>
  <c r="N165" i="2"/>
  <c r="N166" i="2"/>
  <c r="N167" i="2"/>
  <c r="N168" i="2"/>
  <c r="N169" i="2"/>
  <c r="N171" i="2"/>
  <c r="N172" i="2"/>
  <c r="N173" i="2"/>
  <c r="N174" i="2"/>
  <c r="N175" i="2"/>
  <c r="N177" i="2"/>
  <c r="N179" i="2"/>
  <c r="N180" i="2"/>
  <c r="N181" i="2"/>
  <c r="N182" i="2"/>
  <c r="N183" i="2"/>
  <c r="N184" i="2"/>
  <c r="N185" i="2"/>
  <c r="N186" i="2"/>
  <c r="N188" i="2"/>
  <c r="N190" i="2"/>
  <c r="N191" i="2"/>
  <c r="N192" i="2"/>
  <c r="N193" i="2"/>
  <c r="N194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1" i="2"/>
  <c r="N212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7" i="2"/>
  <c r="N228" i="2"/>
  <c r="N229" i="2"/>
  <c r="N231" i="2"/>
  <c r="N233" i="2"/>
  <c r="N235" i="2"/>
  <c r="N236" i="2"/>
  <c r="N237" i="2"/>
  <c r="N238" i="2"/>
  <c r="N239" i="2"/>
  <c r="N240" i="2"/>
  <c r="N241" i="2"/>
  <c r="N242" i="2"/>
  <c r="N243" i="2"/>
  <c r="N244" i="2"/>
  <c r="N245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1" i="2"/>
  <c r="N262" i="2"/>
  <c r="N263" i="2"/>
  <c r="N265" i="2"/>
  <c r="N266" i="2"/>
  <c r="N268" i="2"/>
  <c r="N269" i="2"/>
  <c r="N270" i="2"/>
  <c r="N271" i="2"/>
  <c r="N273" i="2"/>
  <c r="N274" i="2"/>
  <c r="N276" i="2"/>
  <c r="N277" i="2"/>
  <c r="N278" i="2"/>
  <c r="N279" i="2"/>
  <c r="N280" i="2"/>
  <c r="N281" i="2"/>
  <c r="N283" i="2"/>
  <c r="N284" i="2"/>
  <c r="N285" i="2"/>
  <c r="N286" i="2"/>
  <c r="N287" i="2"/>
  <c r="N289" i="2"/>
  <c r="N290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7" i="2"/>
  <c r="N308" i="2"/>
  <c r="N310" i="2"/>
  <c r="N311" i="2"/>
  <c r="N312" i="2"/>
  <c r="N313" i="2"/>
  <c r="N314" i="2"/>
  <c r="N315" i="2"/>
  <c r="N316" i="2"/>
  <c r="N317" i="2"/>
  <c r="N319" i="2"/>
  <c r="N320" i="2"/>
  <c r="N321" i="2"/>
  <c r="N322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2" i="2"/>
  <c r="N343" i="2"/>
  <c r="N344" i="2"/>
  <c r="N345" i="2"/>
  <c r="N347" i="2"/>
  <c r="N348" i="2"/>
  <c r="N350" i="2"/>
  <c r="N351" i="2"/>
  <c r="N352" i="2"/>
  <c r="N353" i="2"/>
  <c r="N354" i="2"/>
  <c r="N355" i="2"/>
  <c r="N356" i="2"/>
  <c r="N358" i="2"/>
  <c r="N359" i="2"/>
  <c r="N360" i="2"/>
  <c r="N361" i="2"/>
  <c r="N362" i="2"/>
  <c r="N363" i="2"/>
  <c r="N364" i="2"/>
  <c r="N365" i="2"/>
  <c r="N367" i="2"/>
  <c r="N368" i="2"/>
  <c r="N369" i="2"/>
  <c r="N371" i="2"/>
  <c r="N373" i="2"/>
  <c r="N375" i="2"/>
  <c r="N376" i="2"/>
  <c r="N378" i="2"/>
  <c r="N379" i="2"/>
  <c r="N380" i="2"/>
  <c r="N381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6" i="2"/>
  <c r="N397" i="2"/>
  <c r="N398" i="2"/>
  <c r="N399" i="2"/>
  <c r="N400" i="2"/>
  <c r="N401" i="2"/>
  <c r="N402" i="2"/>
  <c r="N403" i="2"/>
  <c r="N405" i="2"/>
  <c r="N406" i="2"/>
  <c r="N407" i="2"/>
  <c r="N408" i="2"/>
  <c r="N409" i="2"/>
  <c r="N410" i="2"/>
  <c r="N412" i="2"/>
  <c r="N413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5" i="2"/>
  <c r="N436" i="2"/>
  <c r="N437" i="2"/>
  <c r="N438" i="2"/>
  <c r="N440" i="2"/>
  <c r="N442" i="2"/>
  <c r="N443" i="2"/>
  <c r="N444" i="2"/>
  <c r="N445" i="2"/>
  <c r="N446" i="2"/>
  <c r="N447" i="2"/>
  <c r="N448" i="2"/>
  <c r="N449" i="2"/>
  <c r="N450" i="2"/>
  <c r="N451" i="2"/>
  <c r="N452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7" i="2"/>
  <c r="N469" i="2"/>
  <c r="N470" i="2"/>
  <c r="N471" i="2"/>
  <c r="N472" i="2"/>
  <c r="N473" i="2"/>
  <c r="N474" i="2"/>
  <c r="N475" i="2"/>
  <c r="N476" i="2"/>
  <c r="N478" i="2"/>
  <c r="N480" i="2"/>
  <c r="N481" i="2"/>
  <c r="N483" i="2"/>
  <c r="N484" i="2"/>
  <c r="N485" i="2"/>
  <c r="N486" i="2"/>
  <c r="N488" i="2"/>
  <c r="N489" i="2"/>
  <c r="N491" i="2"/>
  <c r="N492" i="2"/>
  <c r="N493" i="2"/>
  <c r="N494" i="2"/>
  <c r="N495" i="2"/>
  <c r="N496" i="2"/>
  <c r="N497" i="2"/>
  <c r="N498" i="2"/>
  <c r="N500" i="2"/>
  <c r="N501" i="2"/>
  <c r="N502" i="2"/>
  <c r="N503" i="2"/>
  <c r="N505" i="2"/>
  <c r="N506" i="2"/>
  <c r="N507" i="2"/>
  <c r="N508" i="2"/>
  <c r="N510" i="2"/>
  <c r="N511" i="2"/>
  <c r="N512" i="2"/>
  <c r="N513" i="2"/>
  <c r="N515" i="2"/>
  <c r="N517" i="2"/>
  <c r="N518" i="2"/>
  <c r="N519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1" i="2"/>
  <c r="N542" i="2"/>
  <c r="N543" i="2"/>
  <c r="N544" i="2"/>
  <c r="N545" i="2"/>
  <c r="N546" i="2"/>
  <c r="N547" i="2"/>
  <c r="N548" i="2"/>
  <c r="N549" i="2"/>
  <c r="N550" i="2"/>
  <c r="N551" i="2"/>
  <c r="N553" i="2"/>
  <c r="N554" i="2"/>
  <c r="N555" i="2"/>
  <c r="N556" i="2"/>
  <c r="N557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4" i="2"/>
  <c r="N585" i="2"/>
  <c r="N586" i="2"/>
  <c r="N587" i="2"/>
  <c r="N589" i="2"/>
  <c r="N590" i="2"/>
  <c r="N592" i="2"/>
  <c r="N594" i="2"/>
  <c r="N595" i="2"/>
  <c r="N596" i="2"/>
  <c r="N597" i="2"/>
  <c r="N598" i="2"/>
  <c r="N599" i="2"/>
  <c r="N600" i="2"/>
  <c r="N602" i="2"/>
  <c r="N603" i="2"/>
  <c r="N605" i="2"/>
  <c r="N606" i="2"/>
  <c r="N607" i="2"/>
  <c r="N608" i="2"/>
  <c r="N609" i="2"/>
  <c r="N610" i="2"/>
  <c r="N611" i="2"/>
  <c r="N612" i="2"/>
  <c r="N613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6" i="2"/>
  <c r="N647" i="2"/>
  <c r="N649" i="2"/>
  <c r="N650" i="2"/>
  <c r="N651" i="2"/>
  <c r="N652" i="2"/>
  <c r="N653" i="2"/>
  <c r="N654" i="2"/>
  <c r="N655" i="2"/>
  <c r="N657" i="2"/>
  <c r="N658" i="2"/>
  <c r="N660" i="2"/>
  <c r="N661" i="2"/>
  <c r="N663" i="2"/>
  <c r="N664" i="2"/>
  <c r="N666" i="2"/>
  <c r="N668" i="2"/>
  <c r="N669" i="2"/>
  <c r="N670" i="2"/>
  <c r="N671" i="2"/>
  <c r="N673" i="2"/>
  <c r="N675" i="2"/>
  <c r="N676" i="2"/>
  <c r="N677" i="2"/>
  <c r="N678" i="2"/>
  <c r="N679" i="2"/>
  <c r="N680" i="2"/>
  <c r="N681" i="2"/>
  <c r="N683" i="2"/>
  <c r="N684" i="2"/>
  <c r="N685" i="2"/>
  <c r="N686" i="2"/>
  <c r="N687" i="2"/>
  <c r="N689" i="2"/>
  <c r="N690" i="2"/>
  <c r="N691" i="2"/>
  <c r="N692" i="2"/>
  <c r="N693" i="2"/>
  <c r="N694" i="2"/>
  <c r="N696" i="2"/>
  <c r="N697" i="2"/>
  <c r="N698" i="2"/>
  <c r="N699" i="2"/>
  <c r="N700" i="2"/>
  <c r="N701" i="2"/>
  <c r="N703" i="2"/>
  <c r="N704" i="2"/>
  <c r="N705" i="2"/>
  <c r="N707" i="2"/>
  <c r="N708" i="2"/>
  <c r="N710" i="2"/>
  <c r="N711" i="2"/>
  <c r="N713" i="2"/>
  <c r="N714" i="2"/>
  <c r="N715" i="2"/>
  <c r="N716" i="2"/>
  <c r="N718" i="2"/>
  <c r="N719" i="2"/>
  <c r="N720" i="2"/>
  <c r="N722" i="2"/>
  <c r="N723" i="2"/>
  <c r="N724" i="2"/>
  <c r="N725" i="2"/>
  <c r="N726" i="2"/>
  <c r="N728" i="2"/>
  <c r="N729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6" i="2"/>
  <c r="N747" i="2"/>
  <c r="N748" i="2"/>
  <c r="N749" i="2"/>
  <c r="N750" i="2"/>
  <c r="N752" i="2"/>
  <c r="N753" i="2"/>
  <c r="N754" i="2"/>
  <c r="N755" i="2"/>
  <c r="N756" i="2"/>
  <c r="N757" i="2"/>
  <c r="N758" i="2"/>
  <c r="N760" i="2"/>
  <c r="N761" i="2"/>
  <c r="N763" i="2"/>
  <c r="N764" i="2"/>
  <c r="N766" i="2"/>
  <c r="N767" i="2"/>
  <c r="N769" i="2"/>
  <c r="N770" i="2"/>
  <c r="N772" i="2"/>
  <c r="N774" i="2"/>
  <c r="N775" i="2"/>
  <c r="N777" i="2"/>
  <c r="N778" i="2"/>
  <c r="N780" i="2"/>
  <c r="N782" i="2"/>
  <c r="N783" i="2"/>
  <c r="N784" i="2"/>
  <c r="N785" i="2"/>
  <c r="N786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3" i="2"/>
  <c r="N804" i="2"/>
  <c r="N806" i="2"/>
  <c r="N807" i="2"/>
  <c r="N809" i="2"/>
  <c r="N810" i="2"/>
  <c r="N812" i="2"/>
  <c r="N813" i="2"/>
  <c r="N814" i="2"/>
  <c r="N815" i="2"/>
  <c r="N816" i="2"/>
  <c r="N817" i="2"/>
  <c r="N818" i="2"/>
  <c r="N819" i="2"/>
  <c r="N820" i="2"/>
  <c r="N821" i="2"/>
  <c r="N822" i="2"/>
  <c r="N824" i="2"/>
  <c r="N825" i="2"/>
  <c r="N826" i="2"/>
  <c r="N827" i="2"/>
  <c r="N828" i="2"/>
  <c r="N829" i="2"/>
  <c r="N831" i="2"/>
  <c r="N832" i="2"/>
  <c r="N833" i="2"/>
  <c r="N834" i="2"/>
  <c r="N835" i="2"/>
  <c r="N837" i="2"/>
  <c r="N838" i="2"/>
  <c r="N839" i="2"/>
  <c r="N841" i="2"/>
  <c r="N842" i="2"/>
  <c r="N843" i="2"/>
  <c r="N845" i="2"/>
  <c r="N846" i="2"/>
  <c r="N847" i="2"/>
  <c r="N848" i="2"/>
  <c r="N850" i="2"/>
  <c r="N852" i="2"/>
  <c r="N853" i="2"/>
  <c r="N854" i="2"/>
  <c r="N855" i="2"/>
  <c r="N857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9" i="2"/>
  <c r="N891" i="2"/>
  <c r="N893" i="2"/>
  <c r="N894" i="2"/>
  <c r="N896" i="2"/>
  <c r="N897" i="2"/>
  <c r="N898" i="2"/>
  <c r="N899" i="2"/>
  <c r="N901" i="2"/>
  <c r="N902" i="2"/>
  <c r="N903" i="2"/>
  <c r="N904" i="2"/>
  <c r="N905" i="2"/>
  <c r="N906" i="2"/>
  <c r="N907" i="2"/>
  <c r="N908" i="2"/>
  <c r="N909" i="2"/>
  <c r="N911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1" i="2"/>
  <c r="N932" i="2"/>
  <c r="N934" i="2"/>
  <c r="N935" i="2"/>
  <c r="N936" i="2"/>
  <c r="N937" i="2"/>
  <c r="N938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5" i="2"/>
  <c r="N957" i="2"/>
  <c r="N958" i="2"/>
  <c r="N959" i="2"/>
  <c r="N960" i="2"/>
  <c r="N961" i="2"/>
  <c r="N962" i="2"/>
  <c r="N963" i="2"/>
  <c r="N964" i="2"/>
  <c r="N966" i="2"/>
  <c r="N967" i="2"/>
  <c r="N968" i="2"/>
  <c r="N969" i="2"/>
  <c r="N970" i="2"/>
  <c r="N971" i="2"/>
  <c r="N972" i="2"/>
  <c r="N974" i="2"/>
  <c r="N975" i="2"/>
  <c r="N3" i="2"/>
  <c r="N4" i="2"/>
  <c r="M34" i="2"/>
  <c r="M35" i="2"/>
  <c r="M36" i="2"/>
  <c r="M37" i="2"/>
  <c r="M38" i="2"/>
  <c r="N38" i="2" s="1"/>
  <c r="M39" i="2"/>
  <c r="M40" i="2"/>
  <c r="M41" i="2"/>
  <c r="M42" i="2"/>
  <c r="M43" i="2"/>
  <c r="M44" i="2"/>
  <c r="M45" i="2"/>
  <c r="N45" i="2" s="1"/>
  <c r="M46" i="2"/>
  <c r="M47" i="2"/>
  <c r="N47" i="2" s="1"/>
  <c r="M48" i="2"/>
  <c r="M49" i="2"/>
  <c r="N49" i="2" s="1"/>
  <c r="M50" i="2"/>
  <c r="M51" i="2"/>
  <c r="M52" i="2"/>
  <c r="N52" i="2" s="1"/>
  <c r="M53" i="2"/>
  <c r="M54" i="2"/>
  <c r="M55" i="2"/>
  <c r="M56" i="2"/>
  <c r="N56" i="2" s="1"/>
  <c r="M57" i="2"/>
  <c r="M58" i="2"/>
  <c r="M59" i="2"/>
  <c r="N59" i="2" s="1"/>
  <c r="M60" i="2"/>
  <c r="M61" i="2"/>
  <c r="M62" i="2"/>
  <c r="M63" i="2"/>
  <c r="M64" i="2"/>
  <c r="M65" i="2"/>
  <c r="M66" i="2"/>
  <c r="M67" i="2"/>
  <c r="M68" i="2"/>
  <c r="M69" i="2"/>
  <c r="N69" i="2" s="1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N84" i="2" s="1"/>
  <c r="M85" i="2"/>
  <c r="M86" i="2"/>
  <c r="M87" i="2"/>
  <c r="N87" i="2" s="1"/>
  <c r="M88" i="2"/>
  <c r="M89" i="2"/>
  <c r="M90" i="2"/>
  <c r="M91" i="2"/>
  <c r="M92" i="2"/>
  <c r="M93" i="2"/>
  <c r="M94" i="2"/>
  <c r="M95" i="2"/>
  <c r="M96" i="2"/>
  <c r="M97" i="2"/>
  <c r="N97" i="2" s="1"/>
  <c r="M98" i="2"/>
  <c r="M99" i="2"/>
  <c r="M100" i="2"/>
  <c r="N100" i="2" s="1"/>
  <c r="M101" i="2"/>
  <c r="M102" i="2"/>
  <c r="M103" i="2"/>
  <c r="M104" i="2"/>
  <c r="M105" i="2"/>
  <c r="N105" i="2" s="1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N121" i="2" s="1"/>
  <c r="M122" i="2"/>
  <c r="M123" i="2"/>
  <c r="M124" i="2"/>
  <c r="M125" i="2"/>
  <c r="M126" i="2"/>
  <c r="M127" i="2"/>
  <c r="M128" i="2"/>
  <c r="M129" i="2"/>
  <c r="M130" i="2"/>
  <c r="M131" i="2"/>
  <c r="M132" i="2"/>
  <c r="N132" i="2" s="1"/>
  <c r="M133" i="2"/>
  <c r="M134" i="2"/>
  <c r="N134" i="2" s="1"/>
  <c r="M135" i="2"/>
  <c r="M136" i="2"/>
  <c r="M137" i="2"/>
  <c r="M138" i="2"/>
  <c r="N138" i="2" s="1"/>
  <c r="M139" i="2"/>
  <c r="M140" i="2"/>
  <c r="M141" i="2"/>
  <c r="N141" i="2" s="1"/>
  <c r="M142" i="2"/>
  <c r="M143" i="2"/>
  <c r="M144" i="2"/>
  <c r="N144" i="2" s="1"/>
  <c r="M145" i="2"/>
  <c r="M146" i="2"/>
  <c r="M147" i="2"/>
  <c r="N147" i="2" s="1"/>
  <c r="M148" i="2"/>
  <c r="M149" i="2"/>
  <c r="N149" i="2" s="1"/>
  <c r="M150" i="2"/>
  <c r="M151" i="2"/>
  <c r="M152" i="2"/>
  <c r="M153" i="2"/>
  <c r="M154" i="2"/>
  <c r="M155" i="2"/>
  <c r="M156" i="2"/>
  <c r="N156" i="2" s="1"/>
  <c r="M157" i="2"/>
  <c r="M158" i="2"/>
  <c r="M159" i="2"/>
  <c r="M160" i="2"/>
  <c r="M161" i="2"/>
  <c r="M162" i="2"/>
  <c r="N162" i="2" s="1"/>
  <c r="M163" i="2"/>
  <c r="M164" i="2"/>
  <c r="M165" i="2"/>
  <c r="M166" i="2"/>
  <c r="M167" i="2"/>
  <c r="M168" i="2"/>
  <c r="M169" i="2"/>
  <c r="M170" i="2"/>
  <c r="N170" i="2" s="1"/>
  <c r="M171" i="2"/>
  <c r="M172" i="2"/>
  <c r="M173" i="2"/>
  <c r="M174" i="2"/>
  <c r="M175" i="2"/>
  <c r="M176" i="2"/>
  <c r="N176" i="2" s="1"/>
  <c r="M177" i="2"/>
  <c r="M178" i="2"/>
  <c r="N178" i="2" s="1"/>
  <c r="M179" i="2"/>
  <c r="M180" i="2"/>
  <c r="M181" i="2"/>
  <c r="M182" i="2"/>
  <c r="M183" i="2"/>
  <c r="M184" i="2"/>
  <c r="M185" i="2"/>
  <c r="M186" i="2"/>
  <c r="M187" i="2"/>
  <c r="N187" i="2" s="1"/>
  <c r="M188" i="2"/>
  <c r="M189" i="2"/>
  <c r="N189" i="2" s="1"/>
  <c r="M190" i="2"/>
  <c r="M191" i="2"/>
  <c r="M192" i="2"/>
  <c r="M193" i="2"/>
  <c r="M194" i="2"/>
  <c r="M195" i="2"/>
  <c r="N195" i="2" s="1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N210" i="2" s="1"/>
  <c r="M211" i="2"/>
  <c r="M212" i="2"/>
  <c r="M213" i="2"/>
  <c r="N213" i="2" s="1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N226" i="2" s="1"/>
  <c r="M227" i="2"/>
  <c r="M228" i="2"/>
  <c r="M229" i="2"/>
  <c r="M230" i="2"/>
  <c r="N230" i="2" s="1"/>
  <c r="M231" i="2"/>
  <c r="M232" i="2"/>
  <c r="N232" i="2" s="1"/>
  <c r="M233" i="2"/>
  <c r="M234" i="2"/>
  <c r="N234" i="2" s="1"/>
  <c r="M235" i="2"/>
  <c r="M236" i="2"/>
  <c r="M237" i="2"/>
  <c r="M238" i="2"/>
  <c r="M239" i="2"/>
  <c r="M240" i="2"/>
  <c r="M241" i="2"/>
  <c r="M242" i="2"/>
  <c r="M243" i="2"/>
  <c r="M244" i="2"/>
  <c r="M245" i="2"/>
  <c r="M246" i="2"/>
  <c r="N246" i="2" s="1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N260" i="2" s="1"/>
  <c r="M261" i="2"/>
  <c r="M262" i="2"/>
  <c r="M263" i="2"/>
  <c r="M264" i="2"/>
  <c r="N264" i="2" s="1"/>
  <c r="M265" i="2"/>
  <c r="M266" i="2"/>
  <c r="M267" i="2"/>
  <c r="N267" i="2" s="1"/>
  <c r="M268" i="2"/>
  <c r="M269" i="2"/>
  <c r="M270" i="2"/>
  <c r="M271" i="2"/>
  <c r="M272" i="2"/>
  <c r="N272" i="2" s="1"/>
  <c r="M273" i="2"/>
  <c r="M274" i="2"/>
  <c r="M275" i="2"/>
  <c r="N275" i="2" s="1"/>
  <c r="M276" i="2"/>
  <c r="M277" i="2"/>
  <c r="M278" i="2"/>
  <c r="M279" i="2"/>
  <c r="M280" i="2"/>
  <c r="M281" i="2"/>
  <c r="M282" i="2"/>
  <c r="N282" i="2" s="1"/>
  <c r="M283" i="2"/>
  <c r="M284" i="2"/>
  <c r="M285" i="2"/>
  <c r="M286" i="2"/>
  <c r="M287" i="2"/>
  <c r="M288" i="2"/>
  <c r="N288" i="2" s="1"/>
  <c r="M289" i="2"/>
  <c r="M290" i="2"/>
  <c r="M291" i="2"/>
  <c r="N291" i="2" s="1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N306" i="2" s="1"/>
  <c r="M307" i="2"/>
  <c r="M308" i="2"/>
  <c r="M309" i="2"/>
  <c r="N309" i="2" s="1"/>
  <c r="M310" i="2"/>
  <c r="M311" i="2"/>
  <c r="M312" i="2"/>
  <c r="M313" i="2"/>
  <c r="M314" i="2"/>
  <c r="M315" i="2"/>
  <c r="M316" i="2"/>
  <c r="M317" i="2"/>
  <c r="M318" i="2"/>
  <c r="N318" i="2" s="1"/>
  <c r="M319" i="2"/>
  <c r="M320" i="2"/>
  <c r="M321" i="2"/>
  <c r="M322" i="2"/>
  <c r="M323" i="2"/>
  <c r="N323" i="2" s="1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N341" i="2" s="1"/>
  <c r="M342" i="2"/>
  <c r="M343" i="2"/>
  <c r="M344" i="2"/>
  <c r="M345" i="2"/>
  <c r="M346" i="2"/>
  <c r="N346" i="2" s="1"/>
  <c r="M347" i="2"/>
  <c r="M348" i="2"/>
  <c r="M349" i="2"/>
  <c r="N349" i="2" s="1"/>
  <c r="M350" i="2"/>
  <c r="M351" i="2"/>
  <c r="M352" i="2"/>
  <c r="M353" i="2"/>
  <c r="M354" i="2"/>
  <c r="M355" i="2"/>
  <c r="M356" i="2"/>
  <c r="M357" i="2"/>
  <c r="N357" i="2" s="1"/>
  <c r="M358" i="2"/>
  <c r="M359" i="2"/>
  <c r="M360" i="2"/>
  <c r="M361" i="2"/>
  <c r="M362" i="2"/>
  <c r="M363" i="2"/>
  <c r="M364" i="2"/>
  <c r="M365" i="2"/>
  <c r="M366" i="2"/>
  <c r="N366" i="2" s="1"/>
  <c r="M367" i="2"/>
  <c r="M368" i="2"/>
  <c r="M369" i="2"/>
  <c r="M370" i="2"/>
  <c r="N370" i="2" s="1"/>
  <c r="M371" i="2"/>
  <c r="M372" i="2"/>
  <c r="N372" i="2" s="1"/>
  <c r="M373" i="2"/>
  <c r="M374" i="2"/>
  <c r="N374" i="2" s="1"/>
  <c r="M375" i="2"/>
  <c r="M376" i="2"/>
  <c r="M377" i="2"/>
  <c r="N377" i="2" s="1"/>
  <c r="M378" i="2"/>
  <c r="M379" i="2"/>
  <c r="M380" i="2"/>
  <c r="M381" i="2"/>
  <c r="M382" i="2"/>
  <c r="N382" i="2" s="1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N395" i="2" s="1"/>
  <c r="M396" i="2"/>
  <c r="M397" i="2"/>
  <c r="M398" i="2"/>
  <c r="M399" i="2"/>
  <c r="M400" i="2"/>
  <c r="M401" i="2"/>
  <c r="M402" i="2"/>
  <c r="M403" i="2"/>
  <c r="M404" i="2"/>
  <c r="N404" i="2" s="1"/>
  <c r="M405" i="2"/>
  <c r="M406" i="2"/>
  <c r="M407" i="2"/>
  <c r="M408" i="2"/>
  <c r="M409" i="2"/>
  <c r="M410" i="2"/>
  <c r="M411" i="2"/>
  <c r="N411" i="2" s="1"/>
  <c r="M412" i="2"/>
  <c r="M413" i="2"/>
  <c r="M414" i="2"/>
  <c r="N414" i="2" s="1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N434" i="2" s="1"/>
  <c r="M435" i="2"/>
  <c r="M436" i="2"/>
  <c r="M437" i="2"/>
  <c r="M438" i="2"/>
  <c r="M439" i="2"/>
  <c r="N439" i="2" s="1"/>
  <c r="M440" i="2"/>
  <c r="M441" i="2"/>
  <c r="N441" i="2" s="1"/>
  <c r="M442" i="2"/>
  <c r="M443" i="2"/>
  <c r="M444" i="2"/>
  <c r="M445" i="2"/>
  <c r="M446" i="2"/>
  <c r="M447" i="2"/>
  <c r="M448" i="2"/>
  <c r="M449" i="2"/>
  <c r="M450" i="2"/>
  <c r="M451" i="2"/>
  <c r="M452" i="2"/>
  <c r="M453" i="2"/>
  <c r="N453" i="2" s="1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N466" i="2" s="1"/>
  <c r="M467" i="2"/>
  <c r="M468" i="2"/>
  <c r="N468" i="2" s="1"/>
  <c r="M469" i="2"/>
  <c r="M470" i="2"/>
  <c r="M471" i="2"/>
  <c r="M472" i="2"/>
  <c r="M473" i="2"/>
  <c r="M474" i="2"/>
  <c r="M475" i="2"/>
  <c r="M476" i="2"/>
  <c r="M477" i="2"/>
  <c r="N477" i="2" s="1"/>
  <c r="M478" i="2"/>
  <c r="M479" i="2"/>
  <c r="N479" i="2" s="1"/>
  <c r="M480" i="2"/>
  <c r="M481" i="2"/>
  <c r="M482" i="2"/>
  <c r="N482" i="2" s="1"/>
  <c r="M483" i="2"/>
  <c r="M484" i="2"/>
  <c r="M485" i="2"/>
  <c r="M486" i="2"/>
  <c r="M487" i="2"/>
  <c r="N487" i="2" s="1"/>
  <c r="M488" i="2"/>
  <c r="M489" i="2"/>
  <c r="M490" i="2"/>
  <c r="N490" i="2" s="1"/>
  <c r="M491" i="2"/>
  <c r="M492" i="2"/>
  <c r="M493" i="2"/>
  <c r="M494" i="2"/>
  <c r="M495" i="2"/>
  <c r="M496" i="2"/>
  <c r="M497" i="2"/>
  <c r="M498" i="2"/>
  <c r="M499" i="2"/>
  <c r="N499" i="2" s="1"/>
  <c r="M500" i="2"/>
  <c r="M501" i="2"/>
  <c r="M502" i="2"/>
  <c r="M503" i="2"/>
  <c r="M504" i="2"/>
  <c r="N504" i="2" s="1"/>
  <c r="M505" i="2"/>
  <c r="M506" i="2"/>
  <c r="M507" i="2"/>
  <c r="M508" i="2"/>
  <c r="M509" i="2"/>
  <c r="N509" i="2" s="1"/>
  <c r="M510" i="2"/>
  <c r="M511" i="2"/>
  <c r="M512" i="2"/>
  <c r="M513" i="2"/>
  <c r="M514" i="2"/>
  <c r="N514" i="2" s="1"/>
  <c r="M515" i="2"/>
  <c r="M516" i="2"/>
  <c r="N516" i="2" s="1"/>
  <c r="M517" i="2"/>
  <c r="M518" i="2"/>
  <c r="M519" i="2"/>
  <c r="M520" i="2"/>
  <c r="N520" i="2" s="1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N540" i="2" s="1"/>
  <c r="M541" i="2"/>
  <c r="M542" i="2"/>
  <c r="M543" i="2"/>
  <c r="M544" i="2"/>
  <c r="M545" i="2"/>
  <c r="M546" i="2"/>
  <c r="M547" i="2"/>
  <c r="M548" i="2"/>
  <c r="M549" i="2"/>
  <c r="M550" i="2"/>
  <c r="M551" i="2"/>
  <c r="M552" i="2"/>
  <c r="N552" i="2" s="1"/>
  <c r="M553" i="2"/>
  <c r="M554" i="2"/>
  <c r="M555" i="2"/>
  <c r="M556" i="2"/>
  <c r="M557" i="2"/>
  <c r="M558" i="2"/>
  <c r="N558" i="2" s="1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N583" i="2" s="1"/>
  <c r="M584" i="2"/>
  <c r="M585" i="2"/>
  <c r="M586" i="2"/>
  <c r="M587" i="2"/>
  <c r="M588" i="2"/>
  <c r="N588" i="2" s="1"/>
  <c r="M589" i="2"/>
  <c r="M590" i="2"/>
  <c r="M591" i="2"/>
  <c r="N591" i="2" s="1"/>
  <c r="M592" i="2"/>
  <c r="M593" i="2"/>
  <c r="N593" i="2" s="1"/>
  <c r="M594" i="2"/>
  <c r="M595" i="2"/>
  <c r="M596" i="2"/>
  <c r="M597" i="2"/>
  <c r="M598" i="2"/>
  <c r="M599" i="2"/>
  <c r="M600" i="2"/>
  <c r="M601" i="2"/>
  <c r="N601" i="2" s="1"/>
  <c r="M602" i="2"/>
  <c r="M603" i="2"/>
  <c r="M604" i="2"/>
  <c r="N604" i="2" s="1"/>
  <c r="M605" i="2"/>
  <c r="M606" i="2"/>
  <c r="M607" i="2"/>
  <c r="M608" i="2"/>
  <c r="M609" i="2"/>
  <c r="M610" i="2"/>
  <c r="M611" i="2"/>
  <c r="M612" i="2"/>
  <c r="M613" i="2"/>
  <c r="M614" i="2"/>
  <c r="N614" i="2" s="1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N645" i="2" s="1"/>
  <c r="M646" i="2"/>
  <c r="M647" i="2"/>
  <c r="M648" i="2"/>
  <c r="N648" i="2" s="1"/>
  <c r="M649" i="2"/>
  <c r="M650" i="2"/>
  <c r="M651" i="2"/>
  <c r="M652" i="2"/>
  <c r="M653" i="2"/>
  <c r="M654" i="2"/>
  <c r="M655" i="2"/>
  <c r="M656" i="2"/>
  <c r="N656" i="2" s="1"/>
  <c r="M657" i="2"/>
  <c r="M658" i="2"/>
  <c r="M659" i="2"/>
  <c r="N659" i="2" s="1"/>
  <c r="M660" i="2"/>
  <c r="M661" i="2"/>
  <c r="M662" i="2"/>
  <c r="N662" i="2" s="1"/>
  <c r="M663" i="2"/>
  <c r="M664" i="2"/>
  <c r="M665" i="2"/>
  <c r="N665" i="2" s="1"/>
  <c r="M666" i="2"/>
  <c r="M667" i="2"/>
  <c r="N667" i="2" s="1"/>
  <c r="M668" i="2"/>
  <c r="M669" i="2"/>
  <c r="M670" i="2"/>
  <c r="M671" i="2"/>
  <c r="M672" i="2"/>
  <c r="N672" i="2" s="1"/>
  <c r="M673" i="2"/>
  <c r="M674" i="2"/>
  <c r="N674" i="2" s="1"/>
  <c r="M675" i="2"/>
  <c r="M676" i="2"/>
  <c r="M677" i="2"/>
  <c r="M678" i="2"/>
  <c r="M679" i="2"/>
  <c r="M680" i="2"/>
  <c r="M681" i="2"/>
  <c r="M682" i="2"/>
  <c r="N682" i="2" s="1"/>
  <c r="M683" i="2"/>
  <c r="M684" i="2"/>
  <c r="M685" i="2"/>
  <c r="M686" i="2"/>
  <c r="M687" i="2"/>
  <c r="M688" i="2"/>
  <c r="N688" i="2" s="1"/>
  <c r="M689" i="2"/>
  <c r="M690" i="2"/>
  <c r="M691" i="2"/>
  <c r="M692" i="2"/>
  <c r="M693" i="2"/>
  <c r="M694" i="2"/>
  <c r="M695" i="2"/>
  <c r="N695" i="2" s="1"/>
  <c r="M696" i="2"/>
  <c r="M697" i="2"/>
  <c r="M698" i="2"/>
  <c r="M699" i="2"/>
  <c r="M700" i="2"/>
  <c r="M701" i="2"/>
  <c r="M702" i="2"/>
  <c r="N702" i="2" s="1"/>
  <c r="M703" i="2"/>
  <c r="M704" i="2"/>
  <c r="M705" i="2"/>
  <c r="M706" i="2"/>
  <c r="N706" i="2" s="1"/>
  <c r="M707" i="2"/>
  <c r="M708" i="2"/>
  <c r="M709" i="2"/>
  <c r="N709" i="2" s="1"/>
  <c r="M710" i="2"/>
  <c r="M711" i="2"/>
  <c r="M712" i="2"/>
  <c r="N712" i="2" s="1"/>
  <c r="M713" i="2"/>
  <c r="M714" i="2"/>
  <c r="M715" i="2"/>
  <c r="M716" i="2"/>
  <c r="M717" i="2"/>
  <c r="N717" i="2" s="1"/>
  <c r="M718" i="2"/>
  <c r="M719" i="2"/>
  <c r="M720" i="2"/>
  <c r="M721" i="2"/>
  <c r="N721" i="2" s="1"/>
  <c r="M722" i="2"/>
  <c r="M723" i="2"/>
  <c r="M724" i="2"/>
  <c r="M725" i="2"/>
  <c r="M726" i="2"/>
  <c r="M727" i="2"/>
  <c r="N727" i="2" s="1"/>
  <c r="M728" i="2"/>
  <c r="M729" i="2"/>
  <c r="M730" i="2"/>
  <c r="N730" i="2" s="1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N745" i="2" s="1"/>
  <c r="M746" i="2"/>
  <c r="M747" i="2"/>
  <c r="M748" i="2"/>
  <c r="M749" i="2"/>
  <c r="M750" i="2"/>
  <c r="M751" i="2"/>
  <c r="N751" i="2" s="1"/>
  <c r="M752" i="2"/>
  <c r="M753" i="2"/>
  <c r="M754" i="2"/>
  <c r="M755" i="2"/>
  <c r="M756" i="2"/>
  <c r="M757" i="2"/>
  <c r="M758" i="2"/>
  <c r="M759" i="2"/>
  <c r="N759" i="2" s="1"/>
  <c r="M760" i="2"/>
  <c r="M761" i="2"/>
  <c r="M762" i="2"/>
  <c r="N762" i="2" s="1"/>
  <c r="M763" i="2"/>
  <c r="M764" i="2"/>
  <c r="M765" i="2"/>
  <c r="N765" i="2" s="1"/>
  <c r="M766" i="2"/>
  <c r="M767" i="2"/>
  <c r="M768" i="2"/>
  <c r="N768" i="2" s="1"/>
  <c r="M769" i="2"/>
  <c r="M770" i="2"/>
  <c r="M771" i="2"/>
  <c r="N771" i="2" s="1"/>
  <c r="M772" i="2"/>
  <c r="M773" i="2"/>
  <c r="N773" i="2" s="1"/>
  <c r="M774" i="2"/>
  <c r="M775" i="2"/>
  <c r="M776" i="2"/>
  <c r="N776" i="2" s="1"/>
  <c r="M777" i="2"/>
  <c r="M778" i="2"/>
  <c r="M779" i="2"/>
  <c r="N779" i="2" s="1"/>
  <c r="M780" i="2"/>
  <c r="M781" i="2"/>
  <c r="N781" i="2" s="1"/>
  <c r="M782" i="2"/>
  <c r="M783" i="2"/>
  <c r="M784" i="2"/>
  <c r="M785" i="2"/>
  <c r="M786" i="2"/>
  <c r="M787" i="2"/>
  <c r="N787" i="2" s="1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N802" i="2" s="1"/>
  <c r="M803" i="2"/>
  <c r="M804" i="2"/>
  <c r="M805" i="2"/>
  <c r="N805" i="2" s="1"/>
  <c r="M806" i="2"/>
  <c r="M807" i="2"/>
  <c r="M808" i="2"/>
  <c r="N808" i="2" s="1"/>
  <c r="M809" i="2"/>
  <c r="M810" i="2"/>
  <c r="M811" i="2"/>
  <c r="N811" i="2" s="1"/>
  <c r="M812" i="2"/>
  <c r="M813" i="2"/>
  <c r="M814" i="2"/>
  <c r="M815" i="2"/>
  <c r="M816" i="2"/>
  <c r="M817" i="2"/>
  <c r="M818" i="2"/>
  <c r="M819" i="2"/>
  <c r="M820" i="2"/>
  <c r="M821" i="2"/>
  <c r="M822" i="2"/>
  <c r="M823" i="2"/>
  <c r="N823" i="2" s="1"/>
  <c r="M824" i="2"/>
  <c r="M825" i="2"/>
  <c r="M826" i="2"/>
  <c r="M827" i="2"/>
  <c r="M828" i="2"/>
  <c r="M829" i="2"/>
  <c r="M830" i="2"/>
  <c r="N830" i="2" s="1"/>
  <c r="M831" i="2"/>
  <c r="M832" i="2"/>
  <c r="M833" i="2"/>
  <c r="M834" i="2"/>
  <c r="M835" i="2"/>
  <c r="M836" i="2"/>
  <c r="N836" i="2" s="1"/>
  <c r="M837" i="2"/>
  <c r="M838" i="2"/>
  <c r="M839" i="2"/>
  <c r="M840" i="2"/>
  <c r="N840" i="2" s="1"/>
  <c r="M841" i="2"/>
  <c r="M842" i="2"/>
  <c r="M843" i="2"/>
  <c r="M844" i="2"/>
  <c r="N844" i="2" s="1"/>
  <c r="M845" i="2"/>
  <c r="M846" i="2"/>
  <c r="M847" i="2"/>
  <c r="M848" i="2"/>
  <c r="M849" i="2"/>
  <c r="N849" i="2" s="1"/>
  <c r="M850" i="2"/>
  <c r="M851" i="2"/>
  <c r="N851" i="2" s="1"/>
  <c r="M852" i="2"/>
  <c r="M853" i="2"/>
  <c r="M854" i="2"/>
  <c r="M855" i="2"/>
  <c r="M856" i="2"/>
  <c r="N856" i="2" s="1"/>
  <c r="M857" i="2"/>
  <c r="M858" i="2"/>
  <c r="N858" i="2" s="1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N888" i="2" s="1"/>
  <c r="M889" i="2"/>
  <c r="M890" i="2"/>
  <c r="N890" i="2" s="1"/>
  <c r="M891" i="2"/>
  <c r="M892" i="2"/>
  <c r="N892" i="2" s="1"/>
  <c r="M893" i="2"/>
  <c r="M894" i="2"/>
  <c r="M895" i="2"/>
  <c r="N895" i="2" s="1"/>
  <c r="M896" i="2"/>
  <c r="M897" i="2"/>
  <c r="M898" i="2"/>
  <c r="M899" i="2"/>
  <c r="M900" i="2"/>
  <c r="N900" i="2" s="1"/>
  <c r="M901" i="2"/>
  <c r="M902" i="2"/>
  <c r="M903" i="2"/>
  <c r="M904" i="2"/>
  <c r="M905" i="2"/>
  <c r="M906" i="2"/>
  <c r="M907" i="2"/>
  <c r="M908" i="2"/>
  <c r="M909" i="2"/>
  <c r="M910" i="2"/>
  <c r="N910" i="2" s="1"/>
  <c r="M911" i="2"/>
  <c r="M912" i="2"/>
  <c r="N912" i="2" s="1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N930" i="2" s="1"/>
  <c r="M931" i="2"/>
  <c r="M932" i="2"/>
  <c r="M933" i="2"/>
  <c r="N933" i="2" s="1"/>
  <c r="M934" i="2"/>
  <c r="M935" i="2"/>
  <c r="M936" i="2"/>
  <c r="M937" i="2"/>
  <c r="M938" i="2"/>
  <c r="M939" i="2"/>
  <c r="N939" i="2" s="1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N954" i="2" s="1"/>
  <c r="M955" i="2"/>
  <c r="M956" i="2"/>
  <c r="N956" i="2" s="1"/>
  <c r="M957" i="2"/>
  <c r="M958" i="2"/>
  <c r="M959" i="2"/>
  <c r="M960" i="2"/>
  <c r="M961" i="2"/>
  <c r="M962" i="2"/>
  <c r="M963" i="2"/>
  <c r="M964" i="2"/>
  <c r="M965" i="2"/>
  <c r="N965" i="2" s="1"/>
  <c r="M966" i="2"/>
  <c r="M967" i="2"/>
  <c r="M968" i="2"/>
  <c r="M969" i="2"/>
  <c r="M970" i="2"/>
  <c r="M971" i="2"/>
  <c r="M972" i="2"/>
  <c r="M973" i="2"/>
  <c r="N973" i="2" s="1"/>
  <c r="M974" i="2"/>
  <c r="M975" i="2"/>
  <c r="M3" i="2"/>
  <c r="M4" i="2"/>
  <c r="M5" i="2"/>
  <c r="N5" i="2" s="1"/>
  <c r="M6" i="2"/>
  <c r="M7" i="2"/>
  <c r="M8" i="2"/>
  <c r="M9" i="2"/>
  <c r="M10" i="2"/>
  <c r="N10" i="2" s="1"/>
  <c r="M11" i="2"/>
  <c r="M12" i="2"/>
  <c r="M13" i="2"/>
  <c r="M14" i="2"/>
  <c r="M15" i="2"/>
  <c r="M16" i="2"/>
  <c r="N16" i="2" s="1"/>
  <c r="M17" i="2"/>
  <c r="M18" i="2"/>
  <c r="M19" i="2"/>
  <c r="M20" i="2"/>
  <c r="N20" i="2" s="1"/>
  <c r="M21" i="2"/>
  <c r="M22" i="2"/>
  <c r="N22" i="2" s="1"/>
  <c r="M23" i="2"/>
  <c r="M24" i="2"/>
  <c r="M25" i="2"/>
  <c r="N25" i="2" s="1"/>
  <c r="M26" i="2"/>
  <c r="M27" i="2"/>
  <c r="M28" i="2"/>
  <c r="M29" i="2"/>
  <c r="M30" i="2"/>
  <c r="M31" i="2"/>
  <c r="M32" i="2"/>
  <c r="M33" i="2"/>
  <c r="N33" i="2" s="1"/>
  <c r="M2" i="2"/>
  <c r="N2" i="2" s="1"/>
  <c r="C36" i="17" a="1"/>
  <c r="C36" i="17" s="1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14" i="4"/>
  <c r="N1115" i="4"/>
  <c r="N1116" i="4"/>
  <c r="N1117" i="4"/>
  <c r="N1118" i="4"/>
  <c r="N1119" i="4"/>
  <c r="N1120" i="4"/>
  <c r="N1121" i="4"/>
  <c r="N1122" i="4"/>
  <c r="N112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N1140" i="4"/>
  <c r="N1141" i="4"/>
  <c r="N1142" i="4"/>
  <c r="N1143" i="4"/>
  <c r="N1144" i="4"/>
  <c r="N1145" i="4"/>
  <c r="N1146" i="4"/>
  <c r="N1147" i="4"/>
  <c r="N1148" i="4"/>
  <c r="N1149" i="4"/>
  <c r="N1150" i="4"/>
  <c r="N1151" i="4"/>
  <c r="N1152" i="4"/>
  <c r="N1153" i="4"/>
  <c r="N1154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1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8" i="4"/>
  <c r="N1189" i="4"/>
  <c r="N1190" i="4"/>
  <c r="N1191" i="4"/>
  <c r="N1192" i="4"/>
  <c r="N1193" i="4"/>
  <c r="N1194" i="4"/>
  <c r="N1195" i="4"/>
  <c r="N1196" i="4"/>
  <c r="N1197" i="4"/>
  <c r="N1198" i="4"/>
  <c r="N1199" i="4"/>
  <c r="N1200" i="4"/>
  <c r="N1201" i="4"/>
  <c r="N1202" i="4"/>
  <c r="N1203" i="4"/>
  <c r="N1204" i="4"/>
  <c r="N1205" i="4"/>
  <c r="N1206" i="4"/>
  <c r="N1207" i="4"/>
  <c r="N1208" i="4"/>
  <c r="N1209" i="4"/>
  <c r="N1210" i="4"/>
  <c r="N1211" i="4"/>
  <c r="N1212" i="4"/>
  <c r="N1213" i="4"/>
  <c r="N1214" i="4"/>
  <c r="N1215" i="4"/>
  <c r="N1216" i="4"/>
  <c r="N1217" i="4"/>
  <c r="N1218" i="4"/>
  <c r="N1219" i="4"/>
  <c r="N1220" i="4"/>
  <c r="N1221" i="4"/>
  <c r="N1222" i="4"/>
  <c r="N1223" i="4"/>
  <c r="N1224" i="4"/>
  <c r="N1225" i="4"/>
  <c r="N1226" i="4"/>
  <c r="N1227" i="4"/>
  <c r="N1228" i="4"/>
  <c r="N1229" i="4"/>
  <c r="N1230" i="4"/>
  <c r="N1231" i="4"/>
  <c r="N1232" i="4"/>
  <c r="N1233" i="4"/>
  <c r="N1234" i="4"/>
  <c r="N1235" i="4"/>
  <c r="N1236" i="4"/>
  <c r="N1237" i="4"/>
  <c r="N1238" i="4"/>
  <c r="N1239" i="4"/>
  <c r="N1240" i="4"/>
  <c r="N1241" i="4"/>
  <c r="N1242" i="4"/>
  <c r="N1243" i="4"/>
  <c r="N1244" i="4"/>
  <c r="N1245" i="4"/>
  <c r="N1246" i="4"/>
  <c r="N1247" i="4"/>
  <c r="N1248" i="4"/>
  <c r="N1249" i="4"/>
  <c r="N1250" i="4"/>
  <c r="N1251" i="4"/>
  <c r="N1252" i="4"/>
  <c r="N1253" i="4"/>
  <c r="N1254" i="4"/>
  <c r="N1255" i="4"/>
  <c r="N1256" i="4"/>
  <c r="N1257" i="4"/>
  <c r="N1258" i="4"/>
  <c r="N1259" i="4"/>
  <c r="N1260" i="4"/>
  <c r="N1261" i="4"/>
  <c r="N1262" i="4"/>
  <c r="N1263" i="4"/>
  <c r="N1264" i="4"/>
  <c r="N1265" i="4"/>
  <c r="N1266" i="4"/>
  <c r="N1267" i="4"/>
  <c r="N1268" i="4"/>
  <c r="N1269" i="4"/>
  <c r="N1270" i="4"/>
  <c r="N1271" i="4"/>
  <c r="N1272" i="4"/>
  <c r="N1273" i="4"/>
  <c r="N1274" i="4"/>
  <c r="N1275" i="4"/>
  <c r="N1276" i="4"/>
  <c r="N1277" i="4"/>
  <c r="N1278" i="4"/>
  <c r="N1279" i="4"/>
  <c r="N1280" i="4"/>
  <c r="N1281" i="4"/>
  <c r="N1282" i="4"/>
  <c r="N1283" i="4"/>
  <c r="N1284" i="4"/>
  <c r="N1285" i="4"/>
  <c r="N1286" i="4"/>
  <c r="N1287" i="4"/>
  <c r="N1288" i="4"/>
  <c r="N1289" i="4"/>
  <c r="N1290" i="4"/>
  <c r="N1291" i="4"/>
  <c r="N1292" i="4"/>
  <c r="N1293" i="4"/>
  <c r="N1294" i="4"/>
  <c r="N1295" i="4"/>
  <c r="N1296" i="4"/>
  <c r="N1297" i="4"/>
  <c r="N1298" i="4"/>
  <c r="N1299" i="4"/>
  <c r="N1300" i="4"/>
  <c r="N1301" i="4"/>
  <c r="N1302" i="4"/>
  <c r="N1303" i="4"/>
  <c r="N1304" i="4"/>
  <c r="N1305" i="4"/>
  <c r="N1306" i="4"/>
  <c r="N1307" i="4"/>
  <c r="N1308" i="4"/>
  <c r="N1309" i="4"/>
  <c r="N1310" i="4"/>
  <c r="N1311" i="4"/>
  <c r="N1312" i="4"/>
  <c r="N1313" i="4"/>
  <c r="N1314" i="4"/>
  <c r="N1315" i="4"/>
  <c r="N1316" i="4"/>
  <c r="N1317" i="4"/>
  <c r="N1318" i="4"/>
  <c r="N1319" i="4"/>
  <c r="N1320" i="4"/>
  <c r="N1321" i="4"/>
  <c r="N1322" i="4"/>
  <c r="N1323" i="4"/>
  <c r="N1324" i="4"/>
  <c r="N1325" i="4"/>
  <c r="N1326" i="4"/>
  <c r="N1327" i="4"/>
  <c r="N1328" i="4"/>
  <c r="N1329" i="4"/>
  <c r="N1330" i="4"/>
  <c r="N1331" i="4"/>
  <c r="N1332" i="4"/>
  <c r="N1333" i="4"/>
  <c r="N1334" i="4"/>
  <c r="N1335" i="4"/>
  <c r="N1336" i="4"/>
  <c r="N1337" i="4"/>
  <c r="N1338" i="4"/>
  <c r="N1339" i="4"/>
  <c r="N1340" i="4"/>
  <c r="N1341" i="4"/>
  <c r="N1342" i="4"/>
  <c r="N1343" i="4"/>
  <c r="N1344" i="4"/>
  <c r="N1345" i="4"/>
  <c r="N1346" i="4"/>
  <c r="N1347" i="4"/>
  <c r="N1348" i="4"/>
  <c r="N1349" i="4"/>
  <c r="N1350" i="4"/>
  <c r="N1351" i="4"/>
  <c r="N1352" i="4"/>
  <c r="N1353" i="4"/>
  <c r="N1354" i="4"/>
  <c r="N1355" i="4"/>
  <c r="N1356" i="4"/>
  <c r="N1357" i="4"/>
  <c r="N1358" i="4"/>
  <c r="N1359" i="4"/>
  <c r="N1360" i="4"/>
  <c r="N1361" i="4"/>
  <c r="N1362" i="4"/>
  <c r="N1363" i="4"/>
  <c r="N1364" i="4"/>
  <c r="N1365" i="4"/>
  <c r="N1366" i="4"/>
  <c r="N1367" i="4"/>
  <c r="N1368" i="4"/>
  <c r="N1369" i="4"/>
  <c r="N1370" i="4"/>
  <c r="N1371" i="4"/>
  <c r="N1372" i="4"/>
  <c r="N1373" i="4"/>
  <c r="N1374" i="4"/>
  <c r="N1375" i="4"/>
  <c r="N1376" i="4"/>
  <c r="N1377" i="4"/>
  <c r="N1378" i="4"/>
  <c r="N1379" i="4"/>
  <c r="N1380" i="4"/>
  <c r="N1381" i="4"/>
  <c r="N1382" i="4"/>
  <c r="N1383" i="4"/>
  <c r="N1384" i="4"/>
  <c r="N1385" i="4"/>
  <c r="N1386" i="4"/>
  <c r="N1387" i="4"/>
  <c r="N1388" i="4"/>
  <c r="N1389" i="4"/>
  <c r="N1390" i="4"/>
  <c r="N1391" i="4"/>
  <c r="N1392" i="4"/>
  <c r="N1393" i="4"/>
  <c r="N1394" i="4"/>
  <c r="N1395" i="4"/>
  <c r="N1396" i="4"/>
  <c r="N1397" i="4"/>
  <c r="N1398" i="4"/>
  <c r="N1399" i="4"/>
  <c r="N1400" i="4"/>
  <c r="N1401" i="4"/>
  <c r="N1402" i="4"/>
  <c r="N1403" i="4"/>
  <c r="N1404" i="4"/>
  <c r="N1405" i="4"/>
  <c r="N1406" i="4"/>
  <c r="N1407" i="4"/>
  <c r="N1408" i="4"/>
  <c r="N1409" i="4"/>
  <c r="N1410" i="4"/>
  <c r="N1411" i="4"/>
  <c r="N1412" i="4"/>
  <c r="N1413" i="4"/>
  <c r="N1414" i="4"/>
  <c r="N1415" i="4"/>
  <c r="N1416" i="4"/>
  <c r="N1417" i="4"/>
  <c r="N1418" i="4"/>
  <c r="N1419" i="4"/>
  <c r="N1420" i="4"/>
  <c r="N1421" i="4"/>
  <c r="N1422" i="4"/>
  <c r="N1423" i="4"/>
  <c r="N1424" i="4"/>
  <c r="N1425" i="4"/>
  <c r="N1426" i="4"/>
  <c r="N1427" i="4"/>
  <c r="N1428" i="4"/>
  <c r="N1429" i="4"/>
  <c r="N1430" i="4"/>
  <c r="N1431" i="4"/>
  <c r="N1432" i="4"/>
  <c r="N1433" i="4"/>
  <c r="N1434" i="4"/>
  <c r="N1435" i="4"/>
  <c r="N1436" i="4"/>
  <c r="N1437" i="4"/>
  <c r="N1438" i="4"/>
  <c r="N1439" i="4"/>
  <c r="N1440" i="4"/>
  <c r="N1441" i="4"/>
  <c r="N1442" i="4"/>
  <c r="N1443" i="4"/>
  <c r="N1444" i="4"/>
  <c r="N1445" i="4"/>
  <c r="N1446" i="4"/>
  <c r="N1447" i="4"/>
  <c r="N1448" i="4"/>
  <c r="N1449" i="4"/>
  <c r="N1450" i="4"/>
  <c r="N1451" i="4"/>
  <c r="N1452" i="4"/>
  <c r="N1453" i="4"/>
  <c r="N1454" i="4"/>
  <c r="N1455" i="4"/>
  <c r="N1456" i="4"/>
  <c r="N1457" i="4"/>
  <c r="N1458" i="4"/>
  <c r="N1459" i="4"/>
  <c r="N1460" i="4"/>
  <c r="N1461" i="4"/>
  <c r="N1462" i="4"/>
  <c r="N1463" i="4"/>
  <c r="N1464" i="4"/>
  <c r="N1465" i="4"/>
  <c r="N1466" i="4"/>
  <c r="N1467" i="4"/>
  <c r="N1468" i="4"/>
  <c r="N1469" i="4"/>
  <c r="N1470" i="4"/>
  <c r="N1471" i="4"/>
  <c r="N1472" i="4"/>
  <c r="N1473" i="4"/>
  <c r="N1474" i="4"/>
  <c r="N1475" i="4"/>
  <c r="N1476" i="4"/>
  <c r="N1477" i="4"/>
  <c r="N1478" i="4"/>
  <c r="N1479" i="4"/>
  <c r="N1480" i="4"/>
  <c r="N1481" i="4"/>
  <c r="N1482" i="4"/>
  <c r="N1483" i="4"/>
  <c r="N1484" i="4"/>
  <c r="N1485" i="4"/>
  <c r="N1486" i="4"/>
  <c r="N1487" i="4"/>
  <c r="N1488" i="4"/>
  <c r="N1489" i="4"/>
  <c r="N1490" i="4"/>
  <c r="N1491" i="4"/>
  <c r="N1492" i="4"/>
  <c r="N1493" i="4"/>
  <c r="N1494" i="4"/>
  <c r="N1495" i="4"/>
  <c r="N1496" i="4"/>
  <c r="N1497" i="4"/>
  <c r="N1498" i="4"/>
  <c r="N1499" i="4"/>
  <c r="N1500" i="4"/>
  <c r="N1501" i="4"/>
  <c r="N1502" i="4"/>
  <c r="N1503" i="4"/>
  <c r="N1504" i="4"/>
  <c r="N1505" i="4"/>
  <c r="N1506" i="4"/>
  <c r="N1507" i="4"/>
  <c r="N1508" i="4"/>
  <c r="N1509" i="4"/>
  <c r="N1510" i="4"/>
  <c r="N1511" i="4"/>
  <c r="N1512" i="4"/>
  <c r="N1513" i="4"/>
  <c r="N1514" i="4"/>
  <c r="N1515" i="4"/>
  <c r="N1516" i="4"/>
  <c r="N1517" i="4"/>
  <c r="N1518" i="4"/>
  <c r="N1519" i="4"/>
  <c r="N1520" i="4"/>
  <c r="N1521" i="4"/>
  <c r="N1522" i="4"/>
  <c r="N1523" i="4"/>
  <c r="N1524" i="4"/>
  <c r="N1525" i="4"/>
  <c r="N1526" i="4"/>
  <c r="N1527" i="4"/>
  <c r="N1528" i="4"/>
  <c r="N1529" i="4"/>
  <c r="N1530" i="4"/>
  <c r="N1531" i="4"/>
  <c r="N1532" i="4"/>
  <c r="N1533" i="4"/>
  <c r="N1534" i="4"/>
  <c r="N1535" i="4"/>
  <c r="N1536" i="4"/>
  <c r="N1537" i="4"/>
  <c r="N1538" i="4"/>
  <c r="N1539" i="4"/>
  <c r="N1540" i="4"/>
  <c r="N1541" i="4"/>
  <c r="N1542" i="4"/>
  <c r="N1543" i="4"/>
  <c r="N1544" i="4"/>
  <c r="N1545" i="4"/>
  <c r="N1546" i="4"/>
  <c r="N1547" i="4"/>
  <c r="N1548" i="4"/>
  <c r="N1549" i="4"/>
  <c r="N1550" i="4"/>
  <c r="N1551" i="4"/>
  <c r="N1552" i="4"/>
  <c r="N1553" i="4"/>
  <c r="N1554" i="4"/>
  <c r="N1555" i="4"/>
  <c r="N1556" i="4"/>
  <c r="N1557" i="4"/>
  <c r="N1558" i="4"/>
  <c r="N1559" i="4"/>
  <c r="N1560" i="4"/>
  <c r="N1561" i="4"/>
  <c r="N1562" i="4"/>
  <c r="N1563" i="4"/>
  <c r="N1564" i="4"/>
  <c r="N1565" i="4"/>
  <c r="N1566" i="4"/>
  <c r="N1567" i="4"/>
  <c r="N1568" i="4"/>
  <c r="N1569" i="4"/>
  <c r="N1570" i="4"/>
  <c r="N1571" i="4"/>
  <c r="N1572" i="4"/>
  <c r="N1573" i="4"/>
  <c r="N1574" i="4"/>
  <c r="N1575" i="4"/>
  <c r="N1576" i="4"/>
  <c r="N1577" i="4"/>
  <c r="N1578" i="4"/>
  <c r="N1579" i="4"/>
  <c r="N1580" i="4"/>
  <c r="N1581" i="4"/>
  <c r="N1582" i="4"/>
  <c r="N1583" i="4"/>
  <c r="N1584" i="4"/>
  <c r="N1585" i="4"/>
  <c r="N1586" i="4"/>
  <c r="N1587" i="4"/>
  <c r="N1588" i="4"/>
  <c r="N1589" i="4"/>
  <c r="N1590" i="4"/>
  <c r="N1591" i="4"/>
  <c r="N1592" i="4"/>
  <c r="N1593" i="4"/>
  <c r="N1594" i="4"/>
  <c r="N1595" i="4"/>
  <c r="N1596" i="4"/>
  <c r="N1597" i="4"/>
  <c r="N1598" i="4"/>
  <c r="N1599" i="4"/>
  <c r="N1600" i="4"/>
  <c r="N1601" i="4"/>
  <c r="N1602" i="4"/>
  <c r="N1603" i="4"/>
  <c r="N1604" i="4"/>
  <c r="N1605" i="4"/>
  <c r="N1606" i="4"/>
  <c r="N1607" i="4"/>
  <c r="N1608" i="4"/>
  <c r="N1609" i="4"/>
  <c r="N1610" i="4"/>
  <c r="N1611" i="4"/>
  <c r="N1612" i="4"/>
  <c r="N1613" i="4"/>
  <c r="N1614" i="4"/>
  <c r="N1615" i="4"/>
  <c r="N1616" i="4"/>
  <c r="N1617" i="4"/>
  <c r="N1618" i="4"/>
  <c r="N1619" i="4"/>
  <c r="N1620" i="4"/>
  <c r="N1621" i="4"/>
  <c r="N1622" i="4"/>
  <c r="N1623" i="4"/>
  <c r="N1624" i="4"/>
  <c r="N1625" i="4"/>
  <c r="N1626" i="4"/>
  <c r="N1627" i="4"/>
  <c r="N1628" i="4"/>
  <c r="N1629" i="4"/>
  <c r="N1630" i="4"/>
  <c r="N1631" i="4"/>
  <c r="N1632" i="4"/>
  <c r="N1633" i="4"/>
  <c r="N1634" i="4"/>
  <c r="N1635" i="4"/>
  <c r="N1636" i="4"/>
  <c r="N1637" i="4"/>
  <c r="N1638" i="4"/>
  <c r="N1639" i="4"/>
  <c r="N1640" i="4"/>
  <c r="N1641" i="4"/>
  <c r="N1642" i="4"/>
  <c r="N1643" i="4"/>
  <c r="N1644" i="4"/>
  <c r="N1645" i="4"/>
  <c r="N1646" i="4"/>
  <c r="N1647" i="4"/>
  <c r="N1648" i="4"/>
  <c r="N1649" i="4"/>
  <c r="N1650" i="4"/>
  <c r="N1651" i="4"/>
  <c r="N1652" i="4"/>
  <c r="N1653" i="4"/>
  <c r="N1654" i="4"/>
  <c r="N1655" i="4"/>
  <c r="N1656" i="4"/>
  <c r="N1657" i="4"/>
  <c r="N1658" i="4"/>
  <c r="N1659" i="4"/>
  <c r="N1660" i="4"/>
  <c r="N1661" i="4"/>
  <c r="N1662" i="4"/>
  <c r="N1663" i="4"/>
  <c r="N1664" i="4"/>
  <c r="N1665" i="4"/>
  <c r="N1666" i="4"/>
  <c r="N1667" i="4"/>
  <c r="N1668" i="4"/>
  <c r="N1669" i="4"/>
  <c r="N1670" i="4"/>
  <c r="N1671" i="4"/>
  <c r="N1672" i="4"/>
  <c r="N1673" i="4"/>
  <c r="N1674" i="4"/>
  <c r="N1675" i="4"/>
  <c r="N1676" i="4"/>
  <c r="N1677" i="4"/>
  <c r="N1678" i="4"/>
  <c r="N1679" i="4"/>
  <c r="N1680" i="4"/>
  <c r="N1681" i="4"/>
  <c r="N1682" i="4"/>
  <c r="N1683" i="4"/>
  <c r="N1684" i="4"/>
  <c r="N1685" i="4"/>
  <c r="N1686" i="4"/>
  <c r="N1687" i="4"/>
  <c r="N1688" i="4"/>
  <c r="N1689" i="4"/>
  <c r="N1690" i="4"/>
  <c r="N1691" i="4"/>
  <c r="N1692" i="4"/>
  <c r="N1693" i="4"/>
  <c r="N1694" i="4"/>
  <c r="N1695" i="4"/>
  <c r="N1696" i="4"/>
  <c r="N1697" i="4"/>
  <c r="N1698" i="4"/>
  <c r="N1699" i="4"/>
  <c r="N1700" i="4"/>
  <c r="N1701" i="4"/>
  <c r="N1702" i="4"/>
  <c r="N1703" i="4"/>
  <c r="N1704" i="4"/>
  <c r="N1705" i="4"/>
  <c r="N1706" i="4"/>
  <c r="N1707" i="4"/>
  <c r="N1708" i="4"/>
  <c r="N1709" i="4"/>
  <c r="N1710" i="4"/>
  <c r="N1711" i="4"/>
  <c r="N1712" i="4"/>
  <c r="N1713" i="4"/>
  <c r="N1714" i="4"/>
  <c r="N1715" i="4"/>
  <c r="N1716" i="4"/>
  <c r="N1717" i="4"/>
  <c r="N1718" i="4"/>
  <c r="N1719" i="4"/>
  <c r="N1720" i="4"/>
  <c r="N1721" i="4"/>
  <c r="N1722" i="4"/>
  <c r="N1723" i="4"/>
  <c r="N1724" i="4"/>
  <c r="N1725" i="4"/>
  <c r="N1726" i="4"/>
  <c r="N1727" i="4"/>
  <c r="N1728" i="4"/>
  <c r="N1729" i="4"/>
  <c r="N1730" i="4"/>
  <c r="N1731" i="4"/>
  <c r="N1732" i="4"/>
  <c r="N1733" i="4"/>
  <c r="N1734" i="4"/>
  <c r="N1735" i="4"/>
  <c r="N1736" i="4"/>
  <c r="N1737" i="4"/>
  <c r="N1738" i="4"/>
  <c r="N1739" i="4"/>
  <c r="N1740" i="4"/>
  <c r="N1741" i="4"/>
  <c r="N1742" i="4"/>
  <c r="N1743" i="4"/>
  <c r="N1744" i="4"/>
  <c r="N1745" i="4"/>
  <c r="N1746" i="4"/>
  <c r="N1747" i="4"/>
  <c r="N1748" i="4"/>
  <c r="N1749" i="4"/>
  <c r="N1750" i="4"/>
  <c r="N1751" i="4"/>
  <c r="N1752" i="4"/>
  <c r="N1753" i="4"/>
  <c r="N1754" i="4"/>
  <c r="N1755" i="4"/>
  <c r="N1756" i="4"/>
  <c r="N1757" i="4"/>
  <c r="N1758" i="4"/>
  <c r="N1759" i="4"/>
  <c r="N1760" i="4"/>
  <c r="N1761" i="4"/>
  <c r="N1762" i="4"/>
  <c r="N1763" i="4"/>
  <c r="N1764" i="4"/>
  <c r="N1765" i="4"/>
  <c r="N1766" i="4"/>
  <c r="N1767" i="4"/>
  <c r="N1768" i="4"/>
  <c r="N1769" i="4"/>
  <c r="N1770" i="4"/>
  <c r="N1771" i="4"/>
  <c r="N1772" i="4"/>
  <c r="N1773" i="4"/>
  <c r="N1774" i="4"/>
  <c r="N1775" i="4"/>
  <c r="N1776" i="4"/>
  <c r="N1777" i="4"/>
  <c r="N1778" i="4"/>
  <c r="N1779" i="4"/>
  <c r="N1780" i="4"/>
  <c r="N1781" i="4"/>
  <c r="N1782" i="4"/>
  <c r="N1783" i="4"/>
  <c r="N1784" i="4"/>
  <c r="N1785" i="4"/>
  <c r="N1786" i="4"/>
  <c r="N1787" i="4"/>
  <c r="N1788" i="4"/>
  <c r="N1789" i="4"/>
  <c r="N1790" i="4"/>
  <c r="N1791" i="4"/>
  <c r="N1792" i="4"/>
  <c r="N1793" i="4"/>
  <c r="N1794" i="4"/>
  <c r="N1795" i="4"/>
  <c r="N1796" i="4"/>
  <c r="N1797" i="4"/>
  <c r="N1798" i="4"/>
  <c r="N1799" i="4"/>
  <c r="N1800" i="4"/>
  <c r="N1801" i="4"/>
  <c r="N1802" i="4"/>
  <c r="N1803" i="4"/>
  <c r="N1804" i="4"/>
  <c r="N1805" i="4"/>
  <c r="N1806" i="4"/>
  <c r="N1807" i="4"/>
  <c r="N1808" i="4"/>
  <c r="N1809" i="4"/>
  <c r="N1810" i="4"/>
  <c r="N1811" i="4"/>
  <c r="N1812" i="4"/>
  <c r="N1813" i="4"/>
  <c r="N1814" i="4"/>
  <c r="N1815" i="4"/>
  <c r="N1816" i="4"/>
  <c r="N1817" i="4"/>
  <c r="N1818" i="4"/>
  <c r="N1819" i="4"/>
  <c r="N1820" i="4"/>
  <c r="N1821" i="4"/>
  <c r="N1822" i="4"/>
  <c r="N1823" i="4"/>
  <c r="N1824" i="4"/>
  <c r="N1825" i="4"/>
  <c r="N1826" i="4"/>
  <c r="N1827" i="4"/>
  <c r="N1828" i="4"/>
  <c r="N1829" i="4"/>
  <c r="N1830" i="4"/>
  <c r="N1831" i="4"/>
  <c r="N1832" i="4"/>
  <c r="N1833" i="4"/>
  <c r="N1834" i="4"/>
  <c r="N1835" i="4"/>
  <c r="N1836" i="4"/>
  <c r="N1837" i="4"/>
  <c r="N1838" i="4"/>
  <c r="N1839" i="4"/>
  <c r="N1840" i="4"/>
  <c r="N1841" i="4"/>
  <c r="N1842" i="4"/>
  <c r="N1843" i="4"/>
  <c r="N1844" i="4"/>
  <c r="N1845" i="4"/>
  <c r="N1846" i="4"/>
  <c r="N1847" i="4"/>
  <c r="N1848" i="4"/>
  <c r="N1849" i="4"/>
  <c r="N1850" i="4"/>
  <c r="N1851" i="4"/>
  <c r="N1852" i="4"/>
  <c r="N1853" i="4"/>
  <c r="N1854" i="4"/>
  <c r="N1855" i="4"/>
  <c r="N1856" i="4"/>
  <c r="N1857" i="4"/>
  <c r="N1858" i="4"/>
  <c r="N1859" i="4"/>
  <c r="N1860" i="4"/>
  <c r="N1861" i="4"/>
  <c r="N1862" i="4"/>
  <c r="N1863" i="4"/>
  <c r="N1864" i="4"/>
  <c r="N1865" i="4"/>
  <c r="N1866" i="4"/>
  <c r="N1867" i="4"/>
  <c r="N1868" i="4"/>
  <c r="N1869" i="4"/>
  <c r="N1870" i="4"/>
  <c r="N1871" i="4"/>
  <c r="N1872" i="4"/>
  <c r="N1873" i="4"/>
  <c r="N1874" i="4"/>
  <c r="N1875" i="4"/>
  <c r="N1876" i="4"/>
  <c r="N1877" i="4"/>
  <c r="N1878" i="4"/>
  <c r="N1879" i="4"/>
  <c r="N1880" i="4"/>
  <c r="N1881" i="4"/>
  <c r="N1882" i="4"/>
  <c r="N1883" i="4"/>
  <c r="N1884" i="4"/>
  <c r="N1885" i="4"/>
  <c r="N1886" i="4"/>
  <c r="N1887" i="4"/>
  <c r="N1888" i="4"/>
  <c r="N1889" i="4"/>
  <c r="N1890" i="4"/>
  <c r="N1891" i="4"/>
  <c r="N1892" i="4"/>
  <c r="N1893" i="4"/>
  <c r="N1894" i="4"/>
  <c r="N1895" i="4"/>
  <c r="N1896" i="4"/>
  <c r="N1897" i="4"/>
  <c r="N1898" i="4"/>
  <c r="N1899" i="4"/>
  <c r="N1900" i="4"/>
  <c r="N1901" i="4"/>
  <c r="N1902" i="4"/>
  <c r="N1903" i="4"/>
  <c r="N1904" i="4"/>
  <c r="N1905" i="4"/>
  <c r="N1906" i="4"/>
  <c r="N1907" i="4"/>
  <c r="N1908" i="4"/>
  <c r="N1909" i="4"/>
  <c r="N1910" i="4"/>
  <c r="N1911" i="4"/>
  <c r="N1912" i="4"/>
  <c r="N1913" i="4"/>
  <c r="N1914" i="4"/>
  <c r="N1915" i="4"/>
  <c r="N1916" i="4"/>
  <c r="N1917" i="4"/>
  <c r="N1918" i="4"/>
  <c r="N1919" i="4"/>
  <c r="N1920" i="4"/>
  <c r="N1921" i="4"/>
  <c r="N1922" i="4"/>
  <c r="N1923" i="4"/>
  <c r="N1924" i="4"/>
  <c r="N1925" i="4"/>
  <c r="N1926" i="4"/>
  <c r="N1927" i="4"/>
  <c r="N1928" i="4"/>
  <c r="N1929" i="4"/>
  <c r="N1930" i="4"/>
  <c r="N1931" i="4"/>
  <c r="N1932" i="4"/>
  <c r="N1933" i="4"/>
  <c r="N1934" i="4"/>
  <c r="N1935" i="4"/>
  <c r="N1936" i="4"/>
  <c r="N1937" i="4"/>
  <c r="N1938" i="4"/>
  <c r="N1939" i="4"/>
  <c r="N1940" i="4"/>
  <c r="N1941" i="4"/>
  <c r="N1942" i="4"/>
  <c r="N1943" i="4"/>
  <c r="N1944" i="4"/>
  <c r="N1945" i="4"/>
  <c r="N1946" i="4"/>
  <c r="N1947" i="4"/>
  <c r="N1948" i="4"/>
  <c r="N1949" i="4"/>
  <c r="N1950" i="4"/>
  <c r="N1951" i="4"/>
  <c r="N1952" i="4"/>
  <c r="N1953" i="4"/>
  <c r="N1954" i="4"/>
  <c r="N1955" i="4"/>
  <c r="N1956" i="4"/>
  <c r="N1957" i="4"/>
  <c r="N1958" i="4"/>
  <c r="N1959" i="4"/>
  <c r="N1960" i="4"/>
  <c r="N1961" i="4"/>
  <c r="N1962" i="4"/>
  <c r="N1963" i="4"/>
  <c r="N1964" i="4"/>
  <c r="N1965" i="4"/>
  <c r="N1966" i="4"/>
  <c r="N1967" i="4"/>
  <c r="N1968" i="4"/>
  <c r="N1969" i="4"/>
  <c r="N1970" i="4"/>
  <c r="N1971" i="4"/>
  <c r="N1972" i="4"/>
  <c r="N1973" i="4"/>
  <c r="N1974" i="4"/>
  <c r="N1975" i="4"/>
  <c r="N1976" i="4"/>
  <c r="N1977" i="4"/>
  <c r="N1978" i="4"/>
  <c r="N1979" i="4"/>
  <c r="N1980" i="4"/>
  <c r="N1981" i="4"/>
  <c r="N1982" i="4"/>
  <c r="N1983" i="4"/>
  <c r="N1984" i="4"/>
  <c r="N1985" i="4"/>
  <c r="N1986" i="4"/>
  <c r="N1987" i="4"/>
  <c r="N1988" i="4"/>
  <c r="N1989" i="4"/>
  <c r="N1990" i="4"/>
  <c r="N1991" i="4"/>
  <c r="N1992" i="4"/>
  <c r="N1993" i="4"/>
  <c r="N1994" i="4"/>
  <c r="N1995" i="4"/>
  <c r="N1996" i="4"/>
  <c r="N1997" i="4"/>
  <c r="N1998" i="4"/>
  <c r="N1999" i="4"/>
  <c r="N2000" i="4"/>
  <c r="N2001" i="4"/>
  <c r="N2002" i="4"/>
  <c r="N2003" i="4"/>
  <c r="N2004" i="4"/>
  <c r="N2005" i="4"/>
  <c r="N2006" i="4"/>
  <c r="N2007" i="4"/>
  <c r="N2008" i="4"/>
  <c r="N2009" i="4"/>
  <c r="N2010" i="4"/>
  <c r="N2011" i="4"/>
  <c r="N2012" i="4"/>
  <c r="N2013" i="4"/>
  <c r="N2014" i="4"/>
  <c r="N2015" i="4"/>
  <c r="N2016" i="4"/>
  <c r="N2017" i="4"/>
  <c r="N2018" i="4"/>
  <c r="N2019" i="4"/>
  <c r="N2020" i="4"/>
  <c r="N2021" i="4"/>
  <c r="N2022" i="4"/>
  <c r="N2023" i="4"/>
  <c r="N2024" i="4"/>
  <c r="N2025" i="4"/>
  <c r="N2026" i="4"/>
  <c r="N2027" i="4"/>
  <c r="N2028" i="4"/>
  <c r="N2029" i="4"/>
  <c r="N2030" i="4"/>
  <c r="N2031" i="4"/>
  <c r="N2032" i="4"/>
  <c r="N2033" i="4"/>
  <c r="N2034" i="4"/>
  <c r="N2035" i="4"/>
  <c r="N2036" i="4"/>
  <c r="N2037" i="4"/>
  <c r="N2038" i="4"/>
  <c r="N2039" i="4"/>
  <c r="N2040" i="4"/>
  <c r="N2041" i="4"/>
  <c r="N2042" i="4"/>
  <c r="N2043" i="4"/>
  <c r="N2044" i="4"/>
  <c r="N2045" i="4"/>
  <c r="N2046" i="4"/>
  <c r="N2047" i="4"/>
  <c r="N2048" i="4"/>
  <c r="N2049" i="4"/>
  <c r="N2050" i="4"/>
  <c r="N2051" i="4"/>
  <c r="N2052" i="4"/>
  <c r="N2053" i="4"/>
  <c r="N2054" i="4"/>
  <c r="N2055" i="4"/>
  <c r="N2056" i="4"/>
  <c r="N2057" i="4"/>
  <c r="N2058" i="4"/>
  <c r="N2059" i="4"/>
  <c r="N2060" i="4"/>
  <c r="N2061" i="4"/>
  <c r="N2062" i="4"/>
  <c r="N2063" i="4"/>
  <c r="N2064" i="4"/>
  <c r="N2065" i="4"/>
  <c r="N2066" i="4"/>
  <c r="N2067" i="4"/>
  <c r="N2068" i="4"/>
  <c r="N2069" i="4"/>
  <c r="N2070" i="4"/>
  <c r="N2071" i="4"/>
  <c r="N2072" i="4"/>
  <c r="N2073" i="4"/>
  <c r="N2074" i="4"/>
  <c r="N2075" i="4"/>
  <c r="N2076" i="4"/>
  <c r="N2077" i="4"/>
  <c r="N2078" i="4"/>
  <c r="N2079" i="4"/>
  <c r="N2080" i="4"/>
  <c r="N2081" i="4"/>
  <c r="N2082" i="4"/>
  <c r="N2083" i="4"/>
  <c r="N2084" i="4"/>
  <c r="N2085" i="4"/>
  <c r="N2086" i="4"/>
  <c r="N2087" i="4"/>
  <c r="N2088" i="4"/>
  <c r="N2089" i="4"/>
  <c r="N2090" i="4"/>
  <c r="N2091" i="4"/>
  <c r="N2092" i="4"/>
  <c r="N2093" i="4"/>
  <c r="N2094" i="4"/>
  <c r="N2095" i="4"/>
  <c r="N2096" i="4"/>
  <c r="N2097" i="4"/>
  <c r="N2098" i="4"/>
  <c r="N2099" i="4"/>
  <c r="N2100" i="4"/>
  <c r="N2101" i="4"/>
  <c r="N2102" i="4"/>
  <c r="N2103" i="4"/>
  <c r="N2104" i="4"/>
  <c r="N2105" i="4"/>
  <c r="N2106" i="4"/>
  <c r="N2107" i="4"/>
  <c r="N2108" i="4"/>
  <c r="N2109" i="4"/>
  <c r="N2110" i="4"/>
  <c r="N2111" i="4"/>
  <c r="N2112" i="4"/>
  <c r="N2113" i="4"/>
  <c r="N2114" i="4"/>
  <c r="N2115" i="4"/>
  <c r="N2116" i="4"/>
  <c r="N2117" i="4"/>
  <c r="N2118" i="4"/>
  <c r="N2119" i="4"/>
  <c r="N2120" i="4"/>
  <c r="N2121" i="4"/>
  <c r="N2122" i="4"/>
  <c r="N2123" i="4"/>
  <c r="N2124" i="4"/>
  <c r="N2125" i="4"/>
  <c r="N2126" i="4"/>
  <c r="N2127" i="4"/>
  <c r="N2128" i="4"/>
  <c r="N2129" i="4"/>
  <c r="N2130" i="4"/>
  <c r="N2131" i="4"/>
  <c r="N2132" i="4"/>
  <c r="N2133" i="4"/>
  <c r="N2134" i="4"/>
  <c r="N2135" i="4"/>
  <c r="N2136" i="4"/>
  <c r="N2137" i="4"/>
  <c r="N2138" i="4"/>
  <c r="N2139" i="4"/>
  <c r="N2140" i="4"/>
  <c r="N2141" i="4"/>
  <c r="N2142" i="4"/>
  <c r="N2143" i="4"/>
  <c r="N2144" i="4"/>
  <c r="N2145" i="4"/>
  <c r="N2146" i="4"/>
  <c r="N2147" i="4"/>
  <c r="N2148" i="4"/>
  <c r="N2149" i="4"/>
  <c r="N2150" i="4"/>
  <c r="N2151" i="4"/>
  <c r="N2152" i="4"/>
  <c r="N2153" i="4"/>
  <c r="N2154" i="4"/>
  <c r="N2155" i="4"/>
  <c r="N2156" i="4"/>
  <c r="N2157" i="4"/>
  <c r="N2158" i="4"/>
  <c r="N2159" i="4"/>
  <c r="N2160" i="4"/>
  <c r="N2161" i="4"/>
  <c r="N2162" i="4"/>
  <c r="N2163" i="4"/>
  <c r="N2164" i="4"/>
  <c r="N2165" i="4"/>
  <c r="N2166" i="4"/>
  <c r="N2167" i="4"/>
  <c r="N2168" i="4"/>
  <c r="N2169" i="4"/>
  <c r="N2170" i="4"/>
  <c r="N2171" i="4"/>
  <c r="N2172" i="4"/>
  <c r="N2173" i="4"/>
  <c r="N2174" i="4"/>
  <c r="N2175" i="4"/>
  <c r="N2176" i="4"/>
  <c r="N2177" i="4"/>
  <c r="N2178" i="4"/>
  <c r="N2179" i="4"/>
  <c r="N2180" i="4"/>
  <c r="N2181" i="4"/>
  <c r="N2182" i="4"/>
  <c r="N2183" i="4"/>
  <c r="N2184" i="4"/>
  <c r="N2185" i="4"/>
  <c r="N2186" i="4"/>
  <c r="N2187" i="4"/>
  <c r="N2188" i="4"/>
  <c r="N2189" i="4"/>
  <c r="N2190" i="4"/>
  <c r="N2191" i="4"/>
  <c r="N2192" i="4"/>
  <c r="N2193" i="4"/>
  <c r="N2194" i="4"/>
  <c r="N2195" i="4"/>
  <c r="N2196" i="4"/>
  <c r="N2197" i="4"/>
  <c r="N2198" i="4"/>
  <c r="N2199" i="4"/>
  <c r="N2200" i="4"/>
  <c r="N2201" i="4"/>
  <c r="N2202" i="4"/>
  <c r="N2203" i="4"/>
  <c r="N2204" i="4"/>
  <c r="N2205" i="4"/>
  <c r="N2206" i="4"/>
  <c r="N2207" i="4"/>
  <c r="N2208" i="4"/>
  <c r="N2209" i="4"/>
  <c r="N2210" i="4"/>
  <c r="N2211" i="4"/>
  <c r="N2212" i="4"/>
  <c r="N2213" i="4"/>
  <c r="N2214" i="4"/>
  <c r="N2215" i="4"/>
  <c r="N2216" i="4"/>
  <c r="N2217" i="4"/>
  <c r="N2218" i="4"/>
  <c r="N2219" i="4"/>
  <c r="N2220" i="4"/>
  <c r="N2221" i="4"/>
  <c r="N2222" i="4"/>
  <c r="N2223" i="4"/>
  <c r="N2224" i="4"/>
  <c r="N2225" i="4"/>
  <c r="N2226" i="4"/>
  <c r="N2227" i="4"/>
  <c r="N2228" i="4"/>
  <c r="N2229" i="4"/>
  <c r="N2230" i="4"/>
  <c r="N2231" i="4"/>
  <c r="N2232" i="4"/>
  <c r="N2233" i="4"/>
  <c r="N2234" i="4"/>
  <c r="N2235" i="4"/>
  <c r="N2236" i="4"/>
  <c r="N2237" i="4"/>
  <c r="N2238" i="4"/>
  <c r="N2239" i="4"/>
  <c r="N2240" i="4"/>
  <c r="N2241" i="4"/>
  <c r="N2242" i="4"/>
  <c r="N2243" i="4"/>
  <c r="N2244" i="4"/>
  <c r="N2245" i="4"/>
  <c r="N2246" i="4"/>
  <c r="N2247" i="4"/>
  <c r="N2248" i="4"/>
  <c r="N2249" i="4"/>
  <c r="N2250" i="4"/>
  <c r="N2251" i="4"/>
  <c r="N2252" i="4"/>
  <c r="N2253" i="4"/>
  <c r="N2254" i="4"/>
  <c r="N2255" i="4"/>
  <c r="N2256" i="4"/>
  <c r="N2257" i="4"/>
  <c r="N2258" i="4"/>
  <c r="N2259" i="4"/>
  <c r="N2260" i="4"/>
  <c r="N2261" i="4"/>
  <c r="N2262" i="4"/>
  <c r="N2263" i="4"/>
  <c r="N2264" i="4"/>
  <c r="N2265" i="4"/>
  <c r="N2266" i="4"/>
  <c r="N2267" i="4"/>
  <c r="N2268" i="4"/>
  <c r="N2269" i="4"/>
  <c r="N2270" i="4"/>
  <c r="N2271" i="4"/>
  <c r="N2272" i="4"/>
  <c r="N2273" i="4"/>
  <c r="N2274" i="4"/>
  <c r="N2275" i="4"/>
  <c r="N2276" i="4"/>
  <c r="N2277" i="4"/>
  <c r="N2278" i="4"/>
  <c r="N2279" i="4"/>
  <c r="N2280" i="4"/>
  <c r="N2281" i="4"/>
  <c r="N2282" i="4"/>
  <c r="N2283" i="4"/>
  <c r="N2284" i="4"/>
  <c r="N2285" i="4"/>
  <c r="N2286" i="4"/>
  <c r="N2287" i="4"/>
  <c r="N2288" i="4"/>
  <c r="N2289" i="4"/>
  <c r="N2290" i="4"/>
  <c r="N2291" i="4"/>
  <c r="N2292" i="4"/>
  <c r="N2293" i="4"/>
  <c r="N2294" i="4"/>
  <c r="N2295" i="4"/>
  <c r="N2296" i="4"/>
  <c r="N2297" i="4"/>
  <c r="N2298" i="4"/>
  <c r="N2299" i="4"/>
  <c r="N2300" i="4"/>
  <c r="N2301" i="4"/>
  <c r="N2302" i="4"/>
  <c r="N2303" i="4"/>
  <c r="N2304" i="4"/>
  <c r="N2305" i="4"/>
  <c r="N2306" i="4"/>
  <c r="N2307" i="4"/>
  <c r="N2308" i="4"/>
  <c r="N2309" i="4"/>
  <c r="N2310" i="4"/>
  <c r="N2311" i="4"/>
  <c r="N2312" i="4"/>
  <c r="N2313" i="4"/>
  <c r="N2314" i="4"/>
  <c r="N2315" i="4"/>
  <c r="N2316" i="4"/>
  <c r="N2317" i="4"/>
  <c r="N2318" i="4"/>
  <c r="N2319" i="4"/>
  <c r="N2320" i="4"/>
  <c r="N2321" i="4"/>
  <c r="N2322" i="4"/>
  <c r="N2323" i="4"/>
  <c r="N2324" i="4"/>
  <c r="N2325" i="4"/>
  <c r="N2326" i="4"/>
  <c r="N2327" i="4"/>
  <c r="N2328" i="4"/>
  <c r="N2329" i="4"/>
  <c r="N2330" i="4"/>
  <c r="N2331" i="4"/>
  <c r="N2332" i="4"/>
  <c r="N2333" i="4"/>
  <c r="N2334" i="4"/>
  <c r="N2335" i="4"/>
  <c r="N2336" i="4"/>
  <c r="N2337" i="4"/>
  <c r="N2338" i="4"/>
  <c r="N2339" i="4"/>
  <c r="N2340" i="4"/>
  <c r="N2341" i="4"/>
  <c r="N2342" i="4"/>
  <c r="N2343" i="4"/>
  <c r="N2344" i="4"/>
  <c r="N2345" i="4"/>
  <c r="N2346" i="4"/>
  <c r="N2347" i="4"/>
  <c r="N2348" i="4"/>
  <c r="N2349" i="4"/>
  <c r="N2350" i="4"/>
  <c r="N2351" i="4"/>
  <c r="N2352" i="4"/>
  <c r="N2353" i="4"/>
  <c r="N2354" i="4"/>
  <c r="N2355" i="4"/>
  <c r="N2356" i="4"/>
  <c r="N2357" i="4"/>
  <c r="N2358" i="4"/>
  <c r="N2359" i="4"/>
  <c r="N2360" i="4"/>
  <c r="N2361" i="4"/>
  <c r="N2362" i="4"/>
  <c r="N2363" i="4"/>
  <c r="N2364" i="4"/>
  <c r="N2365" i="4"/>
  <c r="N2366" i="4"/>
  <c r="N2367" i="4"/>
  <c r="N2368" i="4"/>
  <c r="N2369" i="4"/>
  <c r="N2370" i="4"/>
  <c r="N2371" i="4"/>
  <c r="N2372" i="4"/>
  <c r="N2373" i="4"/>
  <c r="N2374" i="4"/>
  <c r="N2375" i="4"/>
  <c r="N2376" i="4"/>
  <c r="N2377" i="4"/>
  <c r="N2378" i="4"/>
  <c r="N2379" i="4"/>
  <c r="N2380" i="4"/>
  <c r="N2381" i="4"/>
  <c r="N2382" i="4"/>
  <c r="N2383" i="4"/>
  <c r="N2384" i="4"/>
  <c r="N2385" i="4"/>
  <c r="N2386" i="4"/>
  <c r="N2387" i="4"/>
  <c r="N2388" i="4"/>
  <c r="N2389" i="4"/>
  <c r="N2390" i="4"/>
  <c r="N2391" i="4"/>
  <c r="N2392" i="4"/>
  <c r="N2393" i="4"/>
  <c r="N2394" i="4"/>
  <c r="N2395" i="4"/>
  <c r="N2396" i="4"/>
  <c r="N2397" i="4"/>
  <c r="N2398" i="4"/>
  <c r="N2399" i="4"/>
  <c r="N2400" i="4"/>
  <c r="N2401" i="4"/>
  <c r="N2402" i="4"/>
  <c r="N2403" i="4"/>
  <c r="N2404" i="4"/>
  <c r="N2405" i="4"/>
  <c r="N2406" i="4"/>
  <c r="N2407" i="4"/>
  <c r="N2408" i="4"/>
  <c r="N2409" i="4"/>
  <c r="N2410" i="4"/>
  <c r="N2411" i="4"/>
  <c r="N2412" i="4"/>
  <c r="N2413" i="4"/>
  <c r="N2414" i="4"/>
  <c r="N2415" i="4"/>
  <c r="N2416" i="4"/>
  <c r="N2417" i="4"/>
  <c r="N2418" i="4"/>
  <c r="N2419" i="4"/>
  <c r="N2420" i="4"/>
  <c r="N2421" i="4"/>
  <c r="N2422" i="4"/>
  <c r="N2423" i="4"/>
  <c r="N2424" i="4"/>
  <c r="N2425" i="4"/>
  <c r="N2426" i="4"/>
  <c r="N2427" i="4"/>
  <c r="N2428" i="4"/>
  <c r="N2429" i="4"/>
  <c r="N2430" i="4"/>
  <c r="N2431" i="4"/>
  <c r="N2432" i="4"/>
  <c r="N2433" i="4"/>
  <c r="N2434" i="4"/>
  <c r="N2435" i="4"/>
  <c r="N2436" i="4"/>
  <c r="N2437" i="4"/>
  <c r="N2438" i="4"/>
  <c r="N2439" i="4"/>
  <c r="N2440" i="4"/>
  <c r="N2441" i="4"/>
  <c r="N2442" i="4"/>
  <c r="N2443" i="4"/>
  <c r="N2444" i="4"/>
  <c r="N2445" i="4"/>
  <c r="N2446" i="4"/>
  <c r="N2447" i="4"/>
  <c r="N2448" i="4"/>
  <c r="N2449" i="4"/>
  <c r="N2450" i="4"/>
  <c r="N2451" i="4"/>
  <c r="N2452" i="4"/>
  <c r="N2453" i="4"/>
  <c r="N2454" i="4"/>
  <c r="N2455" i="4"/>
  <c r="N2456" i="4"/>
  <c r="N2457" i="4"/>
  <c r="N2458" i="4"/>
  <c r="N2459" i="4"/>
  <c r="N2460" i="4"/>
  <c r="N2461" i="4"/>
  <c r="N2462" i="4"/>
  <c r="N2463" i="4"/>
  <c r="N2464" i="4"/>
  <c r="N2465" i="4"/>
  <c r="N2466" i="4"/>
  <c r="N2467" i="4"/>
  <c r="N2468" i="4"/>
  <c r="N2469" i="4"/>
  <c r="N2470" i="4"/>
  <c r="N2471" i="4"/>
  <c r="N2472" i="4"/>
  <c r="N2473" i="4"/>
  <c r="N2474" i="4"/>
  <c r="N2475" i="4"/>
  <c r="N2476" i="4"/>
  <c r="N2477" i="4"/>
  <c r="N2478" i="4"/>
  <c r="N2479" i="4"/>
  <c r="N2480" i="4"/>
  <c r="N2481" i="4"/>
  <c r="N2482" i="4"/>
  <c r="N2483" i="4"/>
  <c r="N2484" i="4"/>
  <c r="N2485" i="4"/>
  <c r="N2486" i="4"/>
  <c r="N2487" i="4"/>
  <c r="N2488" i="4"/>
  <c r="N2489" i="4"/>
  <c r="N2490" i="4"/>
  <c r="N2491" i="4"/>
  <c r="N2492" i="4"/>
  <c r="N2493" i="4"/>
  <c r="N2494" i="4"/>
  <c r="N2495" i="4"/>
  <c r="N2496" i="4"/>
  <c r="N2497" i="4"/>
  <c r="N2498" i="4"/>
  <c r="N2499" i="4"/>
  <c r="N2500" i="4"/>
  <c r="N2501" i="4"/>
  <c r="N2502" i="4"/>
  <c r="N2503" i="4"/>
  <c r="N2504" i="4"/>
  <c r="N2505" i="4"/>
  <c r="N2506" i="4"/>
  <c r="N2507" i="4"/>
  <c r="N2508" i="4"/>
  <c r="N2509" i="4"/>
  <c r="N2510" i="4"/>
  <c r="N2511" i="4"/>
  <c r="N2512" i="4"/>
  <c r="N2513" i="4"/>
  <c r="N2514" i="4"/>
  <c r="N2515" i="4"/>
  <c r="N2516" i="4"/>
  <c r="N2517" i="4"/>
  <c r="N2518" i="4"/>
  <c r="N2519" i="4"/>
  <c r="N2520" i="4"/>
  <c r="N2521" i="4"/>
  <c r="N2522" i="4"/>
  <c r="N2523" i="4"/>
  <c r="N2524" i="4"/>
  <c r="N2525" i="4"/>
  <c r="N2526" i="4"/>
  <c r="N2527" i="4"/>
  <c r="N2528" i="4"/>
  <c r="N2529" i="4"/>
  <c r="N2530" i="4"/>
  <c r="N2531" i="4"/>
  <c r="N2532" i="4"/>
  <c r="N2533" i="4"/>
  <c r="N2534" i="4"/>
  <c r="N2535" i="4"/>
  <c r="N2536" i="4"/>
  <c r="N2537" i="4"/>
  <c r="N2538" i="4"/>
  <c r="N2539" i="4"/>
  <c r="N2540" i="4"/>
  <c r="N2541" i="4"/>
  <c r="N2542" i="4"/>
  <c r="N2543" i="4"/>
  <c r="N2544" i="4"/>
  <c r="N2545" i="4"/>
  <c r="N2546" i="4"/>
  <c r="N2547" i="4"/>
  <c r="N2548" i="4"/>
  <c r="N2549" i="4"/>
  <c r="N2550" i="4"/>
  <c r="N2551" i="4"/>
  <c r="N2552" i="4"/>
  <c r="N2553" i="4"/>
  <c r="N2554" i="4"/>
  <c r="N2555" i="4"/>
  <c r="N2556" i="4"/>
  <c r="N2557" i="4"/>
  <c r="N2558" i="4"/>
  <c r="N2559" i="4"/>
  <c r="N2560" i="4"/>
  <c r="N2561" i="4"/>
  <c r="N2562" i="4"/>
  <c r="N2563" i="4"/>
  <c r="N2564" i="4"/>
  <c r="N2565" i="4"/>
  <c r="N2566" i="4"/>
  <c r="N2567" i="4"/>
  <c r="N2568" i="4"/>
  <c r="N2569" i="4"/>
  <c r="N2570" i="4"/>
  <c r="N2571" i="4"/>
  <c r="N2572" i="4"/>
  <c r="N2573" i="4"/>
  <c r="N2574" i="4"/>
  <c r="N2575" i="4"/>
  <c r="N2576" i="4"/>
  <c r="N2577" i="4"/>
  <c r="N2578" i="4"/>
  <c r="N2579" i="4"/>
  <c r="N2580" i="4"/>
  <c r="N2581" i="4"/>
  <c r="N2582" i="4"/>
  <c r="N2583" i="4"/>
  <c r="N2584" i="4"/>
  <c r="N2585" i="4"/>
  <c r="N2586" i="4"/>
  <c r="N2587" i="4"/>
  <c r="N2588" i="4"/>
  <c r="N2589" i="4"/>
  <c r="N2590" i="4"/>
  <c r="N2591" i="4"/>
  <c r="N2592" i="4"/>
  <c r="N2593" i="4"/>
  <c r="N2594" i="4"/>
  <c r="N2595" i="4"/>
  <c r="N2596" i="4"/>
  <c r="N2597" i="4"/>
  <c r="N2598" i="4"/>
  <c r="N2599" i="4"/>
  <c r="N2600" i="4"/>
  <c r="N2601" i="4"/>
  <c r="N2602" i="4"/>
  <c r="N2603" i="4"/>
  <c r="N2604" i="4"/>
  <c r="N2605" i="4"/>
  <c r="N2606" i="4"/>
  <c r="N2607" i="4"/>
  <c r="N2608" i="4"/>
  <c r="N2609" i="4"/>
  <c r="N2610" i="4"/>
  <c r="N2611" i="4"/>
  <c r="N2612" i="4"/>
  <c r="N2613" i="4"/>
  <c r="N2614" i="4"/>
  <c r="N2615" i="4"/>
  <c r="N2616" i="4"/>
  <c r="N2617" i="4"/>
  <c r="N2618" i="4"/>
  <c r="N2619" i="4"/>
  <c r="N2620" i="4"/>
  <c r="N2621" i="4"/>
  <c r="N2622" i="4"/>
  <c r="N2623" i="4"/>
  <c r="N2624" i="4"/>
  <c r="N2625" i="4"/>
  <c r="N2626" i="4"/>
  <c r="N2627" i="4"/>
  <c r="N2628" i="4"/>
  <c r="N2629" i="4"/>
  <c r="N2630" i="4"/>
  <c r="N2631" i="4"/>
  <c r="N2632" i="4"/>
  <c r="N2633" i="4"/>
  <c r="N2634" i="4"/>
  <c r="N2635" i="4"/>
  <c r="N2636" i="4"/>
  <c r="N2637" i="4"/>
  <c r="N2638" i="4"/>
  <c r="N2639" i="4"/>
  <c r="N2640" i="4"/>
  <c r="N2641" i="4"/>
  <c r="N2642" i="4"/>
  <c r="N2643" i="4"/>
  <c r="N2644" i="4"/>
  <c r="N2645" i="4"/>
  <c r="N2646" i="4"/>
  <c r="N2647" i="4"/>
  <c r="N2648" i="4"/>
  <c r="N2649" i="4"/>
  <c r="N2650" i="4"/>
  <c r="N2651" i="4"/>
  <c r="N2652" i="4"/>
  <c r="N2653" i="4"/>
  <c r="N2654" i="4"/>
  <c r="N2655" i="4"/>
  <c r="N2656" i="4"/>
  <c r="N2657" i="4"/>
  <c r="N2658" i="4"/>
  <c r="N2659" i="4"/>
  <c r="N2660" i="4"/>
  <c r="N2661" i="4"/>
  <c r="N2662" i="4"/>
  <c r="N2663" i="4"/>
  <c r="N2664" i="4"/>
  <c r="N2665" i="4"/>
  <c r="N2666" i="4"/>
  <c r="N2667" i="4"/>
  <c r="N2668" i="4"/>
  <c r="N2669" i="4"/>
  <c r="N2670" i="4"/>
  <c r="N2671" i="4"/>
  <c r="N2672" i="4"/>
  <c r="N2673" i="4"/>
  <c r="N2674" i="4"/>
  <c r="N2675" i="4"/>
  <c r="N2676" i="4"/>
  <c r="N2677" i="4"/>
  <c r="N2678" i="4"/>
  <c r="N2679" i="4"/>
  <c r="N2680" i="4"/>
  <c r="N2681" i="4"/>
  <c r="N2682" i="4"/>
  <c r="N2683" i="4"/>
  <c r="N2684" i="4"/>
  <c r="N2685" i="4"/>
  <c r="N2686" i="4"/>
  <c r="N2687" i="4"/>
  <c r="N2688" i="4"/>
  <c r="N2689" i="4"/>
  <c r="N2690" i="4"/>
  <c r="N2691" i="4"/>
  <c r="N2692" i="4"/>
  <c r="N2693" i="4"/>
  <c r="N2694" i="4"/>
  <c r="N2695" i="4"/>
  <c r="N2696" i="4"/>
  <c r="N2697" i="4"/>
  <c r="N2698" i="4"/>
  <c r="N2699" i="4"/>
  <c r="N2700" i="4"/>
  <c r="N2701" i="4"/>
  <c r="N2702" i="4"/>
  <c r="N2703" i="4"/>
  <c r="N2704" i="4"/>
  <c r="N2705" i="4"/>
  <c r="N2706" i="4"/>
  <c r="N2707" i="4"/>
  <c r="N2708" i="4"/>
  <c r="N2709" i="4"/>
  <c r="N2710" i="4"/>
  <c r="N2711" i="4"/>
  <c r="N2712" i="4"/>
  <c r="N2713" i="4"/>
  <c r="N2714" i="4"/>
  <c r="N2715" i="4"/>
  <c r="N2716" i="4"/>
  <c r="N2717" i="4"/>
  <c r="N2718" i="4"/>
  <c r="N2719" i="4"/>
  <c r="N2720" i="4"/>
  <c r="N2721" i="4"/>
  <c r="N2722" i="4"/>
  <c r="N2723" i="4"/>
  <c r="N2724" i="4"/>
  <c r="N2725" i="4"/>
  <c r="N2726" i="4"/>
  <c r="N2727" i="4"/>
  <c r="N2728" i="4"/>
  <c r="N2729" i="4"/>
  <c r="N2730" i="4"/>
  <c r="N2731" i="4"/>
  <c r="N2732" i="4"/>
  <c r="N2733" i="4"/>
  <c r="N2734" i="4"/>
  <c r="N2735" i="4"/>
  <c r="N2736" i="4"/>
  <c r="N2737" i="4"/>
  <c r="N2738" i="4"/>
  <c r="N2739" i="4"/>
  <c r="N2740" i="4"/>
  <c r="N2741" i="4"/>
  <c r="N2742" i="4"/>
  <c r="N2743" i="4"/>
  <c r="N2744" i="4"/>
  <c r="N2745" i="4"/>
  <c r="N2746" i="4"/>
  <c r="N2747" i="4"/>
  <c r="N2748" i="4"/>
  <c r="N2749" i="4"/>
  <c r="N2750" i="4"/>
  <c r="N2751" i="4"/>
  <c r="N2752" i="4"/>
  <c r="N2753" i="4"/>
  <c r="N2754" i="4"/>
  <c r="N2755" i="4"/>
  <c r="N2756" i="4"/>
  <c r="N2757" i="4"/>
  <c r="N2758" i="4"/>
  <c r="N2759" i="4"/>
  <c r="N2760" i="4"/>
  <c r="N2761" i="4"/>
  <c r="N2762" i="4"/>
  <c r="N2763" i="4"/>
  <c r="N2764" i="4"/>
  <c r="N2765" i="4"/>
  <c r="N2766" i="4"/>
  <c r="N2767" i="4"/>
  <c r="N2768" i="4"/>
  <c r="N2769" i="4"/>
  <c r="N2770" i="4"/>
  <c r="N2771" i="4"/>
  <c r="N2772" i="4"/>
  <c r="N2773" i="4"/>
  <c r="N2774" i="4"/>
  <c r="N2775" i="4"/>
  <c r="N2776" i="4"/>
  <c r="N2777" i="4"/>
  <c r="N2778" i="4"/>
  <c r="N2779" i="4"/>
  <c r="N2780" i="4"/>
  <c r="N2781" i="4"/>
  <c r="N2782" i="4"/>
  <c r="N2783" i="4"/>
  <c r="N2784" i="4"/>
  <c r="N2785" i="4"/>
  <c r="N2786" i="4"/>
  <c r="N2787" i="4"/>
  <c r="N2788" i="4"/>
  <c r="N2789" i="4"/>
  <c r="N2790" i="4"/>
  <c r="N2791" i="4"/>
  <c r="N2792" i="4"/>
  <c r="N2793" i="4"/>
  <c r="N2794" i="4"/>
  <c r="N2795" i="4"/>
  <c r="N2796" i="4"/>
  <c r="N2797" i="4"/>
  <c r="N2798" i="4"/>
  <c r="N2799" i="4"/>
  <c r="N2800" i="4"/>
  <c r="N2801" i="4"/>
  <c r="N2802" i="4"/>
  <c r="N2803" i="4"/>
  <c r="N2804" i="4"/>
  <c r="N2805" i="4"/>
  <c r="N2806" i="4"/>
  <c r="N2807" i="4"/>
  <c r="N2808" i="4"/>
  <c r="N2809" i="4"/>
  <c r="N2810" i="4"/>
  <c r="N2811" i="4"/>
  <c r="N2812" i="4"/>
  <c r="N2813" i="4"/>
  <c r="N2814" i="4"/>
  <c r="N2815" i="4"/>
  <c r="N2816" i="4"/>
  <c r="N2817" i="4"/>
  <c r="N2818" i="4"/>
  <c r="N2819" i="4"/>
  <c r="N2820" i="4"/>
  <c r="N2821" i="4"/>
  <c r="N2822" i="4"/>
  <c r="N2823" i="4"/>
  <c r="N2824" i="4"/>
  <c r="N2825" i="4"/>
  <c r="N2826" i="4"/>
  <c r="N2827" i="4"/>
  <c r="N2828" i="4"/>
  <c r="N2829" i="4"/>
  <c r="N2830" i="4"/>
  <c r="N2831" i="4"/>
  <c r="N2832" i="4"/>
  <c r="N2833" i="4"/>
  <c r="N2834" i="4"/>
  <c r="N2835" i="4"/>
  <c r="N2836" i="4"/>
  <c r="N2837" i="4"/>
  <c r="N2838" i="4"/>
  <c r="N2839" i="4"/>
  <c r="N2840" i="4"/>
  <c r="N2841" i="4"/>
  <c r="N2842" i="4"/>
  <c r="N2843" i="4"/>
  <c r="N2844" i="4"/>
  <c r="N2845" i="4"/>
  <c r="N2846" i="4"/>
  <c r="N2847" i="4"/>
  <c r="N2848" i="4"/>
  <c r="N2849" i="4"/>
  <c r="N2850" i="4"/>
  <c r="N2851" i="4"/>
  <c r="N2852" i="4"/>
  <c r="N2853" i="4"/>
  <c r="N2854" i="4"/>
  <c r="N2855" i="4"/>
  <c r="N2856" i="4"/>
  <c r="N2857" i="4"/>
  <c r="N2858" i="4"/>
  <c r="N2859" i="4"/>
  <c r="N2860" i="4"/>
  <c r="N2861" i="4"/>
  <c r="N2862" i="4"/>
  <c r="N2863" i="4"/>
  <c r="N2864" i="4"/>
  <c r="N2865" i="4"/>
  <c r="N2866" i="4"/>
  <c r="N2867" i="4"/>
  <c r="N2868" i="4"/>
  <c r="N2869" i="4"/>
  <c r="N2870" i="4"/>
  <c r="N2871" i="4"/>
  <c r="N2872" i="4"/>
  <c r="N2873" i="4"/>
  <c r="N2874" i="4"/>
  <c r="N2875" i="4"/>
  <c r="N2876" i="4"/>
  <c r="N2877" i="4"/>
  <c r="N2878" i="4"/>
  <c r="N2879" i="4"/>
  <c r="N2880" i="4"/>
  <c r="N2881" i="4"/>
  <c r="N2882" i="4"/>
  <c r="N2883" i="4"/>
  <c r="N2884" i="4"/>
  <c r="N2885" i="4"/>
  <c r="N2886" i="4"/>
  <c r="N2887" i="4"/>
  <c r="N2888" i="4"/>
  <c r="N2889" i="4"/>
  <c r="N2890" i="4"/>
  <c r="N2891" i="4"/>
  <c r="N2892" i="4"/>
  <c r="N2893" i="4"/>
  <c r="N2894" i="4"/>
  <c r="N2895" i="4"/>
  <c r="N2896" i="4"/>
  <c r="N2897" i="4"/>
  <c r="N2898" i="4"/>
  <c r="N2899" i="4"/>
  <c r="N2900" i="4"/>
  <c r="N2901" i="4"/>
  <c r="N2902" i="4"/>
  <c r="N2903" i="4"/>
  <c r="N2904" i="4"/>
  <c r="N2905" i="4"/>
  <c r="N2906" i="4"/>
  <c r="N2907" i="4"/>
  <c r="N2908" i="4"/>
  <c r="N2909" i="4"/>
  <c r="N2910" i="4"/>
  <c r="N2911" i="4"/>
  <c r="N2912" i="4"/>
  <c r="N2913" i="4"/>
  <c r="N2914" i="4"/>
  <c r="N2915" i="4"/>
  <c r="N2916" i="4"/>
  <c r="N2917" i="4"/>
  <c r="N2918" i="4"/>
  <c r="N2919" i="4"/>
  <c r="N2920" i="4"/>
  <c r="N2921" i="4"/>
  <c r="N2922" i="4"/>
  <c r="N2923" i="4"/>
  <c r="N2924" i="4"/>
  <c r="N2925" i="4"/>
  <c r="N2926" i="4"/>
  <c r="N2927" i="4"/>
  <c r="N2928" i="4"/>
  <c r="N2929" i="4"/>
  <c r="N2930" i="4"/>
  <c r="N2931" i="4"/>
  <c r="N2932" i="4"/>
  <c r="N2933" i="4"/>
  <c r="N2934" i="4"/>
  <c r="N2935" i="4"/>
  <c r="N2936" i="4"/>
  <c r="N2937" i="4"/>
  <c r="N2938" i="4"/>
  <c r="N2939" i="4"/>
  <c r="N2940" i="4"/>
  <c r="N2941" i="4"/>
  <c r="N2942" i="4"/>
  <c r="N2943" i="4"/>
  <c r="N2944" i="4"/>
  <c r="N2945" i="4"/>
  <c r="N2946" i="4"/>
  <c r="N2947" i="4"/>
  <c r="N2948" i="4"/>
  <c r="N2949" i="4"/>
  <c r="N2950" i="4"/>
  <c r="N2951" i="4"/>
  <c r="N2952" i="4"/>
  <c r="N2953" i="4"/>
  <c r="N2954" i="4"/>
  <c r="N2955" i="4"/>
  <c r="N2956" i="4"/>
  <c r="N2957" i="4"/>
  <c r="N2958" i="4"/>
  <c r="N2959" i="4"/>
  <c r="N2960" i="4"/>
  <c r="N2961" i="4"/>
  <c r="N2962" i="4"/>
  <c r="N2963" i="4"/>
  <c r="N2964" i="4"/>
  <c r="N2965" i="4"/>
  <c r="N2966" i="4"/>
  <c r="N2967" i="4"/>
  <c r="N2968" i="4"/>
  <c r="N2969" i="4"/>
  <c r="N2970" i="4"/>
  <c r="N2971" i="4"/>
  <c r="N2972" i="4"/>
  <c r="N2973" i="4"/>
  <c r="N2974" i="4"/>
  <c r="N2975" i="4"/>
  <c r="N2976" i="4"/>
  <c r="N2977" i="4"/>
  <c r="N2978" i="4"/>
  <c r="N2979" i="4"/>
  <c r="N2980" i="4"/>
  <c r="N2981" i="4"/>
  <c r="N2982" i="4"/>
  <c r="N2983" i="4"/>
  <c r="N2984" i="4"/>
  <c r="N2985" i="4"/>
  <c r="N2986" i="4"/>
  <c r="N2987" i="4"/>
  <c r="N2988" i="4"/>
  <c r="N2989" i="4"/>
  <c r="N2990" i="4"/>
  <c r="N2991" i="4"/>
  <c r="N2992" i="4"/>
  <c r="N2993" i="4"/>
  <c r="N2994" i="4"/>
  <c r="N2995" i="4"/>
  <c r="N2996" i="4"/>
  <c r="N2997" i="4"/>
  <c r="N2998" i="4"/>
  <c r="N2999" i="4"/>
  <c r="N3000" i="4"/>
  <c r="N3001" i="4"/>
  <c r="N3002" i="4"/>
  <c r="N3003" i="4"/>
  <c r="N3004" i="4"/>
  <c r="N3005" i="4"/>
  <c r="N3006" i="4"/>
  <c r="N3007" i="4"/>
  <c r="N3008" i="4"/>
  <c r="N3009" i="4"/>
  <c r="N3010" i="4"/>
  <c r="N3011" i="4"/>
  <c r="N3012" i="4"/>
  <c r="N3013" i="4"/>
  <c r="N3014" i="4"/>
  <c r="N3015" i="4"/>
  <c r="N3016" i="4"/>
  <c r="N3017" i="4"/>
  <c r="N3018" i="4"/>
  <c r="N3019" i="4"/>
  <c r="N3020" i="4"/>
  <c r="N3021" i="4"/>
  <c r="N3022" i="4"/>
  <c r="N3023" i="4"/>
  <c r="N3024" i="4"/>
  <c r="N3025" i="4"/>
  <c r="N3026" i="4"/>
  <c r="N3027" i="4"/>
  <c r="N3028" i="4"/>
  <c r="N3029" i="4"/>
  <c r="N3030" i="4"/>
  <c r="N3031" i="4"/>
  <c r="N3032" i="4"/>
  <c r="N3033" i="4"/>
  <c r="N3034" i="4"/>
  <c r="N3035" i="4"/>
  <c r="N3036" i="4"/>
  <c r="N3037" i="4"/>
  <c r="N3038" i="4"/>
  <c r="N3039" i="4"/>
  <c r="N3040" i="4"/>
  <c r="N3041" i="4"/>
  <c r="N3042" i="4"/>
  <c r="N3043" i="4"/>
  <c r="N3044" i="4"/>
  <c r="N3045" i="4"/>
  <c r="N3046" i="4"/>
  <c r="N3047" i="4"/>
  <c r="N3048" i="4"/>
  <c r="N3049" i="4"/>
  <c r="N3050" i="4"/>
  <c r="N3051" i="4"/>
  <c r="N3052" i="4"/>
  <c r="N3053" i="4"/>
  <c r="N3054" i="4"/>
  <c r="N3055" i="4"/>
  <c r="N3056" i="4"/>
  <c r="N3057" i="4"/>
  <c r="N3058" i="4"/>
  <c r="N3059" i="4"/>
  <c r="N3060" i="4"/>
  <c r="N3061" i="4"/>
  <c r="N3062" i="4"/>
  <c r="N3063" i="4"/>
  <c r="N3064" i="4"/>
  <c r="N3065" i="4"/>
  <c r="N3066" i="4"/>
  <c r="N3067" i="4"/>
  <c r="N3068" i="4"/>
  <c r="N3069" i="4"/>
  <c r="N3070" i="4"/>
  <c r="N3071" i="4"/>
  <c r="N3072" i="4"/>
  <c r="N3073" i="4"/>
  <c r="N3074" i="4"/>
  <c r="N3075" i="4"/>
  <c r="N3076" i="4"/>
  <c r="N3077" i="4"/>
  <c r="N3078" i="4"/>
  <c r="N3079" i="4"/>
  <c r="N3080" i="4"/>
  <c r="N3081" i="4"/>
  <c r="N3082" i="4"/>
  <c r="N3083" i="4"/>
  <c r="N3084" i="4"/>
  <c r="N3085" i="4"/>
  <c r="N3086" i="4"/>
  <c r="N3087" i="4"/>
  <c r="N3088" i="4"/>
  <c r="N3089" i="4"/>
  <c r="N3090" i="4"/>
  <c r="N3091" i="4"/>
  <c r="N3092" i="4"/>
  <c r="N3093" i="4"/>
  <c r="N3094" i="4"/>
  <c r="N3095" i="4"/>
  <c r="N3096" i="4"/>
  <c r="N3097" i="4"/>
  <c r="N3098" i="4"/>
  <c r="N3099" i="4"/>
  <c r="N3100" i="4"/>
  <c r="N3101" i="4"/>
  <c r="N3102" i="4"/>
  <c r="N3103" i="4"/>
  <c r="N3104" i="4"/>
  <c r="N3105" i="4"/>
  <c r="N3106" i="4"/>
  <c r="N3107" i="4"/>
  <c r="N3108" i="4"/>
  <c r="N3109" i="4"/>
  <c r="N3110" i="4"/>
  <c r="N3111" i="4"/>
  <c r="N3112" i="4"/>
  <c r="N3113" i="4"/>
  <c r="N3114" i="4"/>
  <c r="N3115" i="4"/>
  <c r="N3116" i="4"/>
  <c r="N3117" i="4"/>
  <c r="N3118" i="4"/>
  <c r="N3119" i="4"/>
  <c r="N3120" i="4"/>
  <c r="N3121" i="4"/>
  <c r="N3122" i="4"/>
  <c r="N3123" i="4"/>
  <c r="N3124" i="4"/>
  <c r="N3125" i="4"/>
  <c r="N3126" i="4"/>
  <c r="N3127" i="4"/>
  <c r="N3128" i="4"/>
  <c r="N3129" i="4"/>
  <c r="N3130" i="4"/>
  <c r="N3131" i="4"/>
  <c r="N3132" i="4"/>
  <c r="N3133" i="4"/>
  <c r="N3134" i="4"/>
  <c r="N3135" i="4"/>
  <c r="N3136" i="4"/>
  <c r="N3137" i="4"/>
  <c r="N3138" i="4"/>
  <c r="N3139" i="4"/>
  <c r="N3140" i="4"/>
  <c r="N3141" i="4"/>
  <c r="N3142" i="4"/>
  <c r="N3143" i="4"/>
  <c r="N3144" i="4"/>
  <c r="N3145" i="4"/>
  <c r="N3146" i="4"/>
  <c r="N3147" i="4"/>
  <c r="N3148" i="4"/>
  <c r="N3149" i="4"/>
  <c r="N3150" i="4"/>
  <c r="N3151" i="4"/>
  <c r="N3152" i="4"/>
  <c r="N3153" i="4"/>
  <c r="N3154" i="4"/>
  <c r="N3155" i="4"/>
  <c r="N3156" i="4"/>
  <c r="N3157" i="4"/>
  <c r="N3158" i="4"/>
  <c r="N3159" i="4"/>
  <c r="N3160" i="4"/>
  <c r="N3161" i="4"/>
  <c r="N3162" i="4"/>
  <c r="N3163" i="4"/>
  <c r="N3164" i="4"/>
  <c r="N3165" i="4"/>
  <c r="N3166" i="4"/>
  <c r="N3167" i="4"/>
  <c r="N3168" i="4"/>
  <c r="N3169" i="4"/>
  <c r="N3170" i="4"/>
  <c r="N3171" i="4"/>
  <c r="N3172" i="4"/>
  <c r="N3173" i="4"/>
  <c r="N3174" i="4"/>
  <c r="N3175" i="4"/>
  <c r="N3176" i="4"/>
  <c r="N3177" i="4"/>
  <c r="N3178" i="4"/>
  <c r="N3179" i="4"/>
  <c r="N3180" i="4"/>
  <c r="N3181" i="4"/>
  <c r="N3182" i="4"/>
  <c r="N3183" i="4"/>
  <c r="N3184" i="4"/>
  <c r="N3185" i="4"/>
  <c r="N3186" i="4"/>
  <c r="N3187" i="4"/>
  <c r="N3188" i="4"/>
  <c r="N3189" i="4"/>
  <c r="N3190" i="4"/>
  <c r="N3191" i="4"/>
  <c r="N3192" i="4"/>
  <c r="N3193" i="4"/>
  <c r="N3194" i="4"/>
  <c r="N3195" i="4"/>
  <c r="N3196" i="4"/>
  <c r="N3197" i="4"/>
  <c r="N3198" i="4"/>
  <c r="N3199" i="4"/>
  <c r="N3200" i="4"/>
  <c r="N3201" i="4"/>
  <c r="N3202" i="4"/>
  <c r="N3203" i="4"/>
  <c r="N3204" i="4"/>
  <c r="N3205" i="4"/>
  <c r="N3206" i="4"/>
  <c r="N3207" i="4"/>
  <c r="N3208" i="4"/>
  <c r="N3209" i="4"/>
  <c r="N3210" i="4"/>
  <c r="N3211" i="4"/>
  <c r="N3212" i="4"/>
  <c r="N3213" i="4"/>
  <c r="N3214" i="4"/>
  <c r="N3215" i="4"/>
  <c r="N3216" i="4"/>
  <c r="N3217" i="4"/>
  <c r="N3218" i="4"/>
  <c r="N3219" i="4"/>
  <c r="N3220" i="4"/>
  <c r="N3221" i="4"/>
  <c r="N3222" i="4"/>
  <c r="N3223" i="4"/>
  <c r="N3224" i="4"/>
  <c r="N3225" i="4"/>
  <c r="N3226" i="4"/>
  <c r="N3227" i="4"/>
  <c r="N3228" i="4"/>
  <c r="N3229" i="4"/>
  <c r="N3230" i="4"/>
  <c r="N3231" i="4"/>
  <c r="N3232" i="4"/>
  <c r="N3233" i="4"/>
  <c r="N3234" i="4"/>
  <c r="N3235" i="4"/>
  <c r="N3236" i="4"/>
  <c r="N3237" i="4"/>
  <c r="N3238" i="4"/>
  <c r="N3239" i="4"/>
  <c r="N3240" i="4"/>
  <c r="N3241" i="4"/>
  <c r="N3242" i="4"/>
  <c r="N3243" i="4"/>
  <c r="N3244" i="4"/>
  <c r="N3245" i="4"/>
  <c r="N3246" i="4"/>
  <c r="N3247" i="4"/>
  <c r="N3248" i="4"/>
  <c r="N3249" i="4"/>
  <c r="N3250" i="4"/>
  <c r="N3251" i="4"/>
  <c r="N3252" i="4"/>
  <c r="N3253" i="4"/>
  <c r="N3254" i="4"/>
  <c r="N3255" i="4"/>
  <c r="N3256" i="4"/>
  <c r="N3257" i="4"/>
  <c r="N3258" i="4"/>
  <c r="N3259" i="4"/>
  <c r="N3260" i="4"/>
  <c r="N3261" i="4"/>
  <c r="N3262" i="4"/>
  <c r="N3263" i="4"/>
  <c r="N3264" i="4"/>
  <c r="N3265" i="4"/>
  <c r="N3266" i="4"/>
  <c r="N3267" i="4"/>
  <c r="N3268" i="4"/>
  <c r="N3269" i="4"/>
  <c r="N3270" i="4"/>
  <c r="N3271" i="4"/>
  <c r="N3272" i="4"/>
  <c r="N3273" i="4"/>
  <c r="N3274" i="4"/>
  <c r="N3275" i="4"/>
  <c r="N3276" i="4"/>
  <c r="N3277" i="4"/>
  <c r="N3278" i="4"/>
  <c r="N3279" i="4"/>
  <c r="N3280" i="4"/>
  <c r="N3281" i="4"/>
  <c r="N3282" i="4"/>
  <c r="N3283" i="4"/>
  <c r="N3284" i="4"/>
  <c r="N3285" i="4"/>
  <c r="N3286" i="4"/>
  <c r="N3287" i="4"/>
  <c r="N3288" i="4"/>
  <c r="N3289" i="4"/>
  <c r="N3290" i="4"/>
  <c r="N3291" i="4"/>
  <c r="N3292" i="4"/>
  <c r="N3293" i="4"/>
  <c r="N3294" i="4"/>
  <c r="N3295" i="4"/>
  <c r="N3296" i="4"/>
  <c r="N3297" i="4"/>
  <c r="N3298" i="4"/>
  <c r="N3299" i="4"/>
  <c r="N3300" i="4"/>
  <c r="N3301" i="4"/>
  <c r="N3302" i="4"/>
  <c r="N3303" i="4"/>
  <c r="N3304" i="4"/>
  <c r="N3305" i="4"/>
  <c r="N3306" i="4"/>
  <c r="N3307" i="4"/>
  <c r="N3308" i="4"/>
  <c r="N3309" i="4"/>
  <c r="N3310" i="4"/>
  <c r="N3311" i="4"/>
  <c r="N3312" i="4"/>
  <c r="N3313" i="4"/>
  <c r="N3314" i="4"/>
  <c r="N3315" i="4"/>
  <c r="N3316" i="4"/>
  <c r="N3317" i="4"/>
  <c r="N3318" i="4"/>
  <c r="N3319" i="4"/>
  <c r="N3320" i="4"/>
  <c r="N3321" i="4"/>
  <c r="N3322" i="4"/>
  <c r="N3323" i="4"/>
  <c r="N3324" i="4"/>
  <c r="N3325" i="4"/>
  <c r="N3326" i="4"/>
  <c r="N3327" i="4"/>
  <c r="N3328" i="4"/>
  <c r="N3329" i="4"/>
  <c r="N3330" i="4"/>
  <c r="N3331" i="4"/>
  <c r="N3332" i="4"/>
  <c r="N3333" i="4"/>
  <c r="N3334" i="4"/>
  <c r="N3335" i="4"/>
  <c r="N3336" i="4"/>
  <c r="N3337" i="4"/>
  <c r="N3338" i="4"/>
  <c r="N3339" i="4"/>
  <c r="N3340" i="4"/>
  <c r="N3341" i="4"/>
  <c r="N3342" i="4"/>
  <c r="N3343" i="4"/>
  <c r="N3344" i="4"/>
  <c r="N3345" i="4"/>
  <c r="N3346" i="4"/>
  <c r="N3347" i="4"/>
  <c r="N3348" i="4"/>
  <c r="N3349" i="4"/>
  <c r="N3350" i="4"/>
  <c r="N3351" i="4"/>
  <c r="N3352" i="4"/>
  <c r="N3353" i="4"/>
  <c r="N3354" i="4"/>
  <c r="N3355" i="4"/>
  <c r="N3356" i="4"/>
  <c r="N3357" i="4"/>
  <c r="N3358" i="4"/>
  <c r="N3359" i="4"/>
  <c r="N3360" i="4"/>
  <c r="N3361" i="4"/>
  <c r="N3362" i="4"/>
  <c r="N3363" i="4"/>
  <c r="N3364" i="4"/>
  <c r="N3365" i="4"/>
  <c r="N3366" i="4"/>
  <c r="N3367" i="4"/>
  <c r="N3368" i="4"/>
  <c r="N3369" i="4"/>
  <c r="N3370" i="4"/>
  <c r="N3371" i="4"/>
  <c r="N3372" i="4"/>
  <c r="N3373" i="4"/>
  <c r="N3374" i="4"/>
  <c r="N3375" i="4"/>
  <c r="N3376" i="4"/>
  <c r="N3377" i="4"/>
  <c r="N3378" i="4"/>
  <c r="N3379" i="4"/>
  <c r="N3380" i="4"/>
  <c r="N3381" i="4"/>
  <c r="N3382" i="4"/>
  <c r="N3383" i="4"/>
  <c r="N3384" i="4"/>
  <c r="N3385" i="4"/>
  <c r="N3386" i="4"/>
  <c r="N3387" i="4"/>
  <c r="N3388" i="4"/>
  <c r="N3389" i="4"/>
  <c r="N3390" i="4"/>
  <c r="N3391" i="4"/>
  <c r="N3392" i="4"/>
  <c r="N3393" i="4"/>
  <c r="N3394" i="4"/>
  <c r="N3395" i="4"/>
  <c r="N3396" i="4"/>
  <c r="N3397" i="4"/>
  <c r="N3398" i="4"/>
  <c r="N3399" i="4"/>
  <c r="N3400" i="4"/>
  <c r="N3401" i="4"/>
  <c r="N3402" i="4"/>
  <c r="N3403" i="4"/>
  <c r="N3404" i="4"/>
  <c r="N3405" i="4"/>
  <c r="N3406" i="4"/>
  <c r="N3407" i="4"/>
  <c r="N3408" i="4"/>
  <c r="N3409" i="4"/>
  <c r="N3410" i="4"/>
  <c r="N3411" i="4"/>
  <c r="N3412" i="4"/>
  <c r="N3413" i="4"/>
  <c r="N3414" i="4"/>
  <c r="N3415" i="4"/>
  <c r="N3416" i="4"/>
  <c r="N3417" i="4"/>
  <c r="N3418" i="4"/>
  <c r="N3419" i="4"/>
  <c r="N3420" i="4"/>
  <c r="N3421" i="4"/>
  <c r="N3422" i="4"/>
  <c r="N3423" i="4"/>
  <c r="N3424" i="4"/>
  <c r="N3425" i="4"/>
  <c r="N3426" i="4"/>
  <c r="N3427" i="4"/>
  <c r="N3428" i="4"/>
  <c r="N3429" i="4"/>
  <c r="N3430" i="4"/>
  <c r="N3431" i="4"/>
  <c r="N3432" i="4"/>
  <c r="N3433" i="4"/>
  <c r="N3434" i="4"/>
  <c r="N3435" i="4"/>
  <c r="N3436" i="4"/>
  <c r="N3437" i="4"/>
  <c r="N3438" i="4"/>
  <c r="N3439" i="4"/>
  <c r="N3440" i="4"/>
  <c r="N3441" i="4"/>
  <c r="N3442" i="4"/>
  <c r="N3443" i="4"/>
  <c r="N3444" i="4"/>
  <c r="N3445" i="4"/>
  <c r="N3446" i="4"/>
  <c r="N3447" i="4"/>
  <c r="N3448" i="4"/>
  <c r="N3449" i="4"/>
  <c r="N3450" i="4"/>
  <c r="N3451" i="4"/>
  <c r="N3452" i="4"/>
  <c r="N3453" i="4"/>
  <c r="N3454" i="4"/>
  <c r="N3455" i="4"/>
  <c r="N3456" i="4"/>
  <c r="N3457" i="4"/>
  <c r="N3458" i="4"/>
  <c r="N3459" i="4"/>
  <c r="N3460" i="4"/>
  <c r="N3461" i="4"/>
  <c r="N3462" i="4"/>
  <c r="N3463" i="4"/>
  <c r="N3464" i="4"/>
  <c r="N3465" i="4"/>
  <c r="N3466" i="4"/>
  <c r="N3467" i="4"/>
  <c r="N3468" i="4"/>
  <c r="N3469" i="4"/>
  <c r="N3470" i="4"/>
  <c r="N3471" i="4"/>
  <c r="N3472" i="4"/>
  <c r="N3473" i="4"/>
  <c r="N3474" i="4"/>
  <c r="N3475" i="4"/>
  <c r="N3476" i="4"/>
  <c r="N3477" i="4"/>
  <c r="N3478" i="4"/>
  <c r="N3479" i="4"/>
  <c r="N3480" i="4"/>
  <c r="N3481" i="4"/>
  <c r="N3482" i="4"/>
  <c r="N3483" i="4"/>
  <c r="N3484" i="4"/>
  <c r="N3485" i="4"/>
  <c r="N3486" i="4"/>
  <c r="N3487" i="4"/>
  <c r="N3488" i="4"/>
  <c r="N3489" i="4"/>
  <c r="N3490" i="4"/>
  <c r="N3491" i="4"/>
  <c r="N3492" i="4"/>
  <c r="N3493" i="4"/>
  <c r="N3494" i="4"/>
  <c r="N3495" i="4"/>
  <c r="N3496" i="4"/>
  <c r="N3497" i="4"/>
  <c r="N3498" i="4"/>
  <c r="N3499" i="4"/>
  <c r="N3500" i="4"/>
  <c r="N3501" i="4"/>
  <c r="N3502" i="4"/>
  <c r="N3503" i="4"/>
  <c r="N3504" i="4"/>
  <c r="N3505" i="4"/>
  <c r="N3506" i="4"/>
  <c r="N3507" i="4"/>
  <c r="N3508" i="4"/>
  <c r="N3509" i="4"/>
  <c r="N3510" i="4"/>
  <c r="N3511" i="4"/>
  <c r="N3512" i="4"/>
  <c r="N3513" i="4"/>
  <c r="N3514" i="4"/>
  <c r="N3515" i="4"/>
  <c r="N3516" i="4"/>
  <c r="N3517" i="4"/>
  <c r="N3518" i="4"/>
  <c r="N3519" i="4"/>
  <c r="N3520" i="4"/>
  <c r="N3521" i="4"/>
  <c r="N3522" i="4"/>
  <c r="N3523" i="4"/>
  <c r="N3524" i="4"/>
  <c r="N3525" i="4"/>
  <c r="N3526" i="4"/>
  <c r="N3527" i="4"/>
  <c r="N3528" i="4"/>
  <c r="N3529" i="4"/>
  <c r="N3530" i="4"/>
  <c r="N3531" i="4"/>
  <c r="N3532" i="4"/>
  <c r="N3533" i="4"/>
  <c r="N3534" i="4"/>
  <c r="N3535" i="4"/>
  <c r="N3536" i="4"/>
  <c r="N3537" i="4"/>
  <c r="N3538" i="4"/>
  <c r="N3539" i="4"/>
  <c r="N3540" i="4"/>
  <c r="N3541" i="4"/>
  <c r="N3542" i="4"/>
  <c r="N3543" i="4"/>
  <c r="N3544" i="4"/>
  <c r="N3545" i="4"/>
  <c r="N3546" i="4"/>
  <c r="N3547" i="4"/>
  <c r="N3548" i="4"/>
  <c r="N3549" i="4"/>
  <c r="N3550" i="4"/>
  <c r="N3551" i="4"/>
  <c r="N3552" i="4"/>
  <c r="N3553" i="4"/>
  <c r="N3554" i="4"/>
  <c r="N3555" i="4"/>
  <c r="N3556" i="4"/>
  <c r="N3557" i="4"/>
  <c r="N3558" i="4"/>
  <c r="N3559" i="4"/>
  <c r="N3560" i="4"/>
  <c r="N3561" i="4"/>
  <c r="N3562" i="4"/>
  <c r="N3563" i="4"/>
  <c r="N3564" i="4"/>
  <c r="N3565" i="4"/>
  <c r="N3566" i="4"/>
  <c r="N3567" i="4"/>
  <c r="N3568" i="4"/>
  <c r="N3569" i="4"/>
  <c r="N3570" i="4"/>
  <c r="N3571" i="4"/>
  <c r="N3572" i="4"/>
  <c r="N3573" i="4"/>
  <c r="N3574" i="4"/>
  <c r="N3575" i="4"/>
  <c r="N3576" i="4"/>
  <c r="N3577" i="4"/>
  <c r="N3578" i="4"/>
  <c r="N3579" i="4"/>
  <c r="N3580" i="4"/>
  <c r="N3581" i="4"/>
  <c r="N3582" i="4"/>
  <c r="N3583" i="4"/>
  <c r="N3584" i="4"/>
  <c r="N3585" i="4"/>
  <c r="N3586" i="4"/>
  <c r="N3587" i="4"/>
  <c r="N3588" i="4"/>
  <c r="N3589" i="4"/>
  <c r="N3590" i="4"/>
  <c r="N3591" i="4"/>
  <c r="N3592" i="4"/>
  <c r="N3593" i="4"/>
  <c r="N3594" i="4"/>
  <c r="N3595" i="4"/>
  <c r="N3596" i="4"/>
  <c r="N3597" i="4"/>
  <c r="N3598" i="4"/>
  <c r="N3599" i="4"/>
  <c r="N3600" i="4"/>
  <c r="N3601" i="4"/>
  <c r="N3602" i="4"/>
  <c r="N3603" i="4"/>
  <c r="N3604" i="4"/>
  <c r="N3605" i="4"/>
  <c r="N3606" i="4"/>
  <c r="N3607" i="4"/>
  <c r="N3608" i="4"/>
  <c r="N3609" i="4"/>
  <c r="N3610" i="4"/>
  <c r="N3611" i="4"/>
  <c r="N3612" i="4"/>
  <c r="N3613" i="4"/>
  <c r="N3614" i="4"/>
  <c r="N3615" i="4"/>
  <c r="N3616" i="4"/>
  <c r="N3617" i="4"/>
  <c r="N3618" i="4"/>
  <c r="N3619" i="4"/>
  <c r="N3620" i="4"/>
  <c r="N3621" i="4"/>
  <c r="N3622" i="4"/>
  <c r="N3623" i="4"/>
  <c r="N3624" i="4"/>
  <c r="N3625" i="4"/>
  <c r="N3626" i="4"/>
  <c r="N3627" i="4"/>
  <c r="N3628" i="4"/>
  <c r="N3629" i="4"/>
  <c r="N3630" i="4"/>
  <c r="N3631" i="4"/>
  <c r="N3632" i="4"/>
  <c r="N3633" i="4"/>
  <c r="N3634" i="4"/>
  <c r="N3635" i="4"/>
  <c r="N3636" i="4"/>
  <c r="N3637" i="4"/>
  <c r="N3638" i="4"/>
  <c r="N3639" i="4"/>
  <c r="N3640" i="4"/>
  <c r="N3641" i="4"/>
  <c r="N3642" i="4"/>
  <c r="N3643" i="4"/>
  <c r="N3644" i="4"/>
  <c r="N3645" i="4"/>
  <c r="N3646" i="4"/>
  <c r="N3647" i="4"/>
  <c r="N3648" i="4"/>
  <c r="N3649" i="4"/>
  <c r="N3650" i="4"/>
  <c r="N3651" i="4"/>
  <c r="N3652" i="4"/>
  <c r="N3653" i="4"/>
  <c r="N3654" i="4"/>
  <c r="N3655" i="4"/>
  <c r="N3656" i="4"/>
  <c r="N3657" i="4"/>
  <c r="N3658" i="4"/>
  <c r="N3659" i="4"/>
  <c r="N3660" i="4"/>
  <c r="N3661" i="4"/>
  <c r="N3662" i="4"/>
  <c r="N3663" i="4"/>
  <c r="N3664" i="4"/>
  <c r="N3665" i="4"/>
  <c r="N3666" i="4"/>
  <c r="N3667" i="4"/>
  <c r="N3668" i="4"/>
  <c r="N3669" i="4"/>
  <c r="N3670" i="4"/>
  <c r="N3671" i="4"/>
  <c r="N3672" i="4"/>
  <c r="N3673" i="4"/>
  <c r="N3674" i="4"/>
  <c r="N3675" i="4"/>
  <c r="N3676" i="4"/>
  <c r="N3677" i="4"/>
  <c r="N3678" i="4"/>
  <c r="N3679" i="4"/>
  <c r="N3680" i="4"/>
  <c r="N3681" i="4"/>
  <c r="N3682" i="4"/>
  <c r="N3683" i="4"/>
  <c r="N3684" i="4"/>
  <c r="N3685" i="4"/>
  <c r="N3686" i="4"/>
  <c r="N3687" i="4"/>
  <c r="N3688" i="4"/>
  <c r="N3689" i="4"/>
  <c r="N3690" i="4"/>
  <c r="N3691" i="4"/>
  <c r="N3692" i="4"/>
  <c r="N3693" i="4"/>
  <c r="N3694" i="4"/>
  <c r="N3695" i="4"/>
  <c r="N3696" i="4"/>
  <c r="N3697" i="4"/>
  <c r="N3698" i="4"/>
  <c r="N3699" i="4"/>
  <c r="N3700" i="4"/>
  <c r="N3701" i="4"/>
  <c r="N3702" i="4"/>
  <c r="N3703" i="4"/>
  <c r="N3704" i="4"/>
  <c r="N3705" i="4"/>
  <c r="N3706" i="4"/>
  <c r="N3707" i="4"/>
  <c r="N3708" i="4"/>
  <c r="N3709" i="4"/>
  <c r="N3710" i="4"/>
  <c r="N3711" i="4"/>
  <c r="N3712" i="4"/>
  <c r="N3713" i="4"/>
  <c r="N3714" i="4"/>
  <c r="N3715" i="4"/>
  <c r="N3716" i="4"/>
  <c r="N3717" i="4"/>
  <c r="N3718" i="4"/>
  <c r="N3719" i="4"/>
  <c r="N3720" i="4"/>
  <c r="N3721" i="4"/>
  <c r="N3722" i="4"/>
  <c r="N3723" i="4"/>
  <c r="N3724" i="4"/>
  <c r="N3725" i="4"/>
  <c r="N3726" i="4"/>
  <c r="N3727" i="4"/>
  <c r="N3728" i="4"/>
  <c r="N3729" i="4"/>
  <c r="N3730" i="4"/>
  <c r="N3731" i="4"/>
  <c r="N3732" i="4"/>
  <c r="N3733" i="4"/>
  <c r="N3734" i="4"/>
  <c r="N3735" i="4"/>
  <c r="N3736" i="4"/>
  <c r="N3737" i="4"/>
  <c r="N3738" i="4"/>
  <c r="N3739" i="4"/>
  <c r="N3740" i="4"/>
  <c r="N3741" i="4"/>
  <c r="N3742" i="4"/>
  <c r="N3743" i="4"/>
  <c r="N3744" i="4"/>
  <c r="N3745" i="4"/>
  <c r="N3746" i="4"/>
  <c r="N3747" i="4"/>
  <c r="N3748" i="4"/>
  <c r="N3749" i="4"/>
  <c r="N3750" i="4"/>
  <c r="N3751" i="4"/>
  <c r="N3752" i="4"/>
  <c r="N3753" i="4"/>
  <c r="N3754" i="4"/>
  <c r="N3755" i="4"/>
  <c r="N3756" i="4"/>
  <c r="N3757" i="4"/>
  <c r="N3758" i="4"/>
  <c r="N3759" i="4"/>
  <c r="N3760" i="4"/>
  <c r="N3761" i="4"/>
  <c r="N3762" i="4"/>
  <c r="N3763" i="4"/>
  <c r="N3764" i="4"/>
  <c r="N3765" i="4"/>
  <c r="N3766" i="4"/>
  <c r="N3767" i="4"/>
  <c r="N3768" i="4"/>
  <c r="N3769" i="4"/>
  <c r="N3770" i="4"/>
  <c r="N3771" i="4"/>
  <c r="N3772" i="4"/>
  <c r="N3773" i="4"/>
  <c r="N3774" i="4"/>
  <c r="N3775" i="4"/>
  <c r="N3776" i="4"/>
  <c r="N3777" i="4"/>
  <c r="N3778" i="4"/>
  <c r="N3779" i="4"/>
  <c r="N3780" i="4"/>
  <c r="N3781" i="4"/>
  <c r="N3782" i="4"/>
  <c r="N3783" i="4"/>
  <c r="N3784" i="4"/>
  <c r="N3785" i="4"/>
  <c r="N3786" i="4"/>
  <c r="N3787" i="4"/>
  <c r="N3788" i="4"/>
  <c r="N3789" i="4"/>
  <c r="N3790" i="4"/>
  <c r="N3791" i="4"/>
  <c r="N3792" i="4"/>
  <c r="N3793" i="4"/>
  <c r="N3794" i="4"/>
  <c r="N3795" i="4"/>
  <c r="N3796" i="4"/>
  <c r="N3797" i="4"/>
  <c r="N3798" i="4"/>
  <c r="N3799" i="4"/>
  <c r="N3800" i="4"/>
  <c r="N3801" i="4"/>
  <c r="N3802" i="4"/>
  <c r="N3803" i="4"/>
  <c r="N3804" i="4"/>
  <c r="N3805" i="4"/>
  <c r="N3806" i="4"/>
  <c r="N3807" i="4"/>
  <c r="N3808" i="4"/>
  <c r="N3809" i="4"/>
  <c r="N3810" i="4"/>
  <c r="N3811" i="4"/>
  <c r="N3812" i="4"/>
  <c r="N3813" i="4"/>
  <c r="N3814" i="4"/>
  <c r="N3815" i="4"/>
  <c r="N3816" i="4"/>
  <c r="N3817" i="4"/>
  <c r="N3818" i="4"/>
  <c r="N3819" i="4"/>
  <c r="N3820" i="4"/>
  <c r="N3821" i="4"/>
  <c r="N3822" i="4"/>
  <c r="N3823" i="4"/>
  <c r="N3824" i="4"/>
  <c r="N3825" i="4"/>
  <c r="N3826" i="4"/>
  <c r="N3827" i="4"/>
  <c r="N3828" i="4"/>
  <c r="N3829" i="4"/>
  <c r="N3830" i="4"/>
  <c r="N3831" i="4"/>
  <c r="N3832" i="4"/>
  <c r="N3833" i="4"/>
  <c r="N3834" i="4"/>
  <c r="N3835" i="4"/>
  <c r="N3836" i="4"/>
  <c r="N3837" i="4"/>
  <c r="N3838" i="4"/>
  <c r="N3839" i="4"/>
  <c r="N3840" i="4"/>
  <c r="N3841" i="4"/>
  <c r="N3842" i="4"/>
  <c r="N3843" i="4"/>
  <c r="N3844" i="4"/>
  <c r="N3845" i="4"/>
  <c r="N3846" i="4"/>
  <c r="N3847" i="4"/>
  <c r="N3848" i="4"/>
  <c r="N3849" i="4"/>
  <c r="N3850" i="4"/>
  <c r="N3851" i="4"/>
  <c r="N3852" i="4"/>
  <c r="N3853" i="4"/>
  <c r="N3854" i="4"/>
  <c r="N3855" i="4"/>
  <c r="N3856" i="4"/>
  <c r="N3857" i="4"/>
  <c r="N3858" i="4"/>
  <c r="N3859" i="4"/>
  <c r="N3860" i="4"/>
  <c r="N3861" i="4"/>
  <c r="N3862" i="4"/>
  <c r="N3863" i="4"/>
  <c r="N3864" i="4"/>
  <c r="N3865" i="4"/>
  <c r="N3866" i="4"/>
  <c r="N3867" i="4"/>
  <c r="N3868" i="4"/>
  <c r="N3869" i="4"/>
  <c r="N3870" i="4"/>
  <c r="N3871" i="4"/>
  <c r="N3872" i="4"/>
  <c r="N3873" i="4"/>
  <c r="N3874" i="4"/>
  <c r="N3875" i="4"/>
  <c r="N3876" i="4"/>
  <c r="N3877" i="4"/>
  <c r="N3878" i="4"/>
  <c r="N3879" i="4"/>
  <c r="N3880" i="4"/>
  <c r="N3881" i="4"/>
  <c r="N3882" i="4"/>
  <c r="N3883" i="4"/>
  <c r="N3884" i="4"/>
  <c r="N3885" i="4"/>
  <c r="N3886" i="4"/>
  <c r="N3887" i="4"/>
  <c r="N3888" i="4"/>
  <c r="N3889" i="4"/>
  <c r="N3890" i="4"/>
  <c r="N3891" i="4"/>
  <c r="N3892" i="4"/>
  <c r="N3893" i="4"/>
  <c r="N3894" i="4"/>
  <c r="N3895" i="4"/>
  <c r="N3896" i="4"/>
  <c r="N3897" i="4"/>
  <c r="N3898" i="4"/>
  <c r="N3899" i="4"/>
  <c r="N3900" i="4"/>
  <c r="N3901" i="4"/>
  <c r="N3902" i="4"/>
  <c r="N3903" i="4"/>
  <c r="N3904" i="4"/>
  <c r="N3905" i="4"/>
  <c r="N3906" i="4"/>
  <c r="N3907" i="4"/>
  <c r="N3908" i="4"/>
  <c r="N3909" i="4"/>
  <c r="N3910" i="4"/>
  <c r="N3911" i="4"/>
  <c r="N3912" i="4"/>
  <c r="N3913" i="4"/>
  <c r="N3914" i="4"/>
  <c r="N3915" i="4"/>
  <c r="N3916" i="4"/>
  <c r="N3917" i="4"/>
  <c r="N3918" i="4"/>
  <c r="N3919" i="4"/>
  <c r="N3920" i="4"/>
  <c r="N3921" i="4"/>
  <c r="N3922" i="4"/>
  <c r="N3923" i="4"/>
  <c r="N3924" i="4"/>
  <c r="N3925" i="4"/>
  <c r="N3926" i="4"/>
  <c r="N3927" i="4"/>
  <c r="N3928" i="4"/>
  <c r="N3929" i="4"/>
  <c r="N3930" i="4"/>
  <c r="N3931" i="4"/>
  <c r="N3932" i="4"/>
  <c r="N3933" i="4"/>
  <c r="N3934" i="4"/>
  <c r="N3935" i="4"/>
  <c r="N3936" i="4"/>
  <c r="N3937" i="4"/>
  <c r="N3938" i="4"/>
  <c r="N3939" i="4"/>
  <c r="N3940" i="4"/>
  <c r="N3941" i="4"/>
  <c r="N3942" i="4"/>
  <c r="N3943" i="4"/>
  <c r="N3944" i="4"/>
  <c r="N3945" i="4"/>
  <c r="N3946" i="4"/>
  <c r="N3947" i="4"/>
  <c r="N3948" i="4"/>
  <c r="N3949" i="4"/>
  <c r="N3950" i="4"/>
  <c r="N3951" i="4"/>
  <c r="N3952" i="4"/>
  <c r="N3953" i="4"/>
  <c r="N3954" i="4"/>
  <c r="N3955" i="4"/>
  <c r="N3956" i="4"/>
  <c r="N3957" i="4"/>
  <c r="N3958" i="4"/>
  <c r="N3959" i="4"/>
  <c r="N3960" i="4"/>
  <c r="N3961" i="4"/>
  <c r="N3962" i="4"/>
  <c r="N3963" i="4"/>
  <c r="N3964" i="4"/>
  <c r="N3965" i="4"/>
  <c r="N3966" i="4"/>
  <c r="N3967" i="4"/>
  <c r="N3968" i="4"/>
  <c r="N3969" i="4"/>
  <c r="N3970" i="4"/>
  <c r="N3971" i="4"/>
  <c r="N3972" i="4"/>
  <c r="N3973" i="4"/>
  <c r="N3974" i="4"/>
  <c r="N3975" i="4"/>
  <c r="N3976" i="4"/>
  <c r="N3977" i="4"/>
  <c r="N3978" i="4"/>
  <c r="N3979" i="4"/>
  <c r="N3980" i="4"/>
  <c r="N3981" i="4"/>
  <c r="N3982" i="4"/>
  <c r="N3983" i="4"/>
  <c r="N3984" i="4"/>
  <c r="N3985" i="4"/>
  <c r="N3986" i="4"/>
  <c r="N3987" i="4"/>
  <c r="N3988" i="4"/>
  <c r="N3989" i="4"/>
  <c r="N3990" i="4"/>
  <c r="N3991" i="4"/>
  <c r="N3992" i="4"/>
  <c r="N3993" i="4"/>
  <c r="N3994" i="4"/>
  <c r="N3995" i="4"/>
  <c r="N3996" i="4"/>
  <c r="N3997" i="4"/>
  <c r="N3998" i="4"/>
  <c r="N3999" i="4"/>
  <c r="N4000" i="4"/>
  <c r="N4001" i="4"/>
  <c r="N4002" i="4"/>
  <c r="N4003" i="4"/>
  <c r="N4004" i="4"/>
  <c r="N4005" i="4"/>
  <c r="N4006" i="4"/>
  <c r="N4007" i="4"/>
  <c r="N4008" i="4"/>
  <c r="N4009" i="4"/>
  <c r="N4010" i="4"/>
  <c r="N4011" i="4"/>
  <c r="N4012" i="4"/>
  <c r="N4013" i="4"/>
  <c r="N4014" i="4"/>
  <c r="N4015" i="4"/>
  <c r="N4016" i="4"/>
  <c r="N4017" i="4"/>
  <c r="N4018" i="4"/>
  <c r="N4019" i="4"/>
  <c r="N4020" i="4"/>
  <c r="N4021" i="4"/>
  <c r="N4022" i="4"/>
  <c r="N4023" i="4"/>
  <c r="N4024" i="4"/>
  <c r="N4025" i="4"/>
  <c r="N4026" i="4"/>
  <c r="N4027" i="4"/>
  <c r="N4028" i="4"/>
  <c r="N4029" i="4"/>
  <c r="N4030" i="4"/>
  <c r="N4031" i="4"/>
  <c r="N4032" i="4"/>
  <c r="N4033" i="4"/>
  <c r="N4034" i="4"/>
  <c r="N4035" i="4"/>
  <c r="N4036" i="4"/>
  <c r="N4037" i="4"/>
  <c r="N4038" i="4"/>
  <c r="N4039" i="4"/>
  <c r="N4040" i="4"/>
  <c r="N4041" i="4"/>
  <c r="N4042" i="4"/>
  <c r="N4043" i="4"/>
  <c r="N4044" i="4"/>
  <c r="N4045" i="4"/>
  <c r="N4046" i="4"/>
  <c r="N4047" i="4"/>
  <c r="N4048" i="4"/>
  <c r="N4049" i="4"/>
  <c r="N4050" i="4"/>
  <c r="N4051" i="4"/>
  <c r="N4052" i="4"/>
  <c r="N4053" i="4"/>
  <c r="N4054" i="4"/>
  <c r="N4055" i="4"/>
  <c r="N4056" i="4"/>
  <c r="N4057" i="4"/>
  <c r="N4058" i="4"/>
  <c r="N4059" i="4"/>
  <c r="N4060" i="4"/>
  <c r="N4061" i="4"/>
  <c r="N4062" i="4"/>
  <c r="N4063" i="4"/>
  <c r="N4064" i="4"/>
  <c r="N4065" i="4"/>
  <c r="N4066" i="4"/>
  <c r="N4067" i="4"/>
  <c r="N4068" i="4"/>
  <c r="N4069" i="4"/>
  <c r="N4070" i="4"/>
  <c r="N4071" i="4"/>
  <c r="N4072" i="4"/>
  <c r="N4073" i="4"/>
  <c r="N4074" i="4"/>
  <c r="N4075" i="4"/>
  <c r="N4076" i="4"/>
  <c r="N4077" i="4"/>
  <c r="N4078" i="4"/>
  <c r="N4079" i="4"/>
  <c r="N4080" i="4"/>
  <c r="N4081" i="4"/>
  <c r="N4082" i="4"/>
  <c r="N4083" i="4"/>
  <c r="N4084" i="4"/>
  <c r="N4085" i="4"/>
  <c r="N4086" i="4"/>
  <c r="N4087" i="4"/>
  <c r="N4088" i="4"/>
  <c r="N4089" i="4"/>
  <c r="N4090" i="4"/>
  <c r="N4091" i="4"/>
  <c r="N4092" i="4"/>
  <c r="N4093" i="4"/>
  <c r="N4094" i="4"/>
  <c r="N4095" i="4"/>
  <c r="N4096" i="4"/>
  <c r="N4097" i="4"/>
  <c r="N4098" i="4"/>
  <c r="N4099" i="4"/>
  <c r="N4100" i="4"/>
  <c r="N4101" i="4"/>
  <c r="N4102" i="4"/>
  <c r="N4103" i="4"/>
  <c r="N4104" i="4"/>
  <c r="N4105" i="4"/>
  <c r="N4106" i="4"/>
  <c r="N4107" i="4"/>
  <c r="N4108" i="4"/>
  <c r="N4109" i="4"/>
  <c r="N4110" i="4"/>
  <c r="N4111" i="4"/>
  <c r="N4112" i="4"/>
  <c r="N4113" i="4"/>
  <c r="N4114" i="4"/>
  <c r="N4115" i="4"/>
  <c r="N4116" i="4"/>
  <c r="N4117" i="4"/>
  <c r="N4118" i="4"/>
  <c r="N4119" i="4"/>
  <c r="N4120" i="4"/>
  <c r="N4121" i="4"/>
  <c r="N4122" i="4"/>
  <c r="N4123" i="4"/>
  <c r="N4124" i="4"/>
  <c r="N4125" i="4"/>
  <c r="N4126" i="4"/>
  <c r="N4127" i="4"/>
  <c r="N4128" i="4"/>
  <c r="N4129" i="4"/>
  <c r="N4130" i="4"/>
  <c r="N4131" i="4"/>
  <c r="N4132" i="4"/>
  <c r="N4133" i="4"/>
  <c r="N4134" i="4"/>
  <c r="N4135" i="4"/>
  <c r="N4136" i="4"/>
  <c r="N4137" i="4"/>
  <c r="N4138" i="4"/>
  <c r="N4139" i="4"/>
  <c r="N4140" i="4"/>
  <c r="N4141" i="4"/>
  <c r="N4142" i="4"/>
  <c r="N4143" i="4"/>
  <c r="N4144" i="4"/>
  <c r="N4145" i="4"/>
  <c r="N4146" i="4"/>
  <c r="N4147" i="4"/>
  <c r="N4148" i="4"/>
  <c r="N4149" i="4"/>
  <c r="N4150" i="4"/>
  <c r="N4151" i="4"/>
  <c r="N4152" i="4"/>
  <c r="N4153" i="4"/>
  <c r="N4154" i="4"/>
  <c r="N4155" i="4"/>
  <c r="N4156" i="4"/>
  <c r="N4157" i="4"/>
  <c r="N4158" i="4"/>
  <c r="N4159" i="4"/>
  <c r="N4160" i="4"/>
  <c r="N4161" i="4"/>
  <c r="N4162" i="4"/>
  <c r="N4163" i="4"/>
  <c r="N4164" i="4"/>
  <c r="N4165" i="4"/>
  <c r="N4166" i="4"/>
  <c r="N4167" i="4"/>
  <c r="N4168" i="4"/>
  <c r="N4169" i="4"/>
  <c r="N4170" i="4"/>
  <c r="N4171" i="4"/>
  <c r="N4172" i="4"/>
  <c r="N4173" i="4"/>
  <c r="N4174" i="4"/>
  <c r="N4175" i="4"/>
  <c r="N4176" i="4"/>
  <c r="N4177" i="4"/>
  <c r="N4178" i="4"/>
  <c r="N4179" i="4"/>
  <c r="N4180" i="4"/>
  <c r="N4181" i="4"/>
  <c r="N4182" i="4"/>
  <c r="N4183" i="4"/>
  <c r="N4184" i="4"/>
  <c r="N4185" i="4"/>
  <c r="N4186" i="4"/>
  <c r="N4187" i="4"/>
  <c r="N4188" i="4"/>
  <c r="N4189" i="4"/>
  <c r="N4190" i="4"/>
  <c r="N4191" i="4"/>
  <c r="N4192" i="4"/>
  <c r="N4193" i="4"/>
  <c r="N4194" i="4"/>
  <c r="N4195" i="4"/>
  <c r="N4196" i="4"/>
  <c r="N4197" i="4"/>
  <c r="N4198" i="4"/>
  <c r="N4199" i="4"/>
  <c r="N4200" i="4"/>
  <c r="N4201" i="4"/>
  <c r="N4202" i="4"/>
  <c r="N4203" i="4"/>
  <c r="N4204" i="4"/>
  <c r="N4205" i="4"/>
  <c r="N4206" i="4"/>
  <c r="N4207" i="4"/>
  <c r="N4208" i="4"/>
  <c r="N4209" i="4"/>
  <c r="N4210" i="4"/>
  <c r="N4211" i="4"/>
  <c r="N4212" i="4"/>
  <c r="N4213" i="4"/>
  <c r="N4214" i="4"/>
  <c r="N4215" i="4"/>
  <c r="N4216" i="4"/>
  <c r="N4217" i="4"/>
  <c r="N4218" i="4"/>
  <c r="N4219" i="4"/>
  <c r="N4220" i="4"/>
  <c r="N4221" i="4"/>
  <c r="N4222" i="4"/>
  <c r="N4223" i="4"/>
  <c r="N4224" i="4"/>
  <c r="N4225" i="4"/>
  <c r="N4226" i="4"/>
  <c r="N4227" i="4"/>
  <c r="N4228" i="4"/>
  <c r="N4229" i="4"/>
  <c r="N4230" i="4"/>
  <c r="N4231" i="4"/>
  <c r="N4232" i="4"/>
  <c r="N4233" i="4"/>
  <c r="N4234" i="4"/>
  <c r="N4235" i="4"/>
  <c r="N4236" i="4"/>
  <c r="N4237" i="4"/>
  <c r="N4238" i="4"/>
  <c r="N4239" i="4"/>
  <c r="N4240" i="4"/>
  <c r="N4241" i="4"/>
  <c r="N4242" i="4"/>
  <c r="N4243" i="4"/>
  <c r="N4244" i="4"/>
  <c r="N4245" i="4"/>
  <c r="N4246" i="4"/>
  <c r="N4247" i="4"/>
  <c r="N4248" i="4"/>
  <c r="N4249" i="4"/>
  <c r="N4250" i="4"/>
  <c r="N4251" i="4"/>
  <c r="N4252" i="4"/>
  <c r="N4253" i="4"/>
  <c r="N4254" i="4"/>
  <c r="N4255" i="4"/>
  <c r="N4256" i="4"/>
  <c r="N4257" i="4"/>
  <c r="N4258" i="4"/>
  <c r="N4259" i="4"/>
  <c r="N4260" i="4"/>
  <c r="N4261" i="4"/>
  <c r="N4262" i="4"/>
  <c r="N4263" i="4"/>
  <c r="N4264" i="4"/>
  <c r="N4265" i="4"/>
  <c r="N4266" i="4"/>
  <c r="N4267" i="4"/>
  <c r="N4268" i="4"/>
  <c r="N4269" i="4"/>
  <c r="N4270" i="4"/>
  <c r="N4271" i="4"/>
  <c r="N4272" i="4"/>
  <c r="N4273" i="4"/>
  <c r="N4274" i="4"/>
  <c r="N4275" i="4"/>
  <c r="N4276" i="4"/>
  <c r="N4277" i="4"/>
  <c r="N4278" i="4"/>
  <c r="N4279" i="4"/>
  <c r="N4280" i="4"/>
  <c r="N4281" i="4"/>
  <c r="N4282" i="4"/>
  <c r="N4283" i="4"/>
  <c r="N4284" i="4"/>
  <c r="N4285" i="4"/>
  <c r="N4286" i="4"/>
  <c r="N4287" i="4"/>
  <c r="N4288" i="4"/>
  <c r="N4289" i="4"/>
  <c r="N4290" i="4"/>
  <c r="N4291" i="4"/>
  <c r="N4292" i="4"/>
  <c r="N4293" i="4"/>
  <c r="N4294" i="4"/>
  <c r="N4295" i="4"/>
  <c r="N4296" i="4"/>
  <c r="N4297" i="4"/>
  <c r="N4298" i="4"/>
  <c r="N4299" i="4"/>
  <c r="N4300" i="4"/>
  <c r="N4301" i="4"/>
  <c r="N4302" i="4"/>
  <c r="N4303" i="4"/>
  <c r="N4304" i="4"/>
  <c r="N4305" i="4"/>
  <c r="N4306" i="4"/>
  <c r="N4307" i="4"/>
  <c r="N4308" i="4"/>
  <c r="N4309" i="4"/>
  <c r="N4310" i="4"/>
  <c r="N4311" i="4"/>
  <c r="N4312" i="4"/>
  <c r="N4313" i="4"/>
  <c r="N4314" i="4"/>
  <c r="N4315" i="4"/>
  <c r="N4316" i="4"/>
  <c r="N4317" i="4"/>
  <c r="N4318" i="4"/>
  <c r="N4319" i="4"/>
  <c r="N4320" i="4"/>
  <c r="N4321" i="4"/>
  <c r="N4322" i="4"/>
  <c r="N4323" i="4"/>
  <c r="N4324" i="4"/>
  <c r="N4325" i="4"/>
  <c r="N4326" i="4"/>
  <c r="N4327" i="4"/>
  <c r="N4328" i="4"/>
  <c r="N4329" i="4"/>
  <c r="N4330" i="4"/>
  <c r="N4331" i="4"/>
  <c r="N4332" i="4"/>
  <c r="N4333" i="4"/>
  <c r="N4334" i="4"/>
  <c r="N4335" i="4"/>
  <c r="N4336" i="4"/>
  <c r="N4337" i="4"/>
  <c r="N4338" i="4"/>
  <c r="N4339" i="4"/>
  <c r="N4340" i="4"/>
  <c r="N4341" i="4"/>
  <c r="N4342" i="4"/>
  <c r="N4343" i="4"/>
  <c r="N4344" i="4"/>
  <c r="N4345" i="4"/>
  <c r="N4346" i="4"/>
  <c r="N4347" i="4"/>
  <c r="N4348" i="4"/>
  <c r="N4349" i="4"/>
  <c r="N4350" i="4"/>
  <c r="N4351" i="4"/>
  <c r="N4352" i="4"/>
  <c r="N4353" i="4"/>
  <c r="N4354" i="4"/>
  <c r="N4355" i="4"/>
  <c r="N4356" i="4"/>
  <c r="N4357" i="4"/>
  <c r="N4358" i="4"/>
  <c r="N4359" i="4"/>
  <c r="N4360" i="4"/>
  <c r="N4361" i="4"/>
  <c r="N4362" i="4"/>
  <c r="N4363" i="4"/>
  <c r="N4364" i="4"/>
  <c r="N4365" i="4"/>
  <c r="N4366" i="4"/>
  <c r="N4367" i="4"/>
  <c r="N4368" i="4"/>
  <c r="N4369" i="4"/>
  <c r="N4370" i="4"/>
  <c r="N4371" i="4"/>
  <c r="N4372" i="4"/>
  <c r="N4373" i="4"/>
  <c r="N4374" i="4"/>
  <c r="N4375" i="4"/>
  <c r="N4376" i="4"/>
  <c r="N4377" i="4"/>
  <c r="N4378" i="4"/>
  <c r="N4379" i="4"/>
  <c r="N4380" i="4"/>
  <c r="N4381" i="4"/>
  <c r="N4382" i="4"/>
  <c r="N4383" i="4"/>
  <c r="N4384" i="4"/>
  <c r="N4385" i="4"/>
  <c r="N4386" i="4"/>
  <c r="N4387" i="4"/>
  <c r="N4388" i="4"/>
  <c r="N4389" i="4"/>
  <c r="N4390" i="4"/>
  <c r="N4391" i="4"/>
  <c r="N4392" i="4"/>
  <c r="N4393" i="4"/>
  <c r="N4394" i="4"/>
  <c r="N4395" i="4"/>
  <c r="N4396" i="4"/>
  <c r="N4397" i="4"/>
  <c r="N4398" i="4"/>
  <c r="N4399" i="4"/>
  <c r="N4400" i="4"/>
  <c r="N4401" i="4"/>
  <c r="N4402" i="4"/>
  <c r="N4403" i="4"/>
  <c r="N4404" i="4"/>
  <c r="N4405" i="4"/>
  <c r="N4406" i="4"/>
  <c r="N4407" i="4"/>
  <c r="N4408" i="4"/>
  <c r="N4409" i="4"/>
  <c r="N4410" i="4"/>
  <c r="N4411" i="4"/>
  <c r="N4412" i="4"/>
  <c r="N4413" i="4"/>
  <c r="N4414" i="4"/>
  <c r="N4415" i="4"/>
  <c r="N4416" i="4"/>
  <c r="N4417" i="4"/>
  <c r="N4418" i="4"/>
  <c r="N4419" i="4"/>
  <c r="N4420" i="4"/>
  <c r="N4421" i="4"/>
  <c r="N4422" i="4"/>
  <c r="N4423" i="4"/>
  <c r="N4424" i="4"/>
  <c r="N4425" i="4"/>
  <c r="N4426" i="4"/>
  <c r="N4427" i="4"/>
  <c r="N4428" i="4"/>
  <c r="N4429" i="4"/>
  <c r="N4430" i="4"/>
  <c r="N4431" i="4"/>
  <c r="N4432" i="4"/>
  <c r="N4433" i="4"/>
  <c r="N4434" i="4"/>
  <c r="N4435" i="4"/>
  <c r="N4436" i="4"/>
  <c r="N4437" i="4"/>
  <c r="N4438" i="4"/>
  <c r="N4439" i="4"/>
  <c r="N4440" i="4"/>
  <c r="N4441" i="4"/>
  <c r="N4442" i="4"/>
  <c r="N4443" i="4"/>
  <c r="N4444" i="4"/>
  <c r="N4445" i="4"/>
  <c r="N4446" i="4"/>
  <c r="N4447" i="4"/>
  <c r="N4448" i="4"/>
  <c r="N4449" i="4"/>
  <c r="N4450" i="4"/>
  <c r="N4451" i="4"/>
  <c r="N4452" i="4"/>
  <c r="N4453" i="4"/>
  <c r="N4454" i="4"/>
  <c r="N4455" i="4"/>
  <c r="N4456" i="4"/>
  <c r="N4457" i="4"/>
  <c r="N4458" i="4"/>
  <c r="N4459" i="4"/>
  <c r="N4460" i="4"/>
  <c r="N4461" i="4"/>
  <c r="N4462" i="4"/>
  <c r="N4463" i="4"/>
  <c r="N4464" i="4"/>
  <c r="N4465" i="4"/>
  <c r="N4466" i="4"/>
  <c r="N4467" i="4"/>
  <c r="N4468" i="4"/>
  <c r="N4469" i="4"/>
  <c r="N4470" i="4"/>
  <c r="N4471" i="4"/>
  <c r="N4472" i="4"/>
  <c r="N4473" i="4"/>
  <c r="N4474" i="4"/>
  <c r="N4475" i="4"/>
  <c r="N4476" i="4"/>
  <c r="N4477" i="4"/>
  <c r="N4478" i="4"/>
  <c r="N4479" i="4"/>
  <c r="N4480" i="4"/>
  <c r="N4481" i="4"/>
  <c r="N4482" i="4"/>
  <c r="N4483" i="4"/>
  <c r="N4484" i="4"/>
  <c r="N4485" i="4"/>
  <c r="N4486" i="4"/>
  <c r="N4487" i="4"/>
  <c r="N4488" i="4"/>
  <c r="N4489" i="4"/>
  <c r="N4490" i="4"/>
  <c r="N4491" i="4"/>
  <c r="N4492" i="4"/>
  <c r="N4493" i="4"/>
  <c r="N4494" i="4"/>
  <c r="N4495" i="4"/>
  <c r="N4496" i="4"/>
  <c r="N4497" i="4"/>
  <c r="N4498" i="4"/>
  <c r="N4499" i="4"/>
  <c r="N4500" i="4"/>
  <c r="N4501" i="4"/>
  <c r="N4502" i="4"/>
  <c r="N4503" i="4"/>
  <c r="N4504" i="4"/>
  <c r="N4505" i="4"/>
  <c r="N4506" i="4"/>
  <c r="N4507" i="4"/>
  <c r="N4508" i="4"/>
  <c r="N4509" i="4"/>
  <c r="N4510" i="4"/>
  <c r="N4511" i="4"/>
  <c r="N4512" i="4"/>
  <c r="N4513" i="4"/>
  <c r="N4514" i="4"/>
  <c r="N4515" i="4"/>
  <c r="N4516" i="4"/>
  <c r="N4517" i="4"/>
  <c r="N4518" i="4"/>
  <c r="N4519" i="4"/>
  <c r="N4520" i="4"/>
  <c r="N4521" i="4"/>
  <c r="N4522" i="4"/>
  <c r="N4523" i="4"/>
  <c r="N4524" i="4"/>
  <c r="N4525" i="4"/>
  <c r="N4526" i="4"/>
  <c r="N4527" i="4"/>
  <c r="N4528" i="4"/>
  <c r="N4529" i="4"/>
  <c r="N4530" i="4"/>
  <c r="N4531" i="4"/>
  <c r="N4532" i="4"/>
  <c r="N4533" i="4"/>
  <c r="N4534" i="4"/>
  <c r="N4535" i="4"/>
  <c r="N4536" i="4"/>
  <c r="N4537" i="4"/>
  <c r="N4538" i="4"/>
  <c r="N4539" i="4"/>
  <c r="N4540" i="4"/>
  <c r="N4541" i="4"/>
  <c r="N4542" i="4"/>
  <c r="N4543" i="4"/>
  <c r="N4544" i="4"/>
  <c r="N4545" i="4"/>
  <c r="N4546" i="4"/>
  <c r="N4547" i="4"/>
  <c r="N4548" i="4"/>
  <c r="N4549" i="4"/>
  <c r="N4550" i="4"/>
  <c r="N4551" i="4"/>
  <c r="N4552" i="4"/>
  <c r="N4553" i="4"/>
  <c r="N4554" i="4"/>
  <c r="N4555" i="4"/>
  <c r="N4556" i="4"/>
  <c r="N4557" i="4"/>
  <c r="N4558" i="4"/>
  <c r="N4559" i="4"/>
  <c r="N4560" i="4"/>
  <c r="N4561" i="4"/>
  <c r="N4562" i="4"/>
  <c r="N4563" i="4"/>
  <c r="N4564" i="4"/>
  <c r="N4565" i="4"/>
  <c r="N4566" i="4"/>
  <c r="N4567" i="4"/>
  <c r="N4568" i="4"/>
  <c r="N4569" i="4"/>
  <c r="N4570" i="4"/>
  <c r="N4571" i="4"/>
  <c r="N4572" i="4"/>
  <c r="N4573" i="4"/>
  <c r="N4574" i="4"/>
  <c r="N4575" i="4"/>
  <c r="N4576" i="4"/>
  <c r="N4577" i="4"/>
  <c r="N4578" i="4"/>
  <c r="N4579" i="4"/>
  <c r="N4580" i="4"/>
  <c r="N4581" i="4"/>
  <c r="N4582" i="4"/>
  <c r="N4583" i="4"/>
  <c r="N4584" i="4"/>
  <c r="N4585" i="4"/>
  <c r="N4586" i="4"/>
  <c r="N4587" i="4"/>
  <c r="N4588" i="4"/>
  <c r="N4589" i="4"/>
  <c r="N4590" i="4"/>
  <c r="N4591" i="4"/>
  <c r="N4592" i="4"/>
  <c r="N4593" i="4"/>
  <c r="N4594" i="4"/>
  <c r="N4595" i="4"/>
  <c r="N4596" i="4"/>
  <c r="N4597" i="4"/>
  <c r="N4598" i="4"/>
  <c r="N4599" i="4"/>
  <c r="N4600" i="4"/>
  <c r="N4601" i="4"/>
  <c r="N4602" i="4"/>
  <c r="N4603" i="4"/>
  <c r="N4604" i="4"/>
  <c r="N4605" i="4"/>
  <c r="N4606" i="4"/>
  <c r="N4607" i="4"/>
  <c r="N4608" i="4"/>
  <c r="N4609" i="4"/>
  <c r="N4610" i="4"/>
  <c r="N4611" i="4"/>
  <c r="N4612" i="4"/>
  <c r="N4613" i="4"/>
  <c r="N4614" i="4"/>
  <c r="N4615" i="4"/>
  <c r="N4616" i="4"/>
  <c r="N4617" i="4"/>
  <c r="N4618" i="4"/>
  <c r="N4619" i="4"/>
  <c r="N4620" i="4"/>
  <c r="N4621" i="4"/>
  <c r="N4622" i="4"/>
  <c r="N4623" i="4"/>
  <c r="N4624" i="4"/>
  <c r="N4625" i="4"/>
  <c r="N4626" i="4"/>
  <c r="N4627" i="4"/>
  <c r="N4628" i="4"/>
  <c r="N4629" i="4"/>
  <c r="N4630" i="4"/>
  <c r="N4631" i="4"/>
  <c r="N4632" i="4"/>
  <c r="N4633" i="4"/>
  <c r="N4634" i="4"/>
  <c r="N4635" i="4"/>
  <c r="N4636" i="4"/>
  <c r="N4637" i="4"/>
  <c r="N4638" i="4"/>
  <c r="N4639" i="4"/>
  <c r="N4640" i="4"/>
  <c r="N4641" i="4"/>
  <c r="N4642" i="4"/>
  <c r="N4643" i="4"/>
  <c r="N4644" i="4"/>
  <c r="N2" i="4"/>
  <c r="C10" i="17"/>
  <c r="X3" i="12"/>
  <c r="X4" i="12"/>
  <c r="X5" i="12"/>
  <c r="X6" i="12"/>
  <c r="X7" i="12"/>
  <c r="X8" i="12"/>
  <c r="X9" i="12"/>
  <c r="X10" i="12"/>
  <c r="X11" i="12"/>
  <c r="X12" i="12"/>
  <c r="X13" i="12"/>
  <c r="X14" i="12"/>
  <c r="X15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" i="12"/>
  <c r="M2" i="5"/>
  <c r="C23" i="17" l="1"/>
  <c r="C31" i="20"/>
  <c r="B31" i="20"/>
  <c r="E31" i="20"/>
  <c r="D31" i="20"/>
  <c r="C34" i="17" l="1"/>
  <c r="C32" i="17"/>
  <c r="C22" i="17"/>
  <c r="C21" i="17"/>
  <c r="C19" i="17"/>
  <c r="C17" i="17"/>
  <c r="C8" i="17"/>
  <c r="C6" i="17"/>
  <c r="C5" i="17"/>
  <c r="Y34" i="12"/>
  <c r="Y35" i="12"/>
  <c r="Y42" i="12"/>
  <c r="Y43" i="12"/>
  <c r="Y50" i="12"/>
  <c r="Y51" i="12"/>
  <c r="Y58" i="12"/>
  <c r="Y59" i="12"/>
  <c r="Y66" i="12"/>
  <c r="Y67" i="12"/>
  <c r="Y74" i="12"/>
  <c r="Y75" i="12"/>
  <c r="Y82" i="12"/>
  <c r="Y83" i="12"/>
  <c r="Y90" i="12"/>
  <c r="Y91" i="12"/>
  <c r="Y98" i="12"/>
  <c r="Y99" i="12"/>
  <c r="Y106" i="12"/>
  <c r="Y107" i="12"/>
  <c r="Y114" i="12"/>
  <c r="Y115" i="12"/>
  <c r="Y122" i="12"/>
  <c r="Y123" i="12"/>
  <c r="Y130" i="12"/>
  <c r="Y131" i="12"/>
  <c r="Y138" i="12"/>
  <c r="Y139" i="12"/>
  <c r="Y146" i="12"/>
  <c r="Y147" i="12"/>
  <c r="Y154" i="12"/>
  <c r="Y155" i="12"/>
  <c r="Y162" i="12"/>
  <c r="Y163" i="12"/>
  <c r="Y170" i="12"/>
  <c r="Y171" i="12"/>
  <c r="Y178" i="12"/>
  <c r="Y179" i="12"/>
  <c r="Y186" i="12"/>
  <c r="Y187" i="12"/>
  <c r="Y194" i="12"/>
  <c r="Y195" i="12"/>
  <c r="Y202" i="12"/>
  <c r="Y203" i="12"/>
  <c r="Y210" i="12"/>
  <c r="Y211" i="12"/>
  <c r="Y218" i="12"/>
  <c r="Y219" i="12"/>
  <c r="Y5" i="12"/>
  <c r="Y13" i="12"/>
  <c r="Y20" i="12"/>
  <c r="Y21" i="12"/>
  <c r="Y26" i="12"/>
  <c r="Y27" i="12"/>
  <c r="Y28" i="12"/>
  <c r="Y29" i="12"/>
  <c r="W20" i="12"/>
  <c r="W21" i="12"/>
  <c r="W22" i="12"/>
  <c r="Y22" i="12" s="1"/>
  <c r="W23" i="12"/>
  <c r="Y23" i="12" s="1"/>
  <c r="W24" i="12"/>
  <c r="Y24" i="12" s="1"/>
  <c r="W25" i="12"/>
  <c r="Y25" i="12" s="1"/>
  <c r="W26" i="12"/>
  <c r="W27" i="12"/>
  <c r="W28" i="12"/>
  <c r="W29" i="12"/>
  <c r="W30" i="12"/>
  <c r="Y30" i="12" s="1"/>
  <c r="W31" i="12"/>
  <c r="Y31" i="12" s="1"/>
  <c r="W32" i="12"/>
  <c r="Y32" i="12" s="1"/>
  <c r="W33" i="12"/>
  <c r="Y33" i="12" s="1"/>
  <c r="W34" i="12"/>
  <c r="W35" i="12"/>
  <c r="W36" i="12"/>
  <c r="Y36" i="12" s="1"/>
  <c r="W37" i="12"/>
  <c r="Y37" i="12" s="1"/>
  <c r="W38" i="12"/>
  <c r="Y38" i="12" s="1"/>
  <c r="W39" i="12"/>
  <c r="Y39" i="12" s="1"/>
  <c r="W40" i="12"/>
  <c r="Y40" i="12" s="1"/>
  <c r="W41" i="12"/>
  <c r="Y41" i="12" s="1"/>
  <c r="W42" i="12"/>
  <c r="W43" i="12"/>
  <c r="W44" i="12"/>
  <c r="Y44" i="12" s="1"/>
  <c r="W45" i="12"/>
  <c r="Y45" i="12" s="1"/>
  <c r="W46" i="12"/>
  <c r="Y46" i="12" s="1"/>
  <c r="W47" i="12"/>
  <c r="Y47" i="12" s="1"/>
  <c r="W48" i="12"/>
  <c r="Y48" i="12" s="1"/>
  <c r="W49" i="12"/>
  <c r="Y49" i="12" s="1"/>
  <c r="W50" i="12"/>
  <c r="W51" i="12"/>
  <c r="W52" i="12"/>
  <c r="Y52" i="12" s="1"/>
  <c r="W53" i="12"/>
  <c r="Y53" i="12" s="1"/>
  <c r="W54" i="12"/>
  <c r="Y54" i="12" s="1"/>
  <c r="W55" i="12"/>
  <c r="Y55" i="12" s="1"/>
  <c r="W56" i="12"/>
  <c r="Y56" i="12" s="1"/>
  <c r="W57" i="12"/>
  <c r="Y57" i="12" s="1"/>
  <c r="W58" i="12"/>
  <c r="W59" i="12"/>
  <c r="W60" i="12"/>
  <c r="Y60" i="12" s="1"/>
  <c r="W61" i="12"/>
  <c r="Y61" i="12" s="1"/>
  <c r="W62" i="12"/>
  <c r="Y62" i="12" s="1"/>
  <c r="W63" i="12"/>
  <c r="Y63" i="12" s="1"/>
  <c r="W64" i="12"/>
  <c r="Y64" i="12" s="1"/>
  <c r="W65" i="12"/>
  <c r="Y65" i="12" s="1"/>
  <c r="W66" i="12"/>
  <c r="W67" i="12"/>
  <c r="W68" i="12"/>
  <c r="Y68" i="12" s="1"/>
  <c r="W69" i="12"/>
  <c r="Y69" i="12" s="1"/>
  <c r="W70" i="12"/>
  <c r="Y70" i="12" s="1"/>
  <c r="W71" i="12"/>
  <c r="Y71" i="12" s="1"/>
  <c r="W72" i="12"/>
  <c r="Y72" i="12" s="1"/>
  <c r="W73" i="12"/>
  <c r="Y73" i="12" s="1"/>
  <c r="W74" i="12"/>
  <c r="W75" i="12"/>
  <c r="W76" i="12"/>
  <c r="Y76" i="12" s="1"/>
  <c r="W77" i="12"/>
  <c r="Y77" i="12" s="1"/>
  <c r="W78" i="12"/>
  <c r="Y78" i="12" s="1"/>
  <c r="W79" i="12"/>
  <c r="Y79" i="12" s="1"/>
  <c r="W80" i="12"/>
  <c r="Y80" i="12" s="1"/>
  <c r="W81" i="12"/>
  <c r="Y81" i="12" s="1"/>
  <c r="W82" i="12"/>
  <c r="W83" i="12"/>
  <c r="W84" i="12"/>
  <c r="Y84" i="12" s="1"/>
  <c r="W85" i="12"/>
  <c r="Y85" i="12" s="1"/>
  <c r="W86" i="12"/>
  <c r="Y86" i="12" s="1"/>
  <c r="W87" i="12"/>
  <c r="Y87" i="12" s="1"/>
  <c r="W88" i="12"/>
  <c r="Y88" i="12" s="1"/>
  <c r="W89" i="12"/>
  <c r="Y89" i="12" s="1"/>
  <c r="W90" i="12"/>
  <c r="W91" i="12"/>
  <c r="W92" i="12"/>
  <c r="Y92" i="12" s="1"/>
  <c r="W93" i="12"/>
  <c r="Y93" i="12" s="1"/>
  <c r="W94" i="12"/>
  <c r="Y94" i="12" s="1"/>
  <c r="W95" i="12"/>
  <c r="Y95" i="12" s="1"/>
  <c r="W96" i="12"/>
  <c r="Y96" i="12" s="1"/>
  <c r="W97" i="12"/>
  <c r="Y97" i="12" s="1"/>
  <c r="W98" i="12"/>
  <c r="W99" i="12"/>
  <c r="W100" i="12"/>
  <c r="Y100" i="12" s="1"/>
  <c r="W101" i="12"/>
  <c r="Y101" i="12" s="1"/>
  <c r="W102" i="12"/>
  <c r="Y102" i="12" s="1"/>
  <c r="W103" i="12"/>
  <c r="Y103" i="12" s="1"/>
  <c r="W104" i="12"/>
  <c r="Y104" i="12" s="1"/>
  <c r="W105" i="12"/>
  <c r="Y105" i="12" s="1"/>
  <c r="W106" i="12"/>
  <c r="W107" i="12"/>
  <c r="W108" i="12"/>
  <c r="Y108" i="12" s="1"/>
  <c r="W109" i="12"/>
  <c r="Y109" i="12" s="1"/>
  <c r="W110" i="12"/>
  <c r="Y110" i="12" s="1"/>
  <c r="W111" i="12"/>
  <c r="Y111" i="12" s="1"/>
  <c r="W112" i="12"/>
  <c r="Y112" i="12" s="1"/>
  <c r="W113" i="12"/>
  <c r="Y113" i="12" s="1"/>
  <c r="W114" i="12"/>
  <c r="W115" i="12"/>
  <c r="W116" i="12"/>
  <c r="Y116" i="12" s="1"/>
  <c r="W117" i="12"/>
  <c r="Y117" i="12" s="1"/>
  <c r="W118" i="12"/>
  <c r="Y118" i="12" s="1"/>
  <c r="W119" i="12"/>
  <c r="Y119" i="12" s="1"/>
  <c r="W120" i="12"/>
  <c r="Y120" i="12" s="1"/>
  <c r="W121" i="12"/>
  <c r="Y121" i="12" s="1"/>
  <c r="W122" i="12"/>
  <c r="W123" i="12"/>
  <c r="W124" i="12"/>
  <c r="Y124" i="12" s="1"/>
  <c r="W125" i="12"/>
  <c r="Y125" i="12" s="1"/>
  <c r="W126" i="12"/>
  <c r="Y126" i="12" s="1"/>
  <c r="W127" i="12"/>
  <c r="Y127" i="12" s="1"/>
  <c r="W128" i="12"/>
  <c r="Y128" i="12" s="1"/>
  <c r="W129" i="12"/>
  <c r="Y129" i="12" s="1"/>
  <c r="W130" i="12"/>
  <c r="W131" i="12"/>
  <c r="W132" i="12"/>
  <c r="Y132" i="12" s="1"/>
  <c r="W133" i="12"/>
  <c r="Y133" i="12" s="1"/>
  <c r="W134" i="12"/>
  <c r="Y134" i="12" s="1"/>
  <c r="W135" i="12"/>
  <c r="Y135" i="12" s="1"/>
  <c r="W136" i="12"/>
  <c r="Y136" i="12" s="1"/>
  <c r="W137" i="12"/>
  <c r="Y137" i="12" s="1"/>
  <c r="W138" i="12"/>
  <c r="W139" i="12"/>
  <c r="W140" i="12"/>
  <c r="Y140" i="12" s="1"/>
  <c r="W141" i="12"/>
  <c r="Y141" i="12" s="1"/>
  <c r="W142" i="12"/>
  <c r="Y142" i="12" s="1"/>
  <c r="W143" i="12"/>
  <c r="Y143" i="12" s="1"/>
  <c r="W144" i="12"/>
  <c r="Y144" i="12" s="1"/>
  <c r="W145" i="12"/>
  <c r="Y145" i="12" s="1"/>
  <c r="W146" i="12"/>
  <c r="W147" i="12"/>
  <c r="W148" i="12"/>
  <c r="Y148" i="12" s="1"/>
  <c r="W149" i="12"/>
  <c r="Y149" i="12" s="1"/>
  <c r="W150" i="12"/>
  <c r="Y150" i="12" s="1"/>
  <c r="W151" i="12"/>
  <c r="Y151" i="12" s="1"/>
  <c r="W152" i="12"/>
  <c r="Y152" i="12" s="1"/>
  <c r="W153" i="12"/>
  <c r="Y153" i="12" s="1"/>
  <c r="W154" i="12"/>
  <c r="W155" i="12"/>
  <c r="W156" i="12"/>
  <c r="Y156" i="12" s="1"/>
  <c r="W157" i="12"/>
  <c r="Y157" i="12" s="1"/>
  <c r="W158" i="12"/>
  <c r="Y158" i="12" s="1"/>
  <c r="W159" i="12"/>
  <c r="Y159" i="12" s="1"/>
  <c r="W160" i="12"/>
  <c r="Y160" i="12" s="1"/>
  <c r="W161" i="12"/>
  <c r="Y161" i="12" s="1"/>
  <c r="W162" i="12"/>
  <c r="W163" i="12"/>
  <c r="W164" i="12"/>
  <c r="Y164" i="12" s="1"/>
  <c r="W165" i="12"/>
  <c r="Y165" i="12" s="1"/>
  <c r="W166" i="12"/>
  <c r="Y166" i="12" s="1"/>
  <c r="W167" i="12"/>
  <c r="Y167" i="12" s="1"/>
  <c r="W168" i="12"/>
  <c r="Y168" i="12" s="1"/>
  <c r="W169" i="12"/>
  <c r="Y169" i="12" s="1"/>
  <c r="W170" i="12"/>
  <c r="W171" i="12"/>
  <c r="W172" i="12"/>
  <c r="Y172" i="12" s="1"/>
  <c r="W173" i="12"/>
  <c r="Y173" i="12" s="1"/>
  <c r="W174" i="12"/>
  <c r="W175" i="12"/>
  <c r="W176" i="12"/>
  <c r="W177" i="12"/>
  <c r="W178" i="12"/>
  <c r="W179" i="12"/>
  <c r="W180" i="12"/>
  <c r="Y180" i="12" s="1"/>
  <c r="W181" i="12"/>
  <c r="Y181" i="12" s="1"/>
  <c r="W182" i="12"/>
  <c r="Y182" i="12" s="1"/>
  <c r="W183" i="12"/>
  <c r="Y183" i="12" s="1"/>
  <c r="W184" i="12"/>
  <c r="Y184" i="12" s="1"/>
  <c r="W185" i="12"/>
  <c r="Y185" i="12" s="1"/>
  <c r="W186" i="12"/>
  <c r="W187" i="12"/>
  <c r="W188" i="12"/>
  <c r="Y188" i="12" s="1"/>
  <c r="W189" i="12"/>
  <c r="Y189" i="12" s="1"/>
  <c r="W190" i="12"/>
  <c r="Y190" i="12" s="1"/>
  <c r="W191" i="12"/>
  <c r="Y191" i="12" s="1"/>
  <c r="W192" i="12"/>
  <c r="Y192" i="12" s="1"/>
  <c r="W193" i="12"/>
  <c r="Y193" i="12" s="1"/>
  <c r="W194" i="12"/>
  <c r="W195" i="12"/>
  <c r="W196" i="12"/>
  <c r="Y196" i="12" s="1"/>
  <c r="W197" i="12"/>
  <c r="Y197" i="12" s="1"/>
  <c r="W198" i="12"/>
  <c r="Y198" i="12" s="1"/>
  <c r="W199" i="12"/>
  <c r="Y199" i="12" s="1"/>
  <c r="W200" i="12"/>
  <c r="Y200" i="12" s="1"/>
  <c r="W201" i="12"/>
  <c r="Y201" i="12" s="1"/>
  <c r="W202" i="12"/>
  <c r="W203" i="12"/>
  <c r="W204" i="12"/>
  <c r="Y204" i="12" s="1"/>
  <c r="W205" i="12"/>
  <c r="Y205" i="12" s="1"/>
  <c r="W206" i="12"/>
  <c r="Y206" i="12" s="1"/>
  <c r="W207" i="12"/>
  <c r="Y207" i="12" s="1"/>
  <c r="W208" i="12"/>
  <c r="Y208" i="12" s="1"/>
  <c r="W209" i="12"/>
  <c r="Y209" i="12" s="1"/>
  <c r="W210" i="12"/>
  <c r="W211" i="12"/>
  <c r="W212" i="12"/>
  <c r="Y212" i="12" s="1"/>
  <c r="W213" i="12"/>
  <c r="Y213" i="12" s="1"/>
  <c r="W214" i="12"/>
  <c r="Y214" i="12" s="1"/>
  <c r="W215" i="12"/>
  <c r="Y215" i="12" s="1"/>
  <c r="W216" i="12"/>
  <c r="Y216" i="12" s="1"/>
  <c r="W217" i="12"/>
  <c r="Y217" i="12" s="1"/>
  <c r="W218" i="12"/>
  <c r="W219" i="12"/>
  <c r="W220" i="12"/>
  <c r="Y220" i="12" s="1"/>
  <c r="W221" i="12"/>
  <c r="Y221" i="12" s="1"/>
  <c r="W222" i="12"/>
  <c r="Y222" i="12" s="1"/>
  <c r="W223" i="12"/>
  <c r="Y223" i="12" s="1"/>
  <c r="W224" i="12"/>
  <c r="Y224" i="12" s="1"/>
  <c r="W4" i="12"/>
  <c r="Y4" i="12" s="1"/>
  <c r="W5" i="12"/>
  <c r="W6" i="12"/>
  <c r="Y6" i="12" s="1"/>
  <c r="W7" i="12"/>
  <c r="Y7" i="12" s="1"/>
  <c r="W8" i="12"/>
  <c r="Y8" i="12" s="1"/>
  <c r="W9" i="12"/>
  <c r="Y9" i="12" s="1"/>
  <c r="W10" i="12"/>
  <c r="Y10" i="12" s="1"/>
  <c r="W11" i="12"/>
  <c r="Y11" i="12" s="1"/>
  <c r="W12" i="12"/>
  <c r="Y12" i="12" s="1"/>
  <c r="W13" i="12"/>
  <c r="W14" i="12"/>
  <c r="Y14" i="12" s="1"/>
  <c r="W15" i="12"/>
  <c r="Y15" i="12" s="1"/>
  <c r="W16" i="12"/>
  <c r="Y16" i="12" s="1"/>
  <c r="W17" i="12"/>
  <c r="Y17" i="12" s="1"/>
  <c r="W18" i="12"/>
  <c r="Y18" i="12" s="1"/>
  <c r="W19" i="12"/>
  <c r="Y19" i="12" s="1"/>
  <c r="W3" i="12"/>
  <c r="Y3" i="12" s="1"/>
  <c r="W2" i="12"/>
  <c r="Y2" i="12" s="1"/>
  <c r="B3" i="15"/>
  <c r="B4" i="15"/>
  <c r="B5" i="15"/>
  <c r="B6" i="15"/>
  <c r="B7" i="15"/>
  <c r="B8" i="15"/>
  <c r="E8" i="15" s="1"/>
  <c r="B9" i="15"/>
  <c r="E9" i="15" s="1"/>
  <c r="B10" i="15"/>
  <c r="B11" i="15"/>
  <c r="B12" i="15"/>
  <c r="B13" i="15"/>
  <c r="B14" i="15"/>
  <c r="B15" i="15"/>
  <c r="B16" i="15"/>
  <c r="B17" i="15"/>
  <c r="E17" i="15" s="1"/>
  <c r="B18" i="15"/>
  <c r="B19" i="15"/>
  <c r="B20" i="15"/>
  <c r="B21" i="15"/>
  <c r="B22" i="15"/>
  <c r="B23" i="15"/>
  <c r="B24" i="15"/>
  <c r="B25" i="15"/>
  <c r="E25" i="15" s="1"/>
  <c r="B26" i="15"/>
  <c r="B27" i="15"/>
  <c r="B28" i="15"/>
  <c r="B29" i="15"/>
  <c r="B30" i="15"/>
  <c r="B31" i="15"/>
  <c r="B32" i="15"/>
  <c r="B33" i="15"/>
  <c r="E33" i="15" s="1"/>
  <c r="B34" i="15"/>
  <c r="B35" i="15"/>
  <c r="B36" i="15"/>
  <c r="B37" i="15"/>
  <c r="B38" i="15"/>
  <c r="B39" i="15"/>
  <c r="B40" i="15"/>
  <c r="B41" i="15"/>
  <c r="E41" i="15" s="1"/>
  <c r="B42" i="15"/>
  <c r="B43" i="15"/>
  <c r="B44" i="15"/>
  <c r="B45" i="15"/>
  <c r="B46" i="15"/>
  <c r="B47" i="15"/>
  <c r="B48" i="15"/>
  <c r="B49" i="15"/>
  <c r="E49" i="15" s="1"/>
  <c r="B50" i="15"/>
  <c r="B51" i="15"/>
  <c r="B52" i="15"/>
  <c r="B53" i="15"/>
  <c r="B54" i="15"/>
  <c r="B55" i="15"/>
  <c r="B56" i="15"/>
  <c r="E56" i="15" s="1"/>
  <c r="B57" i="15"/>
  <c r="E57" i="15" s="1"/>
  <c r="B58" i="15"/>
  <c r="B59" i="15"/>
  <c r="B60" i="15"/>
  <c r="B61" i="15"/>
  <c r="B62" i="15"/>
  <c r="B63" i="15"/>
  <c r="B64" i="15"/>
  <c r="E64" i="15" s="1"/>
  <c r="B65" i="15"/>
  <c r="E65" i="15" s="1"/>
  <c r="B66" i="15"/>
  <c r="E66" i="15" s="1"/>
  <c r="B67" i="15"/>
  <c r="B68" i="15"/>
  <c r="B69" i="15"/>
  <c r="B70" i="15"/>
  <c r="B71" i="15"/>
  <c r="B72" i="15"/>
  <c r="E72" i="15" s="1"/>
  <c r="B73" i="15"/>
  <c r="E73" i="15" s="1"/>
  <c r="B74" i="15"/>
  <c r="B75" i="15"/>
  <c r="B76" i="15"/>
  <c r="B77" i="15"/>
  <c r="B78" i="15"/>
  <c r="B79" i="15"/>
  <c r="B80" i="15"/>
  <c r="E80" i="15" s="1"/>
  <c r="B81" i="15"/>
  <c r="E81" i="15" s="1"/>
  <c r="B82" i="15"/>
  <c r="B83" i="15"/>
  <c r="B84" i="15"/>
  <c r="B85" i="15"/>
  <c r="B86" i="15"/>
  <c r="B87" i="15"/>
  <c r="B88" i="15"/>
  <c r="E88" i="15" s="1"/>
  <c r="B89" i="15"/>
  <c r="E89" i="15" s="1"/>
  <c r="B90" i="15"/>
  <c r="E90" i="15" s="1"/>
  <c r="B91" i="15"/>
  <c r="B92" i="15"/>
  <c r="B93" i="15"/>
  <c r="B94" i="15"/>
  <c r="B95" i="15"/>
  <c r="B96" i="15"/>
  <c r="E96" i="15" s="1"/>
  <c r="B97" i="15"/>
  <c r="E97" i="15" s="1"/>
  <c r="B98" i="15"/>
  <c r="E98" i="15" s="1"/>
  <c r="B99" i="15"/>
  <c r="B100" i="15"/>
  <c r="B101" i="15"/>
  <c r="B102" i="15"/>
  <c r="B103" i="15"/>
  <c r="B104" i="15"/>
  <c r="E104" i="15" s="1"/>
  <c r="B105" i="15"/>
  <c r="E105" i="15" s="1"/>
  <c r="B106" i="15"/>
  <c r="B107" i="15"/>
  <c r="B108" i="15"/>
  <c r="B109" i="15"/>
  <c r="B110" i="15"/>
  <c r="B111" i="15"/>
  <c r="B112" i="15"/>
  <c r="B113" i="15"/>
  <c r="E113" i="15" s="1"/>
  <c r="B114" i="15"/>
  <c r="E114" i="15" s="1"/>
  <c r="B115" i="15"/>
  <c r="B116" i="15"/>
  <c r="B117" i="15"/>
  <c r="B118" i="15"/>
  <c r="B119" i="15"/>
  <c r="B120" i="15"/>
  <c r="B121" i="15"/>
  <c r="E121" i="15" s="1"/>
  <c r="B122" i="15"/>
  <c r="B123" i="15"/>
  <c r="B124" i="15"/>
  <c r="B125" i="15"/>
  <c r="B126" i="15"/>
  <c r="B127" i="15"/>
  <c r="B128" i="15"/>
  <c r="E128" i="15" s="1"/>
  <c r="B129" i="15"/>
  <c r="E129" i="15" s="1"/>
  <c r="B130" i="15"/>
  <c r="E130" i="15" s="1"/>
  <c r="B131" i="15"/>
  <c r="B132" i="15"/>
  <c r="B133" i="15"/>
  <c r="B134" i="15"/>
  <c r="B135" i="15"/>
  <c r="B136" i="15"/>
  <c r="E136" i="15" s="1"/>
  <c r="B137" i="15"/>
  <c r="E137" i="15" s="1"/>
  <c r="B138" i="15"/>
  <c r="E138" i="15" s="1"/>
  <c r="B139" i="15"/>
  <c r="B140" i="15"/>
  <c r="B141" i="15"/>
  <c r="B142" i="15"/>
  <c r="B143" i="15"/>
  <c r="B144" i="15"/>
  <c r="E144" i="15" s="1"/>
  <c r="B145" i="15"/>
  <c r="E145" i="15" s="1"/>
  <c r="B146" i="15"/>
  <c r="E146" i="15" s="1"/>
  <c r="B147" i="15"/>
  <c r="B148" i="15"/>
  <c r="B149" i="15"/>
  <c r="B150" i="15"/>
  <c r="B151" i="15"/>
  <c r="B152" i="15"/>
  <c r="B153" i="15"/>
  <c r="E153" i="15" s="1"/>
  <c r="B154" i="15"/>
  <c r="E154" i="15" s="1"/>
  <c r="B155" i="15"/>
  <c r="B156" i="15"/>
  <c r="B157" i="15"/>
  <c r="B158" i="15"/>
  <c r="B159" i="15"/>
  <c r="B160" i="15"/>
  <c r="E160" i="15" s="1"/>
  <c r="B161" i="15"/>
  <c r="E161" i="15" s="1"/>
  <c r="B162" i="15"/>
  <c r="E162" i="15" s="1"/>
  <c r="B163" i="15"/>
  <c r="B164" i="15"/>
  <c r="B165" i="15"/>
  <c r="B166" i="15"/>
  <c r="B167" i="15"/>
  <c r="B168" i="15"/>
  <c r="E168" i="15" s="1"/>
  <c r="B169" i="15"/>
  <c r="E169" i="15" s="1"/>
  <c r="B170" i="15"/>
  <c r="E170" i="15" s="1"/>
  <c r="B171" i="15"/>
  <c r="B172" i="15"/>
  <c r="B173" i="15"/>
  <c r="B174" i="15"/>
  <c r="B175" i="15"/>
  <c r="B176" i="15"/>
  <c r="B177" i="15"/>
  <c r="E177" i="15" s="1"/>
  <c r="B178" i="15"/>
  <c r="E178" i="15" s="1"/>
  <c r="B179" i="15"/>
  <c r="B180" i="15"/>
  <c r="B181" i="15"/>
  <c r="B182" i="15"/>
  <c r="B183" i="15"/>
  <c r="B184" i="15"/>
  <c r="E184" i="15" s="1"/>
  <c r="B185" i="15"/>
  <c r="E185" i="15" s="1"/>
  <c r="B186" i="15"/>
  <c r="E186" i="15" s="1"/>
  <c r="B187" i="15"/>
  <c r="B188" i="15"/>
  <c r="B189" i="15"/>
  <c r="B190" i="15"/>
  <c r="E190" i="15" s="1"/>
  <c r="B191" i="15"/>
  <c r="B192" i="15"/>
  <c r="E192" i="15" s="1"/>
  <c r="B193" i="15"/>
  <c r="E193" i="15" s="1"/>
  <c r="B194" i="15"/>
  <c r="E194" i="15" s="1"/>
  <c r="B195" i="15"/>
  <c r="B196" i="15"/>
  <c r="B197" i="15"/>
  <c r="B198" i="15"/>
  <c r="B199" i="15"/>
  <c r="B200" i="15"/>
  <c r="E200" i="15" s="1"/>
  <c r="B201" i="15"/>
  <c r="E201" i="15" s="1"/>
  <c r="B202" i="15"/>
  <c r="E202" i="15" s="1"/>
  <c r="B203" i="15"/>
  <c r="B204" i="15"/>
  <c r="B205" i="15"/>
  <c r="B206" i="15"/>
  <c r="B207" i="15"/>
  <c r="B208" i="15"/>
  <c r="E208" i="15" s="1"/>
  <c r="B209" i="15"/>
  <c r="E209" i="15" s="1"/>
  <c r="B210" i="15"/>
  <c r="E210" i="15" s="1"/>
  <c r="B211" i="15"/>
  <c r="B212" i="15"/>
  <c r="B213" i="15"/>
  <c r="B214" i="15"/>
  <c r="B215" i="15"/>
  <c r="E215" i="15" s="1"/>
  <c r="B216" i="15"/>
  <c r="E216" i="15" s="1"/>
  <c r="B217" i="15"/>
  <c r="E217" i="15" s="1"/>
  <c r="B218" i="15"/>
  <c r="E218" i="15" s="1"/>
  <c r="B219" i="15"/>
  <c r="B220" i="15"/>
  <c r="B221" i="15"/>
  <c r="E221" i="15" s="1"/>
  <c r="B222" i="15"/>
  <c r="E222" i="15" s="1"/>
  <c r="B223" i="15"/>
  <c r="E223" i="15" s="1"/>
  <c r="B224" i="15"/>
  <c r="E224" i="15" s="1"/>
  <c r="B225" i="15"/>
  <c r="E225" i="15" s="1"/>
  <c r="B226" i="15"/>
  <c r="E226" i="15" s="1"/>
  <c r="B2" i="15"/>
  <c r="E7" i="15"/>
  <c r="E10" i="15"/>
  <c r="E15" i="15"/>
  <c r="E16" i="15"/>
  <c r="E18" i="15"/>
  <c r="E24" i="15"/>
  <c r="E26" i="15"/>
  <c r="E31" i="15"/>
  <c r="E32" i="15"/>
  <c r="E34" i="15"/>
  <c r="E39" i="15"/>
  <c r="E40" i="15"/>
  <c r="E42" i="15"/>
  <c r="E47" i="15"/>
  <c r="E50" i="15"/>
  <c r="E55" i="15"/>
  <c r="E58" i="15"/>
  <c r="E63" i="15"/>
  <c r="E82" i="15"/>
  <c r="E103" i="15"/>
  <c r="E106" i="15"/>
  <c r="E111" i="15"/>
  <c r="E112" i="15"/>
  <c r="E119" i="15"/>
  <c r="E127" i="15"/>
  <c r="E135" i="15"/>
  <c r="E159" i="15"/>
  <c r="E167" i="15"/>
  <c r="E175" i="15"/>
  <c r="E176" i="15"/>
  <c r="E182" i="15"/>
  <c r="E183" i="15"/>
  <c r="E199" i="15"/>
  <c r="E213" i="15"/>
  <c r="E214" i="15"/>
  <c r="E74" i="15"/>
  <c r="E134" i="15"/>
  <c r="E166" i="15"/>
  <c r="E191" i="15"/>
  <c r="E198" i="15"/>
  <c r="E71" i="15"/>
  <c r="E79" i="15"/>
  <c r="E87" i="15"/>
  <c r="E95" i="15"/>
  <c r="E142" i="15"/>
  <c r="E143" i="15"/>
  <c r="E150" i="15"/>
  <c r="E151" i="15"/>
  <c r="E158" i="15"/>
  <c r="E174" i="15"/>
  <c r="E206" i="15"/>
  <c r="E207" i="15"/>
  <c r="E11" i="15"/>
  <c r="E12" i="15"/>
  <c r="E19" i="15"/>
  <c r="E20" i="15"/>
  <c r="E27" i="15"/>
  <c r="E28" i="15"/>
  <c r="E4" i="15"/>
  <c r="E6" i="15"/>
  <c r="C3" i="19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C31" i="19"/>
  <c r="C32" i="19"/>
  <c r="C33" i="19"/>
  <c r="C34" i="19"/>
  <c r="C35" i="19"/>
  <c r="C36" i="19"/>
  <c r="C37" i="19"/>
  <c r="C38" i="19"/>
  <c r="C39" i="19"/>
  <c r="C40" i="19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54" i="19"/>
  <c r="C55" i="19"/>
  <c r="C56" i="19"/>
  <c r="C57" i="19"/>
  <c r="C58" i="19"/>
  <c r="C59" i="19"/>
  <c r="C60" i="19"/>
  <c r="C61" i="19"/>
  <c r="C62" i="19"/>
  <c r="C63" i="19"/>
  <c r="C64" i="19"/>
  <c r="C65" i="19"/>
  <c r="C66" i="19"/>
  <c r="C67" i="19"/>
  <c r="C68" i="19"/>
  <c r="C69" i="19"/>
  <c r="C70" i="19"/>
  <c r="C71" i="19"/>
  <c r="C72" i="19"/>
  <c r="C73" i="19"/>
  <c r="C74" i="19"/>
  <c r="C75" i="19"/>
  <c r="C76" i="19"/>
  <c r="C77" i="19"/>
  <c r="C78" i="19"/>
  <c r="C79" i="19"/>
  <c r="C80" i="19"/>
  <c r="C81" i="19"/>
  <c r="C82" i="19"/>
  <c r="C83" i="19"/>
  <c r="C84" i="19"/>
  <c r="C85" i="19"/>
  <c r="C86" i="19"/>
  <c r="C87" i="19"/>
  <c r="C88" i="19"/>
  <c r="C89" i="19"/>
  <c r="C90" i="19"/>
  <c r="C91" i="19"/>
  <c r="C92" i="19"/>
  <c r="C93" i="19"/>
  <c r="C94" i="19"/>
  <c r="C95" i="19"/>
  <c r="C96" i="19"/>
  <c r="C97" i="19"/>
  <c r="C98" i="19"/>
  <c r="C99" i="19"/>
  <c r="C100" i="19"/>
  <c r="C101" i="19"/>
  <c r="C102" i="19"/>
  <c r="C103" i="19"/>
  <c r="C104" i="19"/>
  <c r="C105" i="19"/>
  <c r="C106" i="19"/>
  <c r="C107" i="19"/>
  <c r="C108" i="19"/>
  <c r="C109" i="19"/>
  <c r="C110" i="19"/>
  <c r="C111" i="19"/>
  <c r="C112" i="19"/>
  <c r="C113" i="19"/>
  <c r="C114" i="19"/>
  <c r="C115" i="19"/>
  <c r="C116" i="19"/>
  <c r="C117" i="19"/>
  <c r="C118" i="19"/>
  <c r="C119" i="19"/>
  <c r="C120" i="19"/>
  <c r="C121" i="19"/>
  <c r="C122" i="19"/>
  <c r="C123" i="19"/>
  <c r="C124" i="19"/>
  <c r="C125" i="19"/>
  <c r="C126" i="19"/>
  <c r="C127" i="19"/>
  <c r="C128" i="19"/>
  <c r="C129" i="19"/>
  <c r="C130" i="19"/>
  <c r="C131" i="19"/>
  <c r="C132" i="19"/>
  <c r="C133" i="19"/>
  <c r="C134" i="19"/>
  <c r="C135" i="19"/>
  <c r="C136" i="19"/>
  <c r="C137" i="19"/>
  <c r="C138" i="19"/>
  <c r="C139" i="19"/>
  <c r="C140" i="19"/>
  <c r="C141" i="19"/>
  <c r="C142" i="19"/>
  <c r="C143" i="19"/>
  <c r="C144" i="19"/>
  <c r="C145" i="19"/>
  <c r="C146" i="19"/>
  <c r="C147" i="19"/>
  <c r="C148" i="19"/>
  <c r="C149" i="19"/>
  <c r="C150" i="19"/>
  <c r="C151" i="19"/>
  <c r="C152" i="19"/>
  <c r="C153" i="19"/>
  <c r="C154" i="19"/>
  <c r="C155" i="19"/>
  <c r="C156" i="19"/>
  <c r="C157" i="19"/>
  <c r="C158" i="19"/>
  <c r="C159" i="19"/>
  <c r="C160" i="19"/>
  <c r="C161" i="19"/>
  <c r="C162" i="19"/>
  <c r="C163" i="19"/>
  <c r="C164" i="19"/>
  <c r="C165" i="19"/>
  <c r="C166" i="19"/>
  <c r="C167" i="19"/>
  <c r="C168" i="19"/>
  <c r="C169" i="19"/>
  <c r="C170" i="19"/>
  <c r="C171" i="19"/>
  <c r="C172" i="19"/>
  <c r="C173" i="19"/>
  <c r="C174" i="19"/>
  <c r="C175" i="19"/>
  <c r="C176" i="19"/>
  <c r="C177" i="19"/>
  <c r="C178" i="19"/>
  <c r="C179" i="19"/>
  <c r="C180" i="19"/>
  <c r="C181" i="19"/>
  <c r="C182" i="19"/>
  <c r="C183" i="19"/>
  <c r="C184" i="19"/>
  <c r="C185" i="19"/>
  <c r="C186" i="19"/>
  <c r="C187" i="19"/>
  <c r="C188" i="19"/>
  <c r="C189" i="19"/>
  <c r="C190" i="19"/>
  <c r="C191" i="19"/>
  <c r="C192" i="19"/>
  <c r="C193" i="19"/>
  <c r="C194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244" i="19"/>
  <c r="C245" i="19"/>
  <c r="C246" i="19"/>
  <c r="C247" i="19"/>
  <c r="C248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276" i="19"/>
  <c r="C277" i="19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C291" i="19"/>
  <c r="C292" i="19"/>
  <c r="C293" i="19"/>
  <c r="C294" i="19"/>
  <c r="C295" i="19"/>
  <c r="C296" i="19"/>
  <c r="C297" i="19"/>
  <c r="C298" i="19"/>
  <c r="C299" i="19"/>
  <c r="C300" i="19"/>
  <c r="C301" i="19"/>
  <c r="C302" i="19"/>
  <c r="C303" i="19"/>
  <c r="C304" i="19"/>
  <c r="C305" i="19"/>
  <c r="C306" i="19"/>
  <c r="C307" i="19"/>
  <c r="C308" i="19"/>
  <c r="C309" i="19"/>
  <c r="C310" i="19"/>
  <c r="C311" i="19"/>
  <c r="C312" i="19"/>
  <c r="C313" i="19"/>
  <c r="C314" i="19"/>
  <c r="C315" i="19"/>
  <c r="C316" i="19"/>
  <c r="C317" i="19"/>
  <c r="C318" i="19"/>
  <c r="C319" i="19"/>
  <c r="C320" i="19"/>
  <c r="C321" i="19"/>
  <c r="C322" i="19"/>
  <c r="C323" i="19"/>
  <c r="C324" i="19"/>
  <c r="C325" i="19"/>
  <c r="C326" i="19"/>
  <c r="C327" i="19"/>
  <c r="C328" i="19"/>
  <c r="C329" i="19"/>
  <c r="C330" i="19"/>
  <c r="C331" i="19"/>
  <c r="C332" i="19"/>
  <c r="C333" i="19"/>
  <c r="C334" i="19"/>
  <c r="C335" i="19"/>
  <c r="C336" i="19"/>
  <c r="C337" i="19"/>
  <c r="C338" i="19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C355" i="19"/>
  <c r="C356" i="19"/>
  <c r="C357" i="19"/>
  <c r="C358" i="19"/>
  <c r="C359" i="19"/>
  <c r="C360" i="19"/>
  <c r="C361" i="19"/>
  <c r="C362" i="19"/>
  <c r="C363" i="19"/>
  <c r="C364" i="19"/>
  <c r="C365" i="19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C391" i="19"/>
  <c r="C392" i="19"/>
  <c r="C393" i="19"/>
  <c r="C394" i="19"/>
  <c r="C395" i="19"/>
  <c r="C396" i="19"/>
  <c r="C397" i="19"/>
  <c r="C398" i="19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C419" i="19"/>
  <c r="C420" i="19"/>
  <c r="C421" i="19"/>
  <c r="C422" i="19"/>
  <c r="C423" i="19"/>
  <c r="C424" i="19"/>
  <c r="C425" i="19"/>
  <c r="C426" i="19"/>
  <c r="C427" i="19"/>
  <c r="C428" i="19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C474" i="19"/>
  <c r="C475" i="19"/>
  <c r="C476" i="19"/>
  <c r="C477" i="19"/>
  <c r="C478" i="19"/>
  <c r="C479" i="19"/>
  <c r="C480" i="19"/>
  <c r="C481" i="19"/>
  <c r="C482" i="19"/>
  <c r="C483" i="19"/>
  <c r="C484" i="19"/>
  <c r="C485" i="19"/>
  <c r="C486" i="19"/>
  <c r="C487" i="19"/>
  <c r="C488" i="19"/>
  <c r="C489" i="19"/>
  <c r="C490" i="19"/>
  <c r="C491" i="19"/>
  <c r="C492" i="19"/>
  <c r="C493" i="19"/>
  <c r="C494" i="19"/>
  <c r="C495" i="19"/>
  <c r="C496" i="19"/>
  <c r="C497" i="19"/>
  <c r="C498" i="19"/>
  <c r="C499" i="19"/>
  <c r="C500" i="19"/>
  <c r="C501" i="19"/>
  <c r="C502" i="19"/>
  <c r="C503" i="19"/>
  <c r="C504" i="19"/>
  <c r="C505" i="19"/>
  <c r="C506" i="19"/>
  <c r="C507" i="19"/>
  <c r="C508" i="19"/>
  <c r="C509" i="19"/>
  <c r="C510" i="19"/>
  <c r="C511" i="19"/>
  <c r="C512" i="19"/>
  <c r="C513" i="19"/>
  <c r="C514" i="19"/>
  <c r="C515" i="19"/>
  <c r="C516" i="19"/>
  <c r="C517" i="19"/>
  <c r="C518" i="19"/>
  <c r="C519" i="19"/>
  <c r="C520" i="19"/>
  <c r="C521" i="19"/>
  <c r="C522" i="19"/>
  <c r="C523" i="19"/>
  <c r="C524" i="19"/>
  <c r="C525" i="19"/>
  <c r="C526" i="19"/>
  <c r="C527" i="19"/>
  <c r="C528" i="19"/>
  <c r="C529" i="19"/>
  <c r="C530" i="19"/>
  <c r="C531" i="19"/>
  <c r="C532" i="19"/>
  <c r="C533" i="19"/>
  <c r="C534" i="19"/>
  <c r="C535" i="19"/>
  <c r="C536" i="19"/>
  <c r="C537" i="19"/>
  <c r="C538" i="19"/>
  <c r="C539" i="19"/>
  <c r="C540" i="19"/>
  <c r="C541" i="19"/>
  <c r="C542" i="19"/>
  <c r="C543" i="19"/>
  <c r="C544" i="19"/>
  <c r="C545" i="19"/>
  <c r="C546" i="19"/>
  <c r="C547" i="19"/>
  <c r="C548" i="19"/>
  <c r="C549" i="19"/>
  <c r="C550" i="19"/>
  <c r="C551" i="19"/>
  <c r="C552" i="19"/>
  <c r="C553" i="19"/>
  <c r="C554" i="19"/>
  <c r="C555" i="19"/>
  <c r="C556" i="19"/>
  <c r="C557" i="19"/>
  <c r="C558" i="19"/>
  <c r="C559" i="19"/>
  <c r="C560" i="19"/>
  <c r="C561" i="19"/>
  <c r="C562" i="19"/>
  <c r="C563" i="19"/>
  <c r="C564" i="19"/>
  <c r="C565" i="19"/>
  <c r="C566" i="19"/>
  <c r="C567" i="19"/>
  <c r="C568" i="19"/>
  <c r="C569" i="19"/>
  <c r="C570" i="19"/>
  <c r="C571" i="19"/>
  <c r="C572" i="19"/>
  <c r="C573" i="19"/>
  <c r="C574" i="19"/>
  <c r="C575" i="19"/>
  <c r="C576" i="19"/>
  <c r="C577" i="19"/>
  <c r="C578" i="19"/>
  <c r="C579" i="19"/>
  <c r="C580" i="19"/>
  <c r="C581" i="19"/>
  <c r="C582" i="19"/>
  <c r="C583" i="19"/>
  <c r="C584" i="19"/>
  <c r="C585" i="19"/>
  <c r="C586" i="19"/>
  <c r="C587" i="19"/>
  <c r="C588" i="19"/>
  <c r="C589" i="19"/>
  <c r="C590" i="19"/>
  <c r="C591" i="19"/>
  <c r="C592" i="19"/>
  <c r="C593" i="19"/>
  <c r="C594" i="19"/>
  <c r="C595" i="19"/>
  <c r="C596" i="19"/>
  <c r="C597" i="19"/>
  <c r="C598" i="19"/>
  <c r="C599" i="19"/>
  <c r="C600" i="19"/>
  <c r="C601" i="19"/>
  <c r="C602" i="19"/>
  <c r="C603" i="19"/>
  <c r="C604" i="19"/>
  <c r="C605" i="19"/>
  <c r="C606" i="19"/>
  <c r="C607" i="19"/>
  <c r="C608" i="19"/>
  <c r="C609" i="19"/>
  <c r="C610" i="19"/>
  <c r="C611" i="19"/>
  <c r="C612" i="19"/>
  <c r="C613" i="19"/>
  <c r="C614" i="19"/>
  <c r="C615" i="19"/>
  <c r="C616" i="19"/>
  <c r="C617" i="19"/>
  <c r="C618" i="19"/>
  <c r="C619" i="19"/>
  <c r="C620" i="19"/>
  <c r="C621" i="19"/>
  <c r="C622" i="19"/>
  <c r="C623" i="19"/>
  <c r="C624" i="19"/>
  <c r="C625" i="19"/>
  <c r="C626" i="19"/>
  <c r="C627" i="19"/>
  <c r="C628" i="19"/>
  <c r="C629" i="19"/>
  <c r="C630" i="19"/>
  <c r="C631" i="19"/>
  <c r="C632" i="19"/>
  <c r="C633" i="19"/>
  <c r="C634" i="19"/>
  <c r="C635" i="19"/>
  <c r="C636" i="19"/>
  <c r="C637" i="19"/>
  <c r="C638" i="19"/>
  <c r="C639" i="19"/>
  <c r="C640" i="19"/>
  <c r="C641" i="19"/>
  <c r="C642" i="19"/>
  <c r="C643" i="19"/>
  <c r="C644" i="19"/>
  <c r="C645" i="19"/>
  <c r="C646" i="19"/>
  <c r="C647" i="19"/>
  <c r="C648" i="19"/>
  <c r="C649" i="19"/>
  <c r="C650" i="19"/>
  <c r="C651" i="19"/>
  <c r="C652" i="19"/>
  <c r="C653" i="19"/>
  <c r="C654" i="19"/>
  <c r="C655" i="19"/>
  <c r="C656" i="19"/>
  <c r="C657" i="19"/>
  <c r="C658" i="19"/>
  <c r="C659" i="19"/>
  <c r="C660" i="19"/>
  <c r="C661" i="19"/>
  <c r="C662" i="19"/>
  <c r="C663" i="19"/>
  <c r="C664" i="19"/>
  <c r="C665" i="19"/>
  <c r="C666" i="19"/>
  <c r="C667" i="19"/>
  <c r="C668" i="19"/>
  <c r="C669" i="19"/>
  <c r="C670" i="19"/>
  <c r="C671" i="19"/>
  <c r="C672" i="19"/>
  <c r="C673" i="19"/>
  <c r="C674" i="19"/>
  <c r="C675" i="19"/>
  <c r="C676" i="19"/>
  <c r="C677" i="19"/>
  <c r="C678" i="19"/>
  <c r="C679" i="19"/>
  <c r="C680" i="19"/>
  <c r="C681" i="19"/>
  <c r="C682" i="19"/>
  <c r="C683" i="19"/>
  <c r="C684" i="19"/>
  <c r="C685" i="19"/>
  <c r="C686" i="19"/>
  <c r="C687" i="19"/>
  <c r="C688" i="19"/>
  <c r="C689" i="19"/>
  <c r="C690" i="19"/>
  <c r="C691" i="19"/>
  <c r="C692" i="19"/>
  <c r="C693" i="19"/>
  <c r="C694" i="19"/>
  <c r="C695" i="19"/>
  <c r="C696" i="19"/>
  <c r="C697" i="19"/>
  <c r="C698" i="19"/>
  <c r="C699" i="19"/>
  <c r="C700" i="19"/>
  <c r="C701" i="19"/>
  <c r="C702" i="19"/>
  <c r="C703" i="19"/>
  <c r="C704" i="19"/>
  <c r="C705" i="19"/>
  <c r="C706" i="19"/>
  <c r="C707" i="19"/>
  <c r="C708" i="19"/>
  <c r="C709" i="19"/>
  <c r="C710" i="19"/>
  <c r="C711" i="19"/>
  <c r="C712" i="19"/>
  <c r="C713" i="19"/>
  <c r="C714" i="19"/>
  <c r="C715" i="19"/>
  <c r="C716" i="19"/>
  <c r="C717" i="19"/>
  <c r="C718" i="19"/>
  <c r="C719" i="19"/>
  <c r="C720" i="19"/>
  <c r="C721" i="19"/>
  <c r="C722" i="19"/>
  <c r="C723" i="19"/>
  <c r="C724" i="19"/>
  <c r="C725" i="19"/>
  <c r="C726" i="19"/>
  <c r="C727" i="19"/>
  <c r="C728" i="19"/>
  <c r="C729" i="19"/>
  <c r="C730" i="19"/>
  <c r="C731" i="19"/>
  <c r="C732" i="19"/>
  <c r="C733" i="19"/>
  <c r="C734" i="19"/>
  <c r="C735" i="19"/>
  <c r="C736" i="19"/>
  <c r="C737" i="19"/>
  <c r="C738" i="19"/>
  <c r="C739" i="19"/>
  <c r="C740" i="19"/>
  <c r="C741" i="19"/>
  <c r="C742" i="19"/>
  <c r="C743" i="19"/>
  <c r="C744" i="19"/>
  <c r="C745" i="19"/>
  <c r="C746" i="19"/>
  <c r="C747" i="19"/>
  <c r="C748" i="19"/>
  <c r="C749" i="19"/>
  <c r="C750" i="19"/>
  <c r="C751" i="19"/>
  <c r="C752" i="19"/>
  <c r="C753" i="19"/>
  <c r="C754" i="19"/>
  <c r="C755" i="19"/>
  <c r="C756" i="19"/>
  <c r="C757" i="19"/>
  <c r="C758" i="19"/>
  <c r="C759" i="19"/>
  <c r="C760" i="19"/>
  <c r="C761" i="19"/>
  <c r="C762" i="19"/>
  <c r="C763" i="19"/>
  <c r="C764" i="19"/>
  <c r="C765" i="19"/>
  <c r="C766" i="19"/>
  <c r="C767" i="19"/>
  <c r="C768" i="19"/>
  <c r="C769" i="19"/>
  <c r="C770" i="19"/>
  <c r="C771" i="19"/>
  <c r="C772" i="19"/>
  <c r="C773" i="19"/>
  <c r="C774" i="19"/>
  <c r="C775" i="19"/>
  <c r="C776" i="19"/>
  <c r="C777" i="19"/>
  <c r="C778" i="19"/>
  <c r="C779" i="19"/>
  <c r="C780" i="19"/>
  <c r="C781" i="19"/>
  <c r="C782" i="19"/>
  <c r="C783" i="19"/>
  <c r="C784" i="19"/>
  <c r="C785" i="19"/>
  <c r="C786" i="19"/>
  <c r="C787" i="19"/>
  <c r="C788" i="19"/>
  <c r="C789" i="19"/>
  <c r="C790" i="19"/>
  <c r="C791" i="19"/>
  <c r="C792" i="19"/>
  <c r="C793" i="19"/>
  <c r="C794" i="19"/>
  <c r="C795" i="19"/>
  <c r="C796" i="19"/>
  <c r="C797" i="19"/>
  <c r="C798" i="19"/>
  <c r="C799" i="19"/>
  <c r="C800" i="19"/>
  <c r="C801" i="19"/>
  <c r="C802" i="19"/>
  <c r="C803" i="19"/>
  <c r="C804" i="19"/>
  <c r="C805" i="19"/>
  <c r="C806" i="19"/>
  <c r="C807" i="19"/>
  <c r="C808" i="19"/>
  <c r="C809" i="19"/>
  <c r="C810" i="19"/>
  <c r="C811" i="19"/>
  <c r="C812" i="19"/>
  <c r="C813" i="19"/>
  <c r="C814" i="19"/>
  <c r="C815" i="19"/>
  <c r="C816" i="19"/>
  <c r="C817" i="19"/>
  <c r="C818" i="19"/>
  <c r="C819" i="19"/>
  <c r="C820" i="19"/>
  <c r="C821" i="19"/>
  <c r="C822" i="19"/>
  <c r="C823" i="19"/>
  <c r="C824" i="19"/>
  <c r="C825" i="19"/>
  <c r="C826" i="19"/>
  <c r="C827" i="19"/>
  <c r="C828" i="19"/>
  <c r="C829" i="19"/>
  <c r="C830" i="19"/>
  <c r="C831" i="19"/>
  <c r="C832" i="19"/>
  <c r="C833" i="19"/>
  <c r="C834" i="19"/>
  <c r="C835" i="19"/>
  <c r="C836" i="19"/>
  <c r="C837" i="19"/>
  <c r="C838" i="19"/>
  <c r="C839" i="19"/>
  <c r="C840" i="19"/>
  <c r="C841" i="19"/>
  <c r="C842" i="19"/>
  <c r="C843" i="19"/>
  <c r="C844" i="19"/>
  <c r="C845" i="19"/>
  <c r="C846" i="19"/>
  <c r="C847" i="19"/>
  <c r="C848" i="19"/>
  <c r="C849" i="19"/>
  <c r="C850" i="19"/>
  <c r="C851" i="19"/>
  <c r="C852" i="19"/>
  <c r="C853" i="19"/>
  <c r="C854" i="19"/>
  <c r="C855" i="19"/>
  <c r="C856" i="19"/>
  <c r="C857" i="19"/>
  <c r="C858" i="19"/>
  <c r="C859" i="19"/>
  <c r="C860" i="19"/>
  <c r="C861" i="19"/>
  <c r="C862" i="19"/>
  <c r="C863" i="19"/>
  <c r="C864" i="19"/>
  <c r="C865" i="19"/>
  <c r="C866" i="19"/>
  <c r="C867" i="19"/>
  <c r="C868" i="19"/>
  <c r="C869" i="19"/>
  <c r="C870" i="19"/>
  <c r="C871" i="19"/>
  <c r="C872" i="19"/>
  <c r="C873" i="19"/>
  <c r="C874" i="19"/>
  <c r="C875" i="19"/>
  <c r="C876" i="19"/>
  <c r="C877" i="19"/>
  <c r="C878" i="19"/>
  <c r="C879" i="19"/>
  <c r="C880" i="19"/>
  <c r="C881" i="19"/>
  <c r="C882" i="19"/>
  <c r="C883" i="19"/>
  <c r="C884" i="19"/>
  <c r="C885" i="19"/>
  <c r="C886" i="19"/>
  <c r="C887" i="19"/>
  <c r="C888" i="19"/>
  <c r="C889" i="19"/>
  <c r="C890" i="19"/>
  <c r="C891" i="19"/>
  <c r="C892" i="19"/>
  <c r="C893" i="19"/>
  <c r="C894" i="19"/>
  <c r="C895" i="19"/>
  <c r="C896" i="19"/>
  <c r="C897" i="19"/>
  <c r="C898" i="19"/>
  <c r="C899" i="19"/>
  <c r="C900" i="19"/>
  <c r="C901" i="19"/>
  <c r="C902" i="19"/>
  <c r="C903" i="19"/>
  <c r="C904" i="19"/>
  <c r="C905" i="19"/>
  <c r="C906" i="19"/>
  <c r="C907" i="19"/>
  <c r="C908" i="19"/>
  <c r="C909" i="19"/>
  <c r="C910" i="19"/>
  <c r="C911" i="19"/>
  <c r="C912" i="19"/>
  <c r="C913" i="19"/>
  <c r="C914" i="19"/>
  <c r="C915" i="19"/>
  <c r="C916" i="19"/>
  <c r="C917" i="19"/>
  <c r="C918" i="19"/>
  <c r="C919" i="19"/>
  <c r="C920" i="19"/>
  <c r="C921" i="19"/>
  <c r="C922" i="19"/>
  <c r="C923" i="19"/>
  <c r="C924" i="19"/>
  <c r="C925" i="19"/>
  <c r="C926" i="19"/>
  <c r="C927" i="19"/>
  <c r="C928" i="19"/>
  <c r="C929" i="19"/>
  <c r="C930" i="19"/>
  <c r="C931" i="19"/>
  <c r="C932" i="19"/>
  <c r="C933" i="19"/>
  <c r="C934" i="19"/>
  <c r="C935" i="19"/>
  <c r="C936" i="19"/>
  <c r="C937" i="19"/>
  <c r="C938" i="19"/>
  <c r="C939" i="19"/>
  <c r="C940" i="19"/>
  <c r="C941" i="19"/>
  <c r="C942" i="19"/>
  <c r="C943" i="19"/>
  <c r="C944" i="19"/>
  <c r="C945" i="19"/>
  <c r="C946" i="19"/>
  <c r="C947" i="19"/>
  <c r="C948" i="19"/>
  <c r="C949" i="19"/>
  <c r="C950" i="19"/>
  <c r="C951" i="19"/>
  <c r="C952" i="19"/>
  <c r="C953" i="19"/>
  <c r="C954" i="19"/>
  <c r="C955" i="19"/>
  <c r="C956" i="19"/>
  <c r="C957" i="19"/>
  <c r="C958" i="19"/>
  <c r="C959" i="19"/>
  <c r="C960" i="19"/>
  <c r="C961" i="19"/>
  <c r="C962" i="19"/>
  <c r="C963" i="19"/>
  <c r="C964" i="19"/>
  <c r="C965" i="19"/>
  <c r="C966" i="19"/>
  <c r="C967" i="19"/>
  <c r="C968" i="19"/>
  <c r="C969" i="19"/>
  <c r="C970" i="19"/>
  <c r="C971" i="19"/>
  <c r="C972" i="19"/>
  <c r="C973" i="19"/>
  <c r="C974" i="19"/>
  <c r="C975" i="19"/>
  <c r="C976" i="19"/>
  <c r="C977" i="19"/>
  <c r="C978" i="19"/>
  <c r="C979" i="19"/>
  <c r="C980" i="19"/>
  <c r="C981" i="19"/>
  <c r="C982" i="19"/>
  <c r="C983" i="19"/>
  <c r="C984" i="19"/>
  <c r="C985" i="19"/>
  <c r="C986" i="19"/>
  <c r="C987" i="19"/>
  <c r="C988" i="19"/>
  <c r="C989" i="19"/>
  <c r="C990" i="19"/>
  <c r="C991" i="19"/>
  <c r="C992" i="19"/>
  <c r="C993" i="19"/>
  <c r="C994" i="19"/>
  <c r="C995" i="19"/>
  <c r="C996" i="19"/>
  <c r="C997" i="19"/>
  <c r="C998" i="19"/>
  <c r="C999" i="19"/>
  <c r="C1000" i="19"/>
  <c r="C1001" i="19"/>
  <c r="C1002" i="19"/>
  <c r="C1003" i="19"/>
  <c r="C1004" i="19"/>
  <c r="C1005" i="19"/>
  <c r="C1006" i="19"/>
  <c r="C1007" i="19"/>
  <c r="C1008" i="19"/>
  <c r="C1009" i="19"/>
  <c r="C1010" i="19"/>
  <c r="C1011" i="19"/>
  <c r="C1012" i="19"/>
  <c r="C1013" i="19"/>
  <c r="C1014" i="19"/>
  <c r="C1015" i="19"/>
  <c r="C1016" i="19"/>
  <c r="C1017" i="19"/>
  <c r="C1018" i="19"/>
  <c r="C1019" i="19"/>
  <c r="C1020" i="19"/>
  <c r="C1021" i="19"/>
  <c r="C1022" i="19"/>
  <c r="C1023" i="19"/>
  <c r="C1024" i="19"/>
  <c r="C1025" i="19"/>
  <c r="C1026" i="19"/>
  <c r="C1027" i="19"/>
  <c r="C1028" i="19"/>
  <c r="C1029" i="19"/>
  <c r="C1030" i="19"/>
  <c r="C1031" i="19"/>
  <c r="C1032" i="19"/>
  <c r="C1033" i="19"/>
  <c r="C1034" i="19"/>
  <c r="C1035" i="19"/>
  <c r="C1036" i="19"/>
  <c r="C1037" i="19"/>
  <c r="C1038" i="19"/>
  <c r="C1039" i="19"/>
  <c r="C1040" i="19"/>
  <c r="C1041" i="19"/>
  <c r="C1042" i="19"/>
  <c r="C1043" i="19"/>
  <c r="C1044" i="19"/>
  <c r="C1045" i="19"/>
  <c r="C1046" i="19"/>
  <c r="C1047" i="19"/>
  <c r="C1048" i="19"/>
  <c r="C1049" i="19"/>
  <c r="C1050" i="19"/>
  <c r="C1051" i="19"/>
  <c r="C1052" i="19"/>
  <c r="C1053" i="19"/>
  <c r="C1054" i="19"/>
  <c r="C1055" i="19"/>
  <c r="C1056" i="19"/>
  <c r="C1057" i="19"/>
  <c r="C1058" i="19"/>
  <c r="C1059" i="19"/>
  <c r="C1060" i="19"/>
  <c r="C1061" i="19"/>
  <c r="C1062" i="19"/>
  <c r="C1063" i="19"/>
  <c r="C1064" i="19"/>
  <c r="C1065" i="19"/>
  <c r="C1066" i="19"/>
  <c r="C1067" i="19"/>
  <c r="C1068" i="19"/>
  <c r="C1069" i="19"/>
  <c r="C1070" i="19"/>
  <c r="C1071" i="19"/>
  <c r="C1072" i="19"/>
  <c r="C1073" i="19"/>
  <c r="C1074" i="19"/>
  <c r="C1075" i="19"/>
  <c r="C1076" i="19"/>
  <c r="C1077" i="19"/>
  <c r="C1078" i="19"/>
  <c r="C1079" i="19"/>
  <c r="C1080" i="19"/>
  <c r="C1081" i="19"/>
  <c r="C1082" i="19"/>
  <c r="C1083" i="19"/>
  <c r="C1084" i="19"/>
  <c r="C1085" i="19"/>
  <c r="C1086" i="19"/>
  <c r="C1087" i="19"/>
  <c r="C1088" i="19"/>
  <c r="C1089" i="19"/>
  <c r="C1090" i="19"/>
  <c r="C1091" i="19"/>
  <c r="C1092" i="19"/>
  <c r="C1093" i="19"/>
  <c r="C1094" i="19"/>
  <c r="C1095" i="19"/>
  <c r="C1096" i="19"/>
  <c r="C1097" i="19"/>
  <c r="C1098" i="19"/>
  <c r="C1099" i="19"/>
  <c r="C1100" i="19"/>
  <c r="C1101" i="19"/>
  <c r="C1102" i="19"/>
  <c r="C1103" i="19"/>
  <c r="C1104" i="19"/>
  <c r="C1105" i="19"/>
  <c r="C1106" i="19"/>
  <c r="C1107" i="19"/>
  <c r="C1108" i="19"/>
  <c r="C1109" i="19"/>
  <c r="C1110" i="19"/>
  <c r="C1111" i="19"/>
  <c r="C1112" i="19"/>
  <c r="C1113" i="19"/>
  <c r="C1114" i="19"/>
  <c r="C1115" i="19"/>
  <c r="C1116" i="19"/>
  <c r="C1117" i="19"/>
  <c r="C1118" i="19"/>
  <c r="C1119" i="19"/>
  <c r="C1120" i="19"/>
  <c r="C1121" i="19"/>
  <c r="C1122" i="19"/>
  <c r="C1123" i="19"/>
  <c r="C1124" i="19"/>
  <c r="C1125" i="19"/>
  <c r="C1126" i="19"/>
  <c r="C1127" i="19"/>
  <c r="C1128" i="19"/>
  <c r="C1129" i="19"/>
  <c r="C1130" i="19"/>
  <c r="C1131" i="19"/>
  <c r="C1132" i="19"/>
  <c r="C1133" i="19"/>
  <c r="C1134" i="19"/>
  <c r="C1135" i="19"/>
  <c r="C1136" i="19"/>
  <c r="C1137" i="19"/>
  <c r="C1138" i="19"/>
  <c r="C1139" i="19"/>
  <c r="C1140" i="19"/>
  <c r="C1141" i="19"/>
  <c r="C1142" i="19"/>
  <c r="C1143" i="19"/>
  <c r="C2" i="19"/>
  <c r="Q2" i="12"/>
  <c r="H16" i="15"/>
  <c r="U187" i="12" s="1"/>
  <c r="H17" i="15"/>
  <c r="U91" i="12" s="1"/>
  <c r="H18" i="15"/>
  <c r="U15" i="12" s="1"/>
  <c r="H19" i="15"/>
  <c r="U109" i="12" s="1"/>
  <c r="H20" i="15"/>
  <c r="U153" i="12" s="1"/>
  <c r="H21" i="15"/>
  <c r="U29" i="12" s="1"/>
  <c r="H22" i="15"/>
  <c r="H23" i="15"/>
  <c r="U51" i="12" s="1"/>
  <c r="H24" i="15"/>
  <c r="U74" i="12" s="1"/>
  <c r="H25" i="15"/>
  <c r="U41" i="12" s="1"/>
  <c r="H26" i="15"/>
  <c r="U179" i="12" s="1"/>
  <c r="H27" i="15"/>
  <c r="U189" i="12" s="1"/>
  <c r="H28" i="15"/>
  <c r="U141" i="12" s="1"/>
  <c r="H29" i="15"/>
  <c r="U145" i="12" s="1"/>
  <c r="H30" i="15"/>
  <c r="U110" i="12" s="1"/>
  <c r="H31" i="15"/>
  <c r="U191" i="12" s="1"/>
  <c r="H32" i="15"/>
  <c r="U33" i="12" s="1"/>
  <c r="H33" i="15"/>
  <c r="U200" i="12" s="1"/>
  <c r="H34" i="15"/>
  <c r="U108" i="12" s="1"/>
  <c r="H35" i="15"/>
  <c r="U65" i="12" s="1"/>
  <c r="H36" i="15"/>
  <c r="U50" i="12" s="1"/>
  <c r="H37" i="15"/>
  <c r="U114" i="12" s="1"/>
  <c r="H38" i="15"/>
  <c r="U130" i="12" s="1"/>
  <c r="H39" i="15"/>
  <c r="U5" i="12" s="1"/>
  <c r="H40" i="15"/>
  <c r="U85" i="12" s="1"/>
  <c r="H41" i="15"/>
  <c r="U57" i="12" s="1"/>
  <c r="H42" i="15"/>
  <c r="U140" i="12" s="1"/>
  <c r="H43" i="15"/>
  <c r="U36" i="12" s="1"/>
  <c r="H44" i="15"/>
  <c r="H45" i="15"/>
  <c r="U201" i="12" s="1"/>
  <c r="H46" i="15"/>
  <c r="U117" i="12" s="1"/>
  <c r="H47" i="15"/>
  <c r="U134" i="12" s="1"/>
  <c r="H48" i="15"/>
  <c r="U184" i="12" s="1"/>
  <c r="H49" i="15"/>
  <c r="U151" i="12" s="1"/>
  <c r="H50" i="15"/>
  <c r="U207" i="12" s="1"/>
  <c r="H51" i="15"/>
  <c r="U217" i="12" s="1"/>
  <c r="H52" i="15"/>
  <c r="U19" i="12" s="1"/>
  <c r="H53" i="15"/>
  <c r="U53" i="12" s="1"/>
  <c r="H54" i="15"/>
  <c r="U115" i="12" s="1"/>
  <c r="H55" i="15"/>
  <c r="U94" i="12" s="1"/>
  <c r="H56" i="15"/>
  <c r="U101" i="12" s="1"/>
  <c r="H57" i="15"/>
  <c r="U25" i="12" s="1"/>
  <c r="H58" i="15"/>
  <c r="H59" i="15"/>
  <c r="U178" i="12" s="1"/>
  <c r="H60" i="15"/>
  <c r="U49" i="12" s="1"/>
  <c r="H61" i="15"/>
  <c r="U102" i="12" s="1"/>
  <c r="H62" i="15"/>
  <c r="U210" i="12" s="1"/>
  <c r="H63" i="15"/>
  <c r="U172" i="12" s="1"/>
  <c r="H64" i="15"/>
  <c r="U20" i="12" s="1"/>
  <c r="H65" i="15"/>
  <c r="U133" i="12" s="1"/>
  <c r="H66" i="15"/>
  <c r="U28" i="12" s="1"/>
  <c r="H67" i="15"/>
  <c r="H68" i="15"/>
  <c r="U185" i="12" s="1"/>
  <c r="H69" i="15"/>
  <c r="U30" i="12" s="1"/>
  <c r="H70" i="15"/>
  <c r="U88" i="12" s="1"/>
  <c r="H71" i="15"/>
  <c r="U195" i="12" s="1"/>
  <c r="H72" i="15"/>
  <c r="U180" i="12" s="1"/>
  <c r="H73" i="15"/>
  <c r="U122" i="12" s="1"/>
  <c r="H74" i="15"/>
  <c r="U12" i="12" s="1"/>
  <c r="H75" i="15"/>
  <c r="U78" i="12" s="1"/>
  <c r="H76" i="15"/>
  <c r="U55" i="12" s="1"/>
  <c r="H77" i="15"/>
  <c r="U62" i="12" s="1"/>
  <c r="H78" i="15"/>
  <c r="U7" i="12" s="1"/>
  <c r="H79" i="15"/>
  <c r="U193" i="12" s="1"/>
  <c r="H80" i="15"/>
  <c r="U211" i="12" s="1"/>
  <c r="H81" i="15"/>
  <c r="U215" i="12" s="1"/>
  <c r="H82" i="15"/>
  <c r="U192" i="12" s="1"/>
  <c r="H83" i="15"/>
  <c r="U54" i="12" s="1"/>
  <c r="H84" i="15"/>
  <c r="U98" i="12" s="1"/>
  <c r="H85" i="15"/>
  <c r="U48" i="12" s="1"/>
  <c r="H86" i="15"/>
  <c r="U163" i="12" s="1"/>
  <c r="H87" i="15"/>
  <c r="U89" i="12" s="1"/>
  <c r="H88" i="15"/>
  <c r="U128" i="12" s="1"/>
  <c r="H89" i="15"/>
  <c r="U87" i="12" s="1"/>
  <c r="H90" i="15"/>
  <c r="U10" i="12" s="1"/>
  <c r="H91" i="15"/>
  <c r="U63" i="12" s="1"/>
  <c r="H92" i="15"/>
  <c r="U100" i="12" s="1"/>
  <c r="H93" i="15"/>
  <c r="U9" i="12" s="1"/>
  <c r="H94" i="15"/>
  <c r="U120" i="12" s="1"/>
  <c r="H95" i="15"/>
  <c r="U154" i="12" s="1"/>
  <c r="H96" i="15"/>
  <c r="U8" i="12" s="1"/>
  <c r="H97" i="15"/>
  <c r="U149" i="12" s="1"/>
  <c r="H98" i="15"/>
  <c r="U202" i="12" s="1"/>
  <c r="H99" i="15"/>
  <c r="U116" i="12" s="1"/>
  <c r="H100" i="15"/>
  <c r="U75" i="12" s="1"/>
  <c r="H101" i="15"/>
  <c r="U169" i="12" s="1"/>
  <c r="H105" i="15"/>
  <c r="U181" i="12" s="1"/>
  <c r="H110" i="15"/>
  <c r="U11" i="12" s="1"/>
  <c r="H112" i="15"/>
  <c r="U160" i="12" s="1"/>
  <c r="H118" i="15"/>
  <c r="U121" i="12" s="1"/>
  <c r="H122" i="15"/>
  <c r="U93" i="12" s="1"/>
  <c r="H127" i="15"/>
  <c r="U17" i="12" s="1"/>
  <c r="H129" i="15"/>
  <c r="U144" i="12" s="1"/>
  <c r="H130" i="15"/>
  <c r="U204" i="12" s="1"/>
  <c r="H131" i="15"/>
  <c r="U186" i="12" s="1"/>
  <c r="H132" i="15"/>
  <c r="U216" i="12" s="1"/>
  <c r="H133" i="15"/>
  <c r="U158" i="12" s="1"/>
  <c r="H135" i="15"/>
  <c r="U21" i="12" s="1"/>
  <c r="H138" i="15"/>
  <c r="U44" i="12" s="1"/>
  <c r="H139" i="15"/>
  <c r="U71" i="12" s="1"/>
  <c r="H142" i="15"/>
  <c r="U112" i="12" s="1"/>
  <c r="H144" i="15"/>
  <c r="U58" i="12" s="1"/>
  <c r="H145" i="15"/>
  <c r="U129" i="12" s="1"/>
  <c r="H146" i="15"/>
  <c r="U45" i="12" s="1"/>
  <c r="H147" i="15"/>
  <c r="U194" i="12" s="1"/>
  <c r="H148" i="15"/>
  <c r="U14" i="12" s="1"/>
  <c r="H149" i="15"/>
  <c r="U47" i="12" s="1"/>
  <c r="H150" i="15"/>
  <c r="U76" i="12" s="1"/>
  <c r="H151" i="15"/>
  <c r="U167" i="12" s="1"/>
  <c r="H152" i="15"/>
  <c r="U221" i="12" s="1"/>
  <c r="H154" i="15"/>
  <c r="U190" i="12" s="1"/>
  <c r="H155" i="15"/>
  <c r="U64" i="12" s="1"/>
  <c r="H157" i="15"/>
  <c r="U127" i="12" s="1"/>
  <c r="H159" i="15"/>
  <c r="U223" i="12" s="1"/>
  <c r="H160" i="15"/>
  <c r="U3" i="12" s="1"/>
  <c r="H162" i="15"/>
  <c r="U99" i="12" s="1"/>
  <c r="H163" i="15"/>
  <c r="U206" i="12" s="1"/>
  <c r="H164" i="15"/>
  <c r="U208" i="12" s="1"/>
  <c r="H165" i="15"/>
  <c r="U13" i="12" s="1"/>
  <c r="H167" i="15"/>
  <c r="U4" i="12" s="1"/>
  <c r="H169" i="15"/>
  <c r="U92" i="12" s="1"/>
  <c r="H170" i="15"/>
  <c r="U171" i="12" s="1"/>
  <c r="H172" i="15"/>
  <c r="U105" i="12" s="1"/>
  <c r="H173" i="15"/>
  <c r="U183" i="12" s="1"/>
  <c r="H174" i="15"/>
  <c r="U34" i="12" s="1"/>
  <c r="H176" i="15"/>
  <c r="U2" i="12" s="1"/>
  <c r="H177" i="15"/>
  <c r="U79" i="12" s="1"/>
  <c r="H178" i="15"/>
  <c r="U143" i="12" s="1"/>
  <c r="H179" i="15"/>
  <c r="U124" i="12" s="1"/>
  <c r="H181" i="15"/>
  <c r="U61" i="12" s="1"/>
  <c r="H183" i="15"/>
  <c r="U118" i="12" s="1"/>
  <c r="H186" i="15"/>
  <c r="U6" i="12" s="1"/>
  <c r="H188" i="15"/>
  <c r="U77" i="12" s="1"/>
  <c r="H189" i="15"/>
  <c r="U111" i="12" s="1"/>
  <c r="H192" i="15"/>
  <c r="U146" i="12" s="1"/>
  <c r="H193" i="15"/>
  <c r="U107" i="12" s="1"/>
  <c r="H202" i="15"/>
  <c r="U27" i="12" s="1"/>
  <c r="H203" i="15"/>
  <c r="U164" i="12" s="1"/>
  <c r="H204" i="15"/>
  <c r="U222" i="12" s="1"/>
  <c r="H206" i="15"/>
  <c r="U218" i="12" s="1"/>
  <c r="H207" i="15"/>
  <c r="U31" i="12" s="1"/>
  <c r="H208" i="15"/>
  <c r="U166" i="12" s="1"/>
  <c r="H209" i="15"/>
  <c r="U26" i="12" s="1"/>
  <c r="H211" i="15"/>
  <c r="U72" i="12" s="1"/>
  <c r="H213" i="15"/>
  <c r="U32" i="12" s="1"/>
  <c r="H214" i="15"/>
  <c r="U224" i="12" s="1"/>
  <c r="H215" i="15"/>
  <c r="U18" i="12" s="1"/>
  <c r="H218" i="15"/>
  <c r="U96" i="12" s="1"/>
  <c r="H219" i="15"/>
  <c r="U220" i="12" s="1"/>
  <c r="H220" i="15"/>
  <c r="U43" i="12" s="1"/>
  <c r="H222" i="15"/>
  <c r="U197" i="12" s="1"/>
  <c r="H3" i="15"/>
  <c r="U22" i="12" s="1"/>
  <c r="H4" i="15"/>
  <c r="U42" i="12" s="1"/>
  <c r="H5" i="15"/>
  <c r="U137" i="12" s="1"/>
  <c r="H6" i="15"/>
  <c r="U147" i="12" s="1"/>
  <c r="H7" i="15"/>
  <c r="U86" i="12" s="1"/>
  <c r="H8" i="15"/>
  <c r="U84" i="12" s="1"/>
  <c r="H9" i="15"/>
  <c r="U157" i="12" s="1"/>
  <c r="H10" i="15"/>
  <c r="U119" i="12" s="1"/>
  <c r="H11" i="15"/>
  <c r="U97" i="12" s="1"/>
  <c r="H12" i="15"/>
  <c r="U81" i="12" s="1"/>
  <c r="H13" i="15"/>
  <c r="U104" i="12" s="1"/>
  <c r="H14" i="15"/>
  <c r="U46" i="12" s="1"/>
  <c r="H15" i="15"/>
  <c r="U173" i="12" s="1"/>
  <c r="H2" i="15"/>
  <c r="U16" i="12" s="1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S75" i="12" s="1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S44" i="12" s="1"/>
  <c r="M356" i="4"/>
  <c r="M357" i="4"/>
  <c r="M358" i="4"/>
  <c r="M359" i="4"/>
  <c r="M360" i="4"/>
  <c r="M361" i="4"/>
  <c r="M362" i="4"/>
  <c r="M363" i="4"/>
  <c r="M364" i="4"/>
  <c r="M365" i="4"/>
  <c r="M366" i="4"/>
  <c r="S64" i="12" s="1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S45" i="12" s="1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S119" i="12" s="1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S81" i="12" s="1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S110" i="12" s="1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S108" i="12" s="1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S50" i="12" s="1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S120" i="12" s="1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S36" i="12" s="1"/>
  <c r="M924" i="4"/>
  <c r="M925" i="4"/>
  <c r="M926" i="4"/>
  <c r="M927" i="4"/>
  <c r="M928" i="4"/>
  <c r="M929" i="4"/>
  <c r="M930" i="4"/>
  <c r="M931" i="4"/>
  <c r="M932" i="4"/>
  <c r="M933" i="4"/>
  <c r="M934" i="4"/>
  <c r="S122" i="12" s="1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S54" i="12" s="1"/>
  <c r="M951" i="4"/>
  <c r="M952" i="4"/>
  <c r="M953" i="4"/>
  <c r="M954" i="4"/>
  <c r="M955" i="4"/>
  <c r="M956" i="4"/>
  <c r="M957" i="4"/>
  <c r="M958" i="4"/>
  <c r="S98" i="12" s="1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S82" i="12" s="1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S99" i="12" s="1"/>
  <c r="M1087" i="4"/>
  <c r="M1088" i="4"/>
  <c r="M1089" i="4"/>
  <c r="M1090" i="4"/>
  <c r="M1091" i="4"/>
  <c r="M1092" i="4"/>
  <c r="M1093" i="4"/>
  <c r="M1094" i="4"/>
  <c r="S66" i="12" s="1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S26" i="12" s="1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S85" i="12" s="1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S55" i="12" s="1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S143" i="12" s="1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3" i="4"/>
  <c r="M1404" i="4"/>
  <c r="M1405" i="4"/>
  <c r="M1406" i="4"/>
  <c r="M1407" i="4"/>
  <c r="M1408" i="4"/>
  <c r="M1409" i="4"/>
  <c r="M1410" i="4"/>
  <c r="M1411" i="4"/>
  <c r="M1412" i="4"/>
  <c r="M1413" i="4"/>
  <c r="M1414" i="4"/>
  <c r="S149" i="12" s="1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S87" i="12" s="1"/>
  <c r="M1548" i="4"/>
  <c r="M1549" i="4"/>
  <c r="M1550" i="4"/>
  <c r="M1551" i="4"/>
  <c r="M1552" i="4"/>
  <c r="M1553" i="4"/>
  <c r="M1554" i="4"/>
  <c r="M1555" i="4"/>
  <c r="M1556" i="4"/>
  <c r="M1557" i="4"/>
  <c r="M1558" i="4"/>
  <c r="S136" i="12" s="1"/>
  <c r="M1559" i="4"/>
  <c r="M1560" i="4"/>
  <c r="M1561" i="4"/>
  <c r="M1562" i="4"/>
  <c r="M1563" i="4"/>
  <c r="M1564" i="4"/>
  <c r="M1565" i="4"/>
  <c r="M1566" i="4"/>
  <c r="M1567" i="4"/>
  <c r="M1568" i="4"/>
  <c r="M1569" i="4"/>
  <c r="M1570" i="4"/>
  <c r="M1571" i="4"/>
  <c r="M1572" i="4"/>
  <c r="M1573" i="4"/>
  <c r="M1574" i="4"/>
  <c r="M1575" i="4"/>
  <c r="M1576" i="4"/>
  <c r="M1577" i="4"/>
  <c r="M1578" i="4"/>
  <c r="M1579" i="4"/>
  <c r="M1580" i="4"/>
  <c r="M1581" i="4"/>
  <c r="M1582" i="4"/>
  <c r="M1583" i="4"/>
  <c r="M1584" i="4"/>
  <c r="M1585" i="4"/>
  <c r="M1586" i="4"/>
  <c r="M1587" i="4"/>
  <c r="M1588" i="4"/>
  <c r="M1589" i="4"/>
  <c r="M1590" i="4"/>
  <c r="M1591" i="4"/>
  <c r="M1592" i="4"/>
  <c r="M1593" i="4"/>
  <c r="M1594" i="4"/>
  <c r="M1595" i="4"/>
  <c r="M1596" i="4"/>
  <c r="M1597" i="4"/>
  <c r="M1598" i="4"/>
  <c r="M1599" i="4"/>
  <c r="M1600" i="4"/>
  <c r="M1601" i="4"/>
  <c r="M1602" i="4"/>
  <c r="M1603" i="4"/>
  <c r="M1604" i="4"/>
  <c r="M1605" i="4"/>
  <c r="M1606" i="4"/>
  <c r="M1607" i="4"/>
  <c r="M1608" i="4"/>
  <c r="M1609" i="4"/>
  <c r="M1610" i="4"/>
  <c r="M1611" i="4"/>
  <c r="M1612" i="4"/>
  <c r="M1613" i="4"/>
  <c r="M1614" i="4"/>
  <c r="S29" i="12" s="1"/>
  <c r="M1615" i="4"/>
  <c r="M1616" i="4"/>
  <c r="M1617" i="4"/>
  <c r="M1618" i="4"/>
  <c r="M1619" i="4"/>
  <c r="M1620" i="4"/>
  <c r="M1621" i="4"/>
  <c r="M1622" i="4"/>
  <c r="M1623" i="4"/>
  <c r="M1624" i="4"/>
  <c r="M1625" i="4"/>
  <c r="M1626" i="4"/>
  <c r="M1627" i="4"/>
  <c r="M1628" i="4"/>
  <c r="M1629" i="4"/>
  <c r="M1630" i="4"/>
  <c r="M1631" i="4"/>
  <c r="M1632" i="4"/>
  <c r="M1633" i="4"/>
  <c r="M1634" i="4"/>
  <c r="M1635" i="4"/>
  <c r="M1636" i="4"/>
  <c r="M1637" i="4"/>
  <c r="M1638" i="4"/>
  <c r="S116" i="12" s="1"/>
  <c r="M1639" i="4"/>
  <c r="M1640" i="4"/>
  <c r="M1641" i="4"/>
  <c r="M1642" i="4"/>
  <c r="M1643" i="4"/>
  <c r="M1644" i="4"/>
  <c r="M1645" i="4"/>
  <c r="M1646" i="4"/>
  <c r="M1647" i="4"/>
  <c r="M1648" i="4"/>
  <c r="M1649" i="4"/>
  <c r="M1650" i="4"/>
  <c r="M1651" i="4"/>
  <c r="M1652" i="4"/>
  <c r="M1653" i="4"/>
  <c r="M1654" i="4"/>
  <c r="M1655" i="4"/>
  <c r="M1656" i="4"/>
  <c r="M1657" i="4"/>
  <c r="M1658" i="4"/>
  <c r="M1659" i="4"/>
  <c r="M1660" i="4"/>
  <c r="M1661" i="4"/>
  <c r="M1662" i="4"/>
  <c r="M1663" i="4"/>
  <c r="M1664" i="4"/>
  <c r="M1665" i="4"/>
  <c r="M1666" i="4"/>
  <c r="M1667" i="4"/>
  <c r="M1668" i="4"/>
  <c r="M1669" i="4"/>
  <c r="M1670" i="4"/>
  <c r="M1671" i="4"/>
  <c r="M1672" i="4"/>
  <c r="M1673" i="4"/>
  <c r="M1674" i="4"/>
  <c r="M1675" i="4"/>
  <c r="M1676" i="4"/>
  <c r="M1677" i="4"/>
  <c r="M1678" i="4"/>
  <c r="S138" i="12" s="1"/>
  <c r="M1679" i="4"/>
  <c r="M1680" i="4"/>
  <c r="M1681" i="4"/>
  <c r="M1682" i="4"/>
  <c r="M1683" i="4"/>
  <c r="M1684" i="4"/>
  <c r="M1685" i="4"/>
  <c r="M1686" i="4"/>
  <c r="S60" i="12" s="1"/>
  <c r="M1687" i="4"/>
  <c r="M1688" i="4"/>
  <c r="M1689" i="4"/>
  <c r="M1690" i="4"/>
  <c r="M1691" i="4"/>
  <c r="M1692" i="4"/>
  <c r="M1693" i="4"/>
  <c r="M1694" i="4"/>
  <c r="M1695" i="4"/>
  <c r="M1696" i="4"/>
  <c r="M1697" i="4"/>
  <c r="M1698" i="4"/>
  <c r="M1699" i="4"/>
  <c r="M1700" i="4"/>
  <c r="M1701" i="4"/>
  <c r="M1702" i="4"/>
  <c r="M1703" i="4"/>
  <c r="M1704" i="4"/>
  <c r="M1705" i="4"/>
  <c r="M1706" i="4"/>
  <c r="M1707" i="4"/>
  <c r="M1708" i="4"/>
  <c r="M1709" i="4"/>
  <c r="M1710" i="4"/>
  <c r="M1711" i="4"/>
  <c r="M1712" i="4"/>
  <c r="M1713" i="4"/>
  <c r="M1714" i="4"/>
  <c r="M1715" i="4"/>
  <c r="M1716" i="4"/>
  <c r="M1717" i="4"/>
  <c r="M1718" i="4"/>
  <c r="M1719" i="4"/>
  <c r="M1720" i="4"/>
  <c r="M1721" i="4"/>
  <c r="M1722" i="4"/>
  <c r="M1723" i="4"/>
  <c r="M1724" i="4"/>
  <c r="M1725" i="4"/>
  <c r="M1726" i="4"/>
  <c r="M1727" i="4"/>
  <c r="M1728" i="4"/>
  <c r="M1729" i="4"/>
  <c r="M1730" i="4"/>
  <c r="M1731" i="4"/>
  <c r="M1732" i="4"/>
  <c r="M1733" i="4"/>
  <c r="M1734" i="4"/>
  <c r="M1735" i="4"/>
  <c r="M1736" i="4"/>
  <c r="M1737" i="4"/>
  <c r="M1738" i="4"/>
  <c r="M1739" i="4"/>
  <c r="M1740" i="4"/>
  <c r="M1741" i="4"/>
  <c r="M1742" i="4"/>
  <c r="M1743" i="4"/>
  <c r="M1744" i="4"/>
  <c r="M1745" i="4"/>
  <c r="M1746" i="4"/>
  <c r="M1747" i="4"/>
  <c r="M1748" i="4"/>
  <c r="M1749" i="4"/>
  <c r="M1750" i="4"/>
  <c r="M1751" i="4"/>
  <c r="M1752" i="4"/>
  <c r="M1753" i="4"/>
  <c r="M1754" i="4"/>
  <c r="M1755" i="4"/>
  <c r="M1756" i="4"/>
  <c r="M1757" i="4"/>
  <c r="M1758" i="4"/>
  <c r="M1759" i="4"/>
  <c r="M1760" i="4"/>
  <c r="M1761" i="4"/>
  <c r="M1762" i="4"/>
  <c r="M1763" i="4"/>
  <c r="M1764" i="4"/>
  <c r="M1765" i="4"/>
  <c r="M1766" i="4"/>
  <c r="M1767" i="4"/>
  <c r="M1768" i="4"/>
  <c r="M1769" i="4"/>
  <c r="M1770" i="4"/>
  <c r="M1771" i="4"/>
  <c r="M1772" i="4"/>
  <c r="M1773" i="4"/>
  <c r="M1774" i="4"/>
  <c r="M1775" i="4"/>
  <c r="M1776" i="4"/>
  <c r="M1777" i="4"/>
  <c r="M1778" i="4"/>
  <c r="M1779" i="4"/>
  <c r="M1780" i="4"/>
  <c r="M1781" i="4"/>
  <c r="M1782" i="4"/>
  <c r="M1783" i="4"/>
  <c r="M1784" i="4"/>
  <c r="M1785" i="4"/>
  <c r="M1786" i="4"/>
  <c r="M1787" i="4"/>
  <c r="M1788" i="4"/>
  <c r="M1789" i="4"/>
  <c r="M1790" i="4"/>
  <c r="M1791" i="4"/>
  <c r="M1792" i="4"/>
  <c r="M1793" i="4"/>
  <c r="M1794" i="4"/>
  <c r="M1795" i="4"/>
  <c r="M1796" i="4"/>
  <c r="M1797" i="4"/>
  <c r="M1798" i="4"/>
  <c r="M1799" i="4"/>
  <c r="M1800" i="4"/>
  <c r="M1801" i="4"/>
  <c r="M1802" i="4"/>
  <c r="M1803" i="4"/>
  <c r="M1804" i="4"/>
  <c r="M1805" i="4"/>
  <c r="M1806" i="4"/>
  <c r="M1807" i="4"/>
  <c r="M1808" i="4"/>
  <c r="M1809" i="4"/>
  <c r="M1810" i="4"/>
  <c r="M1811" i="4"/>
  <c r="M1812" i="4"/>
  <c r="M1813" i="4"/>
  <c r="M1814" i="4"/>
  <c r="M1815" i="4"/>
  <c r="M1816" i="4"/>
  <c r="M1817" i="4"/>
  <c r="M1818" i="4"/>
  <c r="M1819" i="4"/>
  <c r="M1820" i="4"/>
  <c r="M1821" i="4"/>
  <c r="M1822" i="4"/>
  <c r="M1823" i="4"/>
  <c r="M1824" i="4"/>
  <c r="M1825" i="4"/>
  <c r="M1826" i="4"/>
  <c r="M1827" i="4"/>
  <c r="M1828" i="4"/>
  <c r="M1829" i="4"/>
  <c r="M1830" i="4"/>
  <c r="M1831" i="4"/>
  <c r="M1832" i="4"/>
  <c r="M1833" i="4"/>
  <c r="M1834" i="4"/>
  <c r="M1835" i="4"/>
  <c r="M1836" i="4"/>
  <c r="M1837" i="4"/>
  <c r="M1838" i="4"/>
  <c r="M1839" i="4"/>
  <c r="M1840" i="4"/>
  <c r="M1841" i="4"/>
  <c r="M1842" i="4"/>
  <c r="M1843" i="4"/>
  <c r="M1844" i="4"/>
  <c r="M1845" i="4"/>
  <c r="M1846" i="4"/>
  <c r="M1847" i="4"/>
  <c r="M1848" i="4"/>
  <c r="M1849" i="4"/>
  <c r="M1850" i="4"/>
  <c r="M1851" i="4"/>
  <c r="M1852" i="4"/>
  <c r="M1853" i="4"/>
  <c r="M1854" i="4"/>
  <c r="M1855" i="4"/>
  <c r="M1856" i="4"/>
  <c r="M1857" i="4"/>
  <c r="M1858" i="4"/>
  <c r="M1859" i="4"/>
  <c r="M1860" i="4"/>
  <c r="M1861" i="4"/>
  <c r="M1862" i="4"/>
  <c r="M1863" i="4"/>
  <c r="M1864" i="4"/>
  <c r="M1865" i="4"/>
  <c r="M1866" i="4"/>
  <c r="M1867" i="4"/>
  <c r="M1868" i="4"/>
  <c r="M1869" i="4"/>
  <c r="M1870" i="4"/>
  <c r="M1871" i="4"/>
  <c r="M1872" i="4"/>
  <c r="M1873" i="4"/>
  <c r="M1874" i="4"/>
  <c r="M1875" i="4"/>
  <c r="M1876" i="4"/>
  <c r="M1877" i="4"/>
  <c r="M1878" i="4"/>
  <c r="M1879" i="4"/>
  <c r="M1880" i="4"/>
  <c r="M1881" i="4"/>
  <c r="M1882" i="4"/>
  <c r="M1883" i="4"/>
  <c r="M1884" i="4"/>
  <c r="M1885" i="4"/>
  <c r="M1886" i="4"/>
  <c r="M1887" i="4"/>
  <c r="M1888" i="4"/>
  <c r="M1889" i="4"/>
  <c r="M1890" i="4"/>
  <c r="M1891" i="4"/>
  <c r="M1892" i="4"/>
  <c r="M1893" i="4"/>
  <c r="M1894" i="4"/>
  <c r="M1895" i="4"/>
  <c r="M1896" i="4"/>
  <c r="M1897" i="4"/>
  <c r="M1898" i="4"/>
  <c r="M1899" i="4"/>
  <c r="M1900" i="4"/>
  <c r="M1901" i="4"/>
  <c r="M1902" i="4"/>
  <c r="M1903" i="4"/>
  <c r="M1904" i="4"/>
  <c r="M1905" i="4"/>
  <c r="M1906" i="4"/>
  <c r="M1907" i="4"/>
  <c r="M1908" i="4"/>
  <c r="M1909" i="4"/>
  <c r="M1910" i="4"/>
  <c r="M1911" i="4"/>
  <c r="M1912" i="4"/>
  <c r="M1913" i="4"/>
  <c r="M1914" i="4"/>
  <c r="M1915" i="4"/>
  <c r="M1916" i="4"/>
  <c r="M1917" i="4"/>
  <c r="M1918" i="4"/>
  <c r="M1919" i="4"/>
  <c r="M1920" i="4"/>
  <c r="M1921" i="4"/>
  <c r="M1922" i="4"/>
  <c r="M1923" i="4"/>
  <c r="M1924" i="4"/>
  <c r="M1925" i="4"/>
  <c r="M1926" i="4"/>
  <c r="M1927" i="4"/>
  <c r="M1928" i="4"/>
  <c r="M1929" i="4"/>
  <c r="M1930" i="4"/>
  <c r="M1931" i="4"/>
  <c r="M1932" i="4"/>
  <c r="M1933" i="4"/>
  <c r="M1934" i="4"/>
  <c r="M1935" i="4"/>
  <c r="M1936" i="4"/>
  <c r="M1937" i="4"/>
  <c r="M1938" i="4"/>
  <c r="M1939" i="4"/>
  <c r="M1940" i="4"/>
  <c r="M1941" i="4"/>
  <c r="M1942" i="4"/>
  <c r="M1943" i="4"/>
  <c r="M1944" i="4"/>
  <c r="M1945" i="4"/>
  <c r="M1946" i="4"/>
  <c r="M1947" i="4"/>
  <c r="M1948" i="4"/>
  <c r="M1949" i="4"/>
  <c r="M1950" i="4"/>
  <c r="M1951" i="4"/>
  <c r="M1952" i="4"/>
  <c r="M1953" i="4"/>
  <c r="M1954" i="4"/>
  <c r="M1955" i="4"/>
  <c r="M1956" i="4"/>
  <c r="M1957" i="4"/>
  <c r="M1958" i="4"/>
  <c r="M1959" i="4"/>
  <c r="M1960" i="4"/>
  <c r="M1961" i="4"/>
  <c r="M1962" i="4"/>
  <c r="M1963" i="4"/>
  <c r="M1964" i="4"/>
  <c r="M1965" i="4"/>
  <c r="M1966" i="4"/>
  <c r="M1967" i="4"/>
  <c r="M1968" i="4"/>
  <c r="M1969" i="4"/>
  <c r="M1970" i="4"/>
  <c r="M1971" i="4"/>
  <c r="M1972" i="4"/>
  <c r="M1973" i="4"/>
  <c r="M1974" i="4"/>
  <c r="M1975" i="4"/>
  <c r="M1976" i="4"/>
  <c r="M1977" i="4"/>
  <c r="M1978" i="4"/>
  <c r="M1979" i="4"/>
  <c r="M1980" i="4"/>
  <c r="M1981" i="4"/>
  <c r="M1982" i="4"/>
  <c r="M1983" i="4"/>
  <c r="M1984" i="4"/>
  <c r="M1985" i="4"/>
  <c r="M1986" i="4"/>
  <c r="M1987" i="4"/>
  <c r="M1988" i="4"/>
  <c r="M1989" i="4"/>
  <c r="M1990" i="4"/>
  <c r="M1991" i="4"/>
  <c r="M1992" i="4"/>
  <c r="M1993" i="4"/>
  <c r="M1994" i="4"/>
  <c r="M1995" i="4"/>
  <c r="M1996" i="4"/>
  <c r="M1997" i="4"/>
  <c r="M1998" i="4"/>
  <c r="M1999" i="4"/>
  <c r="M2000" i="4"/>
  <c r="M2001" i="4"/>
  <c r="M2002" i="4"/>
  <c r="M2003" i="4"/>
  <c r="M2004" i="4"/>
  <c r="M2005" i="4"/>
  <c r="M2006" i="4"/>
  <c r="M2007" i="4"/>
  <c r="M2008" i="4"/>
  <c r="M2009" i="4"/>
  <c r="M2010" i="4"/>
  <c r="M2011" i="4"/>
  <c r="M2012" i="4"/>
  <c r="M2013" i="4"/>
  <c r="M2014" i="4"/>
  <c r="M2015" i="4"/>
  <c r="M2016" i="4"/>
  <c r="M2017" i="4"/>
  <c r="M2018" i="4"/>
  <c r="M2019" i="4"/>
  <c r="M2020" i="4"/>
  <c r="M2021" i="4"/>
  <c r="M2022" i="4"/>
  <c r="M2023" i="4"/>
  <c r="M2024" i="4"/>
  <c r="M2025" i="4"/>
  <c r="M2026" i="4"/>
  <c r="M2027" i="4"/>
  <c r="M2028" i="4"/>
  <c r="M2029" i="4"/>
  <c r="M2030" i="4"/>
  <c r="M2031" i="4"/>
  <c r="M2032" i="4"/>
  <c r="M2033" i="4"/>
  <c r="M2034" i="4"/>
  <c r="M2035" i="4"/>
  <c r="M2036" i="4"/>
  <c r="M2037" i="4"/>
  <c r="M2038" i="4"/>
  <c r="M2039" i="4"/>
  <c r="M2040" i="4"/>
  <c r="M2041" i="4"/>
  <c r="M2042" i="4"/>
  <c r="M2043" i="4"/>
  <c r="M2044" i="4"/>
  <c r="M2045" i="4"/>
  <c r="M2046" i="4"/>
  <c r="M2047" i="4"/>
  <c r="M2048" i="4"/>
  <c r="M2049" i="4"/>
  <c r="M2050" i="4"/>
  <c r="M2051" i="4"/>
  <c r="M2052" i="4"/>
  <c r="M2053" i="4"/>
  <c r="M2054" i="4"/>
  <c r="M2055" i="4"/>
  <c r="M2056" i="4"/>
  <c r="M2057" i="4"/>
  <c r="M2058" i="4"/>
  <c r="M2059" i="4"/>
  <c r="M2060" i="4"/>
  <c r="M2061" i="4"/>
  <c r="M2062" i="4"/>
  <c r="M2063" i="4"/>
  <c r="M2064" i="4"/>
  <c r="M2065" i="4"/>
  <c r="M2066" i="4"/>
  <c r="M2067" i="4"/>
  <c r="M2068" i="4"/>
  <c r="M2069" i="4"/>
  <c r="M2070" i="4"/>
  <c r="M2071" i="4"/>
  <c r="M2072" i="4"/>
  <c r="M2073" i="4"/>
  <c r="M2074" i="4"/>
  <c r="M2075" i="4"/>
  <c r="M2076" i="4"/>
  <c r="M2077" i="4"/>
  <c r="M2078" i="4"/>
  <c r="M2079" i="4"/>
  <c r="M2080" i="4"/>
  <c r="M2081" i="4"/>
  <c r="M2082" i="4"/>
  <c r="M2083" i="4"/>
  <c r="M2084" i="4"/>
  <c r="M2085" i="4"/>
  <c r="M2086" i="4"/>
  <c r="M2087" i="4"/>
  <c r="M2088" i="4"/>
  <c r="M2089" i="4"/>
  <c r="M2090" i="4"/>
  <c r="M2091" i="4"/>
  <c r="M2092" i="4"/>
  <c r="M2093" i="4"/>
  <c r="M2094" i="4"/>
  <c r="M2095" i="4"/>
  <c r="M2096" i="4"/>
  <c r="M2097" i="4"/>
  <c r="M2098" i="4"/>
  <c r="M2099" i="4"/>
  <c r="M2100" i="4"/>
  <c r="M2101" i="4"/>
  <c r="M2102" i="4"/>
  <c r="M2103" i="4"/>
  <c r="M2104" i="4"/>
  <c r="M2105" i="4"/>
  <c r="M2106" i="4"/>
  <c r="M2107" i="4"/>
  <c r="M2108" i="4"/>
  <c r="M2109" i="4"/>
  <c r="M2110" i="4"/>
  <c r="M2111" i="4"/>
  <c r="M2112" i="4"/>
  <c r="M2113" i="4"/>
  <c r="M2114" i="4"/>
  <c r="M2115" i="4"/>
  <c r="M2116" i="4"/>
  <c r="M2117" i="4"/>
  <c r="M2118" i="4"/>
  <c r="M2119" i="4"/>
  <c r="M2120" i="4"/>
  <c r="M2121" i="4"/>
  <c r="M2122" i="4"/>
  <c r="M2123" i="4"/>
  <c r="M2124" i="4"/>
  <c r="M2125" i="4"/>
  <c r="M2126" i="4"/>
  <c r="M2127" i="4"/>
  <c r="M2128" i="4"/>
  <c r="M2129" i="4"/>
  <c r="M2130" i="4"/>
  <c r="M2131" i="4"/>
  <c r="M2132" i="4"/>
  <c r="M2133" i="4"/>
  <c r="M2134" i="4"/>
  <c r="M2135" i="4"/>
  <c r="M2136" i="4"/>
  <c r="M2137" i="4"/>
  <c r="M2138" i="4"/>
  <c r="M2139" i="4"/>
  <c r="M2140" i="4"/>
  <c r="M2141" i="4"/>
  <c r="M2142" i="4"/>
  <c r="M2143" i="4"/>
  <c r="M2144" i="4"/>
  <c r="M2145" i="4"/>
  <c r="M2146" i="4"/>
  <c r="M2147" i="4"/>
  <c r="M2148" i="4"/>
  <c r="M2149" i="4"/>
  <c r="M2150" i="4"/>
  <c r="M2151" i="4"/>
  <c r="M2152" i="4"/>
  <c r="M2153" i="4"/>
  <c r="M2154" i="4"/>
  <c r="M2155" i="4"/>
  <c r="M2156" i="4"/>
  <c r="M2157" i="4"/>
  <c r="M2158" i="4"/>
  <c r="M2159" i="4"/>
  <c r="M2160" i="4"/>
  <c r="M2161" i="4"/>
  <c r="M2162" i="4"/>
  <c r="M2163" i="4"/>
  <c r="M2164" i="4"/>
  <c r="M2165" i="4"/>
  <c r="M2166" i="4"/>
  <c r="M2167" i="4"/>
  <c r="M2168" i="4"/>
  <c r="M2169" i="4"/>
  <c r="M2170" i="4"/>
  <c r="M2171" i="4"/>
  <c r="M2172" i="4"/>
  <c r="M2173" i="4"/>
  <c r="M2174" i="4"/>
  <c r="M2175" i="4"/>
  <c r="M2176" i="4"/>
  <c r="M2177" i="4"/>
  <c r="M2178" i="4"/>
  <c r="M2179" i="4"/>
  <c r="M2180" i="4"/>
  <c r="M2181" i="4"/>
  <c r="M2182" i="4"/>
  <c r="M2183" i="4"/>
  <c r="M2184" i="4"/>
  <c r="M2185" i="4"/>
  <c r="M2186" i="4"/>
  <c r="M2187" i="4"/>
  <c r="M2188" i="4"/>
  <c r="M2189" i="4"/>
  <c r="M2190" i="4"/>
  <c r="M2191" i="4"/>
  <c r="M2192" i="4"/>
  <c r="M2193" i="4"/>
  <c r="M2194" i="4"/>
  <c r="M2195" i="4"/>
  <c r="M2196" i="4"/>
  <c r="M2197" i="4"/>
  <c r="M2198" i="4"/>
  <c r="M2199" i="4"/>
  <c r="M2200" i="4"/>
  <c r="M2201" i="4"/>
  <c r="M2202" i="4"/>
  <c r="M2203" i="4"/>
  <c r="M2204" i="4"/>
  <c r="M2205" i="4"/>
  <c r="M2206" i="4"/>
  <c r="M2207" i="4"/>
  <c r="M2208" i="4"/>
  <c r="M2209" i="4"/>
  <c r="M2210" i="4"/>
  <c r="M2211" i="4"/>
  <c r="M2212" i="4"/>
  <c r="M2213" i="4"/>
  <c r="M2214" i="4"/>
  <c r="M2215" i="4"/>
  <c r="M2216" i="4"/>
  <c r="M2217" i="4"/>
  <c r="M2218" i="4"/>
  <c r="M2219" i="4"/>
  <c r="M2220" i="4"/>
  <c r="M2221" i="4"/>
  <c r="M2222" i="4"/>
  <c r="M2223" i="4"/>
  <c r="M2224" i="4"/>
  <c r="M2225" i="4"/>
  <c r="M2226" i="4"/>
  <c r="M2227" i="4"/>
  <c r="M2228" i="4"/>
  <c r="M2229" i="4"/>
  <c r="M2230" i="4"/>
  <c r="M2231" i="4"/>
  <c r="M2232" i="4"/>
  <c r="M2233" i="4"/>
  <c r="M2234" i="4"/>
  <c r="M2235" i="4"/>
  <c r="M2236" i="4"/>
  <c r="M2237" i="4"/>
  <c r="M2238" i="4"/>
  <c r="M2239" i="4"/>
  <c r="M2240" i="4"/>
  <c r="M2241" i="4"/>
  <c r="M2242" i="4"/>
  <c r="M2243" i="4"/>
  <c r="M2244" i="4"/>
  <c r="M2245" i="4"/>
  <c r="M2246" i="4"/>
  <c r="M2247" i="4"/>
  <c r="M2248" i="4"/>
  <c r="M2249" i="4"/>
  <c r="M2250" i="4"/>
  <c r="M2251" i="4"/>
  <c r="M2252" i="4"/>
  <c r="M2253" i="4"/>
  <c r="M2254" i="4"/>
  <c r="M2255" i="4"/>
  <c r="M2256" i="4"/>
  <c r="M2257" i="4"/>
  <c r="M2258" i="4"/>
  <c r="M2259" i="4"/>
  <c r="M2260" i="4"/>
  <c r="M2261" i="4"/>
  <c r="M2262" i="4"/>
  <c r="M2263" i="4"/>
  <c r="M2264" i="4"/>
  <c r="M2265" i="4"/>
  <c r="M2266" i="4"/>
  <c r="M2267" i="4"/>
  <c r="M2268" i="4"/>
  <c r="M2269" i="4"/>
  <c r="M2270" i="4"/>
  <c r="M2271" i="4"/>
  <c r="M2272" i="4"/>
  <c r="M2273" i="4"/>
  <c r="M2274" i="4"/>
  <c r="M2275" i="4"/>
  <c r="M2276" i="4"/>
  <c r="M2277" i="4"/>
  <c r="M2278" i="4"/>
  <c r="M2279" i="4"/>
  <c r="M2280" i="4"/>
  <c r="M2281" i="4"/>
  <c r="M2282" i="4"/>
  <c r="M2283" i="4"/>
  <c r="M2284" i="4"/>
  <c r="M2285" i="4"/>
  <c r="M2286" i="4"/>
  <c r="M2287" i="4"/>
  <c r="M2288" i="4"/>
  <c r="M2289" i="4"/>
  <c r="M2290" i="4"/>
  <c r="M2291" i="4"/>
  <c r="M2292" i="4"/>
  <c r="M2293" i="4"/>
  <c r="M2294" i="4"/>
  <c r="M2295" i="4"/>
  <c r="M2296" i="4"/>
  <c r="M2297" i="4"/>
  <c r="M2298" i="4"/>
  <c r="M2299" i="4"/>
  <c r="M2300" i="4"/>
  <c r="M2301" i="4"/>
  <c r="M2302" i="4"/>
  <c r="M2303" i="4"/>
  <c r="M2304" i="4"/>
  <c r="M2305" i="4"/>
  <c r="M2306" i="4"/>
  <c r="M2307" i="4"/>
  <c r="M2308" i="4"/>
  <c r="M2309" i="4"/>
  <c r="M2310" i="4"/>
  <c r="M2311" i="4"/>
  <c r="M2312" i="4"/>
  <c r="M2313" i="4"/>
  <c r="M2314" i="4"/>
  <c r="M2315" i="4"/>
  <c r="M2316" i="4"/>
  <c r="M2317" i="4"/>
  <c r="M2318" i="4"/>
  <c r="M2319" i="4"/>
  <c r="M2320" i="4"/>
  <c r="M2321" i="4"/>
  <c r="M2322" i="4"/>
  <c r="M2323" i="4"/>
  <c r="M2324" i="4"/>
  <c r="M2325" i="4"/>
  <c r="M2326" i="4"/>
  <c r="M2327" i="4"/>
  <c r="M2328" i="4"/>
  <c r="M2329" i="4"/>
  <c r="M2330" i="4"/>
  <c r="M2331" i="4"/>
  <c r="M2332" i="4"/>
  <c r="M2333" i="4"/>
  <c r="M2334" i="4"/>
  <c r="M2335" i="4"/>
  <c r="M2336" i="4"/>
  <c r="M2337" i="4"/>
  <c r="M2338" i="4"/>
  <c r="M2339" i="4"/>
  <c r="M2340" i="4"/>
  <c r="M2341" i="4"/>
  <c r="M2342" i="4"/>
  <c r="M2343" i="4"/>
  <c r="M2344" i="4"/>
  <c r="M2345" i="4"/>
  <c r="M2346" i="4"/>
  <c r="M2347" i="4"/>
  <c r="M2348" i="4"/>
  <c r="M2349" i="4"/>
  <c r="M2350" i="4"/>
  <c r="M2351" i="4"/>
  <c r="M2352" i="4"/>
  <c r="M2353" i="4"/>
  <c r="M2354" i="4"/>
  <c r="M2355" i="4"/>
  <c r="M2356" i="4"/>
  <c r="M2357" i="4"/>
  <c r="M2358" i="4"/>
  <c r="M2359" i="4"/>
  <c r="M2360" i="4"/>
  <c r="M2361" i="4"/>
  <c r="M2362" i="4"/>
  <c r="M2363" i="4"/>
  <c r="M2364" i="4"/>
  <c r="M2365" i="4"/>
  <c r="M2366" i="4"/>
  <c r="M2367" i="4"/>
  <c r="M2368" i="4"/>
  <c r="M2369" i="4"/>
  <c r="M2370" i="4"/>
  <c r="M2371" i="4"/>
  <c r="M2372" i="4"/>
  <c r="M2373" i="4"/>
  <c r="M2374" i="4"/>
  <c r="M2375" i="4"/>
  <c r="M2376" i="4"/>
  <c r="M2377" i="4"/>
  <c r="M2378" i="4"/>
  <c r="M2379" i="4"/>
  <c r="M2380" i="4"/>
  <c r="M2381" i="4"/>
  <c r="M2382" i="4"/>
  <c r="M2383" i="4"/>
  <c r="M2384" i="4"/>
  <c r="M2385" i="4"/>
  <c r="M2386" i="4"/>
  <c r="M2387" i="4"/>
  <c r="M2388" i="4"/>
  <c r="M2389" i="4"/>
  <c r="M2390" i="4"/>
  <c r="M2391" i="4"/>
  <c r="M2392" i="4"/>
  <c r="M2393" i="4"/>
  <c r="M2394" i="4"/>
  <c r="M2395" i="4"/>
  <c r="M2396" i="4"/>
  <c r="M2397" i="4"/>
  <c r="M2398" i="4"/>
  <c r="M2399" i="4"/>
  <c r="M2400" i="4"/>
  <c r="M2401" i="4"/>
  <c r="M2402" i="4"/>
  <c r="M2403" i="4"/>
  <c r="M2404" i="4"/>
  <c r="M2405" i="4"/>
  <c r="M2406" i="4"/>
  <c r="M2407" i="4"/>
  <c r="M2408" i="4"/>
  <c r="M2409" i="4"/>
  <c r="M2410" i="4"/>
  <c r="M2411" i="4"/>
  <c r="M2412" i="4"/>
  <c r="M2413" i="4"/>
  <c r="M2414" i="4"/>
  <c r="M2415" i="4"/>
  <c r="M2416" i="4"/>
  <c r="M2417" i="4"/>
  <c r="M2418" i="4"/>
  <c r="M2419" i="4"/>
  <c r="M2420" i="4"/>
  <c r="M2421" i="4"/>
  <c r="M2422" i="4"/>
  <c r="M2423" i="4"/>
  <c r="M2424" i="4"/>
  <c r="M2425" i="4"/>
  <c r="M2426" i="4"/>
  <c r="M2427" i="4"/>
  <c r="M2428" i="4"/>
  <c r="M2429" i="4"/>
  <c r="M2430" i="4"/>
  <c r="M2431" i="4"/>
  <c r="M2432" i="4"/>
  <c r="M2433" i="4"/>
  <c r="M2434" i="4"/>
  <c r="M2435" i="4"/>
  <c r="M2436" i="4"/>
  <c r="M2437" i="4"/>
  <c r="M2438" i="4"/>
  <c r="M2439" i="4"/>
  <c r="M2440" i="4"/>
  <c r="M2441" i="4"/>
  <c r="M2442" i="4"/>
  <c r="M2443" i="4"/>
  <c r="M2444" i="4"/>
  <c r="M2445" i="4"/>
  <c r="M2446" i="4"/>
  <c r="M2447" i="4"/>
  <c r="M2448" i="4"/>
  <c r="M2449" i="4"/>
  <c r="M2450" i="4"/>
  <c r="M2451" i="4"/>
  <c r="M2452" i="4"/>
  <c r="M2453" i="4"/>
  <c r="M2454" i="4"/>
  <c r="M2455" i="4"/>
  <c r="M2456" i="4"/>
  <c r="M2457" i="4"/>
  <c r="M2458" i="4"/>
  <c r="M2459" i="4"/>
  <c r="M2460" i="4"/>
  <c r="M2461" i="4"/>
  <c r="M2462" i="4"/>
  <c r="M2463" i="4"/>
  <c r="M2464" i="4"/>
  <c r="M2465" i="4"/>
  <c r="M2466" i="4"/>
  <c r="M2467" i="4"/>
  <c r="M2468" i="4"/>
  <c r="M2469" i="4"/>
  <c r="M2470" i="4"/>
  <c r="M2471" i="4"/>
  <c r="M2472" i="4"/>
  <c r="M2473" i="4"/>
  <c r="M2474" i="4"/>
  <c r="M2475" i="4"/>
  <c r="M2476" i="4"/>
  <c r="M2477" i="4"/>
  <c r="M2478" i="4"/>
  <c r="M2479" i="4"/>
  <c r="M2480" i="4"/>
  <c r="M2481" i="4"/>
  <c r="M2482" i="4"/>
  <c r="M2483" i="4"/>
  <c r="M2484" i="4"/>
  <c r="M2485" i="4"/>
  <c r="M2486" i="4"/>
  <c r="M2487" i="4"/>
  <c r="M2488" i="4"/>
  <c r="M2489" i="4"/>
  <c r="M2490" i="4"/>
  <c r="M2491" i="4"/>
  <c r="M2492" i="4"/>
  <c r="M2493" i="4"/>
  <c r="M2494" i="4"/>
  <c r="M2495" i="4"/>
  <c r="M2496" i="4"/>
  <c r="M2497" i="4"/>
  <c r="M2498" i="4"/>
  <c r="M2499" i="4"/>
  <c r="M2500" i="4"/>
  <c r="M2501" i="4"/>
  <c r="M2502" i="4"/>
  <c r="M2503" i="4"/>
  <c r="M2504" i="4"/>
  <c r="M2505" i="4"/>
  <c r="M2506" i="4"/>
  <c r="M2507" i="4"/>
  <c r="M2508" i="4"/>
  <c r="M2509" i="4"/>
  <c r="M2510" i="4"/>
  <c r="M2511" i="4"/>
  <c r="M2512" i="4"/>
  <c r="M2513" i="4"/>
  <c r="M2514" i="4"/>
  <c r="M2515" i="4"/>
  <c r="M2516" i="4"/>
  <c r="M2517" i="4"/>
  <c r="M2518" i="4"/>
  <c r="M2519" i="4"/>
  <c r="M2520" i="4"/>
  <c r="M2521" i="4"/>
  <c r="M2522" i="4"/>
  <c r="M2523" i="4"/>
  <c r="M2524" i="4"/>
  <c r="M2525" i="4"/>
  <c r="M2526" i="4"/>
  <c r="M2527" i="4"/>
  <c r="M2528" i="4"/>
  <c r="M2529" i="4"/>
  <c r="M2530" i="4"/>
  <c r="M2531" i="4"/>
  <c r="M2532" i="4"/>
  <c r="M2533" i="4"/>
  <c r="M2534" i="4"/>
  <c r="M2535" i="4"/>
  <c r="M2536" i="4"/>
  <c r="M2537" i="4"/>
  <c r="M2538" i="4"/>
  <c r="M2539" i="4"/>
  <c r="M2540" i="4"/>
  <c r="M2541" i="4"/>
  <c r="M2542" i="4"/>
  <c r="M2543" i="4"/>
  <c r="M2544" i="4"/>
  <c r="M2545" i="4"/>
  <c r="M2546" i="4"/>
  <c r="M2547" i="4"/>
  <c r="M2548" i="4"/>
  <c r="M2549" i="4"/>
  <c r="M2550" i="4"/>
  <c r="M2551" i="4"/>
  <c r="M2552" i="4"/>
  <c r="M2553" i="4"/>
  <c r="M2554" i="4"/>
  <c r="M2555" i="4"/>
  <c r="M2556" i="4"/>
  <c r="M2557" i="4"/>
  <c r="M2558" i="4"/>
  <c r="M2559" i="4"/>
  <c r="M2560" i="4"/>
  <c r="M2561" i="4"/>
  <c r="M2562" i="4"/>
  <c r="M2563" i="4"/>
  <c r="M2564" i="4"/>
  <c r="M2565" i="4"/>
  <c r="M2566" i="4"/>
  <c r="M2567" i="4"/>
  <c r="M2568" i="4"/>
  <c r="M2569" i="4"/>
  <c r="M2570" i="4"/>
  <c r="M2571" i="4"/>
  <c r="M2572" i="4"/>
  <c r="M2573" i="4"/>
  <c r="M2574" i="4"/>
  <c r="M2575" i="4"/>
  <c r="M2576" i="4"/>
  <c r="M2577" i="4"/>
  <c r="M2578" i="4"/>
  <c r="M2579" i="4"/>
  <c r="M2580" i="4"/>
  <c r="M2581" i="4"/>
  <c r="M2582" i="4"/>
  <c r="M2583" i="4"/>
  <c r="M2584" i="4"/>
  <c r="M2585" i="4"/>
  <c r="M2586" i="4"/>
  <c r="M2587" i="4"/>
  <c r="M2588" i="4"/>
  <c r="M2589" i="4"/>
  <c r="M2590" i="4"/>
  <c r="M2591" i="4"/>
  <c r="M2592" i="4"/>
  <c r="M2593" i="4"/>
  <c r="M2594" i="4"/>
  <c r="M2595" i="4"/>
  <c r="M2596" i="4"/>
  <c r="M2597" i="4"/>
  <c r="M2598" i="4"/>
  <c r="M2599" i="4"/>
  <c r="M2600" i="4"/>
  <c r="M2601" i="4"/>
  <c r="M2602" i="4"/>
  <c r="M2603" i="4"/>
  <c r="M2604" i="4"/>
  <c r="M2605" i="4"/>
  <c r="M2606" i="4"/>
  <c r="M2607" i="4"/>
  <c r="M2608" i="4"/>
  <c r="M2609" i="4"/>
  <c r="M2610" i="4"/>
  <c r="M2611" i="4"/>
  <c r="M2612" i="4"/>
  <c r="M2613" i="4"/>
  <c r="M2614" i="4"/>
  <c r="M2615" i="4"/>
  <c r="M2616" i="4"/>
  <c r="M2617" i="4"/>
  <c r="M2618" i="4"/>
  <c r="M2619" i="4"/>
  <c r="M2620" i="4"/>
  <c r="M2621" i="4"/>
  <c r="M2622" i="4"/>
  <c r="M2623" i="4"/>
  <c r="M2624" i="4"/>
  <c r="M2625" i="4"/>
  <c r="M2626" i="4"/>
  <c r="M2627" i="4"/>
  <c r="M2628" i="4"/>
  <c r="M2629" i="4"/>
  <c r="M2630" i="4"/>
  <c r="M2631" i="4"/>
  <c r="M2632" i="4"/>
  <c r="M2633" i="4"/>
  <c r="M2634" i="4"/>
  <c r="M2635" i="4"/>
  <c r="M2636" i="4"/>
  <c r="M2637" i="4"/>
  <c r="M2638" i="4"/>
  <c r="M2639" i="4"/>
  <c r="M2640" i="4"/>
  <c r="M2641" i="4"/>
  <c r="M2642" i="4"/>
  <c r="M2643" i="4"/>
  <c r="M2644" i="4"/>
  <c r="M2645" i="4"/>
  <c r="M2646" i="4"/>
  <c r="M2647" i="4"/>
  <c r="M2648" i="4"/>
  <c r="M2649" i="4"/>
  <c r="M2650" i="4"/>
  <c r="M2651" i="4"/>
  <c r="M2652" i="4"/>
  <c r="M2653" i="4"/>
  <c r="M2654" i="4"/>
  <c r="M2655" i="4"/>
  <c r="M2656" i="4"/>
  <c r="M2657" i="4"/>
  <c r="M2658" i="4"/>
  <c r="M2659" i="4"/>
  <c r="M2660" i="4"/>
  <c r="M2661" i="4"/>
  <c r="M2662" i="4"/>
  <c r="M2663" i="4"/>
  <c r="M2664" i="4"/>
  <c r="M2665" i="4"/>
  <c r="M2666" i="4"/>
  <c r="M2667" i="4"/>
  <c r="M2668" i="4"/>
  <c r="M2669" i="4"/>
  <c r="M2670" i="4"/>
  <c r="M2671" i="4"/>
  <c r="M2672" i="4"/>
  <c r="M2673" i="4"/>
  <c r="M2674" i="4"/>
  <c r="M2675" i="4"/>
  <c r="M2676" i="4"/>
  <c r="M2677" i="4"/>
  <c r="M2678" i="4"/>
  <c r="M2679" i="4"/>
  <c r="M2680" i="4"/>
  <c r="M2681" i="4"/>
  <c r="M2682" i="4"/>
  <c r="M2683" i="4"/>
  <c r="M2684" i="4"/>
  <c r="M2685" i="4"/>
  <c r="M2686" i="4"/>
  <c r="M2687" i="4"/>
  <c r="M2688" i="4"/>
  <c r="M2689" i="4"/>
  <c r="M2690" i="4"/>
  <c r="M2691" i="4"/>
  <c r="M2692" i="4"/>
  <c r="M2693" i="4"/>
  <c r="M2694" i="4"/>
  <c r="M2695" i="4"/>
  <c r="M2696" i="4"/>
  <c r="M2697" i="4"/>
  <c r="M2698" i="4"/>
  <c r="M2699" i="4"/>
  <c r="M2700" i="4"/>
  <c r="M2701" i="4"/>
  <c r="M2702" i="4"/>
  <c r="M2703" i="4"/>
  <c r="M2704" i="4"/>
  <c r="M2705" i="4"/>
  <c r="M2706" i="4"/>
  <c r="M2707" i="4"/>
  <c r="M2708" i="4"/>
  <c r="M2709" i="4"/>
  <c r="M2710" i="4"/>
  <c r="M2711" i="4"/>
  <c r="M2712" i="4"/>
  <c r="M2713" i="4"/>
  <c r="M2714" i="4"/>
  <c r="M2715" i="4"/>
  <c r="M2716" i="4"/>
  <c r="M2717" i="4"/>
  <c r="M2718" i="4"/>
  <c r="M2719" i="4"/>
  <c r="M2720" i="4"/>
  <c r="M2721" i="4"/>
  <c r="M2722" i="4"/>
  <c r="M2723" i="4"/>
  <c r="M2724" i="4"/>
  <c r="M2725" i="4"/>
  <c r="M2726" i="4"/>
  <c r="M2727" i="4"/>
  <c r="M2728" i="4"/>
  <c r="M2729" i="4"/>
  <c r="M2730" i="4"/>
  <c r="M2731" i="4"/>
  <c r="M2732" i="4"/>
  <c r="M2733" i="4"/>
  <c r="M2734" i="4"/>
  <c r="M2735" i="4"/>
  <c r="M2736" i="4"/>
  <c r="M2737" i="4"/>
  <c r="M2738" i="4"/>
  <c r="M2739" i="4"/>
  <c r="M2740" i="4"/>
  <c r="M2741" i="4"/>
  <c r="M2742" i="4"/>
  <c r="M2743" i="4"/>
  <c r="M2744" i="4"/>
  <c r="M2745" i="4"/>
  <c r="M2746" i="4"/>
  <c r="M2747" i="4"/>
  <c r="M2748" i="4"/>
  <c r="M2749" i="4"/>
  <c r="M2750" i="4"/>
  <c r="M2751" i="4"/>
  <c r="M2752" i="4"/>
  <c r="M2753" i="4"/>
  <c r="M2754" i="4"/>
  <c r="M2755" i="4"/>
  <c r="M2756" i="4"/>
  <c r="M2757" i="4"/>
  <c r="M2758" i="4"/>
  <c r="M2759" i="4"/>
  <c r="M2760" i="4"/>
  <c r="M2761" i="4"/>
  <c r="M2762" i="4"/>
  <c r="M2763" i="4"/>
  <c r="M2764" i="4"/>
  <c r="M2765" i="4"/>
  <c r="M2766" i="4"/>
  <c r="M2767" i="4"/>
  <c r="M2768" i="4"/>
  <c r="M2769" i="4"/>
  <c r="M2770" i="4"/>
  <c r="M2771" i="4"/>
  <c r="M2772" i="4"/>
  <c r="M2773" i="4"/>
  <c r="M2774" i="4"/>
  <c r="M2775" i="4"/>
  <c r="M2776" i="4"/>
  <c r="M2777" i="4"/>
  <c r="M2778" i="4"/>
  <c r="M2779" i="4"/>
  <c r="M2780" i="4"/>
  <c r="M2781" i="4"/>
  <c r="M2782" i="4"/>
  <c r="M2783" i="4"/>
  <c r="M2784" i="4"/>
  <c r="M2785" i="4"/>
  <c r="M2786" i="4"/>
  <c r="M2787" i="4"/>
  <c r="M2788" i="4"/>
  <c r="M2789" i="4"/>
  <c r="M2790" i="4"/>
  <c r="M2791" i="4"/>
  <c r="M2792" i="4"/>
  <c r="M2793" i="4"/>
  <c r="M2794" i="4"/>
  <c r="M2795" i="4"/>
  <c r="M2796" i="4"/>
  <c r="M2797" i="4"/>
  <c r="M2798" i="4"/>
  <c r="M2799" i="4"/>
  <c r="M2800" i="4"/>
  <c r="M2801" i="4"/>
  <c r="M2802" i="4"/>
  <c r="M2803" i="4"/>
  <c r="M2804" i="4"/>
  <c r="M2805" i="4"/>
  <c r="M2806" i="4"/>
  <c r="M2807" i="4"/>
  <c r="M2808" i="4"/>
  <c r="M2809" i="4"/>
  <c r="M2810" i="4"/>
  <c r="M2811" i="4"/>
  <c r="M2812" i="4"/>
  <c r="M2813" i="4"/>
  <c r="M2814" i="4"/>
  <c r="M2815" i="4"/>
  <c r="M2816" i="4"/>
  <c r="M2817" i="4"/>
  <c r="M2818" i="4"/>
  <c r="M2819" i="4"/>
  <c r="M2820" i="4"/>
  <c r="M2821" i="4"/>
  <c r="M2822" i="4"/>
  <c r="M2823" i="4"/>
  <c r="M2824" i="4"/>
  <c r="M2825" i="4"/>
  <c r="M2826" i="4"/>
  <c r="M2827" i="4"/>
  <c r="M2828" i="4"/>
  <c r="M2829" i="4"/>
  <c r="M2830" i="4"/>
  <c r="M2831" i="4"/>
  <c r="M2832" i="4"/>
  <c r="M2833" i="4"/>
  <c r="M2834" i="4"/>
  <c r="M2835" i="4"/>
  <c r="M2836" i="4"/>
  <c r="M2837" i="4"/>
  <c r="M2838" i="4"/>
  <c r="M2839" i="4"/>
  <c r="M2840" i="4"/>
  <c r="M2841" i="4"/>
  <c r="M2842" i="4"/>
  <c r="M2843" i="4"/>
  <c r="M2844" i="4"/>
  <c r="M2845" i="4"/>
  <c r="M2846" i="4"/>
  <c r="M2847" i="4"/>
  <c r="M2848" i="4"/>
  <c r="M2849" i="4"/>
  <c r="M2850" i="4"/>
  <c r="M2851" i="4"/>
  <c r="M2852" i="4"/>
  <c r="M2853" i="4"/>
  <c r="M2854" i="4"/>
  <c r="M2855" i="4"/>
  <c r="M2856" i="4"/>
  <c r="M2857" i="4"/>
  <c r="M2858" i="4"/>
  <c r="M2859" i="4"/>
  <c r="M2860" i="4"/>
  <c r="M2861" i="4"/>
  <c r="M2862" i="4"/>
  <c r="M2863" i="4"/>
  <c r="M2864" i="4"/>
  <c r="M2865" i="4"/>
  <c r="M2866" i="4"/>
  <c r="M2867" i="4"/>
  <c r="M2868" i="4"/>
  <c r="M2869" i="4"/>
  <c r="M2870" i="4"/>
  <c r="M2871" i="4"/>
  <c r="M2872" i="4"/>
  <c r="M2873" i="4"/>
  <c r="M2874" i="4"/>
  <c r="M2875" i="4"/>
  <c r="M2876" i="4"/>
  <c r="M2877" i="4"/>
  <c r="M2878" i="4"/>
  <c r="M2879" i="4"/>
  <c r="M2880" i="4"/>
  <c r="M2881" i="4"/>
  <c r="M2882" i="4"/>
  <c r="M2883" i="4"/>
  <c r="M2884" i="4"/>
  <c r="M2885" i="4"/>
  <c r="M2886" i="4"/>
  <c r="M2887" i="4"/>
  <c r="M2888" i="4"/>
  <c r="M2889" i="4"/>
  <c r="M2890" i="4"/>
  <c r="M2891" i="4"/>
  <c r="M2892" i="4"/>
  <c r="M2893" i="4"/>
  <c r="M2894" i="4"/>
  <c r="M2895" i="4"/>
  <c r="M2896" i="4"/>
  <c r="M2897" i="4"/>
  <c r="M2898" i="4"/>
  <c r="M2899" i="4"/>
  <c r="M2900" i="4"/>
  <c r="M2901" i="4"/>
  <c r="M2902" i="4"/>
  <c r="M2903" i="4"/>
  <c r="M2904" i="4"/>
  <c r="M2905" i="4"/>
  <c r="M2906" i="4"/>
  <c r="M2907" i="4"/>
  <c r="M2908" i="4"/>
  <c r="M2909" i="4"/>
  <c r="M2910" i="4"/>
  <c r="M2911" i="4"/>
  <c r="M2912" i="4"/>
  <c r="M2913" i="4"/>
  <c r="M2914" i="4"/>
  <c r="M2915" i="4"/>
  <c r="M2916" i="4"/>
  <c r="M2917" i="4"/>
  <c r="M2918" i="4"/>
  <c r="M2919" i="4"/>
  <c r="M2920" i="4"/>
  <c r="M2921" i="4"/>
  <c r="M2922" i="4"/>
  <c r="M2923" i="4"/>
  <c r="M2924" i="4"/>
  <c r="M2925" i="4"/>
  <c r="M2926" i="4"/>
  <c r="M2927" i="4"/>
  <c r="M2928" i="4"/>
  <c r="M2929" i="4"/>
  <c r="M2930" i="4"/>
  <c r="M2931" i="4"/>
  <c r="M2932" i="4"/>
  <c r="M2933" i="4"/>
  <c r="M2934" i="4"/>
  <c r="M2935" i="4"/>
  <c r="M2936" i="4"/>
  <c r="M2937" i="4"/>
  <c r="M2938" i="4"/>
  <c r="M2939" i="4"/>
  <c r="M2940" i="4"/>
  <c r="M2941" i="4"/>
  <c r="M2942" i="4"/>
  <c r="M2943" i="4"/>
  <c r="M2944" i="4"/>
  <c r="M2945" i="4"/>
  <c r="M2946" i="4"/>
  <c r="M2947" i="4"/>
  <c r="M2948" i="4"/>
  <c r="M2949" i="4"/>
  <c r="M2950" i="4"/>
  <c r="M2951" i="4"/>
  <c r="M2952" i="4"/>
  <c r="M2953" i="4"/>
  <c r="M2954" i="4"/>
  <c r="M2955" i="4"/>
  <c r="M2956" i="4"/>
  <c r="M2957" i="4"/>
  <c r="M2958" i="4"/>
  <c r="M2959" i="4"/>
  <c r="M2960" i="4"/>
  <c r="M2961" i="4"/>
  <c r="M2962" i="4"/>
  <c r="M2963" i="4"/>
  <c r="M2964" i="4"/>
  <c r="M2965" i="4"/>
  <c r="M2966" i="4"/>
  <c r="M2967" i="4"/>
  <c r="M2968" i="4"/>
  <c r="M2969" i="4"/>
  <c r="M2970" i="4"/>
  <c r="M2971" i="4"/>
  <c r="M2972" i="4"/>
  <c r="M2973" i="4"/>
  <c r="M2974" i="4"/>
  <c r="M2975" i="4"/>
  <c r="M2976" i="4"/>
  <c r="M2977" i="4"/>
  <c r="M2978" i="4"/>
  <c r="M2979" i="4"/>
  <c r="M2980" i="4"/>
  <c r="M2981" i="4"/>
  <c r="M2982" i="4"/>
  <c r="M2983" i="4"/>
  <c r="M2984" i="4"/>
  <c r="M2985" i="4"/>
  <c r="M2986" i="4"/>
  <c r="M2987" i="4"/>
  <c r="M2988" i="4"/>
  <c r="M2989" i="4"/>
  <c r="M2990" i="4"/>
  <c r="M2991" i="4"/>
  <c r="M2992" i="4"/>
  <c r="M2993" i="4"/>
  <c r="M2994" i="4"/>
  <c r="M2995" i="4"/>
  <c r="M2996" i="4"/>
  <c r="M2997" i="4"/>
  <c r="M2998" i="4"/>
  <c r="M2999" i="4"/>
  <c r="M3000" i="4"/>
  <c r="M3001" i="4"/>
  <c r="M3002" i="4"/>
  <c r="M3003" i="4"/>
  <c r="M3004" i="4"/>
  <c r="M3005" i="4"/>
  <c r="M3006" i="4"/>
  <c r="M3007" i="4"/>
  <c r="M3008" i="4"/>
  <c r="M3009" i="4"/>
  <c r="M3010" i="4"/>
  <c r="M3011" i="4"/>
  <c r="M3012" i="4"/>
  <c r="M3013" i="4"/>
  <c r="M3014" i="4"/>
  <c r="M3015" i="4"/>
  <c r="M3016" i="4"/>
  <c r="M3017" i="4"/>
  <c r="M3018" i="4"/>
  <c r="M3019" i="4"/>
  <c r="M3020" i="4"/>
  <c r="M3021" i="4"/>
  <c r="M3022" i="4"/>
  <c r="M3023" i="4"/>
  <c r="M3024" i="4"/>
  <c r="M3025" i="4"/>
  <c r="M3026" i="4"/>
  <c r="M3027" i="4"/>
  <c r="M3028" i="4"/>
  <c r="M3029" i="4"/>
  <c r="M3030" i="4"/>
  <c r="M3031" i="4"/>
  <c r="M3032" i="4"/>
  <c r="M3033" i="4"/>
  <c r="M3034" i="4"/>
  <c r="M3035" i="4"/>
  <c r="M3036" i="4"/>
  <c r="M3037" i="4"/>
  <c r="M3038" i="4"/>
  <c r="M3039" i="4"/>
  <c r="M3040" i="4"/>
  <c r="M3041" i="4"/>
  <c r="M3042" i="4"/>
  <c r="M3043" i="4"/>
  <c r="M3044" i="4"/>
  <c r="M3045" i="4"/>
  <c r="M3046" i="4"/>
  <c r="M3047" i="4"/>
  <c r="M3048" i="4"/>
  <c r="M3049" i="4"/>
  <c r="M3050" i="4"/>
  <c r="M3051" i="4"/>
  <c r="M3052" i="4"/>
  <c r="M3053" i="4"/>
  <c r="M3054" i="4"/>
  <c r="M3055" i="4"/>
  <c r="M3056" i="4"/>
  <c r="M3057" i="4"/>
  <c r="M3058" i="4"/>
  <c r="M3059" i="4"/>
  <c r="M3060" i="4"/>
  <c r="M3061" i="4"/>
  <c r="M3062" i="4"/>
  <c r="M3063" i="4"/>
  <c r="M3064" i="4"/>
  <c r="M3065" i="4"/>
  <c r="M3066" i="4"/>
  <c r="M3067" i="4"/>
  <c r="M3068" i="4"/>
  <c r="M3069" i="4"/>
  <c r="M3070" i="4"/>
  <c r="M3071" i="4"/>
  <c r="M3072" i="4"/>
  <c r="M3073" i="4"/>
  <c r="M3074" i="4"/>
  <c r="M3075" i="4"/>
  <c r="M3076" i="4"/>
  <c r="M3077" i="4"/>
  <c r="M3078" i="4"/>
  <c r="M3079" i="4"/>
  <c r="M3080" i="4"/>
  <c r="M3081" i="4"/>
  <c r="M3082" i="4"/>
  <c r="M3083" i="4"/>
  <c r="M3084" i="4"/>
  <c r="M3085" i="4"/>
  <c r="M3086" i="4"/>
  <c r="M3087" i="4"/>
  <c r="M3088" i="4"/>
  <c r="M3089" i="4"/>
  <c r="M3090" i="4"/>
  <c r="M3091" i="4"/>
  <c r="M3092" i="4"/>
  <c r="M3093" i="4"/>
  <c r="M3094" i="4"/>
  <c r="M3095" i="4"/>
  <c r="M3096" i="4"/>
  <c r="M3097" i="4"/>
  <c r="M3098" i="4"/>
  <c r="M3099" i="4"/>
  <c r="M3100" i="4"/>
  <c r="M3101" i="4"/>
  <c r="M3102" i="4"/>
  <c r="M3103" i="4"/>
  <c r="M3104" i="4"/>
  <c r="M3105" i="4"/>
  <c r="M3106" i="4"/>
  <c r="M3107" i="4"/>
  <c r="M3108" i="4"/>
  <c r="M3109" i="4"/>
  <c r="M3110" i="4"/>
  <c r="M3111" i="4"/>
  <c r="M3112" i="4"/>
  <c r="M3113" i="4"/>
  <c r="M3114" i="4"/>
  <c r="M3115" i="4"/>
  <c r="M3116" i="4"/>
  <c r="M3117" i="4"/>
  <c r="M3118" i="4"/>
  <c r="M3119" i="4"/>
  <c r="M3120" i="4"/>
  <c r="M3121" i="4"/>
  <c r="M3122" i="4"/>
  <c r="M3123" i="4"/>
  <c r="M3124" i="4"/>
  <c r="M3125" i="4"/>
  <c r="M3126" i="4"/>
  <c r="M3127" i="4"/>
  <c r="M3128" i="4"/>
  <c r="M3129" i="4"/>
  <c r="M3130" i="4"/>
  <c r="M3131" i="4"/>
  <c r="M3132" i="4"/>
  <c r="M3133" i="4"/>
  <c r="M3134" i="4"/>
  <c r="M3135" i="4"/>
  <c r="M3136" i="4"/>
  <c r="M3137" i="4"/>
  <c r="M3138" i="4"/>
  <c r="M3139" i="4"/>
  <c r="M3140" i="4"/>
  <c r="M3141" i="4"/>
  <c r="M3142" i="4"/>
  <c r="M3143" i="4"/>
  <c r="M3144" i="4"/>
  <c r="M3145" i="4"/>
  <c r="M3146" i="4"/>
  <c r="M3147" i="4"/>
  <c r="M3148" i="4"/>
  <c r="M3149" i="4"/>
  <c r="M3150" i="4"/>
  <c r="M3151" i="4"/>
  <c r="M3152" i="4"/>
  <c r="M3153" i="4"/>
  <c r="M3154" i="4"/>
  <c r="M3155" i="4"/>
  <c r="M3156" i="4"/>
  <c r="M3157" i="4"/>
  <c r="M3158" i="4"/>
  <c r="M3159" i="4"/>
  <c r="M3160" i="4"/>
  <c r="M3161" i="4"/>
  <c r="M3162" i="4"/>
  <c r="M3163" i="4"/>
  <c r="M3164" i="4"/>
  <c r="M3165" i="4"/>
  <c r="M3166" i="4"/>
  <c r="M3167" i="4"/>
  <c r="M3168" i="4"/>
  <c r="M3169" i="4"/>
  <c r="M3170" i="4"/>
  <c r="M3171" i="4"/>
  <c r="M3172" i="4"/>
  <c r="M3173" i="4"/>
  <c r="M3174" i="4"/>
  <c r="M3175" i="4"/>
  <c r="M3176" i="4"/>
  <c r="M3177" i="4"/>
  <c r="M3178" i="4"/>
  <c r="M3179" i="4"/>
  <c r="M3180" i="4"/>
  <c r="M3181" i="4"/>
  <c r="M3182" i="4"/>
  <c r="M3183" i="4"/>
  <c r="M3184" i="4"/>
  <c r="M3185" i="4"/>
  <c r="M3186" i="4"/>
  <c r="M3187" i="4"/>
  <c r="M3188" i="4"/>
  <c r="M3189" i="4"/>
  <c r="M3190" i="4"/>
  <c r="M3191" i="4"/>
  <c r="M3192" i="4"/>
  <c r="M3193" i="4"/>
  <c r="M3194" i="4"/>
  <c r="M3195" i="4"/>
  <c r="M3196" i="4"/>
  <c r="M3197" i="4"/>
  <c r="M3198" i="4"/>
  <c r="M3199" i="4"/>
  <c r="M3200" i="4"/>
  <c r="M3201" i="4"/>
  <c r="M3202" i="4"/>
  <c r="M3203" i="4"/>
  <c r="M3204" i="4"/>
  <c r="M3205" i="4"/>
  <c r="M3206" i="4"/>
  <c r="M3207" i="4"/>
  <c r="M3208" i="4"/>
  <c r="M3209" i="4"/>
  <c r="M3210" i="4"/>
  <c r="M3211" i="4"/>
  <c r="M3212" i="4"/>
  <c r="M3213" i="4"/>
  <c r="M3214" i="4"/>
  <c r="M3215" i="4"/>
  <c r="M3216" i="4"/>
  <c r="M3217" i="4"/>
  <c r="M3218" i="4"/>
  <c r="M3219" i="4"/>
  <c r="M3220" i="4"/>
  <c r="M3221" i="4"/>
  <c r="M3222" i="4"/>
  <c r="M3223" i="4"/>
  <c r="M3224" i="4"/>
  <c r="M3225" i="4"/>
  <c r="M3226" i="4"/>
  <c r="M3227" i="4"/>
  <c r="M3228" i="4"/>
  <c r="M3229" i="4"/>
  <c r="M3230" i="4"/>
  <c r="M3231" i="4"/>
  <c r="M3232" i="4"/>
  <c r="M3233" i="4"/>
  <c r="M3234" i="4"/>
  <c r="M3235" i="4"/>
  <c r="M3236" i="4"/>
  <c r="M3237" i="4"/>
  <c r="M3238" i="4"/>
  <c r="M3239" i="4"/>
  <c r="M3240" i="4"/>
  <c r="M3241" i="4"/>
  <c r="M3242" i="4"/>
  <c r="M3243" i="4"/>
  <c r="M3244" i="4"/>
  <c r="M3245" i="4"/>
  <c r="M3246" i="4"/>
  <c r="M3247" i="4"/>
  <c r="M3248" i="4"/>
  <c r="M3249" i="4"/>
  <c r="M3250" i="4"/>
  <c r="M3251" i="4"/>
  <c r="M3252" i="4"/>
  <c r="M3253" i="4"/>
  <c r="M3254" i="4"/>
  <c r="M3255" i="4"/>
  <c r="M3256" i="4"/>
  <c r="M3257" i="4"/>
  <c r="M3258" i="4"/>
  <c r="M3259" i="4"/>
  <c r="M3260" i="4"/>
  <c r="M3261" i="4"/>
  <c r="M3262" i="4"/>
  <c r="M3263" i="4"/>
  <c r="M3264" i="4"/>
  <c r="M3265" i="4"/>
  <c r="M3266" i="4"/>
  <c r="M3267" i="4"/>
  <c r="M3268" i="4"/>
  <c r="M3269" i="4"/>
  <c r="M3270" i="4"/>
  <c r="M3271" i="4"/>
  <c r="M3272" i="4"/>
  <c r="M3273" i="4"/>
  <c r="M3274" i="4"/>
  <c r="M3275" i="4"/>
  <c r="M3276" i="4"/>
  <c r="M3277" i="4"/>
  <c r="M3278" i="4"/>
  <c r="M3279" i="4"/>
  <c r="M3280" i="4"/>
  <c r="M3281" i="4"/>
  <c r="M3282" i="4"/>
  <c r="M3283" i="4"/>
  <c r="M3284" i="4"/>
  <c r="M3285" i="4"/>
  <c r="M3286" i="4"/>
  <c r="M3287" i="4"/>
  <c r="M3288" i="4"/>
  <c r="M3289" i="4"/>
  <c r="M3290" i="4"/>
  <c r="M3291" i="4"/>
  <c r="M3292" i="4"/>
  <c r="M3293" i="4"/>
  <c r="M3294" i="4"/>
  <c r="M3295" i="4"/>
  <c r="M3296" i="4"/>
  <c r="M3297" i="4"/>
  <c r="M3298" i="4"/>
  <c r="M3299" i="4"/>
  <c r="M3300" i="4"/>
  <c r="M3301" i="4"/>
  <c r="M3302" i="4"/>
  <c r="M3303" i="4"/>
  <c r="M3304" i="4"/>
  <c r="M3305" i="4"/>
  <c r="M3306" i="4"/>
  <c r="M3307" i="4"/>
  <c r="M3308" i="4"/>
  <c r="M3309" i="4"/>
  <c r="M3310" i="4"/>
  <c r="M3311" i="4"/>
  <c r="M3312" i="4"/>
  <c r="M3313" i="4"/>
  <c r="M3314" i="4"/>
  <c r="M3315" i="4"/>
  <c r="M3316" i="4"/>
  <c r="M3317" i="4"/>
  <c r="M3318" i="4"/>
  <c r="M3319" i="4"/>
  <c r="M3320" i="4"/>
  <c r="M3321" i="4"/>
  <c r="M3322" i="4"/>
  <c r="M3323" i="4"/>
  <c r="M3324" i="4"/>
  <c r="M3325" i="4"/>
  <c r="M3326" i="4"/>
  <c r="M3327" i="4"/>
  <c r="M3328" i="4"/>
  <c r="M3329" i="4"/>
  <c r="M3330" i="4"/>
  <c r="M3331" i="4"/>
  <c r="M3332" i="4"/>
  <c r="M3333" i="4"/>
  <c r="M3334" i="4"/>
  <c r="M3335" i="4"/>
  <c r="M3336" i="4"/>
  <c r="M3337" i="4"/>
  <c r="M3338" i="4"/>
  <c r="M3339" i="4"/>
  <c r="M3340" i="4"/>
  <c r="M3341" i="4"/>
  <c r="M3342" i="4"/>
  <c r="M3343" i="4"/>
  <c r="M3344" i="4"/>
  <c r="M3345" i="4"/>
  <c r="M3346" i="4"/>
  <c r="M3347" i="4"/>
  <c r="M3348" i="4"/>
  <c r="M3349" i="4"/>
  <c r="M3350" i="4"/>
  <c r="M3351" i="4"/>
  <c r="M3352" i="4"/>
  <c r="M3353" i="4"/>
  <c r="M3354" i="4"/>
  <c r="M3355" i="4"/>
  <c r="M3356" i="4"/>
  <c r="M3357" i="4"/>
  <c r="M3358" i="4"/>
  <c r="M3359" i="4"/>
  <c r="M3360" i="4"/>
  <c r="M3361" i="4"/>
  <c r="M3362" i="4"/>
  <c r="M3363" i="4"/>
  <c r="M3364" i="4"/>
  <c r="M3365" i="4"/>
  <c r="M3366" i="4"/>
  <c r="M3367" i="4"/>
  <c r="M3368" i="4"/>
  <c r="M3369" i="4"/>
  <c r="M3370" i="4"/>
  <c r="M3371" i="4"/>
  <c r="M3372" i="4"/>
  <c r="M3373" i="4"/>
  <c r="M3374" i="4"/>
  <c r="M3375" i="4"/>
  <c r="M3376" i="4"/>
  <c r="M3377" i="4"/>
  <c r="M3378" i="4"/>
  <c r="M3379" i="4"/>
  <c r="M3380" i="4"/>
  <c r="M3381" i="4"/>
  <c r="M3382" i="4"/>
  <c r="M3383" i="4"/>
  <c r="M3384" i="4"/>
  <c r="M3385" i="4"/>
  <c r="M3386" i="4"/>
  <c r="M3387" i="4"/>
  <c r="M3388" i="4"/>
  <c r="M3389" i="4"/>
  <c r="M3390" i="4"/>
  <c r="M3391" i="4"/>
  <c r="M3392" i="4"/>
  <c r="M3393" i="4"/>
  <c r="M3394" i="4"/>
  <c r="M3395" i="4"/>
  <c r="M3396" i="4"/>
  <c r="M3397" i="4"/>
  <c r="M3398" i="4"/>
  <c r="M3399" i="4"/>
  <c r="M3400" i="4"/>
  <c r="M3401" i="4"/>
  <c r="M3402" i="4"/>
  <c r="M3403" i="4"/>
  <c r="M3404" i="4"/>
  <c r="M3405" i="4"/>
  <c r="M3406" i="4"/>
  <c r="M3407" i="4"/>
  <c r="M3408" i="4"/>
  <c r="M3409" i="4"/>
  <c r="M3410" i="4"/>
  <c r="M3411" i="4"/>
  <c r="M3412" i="4"/>
  <c r="M3413" i="4"/>
  <c r="M3414" i="4"/>
  <c r="M3415" i="4"/>
  <c r="M3416" i="4"/>
  <c r="M3417" i="4"/>
  <c r="M3418" i="4"/>
  <c r="M3419" i="4"/>
  <c r="M3420" i="4"/>
  <c r="M3421" i="4"/>
  <c r="M3422" i="4"/>
  <c r="M3423" i="4"/>
  <c r="M3424" i="4"/>
  <c r="M3425" i="4"/>
  <c r="M3426" i="4"/>
  <c r="M3427" i="4"/>
  <c r="M3428" i="4"/>
  <c r="M3429" i="4"/>
  <c r="M3430" i="4"/>
  <c r="M3431" i="4"/>
  <c r="M3432" i="4"/>
  <c r="M3433" i="4"/>
  <c r="M3434" i="4"/>
  <c r="M3435" i="4"/>
  <c r="M3436" i="4"/>
  <c r="M3437" i="4"/>
  <c r="M3438" i="4"/>
  <c r="M3439" i="4"/>
  <c r="M3440" i="4"/>
  <c r="M3441" i="4"/>
  <c r="M3442" i="4"/>
  <c r="M3443" i="4"/>
  <c r="M3444" i="4"/>
  <c r="M3445" i="4"/>
  <c r="M3446" i="4"/>
  <c r="M3447" i="4"/>
  <c r="M3448" i="4"/>
  <c r="M3449" i="4"/>
  <c r="M3450" i="4"/>
  <c r="M3451" i="4"/>
  <c r="M3452" i="4"/>
  <c r="M3453" i="4"/>
  <c r="M3454" i="4"/>
  <c r="M3455" i="4"/>
  <c r="M3456" i="4"/>
  <c r="M3457" i="4"/>
  <c r="M3458" i="4"/>
  <c r="M3459" i="4"/>
  <c r="M3460" i="4"/>
  <c r="M3461" i="4"/>
  <c r="M3462" i="4"/>
  <c r="M3463" i="4"/>
  <c r="M3464" i="4"/>
  <c r="M3465" i="4"/>
  <c r="M3466" i="4"/>
  <c r="M3467" i="4"/>
  <c r="M3468" i="4"/>
  <c r="M3469" i="4"/>
  <c r="M3470" i="4"/>
  <c r="M3471" i="4"/>
  <c r="M3472" i="4"/>
  <c r="M3473" i="4"/>
  <c r="M3474" i="4"/>
  <c r="M3475" i="4"/>
  <c r="M3476" i="4"/>
  <c r="M3477" i="4"/>
  <c r="M3478" i="4"/>
  <c r="M3479" i="4"/>
  <c r="M3480" i="4"/>
  <c r="M3481" i="4"/>
  <c r="M3482" i="4"/>
  <c r="M3483" i="4"/>
  <c r="M3484" i="4"/>
  <c r="M3485" i="4"/>
  <c r="M3486" i="4"/>
  <c r="M3487" i="4"/>
  <c r="M3488" i="4"/>
  <c r="M3489" i="4"/>
  <c r="M3490" i="4"/>
  <c r="M3491" i="4"/>
  <c r="M3492" i="4"/>
  <c r="M3493" i="4"/>
  <c r="M3494" i="4"/>
  <c r="M3495" i="4"/>
  <c r="M3496" i="4"/>
  <c r="M3497" i="4"/>
  <c r="M3498" i="4"/>
  <c r="M3499" i="4"/>
  <c r="M3500" i="4"/>
  <c r="M3501" i="4"/>
  <c r="M3502" i="4"/>
  <c r="M3503" i="4"/>
  <c r="M3504" i="4"/>
  <c r="M3505" i="4"/>
  <c r="M3506" i="4"/>
  <c r="M3507" i="4"/>
  <c r="M3508" i="4"/>
  <c r="M3509" i="4"/>
  <c r="M3510" i="4"/>
  <c r="M3511" i="4"/>
  <c r="M3512" i="4"/>
  <c r="M3513" i="4"/>
  <c r="M3514" i="4"/>
  <c r="M3515" i="4"/>
  <c r="M3516" i="4"/>
  <c r="M3517" i="4"/>
  <c r="M3518" i="4"/>
  <c r="M3519" i="4"/>
  <c r="M3520" i="4"/>
  <c r="M3521" i="4"/>
  <c r="M3522" i="4"/>
  <c r="M3523" i="4"/>
  <c r="M3524" i="4"/>
  <c r="M3525" i="4"/>
  <c r="M3526" i="4"/>
  <c r="M3527" i="4"/>
  <c r="M3528" i="4"/>
  <c r="M3529" i="4"/>
  <c r="M3530" i="4"/>
  <c r="M3531" i="4"/>
  <c r="M3532" i="4"/>
  <c r="M3533" i="4"/>
  <c r="M3534" i="4"/>
  <c r="M3535" i="4"/>
  <c r="M3536" i="4"/>
  <c r="M3537" i="4"/>
  <c r="M3538" i="4"/>
  <c r="M3539" i="4"/>
  <c r="M3540" i="4"/>
  <c r="M3541" i="4"/>
  <c r="M3542" i="4"/>
  <c r="M3543" i="4"/>
  <c r="M3544" i="4"/>
  <c r="M3545" i="4"/>
  <c r="M3546" i="4"/>
  <c r="M3547" i="4"/>
  <c r="M3548" i="4"/>
  <c r="M3549" i="4"/>
  <c r="M3550" i="4"/>
  <c r="M3551" i="4"/>
  <c r="M3552" i="4"/>
  <c r="M3553" i="4"/>
  <c r="M3554" i="4"/>
  <c r="M3555" i="4"/>
  <c r="M3556" i="4"/>
  <c r="M3557" i="4"/>
  <c r="M3558" i="4"/>
  <c r="M3559" i="4"/>
  <c r="M3560" i="4"/>
  <c r="M3561" i="4"/>
  <c r="M3562" i="4"/>
  <c r="M3563" i="4"/>
  <c r="M3564" i="4"/>
  <c r="M3565" i="4"/>
  <c r="M3566" i="4"/>
  <c r="M3567" i="4"/>
  <c r="M3568" i="4"/>
  <c r="M3569" i="4"/>
  <c r="M3570" i="4"/>
  <c r="M3571" i="4"/>
  <c r="M3572" i="4"/>
  <c r="M3573" i="4"/>
  <c r="M3574" i="4"/>
  <c r="M3575" i="4"/>
  <c r="M3576" i="4"/>
  <c r="M3577" i="4"/>
  <c r="M3578" i="4"/>
  <c r="M3579" i="4"/>
  <c r="M3580" i="4"/>
  <c r="M3581" i="4"/>
  <c r="M3582" i="4"/>
  <c r="M3583" i="4"/>
  <c r="M3584" i="4"/>
  <c r="M3585" i="4"/>
  <c r="M3586" i="4"/>
  <c r="M3587" i="4"/>
  <c r="M3588" i="4"/>
  <c r="M3589" i="4"/>
  <c r="M3590" i="4"/>
  <c r="M3591" i="4"/>
  <c r="M3592" i="4"/>
  <c r="M3593" i="4"/>
  <c r="M3594" i="4"/>
  <c r="M3595" i="4"/>
  <c r="M3596" i="4"/>
  <c r="M3597" i="4"/>
  <c r="M3598" i="4"/>
  <c r="M3599" i="4"/>
  <c r="M3600" i="4"/>
  <c r="M3601" i="4"/>
  <c r="M3602" i="4"/>
  <c r="M3603" i="4"/>
  <c r="M3604" i="4"/>
  <c r="M3605" i="4"/>
  <c r="M3606" i="4"/>
  <c r="M3607" i="4"/>
  <c r="M3608" i="4"/>
  <c r="M3609" i="4"/>
  <c r="M3610" i="4"/>
  <c r="M3611" i="4"/>
  <c r="M3612" i="4"/>
  <c r="M3613" i="4"/>
  <c r="M3614" i="4"/>
  <c r="M3615" i="4"/>
  <c r="M3616" i="4"/>
  <c r="M3617" i="4"/>
  <c r="M3618" i="4"/>
  <c r="M3619" i="4"/>
  <c r="M3620" i="4"/>
  <c r="M3621" i="4"/>
  <c r="M3622" i="4"/>
  <c r="M3623" i="4"/>
  <c r="M3624" i="4"/>
  <c r="M3625" i="4"/>
  <c r="M3626" i="4"/>
  <c r="M3627" i="4"/>
  <c r="M3628" i="4"/>
  <c r="M3629" i="4"/>
  <c r="M3630" i="4"/>
  <c r="M3631" i="4"/>
  <c r="M3632" i="4"/>
  <c r="M3633" i="4"/>
  <c r="M3634" i="4"/>
  <c r="M3635" i="4"/>
  <c r="M3636" i="4"/>
  <c r="M3637" i="4"/>
  <c r="M3638" i="4"/>
  <c r="M3639" i="4"/>
  <c r="M3640" i="4"/>
  <c r="M3641" i="4"/>
  <c r="M3642" i="4"/>
  <c r="M3643" i="4"/>
  <c r="M3644" i="4"/>
  <c r="M3645" i="4"/>
  <c r="M3646" i="4"/>
  <c r="M3647" i="4"/>
  <c r="M3648" i="4"/>
  <c r="M3649" i="4"/>
  <c r="M3650" i="4"/>
  <c r="M3651" i="4"/>
  <c r="M3652" i="4"/>
  <c r="M3653" i="4"/>
  <c r="M3654" i="4"/>
  <c r="M3655" i="4"/>
  <c r="M3656" i="4"/>
  <c r="M3657" i="4"/>
  <c r="M3658" i="4"/>
  <c r="M3659" i="4"/>
  <c r="M3660" i="4"/>
  <c r="M3661" i="4"/>
  <c r="M3662" i="4"/>
  <c r="M3663" i="4"/>
  <c r="M3664" i="4"/>
  <c r="M3665" i="4"/>
  <c r="M3666" i="4"/>
  <c r="M3667" i="4"/>
  <c r="M3668" i="4"/>
  <c r="M3669" i="4"/>
  <c r="M3670" i="4"/>
  <c r="M3671" i="4"/>
  <c r="M3672" i="4"/>
  <c r="M3673" i="4"/>
  <c r="M3674" i="4"/>
  <c r="M3675" i="4"/>
  <c r="M3676" i="4"/>
  <c r="M3677" i="4"/>
  <c r="M3678" i="4"/>
  <c r="M3679" i="4"/>
  <c r="M3680" i="4"/>
  <c r="M3681" i="4"/>
  <c r="M3682" i="4"/>
  <c r="M3683" i="4"/>
  <c r="M3684" i="4"/>
  <c r="M3685" i="4"/>
  <c r="M3686" i="4"/>
  <c r="M3687" i="4"/>
  <c r="M3688" i="4"/>
  <c r="M3689" i="4"/>
  <c r="M3690" i="4"/>
  <c r="M3691" i="4"/>
  <c r="M3692" i="4"/>
  <c r="M3693" i="4"/>
  <c r="M3694" i="4"/>
  <c r="M3695" i="4"/>
  <c r="M3696" i="4"/>
  <c r="M3697" i="4"/>
  <c r="M3698" i="4"/>
  <c r="M3699" i="4"/>
  <c r="M3700" i="4"/>
  <c r="M3701" i="4"/>
  <c r="M3702" i="4"/>
  <c r="M3703" i="4"/>
  <c r="M3704" i="4"/>
  <c r="M3705" i="4"/>
  <c r="M3706" i="4"/>
  <c r="M3707" i="4"/>
  <c r="M3708" i="4"/>
  <c r="M3709" i="4"/>
  <c r="M3710" i="4"/>
  <c r="M3711" i="4"/>
  <c r="M3712" i="4"/>
  <c r="M3713" i="4"/>
  <c r="M3714" i="4"/>
  <c r="M3715" i="4"/>
  <c r="M3716" i="4"/>
  <c r="M3717" i="4"/>
  <c r="M3718" i="4"/>
  <c r="M3719" i="4"/>
  <c r="M3720" i="4"/>
  <c r="M3721" i="4"/>
  <c r="M3722" i="4"/>
  <c r="M3723" i="4"/>
  <c r="M3724" i="4"/>
  <c r="M3725" i="4"/>
  <c r="M3726" i="4"/>
  <c r="M3727" i="4"/>
  <c r="M3728" i="4"/>
  <c r="M3729" i="4"/>
  <c r="M3730" i="4"/>
  <c r="M3731" i="4"/>
  <c r="M3732" i="4"/>
  <c r="M3733" i="4"/>
  <c r="M3734" i="4"/>
  <c r="M3735" i="4"/>
  <c r="M3736" i="4"/>
  <c r="M3737" i="4"/>
  <c r="M3738" i="4"/>
  <c r="M3739" i="4"/>
  <c r="M3740" i="4"/>
  <c r="M3741" i="4"/>
  <c r="M3742" i="4"/>
  <c r="M3743" i="4"/>
  <c r="M3744" i="4"/>
  <c r="M3745" i="4"/>
  <c r="M3746" i="4"/>
  <c r="M3747" i="4"/>
  <c r="M3748" i="4"/>
  <c r="M3749" i="4"/>
  <c r="M3750" i="4"/>
  <c r="M3751" i="4"/>
  <c r="M3752" i="4"/>
  <c r="M3753" i="4"/>
  <c r="M3754" i="4"/>
  <c r="M3755" i="4"/>
  <c r="M3756" i="4"/>
  <c r="M3757" i="4"/>
  <c r="M3758" i="4"/>
  <c r="M3759" i="4"/>
  <c r="M3760" i="4"/>
  <c r="M3761" i="4"/>
  <c r="M3762" i="4"/>
  <c r="M3763" i="4"/>
  <c r="M3764" i="4"/>
  <c r="M3765" i="4"/>
  <c r="M3766" i="4"/>
  <c r="M3767" i="4"/>
  <c r="M3768" i="4"/>
  <c r="M3769" i="4"/>
  <c r="M3770" i="4"/>
  <c r="M3771" i="4"/>
  <c r="M3772" i="4"/>
  <c r="M3773" i="4"/>
  <c r="M3774" i="4"/>
  <c r="M3775" i="4"/>
  <c r="M3776" i="4"/>
  <c r="M3777" i="4"/>
  <c r="M3778" i="4"/>
  <c r="M3779" i="4"/>
  <c r="M3780" i="4"/>
  <c r="M3781" i="4"/>
  <c r="M3782" i="4"/>
  <c r="M3783" i="4"/>
  <c r="M3784" i="4"/>
  <c r="M3785" i="4"/>
  <c r="M3786" i="4"/>
  <c r="M3787" i="4"/>
  <c r="M3788" i="4"/>
  <c r="M3789" i="4"/>
  <c r="M3790" i="4"/>
  <c r="M3791" i="4"/>
  <c r="M3792" i="4"/>
  <c r="M3793" i="4"/>
  <c r="M3794" i="4"/>
  <c r="M3795" i="4"/>
  <c r="M3796" i="4"/>
  <c r="M3797" i="4"/>
  <c r="M3798" i="4"/>
  <c r="M3799" i="4"/>
  <c r="M3800" i="4"/>
  <c r="M3801" i="4"/>
  <c r="M3802" i="4"/>
  <c r="M3803" i="4"/>
  <c r="M3804" i="4"/>
  <c r="M3805" i="4"/>
  <c r="M3806" i="4"/>
  <c r="M3807" i="4"/>
  <c r="M3808" i="4"/>
  <c r="M3809" i="4"/>
  <c r="M3810" i="4"/>
  <c r="M3811" i="4"/>
  <c r="M3812" i="4"/>
  <c r="M3813" i="4"/>
  <c r="M3814" i="4"/>
  <c r="M3815" i="4"/>
  <c r="M3816" i="4"/>
  <c r="M3817" i="4"/>
  <c r="M3818" i="4"/>
  <c r="M3819" i="4"/>
  <c r="M3820" i="4"/>
  <c r="M3821" i="4"/>
  <c r="M3822" i="4"/>
  <c r="M3823" i="4"/>
  <c r="M3824" i="4"/>
  <c r="M3825" i="4"/>
  <c r="M3826" i="4"/>
  <c r="M3827" i="4"/>
  <c r="M3828" i="4"/>
  <c r="M3829" i="4"/>
  <c r="M3830" i="4"/>
  <c r="M3831" i="4"/>
  <c r="M3832" i="4"/>
  <c r="M3833" i="4"/>
  <c r="M3834" i="4"/>
  <c r="M3835" i="4"/>
  <c r="M3836" i="4"/>
  <c r="M3837" i="4"/>
  <c r="M3838" i="4"/>
  <c r="M3839" i="4"/>
  <c r="M3840" i="4"/>
  <c r="M3841" i="4"/>
  <c r="M3842" i="4"/>
  <c r="M3843" i="4"/>
  <c r="M3844" i="4"/>
  <c r="M3845" i="4"/>
  <c r="M3846" i="4"/>
  <c r="M3847" i="4"/>
  <c r="M3848" i="4"/>
  <c r="M3849" i="4"/>
  <c r="M3850" i="4"/>
  <c r="M3851" i="4"/>
  <c r="M3852" i="4"/>
  <c r="M3853" i="4"/>
  <c r="M3854" i="4"/>
  <c r="M3855" i="4"/>
  <c r="M3856" i="4"/>
  <c r="M3857" i="4"/>
  <c r="M3858" i="4"/>
  <c r="M3859" i="4"/>
  <c r="M3860" i="4"/>
  <c r="M3861" i="4"/>
  <c r="M3862" i="4"/>
  <c r="M3863" i="4"/>
  <c r="M3864" i="4"/>
  <c r="M3865" i="4"/>
  <c r="M3866" i="4"/>
  <c r="M3867" i="4"/>
  <c r="M3868" i="4"/>
  <c r="M3869" i="4"/>
  <c r="M3870" i="4"/>
  <c r="M3871" i="4"/>
  <c r="M3872" i="4"/>
  <c r="M3873" i="4"/>
  <c r="M3874" i="4"/>
  <c r="M3875" i="4"/>
  <c r="M3876" i="4"/>
  <c r="M3877" i="4"/>
  <c r="M3878" i="4"/>
  <c r="M3879" i="4"/>
  <c r="M3880" i="4"/>
  <c r="M3881" i="4"/>
  <c r="M3882" i="4"/>
  <c r="M3883" i="4"/>
  <c r="M3884" i="4"/>
  <c r="M3885" i="4"/>
  <c r="M3886" i="4"/>
  <c r="M3887" i="4"/>
  <c r="M3888" i="4"/>
  <c r="M3889" i="4"/>
  <c r="M3890" i="4"/>
  <c r="M3891" i="4"/>
  <c r="M3892" i="4"/>
  <c r="M3893" i="4"/>
  <c r="M3894" i="4"/>
  <c r="M3895" i="4"/>
  <c r="M3896" i="4"/>
  <c r="M3897" i="4"/>
  <c r="M3898" i="4"/>
  <c r="M3899" i="4"/>
  <c r="M3900" i="4"/>
  <c r="M3901" i="4"/>
  <c r="M3902" i="4"/>
  <c r="M3903" i="4"/>
  <c r="M3904" i="4"/>
  <c r="M3905" i="4"/>
  <c r="M3906" i="4"/>
  <c r="M3907" i="4"/>
  <c r="M3908" i="4"/>
  <c r="M3909" i="4"/>
  <c r="M3910" i="4"/>
  <c r="M3911" i="4"/>
  <c r="M3912" i="4"/>
  <c r="M3913" i="4"/>
  <c r="M3914" i="4"/>
  <c r="M3915" i="4"/>
  <c r="M3916" i="4"/>
  <c r="M3917" i="4"/>
  <c r="M3918" i="4"/>
  <c r="M3919" i="4"/>
  <c r="M3920" i="4"/>
  <c r="M3921" i="4"/>
  <c r="M3922" i="4"/>
  <c r="M3923" i="4"/>
  <c r="M3924" i="4"/>
  <c r="M3925" i="4"/>
  <c r="M3926" i="4"/>
  <c r="M3927" i="4"/>
  <c r="M3928" i="4"/>
  <c r="M3929" i="4"/>
  <c r="M3930" i="4"/>
  <c r="M3931" i="4"/>
  <c r="M3932" i="4"/>
  <c r="M3933" i="4"/>
  <c r="M3934" i="4"/>
  <c r="M3935" i="4"/>
  <c r="M3936" i="4"/>
  <c r="M3937" i="4"/>
  <c r="M3938" i="4"/>
  <c r="M3939" i="4"/>
  <c r="M3940" i="4"/>
  <c r="M3941" i="4"/>
  <c r="M3942" i="4"/>
  <c r="M3943" i="4"/>
  <c r="M3944" i="4"/>
  <c r="M3945" i="4"/>
  <c r="M3946" i="4"/>
  <c r="M3947" i="4"/>
  <c r="M3948" i="4"/>
  <c r="M3949" i="4"/>
  <c r="M3950" i="4"/>
  <c r="M3951" i="4"/>
  <c r="M3952" i="4"/>
  <c r="M3953" i="4"/>
  <c r="M3954" i="4"/>
  <c r="M3955" i="4"/>
  <c r="M3956" i="4"/>
  <c r="M3957" i="4"/>
  <c r="M3958" i="4"/>
  <c r="M3959" i="4"/>
  <c r="M3960" i="4"/>
  <c r="M3961" i="4"/>
  <c r="M3962" i="4"/>
  <c r="M3963" i="4"/>
  <c r="M3964" i="4"/>
  <c r="M3965" i="4"/>
  <c r="M3966" i="4"/>
  <c r="M3967" i="4"/>
  <c r="M3968" i="4"/>
  <c r="M3969" i="4"/>
  <c r="M3970" i="4"/>
  <c r="M3971" i="4"/>
  <c r="M3972" i="4"/>
  <c r="M3973" i="4"/>
  <c r="M3974" i="4"/>
  <c r="M3975" i="4"/>
  <c r="M3976" i="4"/>
  <c r="M3977" i="4"/>
  <c r="M3978" i="4"/>
  <c r="M3979" i="4"/>
  <c r="M3980" i="4"/>
  <c r="M3981" i="4"/>
  <c r="M3982" i="4"/>
  <c r="M3983" i="4"/>
  <c r="M3984" i="4"/>
  <c r="M3985" i="4"/>
  <c r="M3986" i="4"/>
  <c r="M3987" i="4"/>
  <c r="M3988" i="4"/>
  <c r="M3989" i="4"/>
  <c r="M3990" i="4"/>
  <c r="M3991" i="4"/>
  <c r="M3992" i="4"/>
  <c r="M3993" i="4"/>
  <c r="M3994" i="4"/>
  <c r="M3995" i="4"/>
  <c r="M3996" i="4"/>
  <c r="M3997" i="4"/>
  <c r="M3998" i="4"/>
  <c r="M3999" i="4"/>
  <c r="M4000" i="4"/>
  <c r="M4001" i="4"/>
  <c r="M4002" i="4"/>
  <c r="M4003" i="4"/>
  <c r="M4004" i="4"/>
  <c r="M4005" i="4"/>
  <c r="M4006" i="4"/>
  <c r="M4007" i="4"/>
  <c r="M4008" i="4"/>
  <c r="M4009" i="4"/>
  <c r="M4010" i="4"/>
  <c r="M4011" i="4"/>
  <c r="M4012" i="4"/>
  <c r="M4013" i="4"/>
  <c r="M4014" i="4"/>
  <c r="M4015" i="4"/>
  <c r="M4016" i="4"/>
  <c r="M4017" i="4"/>
  <c r="M4018" i="4"/>
  <c r="M4019" i="4"/>
  <c r="M4020" i="4"/>
  <c r="M4021" i="4"/>
  <c r="M4022" i="4"/>
  <c r="M4023" i="4"/>
  <c r="M4024" i="4"/>
  <c r="M4025" i="4"/>
  <c r="M4026" i="4"/>
  <c r="M4027" i="4"/>
  <c r="M4028" i="4"/>
  <c r="M4029" i="4"/>
  <c r="M4030" i="4"/>
  <c r="M4031" i="4"/>
  <c r="M4032" i="4"/>
  <c r="M4033" i="4"/>
  <c r="M4034" i="4"/>
  <c r="M4035" i="4"/>
  <c r="M4036" i="4"/>
  <c r="M4037" i="4"/>
  <c r="M4038" i="4"/>
  <c r="M4039" i="4"/>
  <c r="M4040" i="4"/>
  <c r="M4041" i="4"/>
  <c r="M4042" i="4"/>
  <c r="M4043" i="4"/>
  <c r="M4044" i="4"/>
  <c r="M4045" i="4"/>
  <c r="M4046" i="4"/>
  <c r="M4047" i="4"/>
  <c r="M4048" i="4"/>
  <c r="M4049" i="4"/>
  <c r="M4050" i="4"/>
  <c r="M4051" i="4"/>
  <c r="M4052" i="4"/>
  <c r="M4053" i="4"/>
  <c r="M4054" i="4"/>
  <c r="M4055" i="4"/>
  <c r="M4056" i="4"/>
  <c r="M4057" i="4"/>
  <c r="M4058" i="4"/>
  <c r="M4059" i="4"/>
  <c r="M4060" i="4"/>
  <c r="M4061" i="4"/>
  <c r="M4062" i="4"/>
  <c r="M4063" i="4"/>
  <c r="M4064" i="4"/>
  <c r="M4065" i="4"/>
  <c r="M4066" i="4"/>
  <c r="M4067" i="4"/>
  <c r="M4068" i="4"/>
  <c r="M4069" i="4"/>
  <c r="M4070" i="4"/>
  <c r="M4071" i="4"/>
  <c r="M4072" i="4"/>
  <c r="M4073" i="4"/>
  <c r="M4074" i="4"/>
  <c r="M4075" i="4"/>
  <c r="M4076" i="4"/>
  <c r="M4077" i="4"/>
  <c r="M4078" i="4"/>
  <c r="M4079" i="4"/>
  <c r="M4080" i="4"/>
  <c r="M4081" i="4"/>
  <c r="M4082" i="4"/>
  <c r="M4083" i="4"/>
  <c r="M4084" i="4"/>
  <c r="M4085" i="4"/>
  <c r="M4086" i="4"/>
  <c r="M4087" i="4"/>
  <c r="M4088" i="4"/>
  <c r="M4089" i="4"/>
  <c r="M4090" i="4"/>
  <c r="M4091" i="4"/>
  <c r="M4092" i="4"/>
  <c r="M4093" i="4"/>
  <c r="M4094" i="4"/>
  <c r="M4095" i="4"/>
  <c r="M4096" i="4"/>
  <c r="M4097" i="4"/>
  <c r="M4098" i="4"/>
  <c r="M4099" i="4"/>
  <c r="M4100" i="4"/>
  <c r="M4101" i="4"/>
  <c r="M4102" i="4"/>
  <c r="M4103" i="4"/>
  <c r="M4104" i="4"/>
  <c r="M4105" i="4"/>
  <c r="M4106" i="4"/>
  <c r="M4107" i="4"/>
  <c r="M4108" i="4"/>
  <c r="M4109" i="4"/>
  <c r="M4110" i="4"/>
  <c r="M4111" i="4"/>
  <c r="M4112" i="4"/>
  <c r="M4113" i="4"/>
  <c r="M4114" i="4"/>
  <c r="M4115" i="4"/>
  <c r="M4116" i="4"/>
  <c r="M4117" i="4"/>
  <c r="M4118" i="4"/>
  <c r="M4119" i="4"/>
  <c r="M4120" i="4"/>
  <c r="M4121" i="4"/>
  <c r="M4122" i="4"/>
  <c r="M4123" i="4"/>
  <c r="M4124" i="4"/>
  <c r="M4125" i="4"/>
  <c r="M4126" i="4"/>
  <c r="M4127" i="4"/>
  <c r="M4128" i="4"/>
  <c r="M4129" i="4"/>
  <c r="M4130" i="4"/>
  <c r="M4131" i="4"/>
  <c r="M4132" i="4"/>
  <c r="M4133" i="4"/>
  <c r="M4134" i="4"/>
  <c r="M4135" i="4"/>
  <c r="M4136" i="4"/>
  <c r="M4137" i="4"/>
  <c r="M4138" i="4"/>
  <c r="M4139" i="4"/>
  <c r="M4140" i="4"/>
  <c r="M4141" i="4"/>
  <c r="M4142" i="4"/>
  <c r="M4143" i="4"/>
  <c r="M4144" i="4"/>
  <c r="M4145" i="4"/>
  <c r="M4146" i="4"/>
  <c r="M4147" i="4"/>
  <c r="M4148" i="4"/>
  <c r="M4149" i="4"/>
  <c r="M4150" i="4"/>
  <c r="M4151" i="4"/>
  <c r="M4152" i="4"/>
  <c r="M4153" i="4"/>
  <c r="M4154" i="4"/>
  <c r="M4155" i="4"/>
  <c r="M4156" i="4"/>
  <c r="M4157" i="4"/>
  <c r="M4158" i="4"/>
  <c r="M4159" i="4"/>
  <c r="M4160" i="4"/>
  <c r="M4161" i="4"/>
  <c r="M4162" i="4"/>
  <c r="M4163" i="4"/>
  <c r="M4164" i="4"/>
  <c r="M4165" i="4"/>
  <c r="M4166" i="4"/>
  <c r="M4167" i="4"/>
  <c r="M4168" i="4"/>
  <c r="M4169" i="4"/>
  <c r="M4170" i="4"/>
  <c r="M4171" i="4"/>
  <c r="M4172" i="4"/>
  <c r="M4173" i="4"/>
  <c r="M4174" i="4"/>
  <c r="M4175" i="4"/>
  <c r="M4176" i="4"/>
  <c r="M4177" i="4"/>
  <c r="M4178" i="4"/>
  <c r="M4179" i="4"/>
  <c r="M4180" i="4"/>
  <c r="M4181" i="4"/>
  <c r="M4182" i="4"/>
  <c r="M4183" i="4"/>
  <c r="M4184" i="4"/>
  <c r="M4185" i="4"/>
  <c r="M4186" i="4"/>
  <c r="M4187" i="4"/>
  <c r="M4188" i="4"/>
  <c r="M4189" i="4"/>
  <c r="M4190" i="4"/>
  <c r="M4191" i="4"/>
  <c r="M4192" i="4"/>
  <c r="M4193" i="4"/>
  <c r="M4194" i="4"/>
  <c r="M4195" i="4"/>
  <c r="M4196" i="4"/>
  <c r="M4197" i="4"/>
  <c r="M4198" i="4"/>
  <c r="M4199" i="4"/>
  <c r="M4200" i="4"/>
  <c r="M4201" i="4"/>
  <c r="M4202" i="4"/>
  <c r="M4203" i="4"/>
  <c r="M4204" i="4"/>
  <c r="M4205" i="4"/>
  <c r="M4206" i="4"/>
  <c r="M4207" i="4"/>
  <c r="M4208" i="4"/>
  <c r="M4209" i="4"/>
  <c r="M4210" i="4"/>
  <c r="M4211" i="4"/>
  <c r="M4212" i="4"/>
  <c r="M4213" i="4"/>
  <c r="M4214" i="4"/>
  <c r="M4215" i="4"/>
  <c r="M4216" i="4"/>
  <c r="M4217" i="4"/>
  <c r="M4218" i="4"/>
  <c r="M4219" i="4"/>
  <c r="M4220" i="4"/>
  <c r="M4221" i="4"/>
  <c r="M4222" i="4"/>
  <c r="M4223" i="4"/>
  <c r="M4224" i="4"/>
  <c r="M4225" i="4"/>
  <c r="M4226" i="4"/>
  <c r="M4227" i="4"/>
  <c r="M4228" i="4"/>
  <c r="M4229" i="4"/>
  <c r="M4230" i="4"/>
  <c r="M4231" i="4"/>
  <c r="M4232" i="4"/>
  <c r="M4233" i="4"/>
  <c r="M4234" i="4"/>
  <c r="M4235" i="4"/>
  <c r="M4236" i="4"/>
  <c r="M4237" i="4"/>
  <c r="M4238" i="4"/>
  <c r="M4239" i="4"/>
  <c r="M4240" i="4"/>
  <c r="M4241" i="4"/>
  <c r="M4242" i="4"/>
  <c r="M4243" i="4"/>
  <c r="M4244" i="4"/>
  <c r="M4245" i="4"/>
  <c r="M4246" i="4"/>
  <c r="M4247" i="4"/>
  <c r="M4248" i="4"/>
  <c r="M4249" i="4"/>
  <c r="M4250" i="4"/>
  <c r="M4251" i="4"/>
  <c r="M4252" i="4"/>
  <c r="M4253" i="4"/>
  <c r="M4254" i="4"/>
  <c r="M4255" i="4"/>
  <c r="M4256" i="4"/>
  <c r="M4257" i="4"/>
  <c r="M4258" i="4"/>
  <c r="M4259" i="4"/>
  <c r="M4260" i="4"/>
  <c r="M4261" i="4"/>
  <c r="M4262" i="4"/>
  <c r="M4263" i="4"/>
  <c r="M4264" i="4"/>
  <c r="M4265" i="4"/>
  <c r="M4266" i="4"/>
  <c r="M4267" i="4"/>
  <c r="M4268" i="4"/>
  <c r="M4269" i="4"/>
  <c r="M4270" i="4"/>
  <c r="M4271" i="4"/>
  <c r="M4272" i="4"/>
  <c r="M4273" i="4"/>
  <c r="M4274" i="4"/>
  <c r="M4275" i="4"/>
  <c r="M4276" i="4"/>
  <c r="M4277" i="4"/>
  <c r="M4278" i="4"/>
  <c r="M4279" i="4"/>
  <c r="M4280" i="4"/>
  <c r="M4281" i="4"/>
  <c r="M4282" i="4"/>
  <c r="M4283" i="4"/>
  <c r="M4284" i="4"/>
  <c r="M4285" i="4"/>
  <c r="M4286" i="4"/>
  <c r="M4287" i="4"/>
  <c r="M4288" i="4"/>
  <c r="M4289" i="4"/>
  <c r="M4290" i="4"/>
  <c r="M4291" i="4"/>
  <c r="M4292" i="4"/>
  <c r="M4293" i="4"/>
  <c r="M4294" i="4"/>
  <c r="M4295" i="4"/>
  <c r="M4296" i="4"/>
  <c r="M4297" i="4"/>
  <c r="M4298" i="4"/>
  <c r="M4299" i="4"/>
  <c r="M4300" i="4"/>
  <c r="M4301" i="4"/>
  <c r="M4302" i="4"/>
  <c r="M4303" i="4"/>
  <c r="M4304" i="4"/>
  <c r="M4305" i="4"/>
  <c r="M4306" i="4"/>
  <c r="M4307" i="4"/>
  <c r="M4308" i="4"/>
  <c r="M4309" i="4"/>
  <c r="M4310" i="4"/>
  <c r="M4311" i="4"/>
  <c r="M4312" i="4"/>
  <c r="M4313" i="4"/>
  <c r="M4314" i="4"/>
  <c r="M4315" i="4"/>
  <c r="M4316" i="4"/>
  <c r="M4317" i="4"/>
  <c r="M4318" i="4"/>
  <c r="M4319" i="4"/>
  <c r="M4320" i="4"/>
  <c r="M4321" i="4"/>
  <c r="M4322" i="4"/>
  <c r="M4323" i="4"/>
  <c r="M4324" i="4"/>
  <c r="M4325" i="4"/>
  <c r="M4326" i="4"/>
  <c r="M4327" i="4"/>
  <c r="M4328" i="4"/>
  <c r="M4329" i="4"/>
  <c r="M4330" i="4"/>
  <c r="M4331" i="4"/>
  <c r="M4332" i="4"/>
  <c r="M4333" i="4"/>
  <c r="M4334" i="4"/>
  <c r="M4335" i="4"/>
  <c r="M4336" i="4"/>
  <c r="M4337" i="4"/>
  <c r="M4338" i="4"/>
  <c r="M4339" i="4"/>
  <c r="M4340" i="4"/>
  <c r="M4341" i="4"/>
  <c r="M4342" i="4"/>
  <c r="M4343" i="4"/>
  <c r="M4344" i="4"/>
  <c r="M4345" i="4"/>
  <c r="M4346" i="4"/>
  <c r="M4347" i="4"/>
  <c r="M4348" i="4"/>
  <c r="M4349" i="4"/>
  <c r="M4350" i="4"/>
  <c r="M4351" i="4"/>
  <c r="M4352" i="4"/>
  <c r="M4353" i="4"/>
  <c r="M4354" i="4"/>
  <c r="M4355" i="4"/>
  <c r="M4356" i="4"/>
  <c r="M4357" i="4"/>
  <c r="M4358" i="4"/>
  <c r="M4359" i="4"/>
  <c r="M4360" i="4"/>
  <c r="M4361" i="4"/>
  <c r="M4362" i="4"/>
  <c r="M4363" i="4"/>
  <c r="M4364" i="4"/>
  <c r="M4365" i="4"/>
  <c r="M4366" i="4"/>
  <c r="M4367" i="4"/>
  <c r="M4368" i="4"/>
  <c r="M4369" i="4"/>
  <c r="M4370" i="4"/>
  <c r="M4371" i="4"/>
  <c r="M4372" i="4"/>
  <c r="M4373" i="4"/>
  <c r="M4374" i="4"/>
  <c r="M4375" i="4"/>
  <c r="M4376" i="4"/>
  <c r="M4377" i="4"/>
  <c r="M4378" i="4"/>
  <c r="M4379" i="4"/>
  <c r="M4380" i="4"/>
  <c r="M4381" i="4"/>
  <c r="M4382" i="4"/>
  <c r="M4383" i="4"/>
  <c r="M4384" i="4"/>
  <c r="M4385" i="4"/>
  <c r="M4386" i="4"/>
  <c r="M4387" i="4"/>
  <c r="M4388" i="4"/>
  <c r="M4389" i="4"/>
  <c r="M4390" i="4"/>
  <c r="M4391" i="4"/>
  <c r="M4392" i="4"/>
  <c r="M4393" i="4"/>
  <c r="M4394" i="4"/>
  <c r="M4395" i="4"/>
  <c r="M4396" i="4"/>
  <c r="M4397" i="4"/>
  <c r="M4398" i="4"/>
  <c r="M4399" i="4"/>
  <c r="M4400" i="4"/>
  <c r="M4401" i="4"/>
  <c r="M4402" i="4"/>
  <c r="M4403" i="4"/>
  <c r="M4404" i="4"/>
  <c r="M4405" i="4"/>
  <c r="M4406" i="4"/>
  <c r="M4407" i="4"/>
  <c r="M4408" i="4"/>
  <c r="M4409" i="4"/>
  <c r="M4410" i="4"/>
  <c r="M4411" i="4"/>
  <c r="M4412" i="4"/>
  <c r="M4413" i="4"/>
  <c r="M4414" i="4"/>
  <c r="M4415" i="4"/>
  <c r="M4416" i="4"/>
  <c r="M4417" i="4"/>
  <c r="M4418" i="4"/>
  <c r="M4419" i="4"/>
  <c r="M4420" i="4"/>
  <c r="M4421" i="4"/>
  <c r="M4422" i="4"/>
  <c r="M4423" i="4"/>
  <c r="M4424" i="4"/>
  <c r="M4425" i="4"/>
  <c r="M4426" i="4"/>
  <c r="M4427" i="4"/>
  <c r="M4428" i="4"/>
  <c r="M4429" i="4"/>
  <c r="M4430" i="4"/>
  <c r="M4431" i="4"/>
  <c r="M4432" i="4"/>
  <c r="M4433" i="4"/>
  <c r="M4434" i="4"/>
  <c r="M4435" i="4"/>
  <c r="M4436" i="4"/>
  <c r="M4437" i="4"/>
  <c r="M4438" i="4"/>
  <c r="M4439" i="4"/>
  <c r="M4440" i="4"/>
  <c r="M4441" i="4"/>
  <c r="M4442" i="4"/>
  <c r="M4443" i="4"/>
  <c r="M4444" i="4"/>
  <c r="M4445" i="4"/>
  <c r="M4446" i="4"/>
  <c r="M4447" i="4"/>
  <c r="M4448" i="4"/>
  <c r="M4449" i="4"/>
  <c r="M4450" i="4"/>
  <c r="M4451" i="4"/>
  <c r="M4452" i="4"/>
  <c r="M4453" i="4"/>
  <c r="M4454" i="4"/>
  <c r="M4455" i="4"/>
  <c r="M4456" i="4"/>
  <c r="M4457" i="4"/>
  <c r="M4458" i="4"/>
  <c r="M4459" i="4"/>
  <c r="M4460" i="4"/>
  <c r="M4461" i="4"/>
  <c r="M4462" i="4"/>
  <c r="M4463" i="4"/>
  <c r="M4464" i="4"/>
  <c r="M4465" i="4"/>
  <c r="M4466" i="4"/>
  <c r="M4467" i="4"/>
  <c r="M4468" i="4"/>
  <c r="M4469" i="4"/>
  <c r="M4470" i="4"/>
  <c r="M4471" i="4"/>
  <c r="M4472" i="4"/>
  <c r="M4473" i="4"/>
  <c r="M4474" i="4"/>
  <c r="M4475" i="4"/>
  <c r="M4476" i="4"/>
  <c r="M4477" i="4"/>
  <c r="M4478" i="4"/>
  <c r="M4479" i="4"/>
  <c r="M4480" i="4"/>
  <c r="M4481" i="4"/>
  <c r="M4482" i="4"/>
  <c r="M4483" i="4"/>
  <c r="M4484" i="4"/>
  <c r="M4485" i="4"/>
  <c r="M4486" i="4"/>
  <c r="M4487" i="4"/>
  <c r="M4488" i="4"/>
  <c r="M4489" i="4"/>
  <c r="M4490" i="4"/>
  <c r="M4491" i="4"/>
  <c r="M4492" i="4"/>
  <c r="M4493" i="4"/>
  <c r="M4494" i="4"/>
  <c r="M4495" i="4"/>
  <c r="M4496" i="4"/>
  <c r="M4497" i="4"/>
  <c r="M4498" i="4"/>
  <c r="M4499" i="4"/>
  <c r="M4500" i="4"/>
  <c r="M4501" i="4"/>
  <c r="M4502" i="4"/>
  <c r="M4503" i="4"/>
  <c r="M4504" i="4"/>
  <c r="M4505" i="4"/>
  <c r="M4506" i="4"/>
  <c r="M4507" i="4"/>
  <c r="M4508" i="4"/>
  <c r="M4509" i="4"/>
  <c r="M4510" i="4"/>
  <c r="M4511" i="4"/>
  <c r="M4512" i="4"/>
  <c r="M4513" i="4"/>
  <c r="M4514" i="4"/>
  <c r="M4515" i="4"/>
  <c r="M4516" i="4"/>
  <c r="M4517" i="4"/>
  <c r="M4518" i="4"/>
  <c r="M4519" i="4"/>
  <c r="M4520" i="4"/>
  <c r="M4521" i="4"/>
  <c r="M4522" i="4"/>
  <c r="M4523" i="4"/>
  <c r="M4524" i="4"/>
  <c r="M4525" i="4"/>
  <c r="M4526" i="4"/>
  <c r="M4527" i="4"/>
  <c r="M4528" i="4"/>
  <c r="M4529" i="4"/>
  <c r="M4530" i="4"/>
  <c r="M4531" i="4"/>
  <c r="M4532" i="4"/>
  <c r="M4533" i="4"/>
  <c r="M4534" i="4"/>
  <c r="M4535" i="4"/>
  <c r="M4536" i="4"/>
  <c r="M4537" i="4"/>
  <c r="M4538" i="4"/>
  <c r="M4539" i="4"/>
  <c r="M4540" i="4"/>
  <c r="M4541" i="4"/>
  <c r="M4542" i="4"/>
  <c r="M4543" i="4"/>
  <c r="M4544" i="4"/>
  <c r="M4545" i="4"/>
  <c r="M4546" i="4"/>
  <c r="M4547" i="4"/>
  <c r="M4548" i="4"/>
  <c r="M4549" i="4"/>
  <c r="M4550" i="4"/>
  <c r="M4551" i="4"/>
  <c r="M4552" i="4"/>
  <c r="M4553" i="4"/>
  <c r="M4554" i="4"/>
  <c r="M4555" i="4"/>
  <c r="M4556" i="4"/>
  <c r="M4557" i="4"/>
  <c r="M4558" i="4"/>
  <c r="M4559" i="4"/>
  <c r="M4560" i="4"/>
  <c r="M4561" i="4"/>
  <c r="M4562" i="4"/>
  <c r="M4563" i="4"/>
  <c r="M4564" i="4"/>
  <c r="M4565" i="4"/>
  <c r="M4566" i="4"/>
  <c r="M4567" i="4"/>
  <c r="M4568" i="4"/>
  <c r="M4569" i="4"/>
  <c r="M4570" i="4"/>
  <c r="M4571" i="4"/>
  <c r="M4572" i="4"/>
  <c r="M4573" i="4"/>
  <c r="M4574" i="4"/>
  <c r="M4575" i="4"/>
  <c r="M4576" i="4"/>
  <c r="M4577" i="4"/>
  <c r="M4578" i="4"/>
  <c r="M4579" i="4"/>
  <c r="M4580" i="4"/>
  <c r="M4581" i="4"/>
  <c r="M4582" i="4"/>
  <c r="M4583" i="4"/>
  <c r="M4584" i="4"/>
  <c r="M4585" i="4"/>
  <c r="M4586" i="4"/>
  <c r="M4587" i="4"/>
  <c r="M4588" i="4"/>
  <c r="M4589" i="4"/>
  <c r="M4590" i="4"/>
  <c r="M4591" i="4"/>
  <c r="M4592" i="4"/>
  <c r="M4593" i="4"/>
  <c r="M4594" i="4"/>
  <c r="M4595" i="4"/>
  <c r="M4596" i="4"/>
  <c r="M4597" i="4"/>
  <c r="M4598" i="4"/>
  <c r="M4599" i="4"/>
  <c r="M4600" i="4"/>
  <c r="M4601" i="4"/>
  <c r="M4602" i="4"/>
  <c r="M4603" i="4"/>
  <c r="M4604" i="4"/>
  <c r="M4605" i="4"/>
  <c r="M4606" i="4"/>
  <c r="M4607" i="4"/>
  <c r="M4608" i="4"/>
  <c r="M4609" i="4"/>
  <c r="M4610" i="4"/>
  <c r="M4611" i="4"/>
  <c r="M4612" i="4"/>
  <c r="M4613" i="4"/>
  <c r="M4614" i="4"/>
  <c r="M4615" i="4"/>
  <c r="M4616" i="4"/>
  <c r="M4617" i="4"/>
  <c r="M4618" i="4"/>
  <c r="M4619" i="4"/>
  <c r="M4620" i="4"/>
  <c r="M4621" i="4"/>
  <c r="M4622" i="4"/>
  <c r="M4623" i="4"/>
  <c r="M4624" i="4"/>
  <c r="M4625" i="4"/>
  <c r="M4626" i="4"/>
  <c r="M4627" i="4"/>
  <c r="M4628" i="4"/>
  <c r="M4629" i="4"/>
  <c r="M4630" i="4"/>
  <c r="M4631" i="4"/>
  <c r="M4632" i="4"/>
  <c r="M4633" i="4"/>
  <c r="M4634" i="4"/>
  <c r="M4635" i="4"/>
  <c r="M4636" i="4"/>
  <c r="M4637" i="4"/>
  <c r="M4638" i="4"/>
  <c r="M4639" i="4"/>
  <c r="M4640" i="4"/>
  <c r="M4641" i="4"/>
  <c r="M4642" i="4"/>
  <c r="M4643" i="4"/>
  <c r="M4644" i="4"/>
  <c r="M2" i="4"/>
  <c r="S3" i="12" s="1"/>
  <c r="O32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33" i="5"/>
  <c r="P34" i="5"/>
  <c r="P35" i="5"/>
  <c r="P36" i="5"/>
  <c r="P37" i="5"/>
  <c r="P38" i="5"/>
  <c r="P39" i="5"/>
  <c r="P40" i="5"/>
  <c r="P32" i="5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47" i="16"/>
  <c r="H48" i="16"/>
  <c r="H49" i="16"/>
  <c r="H50" i="16"/>
  <c r="H51" i="16"/>
  <c r="H52" i="16"/>
  <c r="H53" i="16"/>
  <c r="H54" i="16"/>
  <c r="H55" i="16"/>
  <c r="H56" i="16"/>
  <c r="H57" i="16"/>
  <c r="H58" i="16"/>
  <c r="H59" i="16"/>
  <c r="H60" i="16"/>
  <c r="H61" i="16"/>
  <c r="H62" i="16"/>
  <c r="H63" i="16"/>
  <c r="H64" i="16"/>
  <c r="H65" i="16"/>
  <c r="H66" i="16"/>
  <c r="H67" i="16"/>
  <c r="H68" i="16"/>
  <c r="H69" i="16"/>
  <c r="H70" i="16"/>
  <c r="H71" i="16"/>
  <c r="H72" i="16"/>
  <c r="H73" i="16"/>
  <c r="H74" i="16"/>
  <c r="H75" i="16"/>
  <c r="H76" i="16"/>
  <c r="H77" i="16"/>
  <c r="H78" i="16"/>
  <c r="H79" i="16"/>
  <c r="H80" i="16"/>
  <c r="H81" i="16"/>
  <c r="H82" i="16"/>
  <c r="H83" i="16"/>
  <c r="H84" i="16"/>
  <c r="H85" i="16"/>
  <c r="H86" i="16"/>
  <c r="H87" i="16"/>
  <c r="H88" i="16"/>
  <c r="H89" i="16"/>
  <c r="H90" i="16"/>
  <c r="H91" i="16"/>
  <c r="H92" i="16"/>
  <c r="H93" i="16"/>
  <c r="H94" i="16"/>
  <c r="H95" i="16"/>
  <c r="H96" i="16"/>
  <c r="H97" i="16"/>
  <c r="H98" i="16"/>
  <c r="H99" i="16"/>
  <c r="H100" i="16"/>
  <c r="H101" i="16"/>
  <c r="H102" i="16"/>
  <c r="H103" i="16"/>
  <c r="H104" i="16"/>
  <c r="H105" i="16"/>
  <c r="H106" i="16"/>
  <c r="H107" i="16"/>
  <c r="H108" i="16"/>
  <c r="H109" i="16"/>
  <c r="H110" i="16"/>
  <c r="H111" i="16"/>
  <c r="H112" i="16"/>
  <c r="H113" i="16"/>
  <c r="H114" i="16"/>
  <c r="H115" i="16"/>
  <c r="H116" i="16"/>
  <c r="H117" i="16"/>
  <c r="H118" i="16"/>
  <c r="H119" i="16"/>
  <c r="H120" i="16"/>
  <c r="H121" i="16"/>
  <c r="H122" i="16"/>
  <c r="H123" i="16"/>
  <c r="H124" i="16"/>
  <c r="H125" i="16"/>
  <c r="H126" i="16"/>
  <c r="H127" i="16"/>
  <c r="H128" i="16"/>
  <c r="H129" i="16"/>
  <c r="H130" i="16"/>
  <c r="H131" i="16"/>
  <c r="H132" i="16"/>
  <c r="H133" i="16"/>
  <c r="H134" i="16"/>
  <c r="H135" i="16"/>
  <c r="H136" i="16"/>
  <c r="H137" i="16"/>
  <c r="H138" i="16"/>
  <c r="H139" i="16"/>
  <c r="H140" i="16"/>
  <c r="H141" i="16"/>
  <c r="H142" i="16"/>
  <c r="H143" i="16"/>
  <c r="H144" i="16"/>
  <c r="H145" i="16"/>
  <c r="H146" i="16"/>
  <c r="H147" i="16"/>
  <c r="H148" i="16"/>
  <c r="H149" i="16"/>
  <c r="H150" i="16"/>
  <c r="H151" i="16"/>
  <c r="H152" i="16"/>
  <c r="H153" i="16"/>
  <c r="H154" i="16"/>
  <c r="H155" i="16"/>
  <c r="H156" i="16"/>
  <c r="H157" i="16"/>
  <c r="H158" i="16"/>
  <c r="H159" i="16"/>
  <c r="H160" i="16"/>
  <c r="H161" i="16"/>
  <c r="H162" i="16"/>
  <c r="H163" i="16"/>
  <c r="H164" i="16"/>
  <c r="H165" i="16"/>
  <c r="H166" i="16"/>
  <c r="H167" i="16"/>
  <c r="H168" i="16"/>
  <c r="H169" i="16"/>
  <c r="H170" i="16"/>
  <c r="H171" i="16"/>
  <c r="H172" i="16"/>
  <c r="H173" i="16"/>
  <c r="H174" i="16"/>
  <c r="H175" i="16"/>
  <c r="H176" i="16"/>
  <c r="H177" i="16"/>
  <c r="H178" i="16"/>
  <c r="H179" i="16"/>
  <c r="H180" i="16"/>
  <c r="H181" i="16"/>
  <c r="H182" i="16"/>
  <c r="H183" i="16"/>
  <c r="H184" i="16"/>
  <c r="H185" i="16"/>
  <c r="H186" i="16"/>
  <c r="H187" i="16"/>
  <c r="H188" i="16"/>
  <c r="H189" i="16"/>
  <c r="H190" i="16"/>
  <c r="H191" i="16"/>
  <c r="H192" i="16"/>
  <c r="H193" i="16"/>
  <c r="H194" i="16"/>
  <c r="H195" i="16"/>
  <c r="H196" i="16"/>
  <c r="H197" i="16"/>
  <c r="H198" i="16"/>
  <c r="H199" i="16"/>
  <c r="H200" i="16"/>
  <c r="H201" i="16"/>
  <c r="H202" i="16"/>
  <c r="H203" i="16"/>
  <c r="H204" i="16"/>
  <c r="H205" i="16"/>
  <c r="H206" i="16"/>
  <c r="H207" i="16"/>
  <c r="H208" i="16"/>
  <c r="H209" i="16"/>
  <c r="H210" i="16"/>
  <c r="H211" i="16"/>
  <c r="H212" i="16"/>
  <c r="H213" i="16"/>
  <c r="H214" i="16"/>
  <c r="H215" i="16"/>
  <c r="H216" i="16"/>
  <c r="H217" i="16"/>
  <c r="H218" i="16"/>
  <c r="H219" i="16"/>
  <c r="H220" i="16"/>
  <c r="H221" i="16"/>
  <c r="H222" i="16"/>
  <c r="H223" i="16"/>
  <c r="H224" i="16"/>
  <c r="H225" i="16"/>
  <c r="H226" i="16"/>
  <c r="H227" i="16"/>
  <c r="H228" i="16"/>
  <c r="H229" i="16"/>
  <c r="H230" i="16"/>
  <c r="H231" i="16"/>
  <c r="H232" i="16"/>
  <c r="H233" i="16"/>
  <c r="H234" i="16"/>
  <c r="H235" i="16"/>
  <c r="H236" i="16"/>
  <c r="H237" i="16"/>
  <c r="H238" i="16"/>
  <c r="H239" i="16"/>
  <c r="H240" i="16"/>
  <c r="H241" i="16"/>
  <c r="H242" i="16"/>
  <c r="H243" i="16"/>
  <c r="H244" i="16"/>
  <c r="H245" i="16"/>
  <c r="H246" i="16"/>
  <c r="H247" i="16"/>
  <c r="H248" i="16"/>
  <c r="H249" i="16"/>
  <c r="H250" i="16"/>
  <c r="H251" i="16"/>
  <c r="H252" i="16"/>
  <c r="H253" i="16"/>
  <c r="H254" i="16"/>
  <c r="H255" i="16"/>
  <c r="H256" i="16"/>
  <c r="H257" i="16"/>
  <c r="H258" i="16"/>
  <c r="H259" i="16"/>
  <c r="H260" i="16"/>
  <c r="H261" i="16"/>
  <c r="H262" i="16"/>
  <c r="H263" i="16"/>
  <c r="H264" i="16"/>
  <c r="H265" i="16"/>
  <c r="H266" i="16"/>
  <c r="H267" i="16"/>
  <c r="H268" i="16"/>
  <c r="H269" i="16"/>
  <c r="H270" i="16"/>
  <c r="H271" i="16"/>
  <c r="H272" i="16"/>
  <c r="H273" i="16"/>
  <c r="H274" i="16"/>
  <c r="H275" i="16"/>
  <c r="H276" i="16"/>
  <c r="H277" i="16"/>
  <c r="H278" i="16"/>
  <c r="H279" i="16"/>
  <c r="H280" i="16"/>
  <c r="H281" i="16"/>
  <c r="H282" i="16"/>
  <c r="H283" i="16"/>
  <c r="H284" i="16"/>
  <c r="H285" i="16"/>
  <c r="H286" i="16"/>
  <c r="H287" i="16"/>
  <c r="H288" i="16"/>
  <c r="H289" i="16"/>
  <c r="H290" i="16"/>
  <c r="H291" i="16"/>
  <c r="H292" i="16"/>
  <c r="H293" i="16"/>
  <c r="H294" i="16"/>
  <c r="H295" i="16"/>
  <c r="H296" i="16"/>
  <c r="H297" i="16"/>
  <c r="H298" i="16"/>
  <c r="H299" i="16"/>
  <c r="H300" i="16"/>
  <c r="H301" i="16"/>
  <c r="H302" i="16"/>
  <c r="H303" i="16"/>
  <c r="H304" i="16"/>
  <c r="H305" i="16"/>
  <c r="H306" i="16"/>
  <c r="H307" i="16"/>
  <c r="H308" i="16"/>
  <c r="H309" i="16"/>
  <c r="H310" i="16"/>
  <c r="H311" i="16"/>
  <c r="H312" i="16"/>
  <c r="H313" i="16"/>
  <c r="H314" i="16"/>
  <c r="H315" i="16"/>
  <c r="H316" i="16"/>
  <c r="H317" i="16"/>
  <c r="H318" i="16"/>
  <c r="H319" i="16"/>
  <c r="H320" i="16"/>
  <c r="H321" i="16"/>
  <c r="H322" i="16"/>
  <c r="H323" i="16"/>
  <c r="H324" i="16"/>
  <c r="H325" i="16"/>
  <c r="H326" i="16"/>
  <c r="H327" i="16"/>
  <c r="H328" i="16"/>
  <c r="H329" i="16"/>
  <c r="H330" i="16"/>
  <c r="H331" i="16"/>
  <c r="H332" i="16"/>
  <c r="H333" i="16"/>
  <c r="H334" i="16"/>
  <c r="H335" i="16"/>
  <c r="H336" i="16"/>
  <c r="H337" i="16"/>
  <c r="H338" i="16"/>
  <c r="H339" i="16"/>
  <c r="H340" i="16"/>
  <c r="H341" i="16"/>
  <c r="H342" i="16"/>
  <c r="H343" i="16"/>
  <c r="H344" i="16"/>
  <c r="H345" i="16"/>
  <c r="H346" i="16"/>
  <c r="H347" i="16"/>
  <c r="H348" i="16"/>
  <c r="H349" i="16"/>
  <c r="H350" i="16"/>
  <c r="H351" i="16"/>
  <c r="H352" i="16"/>
  <c r="H353" i="16"/>
  <c r="H354" i="16"/>
  <c r="H355" i="16"/>
  <c r="H356" i="16"/>
  <c r="H357" i="16"/>
  <c r="H358" i="16"/>
  <c r="H359" i="16"/>
  <c r="H360" i="16"/>
  <c r="H361" i="16"/>
  <c r="H362" i="16"/>
  <c r="H363" i="16"/>
  <c r="H364" i="16"/>
  <c r="H365" i="16"/>
  <c r="H366" i="16"/>
  <c r="H367" i="16"/>
  <c r="H368" i="16"/>
  <c r="H369" i="16"/>
  <c r="H370" i="16"/>
  <c r="H371" i="16"/>
  <c r="H372" i="16"/>
  <c r="H373" i="16"/>
  <c r="H374" i="16"/>
  <c r="H375" i="16"/>
  <c r="H376" i="16"/>
  <c r="H377" i="16"/>
  <c r="H378" i="16"/>
  <c r="H379" i="16"/>
  <c r="H380" i="16"/>
  <c r="H381" i="16"/>
  <c r="H382" i="16"/>
  <c r="H383" i="16"/>
  <c r="H384" i="16"/>
  <c r="H385" i="16"/>
  <c r="H386" i="16"/>
  <c r="H387" i="16"/>
  <c r="H388" i="16"/>
  <c r="H389" i="16"/>
  <c r="H390" i="16"/>
  <c r="H391" i="16"/>
  <c r="H392" i="16"/>
  <c r="H393" i="16"/>
  <c r="H394" i="16"/>
  <c r="H395" i="16"/>
  <c r="H396" i="16"/>
  <c r="H397" i="16"/>
  <c r="H398" i="16"/>
  <c r="H399" i="16"/>
  <c r="H400" i="16"/>
  <c r="H401" i="16"/>
  <c r="H402" i="16"/>
  <c r="H403" i="16"/>
  <c r="H404" i="16"/>
  <c r="H405" i="16"/>
  <c r="H406" i="16"/>
  <c r="H407" i="16"/>
  <c r="H408" i="16"/>
  <c r="H409" i="16"/>
  <c r="H410" i="16"/>
  <c r="H411" i="16"/>
  <c r="H412" i="16"/>
  <c r="H413" i="16"/>
  <c r="H414" i="16"/>
  <c r="H415" i="16"/>
  <c r="H416" i="16"/>
  <c r="H417" i="16"/>
  <c r="H418" i="16"/>
  <c r="H419" i="16"/>
  <c r="H420" i="16"/>
  <c r="H421" i="16"/>
  <c r="H422" i="16"/>
  <c r="H423" i="16"/>
  <c r="H424" i="16"/>
  <c r="H425" i="16"/>
  <c r="H426" i="16"/>
  <c r="H427" i="16"/>
  <c r="H428" i="16"/>
  <c r="H429" i="16"/>
  <c r="H430" i="16"/>
  <c r="H431" i="16"/>
  <c r="H432" i="16"/>
  <c r="H433" i="16"/>
  <c r="H434" i="16"/>
  <c r="H435" i="16"/>
  <c r="H436" i="16"/>
  <c r="H437" i="16"/>
  <c r="H438" i="16"/>
  <c r="H439" i="16"/>
  <c r="H440" i="16"/>
  <c r="H441" i="16"/>
  <c r="H442" i="16"/>
  <c r="H443" i="16"/>
  <c r="H444" i="16"/>
  <c r="H5" i="16"/>
  <c r="H6" i="16"/>
  <c r="H7" i="16"/>
  <c r="H8" i="16"/>
  <c r="H9" i="16"/>
  <c r="H10" i="16"/>
  <c r="H11" i="16"/>
  <c r="H12" i="16"/>
  <c r="H13" i="16"/>
  <c r="H14" i="16"/>
  <c r="H15" i="16"/>
  <c r="H4" i="16"/>
  <c r="E2" i="15"/>
  <c r="M21" i="5"/>
  <c r="G226" i="15"/>
  <c r="H226" i="15" s="1"/>
  <c r="U59" i="12" s="1"/>
  <c r="G225" i="15"/>
  <c r="H225" i="15" s="1"/>
  <c r="U209" i="12" s="1"/>
  <c r="G224" i="15"/>
  <c r="H224" i="15" s="1"/>
  <c r="U56" i="12" s="1"/>
  <c r="G223" i="15"/>
  <c r="H223" i="15" s="1"/>
  <c r="U219" i="12" s="1"/>
  <c r="G221" i="15"/>
  <c r="H221" i="15" s="1"/>
  <c r="U170" i="12" s="1"/>
  <c r="G217" i="15"/>
  <c r="H217" i="15" s="1"/>
  <c r="U60" i="12" s="1"/>
  <c r="G216" i="15"/>
  <c r="H216" i="15" s="1"/>
  <c r="U90" i="12" s="1"/>
  <c r="G212" i="15"/>
  <c r="H212" i="15" s="1"/>
  <c r="U188" i="12" s="1"/>
  <c r="G210" i="15"/>
  <c r="H210" i="15" s="1"/>
  <c r="U103" i="12" s="1"/>
  <c r="G205" i="15"/>
  <c r="H205" i="15" s="1"/>
  <c r="U131" i="12" s="1"/>
  <c r="G201" i="15"/>
  <c r="H201" i="15" s="1"/>
  <c r="U132" i="12" s="1"/>
  <c r="G200" i="15"/>
  <c r="H200" i="15" s="1"/>
  <c r="U138" i="12" s="1"/>
  <c r="G199" i="15"/>
  <c r="H199" i="15" s="1"/>
  <c r="G198" i="15"/>
  <c r="H198" i="15" s="1"/>
  <c r="U150" i="12" s="1"/>
  <c r="G197" i="15"/>
  <c r="H197" i="15" s="1"/>
  <c r="U205" i="12" s="1"/>
  <c r="G196" i="15"/>
  <c r="H196" i="15" s="1"/>
  <c r="U125" i="12" s="1"/>
  <c r="G195" i="15"/>
  <c r="H195" i="15" s="1"/>
  <c r="G194" i="15"/>
  <c r="H194" i="15" s="1"/>
  <c r="U24" i="12" s="1"/>
  <c r="G191" i="15"/>
  <c r="H191" i="15" s="1"/>
  <c r="U162" i="12" s="1"/>
  <c r="G190" i="15"/>
  <c r="H190" i="15" s="1"/>
  <c r="U67" i="12" s="1"/>
  <c r="G187" i="15"/>
  <c r="H187" i="15" s="1"/>
  <c r="U95" i="12" s="1"/>
  <c r="G185" i="15"/>
  <c r="H185" i="15" s="1"/>
  <c r="U73" i="12" s="1"/>
  <c r="G184" i="15"/>
  <c r="H184" i="15" s="1"/>
  <c r="U213" i="12" s="1"/>
  <c r="G182" i="15"/>
  <c r="H182" i="15" s="1"/>
  <c r="U152" i="12" s="1"/>
  <c r="G180" i="15"/>
  <c r="H180" i="15" s="1"/>
  <c r="U214" i="12" s="1"/>
  <c r="G175" i="15"/>
  <c r="H175" i="15" s="1"/>
  <c r="U40" i="12" s="1"/>
  <c r="G171" i="15"/>
  <c r="H171" i="15" s="1"/>
  <c r="U66" i="12" s="1"/>
  <c r="G168" i="15"/>
  <c r="H168" i="15" s="1"/>
  <c r="U155" i="12" s="1"/>
  <c r="G166" i="15"/>
  <c r="H166" i="15" s="1"/>
  <c r="U135" i="12" s="1"/>
  <c r="G161" i="15"/>
  <c r="H161" i="15" s="1"/>
  <c r="U196" i="12" s="1"/>
  <c r="G158" i="15"/>
  <c r="H158" i="15" s="1"/>
  <c r="U161" i="12" s="1"/>
  <c r="G156" i="15"/>
  <c r="H156" i="15" s="1"/>
  <c r="U70" i="12" s="1"/>
  <c r="G153" i="15"/>
  <c r="H153" i="15" s="1"/>
  <c r="U198" i="12" s="1"/>
  <c r="G143" i="15"/>
  <c r="H143" i="15" s="1"/>
  <c r="U113" i="12" s="1"/>
  <c r="G141" i="15"/>
  <c r="H141" i="15" s="1"/>
  <c r="U123" i="12" s="1"/>
  <c r="G140" i="15"/>
  <c r="H140" i="15" s="1"/>
  <c r="U39" i="12" s="1"/>
  <c r="G137" i="15"/>
  <c r="H137" i="15" s="1"/>
  <c r="U212" i="12" s="1"/>
  <c r="G136" i="15"/>
  <c r="H136" i="15" s="1"/>
  <c r="U159" i="12" s="1"/>
  <c r="G134" i="15"/>
  <c r="H134" i="15" s="1"/>
  <c r="U126" i="12" s="1"/>
  <c r="G128" i="15"/>
  <c r="H128" i="15" s="1"/>
  <c r="U37" i="12" s="1"/>
  <c r="G126" i="15"/>
  <c r="H126" i="15" s="1"/>
  <c r="U106" i="12" s="1"/>
  <c r="G125" i="15"/>
  <c r="H125" i="15" s="1"/>
  <c r="U35" i="12" s="1"/>
  <c r="G124" i="15"/>
  <c r="H124" i="15" s="1"/>
  <c r="U142" i="12" s="1"/>
  <c r="G123" i="15"/>
  <c r="H123" i="15" s="1"/>
  <c r="U165" i="12" s="1"/>
  <c r="G121" i="15"/>
  <c r="H121" i="15" s="1"/>
  <c r="U83" i="12" s="1"/>
  <c r="G120" i="15"/>
  <c r="H120" i="15" s="1"/>
  <c r="U199" i="12" s="1"/>
  <c r="G119" i="15"/>
  <c r="H119" i="15" s="1"/>
  <c r="U23" i="12" s="1"/>
  <c r="G117" i="15"/>
  <c r="H117" i="15" s="1"/>
  <c r="U80" i="12" s="1"/>
  <c r="G116" i="15"/>
  <c r="H116" i="15" s="1"/>
  <c r="U68" i="12" s="1"/>
  <c r="G115" i="15"/>
  <c r="H115" i="15" s="1"/>
  <c r="U52" i="12" s="1"/>
  <c r="G114" i="15"/>
  <c r="H114" i="15" s="1"/>
  <c r="U203" i="12" s="1"/>
  <c r="G113" i="15"/>
  <c r="H113" i="15" s="1"/>
  <c r="U69" i="12" s="1"/>
  <c r="G111" i="15"/>
  <c r="H111" i="15" s="1"/>
  <c r="U82" i="12" s="1"/>
  <c r="G109" i="15"/>
  <c r="H109" i="15" s="1"/>
  <c r="U156" i="12" s="1"/>
  <c r="G108" i="15"/>
  <c r="H108" i="15" s="1"/>
  <c r="U38" i="12" s="1"/>
  <c r="G107" i="15"/>
  <c r="H107" i="15" s="1"/>
  <c r="U136" i="12" s="1"/>
  <c r="G106" i="15"/>
  <c r="H106" i="15" s="1"/>
  <c r="U182" i="12" s="1"/>
  <c r="G104" i="15"/>
  <c r="H104" i="15" s="1"/>
  <c r="U139" i="12" s="1"/>
  <c r="G103" i="15"/>
  <c r="H103" i="15" s="1"/>
  <c r="U168" i="12" s="1"/>
  <c r="G102" i="15"/>
  <c r="E35" i="15"/>
  <c r="E36" i="15"/>
  <c r="E37" i="15"/>
  <c r="E38" i="15"/>
  <c r="E43" i="15"/>
  <c r="E44" i="15"/>
  <c r="E45" i="15"/>
  <c r="E46" i="15"/>
  <c r="E48" i="15"/>
  <c r="E51" i="15"/>
  <c r="E52" i="15"/>
  <c r="E53" i="15"/>
  <c r="E54" i="15"/>
  <c r="E59" i="15"/>
  <c r="E60" i="15"/>
  <c r="E61" i="15"/>
  <c r="E62" i="15"/>
  <c r="E67" i="15"/>
  <c r="E68" i="15"/>
  <c r="E69" i="15"/>
  <c r="E70" i="15"/>
  <c r="E75" i="15"/>
  <c r="E76" i="15"/>
  <c r="E77" i="15"/>
  <c r="E78" i="15"/>
  <c r="E83" i="15"/>
  <c r="E84" i="15"/>
  <c r="E85" i="15"/>
  <c r="E86" i="15"/>
  <c r="E91" i="15"/>
  <c r="E92" i="15"/>
  <c r="E93" i="15"/>
  <c r="E94" i="15"/>
  <c r="E99" i="15"/>
  <c r="E100" i="15"/>
  <c r="E101" i="15"/>
  <c r="E102" i="15"/>
  <c r="E107" i="15"/>
  <c r="E108" i="15"/>
  <c r="E109" i="15"/>
  <c r="E110" i="15"/>
  <c r="E115" i="15"/>
  <c r="E116" i="15"/>
  <c r="E117" i="15"/>
  <c r="E118" i="15"/>
  <c r="E120" i="15"/>
  <c r="E122" i="15"/>
  <c r="E123" i="15"/>
  <c r="E124" i="15"/>
  <c r="E125" i="15"/>
  <c r="E126" i="15"/>
  <c r="E131" i="15"/>
  <c r="E132" i="15"/>
  <c r="E133" i="15"/>
  <c r="E139" i="15"/>
  <c r="E140" i="15"/>
  <c r="E141" i="15"/>
  <c r="E147" i="15"/>
  <c r="E148" i="15"/>
  <c r="E149" i="15"/>
  <c r="E152" i="15"/>
  <c r="E155" i="15"/>
  <c r="E156" i="15"/>
  <c r="E157" i="15"/>
  <c r="E163" i="15"/>
  <c r="E164" i="15"/>
  <c r="E165" i="15"/>
  <c r="E171" i="15"/>
  <c r="E172" i="15"/>
  <c r="E173" i="15"/>
  <c r="E179" i="15"/>
  <c r="E180" i="15"/>
  <c r="E181" i="15"/>
  <c r="E187" i="15"/>
  <c r="E188" i="15"/>
  <c r="E189" i="15"/>
  <c r="E195" i="15"/>
  <c r="E196" i="15"/>
  <c r="E197" i="15"/>
  <c r="E203" i="15"/>
  <c r="E204" i="15"/>
  <c r="E205" i="15"/>
  <c r="E211" i="15"/>
  <c r="E212" i="15"/>
  <c r="E219" i="15"/>
  <c r="E220" i="15"/>
  <c r="E21" i="15"/>
  <c r="E22" i="15"/>
  <c r="E23" i="15"/>
  <c r="E29" i="15"/>
  <c r="E30" i="15"/>
  <c r="E3" i="15"/>
  <c r="E5" i="15"/>
  <c r="E13" i="15"/>
  <c r="E14" i="15"/>
  <c r="U2" i="8"/>
  <c r="P2" i="5"/>
  <c r="P3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3" i="5"/>
  <c r="O34" i="5"/>
  <c r="O35" i="5"/>
  <c r="O36" i="5"/>
  <c r="O37" i="5"/>
  <c r="O38" i="5"/>
  <c r="O2" i="5"/>
  <c r="U3" i="7"/>
  <c r="U4" i="7"/>
  <c r="U5" i="7"/>
  <c r="U6" i="7"/>
  <c r="U7" i="7"/>
  <c r="U8" i="7"/>
  <c r="U9" i="7"/>
  <c r="U10" i="7"/>
  <c r="U11" i="7"/>
  <c r="U12" i="7"/>
  <c r="U13" i="7"/>
  <c r="U14" i="7"/>
  <c r="U15" i="7"/>
  <c r="U16" i="7"/>
  <c r="U17" i="7"/>
  <c r="U18" i="7"/>
  <c r="U19" i="7"/>
  <c r="U20" i="7"/>
  <c r="U21" i="7"/>
  <c r="U22" i="7"/>
  <c r="U23" i="7"/>
  <c r="U24" i="7"/>
  <c r="U25" i="7"/>
  <c r="U26" i="7"/>
  <c r="U27" i="7"/>
  <c r="U28" i="7"/>
  <c r="U29" i="7"/>
  <c r="U30" i="7"/>
  <c r="U31" i="7"/>
  <c r="U32" i="7"/>
  <c r="U33" i="7"/>
  <c r="U34" i="7"/>
  <c r="U35" i="7"/>
  <c r="U36" i="7"/>
  <c r="U37" i="7"/>
  <c r="U38" i="7"/>
  <c r="U39" i="7"/>
  <c r="U40" i="7"/>
  <c r="U41" i="7"/>
  <c r="U42" i="7"/>
  <c r="U43" i="7"/>
  <c r="U44" i="7"/>
  <c r="U45" i="7"/>
  <c r="U46" i="7"/>
  <c r="U47" i="7"/>
  <c r="U48" i="7"/>
  <c r="U49" i="7"/>
  <c r="U50" i="7"/>
  <c r="U51" i="7"/>
  <c r="U52" i="7"/>
  <c r="U53" i="7"/>
  <c r="U54" i="7"/>
  <c r="U55" i="7"/>
  <c r="U56" i="7"/>
  <c r="U57" i="7"/>
  <c r="U58" i="7"/>
  <c r="U59" i="7"/>
  <c r="U60" i="7"/>
  <c r="U61" i="7"/>
  <c r="U62" i="7"/>
  <c r="U63" i="7"/>
  <c r="U64" i="7"/>
  <c r="U65" i="7"/>
  <c r="U66" i="7"/>
  <c r="U67" i="7"/>
  <c r="U68" i="7"/>
  <c r="U69" i="7"/>
  <c r="U70" i="7"/>
  <c r="U71" i="7"/>
  <c r="U72" i="7"/>
  <c r="U73" i="7"/>
  <c r="U74" i="7"/>
  <c r="U75" i="7"/>
  <c r="U76" i="7"/>
  <c r="U77" i="7"/>
  <c r="U78" i="7"/>
  <c r="U79" i="7"/>
  <c r="U80" i="7"/>
  <c r="U81" i="7"/>
  <c r="U82" i="7"/>
  <c r="U83" i="7"/>
  <c r="U84" i="7"/>
  <c r="U85" i="7"/>
  <c r="U86" i="7"/>
  <c r="U87" i="7"/>
  <c r="U88" i="7"/>
  <c r="U89" i="7"/>
  <c r="U90" i="7"/>
  <c r="U91" i="7"/>
  <c r="U92" i="7"/>
  <c r="U93" i="7"/>
  <c r="U94" i="7"/>
  <c r="U95" i="7"/>
  <c r="U96" i="7"/>
  <c r="U97" i="7"/>
  <c r="U98" i="7"/>
  <c r="U99" i="7"/>
  <c r="U100" i="7"/>
  <c r="U101" i="7"/>
  <c r="U102" i="7"/>
  <c r="U103" i="7"/>
  <c r="U104" i="7"/>
  <c r="U105" i="7"/>
  <c r="U106" i="7"/>
  <c r="U107" i="7"/>
  <c r="U108" i="7"/>
  <c r="U109" i="7"/>
  <c r="U110" i="7"/>
  <c r="U111" i="7"/>
  <c r="U112" i="7"/>
  <c r="U113" i="7"/>
  <c r="U114" i="7"/>
  <c r="U115" i="7"/>
  <c r="U116" i="7"/>
  <c r="U117" i="7"/>
  <c r="U118" i="7"/>
  <c r="U119" i="7"/>
  <c r="U120" i="7"/>
  <c r="U121" i="7"/>
  <c r="U122" i="7"/>
  <c r="U123" i="7"/>
  <c r="U124" i="7"/>
  <c r="U125" i="7"/>
  <c r="U126" i="7"/>
  <c r="U127" i="7"/>
  <c r="U128" i="7"/>
  <c r="U129" i="7"/>
  <c r="U130" i="7"/>
  <c r="U131" i="7"/>
  <c r="U132" i="7"/>
  <c r="U133" i="7"/>
  <c r="U134" i="7"/>
  <c r="U135" i="7"/>
  <c r="U136" i="7"/>
  <c r="U137" i="7"/>
  <c r="U138" i="7"/>
  <c r="U139" i="7"/>
  <c r="U140" i="7"/>
  <c r="U141" i="7"/>
  <c r="U142" i="7"/>
  <c r="U143" i="7"/>
  <c r="U144" i="7"/>
  <c r="U145" i="7"/>
  <c r="U146" i="7"/>
  <c r="U147" i="7"/>
  <c r="U148" i="7"/>
  <c r="U149" i="7"/>
  <c r="U150" i="7"/>
  <c r="U151" i="7"/>
  <c r="U152" i="7"/>
  <c r="U153" i="7"/>
  <c r="U154" i="7"/>
  <c r="U155" i="7"/>
  <c r="U156" i="7"/>
  <c r="U157" i="7"/>
  <c r="U158" i="7"/>
  <c r="U159" i="7"/>
  <c r="U160" i="7"/>
  <c r="U161" i="7"/>
  <c r="U162" i="7"/>
  <c r="U163" i="7"/>
  <c r="U164" i="7"/>
  <c r="U165" i="7"/>
  <c r="U166" i="7"/>
  <c r="U167" i="7"/>
  <c r="U168" i="7"/>
  <c r="U169" i="7"/>
  <c r="U170" i="7"/>
  <c r="U171" i="7"/>
  <c r="U172" i="7"/>
  <c r="U173" i="7"/>
  <c r="U174" i="7"/>
  <c r="U175" i="7"/>
  <c r="U176" i="7"/>
  <c r="U177" i="7"/>
  <c r="U178" i="7"/>
  <c r="U179" i="7"/>
  <c r="U180" i="7"/>
  <c r="U181" i="7"/>
  <c r="U182" i="7"/>
  <c r="U183" i="7"/>
  <c r="U184" i="7"/>
  <c r="U185" i="7"/>
  <c r="U186" i="7"/>
  <c r="U187" i="7"/>
  <c r="U188" i="7"/>
  <c r="U189" i="7"/>
  <c r="U190" i="7"/>
  <c r="U191" i="7"/>
  <c r="U192" i="7"/>
  <c r="U193" i="7"/>
  <c r="U194" i="7"/>
  <c r="U195" i="7"/>
  <c r="U196" i="7"/>
  <c r="U197" i="7"/>
  <c r="U198" i="7"/>
  <c r="U199" i="7"/>
  <c r="U200" i="7"/>
  <c r="U201" i="7"/>
  <c r="U202" i="7"/>
  <c r="U203" i="7"/>
  <c r="U204" i="7"/>
  <c r="U205" i="7"/>
  <c r="U206" i="7"/>
  <c r="U207" i="7"/>
  <c r="U208" i="7"/>
  <c r="U209" i="7"/>
  <c r="U210" i="7"/>
  <c r="U211" i="7"/>
  <c r="U212" i="7"/>
  <c r="U213" i="7"/>
  <c r="U214" i="7"/>
  <c r="U215" i="7"/>
  <c r="U216" i="7"/>
  <c r="U217" i="7"/>
  <c r="U218" i="7"/>
  <c r="U219" i="7"/>
  <c r="U220" i="7"/>
  <c r="U221" i="7"/>
  <c r="U222" i="7"/>
  <c r="U223" i="7"/>
  <c r="U224" i="7"/>
  <c r="U225" i="7"/>
  <c r="U226" i="7"/>
  <c r="U227" i="7"/>
  <c r="U228" i="7"/>
  <c r="U229" i="7"/>
  <c r="U230" i="7"/>
  <c r="U231" i="7"/>
  <c r="U232" i="7"/>
  <c r="U233" i="7"/>
  <c r="U234" i="7"/>
  <c r="U235" i="7"/>
  <c r="U236" i="7"/>
  <c r="U237" i="7"/>
  <c r="U238" i="7"/>
  <c r="U239" i="7"/>
  <c r="U240" i="7"/>
  <c r="U241" i="7"/>
  <c r="U242" i="7"/>
  <c r="U243" i="7"/>
  <c r="U244" i="7"/>
  <c r="U245" i="7"/>
  <c r="U246" i="7"/>
  <c r="U247" i="7"/>
  <c r="U248" i="7"/>
  <c r="U249" i="7"/>
  <c r="U250" i="7"/>
  <c r="U251" i="7"/>
  <c r="U252" i="7"/>
  <c r="U253" i="7"/>
  <c r="U254" i="7"/>
  <c r="U255" i="7"/>
  <c r="U256" i="7"/>
  <c r="U257" i="7"/>
  <c r="U258" i="7"/>
  <c r="U259" i="7"/>
  <c r="U260" i="7"/>
  <c r="U261" i="7"/>
  <c r="U262" i="7"/>
  <c r="U263" i="7"/>
  <c r="U264" i="7"/>
  <c r="U265" i="7"/>
  <c r="U266" i="7"/>
  <c r="U267" i="7"/>
  <c r="U268" i="7"/>
  <c r="U269" i="7"/>
  <c r="U270" i="7"/>
  <c r="U271" i="7"/>
  <c r="U272" i="7"/>
  <c r="U273" i="7"/>
  <c r="U274" i="7"/>
  <c r="U275" i="7"/>
  <c r="U276" i="7"/>
  <c r="U277" i="7"/>
  <c r="U278" i="7"/>
  <c r="U279" i="7"/>
  <c r="U280" i="7"/>
  <c r="U281" i="7"/>
  <c r="U282" i="7"/>
  <c r="U283" i="7"/>
  <c r="U284" i="7"/>
  <c r="U285" i="7"/>
  <c r="U286" i="7"/>
  <c r="U287" i="7"/>
  <c r="U288" i="7"/>
  <c r="U289" i="7"/>
  <c r="U290" i="7"/>
  <c r="U291" i="7"/>
  <c r="U292" i="7"/>
  <c r="U293" i="7"/>
  <c r="U294" i="7"/>
  <c r="U295" i="7"/>
  <c r="U296" i="7"/>
  <c r="U297" i="7"/>
  <c r="U298" i="7"/>
  <c r="U299" i="7"/>
  <c r="U300" i="7"/>
  <c r="U301" i="7"/>
  <c r="U302" i="7"/>
  <c r="U303" i="7"/>
  <c r="U304" i="7"/>
  <c r="U305" i="7"/>
  <c r="U306" i="7"/>
  <c r="U307" i="7"/>
  <c r="U308" i="7"/>
  <c r="U309" i="7"/>
  <c r="U310" i="7"/>
  <c r="U311" i="7"/>
  <c r="U312" i="7"/>
  <c r="U313" i="7"/>
  <c r="U314" i="7"/>
  <c r="U315" i="7"/>
  <c r="U316" i="7"/>
  <c r="U317" i="7"/>
  <c r="U318" i="7"/>
  <c r="U319" i="7"/>
  <c r="U320" i="7"/>
  <c r="U321" i="7"/>
  <c r="U322" i="7"/>
  <c r="U323" i="7"/>
  <c r="U324" i="7"/>
  <c r="U325" i="7"/>
  <c r="U326" i="7"/>
  <c r="U327" i="7"/>
  <c r="U328" i="7"/>
  <c r="U329" i="7"/>
  <c r="U330" i="7"/>
  <c r="U331" i="7"/>
  <c r="U332" i="7"/>
  <c r="U333" i="7"/>
  <c r="U334" i="7"/>
  <c r="U335" i="7"/>
  <c r="U336" i="7"/>
  <c r="U337" i="7"/>
  <c r="U338" i="7"/>
  <c r="U339" i="7"/>
  <c r="U340" i="7"/>
  <c r="U341" i="7"/>
  <c r="U342" i="7"/>
  <c r="U343" i="7"/>
  <c r="U344" i="7"/>
  <c r="U345" i="7"/>
  <c r="U346" i="7"/>
  <c r="U347" i="7"/>
  <c r="U348" i="7"/>
  <c r="U349" i="7"/>
  <c r="U350" i="7"/>
  <c r="U351" i="7"/>
  <c r="U352" i="7"/>
  <c r="U353" i="7"/>
  <c r="U354" i="7"/>
  <c r="U355" i="7"/>
  <c r="U356" i="7"/>
  <c r="U357" i="7"/>
  <c r="U358" i="7"/>
  <c r="U359" i="7"/>
  <c r="U360" i="7"/>
  <c r="U361" i="7"/>
  <c r="U362" i="7"/>
  <c r="U363" i="7"/>
  <c r="U364" i="7"/>
  <c r="U365" i="7"/>
  <c r="U366" i="7"/>
  <c r="U367" i="7"/>
  <c r="U368" i="7"/>
  <c r="U369" i="7"/>
  <c r="U370" i="7"/>
  <c r="U371" i="7"/>
  <c r="U372" i="7"/>
  <c r="U373" i="7"/>
  <c r="U374" i="7"/>
  <c r="U375" i="7"/>
  <c r="U376" i="7"/>
  <c r="U377" i="7"/>
  <c r="U378" i="7"/>
  <c r="U379" i="7"/>
  <c r="U380" i="7"/>
  <c r="U381" i="7"/>
  <c r="U382" i="7"/>
  <c r="U383" i="7"/>
  <c r="U384" i="7"/>
  <c r="U385" i="7"/>
  <c r="U386" i="7"/>
  <c r="U387" i="7"/>
  <c r="U388" i="7"/>
  <c r="U389" i="7"/>
  <c r="U390" i="7"/>
  <c r="U391" i="7"/>
  <c r="U392" i="7"/>
  <c r="U393" i="7"/>
  <c r="U394" i="7"/>
  <c r="U395" i="7"/>
  <c r="U396" i="7"/>
  <c r="U397" i="7"/>
  <c r="U398" i="7"/>
  <c r="U399" i="7"/>
  <c r="U400" i="7"/>
  <c r="U401" i="7"/>
  <c r="U402" i="7"/>
  <c r="U403" i="7"/>
  <c r="U404" i="7"/>
  <c r="U405" i="7"/>
  <c r="U406" i="7"/>
  <c r="U407" i="7"/>
  <c r="U408" i="7"/>
  <c r="U409" i="7"/>
  <c r="U410" i="7"/>
  <c r="U411" i="7"/>
  <c r="U412" i="7"/>
  <c r="U413" i="7"/>
  <c r="U414" i="7"/>
  <c r="U415" i="7"/>
  <c r="U416" i="7"/>
  <c r="U417" i="7"/>
  <c r="U418" i="7"/>
  <c r="U419" i="7"/>
  <c r="U420" i="7"/>
  <c r="U421" i="7"/>
  <c r="U422" i="7"/>
  <c r="U423" i="7"/>
  <c r="U424" i="7"/>
  <c r="U425" i="7"/>
  <c r="U426" i="7"/>
  <c r="U427" i="7"/>
  <c r="U428" i="7"/>
  <c r="U429" i="7"/>
  <c r="U430" i="7"/>
  <c r="U431" i="7"/>
  <c r="U432" i="7"/>
  <c r="U433" i="7"/>
  <c r="U434" i="7"/>
  <c r="U435" i="7"/>
  <c r="U436" i="7"/>
  <c r="U437" i="7"/>
  <c r="U438" i="7"/>
  <c r="U439" i="7"/>
  <c r="U440" i="7"/>
  <c r="U441" i="7"/>
  <c r="U442" i="7"/>
  <c r="U443" i="7"/>
  <c r="U444" i="7"/>
  <c r="U445" i="7"/>
  <c r="U446" i="7"/>
  <c r="U447" i="7"/>
  <c r="U448" i="7"/>
  <c r="U449" i="7"/>
  <c r="U450" i="7"/>
  <c r="U451" i="7"/>
  <c r="U452" i="7"/>
  <c r="U453" i="7"/>
  <c r="U454" i="7"/>
  <c r="U455" i="7"/>
  <c r="U456" i="7"/>
  <c r="U457" i="7"/>
  <c r="U458" i="7"/>
  <c r="U459" i="7"/>
  <c r="U460" i="7"/>
  <c r="U461" i="7"/>
  <c r="U462" i="7"/>
  <c r="U463" i="7"/>
  <c r="U464" i="7"/>
  <c r="U465" i="7"/>
  <c r="U466" i="7"/>
  <c r="U467" i="7"/>
  <c r="U468" i="7"/>
  <c r="U469" i="7"/>
  <c r="U470" i="7"/>
  <c r="U471" i="7"/>
  <c r="U472" i="7"/>
  <c r="U473" i="7"/>
  <c r="U474" i="7"/>
  <c r="U475" i="7"/>
  <c r="U476" i="7"/>
  <c r="U477" i="7"/>
  <c r="U478" i="7"/>
  <c r="U479" i="7"/>
  <c r="U480" i="7"/>
  <c r="U481" i="7"/>
  <c r="U482" i="7"/>
  <c r="U483" i="7"/>
  <c r="U484" i="7"/>
  <c r="U485" i="7"/>
  <c r="U486" i="7"/>
  <c r="U487" i="7"/>
  <c r="U488" i="7"/>
  <c r="U489" i="7"/>
  <c r="U490" i="7"/>
  <c r="U491" i="7"/>
  <c r="U492" i="7"/>
  <c r="U493" i="7"/>
  <c r="U494" i="7"/>
  <c r="U495" i="7"/>
  <c r="U496" i="7"/>
  <c r="U497" i="7"/>
  <c r="U498" i="7"/>
  <c r="U499" i="7"/>
  <c r="U500" i="7"/>
  <c r="U501" i="7"/>
  <c r="U502" i="7"/>
  <c r="U503" i="7"/>
  <c r="U504" i="7"/>
  <c r="U505" i="7"/>
  <c r="U506" i="7"/>
  <c r="U507" i="7"/>
  <c r="U508" i="7"/>
  <c r="U509" i="7"/>
  <c r="U510" i="7"/>
  <c r="U511" i="7"/>
  <c r="U512" i="7"/>
  <c r="U513" i="7"/>
  <c r="U514" i="7"/>
  <c r="U515" i="7"/>
  <c r="U516" i="7"/>
  <c r="U517" i="7"/>
  <c r="U518" i="7"/>
  <c r="U519" i="7"/>
  <c r="U520" i="7"/>
  <c r="U521" i="7"/>
  <c r="U522" i="7"/>
  <c r="U523" i="7"/>
  <c r="U524" i="7"/>
  <c r="U525" i="7"/>
  <c r="U526" i="7"/>
  <c r="U527" i="7"/>
  <c r="U528" i="7"/>
  <c r="U529" i="7"/>
  <c r="U530" i="7"/>
  <c r="U531" i="7"/>
  <c r="U532" i="7"/>
  <c r="U533" i="7"/>
  <c r="U534" i="7"/>
  <c r="U535" i="7"/>
  <c r="U536" i="7"/>
  <c r="U537" i="7"/>
  <c r="U538" i="7"/>
  <c r="U539" i="7"/>
  <c r="U540" i="7"/>
  <c r="U541" i="7"/>
  <c r="U542" i="7"/>
  <c r="U543" i="7"/>
  <c r="U544" i="7"/>
  <c r="U545" i="7"/>
  <c r="U546" i="7"/>
  <c r="U547" i="7"/>
  <c r="U548" i="7"/>
  <c r="U549" i="7"/>
  <c r="U550" i="7"/>
  <c r="U551" i="7"/>
  <c r="U552" i="7"/>
  <c r="U553" i="7"/>
  <c r="U554" i="7"/>
  <c r="U555" i="7"/>
  <c r="U556" i="7"/>
  <c r="U557" i="7"/>
  <c r="U558" i="7"/>
  <c r="U559" i="7"/>
  <c r="U560" i="7"/>
  <c r="U561" i="7"/>
  <c r="U562" i="7"/>
  <c r="U563" i="7"/>
  <c r="U564" i="7"/>
  <c r="U565" i="7"/>
  <c r="U566" i="7"/>
  <c r="U567" i="7"/>
  <c r="U568" i="7"/>
  <c r="U569" i="7"/>
  <c r="U570" i="7"/>
  <c r="U571" i="7"/>
  <c r="U572" i="7"/>
  <c r="U573" i="7"/>
  <c r="U574" i="7"/>
  <c r="U575" i="7"/>
  <c r="U576" i="7"/>
  <c r="U577" i="7"/>
  <c r="U578" i="7"/>
  <c r="U579" i="7"/>
  <c r="U580" i="7"/>
  <c r="U581" i="7"/>
  <c r="U582" i="7"/>
  <c r="U583" i="7"/>
  <c r="U584" i="7"/>
  <c r="U585" i="7"/>
  <c r="U586" i="7"/>
  <c r="U587" i="7"/>
  <c r="U588" i="7"/>
  <c r="U589" i="7"/>
  <c r="U590" i="7"/>
  <c r="U591" i="7"/>
  <c r="U592" i="7"/>
  <c r="U593" i="7"/>
  <c r="U594" i="7"/>
  <c r="U595" i="7"/>
  <c r="U596" i="7"/>
  <c r="U597" i="7"/>
  <c r="U598" i="7"/>
  <c r="U599" i="7"/>
  <c r="U600" i="7"/>
  <c r="U601" i="7"/>
  <c r="U602" i="7"/>
  <c r="U603" i="7"/>
  <c r="U604" i="7"/>
  <c r="U605" i="7"/>
  <c r="U606" i="7"/>
  <c r="U607" i="7"/>
  <c r="U608" i="7"/>
  <c r="U609" i="7"/>
  <c r="U610" i="7"/>
  <c r="U611" i="7"/>
  <c r="U612" i="7"/>
  <c r="U613" i="7"/>
  <c r="U614" i="7"/>
  <c r="U615" i="7"/>
  <c r="U616" i="7"/>
  <c r="U617" i="7"/>
  <c r="U618" i="7"/>
  <c r="U619" i="7"/>
  <c r="U620" i="7"/>
  <c r="U621" i="7"/>
  <c r="U622" i="7"/>
  <c r="U623" i="7"/>
  <c r="U624" i="7"/>
  <c r="U625" i="7"/>
  <c r="U626" i="7"/>
  <c r="U627" i="7"/>
  <c r="U628" i="7"/>
  <c r="U629" i="7"/>
  <c r="U630" i="7"/>
  <c r="U631" i="7"/>
  <c r="U632" i="7"/>
  <c r="U633" i="7"/>
  <c r="U634" i="7"/>
  <c r="U635" i="7"/>
  <c r="U636" i="7"/>
  <c r="U637" i="7"/>
  <c r="U638" i="7"/>
  <c r="U639" i="7"/>
  <c r="U640" i="7"/>
  <c r="U641" i="7"/>
  <c r="U642" i="7"/>
  <c r="U643" i="7"/>
  <c r="U644" i="7"/>
  <c r="U645" i="7"/>
  <c r="U646" i="7"/>
  <c r="U647" i="7"/>
  <c r="U648" i="7"/>
  <c r="U649" i="7"/>
  <c r="U650" i="7"/>
  <c r="U651" i="7"/>
  <c r="U652" i="7"/>
  <c r="U653" i="7"/>
  <c r="U654" i="7"/>
  <c r="U655" i="7"/>
  <c r="U656" i="7"/>
  <c r="U657" i="7"/>
  <c r="U658" i="7"/>
  <c r="U659" i="7"/>
  <c r="U660" i="7"/>
  <c r="U661" i="7"/>
  <c r="U662" i="7"/>
  <c r="U663" i="7"/>
  <c r="U664" i="7"/>
  <c r="U665" i="7"/>
  <c r="U666" i="7"/>
  <c r="U667" i="7"/>
  <c r="U668" i="7"/>
  <c r="U669" i="7"/>
  <c r="U670" i="7"/>
  <c r="U671" i="7"/>
  <c r="U672" i="7"/>
  <c r="U673" i="7"/>
  <c r="U674" i="7"/>
  <c r="U675" i="7"/>
  <c r="U676" i="7"/>
  <c r="U677" i="7"/>
  <c r="U678" i="7"/>
  <c r="U679" i="7"/>
  <c r="U680" i="7"/>
  <c r="U681" i="7"/>
  <c r="U682" i="7"/>
  <c r="U683" i="7"/>
  <c r="U684" i="7"/>
  <c r="U685" i="7"/>
  <c r="U686" i="7"/>
  <c r="U687" i="7"/>
  <c r="U688" i="7"/>
  <c r="U689" i="7"/>
  <c r="U690" i="7"/>
  <c r="U691" i="7"/>
  <c r="U692" i="7"/>
  <c r="U693" i="7"/>
  <c r="U694" i="7"/>
  <c r="U695" i="7"/>
  <c r="U696" i="7"/>
  <c r="U697" i="7"/>
  <c r="U698" i="7"/>
  <c r="U699" i="7"/>
  <c r="U700" i="7"/>
  <c r="U701" i="7"/>
  <c r="U702" i="7"/>
  <c r="U703" i="7"/>
  <c r="U704" i="7"/>
  <c r="U705" i="7"/>
  <c r="U706" i="7"/>
  <c r="U707" i="7"/>
  <c r="U708" i="7"/>
  <c r="U709" i="7"/>
  <c r="U710" i="7"/>
  <c r="U711" i="7"/>
  <c r="U712" i="7"/>
  <c r="U713" i="7"/>
  <c r="U714" i="7"/>
  <c r="U715" i="7"/>
  <c r="U716" i="7"/>
  <c r="U717" i="7"/>
  <c r="U718" i="7"/>
  <c r="U719" i="7"/>
  <c r="U720" i="7"/>
  <c r="U721" i="7"/>
  <c r="U722" i="7"/>
  <c r="U723" i="7"/>
  <c r="U724" i="7"/>
  <c r="U725" i="7"/>
  <c r="U726" i="7"/>
  <c r="U727" i="7"/>
  <c r="U728" i="7"/>
  <c r="U729" i="7"/>
  <c r="U730" i="7"/>
  <c r="U731" i="7"/>
  <c r="U732" i="7"/>
  <c r="U733" i="7"/>
  <c r="U734" i="7"/>
  <c r="U735" i="7"/>
  <c r="U736" i="7"/>
  <c r="U737" i="7"/>
  <c r="U738" i="7"/>
  <c r="U739" i="7"/>
  <c r="U740" i="7"/>
  <c r="U741" i="7"/>
  <c r="U742" i="7"/>
  <c r="U743" i="7"/>
  <c r="U744" i="7"/>
  <c r="U745" i="7"/>
  <c r="U746" i="7"/>
  <c r="U747" i="7"/>
  <c r="U748" i="7"/>
  <c r="U749" i="7"/>
  <c r="U750" i="7"/>
  <c r="U751" i="7"/>
  <c r="U752" i="7"/>
  <c r="U753" i="7"/>
  <c r="U754" i="7"/>
  <c r="U755" i="7"/>
  <c r="U756" i="7"/>
  <c r="U757" i="7"/>
  <c r="U758" i="7"/>
  <c r="U759" i="7"/>
  <c r="U760" i="7"/>
  <c r="U761" i="7"/>
  <c r="U762" i="7"/>
  <c r="U763" i="7"/>
  <c r="U764" i="7"/>
  <c r="U765" i="7"/>
  <c r="U766" i="7"/>
  <c r="U767" i="7"/>
  <c r="U768" i="7"/>
  <c r="U769" i="7"/>
  <c r="U770" i="7"/>
  <c r="U771" i="7"/>
  <c r="U772" i="7"/>
  <c r="U773" i="7"/>
  <c r="U774" i="7"/>
  <c r="U775" i="7"/>
  <c r="U776" i="7"/>
  <c r="U777" i="7"/>
  <c r="U778" i="7"/>
  <c r="U779" i="7"/>
  <c r="U780" i="7"/>
  <c r="U781" i="7"/>
  <c r="U782" i="7"/>
  <c r="U783" i="7"/>
  <c r="U784" i="7"/>
  <c r="U785" i="7"/>
  <c r="U786" i="7"/>
  <c r="U787" i="7"/>
  <c r="U788" i="7"/>
  <c r="U789" i="7"/>
  <c r="U790" i="7"/>
  <c r="U791" i="7"/>
  <c r="U792" i="7"/>
  <c r="U793" i="7"/>
  <c r="U794" i="7"/>
  <c r="U795" i="7"/>
  <c r="U796" i="7"/>
  <c r="U797" i="7"/>
  <c r="U798" i="7"/>
  <c r="U799" i="7"/>
  <c r="U800" i="7"/>
  <c r="U801" i="7"/>
  <c r="U802" i="7"/>
  <c r="U803" i="7"/>
  <c r="U804" i="7"/>
  <c r="U805" i="7"/>
  <c r="U806" i="7"/>
  <c r="U807" i="7"/>
  <c r="U808" i="7"/>
  <c r="U809" i="7"/>
  <c r="U810" i="7"/>
  <c r="U811" i="7"/>
  <c r="U812" i="7"/>
  <c r="U813" i="7"/>
  <c r="U814" i="7"/>
  <c r="U815" i="7"/>
  <c r="U816" i="7"/>
  <c r="U817" i="7"/>
  <c r="U818" i="7"/>
  <c r="U819" i="7"/>
  <c r="U820" i="7"/>
  <c r="U821" i="7"/>
  <c r="U822" i="7"/>
  <c r="U823" i="7"/>
  <c r="U824" i="7"/>
  <c r="U825" i="7"/>
  <c r="U826" i="7"/>
  <c r="U827" i="7"/>
  <c r="U828" i="7"/>
  <c r="U829" i="7"/>
  <c r="U830" i="7"/>
  <c r="U831" i="7"/>
  <c r="U832" i="7"/>
  <c r="U833" i="7"/>
  <c r="U834" i="7"/>
  <c r="U835" i="7"/>
  <c r="U836" i="7"/>
  <c r="U837" i="7"/>
  <c r="U838" i="7"/>
  <c r="U839" i="7"/>
  <c r="U840" i="7"/>
  <c r="U841" i="7"/>
  <c r="U842" i="7"/>
  <c r="U843" i="7"/>
  <c r="U844" i="7"/>
  <c r="U845" i="7"/>
  <c r="U846" i="7"/>
  <c r="U847" i="7"/>
  <c r="U848" i="7"/>
  <c r="U849" i="7"/>
  <c r="U850" i="7"/>
  <c r="U851" i="7"/>
  <c r="U852" i="7"/>
  <c r="U853" i="7"/>
  <c r="U854" i="7"/>
  <c r="U855" i="7"/>
  <c r="U856" i="7"/>
  <c r="U857" i="7"/>
  <c r="U858" i="7"/>
  <c r="U859" i="7"/>
  <c r="U860" i="7"/>
  <c r="U861" i="7"/>
  <c r="U862" i="7"/>
  <c r="U863" i="7"/>
  <c r="U864" i="7"/>
  <c r="U865" i="7"/>
  <c r="U866" i="7"/>
  <c r="U867" i="7"/>
  <c r="U868" i="7"/>
  <c r="U869" i="7"/>
  <c r="U870" i="7"/>
  <c r="U871" i="7"/>
  <c r="U872" i="7"/>
  <c r="U873" i="7"/>
  <c r="U874" i="7"/>
  <c r="U875" i="7"/>
  <c r="U876" i="7"/>
  <c r="U877" i="7"/>
  <c r="U878" i="7"/>
  <c r="U879" i="7"/>
  <c r="U880" i="7"/>
  <c r="U881" i="7"/>
  <c r="U882" i="7"/>
  <c r="U883" i="7"/>
  <c r="U884" i="7"/>
  <c r="U885" i="7"/>
  <c r="U886" i="7"/>
  <c r="U887" i="7"/>
  <c r="U888" i="7"/>
  <c r="U889" i="7"/>
  <c r="U890" i="7"/>
  <c r="U891" i="7"/>
  <c r="U892" i="7"/>
  <c r="U893" i="7"/>
  <c r="U894" i="7"/>
  <c r="U895" i="7"/>
  <c r="U896" i="7"/>
  <c r="U897" i="7"/>
  <c r="U898" i="7"/>
  <c r="U899" i="7"/>
  <c r="U900" i="7"/>
  <c r="U901" i="7"/>
  <c r="U902" i="7"/>
  <c r="U903" i="7"/>
  <c r="U904" i="7"/>
  <c r="U905" i="7"/>
  <c r="U906" i="7"/>
  <c r="U907" i="7"/>
  <c r="U908" i="7"/>
  <c r="U909" i="7"/>
  <c r="U910" i="7"/>
  <c r="U911" i="7"/>
  <c r="U912" i="7"/>
  <c r="U913" i="7"/>
  <c r="U914" i="7"/>
  <c r="U915" i="7"/>
  <c r="U916" i="7"/>
  <c r="U917" i="7"/>
  <c r="U918" i="7"/>
  <c r="U919" i="7"/>
  <c r="U920" i="7"/>
  <c r="U921" i="7"/>
  <c r="U922" i="7"/>
  <c r="U923" i="7"/>
  <c r="U924" i="7"/>
  <c r="U925" i="7"/>
  <c r="U926" i="7"/>
  <c r="U927" i="7"/>
  <c r="U928" i="7"/>
  <c r="U929" i="7"/>
  <c r="U930" i="7"/>
  <c r="U931" i="7"/>
  <c r="U932" i="7"/>
  <c r="U933" i="7"/>
  <c r="U934" i="7"/>
  <c r="U935" i="7"/>
  <c r="U936" i="7"/>
  <c r="U937" i="7"/>
  <c r="U938" i="7"/>
  <c r="U939" i="7"/>
  <c r="U940" i="7"/>
  <c r="U941" i="7"/>
  <c r="U942" i="7"/>
  <c r="U943" i="7"/>
  <c r="U944" i="7"/>
  <c r="U945" i="7"/>
  <c r="U946" i="7"/>
  <c r="U947" i="7"/>
  <c r="U948" i="7"/>
  <c r="U949" i="7"/>
  <c r="U950" i="7"/>
  <c r="U951" i="7"/>
  <c r="U952" i="7"/>
  <c r="U953" i="7"/>
  <c r="U954" i="7"/>
  <c r="U955" i="7"/>
  <c r="U956" i="7"/>
  <c r="U957" i="7"/>
  <c r="U958" i="7"/>
  <c r="U959" i="7"/>
  <c r="U960" i="7"/>
  <c r="U961" i="7"/>
  <c r="U962" i="7"/>
  <c r="U963" i="7"/>
  <c r="U964" i="7"/>
  <c r="U965" i="7"/>
  <c r="U966" i="7"/>
  <c r="U967" i="7"/>
  <c r="U968" i="7"/>
  <c r="U969" i="7"/>
  <c r="U970" i="7"/>
  <c r="U971" i="7"/>
  <c r="U972" i="7"/>
  <c r="U973" i="7"/>
  <c r="U974" i="7"/>
  <c r="U975" i="7"/>
  <c r="U976" i="7"/>
  <c r="U977" i="7"/>
  <c r="U978" i="7"/>
  <c r="U979" i="7"/>
  <c r="U980" i="7"/>
  <c r="U981" i="7"/>
  <c r="U982" i="7"/>
  <c r="U983" i="7"/>
  <c r="U984" i="7"/>
  <c r="U985" i="7"/>
  <c r="U986" i="7"/>
  <c r="U987" i="7"/>
  <c r="U988" i="7"/>
  <c r="U989" i="7"/>
  <c r="U990" i="7"/>
  <c r="U991" i="7"/>
  <c r="U992" i="7"/>
  <c r="U993" i="7"/>
  <c r="U994" i="7"/>
  <c r="U995" i="7"/>
  <c r="U996" i="7"/>
  <c r="U997" i="7"/>
  <c r="U998" i="7"/>
  <c r="U999" i="7"/>
  <c r="U1000" i="7"/>
  <c r="U1001" i="7"/>
  <c r="U1002" i="7"/>
  <c r="U1003" i="7"/>
  <c r="U1004" i="7"/>
  <c r="U1005" i="7"/>
  <c r="U1006" i="7"/>
  <c r="U1007" i="7"/>
  <c r="U1008" i="7"/>
  <c r="U1009" i="7"/>
  <c r="U1010" i="7"/>
  <c r="U1011" i="7"/>
  <c r="U1012" i="7"/>
  <c r="U1013" i="7"/>
  <c r="U1014" i="7"/>
  <c r="U1015" i="7"/>
  <c r="U1016" i="7"/>
  <c r="U1017" i="7"/>
  <c r="U1018" i="7"/>
  <c r="U1019" i="7"/>
  <c r="U1020" i="7"/>
  <c r="U1021" i="7"/>
  <c r="U1022" i="7"/>
  <c r="U1023" i="7"/>
  <c r="U1024" i="7"/>
  <c r="U1025" i="7"/>
  <c r="U1026" i="7"/>
  <c r="U1027" i="7"/>
  <c r="U1028" i="7"/>
  <c r="U1029" i="7"/>
  <c r="U1030" i="7"/>
  <c r="U1031" i="7"/>
  <c r="U1032" i="7"/>
  <c r="U1033" i="7"/>
  <c r="U1034" i="7"/>
  <c r="U1035" i="7"/>
  <c r="U1036" i="7"/>
  <c r="U1037" i="7"/>
  <c r="U1038" i="7"/>
  <c r="U1039" i="7"/>
  <c r="U1040" i="7"/>
  <c r="U1041" i="7"/>
  <c r="U1042" i="7"/>
  <c r="U1043" i="7"/>
  <c r="U1044" i="7"/>
  <c r="U1045" i="7"/>
  <c r="U1046" i="7"/>
  <c r="U1047" i="7"/>
  <c r="U1048" i="7"/>
  <c r="U1049" i="7"/>
  <c r="U1050" i="7"/>
  <c r="U1051" i="7"/>
  <c r="U1052" i="7"/>
  <c r="U1053" i="7"/>
  <c r="U1054" i="7"/>
  <c r="U1055" i="7"/>
  <c r="U1056" i="7"/>
  <c r="U1057" i="7"/>
  <c r="U1058" i="7"/>
  <c r="U1059" i="7"/>
  <c r="U1060" i="7"/>
  <c r="U1061" i="7"/>
  <c r="U1062" i="7"/>
  <c r="U1063" i="7"/>
  <c r="U1064" i="7"/>
  <c r="U1065" i="7"/>
  <c r="U1066" i="7"/>
  <c r="U1067" i="7"/>
  <c r="U1068" i="7"/>
  <c r="U1069" i="7"/>
  <c r="U1070" i="7"/>
  <c r="U1071" i="7"/>
  <c r="U1072" i="7"/>
  <c r="U1073" i="7"/>
  <c r="U1074" i="7"/>
  <c r="U1075" i="7"/>
  <c r="U1076" i="7"/>
  <c r="U1077" i="7"/>
  <c r="U1078" i="7"/>
  <c r="U1079" i="7"/>
  <c r="U1080" i="7"/>
  <c r="U1081" i="7"/>
  <c r="U1082" i="7"/>
  <c r="U1083" i="7"/>
  <c r="U1084" i="7"/>
  <c r="U1085" i="7"/>
  <c r="U1086" i="7"/>
  <c r="U1087" i="7"/>
  <c r="U1088" i="7"/>
  <c r="U1089" i="7"/>
  <c r="U1090" i="7"/>
  <c r="U1091" i="7"/>
  <c r="U1092" i="7"/>
  <c r="U1093" i="7"/>
  <c r="U1094" i="7"/>
  <c r="U1095" i="7"/>
  <c r="U1096" i="7"/>
  <c r="U1097" i="7"/>
  <c r="U1098" i="7"/>
  <c r="U1099" i="7"/>
  <c r="U1100" i="7"/>
  <c r="U1101" i="7"/>
  <c r="U1102" i="7"/>
  <c r="U1103" i="7"/>
  <c r="U1104" i="7"/>
  <c r="U1105" i="7"/>
  <c r="U1106" i="7"/>
  <c r="U1107" i="7"/>
  <c r="U1108" i="7"/>
  <c r="U1109" i="7"/>
  <c r="U1110" i="7"/>
  <c r="U1111" i="7"/>
  <c r="U1112" i="7"/>
  <c r="U1113" i="7"/>
  <c r="U1114" i="7"/>
  <c r="U1115" i="7"/>
  <c r="U1116" i="7"/>
  <c r="U1117" i="7"/>
  <c r="U1118" i="7"/>
  <c r="U1119" i="7"/>
  <c r="U1120" i="7"/>
  <c r="U1121" i="7"/>
  <c r="U1122" i="7"/>
  <c r="U1123" i="7"/>
  <c r="U1124" i="7"/>
  <c r="U1125" i="7"/>
  <c r="U1126" i="7"/>
  <c r="U1127" i="7"/>
  <c r="U1128" i="7"/>
  <c r="U1129" i="7"/>
  <c r="U1130" i="7"/>
  <c r="U1131" i="7"/>
  <c r="U1132" i="7"/>
  <c r="U1133" i="7"/>
  <c r="U1134" i="7"/>
  <c r="U1135" i="7"/>
  <c r="U1136" i="7"/>
  <c r="U1137" i="7"/>
  <c r="U1138" i="7"/>
  <c r="U1139" i="7"/>
  <c r="U1140" i="7"/>
  <c r="U1141" i="7"/>
  <c r="U1142" i="7"/>
  <c r="U1143" i="7"/>
  <c r="U1144" i="7"/>
  <c r="U1145" i="7"/>
  <c r="U1146" i="7"/>
  <c r="U1147" i="7"/>
  <c r="U1148" i="7"/>
  <c r="U1149" i="7"/>
  <c r="U1150" i="7"/>
  <c r="U1151" i="7"/>
  <c r="U1152" i="7"/>
  <c r="U1153" i="7"/>
  <c r="U1154" i="7"/>
  <c r="U1155" i="7"/>
  <c r="U1156" i="7"/>
  <c r="U1157" i="7"/>
  <c r="U1158" i="7"/>
  <c r="U1159" i="7"/>
  <c r="U1160" i="7"/>
  <c r="U1161" i="7"/>
  <c r="U1162" i="7"/>
  <c r="U1163" i="7"/>
  <c r="U1164" i="7"/>
  <c r="U1165" i="7"/>
  <c r="U1166" i="7"/>
  <c r="U1167" i="7"/>
  <c r="U1168" i="7"/>
  <c r="U1169" i="7"/>
  <c r="U1170" i="7"/>
  <c r="U1171" i="7"/>
  <c r="U1172" i="7"/>
  <c r="U1173" i="7"/>
  <c r="U1174" i="7"/>
  <c r="U1175" i="7"/>
  <c r="U1176" i="7"/>
  <c r="U1177" i="7"/>
  <c r="U1178" i="7"/>
  <c r="U1179" i="7"/>
  <c r="U1180" i="7"/>
  <c r="U1181" i="7"/>
  <c r="U1182" i="7"/>
  <c r="U1183" i="7"/>
  <c r="U1184" i="7"/>
  <c r="U1185" i="7"/>
  <c r="U1186" i="7"/>
  <c r="U1187" i="7"/>
  <c r="U1188" i="7"/>
  <c r="U1189" i="7"/>
  <c r="U1190" i="7"/>
  <c r="U1191" i="7"/>
  <c r="U1192" i="7"/>
  <c r="U1193" i="7"/>
  <c r="U1194" i="7"/>
  <c r="U1195" i="7"/>
  <c r="U1196" i="7"/>
  <c r="U1197" i="7"/>
  <c r="U1198" i="7"/>
  <c r="U1199" i="7"/>
  <c r="U1200" i="7"/>
  <c r="U1201" i="7"/>
  <c r="U1202" i="7"/>
  <c r="U1203" i="7"/>
  <c r="U1204" i="7"/>
  <c r="U1205" i="7"/>
  <c r="U1206" i="7"/>
  <c r="U1207" i="7"/>
  <c r="U1208" i="7"/>
  <c r="U1209" i="7"/>
  <c r="U1210" i="7"/>
  <c r="U1211" i="7"/>
  <c r="U1212" i="7"/>
  <c r="U1213" i="7"/>
  <c r="U1214" i="7"/>
  <c r="U1215" i="7"/>
  <c r="U1216" i="7"/>
  <c r="U1217" i="7"/>
  <c r="U1218" i="7"/>
  <c r="U1219" i="7"/>
  <c r="U1220" i="7"/>
  <c r="U1221" i="7"/>
  <c r="U1222" i="7"/>
  <c r="U1223" i="7"/>
  <c r="U1224" i="7"/>
  <c r="U1225" i="7"/>
  <c r="U1226" i="7"/>
  <c r="U1227" i="7"/>
  <c r="U1228" i="7"/>
  <c r="U1229" i="7"/>
  <c r="U1230" i="7"/>
  <c r="U1231" i="7"/>
  <c r="U1232" i="7"/>
  <c r="U1233" i="7"/>
  <c r="U1234" i="7"/>
  <c r="U1235" i="7"/>
  <c r="U1236" i="7"/>
  <c r="U1237" i="7"/>
  <c r="U1238" i="7"/>
  <c r="U1239" i="7"/>
  <c r="U1240" i="7"/>
  <c r="U1241" i="7"/>
  <c r="U1242" i="7"/>
  <c r="U1243" i="7"/>
  <c r="U1244" i="7"/>
  <c r="U1245" i="7"/>
  <c r="U1246" i="7"/>
  <c r="U1247" i="7"/>
  <c r="U1248" i="7"/>
  <c r="U1249" i="7"/>
  <c r="U1250" i="7"/>
  <c r="U1251" i="7"/>
  <c r="U1252" i="7"/>
  <c r="U1253" i="7"/>
  <c r="U1254" i="7"/>
  <c r="U1255" i="7"/>
  <c r="U1256" i="7"/>
  <c r="U1257" i="7"/>
  <c r="U1258" i="7"/>
  <c r="U1259" i="7"/>
  <c r="U1260" i="7"/>
  <c r="U1261" i="7"/>
  <c r="U1262" i="7"/>
  <c r="U1263" i="7"/>
  <c r="U1264" i="7"/>
  <c r="U1265" i="7"/>
  <c r="U1266" i="7"/>
  <c r="U1267" i="7"/>
  <c r="U1268" i="7"/>
  <c r="U1269" i="7"/>
  <c r="U1270" i="7"/>
  <c r="U1271" i="7"/>
  <c r="U1272" i="7"/>
  <c r="U1273" i="7"/>
  <c r="U1274" i="7"/>
  <c r="U1275" i="7"/>
  <c r="U1276" i="7"/>
  <c r="U1277" i="7"/>
  <c r="U1278" i="7"/>
  <c r="U1279" i="7"/>
  <c r="U1280" i="7"/>
  <c r="U1281" i="7"/>
  <c r="U1282" i="7"/>
  <c r="U1283" i="7"/>
  <c r="U1284" i="7"/>
  <c r="U1285" i="7"/>
  <c r="U1286" i="7"/>
  <c r="U1287" i="7"/>
  <c r="U1288" i="7"/>
  <c r="U1289" i="7"/>
  <c r="U1290" i="7"/>
  <c r="U1291" i="7"/>
  <c r="U1292" i="7"/>
  <c r="U1293" i="7"/>
  <c r="U1294" i="7"/>
  <c r="U1295" i="7"/>
  <c r="U1296" i="7"/>
  <c r="U1297" i="7"/>
  <c r="U1298" i="7"/>
  <c r="U1299" i="7"/>
  <c r="U1300" i="7"/>
  <c r="U1301" i="7"/>
  <c r="U1302" i="7"/>
  <c r="U1303" i="7"/>
  <c r="U1304" i="7"/>
  <c r="U1305" i="7"/>
  <c r="U1306" i="7"/>
  <c r="U1307" i="7"/>
  <c r="U1308" i="7"/>
  <c r="U1309" i="7"/>
  <c r="U1310" i="7"/>
  <c r="U1311" i="7"/>
  <c r="U1312" i="7"/>
  <c r="U1313" i="7"/>
  <c r="U1314" i="7"/>
  <c r="U1315" i="7"/>
  <c r="U1316" i="7"/>
  <c r="U1317" i="7"/>
  <c r="U1318" i="7"/>
  <c r="U1319" i="7"/>
  <c r="U1320" i="7"/>
  <c r="U1321" i="7"/>
  <c r="U1322" i="7"/>
  <c r="U1323" i="7"/>
  <c r="U1324" i="7"/>
  <c r="U1325" i="7"/>
  <c r="U1326" i="7"/>
  <c r="U1327" i="7"/>
  <c r="U1328" i="7"/>
  <c r="U1329" i="7"/>
  <c r="U1330" i="7"/>
  <c r="U1331" i="7"/>
  <c r="U1332" i="7"/>
  <c r="U1333" i="7"/>
  <c r="U1334" i="7"/>
  <c r="U1335" i="7"/>
  <c r="U1336" i="7"/>
  <c r="U1337" i="7"/>
  <c r="U1338" i="7"/>
  <c r="U1339" i="7"/>
  <c r="U1340" i="7"/>
  <c r="U1341" i="7"/>
  <c r="U1342" i="7"/>
  <c r="U1343" i="7"/>
  <c r="U1344" i="7"/>
  <c r="U1345" i="7"/>
  <c r="U1346" i="7"/>
  <c r="U1347" i="7"/>
  <c r="U1348" i="7"/>
  <c r="U1349" i="7"/>
  <c r="U1350" i="7"/>
  <c r="U1351" i="7"/>
  <c r="U1352" i="7"/>
  <c r="U1353" i="7"/>
  <c r="U1354" i="7"/>
  <c r="U1355" i="7"/>
  <c r="U1356" i="7"/>
  <c r="U1357" i="7"/>
  <c r="U1358" i="7"/>
  <c r="U1359" i="7"/>
  <c r="U1360" i="7"/>
  <c r="U1361" i="7"/>
  <c r="U1362" i="7"/>
  <c r="U1363" i="7"/>
  <c r="U1364" i="7"/>
  <c r="U1365" i="7"/>
  <c r="U1366" i="7"/>
  <c r="U1367" i="7"/>
  <c r="U1368" i="7"/>
  <c r="U1369" i="7"/>
  <c r="U1370" i="7"/>
  <c r="U1371" i="7"/>
  <c r="U1372" i="7"/>
  <c r="U1373" i="7"/>
  <c r="U1374" i="7"/>
  <c r="U1375" i="7"/>
  <c r="U1376" i="7"/>
  <c r="U1377" i="7"/>
  <c r="U1378" i="7"/>
  <c r="U1379" i="7"/>
  <c r="U1380" i="7"/>
  <c r="U1381" i="7"/>
  <c r="U1382" i="7"/>
  <c r="U1383" i="7"/>
  <c r="U1384" i="7"/>
  <c r="U1385" i="7"/>
  <c r="U1386" i="7"/>
  <c r="U1387" i="7"/>
  <c r="U1388" i="7"/>
  <c r="U1389" i="7"/>
  <c r="U1390" i="7"/>
  <c r="U1391" i="7"/>
  <c r="U1392" i="7"/>
  <c r="U1393" i="7"/>
  <c r="U1394" i="7"/>
  <c r="U1395" i="7"/>
  <c r="U1396" i="7"/>
  <c r="U1397" i="7"/>
  <c r="U1398" i="7"/>
  <c r="U1399" i="7"/>
  <c r="U1400" i="7"/>
  <c r="U1401" i="7"/>
  <c r="U1402" i="7"/>
  <c r="U1403" i="7"/>
  <c r="U1404" i="7"/>
  <c r="U1405" i="7"/>
  <c r="U1406" i="7"/>
  <c r="U1407" i="7"/>
  <c r="U1408" i="7"/>
  <c r="U1409" i="7"/>
  <c r="U1410" i="7"/>
  <c r="U1411" i="7"/>
  <c r="U1412" i="7"/>
  <c r="U1413" i="7"/>
  <c r="U1414" i="7"/>
  <c r="U1415" i="7"/>
  <c r="U1416" i="7"/>
  <c r="U1417" i="7"/>
  <c r="U1418" i="7"/>
  <c r="U1419" i="7"/>
  <c r="U1420" i="7"/>
  <c r="U1421" i="7"/>
  <c r="U1422" i="7"/>
  <c r="U1423" i="7"/>
  <c r="U1424" i="7"/>
  <c r="U1425" i="7"/>
  <c r="U1426" i="7"/>
  <c r="U1427" i="7"/>
  <c r="U1428" i="7"/>
  <c r="U1429" i="7"/>
  <c r="U1430" i="7"/>
  <c r="U1431" i="7"/>
  <c r="U1432" i="7"/>
  <c r="U1433" i="7"/>
  <c r="U1434" i="7"/>
  <c r="U1435" i="7"/>
  <c r="U1436" i="7"/>
  <c r="U1437" i="7"/>
  <c r="U1438" i="7"/>
  <c r="U1439" i="7"/>
  <c r="U1440" i="7"/>
  <c r="U1441" i="7"/>
  <c r="U1442" i="7"/>
  <c r="U1443" i="7"/>
  <c r="U1444" i="7"/>
  <c r="U1445" i="7"/>
  <c r="U1446" i="7"/>
  <c r="U1447" i="7"/>
  <c r="U1448" i="7"/>
  <c r="U1449" i="7"/>
  <c r="U1450" i="7"/>
  <c r="U1451" i="7"/>
  <c r="U1452" i="7"/>
  <c r="U1453" i="7"/>
  <c r="U1454" i="7"/>
  <c r="U1455" i="7"/>
  <c r="U1456" i="7"/>
  <c r="U1457" i="7"/>
  <c r="U1458" i="7"/>
  <c r="U1459" i="7"/>
  <c r="U1460" i="7"/>
  <c r="U1461" i="7"/>
  <c r="U1462" i="7"/>
  <c r="U1463" i="7"/>
  <c r="U1464" i="7"/>
  <c r="U1465" i="7"/>
  <c r="U1466" i="7"/>
  <c r="U1467" i="7"/>
  <c r="U1468" i="7"/>
  <c r="U1469" i="7"/>
  <c r="U1470" i="7"/>
  <c r="U1471" i="7"/>
  <c r="U1472" i="7"/>
  <c r="U1473" i="7"/>
  <c r="U1474" i="7"/>
  <c r="U1475" i="7"/>
  <c r="U1476" i="7"/>
  <c r="U1477" i="7"/>
  <c r="U1478" i="7"/>
  <c r="U1479" i="7"/>
  <c r="U1480" i="7"/>
  <c r="U1481" i="7"/>
  <c r="U1482" i="7"/>
  <c r="U1483" i="7"/>
  <c r="U1484" i="7"/>
  <c r="U1485" i="7"/>
  <c r="U1486" i="7"/>
  <c r="U1487" i="7"/>
  <c r="U1488" i="7"/>
  <c r="U1489" i="7"/>
  <c r="U1490" i="7"/>
  <c r="U1491" i="7"/>
  <c r="U1492" i="7"/>
  <c r="U1493" i="7"/>
  <c r="U1494" i="7"/>
  <c r="U1495" i="7"/>
  <c r="U1496" i="7"/>
  <c r="U1497" i="7"/>
  <c r="U1498" i="7"/>
  <c r="U1499" i="7"/>
  <c r="U1500" i="7"/>
  <c r="U1501" i="7"/>
  <c r="U1502" i="7"/>
  <c r="U1503" i="7"/>
  <c r="U1504" i="7"/>
  <c r="U1505" i="7"/>
  <c r="U1506" i="7"/>
  <c r="U1507" i="7"/>
  <c r="U1508" i="7"/>
  <c r="U1509" i="7"/>
  <c r="U1510" i="7"/>
  <c r="U1511" i="7"/>
  <c r="U1512" i="7"/>
  <c r="U1513" i="7"/>
  <c r="U1514" i="7"/>
  <c r="U1515" i="7"/>
  <c r="U1516" i="7"/>
  <c r="U1517" i="7"/>
  <c r="U1518" i="7"/>
  <c r="U1519" i="7"/>
  <c r="U1520" i="7"/>
  <c r="U1521" i="7"/>
  <c r="U1522" i="7"/>
  <c r="U1523" i="7"/>
  <c r="U1524" i="7"/>
  <c r="U1525" i="7"/>
  <c r="U1526" i="7"/>
  <c r="U1527" i="7"/>
  <c r="U1528" i="7"/>
  <c r="U1529" i="7"/>
  <c r="U1530" i="7"/>
  <c r="U1531" i="7"/>
  <c r="U1532" i="7"/>
  <c r="U1533" i="7"/>
  <c r="U1534" i="7"/>
  <c r="U1535" i="7"/>
  <c r="U1536" i="7"/>
  <c r="U1537" i="7"/>
  <c r="U1538" i="7"/>
  <c r="U1539" i="7"/>
  <c r="U1540" i="7"/>
  <c r="U1541" i="7"/>
  <c r="U1542" i="7"/>
  <c r="U1543" i="7"/>
  <c r="U1544" i="7"/>
  <c r="U1545" i="7"/>
  <c r="U1546" i="7"/>
  <c r="U1547" i="7"/>
  <c r="U1548" i="7"/>
  <c r="U1549" i="7"/>
  <c r="U1550" i="7"/>
  <c r="U1551" i="7"/>
  <c r="U1552" i="7"/>
  <c r="U1553" i="7"/>
  <c r="U1554" i="7"/>
  <c r="U1555" i="7"/>
  <c r="U1556" i="7"/>
  <c r="U1557" i="7"/>
  <c r="U1558" i="7"/>
  <c r="U1559" i="7"/>
  <c r="U1560" i="7"/>
  <c r="U1561" i="7"/>
  <c r="U1562" i="7"/>
  <c r="U1563" i="7"/>
  <c r="U1564" i="7"/>
  <c r="U1565" i="7"/>
  <c r="U1566" i="7"/>
  <c r="U1567" i="7"/>
  <c r="U1568" i="7"/>
  <c r="U1569" i="7"/>
  <c r="U1570" i="7"/>
  <c r="U1571" i="7"/>
  <c r="U1572" i="7"/>
  <c r="U1573" i="7"/>
  <c r="U1574" i="7"/>
  <c r="U1575" i="7"/>
  <c r="U1576" i="7"/>
  <c r="U1577" i="7"/>
  <c r="U1578" i="7"/>
  <c r="U1579" i="7"/>
  <c r="U1580" i="7"/>
  <c r="U1581" i="7"/>
  <c r="U1582" i="7"/>
  <c r="U1583" i="7"/>
  <c r="U1584" i="7"/>
  <c r="U1585" i="7"/>
  <c r="U1586" i="7"/>
  <c r="U1587" i="7"/>
  <c r="U1588" i="7"/>
  <c r="U1589" i="7"/>
  <c r="U1590" i="7"/>
  <c r="U1591" i="7"/>
  <c r="U1592" i="7"/>
  <c r="U1593" i="7"/>
  <c r="U1594" i="7"/>
  <c r="U1595" i="7"/>
  <c r="U1596" i="7"/>
  <c r="U1597" i="7"/>
  <c r="U1598" i="7"/>
  <c r="U1599" i="7"/>
  <c r="U1600" i="7"/>
  <c r="U1601" i="7"/>
  <c r="U1602" i="7"/>
  <c r="U1603" i="7"/>
  <c r="U1604" i="7"/>
  <c r="U1605" i="7"/>
  <c r="U1606" i="7"/>
  <c r="U1607" i="7"/>
  <c r="U1608" i="7"/>
  <c r="U1609" i="7"/>
  <c r="U1610" i="7"/>
  <c r="U1611" i="7"/>
  <c r="U1612" i="7"/>
  <c r="U1613" i="7"/>
  <c r="U1614" i="7"/>
  <c r="U1615" i="7"/>
  <c r="U1616" i="7"/>
  <c r="U1617" i="7"/>
  <c r="U1618" i="7"/>
  <c r="U1619" i="7"/>
  <c r="U1620" i="7"/>
  <c r="U1621" i="7"/>
  <c r="U1622" i="7"/>
  <c r="U1623" i="7"/>
  <c r="U1624" i="7"/>
  <c r="U1625" i="7"/>
  <c r="U1626" i="7"/>
  <c r="U1627" i="7"/>
  <c r="U1628" i="7"/>
  <c r="U1629" i="7"/>
  <c r="U1630" i="7"/>
  <c r="U1631" i="7"/>
  <c r="U1632" i="7"/>
  <c r="U1633" i="7"/>
  <c r="U1634" i="7"/>
  <c r="U1635" i="7"/>
  <c r="U1636" i="7"/>
  <c r="U1637" i="7"/>
  <c r="U1638" i="7"/>
  <c r="U1639" i="7"/>
  <c r="U1640" i="7"/>
  <c r="U1641" i="7"/>
  <c r="U1642" i="7"/>
  <c r="U1643" i="7"/>
  <c r="U1644" i="7"/>
  <c r="U1645" i="7"/>
  <c r="U1646" i="7"/>
  <c r="U1647" i="7"/>
  <c r="U1648" i="7"/>
  <c r="U1649" i="7"/>
  <c r="U1650" i="7"/>
  <c r="U1651" i="7"/>
  <c r="U1652" i="7"/>
  <c r="U1653" i="7"/>
  <c r="U1654" i="7"/>
  <c r="U1655" i="7"/>
  <c r="U1656" i="7"/>
  <c r="U1657" i="7"/>
  <c r="U1658" i="7"/>
  <c r="U1659" i="7"/>
  <c r="U1660" i="7"/>
  <c r="U1661" i="7"/>
  <c r="U1662" i="7"/>
  <c r="U1663" i="7"/>
  <c r="U1664" i="7"/>
  <c r="U1665" i="7"/>
  <c r="U1666" i="7"/>
  <c r="U1667" i="7"/>
  <c r="U1668" i="7"/>
  <c r="U1669" i="7"/>
  <c r="U1670" i="7"/>
  <c r="U1671" i="7"/>
  <c r="U1672" i="7"/>
  <c r="U1673" i="7"/>
  <c r="U1674" i="7"/>
  <c r="U1675" i="7"/>
  <c r="U1676" i="7"/>
  <c r="U1677" i="7"/>
  <c r="U1678" i="7"/>
  <c r="U1679" i="7"/>
  <c r="U1680" i="7"/>
  <c r="U1681" i="7"/>
  <c r="U1682" i="7"/>
  <c r="U1683" i="7"/>
  <c r="U1684" i="7"/>
  <c r="U1685" i="7"/>
  <c r="U1686" i="7"/>
  <c r="U1687" i="7"/>
  <c r="U1688" i="7"/>
  <c r="U1689" i="7"/>
  <c r="U1690" i="7"/>
  <c r="U1691" i="7"/>
  <c r="U1692" i="7"/>
  <c r="U1693" i="7"/>
  <c r="U1694" i="7"/>
  <c r="U1695" i="7"/>
  <c r="U1696" i="7"/>
  <c r="U1697" i="7"/>
  <c r="U1698" i="7"/>
  <c r="U1699" i="7"/>
  <c r="U1700" i="7"/>
  <c r="U1701" i="7"/>
  <c r="U1702" i="7"/>
  <c r="U1703" i="7"/>
  <c r="U1704" i="7"/>
  <c r="U1705" i="7"/>
  <c r="U1706" i="7"/>
  <c r="U1707" i="7"/>
  <c r="U1708" i="7"/>
  <c r="U1709" i="7"/>
  <c r="U1710" i="7"/>
  <c r="U1711" i="7"/>
  <c r="U1712" i="7"/>
  <c r="U1713" i="7"/>
  <c r="U1714" i="7"/>
  <c r="U1715" i="7"/>
  <c r="U1716" i="7"/>
  <c r="U1717" i="7"/>
  <c r="U1718" i="7"/>
  <c r="U1719" i="7"/>
  <c r="U1720" i="7"/>
  <c r="U1721" i="7"/>
  <c r="U1722" i="7"/>
  <c r="U1723" i="7"/>
  <c r="U1724" i="7"/>
  <c r="U1725" i="7"/>
  <c r="U1726" i="7"/>
  <c r="U1727" i="7"/>
  <c r="U1728" i="7"/>
  <c r="U1729" i="7"/>
  <c r="U1730" i="7"/>
  <c r="U1731" i="7"/>
  <c r="U1732" i="7"/>
  <c r="U1733" i="7"/>
  <c r="U1734" i="7"/>
  <c r="U1735" i="7"/>
  <c r="U1736" i="7"/>
  <c r="U1737" i="7"/>
  <c r="U1738" i="7"/>
  <c r="U1739" i="7"/>
  <c r="U1740" i="7"/>
  <c r="U1741" i="7"/>
  <c r="U1742" i="7"/>
  <c r="U1743" i="7"/>
  <c r="U1744" i="7"/>
  <c r="U1745" i="7"/>
  <c r="U1746" i="7"/>
  <c r="U1747" i="7"/>
  <c r="U1748" i="7"/>
  <c r="U1749" i="7"/>
  <c r="U1750" i="7"/>
  <c r="U1751" i="7"/>
  <c r="U1752" i="7"/>
  <c r="U1753" i="7"/>
  <c r="U1754" i="7"/>
  <c r="U1755" i="7"/>
  <c r="U1756" i="7"/>
  <c r="U1757" i="7"/>
  <c r="U1758" i="7"/>
  <c r="U1759" i="7"/>
  <c r="U1760" i="7"/>
  <c r="U1761" i="7"/>
  <c r="U1762" i="7"/>
  <c r="U1763" i="7"/>
  <c r="U1764" i="7"/>
  <c r="U1765" i="7"/>
  <c r="U1766" i="7"/>
  <c r="U1767" i="7"/>
  <c r="U1768" i="7"/>
  <c r="U1769" i="7"/>
  <c r="U1770" i="7"/>
  <c r="U1771" i="7"/>
  <c r="U1772" i="7"/>
  <c r="U1773" i="7"/>
  <c r="U1774" i="7"/>
  <c r="U1775" i="7"/>
  <c r="U1776" i="7"/>
  <c r="U1777" i="7"/>
  <c r="U1778" i="7"/>
  <c r="U1779" i="7"/>
  <c r="U1780" i="7"/>
  <c r="U1781" i="7"/>
  <c r="U1782" i="7"/>
  <c r="U1783" i="7"/>
  <c r="U1784" i="7"/>
  <c r="U1785" i="7"/>
  <c r="U1786" i="7"/>
  <c r="U1787" i="7"/>
  <c r="U1788" i="7"/>
  <c r="U1789" i="7"/>
  <c r="U1790" i="7"/>
  <c r="U1791" i="7"/>
  <c r="U1792" i="7"/>
  <c r="U1793" i="7"/>
  <c r="U1794" i="7"/>
  <c r="U1795" i="7"/>
  <c r="U1796" i="7"/>
  <c r="U1797" i="7"/>
  <c r="U1798" i="7"/>
  <c r="U1799" i="7"/>
  <c r="U1800" i="7"/>
  <c r="U1801" i="7"/>
  <c r="U1802" i="7"/>
  <c r="U1803" i="7"/>
  <c r="U1804" i="7"/>
  <c r="U1805" i="7"/>
  <c r="U1806" i="7"/>
  <c r="U1807" i="7"/>
  <c r="U1808" i="7"/>
  <c r="U1809" i="7"/>
  <c r="U1810" i="7"/>
  <c r="U1811" i="7"/>
  <c r="U1812" i="7"/>
  <c r="U1813" i="7"/>
  <c r="U1814" i="7"/>
  <c r="U1815" i="7"/>
  <c r="U1816" i="7"/>
  <c r="U1817" i="7"/>
  <c r="U1818" i="7"/>
  <c r="U1819" i="7"/>
  <c r="U1820" i="7"/>
  <c r="U1821" i="7"/>
  <c r="U1822" i="7"/>
  <c r="U1823" i="7"/>
  <c r="U1824" i="7"/>
  <c r="U1825" i="7"/>
  <c r="U1826" i="7"/>
  <c r="U1827" i="7"/>
  <c r="U1828" i="7"/>
  <c r="U1829" i="7"/>
  <c r="U1830" i="7"/>
  <c r="U1831" i="7"/>
  <c r="U1832" i="7"/>
  <c r="U1833" i="7"/>
  <c r="U1834" i="7"/>
  <c r="U1835" i="7"/>
  <c r="U1836" i="7"/>
  <c r="U1837" i="7"/>
  <c r="U1838" i="7"/>
  <c r="U1839" i="7"/>
  <c r="U1840" i="7"/>
  <c r="U1841" i="7"/>
  <c r="U1842" i="7"/>
  <c r="U1843" i="7"/>
  <c r="U1844" i="7"/>
  <c r="U1845" i="7"/>
  <c r="U1846" i="7"/>
  <c r="U1847" i="7"/>
  <c r="U1848" i="7"/>
  <c r="U1849" i="7"/>
  <c r="U1850" i="7"/>
  <c r="U1851" i="7"/>
  <c r="U1852" i="7"/>
  <c r="U1853" i="7"/>
  <c r="U1854" i="7"/>
  <c r="U1855" i="7"/>
  <c r="U1856" i="7"/>
  <c r="U1857" i="7"/>
  <c r="U1858" i="7"/>
  <c r="U1859" i="7"/>
  <c r="U1860" i="7"/>
  <c r="U1861" i="7"/>
  <c r="U1862" i="7"/>
  <c r="U1863" i="7"/>
  <c r="U1864" i="7"/>
  <c r="U1865" i="7"/>
  <c r="U1866" i="7"/>
  <c r="U1867" i="7"/>
  <c r="U1868" i="7"/>
  <c r="U1869" i="7"/>
  <c r="U1870" i="7"/>
  <c r="U1871" i="7"/>
  <c r="U1872" i="7"/>
  <c r="U1873" i="7"/>
  <c r="U1874" i="7"/>
  <c r="U1875" i="7"/>
  <c r="U1876" i="7"/>
  <c r="U1877" i="7"/>
  <c r="U1878" i="7"/>
  <c r="U1879" i="7"/>
  <c r="U1880" i="7"/>
  <c r="U1881" i="7"/>
  <c r="U1882" i="7"/>
  <c r="U1883" i="7"/>
  <c r="U1884" i="7"/>
  <c r="U1885" i="7"/>
  <c r="U1886" i="7"/>
  <c r="U1887" i="7"/>
  <c r="U1888" i="7"/>
  <c r="U1889" i="7"/>
  <c r="U1890" i="7"/>
  <c r="U1891" i="7"/>
  <c r="U1892" i="7"/>
  <c r="U1893" i="7"/>
  <c r="U1894" i="7"/>
  <c r="U1895" i="7"/>
  <c r="U1896" i="7"/>
  <c r="U1897" i="7"/>
  <c r="U1898" i="7"/>
  <c r="U1899" i="7"/>
  <c r="U1900" i="7"/>
  <c r="U1901" i="7"/>
  <c r="U1902" i="7"/>
  <c r="U1903" i="7"/>
  <c r="U1904" i="7"/>
  <c r="U1905" i="7"/>
  <c r="U1906" i="7"/>
  <c r="U1907" i="7"/>
  <c r="U1908" i="7"/>
  <c r="U1909" i="7"/>
  <c r="U1910" i="7"/>
  <c r="U1911" i="7"/>
  <c r="U1912" i="7"/>
  <c r="U1913" i="7"/>
  <c r="U1914" i="7"/>
  <c r="U1915" i="7"/>
  <c r="U1916" i="7"/>
  <c r="U1917" i="7"/>
  <c r="U1918" i="7"/>
  <c r="U1919" i="7"/>
  <c r="U1920" i="7"/>
  <c r="U1921" i="7"/>
  <c r="U1922" i="7"/>
  <c r="U1923" i="7"/>
  <c r="U1924" i="7"/>
  <c r="U1925" i="7"/>
  <c r="U1926" i="7"/>
  <c r="U1927" i="7"/>
  <c r="U1928" i="7"/>
  <c r="U1929" i="7"/>
  <c r="U1930" i="7"/>
  <c r="U1931" i="7"/>
  <c r="U1932" i="7"/>
  <c r="U1933" i="7"/>
  <c r="U1934" i="7"/>
  <c r="U1935" i="7"/>
  <c r="U1936" i="7"/>
  <c r="U1937" i="7"/>
  <c r="U1938" i="7"/>
  <c r="U1939" i="7"/>
  <c r="U1940" i="7"/>
  <c r="U1941" i="7"/>
  <c r="U1942" i="7"/>
  <c r="U1943" i="7"/>
  <c r="U1944" i="7"/>
  <c r="U1945" i="7"/>
  <c r="U1946" i="7"/>
  <c r="U1947" i="7"/>
  <c r="U1948" i="7"/>
  <c r="U1949" i="7"/>
  <c r="U1950" i="7"/>
  <c r="U1951" i="7"/>
  <c r="U1952" i="7"/>
  <c r="U1953" i="7"/>
  <c r="U1954" i="7"/>
  <c r="U1955" i="7"/>
  <c r="U1956" i="7"/>
  <c r="U1957" i="7"/>
  <c r="U1958" i="7"/>
  <c r="U1959" i="7"/>
  <c r="U1960" i="7"/>
  <c r="U1961" i="7"/>
  <c r="U1962" i="7"/>
  <c r="U1963" i="7"/>
  <c r="U1964" i="7"/>
  <c r="U1965" i="7"/>
  <c r="U1966" i="7"/>
  <c r="U1967" i="7"/>
  <c r="U1968" i="7"/>
  <c r="U1969" i="7"/>
  <c r="U1970" i="7"/>
  <c r="U1971" i="7"/>
  <c r="U1972" i="7"/>
  <c r="U1973" i="7"/>
  <c r="U1974" i="7"/>
  <c r="U1975" i="7"/>
  <c r="U1976" i="7"/>
  <c r="U1977" i="7"/>
  <c r="U1978" i="7"/>
  <c r="U1979" i="7"/>
  <c r="U1980" i="7"/>
  <c r="U1981" i="7"/>
  <c r="U1982" i="7"/>
  <c r="U1983" i="7"/>
  <c r="U1984" i="7"/>
  <c r="U1985" i="7"/>
  <c r="U1986" i="7"/>
  <c r="U1987" i="7"/>
  <c r="U1988" i="7"/>
  <c r="U1989" i="7"/>
  <c r="U1990" i="7"/>
  <c r="U1991" i="7"/>
  <c r="U1992" i="7"/>
  <c r="U1993" i="7"/>
  <c r="U1994" i="7"/>
  <c r="U1995" i="7"/>
  <c r="U1996" i="7"/>
  <c r="U1997" i="7"/>
  <c r="U1998" i="7"/>
  <c r="U1999" i="7"/>
  <c r="U2000" i="7"/>
  <c r="U2001" i="7"/>
  <c r="U2002" i="7"/>
  <c r="U2003" i="7"/>
  <c r="U2004" i="7"/>
  <c r="U2005" i="7"/>
  <c r="U2006" i="7"/>
  <c r="U2007" i="7"/>
  <c r="U2008" i="7"/>
  <c r="U2009" i="7"/>
  <c r="U2010" i="7"/>
  <c r="U2011" i="7"/>
  <c r="U2012" i="7"/>
  <c r="U2013" i="7"/>
  <c r="U2014" i="7"/>
  <c r="U2015" i="7"/>
  <c r="U2016" i="7"/>
  <c r="U2017" i="7"/>
  <c r="U2018" i="7"/>
  <c r="U2019" i="7"/>
  <c r="U2020" i="7"/>
  <c r="U2021" i="7"/>
  <c r="U2022" i="7"/>
  <c r="U2023" i="7"/>
  <c r="U2024" i="7"/>
  <c r="U2025" i="7"/>
  <c r="U2026" i="7"/>
  <c r="U2027" i="7"/>
  <c r="U2028" i="7"/>
  <c r="U2029" i="7"/>
  <c r="U2030" i="7"/>
  <c r="U2031" i="7"/>
  <c r="U2032" i="7"/>
  <c r="U2033" i="7"/>
  <c r="U2034" i="7"/>
  <c r="U2035" i="7"/>
  <c r="U2036" i="7"/>
  <c r="U2037" i="7"/>
  <c r="U2038" i="7"/>
  <c r="U2039" i="7"/>
  <c r="U2040" i="7"/>
  <c r="U2041" i="7"/>
  <c r="U2042" i="7"/>
  <c r="U2043" i="7"/>
  <c r="U2044" i="7"/>
  <c r="U2045" i="7"/>
  <c r="U2046" i="7"/>
  <c r="U2047" i="7"/>
  <c r="U2048" i="7"/>
  <c r="U2049" i="7"/>
  <c r="U2050" i="7"/>
  <c r="U2051" i="7"/>
  <c r="U2052" i="7"/>
  <c r="U2053" i="7"/>
  <c r="U2054" i="7"/>
  <c r="U2055" i="7"/>
  <c r="U2056" i="7"/>
  <c r="U2057" i="7"/>
  <c r="U2058" i="7"/>
  <c r="U2059" i="7"/>
  <c r="U2060" i="7"/>
  <c r="U2061" i="7"/>
  <c r="U2062" i="7"/>
  <c r="U2063" i="7"/>
  <c r="U2064" i="7"/>
  <c r="U2065" i="7"/>
  <c r="U2066" i="7"/>
  <c r="U2067" i="7"/>
  <c r="U2068" i="7"/>
  <c r="U2069" i="7"/>
  <c r="U2070" i="7"/>
  <c r="U2071" i="7"/>
  <c r="U2072" i="7"/>
  <c r="U2073" i="7"/>
  <c r="U2074" i="7"/>
  <c r="U2075" i="7"/>
  <c r="U2076" i="7"/>
  <c r="U2077" i="7"/>
  <c r="U2078" i="7"/>
  <c r="U2079" i="7"/>
  <c r="U2080" i="7"/>
  <c r="U2081" i="7"/>
  <c r="U2082" i="7"/>
  <c r="U2083" i="7"/>
  <c r="U2084" i="7"/>
  <c r="U2085" i="7"/>
  <c r="U2086" i="7"/>
  <c r="U2087" i="7"/>
  <c r="U2088" i="7"/>
  <c r="U2089" i="7"/>
  <c r="U2090" i="7"/>
  <c r="U2091" i="7"/>
  <c r="U2092" i="7"/>
  <c r="U2093" i="7"/>
  <c r="U2094" i="7"/>
  <c r="U2095" i="7"/>
  <c r="U2096" i="7"/>
  <c r="U2097" i="7"/>
  <c r="U2098" i="7"/>
  <c r="U2099" i="7"/>
  <c r="U2100" i="7"/>
  <c r="U2101" i="7"/>
  <c r="U2102" i="7"/>
  <c r="U2103" i="7"/>
  <c r="U2104" i="7"/>
  <c r="U2105" i="7"/>
  <c r="U2106" i="7"/>
  <c r="U2107" i="7"/>
  <c r="U2108" i="7"/>
  <c r="U2109" i="7"/>
  <c r="U2110" i="7"/>
  <c r="U2111" i="7"/>
  <c r="U2112" i="7"/>
  <c r="U2113" i="7"/>
  <c r="U2114" i="7"/>
  <c r="U2115" i="7"/>
  <c r="U2116" i="7"/>
  <c r="U2117" i="7"/>
  <c r="U2118" i="7"/>
  <c r="U2119" i="7"/>
  <c r="U2120" i="7"/>
  <c r="U2121" i="7"/>
  <c r="U2122" i="7"/>
  <c r="U2123" i="7"/>
  <c r="U2124" i="7"/>
  <c r="U2125" i="7"/>
  <c r="U2126" i="7"/>
  <c r="U2127" i="7"/>
  <c r="U2128" i="7"/>
  <c r="U2129" i="7"/>
  <c r="U2130" i="7"/>
  <c r="U2131" i="7"/>
  <c r="U2132" i="7"/>
  <c r="U2133" i="7"/>
  <c r="U2134" i="7"/>
  <c r="U2135" i="7"/>
  <c r="U2136" i="7"/>
  <c r="U2137" i="7"/>
  <c r="U2138" i="7"/>
  <c r="U2139" i="7"/>
  <c r="U2140" i="7"/>
  <c r="U2141" i="7"/>
  <c r="U2142" i="7"/>
  <c r="U2143" i="7"/>
  <c r="U2144" i="7"/>
  <c r="U2145" i="7"/>
  <c r="U2146" i="7"/>
  <c r="U2147" i="7"/>
  <c r="U2148" i="7"/>
  <c r="U2149" i="7"/>
  <c r="U2150" i="7"/>
  <c r="U2151" i="7"/>
  <c r="U2152" i="7"/>
  <c r="U2153" i="7"/>
  <c r="U2154" i="7"/>
  <c r="U2155" i="7"/>
  <c r="U2156" i="7"/>
  <c r="U2157" i="7"/>
  <c r="U2158" i="7"/>
  <c r="U2159" i="7"/>
  <c r="U2160" i="7"/>
  <c r="U2161" i="7"/>
  <c r="U2162" i="7"/>
  <c r="U2163" i="7"/>
  <c r="U2164" i="7"/>
  <c r="U2165" i="7"/>
  <c r="U2166" i="7"/>
  <c r="U2167" i="7"/>
  <c r="U2168" i="7"/>
  <c r="U2169" i="7"/>
  <c r="U2170" i="7"/>
  <c r="U2171" i="7"/>
  <c r="U2172" i="7"/>
  <c r="U2173" i="7"/>
  <c r="U2174" i="7"/>
  <c r="U2175" i="7"/>
  <c r="U2176" i="7"/>
  <c r="U2177" i="7"/>
  <c r="U2178" i="7"/>
  <c r="U2179" i="7"/>
  <c r="U2180" i="7"/>
  <c r="U2181" i="7"/>
  <c r="U2182" i="7"/>
  <c r="U2183" i="7"/>
  <c r="U2184" i="7"/>
  <c r="U2185" i="7"/>
  <c r="U2186" i="7"/>
  <c r="U2187" i="7"/>
  <c r="U2188" i="7"/>
  <c r="U2189" i="7"/>
  <c r="U2190" i="7"/>
  <c r="U2191" i="7"/>
  <c r="U2192" i="7"/>
  <c r="U2193" i="7"/>
  <c r="U2194" i="7"/>
  <c r="U2195" i="7"/>
  <c r="U2196" i="7"/>
  <c r="U2197" i="7"/>
  <c r="U2198" i="7"/>
  <c r="U2199" i="7"/>
  <c r="U2200" i="7"/>
  <c r="U2201" i="7"/>
  <c r="U2202" i="7"/>
  <c r="U2203" i="7"/>
  <c r="U2204" i="7"/>
  <c r="U2205" i="7"/>
  <c r="U2206" i="7"/>
  <c r="U2207" i="7"/>
  <c r="U2208" i="7"/>
  <c r="U2209" i="7"/>
  <c r="U2210" i="7"/>
  <c r="U2211" i="7"/>
  <c r="U2212" i="7"/>
  <c r="U2213" i="7"/>
  <c r="U2214" i="7"/>
  <c r="U2215" i="7"/>
  <c r="U2216" i="7"/>
  <c r="U2217" i="7"/>
  <c r="U2218" i="7"/>
  <c r="U2219" i="7"/>
  <c r="U2220" i="7"/>
  <c r="U2221" i="7"/>
  <c r="U2222" i="7"/>
  <c r="U2223" i="7"/>
  <c r="U2224" i="7"/>
  <c r="U2225" i="7"/>
  <c r="U2226" i="7"/>
  <c r="U2227" i="7"/>
  <c r="U2228" i="7"/>
  <c r="U2229" i="7"/>
  <c r="U2230" i="7"/>
  <c r="U2231" i="7"/>
  <c r="U2232" i="7"/>
  <c r="U2233" i="7"/>
  <c r="U2234" i="7"/>
  <c r="U2235" i="7"/>
  <c r="U2236" i="7"/>
  <c r="U2237" i="7"/>
  <c r="U2238" i="7"/>
  <c r="U2239" i="7"/>
  <c r="U2240" i="7"/>
  <c r="U2241" i="7"/>
  <c r="U2242" i="7"/>
  <c r="U2243" i="7"/>
  <c r="U2244" i="7"/>
  <c r="U2245" i="7"/>
  <c r="U2246" i="7"/>
  <c r="U2247" i="7"/>
  <c r="U2248" i="7"/>
  <c r="U2249" i="7"/>
  <c r="U2250" i="7"/>
  <c r="U2251" i="7"/>
  <c r="U2252" i="7"/>
  <c r="U2253" i="7"/>
  <c r="U2254" i="7"/>
  <c r="U2255" i="7"/>
  <c r="U2256" i="7"/>
  <c r="U2257" i="7"/>
  <c r="U2258" i="7"/>
  <c r="U2259" i="7"/>
  <c r="U2260" i="7"/>
  <c r="U2261" i="7"/>
  <c r="U2262" i="7"/>
  <c r="U2263" i="7"/>
  <c r="U2264" i="7"/>
  <c r="U2265" i="7"/>
  <c r="U2266" i="7"/>
  <c r="U2267" i="7"/>
  <c r="U2268" i="7"/>
  <c r="U2269" i="7"/>
  <c r="U2270" i="7"/>
  <c r="U2271" i="7"/>
  <c r="U2272" i="7"/>
  <c r="U2273" i="7"/>
  <c r="U2274" i="7"/>
  <c r="U2275" i="7"/>
  <c r="U2276" i="7"/>
  <c r="U2277" i="7"/>
  <c r="U2278" i="7"/>
  <c r="U2279" i="7"/>
  <c r="U2280" i="7"/>
  <c r="U2281" i="7"/>
  <c r="U2282" i="7"/>
  <c r="U2283" i="7"/>
  <c r="U2284" i="7"/>
  <c r="U2285" i="7"/>
  <c r="U2286" i="7"/>
  <c r="U2287" i="7"/>
  <c r="U2288" i="7"/>
  <c r="U2289" i="7"/>
  <c r="U2290" i="7"/>
  <c r="U2291" i="7"/>
  <c r="U2292" i="7"/>
  <c r="U2293" i="7"/>
  <c r="U2294" i="7"/>
  <c r="U2295" i="7"/>
  <c r="U2296" i="7"/>
  <c r="U2297" i="7"/>
  <c r="U2298" i="7"/>
  <c r="U2299" i="7"/>
  <c r="U2300" i="7"/>
  <c r="U2301" i="7"/>
  <c r="U2302" i="7"/>
  <c r="U2303" i="7"/>
  <c r="U2304" i="7"/>
  <c r="U2305" i="7"/>
  <c r="U2306" i="7"/>
  <c r="U2307" i="7"/>
  <c r="U2308" i="7"/>
  <c r="U2309" i="7"/>
  <c r="U2310" i="7"/>
  <c r="U2311" i="7"/>
  <c r="U2312" i="7"/>
  <c r="U2313" i="7"/>
  <c r="U2314" i="7"/>
  <c r="U2315" i="7"/>
  <c r="U2316" i="7"/>
  <c r="U2317" i="7"/>
  <c r="U2318" i="7"/>
  <c r="U2319" i="7"/>
  <c r="U2320" i="7"/>
  <c r="U2321" i="7"/>
  <c r="U2322" i="7"/>
  <c r="U2323" i="7"/>
  <c r="U2324" i="7"/>
  <c r="U2325" i="7"/>
  <c r="U2326" i="7"/>
  <c r="U2327" i="7"/>
  <c r="U2328" i="7"/>
  <c r="U2329" i="7"/>
  <c r="U2330" i="7"/>
  <c r="U2331" i="7"/>
  <c r="U2332" i="7"/>
  <c r="U2333" i="7"/>
  <c r="U2334" i="7"/>
  <c r="U2335" i="7"/>
  <c r="U2336" i="7"/>
  <c r="U2337" i="7"/>
  <c r="U2338" i="7"/>
  <c r="U2339" i="7"/>
  <c r="U2340" i="7"/>
  <c r="U2341" i="7"/>
  <c r="U2342" i="7"/>
  <c r="U2343" i="7"/>
  <c r="U2344" i="7"/>
  <c r="U2345" i="7"/>
  <c r="U2346" i="7"/>
  <c r="U2347" i="7"/>
  <c r="U2348" i="7"/>
  <c r="U2349" i="7"/>
  <c r="U2350" i="7"/>
  <c r="U2351" i="7"/>
  <c r="U2352" i="7"/>
  <c r="U2353" i="7"/>
  <c r="U2354" i="7"/>
  <c r="U2355" i="7"/>
  <c r="U2356" i="7"/>
  <c r="U2357" i="7"/>
  <c r="U2358" i="7"/>
  <c r="U2359" i="7"/>
  <c r="U2360" i="7"/>
  <c r="U2361" i="7"/>
  <c r="U2362" i="7"/>
  <c r="U2363" i="7"/>
  <c r="U2364" i="7"/>
  <c r="U2365" i="7"/>
  <c r="U2366" i="7"/>
  <c r="U2367" i="7"/>
  <c r="U2368" i="7"/>
  <c r="U2369" i="7"/>
  <c r="U2370" i="7"/>
  <c r="U2371" i="7"/>
  <c r="U2372" i="7"/>
  <c r="U2373" i="7"/>
  <c r="U2374" i="7"/>
  <c r="U2375" i="7"/>
  <c r="U2376" i="7"/>
  <c r="U2377" i="7"/>
  <c r="U2378" i="7"/>
  <c r="U2379" i="7"/>
  <c r="U2380" i="7"/>
  <c r="U2381" i="7"/>
  <c r="U2382" i="7"/>
  <c r="U2383" i="7"/>
  <c r="U2384" i="7"/>
  <c r="U2385" i="7"/>
  <c r="U2386" i="7"/>
  <c r="U2387" i="7"/>
  <c r="U2388" i="7"/>
  <c r="U2389" i="7"/>
  <c r="U2390" i="7"/>
  <c r="U2391" i="7"/>
  <c r="U2392" i="7"/>
  <c r="U2393" i="7"/>
  <c r="U2394" i="7"/>
  <c r="U2395" i="7"/>
  <c r="U2396" i="7"/>
  <c r="U2397" i="7"/>
  <c r="U2398" i="7"/>
  <c r="U2399" i="7"/>
  <c r="U2400" i="7"/>
  <c r="U2401" i="7"/>
  <c r="U2402" i="7"/>
  <c r="U2403" i="7"/>
  <c r="U2404" i="7"/>
  <c r="U2405" i="7"/>
  <c r="U2406" i="7"/>
  <c r="U2407" i="7"/>
  <c r="U2408" i="7"/>
  <c r="U2409" i="7"/>
  <c r="U2410" i="7"/>
  <c r="U2411" i="7"/>
  <c r="U2412" i="7"/>
  <c r="U2413" i="7"/>
  <c r="U2414" i="7"/>
  <c r="U2415" i="7"/>
  <c r="U2416" i="7"/>
  <c r="U2417" i="7"/>
  <c r="U2418" i="7"/>
  <c r="U2419" i="7"/>
  <c r="U2420" i="7"/>
  <c r="U2421" i="7"/>
  <c r="U2422" i="7"/>
  <c r="U2423" i="7"/>
  <c r="U2424" i="7"/>
  <c r="U2425" i="7"/>
  <c r="U2426" i="7"/>
  <c r="U2427" i="7"/>
  <c r="U2428" i="7"/>
  <c r="U2429" i="7"/>
  <c r="U2430" i="7"/>
  <c r="U2431" i="7"/>
  <c r="U2432" i="7"/>
  <c r="U2433" i="7"/>
  <c r="U2434" i="7"/>
  <c r="U2435" i="7"/>
  <c r="U2436" i="7"/>
  <c r="U2437" i="7"/>
  <c r="U2438" i="7"/>
  <c r="U2439" i="7"/>
  <c r="U2440" i="7"/>
  <c r="U2441" i="7"/>
  <c r="U2442" i="7"/>
  <c r="U2443" i="7"/>
  <c r="U2444" i="7"/>
  <c r="U2445" i="7"/>
  <c r="U2446" i="7"/>
  <c r="U2447" i="7"/>
  <c r="U2448" i="7"/>
  <c r="U2449" i="7"/>
  <c r="U2450" i="7"/>
  <c r="U2451" i="7"/>
  <c r="U2452" i="7"/>
  <c r="U2453" i="7"/>
  <c r="U2454" i="7"/>
  <c r="U2455" i="7"/>
  <c r="U2456" i="7"/>
  <c r="U2457" i="7"/>
  <c r="U2458" i="7"/>
  <c r="U2459" i="7"/>
  <c r="U2460" i="7"/>
  <c r="U2461" i="7"/>
  <c r="U2462" i="7"/>
  <c r="U2463" i="7"/>
  <c r="U2464" i="7"/>
  <c r="U2465" i="7"/>
  <c r="U2466" i="7"/>
  <c r="U2467" i="7"/>
  <c r="U2468" i="7"/>
  <c r="U2469" i="7"/>
  <c r="U2470" i="7"/>
  <c r="U2471" i="7"/>
  <c r="U2472" i="7"/>
  <c r="U2473" i="7"/>
  <c r="U2474" i="7"/>
  <c r="U2475" i="7"/>
  <c r="U2476" i="7"/>
  <c r="U2477" i="7"/>
  <c r="U2478" i="7"/>
  <c r="U2479" i="7"/>
  <c r="U2480" i="7"/>
  <c r="U2481" i="7"/>
  <c r="U2482" i="7"/>
  <c r="U2483" i="7"/>
  <c r="U2484" i="7"/>
  <c r="U2485" i="7"/>
  <c r="U2486" i="7"/>
  <c r="U2487" i="7"/>
  <c r="U2488" i="7"/>
  <c r="U2489" i="7"/>
  <c r="U2490" i="7"/>
  <c r="U2491" i="7"/>
  <c r="U2492" i="7"/>
  <c r="U2493" i="7"/>
  <c r="U2494" i="7"/>
  <c r="U2495" i="7"/>
  <c r="U2496" i="7"/>
  <c r="U2497" i="7"/>
  <c r="U2498" i="7"/>
  <c r="U2499" i="7"/>
  <c r="U2500" i="7"/>
  <c r="U2501" i="7"/>
  <c r="U2502" i="7"/>
  <c r="U2503" i="7"/>
  <c r="U2504" i="7"/>
  <c r="U2505" i="7"/>
  <c r="U2506" i="7"/>
  <c r="U2507" i="7"/>
  <c r="U2508" i="7"/>
  <c r="U2509" i="7"/>
  <c r="U2510" i="7"/>
  <c r="U2511" i="7"/>
  <c r="U2512" i="7"/>
  <c r="U2513" i="7"/>
  <c r="U2514" i="7"/>
  <c r="U2515" i="7"/>
  <c r="U2516" i="7"/>
  <c r="U2517" i="7"/>
  <c r="U2518" i="7"/>
  <c r="U2519" i="7"/>
  <c r="U2520" i="7"/>
  <c r="U2521" i="7"/>
  <c r="U2522" i="7"/>
  <c r="U2523" i="7"/>
  <c r="U2524" i="7"/>
  <c r="U2525" i="7"/>
  <c r="U2526" i="7"/>
  <c r="U2527" i="7"/>
  <c r="U2528" i="7"/>
  <c r="U2529" i="7"/>
  <c r="U2530" i="7"/>
  <c r="U2531" i="7"/>
  <c r="U2532" i="7"/>
  <c r="U2533" i="7"/>
  <c r="U2534" i="7"/>
  <c r="U2535" i="7"/>
  <c r="U2536" i="7"/>
  <c r="U2537" i="7"/>
  <c r="U2538" i="7"/>
  <c r="U2539" i="7"/>
  <c r="U2540" i="7"/>
  <c r="U2541" i="7"/>
  <c r="U2542" i="7"/>
  <c r="U2543" i="7"/>
  <c r="U2544" i="7"/>
  <c r="U2545" i="7"/>
  <c r="U2546" i="7"/>
  <c r="U2547" i="7"/>
  <c r="U2548" i="7"/>
  <c r="U2549" i="7"/>
  <c r="U2550" i="7"/>
  <c r="U2551" i="7"/>
  <c r="U2552" i="7"/>
  <c r="U2553" i="7"/>
  <c r="U2554" i="7"/>
  <c r="U2555" i="7"/>
  <c r="U2556" i="7"/>
  <c r="U2557" i="7"/>
  <c r="U2558" i="7"/>
  <c r="U2559" i="7"/>
  <c r="U2560" i="7"/>
  <c r="U2561" i="7"/>
  <c r="U2562" i="7"/>
  <c r="U2563" i="7"/>
  <c r="U2564" i="7"/>
  <c r="U2565" i="7"/>
  <c r="U2566" i="7"/>
  <c r="U2567" i="7"/>
  <c r="U2568" i="7"/>
  <c r="U2569" i="7"/>
  <c r="U2570" i="7"/>
  <c r="U2571" i="7"/>
  <c r="U2572" i="7"/>
  <c r="U2573" i="7"/>
  <c r="U2574" i="7"/>
  <c r="U2575" i="7"/>
  <c r="U2576" i="7"/>
  <c r="U2577" i="7"/>
  <c r="U2578" i="7"/>
  <c r="U2579" i="7"/>
  <c r="U2580" i="7"/>
  <c r="U2581" i="7"/>
  <c r="U2582" i="7"/>
  <c r="U2583" i="7"/>
  <c r="U2584" i="7"/>
  <c r="U2585" i="7"/>
  <c r="U2586" i="7"/>
  <c r="U2587" i="7"/>
  <c r="U2588" i="7"/>
  <c r="U2589" i="7"/>
  <c r="U2590" i="7"/>
  <c r="U2591" i="7"/>
  <c r="U2592" i="7"/>
  <c r="U2593" i="7"/>
  <c r="U2594" i="7"/>
  <c r="U2595" i="7"/>
  <c r="U2596" i="7"/>
  <c r="U2597" i="7"/>
  <c r="U2598" i="7"/>
  <c r="U2599" i="7"/>
  <c r="U2600" i="7"/>
  <c r="U2601" i="7"/>
  <c r="U2602" i="7"/>
  <c r="U2603" i="7"/>
  <c r="U2604" i="7"/>
  <c r="U2605" i="7"/>
  <c r="U2606" i="7"/>
  <c r="U2607" i="7"/>
  <c r="U2608" i="7"/>
  <c r="U2609" i="7"/>
  <c r="U2610" i="7"/>
  <c r="U2611" i="7"/>
  <c r="U2612" i="7"/>
  <c r="U2613" i="7"/>
  <c r="U2614" i="7"/>
  <c r="U2615" i="7"/>
  <c r="U2616" i="7"/>
  <c r="U2617" i="7"/>
  <c r="U2618" i="7"/>
  <c r="U2619" i="7"/>
  <c r="U2620" i="7"/>
  <c r="U2621" i="7"/>
  <c r="U2622" i="7"/>
  <c r="U2623" i="7"/>
  <c r="U2624" i="7"/>
  <c r="U2625" i="7"/>
  <c r="U2626" i="7"/>
  <c r="U2627" i="7"/>
  <c r="U2628" i="7"/>
  <c r="U2629" i="7"/>
  <c r="U2630" i="7"/>
  <c r="U2631" i="7"/>
  <c r="U2632" i="7"/>
  <c r="U2633" i="7"/>
  <c r="U2634" i="7"/>
  <c r="U2635" i="7"/>
  <c r="U2636" i="7"/>
  <c r="U2637" i="7"/>
  <c r="U2638" i="7"/>
  <c r="U2639" i="7"/>
  <c r="U2640" i="7"/>
  <c r="U2641" i="7"/>
  <c r="U2642" i="7"/>
  <c r="U2643" i="7"/>
  <c r="U2644" i="7"/>
  <c r="U2645" i="7"/>
  <c r="U2646" i="7"/>
  <c r="U2647" i="7"/>
  <c r="U2648" i="7"/>
  <c r="U2649" i="7"/>
  <c r="U2650" i="7"/>
  <c r="U2651" i="7"/>
  <c r="U2652" i="7"/>
  <c r="U2653" i="7"/>
  <c r="U2654" i="7"/>
  <c r="U2655" i="7"/>
  <c r="U2656" i="7"/>
  <c r="U2657" i="7"/>
  <c r="U2658" i="7"/>
  <c r="U2659" i="7"/>
  <c r="U2660" i="7"/>
  <c r="U2661" i="7"/>
  <c r="U2662" i="7"/>
  <c r="U2663" i="7"/>
  <c r="U2664" i="7"/>
  <c r="U2665" i="7"/>
  <c r="U2666" i="7"/>
  <c r="U2667" i="7"/>
  <c r="U2668" i="7"/>
  <c r="U2669" i="7"/>
  <c r="U2670" i="7"/>
  <c r="U2671" i="7"/>
  <c r="U2672" i="7"/>
  <c r="U2673" i="7"/>
  <c r="U2674" i="7"/>
  <c r="U2675" i="7"/>
  <c r="U2676" i="7"/>
  <c r="U2677" i="7"/>
  <c r="U2678" i="7"/>
  <c r="U2679" i="7"/>
  <c r="U2680" i="7"/>
  <c r="U2681" i="7"/>
  <c r="U2682" i="7"/>
  <c r="U2683" i="7"/>
  <c r="U2684" i="7"/>
  <c r="U2685" i="7"/>
  <c r="U2686" i="7"/>
  <c r="U2687" i="7"/>
  <c r="U2688" i="7"/>
  <c r="U2689" i="7"/>
  <c r="U2690" i="7"/>
  <c r="U2691" i="7"/>
  <c r="U2692" i="7"/>
  <c r="U2693" i="7"/>
  <c r="U2694" i="7"/>
  <c r="U2695" i="7"/>
  <c r="U2696" i="7"/>
  <c r="U2697" i="7"/>
  <c r="U2698" i="7"/>
  <c r="U2699" i="7"/>
  <c r="U2700" i="7"/>
  <c r="U2701" i="7"/>
  <c r="U2702" i="7"/>
  <c r="U2703" i="7"/>
  <c r="U2704" i="7"/>
  <c r="U2705" i="7"/>
  <c r="U2706" i="7"/>
  <c r="U2707" i="7"/>
  <c r="U2708" i="7"/>
  <c r="U2709" i="7"/>
  <c r="U2710" i="7"/>
  <c r="U2711" i="7"/>
  <c r="U2712" i="7"/>
  <c r="U2713" i="7"/>
  <c r="U2714" i="7"/>
  <c r="U2715" i="7"/>
  <c r="U2716" i="7"/>
  <c r="U2717" i="7"/>
  <c r="U2718" i="7"/>
  <c r="U2719" i="7"/>
  <c r="U2720" i="7"/>
  <c r="U2721" i="7"/>
  <c r="U2722" i="7"/>
  <c r="U2723" i="7"/>
  <c r="U2724" i="7"/>
  <c r="U2725" i="7"/>
  <c r="U2726" i="7"/>
  <c r="U2727" i="7"/>
  <c r="U2728" i="7"/>
  <c r="U2729" i="7"/>
  <c r="U2730" i="7"/>
  <c r="U2731" i="7"/>
  <c r="U2732" i="7"/>
  <c r="U2733" i="7"/>
  <c r="U2734" i="7"/>
  <c r="U2735" i="7"/>
  <c r="U2736" i="7"/>
  <c r="U2737" i="7"/>
  <c r="U2738" i="7"/>
  <c r="U2739" i="7"/>
  <c r="U2740" i="7"/>
  <c r="U2741" i="7"/>
  <c r="U2742" i="7"/>
  <c r="U2743" i="7"/>
  <c r="U2744" i="7"/>
  <c r="U2745" i="7"/>
  <c r="U2746" i="7"/>
  <c r="U2747" i="7"/>
  <c r="U2748" i="7"/>
  <c r="U2749" i="7"/>
  <c r="U2750" i="7"/>
  <c r="U2751" i="7"/>
  <c r="U2752" i="7"/>
  <c r="U2753" i="7"/>
  <c r="U2754" i="7"/>
  <c r="U2755" i="7"/>
  <c r="U2756" i="7"/>
  <c r="U2757" i="7"/>
  <c r="U2758" i="7"/>
  <c r="U2759" i="7"/>
  <c r="U2760" i="7"/>
  <c r="U2761" i="7"/>
  <c r="U2762" i="7"/>
  <c r="U2763" i="7"/>
  <c r="U2764" i="7"/>
  <c r="U2765" i="7"/>
  <c r="U2766" i="7"/>
  <c r="U2767" i="7"/>
  <c r="U2768" i="7"/>
  <c r="U2769" i="7"/>
  <c r="U2770" i="7"/>
  <c r="U2771" i="7"/>
  <c r="U2772" i="7"/>
  <c r="U2773" i="7"/>
  <c r="U2774" i="7"/>
  <c r="U2775" i="7"/>
  <c r="U2776" i="7"/>
  <c r="U2777" i="7"/>
  <c r="U2778" i="7"/>
  <c r="U2779" i="7"/>
  <c r="U2780" i="7"/>
  <c r="U2781" i="7"/>
  <c r="U2782" i="7"/>
  <c r="U2783" i="7"/>
  <c r="U2784" i="7"/>
  <c r="U2785" i="7"/>
  <c r="U2786" i="7"/>
  <c r="U2787" i="7"/>
  <c r="U2788" i="7"/>
  <c r="U2789" i="7"/>
  <c r="U2790" i="7"/>
  <c r="U2791" i="7"/>
  <c r="U2792" i="7"/>
  <c r="U2793" i="7"/>
  <c r="U2794" i="7"/>
  <c r="U2795" i="7"/>
  <c r="U2796" i="7"/>
  <c r="U2797" i="7"/>
  <c r="U2798" i="7"/>
  <c r="U2799" i="7"/>
  <c r="U2800" i="7"/>
  <c r="U2801" i="7"/>
  <c r="U2802" i="7"/>
  <c r="U2803" i="7"/>
  <c r="U2804" i="7"/>
  <c r="U2805" i="7"/>
  <c r="U2806" i="7"/>
  <c r="U2807" i="7"/>
  <c r="U2808" i="7"/>
  <c r="U2809" i="7"/>
  <c r="U2810" i="7"/>
  <c r="U2811" i="7"/>
  <c r="U2812" i="7"/>
  <c r="U2813" i="7"/>
  <c r="U2814" i="7"/>
  <c r="U2815" i="7"/>
  <c r="U2816" i="7"/>
  <c r="U2817" i="7"/>
  <c r="U2818" i="7"/>
  <c r="U2819" i="7"/>
  <c r="U2820" i="7"/>
  <c r="U2821" i="7"/>
  <c r="U2822" i="7"/>
  <c r="U2823" i="7"/>
  <c r="U2824" i="7"/>
  <c r="U2825" i="7"/>
  <c r="U2826" i="7"/>
  <c r="U2827" i="7"/>
  <c r="U2828" i="7"/>
  <c r="U2829" i="7"/>
  <c r="U2830" i="7"/>
  <c r="U2831" i="7"/>
  <c r="U2832" i="7"/>
  <c r="U2833" i="7"/>
  <c r="U2834" i="7"/>
  <c r="U2835" i="7"/>
  <c r="U2836" i="7"/>
  <c r="U2837" i="7"/>
  <c r="U2838" i="7"/>
  <c r="U2839" i="7"/>
  <c r="U2840" i="7"/>
  <c r="U2841" i="7"/>
  <c r="U2842" i="7"/>
  <c r="U2843" i="7"/>
  <c r="U2844" i="7"/>
  <c r="U2845" i="7"/>
  <c r="U2846" i="7"/>
  <c r="U2847" i="7"/>
  <c r="U2848" i="7"/>
  <c r="U2849" i="7"/>
  <c r="U2850" i="7"/>
  <c r="U2851" i="7"/>
  <c r="U2852" i="7"/>
  <c r="U2853" i="7"/>
  <c r="U2854" i="7"/>
  <c r="U2855" i="7"/>
  <c r="U2856" i="7"/>
  <c r="U2857" i="7"/>
  <c r="U2858" i="7"/>
  <c r="U2859" i="7"/>
  <c r="U2860" i="7"/>
  <c r="U2861" i="7"/>
  <c r="U2862" i="7"/>
  <c r="U2863" i="7"/>
  <c r="U2864" i="7"/>
  <c r="U2865" i="7"/>
  <c r="U2866" i="7"/>
  <c r="U2867" i="7"/>
  <c r="U2868" i="7"/>
  <c r="U2869" i="7"/>
  <c r="U2870" i="7"/>
  <c r="U2871" i="7"/>
  <c r="U2872" i="7"/>
  <c r="U2873" i="7"/>
  <c r="U2874" i="7"/>
  <c r="U2875" i="7"/>
  <c r="U2876" i="7"/>
  <c r="U2877" i="7"/>
  <c r="U2878" i="7"/>
  <c r="U2879" i="7"/>
  <c r="U2880" i="7"/>
  <c r="U2881" i="7"/>
  <c r="U2882" i="7"/>
  <c r="U2883" i="7"/>
  <c r="U2884" i="7"/>
  <c r="U2885" i="7"/>
  <c r="U2886" i="7"/>
  <c r="U2887" i="7"/>
  <c r="U2888" i="7"/>
  <c r="U2889" i="7"/>
  <c r="U2890" i="7"/>
  <c r="U2891" i="7"/>
  <c r="U2892" i="7"/>
  <c r="U2893" i="7"/>
  <c r="U2894" i="7"/>
  <c r="U2895" i="7"/>
  <c r="U2896" i="7"/>
  <c r="U2897" i="7"/>
  <c r="U2898" i="7"/>
  <c r="U2899" i="7"/>
  <c r="U2900" i="7"/>
  <c r="U2901" i="7"/>
  <c r="U2902" i="7"/>
  <c r="U2903" i="7"/>
  <c r="U2904" i="7"/>
  <c r="U2905" i="7"/>
  <c r="U2906" i="7"/>
  <c r="U2907" i="7"/>
  <c r="U2908" i="7"/>
  <c r="U2909" i="7"/>
  <c r="U2910" i="7"/>
  <c r="U2911" i="7"/>
  <c r="U2912" i="7"/>
  <c r="U2913" i="7"/>
  <c r="U2914" i="7"/>
  <c r="U2915" i="7"/>
  <c r="U2916" i="7"/>
  <c r="U2917" i="7"/>
  <c r="U2918" i="7"/>
  <c r="U2919" i="7"/>
  <c r="U2920" i="7"/>
  <c r="U2921" i="7"/>
  <c r="U2922" i="7"/>
  <c r="U2923" i="7"/>
  <c r="U2924" i="7"/>
  <c r="U2925" i="7"/>
  <c r="U2926" i="7"/>
  <c r="U2927" i="7"/>
  <c r="U2928" i="7"/>
  <c r="U2929" i="7"/>
  <c r="U2930" i="7"/>
  <c r="U2931" i="7"/>
  <c r="U2932" i="7"/>
  <c r="U2933" i="7"/>
  <c r="U2934" i="7"/>
  <c r="U2935" i="7"/>
  <c r="U2936" i="7"/>
  <c r="U2937" i="7"/>
  <c r="U2938" i="7"/>
  <c r="U2939" i="7"/>
  <c r="U2940" i="7"/>
  <c r="U2941" i="7"/>
  <c r="U2942" i="7"/>
  <c r="U2943" i="7"/>
  <c r="U2944" i="7"/>
  <c r="U2945" i="7"/>
  <c r="U2946" i="7"/>
  <c r="U2947" i="7"/>
  <c r="U2948" i="7"/>
  <c r="U2949" i="7"/>
  <c r="U2950" i="7"/>
  <c r="U2951" i="7"/>
  <c r="U2952" i="7"/>
  <c r="U2953" i="7"/>
  <c r="U2954" i="7"/>
  <c r="U2955" i="7"/>
  <c r="U2956" i="7"/>
  <c r="U2957" i="7"/>
  <c r="U2958" i="7"/>
  <c r="U2959" i="7"/>
  <c r="U2960" i="7"/>
  <c r="U2961" i="7"/>
  <c r="U2962" i="7"/>
  <c r="U2963" i="7"/>
  <c r="U2964" i="7"/>
  <c r="U2965" i="7"/>
  <c r="U2966" i="7"/>
  <c r="U2967" i="7"/>
  <c r="U2968" i="7"/>
  <c r="U2969" i="7"/>
  <c r="U2970" i="7"/>
  <c r="U2971" i="7"/>
  <c r="U2972" i="7"/>
  <c r="U2973" i="7"/>
  <c r="U2974" i="7"/>
  <c r="U2975" i="7"/>
  <c r="U2976" i="7"/>
  <c r="U2977" i="7"/>
  <c r="U2978" i="7"/>
  <c r="U2979" i="7"/>
  <c r="U2980" i="7"/>
  <c r="U2981" i="7"/>
  <c r="U2982" i="7"/>
  <c r="U2983" i="7"/>
  <c r="U2984" i="7"/>
  <c r="U2985" i="7"/>
  <c r="U2986" i="7"/>
  <c r="U2987" i="7"/>
  <c r="U2988" i="7"/>
  <c r="U2989" i="7"/>
  <c r="U2990" i="7"/>
  <c r="U2991" i="7"/>
  <c r="U2992" i="7"/>
  <c r="U2993" i="7"/>
  <c r="U2994" i="7"/>
  <c r="U2995" i="7"/>
  <c r="U2996" i="7"/>
  <c r="U2997" i="7"/>
  <c r="U2998" i="7"/>
  <c r="U2999" i="7"/>
  <c r="U3000" i="7"/>
  <c r="U3001" i="7"/>
  <c r="U3002" i="7"/>
  <c r="U3003" i="7"/>
  <c r="U3004" i="7"/>
  <c r="U3005" i="7"/>
  <c r="U3006" i="7"/>
  <c r="U3007" i="7"/>
  <c r="U3008" i="7"/>
  <c r="U3009" i="7"/>
  <c r="U3010" i="7"/>
  <c r="U3011" i="7"/>
  <c r="U3012" i="7"/>
  <c r="U3013" i="7"/>
  <c r="U3014" i="7"/>
  <c r="U3015" i="7"/>
  <c r="U3016" i="7"/>
  <c r="U3017" i="7"/>
  <c r="U3018" i="7"/>
  <c r="U3019" i="7"/>
  <c r="U3020" i="7"/>
  <c r="U3021" i="7"/>
  <c r="U3022" i="7"/>
  <c r="U3023" i="7"/>
  <c r="U3024" i="7"/>
  <c r="U3025" i="7"/>
  <c r="U3026" i="7"/>
  <c r="U3027" i="7"/>
  <c r="U3028" i="7"/>
  <c r="U3029" i="7"/>
  <c r="U3030" i="7"/>
  <c r="U3031" i="7"/>
  <c r="U3032" i="7"/>
  <c r="U3033" i="7"/>
  <c r="U3034" i="7"/>
  <c r="U3035" i="7"/>
  <c r="U3036" i="7"/>
  <c r="U3037" i="7"/>
  <c r="U3038" i="7"/>
  <c r="U3039" i="7"/>
  <c r="U3040" i="7"/>
  <c r="U3041" i="7"/>
  <c r="U3042" i="7"/>
  <c r="U3043" i="7"/>
  <c r="U3044" i="7"/>
  <c r="U3045" i="7"/>
  <c r="U3046" i="7"/>
  <c r="U3047" i="7"/>
  <c r="U3048" i="7"/>
  <c r="U3049" i="7"/>
  <c r="U3050" i="7"/>
  <c r="U3051" i="7"/>
  <c r="U3052" i="7"/>
  <c r="U3053" i="7"/>
  <c r="U3054" i="7"/>
  <c r="U3055" i="7"/>
  <c r="U3056" i="7"/>
  <c r="U3057" i="7"/>
  <c r="U3058" i="7"/>
  <c r="U3059" i="7"/>
  <c r="U3060" i="7"/>
  <c r="U3061" i="7"/>
  <c r="U3062" i="7"/>
  <c r="U3063" i="7"/>
  <c r="U3064" i="7"/>
  <c r="U3065" i="7"/>
  <c r="U3066" i="7"/>
  <c r="U3067" i="7"/>
  <c r="U3068" i="7"/>
  <c r="U3069" i="7"/>
  <c r="U3070" i="7"/>
  <c r="U3071" i="7"/>
  <c r="U3072" i="7"/>
  <c r="U3073" i="7"/>
  <c r="U3074" i="7"/>
  <c r="U3075" i="7"/>
  <c r="U3076" i="7"/>
  <c r="U3077" i="7"/>
  <c r="U3078" i="7"/>
  <c r="U3079" i="7"/>
  <c r="U3080" i="7"/>
  <c r="U3081" i="7"/>
  <c r="U3082" i="7"/>
  <c r="U3083" i="7"/>
  <c r="U3084" i="7"/>
  <c r="U3085" i="7"/>
  <c r="U3086" i="7"/>
  <c r="U3087" i="7"/>
  <c r="U3088" i="7"/>
  <c r="U3089" i="7"/>
  <c r="U3090" i="7"/>
  <c r="U3091" i="7"/>
  <c r="U3092" i="7"/>
  <c r="U3093" i="7"/>
  <c r="U3094" i="7"/>
  <c r="U3095" i="7"/>
  <c r="U3096" i="7"/>
  <c r="U3097" i="7"/>
  <c r="U3098" i="7"/>
  <c r="U3099" i="7"/>
  <c r="U3100" i="7"/>
  <c r="U3101" i="7"/>
  <c r="U3102" i="7"/>
  <c r="U3103" i="7"/>
  <c r="U3104" i="7"/>
  <c r="U3105" i="7"/>
  <c r="U3106" i="7"/>
  <c r="U3107" i="7"/>
  <c r="U3108" i="7"/>
  <c r="U3109" i="7"/>
  <c r="U3110" i="7"/>
  <c r="U3111" i="7"/>
  <c r="U3112" i="7"/>
  <c r="U3113" i="7"/>
  <c r="U3114" i="7"/>
  <c r="U3115" i="7"/>
  <c r="U3116" i="7"/>
  <c r="U3117" i="7"/>
  <c r="U3118" i="7"/>
  <c r="U3119" i="7"/>
  <c r="U3120" i="7"/>
  <c r="U3121" i="7"/>
  <c r="U3122" i="7"/>
  <c r="U3123" i="7"/>
  <c r="U3124" i="7"/>
  <c r="U3125" i="7"/>
  <c r="U3126" i="7"/>
  <c r="U3127" i="7"/>
  <c r="U3128" i="7"/>
  <c r="U3129" i="7"/>
  <c r="U3130" i="7"/>
  <c r="U3131" i="7"/>
  <c r="U3132" i="7"/>
  <c r="U3133" i="7"/>
  <c r="U3134" i="7"/>
  <c r="U3135" i="7"/>
  <c r="U3136" i="7"/>
  <c r="U3137" i="7"/>
  <c r="U3138" i="7"/>
  <c r="U3139" i="7"/>
  <c r="U3140" i="7"/>
  <c r="U3141" i="7"/>
  <c r="U3142" i="7"/>
  <c r="U3143" i="7"/>
  <c r="U3144" i="7"/>
  <c r="U3145" i="7"/>
  <c r="U3146" i="7"/>
  <c r="U3147" i="7"/>
  <c r="U3148" i="7"/>
  <c r="U3149" i="7"/>
  <c r="U3150" i="7"/>
  <c r="U3151" i="7"/>
  <c r="U3152" i="7"/>
  <c r="U3153" i="7"/>
  <c r="U3154" i="7"/>
  <c r="U3155" i="7"/>
  <c r="U3156" i="7"/>
  <c r="U3157" i="7"/>
  <c r="U3158" i="7"/>
  <c r="U3159" i="7"/>
  <c r="U3160" i="7"/>
  <c r="U3161" i="7"/>
  <c r="U3162" i="7"/>
  <c r="U3163" i="7"/>
  <c r="U3164" i="7"/>
  <c r="U3165" i="7"/>
  <c r="U3166" i="7"/>
  <c r="U3167" i="7"/>
  <c r="U3168" i="7"/>
  <c r="U3169" i="7"/>
  <c r="U3170" i="7"/>
  <c r="U3171" i="7"/>
  <c r="U3172" i="7"/>
  <c r="U3173" i="7"/>
  <c r="U3174" i="7"/>
  <c r="U3175" i="7"/>
  <c r="U3176" i="7"/>
  <c r="U3177" i="7"/>
  <c r="U3178" i="7"/>
  <c r="U3179" i="7"/>
  <c r="U3180" i="7"/>
  <c r="U3181" i="7"/>
  <c r="U3182" i="7"/>
  <c r="U3183" i="7"/>
  <c r="U3184" i="7"/>
  <c r="U3185" i="7"/>
  <c r="U3186" i="7"/>
  <c r="U3187" i="7"/>
  <c r="U3188" i="7"/>
  <c r="U3189" i="7"/>
  <c r="U3190" i="7"/>
  <c r="U3191" i="7"/>
  <c r="U3192" i="7"/>
  <c r="U3193" i="7"/>
  <c r="U3194" i="7"/>
  <c r="U3195" i="7"/>
  <c r="U3196" i="7"/>
  <c r="U3197" i="7"/>
  <c r="U3198" i="7"/>
  <c r="U3199" i="7"/>
  <c r="U3200" i="7"/>
  <c r="U3201" i="7"/>
  <c r="U3202" i="7"/>
  <c r="U3203" i="7"/>
  <c r="U3204" i="7"/>
  <c r="U3205" i="7"/>
  <c r="U3206" i="7"/>
  <c r="U3207" i="7"/>
  <c r="U3208" i="7"/>
  <c r="U3209" i="7"/>
  <c r="U3210" i="7"/>
  <c r="U3211" i="7"/>
  <c r="U3212" i="7"/>
  <c r="U3213" i="7"/>
  <c r="U3214" i="7"/>
  <c r="U3215" i="7"/>
  <c r="U3216" i="7"/>
  <c r="U3217" i="7"/>
  <c r="U3218" i="7"/>
  <c r="U3219" i="7"/>
  <c r="U3220" i="7"/>
  <c r="U3221" i="7"/>
  <c r="U3222" i="7"/>
  <c r="U3223" i="7"/>
  <c r="U3224" i="7"/>
  <c r="U3225" i="7"/>
  <c r="U3226" i="7"/>
  <c r="U3227" i="7"/>
  <c r="U3228" i="7"/>
  <c r="U3229" i="7"/>
  <c r="U3230" i="7"/>
  <c r="U3231" i="7"/>
  <c r="U3232" i="7"/>
  <c r="U3233" i="7"/>
  <c r="U3234" i="7"/>
  <c r="U3235" i="7"/>
  <c r="U3236" i="7"/>
  <c r="U3237" i="7"/>
  <c r="U3238" i="7"/>
  <c r="U3239" i="7"/>
  <c r="U3240" i="7"/>
  <c r="U3241" i="7"/>
  <c r="U3242" i="7"/>
  <c r="U3243" i="7"/>
  <c r="U3244" i="7"/>
  <c r="U3245" i="7"/>
  <c r="U3246" i="7"/>
  <c r="U3247" i="7"/>
  <c r="U3248" i="7"/>
  <c r="U3249" i="7"/>
  <c r="U3250" i="7"/>
  <c r="U3251" i="7"/>
  <c r="U3252" i="7"/>
  <c r="U3253" i="7"/>
  <c r="U3254" i="7"/>
  <c r="U3255" i="7"/>
  <c r="U3256" i="7"/>
  <c r="U3257" i="7"/>
  <c r="U3258" i="7"/>
  <c r="U3259" i="7"/>
  <c r="U3260" i="7"/>
  <c r="U3261" i="7"/>
  <c r="U3262" i="7"/>
  <c r="U3263" i="7"/>
  <c r="U3264" i="7"/>
  <c r="U3265" i="7"/>
  <c r="U3266" i="7"/>
  <c r="U3267" i="7"/>
  <c r="U3268" i="7"/>
  <c r="U3269" i="7"/>
  <c r="U3270" i="7"/>
  <c r="U3271" i="7"/>
  <c r="U3272" i="7"/>
  <c r="U3273" i="7"/>
  <c r="U3274" i="7"/>
  <c r="U3275" i="7"/>
  <c r="U3276" i="7"/>
  <c r="U3277" i="7"/>
  <c r="U3278" i="7"/>
  <c r="U3279" i="7"/>
  <c r="U3280" i="7"/>
  <c r="U3281" i="7"/>
  <c r="U3282" i="7"/>
  <c r="U3283" i="7"/>
  <c r="U3284" i="7"/>
  <c r="U3285" i="7"/>
  <c r="U3286" i="7"/>
  <c r="U3287" i="7"/>
  <c r="U3288" i="7"/>
  <c r="U3289" i="7"/>
  <c r="U3290" i="7"/>
  <c r="U3291" i="7"/>
  <c r="U3292" i="7"/>
  <c r="U3293" i="7"/>
  <c r="U3294" i="7"/>
  <c r="U3295" i="7"/>
  <c r="U3296" i="7"/>
  <c r="U3297" i="7"/>
  <c r="U3298" i="7"/>
  <c r="U3299" i="7"/>
  <c r="U3300" i="7"/>
  <c r="U3301" i="7"/>
  <c r="U3302" i="7"/>
  <c r="U3303" i="7"/>
  <c r="U3304" i="7"/>
  <c r="U3305" i="7"/>
  <c r="U3306" i="7"/>
  <c r="U3307" i="7"/>
  <c r="U3308" i="7"/>
  <c r="U3309" i="7"/>
  <c r="U3310" i="7"/>
  <c r="U3311" i="7"/>
  <c r="U3312" i="7"/>
  <c r="U3313" i="7"/>
  <c r="U3314" i="7"/>
  <c r="U3315" i="7"/>
  <c r="U3316" i="7"/>
  <c r="U3317" i="7"/>
  <c r="U3318" i="7"/>
  <c r="U3319" i="7"/>
  <c r="U3320" i="7"/>
  <c r="U3321" i="7"/>
  <c r="U3322" i="7"/>
  <c r="U3323" i="7"/>
  <c r="U3324" i="7"/>
  <c r="U3325" i="7"/>
  <c r="U3326" i="7"/>
  <c r="U3327" i="7"/>
  <c r="U3328" i="7"/>
  <c r="U3329" i="7"/>
  <c r="U3330" i="7"/>
  <c r="U3331" i="7"/>
  <c r="U3332" i="7"/>
  <c r="U3333" i="7"/>
  <c r="U3334" i="7"/>
  <c r="U3335" i="7"/>
  <c r="U3336" i="7"/>
  <c r="U3337" i="7"/>
  <c r="U3338" i="7"/>
  <c r="U3339" i="7"/>
  <c r="U3340" i="7"/>
  <c r="U3341" i="7"/>
  <c r="U3342" i="7"/>
  <c r="U3343" i="7"/>
  <c r="U3344" i="7"/>
  <c r="U3345" i="7"/>
  <c r="U3346" i="7"/>
  <c r="U3347" i="7"/>
  <c r="U3348" i="7"/>
  <c r="U3349" i="7"/>
  <c r="U3350" i="7"/>
  <c r="U3351" i="7"/>
  <c r="U3352" i="7"/>
  <c r="U3353" i="7"/>
  <c r="U3354" i="7"/>
  <c r="U3355" i="7"/>
  <c r="U3356" i="7"/>
  <c r="U3357" i="7"/>
  <c r="U3358" i="7"/>
  <c r="U3359" i="7"/>
  <c r="U3360" i="7"/>
  <c r="U3361" i="7"/>
  <c r="U3362" i="7"/>
  <c r="U3363" i="7"/>
  <c r="U3364" i="7"/>
  <c r="U3365" i="7"/>
  <c r="U3366" i="7"/>
  <c r="U3367" i="7"/>
  <c r="U3368" i="7"/>
  <c r="U3369" i="7"/>
  <c r="U3370" i="7"/>
  <c r="U3371" i="7"/>
  <c r="U3372" i="7"/>
  <c r="U3373" i="7"/>
  <c r="U3374" i="7"/>
  <c r="U3375" i="7"/>
  <c r="U3376" i="7"/>
  <c r="U3377" i="7"/>
  <c r="U3378" i="7"/>
  <c r="U3379" i="7"/>
  <c r="U3380" i="7"/>
  <c r="U3381" i="7"/>
  <c r="U3382" i="7"/>
  <c r="U3383" i="7"/>
  <c r="U3384" i="7"/>
  <c r="U3385" i="7"/>
  <c r="U3386" i="7"/>
  <c r="U3387" i="7"/>
  <c r="U3388" i="7"/>
  <c r="U3389" i="7"/>
  <c r="U3390" i="7"/>
  <c r="U3391" i="7"/>
  <c r="U3392" i="7"/>
  <c r="U3393" i="7"/>
  <c r="U3394" i="7"/>
  <c r="U3395" i="7"/>
  <c r="U3396" i="7"/>
  <c r="U3397" i="7"/>
  <c r="U3398" i="7"/>
  <c r="U3399" i="7"/>
  <c r="U3400" i="7"/>
  <c r="U3401" i="7"/>
  <c r="U3402" i="7"/>
  <c r="U3403" i="7"/>
  <c r="U3404" i="7"/>
  <c r="U3405" i="7"/>
  <c r="U3406" i="7"/>
  <c r="U3407" i="7"/>
  <c r="U3408" i="7"/>
  <c r="U3409" i="7"/>
  <c r="U3410" i="7"/>
  <c r="U3411" i="7"/>
  <c r="U3412" i="7"/>
  <c r="U3413" i="7"/>
  <c r="U3414" i="7"/>
  <c r="U3415" i="7"/>
  <c r="U3416" i="7"/>
  <c r="U3417" i="7"/>
  <c r="U3418" i="7"/>
  <c r="U3419" i="7"/>
  <c r="U3420" i="7"/>
  <c r="U3421" i="7"/>
  <c r="U3422" i="7"/>
  <c r="U3423" i="7"/>
  <c r="U3424" i="7"/>
  <c r="U3425" i="7"/>
  <c r="U3426" i="7"/>
  <c r="U3427" i="7"/>
  <c r="U3428" i="7"/>
  <c r="U3429" i="7"/>
  <c r="U3430" i="7"/>
  <c r="U3431" i="7"/>
  <c r="U3432" i="7"/>
  <c r="U3433" i="7"/>
  <c r="U3434" i="7"/>
  <c r="U3435" i="7"/>
  <c r="U3436" i="7"/>
  <c r="U3437" i="7"/>
  <c r="U3438" i="7"/>
  <c r="U3439" i="7"/>
  <c r="U3440" i="7"/>
  <c r="U3441" i="7"/>
  <c r="U3442" i="7"/>
  <c r="U3443" i="7"/>
  <c r="U3444" i="7"/>
  <c r="U3445" i="7"/>
  <c r="U3446" i="7"/>
  <c r="U3447" i="7"/>
  <c r="U3448" i="7"/>
  <c r="U3449" i="7"/>
  <c r="U3450" i="7"/>
  <c r="U3451" i="7"/>
  <c r="U3452" i="7"/>
  <c r="U3453" i="7"/>
  <c r="U3454" i="7"/>
  <c r="U3455" i="7"/>
  <c r="U3456" i="7"/>
  <c r="U3457" i="7"/>
  <c r="U3458" i="7"/>
  <c r="U3459" i="7"/>
  <c r="U3460" i="7"/>
  <c r="U3461" i="7"/>
  <c r="U3462" i="7"/>
  <c r="U3463" i="7"/>
  <c r="U3464" i="7"/>
  <c r="U3465" i="7"/>
  <c r="U3466" i="7"/>
  <c r="U3467" i="7"/>
  <c r="U3468" i="7"/>
  <c r="U3469" i="7"/>
  <c r="U3470" i="7"/>
  <c r="U3471" i="7"/>
  <c r="U3472" i="7"/>
  <c r="U3473" i="7"/>
  <c r="U3474" i="7"/>
  <c r="U3475" i="7"/>
  <c r="U3476" i="7"/>
  <c r="U3477" i="7"/>
  <c r="U3478" i="7"/>
  <c r="U3479" i="7"/>
  <c r="U3480" i="7"/>
  <c r="U3481" i="7"/>
  <c r="U3482" i="7"/>
  <c r="U3483" i="7"/>
  <c r="U3484" i="7"/>
  <c r="U3485" i="7"/>
  <c r="U3486" i="7"/>
  <c r="U3487" i="7"/>
  <c r="U3488" i="7"/>
  <c r="U3489" i="7"/>
  <c r="U3490" i="7"/>
  <c r="U3491" i="7"/>
  <c r="U3492" i="7"/>
  <c r="U3493" i="7"/>
  <c r="U3494" i="7"/>
  <c r="U3495" i="7"/>
  <c r="U3496" i="7"/>
  <c r="U3497" i="7"/>
  <c r="U3498" i="7"/>
  <c r="U3499" i="7"/>
  <c r="U3500" i="7"/>
  <c r="U3501" i="7"/>
  <c r="U3502" i="7"/>
  <c r="U3503" i="7"/>
  <c r="U3504" i="7"/>
  <c r="U3505" i="7"/>
  <c r="U3506" i="7"/>
  <c r="U3507" i="7"/>
  <c r="U3508" i="7"/>
  <c r="U3509" i="7"/>
  <c r="U3510" i="7"/>
  <c r="U3511" i="7"/>
  <c r="U3512" i="7"/>
  <c r="U3513" i="7"/>
  <c r="U3514" i="7"/>
  <c r="U3515" i="7"/>
  <c r="U3516" i="7"/>
  <c r="U3517" i="7"/>
  <c r="U3518" i="7"/>
  <c r="U3519" i="7"/>
  <c r="U3520" i="7"/>
  <c r="U3521" i="7"/>
  <c r="U3522" i="7"/>
  <c r="U3523" i="7"/>
  <c r="U3524" i="7"/>
  <c r="U3525" i="7"/>
  <c r="U3526" i="7"/>
  <c r="U3527" i="7"/>
  <c r="U3528" i="7"/>
  <c r="U3529" i="7"/>
  <c r="U3530" i="7"/>
  <c r="U3531" i="7"/>
  <c r="U3532" i="7"/>
  <c r="U3533" i="7"/>
  <c r="U3534" i="7"/>
  <c r="U3535" i="7"/>
  <c r="U3536" i="7"/>
  <c r="U3537" i="7"/>
  <c r="U3538" i="7"/>
  <c r="U3539" i="7"/>
  <c r="U3540" i="7"/>
  <c r="U3541" i="7"/>
  <c r="U3542" i="7"/>
  <c r="U3543" i="7"/>
  <c r="U3544" i="7"/>
  <c r="U3545" i="7"/>
  <c r="U3546" i="7"/>
  <c r="U3547" i="7"/>
  <c r="U3548" i="7"/>
  <c r="U3549" i="7"/>
  <c r="U3550" i="7"/>
  <c r="U3551" i="7"/>
  <c r="U3552" i="7"/>
  <c r="U3553" i="7"/>
  <c r="U3554" i="7"/>
  <c r="U3555" i="7"/>
  <c r="U3556" i="7"/>
  <c r="U3557" i="7"/>
  <c r="U3558" i="7"/>
  <c r="U3559" i="7"/>
  <c r="U3560" i="7"/>
  <c r="U3561" i="7"/>
  <c r="U3562" i="7"/>
  <c r="U3563" i="7"/>
  <c r="U3564" i="7"/>
  <c r="U3565" i="7"/>
  <c r="U3566" i="7"/>
  <c r="U3567" i="7"/>
  <c r="U3568" i="7"/>
  <c r="U3569" i="7"/>
  <c r="U3570" i="7"/>
  <c r="U3571" i="7"/>
  <c r="U3572" i="7"/>
  <c r="U3573" i="7"/>
  <c r="U3574" i="7"/>
  <c r="U3575" i="7"/>
  <c r="U3576" i="7"/>
  <c r="U3577" i="7"/>
  <c r="U3578" i="7"/>
  <c r="U3579" i="7"/>
  <c r="U3580" i="7"/>
  <c r="U3581" i="7"/>
  <c r="U3582" i="7"/>
  <c r="U3583" i="7"/>
  <c r="U3584" i="7"/>
  <c r="U3585" i="7"/>
  <c r="U3586" i="7"/>
  <c r="U3587" i="7"/>
  <c r="U3588" i="7"/>
  <c r="U3589" i="7"/>
  <c r="U3590" i="7"/>
  <c r="U3591" i="7"/>
  <c r="U3592" i="7"/>
  <c r="U3593" i="7"/>
  <c r="U3594" i="7"/>
  <c r="U3595" i="7"/>
  <c r="U3596" i="7"/>
  <c r="U3597" i="7"/>
  <c r="U3598" i="7"/>
  <c r="U3599" i="7"/>
  <c r="U3600" i="7"/>
  <c r="U3601" i="7"/>
  <c r="U3602" i="7"/>
  <c r="U3603" i="7"/>
  <c r="U3604" i="7"/>
  <c r="U3605" i="7"/>
  <c r="U3606" i="7"/>
  <c r="U3607" i="7"/>
  <c r="U3608" i="7"/>
  <c r="U3609" i="7"/>
  <c r="U3610" i="7"/>
  <c r="U3611" i="7"/>
  <c r="U3612" i="7"/>
  <c r="U3613" i="7"/>
  <c r="U3614" i="7"/>
  <c r="U3615" i="7"/>
  <c r="U3616" i="7"/>
  <c r="U3617" i="7"/>
  <c r="U3618" i="7"/>
  <c r="U3619" i="7"/>
  <c r="U3620" i="7"/>
  <c r="U3621" i="7"/>
  <c r="U3622" i="7"/>
  <c r="U3623" i="7"/>
  <c r="U3624" i="7"/>
  <c r="U3625" i="7"/>
  <c r="U3626" i="7"/>
  <c r="U3627" i="7"/>
  <c r="U3628" i="7"/>
  <c r="U3629" i="7"/>
  <c r="U3630" i="7"/>
  <c r="U3631" i="7"/>
  <c r="U3632" i="7"/>
  <c r="U3633" i="7"/>
  <c r="U3634" i="7"/>
  <c r="U3635" i="7"/>
  <c r="U3636" i="7"/>
  <c r="U3637" i="7"/>
  <c r="U3638" i="7"/>
  <c r="U3639" i="7"/>
  <c r="U3640" i="7"/>
  <c r="U3641" i="7"/>
  <c r="U3642" i="7"/>
  <c r="U3643" i="7"/>
  <c r="U3644" i="7"/>
  <c r="U3645" i="7"/>
  <c r="U3646" i="7"/>
  <c r="U3647" i="7"/>
  <c r="U3648" i="7"/>
  <c r="U3649" i="7"/>
  <c r="U3650" i="7"/>
  <c r="U3651" i="7"/>
  <c r="U3652" i="7"/>
  <c r="U3653" i="7"/>
  <c r="U3654" i="7"/>
  <c r="U3655" i="7"/>
  <c r="U3656" i="7"/>
  <c r="U3657" i="7"/>
  <c r="U3658" i="7"/>
  <c r="U3659" i="7"/>
  <c r="U3660" i="7"/>
  <c r="U3661" i="7"/>
  <c r="U3662" i="7"/>
  <c r="U3663" i="7"/>
  <c r="U3664" i="7"/>
  <c r="U3665" i="7"/>
  <c r="U3666" i="7"/>
  <c r="U3667" i="7"/>
  <c r="U3668" i="7"/>
  <c r="U3669" i="7"/>
  <c r="U3670" i="7"/>
  <c r="U3671" i="7"/>
  <c r="U3672" i="7"/>
  <c r="U3673" i="7"/>
  <c r="U3674" i="7"/>
  <c r="U3675" i="7"/>
  <c r="U3676" i="7"/>
  <c r="U3677" i="7"/>
  <c r="U3678" i="7"/>
  <c r="U3679" i="7"/>
  <c r="U3680" i="7"/>
  <c r="U3681" i="7"/>
  <c r="U3682" i="7"/>
  <c r="U3683" i="7"/>
  <c r="U3684" i="7"/>
  <c r="U3685" i="7"/>
  <c r="U3686" i="7"/>
  <c r="U3687" i="7"/>
  <c r="U3688" i="7"/>
  <c r="U3689" i="7"/>
  <c r="U3690" i="7"/>
  <c r="U3691" i="7"/>
  <c r="U3692" i="7"/>
  <c r="U3693" i="7"/>
  <c r="U3694" i="7"/>
  <c r="U3695" i="7"/>
  <c r="U3696" i="7"/>
  <c r="U3697" i="7"/>
  <c r="U3698" i="7"/>
  <c r="U3699" i="7"/>
  <c r="U3700" i="7"/>
  <c r="U3701" i="7"/>
  <c r="U3702" i="7"/>
  <c r="U3703" i="7"/>
  <c r="U3704" i="7"/>
  <c r="U3705" i="7"/>
  <c r="U3706" i="7"/>
  <c r="U3707" i="7"/>
  <c r="U3708" i="7"/>
  <c r="U3709" i="7"/>
  <c r="U3710" i="7"/>
  <c r="U3711" i="7"/>
  <c r="U3712" i="7"/>
  <c r="U3713" i="7"/>
  <c r="U3714" i="7"/>
  <c r="U3715" i="7"/>
  <c r="U3716" i="7"/>
  <c r="U3717" i="7"/>
  <c r="U3718" i="7"/>
  <c r="U3719" i="7"/>
  <c r="U3720" i="7"/>
  <c r="U3721" i="7"/>
  <c r="U3722" i="7"/>
  <c r="U3723" i="7"/>
  <c r="U3724" i="7"/>
  <c r="U3725" i="7"/>
  <c r="U3726" i="7"/>
  <c r="U3727" i="7"/>
  <c r="U3728" i="7"/>
  <c r="U3729" i="7"/>
  <c r="U3730" i="7"/>
  <c r="U3731" i="7"/>
  <c r="U3732" i="7"/>
  <c r="U3733" i="7"/>
  <c r="U3734" i="7"/>
  <c r="U3735" i="7"/>
  <c r="U3736" i="7"/>
  <c r="U3737" i="7"/>
  <c r="U3738" i="7"/>
  <c r="U3739" i="7"/>
  <c r="U3740" i="7"/>
  <c r="U3741" i="7"/>
  <c r="U3742" i="7"/>
  <c r="U3743" i="7"/>
  <c r="U3744" i="7"/>
  <c r="U3745" i="7"/>
  <c r="U3746" i="7"/>
  <c r="U3747" i="7"/>
  <c r="U3748" i="7"/>
  <c r="U3749" i="7"/>
  <c r="U3750" i="7"/>
  <c r="U3751" i="7"/>
  <c r="U3752" i="7"/>
  <c r="U3753" i="7"/>
  <c r="U3754" i="7"/>
  <c r="U3755" i="7"/>
  <c r="U3756" i="7"/>
  <c r="U3757" i="7"/>
  <c r="U3758" i="7"/>
  <c r="U3759" i="7"/>
  <c r="U3760" i="7"/>
  <c r="U3761" i="7"/>
  <c r="U3762" i="7"/>
  <c r="U3763" i="7"/>
  <c r="U3764" i="7"/>
  <c r="U3765" i="7"/>
  <c r="U3766" i="7"/>
  <c r="U3767" i="7"/>
  <c r="U3768" i="7"/>
  <c r="U3769" i="7"/>
  <c r="U3770" i="7"/>
  <c r="U3771" i="7"/>
  <c r="U3772" i="7"/>
  <c r="U3773" i="7"/>
  <c r="U3774" i="7"/>
  <c r="U3775" i="7"/>
  <c r="U3776" i="7"/>
  <c r="U3777" i="7"/>
  <c r="U3778" i="7"/>
  <c r="U3779" i="7"/>
  <c r="U3780" i="7"/>
  <c r="U3781" i="7"/>
  <c r="U3782" i="7"/>
  <c r="U3783" i="7"/>
  <c r="U3784" i="7"/>
  <c r="U3785" i="7"/>
  <c r="U3786" i="7"/>
  <c r="U3787" i="7"/>
  <c r="U3788" i="7"/>
  <c r="U3789" i="7"/>
  <c r="U3790" i="7"/>
  <c r="U3791" i="7"/>
  <c r="U3792" i="7"/>
  <c r="U3793" i="7"/>
  <c r="U3794" i="7"/>
  <c r="U3795" i="7"/>
  <c r="U3796" i="7"/>
  <c r="U3797" i="7"/>
  <c r="U3798" i="7"/>
  <c r="U3799" i="7"/>
  <c r="U3800" i="7"/>
  <c r="U3801" i="7"/>
  <c r="U3802" i="7"/>
  <c r="U3803" i="7"/>
  <c r="U3804" i="7"/>
  <c r="U3805" i="7"/>
  <c r="U3806" i="7"/>
  <c r="U3807" i="7"/>
  <c r="U3808" i="7"/>
  <c r="U3809" i="7"/>
  <c r="U3810" i="7"/>
  <c r="U3811" i="7"/>
  <c r="U3812" i="7"/>
  <c r="U3813" i="7"/>
  <c r="U3814" i="7"/>
  <c r="U3815" i="7"/>
  <c r="U3816" i="7"/>
  <c r="U3817" i="7"/>
  <c r="U3818" i="7"/>
  <c r="U3819" i="7"/>
  <c r="U3820" i="7"/>
  <c r="U3821" i="7"/>
  <c r="U3822" i="7"/>
  <c r="U3823" i="7"/>
  <c r="U3824" i="7"/>
  <c r="U3825" i="7"/>
  <c r="U3826" i="7"/>
  <c r="U3827" i="7"/>
  <c r="U3828" i="7"/>
  <c r="U3829" i="7"/>
  <c r="U3830" i="7"/>
  <c r="U3831" i="7"/>
  <c r="U3832" i="7"/>
  <c r="U3833" i="7"/>
  <c r="U3834" i="7"/>
  <c r="U3835" i="7"/>
  <c r="U3836" i="7"/>
  <c r="U3837" i="7"/>
  <c r="U3838" i="7"/>
  <c r="U3839" i="7"/>
  <c r="U3840" i="7"/>
  <c r="U3841" i="7"/>
  <c r="U3842" i="7"/>
  <c r="U3843" i="7"/>
  <c r="U3844" i="7"/>
  <c r="U3845" i="7"/>
  <c r="U3846" i="7"/>
  <c r="U3847" i="7"/>
  <c r="U3848" i="7"/>
  <c r="U3849" i="7"/>
  <c r="U3850" i="7"/>
  <c r="U3851" i="7"/>
  <c r="U3852" i="7"/>
  <c r="U3853" i="7"/>
  <c r="U3854" i="7"/>
  <c r="U3855" i="7"/>
  <c r="U3856" i="7"/>
  <c r="U3857" i="7"/>
  <c r="U3858" i="7"/>
  <c r="U3859" i="7"/>
  <c r="U3860" i="7"/>
  <c r="U3861" i="7"/>
  <c r="U3862" i="7"/>
  <c r="U3863" i="7"/>
  <c r="U3864" i="7"/>
  <c r="U3865" i="7"/>
  <c r="U3866" i="7"/>
  <c r="U3867" i="7"/>
  <c r="U3868" i="7"/>
  <c r="U3869" i="7"/>
  <c r="U3870" i="7"/>
  <c r="U3871" i="7"/>
  <c r="U3872" i="7"/>
  <c r="U3873" i="7"/>
  <c r="U3874" i="7"/>
  <c r="U3875" i="7"/>
  <c r="U3876" i="7"/>
  <c r="U3877" i="7"/>
  <c r="U3878" i="7"/>
  <c r="U3879" i="7"/>
  <c r="U3880" i="7"/>
  <c r="U3881" i="7"/>
  <c r="U3882" i="7"/>
  <c r="U3883" i="7"/>
  <c r="U3884" i="7"/>
  <c r="U3885" i="7"/>
  <c r="U3886" i="7"/>
  <c r="U3887" i="7"/>
  <c r="U3888" i="7"/>
  <c r="U3889" i="7"/>
  <c r="U3890" i="7"/>
  <c r="U3891" i="7"/>
  <c r="U3892" i="7"/>
  <c r="U3893" i="7"/>
  <c r="U3894" i="7"/>
  <c r="U3895" i="7"/>
  <c r="U3896" i="7"/>
  <c r="U3897" i="7"/>
  <c r="U3898" i="7"/>
  <c r="U3899" i="7"/>
  <c r="U3900" i="7"/>
  <c r="U3901" i="7"/>
  <c r="U3902" i="7"/>
  <c r="U3903" i="7"/>
  <c r="U3904" i="7"/>
  <c r="U3905" i="7"/>
  <c r="U3906" i="7"/>
  <c r="U3907" i="7"/>
  <c r="U3908" i="7"/>
  <c r="U3909" i="7"/>
  <c r="U3910" i="7"/>
  <c r="U3911" i="7"/>
  <c r="U3912" i="7"/>
  <c r="U3913" i="7"/>
  <c r="U3914" i="7"/>
  <c r="U3915" i="7"/>
  <c r="U3916" i="7"/>
  <c r="U3917" i="7"/>
  <c r="U3918" i="7"/>
  <c r="U3919" i="7"/>
  <c r="U3920" i="7"/>
  <c r="U3921" i="7"/>
  <c r="U3922" i="7"/>
  <c r="U3923" i="7"/>
  <c r="U3924" i="7"/>
  <c r="U3925" i="7"/>
  <c r="U3926" i="7"/>
  <c r="U3927" i="7"/>
  <c r="U3928" i="7"/>
  <c r="U3929" i="7"/>
  <c r="U3930" i="7"/>
  <c r="U3931" i="7"/>
  <c r="U3932" i="7"/>
  <c r="U3933" i="7"/>
  <c r="U3934" i="7"/>
  <c r="U3935" i="7"/>
  <c r="U3936" i="7"/>
  <c r="U3937" i="7"/>
  <c r="U3938" i="7"/>
  <c r="U3939" i="7"/>
  <c r="U3940" i="7"/>
  <c r="U3941" i="7"/>
  <c r="U3942" i="7"/>
  <c r="U3943" i="7"/>
  <c r="U3944" i="7"/>
  <c r="U3945" i="7"/>
  <c r="U3946" i="7"/>
  <c r="U3947" i="7"/>
  <c r="U3948" i="7"/>
  <c r="U3949" i="7"/>
  <c r="U3950" i="7"/>
  <c r="U3951" i="7"/>
  <c r="U3952" i="7"/>
  <c r="U3953" i="7"/>
  <c r="U3954" i="7"/>
  <c r="U3955" i="7"/>
  <c r="U3956" i="7"/>
  <c r="U3957" i="7"/>
  <c r="U3958" i="7"/>
  <c r="U3959" i="7"/>
  <c r="U3960" i="7"/>
  <c r="U3961" i="7"/>
  <c r="U3962" i="7"/>
  <c r="U3963" i="7"/>
  <c r="U3964" i="7"/>
  <c r="U3965" i="7"/>
  <c r="U3966" i="7"/>
  <c r="U3967" i="7"/>
  <c r="U3968" i="7"/>
  <c r="U3969" i="7"/>
  <c r="U3970" i="7"/>
  <c r="U3971" i="7"/>
  <c r="U3972" i="7"/>
  <c r="U3973" i="7"/>
  <c r="U3974" i="7"/>
  <c r="U3975" i="7"/>
  <c r="U3976" i="7"/>
  <c r="U3977" i="7"/>
  <c r="U3978" i="7"/>
  <c r="U3979" i="7"/>
  <c r="U3980" i="7"/>
  <c r="U3981" i="7"/>
  <c r="U3982" i="7"/>
  <c r="U3983" i="7"/>
  <c r="U3984" i="7"/>
  <c r="U3985" i="7"/>
  <c r="U3986" i="7"/>
  <c r="U3987" i="7"/>
  <c r="U3988" i="7"/>
  <c r="U3989" i="7"/>
  <c r="U3990" i="7"/>
  <c r="U3991" i="7"/>
  <c r="U3992" i="7"/>
  <c r="U3993" i="7"/>
  <c r="U3994" i="7"/>
  <c r="U3995" i="7"/>
  <c r="U3996" i="7"/>
  <c r="U3997" i="7"/>
  <c r="U3998" i="7"/>
  <c r="U3999" i="7"/>
  <c r="U4000" i="7"/>
  <c r="U4001" i="7"/>
  <c r="U4002" i="7"/>
  <c r="U4003" i="7"/>
  <c r="U4004" i="7"/>
  <c r="U4005" i="7"/>
  <c r="U4006" i="7"/>
  <c r="U4007" i="7"/>
  <c r="U4008" i="7"/>
  <c r="U4009" i="7"/>
  <c r="U4010" i="7"/>
  <c r="U4011" i="7"/>
  <c r="U4012" i="7"/>
  <c r="U4013" i="7"/>
  <c r="U4014" i="7"/>
  <c r="U4015" i="7"/>
  <c r="U4016" i="7"/>
  <c r="U4017" i="7"/>
  <c r="U4018" i="7"/>
  <c r="U4019" i="7"/>
  <c r="U4020" i="7"/>
  <c r="U4021" i="7"/>
  <c r="U4022" i="7"/>
  <c r="U4023" i="7"/>
  <c r="U4024" i="7"/>
  <c r="U4025" i="7"/>
  <c r="U4026" i="7"/>
  <c r="U4027" i="7"/>
  <c r="U4028" i="7"/>
  <c r="U4029" i="7"/>
  <c r="U4030" i="7"/>
  <c r="U4031" i="7"/>
  <c r="U4032" i="7"/>
  <c r="U4033" i="7"/>
  <c r="U4034" i="7"/>
  <c r="U4035" i="7"/>
  <c r="U4036" i="7"/>
  <c r="U4037" i="7"/>
  <c r="U4038" i="7"/>
  <c r="U4039" i="7"/>
  <c r="U4040" i="7"/>
  <c r="U4041" i="7"/>
  <c r="U4042" i="7"/>
  <c r="U4043" i="7"/>
  <c r="U4044" i="7"/>
  <c r="U4045" i="7"/>
  <c r="U4046" i="7"/>
  <c r="U4047" i="7"/>
  <c r="U4048" i="7"/>
  <c r="U4049" i="7"/>
  <c r="U4050" i="7"/>
  <c r="U4051" i="7"/>
  <c r="U4052" i="7"/>
  <c r="U4053" i="7"/>
  <c r="U4054" i="7"/>
  <c r="U4055" i="7"/>
  <c r="U4056" i="7"/>
  <c r="U4057" i="7"/>
  <c r="U4058" i="7"/>
  <c r="U4059" i="7"/>
  <c r="U4060" i="7"/>
  <c r="U4061" i="7"/>
  <c r="U4062" i="7"/>
  <c r="U4063" i="7"/>
  <c r="U4064" i="7"/>
  <c r="U4065" i="7"/>
  <c r="U4066" i="7"/>
  <c r="U4067" i="7"/>
  <c r="U4068" i="7"/>
  <c r="U4069" i="7"/>
  <c r="U4070" i="7"/>
  <c r="U4071" i="7"/>
  <c r="U4072" i="7"/>
  <c r="U4073" i="7"/>
  <c r="U4074" i="7"/>
  <c r="U4075" i="7"/>
  <c r="U4076" i="7"/>
  <c r="U4077" i="7"/>
  <c r="U4078" i="7"/>
  <c r="U4079" i="7"/>
  <c r="U4080" i="7"/>
  <c r="U4081" i="7"/>
  <c r="U4082" i="7"/>
  <c r="U4083" i="7"/>
  <c r="U4084" i="7"/>
  <c r="U4085" i="7"/>
  <c r="U4086" i="7"/>
  <c r="U4087" i="7"/>
  <c r="U4088" i="7"/>
  <c r="U4089" i="7"/>
  <c r="U4090" i="7"/>
  <c r="U4091" i="7"/>
  <c r="U4092" i="7"/>
  <c r="U4093" i="7"/>
  <c r="U4094" i="7"/>
  <c r="U4095" i="7"/>
  <c r="U4096" i="7"/>
  <c r="U4097" i="7"/>
  <c r="U4098" i="7"/>
  <c r="U4099" i="7"/>
  <c r="U4100" i="7"/>
  <c r="U4101" i="7"/>
  <c r="U4102" i="7"/>
  <c r="U4103" i="7"/>
  <c r="U4104" i="7"/>
  <c r="U4105" i="7"/>
  <c r="U4106" i="7"/>
  <c r="U4107" i="7"/>
  <c r="U4108" i="7"/>
  <c r="U4109" i="7"/>
  <c r="U4110" i="7"/>
  <c r="U4111" i="7"/>
  <c r="U4112" i="7"/>
  <c r="U4113" i="7"/>
  <c r="U4114" i="7"/>
  <c r="U4115" i="7"/>
  <c r="U4116" i="7"/>
  <c r="U4117" i="7"/>
  <c r="U4118" i="7"/>
  <c r="U4119" i="7"/>
  <c r="U4120" i="7"/>
  <c r="U4121" i="7"/>
  <c r="U4122" i="7"/>
  <c r="U4123" i="7"/>
  <c r="U4124" i="7"/>
  <c r="U4125" i="7"/>
  <c r="U4126" i="7"/>
  <c r="U4127" i="7"/>
  <c r="U4128" i="7"/>
  <c r="U4129" i="7"/>
  <c r="U4130" i="7"/>
  <c r="U4131" i="7"/>
  <c r="U4132" i="7"/>
  <c r="U4133" i="7"/>
  <c r="U4134" i="7"/>
  <c r="U4135" i="7"/>
  <c r="U4136" i="7"/>
  <c r="U4137" i="7"/>
  <c r="U4138" i="7"/>
  <c r="U4139" i="7"/>
  <c r="U4140" i="7"/>
  <c r="U4141" i="7"/>
  <c r="U4142" i="7"/>
  <c r="U4143" i="7"/>
  <c r="U4144" i="7"/>
  <c r="U4145" i="7"/>
  <c r="U4146" i="7"/>
  <c r="U4147" i="7"/>
  <c r="U4148" i="7"/>
  <c r="U4149" i="7"/>
  <c r="U4150" i="7"/>
  <c r="U4151" i="7"/>
  <c r="U4152" i="7"/>
  <c r="U4153" i="7"/>
  <c r="U4154" i="7"/>
  <c r="U4155" i="7"/>
  <c r="U4156" i="7"/>
  <c r="U4157" i="7"/>
  <c r="U4158" i="7"/>
  <c r="U4159" i="7"/>
  <c r="U4160" i="7"/>
  <c r="U4161" i="7"/>
  <c r="U4162" i="7"/>
  <c r="U4163" i="7"/>
  <c r="U4164" i="7"/>
  <c r="U4165" i="7"/>
  <c r="U4166" i="7"/>
  <c r="U4167" i="7"/>
  <c r="U4168" i="7"/>
  <c r="U4169" i="7"/>
  <c r="U4170" i="7"/>
  <c r="U4171" i="7"/>
  <c r="U4172" i="7"/>
  <c r="U4173" i="7"/>
  <c r="U4174" i="7"/>
  <c r="U4175" i="7"/>
  <c r="U4176" i="7"/>
  <c r="U4177" i="7"/>
  <c r="U4178" i="7"/>
  <c r="U4179" i="7"/>
  <c r="U4180" i="7"/>
  <c r="U4181" i="7"/>
  <c r="U4182" i="7"/>
  <c r="U4183" i="7"/>
  <c r="U4184" i="7"/>
  <c r="U4185" i="7"/>
  <c r="U4186" i="7"/>
  <c r="U4187" i="7"/>
  <c r="U4188" i="7"/>
  <c r="U4189" i="7"/>
  <c r="U4190" i="7"/>
  <c r="U4191" i="7"/>
  <c r="U4192" i="7"/>
  <c r="U4193" i="7"/>
  <c r="U4194" i="7"/>
  <c r="U4195" i="7"/>
  <c r="U4196" i="7"/>
  <c r="U4197" i="7"/>
  <c r="U4198" i="7"/>
  <c r="U4199" i="7"/>
  <c r="U4200" i="7"/>
  <c r="U4201" i="7"/>
  <c r="U4202" i="7"/>
  <c r="U4203" i="7"/>
  <c r="U4204" i="7"/>
  <c r="U4205" i="7"/>
  <c r="U4206" i="7"/>
  <c r="U4207" i="7"/>
  <c r="U4208" i="7"/>
  <c r="U4209" i="7"/>
  <c r="U4210" i="7"/>
  <c r="U4211" i="7"/>
  <c r="U4212" i="7"/>
  <c r="U4213" i="7"/>
  <c r="U4214" i="7"/>
  <c r="U4215" i="7"/>
  <c r="U4216" i="7"/>
  <c r="U4217" i="7"/>
  <c r="U4218" i="7"/>
  <c r="U4219" i="7"/>
  <c r="U4220" i="7"/>
  <c r="U4221" i="7"/>
  <c r="U4222" i="7"/>
  <c r="U4223" i="7"/>
  <c r="U4224" i="7"/>
  <c r="U4225" i="7"/>
  <c r="U4226" i="7"/>
  <c r="U4227" i="7"/>
  <c r="U4228" i="7"/>
  <c r="U4229" i="7"/>
  <c r="U4230" i="7"/>
  <c r="U4231" i="7"/>
  <c r="U4232" i="7"/>
  <c r="U4233" i="7"/>
  <c r="U4234" i="7"/>
  <c r="U4235" i="7"/>
  <c r="U4236" i="7"/>
  <c r="U4237" i="7"/>
  <c r="U4238" i="7"/>
  <c r="U4239" i="7"/>
  <c r="U4240" i="7"/>
  <c r="U4241" i="7"/>
  <c r="U4242" i="7"/>
  <c r="U4243" i="7"/>
  <c r="U4244" i="7"/>
  <c r="U4245" i="7"/>
  <c r="U4246" i="7"/>
  <c r="U4247" i="7"/>
  <c r="U4248" i="7"/>
  <c r="U4249" i="7"/>
  <c r="U4250" i="7"/>
  <c r="U4251" i="7"/>
  <c r="U4252" i="7"/>
  <c r="U4253" i="7"/>
  <c r="U4254" i="7"/>
  <c r="U4255" i="7"/>
  <c r="U4256" i="7"/>
  <c r="U4257" i="7"/>
  <c r="U4258" i="7"/>
  <c r="U4259" i="7"/>
  <c r="U4260" i="7"/>
  <c r="U4261" i="7"/>
  <c r="U4262" i="7"/>
  <c r="U4263" i="7"/>
  <c r="U4264" i="7"/>
  <c r="U4265" i="7"/>
  <c r="U4266" i="7"/>
  <c r="U4267" i="7"/>
  <c r="U4268" i="7"/>
  <c r="U4269" i="7"/>
  <c r="U4270" i="7"/>
  <c r="U4271" i="7"/>
  <c r="U4272" i="7"/>
  <c r="U4273" i="7"/>
  <c r="U4274" i="7"/>
  <c r="U4275" i="7"/>
  <c r="U4276" i="7"/>
  <c r="U4277" i="7"/>
  <c r="U4278" i="7"/>
  <c r="U4279" i="7"/>
  <c r="U4280" i="7"/>
  <c r="U4281" i="7"/>
  <c r="U4282" i="7"/>
  <c r="U4283" i="7"/>
  <c r="U4284" i="7"/>
  <c r="U4285" i="7"/>
  <c r="U4286" i="7"/>
  <c r="U4287" i="7"/>
  <c r="U4288" i="7"/>
  <c r="U4289" i="7"/>
  <c r="U4290" i="7"/>
  <c r="U4291" i="7"/>
  <c r="U4292" i="7"/>
  <c r="U4293" i="7"/>
  <c r="U4294" i="7"/>
  <c r="U4295" i="7"/>
  <c r="U4296" i="7"/>
  <c r="U4297" i="7"/>
  <c r="U4298" i="7"/>
  <c r="U4299" i="7"/>
  <c r="U4300" i="7"/>
  <c r="U4301" i="7"/>
  <c r="U4302" i="7"/>
  <c r="U4303" i="7"/>
  <c r="U4304" i="7"/>
  <c r="U4305" i="7"/>
  <c r="U4306" i="7"/>
  <c r="U4307" i="7"/>
  <c r="U4308" i="7"/>
  <c r="U4309" i="7"/>
  <c r="U4310" i="7"/>
  <c r="U4311" i="7"/>
  <c r="U4312" i="7"/>
  <c r="U4313" i="7"/>
  <c r="U4314" i="7"/>
  <c r="U4315" i="7"/>
  <c r="U4316" i="7"/>
  <c r="U4317" i="7"/>
  <c r="U4318" i="7"/>
  <c r="U4319" i="7"/>
  <c r="U4320" i="7"/>
  <c r="U4321" i="7"/>
  <c r="U4322" i="7"/>
  <c r="U4323" i="7"/>
  <c r="U4324" i="7"/>
  <c r="U4325" i="7"/>
  <c r="U4326" i="7"/>
  <c r="U4327" i="7"/>
  <c r="U4328" i="7"/>
  <c r="U4329" i="7"/>
  <c r="U4330" i="7"/>
  <c r="U4331" i="7"/>
  <c r="U4332" i="7"/>
  <c r="U4333" i="7"/>
  <c r="U4334" i="7"/>
  <c r="U4335" i="7"/>
  <c r="U4336" i="7"/>
  <c r="U4337" i="7"/>
  <c r="U4338" i="7"/>
  <c r="U4339" i="7"/>
  <c r="U4340" i="7"/>
  <c r="U4341" i="7"/>
  <c r="U4342" i="7"/>
  <c r="U4343" i="7"/>
  <c r="U4344" i="7"/>
  <c r="U4345" i="7"/>
  <c r="U4346" i="7"/>
  <c r="U4347" i="7"/>
  <c r="U4348" i="7"/>
  <c r="U4349" i="7"/>
  <c r="U4350" i="7"/>
  <c r="U4351" i="7"/>
  <c r="U4352" i="7"/>
  <c r="U4353" i="7"/>
  <c r="U4354" i="7"/>
  <c r="U4355" i="7"/>
  <c r="U4356" i="7"/>
  <c r="U4357" i="7"/>
  <c r="U4358" i="7"/>
  <c r="U4359" i="7"/>
  <c r="U4360" i="7"/>
  <c r="U4361" i="7"/>
  <c r="U4362" i="7"/>
  <c r="U4363" i="7"/>
  <c r="U4364" i="7"/>
  <c r="U4365" i="7"/>
  <c r="U4366" i="7"/>
  <c r="U4367" i="7"/>
  <c r="U4368" i="7"/>
  <c r="U4369" i="7"/>
  <c r="U4370" i="7"/>
  <c r="U4371" i="7"/>
  <c r="U4372" i="7"/>
  <c r="U4373" i="7"/>
  <c r="U4374" i="7"/>
  <c r="U4375" i="7"/>
  <c r="U4376" i="7"/>
  <c r="U4377" i="7"/>
  <c r="U4378" i="7"/>
  <c r="U4379" i="7"/>
  <c r="U4380" i="7"/>
  <c r="U4381" i="7"/>
  <c r="U4382" i="7"/>
  <c r="U4383" i="7"/>
  <c r="U4384" i="7"/>
  <c r="U4385" i="7"/>
  <c r="U4386" i="7"/>
  <c r="U4387" i="7"/>
  <c r="U4388" i="7"/>
  <c r="U4389" i="7"/>
  <c r="U4390" i="7"/>
  <c r="U4391" i="7"/>
  <c r="U4392" i="7"/>
  <c r="U4393" i="7"/>
  <c r="U4394" i="7"/>
  <c r="U4395" i="7"/>
  <c r="U4396" i="7"/>
  <c r="U4397" i="7"/>
  <c r="U4398" i="7"/>
  <c r="U4399" i="7"/>
  <c r="U4400" i="7"/>
  <c r="U4401" i="7"/>
  <c r="U4402" i="7"/>
  <c r="U4403" i="7"/>
  <c r="U4404" i="7"/>
  <c r="U4405" i="7"/>
  <c r="U4406" i="7"/>
  <c r="U4407" i="7"/>
  <c r="U4408" i="7"/>
  <c r="U4409" i="7"/>
  <c r="U4410" i="7"/>
  <c r="U4411" i="7"/>
  <c r="U4412" i="7"/>
  <c r="U4413" i="7"/>
  <c r="U4414" i="7"/>
  <c r="U4415" i="7"/>
  <c r="U4416" i="7"/>
  <c r="U4417" i="7"/>
  <c r="U4418" i="7"/>
  <c r="U4419" i="7"/>
  <c r="U4420" i="7"/>
  <c r="U4421" i="7"/>
  <c r="U4422" i="7"/>
  <c r="U4423" i="7"/>
  <c r="U4424" i="7"/>
  <c r="U4425" i="7"/>
  <c r="U4426" i="7"/>
  <c r="U4427" i="7"/>
  <c r="U4428" i="7"/>
  <c r="U4429" i="7"/>
  <c r="U4430" i="7"/>
  <c r="U4431" i="7"/>
  <c r="U4432" i="7"/>
  <c r="U4433" i="7"/>
  <c r="U4434" i="7"/>
  <c r="U4435" i="7"/>
  <c r="U4436" i="7"/>
  <c r="U4437" i="7"/>
  <c r="U4438" i="7"/>
  <c r="U4439" i="7"/>
  <c r="U4440" i="7"/>
  <c r="U4441" i="7"/>
  <c r="U4442" i="7"/>
  <c r="U4443" i="7"/>
  <c r="U4444" i="7"/>
  <c r="U4445" i="7"/>
  <c r="U4446" i="7"/>
  <c r="U4447" i="7"/>
  <c r="U4448" i="7"/>
  <c r="U4449" i="7"/>
  <c r="U4450" i="7"/>
  <c r="U4451" i="7"/>
  <c r="U4452" i="7"/>
  <c r="U4453" i="7"/>
  <c r="U4454" i="7"/>
  <c r="U4455" i="7"/>
  <c r="U4456" i="7"/>
  <c r="U4457" i="7"/>
  <c r="U4458" i="7"/>
  <c r="U4459" i="7"/>
  <c r="U4460" i="7"/>
  <c r="U4461" i="7"/>
  <c r="U4462" i="7"/>
  <c r="U4463" i="7"/>
  <c r="U4464" i="7"/>
  <c r="U4465" i="7"/>
  <c r="U4466" i="7"/>
  <c r="U4467" i="7"/>
  <c r="U4468" i="7"/>
  <c r="U4469" i="7"/>
  <c r="U4470" i="7"/>
  <c r="U4471" i="7"/>
  <c r="U4472" i="7"/>
  <c r="U4473" i="7"/>
  <c r="U4474" i="7"/>
  <c r="U4475" i="7"/>
  <c r="U4476" i="7"/>
  <c r="U4477" i="7"/>
  <c r="U4478" i="7"/>
  <c r="U4479" i="7"/>
  <c r="U4480" i="7"/>
  <c r="U4481" i="7"/>
  <c r="U4482" i="7"/>
  <c r="U4483" i="7"/>
  <c r="U4484" i="7"/>
  <c r="U4485" i="7"/>
  <c r="U4486" i="7"/>
  <c r="U4487" i="7"/>
  <c r="U4488" i="7"/>
  <c r="U4489" i="7"/>
  <c r="U4490" i="7"/>
  <c r="U4491" i="7"/>
  <c r="U4492" i="7"/>
  <c r="U4493" i="7"/>
  <c r="U4494" i="7"/>
  <c r="U4495" i="7"/>
  <c r="U4496" i="7"/>
  <c r="U4497" i="7"/>
  <c r="U4498" i="7"/>
  <c r="U4499" i="7"/>
  <c r="U4500" i="7"/>
  <c r="U4501" i="7"/>
  <c r="U4502" i="7"/>
  <c r="U4503" i="7"/>
  <c r="U4504" i="7"/>
  <c r="U4505" i="7"/>
  <c r="U4506" i="7"/>
  <c r="U4507" i="7"/>
  <c r="U4508" i="7"/>
  <c r="U4509" i="7"/>
  <c r="U4510" i="7"/>
  <c r="U4511" i="7"/>
  <c r="U4512" i="7"/>
  <c r="U4513" i="7"/>
  <c r="U4514" i="7"/>
  <c r="U4515" i="7"/>
  <c r="U4516" i="7"/>
  <c r="U4517" i="7"/>
  <c r="U4518" i="7"/>
  <c r="U4519" i="7"/>
  <c r="U4520" i="7"/>
  <c r="U4521" i="7"/>
  <c r="U4522" i="7"/>
  <c r="U4523" i="7"/>
  <c r="U4524" i="7"/>
  <c r="U4525" i="7"/>
  <c r="U4526" i="7"/>
  <c r="U4527" i="7"/>
  <c r="U4528" i="7"/>
  <c r="U4529" i="7"/>
  <c r="U4530" i="7"/>
  <c r="U4531" i="7"/>
  <c r="U4532" i="7"/>
  <c r="U4533" i="7"/>
  <c r="U4534" i="7"/>
  <c r="U4535" i="7"/>
  <c r="U4536" i="7"/>
  <c r="U4537" i="7"/>
  <c r="U4538" i="7"/>
  <c r="U4539" i="7"/>
  <c r="U4540" i="7"/>
  <c r="U4541" i="7"/>
  <c r="U4542" i="7"/>
  <c r="U4543" i="7"/>
  <c r="U4544" i="7"/>
  <c r="U4545" i="7"/>
  <c r="U4546" i="7"/>
  <c r="U4547" i="7"/>
  <c r="U4548" i="7"/>
  <c r="U4549" i="7"/>
  <c r="U4550" i="7"/>
  <c r="U4551" i="7"/>
  <c r="U4552" i="7"/>
  <c r="U4553" i="7"/>
  <c r="U4554" i="7"/>
  <c r="U4555" i="7"/>
  <c r="U4556" i="7"/>
  <c r="U4557" i="7"/>
  <c r="U4558" i="7"/>
  <c r="U4559" i="7"/>
  <c r="U4560" i="7"/>
  <c r="U4561" i="7"/>
  <c r="U4562" i="7"/>
  <c r="U4563" i="7"/>
  <c r="U4564" i="7"/>
  <c r="U4565" i="7"/>
  <c r="U4566" i="7"/>
  <c r="U4567" i="7"/>
  <c r="U4568" i="7"/>
  <c r="U4569" i="7"/>
  <c r="U4570" i="7"/>
  <c r="U4571" i="7"/>
  <c r="U4572" i="7"/>
  <c r="U4573" i="7"/>
  <c r="U4574" i="7"/>
  <c r="U4575" i="7"/>
  <c r="U4576" i="7"/>
  <c r="U4577" i="7"/>
  <c r="U4578" i="7"/>
  <c r="U4579" i="7"/>
  <c r="U4580" i="7"/>
  <c r="U4581" i="7"/>
  <c r="U4582" i="7"/>
  <c r="U4583" i="7"/>
  <c r="U4584" i="7"/>
  <c r="U4585" i="7"/>
  <c r="U4586" i="7"/>
  <c r="U4587" i="7"/>
  <c r="U4588" i="7"/>
  <c r="U4589" i="7"/>
  <c r="U4590" i="7"/>
  <c r="U4591" i="7"/>
  <c r="U4592" i="7"/>
  <c r="U4593" i="7"/>
  <c r="U4594" i="7"/>
  <c r="U4595" i="7"/>
  <c r="U4596" i="7"/>
  <c r="U4597" i="7"/>
  <c r="U4598" i="7"/>
  <c r="U4599" i="7"/>
  <c r="U4600" i="7"/>
  <c r="U4601" i="7"/>
  <c r="U4602" i="7"/>
  <c r="U4603" i="7"/>
  <c r="U4604" i="7"/>
  <c r="U4605" i="7"/>
  <c r="U4606" i="7"/>
  <c r="U4607" i="7"/>
  <c r="U4608" i="7"/>
  <c r="U4609" i="7"/>
  <c r="U4610" i="7"/>
  <c r="U4611" i="7"/>
  <c r="U4612" i="7"/>
  <c r="U4613" i="7"/>
  <c r="U4614" i="7"/>
  <c r="U4615" i="7"/>
  <c r="U4616" i="7"/>
  <c r="U4617" i="7"/>
  <c r="U4618" i="7"/>
  <c r="U4619" i="7"/>
  <c r="U4620" i="7"/>
  <c r="U4621" i="7"/>
  <c r="U4622" i="7"/>
  <c r="U4623" i="7"/>
  <c r="U4624" i="7"/>
  <c r="U4625" i="7"/>
  <c r="U4626" i="7"/>
  <c r="U4627" i="7"/>
  <c r="U4628" i="7"/>
  <c r="U4629" i="7"/>
  <c r="U4630" i="7"/>
  <c r="U4631" i="7"/>
  <c r="U4632" i="7"/>
  <c r="U4633" i="7"/>
  <c r="U4634" i="7"/>
  <c r="U4635" i="7"/>
  <c r="U4636" i="7"/>
  <c r="U4637" i="7"/>
  <c r="U4638" i="7"/>
  <c r="U4639" i="7"/>
  <c r="U4640" i="7"/>
  <c r="U4641" i="7"/>
  <c r="U4642" i="7"/>
  <c r="U4643" i="7"/>
  <c r="U4644" i="7"/>
  <c r="U4645" i="7"/>
  <c r="U4646" i="7"/>
  <c r="U4647" i="7"/>
  <c r="U4648" i="7"/>
  <c r="U4649" i="7"/>
  <c r="U4650" i="7"/>
  <c r="U4651" i="7"/>
  <c r="U4652" i="7"/>
  <c r="U4653" i="7"/>
  <c r="U4654" i="7"/>
  <c r="U4655" i="7"/>
  <c r="U4656" i="7"/>
  <c r="U4657" i="7"/>
  <c r="U4658" i="7"/>
  <c r="U4659" i="7"/>
  <c r="U4660" i="7"/>
  <c r="U4661" i="7"/>
  <c r="U4662" i="7"/>
  <c r="U4663" i="7"/>
  <c r="U4664" i="7"/>
  <c r="U4665" i="7"/>
  <c r="U4666" i="7"/>
  <c r="U4667" i="7"/>
  <c r="U4668" i="7"/>
  <c r="U4669" i="7"/>
  <c r="U4670" i="7"/>
  <c r="U4671" i="7"/>
  <c r="U4672" i="7"/>
  <c r="U4673" i="7"/>
  <c r="U4674" i="7"/>
  <c r="U4675" i="7"/>
  <c r="U4676" i="7"/>
  <c r="U4677" i="7"/>
  <c r="U4678" i="7"/>
  <c r="U4679" i="7"/>
  <c r="U4680" i="7"/>
  <c r="U4681" i="7"/>
  <c r="U4682" i="7"/>
  <c r="U4683" i="7"/>
  <c r="U4684" i="7"/>
  <c r="U4685" i="7"/>
  <c r="U4686" i="7"/>
  <c r="U4687" i="7"/>
  <c r="U4688" i="7"/>
  <c r="U4689" i="7"/>
  <c r="U4690" i="7"/>
  <c r="U4691" i="7"/>
  <c r="U4692" i="7"/>
  <c r="U4693" i="7"/>
  <c r="U4694" i="7"/>
  <c r="U4695" i="7"/>
  <c r="U4696" i="7"/>
  <c r="U4697" i="7"/>
  <c r="U4698" i="7"/>
  <c r="U4699" i="7"/>
  <c r="U4700" i="7"/>
  <c r="U4701" i="7"/>
  <c r="U4702" i="7"/>
  <c r="U4703" i="7"/>
  <c r="U4704" i="7"/>
  <c r="U4705" i="7"/>
  <c r="U4706" i="7"/>
  <c r="U4707" i="7"/>
  <c r="U4708" i="7"/>
  <c r="U4709" i="7"/>
  <c r="U4710" i="7"/>
  <c r="U4711" i="7"/>
  <c r="U4712" i="7"/>
  <c r="U4713" i="7"/>
  <c r="U4714" i="7"/>
  <c r="U4715" i="7"/>
  <c r="U4716" i="7"/>
  <c r="U4717" i="7"/>
  <c r="U4718" i="7"/>
  <c r="U4719" i="7"/>
  <c r="U4720" i="7"/>
  <c r="U4721" i="7"/>
  <c r="U4722" i="7"/>
  <c r="U4723" i="7"/>
  <c r="U4724" i="7"/>
  <c r="U4725" i="7"/>
  <c r="U4726" i="7"/>
  <c r="U4727" i="7"/>
  <c r="U4728" i="7"/>
  <c r="U4729" i="7"/>
  <c r="U4730" i="7"/>
  <c r="U4731" i="7"/>
  <c r="U4732" i="7"/>
  <c r="U4733" i="7"/>
  <c r="U4734" i="7"/>
  <c r="U4735" i="7"/>
  <c r="U4736" i="7"/>
  <c r="U4737" i="7"/>
  <c r="U4738" i="7"/>
  <c r="U4739" i="7"/>
  <c r="U4740" i="7"/>
  <c r="U4741" i="7"/>
  <c r="U4742" i="7"/>
  <c r="U4743" i="7"/>
  <c r="U4744" i="7"/>
  <c r="U4745" i="7"/>
  <c r="U4746" i="7"/>
  <c r="U4747" i="7"/>
  <c r="U4748" i="7"/>
  <c r="U4749" i="7"/>
  <c r="U4750" i="7"/>
  <c r="U4751" i="7"/>
  <c r="U4752" i="7"/>
  <c r="U4753" i="7"/>
  <c r="U4754" i="7"/>
  <c r="U4755" i="7"/>
  <c r="U4756" i="7"/>
  <c r="U4757" i="7"/>
  <c r="U4758" i="7"/>
  <c r="U4759" i="7"/>
  <c r="U4760" i="7"/>
  <c r="U4761" i="7"/>
  <c r="U4762" i="7"/>
  <c r="U4763" i="7"/>
  <c r="U4764" i="7"/>
  <c r="U4765" i="7"/>
  <c r="U4766" i="7"/>
  <c r="U4767" i="7"/>
  <c r="U4768" i="7"/>
  <c r="U4769" i="7"/>
  <c r="U4770" i="7"/>
  <c r="U4771" i="7"/>
  <c r="U4772" i="7"/>
  <c r="U4773" i="7"/>
  <c r="U4774" i="7"/>
  <c r="U4775" i="7"/>
  <c r="U4776" i="7"/>
  <c r="U4777" i="7"/>
  <c r="U4778" i="7"/>
  <c r="U4779" i="7"/>
  <c r="U4780" i="7"/>
  <c r="U4781" i="7"/>
  <c r="U4782" i="7"/>
  <c r="U4783" i="7"/>
  <c r="U4784" i="7"/>
  <c r="U4785" i="7"/>
  <c r="U4786" i="7"/>
  <c r="U4787" i="7"/>
  <c r="U4788" i="7"/>
  <c r="U4789" i="7"/>
  <c r="U4790" i="7"/>
  <c r="U4791" i="7"/>
  <c r="U4792" i="7"/>
  <c r="U4793" i="7"/>
  <c r="U4794" i="7"/>
  <c r="U4795" i="7"/>
  <c r="U4796" i="7"/>
  <c r="U4797" i="7"/>
  <c r="U4798" i="7"/>
  <c r="U4799" i="7"/>
  <c r="U4800" i="7"/>
  <c r="U4801" i="7"/>
  <c r="U4802" i="7"/>
  <c r="U4803" i="7"/>
  <c r="U4804" i="7"/>
  <c r="U4805" i="7"/>
  <c r="U4806" i="7"/>
  <c r="U4807" i="7"/>
  <c r="U4808" i="7"/>
  <c r="U4809" i="7"/>
  <c r="U4810" i="7"/>
  <c r="U4811" i="7"/>
  <c r="U4812" i="7"/>
  <c r="U4813" i="7"/>
  <c r="U4814" i="7"/>
  <c r="U4815" i="7"/>
  <c r="U4816" i="7"/>
  <c r="U4817" i="7"/>
  <c r="U4818" i="7"/>
  <c r="U4819" i="7"/>
  <c r="U4820" i="7"/>
  <c r="U4821" i="7"/>
  <c r="U4822" i="7"/>
  <c r="U4823" i="7"/>
  <c r="U4824" i="7"/>
  <c r="U4825" i="7"/>
  <c r="U4826" i="7"/>
  <c r="U4827" i="7"/>
  <c r="U4828" i="7"/>
  <c r="U4829" i="7"/>
  <c r="U4830" i="7"/>
  <c r="U4831" i="7"/>
  <c r="U4832" i="7"/>
  <c r="U4833" i="7"/>
  <c r="U4834" i="7"/>
  <c r="U4835" i="7"/>
  <c r="U4836" i="7"/>
  <c r="U4837" i="7"/>
  <c r="U4838" i="7"/>
  <c r="U4839" i="7"/>
  <c r="U4840" i="7"/>
  <c r="U4841" i="7"/>
  <c r="U4842" i="7"/>
  <c r="U4843" i="7"/>
  <c r="U4844" i="7"/>
  <c r="U4845" i="7"/>
  <c r="U4846" i="7"/>
  <c r="U4847" i="7"/>
  <c r="U4848" i="7"/>
  <c r="U4849" i="7"/>
  <c r="U4850" i="7"/>
  <c r="U4851" i="7"/>
  <c r="U4852" i="7"/>
  <c r="U4853" i="7"/>
  <c r="U4854" i="7"/>
  <c r="U4855" i="7"/>
  <c r="U4856" i="7"/>
  <c r="U4857" i="7"/>
  <c r="U4858" i="7"/>
  <c r="U4859" i="7"/>
  <c r="U4860" i="7"/>
  <c r="U4861" i="7"/>
  <c r="U4862" i="7"/>
  <c r="U4863" i="7"/>
  <c r="U4864" i="7"/>
  <c r="U4865" i="7"/>
  <c r="U4866" i="7"/>
  <c r="U4867" i="7"/>
  <c r="U4868" i="7"/>
  <c r="U4869" i="7"/>
  <c r="U4870" i="7"/>
  <c r="U4871" i="7"/>
  <c r="U4872" i="7"/>
  <c r="U4873" i="7"/>
  <c r="U4874" i="7"/>
  <c r="U4875" i="7"/>
  <c r="U4876" i="7"/>
  <c r="U4877" i="7"/>
  <c r="U4878" i="7"/>
  <c r="U4879" i="7"/>
  <c r="U4880" i="7"/>
  <c r="U4881" i="7"/>
  <c r="U4882" i="7"/>
  <c r="U4883" i="7"/>
  <c r="U4884" i="7"/>
  <c r="U4885" i="7"/>
  <c r="U4886" i="7"/>
  <c r="U4887" i="7"/>
  <c r="U4888" i="7"/>
  <c r="U4889" i="7"/>
  <c r="U4890" i="7"/>
  <c r="U4891" i="7"/>
  <c r="U4892" i="7"/>
  <c r="U4893" i="7"/>
  <c r="U4894" i="7"/>
  <c r="U4895" i="7"/>
  <c r="U4896" i="7"/>
  <c r="U4897" i="7"/>
  <c r="U4898" i="7"/>
  <c r="U4899" i="7"/>
  <c r="U4900" i="7"/>
  <c r="U4901" i="7"/>
  <c r="U4902" i="7"/>
  <c r="U4903" i="7"/>
  <c r="U4904" i="7"/>
  <c r="U4905" i="7"/>
  <c r="U4906" i="7"/>
  <c r="U4907" i="7"/>
  <c r="U4908" i="7"/>
  <c r="U4909" i="7"/>
  <c r="U4910" i="7"/>
  <c r="U4911" i="7"/>
  <c r="U4912" i="7"/>
  <c r="U4913" i="7"/>
  <c r="U4914" i="7"/>
  <c r="U4915" i="7"/>
  <c r="U4916" i="7"/>
  <c r="U4917" i="7"/>
  <c r="U4918" i="7"/>
  <c r="U4919" i="7"/>
  <c r="U4920" i="7"/>
  <c r="U4921" i="7"/>
  <c r="U4922" i="7"/>
  <c r="U4923" i="7"/>
  <c r="U4924" i="7"/>
  <c r="U4925" i="7"/>
  <c r="U4926" i="7"/>
  <c r="U4927" i="7"/>
  <c r="U4928" i="7"/>
  <c r="U4929" i="7"/>
  <c r="U4930" i="7"/>
  <c r="U4931" i="7"/>
  <c r="U4932" i="7"/>
  <c r="U4933" i="7"/>
  <c r="U4934" i="7"/>
  <c r="U4935" i="7"/>
  <c r="U4936" i="7"/>
  <c r="U4937" i="7"/>
  <c r="U4938" i="7"/>
  <c r="U4939" i="7"/>
  <c r="U4940" i="7"/>
  <c r="U4941" i="7"/>
  <c r="U4942" i="7"/>
  <c r="U4943" i="7"/>
  <c r="U4944" i="7"/>
  <c r="U4945" i="7"/>
  <c r="U4946" i="7"/>
  <c r="U4947" i="7"/>
  <c r="U4948" i="7"/>
  <c r="U4949" i="7"/>
  <c r="U4950" i="7"/>
  <c r="U4951" i="7"/>
  <c r="U4952" i="7"/>
  <c r="U4953" i="7"/>
  <c r="U4954" i="7"/>
  <c r="U4955" i="7"/>
  <c r="U4956" i="7"/>
  <c r="U4957" i="7"/>
  <c r="U4958" i="7"/>
  <c r="U4959" i="7"/>
  <c r="U4960" i="7"/>
  <c r="U4961" i="7"/>
  <c r="U4962" i="7"/>
  <c r="U4963" i="7"/>
  <c r="U4964" i="7"/>
  <c r="U4965" i="7"/>
  <c r="U4966" i="7"/>
  <c r="U4967" i="7"/>
  <c r="U4968" i="7"/>
  <c r="U4969" i="7"/>
  <c r="U4970" i="7"/>
  <c r="U4971" i="7"/>
  <c r="U4972" i="7"/>
  <c r="U4973" i="7"/>
  <c r="U4974" i="7"/>
  <c r="U4975" i="7"/>
  <c r="U4976" i="7"/>
  <c r="U4977" i="7"/>
  <c r="U4978" i="7"/>
  <c r="U4979" i="7"/>
  <c r="U4980" i="7"/>
  <c r="U4981" i="7"/>
  <c r="U4982" i="7"/>
  <c r="U4983" i="7"/>
  <c r="U4984" i="7"/>
  <c r="U4985" i="7"/>
  <c r="U4986" i="7"/>
  <c r="U4987" i="7"/>
  <c r="U4988" i="7"/>
  <c r="U4989" i="7"/>
  <c r="U4990" i="7"/>
  <c r="U4991" i="7"/>
  <c r="U4992" i="7"/>
  <c r="U4993" i="7"/>
  <c r="U4994" i="7"/>
  <c r="U4995" i="7"/>
  <c r="U4996" i="7"/>
  <c r="U4997" i="7"/>
  <c r="U4998" i="7"/>
  <c r="U4999" i="7"/>
  <c r="U5000" i="7"/>
  <c r="U5001" i="7"/>
  <c r="U5002" i="7"/>
  <c r="U5003" i="7"/>
  <c r="U5004" i="7"/>
  <c r="U5005" i="7"/>
  <c r="U5006" i="7"/>
  <c r="U5007" i="7"/>
  <c r="U5008" i="7"/>
  <c r="U5009" i="7"/>
  <c r="U5010" i="7"/>
  <c r="U5011" i="7"/>
  <c r="U5012" i="7"/>
  <c r="U5013" i="7"/>
  <c r="U5014" i="7"/>
  <c r="U5015" i="7"/>
  <c r="U5016" i="7"/>
  <c r="U5017" i="7"/>
  <c r="U5018" i="7"/>
  <c r="U5019" i="7"/>
  <c r="U5020" i="7"/>
  <c r="U5021" i="7"/>
  <c r="U5022" i="7"/>
  <c r="U5023" i="7"/>
  <c r="U5024" i="7"/>
  <c r="U5025" i="7"/>
  <c r="U5026" i="7"/>
  <c r="U5027" i="7"/>
  <c r="U5028" i="7"/>
  <c r="U5029" i="7"/>
  <c r="U5030" i="7"/>
  <c r="U5031" i="7"/>
  <c r="U5032" i="7"/>
  <c r="U5033" i="7"/>
  <c r="U5034" i="7"/>
  <c r="U5035" i="7"/>
  <c r="U5036" i="7"/>
  <c r="U5037" i="7"/>
  <c r="U5038" i="7"/>
  <c r="U5039" i="7"/>
  <c r="U5040" i="7"/>
  <c r="U5041" i="7"/>
  <c r="U5042" i="7"/>
  <c r="U5043" i="7"/>
  <c r="U5044" i="7"/>
  <c r="U5045" i="7"/>
  <c r="U5046" i="7"/>
  <c r="U5047" i="7"/>
  <c r="U5048" i="7"/>
  <c r="U5049" i="7"/>
  <c r="U5050" i="7"/>
  <c r="U5051" i="7"/>
  <c r="U5052" i="7"/>
  <c r="U5053" i="7"/>
  <c r="U5054" i="7"/>
  <c r="U5055" i="7"/>
  <c r="U5056" i="7"/>
  <c r="U5057" i="7"/>
  <c r="U5058" i="7"/>
  <c r="U5059" i="7"/>
  <c r="U5060" i="7"/>
  <c r="U5061" i="7"/>
  <c r="U5062" i="7"/>
  <c r="U5063" i="7"/>
  <c r="U5064" i="7"/>
  <c r="U5065" i="7"/>
  <c r="U5066" i="7"/>
  <c r="U5067" i="7"/>
  <c r="U5068" i="7"/>
  <c r="U5069" i="7"/>
  <c r="U5070" i="7"/>
  <c r="U5071" i="7"/>
  <c r="U5072" i="7"/>
  <c r="U5073" i="7"/>
  <c r="U5074" i="7"/>
  <c r="U5075" i="7"/>
  <c r="U5076" i="7"/>
  <c r="U5077" i="7"/>
  <c r="U5078" i="7"/>
  <c r="U5079" i="7"/>
  <c r="U5080" i="7"/>
  <c r="U5081" i="7"/>
  <c r="U5082" i="7"/>
  <c r="U5083" i="7"/>
  <c r="U5084" i="7"/>
  <c r="U5085" i="7"/>
  <c r="U5086" i="7"/>
  <c r="U5087" i="7"/>
  <c r="U5088" i="7"/>
  <c r="U5089" i="7"/>
  <c r="U5090" i="7"/>
  <c r="U5091" i="7"/>
  <c r="U5092" i="7"/>
  <c r="U5093" i="7"/>
  <c r="U5094" i="7"/>
  <c r="U5095" i="7"/>
  <c r="U5096" i="7"/>
  <c r="U5097" i="7"/>
  <c r="U5098" i="7"/>
  <c r="U5099" i="7"/>
  <c r="U5100" i="7"/>
  <c r="U5101" i="7"/>
  <c r="U5102" i="7"/>
  <c r="U5103" i="7"/>
  <c r="U5104" i="7"/>
  <c r="U5105" i="7"/>
  <c r="U5106" i="7"/>
  <c r="U5107" i="7"/>
  <c r="U5108" i="7"/>
  <c r="U5109" i="7"/>
  <c r="U5110" i="7"/>
  <c r="U5111" i="7"/>
  <c r="U5112" i="7"/>
  <c r="U5113" i="7"/>
  <c r="U5114" i="7"/>
  <c r="U5115" i="7"/>
  <c r="U5116" i="7"/>
  <c r="U5117" i="7"/>
  <c r="U5118" i="7"/>
  <c r="U5119" i="7"/>
  <c r="U5120" i="7"/>
  <c r="U5121" i="7"/>
  <c r="U5122" i="7"/>
  <c r="U5123" i="7"/>
  <c r="U5124" i="7"/>
  <c r="U5125" i="7"/>
  <c r="U5126" i="7"/>
  <c r="U5127" i="7"/>
  <c r="U5128" i="7"/>
  <c r="U5129" i="7"/>
  <c r="U5130" i="7"/>
  <c r="U5131" i="7"/>
  <c r="U5132" i="7"/>
  <c r="U5133" i="7"/>
  <c r="U5134" i="7"/>
  <c r="U5135" i="7"/>
  <c r="U5136" i="7"/>
  <c r="U5137" i="7"/>
  <c r="U5138" i="7"/>
  <c r="U5139" i="7"/>
  <c r="U5140" i="7"/>
  <c r="U5141" i="7"/>
  <c r="U5142" i="7"/>
  <c r="U5143" i="7"/>
  <c r="U5144" i="7"/>
  <c r="U5145" i="7"/>
  <c r="U5146" i="7"/>
  <c r="U5147" i="7"/>
  <c r="U5148" i="7"/>
  <c r="U5149" i="7"/>
  <c r="U5150" i="7"/>
  <c r="U5151" i="7"/>
  <c r="U5152" i="7"/>
  <c r="U5153" i="7"/>
  <c r="U5154" i="7"/>
  <c r="U5155" i="7"/>
  <c r="U5156" i="7"/>
  <c r="U5157" i="7"/>
  <c r="U5158" i="7"/>
  <c r="U5159" i="7"/>
  <c r="U5160" i="7"/>
  <c r="U5161" i="7"/>
  <c r="U5162" i="7"/>
  <c r="U5163" i="7"/>
  <c r="U5164" i="7"/>
  <c r="U5165" i="7"/>
  <c r="U5166" i="7"/>
  <c r="U5167" i="7"/>
  <c r="U5168" i="7"/>
  <c r="U5169" i="7"/>
  <c r="U5170" i="7"/>
  <c r="U5171" i="7"/>
  <c r="U5172" i="7"/>
  <c r="U5173" i="7"/>
  <c r="U5174" i="7"/>
  <c r="U5175" i="7"/>
  <c r="U5176" i="7"/>
  <c r="U5177" i="7"/>
  <c r="U5178" i="7"/>
  <c r="U5179" i="7"/>
  <c r="U5180" i="7"/>
  <c r="U5181" i="7"/>
  <c r="U5182" i="7"/>
  <c r="U5183" i="7"/>
  <c r="U5184" i="7"/>
  <c r="U5185" i="7"/>
  <c r="U5186" i="7"/>
  <c r="U5187" i="7"/>
  <c r="U5188" i="7"/>
  <c r="U5189" i="7"/>
  <c r="U5190" i="7"/>
  <c r="U5191" i="7"/>
  <c r="U5192" i="7"/>
  <c r="U5193" i="7"/>
  <c r="U5194" i="7"/>
  <c r="U5195" i="7"/>
  <c r="U5196" i="7"/>
  <c r="U5197" i="7"/>
  <c r="U5198" i="7"/>
  <c r="U5199" i="7"/>
  <c r="U5200" i="7"/>
  <c r="U5201" i="7"/>
  <c r="U5202" i="7"/>
  <c r="U5203" i="7"/>
  <c r="U5204" i="7"/>
  <c r="U5205" i="7"/>
  <c r="U5206" i="7"/>
  <c r="U5207" i="7"/>
  <c r="U5208" i="7"/>
  <c r="U5209" i="7"/>
  <c r="U5210" i="7"/>
  <c r="U5211" i="7"/>
  <c r="U5212" i="7"/>
  <c r="U5213" i="7"/>
  <c r="U5214" i="7"/>
  <c r="U5215" i="7"/>
  <c r="U5216" i="7"/>
  <c r="U5217" i="7"/>
  <c r="U5218" i="7"/>
  <c r="U5219" i="7"/>
  <c r="U5220" i="7"/>
  <c r="U5221" i="7"/>
  <c r="U5222" i="7"/>
  <c r="U5223" i="7"/>
  <c r="U5224" i="7"/>
  <c r="U5225" i="7"/>
  <c r="U5226" i="7"/>
  <c r="U5227" i="7"/>
  <c r="U5228" i="7"/>
  <c r="U5229" i="7"/>
  <c r="U5230" i="7"/>
  <c r="U5231" i="7"/>
  <c r="U5232" i="7"/>
  <c r="U5233" i="7"/>
  <c r="U5234" i="7"/>
  <c r="U5235" i="7"/>
  <c r="U5236" i="7"/>
  <c r="U5237" i="7"/>
  <c r="U5238" i="7"/>
  <c r="U5239" i="7"/>
  <c r="U5240" i="7"/>
  <c r="U5241" i="7"/>
  <c r="U5242" i="7"/>
  <c r="U5243" i="7"/>
  <c r="U5244" i="7"/>
  <c r="U5245" i="7"/>
  <c r="U5246" i="7"/>
  <c r="U5247" i="7"/>
  <c r="U5248" i="7"/>
  <c r="U5249" i="7"/>
  <c r="U5250" i="7"/>
  <c r="U5251" i="7"/>
  <c r="U5252" i="7"/>
  <c r="U5253" i="7"/>
  <c r="U5254" i="7"/>
  <c r="U5255" i="7"/>
  <c r="U5256" i="7"/>
  <c r="U5257" i="7"/>
  <c r="U5258" i="7"/>
  <c r="U5259" i="7"/>
  <c r="U5260" i="7"/>
  <c r="U5261" i="7"/>
  <c r="U5262" i="7"/>
  <c r="U5263" i="7"/>
  <c r="U5264" i="7"/>
  <c r="U5265" i="7"/>
  <c r="U5266" i="7"/>
  <c r="U5267" i="7"/>
  <c r="U5268" i="7"/>
  <c r="U5269" i="7"/>
  <c r="U5270" i="7"/>
  <c r="U5271" i="7"/>
  <c r="U5272" i="7"/>
  <c r="U5273" i="7"/>
  <c r="U5274" i="7"/>
  <c r="U5275" i="7"/>
  <c r="U5276" i="7"/>
  <c r="U5277" i="7"/>
  <c r="U5278" i="7"/>
  <c r="U5279" i="7"/>
  <c r="U5280" i="7"/>
  <c r="U5281" i="7"/>
  <c r="U5282" i="7"/>
  <c r="U5283" i="7"/>
  <c r="U5284" i="7"/>
  <c r="U5285" i="7"/>
  <c r="U5286" i="7"/>
  <c r="U5287" i="7"/>
  <c r="U5288" i="7"/>
  <c r="U5289" i="7"/>
  <c r="U5290" i="7"/>
  <c r="U5291" i="7"/>
  <c r="U5292" i="7"/>
  <c r="U5293" i="7"/>
  <c r="U5294" i="7"/>
  <c r="U5295" i="7"/>
  <c r="U5296" i="7"/>
  <c r="U5297" i="7"/>
  <c r="U5298" i="7"/>
  <c r="U5299" i="7"/>
  <c r="U5300" i="7"/>
  <c r="U5301" i="7"/>
  <c r="U5302" i="7"/>
  <c r="U5303" i="7"/>
  <c r="U5304" i="7"/>
  <c r="U5305" i="7"/>
  <c r="U5306" i="7"/>
  <c r="U5307" i="7"/>
  <c r="U5308" i="7"/>
  <c r="U5309" i="7"/>
  <c r="U5310" i="7"/>
  <c r="U5311" i="7"/>
  <c r="U5312" i="7"/>
  <c r="U5313" i="7"/>
  <c r="U5314" i="7"/>
  <c r="U5315" i="7"/>
  <c r="U5316" i="7"/>
  <c r="U5317" i="7"/>
  <c r="U5318" i="7"/>
  <c r="U5319" i="7"/>
  <c r="U5320" i="7"/>
  <c r="U5321" i="7"/>
  <c r="U5322" i="7"/>
  <c r="U5323" i="7"/>
  <c r="U5324" i="7"/>
  <c r="U5325" i="7"/>
  <c r="U5326" i="7"/>
  <c r="U5327" i="7"/>
  <c r="U5328" i="7"/>
  <c r="U5329" i="7"/>
  <c r="U5330" i="7"/>
  <c r="U5331" i="7"/>
  <c r="U5332" i="7"/>
  <c r="U5333" i="7"/>
  <c r="U5334" i="7"/>
  <c r="U5335" i="7"/>
  <c r="U5336" i="7"/>
  <c r="U5337" i="7"/>
  <c r="U5338" i="7"/>
  <c r="U5339" i="7"/>
  <c r="U5340" i="7"/>
  <c r="U5341" i="7"/>
  <c r="U5342" i="7"/>
  <c r="U5343" i="7"/>
  <c r="U5344" i="7"/>
  <c r="U5345" i="7"/>
  <c r="U5346" i="7"/>
  <c r="U5347" i="7"/>
  <c r="U5348" i="7"/>
  <c r="U5349" i="7"/>
  <c r="U5350" i="7"/>
  <c r="U5351" i="7"/>
  <c r="U5352" i="7"/>
  <c r="U5353" i="7"/>
  <c r="U5354" i="7"/>
  <c r="U5355" i="7"/>
  <c r="U5356" i="7"/>
  <c r="U5357" i="7"/>
  <c r="U5358" i="7"/>
  <c r="U5359" i="7"/>
  <c r="U5360" i="7"/>
  <c r="U5361" i="7"/>
  <c r="U5362" i="7"/>
  <c r="U5363" i="7"/>
  <c r="U5364" i="7"/>
  <c r="U5365" i="7"/>
  <c r="U5366" i="7"/>
  <c r="U5367" i="7"/>
  <c r="U5368" i="7"/>
  <c r="U5369" i="7"/>
  <c r="U5370" i="7"/>
  <c r="U5371" i="7"/>
  <c r="U5372" i="7"/>
  <c r="U5373" i="7"/>
  <c r="U5374" i="7"/>
  <c r="U5375" i="7"/>
  <c r="U5376" i="7"/>
  <c r="U5377" i="7"/>
  <c r="U5378" i="7"/>
  <c r="U5379" i="7"/>
  <c r="U5380" i="7"/>
  <c r="U5381" i="7"/>
  <c r="U5382" i="7"/>
  <c r="U5383" i="7"/>
  <c r="U5384" i="7"/>
  <c r="U5385" i="7"/>
  <c r="U5386" i="7"/>
  <c r="U5387" i="7"/>
  <c r="U5388" i="7"/>
  <c r="U5389" i="7"/>
  <c r="U5390" i="7"/>
  <c r="U5391" i="7"/>
  <c r="U5392" i="7"/>
  <c r="U5393" i="7"/>
  <c r="U5394" i="7"/>
  <c r="U5395" i="7"/>
  <c r="U5396" i="7"/>
  <c r="U5397" i="7"/>
  <c r="U5398" i="7"/>
  <c r="U5399" i="7"/>
  <c r="U5400" i="7"/>
  <c r="U5401" i="7"/>
  <c r="U5402" i="7"/>
  <c r="U5403" i="7"/>
  <c r="U5404" i="7"/>
  <c r="U5405" i="7"/>
  <c r="U5406" i="7"/>
  <c r="U5407" i="7"/>
  <c r="U5408" i="7"/>
  <c r="U5409" i="7"/>
  <c r="U5410" i="7"/>
  <c r="U5411" i="7"/>
  <c r="U5412" i="7"/>
  <c r="U5413" i="7"/>
  <c r="U5414" i="7"/>
  <c r="U5415" i="7"/>
  <c r="U5416" i="7"/>
  <c r="U5417" i="7"/>
  <c r="U5418" i="7"/>
  <c r="U5419" i="7"/>
  <c r="U5420" i="7"/>
  <c r="U5421" i="7"/>
  <c r="U5422" i="7"/>
  <c r="U5423" i="7"/>
  <c r="U5424" i="7"/>
  <c r="U5425" i="7"/>
  <c r="U5426" i="7"/>
  <c r="U5427" i="7"/>
  <c r="U5428" i="7"/>
  <c r="U5429" i="7"/>
  <c r="U5430" i="7"/>
  <c r="U5431" i="7"/>
  <c r="U5432" i="7"/>
  <c r="U5433" i="7"/>
  <c r="U5434" i="7"/>
  <c r="U5435" i="7"/>
  <c r="U5436" i="7"/>
  <c r="U5437" i="7"/>
  <c r="U5438" i="7"/>
  <c r="U5439" i="7"/>
  <c r="U5440" i="7"/>
  <c r="U5441" i="7"/>
  <c r="U5442" i="7"/>
  <c r="U5443" i="7"/>
  <c r="U5444" i="7"/>
  <c r="U5445" i="7"/>
  <c r="U5446" i="7"/>
  <c r="U5447" i="7"/>
  <c r="U5448" i="7"/>
  <c r="U5449" i="7"/>
  <c r="U5450" i="7"/>
  <c r="U5451" i="7"/>
  <c r="U5452" i="7"/>
  <c r="U5453" i="7"/>
  <c r="U5454" i="7"/>
  <c r="U5455" i="7"/>
  <c r="U5456" i="7"/>
  <c r="U5457" i="7"/>
  <c r="U5458" i="7"/>
  <c r="U5459" i="7"/>
  <c r="U5460" i="7"/>
  <c r="U5461" i="7"/>
  <c r="U5462" i="7"/>
  <c r="U5463" i="7"/>
  <c r="U5464" i="7"/>
  <c r="U5465" i="7"/>
  <c r="U5466" i="7"/>
  <c r="U5467" i="7"/>
  <c r="U5468" i="7"/>
  <c r="U5469" i="7"/>
  <c r="U5470" i="7"/>
  <c r="U5471" i="7"/>
  <c r="U5472" i="7"/>
  <c r="U5473" i="7"/>
  <c r="U5474" i="7"/>
  <c r="U5475" i="7"/>
  <c r="U5476" i="7"/>
  <c r="U5477" i="7"/>
  <c r="U5478" i="7"/>
  <c r="U5479" i="7"/>
  <c r="U5480" i="7"/>
  <c r="U5481" i="7"/>
  <c r="U5482" i="7"/>
  <c r="U5483" i="7"/>
  <c r="U5484" i="7"/>
  <c r="U5485" i="7"/>
  <c r="U5486" i="7"/>
  <c r="U5487" i="7"/>
  <c r="U5488" i="7"/>
  <c r="U5489" i="7"/>
  <c r="U5490" i="7"/>
  <c r="U5491" i="7"/>
  <c r="U5492" i="7"/>
  <c r="U5493" i="7"/>
  <c r="U5494" i="7"/>
  <c r="U5495" i="7"/>
  <c r="U5496" i="7"/>
  <c r="U5497" i="7"/>
  <c r="U5498" i="7"/>
  <c r="U5499" i="7"/>
  <c r="U5500" i="7"/>
  <c r="U5501" i="7"/>
  <c r="U5502" i="7"/>
  <c r="U5503" i="7"/>
  <c r="U5504" i="7"/>
  <c r="U5505" i="7"/>
  <c r="U5506" i="7"/>
  <c r="U5507" i="7"/>
  <c r="U5508" i="7"/>
  <c r="U5509" i="7"/>
  <c r="U5510" i="7"/>
  <c r="U5511" i="7"/>
  <c r="U5512" i="7"/>
  <c r="U5513" i="7"/>
  <c r="U5514" i="7"/>
  <c r="U5515" i="7"/>
  <c r="U5516" i="7"/>
  <c r="U5517" i="7"/>
  <c r="U5518" i="7"/>
  <c r="U5519" i="7"/>
  <c r="U5520" i="7"/>
  <c r="U5521" i="7"/>
  <c r="U5522" i="7"/>
  <c r="U5523" i="7"/>
  <c r="U5524" i="7"/>
  <c r="U5525" i="7"/>
  <c r="U5526" i="7"/>
  <c r="U5527" i="7"/>
  <c r="U5528" i="7"/>
  <c r="U5529" i="7"/>
  <c r="U5530" i="7"/>
  <c r="U5531" i="7"/>
  <c r="U5532" i="7"/>
  <c r="U5533" i="7"/>
  <c r="U5534" i="7"/>
  <c r="U5535" i="7"/>
  <c r="U5536" i="7"/>
  <c r="U5537" i="7"/>
  <c r="U5538" i="7"/>
  <c r="U5539" i="7"/>
  <c r="U5540" i="7"/>
  <c r="U5541" i="7"/>
  <c r="U5542" i="7"/>
  <c r="U5543" i="7"/>
  <c r="U5544" i="7"/>
  <c r="U5545" i="7"/>
  <c r="U5546" i="7"/>
  <c r="U5547" i="7"/>
  <c r="U5548" i="7"/>
  <c r="U5549" i="7"/>
  <c r="U5550" i="7"/>
  <c r="U5551" i="7"/>
  <c r="U5552" i="7"/>
  <c r="U5553" i="7"/>
  <c r="U5554" i="7"/>
  <c r="U5555" i="7"/>
  <c r="U5556" i="7"/>
  <c r="U5557" i="7"/>
  <c r="U5558" i="7"/>
  <c r="U5559" i="7"/>
  <c r="U5560" i="7"/>
  <c r="U5561" i="7"/>
  <c r="U5562" i="7"/>
  <c r="U5563" i="7"/>
  <c r="U5564" i="7"/>
  <c r="U5565" i="7"/>
  <c r="U5566" i="7"/>
  <c r="U5567" i="7"/>
  <c r="U5568" i="7"/>
  <c r="U5569" i="7"/>
  <c r="U5570" i="7"/>
  <c r="U5571" i="7"/>
  <c r="U5572" i="7"/>
  <c r="U5573" i="7"/>
  <c r="U5574" i="7"/>
  <c r="U5575" i="7"/>
  <c r="U5576" i="7"/>
  <c r="U5577" i="7"/>
  <c r="U5578" i="7"/>
  <c r="U5579" i="7"/>
  <c r="U5580" i="7"/>
  <c r="U5581" i="7"/>
  <c r="U5582" i="7"/>
  <c r="U5583" i="7"/>
  <c r="U5584" i="7"/>
  <c r="U5585" i="7"/>
  <c r="U5586" i="7"/>
  <c r="U5587" i="7"/>
  <c r="U5588" i="7"/>
  <c r="U5589" i="7"/>
  <c r="U5590" i="7"/>
  <c r="U5591" i="7"/>
  <c r="U5592" i="7"/>
  <c r="U5593" i="7"/>
  <c r="U5594" i="7"/>
  <c r="U5595" i="7"/>
  <c r="U5596" i="7"/>
  <c r="U5597" i="7"/>
  <c r="U5598" i="7"/>
  <c r="U5599" i="7"/>
  <c r="U5600" i="7"/>
  <c r="U5601" i="7"/>
  <c r="U5602" i="7"/>
  <c r="U5603" i="7"/>
  <c r="U5604" i="7"/>
  <c r="U5605" i="7"/>
  <c r="U5606" i="7"/>
  <c r="U5607" i="7"/>
  <c r="U5608" i="7"/>
  <c r="U5609" i="7"/>
  <c r="U5610" i="7"/>
  <c r="U5611" i="7"/>
  <c r="U5612" i="7"/>
  <c r="U5613" i="7"/>
  <c r="U5614" i="7"/>
  <c r="U5615" i="7"/>
  <c r="U5616" i="7"/>
  <c r="U5617" i="7"/>
  <c r="U5618" i="7"/>
  <c r="U5619" i="7"/>
  <c r="U5620" i="7"/>
  <c r="U5621" i="7"/>
  <c r="U5622" i="7"/>
  <c r="U5623" i="7"/>
  <c r="U5624" i="7"/>
  <c r="U5625" i="7"/>
  <c r="U5626" i="7"/>
  <c r="U5627" i="7"/>
  <c r="U5628" i="7"/>
  <c r="U5629" i="7"/>
  <c r="U5630" i="7"/>
  <c r="U5631" i="7"/>
  <c r="U5632" i="7"/>
  <c r="U5633" i="7"/>
  <c r="U5634" i="7"/>
  <c r="U5635" i="7"/>
  <c r="U5636" i="7"/>
  <c r="U5637" i="7"/>
  <c r="U5638" i="7"/>
  <c r="U5639" i="7"/>
  <c r="U5640" i="7"/>
  <c r="U5641" i="7"/>
  <c r="U5642" i="7"/>
  <c r="U5643" i="7"/>
  <c r="U5644" i="7"/>
  <c r="U5645" i="7"/>
  <c r="U5646" i="7"/>
  <c r="U5647" i="7"/>
  <c r="U5648" i="7"/>
  <c r="U5649" i="7"/>
  <c r="U5650" i="7"/>
  <c r="U5651" i="7"/>
  <c r="U5652" i="7"/>
  <c r="U5653" i="7"/>
  <c r="U5654" i="7"/>
  <c r="U5655" i="7"/>
  <c r="U5656" i="7"/>
  <c r="U5657" i="7"/>
  <c r="U5658" i="7"/>
  <c r="U5659" i="7"/>
  <c r="U5660" i="7"/>
  <c r="U5661" i="7"/>
  <c r="U5662" i="7"/>
  <c r="U5663" i="7"/>
  <c r="U5664" i="7"/>
  <c r="U5665" i="7"/>
  <c r="U5666" i="7"/>
  <c r="U5667" i="7"/>
  <c r="U5668" i="7"/>
  <c r="U5669" i="7"/>
  <c r="U5670" i="7"/>
  <c r="U5671" i="7"/>
  <c r="U5672" i="7"/>
  <c r="U5673" i="7"/>
  <c r="U5674" i="7"/>
  <c r="U5675" i="7"/>
  <c r="U5676" i="7"/>
  <c r="U5677" i="7"/>
  <c r="U5678" i="7"/>
  <c r="U5679" i="7"/>
  <c r="U5680" i="7"/>
  <c r="U5681" i="7"/>
  <c r="U5682" i="7"/>
  <c r="U5683" i="7"/>
  <c r="U5684" i="7"/>
  <c r="U5685" i="7"/>
  <c r="U5686" i="7"/>
  <c r="U5687" i="7"/>
  <c r="U5688" i="7"/>
  <c r="U5689" i="7"/>
  <c r="U5690" i="7"/>
  <c r="U5691" i="7"/>
  <c r="U5692" i="7"/>
  <c r="U5693" i="7"/>
  <c r="U5694" i="7"/>
  <c r="U5695" i="7"/>
  <c r="U5696" i="7"/>
  <c r="U5697" i="7"/>
  <c r="U5698" i="7"/>
  <c r="U5699" i="7"/>
  <c r="U5700" i="7"/>
  <c r="U5701" i="7"/>
  <c r="U5702" i="7"/>
  <c r="U5703" i="7"/>
  <c r="U5704" i="7"/>
  <c r="U5705" i="7"/>
  <c r="U5706" i="7"/>
  <c r="U5707" i="7"/>
  <c r="U5708" i="7"/>
  <c r="U5709" i="7"/>
  <c r="U5710" i="7"/>
  <c r="U5711" i="7"/>
  <c r="U5712" i="7"/>
  <c r="U5713" i="7"/>
  <c r="U5714" i="7"/>
  <c r="U5715" i="7"/>
  <c r="U5716" i="7"/>
  <c r="U5717" i="7"/>
  <c r="U5718" i="7"/>
  <c r="U5719" i="7"/>
  <c r="U5720" i="7"/>
  <c r="U5721" i="7"/>
  <c r="U5722" i="7"/>
  <c r="U5723" i="7"/>
  <c r="U5724" i="7"/>
  <c r="U5725" i="7"/>
  <c r="U5726" i="7"/>
  <c r="U5727" i="7"/>
  <c r="U5728" i="7"/>
  <c r="U5729" i="7"/>
  <c r="U5730" i="7"/>
  <c r="U5731" i="7"/>
  <c r="U5732" i="7"/>
  <c r="U5733" i="7"/>
  <c r="U5734" i="7"/>
  <c r="U5735" i="7"/>
  <c r="U5736" i="7"/>
  <c r="U5737" i="7"/>
  <c r="U5738" i="7"/>
  <c r="U5739" i="7"/>
  <c r="U5740" i="7"/>
  <c r="U5741" i="7"/>
  <c r="U5742" i="7"/>
  <c r="U5743" i="7"/>
  <c r="U5744" i="7"/>
  <c r="U5745" i="7"/>
  <c r="U5746" i="7"/>
  <c r="U5747" i="7"/>
  <c r="U5748" i="7"/>
  <c r="U5749" i="7"/>
  <c r="U5750" i="7"/>
  <c r="U5751" i="7"/>
  <c r="U5752" i="7"/>
  <c r="U5753" i="7"/>
  <c r="U5754" i="7"/>
  <c r="U5755" i="7"/>
  <c r="U5756" i="7"/>
  <c r="U5757" i="7"/>
  <c r="U5758" i="7"/>
  <c r="U5759" i="7"/>
  <c r="U5760" i="7"/>
  <c r="U5761" i="7"/>
  <c r="U5762" i="7"/>
  <c r="U5763" i="7"/>
  <c r="U5764" i="7"/>
  <c r="U5765" i="7"/>
  <c r="U5766" i="7"/>
  <c r="U5767" i="7"/>
  <c r="U5768" i="7"/>
  <c r="U5769" i="7"/>
  <c r="U5770" i="7"/>
  <c r="U5771" i="7"/>
  <c r="U5772" i="7"/>
  <c r="U5773" i="7"/>
  <c r="U5774" i="7"/>
  <c r="U5775" i="7"/>
  <c r="U5776" i="7"/>
  <c r="U5777" i="7"/>
  <c r="U5778" i="7"/>
  <c r="U5779" i="7"/>
  <c r="U5780" i="7"/>
  <c r="U5781" i="7"/>
  <c r="U5782" i="7"/>
  <c r="U5783" i="7"/>
  <c r="U5784" i="7"/>
  <c r="U5785" i="7"/>
  <c r="U5786" i="7"/>
  <c r="U5787" i="7"/>
  <c r="U5788" i="7"/>
  <c r="U5789" i="7"/>
  <c r="U5790" i="7"/>
  <c r="U5791" i="7"/>
  <c r="U5792" i="7"/>
  <c r="U5793" i="7"/>
  <c r="U5794" i="7"/>
  <c r="U5795" i="7"/>
  <c r="U5796" i="7"/>
  <c r="U5797" i="7"/>
  <c r="U5798" i="7"/>
  <c r="U5799" i="7"/>
  <c r="U5800" i="7"/>
  <c r="U5801" i="7"/>
  <c r="U5802" i="7"/>
  <c r="U5803" i="7"/>
  <c r="U5804" i="7"/>
  <c r="U5805" i="7"/>
  <c r="U5806" i="7"/>
  <c r="U5807" i="7"/>
  <c r="U5808" i="7"/>
  <c r="U5809" i="7"/>
  <c r="U5810" i="7"/>
  <c r="U5811" i="7"/>
  <c r="U5812" i="7"/>
  <c r="U5813" i="7"/>
  <c r="U5814" i="7"/>
  <c r="U5815" i="7"/>
  <c r="U5816" i="7"/>
  <c r="U5817" i="7"/>
  <c r="U5818" i="7"/>
  <c r="U5819" i="7"/>
  <c r="U5820" i="7"/>
  <c r="U5821" i="7"/>
  <c r="U5822" i="7"/>
  <c r="U5823" i="7"/>
  <c r="U5824" i="7"/>
  <c r="U5825" i="7"/>
  <c r="U5826" i="7"/>
  <c r="U5827" i="7"/>
  <c r="U5828" i="7"/>
  <c r="U5829" i="7"/>
  <c r="U5830" i="7"/>
  <c r="U5831" i="7"/>
  <c r="U5832" i="7"/>
  <c r="U5833" i="7"/>
  <c r="U5834" i="7"/>
  <c r="U5835" i="7"/>
  <c r="U5836" i="7"/>
  <c r="U5837" i="7"/>
  <c r="U5838" i="7"/>
  <c r="U5839" i="7"/>
  <c r="U5840" i="7"/>
  <c r="U5841" i="7"/>
  <c r="U5842" i="7"/>
  <c r="U5843" i="7"/>
  <c r="U5844" i="7"/>
  <c r="U5845" i="7"/>
  <c r="U5846" i="7"/>
  <c r="U5847" i="7"/>
  <c r="U5848" i="7"/>
  <c r="U5849" i="7"/>
  <c r="U5850" i="7"/>
  <c r="U5851" i="7"/>
  <c r="U5852" i="7"/>
  <c r="U5853" i="7"/>
  <c r="U5854" i="7"/>
  <c r="U5855" i="7"/>
  <c r="U5856" i="7"/>
  <c r="U5857" i="7"/>
  <c r="U5858" i="7"/>
  <c r="U5859" i="7"/>
  <c r="U5860" i="7"/>
  <c r="U5861" i="7"/>
  <c r="U5862" i="7"/>
  <c r="U5863" i="7"/>
  <c r="U5864" i="7"/>
  <c r="U5865" i="7"/>
  <c r="U5866" i="7"/>
  <c r="U5867" i="7"/>
  <c r="U5868" i="7"/>
  <c r="U5869" i="7"/>
  <c r="U5870" i="7"/>
  <c r="U5871" i="7"/>
  <c r="U5872" i="7"/>
  <c r="U5873" i="7"/>
  <c r="U5874" i="7"/>
  <c r="U5875" i="7"/>
  <c r="U5876" i="7"/>
  <c r="U5877" i="7"/>
  <c r="U5878" i="7"/>
  <c r="U5879" i="7"/>
  <c r="U5880" i="7"/>
  <c r="U5881" i="7"/>
  <c r="U5882" i="7"/>
  <c r="U5883" i="7"/>
  <c r="U5884" i="7"/>
  <c r="U5885" i="7"/>
  <c r="U5886" i="7"/>
  <c r="U5887" i="7"/>
  <c r="U5888" i="7"/>
  <c r="U5889" i="7"/>
  <c r="U5890" i="7"/>
  <c r="U5891" i="7"/>
  <c r="U5892" i="7"/>
  <c r="U5893" i="7"/>
  <c r="U5894" i="7"/>
  <c r="U5895" i="7"/>
  <c r="U5896" i="7"/>
  <c r="U5897" i="7"/>
  <c r="U5898" i="7"/>
  <c r="U5899" i="7"/>
  <c r="U5900" i="7"/>
  <c r="U5901" i="7"/>
  <c r="U5902" i="7"/>
  <c r="U5903" i="7"/>
  <c r="U5904" i="7"/>
  <c r="U5905" i="7"/>
  <c r="U5906" i="7"/>
  <c r="U5907" i="7"/>
  <c r="U5908" i="7"/>
  <c r="U5909" i="7"/>
  <c r="U5910" i="7"/>
  <c r="U5911" i="7"/>
  <c r="U5912" i="7"/>
  <c r="U5913" i="7"/>
  <c r="U5914" i="7"/>
  <c r="U5915" i="7"/>
  <c r="U5916" i="7"/>
  <c r="U5917" i="7"/>
  <c r="U5918" i="7"/>
  <c r="U5919" i="7"/>
  <c r="U5920" i="7"/>
  <c r="U5921" i="7"/>
  <c r="U5922" i="7"/>
  <c r="U5923" i="7"/>
  <c r="U5924" i="7"/>
  <c r="U5925" i="7"/>
  <c r="U5926" i="7"/>
  <c r="U5927" i="7"/>
  <c r="U5928" i="7"/>
  <c r="U5929" i="7"/>
  <c r="U5930" i="7"/>
  <c r="U5931" i="7"/>
  <c r="U5932" i="7"/>
  <c r="U5933" i="7"/>
  <c r="U5934" i="7"/>
  <c r="U5935" i="7"/>
  <c r="U5936" i="7"/>
  <c r="U5937" i="7"/>
  <c r="U5938" i="7"/>
  <c r="U5939" i="7"/>
  <c r="U5940" i="7"/>
  <c r="U5941" i="7"/>
  <c r="U5942" i="7"/>
  <c r="U5943" i="7"/>
  <c r="U5944" i="7"/>
  <c r="U5945" i="7"/>
  <c r="U5946" i="7"/>
  <c r="U5947" i="7"/>
  <c r="U5948" i="7"/>
  <c r="U5949" i="7"/>
  <c r="U5950" i="7"/>
  <c r="U5951" i="7"/>
  <c r="U5952" i="7"/>
  <c r="U5953" i="7"/>
  <c r="U5954" i="7"/>
  <c r="U5955" i="7"/>
  <c r="U5956" i="7"/>
  <c r="U5957" i="7"/>
  <c r="U5958" i="7"/>
  <c r="U5959" i="7"/>
  <c r="U5960" i="7"/>
  <c r="U5961" i="7"/>
  <c r="U5962" i="7"/>
  <c r="U5963" i="7"/>
  <c r="U5964" i="7"/>
  <c r="U5965" i="7"/>
  <c r="U5966" i="7"/>
  <c r="U5967" i="7"/>
  <c r="U5968" i="7"/>
  <c r="U5969" i="7"/>
  <c r="U5970" i="7"/>
  <c r="U5971" i="7"/>
  <c r="U5972" i="7"/>
  <c r="U5973" i="7"/>
  <c r="U5974" i="7"/>
  <c r="U5975" i="7"/>
  <c r="U5976" i="7"/>
  <c r="U5977" i="7"/>
  <c r="U5978" i="7"/>
  <c r="U5979" i="7"/>
  <c r="U5980" i="7"/>
  <c r="U5981" i="7"/>
  <c r="U5982" i="7"/>
  <c r="U5983" i="7"/>
  <c r="U5984" i="7"/>
  <c r="U5985" i="7"/>
  <c r="U5986" i="7"/>
  <c r="U5987" i="7"/>
  <c r="U5988" i="7"/>
  <c r="U5989" i="7"/>
  <c r="U5990" i="7"/>
  <c r="U5991" i="7"/>
  <c r="U5992" i="7"/>
  <c r="U5993" i="7"/>
  <c r="U5994" i="7"/>
  <c r="U5995" i="7"/>
  <c r="U5996" i="7"/>
  <c r="U5997" i="7"/>
  <c r="U5998" i="7"/>
  <c r="U5999" i="7"/>
  <c r="U6000" i="7"/>
  <c r="U6001" i="7"/>
  <c r="U6002" i="7"/>
  <c r="U6003" i="7"/>
  <c r="U6004" i="7"/>
  <c r="U6005" i="7"/>
  <c r="U6006" i="7"/>
  <c r="U6007" i="7"/>
  <c r="U6008" i="7"/>
  <c r="U6009" i="7"/>
  <c r="U6010" i="7"/>
  <c r="U6011" i="7"/>
  <c r="U6012" i="7"/>
  <c r="U6013" i="7"/>
  <c r="U6014" i="7"/>
  <c r="U6015" i="7"/>
  <c r="U6016" i="7"/>
  <c r="U6017" i="7"/>
  <c r="U6018" i="7"/>
  <c r="U6019" i="7"/>
  <c r="U6020" i="7"/>
  <c r="U6021" i="7"/>
  <c r="U6022" i="7"/>
  <c r="U6023" i="7"/>
  <c r="U6024" i="7"/>
  <c r="U6025" i="7"/>
  <c r="U6026" i="7"/>
  <c r="U6027" i="7"/>
  <c r="U6028" i="7"/>
  <c r="U6029" i="7"/>
  <c r="U6030" i="7"/>
  <c r="U6031" i="7"/>
  <c r="U6032" i="7"/>
  <c r="U6033" i="7"/>
  <c r="U6034" i="7"/>
  <c r="U6035" i="7"/>
  <c r="U6036" i="7"/>
  <c r="U6037" i="7"/>
  <c r="U6038" i="7"/>
  <c r="U6039" i="7"/>
  <c r="U6040" i="7"/>
  <c r="U6041" i="7"/>
  <c r="U6042" i="7"/>
  <c r="U6043" i="7"/>
  <c r="U6044" i="7"/>
  <c r="U6045" i="7"/>
  <c r="U6046" i="7"/>
  <c r="U6047" i="7"/>
  <c r="U6048" i="7"/>
  <c r="U6049" i="7"/>
  <c r="U6050" i="7"/>
  <c r="U6051" i="7"/>
  <c r="U6052" i="7"/>
  <c r="U6053" i="7"/>
  <c r="U6054" i="7"/>
  <c r="U6055" i="7"/>
  <c r="U6056" i="7"/>
  <c r="U6057" i="7"/>
  <c r="U6058" i="7"/>
  <c r="U6059" i="7"/>
  <c r="U6060" i="7"/>
  <c r="U6061" i="7"/>
  <c r="U6062" i="7"/>
  <c r="U6063" i="7"/>
  <c r="U6064" i="7"/>
  <c r="U6065" i="7"/>
  <c r="U6066" i="7"/>
  <c r="U6067" i="7"/>
  <c r="U6068" i="7"/>
  <c r="U6069" i="7"/>
  <c r="U6070" i="7"/>
  <c r="U6071" i="7"/>
  <c r="U6072" i="7"/>
  <c r="U6073" i="7"/>
  <c r="U6074" i="7"/>
  <c r="U6075" i="7"/>
  <c r="U6076" i="7"/>
  <c r="U6077" i="7"/>
  <c r="U6078" i="7"/>
  <c r="U6079" i="7"/>
  <c r="U6080" i="7"/>
  <c r="U6081" i="7"/>
  <c r="U6082" i="7"/>
  <c r="U6083" i="7"/>
  <c r="U6084" i="7"/>
  <c r="U6085" i="7"/>
  <c r="U6086" i="7"/>
  <c r="U6087" i="7"/>
  <c r="U6088" i="7"/>
  <c r="U6089" i="7"/>
  <c r="U6090" i="7"/>
  <c r="U6091" i="7"/>
  <c r="U6092" i="7"/>
  <c r="U6093" i="7"/>
  <c r="U6094" i="7"/>
  <c r="U6095" i="7"/>
  <c r="U6096" i="7"/>
  <c r="U6097" i="7"/>
  <c r="U6098" i="7"/>
  <c r="U6099" i="7"/>
  <c r="U6100" i="7"/>
  <c r="U6101" i="7"/>
  <c r="U6102" i="7"/>
  <c r="U6103" i="7"/>
  <c r="U6104" i="7"/>
  <c r="U6105" i="7"/>
  <c r="U6106" i="7"/>
  <c r="U6107" i="7"/>
  <c r="U6108" i="7"/>
  <c r="U6109" i="7"/>
  <c r="U6110" i="7"/>
  <c r="U6111" i="7"/>
  <c r="U6112" i="7"/>
  <c r="U6113" i="7"/>
  <c r="U6114" i="7"/>
  <c r="U6115" i="7"/>
  <c r="U6116" i="7"/>
  <c r="U6117" i="7"/>
  <c r="U6118" i="7"/>
  <c r="U6119" i="7"/>
  <c r="U6120" i="7"/>
  <c r="U6121" i="7"/>
  <c r="U6122" i="7"/>
  <c r="U6123" i="7"/>
  <c r="U6124" i="7"/>
  <c r="U6125" i="7"/>
  <c r="U6126" i="7"/>
  <c r="U6127" i="7"/>
  <c r="U6128" i="7"/>
  <c r="U6129" i="7"/>
  <c r="U6130" i="7"/>
  <c r="U6131" i="7"/>
  <c r="U6132" i="7"/>
  <c r="U6133" i="7"/>
  <c r="U6134" i="7"/>
  <c r="U6135" i="7"/>
  <c r="U6136" i="7"/>
  <c r="U6137" i="7"/>
  <c r="U6138" i="7"/>
  <c r="U6139" i="7"/>
  <c r="U6140" i="7"/>
  <c r="U6141" i="7"/>
  <c r="U6142" i="7"/>
  <c r="U6143" i="7"/>
  <c r="U6144" i="7"/>
  <c r="U6145" i="7"/>
  <c r="U6146" i="7"/>
  <c r="U6147" i="7"/>
  <c r="U6148" i="7"/>
  <c r="U6149" i="7"/>
  <c r="U6150" i="7"/>
  <c r="U6151" i="7"/>
  <c r="U6152" i="7"/>
  <c r="U6153" i="7"/>
  <c r="U6154" i="7"/>
  <c r="U6155" i="7"/>
  <c r="U6156" i="7"/>
  <c r="U6157" i="7"/>
  <c r="U6158" i="7"/>
  <c r="U6159" i="7"/>
  <c r="U6160" i="7"/>
  <c r="U6161" i="7"/>
  <c r="U6162" i="7"/>
  <c r="U6163" i="7"/>
  <c r="U6164" i="7"/>
  <c r="U6165" i="7"/>
  <c r="U6166" i="7"/>
  <c r="U6167" i="7"/>
  <c r="U6168" i="7"/>
  <c r="U6169" i="7"/>
  <c r="U6170" i="7"/>
  <c r="U6171" i="7"/>
  <c r="U6172" i="7"/>
  <c r="U6173" i="7"/>
  <c r="U6174" i="7"/>
  <c r="U6175" i="7"/>
  <c r="U6176" i="7"/>
  <c r="U6177" i="7"/>
  <c r="U6178" i="7"/>
  <c r="U6179" i="7"/>
  <c r="U6180" i="7"/>
  <c r="U6181" i="7"/>
  <c r="U6182" i="7"/>
  <c r="U6183" i="7"/>
  <c r="U6184" i="7"/>
  <c r="U6185" i="7"/>
  <c r="U6186" i="7"/>
  <c r="U6187" i="7"/>
  <c r="U6188" i="7"/>
  <c r="U6189" i="7"/>
  <c r="U6190" i="7"/>
  <c r="U6191" i="7"/>
  <c r="U6192" i="7"/>
  <c r="U6193" i="7"/>
  <c r="U6194" i="7"/>
  <c r="U6195" i="7"/>
  <c r="U6196" i="7"/>
  <c r="U6197" i="7"/>
  <c r="U6198" i="7"/>
  <c r="U6199" i="7"/>
  <c r="U6200" i="7"/>
  <c r="U6201" i="7"/>
  <c r="U6202" i="7"/>
  <c r="U6203" i="7"/>
  <c r="U6204" i="7"/>
  <c r="U6205" i="7"/>
  <c r="U6206" i="7"/>
  <c r="U6207" i="7"/>
  <c r="U6208" i="7"/>
  <c r="U6209" i="7"/>
  <c r="U6210" i="7"/>
  <c r="U6211" i="7"/>
  <c r="U6212" i="7"/>
  <c r="U6213" i="7"/>
  <c r="U6214" i="7"/>
  <c r="U6215" i="7"/>
  <c r="U6216" i="7"/>
  <c r="U6217" i="7"/>
  <c r="U6218" i="7"/>
  <c r="U6219" i="7"/>
  <c r="U6220" i="7"/>
  <c r="U6221" i="7"/>
  <c r="U6222" i="7"/>
  <c r="U6223" i="7"/>
  <c r="U6224" i="7"/>
  <c r="U6225" i="7"/>
  <c r="U6226" i="7"/>
  <c r="U6227" i="7"/>
  <c r="U6228" i="7"/>
  <c r="U6229" i="7"/>
  <c r="U6230" i="7"/>
  <c r="U6231" i="7"/>
  <c r="U6232" i="7"/>
  <c r="U6233" i="7"/>
  <c r="U6234" i="7"/>
  <c r="U6235" i="7"/>
  <c r="U6236" i="7"/>
  <c r="U6237" i="7"/>
  <c r="U6238" i="7"/>
  <c r="U6239" i="7"/>
  <c r="U6240" i="7"/>
  <c r="U6241" i="7"/>
  <c r="U6242" i="7"/>
  <c r="U6243" i="7"/>
  <c r="U6244" i="7"/>
  <c r="U6245" i="7"/>
  <c r="U6246" i="7"/>
  <c r="U6247" i="7"/>
  <c r="U6248" i="7"/>
  <c r="U6249" i="7"/>
  <c r="U6250" i="7"/>
  <c r="U6251" i="7"/>
  <c r="U6252" i="7"/>
  <c r="U6253" i="7"/>
  <c r="U6254" i="7"/>
  <c r="U6255" i="7"/>
  <c r="U6256" i="7"/>
  <c r="U6257" i="7"/>
  <c r="U6258" i="7"/>
  <c r="U6259" i="7"/>
  <c r="U6260" i="7"/>
  <c r="U6261" i="7"/>
  <c r="U6262" i="7"/>
  <c r="U6263" i="7"/>
  <c r="U6264" i="7"/>
  <c r="U6265" i="7"/>
  <c r="U6266" i="7"/>
  <c r="U6267" i="7"/>
  <c r="U6268" i="7"/>
  <c r="U6269" i="7"/>
  <c r="U6270" i="7"/>
  <c r="U6271" i="7"/>
  <c r="U6272" i="7"/>
  <c r="U6273" i="7"/>
  <c r="U6274" i="7"/>
  <c r="U6275" i="7"/>
  <c r="U6276" i="7"/>
  <c r="U6277" i="7"/>
  <c r="U6278" i="7"/>
  <c r="U6279" i="7"/>
  <c r="U6280" i="7"/>
  <c r="U6281" i="7"/>
  <c r="U6282" i="7"/>
  <c r="U6283" i="7"/>
  <c r="U6284" i="7"/>
  <c r="U6285" i="7"/>
  <c r="U6286" i="7"/>
  <c r="U6287" i="7"/>
  <c r="U6288" i="7"/>
  <c r="U6289" i="7"/>
  <c r="U6290" i="7"/>
  <c r="U6291" i="7"/>
  <c r="U6292" i="7"/>
  <c r="U6293" i="7"/>
  <c r="U6294" i="7"/>
  <c r="U6295" i="7"/>
  <c r="U6296" i="7"/>
  <c r="U6297" i="7"/>
  <c r="U6298" i="7"/>
  <c r="U6299" i="7"/>
  <c r="U6300" i="7"/>
  <c r="U6301" i="7"/>
  <c r="U6302" i="7"/>
  <c r="U6303" i="7"/>
  <c r="U6304" i="7"/>
  <c r="U6305" i="7"/>
  <c r="U6306" i="7"/>
  <c r="U6307" i="7"/>
  <c r="U6308" i="7"/>
  <c r="U6309" i="7"/>
  <c r="U6310" i="7"/>
  <c r="U6311" i="7"/>
  <c r="U6312" i="7"/>
  <c r="U6313" i="7"/>
  <c r="U6314" i="7"/>
  <c r="U6315" i="7"/>
  <c r="U6316" i="7"/>
  <c r="U6317" i="7"/>
  <c r="U6318" i="7"/>
  <c r="U6319" i="7"/>
  <c r="U6320" i="7"/>
  <c r="U6321" i="7"/>
  <c r="U6322" i="7"/>
  <c r="U6323" i="7"/>
  <c r="U6324" i="7"/>
  <c r="U6325" i="7"/>
  <c r="U6326" i="7"/>
  <c r="U6327" i="7"/>
  <c r="U6328" i="7"/>
  <c r="U6329" i="7"/>
  <c r="U6330" i="7"/>
  <c r="U6331" i="7"/>
  <c r="U6332" i="7"/>
  <c r="U6333" i="7"/>
  <c r="U6334" i="7"/>
  <c r="U6335" i="7"/>
  <c r="U6336" i="7"/>
  <c r="U6337" i="7"/>
  <c r="U6338" i="7"/>
  <c r="U6339" i="7"/>
  <c r="U6340" i="7"/>
  <c r="U6341" i="7"/>
  <c r="U6342" i="7"/>
  <c r="U6343" i="7"/>
  <c r="U6344" i="7"/>
  <c r="U6345" i="7"/>
  <c r="U6346" i="7"/>
  <c r="U6347" i="7"/>
  <c r="U6348" i="7"/>
  <c r="U6349" i="7"/>
  <c r="U6350" i="7"/>
  <c r="U6351" i="7"/>
  <c r="U6352" i="7"/>
  <c r="U6353" i="7"/>
  <c r="U6354" i="7"/>
  <c r="U6355" i="7"/>
  <c r="U6356" i="7"/>
  <c r="U6357" i="7"/>
  <c r="U6358" i="7"/>
  <c r="U6359" i="7"/>
  <c r="U6360" i="7"/>
  <c r="U6361" i="7"/>
  <c r="U6362" i="7"/>
  <c r="U6363" i="7"/>
  <c r="U6364" i="7"/>
  <c r="U6365" i="7"/>
  <c r="U6366" i="7"/>
  <c r="U6367" i="7"/>
  <c r="U6368" i="7"/>
  <c r="U6369" i="7"/>
  <c r="U6370" i="7"/>
  <c r="U6371" i="7"/>
  <c r="U6372" i="7"/>
  <c r="U6373" i="7"/>
  <c r="U6374" i="7"/>
  <c r="U6375" i="7"/>
  <c r="U6376" i="7"/>
  <c r="U6377" i="7"/>
  <c r="U6378" i="7"/>
  <c r="U6379" i="7"/>
  <c r="U6380" i="7"/>
  <c r="U6381" i="7"/>
  <c r="U6382" i="7"/>
  <c r="U6383" i="7"/>
  <c r="U6384" i="7"/>
  <c r="U6385" i="7"/>
  <c r="U6386" i="7"/>
  <c r="U6387" i="7"/>
  <c r="U6388" i="7"/>
  <c r="U6389" i="7"/>
  <c r="U6390" i="7"/>
  <c r="U6391" i="7"/>
  <c r="U6392" i="7"/>
  <c r="U6393" i="7"/>
  <c r="U6394" i="7"/>
  <c r="U6395" i="7"/>
  <c r="U6396" i="7"/>
  <c r="U6397" i="7"/>
  <c r="U6398" i="7"/>
  <c r="U6399" i="7"/>
  <c r="U6400" i="7"/>
  <c r="U6401" i="7"/>
  <c r="U6402" i="7"/>
  <c r="U6403" i="7"/>
  <c r="U6404" i="7"/>
  <c r="U6405" i="7"/>
  <c r="U6406" i="7"/>
  <c r="U6407" i="7"/>
  <c r="U6408" i="7"/>
  <c r="U6409" i="7"/>
  <c r="U6410" i="7"/>
  <c r="U6411" i="7"/>
  <c r="U6412" i="7"/>
  <c r="U6413" i="7"/>
  <c r="U6414" i="7"/>
  <c r="U6415" i="7"/>
  <c r="U6416" i="7"/>
  <c r="U6417" i="7"/>
  <c r="U6418" i="7"/>
  <c r="U6419" i="7"/>
  <c r="U6420" i="7"/>
  <c r="U6421" i="7"/>
  <c r="U6422" i="7"/>
  <c r="U6423" i="7"/>
  <c r="U6424" i="7"/>
  <c r="U6425" i="7"/>
  <c r="U6426" i="7"/>
  <c r="U6427" i="7"/>
  <c r="U6428" i="7"/>
  <c r="U6429" i="7"/>
  <c r="U6430" i="7"/>
  <c r="U6431" i="7"/>
  <c r="U6432" i="7"/>
  <c r="U6433" i="7"/>
  <c r="U6434" i="7"/>
  <c r="U6435" i="7"/>
  <c r="U6436" i="7"/>
  <c r="U6437" i="7"/>
  <c r="U6438" i="7"/>
  <c r="U6439" i="7"/>
  <c r="U6440" i="7"/>
  <c r="U6441" i="7"/>
  <c r="U6442" i="7"/>
  <c r="U6443" i="7"/>
  <c r="U6444" i="7"/>
  <c r="U6445" i="7"/>
  <c r="U6446" i="7"/>
  <c r="U6447" i="7"/>
  <c r="U6448" i="7"/>
  <c r="U6449" i="7"/>
  <c r="U6450" i="7"/>
  <c r="U6451" i="7"/>
  <c r="U6452" i="7"/>
  <c r="U6453" i="7"/>
  <c r="U6454" i="7"/>
  <c r="U6455" i="7"/>
  <c r="U6456" i="7"/>
  <c r="U6457" i="7"/>
  <c r="U6458" i="7"/>
  <c r="U6459" i="7"/>
  <c r="U6460" i="7"/>
  <c r="U6461" i="7"/>
  <c r="U6462" i="7"/>
  <c r="U6463" i="7"/>
  <c r="U6464" i="7"/>
  <c r="U6465" i="7"/>
  <c r="U6466" i="7"/>
  <c r="U6467" i="7"/>
  <c r="U6468" i="7"/>
  <c r="U6469" i="7"/>
  <c r="U6470" i="7"/>
  <c r="U6471" i="7"/>
  <c r="U6472" i="7"/>
  <c r="U6473" i="7"/>
  <c r="U6474" i="7"/>
  <c r="U6475" i="7"/>
  <c r="U6476" i="7"/>
  <c r="U6477" i="7"/>
  <c r="U6478" i="7"/>
  <c r="U6479" i="7"/>
  <c r="U6480" i="7"/>
  <c r="U6481" i="7"/>
  <c r="U6482" i="7"/>
  <c r="U6483" i="7"/>
  <c r="U6484" i="7"/>
  <c r="U6485" i="7"/>
  <c r="U6486" i="7"/>
  <c r="U6487" i="7"/>
  <c r="U6488" i="7"/>
  <c r="U6489" i="7"/>
  <c r="U6490" i="7"/>
  <c r="U6491" i="7"/>
  <c r="U6492" i="7"/>
  <c r="U6493" i="7"/>
  <c r="U6494" i="7"/>
  <c r="U6495" i="7"/>
  <c r="U6496" i="7"/>
  <c r="U6497" i="7"/>
  <c r="U6498" i="7"/>
  <c r="U6499" i="7"/>
  <c r="U6500" i="7"/>
  <c r="U6501" i="7"/>
  <c r="U6502" i="7"/>
  <c r="U6503" i="7"/>
  <c r="U6504" i="7"/>
  <c r="U6505" i="7"/>
  <c r="U6506" i="7"/>
  <c r="U6507" i="7"/>
  <c r="U6508" i="7"/>
  <c r="U6509" i="7"/>
  <c r="U6510" i="7"/>
  <c r="U6511" i="7"/>
  <c r="U6512" i="7"/>
  <c r="U6513" i="7"/>
  <c r="U6514" i="7"/>
  <c r="U6515" i="7"/>
  <c r="U6516" i="7"/>
  <c r="U6517" i="7"/>
  <c r="U6518" i="7"/>
  <c r="U6519" i="7"/>
  <c r="U6520" i="7"/>
  <c r="U6521" i="7"/>
  <c r="U6522" i="7"/>
  <c r="U6523" i="7"/>
  <c r="U6524" i="7"/>
  <c r="U6525" i="7"/>
  <c r="U6526" i="7"/>
  <c r="U6527" i="7"/>
  <c r="U6528" i="7"/>
  <c r="U6529" i="7"/>
  <c r="U6530" i="7"/>
  <c r="U6531" i="7"/>
  <c r="U6532" i="7"/>
  <c r="U6533" i="7"/>
  <c r="U6534" i="7"/>
  <c r="U6535" i="7"/>
  <c r="U6536" i="7"/>
  <c r="U6537" i="7"/>
  <c r="U6538" i="7"/>
  <c r="U6539" i="7"/>
  <c r="U6540" i="7"/>
  <c r="U6541" i="7"/>
  <c r="U6542" i="7"/>
  <c r="U6543" i="7"/>
  <c r="U6544" i="7"/>
  <c r="U6545" i="7"/>
  <c r="U6546" i="7"/>
  <c r="U6547" i="7"/>
  <c r="U6548" i="7"/>
  <c r="U6549" i="7"/>
  <c r="U6550" i="7"/>
  <c r="U6551" i="7"/>
  <c r="U6552" i="7"/>
  <c r="U6553" i="7"/>
  <c r="U6554" i="7"/>
  <c r="U6555" i="7"/>
  <c r="U6556" i="7"/>
  <c r="U6557" i="7"/>
  <c r="U6558" i="7"/>
  <c r="U6559" i="7"/>
  <c r="U6560" i="7"/>
  <c r="U6561" i="7"/>
  <c r="U6562" i="7"/>
  <c r="U6563" i="7"/>
  <c r="U6564" i="7"/>
  <c r="U6565" i="7"/>
  <c r="U6566" i="7"/>
  <c r="U6567" i="7"/>
  <c r="U6568" i="7"/>
  <c r="U6569" i="7"/>
  <c r="U6570" i="7"/>
  <c r="U6571" i="7"/>
  <c r="U6572" i="7"/>
  <c r="U6573" i="7"/>
  <c r="U6574" i="7"/>
  <c r="U6575" i="7"/>
  <c r="U6576" i="7"/>
  <c r="U6577" i="7"/>
  <c r="U6578" i="7"/>
  <c r="U6579" i="7"/>
  <c r="U6580" i="7"/>
  <c r="U6581" i="7"/>
  <c r="U6582" i="7"/>
  <c r="U6583" i="7"/>
  <c r="U6584" i="7"/>
  <c r="U6585" i="7"/>
  <c r="U6586" i="7"/>
  <c r="U6587" i="7"/>
  <c r="U6588" i="7"/>
  <c r="U6589" i="7"/>
  <c r="U6590" i="7"/>
  <c r="U6591" i="7"/>
  <c r="U6592" i="7"/>
  <c r="U6593" i="7"/>
  <c r="U6594" i="7"/>
  <c r="U6595" i="7"/>
  <c r="U6596" i="7"/>
  <c r="U6597" i="7"/>
  <c r="U6598" i="7"/>
  <c r="U6599" i="7"/>
  <c r="U6600" i="7"/>
  <c r="U6601" i="7"/>
  <c r="U6602" i="7"/>
  <c r="U6603" i="7"/>
  <c r="U6604" i="7"/>
  <c r="U6605" i="7"/>
  <c r="U6606" i="7"/>
  <c r="U6607" i="7"/>
  <c r="U6608" i="7"/>
  <c r="U6609" i="7"/>
  <c r="U6610" i="7"/>
  <c r="U6611" i="7"/>
  <c r="U6612" i="7"/>
  <c r="U6613" i="7"/>
  <c r="U6614" i="7"/>
  <c r="U6615" i="7"/>
  <c r="U6616" i="7"/>
  <c r="U6617" i="7"/>
  <c r="U6618" i="7"/>
  <c r="U6619" i="7"/>
  <c r="U6620" i="7"/>
  <c r="U6621" i="7"/>
  <c r="U6622" i="7"/>
  <c r="U6623" i="7"/>
  <c r="U6624" i="7"/>
  <c r="U6625" i="7"/>
  <c r="U6626" i="7"/>
  <c r="U6627" i="7"/>
  <c r="U6628" i="7"/>
  <c r="U6629" i="7"/>
  <c r="U6630" i="7"/>
  <c r="U6631" i="7"/>
  <c r="U6632" i="7"/>
  <c r="U6633" i="7"/>
  <c r="U6634" i="7"/>
  <c r="U6635" i="7"/>
  <c r="U6636" i="7"/>
  <c r="U6637" i="7"/>
  <c r="U6638" i="7"/>
  <c r="U6639" i="7"/>
  <c r="U6640" i="7"/>
  <c r="U6641" i="7"/>
  <c r="U6642" i="7"/>
  <c r="U6643" i="7"/>
  <c r="U6644" i="7"/>
  <c r="U6645" i="7"/>
  <c r="U6646" i="7"/>
  <c r="U6647" i="7"/>
  <c r="U6648" i="7"/>
  <c r="U6649" i="7"/>
  <c r="U6650" i="7"/>
  <c r="U6651" i="7"/>
  <c r="U6652" i="7"/>
  <c r="U6653" i="7"/>
  <c r="U6654" i="7"/>
  <c r="U6655" i="7"/>
  <c r="U6656" i="7"/>
  <c r="U6657" i="7"/>
  <c r="U6658" i="7"/>
  <c r="U6659" i="7"/>
  <c r="U6660" i="7"/>
  <c r="U6661" i="7"/>
  <c r="U6662" i="7"/>
  <c r="U6663" i="7"/>
  <c r="U6664" i="7"/>
  <c r="U6665" i="7"/>
  <c r="U6666" i="7"/>
  <c r="U6667" i="7"/>
  <c r="U6668" i="7"/>
  <c r="U6669" i="7"/>
  <c r="U6670" i="7"/>
  <c r="U6671" i="7"/>
  <c r="U6672" i="7"/>
  <c r="U6673" i="7"/>
  <c r="U6674" i="7"/>
  <c r="U6675" i="7"/>
  <c r="U6676" i="7"/>
  <c r="U6677" i="7"/>
  <c r="U6678" i="7"/>
  <c r="U6679" i="7"/>
  <c r="U6680" i="7"/>
  <c r="U6681" i="7"/>
  <c r="U6682" i="7"/>
  <c r="U6683" i="7"/>
  <c r="U6684" i="7"/>
  <c r="U6685" i="7"/>
  <c r="U6686" i="7"/>
  <c r="U6687" i="7"/>
  <c r="U6688" i="7"/>
  <c r="U6689" i="7"/>
  <c r="U6690" i="7"/>
  <c r="U6691" i="7"/>
  <c r="U6692" i="7"/>
  <c r="U6693" i="7"/>
  <c r="U6694" i="7"/>
  <c r="U6695" i="7"/>
  <c r="U2" i="7"/>
  <c r="T14" i="12"/>
  <c r="T2" i="12"/>
  <c r="T41" i="12"/>
  <c r="T24" i="12"/>
  <c r="T20" i="12"/>
  <c r="T4" i="12"/>
  <c r="T15" i="12"/>
  <c r="T42" i="12"/>
  <c r="T43" i="12"/>
  <c r="T117" i="12"/>
  <c r="T30" i="12"/>
  <c r="T6" i="12"/>
  <c r="T31" i="12"/>
  <c r="T16" i="12"/>
  <c r="T21" i="12"/>
  <c r="T61" i="12"/>
  <c r="T74" i="12"/>
  <c r="T62" i="12"/>
  <c r="T75" i="12"/>
  <c r="T63" i="12"/>
  <c r="T64" i="12"/>
  <c r="T44" i="12"/>
  <c r="T32" i="12"/>
  <c r="T33" i="12"/>
  <c r="T17" i="12"/>
  <c r="T10" i="12"/>
  <c r="T34" i="12"/>
  <c r="T18" i="12"/>
  <c r="T92" i="12"/>
  <c r="T45" i="12"/>
  <c r="T25" i="12"/>
  <c r="T76" i="12"/>
  <c r="T46" i="12"/>
  <c r="T11" i="12"/>
  <c r="T47" i="12"/>
  <c r="T77" i="12"/>
  <c r="T78" i="12"/>
  <c r="T93" i="12"/>
  <c r="T22" i="12"/>
  <c r="T48" i="12"/>
  <c r="T107" i="12"/>
  <c r="T26" i="12"/>
  <c r="T79" i="12"/>
  <c r="T108" i="12"/>
  <c r="T49" i="12"/>
  <c r="T127" i="12"/>
  <c r="T94" i="12"/>
  <c r="T50" i="12"/>
  <c r="T146" i="12"/>
  <c r="T65" i="12"/>
  <c r="T118" i="12"/>
  <c r="T119" i="12"/>
  <c r="T95" i="12"/>
  <c r="T80" i="12"/>
  <c r="T19" i="12"/>
  <c r="T7" i="12"/>
  <c r="T51" i="12"/>
  <c r="T109" i="12"/>
  <c r="T120" i="12"/>
  <c r="T110" i="12"/>
  <c r="T96" i="12"/>
  <c r="T128" i="12"/>
  <c r="T52" i="12"/>
  <c r="T140" i="12"/>
  <c r="T53" i="12"/>
  <c r="T129" i="12"/>
  <c r="T81" i="12"/>
  <c r="T130" i="12"/>
  <c r="T121" i="12"/>
  <c r="T97" i="12"/>
  <c r="T141" i="12"/>
  <c r="T122" i="12"/>
  <c r="T82" i="12"/>
  <c r="T8" i="12"/>
  <c r="T12" i="12"/>
  <c r="T35" i="12"/>
  <c r="T83" i="12"/>
  <c r="T54" i="12"/>
  <c r="T36" i="12"/>
  <c r="T66" i="12"/>
  <c r="T111" i="12"/>
  <c r="T23" i="12"/>
  <c r="T55" i="12"/>
  <c r="T27" i="12"/>
  <c r="T84" i="12"/>
  <c r="T85" i="12"/>
  <c r="T37" i="12"/>
  <c r="T112" i="12"/>
  <c r="T131" i="12"/>
  <c r="T67" i="12"/>
  <c r="T56" i="12"/>
  <c r="T68" i="12"/>
  <c r="T98" i="12"/>
  <c r="T142" i="12"/>
  <c r="T69" i="12"/>
  <c r="T143" i="12"/>
  <c r="T70" i="12"/>
  <c r="T113" i="12"/>
  <c r="T123" i="12"/>
  <c r="T114" i="12"/>
  <c r="T124" i="12"/>
  <c r="T99" i="12"/>
  <c r="T100" i="12"/>
  <c r="T125" i="12"/>
  <c r="T71" i="12"/>
  <c r="T101" i="12"/>
  <c r="T57" i="12"/>
  <c r="T38" i="12"/>
  <c r="T102" i="12"/>
  <c r="T115" i="12"/>
  <c r="T103" i="12"/>
  <c r="T132" i="12"/>
  <c r="T153" i="12"/>
  <c r="T104" i="12"/>
  <c r="T149" i="12"/>
  <c r="T150" i="12"/>
  <c r="T133" i="12"/>
  <c r="T28" i="12"/>
  <c r="T105" i="12"/>
  <c r="T134" i="12"/>
  <c r="T39" i="12"/>
  <c r="T86" i="12"/>
  <c r="T87" i="12"/>
  <c r="T135" i="12"/>
  <c r="T144" i="12"/>
  <c r="T106" i="12"/>
  <c r="T151" i="12"/>
  <c r="T147" i="12"/>
  <c r="T152" i="12"/>
  <c r="T136" i="12"/>
  <c r="T154" i="12"/>
  <c r="T58" i="12"/>
  <c r="T40" i="12"/>
  <c r="T88" i="12"/>
  <c r="T89" i="12"/>
  <c r="T137" i="12"/>
  <c r="T59" i="12"/>
  <c r="T90" i="12"/>
  <c r="T116" i="12"/>
  <c r="T138" i="12"/>
  <c r="T91" i="12"/>
  <c r="T126" i="12"/>
  <c r="T72" i="12"/>
  <c r="T139" i="12"/>
  <c r="T29" i="12"/>
  <c r="T60" i="12"/>
  <c r="T73" i="12"/>
  <c r="T148" i="12"/>
  <c r="T155" i="12"/>
  <c r="T171" i="12"/>
  <c r="T158" i="12"/>
  <c r="T159" i="12"/>
  <c r="T164" i="12"/>
  <c r="T165" i="12"/>
  <c r="T186" i="12"/>
  <c r="T178" i="12"/>
  <c r="T187" i="12"/>
  <c r="T160" i="12"/>
  <c r="T179" i="12"/>
  <c r="T166" i="12"/>
  <c r="T188" i="12"/>
  <c r="T189" i="12"/>
  <c r="T167" i="12"/>
  <c r="T180" i="12"/>
  <c r="T181" i="12"/>
  <c r="T190" i="12"/>
  <c r="T191" i="12"/>
  <c r="T192" i="12"/>
  <c r="T162" i="12"/>
  <c r="T200" i="12"/>
  <c r="T163" i="12"/>
  <c r="T182" i="12"/>
  <c r="T168" i="12"/>
  <c r="T201" i="12"/>
  <c r="T183" i="12"/>
  <c r="T202" i="12"/>
  <c r="T203" i="12"/>
  <c r="T208" i="12"/>
  <c r="T156" i="12"/>
  <c r="T184" i="12"/>
  <c r="T172" i="12"/>
  <c r="T157" i="12"/>
  <c r="T169" i="12"/>
  <c r="T204" i="12"/>
  <c r="T209" i="12"/>
  <c r="T193" i="12"/>
  <c r="T161" i="12"/>
  <c r="T194" i="12"/>
  <c r="T195" i="12"/>
  <c r="T145" i="12"/>
  <c r="T196" i="12"/>
  <c r="T215" i="12"/>
  <c r="T173" i="12"/>
  <c r="T216" i="12"/>
  <c r="T211" i="12"/>
  <c r="T217" i="12"/>
  <c r="T218" i="12"/>
  <c r="T221" i="12"/>
  <c r="T170" i="12"/>
  <c r="T212" i="12"/>
  <c r="T219" i="12"/>
  <c r="T205" i="12"/>
  <c r="T213" i="12"/>
  <c r="T197" i="12"/>
  <c r="T222" i="12"/>
  <c r="T206" i="12"/>
  <c r="T220" i="12"/>
  <c r="T198" i="12"/>
  <c r="T214" i="12"/>
  <c r="T223" i="12"/>
  <c r="T210" i="12"/>
  <c r="T207" i="12"/>
  <c r="T224" i="12"/>
  <c r="T199" i="12"/>
  <c r="T185" i="12"/>
  <c r="T225" i="12"/>
  <c r="T226" i="12"/>
  <c r="T174" i="12"/>
  <c r="T175" i="12"/>
  <c r="T176" i="12"/>
  <c r="T177" i="12"/>
  <c r="T3" i="12"/>
  <c r="T9" i="12"/>
  <c r="T13" i="12"/>
  <c r="T5" i="12"/>
  <c r="S43" i="12"/>
  <c r="S117" i="12"/>
  <c r="S30" i="12"/>
  <c r="S6" i="12"/>
  <c r="S31" i="12"/>
  <c r="S16" i="12"/>
  <c r="S21" i="12"/>
  <c r="S61" i="12"/>
  <c r="S74" i="12"/>
  <c r="S62" i="12"/>
  <c r="S63" i="12"/>
  <c r="S32" i="12"/>
  <c r="S33" i="12"/>
  <c r="S17" i="12"/>
  <c r="S10" i="12"/>
  <c r="S34" i="12"/>
  <c r="S18" i="12"/>
  <c r="S92" i="12"/>
  <c r="S25" i="12"/>
  <c r="S76" i="12"/>
  <c r="S46" i="12"/>
  <c r="S11" i="12"/>
  <c r="S47" i="12"/>
  <c r="S77" i="12"/>
  <c r="S78" i="12"/>
  <c r="S93" i="12"/>
  <c r="S22" i="12"/>
  <c r="S48" i="12"/>
  <c r="S107" i="12"/>
  <c r="S79" i="12"/>
  <c r="S49" i="12"/>
  <c r="S127" i="12"/>
  <c r="S94" i="12"/>
  <c r="S146" i="12"/>
  <c r="S65" i="12"/>
  <c r="S118" i="12"/>
  <c r="S95" i="12"/>
  <c r="S80" i="12"/>
  <c r="S19" i="12"/>
  <c r="S7" i="12"/>
  <c r="S51" i="12"/>
  <c r="S109" i="12"/>
  <c r="S96" i="12"/>
  <c r="S128" i="12"/>
  <c r="S52" i="12"/>
  <c r="S140" i="12"/>
  <c r="S53" i="12"/>
  <c r="S129" i="12"/>
  <c r="S130" i="12"/>
  <c r="S121" i="12"/>
  <c r="S97" i="12"/>
  <c r="S141" i="12"/>
  <c r="S8" i="12"/>
  <c r="S12" i="12"/>
  <c r="S35" i="12"/>
  <c r="S83" i="12"/>
  <c r="S111" i="12"/>
  <c r="S23" i="12"/>
  <c r="S27" i="12"/>
  <c r="S84" i="12"/>
  <c r="S37" i="12"/>
  <c r="S112" i="12"/>
  <c r="S131" i="12"/>
  <c r="S67" i="12"/>
  <c r="S56" i="12"/>
  <c r="S68" i="12"/>
  <c r="S142" i="12"/>
  <c r="S69" i="12"/>
  <c r="S70" i="12"/>
  <c r="S113" i="12"/>
  <c r="S123" i="12"/>
  <c r="S114" i="12"/>
  <c r="S124" i="12"/>
  <c r="S100" i="12"/>
  <c r="S125" i="12"/>
  <c r="S71" i="12"/>
  <c r="S101" i="12"/>
  <c r="S57" i="12"/>
  <c r="S38" i="12"/>
  <c r="S102" i="12"/>
  <c r="S115" i="12"/>
  <c r="S103" i="12"/>
  <c r="S132" i="12"/>
  <c r="S153" i="12"/>
  <c r="S104" i="12"/>
  <c r="S150" i="12"/>
  <c r="S133" i="12"/>
  <c r="S28" i="12"/>
  <c r="S105" i="12"/>
  <c r="S134" i="12"/>
  <c r="S39" i="12"/>
  <c r="S86" i="12"/>
  <c r="S135" i="12"/>
  <c r="S144" i="12"/>
  <c r="S106" i="12"/>
  <c r="S151" i="12"/>
  <c r="S147" i="12"/>
  <c r="S152" i="12"/>
  <c r="S154" i="12"/>
  <c r="S58" i="12"/>
  <c r="S40" i="12"/>
  <c r="S88" i="12"/>
  <c r="S89" i="12"/>
  <c r="S137" i="12"/>
  <c r="S59" i="12"/>
  <c r="S90" i="12"/>
  <c r="S91" i="12"/>
  <c r="S126" i="12"/>
  <c r="S72" i="12"/>
  <c r="S139" i="12"/>
  <c r="S73" i="12"/>
  <c r="S148" i="12"/>
  <c r="S155" i="12"/>
  <c r="S171" i="12"/>
  <c r="S158" i="12"/>
  <c r="S159" i="12"/>
  <c r="S164" i="12"/>
  <c r="S165" i="12"/>
  <c r="S186" i="12"/>
  <c r="S178" i="12"/>
  <c r="S187" i="12"/>
  <c r="S160" i="12"/>
  <c r="S179" i="12"/>
  <c r="S166" i="12"/>
  <c r="S188" i="12"/>
  <c r="S189" i="12"/>
  <c r="S167" i="12"/>
  <c r="S180" i="12"/>
  <c r="S181" i="12"/>
  <c r="S190" i="12"/>
  <c r="S191" i="12"/>
  <c r="S192" i="12"/>
  <c r="S162" i="12"/>
  <c r="S200" i="12"/>
  <c r="S163" i="12"/>
  <c r="S182" i="12"/>
  <c r="S168" i="12"/>
  <c r="S201" i="12"/>
  <c r="S183" i="12"/>
  <c r="S202" i="12"/>
  <c r="S203" i="12"/>
  <c r="S208" i="12"/>
  <c r="S156" i="12"/>
  <c r="S184" i="12"/>
  <c r="S172" i="12"/>
  <c r="S157" i="12"/>
  <c r="S169" i="12"/>
  <c r="S204" i="12"/>
  <c r="S209" i="12"/>
  <c r="S193" i="12"/>
  <c r="S161" i="12"/>
  <c r="S194" i="12"/>
  <c r="S195" i="12"/>
  <c r="S145" i="12"/>
  <c r="S196" i="12"/>
  <c r="S215" i="12"/>
  <c r="S173" i="12"/>
  <c r="S216" i="12"/>
  <c r="S211" i="12"/>
  <c r="S217" i="12"/>
  <c r="S218" i="12"/>
  <c r="S221" i="12"/>
  <c r="S170" i="12"/>
  <c r="S212" i="12"/>
  <c r="S219" i="12"/>
  <c r="S205" i="12"/>
  <c r="S213" i="12"/>
  <c r="S197" i="12"/>
  <c r="S222" i="12"/>
  <c r="S206" i="12"/>
  <c r="S220" i="12"/>
  <c r="S198" i="12"/>
  <c r="S214" i="12"/>
  <c r="S223" i="12"/>
  <c r="S210" i="12"/>
  <c r="S207" i="12"/>
  <c r="S224" i="12"/>
  <c r="S199" i="12"/>
  <c r="S185" i="12"/>
  <c r="S225" i="12"/>
  <c r="S226" i="12"/>
  <c r="S174" i="12"/>
  <c r="S175" i="12"/>
  <c r="S176" i="12"/>
  <c r="S177" i="12"/>
  <c r="S9" i="12"/>
  <c r="S13" i="12"/>
  <c r="S5" i="12"/>
  <c r="S14" i="12"/>
  <c r="S2" i="12"/>
  <c r="S41" i="12"/>
  <c r="S24" i="12"/>
  <c r="S20" i="12"/>
  <c r="S4" i="12"/>
  <c r="S15" i="12"/>
  <c r="S42" i="12"/>
  <c r="Q3" i="12"/>
  <c r="Q9" i="12"/>
  <c r="Q13" i="12"/>
  <c r="Q5" i="12"/>
  <c r="Q14" i="12"/>
  <c r="Q41" i="12"/>
  <c r="Q24" i="12"/>
  <c r="Q20" i="12"/>
  <c r="Q4" i="12"/>
  <c r="Q15" i="12"/>
  <c r="Q42" i="12"/>
  <c r="Q43" i="12"/>
  <c r="Q117" i="12"/>
  <c r="Q30" i="12"/>
  <c r="Q6" i="12"/>
  <c r="Q31" i="12"/>
  <c r="Q16" i="12"/>
  <c r="Q21" i="12"/>
  <c r="Q61" i="12"/>
  <c r="Q74" i="12"/>
  <c r="Q62" i="12"/>
  <c r="Q75" i="12"/>
  <c r="Q63" i="12"/>
  <c r="Q64" i="12"/>
  <c r="Q44" i="12"/>
  <c r="Q32" i="12"/>
  <c r="Q33" i="12"/>
  <c r="Q17" i="12"/>
  <c r="Q10" i="12"/>
  <c r="Q34" i="12"/>
  <c r="Q18" i="12"/>
  <c r="Q92" i="12"/>
  <c r="Q45" i="12"/>
  <c r="Q25" i="12"/>
  <c r="Q76" i="12"/>
  <c r="Q46" i="12"/>
  <c r="Q11" i="12"/>
  <c r="Q47" i="12"/>
  <c r="Q77" i="12"/>
  <c r="Q78" i="12"/>
  <c r="Q93" i="12"/>
  <c r="Q22" i="12"/>
  <c r="Q48" i="12"/>
  <c r="Q107" i="12"/>
  <c r="Q26" i="12"/>
  <c r="Q79" i="12"/>
  <c r="Q108" i="12"/>
  <c r="Q49" i="12"/>
  <c r="Q127" i="12"/>
  <c r="Q94" i="12"/>
  <c r="Q50" i="12"/>
  <c r="Q146" i="12"/>
  <c r="Q65" i="12"/>
  <c r="Q118" i="12"/>
  <c r="Q119" i="12"/>
  <c r="Q95" i="12"/>
  <c r="Q80" i="12"/>
  <c r="Q19" i="12"/>
  <c r="Q7" i="12"/>
  <c r="Q51" i="12"/>
  <c r="Q109" i="12"/>
  <c r="Q120" i="12"/>
  <c r="Q110" i="12"/>
  <c r="Q96" i="12"/>
  <c r="Q128" i="12"/>
  <c r="Q52" i="12"/>
  <c r="Q140" i="12"/>
  <c r="Q53" i="12"/>
  <c r="Q129" i="12"/>
  <c r="Q81" i="12"/>
  <c r="Q130" i="12"/>
  <c r="Q121" i="12"/>
  <c r="Q97" i="12"/>
  <c r="Q141" i="12"/>
  <c r="Q122" i="12"/>
  <c r="Q82" i="12"/>
  <c r="Q8" i="12"/>
  <c r="Q12" i="12"/>
  <c r="Q35" i="12"/>
  <c r="Q83" i="12"/>
  <c r="Q54" i="12"/>
  <c r="Q36" i="12"/>
  <c r="Q66" i="12"/>
  <c r="Q111" i="12"/>
  <c r="Q23" i="12"/>
  <c r="Q55" i="12"/>
  <c r="Q27" i="12"/>
  <c r="Q84" i="12"/>
  <c r="Q85" i="12"/>
  <c r="Q37" i="12"/>
  <c r="Q112" i="12"/>
  <c r="Q131" i="12"/>
  <c r="Q67" i="12"/>
  <c r="Q56" i="12"/>
  <c r="Q68" i="12"/>
  <c r="Q98" i="12"/>
  <c r="Q142" i="12"/>
  <c r="Q69" i="12"/>
  <c r="Q143" i="12"/>
  <c r="Q70" i="12"/>
  <c r="Q113" i="12"/>
  <c r="Q123" i="12"/>
  <c r="Q114" i="12"/>
  <c r="Q124" i="12"/>
  <c r="Q99" i="12"/>
  <c r="Q100" i="12"/>
  <c r="Q125" i="12"/>
  <c r="Q71" i="12"/>
  <c r="Q101" i="12"/>
  <c r="Q57" i="12"/>
  <c r="Q38" i="12"/>
  <c r="Q102" i="12"/>
  <c r="Q115" i="12"/>
  <c r="Q103" i="12"/>
  <c r="Q132" i="12"/>
  <c r="Q153" i="12"/>
  <c r="Q104" i="12"/>
  <c r="Q149" i="12"/>
  <c r="Q150" i="12"/>
  <c r="Q133" i="12"/>
  <c r="Q28" i="12"/>
  <c r="Q105" i="12"/>
  <c r="Q134" i="12"/>
  <c r="Q39" i="12"/>
  <c r="Q86" i="12"/>
  <c r="Q87" i="12"/>
  <c r="Q135" i="12"/>
  <c r="Q144" i="12"/>
  <c r="Q106" i="12"/>
  <c r="Q151" i="12"/>
  <c r="Q147" i="12"/>
  <c r="Q152" i="12"/>
  <c r="Q136" i="12"/>
  <c r="Q154" i="12"/>
  <c r="Q58" i="12"/>
  <c r="Q40" i="12"/>
  <c r="Q88" i="12"/>
  <c r="Q89" i="12"/>
  <c r="Q137" i="12"/>
  <c r="Q59" i="12"/>
  <c r="Q90" i="12"/>
  <c r="Q116" i="12"/>
  <c r="Q138" i="12"/>
  <c r="Q91" i="12"/>
  <c r="Q126" i="12"/>
  <c r="Q72" i="12"/>
  <c r="Q139" i="12"/>
  <c r="Q29" i="12"/>
  <c r="Q60" i="12"/>
  <c r="Q73" i="12"/>
  <c r="Q148" i="12"/>
  <c r="Q155" i="12"/>
  <c r="Q171" i="12"/>
  <c r="Q158" i="12"/>
  <c r="Q159" i="12"/>
  <c r="Q164" i="12"/>
  <c r="Q165" i="12"/>
  <c r="Q186" i="12"/>
  <c r="Q178" i="12"/>
  <c r="Q187" i="12"/>
  <c r="Q160" i="12"/>
  <c r="Q179" i="12"/>
  <c r="Q166" i="12"/>
  <c r="Q188" i="12"/>
  <c r="Q189" i="12"/>
  <c r="Q167" i="12"/>
  <c r="Q180" i="12"/>
  <c r="Q181" i="12"/>
  <c r="Q190" i="12"/>
  <c r="Q191" i="12"/>
  <c r="Q192" i="12"/>
  <c r="Q162" i="12"/>
  <c r="Q200" i="12"/>
  <c r="Q163" i="12"/>
  <c r="Q182" i="12"/>
  <c r="Q168" i="12"/>
  <c r="Q201" i="12"/>
  <c r="Q183" i="12"/>
  <c r="Q202" i="12"/>
  <c r="Q203" i="12"/>
  <c r="Q208" i="12"/>
  <c r="Q156" i="12"/>
  <c r="Q184" i="12"/>
  <c r="Q172" i="12"/>
  <c r="Q157" i="12"/>
  <c r="Q169" i="12"/>
  <c r="Q204" i="12"/>
  <c r="Q209" i="12"/>
  <c r="Q193" i="12"/>
  <c r="Q161" i="12"/>
  <c r="Q194" i="12"/>
  <c r="Q195" i="12"/>
  <c r="Q145" i="12"/>
  <c r="Q196" i="12"/>
  <c r="Q215" i="12"/>
  <c r="Q173" i="12"/>
  <c r="Q216" i="12"/>
  <c r="Q211" i="12"/>
  <c r="Q217" i="12"/>
  <c r="Q218" i="12"/>
  <c r="Q221" i="12"/>
  <c r="Q170" i="12"/>
  <c r="Q212" i="12"/>
  <c r="Q219" i="12"/>
  <c r="Q205" i="12"/>
  <c r="Q213" i="12"/>
  <c r="Q197" i="12"/>
  <c r="Q222" i="12"/>
  <c r="Q206" i="12"/>
  <c r="Q220" i="12"/>
  <c r="Q198" i="12"/>
  <c r="Q214" i="12"/>
  <c r="Q223" i="12"/>
  <c r="Q210" i="12"/>
  <c r="Q207" i="12"/>
  <c r="Q224" i="12"/>
  <c r="Q199" i="12"/>
  <c r="Q185" i="12"/>
  <c r="Q225" i="12"/>
  <c r="Q226" i="12"/>
  <c r="Q174" i="12"/>
  <c r="Q175" i="12"/>
  <c r="Q176" i="12"/>
  <c r="Q177" i="12"/>
  <c r="R92" i="12"/>
  <c r="R45" i="12"/>
  <c r="R25" i="12"/>
  <c r="R76" i="12"/>
  <c r="R46" i="12"/>
  <c r="R11" i="12"/>
  <c r="R47" i="12"/>
  <c r="R77" i="12"/>
  <c r="R78" i="12"/>
  <c r="R93" i="12"/>
  <c r="R22" i="12"/>
  <c r="R48" i="12"/>
  <c r="R107" i="12"/>
  <c r="R26" i="12"/>
  <c r="R79" i="12"/>
  <c r="R108" i="12"/>
  <c r="R49" i="12"/>
  <c r="R127" i="12"/>
  <c r="R94" i="12"/>
  <c r="R50" i="12"/>
  <c r="R146" i="12"/>
  <c r="R65" i="12"/>
  <c r="R118" i="12"/>
  <c r="R119" i="12"/>
  <c r="R95" i="12"/>
  <c r="R80" i="12"/>
  <c r="R19" i="12"/>
  <c r="R7" i="12"/>
  <c r="R51" i="12"/>
  <c r="R109" i="12"/>
  <c r="R120" i="12"/>
  <c r="R110" i="12"/>
  <c r="R96" i="12"/>
  <c r="R128" i="12"/>
  <c r="R52" i="12"/>
  <c r="R140" i="12"/>
  <c r="R53" i="12"/>
  <c r="R129" i="12"/>
  <c r="R81" i="12"/>
  <c r="R130" i="12"/>
  <c r="R121" i="12"/>
  <c r="R97" i="12"/>
  <c r="R141" i="12"/>
  <c r="R122" i="12"/>
  <c r="R82" i="12"/>
  <c r="R8" i="12"/>
  <c r="R12" i="12"/>
  <c r="R35" i="12"/>
  <c r="R83" i="12"/>
  <c r="R54" i="12"/>
  <c r="R36" i="12"/>
  <c r="R66" i="12"/>
  <c r="R111" i="12"/>
  <c r="R23" i="12"/>
  <c r="R55" i="12"/>
  <c r="R27" i="12"/>
  <c r="R84" i="12"/>
  <c r="R85" i="12"/>
  <c r="R37" i="12"/>
  <c r="R112" i="12"/>
  <c r="R131" i="12"/>
  <c r="R67" i="12"/>
  <c r="R56" i="12"/>
  <c r="R68" i="12"/>
  <c r="R98" i="12"/>
  <c r="R142" i="12"/>
  <c r="R69" i="12"/>
  <c r="R143" i="12"/>
  <c r="R70" i="12"/>
  <c r="R113" i="12"/>
  <c r="R123" i="12"/>
  <c r="R114" i="12"/>
  <c r="R124" i="12"/>
  <c r="R99" i="12"/>
  <c r="R125" i="12"/>
  <c r="R71" i="12"/>
  <c r="R101" i="12"/>
  <c r="R57" i="12"/>
  <c r="R38" i="12"/>
  <c r="R102" i="12"/>
  <c r="R115" i="12"/>
  <c r="R103" i="12"/>
  <c r="R132" i="12"/>
  <c r="R153" i="12"/>
  <c r="R104" i="12"/>
  <c r="R149" i="12"/>
  <c r="R150" i="12"/>
  <c r="R133" i="12"/>
  <c r="R28" i="12"/>
  <c r="R105" i="12"/>
  <c r="R134" i="12"/>
  <c r="R39" i="12"/>
  <c r="R86" i="12"/>
  <c r="R87" i="12"/>
  <c r="R135" i="12"/>
  <c r="R144" i="12"/>
  <c r="R106" i="12"/>
  <c r="R151" i="12"/>
  <c r="R147" i="12"/>
  <c r="R152" i="12"/>
  <c r="R136" i="12"/>
  <c r="R154" i="12"/>
  <c r="R58" i="12"/>
  <c r="R40" i="12"/>
  <c r="R88" i="12"/>
  <c r="R89" i="12"/>
  <c r="R137" i="12"/>
  <c r="R59" i="12"/>
  <c r="R90" i="12"/>
  <c r="R116" i="12"/>
  <c r="R138" i="12"/>
  <c r="R91" i="12"/>
  <c r="R126" i="12"/>
  <c r="R72" i="12"/>
  <c r="R139" i="12"/>
  <c r="R29" i="12"/>
  <c r="R60" i="12"/>
  <c r="R73" i="12"/>
  <c r="R148" i="12"/>
  <c r="R155" i="12"/>
  <c r="R171" i="12"/>
  <c r="R158" i="12"/>
  <c r="R159" i="12"/>
  <c r="R164" i="12"/>
  <c r="R165" i="12"/>
  <c r="R186" i="12"/>
  <c r="R178" i="12"/>
  <c r="R187" i="12"/>
  <c r="R160" i="12"/>
  <c r="R179" i="12"/>
  <c r="R166" i="12"/>
  <c r="R188" i="12"/>
  <c r="R189" i="12"/>
  <c r="R167" i="12"/>
  <c r="R180" i="12"/>
  <c r="R181" i="12"/>
  <c r="R190" i="12"/>
  <c r="R191" i="12"/>
  <c r="R192" i="12"/>
  <c r="R162" i="12"/>
  <c r="R200" i="12"/>
  <c r="R163" i="12"/>
  <c r="R182" i="12"/>
  <c r="R168" i="12"/>
  <c r="R201" i="12"/>
  <c r="R183" i="12"/>
  <c r="R202" i="12"/>
  <c r="R203" i="12"/>
  <c r="R208" i="12"/>
  <c r="R156" i="12"/>
  <c r="R184" i="12"/>
  <c r="R172" i="12"/>
  <c r="R157" i="12"/>
  <c r="R169" i="12"/>
  <c r="R204" i="12"/>
  <c r="R209" i="12"/>
  <c r="R193" i="12"/>
  <c r="R161" i="12"/>
  <c r="R194" i="12"/>
  <c r="R195" i="12"/>
  <c r="R145" i="12"/>
  <c r="R196" i="12"/>
  <c r="R215" i="12"/>
  <c r="R173" i="12"/>
  <c r="R216" i="12"/>
  <c r="R211" i="12"/>
  <c r="R217" i="12"/>
  <c r="R218" i="12"/>
  <c r="R221" i="12"/>
  <c r="R170" i="12"/>
  <c r="R212" i="12"/>
  <c r="R219" i="12"/>
  <c r="R205" i="12"/>
  <c r="R213" i="12"/>
  <c r="R197" i="12"/>
  <c r="R222" i="12"/>
  <c r="R206" i="12"/>
  <c r="R220" i="12"/>
  <c r="R198" i="12"/>
  <c r="R214" i="12"/>
  <c r="R223" i="12"/>
  <c r="R210" i="12"/>
  <c r="R207" i="12"/>
  <c r="R224" i="12"/>
  <c r="R199" i="12"/>
  <c r="R185" i="12"/>
  <c r="R225" i="12"/>
  <c r="R226" i="12"/>
  <c r="R174" i="12"/>
  <c r="R175" i="12"/>
  <c r="R176" i="12"/>
  <c r="R177" i="12"/>
  <c r="R20" i="12"/>
  <c r="R4" i="12"/>
  <c r="R15" i="12"/>
  <c r="R42" i="12"/>
  <c r="R43" i="12"/>
  <c r="R117" i="12"/>
  <c r="R30" i="12"/>
  <c r="R6" i="12"/>
  <c r="R31" i="12"/>
  <c r="R16" i="12"/>
  <c r="R21" i="12"/>
  <c r="R61" i="12"/>
  <c r="R74" i="12"/>
  <c r="R62" i="12"/>
  <c r="R75" i="12"/>
  <c r="R63" i="12"/>
  <c r="R64" i="12"/>
  <c r="R44" i="12"/>
  <c r="R32" i="12"/>
  <c r="R33" i="12"/>
  <c r="R17" i="12"/>
  <c r="R10" i="12"/>
  <c r="R34" i="12"/>
  <c r="R18" i="12"/>
  <c r="R3" i="12"/>
  <c r="R9" i="12"/>
  <c r="R13" i="12"/>
  <c r="R5" i="12"/>
  <c r="R14" i="12"/>
  <c r="R2" i="12"/>
  <c r="R41" i="12"/>
  <c r="R24" i="12"/>
  <c r="P3" i="12"/>
  <c r="P9" i="12"/>
  <c r="P13" i="12"/>
  <c r="P5" i="12"/>
  <c r="P14" i="12"/>
  <c r="P2" i="12"/>
  <c r="P41" i="12"/>
  <c r="P24" i="12"/>
  <c r="P20" i="12"/>
  <c r="P4" i="12"/>
  <c r="P15" i="12"/>
  <c r="P42" i="12"/>
  <c r="P43" i="12"/>
  <c r="P117" i="12"/>
  <c r="P30" i="12"/>
  <c r="P6" i="12"/>
  <c r="P31" i="12"/>
  <c r="P16" i="12"/>
  <c r="P21" i="12"/>
  <c r="P61" i="12"/>
  <c r="P74" i="12"/>
  <c r="P62" i="12"/>
  <c r="P75" i="12"/>
  <c r="P63" i="12"/>
  <c r="P64" i="12"/>
  <c r="P44" i="12"/>
  <c r="P32" i="12"/>
  <c r="P33" i="12"/>
  <c r="P17" i="12"/>
  <c r="P10" i="12"/>
  <c r="P34" i="12"/>
  <c r="P18" i="12"/>
  <c r="P92" i="12"/>
  <c r="P45" i="12"/>
  <c r="P25" i="12"/>
  <c r="P76" i="12"/>
  <c r="P46" i="12"/>
  <c r="P11" i="12"/>
  <c r="P47" i="12"/>
  <c r="P77" i="12"/>
  <c r="P78" i="12"/>
  <c r="P93" i="12"/>
  <c r="P22" i="12"/>
  <c r="P48" i="12"/>
  <c r="P107" i="12"/>
  <c r="P26" i="12"/>
  <c r="P79" i="12"/>
  <c r="P108" i="12"/>
  <c r="P49" i="12"/>
  <c r="P127" i="12"/>
  <c r="P94" i="12"/>
  <c r="P50" i="12"/>
  <c r="P146" i="12"/>
  <c r="P65" i="12"/>
  <c r="P118" i="12"/>
  <c r="P119" i="12"/>
  <c r="P95" i="12"/>
  <c r="P80" i="12"/>
  <c r="P19" i="12"/>
  <c r="P7" i="12"/>
  <c r="P51" i="12"/>
  <c r="P109" i="12"/>
  <c r="P120" i="12"/>
  <c r="P110" i="12"/>
  <c r="P96" i="12"/>
  <c r="P128" i="12"/>
  <c r="P52" i="12"/>
  <c r="P140" i="12"/>
  <c r="P53" i="12"/>
  <c r="P129" i="12"/>
  <c r="P81" i="12"/>
  <c r="P130" i="12"/>
  <c r="P121" i="12"/>
  <c r="P97" i="12"/>
  <c r="P141" i="12"/>
  <c r="P122" i="12"/>
  <c r="P82" i="12"/>
  <c r="P8" i="12"/>
  <c r="P12" i="12"/>
  <c r="P35" i="12"/>
  <c r="P83" i="12"/>
  <c r="P54" i="12"/>
  <c r="P36" i="12"/>
  <c r="P66" i="12"/>
  <c r="P111" i="12"/>
  <c r="P23" i="12"/>
  <c r="P55" i="12"/>
  <c r="P27" i="12"/>
  <c r="P84" i="12"/>
  <c r="P85" i="12"/>
  <c r="P37" i="12"/>
  <c r="P112" i="12"/>
  <c r="P131" i="12"/>
  <c r="P67" i="12"/>
  <c r="P56" i="12"/>
  <c r="P68" i="12"/>
  <c r="P98" i="12"/>
  <c r="P142" i="12"/>
  <c r="P69" i="12"/>
  <c r="P143" i="12"/>
  <c r="P70" i="12"/>
  <c r="P113" i="12"/>
  <c r="P123" i="12"/>
  <c r="P114" i="12"/>
  <c r="P124" i="12"/>
  <c r="P99" i="12"/>
  <c r="P100" i="12"/>
  <c r="P125" i="12"/>
  <c r="P71" i="12"/>
  <c r="P101" i="12"/>
  <c r="P57" i="12"/>
  <c r="P38" i="12"/>
  <c r="P102" i="12"/>
  <c r="P115" i="12"/>
  <c r="P103" i="12"/>
  <c r="P132" i="12"/>
  <c r="P153" i="12"/>
  <c r="P104" i="12"/>
  <c r="P149" i="12"/>
  <c r="P150" i="12"/>
  <c r="P133" i="12"/>
  <c r="P28" i="12"/>
  <c r="P105" i="12"/>
  <c r="P134" i="12"/>
  <c r="P39" i="12"/>
  <c r="P86" i="12"/>
  <c r="P87" i="12"/>
  <c r="P135" i="12"/>
  <c r="P144" i="12"/>
  <c r="P106" i="12"/>
  <c r="P151" i="12"/>
  <c r="P147" i="12"/>
  <c r="P152" i="12"/>
  <c r="P136" i="12"/>
  <c r="P154" i="12"/>
  <c r="P58" i="12"/>
  <c r="P40" i="12"/>
  <c r="P88" i="12"/>
  <c r="P89" i="12"/>
  <c r="P137" i="12"/>
  <c r="P59" i="12"/>
  <c r="P90" i="12"/>
  <c r="P116" i="12"/>
  <c r="P138" i="12"/>
  <c r="P91" i="12"/>
  <c r="P126" i="12"/>
  <c r="P72" i="12"/>
  <c r="P139" i="12"/>
  <c r="P29" i="12"/>
  <c r="P60" i="12"/>
  <c r="P73" i="12"/>
  <c r="P148" i="12"/>
  <c r="P155" i="12"/>
  <c r="P171" i="12"/>
  <c r="P158" i="12"/>
  <c r="P159" i="12"/>
  <c r="P164" i="12"/>
  <c r="P165" i="12"/>
  <c r="P186" i="12"/>
  <c r="P178" i="12"/>
  <c r="P187" i="12"/>
  <c r="P160" i="12"/>
  <c r="P179" i="12"/>
  <c r="P166" i="12"/>
  <c r="P188" i="12"/>
  <c r="P189" i="12"/>
  <c r="P167" i="12"/>
  <c r="P180" i="12"/>
  <c r="P181" i="12"/>
  <c r="P190" i="12"/>
  <c r="P191" i="12"/>
  <c r="P192" i="12"/>
  <c r="P162" i="12"/>
  <c r="P200" i="12"/>
  <c r="P163" i="12"/>
  <c r="P182" i="12"/>
  <c r="P168" i="12"/>
  <c r="P201" i="12"/>
  <c r="P183" i="12"/>
  <c r="P202" i="12"/>
  <c r="P203" i="12"/>
  <c r="P208" i="12"/>
  <c r="P156" i="12"/>
  <c r="P184" i="12"/>
  <c r="P172" i="12"/>
  <c r="P157" i="12"/>
  <c r="P169" i="12"/>
  <c r="P204" i="12"/>
  <c r="P209" i="12"/>
  <c r="P193" i="12"/>
  <c r="P161" i="12"/>
  <c r="P194" i="12"/>
  <c r="P195" i="12"/>
  <c r="P145" i="12"/>
  <c r="P196" i="12"/>
  <c r="P215" i="12"/>
  <c r="P173" i="12"/>
  <c r="P216" i="12"/>
  <c r="P211" i="12"/>
  <c r="P217" i="12"/>
  <c r="P218" i="12"/>
  <c r="P221" i="12"/>
  <c r="P170" i="12"/>
  <c r="P212" i="12"/>
  <c r="P219" i="12"/>
  <c r="P205" i="12"/>
  <c r="P213" i="12"/>
  <c r="P197" i="12"/>
  <c r="P222" i="12"/>
  <c r="P206" i="12"/>
  <c r="P220" i="12"/>
  <c r="P198" i="12"/>
  <c r="P214" i="12"/>
  <c r="P223" i="12"/>
  <c r="P210" i="12"/>
  <c r="P207" i="12"/>
  <c r="P224" i="12"/>
  <c r="P199" i="12"/>
  <c r="P185" i="12"/>
  <c r="P225" i="12"/>
  <c r="P226" i="12"/>
  <c r="P174" i="12"/>
  <c r="P175" i="12"/>
  <c r="P176" i="12"/>
  <c r="P177" i="12"/>
  <c r="U22" i="8"/>
  <c r="U23" i="8"/>
  <c r="U24" i="8"/>
  <c r="U25" i="8"/>
  <c r="U26" i="8"/>
  <c r="U27" i="8"/>
  <c r="U28" i="8"/>
  <c r="U29" i="8"/>
  <c r="U30" i="8"/>
  <c r="U31" i="8"/>
  <c r="U32" i="8"/>
  <c r="U33" i="8"/>
  <c r="U34" i="8"/>
  <c r="U35" i="8"/>
  <c r="U36" i="8"/>
  <c r="U37" i="8"/>
  <c r="U38" i="8"/>
  <c r="U39" i="8"/>
  <c r="U40" i="8"/>
  <c r="U41" i="8"/>
  <c r="U42" i="8"/>
  <c r="U43" i="8"/>
  <c r="U44" i="8"/>
  <c r="U45" i="8"/>
  <c r="U46" i="8"/>
  <c r="U47" i="8"/>
  <c r="U48" i="8"/>
  <c r="U49" i="8"/>
  <c r="U50" i="8"/>
  <c r="U51" i="8"/>
  <c r="U52" i="8"/>
  <c r="U53" i="8"/>
  <c r="U54" i="8"/>
  <c r="U55" i="8"/>
  <c r="U56" i="8"/>
  <c r="U57" i="8"/>
  <c r="U58" i="8"/>
  <c r="U59" i="8"/>
  <c r="U60" i="8"/>
  <c r="U61" i="8"/>
  <c r="U62" i="8"/>
  <c r="U63" i="8"/>
  <c r="U64" i="8"/>
  <c r="U65" i="8"/>
  <c r="U66" i="8"/>
  <c r="U67" i="8"/>
  <c r="U68" i="8"/>
  <c r="U69" i="8"/>
  <c r="U70" i="8"/>
  <c r="U71" i="8"/>
  <c r="U72" i="8"/>
  <c r="U73" i="8"/>
  <c r="U74" i="8"/>
  <c r="U75" i="8"/>
  <c r="U76" i="8"/>
  <c r="U77" i="8"/>
  <c r="U78" i="8"/>
  <c r="U79" i="8"/>
  <c r="U80" i="8"/>
  <c r="U81" i="8"/>
  <c r="U82" i="8"/>
  <c r="U83" i="8"/>
  <c r="U84" i="8"/>
  <c r="U85" i="8"/>
  <c r="U86" i="8"/>
  <c r="U87" i="8"/>
  <c r="U88" i="8"/>
  <c r="U89" i="8"/>
  <c r="U90" i="8"/>
  <c r="U91" i="8"/>
  <c r="U92" i="8"/>
  <c r="U93" i="8"/>
  <c r="U94" i="8"/>
  <c r="U95" i="8"/>
  <c r="U96" i="8"/>
  <c r="U97" i="8"/>
  <c r="U98" i="8"/>
  <c r="U99" i="8"/>
  <c r="U100" i="8"/>
  <c r="U101" i="8"/>
  <c r="U102" i="8"/>
  <c r="U103" i="8"/>
  <c r="U104" i="8"/>
  <c r="U105" i="8"/>
  <c r="U106" i="8"/>
  <c r="U107" i="8"/>
  <c r="U108" i="8"/>
  <c r="U109" i="8"/>
  <c r="U110" i="8"/>
  <c r="U111" i="8"/>
  <c r="U112" i="8"/>
  <c r="U113" i="8"/>
  <c r="U114" i="8"/>
  <c r="U115" i="8"/>
  <c r="U116" i="8"/>
  <c r="U117" i="8"/>
  <c r="U118" i="8"/>
  <c r="U119" i="8"/>
  <c r="U120" i="8"/>
  <c r="U121" i="8"/>
  <c r="U122" i="8"/>
  <c r="U123" i="8"/>
  <c r="U124" i="8"/>
  <c r="U125" i="8"/>
  <c r="U126" i="8"/>
  <c r="U127" i="8"/>
  <c r="U128" i="8"/>
  <c r="U129" i="8"/>
  <c r="U130" i="8"/>
  <c r="U131" i="8"/>
  <c r="U132" i="8"/>
  <c r="U133" i="8"/>
  <c r="U134" i="8"/>
  <c r="U135" i="8"/>
  <c r="U136" i="8"/>
  <c r="U137" i="8"/>
  <c r="U138" i="8"/>
  <c r="U139" i="8"/>
  <c r="U140" i="8"/>
  <c r="U141" i="8"/>
  <c r="U142" i="8"/>
  <c r="U143" i="8"/>
  <c r="U144" i="8"/>
  <c r="U145" i="8"/>
  <c r="U146" i="8"/>
  <c r="U147" i="8"/>
  <c r="U148" i="8"/>
  <c r="U149" i="8"/>
  <c r="U150" i="8"/>
  <c r="U151" i="8"/>
  <c r="U152" i="8"/>
  <c r="U153" i="8"/>
  <c r="U154" i="8"/>
  <c r="U155" i="8"/>
  <c r="U156" i="8"/>
  <c r="U157" i="8"/>
  <c r="U158" i="8"/>
  <c r="U159" i="8"/>
  <c r="U160" i="8"/>
  <c r="U161" i="8"/>
  <c r="U162" i="8"/>
  <c r="U163" i="8"/>
  <c r="U164" i="8"/>
  <c r="U165" i="8"/>
  <c r="U166" i="8"/>
  <c r="U167" i="8"/>
  <c r="U168" i="8"/>
  <c r="U169" i="8"/>
  <c r="U170" i="8"/>
  <c r="U171" i="8"/>
  <c r="U172" i="8"/>
  <c r="U173" i="8"/>
  <c r="U174" i="8"/>
  <c r="U175" i="8"/>
  <c r="U176" i="8"/>
  <c r="U177" i="8"/>
  <c r="U178" i="8"/>
  <c r="U179" i="8"/>
  <c r="U180" i="8"/>
  <c r="U181" i="8"/>
  <c r="U182" i="8"/>
  <c r="U183" i="8"/>
  <c r="U184" i="8"/>
  <c r="U185" i="8"/>
  <c r="U186" i="8"/>
  <c r="U187" i="8"/>
  <c r="U188" i="8"/>
  <c r="U189" i="8"/>
  <c r="U190" i="8"/>
  <c r="U191" i="8"/>
  <c r="U192" i="8"/>
  <c r="U193" i="8"/>
  <c r="U194" i="8"/>
  <c r="U195" i="8"/>
  <c r="U196" i="8"/>
  <c r="U197" i="8"/>
  <c r="U198" i="8"/>
  <c r="U199" i="8"/>
  <c r="U200" i="8"/>
  <c r="U201" i="8"/>
  <c r="U202" i="8"/>
  <c r="U203" i="8"/>
  <c r="U204" i="8"/>
  <c r="U205" i="8"/>
  <c r="U206" i="8"/>
  <c r="U207" i="8"/>
  <c r="U208" i="8"/>
  <c r="U209" i="8"/>
  <c r="U210" i="8"/>
  <c r="U211" i="8"/>
  <c r="U212" i="8"/>
  <c r="U213" i="8"/>
  <c r="U214" i="8"/>
  <c r="U215" i="8"/>
  <c r="U216" i="8"/>
  <c r="U217" i="8"/>
  <c r="U218" i="8"/>
  <c r="U219" i="8"/>
  <c r="U220" i="8"/>
  <c r="U221" i="8"/>
  <c r="U222" i="8"/>
  <c r="U223" i="8"/>
  <c r="U224" i="8"/>
  <c r="U225" i="8"/>
  <c r="U226" i="8"/>
  <c r="U227" i="8"/>
  <c r="U228" i="8"/>
  <c r="U229" i="8"/>
  <c r="U230" i="8"/>
  <c r="U231" i="8"/>
  <c r="U232" i="8"/>
  <c r="U233" i="8"/>
  <c r="U234" i="8"/>
  <c r="U235" i="8"/>
  <c r="U236" i="8"/>
  <c r="U237" i="8"/>
  <c r="U238" i="8"/>
  <c r="U239" i="8"/>
  <c r="U240" i="8"/>
  <c r="U241" i="8"/>
  <c r="U242" i="8"/>
  <c r="U243" i="8"/>
  <c r="U244" i="8"/>
  <c r="U245" i="8"/>
  <c r="U246" i="8"/>
  <c r="U247" i="8"/>
  <c r="U248" i="8"/>
  <c r="U249" i="8"/>
  <c r="U250" i="8"/>
  <c r="U251" i="8"/>
  <c r="U252" i="8"/>
  <c r="U253" i="8"/>
  <c r="U254" i="8"/>
  <c r="U255" i="8"/>
  <c r="U256" i="8"/>
  <c r="U257" i="8"/>
  <c r="U258" i="8"/>
  <c r="U259" i="8"/>
  <c r="U260" i="8"/>
  <c r="U261" i="8"/>
  <c r="U262" i="8"/>
  <c r="U263" i="8"/>
  <c r="U264" i="8"/>
  <c r="U265" i="8"/>
  <c r="U266" i="8"/>
  <c r="U267" i="8"/>
  <c r="U268" i="8"/>
  <c r="U269" i="8"/>
  <c r="U270" i="8"/>
  <c r="U271" i="8"/>
  <c r="U272" i="8"/>
  <c r="U273" i="8"/>
  <c r="U274" i="8"/>
  <c r="U275" i="8"/>
  <c r="U276" i="8"/>
  <c r="U277" i="8"/>
  <c r="U278" i="8"/>
  <c r="U279" i="8"/>
  <c r="U280" i="8"/>
  <c r="U281" i="8"/>
  <c r="U282" i="8"/>
  <c r="U283" i="8"/>
  <c r="U284" i="8"/>
  <c r="U285" i="8"/>
  <c r="U286" i="8"/>
  <c r="U287" i="8"/>
  <c r="U288" i="8"/>
  <c r="U289" i="8"/>
  <c r="U290" i="8"/>
  <c r="U291" i="8"/>
  <c r="U292" i="8"/>
  <c r="U293" i="8"/>
  <c r="U294" i="8"/>
  <c r="U295" i="8"/>
  <c r="U296" i="8"/>
  <c r="U297" i="8"/>
  <c r="U298" i="8"/>
  <c r="U299" i="8"/>
  <c r="U300" i="8"/>
  <c r="U301" i="8"/>
  <c r="U302" i="8"/>
  <c r="U303" i="8"/>
  <c r="U304" i="8"/>
  <c r="U305" i="8"/>
  <c r="U306" i="8"/>
  <c r="U307" i="8"/>
  <c r="U308" i="8"/>
  <c r="U309" i="8"/>
  <c r="U310" i="8"/>
  <c r="U311" i="8"/>
  <c r="U312" i="8"/>
  <c r="U313" i="8"/>
  <c r="U314" i="8"/>
  <c r="U315" i="8"/>
  <c r="U316" i="8"/>
  <c r="U317" i="8"/>
  <c r="U318" i="8"/>
  <c r="U319" i="8"/>
  <c r="U320" i="8"/>
  <c r="U321" i="8"/>
  <c r="U322" i="8"/>
  <c r="U323" i="8"/>
  <c r="U324" i="8"/>
  <c r="U325" i="8"/>
  <c r="U326" i="8"/>
  <c r="U327" i="8"/>
  <c r="U328" i="8"/>
  <c r="U329" i="8"/>
  <c r="U330" i="8"/>
  <c r="U331" i="8"/>
  <c r="U332" i="8"/>
  <c r="U333" i="8"/>
  <c r="U334" i="8"/>
  <c r="U335" i="8"/>
  <c r="U336" i="8"/>
  <c r="U337" i="8"/>
  <c r="U338" i="8"/>
  <c r="U339" i="8"/>
  <c r="U340" i="8"/>
  <c r="U341" i="8"/>
  <c r="U342" i="8"/>
  <c r="U343" i="8"/>
  <c r="U344" i="8"/>
  <c r="U345" i="8"/>
  <c r="U346" i="8"/>
  <c r="U347" i="8"/>
  <c r="U348" i="8"/>
  <c r="U349" i="8"/>
  <c r="U350" i="8"/>
  <c r="U351" i="8"/>
  <c r="U352" i="8"/>
  <c r="U353" i="8"/>
  <c r="U354" i="8"/>
  <c r="U355" i="8"/>
  <c r="U356" i="8"/>
  <c r="U357" i="8"/>
  <c r="U358" i="8"/>
  <c r="U359" i="8"/>
  <c r="U360" i="8"/>
  <c r="U361" i="8"/>
  <c r="U362" i="8"/>
  <c r="U363" i="8"/>
  <c r="U364" i="8"/>
  <c r="U365" i="8"/>
  <c r="U366" i="8"/>
  <c r="U367" i="8"/>
  <c r="U368" i="8"/>
  <c r="U369" i="8"/>
  <c r="U370" i="8"/>
  <c r="U371" i="8"/>
  <c r="U372" i="8"/>
  <c r="U373" i="8"/>
  <c r="U374" i="8"/>
  <c r="U375" i="8"/>
  <c r="U376" i="8"/>
  <c r="U377" i="8"/>
  <c r="U378" i="8"/>
  <c r="U379" i="8"/>
  <c r="U380" i="8"/>
  <c r="U381" i="8"/>
  <c r="U382" i="8"/>
  <c r="U383" i="8"/>
  <c r="U384" i="8"/>
  <c r="U385" i="8"/>
  <c r="U386" i="8"/>
  <c r="U387" i="8"/>
  <c r="U388" i="8"/>
  <c r="U389" i="8"/>
  <c r="U390" i="8"/>
  <c r="U391" i="8"/>
  <c r="U392" i="8"/>
  <c r="U393" i="8"/>
  <c r="U394" i="8"/>
  <c r="U395" i="8"/>
  <c r="U396" i="8"/>
  <c r="U397" i="8"/>
  <c r="U398" i="8"/>
  <c r="U399" i="8"/>
  <c r="U400" i="8"/>
  <c r="U401" i="8"/>
  <c r="U402" i="8"/>
  <c r="U403" i="8"/>
  <c r="U404" i="8"/>
  <c r="U405" i="8"/>
  <c r="U406" i="8"/>
  <c r="U407" i="8"/>
  <c r="U408" i="8"/>
  <c r="U409" i="8"/>
  <c r="U410" i="8"/>
  <c r="U411" i="8"/>
  <c r="U412" i="8"/>
  <c r="U413" i="8"/>
  <c r="U414" i="8"/>
  <c r="U415" i="8"/>
  <c r="U416" i="8"/>
  <c r="U417" i="8"/>
  <c r="U418" i="8"/>
  <c r="U419" i="8"/>
  <c r="U420" i="8"/>
  <c r="U421" i="8"/>
  <c r="U422" i="8"/>
  <c r="U423" i="8"/>
  <c r="U424" i="8"/>
  <c r="U425" i="8"/>
  <c r="U426" i="8"/>
  <c r="U427" i="8"/>
  <c r="U428" i="8"/>
  <c r="U429" i="8"/>
  <c r="U430" i="8"/>
  <c r="U431" i="8"/>
  <c r="U432" i="8"/>
  <c r="U433" i="8"/>
  <c r="U434" i="8"/>
  <c r="U435" i="8"/>
  <c r="U436" i="8"/>
  <c r="U437" i="8"/>
  <c r="U438" i="8"/>
  <c r="U439" i="8"/>
  <c r="U440" i="8"/>
  <c r="U441" i="8"/>
  <c r="U442" i="8"/>
  <c r="U443" i="8"/>
  <c r="U444" i="8"/>
  <c r="U445" i="8"/>
  <c r="U446" i="8"/>
  <c r="U447" i="8"/>
  <c r="U448" i="8"/>
  <c r="U449" i="8"/>
  <c r="U450" i="8"/>
  <c r="U451" i="8"/>
  <c r="U452" i="8"/>
  <c r="U453" i="8"/>
  <c r="U454" i="8"/>
  <c r="U455" i="8"/>
  <c r="U456" i="8"/>
  <c r="U457" i="8"/>
  <c r="U458" i="8"/>
  <c r="U459" i="8"/>
  <c r="U460" i="8"/>
  <c r="U461" i="8"/>
  <c r="U462" i="8"/>
  <c r="U463" i="8"/>
  <c r="U464" i="8"/>
  <c r="U465" i="8"/>
  <c r="U466" i="8"/>
  <c r="U467" i="8"/>
  <c r="U468" i="8"/>
  <c r="U469" i="8"/>
  <c r="U470" i="8"/>
  <c r="U471" i="8"/>
  <c r="U472" i="8"/>
  <c r="U473" i="8"/>
  <c r="U474" i="8"/>
  <c r="U475" i="8"/>
  <c r="U476" i="8"/>
  <c r="U477" i="8"/>
  <c r="U478" i="8"/>
  <c r="U479" i="8"/>
  <c r="U480" i="8"/>
  <c r="U481" i="8"/>
  <c r="U482" i="8"/>
  <c r="U483" i="8"/>
  <c r="U484" i="8"/>
  <c r="U485" i="8"/>
  <c r="U486" i="8"/>
  <c r="U487" i="8"/>
  <c r="U488" i="8"/>
  <c r="U489" i="8"/>
  <c r="U490" i="8"/>
  <c r="U491" i="8"/>
  <c r="U492" i="8"/>
  <c r="U493" i="8"/>
  <c r="U494" i="8"/>
  <c r="U495" i="8"/>
  <c r="U496" i="8"/>
  <c r="U497" i="8"/>
  <c r="U498" i="8"/>
  <c r="U499" i="8"/>
  <c r="U500" i="8"/>
  <c r="U501" i="8"/>
  <c r="U502" i="8"/>
  <c r="U503" i="8"/>
  <c r="U504" i="8"/>
  <c r="U505" i="8"/>
  <c r="U506" i="8"/>
  <c r="U507" i="8"/>
  <c r="U508" i="8"/>
  <c r="U509" i="8"/>
  <c r="U510" i="8"/>
  <c r="U511" i="8"/>
  <c r="U512" i="8"/>
  <c r="U513" i="8"/>
  <c r="U514" i="8"/>
  <c r="U515" i="8"/>
  <c r="U516" i="8"/>
  <c r="U517" i="8"/>
  <c r="U518" i="8"/>
  <c r="U519" i="8"/>
  <c r="U520" i="8"/>
  <c r="U521" i="8"/>
  <c r="U522" i="8"/>
  <c r="U523" i="8"/>
  <c r="U524" i="8"/>
  <c r="U525" i="8"/>
  <c r="U526" i="8"/>
  <c r="U527" i="8"/>
  <c r="U528" i="8"/>
  <c r="U529" i="8"/>
  <c r="U530" i="8"/>
  <c r="U531" i="8"/>
  <c r="U532" i="8"/>
  <c r="U533" i="8"/>
  <c r="U534" i="8"/>
  <c r="U535" i="8"/>
  <c r="U536" i="8"/>
  <c r="U537" i="8"/>
  <c r="U538" i="8"/>
  <c r="U539" i="8"/>
  <c r="U540" i="8"/>
  <c r="U541" i="8"/>
  <c r="U542" i="8"/>
  <c r="U543" i="8"/>
  <c r="U544" i="8"/>
  <c r="U545" i="8"/>
  <c r="U546" i="8"/>
  <c r="U547" i="8"/>
  <c r="U548" i="8"/>
  <c r="U549" i="8"/>
  <c r="U550" i="8"/>
  <c r="U551" i="8"/>
  <c r="U552" i="8"/>
  <c r="U553" i="8"/>
  <c r="U554" i="8"/>
  <c r="U555" i="8"/>
  <c r="U556" i="8"/>
  <c r="U557" i="8"/>
  <c r="U558" i="8"/>
  <c r="U559" i="8"/>
  <c r="U560" i="8"/>
  <c r="U561" i="8"/>
  <c r="U562" i="8"/>
  <c r="U563" i="8"/>
  <c r="U564" i="8"/>
  <c r="U565" i="8"/>
  <c r="U566" i="8"/>
  <c r="U567" i="8"/>
  <c r="U568" i="8"/>
  <c r="U569" i="8"/>
  <c r="U570" i="8"/>
  <c r="U571" i="8"/>
  <c r="U572" i="8"/>
  <c r="U573" i="8"/>
  <c r="U574" i="8"/>
  <c r="U575" i="8"/>
  <c r="U576" i="8"/>
  <c r="U577" i="8"/>
  <c r="U578" i="8"/>
  <c r="U579" i="8"/>
  <c r="U580" i="8"/>
  <c r="U581" i="8"/>
  <c r="U582" i="8"/>
  <c r="U583" i="8"/>
  <c r="U584" i="8"/>
  <c r="U585" i="8"/>
  <c r="U586" i="8"/>
  <c r="U587" i="8"/>
  <c r="U588" i="8"/>
  <c r="U589" i="8"/>
  <c r="U590" i="8"/>
  <c r="U591" i="8"/>
  <c r="U592" i="8"/>
  <c r="U593" i="8"/>
  <c r="U594" i="8"/>
  <c r="U595" i="8"/>
  <c r="U596" i="8"/>
  <c r="U597" i="8"/>
  <c r="U598" i="8"/>
  <c r="U599" i="8"/>
  <c r="U600" i="8"/>
  <c r="U601" i="8"/>
  <c r="U602" i="8"/>
  <c r="U603" i="8"/>
  <c r="U604" i="8"/>
  <c r="U605" i="8"/>
  <c r="U606" i="8"/>
  <c r="U607" i="8"/>
  <c r="U608" i="8"/>
  <c r="U609" i="8"/>
  <c r="U610" i="8"/>
  <c r="U611" i="8"/>
  <c r="U612" i="8"/>
  <c r="U613" i="8"/>
  <c r="U614" i="8"/>
  <c r="U615" i="8"/>
  <c r="U616" i="8"/>
  <c r="U617" i="8"/>
  <c r="U618" i="8"/>
  <c r="U619" i="8"/>
  <c r="U620" i="8"/>
  <c r="U621" i="8"/>
  <c r="U622" i="8"/>
  <c r="U623" i="8"/>
  <c r="U624" i="8"/>
  <c r="U625" i="8"/>
  <c r="U626" i="8"/>
  <c r="U627" i="8"/>
  <c r="U628" i="8"/>
  <c r="U629" i="8"/>
  <c r="U630" i="8"/>
  <c r="U631" i="8"/>
  <c r="U632" i="8"/>
  <c r="U633" i="8"/>
  <c r="U634" i="8"/>
  <c r="U635" i="8"/>
  <c r="U636" i="8"/>
  <c r="U637" i="8"/>
  <c r="U638" i="8"/>
  <c r="U639" i="8"/>
  <c r="U640" i="8"/>
  <c r="U641" i="8"/>
  <c r="U642" i="8"/>
  <c r="U643" i="8"/>
  <c r="U644" i="8"/>
  <c r="U645" i="8"/>
  <c r="U646" i="8"/>
  <c r="U647" i="8"/>
  <c r="U648" i="8"/>
  <c r="U649" i="8"/>
  <c r="U650" i="8"/>
  <c r="U651" i="8"/>
  <c r="U652" i="8"/>
  <c r="U653" i="8"/>
  <c r="U654" i="8"/>
  <c r="U655" i="8"/>
  <c r="U656" i="8"/>
  <c r="U657" i="8"/>
  <c r="U658" i="8"/>
  <c r="U659" i="8"/>
  <c r="U660" i="8"/>
  <c r="U661" i="8"/>
  <c r="U662" i="8"/>
  <c r="U663" i="8"/>
  <c r="U664" i="8"/>
  <c r="U665" i="8"/>
  <c r="U666" i="8"/>
  <c r="U667" i="8"/>
  <c r="U668" i="8"/>
  <c r="U669" i="8"/>
  <c r="U670" i="8"/>
  <c r="U671" i="8"/>
  <c r="U672" i="8"/>
  <c r="U673" i="8"/>
  <c r="U674" i="8"/>
  <c r="U675" i="8"/>
  <c r="U676" i="8"/>
  <c r="U677" i="8"/>
  <c r="U678" i="8"/>
  <c r="U679" i="8"/>
  <c r="U680" i="8"/>
  <c r="U681" i="8"/>
  <c r="U682" i="8"/>
  <c r="U683" i="8"/>
  <c r="U684" i="8"/>
  <c r="U685" i="8"/>
  <c r="U686" i="8"/>
  <c r="U687" i="8"/>
  <c r="U688" i="8"/>
  <c r="U689" i="8"/>
  <c r="U690" i="8"/>
  <c r="U691" i="8"/>
  <c r="U692" i="8"/>
  <c r="U693" i="8"/>
  <c r="U694" i="8"/>
  <c r="U695" i="8"/>
  <c r="U696" i="8"/>
  <c r="U697" i="8"/>
  <c r="U698" i="8"/>
  <c r="U699" i="8"/>
  <c r="U700" i="8"/>
  <c r="U701" i="8"/>
  <c r="U702" i="8"/>
  <c r="U703" i="8"/>
  <c r="U704" i="8"/>
  <c r="U705" i="8"/>
  <c r="U706" i="8"/>
  <c r="U707" i="8"/>
  <c r="U708" i="8"/>
  <c r="U709" i="8"/>
  <c r="U710" i="8"/>
  <c r="U711" i="8"/>
  <c r="U712" i="8"/>
  <c r="U713" i="8"/>
  <c r="U714" i="8"/>
  <c r="U715" i="8"/>
  <c r="U716" i="8"/>
  <c r="U717" i="8"/>
  <c r="U718" i="8"/>
  <c r="U719" i="8"/>
  <c r="U720" i="8"/>
  <c r="U721" i="8"/>
  <c r="U722" i="8"/>
  <c r="U723" i="8"/>
  <c r="U724" i="8"/>
  <c r="U725" i="8"/>
  <c r="U726" i="8"/>
  <c r="U727" i="8"/>
  <c r="U728" i="8"/>
  <c r="U729" i="8"/>
  <c r="U730" i="8"/>
  <c r="U731" i="8"/>
  <c r="U732" i="8"/>
  <c r="U733" i="8"/>
  <c r="U734" i="8"/>
  <c r="U735" i="8"/>
  <c r="U736" i="8"/>
  <c r="U737" i="8"/>
  <c r="U738" i="8"/>
  <c r="U739" i="8"/>
  <c r="U740" i="8"/>
  <c r="U741" i="8"/>
  <c r="U742" i="8"/>
  <c r="U743" i="8"/>
  <c r="U744" i="8"/>
  <c r="U745" i="8"/>
  <c r="U746" i="8"/>
  <c r="U747" i="8"/>
  <c r="U748" i="8"/>
  <c r="U749" i="8"/>
  <c r="U750" i="8"/>
  <c r="U751" i="8"/>
  <c r="U752" i="8"/>
  <c r="U753" i="8"/>
  <c r="U754" i="8"/>
  <c r="U755" i="8"/>
  <c r="U756" i="8"/>
  <c r="U757" i="8"/>
  <c r="U758" i="8"/>
  <c r="U759" i="8"/>
  <c r="U760" i="8"/>
  <c r="U761" i="8"/>
  <c r="U762" i="8"/>
  <c r="U763" i="8"/>
  <c r="U764" i="8"/>
  <c r="U765" i="8"/>
  <c r="U766" i="8"/>
  <c r="U767" i="8"/>
  <c r="U768" i="8"/>
  <c r="U769" i="8"/>
  <c r="U770" i="8"/>
  <c r="U771" i="8"/>
  <c r="U772" i="8"/>
  <c r="U773" i="8"/>
  <c r="U774" i="8"/>
  <c r="U775" i="8"/>
  <c r="U776" i="8"/>
  <c r="U777" i="8"/>
  <c r="U778" i="8"/>
  <c r="U779" i="8"/>
  <c r="U780" i="8"/>
  <c r="U781" i="8"/>
  <c r="U782" i="8"/>
  <c r="U783" i="8"/>
  <c r="U784" i="8"/>
  <c r="U785" i="8"/>
  <c r="U786" i="8"/>
  <c r="U787" i="8"/>
  <c r="U788" i="8"/>
  <c r="U789" i="8"/>
  <c r="U790" i="8"/>
  <c r="U791" i="8"/>
  <c r="U792" i="8"/>
  <c r="U793" i="8"/>
  <c r="U794" i="8"/>
  <c r="U795" i="8"/>
  <c r="U796" i="8"/>
  <c r="U797" i="8"/>
  <c r="U798" i="8"/>
  <c r="U799" i="8"/>
  <c r="U800" i="8"/>
  <c r="U801" i="8"/>
  <c r="U802" i="8"/>
  <c r="U803" i="8"/>
  <c r="U804" i="8"/>
  <c r="U805" i="8"/>
  <c r="U806" i="8"/>
  <c r="U807" i="8"/>
  <c r="U808" i="8"/>
  <c r="U809" i="8"/>
  <c r="U810" i="8"/>
  <c r="U811" i="8"/>
  <c r="U812" i="8"/>
  <c r="U813" i="8"/>
  <c r="U814" i="8"/>
  <c r="U815" i="8"/>
  <c r="U816" i="8"/>
  <c r="U817" i="8"/>
  <c r="U818" i="8"/>
  <c r="U819" i="8"/>
  <c r="U820" i="8"/>
  <c r="U821" i="8"/>
  <c r="U822" i="8"/>
  <c r="U823" i="8"/>
  <c r="U824" i="8"/>
  <c r="U825" i="8"/>
  <c r="U826" i="8"/>
  <c r="U827" i="8"/>
  <c r="U828" i="8"/>
  <c r="U829" i="8"/>
  <c r="U830" i="8"/>
  <c r="U831" i="8"/>
  <c r="U832" i="8"/>
  <c r="U833" i="8"/>
  <c r="U834" i="8"/>
  <c r="U835" i="8"/>
  <c r="U836" i="8"/>
  <c r="U837" i="8"/>
  <c r="U838" i="8"/>
  <c r="U839" i="8"/>
  <c r="U840" i="8"/>
  <c r="U841" i="8"/>
  <c r="U842" i="8"/>
  <c r="U843" i="8"/>
  <c r="U844" i="8"/>
  <c r="U845" i="8"/>
  <c r="U846" i="8"/>
  <c r="U847" i="8"/>
  <c r="U848" i="8"/>
  <c r="U849" i="8"/>
  <c r="U850" i="8"/>
  <c r="U851" i="8"/>
  <c r="U852" i="8"/>
  <c r="U853" i="8"/>
  <c r="U854" i="8"/>
  <c r="U855" i="8"/>
  <c r="U856" i="8"/>
  <c r="U857" i="8"/>
  <c r="U858" i="8"/>
  <c r="U859" i="8"/>
  <c r="U860" i="8"/>
  <c r="U861" i="8"/>
  <c r="U862" i="8"/>
  <c r="U863" i="8"/>
  <c r="U864" i="8"/>
  <c r="U865" i="8"/>
  <c r="U866" i="8"/>
  <c r="U867" i="8"/>
  <c r="U868" i="8"/>
  <c r="U869" i="8"/>
  <c r="U870" i="8"/>
  <c r="U871" i="8"/>
  <c r="U872" i="8"/>
  <c r="U873" i="8"/>
  <c r="U874" i="8"/>
  <c r="U875" i="8"/>
  <c r="U876" i="8"/>
  <c r="U877" i="8"/>
  <c r="U878" i="8"/>
  <c r="U879" i="8"/>
  <c r="U880" i="8"/>
  <c r="U881" i="8"/>
  <c r="U882" i="8"/>
  <c r="U883" i="8"/>
  <c r="U884" i="8"/>
  <c r="U885" i="8"/>
  <c r="U886" i="8"/>
  <c r="U887" i="8"/>
  <c r="U888" i="8"/>
  <c r="U889" i="8"/>
  <c r="U890" i="8"/>
  <c r="U891" i="8"/>
  <c r="U892" i="8"/>
  <c r="U893" i="8"/>
  <c r="U894" i="8"/>
  <c r="U895" i="8"/>
  <c r="U896" i="8"/>
  <c r="U897" i="8"/>
  <c r="U898" i="8"/>
  <c r="U899" i="8"/>
  <c r="U900" i="8"/>
  <c r="U901" i="8"/>
  <c r="U902" i="8"/>
  <c r="U903" i="8"/>
  <c r="U904" i="8"/>
  <c r="U905" i="8"/>
  <c r="U906" i="8"/>
  <c r="U907" i="8"/>
  <c r="U908" i="8"/>
  <c r="U909" i="8"/>
  <c r="U910" i="8"/>
  <c r="U911" i="8"/>
  <c r="U912" i="8"/>
  <c r="U913" i="8"/>
  <c r="U914" i="8"/>
  <c r="U915" i="8"/>
  <c r="U916" i="8"/>
  <c r="U917" i="8"/>
  <c r="U918" i="8"/>
  <c r="U919" i="8"/>
  <c r="U920" i="8"/>
  <c r="U921" i="8"/>
  <c r="U922" i="8"/>
  <c r="U923" i="8"/>
  <c r="U924" i="8"/>
  <c r="U925" i="8"/>
  <c r="U926" i="8"/>
  <c r="U927" i="8"/>
  <c r="U928" i="8"/>
  <c r="U929" i="8"/>
  <c r="U930" i="8"/>
  <c r="U931" i="8"/>
  <c r="U932" i="8"/>
  <c r="U933" i="8"/>
  <c r="U934" i="8"/>
  <c r="U935" i="8"/>
  <c r="U936" i="8"/>
  <c r="U937" i="8"/>
  <c r="U938" i="8"/>
  <c r="U939" i="8"/>
  <c r="U940" i="8"/>
  <c r="U941" i="8"/>
  <c r="U942" i="8"/>
  <c r="U943" i="8"/>
  <c r="U944" i="8"/>
  <c r="U945" i="8"/>
  <c r="U946" i="8"/>
  <c r="U947" i="8"/>
  <c r="U948" i="8"/>
  <c r="U949" i="8"/>
  <c r="U950" i="8"/>
  <c r="U951" i="8"/>
  <c r="U952" i="8"/>
  <c r="U953" i="8"/>
  <c r="U954" i="8"/>
  <c r="U955" i="8"/>
  <c r="U956" i="8"/>
  <c r="U957" i="8"/>
  <c r="U958" i="8"/>
  <c r="U959" i="8"/>
  <c r="U960" i="8"/>
  <c r="U961" i="8"/>
  <c r="U962" i="8"/>
  <c r="U963" i="8"/>
  <c r="U964" i="8"/>
  <c r="U965" i="8"/>
  <c r="U966" i="8"/>
  <c r="U967" i="8"/>
  <c r="U968" i="8"/>
  <c r="U969" i="8"/>
  <c r="U970" i="8"/>
  <c r="U971" i="8"/>
  <c r="U972" i="8"/>
  <c r="U973" i="8"/>
  <c r="U974" i="8"/>
  <c r="U975" i="8"/>
  <c r="U976" i="8"/>
  <c r="U977" i="8"/>
  <c r="U978" i="8"/>
  <c r="U979" i="8"/>
  <c r="U980" i="8"/>
  <c r="U981" i="8"/>
  <c r="U982" i="8"/>
  <c r="U983" i="8"/>
  <c r="U984" i="8"/>
  <c r="U985" i="8"/>
  <c r="U986" i="8"/>
  <c r="U987" i="8"/>
  <c r="U988" i="8"/>
  <c r="U989" i="8"/>
  <c r="U990" i="8"/>
  <c r="U991" i="8"/>
  <c r="U992" i="8"/>
  <c r="U993" i="8"/>
  <c r="U994" i="8"/>
  <c r="U995" i="8"/>
  <c r="U996" i="8"/>
  <c r="U997" i="8"/>
  <c r="U998" i="8"/>
  <c r="U999" i="8"/>
  <c r="U1000" i="8"/>
  <c r="U1001" i="8"/>
  <c r="U1002" i="8"/>
  <c r="U1003" i="8"/>
  <c r="U1004" i="8"/>
  <c r="U1005" i="8"/>
  <c r="U1006" i="8"/>
  <c r="U1007" i="8"/>
  <c r="U1008" i="8"/>
  <c r="U1009" i="8"/>
  <c r="U1010" i="8"/>
  <c r="U1011" i="8"/>
  <c r="U1012" i="8"/>
  <c r="U1013" i="8"/>
  <c r="U1014" i="8"/>
  <c r="U1015" i="8"/>
  <c r="U1016" i="8"/>
  <c r="U1017" i="8"/>
  <c r="U1018" i="8"/>
  <c r="U1019" i="8"/>
  <c r="U1020" i="8"/>
  <c r="U1021" i="8"/>
  <c r="U1022" i="8"/>
  <c r="U1023" i="8"/>
  <c r="U1024" i="8"/>
  <c r="U1025" i="8"/>
  <c r="U1026" i="8"/>
  <c r="U1027" i="8"/>
  <c r="U1028" i="8"/>
  <c r="U1029" i="8"/>
  <c r="U1030" i="8"/>
  <c r="U1031" i="8"/>
  <c r="U1032" i="8"/>
  <c r="U1033" i="8"/>
  <c r="U1034" i="8"/>
  <c r="U1035" i="8"/>
  <c r="U1036" i="8"/>
  <c r="U1037" i="8"/>
  <c r="U1038" i="8"/>
  <c r="U1039" i="8"/>
  <c r="U1040" i="8"/>
  <c r="U1041" i="8"/>
  <c r="U1042" i="8"/>
  <c r="U1043" i="8"/>
  <c r="U1044" i="8"/>
  <c r="U1045" i="8"/>
  <c r="U1046" i="8"/>
  <c r="U1047" i="8"/>
  <c r="U1048" i="8"/>
  <c r="U1049" i="8"/>
  <c r="U1050" i="8"/>
  <c r="U1051" i="8"/>
  <c r="U1052" i="8"/>
  <c r="U1053" i="8"/>
  <c r="U1054" i="8"/>
  <c r="U1055" i="8"/>
  <c r="U1056" i="8"/>
  <c r="U1057" i="8"/>
  <c r="U1058" i="8"/>
  <c r="U1059" i="8"/>
  <c r="U1060" i="8"/>
  <c r="U1061" i="8"/>
  <c r="U1062" i="8"/>
  <c r="U1063" i="8"/>
  <c r="U1064" i="8"/>
  <c r="U1065" i="8"/>
  <c r="U1066" i="8"/>
  <c r="U1067" i="8"/>
  <c r="U1068" i="8"/>
  <c r="U1069" i="8"/>
  <c r="U1070" i="8"/>
  <c r="U1071" i="8"/>
  <c r="U1072" i="8"/>
  <c r="U1073" i="8"/>
  <c r="U1074" i="8"/>
  <c r="U1075" i="8"/>
  <c r="U1076" i="8"/>
  <c r="U1077" i="8"/>
  <c r="U1078" i="8"/>
  <c r="U1079" i="8"/>
  <c r="U1080" i="8"/>
  <c r="U1081" i="8"/>
  <c r="U1082" i="8"/>
  <c r="U1083" i="8"/>
  <c r="U1084" i="8"/>
  <c r="U1085" i="8"/>
  <c r="U1086" i="8"/>
  <c r="U1087" i="8"/>
  <c r="U1088" i="8"/>
  <c r="U1089" i="8"/>
  <c r="U1090" i="8"/>
  <c r="U1091" i="8"/>
  <c r="U1092" i="8"/>
  <c r="U1093" i="8"/>
  <c r="U1094" i="8"/>
  <c r="U1095" i="8"/>
  <c r="U1096" i="8"/>
  <c r="U1097" i="8"/>
  <c r="U1098" i="8"/>
  <c r="U1099" i="8"/>
  <c r="U1100" i="8"/>
  <c r="U1101" i="8"/>
  <c r="U1102" i="8"/>
  <c r="U1103" i="8"/>
  <c r="U1104" i="8"/>
  <c r="U1105" i="8"/>
  <c r="U1106" i="8"/>
  <c r="U1107" i="8"/>
  <c r="U1108" i="8"/>
  <c r="U1109" i="8"/>
  <c r="U1110" i="8"/>
  <c r="U1111" i="8"/>
  <c r="U1112" i="8"/>
  <c r="U1113" i="8"/>
  <c r="U1114" i="8"/>
  <c r="U1115" i="8"/>
  <c r="U1116" i="8"/>
  <c r="U1117" i="8"/>
  <c r="U1118" i="8"/>
  <c r="U1119" i="8"/>
  <c r="U1120" i="8"/>
  <c r="U1121" i="8"/>
  <c r="U1122" i="8"/>
  <c r="U1123" i="8"/>
  <c r="U1124" i="8"/>
  <c r="U1125" i="8"/>
  <c r="U1126" i="8"/>
  <c r="U1127" i="8"/>
  <c r="U1128" i="8"/>
  <c r="U1129" i="8"/>
  <c r="U1130" i="8"/>
  <c r="U1131" i="8"/>
  <c r="U1132" i="8"/>
  <c r="U1133" i="8"/>
  <c r="U1134" i="8"/>
  <c r="U1135" i="8"/>
  <c r="U1136" i="8"/>
  <c r="U1137" i="8"/>
  <c r="U1138" i="8"/>
  <c r="U1139" i="8"/>
  <c r="U1140" i="8"/>
  <c r="U1141" i="8"/>
  <c r="U1142" i="8"/>
  <c r="U1143" i="8"/>
  <c r="U1144" i="8"/>
  <c r="U1145" i="8"/>
  <c r="U1146" i="8"/>
  <c r="U1147" i="8"/>
  <c r="U1148" i="8"/>
  <c r="U1149" i="8"/>
  <c r="U1150" i="8"/>
  <c r="U1151" i="8"/>
  <c r="U1152" i="8"/>
  <c r="U1153" i="8"/>
  <c r="U1154" i="8"/>
  <c r="U1155" i="8"/>
  <c r="U1156" i="8"/>
  <c r="U1157" i="8"/>
  <c r="U1158" i="8"/>
  <c r="U1159" i="8"/>
  <c r="U1160" i="8"/>
  <c r="U1161" i="8"/>
  <c r="U1162" i="8"/>
  <c r="U1163" i="8"/>
  <c r="U1164" i="8"/>
  <c r="U1165" i="8"/>
  <c r="U1166" i="8"/>
  <c r="U1167" i="8"/>
  <c r="U1168" i="8"/>
  <c r="U1169" i="8"/>
  <c r="U1170" i="8"/>
  <c r="U1171" i="8"/>
  <c r="U1172" i="8"/>
  <c r="U1173" i="8"/>
  <c r="U1174" i="8"/>
  <c r="U1175" i="8"/>
  <c r="U1176" i="8"/>
  <c r="U1177" i="8"/>
  <c r="U1178" i="8"/>
  <c r="U1179" i="8"/>
  <c r="U1180" i="8"/>
  <c r="U1181" i="8"/>
  <c r="U1182" i="8"/>
  <c r="U1183" i="8"/>
  <c r="U1184" i="8"/>
  <c r="U1185" i="8"/>
  <c r="U1186" i="8"/>
  <c r="U1187" i="8"/>
  <c r="U1188" i="8"/>
  <c r="U1189" i="8"/>
  <c r="U1190" i="8"/>
  <c r="U1191" i="8"/>
  <c r="U1192" i="8"/>
  <c r="U1193" i="8"/>
  <c r="U1194" i="8"/>
  <c r="U1195" i="8"/>
  <c r="U1196" i="8"/>
  <c r="U1197" i="8"/>
  <c r="U1198" i="8"/>
  <c r="U1199" i="8"/>
  <c r="U1200" i="8"/>
  <c r="U1201" i="8"/>
  <c r="U1202" i="8"/>
  <c r="U1203" i="8"/>
  <c r="U1204" i="8"/>
  <c r="U1205" i="8"/>
  <c r="U1206" i="8"/>
  <c r="U1207" i="8"/>
  <c r="U1208" i="8"/>
  <c r="U1209" i="8"/>
  <c r="U1210" i="8"/>
  <c r="U1211" i="8"/>
  <c r="U1212" i="8"/>
  <c r="U1213" i="8"/>
  <c r="U1214" i="8"/>
  <c r="U1215" i="8"/>
  <c r="U1216" i="8"/>
  <c r="U1217" i="8"/>
  <c r="U1218" i="8"/>
  <c r="U1219" i="8"/>
  <c r="U1220" i="8"/>
  <c r="U1221" i="8"/>
  <c r="U1222" i="8"/>
  <c r="U1223" i="8"/>
  <c r="U1224" i="8"/>
  <c r="U1225" i="8"/>
  <c r="U1226" i="8"/>
  <c r="U1227" i="8"/>
  <c r="U1228" i="8"/>
  <c r="U1229" i="8"/>
  <c r="U1230" i="8"/>
  <c r="U1231" i="8"/>
  <c r="U1232" i="8"/>
  <c r="U1233" i="8"/>
  <c r="U1234" i="8"/>
  <c r="U1235" i="8"/>
  <c r="U1236" i="8"/>
  <c r="U1237" i="8"/>
  <c r="U1238" i="8"/>
  <c r="U1239" i="8"/>
  <c r="U1240" i="8"/>
  <c r="U1241" i="8"/>
  <c r="U1242" i="8"/>
  <c r="U1243" i="8"/>
  <c r="U1244" i="8"/>
  <c r="U1245" i="8"/>
  <c r="U1246" i="8"/>
  <c r="U1247" i="8"/>
  <c r="U1248" i="8"/>
  <c r="U1249" i="8"/>
  <c r="U1250" i="8"/>
  <c r="U1251" i="8"/>
  <c r="U1252" i="8"/>
  <c r="U1253" i="8"/>
  <c r="U1254" i="8"/>
  <c r="U1255" i="8"/>
  <c r="U1256" i="8"/>
  <c r="U1257" i="8"/>
  <c r="U1258" i="8"/>
  <c r="U1259" i="8"/>
  <c r="U1260" i="8"/>
  <c r="U1261" i="8"/>
  <c r="U1262" i="8"/>
  <c r="U1263" i="8"/>
  <c r="U1264" i="8"/>
  <c r="U1265" i="8"/>
  <c r="U1266" i="8"/>
  <c r="U1267" i="8"/>
  <c r="U1268" i="8"/>
  <c r="U1269" i="8"/>
  <c r="U1270" i="8"/>
  <c r="U1271" i="8"/>
  <c r="U1272" i="8"/>
  <c r="U1273" i="8"/>
  <c r="U1274" i="8"/>
  <c r="U1275" i="8"/>
  <c r="U1276" i="8"/>
  <c r="U1277" i="8"/>
  <c r="U1278" i="8"/>
  <c r="U1279" i="8"/>
  <c r="U1280" i="8"/>
  <c r="U1281" i="8"/>
  <c r="U1282" i="8"/>
  <c r="U1283" i="8"/>
  <c r="U1284" i="8"/>
  <c r="U1285" i="8"/>
  <c r="U1286" i="8"/>
  <c r="U1287" i="8"/>
  <c r="U1288" i="8"/>
  <c r="U1289" i="8"/>
  <c r="U1290" i="8"/>
  <c r="U1291" i="8"/>
  <c r="U1292" i="8"/>
  <c r="U1293" i="8"/>
  <c r="U1294" i="8"/>
  <c r="U1295" i="8"/>
  <c r="U1296" i="8"/>
  <c r="U1297" i="8"/>
  <c r="U1298" i="8"/>
  <c r="U1299" i="8"/>
  <c r="U1300" i="8"/>
  <c r="U1301" i="8"/>
  <c r="U1302" i="8"/>
  <c r="U1303" i="8"/>
  <c r="U1304" i="8"/>
  <c r="U1305" i="8"/>
  <c r="U1306" i="8"/>
  <c r="U1307" i="8"/>
  <c r="U1308" i="8"/>
  <c r="U1309" i="8"/>
  <c r="U1310" i="8"/>
  <c r="U1311" i="8"/>
  <c r="U1312" i="8"/>
  <c r="U1313" i="8"/>
  <c r="U1314" i="8"/>
  <c r="U1315" i="8"/>
  <c r="U1316" i="8"/>
  <c r="U1317" i="8"/>
  <c r="U1318" i="8"/>
  <c r="U1319" i="8"/>
  <c r="U1320" i="8"/>
  <c r="U1321" i="8"/>
  <c r="U1322" i="8"/>
  <c r="U1323" i="8"/>
  <c r="U1324" i="8"/>
  <c r="U1325" i="8"/>
  <c r="U1326" i="8"/>
  <c r="U1327" i="8"/>
  <c r="U1328" i="8"/>
  <c r="U1329" i="8"/>
  <c r="U1330" i="8"/>
  <c r="U1331" i="8"/>
  <c r="U1332" i="8"/>
  <c r="U1333" i="8"/>
  <c r="U1334" i="8"/>
  <c r="U1335" i="8"/>
  <c r="U1336" i="8"/>
  <c r="U1337" i="8"/>
  <c r="U1338" i="8"/>
  <c r="U1339" i="8"/>
  <c r="U1340" i="8"/>
  <c r="U1341" i="8"/>
  <c r="U1342" i="8"/>
  <c r="U1343" i="8"/>
  <c r="U1344" i="8"/>
  <c r="U1345" i="8"/>
  <c r="U1346" i="8"/>
  <c r="U1347" i="8"/>
  <c r="U1348" i="8"/>
  <c r="U1349" i="8"/>
  <c r="U1350" i="8"/>
  <c r="U1351" i="8"/>
  <c r="U1352" i="8"/>
  <c r="U1353" i="8"/>
  <c r="U1354" i="8"/>
  <c r="U1355" i="8"/>
  <c r="U1356" i="8"/>
  <c r="U1357" i="8"/>
  <c r="U1358" i="8"/>
  <c r="U1359" i="8"/>
  <c r="U1360" i="8"/>
  <c r="U1361" i="8"/>
  <c r="U1362" i="8"/>
  <c r="U1363" i="8"/>
  <c r="U1364" i="8"/>
  <c r="U1365" i="8"/>
  <c r="U1366" i="8"/>
  <c r="U1367" i="8"/>
  <c r="U1368" i="8"/>
  <c r="U1369" i="8"/>
  <c r="U1370" i="8"/>
  <c r="U1371" i="8"/>
  <c r="U1372" i="8"/>
  <c r="U1373" i="8"/>
  <c r="U1374" i="8"/>
  <c r="U1375" i="8"/>
  <c r="U1376" i="8"/>
  <c r="U1377" i="8"/>
  <c r="U1378" i="8"/>
  <c r="U1379" i="8"/>
  <c r="U1380" i="8"/>
  <c r="U1381" i="8"/>
  <c r="U1382" i="8"/>
  <c r="U1383" i="8"/>
  <c r="U1384" i="8"/>
  <c r="U1385" i="8"/>
  <c r="U1386" i="8"/>
  <c r="U1387" i="8"/>
  <c r="U1388" i="8"/>
  <c r="U1389" i="8"/>
  <c r="U1390" i="8"/>
  <c r="U1391" i="8"/>
  <c r="U1392" i="8"/>
  <c r="U1393" i="8"/>
  <c r="U1394" i="8"/>
  <c r="U1395" i="8"/>
  <c r="U1396" i="8"/>
  <c r="U1397" i="8"/>
  <c r="U1398" i="8"/>
  <c r="U1399" i="8"/>
  <c r="U1400" i="8"/>
  <c r="U1401" i="8"/>
  <c r="U1402" i="8"/>
  <c r="U1403" i="8"/>
  <c r="U1404" i="8"/>
  <c r="U1405" i="8"/>
  <c r="U1406" i="8"/>
  <c r="U1407" i="8"/>
  <c r="U1408" i="8"/>
  <c r="U1409" i="8"/>
  <c r="U1410" i="8"/>
  <c r="U1411" i="8"/>
  <c r="U1412" i="8"/>
  <c r="U1413" i="8"/>
  <c r="U1414" i="8"/>
  <c r="U1415" i="8"/>
  <c r="U1416" i="8"/>
  <c r="U1417" i="8"/>
  <c r="U1418" i="8"/>
  <c r="U1419" i="8"/>
  <c r="U1420" i="8"/>
  <c r="U1421" i="8"/>
  <c r="U1422" i="8"/>
  <c r="U1423" i="8"/>
  <c r="U1424" i="8"/>
  <c r="U1425" i="8"/>
  <c r="U1426" i="8"/>
  <c r="U1427" i="8"/>
  <c r="U1428" i="8"/>
  <c r="U1429" i="8"/>
  <c r="U1430" i="8"/>
  <c r="U1431" i="8"/>
  <c r="U1432" i="8"/>
  <c r="U1433" i="8"/>
  <c r="U1434" i="8"/>
  <c r="U1435" i="8"/>
  <c r="U1436" i="8"/>
  <c r="U1437" i="8"/>
  <c r="U1438" i="8"/>
  <c r="U1439" i="8"/>
  <c r="U1440" i="8"/>
  <c r="U1441" i="8"/>
  <c r="U1442" i="8"/>
  <c r="U1443" i="8"/>
  <c r="U1444" i="8"/>
  <c r="U1445" i="8"/>
  <c r="U1446" i="8"/>
  <c r="U1447" i="8"/>
  <c r="U1448" i="8"/>
  <c r="U1449" i="8"/>
  <c r="U1450" i="8"/>
  <c r="U1451" i="8"/>
  <c r="U1452" i="8"/>
  <c r="U1453" i="8"/>
  <c r="U1454" i="8"/>
  <c r="U1455" i="8"/>
  <c r="U1456" i="8"/>
  <c r="U1457" i="8"/>
  <c r="U1458" i="8"/>
  <c r="U1459" i="8"/>
  <c r="U1460" i="8"/>
  <c r="U1461" i="8"/>
  <c r="U1462" i="8"/>
  <c r="U1463" i="8"/>
  <c r="U1464" i="8"/>
  <c r="U1465" i="8"/>
  <c r="U1466" i="8"/>
  <c r="U1467" i="8"/>
  <c r="U1468" i="8"/>
  <c r="U1469" i="8"/>
  <c r="U1470" i="8"/>
  <c r="U1471" i="8"/>
  <c r="U1472" i="8"/>
  <c r="U1473" i="8"/>
  <c r="U1474" i="8"/>
  <c r="U1475" i="8"/>
  <c r="U1476" i="8"/>
  <c r="U1477" i="8"/>
  <c r="U1478" i="8"/>
  <c r="U1479" i="8"/>
  <c r="U1480" i="8"/>
  <c r="U1481" i="8"/>
  <c r="U1482" i="8"/>
  <c r="U1483" i="8"/>
  <c r="U1484" i="8"/>
  <c r="U1485" i="8"/>
  <c r="U1486" i="8"/>
  <c r="U1487" i="8"/>
  <c r="U1488" i="8"/>
  <c r="U1489" i="8"/>
  <c r="U1490" i="8"/>
  <c r="U1491" i="8"/>
  <c r="U1492" i="8"/>
  <c r="U1493" i="8"/>
  <c r="U1494" i="8"/>
  <c r="U1495" i="8"/>
  <c r="U1496" i="8"/>
  <c r="U1497" i="8"/>
  <c r="U1498" i="8"/>
  <c r="U1499" i="8"/>
  <c r="U1500" i="8"/>
  <c r="U1501" i="8"/>
  <c r="U1502" i="8"/>
  <c r="U1503" i="8"/>
  <c r="U1504" i="8"/>
  <c r="U1505" i="8"/>
  <c r="U1506" i="8"/>
  <c r="U1507" i="8"/>
  <c r="U1508" i="8"/>
  <c r="U1509" i="8"/>
  <c r="U1510" i="8"/>
  <c r="U1511" i="8"/>
  <c r="U1512" i="8"/>
  <c r="U1513" i="8"/>
  <c r="U1514" i="8"/>
  <c r="U1515" i="8"/>
  <c r="U1516" i="8"/>
  <c r="U1517" i="8"/>
  <c r="U1518" i="8"/>
  <c r="U1519" i="8"/>
  <c r="U1520" i="8"/>
  <c r="U1521" i="8"/>
  <c r="U1522" i="8"/>
  <c r="U1523" i="8"/>
  <c r="U1524" i="8"/>
  <c r="U1525" i="8"/>
  <c r="U1526" i="8"/>
  <c r="U1527" i="8"/>
  <c r="U1528" i="8"/>
  <c r="U1529" i="8"/>
  <c r="U1530" i="8"/>
  <c r="U1531" i="8"/>
  <c r="U1532" i="8"/>
  <c r="U1533" i="8"/>
  <c r="U1534" i="8"/>
  <c r="U1535" i="8"/>
  <c r="U1536" i="8"/>
  <c r="U1537" i="8"/>
  <c r="U1538" i="8"/>
  <c r="U1539" i="8"/>
  <c r="U1540" i="8"/>
  <c r="U1541" i="8"/>
  <c r="U1542" i="8"/>
  <c r="U1543" i="8"/>
  <c r="U1544" i="8"/>
  <c r="U1545" i="8"/>
  <c r="U1546" i="8"/>
  <c r="U1547" i="8"/>
  <c r="U1548" i="8"/>
  <c r="U1549" i="8"/>
  <c r="U1550" i="8"/>
  <c r="U1551" i="8"/>
  <c r="U1552" i="8"/>
  <c r="U1553" i="8"/>
  <c r="U1554" i="8"/>
  <c r="U1555" i="8"/>
  <c r="U1556" i="8"/>
  <c r="U1557" i="8"/>
  <c r="U1558" i="8"/>
  <c r="U1559" i="8"/>
  <c r="U1560" i="8"/>
  <c r="U1561" i="8"/>
  <c r="U1562" i="8"/>
  <c r="U1563" i="8"/>
  <c r="U1564" i="8"/>
  <c r="U1565" i="8"/>
  <c r="U1566" i="8"/>
  <c r="U1567" i="8"/>
  <c r="U1568" i="8"/>
  <c r="U1569" i="8"/>
  <c r="U1570" i="8"/>
  <c r="U1571" i="8"/>
  <c r="U1572" i="8"/>
  <c r="U1573" i="8"/>
  <c r="U1574" i="8"/>
  <c r="U1575" i="8"/>
  <c r="U1576" i="8"/>
  <c r="U1577" i="8"/>
  <c r="U1578" i="8"/>
  <c r="U1579" i="8"/>
  <c r="U1580" i="8"/>
  <c r="U1581" i="8"/>
  <c r="U1582" i="8"/>
  <c r="U1583" i="8"/>
  <c r="U1584" i="8"/>
  <c r="U1585" i="8"/>
  <c r="U1586" i="8"/>
  <c r="U1587" i="8"/>
  <c r="U1588" i="8"/>
  <c r="U1589" i="8"/>
  <c r="U1590" i="8"/>
  <c r="U1591" i="8"/>
  <c r="U1592" i="8"/>
  <c r="U1593" i="8"/>
  <c r="U1594" i="8"/>
  <c r="U1595" i="8"/>
  <c r="U1596" i="8"/>
  <c r="U1597" i="8"/>
  <c r="U1598" i="8"/>
  <c r="U1599" i="8"/>
  <c r="U1600" i="8"/>
  <c r="U1601" i="8"/>
  <c r="U1602" i="8"/>
  <c r="U1603" i="8"/>
  <c r="U1604" i="8"/>
  <c r="U1605" i="8"/>
  <c r="U1606" i="8"/>
  <c r="U1607" i="8"/>
  <c r="U1608" i="8"/>
  <c r="U1609" i="8"/>
  <c r="U1610" i="8"/>
  <c r="U1611" i="8"/>
  <c r="U1612" i="8"/>
  <c r="U1613" i="8"/>
  <c r="U1614" i="8"/>
  <c r="U1615" i="8"/>
  <c r="U1616" i="8"/>
  <c r="U1617" i="8"/>
  <c r="U1618" i="8"/>
  <c r="U1619" i="8"/>
  <c r="U1620" i="8"/>
  <c r="U1621" i="8"/>
  <c r="U1622" i="8"/>
  <c r="U1623" i="8"/>
  <c r="U1624" i="8"/>
  <c r="U1625" i="8"/>
  <c r="U1626" i="8"/>
  <c r="U1627" i="8"/>
  <c r="U1628" i="8"/>
  <c r="U1629" i="8"/>
  <c r="U1630" i="8"/>
  <c r="U1631" i="8"/>
  <c r="U1632" i="8"/>
  <c r="U1633" i="8"/>
  <c r="U1634" i="8"/>
  <c r="U1635" i="8"/>
  <c r="U1636" i="8"/>
  <c r="U1637" i="8"/>
  <c r="U1638" i="8"/>
  <c r="U1639" i="8"/>
  <c r="U1640" i="8"/>
  <c r="U1641" i="8"/>
  <c r="U1642" i="8"/>
  <c r="U1643" i="8"/>
  <c r="U1644" i="8"/>
  <c r="U1645" i="8"/>
  <c r="U1646" i="8"/>
  <c r="U1647" i="8"/>
  <c r="U1648" i="8"/>
  <c r="U1649" i="8"/>
  <c r="U1650" i="8"/>
  <c r="U1651" i="8"/>
  <c r="U1652" i="8"/>
  <c r="U1653" i="8"/>
  <c r="U1654" i="8"/>
  <c r="U1655" i="8"/>
  <c r="U1656" i="8"/>
  <c r="U1657" i="8"/>
  <c r="U1658" i="8"/>
  <c r="U1659" i="8"/>
  <c r="U1660" i="8"/>
  <c r="U1661" i="8"/>
  <c r="U1662" i="8"/>
  <c r="U1663" i="8"/>
  <c r="U1664" i="8"/>
  <c r="U1665" i="8"/>
  <c r="U1666" i="8"/>
  <c r="U1667" i="8"/>
  <c r="U1668" i="8"/>
  <c r="U1669" i="8"/>
  <c r="U1670" i="8"/>
  <c r="U1671" i="8"/>
  <c r="U1672" i="8"/>
  <c r="U1673" i="8"/>
  <c r="U1674" i="8"/>
  <c r="U1675" i="8"/>
  <c r="U1676" i="8"/>
  <c r="U1677" i="8"/>
  <c r="U1678" i="8"/>
  <c r="U1679" i="8"/>
  <c r="U1680" i="8"/>
  <c r="U1681" i="8"/>
  <c r="U1682" i="8"/>
  <c r="U1683" i="8"/>
  <c r="U1684" i="8"/>
  <c r="U1685" i="8"/>
  <c r="U1686" i="8"/>
  <c r="U1687" i="8"/>
  <c r="U1688" i="8"/>
  <c r="U1689" i="8"/>
  <c r="U1690" i="8"/>
  <c r="U1691" i="8"/>
  <c r="U1692" i="8"/>
  <c r="U1693" i="8"/>
  <c r="U1694" i="8"/>
  <c r="U1695" i="8"/>
  <c r="U1696" i="8"/>
  <c r="U1697" i="8"/>
  <c r="U1698" i="8"/>
  <c r="U1699" i="8"/>
  <c r="U1700" i="8"/>
  <c r="U1701" i="8"/>
  <c r="U1702" i="8"/>
  <c r="U1703" i="8"/>
  <c r="U1704" i="8"/>
  <c r="U1705" i="8"/>
  <c r="U1706" i="8"/>
  <c r="U1707" i="8"/>
  <c r="U1708" i="8"/>
  <c r="U1709" i="8"/>
  <c r="U1710" i="8"/>
  <c r="U1711" i="8"/>
  <c r="U1712" i="8"/>
  <c r="U1713" i="8"/>
  <c r="U1714" i="8"/>
  <c r="U1715" i="8"/>
  <c r="U1716" i="8"/>
  <c r="U1717" i="8"/>
  <c r="U1718" i="8"/>
  <c r="U1719" i="8"/>
  <c r="U1720" i="8"/>
  <c r="U1721" i="8"/>
  <c r="U1722" i="8"/>
  <c r="U1723" i="8"/>
  <c r="U1724" i="8"/>
  <c r="U1725" i="8"/>
  <c r="U1726" i="8"/>
  <c r="U1727" i="8"/>
  <c r="U1728" i="8"/>
  <c r="U1729" i="8"/>
  <c r="U1730" i="8"/>
  <c r="U1731" i="8"/>
  <c r="U1732" i="8"/>
  <c r="U1733" i="8"/>
  <c r="U1734" i="8"/>
  <c r="U1735" i="8"/>
  <c r="U1736" i="8"/>
  <c r="U1737" i="8"/>
  <c r="U1738" i="8"/>
  <c r="U1739" i="8"/>
  <c r="U1740" i="8"/>
  <c r="U1741" i="8"/>
  <c r="U1742" i="8"/>
  <c r="U1743" i="8"/>
  <c r="U1744" i="8"/>
  <c r="U1745" i="8"/>
  <c r="U1746" i="8"/>
  <c r="U1747" i="8"/>
  <c r="U1748" i="8"/>
  <c r="U1749" i="8"/>
  <c r="U1750" i="8"/>
  <c r="U1751" i="8"/>
  <c r="U1752" i="8"/>
  <c r="U1753" i="8"/>
  <c r="U1754" i="8"/>
  <c r="U1755" i="8"/>
  <c r="U1756" i="8"/>
  <c r="U1757" i="8"/>
  <c r="U1758" i="8"/>
  <c r="U1759" i="8"/>
  <c r="U1760" i="8"/>
  <c r="U1761" i="8"/>
  <c r="U1762" i="8"/>
  <c r="U1763" i="8"/>
  <c r="U1764" i="8"/>
  <c r="U1765" i="8"/>
  <c r="U1766" i="8"/>
  <c r="U1767" i="8"/>
  <c r="U1768" i="8"/>
  <c r="U1769" i="8"/>
  <c r="U1770" i="8"/>
  <c r="U1771" i="8"/>
  <c r="U1772" i="8"/>
  <c r="U1773" i="8"/>
  <c r="U1774" i="8"/>
  <c r="U1775" i="8"/>
  <c r="U1776" i="8"/>
  <c r="U1777" i="8"/>
  <c r="U1778" i="8"/>
  <c r="U1779" i="8"/>
  <c r="U1780" i="8"/>
  <c r="U1781" i="8"/>
  <c r="U1782" i="8"/>
  <c r="U1783" i="8"/>
  <c r="U1784" i="8"/>
  <c r="U1785" i="8"/>
  <c r="U1786" i="8"/>
  <c r="U1787" i="8"/>
  <c r="U1788" i="8"/>
  <c r="U1789" i="8"/>
  <c r="U1790" i="8"/>
  <c r="U1791" i="8"/>
  <c r="U1792" i="8"/>
  <c r="U1793" i="8"/>
  <c r="U1794" i="8"/>
  <c r="U1795" i="8"/>
  <c r="U1796" i="8"/>
  <c r="U1797" i="8"/>
  <c r="U1798" i="8"/>
  <c r="U1799" i="8"/>
  <c r="U1800" i="8"/>
  <c r="U1801" i="8"/>
  <c r="U1802" i="8"/>
  <c r="U1803" i="8"/>
  <c r="U1804" i="8"/>
  <c r="U1805" i="8"/>
  <c r="U1806" i="8"/>
  <c r="U1807" i="8"/>
  <c r="U1808" i="8"/>
  <c r="U1809" i="8"/>
  <c r="U1810" i="8"/>
  <c r="U1811" i="8"/>
  <c r="U1812" i="8"/>
  <c r="U1813" i="8"/>
  <c r="U1814" i="8"/>
  <c r="U1815" i="8"/>
  <c r="U1816" i="8"/>
  <c r="U1817" i="8"/>
  <c r="U1818" i="8"/>
  <c r="U1819" i="8"/>
  <c r="U1820" i="8"/>
  <c r="U1821" i="8"/>
  <c r="U1822" i="8"/>
  <c r="U1823" i="8"/>
  <c r="U1824" i="8"/>
  <c r="U1825" i="8"/>
  <c r="U1826" i="8"/>
  <c r="U1827" i="8"/>
  <c r="U1828" i="8"/>
  <c r="U1829" i="8"/>
  <c r="U1830" i="8"/>
  <c r="U1831" i="8"/>
  <c r="U1832" i="8"/>
  <c r="U1833" i="8"/>
  <c r="U1834" i="8"/>
  <c r="U1835" i="8"/>
  <c r="U1836" i="8"/>
  <c r="U1837" i="8"/>
  <c r="U1838" i="8"/>
  <c r="U1839" i="8"/>
  <c r="U1840" i="8"/>
  <c r="U1841" i="8"/>
  <c r="U1842" i="8"/>
  <c r="U1843" i="8"/>
  <c r="U1844" i="8"/>
  <c r="U1845" i="8"/>
  <c r="U1846" i="8"/>
  <c r="U1847" i="8"/>
  <c r="U1848" i="8"/>
  <c r="U1849" i="8"/>
  <c r="U1850" i="8"/>
  <c r="U1851" i="8"/>
  <c r="U1852" i="8"/>
  <c r="U1853" i="8"/>
  <c r="U1854" i="8"/>
  <c r="U1855" i="8"/>
  <c r="U1856" i="8"/>
  <c r="U1857" i="8"/>
  <c r="U1858" i="8"/>
  <c r="U1859" i="8"/>
  <c r="U1860" i="8"/>
  <c r="U1861" i="8"/>
  <c r="U1862" i="8"/>
  <c r="U1863" i="8"/>
  <c r="U1864" i="8"/>
  <c r="U1865" i="8"/>
  <c r="U1866" i="8"/>
  <c r="U1867" i="8"/>
  <c r="U1868" i="8"/>
  <c r="U1869" i="8"/>
  <c r="U1870" i="8"/>
  <c r="U1871" i="8"/>
  <c r="U1872" i="8"/>
  <c r="U1873" i="8"/>
  <c r="U1874" i="8"/>
  <c r="U1875" i="8"/>
  <c r="U1876" i="8"/>
  <c r="U1877" i="8"/>
  <c r="U1878" i="8"/>
  <c r="U1879" i="8"/>
  <c r="U1880" i="8"/>
  <c r="U1881" i="8"/>
  <c r="U1882" i="8"/>
  <c r="U1883" i="8"/>
  <c r="U1884" i="8"/>
  <c r="U1885" i="8"/>
  <c r="U1886" i="8"/>
  <c r="U1887" i="8"/>
  <c r="U1888" i="8"/>
  <c r="U1889" i="8"/>
  <c r="U1890" i="8"/>
  <c r="U1891" i="8"/>
  <c r="U1892" i="8"/>
  <c r="U1893" i="8"/>
  <c r="U1894" i="8"/>
  <c r="U1895" i="8"/>
  <c r="U1896" i="8"/>
  <c r="U1897" i="8"/>
  <c r="U1898" i="8"/>
  <c r="U1899" i="8"/>
  <c r="U1900" i="8"/>
  <c r="U1901" i="8"/>
  <c r="U1902" i="8"/>
  <c r="U1903" i="8"/>
  <c r="U1904" i="8"/>
  <c r="U1905" i="8"/>
  <c r="U1906" i="8"/>
  <c r="U1907" i="8"/>
  <c r="U1908" i="8"/>
  <c r="U1909" i="8"/>
  <c r="U1910" i="8"/>
  <c r="U1911" i="8"/>
  <c r="U1912" i="8"/>
  <c r="U1913" i="8"/>
  <c r="U1914" i="8"/>
  <c r="U1915" i="8"/>
  <c r="U1916" i="8"/>
  <c r="U1917" i="8"/>
  <c r="U1918" i="8"/>
  <c r="U1919" i="8"/>
  <c r="U1920" i="8"/>
  <c r="U1921" i="8"/>
  <c r="U1922" i="8"/>
  <c r="U1923" i="8"/>
  <c r="U1924" i="8"/>
  <c r="U1925" i="8"/>
  <c r="U1926" i="8"/>
  <c r="U1927" i="8"/>
  <c r="U1928" i="8"/>
  <c r="U1929" i="8"/>
  <c r="U1930" i="8"/>
  <c r="U1931" i="8"/>
  <c r="U1932" i="8"/>
  <c r="U1933" i="8"/>
  <c r="U1934" i="8"/>
  <c r="U1935" i="8"/>
  <c r="U1936" i="8"/>
  <c r="U1937" i="8"/>
  <c r="U1938" i="8"/>
  <c r="U1939" i="8"/>
  <c r="U1940" i="8"/>
  <c r="U1941" i="8"/>
  <c r="U1942" i="8"/>
  <c r="U1943" i="8"/>
  <c r="U1944" i="8"/>
  <c r="U1945" i="8"/>
  <c r="U1946" i="8"/>
  <c r="U1947" i="8"/>
  <c r="U1948" i="8"/>
  <c r="U1949" i="8"/>
  <c r="U1950" i="8"/>
  <c r="U1951" i="8"/>
  <c r="U1952" i="8"/>
  <c r="U1953" i="8"/>
  <c r="U1954" i="8"/>
  <c r="U1955" i="8"/>
  <c r="U1956" i="8"/>
  <c r="U1957" i="8"/>
  <c r="U1958" i="8"/>
  <c r="U1959" i="8"/>
  <c r="U1960" i="8"/>
  <c r="U1961" i="8"/>
  <c r="U1962" i="8"/>
  <c r="U1963" i="8"/>
  <c r="U1964" i="8"/>
  <c r="U1965" i="8"/>
  <c r="U1966" i="8"/>
  <c r="U1967" i="8"/>
  <c r="U1968" i="8"/>
  <c r="U1969" i="8"/>
  <c r="U1970" i="8"/>
  <c r="U1971" i="8"/>
  <c r="U1972" i="8"/>
  <c r="U1973" i="8"/>
  <c r="U1974" i="8"/>
  <c r="U1975" i="8"/>
  <c r="U1976" i="8"/>
  <c r="U1977" i="8"/>
  <c r="U1978" i="8"/>
  <c r="U1979" i="8"/>
  <c r="U1980" i="8"/>
  <c r="U1981" i="8"/>
  <c r="U1982" i="8"/>
  <c r="U1983" i="8"/>
  <c r="U1984" i="8"/>
  <c r="U1985" i="8"/>
  <c r="U1986" i="8"/>
  <c r="U1987" i="8"/>
  <c r="U1988" i="8"/>
  <c r="U1989" i="8"/>
  <c r="U1990" i="8"/>
  <c r="U1991" i="8"/>
  <c r="U1992" i="8"/>
  <c r="U1993" i="8"/>
  <c r="U1994" i="8"/>
  <c r="U1995" i="8"/>
  <c r="U1996" i="8"/>
  <c r="U1997" i="8"/>
  <c r="U1998" i="8"/>
  <c r="U1999" i="8"/>
  <c r="U2000" i="8"/>
  <c r="U2001" i="8"/>
  <c r="U2002" i="8"/>
  <c r="U2003" i="8"/>
  <c r="U2004" i="8"/>
  <c r="U2005" i="8"/>
  <c r="U2006" i="8"/>
  <c r="U2007" i="8"/>
  <c r="U2008" i="8"/>
  <c r="U2009" i="8"/>
  <c r="U2010" i="8"/>
  <c r="U2011" i="8"/>
  <c r="U2012" i="8"/>
  <c r="U2013" i="8"/>
  <c r="U2014" i="8"/>
  <c r="U2015" i="8"/>
  <c r="U2016" i="8"/>
  <c r="U2017" i="8"/>
  <c r="U2018" i="8"/>
  <c r="U2019" i="8"/>
  <c r="U2020" i="8"/>
  <c r="U2021" i="8"/>
  <c r="U2022" i="8"/>
  <c r="U2023" i="8"/>
  <c r="U2024" i="8"/>
  <c r="U2025" i="8"/>
  <c r="U2026" i="8"/>
  <c r="U2027" i="8"/>
  <c r="U2028" i="8"/>
  <c r="U2029" i="8"/>
  <c r="U2030" i="8"/>
  <c r="U2031" i="8"/>
  <c r="U2032" i="8"/>
  <c r="U2033" i="8"/>
  <c r="U2034" i="8"/>
  <c r="U2035" i="8"/>
  <c r="U2036" i="8"/>
  <c r="U2037" i="8"/>
  <c r="U2038" i="8"/>
  <c r="U2039" i="8"/>
  <c r="U2040" i="8"/>
  <c r="U2041" i="8"/>
  <c r="U2042" i="8"/>
  <c r="U2043" i="8"/>
  <c r="U2044" i="8"/>
  <c r="U2045" i="8"/>
  <c r="U2046" i="8"/>
  <c r="U2047" i="8"/>
  <c r="U2048" i="8"/>
  <c r="U2049" i="8"/>
  <c r="U2050" i="8"/>
  <c r="U2051" i="8"/>
  <c r="U2052" i="8"/>
  <c r="U2053" i="8"/>
  <c r="U2054" i="8"/>
  <c r="U2055" i="8"/>
  <c r="U2056" i="8"/>
  <c r="U2057" i="8"/>
  <c r="U2058" i="8"/>
  <c r="U2059" i="8"/>
  <c r="U2060" i="8"/>
  <c r="U2061" i="8"/>
  <c r="U2062" i="8"/>
  <c r="U2063" i="8"/>
  <c r="U2064" i="8"/>
  <c r="U2065" i="8"/>
  <c r="U2066" i="8"/>
  <c r="U2067" i="8"/>
  <c r="U2068" i="8"/>
  <c r="U2069" i="8"/>
  <c r="U2070" i="8"/>
  <c r="U2071" i="8"/>
  <c r="U2072" i="8"/>
  <c r="U2073" i="8"/>
  <c r="U2074" i="8"/>
  <c r="U2075" i="8"/>
  <c r="U2076" i="8"/>
  <c r="U2077" i="8"/>
  <c r="U2078" i="8"/>
  <c r="U2079" i="8"/>
  <c r="U2080" i="8"/>
  <c r="U2081" i="8"/>
  <c r="U2082" i="8"/>
  <c r="U2083" i="8"/>
  <c r="U2084" i="8"/>
  <c r="U2085" i="8"/>
  <c r="U2086" i="8"/>
  <c r="U2087" i="8"/>
  <c r="U2088" i="8"/>
  <c r="U2089" i="8"/>
  <c r="U2090" i="8"/>
  <c r="U2091" i="8"/>
  <c r="U2092" i="8"/>
  <c r="U2093" i="8"/>
  <c r="U2094" i="8"/>
  <c r="U2095" i="8"/>
  <c r="U2096" i="8"/>
  <c r="U2097" i="8"/>
  <c r="U2098" i="8"/>
  <c r="U2099" i="8"/>
  <c r="U2100" i="8"/>
  <c r="U2101" i="8"/>
  <c r="U2102" i="8"/>
  <c r="U2103" i="8"/>
  <c r="U2104" i="8"/>
  <c r="U2105" i="8"/>
  <c r="U2106" i="8"/>
  <c r="U2107" i="8"/>
  <c r="U2108" i="8"/>
  <c r="U2109" i="8"/>
  <c r="U2110" i="8"/>
  <c r="U2111" i="8"/>
  <c r="U2112" i="8"/>
  <c r="U2113" i="8"/>
  <c r="U2114" i="8"/>
  <c r="U2115" i="8"/>
  <c r="U2116" i="8"/>
  <c r="U2117" i="8"/>
  <c r="U2118" i="8"/>
  <c r="U2119" i="8"/>
  <c r="U2120" i="8"/>
  <c r="U2121" i="8"/>
  <c r="U2122" i="8"/>
  <c r="U2123" i="8"/>
  <c r="U2124" i="8"/>
  <c r="U2125" i="8"/>
  <c r="U2126" i="8"/>
  <c r="U2127" i="8"/>
  <c r="U2128" i="8"/>
  <c r="U2129" i="8"/>
  <c r="U2130" i="8"/>
  <c r="U2131" i="8"/>
  <c r="U2132" i="8"/>
  <c r="U2133" i="8"/>
  <c r="U2134" i="8"/>
  <c r="U2135" i="8"/>
  <c r="U2136" i="8"/>
  <c r="U2137" i="8"/>
  <c r="U2138" i="8"/>
  <c r="U2139" i="8"/>
  <c r="U2140" i="8"/>
  <c r="U2141" i="8"/>
  <c r="U2142" i="8"/>
  <c r="U2143" i="8"/>
  <c r="U2144" i="8"/>
  <c r="U2145" i="8"/>
  <c r="U2146" i="8"/>
  <c r="U2147" i="8"/>
  <c r="U2148" i="8"/>
  <c r="U2149" i="8"/>
  <c r="U2150" i="8"/>
  <c r="U2151" i="8"/>
  <c r="U2152" i="8"/>
  <c r="U2153" i="8"/>
  <c r="U2154" i="8"/>
  <c r="U2155" i="8"/>
  <c r="U2156" i="8"/>
  <c r="U2157" i="8"/>
  <c r="U2158" i="8"/>
  <c r="U2159" i="8"/>
  <c r="U2160" i="8"/>
  <c r="U2161" i="8"/>
  <c r="U2162" i="8"/>
  <c r="U2163" i="8"/>
  <c r="U2164" i="8"/>
  <c r="U2165" i="8"/>
  <c r="U2166" i="8"/>
  <c r="U2167" i="8"/>
  <c r="U2168" i="8"/>
  <c r="U2169" i="8"/>
  <c r="U2170" i="8"/>
  <c r="U2171" i="8"/>
  <c r="U2172" i="8"/>
  <c r="U2173" i="8"/>
  <c r="U2174" i="8"/>
  <c r="U2175" i="8"/>
  <c r="U2176" i="8"/>
  <c r="U2177" i="8"/>
  <c r="U2178" i="8"/>
  <c r="U2179" i="8"/>
  <c r="U2180" i="8"/>
  <c r="U2181" i="8"/>
  <c r="U2182" i="8"/>
  <c r="U2183" i="8"/>
  <c r="U2184" i="8"/>
  <c r="U2185" i="8"/>
  <c r="U2186" i="8"/>
  <c r="U2187" i="8"/>
  <c r="U2188" i="8"/>
  <c r="U2189" i="8"/>
  <c r="U2190" i="8"/>
  <c r="U2191" i="8"/>
  <c r="U2192" i="8"/>
  <c r="U2193" i="8"/>
  <c r="U2194" i="8"/>
  <c r="U2195" i="8"/>
  <c r="U2196" i="8"/>
  <c r="U2197" i="8"/>
  <c r="U2198" i="8"/>
  <c r="U2199" i="8"/>
  <c r="U2200" i="8"/>
  <c r="U2201" i="8"/>
  <c r="U2202" i="8"/>
  <c r="U2203" i="8"/>
  <c r="U2204" i="8"/>
  <c r="U2205" i="8"/>
  <c r="U2206" i="8"/>
  <c r="U2207" i="8"/>
  <c r="U2208" i="8"/>
  <c r="U2209" i="8"/>
  <c r="U2210" i="8"/>
  <c r="U2211" i="8"/>
  <c r="U2212" i="8"/>
  <c r="U2213" i="8"/>
  <c r="U2214" i="8"/>
  <c r="U2215" i="8"/>
  <c r="U2216" i="8"/>
  <c r="U2217" i="8"/>
  <c r="U2218" i="8"/>
  <c r="U2219" i="8"/>
  <c r="U2220" i="8"/>
  <c r="U2221" i="8"/>
  <c r="U2222" i="8"/>
  <c r="U2223" i="8"/>
  <c r="U2224" i="8"/>
  <c r="U2225" i="8"/>
  <c r="U2226" i="8"/>
  <c r="U2227" i="8"/>
  <c r="U2228" i="8"/>
  <c r="U2229" i="8"/>
  <c r="U2230" i="8"/>
  <c r="U2231" i="8"/>
  <c r="U2232" i="8"/>
  <c r="U2233" i="8"/>
  <c r="U2234" i="8"/>
  <c r="U2235" i="8"/>
  <c r="U2236" i="8"/>
  <c r="U2237" i="8"/>
  <c r="U2238" i="8"/>
  <c r="U2239" i="8"/>
  <c r="U2240" i="8"/>
  <c r="U2241" i="8"/>
  <c r="U2242" i="8"/>
  <c r="U2243" i="8"/>
  <c r="U2244" i="8"/>
  <c r="U2245" i="8"/>
  <c r="U2246" i="8"/>
  <c r="U2247" i="8"/>
  <c r="U2248" i="8"/>
  <c r="U2249" i="8"/>
  <c r="U2250" i="8"/>
  <c r="U2251" i="8"/>
  <c r="U2252" i="8"/>
  <c r="U2253" i="8"/>
  <c r="U2254" i="8"/>
  <c r="U2255" i="8"/>
  <c r="U2256" i="8"/>
  <c r="U2257" i="8"/>
  <c r="U2258" i="8"/>
  <c r="U2259" i="8"/>
  <c r="U2260" i="8"/>
  <c r="U2261" i="8"/>
  <c r="U2262" i="8"/>
  <c r="U2263" i="8"/>
  <c r="U2264" i="8"/>
  <c r="U2265" i="8"/>
  <c r="U2266" i="8"/>
  <c r="U2267" i="8"/>
  <c r="U2268" i="8"/>
  <c r="U2269" i="8"/>
  <c r="U2270" i="8"/>
  <c r="U2271" i="8"/>
  <c r="U2272" i="8"/>
  <c r="U2273" i="8"/>
  <c r="U2274" i="8"/>
  <c r="U2275" i="8"/>
  <c r="U2276" i="8"/>
  <c r="U2277" i="8"/>
  <c r="U2278" i="8"/>
  <c r="U2279" i="8"/>
  <c r="U2280" i="8"/>
  <c r="U2281" i="8"/>
  <c r="U2282" i="8"/>
  <c r="U2283" i="8"/>
  <c r="U2284" i="8"/>
  <c r="U2285" i="8"/>
  <c r="U2286" i="8"/>
  <c r="U2287" i="8"/>
  <c r="U2288" i="8"/>
  <c r="U2289" i="8"/>
  <c r="U2290" i="8"/>
  <c r="U2291" i="8"/>
  <c r="U2292" i="8"/>
  <c r="U2293" i="8"/>
  <c r="U2294" i="8"/>
  <c r="U2295" i="8"/>
  <c r="U2296" i="8"/>
  <c r="U2297" i="8"/>
  <c r="U2298" i="8"/>
  <c r="U2299" i="8"/>
  <c r="U2300" i="8"/>
  <c r="U2301" i="8"/>
  <c r="U2302" i="8"/>
  <c r="U2303" i="8"/>
  <c r="U2304" i="8"/>
  <c r="U2305" i="8"/>
  <c r="U2306" i="8"/>
  <c r="U2307" i="8"/>
  <c r="U2308" i="8"/>
  <c r="U2309" i="8"/>
  <c r="U2310" i="8"/>
  <c r="U2311" i="8"/>
  <c r="U2312" i="8"/>
  <c r="U2313" i="8"/>
  <c r="U2314" i="8"/>
  <c r="U2315" i="8"/>
  <c r="U2316" i="8"/>
  <c r="U2317" i="8"/>
  <c r="U2318" i="8"/>
  <c r="U2319" i="8"/>
  <c r="U2320" i="8"/>
  <c r="U2321" i="8"/>
  <c r="U2322" i="8"/>
  <c r="U2323" i="8"/>
  <c r="U2324" i="8"/>
  <c r="U2325" i="8"/>
  <c r="U2326" i="8"/>
  <c r="U2327" i="8"/>
  <c r="U2328" i="8"/>
  <c r="U2329" i="8"/>
  <c r="U2330" i="8"/>
  <c r="U2331" i="8"/>
  <c r="U2332" i="8"/>
  <c r="U2333" i="8"/>
  <c r="U2334" i="8"/>
  <c r="U2335" i="8"/>
  <c r="U2336" i="8"/>
  <c r="U2337" i="8"/>
  <c r="U2338" i="8"/>
  <c r="U2339" i="8"/>
  <c r="U2340" i="8"/>
  <c r="U2341" i="8"/>
  <c r="U2342" i="8"/>
  <c r="U2343" i="8"/>
  <c r="U2344" i="8"/>
  <c r="U2345" i="8"/>
  <c r="U2346" i="8"/>
  <c r="U2347" i="8"/>
  <c r="U2348" i="8"/>
  <c r="U2349" i="8"/>
  <c r="U2350" i="8"/>
  <c r="U2351" i="8"/>
  <c r="U2352" i="8"/>
  <c r="U2353" i="8"/>
  <c r="U2354" i="8"/>
  <c r="U2355" i="8"/>
  <c r="U2356" i="8"/>
  <c r="U2357" i="8"/>
  <c r="U2358" i="8"/>
  <c r="U2359" i="8"/>
  <c r="U2360" i="8"/>
  <c r="U2361" i="8"/>
  <c r="U2362" i="8"/>
  <c r="U2363" i="8"/>
  <c r="U2364" i="8"/>
  <c r="U2365" i="8"/>
  <c r="U2366" i="8"/>
  <c r="U2367" i="8"/>
  <c r="U2368" i="8"/>
  <c r="U2369" i="8"/>
  <c r="U2370" i="8"/>
  <c r="U2371" i="8"/>
  <c r="U2372" i="8"/>
  <c r="U2373" i="8"/>
  <c r="U2374" i="8"/>
  <c r="U2375" i="8"/>
  <c r="U2376" i="8"/>
  <c r="U2377" i="8"/>
  <c r="U2378" i="8"/>
  <c r="U2379" i="8"/>
  <c r="U2380" i="8"/>
  <c r="U2381" i="8"/>
  <c r="U2382" i="8"/>
  <c r="U2383" i="8"/>
  <c r="U2384" i="8"/>
  <c r="U2385" i="8"/>
  <c r="U2386" i="8"/>
  <c r="U2387" i="8"/>
  <c r="U2388" i="8"/>
  <c r="U2389" i="8"/>
  <c r="U2390" i="8"/>
  <c r="U2391" i="8"/>
  <c r="U2392" i="8"/>
  <c r="U2393" i="8"/>
  <c r="U2394" i="8"/>
  <c r="U2395" i="8"/>
  <c r="U2396" i="8"/>
  <c r="U2397" i="8"/>
  <c r="U2398" i="8"/>
  <c r="U2399" i="8"/>
  <c r="U2400" i="8"/>
  <c r="U2401" i="8"/>
  <c r="U2402" i="8"/>
  <c r="U2403" i="8"/>
  <c r="U2404" i="8"/>
  <c r="U2405" i="8"/>
  <c r="U2406" i="8"/>
  <c r="U2407" i="8"/>
  <c r="U2408" i="8"/>
  <c r="U2409" i="8"/>
  <c r="U2410" i="8"/>
  <c r="U2411" i="8"/>
  <c r="U2412" i="8"/>
  <c r="U2413" i="8"/>
  <c r="U2414" i="8"/>
  <c r="U2415" i="8"/>
  <c r="U2416" i="8"/>
  <c r="U2417" i="8"/>
  <c r="U2418" i="8"/>
  <c r="U2419" i="8"/>
  <c r="U2420" i="8"/>
  <c r="U2421" i="8"/>
  <c r="U2422" i="8"/>
  <c r="U2423" i="8"/>
  <c r="U2424" i="8"/>
  <c r="U2425" i="8"/>
  <c r="U2426" i="8"/>
  <c r="U2427" i="8"/>
  <c r="U2428" i="8"/>
  <c r="U2429" i="8"/>
  <c r="U2430" i="8"/>
  <c r="U2431" i="8"/>
  <c r="U2432" i="8"/>
  <c r="U2433" i="8"/>
  <c r="U2434" i="8"/>
  <c r="U2435" i="8"/>
  <c r="U2436" i="8"/>
  <c r="U2437" i="8"/>
  <c r="U2438" i="8"/>
  <c r="U2439" i="8"/>
  <c r="U2440" i="8"/>
  <c r="U2441" i="8"/>
  <c r="U2442" i="8"/>
  <c r="U2443" i="8"/>
  <c r="U2444" i="8"/>
  <c r="U2445" i="8"/>
  <c r="U2446" i="8"/>
  <c r="U2447" i="8"/>
  <c r="U2448" i="8"/>
  <c r="U2449" i="8"/>
  <c r="U2450" i="8"/>
  <c r="U2451" i="8"/>
  <c r="U2452" i="8"/>
  <c r="U2453" i="8"/>
  <c r="U2454" i="8"/>
  <c r="U2455" i="8"/>
  <c r="U2456" i="8"/>
  <c r="U2457" i="8"/>
  <c r="U2458" i="8"/>
  <c r="U2459" i="8"/>
  <c r="U2460" i="8"/>
  <c r="U2461" i="8"/>
  <c r="U2462" i="8"/>
  <c r="U2463" i="8"/>
  <c r="U2464" i="8"/>
  <c r="U2465" i="8"/>
  <c r="U2466" i="8"/>
  <c r="U2467" i="8"/>
  <c r="U2468" i="8"/>
  <c r="U2469" i="8"/>
  <c r="U2470" i="8"/>
  <c r="U2471" i="8"/>
  <c r="U2472" i="8"/>
  <c r="U2473" i="8"/>
  <c r="U2474" i="8"/>
  <c r="U2475" i="8"/>
  <c r="U2476" i="8"/>
  <c r="U2477" i="8"/>
  <c r="U2478" i="8"/>
  <c r="U2479" i="8"/>
  <c r="U2480" i="8"/>
  <c r="U2481" i="8"/>
  <c r="U2482" i="8"/>
  <c r="U2483" i="8"/>
  <c r="U2484" i="8"/>
  <c r="U2485" i="8"/>
  <c r="U2486" i="8"/>
  <c r="U2487" i="8"/>
  <c r="U2488" i="8"/>
  <c r="U2489" i="8"/>
  <c r="U2490" i="8"/>
  <c r="U2491" i="8"/>
  <c r="U2492" i="8"/>
  <c r="U2493" i="8"/>
  <c r="U2494" i="8"/>
  <c r="U2495" i="8"/>
  <c r="U2496" i="8"/>
  <c r="U2497" i="8"/>
  <c r="U2498" i="8"/>
  <c r="U2499" i="8"/>
  <c r="U2500" i="8"/>
  <c r="U2501" i="8"/>
  <c r="U2502" i="8"/>
  <c r="U2503" i="8"/>
  <c r="U2504" i="8"/>
  <c r="U2505" i="8"/>
  <c r="U2506" i="8"/>
  <c r="U2507" i="8"/>
  <c r="U2508" i="8"/>
  <c r="U2509" i="8"/>
  <c r="U2510" i="8"/>
  <c r="U2511" i="8"/>
  <c r="U2512" i="8"/>
  <c r="U2513" i="8"/>
  <c r="U2514" i="8"/>
  <c r="U2515" i="8"/>
  <c r="U2516" i="8"/>
  <c r="U2517" i="8"/>
  <c r="U2518" i="8"/>
  <c r="U2519" i="8"/>
  <c r="U2520" i="8"/>
  <c r="U2521" i="8"/>
  <c r="U2522" i="8"/>
  <c r="U2523" i="8"/>
  <c r="U2524" i="8"/>
  <c r="U2525" i="8"/>
  <c r="U2526" i="8"/>
  <c r="U2527" i="8"/>
  <c r="U2528" i="8"/>
  <c r="U2529" i="8"/>
  <c r="U2530" i="8"/>
  <c r="U2531" i="8"/>
  <c r="U2532" i="8"/>
  <c r="U2533" i="8"/>
  <c r="U2534" i="8"/>
  <c r="U2535" i="8"/>
  <c r="U2536" i="8"/>
  <c r="U2537" i="8"/>
  <c r="U2538" i="8"/>
  <c r="U2539" i="8"/>
  <c r="U2540" i="8"/>
  <c r="U2541" i="8"/>
  <c r="U2542" i="8"/>
  <c r="U2543" i="8"/>
  <c r="U2544" i="8"/>
  <c r="U2545" i="8"/>
  <c r="U2546" i="8"/>
  <c r="U2547" i="8"/>
  <c r="U2548" i="8"/>
  <c r="U2549" i="8"/>
  <c r="U2550" i="8"/>
  <c r="U2551" i="8"/>
  <c r="U2552" i="8"/>
  <c r="U2553" i="8"/>
  <c r="U2554" i="8"/>
  <c r="U2555" i="8"/>
  <c r="U2556" i="8"/>
  <c r="U2557" i="8"/>
  <c r="U2558" i="8"/>
  <c r="U2559" i="8"/>
  <c r="U2560" i="8"/>
  <c r="U2561" i="8"/>
  <c r="U2562" i="8"/>
  <c r="U2563" i="8"/>
  <c r="U2564" i="8"/>
  <c r="U2565" i="8"/>
  <c r="U2566" i="8"/>
  <c r="U2567" i="8"/>
  <c r="U2568" i="8"/>
  <c r="U2569" i="8"/>
  <c r="U2570" i="8"/>
  <c r="U2571" i="8"/>
  <c r="U2572" i="8"/>
  <c r="U2573" i="8"/>
  <c r="U2574" i="8"/>
  <c r="U2575" i="8"/>
  <c r="U2576" i="8"/>
  <c r="U2577" i="8"/>
  <c r="U2578" i="8"/>
  <c r="U2579" i="8"/>
  <c r="U2580" i="8"/>
  <c r="U2581" i="8"/>
  <c r="U2582" i="8"/>
  <c r="U2583" i="8"/>
  <c r="U2584" i="8"/>
  <c r="U2585" i="8"/>
  <c r="U2586" i="8"/>
  <c r="U2587" i="8"/>
  <c r="U2588" i="8"/>
  <c r="U2589" i="8"/>
  <c r="U2590" i="8"/>
  <c r="U2591" i="8"/>
  <c r="U2592" i="8"/>
  <c r="U2593" i="8"/>
  <c r="U2594" i="8"/>
  <c r="U2595" i="8"/>
  <c r="U2596" i="8"/>
  <c r="U2597" i="8"/>
  <c r="U2598" i="8"/>
  <c r="U2599" i="8"/>
  <c r="U2600" i="8"/>
  <c r="U2601" i="8"/>
  <c r="U2602" i="8"/>
  <c r="U2603" i="8"/>
  <c r="U2604" i="8"/>
  <c r="U2605" i="8"/>
  <c r="U2606" i="8"/>
  <c r="U2607" i="8"/>
  <c r="U2608" i="8"/>
  <c r="U2609" i="8"/>
  <c r="U2610" i="8"/>
  <c r="U2611" i="8"/>
  <c r="U2612" i="8"/>
  <c r="U2613" i="8"/>
  <c r="U2614" i="8"/>
  <c r="U2615" i="8"/>
  <c r="U2616" i="8"/>
  <c r="U2617" i="8"/>
  <c r="U2618" i="8"/>
  <c r="U2619" i="8"/>
  <c r="U2620" i="8"/>
  <c r="U2621" i="8"/>
  <c r="U2622" i="8"/>
  <c r="U2623" i="8"/>
  <c r="U2624" i="8"/>
  <c r="U2625" i="8"/>
  <c r="U2626" i="8"/>
  <c r="U2627" i="8"/>
  <c r="U2628" i="8"/>
  <c r="U2629" i="8"/>
  <c r="U2630" i="8"/>
  <c r="U2631" i="8"/>
  <c r="U2632" i="8"/>
  <c r="U2633" i="8"/>
  <c r="U2634" i="8"/>
  <c r="U2635" i="8"/>
  <c r="U2636" i="8"/>
  <c r="U2637" i="8"/>
  <c r="U2638" i="8"/>
  <c r="U2639" i="8"/>
  <c r="U2640" i="8"/>
  <c r="U2641" i="8"/>
  <c r="U2642" i="8"/>
  <c r="U2643" i="8"/>
  <c r="U2644" i="8"/>
  <c r="U2645" i="8"/>
  <c r="U2646" i="8"/>
  <c r="U2647" i="8"/>
  <c r="U2648" i="8"/>
  <c r="U2649" i="8"/>
  <c r="U2650" i="8"/>
  <c r="U2651" i="8"/>
  <c r="U2652" i="8"/>
  <c r="U2653" i="8"/>
  <c r="U2654" i="8"/>
  <c r="U2655" i="8"/>
  <c r="U2656" i="8"/>
  <c r="U2657" i="8"/>
  <c r="U2658" i="8"/>
  <c r="U2659" i="8"/>
  <c r="U2660" i="8"/>
  <c r="U2661" i="8"/>
  <c r="U2662" i="8"/>
  <c r="U2663" i="8"/>
  <c r="U2664" i="8"/>
  <c r="U2665" i="8"/>
  <c r="U2666" i="8"/>
  <c r="U2667" i="8"/>
  <c r="U2668" i="8"/>
  <c r="U2669" i="8"/>
  <c r="U2670" i="8"/>
  <c r="U2671" i="8"/>
  <c r="U2672" i="8"/>
  <c r="U2673" i="8"/>
  <c r="U2674" i="8"/>
  <c r="U2675" i="8"/>
  <c r="U2676" i="8"/>
  <c r="U2677" i="8"/>
  <c r="U2678" i="8"/>
  <c r="U2679" i="8"/>
  <c r="U2680" i="8"/>
  <c r="U2681" i="8"/>
  <c r="U2682" i="8"/>
  <c r="U2683" i="8"/>
  <c r="U2684" i="8"/>
  <c r="U2685" i="8"/>
  <c r="U2686" i="8"/>
  <c r="U2687" i="8"/>
  <c r="U2688" i="8"/>
  <c r="U2689" i="8"/>
  <c r="U2690" i="8"/>
  <c r="U2691" i="8"/>
  <c r="U2692" i="8"/>
  <c r="U2693" i="8"/>
  <c r="U2694" i="8"/>
  <c r="U2695" i="8"/>
  <c r="U2696" i="8"/>
  <c r="U2697" i="8"/>
  <c r="U2698" i="8"/>
  <c r="U2699" i="8"/>
  <c r="U2700" i="8"/>
  <c r="U2701" i="8"/>
  <c r="U2702" i="8"/>
  <c r="U2703" i="8"/>
  <c r="U2704" i="8"/>
  <c r="U2705" i="8"/>
  <c r="U2706" i="8"/>
  <c r="U2707" i="8"/>
  <c r="U2708" i="8"/>
  <c r="U2709" i="8"/>
  <c r="U2710" i="8"/>
  <c r="U2711" i="8"/>
  <c r="U2712" i="8"/>
  <c r="U2713" i="8"/>
  <c r="U2714" i="8"/>
  <c r="U2715" i="8"/>
  <c r="U2716" i="8"/>
  <c r="U2717" i="8"/>
  <c r="U2718" i="8"/>
  <c r="U2719" i="8"/>
  <c r="U2720" i="8"/>
  <c r="U2721" i="8"/>
  <c r="U2722" i="8"/>
  <c r="U2723" i="8"/>
  <c r="U2724" i="8"/>
  <c r="U2725" i="8"/>
  <c r="U2726" i="8"/>
  <c r="U2727" i="8"/>
  <c r="U2728" i="8"/>
  <c r="U2729" i="8"/>
  <c r="U2730" i="8"/>
  <c r="U2731" i="8"/>
  <c r="U2732" i="8"/>
  <c r="U2733" i="8"/>
  <c r="U2734" i="8"/>
  <c r="U2735" i="8"/>
  <c r="U2736" i="8"/>
  <c r="U2737" i="8"/>
  <c r="U2738" i="8"/>
  <c r="U2739" i="8"/>
  <c r="U2740" i="8"/>
  <c r="U2741" i="8"/>
  <c r="U2742" i="8"/>
  <c r="U2743" i="8"/>
  <c r="U2744" i="8"/>
  <c r="U2745" i="8"/>
  <c r="U2746" i="8"/>
  <c r="U2747" i="8"/>
  <c r="U2748" i="8"/>
  <c r="U2749" i="8"/>
  <c r="U2750" i="8"/>
  <c r="U2751" i="8"/>
  <c r="U2752" i="8"/>
  <c r="U2753" i="8"/>
  <c r="U2754" i="8"/>
  <c r="U2755" i="8"/>
  <c r="U2756" i="8"/>
  <c r="U2757" i="8"/>
  <c r="U2758" i="8"/>
  <c r="U2759" i="8"/>
  <c r="U2760" i="8"/>
  <c r="U2761" i="8"/>
  <c r="U2762" i="8"/>
  <c r="U2763" i="8"/>
  <c r="U2764" i="8"/>
  <c r="U2765" i="8"/>
  <c r="U2766" i="8"/>
  <c r="U2767" i="8"/>
  <c r="U2768" i="8"/>
  <c r="U2769" i="8"/>
  <c r="U2770" i="8"/>
  <c r="U2771" i="8"/>
  <c r="U2772" i="8"/>
  <c r="U2773" i="8"/>
  <c r="U2774" i="8"/>
  <c r="U2775" i="8"/>
  <c r="U2776" i="8"/>
  <c r="U2777" i="8"/>
  <c r="U2778" i="8"/>
  <c r="U2779" i="8"/>
  <c r="U2780" i="8"/>
  <c r="U2781" i="8"/>
  <c r="U2782" i="8"/>
  <c r="U2783" i="8"/>
  <c r="U2784" i="8"/>
  <c r="U2785" i="8"/>
  <c r="U2786" i="8"/>
  <c r="U2787" i="8"/>
  <c r="U2788" i="8"/>
  <c r="U2789" i="8"/>
  <c r="U2790" i="8"/>
  <c r="U2791" i="8"/>
  <c r="U2792" i="8"/>
  <c r="U2793" i="8"/>
  <c r="U2794" i="8"/>
  <c r="U2795" i="8"/>
  <c r="U2796" i="8"/>
  <c r="U2797" i="8"/>
  <c r="U2798" i="8"/>
  <c r="U2799" i="8"/>
  <c r="U2800" i="8"/>
  <c r="U2801" i="8"/>
  <c r="U2802" i="8"/>
  <c r="U2803" i="8"/>
  <c r="U2804" i="8"/>
  <c r="U2805" i="8"/>
  <c r="U2806" i="8"/>
  <c r="U2807" i="8"/>
  <c r="U2808" i="8"/>
  <c r="U2809" i="8"/>
  <c r="U2810" i="8"/>
  <c r="U2811" i="8"/>
  <c r="U2812" i="8"/>
  <c r="U2813" i="8"/>
  <c r="U2814" i="8"/>
  <c r="U2815" i="8"/>
  <c r="U2816" i="8"/>
  <c r="U2817" i="8"/>
  <c r="U2818" i="8"/>
  <c r="U2819" i="8"/>
  <c r="U2820" i="8"/>
  <c r="U2821" i="8"/>
  <c r="U2822" i="8"/>
  <c r="U2823" i="8"/>
  <c r="U2824" i="8"/>
  <c r="U2825" i="8"/>
  <c r="U2826" i="8"/>
  <c r="U2827" i="8"/>
  <c r="U2828" i="8"/>
  <c r="U2829" i="8"/>
  <c r="U2830" i="8"/>
  <c r="U2831" i="8"/>
  <c r="U2832" i="8"/>
  <c r="U2833" i="8"/>
  <c r="U2834" i="8"/>
  <c r="U2835" i="8"/>
  <c r="U2836" i="8"/>
  <c r="U2837" i="8"/>
  <c r="U2838" i="8"/>
  <c r="U2839" i="8"/>
  <c r="U2840" i="8"/>
  <c r="U2841" i="8"/>
  <c r="U2842" i="8"/>
  <c r="U2843" i="8"/>
  <c r="U2844" i="8"/>
  <c r="U2845" i="8"/>
  <c r="U2846" i="8"/>
  <c r="U2847" i="8"/>
  <c r="U2848" i="8"/>
  <c r="U2849" i="8"/>
  <c r="U2850" i="8"/>
  <c r="U2851" i="8"/>
  <c r="U2852" i="8"/>
  <c r="U2853" i="8"/>
  <c r="U2854" i="8"/>
  <c r="U2855" i="8"/>
  <c r="U2856" i="8"/>
  <c r="U2857" i="8"/>
  <c r="U2858" i="8"/>
  <c r="U2859" i="8"/>
  <c r="U2860" i="8"/>
  <c r="U2861" i="8"/>
  <c r="U2862" i="8"/>
  <c r="U2863" i="8"/>
  <c r="U2864" i="8"/>
  <c r="U2865" i="8"/>
  <c r="U2866" i="8"/>
  <c r="U2867" i="8"/>
  <c r="U2868" i="8"/>
  <c r="U2869" i="8"/>
  <c r="U2870" i="8"/>
  <c r="U2871" i="8"/>
  <c r="U2872" i="8"/>
  <c r="U2873" i="8"/>
  <c r="U2874" i="8"/>
  <c r="U2875" i="8"/>
  <c r="U2876" i="8"/>
  <c r="U2877" i="8"/>
  <c r="U2878" i="8"/>
  <c r="U2879" i="8"/>
  <c r="U2880" i="8"/>
  <c r="U2881" i="8"/>
  <c r="U2882" i="8"/>
  <c r="U2883" i="8"/>
  <c r="U2884" i="8"/>
  <c r="U2885" i="8"/>
  <c r="U2886" i="8"/>
  <c r="U2887" i="8"/>
  <c r="U2888" i="8"/>
  <c r="U2889" i="8"/>
  <c r="U2890" i="8"/>
  <c r="U2891" i="8"/>
  <c r="U2892" i="8"/>
  <c r="U2893" i="8"/>
  <c r="U2894" i="8"/>
  <c r="U2895" i="8"/>
  <c r="U2896" i="8"/>
  <c r="U2897" i="8"/>
  <c r="U2898" i="8"/>
  <c r="U2899" i="8"/>
  <c r="U2900" i="8"/>
  <c r="U2901" i="8"/>
  <c r="U2902" i="8"/>
  <c r="U2903" i="8"/>
  <c r="U2904" i="8"/>
  <c r="U2905" i="8"/>
  <c r="U2906" i="8"/>
  <c r="U2907" i="8"/>
  <c r="U2908" i="8"/>
  <c r="U2909" i="8"/>
  <c r="U2910" i="8"/>
  <c r="U2911" i="8"/>
  <c r="U2912" i="8"/>
  <c r="U2913" i="8"/>
  <c r="U2914" i="8"/>
  <c r="U2915" i="8"/>
  <c r="U2916" i="8"/>
  <c r="U2917" i="8"/>
  <c r="U2918" i="8"/>
  <c r="U2919" i="8"/>
  <c r="U2920" i="8"/>
  <c r="U2921" i="8"/>
  <c r="U2922" i="8"/>
  <c r="U2923" i="8"/>
  <c r="U2924" i="8"/>
  <c r="U2925" i="8"/>
  <c r="U2926" i="8"/>
  <c r="U2927" i="8"/>
  <c r="U2928" i="8"/>
  <c r="U2929" i="8"/>
  <c r="U2930" i="8"/>
  <c r="U2931" i="8"/>
  <c r="U2932" i="8"/>
  <c r="U2933" i="8"/>
  <c r="U2934" i="8"/>
  <c r="U2935" i="8"/>
  <c r="U2936" i="8"/>
  <c r="U2937" i="8"/>
  <c r="U2938" i="8"/>
  <c r="U2939" i="8"/>
  <c r="U2940" i="8"/>
  <c r="U2941" i="8"/>
  <c r="U2942" i="8"/>
  <c r="U2943" i="8"/>
  <c r="U2944" i="8"/>
  <c r="U2945" i="8"/>
  <c r="U2946" i="8"/>
  <c r="U2947" i="8"/>
  <c r="U2948" i="8"/>
  <c r="U2949" i="8"/>
  <c r="U2950" i="8"/>
  <c r="U2951" i="8"/>
  <c r="U2952" i="8"/>
  <c r="U2953" i="8"/>
  <c r="U2954" i="8"/>
  <c r="U2955" i="8"/>
  <c r="U2956" i="8"/>
  <c r="U2957" i="8"/>
  <c r="U2958" i="8"/>
  <c r="U2959" i="8"/>
  <c r="U2960" i="8"/>
  <c r="U2961" i="8"/>
  <c r="U2962" i="8"/>
  <c r="U2963" i="8"/>
  <c r="U2964" i="8"/>
  <c r="U2965" i="8"/>
  <c r="U2966" i="8"/>
  <c r="U2967" i="8"/>
  <c r="U2968" i="8"/>
  <c r="U2969" i="8"/>
  <c r="U2970" i="8"/>
  <c r="U2971" i="8"/>
  <c r="U2972" i="8"/>
  <c r="U2973" i="8"/>
  <c r="U2974" i="8"/>
  <c r="U2975" i="8"/>
  <c r="U2976" i="8"/>
  <c r="U2977" i="8"/>
  <c r="U2978" i="8"/>
  <c r="U2979" i="8"/>
  <c r="U2980" i="8"/>
  <c r="U2981" i="8"/>
  <c r="U2982" i="8"/>
  <c r="U2983" i="8"/>
  <c r="U2984" i="8"/>
  <c r="U2985" i="8"/>
  <c r="U2986" i="8"/>
  <c r="U2987" i="8"/>
  <c r="U2988" i="8"/>
  <c r="U2989" i="8"/>
  <c r="U2990" i="8"/>
  <c r="U2991" i="8"/>
  <c r="U2992" i="8"/>
  <c r="U2993" i="8"/>
  <c r="U2994" i="8"/>
  <c r="U2995" i="8"/>
  <c r="U2996" i="8"/>
  <c r="U2997" i="8"/>
  <c r="U2998" i="8"/>
  <c r="U2999" i="8"/>
  <c r="U3000" i="8"/>
  <c r="U3001" i="8"/>
  <c r="U3002" i="8"/>
  <c r="U3003" i="8"/>
  <c r="U3004" i="8"/>
  <c r="U3005" i="8"/>
  <c r="U3006" i="8"/>
  <c r="U3007" i="8"/>
  <c r="U3008" i="8"/>
  <c r="U3009" i="8"/>
  <c r="U3010" i="8"/>
  <c r="U3011" i="8"/>
  <c r="U3012" i="8"/>
  <c r="U3013" i="8"/>
  <c r="U3014" i="8"/>
  <c r="U3015" i="8"/>
  <c r="U3016" i="8"/>
  <c r="U3017" i="8"/>
  <c r="U3018" i="8"/>
  <c r="U3019" i="8"/>
  <c r="U3020" i="8"/>
  <c r="U3021" i="8"/>
  <c r="U3022" i="8"/>
  <c r="U3023" i="8"/>
  <c r="U3024" i="8"/>
  <c r="U3025" i="8"/>
  <c r="U3026" i="8"/>
  <c r="U3027" i="8"/>
  <c r="U3028" i="8"/>
  <c r="U3029" i="8"/>
  <c r="U3030" i="8"/>
  <c r="U3031" i="8"/>
  <c r="U3032" i="8"/>
  <c r="U3033" i="8"/>
  <c r="U3034" i="8"/>
  <c r="U3035" i="8"/>
  <c r="U3036" i="8"/>
  <c r="U3037" i="8"/>
  <c r="U3038" i="8"/>
  <c r="U3039" i="8"/>
  <c r="U3040" i="8"/>
  <c r="U3041" i="8"/>
  <c r="U3042" i="8"/>
  <c r="U3043" i="8"/>
  <c r="U3044" i="8"/>
  <c r="U3045" i="8"/>
  <c r="U3046" i="8"/>
  <c r="U3047" i="8"/>
  <c r="U3048" i="8"/>
  <c r="U3049" i="8"/>
  <c r="U3050" i="8"/>
  <c r="U3051" i="8"/>
  <c r="U3052" i="8"/>
  <c r="U3053" i="8"/>
  <c r="U3054" i="8"/>
  <c r="U3055" i="8"/>
  <c r="U3056" i="8"/>
  <c r="U3057" i="8"/>
  <c r="U3058" i="8"/>
  <c r="U3059" i="8"/>
  <c r="U3060" i="8"/>
  <c r="U3061" i="8"/>
  <c r="U3062" i="8"/>
  <c r="U3063" i="8"/>
  <c r="U3064" i="8"/>
  <c r="U3065" i="8"/>
  <c r="U3066" i="8"/>
  <c r="U3067" i="8"/>
  <c r="U3068" i="8"/>
  <c r="U3069" i="8"/>
  <c r="U3070" i="8"/>
  <c r="U3071" i="8"/>
  <c r="U3072" i="8"/>
  <c r="U3073" i="8"/>
  <c r="U3074" i="8"/>
  <c r="U3075" i="8"/>
  <c r="U3076" i="8"/>
  <c r="U3077" i="8"/>
  <c r="U3078" i="8"/>
  <c r="U3079" i="8"/>
  <c r="U3080" i="8"/>
  <c r="U3081" i="8"/>
  <c r="U3082" i="8"/>
  <c r="U3083" i="8"/>
  <c r="U3084" i="8"/>
  <c r="U3085" i="8"/>
  <c r="U3086" i="8"/>
  <c r="U3087" i="8"/>
  <c r="U3088" i="8"/>
  <c r="U3089" i="8"/>
  <c r="U3090" i="8"/>
  <c r="U3091" i="8"/>
  <c r="U3092" i="8"/>
  <c r="U3093" i="8"/>
  <c r="U3094" i="8"/>
  <c r="U3095" i="8"/>
  <c r="U3096" i="8"/>
  <c r="U3097" i="8"/>
  <c r="U3098" i="8"/>
  <c r="U3099" i="8"/>
  <c r="U3100" i="8"/>
  <c r="U3101" i="8"/>
  <c r="U3102" i="8"/>
  <c r="U3103" i="8"/>
  <c r="U3104" i="8"/>
  <c r="U3105" i="8"/>
  <c r="U3106" i="8"/>
  <c r="U3107" i="8"/>
  <c r="U3108" i="8"/>
  <c r="U3109" i="8"/>
  <c r="U3110" i="8"/>
  <c r="U3111" i="8"/>
  <c r="U3112" i="8"/>
  <c r="U3113" i="8"/>
  <c r="U3114" i="8"/>
  <c r="U3115" i="8"/>
  <c r="U3116" i="8"/>
  <c r="U3117" i="8"/>
  <c r="U3118" i="8"/>
  <c r="U3119" i="8"/>
  <c r="U3120" i="8"/>
  <c r="U3121" i="8"/>
  <c r="U3122" i="8"/>
  <c r="U3123" i="8"/>
  <c r="U3124" i="8"/>
  <c r="U3125" i="8"/>
  <c r="U3126" i="8"/>
  <c r="U3127" i="8"/>
  <c r="U3128" i="8"/>
  <c r="U3129" i="8"/>
  <c r="U3130" i="8"/>
  <c r="U3131" i="8"/>
  <c r="U3132" i="8"/>
  <c r="U3133" i="8"/>
  <c r="U3134" i="8"/>
  <c r="U3135" i="8"/>
  <c r="U3136" i="8"/>
  <c r="U3137" i="8"/>
  <c r="U3138" i="8"/>
  <c r="U3139" i="8"/>
  <c r="U3140" i="8"/>
  <c r="U3141" i="8"/>
  <c r="U3142" i="8"/>
  <c r="U3143" i="8"/>
  <c r="U3144" i="8"/>
  <c r="U3145" i="8"/>
  <c r="U3146" i="8"/>
  <c r="U3147" i="8"/>
  <c r="U3148" i="8"/>
  <c r="U3149" i="8"/>
  <c r="U3150" i="8"/>
  <c r="U3151" i="8"/>
  <c r="U3152" i="8"/>
  <c r="U3153" i="8"/>
  <c r="U3154" i="8"/>
  <c r="U3155" i="8"/>
  <c r="U3156" i="8"/>
  <c r="U3157" i="8"/>
  <c r="U3158" i="8"/>
  <c r="U3159" i="8"/>
  <c r="U3160" i="8"/>
  <c r="U3161" i="8"/>
  <c r="U3162" i="8"/>
  <c r="U3163" i="8"/>
  <c r="U3164" i="8"/>
  <c r="U3165" i="8"/>
  <c r="U3166" i="8"/>
  <c r="U3167" i="8"/>
  <c r="U3168" i="8"/>
  <c r="U3169" i="8"/>
  <c r="U3170" i="8"/>
  <c r="U3171" i="8"/>
  <c r="U3172" i="8"/>
  <c r="U3173" i="8"/>
  <c r="U3174" i="8"/>
  <c r="U3175" i="8"/>
  <c r="U3176" i="8"/>
  <c r="U3177" i="8"/>
  <c r="U3178" i="8"/>
  <c r="U3179" i="8"/>
  <c r="U3180" i="8"/>
  <c r="U3181" i="8"/>
  <c r="U3182" i="8"/>
  <c r="U3183" i="8"/>
  <c r="U3184" i="8"/>
  <c r="U3185" i="8"/>
  <c r="U3186" i="8"/>
  <c r="U3187" i="8"/>
  <c r="U3188" i="8"/>
  <c r="U3189" i="8"/>
  <c r="U3190" i="8"/>
  <c r="U3191" i="8"/>
  <c r="U3192" i="8"/>
  <c r="U3193" i="8"/>
  <c r="U3194" i="8"/>
  <c r="U3195" i="8"/>
  <c r="U3196" i="8"/>
  <c r="U3197" i="8"/>
  <c r="U3198" i="8"/>
  <c r="U3199" i="8"/>
  <c r="U3200" i="8"/>
  <c r="U3201" i="8"/>
  <c r="U3202" i="8"/>
  <c r="U3203" i="8"/>
  <c r="U3204" i="8"/>
  <c r="U3205" i="8"/>
  <c r="U3206" i="8"/>
  <c r="U3207" i="8"/>
  <c r="U3208" i="8"/>
  <c r="U3209" i="8"/>
  <c r="U3210" i="8"/>
  <c r="U3211" i="8"/>
  <c r="U3212" i="8"/>
  <c r="U3213" i="8"/>
  <c r="U3214" i="8"/>
  <c r="U3215" i="8"/>
  <c r="U3216" i="8"/>
  <c r="U3217" i="8"/>
  <c r="U3218" i="8"/>
  <c r="U3219" i="8"/>
  <c r="U3220" i="8"/>
  <c r="U3221" i="8"/>
  <c r="U3222" i="8"/>
  <c r="U3223" i="8"/>
  <c r="U3224" i="8"/>
  <c r="U3225" i="8"/>
  <c r="U3226" i="8"/>
  <c r="U3227" i="8"/>
  <c r="U3228" i="8"/>
  <c r="U3229" i="8"/>
  <c r="U3230" i="8"/>
  <c r="U3231" i="8"/>
  <c r="U3232" i="8"/>
  <c r="U3233" i="8"/>
  <c r="U3234" i="8"/>
  <c r="U3235" i="8"/>
  <c r="U3236" i="8"/>
  <c r="U3237" i="8"/>
  <c r="U3238" i="8"/>
  <c r="U3239" i="8"/>
  <c r="U3240" i="8"/>
  <c r="U3241" i="8"/>
  <c r="U3242" i="8"/>
  <c r="U3243" i="8"/>
  <c r="U3244" i="8"/>
  <c r="U3245" i="8"/>
  <c r="U3246" i="8"/>
  <c r="U3247" i="8"/>
  <c r="U3248" i="8"/>
  <c r="U3249" i="8"/>
  <c r="U3250" i="8"/>
  <c r="U3251" i="8"/>
  <c r="U3252" i="8"/>
  <c r="U3253" i="8"/>
  <c r="U3254" i="8"/>
  <c r="U3255" i="8"/>
  <c r="U3256" i="8"/>
  <c r="U3257" i="8"/>
  <c r="U3258" i="8"/>
  <c r="U3259" i="8"/>
  <c r="U3260" i="8"/>
  <c r="U3261" i="8"/>
  <c r="U3262" i="8"/>
  <c r="U3263" i="8"/>
  <c r="U3264" i="8"/>
  <c r="U3265" i="8"/>
  <c r="U3266" i="8"/>
  <c r="U3267" i="8"/>
  <c r="U3268" i="8"/>
  <c r="U3269" i="8"/>
  <c r="U3270" i="8"/>
  <c r="U3271" i="8"/>
  <c r="U3272" i="8"/>
  <c r="U3273" i="8"/>
  <c r="U3274" i="8"/>
  <c r="U3275" i="8"/>
  <c r="U3276" i="8"/>
  <c r="U3277" i="8"/>
  <c r="U3278" i="8"/>
  <c r="U3279" i="8"/>
  <c r="U3280" i="8"/>
  <c r="U3281" i="8"/>
  <c r="U3282" i="8"/>
  <c r="U3283" i="8"/>
  <c r="U3284" i="8"/>
  <c r="U3285" i="8"/>
  <c r="U3286" i="8"/>
  <c r="U3287" i="8"/>
  <c r="U3288" i="8"/>
  <c r="U3289" i="8"/>
  <c r="U3290" i="8"/>
  <c r="U3291" i="8"/>
  <c r="U3292" i="8"/>
  <c r="U3293" i="8"/>
  <c r="U3294" i="8"/>
  <c r="U3295" i="8"/>
  <c r="U3296" i="8"/>
  <c r="U3297" i="8"/>
  <c r="U3298" i="8"/>
  <c r="U3299" i="8"/>
  <c r="U3300" i="8"/>
  <c r="U3301" i="8"/>
  <c r="U3302" i="8"/>
  <c r="U3303" i="8"/>
  <c r="U3304" i="8"/>
  <c r="U3305" i="8"/>
  <c r="U3306" i="8"/>
  <c r="U3307" i="8"/>
  <c r="U3308" i="8"/>
  <c r="U3309" i="8"/>
  <c r="U3310" i="8"/>
  <c r="U3311" i="8"/>
  <c r="U3312" i="8"/>
  <c r="U3313" i="8"/>
  <c r="U3314" i="8"/>
  <c r="U3315" i="8"/>
  <c r="U3316" i="8"/>
  <c r="U3317" i="8"/>
  <c r="U3318" i="8"/>
  <c r="U3319" i="8"/>
  <c r="U3320" i="8"/>
  <c r="U3321" i="8"/>
  <c r="U3322" i="8"/>
  <c r="U3323" i="8"/>
  <c r="U3324" i="8"/>
  <c r="U3325" i="8"/>
  <c r="U3326" i="8"/>
  <c r="U3327" i="8"/>
  <c r="U3328" i="8"/>
  <c r="U3329" i="8"/>
  <c r="U3330" i="8"/>
  <c r="U3331" i="8"/>
  <c r="U3332" i="8"/>
  <c r="U3333" i="8"/>
  <c r="U3334" i="8"/>
  <c r="U3335" i="8"/>
  <c r="U3336" i="8"/>
  <c r="U3337" i="8"/>
  <c r="U3338" i="8"/>
  <c r="U3339" i="8"/>
  <c r="U3340" i="8"/>
  <c r="U3341" i="8"/>
  <c r="U3342" i="8"/>
  <c r="U3343" i="8"/>
  <c r="U3344" i="8"/>
  <c r="U3345" i="8"/>
  <c r="U3346" i="8"/>
  <c r="U3347" i="8"/>
  <c r="U3348" i="8"/>
  <c r="U3349" i="8"/>
  <c r="U3350" i="8"/>
  <c r="U3351" i="8"/>
  <c r="U3352" i="8"/>
  <c r="U3353" i="8"/>
  <c r="U3354" i="8"/>
  <c r="U3355" i="8"/>
  <c r="U3356" i="8"/>
  <c r="U3357" i="8"/>
  <c r="U3358" i="8"/>
  <c r="U3359" i="8"/>
  <c r="U3360" i="8"/>
  <c r="U3361" i="8"/>
  <c r="U3362" i="8"/>
  <c r="U3363" i="8"/>
  <c r="U3364" i="8"/>
  <c r="U3365" i="8"/>
  <c r="U3366" i="8"/>
  <c r="U3367" i="8"/>
  <c r="U3368" i="8"/>
  <c r="U3369" i="8"/>
  <c r="U3370" i="8"/>
  <c r="U3371" i="8"/>
  <c r="U3372" i="8"/>
  <c r="U3373" i="8"/>
  <c r="U3374" i="8"/>
  <c r="U3375" i="8"/>
  <c r="U3376" i="8"/>
  <c r="U3377" i="8"/>
  <c r="U3378" i="8"/>
  <c r="U3379" i="8"/>
  <c r="U3380" i="8"/>
  <c r="U3381" i="8"/>
  <c r="U3382" i="8"/>
  <c r="U3383" i="8"/>
  <c r="U3384" i="8"/>
  <c r="U3385" i="8"/>
  <c r="U3386" i="8"/>
  <c r="U3387" i="8"/>
  <c r="U3388" i="8"/>
  <c r="U3389" i="8"/>
  <c r="U3390" i="8"/>
  <c r="U3391" i="8"/>
  <c r="U3392" i="8"/>
  <c r="U3393" i="8"/>
  <c r="U3394" i="8"/>
  <c r="U3395" i="8"/>
  <c r="U3396" i="8"/>
  <c r="U3397" i="8"/>
  <c r="U3398" i="8"/>
  <c r="U3399" i="8"/>
  <c r="U3400" i="8"/>
  <c r="U3401" i="8"/>
  <c r="U3402" i="8"/>
  <c r="U3403" i="8"/>
  <c r="U3404" i="8"/>
  <c r="U3405" i="8"/>
  <c r="U3406" i="8"/>
  <c r="U3407" i="8"/>
  <c r="U3408" i="8"/>
  <c r="U3409" i="8"/>
  <c r="U3410" i="8"/>
  <c r="U3411" i="8"/>
  <c r="U3412" i="8"/>
  <c r="U3413" i="8"/>
  <c r="U3414" i="8"/>
  <c r="U3415" i="8"/>
  <c r="U3416" i="8"/>
  <c r="U3417" i="8"/>
  <c r="U3418" i="8"/>
  <c r="U3419" i="8"/>
  <c r="U3420" i="8"/>
  <c r="U3421" i="8"/>
  <c r="U3422" i="8"/>
  <c r="U3423" i="8"/>
  <c r="U3424" i="8"/>
  <c r="U3425" i="8"/>
  <c r="U3426" i="8"/>
  <c r="U3427" i="8"/>
  <c r="U3428" i="8"/>
  <c r="U3429" i="8"/>
  <c r="U3430" i="8"/>
  <c r="U3431" i="8"/>
  <c r="U3432" i="8"/>
  <c r="U3433" i="8"/>
  <c r="U3434" i="8"/>
  <c r="U3435" i="8"/>
  <c r="U3436" i="8"/>
  <c r="U3437" i="8"/>
  <c r="U3438" i="8"/>
  <c r="U3439" i="8"/>
  <c r="U3440" i="8"/>
  <c r="U3441" i="8"/>
  <c r="U3442" i="8"/>
  <c r="U3443" i="8"/>
  <c r="U3444" i="8"/>
  <c r="U3445" i="8"/>
  <c r="U3446" i="8"/>
  <c r="U3447" i="8"/>
  <c r="U3448" i="8"/>
  <c r="U3449" i="8"/>
  <c r="U3450" i="8"/>
  <c r="U3451" i="8"/>
  <c r="U3452" i="8"/>
  <c r="U3453" i="8"/>
  <c r="U3454" i="8"/>
  <c r="U3455" i="8"/>
  <c r="U3456" i="8"/>
  <c r="U3457" i="8"/>
  <c r="U3458" i="8"/>
  <c r="U3459" i="8"/>
  <c r="U3460" i="8"/>
  <c r="U3461" i="8"/>
  <c r="U3462" i="8"/>
  <c r="U3463" i="8"/>
  <c r="U3464" i="8"/>
  <c r="U3465" i="8"/>
  <c r="U3466" i="8"/>
  <c r="U3467" i="8"/>
  <c r="U3468" i="8"/>
  <c r="U3469" i="8"/>
  <c r="U3470" i="8"/>
  <c r="U3471" i="8"/>
  <c r="U3472" i="8"/>
  <c r="U3473" i="8"/>
  <c r="U3474" i="8"/>
  <c r="U3475" i="8"/>
  <c r="U3476" i="8"/>
  <c r="U3477" i="8"/>
  <c r="U3478" i="8"/>
  <c r="U3479" i="8"/>
  <c r="U3480" i="8"/>
  <c r="U3481" i="8"/>
  <c r="U3482" i="8"/>
  <c r="U3483" i="8"/>
  <c r="U3484" i="8"/>
  <c r="U3485" i="8"/>
  <c r="U3486" i="8"/>
  <c r="U3487" i="8"/>
  <c r="U3488" i="8"/>
  <c r="U3489" i="8"/>
  <c r="U3490" i="8"/>
  <c r="U3491" i="8"/>
  <c r="U3492" i="8"/>
  <c r="U3493" i="8"/>
  <c r="U3494" i="8"/>
  <c r="U3495" i="8"/>
  <c r="U3496" i="8"/>
  <c r="U3497" i="8"/>
  <c r="U3498" i="8"/>
  <c r="U3499" i="8"/>
  <c r="U3500" i="8"/>
  <c r="U3501" i="8"/>
  <c r="U3502" i="8"/>
  <c r="U3503" i="8"/>
  <c r="U3504" i="8"/>
  <c r="U3505" i="8"/>
  <c r="U3506" i="8"/>
  <c r="U3507" i="8"/>
  <c r="U3508" i="8"/>
  <c r="U3509" i="8"/>
  <c r="U3510" i="8"/>
  <c r="U3511" i="8"/>
  <c r="U3512" i="8"/>
  <c r="U3513" i="8"/>
  <c r="U3514" i="8"/>
  <c r="U3515" i="8"/>
  <c r="U3516" i="8"/>
  <c r="U3517" i="8"/>
  <c r="U3518" i="8"/>
  <c r="U3519" i="8"/>
  <c r="U3520" i="8"/>
  <c r="U3521" i="8"/>
  <c r="U3522" i="8"/>
  <c r="U3523" i="8"/>
  <c r="U3524" i="8"/>
  <c r="U3525" i="8"/>
  <c r="U3526" i="8"/>
  <c r="U3527" i="8"/>
  <c r="U3528" i="8"/>
  <c r="U3529" i="8"/>
  <c r="U3530" i="8"/>
  <c r="U3531" i="8"/>
  <c r="U3532" i="8"/>
  <c r="U3533" i="8"/>
  <c r="U3534" i="8"/>
  <c r="U3535" i="8"/>
  <c r="U3536" i="8"/>
  <c r="U3537" i="8"/>
  <c r="U3538" i="8"/>
  <c r="U3539" i="8"/>
  <c r="U3540" i="8"/>
  <c r="U3541" i="8"/>
  <c r="U3542" i="8"/>
  <c r="U3543" i="8"/>
  <c r="U3544" i="8"/>
  <c r="U3545" i="8"/>
  <c r="U3546" i="8"/>
  <c r="U3547" i="8"/>
  <c r="U3548" i="8"/>
  <c r="U3549" i="8"/>
  <c r="U3550" i="8"/>
  <c r="U3551" i="8"/>
  <c r="U3552" i="8"/>
  <c r="U3553" i="8"/>
  <c r="U3554" i="8"/>
  <c r="U3555" i="8"/>
  <c r="U3556" i="8"/>
  <c r="U3557" i="8"/>
  <c r="U3558" i="8"/>
  <c r="U3559" i="8"/>
  <c r="U3560" i="8"/>
  <c r="U3561" i="8"/>
  <c r="U3562" i="8"/>
  <c r="U3563" i="8"/>
  <c r="U3564" i="8"/>
  <c r="U3565" i="8"/>
  <c r="U3566" i="8"/>
  <c r="U3567" i="8"/>
  <c r="U3568" i="8"/>
  <c r="U3569" i="8"/>
  <c r="U3570" i="8"/>
  <c r="U3571" i="8"/>
  <c r="U3572" i="8"/>
  <c r="U3573" i="8"/>
  <c r="U3574" i="8"/>
  <c r="U3575" i="8"/>
  <c r="U3576" i="8"/>
  <c r="U3577" i="8"/>
  <c r="U3578" i="8"/>
  <c r="U3579" i="8"/>
  <c r="U3580" i="8"/>
  <c r="U3581" i="8"/>
  <c r="U3582" i="8"/>
  <c r="U3583" i="8"/>
  <c r="U3584" i="8"/>
  <c r="U3585" i="8"/>
  <c r="U3586" i="8"/>
  <c r="U3587" i="8"/>
  <c r="U3588" i="8"/>
  <c r="U3589" i="8"/>
  <c r="U3590" i="8"/>
  <c r="U3591" i="8"/>
  <c r="U3592" i="8"/>
  <c r="U3593" i="8"/>
  <c r="U3594" i="8"/>
  <c r="U3595" i="8"/>
  <c r="U3596" i="8"/>
  <c r="U3597" i="8"/>
  <c r="U3598" i="8"/>
  <c r="U3599" i="8"/>
  <c r="U3600" i="8"/>
  <c r="U3601" i="8"/>
  <c r="U3602" i="8"/>
  <c r="U3603" i="8"/>
  <c r="U3604" i="8"/>
  <c r="U3605" i="8"/>
  <c r="U3606" i="8"/>
  <c r="U3607" i="8"/>
  <c r="U3608" i="8"/>
  <c r="U3609" i="8"/>
  <c r="U3610" i="8"/>
  <c r="U3611" i="8"/>
  <c r="U3612" i="8"/>
  <c r="U3613" i="8"/>
  <c r="U3614" i="8"/>
  <c r="U3615" i="8"/>
  <c r="U3616" i="8"/>
  <c r="U3617" i="8"/>
  <c r="U3618" i="8"/>
  <c r="U3619" i="8"/>
  <c r="U3620" i="8"/>
  <c r="U3621" i="8"/>
  <c r="U3622" i="8"/>
  <c r="U3623" i="8"/>
  <c r="U3624" i="8"/>
  <c r="U3625" i="8"/>
  <c r="U3626" i="8"/>
  <c r="U3627" i="8"/>
  <c r="U3628" i="8"/>
  <c r="U3629" i="8"/>
  <c r="U3630" i="8"/>
  <c r="U3631" i="8"/>
  <c r="U3632" i="8"/>
  <c r="U3633" i="8"/>
  <c r="U3634" i="8"/>
  <c r="U3635" i="8"/>
  <c r="U3636" i="8"/>
  <c r="U3637" i="8"/>
  <c r="U3638" i="8"/>
  <c r="U3639" i="8"/>
  <c r="U3640" i="8"/>
  <c r="U3641" i="8"/>
  <c r="U3642" i="8"/>
  <c r="U3643" i="8"/>
  <c r="U3644" i="8"/>
  <c r="U3645" i="8"/>
  <c r="U3646" i="8"/>
  <c r="U3647" i="8"/>
  <c r="U3648" i="8"/>
  <c r="U3649" i="8"/>
  <c r="U3650" i="8"/>
  <c r="U3651" i="8"/>
  <c r="U3652" i="8"/>
  <c r="U3653" i="8"/>
  <c r="U3654" i="8"/>
  <c r="U3655" i="8"/>
  <c r="U3656" i="8"/>
  <c r="U3657" i="8"/>
  <c r="U3658" i="8"/>
  <c r="U3659" i="8"/>
  <c r="U3660" i="8"/>
  <c r="U3661" i="8"/>
  <c r="U3662" i="8"/>
  <c r="U3663" i="8"/>
  <c r="U3664" i="8"/>
  <c r="U3665" i="8"/>
  <c r="U3666" i="8"/>
  <c r="U3667" i="8"/>
  <c r="U3668" i="8"/>
  <c r="U3669" i="8"/>
  <c r="U3670" i="8"/>
  <c r="U3671" i="8"/>
  <c r="U3672" i="8"/>
  <c r="U3673" i="8"/>
  <c r="U3674" i="8"/>
  <c r="U3675" i="8"/>
  <c r="U3676" i="8"/>
  <c r="U3677" i="8"/>
  <c r="U3678" i="8"/>
  <c r="U3679" i="8"/>
  <c r="U3680" i="8"/>
  <c r="U3681" i="8"/>
  <c r="U3682" i="8"/>
  <c r="U3683" i="8"/>
  <c r="U3684" i="8"/>
  <c r="U3685" i="8"/>
  <c r="U3686" i="8"/>
  <c r="U3687" i="8"/>
  <c r="U3688" i="8"/>
  <c r="U3689" i="8"/>
  <c r="U3690" i="8"/>
  <c r="U3691" i="8"/>
  <c r="U3692" i="8"/>
  <c r="U3693" i="8"/>
  <c r="U3694" i="8"/>
  <c r="U3695" i="8"/>
  <c r="U3696" i="8"/>
  <c r="U3697" i="8"/>
  <c r="U3698" i="8"/>
  <c r="U3699" i="8"/>
  <c r="U3700" i="8"/>
  <c r="U3701" i="8"/>
  <c r="U3702" i="8"/>
  <c r="U3703" i="8"/>
  <c r="U3704" i="8"/>
  <c r="U3705" i="8"/>
  <c r="U3706" i="8"/>
  <c r="U3707" i="8"/>
  <c r="U3708" i="8"/>
  <c r="U3709" i="8"/>
  <c r="U3710" i="8"/>
  <c r="U3711" i="8"/>
  <c r="U3712" i="8"/>
  <c r="U3713" i="8"/>
  <c r="U3714" i="8"/>
  <c r="U3715" i="8"/>
  <c r="U3716" i="8"/>
  <c r="U3717" i="8"/>
  <c r="U3718" i="8"/>
  <c r="U3719" i="8"/>
  <c r="U3720" i="8"/>
  <c r="U3721" i="8"/>
  <c r="U3722" i="8"/>
  <c r="U3723" i="8"/>
  <c r="U3724" i="8"/>
  <c r="U3725" i="8"/>
  <c r="U3726" i="8"/>
  <c r="U3727" i="8"/>
  <c r="U3728" i="8"/>
  <c r="U3729" i="8"/>
  <c r="U3730" i="8"/>
  <c r="U3731" i="8"/>
  <c r="U3732" i="8"/>
  <c r="U3733" i="8"/>
  <c r="U3734" i="8"/>
  <c r="U3735" i="8"/>
  <c r="U3736" i="8"/>
  <c r="U3737" i="8"/>
  <c r="U3738" i="8"/>
  <c r="U3739" i="8"/>
  <c r="U3740" i="8"/>
  <c r="U3741" i="8"/>
  <c r="U3742" i="8"/>
  <c r="U3743" i="8"/>
  <c r="U3744" i="8"/>
  <c r="U3745" i="8"/>
  <c r="U3746" i="8"/>
  <c r="U3747" i="8"/>
  <c r="U3748" i="8"/>
  <c r="U3749" i="8"/>
  <c r="U3750" i="8"/>
  <c r="U3751" i="8"/>
  <c r="U3752" i="8"/>
  <c r="U3753" i="8"/>
  <c r="U3754" i="8"/>
  <c r="U3755" i="8"/>
  <c r="U3756" i="8"/>
  <c r="U3757" i="8"/>
  <c r="U3758" i="8"/>
  <c r="U3759" i="8"/>
  <c r="U3760" i="8"/>
  <c r="U3761" i="8"/>
  <c r="U3762" i="8"/>
  <c r="U3763" i="8"/>
  <c r="U3764" i="8"/>
  <c r="U3765" i="8"/>
  <c r="U3766" i="8"/>
  <c r="U3767" i="8"/>
  <c r="U3768" i="8"/>
  <c r="U3769" i="8"/>
  <c r="U3770" i="8"/>
  <c r="U3771" i="8"/>
  <c r="U3772" i="8"/>
  <c r="U3773" i="8"/>
  <c r="U3774" i="8"/>
  <c r="U3775" i="8"/>
  <c r="U3776" i="8"/>
  <c r="U3777" i="8"/>
  <c r="U3778" i="8"/>
  <c r="U3779" i="8"/>
  <c r="U3780" i="8"/>
  <c r="U3781" i="8"/>
  <c r="U3782" i="8"/>
  <c r="U3783" i="8"/>
  <c r="U3784" i="8"/>
  <c r="U3785" i="8"/>
  <c r="U3786" i="8"/>
  <c r="U3787" i="8"/>
  <c r="U3788" i="8"/>
  <c r="U3789" i="8"/>
  <c r="U3790" i="8"/>
  <c r="U3791" i="8"/>
  <c r="U3792" i="8"/>
  <c r="U3793" i="8"/>
  <c r="U3794" i="8"/>
  <c r="U3795" i="8"/>
  <c r="U3796" i="8"/>
  <c r="U3797" i="8"/>
  <c r="U3798" i="8"/>
  <c r="U3799" i="8"/>
  <c r="U3800" i="8"/>
  <c r="U3801" i="8"/>
  <c r="U3802" i="8"/>
  <c r="U3803" i="8"/>
  <c r="U3804" i="8"/>
  <c r="U3805" i="8"/>
  <c r="U3806" i="8"/>
  <c r="U3807" i="8"/>
  <c r="U3808" i="8"/>
  <c r="U3809" i="8"/>
  <c r="U3810" i="8"/>
  <c r="U3811" i="8"/>
  <c r="U3812" i="8"/>
  <c r="U3813" i="8"/>
  <c r="U3814" i="8"/>
  <c r="U3815" i="8"/>
  <c r="U3816" i="8"/>
  <c r="U3817" i="8"/>
  <c r="U3818" i="8"/>
  <c r="U3819" i="8"/>
  <c r="U3820" i="8"/>
  <c r="U3821" i="8"/>
  <c r="U3822" i="8"/>
  <c r="U3823" i="8"/>
  <c r="U3824" i="8"/>
  <c r="U3825" i="8"/>
  <c r="U3826" i="8"/>
  <c r="U3827" i="8"/>
  <c r="U3828" i="8"/>
  <c r="U3829" i="8"/>
  <c r="U3830" i="8"/>
  <c r="U3831" i="8"/>
  <c r="U3832" i="8"/>
  <c r="U3833" i="8"/>
  <c r="U3834" i="8"/>
  <c r="U3835" i="8"/>
  <c r="U3836" i="8"/>
  <c r="U3837" i="8"/>
  <c r="U3838" i="8"/>
  <c r="U3839" i="8"/>
  <c r="U3840" i="8"/>
  <c r="U3841" i="8"/>
  <c r="U3842" i="8"/>
  <c r="U3843" i="8"/>
  <c r="U3844" i="8"/>
  <c r="U3845" i="8"/>
  <c r="U3846" i="8"/>
  <c r="U3847" i="8"/>
  <c r="U3848" i="8"/>
  <c r="U3849" i="8"/>
  <c r="U3850" i="8"/>
  <c r="U3851" i="8"/>
  <c r="U3852" i="8"/>
  <c r="U3853" i="8"/>
  <c r="U3854" i="8"/>
  <c r="U3855" i="8"/>
  <c r="U3856" i="8"/>
  <c r="U3857" i="8"/>
  <c r="U3858" i="8"/>
  <c r="U3859" i="8"/>
  <c r="U3860" i="8"/>
  <c r="U3861" i="8"/>
  <c r="U3862" i="8"/>
  <c r="U3863" i="8"/>
  <c r="U3864" i="8"/>
  <c r="U3865" i="8"/>
  <c r="U3866" i="8"/>
  <c r="U3867" i="8"/>
  <c r="U3868" i="8"/>
  <c r="U3869" i="8"/>
  <c r="U3870" i="8"/>
  <c r="U3871" i="8"/>
  <c r="U3872" i="8"/>
  <c r="U3873" i="8"/>
  <c r="U3874" i="8"/>
  <c r="U3875" i="8"/>
  <c r="U3876" i="8"/>
  <c r="U3877" i="8"/>
  <c r="U3878" i="8"/>
  <c r="U3879" i="8"/>
  <c r="U3880" i="8"/>
  <c r="U3881" i="8"/>
  <c r="U3882" i="8"/>
  <c r="U3883" i="8"/>
  <c r="U3884" i="8"/>
  <c r="U3885" i="8"/>
  <c r="U3886" i="8"/>
  <c r="U3887" i="8"/>
  <c r="U3888" i="8"/>
  <c r="U3889" i="8"/>
  <c r="U3890" i="8"/>
  <c r="U3891" i="8"/>
  <c r="U3892" i="8"/>
  <c r="U3893" i="8"/>
  <c r="U3894" i="8"/>
  <c r="U3895" i="8"/>
  <c r="U3896" i="8"/>
  <c r="U3897" i="8"/>
  <c r="U3898" i="8"/>
  <c r="U3899" i="8"/>
  <c r="U3900" i="8"/>
  <c r="U3901" i="8"/>
  <c r="U3902" i="8"/>
  <c r="U3903" i="8"/>
  <c r="U3904" i="8"/>
  <c r="U3905" i="8"/>
  <c r="U3906" i="8"/>
  <c r="U3907" i="8"/>
  <c r="U3908" i="8"/>
  <c r="U3909" i="8"/>
  <c r="U3910" i="8"/>
  <c r="U3911" i="8"/>
  <c r="U3912" i="8"/>
  <c r="U3913" i="8"/>
  <c r="U3914" i="8"/>
  <c r="U3915" i="8"/>
  <c r="U3916" i="8"/>
  <c r="U3917" i="8"/>
  <c r="U3918" i="8"/>
  <c r="U3919" i="8"/>
  <c r="U3920" i="8"/>
  <c r="U3921" i="8"/>
  <c r="U3922" i="8"/>
  <c r="U3923" i="8"/>
  <c r="U3924" i="8"/>
  <c r="U3925" i="8"/>
  <c r="U3926" i="8"/>
  <c r="U3927" i="8"/>
  <c r="U3928" i="8"/>
  <c r="U3929" i="8"/>
  <c r="U3930" i="8"/>
  <c r="U3931" i="8"/>
  <c r="U3932" i="8"/>
  <c r="U3933" i="8"/>
  <c r="U3934" i="8"/>
  <c r="U3935" i="8"/>
  <c r="U3936" i="8"/>
  <c r="U3937" i="8"/>
  <c r="U3938" i="8"/>
  <c r="U3939" i="8"/>
  <c r="U3940" i="8"/>
  <c r="U3941" i="8"/>
  <c r="U3942" i="8"/>
  <c r="U3943" i="8"/>
  <c r="U3944" i="8"/>
  <c r="U3945" i="8"/>
  <c r="U3946" i="8"/>
  <c r="U3947" i="8"/>
  <c r="U3948" i="8"/>
  <c r="U3949" i="8"/>
  <c r="U3950" i="8"/>
  <c r="U3951" i="8"/>
  <c r="U3952" i="8"/>
  <c r="U3953" i="8"/>
  <c r="U3954" i="8"/>
  <c r="U3955" i="8"/>
  <c r="U3956" i="8"/>
  <c r="U3957" i="8"/>
  <c r="U3958" i="8"/>
  <c r="U3959" i="8"/>
  <c r="U3960" i="8"/>
  <c r="U3961" i="8"/>
  <c r="U3962" i="8"/>
  <c r="U3963" i="8"/>
  <c r="U3964" i="8"/>
  <c r="U3965" i="8"/>
  <c r="U3966" i="8"/>
  <c r="U3967" i="8"/>
  <c r="U3968" i="8"/>
  <c r="U3969" i="8"/>
  <c r="U3970" i="8"/>
  <c r="U3971" i="8"/>
  <c r="U3972" i="8"/>
  <c r="U3973" i="8"/>
  <c r="U3974" i="8"/>
  <c r="U3975" i="8"/>
  <c r="U3976" i="8"/>
  <c r="U3977" i="8"/>
  <c r="U3978" i="8"/>
  <c r="U3979" i="8"/>
  <c r="U3980" i="8"/>
  <c r="U3981" i="8"/>
  <c r="U3982" i="8"/>
  <c r="U3983" i="8"/>
  <c r="U3984" i="8"/>
  <c r="U3985" i="8"/>
  <c r="U3986" i="8"/>
  <c r="U3987" i="8"/>
  <c r="U3988" i="8"/>
  <c r="U3989" i="8"/>
  <c r="U3990" i="8"/>
  <c r="U3991" i="8"/>
  <c r="U3992" i="8"/>
  <c r="U3993" i="8"/>
  <c r="U3994" i="8"/>
  <c r="U3995" i="8"/>
  <c r="U3996" i="8"/>
  <c r="U3997" i="8"/>
  <c r="U3998" i="8"/>
  <c r="U3999" i="8"/>
  <c r="U4000" i="8"/>
  <c r="U4001" i="8"/>
  <c r="U4002" i="8"/>
  <c r="U4003" i="8"/>
  <c r="U4004" i="8"/>
  <c r="U4005" i="8"/>
  <c r="U4006" i="8"/>
  <c r="U4007" i="8"/>
  <c r="U4008" i="8"/>
  <c r="U4009" i="8"/>
  <c r="U4010" i="8"/>
  <c r="U4011" i="8"/>
  <c r="U4012" i="8"/>
  <c r="U4013" i="8"/>
  <c r="U4014" i="8"/>
  <c r="U4015" i="8"/>
  <c r="U4016" i="8"/>
  <c r="U4017" i="8"/>
  <c r="U4018" i="8"/>
  <c r="U4019" i="8"/>
  <c r="U4020" i="8"/>
  <c r="U4021" i="8"/>
  <c r="U4022" i="8"/>
  <c r="U4023" i="8"/>
  <c r="U4024" i="8"/>
  <c r="U4025" i="8"/>
  <c r="U4026" i="8"/>
  <c r="U4027" i="8"/>
  <c r="U4028" i="8"/>
  <c r="U4029" i="8"/>
  <c r="U4030" i="8"/>
  <c r="U4031" i="8"/>
  <c r="U4032" i="8"/>
  <c r="U4033" i="8"/>
  <c r="U4034" i="8"/>
  <c r="U4035" i="8"/>
  <c r="U4036" i="8"/>
  <c r="U4037" i="8"/>
  <c r="U4038" i="8"/>
  <c r="U4039" i="8"/>
  <c r="U4040" i="8"/>
  <c r="U4041" i="8"/>
  <c r="U4042" i="8"/>
  <c r="U4043" i="8"/>
  <c r="U4044" i="8"/>
  <c r="U4045" i="8"/>
  <c r="U4046" i="8"/>
  <c r="U4047" i="8"/>
  <c r="U4048" i="8"/>
  <c r="U4049" i="8"/>
  <c r="U4050" i="8"/>
  <c r="U4051" i="8"/>
  <c r="U4052" i="8"/>
  <c r="U4053" i="8"/>
  <c r="U4054" i="8"/>
  <c r="U4055" i="8"/>
  <c r="U4056" i="8"/>
  <c r="U4057" i="8"/>
  <c r="U4058" i="8"/>
  <c r="U4059" i="8"/>
  <c r="U4060" i="8"/>
  <c r="U4061" i="8"/>
  <c r="U4062" i="8"/>
  <c r="U4063" i="8"/>
  <c r="U4064" i="8"/>
  <c r="U4065" i="8"/>
  <c r="U4066" i="8"/>
  <c r="U4067" i="8"/>
  <c r="U4068" i="8"/>
  <c r="U4069" i="8"/>
  <c r="U4070" i="8"/>
  <c r="U4071" i="8"/>
  <c r="U4072" i="8"/>
  <c r="U4073" i="8"/>
  <c r="U4074" i="8"/>
  <c r="U4075" i="8"/>
  <c r="U4076" i="8"/>
  <c r="U4077" i="8"/>
  <c r="U4078" i="8"/>
  <c r="U4079" i="8"/>
  <c r="U4080" i="8"/>
  <c r="U4081" i="8"/>
  <c r="U4082" i="8"/>
  <c r="U4083" i="8"/>
  <c r="U4084" i="8"/>
  <c r="U4085" i="8"/>
  <c r="U4086" i="8"/>
  <c r="U4087" i="8"/>
  <c r="U4088" i="8"/>
  <c r="U4089" i="8"/>
  <c r="U4090" i="8"/>
  <c r="U4091" i="8"/>
  <c r="U4092" i="8"/>
  <c r="U4093" i="8"/>
  <c r="U4094" i="8"/>
  <c r="U4095" i="8"/>
  <c r="U4096" i="8"/>
  <c r="U4097" i="8"/>
  <c r="U4098" i="8"/>
  <c r="U4099" i="8"/>
  <c r="U4100" i="8"/>
  <c r="U4101" i="8"/>
  <c r="U4102" i="8"/>
  <c r="U4103" i="8"/>
  <c r="U4104" i="8"/>
  <c r="U4105" i="8"/>
  <c r="U4106" i="8"/>
  <c r="U4107" i="8"/>
  <c r="U4108" i="8"/>
  <c r="U4109" i="8"/>
  <c r="U4110" i="8"/>
  <c r="U4111" i="8"/>
  <c r="U4112" i="8"/>
  <c r="U4113" i="8"/>
  <c r="U4114" i="8"/>
  <c r="U4115" i="8"/>
  <c r="U4116" i="8"/>
  <c r="U4117" i="8"/>
  <c r="U4118" i="8"/>
  <c r="U4119" i="8"/>
  <c r="U4120" i="8"/>
  <c r="U4121" i="8"/>
  <c r="U4122" i="8"/>
  <c r="U4123" i="8"/>
  <c r="U4124" i="8"/>
  <c r="U4125" i="8"/>
  <c r="U4126" i="8"/>
  <c r="U4127" i="8"/>
  <c r="U4128" i="8"/>
  <c r="U4129" i="8"/>
  <c r="U4130" i="8"/>
  <c r="U4131" i="8"/>
  <c r="U4132" i="8"/>
  <c r="U4133" i="8"/>
  <c r="U4134" i="8"/>
  <c r="U4135" i="8"/>
  <c r="U4136" i="8"/>
  <c r="U4137" i="8"/>
  <c r="U4138" i="8"/>
  <c r="U4139" i="8"/>
  <c r="U4140" i="8"/>
  <c r="U4141" i="8"/>
  <c r="U4142" i="8"/>
  <c r="U4143" i="8"/>
  <c r="U4144" i="8"/>
  <c r="U4145" i="8"/>
  <c r="U4146" i="8"/>
  <c r="U4147" i="8"/>
  <c r="U4148" i="8"/>
  <c r="U4149" i="8"/>
  <c r="U4150" i="8"/>
  <c r="U4151" i="8"/>
  <c r="U4152" i="8"/>
  <c r="U4153" i="8"/>
  <c r="U4154" i="8"/>
  <c r="U4155" i="8"/>
  <c r="U4156" i="8"/>
  <c r="U4157" i="8"/>
  <c r="U4158" i="8"/>
  <c r="U4159" i="8"/>
  <c r="U4160" i="8"/>
  <c r="U4161" i="8"/>
  <c r="U4162" i="8"/>
  <c r="U4163" i="8"/>
  <c r="U4164" i="8"/>
  <c r="U4165" i="8"/>
  <c r="U4166" i="8"/>
  <c r="U4167" i="8"/>
  <c r="U4168" i="8"/>
  <c r="U4169" i="8"/>
  <c r="U4170" i="8"/>
  <c r="U4171" i="8"/>
  <c r="U4172" i="8"/>
  <c r="U4173" i="8"/>
  <c r="U4174" i="8"/>
  <c r="U4175" i="8"/>
  <c r="U4176" i="8"/>
  <c r="U4177" i="8"/>
  <c r="U4178" i="8"/>
  <c r="U4179" i="8"/>
  <c r="U4180" i="8"/>
  <c r="U4181" i="8"/>
  <c r="U4182" i="8"/>
  <c r="U4183" i="8"/>
  <c r="U4184" i="8"/>
  <c r="U4185" i="8"/>
  <c r="U4186" i="8"/>
  <c r="U4187" i="8"/>
  <c r="U4188" i="8"/>
  <c r="U4189" i="8"/>
  <c r="U4190" i="8"/>
  <c r="U4191" i="8"/>
  <c r="U4192" i="8"/>
  <c r="U4193" i="8"/>
  <c r="U4194" i="8"/>
  <c r="U4195" i="8"/>
  <c r="U4196" i="8"/>
  <c r="U4197" i="8"/>
  <c r="U4198" i="8"/>
  <c r="U4199" i="8"/>
  <c r="U4200" i="8"/>
  <c r="U4201" i="8"/>
  <c r="U4202" i="8"/>
  <c r="U4203" i="8"/>
  <c r="U4204" i="8"/>
  <c r="U4205" i="8"/>
  <c r="U4206" i="8"/>
  <c r="U4207" i="8"/>
  <c r="U4208" i="8"/>
  <c r="U4209" i="8"/>
  <c r="U4210" i="8"/>
  <c r="U4211" i="8"/>
  <c r="U4212" i="8"/>
  <c r="U4213" i="8"/>
  <c r="U4214" i="8"/>
  <c r="U4215" i="8"/>
  <c r="U4216" i="8"/>
  <c r="U4217" i="8"/>
  <c r="U4218" i="8"/>
  <c r="U4219" i="8"/>
  <c r="U4220" i="8"/>
  <c r="U4221" i="8"/>
  <c r="U4222" i="8"/>
  <c r="U4223" i="8"/>
  <c r="U4224" i="8"/>
  <c r="U4225" i="8"/>
  <c r="U4226" i="8"/>
  <c r="U4227" i="8"/>
  <c r="U4228" i="8"/>
  <c r="U4229" i="8"/>
  <c r="U4230" i="8"/>
  <c r="U4231" i="8"/>
  <c r="U4232" i="8"/>
  <c r="U4233" i="8"/>
  <c r="U4234" i="8"/>
  <c r="U4235" i="8"/>
  <c r="U4236" i="8"/>
  <c r="U4237" i="8"/>
  <c r="U4238" i="8"/>
  <c r="U4239" i="8"/>
  <c r="U4240" i="8"/>
  <c r="U4241" i="8"/>
  <c r="U4242" i="8"/>
  <c r="U4243" i="8"/>
  <c r="U4244" i="8"/>
  <c r="U4245" i="8"/>
  <c r="U4246" i="8"/>
  <c r="U4247" i="8"/>
  <c r="U4248" i="8"/>
  <c r="U4249" i="8"/>
  <c r="U4250" i="8"/>
  <c r="U4251" i="8"/>
  <c r="U4252" i="8"/>
  <c r="U4253" i="8"/>
  <c r="U4254" i="8"/>
  <c r="U4255" i="8"/>
  <c r="U4256" i="8"/>
  <c r="U4257" i="8"/>
  <c r="U4258" i="8"/>
  <c r="U4259" i="8"/>
  <c r="U4260" i="8"/>
  <c r="U4261" i="8"/>
  <c r="U4262" i="8"/>
  <c r="U4263" i="8"/>
  <c r="U4264" i="8"/>
  <c r="U4265" i="8"/>
  <c r="U4266" i="8"/>
  <c r="U4267" i="8"/>
  <c r="U4268" i="8"/>
  <c r="U4269" i="8"/>
  <c r="U4270" i="8"/>
  <c r="U4271" i="8"/>
  <c r="U4272" i="8"/>
  <c r="U4273" i="8"/>
  <c r="U4274" i="8"/>
  <c r="U4275" i="8"/>
  <c r="U4276" i="8"/>
  <c r="U4277" i="8"/>
  <c r="U4278" i="8"/>
  <c r="U4279" i="8"/>
  <c r="U4280" i="8"/>
  <c r="U4281" i="8"/>
  <c r="U4282" i="8"/>
  <c r="U4283" i="8"/>
  <c r="U4284" i="8"/>
  <c r="U4285" i="8"/>
  <c r="U4286" i="8"/>
  <c r="U4287" i="8"/>
  <c r="U4288" i="8"/>
  <c r="U4289" i="8"/>
  <c r="U4290" i="8"/>
  <c r="U4291" i="8"/>
  <c r="U4292" i="8"/>
  <c r="U4293" i="8"/>
  <c r="U4294" i="8"/>
  <c r="U4295" i="8"/>
  <c r="U4296" i="8"/>
  <c r="U4297" i="8"/>
  <c r="U4298" i="8"/>
  <c r="U4299" i="8"/>
  <c r="U4300" i="8"/>
  <c r="U4301" i="8"/>
  <c r="U4302" i="8"/>
  <c r="U4303" i="8"/>
  <c r="U4304" i="8"/>
  <c r="U4305" i="8"/>
  <c r="U4306" i="8"/>
  <c r="U4307" i="8"/>
  <c r="U4308" i="8"/>
  <c r="U4309" i="8"/>
  <c r="U4310" i="8"/>
  <c r="U4311" i="8"/>
  <c r="U4312" i="8"/>
  <c r="U4313" i="8"/>
  <c r="U4314" i="8"/>
  <c r="U4315" i="8"/>
  <c r="U4316" i="8"/>
  <c r="U4317" i="8"/>
  <c r="U4318" i="8"/>
  <c r="U4319" i="8"/>
  <c r="U4320" i="8"/>
  <c r="U4321" i="8"/>
  <c r="U4322" i="8"/>
  <c r="U4323" i="8"/>
  <c r="U4324" i="8"/>
  <c r="U4325" i="8"/>
  <c r="U4326" i="8"/>
  <c r="U4327" i="8"/>
  <c r="U4328" i="8"/>
  <c r="U4329" i="8"/>
  <c r="U4330" i="8"/>
  <c r="U4331" i="8"/>
  <c r="U4332" i="8"/>
  <c r="U4333" i="8"/>
  <c r="U4334" i="8"/>
  <c r="U4335" i="8"/>
  <c r="U4336" i="8"/>
  <c r="U4337" i="8"/>
  <c r="U4338" i="8"/>
  <c r="U4339" i="8"/>
  <c r="U4340" i="8"/>
  <c r="U4341" i="8"/>
  <c r="U4342" i="8"/>
  <c r="U4343" i="8"/>
  <c r="U4344" i="8"/>
  <c r="U4345" i="8"/>
  <c r="U4346" i="8"/>
  <c r="U4347" i="8"/>
  <c r="U4348" i="8"/>
  <c r="U4349" i="8"/>
  <c r="U4350" i="8"/>
  <c r="U4351" i="8"/>
  <c r="U4352" i="8"/>
  <c r="U4353" i="8"/>
  <c r="U4354" i="8"/>
  <c r="U4355" i="8"/>
  <c r="U4356" i="8"/>
  <c r="U4357" i="8"/>
  <c r="U4358" i="8"/>
  <c r="U4359" i="8"/>
  <c r="U4360" i="8"/>
  <c r="U4361" i="8"/>
  <c r="U4362" i="8"/>
  <c r="U4363" i="8"/>
  <c r="U4364" i="8"/>
  <c r="U4365" i="8"/>
  <c r="U4366" i="8"/>
  <c r="U4367" i="8"/>
  <c r="U4368" i="8"/>
  <c r="U4369" i="8"/>
  <c r="U4370" i="8"/>
  <c r="U4371" i="8"/>
  <c r="U4372" i="8"/>
  <c r="U4373" i="8"/>
  <c r="U4374" i="8"/>
  <c r="U4375" i="8"/>
  <c r="U4376" i="8"/>
  <c r="U4377" i="8"/>
  <c r="U4378" i="8"/>
  <c r="U4379" i="8"/>
  <c r="U4380" i="8"/>
  <c r="U4381" i="8"/>
  <c r="U4382" i="8"/>
  <c r="U4383" i="8"/>
  <c r="U4384" i="8"/>
  <c r="U4385" i="8"/>
  <c r="U4386" i="8"/>
  <c r="U4387" i="8"/>
  <c r="U4388" i="8"/>
  <c r="U4389" i="8"/>
  <c r="U4390" i="8"/>
  <c r="U4391" i="8"/>
  <c r="U4392" i="8"/>
  <c r="U4393" i="8"/>
  <c r="U4394" i="8"/>
  <c r="U4395" i="8"/>
  <c r="U4396" i="8"/>
  <c r="U4397" i="8"/>
  <c r="U4398" i="8"/>
  <c r="U4399" i="8"/>
  <c r="U4400" i="8"/>
  <c r="U4401" i="8"/>
  <c r="U4402" i="8"/>
  <c r="U4403" i="8"/>
  <c r="U4404" i="8"/>
  <c r="U4405" i="8"/>
  <c r="U4406" i="8"/>
  <c r="U4407" i="8"/>
  <c r="U4408" i="8"/>
  <c r="U4409" i="8"/>
  <c r="U4410" i="8"/>
  <c r="U4411" i="8"/>
  <c r="U4412" i="8"/>
  <c r="U4413" i="8"/>
  <c r="U4414" i="8"/>
  <c r="U4415" i="8"/>
  <c r="U4416" i="8"/>
  <c r="U4417" i="8"/>
  <c r="U4418" i="8"/>
  <c r="U4419" i="8"/>
  <c r="U4420" i="8"/>
  <c r="U4421" i="8"/>
  <c r="U4422" i="8"/>
  <c r="U4423" i="8"/>
  <c r="U4424" i="8"/>
  <c r="U4425" i="8"/>
  <c r="U4426" i="8"/>
  <c r="U4427" i="8"/>
  <c r="U4428" i="8"/>
  <c r="U4429" i="8"/>
  <c r="U4430" i="8"/>
  <c r="U4431" i="8"/>
  <c r="U4432" i="8"/>
  <c r="U4433" i="8"/>
  <c r="U4434" i="8"/>
  <c r="U4435" i="8"/>
  <c r="U4436" i="8"/>
  <c r="U4437" i="8"/>
  <c r="U4438" i="8"/>
  <c r="U4439" i="8"/>
  <c r="U4440" i="8"/>
  <c r="U4441" i="8"/>
  <c r="U4442" i="8"/>
  <c r="U4443" i="8"/>
  <c r="U4444" i="8"/>
  <c r="U4445" i="8"/>
  <c r="U4446" i="8"/>
  <c r="U4447" i="8"/>
  <c r="U4448" i="8"/>
  <c r="U4449" i="8"/>
  <c r="U4450" i="8"/>
  <c r="U4451" i="8"/>
  <c r="U4452" i="8"/>
  <c r="U4453" i="8"/>
  <c r="U4454" i="8"/>
  <c r="U4455" i="8"/>
  <c r="U4456" i="8"/>
  <c r="U4457" i="8"/>
  <c r="U4458" i="8"/>
  <c r="U4459" i="8"/>
  <c r="U4460" i="8"/>
  <c r="U4461" i="8"/>
  <c r="U4462" i="8"/>
  <c r="U4463" i="8"/>
  <c r="U4464" i="8"/>
  <c r="U4465" i="8"/>
  <c r="U4466" i="8"/>
  <c r="U4467" i="8"/>
  <c r="U4468" i="8"/>
  <c r="U4469" i="8"/>
  <c r="U4470" i="8"/>
  <c r="U4471" i="8"/>
  <c r="U4472" i="8"/>
  <c r="U4473" i="8"/>
  <c r="U4474" i="8"/>
  <c r="U4475" i="8"/>
  <c r="U4476" i="8"/>
  <c r="U4477" i="8"/>
  <c r="U4478" i="8"/>
  <c r="U4479" i="8"/>
  <c r="U4480" i="8"/>
  <c r="U4481" i="8"/>
  <c r="U4482" i="8"/>
  <c r="U4483" i="8"/>
  <c r="U4484" i="8"/>
  <c r="U4485" i="8"/>
  <c r="U4486" i="8"/>
  <c r="U4487" i="8"/>
  <c r="U4488" i="8"/>
  <c r="U4489" i="8"/>
  <c r="U4490" i="8"/>
  <c r="U4491" i="8"/>
  <c r="U4492" i="8"/>
  <c r="U4493" i="8"/>
  <c r="U4494" i="8"/>
  <c r="U4495" i="8"/>
  <c r="U4496" i="8"/>
  <c r="U4497" i="8"/>
  <c r="U4498" i="8"/>
  <c r="U4499" i="8"/>
  <c r="U4500" i="8"/>
  <c r="U4501" i="8"/>
  <c r="U4502" i="8"/>
  <c r="U4503" i="8"/>
  <c r="U4504" i="8"/>
  <c r="U4505" i="8"/>
  <c r="U4506" i="8"/>
  <c r="U4507" i="8"/>
  <c r="U4508" i="8"/>
  <c r="U4509" i="8"/>
  <c r="U4510" i="8"/>
  <c r="U4511" i="8"/>
  <c r="U4512" i="8"/>
  <c r="U4513" i="8"/>
  <c r="U4514" i="8"/>
  <c r="U4515" i="8"/>
  <c r="U4516" i="8"/>
  <c r="U4517" i="8"/>
  <c r="U4518" i="8"/>
  <c r="U4519" i="8"/>
  <c r="U4520" i="8"/>
  <c r="U4521" i="8"/>
  <c r="U4522" i="8"/>
  <c r="U4523" i="8"/>
  <c r="U4524" i="8"/>
  <c r="U4525" i="8"/>
  <c r="U4526" i="8"/>
  <c r="U4527" i="8"/>
  <c r="U4528" i="8"/>
  <c r="U4529" i="8"/>
  <c r="U4530" i="8"/>
  <c r="U4531" i="8"/>
  <c r="U4532" i="8"/>
  <c r="U4533" i="8"/>
  <c r="U4534" i="8"/>
  <c r="U4535" i="8"/>
  <c r="U4536" i="8"/>
  <c r="U4537" i="8"/>
  <c r="U4538" i="8"/>
  <c r="U4539" i="8"/>
  <c r="U4540" i="8"/>
  <c r="U4541" i="8"/>
  <c r="U4542" i="8"/>
  <c r="U4543" i="8"/>
  <c r="U4544" i="8"/>
  <c r="U4545" i="8"/>
  <c r="U4546" i="8"/>
  <c r="U4547" i="8"/>
  <c r="U4548" i="8"/>
  <c r="U4549" i="8"/>
  <c r="U4550" i="8"/>
  <c r="U4551" i="8"/>
  <c r="U4552" i="8"/>
  <c r="U4553" i="8"/>
  <c r="U4554" i="8"/>
  <c r="U4555" i="8"/>
  <c r="U4556" i="8"/>
  <c r="U4557" i="8"/>
  <c r="U4558" i="8"/>
  <c r="U4559" i="8"/>
  <c r="U4560" i="8"/>
  <c r="U4561" i="8"/>
  <c r="U4562" i="8"/>
  <c r="U4563" i="8"/>
  <c r="U4564" i="8"/>
  <c r="U4565" i="8"/>
  <c r="U4566" i="8"/>
  <c r="U4567" i="8"/>
  <c r="U4568" i="8"/>
  <c r="U4569" i="8"/>
  <c r="U4570" i="8"/>
  <c r="U4571" i="8"/>
  <c r="U4572" i="8"/>
  <c r="U4573" i="8"/>
  <c r="U4574" i="8"/>
  <c r="U4575" i="8"/>
  <c r="U4576" i="8"/>
  <c r="U4577" i="8"/>
  <c r="U4578" i="8"/>
  <c r="U4579" i="8"/>
  <c r="U4580" i="8"/>
  <c r="U4581" i="8"/>
  <c r="U4582" i="8"/>
  <c r="U4583" i="8"/>
  <c r="U4584" i="8"/>
  <c r="U4585" i="8"/>
  <c r="U4586" i="8"/>
  <c r="U4587" i="8"/>
  <c r="U4588" i="8"/>
  <c r="U4589" i="8"/>
  <c r="U4590" i="8"/>
  <c r="U4591" i="8"/>
  <c r="U4592" i="8"/>
  <c r="U4593" i="8"/>
  <c r="U4594" i="8"/>
  <c r="U4595" i="8"/>
  <c r="U4596" i="8"/>
  <c r="U4597" i="8"/>
  <c r="U4598" i="8"/>
  <c r="U4599" i="8"/>
  <c r="U4600" i="8"/>
  <c r="U4601" i="8"/>
  <c r="U4602" i="8"/>
  <c r="U4603" i="8"/>
  <c r="U4604" i="8"/>
  <c r="U4605" i="8"/>
  <c r="U4606" i="8"/>
  <c r="U4607" i="8"/>
  <c r="U4608" i="8"/>
  <c r="U4609" i="8"/>
  <c r="U4610" i="8"/>
  <c r="U4611" i="8"/>
  <c r="U4612" i="8"/>
  <c r="U4613" i="8"/>
  <c r="U4614" i="8"/>
  <c r="U4615" i="8"/>
  <c r="U4616" i="8"/>
  <c r="U4617" i="8"/>
  <c r="U4618" i="8"/>
  <c r="U4619" i="8"/>
  <c r="U4620" i="8"/>
  <c r="U4621" i="8"/>
  <c r="U4622" i="8"/>
  <c r="U4623" i="8"/>
  <c r="U4624" i="8"/>
  <c r="U4625" i="8"/>
  <c r="U4626" i="8"/>
  <c r="U4627" i="8"/>
  <c r="U4628" i="8"/>
  <c r="U4629" i="8"/>
  <c r="U4630" i="8"/>
  <c r="U4631" i="8"/>
  <c r="U4632" i="8"/>
  <c r="U4633" i="8"/>
  <c r="U4634" i="8"/>
  <c r="U4635" i="8"/>
  <c r="U4636" i="8"/>
  <c r="U4637" i="8"/>
  <c r="U4638" i="8"/>
  <c r="U4639" i="8"/>
  <c r="U4640" i="8"/>
  <c r="U4641" i="8"/>
  <c r="U4642" i="8"/>
  <c r="U4643" i="8"/>
  <c r="U4644" i="8"/>
  <c r="U4645" i="8"/>
  <c r="U4646" i="8"/>
  <c r="U4647" i="8"/>
  <c r="U4648" i="8"/>
  <c r="U4649" i="8"/>
  <c r="U4650" i="8"/>
  <c r="U4651" i="8"/>
  <c r="U4652" i="8"/>
  <c r="U4653" i="8"/>
  <c r="U4654" i="8"/>
  <c r="U4655" i="8"/>
  <c r="U4656" i="8"/>
  <c r="U4657" i="8"/>
  <c r="U4658" i="8"/>
  <c r="U4659" i="8"/>
  <c r="U4660" i="8"/>
  <c r="U4661" i="8"/>
  <c r="U4662" i="8"/>
  <c r="U4663" i="8"/>
  <c r="U4664" i="8"/>
  <c r="U4665" i="8"/>
  <c r="U4666" i="8"/>
  <c r="U4667" i="8"/>
  <c r="U4668" i="8"/>
  <c r="U4669" i="8"/>
  <c r="U4670" i="8"/>
  <c r="U4671" i="8"/>
  <c r="U4672" i="8"/>
  <c r="U4673" i="8"/>
  <c r="U4674" i="8"/>
  <c r="U4675" i="8"/>
  <c r="U4676" i="8"/>
  <c r="U4677" i="8"/>
  <c r="U4678" i="8"/>
  <c r="U4679" i="8"/>
  <c r="U4680" i="8"/>
  <c r="U4681" i="8"/>
  <c r="U4682" i="8"/>
  <c r="U4683" i="8"/>
  <c r="U4684" i="8"/>
  <c r="U4685" i="8"/>
  <c r="U4686" i="8"/>
  <c r="U4687" i="8"/>
  <c r="U4688" i="8"/>
  <c r="U4689" i="8"/>
  <c r="U4690" i="8"/>
  <c r="U4691" i="8"/>
  <c r="U4692" i="8"/>
  <c r="U4693" i="8"/>
  <c r="U4694" i="8"/>
  <c r="U4695" i="8"/>
  <c r="U4696" i="8"/>
  <c r="U4697" i="8"/>
  <c r="U4698" i="8"/>
  <c r="U4699" i="8"/>
  <c r="U4700" i="8"/>
  <c r="U4701" i="8"/>
  <c r="U4702" i="8"/>
  <c r="U4703" i="8"/>
  <c r="U4704" i="8"/>
  <c r="U4705" i="8"/>
  <c r="U4706" i="8"/>
  <c r="U4707" i="8"/>
  <c r="U4708" i="8"/>
  <c r="U4709" i="8"/>
  <c r="U4710" i="8"/>
  <c r="U4711" i="8"/>
  <c r="U4712" i="8"/>
  <c r="U4713" i="8"/>
  <c r="U4714" i="8"/>
  <c r="U4715" i="8"/>
  <c r="U4716" i="8"/>
  <c r="U4717" i="8"/>
  <c r="U4718" i="8"/>
  <c r="U4719" i="8"/>
  <c r="U4720" i="8"/>
  <c r="U4721" i="8"/>
  <c r="U4722" i="8"/>
  <c r="U4723" i="8"/>
  <c r="U4724" i="8"/>
  <c r="U4725" i="8"/>
  <c r="U4726" i="8"/>
  <c r="U4727" i="8"/>
  <c r="U4728" i="8"/>
  <c r="U4729" i="8"/>
  <c r="U4730" i="8"/>
  <c r="U4731" i="8"/>
  <c r="U4732" i="8"/>
  <c r="U4733" i="8"/>
  <c r="U4734" i="8"/>
  <c r="U4735" i="8"/>
  <c r="U4736" i="8"/>
  <c r="U4737" i="8"/>
  <c r="U4738" i="8"/>
  <c r="U4739" i="8"/>
  <c r="U4740" i="8"/>
  <c r="U4741" i="8"/>
  <c r="U4742" i="8"/>
  <c r="U4743" i="8"/>
  <c r="U4744" i="8"/>
  <c r="U4745" i="8"/>
  <c r="U4746" i="8"/>
  <c r="U4747" i="8"/>
  <c r="U4748" i="8"/>
  <c r="U4749" i="8"/>
  <c r="U4750" i="8"/>
  <c r="U4751" i="8"/>
  <c r="U4752" i="8"/>
  <c r="U4753" i="8"/>
  <c r="U4754" i="8"/>
  <c r="U4755" i="8"/>
  <c r="U4756" i="8"/>
  <c r="U4757" i="8"/>
  <c r="U4758" i="8"/>
  <c r="U4759" i="8"/>
  <c r="U4760" i="8"/>
  <c r="U4761" i="8"/>
  <c r="U4762" i="8"/>
  <c r="U4763" i="8"/>
  <c r="U4764" i="8"/>
  <c r="U4765" i="8"/>
  <c r="U4766" i="8"/>
  <c r="U4767" i="8"/>
  <c r="U4768" i="8"/>
  <c r="U4769" i="8"/>
  <c r="U4770" i="8"/>
  <c r="U4771" i="8"/>
  <c r="U4772" i="8"/>
  <c r="U4773" i="8"/>
  <c r="U4774" i="8"/>
  <c r="U4775" i="8"/>
  <c r="U4776" i="8"/>
  <c r="U4777" i="8"/>
  <c r="U4778" i="8"/>
  <c r="U4779" i="8"/>
  <c r="U4780" i="8"/>
  <c r="U4781" i="8"/>
  <c r="U4782" i="8"/>
  <c r="U4783" i="8"/>
  <c r="U4784" i="8"/>
  <c r="U4785" i="8"/>
  <c r="U4786" i="8"/>
  <c r="U4787" i="8"/>
  <c r="U4788" i="8"/>
  <c r="U4789" i="8"/>
  <c r="U4790" i="8"/>
  <c r="U4791" i="8"/>
  <c r="U4792" i="8"/>
  <c r="U4793" i="8"/>
  <c r="U4794" i="8"/>
  <c r="U4795" i="8"/>
  <c r="U4796" i="8"/>
  <c r="U4797" i="8"/>
  <c r="U4798" i="8"/>
  <c r="U4799" i="8"/>
  <c r="U4800" i="8"/>
  <c r="U4801" i="8"/>
  <c r="U4802" i="8"/>
  <c r="U4803" i="8"/>
  <c r="U4804" i="8"/>
  <c r="U4805" i="8"/>
  <c r="U4806" i="8"/>
  <c r="U4807" i="8"/>
  <c r="U4808" i="8"/>
  <c r="U4809" i="8"/>
  <c r="U4810" i="8"/>
  <c r="U4811" i="8"/>
  <c r="U4812" i="8"/>
  <c r="U4813" i="8"/>
  <c r="U4814" i="8"/>
  <c r="U4815" i="8"/>
  <c r="U4816" i="8"/>
  <c r="U4817" i="8"/>
  <c r="U4818" i="8"/>
  <c r="U4819" i="8"/>
  <c r="U4820" i="8"/>
  <c r="U4821" i="8"/>
  <c r="U4822" i="8"/>
  <c r="U4823" i="8"/>
  <c r="U4824" i="8"/>
  <c r="U4825" i="8"/>
  <c r="U4826" i="8"/>
  <c r="U4827" i="8"/>
  <c r="U4828" i="8"/>
  <c r="U4829" i="8"/>
  <c r="U4830" i="8"/>
  <c r="U4831" i="8"/>
  <c r="U4832" i="8"/>
  <c r="U4833" i="8"/>
  <c r="U4834" i="8"/>
  <c r="U4835" i="8"/>
  <c r="U4836" i="8"/>
  <c r="U4837" i="8"/>
  <c r="U4838" i="8"/>
  <c r="U4839" i="8"/>
  <c r="U4840" i="8"/>
  <c r="U4841" i="8"/>
  <c r="U4842" i="8"/>
  <c r="U4843" i="8"/>
  <c r="U4844" i="8"/>
  <c r="U4845" i="8"/>
  <c r="U4846" i="8"/>
  <c r="U4847" i="8"/>
  <c r="U4848" i="8"/>
  <c r="U4849" i="8"/>
  <c r="U4850" i="8"/>
  <c r="U4851" i="8"/>
  <c r="U4852" i="8"/>
  <c r="U4853" i="8"/>
  <c r="U4854" i="8"/>
  <c r="U4855" i="8"/>
  <c r="U4856" i="8"/>
  <c r="U4857" i="8"/>
  <c r="U4858" i="8"/>
  <c r="U4859" i="8"/>
  <c r="U4860" i="8"/>
  <c r="U4861" i="8"/>
  <c r="U4862" i="8"/>
  <c r="U4863" i="8"/>
  <c r="U4864" i="8"/>
  <c r="U4865" i="8"/>
  <c r="U4866" i="8"/>
  <c r="U4867" i="8"/>
  <c r="U4868" i="8"/>
  <c r="U4869" i="8"/>
  <c r="U4870" i="8"/>
  <c r="U4871" i="8"/>
  <c r="U4872" i="8"/>
  <c r="U4873" i="8"/>
  <c r="U4874" i="8"/>
  <c r="U4875" i="8"/>
  <c r="U4876" i="8"/>
  <c r="U4877" i="8"/>
  <c r="U4878" i="8"/>
  <c r="U4879" i="8"/>
  <c r="U4880" i="8"/>
  <c r="U4881" i="8"/>
  <c r="U4882" i="8"/>
  <c r="U4883" i="8"/>
  <c r="U4884" i="8"/>
  <c r="U4885" i="8"/>
  <c r="U4886" i="8"/>
  <c r="U4887" i="8"/>
  <c r="U4888" i="8"/>
  <c r="U4889" i="8"/>
  <c r="U4890" i="8"/>
  <c r="U4891" i="8"/>
  <c r="U4892" i="8"/>
  <c r="U4893" i="8"/>
  <c r="U4894" i="8"/>
  <c r="U4895" i="8"/>
  <c r="U4896" i="8"/>
  <c r="U4897" i="8"/>
  <c r="U4898" i="8"/>
  <c r="U4899" i="8"/>
  <c r="U4900" i="8"/>
  <c r="U4901" i="8"/>
  <c r="U4902" i="8"/>
  <c r="U4903" i="8"/>
  <c r="U4904" i="8"/>
  <c r="U4905" i="8"/>
  <c r="U4906" i="8"/>
  <c r="U4907" i="8"/>
  <c r="U4908" i="8"/>
  <c r="U4909" i="8"/>
  <c r="U4910" i="8"/>
  <c r="U4911" i="8"/>
  <c r="U4912" i="8"/>
  <c r="U4913" i="8"/>
  <c r="U4914" i="8"/>
  <c r="U4915" i="8"/>
  <c r="U4916" i="8"/>
  <c r="U4917" i="8"/>
  <c r="U4918" i="8"/>
  <c r="U4919" i="8"/>
  <c r="U4920" i="8"/>
  <c r="U4921" i="8"/>
  <c r="U4922" i="8"/>
  <c r="U4923" i="8"/>
  <c r="U4924" i="8"/>
  <c r="U4925" i="8"/>
  <c r="U4926" i="8"/>
  <c r="U4927" i="8"/>
  <c r="U4928" i="8"/>
  <c r="U4929" i="8"/>
  <c r="U4930" i="8"/>
  <c r="U4931" i="8"/>
  <c r="U4932" i="8"/>
  <c r="U4933" i="8"/>
  <c r="U4934" i="8"/>
  <c r="U4935" i="8"/>
  <c r="U4936" i="8"/>
  <c r="U4937" i="8"/>
  <c r="U4938" i="8"/>
  <c r="U4939" i="8"/>
  <c r="U4940" i="8"/>
  <c r="U4941" i="8"/>
  <c r="U4942" i="8"/>
  <c r="U4943" i="8"/>
  <c r="U4944" i="8"/>
  <c r="U4945" i="8"/>
  <c r="U4946" i="8"/>
  <c r="U4947" i="8"/>
  <c r="U4948" i="8"/>
  <c r="U4949" i="8"/>
  <c r="U4950" i="8"/>
  <c r="U4951" i="8"/>
  <c r="U4952" i="8"/>
  <c r="U4953" i="8"/>
  <c r="U4954" i="8"/>
  <c r="U4955" i="8"/>
  <c r="U4956" i="8"/>
  <c r="U4957" i="8"/>
  <c r="U4958" i="8"/>
  <c r="U4959" i="8"/>
  <c r="U4960" i="8"/>
  <c r="U4961" i="8"/>
  <c r="U4962" i="8"/>
  <c r="U4963" i="8"/>
  <c r="U4964" i="8"/>
  <c r="U4965" i="8"/>
  <c r="U4966" i="8"/>
  <c r="U4967" i="8"/>
  <c r="U4968" i="8"/>
  <c r="U4969" i="8"/>
  <c r="U4970" i="8"/>
  <c r="U4971" i="8"/>
  <c r="U4972" i="8"/>
  <c r="U4973" i="8"/>
  <c r="U4974" i="8"/>
  <c r="U4975" i="8"/>
  <c r="U4976" i="8"/>
  <c r="U4977" i="8"/>
  <c r="U4978" i="8"/>
  <c r="U4979" i="8"/>
  <c r="U4980" i="8"/>
  <c r="U4981" i="8"/>
  <c r="U4982" i="8"/>
  <c r="U4983" i="8"/>
  <c r="U4984" i="8"/>
  <c r="U4985" i="8"/>
  <c r="U4986" i="8"/>
  <c r="U4987" i="8"/>
  <c r="U4988" i="8"/>
  <c r="U4989" i="8"/>
  <c r="U4990" i="8"/>
  <c r="U4991" i="8"/>
  <c r="U4992" i="8"/>
  <c r="U4993" i="8"/>
  <c r="U4994" i="8"/>
  <c r="U4995" i="8"/>
  <c r="U4996" i="8"/>
  <c r="U4997" i="8"/>
  <c r="U4998" i="8"/>
  <c r="U4999" i="8"/>
  <c r="U5000" i="8"/>
  <c r="U5001" i="8"/>
  <c r="U5002" i="8"/>
  <c r="U5003" i="8"/>
  <c r="U5004" i="8"/>
  <c r="U5005" i="8"/>
  <c r="U5006" i="8"/>
  <c r="U5007" i="8"/>
  <c r="U5008" i="8"/>
  <c r="U5009" i="8"/>
  <c r="U5010" i="8"/>
  <c r="U5011" i="8"/>
  <c r="U5012" i="8"/>
  <c r="U5013" i="8"/>
  <c r="U5014" i="8"/>
  <c r="U5015" i="8"/>
  <c r="U5016" i="8"/>
  <c r="U5017" i="8"/>
  <c r="U5018" i="8"/>
  <c r="U5019" i="8"/>
  <c r="U5020" i="8"/>
  <c r="U5021" i="8"/>
  <c r="U5022" i="8"/>
  <c r="U5023" i="8"/>
  <c r="U5024" i="8"/>
  <c r="U5025" i="8"/>
  <c r="U5026" i="8"/>
  <c r="U5027" i="8"/>
  <c r="U5028" i="8"/>
  <c r="U5029" i="8"/>
  <c r="U5030" i="8"/>
  <c r="U5031" i="8"/>
  <c r="U5032" i="8"/>
  <c r="U5033" i="8"/>
  <c r="U5034" i="8"/>
  <c r="U5035" i="8"/>
  <c r="U5036" i="8"/>
  <c r="U5037" i="8"/>
  <c r="U5038" i="8"/>
  <c r="U5039" i="8"/>
  <c r="U5040" i="8"/>
  <c r="U5041" i="8"/>
  <c r="U5042" i="8"/>
  <c r="U5043" i="8"/>
  <c r="U5044" i="8"/>
  <c r="U5045" i="8"/>
  <c r="U5046" i="8"/>
  <c r="U5047" i="8"/>
  <c r="U5048" i="8"/>
  <c r="U5049" i="8"/>
  <c r="U5050" i="8"/>
  <c r="U5051" i="8"/>
  <c r="U5052" i="8"/>
  <c r="U5053" i="8"/>
  <c r="U5054" i="8"/>
  <c r="U5055" i="8"/>
  <c r="U5056" i="8"/>
  <c r="U5057" i="8"/>
  <c r="U5058" i="8"/>
  <c r="U5059" i="8"/>
  <c r="U5060" i="8"/>
  <c r="U5061" i="8"/>
  <c r="U5062" i="8"/>
  <c r="U5063" i="8"/>
  <c r="U5064" i="8"/>
  <c r="U5065" i="8"/>
  <c r="U5066" i="8"/>
  <c r="U5067" i="8"/>
  <c r="U5068" i="8"/>
  <c r="U5069" i="8"/>
  <c r="U5070" i="8"/>
  <c r="U5071" i="8"/>
  <c r="U5072" i="8"/>
  <c r="U5073" i="8"/>
  <c r="U5074" i="8"/>
  <c r="U5075" i="8"/>
  <c r="U5076" i="8"/>
  <c r="U5077" i="8"/>
  <c r="U5078" i="8"/>
  <c r="U5079" i="8"/>
  <c r="U5080" i="8"/>
  <c r="U5081" i="8"/>
  <c r="U5082" i="8"/>
  <c r="U5083" i="8"/>
  <c r="U5084" i="8"/>
  <c r="U5085" i="8"/>
  <c r="U5086" i="8"/>
  <c r="U5087" i="8"/>
  <c r="U5088" i="8"/>
  <c r="U5089" i="8"/>
  <c r="U5090" i="8"/>
  <c r="U5091" i="8"/>
  <c r="U5092" i="8"/>
  <c r="U5093" i="8"/>
  <c r="U5094" i="8"/>
  <c r="U5095" i="8"/>
  <c r="U5096" i="8"/>
  <c r="U5097" i="8"/>
  <c r="U5098" i="8"/>
  <c r="U5099" i="8"/>
  <c r="U5100" i="8"/>
  <c r="U5101" i="8"/>
  <c r="U5102" i="8"/>
  <c r="U5103" i="8"/>
  <c r="U5104" i="8"/>
  <c r="U5105" i="8"/>
  <c r="U5106" i="8"/>
  <c r="U5107" i="8"/>
  <c r="U5108" i="8"/>
  <c r="U5109" i="8"/>
  <c r="U5110" i="8"/>
  <c r="U5111" i="8"/>
  <c r="U5112" i="8"/>
  <c r="U5113" i="8"/>
  <c r="U5114" i="8"/>
  <c r="U5115" i="8"/>
  <c r="U5116" i="8"/>
  <c r="U5117" i="8"/>
  <c r="U5118" i="8"/>
  <c r="U5119" i="8"/>
  <c r="U5120" i="8"/>
  <c r="U5121" i="8"/>
  <c r="U5122" i="8"/>
  <c r="U5123" i="8"/>
  <c r="U5124" i="8"/>
  <c r="U5125" i="8"/>
  <c r="U5126" i="8"/>
  <c r="U5127" i="8"/>
  <c r="U5128" i="8"/>
  <c r="U5129" i="8"/>
  <c r="U5130" i="8"/>
  <c r="U5131" i="8"/>
  <c r="U5132" i="8"/>
  <c r="U5133" i="8"/>
  <c r="U5134" i="8"/>
  <c r="U5135" i="8"/>
  <c r="U5136" i="8"/>
  <c r="U5137" i="8"/>
  <c r="U5138" i="8"/>
  <c r="U5139" i="8"/>
  <c r="U5140" i="8"/>
  <c r="U5141" i="8"/>
  <c r="U5142" i="8"/>
  <c r="U5143" i="8"/>
  <c r="U5144" i="8"/>
  <c r="U5145" i="8"/>
  <c r="U5146" i="8"/>
  <c r="U5147" i="8"/>
  <c r="U5148" i="8"/>
  <c r="U5149" i="8"/>
  <c r="U5150" i="8"/>
  <c r="U5151" i="8"/>
  <c r="U5152" i="8"/>
  <c r="U5153" i="8"/>
  <c r="U5154" i="8"/>
  <c r="U5155" i="8"/>
  <c r="U5156" i="8"/>
  <c r="U5157" i="8"/>
  <c r="U5158" i="8"/>
  <c r="U5159" i="8"/>
  <c r="U5160" i="8"/>
  <c r="U5161" i="8"/>
  <c r="U5162" i="8"/>
  <c r="U5163" i="8"/>
  <c r="U5164" i="8"/>
  <c r="U5165" i="8"/>
  <c r="U5166" i="8"/>
  <c r="U5167" i="8"/>
  <c r="U5168" i="8"/>
  <c r="U5169" i="8"/>
  <c r="U5170" i="8"/>
  <c r="U5171" i="8"/>
  <c r="U5172" i="8"/>
  <c r="U5173" i="8"/>
  <c r="U5174" i="8"/>
  <c r="U5175" i="8"/>
  <c r="U5176" i="8"/>
  <c r="U5177" i="8"/>
  <c r="U5178" i="8"/>
  <c r="U5179" i="8"/>
  <c r="U5180" i="8"/>
  <c r="U5181" i="8"/>
  <c r="U5182" i="8"/>
  <c r="U5183" i="8"/>
  <c r="U5184" i="8"/>
  <c r="U5185" i="8"/>
  <c r="U5186" i="8"/>
  <c r="U5187" i="8"/>
  <c r="U5188" i="8"/>
  <c r="U5189" i="8"/>
  <c r="U5190" i="8"/>
  <c r="U5191" i="8"/>
  <c r="U5192" i="8"/>
  <c r="U5193" i="8"/>
  <c r="U5194" i="8"/>
  <c r="U5195" i="8"/>
  <c r="U5196" i="8"/>
  <c r="U5197" i="8"/>
  <c r="U5198" i="8"/>
  <c r="U5199" i="8"/>
  <c r="U5200" i="8"/>
  <c r="U5201" i="8"/>
  <c r="U5202" i="8"/>
  <c r="U5203" i="8"/>
  <c r="U5204" i="8"/>
  <c r="U5205" i="8"/>
  <c r="U5206" i="8"/>
  <c r="U5207" i="8"/>
  <c r="U5208" i="8"/>
  <c r="U5209" i="8"/>
  <c r="U5210" i="8"/>
  <c r="U5211" i="8"/>
  <c r="U5212" i="8"/>
  <c r="U5213" i="8"/>
  <c r="U5214" i="8"/>
  <c r="U5215" i="8"/>
  <c r="U5216" i="8"/>
  <c r="U5217" i="8"/>
  <c r="U5218" i="8"/>
  <c r="U5219" i="8"/>
  <c r="U5220" i="8"/>
  <c r="U5221" i="8"/>
  <c r="U5222" i="8"/>
  <c r="U5223" i="8"/>
  <c r="U5224" i="8"/>
  <c r="U5225" i="8"/>
  <c r="U5226" i="8"/>
  <c r="U5227" i="8"/>
  <c r="U5228" i="8"/>
  <c r="U5229" i="8"/>
  <c r="U5230" i="8"/>
  <c r="U5231" i="8"/>
  <c r="U5232" i="8"/>
  <c r="U5233" i="8"/>
  <c r="U5234" i="8"/>
  <c r="U5235" i="8"/>
  <c r="U5236" i="8"/>
  <c r="U5237" i="8"/>
  <c r="U5238" i="8"/>
  <c r="U5239" i="8"/>
  <c r="U5240" i="8"/>
  <c r="U5241" i="8"/>
  <c r="U5242" i="8"/>
  <c r="U5243" i="8"/>
  <c r="U5244" i="8"/>
  <c r="U5245" i="8"/>
  <c r="U5246" i="8"/>
  <c r="U5247" i="8"/>
  <c r="U5248" i="8"/>
  <c r="U5249" i="8"/>
  <c r="U5250" i="8"/>
  <c r="U5251" i="8"/>
  <c r="U5252" i="8"/>
  <c r="U5253" i="8"/>
  <c r="U5254" i="8"/>
  <c r="U5255" i="8"/>
  <c r="U5256" i="8"/>
  <c r="U5257" i="8"/>
  <c r="U5258" i="8"/>
  <c r="U5259" i="8"/>
  <c r="U5260" i="8"/>
  <c r="U5261" i="8"/>
  <c r="U5262" i="8"/>
  <c r="U5263" i="8"/>
  <c r="U5264" i="8"/>
  <c r="U5265" i="8"/>
  <c r="U5266" i="8"/>
  <c r="U5267" i="8"/>
  <c r="U5268" i="8"/>
  <c r="U5269" i="8"/>
  <c r="U5270" i="8"/>
  <c r="U5271" i="8"/>
  <c r="U5272" i="8"/>
  <c r="U5273" i="8"/>
  <c r="U5274" i="8"/>
  <c r="U5275" i="8"/>
  <c r="U5276" i="8"/>
  <c r="U5277" i="8"/>
  <c r="U5278" i="8"/>
  <c r="U5279" i="8"/>
  <c r="U5280" i="8"/>
  <c r="U5281" i="8"/>
  <c r="U5282" i="8"/>
  <c r="U5283" i="8"/>
  <c r="U5284" i="8"/>
  <c r="U5285" i="8"/>
  <c r="U5286" i="8"/>
  <c r="U5287" i="8"/>
  <c r="U5288" i="8"/>
  <c r="U5289" i="8"/>
  <c r="U5290" i="8"/>
  <c r="U5291" i="8"/>
  <c r="U5292" i="8"/>
  <c r="U5293" i="8"/>
  <c r="U5294" i="8"/>
  <c r="U5295" i="8"/>
  <c r="U5296" i="8"/>
  <c r="U5297" i="8"/>
  <c r="U5298" i="8"/>
  <c r="U5299" i="8"/>
  <c r="U5300" i="8"/>
  <c r="U5301" i="8"/>
  <c r="U5302" i="8"/>
  <c r="U5303" i="8"/>
  <c r="U5304" i="8"/>
  <c r="U5305" i="8"/>
  <c r="U5306" i="8"/>
  <c r="U5307" i="8"/>
  <c r="U5308" i="8"/>
  <c r="U5309" i="8"/>
  <c r="U5310" i="8"/>
  <c r="U5311" i="8"/>
  <c r="U5312" i="8"/>
  <c r="U5313" i="8"/>
  <c r="U5314" i="8"/>
  <c r="U5315" i="8"/>
  <c r="U5316" i="8"/>
  <c r="U5317" i="8"/>
  <c r="U5318" i="8"/>
  <c r="U5319" i="8"/>
  <c r="U5320" i="8"/>
  <c r="U5321" i="8"/>
  <c r="U5322" i="8"/>
  <c r="U5323" i="8"/>
  <c r="U5324" i="8"/>
  <c r="U5325" i="8"/>
  <c r="U5326" i="8"/>
  <c r="U5327" i="8"/>
  <c r="U5328" i="8"/>
  <c r="U5329" i="8"/>
  <c r="U5330" i="8"/>
  <c r="U5331" i="8"/>
  <c r="U5332" i="8"/>
  <c r="U5333" i="8"/>
  <c r="U5334" i="8"/>
  <c r="U5335" i="8"/>
  <c r="U5336" i="8"/>
  <c r="U5337" i="8"/>
  <c r="U5338" i="8"/>
  <c r="U5339" i="8"/>
  <c r="U5340" i="8"/>
  <c r="U5341" i="8"/>
  <c r="U5342" i="8"/>
  <c r="U5343" i="8"/>
  <c r="U5344" i="8"/>
  <c r="U5345" i="8"/>
  <c r="U5346" i="8"/>
  <c r="U5347" i="8"/>
  <c r="U5348" i="8"/>
  <c r="U5349" i="8"/>
  <c r="U5350" i="8"/>
  <c r="U5351" i="8"/>
  <c r="U5352" i="8"/>
  <c r="U5353" i="8"/>
  <c r="U5354" i="8"/>
  <c r="U5355" i="8"/>
  <c r="U5356" i="8"/>
  <c r="U5357" i="8"/>
  <c r="U5358" i="8"/>
  <c r="U5359" i="8"/>
  <c r="U5360" i="8"/>
  <c r="U5361" i="8"/>
  <c r="U5362" i="8"/>
  <c r="U5363" i="8"/>
  <c r="U5364" i="8"/>
  <c r="U5365" i="8"/>
  <c r="U5366" i="8"/>
  <c r="U5367" i="8"/>
  <c r="U5368" i="8"/>
  <c r="U5369" i="8"/>
  <c r="U5370" i="8"/>
  <c r="U5371" i="8"/>
  <c r="U5372" i="8"/>
  <c r="U5373" i="8"/>
  <c r="U5374" i="8"/>
  <c r="U5375" i="8"/>
  <c r="U5376" i="8"/>
  <c r="U5377" i="8"/>
  <c r="U5378" i="8"/>
  <c r="U5379" i="8"/>
  <c r="U5380" i="8"/>
  <c r="U5381" i="8"/>
  <c r="U5382" i="8"/>
  <c r="U5383" i="8"/>
  <c r="U5384" i="8"/>
  <c r="U5385" i="8"/>
  <c r="U5386" i="8"/>
  <c r="U5387" i="8"/>
  <c r="U5388" i="8"/>
  <c r="U5389" i="8"/>
  <c r="U5390" i="8"/>
  <c r="U5391" i="8"/>
  <c r="U5392" i="8"/>
  <c r="U5393" i="8"/>
  <c r="U5394" i="8"/>
  <c r="U5395" i="8"/>
  <c r="U5396" i="8"/>
  <c r="U5397" i="8"/>
  <c r="U5398" i="8"/>
  <c r="U5399" i="8"/>
  <c r="U5400" i="8"/>
  <c r="U5401" i="8"/>
  <c r="U5402" i="8"/>
  <c r="U5403" i="8"/>
  <c r="U5404" i="8"/>
  <c r="U5405" i="8"/>
  <c r="U5406" i="8"/>
  <c r="U5407" i="8"/>
  <c r="U5408" i="8"/>
  <c r="U5409" i="8"/>
  <c r="U5410" i="8"/>
  <c r="U5411" i="8"/>
  <c r="U5412" i="8"/>
  <c r="U5413" i="8"/>
  <c r="U5414" i="8"/>
  <c r="U5415" i="8"/>
  <c r="U5416" i="8"/>
  <c r="U5417" i="8"/>
  <c r="U5418" i="8"/>
  <c r="U5419" i="8"/>
  <c r="U5420" i="8"/>
  <c r="U5421" i="8"/>
  <c r="U5422" i="8"/>
  <c r="U5423" i="8"/>
  <c r="U5424" i="8"/>
  <c r="U5425" i="8"/>
  <c r="U5426" i="8"/>
  <c r="U5427" i="8"/>
  <c r="U5428" i="8"/>
  <c r="U5429" i="8"/>
  <c r="U5430" i="8"/>
  <c r="U5431" i="8"/>
  <c r="U5432" i="8"/>
  <c r="U5433" i="8"/>
  <c r="U5434" i="8"/>
  <c r="U5435" i="8"/>
  <c r="U5436" i="8"/>
  <c r="U5437" i="8"/>
  <c r="U5438" i="8"/>
  <c r="U5439" i="8"/>
  <c r="U5440" i="8"/>
  <c r="U5441" i="8"/>
  <c r="U5442" i="8"/>
  <c r="U5443" i="8"/>
  <c r="U5444" i="8"/>
  <c r="U5445" i="8"/>
  <c r="U5446" i="8"/>
  <c r="U5447" i="8"/>
  <c r="U5448" i="8"/>
  <c r="U5449" i="8"/>
  <c r="U5450" i="8"/>
  <c r="U5451" i="8"/>
  <c r="U5452" i="8"/>
  <c r="U5453" i="8"/>
  <c r="U5454" i="8"/>
  <c r="U5455" i="8"/>
  <c r="U5456" i="8"/>
  <c r="U5457" i="8"/>
  <c r="U5458" i="8"/>
  <c r="U5459" i="8"/>
  <c r="U5460" i="8"/>
  <c r="U5461" i="8"/>
  <c r="U5462" i="8"/>
  <c r="U5463" i="8"/>
  <c r="U5464" i="8"/>
  <c r="U5465" i="8"/>
  <c r="U5466" i="8"/>
  <c r="U5467" i="8"/>
  <c r="U5468" i="8"/>
  <c r="U5469" i="8"/>
  <c r="U5470" i="8"/>
  <c r="U5471" i="8"/>
  <c r="U5472" i="8"/>
  <c r="U5473" i="8"/>
  <c r="U5474" i="8"/>
  <c r="U5475" i="8"/>
  <c r="U5476" i="8"/>
  <c r="U5477" i="8"/>
  <c r="U5478" i="8"/>
  <c r="U5479" i="8"/>
  <c r="U5480" i="8"/>
  <c r="U5481" i="8"/>
  <c r="U5482" i="8"/>
  <c r="U5483" i="8"/>
  <c r="U5484" i="8"/>
  <c r="U5485" i="8"/>
  <c r="U5486" i="8"/>
  <c r="U5487" i="8"/>
  <c r="U5488" i="8"/>
  <c r="U5489" i="8"/>
  <c r="U5490" i="8"/>
  <c r="U5491" i="8"/>
  <c r="U5492" i="8"/>
  <c r="U5493" i="8"/>
  <c r="U5494" i="8"/>
  <c r="U5495" i="8"/>
  <c r="U5496" i="8"/>
  <c r="U5497" i="8"/>
  <c r="U5498" i="8"/>
  <c r="U5499" i="8"/>
  <c r="U5500" i="8"/>
  <c r="U5501" i="8"/>
  <c r="U5502" i="8"/>
  <c r="U5503" i="8"/>
  <c r="U5504" i="8"/>
  <c r="U5505" i="8"/>
  <c r="U5506" i="8"/>
  <c r="U5507" i="8"/>
  <c r="U5508" i="8"/>
  <c r="U5509" i="8"/>
  <c r="U5510" i="8"/>
  <c r="U5511" i="8"/>
  <c r="U5512" i="8"/>
  <c r="U5513" i="8"/>
  <c r="U5514" i="8"/>
  <c r="U5515" i="8"/>
  <c r="U5516" i="8"/>
  <c r="U5517" i="8"/>
  <c r="U5518" i="8"/>
  <c r="U5519" i="8"/>
  <c r="U5520" i="8"/>
  <c r="U5521" i="8"/>
  <c r="U5522" i="8"/>
  <c r="U5523" i="8"/>
  <c r="U5524" i="8"/>
  <c r="U5525" i="8"/>
  <c r="U5526" i="8"/>
  <c r="U5527" i="8"/>
  <c r="U5528" i="8"/>
  <c r="U5529" i="8"/>
  <c r="U5530" i="8"/>
  <c r="U5531" i="8"/>
  <c r="U5532" i="8"/>
  <c r="U5533" i="8"/>
  <c r="U5534" i="8"/>
  <c r="U5535" i="8"/>
  <c r="U5536" i="8"/>
  <c r="U5537" i="8"/>
  <c r="U5538" i="8"/>
  <c r="U5539" i="8"/>
  <c r="U5540" i="8"/>
  <c r="U5541" i="8"/>
  <c r="U5542" i="8"/>
  <c r="U5543" i="8"/>
  <c r="U5544" i="8"/>
  <c r="U5545" i="8"/>
  <c r="U5546" i="8"/>
  <c r="U5547" i="8"/>
  <c r="U5548" i="8"/>
  <c r="U5549" i="8"/>
  <c r="U5550" i="8"/>
  <c r="U5551" i="8"/>
  <c r="U5552" i="8"/>
  <c r="U5553" i="8"/>
  <c r="U5554" i="8"/>
  <c r="U5555" i="8"/>
  <c r="U5556" i="8"/>
  <c r="U5557" i="8"/>
  <c r="U5558" i="8"/>
  <c r="U5559" i="8"/>
  <c r="U5560" i="8"/>
  <c r="U5561" i="8"/>
  <c r="U5562" i="8"/>
  <c r="U5563" i="8"/>
  <c r="U5564" i="8"/>
  <c r="U5565" i="8"/>
  <c r="U5566" i="8"/>
  <c r="U5567" i="8"/>
  <c r="U5568" i="8"/>
  <c r="U5569" i="8"/>
  <c r="U5570" i="8"/>
  <c r="U5571" i="8"/>
  <c r="U5572" i="8"/>
  <c r="U5573" i="8"/>
  <c r="U5574" i="8"/>
  <c r="U5575" i="8"/>
  <c r="U5576" i="8"/>
  <c r="U5577" i="8"/>
  <c r="U5578" i="8"/>
  <c r="U5579" i="8"/>
  <c r="U5580" i="8"/>
  <c r="U5581" i="8"/>
  <c r="U5582" i="8"/>
  <c r="U5583" i="8"/>
  <c r="U5584" i="8"/>
  <c r="U5585" i="8"/>
  <c r="U5586" i="8"/>
  <c r="U5587" i="8"/>
  <c r="U5588" i="8"/>
  <c r="U5589" i="8"/>
  <c r="U5590" i="8"/>
  <c r="U5591" i="8"/>
  <c r="U5592" i="8"/>
  <c r="U5593" i="8"/>
  <c r="U5594" i="8"/>
  <c r="U5595" i="8"/>
  <c r="U5596" i="8"/>
  <c r="U5597" i="8"/>
  <c r="U5598" i="8"/>
  <c r="U5599" i="8"/>
  <c r="U5600" i="8"/>
  <c r="U5601" i="8"/>
  <c r="U5602" i="8"/>
  <c r="U5603" i="8"/>
  <c r="U5604" i="8"/>
  <c r="U5605" i="8"/>
  <c r="U5606" i="8"/>
  <c r="U5607" i="8"/>
  <c r="U5608" i="8"/>
  <c r="U5609" i="8"/>
  <c r="U5610" i="8"/>
  <c r="U5611" i="8"/>
  <c r="U5612" i="8"/>
  <c r="U5613" i="8"/>
  <c r="U5614" i="8"/>
  <c r="U5615" i="8"/>
  <c r="U5616" i="8"/>
  <c r="U5617" i="8"/>
  <c r="U5618" i="8"/>
  <c r="U5619" i="8"/>
  <c r="U5620" i="8"/>
  <c r="U5621" i="8"/>
  <c r="U5622" i="8"/>
  <c r="U5623" i="8"/>
  <c r="U5624" i="8"/>
  <c r="U5625" i="8"/>
  <c r="U5626" i="8"/>
  <c r="U5627" i="8"/>
  <c r="U5628" i="8"/>
  <c r="U5629" i="8"/>
  <c r="U5630" i="8"/>
  <c r="U5631" i="8"/>
  <c r="U5632" i="8"/>
  <c r="U5633" i="8"/>
  <c r="U5634" i="8"/>
  <c r="U5635" i="8"/>
  <c r="U5636" i="8"/>
  <c r="U5637" i="8"/>
  <c r="U5638" i="8"/>
  <c r="U5639" i="8"/>
  <c r="U5640" i="8"/>
  <c r="U5641" i="8"/>
  <c r="U5642" i="8"/>
  <c r="U5643" i="8"/>
  <c r="U5644" i="8"/>
  <c r="U5645" i="8"/>
  <c r="U5646" i="8"/>
  <c r="U5647" i="8"/>
  <c r="U5648" i="8"/>
  <c r="U5649" i="8"/>
  <c r="U5650" i="8"/>
  <c r="U5651" i="8"/>
  <c r="U5652" i="8"/>
  <c r="U5653" i="8"/>
  <c r="U5654" i="8"/>
  <c r="U5655" i="8"/>
  <c r="U5656" i="8"/>
  <c r="U5657" i="8"/>
  <c r="U5658" i="8"/>
  <c r="U5659" i="8"/>
  <c r="U5660" i="8"/>
  <c r="U5661" i="8"/>
  <c r="U5662" i="8"/>
  <c r="U5663" i="8"/>
  <c r="U5664" i="8"/>
  <c r="U5665" i="8"/>
  <c r="U5666" i="8"/>
  <c r="U5667" i="8"/>
  <c r="U5668" i="8"/>
  <c r="U5669" i="8"/>
  <c r="U5670" i="8"/>
  <c r="U5671" i="8"/>
  <c r="U5672" i="8"/>
  <c r="U5673" i="8"/>
  <c r="U5674" i="8"/>
  <c r="U5675" i="8"/>
  <c r="U5676" i="8"/>
  <c r="U5677" i="8"/>
  <c r="U5678" i="8"/>
  <c r="U5679" i="8"/>
  <c r="U5680" i="8"/>
  <c r="U5681" i="8"/>
  <c r="U5682" i="8"/>
  <c r="U5683" i="8"/>
  <c r="U5684" i="8"/>
  <c r="U5685" i="8"/>
  <c r="U5686" i="8"/>
  <c r="U5687" i="8"/>
  <c r="U5688" i="8"/>
  <c r="U5689" i="8"/>
  <c r="U5690" i="8"/>
  <c r="U5691" i="8"/>
  <c r="U5692" i="8"/>
  <c r="U5693" i="8"/>
  <c r="U5694" i="8"/>
  <c r="U5695" i="8"/>
  <c r="U5696" i="8"/>
  <c r="U5697" i="8"/>
  <c r="U5698" i="8"/>
  <c r="U5699" i="8"/>
  <c r="U5700" i="8"/>
  <c r="U5701" i="8"/>
  <c r="U5702" i="8"/>
  <c r="U5703" i="8"/>
  <c r="U5704" i="8"/>
  <c r="U5705" i="8"/>
  <c r="U5706" i="8"/>
  <c r="U5707" i="8"/>
  <c r="U5708" i="8"/>
  <c r="U5709" i="8"/>
  <c r="U5710" i="8"/>
  <c r="U5711" i="8"/>
  <c r="U5712" i="8"/>
  <c r="U5713" i="8"/>
  <c r="U5714" i="8"/>
  <c r="U5715" i="8"/>
  <c r="U5716" i="8"/>
  <c r="U5717" i="8"/>
  <c r="U5718" i="8"/>
  <c r="U5719" i="8"/>
  <c r="U5720" i="8"/>
  <c r="U5721" i="8"/>
  <c r="U5722" i="8"/>
  <c r="U5723" i="8"/>
  <c r="U5724" i="8"/>
  <c r="U5725" i="8"/>
  <c r="U5726" i="8"/>
  <c r="U5727" i="8"/>
  <c r="U5728" i="8"/>
  <c r="U5729" i="8"/>
  <c r="U5730" i="8"/>
  <c r="U5731" i="8"/>
  <c r="U5732" i="8"/>
  <c r="U5733" i="8"/>
  <c r="U5734" i="8"/>
  <c r="U5735" i="8"/>
  <c r="U5736" i="8"/>
  <c r="U5737" i="8"/>
  <c r="U5738" i="8"/>
  <c r="U5739" i="8"/>
  <c r="U5740" i="8"/>
  <c r="U5741" i="8"/>
  <c r="U5742" i="8"/>
  <c r="U5743" i="8"/>
  <c r="U5744" i="8"/>
  <c r="U5745" i="8"/>
  <c r="U5746" i="8"/>
  <c r="U5747" i="8"/>
  <c r="U5748" i="8"/>
  <c r="U5749" i="8"/>
  <c r="U5750" i="8"/>
  <c r="U5751" i="8"/>
  <c r="U5752" i="8"/>
  <c r="U5753" i="8"/>
  <c r="U5754" i="8"/>
  <c r="U5755" i="8"/>
  <c r="U5756" i="8"/>
  <c r="U5757" i="8"/>
  <c r="U5758" i="8"/>
  <c r="U5759" i="8"/>
  <c r="U5760" i="8"/>
  <c r="U5761" i="8"/>
  <c r="U5762" i="8"/>
  <c r="U5763" i="8"/>
  <c r="U5764" i="8"/>
  <c r="U5765" i="8"/>
  <c r="U5766" i="8"/>
  <c r="U5767" i="8"/>
  <c r="U5768" i="8"/>
  <c r="U5769" i="8"/>
  <c r="U5770" i="8"/>
  <c r="U5771" i="8"/>
  <c r="U5772" i="8"/>
  <c r="U5773" i="8"/>
  <c r="U5774" i="8"/>
  <c r="U5775" i="8"/>
  <c r="U5776" i="8"/>
  <c r="U5777" i="8"/>
  <c r="U5778" i="8"/>
  <c r="U5779" i="8"/>
  <c r="U5780" i="8"/>
  <c r="U5781" i="8"/>
  <c r="U5782" i="8"/>
  <c r="U5783" i="8"/>
  <c r="U5784" i="8"/>
  <c r="U5785" i="8"/>
  <c r="U5786" i="8"/>
  <c r="U5787" i="8"/>
  <c r="U5788" i="8"/>
  <c r="U5789" i="8"/>
  <c r="U5790" i="8"/>
  <c r="U5791" i="8"/>
  <c r="U5792" i="8"/>
  <c r="U5793" i="8"/>
  <c r="U5794" i="8"/>
  <c r="U5795" i="8"/>
  <c r="U5796" i="8"/>
  <c r="U5797" i="8"/>
  <c r="U5798" i="8"/>
  <c r="U5799" i="8"/>
  <c r="U5800" i="8"/>
  <c r="U5801" i="8"/>
  <c r="U5802" i="8"/>
  <c r="U5803" i="8"/>
  <c r="U5804" i="8"/>
  <c r="U5805" i="8"/>
  <c r="U5806" i="8"/>
  <c r="U5807" i="8"/>
  <c r="U5808" i="8"/>
  <c r="U5809" i="8"/>
  <c r="U5810" i="8"/>
  <c r="U5811" i="8"/>
  <c r="U5812" i="8"/>
  <c r="U5813" i="8"/>
  <c r="U5814" i="8"/>
  <c r="U5815" i="8"/>
  <c r="U5816" i="8"/>
  <c r="U5817" i="8"/>
  <c r="U5818" i="8"/>
  <c r="U5819" i="8"/>
  <c r="U5820" i="8"/>
  <c r="U5821" i="8"/>
  <c r="U5822" i="8"/>
  <c r="U5823" i="8"/>
  <c r="U5824" i="8"/>
  <c r="U5825" i="8"/>
  <c r="U5826" i="8"/>
  <c r="U5827" i="8"/>
  <c r="U5828" i="8"/>
  <c r="U5829" i="8"/>
  <c r="U5830" i="8"/>
  <c r="U5831" i="8"/>
  <c r="U5832" i="8"/>
  <c r="U5833" i="8"/>
  <c r="U5834" i="8"/>
  <c r="U5835" i="8"/>
  <c r="U5836" i="8"/>
  <c r="U5837" i="8"/>
  <c r="U5838" i="8"/>
  <c r="U5839" i="8"/>
  <c r="U5840" i="8"/>
  <c r="U5841" i="8"/>
  <c r="U5842" i="8"/>
  <c r="U5843" i="8"/>
  <c r="U5844" i="8"/>
  <c r="U5845" i="8"/>
  <c r="U5846" i="8"/>
  <c r="U5847" i="8"/>
  <c r="U5848" i="8"/>
  <c r="U5849" i="8"/>
  <c r="U5850" i="8"/>
  <c r="U5851" i="8"/>
  <c r="U5852" i="8"/>
  <c r="U5853" i="8"/>
  <c r="U5854" i="8"/>
  <c r="U5855" i="8"/>
  <c r="U5856" i="8"/>
  <c r="U5857" i="8"/>
  <c r="U5858" i="8"/>
  <c r="U5859" i="8"/>
  <c r="U5860" i="8"/>
  <c r="U5861" i="8"/>
  <c r="U5862" i="8"/>
  <c r="U5863" i="8"/>
  <c r="U5864" i="8"/>
  <c r="U5865" i="8"/>
  <c r="U5866" i="8"/>
  <c r="U5867" i="8"/>
  <c r="U5868" i="8"/>
  <c r="U5869" i="8"/>
  <c r="U5870" i="8"/>
  <c r="U5871" i="8"/>
  <c r="U5872" i="8"/>
  <c r="U5873" i="8"/>
  <c r="U5874" i="8"/>
  <c r="U5875" i="8"/>
  <c r="U5876" i="8"/>
  <c r="U5877" i="8"/>
  <c r="U5878" i="8"/>
  <c r="U5879" i="8"/>
  <c r="U5880" i="8"/>
  <c r="U5881" i="8"/>
  <c r="U5882" i="8"/>
  <c r="U5883" i="8"/>
  <c r="U5884" i="8"/>
  <c r="U5885" i="8"/>
  <c r="U5886" i="8"/>
  <c r="U5887" i="8"/>
  <c r="U5888" i="8"/>
  <c r="U5889" i="8"/>
  <c r="U5890" i="8"/>
  <c r="U5891" i="8"/>
  <c r="U5892" i="8"/>
  <c r="U5893" i="8"/>
  <c r="U5894" i="8"/>
  <c r="U5895" i="8"/>
  <c r="U5896" i="8"/>
  <c r="U5897" i="8"/>
  <c r="U5898" i="8"/>
  <c r="U5899" i="8"/>
  <c r="U5900" i="8"/>
  <c r="U5901" i="8"/>
  <c r="U5902" i="8"/>
  <c r="U5903" i="8"/>
  <c r="U5904" i="8"/>
  <c r="U5905" i="8"/>
  <c r="U5906" i="8"/>
  <c r="U5907" i="8"/>
  <c r="U5908" i="8"/>
  <c r="U5909" i="8"/>
  <c r="U5910" i="8"/>
  <c r="U5911" i="8"/>
  <c r="U5912" i="8"/>
  <c r="U5913" i="8"/>
  <c r="U5914" i="8"/>
  <c r="U5915" i="8"/>
  <c r="U5916" i="8"/>
  <c r="U5917" i="8"/>
  <c r="U5918" i="8"/>
  <c r="U5919" i="8"/>
  <c r="U5920" i="8"/>
  <c r="U5921" i="8"/>
  <c r="U5922" i="8"/>
  <c r="U5923" i="8"/>
  <c r="U5924" i="8"/>
  <c r="U5925" i="8"/>
  <c r="U5926" i="8"/>
  <c r="U5927" i="8"/>
  <c r="U5928" i="8"/>
  <c r="U5929" i="8"/>
  <c r="U5930" i="8"/>
  <c r="U5931" i="8"/>
  <c r="U5932" i="8"/>
  <c r="U5933" i="8"/>
  <c r="U5934" i="8"/>
  <c r="U5935" i="8"/>
  <c r="U5936" i="8"/>
  <c r="U5937" i="8"/>
  <c r="U5938" i="8"/>
  <c r="U5939" i="8"/>
  <c r="U5940" i="8"/>
  <c r="U5941" i="8"/>
  <c r="U5942" i="8"/>
  <c r="U5943" i="8"/>
  <c r="U5944" i="8"/>
  <c r="U5945" i="8"/>
  <c r="U5946" i="8"/>
  <c r="U5947" i="8"/>
  <c r="U5948" i="8"/>
  <c r="U5949" i="8"/>
  <c r="U5950" i="8"/>
  <c r="U5951" i="8"/>
  <c r="U5952" i="8"/>
  <c r="U5953" i="8"/>
  <c r="U5954" i="8"/>
  <c r="U5955" i="8"/>
  <c r="U5956" i="8"/>
  <c r="U5957" i="8"/>
  <c r="U5958" i="8"/>
  <c r="U5959" i="8"/>
  <c r="U5960" i="8"/>
  <c r="U5961" i="8"/>
  <c r="U5962" i="8"/>
  <c r="U5963" i="8"/>
  <c r="U5964" i="8"/>
  <c r="U5965" i="8"/>
  <c r="U5966" i="8"/>
  <c r="U5967" i="8"/>
  <c r="U5968" i="8"/>
  <c r="U5969" i="8"/>
  <c r="U5970" i="8"/>
  <c r="U5971" i="8"/>
  <c r="U5972" i="8"/>
  <c r="U5973" i="8"/>
  <c r="U5974" i="8"/>
  <c r="U5975" i="8"/>
  <c r="U5976" i="8"/>
  <c r="U5977" i="8"/>
  <c r="U5978" i="8"/>
  <c r="U5979" i="8"/>
  <c r="U5980" i="8"/>
  <c r="U5981" i="8"/>
  <c r="U5982" i="8"/>
  <c r="U5983" i="8"/>
  <c r="U5984" i="8"/>
  <c r="U5985" i="8"/>
  <c r="U5986" i="8"/>
  <c r="U5987" i="8"/>
  <c r="U5988" i="8"/>
  <c r="U5989" i="8"/>
  <c r="U5990" i="8"/>
  <c r="U5991" i="8"/>
  <c r="U5992" i="8"/>
  <c r="U5993" i="8"/>
  <c r="U5994" i="8"/>
  <c r="U5995" i="8"/>
  <c r="U5996" i="8"/>
  <c r="U5997" i="8"/>
  <c r="U5998" i="8"/>
  <c r="U5999" i="8"/>
  <c r="U6000" i="8"/>
  <c r="U6001" i="8"/>
  <c r="U6002" i="8"/>
  <c r="U6003" i="8"/>
  <c r="U6004" i="8"/>
  <c r="U6005" i="8"/>
  <c r="U6006" i="8"/>
  <c r="U6007" i="8"/>
  <c r="U6008" i="8"/>
  <c r="U6009" i="8"/>
  <c r="U6010" i="8"/>
  <c r="U6011" i="8"/>
  <c r="U6012" i="8"/>
  <c r="U6013" i="8"/>
  <c r="U6014" i="8"/>
  <c r="U6015" i="8"/>
  <c r="U6016" i="8"/>
  <c r="U6017" i="8"/>
  <c r="U6018" i="8"/>
  <c r="U6019" i="8"/>
  <c r="U6020" i="8"/>
  <c r="U6021" i="8"/>
  <c r="U6022" i="8"/>
  <c r="U6023" i="8"/>
  <c r="U6024" i="8"/>
  <c r="U6025" i="8"/>
  <c r="U6026" i="8"/>
  <c r="U6027" i="8"/>
  <c r="U6028" i="8"/>
  <c r="U6029" i="8"/>
  <c r="U6030" i="8"/>
  <c r="U6031" i="8"/>
  <c r="U6032" i="8"/>
  <c r="U6033" i="8"/>
  <c r="U6034" i="8"/>
  <c r="U6035" i="8"/>
  <c r="U6036" i="8"/>
  <c r="U6037" i="8"/>
  <c r="U6038" i="8"/>
  <c r="U6039" i="8"/>
  <c r="U6040" i="8"/>
  <c r="U6041" i="8"/>
  <c r="U6042" i="8"/>
  <c r="U6043" i="8"/>
  <c r="U6044" i="8"/>
  <c r="U6045" i="8"/>
  <c r="U6046" i="8"/>
  <c r="U6047" i="8"/>
  <c r="U6048" i="8"/>
  <c r="U6049" i="8"/>
  <c r="U6050" i="8"/>
  <c r="U6051" i="8"/>
  <c r="U6052" i="8"/>
  <c r="U6053" i="8"/>
  <c r="U6054" i="8"/>
  <c r="U6055" i="8"/>
  <c r="U6056" i="8"/>
  <c r="U6057" i="8"/>
  <c r="U6058" i="8"/>
  <c r="U6059" i="8"/>
  <c r="U6060" i="8"/>
  <c r="U6061" i="8"/>
  <c r="U6062" i="8"/>
  <c r="U6063" i="8"/>
  <c r="U6064" i="8"/>
  <c r="U6065" i="8"/>
  <c r="U6066" i="8"/>
  <c r="U6067" i="8"/>
  <c r="U6068" i="8"/>
  <c r="U6069" i="8"/>
  <c r="U6070" i="8"/>
  <c r="U6071" i="8"/>
  <c r="U6072" i="8"/>
  <c r="U6073" i="8"/>
  <c r="U6074" i="8"/>
  <c r="U6075" i="8"/>
  <c r="U6076" i="8"/>
  <c r="U6077" i="8"/>
  <c r="U6078" i="8"/>
  <c r="U6079" i="8"/>
  <c r="U6080" i="8"/>
  <c r="U6081" i="8"/>
  <c r="U6082" i="8"/>
  <c r="U6083" i="8"/>
  <c r="U6084" i="8"/>
  <c r="U6085" i="8"/>
  <c r="U6086" i="8"/>
  <c r="U6087" i="8"/>
  <c r="U6088" i="8"/>
  <c r="U6089" i="8"/>
  <c r="U6090" i="8"/>
  <c r="U6091" i="8"/>
  <c r="U6092" i="8"/>
  <c r="U6093" i="8"/>
  <c r="U6094" i="8"/>
  <c r="U6095" i="8"/>
  <c r="U6096" i="8"/>
  <c r="U6097" i="8"/>
  <c r="U6098" i="8"/>
  <c r="U6099" i="8"/>
  <c r="U6100" i="8"/>
  <c r="U6101" i="8"/>
  <c r="U6102" i="8"/>
  <c r="U6103" i="8"/>
  <c r="U6104" i="8"/>
  <c r="U6105" i="8"/>
  <c r="U6106" i="8"/>
  <c r="U6107" i="8"/>
  <c r="U6108" i="8"/>
  <c r="U6109" i="8"/>
  <c r="U6110" i="8"/>
  <c r="U6111" i="8"/>
  <c r="U6112" i="8"/>
  <c r="U6113" i="8"/>
  <c r="U6114" i="8"/>
  <c r="U6115" i="8"/>
  <c r="U6116" i="8"/>
  <c r="U6117" i="8"/>
  <c r="U6118" i="8"/>
  <c r="U6119" i="8"/>
  <c r="U6120" i="8"/>
  <c r="U6121" i="8"/>
  <c r="U6122" i="8"/>
  <c r="U6123" i="8"/>
  <c r="U6124" i="8"/>
  <c r="U6125" i="8"/>
  <c r="U6126" i="8"/>
  <c r="U6127" i="8"/>
  <c r="U6128" i="8"/>
  <c r="U6129" i="8"/>
  <c r="U6130" i="8"/>
  <c r="U6131" i="8"/>
  <c r="U6132" i="8"/>
  <c r="U6133" i="8"/>
  <c r="U6134" i="8"/>
  <c r="U6135" i="8"/>
  <c r="U6136" i="8"/>
  <c r="U6137" i="8"/>
  <c r="U6138" i="8"/>
  <c r="U6139" i="8"/>
  <c r="U6140" i="8"/>
  <c r="U6141" i="8"/>
  <c r="U6142" i="8"/>
  <c r="U6143" i="8"/>
  <c r="U6144" i="8"/>
  <c r="U6145" i="8"/>
  <c r="U6146" i="8"/>
  <c r="U6147" i="8"/>
  <c r="U6148" i="8"/>
  <c r="U6149" i="8"/>
  <c r="U6150" i="8"/>
  <c r="U6151" i="8"/>
  <c r="U6152" i="8"/>
  <c r="U6153" i="8"/>
  <c r="U6154" i="8"/>
  <c r="U6155" i="8"/>
  <c r="U6156" i="8"/>
  <c r="U6157" i="8"/>
  <c r="U6158" i="8"/>
  <c r="U6159" i="8"/>
  <c r="U6160" i="8"/>
  <c r="U6161" i="8"/>
  <c r="U6162" i="8"/>
  <c r="U6163" i="8"/>
  <c r="U6164" i="8"/>
  <c r="U6165" i="8"/>
  <c r="U6166" i="8"/>
  <c r="U6167" i="8"/>
  <c r="U6168" i="8"/>
  <c r="U6169" i="8"/>
  <c r="U6170" i="8"/>
  <c r="U6171" i="8"/>
  <c r="U6172" i="8"/>
  <c r="U6173" i="8"/>
  <c r="U6174" i="8"/>
  <c r="U6175" i="8"/>
  <c r="U6176" i="8"/>
  <c r="U6177" i="8"/>
  <c r="U6178" i="8"/>
  <c r="U6179" i="8"/>
  <c r="U6180" i="8"/>
  <c r="U6181" i="8"/>
  <c r="U6182" i="8"/>
  <c r="U6183" i="8"/>
  <c r="U6184" i="8"/>
  <c r="U6185" i="8"/>
  <c r="U6186" i="8"/>
  <c r="U6187" i="8"/>
  <c r="U6188" i="8"/>
  <c r="U6189" i="8"/>
  <c r="U6190" i="8"/>
  <c r="U6191" i="8"/>
  <c r="U6192" i="8"/>
  <c r="U6193" i="8"/>
  <c r="U6194" i="8"/>
  <c r="U6195" i="8"/>
  <c r="U6196" i="8"/>
  <c r="U6197" i="8"/>
  <c r="U6198" i="8"/>
  <c r="U6199" i="8"/>
  <c r="U6200" i="8"/>
  <c r="U6201" i="8"/>
  <c r="U6202" i="8"/>
  <c r="U6203" i="8"/>
  <c r="U6204" i="8"/>
  <c r="U6205" i="8"/>
  <c r="U6206" i="8"/>
  <c r="U6207" i="8"/>
  <c r="U6208" i="8"/>
  <c r="U6209" i="8"/>
  <c r="U6210" i="8"/>
  <c r="U6211" i="8"/>
  <c r="U6212" i="8"/>
  <c r="U6213" i="8"/>
  <c r="U6214" i="8"/>
  <c r="U6215" i="8"/>
  <c r="U6216" i="8"/>
  <c r="U6217" i="8"/>
  <c r="U6218" i="8"/>
  <c r="U6219" i="8"/>
  <c r="U6220" i="8"/>
  <c r="U6221" i="8"/>
  <c r="U6222" i="8"/>
  <c r="U6223" i="8"/>
  <c r="U6224" i="8"/>
  <c r="U6225" i="8"/>
  <c r="U6226" i="8"/>
  <c r="U6227" i="8"/>
  <c r="U6228" i="8"/>
  <c r="U6229" i="8"/>
  <c r="U6230" i="8"/>
  <c r="U6231" i="8"/>
  <c r="U6232" i="8"/>
  <c r="U6233" i="8"/>
  <c r="U6234" i="8"/>
  <c r="U6235" i="8"/>
  <c r="U6236" i="8"/>
  <c r="U6237" i="8"/>
  <c r="U6238" i="8"/>
  <c r="U6239" i="8"/>
  <c r="U6240" i="8"/>
  <c r="U6241" i="8"/>
  <c r="U6242" i="8"/>
  <c r="U6243" i="8"/>
  <c r="U6244" i="8"/>
  <c r="U6245" i="8"/>
  <c r="U6246" i="8"/>
  <c r="U6247" i="8"/>
  <c r="U6248" i="8"/>
  <c r="U6249" i="8"/>
  <c r="U6250" i="8"/>
  <c r="U6251" i="8"/>
  <c r="U6252" i="8"/>
  <c r="U6253" i="8"/>
  <c r="U6254" i="8"/>
  <c r="U6255" i="8"/>
  <c r="U6256" i="8"/>
  <c r="U6257" i="8"/>
  <c r="U6258" i="8"/>
  <c r="U6259" i="8"/>
  <c r="U6260" i="8"/>
  <c r="U6261" i="8"/>
  <c r="U6262" i="8"/>
  <c r="U6263" i="8"/>
  <c r="U6264" i="8"/>
  <c r="U6265" i="8"/>
  <c r="U6266" i="8"/>
  <c r="U6267" i="8"/>
  <c r="U6268" i="8"/>
  <c r="U6269" i="8"/>
  <c r="U6270" i="8"/>
  <c r="U6271" i="8"/>
  <c r="U6272" i="8"/>
  <c r="U6273" i="8"/>
  <c r="U6274" i="8"/>
  <c r="U6275" i="8"/>
  <c r="U6276" i="8"/>
  <c r="U6277" i="8"/>
  <c r="U6278" i="8"/>
  <c r="U6279" i="8"/>
  <c r="U6280" i="8"/>
  <c r="U6281" i="8"/>
  <c r="U6282" i="8"/>
  <c r="U6283" i="8"/>
  <c r="U6284" i="8"/>
  <c r="U6285" i="8"/>
  <c r="U6286" i="8"/>
  <c r="U6287" i="8"/>
  <c r="U6288" i="8"/>
  <c r="U6289" i="8"/>
  <c r="U6290" i="8"/>
  <c r="U6291" i="8"/>
  <c r="U6292" i="8"/>
  <c r="U6293" i="8"/>
  <c r="U6294" i="8"/>
  <c r="U6295" i="8"/>
  <c r="U6296" i="8"/>
  <c r="U6297" i="8"/>
  <c r="U6298" i="8"/>
  <c r="U6299" i="8"/>
  <c r="U6300" i="8"/>
  <c r="U6301" i="8"/>
  <c r="U6302" i="8"/>
  <c r="U3" i="8"/>
  <c r="U4" i="8"/>
  <c r="U5" i="8"/>
  <c r="U6" i="8"/>
  <c r="U7" i="8"/>
  <c r="U8" i="8"/>
  <c r="U9" i="8"/>
  <c r="U10" i="8"/>
  <c r="U11" i="8"/>
  <c r="U12" i="8"/>
  <c r="U13" i="8"/>
  <c r="U14" i="8"/>
  <c r="U15" i="8"/>
  <c r="U16" i="8"/>
  <c r="U17" i="8"/>
  <c r="U18" i="8"/>
  <c r="U19" i="8"/>
  <c r="U20" i="8"/>
  <c r="U21" i="8"/>
  <c r="F2" i="2"/>
  <c r="M32" i="5"/>
  <c r="D160" i="15" s="1"/>
  <c r="I306" i="4"/>
  <c r="I307" i="4"/>
  <c r="I308" i="4"/>
  <c r="I309" i="4"/>
  <c r="I310" i="4"/>
  <c r="I311" i="4"/>
  <c r="I435" i="4"/>
  <c r="I436" i="4"/>
  <c r="I437" i="4"/>
  <c r="I438" i="4"/>
  <c r="I439" i="4"/>
  <c r="I440" i="4"/>
  <c r="I441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91" i="4"/>
  <c r="I1692" i="4"/>
  <c r="I1693" i="4"/>
  <c r="I1694" i="4"/>
  <c r="I1695" i="4"/>
  <c r="I1696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697" i="4"/>
  <c r="I1698" i="4"/>
  <c r="I1699" i="4"/>
  <c r="I1700" i="4"/>
  <c r="I1516" i="4"/>
  <c r="I1517" i="4"/>
  <c r="I1518" i="4"/>
  <c r="I1519" i="4"/>
  <c r="I1520" i="4"/>
  <c r="I1521" i="4"/>
  <c r="I1522" i="4"/>
  <c r="I1523" i="4"/>
  <c r="I1524" i="4"/>
  <c r="I1525" i="4"/>
  <c r="I1526" i="4"/>
  <c r="I1148" i="4"/>
  <c r="I1149" i="4"/>
  <c r="I1150" i="4"/>
  <c r="I1151" i="4"/>
  <c r="I1152" i="4"/>
  <c r="I1153" i="4"/>
  <c r="I1154" i="4"/>
  <c r="I1155" i="4"/>
  <c r="I1156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1348" i="4"/>
  <c r="I1349" i="4"/>
  <c r="I1350" i="4"/>
  <c r="I1351" i="4"/>
  <c r="I1352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442" i="4"/>
  <c r="I443" i="4"/>
  <c r="I444" i="4"/>
  <c r="I445" i="4"/>
  <c r="I446" i="4"/>
  <c r="I447" i="4"/>
  <c r="I448" i="4"/>
  <c r="I449" i="4"/>
  <c r="I450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606" i="4"/>
  <c r="I1607" i="4"/>
  <c r="I1608" i="4"/>
  <c r="I1609" i="4"/>
  <c r="I1610" i="4"/>
  <c r="I1611" i="4"/>
  <c r="I1612" i="4"/>
  <c r="I1613" i="4"/>
  <c r="I1783" i="4"/>
  <c r="I1784" i="4"/>
  <c r="I1785" i="4"/>
  <c r="I1786" i="4"/>
  <c r="I1787" i="4"/>
  <c r="I1788" i="4"/>
  <c r="I1789" i="4"/>
  <c r="I1790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808" i="4"/>
  <c r="I1809" i="4"/>
  <c r="I1810" i="4"/>
  <c r="I1811" i="4"/>
  <c r="I1812" i="4"/>
  <c r="I1813" i="4"/>
  <c r="I1614" i="4"/>
  <c r="I1615" i="4"/>
  <c r="I1616" i="4"/>
  <c r="I1617" i="4"/>
  <c r="I1618" i="4"/>
  <c r="I1619" i="4"/>
  <c r="I1620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584" i="4"/>
  <c r="I585" i="4"/>
  <c r="I586" i="4"/>
  <c r="I587" i="4"/>
  <c r="I588" i="4"/>
  <c r="I589" i="4"/>
  <c r="I590" i="4"/>
  <c r="I591" i="4"/>
  <c r="I592" i="4"/>
  <c r="I593" i="4"/>
  <c r="I594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884" i="4"/>
  <c r="I885" i="4"/>
  <c r="I886" i="4"/>
  <c r="I887" i="4"/>
  <c r="I888" i="4"/>
  <c r="I889" i="4"/>
  <c r="I890" i="4"/>
  <c r="I891" i="4"/>
  <c r="I892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312" i="4"/>
  <c r="I313" i="4"/>
  <c r="I314" i="4"/>
  <c r="I315" i="4"/>
  <c r="I316" i="4"/>
  <c r="I317" i="4"/>
  <c r="I318" i="4"/>
  <c r="I319" i="4"/>
  <c r="I320" i="4"/>
  <c r="I32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2058" i="4"/>
  <c r="I2059" i="4"/>
  <c r="I2060" i="4"/>
  <c r="I2061" i="4"/>
  <c r="I2062" i="4"/>
  <c r="I1175" i="4"/>
  <c r="I1176" i="4"/>
  <c r="I1177" i="4"/>
  <c r="I1178" i="4"/>
  <c r="I1179" i="4"/>
  <c r="I1180" i="4"/>
  <c r="I1181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1182" i="4"/>
  <c r="I1183" i="4"/>
  <c r="I1184" i="4"/>
  <c r="I1185" i="4"/>
  <c r="I1186" i="4"/>
  <c r="I1187" i="4"/>
  <c r="I1188" i="4"/>
  <c r="I1189" i="4"/>
  <c r="I1190" i="4"/>
  <c r="I1191" i="4"/>
  <c r="I2081" i="4"/>
  <c r="I2082" i="4"/>
  <c r="I2083" i="4"/>
  <c r="I2084" i="4"/>
  <c r="I2085" i="4"/>
  <c r="I2086" i="4"/>
  <c r="I2087" i="4"/>
  <c r="I1192" i="4"/>
  <c r="I1193" i="4"/>
  <c r="I1194" i="4"/>
  <c r="I1195" i="4"/>
  <c r="I1196" i="4"/>
  <c r="I1197" i="4"/>
  <c r="I1198" i="4"/>
  <c r="I1199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2088" i="4"/>
  <c r="I2089" i="4"/>
  <c r="I2090" i="4"/>
  <c r="I2091" i="4"/>
  <c r="I923" i="4"/>
  <c r="I924" i="4"/>
  <c r="I925" i="4"/>
  <c r="I926" i="4"/>
  <c r="I927" i="4"/>
  <c r="I928" i="4"/>
  <c r="I929" i="4"/>
  <c r="I930" i="4"/>
  <c r="I931" i="4"/>
  <c r="I932" i="4"/>
  <c r="I933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642" i="4"/>
  <c r="I643" i="4"/>
  <c r="I644" i="4"/>
  <c r="I645" i="4"/>
  <c r="I646" i="4"/>
  <c r="I647" i="4"/>
  <c r="I648" i="4"/>
  <c r="I2234" i="4"/>
  <c r="I2235" i="4"/>
  <c r="I2236" i="4"/>
  <c r="I2237" i="4"/>
  <c r="I2238" i="4"/>
  <c r="I2239" i="4"/>
  <c r="I2240" i="4"/>
  <c r="I2241" i="4"/>
  <c r="I2242" i="4"/>
  <c r="I2243" i="4"/>
  <c r="I649" i="4"/>
  <c r="I650" i="4"/>
  <c r="I651" i="4"/>
  <c r="I652" i="4"/>
  <c r="I653" i="4"/>
  <c r="I654" i="4"/>
  <c r="I655" i="4"/>
  <c r="I656" i="4"/>
  <c r="I2244" i="4"/>
  <c r="I2245" i="4"/>
  <c r="I2246" i="4"/>
  <c r="I2247" i="4"/>
  <c r="I2248" i="4"/>
  <c r="I2249" i="4"/>
  <c r="I2250" i="4"/>
  <c r="I2251" i="4"/>
  <c r="I2252" i="4"/>
  <c r="I2253" i="4"/>
  <c r="I2254" i="4"/>
  <c r="I1369" i="4"/>
  <c r="I1370" i="4"/>
  <c r="I1371" i="4"/>
  <c r="I1372" i="4"/>
  <c r="I1373" i="4"/>
  <c r="I1374" i="4"/>
  <c r="I1375" i="4"/>
  <c r="I1376" i="4"/>
  <c r="I2255" i="4"/>
  <c r="I2256" i="4"/>
  <c r="I2257" i="4"/>
  <c r="I2258" i="4"/>
  <c r="I657" i="4"/>
  <c r="I658" i="4"/>
  <c r="I659" i="4"/>
  <c r="I660" i="4"/>
  <c r="I661" i="4"/>
  <c r="I662" i="4"/>
  <c r="I663" i="4"/>
  <c r="I664" i="4"/>
  <c r="I665" i="4"/>
  <c r="I2259" i="4"/>
  <c r="I2260" i="4"/>
  <c r="I2261" i="4"/>
  <c r="I2262" i="4"/>
  <c r="I2263" i="4"/>
  <c r="I2264" i="4"/>
  <c r="I2265" i="4"/>
  <c r="I2266" i="4"/>
  <c r="I2267" i="4"/>
  <c r="I2268" i="4"/>
  <c r="I226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322" i="4"/>
  <c r="I323" i="4"/>
  <c r="I324" i="4"/>
  <c r="I325" i="4"/>
  <c r="I326" i="4"/>
  <c r="I327" i="4"/>
  <c r="I328" i="4"/>
  <c r="I32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451" i="4"/>
  <c r="I452" i="4"/>
  <c r="I453" i="4"/>
  <c r="I454" i="4"/>
  <c r="I455" i="4"/>
  <c r="I456" i="4"/>
  <c r="I457" i="4"/>
  <c r="I1377" i="4"/>
  <c r="I1378" i="4"/>
  <c r="I1379" i="4"/>
  <c r="I1380" i="4"/>
  <c r="I1381" i="4"/>
  <c r="I1382" i="4"/>
  <c r="I1383" i="4"/>
  <c r="I1384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15" i="4"/>
  <c r="I216" i="4"/>
  <c r="I217" i="4"/>
  <c r="I218" i="4"/>
  <c r="I219" i="4"/>
  <c r="I220" i="4"/>
  <c r="I221" i="4"/>
  <c r="I222" i="4"/>
  <c r="I223" i="4"/>
  <c r="I2424" i="4"/>
  <c r="I2425" i="4"/>
  <c r="I2426" i="4"/>
  <c r="I2427" i="4"/>
  <c r="I2428" i="4"/>
  <c r="I1539" i="4"/>
  <c r="I1540" i="4"/>
  <c r="I1541" i="4"/>
  <c r="I1542" i="4"/>
  <c r="I1543" i="4"/>
  <c r="I1544" i="4"/>
  <c r="I1545" i="4"/>
  <c r="I1546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934" i="4"/>
  <c r="I935" i="4"/>
  <c r="I936" i="4"/>
  <c r="I937" i="4"/>
  <c r="I938" i="4"/>
  <c r="I939" i="4"/>
  <c r="I940" i="4"/>
  <c r="I941" i="4"/>
  <c r="I942" i="4"/>
  <c r="I943" i="4"/>
  <c r="I944" i="4"/>
  <c r="I2462" i="4"/>
  <c r="I2463" i="4"/>
  <c r="I2464" i="4"/>
  <c r="I2465" i="4"/>
  <c r="I2466" i="4"/>
  <c r="I2467" i="4"/>
  <c r="I2468" i="4"/>
  <c r="I2469" i="4"/>
  <c r="I2470" i="4"/>
  <c r="I2471" i="4"/>
  <c r="I2472" i="4"/>
  <c r="I945" i="4"/>
  <c r="I946" i="4"/>
  <c r="I947" i="4"/>
  <c r="I948" i="4"/>
  <c r="I949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1214" i="4"/>
  <c r="I1215" i="4"/>
  <c r="I1216" i="4"/>
  <c r="I1217" i="4"/>
  <c r="I1218" i="4"/>
  <c r="I1219" i="4"/>
  <c r="I1220" i="4"/>
  <c r="I1221" i="4"/>
  <c r="I1222" i="4"/>
  <c r="I1223" i="4"/>
  <c r="I1224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2636" i="4"/>
  <c r="I2637" i="4"/>
  <c r="I2638" i="4"/>
  <c r="I2639" i="4"/>
  <c r="I2640" i="4"/>
  <c r="I2641" i="4"/>
  <c r="I2642" i="4"/>
  <c r="I2643" i="4"/>
  <c r="I2644" i="4"/>
  <c r="I697" i="4"/>
  <c r="I698" i="4"/>
  <c r="I699" i="4"/>
  <c r="I700" i="4"/>
  <c r="I701" i="4"/>
  <c r="I702" i="4"/>
  <c r="I703" i="4"/>
  <c r="I704" i="4"/>
  <c r="I705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1621" i="4"/>
  <c r="I1622" i="4"/>
  <c r="I1623" i="4"/>
  <c r="I1624" i="4"/>
  <c r="I1625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1547" i="4"/>
  <c r="I1548" i="4"/>
  <c r="I1549" i="4"/>
  <c r="I1550" i="4"/>
  <c r="I1551" i="4"/>
  <c r="I1552" i="4"/>
  <c r="I1553" i="4"/>
  <c r="I1554" i="4"/>
  <c r="I1555" i="4"/>
  <c r="I1556" i="4"/>
  <c r="I1557" i="4"/>
  <c r="I458" i="4"/>
  <c r="I459" i="4"/>
  <c r="I460" i="4"/>
  <c r="I461" i="4"/>
  <c r="I462" i="4"/>
  <c r="I463" i="4"/>
  <c r="I464" i="4"/>
  <c r="I465" i="4"/>
  <c r="I466" i="4"/>
  <c r="I467" i="4"/>
  <c r="I330" i="4"/>
  <c r="I331" i="4"/>
  <c r="I332" i="4"/>
  <c r="I333" i="4"/>
  <c r="I334" i="4"/>
  <c r="I335" i="4"/>
  <c r="I336" i="4"/>
  <c r="I337" i="4"/>
  <c r="I338" i="4"/>
  <c r="I339" i="4"/>
  <c r="I1225" i="4"/>
  <c r="I1226" i="4"/>
  <c r="I1227" i="4"/>
  <c r="I1228" i="4"/>
  <c r="I1229" i="4"/>
  <c r="I1230" i="4"/>
  <c r="I1231" i="4"/>
  <c r="I1232" i="4"/>
  <c r="I1233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2774" i="4"/>
  <c r="I2775" i="4"/>
  <c r="I2776" i="4"/>
  <c r="I2777" i="4"/>
  <c r="I2778" i="4"/>
  <c r="I2779" i="4"/>
  <c r="I2780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967" i="4"/>
  <c r="I968" i="4"/>
  <c r="I969" i="4"/>
  <c r="I970" i="4"/>
  <c r="I971" i="4"/>
  <c r="I972" i="4"/>
  <c r="I97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2895" i="4"/>
  <c r="I2896" i="4"/>
  <c r="I2897" i="4"/>
  <c r="I2898" i="4"/>
  <c r="I2899" i="4"/>
  <c r="I2900" i="4"/>
  <c r="I2901" i="4"/>
  <c r="I2902" i="4"/>
  <c r="I1638" i="4"/>
  <c r="I1639" i="4"/>
  <c r="I1640" i="4"/>
  <c r="I1641" i="4"/>
  <c r="I1642" i="4"/>
  <c r="I1643" i="4"/>
  <c r="I1644" i="4"/>
  <c r="I1645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1558" i="4"/>
  <c r="I1559" i="4"/>
  <c r="I1560" i="4"/>
  <c r="I1561" i="4"/>
  <c r="I1562" i="4"/>
  <c r="I156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1431" i="4"/>
  <c r="I1432" i="4"/>
  <c r="I1433" i="4"/>
  <c r="I1434" i="4"/>
  <c r="I1435" i="4"/>
  <c r="I1436" i="4"/>
  <c r="I1437" i="4"/>
  <c r="I3084" i="4"/>
  <c r="I3085" i="4"/>
  <c r="I3086" i="4"/>
  <c r="I3087" i="4"/>
  <c r="I3088" i="4"/>
  <c r="I3089" i="4"/>
  <c r="I3090" i="4"/>
  <c r="I3091" i="4"/>
  <c r="I3092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974" i="4"/>
  <c r="I975" i="4"/>
  <c r="I976" i="4"/>
  <c r="I977" i="4"/>
  <c r="I978" i="4"/>
  <c r="I979" i="4"/>
  <c r="I980" i="4"/>
  <c r="I981" i="4"/>
  <c r="I982" i="4"/>
  <c r="I983" i="4"/>
  <c r="I3093" i="4"/>
  <c r="I3094" i="4"/>
  <c r="I3095" i="4"/>
  <c r="I3096" i="4"/>
  <c r="I3097" i="4"/>
  <c r="I3098" i="4"/>
  <c r="I984" i="4"/>
  <c r="I985" i="4"/>
  <c r="I986" i="4"/>
  <c r="I987" i="4"/>
  <c r="I988" i="4"/>
  <c r="I989" i="4"/>
  <c r="I990" i="4"/>
  <c r="I991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992" i="4"/>
  <c r="I993" i="4"/>
  <c r="I994" i="4"/>
  <c r="I995" i="4"/>
  <c r="I996" i="4"/>
  <c r="I997" i="4"/>
  <c r="I998" i="4"/>
  <c r="I999" i="4"/>
  <c r="I1000" i="4"/>
  <c r="I1001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1234" i="4"/>
  <c r="I1235" i="4"/>
  <c r="I1236" i="4"/>
  <c r="I1237" i="4"/>
  <c r="I1238" i="4"/>
  <c r="I1239" i="4"/>
  <c r="I1240" i="4"/>
  <c r="I3161" i="4"/>
  <c r="I3162" i="4"/>
  <c r="I3163" i="4"/>
  <c r="I3164" i="4"/>
  <c r="I3165" i="4"/>
  <c r="I3166" i="4"/>
  <c r="I3167" i="4"/>
  <c r="I3168" i="4"/>
  <c r="I1002" i="4"/>
  <c r="I1003" i="4"/>
  <c r="I1004" i="4"/>
  <c r="I1005" i="4"/>
  <c r="I1006" i="4"/>
  <c r="I1007" i="4"/>
  <c r="I1008" i="4"/>
  <c r="I1009" i="4"/>
  <c r="I3169" i="4"/>
  <c r="I3170" i="4"/>
  <c r="I3171" i="4"/>
  <c r="I3172" i="4"/>
  <c r="I3173" i="4"/>
  <c r="I3174" i="4"/>
  <c r="I3175" i="4"/>
  <c r="I3176" i="4"/>
  <c r="I3177" i="4"/>
  <c r="I3178" i="4"/>
  <c r="I1010" i="4"/>
  <c r="I1011" i="4"/>
  <c r="I1012" i="4"/>
  <c r="I1013" i="4"/>
  <c r="I1014" i="4"/>
  <c r="I1015" i="4"/>
  <c r="I1016" i="4"/>
  <c r="I1017" i="4"/>
  <c r="I101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1241" i="4"/>
  <c r="I1242" i="4"/>
  <c r="I1243" i="4"/>
  <c r="I1244" i="4"/>
  <c r="I1245" i="4"/>
  <c r="I1246" i="4"/>
  <c r="I1247" i="4"/>
  <c r="I1248" i="4"/>
  <c r="I1249" i="4"/>
  <c r="I1250" i="4"/>
  <c r="I1251" i="4"/>
  <c r="I3192" i="4"/>
  <c r="I3193" i="4"/>
  <c r="I3194" i="4"/>
  <c r="I3195" i="4"/>
  <c r="I3196" i="4"/>
  <c r="I3197" i="4"/>
  <c r="I3198" i="4"/>
  <c r="I3199" i="4"/>
  <c r="I3200" i="4"/>
  <c r="I1019" i="4"/>
  <c r="I1020" i="4"/>
  <c r="I1021" i="4"/>
  <c r="I1022" i="4"/>
  <c r="I1023" i="4"/>
  <c r="I1024" i="4"/>
  <c r="I1025" i="4"/>
  <c r="I1026" i="4"/>
  <c r="I1027" i="4"/>
  <c r="I1028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564" i="4"/>
  <c r="I1565" i="4"/>
  <c r="I1566" i="4"/>
  <c r="I1567" i="4"/>
  <c r="I1568" i="4"/>
  <c r="I1569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40" i="4"/>
  <c r="I341" i="4"/>
  <c r="I342" i="4"/>
  <c r="I343" i="4"/>
  <c r="I344" i="4"/>
  <c r="I345" i="4"/>
  <c r="I1050" i="4"/>
  <c r="I1051" i="4"/>
  <c r="I1052" i="4"/>
  <c r="I1053" i="4"/>
  <c r="I1054" i="4"/>
  <c r="I1055" i="4"/>
  <c r="I1056" i="4"/>
  <c r="I105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1570" i="4"/>
  <c r="I1571" i="4"/>
  <c r="I1572" i="4"/>
  <c r="I1573" i="4"/>
  <c r="I1574" i="4"/>
  <c r="I1575" i="4"/>
  <c r="I1576" i="4"/>
  <c r="I346" i="4"/>
  <c r="I347" i="4"/>
  <c r="I348" i="4"/>
  <c r="I349" i="4"/>
  <c r="I350" i="4"/>
  <c r="I351" i="4"/>
  <c r="I352" i="4"/>
  <c r="I353" i="4"/>
  <c r="I354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5" i="4"/>
  <c r="I356" i="4"/>
  <c r="I357" i="4"/>
  <c r="I358" i="4"/>
  <c r="I359" i="4"/>
  <c r="I360" i="4"/>
  <c r="I361" i="4"/>
  <c r="I362" i="4"/>
  <c r="I363" i="4"/>
  <c r="I364" i="4"/>
  <c r="I365" i="4"/>
  <c r="I1252" i="4"/>
  <c r="I1253" i="4"/>
  <c r="I1254" i="4"/>
  <c r="I1255" i="4"/>
  <c r="I1256" i="4"/>
  <c r="I1257" i="4"/>
  <c r="I1258" i="4"/>
  <c r="I1259" i="4"/>
  <c r="I1455" i="4"/>
  <c r="I1456" i="4"/>
  <c r="I1457" i="4"/>
  <c r="I1458" i="4"/>
  <c r="I1459" i="4"/>
  <c r="I1460" i="4"/>
  <c r="I1461" i="4"/>
  <c r="I1462" i="4"/>
  <c r="I1463" i="4"/>
  <c r="I1464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1260" i="4"/>
  <c r="I1261" i="4"/>
  <c r="I1262" i="4"/>
  <c r="I1263" i="4"/>
  <c r="I1264" i="4"/>
  <c r="I1265" i="4"/>
  <c r="I1266" i="4"/>
  <c r="I1267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1058" i="4"/>
  <c r="I1059" i="4"/>
  <c r="I1060" i="4"/>
  <c r="I1061" i="4"/>
  <c r="I1062" i="4"/>
  <c r="I1063" i="4"/>
  <c r="I1064" i="4"/>
  <c r="I1065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1268" i="4"/>
  <c r="I1269" i="4"/>
  <c r="I1270" i="4"/>
  <c r="I1271" i="4"/>
  <c r="I1272" i="4"/>
  <c r="I1273" i="4"/>
  <c r="I1274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I3618" i="4"/>
  <c r="I3619" i="4"/>
  <c r="I3620" i="4"/>
  <c r="I3621" i="4"/>
  <c r="I3622" i="4"/>
  <c r="I3623" i="4"/>
  <c r="I3624" i="4"/>
  <c r="I3625" i="4"/>
  <c r="I3626" i="4"/>
  <c r="I3627" i="4"/>
  <c r="I3628" i="4"/>
  <c r="I3629" i="4"/>
  <c r="I3630" i="4"/>
  <c r="I3631" i="4"/>
  <c r="I3632" i="4"/>
  <c r="I3633" i="4"/>
  <c r="I3634" i="4"/>
  <c r="I3635" i="4"/>
  <c r="I3636" i="4"/>
  <c r="I3637" i="4"/>
  <c r="I3638" i="4"/>
  <c r="I3639" i="4"/>
  <c r="I3640" i="4"/>
  <c r="I3641" i="4"/>
  <c r="I3642" i="4"/>
  <c r="I3643" i="4"/>
  <c r="I3644" i="4"/>
  <c r="I3645" i="4"/>
  <c r="I3646" i="4"/>
  <c r="I3647" i="4"/>
  <c r="I3648" i="4"/>
  <c r="I3649" i="4"/>
  <c r="I3650" i="4"/>
  <c r="I3651" i="4"/>
  <c r="I3652" i="4"/>
  <c r="I3653" i="4"/>
  <c r="I3654" i="4"/>
  <c r="I3655" i="4"/>
  <c r="I3656" i="4"/>
  <c r="I3657" i="4"/>
  <c r="I3658" i="4"/>
  <c r="I3659" i="4"/>
  <c r="I3660" i="4"/>
  <c r="I1577" i="4"/>
  <c r="I1578" i="4"/>
  <c r="I1579" i="4"/>
  <c r="I1580" i="4"/>
  <c r="I1581" i="4"/>
  <c r="I1582" i="4"/>
  <c r="I3661" i="4"/>
  <c r="I3662" i="4"/>
  <c r="I3663" i="4"/>
  <c r="I3664" i="4"/>
  <c r="I3665" i="4"/>
  <c r="I3666" i="4"/>
  <c r="I3667" i="4"/>
  <c r="I3668" i="4"/>
  <c r="I3669" i="4"/>
  <c r="I3670" i="4"/>
  <c r="I3671" i="4"/>
  <c r="I3672" i="4"/>
  <c r="I3673" i="4"/>
  <c r="I3674" i="4"/>
  <c r="I3675" i="4"/>
  <c r="I3676" i="4"/>
  <c r="I3677" i="4"/>
  <c r="I3678" i="4"/>
  <c r="I3679" i="4"/>
  <c r="I3680" i="4"/>
  <c r="I3681" i="4"/>
  <c r="I3682" i="4"/>
  <c r="I3683" i="4"/>
  <c r="I3684" i="4"/>
  <c r="I368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3686" i="4"/>
  <c r="I3687" i="4"/>
  <c r="I3688" i="4"/>
  <c r="I3689" i="4"/>
  <c r="I3690" i="4"/>
  <c r="I3691" i="4"/>
  <c r="I3692" i="4"/>
  <c r="I499" i="4"/>
  <c r="I500" i="4"/>
  <c r="I501" i="4"/>
  <c r="I502" i="4"/>
  <c r="I503" i="4"/>
  <c r="I504" i="4"/>
  <c r="I505" i="4"/>
  <c r="I506" i="4"/>
  <c r="I507" i="4"/>
  <c r="I3693" i="4"/>
  <c r="I3694" i="4"/>
  <c r="I3695" i="4"/>
  <c r="I3696" i="4"/>
  <c r="I3697" i="4"/>
  <c r="I3698" i="4"/>
  <c r="I3699" i="4"/>
  <c r="I3700" i="4"/>
  <c r="I3701" i="4"/>
  <c r="I3702" i="4"/>
  <c r="I3703" i="4"/>
  <c r="I3704" i="4"/>
  <c r="I3705" i="4"/>
  <c r="I3706" i="4"/>
  <c r="I3707" i="4"/>
  <c r="I3708" i="4"/>
  <c r="I3709" i="4"/>
  <c r="I3710" i="4"/>
  <c r="I3711" i="4"/>
  <c r="I3712" i="4"/>
  <c r="I3713" i="4"/>
  <c r="I3714" i="4"/>
  <c r="I3715" i="4"/>
  <c r="I3716" i="4"/>
  <c r="I3717" i="4"/>
  <c r="I3718" i="4"/>
  <c r="I3719" i="4"/>
  <c r="I3720" i="4"/>
  <c r="I3721" i="4"/>
  <c r="I3722" i="4"/>
  <c r="I372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3724" i="4"/>
  <c r="I3725" i="4"/>
  <c r="I3726" i="4"/>
  <c r="I372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3728" i="4"/>
  <c r="I3729" i="4"/>
  <c r="I3730" i="4"/>
  <c r="I3731" i="4"/>
  <c r="I3732" i="4"/>
  <c r="I3733" i="4"/>
  <c r="I3734" i="4"/>
  <c r="I3735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3736" i="4"/>
  <c r="I3737" i="4"/>
  <c r="I3738" i="4"/>
  <c r="I3739" i="4"/>
  <c r="I3740" i="4"/>
  <c r="I3741" i="4"/>
  <c r="I3742" i="4"/>
  <c r="I3743" i="4"/>
  <c r="I3744" i="4"/>
  <c r="I3745" i="4"/>
  <c r="I3746" i="4"/>
  <c r="I3747" i="4"/>
  <c r="I3748" i="4"/>
  <c r="I3749" i="4"/>
  <c r="I3750" i="4"/>
  <c r="I3751" i="4"/>
  <c r="I3752" i="4"/>
  <c r="I3753" i="4"/>
  <c r="I3754" i="4"/>
  <c r="I3755" i="4"/>
  <c r="I3756" i="4"/>
  <c r="I3757" i="4"/>
  <c r="I3758" i="4"/>
  <c r="I3759" i="4"/>
  <c r="I3760" i="4"/>
  <c r="I3761" i="4"/>
  <c r="I3762" i="4"/>
  <c r="I3763" i="4"/>
  <c r="I3764" i="4"/>
  <c r="I3765" i="4"/>
  <c r="I3766" i="4"/>
  <c r="I3767" i="4"/>
  <c r="I3768" i="4"/>
  <c r="I3769" i="4"/>
  <c r="I3770" i="4"/>
  <c r="I3771" i="4"/>
  <c r="I3772" i="4"/>
  <c r="I3773" i="4"/>
  <c r="I3774" i="4"/>
  <c r="I3775" i="4"/>
  <c r="I3776" i="4"/>
  <c r="I3777" i="4"/>
  <c r="I3778" i="4"/>
  <c r="I3779" i="4"/>
  <c r="I3780" i="4"/>
  <c r="I3781" i="4"/>
  <c r="I3782" i="4"/>
  <c r="I3783" i="4"/>
  <c r="I3784" i="4"/>
  <c r="I3785" i="4"/>
  <c r="I3786" i="4"/>
  <c r="I3787" i="4"/>
  <c r="I3788" i="4"/>
  <c r="I3789" i="4"/>
  <c r="I3790" i="4"/>
  <c r="I3791" i="4"/>
  <c r="I3792" i="4"/>
  <c r="I3793" i="4"/>
  <c r="I3794" i="4"/>
  <c r="I3795" i="4"/>
  <c r="I3796" i="4"/>
  <c r="I3797" i="4"/>
  <c r="I3798" i="4"/>
  <c r="I3799" i="4"/>
  <c r="I3800" i="4"/>
  <c r="I3801" i="4"/>
  <c r="I3802" i="4"/>
  <c r="I3803" i="4"/>
  <c r="I3804" i="4"/>
  <c r="I3805" i="4"/>
  <c r="I3806" i="4"/>
  <c r="I3807" i="4"/>
  <c r="I3808" i="4"/>
  <c r="I3809" i="4"/>
  <c r="I3810" i="4"/>
  <c r="I3811" i="4"/>
  <c r="I3812" i="4"/>
  <c r="I3813" i="4"/>
  <c r="I3814" i="4"/>
  <c r="I3815" i="4"/>
  <c r="I3816" i="4"/>
  <c r="I3817" i="4"/>
  <c r="I3818" i="4"/>
  <c r="I3819" i="4"/>
  <c r="I3820" i="4"/>
  <c r="I3821" i="4"/>
  <c r="I366" i="4"/>
  <c r="I367" i="4"/>
  <c r="I368" i="4"/>
  <c r="I369" i="4"/>
  <c r="I370" i="4"/>
  <c r="I371" i="4"/>
  <c r="I372" i="4"/>
  <c r="I373" i="4"/>
  <c r="I374" i="4"/>
  <c r="I1081" i="4"/>
  <c r="I1082" i="4"/>
  <c r="I1083" i="4"/>
  <c r="I1084" i="4"/>
  <c r="I1085" i="4"/>
  <c r="I3822" i="4"/>
  <c r="I3823" i="4"/>
  <c r="I3824" i="4"/>
  <c r="I3825" i="4"/>
  <c r="I3826" i="4"/>
  <c r="I3827" i="4"/>
  <c r="I3828" i="4"/>
  <c r="I3829" i="4"/>
  <c r="I3830" i="4"/>
  <c r="I3831" i="4"/>
  <c r="I3832" i="4"/>
  <c r="I3833" i="4"/>
  <c r="I3834" i="4"/>
  <c r="I3835" i="4"/>
  <c r="I3836" i="4"/>
  <c r="I3837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3838" i="4"/>
  <c r="I3839" i="4"/>
  <c r="I3840" i="4"/>
  <c r="I3841" i="4"/>
  <c r="I3842" i="4"/>
  <c r="I3843" i="4"/>
  <c r="I3844" i="4"/>
  <c r="I3845" i="4"/>
  <c r="I3846" i="4"/>
  <c r="I3847" i="4"/>
  <c r="I3848" i="4"/>
  <c r="I3849" i="4"/>
  <c r="I3850" i="4"/>
  <c r="I3851" i="4"/>
  <c r="I3852" i="4"/>
  <c r="I3853" i="4"/>
  <c r="I3854" i="4"/>
  <c r="I3855" i="4"/>
  <c r="I3856" i="4"/>
  <c r="I3857" i="4"/>
  <c r="I3858" i="4"/>
  <c r="I3859" i="4"/>
  <c r="I3860" i="4"/>
  <c r="I3861" i="4"/>
  <c r="I3862" i="4"/>
  <c r="I3863" i="4"/>
  <c r="I3864" i="4"/>
  <c r="I3865" i="4"/>
  <c r="I3866" i="4"/>
  <c r="I3867" i="4"/>
  <c r="I3868" i="4"/>
  <c r="I3869" i="4"/>
  <c r="I3870" i="4"/>
  <c r="I3871" i="4"/>
  <c r="I3872" i="4"/>
  <c r="I3873" i="4"/>
  <c r="I3874" i="4"/>
  <c r="I3875" i="4"/>
  <c r="I3876" i="4"/>
  <c r="I3877" i="4"/>
  <c r="I3878" i="4"/>
  <c r="I3879" i="4"/>
  <c r="I3880" i="4"/>
  <c r="I3881" i="4"/>
  <c r="I3882" i="4"/>
  <c r="I3883" i="4"/>
  <c r="I3884" i="4"/>
  <c r="I3885" i="4"/>
  <c r="I3886" i="4"/>
  <c r="I3887" i="4"/>
  <c r="I3888" i="4"/>
  <c r="I3889" i="4"/>
  <c r="I3890" i="4"/>
  <c r="I3891" i="4"/>
  <c r="I3892" i="4"/>
  <c r="I3893" i="4"/>
  <c r="I3894" i="4"/>
  <c r="I3895" i="4"/>
  <c r="I2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3896" i="4"/>
  <c r="I3897" i="4"/>
  <c r="I3898" i="4"/>
  <c r="I3899" i="4"/>
  <c r="I3900" i="4"/>
  <c r="I3901" i="4"/>
  <c r="I3902" i="4"/>
  <c r="I3903" i="4"/>
  <c r="I3904" i="4"/>
  <c r="I3905" i="4"/>
  <c r="I3906" i="4"/>
  <c r="I3907" i="4"/>
  <c r="I3908" i="4"/>
  <c r="I3909" i="4"/>
  <c r="I3910" i="4"/>
  <c r="I3911" i="4"/>
  <c r="I3912" i="4"/>
  <c r="I3913" i="4"/>
  <c r="I3914" i="4"/>
  <c r="I3915" i="4"/>
  <c r="I3916" i="4"/>
  <c r="I3917" i="4"/>
  <c r="I3918" i="4"/>
  <c r="I1086" i="4"/>
  <c r="I1087" i="4"/>
  <c r="I1088" i="4"/>
  <c r="I1089" i="4"/>
  <c r="I1090" i="4"/>
  <c r="I1091" i="4"/>
  <c r="I1092" i="4"/>
  <c r="I1093" i="4"/>
  <c r="I3919" i="4"/>
  <c r="I3920" i="4"/>
  <c r="I3921" i="4"/>
  <c r="I3922" i="4"/>
  <c r="I3923" i="4"/>
  <c r="I3924" i="4"/>
  <c r="I3925" i="4"/>
  <c r="I3926" i="4"/>
  <c r="I3927" i="4"/>
  <c r="I3928" i="4"/>
  <c r="I3929" i="4"/>
  <c r="I3930" i="4"/>
  <c r="I3931" i="4"/>
  <c r="I3932" i="4"/>
  <c r="I3933" i="4"/>
  <c r="I3934" i="4"/>
  <c r="I3935" i="4"/>
  <c r="I3936" i="4"/>
  <c r="I3937" i="4"/>
  <c r="I3938" i="4"/>
  <c r="I3939" i="4"/>
  <c r="I3940" i="4"/>
  <c r="I3941" i="4"/>
  <c r="I3942" i="4"/>
  <c r="I3943" i="4"/>
  <c r="I3944" i="4"/>
  <c r="I3945" i="4"/>
  <c r="I3946" i="4"/>
  <c r="I3947" i="4"/>
  <c r="I3948" i="4"/>
  <c r="I3949" i="4"/>
  <c r="I3950" i="4"/>
  <c r="I3951" i="4"/>
  <c r="I3952" i="4"/>
  <c r="I3953" i="4"/>
  <c r="I3954" i="4"/>
  <c r="I3955" i="4"/>
  <c r="I3956" i="4"/>
  <c r="I3957" i="4"/>
  <c r="I3958" i="4"/>
  <c r="I3959" i="4"/>
  <c r="I3960" i="4"/>
  <c r="I3961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1465" i="4"/>
  <c r="I1466" i="4"/>
  <c r="I1467" i="4"/>
  <c r="I1468" i="4"/>
  <c r="I1469" i="4"/>
  <c r="I1470" i="4"/>
  <c r="I1471" i="4"/>
  <c r="I3962" i="4"/>
  <c r="I3963" i="4"/>
  <c r="I3964" i="4"/>
  <c r="I3965" i="4"/>
  <c r="I3966" i="4"/>
  <c r="I3967" i="4"/>
  <c r="I3968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969" i="4"/>
  <c r="I3970" i="4"/>
  <c r="I3971" i="4"/>
  <c r="I3972" i="4"/>
  <c r="I3973" i="4"/>
  <c r="I3974" i="4"/>
  <c r="I3975" i="4"/>
  <c r="I3976" i="4"/>
  <c r="I3977" i="4"/>
  <c r="I3978" i="4"/>
  <c r="I3979" i="4"/>
  <c r="I3980" i="4"/>
  <c r="I3981" i="4"/>
  <c r="I3982" i="4"/>
  <c r="I3983" i="4"/>
  <c r="I3984" i="4"/>
  <c r="I3985" i="4"/>
  <c r="I3986" i="4"/>
  <c r="I3987" i="4"/>
  <c r="I3988" i="4"/>
  <c r="I3989" i="4"/>
  <c r="I3990" i="4"/>
  <c r="I3991" i="4"/>
  <c r="I3992" i="4"/>
  <c r="I3993" i="4"/>
  <c r="I3994" i="4"/>
  <c r="I3995" i="4"/>
  <c r="I3996" i="4"/>
  <c r="I3997" i="4"/>
  <c r="I3998" i="4"/>
  <c r="I3999" i="4"/>
  <c r="I4000" i="4"/>
  <c r="I4001" i="4"/>
  <c r="I4002" i="4"/>
  <c r="I4003" i="4"/>
  <c r="I4004" i="4"/>
  <c r="I4005" i="4"/>
  <c r="I4006" i="4"/>
  <c r="I4007" i="4"/>
  <c r="I4008" i="4"/>
  <c r="I1094" i="4"/>
  <c r="I1095" i="4"/>
  <c r="I1096" i="4"/>
  <c r="I1097" i="4"/>
  <c r="I1098" i="4"/>
  <c r="I1099" i="4"/>
  <c r="I1100" i="4"/>
  <c r="I1101" i="4"/>
  <c r="I1102" i="4"/>
  <c r="I1103" i="4"/>
  <c r="I1472" i="4"/>
  <c r="I1473" i="4"/>
  <c r="I1474" i="4"/>
  <c r="I1475" i="4"/>
  <c r="I1476" i="4"/>
  <c r="I1477" i="4"/>
  <c r="I1478" i="4"/>
  <c r="I4009" i="4"/>
  <c r="I4010" i="4"/>
  <c r="I4011" i="4"/>
  <c r="I4012" i="4"/>
  <c r="I4013" i="4"/>
  <c r="I4014" i="4"/>
  <c r="I4015" i="4"/>
  <c r="I4016" i="4"/>
  <c r="I4017" i="4"/>
  <c r="I4018" i="4"/>
  <c r="I4019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1583" i="4"/>
  <c r="I1584" i="4"/>
  <c r="I1585" i="4"/>
  <c r="I1586" i="4"/>
  <c r="I1587" i="4"/>
  <c r="I117" i="4"/>
  <c r="I118" i="4"/>
  <c r="I119" i="4"/>
  <c r="I120" i="4"/>
  <c r="I121" i="4"/>
  <c r="I122" i="4"/>
  <c r="I123" i="4"/>
  <c r="I124" i="4"/>
  <c r="I125" i="4"/>
  <c r="I4020" i="4"/>
  <c r="I4021" i="4"/>
  <c r="I4022" i="4"/>
  <c r="I4023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4024" i="4"/>
  <c r="I4025" i="4"/>
  <c r="I4026" i="4"/>
  <c r="I4027" i="4"/>
  <c r="I4028" i="4"/>
  <c r="I4029" i="4"/>
  <c r="I4030" i="4"/>
  <c r="I4031" i="4"/>
  <c r="I4032" i="4"/>
  <c r="I4033" i="4"/>
  <c r="I4034" i="4"/>
  <c r="I4035" i="4"/>
  <c r="I4036" i="4"/>
  <c r="I4037" i="4"/>
  <c r="I4038" i="4"/>
  <c r="I4039" i="4"/>
  <c r="I4040" i="4"/>
  <c r="I4041" i="4"/>
  <c r="I4042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4043" i="4"/>
  <c r="I4044" i="4"/>
  <c r="I4045" i="4"/>
  <c r="I4046" i="4"/>
  <c r="I4047" i="4"/>
  <c r="I4048" i="4"/>
  <c r="I4049" i="4"/>
  <c r="I4050" i="4"/>
  <c r="I4051" i="4"/>
  <c r="I4052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1588" i="4"/>
  <c r="I1589" i="4"/>
  <c r="I1590" i="4"/>
  <c r="I1591" i="4"/>
  <c r="I1592" i="4"/>
  <c r="I1593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4053" i="4"/>
  <c r="I4054" i="4"/>
  <c r="I4055" i="4"/>
  <c r="I4056" i="4"/>
  <c r="I4057" i="4"/>
  <c r="I4058" i="4"/>
  <c r="I4059" i="4"/>
  <c r="I4060" i="4"/>
  <c r="I4061" i="4"/>
  <c r="I4062" i="4"/>
  <c r="I4063" i="4"/>
  <c r="I1671" i="4"/>
  <c r="I1672" i="4"/>
  <c r="I1673" i="4"/>
  <c r="I1674" i="4"/>
  <c r="I1675" i="4"/>
  <c r="I1676" i="4"/>
  <c r="I1677" i="4"/>
  <c r="I508" i="4"/>
  <c r="I509" i="4"/>
  <c r="I510" i="4"/>
  <c r="I511" i="4"/>
  <c r="I512" i="4"/>
  <c r="I513" i="4"/>
  <c r="I514" i="4"/>
  <c r="I515" i="4"/>
  <c r="I516" i="4"/>
  <c r="I517" i="4"/>
  <c r="I5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4064" i="4"/>
  <c r="I4065" i="4"/>
  <c r="I4066" i="4"/>
  <c r="I4067" i="4"/>
  <c r="I4068" i="4"/>
  <c r="I4069" i="4"/>
  <c r="I4070" i="4"/>
  <c r="I4071" i="4"/>
  <c r="I4072" i="4"/>
  <c r="I4073" i="4"/>
  <c r="I4074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4075" i="4"/>
  <c r="I4076" i="4"/>
  <c r="I4077" i="4"/>
  <c r="I4078" i="4"/>
  <c r="I4079" i="4"/>
  <c r="I4080" i="4"/>
  <c r="I4081" i="4"/>
  <c r="I4082" i="4"/>
  <c r="I4083" i="4"/>
  <c r="I4084" i="4"/>
  <c r="I4085" i="4"/>
  <c r="I4086" i="4"/>
  <c r="I4087" i="4"/>
  <c r="I4088" i="4"/>
  <c r="I4089" i="4"/>
  <c r="I4090" i="4"/>
  <c r="I4091" i="4"/>
  <c r="I4092" i="4"/>
  <c r="I4093" i="4"/>
  <c r="I4094" i="4"/>
  <c r="I4095" i="4"/>
  <c r="I4096" i="4"/>
  <c r="I4097" i="4"/>
  <c r="I4098" i="4"/>
  <c r="I4099" i="4"/>
  <c r="I4100" i="4"/>
  <c r="I4101" i="4"/>
  <c r="I4102" i="4"/>
  <c r="I4103" i="4"/>
  <c r="I4104" i="4"/>
  <c r="I4105" i="4"/>
  <c r="I4106" i="4"/>
  <c r="I4107" i="4"/>
  <c r="I4108" i="4"/>
  <c r="I4109" i="4"/>
  <c r="I4110" i="4"/>
  <c r="I4111" i="4"/>
  <c r="I4112" i="4"/>
  <c r="I4113" i="4"/>
  <c r="I4114" i="4"/>
  <c r="I4115" i="4"/>
  <c r="I4116" i="4"/>
  <c r="I4117" i="4"/>
  <c r="I4118" i="4"/>
  <c r="I4119" i="4"/>
  <c r="I4120" i="4"/>
  <c r="I4121" i="4"/>
  <c r="I4122" i="4"/>
  <c r="I4123" i="4"/>
  <c r="I4124" i="4"/>
  <c r="I4125" i="4"/>
  <c r="I4126" i="4"/>
  <c r="I4127" i="4"/>
  <c r="I4128" i="4"/>
  <c r="I4129" i="4"/>
  <c r="I4130" i="4"/>
  <c r="I4131" i="4"/>
  <c r="I4132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298" i="4"/>
  <c r="I1299" i="4"/>
  <c r="I1300" i="4"/>
  <c r="I1301" i="4"/>
  <c r="I1302" i="4"/>
  <c r="I1303" i="4"/>
  <c r="I1304" i="4"/>
  <c r="I1305" i="4"/>
  <c r="I4133" i="4"/>
  <c r="I4134" i="4"/>
  <c r="I4135" i="4"/>
  <c r="I4136" i="4"/>
  <c r="I4137" i="4"/>
  <c r="I4138" i="4"/>
  <c r="I4139" i="4"/>
  <c r="I4140" i="4"/>
  <c r="I4141" i="4"/>
  <c r="I4142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4143" i="4"/>
  <c r="I4144" i="4"/>
  <c r="I4145" i="4"/>
  <c r="I4146" i="4"/>
  <c r="I4147" i="4"/>
  <c r="I4148" i="4"/>
  <c r="I4149" i="4"/>
  <c r="I4150" i="4"/>
  <c r="I4151" i="4"/>
  <c r="I4152" i="4"/>
  <c r="I4153" i="4"/>
  <c r="I4154" i="4"/>
  <c r="I4155" i="4"/>
  <c r="I4156" i="4"/>
  <c r="I4157" i="4"/>
  <c r="I4158" i="4"/>
  <c r="I4159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4160" i="4"/>
  <c r="I4161" i="4"/>
  <c r="I4162" i="4"/>
  <c r="I4163" i="4"/>
  <c r="I4164" i="4"/>
  <c r="I4165" i="4"/>
  <c r="I1306" i="4"/>
  <c r="I1307" i="4"/>
  <c r="I1308" i="4"/>
  <c r="I1309" i="4"/>
  <c r="I1310" i="4"/>
  <c r="I1311" i="4"/>
  <c r="I1312" i="4"/>
  <c r="I1313" i="4"/>
  <c r="I1314" i="4"/>
  <c r="I1315" i="4"/>
  <c r="I4166" i="4"/>
  <c r="I4167" i="4"/>
  <c r="I4168" i="4"/>
  <c r="I4169" i="4"/>
  <c r="I4170" i="4"/>
  <c r="I4171" i="4"/>
  <c r="I4172" i="4"/>
  <c r="I4173" i="4"/>
  <c r="I4174" i="4"/>
  <c r="I4175" i="4"/>
  <c r="I4176" i="4"/>
  <c r="I4177" i="4"/>
  <c r="I4178" i="4"/>
  <c r="I4179" i="4"/>
  <c r="I4180" i="4"/>
  <c r="I4181" i="4"/>
  <c r="I4182" i="4"/>
  <c r="I4183" i="4"/>
  <c r="I4184" i="4"/>
  <c r="I4185" i="4"/>
  <c r="I4186" i="4"/>
  <c r="I4187" i="4"/>
  <c r="I4188" i="4"/>
  <c r="I4189" i="4"/>
  <c r="I4190" i="4"/>
  <c r="I4191" i="4"/>
  <c r="I4192" i="4"/>
  <c r="I4193" i="4"/>
  <c r="I4194" i="4"/>
  <c r="I4195" i="4"/>
  <c r="I4196" i="4"/>
  <c r="I4197" i="4"/>
  <c r="I4198" i="4"/>
  <c r="I4199" i="4"/>
  <c r="I4200" i="4"/>
  <c r="I4201" i="4"/>
  <c r="I4202" i="4"/>
  <c r="I1479" i="4"/>
  <c r="I1480" i="4"/>
  <c r="I1481" i="4"/>
  <c r="I1482" i="4"/>
  <c r="I1483" i="4"/>
  <c r="I1484" i="4"/>
  <c r="I1485" i="4"/>
  <c r="I1486" i="4"/>
  <c r="I1487" i="4"/>
  <c r="I1488" i="4"/>
  <c r="I4203" i="4"/>
  <c r="I4204" i="4"/>
  <c r="I4205" i="4"/>
  <c r="I4206" i="4"/>
  <c r="I4207" i="4"/>
  <c r="I4208" i="4"/>
  <c r="I4209" i="4"/>
  <c r="I4210" i="4"/>
  <c r="I4211" i="4"/>
  <c r="I4212" i="4"/>
  <c r="I1678" i="4"/>
  <c r="I1679" i="4"/>
  <c r="I1680" i="4"/>
  <c r="I1681" i="4"/>
  <c r="I1682" i="4"/>
  <c r="I1683" i="4"/>
  <c r="I1684" i="4"/>
  <c r="I1685" i="4"/>
  <c r="I1489" i="4"/>
  <c r="I1490" i="4"/>
  <c r="I1491" i="4"/>
  <c r="I1492" i="4"/>
  <c r="I1493" i="4"/>
  <c r="I1494" i="4"/>
  <c r="I1495" i="4"/>
  <c r="I1496" i="4"/>
  <c r="I1497" i="4"/>
  <c r="I1498" i="4"/>
  <c r="I1120" i="4"/>
  <c r="I1121" i="4"/>
  <c r="I1122" i="4"/>
  <c r="I1123" i="4"/>
  <c r="I1124" i="4"/>
  <c r="I1125" i="4"/>
  <c r="I4213" i="4"/>
  <c r="I4214" i="4"/>
  <c r="I4215" i="4"/>
  <c r="I4216" i="4"/>
  <c r="I4217" i="4"/>
  <c r="I4218" i="4"/>
  <c r="I4219" i="4"/>
  <c r="I4220" i="4"/>
  <c r="I4221" i="4"/>
  <c r="I4222" i="4"/>
  <c r="I4223" i="4"/>
  <c r="I4224" i="4"/>
  <c r="I4225" i="4"/>
  <c r="I4226" i="4"/>
  <c r="I4227" i="4"/>
  <c r="I4228" i="4"/>
  <c r="I4229" i="4"/>
  <c r="I4230" i="4"/>
  <c r="I4231" i="4"/>
  <c r="I4232" i="4"/>
  <c r="I4233" i="4"/>
  <c r="I4234" i="4"/>
  <c r="I4235" i="4"/>
  <c r="I4236" i="4"/>
  <c r="I4237" i="4"/>
  <c r="I4238" i="4"/>
  <c r="I4239" i="4"/>
  <c r="I4240" i="4"/>
  <c r="I4241" i="4"/>
  <c r="I4242" i="4"/>
  <c r="I4243" i="4"/>
  <c r="I4244" i="4"/>
  <c r="I4245" i="4"/>
  <c r="I4246" i="4"/>
  <c r="I4247" i="4"/>
  <c r="I4248" i="4"/>
  <c r="I4249" i="4"/>
  <c r="I4250" i="4"/>
  <c r="I4251" i="4"/>
  <c r="I4252" i="4"/>
  <c r="I4253" i="4"/>
  <c r="I4254" i="4"/>
  <c r="I4255" i="4"/>
  <c r="I4256" i="4"/>
  <c r="I4257" i="4"/>
  <c r="I4258" i="4"/>
  <c r="I4259" i="4"/>
  <c r="I4260" i="4"/>
  <c r="I4261" i="4"/>
  <c r="I4262" i="4"/>
  <c r="I4263" i="4"/>
  <c r="I4264" i="4"/>
  <c r="I4265" i="4"/>
  <c r="I4266" i="4"/>
  <c r="I4267" i="4"/>
  <c r="I4268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4269" i="4"/>
  <c r="I4270" i="4"/>
  <c r="I4271" i="4"/>
  <c r="I4272" i="4"/>
  <c r="I4273" i="4"/>
  <c r="I4274" i="4"/>
  <c r="I4275" i="4"/>
  <c r="I4276" i="4"/>
  <c r="I4277" i="4"/>
  <c r="I4278" i="4"/>
  <c r="I4279" i="4"/>
  <c r="I4280" i="4"/>
  <c r="I4281" i="4"/>
  <c r="I4282" i="4"/>
  <c r="I4283" i="4"/>
  <c r="I4284" i="4"/>
  <c r="I4285" i="4"/>
  <c r="I4286" i="4"/>
  <c r="I4287" i="4"/>
  <c r="I4288" i="4"/>
  <c r="I4289" i="4"/>
  <c r="I4290" i="4"/>
  <c r="I4291" i="4"/>
  <c r="I4292" i="4"/>
  <c r="I4293" i="4"/>
  <c r="I4294" i="4"/>
  <c r="I4295" i="4"/>
  <c r="I4296" i="4"/>
  <c r="I4297" i="4"/>
  <c r="I4298" i="4"/>
  <c r="I4299" i="4"/>
  <c r="I4300" i="4"/>
  <c r="I4301" i="4"/>
  <c r="I4302" i="4"/>
  <c r="I4303" i="4"/>
  <c r="I4304" i="4"/>
  <c r="I4305" i="4"/>
  <c r="I4306" i="4"/>
  <c r="I4307" i="4"/>
  <c r="I4308" i="4"/>
  <c r="I4309" i="4"/>
  <c r="I4310" i="4"/>
  <c r="I4311" i="4"/>
  <c r="I4312" i="4"/>
  <c r="I4313" i="4"/>
  <c r="I4314" i="4"/>
  <c r="I4315" i="4"/>
  <c r="I4316" i="4"/>
  <c r="I4317" i="4"/>
  <c r="I4318" i="4"/>
  <c r="I4319" i="4"/>
  <c r="I4320" i="4"/>
  <c r="I4321" i="4"/>
  <c r="I4322" i="4"/>
  <c r="I4323" i="4"/>
  <c r="I4324" i="4"/>
  <c r="I4325" i="4"/>
  <c r="I4326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327" i="4"/>
  <c r="I4328" i="4"/>
  <c r="I4329" i="4"/>
  <c r="I4330" i="4"/>
  <c r="I4331" i="4"/>
  <c r="I4332" i="4"/>
  <c r="I4333" i="4"/>
  <c r="I4334" i="4"/>
  <c r="I4335" i="4"/>
  <c r="I4336" i="4"/>
  <c r="I4337" i="4"/>
  <c r="I4338" i="4"/>
  <c r="I1126" i="4"/>
  <c r="I1127" i="4"/>
  <c r="I1128" i="4"/>
  <c r="I1129" i="4"/>
  <c r="I1130" i="4"/>
  <c r="I1131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4339" i="4"/>
  <c r="I4340" i="4"/>
  <c r="I4341" i="4"/>
  <c r="I4342" i="4"/>
  <c r="I4343" i="4"/>
  <c r="I4344" i="4"/>
  <c r="I4345" i="4"/>
  <c r="I4346" i="4"/>
  <c r="I4347" i="4"/>
  <c r="I4348" i="4"/>
  <c r="I4349" i="4"/>
  <c r="I4350" i="4"/>
  <c r="I4351" i="4"/>
  <c r="I4352" i="4"/>
  <c r="I4353" i="4"/>
  <c r="I4354" i="4"/>
  <c r="I4355" i="4"/>
  <c r="I4356" i="4"/>
  <c r="I4357" i="4"/>
  <c r="I4358" i="4"/>
  <c r="I4359" i="4"/>
  <c r="I4360" i="4"/>
  <c r="I4361" i="4"/>
  <c r="I4362" i="4"/>
  <c r="I4363" i="4"/>
  <c r="I4364" i="4"/>
  <c r="I4365" i="4"/>
  <c r="I4366" i="4"/>
  <c r="I4367" i="4"/>
  <c r="I4368" i="4"/>
  <c r="I4369" i="4"/>
  <c r="I4370" i="4"/>
  <c r="I4371" i="4"/>
  <c r="I4372" i="4"/>
  <c r="I4373" i="4"/>
  <c r="I4374" i="4"/>
  <c r="I4375" i="4"/>
  <c r="I4376" i="4"/>
  <c r="I4377" i="4"/>
  <c r="I4378" i="4"/>
  <c r="I4379" i="4"/>
  <c r="I4380" i="4"/>
  <c r="I4381" i="4"/>
  <c r="I4382" i="4"/>
  <c r="I4383" i="4"/>
  <c r="I4384" i="4"/>
  <c r="I4385" i="4"/>
  <c r="I4386" i="4"/>
  <c r="I4387" i="4"/>
  <c r="I4388" i="4"/>
  <c r="I4389" i="4"/>
  <c r="I4390" i="4"/>
  <c r="I4391" i="4"/>
  <c r="I4392" i="4"/>
  <c r="I4393" i="4"/>
  <c r="I4394" i="4"/>
  <c r="I417" i="4"/>
  <c r="I418" i="4"/>
  <c r="I419" i="4"/>
  <c r="I420" i="4"/>
  <c r="I421" i="4"/>
  <c r="I422" i="4"/>
  <c r="I423" i="4"/>
  <c r="I424" i="4"/>
  <c r="I425" i="4"/>
  <c r="I4395" i="4"/>
  <c r="I4396" i="4"/>
  <c r="I4397" i="4"/>
  <c r="I4398" i="4"/>
  <c r="I4399" i="4"/>
  <c r="I4400" i="4"/>
  <c r="I4401" i="4"/>
  <c r="I4402" i="4"/>
  <c r="I4403" i="4"/>
  <c r="I4404" i="4"/>
  <c r="I4405" i="4"/>
  <c r="I4406" i="4"/>
  <c r="I4407" i="4"/>
  <c r="I4408" i="4"/>
  <c r="I4409" i="4"/>
  <c r="I4410" i="4"/>
  <c r="I4411" i="4"/>
  <c r="I4412" i="4"/>
  <c r="I4413" i="4"/>
  <c r="I4414" i="4"/>
  <c r="I4415" i="4"/>
  <c r="I4416" i="4"/>
  <c r="I4417" i="4"/>
  <c r="I4418" i="4"/>
  <c r="I4419" i="4"/>
  <c r="I4420" i="4"/>
  <c r="I4421" i="4"/>
  <c r="I4422" i="4"/>
  <c r="I4423" i="4"/>
  <c r="I4424" i="4"/>
  <c r="I4425" i="4"/>
  <c r="I4426" i="4"/>
  <c r="I4427" i="4"/>
  <c r="I4428" i="4"/>
  <c r="I4429" i="4"/>
  <c r="I4430" i="4"/>
  <c r="I4431" i="4"/>
  <c r="I4432" i="4"/>
  <c r="I4433" i="4"/>
  <c r="I4434" i="4"/>
  <c r="I4435" i="4"/>
  <c r="I4436" i="4"/>
  <c r="I426" i="4"/>
  <c r="I427" i="4"/>
  <c r="I428" i="4"/>
  <c r="I429" i="4"/>
  <c r="I430" i="4"/>
  <c r="I431" i="4"/>
  <c r="I432" i="4"/>
  <c r="I433" i="4"/>
  <c r="I434" i="4"/>
  <c r="I4437" i="4"/>
  <c r="I4438" i="4"/>
  <c r="I4439" i="4"/>
  <c r="I4440" i="4"/>
  <c r="I4441" i="4"/>
  <c r="I4442" i="4"/>
  <c r="I4443" i="4"/>
  <c r="I4444" i="4"/>
  <c r="I4445" i="4"/>
  <c r="I4446" i="4"/>
  <c r="I4447" i="4"/>
  <c r="I4448" i="4"/>
  <c r="I4449" i="4"/>
  <c r="I4450" i="4"/>
  <c r="I4451" i="4"/>
  <c r="I4452" i="4"/>
  <c r="I4453" i="4"/>
  <c r="I4454" i="4"/>
  <c r="I4455" i="4"/>
  <c r="I4456" i="4"/>
  <c r="I4457" i="4"/>
  <c r="I4458" i="4"/>
  <c r="I4459" i="4"/>
  <c r="I4460" i="4"/>
  <c r="I4461" i="4"/>
  <c r="I1594" i="4"/>
  <c r="I1595" i="4"/>
  <c r="I1596" i="4"/>
  <c r="I1597" i="4"/>
  <c r="I1598" i="4"/>
  <c r="I1599" i="4"/>
  <c r="I4462" i="4"/>
  <c r="I4463" i="4"/>
  <c r="I4464" i="4"/>
  <c r="I4465" i="4"/>
  <c r="I4466" i="4"/>
  <c r="I4467" i="4"/>
  <c r="I4468" i="4"/>
  <c r="I4469" i="4"/>
  <c r="I4470" i="4"/>
  <c r="I4471" i="4"/>
  <c r="I4472" i="4"/>
  <c r="I4473" i="4"/>
  <c r="I4474" i="4"/>
  <c r="I4475" i="4"/>
  <c r="I4476" i="4"/>
  <c r="I4477" i="4"/>
  <c r="I4478" i="4"/>
  <c r="I4479" i="4"/>
  <c r="I4480" i="4"/>
  <c r="I4481" i="4"/>
  <c r="I4482" i="4"/>
  <c r="I1686" i="4"/>
  <c r="I1687" i="4"/>
  <c r="I1688" i="4"/>
  <c r="I1689" i="4"/>
  <c r="I1690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4483" i="4"/>
  <c r="I4484" i="4"/>
  <c r="I4485" i="4"/>
  <c r="I4486" i="4"/>
  <c r="I4487" i="4"/>
  <c r="I4488" i="4"/>
  <c r="I4489" i="4"/>
  <c r="I4490" i="4"/>
  <c r="I4491" i="4"/>
  <c r="I4492" i="4"/>
  <c r="I4493" i="4"/>
  <c r="I4494" i="4"/>
  <c r="I4495" i="4"/>
  <c r="I4496" i="4"/>
  <c r="I4497" i="4"/>
  <c r="I4498" i="4"/>
  <c r="I4499" i="4"/>
  <c r="I4500" i="4"/>
  <c r="I4501" i="4"/>
  <c r="I4502" i="4"/>
  <c r="I4503" i="4"/>
  <c r="I4504" i="4"/>
  <c r="I4505" i="4"/>
  <c r="I4506" i="4"/>
  <c r="I4507" i="4"/>
  <c r="I4508" i="4"/>
  <c r="I4509" i="4"/>
  <c r="I4510" i="4"/>
  <c r="I4511" i="4"/>
  <c r="I4512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4513" i="4"/>
  <c r="I4514" i="4"/>
  <c r="I4515" i="4"/>
  <c r="I4516" i="4"/>
  <c r="I4517" i="4"/>
  <c r="I4518" i="4"/>
  <c r="I4519" i="4"/>
  <c r="I4520" i="4"/>
  <c r="I4521" i="4"/>
  <c r="I4522" i="4"/>
  <c r="I4523" i="4"/>
  <c r="I4524" i="4"/>
  <c r="I4525" i="4"/>
  <c r="I4526" i="4"/>
  <c r="I4527" i="4"/>
  <c r="I4528" i="4"/>
  <c r="I4529" i="4"/>
  <c r="I4530" i="4"/>
  <c r="I4531" i="4"/>
  <c r="I4532" i="4"/>
  <c r="I4533" i="4"/>
  <c r="I4534" i="4"/>
  <c r="I4535" i="4"/>
  <c r="I4536" i="4"/>
  <c r="I4537" i="4"/>
  <c r="I4538" i="4"/>
  <c r="I4539" i="4"/>
  <c r="I4540" i="4"/>
  <c r="I4541" i="4"/>
  <c r="I4542" i="4"/>
  <c r="I4543" i="4"/>
  <c r="I4544" i="4"/>
  <c r="I4545" i="4"/>
  <c r="I4546" i="4"/>
  <c r="I4547" i="4"/>
  <c r="I4548" i="4"/>
  <c r="I4549" i="4"/>
  <c r="I4550" i="4"/>
  <c r="I4551" i="4"/>
  <c r="I4552" i="4"/>
  <c r="I4553" i="4"/>
  <c r="I4554" i="4"/>
  <c r="I4555" i="4"/>
  <c r="I4556" i="4"/>
  <c r="I4557" i="4"/>
  <c r="I4558" i="4"/>
  <c r="I4559" i="4"/>
  <c r="I4560" i="4"/>
  <c r="I4561" i="4"/>
  <c r="I4562" i="4"/>
  <c r="I4563" i="4"/>
  <c r="I4564" i="4"/>
  <c r="I4565" i="4"/>
  <c r="I4566" i="4"/>
  <c r="I4567" i="4"/>
  <c r="I4568" i="4"/>
  <c r="I4569" i="4"/>
  <c r="I4570" i="4"/>
  <c r="I4571" i="4"/>
  <c r="I4572" i="4"/>
  <c r="I4573" i="4"/>
  <c r="I4574" i="4"/>
  <c r="I4575" i="4"/>
  <c r="I4576" i="4"/>
  <c r="I4577" i="4"/>
  <c r="I4578" i="4"/>
  <c r="I4579" i="4"/>
  <c r="I4580" i="4"/>
  <c r="I4581" i="4"/>
  <c r="I4582" i="4"/>
  <c r="I4583" i="4"/>
  <c r="I4584" i="4"/>
  <c r="I4585" i="4"/>
  <c r="I4586" i="4"/>
  <c r="I4587" i="4"/>
  <c r="I4588" i="4"/>
  <c r="I4589" i="4"/>
  <c r="I4590" i="4"/>
  <c r="I4591" i="4"/>
  <c r="I4592" i="4"/>
  <c r="I4593" i="4"/>
  <c r="I4594" i="4"/>
  <c r="I4595" i="4"/>
  <c r="I4596" i="4"/>
  <c r="I4597" i="4"/>
  <c r="I4598" i="4"/>
  <c r="I4599" i="4"/>
  <c r="I4600" i="4"/>
  <c r="I4601" i="4"/>
  <c r="I4602" i="4"/>
  <c r="I4603" i="4"/>
  <c r="I4604" i="4"/>
  <c r="I4605" i="4"/>
  <c r="I4606" i="4"/>
  <c r="I4607" i="4"/>
  <c r="I4608" i="4"/>
  <c r="I4609" i="4"/>
  <c r="I4610" i="4"/>
  <c r="I4611" i="4"/>
  <c r="I4612" i="4"/>
  <c r="I4613" i="4"/>
  <c r="I4614" i="4"/>
  <c r="I4615" i="4"/>
  <c r="I4616" i="4"/>
  <c r="I4617" i="4"/>
  <c r="I1341" i="4"/>
  <c r="I1342" i="4"/>
  <c r="I1343" i="4"/>
  <c r="I1344" i="4"/>
  <c r="I1345" i="4"/>
  <c r="I1346" i="4"/>
  <c r="I1347" i="4"/>
  <c r="I4618" i="4"/>
  <c r="I4619" i="4"/>
  <c r="I4620" i="4"/>
  <c r="I4621" i="4"/>
  <c r="I4622" i="4"/>
  <c r="I4623" i="4"/>
  <c r="I4624" i="4"/>
  <c r="I4625" i="4"/>
  <c r="I4626" i="4"/>
  <c r="I4627" i="4"/>
  <c r="I4628" i="4"/>
  <c r="I4629" i="4"/>
  <c r="I4630" i="4"/>
  <c r="I4631" i="4"/>
  <c r="I4632" i="4"/>
  <c r="I4633" i="4"/>
  <c r="I4634" i="4"/>
  <c r="I4635" i="4"/>
  <c r="I4636" i="4"/>
  <c r="I4637" i="4"/>
  <c r="I4638" i="4"/>
  <c r="I4639" i="4"/>
  <c r="I4640" i="4"/>
  <c r="I4641" i="4"/>
  <c r="I4642" i="4"/>
  <c r="I4643" i="4"/>
  <c r="I4644" i="4"/>
  <c r="I1600" i="4"/>
  <c r="I1601" i="4"/>
  <c r="I1602" i="4"/>
  <c r="I1603" i="4"/>
  <c r="I1604" i="4"/>
  <c r="I1605" i="4"/>
  <c r="I305" i="4"/>
  <c r="H306" i="4"/>
  <c r="H307" i="4"/>
  <c r="H308" i="4"/>
  <c r="H309" i="4"/>
  <c r="H310" i="4"/>
  <c r="H311" i="4"/>
  <c r="H435" i="4"/>
  <c r="H436" i="4"/>
  <c r="H437" i="4"/>
  <c r="H438" i="4"/>
  <c r="H439" i="4"/>
  <c r="H440" i="4"/>
  <c r="H441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91" i="4"/>
  <c r="H1692" i="4"/>
  <c r="H1693" i="4"/>
  <c r="H1694" i="4"/>
  <c r="H1695" i="4"/>
  <c r="H1696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697" i="4"/>
  <c r="H1698" i="4"/>
  <c r="H1699" i="4"/>
  <c r="H1700" i="4"/>
  <c r="H1516" i="4"/>
  <c r="H1517" i="4"/>
  <c r="H1518" i="4"/>
  <c r="H1519" i="4"/>
  <c r="H1520" i="4"/>
  <c r="H1521" i="4"/>
  <c r="H1522" i="4"/>
  <c r="H1523" i="4"/>
  <c r="H1524" i="4"/>
  <c r="H1525" i="4"/>
  <c r="H1526" i="4"/>
  <c r="H1148" i="4"/>
  <c r="H1149" i="4"/>
  <c r="H1150" i="4"/>
  <c r="H1151" i="4"/>
  <c r="H1152" i="4"/>
  <c r="H1153" i="4"/>
  <c r="H1154" i="4"/>
  <c r="H1155" i="4"/>
  <c r="H1156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1348" i="4"/>
  <c r="H1349" i="4"/>
  <c r="H1350" i="4"/>
  <c r="H1351" i="4"/>
  <c r="H1352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442" i="4"/>
  <c r="H443" i="4"/>
  <c r="H444" i="4"/>
  <c r="H445" i="4"/>
  <c r="H446" i="4"/>
  <c r="H447" i="4"/>
  <c r="H448" i="4"/>
  <c r="H449" i="4"/>
  <c r="H450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606" i="4"/>
  <c r="H1607" i="4"/>
  <c r="H1608" i="4"/>
  <c r="H1609" i="4"/>
  <c r="H1610" i="4"/>
  <c r="H1611" i="4"/>
  <c r="H1612" i="4"/>
  <c r="H1613" i="4"/>
  <c r="H1783" i="4"/>
  <c r="H1784" i="4"/>
  <c r="H1785" i="4"/>
  <c r="H1786" i="4"/>
  <c r="H1787" i="4"/>
  <c r="H1788" i="4"/>
  <c r="H1789" i="4"/>
  <c r="H1790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808" i="4"/>
  <c r="H1809" i="4"/>
  <c r="H1810" i="4"/>
  <c r="H1811" i="4"/>
  <c r="H1812" i="4"/>
  <c r="H1813" i="4"/>
  <c r="H1614" i="4"/>
  <c r="H1615" i="4"/>
  <c r="H1616" i="4"/>
  <c r="H1617" i="4"/>
  <c r="H1618" i="4"/>
  <c r="H1619" i="4"/>
  <c r="H1620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584" i="4"/>
  <c r="H585" i="4"/>
  <c r="H586" i="4"/>
  <c r="H587" i="4"/>
  <c r="H588" i="4"/>
  <c r="H589" i="4"/>
  <c r="H590" i="4"/>
  <c r="H591" i="4"/>
  <c r="H592" i="4"/>
  <c r="H593" i="4"/>
  <c r="H594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884" i="4"/>
  <c r="H885" i="4"/>
  <c r="H886" i="4"/>
  <c r="H887" i="4"/>
  <c r="H888" i="4"/>
  <c r="H889" i="4"/>
  <c r="H890" i="4"/>
  <c r="H891" i="4"/>
  <c r="H892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312" i="4"/>
  <c r="H313" i="4"/>
  <c r="H314" i="4"/>
  <c r="H315" i="4"/>
  <c r="H316" i="4"/>
  <c r="H317" i="4"/>
  <c r="H318" i="4"/>
  <c r="H319" i="4"/>
  <c r="H320" i="4"/>
  <c r="H32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2058" i="4"/>
  <c r="H2059" i="4"/>
  <c r="H2060" i="4"/>
  <c r="H2061" i="4"/>
  <c r="H2062" i="4"/>
  <c r="H1175" i="4"/>
  <c r="H1176" i="4"/>
  <c r="H1177" i="4"/>
  <c r="H1178" i="4"/>
  <c r="H1179" i="4"/>
  <c r="H1180" i="4"/>
  <c r="H1181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1182" i="4"/>
  <c r="H1183" i="4"/>
  <c r="H1184" i="4"/>
  <c r="H1185" i="4"/>
  <c r="H1186" i="4"/>
  <c r="H1187" i="4"/>
  <c r="H1188" i="4"/>
  <c r="H1189" i="4"/>
  <c r="H1190" i="4"/>
  <c r="H1191" i="4"/>
  <c r="H2081" i="4"/>
  <c r="H2082" i="4"/>
  <c r="H2083" i="4"/>
  <c r="H2084" i="4"/>
  <c r="H2085" i="4"/>
  <c r="H2086" i="4"/>
  <c r="H2087" i="4"/>
  <c r="H1192" i="4"/>
  <c r="H1193" i="4"/>
  <c r="H1194" i="4"/>
  <c r="H1195" i="4"/>
  <c r="H1196" i="4"/>
  <c r="H1197" i="4"/>
  <c r="H1198" i="4"/>
  <c r="H1199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2088" i="4"/>
  <c r="H2089" i="4"/>
  <c r="H2090" i="4"/>
  <c r="H2091" i="4"/>
  <c r="H923" i="4"/>
  <c r="H924" i="4"/>
  <c r="H925" i="4"/>
  <c r="H926" i="4"/>
  <c r="H927" i="4"/>
  <c r="H928" i="4"/>
  <c r="H929" i="4"/>
  <c r="H930" i="4"/>
  <c r="H931" i="4"/>
  <c r="H932" i="4"/>
  <c r="H933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642" i="4"/>
  <c r="H643" i="4"/>
  <c r="H644" i="4"/>
  <c r="H645" i="4"/>
  <c r="H646" i="4"/>
  <c r="H647" i="4"/>
  <c r="H648" i="4"/>
  <c r="H2234" i="4"/>
  <c r="H2235" i="4"/>
  <c r="H2236" i="4"/>
  <c r="H2237" i="4"/>
  <c r="H2238" i="4"/>
  <c r="H2239" i="4"/>
  <c r="H2240" i="4"/>
  <c r="H2241" i="4"/>
  <c r="H2242" i="4"/>
  <c r="H2243" i="4"/>
  <c r="H649" i="4"/>
  <c r="H650" i="4"/>
  <c r="H651" i="4"/>
  <c r="H652" i="4"/>
  <c r="H653" i="4"/>
  <c r="H654" i="4"/>
  <c r="H655" i="4"/>
  <c r="H656" i="4"/>
  <c r="H2244" i="4"/>
  <c r="H2245" i="4"/>
  <c r="H2246" i="4"/>
  <c r="H2247" i="4"/>
  <c r="H2248" i="4"/>
  <c r="H2249" i="4"/>
  <c r="H2250" i="4"/>
  <c r="H2251" i="4"/>
  <c r="H2252" i="4"/>
  <c r="H2253" i="4"/>
  <c r="H2254" i="4"/>
  <c r="H1369" i="4"/>
  <c r="H1370" i="4"/>
  <c r="H1371" i="4"/>
  <c r="H1372" i="4"/>
  <c r="H1373" i="4"/>
  <c r="H1374" i="4"/>
  <c r="H1375" i="4"/>
  <c r="H1376" i="4"/>
  <c r="H2255" i="4"/>
  <c r="H2256" i="4"/>
  <c r="H2257" i="4"/>
  <c r="H2258" i="4"/>
  <c r="H657" i="4"/>
  <c r="H658" i="4"/>
  <c r="H659" i="4"/>
  <c r="H660" i="4"/>
  <c r="H661" i="4"/>
  <c r="H662" i="4"/>
  <c r="H663" i="4"/>
  <c r="H664" i="4"/>
  <c r="H665" i="4"/>
  <c r="H2259" i="4"/>
  <c r="H2260" i="4"/>
  <c r="H2261" i="4"/>
  <c r="H2262" i="4"/>
  <c r="H2263" i="4"/>
  <c r="H2264" i="4"/>
  <c r="H2265" i="4"/>
  <c r="H2266" i="4"/>
  <c r="H2267" i="4"/>
  <c r="H2268" i="4"/>
  <c r="H226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322" i="4"/>
  <c r="H323" i="4"/>
  <c r="H324" i="4"/>
  <c r="H325" i="4"/>
  <c r="H326" i="4"/>
  <c r="H327" i="4"/>
  <c r="H328" i="4"/>
  <c r="H32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451" i="4"/>
  <c r="H452" i="4"/>
  <c r="H453" i="4"/>
  <c r="H454" i="4"/>
  <c r="H455" i="4"/>
  <c r="H456" i="4"/>
  <c r="H457" i="4"/>
  <c r="H1377" i="4"/>
  <c r="H1378" i="4"/>
  <c r="H1379" i="4"/>
  <c r="H1380" i="4"/>
  <c r="H1381" i="4"/>
  <c r="H1382" i="4"/>
  <c r="H1383" i="4"/>
  <c r="H1384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15" i="4"/>
  <c r="H216" i="4"/>
  <c r="H217" i="4"/>
  <c r="H218" i="4"/>
  <c r="H219" i="4"/>
  <c r="H220" i="4"/>
  <c r="H221" i="4"/>
  <c r="H222" i="4"/>
  <c r="H223" i="4"/>
  <c r="H2424" i="4"/>
  <c r="H2425" i="4"/>
  <c r="H2426" i="4"/>
  <c r="H2427" i="4"/>
  <c r="H2428" i="4"/>
  <c r="H1539" i="4"/>
  <c r="H1540" i="4"/>
  <c r="H1541" i="4"/>
  <c r="H1542" i="4"/>
  <c r="H1543" i="4"/>
  <c r="H1544" i="4"/>
  <c r="H1545" i="4"/>
  <c r="H1546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934" i="4"/>
  <c r="H935" i="4"/>
  <c r="H936" i="4"/>
  <c r="H937" i="4"/>
  <c r="H938" i="4"/>
  <c r="H939" i="4"/>
  <c r="H940" i="4"/>
  <c r="H941" i="4"/>
  <c r="H942" i="4"/>
  <c r="H943" i="4"/>
  <c r="H944" i="4"/>
  <c r="H2462" i="4"/>
  <c r="H2463" i="4"/>
  <c r="H2464" i="4"/>
  <c r="H2465" i="4"/>
  <c r="H2466" i="4"/>
  <c r="H2467" i="4"/>
  <c r="H2468" i="4"/>
  <c r="H2469" i="4"/>
  <c r="H2470" i="4"/>
  <c r="H2471" i="4"/>
  <c r="H2472" i="4"/>
  <c r="H945" i="4"/>
  <c r="H946" i="4"/>
  <c r="H947" i="4"/>
  <c r="H948" i="4"/>
  <c r="H949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1214" i="4"/>
  <c r="H1215" i="4"/>
  <c r="H1216" i="4"/>
  <c r="H1217" i="4"/>
  <c r="H1218" i="4"/>
  <c r="H1219" i="4"/>
  <c r="H1220" i="4"/>
  <c r="H1221" i="4"/>
  <c r="H1222" i="4"/>
  <c r="H1223" i="4"/>
  <c r="H1224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2636" i="4"/>
  <c r="H2637" i="4"/>
  <c r="H2638" i="4"/>
  <c r="H2639" i="4"/>
  <c r="H2640" i="4"/>
  <c r="H2641" i="4"/>
  <c r="H2642" i="4"/>
  <c r="H2643" i="4"/>
  <c r="H2644" i="4"/>
  <c r="H697" i="4"/>
  <c r="H698" i="4"/>
  <c r="H699" i="4"/>
  <c r="H700" i="4"/>
  <c r="H701" i="4"/>
  <c r="H702" i="4"/>
  <c r="H703" i="4"/>
  <c r="H704" i="4"/>
  <c r="H705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1621" i="4"/>
  <c r="H1622" i="4"/>
  <c r="H1623" i="4"/>
  <c r="H1624" i="4"/>
  <c r="H1625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1547" i="4"/>
  <c r="H1548" i="4"/>
  <c r="H1549" i="4"/>
  <c r="H1550" i="4"/>
  <c r="H1551" i="4"/>
  <c r="H1552" i="4"/>
  <c r="H1553" i="4"/>
  <c r="H1554" i="4"/>
  <c r="H1555" i="4"/>
  <c r="H1556" i="4"/>
  <c r="H1557" i="4"/>
  <c r="H458" i="4"/>
  <c r="H459" i="4"/>
  <c r="H460" i="4"/>
  <c r="H461" i="4"/>
  <c r="H462" i="4"/>
  <c r="H463" i="4"/>
  <c r="H464" i="4"/>
  <c r="H465" i="4"/>
  <c r="H466" i="4"/>
  <c r="H467" i="4"/>
  <c r="H330" i="4"/>
  <c r="H331" i="4"/>
  <c r="H332" i="4"/>
  <c r="H333" i="4"/>
  <c r="H334" i="4"/>
  <c r="H335" i="4"/>
  <c r="H336" i="4"/>
  <c r="H337" i="4"/>
  <c r="H338" i="4"/>
  <c r="H339" i="4"/>
  <c r="H1225" i="4"/>
  <c r="H1226" i="4"/>
  <c r="H1227" i="4"/>
  <c r="H1228" i="4"/>
  <c r="H1229" i="4"/>
  <c r="H1230" i="4"/>
  <c r="H1231" i="4"/>
  <c r="H1232" i="4"/>
  <c r="H1233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2774" i="4"/>
  <c r="H2775" i="4"/>
  <c r="H2776" i="4"/>
  <c r="H2777" i="4"/>
  <c r="H2778" i="4"/>
  <c r="H2779" i="4"/>
  <c r="H2780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967" i="4"/>
  <c r="H968" i="4"/>
  <c r="H969" i="4"/>
  <c r="H970" i="4"/>
  <c r="H971" i="4"/>
  <c r="H972" i="4"/>
  <c r="H97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2895" i="4"/>
  <c r="H2896" i="4"/>
  <c r="H2897" i="4"/>
  <c r="H2898" i="4"/>
  <c r="H2899" i="4"/>
  <c r="H2900" i="4"/>
  <c r="H2901" i="4"/>
  <c r="H2902" i="4"/>
  <c r="H1638" i="4"/>
  <c r="H1639" i="4"/>
  <c r="H1640" i="4"/>
  <c r="H1641" i="4"/>
  <c r="H1642" i="4"/>
  <c r="H1643" i="4"/>
  <c r="H1644" i="4"/>
  <c r="H1645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1558" i="4"/>
  <c r="H1559" i="4"/>
  <c r="H1560" i="4"/>
  <c r="H1561" i="4"/>
  <c r="H1562" i="4"/>
  <c r="H156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1431" i="4"/>
  <c r="H1432" i="4"/>
  <c r="H1433" i="4"/>
  <c r="H1434" i="4"/>
  <c r="H1435" i="4"/>
  <c r="H1436" i="4"/>
  <c r="H1437" i="4"/>
  <c r="H3084" i="4"/>
  <c r="H3085" i="4"/>
  <c r="H3086" i="4"/>
  <c r="H3087" i="4"/>
  <c r="H3088" i="4"/>
  <c r="H3089" i="4"/>
  <c r="H3090" i="4"/>
  <c r="H3091" i="4"/>
  <c r="H3092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974" i="4"/>
  <c r="H975" i="4"/>
  <c r="H976" i="4"/>
  <c r="H977" i="4"/>
  <c r="H978" i="4"/>
  <c r="H979" i="4"/>
  <c r="H980" i="4"/>
  <c r="H981" i="4"/>
  <c r="H982" i="4"/>
  <c r="H983" i="4"/>
  <c r="H3093" i="4"/>
  <c r="H3094" i="4"/>
  <c r="H3095" i="4"/>
  <c r="H3096" i="4"/>
  <c r="H3097" i="4"/>
  <c r="H3098" i="4"/>
  <c r="H984" i="4"/>
  <c r="H985" i="4"/>
  <c r="H986" i="4"/>
  <c r="H987" i="4"/>
  <c r="H988" i="4"/>
  <c r="H989" i="4"/>
  <c r="H990" i="4"/>
  <c r="H991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992" i="4"/>
  <c r="H993" i="4"/>
  <c r="H994" i="4"/>
  <c r="H995" i="4"/>
  <c r="H996" i="4"/>
  <c r="H997" i="4"/>
  <c r="H998" i="4"/>
  <c r="H999" i="4"/>
  <c r="H1000" i="4"/>
  <c r="H1001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1234" i="4"/>
  <c r="H1235" i="4"/>
  <c r="H1236" i="4"/>
  <c r="H1237" i="4"/>
  <c r="H1238" i="4"/>
  <c r="H1239" i="4"/>
  <c r="H1240" i="4"/>
  <c r="H3161" i="4"/>
  <c r="H3162" i="4"/>
  <c r="H3163" i="4"/>
  <c r="H3164" i="4"/>
  <c r="H3165" i="4"/>
  <c r="H3166" i="4"/>
  <c r="H3167" i="4"/>
  <c r="H3168" i="4"/>
  <c r="H1002" i="4"/>
  <c r="H1003" i="4"/>
  <c r="H1004" i="4"/>
  <c r="H1005" i="4"/>
  <c r="H1006" i="4"/>
  <c r="H1007" i="4"/>
  <c r="H1008" i="4"/>
  <c r="H1009" i="4"/>
  <c r="H3169" i="4"/>
  <c r="H3170" i="4"/>
  <c r="H3171" i="4"/>
  <c r="H3172" i="4"/>
  <c r="H3173" i="4"/>
  <c r="H3174" i="4"/>
  <c r="H3175" i="4"/>
  <c r="H3176" i="4"/>
  <c r="H3177" i="4"/>
  <c r="H3178" i="4"/>
  <c r="H1010" i="4"/>
  <c r="H1011" i="4"/>
  <c r="H1012" i="4"/>
  <c r="H1013" i="4"/>
  <c r="H1014" i="4"/>
  <c r="H1015" i="4"/>
  <c r="H1016" i="4"/>
  <c r="H1017" i="4"/>
  <c r="H101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1241" i="4"/>
  <c r="H1242" i="4"/>
  <c r="H1243" i="4"/>
  <c r="H1244" i="4"/>
  <c r="H1245" i="4"/>
  <c r="H1246" i="4"/>
  <c r="H1247" i="4"/>
  <c r="H1248" i="4"/>
  <c r="H1249" i="4"/>
  <c r="H1250" i="4"/>
  <c r="H1251" i="4"/>
  <c r="H3192" i="4"/>
  <c r="H3193" i="4"/>
  <c r="H3194" i="4"/>
  <c r="H3195" i="4"/>
  <c r="H3196" i="4"/>
  <c r="H3197" i="4"/>
  <c r="H3198" i="4"/>
  <c r="H3199" i="4"/>
  <c r="H3200" i="4"/>
  <c r="H1019" i="4"/>
  <c r="H1020" i="4"/>
  <c r="H1021" i="4"/>
  <c r="H1022" i="4"/>
  <c r="H1023" i="4"/>
  <c r="H1024" i="4"/>
  <c r="H1025" i="4"/>
  <c r="H1026" i="4"/>
  <c r="H1027" i="4"/>
  <c r="H1028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564" i="4"/>
  <c r="H1565" i="4"/>
  <c r="H1566" i="4"/>
  <c r="H1567" i="4"/>
  <c r="H1568" i="4"/>
  <c r="H1569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40" i="4"/>
  <c r="H341" i="4"/>
  <c r="H342" i="4"/>
  <c r="H343" i="4"/>
  <c r="H344" i="4"/>
  <c r="H345" i="4"/>
  <c r="H1050" i="4"/>
  <c r="H1051" i="4"/>
  <c r="H1052" i="4"/>
  <c r="H1053" i="4"/>
  <c r="H1054" i="4"/>
  <c r="H1055" i="4"/>
  <c r="H1056" i="4"/>
  <c r="H105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1570" i="4"/>
  <c r="H1571" i="4"/>
  <c r="H1572" i="4"/>
  <c r="H1573" i="4"/>
  <c r="H1574" i="4"/>
  <c r="H1575" i="4"/>
  <c r="H1576" i="4"/>
  <c r="H346" i="4"/>
  <c r="H347" i="4"/>
  <c r="H348" i="4"/>
  <c r="H349" i="4"/>
  <c r="H350" i="4"/>
  <c r="H351" i="4"/>
  <c r="H352" i="4"/>
  <c r="H353" i="4"/>
  <c r="H354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5" i="4"/>
  <c r="H356" i="4"/>
  <c r="H357" i="4"/>
  <c r="H358" i="4"/>
  <c r="H359" i="4"/>
  <c r="H360" i="4"/>
  <c r="H361" i="4"/>
  <c r="H362" i="4"/>
  <c r="H363" i="4"/>
  <c r="H364" i="4"/>
  <c r="H365" i="4"/>
  <c r="H1252" i="4"/>
  <c r="H1253" i="4"/>
  <c r="H1254" i="4"/>
  <c r="H1255" i="4"/>
  <c r="H1256" i="4"/>
  <c r="H1257" i="4"/>
  <c r="H1258" i="4"/>
  <c r="H1259" i="4"/>
  <c r="H1455" i="4"/>
  <c r="H1456" i="4"/>
  <c r="H1457" i="4"/>
  <c r="H1458" i="4"/>
  <c r="H1459" i="4"/>
  <c r="H1460" i="4"/>
  <c r="H1461" i="4"/>
  <c r="H1462" i="4"/>
  <c r="H1463" i="4"/>
  <c r="H1464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1260" i="4"/>
  <c r="H1261" i="4"/>
  <c r="H1262" i="4"/>
  <c r="H1263" i="4"/>
  <c r="H1264" i="4"/>
  <c r="H1265" i="4"/>
  <c r="H1266" i="4"/>
  <c r="H1267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1058" i="4"/>
  <c r="H1059" i="4"/>
  <c r="H1060" i="4"/>
  <c r="H1061" i="4"/>
  <c r="H1062" i="4"/>
  <c r="H1063" i="4"/>
  <c r="H1064" i="4"/>
  <c r="H1065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1268" i="4"/>
  <c r="H1269" i="4"/>
  <c r="H1270" i="4"/>
  <c r="H1271" i="4"/>
  <c r="H1272" i="4"/>
  <c r="H1273" i="4"/>
  <c r="H1274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1577" i="4"/>
  <c r="H1578" i="4"/>
  <c r="H1579" i="4"/>
  <c r="H1580" i="4"/>
  <c r="H1581" i="4"/>
  <c r="H1582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3686" i="4"/>
  <c r="H3687" i="4"/>
  <c r="H3688" i="4"/>
  <c r="H3689" i="4"/>
  <c r="H3690" i="4"/>
  <c r="H3691" i="4"/>
  <c r="H3692" i="4"/>
  <c r="H499" i="4"/>
  <c r="H500" i="4"/>
  <c r="H501" i="4"/>
  <c r="H502" i="4"/>
  <c r="H503" i="4"/>
  <c r="H504" i="4"/>
  <c r="H505" i="4"/>
  <c r="H506" i="4"/>
  <c r="H507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3724" i="4"/>
  <c r="H3725" i="4"/>
  <c r="H3726" i="4"/>
  <c r="H372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3728" i="4"/>
  <c r="H3729" i="4"/>
  <c r="H3730" i="4"/>
  <c r="H3731" i="4"/>
  <c r="H3732" i="4"/>
  <c r="H3733" i="4"/>
  <c r="H3734" i="4"/>
  <c r="H3735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66" i="4"/>
  <c r="H367" i="4"/>
  <c r="H368" i="4"/>
  <c r="H369" i="4"/>
  <c r="H370" i="4"/>
  <c r="H371" i="4"/>
  <c r="H372" i="4"/>
  <c r="H373" i="4"/>
  <c r="H374" i="4"/>
  <c r="H1081" i="4"/>
  <c r="H1082" i="4"/>
  <c r="H1083" i="4"/>
  <c r="H1084" i="4"/>
  <c r="H1085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1086" i="4"/>
  <c r="H1087" i="4"/>
  <c r="H1088" i="4"/>
  <c r="H1089" i="4"/>
  <c r="H1090" i="4"/>
  <c r="H1091" i="4"/>
  <c r="H1092" i="4"/>
  <c r="H1093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1465" i="4"/>
  <c r="H1466" i="4"/>
  <c r="H1467" i="4"/>
  <c r="H1468" i="4"/>
  <c r="H1469" i="4"/>
  <c r="H1470" i="4"/>
  <c r="H1471" i="4"/>
  <c r="H3962" i="4"/>
  <c r="H3963" i="4"/>
  <c r="H3964" i="4"/>
  <c r="H3965" i="4"/>
  <c r="H3966" i="4"/>
  <c r="H3967" i="4"/>
  <c r="H3968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1094" i="4"/>
  <c r="H1095" i="4"/>
  <c r="H1096" i="4"/>
  <c r="H1097" i="4"/>
  <c r="H1098" i="4"/>
  <c r="H1099" i="4"/>
  <c r="H1100" i="4"/>
  <c r="H1101" i="4"/>
  <c r="H1102" i="4"/>
  <c r="H1103" i="4"/>
  <c r="H1472" i="4"/>
  <c r="H1473" i="4"/>
  <c r="H1474" i="4"/>
  <c r="H1475" i="4"/>
  <c r="H1476" i="4"/>
  <c r="H1477" i="4"/>
  <c r="H1478" i="4"/>
  <c r="H4009" i="4"/>
  <c r="H4010" i="4"/>
  <c r="H4011" i="4"/>
  <c r="H4012" i="4"/>
  <c r="H4013" i="4"/>
  <c r="H4014" i="4"/>
  <c r="H4015" i="4"/>
  <c r="H4016" i="4"/>
  <c r="H4017" i="4"/>
  <c r="H4018" i="4"/>
  <c r="H4019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1583" i="4"/>
  <c r="H1584" i="4"/>
  <c r="H1585" i="4"/>
  <c r="H1586" i="4"/>
  <c r="H1587" i="4"/>
  <c r="H117" i="4"/>
  <c r="H118" i="4"/>
  <c r="H119" i="4"/>
  <c r="H120" i="4"/>
  <c r="H121" i="4"/>
  <c r="H122" i="4"/>
  <c r="H123" i="4"/>
  <c r="H124" i="4"/>
  <c r="H125" i="4"/>
  <c r="H4020" i="4"/>
  <c r="H4021" i="4"/>
  <c r="H4022" i="4"/>
  <c r="H4023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4043" i="4"/>
  <c r="H4044" i="4"/>
  <c r="H4045" i="4"/>
  <c r="H4046" i="4"/>
  <c r="H4047" i="4"/>
  <c r="H4048" i="4"/>
  <c r="H4049" i="4"/>
  <c r="H4050" i="4"/>
  <c r="H4051" i="4"/>
  <c r="H4052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1588" i="4"/>
  <c r="H1589" i="4"/>
  <c r="H1590" i="4"/>
  <c r="H1591" i="4"/>
  <c r="H1592" i="4"/>
  <c r="H1593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4053" i="4"/>
  <c r="H4054" i="4"/>
  <c r="H4055" i="4"/>
  <c r="H4056" i="4"/>
  <c r="H4057" i="4"/>
  <c r="H4058" i="4"/>
  <c r="H4059" i="4"/>
  <c r="H4060" i="4"/>
  <c r="H4061" i="4"/>
  <c r="H4062" i="4"/>
  <c r="H4063" i="4"/>
  <c r="H1671" i="4"/>
  <c r="H1672" i="4"/>
  <c r="H1673" i="4"/>
  <c r="H1674" i="4"/>
  <c r="H1675" i="4"/>
  <c r="H1676" i="4"/>
  <c r="H1677" i="4"/>
  <c r="H508" i="4"/>
  <c r="H509" i="4"/>
  <c r="H510" i="4"/>
  <c r="H511" i="4"/>
  <c r="H512" i="4"/>
  <c r="H513" i="4"/>
  <c r="H514" i="4"/>
  <c r="H515" i="4"/>
  <c r="H516" i="4"/>
  <c r="H517" i="4"/>
  <c r="H5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4064" i="4"/>
  <c r="H4065" i="4"/>
  <c r="H4066" i="4"/>
  <c r="H4067" i="4"/>
  <c r="H4068" i="4"/>
  <c r="H4069" i="4"/>
  <c r="H4070" i="4"/>
  <c r="H4071" i="4"/>
  <c r="H4072" i="4"/>
  <c r="H4073" i="4"/>
  <c r="H4074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298" i="4"/>
  <c r="H1299" i="4"/>
  <c r="H1300" i="4"/>
  <c r="H1301" i="4"/>
  <c r="H1302" i="4"/>
  <c r="H1303" i="4"/>
  <c r="H1304" i="4"/>
  <c r="H1305" i="4"/>
  <c r="H4133" i="4"/>
  <c r="H4134" i="4"/>
  <c r="H4135" i="4"/>
  <c r="H4136" i="4"/>
  <c r="H4137" i="4"/>
  <c r="H4138" i="4"/>
  <c r="H4139" i="4"/>
  <c r="H4140" i="4"/>
  <c r="H4141" i="4"/>
  <c r="H4142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4160" i="4"/>
  <c r="H4161" i="4"/>
  <c r="H4162" i="4"/>
  <c r="H4163" i="4"/>
  <c r="H4164" i="4"/>
  <c r="H4165" i="4"/>
  <c r="H1306" i="4"/>
  <c r="H1307" i="4"/>
  <c r="H1308" i="4"/>
  <c r="H1309" i="4"/>
  <c r="H1310" i="4"/>
  <c r="H1311" i="4"/>
  <c r="H1312" i="4"/>
  <c r="H1313" i="4"/>
  <c r="H1314" i="4"/>
  <c r="H131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1479" i="4"/>
  <c r="H1480" i="4"/>
  <c r="H1481" i="4"/>
  <c r="H1482" i="4"/>
  <c r="H1483" i="4"/>
  <c r="H1484" i="4"/>
  <c r="H1485" i="4"/>
  <c r="H1486" i="4"/>
  <c r="H1487" i="4"/>
  <c r="H1488" i="4"/>
  <c r="H4203" i="4"/>
  <c r="H4204" i="4"/>
  <c r="H4205" i="4"/>
  <c r="H4206" i="4"/>
  <c r="H4207" i="4"/>
  <c r="H4208" i="4"/>
  <c r="H4209" i="4"/>
  <c r="H4210" i="4"/>
  <c r="H4211" i="4"/>
  <c r="H4212" i="4"/>
  <c r="H1678" i="4"/>
  <c r="H1679" i="4"/>
  <c r="H1680" i="4"/>
  <c r="H1681" i="4"/>
  <c r="H1682" i="4"/>
  <c r="H1683" i="4"/>
  <c r="H1684" i="4"/>
  <c r="H1685" i="4"/>
  <c r="H1489" i="4"/>
  <c r="H1490" i="4"/>
  <c r="H1491" i="4"/>
  <c r="H1492" i="4"/>
  <c r="H1493" i="4"/>
  <c r="H1494" i="4"/>
  <c r="H1495" i="4"/>
  <c r="H1496" i="4"/>
  <c r="H1497" i="4"/>
  <c r="H1498" i="4"/>
  <c r="H1120" i="4"/>
  <c r="H1121" i="4"/>
  <c r="H1122" i="4"/>
  <c r="H1123" i="4"/>
  <c r="H1124" i="4"/>
  <c r="H1125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1126" i="4"/>
  <c r="H1127" i="4"/>
  <c r="H1128" i="4"/>
  <c r="H1129" i="4"/>
  <c r="H1130" i="4"/>
  <c r="H1131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17" i="4"/>
  <c r="H418" i="4"/>
  <c r="H419" i="4"/>
  <c r="H420" i="4"/>
  <c r="H421" i="4"/>
  <c r="H422" i="4"/>
  <c r="H423" i="4"/>
  <c r="H424" i="4"/>
  <c r="H425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26" i="4"/>
  <c r="H427" i="4"/>
  <c r="H428" i="4"/>
  <c r="H429" i="4"/>
  <c r="H430" i="4"/>
  <c r="H431" i="4"/>
  <c r="H432" i="4"/>
  <c r="H433" i="4"/>
  <c r="H434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1594" i="4"/>
  <c r="H1595" i="4"/>
  <c r="H1596" i="4"/>
  <c r="H1597" i="4"/>
  <c r="H1598" i="4"/>
  <c r="H1599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1686" i="4"/>
  <c r="H1687" i="4"/>
  <c r="H1688" i="4"/>
  <c r="H1689" i="4"/>
  <c r="H1690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1341" i="4"/>
  <c r="H1342" i="4"/>
  <c r="H1343" i="4"/>
  <c r="H1344" i="4"/>
  <c r="H1345" i="4"/>
  <c r="H1346" i="4"/>
  <c r="H134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1600" i="4"/>
  <c r="H1601" i="4"/>
  <c r="H1602" i="4"/>
  <c r="H1603" i="4"/>
  <c r="H1604" i="4"/>
  <c r="H1605" i="4"/>
  <c r="H305" i="4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M3" i="5"/>
  <c r="M378" i="5"/>
  <c r="M321" i="5"/>
  <c r="M238" i="5"/>
  <c r="D31" i="15" s="1"/>
  <c r="M192" i="5"/>
  <c r="M272" i="5"/>
  <c r="M366" i="5"/>
  <c r="M59" i="5"/>
  <c r="D32" i="15" s="1"/>
  <c r="M250" i="5"/>
  <c r="D33" i="15" s="1"/>
  <c r="M79" i="5"/>
  <c r="D34" i="15" s="1"/>
  <c r="M85" i="5"/>
  <c r="D35" i="15" s="1"/>
  <c r="M83" i="5"/>
  <c r="D36" i="15" s="1"/>
  <c r="M239" i="5"/>
  <c r="M135" i="5"/>
  <c r="D37" i="15" s="1"/>
  <c r="M103" i="5"/>
  <c r="D38" i="15" s="1"/>
  <c r="M291" i="5"/>
  <c r="M35" i="5"/>
  <c r="D39" i="15" s="1"/>
  <c r="M121" i="5"/>
  <c r="D40" i="15" s="1"/>
  <c r="M340" i="5"/>
  <c r="M142" i="5"/>
  <c r="D41" i="15" s="1"/>
  <c r="M99" i="5"/>
  <c r="D42" i="15" s="1"/>
  <c r="M418" i="5"/>
  <c r="M114" i="5"/>
  <c r="D43" i="15" s="1"/>
  <c r="M442" i="5"/>
  <c r="D44" i="15" s="1"/>
  <c r="M185" i="5"/>
  <c r="M422" i="5"/>
  <c r="M261" i="5"/>
  <c r="D45" i="15" s="1"/>
  <c r="M312" i="5"/>
  <c r="M263" i="5"/>
  <c r="M45" i="5"/>
  <c r="D46" i="15" s="1"/>
  <c r="M155" i="5"/>
  <c r="D47" i="15" s="1"/>
  <c r="M273" i="5"/>
  <c r="D48" i="15" s="1"/>
  <c r="M347" i="5"/>
  <c r="M162" i="5"/>
  <c r="D49" i="15" s="1"/>
  <c r="M383" i="5"/>
  <c r="D50" i="15" s="1"/>
  <c r="M410" i="5"/>
  <c r="M396" i="5"/>
  <c r="M328" i="5"/>
  <c r="D51" i="15" s="1"/>
  <c r="M256" i="5"/>
  <c r="M248" i="5"/>
  <c r="M90" i="5"/>
  <c r="D52" i="15" s="1"/>
  <c r="M433" i="5"/>
  <c r="M188" i="5"/>
  <c r="M100" i="5"/>
  <c r="D53" i="15" s="1"/>
  <c r="M205" i="5"/>
  <c r="M435" i="5"/>
  <c r="M145" i="5"/>
  <c r="D54" i="15" s="1"/>
  <c r="M434" i="5"/>
  <c r="M82" i="5"/>
  <c r="D55" i="15" s="1"/>
  <c r="M194" i="5"/>
  <c r="M20" i="5"/>
  <c r="M23" i="5"/>
  <c r="M245" i="5"/>
  <c r="M141" i="5"/>
  <c r="D56" i="15" s="1"/>
  <c r="M66" i="5"/>
  <c r="D57" i="15" s="1"/>
  <c r="M206" i="5"/>
  <c r="M444" i="5"/>
  <c r="D58" i="15" s="1"/>
  <c r="M216" i="5"/>
  <c r="D59" i="15" s="1"/>
  <c r="M80" i="5"/>
  <c r="D60" i="15" s="1"/>
  <c r="M144" i="5"/>
  <c r="D61" i="15" s="1"/>
  <c r="M380" i="5"/>
  <c r="D62" i="15" s="1"/>
  <c r="M26" i="5"/>
  <c r="M277" i="5"/>
  <c r="D63" i="15" s="1"/>
  <c r="M299" i="5"/>
  <c r="M319" i="5"/>
  <c r="M288" i="5"/>
  <c r="M438" i="5"/>
  <c r="M302" i="5"/>
  <c r="M40" i="5"/>
  <c r="D64" i="15" s="1"/>
  <c r="M186" i="5"/>
  <c r="M28" i="5"/>
  <c r="M345" i="5"/>
  <c r="M420" i="5"/>
  <c r="M217" i="5"/>
  <c r="M389" i="5"/>
  <c r="M287" i="5"/>
  <c r="M152" i="5"/>
  <c r="D65" i="15" s="1"/>
  <c r="M153" i="5"/>
  <c r="D66" i="15" s="1"/>
  <c r="M414" i="5"/>
  <c r="D67" i="15" s="1"/>
  <c r="M411" i="5"/>
  <c r="D68" i="15" s="1"/>
  <c r="M17" i="5"/>
  <c r="M46" i="5"/>
  <c r="D69" i="15" s="1"/>
  <c r="M314" i="5"/>
  <c r="M169" i="5"/>
  <c r="D70" i="15" s="1"/>
  <c r="M295" i="5"/>
  <c r="D71" i="15" s="1"/>
  <c r="M233" i="5"/>
  <c r="D72" i="15" s="1"/>
  <c r="M200" i="5"/>
  <c r="M107" i="5"/>
  <c r="D73" i="15" s="1"/>
  <c r="M431" i="5"/>
  <c r="M282" i="5"/>
  <c r="M110" i="5"/>
  <c r="D74" i="15" s="1"/>
  <c r="M72" i="5"/>
  <c r="D75" i="15" s="1"/>
  <c r="M118" i="5"/>
  <c r="D76" i="15" s="1"/>
  <c r="M53" i="5"/>
  <c r="D77" i="15" s="1"/>
  <c r="M354" i="5"/>
  <c r="M91" i="5"/>
  <c r="D78" i="15" s="1"/>
  <c r="M290" i="5"/>
  <c r="D79" i="15" s="1"/>
  <c r="M12" i="5"/>
  <c r="M318" i="5"/>
  <c r="D80" i="15" s="1"/>
  <c r="M241" i="5"/>
  <c r="M243" i="5"/>
  <c r="M308" i="5"/>
  <c r="D81" i="15" s="1"/>
  <c r="M27" i="5"/>
  <c r="M242" i="5"/>
  <c r="D82" i="15" s="1"/>
  <c r="M24" i="5"/>
  <c r="M297" i="5"/>
  <c r="M113" i="5"/>
  <c r="D83" i="15" s="1"/>
  <c r="M128" i="5"/>
  <c r="D84" i="15" s="1"/>
  <c r="M187" i="5"/>
  <c r="M221" i="5"/>
  <c r="M75" i="5"/>
  <c r="D85" i="15" s="1"/>
  <c r="M4" i="5"/>
  <c r="M254" i="5"/>
  <c r="D86" i="15" s="1"/>
  <c r="M337" i="5"/>
  <c r="M313" i="5"/>
  <c r="M274" i="5"/>
  <c r="M170" i="5"/>
  <c r="D87" i="15" s="1"/>
  <c r="M415" i="5"/>
  <c r="M423" i="5"/>
  <c r="M417" i="5"/>
  <c r="M424" i="5"/>
  <c r="M322" i="5"/>
  <c r="M425" i="5"/>
  <c r="M382" i="5"/>
  <c r="M97" i="5"/>
  <c r="D88" i="15" s="1"/>
  <c r="M158" i="5"/>
  <c r="D89" i="15" s="1"/>
  <c r="M61" i="5"/>
  <c r="D90" i="15" s="1"/>
  <c r="M55" i="5"/>
  <c r="D91" i="15" s="1"/>
  <c r="M138" i="5"/>
  <c r="D92" i="15" s="1"/>
  <c r="M350" i="5"/>
  <c r="M33" i="5"/>
  <c r="D93" i="15" s="1"/>
  <c r="M360" i="5"/>
  <c r="M404" i="5"/>
  <c r="M406" i="5"/>
  <c r="M201" i="5"/>
  <c r="M310" i="5"/>
  <c r="M247" i="5"/>
  <c r="M94" i="5"/>
  <c r="D94" i="15" s="1"/>
  <c r="M352" i="5"/>
  <c r="M166" i="5"/>
  <c r="D95" i="15" s="1"/>
  <c r="M426" i="5"/>
  <c r="M407" i="5"/>
  <c r="M109" i="5"/>
  <c r="D96" i="15" s="1"/>
  <c r="M150" i="5"/>
  <c r="D97" i="15" s="1"/>
  <c r="M196" i="5"/>
  <c r="M266" i="5"/>
  <c r="D98" i="15" s="1"/>
  <c r="M387" i="5"/>
  <c r="M249" i="5"/>
  <c r="M193" i="5"/>
  <c r="M334" i="5"/>
  <c r="M183" i="5"/>
  <c r="D102" i="15" s="1"/>
  <c r="M356" i="5"/>
  <c r="M174" i="5"/>
  <c r="D99" i="15" s="1"/>
  <c r="M439" i="5"/>
  <c r="M257" i="5"/>
  <c r="M54" i="5"/>
  <c r="D100" i="15" s="1"/>
  <c r="M281" i="5"/>
  <c r="D101" i="15" s="1"/>
  <c r="M5" i="5"/>
  <c r="M195" i="5"/>
  <c r="M413" i="5"/>
  <c r="M416" i="5"/>
  <c r="M317" i="5"/>
  <c r="M370" i="5"/>
  <c r="M8" i="5"/>
  <c r="M258" i="5"/>
  <c r="D103" i="15" s="1"/>
  <c r="M9" i="5"/>
  <c r="M179" i="5"/>
  <c r="D104" i="15" s="1"/>
  <c r="M235" i="5"/>
  <c r="D105" i="15" s="1"/>
  <c r="M218" i="5"/>
  <c r="M255" i="5"/>
  <c r="D106" i="15" s="1"/>
  <c r="M165" i="5"/>
  <c r="D107" i="15" s="1"/>
  <c r="M276" i="5"/>
  <c r="M386" i="5"/>
  <c r="M278" i="5"/>
  <c r="M393" i="5"/>
  <c r="M143" i="5"/>
  <c r="D108" i="15" s="1"/>
  <c r="M271" i="5"/>
  <c r="D109" i="15" s="1"/>
  <c r="M69" i="5"/>
  <c r="D110" i="15" s="1"/>
  <c r="M108" i="5"/>
  <c r="D111" i="15" s="1"/>
  <c r="M225" i="5"/>
  <c r="D112" i="15" s="1"/>
  <c r="M130" i="5"/>
  <c r="D113" i="15" s="1"/>
  <c r="M267" i="5"/>
  <c r="D114" i="15" s="1"/>
  <c r="M260" i="5"/>
  <c r="M98" i="5"/>
  <c r="D115" i="15" s="1"/>
  <c r="M369" i="5"/>
  <c r="M371" i="5"/>
  <c r="M346" i="5"/>
  <c r="M335" i="5"/>
  <c r="M127" i="5"/>
  <c r="D116" i="15" s="1"/>
  <c r="M403" i="5"/>
  <c r="M89" i="5"/>
  <c r="D117" i="15" s="1"/>
  <c r="M296" i="5"/>
  <c r="M104" i="5"/>
  <c r="D118" i="15" s="1"/>
  <c r="M309" i="5"/>
  <c r="M117" i="5"/>
  <c r="D119" i="15" s="1"/>
  <c r="M397" i="5"/>
  <c r="D120" i="15" s="1"/>
  <c r="M112" i="5"/>
  <c r="D121" i="15" s="1"/>
  <c r="M22" i="5"/>
  <c r="M73" i="5"/>
  <c r="D122" i="15" s="1"/>
  <c r="M252" i="5"/>
  <c r="M211" i="5"/>
  <c r="D123" i="15" s="1"/>
  <c r="M437" i="5"/>
  <c r="M197" i="5"/>
  <c r="M129" i="5"/>
  <c r="D124" i="15" s="1"/>
  <c r="M111" i="5"/>
  <c r="D125" i="15" s="1"/>
  <c r="M161" i="5"/>
  <c r="D126" i="15" s="1"/>
  <c r="M304" i="5"/>
  <c r="M329" i="5"/>
  <c r="M300" i="5"/>
  <c r="M60" i="5"/>
  <c r="D127" i="15" s="1"/>
  <c r="M122" i="5"/>
  <c r="D128" i="15" s="1"/>
  <c r="M160" i="5"/>
  <c r="D129" i="15" s="1"/>
  <c r="M29" i="5"/>
  <c r="M285" i="5"/>
  <c r="M223" i="5"/>
  <c r="M284" i="5"/>
  <c r="D130" i="15" s="1"/>
  <c r="M262" i="5"/>
  <c r="M214" i="5"/>
  <c r="D131" i="15" s="1"/>
  <c r="M237" i="5"/>
  <c r="M25" i="5"/>
  <c r="M375" i="5"/>
  <c r="M384" i="5"/>
  <c r="M208" i="5"/>
  <c r="M305" i="5"/>
  <c r="M363" i="5"/>
  <c r="M316" i="5"/>
  <c r="D132" i="15" s="1"/>
  <c r="M191" i="5"/>
  <c r="D133" i="15" s="1"/>
  <c r="M177" i="5"/>
  <c r="D134" i="15" s="1"/>
  <c r="M50" i="5"/>
  <c r="D135" i="15" s="1"/>
  <c r="M207" i="5"/>
  <c r="D136" i="15" s="1"/>
  <c r="M343" i="5"/>
  <c r="D137" i="15" s="1"/>
  <c r="M57" i="5"/>
  <c r="D138" i="15" s="1"/>
  <c r="M140" i="5"/>
  <c r="D139" i="15" s="1"/>
  <c r="M156" i="5"/>
  <c r="D140" i="15" s="1"/>
  <c r="M251" i="5"/>
  <c r="M134" i="5"/>
  <c r="D141" i="15" s="1"/>
  <c r="M265" i="5"/>
  <c r="M123" i="5"/>
  <c r="D142" i="15" s="1"/>
  <c r="M18" i="5"/>
  <c r="M390" i="5"/>
  <c r="M199" i="5"/>
  <c r="M244" i="5"/>
  <c r="M432" i="5"/>
  <c r="M133" i="5"/>
  <c r="D143" i="15" s="1"/>
  <c r="M400" i="5"/>
  <c r="M228" i="5"/>
  <c r="M275" i="5"/>
  <c r="M306" i="5"/>
  <c r="M190" i="5"/>
  <c r="M167" i="5"/>
  <c r="D144" i="15" s="1"/>
  <c r="M364" i="5"/>
  <c r="M101" i="5"/>
  <c r="D145" i="15" s="1"/>
  <c r="M19" i="5"/>
  <c r="M259" i="5"/>
  <c r="M65" i="5"/>
  <c r="D146" i="15" s="1"/>
  <c r="M13" i="5"/>
  <c r="M405" i="5"/>
  <c r="M280" i="5"/>
  <c r="M293" i="5"/>
  <c r="D147" i="15" s="1"/>
  <c r="M36" i="5"/>
  <c r="D148" i="15" s="1"/>
  <c r="M427" i="5"/>
  <c r="M70" i="5"/>
  <c r="D149" i="15" s="1"/>
  <c r="M320" i="5"/>
  <c r="M6" i="5"/>
  <c r="M67" i="5"/>
  <c r="D150" i="15" s="1"/>
  <c r="M232" i="5"/>
  <c r="D151" i="15" s="1"/>
  <c r="M336" i="5"/>
  <c r="D152" i="15" s="1"/>
  <c r="M7" i="5"/>
  <c r="M365" i="5"/>
  <c r="D153" i="15" s="1"/>
  <c r="M236" i="5"/>
  <c r="D154" i="15" s="1"/>
  <c r="M395" i="5"/>
  <c r="M198" i="5"/>
  <c r="M56" i="5"/>
  <c r="D155" i="15" s="1"/>
  <c r="M132" i="5"/>
  <c r="D156" i="15" s="1"/>
  <c r="M270" i="5"/>
  <c r="M81" i="5"/>
  <c r="D157" i="15" s="1"/>
  <c r="M342" i="5"/>
  <c r="M31" i="5"/>
  <c r="M292" i="5"/>
  <c r="D158" i="15" s="1"/>
  <c r="M374" i="5"/>
  <c r="D159" i="15" s="1"/>
  <c r="M392" i="5"/>
  <c r="M202" i="5"/>
  <c r="M230" i="5"/>
  <c r="M301" i="5"/>
  <c r="D161" i="15" s="1"/>
  <c r="M137" i="5"/>
  <c r="D162" i="15" s="1"/>
  <c r="M327" i="5"/>
  <c r="M10" i="5"/>
  <c r="M361" i="5"/>
  <c r="D163" i="15" s="1"/>
  <c r="M268" i="5"/>
  <c r="J3961" i="4" s="1"/>
  <c r="K3961" i="4" s="1"/>
  <c r="M34" i="5"/>
  <c r="J73" i="4" s="1"/>
  <c r="K73" i="4" s="1"/>
  <c r="M159" i="5"/>
  <c r="D166" i="15" s="1"/>
  <c r="M307" i="5"/>
  <c r="M41" i="5"/>
  <c r="J261" i="4" s="1"/>
  <c r="K261" i="4" s="1"/>
  <c r="M184" i="5"/>
  <c r="J1649" i="4" s="1"/>
  <c r="K1649" i="4" s="1"/>
  <c r="M64" i="5"/>
  <c r="D169" i="15" s="1"/>
  <c r="M323" i="5"/>
  <c r="J3972" i="4" s="1"/>
  <c r="K3972" i="4" s="1"/>
  <c r="M409" i="5"/>
  <c r="J3996" i="4" s="1"/>
  <c r="K3996" i="4" s="1"/>
  <c r="M189" i="5"/>
  <c r="I742" i="2" s="1"/>
  <c r="J742" i="2" s="1"/>
  <c r="M115" i="5"/>
  <c r="I743" i="2" s="1"/>
  <c r="M154" i="5"/>
  <c r="I744" i="2" s="1"/>
  <c r="M264" i="5"/>
  <c r="J4016" i="4" s="1"/>
  <c r="K4016" i="4" s="1"/>
  <c r="M62" i="5"/>
  <c r="I747" i="2" s="1"/>
  <c r="M168" i="5"/>
  <c r="D175" i="15" s="1"/>
  <c r="M11" i="5"/>
  <c r="M37" i="5"/>
  <c r="I749" i="2" s="1"/>
  <c r="M428" i="5"/>
  <c r="I750" i="2" s="1"/>
  <c r="J750" i="2" s="1"/>
  <c r="M78" i="5"/>
  <c r="J792" i="4" s="1"/>
  <c r="K792" i="4" s="1"/>
  <c r="M408" i="5"/>
  <c r="M372" i="5"/>
  <c r="J4037" i="4" s="1"/>
  <c r="K4037" i="4" s="1"/>
  <c r="M131" i="5"/>
  <c r="D178" i="15" s="1"/>
  <c r="M136" i="5"/>
  <c r="D179" i="15" s="1"/>
  <c r="M368" i="5"/>
  <c r="J4049" i="4" s="1"/>
  <c r="K4049" i="4" s="1"/>
  <c r="M51" i="5"/>
  <c r="J278" i="4" s="1"/>
  <c r="K278" i="4" s="1"/>
  <c r="M164" i="5"/>
  <c r="D182" i="15" s="1"/>
  <c r="M86" i="5"/>
  <c r="J806" i="4" s="1"/>
  <c r="K806" i="4" s="1"/>
  <c r="M436" i="5"/>
  <c r="I775" i="2" s="1"/>
  <c r="J775" i="2" s="1"/>
  <c r="M355" i="5"/>
  <c r="J4058" i="4" s="1"/>
  <c r="K4058" i="4" s="1"/>
  <c r="M182" i="5"/>
  <c r="I778" i="2" s="1"/>
  <c r="M47" i="5"/>
  <c r="D186" i="15" s="1"/>
  <c r="M88" i="5"/>
  <c r="J822" i="4" s="1"/>
  <c r="K822" i="4" s="1"/>
  <c r="M315" i="5"/>
  <c r="J4064" i="4" s="1"/>
  <c r="K4064" i="4" s="1"/>
  <c r="M373" i="5"/>
  <c r="J4073" i="4" s="1"/>
  <c r="K4073" i="4" s="1"/>
  <c r="M71" i="5"/>
  <c r="J526" i="4" s="1"/>
  <c r="K526" i="4" s="1"/>
  <c r="M222" i="5"/>
  <c r="M391" i="5"/>
  <c r="J4102" i="4" s="1"/>
  <c r="K4102" i="4" s="1"/>
  <c r="M331" i="5"/>
  <c r="J4111" i="4" s="1"/>
  <c r="K4111" i="4" s="1"/>
  <c r="M399" i="5"/>
  <c r="M212" i="5"/>
  <c r="I801" i="2" s="1"/>
  <c r="J801" i="2" s="1"/>
  <c r="M116" i="5"/>
  <c r="J1108" i="4" s="1"/>
  <c r="K1108" i="4" s="1"/>
  <c r="M125" i="5"/>
  <c r="J1304" i="4" s="1"/>
  <c r="K1304" i="4" s="1"/>
  <c r="M246" i="5"/>
  <c r="I807" i="2" s="1"/>
  <c r="J807" i="2" s="1"/>
  <c r="M30" i="5"/>
  <c r="M84" i="5"/>
  <c r="J838" i="4" s="1"/>
  <c r="K838" i="4" s="1"/>
  <c r="M76" i="5"/>
  <c r="J539" i="4" s="1"/>
  <c r="K539" i="4" s="1"/>
  <c r="M367" i="5"/>
  <c r="M377" i="5"/>
  <c r="J4151" i="4" s="1"/>
  <c r="K4151" i="4" s="1"/>
  <c r="M325" i="5"/>
  <c r="I822" i="2" s="1"/>
  <c r="J822" i="2" s="1"/>
  <c r="M39" i="5"/>
  <c r="J142" i="4" s="1"/>
  <c r="K142" i="4" s="1"/>
  <c r="M441" i="5"/>
  <c r="I825" i="2" s="1"/>
  <c r="J825" i="2" s="1"/>
  <c r="M139" i="5"/>
  <c r="I826" i="2" s="1"/>
  <c r="M394" i="5"/>
  <c r="J4166" i="4" s="1"/>
  <c r="K4166" i="4" s="1"/>
  <c r="M351" i="5"/>
  <c r="I829" i="2" s="1"/>
  <c r="J829" i="2" s="1"/>
  <c r="M348" i="5"/>
  <c r="D197" i="15" s="1"/>
  <c r="M402" i="5"/>
  <c r="J4201" i="4" s="1"/>
  <c r="K4201" i="4" s="1"/>
  <c r="M151" i="5"/>
  <c r="J1485" i="4" s="1"/>
  <c r="K1485" i="4" s="1"/>
  <c r="M445" i="5"/>
  <c r="I839" i="2" s="1"/>
  <c r="M175" i="5"/>
  <c r="J1683" i="4" s="1"/>
  <c r="K1683" i="4" s="1"/>
  <c r="M147" i="5"/>
  <c r="D201" i="15" s="1"/>
  <c r="M119" i="5"/>
  <c r="I846" i="2" s="1"/>
  <c r="M429" i="5"/>
  <c r="I847" i="2" s="1"/>
  <c r="J847" i="2" s="1"/>
  <c r="M430" i="5"/>
  <c r="M210" i="5"/>
  <c r="J4223" i="4" s="1"/>
  <c r="K4223" i="4" s="1"/>
  <c r="M359" i="5"/>
  <c r="J4247" i="4" s="1"/>
  <c r="K4247" i="4" s="1"/>
  <c r="M124" i="5"/>
  <c r="J1320" i="4" s="1"/>
  <c r="K1320" i="4" s="1"/>
  <c r="M332" i="5"/>
  <c r="J4269" i="4" s="1"/>
  <c r="K4269" i="4" s="1"/>
  <c r="M283" i="5"/>
  <c r="M253" i="5"/>
  <c r="J4303" i="4" s="1"/>
  <c r="K4303" i="4" s="1"/>
  <c r="M48" i="5"/>
  <c r="D207" i="15" s="1"/>
  <c r="M227" i="5"/>
  <c r="D208" i="15" s="1"/>
  <c r="M77" i="5"/>
  <c r="J1127" i="4" s="1"/>
  <c r="K1127" i="4" s="1"/>
  <c r="M146" i="5"/>
  <c r="I894" i="2" s="1"/>
  <c r="M178" i="5"/>
  <c r="J4340" i="4" s="1"/>
  <c r="K4340" i="4" s="1"/>
  <c r="M333" i="5"/>
  <c r="I897" i="2" s="1"/>
  <c r="J897" i="2" s="1"/>
  <c r="M326" i="5"/>
  <c r="M229" i="5"/>
  <c r="J4367" i="4" s="1"/>
  <c r="K4367" i="4" s="1"/>
  <c r="M349" i="5"/>
  <c r="J4392" i="4" s="1"/>
  <c r="K4392" i="4" s="1"/>
  <c r="M58" i="5"/>
  <c r="D213" i="15" s="1"/>
  <c r="M385" i="5"/>
  <c r="J4401" i="4" s="1"/>
  <c r="K4401" i="4" s="1"/>
  <c r="M234" i="5"/>
  <c r="J4418" i="4" s="1"/>
  <c r="K4418" i="4" s="1"/>
  <c r="M14" i="5"/>
  <c r="M63" i="5"/>
  <c r="I923" i="2" s="1"/>
  <c r="M220" i="5"/>
  <c r="M173" i="5"/>
  <c r="I926" i="2" s="1"/>
  <c r="M303" i="5"/>
  <c r="J4463" i="4" s="1"/>
  <c r="K4463" i="4" s="1"/>
  <c r="M15" i="5"/>
  <c r="M181" i="5"/>
  <c r="I929" i="2" s="1"/>
  <c r="M96" i="5"/>
  <c r="J1135" i="4" s="1"/>
  <c r="K1135" i="4" s="1"/>
  <c r="M362" i="5"/>
  <c r="J4487" i="4" s="1"/>
  <c r="K4487" i="4" s="1"/>
  <c r="M381" i="5"/>
  <c r="J4504" i="4" s="1"/>
  <c r="K4504" i="4" s="1"/>
  <c r="M44" i="5"/>
  <c r="D220" i="15" s="1"/>
  <c r="M412" i="5"/>
  <c r="J4516" i="4" s="1"/>
  <c r="K4516" i="4" s="1"/>
  <c r="M203" i="5"/>
  <c r="J4524" i="4" s="1"/>
  <c r="K4524" i="4" s="1"/>
  <c r="M286" i="5"/>
  <c r="M401" i="5"/>
  <c r="J4558" i="4" s="1"/>
  <c r="K4558" i="4" s="1"/>
  <c r="M341" i="5"/>
  <c r="I953" i="2" s="1"/>
  <c r="J953" i="2" s="1"/>
  <c r="M358" i="5"/>
  <c r="J4576" i="4" s="1"/>
  <c r="K4576" i="4" s="1"/>
  <c r="M344" i="5"/>
  <c r="J4585" i="4" s="1"/>
  <c r="K4585" i="4" s="1"/>
  <c r="M269" i="5"/>
  <c r="J4603" i="4" s="1"/>
  <c r="K4603" i="4" s="1"/>
  <c r="M126" i="5"/>
  <c r="J1344" i="4" s="1"/>
  <c r="K1344" i="4" s="1"/>
  <c r="M240" i="5"/>
  <c r="M289" i="5"/>
  <c r="D225" i="15" s="1"/>
  <c r="M16" i="5"/>
  <c r="M172" i="5"/>
  <c r="I975" i="2" s="1"/>
  <c r="M74" i="5"/>
  <c r="I4" i="2" s="1"/>
  <c r="M43" i="5"/>
  <c r="J156" i="4" s="1"/>
  <c r="K156" i="4" s="1"/>
  <c r="M353" i="5"/>
  <c r="M171" i="5"/>
  <c r="J1501" i="4" s="1"/>
  <c r="K1501" i="4" s="1"/>
  <c r="M376" i="5"/>
  <c r="M163" i="5"/>
  <c r="D6" i="15" s="1"/>
  <c r="M157" i="5"/>
  <c r="D7" i="15" s="1"/>
  <c r="M120" i="5"/>
  <c r="D8" i="15" s="1"/>
  <c r="M279" i="5"/>
  <c r="D9" i="15" s="1"/>
  <c r="M330" i="5"/>
  <c r="M440" i="5"/>
  <c r="M421" i="5"/>
  <c r="M87" i="5"/>
  <c r="D10" i="15" s="1"/>
  <c r="M105" i="5"/>
  <c r="D11" i="15" s="1"/>
  <c r="M102" i="5"/>
  <c r="D12" i="15" s="1"/>
  <c r="M149" i="5"/>
  <c r="D13" i="15" s="1"/>
  <c r="M357" i="5"/>
  <c r="M204" i="5"/>
  <c r="M68" i="5"/>
  <c r="D14" i="15" s="1"/>
  <c r="M311" i="5"/>
  <c r="D15" i="15" s="1"/>
  <c r="M224" i="5"/>
  <c r="D16" i="15" s="1"/>
  <c r="M176" i="5"/>
  <c r="D17" i="15" s="1"/>
  <c r="M338" i="5"/>
  <c r="M42" i="5"/>
  <c r="D18" i="15" s="1"/>
  <c r="M93" i="5"/>
  <c r="D19" i="15" s="1"/>
  <c r="M213" i="5"/>
  <c r="M219" i="5"/>
  <c r="M148" i="5"/>
  <c r="D20" i="15" s="1"/>
  <c r="M294" i="5"/>
  <c r="M180" i="5"/>
  <c r="D21" i="15" s="1"/>
  <c r="M215" i="5"/>
  <c r="M443" i="5"/>
  <c r="D22" i="15" s="1"/>
  <c r="M92" i="5"/>
  <c r="D23" i="15" s="1"/>
  <c r="M339" i="5"/>
  <c r="M388" i="5"/>
  <c r="M52" i="5"/>
  <c r="D24" i="15" s="1"/>
  <c r="M38" i="5"/>
  <c r="D25" i="15" s="1"/>
  <c r="M209" i="5"/>
  <c r="M226" i="5"/>
  <c r="D26" i="15" s="1"/>
  <c r="M231" i="5"/>
  <c r="D27" i="15" s="1"/>
  <c r="M419" i="5"/>
  <c r="M106" i="5"/>
  <c r="D28" i="15" s="1"/>
  <c r="M324" i="5"/>
  <c r="M298" i="5"/>
  <c r="D29" i="15" s="1"/>
  <c r="M95" i="5"/>
  <c r="D30" i="15" s="1"/>
  <c r="M398" i="5"/>
  <c r="M379" i="5"/>
  <c r="M49" i="5"/>
  <c r="J309" i="4" s="1"/>
  <c r="K309" i="4" s="1"/>
  <c r="F4363" i="4"/>
  <c r="F4362" i="4"/>
  <c r="F4250" i="4"/>
  <c r="F4249" i="4"/>
  <c r="F4248" i="4"/>
  <c r="F4247" i="4"/>
  <c r="F4246" i="4"/>
  <c r="F4245" i="4"/>
  <c r="F4244" i="4"/>
  <c r="F3938" i="4"/>
  <c r="F3937" i="4"/>
  <c r="F3859" i="4"/>
  <c r="F3862" i="4"/>
  <c r="F3860" i="4"/>
  <c r="F3783" i="4"/>
  <c r="F3315" i="4"/>
  <c r="F3108" i="4"/>
  <c r="F3107" i="4"/>
  <c r="F3105" i="4"/>
  <c r="F3104" i="4"/>
  <c r="F3103" i="4"/>
  <c r="F2814" i="4"/>
  <c r="F2813" i="4"/>
  <c r="F2812" i="4"/>
  <c r="F2811" i="4"/>
  <c r="F2810" i="4"/>
  <c r="F724" i="4"/>
  <c r="F723" i="4"/>
  <c r="F2114" i="4"/>
  <c r="F2113" i="4"/>
  <c r="F2110" i="4"/>
  <c r="F2109" i="4"/>
  <c r="F2108" i="4"/>
  <c r="F2105" i="4"/>
  <c r="F2106" i="4"/>
  <c r="F2107" i="4"/>
  <c r="F2040" i="4"/>
  <c r="F2039" i="4"/>
  <c r="F2038" i="4"/>
  <c r="F1890" i="4"/>
  <c r="F1889" i="4"/>
  <c r="F856" i="4"/>
  <c r="F857" i="4"/>
  <c r="F858" i="4"/>
  <c r="F860" i="4"/>
  <c r="O3780" i="4" l="1"/>
  <c r="O4508" i="4"/>
  <c r="O4455" i="4"/>
  <c r="O429" i="4"/>
  <c r="P429" i="4" s="1"/>
  <c r="O1339" i="4"/>
  <c r="O4313" i="4"/>
  <c r="O1325" i="4"/>
  <c r="O4176" i="4"/>
  <c r="O541" i="4"/>
  <c r="O4128" i="4"/>
  <c r="O4080" i="4"/>
  <c r="O821" i="4"/>
  <c r="O4039" i="4"/>
  <c r="O119" i="4"/>
  <c r="P119" i="4" s="1"/>
  <c r="O3971" i="4"/>
  <c r="O1469" i="4"/>
  <c r="O3908" i="4"/>
  <c r="P3908" i="4" s="1"/>
  <c r="O3844" i="4"/>
  <c r="O3820" i="4"/>
  <c r="O1600" i="4"/>
  <c r="P1600" i="4" s="1"/>
  <c r="O4629" i="4"/>
  <c r="O4621" i="4"/>
  <c r="O1343" i="4"/>
  <c r="P1343" i="4" s="1"/>
  <c r="O4612" i="4"/>
  <c r="O4604" i="4"/>
  <c r="O4548" i="4"/>
  <c r="O4540" i="4"/>
  <c r="O4532" i="4"/>
  <c r="O4524" i="4"/>
  <c r="O4516" i="4"/>
  <c r="O300" i="4"/>
  <c r="O292" i="4"/>
  <c r="O4507" i="4"/>
  <c r="O4499" i="4"/>
  <c r="O1140" i="4"/>
  <c r="O1132" i="4"/>
  <c r="P1132" i="4" s="1"/>
  <c r="O4480" i="4"/>
  <c r="O4472" i="4"/>
  <c r="O4464" i="4"/>
  <c r="O1594" i="4"/>
  <c r="P1594" i="4" s="1"/>
  <c r="O4454" i="4"/>
  <c r="O4446" i="4"/>
  <c r="O4438" i="4"/>
  <c r="O428" i="4"/>
  <c r="P428" i="4" s="1"/>
  <c r="O4431" i="4"/>
  <c r="O4423" i="4"/>
  <c r="O4415" i="4"/>
  <c r="O422" i="4"/>
  <c r="O4392" i="4"/>
  <c r="O4360" i="4"/>
  <c r="O4352" i="4"/>
  <c r="O4344" i="4"/>
  <c r="O1338" i="4"/>
  <c r="O1330" i="4"/>
  <c r="P1330" i="4" s="1"/>
  <c r="O412" i="4"/>
  <c r="O404" i="4"/>
  <c r="P404" i="4" s="1"/>
  <c r="O4320" i="4"/>
  <c r="O4312" i="4"/>
  <c r="O4304" i="4"/>
  <c r="O4296" i="4"/>
  <c r="O1324" i="4"/>
  <c r="O1316" i="4"/>
  <c r="P1316" i="4" s="1"/>
  <c r="O4221" i="4"/>
  <c r="O4213" i="4"/>
  <c r="O1497" i="4"/>
  <c r="O1489" i="4"/>
  <c r="O1678" i="4"/>
  <c r="P1678" i="4" s="1"/>
  <c r="O1483" i="4"/>
  <c r="O4199" i="4"/>
  <c r="O1344" i="4"/>
  <c r="P1344" i="4" s="1"/>
  <c r="O4597" i="4"/>
  <c r="O4517" i="4"/>
  <c r="O293" i="4"/>
  <c r="O4447" i="4"/>
  <c r="O4393" i="4"/>
  <c r="O405" i="4"/>
  <c r="P405" i="4" s="1"/>
  <c r="O4200" i="4"/>
  <c r="O4158" i="4"/>
  <c r="O4120" i="4"/>
  <c r="O530" i="4"/>
  <c r="O4048" i="4"/>
  <c r="O4018" i="4"/>
  <c r="O1096" i="4"/>
  <c r="P1096" i="4" s="1"/>
  <c r="O1662" i="4"/>
  <c r="O3932" i="4"/>
  <c r="P3932" i="4" s="1"/>
  <c r="O3892" i="4"/>
  <c r="O3812" i="4"/>
  <c r="O4596" i="4"/>
  <c r="O4605" i="4"/>
  <c r="O4549" i="4"/>
  <c r="O4533" i="4"/>
  <c r="O301" i="4"/>
  <c r="O1141" i="4"/>
  <c r="O4481" i="4"/>
  <c r="O4432" i="4"/>
  <c r="O1331" i="4"/>
  <c r="P1331" i="4" s="1"/>
  <c r="O4305" i="4"/>
  <c r="O1317" i="4"/>
  <c r="P1317" i="4" s="1"/>
  <c r="O1490" i="4"/>
  <c r="P1490" i="4" s="1"/>
  <c r="O4168" i="4"/>
  <c r="O848" i="4"/>
  <c r="O1115" i="4"/>
  <c r="O4096" i="4"/>
  <c r="O829" i="4"/>
  <c r="O1591" i="4"/>
  <c r="P1591" i="4" s="1"/>
  <c r="O1295" i="4"/>
  <c r="O796" i="4"/>
  <c r="P796" i="4" s="1"/>
  <c r="O3987" i="4"/>
  <c r="O1654" i="4"/>
  <c r="O3948" i="4"/>
  <c r="O3884" i="4"/>
  <c r="O3830" i="4"/>
  <c r="O372" i="4"/>
  <c r="O4622" i="4"/>
  <c r="O4557" i="4"/>
  <c r="O4525" i="4"/>
  <c r="O4465" i="4"/>
  <c r="O4416" i="4"/>
  <c r="O4345" i="4"/>
  <c r="O4297" i="4"/>
  <c r="O1498" i="4"/>
  <c r="O4162" i="4"/>
  <c r="O533" i="4"/>
  <c r="P533" i="4" s="1"/>
  <c r="O1301" i="4"/>
  <c r="P1301" i="4" s="1"/>
  <c r="O4070" i="4"/>
  <c r="O818" i="4"/>
  <c r="O277" i="4"/>
  <c r="P277" i="4" s="1"/>
  <c r="O1279" i="4"/>
  <c r="O3995" i="4"/>
  <c r="O1646" i="4"/>
  <c r="P1646" i="4" s="1"/>
  <c r="O3924" i="4"/>
  <c r="O3868" i="4"/>
  <c r="P3868" i="4" s="1"/>
  <c r="O3822" i="4"/>
  <c r="O4556" i="4"/>
  <c r="O4630" i="4"/>
  <c r="O4361" i="4"/>
  <c r="O4222" i="4"/>
  <c r="O1484" i="4"/>
  <c r="O4150" i="4"/>
  <c r="O832" i="4"/>
  <c r="P832" i="4" s="1"/>
  <c r="O4112" i="4"/>
  <c r="O522" i="4"/>
  <c r="O513" i="4"/>
  <c r="P513" i="4" s="1"/>
  <c r="O4021" i="4"/>
  <c r="O394" i="4"/>
  <c r="O4003" i="4"/>
  <c r="O382" i="4"/>
  <c r="P382" i="4" s="1"/>
  <c r="O3956" i="4"/>
  <c r="O1091" i="4"/>
  <c r="O3876" i="4"/>
  <c r="O781" i="4"/>
  <c r="O3804" i="4"/>
  <c r="O1601" i="4"/>
  <c r="O4500" i="4"/>
  <c r="O1595" i="4"/>
  <c r="P1595" i="4" s="1"/>
  <c r="O4424" i="4"/>
  <c r="O4353" i="4"/>
  <c r="O413" i="4"/>
  <c r="O4289" i="4"/>
  <c r="O4214" i="4"/>
  <c r="O147" i="4"/>
  <c r="P147" i="4" s="1"/>
  <c r="O840" i="4"/>
  <c r="P840" i="4" s="1"/>
  <c r="O1107" i="4"/>
  <c r="P1107" i="4" s="1"/>
  <c r="O4088" i="4"/>
  <c r="O1675" i="4"/>
  <c r="O285" i="4"/>
  <c r="O1287" i="4"/>
  <c r="O804" i="4"/>
  <c r="O402" i="4"/>
  <c r="O1472" i="4"/>
  <c r="P1472" i="4" s="1"/>
  <c r="O1670" i="4"/>
  <c r="O266" i="4"/>
  <c r="O3916" i="4"/>
  <c r="O3860" i="4"/>
  <c r="P3860" i="4" s="1"/>
  <c r="O773" i="4"/>
  <c r="P773" i="4" s="1"/>
  <c r="O3796" i="4"/>
  <c r="O4613" i="4"/>
  <c r="O4541" i="4"/>
  <c r="O1133" i="4"/>
  <c r="P1133" i="4" s="1"/>
  <c r="O4473" i="4"/>
  <c r="O4439" i="4"/>
  <c r="O423" i="4"/>
  <c r="O1126" i="4"/>
  <c r="P1126" i="4" s="1"/>
  <c r="O4321" i="4"/>
  <c r="O1679" i="4"/>
  <c r="P1679" i="4" s="1"/>
  <c r="O1310" i="4"/>
  <c r="P1310" i="4" s="1"/>
  <c r="O549" i="4"/>
  <c r="O4136" i="4"/>
  <c r="P4136" i="4" s="1"/>
  <c r="O4104" i="4"/>
  <c r="O4060" i="4"/>
  <c r="P4060" i="4" s="1"/>
  <c r="O810" i="4"/>
  <c r="P810" i="4" s="1"/>
  <c r="O4031" i="4"/>
  <c r="O4010" i="4"/>
  <c r="P4010" i="4" s="1"/>
  <c r="O3979" i="4"/>
  <c r="O3967" i="4"/>
  <c r="O76" i="4"/>
  <c r="O68" i="4"/>
  <c r="P68" i="4" s="1"/>
  <c r="O3940" i="4"/>
  <c r="P3940" i="4" s="1"/>
  <c r="O3900" i="4"/>
  <c r="O22" i="4"/>
  <c r="O14" i="4"/>
  <c r="O6" i="4"/>
  <c r="P6" i="4" s="1"/>
  <c r="O3852" i="4"/>
  <c r="P3852" i="4" s="1"/>
  <c r="O789" i="4"/>
  <c r="O3788" i="4"/>
  <c r="P3788" i="4" s="1"/>
  <c r="O3772" i="4"/>
  <c r="P3772" i="4" s="1"/>
  <c r="O4175" i="4"/>
  <c r="O4167" i="4"/>
  <c r="O1309" i="4"/>
  <c r="P1309" i="4" s="1"/>
  <c r="O4161" i="4"/>
  <c r="O146" i="4"/>
  <c r="P146" i="4" s="1"/>
  <c r="O4157" i="4"/>
  <c r="O4149" i="4"/>
  <c r="O548" i="4"/>
  <c r="O540" i="4"/>
  <c r="P540" i="4" s="1"/>
  <c r="O855" i="4"/>
  <c r="O847" i="4"/>
  <c r="O839" i="4"/>
  <c r="P839" i="4" s="1"/>
  <c r="O831" i="4"/>
  <c r="P831" i="4" s="1"/>
  <c r="O4135" i="4"/>
  <c r="P4135" i="4" s="1"/>
  <c r="O1300" i="4"/>
  <c r="P1300" i="4" s="1"/>
  <c r="O1114" i="4"/>
  <c r="O1106" i="4"/>
  <c r="P1106" i="4" s="1"/>
  <c r="O4127" i="4"/>
  <c r="O4119" i="4"/>
  <c r="O4111" i="4"/>
  <c r="O4103" i="4"/>
  <c r="O4095" i="4"/>
  <c r="O4087" i="4"/>
  <c r="O4079" i="4"/>
  <c r="O529" i="4"/>
  <c r="O521" i="4"/>
  <c r="P521" i="4" s="1"/>
  <c r="O4069" i="4"/>
  <c r="O828" i="4"/>
  <c r="O820" i="4"/>
  <c r="P820" i="4" s="1"/>
  <c r="O512" i="4"/>
  <c r="P512" i="4" s="1"/>
  <c r="O1674" i="4"/>
  <c r="O4059" i="4"/>
  <c r="P4059" i="4" s="1"/>
  <c r="O817" i="4"/>
  <c r="O809" i="4"/>
  <c r="P809" i="4" s="1"/>
  <c r="O1590" i="4"/>
  <c r="P1590" i="4" s="1"/>
  <c r="O284" i="4"/>
  <c r="O276" i="4"/>
  <c r="P276" i="4" s="1"/>
  <c r="O4047" i="4"/>
  <c r="O1294" i="4"/>
  <c r="O1286" i="4"/>
  <c r="O1278" i="4"/>
  <c r="P1278" i="4" s="1"/>
  <c r="O4038" i="4"/>
  <c r="O4030" i="4"/>
  <c r="O803" i="4"/>
  <c r="O795" i="4"/>
  <c r="P795" i="4" s="1"/>
  <c r="O4020" i="4"/>
  <c r="O118" i="4"/>
  <c r="P118" i="4" s="1"/>
  <c r="O401" i="4"/>
  <c r="O393" i="4"/>
  <c r="P393" i="4" s="1"/>
  <c r="O4017" i="4"/>
  <c r="O4009" i="4"/>
  <c r="O1103" i="4"/>
  <c r="O1095" i="4"/>
  <c r="P1095" i="4" s="1"/>
  <c r="O4002" i="4"/>
  <c r="P4002" i="4" s="1"/>
  <c r="O3994" i="4"/>
  <c r="O3986" i="4"/>
  <c r="O3978" i="4"/>
  <c r="O3970" i="4"/>
  <c r="O381" i="4"/>
  <c r="O1669" i="4"/>
  <c r="O1661" i="4"/>
  <c r="O1653" i="4"/>
  <c r="P1653" i="4" s="1"/>
  <c r="O273" i="4"/>
  <c r="O265" i="4"/>
  <c r="P265" i="4" s="1"/>
  <c r="O3966" i="4"/>
  <c r="O1468" i="4"/>
  <c r="P1468" i="4" s="1"/>
  <c r="O75" i="4"/>
  <c r="O67" i="4"/>
  <c r="P67" i="4" s="1"/>
  <c r="O3955" i="4"/>
  <c r="O3947" i="4"/>
  <c r="O3939" i="4"/>
  <c r="P3939" i="4" s="1"/>
  <c r="O3931" i="4"/>
  <c r="P3931" i="4" s="1"/>
  <c r="O3923" i="4"/>
  <c r="O1090" i="4"/>
  <c r="O3915" i="4"/>
  <c r="O3907" i="4"/>
  <c r="P3907" i="4" s="1"/>
  <c r="O3899" i="4"/>
  <c r="O21" i="4"/>
  <c r="O13" i="4"/>
  <c r="P13" i="4" s="1"/>
  <c r="O5" i="4"/>
  <c r="P5" i="4" s="1"/>
  <c r="O3891" i="4"/>
  <c r="O3883" i="4"/>
  <c r="O3875" i="4"/>
  <c r="O3867" i="4"/>
  <c r="P3867" i="4" s="1"/>
  <c r="O3859" i="4"/>
  <c r="P3859" i="4" s="1"/>
  <c r="O3851" i="4"/>
  <c r="P3851" i="4" s="1"/>
  <c r="O3843" i="4"/>
  <c r="O788" i="4"/>
  <c r="O780" i="4"/>
  <c r="O3837" i="4"/>
  <c r="O3829" i="4"/>
  <c r="O1085" i="4"/>
  <c r="O371" i="4"/>
  <c r="O3819" i="4"/>
  <c r="O3811" i="4"/>
  <c r="O3803" i="4"/>
  <c r="O3795" i="4"/>
  <c r="O3787" i="4"/>
  <c r="P3787" i="4" s="1"/>
  <c r="O3779" i="4"/>
  <c r="O3771" i="4"/>
  <c r="O3763" i="4"/>
  <c r="O3755" i="4"/>
  <c r="P3755" i="4" s="1"/>
  <c r="O3747" i="4"/>
  <c r="P3747" i="4" s="1"/>
  <c r="O3739" i="4"/>
  <c r="P3739" i="4" s="1"/>
  <c r="O768" i="4"/>
  <c r="O3735" i="4"/>
  <c r="O760" i="4"/>
  <c r="O752" i="4"/>
  <c r="P752" i="4" s="1"/>
  <c r="O3724" i="4"/>
  <c r="O109" i="4"/>
  <c r="P109" i="4" s="1"/>
  <c r="O3721" i="4"/>
  <c r="O3713" i="4"/>
  <c r="P3713" i="4" s="1"/>
  <c r="O3705" i="4"/>
  <c r="O3697" i="4"/>
  <c r="O504" i="4"/>
  <c r="P504" i="4" s="1"/>
  <c r="O3690" i="4"/>
  <c r="O1077" i="4"/>
  <c r="O1069" i="4"/>
  <c r="P1069" i="4" s="1"/>
  <c r="O3681" i="4"/>
  <c r="O3673" i="4"/>
  <c r="O3665" i="4"/>
  <c r="O1579" i="4"/>
  <c r="O3655" i="4"/>
  <c r="O3647" i="4"/>
  <c r="O3639" i="4"/>
  <c r="O3631" i="4"/>
  <c r="O3623" i="4"/>
  <c r="O3615" i="4"/>
  <c r="O3607" i="4"/>
  <c r="O3599" i="4"/>
  <c r="O3591" i="4"/>
  <c r="O3583" i="4"/>
  <c r="O1274" i="4"/>
  <c r="O3574" i="4"/>
  <c r="O3566" i="4"/>
  <c r="O3558" i="4"/>
  <c r="O3550" i="4"/>
  <c r="O3542" i="4"/>
  <c r="O3534" i="4"/>
  <c r="O1062" i="4"/>
  <c r="O3526" i="4"/>
  <c r="O3518" i="4"/>
  <c r="O1262" i="4"/>
  <c r="P1262" i="4" s="1"/>
  <c r="O3510" i="4"/>
  <c r="O3502" i="4"/>
  <c r="O1459" i="4"/>
  <c r="P1459" i="4" s="1"/>
  <c r="O1256" i="4"/>
  <c r="O362" i="4"/>
  <c r="O3499" i="4"/>
  <c r="O3491" i="4"/>
  <c r="P3491" i="4" s="1"/>
  <c r="O3483" i="4"/>
  <c r="O348" i="4"/>
  <c r="P348" i="4" s="1"/>
  <c r="O1571" i="4"/>
  <c r="P1571" i="4" s="1"/>
  <c r="O3475" i="4"/>
  <c r="O3467" i="4"/>
  <c r="O3459" i="4"/>
  <c r="P3459" i="4" s="1"/>
  <c r="O3451" i="4"/>
  <c r="O3443" i="4"/>
  <c r="O3435" i="4"/>
  <c r="O3427" i="4"/>
  <c r="O3419" i="4"/>
  <c r="O3411" i="4"/>
  <c r="O3403" i="4"/>
  <c r="O3395" i="4"/>
  <c r="O3387" i="4"/>
  <c r="O3379" i="4"/>
  <c r="O3371" i="4"/>
  <c r="O3363" i="4"/>
  <c r="O3355" i="4"/>
  <c r="O3347" i="4"/>
  <c r="O3339" i="4"/>
  <c r="O3331" i="4"/>
  <c r="O3323" i="4"/>
  <c r="P3323" i="4" s="1"/>
  <c r="O3315" i="4"/>
  <c r="P3315" i="4" s="1"/>
  <c r="O3307" i="4"/>
  <c r="O3299" i="4"/>
  <c r="O1453" i="4"/>
  <c r="O1445" i="4"/>
  <c r="P1445" i="4" s="1"/>
  <c r="O1057" i="4"/>
  <c r="O345" i="4"/>
  <c r="O3290" i="4"/>
  <c r="O3282" i="4"/>
  <c r="O3274" i="4"/>
  <c r="O1569" i="4"/>
  <c r="O1047" i="4"/>
  <c r="O1039" i="4"/>
  <c r="O1031" i="4"/>
  <c r="O3261" i="4"/>
  <c r="O3253" i="4"/>
  <c r="O3245" i="4"/>
  <c r="O3237" i="4"/>
  <c r="O3229" i="4"/>
  <c r="P3229" i="4" s="1"/>
  <c r="O3221" i="4"/>
  <c r="O3213" i="4"/>
  <c r="O3205" i="4"/>
  <c r="O495" i="4"/>
  <c r="O487" i="4"/>
  <c r="P487" i="4" s="1"/>
  <c r="O1027" i="4"/>
  <c r="O1019" i="4"/>
  <c r="P1019" i="4" s="1"/>
  <c r="O3193" i="4"/>
  <c r="P3193" i="4" s="1"/>
  <c r="O1245" i="4"/>
  <c r="O3188" i="4"/>
  <c r="O3180" i="4"/>
  <c r="O1012" i="4"/>
  <c r="P1012" i="4" s="1"/>
  <c r="O3173" i="4"/>
  <c r="O1006" i="4"/>
  <c r="O3165" i="4"/>
  <c r="O1237" i="4"/>
  <c r="P1237" i="4" s="1"/>
  <c r="O3156" i="4"/>
  <c r="O3148" i="4"/>
  <c r="O3140" i="4"/>
  <c r="O1001" i="4"/>
  <c r="O993" i="4"/>
  <c r="P993" i="4" s="1"/>
  <c r="O3126" i="4"/>
  <c r="O3118" i="4"/>
  <c r="O3110" i="4"/>
  <c r="P3110" i="4" s="1"/>
  <c r="O3102" i="4"/>
  <c r="P3102" i="4" s="1"/>
  <c r="O987" i="4"/>
  <c r="P987" i="4" s="1"/>
  <c r="O3094" i="4"/>
  <c r="P3094" i="4" s="1"/>
  <c r="O977" i="4"/>
  <c r="P977" i="4" s="1"/>
  <c r="O476" i="4"/>
  <c r="O468" i="4"/>
  <c r="P468" i="4" s="1"/>
  <c r="O3085" i="4"/>
  <c r="P3085" i="4" s="1"/>
  <c r="O1431" i="4"/>
  <c r="P1431" i="4" s="1"/>
  <c r="O3076" i="4"/>
  <c r="O3068" i="4"/>
  <c r="O3060" i="4"/>
  <c r="O1562" i="4"/>
  <c r="O3050" i="4"/>
  <c r="O3042" i="4"/>
  <c r="P3042" i="4" s="1"/>
  <c r="O3034" i="4"/>
  <c r="O3026" i="4"/>
  <c r="O3018" i="4"/>
  <c r="O3010" i="4"/>
  <c r="O3002" i="4"/>
  <c r="P3002" i="4" s="1"/>
  <c r="O2994" i="4"/>
  <c r="O2986" i="4"/>
  <c r="O2978" i="4"/>
  <c r="O2970" i="4"/>
  <c r="O2962" i="4"/>
  <c r="O2954" i="4"/>
  <c r="O2946" i="4"/>
  <c r="O2938" i="4"/>
  <c r="O2930" i="4"/>
  <c r="P2930" i="4" s="1"/>
  <c r="O257" i="4"/>
  <c r="O249" i="4"/>
  <c r="P249" i="4" s="1"/>
  <c r="O2923" i="4"/>
  <c r="O2915" i="4"/>
  <c r="O2907" i="4"/>
  <c r="O1642" i="4"/>
  <c r="O2899" i="4"/>
  <c r="O1634" i="4"/>
  <c r="O1626" i="4"/>
  <c r="P1626" i="4" s="1"/>
  <c r="O2887" i="4"/>
  <c r="O4628" i="4"/>
  <c r="O4620" i="4"/>
  <c r="O1342" i="4"/>
  <c r="P1342" i="4" s="1"/>
  <c r="O4611" i="4"/>
  <c r="O4603" i="4"/>
  <c r="O4595" i="4"/>
  <c r="O4555" i="4"/>
  <c r="O4547" i="4"/>
  <c r="O4539" i="4"/>
  <c r="O4531" i="4"/>
  <c r="O4523" i="4"/>
  <c r="O4515" i="4"/>
  <c r="O299" i="4"/>
  <c r="P299" i="4" s="1"/>
  <c r="O291" i="4"/>
  <c r="O4506" i="4"/>
  <c r="O4498" i="4"/>
  <c r="O1147" i="4"/>
  <c r="O1139" i="4"/>
  <c r="O1690" i="4"/>
  <c r="O4479" i="4"/>
  <c r="O4471" i="4"/>
  <c r="O4463" i="4"/>
  <c r="O4461" i="4"/>
  <c r="O4453" i="4"/>
  <c r="O4445" i="4"/>
  <c r="O4437" i="4"/>
  <c r="O427" i="4"/>
  <c r="P427" i="4" s="1"/>
  <c r="O4430" i="4"/>
  <c r="O4422" i="4"/>
  <c r="O4414" i="4"/>
  <c r="O421" i="4"/>
  <c r="O4391" i="4"/>
  <c r="O4359" i="4"/>
  <c r="O4351" i="4"/>
  <c r="O4343" i="4"/>
  <c r="O1337" i="4"/>
  <c r="O1329" i="4"/>
  <c r="P1329" i="4" s="1"/>
  <c r="O411" i="4"/>
  <c r="O403" i="4"/>
  <c r="P403" i="4" s="1"/>
  <c r="O4319" i="4"/>
  <c r="O4311" i="4"/>
  <c r="O4303" i="4"/>
  <c r="O4295" i="4"/>
  <c r="O1323" i="4"/>
  <c r="O4220" i="4"/>
  <c r="O1125" i="4"/>
  <c r="O1496" i="4"/>
  <c r="O1685" i="4"/>
  <c r="O1482" i="4"/>
  <c r="P1482" i="4" s="1"/>
  <c r="O4198" i="4"/>
  <c r="O4182" i="4"/>
  <c r="O4174" i="4"/>
  <c r="O4166" i="4"/>
  <c r="O1308" i="4"/>
  <c r="P1308" i="4" s="1"/>
  <c r="O4160" i="4"/>
  <c r="O145" i="4"/>
  <c r="P145" i="4" s="1"/>
  <c r="O4156" i="4"/>
  <c r="O4148" i="4"/>
  <c r="O547" i="4"/>
  <c r="O539" i="4"/>
  <c r="P539" i="4" s="1"/>
  <c r="O854" i="4"/>
  <c r="O846" i="4"/>
  <c r="O838" i="4"/>
  <c r="P838" i="4" s="1"/>
  <c r="O4142" i="4"/>
  <c r="O4134" i="4"/>
  <c r="P4134" i="4" s="1"/>
  <c r="O1299" i="4"/>
  <c r="P1299" i="4" s="1"/>
  <c r="O1113" i="4"/>
  <c r="O1105" i="4"/>
  <c r="P1105" i="4" s="1"/>
  <c r="O4126" i="4"/>
  <c r="O4118" i="4"/>
  <c r="O4110" i="4"/>
  <c r="O4102" i="4"/>
  <c r="O4094" i="4"/>
  <c r="O4086" i="4"/>
  <c r="O4078" i="4"/>
  <c r="O528" i="4"/>
  <c r="O520" i="4"/>
  <c r="P520" i="4" s="1"/>
  <c r="O4068" i="4"/>
  <c r="O827" i="4"/>
  <c r="O819" i="4"/>
  <c r="P819" i="4" s="1"/>
  <c r="O511" i="4"/>
  <c r="P511" i="4" s="1"/>
  <c r="O1673" i="4"/>
  <c r="O4058" i="4"/>
  <c r="P4058" i="4" s="1"/>
  <c r="O816" i="4"/>
  <c r="O808" i="4"/>
  <c r="P808" i="4" s="1"/>
  <c r="O1589" i="4"/>
  <c r="P1589" i="4" s="1"/>
  <c r="O283" i="4"/>
  <c r="O275" i="4"/>
  <c r="P275" i="4" s="1"/>
  <c r="O4046" i="4"/>
  <c r="P4046" i="4" s="1"/>
  <c r="O1293" i="4"/>
  <c r="P1293" i="4" s="1"/>
  <c r="O1285" i="4"/>
  <c r="O1277" i="4"/>
  <c r="P1277" i="4" s="1"/>
  <c r="O4037" i="4"/>
  <c r="O4029" i="4"/>
  <c r="O802" i="4"/>
  <c r="O794" i="4"/>
  <c r="P794" i="4" s="1"/>
  <c r="O125" i="4"/>
  <c r="O117" i="4"/>
  <c r="P117" i="4" s="1"/>
  <c r="O400" i="4"/>
  <c r="O392" i="4"/>
  <c r="P392" i="4" s="1"/>
  <c r="O4016" i="4"/>
  <c r="O1478" i="4"/>
  <c r="O1102" i="4"/>
  <c r="O1094" i="4"/>
  <c r="P1094" i="4" s="1"/>
  <c r="O4001" i="4"/>
  <c r="O3993" i="4"/>
  <c r="O3985" i="4"/>
  <c r="O3977" i="4"/>
  <c r="O3969" i="4"/>
  <c r="O380" i="4"/>
  <c r="P380" i="4" s="1"/>
  <c r="O1668" i="4"/>
  <c r="O1660" i="4"/>
  <c r="O1652" i="4"/>
  <c r="P1652" i="4" s="1"/>
  <c r="O272" i="4"/>
  <c r="O264" i="4"/>
  <c r="P264" i="4" s="1"/>
  <c r="O3965" i="4"/>
  <c r="O1467" i="4"/>
  <c r="P1467" i="4" s="1"/>
  <c r="O74" i="4"/>
  <c r="O66" i="4"/>
  <c r="P66" i="4" s="1"/>
  <c r="O3954" i="4"/>
  <c r="O3946" i="4"/>
  <c r="O3938" i="4"/>
  <c r="P3938" i="4" s="1"/>
  <c r="O3930" i="4"/>
  <c r="P3930" i="4" s="1"/>
  <c r="O3922" i="4"/>
  <c r="O1089" i="4"/>
  <c r="P1089" i="4" s="1"/>
  <c r="O3914" i="4"/>
  <c r="O3906" i="4"/>
  <c r="P3906" i="4" s="1"/>
  <c r="O3898" i="4"/>
  <c r="O20" i="4"/>
  <c r="O12" i="4"/>
  <c r="P12" i="4" s="1"/>
  <c r="O4" i="4"/>
  <c r="P4" i="4" s="1"/>
  <c r="O3890" i="4"/>
  <c r="O3882" i="4"/>
  <c r="O3874" i="4"/>
  <c r="O3866" i="4"/>
  <c r="P3866" i="4" s="1"/>
  <c r="O3858" i="4"/>
  <c r="O3850" i="4"/>
  <c r="P3850" i="4" s="1"/>
  <c r="O3842" i="4"/>
  <c r="O787" i="4"/>
  <c r="O779" i="4"/>
  <c r="O3836" i="4"/>
  <c r="O3828" i="4"/>
  <c r="O1084" i="4"/>
  <c r="P1084" i="4" s="1"/>
  <c r="O370" i="4"/>
  <c r="P370" i="4" s="1"/>
  <c r="O3818" i="4"/>
  <c r="O3810" i="4"/>
  <c r="O3802" i="4"/>
  <c r="O3794" i="4"/>
  <c r="O3786" i="4"/>
  <c r="P3786" i="4" s="1"/>
  <c r="O3778" i="4"/>
  <c r="O3770" i="4"/>
  <c r="O3762" i="4"/>
  <c r="O3754" i="4"/>
  <c r="P3754" i="4" s="1"/>
  <c r="O3746" i="4"/>
  <c r="O3738" i="4"/>
  <c r="P3738" i="4" s="1"/>
  <c r="O767" i="4"/>
  <c r="O3734" i="4"/>
  <c r="O759" i="4"/>
  <c r="O751" i="4"/>
  <c r="P751" i="4" s="1"/>
  <c r="O116" i="4"/>
  <c r="O108" i="4"/>
  <c r="P108" i="4" s="1"/>
  <c r="O3720" i="4"/>
  <c r="O3712" i="4"/>
  <c r="P3712" i="4" s="1"/>
  <c r="O3704" i="4"/>
  <c r="O3696" i="4"/>
  <c r="O503" i="4"/>
  <c r="P503" i="4" s="1"/>
  <c r="O3689" i="4"/>
  <c r="O1076" i="4"/>
  <c r="O1068" i="4"/>
  <c r="P1068" i="4" s="1"/>
  <c r="O3680" i="4"/>
  <c r="O3672" i="4"/>
  <c r="O3664" i="4"/>
  <c r="O1578" i="4"/>
  <c r="O3654" i="4"/>
  <c r="O3646" i="4"/>
  <c r="O3638" i="4"/>
  <c r="O3630" i="4"/>
  <c r="O3622" i="4"/>
  <c r="O3614" i="4"/>
  <c r="O3606" i="4"/>
  <c r="O3598" i="4"/>
  <c r="O3590" i="4"/>
  <c r="O3582" i="4"/>
  <c r="O1273" i="4"/>
  <c r="O3573" i="4"/>
  <c r="O3565" i="4"/>
  <c r="O3557" i="4"/>
  <c r="O3549" i="4"/>
  <c r="O3541" i="4"/>
  <c r="O3533" i="4"/>
  <c r="O1061" i="4"/>
  <c r="P1061" i="4" s="1"/>
  <c r="O3525" i="4"/>
  <c r="O3517" i="4"/>
  <c r="O1261" i="4"/>
  <c r="P1261" i="4" s="1"/>
  <c r="O3509" i="4"/>
  <c r="O3501" i="4"/>
  <c r="O1458" i="4"/>
  <c r="P1458" i="4" s="1"/>
  <c r="O1255" i="4"/>
  <c r="O361" i="4"/>
  <c r="O3498" i="4"/>
  <c r="O3490" i="4"/>
  <c r="O3482" i="4"/>
  <c r="P3482" i="4" s="1"/>
  <c r="O347" i="4"/>
  <c r="P347" i="4" s="1"/>
  <c r="O1570" i="4"/>
  <c r="P1570" i="4" s="1"/>
  <c r="O3474" i="4"/>
  <c r="O3466" i="4"/>
  <c r="O3458" i="4"/>
  <c r="P3458" i="4" s="1"/>
  <c r="O3450" i="4"/>
  <c r="O3442" i="4"/>
  <c r="O3434" i="4"/>
  <c r="O3426" i="4"/>
  <c r="O3418" i="4"/>
  <c r="O3410" i="4"/>
  <c r="O3402" i="4"/>
  <c r="O3394" i="4"/>
  <c r="O3386" i="4"/>
  <c r="O3378" i="4"/>
  <c r="O3370" i="4"/>
  <c r="O3362" i="4"/>
  <c r="O3354" i="4"/>
  <c r="O3346" i="4"/>
  <c r="P3346" i="4" s="1"/>
  <c r="O3338" i="4"/>
  <c r="O3330" i="4"/>
  <c r="O3322" i="4"/>
  <c r="P3322" i="4" s="1"/>
  <c r="O3314" i="4"/>
  <c r="O3306" i="4"/>
  <c r="O3298" i="4"/>
  <c r="O1452" i="4"/>
  <c r="O1444" i="4"/>
  <c r="P1444" i="4" s="1"/>
  <c r="O1056" i="4"/>
  <c r="O344" i="4"/>
  <c r="O3289" i="4"/>
  <c r="O3281" i="4"/>
  <c r="O3273" i="4"/>
  <c r="O1568" i="4"/>
  <c r="O1046" i="4"/>
  <c r="O1038" i="4"/>
  <c r="O1030" i="4"/>
  <c r="P1030" i="4" s="1"/>
  <c r="O3260" i="4"/>
  <c r="O3252" i="4"/>
  <c r="O3244" i="4"/>
  <c r="O3236" i="4"/>
  <c r="O3228" i="4"/>
  <c r="P3228" i="4" s="1"/>
  <c r="O3220" i="4"/>
  <c r="O3212" i="4"/>
  <c r="O3204" i="4"/>
  <c r="O494" i="4"/>
  <c r="O486" i="4"/>
  <c r="P486" i="4" s="1"/>
  <c r="O1026" i="4"/>
  <c r="O3200" i="4"/>
  <c r="O3192" i="4"/>
  <c r="P3192" i="4" s="1"/>
  <c r="O1244" i="4"/>
  <c r="P1244" i="4" s="1"/>
  <c r="O3187" i="4"/>
  <c r="O3179" i="4"/>
  <c r="O1011" i="4"/>
  <c r="P1011" i="4" s="1"/>
  <c r="O3172" i="4"/>
  <c r="O1005" i="4"/>
  <c r="P1005" i="4" s="1"/>
  <c r="O3164" i="4"/>
  <c r="O1236" i="4"/>
  <c r="P1236" i="4" s="1"/>
  <c r="O3155" i="4"/>
  <c r="O3147" i="4"/>
  <c r="O3139" i="4"/>
  <c r="O1000" i="4"/>
  <c r="O992" i="4"/>
  <c r="P992" i="4" s="1"/>
  <c r="O3125" i="4"/>
  <c r="O3117" i="4"/>
  <c r="O3109" i="4"/>
  <c r="P3109" i="4" s="1"/>
  <c r="O3101" i="4"/>
  <c r="P3101" i="4" s="1"/>
  <c r="O986" i="4"/>
  <c r="P986" i="4" s="1"/>
  <c r="O3093" i="4"/>
  <c r="P3093" i="4" s="1"/>
  <c r="O976" i="4"/>
  <c r="P976" i="4" s="1"/>
  <c r="O475" i="4"/>
  <c r="O3092" i="4"/>
  <c r="O3084" i="4"/>
  <c r="P3084" i="4" s="1"/>
  <c r="O3083" i="4"/>
  <c r="O3075" i="4"/>
  <c r="O3067" i="4"/>
  <c r="O3059" i="4"/>
  <c r="O1561" i="4"/>
  <c r="O3049" i="4"/>
  <c r="O3041" i="4"/>
  <c r="O3033" i="4"/>
  <c r="O3025" i="4"/>
  <c r="O3017" i="4"/>
  <c r="O3009" i="4"/>
  <c r="P3009" i="4" s="1"/>
  <c r="O3001" i="4"/>
  <c r="O2993" i="4"/>
  <c r="O2985" i="4"/>
  <c r="O2977" i="4"/>
  <c r="O2969" i="4"/>
  <c r="O2961" i="4"/>
  <c r="O2953" i="4"/>
  <c r="O2945" i="4"/>
  <c r="O2937" i="4"/>
  <c r="O2929" i="4"/>
  <c r="O256" i="4"/>
  <c r="O248" i="4"/>
  <c r="P248" i="4" s="1"/>
  <c r="O2922" i="4"/>
  <c r="O2914" i="4"/>
  <c r="O2906" i="4"/>
  <c r="O305" i="4"/>
  <c r="P305" i="4" s="1"/>
  <c r="O4627" i="4"/>
  <c r="O4619" i="4"/>
  <c r="O1341" i="4"/>
  <c r="P1341" i="4" s="1"/>
  <c r="O4610" i="4"/>
  <c r="O4602" i="4"/>
  <c r="O4594" i="4"/>
  <c r="O4554" i="4"/>
  <c r="O4546" i="4"/>
  <c r="O4538" i="4"/>
  <c r="O4530" i="4"/>
  <c r="O4522" i="4"/>
  <c r="O4514" i="4"/>
  <c r="O298" i="4"/>
  <c r="P298" i="4" s="1"/>
  <c r="O290" i="4"/>
  <c r="O4505" i="4"/>
  <c r="O4497" i="4"/>
  <c r="O1146" i="4"/>
  <c r="O1138" i="4"/>
  <c r="O1689" i="4"/>
  <c r="O4478" i="4"/>
  <c r="O4470" i="4"/>
  <c r="O4462" i="4"/>
  <c r="O4460" i="4"/>
  <c r="O4452" i="4"/>
  <c r="O4444" i="4"/>
  <c r="O434" i="4"/>
  <c r="O426" i="4"/>
  <c r="P426" i="4" s="1"/>
  <c r="O4429" i="4"/>
  <c r="O4421" i="4"/>
  <c r="O4413" i="4"/>
  <c r="O420" i="4"/>
  <c r="P420" i="4" s="1"/>
  <c r="O4390" i="4"/>
  <c r="O4358" i="4"/>
  <c r="O4350" i="4"/>
  <c r="O1336" i="4"/>
  <c r="O1131" i="4"/>
  <c r="O410" i="4"/>
  <c r="O4326" i="4"/>
  <c r="O4318" i="4"/>
  <c r="O4310" i="4"/>
  <c r="O4302" i="4"/>
  <c r="O4294" i="4"/>
  <c r="O1322" i="4"/>
  <c r="O4219" i="4"/>
  <c r="O1124" i="4"/>
  <c r="O1495" i="4"/>
  <c r="O1684" i="4"/>
  <c r="O1481" i="4"/>
  <c r="P1481" i="4" s="1"/>
  <c r="O1602" i="4"/>
  <c r="O4631" i="4"/>
  <c r="O4623" i="4"/>
  <c r="O1345" i="4"/>
  <c r="O4614" i="4"/>
  <c r="O4606" i="4"/>
  <c r="O4598" i="4"/>
  <c r="O3764" i="4"/>
  <c r="O3756" i="4"/>
  <c r="P3756" i="4" s="1"/>
  <c r="O3748" i="4"/>
  <c r="P3748" i="4" s="1"/>
  <c r="O3740" i="4"/>
  <c r="P3740" i="4" s="1"/>
  <c r="O769" i="4"/>
  <c r="O761" i="4"/>
  <c r="P761" i="4" s="1"/>
  <c r="O3728" i="4"/>
  <c r="O753" i="4"/>
  <c r="O3725" i="4"/>
  <c r="O110" i="4"/>
  <c r="O3722" i="4"/>
  <c r="O3714" i="4"/>
  <c r="P3714" i="4" s="1"/>
  <c r="O3706" i="4"/>
  <c r="O3698" i="4"/>
  <c r="O505" i="4"/>
  <c r="O3691" i="4"/>
  <c r="O1078" i="4"/>
  <c r="O1070" i="4"/>
  <c r="P1070" i="4" s="1"/>
  <c r="O3682" i="4"/>
  <c r="O3674" i="4"/>
  <c r="O3666" i="4"/>
  <c r="O1580" i="4"/>
  <c r="O3656" i="4"/>
  <c r="O3648" i="4"/>
  <c r="O3640" i="4"/>
  <c r="O3632" i="4"/>
  <c r="O3624" i="4"/>
  <c r="O3616" i="4"/>
  <c r="O3608" i="4"/>
  <c r="O3600" i="4"/>
  <c r="O3592" i="4"/>
  <c r="O3584" i="4"/>
  <c r="O3576" i="4"/>
  <c r="O3575" i="4"/>
  <c r="O3567" i="4"/>
  <c r="O3559" i="4"/>
  <c r="O3551" i="4"/>
  <c r="O3543" i="4"/>
  <c r="O3535" i="4"/>
  <c r="O1063" i="4"/>
  <c r="O3527" i="4"/>
  <c r="O3519" i="4"/>
  <c r="O1263" i="4"/>
  <c r="P1263" i="4" s="1"/>
  <c r="O3511" i="4"/>
  <c r="O3503" i="4"/>
  <c r="O1460" i="4"/>
  <c r="O1257" i="4"/>
  <c r="O363" i="4"/>
  <c r="O355" i="4"/>
  <c r="P355" i="4" s="1"/>
  <c r="O3492" i="4"/>
  <c r="P3492" i="4" s="1"/>
  <c r="O3484" i="4"/>
  <c r="P3484" i="4" s="1"/>
  <c r="O349" i="4"/>
  <c r="P349" i="4" s="1"/>
  <c r="O1572" i="4"/>
  <c r="P1572" i="4" s="1"/>
  <c r="O3476" i="4"/>
  <c r="O3468" i="4"/>
  <c r="O3460" i="4"/>
  <c r="P3460" i="4" s="1"/>
  <c r="O3452" i="4"/>
  <c r="P3452" i="4" s="1"/>
  <c r="O3444" i="4"/>
  <c r="O3436" i="4"/>
  <c r="O3428" i="4"/>
  <c r="O3420" i="4"/>
  <c r="O3412" i="4"/>
  <c r="O3404" i="4"/>
  <c r="O3396" i="4"/>
  <c r="O3388" i="4"/>
  <c r="O3380" i="4"/>
  <c r="O3372" i="4"/>
  <c r="O3364" i="4"/>
  <c r="O3356" i="4"/>
  <c r="O3348" i="4"/>
  <c r="P3348" i="4" s="1"/>
  <c r="O3340" i="4"/>
  <c r="O3332" i="4"/>
  <c r="O3324" i="4"/>
  <c r="O3316" i="4"/>
  <c r="P3316" i="4" s="1"/>
  <c r="O3308" i="4"/>
  <c r="O3300" i="4"/>
  <c r="O1454" i="4"/>
  <c r="O1446" i="4"/>
  <c r="O1438" i="4"/>
  <c r="P1438" i="4" s="1"/>
  <c r="O1050" i="4"/>
  <c r="P1050" i="4" s="1"/>
  <c r="O3291" i="4"/>
  <c r="O3283" i="4"/>
  <c r="O3275" i="4"/>
  <c r="O3267" i="4"/>
  <c r="O1048" i="4"/>
  <c r="O1040" i="4"/>
  <c r="P1040" i="4" s="1"/>
  <c r="O1032" i="4"/>
  <c r="P1032" i="4" s="1"/>
  <c r="O3262" i="4"/>
  <c r="O3254" i="4"/>
  <c r="O3246" i="4"/>
  <c r="O3238" i="4"/>
  <c r="O3230" i="4"/>
  <c r="P3230" i="4" s="1"/>
  <c r="O3222" i="4"/>
  <c r="O3214" i="4"/>
  <c r="O3206" i="4"/>
  <c r="O496" i="4"/>
  <c r="O488" i="4"/>
  <c r="P488" i="4" s="1"/>
  <c r="O1028" i="4"/>
  <c r="O1020" i="4"/>
  <c r="P1020" i="4" s="1"/>
  <c r="O3194" i="4"/>
  <c r="P3194" i="4" s="1"/>
  <c r="O1246" i="4"/>
  <c r="O3189" i="4"/>
  <c r="O3181" i="4"/>
  <c r="O1013" i="4"/>
  <c r="P1013" i="4" s="1"/>
  <c r="O3174" i="4"/>
  <c r="O1007" i="4"/>
  <c r="O3166" i="4"/>
  <c r="O1238" i="4"/>
  <c r="O3157" i="4"/>
  <c r="O3149" i="4"/>
  <c r="O3141" i="4"/>
  <c r="O3133" i="4"/>
  <c r="O994" i="4"/>
  <c r="P994" i="4" s="1"/>
  <c r="O3127" i="4"/>
  <c r="O3119" i="4"/>
  <c r="O3111" i="4"/>
  <c r="O3103" i="4"/>
  <c r="P3103" i="4" s="1"/>
  <c r="O988" i="4"/>
  <c r="O3095" i="4"/>
  <c r="P3095" i="4" s="1"/>
  <c r="O978" i="4"/>
  <c r="O477" i="4"/>
  <c r="O469" i="4"/>
  <c r="P469" i="4" s="1"/>
  <c r="O3086" i="4"/>
  <c r="P3086" i="4" s="1"/>
  <c r="O1432" i="4"/>
  <c r="P1432" i="4" s="1"/>
  <c r="O3077" i="4"/>
  <c r="O3069" i="4"/>
  <c r="O3061" i="4"/>
  <c r="O1563" i="4"/>
  <c r="O3051" i="4"/>
  <c r="O3043" i="4"/>
  <c r="P3043" i="4" s="1"/>
  <c r="O3035" i="4"/>
  <c r="O3027" i="4"/>
  <c r="O3019" i="4"/>
  <c r="O3011" i="4"/>
  <c r="O3003" i="4"/>
  <c r="P3003" i="4" s="1"/>
  <c r="O2995" i="4"/>
  <c r="O2987" i="4"/>
  <c r="P2987" i="4" s="1"/>
  <c r="O2979" i="4"/>
  <c r="O2971" i="4"/>
  <c r="O2963" i="4"/>
  <c r="O2955" i="4"/>
  <c r="O2947" i="4"/>
  <c r="O2939" i="4"/>
  <c r="O2931" i="4"/>
  <c r="O258" i="4"/>
  <c r="O250" i="4"/>
  <c r="P250" i="4" s="1"/>
  <c r="O2924" i="4"/>
  <c r="O2916" i="4"/>
  <c r="O2908" i="4"/>
  <c r="O1643" i="4"/>
  <c r="P1643" i="4" s="1"/>
  <c r="O2900" i="4"/>
  <c r="O1635" i="4"/>
  <c r="O1627" i="4"/>
  <c r="P1627" i="4" s="1"/>
  <c r="O2888" i="4"/>
  <c r="O2880" i="4"/>
  <c r="O2872" i="4"/>
  <c r="O2864" i="4"/>
  <c r="O2856" i="4"/>
  <c r="O2848" i="4"/>
  <c r="O2840" i="4"/>
  <c r="O2832" i="4"/>
  <c r="O2824" i="4"/>
  <c r="O2816" i="4"/>
  <c r="P2816" i="4" s="1"/>
  <c r="O2808" i="4"/>
  <c r="O2800" i="4"/>
  <c r="O1428" i="4"/>
  <c r="O1420" i="4"/>
  <c r="O972" i="4"/>
  <c r="O2792" i="4"/>
  <c r="O2784" i="4"/>
  <c r="O1409" i="4"/>
  <c r="O1401" i="4"/>
  <c r="P1401" i="4" s="1"/>
  <c r="O2775" i="4"/>
  <c r="O741" i="4"/>
  <c r="O733" i="4"/>
  <c r="O725" i="4"/>
  <c r="P725" i="4" s="1"/>
  <c r="O2768" i="4"/>
  <c r="O2760" i="4"/>
  <c r="O2752" i="4"/>
  <c r="O2744" i="4"/>
  <c r="O2736" i="4"/>
  <c r="O2728" i="4"/>
  <c r="O60" i="4"/>
  <c r="O52" i="4"/>
  <c r="O44" i="4"/>
  <c r="P44" i="4" s="1"/>
  <c r="O2720" i="4"/>
  <c r="O2712" i="4"/>
  <c r="O1226" i="4"/>
  <c r="P1226" i="4" s="1"/>
  <c r="O333" i="4"/>
  <c r="P333" i="4" s="1"/>
  <c r="O463" i="4"/>
  <c r="P463" i="4" s="1"/>
  <c r="O1555" i="4"/>
  <c r="O1547" i="4"/>
  <c r="O715" i="4"/>
  <c r="O707" i="4"/>
  <c r="P707" i="4" s="1"/>
  <c r="O2705" i="4"/>
  <c r="O2697" i="4"/>
  <c r="O2689" i="4"/>
  <c r="O2681" i="4"/>
  <c r="O2678" i="4"/>
  <c r="O2670" i="4"/>
  <c r="O2662" i="4"/>
  <c r="O2654" i="4"/>
  <c r="O2646" i="4"/>
  <c r="P2646" i="4" s="1"/>
  <c r="O699" i="4"/>
  <c r="P699" i="4" s="1"/>
  <c r="O2639" i="4"/>
  <c r="O962" i="4"/>
  <c r="P962" i="4" s="1"/>
  <c r="O954" i="4"/>
  <c r="O2632" i="4"/>
  <c r="O2624" i="4"/>
  <c r="O2616" i="4"/>
  <c r="O2608" i="4"/>
  <c r="O2600" i="4"/>
  <c r="O2592" i="4"/>
  <c r="P2592" i="4" s="1"/>
  <c r="O2584" i="4"/>
  <c r="O2576" i="4"/>
  <c r="P2576" i="4" s="1"/>
  <c r="O2568" i="4"/>
  <c r="O2560" i="4"/>
  <c r="O2552" i="4"/>
  <c r="O2544" i="4"/>
  <c r="O2536" i="4"/>
  <c r="O2528" i="4"/>
  <c r="O2520" i="4"/>
  <c r="P2520" i="4" s="1"/>
  <c r="O2512" i="4"/>
  <c r="O2504" i="4"/>
  <c r="O695" i="4"/>
  <c r="O687" i="4"/>
  <c r="P687" i="4" s="1"/>
  <c r="O2492" i="4"/>
  <c r="O2484" i="4"/>
  <c r="O2476" i="4"/>
  <c r="O238" i="4"/>
  <c r="O230" i="4"/>
  <c r="O1223" i="4"/>
  <c r="O1215" i="4"/>
  <c r="O678" i="4"/>
  <c r="O670" i="4"/>
  <c r="P670" i="4" s="1"/>
  <c r="O946" i="4"/>
  <c r="P946" i="4" s="1"/>
  <c r="O2466" i="4"/>
  <c r="O941" i="4"/>
  <c r="O2461" i="4"/>
  <c r="O2453" i="4"/>
  <c r="O2445" i="4"/>
  <c r="O2437" i="4"/>
  <c r="O2429" i="4"/>
  <c r="P2429" i="4" s="1"/>
  <c r="O1539" i="4"/>
  <c r="O221" i="4"/>
  <c r="O2422" i="4"/>
  <c r="O2414" i="4"/>
  <c r="P2414" i="4" s="1"/>
  <c r="O1397" i="4"/>
  <c r="O1389" i="4"/>
  <c r="P1389" i="4" s="1"/>
  <c r="O2404" i="4"/>
  <c r="O2396" i="4"/>
  <c r="O2388" i="4"/>
  <c r="O2380" i="4"/>
  <c r="O2372" i="4"/>
  <c r="O2364" i="4"/>
  <c r="O2356" i="4"/>
  <c r="O2348" i="4"/>
  <c r="O133" i="4"/>
  <c r="O2347" i="4"/>
  <c r="O2339" i="4"/>
  <c r="O2331" i="4"/>
  <c r="O2323" i="4"/>
  <c r="O2315" i="4"/>
  <c r="O2307" i="4"/>
  <c r="O2299" i="4"/>
  <c r="O2291" i="4"/>
  <c r="P2291" i="4" s="1"/>
  <c r="O1377" i="4"/>
  <c r="P1377" i="4" s="1"/>
  <c r="O2290" i="4"/>
  <c r="O2282" i="4"/>
  <c r="P2282" i="4" s="1"/>
  <c r="O2274" i="4"/>
  <c r="O326" i="4"/>
  <c r="O1210" i="4"/>
  <c r="O1202" i="4"/>
  <c r="O2264" i="4"/>
  <c r="O663" i="4"/>
  <c r="O2257" i="4"/>
  <c r="O1371" i="4"/>
  <c r="P1371" i="4" s="1"/>
  <c r="O2249" i="4"/>
  <c r="O654" i="4"/>
  <c r="P654" i="4" s="1"/>
  <c r="O2241" i="4"/>
  <c r="O648" i="4"/>
  <c r="O2232" i="4"/>
  <c r="O2224" i="4"/>
  <c r="O2216" i="4"/>
  <c r="O2208" i="4"/>
  <c r="O2200" i="4"/>
  <c r="O2192" i="4"/>
  <c r="P2192" i="4" s="1"/>
  <c r="O2184" i="4"/>
  <c r="O2176" i="4"/>
  <c r="O2168" i="4"/>
  <c r="P2168" i="4" s="1"/>
  <c r="O1532" i="4"/>
  <c r="P1532" i="4" s="1"/>
  <c r="O2164" i="4"/>
  <c r="O2156" i="4"/>
  <c r="O2148" i="4"/>
  <c r="O1368" i="4"/>
  <c r="O1360" i="4"/>
  <c r="O214" i="4"/>
  <c r="O206" i="4"/>
  <c r="O198" i="4"/>
  <c r="P198" i="4" s="1"/>
  <c r="O2133" i="4"/>
  <c r="O2125" i="4"/>
  <c r="O2117" i="4"/>
  <c r="P2117" i="4" s="1"/>
  <c r="O2109" i="4"/>
  <c r="P2109" i="4" s="1"/>
  <c r="O2101" i="4"/>
  <c r="O2093" i="4"/>
  <c r="O927" i="4"/>
  <c r="O2088" i="4"/>
  <c r="O915" i="4"/>
  <c r="O907" i="4"/>
  <c r="P907" i="4" s="1"/>
  <c r="O1193" i="4"/>
  <c r="P1193" i="4" s="1"/>
  <c r="O2081" i="4"/>
  <c r="O1184" i="4"/>
  <c r="O36" i="4"/>
  <c r="O28" i="4"/>
  <c r="P28" i="4" s="1"/>
  <c r="O2075" i="4"/>
  <c r="O2067" i="4"/>
  <c r="O902" i="4"/>
  <c r="O894" i="4"/>
  <c r="P894" i="4" s="1"/>
  <c r="O1175" i="4"/>
  <c r="P1175" i="4" s="1"/>
  <c r="O639" i="4"/>
  <c r="O631" i="4"/>
  <c r="O623" i="4"/>
  <c r="O615" i="4"/>
  <c r="P615" i="4" s="1"/>
  <c r="O2054" i="4"/>
  <c r="O2046" i="4"/>
  <c r="O2038" i="4"/>
  <c r="P2038" i="4" s="1"/>
  <c r="O320" i="4"/>
  <c r="O312" i="4"/>
  <c r="P312" i="4" s="1"/>
  <c r="O2024" i="4"/>
  <c r="O2016" i="4"/>
  <c r="O2008" i="4"/>
  <c r="O2000" i="4"/>
  <c r="O1992" i="4"/>
  <c r="O1984" i="4"/>
  <c r="O1976" i="4"/>
  <c r="P1976" i="4" s="1"/>
  <c r="O1968" i="4"/>
  <c r="O1960" i="4"/>
  <c r="O1952" i="4"/>
  <c r="O1944" i="4"/>
  <c r="O1936" i="4"/>
  <c r="O604" i="4"/>
  <c r="O596" i="4"/>
  <c r="P596" i="4" s="1"/>
  <c r="O1928" i="4"/>
  <c r="O1920" i="4"/>
  <c r="O887" i="4"/>
  <c r="P887" i="4" s="1"/>
  <c r="O1913" i="4"/>
  <c r="O1905" i="4"/>
  <c r="O1897" i="4"/>
  <c r="P1897" i="4" s="1"/>
  <c r="O1889" i="4"/>
  <c r="P1889" i="4" s="1"/>
  <c r="O1881" i="4"/>
  <c r="O1873" i="4"/>
  <c r="O1865" i="4"/>
  <c r="O1857" i="4"/>
  <c r="O1849" i="4"/>
  <c r="O100" i="4"/>
  <c r="O92" i="4"/>
  <c r="O84" i="4"/>
  <c r="P84" i="4" s="1"/>
  <c r="O194" i="4"/>
  <c r="O186" i="4"/>
  <c r="P186" i="4" s="1"/>
  <c r="O1843" i="4"/>
  <c r="O1835" i="4"/>
  <c r="O594" i="4"/>
  <c r="O586" i="4"/>
  <c r="P586" i="4" s="1"/>
  <c r="O1822" i="4"/>
  <c r="O1814" i="4"/>
  <c r="O1813" i="4"/>
  <c r="O1172" i="4"/>
  <c r="O1164" i="4"/>
  <c r="P1164" i="4" s="1"/>
  <c r="O1807" i="4"/>
  <c r="O1799" i="4"/>
  <c r="O1791" i="4"/>
  <c r="O876" i="4"/>
  <c r="O868" i="4"/>
  <c r="O860" i="4"/>
  <c r="P860" i="4" s="1"/>
  <c r="O176" i="4"/>
  <c r="O168" i="4"/>
  <c r="P168" i="4" s="1"/>
  <c r="O1783" i="4"/>
  <c r="O1606" i="4"/>
  <c r="P1606" i="4" s="1"/>
  <c r="O1775" i="4"/>
  <c r="O1767" i="4"/>
  <c r="O1759" i="4"/>
  <c r="O447" i="4"/>
  <c r="P447" i="4" s="1"/>
  <c r="O1752" i="4"/>
  <c r="O1744" i="4"/>
  <c r="O1351" i="4"/>
  <c r="O579" i="4"/>
  <c r="P579" i="4" s="1"/>
  <c r="O571" i="4"/>
  <c r="O563" i="4"/>
  <c r="O555" i="4"/>
  <c r="P555" i="4" s="1"/>
  <c r="O1735" i="4"/>
  <c r="O1727" i="4"/>
  <c r="O1719" i="4"/>
  <c r="O1711" i="4"/>
  <c r="O1703" i="4"/>
  <c r="P1703" i="4" s="1"/>
  <c r="O1151" i="4"/>
  <c r="P1151" i="4" s="1"/>
  <c r="O1522" i="4"/>
  <c r="P1522" i="4" s="1"/>
  <c r="O1699" i="4"/>
  <c r="O1510" i="4"/>
  <c r="O1502" i="4"/>
  <c r="P1502" i="4" s="1"/>
  <c r="O1692" i="4"/>
  <c r="O161" i="4"/>
  <c r="O153" i="4"/>
  <c r="P153" i="4" s="1"/>
  <c r="O311" i="4"/>
  <c r="O2879" i="4"/>
  <c r="O2871" i="4"/>
  <c r="O2863" i="4"/>
  <c r="O2855" i="4"/>
  <c r="O2847" i="4"/>
  <c r="O2839" i="4"/>
  <c r="O2831" i="4"/>
  <c r="O2823" i="4"/>
  <c r="O2815" i="4"/>
  <c r="P2815" i="4" s="1"/>
  <c r="O2807" i="4"/>
  <c r="O2799" i="4"/>
  <c r="O1427" i="4"/>
  <c r="O1419" i="4"/>
  <c r="P1419" i="4" s="1"/>
  <c r="O971" i="4"/>
  <c r="P971" i="4" s="1"/>
  <c r="O2791" i="4"/>
  <c r="O2783" i="4"/>
  <c r="O1408" i="4"/>
  <c r="O1400" i="4"/>
  <c r="P1400" i="4" s="1"/>
  <c r="O2774" i="4"/>
  <c r="O740" i="4"/>
  <c r="O732" i="4"/>
  <c r="O724" i="4"/>
  <c r="P724" i="4" s="1"/>
  <c r="O2767" i="4"/>
  <c r="O2759" i="4"/>
  <c r="O2751" i="4"/>
  <c r="O2743" i="4"/>
  <c r="O2735" i="4"/>
  <c r="O2727" i="4"/>
  <c r="O59" i="4"/>
  <c r="O51" i="4"/>
  <c r="O43" i="4"/>
  <c r="P43" i="4" s="1"/>
  <c r="O2719" i="4"/>
  <c r="O1233" i="4"/>
  <c r="O1225" i="4"/>
  <c r="P1225" i="4" s="1"/>
  <c r="O332" i="4"/>
  <c r="P332" i="4" s="1"/>
  <c r="O462" i="4"/>
  <c r="P462" i="4" s="1"/>
  <c r="O1554" i="4"/>
  <c r="O722" i="4"/>
  <c r="O714" i="4"/>
  <c r="O706" i="4"/>
  <c r="P706" i="4" s="1"/>
  <c r="O2704" i="4"/>
  <c r="O2696" i="4"/>
  <c r="O2688" i="4"/>
  <c r="O2680" i="4"/>
  <c r="O2677" i="4"/>
  <c r="O2669" i="4"/>
  <c r="O2661" i="4"/>
  <c r="O2653" i="4"/>
  <c r="O2645" i="4"/>
  <c r="P2645" i="4" s="1"/>
  <c r="O698" i="4"/>
  <c r="P698" i="4" s="1"/>
  <c r="O2638" i="4"/>
  <c r="O961" i="4"/>
  <c r="P961" i="4" s="1"/>
  <c r="O953" i="4"/>
  <c r="P953" i="4" s="1"/>
  <c r="O2631" i="4"/>
  <c r="O2623" i="4"/>
  <c r="O2615" i="4"/>
  <c r="O2607" i="4"/>
  <c r="O2599" i="4"/>
  <c r="O2591" i="4"/>
  <c r="P2591" i="4" s="1"/>
  <c r="O2583" i="4"/>
  <c r="O2575" i="4"/>
  <c r="P2575" i="4" s="1"/>
  <c r="O2567" i="4"/>
  <c r="O2559" i="4"/>
  <c r="O2551" i="4"/>
  <c r="O2543" i="4"/>
  <c r="O2535" i="4"/>
  <c r="O2527" i="4"/>
  <c r="O2519" i="4"/>
  <c r="P2519" i="4" s="1"/>
  <c r="O2511" i="4"/>
  <c r="O2503" i="4"/>
  <c r="P2503" i="4" s="1"/>
  <c r="O694" i="4"/>
  <c r="O686" i="4"/>
  <c r="P686" i="4" s="1"/>
  <c r="O2491" i="4"/>
  <c r="O2483" i="4"/>
  <c r="O2475" i="4"/>
  <c r="O237" i="4"/>
  <c r="O229" i="4"/>
  <c r="P229" i="4" s="1"/>
  <c r="O1222" i="4"/>
  <c r="O1214" i="4"/>
  <c r="P1214" i="4" s="1"/>
  <c r="O677" i="4"/>
  <c r="O669" i="4"/>
  <c r="O945" i="4"/>
  <c r="P945" i="4" s="1"/>
  <c r="O2465" i="4"/>
  <c r="O940" i="4"/>
  <c r="O2460" i="4"/>
  <c r="O2452" i="4"/>
  <c r="O2444" i="4"/>
  <c r="O2436" i="4"/>
  <c r="O1546" i="4"/>
  <c r="O2428" i="4"/>
  <c r="O220" i="4"/>
  <c r="P220" i="4" s="1"/>
  <c r="O2421" i="4"/>
  <c r="O2413" i="4"/>
  <c r="P2413" i="4" s="1"/>
  <c r="O1396" i="4"/>
  <c r="O1388" i="4"/>
  <c r="P1388" i="4" s="1"/>
  <c r="O2403" i="4"/>
  <c r="O2395" i="4"/>
  <c r="O2387" i="4"/>
  <c r="O2379" i="4"/>
  <c r="O2371" i="4"/>
  <c r="O2363" i="4"/>
  <c r="O2355" i="4"/>
  <c r="O140" i="4"/>
  <c r="O132" i="4"/>
  <c r="O2346" i="4"/>
  <c r="O2338" i="4"/>
  <c r="O2330" i="4"/>
  <c r="O2322" i="4"/>
  <c r="O2314" i="4"/>
  <c r="O2306" i="4"/>
  <c r="O2298" i="4"/>
  <c r="O1384" i="4"/>
  <c r="O457" i="4"/>
  <c r="O2289" i="4"/>
  <c r="O2281" i="4"/>
  <c r="P2281" i="4" s="1"/>
  <c r="O2273" i="4"/>
  <c r="O325" i="4"/>
  <c r="P325" i="4" s="1"/>
  <c r="O1209" i="4"/>
  <c r="O1201" i="4"/>
  <c r="P1201" i="4" s="1"/>
  <c r="O2263" i="4"/>
  <c r="O662" i="4"/>
  <c r="P662" i="4" s="1"/>
  <c r="O2256" i="4"/>
  <c r="O1370" i="4"/>
  <c r="P1370" i="4" s="1"/>
  <c r="O2248" i="4"/>
  <c r="O653" i="4"/>
  <c r="P653" i="4" s="1"/>
  <c r="O2240" i="4"/>
  <c r="O647" i="4"/>
  <c r="O2231" i="4"/>
  <c r="O2223" i="4"/>
  <c r="O2215" i="4"/>
  <c r="O2207" i="4"/>
  <c r="O2199" i="4"/>
  <c r="O2191" i="4"/>
  <c r="P2191" i="4" s="1"/>
  <c r="O2183" i="4"/>
  <c r="O2175" i="4"/>
  <c r="O2167" i="4"/>
  <c r="P2167" i="4" s="1"/>
  <c r="O1531" i="4"/>
  <c r="P1531" i="4" s="1"/>
  <c r="O2163" i="4"/>
  <c r="O2155" i="4"/>
  <c r="O2147" i="4"/>
  <c r="O1367" i="4"/>
  <c r="O1359" i="4"/>
  <c r="O213" i="4"/>
  <c r="O205" i="4"/>
  <c r="O2140" i="4"/>
  <c r="O2132" i="4"/>
  <c r="O2124" i="4"/>
  <c r="O2116" i="4"/>
  <c r="P2116" i="4" s="1"/>
  <c r="O2108" i="4"/>
  <c r="P2108" i="4" s="1"/>
  <c r="O2100" i="4"/>
  <c r="O2092" i="4"/>
  <c r="O926" i="4"/>
  <c r="P926" i="4" s="1"/>
  <c r="O922" i="4"/>
  <c r="O914" i="4"/>
  <c r="O906" i="4"/>
  <c r="P906" i="4" s="1"/>
  <c r="O1192" i="4"/>
  <c r="P1192" i="4" s="1"/>
  <c r="O1191" i="4"/>
  <c r="O1183" i="4"/>
  <c r="O35" i="4"/>
  <c r="O27" i="4"/>
  <c r="P27" i="4" s="1"/>
  <c r="O2074" i="4"/>
  <c r="O2066" i="4"/>
  <c r="O901" i="4"/>
  <c r="O893" i="4"/>
  <c r="P893" i="4" s="1"/>
  <c r="O2062" i="4"/>
  <c r="O638" i="4"/>
  <c r="P638" i="4" s="1"/>
  <c r="O630" i="4"/>
  <c r="O622" i="4"/>
  <c r="O614" i="4"/>
  <c r="P614" i="4" s="1"/>
  <c r="O2053" i="4"/>
  <c r="O2045" i="4"/>
  <c r="O2037" i="4"/>
  <c r="P2037" i="4" s="1"/>
  <c r="O319" i="4"/>
  <c r="O2031" i="4"/>
  <c r="O2023" i="4"/>
  <c r="O2015" i="4"/>
  <c r="O2007" i="4"/>
  <c r="O1999" i="4"/>
  <c r="O1991" i="4"/>
  <c r="O1983" i="4"/>
  <c r="O1975" i="4"/>
  <c r="P1975" i="4" s="1"/>
  <c r="O1967" i="4"/>
  <c r="O1959" i="4"/>
  <c r="O1951" i="4"/>
  <c r="O1943" i="4"/>
  <c r="O1935" i="4"/>
  <c r="O603" i="4"/>
  <c r="O595" i="4"/>
  <c r="P595" i="4" s="1"/>
  <c r="O1927" i="4"/>
  <c r="O1919" i="4"/>
  <c r="O886" i="4"/>
  <c r="P886" i="4" s="1"/>
  <c r="O1912" i="4"/>
  <c r="O1904" i="4"/>
  <c r="O1896" i="4"/>
  <c r="P1896" i="4" s="1"/>
  <c r="O1888" i="4"/>
  <c r="O1880" i="4"/>
  <c r="O1872" i="4"/>
  <c r="O1864" i="4"/>
  <c r="O1856" i="4"/>
  <c r="O1848" i="4"/>
  <c r="O99" i="4"/>
  <c r="O91" i="4"/>
  <c r="O83" i="4"/>
  <c r="P83" i="4" s="1"/>
  <c r="O193" i="4"/>
  <c r="O185" i="4"/>
  <c r="P185" i="4" s="1"/>
  <c r="O1842" i="4"/>
  <c r="O1834" i="4"/>
  <c r="O593" i="4"/>
  <c r="O585" i="4"/>
  <c r="P585" i="4" s="1"/>
  <c r="O1821" i="4"/>
  <c r="O1620" i="4"/>
  <c r="O1812" i="4"/>
  <c r="O1171" i="4"/>
  <c r="O1163" i="4"/>
  <c r="P1163" i="4" s="1"/>
  <c r="O1806" i="4"/>
  <c r="O1798" i="4"/>
  <c r="O883" i="4"/>
  <c r="O875" i="4"/>
  <c r="O867" i="4"/>
  <c r="O859" i="4"/>
  <c r="O175" i="4"/>
  <c r="O1790" i="4"/>
  <c r="O1613" i="4"/>
  <c r="O1782" i="4"/>
  <c r="O1774" i="4"/>
  <c r="O1766" i="4"/>
  <c r="P1766" i="4" s="1"/>
  <c r="O1758" i="4"/>
  <c r="P1758" i="4" s="1"/>
  <c r="O446" i="4"/>
  <c r="P446" i="4" s="1"/>
  <c r="O1751" i="4"/>
  <c r="O1743" i="4"/>
  <c r="O1350" i="4"/>
  <c r="P1350" i="4" s="1"/>
  <c r="O578" i="4"/>
  <c r="P578" i="4" s="1"/>
  <c r="O570" i="4"/>
  <c r="O562" i="4"/>
  <c r="O554" i="4"/>
  <c r="P554" i="4" s="1"/>
  <c r="O1734" i="4"/>
  <c r="O1726" i="4"/>
  <c r="O1718" i="4"/>
  <c r="O1710" i="4"/>
  <c r="O1702" i="4"/>
  <c r="P1702" i="4" s="1"/>
  <c r="O1150" i="4"/>
  <c r="P1150" i="4" s="1"/>
  <c r="O1521" i="4"/>
  <c r="O1698" i="4"/>
  <c r="O1509" i="4"/>
  <c r="O1501" i="4"/>
  <c r="P1501" i="4" s="1"/>
  <c r="O1691" i="4"/>
  <c r="O160" i="4"/>
  <c r="O441" i="4"/>
  <c r="O310" i="4"/>
  <c r="O1641" i="4"/>
  <c r="O2898" i="4"/>
  <c r="O1633" i="4"/>
  <c r="O2894" i="4"/>
  <c r="O2886" i="4"/>
  <c r="O2878" i="4"/>
  <c r="O2870" i="4"/>
  <c r="O2862" i="4"/>
  <c r="O2854" i="4"/>
  <c r="O2846" i="4"/>
  <c r="O2838" i="4"/>
  <c r="O2830" i="4"/>
  <c r="O2822" i="4"/>
  <c r="O2814" i="4"/>
  <c r="P2814" i="4" s="1"/>
  <c r="O2806" i="4"/>
  <c r="O2798" i="4"/>
  <c r="O1426" i="4"/>
  <c r="O1418" i="4"/>
  <c r="P1418" i="4" s="1"/>
  <c r="O970" i="4"/>
  <c r="P970" i="4" s="1"/>
  <c r="O2790" i="4"/>
  <c r="O2782" i="4"/>
  <c r="O1407" i="4"/>
  <c r="O1399" i="4"/>
  <c r="P1399" i="4" s="1"/>
  <c r="O747" i="4"/>
  <c r="O739" i="4"/>
  <c r="O731" i="4"/>
  <c r="O723" i="4"/>
  <c r="P723" i="4" s="1"/>
  <c r="O2766" i="4"/>
  <c r="O2758" i="4"/>
  <c r="O2750" i="4"/>
  <c r="O2742" i="4"/>
  <c r="O2734" i="4"/>
  <c r="O2726" i="4"/>
  <c r="O58" i="4"/>
  <c r="O50" i="4"/>
  <c r="O42" i="4"/>
  <c r="P42" i="4" s="1"/>
  <c r="O2718" i="4"/>
  <c r="O1232" i="4"/>
  <c r="O339" i="4"/>
  <c r="O331" i="4"/>
  <c r="P331" i="4" s="1"/>
  <c r="O461" i="4"/>
  <c r="P461" i="4" s="1"/>
  <c r="O1553" i="4"/>
  <c r="O721" i="4"/>
  <c r="O713" i="4"/>
  <c r="P713" i="4" s="1"/>
  <c r="O2711" i="4"/>
  <c r="O2703" i="4"/>
  <c r="O2695" i="4"/>
  <c r="O2687" i="4"/>
  <c r="O1625" i="4"/>
  <c r="O2676" i="4"/>
  <c r="O2668" i="4"/>
  <c r="O2660" i="4"/>
  <c r="O2652" i="4"/>
  <c r="O705" i="4"/>
  <c r="O697" i="4"/>
  <c r="P697" i="4" s="1"/>
  <c r="O2637" i="4"/>
  <c r="O960" i="4"/>
  <c r="P960" i="4" s="1"/>
  <c r="O952" i="4"/>
  <c r="P952" i="4" s="1"/>
  <c r="O2630" i="4"/>
  <c r="O2622" i="4"/>
  <c r="O2614" i="4"/>
  <c r="O2606" i="4"/>
  <c r="O2598" i="4"/>
  <c r="O2590" i="4"/>
  <c r="P2590" i="4" s="1"/>
  <c r="O2582" i="4"/>
  <c r="O2574" i="4"/>
  <c r="P2574" i="4" s="1"/>
  <c r="O2566" i="4"/>
  <c r="O2558" i="4"/>
  <c r="O2550" i="4"/>
  <c r="O2542" i="4"/>
  <c r="O2534" i="4"/>
  <c r="O2526" i="4"/>
  <c r="P2526" i="4" s="1"/>
  <c r="O2518" i="4"/>
  <c r="P2518" i="4" s="1"/>
  <c r="O2510" i="4"/>
  <c r="O2502" i="4"/>
  <c r="P2502" i="4" s="1"/>
  <c r="O693" i="4"/>
  <c r="O685" i="4"/>
  <c r="P685" i="4" s="1"/>
  <c r="O2490" i="4"/>
  <c r="O2482" i="4"/>
  <c r="O2474" i="4"/>
  <c r="O236" i="4"/>
  <c r="O228" i="4"/>
  <c r="P228" i="4" s="1"/>
  <c r="O1221" i="4"/>
  <c r="O684" i="4"/>
  <c r="O676" i="4"/>
  <c r="O668" i="4"/>
  <c r="P668" i="4" s="1"/>
  <c r="O2472" i="4"/>
  <c r="O2464" i="4"/>
  <c r="O939" i="4"/>
  <c r="P939" i="4" s="1"/>
  <c r="O2459" i="4"/>
  <c r="O2451" i="4"/>
  <c r="O2443" i="4"/>
  <c r="P2443" i="4" s="1"/>
  <c r="O2435" i="4"/>
  <c r="O1545" i="4"/>
  <c r="O2427" i="4"/>
  <c r="O219" i="4"/>
  <c r="P219" i="4" s="1"/>
  <c r="O2420" i="4"/>
  <c r="O2412" i="4"/>
  <c r="P2412" i="4" s="1"/>
  <c r="O1395" i="4"/>
  <c r="P1395" i="4" s="1"/>
  <c r="O1387" i="4"/>
  <c r="P1387" i="4" s="1"/>
  <c r="O2402" i="4"/>
  <c r="O2394" i="4"/>
  <c r="O2386" i="4"/>
  <c r="O2378" i="4"/>
  <c r="O2370" i="4"/>
  <c r="O2362" i="4"/>
  <c r="O2354" i="4"/>
  <c r="O139" i="4"/>
  <c r="O131" i="4"/>
  <c r="P131" i="4" s="1"/>
  <c r="O2345" i="4"/>
  <c r="O2337" i="4"/>
  <c r="O2329" i="4"/>
  <c r="O2321" i="4"/>
  <c r="O2313" i="4"/>
  <c r="O2305" i="4"/>
  <c r="O2297" i="4"/>
  <c r="O1383" i="4"/>
  <c r="O456" i="4"/>
  <c r="O2288" i="4"/>
  <c r="O2280" i="4"/>
  <c r="P2280" i="4" s="1"/>
  <c r="O2272" i="4"/>
  <c r="O324" i="4"/>
  <c r="P324" i="4" s="1"/>
  <c r="O1208" i="4"/>
  <c r="O1200" i="4"/>
  <c r="O2262" i="4"/>
  <c r="O661" i="4"/>
  <c r="P661" i="4" s="1"/>
  <c r="O2255" i="4"/>
  <c r="O1369" i="4"/>
  <c r="O2247" i="4"/>
  <c r="O652" i="4"/>
  <c r="P652" i="4" s="1"/>
  <c r="O2239" i="4"/>
  <c r="O646" i="4"/>
  <c r="O2230" i="4"/>
  <c r="O2222" i="4"/>
  <c r="O2214" i="4"/>
  <c r="O2206" i="4"/>
  <c r="O2198" i="4"/>
  <c r="O2190" i="4"/>
  <c r="P2190" i="4" s="1"/>
  <c r="O2182" i="4"/>
  <c r="O2174" i="4"/>
  <c r="O1538" i="4"/>
  <c r="O1530" i="4"/>
  <c r="P1530" i="4" s="1"/>
  <c r="O2162" i="4"/>
  <c r="O2154" i="4"/>
  <c r="O2146" i="4"/>
  <c r="P2146" i="4" s="1"/>
  <c r="O1366" i="4"/>
  <c r="O1358" i="4"/>
  <c r="P1358" i="4" s="1"/>
  <c r="O212" i="4"/>
  <c r="O204" i="4"/>
  <c r="P204" i="4" s="1"/>
  <c r="O2139" i="4"/>
  <c r="O2131" i="4"/>
  <c r="O2123" i="4"/>
  <c r="O2115" i="4"/>
  <c r="P2115" i="4" s="1"/>
  <c r="O2107" i="4"/>
  <c r="P2107" i="4" s="1"/>
  <c r="O2099" i="4"/>
  <c r="O933" i="4"/>
  <c r="O925" i="4"/>
  <c r="P925" i="4" s="1"/>
  <c r="O921" i="4"/>
  <c r="O913" i="4"/>
  <c r="O1199" i="4"/>
  <c r="O2087" i="4"/>
  <c r="O1190" i="4"/>
  <c r="O1182" i="4"/>
  <c r="O34" i="4"/>
  <c r="O26" i="4"/>
  <c r="P26" i="4" s="1"/>
  <c r="O2073" i="4"/>
  <c r="O2065" i="4"/>
  <c r="O900" i="4"/>
  <c r="O1181" i="4"/>
  <c r="O2061" i="4"/>
  <c r="O637" i="4"/>
  <c r="P637" i="4" s="1"/>
  <c r="O629" i="4"/>
  <c r="P629" i="4" s="1"/>
  <c r="O621" i="4"/>
  <c r="O613" i="4"/>
  <c r="P613" i="4" s="1"/>
  <c r="O2052" i="4"/>
  <c r="O2044" i="4"/>
  <c r="O2036" i="4"/>
  <c r="P2036" i="4" s="1"/>
  <c r="O318" i="4"/>
  <c r="O2030" i="4"/>
  <c r="O2022" i="4"/>
  <c r="O2014" i="4"/>
  <c r="O2006" i="4"/>
  <c r="O1998" i="4"/>
  <c r="O1990" i="4"/>
  <c r="O1982" i="4"/>
  <c r="O1974" i="4"/>
  <c r="P1974" i="4" s="1"/>
  <c r="O1966" i="4"/>
  <c r="O1958" i="4"/>
  <c r="O1950" i="4"/>
  <c r="O1942" i="4"/>
  <c r="O610" i="4"/>
  <c r="O602" i="4"/>
  <c r="P602" i="4" s="1"/>
  <c r="O1934" i="4"/>
  <c r="O1926" i="4"/>
  <c r="O1918" i="4"/>
  <c r="O885" i="4"/>
  <c r="P885" i="4" s="1"/>
  <c r="O1911" i="4"/>
  <c r="O1903" i="4"/>
  <c r="O1895" i="4"/>
  <c r="P1895" i="4" s="1"/>
  <c r="O1887" i="4"/>
  <c r="O1879" i="4"/>
  <c r="P1879" i="4" s="1"/>
  <c r="O1871" i="4"/>
  <c r="P1871" i="4" s="1"/>
  <c r="O1863" i="4"/>
  <c r="O1855" i="4"/>
  <c r="O1847" i="4"/>
  <c r="O98" i="4"/>
  <c r="O90" i="4"/>
  <c r="O82" i="4"/>
  <c r="P82" i="4" s="1"/>
  <c r="O192" i="4"/>
  <c r="O184" i="4"/>
  <c r="P184" i="4" s="1"/>
  <c r="O1841" i="4"/>
  <c r="O1833" i="4"/>
  <c r="O592" i="4"/>
  <c r="O584" i="4"/>
  <c r="P584" i="4" s="1"/>
  <c r="O1820" i="4"/>
  <c r="O1619" i="4"/>
  <c r="O1811" i="4"/>
  <c r="O1170" i="4"/>
  <c r="O1162" i="4"/>
  <c r="P1162" i="4" s="1"/>
  <c r="O1805" i="4"/>
  <c r="O1797" i="4"/>
  <c r="O882" i="4"/>
  <c r="O874" i="4"/>
  <c r="O866" i="4"/>
  <c r="O858" i="4"/>
  <c r="P858" i="4" s="1"/>
  <c r="O174" i="4"/>
  <c r="O1789" i="4"/>
  <c r="O1612" i="4"/>
  <c r="O1781" i="4"/>
  <c r="O1773" i="4"/>
  <c r="O1765" i="4"/>
  <c r="P1765" i="4" s="1"/>
  <c r="O1757" i="4"/>
  <c r="P1757" i="4" s="1"/>
  <c r="O445" i="4"/>
  <c r="P445" i="4" s="1"/>
  <c r="O1750" i="4"/>
  <c r="O1742" i="4"/>
  <c r="O1349" i="4"/>
  <c r="P1349" i="4" s="1"/>
  <c r="O577" i="4"/>
  <c r="P577" i="4" s="1"/>
  <c r="O569" i="4"/>
  <c r="P569" i="4" s="1"/>
  <c r="O561" i="4"/>
  <c r="O553" i="4"/>
  <c r="P553" i="4" s="1"/>
  <c r="O1733" i="4"/>
  <c r="O1725" i="4"/>
  <c r="O1717" i="4"/>
  <c r="O1709" i="4"/>
  <c r="O1701" i="4"/>
  <c r="P1701" i="4" s="1"/>
  <c r="O1149" i="4"/>
  <c r="P1149" i="4" s="1"/>
  <c r="O1520" i="4"/>
  <c r="O1697" i="4"/>
  <c r="O1508" i="4"/>
  <c r="O1500" i="4"/>
  <c r="P1500" i="4" s="1"/>
  <c r="O167" i="4"/>
  <c r="O159" i="4"/>
  <c r="O440" i="4"/>
  <c r="O309" i="4"/>
  <c r="O4197" i="4"/>
  <c r="O4181" i="4"/>
  <c r="O4173" i="4"/>
  <c r="O1315" i="4"/>
  <c r="O1307" i="4"/>
  <c r="O152" i="4"/>
  <c r="O144" i="4"/>
  <c r="P144" i="4" s="1"/>
  <c r="O4155" i="4"/>
  <c r="O4147" i="4"/>
  <c r="O546" i="4"/>
  <c r="O538" i="4"/>
  <c r="P538" i="4" s="1"/>
  <c r="O853" i="4"/>
  <c r="O845" i="4"/>
  <c r="O837" i="4"/>
  <c r="P837" i="4" s="1"/>
  <c r="O4141" i="4"/>
  <c r="O4133" i="4"/>
  <c r="P4133" i="4" s="1"/>
  <c r="O1298" i="4"/>
  <c r="P1298" i="4" s="1"/>
  <c r="O1112" i="4"/>
  <c r="O1104" i="4"/>
  <c r="P1104" i="4" s="1"/>
  <c r="O4125" i="4"/>
  <c r="O4117" i="4"/>
  <c r="O4109" i="4"/>
  <c r="O4101" i="4"/>
  <c r="O4093" i="4"/>
  <c r="O4085" i="4"/>
  <c r="O4077" i="4"/>
  <c r="O527" i="4"/>
  <c r="O519" i="4"/>
  <c r="P519" i="4" s="1"/>
  <c r="O4067" i="4"/>
  <c r="O826" i="4"/>
  <c r="O518" i="4"/>
  <c r="O510" i="4"/>
  <c r="P510" i="4" s="1"/>
  <c r="O1672" i="4"/>
  <c r="O4057" i="4"/>
  <c r="P4057" i="4" s="1"/>
  <c r="O815" i="4"/>
  <c r="O807" i="4"/>
  <c r="P807" i="4" s="1"/>
  <c r="O1588" i="4"/>
  <c r="P1588" i="4" s="1"/>
  <c r="O282" i="4"/>
  <c r="O274" i="4"/>
  <c r="P274" i="4" s="1"/>
  <c r="O4045" i="4"/>
  <c r="P4045" i="4" s="1"/>
  <c r="O1292" i="4"/>
  <c r="P1292" i="4" s="1"/>
  <c r="O1284" i="4"/>
  <c r="O1276" i="4"/>
  <c r="P1276" i="4" s="1"/>
  <c r="O4036" i="4"/>
  <c r="O4028" i="4"/>
  <c r="O801" i="4"/>
  <c r="O793" i="4"/>
  <c r="P793" i="4" s="1"/>
  <c r="O124" i="4"/>
  <c r="O1587" i="4"/>
  <c r="O399" i="4"/>
  <c r="O391" i="4"/>
  <c r="P391" i="4" s="1"/>
  <c r="O4015" i="4"/>
  <c r="O1477" i="4"/>
  <c r="O1101" i="4"/>
  <c r="O4008" i="4"/>
  <c r="O4000" i="4"/>
  <c r="O3992" i="4"/>
  <c r="O3984" i="4"/>
  <c r="O3976" i="4"/>
  <c r="O387" i="4"/>
  <c r="O379" i="4"/>
  <c r="P379" i="4" s="1"/>
  <c r="O1667" i="4"/>
  <c r="O1659" i="4"/>
  <c r="O1651" i="4"/>
  <c r="P1651" i="4" s="1"/>
  <c r="O271" i="4"/>
  <c r="O263" i="4"/>
  <c r="P263" i="4" s="1"/>
  <c r="O3964" i="4"/>
  <c r="O1466" i="4"/>
  <c r="P1466" i="4" s="1"/>
  <c r="O73" i="4"/>
  <c r="P73" i="4" s="1"/>
  <c r="O3961" i="4"/>
  <c r="O3953" i="4"/>
  <c r="O3945" i="4"/>
  <c r="O3937" i="4"/>
  <c r="P3937" i="4" s="1"/>
  <c r="O3929" i="4"/>
  <c r="P3929" i="4" s="1"/>
  <c r="O3921" i="4"/>
  <c r="O1088" i="4"/>
  <c r="P1088" i="4" s="1"/>
  <c r="O3913" i="4"/>
  <c r="O3905" i="4"/>
  <c r="O3897" i="4"/>
  <c r="O19" i="4"/>
  <c r="O11" i="4"/>
  <c r="P11" i="4" s="1"/>
  <c r="O3" i="4"/>
  <c r="P3" i="4" s="1"/>
  <c r="O3889" i="4"/>
  <c r="O3881" i="4"/>
  <c r="O3873" i="4"/>
  <c r="O3865" i="4"/>
  <c r="P3865" i="4" s="1"/>
  <c r="O3857" i="4"/>
  <c r="O3849" i="4"/>
  <c r="P3849" i="4" s="1"/>
  <c r="O3841" i="4"/>
  <c r="O786" i="4"/>
  <c r="O778" i="4"/>
  <c r="P778" i="4" s="1"/>
  <c r="O3835" i="4"/>
  <c r="O3827" i="4"/>
  <c r="O1083" i="4"/>
  <c r="P1083" i="4" s="1"/>
  <c r="O369" i="4"/>
  <c r="P369" i="4" s="1"/>
  <c r="O3817" i="4"/>
  <c r="O3809" i="4"/>
  <c r="O3801" i="4"/>
  <c r="O3793" i="4"/>
  <c r="O3785" i="4"/>
  <c r="P3785" i="4" s="1"/>
  <c r="O3777" i="4"/>
  <c r="P3777" i="4" s="1"/>
  <c r="O3769" i="4"/>
  <c r="O3761" i="4"/>
  <c r="O3753" i="4"/>
  <c r="P3753" i="4" s="1"/>
  <c r="O3745" i="4"/>
  <c r="O3737" i="4"/>
  <c r="P3737" i="4" s="1"/>
  <c r="O766" i="4"/>
  <c r="O3733" i="4"/>
  <c r="O758" i="4"/>
  <c r="O750" i="4"/>
  <c r="P750" i="4" s="1"/>
  <c r="O115" i="4"/>
  <c r="O107" i="4"/>
  <c r="P107" i="4" s="1"/>
  <c r="O3719" i="4"/>
  <c r="O3711" i="4"/>
  <c r="P3711" i="4" s="1"/>
  <c r="O3703" i="4"/>
  <c r="O3695" i="4"/>
  <c r="O502" i="4"/>
  <c r="P502" i="4" s="1"/>
  <c r="O3688" i="4"/>
  <c r="O1075" i="4"/>
  <c r="O1067" i="4"/>
  <c r="P1067" i="4" s="1"/>
  <c r="O3679" i="4"/>
  <c r="O3671" i="4"/>
  <c r="O3663" i="4"/>
  <c r="O1577" i="4"/>
  <c r="P1577" i="4" s="1"/>
  <c r="O3653" i="4"/>
  <c r="O3645" i="4"/>
  <c r="O3637" i="4"/>
  <c r="O3629" i="4"/>
  <c r="O3621" i="4"/>
  <c r="O3613" i="4"/>
  <c r="O3605" i="4"/>
  <c r="O3597" i="4"/>
  <c r="O3589" i="4"/>
  <c r="O3581" i="4"/>
  <c r="O1272" i="4"/>
  <c r="O3572" i="4"/>
  <c r="O3564" i="4"/>
  <c r="O3556" i="4"/>
  <c r="O3548" i="4"/>
  <c r="O3540" i="4"/>
  <c r="O3532" i="4"/>
  <c r="O1060" i="4"/>
  <c r="P1060" i="4" s="1"/>
  <c r="O3524" i="4"/>
  <c r="O3516" i="4"/>
  <c r="O1260" i="4"/>
  <c r="P1260" i="4" s="1"/>
  <c r="O3508" i="4"/>
  <c r="O3500" i="4"/>
  <c r="O1457" i="4"/>
  <c r="O1254" i="4"/>
  <c r="P1254" i="4" s="1"/>
  <c r="O360" i="4"/>
  <c r="O3497" i="4"/>
  <c r="O3489" i="4"/>
  <c r="O354" i="4"/>
  <c r="O346" i="4"/>
  <c r="P346" i="4" s="1"/>
  <c r="O3481" i="4"/>
  <c r="O3473" i="4"/>
  <c r="O3465" i="4"/>
  <c r="O3457" i="4"/>
  <c r="P3457" i="4" s="1"/>
  <c r="O3449" i="4"/>
  <c r="O3441" i="4"/>
  <c r="O3433" i="4"/>
  <c r="O3425" i="4"/>
  <c r="O3417" i="4"/>
  <c r="O3409" i="4"/>
  <c r="O3401" i="4"/>
  <c r="O3393" i="4"/>
  <c r="O3385" i="4"/>
  <c r="O3377" i="4"/>
  <c r="O3369" i="4"/>
  <c r="O3361" i="4"/>
  <c r="O3353" i="4"/>
  <c r="O3345" i="4"/>
  <c r="P3345" i="4" s="1"/>
  <c r="O3337" i="4"/>
  <c r="O3329" i="4"/>
  <c r="O3321" i="4"/>
  <c r="P3321" i="4" s="1"/>
  <c r="O3313" i="4"/>
  <c r="O3305" i="4"/>
  <c r="O3297" i="4"/>
  <c r="O1451" i="4"/>
  <c r="O1443" i="4"/>
  <c r="O1055" i="4"/>
  <c r="O343" i="4"/>
  <c r="P343" i="4" s="1"/>
  <c r="O3288" i="4"/>
  <c r="O3280" i="4"/>
  <c r="O3272" i="4"/>
  <c r="O1567" i="4"/>
  <c r="P1567" i="4" s="1"/>
  <c r="O1045" i="4"/>
  <c r="O1037" i="4"/>
  <c r="O1029" i="4"/>
  <c r="P1029" i="4" s="1"/>
  <c r="O3259" i="4"/>
  <c r="O3251" i="4"/>
  <c r="O3243" i="4"/>
  <c r="O3235" i="4"/>
  <c r="O3227" i="4"/>
  <c r="P3227" i="4" s="1"/>
  <c r="O3219" i="4"/>
  <c r="O3211" i="4"/>
  <c r="O3203" i="4"/>
  <c r="O493" i="4"/>
  <c r="O485" i="4"/>
  <c r="P485" i="4" s="1"/>
  <c r="O1025" i="4"/>
  <c r="O3199" i="4"/>
  <c r="O1251" i="4"/>
  <c r="O1243" i="4"/>
  <c r="P1243" i="4" s="1"/>
  <c r="O3186" i="4"/>
  <c r="O1018" i="4"/>
  <c r="O1010" i="4"/>
  <c r="P1010" i="4" s="1"/>
  <c r="O3171" i="4"/>
  <c r="O1004" i="4"/>
  <c r="P1004" i="4" s="1"/>
  <c r="O3163" i="4"/>
  <c r="O1235" i="4"/>
  <c r="P1235" i="4" s="1"/>
  <c r="O3154" i="4"/>
  <c r="O3146" i="4"/>
  <c r="O3138" i="4"/>
  <c r="O999" i="4"/>
  <c r="O3132" i="4"/>
  <c r="O3124" i="4"/>
  <c r="O3116" i="4"/>
  <c r="O3108" i="4"/>
  <c r="P3108" i="4" s="1"/>
  <c r="O3100" i="4"/>
  <c r="P3100" i="4" s="1"/>
  <c r="O985" i="4"/>
  <c r="P985" i="4" s="1"/>
  <c r="O983" i="4"/>
  <c r="O975" i="4"/>
  <c r="P975" i="4" s="1"/>
  <c r="O474" i="4"/>
  <c r="O3091" i="4"/>
  <c r="O1437" i="4"/>
  <c r="O3082" i="4"/>
  <c r="O3074" i="4"/>
  <c r="O3066" i="4"/>
  <c r="O3058" i="4"/>
  <c r="O1560" i="4"/>
  <c r="P1560" i="4" s="1"/>
  <c r="O3048" i="4"/>
  <c r="O3040" i="4"/>
  <c r="O3032" i="4"/>
  <c r="O3024" i="4"/>
  <c r="O3016" i="4"/>
  <c r="O3008" i="4"/>
  <c r="P3008" i="4" s="1"/>
  <c r="O3000" i="4"/>
  <c r="O2992" i="4"/>
  <c r="P2992" i="4" s="1"/>
  <c r="O2984" i="4"/>
  <c r="O2976" i="4"/>
  <c r="O2968" i="4"/>
  <c r="O2960" i="4"/>
  <c r="O2952" i="4"/>
  <c r="O2944" i="4"/>
  <c r="O2936" i="4"/>
  <c r="O2928" i="4"/>
  <c r="P2928" i="4" s="1"/>
  <c r="O255" i="4"/>
  <c r="O247" i="4"/>
  <c r="P247" i="4" s="1"/>
  <c r="O2921" i="4"/>
  <c r="O2913" i="4"/>
  <c r="O2905" i="4"/>
  <c r="O1640" i="4"/>
  <c r="O2897" i="4"/>
  <c r="O1632" i="4"/>
  <c r="O2893" i="4"/>
  <c r="O2885" i="4"/>
  <c r="O2877" i="4"/>
  <c r="O2869" i="4"/>
  <c r="O2861" i="4"/>
  <c r="O2853" i="4"/>
  <c r="O2845" i="4"/>
  <c r="O2837" i="4"/>
  <c r="O2829" i="4"/>
  <c r="O2821" i="4"/>
  <c r="O2813" i="4"/>
  <c r="P2813" i="4" s="1"/>
  <c r="O2805" i="4"/>
  <c r="O2797" i="4"/>
  <c r="O1425" i="4"/>
  <c r="O1417" i="4"/>
  <c r="P1417" i="4" s="1"/>
  <c r="O969" i="4"/>
  <c r="P969" i="4" s="1"/>
  <c r="O2789" i="4"/>
  <c r="O2781" i="4"/>
  <c r="O1406" i="4"/>
  <c r="O2780" i="4"/>
  <c r="O746" i="4"/>
  <c r="O738" i="4"/>
  <c r="O730" i="4"/>
  <c r="P730" i="4" s="1"/>
  <c r="O2773" i="4"/>
  <c r="O2765" i="4"/>
  <c r="O2757" i="4"/>
  <c r="O2749" i="4"/>
  <c r="O2741" i="4"/>
  <c r="O2733" i="4"/>
  <c r="O65" i="4"/>
  <c r="O57" i="4"/>
  <c r="O49" i="4"/>
  <c r="P49" i="4" s="1"/>
  <c r="O2725" i="4"/>
  <c r="O2717" i="4"/>
  <c r="O1231" i="4"/>
  <c r="O338" i="4"/>
  <c r="O330" i="4"/>
  <c r="P330" i="4" s="1"/>
  <c r="O460" i="4"/>
  <c r="P460" i="4" s="1"/>
  <c r="O1552" i="4"/>
  <c r="P1552" i="4" s="1"/>
  <c r="O720" i="4"/>
  <c r="O712" i="4"/>
  <c r="P712" i="4" s="1"/>
  <c r="O2710" i="4"/>
  <c r="O2702" i="4"/>
  <c r="O2694" i="4"/>
  <c r="O2686" i="4"/>
  <c r="O1624" i="4"/>
  <c r="O2675" i="4"/>
  <c r="O2667" i="4"/>
  <c r="O2659" i="4"/>
  <c r="O2651" i="4"/>
  <c r="O704" i="4"/>
  <c r="O2644" i="4"/>
  <c r="O2636" i="4"/>
  <c r="O959" i="4"/>
  <c r="P959" i="4" s="1"/>
  <c r="O951" i="4"/>
  <c r="P951" i="4" s="1"/>
  <c r="O2629" i="4"/>
  <c r="O2621" i="4"/>
  <c r="O2613" i="4"/>
  <c r="O2605" i="4"/>
  <c r="O2597" i="4"/>
  <c r="P2597" i="4" s="1"/>
  <c r="O2589" i="4"/>
  <c r="P2589" i="4" s="1"/>
  <c r="O2581" i="4"/>
  <c r="O2573" i="4"/>
  <c r="O2565" i="4"/>
  <c r="O2557" i="4"/>
  <c r="O2549" i="4"/>
  <c r="O2541" i="4"/>
  <c r="O2533" i="4"/>
  <c r="O2525" i="4"/>
  <c r="P2525" i="4" s="1"/>
  <c r="O2517" i="4"/>
  <c r="O2509" i="4"/>
  <c r="O2501" i="4"/>
  <c r="P2501" i="4" s="1"/>
  <c r="O692" i="4"/>
  <c r="O2497" i="4"/>
  <c r="O2489" i="4"/>
  <c r="O2481" i="4"/>
  <c r="O2473" i="4"/>
  <c r="O235" i="4"/>
  <c r="O227" i="4"/>
  <c r="P227" i="4" s="1"/>
  <c r="O1220" i="4"/>
  <c r="O683" i="4"/>
  <c r="O675" i="4"/>
  <c r="O667" i="4"/>
  <c r="P667" i="4" s="1"/>
  <c r="O2471" i="4"/>
  <c r="O2463" i="4"/>
  <c r="O938" i="4"/>
  <c r="P938" i="4" s="1"/>
  <c r="O2458" i="4"/>
  <c r="O2450" i="4"/>
  <c r="O2442" i="4"/>
  <c r="P2442" i="4" s="1"/>
  <c r="O2434" i="4"/>
  <c r="O1544" i="4"/>
  <c r="O2426" i="4"/>
  <c r="O218" i="4"/>
  <c r="P218" i="4" s="1"/>
  <c r="O2419" i="4"/>
  <c r="O2411" i="4"/>
  <c r="O1394" i="4"/>
  <c r="O1386" i="4"/>
  <c r="P1386" i="4" s="1"/>
  <c r="O2401" i="4"/>
  <c r="O2393" i="4"/>
  <c r="O2385" i="4"/>
  <c r="O2377" i="4"/>
  <c r="O2369" i="4"/>
  <c r="O2361" i="4"/>
  <c r="O2353" i="4"/>
  <c r="O138" i="4"/>
  <c r="O130" i="4"/>
  <c r="P130" i="4" s="1"/>
  <c r="O2344" i="4"/>
  <c r="O2336" i="4"/>
  <c r="O2328" i="4"/>
  <c r="O2320" i="4"/>
  <c r="O2312" i="4"/>
  <c r="O2304" i="4"/>
  <c r="O2296" i="4"/>
  <c r="O1382" i="4"/>
  <c r="P1382" i="4" s="1"/>
  <c r="O455" i="4"/>
  <c r="O2287" i="4"/>
  <c r="O2279" i="4"/>
  <c r="O2271" i="4"/>
  <c r="O323" i="4"/>
  <c r="P323" i="4" s="1"/>
  <c r="O1207" i="4"/>
  <c r="O2269" i="4"/>
  <c r="O2261" i="4"/>
  <c r="O660" i="4"/>
  <c r="P660" i="4" s="1"/>
  <c r="O1376" i="4"/>
  <c r="O2254" i="4"/>
  <c r="O2246" i="4"/>
  <c r="O651" i="4"/>
  <c r="P651" i="4" s="1"/>
  <c r="O2238" i="4"/>
  <c r="O645" i="4"/>
  <c r="O2229" i="4"/>
  <c r="O2221" i="4"/>
  <c r="O2213" i="4"/>
  <c r="O2205" i="4"/>
  <c r="O2197" i="4"/>
  <c r="O2189" i="4"/>
  <c r="P2189" i="4" s="1"/>
  <c r="O2181" i="4"/>
  <c r="O2173" i="4"/>
  <c r="O1537" i="4"/>
  <c r="O1529" i="4"/>
  <c r="P1529" i="4" s="1"/>
  <c r="O2161" i="4"/>
  <c r="O2153" i="4"/>
  <c r="O2145" i="4"/>
  <c r="P2145" i="4" s="1"/>
  <c r="O1365" i="4"/>
  <c r="O1357" i="4"/>
  <c r="O211" i="4"/>
  <c r="O203" i="4"/>
  <c r="P203" i="4" s="1"/>
  <c r="O2138" i="4"/>
  <c r="O2130" i="4"/>
  <c r="O2122" i="4"/>
  <c r="O2114" i="4"/>
  <c r="P2114" i="4" s="1"/>
  <c r="O2106" i="4"/>
  <c r="P2106" i="4" s="1"/>
  <c r="O2098" i="4"/>
  <c r="O932" i="4"/>
  <c r="O924" i="4"/>
  <c r="O920" i="4"/>
  <c r="O912" i="4"/>
  <c r="O1198" i="4"/>
  <c r="O2086" i="4"/>
  <c r="O1189" i="4"/>
  <c r="O41" i="4"/>
  <c r="O33" i="4"/>
  <c r="P33" i="4" s="1"/>
  <c r="O2080" i="4"/>
  <c r="O2072" i="4"/>
  <c r="O2064" i="4"/>
  <c r="O899" i="4"/>
  <c r="O1180" i="4"/>
  <c r="O2060" i="4"/>
  <c r="O636" i="4"/>
  <c r="P636" i="4" s="1"/>
  <c r="O628" i="4"/>
  <c r="P628" i="4" s="1"/>
  <c r="O620" i="4"/>
  <c r="O612" i="4"/>
  <c r="P612" i="4" s="1"/>
  <c r="O2051" i="4"/>
  <c r="O2043" i="4"/>
  <c r="O2035" i="4"/>
  <c r="P2035" i="4" s="1"/>
  <c r="O317" i="4"/>
  <c r="O2029" i="4"/>
  <c r="O2021" i="4"/>
  <c r="O2013" i="4"/>
  <c r="O2005" i="4"/>
  <c r="O1997" i="4"/>
  <c r="O1989" i="4"/>
  <c r="O1981" i="4"/>
  <c r="O1973" i="4"/>
  <c r="P1973" i="4" s="1"/>
  <c r="O1965" i="4"/>
  <c r="O1957" i="4"/>
  <c r="O1949" i="4"/>
  <c r="O1941" i="4"/>
  <c r="O609" i="4"/>
  <c r="O601" i="4"/>
  <c r="P601" i="4" s="1"/>
  <c r="O1933" i="4"/>
  <c r="O1925" i="4"/>
  <c r="O892" i="4"/>
  <c r="O884" i="4"/>
  <c r="P884" i="4" s="1"/>
  <c r="O1910" i="4"/>
  <c r="O1902" i="4"/>
  <c r="O1894" i="4"/>
  <c r="P1894" i="4" s="1"/>
  <c r="O1886" i="4"/>
  <c r="O1878" i="4"/>
  <c r="P1878" i="4" s="1"/>
  <c r="O1870" i="4"/>
  <c r="P1870" i="4" s="1"/>
  <c r="O1862" i="4"/>
  <c r="O1854" i="4"/>
  <c r="O1846" i="4"/>
  <c r="O97" i="4"/>
  <c r="O89" i="4"/>
  <c r="O81" i="4"/>
  <c r="P81" i="4" s="1"/>
  <c r="O191" i="4"/>
  <c r="O183" i="4"/>
  <c r="O1840" i="4"/>
  <c r="O1832" i="4"/>
  <c r="O591" i="4"/>
  <c r="O1827" i="4"/>
  <c r="O1819" i="4"/>
  <c r="O1618" i="4"/>
  <c r="O1810" i="4"/>
  <c r="O1169" i="4"/>
  <c r="O1161" i="4"/>
  <c r="P1161" i="4" s="1"/>
  <c r="O1804" i="4"/>
  <c r="O1796" i="4"/>
  <c r="O881" i="4"/>
  <c r="O873" i="4"/>
  <c r="O865" i="4"/>
  <c r="P865" i="4" s="1"/>
  <c r="O857" i="4"/>
  <c r="P857" i="4" s="1"/>
  <c r="O173" i="4"/>
  <c r="P173" i="4" s="1"/>
  <c r="O1788" i="4"/>
  <c r="O1611" i="4"/>
  <c r="O1780" i="4"/>
  <c r="O1772" i="4"/>
  <c r="O1764" i="4"/>
  <c r="P1764" i="4" s="1"/>
  <c r="O1756" i="4"/>
  <c r="P1756" i="4" s="1"/>
  <c r="O444" i="4"/>
  <c r="P444" i="4" s="1"/>
  <c r="O1749" i="4"/>
  <c r="O1741" i="4"/>
  <c r="O1348" i="4"/>
  <c r="P1348" i="4" s="1"/>
  <c r="O576" i="4"/>
  <c r="P576" i="4" s="1"/>
  <c r="O568" i="4"/>
  <c r="P568" i="4" s="1"/>
  <c r="O560" i="4"/>
  <c r="O552" i="4"/>
  <c r="P552" i="4" s="1"/>
  <c r="O1732" i="4"/>
  <c r="O1724" i="4"/>
  <c r="O1716" i="4"/>
  <c r="O1708" i="4"/>
  <c r="O1156" i="4"/>
  <c r="O1148" i="4"/>
  <c r="P1148" i="4" s="1"/>
  <c r="O1519" i="4"/>
  <c r="O1515" i="4"/>
  <c r="O1507" i="4"/>
  <c r="O1499" i="4"/>
  <c r="P1499" i="4" s="1"/>
  <c r="O166" i="4"/>
  <c r="O158" i="4"/>
  <c r="P158" i="4" s="1"/>
  <c r="O439" i="4"/>
  <c r="O308" i="4"/>
  <c r="P308" i="4" s="1"/>
  <c r="O1605" i="4"/>
  <c r="O4634" i="4"/>
  <c r="O4626" i="4"/>
  <c r="O4618" i="4"/>
  <c r="O4617" i="4"/>
  <c r="O4609" i="4"/>
  <c r="O4601" i="4"/>
  <c r="O4593" i="4"/>
  <c r="O4553" i="4"/>
  <c r="O4545" i="4"/>
  <c r="O4537" i="4"/>
  <c r="O4529" i="4"/>
  <c r="O4521" i="4"/>
  <c r="O4513" i="4"/>
  <c r="O297" i="4"/>
  <c r="P297" i="4" s="1"/>
  <c r="O4512" i="4"/>
  <c r="O4504" i="4"/>
  <c r="O1145" i="4"/>
  <c r="O1137" i="4"/>
  <c r="P1137" i="4" s="1"/>
  <c r="O1688" i="4"/>
  <c r="P1688" i="4" s="1"/>
  <c r="O4477" i="4"/>
  <c r="O4469" i="4"/>
  <c r="O1599" i="4"/>
  <c r="O4459" i="4"/>
  <c r="O4451" i="4"/>
  <c r="O4443" i="4"/>
  <c r="O433" i="4"/>
  <c r="O4436" i="4"/>
  <c r="O4428" i="4"/>
  <c r="O4420" i="4"/>
  <c r="O4412" i="4"/>
  <c r="O419" i="4"/>
  <c r="P419" i="4" s="1"/>
  <c r="O4389" i="4"/>
  <c r="O4357" i="4"/>
  <c r="O4349" i="4"/>
  <c r="O1335" i="4"/>
  <c r="O1130" i="4"/>
  <c r="O409" i="4"/>
  <c r="O4325" i="4"/>
  <c r="O4317" i="4"/>
  <c r="O4309" i="4"/>
  <c r="O4301" i="4"/>
  <c r="O4293" i="4"/>
  <c r="O1321" i="4"/>
  <c r="P1321" i="4" s="1"/>
  <c r="O4218" i="4"/>
  <c r="O1123" i="4"/>
  <c r="P1123" i="4" s="1"/>
  <c r="O1494" i="4"/>
  <c r="P1494" i="4" s="1"/>
  <c r="O1683" i="4"/>
  <c r="O1488" i="4"/>
  <c r="O1480" i="4"/>
  <c r="P1480" i="4" s="1"/>
  <c r="O4196" i="4"/>
  <c r="O4180" i="4"/>
  <c r="O4172" i="4"/>
  <c r="O1314" i="4"/>
  <c r="O1306" i="4"/>
  <c r="P1306" i="4" s="1"/>
  <c r="O151" i="4"/>
  <c r="O143" i="4"/>
  <c r="P143" i="4" s="1"/>
  <c r="O4154" i="4"/>
  <c r="O4146" i="4"/>
  <c r="O545" i="4"/>
  <c r="O537" i="4"/>
  <c r="P537" i="4" s="1"/>
  <c r="O852" i="4"/>
  <c r="O844" i="4"/>
  <c r="O836" i="4"/>
  <c r="P836" i="4" s="1"/>
  <c r="O4140" i="4"/>
  <c r="O1305" i="4"/>
  <c r="O1119" i="4"/>
  <c r="O1111" i="4"/>
  <c r="P1111" i="4" s="1"/>
  <c r="O4132" i="4"/>
  <c r="O4124" i="4"/>
  <c r="O4116" i="4"/>
  <c r="O4108" i="4"/>
  <c r="O4100" i="4"/>
  <c r="O4092" i="4"/>
  <c r="O4084" i="4"/>
  <c r="O4076" i="4"/>
  <c r="O526" i="4"/>
  <c r="O4074" i="4"/>
  <c r="O4066" i="4"/>
  <c r="O825" i="4"/>
  <c r="P825" i="4" s="1"/>
  <c r="O517" i="4"/>
  <c r="O509" i="4"/>
  <c r="P509" i="4" s="1"/>
  <c r="O1671" i="4"/>
  <c r="O4056" i="4"/>
  <c r="O814" i="4"/>
  <c r="O806" i="4"/>
  <c r="P806" i="4" s="1"/>
  <c r="O289" i="4"/>
  <c r="O281" i="4"/>
  <c r="P281" i="4" s="1"/>
  <c r="O4052" i="4"/>
  <c r="O4044" i="4"/>
  <c r="P4044" i="4" s="1"/>
  <c r="O1291" i="4"/>
  <c r="P1291" i="4" s="1"/>
  <c r="O1283" i="4"/>
  <c r="O1275" i="4"/>
  <c r="P1275" i="4" s="1"/>
  <c r="O4035" i="4"/>
  <c r="O4027" i="4"/>
  <c r="O800" i="4"/>
  <c r="O792" i="4"/>
  <c r="P792" i="4" s="1"/>
  <c r="O123" i="4"/>
  <c r="O1586" i="4"/>
  <c r="O398" i="4"/>
  <c r="O390" i="4"/>
  <c r="P390" i="4" s="1"/>
  <c r="O4014" i="4"/>
  <c r="P4014" i="4" s="1"/>
  <c r="O1476" i="4"/>
  <c r="O1100" i="4"/>
  <c r="O4007" i="4"/>
  <c r="O3999" i="4"/>
  <c r="O3991" i="4"/>
  <c r="O3983" i="4"/>
  <c r="O3975" i="4"/>
  <c r="O386" i="4"/>
  <c r="O378" i="4"/>
  <c r="P378" i="4" s="1"/>
  <c r="O1666" i="4"/>
  <c r="O1658" i="4"/>
  <c r="O1650" i="4"/>
  <c r="P1650" i="4" s="1"/>
  <c r="O270" i="4"/>
  <c r="O262" i="4"/>
  <c r="P262" i="4" s="1"/>
  <c r="O3963" i="4"/>
  <c r="O1465" i="4"/>
  <c r="P1465" i="4" s="1"/>
  <c r="O72" i="4"/>
  <c r="P72" i="4" s="1"/>
  <c r="O3960" i="4"/>
  <c r="O3952" i="4"/>
  <c r="O3944" i="4"/>
  <c r="P3944" i="4" s="1"/>
  <c r="O3936" i="4"/>
  <c r="O3928" i="4"/>
  <c r="P3928" i="4" s="1"/>
  <c r="O3920" i="4"/>
  <c r="O1087" i="4"/>
  <c r="P1087" i="4" s="1"/>
  <c r="O3912" i="4"/>
  <c r="O3904" i="4"/>
  <c r="O3896" i="4"/>
  <c r="O18" i="4"/>
  <c r="O10" i="4"/>
  <c r="P10" i="4" s="1"/>
  <c r="O2" i="4"/>
  <c r="P2" i="4" s="1"/>
  <c r="O3888" i="4"/>
  <c r="O3880" i="4"/>
  <c r="O3872" i="4"/>
  <c r="P3872" i="4" s="1"/>
  <c r="O3864" i="4"/>
  <c r="P3864" i="4" s="1"/>
  <c r="O3856" i="4"/>
  <c r="O3848" i="4"/>
  <c r="O3840" i="4"/>
  <c r="O785" i="4"/>
  <c r="O777" i="4"/>
  <c r="P777" i="4" s="1"/>
  <c r="O3834" i="4"/>
  <c r="O3826" i="4"/>
  <c r="O1082" i="4"/>
  <c r="P1082" i="4" s="1"/>
  <c r="O368" i="4"/>
  <c r="P368" i="4" s="1"/>
  <c r="O3816" i="4"/>
  <c r="O3808" i="4"/>
  <c r="O3800" i="4"/>
  <c r="O3792" i="4"/>
  <c r="O3784" i="4"/>
  <c r="P3784" i="4" s="1"/>
  <c r="O3776" i="4"/>
  <c r="P3776" i="4" s="1"/>
  <c r="O3768" i="4"/>
  <c r="O3760" i="4"/>
  <c r="O3752" i="4"/>
  <c r="P3752" i="4" s="1"/>
  <c r="O3744" i="4"/>
  <c r="O3736" i="4"/>
  <c r="P3736" i="4" s="1"/>
  <c r="O765" i="4"/>
  <c r="P765" i="4" s="1"/>
  <c r="O3732" i="4"/>
  <c r="O757" i="4"/>
  <c r="O749" i="4"/>
  <c r="P749" i="4" s="1"/>
  <c r="O114" i="4"/>
  <c r="O106" i="4"/>
  <c r="P106" i="4" s="1"/>
  <c r="O3718" i="4"/>
  <c r="O3710" i="4"/>
  <c r="P3710" i="4" s="1"/>
  <c r="O3702" i="4"/>
  <c r="O3694" i="4"/>
  <c r="O501" i="4"/>
  <c r="P501" i="4" s="1"/>
  <c r="O3687" i="4"/>
  <c r="O1074" i="4"/>
  <c r="O1066" i="4"/>
  <c r="P1066" i="4" s="1"/>
  <c r="O3678" i="4"/>
  <c r="O3670" i="4"/>
  <c r="O3662" i="4"/>
  <c r="O3660" i="4"/>
  <c r="O3652" i="4"/>
  <c r="O3644" i="4"/>
  <c r="O3636" i="4"/>
  <c r="O3628" i="4"/>
  <c r="O3620" i="4"/>
  <c r="O3612" i="4"/>
  <c r="O3604" i="4"/>
  <c r="O3596" i="4"/>
  <c r="O3588" i="4"/>
  <c r="O3580" i="4"/>
  <c r="O1271" i="4"/>
  <c r="P1271" i="4" s="1"/>
  <c r="O3571" i="4"/>
  <c r="O3563" i="4"/>
  <c r="O3555" i="4"/>
  <c r="O3547" i="4"/>
  <c r="O3539" i="4"/>
  <c r="O3531" i="4"/>
  <c r="O1059" i="4"/>
  <c r="P1059" i="4" s="1"/>
  <c r="O3523" i="4"/>
  <c r="O1267" i="4"/>
  <c r="O3515" i="4"/>
  <c r="O3507" i="4"/>
  <c r="O1464" i="4"/>
  <c r="O1456" i="4"/>
  <c r="O1253" i="4"/>
  <c r="P1253" i="4" s="1"/>
  <c r="O359" i="4"/>
  <c r="O3496" i="4"/>
  <c r="O3488" i="4"/>
  <c r="O353" i="4"/>
  <c r="O1576" i="4"/>
  <c r="O3480" i="4"/>
  <c r="P3480" i="4" s="1"/>
  <c r="O3472" i="4"/>
  <c r="O3464" i="4"/>
  <c r="O3456" i="4"/>
  <c r="P3456" i="4" s="1"/>
  <c r="O3448" i="4"/>
  <c r="O3440" i="4"/>
  <c r="O3432" i="4"/>
  <c r="O3424" i="4"/>
  <c r="O3416" i="4"/>
  <c r="O3408" i="4"/>
  <c r="O3400" i="4"/>
  <c r="O3392" i="4"/>
  <c r="O3384" i="4"/>
  <c r="O3376" i="4"/>
  <c r="O3368" i="4"/>
  <c r="O3360" i="4"/>
  <c r="O3352" i="4"/>
  <c r="P3352" i="4" s="1"/>
  <c r="O3344" i="4"/>
  <c r="O3336" i="4"/>
  <c r="O3328" i="4"/>
  <c r="O3320" i="4"/>
  <c r="P3320" i="4" s="1"/>
  <c r="O3312" i="4"/>
  <c r="O3304" i="4"/>
  <c r="O3296" i="4"/>
  <c r="O1450" i="4"/>
  <c r="O1442" i="4"/>
  <c r="P1442" i="4" s="1"/>
  <c r="O1054" i="4"/>
  <c r="O342" i="4"/>
  <c r="P342" i="4" s="1"/>
  <c r="O3287" i="4"/>
  <c r="O3279" i="4"/>
  <c r="O3271" i="4"/>
  <c r="O1566" i="4"/>
  <c r="O1044" i="4"/>
  <c r="O1036" i="4"/>
  <c r="O3266" i="4"/>
  <c r="O3258" i="4"/>
  <c r="O3250" i="4"/>
  <c r="O3242" i="4"/>
  <c r="O3234" i="4"/>
  <c r="O3226" i="4"/>
  <c r="O3218" i="4"/>
  <c r="O3210" i="4"/>
  <c r="O3202" i="4"/>
  <c r="O492" i="4"/>
  <c r="O484" i="4"/>
  <c r="P484" i="4" s="1"/>
  <c r="O1024" i="4"/>
  <c r="O3198" i="4"/>
  <c r="O1250" i="4"/>
  <c r="O1242" i="4"/>
  <c r="P1242" i="4" s="1"/>
  <c r="O3185" i="4"/>
  <c r="O1017" i="4"/>
  <c r="O3178" i="4"/>
  <c r="O3170" i="4"/>
  <c r="O1003" i="4"/>
  <c r="P1003" i="4" s="1"/>
  <c r="O3162" i="4"/>
  <c r="O1234" i="4"/>
  <c r="P1234" i="4" s="1"/>
  <c r="O3153" i="4"/>
  <c r="O3145" i="4"/>
  <c r="O3137" i="4"/>
  <c r="O998" i="4"/>
  <c r="O3131" i="4"/>
  <c r="O3123" i="4"/>
  <c r="O3115" i="4"/>
  <c r="O3107" i="4"/>
  <c r="P3107" i="4" s="1"/>
  <c r="O3099" i="4"/>
  <c r="P3099" i="4" s="1"/>
  <c r="O984" i="4"/>
  <c r="P984" i="4" s="1"/>
  <c r="O982" i="4"/>
  <c r="O974" i="4"/>
  <c r="P974" i="4" s="1"/>
  <c r="O473" i="4"/>
  <c r="O3090" i="4"/>
  <c r="O1436" i="4"/>
  <c r="O3081" i="4"/>
  <c r="O3073" i="4"/>
  <c r="O3065" i="4"/>
  <c r="O3057" i="4"/>
  <c r="O1559" i="4"/>
  <c r="O3047" i="4"/>
  <c r="P3047" i="4" s="1"/>
  <c r="O3039" i="4"/>
  <c r="O3031" i="4"/>
  <c r="O3023" i="4"/>
  <c r="O3015" i="4"/>
  <c r="O3007" i="4"/>
  <c r="P3007" i="4" s="1"/>
  <c r="O2999" i="4"/>
  <c r="O2991" i="4"/>
  <c r="P2991" i="4" s="1"/>
  <c r="O2983" i="4"/>
  <c r="O2975" i="4"/>
  <c r="O2967" i="4"/>
  <c r="O2959" i="4"/>
  <c r="O2951" i="4"/>
  <c r="O2943" i="4"/>
  <c r="O2935" i="4"/>
  <c r="O2927" i="4"/>
  <c r="P2927" i="4" s="1"/>
  <c r="O254" i="4"/>
  <c r="O246" i="4"/>
  <c r="O2920" i="4"/>
  <c r="O2912" i="4"/>
  <c r="O2904" i="4"/>
  <c r="O1639" i="4"/>
  <c r="O2896" i="4"/>
  <c r="O1631" i="4"/>
  <c r="O2892" i="4"/>
  <c r="O2884" i="4"/>
  <c r="O2876" i="4"/>
  <c r="O2868" i="4"/>
  <c r="O2860" i="4"/>
  <c r="O2852" i="4"/>
  <c r="O2844" i="4"/>
  <c r="O2836" i="4"/>
  <c r="O2828" i="4"/>
  <c r="O2820" i="4"/>
  <c r="P2820" i="4" s="1"/>
  <c r="O2812" i="4"/>
  <c r="P2812" i="4" s="1"/>
  <c r="O2804" i="4"/>
  <c r="O2796" i="4"/>
  <c r="O1424" i="4"/>
  <c r="O1416" i="4"/>
  <c r="P1416" i="4" s="1"/>
  <c r="O968" i="4"/>
  <c r="O2788" i="4"/>
  <c r="O1413" i="4"/>
  <c r="O1405" i="4"/>
  <c r="O2779" i="4"/>
  <c r="O745" i="4"/>
  <c r="O737" i="4"/>
  <c r="O729" i="4"/>
  <c r="P729" i="4" s="1"/>
  <c r="O2772" i="4"/>
  <c r="O2764" i="4"/>
  <c r="O2756" i="4"/>
  <c r="O2748" i="4"/>
  <c r="O2740" i="4"/>
  <c r="O2732" i="4"/>
  <c r="O64" i="4"/>
  <c r="O56" i="4"/>
  <c r="O48" i="4"/>
  <c r="P48" i="4" s="1"/>
  <c r="O2724" i="4"/>
  <c r="O2716" i="4"/>
  <c r="O1230" i="4"/>
  <c r="O337" i="4"/>
  <c r="O467" i="4"/>
  <c r="O459" i="4"/>
  <c r="O1551" i="4"/>
  <c r="P1551" i="4" s="1"/>
  <c r="O719" i="4"/>
  <c r="O711" i="4"/>
  <c r="P711" i="4" s="1"/>
  <c r="O2709" i="4"/>
  <c r="O2701" i="4"/>
  <c r="O2693" i="4"/>
  <c r="O2685" i="4"/>
  <c r="O1623" i="4"/>
  <c r="P1623" i="4" s="1"/>
  <c r="O2674" i="4"/>
  <c r="O2666" i="4"/>
  <c r="O2658" i="4"/>
  <c r="O2650" i="4"/>
  <c r="O703" i="4"/>
  <c r="O2643" i="4"/>
  <c r="O966" i="4"/>
  <c r="O958" i="4"/>
  <c r="P958" i="4" s="1"/>
  <c r="O950" i="4"/>
  <c r="P950" i="4" s="1"/>
  <c r="O2628" i="4"/>
  <c r="O2620" i="4"/>
  <c r="O2612" i="4"/>
  <c r="O2604" i="4"/>
  <c r="O2596" i="4"/>
  <c r="P2596" i="4" s="1"/>
  <c r="O2588" i="4"/>
  <c r="O2580" i="4"/>
  <c r="O2572" i="4"/>
  <c r="O2564" i="4"/>
  <c r="O2556" i="4"/>
  <c r="O2548" i="4"/>
  <c r="O2540" i="4"/>
  <c r="O2532" i="4"/>
  <c r="O2524" i="4"/>
  <c r="P2524" i="4" s="1"/>
  <c r="O2516" i="4"/>
  <c r="O2508" i="4"/>
  <c r="O2500" i="4"/>
  <c r="P2500" i="4" s="1"/>
  <c r="O691" i="4"/>
  <c r="O2496" i="4"/>
  <c r="O2488" i="4"/>
  <c r="O2480" i="4"/>
  <c r="O242" i="4"/>
  <c r="O234" i="4"/>
  <c r="O226" i="4"/>
  <c r="P226" i="4" s="1"/>
  <c r="O1219" i="4"/>
  <c r="O682" i="4"/>
  <c r="O674" i="4"/>
  <c r="O666" i="4"/>
  <c r="P666" i="4" s="1"/>
  <c r="O2470" i="4"/>
  <c r="O2462" i="4"/>
  <c r="O937" i="4"/>
  <c r="P937" i="4" s="1"/>
  <c r="O2457" i="4"/>
  <c r="O2449" i="4"/>
  <c r="O2441" i="4"/>
  <c r="P2441" i="4" s="1"/>
  <c r="O2433" i="4"/>
  <c r="P2433" i="4" s="1"/>
  <c r="O1543" i="4"/>
  <c r="O2425" i="4"/>
  <c r="O217" i="4"/>
  <c r="P217" i="4" s="1"/>
  <c r="O2418" i="4"/>
  <c r="O2410" i="4"/>
  <c r="O1393" i="4"/>
  <c r="O1385" i="4"/>
  <c r="P1385" i="4" s="1"/>
  <c r="O2400" i="4"/>
  <c r="O2392" i="4"/>
  <c r="O2384" i="4"/>
  <c r="O2376" i="4"/>
  <c r="O2368" i="4"/>
  <c r="O2360" i="4"/>
  <c r="O2352" i="4"/>
  <c r="O137" i="4"/>
  <c r="O129" i="4"/>
  <c r="P129" i="4" s="1"/>
  <c r="O2343" i="4"/>
  <c r="O2335" i="4"/>
  <c r="O2327" i="4"/>
  <c r="O2319" i="4"/>
  <c r="O2311" i="4"/>
  <c r="O2303" i="4"/>
  <c r="O2295" i="4"/>
  <c r="O1381" i="4"/>
  <c r="O454" i="4"/>
  <c r="P454" i="4" s="1"/>
  <c r="O2286" i="4"/>
  <c r="O2278" i="4"/>
  <c r="O2270" i="4"/>
  <c r="O322" i="4"/>
  <c r="P322" i="4" s="1"/>
  <c r="O1206" i="4"/>
  <c r="O2268" i="4"/>
  <c r="O2260" i="4"/>
  <c r="O659" i="4"/>
  <c r="P659" i="4" s="1"/>
  <c r="O1375" i="4"/>
  <c r="O2253" i="4"/>
  <c r="O2245" i="4"/>
  <c r="O650" i="4"/>
  <c r="P650" i="4" s="1"/>
  <c r="O2237" i="4"/>
  <c r="O644" i="4"/>
  <c r="P644" i="4" s="1"/>
  <c r="O2228" i="4"/>
  <c r="O2220" i="4"/>
  <c r="O2212" i="4"/>
  <c r="O2204" i="4"/>
  <c r="O2196" i="4"/>
  <c r="O2188" i="4"/>
  <c r="P2188" i="4" s="1"/>
  <c r="O2180" i="4"/>
  <c r="O2172" i="4"/>
  <c r="P2172" i="4" s="1"/>
  <c r="O1536" i="4"/>
  <c r="O1528" i="4"/>
  <c r="P1528" i="4" s="1"/>
  <c r="O2160" i="4"/>
  <c r="O2152" i="4"/>
  <c r="O2144" i="4"/>
  <c r="P2144" i="4" s="1"/>
  <c r="O1364" i="4"/>
  <c r="O1356" i="4"/>
  <c r="P1356" i="4" s="1"/>
  <c r="O210" i="4"/>
  <c r="O202" i="4"/>
  <c r="P202" i="4" s="1"/>
  <c r="O2137" i="4"/>
  <c r="O2129" i="4"/>
  <c r="O2121" i="4"/>
  <c r="P2121" i="4" s="1"/>
  <c r="O2113" i="4"/>
  <c r="P2113" i="4" s="1"/>
  <c r="O2105" i="4"/>
  <c r="P2105" i="4" s="1"/>
  <c r="O2097" i="4"/>
  <c r="O931" i="4"/>
  <c r="O923" i="4"/>
  <c r="O919" i="4"/>
  <c r="O911" i="4"/>
  <c r="P911" i="4" s="1"/>
  <c r="O1197" i="4"/>
  <c r="O2085" i="4"/>
  <c r="O1188" i="4"/>
  <c r="P1188" i="4" s="1"/>
  <c r="O40" i="4"/>
  <c r="O32" i="4"/>
  <c r="P32" i="4" s="1"/>
  <c r="O2079" i="4"/>
  <c r="O2071" i="4"/>
  <c r="O2063" i="4"/>
  <c r="O898" i="4"/>
  <c r="O1179" i="4"/>
  <c r="O2059" i="4"/>
  <c r="O635" i="4"/>
  <c r="P635" i="4" s="1"/>
  <c r="O627" i="4"/>
  <c r="P627" i="4" s="1"/>
  <c r="O619" i="4"/>
  <c r="O611" i="4"/>
  <c r="P611" i="4" s="1"/>
  <c r="O2050" i="4"/>
  <c r="O2042" i="4"/>
  <c r="O2034" i="4"/>
  <c r="P2034" i="4" s="1"/>
  <c r="O316" i="4"/>
  <c r="O2028" i="4"/>
  <c r="O2020" i="4"/>
  <c r="O2012" i="4"/>
  <c r="O2004" i="4"/>
  <c r="O1996" i="4"/>
  <c r="O1988" i="4"/>
  <c r="O1980" i="4"/>
  <c r="O1972" i="4"/>
  <c r="P1972" i="4" s="1"/>
  <c r="O1964" i="4"/>
  <c r="O1956" i="4"/>
  <c r="O1948" i="4"/>
  <c r="O1940" i="4"/>
  <c r="O608" i="4"/>
  <c r="O600" i="4"/>
  <c r="P600" i="4" s="1"/>
  <c r="O1932" i="4"/>
  <c r="O1924" i="4"/>
  <c r="O891" i="4"/>
  <c r="O1917" i="4"/>
  <c r="O1909" i="4"/>
  <c r="O1901" i="4"/>
  <c r="O1893" i="4"/>
  <c r="P1893" i="4" s="1"/>
  <c r="O1885" i="4"/>
  <c r="O1877" i="4"/>
  <c r="P1877" i="4" s="1"/>
  <c r="O1869" i="4"/>
  <c r="O1861" i="4"/>
  <c r="O1853" i="4"/>
  <c r="O1845" i="4"/>
  <c r="O96" i="4"/>
  <c r="O88" i="4"/>
  <c r="O80" i="4"/>
  <c r="P80" i="4" s="1"/>
  <c r="O190" i="4"/>
  <c r="O182" i="4"/>
  <c r="P182" i="4" s="1"/>
  <c r="O1839" i="4"/>
  <c r="O1831" i="4"/>
  <c r="O590" i="4"/>
  <c r="O1826" i="4"/>
  <c r="O1818" i="4"/>
  <c r="O1617" i="4"/>
  <c r="P1617" i="4" s="1"/>
  <c r="O1809" i="4"/>
  <c r="O1168" i="4"/>
  <c r="O1160" i="4"/>
  <c r="P1160" i="4" s="1"/>
  <c r="O1803" i="4"/>
  <c r="O1795" i="4"/>
  <c r="O880" i="4"/>
  <c r="O872" i="4"/>
  <c r="O864" i="4"/>
  <c r="P864" i="4" s="1"/>
  <c r="O856" i="4"/>
  <c r="P856" i="4" s="1"/>
  <c r="O172" i="4"/>
  <c r="P172" i="4" s="1"/>
  <c r="O1787" i="4"/>
  <c r="O1610" i="4"/>
  <c r="O1779" i="4"/>
  <c r="O1771" i="4"/>
  <c r="O1763" i="4"/>
  <c r="P1763" i="4" s="1"/>
  <c r="O1755" i="4"/>
  <c r="P1755" i="4" s="1"/>
  <c r="O443" i="4"/>
  <c r="P443" i="4" s="1"/>
  <c r="O1748" i="4"/>
  <c r="O1740" i="4"/>
  <c r="O583" i="4"/>
  <c r="O575" i="4"/>
  <c r="P575" i="4" s="1"/>
  <c r="O567" i="4"/>
  <c r="O559" i="4"/>
  <c r="O551" i="4"/>
  <c r="P551" i="4" s="1"/>
  <c r="O1731" i="4"/>
  <c r="O1723" i="4"/>
  <c r="O1715" i="4"/>
  <c r="O1707" i="4"/>
  <c r="O1155" i="4"/>
  <c r="O1526" i="4"/>
  <c r="O1518" i="4"/>
  <c r="O1514" i="4"/>
  <c r="O1506" i="4"/>
  <c r="O1696" i="4"/>
  <c r="O165" i="4"/>
  <c r="O157" i="4"/>
  <c r="P157" i="4" s="1"/>
  <c r="O438" i="4"/>
  <c r="P438" i="4" s="1"/>
  <c r="O307" i="4"/>
  <c r="P307" i="4" s="1"/>
  <c r="O1604" i="4"/>
  <c r="O4633" i="4"/>
  <c r="O4625" i="4"/>
  <c r="O1347" i="4"/>
  <c r="O4616" i="4"/>
  <c r="O4608" i="4"/>
  <c r="O4600" i="4"/>
  <c r="O4560" i="4"/>
  <c r="O4552" i="4"/>
  <c r="O4544" i="4"/>
  <c r="O4536" i="4"/>
  <c r="O4528" i="4"/>
  <c r="O4520" i="4"/>
  <c r="O304" i="4"/>
  <c r="O296" i="4"/>
  <c r="P296" i="4" s="1"/>
  <c r="O4511" i="4"/>
  <c r="O4503" i="4"/>
  <c r="O1144" i="4"/>
  <c r="O1136" i="4"/>
  <c r="P1136" i="4" s="1"/>
  <c r="O1687" i="4"/>
  <c r="O4476" i="4"/>
  <c r="O4468" i="4"/>
  <c r="O1598" i="4"/>
  <c r="O4458" i="4"/>
  <c r="O4450" i="4"/>
  <c r="O4442" i="4"/>
  <c r="O432" i="4"/>
  <c r="O4435" i="4"/>
  <c r="O4427" i="4"/>
  <c r="O4419" i="4"/>
  <c r="O418" i="4"/>
  <c r="P418" i="4" s="1"/>
  <c r="O4388" i="4"/>
  <c r="O4356" i="4"/>
  <c r="O4348" i="4"/>
  <c r="O1334" i="4"/>
  <c r="O1129" i="4"/>
  <c r="P1129" i="4" s="1"/>
  <c r="O416" i="4"/>
  <c r="O408" i="4"/>
  <c r="P408" i="4" s="1"/>
  <c r="O4324" i="4"/>
  <c r="O4316" i="4"/>
  <c r="O4308" i="4"/>
  <c r="O4300" i="4"/>
  <c r="O4292" i="4"/>
  <c r="O1328" i="4"/>
  <c r="O1320" i="4"/>
  <c r="P1320" i="4" s="1"/>
  <c r="O4217" i="4"/>
  <c r="O1122" i="4"/>
  <c r="O1493" i="4"/>
  <c r="O1682" i="4"/>
  <c r="P1682" i="4" s="1"/>
  <c r="O1487" i="4"/>
  <c r="O1479" i="4"/>
  <c r="P1479" i="4" s="1"/>
  <c r="O4195" i="4"/>
  <c r="O4179" i="4"/>
  <c r="O4171" i="4"/>
  <c r="O1313" i="4"/>
  <c r="O4165" i="4"/>
  <c r="O150" i="4"/>
  <c r="O142" i="4"/>
  <c r="P142" i="4" s="1"/>
  <c r="O4153" i="4"/>
  <c r="O4145" i="4"/>
  <c r="O544" i="4"/>
  <c r="O536" i="4"/>
  <c r="P536" i="4" s="1"/>
  <c r="O851" i="4"/>
  <c r="O843" i="4"/>
  <c r="O835" i="4"/>
  <c r="P835" i="4" s="1"/>
  <c r="O4139" i="4"/>
  <c r="O1304" i="4"/>
  <c r="O1118" i="4"/>
  <c r="O1110" i="4"/>
  <c r="P1110" i="4" s="1"/>
  <c r="O4131" i="4"/>
  <c r="O4123" i="4"/>
  <c r="O4115" i="4"/>
  <c r="O4107" i="4"/>
  <c r="O4099" i="4"/>
  <c r="O4091" i="4"/>
  <c r="O4083" i="4"/>
  <c r="O4075" i="4"/>
  <c r="O525" i="4"/>
  <c r="O4073" i="4"/>
  <c r="O4065" i="4"/>
  <c r="O824" i="4"/>
  <c r="P824" i="4" s="1"/>
  <c r="O516" i="4"/>
  <c r="O508" i="4"/>
  <c r="P508" i="4" s="1"/>
  <c r="O4063" i="4"/>
  <c r="O4055" i="4"/>
  <c r="O813" i="4"/>
  <c r="O805" i="4"/>
  <c r="O288" i="4"/>
  <c r="O280" i="4"/>
  <c r="P280" i="4" s="1"/>
  <c r="O4051" i="4"/>
  <c r="O4043" i="4"/>
  <c r="P4043" i="4" s="1"/>
  <c r="O1290" i="4"/>
  <c r="P1290" i="4" s="1"/>
  <c r="O1282" i="4"/>
  <c r="O4042" i="4"/>
  <c r="O4034" i="4"/>
  <c r="O4026" i="4"/>
  <c r="O799" i="4"/>
  <c r="O791" i="4"/>
  <c r="P791" i="4" s="1"/>
  <c r="O122" i="4"/>
  <c r="P122" i="4" s="1"/>
  <c r="O1585" i="4"/>
  <c r="O397" i="4"/>
  <c r="O389" i="4"/>
  <c r="P389" i="4" s="1"/>
  <c r="O4013" i="4"/>
  <c r="O1475" i="4"/>
  <c r="O1099" i="4"/>
  <c r="O4006" i="4"/>
  <c r="O3998" i="4"/>
  <c r="O3990" i="4"/>
  <c r="O3982" i="4"/>
  <c r="O3974" i="4"/>
  <c r="O385" i="4"/>
  <c r="O377" i="4"/>
  <c r="P377" i="4" s="1"/>
  <c r="O1665" i="4"/>
  <c r="O1657" i="4"/>
  <c r="O1649" i="4"/>
  <c r="P1649" i="4" s="1"/>
  <c r="O269" i="4"/>
  <c r="O261" i="4"/>
  <c r="P261" i="4" s="1"/>
  <c r="O3962" i="4"/>
  <c r="O79" i="4"/>
  <c r="O71" i="4"/>
  <c r="O3959" i="4"/>
  <c r="O3951" i="4"/>
  <c r="O3943" i="4"/>
  <c r="P3943" i="4" s="1"/>
  <c r="O3935" i="4"/>
  <c r="O3927" i="4"/>
  <c r="O3919" i="4"/>
  <c r="O1086" i="4"/>
  <c r="P1086" i="4" s="1"/>
  <c r="O3911" i="4"/>
  <c r="P3911" i="4" s="1"/>
  <c r="O3903" i="4"/>
  <c r="O25" i="4"/>
  <c r="O17" i="4"/>
  <c r="O9" i="4"/>
  <c r="P9" i="4" s="1"/>
  <c r="O3895" i="4"/>
  <c r="O3887" i="4"/>
  <c r="O3879" i="4"/>
  <c r="O3871" i="4"/>
  <c r="P3871" i="4" s="1"/>
  <c r="O3863" i="4"/>
  <c r="P3863" i="4" s="1"/>
  <c r="O3855" i="4"/>
  <c r="O3847" i="4"/>
  <c r="O3839" i="4"/>
  <c r="O784" i="4"/>
  <c r="O776" i="4"/>
  <c r="P776" i="4" s="1"/>
  <c r="O3833" i="4"/>
  <c r="O3825" i="4"/>
  <c r="O1081" i="4"/>
  <c r="P1081" i="4" s="1"/>
  <c r="O367" i="4"/>
  <c r="P367" i="4" s="1"/>
  <c r="O3815" i="4"/>
  <c r="O3807" i="4"/>
  <c r="O3799" i="4"/>
  <c r="O3791" i="4"/>
  <c r="O3783" i="4"/>
  <c r="P3783" i="4" s="1"/>
  <c r="O3775" i="4"/>
  <c r="P3775" i="4" s="1"/>
  <c r="O3767" i="4"/>
  <c r="O3759" i="4"/>
  <c r="O3751" i="4"/>
  <c r="P3751" i="4" s="1"/>
  <c r="O3743" i="4"/>
  <c r="O772" i="4"/>
  <c r="O764" i="4"/>
  <c r="P764" i="4" s="1"/>
  <c r="O3731" i="4"/>
  <c r="O756" i="4"/>
  <c r="O748" i="4"/>
  <c r="P748" i="4" s="1"/>
  <c r="O113" i="4"/>
  <c r="O105" i="4"/>
  <c r="P105" i="4" s="1"/>
  <c r="O3717" i="4"/>
  <c r="O3709" i="4"/>
  <c r="P3709" i="4" s="1"/>
  <c r="O3701" i="4"/>
  <c r="O3693" i="4"/>
  <c r="O500" i="4"/>
  <c r="P500" i="4" s="1"/>
  <c r="O3686" i="4"/>
  <c r="O1073" i="4"/>
  <c r="P1073" i="4" s="1"/>
  <c r="O3685" i="4"/>
  <c r="O3677" i="4"/>
  <c r="O3669" i="4"/>
  <c r="O3661" i="4"/>
  <c r="O3659" i="4"/>
  <c r="O3651" i="4"/>
  <c r="O3643" i="4"/>
  <c r="O3635" i="4"/>
  <c r="O3627" i="4"/>
  <c r="O3619" i="4"/>
  <c r="O3611" i="4"/>
  <c r="O3603" i="4"/>
  <c r="O3595" i="4"/>
  <c r="O3587" i="4"/>
  <c r="O3579" i="4"/>
  <c r="O1270" i="4"/>
  <c r="P1270" i="4" s="1"/>
  <c r="O3570" i="4"/>
  <c r="O3562" i="4"/>
  <c r="O3554" i="4"/>
  <c r="O3546" i="4"/>
  <c r="O3538" i="4"/>
  <c r="O3530" i="4"/>
  <c r="O1058" i="4"/>
  <c r="P1058" i="4" s="1"/>
  <c r="O3522" i="4"/>
  <c r="O1266" i="4"/>
  <c r="O3514" i="4"/>
  <c r="O3506" i="4"/>
  <c r="O1463" i="4"/>
  <c r="O1455" i="4"/>
  <c r="O1252" i="4"/>
  <c r="P1252" i="4" s="1"/>
  <c r="O358" i="4"/>
  <c r="P358" i="4" s="1"/>
  <c r="O3495" i="4"/>
  <c r="O3487" i="4"/>
  <c r="O352" i="4"/>
  <c r="O1575" i="4"/>
  <c r="O3479" i="4"/>
  <c r="O3471" i="4"/>
  <c r="O3463" i="4"/>
  <c r="O3455" i="4"/>
  <c r="P3455" i="4" s="1"/>
  <c r="O3447" i="4"/>
  <c r="O3439" i="4"/>
  <c r="O3431" i="4"/>
  <c r="O3423" i="4"/>
  <c r="O3415" i="4"/>
  <c r="O3407" i="4"/>
  <c r="O3399" i="4"/>
  <c r="O3391" i="4"/>
  <c r="O3383" i="4"/>
  <c r="O3375" i="4"/>
  <c r="O3367" i="4"/>
  <c r="O3359" i="4"/>
  <c r="O3351" i="4"/>
  <c r="P3351" i="4" s="1"/>
  <c r="O3343" i="4"/>
  <c r="O3335" i="4"/>
  <c r="O3327" i="4"/>
  <c r="O3319" i="4"/>
  <c r="P3319" i="4" s="1"/>
  <c r="O3311" i="4"/>
  <c r="O3303" i="4"/>
  <c r="O3295" i="4"/>
  <c r="O1449" i="4"/>
  <c r="O1441" i="4"/>
  <c r="P1441" i="4" s="1"/>
  <c r="O1053" i="4"/>
  <c r="P1053" i="4" s="1"/>
  <c r="O341" i="4"/>
  <c r="P341" i="4" s="1"/>
  <c r="O3286" i="4"/>
  <c r="O3278" i="4"/>
  <c r="O3270" i="4"/>
  <c r="O1565" i="4"/>
  <c r="O1043" i="4"/>
  <c r="O1035" i="4"/>
  <c r="O3265" i="4"/>
  <c r="O3257" i="4"/>
  <c r="O3249" i="4"/>
  <c r="O3241" i="4"/>
  <c r="O3233" i="4"/>
  <c r="O3225" i="4"/>
  <c r="O3217" i="4"/>
  <c r="O3209" i="4"/>
  <c r="O3201" i="4"/>
  <c r="O491" i="4"/>
  <c r="O483" i="4"/>
  <c r="P483" i="4" s="1"/>
  <c r="O1023" i="4"/>
  <c r="P1023" i="4" s="1"/>
  <c r="O3197" i="4"/>
  <c r="O1249" i="4"/>
  <c r="O1241" i="4"/>
  <c r="P1241" i="4" s="1"/>
  <c r="O3184" i="4"/>
  <c r="O1016" i="4"/>
  <c r="O3177" i="4"/>
  <c r="O3169" i="4"/>
  <c r="O1002" i="4"/>
  <c r="P1002" i="4" s="1"/>
  <c r="O3161" i="4"/>
  <c r="O3160" i="4"/>
  <c r="O3152" i="4"/>
  <c r="O3144" i="4"/>
  <c r="O3136" i="4"/>
  <c r="O997" i="4"/>
  <c r="O3130" i="4"/>
  <c r="O3122" i="4"/>
  <c r="O3114" i="4"/>
  <c r="O3106" i="4"/>
  <c r="P3106" i="4" s="1"/>
  <c r="O991" i="4"/>
  <c r="O3098" i="4"/>
  <c r="O981" i="4"/>
  <c r="O480" i="4"/>
  <c r="O472" i="4"/>
  <c r="O3089" i="4"/>
  <c r="O1435" i="4"/>
  <c r="O3080" i="4"/>
  <c r="O3072" i="4"/>
  <c r="O3064" i="4"/>
  <c r="O3056" i="4"/>
  <c r="O1558" i="4"/>
  <c r="P1558" i="4" s="1"/>
  <c r="O3046" i="4"/>
  <c r="P3046" i="4" s="1"/>
  <c r="O3038" i="4"/>
  <c r="O3030" i="4"/>
  <c r="O3022" i="4"/>
  <c r="O3014" i="4"/>
  <c r="O3006" i="4"/>
  <c r="P3006" i="4" s="1"/>
  <c r="O2998" i="4"/>
  <c r="O2990" i="4"/>
  <c r="P2990" i="4" s="1"/>
  <c r="O2982" i="4"/>
  <c r="O2974" i="4"/>
  <c r="O2966" i="4"/>
  <c r="O2958" i="4"/>
  <c r="O2950" i="4"/>
  <c r="O2942" i="4"/>
  <c r="O2934" i="4"/>
  <c r="O2926" i="4"/>
  <c r="P2926" i="4" s="1"/>
  <c r="O253" i="4"/>
  <c r="O245" i="4"/>
  <c r="P245" i="4" s="1"/>
  <c r="O2919" i="4"/>
  <c r="O2911" i="4"/>
  <c r="O2903" i="4"/>
  <c r="O1638" i="4"/>
  <c r="O2895" i="4"/>
  <c r="O1630" i="4"/>
  <c r="P1630" i="4" s="1"/>
  <c r="O2891" i="4"/>
  <c r="O2883" i="4"/>
  <c r="O2875" i="4"/>
  <c r="O2867" i="4"/>
  <c r="O2859" i="4"/>
  <c r="O2851" i="4"/>
  <c r="O2843" i="4"/>
  <c r="O2835" i="4"/>
  <c r="O2827" i="4"/>
  <c r="O2819" i="4"/>
  <c r="P2819" i="4" s="1"/>
  <c r="O2811" i="4"/>
  <c r="P2811" i="4" s="1"/>
  <c r="O2803" i="4"/>
  <c r="O2795" i="4"/>
  <c r="O1423" i="4"/>
  <c r="O1415" i="4"/>
  <c r="P1415" i="4" s="1"/>
  <c r="O967" i="4"/>
  <c r="O2787" i="4"/>
  <c r="O1412" i="4"/>
  <c r="O1404" i="4"/>
  <c r="P1404" i="4" s="1"/>
  <c r="O2778" i="4"/>
  <c r="O744" i="4"/>
  <c r="O736" i="4"/>
  <c r="O728" i="4"/>
  <c r="P728" i="4" s="1"/>
  <c r="O2771" i="4"/>
  <c r="O2763" i="4"/>
  <c r="O2755" i="4"/>
  <c r="O2747" i="4"/>
  <c r="O2739" i="4"/>
  <c r="O2731" i="4"/>
  <c r="O63" i="4"/>
  <c r="O55" i="4"/>
  <c r="O47" i="4"/>
  <c r="P47" i="4" s="1"/>
  <c r="O2723" i="4"/>
  <c r="O2715" i="4"/>
  <c r="O1229" i="4"/>
  <c r="O336" i="4"/>
  <c r="O466" i="4"/>
  <c r="O458" i="4"/>
  <c r="O1550" i="4"/>
  <c r="O718" i="4"/>
  <c r="O710" i="4"/>
  <c r="P710" i="4" s="1"/>
  <c r="O2708" i="4"/>
  <c r="O2700" i="4"/>
  <c r="O2692" i="4"/>
  <c r="O2684" i="4"/>
  <c r="O1622" i="4"/>
  <c r="O2673" i="4"/>
  <c r="O2665" i="4"/>
  <c r="O2657" i="4"/>
  <c r="O2649" i="4"/>
  <c r="O702" i="4"/>
  <c r="O2642" i="4"/>
  <c r="O965" i="4"/>
  <c r="O957" i="4"/>
  <c r="O2635" i="4"/>
  <c r="O2627" i="4"/>
  <c r="O2619" i="4"/>
  <c r="O2611" i="4"/>
  <c r="O2603" i="4"/>
  <c r="O2595" i="4"/>
  <c r="P2595" i="4" s="1"/>
  <c r="O2587" i="4"/>
  <c r="O2579" i="4"/>
  <c r="O2571" i="4"/>
  <c r="O2563" i="4"/>
  <c r="O2555" i="4"/>
  <c r="O2547" i="4"/>
  <c r="O2539" i="4"/>
  <c r="O2531" i="4"/>
  <c r="O2523" i="4"/>
  <c r="P2523" i="4" s="1"/>
  <c r="O2515" i="4"/>
  <c r="O2507" i="4"/>
  <c r="O2499" i="4"/>
  <c r="P2499" i="4" s="1"/>
  <c r="O690" i="4"/>
  <c r="O2495" i="4"/>
  <c r="O2487" i="4"/>
  <c r="O2479" i="4"/>
  <c r="O241" i="4"/>
  <c r="O233" i="4"/>
  <c r="O225" i="4"/>
  <c r="P225" i="4" s="1"/>
  <c r="O1218" i="4"/>
  <c r="O681" i="4"/>
  <c r="O673" i="4"/>
  <c r="P673" i="4" s="1"/>
  <c r="O949" i="4"/>
  <c r="O2469" i="4"/>
  <c r="O944" i="4"/>
  <c r="O936" i="4"/>
  <c r="P936" i="4" s="1"/>
  <c r="O2456" i="4"/>
  <c r="O2448" i="4"/>
  <c r="O2440" i="4"/>
  <c r="P2440" i="4" s="1"/>
  <c r="O2432" i="4"/>
  <c r="P2432" i="4" s="1"/>
  <c r="O1542" i="4"/>
  <c r="O2424" i="4"/>
  <c r="O216" i="4"/>
  <c r="P216" i="4" s="1"/>
  <c r="O2417" i="4"/>
  <c r="O2409" i="4"/>
  <c r="O1392" i="4"/>
  <c r="O2407" i="4"/>
  <c r="O2399" i="4"/>
  <c r="O2391" i="4"/>
  <c r="O2383" i="4"/>
  <c r="O2375" i="4"/>
  <c r="O2367" i="4"/>
  <c r="O2359" i="4"/>
  <c r="O2351" i="4"/>
  <c r="O136" i="4"/>
  <c r="O128" i="4"/>
  <c r="P128" i="4" s="1"/>
  <c r="O2342" i="4"/>
  <c r="O2334" i="4"/>
  <c r="O2326" i="4"/>
  <c r="O2318" i="4"/>
  <c r="O2310" i="4"/>
  <c r="O2302" i="4"/>
  <c r="O2294" i="4"/>
  <c r="P2294" i="4" s="1"/>
  <c r="O1380" i="4"/>
  <c r="O453" i="4"/>
  <c r="P453" i="4" s="1"/>
  <c r="O2285" i="4"/>
  <c r="O2277" i="4"/>
  <c r="O329" i="4"/>
  <c r="O1213" i="4"/>
  <c r="O1205" i="4"/>
  <c r="O2267" i="4"/>
  <c r="O2259" i="4"/>
  <c r="O658" i="4"/>
  <c r="P658" i="4" s="1"/>
  <c r="O1374" i="4"/>
  <c r="O2252" i="4"/>
  <c r="O2244" i="4"/>
  <c r="O649" i="4"/>
  <c r="P649" i="4" s="1"/>
  <c r="O2236" i="4"/>
  <c r="O643" i="4"/>
  <c r="P643" i="4" s="1"/>
  <c r="O2227" i="4"/>
  <c r="O2219" i="4"/>
  <c r="O2211" i="4"/>
  <c r="O2203" i="4"/>
  <c r="O2195" i="4"/>
  <c r="P2195" i="4" s="1"/>
  <c r="O2187" i="4"/>
  <c r="O2179" i="4"/>
  <c r="O2171" i="4"/>
  <c r="P2171" i="4" s="1"/>
  <c r="O1535" i="4"/>
  <c r="O1527" i="4"/>
  <c r="P1527" i="4" s="1"/>
  <c r="O2159" i="4"/>
  <c r="O2151" i="4"/>
  <c r="O2143" i="4"/>
  <c r="P2143" i="4" s="1"/>
  <c r="O1363" i="4"/>
  <c r="O1355" i="4"/>
  <c r="P1355" i="4" s="1"/>
  <c r="O209" i="4"/>
  <c r="O201" i="4"/>
  <c r="P201" i="4" s="1"/>
  <c r="O2136" i="4"/>
  <c r="O2128" i="4"/>
  <c r="O2120" i="4"/>
  <c r="P2120" i="4" s="1"/>
  <c r="O2112" i="4"/>
  <c r="O2104" i="4"/>
  <c r="O2096" i="4"/>
  <c r="O930" i="4"/>
  <c r="P930" i="4" s="1"/>
  <c r="O2091" i="4"/>
  <c r="O918" i="4"/>
  <c r="O910" i="4"/>
  <c r="P910" i="4" s="1"/>
  <c r="O1196" i="4"/>
  <c r="O2084" i="4"/>
  <c r="O1187" i="4"/>
  <c r="P1187" i="4" s="1"/>
  <c r="O39" i="4"/>
  <c r="O31" i="4"/>
  <c r="P31" i="4" s="1"/>
  <c r="O2078" i="4"/>
  <c r="O2070" i="4"/>
  <c r="O905" i="4"/>
  <c r="O897" i="4"/>
  <c r="O1178" i="4"/>
  <c r="P1178" i="4" s="1"/>
  <c r="O2058" i="4"/>
  <c r="O634" i="4"/>
  <c r="O626" i="4"/>
  <c r="P626" i="4" s="1"/>
  <c r="O618" i="4"/>
  <c r="O2057" i="4"/>
  <c r="O2049" i="4"/>
  <c r="O2041" i="4"/>
  <c r="P2041" i="4" s="1"/>
  <c r="O2033" i="4"/>
  <c r="P2033" i="4" s="1"/>
  <c r="O315" i="4"/>
  <c r="P315" i="4" s="1"/>
  <c r="O2027" i="4"/>
  <c r="O2019" i="4"/>
  <c r="O2011" i="4"/>
  <c r="O2003" i="4"/>
  <c r="O1995" i="4"/>
  <c r="O1987" i="4"/>
  <c r="O1979" i="4"/>
  <c r="O1971" i="4"/>
  <c r="P1971" i="4" s="1"/>
  <c r="O1963" i="4"/>
  <c r="O1955" i="4"/>
  <c r="O1947" i="4"/>
  <c r="O1939" i="4"/>
  <c r="O607" i="4"/>
  <c r="O599" i="4"/>
  <c r="P599" i="4" s="1"/>
  <c r="O1931" i="4"/>
  <c r="O1923" i="4"/>
  <c r="O890" i="4"/>
  <c r="O1916" i="4"/>
  <c r="O1908" i="4"/>
  <c r="O1900" i="4"/>
  <c r="O1892" i="4"/>
  <c r="P1892" i="4" s="1"/>
  <c r="O1884" i="4"/>
  <c r="O1876" i="4"/>
  <c r="P1876" i="4" s="1"/>
  <c r="O1868" i="4"/>
  <c r="O1860" i="4"/>
  <c r="O1852" i="4"/>
  <c r="O103" i="4"/>
  <c r="O95" i="4"/>
  <c r="O87" i="4"/>
  <c r="P87" i="4" s="1"/>
  <c r="O197" i="4"/>
  <c r="O189" i="4"/>
  <c r="O181" i="4"/>
  <c r="O1838" i="4"/>
  <c r="O1830" i="4"/>
  <c r="O589" i="4"/>
  <c r="O1825" i="4"/>
  <c r="O1817" i="4"/>
  <c r="O1616" i="4"/>
  <c r="O1808" i="4"/>
  <c r="O1167" i="4"/>
  <c r="O1159" i="4"/>
  <c r="P1159" i="4" s="1"/>
  <c r="O1802" i="4"/>
  <c r="O1794" i="4"/>
  <c r="O879" i="4"/>
  <c r="O871" i="4"/>
  <c r="O863" i="4"/>
  <c r="P863" i="4" s="1"/>
  <c r="O179" i="4"/>
  <c r="O171" i="4"/>
  <c r="P171" i="4" s="1"/>
  <c r="O1786" i="4"/>
  <c r="O1609" i="4"/>
  <c r="O1778" i="4"/>
  <c r="O1770" i="4"/>
  <c r="O1762" i="4"/>
  <c r="P1762" i="4" s="1"/>
  <c r="O450" i="4"/>
  <c r="O442" i="4"/>
  <c r="P442" i="4" s="1"/>
  <c r="O1747" i="4"/>
  <c r="O1739" i="4"/>
  <c r="O582" i="4"/>
  <c r="O574" i="4"/>
  <c r="P574" i="4" s="1"/>
  <c r="O566" i="4"/>
  <c r="P566" i="4" s="1"/>
  <c r="O558" i="4"/>
  <c r="O550" i="4"/>
  <c r="P550" i="4" s="1"/>
  <c r="O1730" i="4"/>
  <c r="O1722" i="4"/>
  <c r="O1714" i="4"/>
  <c r="O1706" i="4"/>
  <c r="O1154" i="4"/>
  <c r="O1525" i="4"/>
  <c r="O1517" i="4"/>
  <c r="P1517" i="4" s="1"/>
  <c r="O1513" i="4"/>
  <c r="O1505" i="4"/>
  <c r="O1695" i="4"/>
  <c r="O164" i="4"/>
  <c r="O156" i="4"/>
  <c r="P156" i="4" s="1"/>
  <c r="O437" i="4"/>
  <c r="P437" i="4" s="1"/>
  <c r="O306" i="4"/>
  <c r="P306" i="4" s="1"/>
  <c r="O1603" i="4"/>
  <c r="P1603" i="4" s="1"/>
  <c r="O4632" i="4"/>
  <c r="O4624" i="4"/>
  <c r="O1346" i="4"/>
  <c r="O4615" i="4"/>
  <c r="O4607" i="4"/>
  <c r="O4599" i="4"/>
  <c r="O4559" i="4"/>
  <c r="O4551" i="4"/>
  <c r="O4543" i="4"/>
  <c r="O4535" i="4"/>
  <c r="O4527" i="4"/>
  <c r="O4519" i="4"/>
  <c r="O303" i="4"/>
  <c r="O295" i="4"/>
  <c r="P295" i="4" s="1"/>
  <c r="O4510" i="4"/>
  <c r="O4502" i="4"/>
  <c r="O1143" i="4"/>
  <c r="O1135" i="4"/>
  <c r="P1135" i="4" s="1"/>
  <c r="O1686" i="4"/>
  <c r="O4475" i="4"/>
  <c r="O4467" i="4"/>
  <c r="O1597" i="4"/>
  <c r="O4457" i="4"/>
  <c r="O4449" i="4"/>
  <c r="O4441" i="4"/>
  <c r="O431" i="4"/>
  <c r="O4434" i="4"/>
  <c r="O4426" i="4"/>
  <c r="O4418" i="4"/>
  <c r="O425" i="4"/>
  <c r="O417" i="4"/>
  <c r="P417" i="4" s="1"/>
  <c r="O4387" i="4"/>
  <c r="O4355" i="4"/>
  <c r="O4347" i="4"/>
  <c r="O1333" i="4"/>
  <c r="O1128" i="4"/>
  <c r="P1128" i="4" s="1"/>
  <c r="O415" i="4"/>
  <c r="O407" i="4"/>
  <c r="P407" i="4" s="1"/>
  <c r="O4323" i="4"/>
  <c r="O4315" i="4"/>
  <c r="O4307" i="4"/>
  <c r="O4299" i="4"/>
  <c r="O4291" i="4"/>
  <c r="O1327" i="4"/>
  <c r="O1319" i="4"/>
  <c r="P1319" i="4" s="1"/>
  <c r="O4216" i="4"/>
  <c r="O1121" i="4"/>
  <c r="O1492" i="4"/>
  <c r="O1681" i="4"/>
  <c r="P1681" i="4" s="1"/>
  <c r="O1486" i="4"/>
  <c r="O4202" i="4"/>
  <c r="O4178" i="4"/>
  <c r="O4170" i="4"/>
  <c r="O1312" i="4"/>
  <c r="O4164" i="4"/>
  <c r="O149" i="4"/>
  <c r="O141" i="4"/>
  <c r="P141" i="4" s="1"/>
  <c r="O4152" i="4"/>
  <c r="O4144" i="4"/>
  <c r="O543" i="4"/>
  <c r="O535" i="4"/>
  <c r="P535" i="4" s="1"/>
  <c r="O850" i="4"/>
  <c r="O842" i="4"/>
  <c r="O834" i="4"/>
  <c r="P834" i="4" s="1"/>
  <c r="O4138" i="4"/>
  <c r="O1303" i="4"/>
  <c r="O1117" i="4"/>
  <c r="O1109" i="4"/>
  <c r="P1109" i="4" s="1"/>
  <c r="O4130" i="4"/>
  <c r="O4122" i="4"/>
  <c r="O4114" i="4"/>
  <c r="O4106" i="4"/>
  <c r="O4098" i="4"/>
  <c r="O4090" i="4"/>
  <c r="O4082" i="4"/>
  <c r="O532" i="4"/>
  <c r="O524" i="4"/>
  <c r="P524" i="4" s="1"/>
  <c r="O4072" i="4"/>
  <c r="O4064" i="4"/>
  <c r="O823" i="4"/>
  <c r="P823" i="4" s="1"/>
  <c r="O515" i="4"/>
  <c r="O1677" i="4"/>
  <c r="O4062" i="4"/>
  <c r="O4054" i="4"/>
  <c r="O812" i="4"/>
  <c r="O1593" i="4"/>
  <c r="O287" i="4"/>
  <c r="O279" i="4"/>
  <c r="P279" i="4" s="1"/>
  <c r="O4050" i="4"/>
  <c r="O1297" i="4"/>
  <c r="O1289" i="4"/>
  <c r="O1281" i="4"/>
  <c r="O4041" i="4"/>
  <c r="O4033" i="4"/>
  <c r="O4025" i="4"/>
  <c r="O798" i="4"/>
  <c r="O4023" i="4"/>
  <c r="O121" i="4"/>
  <c r="P121" i="4" s="1"/>
  <c r="O1584" i="4"/>
  <c r="O396" i="4"/>
  <c r="O388" i="4"/>
  <c r="P388" i="4" s="1"/>
  <c r="O4012" i="4"/>
  <c r="P4012" i="4" s="1"/>
  <c r="O1474" i="4"/>
  <c r="P1474" i="4" s="1"/>
  <c r="O1098" i="4"/>
  <c r="O4005" i="4"/>
  <c r="O3997" i="4"/>
  <c r="O3989" i="4"/>
  <c r="O3981" i="4"/>
  <c r="O3973" i="4"/>
  <c r="O384" i="4"/>
  <c r="O376" i="4"/>
  <c r="O1664" i="4"/>
  <c r="O1656" i="4"/>
  <c r="O1648" i="4"/>
  <c r="P1648" i="4" s="1"/>
  <c r="O268" i="4"/>
  <c r="O260" i="4"/>
  <c r="P260" i="4" s="1"/>
  <c r="O1471" i="4"/>
  <c r="O78" i="4"/>
  <c r="O70" i="4"/>
  <c r="O3958" i="4"/>
  <c r="O3950" i="4"/>
  <c r="O3942" i="4"/>
  <c r="P3942" i="4" s="1"/>
  <c r="O3934" i="4"/>
  <c r="O3926" i="4"/>
  <c r="O1093" i="4"/>
  <c r="O3918" i="4"/>
  <c r="O3910" i="4"/>
  <c r="O3902" i="4"/>
  <c r="O24" i="4"/>
  <c r="O16" i="4"/>
  <c r="O8" i="4"/>
  <c r="P8" i="4" s="1"/>
  <c r="O3894" i="4"/>
  <c r="O3886" i="4"/>
  <c r="O3878" i="4"/>
  <c r="O3870" i="4"/>
  <c r="O3862" i="4"/>
  <c r="P3862" i="4" s="1"/>
  <c r="O3854" i="4"/>
  <c r="P3854" i="4" s="1"/>
  <c r="O3846" i="4"/>
  <c r="O3838" i="4"/>
  <c r="O783" i="4"/>
  <c r="O775" i="4"/>
  <c r="P775" i="4" s="1"/>
  <c r="O3832" i="4"/>
  <c r="O3824" i="4"/>
  <c r="O374" i="4"/>
  <c r="O366" i="4"/>
  <c r="P366" i="4" s="1"/>
  <c r="O3814" i="4"/>
  <c r="O3806" i="4"/>
  <c r="O3798" i="4"/>
  <c r="O3790" i="4"/>
  <c r="O3782" i="4"/>
  <c r="O3774" i="4"/>
  <c r="P3774" i="4" s="1"/>
  <c r="O3766" i="4"/>
  <c r="O3758" i="4"/>
  <c r="O3750" i="4"/>
  <c r="P3750" i="4" s="1"/>
  <c r="O3742" i="4"/>
  <c r="O771" i="4"/>
  <c r="O763" i="4"/>
  <c r="P763" i="4" s="1"/>
  <c r="O3730" i="4"/>
  <c r="O755" i="4"/>
  <c r="O3727" i="4"/>
  <c r="O112" i="4"/>
  <c r="O104" i="4"/>
  <c r="P104" i="4" s="1"/>
  <c r="O3716" i="4"/>
  <c r="O3708" i="4"/>
  <c r="O3700" i="4"/>
  <c r="O507" i="4"/>
  <c r="O499" i="4"/>
  <c r="P499" i="4" s="1"/>
  <c r="O1080" i="4"/>
  <c r="O1072" i="4"/>
  <c r="P1072" i="4" s="1"/>
  <c r="O3684" i="4"/>
  <c r="O3676" i="4"/>
  <c r="O3668" i="4"/>
  <c r="O1582" i="4"/>
  <c r="O3658" i="4"/>
  <c r="O3650" i="4"/>
  <c r="O3642" i="4"/>
  <c r="O3634" i="4"/>
  <c r="O3626" i="4"/>
  <c r="O3618" i="4"/>
  <c r="O3610" i="4"/>
  <c r="O3602" i="4"/>
  <c r="O3594" i="4"/>
  <c r="O3586" i="4"/>
  <c r="O3578" i="4"/>
  <c r="O1269" i="4"/>
  <c r="P1269" i="4" s="1"/>
  <c r="O3569" i="4"/>
  <c r="O3561" i="4"/>
  <c r="O3553" i="4"/>
  <c r="O3545" i="4"/>
  <c r="O3537" i="4"/>
  <c r="O1065" i="4"/>
  <c r="O3529" i="4"/>
  <c r="O3521" i="4"/>
  <c r="O1265" i="4"/>
  <c r="O3513" i="4"/>
  <c r="O3505" i="4"/>
  <c r="O1462" i="4"/>
  <c r="O1259" i="4"/>
  <c r="O365" i="4"/>
  <c r="O357" i="4"/>
  <c r="P357" i="4" s="1"/>
  <c r="O3494" i="4"/>
  <c r="P3494" i="4" s="1"/>
  <c r="O3486" i="4"/>
  <c r="O351" i="4"/>
  <c r="P351" i="4" s="1"/>
  <c r="O1574" i="4"/>
  <c r="O3478" i="4"/>
  <c r="O3470" i="4"/>
  <c r="O3462" i="4"/>
  <c r="O3454" i="4"/>
  <c r="P3454" i="4" s="1"/>
  <c r="O3446" i="4"/>
  <c r="O3438" i="4"/>
  <c r="O3430" i="4"/>
  <c r="O3422" i="4"/>
  <c r="O3414" i="4"/>
  <c r="O3406" i="4"/>
  <c r="O3398" i="4"/>
  <c r="O3390" i="4"/>
  <c r="O3382" i="4"/>
  <c r="O3374" i="4"/>
  <c r="O3366" i="4"/>
  <c r="O3358" i="4"/>
  <c r="O3350" i="4"/>
  <c r="P3350" i="4" s="1"/>
  <c r="O3342" i="4"/>
  <c r="O3334" i="4"/>
  <c r="O3326" i="4"/>
  <c r="O3318" i="4"/>
  <c r="P3318" i="4" s="1"/>
  <c r="O3310" i="4"/>
  <c r="O3302" i="4"/>
  <c r="O3294" i="4"/>
  <c r="O1448" i="4"/>
  <c r="O1440" i="4"/>
  <c r="O1052" i="4"/>
  <c r="P1052" i="4" s="1"/>
  <c r="O340" i="4"/>
  <c r="P340" i="4" s="1"/>
  <c r="O3285" i="4"/>
  <c r="O3277" i="4"/>
  <c r="O3269" i="4"/>
  <c r="O1564" i="4"/>
  <c r="O1042" i="4"/>
  <c r="P1042" i="4" s="1"/>
  <c r="O1034" i="4"/>
  <c r="P1034" i="4" s="1"/>
  <c r="O3264" i="4"/>
  <c r="O3256" i="4"/>
  <c r="O3248" i="4"/>
  <c r="O3240" i="4"/>
  <c r="O3232" i="4"/>
  <c r="O3224" i="4"/>
  <c r="O3216" i="4"/>
  <c r="O3208" i="4"/>
  <c r="O498" i="4"/>
  <c r="O490" i="4"/>
  <c r="O482" i="4"/>
  <c r="P482" i="4" s="1"/>
  <c r="O1022" i="4"/>
  <c r="P1022" i="4" s="1"/>
  <c r="O3196" i="4"/>
  <c r="O1248" i="4"/>
  <c r="O3191" i="4"/>
  <c r="O3183" i="4"/>
  <c r="O1015" i="4"/>
  <c r="O3176" i="4"/>
  <c r="O1009" i="4"/>
  <c r="O3168" i="4"/>
  <c r="O1240" i="4"/>
  <c r="O3159" i="4"/>
  <c r="O3151" i="4"/>
  <c r="O3143" i="4"/>
  <c r="O3135" i="4"/>
  <c r="O996" i="4"/>
  <c r="O3129" i="4"/>
  <c r="O3121" i="4"/>
  <c r="O3113" i="4"/>
  <c r="O3105" i="4"/>
  <c r="P3105" i="4" s="1"/>
  <c r="O990" i="4"/>
  <c r="O3097" i="4"/>
  <c r="O980" i="4"/>
  <c r="O479" i="4"/>
  <c r="O471" i="4"/>
  <c r="P471" i="4" s="1"/>
  <c r="O3088" i="4"/>
  <c r="O1434" i="4"/>
  <c r="O3079" i="4"/>
  <c r="O3071" i="4"/>
  <c r="O3063" i="4"/>
  <c r="O3055" i="4"/>
  <c r="O3053" i="4"/>
  <c r="O3045" i="4"/>
  <c r="P3045" i="4" s="1"/>
  <c r="O3037" i="4"/>
  <c r="O3029" i="4"/>
  <c r="O3021" i="4"/>
  <c r="O3013" i="4"/>
  <c r="O3005" i="4"/>
  <c r="P3005" i="4" s="1"/>
  <c r="O2997" i="4"/>
  <c r="O2989" i="4"/>
  <c r="P2989" i="4" s="1"/>
  <c r="O2981" i="4"/>
  <c r="O2973" i="4"/>
  <c r="O2965" i="4"/>
  <c r="O2957" i="4"/>
  <c r="O2949" i="4"/>
  <c r="O2941" i="4"/>
  <c r="O2933" i="4"/>
  <c r="O2925" i="4"/>
  <c r="O252" i="4"/>
  <c r="O244" i="4"/>
  <c r="O2918" i="4"/>
  <c r="O2910" i="4"/>
  <c r="O1645" i="4"/>
  <c r="O2902" i="4"/>
  <c r="O1637" i="4"/>
  <c r="O1629" i="4"/>
  <c r="P1629" i="4" s="1"/>
  <c r="O2890" i="4"/>
  <c r="O2882" i="4"/>
  <c r="O2874" i="4"/>
  <c r="O2866" i="4"/>
  <c r="O2858" i="4"/>
  <c r="O2850" i="4"/>
  <c r="O2842" i="4"/>
  <c r="O2834" i="4"/>
  <c r="O2826" i="4"/>
  <c r="O2818" i="4"/>
  <c r="P2818" i="4" s="1"/>
  <c r="O2810" i="4"/>
  <c r="P2810" i="4" s="1"/>
  <c r="O2802" i="4"/>
  <c r="O1430" i="4"/>
  <c r="O1422" i="4"/>
  <c r="O1414" i="4"/>
  <c r="P1414" i="4" s="1"/>
  <c r="O2794" i="4"/>
  <c r="O2786" i="4"/>
  <c r="O1411" i="4"/>
  <c r="O1403" i="4"/>
  <c r="P1403" i="4" s="1"/>
  <c r="O2777" i="4"/>
  <c r="O743" i="4"/>
  <c r="O735" i="4"/>
  <c r="O727" i="4"/>
  <c r="P727" i="4" s="1"/>
  <c r="O2770" i="4"/>
  <c r="O2762" i="4"/>
  <c r="O2754" i="4"/>
  <c r="O2746" i="4"/>
  <c r="O2738" i="4"/>
  <c r="O2730" i="4"/>
  <c r="O62" i="4"/>
  <c r="O54" i="4"/>
  <c r="O46" i="4"/>
  <c r="P46" i="4" s="1"/>
  <c r="O2722" i="4"/>
  <c r="O2714" i="4"/>
  <c r="O1228" i="4"/>
  <c r="P1228" i="4" s="1"/>
  <c r="O335" i="4"/>
  <c r="P335" i="4" s="1"/>
  <c r="O465" i="4"/>
  <c r="O1557" i="4"/>
  <c r="O1549" i="4"/>
  <c r="O717" i="4"/>
  <c r="O709" i="4"/>
  <c r="P709" i="4" s="1"/>
  <c r="O2707" i="4"/>
  <c r="O2699" i="4"/>
  <c r="O2691" i="4"/>
  <c r="O2683" i="4"/>
  <c r="O1621" i="4"/>
  <c r="O2672" i="4"/>
  <c r="O2664" i="4"/>
  <c r="O2656" i="4"/>
  <c r="O2648" i="4"/>
  <c r="O701" i="4"/>
  <c r="P701" i="4" s="1"/>
  <c r="O2641" i="4"/>
  <c r="O964" i="4"/>
  <c r="O956" i="4"/>
  <c r="O2634" i="4"/>
  <c r="O2626" i="4"/>
  <c r="O2618" i="4"/>
  <c r="O2610" i="4"/>
  <c r="O2602" i="4"/>
  <c r="O2594" i="4"/>
  <c r="P2594" i="4" s="1"/>
  <c r="O2586" i="4"/>
  <c r="O2578" i="4"/>
  <c r="P2578" i="4" s="1"/>
  <c r="O2570" i="4"/>
  <c r="O2562" i="4"/>
  <c r="O2554" i="4"/>
  <c r="O2546" i="4"/>
  <c r="O2538" i="4"/>
  <c r="O2530" i="4"/>
  <c r="O2522" i="4"/>
  <c r="P2522" i="4" s="1"/>
  <c r="O2514" i="4"/>
  <c r="O2506" i="4"/>
  <c r="O2498" i="4"/>
  <c r="P2498" i="4" s="1"/>
  <c r="O689" i="4"/>
  <c r="O2494" i="4"/>
  <c r="O2486" i="4"/>
  <c r="O2478" i="4"/>
  <c r="O240" i="4"/>
  <c r="O232" i="4"/>
  <c r="O224" i="4"/>
  <c r="P224" i="4" s="1"/>
  <c r="O1217" i="4"/>
  <c r="P1217" i="4" s="1"/>
  <c r="O680" i="4"/>
  <c r="O672" i="4"/>
  <c r="P672" i="4" s="1"/>
  <c r="O948" i="4"/>
  <c r="O2468" i="4"/>
  <c r="O943" i="4"/>
  <c r="O935" i="4"/>
  <c r="P935" i="4" s="1"/>
  <c r="O2455" i="4"/>
  <c r="O2447" i="4"/>
  <c r="O2439" i="4"/>
  <c r="P2439" i="4" s="1"/>
  <c r="O2431" i="4"/>
  <c r="P2431" i="4" s="1"/>
  <c r="O1541" i="4"/>
  <c r="O223" i="4"/>
  <c r="O215" i="4"/>
  <c r="P215" i="4" s="1"/>
  <c r="O2416" i="4"/>
  <c r="O2408" i="4"/>
  <c r="O1391" i="4"/>
  <c r="O2406" i="4"/>
  <c r="O2398" i="4"/>
  <c r="O2390" i="4"/>
  <c r="O2382" i="4"/>
  <c r="O2374" i="4"/>
  <c r="O2366" i="4"/>
  <c r="O2358" i="4"/>
  <c r="O2350" i="4"/>
  <c r="O135" i="4"/>
  <c r="O127" i="4"/>
  <c r="P127" i="4" s="1"/>
  <c r="O2341" i="4"/>
  <c r="O2333" i="4"/>
  <c r="O2325" i="4"/>
  <c r="O2317" i="4"/>
  <c r="O2309" i="4"/>
  <c r="O2301" i="4"/>
  <c r="O2293" i="4"/>
  <c r="P2293" i="4" s="1"/>
  <c r="O1379" i="4"/>
  <c r="O452" i="4"/>
  <c r="P452" i="4" s="1"/>
  <c r="O2284" i="4"/>
  <c r="O2276" i="4"/>
  <c r="O328" i="4"/>
  <c r="O1212" i="4"/>
  <c r="O1204" i="4"/>
  <c r="P1204" i="4" s="1"/>
  <c r="O2266" i="4"/>
  <c r="O665" i="4"/>
  <c r="O657" i="4"/>
  <c r="P657" i="4" s="1"/>
  <c r="O1373" i="4"/>
  <c r="O2251" i="4"/>
  <c r="O656" i="4"/>
  <c r="O2243" i="4"/>
  <c r="O2235" i="4"/>
  <c r="O642" i="4"/>
  <c r="P642" i="4" s="1"/>
  <c r="O2226" i="4"/>
  <c r="O2218" i="4"/>
  <c r="O2210" i="4"/>
  <c r="O2202" i="4"/>
  <c r="O2194" i="4"/>
  <c r="P2194" i="4" s="1"/>
  <c r="O2186" i="4"/>
  <c r="O2178" i="4"/>
  <c r="O2170" i="4"/>
  <c r="P2170" i="4" s="1"/>
  <c r="O1534" i="4"/>
  <c r="O2166" i="4"/>
  <c r="O2158" i="4"/>
  <c r="O2150" i="4"/>
  <c r="O2142" i="4"/>
  <c r="P2142" i="4" s="1"/>
  <c r="O1362" i="4"/>
  <c r="O1354" i="4"/>
  <c r="P1354" i="4" s="1"/>
  <c r="O208" i="4"/>
  <c r="O200" i="4"/>
  <c r="P200" i="4" s="1"/>
  <c r="O2135" i="4"/>
  <c r="O2127" i="4"/>
  <c r="O2119" i="4"/>
  <c r="P2119" i="4" s="1"/>
  <c r="O2111" i="4"/>
  <c r="O2103" i="4"/>
  <c r="O2095" i="4"/>
  <c r="O929" i="4"/>
  <c r="P929" i="4" s="1"/>
  <c r="O2090" i="4"/>
  <c r="O917" i="4"/>
  <c r="O909" i="4"/>
  <c r="P909" i="4" s="1"/>
  <c r="O1195" i="4"/>
  <c r="O2083" i="4"/>
  <c r="O1186" i="4"/>
  <c r="P1186" i="4" s="1"/>
  <c r="O38" i="4"/>
  <c r="O30" i="4"/>
  <c r="P30" i="4" s="1"/>
  <c r="O2077" i="4"/>
  <c r="O2069" i="4"/>
  <c r="O904" i="4"/>
  <c r="O896" i="4"/>
  <c r="P896" i="4" s="1"/>
  <c r="O1177" i="4"/>
  <c r="P1177" i="4" s="1"/>
  <c r="O641" i="4"/>
  <c r="O633" i="4"/>
  <c r="O625" i="4"/>
  <c r="O617" i="4"/>
  <c r="O2056" i="4"/>
  <c r="O2048" i="4"/>
  <c r="O2040" i="4"/>
  <c r="P2040" i="4" s="1"/>
  <c r="O2032" i="4"/>
  <c r="P2032" i="4" s="1"/>
  <c r="O314" i="4"/>
  <c r="P314" i="4" s="1"/>
  <c r="O2026" i="4"/>
  <c r="O2018" i="4"/>
  <c r="O2010" i="4"/>
  <c r="O2002" i="4"/>
  <c r="O1994" i="4"/>
  <c r="O1986" i="4"/>
  <c r="O1978" i="4"/>
  <c r="O1970" i="4"/>
  <c r="O1962" i="4"/>
  <c r="O1954" i="4"/>
  <c r="O1946" i="4"/>
  <c r="O1938" i="4"/>
  <c r="O606" i="4"/>
  <c r="O598" i="4"/>
  <c r="P598" i="4" s="1"/>
  <c r="O1930" i="4"/>
  <c r="O1922" i="4"/>
  <c r="O889" i="4"/>
  <c r="P889" i="4" s="1"/>
  <c r="O1915" i="4"/>
  <c r="O1907" i="4"/>
  <c r="O1899" i="4"/>
  <c r="O1891" i="4"/>
  <c r="P1891" i="4" s="1"/>
  <c r="O1883" i="4"/>
  <c r="O1875" i="4"/>
  <c r="P1875" i="4" s="1"/>
  <c r="O1867" i="4"/>
  <c r="O1859" i="4"/>
  <c r="O1851" i="4"/>
  <c r="O102" i="4"/>
  <c r="O94" i="4"/>
  <c r="O86" i="4"/>
  <c r="P86" i="4" s="1"/>
  <c r="O196" i="4"/>
  <c r="O188" i="4"/>
  <c r="O180" i="4"/>
  <c r="P180" i="4" s="1"/>
  <c r="O1837" i="4"/>
  <c r="O1829" i="4"/>
  <c r="O588" i="4"/>
  <c r="O1824" i="4"/>
  <c r="O1816" i="4"/>
  <c r="O1615" i="4"/>
  <c r="O1174" i="4"/>
  <c r="O1166" i="4"/>
  <c r="O1158" i="4"/>
  <c r="P1158" i="4" s="1"/>
  <c r="O1801" i="4"/>
  <c r="O1793" i="4"/>
  <c r="O878" i="4"/>
  <c r="O870" i="4"/>
  <c r="O862" i="4"/>
  <c r="P862" i="4" s="1"/>
  <c r="O178" i="4"/>
  <c r="O170" i="4"/>
  <c r="P170" i="4" s="1"/>
  <c r="O1785" i="4"/>
  <c r="O1608" i="4"/>
  <c r="O1777" i="4"/>
  <c r="O1769" i="4"/>
  <c r="O1761" i="4"/>
  <c r="P1761" i="4" s="1"/>
  <c r="O449" i="4"/>
  <c r="O1754" i="4"/>
  <c r="O1746" i="4"/>
  <c r="O1738" i="4"/>
  <c r="O581" i="4"/>
  <c r="O573" i="4"/>
  <c r="O565" i="4"/>
  <c r="O557" i="4"/>
  <c r="O1737" i="4"/>
  <c r="O1729" i="4"/>
  <c r="O1721" i="4"/>
  <c r="O1713" i="4"/>
  <c r="O1705" i="4"/>
  <c r="O1153" i="4"/>
  <c r="O1524" i="4"/>
  <c r="O1516" i="4"/>
  <c r="P1516" i="4" s="1"/>
  <c r="O1512" i="4"/>
  <c r="O1504" i="4"/>
  <c r="P1504" i="4" s="1"/>
  <c r="O1694" i="4"/>
  <c r="O163" i="4"/>
  <c r="O155" i="4"/>
  <c r="P155" i="4" s="1"/>
  <c r="O436" i="4"/>
  <c r="P436" i="4" s="1"/>
  <c r="O4558" i="4"/>
  <c r="O4550" i="4"/>
  <c r="O4542" i="4"/>
  <c r="O4534" i="4"/>
  <c r="O4526" i="4"/>
  <c r="O4518" i="4"/>
  <c r="O302" i="4"/>
  <c r="O294" i="4"/>
  <c r="P294" i="4" s="1"/>
  <c r="O4509" i="4"/>
  <c r="O4501" i="4"/>
  <c r="O1142" i="4"/>
  <c r="O1134" i="4"/>
  <c r="P1134" i="4" s="1"/>
  <c r="O4482" i="4"/>
  <c r="O4474" i="4"/>
  <c r="O4466" i="4"/>
  <c r="O1596" i="4"/>
  <c r="O4456" i="4"/>
  <c r="O4448" i="4"/>
  <c r="O4440" i="4"/>
  <c r="O430" i="4"/>
  <c r="O4433" i="4"/>
  <c r="O4425" i="4"/>
  <c r="O4417" i="4"/>
  <c r="O424" i="4"/>
  <c r="O4394" i="4"/>
  <c r="O4354" i="4"/>
  <c r="O4346" i="4"/>
  <c r="O1340" i="4"/>
  <c r="O1332" i="4"/>
  <c r="P1332" i="4" s="1"/>
  <c r="O1127" i="4"/>
  <c r="P1127" i="4" s="1"/>
  <c r="O414" i="4"/>
  <c r="O406" i="4"/>
  <c r="P406" i="4" s="1"/>
  <c r="O4322" i="4"/>
  <c r="O4314" i="4"/>
  <c r="O4306" i="4"/>
  <c r="O4298" i="4"/>
  <c r="O4290" i="4"/>
  <c r="O1326" i="4"/>
  <c r="O1318" i="4"/>
  <c r="P1318" i="4" s="1"/>
  <c r="O4215" i="4"/>
  <c r="O1120" i="4"/>
  <c r="P1120" i="4" s="1"/>
  <c r="O1491" i="4"/>
  <c r="P1491" i="4" s="1"/>
  <c r="O1680" i="4"/>
  <c r="P1680" i="4" s="1"/>
  <c r="O1485" i="4"/>
  <c r="O4201" i="4"/>
  <c r="O4177" i="4"/>
  <c r="O4169" i="4"/>
  <c r="O1311" i="4"/>
  <c r="O4163" i="4"/>
  <c r="O148" i="4"/>
  <c r="O4159" i="4"/>
  <c r="O4151" i="4"/>
  <c r="O4143" i="4"/>
  <c r="O542" i="4"/>
  <c r="O534" i="4"/>
  <c r="P534" i="4" s="1"/>
  <c r="O849" i="4"/>
  <c r="O841" i="4"/>
  <c r="O833" i="4"/>
  <c r="P833" i="4" s="1"/>
  <c r="O4137" i="4"/>
  <c r="P4137" i="4" s="1"/>
  <c r="O1302" i="4"/>
  <c r="O1116" i="4"/>
  <c r="O1108" i="4"/>
  <c r="P1108" i="4" s="1"/>
  <c r="O4129" i="4"/>
  <c r="O4121" i="4"/>
  <c r="O4113" i="4"/>
  <c r="O4105" i="4"/>
  <c r="O4097" i="4"/>
  <c r="O4089" i="4"/>
  <c r="O4081" i="4"/>
  <c r="O531" i="4"/>
  <c r="O523" i="4"/>
  <c r="P523" i="4" s="1"/>
  <c r="O4071" i="4"/>
  <c r="O830" i="4"/>
  <c r="O822" i="4"/>
  <c r="O514" i="4"/>
  <c r="O1676" i="4"/>
  <c r="P1676" i="4" s="1"/>
  <c r="O4061" i="4"/>
  <c r="O4053" i="4"/>
  <c r="O811" i="4"/>
  <c r="O1592" i="4"/>
  <c r="O286" i="4"/>
  <c r="O278" i="4"/>
  <c r="P278" i="4" s="1"/>
  <c r="O4049" i="4"/>
  <c r="O1296" i="4"/>
  <c r="O1288" i="4"/>
  <c r="O1280" i="4"/>
  <c r="O4040" i="4"/>
  <c r="O4032" i="4"/>
  <c r="O4024" i="4"/>
  <c r="O797" i="4"/>
  <c r="O4022" i="4"/>
  <c r="O120" i="4"/>
  <c r="P120" i="4" s="1"/>
  <c r="O1583" i="4"/>
  <c r="P1583" i="4" s="1"/>
  <c r="O395" i="4"/>
  <c r="O4019" i="4"/>
  <c r="O4011" i="4"/>
  <c r="O1473" i="4"/>
  <c r="P1473" i="4" s="1"/>
  <c r="O1097" i="4"/>
  <c r="O4004" i="4"/>
  <c r="O3996" i="4"/>
  <c r="O3988" i="4"/>
  <c r="O3980" i="4"/>
  <c r="O3972" i="4"/>
  <c r="O383" i="4"/>
  <c r="O375" i="4"/>
  <c r="O1663" i="4"/>
  <c r="O1655" i="4"/>
  <c r="O1647" i="4"/>
  <c r="P1647" i="4" s="1"/>
  <c r="O267" i="4"/>
  <c r="O3968" i="4"/>
  <c r="O1470" i="4"/>
  <c r="O77" i="4"/>
  <c r="O69" i="4"/>
  <c r="P69" i="4" s="1"/>
  <c r="O3957" i="4"/>
  <c r="O3949" i="4"/>
  <c r="O3941" i="4"/>
  <c r="P3941" i="4" s="1"/>
  <c r="O3933" i="4"/>
  <c r="O3925" i="4"/>
  <c r="O1092" i="4"/>
  <c r="O3917" i="4"/>
  <c r="O3909" i="4"/>
  <c r="P3909" i="4" s="1"/>
  <c r="O3901" i="4"/>
  <c r="O23" i="4"/>
  <c r="O15" i="4"/>
  <c r="O7" i="4"/>
  <c r="P7" i="4" s="1"/>
  <c r="O3893" i="4"/>
  <c r="O3885" i="4"/>
  <c r="O3877" i="4"/>
  <c r="O3869" i="4"/>
  <c r="O3861" i="4"/>
  <c r="O3853" i="4"/>
  <c r="P3853" i="4" s="1"/>
  <c r="O3845" i="4"/>
  <c r="O790" i="4"/>
  <c r="O782" i="4"/>
  <c r="O774" i="4"/>
  <c r="P774" i="4" s="1"/>
  <c r="O3831" i="4"/>
  <c r="O3823" i="4"/>
  <c r="O373" i="4"/>
  <c r="O3821" i="4"/>
  <c r="O3813" i="4"/>
  <c r="O3805" i="4"/>
  <c r="O3797" i="4"/>
  <c r="O3789" i="4"/>
  <c r="O3781" i="4"/>
  <c r="O3773" i="4"/>
  <c r="P3773" i="4" s="1"/>
  <c r="O3765" i="4"/>
  <c r="O3757" i="4"/>
  <c r="O3749" i="4"/>
  <c r="P3749" i="4" s="1"/>
  <c r="O3741" i="4"/>
  <c r="P3741" i="4" s="1"/>
  <c r="O770" i="4"/>
  <c r="O762" i="4"/>
  <c r="P762" i="4" s="1"/>
  <c r="O3729" i="4"/>
  <c r="O754" i="4"/>
  <c r="O3726" i="4"/>
  <c r="O111" i="4"/>
  <c r="O3723" i="4"/>
  <c r="O3715" i="4"/>
  <c r="O3707" i="4"/>
  <c r="O3699" i="4"/>
  <c r="O506" i="4"/>
  <c r="O3692" i="4"/>
  <c r="O1079" i="4"/>
  <c r="O1071" i="4"/>
  <c r="P1071" i="4" s="1"/>
  <c r="O3683" i="4"/>
  <c r="O3675" i="4"/>
  <c r="O3667" i="4"/>
  <c r="O1581" i="4"/>
  <c r="O3657" i="4"/>
  <c r="O3649" i="4"/>
  <c r="O3641" i="4"/>
  <c r="O3633" i="4"/>
  <c r="O3625" i="4"/>
  <c r="O3617" i="4"/>
  <c r="O3609" i="4"/>
  <c r="O3601" i="4"/>
  <c r="O3593" i="4"/>
  <c r="O3585" i="4"/>
  <c r="O3577" i="4"/>
  <c r="O1268" i="4"/>
  <c r="P1268" i="4" s="1"/>
  <c r="O3568" i="4"/>
  <c r="O3560" i="4"/>
  <c r="O3552" i="4"/>
  <c r="O3544" i="4"/>
  <c r="O3536" i="4"/>
  <c r="O1064" i="4"/>
  <c r="O3528" i="4"/>
  <c r="O3520" i="4"/>
  <c r="O1264" i="4"/>
  <c r="O3512" i="4"/>
  <c r="O3504" i="4"/>
  <c r="O1461" i="4"/>
  <c r="O1258" i="4"/>
  <c r="O364" i="4"/>
  <c r="O356" i="4"/>
  <c r="P356" i="4" s="1"/>
  <c r="O3493" i="4"/>
  <c r="P3493" i="4" s="1"/>
  <c r="O3485" i="4"/>
  <c r="P3485" i="4" s="1"/>
  <c r="O350" i="4"/>
  <c r="P350" i="4" s="1"/>
  <c r="O1573" i="4"/>
  <c r="O3477" i="4"/>
  <c r="O3469" i="4"/>
  <c r="O3461" i="4"/>
  <c r="P3461" i="4" s="1"/>
  <c r="O3453" i="4"/>
  <c r="P3453" i="4" s="1"/>
  <c r="O3445" i="4"/>
  <c r="O3437" i="4"/>
  <c r="O3429" i="4"/>
  <c r="O3421" i="4"/>
  <c r="O3413" i="4"/>
  <c r="O3405" i="4"/>
  <c r="O3397" i="4"/>
  <c r="O3389" i="4"/>
  <c r="O3381" i="4"/>
  <c r="O3373" i="4"/>
  <c r="O3365" i="4"/>
  <c r="O3357" i="4"/>
  <c r="O3349" i="4"/>
  <c r="O3341" i="4"/>
  <c r="O3333" i="4"/>
  <c r="O3325" i="4"/>
  <c r="O3317" i="4"/>
  <c r="P3317" i="4" s="1"/>
  <c r="O3309" i="4"/>
  <c r="O3301" i="4"/>
  <c r="O3293" i="4"/>
  <c r="O1447" i="4"/>
  <c r="O1439" i="4"/>
  <c r="P1439" i="4" s="1"/>
  <c r="O1051" i="4"/>
  <c r="P1051" i="4" s="1"/>
  <c r="O3292" i="4"/>
  <c r="O3284" i="4"/>
  <c r="O3276" i="4"/>
  <c r="O3268" i="4"/>
  <c r="O1049" i="4"/>
  <c r="O1041" i="4"/>
  <c r="P1041" i="4" s="1"/>
  <c r="O1033" i="4"/>
  <c r="P1033" i="4" s="1"/>
  <c r="O3263" i="4"/>
  <c r="O3255" i="4"/>
  <c r="O3247" i="4"/>
  <c r="O3239" i="4"/>
  <c r="O3231" i="4"/>
  <c r="O3223" i="4"/>
  <c r="O3215" i="4"/>
  <c r="O3207" i="4"/>
  <c r="O497" i="4"/>
  <c r="O489" i="4"/>
  <c r="O481" i="4"/>
  <c r="P481" i="4" s="1"/>
  <c r="O1021" i="4"/>
  <c r="O3195" i="4"/>
  <c r="P3195" i="4" s="1"/>
  <c r="O1247" i="4"/>
  <c r="O3190" i="4"/>
  <c r="O3182" i="4"/>
  <c r="O1014" i="4"/>
  <c r="O3175" i="4"/>
  <c r="O1008" i="4"/>
  <c r="O3167" i="4"/>
  <c r="O1239" i="4"/>
  <c r="O3158" i="4"/>
  <c r="O3150" i="4"/>
  <c r="O3142" i="4"/>
  <c r="O3134" i="4"/>
  <c r="O995" i="4"/>
  <c r="P995" i="4" s="1"/>
  <c r="O3128" i="4"/>
  <c r="O3120" i="4"/>
  <c r="O3112" i="4"/>
  <c r="O3104" i="4"/>
  <c r="P3104" i="4" s="1"/>
  <c r="O989" i="4"/>
  <c r="O3096" i="4"/>
  <c r="P3096" i="4" s="1"/>
  <c r="O979" i="4"/>
  <c r="O478" i="4"/>
  <c r="O470" i="4"/>
  <c r="P470" i="4" s="1"/>
  <c r="O3087" i="4"/>
  <c r="P3087" i="4" s="1"/>
  <c r="O1433" i="4"/>
  <c r="P1433" i="4" s="1"/>
  <c r="O3078" i="4"/>
  <c r="O3070" i="4"/>
  <c r="O3062" i="4"/>
  <c r="O3054" i="4"/>
  <c r="O3052" i="4"/>
  <c r="O3044" i="4"/>
  <c r="P3044" i="4" s="1"/>
  <c r="O3036" i="4"/>
  <c r="O3028" i="4"/>
  <c r="O3020" i="4"/>
  <c r="O3012" i="4"/>
  <c r="O3004" i="4"/>
  <c r="P3004" i="4" s="1"/>
  <c r="O2996" i="4"/>
  <c r="O2988" i="4"/>
  <c r="P2988" i="4" s="1"/>
  <c r="O2980" i="4"/>
  <c r="O2972" i="4"/>
  <c r="O2964" i="4"/>
  <c r="O2956" i="4"/>
  <c r="O2948" i="4"/>
  <c r="O2940" i="4"/>
  <c r="O2932" i="4"/>
  <c r="O259" i="4"/>
  <c r="O251" i="4"/>
  <c r="O243" i="4"/>
  <c r="P243" i="4" s="1"/>
  <c r="O2917" i="4"/>
  <c r="O2909" i="4"/>
  <c r="O1644" i="4"/>
  <c r="O2901" i="4"/>
  <c r="O1636" i="4"/>
  <c r="O1628" i="4"/>
  <c r="P1628" i="4" s="1"/>
  <c r="O2889" i="4"/>
  <c r="O2881" i="4"/>
  <c r="O2873" i="4"/>
  <c r="O2865" i="4"/>
  <c r="O2857" i="4"/>
  <c r="O2849" i="4"/>
  <c r="O2841" i="4"/>
  <c r="O2833" i="4"/>
  <c r="O2825" i="4"/>
  <c r="O2817" i="4"/>
  <c r="P2817" i="4" s="1"/>
  <c r="O2809" i="4"/>
  <c r="O2801" i="4"/>
  <c r="O1429" i="4"/>
  <c r="O1421" i="4"/>
  <c r="O973" i="4"/>
  <c r="O2793" i="4"/>
  <c r="O2785" i="4"/>
  <c r="O1410" i="4"/>
  <c r="O1402" i="4"/>
  <c r="P1402" i="4" s="1"/>
  <c r="O2776" i="4"/>
  <c r="O742" i="4"/>
  <c r="O734" i="4"/>
  <c r="O726" i="4"/>
  <c r="P726" i="4" s="1"/>
  <c r="O2769" i="4"/>
  <c r="O2761" i="4"/>
  <c r="O2753" i="4"/>
  <c r="O2745" i="4"/>
  <c r="O2737" i="4"/>
  <c r="O2729" i="4"/>
  <c r="O61" i="4"/>
  <c r="O53" i="4"/>
  <c r="O45" i="4"/>
  <c r="P45" i="4" s="1"/>
  <c r="O2721" i="4"/>
  <c r="O2713" i="4"/>
  <c r="O1227" i="4"/>
  <c r="P1227" i="4" s="1"/>
  <c r="O334" i="4"/>
  <c r="P334" i="4" s="1"/>
  <c r="O464" i="4"/>
  <c r="O1556" i="4"/>
  <c r="O1548" i="4"/>
  <c r="O716" i="4"/>
  <c r="O708" i="4"/>
  <c r="P708" i="4" s="1"/>
  <c r="O2706" i="4"/>
  <c r="O2698" i="4"/>
  <c r="O2690" i="4"/>
  <c r="O2682" i="4"/>
  <c r="O2679" i="4"/>
  <c r="O2671" i="4"/>
  <c r="O2663" i="4"/>
  <c r="O2655" i="4"/>
  <c r="O2647" i="4"/>
  <c r="P2647" i="4" s="1"/>
  <c r="O700" i="4"/>
  <c r="P700" i="4" s="1"/>
  <c r="O2640" i="4"/>
  <c r="O963" i="4"/>
  <c r="P963" i="4" s="1"/>
  <c r="O955" i="4"/>
  <c r="O2633" i="4"/>
  <c r="O2625" i="4"/>
  <c r="O2617" i="4"/>
  <c r="O2609" i="4"/>
  <c r="O2601" i="4"/>
  <c r="O2593" i="4"/>
  <c r="P2593" i="4" s="1"/>
  <c r="O2585" i="4"/>
  <c r="O2577" i="4"/>
  <c r="P2577" i="4" s="1"/>
  <c r="O2569" i="4"/>
  <c r="O2561" i="4"/>
  <c r="O2553" i="4"/>
  <c r="O2545" i="4"/>
  <c r="O2537" i="4"/>
  <c r="O2529" i="4"/>
  <c r="O2521" i="4"/>
  <c r="P2521" i="4" s="1"/>
  <c r="O2513" i="4"/>
  <c r="O2505" i="4"/>
  <c r="O696" i="4"/>
  <c r="O688" i="4"/>
  <c r="P688" i="4" s="1"/>
  <c r="O2493" i="4"/>
  <c r="O2485" i="4"/>
  <c r="O2477" i="4"/>
  <c r="O239" i="4"/>
  <c r="O231" i="4"/>
  <c r="O1224" i="4"/>
  <c r="O1216" i="4"/>
  <c r="P1216" i="4" s="1"/>
  <c r="O679" i="4"/>
  <c r="O671" i="4"/>
  <c r="P671" i="4" s="1"/>
  <c r="O947" i="4"/>
  <c r="P947" i="4" s="1"/>
  <c r="O2467" i="4"/>
  <c r="O942" i="4"/>
  <c r="O934" i="4"/>
  <c r="P934" i="4" s="1"/>
  <c r="O2454" i="4"/>
  <c r="O2446" i="4"/>
  <c r="O2438" i="4"/>
  <c r="P2438" i="4" s="1"/>
  <c r="O2430" i="4"/>
  <c r="P2430" i="4" s="1"/>
  <c r="O1540" i="4"/>
  <c r="P1540" i="4" s="1"/>
  <c r="O222" i="4"/>
  <c r="O2423" i="4"/>
  <c r="O2415" i="4"/>
  <c r="P2415" i="4" s="1"/>
  <c r="O1398" i="4"/>
  <c r="O1390" i="4"/>
  <c r="P1390" i="4" s="1"/>
  <c r="O2405" i="4"/>
  <c r="O2397" i="4"/>
  <c r="O2389" i="4"/>
  <c r="O2381" i="4"/>
  <c r="O2373" i="4"/>
  <c r="O2365" i="4"/>
  <c r="O2357" i="4"/>
  <c r="O2349" i="4"/>
  <c r="O134" i="4"/>
  <c r="O126" i="4"/>
  <c r="P126" i="4" s="1"/>
  <c r="O2340" i="4"/>
  <c r="O2332" i="4"/>
  <c r="O2324" i="4"/>
  <c r="O2316" i="4"/>
  <c r="O2308" i="4"/>
  <c r="O2300" i="4"/>
  <c r="O2292" i="4"/>
  <c r="P2292" i="4" s="1"/>
  <c r="O1378" i="4"/>
  <c r="P1378" i="4" s="1"/>
  <c r="O451" i="4"/>
  <c r="P451" i="4" s="1"/>
  <c r="O2283" i="4"/>
  <c r="P2283" i="4" s="1"/>
  <c r="O2275" i="4"/>
  <c r="O327" i="4"/>
  <c r="O1211" i="4"/>
  <c r="O1203" i="4"/>
  <c r="P1203" i="4" s="1"/>
  <c r="O2265" i="4"/>
  <c r="O664" i="4"/>
  <c r="O2258" i="4"/>
  <c r="O1372" i="4"/>
  <c r="P1372" i="4" s="1"/>
  <c r="O2250" i="4"/>
  <c r="O655" i="4"/>
  <c r="O2242" i="4"/>
  <c r="O2234" i="4"/>
  <c r="O2233" i="4"/>
  <c r="O2225" i="4"/>
  <c r="O2217" i="4"/>
  <c r="O2209" i="4"/>
  <c r="O2201" i="4"/>
  <c r="O2193" i="4"/>
  <c r="P2193" i="4" s="1"/>
  <c r="O2185" i="4"/>
  <c r="O2177" i="4"/>
  <c r="O2169" i="4"/>
  <c r="P2169" i="4" s="1"/>
  <c r="O1533" i="4"/>
  <c r="O2165" i="4"/>
  <c r="O2157" i="4"/>
  <c r="O2149" i="4"/>
  <c r="O2141" i="4"/>
  <c r="P2141" i="4" s="1"/>
  <c r="O1361" i="4"/>
  <c r="O1353" i="4"/>
  <c r="P1353" i="4" s="1"/>
  <c r="O207" i="4"/>
  <c r="O199" i="4"/>
  <c r="P199" i="4" s="1"/>
  <c r="O2134" i="4"/>
  <c r="O2126" i="4"/>
  <c r="O2118" i="4"/>
  <c r="P2118" i="4" s="1"/>
  <c r="O2110" i="4"/>
  <c r="P2110" i="4" s="1"/>
  <c r="O2102" i="4"/>
  <c r="O2094" i="4"/>
  <c r="O928" i="4"/>
  <c r="O2089" i="4"/>
  <c r="O916" i="4"/>
  <c r="O908" i="4"/>
  <c r="P908" i="4" s="1"/>
  <c r="O1194" i="4"/>
  <c r="P1194" i="4" s="1"/>
  <c r="O2082" i="4"/>
  <c r="O1185" i="4"/>
  <c r="P1185" i="4" s="1"/>
  <c r="O37" i="4"/>
  <c r="O29" i="4"/>
  <c r="P29" i="4" s="1"/>
  <c r="O2076" i="4"/>
  <c r="O2068" i="4"/>
  <c r="O903" i="4"/>
  <c r="O895" i="4"/>
  <c r="P895" i="4" s="1"/>
  <c r="O1176" i="4"/>
  <c r="P1176" i="4" s="1"/>
  <c r="O640" i="4"/>
  <c r="O632" i="4"/>
  <c r="O624" i="4"/>
  <c r="O616" i="4"/>
  <c r="P616" i="4" s="1"/>
  <c r="O2055" i="4"/>
  <c r="O2047" i="4"/>
  <c r="O2039" i="4"/>
  <c r="P2039" i="4" s="1"/>
  <c r="O321" i="4"/>
  <c r="O313" i="4"/>
  <c r="P313" i="4" s="1"/>
  <c r="O2025" i="4"/>
  <c r="O2017" i="4"/>
  <c r="O2009" i="4"/>
  <c r="O2001" i="4"/>
  <c r="O1993" i="4"/>
  <c r="O1985" i="4"/>
  <c r="O1977" i="4"/>
  <c r="O1969" i="4"/>
  <c r="O1961" i="4"/>
  <c r="O1953" i="4"/>
  <c r="O1945" i="4"/>
  <c r="O1937" i="4"/>
  <c r="O605" i="4"/>
  <c r="O597" i="4"/>
  <c r="P597" i="4" s="1"/>
  <c r="O1929" i="4"/>
  <c r="O1921" i="4"/>
  <c r="O888" i="4"/>
  <c r="P888" i="4" s="1"/>
  <c r="O1914" i="4"/>
  <c r="O1906" i="4"/>
  <c r="O1898" i="4"/>
  <c r="P1898" i="4" s="1"/>
  <c r="O1890" i="4"/>
  <c r="P1890" i="4" s="1"/>
  <c r="O1882" i="4"/>
  <c r="O1874" i="4"/>
  <c r="P1874" i="4" s="1"/>
  <c r="O1866" i="4"/>
  <c r="O1858" i="4"/>
  <c r="O1850" i="4"/>
  <c r="O101" i="4"/>
  <c r="O93" i="4"/>
  <c r="O85" i="4"/>
  <c r="P85" i="4" s="1"/>
  <c r="O195" i="4"/>
  <c r="O187" i="4"/>
  <c r="P187" i="4" s="1"/>
  <c r="O1844" i="4"/>
  <c r="O1836" i="4"/>
  <c r="O1828" i="4"/>
  <c r="O587" i="4"/>
  <c r="O1823" i="4"/>
  <c r="O1815" i="4"/>
  <c r="O1614" i="4"/>
  <c r="O1173" i="4"/>
  <c r="O1165" i="4"/>
  <c r="O1157" i="4"/>
  <c r="P1157" i="4" s="1"/>
  <c r="O1800" i="4"/>
  <c r="O1792" i="4"/>
  <c r="O877" i="4"/>
  <c r="O869" i="4"/>
  <c r="O861" i="4"/>
  <c r="O177" i="4"/>
  <c r="O169" i="4"/>
  <c r="P169" i="4" s="1"/>
  <c r="O1784" i="4"/>
  <c r="O1607" i="4"/>
  <c r="O1776" i="4"/>
  <c r="O1768" i="4"/>
  <c r="O1760" i="4"/>
  <c r="O448" i="4"/>
  <c r="O1753" i="4"/>
  <c r="O1745" i="4"/>
  <c r="O1352" i="4"/>
  <c r="O580" i="4"/>
  <c r="O572" i="4"/>
  <c r="O564" i="4"/>
  <c r="P564" i="4" s="1"/>
  <c r="O556" i="4"/>
  <c r="O1736" i="4"/>
  <c r="O1728" i="4"/>
  <c r="O1720" i="4"/>
  <c r="O1712" i="4"/>
  <c r="O1704" i="4"/>
  <c r="P1704" i="4" s="1"/>
  <c r="O1152" i="4"/>
  <c r="O1523" i="4"/>
  <c r="P1523" i="4" s="1"/>
  <c r="O1700" i="4"/>
  <c r="O1511" i="4"/>
  <c r="O1503" i="4"/>
  <c r="P1503" i="4" s="1"/>
  <c r="O1693" i="4"/>
  <c r="O162" i="4"/>
  <c r="O154" i="4"/>
  <c r="P154" i="4" s="1"/>
  <c r="O435" i="4"/>
  <c r="P435" i="4" s="1"/>
  <c r="O4637" i="4"/>
  <c r="P4637" i="4" s="1"/>
  <c r="O4588" i="4"/>
  <c r="O4580" i="4"/>
  <c r="P4580" i="4" s="1"/>
  <c r="O4572" i="4"/>
  <c r="P4572" i="4" s="1"/>
  <c r="O4564" i="4"/>
  <c r="P4564" i="4" s="1"/>
  <c r="O4491" i="4"/>
  <c r="O4483" i="4"/>
  <c r="P4483" i="4" s="1"/>
  <c r="O4407" i="4"/>
  <c r="O4399" i="4"/>
  <c r="P4399" i="4" s="1"/>
  <c r="O4384" i="4"/>
  <c r="O4376" i="4"/>
  <c r="O4368" i="4"/>
  <c r="P4368" i="4" s="1"/>
  <c r="O4338" i="4"/>
  <c r="O4330" i="4"/>
  <c r="P4330" i="4" s="1"/>
  <c r="O4288" i="4"/>
  <c r="O4280" i="4"/>
  <c r="O4272" i="4"/>
  <c r="P4272" i="4" s="1"/>
  <c r="O4261" i="4"/>
  <c r="O4253" i="4"/>
  <c r="P4253" i="4" s="1"/>
  <c r="O4245" i="4"/>
  <c r="P4245" i="4" s="1"/>
  <c r="O4237" i="4"/>
  <c r="O4229" i="4"/>
  <c r="P4229" i="4" s="1"/>
  <c r="O4205" i="4"/>
  <c r="O4191" i="4"/>
  <c r="O4183" i="4"/>
  <c r="P4183" i="4" s="1"/>
  <c r="O4644" i="4"/>
  <c r="O4636" i="4"/>
  <c r="P4636" i="4" s="1"/>
  <c r="O4587" i="4"/>
  <c r="O4579" i="4"/>
  <c r="O4571" i="4"/>
  <c r="P4571" i="4" s="1"/>
  <c r="O4563" i="4"/>
  <c r="P4563" i="4" s="1"/>
  <c r="O4490" i="4"/>
  <c r="O4406" i="4"/>
  <c r="O4398" i="4"/>
  <c r="P4398" i="4" s="1"/>
  <c r="O4383" i="4"/>
  <c r="O4375" i="4"/>
  <c r="O4367" i="4"/>
  <c r="P4367" i="4" s="1"/>
  <c r="O4337" i="4"/>
  <c r="O4329" i="4"/>
  <c r="P4329" i="4" s="1"/>
  <c r="O4287" i="4"/>
  <c r="O4279" i="4"/>
  <c r="O4271" i="4"/>
  <c r="P4271" i="4" s="1"/>
  <c r="O4268" i="4"/>
  <c r="O4260" i="4"/>
  <c r="O4252" i="4"/>
  <c r="P4252" i="4" s="1"/>
  <c r="O4244" i="4"/>
  <c r="P4244" i="4" s="1"/>
  <c r="O4236" i="4"/>
  <c r="O4228" i="4"/>
  <c r="P4228" i="4" s="1"/>
  <c r="O4212" i="4"/>
  <c r="O4204" i="4"/>
  <c r="O4643" i="4"/>
  <c r="O4635" i="4"/>
  <c r="P4635" i="4" s="1"/>
  <c r="O4586" i="4"/>
  <c r="O4578" i="4"/>
  <c r="O4570" i="4"/>
  <c r="P4570" i="4" s="1"/>
  <c r="O4562" i="4"/>
  <c r="P4562" i="4" s="1"/>
  <c r="O4489" i="4"/>
  <c r="P4489" i="4" s="1"/>
  <c r="O4405" i="4"/>
  <c r="O4397" i="4"/>
  <c r="P4397" i="4" s="1"/>
  <c r="O4382" i="4"/>
  <c r="O4374" i="4"/>
  <c r="O4366" i="4"/>
  <c r="P4366" i="4" s="1"/>
  <c r="O4342" i="4"/>
  <c r="O4336" i="4"/>
  <c r="O4328" i="4"/>
  <c r="P4328" i="4" s="1"/>
  <c r="O4286" i="4"/>
  <c r="O4278" i="4"/>
  <c r="O4270" i="4"/>
  <c r="P4270" i="4" s="1"/>
  <c r="O4267" i="4"/>
  <c r="O4259" i="4"/>
  <c r="O4251" i="4"/>
  <c r="P4251" i="4" s="1"/>
  <c r="O4243" i="4"/>
  <c r="O4235" i="4"/>
  <c r="O4227" i="4"/>
  <c r="P4227" i="4" s="1"/>
  <c r="O4211" i="4"/>
  <c r="O4203" i="4"/>
  <c r="O4189" i="4"/>
  <c r="O4638" i="4"/>
  <c r="P4638" i="4" s="1"/>
  <c r="O4589" i="4"/>
  <c r="O4581" i="4"/>
  <c r="P4581" i="4" s="1"/>
  <c r="O4573" i="4"/>
  <c r="P4573" i="4" s="1"/>
  <c r="O4565" i="4"/>
  <c r="O4492" i="4"/>
  <c r="O4484" i="4"/>
  <c r="P4484" i="4" s="1"/>
  <c r="O4408" i="4"/>
  <c r="O4400" i="4"/>
  <c r="P4400" i="4" s="1"/>
  <c r="O4385" i="4"/>
  <c r="O4377" i="4"/>
  <c r="O4369" i="4"/>
  <c r="P4369" i="4" s="1"/>
  <c r="O4331" i="4"/>
  <c r="O4281" i="4"/>
  <c r="O4273" i="4"/>
  <c r="P4273" i="4" s="1"/>
  <c r="O4262" i="4"/>
  <c r="O4254" i="4"/>
  <c r="P4254" i="4" s="1"/>
  <c r="O4246" i="4"/>
  <c r="P4246" i="4" s="1"/>
  <c r="O4238" i="4"/>
  <c r="O4230" i="4"/>
  <c r="P4230" i="4" s="1"/>
  <c r="O4206" i="4"/>
  <c r="O4192" i="4"/>
  <c r="O4184" i="4"/>
  <c r="P4184" i="4" s="1"/>
  <c r="O4190" i="4"/>
  <c r="O4642" i="4"/>
  <c r="O4585" i="4"/>
  <c r="O4577" i="4"/>
  <c r="O4569" i="4"/>
  <c r="P4569" i="4" s="1"/>
  <c r="O4561" i="4"/>
  <c r="P4561" i="4" s="1"/>
  <c r="O4496" i="4"/>
  <c r="O4488" i="4"/>
  <c r="P4488" i="4" s="1"/>
  <c r="O4404" i="4"/>
  <c r="O4396" i="4"/>
  <c r="P4396" i="4" s="1"/>
  <c r="O4381" i="4"/>
  <c r="O4373" i="4"/>
  <c r="O4365" i="4"/>
  <c r="P4365" i="4" s="1"/>
  <c r="O4341" i="4"/>
  <c r="O4335" i="4"/>
  <c r="O4327" i="4"/>
  <c r="P4327" i="4" s="1"/>
  <c r="O4285" i="4"/>
  <c r="O4277" i="4"/>
  <c r="O4269" i="4"/>
  <c r="P4269" i="4" s="1"/>
  <c r="O4266" i="4"/>
  <c r="O4258" i="4"/>
  <c r="O4250" i="4"/>
  <c r="P4250" i="4" s="1"/>
  <c r="O4242" i="4"/>
  <c r="O4234" i="4"/>
  <c r="O4226" i="4"/>
  <c r="P4226" i="4" s="1"/>
  <c r="O4210" i="4"/>
  <c r="O4188" i="4"/>
  <c r="P4188" i="4" s="1"/>
  <c r="O4641" i="4"/>
  <c r="O4592" i="4"/>
  <c r="O4584" i="4"/>
  <c r="P4584" i="4" s="1"/>
  <c r="O4576" i="4"/>
  <c r="O4568" i="4"/>
  <c r="O4495" i="4"/>
  <c r="O4487" i="4"/>
  <c r="P4487" i="4" s="1"/>
  <c r="O4411" i="4"/>
  <c r="O4403" i="4"/>
  <c r="O4395" i="4"/>
  <c r="P4395" i="4" s="1"/>
  <c r="O4380" i="4"/>
  <c r="O4372" i="4"/>
  <c r="O4364" i="4"/>
  <c r="P4364" i="4" s="1"/>
  <c r="O4340" i="4"/>
  <c r="O4334" i="4"/>
  <c r="O4284" i="4"/>
  <c r="O4276" i="4"/>
  <c r="O4265" i="4"/>
  <c r="O4257" i="4"/>
  <c r="O4249" i="4"/>
  <c r="P4249" i="4" s="1"/>
  <c r="O4241" i="4"/>
  <c r="O4233" i="4"/>
  <c r="O4225" i="4"/>
  <c r="P4225" i="4" s="1"/>
  <c r="O4209" i="4"/>
  <c r="O4187" i="4"/>
  <c r="P4187" i="4" s="1"/>
  <c r="O4640" i="4"/>
  <c r="O4591" i="4"/>
  <c r="O4583" i="4"/>
  <c r="P4583" i="4" s="1"/>
  <c r="O4575" i="4"/>
  <c r="O4567" i="4"/>
  <c r="O4494" i="4"/>
  <c r="O4486" i="4"/>
  <c r="P4486" i="4" s="1"/>
  <c r="O4410" i="4"/>
  <c r="O4402" i="4"/>
  <c r="O4379" i="4"/>
  <c r="O4371" i="4"/>
  <c r="O4363" i="4"/>
  <c r="P4363" i="4" s="1"/>
  <c r="O4339" i="4"/>
  <c r="O4333" i="4"/>
  <c r="O4283" i="4"/>
  <c r="O4275" i="4"/>
  <c r="P4275" i="4" s="1"/>
  <c r="O4264" i="4"/>
  <c r="O4256" i="4"/>
  <c r="O4248" i="4"/>
  <c r="P4248" i="4" s="1"/>
  <c r="O4240" i="4"/>
  <c r="O4232" i="4"/>
  <c r="O4224" i="4"/>
  <c r="P4224" i="4" s="1"/>
  <c r="O4208" i="4"/>
  <c r="O4194" i="4"/>
  <c r="O4186" i="4"/>
  <c r="P4186" i="4" s="1"/>
  <c r="O4639" i="4"/>
  <c r="P4639" i="4" s="1"/>
  <c r="O4590" i="4"/>
  <c r="O4582" i="4"/>
  <c r="P4582" i="4" s="1"/>
  <c r="O4574" i="4"/>
  <c r="O4566" i="4"/>
  <c r="O4493" i="4"/>
  <c r="O4485" i="4"/>
  <c r="P4485" i="4" s="1"/>
  <c r="O4409" i="4"/>
  <c r="O4401" i="4"/>
  <c r="O4386" i="4"/>
  <c r="O4378" i="4"/>
  <c r="O4370" i="4"/>
  <c r="P4370" i="4" s="1"/>
  <c r="O4362" i="4"/>
  <c r="P4362" i="4" s="1"/>
  <c r="O4332" i="4"/>
  <c r="O4282" i="4"/>
  <c r="O4274" i="4"/>
  <c r="P4274" i="4" s="1"/>
  <c r="O4263" i="4"/>
  <c r="O4255" i="4"/>
  <c r="P4255" i="4" s="1"/>
  <c r="O4247" i="4"/>
  <c r="P4247" i="4" s="1"/>
  <c r="O4239" i="4"/>
  <c r="O4231" i="4"/>
  <c r="P4231" i="4" s="1"/>
  <c r="O4223" i="4"/>
  <c r="P4223" i="4" s="1"/>
  <c r="O4207" i="4"/>
  <c r="O4193" i="4"/>
  <c r="O4185" i="4"/>
  <c r="P4185" i="4" s="1"/>
  <c r="H1994" i="4" a="1"/>
  <c r="H1994" i="4" s="1"/>
  <c r="C39" i="17"/>
  <c r="C35" i="17" a="1"/>
  <c r="C35" i="17" s="1"/>
  <c r="C33" i="17" s="1"/>
  <c r="C38" i="17"/>
  <c r="C9" i="17"/>
  <c r="C14" i="17"/>
  <c r="C13" i="17"/>
  <c r="C11" i="17"/>
  <c r="C7" i="17"/>
  <c r="C12" i="17"/>
  <c r="C18" i="17"/>
  <c r="V2" i="12"/>
  <c r="C37" i="17"/>
  <c r="C20" i="17"/>
  <c r="V156" i="12"/>
  <c r="V199" i="12"/>
  <c r="V159" i="12"/>
  <c r="V196" i="12"/>
  <c r="V73" i="12"/>
  <c r="V150" i="12"/>
  <c r="V60" i="12"/>
  <c r="V81" i="12"/>
  <c r="V42" i="12"/>
  <c r="V32" i="12"/>
  <c r="V27" i="12"/>
  <c r="V124" i="12"/>
  <c r="V92" i="12"/>
  <c r="V127" i="12"/>
  <c r="V194" i="12"/>
  <c r="V158" i="12"/>
  <c r="V160" i="12"/>
  <c r="V8" i="12"/>
  <c r="V128" i="12"/>
  <c r="V211" i="12"/>
  <c r="V180" i="12"/>
  <c r="V20" i="12"/>
  <c r="V101" i="12"/>
  <c r="V184" i="12"/>
  <c r="V85" i="12"/>
  <c r="V33" i="12"/>
  <c r="V74" i="12"/>
  <c r="V187" i="12"/>
  <c r="V82" i="12"/>
  <c r="V83" i="12"/>
  <c r="V212" i="12"/>
  <c r="V135" i="12"/>
  <c r="V95" i="12"/>
  <c r="V170" i="12"/>
  <c r="V97" i="12"/>
  <c r="V22" i="12"/>
  <c r="V72" i="12"/>
  <c r="V107" i="12"/>
  <c r="V143" i="12"/>
  <c r="V4" i="12"/>
  <c r="V64" i="12"/>
  <c r="V45" i="12"/>
  <c r="V216" i="12"/>
  <c r="V11" i="12"/>
  <c r="V154" i="12"/>
  <c r="V89" i="12"/>
  <c r="V193" i="12"/>
  <c r="V195" i="12"/>
  <c r="V172" i="12"/>
  <c r="V94" i="12"/>
  <c r="V134" i="12"/>
  <c r="V5" i="12"/>
  <c r="V191" i="12"/>
  <c r="V51" i="12"/>
  <c r="V69" i="12"/>
  <c r="V165" i="12"/>
  <c r="V39" i="12"/>
  <c r="V155" i="12"/>
  <c r="V67" i="12"/>
  <c r="V138" i="12"/>
  <c r="V219" i="12"/>
  <c r="V119" i="12"/>
  <c r="V197" i="12"/>
  <c r="V26" i="12"/>
  <c r="V146" i="12"/>
  <c r="V79" i="12"/>
  <c r="V13" i="12"/>
  <c r="V190" i="12"/>
  <c r="V129" i="12"/>
  <c r="V186" i="12"/>
  <c r="V181" i="12"/>
  <c r="V120" i="12"/>
  <c r="V163" i="12"/>
  <c r="V7" i="12"/>
  <c r="V88" i="12"/>
  <c r="V210" i="12"/>
  <c r="V115" i="12"/>
  <c r="V117" i="12"/>
  <c r="V130" i="12"/>
  <c r="V110" i="12"/>
  <c r="V168" i="12"/>
  <c r="V203" i="12"/>
  <c r="V142" i="12"/>
  <c r="V123" i="12"/>
  <c r="V66" i="12"/>
  <c r="V162" i="12"/>
  <c r="V132" i="12"/>
  <c r="V56" i="12"/>
  <c r="V157" i="12"/>
  <c r="V43" i="12"/>
  <c r="V166" i="12"/>
  <c r="V111" i="12"/>
  <c r="V208" i="12"/>
  <c r="V221" i="12"/>
  <c r="V58" i="12"/>
  <c r="V204" i="12"/>
  <c r="V169" i="12"/>
  <c r="V9" i="12"/>
  <c r="V48" i="12"/>
  <c r="V62" i="12"/>
  <c r="V30" i="12"/>
  <c r="V102" i="12"/>
  <c r="V53" i="12"/>
  <c r="V201" i="12"/>
  <c r="V114" i="12"/>
  <c r="V145" i="12"/>
  <c r="V29" i="12"/>
  <c r="V139" i="12"/>
  <c r="V52" i="12"/>
  <c r="V35" i="12"/>
  <c r="V113" i="12"/>
  <c r="V40" i="12"/>
  <c r="V24" i="12"/>
  <c r="V131" i="12"/>
  <c r="V209" i="12"/>
  <c r="V16" i="12"/>
  <c r="V84" i="12"/>
  <c r="V220" i="12"/>
  <c r="V31" i="12"/>
  <c r="V77" i="12"/>
  <c r="V34" i="12"/>
  <c r="V206" i="12"/>
  <c r="V167" i="12"/>
  <c r="V112" i="12"/>
  <c r="V144" i="12"/>
  <c r="V75" i="12"/>
  <c r="V100" i="12"/>
  <c r="V98" i="12"/>
  <c r="V55" i="12"/>
  <c r="V185" i="12"/>
  <c r="V49" i="12"/>
  <c r="V19" i="12"/>
  <c r="V50" i="12"/>
  <c r="V141" i="12"/>
  <c r="V153" i="12"/>
  <c r="V182" i="12"/>
  <c r="V68" i="12"/>
  <c r="V106" i="12"/>
  <c r="V198" i="12"/>
  <c r="V214" i="12"/>
  <c r="V103" i="12"/>
  <c r="V59" i="12"/>
  <c r="V173" i="12"/>
  <c r="V86" i="12"/>
  <c r="V96" i="12"/>
  <c r="V218" i="12"/>
  <c r="V6" i="12"/>
  <c r="V183" i="12"/>
  <c r="V99" i="12"/>
  <c r="V76" i="12"/>
  <c r="V71" i="12"/>
  <c r="V17" i="12"/>
  <c r="V116" i="12"/>
  <c r="V63" i="12"/>
  <c r="V54" i="12"/>
  <c r="V78" i="12"/>
  <c r="V178" i="12"/>
  <c r="V217" i="12"/>
  <c r="V36" i="12"/>
  <c r="V65" i="12"/>
  <c r="V189" i="12"/>
  <c r="V109" i="12"/>
  <c r="V136" i="12"/>
  <c r="V80" i="12"/>
  <c r="V37" i="12"/>
  <c r="V70" i="12"/>
  <c r="V152" i="12"/>
  <c r="V125" i="12"/>
  <c r="V188" i="12"/>
  <c r="V46" i="12"/>
  <c r="V147" i="12"/>
  <c r="V18" i="12"/>
  <c r="V222" i="12"/>
  <c r="V118" i="12"/>
  <c r="V105" i="12"/>
  <c r="V3" i="12"/>
  <c r="V47" i="12"/>
  <c r="V44" i="12"/>
  <c r="V93" i="12"/>
  <c r="V202" i="12"/>
  <c r="V10" i="12"/>
  <c r="V192" i="12"/>
  <c r="V12" i="12"/>
  <c r="V28" i="12"/>
  <c r="V207" i="12"/>
  <c r="V140" i="12"/>
  <c r="V108" i="12"/>
  <c r="V179" i="12"/>
  <c r="V15" i="12"/>
  <c r="V38" i="12"/>
  <c r="V23" i="12"/>
  <c r="V126" i="12"/>
  <c r="V161" i="12"/>
  <c r="V213" i="12"/>
  <c r="V205" i="12"/>
  <c r="V90" i="12"/>
  <c r="V104" i="12"/>
  <c r="V137" i="12"/>
  <c r="V224" i="12"/>
  <c r="V164" i="12"/>
  <c r="V61" i="12"/>
  <c r="V171" i="12"/>
  <c r="V223" i="12"/>
  <c r="V14" i="12"/>
  <c r="V21" i="12"/>
  <c r="V121" i="12"/>
  <c r="V149" i="12"/>
  <c r="V87" i="12"/>
  <c r="V215" i="12"/>
  <c r="V122" i="12"/>
  <c r="V133" i="12"/>
  <c r="V25" i="12"/>
  <c r="V151" i="12"/>
  <c r="V57" i="12"/>
  <c r="V200" i="12"/>
  <c r="V41" i="12"/>
  <c r="V91" i="12"/>
  <c r="H102" i="15"/>
  <c r="U148" i="12" s="1"/>
  <c r="V148" i="12" s="1"/>
  <c r="F11" i="15"/>
  <c r="F26" i="15"/>
  <c r="F18" i="15"/>
  <c r="F220" i="15"/>
  <c r="F156" i="15"/>
  <c r="F148" i="15"/>
  <c r="F140" i="15"/>
  <c r="F132" i="15"/>
  <c r="F124" i="15"/>
  <c r="F116" i="15"/>
  <c r="F108" i="15"/>
  <c r="F100" i="15"/>
  <c r="F92" i="15"/>
  <c r="F84" i="15"/>
  <c r="F76" i="15"/>
  <c r="F68" i="15"/>
  <c r="F60" i="15"/>
  <c r="F52" i="15"/>
  <c r="F44" i="15"/>
  <c r="F36" i="15"/>
  <c r="F10" i="15"/>
  <c r="F33" i="15"/>
  <c r="F25" i="15"/>
  <c r="F17" i="15"/>
  <c r="F179" i="15"/>
  <c r="F163" i="15"/>
  <c r="F155" i="15"/>
  <c r="F147" i="15"/>
  <c r="F139" i="15"/>
  <c r="F131" i="15"/>
  <c r="F123" i="15"/>
  <c r="F115" i="15"/>
  <c r="F107" i="15"/>
  <c r="F99" i="15"/>
  <c r="F91" i="15"/>
  <c r="F83" i="15"/>
  <c r="F75" i="15"/>
  <c r="F67" i="15"/>
  <c r="F59" i="15"/>
  <c r="F51" i="15"/>
  <c r="F43" i="15"/>
  <c r="F35" i="15"/>
  <c r="F9" i="15"/>
  <c r="F32" i="15"/>
  <c r="F24" i="15"/>
  <c r="F186" i="15"/>
  <c r="F178" i="15"/>
  <c r="F162" i="15"/>
  <c r="F154" i="15"/>
  <c r="F146" i="15"/>
  <c r="F138" i="15"/>
  <c r="F130" i="15"/>
  <c r="F122" i="15"/>
  <c r="F114" i="15"/>
  <c r="F106" i="15"/>
  <c r="F98" i="15"/>
  <c r="F90" i="15"/>
  <c r="F82" i="15"/>
  <c r="F74" i="15"/>
  <c r="F66" i="15"/>
  <c r="F58" i="15"/>
  <c r="F50" i="15"/>
  <c r="F42" i="15"/>
  <c r="F34" i="15"/>
  <c r="F16" i="15"/>
  <c r="F8" i="15"/>
  <c r="F31" i="15"/>
  <c r="F23" i="15"/>
  <c r="F225" i="15"/>
  <c r="F201" i="15"/>
  <c r="F169" i="15"/>
  <c r="F161" i="15"/>
  <c r="F153" i="15"/>
  <c r="F145" i="15"/>
  <c r="F137" i="15"/>
  <c r="F129" i="15"/>
  <c r="F121" i="15"/>
  <c r="F113" i="15"/>
  <c r="F105" i="15"/>
  <c r="F97" i="15"/>
  <c r="F89" i="15"/>
  <c r="F81" i="15"/>
  <c r="F73" i="15"/>
  <c r="F65" i="15"/>
  <c r="F57" i="15"/>
  <c r="F49" i="15"/>
  <c r="F41" i="15"/>
  <c r="F15" i="15"/>
  <c r="F7" i="15"/>
  <c r="F30" i="15"/>
  <c r="F22" i="15"/>
  <c r="F208" i="15"/>
  <c r="F160" i="15"/>
  <c r="F152" i="15"/>
  <c r="F144" i="15"/>
  <c r="F136" i="15"/>
  <c r="F128" i="15"/>
  <c r="F120" i="15"/>
  <c r="F112" i="15"/>
  <c r="F104" i="15"/>
  <c r="F96" i="15"/>
  <c r="F88" i="15"/>
  <c r="F80" i="15"/>
  <c r="F72" i="15"/>
  <c r="F64" i="15"/>
  <c r="F56" i="15"/>
  <c r="F48" i="15"/>
  <c r="F40" i="15"/>
  <c r="F14" i="15"/>
  <c r="F6" i="15"/>
  <c r="F29" i="15"/>
  <c r="F21" i="15"/>
  <c r="F207" i="15"/>
  <c r="F175" i="15"/>
  <c r="F159" i="15"/>
  <c r="F151" i="15"/>
  <c r="F143" i="15"/>
  <c r="F135" i="15"/>
  <c r="F127" i="15"/>
  <c r="F119" i="15"/>
  <c r="F111" i="15"/>
  <c r="F103" i="15"/>
  <c r="F95" i="15"/>
  <c r="F87" i="15"/>
  <c r="F79" i="15"/>
  <c r="F71" i="15"/>
  <c r="F63" i="15"/>
  <c r="F55" i="15"/>
  <c r="F47" i="15"/>
  <c r="F39" i="15"/>
  <c r="F13" i="15"/>
  <c r="F28" i="15"/>
  <c r="F20" i="15"/>
  <c r="F182" i="15"/>
  <c r="F166" i="15"/>
  <c r="F158" i="15"/>
  <c r="F150" i="15"/>
  <c r="F142" i="15"/>
  <c r="F134" i="15"/>
  <c r="F126" i="15"/>
  <c r="F118" i="15"/>
  <c r="F110" i="15"/>
  <c r="F102" i="15"/>
  <c r="F94" i="15"/>
  <c r="F86" i="15"/>
  <c r="F78" i="15"/>
  <c r="F70" i="15"/>
  <c r="F62" i="15"/>
  <c r="F54" i="15"/>
  <c r="F46" i="15"/>
  <c r="F38" i="15"/>
  <c r="F12" i="15"/>
  <c r="F27" i="15"/>
  <c r="F19" i="15"/>
  <c r="F213" i="15"/>
  <c r="F197" i="15"/>
  <c r="F157" i="15"/>
  <c r="F149" i="15"/>
  <c r="F141" i="15"/>
  <c r="F133" i="15"/>
  <c r="F125" i="15"/>
  <c r="F117" i="15"/>
  <c r="F109" i="15"/>
  <c r="F101" i="15"/>
  <c r="F93" i="15"/>
  <c r="F85" i="15"/>
  <c r="F77" i="15"/>
  <c r="F69" i="15"/>
  <c r="F61" i="15"/>
  <c r="F53" i="15"/>
  <c r="F45" i="15"/>
  <c r="F37" i="15"/>
  <c r="D2" i="15"/>
  <c r="F2" i="15" s="1"/>
  <c r="D219" i="15"/>
  <c r="F219" i="15" s="1"/>
  <c r="D211" i="15"/>
  <c r="F211" i="15" s="1"/>
  <c r="D203" i="15"/>
  <c r="F203" i="15" s="1"/>
  <c r="D195" i="15"/>
  <c r="F195" i="15" s="1"/>
  <c r="D187" i="15"/>
  <c r="F187" i="15" s="1"/>
  <c r="D171" i="15"/>
  <c r="F171" i="15" s="1"/>
  <c r="D226" i="15"/>
  <c r="F226" i="15" s="1"/>
  <c r="D218" i="15"/>
  <c r="F218" i="15" s="1"/>
  <c r="D210" i="15"/>
  <c r="F210" i="15" s="1"/>
  <c r="D202" i="15"/>
  <c r="F202" i="15" s="1"/>
  <c r="D194" i="15"/>
  <c r="F194" i="15" s="1"/>
  <c r="D170" i="15"/>
  <c r="F170" i="15" s="1"/>
  <c r="D217" i="15"/>
  <c r="F217" i="15" s="1"/>
  <c r="D209" i="15"/>
  <c r="F209" i="15" s="1"/>
  <c r="D193" i="15"/>
  <c r="F193" i="15" s="1"/>
  <c r="D185" i="15"/>
  <c r="F185" i="15" s="1"/>
  <c r="D177" i="15"/>
  <c r="F177" i="15" s="1"/>
  <c r="D224" i="15"/>
  <c r="F224" i="15" s="1"/>
  <c r="D216" i="15"/>
  <c r="F216" i="15" s="1"/>
  <c r="D200" i="15"/>
  <c r="F200" i="15" s="1"/>
  <c r="D192" i="15"/>
  <c r="F192" i="15" s="1"/>
  <c r="D184" i="15"/>
  <c r="F184" i="15" s="1"/>
  <c r="D176" i="15"/>
  <c r="F176" i="15" s="1"/>
  <c r="D168" i="15"/>
  <c r="F168" i="15" s="1"/>
  <c r="D223" i="15"/>
  <c r="F223" i="15" s="1"/>
  <c r="D215" i="15"/>
  <c r="F215" i="15" s="1"/>
  <c r="D199" i="15"/>
  <c r="F199" i="15" s="1"/>
  <c r="D191" i="15"/>
  <c r="F191" i="15" s="1"/>
  <c r="D183" i="15"/>
  <c r="F183" i="15" s="1"/>
  <c r="D167" i="15"/>
  <c r="F167" i="15" s="1"/>
  <c r="D222" i="15"/>
  <c r="F222" i="15" s="1"/>
  <c r="D214" i="15"/>
  <c r="F214" i="15" s="1"/>
  <c r="D206" i="15"/>
  <c r="F206" i="15" s="1"/>
  <c r="D198" i="15"/>
  <c r="F198" i="15" s="1"/>
  <c r="D190" i="15"/>
  <c r="F190" i="15" s="1"/>
  <c r="D174" i="15"/>
  <c r="F174" i="15" s="1"/>
  <c r="D221" i="15"/>
  <c r="F221" i="15" s="1"/>
  <c r="D205" i="15"/>
  <c r="F205" i="15" s="1"/>
  <c r="D189" i="15"/>
  <c r="F189" i="15" s="1"/>
  <c r="D181" i="15"/>
  <c r="F181" i="15" s="1"/>
  <c r="D173" i="15"/>
  <c r="F173" i="15" s="1"/>
  <c r="D165" i="15"/>
  <c r="F165" i="15" s="1"/>
  <c r="D5" i="15"/>
  <c r="F5" i="15" s="1"/>
  <c r="D3" i="15"/>
  <c r="F3" i="15" s="1"/>
  <c r="D212" i="15"/>
  <c r="F212" i="15" s="1"/>
  <c r="D204" i="15"/>
  <c r="F204" i="15" s="1"/>
  <c r="D196" i="15"/>
  <c r="F196" i="15" s="1"/>
  <c r="D188" i="15"/>
  <c r="F188" i="15" s="1"/>
  <c r="D180" i="15"/>
  <c r="F180" i="15" s="1"/>
  <c r="D172" i="15"/>
  <c r="F172" i="15" s="1"/>
  <c r="D164" i="15"/>
  <c r="F164" i="15" s="1"/>
  <c r="D4" i="15"/>
  <c r="F4" i="15" s="1"/>
  <c r="J4" i="2"/>
  <c r="J839" i="2"/>
  <c r="J159" i="4"/>
  <c r="K159" i="4" s="1"/>
  <c r="J1600" i="4"/>
  <c r="K1600" i="4" s="1"/>
  <c r="J1345" i="4"/>
  <c r="K1345" i="4" s="1"/>
  <c r="J4515" i="4"/>
  <c r="K4515" i="4" s="1"/>
  <c r="J437" i="4"/>
  <c r="K437" i="4" s="1"/>
  <c r="J1503" i="4"/>
  <c r="K1503" i="4" s="1"/>
  <c r="J1500" i="4"/>
  <c r="K1500" i="4" s="1"/>
  <c r="J1499" i="4"/>
  <c r="K1499" i="4" s="1"/>
  <c r="J929" i="2"/>
  <c r="J894" i="2"/>
  <c r="J846" i="2"/>
  <c r="J826" i="2"/>
  <c r="J440" i="4"/>
  <c r="K440" i="4" s="1"/>
  <c r="J4595" i="4"/>
  <c r="K4595" i="4" s="1"/>
  <c r="J1502" i="4"/>
  <c r="K1502" i="4" s="1"/>
  <c r="J439" i="4"/>
  <c r="K439" i="4" s="1"/>
  <c r="J4587" i="4"/>
  <c r="K4587" i="4" s="1"/>
  <c r="J4611" i="4"/>
  <c r="K4611" i="4" s="1"/>
  <c r="J4579" i="4"/>
  <c r="K4579" i="4" s="1"/>
  <c r="J4571" i="4"/>
  <c r="K4571" i="4" s="1"/>
  <c r="J167" i="4"/>
  <c r="K167" i="4" s="1"/>
  <c r="J1343" i="4"/>
  <c r="K1343" i="4" s="1"/>
  <c r="J4563" i="4"/>
  <c r="K4563" i="4" s="1"/>
  <c r="J307" i="4"/>
  <c r="K307" i="4" s="1"/>
  <c r="J166" i="4"/>
  <c r="K166" i="4" s="1"/>
  <c r="J1342" i="4"/>
  <c r="K1342" i="4" s="1"/>
  <c r="J4555" i="4"/>
  <c r="K4555" i="4" s="1"/>
  <c r="J1504" i="4"/>
  <c r="K1504" i="4" s="1"/>
  <c r="J158" i="4"/>
  <c r="K158" i="4" s="1"/>
  <c r="J1139" i="4"/>
  <c r="K1139" i="4" s="1"/>
  <c r="J744" i="2"/>
  <c r="I112" i="2"/>
  <c r="J112" i="2" s="1"/>
  <c r="I113" i="2"/>
  <c r="J113" i="2" s="1"/>
  <c r="J1942" i="4"/>
  <c r="K1942" i="4" s="1"/>
  <c r="J1939" i="4"/>
  <c r="K1939" i="4" s="1"/>
  <c r="J1940" i="4"/>
  <c r="K1940" i="4" s="1"/>
  <c r="J1941" i="4"/>
  <c r="K1941" i="4" s="1"/>
  <c r="J1943" i="4"/>
  <c r="K1943" i="4" s="1"/>
  <c r="J1935" i="4"/>
  <c r="K1935" i="4" s="1"/>
  <c r="J1936" i="4"/>
  <c r="K1936" i="4" s="1"/>
  <c r="J1937" i="4"/>
  <c r="K1937" i="4" s="1"/>
  <c r="J1938" i="4"/>
  <c r="K1938" i="4" s="1"/>
  <c r="I91" i="2"/>
  <c r="J91" i="2" s="1"/>
  <c r="I93" i="2"/>
  <c r="J93" i="2" s="1"/>
  <c r="I94" i="2"/>
  <c r="J94" i="2" s="1"/>
  <c r="I92" i="2"/>
  <c r="J92" i="2" s="1"/>
  <c r="I95" i="2"/>
  <c r="J95" i="2" s="1"/>
  <c r="I96" i="2"/>
  <c r="J96" i="2" s="1"/>
  <c r="J1847" i="4"/>
  <c r="K1847" i="4" s="1"/>
  <c r="J1855" i="4"/>
  <c r="K1855" i="4" s="1"/>
  <c r="J1863" i="4"/>
  <c r="K1863" i="4" s="1"/>
  <c r="J1845" i="4"/>
  <c r="K1845" i="4" s="1"/>
  <c r="J1854" i="4"/>
  <c r="K1854" i="4" s="1"/>
  <c r="J1864" i="4"/>
  <c r="K1864" i="4" s="1"/>
  <c r="J1846" i="4"/>
  <c r="K1846" i="4" s="1"/>
  <c r="J1856" i="4"/>
  <c r="K1856" i="4" s="1"/>
  <c r="J1865" i="4"/>
  <c r="K1865" i="4" s="1"/>
  <c r="J1848" i="4"/>
  <c r="K1848" i="4" s="1"/>
  <c r="J1857" i="4"/>
  <c r="K1857" i="4" s="1"/>
  <c r="J1866" i="4"/>
  <c r="K1866" i="4" s="1"/>
  <c r="J1849" i="4"/>
  <c r="K1849" i="4" s="1"/>
  <c r="J1858" i="4"/>
  <c r="K1858" i="4" s="1"/>
  <c r="J1867" i="4"/>
  <c r="K1867" i="4" s="1"/>
  <c r="J1850" i="4"/>
  <c r="K1850" i="4" s="1"/>
  <c r="J1859" i="4"/>
  <c r="K1859" i="4" s="1"/>
  <c r="J1868" i="4"/>
  <c r="K1868" i="4" s="1"/>
  <c r="J1851" i="4"/>
  <c r="K1851" i="4" s="1"/>
  <c r="J1860" i="4"/>
  <c r="K1860" i="4" s="1"/>
  <c r="J1869" i="4"/>
  <c r="K1869" i="4" s="1"/>
  <c r="J1852" i="4"/>
  <c r="K1852" i="4" s="1"/>
  <c r="J1853" i="4"/>
  <c r="K1853" i="4" s="1"/>
  <c r="J1861" i="4"/>
  <c r="K1861" i="4" s="1"/>
  <c r="J1862" i="4"/>
  <c r="K1862" i="4" s="1"/>
  <c r="I73" i="2"/>
  <c r="J73" i="2" s="1"/>
  <c r="J1619" i="4"/>
  <c r="K1619" i="4" s="1"/>
  <c r="J1620" i="4"/>
  <c r="K1620" i="4" s="1"/>
  <c r="J1616" i="4"/>
  <c r="K1616" i="4" s="1"/>
  <c r="J1617" i="4"/>
  <c r="K1617" i="4" s="1"/>
  <c r="J1618" i="4"/>
  <c r="K1618" i="4" s="1"/>
  <c r="J1614" i="4"/>
  <c r="K1614" i="4" s="1"/>
  <c r="J1615" i="4"/>
  <c r="K1615" i="4" s="1"/>
  <c r="I53" i="2"/>
  <c r="J53" i="2" s="1"/>
  <c r="I54" i="2"/>
  <c r="J54" i="2" s="1"/>
  <c r="I52" i="2"/>
  <c r="J52" i="2" s="1"/>
  <c r="J1612" i="4"/>
  <c r="K1612" i="4" s="1"/>
  <c r="J1613" i="4"/>
  <c r="K1613" i="4" s="1"/>
  <c r="J1609" i="4"/>
  <c r="K1609" i="4" s="1"/>
  <c r="J1610" i="4"/>
  <c r="K1610" i="4" s="1"/>
  <c r="J1611" i="4"/>
  <c r="K1611" i="4" s="1"/>
  <c r="J1606" i="4"/>
  <c r="K1606" i="4" s="1"/>
  <c r="J1607" i="4"/>
  <c r="K1607" i="4" s="1"/>
  <c r="J1608" i="4"/>
  <c r="K1608" i="4" s="1"/>
  <c r="I36" i="2"/>
  <c r="J36" i="2" s="1"/>
  <c r="J569" i="4"/>
  <c r="K569" i="4" s="1"/>
  <c r="J570" i="4"/>
  <c r="K570" i="4" s="1"/>
  <c r="J572" i="4"/>
  <c r="K572" i="4" s="1"/>
  <c r="J573" i="4"/>
  <c r="K573" i="4" s="1"/>
  <c r="J564" i="4"/>
  <c r="K564" i="4" s="1"/>
  <c r="J565" i="4"/>
  <c r="K565" i="4" s="1"/>
  <c r="J566" i="4"/>
  <c r="K566" i="4" s="1"/>
  <c r="J567" i="4"/>
  <c r="K567" i="4" s="1"/>
  <c r="J568" i="4"/>
  <c r="K568" i="4" s="1"/>
  <c r="J571" i="4"/>
  <c r="K571" i="4" s="1"/>
  <c r="I19" i="2"/>
  <c r="J19" i="2" s="1"/>
  <c r="I16" i="2"/>
  <c r="J16" i="2" s="1"/>
  <c r="I17" i="2"/>
  <c r="J17" i="2" s="1"/>
  <c r="I18" i="2"/>
  <c r="J18" i="2" s="1"/>
  <c r="J1517" i="4"/>
  <c r="K1517" i="4" s="1"/>
  <c r="J1519" i="4"/>
  <c r="K1519" i="4" s="1"/>
  <c r="J1520" i="4"/>
  <c r="K1520" i="4" s="1"/>
  <c r="J1516" i="4"/>
  <c r="K1516" i="4" s="1"/>
  <c r="J1518" i="4"/>
  <c r="K1518" i="4" s="1"/>
  <c r="I974" i="2"/>
  <c r="J974" i="2" s="1"/>
  <c r="I973" i="2"/>
  <c r="J973" i="2" s="1"/>
  <c r="J4635" i="4"/>
  <c r="K4635" i="4" s="1"/>
  <c r="J4643" i="4"/>
  <c r="K4643" i="4" s="1"/>
  <c r="J4644" i="4"/>
  <c r="K4644" i="4" s="1"/>
  <c r="J4637" i="4"/>
  <c r="K4637" i="4" s="1"/>
  <c r="J4638" i="4"/>
  <c r="K4638" i="4" s="1"/>
  <c r="J4639" i="4"/>
  <c r="K4639" i="4" s="1"/>
  <c r="J4640" i="4"/>
  <c r="K4640" i="4" s="1"/>
  <c r="J4636" i="4"/>
  <c r="K4636" i="4" s="1"/>
  <c r="J4641" i="4"/>
  <c r="K4641" i="4" s="1"/>
  <c r="J4642" i="4"/>
  <c r="K4642" i="4" s="1"/>
  <c r="I946" i="2"/>
  <c r="J946" i="2" s="1"/>
  <c r="I947" i="2"/>
  <c r="J947" i="2" s="1"/>
  <c r="I948" i="2"/>
  <c r="J948" i="2" s="1"/>
  <c r="I950" i="2"/>
  <c r="J950" i="2" s="1"/>
  <c r="I949" i="2"/>
  <c r="J949" i="2" s="1"/>
  <c r="J4538" i="4"/>
  <c r="K4538" i="4" s="1"/>
  <c r="J4546" i="4"/>
  <c r="K4546" i="4" s="1"/>
  <c r="J4539" i="4"/>
  <c r="K4539" i="4" s="1"/>
  <c r="J4547" i="4"/>
  <c r="K4547" i="4" s="1"/>
  <c r="J4540" i="4"/>
  <c r="K4540" i="4" s="1"/>
  <c r="J4548" i="4"/>
  <c r="K4548" i="4" s="1"/>
  <c r="J4541" i="4"/>
  <c r="K4541" i="4" s="1"/>
  <c r="J4549" i="4"/>
  <c r="K4549" i="4" s="1"/>
  <c r="J4542" i="4"/>
  <c r="K4542" i="4" s="1"/>
  <c r="J4550" i="4"/>
  <c r="K4550" i="4" s="1"/>
  <c r="J4543" i="4"/>
  <c r="K4543" i="4" s="1"/>
  <c r="J4551" i="4"/>
  <c r="K4551" i="4" s="1"/>
  <c r="J4544" i="4"/>
  <c r="K4544" i="4" s="1"/>
  <c r="J4552" i="4"/>
  <c r="K4552" i="4" s="1"/>
  <c r="J4545" i="4"/>
  <c r="K4545" i="4" s="1"/>
  <c r="J4553" i="4"/>
  <c r="K4553" i="4" s="1"/>
  <c r="J4470" i="4"/>
  <c r="K4470" i="4" s="1"/>
  <c r="J4478" i="4"/>
  <c r="K4478" i="4" s="1"/>
  <c r="J4471" i="4"/>
  <c r="K4471" i="4" s="1"/>
  <c r="J4479" i="4"/>
  <c r="K4479" i="4" s="1"/>
  <c r="J4472" i="4"/>
  <c r="K4472" i="4" s="1"/>
  <c r="J4480" i="4"/>
  <c r="K4480" i="4" s="1"/>
  <c r="J4473" i="4"/>
  <c r="K4473" i="4" s="1"/>
  <c r="J4481" i="4"/>
  <c r="K4481" i="4" s="1"/>
  <c r="J4474" i="4"/>
  <c r="K4474" i="4" s="1"/>
  <c r="J4482" i="4"/>
  <c r="K4482" i="4" s="1"/>
  <c r="J4475" i="4"/>
  <c r="K4475" i="4" s="1"/>
  <c r="J4476" i="4"/>
  <c r="K4476" i="4" s="1"/>
  <c r="J4469" i="4"/>
  <c r="K4469" i="4" s="1"/>
  <c r="J4477" i="4"/>
  <c r="K4477" i="4" s="1"/>
  <c r="I911" i="2"/>
  <c r="J911" i="2" s="1"/>
  <c r="I910" i="2"/>
  <c r="J910" i="2" s="1"/>
  <c r="J420" i="4"/>
  <c r="K420" i="4" s="1"/>
  <c r="J421" i="4"/>
  <c r="K421" i="4" s="1"/>
  <c r="J422" i="4"/>
  <c r="K422" i="4" s="1"/>
  <c r="J423" i="4"/>
  <c r="K423" i="4" s="1"/>
  <c r="J424" i="4"/>
  <c r="K424" i="4" s="1"/>
  <c r="J417" i="4"/>
  <c r="K417" i="4" s="1"/>
  <c r="J425" i="4"/>
  <c r="K425" i="4" s="1"/>
  <c r="J418" i="4"/>
  <c r="K418" i="4" s="1"/>
  <c r="J419" i="4"/>
  <c r="K419" i="4" s="1"/>
  <c r="I890" i="2"/>
  <c r="J890" i="2" s="1"/>
  <c r="I891" i="2"/>
  <c r="J891" i="2" s="1"/>
  <c r="J4328" i="4"/>
  <c r="K4328" i="4" s="1"/>
  <c r="J4336" i="4"/>
  <c r="K4336" i="4" s="1"/>
  <c r="J4329" i="4"/>
  <c r="K4329" i="4" s="1"/>
  <c r="J4337" i="4"/>
  <c r="K4337" i="4" s="1"/>
  <c r="J4330" i="4"/>
  <c r="K4330" i="4" s="1"/>
  <c r="J4338" i="4"/>
  <c r="K4338" i="4" s="1"/>
  <c r="J4331" i="4"/>
  <c r="K4331" i="4" s="1"/>
  <c r="J4332" i="4"/>
  <c r="K4332" i="4" s="1"/>
  <c r="J4333" i="4"/>
  <c r="K4333" i="4" s="1"/>
  <c r="J4334" i="4"/>
  <c r="K4334" i="4" s="1"/>
  <c r="J4327" i="4"/>
  <c r="K4327" i="4" s="1"/>
  <c r="J4335" i="4"/>
  <c r="K4335" i="4" s="1"/>
  <c r="I848" i="2"/>
  <c r="J848" i="2" s="1"/>
  <c r="J4219" i="4"/>
  <c r="K4219" i="4" s="1"/>
  <c r="J4220" i="4"/>
  <c r="K4220" i="4" s="1"/>
  <c r="J4221" i="4"/>
  <c r="K4221" i="4" s="1"/>
  <c r="J4222" i="4"/>
  <c r="K4222" i="4" s="1"/>
  <c r="I831" i="2"/>
  <c r="J831" i="2" s="1"/>
  <c r="I832" i="2"/>
  <c r="J832" i="2" s="1"/>
  <c r="I833" i="2"/>
  <c r="J833" i="2" s="1"/>
  <c r="I830" i="2"/>
  <c r="J830" i="2" s="1"/>
  <c r="J4189" i="4"/>
  <c r="K4189" i="4" s="1"/>
  <c r="J4190" i="4"/>
  <c r="K4190" i="4" s="1"/>
  <c r="J4183" i="4"/>
  <c r="K4183" i="4" s="1"/>
  <c r="J4191" i="4"/>
  <c r="K4191" i="4" s="1"/>
  <c r="J4184" i="4"/>
  <c r="K4184" i="4" s="1"/>
  <c r="J4192" i="4"/>
  <c r="K4192" i="4" s="1"/>
  <c r="J4185" i="4"/>
  <c r="K4185" i="4" s="1"/>
  <c r="J4193" i="4"/>
  <c r="K4193" i="4" s="1"/>
  <c r="J4186" i="4"/>
  <c r="K4186" i="4" s="1"/>
  <c r="J4194" i="4"/>
  <c r="K4194" i="4" s="1"/>
  <c r="J4187" i="4"/>
  <c r="K4187" i="4" s="1"/>
  <c r="J4188" i="4"/>
  <c r="K4188" i="4" s="1"/>
  <c r="I815" i="2"/>
  <c r="J815" i="2" s="1"/>
  <c r="I816" i="2"/>
  <c r="J816" i="2" s="1"/>
  <c r="I817" i="2"/>
  <c r="J817" i="2" s="1"/>
  <c r="I818" i="2"/>
  <c r="J818" i="2" s="1"/>
  <c r="J4147" i="4"/>
  <c r="K4147" i="4" s="1"/>
  <c r="J4148" i="4"/>
  <c r="K4148" i="4" s="1"/>
  <c r="J4149" i="4"/>
  <c r="K4149" i="4" s="1"/>
  <c r="J4143" i="4"/>
  <c r="K4143" i="4" s="1"/>
  <c r="J4144" i="4"/>
  <c r="K4144" i="4" s="1"/>
  <c r="J4145" i="4"/>
  <c r="K4145" i="4" s="1"/>
  <c r="J4146" i="4"/>
  <c r="K4146" i="4" s="1"/>
  <c r="I799" i="2"/>
  <c r="J799" i="2" s="1"/>
  <c r="I800" i="2"/>
  <c r="J800" i="2" s="1"/>
  <c r="I798" i="2"/>
  <c r="J798" i="2" s="1"/>
  <c r="J4118" i="4"/>
  <c r="K4118" i="4" s="1"/>
  <c r="J4119" i="4"/>
  <c r="K4119" i="4" s="1"/>
  <c r="J4120" i="4"/>
  <c r="K4120" i="4" s="1"/>
  <c r="J4121" i="4"/>
  <c r="K4121" i="4" s="1"/>
  <c r="J4122" i="4"/>
  <c r="K4122" i="4" s="1"/>
  <c r="J4123" i="4"/>
  <c r="K4123" i="4" s="1"/>
  <c r="I779" i="2"/>
  <c r="J779" i="2" s="1"/>
  <c r="I780" i="2"/>
  <c r="J780" i="2" s="1"/>
  <c r="J510" i="4"/>
  <c r="K510" i="4" s="1"/>
  <c r="J518" i="4"/>
  <c r="K518" i="4" s="1"/>
  <c r="J511" i="4"/>
  <c r="K511" i="4" s="1"/>
  <c r="J512" i="4"/>
  <c r="K512" i="4" s="1"/>
  <c r="J513" i="4"/>
  <c r="K513" i="4" s="1"/>
  <c r="J514" i="4"/>
  <c r="K514" i="4" s="1"/>
  <c r="J515" i="4"/>
  <c r="K515" i="4" s="1"/>
  <c r="J508" i="4"/>
  <c r="K508" i="4" s="1"/>
  <c r="J516" i="4"/>
  <c r="K516" i="4" s="1"/>
  <c r="J509" i="4"/>
  <c r="K509" i="4" s="1"/>
  <c r="J517" i="4"/>
  <c r="K517" i="4" s="1"/>
  <c r="I762" i="2"/>
  <c r="J762" i="2" s="1"/>
  <c r="I763" i="2"/>
  <c r="J763" i="2" s="1"/>
  <c r="I764" i="2"/>
  <c r="J764" i="2" s="1"/>
  <c r="J1292" i="4"/>
  <c r="K1292" i="4" s="1"/>
  <c r="J1293" i="4"/>
  <c r="K1293" i="4" s="1"/>
  <c r="J1294" i="4"/>
  <c r="K1294" i="4" s="1"/>
  <c r="J1295" i="4"/>
  <c r="K1295" i="4" s="1"/>
  <c r="J1288" i="4"/>
  <c r="K1288" i="4" s="1"/>
  <c r="J1296" i="4"/>
  <c r="K1296" i="4" s="1"/>
  <c r="J1289" i="4"/>
  <c r="K1289" i="4" s="1"/>
  <c r="J1297" i="4"/>
  <c r="K1297" i="4" s="1"/>
  <c r="J1290" i="4"/>
  <c r="K1290" i="4" s="1"/>
  <c r="J1291" i="4"/>
  <c r="K1291" i="4" s="1"/>
  <c r="I748" i="2"/>
  <c r="J748" i="2" s="1"/>
  <c r="J1587" i="4"/>
  <c r="K1587" i="4" s="1"/>
  <c r="J1583" i="4"/>
  <c r="K1583" i="4" s="1"/>
  <c r="J1584" i="4"/>
  <c r="K1584" i="4" s="1"/>
  <c r="J1585" i="4"/>
  <c r="K1585" i="4" s="1"/>
  <c r="J1586" i="4"/>
  <c r="K1586" i="4" s="1"/>
  <c r="I732" i="2"/>
  <c r="J732" i="2" s="1"/>
  <c r="J379" i="4"/>
  <c r="K379" i="4" s="1"/>
  <c r="J387" i="4"/>
  <c r="K387" i="4" s="1"/>
  <c r="J380" i="4"/>
  <c r="K380" i="4" s="1"/>
  <c r="J381" i="4"/>
  <c r="K381" i="4" s="1"/>
  <c r="J382" i="4"/>
  <c r="K382" i="4" s="1"/>
  <c r="J375" i="4"/>
  <c r="K375" i="4" s="1"/>
  <c r="J383" i="4"/>
  <c r="K383" i="4" s="1"/>
  <c r="J376" i="4"/>
  <c r="K376" i="4" s="1"/>
  <c r="J384" i="4"/>
  <c r="K384" i="4" s="1"/>
  <c r="J377" i="4"/>
  <c r="K377" i="4" s="1"/>
  <c r="J385" i="4"/>
  <c r="K385" i="4" s="1"/>
  <c r="J378" i="4"/>
  <c r="K378" i="4" s="1"/>
  <c r="J386" i="4"/>
  <c r="K386" i="4" s="1"/>
  <c r="I594" i="2"/>
  <c r="J594" i="2" s="1"/>
  <c r="I595" i="2"/>
  <c r="J595" i="2" s="1"/>
  <c r="I593" i="2"/>
  <c r="J593" i="2" s="1"/>
  <c r="I596" i="2"/>
  <c r="J596" i="2" s="1"/>
  <c r="J362" i="4"/>
  <c r="K362" i="4" s="1"/>
  <c r="J355" i="4"/>
  <c r="K355" i="4" s="1"/>
  <c r="J363" i="4"/>
  <c r="K363" i="4" s="1"/>
  <c r="J358" i="4"/>
  <c r="K358" i="4" s="1"/>
  <c r="J360" i="4"/>
  <c r="K360" i="4" s="1"/>
  <c r="J356" i="4"/>
  <c r="K356" i="4" s="1"/>
  <c r="J357" i="4"/>
  <c r="K357" i="4" s="1"/>
  <c r="J359" i="4"/>
  <c r="K359" i="4" s="1"/>
  <c r="J361" i="4"/>
  <c r="K361" i="4" s="1"/>
  <c r="J364" i="4"/>
  <c r="K364" i="4" s="1"/>
  <c r="J365" i="4"/>
  <c r="K365" i="4" s="1"/>
  <c r="I455" i="2"/>
  <c r="J455" i="2" s="1"/>
  <c r="J3002" i="4"/>
  <c r="K3002" i="4" s="1"/>
  <c r="J3010" i="4"/>
  <c r="K3010" i="4" s="1"/>
  <c r="J3003" i="4"/>
  <c r="K3003" i="4" s="1"/>
  <c r="J3011" i="4"/>
  <c r="K3011" i="4" s="1"/>
  <c r="J3004" i="4"/>
  <c r="K3004" i="4" s="1"/>
  <c r="J3012" i="4"/>
  <c r="K3012" i="4" s="1"/>
  <c r="J3005" i="4"/>
  <c r="K3005" i="4" s="1"/>
  <c r="J3013" i="4"/>
  <c r="K3013" i="4" s="1"/>
  <c r="J3006" i="4"/>
  <c r="K3006" i="4" s="1"/>
  <c r="J3014" i="4"/>
  <c r="K3014" i="4" s="1"/>
  <c r="J3007" i="4"/>
  <c r="K3007" i="4" s="1"/>
  <c r="J3008" i="4"/>
  <c r="K3008" i="4" s="1"/>
  <c r="J3009" i="4"/>
  <c r="K3009" i="4" s="1"/>
  <c r="J3015" i="4"/>
  <c r="K3015" i="4" s="1"/>
  <c r="J3016" i="4"/>
  <c r="K3016" i="4" s="1"/>
  <c r="I394" i="2"/>
  <c r="J394" i="2" s="1"/>
  <c r="J2767" i="4"/>
  <c r="K2767" i="4" s="1"/>
  <c r="J2768" i="4"/>
  <c r="K2768" i="4" s="1"/>
  <c r="J2769" i="4"/>
  <c r="K2769" i="4" s="1"/>
  <c r="J2770" i="4"/>
  <c r="K2770" i="4" s="1"/>
  <c r="J2763" i="4"/>
  <c r="K2763" i="4" s="1"/>
  <c r="J2771" i="4"/>
  <c r="K2771" i="4" s="1"/>
  <c r="J2764" i="4"/>
  <c r="K2764" i="4" s="1"/>
  <c r="J2765" i="4"/>
  <c r="K2765" i="4" s="1"/>
  <c r="J2766" i="4"/>
  <c r="K2766" i="4" s="1"/>
  <c r="J2772" i="4"/>
  <c r="K2772" i="4" s="1"/>
  <c r="J2773" i="4"/>
  <c r="K2773" i="4" s="1"/>
  <c r="I285" i="2"/>
  <c r="J285" i="2" s="1"/>
  <c r="I286" i="2"/>
  <c r="J286" i="2" s="1"/>
  <c r="J2466" i="4"/>
  <c r="K2466" i="4" s="1"/>
  <c r="J2467" i="4"/>
  <c r="K2467" i="4" s="1"/>
  <c r="J2468" i="4"/>
  <c r="K2468" i="4" s="1"/>
  <c r="J2469" i="4"/>
  <c r="K2469" i="4" s="1"/>
  <c r="J2470" i="4"/>
  <c r="K2470" i="4" s="1"/>
  <c r="J2471" i="4"/>
  <c r="K2471" i="4" s="1"/>
  <c r="J2472" i="4"/>
  <c r="K2472" i="4" s="1"/>
  <c r="I215" i="2"/>
  <c r="J215" i="2" s="1"/>
  <c r="J2259" i="4"/>
  <c r="K2259" i="4" s="1"/>
  <c r="J2260" i="4"/>
  <c r="K2260" i="4" s="1"/>
  <c r="J2261" i="4"/>
  <c r="K2261" i="4" s="1"/>
  <c r="J2262" i="4"/>
  <c r="K2262" i="4" s="1"/>
  <c r="J2263" i="4"/>
  <c r="K2263" i="4" s="1"/>
  <c r="I51" i="2"/>
  <c r="J51" i="2" s="1"/>
  <c r="I49" i="2"/>
  <c r="J49" i="2" s="1"/>
  <c r="I50" i="2"/>
  <c r="J50" i="2" s="1"/>
  <c r="J1765" i="4"/>
  <c r="K1765" i="4" s="1"/>
  <c r="J1773" i="4"/>
  <c r="K1773" i="4" s="1"/>
  <c r="J1781" i="4"/>
  <c r="K1781" i="4" s="1"/>
  <c r="J1766" i="4"/>
  <c r="K1766" i="4" s="1"/>
  <c r="J1774" i="4"/>
  <c r="K1774" i="4" s="1"/>
  <c r="J1782" i="4"/>
  <c r="K1782" i="4" s="1"/>
  <c r="J1764" i="4"/>
  <c r="K1764" i="4" s="1"/>
  <c r="J1776" i="4"/>
  <c r="K1776" i="4" s="1"/>
  <c r="J1767" i="4"/>
  <c r="K1767" i="4" s="1"/>
  <c r="J1777" i="4"/>
  <c r="K1777" i="4" s="1"/>
  <c r="J1768" i="4"/>
  <c r="K1768" i="4" s="1"/>
  <c r="J1778" i="4"/>
  <c r="K1778" i="4" s="1"/>
  <c r="J1769" i="4"/>
  <c r="K1769" i="4" s="1"/>
  <c r="J1779" i="4"/>
  <c r="K1779" i="4" s="1"/>
  <c r="J1770" i="4"/>
  <c r="K1770" i="4" s="1"/>
  <c r="J1780" i="4"/>
  <c r="K1780" i="4" s="1"/>
  <c r="J1761" i="4"/>
  <c r="K1761" i="4" s="1"/>
  <c r="J1771" i="4"/>
  <c r="K1771" i="4" s="1"/>
  <c r="J1763" i="4"/>
  <c r="K1763" i="4" s="1"/>
  <c r="J1772" i="4"/>
  <c r="K1772" i="4" s="1"/>
  <c r="J1775" i="4"/>
  <c r="K1775" i="4" s="1"/>
  <c r="J1762" i="4"/>
  <c r="K1762" i="4" s="1"/>
  <c r="I967" i="2"/>
  <c r="J967" i="2" s="1"/>
  <c r="I968" i="2"/>
  <c r="J968" i="2" s="1"/>
  <c r="I969" i="2"/>
  <c r="J969" i="2" s="1"/>
  <c r="I970" i="2"/>
  <c r="J970" i="2" s="1"/>
  <c r="I971" i="2"/>
  <c r="J971" i="2" s="1"/>
  <c r="I972" i="2"/>
  <c r="J972" i="2" s="1"/>
  <c r="I888" i="2"/>
  <c r="J888" i="2" s="1"/>
  <c r="I889" i="2"/>
  <c r="J889" i="2" s="1"/>
  <c r="I760" i="2"/>
  <c r="J760" i="2" s="1"/>
  <c r="I759" i="2"/>
  <c r="J759" i="2" s="1"/>
  <c r="I761" i="2"/>
  <c r="J761" i="2" s="1"/>
  <c r="I648" i="2"/>
  <c r="J648" i="2" s="1"/>
  <c r="I650" i="2"/>
  <c r="J650" i="2" s="1"/>
  <c r="I649" i="2"/>
  <c r="J649" i="2" s="1"/>
  <c r="J504" i="4"/>
  <c r="K504" i="4" s="1"/>
  <c r="J505" i="4"/>
  <c r="K505" i="4" s="1"/>
  <c r="J499" i="4"/>
  <c r="K499" i="4" s="1"/>
  <c r="J500" i="4"/>
  <c r="K500" i="4" s="1"/>
  <c r="J501" i="4"/>
  <c r="K501" i="4" s="1"/>
  <c r="J502" i="4"/>
  <c r="K502" i="4" s="1"/>
  <c r="J503" i="4"/>
  <c r="K503" i="4" s="1"/>
  <c r="J506" i="4"/>
  <c r="K506" i="4" s="1"/>
  <c r="J507" i="4"/>
  <c r="K507" i="4" s="1"/>
  <c r="I521" i="2"/>
  <c r="J521" i="2" s="1"/>
  <c r="I522" i="2"/>
  <c r="J522" i="2" s="1"/>
  <c r="I520" i="2"/>
  <c r="J520" i="2" s="1"/>
  <c r="I523" i="2"/>
  <c r="J523" i="2" s="1"/>
  <c r="J487" i="4"/>
  <c r="K487" i="4" s="1"/>
  <c r="J495" i="4"/>
  <c r="K495" i="4" s="1"/>
  <c r="J488" i="4"/>
  <c r="K488" i="4" s="1"/>
  <c r="J496" i="4"/>
  <c r="K496" i="4" s="1"/>
  <c r="J481" i="4"/>
  <c r="K481" i="4" s="1"/>
  <c r="J489" i="4"/>
  <c r="K489" i="4" s="1"/>
  <c r="J497" i="4"/>
  <c r="K497" i="4" s="1"/>
  <c r="J482" i="4"/>
  <c r="K482" i="4" s="1"/>
  <c r="J490" i="4"/>
  <c r="K490" i="4" s="1"/>
  <c r="J498" i="4"/>
  <c r="K498" i="4" s="1"/>
  <c r="J483" i="4"/>
  <c r="K483" i="4" s="1"/>
  <c r="J491" i="4"/>
  <c r="K491" i="4" s="1"/>
  <c r="J484" i="4"/>
  <c r="K484" i="4" s="1"/>
  <c r="J485" i="4"/>
  <c r="K485" i="4" s="1"/>
  <c r="J486" i="4"/>
  <c r="K486" i="4" s="1"/>
  <c r="J492" i="4"/>
  <c r="K492" i="4" s="1"/>
  <c r="J493" i="4"/>
  <c r="K493" i="4" s="1"/>
  <c r="J494" i="4"/>
  <c r="K494" i="4" s="1"/>
  <c r="I393" i="2"/>
  <c r="J393" i="2" s="1"/>
  <c r="J2759" i="4"/>
  <c r="K2759" i="4" s="1"/>
  <c r="J2760" i="4"/>
  <c r="K2760" i="4" s="1"/>
  <c r="J2761" i="4"/>
  <c r="K2761" i="4" s="1"/>
  <c r="J2762" i="4"/>
  <c r="K2762" i="4" s="1"/>
  <c r="J2757" i="4"/>
  <c r="K2757" i="4" s="1"/>
  <c r="J2758" i="4"/>
  <c r="K2758" i="4" s="1"/>
  <c r="I307" i="2"/>
  <c r="J307" i="2" s="1"/>
  <c r="I308" i="2"/>
  <c r="J308" i="2" s="1"/>
  <c r="I306" i="2"/>
  <c r="J306" i="2" s="1"/>
  <c r="J2503" i="4"/>
  <c r="K2503" i="4" s="1"/>
  <c r="J2511" i="4"/>
  <c r="K2511" i="4" s="1"/>
  <c r="J2504" i="4"/>
  <c r="K2504" i="4" s="1"/>
  <c r="J2512" i="4"/>
  <c r="K2512" i="4" s="1"/>
  <c r="J2505" i="4"/>
  <c r="K2505" i="4" s="1"/>
  <c r="J2513" i="4"/>
  <c r="K2513" i="4" s="1"/>
  <c r="J2498" i="4"/>
  <c r="K2498" i="4" s="1"/>
  <c r="J2506" i="4"/>
  <c r="K2506" i="4" s="1"/>
  <c r="J2514" i="4"/>
  <c r="K2514" i="4" s="1"/>
  <c r="J2499" i="4"/>
  <c r="K2499" i="4" s="1"/>
  <c r="J2507" i="4"/>
  <c r="K2507" i="4" s="1"/>
  <c r="J2515" i="4"/>
  <c r="K2515" i="4" s="1"/>
  <c r="J2508" i="4"/>
  <c r="K2508" i="4" s="1"/>
  <c r="J2509" i="4"/>
  <c r="K2509" i="4" s="1"/>
  <c r="J2510" i="4"/>
  <c r="K2510" i="4" s="1"/>
  <c r="J2516" i="4"/>
  <c r="K2516" i="4" s="1"/>
  <c r="J2517" i="4"/>
  <c r="K2517" i="4" s="1"/>
  <c r="J2500" i="4"/>
  <c r="K2500" i="4" s="1"/>
  <c r="J2501" i="4"/>
  <c r="K2501" i="4" s="1"/>
  <c r="J2502" i="4"/>
  <c r="K2502" i="4" s="1"/>
  <c r="I213" i="2"/>
  <c r="J213" i="2" s="1"/>
  <c r="I214" i="2"/>
  <c r="J214" i="2" s="1"/>
  <c r="J658" i="4"/>
  <c r="K658" i="4" s="1"/>
  <c r="J659" i="4"/>
  <c r="K659" i="4" s="1"/>
  <c r="J662" i="4"/>
  <c r="K662" i="4" s="1"/>
  <c r="J663" i="4"/>
  <c r="K663" i="4" s="1"/>
  <c r="J664" i="4"/>
  <c r="K664" i="4" s="1"/>
  <c r="J665" i="4"/>
  <c r="K665" i="4" s="1"/>
  <c r="J661" i="4"/>
  <c r="K661" i="4" s="1"/>
  <c r="J657" i="4"/>
  <c r="K657" i="4" s="1"/>
  <c r="J660" i="4"/>
  <c r="K660" i="4" s="1"/>
  <c r="I134" i="2"/>
  <c r="J134" i="2" s="1"/>
  <c r="I135" i="2"/>
  <c r="J135" i="2" s="1"/>
  <c r="I136" i="2"/>
  <c r="J136" i="2" s="1"/>
  <c r="I137" i="2"/>
  <c r="J137" i="2" s="1"/>
  <c r="J2036" i="4"/>
  <c r="K2036" i="4" s="1"/>
  <c r="J2039" i="4"/>
  <c r="K2039" i="4" s="1"/>
  <c r="J2047" i="4"/>
  <c r="K2047" i="4" s="1"/>
  <c r="J2055" i="4"/>
  <c r="K2055" i="4" s="1"/>
  <c r="J2040" i="4"/>
  <c r="K2040" i="4" s="1"/>
  <c r="J2048" i="4"/>
  <c r="K2048" i="4" s="1"/>
  <c r="J2056" i="4"/>
  <c r="K2056" i="4" s="1"/>
  <c r="J2032" i="4"/>
  <c r="K2032" i="4" s="1"/>
  <c r="J2041" i="4"/>
  <c r="K2041" i="4" s="1"/>
  <c r="J2049" i="4"/>
  <c r="K2049" i="4" s="1"/>
  <c r="J2057" i="4"/>
  <c r="K2057" i="4" s="1"/>
  <c r="J2033" i="4"/>
  <c r="K2033" i="4" s="1"/>
  <c r="J2042" i="4"/>
  <c r="K2042" i="4" s="1"/>
  <c r="J2050" i="4"/>
  <c r="K2050" i="4" s="1"/>
  <c r="J2034" i="4"/>
  <c r="K2034" i="4" s="1"/>
  <c r="J2043" i="4"/>
  <c r="K2043" i="4" s="1"/>
  <c r="J2051" i="4"/>
  <c r="K2051" i="4" s="1"/>
  <c r="J2035" i="4"/>
  <c r="K2035" i="4" s="1"/>
  <c r="J2044" i="4"/>
  <c r="K2044" i="4" s="1"/>
  <c r="J2052" i="4"/>
  <c r="K2052" i="4" s="1"/>
  <c r="J2037" i="4"/>
  <c r="K2037" i="4" s="1"/>
  <c r="J2038" i="4"/>
  <c r="K2038" i="4" s="1"/>
  <c r="J2045" i="4"/>
  <c r="K2045" i="4" s="1"/>
  <c r="J2046" i="4"/>
  <c r="K2046" i="4" s="1"/>
  <c r="J2053" i="4"/>
  <c r="K2053" i="4" s="1"/>
  <c r="J2054" i="4"/>
  <c r="K2054" i="4" s="1"/>
  <c r="J4620" i="4"/>
  <c r="K4620" i="4" s="1"/>
  <c r="I107" i="2"/>
  <c r="J107" i="2" s="1"/>
  <c r="I109" i="2"/>
  <c r="J109" i="2" s="1"/>
  <c r="I108" i="2"/>
  <c r="J108" i="2" s="1"/>
  <c r="J1918" i="4"/>
  <c r="K1918" i="4" s="1"/>
  <c r="J1926" i="4"/>
  <c r="K1926" i="4" s="1"/>
  <c r="J1919" i="4"/>
  <c r="K1919" i="4" s="1"/>
  <c r="J1920" i="4"/>
  <c r="K1920" i="4" s="1"/>
  <c r="J1921" i="4"/>
  <c r="K1921" i="4" s="1"/>
  <c r="J1922" i="4"/>
  <c r="K1922" i="4" s="1"/>
  <c r="J1923" i="4"/>
  <c r="K1923" i="4" s="1"/>
  <c r="J1924" i="4"/>
  <c r="K1924" i="4" s="1"/>
  <c r="J1925" i="4"/>
  <c r="K1925" i="4" s="1"/>
  <c r="J1927" i="4"/>
  <c r="K1927" i="4" s="1"/>
  <c r="I83" i="2"/>
  <c r="J83" i="2" s="1"/>
  <c r="I80" i="2"/>
  <c r="J80" i="2" s="1"/>
  <c r="I81" i="2"/>
  <c r="J81" i="2" s="1"/>
  <c r="I82" i="2"/>
  <c r="J82" i="2" s="1"/>
  <c r="J1841" i="4"/>
  <c r="K1841" i="4" s="1"/>
  <c r="J1842" i="4"/>
  <c r="K1842" i="4" s="1"/>
  <c r="J1840" i="4"/>
  <c r="K1840" i="4" s="1"/>
  <c r="J1843" i="4"/>
  <c r="K1843" i="4" s="1"/>
  <c r="J1844" i="4"/>
  <c r="K1844" i="4" s="1"/>
  <c r="J1835" i="4"/>
  <c r="K1835" i="4" s="1"/>
  <c r="J1836" i="4"/>
  <c r="K1836" i="4" s="1"/>
  <c r="J1837" i="4"/>
  <c r="K1837" i="4" s="1"/>
  <c r="J1838" i="4"/>
  <c r="K1838" i="4" s="1"/>
  <c r="J1839" i="4"/>
  <c r="K1839" i="4" s="1"/>
  <c r="I68" i="2"/>
  <c r="J68" i="2" s="1"/>
  <c r="J1805" i="4"/>
  <c r="K1805" i="4" s="1"/>
  <c r="J1806" i="4"/>
  <c r="K1806" i="4" s="1"/>
  <c r="J1802" i="4"/>
  <c r="K1802" i="4" s="1"/>
  <c r="J1803" i="4"/>
  <c r="K1803" i="4" s="1"/>
  <c r="J1804" i="4"/>
  <c r="K1804" i="4" s="1"/>
  <c r="J1807" i="4"/>
  <c r="K1807" i="4" s="1"/>
  <c r="J1799" i="4"/>
  <c r="K1799" i="4" s="1"/>
  <c r="J1801" i="4"/>
  <c r="K1801" i="4" s="1"/>
  <c r="J1800" i="4"/>
  <c r="K1800" i="4" s="1"/>
  <c r="I45" i="2"/>
  <c r="J45" i="2" s="1"/>
  <c r="I46" i="2"/>
  <c r="J46" i="2" s="1"/>
  <c r="J445" i="4"/>
  <c r="K445" i="4" s="1"/>
  <c r="J446" i="4"/>
  <c r="K446" i="4" s="1"/>
  <c r="J450" i="4"/>
  <c r="K450" i="4" s="1"/>
  <c r="J442" i="4"/>
  <c r="K442" i="4" s="1"/>
  <c r="J443" i="4"/>
  <c r="K443" i="4" s="1"/>
  <c r="J444" i="4"/>
  <c r="K444" i="4" s="1"/>
  <c r="J447" i="4"/>
  <c r="K447" i="4" s="1"/>
  <c r="J449" i="4"/>
  <c r="K449" i="4" s="1"/>
  <c r="J448" i="4"/>
  <c r="K448" i="4" s="1"/>
  <c r="I31" i="2"/>
  <c r="J31" i="2" s="1"/>
  <c r="J1733" i="4"/>
  <c r="K1733" i="4" s="1"/>
  <c r="J1730" i="4"/>
  <c r="K1730" i="4" s="1"/>
  <c r="J1731" i="4"/>
  <c r="K1731" i="4" s="1"/>
  <c r="J1732" i="4"/>
  <c r="K1732" i="4" s="1"/>
  <c r="I8" i="2"/>
  <c r="J8" i="2" s="1"/>
  <c r="I9" i="2"/>
  <c r="J9" i="2" s="1"/>
  <c r="I959" i="2"/>
  <c r="J959" i="2" s="1"/>
  <c r="I960" i="2"/>
  <c r="J960" i="2" s="1"/>
  <c r="I961" i="2"/>
  <c r="J961" i="2" s="1"/>
  <c r="I962" i="2"/>
  <c r="J962" i="2" s="1"/>
  <c r="I963" i="2"/>
  <c r="J963" i="2" s="1"/>
  <c r="I964" i="2"/>
  <c r="J964" i="2" s="1"/>
  <c r="I958" i="2"/>
  <c r="J958" i="2" s="1"/>
  <c r="I939" i="2"/>
  <c r="J939" i="2" s="1"/>
  <c r="I940" i="2"/>
  <c r="J940" i="2" s="1"/>
  <c r="I924" i="2"/>
  <c r="J924" i="2" s="1"/>
  <c r="I925" i="2"/>
  <c r="J925" i="2" s="1"/>
  <c r="I898" i="2"/>
  <c r="J898" i="2" s="1"/>
  <c r="I899" i="2"/>
  <c r="J899" i="2" s="1"/>
  <c r="I862" i="2"/>
  <c r="J862" i="2" s="1"/>
  <c r="I861" i="2"/>
  <c r="J861" i="2" s="1"/>
  <c r="I844" i="2"/>
  <c r="J844" i="2" s="1"/>
  <c r="I845" i="2"/>
  <c r="J845" i="2" s="1"/>
  <c r="I791" i="2"/>
  <c r="J791" i="2" s="1"/>
  <c r="I792" i="2"/>
  <c r="J792" i="2" s="1"/>
  <c r="I790" i="2"/>
  <c r="J790" i="2" s="1"/>
  <c r="I754" i="2"/>
  <c r="J754" i="2" s="1"/>
  <c r="I753" i="2"/>
  <c r="J753" i="2" s="1"/>
  <c r="I755" i="2"/>
  <c r="J755" i="2" s="1"/>
  <c r="I724" i="2"/>
  <c r="J724" i="2" s="1"/>
  <c r="I725" i="2"/>
  <c r="J725" i="2" s="1"/>
  <c r="I726" i="2"/>
  <c r="J726" i="2" s="1"/>
  <c r="J3966" i="4"/>
  <c r="K3966" i="4" s="1"/>
  <c r="J3967" i="4"/>
  <c r="K3967" i="4" s="1"/>
  <c r="J3968" i="4"/>
  <c r="K3968" i="4" s="1"/>
  <c r="J3963" i="4"/>
  <c r="K3963" i="4" s="1"/>
  <c r="I706" i="2"/>
  <c r="J706" i="2" s="1"/>
  <c r="I707" i="2"/>
  <c r="J707" i="2" s="1"/>
  <c r="I708" i="2"/>
  <c r="J708" i="2" s="1"/>
  <c r="J3907" i="4"/>
  <c r="K3907" i="4" s="1"/>
  <c r="J3915" i="4"/>
  <c r="K3915" i="4" s="1"/>
  <c r="J3908" i="4"/>
  <c r="K3908" i="4" s="1"/>
  <c r="J3916" i="4"/>
  <c r="K3916" i="4" s="1"/>
  <c r="J3909" i="4"/>
  <c r="K3909" i="4" s="1"/>
  <c r="J3917" i="4"/>
  <c r="K3917" i="4" s="1"/>
  <c r="J3910" i="4"/>
  <c r="K3910" i="4" s="1"/>
  <c r="J3918" i="4"/>
  <c r="K3918" i="4" s="1"/>
  <c r="J3911" i="4"/>
  <c r="K3911" i="4" s="1"/>
  <c r="J3912" i="4"/>
  <c r="K3912" i="4" s="1"/>
  <c r="J3913" i="4"/>
  <c r="K3913" i="4" s="1"/>
  <c r="J3906" i="4"/>
  <c r="K3906" i="4" s="1"/>
  <c r="J3914" i="4"/>
  <c r="K3914" i="4" s="1"/>
  <c r="I692" i="2"/>
  <c r="J692" i="2" s="1"/>
  <c r="I693" i="2"/>
  <c r="J693" i="2" s="1"/>
  <c r="J3843" i="4"/>
  <c r="K3843" i="4" s="1"/>
  <c r="J3844" i="4"/>
  <c r="K3844" i="4" s="1"/>
  <c r="J3845" i="4"/>
  <c r="K3845" i="4" s="1"/>
  <c r="J3838" i="4"/>
  <c r="K3838" i="4" s="1"/>
  <c r="J3846" i="4"/>
  <c r="K3846" i="4" s="1"/>
  <c r="J3839" i="4"/>
  <c r="K3839" i="4" s="1"/>
  <c r="J3847" i="4"/>
  <c r="K3847" i="4" s="1"/>
  <c r="J3840" i="4"/>
  <c r="K3840" i="4" s="1"/>
  <c r="J3848" i="4"/>
  <c r="K3848" i="4" s="1"/>
  <c r="J3841" i="4"/>
  <c r="K3841" i="4" s="1"/>
  <c r="J3842" i="4"/>
  <c r="K3842" i="4" s="1"/>
  <c r="I672" i="2"/>
  <c r="J672" i="2" s="1"/>
  <c r="I673" i="2"/>
  <c r="J673" i="2" s="1"/>
  <c r="J3779" i="4"/>
  <c r="K3779" i="4" s="1"/>
  <c r="J3780" i="4"/>
  <c r="K3780" i="4" s="1"/>
  <c r="J3772" i="4"/>
  <c r="K3772" i="4" s="1"/>
  <c r="J3781" i="4"/>
  <c r="K3781" i="4" s="1"/>
  <c r="J3773" i="4"/>
  <c r="K3773" i="4" s="1"/>
  <c r="J3782" i="4"/>
  <c r="K3782" i="4" s="1"/>
  <c r="J3774" i="4"/>
  <c r="K3774" i="4" s="1"/>
  <c r="J3775" i="4"/>
  <c r="K3775" i="4" s="1"/>
  <c r="J3776" i="4"/>
  <c r="K3776" i="4" s="1"/>
  <c r="J3777" i="4"/>
  <c r="K3777" i="4" s="1"/>
  <c r="J3778" i="4"/>
  <c r="K3778" i="4" s="1"/>
  <c r="I658" i="2"/>
  <c r="J658" i="2" s="1"/>
  <c r="J3724" i="4"/>
  <c r="K3724" i="4" s="1"/>
  <c r="J3725" i="4"/>
  <c r="K3725" i="4" s="1"/>
  <c r="J3726" i="4"/>
  <c r="K3726" i="4" s="1"/>
  <c r="J3727" i="4"/>
  <c r="K3727" i="4" s="1"/>
  <c r="I617" i="2"/>
  <c r="J617" i="2" s="1"/>
  <c r="J3576" i="4"/>
  <c r="K3576" i="4" s="1"/>
  <c r="J3579" i="4"/>
  <c r="K3579" i="4" s="1"/>
  <c r="J3581" i="4"/>
  <c r="K3581" i="4" s="1"/>
  <c r="J3582" i="4"/>
  <c r="K3582" i="4" s="1"/>
  <c r="J3577" i="4"/>
  <c r="K3577" i="4" s="1"/>
  <c r="J3578" i="4"/>
  <c r="K3578" i="4" s="1"/>
  <c r="J3580" i="4"/>
  <c r="K3580" i="4" s="1"/>
  <c r="I603" i="2"/>
  <c r="J603" i="2" s="1"/>
  <c r="J3518" i="4"/>
  <c r="K3518" i="4" s="1"/>
  <c r="J3526" i="4"/>
  <c r="K3526" i="4" s="1"/>
  <c r="J3519" i="4"/>
  <c r="K3519" i="4" s="1"/>
  <c r="J3527" i="4"/>
  <c r="K3527" i="4" s="1"/>
  <c r="J3522" i="4"/>
  <c r="K3522" i="4" s="1"/>
  <c r="J3520" i="4"/>
  <c r="K3520" i="4" s="1"/>
  <c r="J3521" i="4"/>
  <c r="K3521" i="4" s="1"/>
  <c r="J3523" i="4"/>
  <c r="K3523" i="4" s="1"/>
  <c r="J3524" i="4"/>
  <c r="K3524" i="4" s="1"/>
  <c r="J3525" i="4"/>
  <c r="K3525" i="4" s="1"/>
  <c r="J3528" i="4"/>
  <c r="K3528" i="4" s="1"/>
  <c r="J3516" i="4"/>
  <c r="K3516" i="4" s="1"/>
  <c r="J3529" i="4"/>
  <c r="K3529" i="4" s="1"/>
  <c r="J3517" i="4"/>
  <c r="K3517" i="4" s="1"/>
  <c r="I589" i="2"/>
  <c r="J589" i="2" s="1"/>
  <c r="I588" i="2"/>
  <c r="J588" i="2" s="1"/>
  <c r="J348" i="4"/>
  <c r="K348" i="4" s="1"/>
  <c r="J349" i="4"/>
  <c r="K349" i="4" s="1"/>
  <c r="J352" i="4"/>
  <c r="K352" i="4" s="1"/>
  <c r="J353" i="4"/>
  <c r="K353" i="4" s="1"/>
  <c r="J347" i="4"/>
  <c r="K347" i="4" s="1"/>
  <c r="J346" i="4"/>
  <c r="K346" i="4" s="1"/>
  <c r="J350" i="4"/>
  <c r="K350" i="4" s="1"/>
  <c r="J351" i="4"/>
  <c r="K351" i="4" s="1"/>
  <c r="J354" i="4"/>
  <c r="K354" i="4" s="1"/>
  <c r="I570" i="2"/>
  <c r="J570" i="2" s="1"/>
  <c r="I571" i="2"/>
  <c r="J571" i="2" s="1"/>
  <c r="I572" i="2"/>
  <c r="J572" i="2" s="1"/>
  <c r="J3395" i="4"/>
  <c r="K3395" i="4" s="1"/>
  <c r="J3403" i="4"/>
  <c r="K3403" i="4" s="1"/>
  <c r="J3388" i="4"/>
  <c r="K3388" i="4" s="1"/>
  <c r="J3396" i="4"/>
  <c r="K3396" i="4" s="1"/>
  <c r="J3404" i="4"/>
  <c r="K3404" i="4" s="1"/>
  <c r="J3391" i="4"/>
  <c r="K3391" i="4" s="1"/>
  <c r="J3399" i="4"/>
  <c r="K3399" i="4" s="1"/>
  <c r="J3393" i="4"/>
  <c r="K3393" i="4" s="1"/>
  <c r="J3394" i="4"/>
  <c r="K3394" i="4" s="1"/>
  <c r="J3389" i="4"/>
  <c r="K3389" i="4" s="1"/>
  <c r="J3401" i="4"/>
  <c r="K3401" i="4" s="1"/>
  <c r="J3405" i="4"/>
  <c r="K3405" i="4" s="1"/>
  <c r="J3390" i="4"/>
  <c r="K3390" i="4" s="1"/>
  <c r="J3392" i="4"/>
  <c r="K3392" i="4" s="1"/>
  <c r="J3397" i="4"/>
  <c r="K3397" i="4" s="1"/>
  <c r="J3398" i="4"/>
  <c r="K3398" i="4" s="1"/>
  <c r="J3400" i="4"/>
  <c r="K3400" i="4" s="1"/>
  <c r="J3402" i="4"/>
  <c r="K3402" i="4" s="1"/>
  <c r="J3295" i="4"/>
  <c r="K3295" i="4" s="1"/>
  <c r="J3293" i="4"/>
  <c r="K3293" i="4" s="1"/>
  <c r="J3294" i="4"/>
  <c r="K3294" i="4" s="1"/>
  <c r="I539" i="2"/>
  <c r="J539" i="2" s="1"/>
  <c r="J1047" i="4"/>
  <c r="K1047" i="4" s="1"/>
  <c r="J1040" i="4"/>
  <c r="K1040" i="4" s="1"/>
  <c r="J1048" i="4"/>
  <c r="K1048" i="4" s="1"/>
  <c r="J1041" i="4"/>
  <c r="K1041" i="4" s="1"/>
  <c r="J1049" i="4"/>
  <c r="K1049" i="4" s="1"/>
  <c r="J1042" i="4"/>
  <c r="K1042" i="4" s="1"/>
  <c r="J1043" i="4"/>
  <c r="K1043" i="4" s="1"/>
  <c r="J1046" i="4"/>
  <c r="K1046" i="4" s="1"/>
  <c r="J1044" i="4"/>
  <c r="K1044" i="4" s="1"/>
  <c r="J1045" i="4"/>
  <c r="K1045" i="4" s="1"/>
  <c r="I519" i="2"/>
  <c r="J519" i="2" s="1"/>
  <c r="J1019" i="4"/>
  <c r="K1019" i="4" s="1"/>
  <c r="J1027" i="4"/>
  <c r="K1027" i="4" s="1"/>
  <c r="J1020" i="4"/>
  <c r="K1020" i="4" s="1"/>
  <c r="J1028" i="4"/>
  <c r="K1028" i="4" s="1"/>
  <c r="J1021" i="4"/>
  <c r="K1021" i="4" s="1"/>
  <c r="J1022" i="4"/>
  <c r="K1022" i="4" s="1"/>
  <c r="J1023" i="4"/>
  <c r="K1023" i="4" s="1"/>
  <c r="J1025" i="4"/>
  <c r="K1025" i="4" s="1"/>
  <c r="J1026" i="4"/>
  <c r="K1026" i="4" s="1"/>
  <c r="J1024" i="4"/>
  <c r="K1024" i="4" s="1"/>
  <c r="I499" i="2"/>
  <c r="J499" i="2" s="1"/>
  <c r="I500" i="2"/>
  <c r="J500" i="2" s="1"/>
  <c r="J1237" i="4"/>
  <c r="K1237" i="4" s="1"/>
  <c r="J1238" i="4"/>
  <c r="K1238" i="4" s="1"/>
  <c r="J1239" i="4"/>
  <c r="K1239" i="4" s="1"/>
  <c r="J1240" i="4"/>
  <c r="K1240" i="4" s="1"/>
  <c r="J1234" i="4"/>
  <c r="K1234" i="4" s="1"/>
  <c r="J1235" i="4"/>
  <c r="K1235" i="4" s="1"/>
  <c r="J1236" i="4"/>
  <c r="K1236" i="4" s="1"/>
  <c r="I486" i="2"/>
  <c r="J486" i="2" s="1"/>
  <c r="J987" i="4"/>
  <c r="K987" i="4" s="1"/>
  <c r="J988" i="4"/>
  <c r="K988" i="4" s="1"/>
  <c r="J989" i="4"/>
  <c r="K989" i="4" s="1"/>
  <c r="J990" i="4"/>
  <c r="K990" i="4" s="1"/>
  <c r="J991" i="4"/>
  <c r="K991" i="4" s="1"/>
  <c r="J984" i="4"/>
  <c r="K984" i="4" s="1"/>
  <c r="J985" i="4"/>
  <c r="K985" i="4" s="1"/>
  <c r="J986" i="4"/>
  <c r="K986" i="4" s="1"/>
  <c r="I471" i="2"/>
  <c r="J471" i="2" s="1"/>
  <c r="I472" i="2"/>
  <c r="J472" i="2" s="1"/>
  <c r="J3061" i="4"/>
  <c r="K3061" i="4" s="1"/>
  <c r="J3062" i="4"/>
  <c r="K3062" i="4" s="1"/>
  <c r="J3063" i="4"/>
  <c r="K3063" i="4" s="1"/>
  <c r="J3064" i="4"/>
  <c r="K3064" i="4" s="1"/>
  <c r="J3065" i="4"/>
  <c r="K3065" i="4" s="1"/>
  <c r="J3066" i="4"/>
  <c r="K3066" i="4" s="1"/>
  <c r="J3067" i="4"/>
  <c r="K3067" i="4" s="1"/>
  <c r="I452" i="2"/>
  <c r="J452" i="2" s="1"/>
  <c r="J2994" i="4"/>
  <c r="K2994" i="4" s="1"/>
  <c r="J2987" i="4"/>
  <c r="K2987" i="4" s="1"/>
  <c r="J2995" i="4"/>
  <c r="K2995" i="4" s="1"/>
  <c r="J2988" i="4"/>
  <c r="K2988" i="4" s="1"/>
  <c r="J2996" i="4"/>
  <c r="K2996" i="4" s="1"/>
  <c r="J2989" i="4"/>
  <c r="K2989" i="4" s="1"/>
  <c r="J2997" i="4"/>
  <c r="K2997" i="4" s="1"/>
  <c r="J2990" i="4"/>
  <c r="K2990" i="4" s="1"/>
  <c r="J2991" i="4"/>
  <c r="K2991" i="4" s="1"/>
  <c r="J2992" i="4"/>
  <c r="K2992" i="4" s="1"/>
  <c r="J2993" i="4"/>
  <c r="K2993" i="4" s="1"/>
  <c r="I443" i="2"/>
  <c r="J443" i="2" s="1"/>
  <c r="I441" i="2"/>
  <c r="J441" i="2" s="1"/>
  <c r="I442" i="2"/>
  <c r="J442" i="2" s="1"/>
  <c r="J2930" i="4"/>
  <c r="K2930" i="4" s="1"/>
  <c r="J2931" i="4"/>
  <c r="K2931" i="4" s="1"/>
  <c r="J2932" i="4"/>
  <c r="K2932" i="4" s="1"/>
  <c r="J2925" i="4"/>
  <c r="K2925" i="4" s="1"/>
  <c r="J2933" i="4"/>
  <c r="K2933" i="4" s="1"/>
  <c r="J2926" i="4"/>
  <c r="K2926" i="4" s="1"/>
  <c r="J2934" i="4"/>
  <c r="K2934" i="4" s="1"/>
  <c r="J2935" i="4"/>
  <c r="K2935" i="4" s="1"/>
  <c r="J2936" i="4"/>
  <c r="K2936" i="4" s="1"/>
  <c r="J2937" i="4"/>
  <c r="K2937" i="4" s="1"/>
  <c r="J2927" i="4"/>
  <c r="K2927" i="4" s="1"/>
  <c r="J2928" i="4"/>
  <c r="K2928" i="4" s="1"/>
  <c r="J2929" i="4"/>
  <c r="K2929" i="4" s="1"/>
  <c r="I429" i="2"/>
  <c r="J429" i="2" s="1"/>
  <c r="I430" i="2"/>
  <c r="J430" i="2" s="1"/>
  <c r="I428" i="2"/>
  <c r="J428" i="2" s="1"/>
  <c r="J2887" i="4"/>
  <c r="K2887" i="4" s="1"/>
  <c r="J2888" i="4"/>
  <c r="K2888" i="4" s="1"/>
  <c r="J2889" i="4"/>
  <c r="K2889" i="4" s="1"/>
  <c r="J2890" i="4"/>
  <c r="K2890" i="4" s="1"/>
  <c r="J2891" i="4"/>
  <c r="K2891" i="4" s="1"/>
  <c r="J2892" i="4"/>
  <c r="K2892" i="4" s="1"/>
  <c r="J2893" i="4"/>
  <c r="K2893" i="4" s="1"/>
  <c r="J2894" i="4"/>
  <c r="K2894" i="4" s="1"/>
  <c r="I408" i="2"/>
  <c r="J408" i="2" s="1"/>
  <c r="I409" i="2"/>
  <c r="J409" i="2" s="1"/>
  <c r="J2791" i="4"/>
  <c r="K2791" i="4" s="1"/>
  <c r="J2792" i="4"/>
  <c r="K2792" i="4" s="1"/>
  <c r="J2785" i="4"/>
  <c r="K2785" i="4" s="1"/>
  <c r="J2793" i="4"/>
  <c r="K2793" i="4" s="1"/>
  <c r="J2786" i="4"/>
  <c r="K2786" i="4" s="1"/>
  <c r="J2794" i="4"/>
  <c r="K2794" i="4" s="1"/>
  <c r="J2787" i="4"/>
  <c r="K2787" i="4" s="1"/>
  <c r="J2788" i="4"/>
  <c r="K2788" i="4" s="1"/>
  <c r="J2789" i="4"/>
  <c r="K2789" i="4" s="1"/>
  <c r="J2790" i="4"/>
  <c r="K2790" i="4" s="1"/>
  <c r="I390" i="2"/>
  <c r="J390" i="2" s="1"/>
  <c r="I391" i="2"/>
  <c r="J391" i="2" s="1"/>
  <c r="J2751" i="4"/>
  <c r="K2751" i="4" s="1"/>
  <c r="J2746" i="4"/>
  <c r="K2746" i="4" s="1"/>
  <c r="J2747" i="4"/>
  <c r="K2747" i="4" s="1"/>
  <c r="J2748" i="4"/>
  <c r="K2748" i="4" s="1"/>
  <c r="J2749" i="4"/>
  <c r="K2749" i="4" s="1"/>
  <c r="J2750" i="4"/>
  <c r="K2750" i="4" s="1"/>
  <c r="I373" i="2"/>
  <c r="J373" i="2" s="1"/>
  <c r="I372" i="2"/>
  <c r="J372" i="2" s="1"/>
  <c r="J462" i="4"/>
  <c r="K462" i="4" s="1"/>
  <c r="J463" i="4"/>
  <c r="K463" i="4" s="1"/>
  <c r="J464" i="4"/>
  <c r="K464" i="4" s="1"/>
  <c r="J465" i="4"/>
  <c r="K465" i="4" s="1"/>
  <c r="J458" i="4"/>
  <c r="K458" i="4" s="1"/>
  <c r="J466" i="4"/>
  <c r="K466" i="4" s="1"/>
  <c r="J459" i="4"/>
  <c r="K459" i="4" s="1"/>
  <c r="J460" i="4"/>
  <c r="K460" i="4" s="1"/>
  <c r="J461" i="4"/>
  <c r="K461" i="4" s="1"/>
  <c r="J467" i="4"/>
  <c r="K467" i="4" s="1"/>
  <c r="I360" i="2"/>
  <c r="J360" i="2" s="1"/>
  <c r="J2683" i="4"/>
  <c r="K2683" i="4" s="1"/>
  <c r="J2684" i="4"/>
  <c r="K2684" i="4" s="1"/>
  <c r="J2685" i="4"/>
  <c r="K2685" i="4" s="1"/>
  <c r="J2686" i="4"/>
  <c r="K2686" i="4" s="1"/>
  <c r="I347" i="2"/>
  <c r="J347" i="2" s="1"/>
  <c r="I346" i="2"/>
  <c r="J346" i="2" s="1"/>
  <c r="I348" i="2"/>
  <c r="J348" i="2" s="1"/>
  <c r="J698" i="4"/>
  <c r="K698" i="4" s="1"/>
  <c r="J699" i="4"/>
  <c r="K699" i="4" s="1"/>
  <c r="J700" i="4"/>
  <c r="K700" i="4" s="1"/>
  <c r="J701" i="4"/>
  <c r="K701" i="4" s="1"/>
  <c r="J702" i="4"/>
  <c r="K702" i="4" s="1"/>
  <c r="J697" i="4"/>
  <c r="K697" i="4" s="1"/>
  <c r="J703" i="4"/>
  <c r="K703" i="4" s="1"/>
  <c r="J704" i="4"/>
  <c r="K704" i="4" s="1"/>
  <c r="J705" i="4"/>
  <c r="K705" i="4" s="1"/>
  <c r="I299" i="2"/>
  <c r="J299" i="2" s="1"/>
  <c r="I301" i="2"/>
  <c r="J301" i="2" s="1"/>
  <c r="I302" i="2"/>
  <c r="J302" i="2" s="1"/>
  <c r="I296" i="2"/>
  <c r="J296" i="2" s="1"/>
  <c r="I297" i="2"/>
  <c r="J297" i="2" s="1"/>
  <c r="I298" i="2"/>
  <c r="J298" i="2" s="1"/>
  <c r="I300" i="2"/>
  <c r="J300" i="2" s="1"/>
  <c r="I303" i="2"/>
  <c r="J303" i="2" s="1"/>
  <c r="I304" i="2"/>
  <c r="J304" i="2" s="1"/>
  <c r="J2475" i="4"/>
  <c r="K2475" i="4" s="1"/>
  <c r="J2483" i="4"/>
  <c r="K2483" i="4" s="1"/>
  <c r="J2491" i="4"/>
  <c r="K2491" i="4" s="1"/>
  <c r="J2476" i="4"/>
  <c r="K2476" i="4" s="1"/>
  <c r="J2484" i="4"/>
  <c r="K2484" i="4" s="1"/>
  <c r="J2492" i="4"/>
  <c r="K2492" i="4" s="1"/>
  <c r="J2477" i="4"/>
  <c r="K2477" i="4" s="1"/>
  <c r="J2485" i="4"/>
  <c r="K2485" i="4" s="1"/>
  <c r="J2493" i="4"/>
  <c r="K2493" i="4" s="1"/>
  <c r="J2478" i="4"/>
  <c r="K2478" i="4" s="1"/>
  <c r="J2486" i="4"/>
  <c r="K2486" i="4" s="1"/>
  <c r="J2494" i="4"/>
  <c r="K2494" i="4" s="1"/>
  <c r="J2479" i="4"/>
  <c r="K2479" i="4" s="1"/>
  <c r="J2487" i="4"/>
  <c r="K2487" i="4" s="1"/>
  <c r="J2495" i="4"/>
  <c r="K2495" i="4" s="1"/>
  <c r="J2474" i="4"/>
  <c r="K2474" i="4" s="1"/>
  <c r="J2497" i="4"/>
  <c r="K2497" i="4" s="1"/>
  <c r="J2480" i="4"/>
  <c r="K2480" i="4" s="1"/>
  <c r="J2481" i="4"/>
  <c r="K2481" i="4" s="1"/>
  <c r="J2482" i="4"/>
  <c r="K2482" i="4" s="1"/>
  <c r="J2488" i="4"/>
  <c r="K2488" i="4" s="1"/>
  <c r="J2489" i="4"/>
  <c r="K2489" i="4" s="1"/>
  <c r="J2490" i="4"/>
  <c r="K2490" i="4" s="1"/>
  <c r="J2496" i="4"/>
  <c r="K2496" i="4" s="1"/>
  <c r="J2473" i="4"/>
  <c r="K2473" i="4" s="1"/>
  <c r="I281" i="2"/>
  <c r="J281" i="2" s="1"/>
  <c r="J2459" i="4"/>
  <c r="K2459" i="4" s="1"/>
  <c r="J2460" i="4"/>
  <c r="K2460" i="4" s="1"/>
  <c r="J2461" i="4"/>
  <c r="K2461" i="4" s="1"/>
  <c r="J2457" i="4"/>
  <c r="K2457" i="4" s="1"/>
  <c r="J2458" i="4"/>
  <c r="K2458" i="4" s="1"/>
  <c r="I263" i="2"/>
  <c r="J263" i="2" s="1"/>
  <c r="J2409" i="4"/>
  <c r="K2409" i="4" s="1"/>
  <c r="J2408" i="4"/>
  <c r="K2408" i="4" s="1"/>
  <c r="J2410" i="4"/>
  <c r="K2410" i="4" s="1"/>
  <c r="J2411" i="4"/>
  <c r="K2411" i="4" s="1"/>
  <c r="I235" i="2"/>
  <c r="J235" i="2" s="1"/>
  <c r="I234" i="2"/>
  <c r="J234" i="2" s="1"/>
  <c r="J2302" i="4"/>
  <c r="K2302" i="4" s="1"/>
  <c r="J2303" i="4"/>
  <c r="K2303" i="4" s="1"/>
  <c r="J2304" i="4"/>
  <c r="K2304" i="4" s="1"/>
  <c r="J2301" i="4"/>
  <c r="K2301" i="4" s="1"/>
  <c r="J2299" i="4"/>
  <c r="K2299" i="4" s="1"/>
  <c r="J2300" i="4"/>
  <c r="K2300" i="4" s="1"/>
  <c r="I223" i="2"/>
  <c r="J223" i="2" s="1"/>
  <c r="J329" i="4"/>
  <c r="K329" i="4" s="1"/>
  <c r="J322" i="4"/>
  <c r="K322" i="4" s="1"/>
  <c r="J325" i="4"/>
  <c r="K325" i="4" s="1"/>
  <c r="J326" i="4"/>
  <c r="K326" i="4" s="1"/>
  <c r="J327" i="4"/>
  <c r="K327" i="4" s="1"/>
  <c r="J328" i="4"/>
  <c r="K328" i="4" s="1"/>
  <c r="J323" i="4"/>
  <c r="K323" i="4" s="1"/>
  <c r="J324" i="4"/>
  <c r="K324" i="4" s="1"/>
  <c r="I211" i="2"/>
  <c r="J211" i="2" s="1"/>
  <c r="I210" i="2"/>
  <c r="J210" i="2" s="1"/>
  <c r="J1374" i="4"/>
  <c r="K1374" i="4" s="1"/>
  <c r="J1375" i="4"/>
  <c r="K1375" i="4" s="1"/>
  <c r="J1376" i="4"/>
  <c r="K1376" i="4" s="1"/>
  <c r="J1369" i="4"/>
  <c r="K1369" i="4" s="1"/>
  <c r="J1370" i="4"/>
  <c r="K1370" i="4" s="1"/>
  <c r="J1371" i="4"/>
  <c r="K1371" i="4" s="1"/>
  <c r="J1372" i="4"/>
  <c r="K1372" i="4" s="1"/>
  <c r="J1373" i="4"/>
  <c r="K1373" i="4" s="1"/>
  <c r="I198" i="2"/>
  <c r="J198" i="2" s="1"/>
  <c r="I199" i="2"/>
  <c r="J199" i="2" s="1"/>
  <c r="J2203" i="4"/>
  <c r="K2203" i="4" s="1"/>
  <c r="J2204" i="4"/>
  <c r="K2204" i="4" s="1"/>
  <c r="J2205" i="4"/>
  <c r="K2205" i="4" s="1"/>
  <c r="J2206" i="4"/>
  <c r="K2206" i="4" s="1"/>
  <c r="J2207" i="4"/>
  <c r="K2207" i="4" s="1"/>
  <c r="J2208" i="4"/>
  <c r="K2208" i="4" s="1"/>
  <c r="I179" i="2"/>
  <c r="J179" i="2" s="1"/>
  <c r="I181" i="2"/>
  <c r="J181" i="2" s="1"/>
  <c r="I180" i="2"/>
  <c r="J180" i="2" s="1"/>
  <c r="I178" i="2"/>
  <c r="J178" i="2" s="1"/>
  <c r="J1353" i="4"/>
  <c r="K1353" i="4" s="1"/>
  <c r="J1361" i="4"/>
  <c r="K1361" i="4" s="1"/>
  <c r="J1354" i="4"/>
  <c r="K1354" i="4" s="1"/>
  <c r="J1362" i="4"/>
  <c r="K1362" i="4" s="1"/>
  <c r="J1355" i="4"/>
  <c r="K1355" i="4" s="1"/>
  <c r="J1363" i="4"/>
  <c r="K1363" i="4" s="1"/>
  <c r="J1356" i="4"/>
  <c r="K1356" i="4" s="1"/>
  <c r="J1364" i="4"/>
  <c r="K1364" i="4" s="1"/>
  <c r="J1365" i="4"/>
  <c r="K1365" i="4" s="1"/>
  <c r="J1366" i="4"/>
  <c r="K1366" i="4" s="1"/>
  <c r="J1367" i="4"/>
  <c r="K1367" i="4" s="1"/>
  <c r="J1368" i="4"/>
  <c r="K1368" i="4" s="1"/>
  <c r="J1357" i="4"/>
  <c r="K1357" i="4" s="1"/>
  <c r="J1358" i="4"/>
  <c r="K1358" i="4" s="1"/>
  <c r="J1359" i="4"/>
  <c r="K1359" i="4" s="1"/>
  <c r="J1360" i="4"/>
  <c r="K1360" i="4" s="1"/>
  <c r="I166" i="2"/>
  <c r="J166" i="2" s="1"/>
  <c r="J928" i="4"/>
  <c r="K928" i="4" s="1"/>
  <c r="J929" i="4"/>
  <c r="K929" i="4" s="1"/>
  <c r="J930" i="4"/>
  <c r="K930" i="4" s="1"/>
  <c r="J923" i="4"/>
  <c r="K923" i="4" s="1"/>
  <c r="J931" i="4"/>
  <c r="K931" i="4" s="1"/>
  <c r="J932" i="4"/>
  <c r="K932" i="4" s="1"/>
  <c r="J933" i="4"/>
  <c r="K933" i="4" s="1"/>
  <c r="J924" i="4"/>
  <c r="K924" i="4" s="1"/>
  <c r="J925" i="4"/>
  <c r="K925" i="4" s="1"/>
  <c r="J926" i="4"/>
  <c r="K926" i="4" s="1"/>
  <c r="J927" i="4"/>
  <c r="K927" i="4" s="1"/>
  <c r="I149" i="2"/>
  <c r="J149" i="2" s="1"/>
  <c r="I150" i="2"/>
  <c r="J150" i="2" s="1"/>
  <c r="J895" i="4"/>
  <c r="K895" i="4" s="1"/>
  <c r="J903" i="4"/>
  <c r="K903" i="4" s="1"/>
  <c r="J896" i="4"/>
  <c r="K896" i="4" s="1"/>
  <c r="J904" i="4"/>
  <c r="K904" i="4" s="1"/>
  <c r="J897" i="4"/>
  <c r="K897" i="4" s="1"/>
  <c r="J905" i="4"/>
  <c r="K905" i="4" s="1"/>
  <c r="J898" i="4"/>
  <c r="K898" i="4" s="1"/>
  <c r="J899" i="4"/>
  <c r="K899" i="4" s="1"/>
  <c r="J900" i="4"/>
  <c r="K900" i="4" s="1"/>
  <c r="J893" i="4"/>
  <c r="K893" i="4" s="1"/>
  <c r="J894" i="4"/>
  <c r="K894" i="4" s="1"/>
  <c r="J901" i="4"/>
  <c r="K901" i="4" s="1"/>
  <c r="J902" i="4"/>
  <c r="K902" i="4" s="1"/>
  <c r="I131" i="2"/>
  <c r="J131" i="2" s="1"/>
  <c r="I129" i="2"/>
  <c r="J129" i="2" s="1"/>
  <c r="I130" i="2"/>
  <c r="J130" i="2" s="1"/>
  <c r="J2030" i="4"/>
  <c r="K2030" i="4" s="1"/>
  <c r="J2031" i="4"/>
  <c r="K2031" i="4" s="1"/>
  <c r="J2025" i="4"/>
  <c r="K2025" i="4" s="1"/>
  <c r="J2026" i="4"/>
  <c r="K2026" i="4" s="1"/>
  <c r="J2027" i="4"/>
  <c r="K2027" i="4" s="1"/>
  <c r="J2028" i="4"/>
  <c r="K2028" i="4" s="1"/>
  <c r="J2029" i="4"/>
  <c r="K2029" i="4" s="1"/>
  <c r="J306" i="4"/>
  <c r="K306" i="4" s="1"/>
  <c r="J435" i="4"/>
  <c r="K435" i="4" s="1"/>
  <c r="J1695" i="4"/>
  <c r="K1695" i="4" s="1"/>
  <c r="J164" i="4"/>
  <c r="K164" i="4" s="1"/>
  <c r="J1605" i="4"/>
  <c r="K1605" i="4" s="1"/>
  <c r="J4634" i="4"/>
  <c r="K4634" i="4" s="1"/>
  <c r="J4626" i="4"/>
  <c r="K4626" i="4" s="1"/>
  <c r="J4618" i="4"/>
  <c r="K4618" i="4" s="1"/>
  <c r="J4617" i="4"/>
  <c r="K4617" i="4" s="1"/>
  <c r="J4609" i="4"/>
  <c r="K4609" i="4" s="1"/>
  <c r="J4601" i="4"/>
  <c r="K4601" i="4" s="1"/>
  <c r="J4593" i="4"/>
  <c r="K4593" i="4" s="1"/>
  <c r="J4577" i="4"/>
  <c r="K4577" i="4" s="1"/>
  <c r="J4569" i="4"/>
  <c r="K4569" i="4" s="1"/>
  <c r="J4561" i="4"/>
  <c r="K4561" i="4" s="1"/>
  <c r="J4537" i="4"/>
  <c r="K4537" i="4" s="1"/>
  <c r="J4529" i="4"/>
  <c r="K4529" i="4" s="1"/>
  <c r="J4521" i="4"/>
  <c r="K4521" i="4" s="1"/>
  <c r="J4513" i="4"/>
  <c r="K4513" i="4" s="1"/>
  <c r="J297" i="4"/>
  <c r="K297" i="4" s="1"/>
  <c r="J4512" i="4"/>
  <c r="K4512" i="4" s="1"/>
  <c r="J4496" i="4"/>
  <c r="K4496" i="4" s="1"/>
  <c r="J4488" i="4"/>
  <c r="K4488" i="4" s="1"/>
  <c r="J1145" i="4"/>
  <c r="K1145" i="4" s="1"/>
  <c r="J1137" i="4"/>
  <c r="K1137" i="4" s="1"/>
  <c r="J1688" i="4"/>
  <c r="K1688" i="4" s="1"/>
  <c r="J1599" i="4"/>
  <c r="K1599" i="4" s="1"/>
  <c r="J4459" i="4"/>
  <c r="K4459" i="4" s="1"/>
  <c r="J4451" i="4"/>
  <c r="K4451" i="4" s="1"/>
  <c r="J4443" i="4"/>
  <c r="K4443" i="4" s="1"/>
  <c r="J433" i="4"/>
  <c r="K433" i="4" s="1"/>
  <c r="J4436" i="4"/>
  <c r="K4436" i="4" s="1"/>
  <c r="J4428" i="4"/>
  <c r="K4428" i="4" s="1"/>
  <c r="J4420" i="4"/>
  <c r="K4420" i="4" s="1"/>
  <c r="J4412" i="4"/>
  <c r="K4412" i="4" s="1"/>
  <c r="J4404" i="4"/>
  <c r="K4404" i="4" s="1"/>
  <c r="J4396" i="4"/>
  <c r="K4396" i="4" s="1"/>
  <c r="J4389" i="4"/>
  <c r="K4389" i="4" s="1"/>
  <c r="J4381" i="4"/>
  <c r="K4381" i="4" s="1"/>
  <c r="J4373" i="4"/>
  <c r="K4373" i="4" s="1"/>
  <c r="J4365" i="4"/>
  <c r="K4365" i="4" s="1"/>
  <c r="J4357" i="4"/>
  <c r="K4357" i="4" s="1"/>
  <c r="J4349" i="4"/>
  <c r="K4349" i="4" s="1"/>
  <c r="J4341" i="4"/>
  <c r="K4341" i="4" s="1"/>
  <c r="J1335" i="4"/>
  <c r="K1335" i="4" s="1"/>
  <c r="J1130" i="4"/>
  <c r="K1130" i="4" s="1"/>
  <c r="J409" i="4"/>
  <c r="K409" i="4" s="1"/>
  <c r="J4325" i="4"/>
  <c r="K4325" i="4" s="1"/>
  <c r="J4317" i="4"/>
  <c r="K4317" i="4" s="1"/>
  <c r="J4309" i="4"/>
  <c r="K4309" i="4" s="1"/>
  <c r="J4301" i="4"/>
  <c r="K4301" i="4" s="1"/>
  <c r="J4293" i="4"/>
  <c r="K4293" i="4" s="1"/>
  <c r="J4285" i="4"/>
  <c r="K4285" i="4" s="1"/>
  <c r="J4277" i="4"/>
  <c r="K4277" i="4" s="1"/>
  <c r="J1321" i="4"/>
  <c r="K1321" i="4" s="1"/>
  <c r="J4266" i="4"/>
  <c r="K4266" i="4" s="1"/>
  <c r="J4258" i="4"/>
  <c r="K4258" i="4" s="1"/>
  <c r="J4250" i="4"/>
  <c r="K4250" i="4" s="1"/>
  <c r="J4242" i="4"/>
  <c r="K4242" i="4" s="1"/>
  <c r="J4234" i="4"/>
  <c r="K4234" i="4" s="1"/>
  <c r="J4226" i="4"/>
  <c r="K4226" i="4" s="1"/>
  <c r="J4218" i="4"/>
  <c r="K4218" i="4" s="1"/>
  <c r="J1123" i="4"/>
  <c r="K1123" i="4" s="1"/>
  <c r="J1494" i="4"/>
  <c r="K1494" i="4" s="1"/>
  <c r="J4210" i="4"/>
  <c r="K4210" i="4" s="1"/>
  <c r="J1488" i="4"/>
  <c r="K1488" i="4" s="1"/>
  <c r="J1480" i="4"/>
  <c r="K1480" i="4" s="1"/>
  <c r="J4196" i="4"/>
  <c r="K4196" i="4" s="1"/>
  <c r="J4180" i="4"/>
  <c r="K4180" i="4" s="1"/>
  <c r="J4172" i="4"/>
  <c r="K4172" i="4" s="1"/>
  <c r="J1314" i="4"/>
  <c r="K1314" i="4" s="1"/>
  <c r="J1306" i="4"/>
  <c r="K1306" i="4" s="1"/>
  <c r="J151" i="4"/>
  <c r="K151" i="4" s="1"/>
  <c r="J143" i="4"/>
  <c r="K143" i="4" s="1"/>
  <c r="J4154" i="4"/>
  <c r="K4154" i="4" s="1"/>
  <c r="J545" i="4"/>
  <c r="K545" i="4" s="1"/>
  <c r="J537" i="4"/>
  <c r="K537" i="4" s="1"/>
  <c r="J852" i="4"/>
  <c r="K852" i="4" s="1"/>
  <c r="J844" i="4"/>
  <c r="K844" i="4" s="1"/>
  <c r="J836" i="4"/>
  <c r="K836" i="4" s="1"/>
  <c r="J4140" i="4"/>
  <c r="K4140" i="4" s="1"/>
  <c r="J1305" i="4"/>
  <c r="K1305" i="4" s="1"/>
  <c r="J1119" i="4"/>
  <c r="K1119" i="4" s="1"/>
  <c r="J1111" i="4"/>
  <c r="K1111" i="4" s="1"/>
  <c r="J4132" i="4"/>
  <c r="K4132" i="4" s="1"/>
  <c r="J4124" i="4"/>
  <c r="K4124" i="4" s="1"/>
  <c r="J4116" i="4"/>
  <c r="K4116" i="4" s="1"/>
  <c r="J4108" i="4"/>
  <c r="K4108" i="4" s="1"/>
  <c r="J4100" i="4"/>
  <c r="K4100" i="4" s="1"/>
  <c r="J4092" i="4"/>
  <c r="K4092" i="4" s="1"/>
  <c r="J4084" i="4"/>
  <c r="K4084" i="4" s="1"/>
  <c r="J4076" i="4"/>
  <c r="K4076" i="4" s="1"/>
  <c r="J4074" i="4"/>
  <c r="K4074" i="4" s="1"/>
  <c r="J4066" i="4"/>
  <c r="K4066" i="4" s="1"/>
  <c r="J825" i="4"/>
  <c r="K825" i="4" s="1"/>
  <c r="J1671" i="4"/>
  <c r="K1671" i="4" s="1"/>
  <c r="J4056" i="4"/>
  <c r="K4056" i="4" s="1"/>
  <c r="J814" i="4"/>
  <c r="K814" i="4" s="1"/>
  <c r="J289" i="4"/>
  <c r="K289" i="4" s="1"/>
  <c r="J281" i="4"/>
  <c r="K281" i="4" s="1"/>
  <c r="J4052" i="4"/>
  <c r="K4052" i="4" s="1"/>
  <c r="J4044" i="4"/>
  <c r="K4044" i="4" s="1"/>
  <c r="J1283" i="4"/>
  <c r="K1283" i="4" s="1"/>
  <c r="J1275" i="4"/>
  <c r="K1275" i="4" s="1"/>
  <c r="J4035" i="4"/>
  <c r="K4035" i="4" s="1"/>
  <c r="J4027" i="4"/>
  <c r="K4027" i="4" s="1"/>
  <c r="J800" i="4"/>
  <c r="K800" i="4" s="1"/>
  <c r="J123" i="4"/>
  <c r="K123" i="4" s="1"/>
  <c r="J398" i="4"/>
  <c r="K398" i="4" s="1"/>
  <c r="J390" i="4"/>
  <c r="K390" i="4" s="1"/>
  <c r="J4014" i="4"/>
  <c r="K4014" i="4" s="1"/>
  <c r="J1476" i="4"/>
  <c r="K1476" i="4" s="1"/>
  <c r="J1100" i="4"/>
  <c r="K1100" i="4" s="1"/>
  <c r="J4007" i="4"/>
  <c r="K4007" i="4" s="1"/>
  <c r="J3999" i="4"/>
  <c r="K3999" i="4" s="1"/>
  <c r="J3991" i="4"/>
  <c r="K3991" i="4" s="1"/>
  <c r="J3983" i="4"/>
  <c r="K3983" i="4" s="1"/>
  <c r="J3975" i="4"/>
  <c r="K3975" i="4" s="1"/>
  <c r="J1666" i="4"/>
  <c r="K1666" i="4" s="1"/>
  <c r="J1658" i="4"/>
  <c r="K1658" i="4" s="1"/>
  <c r="J1650" i="4"/>
  <c r="K1650" i="4" s="1"/>
  <c r="J269" i="4"/>
  <c r="K269" i="4" s="1"/>
  <c r="J3965" i="4"/>
  <c r="K3965" i="4" s="1"/>
  <c r="J74" i="4"/>
  <c r="K74" i="4" s="1"/>
  <c r="I696" i="2"/>
  <c r="J696" i="2" s="1"/>
  <c r="I698" i="2"/>
  <c r="J698" i="2" s="1"/>
  <c r="I695" i="2"/>
  <c r="J695" i="2" s="1"/>
  <c r="I697" i="2"/>
  <c r="J697" i="2" s="1"/>
  <c r="J3859" i="4"/>
  <c r="K3859" i="4" s="1"/>
  <c r="J3867" i="4"/>
  <c r="K3867" i="4" s="1"/>
  <c r="J3875" i="4"/>
  <c r="K3875" i="4" s="1"/>
  <c r="J3883" i="4"/>
  <c r="K3883" i="4" s="1"/>
  <c r="J3860" i="4"/>
  <c r="K3860" i="4" s="1"/>
  <c r="J3868" i="4"/>
  <c r="K3868" i="4" s="1"/>
  <c r="J3876" i="4"/>
  <c r="K3876" i="4" s="1"/>
  <c r="J3884" i="4"/>
  <c r="K3884" i="4" s="1"/>
  <c r="J3861" i="4"/>
  <c r="K3861" i="4" s="1"/>
  <c r="J3869" i="4"/>
  <c r="K3869" i="4" s="1"/>
  <c r="J3877" i="4"/>
  <c r="K3877" i="4" s="1"/>
  <c r="J3862" i="4"/>
  <c r="K3862" i="4" s="1"/>
  <c r="J3870" i="4"/>
  <c r="K3870" i="4" s="1"/>
  <c r="J3878" i="4"/>
  <c r="K3878" i="4" s="1"/>
  <c r="J3863" i="4"/>
  <c r="K3863" i="4" s="1"/>
  <c r="J3871" i="4"/>
  <c r="K3871" i="4" s="1"/>
  <c r="J3879" i="4"/>
  <c r="K3879" i="4" s="1"/>
  <c r="J3864" i="4"/>
  <c r="K3864" i="4" s="1"/>
  <c r="J3872" i="4"/>
  <c r="K3872" i="4" s="1"/>
  <c r="J3880" i="4"/>
  <c r="K3880" i="4" s="1"/>
  <c r="J3865" i="4"/>
  <c r="K3865" i="4" s="1"/>
  <c r="J3873" i="4"/>
  <c r="K3873" i="4" s="1"/>
  <c r="J3881" i="4"/>
  <c r="K3881" i="4" s="1"/>
  <c r="J3866" i="4"/>
  <c r="K3866" i="4" s="1"/>
  <c r="J3874" i="4"/>
  <c r="K3874" i="4" s="1"/>
  <c r="J3882" i="4"/>
  <c r="K3882" i="4" s="1"/>
  <c r="I576" i="2"/>
  <c r="J576" i="2" s="1"/>
  <c r="I578" i="2"/>
  <c r="J578" i="2" s="1"/>
  <c r="I579" i="2"/>
  <c r="J579" i="2" s="1"/>
  <c r="I577" i="2"/>
  <c r="J577" i="2" s="1"/>
  <c r="I580" i="2"/>
  <c r="J580" i="2" s="1"/>
  <c r="J3427" i="4"/>
  <c r="K3427" i="4" s="1"/>
  <c r="J3435" i="4"/>
  <c r="K3435" i="4" s="1"/>
  <c r="J3443" i="4"/>
  <c r="K3443" i="4" s="1"/>
  <c r="J3428" i="4"/>
  <c r="K3428" i="4" s="1"/>
  <c r="J3436" i="4"/>
  <c r="K3436" i="4" s="1"/>
  <c r="J3444" i="4"/>
  <c r="K3444" i="4" s="1"/>
  <c r="J3423" i="4"/>
  <c r="K3423" i="4" s="1"/>
  <c r="J3431" i="4"/>
  <c r="K3431" i="4" s="1"/>
  <c r="J3439" i="4"/>
  <c r="K3439" i="4" s="1"/>
  <c r="J3432" i="4"/>
  <c r="K3432" i="4" s="1"/>
  <c r="J3445" i="4"/>
  <c r="K3445" i="4" s="1"/>
  <c r="J3433" i="4"/>
  <c r="K3433" i="4" s="1"/>
  <c r="J3446" i="4"/>
  <c r="K3446" i="4" s="1"/>
  <c r="J3426" i="4"/>
  <c r="K3426" i="4" s="1"/>
  <c r="J3440" i="4"/>
  <c r="K3440" i="4" s="1"/>
  <c r="J3425" i="4"/>
  <c r="K3425" i="4" s="1"/>
  <c r="J3429" i="4"/>
  <c r="K3429" i="4" s="1"/>
  <c r="J3430" i="4"/>
  <c r="K3430" i="4" s="1"/>
  <c r="J3434" i="4"/>
  <c r="K3434" i="4" s="1"/>
  <c r="J3437" i="4"/>
  <c r="K3437" i="4" s="1"/>
  <c r="J3438" i="4"/>
  <c r="K3438" i="4" s="1"/>
  <c r="J3422" i="4"/>
  <c r="K3422" i="4" s="1"/>
  <c r="J3441" i="4"/>
  <c r="K3441" i="4" s="1"/>
  <c r="J3424" i="4"/>
  <c r="K3424" i="4" s="1"/>
  <c r="J3442" i="4"/>
  <c r="K3442" i="4" s="1"/>
  <c r="I377" i="2"/>
  <c r="J377" i="2" s="1"/>
  <c r="I378" i="2"/>
  <c r="J378" i="2" s="1"/>
  <c r="J1225" i="4"/>
  <c r="K1225" i="4" s="1"/>
  <c r="J1233" i="4"/>
  <c r="K1233" i="4" s="1"/>
  <c r="J1226" i="4"/>
  <c r="K1226" i="4" s="1"/>
  <c r="J1227" i="4"/>
  <c r="K1227" i="4" s="1"/>
  <c r="J1228" i="4"/>
  <c r="K1228" i="4" s="1"/>
  <c r="J1229" i="4"/>
  <c r="K1229" i="4" s="1"/>
  <c r="J1230" i="4"/>
  <c r="K1230" i="4" s="1"/>
  <c r="J1231" i="4"/>
  <c r="K1231" i="4" s="1"/>
  <c r="J1232" i="4"/>
  <c r="K1232" i="4" s="1"/>
  <c r="I475" i="2"/>
  <c r="J475" i="2" s="1"/>
  <c r="I476" i="2"/>
  <c r="J476" i="2" s="1"/>
  <c r="J3076" i="4"/>
  <c r="K3076" i="4" s="1"/>
  <c r="J3077" i="4"/>
  <c r="K3077" i="4" s="1"/>
  <c r="J3078" i="4"/>
  <c r="K3078" i="4" s="1"/>
  <c r="J3079" i="4"/>
  <c r="K3079" i="4" s="1"/>
  <c r="J3080" i="4"/>
  <c r="K3080" i="4" s="1"/>
  <c r="J3075" i="4"/>
  <c r="K3075" i="4" s="1"/>
  <c r="J3081" i="4"/>
  <c r="K3081" i="4" s="1"/>
  <c r="J3082" i="4"/>
  <c r="K3082" i="4" s="1"/>
  <c r="J3083" i="4"/>
  <c r="K3083" i="4" s="1"/>
  <c r="J3074" i="4"/>
  <c r="K3074" i="4" s="1"/>
  <c r="I105" i="2"/>
  <c r="J105" i="2" s="1"/>
  <c r="I106" i="2"/>
  <c r="J106" i="2" s="1"/>
  <c r="J885" i="4"/>
  <c r="K885" i="4" s="1"/>
  <c r="J884" i="4"/>
  <c r="K884" i="4" s="1"/>
  <c r="J886" i="4"/>
  <c r="K886" i="4" s="1"/>
  <c r="J887" i="4"/>
  <c r="K887" i="4" s="1"/>
  <c r="J888" i="4"/>
  <c r="K888" i="4" s="1"/>
  <c r="J889" i="4"/>
  <c r="K889" i="4" s="1"/>
  <c r="J890" i="4"/>
  <c r="K890" i="4" s="1"/>
  <c r="J891" i="4"/>
  <c r="K891" i="4" s="1"/>
  <c r="J892" i="4"/>
  <c r="K892" i="4" s="1"/>
  <c r="I77" i="2"/>
  <c r="J77" i="2" s="1"/>
  <c r="I78" i="2"/>
  <c r="J78" i="2" s="1"/>
  <c r="I79" i="2"/>
  <c r="J79" i="2" s="1"/>
  <c r="J1833" i="4"/>
  <c r="K1833" i="4" s="1"/>
  <c r="J1834" i="4"/>
  <c r="K1834" i="4" s="1"/>
  <c r="J1830" i="4"/>
  <c r="K1830" i="4" s="1"/>
  <c r="J1831" i="4"/>
  <c r="K1831" i="4" s="1"/>
  <c r="J1832" i="4"/>
  <c r="K1832" i="4" s="1"/>
  <c r="J1828" i="4"/>
  <c r="K1828" i="4" s="1"/>
  <c r="J1829" i="4"/>
  <c r="K1829" i="4" s="1"/>
  <c r="I67" i="2"/>
  <c r="J67" i="2" s="1"/>
  <c r="I66" i="2"/>
  <c r="J66" i="2" s="1"/>
  <c r="J1797" i="4"/>
  <c r="K1797" i="4" s="1"/>
  <c r="J1798" i="4"/>
  <c r="K1798" i="4" s="1"/>
  <c r="J1792" i="4"/>
  <c r="K1792" i="4" s="1"/>
  <c r="J1793" i="4"/>
  <c r="K1793" i="4" s="1"/>
  <c r="J1794" i="4"/>
  <c r="K1794" i="4" s="1"/>
  <c r="J1795" i="4"/>
  <c r="K1795" i="4" s="1"/>
  <c r="J1796" i="4"/>
  <c r="K1796" i="4" s="1"/>
  <c r="J1791" i="4"/>
  <c r="K1791" i="4" s="1"/>
  <c r="I43" i="2"/>
  <c r="J43" i="2" s="1"/>
  <c r="I44" i="2"/>
  <c r="J44" i="2" s="1"/>
  <c r="J1750" i="4"/>
  <c r="K1750" i="4" s="1"/>
  <c r="J1751" i="4"/>
  <c r="K1751" i="4" s="1"/>
  <c r="J1753" i="4"/>
  <c r="K1753" i="4" s="1"/>
  <c r="J1754" i="4"/>
  <c r="K1754" i="4" s="1"/>
  <c r="J1748" i="4"/>
  <c r="K1748" i="4" s="1"/>
  <c r="J1749" i="4"/>
  <c r="K1749" i="4" s="1"/>
  <c r="J1752" i="4"/>
  <c r="K1752" i="4" s="1"/>
  <c r="I27" i="2"/>
  <c r="J27" i="2" s="1"/>
  <c r="I29" i="2"/>
  <c r="J29" i="2" s="1"/>
  <c r="I30" i="2"/>
  <c r="J30" i="2" s="1"/>
  <c r="I28" i="2"/>
  <c r="J28" i="2" s="1"/>
  <c r="J1709" i="4"/>
  <c r="K1709" i="4" s="1"/>
  <c r="J1717" i="4"/>
  <c r="K1717" i="4" s="1"/>
  <c r="J1725" i="4"/>
  <c r="K1725" i="4" s="1"/>
  <c r="J1710" i="4"/>
  <c r="K1710" i="4" s="1"/>
  <c r="J1718" i="4"/>
  <c r="K1718" i="4" s="1"/>
  <c r="J1726" i="4"/>
  <c r="K1726" i="4" s="1"/>
  <c r="J1711" i="4"/>
  <c r="K1711" i="4" s="1"/>
  <c r="J1719" i="4"/>
  <c r="K1719" i="4" s="1"/>
  <c r="J1727" i="4"/>
  <c r="K1727" i="4" s="1"/>
  <c r="J1713" i="4"/>
  <c r="K1713" i="4" s="1"/>
  <c r="J1724" i="4"/>
  <c r="K1724" i="4" s="1"/>
  <c r="J1714" i="4"/>
  <c r="K1714" i="4" s="1"/>
  <c r="J1728" i="4"/>
  <c r="K1728" i="4" s="1"/>
  <c r="J1715" i="4"/>
  <c r="K1715" i="4" s="1"/>
  <c r="J1729" i="4"/>
  <c r="K1729" i="4" s="1"/>
  <c r="J1716" i="4"/>
  <c r="K1716" i="4" s="1"/>
  <c r="J1720" i="4"/>
  <c r="K1720" i="4" s="1"/>
  <c r="J1721" i="4"/>
  <c r="K1721" i="4" s="1"/>
  <c r="J1723" i="4"/>
  <c r="K1723" i="4" s="1"/>
  <c r="J1712" i="4"/>
  <c r="K1712" i="4" s="1"/>
  <c r="J1722" i="4"/>
  <c r="K1722" i="4" s="1"/>
  <c r="I6" i="2"/>
  <c r="J6" i="2" s="1"/>
  <c r="I7" i="2"/>
  <c r="J7" i="2" s="1"/>
  <c r="I5" i="2"/>
  <c r="J5" i="2" s="1"/>
  <c r="I956" i="2"/>
  <c r="J956" i="2" s="1"/>
  <c r="I957" i="2"/>
  <c r="J957" i="2" s="1"/>
  <c r="I936" i="2"/>
  <c r="J936" i="2" s="1"/>
  <c r="I937" i="2"/>
  <c r="J937" i="2" s="1"/>
  <c r="I938" i="2"/>
  <c r="J938" i="2" s="1"/>
  <c r="I858" i="2"/>
  <c r="J858" i="2" s="1"/>
  <c r="I859" i="2"/>
  <c r="J859" i="2" s="1"/>
  <c r="I860" i="2"/>
  <c r="J860" i="2" s="1"/>
  <c r="I840" i="2"/>
  <c r="J840" i="2" s="1"/>
  <c r="I841" i="2"/>
  <c r="J841" i="2" s="1"/>
  <c r="I842" i="2"/>
  <c r="J842" i="2" s="1"/>
  <c r="I843" i="2"/>
  <c r="J843" i="2" s="1"/>
  <c r="I787" i="2"/>
  <c r="J787" i="2" s="1"/>
  <c r="I788" i="2"/>
  <c r="J788" i="2" s="1"/>
  <c r="I789" i="2"/>
  <c r="J789" i="2" s="1"/>
  <c r="I773" i="2"/>
  <c r="J773" i="2" s="1"/>
  <c r="I774" i="2"/>
  <c r="J774" i="2" s="1"/>
  <c r="I752" i="2"/>
  <c r="J752" i="2" s="1"/>
  <c r="I751" i="2"/>
  <c r="J751" i="2" s="1"/>
  <c r="I723" i="2"/>
  <c r="J723" i="2" s="1"/>
  <c r="J1468" i="4"/>
  <c r="K1468" i="4" s="1"/>
  <c r="J1469" i="4"/>
  <c r="K1469" i="4" s="1"/>
  <c r="J1470" i="4"/>
  <c r="K1470" i="4" s="1"/>
  <c r="J1465" i="4"/>
  <c r="K1465" i="4" s="1"/>
  <c r="I705" i="2"/>
  <c r="J705" i="2" s="1"/>
  <c r="J3899" i="4"/>
  <c r="K3899" i="4" s="1"/>
  <c r="J3900" i="4"/>
  <c r="K3900" i="4" s="1"/>
  <c r="J3901" i="4"/>
  <c r="K3901" i="4" s="1"/>
  <c r="J3902" i="4"/>
  <c r="K3902" i="4" s="1"/>
  <c r="J3903" i="4"/>
  <c r="K3903" i="4" s="1"/>
  <c r="J3896" i="4"/>
  <c r="K3896" i="4" s="1"/>
  <c r="J3904" i="4"/>
  <c r="K3904" i="4" s="1"/>
  <c r="J3897" i="4"/>
  <c r="K3897" i="4" s="1"/>
  <c r="J3905" i="4"/>
  <c r="K3905" i="4" s="1"/>
  <c r="J3898" i="4"/>
  <c r="K3898" i="4" s="1"/>
  <c r="I688" i="2"/>
  <c r="J688" i="2" s="1"/>
  <c r="I690" i="2"/>
  <c r="J690" i="2" s="1"/>
  <c r="I691" i="2"/>
  <c r="J691" i="2" s="1"/>
  <c r="I689" i="2"/>
  <c r="J689" i="2" s="1"/>
  <c r="J780" i="4"/>
  <c r="K780" i="4" s="1"/>
  <c r="J788" i="4"/>
  <c r="K788" i="4" s="1"/>
  <c r="J773" i="4"/>
  <c r="K773" i="4" s="1"/>
  <c r="J781" i="4"/>
  <c r="K781" i="4" s="1"/>
  <c r="J789" i="4"/>
  <c r="K789" i="4" s="1"/>
  <c r="J774" i="4"/>
  <c r="K774" i="4" s="1"/>
  <c r="J782" i="4"/>
  <c r="K782" i="4" s="1"/>
  <c r="J790" i="4"/>
  <c r="K790" i="4" s="1"/>
  <c r="J775" i="4"/>
  <c r="K775" i="4" s="1"/>
  <c r="J783" i="4"/>
  <c r="K783" i="4" s="1"/>
  <c r="J776" i="4"/>
  <c r="K776" i="4" s="1"/>
  <c r="J784" i="4"/>
  <c r="K784" i="4" s="1"/>
  <c r="J777" i="4"/>
  <c r="K777" i="4" s="1"/>
  <c r="J785" i="4"/>
  <c r="K785" i="4" s="1"/>
  <c r="J778" i="4"/>
  <c r="K778" i="4" s="1"/>
  <c r="J786" i="4"/>
  <c r="K786" i="4" s="1"/>
  <c r="J779" i="4"/>
  <c r="K779" i="4" s="1"/>
  <c r="J787" i="4"/>
  <c r="K787" i="4" s="1"/>
  <c r="I656" i="2"/>
  <c r="J656" i="2" s="1"/>
  <c r="I657" i="2"/>
  <c r="J657" i="2" s="1"/>
  <c r="J109" i="4"/>
  <c r="K109" i="4" s="1"/>
  <c r="J110" i="4"/>
  <c r="K110" i="4" s="1"/>
  <c r="J105" i="4"/>
  <c r="K105" i="4" s="1"/>
  <c r="J115" i="4"/>
  <c r="K115" i="4" s="1"/>
  <c r="J106" i="4"/>
  <c r="K106" i="4" s="1"/>
  <c r="J116" i="4"/>
  <c r="K116" i="4" s="1"/>
  <c r="J107" i="4"/>
  <c r="K107" i="4" s="1"/>
  <c r="J108" i="4"/>
  <c r="K108" i="4" s="1"/>
  <c r="J111" i="4"/>
  <c r="K111" i="4" s="1"/>
  <c r="J112" i="4"/>
  <c r="K112" i="4" s="1"/>
  <c r="J113" i="4"/>
  <c r="K113" i="4" s="1"/>
  <c r="J104" i="4"/>
  <c r="K104" i="4" s="1"/>
  <c r="J114" i="4"/>
  <c r="K114" i="4" s="1"/>
  <c r="I645" i="2"/>
  <c r="J645" i="2" s="1"/>
  <c r="I646" i="2"/>
  <c r="J646" i="2" s="1"/>
  <c r="J1069" i="4"/>
  <c r="K1069" i="4" s="1"/>
  <c r="J1077" i="4"/>
  <c r="K1077" i="4" s="1"/>
  <c r="J1070" i="4"/>
  <c r="K1070" i="4" s="1"/>
  <c r="J1078" i="4"/>
  <c r="K1078" i="4" s="1"/>
  <c r="J1075" i="4"/>
  <c r="K1075" i="4" s="1"/>
  <c r="J1066" i="4"/>
  <c r="K1066" i="4" s="1"/>
  <c r="J1076" i="4"/>
  <c r="K1076" i="4" s="1"/>
  <c r="J1067" i="4"/>
  <c r="K1067" i="4" s="1"/>
  <c r="J1079" i="4"/>
  <c r="K1079" i="4" s="1"/>
  <c r="J1068" i="4"/>
  <c r="K1068" i="4" s="1"/>
  <c r="J1080" i="4"/>
  <c r="K1080" i="4" s="1"/>
  <c r="J1071" i="4"/>
  <c r="K1071" i="4" s="1"/>
  <c r="J1072" i="4"/>
  <c r="K1072" i="4" s="1"/>
  <c r="J1073" i="4"/>
  <c r="K1073" i="4" s="1"/>
  <c r="J1074" i="4"/>
  <c r="K1074" i="4" s="1"/>
  <c r="I616" i="2"/>
  <c r="J616" i="2" s="1"/>
  <c r="I614" i="2"/>
  <c r="J614" i="2" s="1"/>
  <c r="I615" i="2"/>
  <c r="J615" i="2" s="1"/>
  <c r="J1274" i="4"/>
  <c r="K1274" i="4" s="1"/>
  <c r="J1270" i="4"/>
  <c r="K1270" i="4" s="1"/>
  <c r="J1268" i="4"/>
  <c r="K1268" i="4" s="1"/>
  <c r="J1269" i="4"/>
  <c r="K1269" i="4" s="1"/>
  <c r="J1271" i="4"/>
  <c r="K1271" i="4" s="1"/>
  <c r="J1272" i="4"/>
  <c r="K1272" i="4" s="1"/>
  <c r="J1273" i="4"/>
  <c r="K1273" i="4" s="1"/>
  <c r="I602" i="2"/>
  <c r="J602" i="2" s="1"/>
  <c r="I601" i="2"/>
  <c r="J601" i="2" s="1"/>
  <c r="J1262" i="4"/>
  <c r="K1262" i="4" s="1"/>
  <c r="J1263" i="4"/>
  <c r="K1263" i="4" s="1"/>
  <c r="J1266" i="4"/>
  <c r="K1266" i="4" s="1"/>
  <c r="J1260" i="4"/>
  <c r="K1260" i="4" s="1"/>
  <c r="J1261" i="4"/>
  <c r="K1261" i="4" s="1"/>
  <c r="J1264" i="4"/>
  <c r="K1264" i="4" s="1"/>
  <c r="J1265" i="4"/>
  <c r="K1265" i="4" s="1"/>
  <c r="J1267" i="4"/>
  <c r="K1267" i="4" s="1"/>
  <c r="I587" i="2"/>
  <c r="J587" i="2" s="1"/>
  <c r="J1571" i="4"/>
  <c r="K1571" i="4" s="1"/>
  <c r="J1572" i="4"/>
  <c r="K1572" i="4" s="1"/>
  <c r="J1575" i="4"/>
  <c r="K1575" i="4" s="1"/>
  <c r="J1570" i="4"/>
  <c r="K1570" i="4" s="1"/>
  <c r="J1573" i="4"/>
  <c r="K1573" i="4" s="1"/>
  <c r="J1574" i="4"/>
  <c r="K1574" i="4" s="1"/>
  <c r="J1576" i="4"/>
  <c r="K1576" i="4" s="1"/>
  <c r="J3387" i="4"/>
  <c r="K3387" i="4" s="1"/>
  <c r="J3386" i="4"/>
  <c r="K3386" i="4" s="1"/>
  <c r="I552" i="2"/>
  <c r="J552" i="2" s="1"/>
  <c r="I553" i="2"/>
  <c r="J553" i="2" s="1"/>
  <c r="J1445" i="4"/>
  <c r="K1445" i="4" s="1"/>
  <c r="J1453" i="4"/>
  <c r="K1453" i="4" s="1"/>
  <c r="J1438" i="4"/>
  <c r="K1438" i="4" s="1"/>
  <c r="J1446" i="4"/>
  <c r="K1446" i="4" s="1"/>
  <c r="J1454" i="4"/>
  <c r="K1454" i="4" s="1"/>
  <c r="J1439" i="4"/>
  <c r="K1439" i="4" s="1"/>
  <c r="J1447" i="4"/>
  <c r="K1447" i="4" s="1"/>
  <c r="J1440" i="4"/>
  <c r="K1440" i="4" s="1"/>
  <c r="J1448" i="4"/>
  <c r="K1448" i="4" s="1"/>
  <c r="J1441" i="4"/>
  <c r="K1441" i="4" s="1"/>
  <c r="J1449" i="4"/>
  <c r="K1449" i="4" s="1"/>
  <c r="J1452" i="4"/>
  <c r="K1452" i="4" s="1"/>
  <c r="J1442" i="4"/>
  <c r="K1442" i="4" s="1"/>
  <c r="J1443" i="4"/>
  <c r="K1443" i="4" s="1"/>
  <c r="J1444" i="4"/>
  <c r="K1444" i="4" s="1"/>
  <c r="J1450" i="4"/>
  <c r="K1450" i="4" s="1"/>
  <c r="J1451" i="4"/>
  <c r="K1451" i="4" s="1"/>
  <c r="I538" i="2"/>
  <c r="J538" i="2" s="1"/>
  <c r="J1031" i="4"/>
  <c r="K1031" i="4" s="1"/>
  <c r="J1039" i="4"/>
  <c r="K1039" i="4" s="1"/>
  <c r="J1032" i="4"/>
  <c r="K1032" i="4" s="1"/>
  <c r="J1033" i="4"/>
  <c r="K1033" i="4" s="1"/>
  <c r="J1034" i="4"/>
  <c r="K1034" i="4" s="1"/>
  <c r="J1035" i="4"/>
  <c r="K1035" i="4" s="1"/>
  <c r="J1029" i="4"/>
  <c r="K1029" i="4" s="1"/>
  <c r="J1030" i="4"/>
  <c r="K1030" i="4" s="1"/>
  <c r="J1036" i="4"/>
  <c r="K1036" i="4" s="1"/>
  <c r="J1037" i="4"/>
  <c r="K1037" i="4" s="1"/>
  <c r="J1038" i="4"/>
  <c r="K1038" i="4" s="1"/>
  <c r="I517" i="2"/>
  <c r="J517" i="2" s="1"/>
  <c r="I516" i="2"/>
  <c r="J516" i="2" s="1"/>
  <c r="I518" i="2"/>
  <c r="J518" i="2" s="1"/>
  <c r="J3193" i="4"/>
  <c r="K3193" i="4" s="1"/>
  <c r="J3194" i="4"/>
  <c r="K3194" i="4" s="1"/>
  <c r="J3195" i="4"/>
  <c r="K3195" i="4" s="1"/>
  <c r="J3196" i="4"/>
  <c r="K3196" i="4" s="1"/>
  <c r="J3197" i="4"/>
  <c r="K3197" i="4" s="1"/>
  <c r="J3192" i="4"/>
  <c r="K3192" i="4" s="1"/>
  <c r="J3198" i="4"/>
  <c r="K3198" i="4" s="1"/>
  <c r="J3199" i="4"/>
  <c r="K3199" i="4" s="1"/>
  <c r="J3200" i="4"/>
  <c r="K3200" i="4" s="1"/>
  <c r="I498" i="2"/>
  <c r="J498" i="2" s="1"/>
  <c r="I497" i="2"/>
  <c r="J497" i="2" s="1"/>
  <c r="J3157" i="4"/>
  <c r="K3157" i="4" s="1"/>
  <c r="J3158" i="4"/>
  <c r="K3158" i="4" s="1"/>
  <c r="J3159" i="4"/>
  <c r="K3159" i="4" s="1"/>
  <c r="J3160" i="4"/>
  <c r="K3160" i="4" s="1"/>
  <c r="I485" i="2"/>
  <c r="J485" i="2" s="1"/>
  <c r="J3094" i="4"/>
  <c r="K3094" i="4" s="1"/>
  <c r="J3095" i="4"/>
  <c r="K3095" i="4" s="1"/>
  <c r="J3096" i="4"/>
  <c r="K3096" i="4" s="1"/>
  <c r="J3097" i="4"/>
  <c r="K3097" i="4" s="1"/>
  <c r="J3098" i="4"/>
  <c r="K3098" i="4" s="1"/>
  <c r="J3093" i="4"/>
  <c r="K3093" i="4" s="1"/>
  <c r="I470" i="2"/>
  <c r="J470" i="2" s="1"/>
  <c r="J3060" i="4"/>
  <c r="K3060" i="4" s="1"/>
  <c r="J3054" i="4"/>
  <c r="K3054" i="4" s="1"/>
  <c r="J3055" i="4"/>
  <c r="K3055" i="4" s="1"/>
  <c r="J3056" i="4"/>
  <c r="K3056" i="4" s="1"/>
  <c r="J3057" i="4"/>
  <c r="K3057" i="4" s="1"/>
  <c r="J3058" i="4"/>
  <c r="K3058" i="4" s="1"/>
  <c r="J3059" i="4"/>
  <c r="K3059" i="4" s="1"/>
  <c r="I427" i="2"/>
  <c r="J427" i="2" s="1"/>
  <c r="I424" i="2"/>
  <c r="J424" i="2" s="1"/>
  <c r="I425" i="2"/>
  <c r="J425" i="2" s="1"/>
  <c r="I426" i="2"/>
  <c r="J426" i="2" s="1"/>
  <c r="I423" i="2"/>
  <c r="J423" i="2" s="1"/>
  <c r="J2863" i="4"/>
  <c r="K2863" i="4" s="1"/>
  <c r="J2871" i="4"/>
  <c r="K2871" i="4" s="1"/>
  <c r="J2879" i="4"/>
  <c r="K2879" i="4" s="1"/>
  <c r="J2864" i="4"/>
  <c r="K2864" i="4" s="1"/>
  <c r="J2872" i="4"/>
  <c r="K2872" i="4" s="1"/>
  <c r="J2880" i="4"/>
  <c r="K2880" i="4" s="1"/>
  <c r="J2865" i="4"/>
  <c r="K2865" i="4" s="1"/>
  <c r="J2873" i="4"/>
  <c r="K2873" i="4" s="1"/>
  <c r="J2881" i="4"/>
  <c r="K2881" i="4" s="1"/>
  <c r="J2866" i="4"/>
  <c r="K2866" i="4" s="1"/>
  <c r="J2874" i="4"/>
  <c r="K2874" i="4" s="1"/>
  <c r="J2882" i="4"/>
  <c r="K2882" i="4" s="1"/>
  <c r="J2867" i="4"/>
  <c r="K2867" i="4" s="1"/>
  <c r="J2875" i="4"/>
  <c r="K2875" i="4" s="1"/>
  <c r="J2883" i="4"/>
  <c r="K2883" i="4" s="1"/>
  <c r="J2862" i="4"/>
  <c r="K2862" i="4" s="1"/>
  <c r="J2885" i="4"/>
  <c r="K2885" i="4" s="1"/>
  <c r="J2868" i="4"/>
  <c r="K2868" i="4" s="1"/>
  <c r="J2886" i="4"/>
  <c r="K2886" i="4" s="1"/>
  <c r="J2869" i="4"/>
  <c r="K2869" i="4" s="1"/>
  <c r="J2870" i="4"/>
  <c r="K2870" i="4" s="1"/>
  <c r="J2876" i="4"/>
  <c r="K2876" i="4" s="1"/>
  <c r="J2877" i="4"/>
  <c r="K2877" i="4" s="1"/>
  <c r="J2878" i="4"/>
  <c r="K2878" i="4" s="1"/>
  <c r="J2884" i="4"/>
  <c r="K2884" i="4" s="1"/>
  <c r="I407" i="2"/>
  <c r="J407" i="2" s="1"/>
  <c r="J2783" i="4"/>
  <c r="K2783" i="4" s="1"/>
  <c r="J2784" i="4"/>
  <c r="K2784" i="4" s="1"/>
  <c r="J2781" i="4"/>
  <c r="K2781" i="4" s="1"/>
  <c r="J2782" i="4"/>
  <c r="K2782" i="4" s="1"/>
  <c r="I387" i="2"/>
  <c r="J387" i="2" s="1"/>
  <c r="I389" i="2"/>
  <c r="J389" i="2" s="1"/>
  <c r="I386" i="2"/>
  <c r="J386" i="2" s="1"/>
  <c r="I388" i="2"/>
  <c r="J388" i="2" s="1"/>
  <c r="J2743" i="4"/>
  <c r="K2743" i="4" s="1"/>
  <c r="J2744" i="4"/>
  <c r="K2744" i="4" s="1"/>
  <c r="J2745" i="4"/>
  <c r="K2745" i="4" s="1"/>
  <c r="J2739" i="4"/>
  <c r="K2739" i="4" s="1"/>
  <c r="J2740" i="4"/>
  <c r="K2740" i="4" s="1"/>
  <c r="J2741" i="4"/>
  <c r="K2741" i="4" s="1"/>
  <c r="J2742" i="4"/>
  <c r="K2742" i="4" s="1"/>
  <c r="I371" i="2"/>
  <c r="J371" i="2" s="1"/>
  <c r="I370" i="2"/>
  <c r="J370" i="2" s="1"/>
  <c r="J1554" i="4"/>
  <c r="K1554" i="4" s="1"/>
  <c r="J1547" i="4"/>
  <c r="K1547" i="4" s="1"/>
  <c r="J1555" i="4"/>
  <c r="K1555" i="4" s="1"/>
  <c r="J1548" i="4"/>
  <c r="K1548" i="4" s="1"/>
  <c r="J1556" i="4"/>
  <c r="K1556" i="4" s="1"/>
  <c r="J1549" i="4"/>
  <c r="K1549" i="4" s="1"/>
  <c r="J1557" i="4"/>
  <c r="K1557" i="4" s="1"/>
  <c r="J1550" i="4"/>
  <c r="K1550" i="4" s="1"/>
  <c r="J1551" i="4"/>
  <c r="K1551" i="4" s="1"/>
  <c r="J1552" i="4"/>
  <c r="K1552" i="4" s="1"/>
  <c r="J1553" i="4"/>
  <c r="K1553" i="4" s="1"/>
  <c r="I359" i="2"/>
  <c r="J359" i="2" s="1"/>
  <c r="J2680" i="4"/>
  <c r="K2680" i="4" s="1"/>
  <c r="J2681" i="4"/>
  <c r="K2681" i="4" s="1"/>
  <c r="J2682" i="4"/>
  <c r="K2682" i="4" s="1"/>
  <c r="I344" i="2"/>
  <c r="J344" i="2" s="1"/>
  <c r="I345" i="2"/>
  <c r="J345" i="2" s="1"/>
  <c r="J2641" i="4"/>
  <c r="K2641" i="4" s="1"/>
  <c r="J2642" i="4"/>
  <c r="K2642" i="4" s="1"/>
  <c r="J2643" i="4"/>
  <c r="K2643" i="4" s="1"/>
  <c r="J2644" i="4"/>
  <c r="K2644" i="4" s="1"/>
  <c r="I318" i="2"/>
  <c r="J318" i="2" s="1"/>
  <c r="I321" i="2"/>
  <c r="J321" i="2" s="1"/>
  <c r="I322" i="2"/>
  <c r="J322" i="2" s="1"/>
  <c r="I319" i="2"/>
  <c r="J319" i="2" s="1"/>
  <c r="I320" i="2"/>
  <c r="J320" i="2" s="1"/>
  <c r="J2575" i="4"/>
  <c r="K2575" i="4" s="1"/>
  <c r="J2583" i="4"/>
  <c r="K2583" i="4" s="1"/>
  <c r="J2576" i="4"/>
  <c r="K2576" i="4" s="1"/>
  <c r="J2584" i="4"/>
  <c r="K2584" i="4" s="1"/>
  <c r="J2577" i="4"/>
  <c r="K2577" i="4" s="1"/>
  <c r="J2585" i="4"/>
  <c r="K2585" i="4" s="1"/>
  <c r="J2578" i="4"/>
  <c r="K2578" i="4" s="1"/>
  <c r="J2586" i="4"/>
  <c r="K2586" i="4" s="1"/>
  <c r="J2579" i="4"/>
  <c r="K2579" i="4" s="1"/>
  <c r="J2587" i="4"/>
  <c r="K2587" i="4" s="1"/>
  <c r="J2574" i="4"/>
  <c r="K2574" i="4" s="1"/>
  <c r="J2580" i="4"/>
  <c r="K2580" i="4" s="1"/>
  <c r="J2581" i="4"/>
  <c r="K2581" i="4" s="1"/>
  <c r="J2582" i="4"/>
  <c r="K2582" i="4" s="1"/>
  <c r="J2588" i="4"/>
  <c r="K2588" i="4" s="1"/>
  <c r="I295" i="2"/>
  <c r="J295" i="2" s="1"/>
  <c r="J229" i="4"/>
  <c r="K229" i="4" s="1"/>
  <c r="J237" i="4"/>
  <c r="K237" i="4" s="1"/>
  <c r="J230" i="4"/>
  <c r="K230" i="4" s="1"/>
  <c r="J238" i="4"/>
  <c r="K238" i="4" s="1"/>
  <c r="J231" i="4"/>
  <c r="K231" i="4" s="1"/>
  <c r="J239" i="4"/>
  <c r="K239" i="4" s="1"/>
  <c r="J224" i="4"/>
  <c r="K224" i="4" s="1"/>
  <c r="J232" i="4"/>
  <c r="K232" i="4" s="1"/>
  <c r="J240" i="4"/>
  <c r="K240" i="4" s="1"/>
  <c r="J225" i="4"/>
  <c r="K225" i="4" s="1"/>
  <c r="J233" i="4"/>
  <c r="K233" i="4" s="1"/>
  <c r="J241" i="4"/>
  <c r="K241" i="4" s="1"/>
  <c r="J226" i="4"/>
  <c r="K226" i="4" s="1"/>
  <c r="J227" i="4"/>
  <c r="K227" i="4" s="1"/>
  <c r="J228" i="4"/>
  <c r="K228" i="4" s="1"/>
  <c r="J234" i="4"/>
  <c r="K234" i="4" s="1"/>
  <c r="J235" i="4"/>
  <c r="K235" i="4" s="1"/>
  <c r="J236" i="4"/>
  <c r="K236" i="4" s="1"/>
  <c r="J242" i="4"/>
  <c r="K242" i="4" s="1"/>
  <c r="I275" i="2"/>
  <c r="J275" i="2" s="1"/>
  <c r="I277" i="2"/>
  <c r="J277" i="2" s="1"/>
  <c r="I278" i="2"/>
  <c r="J278" i="2" s="1"/>
  <c r="I276" i="2"/>
  <c r="J276" i="2" s="1"/>
  <c r="I279" i="2"/>
  <c r="J279" i="2" s="1"/>
  <c r="I280" i="2"/>
  <c r="J280" i="2" s="1"/>
  <c r="J2440" i="4"/>
  <c r="K2440" i="4" s="1"/>
  <c r="J2448" i="4"/>
  <c r="K2448" i="4" s="1"/>
  <c r="J2456" i="4"/>
  <c r="K2456" i="4" s="1"/>
  <c r="J2441" i="4"/>
  <c r="K2441" i="4" s="1"/>
  <c r="J2450" i="4"/>
  <c r="K2450" i="4" s="1"/>
  <c r="J2442" i="4"/>
  <c r="K2442" i="4" s="1"/>
  <c r="J2451" i="4"/>
  <c r="K2451" i="4" s="1"/>
  <c r="J2443" i="4"/>
  <c r="K2443" i="4" s="1"/>
  <c r="J2452" i="4"/>
  <c r="K2452" i="4" s="1"/>
  <c r="J2444" i="4"/>
  <c r="K2444" i="4" s="1"/>
  <c r="J2453" i="4"/>
  <c r="K2453" i="4" s="1"/>
  <c r="J2445" i="4"/>
  <c r="K2445" i="4" s="1"/>
  <c r="J2454" i="4"/>
  <c r="K2454" i="4" s="1"/>
  <c r="J2455" i="4"/>
  <c r="K2455" i="4" s="1"/>
  <c r="J2438" i="4"/>
  <c r="K2438" i="4" s="1"/>
  <c r="J2439" i="4"/>
  <c r="K2439" i="4" s="1"/>
  <c r="J2446" i="4"/>
  <c r="K2446" i="4" s="1"/>
  <c r="J2447" i="4"/>
  <c r="K2447" i="4" s="1"/>
  <c r="J2449" i="4"/>
  <c r="K2449" i="4" s="1"/>
  <c r="I262" i="2"/>
  <c r="J262" i="2" s="1"/>
  <c r="J1392" i="4"/>
  <c r="K1392" i="4" s="1"/>
  <c r="J1394" i="4"/>
  <c r="K1394" i="4" s="1"/>
  <c r="J1395" i="4"/>
  <c r="K1395" i="4" s="1"/>
  <c r="J1396" i="4"/>
  <c r="K1396" i="4" s="1"/>
  <c r="J1397" i="4"/>
  <c r="K1397" i="4" s="1"/>
  <c r="J1398" i="4"/>
  <c r="K1398" i="4" s="1"/>
  <c r="J1393" i="4"/>
  <c r="K1393" i="4" s="1"/>
  <c r="I250" i="2"/>
  <c r="J250" i="2" s="1"/>
  <c r="J2351" i="4"/>
  <c r="K2351" i="4" s="1"/>
  <c r="J2353" i="4"/>
  <c r="K2353" i="4" s="1"/>
  <c r="J2354" i="4"/>
  <c r="K2354" i="4" s="1"/>
  <c r="J2355" i="4"/>
  <c r="K2355" i="4" s="1"/>
  <c r="J2348" i="4"/>
  <c r="K2348" i="4" s="1"/>
  <c r="J2349" i="4"/>
  <c r="K2349" i="4" s="1"/>
  <c r="J2350" i="4"/>
  <c r="K2350" i="4" s="1"/>
  <c r="J2352" i="4"/>
  <c r="K2352" i="4" s="1"/>
  <c r="I222" i="2"/>
  <c r="J222" i="2" s="1"/>
  <c r="J1205" i="4"/>
  <c r="K1205" i="4" s="1"/>
  <c r="J1213" i="4"/>
  <c r="K1213" i="4" s="1"/>
  <c r="J1206" i="4"/>
  <c r="K1206" i="4" s="1"/>
  <c r="J1207" i="4"/>
  <c r="K1207" i="4" s="1"/>
  <c r="J1208" i="4"/>
  <c r="K1208" i="4" s="1"/>
  <c r="J1209" i="4"/>
  <c r="K1209" i="4" s="1"/>
  <c r="J1200" i="4"/>
  <c r="K1200" i="4" s="1"/>
  <c r="J1210" i="4"/>
  <c r="K1210" i="4" s="1"/>
  <c r="J1201" i="4"/>
  <c r="K1201" i="4" s="1"/>
  <c r="J1211" i="4"/>
  <c r="K1211" i="4" s="1"/>
  <c r="J1202" i="4"/>
  <c r="K1202" i="4" s="1"/>
  <c r="J1203" i="4"/>
  <c r="K1203" i="4" s="1"/>
  <c r="J1204" i="4"/>
  <c r="K1204" i="4" s="1"/>
  <c r="J1212" i="4"/>
  <c r="K1212" i="4" s="1"/>
  <c r="I209" i="2"/>
  <c r="J209" i="2" s="1"/>
  <c r="J2252" i="4"/>
  <c r="K2252" i="4" s="1"/>
  <c r="J2253" i="4"/>
  <c r="K2253" i="4" s="1"/>
  <c r="J2251" i="4"/>
  <c r="K2251" i="4" s="1"/>
  <c r="J2254" i="4"/>
  <c r="K2254" i="4" s="1"/>
  <c r="I195" i="2"/>
  <c r="J195" i="2" s="1"/>
  <c r="I197" i="2"/>
  <c r="J197" i="2" s="1"/>
  <c r="I196" i="2"/>
  <c r="J196" i="2" s="1"/>
  <c r="J2195" i="4"/>
  <c r="K2195" i="4" s="1"/>
  <c r="J2188" i="4"/>
  <c r="K2188" i="4" s="1"/>
  <c r="J2196" i="4"/>
  <c r="K2196" i="4" s="1"/>
  <c r="J2191" i="4"/>
  <c r="K2191" i="4" s="1"/>
  <c r="J2201" i="4"/>
  <c r="K2201" i="4" s="1"/>
  <c r="J2192" i="4"/>
  <c r="K2192" i="4" s="1"/>
  <c r="J2202" i="4"/>
  <c r="K2202" i="4" s="1"/>
  <c r="J2193" i="4"/>
  <c r="K2193" i="4" s="1"/>
  <c r="J2194" i="4"/>
  <c r="K2194" i="4" s="1"/>
  <c r="J2197" i="4"/>
  <c r="K2197" i="4" s="1"/>
  <c r="J2200" i="4"/>
  <c r="K2200" i="4" s="1"/>
  <c r="J2189" i="4"/>
  <c r="K2189" i="4" s="1"/>
  <c r="J2190" i="4"/>
  <c r="K2190" i="4" s="1"/>
  <c r="J2198" i="4"/>
  <c r="K2198" i="4" s="1"/>
  <c r="J2199" i="4"/>
  <c r="K2199" i="4" s="1"/>
  <c r="I176" i="2"/>
  <c r="J176" i="2" s="1"/>
  <c r="I177" i="2"/>
  <c r="J177" i="2" s="1"/>
  <c r="J199" i="4"/>
  <c r="K199" i="4" s="1"/>
  <c r="J207" i="4"/>
  <c r="K207" i="4" s="1"/>
  <c r="J200" i="4"/>
  <c r="K200" i="4" s="1"/>
  <c r="J208" i="4"/>
  <c r="K208" i="4" s="1"/>
  <c r="J201" i="4"/>
  <c r="K201" i="4" s="1"/>
  <c r="J209" i="4"/>
  <c r="K209" i="4" s="1"/>
  <c r="J202" i="4"/>
  <c r="K202" i="4" s="1"/>
  <c r="J210" i="4"/>
  <c r="K210" i="4" s="1"/>
  <c r="J211" i="4"/>
  <c r="K211" i="4" s="1"/>
  <c r="J212" i="4"/>
  <c r="K212" i="4" s="1"/>
  <c r="J213" i="4"/>
  <c r="K213" i="4" s="1"/>
  <c r="J198" i="4"/>
  <c r="K198" i="4" s="1"/>
  <c r="J214" i="4"/>
  <c r="K214" i="4" s="1"/>
  <c r="J203" i="4"/>
  <c r="K203" i="4" s="1"/>
  <c r="J206" i="4"/>
  <c r="K206" i="4" s="1"/>
  <c r="J204" i="4"/>
  <c r="K204" i="4" s="1"/>
  <c r="J205" i="4"/>
  <c r="K205" i="4" s="1"/>
  <c r="I165" i="2"/>
  <c r="J165" i="2" s="1"/>
  <c r="J2089" i="4"/>
  <c r="K2089" i="4" s="1"/>
  <c r="J2090" i="4"/>
  <c r="K2090" i="4" s="1"/>
  <c r="J2091" i="4"/>
  <c r="K2091" i="4" s="1"/>
  <c r="J2088" i="4"/>
  <c r="K2088" i="4" s="1"/>
  <c r="I147" i="2"/>
  <c r="J147" i="2" s="1"/>
  <c r="I148" i="2"/>
  <c r="J148" i="2" s="1"/>
  <c r="J1176" i="4"/>
  <c r="K1176" i="4" s="1"/>
  <c r="J1177" i="4"/>
  <c r="K1177" i="4" s="1"/>
  <c r="J1178" i="4"/>
  <c r="K1178" i="4" s="1"/>
  <c r="J1179" i="4"/>
  <c r="K1179" i="4" s="1"/>
  <c r="J1180" i="4"/>
  <c r="K1180" i="4" s="1"/>
  <c r="J1181" i="4"/>
  <c r="K1181" i="4" s="1"/>
  <c r="J1175" i="4"/>
  <c r="K1175" i="4" s="1"/>
  <c r="I127" i="2"/>
  <c r="J127" i="2" s="1"/>
  <c r="I128" i="2"/>
  <c r="J128" i="2" s="1"/>
  <c r="J2006" i="4"/>
  <c r="K2006" i="4" s="1"/>
  <c r="J2014" i="4"/>
  <c r="K2014" i="4" s="1"/>
  <c r="J2022" i="4"/>
  <c r="K2022" i="4" s="1"/>
  <c r="J2003" i="4"/>
  <c r="K2003" i="4" s="1"/>
  <c r="J2012" i="4"/>
  <c r="K2012" i="4" s="1"/>
  <c r="J2021" i="4"/>
  <c r="K2021" i="4" s="1"/>
  <c r="J2004" i="4"/>
  <c r="K2004" i="4" s="1"/>
  <c r="J2013" i="4"/>
  <c r="K2013" i="4" s="1"/>
  <c r="J2023" i="4"/>
  <c r="K2023" i="4" s="1"/>
  <c r="J2005" i="4"/>
  <c r="K2005" i="4" s="1"/>
  <c r="J2015" i="4"/>
  <c r="K2015" i="4" s="1"/>
  <c r="J2024" i="4"/>
  <c r="K2024" i="4" s="1"/>
  <c r="J2007" i="4"/>
  <c r="K2007" i="4" s="1"/>
  <c r="J2016" i="4"/>
  <c r="K2016" i="4" s="1"/>
  <c r="J2008" i="4"/>
  <c r="K2008" i="4" s="1"/>
  <c r="J2017" i="4"/>
  <c r="K2017" i="4" s="1"/>
  <c r="J2000" i="4"/>
  <c r="K2000" i="4" s="1"/>
  <c r="J2009" i="4"/>
  <c r="K2009" i="4" s="1"/>
  <c r="J2018" i="4"/>
  <c r="K2018" i="4" s="1"/>
  <c r="J2002" i="4"/>
  <c r="K2002" i="4" s="1"/>
  <c r="J2010" i="4"/>
  <c r="K2010" i="4" s="1"/>
  <c r="J2011" i="4"/>
  <c r="K2011" i="4" s="1"/>
  <c r="J2019" i="4"/>
  <c r="K2019" i="4" s="1"/>
  <c r="J2020" i="4"/>
  <c r="K2020" i="4" s="1"/>
  <c r="J2001" i="4"/>
  <c r="K2001" i="4" s="1"/>
  <c r="J311" i="4"/>
  <c r="K311" i="4" s="1"/>
  <c r="J1694" i="4"/>
  <c r="K1694" i="4" s="1"/>
  <c r="J163" i="4"/>
  <c r="K163" i="4" s="1"/>
  <c r="J155" i="4"/>
  <c r="K155" i="4" s="1"/>
  <c r="J1604" i="4"/>
  <c r="K1604" i="4" s="1"/>
  <c r="J4633" i="4"/>
  <c r="K4633" i="4" s="1"/>
  <c r="J4625" i="4"/>
  <c r="K4625" i="4" s="1"/>
  <c r="J1347" i="4"/>
  <c r="K1347" i="4" s="1"/>
  <c r="J4616" i="4"/>
  <c r="K4616" i="4" s="1"/>
  <c r="J4608" i="4"/>
  <c r="K4608" i="4" s="1"/>
  <c r="J4600" i="4"/>
  <c r="K4600" i="4" s="1"/>
  <c r="J4592" i="4"/>
  <c r="K4592" i="4" s="1"/>
  <c r="J4584" i="4"/>
  <c r="K4584" i="4" s="1"/>
  <c r="J4568" i="4"/>
  <c r="K4568" i="4" s="1"/>
  <c r="J4560" i="4"/>
  <c r="K4560" i="4" s="1"/>
  <c r="J4536" i="4"/>
  <c r="K4536" i="4" s="1"/>
  <c r="J4528" i="4"/>
  <c r="K4528" i="4" s="1"/>
  <c r="J4520" i="4"/>
  <c r="K4520" i="4" s="1"/>
  <c r="J304" i="4"/>
  <c r="K304" i="4" s="1"/>
  <c r="J296" i="4"/>
  <c r="K296" i="4" s="1"/>
  <c r="J4511" i="4"/>
  <c r="K4511" i="4" s="1"/>
  <c r="J4503" i="4"/>
  <c r="K4503" i="4" s="1"/>
  <c r="J4495" i="4"/>
  <c r="K4495" i="4" s="1"/>
  <c r="J1144" i="4"/>
  <c r="K1144" i="4" s="1"/>
  <c r="J1136" i="4"/>
  <c r="K1136" i="4" s="1"/>
  <c r="J1687" i="4"/>
  <c r="K1687" i="4" s="1"/>
  <c r="J4468" i="4"/>
  <c r="K4468" i="4" s="1"/>
  <c r="J1598" i="4"/>
  <c r="K1598" i="4" s="1"/>
  <c r="J4458" i="4"/>
  <c r="K4458" i="4" s="1"/>
  <c r="J4450" i="4"/>
  <c r="K4450" i="4" s="1"/>
  <c r="J4442" i="4"/>
  <c r="K4442" i="4" s="1"/>
  <c r="J432" i="4"/>
  <c r="K432" i="4" s="1"/>
  <c r="J4435" i="4"/>
  <c r="K4435" i="4" s="1"/>
  <c r="J4427" i="4"/>
  <c r="K4427" i="4" s="1"/>
  <c r="J4419" i="4"/>
  <c r="K4419" i="4" s="1"/>
  <c r="J4411" i="4"/>
  <c r="K4411" i="4" s="1"/>
  <c r="J4403" i="4"/>
  <c r="K4403" i="4" s="1"/>
  <c r="J4395" i="4"/>
  <c r="K4395" i="4" s="1"/>
  <c r="J4388" i="4"/>
  <c r="K4388" i="4" s="1"/>
  <c r="J4380" i="4"/>
  <c r="K4380" i="4" s="1"/>
  <c r="J4372" i="4"/>
  <c r="K4372" i="4" s="1"/>
  <c r="J4364" i="4"/>
  <c r="K4364" i="4" s="1"/>
  <c r="J4356" i="4"/>
  <c r="K4356" i="4" s="1"/>
  <c r="J4348" i="4"/>
  <c r="K4348" i="4" s="1"/>
  <c r="J1334" i="4"/>
  <c r="K1334" i="4" s="1"/>
  <c r="J1129" i="4"/>
  <c r="K1129" i="4" s="1"/>
  <c r="J416" i="4"/>
  <c r="K416" i="4" s="1"/>
  <c r="J408" i="4"/>
  <c r="K408" i="4" s="1"/>
  <c r="J4324" i="4"/>
  <c r="K4324" i="4" s="1"/>
  <c r="J4316" i="4"/>
  <c r="K4316" i="4" s="1"/>
  <c r="J4308" i="4"/>
  <c r="K4308" i="4" s="1"/>
  <c r="J4300" i="4"/>
  <c r="K4300" i="4" s="1"/>
  <c r="J4292" i="4"/>
  <c r="K4292" i="4" s="1"/>
  <c r="J4284" i="4"/>
  <c r="K4284" i="4" s="1"/>
  <c r="J4276" i="4"/>
  <c r="K4276" i="4" s="1"/>
  <c r="J1328" i="4"/>
  <c r="K1328" i="4" s="1"/>
  <c r="J4265" i="4"/>
  <c r="K4265" i="4" s="1"/>
  <c r="J4257" i="4"/>
  <c r="K4257" i="4" s="1"/>
  <c r="J4249" i="4"/>
  <c r="K4249" i="4" s="1"/>
  <c r="J4241" i="4"/>
  <c r="K4241" i="4" s="1"/>
  <c r="J4233" i="4"/>
  <c r="K4233" i="4" s="1"/>
  <c r="J4225" i="4"/>
  <c r="K4225" i="4" s="1"/>
  <c r="J4217" i="4"/>
  <c r="K4217" i="4" s="1"/>
  <c r="J1122" i="4"/>
  <c r="K1122" i="4" s="1"/>
  <c r="J1493" i="4"/>
  <c r="K1493" i="4" s="1"/>
  <c r="J1682" i="4"/>
  <c r="K1682" i="4" s="1"/>
  <c r="J4209" i="4"/>
  <c r="K4209" i="4" s="1"/>
  <c r="J1487" i="4"/>
  <c r="K1487" i="4" s="1"/>
  <c r="J1479" i="4"/>
  <c r="K1479" i="4" s="1"/>
  <c r="J4195" i="4"/>
  <c r="K4195" i="4" s="1"/>
  <c r="J4179" i="4"/>
  <c r="K4179" i="4" s="1"/>
  <c r="J4171" i="4"/>
  <c r="K4171" i="4" s="1"/>
  <c r="J1313" i="4"/>
  <c r="K1313" i="4" s="1"/>
  <c r="J4165" i="4"/>
  <c r="K4165" i="4" s="1"/>
  <c r="J150" i="4"/>
  <c r="K150" i="4" s="1"/>
  <c r="J4153" i="4"/>
  <c r="K4153" i="4" s="1"/>
  <c r="J544" i="4"/>
  <c r="K544" i="4" s="1"/>
  <c r="J536" i="4"/>
  <c r="K536" i="4" s="1"/>
  <c r="J851" i="4"/>
  <c r="K851" i="4" s="1"/>
  <c r="J843" i="4"/>
  <c r="K843" i="4" s="1"/>
  <c r="J835" i="4"/>
  <c r="K835" i="4" s="1"/>
  <c r="J4139" i="4"/>
  <c r="K4139" i="4" s="1"/>
  <c r="J1118" i="4"/>
  <c r="K1118" i="4" s="1"/>
  <c r="J1110" i="4"/>
  <c r="K1110" i="4" s="1"/>
  <c r="J4131" i="4"/>
  <c r="K4131" i="4" s="1"/>
  <c r="J4115" i="4"/>
  <c r="K4115" i="4" s="1"/>
  <c r="J4107" i="4"/>
  <c r="K4107" i="4" s="1"/>
  <c r="J4099" i="4"/>
  <c r="K4099" i="4" s="1"/>
  <c r="J4091" i="4"/>
  <c r="K4091" i="4" s="1"/>
  <c r="J4083" i="4"/>
  <c r="K4083" i="4" s="1"/>
  <c r="J4075" i="4"/>
  <c r="K4075" i="4" s="1"/>
  <c r="J525" i="4"/>
  <c r="K525" i="4" s="1"/>
  <c r="J4065" i="4"/>
  <c r="K4065" i="4" s="1"/>
  <c r="J824" i="4"/>
  <c r="K824" i="4" s="1"/>
  <c r="J4063" i="4"/>
  <c r="K4063" i="4" s="1"/>
  <c r="J4055" i="4"/>
  <c r="K4055" i="4" s="1"/>
  <c r="J813" i="4"/>
  <c r="K813" i="4" s="1"/>
  <c r="J805" i="4"/>
  <c r="K805" i="4" s="1"/>
  <c r="J288" i="4"/>
  <c r="K288" i="4" s="1"/>
  <c r="J280" i="4"/>
  <c r="K280" i="4" s="1"/>
  <c r="J4051" i="4"/>
  <c r="K4051" i="4" s="1"/>
  <c r="J4043" i="4"/>
  <c r="K4043" i="4" s="1"/>
  <c r="J1282" i="4"/>
  <c r="K1282" i="4" s="1"/>
  <c r="J4042" i="4"/>
  <c r="K4042" i="4" s="1"/>
  <c r="J4034" i="4"/>
  <c r="K4034" i="4" s="1"/>
  <c r="J4026" i="4"/>
  <c r="K4026" i="4" s="1"/>
  <c r="J799" i="4"/>
  <c r="K799" i="4" s="1"/>
  <c r="J791" i="4"/>
  <c r="K791" i="4" s="1"/>
  <c r="J122" i="4"/>
  <c r="K122" i="4" s="1"/>
  <c r="J397" i="4"/>
  <c r="K397" i="4" s="1"/>
  <c r="J389" i="4"/>
  <c r="K389" i="4" s="1"/>
  <c r="J4013" i="4"/>
  <c r="K4013" i="4" s="1"/>
  <c r="J1475" i="4"/>
  <c r="K1475" i="4" s="1"/>
  <c r="J1099" i="4"/>
  <c r="K1099" i="4" s="1"/>
  <c r="J4006" i="4"/>
  <c r="K4006" i="4" s="1"/>
  <c r="J3998" i="4"/>
  <c r="K3998" i="4" s="1"/>
  <c r="J3990" i="4"/>
  <c r="K3990" i="4" s="1"/>
  <c r="J3982" i="4"/>
  <c r="K3982" i="4" s="1"/>
  <c r="J3974" i="4"/>
  <c r="K3974" i="4" s="1"/>
  <c r="J1665" i="4"/>
  <c r="K1665" i="4" s="1"/>
  <c r="J1657" i="4"/>
  <c r="K1657" i="4" s="1"/>
  <c r="J268" i="4"/>
  <c r="K268" i="4" s="1"/>
  <c r="J3964" i="4"/>
  <c r="K3964" i="4" s="1"/>
  <c r="I606" i="2"/>
  <c r="J606" i="2" s="1"/>
  <c r="I608" i="2"/>
  <c r="J608" i="2" s="1"/>
  <c r="I607" i="2"/>
  <c r="J607" i="2" s="1"/>
  <c r="J3534" i="4"/>
  <c r="K3534" i="4" s="1"/>
  <c r="J3535" i="4"/>
  <c r="K3535" i="4" s="1"/>
  <c r="J3530" i="4"/>
  <c r="K3530" i="4" s="1"/>
  <c r="J3538" i="4"/>
  <c r="K3538" i="4" s="1"/>
  <c r="J3537" i="4"/>
  <c r="K3537" i="4" s="1"/>
  <c r="J3539" i="4"/>
  <c r="K3539" i="4" s="1"/>
  <c r="J3540" i="4"/>
  <c r="K3540" i="4" s="1"/>
  <c r="J3531" i="4"/>
  <c r="K3531" i="4" s="1"/>
  <c r="J3532" i="4"/>
  <c r="K3532" i="4" s="1"/>
  <c r="J3533" i="4"/>
  <c r="K3533" i="4" s="1"/>
  <c r="J3536" i="4"/>
  <c r="K3536" i="4" s="1"/>
  <c r="I477" i="2"/>
  <c r="J477" i="2" s="1"/>
  <c r="I478" i="2"/>
  <c r="J478" i="2" s="1"/>
  <c r="J1431" i="4"/>
  <c r="K1431" i="4" s="1"/>
  <c r="J1432" i="4"/>
  <c r="K1432" i="4" s="1"/>
  <c r="J1433" i="4"/>
  <c r="K1433" i="4" s="1"/>
  <c r="J1434" i="4"/>
  <c r="K1434" i="4" s="1"/>
  <c r="J1435" i="4"/>
  <c r="K1435" i="4" s="1"/>
  <c r="J1436" i="4"/>
  <c r="K1436" i="4" s="1"/>
  <c r="J1437" i="4"/>
  <c r="K1437" i="4" s="1"/>
  <c r="I351" i="2"/>
  <c r="J351" i="2" s="1"/>
  <c r="I352" i="2"/>
  <c r="J352" i="2" s="1"/>
  <c r="J2661" i="4"/>
  <c r="K2661" i="4" s="1"/>
  <c r="J2662" i="4"/>
  <c r="K2662" i="4" s="1"/>
  <c r="J2655" i="4"/>
  <c r="K2655" i="4" s="1"/>
  <c r="J2663" i="4"/>
  <c r="K2663" i="4" s="1"/>
  <c r="J2656" i="4"/>
  <c r="K2656" i="4" s="1"/>
  <c r="J2664" i="4"/>
  <c r="K2664" i="4" s="1"/>
  <c r="J2657" i="4"/>
  <c r="K2657" i="4" s="1"/>
  <c r="J2665" i="4"/>
  <c r="K2665" i="4" s="1"/>
  <c r="J2658" i="4"/>
  <c r="K2658" i="4" s="1"/>
  <c r="J2659" i="4"/>
  <c r="K2659" i="4" s="1"/>
  <c r="J2660" i="4"/>
  <c r="K2660" i="4" s="1"/>
  <c r="I157" i="2"/>
  <c r="J157" i="2" s="1"/>
  <c r="I156" i="2"/>
  <c r="J156" i="2" s="1"/>
  <c r="J1185" i="4"/>
  <c r="K1185" i="4" s="1"/>
  <c r="J1186" i="4"/>
  <c r="K1186" i="4" s="1"/>
  <c r="J1187" i="4"/>
  <c r="K1187" i="4" s="1"/>
  <c r="J1188" i="4"/>
  <c r="K1188" i="4" s="1"/>
  <c r="J1189" i="4"/>
  <c r="K1189" i="4" s="1"/>
  <c r="J1182" i="4"/>
  <c r="K1182" i="4" s="1"/>
  <c r="J1190" i="4"/>
  <c r="K1190" i="4" s="1"/>
  <c r="J1183" i="4"/>
  <c r="K1183" i="4" s="1"/>
  <c r="J1184" i="4"/>
  <c r="K1184" i="4" s="1"/>
  <c r="J1191" i="4"/>
  <c r="K1191" i="4" s="1"/>
  <c r="I730" i="2"/>
  <c r="J730" i="2" s="1"/>
  <c r="I731" i="2"/>
  <c r="J731" i="2" s="1"/>
  <c r="J1646" i="4"/>
  <c r="K1646" i="4" s="1"/>
  <c r="I504" i="2"/>
  <c r="J504" i="2" s="1"/>
  <c r="I506" i="2"/>
  <c r="J506" i="2" s="1"/>
  <c r="I505" i="2"/>
  <c r="J505" i="2" s="1"/>
  <c r="J1006" i="4"/>
  <c r="K1006" i="4" s="1"/>
  <c r="J1007" i="4"/>
  <c r="K1007" i="4" s="1"/>
  <c r="J1008" i="4"/>
  <c r="K1008" i="4" s="1"/>
  <c r="J1009" i="4"/>
  <c r="K1009" i="4" s="1"/>
  <c r="J1002" i="4"/>
  <c r="K1002" i="4" s="1"/>
  <c r="J1004" i="4"/>
  <c r="K1004" i="4" s="1"/>
  <c r="J1005" i="4"/>
  <c r="K1005" i="4" s="1"/>
  <c r="J1003" i="4"/>
  <c r="K1003" i="4" s="1"/>
  <c r="I411" i="2"/>
  <c r="J411" i="2" s="1"/>
  <c r="I412" i="2"/>
  <c r="J412" i="2" s="1"/>
  <c r="J1419" i="4"/>
  <c r="K1419" i="4" s="1"/>
  <c r="J1427" i="4"/>
  <c r="K1427" i="4" s="1"/>
  <c r="J1420" i="4"/>
  <c r="K1420" i="4" s="1"/>
  <c r="J1428" i="4"/>
  <c r="K1428" i="4" s="1"/>
  <c r="J1421" i="4"/>
  <c r="K1421" i="4" s="1"/>
  <c r="J1429" i="4"/>
  <c r="K1429" i="4" s="1"/>
  <c r="J1414" i="4"/>
  <c r="K1414" i="4" s="1"/>
  <c r="J1422" i="4"/>
  <c r="K1422" i="4" s="1"/>
  <c r="J1430" i="4"/>
  <c r="K1430" i="4" s="1"/>
  <c r="J1415" i="4"/>
  <c r="K1415" i="4" s="1"/>
  <c r="J1423" i="4"/>
  <c r="K1423" i="4" s="1"/>
  <c r="J1416" i="4"/>
  <c r="K1416" i="4" s="1"/>
  <c r="J1417" i="4"/>
  <c r="K1417" i="4" s="1"/>
  <c r="J1418" i="4"/>
  <c r="K1418" i="4" s="1"/>
  <c r="J1424" i="4"/>
  <c r="K1424" i="4" s="1"/>
  <c r="J1425" i="4"/>
  <c r="K1425" i="4" s="1"/>
  <c r="J1426" i="4"/>
  <c r="K1426" i="4" s="1"/>
  <c r="I328" i="2"/>
  <c r="J328" i="2" s="1"/>
  <c r="I329" i="2"/>
  <c r="J329" i="2" s="1"/>
  <c r="I330" i="2"/>
  <c r="J330" i="2" s="1"/>
  <c r="I240" i="2"/>
  <c r="J240" i="2" s="1"/>
  <c r="J2326" i="4"/>
  <c r="K2326" i="4" s="1"/>
  <c r="J2322" i="4"/>
  <c r="K2322" i="4" s="1"/>
  <c r="J2323" i="4"/>
  <c r="K2323" i="4" s="1"/>
  <c r="J2324" i="4"/>
  <c r="K2324" i="4" s="1"/>
  <c r="J2325" i="4"/>
  <c r="K2325" i="4" s="1"/>
  <c r="J2327" i="4"/>
  <c r="K2327" i="4" s="1"/>
  <c r="J2329" i="4"/>
  <c r="K2329" i="4" s="1"/>
  <c r="J2328" i="4"/>
  <c r="K2328" i="4" s="1"/>
  <c r="I155" i="2"/>
  <c r="J155" i="2" s="1"/>
  <c r="J29" i="4"/>
  <c r="K29" i="4" s="1"/>
  <c r="J37" i="4"/>
  <c r="K37" i="4" s="1"/>
  <c r="J30" i="4"/>
  <c r="K30" i="4" s="1"/>
  <c r="J38" i="4"/>
  <c r="K38" i="4" s="1"/>
  <c r="J31" i="4"/>
  <c r="K31" i="4" s="1"/>
  <c r="J39" i="4"/>
  <c r="K39" i="4" s="1"/>
  <c r="J32" i="4"/>
  <c r="K32" i="4" s="1"/>
  <c r="J40" i="4"/>
  <c r="K40" i="4" s="1"/>
  <c r="J33" i="4"/>
  <c r="K33" i="4" s="1"/>
  <c r="J41" i="4"/>
  <c r="K41" i="4" s="1"/>
  <c r="J26" i="4"/>
  <c r="K26" i="4" s="1"/>
  <c r="J34" i="4"/>
  <c r="K34" i="4" s="1"/>
  <c r="J27" i="4"/>
  <c r="K27" i="4" s="1"/>
  <c r="J28" i="4"/>
  <c r="K28" i="4" s="1"/>
  <c r="J35" i="4"/>
  <c r="K35" i="4" s="1"/>
  <c r="J36" i="4"/>
  <c r="K36" i="4" s="1"/>
  <c r="I104" i="2"/>
  <c r="J104" i="2" s="1"/>
  <c r="J1914" i="4"/>
  <c r="K1914" i="4" s="1"/>
  <c r="J1915" i="4"/>
  <c r="K1915" i="4" s="1"/>
  <c r="J1917" i="4"/>
  <c r="K1917" i="4" s="1"/>
  <c r="J1916" i="4"/>
  <c r="K1916" i="4" s="1"/>
  <c r="I76" i="2"/>
  <c r="J76" i="2" s="1"/>
  <c r="J584" i="4"/>
  <c r="K584" i="4" s="1"/>
  <c r="J592" i="4"/>
  <c r="K592" i="4" s="1"/>
  <c r="J585" i="4"/>
  <c r="K585" i="4" s="1"/>
  <c r="J593" i="4"/>
  <c r="K593" i="4" s="1"/>
  <c r="J587" i="4"/>
  <c r="K587" i="4" s="1"/>
  <c r="J588" i="4"/>
  <c r="K588" i="4" s="1"/>
  <c r="J589" i="4"/>
  <c r="K589" i="4" s="1"/>
  <c r="J590" i="4"/>
  <c r="K590" i="4" s="1"/>
  <c r="J591" i="4"/>
  <c r="K591" i="4" s="1"/>
  <c r="J594" i="4"/>
  <c r="K594" i="4" s="1"/>
  <c r="J586" i="4"/>
  <c r="K586" i="4" s="1"/>
  <c r="I59" i="2"/>
  <c r="J59" i="2" s="1"/>
  <c r="I61" i="2"/>
  <c r="J61" i="2" s="1"/>
  <c r="I62" i="2"/>
  <c r="J62" i="2" s="1"/>
  <c r="I65" i="2"/>
  <c r="J65" i="2" s="1"/>
  <c r="I60" i="2"/>
  <c r="J60" i="2" s="1"/>
  <c r="I63" i="2"/>
  <c r="J63" i="2" s="1"/>
  <c r="I64" i="2"/>
  <c r="J64" i="2" s="1"/>
  <c r="J858" i="4"/>
  <c r="K858" i="4" s="1"/>
  <c r="J866" i="4"/>
  <c r="K866" i="4" s="1"/>
  <c r="J874" i="4"/>
  <c r="K874" i="4" s="1"/>
  <c r="J882" i="4"/>
  <c r="K882" i="4" s="1"/>
  <c r="J859" i="4"/>
  <c r="K859" i="4" s="1"/>
  <c r="J867" i="4"/>
  <c r="K867" i="4" s="1"/>
  <c r="J875" i="4"/>
  <c r="K875" i="4" s="1"/>
  <c r="J883" i="4"/>
  <c r="K883" i="4" s="1"/>
  <c r="J863" i="4"/>
  <c r="K863" i="4" s="1"/>
  <c r="J873" i="4"/>
  <c r="K873" i="4" s="1"/>
  <c r="J864" i="4"/>
  <c r="K864" i="4" s="1"/>
  <c r="J876" i="4"/>
  <c r="K876" i="4" s="1"/>
  <c r="J865" i="4"/>
  <c r="K865" i="4" s="1"/>
  <c r="J877" i="4"/>
  <c r="K877" i="4" s="1"/>
  <c r="J856" i="4"/>
  <c r="K856" i="4" s="1"/>
  <c r="J868" i="4"/>
  <c r="K868" i="4" s="1"/>
  <c r="J878" i="4"/>
  <c r="K878" i="4" s="1"/>
  <c r="J857" i="4"/>
  <c r="K857" i="4" s="1"/>
  <c r="J869" i="4"/>
  <c r="K869" i="4" s="1"/>
  <c r="J879" i="4"/>
  <c r="K879" i="4" s="1"/>
  <c r="J860" i="4"/>
  <c r="K860" i="4" s="1"/>
  <c r="J870" i="4"/>
  <c r="K870" i="4" s="1"/>
  <c r="J880" i="4"/>
  <c r="K880" i="4" s="1"/>
  <c r="J861" i="4"/>
  <c r="K861" i="4" s="1"/>
  <c r="J862" i="4"/>
  <c r="K862" i="4" s="1"/>
  <c r="J871" i="4"/>
  <c r="K871" i="4" s="1"/>
  <c r="J872" i="4"/>
  <c r="K872" i="4" s="1"/>
  <c r="J881" i="4"/>
  <c r="K881" i="4" s="1"/>
  <c r="I41" i="2"/>
  <c r="J41" i="2" s="1"/>
  <c r="I42" i="2"/>
  <c r="J42" i="2" s="1"/>
  <c r="J1742" i="4"/>
  <c r="K1742" i="4" s="1"/>
  <c r="J1743" i="4"/>
  <c r="K1743" i="4" s="1"/>
  <c r="J1741" i="4"/>
  <c r="K1741" i="4" s="1"/>
  <c r="J1744" i="4"/>
  <c r="K1744" i="4" s="1"/>
  <c r="J1745" i="4"/>
  <c r="K1745" i="4" s="1"/>
  <c r="J1746" i="4"/>
  <c r="K1746" i="4" s="1"/>
  <c r="J1747" i="4"/>
  <c r="K1747" i="4" s="1"/>
  <c r="J1738" i="4"/>
  <c r="K1738" i="4" s="1"/>
  <c r="J1739" i="4"/>
  <c r="K1739" i="4" s="1"/>
  <c r="J1740" i="4"/>
  <c r="K1740" i="4" s="1"/>
  <c r="I26" i="2"/>
  <c r="J26" i="2" s="1"/>
  <c r="I25" i="2"/>
  <c r="J25" i="2" s="1"/>
  <c r="J1701" i="4"/>
  <c r="K1701" i="4" s="1"/>
  <c r="J1702" i="4"/>
  <c r="K1702" i="4" s="1"/>
  <c r="J1703" i="4"/>
  <c r="K1703" i="4" s="1"/>
  <c r="J1704" i="4"/>
  <c r="K1704" i="4" s="1"/>
  <c r="J1705" i="4"/>
  <c r="K1705" i="4" s="1"/>
  <c r="J1706" i="4"/>
  <c r="K1706" i="4" s="1"/>
  <c r="J1707" i="4"/>
  <c r="K1707" i="4" s="1"/>
  <c r="J1708" i="4"/>
  <c r="K1708" i="4" s="1"/>
  <c r="I954" i="2"/>
  <c r="J954" i="2" s="1"/>
  <c r="I955" i="2"/>
  <c r="J955" i="2" s="1"/>
  <c r="I935" i="2"/>
  <c r="J935" i="2" s="1"/>
  <c r="I934" i="2"/>
  <c r="J934" i="2" s="1"/>
  <c r="I933" i="2"/>
  <c r="J933" i="2" s="1"/>
  <c r="I920" i="2"/>
  <c r="J920" i="2" s="1"/>
  <c r="I921" i="2"/>
  <c r="J921" i="2" s="1"/>
  <c r="I922" i="2"/>
  <c r="J922" i="2" s="1"/>
  <c r="I895" i="2"/>
  <c r="J895" i="2" s="1"/>
  <c r="I896" i="2"/>
  <c r="J896" i="2" s="1"/>
  <c r="I856" i="2"/>
  <c r="J856" i="2" s="1"/>
  <c r="I857" i="2"/>
  <c r="J857" i="2" s="1"/>
  <c r="I823" i="2"/>
  <c r="J823" i="2" s="1"/>
  <c r="I824" i="2"/>
  <c r="J824" i="2" s="1"/>
  <c r="I805" i="2"/>
  <c r="J805" i="2" s="1"/>
  <c r="I806" i="2"/>
  <c r="J806" i="2" s="1"/>
  <c r="I785" i="2"/>
  <c r="J785" i="2" s="1"/>
  <c r="I786" i="2"/>
  <c r="J786" i="2" s="1"/>
  <c r="I771" i="2"/>
  <c r="I772" i="2"/>
  <c r="J772" i="2" s="1"/>
  <c r="I722" i="2"/>
  <c r="J722" i="2" s="1"/>
  <c r="I721" i="2"/>
  <c r="J721" i="2" s="1"/>
  <c r="J67" i="4"/>
  <c r="K67" i="4" s="1"/>
  <c r="J75" i="4"/>
  <c r="K75" i="4" s="1"/>
  <c r="J68" i="4"/>
  <c r="K68" i="4" s="1"/>
  <c r="J76" i="4"/>
  <c r="K76" i="4" s="1"/>
  <c r="J69" i="4"/>
  <c r="K69" i="4" s="1"/>
  <c r="J77" i="4"/>
  <c r="K77" i="4" s="1"/>
  <c r="J70" i="4"/>
  <c r="K70" i="4" s="1"/>
  <c r="J71" i="4"/>
  <c r="K71" i="4" s="1"/>
  <c r="J72" i="4"/>
  <c r="K72" i="4" s="1"/>
  <c r="I704" i="2"/>
  <c r="J704" i="2" s="1"/>
  <c r="I702" i="2"/>
  <c r="J702" i="2" s="1"/>
  <c r="I703" i="2"/>
  <c r="J703" i="2" s="1"/>
  <c r="J5" i="4"/>
  <c r="K5" i="4" s="1"/>
  <c r="J13" i="4"/>
  <c r="K13" i="4" s="1"/>
  <c r="J21" i="4"/>
  <c r="K21" i="4" s="1"/>
  <c r="J6" i="4"/>
  <c r="K6" i="4" s="1"/>
  <c r="J14" i="4"/>
  <c r="K14" i="4" s="1"/>
  <c r="J22" i="4"/>
  <c r="K22" i="4" s="1"/>
  <c r="J7" i="4"/>
  <c r="K7" i="4" s="1"/>
  <c r="J15" i="4"/>
  <c r="K15" i="4" s="1"/>
  <c r="J23" i="4"/>
  <c r="K23" i="4" s="1"/>
  <c r="J8" i="4"/>
  <c r="K8" i="4" s="1"/>
  <c r="J16" i="4"/>
  <c r="K16" i="4" s="1"/>
  <c r="J24" i="4"/>
  <c r="K24" i="4" s="1"/>
  <c r="J9" i="4"/>
  <c r="K9" i="4" s="1"/>
  <c r="J17" i="4"/>
  <c r="K17" i="4" s="1"/>
  <c r="J25" i="4"/>
  <c r="K25" i="4" s="1"/>
  <c r="J2" i="4"/>
  <c r="K2" i="4" s="1"/>
  <c r="J10" i="4"/>
  <c r="K10" i="4" s="1"/>
  <c r="J18" i="4"/>
  <c r="K18" i="4" s="1"/>
  <c r="J3" i="4"/>
  <c r="J11" i="4"/>
  <c r="K11" i="4" s="1"/>
  <c r="J19" i="4"/>
  <c r="K19" i="4" s="1"/>
  <c r="J4" i="4"/>
  <c r="K4" i="4" s="1"/>
  <c r="J12" i="4"/>
  <c r="K12" i="4" s="1"/>
  <c r="J20" i="4"/>
  <c r="K20" i="4" s="1"/>
  <c r="I686" i="2"/>
  <c r="J686" i="2" s="1"/>
  <c r="I687" i="2"/>
  <c r="J687" i="2" s="1"/>
  <c r="J3829" i="4"/>
  <c r="K3829" i="4" s="1"/>
  <c r="J3837" i="4"/>
  <c r="K3837" i="4" s="1"/>
  <c r="J3822" i="4"/>
  <c r="K3822" i="4" s="1"/>
  <c r="J3830" i="4"/>
  <c r="K3830" i="4" s="1"/>
  <c r="J3823" i="4"/>
  <c r="K3823" i="4" s="1"/>
  <c r="J3831" i="4"/>
  <c r="K3831" i="4" s="1"/>
  <c r="J3824" i="4"/>
  <c r="K3824" i="4" s="1"/>
  <c r="J3832" i="4"/>
  <c r="K3832" i="4" s="1"/>
  <c r="J3825" i="4"/>
  <c r="K3825" i="4" s="1"/>
  <c r="J3833" i="4"/>
  <c r="K3833" i="4" s="1"/>
  <c r="J3826" i="4"/>
  <c r="K3826" i="4" s="1"/>
  <c r="J3834" i="4"/>
  <c r="K3834" i="4" s="1"/>
  <c r="J3827" i="4"/>
  <c r="K3827" i="4" s="1"/>
  <c r="J3835" i="4"/>
  <c r="K3835" i="4" s="1"/>
  <c r="J3828" i="4"/>
  <c r="K3828" i="4" s="1"/>
  <c r="J3836" i="4"/>
  <c r="K3836" i="4" s="1"/>
  <c r="I667" i="2"/>
  <c r="J667" i="2" s="1"/>
  <c r="I670" i="2"/>
  <c r="J670" i="2" s="1"/>
  <c r="I671" i="2"/>
  <c r="J671" i="2" s="1"/>
  <c r="I668" i="2"/>
  <c r="J668" i="2" s="1"/>
  <c r="I669" i="2"/>
  <c r="J669" i="2" s="1"/>
  <c r="J3747" i="4"/>
  <c r="K3747" i="4" s="1"/>
  <c r="J3755" i="4"/>
  <c r="K3755" i="4" s="1"/>
  <c r="J3763" i="4"/>
  <c r="K3763" i="4" s="1"/>
  <c r="J3771" i="4"/>
  <c r="K3771" i="4" s="1"/>
  <c r="J3748" i="4"/>
  <c r="K3748" i="4" s="1"/>
  <c r="J3756" i="4"/>
  <c r="K3756" i="4" s="1"/>
  <c r="J3751" i="4"/>
  <c r="K3751" i="4" s="1"/>
  <c r="J3761" i="4"/>
  <c r="K3761" i="4" s="1"/>
  <c r="J3770" i="4"/>
  <c r="K3770" i="4" s="1"/>
  <c r="J3752" i="4"/>
  <c r="K3752" i="4" s="1"/>
  <c r="J3762" i="4"/>
  <c r="K3762" i="4" s="1"/>
  <c r="J3753" i="4"/>
  <c r="K3753" i="4" s="1"/>
  <c r="J3764" i="4"/>
  <c r="K3764" i="4" s="1"/>
  <c r="J3754" i="4"/>
  <c r="K3754" i="4" s="1"/>
  <c r="J3765" i="4"/>
  <c r="K3765" i="4" s="1"/>
  <c r="J3757" i="4"/>
  <c r="K3757" i="4" s="1"/>
  <c r="J3766" i="4"/>
  <c r="K3766" i="4" s="1"/>
  <c r="J3758" i="4"/>
  <c r="K3758" i="4" s="1"/>
  <c r="J3767" i="4"/>
  <c r="K3767" i="4" s="1"/>
  <c r="J3749" i="4"/>
  <c r="K3749" i="4" s="1"/>
  <c r="J3759" i="4"/>
  <c r="K3759" i="4" s="1"/>
  <c r="J3768" i="4"/>
  <c r="K3768" i="4" s="1"/>
  <c r="J3750" i="4"/>
  <c r="K3750" i="4" s="1"/>
  <c r="J3760" i="4"/>
  <c r="K3760" i="4" s="1"/>
  <c r="J3769" i="4"/>
  <c r="K3769" i="4" s="1"/>
  <c r="I655" i="2"/>
  <c r="J655" i="2" s="1"/>
  <c r="J3713" i="4"/>
  <c r="K3713" i="4" s="1"/>
  <c r="J3721" i="4"/>
  <c r="K3721" i="4" s="1"/>
  <c r="J3714" i="4"/>
  <c r="K3714" i="4" s="1"/>
  <c r="J3722" i="4"/>
  <c r="K3722" i="4" s="1"/>
  <c r="J3715" i="4"/>
  <c r="K3715" i="4" s="1"/>
  <c r="J3716" i="4"/>
  <c r="K3716" i="4" s="1"/>
  <c r="J3717" i="4"/>
  <c r="K3717" i="4" s="1"/>
  <c r="J3718" i="4"/>
  <c r="K3718" i="4" s="1"/>
  <c r="J3709" i="4"/>
  <c r="K3709" i="4" s="1"/>
  <c r="J3719" i="4"/>
  <c r="K3719" i="4" s="1"/>
  <c r="J3710" i="4"/>
  <c r="K3710" i="4" s="1"/>
  <c r="J3720" i="4"/>
  <c r="K3720" i="4" s="1"/>
  <c r="J3711" i="4"/>
  <c r="K3711" i="4" s="1"/>
  <c r="J3723" i="4"/>
  <c r="K3723" i="4" s="1"/>
  <c r="J3712" i="4"/>
  <c r="K3712" i="4" s="1"/>
  <c r="I632" i="2"/>
  <c r="J632" i="2" s="1"/>
  <c r="I640" i="2"/>
  <c r="J640" i="2" s="1"/>
  <c r="I634" i="2"/>
  <c r="J634" i="2" s="1"/>
  <c r="I642" i="2"/>
  <c r="J642" i="2" s="1"/>
  <c r="I635" i="2"/>
  <c r="J635" i="2" s="1"/>
  <c r="I643" i="2"/>
  <c r="J643" i="2" s="1"/>
  <c r="I637" i="2"/>
  <c r="J637" i="2" s="1"/>
  <c r="I639" i="2"/>
  <c r="J639" i="2" s="1"/>
  <c r="I641" i="2"/>
  <c r="J641" i="2" s="1"/>
  <c r="I644" i="2"/>
  <c r="J644" i="2" s="1"/>
  <c r="I631" i="2"/>
  <c r="J631" i="2" s="1"/>
  <c r="I633" i="2"/>
  <c r="J633" i="2" s="1"/>
  <c r="I636" i="2"/>
  <c r="J636" i="2" s="1"/>
  <c r="I638" i="2"/>
  <c r="J638" i="2" s="1"/>
  <c r="J3665" i="4"/>
  <c r="K3665" i="4" s="1"/>
  <c r="J3673" i="4"/>
  <c r="K3673" i="4" s="1"/>
  <c r="J3681" i="4"/>
  <c r="K3681" i="4" s="1"/>
  <c r="J3666" i="4"/>
  <c r="K3666" i="4" s="1"/>
  <c r="J3674" i="4"/>
  <c r="K3674" i="4" s="1"/>
  <c r="J3682" i="4"/>
  <c r="K3682" i="4" s="1"/>
  <c r="J3663" i="4"/>
  <c r="K3663" i="4" s="1"/>
  <c r="J3675" i="4"/>
  <c r="K3675" i="4" s="1"/>
  <c r="J3685" i="4"/>
  <c r="K3685" i="4" s="1"/>
  <c r="J3664" i="4"/>
  <c r="K3664" i="4" s="1"/>
  <c r="J3676" i="4"/>
  <c r="K3676" i="4" s="1"/>
  <c r="J3667" i="4"/>
  <c r="K3667" i="4" s="1"/>
  <c r="J3677" i="4"/>
  <c r="K3677" i="4" s="1"/>
  <c r="J3668" i="4"/>
  <c r="K3668" i="4" s="1"/>
  <c r="J3678" i="4"/>
  <c r="K3678" i="4" s="1"/>
  <c r="J3669" i="4"/>
  <c r="K3669" i="4" s="1"/>
  <c r="J3679" i="4"/>
  <c r="K3679" i="4" s="1"/>
  <c r="J3670" i="4"/>
  <c r="K3670" i="4" s="1"/>
  <c r="J3680" i="4"/>
  <c r="K3680" i="4" s="1"/>
  <c r="J3661" i="4"/>
  <c r="K3661" i="4" s="1"/>
  <c r="J3671" i="4"/>
  <c r="K3671" i="4" s="1"/>
  <c r="J3683" i="4"/>
  <c r="K3683" i="4" s="1"/>
  <c r="J3662" i="4"/>
  <c r="K3662" i="4" s="1"/>
  <c r="J3672" i="4"/>
  <c r="K3672" i="4" s="1"/>
  <c r="J3684" i="4"/>
  <c r="K3684" i="4" s="1"/>
  <c r="I613" i="2"/>
  <c r="J613" i="2" s="1"/>
  <c r="J3574" i="4"/>
  <c r="K3574" i="4" s="1"/>
  <c r="J3575" i="4"/>
  <c r="K3575" i="4" s="1"/>
  <c r="J3572" i="4"/>
  <c r="K3572" i="4" s="1"/>
  <c r="J3573" i="4"/>
  <c r="K3573" i="4" s="1"/>
  <c r="I600" i="2"/>
  <c r="J600" i="2" s="1"/>
  <c r="I599" i="2"/>
  <c r="J599" i="2" s="1"/>
  <c r="J3502" i="4"/>
  <c r="K3502" i="4" s="1"/>
  <c r="J3510" i="4"/>
  <c r="K3510" i="4" s="1"/>
  <c r="J3503" i="4"/>
  <c r="K3503" i="4" s="1"/>
  <c r="J3511" i="4"/>
  <c r="K3511" i="4" s="1"/>
  <c r="J3506" i="4"/>
  <c r="K3506" i="4" s="1"/>
  <c r="J3514" i="4"/>
  <c r="K3514" i="4" s="1"/>
  <c r="J3501" i="4"/>
  <c r="K3501" i="4" s="1"/>
  <c r="J3515" i="4"/>
  <c r="K3515" i="4" s="1"/>
  <c r="J3504" i="4"/>
  <c r="K3504" i="4" s="1"/>
  <c r="J3505" i="4"/>
  <c r="K3505" i="4" s="1"/>
  <c r="J3507" i="4"/>
  <c r="K3507" i="4" s="1"/>
  <c r="J3508" i="4"/>
  <c r="K3508" i="4" s="1"/>
  <c r="J3509" i="4"/>
  <c r="K3509" i="4" s="1"/>
  <c r="J3512" i="4"/>
  <c r="K3512" i="4" s="1"/>
  <c r="J3500" i="4"/>
  <c r="K3500" i="4" s="1"/>
  <c r="J3513" i="4"/>
  <c r="K3513" i="4" s="1"/>
  <c r="I586" i="2"/>
  <c r="J586" i="2" s="1"/>
  <c r="J3479" i="4"/>
  <c r="K3479" i="4" s="1"/>
  <c r="J3478" i="4"/>
  <c r="K3478" i="4" s="1"/>
  <c r="J3477" i="4"/>
  <c r="K3477" i="4" s="1"/>
  <c r="J3480" i="4"/>
  <c r="K3480" i="4" s="1"/>
  <c r="J3481" i="4"/>
  <c r="K3481" i="4" s="1"/>
  <c r="I566" i="2"/>
  <c r="J566" i="2" s="1"/>
  <c r="I568" i="2"/>
  <c r="J568" i="2" s="1"/>
  <c r="I563" i="2"/>
  <c r="J563" i="2" s="1"/>
  <c r="I565" i="2"/>
  <c r="J565" i="2" s="1"/>
  <c r="I564" i="2"/>
  <c r="J564" i="2" s="1"/>
  <c r="I567" i="2"/>
  <c r="J567" i="2" s="1"/>
  <c r="I569" i="2"/>
  <c r="J569" i="2" s="1"/>
  <c r="J3363" i="4"/>
  <c r="K3363" i="4" s="1"/>
  <c r="J3371" i="4"/>
  <c r="K3371" i="4" s="1"/>
  <c r="J3379" i="4"/>
  <c r="K3379" i="4" s="1"/>
  <c r="J3364" i="4"/>
  <c r="K3364" i="4" s="1"/>
  <c r="J3372" i="4"/>
  <c r="K3372" i="4" s="1"/>
  <c r="J3380" i="4"/>
  <c r="K3380" i="4" s="1"/>
  <c r="J3367" i="4"/>
  <c r="K3367" i="4" s="1"/>
  <c r="J3375" i="4"/>
  <c r="K3375" i="4" s="1"/>
  <c r="J3383" i="4"/>
  <c r="K3383" i="4" s="1"/>
  <c r="J3368" i="4"/>
  <c r="K3368" i="4" s="1"/>
  <c r="J3381" i="4"/>
  <c r="K3381" i="4" s="1"/>
  <c r="J3369" i="4"/>
  <c r="K3369" i="4" s="1"/>
  <c r="J3382" i="4"/>
  <c r="K3382" i="4" s="1"/>
  <c r="J3370" i="4"/>
  <c r="K3370" i="4" s="1"/>
  <c r="J3384" i="4"/>
  <c r="K3384" i="4" s="1"/>
  <c r="J3362" i="4"/>
  <c r="K3362" i="4" s="1"/>
  <c r="J3376" i="4"/>
  <c r="K3376" i="4" s="1"/>
  <c r="J3385" i="4"/>
  <c r="K3385" i="4" s="1"/>
  <c r="J3361" i="4"/>
  <c r="K3361" i="4" s="1"/>
  <c r="J3365" i="4"/>
  <c r="K3365" i="4" s="1"/>
  <c r="J3366" i="4"/>
  <c r="K3366" i="4" s="1"/>
  <c r="J3373" i="4"/>
  <c r="K3373" i="4" s="1"/>
  <c r="J3374" i="4"/>
  <c r="K3374" i="4" s="1"/>
  <c r="J3377" i="4"/>
  <c r="K3377" i="4" s="1"/>
  <c r="J3378" i="4"/>
  <c r="K3378" i="4" s="1"/>
  <c r="I551" i="2"/>
  <c r="J551" i="2" s="1"/>
  <c r="J1057" i="4"/>
  <c r="K1057" i="4" s="1"/>
  <c r="J1050" i="4"/>
  <c r="K1050" i="4" s="1"/>
  <c r="J1051" i="4"/>
  <c r="K1051" i="4" s="1"/>
  <c r="J1052" i="4"/>
  <c r="K1052" i="4" s="1"/>
  <c r="J1053" i="4"/>
  <c r="K1053" i="4" s="1"/>
  <c r="J1054" i="4"/>
  <c r="K1054" i="4" s="1"/>
  <c r="J1055" i="4"/>
  <c r="K1055" i="4" s="1"/>
  <c r="J1056" i="4"/>
  <c r="K1056" i="4" s="1"/>
  <c r="I534" i="2"/>
  <c r="J534" i="2" s="1"/>
  <c r="I536" i="2"/>
  <c r="J536" i="2" s="1"/>
  <c r="I530" i="2"/>
  <c r="J530" i="2" s="1"/>
  <c r="I531" i="2"/>
  <c r="J531" i="2" s="1"/>
  <c r="I533" i="2"/>
  <c r="J533" i="2" s="1"/>
  <c r="I532" i="2"/>
  <c r="J532" i="2" s="1"/>
  <c r="I535" i="2"/>
  <c r="J535" i="2" s="1"/>
  <c r="I537" i="2"/>
  <c r="J537" i="2" s="1"/>
  <c r="J3245" i="4"/>
  <c r="K3245" i="4" s="1"/>
  <c r="J3253" i="4"/>
  <c r="K3253" i="4" s="1"/>
  <c r="J3261" i="4"/>
  <c r="K3261" i="4" s="1"/>
  <c r="J3246" i="4"/>
  <c r="K3246" i="4" s="1"/>
  <c r="J3254" i="4"/>
  <c r="K3254" i="4" s="1"/>
  <c r="J3262" i="4"/>
  <c r="K3262" i="4" s="1"/>
  <c r="J3247" i="4"/>
  <c r="K3247" i="4" s="1"/>
  <c r="J3255" i="4"/>
  <c r="K3255" i="4" s="1"/>
  <c r="J3263" i="4"/>
  <c r="K3263" i="4" s="1"/>
  <c r="J3248" i="4"/>
  <c r="K3248" i="4" s="1"/>
  <c r="J3256" i="4"/>
  <c r="K3256" i="4" s="1"/>
  <c r="J3264" i="4"/>
  <c r="K3264" i="4" s="1"/>
  <c r="J3249" i="4"/>
  <c r="K3249" i="4" s="1"/>
  <c r="J3257" i="4"/>
  <c r="K3257" i="4" s="1"/>
  <c r="J3265" i="4"/>
  <c r="K3265" i="4" s="1"/>
  <c r="J3243" i="4"/>
  <c r="K3243" i="4" s="1"/>
  <c r="J3266" i="4"/>
  <c r="K3266" i="4" s="1"/>
  <c r="J3244" i="4"/>
  <c r="K3244" i="4" s="1"/>
  <c r="J3250" i="4"/>
  <c r="K3250" i="4" s="1"/>
  <c r="J3251" i="4"/>
  <c r="K3251" i="4" s="1"/>
  <c r="J3252" i="4"/>
  <c r="K3252" i="4" s="1"/>
  <c r="J3258" i="4"/>
  <c r="K3258" i="4" s="1"/>
  <c r="J3242" i="4"/>
  <c r="K3242" i="4" s="1"/>
  <c r="J3259" i="4"/>
  <c r="K3259" i="4" s="1"/>
  <c r="J3260" i="4"/>
  <c r="K3260" i="4" s="1"/>
  <c r="I515" i="2"/>
  <c r="J515" i="2" s="1"/>
  <c r="I514" i="2"/>
  <c r="J514" i="2" s="1"/>
  <c r="J1245" i="4"/>
  <c r="K1245" i="4" s="1"/>
  <c r="J1246" i="4"/>
  <c r="K1246" i="4" s="1"/>
  <c r="J1247" i="4"/>
  <c r="K1247" i="4" s="1"/>
  <c r="J1248" i="4"/>
  <c r="K1248" i="4" s="1"/>
  <c r="J1241" i="4"/>
  <c r="K1241" i="4" s="1"/>
  <c r="J1249" i="4"/>
  <c r="K1249" i="4" s="1"/>
  <c r="J1244" i="4"/>
  <c r="K1244" i="4" s="1"/>
  <c r="J1250" i="4"/>
  <c r="K1250" i="4" s="1"/>
  <c r="J1251" i="4"/>
  <c r="K1251" i="4" s="1"/>
  <c r="J1242" i="4"/>
  <c r="K1242" i="4" s="1"/>
  <c r="J1243" i="4"/>
  <c r="K1243" i="4" s="1"/>
  <c r="I496" i="2"/>
  <c r="J496" i="2" s="1"/>
  <c r="J3156" i="4"/>
  <c r="K3156" i="4" s="1"/>
  <c r="J3152" i="4"/>
  <c r="K3152" i="4" s="1"/>
  <c r="J3155" i="4"/>
  <c r="K3155" i="4" s="1"/>
  <c r="J3153" i="4"/>
  <c r="K3153" i="4" s="1"/>
  <c r="J3154" i="4"/>
  <c r="K3154" i="4" s="1"/>
  <c r="I482" i="2"/>
  <c r="J482" i="2" s="1"/>
  <c r="I484" i="2"/>
  <c r="J484" i="2" s="1"/>
  <c r="I483" i="2"/>
  <c r="J483" i="2" s="1"/>
  <c r="J977" i="4"/>
  <c r="K977" i="4" s="1"/>
  <c r="J978" i="4"/>
  <c r="K978" i="4" s="1"/>
  <c r="J979" i="4"/>
  <c r="K979" i="4" s="1"/>
  <c r="J980" i="4"/>
  <c r="K980" i="4" s="1"/>
  <c r="J981" i="4"/>
  <c r="K981" i="4" s="1"/>
  <c r="J982" i="4"/>
  <c r="K982" i="4" s="1"/>
  <c r="J983" i="4"/>
  <c r="K983" i="4" s="1"/>
  <c r="J974" i="4"/>
  <c r="K974" i="4" s="1"/>
  <c r="J975" i="4"/>
  <c r="K975" i="4" s="1"/>
  <c r="J976" i="4"/>
  <c r="K976" i="4" s="1"/>
  <c r="I469" i="2"/>
  <c r="J469" i="2" s="1"/>
  <c r="I468" i="2"/>
  <c r="J468" i="2" s="1"/>
  <c r="J1562" i="4"/>
  <c r="K1562" i="4" s="1"/>
  <c r="J1563" i="4"/>
  <c r="K1563" i="4" s="1"/>
  <c r="J1558" i="4"/>
  <c r="K1558" i="4" s="1"/>
  <c r="J1559" i="4"/>
  <c r="K1559" i="4" s="1"/>
  <c r="J1560" i="4"/>
  <c r="K1560" i="4" s="1"/>
  <c r="J1561" i="4"/>
  <c r="K1561" i="4" s="1"/>
  <c r="I449" i="2"/>
  <c r="J449" i="2" s="1"/>
  <c r="I450" i="2"/>
  <c r="J450" i="2" s="1"/>
  <c r="I451" i="2"/>
  <c r="J451" i="2" s="1"/>
  <c r="J2970" i="4"/>
  <c r="K2970" i="4" s="1"/>
  <c r="J2978" i="4"/>
  <c r="K2978" i="4" s="1"/>
  <c r="J2986" i="4"/>
  <c r="K2986" i="4" s="1"/>
  <c r="J2971" i="4"/>
  <c r="K2971" i="4" s="1"/>
  <c r="J2979" i="4"/>
  <c r="K2979" i="4" s="1"/>
  <c r="J2972" i="4"/>
  <c r="K2972" i="4" s="1"/>
  <c r="J2980" i="4"/>
  <c r="K2980" i="4" s="1"/>
  <c r="J2973" i="4"/>
  <c r="K2973" i="4" s="1"/>
  <c r="J2981" i="4"/>
  <c r="K2981" i="4" s="1"/>
  <c r="J2974" i="4"/>
  <c r="K2974" i="4" s="1"/>
  <c r="J2982" i="4"/>
  <c r="K2982" i="4" s="1"/>
  <c r="J2976" i="4"/>
  <c r="K2976" i="4" s="1"/>
  <c r="J2977" i="4"/>
  <c r="K2977" i="4" s="1"/>
  <c r="J2983" i="4"/>
  <c r="K2983" i="4" s="1"/>
  <c r="J2984" i="4"/>
  <c r="K2984" i="4" s="1"/>
  <c r="J2985" i="4"/>
  <c r="K2985" i="4" s="1"/>
  <c r="J2968" i="4"/>
  <c r="K2968" i="4" s="1"/>
  <c r="J2969" i="4"/>
  <c r="K2969" i="4" s="1"/>
  <c r="J2975" i="4"/>
  <c r="K2975" i="4" s="1"/>
  <c r="I439" i="2"/>
  <c r="J439" i="2" s="1"/>
  <c r="I440" i="2"/>
  <c r="J440" i="2" s="1"/>
  <c r="J249" i="4"/>
  <c r="K249" i="4" s="1"/>
  <c r="J257" i="4"/>
  <c r="K257" i="4" s="1"/>
  <c r="J250" i="4"/>
  <c r="K250" i="4" s="1"/>
  <c r="J258" i="4"/>
  <c r="K258" i="4" s="1"/>
  <c r="J243" i="4"/>
  <c r="K243" i="4" s="1"/>
  <c r="J251" i="4"/>
  <c r="K251" i="4" s="1"/>
  <c r="J259" i="4"/>
  <c r="K259" i="4" s="1"/>
  <c r="J244" i="4"/>
  <c r="K244" i="4" s="1"/>
  <c r="J252" i="4"/>
  <c r="K252" i="4" s="1"/>
  <c r="J245" i="4"/>
  <c r="K245" i="4" s="1"/>
  <c r="J253" i="4"/>
  <c r="K253" i="4" s="1"/>
  <c r="J247" i="4"/>
  <c r="K247" i="4" s="1"/>
  <c r="J248" i="4"/>
  <c r="K248" i="4" s="1"/>
  <c r="J254" i="4"/>
  <c r="K254" i="4" s="1"/>
  <c r="J255" i="4"/>
  <c r="K255" i="4" s="1"/>
  <c r="J256" i="4"/>
  <c r="K256" i="4" s="1"/>
  <c r="J246" i="4"/>
  <c r="K246" i="4" s="1"/>
  <c r="I421" i="2"/>
  <c r="J421" i="2" s="1"/>
  <c r="I422" i="2"/>
  <c r="J422" i="2" s="1"/>
  <c r="J2855" i="4"/>
  <c r="K2855" i="4" s="1"/>
  <c r="J2856" i="4"/>
  <c r="K2856" i="4" s="1"/>
  <c r="J2857" i="4"/>
  <c r="K2857" i="4" s="1"/>
  <c r="J2858" i="4"/>
  <c r="K2858" i="4" s="1"/>
  <c r="J2859" i="4"/>
  <c r="K2859" i="4" s="1"/>
  <c r="J2852" i="4"/>
  <c r="K2852" i="4" s="1"/>
  <c r="J2853" i="4"/>
  <c r="K2853" i="4" s="1"/>
  <c r="J2854" i="4"/>
  <c r="K2854" i="4" s="1"/>
  <c r="J2860" i="4"/>
  <c r="K2860" i="4" s="1"/>
  <c r="J2861" i="4"/>
  <c r="K2861" i="4" s="1"/>
  <c r="I405" i="2"/>
  <c r="J405" i="2" s="1"/>
  <c r="I406" i="2"/>
  <c r="J406" i="2" s="1"/>
  <c r="I404" i="2"/>
  <c r="J404" i="2" s="1"/>
  <c r="J1400" i="4"/>
  <c r="K1400" i="4" s="1"/>
  <c r="J1408" i="4"/>
  <c r="K1408" i="4" s="1"/>
  <c r="J1401" i="4"/>
  <c r="K1401" i="4" s="1"/>
  <c r="J1409" i="4"/>
  <c r="K1409" i="4" s="1"/>
  <c r="J1402" i="4"/>
  <c r="K1402" i="4" s="1"/>
  <c r="J1410" i="4"/>
  <c r="K1410" i="4" s="1"/>
  <c r="J1403" i="4"/>
  <c r="K1403" i="4" s="1"/>
  <c r="J1411" i="4"/>
  <c r="K1411" i="4" s="1"/>
  <c r="J1404" i="4"/>
  <c r="K1404" i="4" s="1"/>
  <c r="J1412" i="4"/>
  <c r="K1412" i="4" s="1"/>
  <c r="J1399" i="4"/>
  <c r="K1399" i="4" s="1"/>
  <c r="J1405" i="4"/>
  <c r="K1405" i="4" s="1"/>
  <c r="J1406" i="4"/>
  <c r="K1406" i="4" s="1"/>
  <c r="J1407" i="4"/>
  <c r="K1407" i="4" s="1"/>
  <c r="J1413" i="4"/>
  <c r="K1413" i="4" s="1"/>
  <c r="I385" i="2"/>
  <c r="J385" i="2" s="1"/>
  <c r="I384" i="2"/>
  <c r="J384" i="2" s="1"/>
  <c r="J2727" i="4"/>
  <c r="K2727" i="4" s="1"/>
  <c r="J2735" i="4"/>
  <c r="K2735" i="4" s="1"/>
  <c r="J2728" i="4"/>
  <c r="K2728" i="4" s="1"/>
  <c r="J2736" i="4"/>
  <c r="K2736" i="4" s="1"/>
  <c r="J2729" i="4"/>
  <c r="K2729" i="4" s="1"/>
  <c r="J2737" i="4"/>
  <c r="K2737" i="4" s="1"/>
  <c r="J2730" i="4"/>
  <c r="K2730" i="4" s="1"/>
  <c r="J2738" i="4"/>
  <c r="K2738" i="4" s="1"/>
  <c r="J2731" i="4"/>
  <c r="K2731" i="4" s="1"/>
  <c r="J2734" i="4"/>
  <c r="K2734" i="4" s="1"/>
  <c r="J2726" i="4"/>
  <c r="K2726" i="4" s="1"/>
  <c r="J2732" i="4"/>
  <c r="K2732" i="4" s="1"/>
  <c r="J2733" i="4"/>
  <c r="K2733" i="4" s="1"/>
  <c r="I366" i="2"/>
  <c r="J366" i="2" s="1"/>
  <c r="I367" i="2"/>
  <c r="J367" i="2" s="1"/>
  <c r="I368" i="2"/>
  <c r="J368" i="2" s="1"/>
  <c r="I369" i="2"/>
  <c r="J369" i="2" s="1"/>
  <c r="J706" i="4"/>
  <c r="K706" i="4" s="1"/>
  <c r="J714" i="4"/>
  <c r="K714" i="4" s="1"/>
  <c r="J722" i="4"/>
  <c r="K722" i="4" s="1"/>
  <c r="J707" i="4"/>
  <c r="K707" i="4" s="1"/>
  <c r="J715" i="4"/>
  <c r="K715" i="4" s="1"/>
  <c r="J708" i="4"/>
  <c r="K708" i="4" s="1"/>
  <c r="J716" i="4"/>
  <c r="K716" i="4" s="1"/>
  <c r="J709" i="4"/>
  <c r="K709" i="4" s="1"/>
  <c r="J717" i="4"/>
  <c r="K717" i="4" s="1"/>
  <c r="J710" i="4"/>
  <c r="K710" i="4" s="1"/>
  <c r="J718" i="4"/>
  <c r="K718" i="4" s="1"/>
  <c r="J711" i="4"/>
  <c r="K711" i="4" s="1"/>
  <c r="J712" i="4"/>
  <c r="K712" i="4" s="1"/>
  <c r="J713" i="4"/>
  <c r="K713" i="4" s="1"/>
  <c r="J719" i="4"/>
  <c r="K719" i="4" s="1"/>
  <c r="J720" i="4"/>
  <c r="K720" i="4" s="1"/>
  <c r="J721" i="4"/>
  <c r="K721" i="4" s="1"/>
  <c r="I357" i="2"/>
  <c r="J357" i="2" s="1"/>
  <c r="I358" i="2"/>
  <c r="J358" i="2" s="1"/>
  <c r="J1621" i="4"/>
  <c r="K1621" i="4" s="1"/>
  <c r="J1622" i="4"/>
  <c r="K1622" i="4" s="1"/>
  <c r="J1623" i="4"/>
  <c r="K1623" i="4" s="1"/>
  <c r="J1624" i="4"/>
  <c r="K1624" i="4" s="1"/>
  <c r="J1625" i="4"/>
  <c r="K1625" i="4" s="1"/>
  <c r="I343" i="2"/>
  <c r="J343" i="2" s="1"/>
  <c r="J2638" i="4"/>
  <c r="K2638" i="4" s="1"/>
  <c r="J2639" i="4"/>
  <c r="K2639" i="4" s="1"/>
  <c r="J2640" i="4"/>
  <c r="K2640" i="4" s="1"/>
  <c r="J2637" i="4"/>
  <c r="K2637" i="4" s="1"/>
  <c r="J2636" i="4"/>
  <c r="K2636" i="4" s="1"/>
  <c r="I317" i="2"/>
  <c r="J317" i="2" s="1"/>
  <c r="J2567" i="4"/>
  <c r="K2567" i="4" s="1"/>
  <c r="J2568" i="4"/>
  <c r="K2568" i="4" s="1"/>
  <c r="J2569" i="4"/>
  <c r="K2569" i="4" s="1"/>
  <c r="J2570" i="4"/>
  <c r="K2570" i="4" s="1"/>
  <c r="J2571" i="4"/>
  <c r="K2571" i="4" s="1"/>
  <c r="J2572" i="4"/>
  <c r="K2572" i="4" s="1"/>
  <c r="J2573" i="4"/>
  <c r="K2573" i="4" s="1"/>
  <c r="J2566" i="4"/>
  <c r="K2566" i="4" s="1"/>
  <c r="I291" i="2"/>
  <c r="J291" i="2" s="1"/>
  <c r="I293" i="2"/>
  <c r="J293" i="2" s="1"/>
  <c r="I294" i="2"/>
  <c r="J294" i="2" s="1"/>
  <c r="I292" i="2"/>
  <c r="J292" i="2" s="1"/>
  <c r="J1214" i="4"/>
  <c r="K1214" i="4" s="1"/>
  <c r="J1222" i="4"/>
  <c r="K1222" i="4" s="1"/>
  <c r="J1215" i="4"/>
  <c r="K1215" i="4" s="1"/>
  <c r="J1223" i="4"/>
  <c r="K1223" i="4" s="1"/>
  <c r="J1216" i="4"/>
  <c r="K1216" i="4" s="1"/>
  <c r="J1224" i="4"/>
  <c r="K1224" i="4" s="1"/>
  <c r="J1217" i="4"/>
  <c r="K1217" i="4" s="1"/>
  <c r="J1218" i="4"/>
  <c r="K1218" i="4" s="1"/>
  <c r="J1219" i="4"/>
  <c r="K1219" i="4" s="1"/>
  <c r="J1220" i="4"/>
  <c r="K1220" i="4" s="1"/>
  <c r="J1221" i="4"/>
  <c r="K1221" i="4" s="1"/>
  <c r="I272" i="2"/>
  <c r="J272" i="2" s="1"/>
  <c r="I273" i="2"/>
  <c r="J273" i="2" s="1"/>
  <c r="I274" i="2"/>
  <c r="J274" i="2" s="1"/>
  <c r="J2432" i="4"/>
  <c r="K2432" i="4" s="1"/>
  <c r="J2431" i="4"/>
  <c r="K2431" i="4" s="1"/>
  <c r="J2433" i="4"/>
  <c r="K2433" i="4" s="1"/>
  <c r="J2434" i="4"/>
  <c r="K2434" i="4" s="1"/>
  <c r="J2435" i="4"/>
  <c r="K2435" i="4" s="1"/>
  <c r="J2436" i="4"/>
  <c r="K2436" i="4" s="1"/>
  <c r="J2429" i="4"/>
  <c r="K2429" i="4" s="1"/>
  <c r="J2430" i="4"/>
  <c r="K2430" i="4" s="1"/>
  <c r="J2437" i="4"/>
  <c r="K2437" i="4" s="1"/>
  <c r="I261" i="2"/>
  <c r="J261" i="2" s="1"/>
  <c r="I260" i="2"/>
  <c r="J260" i="2" s="1"/>
  <c r="J1385" i="4"/>
  <c r="K1385" i="4" s="1"/>
  <c r="J1386" i="4"/>
  <c r="K1386" i="4" s="1"/>
  <c r="J1387" i="4"/>
  <c r="K1387" i="4" s="1"/>
  <c r="J1388" i="4"/>
  <c r="K1388" i="4" s="1"/>
  <c r="J1389" i="4"/>
  <c r="K1389" i="4" s="1"/>
  <c r="J1390" i="4"/>
  <c r="K1390" i="4" s="1"/>
  <c r="J1391" i="4"/>
  <c r="K1391" i="4" s="1"/>
  <c r="I246" i="2"/>
  <c r="J246" i="2" s="1"/>
  <c r="I247" i="2"/>
  <c r="J247" i="2" s="1"/>
  <c r="I248" i="2"/>
  <c r="J248" i="2" s="1"/>
  <c r="I249" i="2"/>
  <c r="J249" i="2" s="1"/>
  <c r="J128" i="4"/>
  <c r="K128" i="4" s="1"/>
  <c r="J136" i="4"/>
  <c r="K136" i="4" s="1"/>
  <c r="J127" i="4"/>
  <c r="K127" i="4" s="1"/>
  <c r="J137" i="4"/>
  <c r="K137" i="4" s="1"/>
  <c r="J129" i="4"/>
  <c r="K129" i="4" s="1"/>
  <c r="J138" i="4"/>
  <c r="K138" i="4" s="1"/>
  <c r="J130" i="4"/>
  <c r="K130" i="4" s="1"/>
  <c r="J139" i="4"/>
  <c r="K139" i="4" s="1"/>
  <c r="J131" i="4"/>
  <c r="K131" i="4" s="1"/>
  <c r="J140" i="4"/>
  <c r="K140" i="4" s="1"/>
  <c r="J132" i="4"/>
  <c r="K132" i="4" s="1"/>
  <c r="J133" i="4"/>
  <c r="K133" i="4" s="1"/>
  <c r="J134" i="4"/>
  <c r="K134" i="4" s="1"/>
  <c r="J135" i="4"/>
  <c r="K135" i="4" s="1"/>
  <c r="J126" i="4"/>
  <c r="K126" i="4" s="1"/>
  <c r="I232" i="2"/>
  <c r="J232" i="2" s="1"/>
  <c r="I233" i="2"/>
  <c r="J233" i="2" s="1"/>
  <c r="J2294" i="4"/>
  <c r="K2294" i="4" s="1"/>
  <c r="J2295" i="4"/>
  <c r="K2295" i="4" s="1"/>
  <c r="J2292" i="4"/>
  <c r="K2292" i="4" s="1"/>
  <c r="J2293" i="4"/>
  <c r="K2293" i="4" s="1"/>
  <c r="J2296" i="4"/>
  <c r="K2296" i="4" s="1"/>
  <c r="J2297" i="4"/>
  <c r="K2297" i="4" s="1"/>
  <c r="J2298" i="4"/>
  <c r="K2298" i="4" s="1"/>
  <c r="J2291" i="4"/>
  <c r="K2291" i="4" s="1"/>
  <c r="I221" i="2"/>
  <c r="J221" i="2" s="1"/>
  <c r="I220" i="2"/>
  <c r="J220" i="2" s="1"/>
  <c r="J2267" i="4"/>
  <c r="K2267" i="4" s="1"/>
  <c r="J2268" i="4"/>
  <c r="K2268" i="4" s="1"/>
  <c r="J2265" i="4"/>
  <c r="K2265" i="4" s="1"/>
  <c r="J2266" i="4"/>
  <c r="K2266" i="4" s="1"/>
  <c r="J2269" i="4"/>
  <c r="K2269" i="4" s="1"/>
  <c r="J2264" i="4"/>
  <c r="K2264" i="4" s="1"/>
  <c r="I208" i="2"/>
  <c r="J208" i="2" s="1"/>
  <c r="J2244" i="4"/>
  <c r="K2244" i="4" s="1"/>
  <c r="J2245" i="4"/>
  <c r="K2245" i="4" s="1"/>
  <c r="J2250" i="4"/>
  <c r="K2250" i="4" s="1"/>
  <c r="J2246" i="4"/>
  <c r="K2246" i="4" s="1"/>
  <c r="J2247" i="4"/>
  <c r="K2247" i="4" s="1"/>
  <c r="J2248" i="4"/>
  <c r="K2248" i="4" s="1"/>
  <c r="J2249" i="4"/>
  <c r="K2249" i="4" s="1"/>
  <c r="I193" i="2"/>
  <c r="J193" i="2" s="1"/>
  <c r="I194" i="2"/>
  <c r="J194" i="2" s="1"/>
  <c r="J2187" i="4"/>
  <c r="K2187" i="4" s="1"/>
  <c r="J2181" i="4"/>
  <c r="K2181" i="4" s="1"/>
  <c r="J2182" i="4"/>
  <c r="K2182" i="4" s="1"/>
  <c r="J2183" i="4"/>
  <c r="K2183" i="4" s="1"/>
  <c r="J2184" i="4"/>
  <c r="K2184" i="4" s="1"/>
  <c r="J2185" i="4"/>
  <c r="K2185" i="4" s="1"/>
  <c r="J2186" i="4"/>
  <c r="K2186" i="4" s="1"/>
  <c r="I175" i="2"/>
  <c r="J175" i="2" s="1"/>
  <c r="J2135" i="4"/>
  <c r="K2135" i="4" s="1"/>
  <c r="J2136" i="4"/>
  <c r="K2136" i="4" s="1"/>
  <c r="J2137" i="4"/>
  <c r="K2137" i="4" s="1"/>
  <c r="J2138" i="4"/>
  <c r="K2138" i="4" s="1"/>
  <c r="J2139" i="4"/>
  <c r="K2139" i="4" s="1"/>
  <c r="J2140" i="4"/>
  <c r="K2140" i="4" s="1"/>
  <c r="I163" i="2"/>
  <c r="J163" i="2" s="1"/>
  <c r="I162" i="2"/>
  <c r="I164" i="2"/>
  <c r="J164" i="2" s="1"/>
  <c r="J908" i="4"/>
  <c r="K908" i="4" s="1"/>
  <c r="J916" i="4"/>
  <c r="K916" i="4" s="1"/>
  <c r="J909" i="4"/>
  <c r="K909" i="4" s="1"/>
  <c r="J917" i="4"/>
  <c r="K917" i="4" s="1"/>
  <c r="J910" i="4"/>
  <c r="K910" i="4" s="1"/>
  <c r="J918" i="4"/>
  <c r="K918" i="4" s="1"/>
  <c r="J911" i="4"/>
  <c r="K911" i="4" s="1"/>
  <c r="J919" i="4"/>
  <c r="K919" i="4" s="1"/>
  <c r="J912" i="4"/>
  <c r="K912" i="4" s="1"/>
  <c r="J920" i="4"/>
  <c r="K920" i="4" s="1"/>
  <c r="J921" i="4"/>
  <c r="K921" i="4" s="1"/>
  <c r="J922" i="4"/>
  <c r="K922" i="4" s="1"/>
  <c r="J906" i="4"/>
  <c r="K906" i="4" s="1"/>
  <c r="J907" i="4"/>
  <c r="K907" i="4" s="1"/>
  <c r="J914" i="4"/>
  <c r="K914" i="4" s="1"/>
  <c r="J915" i="4"/>
  <c r="K915" i="4" s="1"/>
  <c r="J913" i="4"/>
  <c r="K913" i="4" s="1"/>
  <c r="I146" i="2"/>
  <c r="J146" i="2" s="1"/>
  <c r="J2058" i="4"/>
  <c r="K2058" i="4" s="1"/>
  <c r="J2059" i="4"/>
  <c r="K2059" i="4" s="1"/>
  <c r="J2060" i="4"/>
  <c r="K2060" i="4" s="1"/>
  <c r="J2061" i="4"/>
  <c r="K2061" i="4" s="1"/>
  <c r="J2062" i="4"/>
  <c r="K2062" i="4" s="1"/>
  <c r="I126" i="2"/>
  <c r="J126" i="2" s="1"/>
  <c r="J1990" i="4"/>
  <c r="K1990" i="4" s="1"/>
  <c r="J1998" i="4"/>
  <c r="K1998" i="4" s="1"/>
  <c r="J1994" i="4"/>
  <c r="K1994" i="4" s="1"/>
  <c r="J1995" i="4"/>
  <c r="K1995" i="4" s="1"/>
  <c r="J1996" i="4"/>
  <c r="K1996" i="4" s="1"/>
  <c r="J1997" i="4"/>
  <c r="K1997" i="4" s="1"/>
  <c r="J1999" i="4"/>
  <c r="K1999" i="4" s="1"/>
  <c r="J1991" i="4"/>
  <c r="K1991" i="4" s="1"/>
  <c r="J1992" i="4"/>
  <c r="K1992" i="4" s="1"/>
  <c r="J1993" i="4"/>
  <c r="K1993" i="4" s="1"/>
  <c r="J310" i="4"/>
  <c r="K310" i="4" s="1"/>
  <c r="J1693" i="4"/>
  <c r="K1693" i="4" s="1"/>
  <c r="J162" i="4"/>
  <c r="K162" i="4" s="1"/>
  <c r="J154" i="4"/>
  <c r="K154" i="4" s="1"/>
  <c r="J1603" i="4"/>
  <c r="K1603" i="4" s="1"/>
  <c r="J4632" i="4"/>
  <c r="K4632" i="4" s="1"/>
  <c r="J4624" i="4"/>
  <c r="K4624" i="4" s="1"/>
  <c r="J1346" i="4"/>
  <c r="K1346" i="4" s="1"/>
  <c r="J4615" i="4"/>
  <c r="K4615" i="4" s="1"/>
  <c r="J4607" i="4"/>
  <c r="K4607" i="4" s="1"/>
  <c r="J4599" i="4"/>
  <c r="K4599" i="4" s="1"/>
  <c r="J4591" i="4"/>
  <c r="K4591" i="4" s="1"/>
  <c r="J4583" i="4"/>
  <c r="K4583" i="4" s="1"/>
  <c r="J4575" i="4"/>
  <c r="K4575" i="4" s="1"/>
  <c r="J4567" i="4"/>
  <c r="K4567" i="4" s="1"/>
  <c r="J4559" i="4"/>
  <c r="K4559" i="4" s="1"/>
  <c r="J4535" i="4"/>
  <c r="K4535" i="4" s="1"/>
  <c r="J4527" i="4"/>
  <c r="K4527" i="4" s="1"/>
  <c r="J4519" i="4"/>
  <c r="K4519" i="4" s="1"/>
  <c r="J303" i="4"/>
  <c r="K303" i="4" s="1"/>
  <c r="J295" i="4"/>
  <c r="K295" i="4" s="1"/>
  <c r="J4510" i="4"/>
  <c r="K4510" i="4" s="1"/>
  <c r="J4502" i="4"/>
  <c r="K4502" i="4" s="1"/>
  <c r="J4494" i="4"/>
  <c r="K4494" i="4" s="1"/>
  <c r="J4486" i="4"/>
  <c r="K4486" i="4" s="1"/>
  <c r="J1143" i="4"/>
  <c r="K1143" i="4" s="1"/>
  <c r="J1686" i="4"/>
  <c r="K1686" i="4" s="1"/>
  <c r="J4467" i="4"/>
  <c r="K4467" i="4" s="1"/>
  <c r="J1597" i="4"/>
  <c r="K1597" i="4" s="1"/>
  <c r="J4457" i="4"/>
  <c r="K4457" i="4" s="1"/>
  <c r="J4449" i="4"/>
  <c r="K4449" i="4" s="1"/>
  <c r="J4441" i="4"/>
  <c r="K4441" i="4" s="1"/>
  <c r="J431" i="4"/>
  <c r="K431" i="4" s="1"/>
  <c r="J4434" i="4"/>
  <c r="K4434" i="4" s="1"/>
  <c r="J4426" i="4"/>
  <c r="K4426" i="4" s="1"/>
  <c r="J4410" i="4"/>
  <c r="K4410" i="4" s="1"/>
  <c r="J4402" i="4"/>
  <c r="K4402" i="4" s="1"/>
  <c r="J4387" i="4"/>
  <c r="K4387" i="4" s="1"/>
  <c r="J4379" i="4"/>
  <c r="K4379" i="4" s="1"/>
  <c r="J4371" i="4"/>
  <c r="K4371" i="4" s="1"/>
  <c r="J4363" i="4"/>
  <c r="K4363" i="4" s="1"/>
  <c r="J4355" i="4"/>
  <c r="K4355" i="4" s="1"/>
  <c r="J4347" i="4"/>
  <c r="K4347" i="4" s="1"/>
  <c r="J4339" i="4"/>
  <c r="K4339" i="4" s="1"/>
  <c r="J1333" i="4"/>
  <c r="K1333" i="4" s="1"/>
  <c r="J1128" i="4"/>
  <c r="K1128" i="4" s="1"/>
  <c r="J415" i="4"/>
  <c r="K415" i="4" s="1"/>
  <c r="J407" i="4"/>
  <c r="K407" i="4" s="1"/>
  <c r="J4323" i="4"/>
  <c r="K4323" i="4" s="1"/>
  <c r="J4315" i="4"/>
  <c r="K4315" i="4" s="1"/>
  <c r="J4307" i="4"/>
  <c r="K4307" i="4" s="1"/>
  <c r="J4299" i="4"/>
  <c r="K4299" i="4" s="1"/>
  <c r="J4291" i="4"/>
  <c r="K4291" i="4" s="1"/>
  <c r="J4283" i="4"/>
  <c r="K4283" i="4" s="1"/>
  <c r="J4275" i="4"/>
  <c r="K4275" i="4" s="1"/>
  <c r="J1327" i="4"/>
  <c r="K1327" i="4" s="1"/>
  <c r="J1319" i="4"/>
  <c r="K1319" i="4" s="1"/>
  <c r="J4264" i="4"/>
  <c r="K4264" i="4" s="1"/>
  <c r="J4256" i="4"/>
  <c r="K4256" i="4" s="1"/>
  <c r="J4248" i="4"/>
  <c r="K4248" i="4" s="1"/>
  <c r="J4240" i="4"/>
  <c r="K4240" i="4" s="1"/>
  <c r="J4232" i="4"/>
  <c r="K4232" i="4" s="1"/>
  <c r="J4224" i="4"/>
  <c r="K4224" i="4" s="1"/>
  <c r="J4216" i="4"/>
  <c r="K4216" i="4" s="1"/>
  <c r="J1121" i="4"/>
  <c r="K1121" i="4" s="1"/>
  <c r="J1492" i="4"/>
  <c r="K1492" i="4" s="1"/>
  <c r="J1681" i="4"/>
  <c r="K1681" i="4" s="1"/>
  <c r="J4208" i="4"/>
  <c r="K4208" i="4" s="1"/>
  <c r="J1486" i="4"/>
  <c r="K1486" i="4" s="1"/>
  <c r="J4202" i="4"/>
  <c r="K4202" i="4" s="1"/>
  <c r="J4178" i="4"/>
  <c r="K4178" i="4" s="1"/>
  <c r="J4170" i="4"/>
  <c r="K4170" i="4" s="1"/>
  <c r="J1312" i="4"/>
  <c r="K1312" i="4" s="1"/>
  <c r="J4164" i="4"/>
  <c r="K4164" i="4" s="1"/>
  <c r="J149" i="4"/>
  <c r="K149" i="4" s="1"/>
  <c r="J141" i="4"/>
  <c r="K141" i="4" s="1"/>
  <c r="J4152" i="4"/>
  <c r="K4152" i="4" s="1"/>
  <c r="J543" i="4"/>
  <c r="K543" i="4" s="1"/>
  <c r="J535" i="4"/>
  <c r="K535" i="4" s="1"/>
  <c r="J850" i="4"/>
  <c r="K850" i="4" s="1"/>
  <c r="J842" i="4"/>
  <c r="K842" i="4" s="1"/>
  <c r="J834" i="4"/>
  <c r="K834" i="4" s="1"/>
  <c r="J4138" i="4"/>
  <c r="K4138" i="4" s="1"/>
  <c r="J1303" i="4"/>
  <c r="K1303" i="4" s="1"/>
  <c r="J1117" i="4"/>
  <c r="K1117" i="4" s="1"/>
  <c r="J1109" i="4"/>
  <c r="K1109" i="4" s="1"/>
  <c r="J4130" i="4"/>
  <c r="K4130" i="4" s="1"/>
  <c r="J4114" i="4"/>
  <c r="K4114" i="4" s="1"/>
  <c r="J4106" i="4"/>
  <c r="K4106" i="4" s="1"/>
  <c r="J4098" i="4"/>
  <c r="K4098" i="4" s="1"/>
  <c r="J4090" i="4"/>
  <c r="K4090" i="4" s="1"/>
  <c r="J4082" i="4"/>
  <c r="K4082" i="4" s="1"/>
  <c r="J532" i="4"/>
  <c r="K532" i="4" s="1"/>
  <c r="J524" i="4"/>
  <c r="K524" i="4" s="1"/>
  <c r="J4072" i="4"/>
  <c r="K4072" i="4" s="1"/>
  <c r="J823" i="4"/>
  <c r="K823" i="4" s="1"/>
  <c r="J1677" i="4"/>
  <c r="K1677" i="4" s="1"/>
  <c r="J4062" i="4"/>
  <c r="K4062" i="4" s="1"/>
  <c r="J4054" i="4"/>
  <c r="K4054" i="4" s="1"/>
  <c r="J812" i="4"/>
  <c r="K812" i="4" s="1"/>
  <c r="J1593" i="4"/>
  <c r="K1593" i="4" s="1"/>
  <c r="J287" i="4"/>
  <c r="K287" i="4" s="1"/>
  <c r="J279" i="4"/>
  <c r="K279" i="4" s="1"/>
  <c r="J4050" i="4"/>
  <c r="K4050" i="4" s="1"/>
  <c r="J1281" i="4"/>
  <c r="K1281" i="4" s="1"/>
  <c r="J4041" i="4"/>
  <c r="K4041" i="4" s="1"/>
  <c r="J4033" i="4"/>
  <c r="K4033" i="4" s="1"/>
  <c r="J4025" i="4"/>
  <c r="K4025" i="4" s="1"/>
  <c r="J798" i="4"/>
  <c r="K798" i="4" s="1"/>
  <c r="J4023" i="4"/>
  <c r="K4023" i="4" s="1"/>
  <c r="J121" i="4"/>
  <c r="K121" i="4" s="1"/>
  <c r="J396" i="4"/>
  <c r="K396" i="4" s="1"/>
  <c r="J388" i="4"/>
  <c r="K388" i="4" s="1"/>
  <c r="J4012" i="4"/>
  <c r="K4012" i="4" s="1"/>
  <c r="J1474" i="4"/>
  <c r="K1474" i="4" s="1"/>
  <c r="J1098" i="4"/>
  <c r="K1098" i="4" s="1"/>
  <c r="J4005" i="4"/>
  <c r="K4005" i="4" s="1"/>
  <c r="J3997" i="4"/>
  <c r="K3997" i="4" s="1"/>
  <c r="J3989" i="4"/>
  <c r="K3989" i="4" s="1"/>
  <c r="J3981" i="4"/>
  <c r="K3981" i="4" s="1"/>
  <c r="J3973" i="4"/>
  <c r="K3973" i="4" s="1"/>
  <c r="J1664" i="4"/>
  <c r="K1664" i="4" s="1"/>
  <c r="J1656" i="4"/>
  <c r="K1656" i="4" s="1"/>
  <c r="J1648" i="4"/>
  <c r="K1648" i="4" s="1"/>
  <c r="J267" i="4"/>
  <c r="K267" i="4" s="1"/>
  <c r="J3962" i="4"/>
  <c r="K3962" i="4" s="1"/>
  <c r="J66" i="4"/>
  <c r="K66" i="4" s="1"/>
  <c r="I626" i="2"/>
  <c r="J626" i="2" s="1"/>
  <c r="I625" i="2"/>
  <c r="J625" i="2" s="1"/>
  <c r="J3623" i="4"/>
  <c r="K3623" i="4" s="1"/>
  <c r="J3631" i="4"/>
  <c r="K3631" i="4" s="1"/>
  <c r="J3624" i="4"/>
  <c r="K3624" i="4" s="1"/>
  <c r="J3632" i="4"/>
  <c r="K3632" i="4" s="1"/>
  <c r="J3627" i="4"/>
  <c r="K3627" i="4" s="1"/>
  <c r="J3628" i="4"/>
  <c r="K3628" i="4" s="1"/>
  <c r="J3629" i="4"/>
  <c r="K3629" i="4" s="1"/>
  <c r="J3620" i="4"/>
  <c r="K3620" i="4" s="1"/>
  <c r="J3630" i="4"/>
  <c r="K3630" i="4" s="1"/>
  <c r="J3621" i="4"/>
  <c r="K3621" i="4" s="1"/>
  <c r="J3633" i="4"/>
  <c r="K3633" i="4" s="1"/>
  <c r="J3622" i="4"/>
  <c r="K3622" i="4" s="1"/>
  <c r="J3634" i="4"/>
  <c r="K3634" i="4" s="1"/>
  <c r="J3625" i="4"/>
  <c r="K3625" i="4" s="1"/>
  <c r="J3635" i="4"/>
  <c r="K3635" i="4" s="1"/>
  <c r="J3626" i="4"/>
  <c r="K3626" i="4" s="1"/>
  <c r="I507" i="2"/>
  <c r="J507" i="2" s="1"/>
  <c r="I508" i="2"/>
  <c r="J508" i="2" s="1"/>
  <c r="J3173" i="4"/>
  <c r="K3173" i="4" s="1"/>
  <c r="J3174" i="4"/>
  <c r="K3174" i="4" s="1"/>
  <c r="J3175" i="4"/>
  <c r="K3175" i="4" s="1"/>
  <c r="J3176" i="4"/>
  <c r="K3176" i="4" s="1"/>
  <c r="J3169" i="4"/>
  <c r="K3169" i="4" s="1"/>
  <c r="J3177" i="4"/>
  <c r="K3177" i="4" s="1"/>
  <c r="J3170" i="4"/>
  <c r="K3170" i="4" s="1"/>
  <c r="J3171" i="4"/>
  <c r="K3171" i="4" s="1"/>
  <c r="J3172" i="4"/>
  <c r="K3172" i="4" s="1"/>
  <c r="J3178" i="4"/>
  <c r="K3178" i="4" s="1"/>
  <c r="I363" i="2"/>
  <c r="J363" i="2" s="1"/>
  <c r="J2696" i="4"/>
  <c r="K2696" i="4" s="1"/>
  <c r="J2697" i="4"/>
  <c r="K2697" i="4" s="1"/>
  <c r="J2698" i="4"/>
  <c r="K2698" i="4" s="1"/>
  <c r="J2699" i="4"/>
  <c r="K2699" i="4" s="1"/>
  <c r="J2700" i="4"/>
  <c r="K2700" i="4" s="1"/>
  <c r="J2695" i="4"/>
  <c r="K2695" i="4" s="1"/>
  <c r="I169" i="2"/>
  <c r="J169" i="2" s="1"/>
  <c r="J2102" i="4"/>
  <c r="K2102" i="4" s="1"/>
  <c r="J2103" i="4"/>
  <c r="K2103" i="4" s="1"/>
  <c r="J2104" i="4"/>
  <c r="K2104" i="4" s="1"/>
  <c r="J2101" i="4"/>
  <c r="K2101" i="4" s="1"/>
  <c r="I711" i="2"/>
  <c r="J711" i="2" s="1"/>
  <c r="J3923" i="4"/>
  <c r="K3923" i="4" s="1"/>
  <c r="J3924" i="4"/>
  <c r="K3924" i="4" s="1"/>
  <c r="J3925" i="4"/>
  <c r="K3925" i="4" s="1"/>
  <c r="J3926" i="4"/>
  <c r="K3926" i="4" s="1"/>
  <c r="J3919" i="4"/>
  <c r="K3919" i="4" s="1"/>
  <c r="J3927" i="4"/>
  <c r="K3927" i="4" s="1"/>
  <c r="J3920" i="4"/>
  <c r="K3920" i="4" s="1"/>
  <c r="J3921" i="4"/>
  <c r="K3921" i="4" s="1"/>
  <c r="J3922" i="4"/>
  <c r="K3922" i="4" s="1"/>
  <c r="I624" i="2"/>
  <c r="J624" i="2" s="1"/>
  <c r="I623" i="2"/>
  <c r="J623" i="2" s="1"/>
  <c r="I622" i="2"/>
  <c r="J622" i="2" s="1"/>
  <c r="J3599" i="4"/>
  <c r="K3599" i="4" s="1"/>
  <c r="J3607" i="4"/>
  <c r="K3607" i="4" s="1"/>
  <c r="J3615" i="4"/>
  <c r="K3615" i="4" s="1"/>
  <c r="J3600" i="4"/>
  <c r="K3600" i="4" s="1"/>
  <c r="J3608" i="4"/>
  <c r="K3608" i="4" s="1"/>
  <c r="J3616" i="4"/>
  <c r="K3616" i="4" s="1"/>
  <c r="J3595" i="4"/>
  <c r="K3595" i="4" s="1"/>
  <c r="J3605" i="4"/>
  <c r="K3605" i="4" s="1"/>
  <c r="J3617" i="4"/>
  <c r="K3617" i="4" s="1"/>
  <c r="J3596" i="4"/>
  <c r="K3596" i="4" s="1"/>
  <c r="J3606" i="4"/>
  <c r="K3606" i="4" s="1"/>
  <c r="J3618" i="4"/>
  <c r="K3618" i="4" s="1"/>
  <c r="J3597" i="4"/>
  <c r="K3597" i="4" s="1"/>
  <c r="J3609" i="4"/>
  <c r="K3609" i="4" s="1"/>
  <c r="J3619" i="4"/>
  <c r="K3619" i="4" s="1"/>
  <c r="J3598" i="4"/>
  <c r="K3598" i="4" s="1"/>
  <c r="J3610" i="4"/>
  <c r="K3610" i="4" s="1"/>
  <c r="J3601" i="4"/>
  <c r="K3601" i="4" s="1"/>
  <c r="J3611" i="4"/>
  <c r="K3611" i="4" s="1"/>
  <c r="J3602" i="4"/>
  <c r="K3602" i="4" s="1"/>
  <c r="J3612" i="4"/>
  <c r="K3612" i="4" s="1"/>
  <c r="J3603" i="4"/>
  <c r="K3603" i="4" s="1"/>
  <c r="J3613" i="4"/>
  <c r="K3613" i="4" s="1"/>
  <c r="J3604" i="4"/>
  <c r="K3604" i="4" s="1"/>
  <c r="J3614" i="4"/>
  <c r="K3614" i="4" s="1"/>
  <c r="I544" i="2"/>
  <c r="J544" i="2" s="1"/>
  <c r="I543" i="2"/>
  <c r="J543" i="2" s="1"/>
  <c r="J3267" i="4"/>
  <c r="K3267" i="4" s="1"/>
  <c r="J3268" i="4"/>
  <c r="K3268" i="4" s="1"/>
  <c r="J3269" i="4"/>
  <c r="K3269" i="4" s="1"/>
  <c r="J3270" i="4"/>
  <c r="K3270" i="4" s="1"/>
  <c r="J3271" i="4"/>
  <c r="K3271" i="4" s="1"/>
  <c r="J3272" i="4"/>
  <c r="K3272" i="4" s="1"/>
  <c r="J3273" i="4"/>
  <c r="K3273" i="4" s="1"/>
  <c r="I444" i="2"/>
  <c r="J444" i="2" s="1"/>
  <c r="J2938" i="4"/>
  <c r="K2938" i="4" s="1"/>
  <c r="J2939" i="4"/>
  <c r="K2939" i="4" s="1"/>
  <c r="J2940" i="4"/>
  <c r="K2940" i="4" s="1"/>
  <c r="J2941" i="4"/>
  <c r="K2941" i="4" s="1"/>
  <c r="J2942" i="4"/>
  <c r="K2942" i="4" s="1"/>
  <c r="I349" i="2"/>
  <c r="J349" i="2" s="1"/>
  <c r="I350" i="2"/>
  <c r="J350" i="2" s="1"/>
  <c r="J2645" i="4"/>
  <c r="K2645" i="4" s="1"/>
  <c r="J2653" i="4"/>
  <c r="K2653" i="4" s="1"/>
  <c r="J2646" i="4"/>
  <c r="K2646" i="4" s="1"/>
  <c r="J2654" i="4"/>
  <c r="K2654" i="4" s="1"/>
  <c r="J2647" i="4"/>
  <c r="K2647" i="4" s="1"/>
  <c r="J2648" i="4"/>
  <c r="K2648" i="4" s="1"/>
  <c r="J2649" i="4"/>
  <c r="K2649" i="4" s="1"/>
  <c r="J2651" i="4"/>
  <c r="K2651" i="4" s="1"/>
  <c r="J2652" i="4"/>
  <c r="K2652" i="4" s="1"/>
  <c r="J2650" i="4"/>
  <c r="K2650" i="4" s="1"/>
  <c r="I183" i="2"/>
  <c r="J183" i="2" s="1"/>
  <c r="I184" i="2"/>
  <c r="J184" i="2" s="1"/>
  <c r="I185" i="2"/>
  <c r="J185" i="2" s="1"/>
  <c r="I186" i="2"/>
  <c r="J186" i="2" s="1"/>
  <c r="J2159" i="4"/>
  <c r="K2159" i="4" s="1"/>
  <c r="J2160" i="4"/>
  <c r="K2160" i="4" s="1"/>
  <c r="J2161" i="4"/>
  <c r="K2161" i="4" s="1"/>
  <c r="J2162" i="4"/>
  <c r="K2162" i="4" s="1"/>
  <c r="J2163" i="4"/>
  <c r="K2163" i="4" s="1"/>
  <c r="J2164" i="4"/>
  <c r="K2164" i="4" s="1"/>
  <c r="J2165" i="4"/>
  <c r="K2165" i="4" s="1"/>
  <c r="J2157" i="4"/>
  <c r="K2157" i="4" s="1"/>
  <c r="J2158" i="4"/>
  <c r="K2158" i="4" s="1"/>
  <c r="J2166" i="4"/>
  <c r="K2166" i="4" s="1"/>
  <c r="J2156" i="4"/>
  <c r="K2156" i="4" s="1"/>
  <c r="I101" i="2"/>
  <c r="J101" i="2" s="1"/>
  <c r="I102" i="2"/>
  <c r="J102" i="2" s="1"/>
  <c r="I100" i="2"/>
  <c r="J100" i="2" s="1"/>
  <c r="I103" i="2"/>
  <c r="J103" i="2" s="1"/>
  <c r="J1895" i="4"/>
  <c r="K1895" i="4" s="1"/>
  <c r="J1903" i="4"/>
  <c r="K1903" i="4" s="1"/>
  <c r="J1911" i="4"/>
  <c r="K1911" i="4" s="1"/>
  <c r="J1891" i="4"/>
  <c r="K1891" i="4" s="1"/>
  <c r="J1900" i="4"/>
  <c r="K1900" i="4" s="1"/>
  <c r="J1909" i="4"/>
  <c r="K1909" i="4" s="1"/>
  <c r="J1892" i="4"/>
  <c r="K1892" i="4" s="1"/>
  <c r="J1901" i="4"/>
  <c r="K1901" i="4" s="1"/>
  <c r="J1910" i="4"/>
  <c r="K1910" i="4" s="1"/>
  <c r="J1893" i="4"/>
  <c r="K1893" i="4" s="1"/>
  <c r="J1902" i="4"/>
  <c r="K1902" i="4" s="1"/>
  <c r="J1912" i="4"/>
  <c r="K1912" i="4" s="1"/>
  <c r="J1894" i="4"/>
  <c r="K1894" i="4" s="1"/>
  <c r="J1904" i="4"/>
  <c r="K1904" i="4" s="1"/>
  <c r="J1913" i="4"/>
  <c r="K1913" i="4" s="1"/>
  <c r="J1896" i="4"/>
  <c r="K1896" i="4" s="1"/>
  <c r="J1905" i="4"/>
  <c r="K1905" i="4" s="1"/>
  <c r="J1897" i="4"/>
  <c r="K1897" i="4" s="1"/>
  <c r="J1906" i="4"/>
  <c r="K1906" i="4" s="1"/>
  <c r="J1889" i="4"/>
  <c r="K1889" i="4" s="1"/>
  <c r="J1890" i="4"/>
  <c r="K1890" i="4" s="1"/>
  <c r="J1898" i="4"/>
  <c r="K1898" i="4" s="1"/>
  <c r="J1899" i="4"/>
  <c r="K1899" i="4" s="1"/>
  <c r="J1907" i="4"/>
  <c r="K1907" i="4" s="1"/>
  <c r="J1908" i="4"/>
  <c r="K1908" i="4" s="1"/>
  <c r="I38" i="2"/>
  <c r="J38" i="2" s="1"/>
  <c r="I40" i="2"/>
  <c r="J40" i="2" s="1"/>
  <c r="I39" i="2"/>
  <c r="J39" i="2" s="1"/>
  <c r="J1349" i="4"/>
  <c r="K1349" i="4" s="1"/>
  <c r="J1350" i="4"/>
  <c r="K1350" i="4" s="1"/>
  <c r="J1348" i="4"/>
  <c r="K1348" i="4" s="1"/>
  <c r="J1351" i="4"/>
  <c r="K1351" i="4" s="1"/>
  <c r="J1352" i="4"/>
  <c r="K1352" i="4" s="1"/>
  <c r="I930" i="2"/>
  <c r="J930" i="2" s="1"/>
  <c r="I931" i="2"/>
  <c r="J931" i="2" s="1"/>
  <c r="I932" i="2"/>
  <c r="J932" i="2" s="1"/>
  <c r="I919" i="2"/>
  <c r="J919" i="2" s="1"/>
  <c r="I916" i="2"/>
  <c r="J916" i="2" s="1"/>
  <c r="I918" i="2"/>
  <c r="J918" i="2" s="1"/>
  <c r="I917" i="2"/>
  <c r="J917" i="2" s="1"/>
  <c r="I562" i="2"/>
  <c r="J562" i="2" s="1"/>
  <c r="J3347" i="4"/>
  <c r="K3347" i="4" s="1"/>
  <c r="J3355" i="4"/>
  <c r="K3355" i="4" s="1"/>
  <c r="J3348" i="4"/>
  <c r="K3348" i="4" s="1"/>
  <c r="J3356" i="4"/>
  <c r="K3356" i="4" s="1"/>
  <c r="J3351" i="4"/>
  <c r="K3351" i="4" s="1"/>
  <c r="J3359" i="4"/>
  <c r="K3359" i="4" s="1"/>
  <c r="J3354" i="4"/>
  <c r="K3354" i="4" s="1"/>
  <c r="J3357" i="4"/>
  <c r="K3357" i="4" s="1"/>
  <c r="J3345" i="4"/>
  <c r="K3345" i="4" s="1"/>
  <c r="J3358" i="4"/>
  <c r="K3358" i="4" s="1"/>
  <c r="J3350" i="4"/>
  <c r="K3350" i="4" s="1"/>
  <c r="J3360" i="4"/>
  <c r="K3360" i="4" s="1"/>
  <c r="J3346" i="4"/>
  <c r="K3346" i="4" s="1"/>
  <c r="J3349" i="4"/>
  <c r="K3349" i="4" s="1"/>
  <c r="J3352" i="4"/>
  <c r="K3352" i="4" s="1"/>
  <c r="J3353" i="4"/>
  <c r="K3353" i="4" s="1"/>
  <c r="I529" i="2"/>
  <c r="J529" i="2" s="1"/>
  <c r="J3237" i="4"/>
  <c r="K3237" i="4" s="1"/>
  <c r="J3238" i="4"/>
  <c r="K3238" i="4" s="1"/>
  <c r="J3239" i="4"/>
  <c r="K3239" i="4" s="1"/>
  <c r="J3240" i="4"/>
  <c r="K3240" i="4" s="1"/>
  <c r="J3241" i="4"/>
  <c r="K3241" i="4" s="1"/>
  <c r="J3236" i="4"/>
  <c r="K3236" i="4" s="1"/>
  <c r="I494" i="2"/>
  <c r="J494" i="2" s="1"/>
  <c r="I495" i="2"/>
  <c r="J495" i="2" s="1"/>
  <c r="J3148" i="4"/>
  <c r="K3148" i="4" s="1"/>
  <c r="J3149" i="4"/>
  <c r="K3149" i="4" s="1"/>
  <c r="J3150" i="4"/>
  <c r="K3150" i="4" s="1"/>
  <c r="J3143" i="4"/>
  <c r="K3143" i="4" s="1"/>
  <c r="J3151" i="4"/>
  <c r="K3151" i="4" s="1"/>
  <c r="J3144" i="4"/>
  <c r="K3144" i="4" s="1"/>
  <c r="J3145" i="4"/>
  <c r="K3145" i="4" s="1"/>
  <c r="J3146" i="4"/>
  <c r="K3146" i="4" s="1"/>
  <c r="J3147" i="4"/>
  <c r="K3147" i="4" s="1"/>
  <c r="I466" i="2"/>
  <c r="J466" i="2" s="1"/>
  <c r="I467" i="2"/>
  <c r="J467" i="2" s="1"/>
  <c r="J3042" i="4"/>
  <c r="K3042" i="4" s="1"/>
  <c r="J3050" i="4"/>
  <c r="K3050" i="4" s="1"/>
  <c r="J3043" i="4"/>
  <c r="K3043" i="4" s="1"/>
  <c r="J3051" i="4"/>
  <c r="K3051" i="4" s="1"/>
  <c r="J3044" i="4"/>
  <c r="K3044" i="4" s="1"/>
  <c r="J3052" i="4"/>
  <c r="K3052" i="4" s="1"/>
  <c r="J3045" i="4"/>
  <c r="K3045" i="4" s="1"/>
  <c r="J3053" i="4"/>
  <c r="K3053" i="4" s="1"/>
  <c r="J3046" i="4"/>
  <c r="K3046" i="4" s="1"/>
  <c r="J3047" i="4"/>
  <c r="K3047" i="4" s="1"/>
  <c r="J3048" i="4"/>
  <c r="K3048" i="4" s="1"/>
  <c r="J3049" i="4"/>
  <c r="K3049" i="4" s="1"/>
  <c r="I437" i="2"/>
  <c r="J437" i="2" s="1"/>
  <c r="I438" i="2"/>
  <c r="J438" i="2" s="1"/>
  <c r="J2907" i="4"/>
  <c r="K2907" i="4" s="1"/>
  <c r="J2915" i="4"/>
  <c r="K2915" i="4" s="1"/>
  <c r="J2923" i="4"/>
  <c r="K2923" i="4" s="1"/>
  <c r="J2908" i="4"/>
  <c r="K2908" i="4" s="1"/>
  <c r="J2916" i="4"/>
  <c r="K2916" i="4" s="1"/>
  <c r="J2924" i="4"/>
  <c r="K2924" i="4" s="1"/>
  <c r="J2909" i="4"/>
  <c r="K2909" i="4" s="1"/>
  <c r="J2917" i="4"/>
  <c r="K2917" i="4" s="1"/>
  <c r="J2910" i="4"/>
  <c r="K2910" i="4" s="1"/>
  <c r="J2918" i="4"/>
  <c r="K2918" i="4" s="1"/>
  <c r="J2911" i="4"/>
  <c r="K2911" i="4" s="1"/>
  <c r="J2919" i="4"/>
  <c r="K2919" i="4" s="1"/>
  <c r="J2912" i="4"/>
  <c r="K2912" i="4" s="1"/>
  <c r="J2913" i="4"/>
  <c r="K2913" i="4" s="1"/>
  <c r="J2914" i="4"/>
  <c r="K2914" i="4" s="1"/>
  <c r="J2920" i="4"/>
  <c r="K2920" i="4" s="1"/>
  <c r="J2921" i="4"/>
  <c r="K2921" i="4" s="1"/>
  <c r="J2922" i="4"/>
  <c r="K2922" i="4" s="1"/>
  <c r="I403" i="2"/>
  <c r="J403" i="2" s="1"/>
  <c r="I401" i="2"/>
  <c r="J401" i="2" s="1"/>
  <c r="I402" i="2"/>
  <c r="J402" i="2" s="1"/>
  <c r="J2774" i="4"/>
  <c r="K2774" i="4" s="1"/>
  <c r="J2775" i="4"/>
  <c r="K2775" i="4" s="1"/>
  <c r="J2776" i="4"/>
  <c r="K2776" i="4" s="1"/>
  <c r="J2777" i="4"/>
  <c r="K2777" i="4" s="1"/>
  <c r="J2778" i="4"/>
  <c r="K2778" i="4" s="1"/>
  <c r="J2779" i="4"/>
  <c r="K2779" i="4" s="1"/>
  <c r="J2780" i="4"/>
  <c r="K2780" i="4" s="1"/>
  <c r="I365" i="2"/>
  <c r="J365" i="2" s="1"/>
  <c r="J2705" i="4"/>
  <c r="K2705" i="4" s="1"/>
  <c r="J2706" i="4"/>
  <c r="K2706" i="4" s="1"/>
  <c r="J2707" i="4"/>
  <c r="K2707" i="4" s="1"/>
  <c r="J2708" i="4"/>
  <c r="K2708" i="4" s="1"/>
  <c r="J2710" i="4"/>
  <c r="K2710" i="4" s="1"/>
  <c r="J2711" i="4"/>
  <c r="K2711" i="4" s="1"/>
  <c r="J2709" i="4"/>
  <c r="K2709" i="4" s="1"/>
  <c r="I341" i="2"/>
  <c r="J341" i="2" s="1"/>
  <c r="I342" i="2"/>
  <c r="J342" i="2" s="1"/>
  <c r="J961" i="4"/>
  <c r="K961" i="4" s="1"/>
  <c r="J962" i="4"/>
  <c r="K962" i="4" s="1"/>
  <c r="J963" i="4"/>
  <c r="K963" i="4" s="1"/>
  <c r="J964" i="4"/>
  <c r="K964" i="4" s="1"/>
  <c r="J965" i="4"/>
  <c r="K965" i="4" s="1"/>
  <c r="J958" i="4"/>
  <c r="K958" i="4" s="1"/>
  <c r="J959" i="4"/>
  <c r="K959" i="4" s="1"/>
  <c r="J960" i="4"/>
  <c r="K960" i="4" s="1"/>
  <c r="J966" i="4"/>
  <c r="K966" i="4" s="1"/>
  <c r="I288" i="2"/>
  <c r="J288" i="2" s="1"/>
  <c r="I289" i="2"/>
  <c r="J289" i="2" s="1"/>
  <c r="I290" i="2"/>
  <c r="J290" i="2" s="1"/>
  <c r="J669" i="4"/>
  <c r="K669" i="4" s="1"/>
  <c r="J677" i="4"/>
  <c r="K677" i="4" s="1"/>
  <c r="J670" i="4"/>
  <c r="K670" i="4" s="1"/>
  <c r="J678" i="4"/>
  <c r="K678" i="4" s="1"/>
  <c r="J671" i="4"/>
  <c r="K671" i="4" s="1"/>
  <c r="J679" i="4"/>
  <c r="K679" i="4" s="1"/>
  <c r="J672" i="4"/>
  <c r="K672" i="4" s="1"/>
  <c r="J680" i="4"/>
  <c r="K680" i="4" s="1"/>
  <c r="J673" i="4"/>
  <c r="K673" i="4" s="1"/>
  <c r="J681" i="4"/>
  <c r="K681" i="4" s="1"/>
  <c r="J675" i="4"/>
  <c r="K675" i="4" s="1"/>
  <c r="J676" i="4"/>
  <c r="K676" i="4" s="1"/>
  <c r="J682" i="4"/>
  <c r="K682" i="4" s="1"/>
  <c r="J683" i="4"/>
  <c r="K683" i="4" s="1"/>
  <c r="J666" i="4"/>
  <c r="K666" i="4" s="1"/>
  <c r="J684" i="4"/>
  <c r="K684" i="4" s="1"/>
  <c r="J667" i="4"/>
  <c r="K667" i="4" s="1"/>
  <c r="J668" i="4"/>
  <c r="K668" i="4" s="1"/>
  <c r="J674" i="4"/>
  <c r="K674" i="4" s="1"/>
  <c r="I259" i="2"/>
  <c r="J259" i="2" s="1"/>
  <c r="I257" i="2"/>
  <c r="J257" i="2" s="1"/>
  <c r="I258" i="2"/>
  <c r="J258" i="2" s="1"/>
  <c r="J2391" i="4"/>
  <c r="K2391" i="4" s="1"/>
  <c r="J2399" i="4"/>
  <c r="K2399" i="4" s="1"/>
  <c r="J2407" i="4"/>
  <c r="K2407" i="4" s="1"/>
  <c r="J2389" i="4"/>
  <c r="K2389" i="4" s="1"/>
  <c r="J2398" i="4"/>
  <c r="K2398" i="4" s="1"/>
  <c r="J2390" i="4"/>
  <c r="K2390" i="4" s="1"/>
  <c r="J2400" i="4"/>
  <c r="K2400" i="4" s="1"/>
  <c r="J2392" i="4"/>
  <c r="K2392" i="4" s="1"/>
  <c r="J2401" i="4"/>
  <c r="K2401" i="4" s="1"/>
  <c r="J2393" i="4"/>
  <c r="K2393" i="4" s="1"/>
  <c r="J2402" i="4"/>
  <c r="K2402" i="4" s="1"/>
  <c r="J2394" i="4"/>
  <c r="K2394" i="4" s="1"/>
  <c r="J2403" i="4"/>
  <c r="K2403" i="4" s="1"/>
  <c r="J2388" i="4"/>
  <c r="K2388" i="4" s="1"/>
  <c r="J2395" i="4"/>
  <c r="K2395" i="4" s="1"/>
  <c r="J2396" i="4"/>
  <c r="K2396" i="4" s="1"/>
  <c r="J2397" i="4"/>
  <c r="K2397" i="4" s="1"/>
  <c r="J2404" i="4"/>
  <c r="K2404" i="4" s="1"/>
  <c r="J2405" i="4"/>
  <c r="K2405" i="4" s="1"/>
  <c r="J2406" i="4"/>
  <c r="K2406" i="4" s="1"/>
  <c r="I230" i="2"/>
  <c r="J230" i="2" s="1"/>
  <c r="I231" i="2"/>
  <c r="J231" i="2" s="1"/>
  <c r="J1380" i="4"/>
  <c r="K1380" i="4" s="1"/>
  <c r="J1381" i="4"/>
  <c r="K1381" i="4" s="1"/>
  <c r="J1377" i="4"/>
  <c r="K1377" i="4" s="1"/>
  <c r="J1378" i="4"/>
  <c r="K1378" i="4" s="1"/>
  <c r="J1379" i="4"/>
  <c r="K1379" i="4" s="1"/>
  <c r="J1382" i="4"/>
  <c r="K1382" i="4" s="1"/>
  <c r="J1383" i="4"/>
  <c r="K1383" i="4" s="1"/>
  <c r="J1384" i="4"/>
  <c r="K1384" i="4" s="1"/>
  <c r="I207" i="2"/>
  <c r="J207" i="2" s="1"/>
  <c r="J649" i="4"/>
  <c r="K649" i="4" s="1"/>
  <c r="J650" i="4"/>
  <c r="K650" i="4" s="1"/>
  <c r="J653" i="4"/>
  <c r="K653" i="4" s="1"/>
  <c r="J654" i="4"/>
  <c r="K654" i="4" s="1"/>
  <c r="J655" i="4"/>
  <c r="K655" i="4" s="1"/>
  <c r="J656" i="4"/>
  <c r="K656" i="4" s="1"/>
  <c r="J651" i="4"/>
  <c r="K651" i="4" s="1"/>
  <c r="J652" i="4"/>
  <c r="K652" i="4" s="1"/>
  <c r="I173" i="2"/>
  <c r="J173" i="2" s="1"/>
  <c r="I174" i="2"/>
  <c r="J174" i="2" s="1"/>
  <c r="J2134" i="4"/>
  <c r="K2134" i="4" s="1"/>
  <c r="J2130" i="4"/>
  <c r="K2130" i="4" s="1"/>
  <c r="J2131" i="4"/>
  <c r="K2131" i="4" s="1"/>
  <c r="J2132" i="4"/>
  <c r="K2132" i="4" s="1"/>
  <c r="J2133" i="4"/>
  <c r="K2133" i="4" s="1"/>
  <c r="I123" i="2"/>
  <c r="J123" i="2" s="1"/>
  <c r="I125" i="2"/>
  <c r="J125" i="2" s="1"/>
  <c r="I121" i="2"/>
  <c r="J121" i="2" s="1"/>
  <c r="I122" i="2"/>
  <c r="J122" i="2" s="1"/>
  <c r="I124" i="2"/>
  <c r="J124" i="2" s="1"/>
  <c r="J1974" i="4"/>
  <c r="K1974" i="4" s="1"/>
  <c r="J1982" i="4"/>
  <c r="K1982" i="4" s="1"/>
  <c r="J1976" i="4"/>
  <c r="K1976" i="4" s="1"/>
  <c r="J1985" i="4"/>
  <c r="K1985" i="4" s="1"/>
  <c r="J1977" i="4"/>
  <c r="K1977" i="4" s="1"/>
  <c r="J1986" i="4"/>
  <c r="K1986" i="4" s="1"/>
  <c r="J1978" i="4"/>
  <c r="K1978" i="4" s="1"/>
  <c r="J1987" i="4"/>
  <c r="K1987" i="4" s="1"/>
  <c r="J1979" i="4"/>
  <c r="K1979" i="4" s="1"/>
  <c r="J1988" i="4"/>
  <c r="K1988" i="4" s="1"/>
  <c r="J1971" i="4"/>
  <c r="K1971" i="4" s="1"/>
  <c r="J1980" i="4"/>
  <c r="K1980" i="4" s="1"/>
  <c r="J1989" i="4"/>
  <c r="K1989" i="4" s="1"/>
  <c r="J1972" i="4"/>
  <c r="K1972" i="4" s="1"/>
  <c r="J1981" i="4"/>
  <c r="K1981" i="4" s="1"/>
  <c r="J1973" i="4"/>
  <c r="K1973" i="4" s="1"/>
  <c r="J1975" i="4"/>
  <c r="K1975" i="4" s="1"/>
  <c r="J1983" i="4"/>
  <c r="K1983" i="4" s="1"/>
  <c r="J1984" i="4"/>
  <c r="K1984" i="4" s="1"/>
  <c r="J1692" i="4"/>
  <c r="K1692" i="4" s="1"/>
  <c r="J161" i="4"/>
  <c r="K161" i="4" s="1"/>
  <c r="J153" i="4"/>
  <c r="K153" i="4" s="1"/>
  <c r="J4606" i="4"/>
  <c r="K4606" i="4" s="1"/>
  <c r="J4598" i="4"/>
  <c r="K4598" i="4" s="1"/>
  <c r="J4590" i="4"/>
  <c r="K4590" i="4" s="1"/>
  <c r="J4582" i="4"/>
  <c r="K4582" i="4" s="1"/>
  <c r="J4574" i="4"/>
  <c r="K4574" i="4" s="1"/>
  <c r="J4566" i="4"/>
  <c r="K4566" i="4" s="1"/>
  <c r="J4534" i="4"/>
  <c r="K4534" i="4" s="1"/>
  <c r="J4526" i="4"/>
  <c r="K4526" i="4" s="1"/>
  <c r="J4518" i="4"/>
  <c r="K4518" i="4" s="1"/>
  <c r="J302" i="4"/>
  <c r="K302" i="4" s="1"/>
  <c r="J294" i="4"/>
  <c r="K294" i="4" s="1"/>
  <c r="J4509" i="4"/>
  <c r="K4509" i="4" s="1"/>
  <c r="J4501" i="4"/>
  <c r="K4501" i="4" s="1"/>
  <c r="J4493" i="4"/>
  <c r="K4493" i="4" s="1"/>
  <c r="J4485" i="4"/>
  <c r="K4485" i="4" s="1"/>
  <c r="J1142" i="4"/>
  <c r="K1142" i="4" s="1"/>
  <c r="J1134" i="4"/>
  <c r="K1134" i="4" s="1"/>
  <c r="J4466" i="4"/>
  <c r="K4466" i="4" s="1"/>
  <c r="J1596" i="4"/>
  <c r="K1596" i="4" s="1"/>
  <c r="J4456" i="4"/>
  <c r="K4456" i="4" s="1"/>
  <c r="J4448" i="4"/>
  <c r="K4448" i="4" s="1"/>
  <c r="J4440" i="4"/>
  <c r="K4440" i="4" s="1"/>
  <c r="J430" i="4"/>
  <c r="K430" i="4" s="1"/>
  <c r="J4433" i="4"/>
  <c r="K4433" i="4" s="1"/>
  <c r="J4425" i="4"/>
  <c r="K4425" i="4" s="1"/>
  <c r="J4417" i="4"/>
  <c r="K4417" i="4" s="1"/>
  <c r="J4409" i="4"/>
  <c r="K4409" i="4" s="1"/>
  <c r="J4394" i="4"/>
  <c r="K4394" i="4" s="1"/>
  <c r="J4386" i="4"/>
  <c r="K4386" i="4" s="1"/>
  <c r="J4378" i="4"/>
  <c r="K4378" i="4" s="1"/>
  <c r="J4370" i="4"/>
  <c r="K4370" i="4" s="1"/>
  <c r="J4362" i="4"/>
  <c r="K4362" i="4" s="1"/>
  <c r="J4354" i="4"/>
  <c r="K4354" i="4" s="1"/>
  <c r="J4346" i="4"/>
  <c r="K4346" i="4" s="1"/>
  <c r="J1340" i="4"/>
  <c r="K1340" i="4" s="1"/>
  <c r="J1332" i="4"/>
  <c r="K1332" i="4" s="1"/>
  <c r="J414" i="4"/>
  <c r="K414" i="4" s="1"/>
  <c r="J406" i="4"/>
  <c r="K406" i="4" s="1"/>
  <c r="J4322" i="4"/>
  <c r="K4322" i="4" s="1"/>
  <c r="J4314" i="4"/>
  <c r="K4314" i="4" s="1"/>
  <c r="J4306" i="4"/>
  <c r="K4306" i="4" s="1"/>
  <c r="J4298" i="4"/>
  <c r="K4298" i="4" s="1"/>
  <c r="J4290" i="4"/>
  <c r="K4290" i="4" s="1"/>
  <c r="J4282" i="4"/>
  <c r="K4282" i="4" s="1"/>
  <c r="J4274" i="4"/>
  <c r="K4274" i="4" s="1"/>
  <c r="J1326" i="4"/>
  <c r="K1326" i="4" s="1"/>
  <c r="J1318" i="4"/>
  <c r="K1318" i="4" s="1"/>
  <c r="J4263" i="4"/>
  <c r="K4263" i="4" s="1"/>
  <c r="J4255" i="4"/>
  <c r="K4255" i="4" s="1"/>
  <c r="J4239" i="4"/>
  <c r="K4239" i="4" s="1"/>
  <c r="J4231" i="4"/>
  <c r="K4231" i="4" s="1"/>
  <c r="J4215" i="4"/>
  <c r="K4215" i="4" s="1"/>
  <c r="J1120" i="4"/>
  <c r="K1120" i="4" s="1"/>
  <c r="J1491" i="4"/>
  <c r="K1491" i="4" s="1"/>
  <c r="J1680" i="4"/>
  <c r="K1680" i="4" s="1"/>
  <c r="J4207" i="4"/>
  <c r="K4207" i="4" s="1"/>
  <c r="J4177" i="4"/>
  <c r="K4177" i="4" s="1"/>
  <c r="J4169" i="4"/>
  <c r="K4169" i="4" s="1"/>
  <c r="J1311" i="4"/>
  <c r="K1311" i="4" s="1"/>
  <c r="J4163" i="4"/>
  <c r="K4163" i="4" s="1"/>
  <c r="J148" i="4"/>
  <c r="K148" i="4" s="1"/>
  <c r="J4159" i="4"/>
  <c r="K4159" i="4" s="1"/>
  <c r="J542" i="4"/>
  <c r="K542" i="4" s="1"/>
  <c r="J534" i="4"/>
  <c r="K534" i="4" s="1"/>
  <c r="J849" i="4"/>
  <c r="K849" i="4" s="1"/>
  <c r="J841" i="4"/>
  <c r="K841" i="4" s="1"/>
  <c r="J833" i="4"/>
  <c r="K833" i="4" s="1"/>
  <c r="J4137" i="4"/>
  <c r="K4137" i="4" s="1"/>
  <c r="J1302" i="4"/>
  <c r="K1302" i="4" s="1"/>
  <c r="J1116" i="4"/>
  <c r="K1116" i="4" s="1"/>
  <c r="J4129" i="4"/>
  <c r="K4129" i="4" s="1"/>
  <c r="J4113" i="4"/>
  <c r="K4113" i="4" s="1"/>
  <c r="J4105" i="4"/>
  <c r="K4105" i="4" s="1"/>
  <c r="J4097" i="4"/>
  <c r="K4097" i="4" s="1"/>
  <c r="J4089" i="4"/>
  <c r="K4089" i="4" s="1"/>
  <c r="J4081" i="4"/>
  <c r="K4081" i="4" s="1"/>
  <c r="J531" i="4"/>
  <c r="K531" i="4" s="1"/>
  <c r="J523" i="4"/>
  <c r="K523" i="4" s="1"/>
  <c r="J4071" i="4"/>
  <c r="K4071" i="4" s="1"/>
  <c r="J830" i="4"/>
  <c r="K830" i="4" s="1"/>
  <c r="J1676" i="4"/>
  <c r="K1676" i="4" s="1"/>
  <c r="J4061" i="4"/>
  <c r="K4061" i="4" s="1"/>
  <c r="J4053" i="4"/>
  <c r="K4053" i="4" s="1"/>
  <c r="J811" i="4"/>
  <c r="K811" i="4" s="1"/>
  <c r="J1592" i="4"/>
  <c r="K1592" i="4" s="1"/>
  <c r="J286" i="4"/>
  <c r="K286" i="4" s="1"/>
  <c r="J1280" i="4"/>
  <c r="K1280" i="4" s="1"/>
  <c r="J4040" i="4"/>
  <c r="K4040" i="4" s="1"/>
  <c r="J4032" i="4"/>
  <c r="K4032" i="4" s="1"/>
  <c r="J4024" i="4"/>
  <c r="K4024" i="4" s="1"/>
  <c r="J797" i="4"/>
  <c r="K797" i="4" s="1"/>
  <c r="J4022" i="4"/>
  <c r="K4022" i="4" s="1"/>
  <c r="J120" i="4"/>
  <c r="K120" i="4" s="1"/>
  <c r="J395" i="4"/>
  <c r="K395" i="4" s="1"/>
  <c r="J4019" i="4"/>
  <c r="K4019" i="4" s="1"/>
  <c r="J4011" i="4"/>
  <c r="K4011" i="4" s="1"/>
  <c r="J1473" i="4"/>
  <c r="K1473" i="4" s="1"/>
  <c r="J1097" i="4"/>
  <c r="K1097" i="4" s="1"/>
  <c r="J4004" i="4"/>
  <c r="K4004" i="4" s="1"/>
  <c r="J3988" i="4"/>
  <c r="K3988" i="4" s="1"/>
  <c r="J3980" i="4"/>
  <c r="K3980" i="4" s="1"/>
  <c r="J1663" i="4"/>
  <c r="K1663" i="4" s="1"/>
  <c r="J1655" i="4"/>
  <c r="K1655" i="4" s="1"/>
  <c r="J1647" i="4"/>
  <c r="K1647" i="4" s="1"/>
  <c r="J264" i="4"/>
  <c r="K264" i="4" s="1"/>
  <c r="J1471" i="4"/>
  <c r="K1471" i="4" s="1"/>
  <c r="I525" i="2"/>
  <c r="J525" i="2" s="1"/>
  <c r="I526" i="2"/>
  <c r="J526" i="2" s="1"/>
  <c r="I524" i="2"/>
  <c r="J524" i="2" s="1"/>
  <c r="I527" i="2"/>
  <c r="J527" i="2" s="1"/>
  <c r="J3205" i="4"/>
  <c r="K3205" i="4" s="1"/>
  <c r="J3213" i="4"/>
  <c r="K3213" i="4" s="1"/>
  <c r="J3221" i="4"/>
  <c r="K3221" i="4" s="1"/>
  <c r="J3206" i="4"/>
  <c r="K3206" i="4" s="1"/>
  <c r="J3214" i="4"/>
  <c r="K3214" i="4" s="1"/>
  <c r="J3222" i="4"/>
  <c r="K3222" i="4" s="1"/>
  <c r="J3207" i="4"/>
  <c r="K3207" i="4" s="1"/>
  <c r="J3215" i="4"/>
  <c r="K3215" i="4" s="1"/>
  <c r="J3223" i="4"/>
  <c r="K3223" i="4" s="1"/>
  <c r="J3208" i="4"/>
  <c r="K3208" i="4" s="1"/>
  <c r="J3216" i="4"/>
  <c r="K3216" i="4" s="1"/>
  <c r="J3224" i="4"/>
  <c r="K3224" i="4" s="1"/>
  <c r="J3201" i="4"/>
  <c r="K3201" i="4" s="1"/>
  <c r="J3209" i="4"/>
  <c r="K3209" i="4" s="1"/>
  <c r="J3217" i="4"/>
  <c r="K3217" i="4" s="1"/>
  <c r="J3225" i="4"/>
  <c r="K3225" i="4" s="1"/>
  <c r="J3202" i="4"/>
  <c r="K3202" i="4" s="1"/>
  <c r="J3220" i="4"/>
  <c r="K3220" i="4" s="1"/>
  <c r="J3203" i="4"/>
  <c r="K3203" i="4" s="1"/>
  <c r="J3204" i="4"/>
  <c r="K3204" i="4" s="1"/>
  <c r="J3210" i="4"/>
  <c r="K3210" i="4" s="1"/>
  <c r="J3211" i="4"/>
  <c r="K3211" i="4" s="1"/>
  <c r="J3212" i="4"/>
  <c r="K3212" i="4" s="1"/>
  <c r="J3218" i="4"/>
  <c r="K3218" i="4" s="1"/>
  <c r="J3219" i="4"/>
  <c r="K3219" i="4" s="1"/>
  <c r="I413" i="2"/>
  <c r="J413" i="2" s="1"/>
  <c r="J2799" i="4"/>
  <c r="K2799" i="4" s="1"/>
  <c r="J2807" i="4"/>
  <c r="K2807" i="4" s="1"/>
  <c r="J2800" i="4"/>
  <c r="K2800" i="4" s="1"/>
  <c r="J2808" i="4"/>
  <c r="K2808" i="4" s="1"/>
  <c r="J2801" i="4"/>
  <c r="K2801" i="4" s="1"/>
  <c r="J2809" i="4"/>
  <c r="K2809" i="4" s="1"/>
  <c r="J2802" i="4"/>
  <c r="K2802" i="4" s="1"/>
  <c r="J2795" i="4"/>
  <c r="K2795" i="4" s="1"/>
  <c r="J2803" i="4"/>
  <c r="K2803" i="4" s="1"/>
  <c r="J2798" i="4"/>
  <c r="K2798" i="4" s="1"/>
  <c r="J2804" i="4"/>
  <c r="K2804" i="4" s="1"/>
  <c r="J2805" i="4"/>
  <c r="K2805" i="4" s="1"/>
  <c r="J2806" i="4"/>
  <c r="K2806" i="4" s="1"/>
  <c r="J2796" i="4"/>
  <c r="K2796" i="4" s="1"/>
  <c r="J2797" i="4"/>
  <c r="K2797" i="4" s="1"/>
  <c r="I267" i="2"/>
  <c r="J267" i="2" s="1"/>
  <c r="I269" i="2"/>
  <c r="J269" i="2" s="1"/>
  <c r="I268" i="2"/>
  <c r="J268" i="2" s="1"/>
  <c r="J216" i="4"/>
  <c r="K216" i="4" s="1"/>
  <c r="J221" i="4"/>
  <c r="K221" i="4" s="1"/>
  <c r="J222" i="4"/>
  <c r="K222" i="4" s="1"/>
  <c r="J223" i="4"/>
  <c r="K223" i="4" s="1"/>
  <c r="J215" i="4"/>
  <c r="K215" i="4" s="1"/>
  <c r="J217" i="4"/>
  <c r="K217" i="4" s="1"/>
  <c r="J218" i="4"/>
  <c r="K218" i="4" s="1"/>
  <c r="J219" i="4"/>
  <c r="K219" i="4" s="1"/>
  <c r="J220" i="4"/>
  <c r="K220" i="4" s="1"/>
  <c r="I139" i="2"/>
  <c r="J139" i="2" s="1"/>
  <c r="I138" i="2"/>
  <c r="J138" i="2" s="1"/>
  <c r="I140" i="2"/>
  <c r="J140" i="2" s="1"/>
  <c r="J616" i="4"/>
  <c r="K616" i="4" s="1"/>
  <c r="J624" i="4"/>
  <c r="K624" i="4" s="1"/>
  <c r="J617" i="4"/>
  <c r="K617" i="4" s="1"/>
  <c r="J625" i="4"/>
  <c r="K625" i="4" s="1"/>
  <c r="J618" i="4"/>
  <c r="K618" i="4" s="1"/>
  <c r="J611" i="4"/>
  <c r="K611" i="4" s="1"/>
  <c r="J619" i="4"/>
  <c r="K619" i="4" s="1"/>
  <c r="J612" i="4"/>
  <c r="K612" i="4" s="1"/>
  <c r="J620" i="4"/>
  <c r="K620" i="4" s="1"/>
  <c r="J613" i="4"/>
  <c r="K613" i="4" s="1"/>
  <c r="J621" i="4"/>
  <c r="K621" i="4" s="1"/>
  <c r="J615" i="4"/>
  <c r="K615" i="4" s="1"/>
  <c r="J622" i="4"/>
  <c r="K622" i="4" s="1"/>
  <c r="J623" i="4"/>
  <c r="K623" i="4" s="1"/>
  <c r="J614" i="4"/>
  <c r="K614" i="4" s="1"/>
  <c r="I661" i="2"/>
  <c r="J661" i="2" s="1"/>
  <c r="J3735" i="4"/>
  <c r="K3735" i="4" s="1"/>
  <c r="J3728" i="4"/>
  <c r="K3728" i="4" s="1"/>
  <c r="J3731" i="4"/>
  <c r="K3731" i="4" s="1"/>
  <c r="J3732" i="4"/>
  <c r="K3732" i="4" s="1"/>
  <c r="J3733" i="4"/>
  <c r="K3733" i="4" s="1"/>
  <c r="J3734" i="4"/>
  <c r="K3734" i="4" s="1"/>
  <c r="J3729" i="4"/>
  <c r="K3729" i="4" s="1"/>
  <c r="J3730" i="4"/>
  <c r="K3730" i="4" s="1"/>
  <c r="I575" i="2"/>
  <c r="J575" i="2" s="1"/>
  <c r="J3419" i="4"/>
  <c r="K3419" i="4" s="1"/>
  <c r="J3420" i="4"/>
  <c r="K3420" i="4" s="1"/>
  <c r="J3415" i="4"/>
  <c r="K3415" i="4" s="1"/>
  <c r="J3418" i="4"/>
  <c r="K3418" i="4" s="1"/>
  <c r="J3421" i="4"/>
  <c r="K3421" i="4" s="1"/>
  <c r="J3414" i="4"/>
  <c r="K3414" i="4" s="1"/>
  <c r="J3413" i="4"/>
  <c r="K3413" i="4" s="1"/>
  <c r="J3416" i="4"/>
  <c r="K3416" i="4" s="1"/>
  <c r="J3417" i="4"/>
  <c r="K3417" i="4" s="1"/>
  <c r="I453" i="2"/>
  <c r="J453" i="2" s="1"/>
  <c r="I454" i="2"/>
  <c r="J454" i="2" s="1"/>
  <c r="J2998" i="4"/>
  <c r="K2998" i="4" s="1"/>
  <c r="J2999" i="4"/>
  <c r="K2999" i="4" s="1"/>
  <c r="J3000" i="4"/>
  <c r="K3000" i="4" s="1"/>
  <c r="J3001" i="4"/>
  <c r="K3001" i="4" s="1"/>
  <c r="I362" i="2"/>
  <c r="J362" i="2" s="1"/>
  <c r="J2691" i="4"/>
  <c r="K2691" i="4" s="1"/>
  <c r="J2692" i="4"/>
  <c r="K2692" i="4" s="1"/>
  <c r="J2693" i="4"/>
  <c r="K2693" i="4" s="1"/>
  <c r="J2694" i="4"/>
  <c r="K2694" i="4" s="1"/>
  <c r="I284" i="2"/>
  <c r="J284" i="2" s="1"/>
  <c r="J2465" i="4"/>
  <c r="K2465" i="4" s="1"/>
  <c r="J2464" i="4"/>
  <c r="K2464" i="4" s="1"/>
  <c r="J2462" i="4"/>
  <c r="K2462" i="4" s="1"/>
  <c r="J2463" i="4"/>
  <c r="K2463" i="4" s="1"/>
  <c r="I204" i="2"/>
  <c r="J204" i="2" s="1"/>
  <c r="J643" i="4"/>
  <c r="K643" i="4" s="1"/>
  <c r="J644" i="4"/>
  <c r="K644" i="4" s="1"/>
  <c r="J642" i="4"/>
  <c r="K642" i="4" s="1"/>
  <c r="J645" i="4"/>
  <c r="K645" i="4" s="1"/>
  <c r="J646" i="4"/>
  <c r="K646" i="4" s="1"/>
  <c r="J647" i="4"/>
  <c r="K647" i="4" s="1"/>
  <c r="J648" i="4"/>
  <c r="K648" i="4" s="1"/>
  <c r="I2" i="2"/>
  <c r="I3" i="2"/>
  <c r="J3" i="2" s="1"/>
  <c r="I75" i="2"/>
  <c r="J75" i="2" s="1"/>
  <c r="J1823" i="4"/>
  <c r="K1823" i="4" s="1"/>
  <c r="J1824" i="4"/>
  <c r="K1824" i="4" s="1"/>
  <c r="J1825" i="4"/>
  <c r="K1825" i="4" s="1"/>
  <c r="J1826" i="4"/>
  <c r="K1826" i="4" s="1"/>
  <c r="J1827" i="4"/>
  <c r="K1827" i="4" s="1"/>
  <c r="I56" i="2"/>
  <c r="J56" i="2" s="1"/>
  <c r="I57" i="2"/>
  <c r="J57" i="2" s="1"/>
  <c r="I58" i="2"/>
  <c r="J58" i="2" s="1"/>
  <c r="J174" i="4"/>
  <c r="K174" i="4" s="1"/>
  <c r="J175" i="4"/>
  <c r="K175" i="4" s="1"/>
  <c r="J177" i="4"/>
  <c r="K177" i="4" s="1"/>
  <c r="J168" i="4"/>
  <c r="K168" i="4" s="1"/>
  <c r="J178" i="4"/>
  <c r="K178" i="4" s="1"/>
  <c r="J169" i="4"/>
  <c r="K169" i="4" s="1"/>
  <c r="J179" i="4"/>
  <c r="K179" i="4" s="1"/>
  <c r="J170" i="4"/>
  <c r="K170" i="4" s="1"/>
  <c r="J171" i="4"/>
  <c r="K171" i="4" s="1"/>
  <c r="J172" i="4"/>
  <c r="K172" i="4" s="1"/>
  <c r="J176" i="4"/>
  <c r="K176" i="4" s="1"/>
  <c r="J173" i="4"/>
  <c r="K173" i="4" s="1"/>
  <c r="I22" i="2"/>
  <c r="J22" i="2" s="1"/>
  <c r="I23" i="2"/>
  <c r="J23" i="2" s="1"/>
  <c r="I24" i="2"/>
  <c r="J24" i="2" s="1"/>
  <c r="J1149" i="4"/>
  <c r="K1149" i="4" s="1"/>
  <c r="J1150" i="4"/>
  <c r="K1150" i="4" s="1"/>
  <c r="J1151" i="4"/>
  <c r="K1151" i="4" s="1"/>
  <c r="J1155" i="4"/>
  <c r="K1155" i="4" s="1"/>
  <c r="J1156" i="4"/>
  <c r="K1156" i="4" s="1"/>
  <c r="J1148" i="4"/>
  <c r="K1148" i="4" s="1"/>
  <c r="J1152" i="4"/>
  <c r="K1152" i="4" s="1"/>
  <c r="J1153" i="4"/>
  <c r="K1153" i="4" s="1"/>
  <c r="J1154" i="4"/>
  <c r="K1154" i="4" s="1"/>
  <c r="I855" i="2"/>
  <c r="J855" i="2" s="1"/>
  <c r="I851" i="2"/>
  <c r="J851" i="2" s="1"/>
  <c r="I852" i="2"/>
  <c r="J852" i="2" s="1"/>
  <c r="I854" i="2"/>
  <c r="J854" i="2" s="1"/>
  <c r="I853" i="2"/>
  <c r="J853" i="2" s="1"/>
  <c r="I836" i="2"/>
  <c r="J836" i="2" s="1"/>
  <c r="I838" i="2"/>
  <c r="J838" i="2" s="1"/>
  <c r="I837" i="2"/>
  <c r="J837" i="2" s="1"/>
  <c r="I802" i="2"/>
  <c r="J802" i="2" s="1"/>
  <c r="I803" i="2"/>
  <c r="J803" i="2" s="1"/>
  <c r="I804" i="2"/>
  <c r="J804" i="2" s="1"/>
  <c r="I783" i="2"/>
  <c r="J783" i="2" s="1"/>
  <c r="I784" i="2"/>
  <c r="J784" i="2" s="1"/>
  <c r="I768" i="2"/>
  <c r="J768" i="2" s="1"/>
  <c r="I769" i="2"/>
  <c r="J769" i="2" s="1"/>
  <c r="I770" i="2"/>
  <c r="J770" i="2" s="1"/>
  <c r="I738" i="2"/>
  <c r="J738" i="2" s="1"/>
  <c r="I739" i="2"/>
  <c r="J739" i="2" s="1"/>
  <c r="I740" i="2"/>
  <c r="J740" i="2" s="1"/>
  <c r="I741" i="2"/>
  <c r="J741" i="2" s="1"/>
  <c r="I720" i="2"/>
  <c r="J720" i="2" s="1"/>
  <c r="I717" i="2"/>
  <c r="J717" i="2" s="1"/>
  <c r="I718" i="2"/>
  <c r="J718" i="2" s="1"/>
  <c r="I719" i="2"/>
  <c r="J719" i="2" s="1"/>
  <c r="J3939" i="4"/>
  <c r="K3939" i="4" s="1"/>
  <c r="J3947" i="4"/>
  <c r="K3947" i="4" s="1"/>
  <c r="J3955" i="4"/>
  <c r="K3955" i="4" s="1"/>
  <c r="J3940" i="4"/>
  <c r="K3940" i="4" s="1"/>
  <c r="J3948" i="4"/>
  <c r="K3948" i="4" s="1"/>
  <c r="J3956" i="4"/>
  <c r="K3956" i="4" s="1"/>
  <c r="J3941" i="4"/>
  <c r="K3941" i="4" s="1"/>
  <c r="J3949" i="4"/>
  <c r="K3949" i="4" s="1"/>
  <c r="J3957" i="4"/>
  <c r="K3957" i="4" s="1"/>
  <c r="J3942" i="4"/>
  <c r="K3942" i="4" s="1"/>
  <c r="J3950" i="4"/>
  <c r="K3950" i="4" s="1"/>
  <c r="J3958" i="4"/>
  <c r="K3958" i="4" s="1"/>
  <c r="J3943" i="4"/>
  <c r="K3943" i="4" s="1"/>
  <c r="J3951" i="4"/>
  <c r="K3951" i="4" s="1"/>
  <c r="J3959" i="4"/>
  <c r="K3959" i="4" s="1"/>
  <c r="J3944" i="4"/>
  <c r="K3944" i="4" s="1"/>
  <c r="J3952" i="4"/>
  <c r="K3952" i="4" s="1"/>
  <c r="J3960" i="4"/>
  <c r="K3960" i="4" s="1"/>
  <c r="J3937" i="4"/>
  <c r="K3937" i="4" s="1"/>
  <c r="J3945" i="4"/>
  <c r="K3945" i="4" s="1"/>
  <c r="J3938" i="4"/>
  <c r="K3938" i="4" s="1"/>
  <c r="I701" i="2"/>
  <c r="J701" i="2" s="1"/>
  <c r="J3891" i="4"/>
  <c r="K3891" i="4" s="1"/>
  <c r="J3892" i="4"/>
  <c r="K3892" i="4" s="1"/>
  <c r="J3893" i="4"/>
  <c r="K3893" i="4" s="1"/>
  <c r="J3894" i="4"/>
  <c r="K3894" i="4" s="1"/>
  <c r="J3895" i="4"/>
  <c r="K3895" i="4" s="1"/>
  <c r="J3890" i="4"/>
  <c r="K3890" i="4" s="1"/>
  <c r="I685" i="2"/>
  <c r="J685" i="2" s="1"/>
  <c r="J1085" i="4"/>
  <c r="K1085" i="4" s="1"/>
  <c r="J1084" i="4"/>
  <c r="K1084" i="4" s="1"/>
  <c r="J1081" i="4"/>
  <c r="K1081" i="4" s="1"/>
  <c r="J1082" i="4"/>
  <c r="K1082" i="4" s="1"/>
  <c r="J1083" i="4"/>
  <c r="K1083" i="4" s="1"/>
  <c r="I666" i="2"/>
  <c r="J666" i="2" s="1"/>
  <c r="I665" i="2"/>
  <c r="J665" i="2" s="1"/>
  <c r="J3739" i="4"/>
  <c r="K3739" i="4" s="1"/>
  <c r="J3740" i="4"/>
  <c r="K3740" i="4" s="1"/>
  <c r="J3741" i="4"/>
  <c r="K3741" i="4" s="1"/>
  <c r="J3742" i="4"/>
  <c r="K3742" i="4" s="1"/>
  <c r="J3743" i="4"/>
  <c r="K3743" i="4" s="1"/>
  <c r="J3744" i="4"/>
  <c r="K3744" i="4" s="1"/>
  <c r="J3745" i="4"/>
  <c r="K3745" i="4" s="1"/>
  <c r="J3736" i="4"/>
  <c r="K3736" i="4" s="1"/>
  <c r="J3746" i="4"/>
  <c r="K3746" i="4" s="1"/>
  <c r="J3737" i="4"/>
  <c r="K3737" i="4" s="1"/>
  <c r="J3738" i="4"/>
  <c r="K3738" i="4" s="1"/>
  <c r="I653" i="2"/>
  <c r="J653" i="2" s="1"/>
  <c r="I654" i="2"/>
  <c r="J654" i="2" s="1"/>
  <c r="J3705" i="4"/>
  <c r="K3705" i="4" s="1"/>
  <c r="J3698" i="4"/>
  <c r="K3698" i="4" s="1"/>
  <c r="J3706" i="4"/>
  <c r="K3706" i="4" s="1"/>
  <c r="J3703" i="4"/>
  <c r="K3703" i="4" s="1"/>
  <c r="J3704" i="4"/>
  <c r="K3704" i="4" s="1"/>
  <c r="J3707" i="4"/>
  <c r="K3707" i="4" s="1"/>
  <c r="J3708" i="4"/>
  <c r="K3708" i="4" s="1"/>
  <c r="J3699" i="4"/>
  <c r="K3699" i="4" s="1"/>
  <c r="J3700" i="4"/>
  <c r="K3700" i="4" s="1"/>
  <c r="J3701" i="4"/>
  <c r="K3701" i="4" s="1"/>
  <c r="J3702" i="4"/>
  <c r="K3702" i="4" s="1"/>
  <c r="I630" i="2"/>
  <c r="J630" i="2" s="1"/>
  <c r="J1579" i="4"/>
  <c r="K1579" i="4" s="1"/>
  <c r="J1580" i="4"/>
  <c r="K1580" i="4" s="1"/>
  <c r="J1577" i="4"/>
  <c r="K1577" i="4" s="1"/>
  <c r="J1578" i="4"/>
  <c r="K1578" i="4" s="1"/>
  <c r="J1581" i="4"/>
  <c r="K1581" i="4" s="1"/>
  <c r="J1582" i="4"/>
  <c r="K1582" i="4" s="1"/>
  <c r="I610" i="2"/>
  <c r="J610" i="2" s="1"/>
  <c r="I611" i="2"/>
  <c r="J611" i="2" s="1"/>
  <c r="I612" i="2"/>
  <c r="J612" i="2" s="1"/>
  <c r="J3550" i="4"/>
  <c r="K3550" i="4" s="1"/>
  <c r="J3558" i="4"/>
  <c r="K3558" i="4" s="1"/>
  <c r="J3566" i="4"/>
  <c r="K3566" i="4" s="1"/>
  <c r="J3551" i="4"/>
  <c r="K3551" i="4" s="1"/>
  <c r="J3559" i="4"/>
  <c r="K3559" i="4" s="1"/>
  <c r="J3567" i="4"/>
  <c r="K3567" i="4" s="1"/>
  <c r="J3554" i="4"/>
  <c r="K3554" i="4" s="1"/>
  <c r="J3562" i="4"/>
  <c r="K3562" i="4" s="1"/>
  <c r="J3570" i="4"/>
  <c r="K3570" i="4" s="1"/>
  <c r="J3549" i="4"/>
  <c r="K3549" i="4" s="1"/>
  <c r="J3563" i="4"/>
  <c r="K3563" i="4" s="1"/>
  <c r="J3552" i="4"/>
  <c r="K3552" i="4" s="1"/>
  <c r="J3564" i="4"/>
  <c r="K3564" i="4" s="1"/>
  <c r="J3553" i="4"/>
  <c r="K3553" i="4" s="1"/>
  <c r="J3565" i="4"/>
  <c r="K3565" i="4" s="1"/>
  <c r="J3555" i="4"/>
  <c r="K3555" i="4" s="1"/>
  <c r="J3568" i="4"/>
  <c r="K3568" i="4" s="1"/>
  <c r="J3556" i="4"/>
  <c r="K3556" i="4" s="1"/>
  <c r="J3569" i="4"/>
  <c r="K3569" i="4" s="1"/>
  <c r="J3557" i="4"/>
  <c r="K3557" i="4" s="1"/>
  <c r="J3571" i="4"/>
  <c r="K3571" i="4" s="1"/>
  <c r="J3547" i="4"/>
  <c r="K3547" i="4" s="1"/>
  <c r="J3560" i="4"/>
  <c r="K3560" i="4" s="1"/>
  <c r="J3548" i="4"/>
  <c r="K3548" i="4" s="1"/>
  <c r="J3561" i="4"/>
  <c r="K3561" i="4" s="1"/>
  <c r="I598" i="2"/>
  <c r="J598" i="2" s="1"/>
  <c r="J1459" i="4"/>
  <c r="K1459" i="4" s="1"/>
  <c r="J1460" i="4"/>
  <c r="K1460" i="4" s="1"/>
  <c r="J1455" i="4"/>
  <c r="K1455" i="4" s="1"/>
  <c r="J1463" i="4"/>
  <c r="K1463" i="4" s="1"/>
  <c r="J1456" i="4"/>
  <c r="K1456" i="4" s="1"/>
  <c r="J1457" i="4"/>
  <c r="K1457" i="4" s="1"/>
  <c r="J1458" i="4"/>
  <c r="K1458" i="4" s="1"/>
  <c r="J1461" i="4"/>
  <c r="K1461" i="4" s="1"/>
  <c r="J1462" i="4"/>
  <c r="K1462" i="4" s="1"/>
  <c r="J1464" i="4"/>
  <c r="K1464" i="4" s="1"/>
  <c r="I584" i="2"/>
  <c r="J584" i="2" s="1"/>
  <c r="I585" i="2"/>
  <c r="J585" i="2" s="1"/>
  <c r="I583" i="2"/>
  <c r="J583" i="2" s="1"/>
  <c r="J3459" i="4"/>
  <c r="K3459" i="4" s="1"/>
  <c r="J3467" i="4"/>
  <c r="K3467" i="4" s="1"/>
  <c r="J3475" i="4"/>
  <c r="K3475" i="4" s="1"/>
  <c r="J3452" i="4"/>
  <c r="K3452" i="4" s="1"/>
  <c r="J3460" i="4"/>
  <c r="K3460" i="4" s="1"/>
  <c r="J3468" i="4"/>
  <c r="K3468" i="4" s="1"/>
  <c r="J3476" i="4"/>
  <c r="K3476" i="4" s="1"/>
  <c r="J3455" i="4"/>
  <c r="K3455" i="4" s="1"/>
  <c r="J3463" i="4"/>
  <c r="K3463" i="4" s="1"/>
  <c r="J3471" i="4"/>
  <c r="K3471" i="4" s="1"/>
  <c r="J3457" i="4"/>
  <c r="K3457" i="4" s="1"/>
  <c r="J3470" i="4"/>
  <c r="K3470" i="4" s="1"/>
  <c r="J3458" i="4"/>
  <c r="K3458" i="4" s="1"/>
  <c r="J3453" i="4"/>
  <c r="K3453" i="4" s="1"/>
  <c r="J3465" i="4"/>
  <c r="K3465" i="4" s="1"/>
  <c r="J3466" i="4"/>
  <c r="K3466" i="4" s="1"/>
  <c r="J3469" i="4"/>
  <c r="K3469" i="4" s="1"/>
  <c r="J3472" i="4"/>
  <c r="K3472" i="4" s="1"/>
  <c r="J3454" i="4"/>
  <c r="K3454" i="4" s="1"/>
  <c r="J3473" i="4"/>
  <c r="K3473" i="4" s="1"/>
  <c r="J3456" i="4"/>
  <c r="K3456" i="4" s="1"/>
  <c r="J3474" i="4"/>
  <c r="K3474" i="4" s="1"/>
  <c r="J3461" i="4"/>
  <c r="K3461" i="4" s="1"/>
  <c r="J3462" i="4"/>
  <c r="K3462" i="4" s="1"/>
  <c r="J3464" i="4"/>
  <c r="K3464" i="4" s="1"/>
  <c r="I550" i="2"/>
  <c r="J550" i="2" s="1"/>
  <c r="J345" i="4"/>
  <c r="K345" i="4" s="1"/>
  <c r="J340" i="4"/>
  <c r="K340" i="4" s="1"/>
  <c r="J341" i="4"/>
  <c r="K341" i="4" s="1"/>
  <c r="J342" i="4"/>
  <c r="K342" i="4" s="1"/>
  <c r="J343" i="4"/>
  <c r="K343" i="4" s="1"/>
  <c r="J344" i="4"/>
  <c r="K344" i="4" s="1"/>
  <c r="I512" i="2"/>
  <c r="J512" i="2" s="1"/>
  <c r="I513" i="2"/>
  <c r="J513" i="2" s="1"/>
  <c r="J3180" i="4"/>
  <c r="K3180" i="4" s="1"/>
  <c r="J3188" i="4"/>
  <c r="K3188" i="4" s="1"/>
  <c r="J3181" i="4"/>
  <c r="K3181" i="4" s="1"/>
  <c r="J3189" i="4"/>
  <c r="K3189" i="4" s="1"/>
  <c r="J3182" i="4"/>
  <c r="K3182" i="4" s="1"/>
  <c r="J3190" i="4"/>
  <c r="K3190" i="4" s="1"/>
  <c r="J3183" i="4"/>
  <c r="K3183" i="4" s="1"/>
  <c r="J3191" i="4"/>
  <c r="K3191" i="4" s="1"/>
  <c r="J3184" i="4"/>
  <c r="K3184" i="4" s="1"/>
  <c r="J3179" i="4"/>
  <c r="K3179" i="4" s="1"/>
  <c r="J3185" i="4"/>
  <c r="K3185" i="4" s="1"/>
  <c r="J3186" i="4"/>
  <c r="K3186" i="4" s="1"/>
  <c r="J3187" i="4"/>
  <c r="K3187" i="4" s="1"/>
  <c r="I481" i="2"/>
  <c r="J481" i="2" s="1"/>
  <c r="J468" i="4"/>
  <c r="K468" i="4" s="1"/>
  <c r="J476" i="4"/>
  <c r="K476" i="4" s="1"/>
  <c r="J469" i="4"/>
  <c r="K469" i="4" s="1"/>
  <c r="J477" i="4"/>
  <c r="K477" i="4" s="1"/>
  <c r="J470" i="4"/>
  <c r="K470" i="4" s="1"/>
  <c r="J478" i="4"/>
  <c r="K478" i="4" s="1"/>
  <c r="J471" i="4"/>
  <c r="K471" i="4" s="1"/>
  <c r="J479" i="4"/>
  <c r="K479" i="4" s="1"/>
  <c r="J472" i="4"/>
  <c r="K472" i="4" s="1"/>
  <c r="J480" i="4"/>
  <c r="K480" i="4" s="1"/>
  <c r="J473" i="4"/>
  <c r="K473" i="4" s="1"/>
  <c r="J474" i="4"/>
  <c r="K474" i="4" s="1"/>
  <c r="J475" i="4"/>
  <c r="K475" i="4" s="1"/>
  <c r="I448" i="2"/>
  <c r="J448" i="2" s="1"/>
  <c r="J2962" i="4"/>
  <c r="K2962" i="4" s="1"/>
  <c r="J2963" i="4"/>
  <c r="K2963" i="4" s="1"/>
  <c r="J2964" i="4"/>
  <c r="K2964" i="4" s="1"/>
  <c r="J2957" i="4"/>
  <c r="K2957" i="4" s="1"/>
  <c r="J2965" i="4"/>
  <c r="K2965" i="4" s="1"/>
  <c r="J2958" i="4"/>
  <c r="K2958" i="4" s="1"/>
  <c r="J2966" i="4"/>
  <c r="K2966" i="4" s="1"/>
  <c r="J2959" i="4"/>
  <c r="K2959" i="4" s="1"/>
  <c r="J2960" i="4"/>
  <c r="K2960" i="4" s="1"/>
  <c r="J2961" i="4"/>
  <c r="K2961" i="4" s="1"/>
  <c r="J2967" i="4"/>
  <c r="K2967" i="4" s="1"/>
  <c r="I419" i="2"/>
  <c r="J419" i="2" s="1"/>
  <c r="I418" i="2"/>
  <c r="J418" i="2" s="1"/>
  <c r="I420" i="2"/>
  <c r="J420" i="2" s="1"/>
  <c r="J2839" i="4"/>
  <c r="K2839" i="4" s="1"/>
  <c r="J2847" i="4"/>
  <c r="K2847" i="4" s="1"/>
  <c r="J2840" i="4"/>
  <c r="K2840" i="4" s="1"/>
  <c r="J2848" i="4"/>
  <c r="K2848" i="4" s="1"/>
  <c r="J2841" i="4"/>
  <c r="K2841" i="4" s="1"/>
  <c r="J2849" i="4"/>
  <c r="K2849" i="4" s="1"/>
  <c r="J2842" i="4"/>
  <c r="K2842" i="4" s="1"/>
  <c r="J2850" i="4"/>
  <c r="K2850" i="4" s="1"/>
  <c r="J2835" i="4"/>
  <c r="K2835" i="4" s="1"/>
  <c r="J2843" i="4"/>
  <c r="K2843" i="4" s="1"/>
  <c r="J2851" i="4"/>
  <c r="K2851" i="4" s="1"/>
  <c r="J2844" i="4"/>
  <c r="K2844" i="4" s="1"/>
  <c r="J2845" i="4"/>
  <c r="K2845" i="4" s="1"/>
  <c r="J2846" i="4"/>
  <c r="K2846" i="4" s="1"/>
  <c r="J2836" i="4"/>
  <c r="K2836" i="4" s="1"/>
  <c r="J2837" i="4"/>
  <c r="K2837" i="4" s="1"/>
  <c r="J2838" i="4"/>
  <c r="K2838" i="4" s="1"/>
  <c r="I382" i="2"/>
  <c r="J382" i="2" s="1"/>
  <c r="I383" i="2"/>
  <c r="J383" i="2" s="1"/>
  <c r="J43" i="4"/>
  <c r="K43" i="4" s="1"/>
  <c r="J51" i="4"/>
  <c r="K51" i="4" s="1"/>
  <c r="J59" i="4"/>
  <c r="K59" i="4" s="1"/>
  <c r="J44" i="4"/>
  <c r="K44" i="4" s="1"/>
  <c r="J52" i="4"/>
  <c r="K52" i="4" s="1"/>
  <c r="J60" i="4"/>
  <c r="K60" i="4" s="1"/>
  <c r="J45" i="4"/>
  <c r="K45" i="4" s="1"/>
  <c r="J53" i="4"/>
  <c r="K53" i="4" s="1"/>
  <c r="J61" i="4"/>
  <c r="K61" i="4" s="1"/>
  <c r="J46" i="4"/>
  <c r="K46" i="4" s="1"/>
  <c r="J54" i="4"/>
  <c r="K54" i="4" s="1"/>
  <c r="J62" i="4"/>
  <c r="K62" i="4" s="1"/>
  <c r="J47" i="4"/>
  <c r="K47" i="4" s="1"/>
  <c r="J55" i="4"/>
  <c r="K55" i="4" s="1"/>
  <c r="J63" i="4"/>
  <c r="K63" i="4" s="1"/>
  <c r="J56" i="4"/>
  <c r="K56" i="4" s="1"/>
  <c r="J57" i="4"/>
  <c r="K57" i="4" s="1"/>
  <c r="J58" i="4"/>
  <c r="K58" i="4" s="1"/>
  <c r="J64" i="4"/>
  <c r="K64" i="4" s="1"/>
  <c r="J42" i="4"/>
  <c r="K42" i="4" s="1"/>
  <c r="J65" i="4"/>
  <c r="K65" i="4" s="1"/>
  <c r="J48" i="4"/>
  <c r="K48" i="4" s="1"/>
  <c r="J49" i="4"/>
  <c r="K49" i="4" s="1"/>
  <c r="J50" i="4"/>
  <c r="K50" i="4" s="1"/>
  <c r="I355" i="2"/>
  <c r="J355" i="2" s="1"/>
  <c r="I356" i="2"/>
  <c r="J356" i="2" s="1"/>
  <c r="J2677" i="4"/>
  <c r="K2677" i="4" s="1"/>
  <c r="J2678" i="4"/>
  <c r="K2678" i="4" s="1"/>
  <c r="J2679" i="4"/>
  <c r="K2679" i="4" s="1"/>
  <c r="J2672" i="4"/>
  <c r="K2672" i="4" s="1"/>
  <c r="J2673" i="4"/>
  <c r="K2673" i="4" s="1"/>
  <c r="J2674" i="4"/>
  <c r="K2674" i="4" s="1"/>
  <c r="J2675" i="4"/>
  <c r="K2675" i="4" s="1"/>
  <c r="J2676" i="4"/>
  <c r="K2676" i="4" s="1"/>
  <c r="I315" i="2"/>
  <c r="J315" i="2" s="1"/>
  <c r="I311" i="2"/>
  <c r="J311" i="2" s="1"/>
  <c r="I312" i="2"/>
  <c r="J312" i="2" s="1"/>
  <c r="I313" i="2"/>
  <c r="J313" i="2" s="1"/>
  <c r="I314" i="2"/>
  <c r="J314" i="2" s="1"/>
  <c r="I316" i="2"/>
  <c r="J316" i="2" s="1"/>
  <c r="J2543" i="4"/>
  <c r="K2543" i="4" s="1"/>
  <c r="J2551" i="4"/>
  <c r="K2551" i="4" s="1"/>
  <c r="J2559" i="4"/>
  <c r="K2559" i="4" s="1"/>
  <c r="J2544" i="4"/>
  <c r="K2544" i="4" s="1"/>
  <c r="J2552" i="4"/>
  <c r="K2552" i="4" s="1"/>
  <c r="J2560" i="4"/>
  <c r="K2560" i="4" s="1"/>
  <c r="J2545" i="4"/>
  <c r="K2545" i="4" s="1"/>
  <c r="J2553" i="4"/>
  <c r="K2553" i="4" s="1"/>
  <c r="J2561" i="4"/>
  <c r="K2561" i="4" s="1"/>
  <c r="J2546" i="4"/>
  <c r="K2546" i="4" s="1"/>
  <c r="J2554" i="4"/>
  <c r="K2554" i="4" s="1"/>
  <c r="J2562" i="4"/>
  <c r="K2562" i="4" s="1"/>
  <c r="J2547" i="4"/>
  <c r="K2547" i="4" s="1"/>
  <c r="J2555" i="4"/>
  <c r="K2555" i="4" s="1"/>
  <c r="J2563" i="4"/>
  <c r="K2563" i="4" s="1"/>
  <c r="J2549" i="4"/>
  <c r="K2549" i="4" s="1"/>
  <c r="J2550" i="4"/>
  <c r="K2550" i="4" s="1"/>
  <c r="J2556" i="4"/>
  <c r="K2556" i="4" s="1"/>
  <c r="J2557" i="4"/>
  <c r="K2557" i="4" s="1"/>
  <c r="J2558" i="4"/>
  <c r="K2558" i="4" s="1"/>
  <c r="J2541" i="4"/>
  <c r="K2541" i="4" s="1"/>
  <c r="J2564" i="4"/>
  <c r="K2564" i="4" s="1"/>
  <c r="J2542" i="4"/>
  <c r="K2542" i="4" s="1"/>
  <c r="J2565" i="4"/>
  <c r="K2565" i="4" s="1"/>
  <c r="J2548" i="4"/>
  <c r="K2548" i="4" s="1"/>
  <c r="I271" i="2"/>
  <c r="J271" i="2" s="1"/>
  <c r="J1542" i="4"/>
  <c r="K1542" i="4" s="1"/>
  <c r="J1540" i="4"/>
  <c r="K1540" i="4" s="1"/>
  <c r="J1541" i="4"/>
  <c r="K1541" i="4" s="1"/>
  <c r="J1543" i="4"/>
  <c r="K1543" i="4" s="1"/>
  <c r="J1544" i="4"/>
  <c r="K1544" i="4" s="1"/>
  <c r="J1545" i="4"/>
  <c r="K1545" i="4" s="1"/>
  <c r="J1539" i="4"/>
  <c r="K1539" i="4" s="1"/>
  <c r="J1546" i="4"/>
  <c r="K1546" i="4" s="1"/>
  <c r="I245" i="2"/>
  <c r="J245" i="2" s="1"/>
  <c r="I244" i="2"/>
  <c r="J244" i="2" s="1"/>
  <c r="J2342" i="4"/>
  <c r="K2342" i="4" s="1"/>
  <c r="J2343" i="4"/>
  <c r="K2343" i="4" s="1"/>
  <c r="J2344" i="4"/>
  <c r="K2344" i="4" s="1"/>
  <c r="J2345" i="4"/>
  <c r="K2345" i="4" s="1"/>
  <c r="J2346" i="4"/>
  <c r="K2346" i="4" s="1"/>
  <c r="J2347" i="4"/>
  <c r="K2347" i="4" s="1"/>
  <c r="I219" i="2"/>
  <c r="J219" i="2" s="1"/>
  <c r="I218" i="2"/>
  <c r="J218" i="2" s="1"/>
  <c r="I216" i="2"/>
  <c r="J216" i="2" s="1"/>
  <c r="I217" i="2"/>
  <c r="J217" i="2" s="1"/>
  <c r="I191" i="2"/>
  <c r="J191" i="2" s="1"/>
  <c r="I192" i="2"/>
  <c r="J192" i="2" s="1"/>
  <c r="J2179" i="4"/>
  <c r="K2179" i="4" s="1"/>
  <c r="J2180" i="4"/>
  <c r="K2180" i="4" s="1"/>
  <c r="J2174" i="4"/>
  <c r="K2174" i="4" s="1"/>
  <c r="J2175" i="4"/>
  <c r="K2175" i="4" s="1"/>
  <c r="J2176" i="4"/>
  <c r="K2176" i="4" s="1"/>
  <c r="J2177" i="4"/>
  <c r="K2177" i="4" s="1"/>
  <c r="J2178" i="4"/>
  <c r="K2178" i="4" s="1"/>
  <c r="I161" i="2"/>
  <c r="J161" i="2" s="1"/>
  <c r="J1194" i="4"/>
  <c r="K1194" i="4" s="1"/>
  <c r="J1195" i="4"/>
  <c r="K1195" i="4" s="1"/>
  <c r="J1196" i="4"/>
  <c r="K1196" i="4" s="1"/>
  <c r="J1197" i="4"/>
  <c r="K1197" i="4" s="1"/>
  <c r="J1198" i="4"/>
  <c r="K1198" i="4" s="1"/>
  <c r="J1199" i="4"/>
  <c r="K1199" i="4" s="1"/>
  <c r="J1192" i="4"/>
  <c r="K1192" i="4" s="1"/>
  <c r="J1193" i="4"/>
  <c r="K1193" i="4" s="1"/>
  <c r="I144" i="2"/>
  <c r="J144" i="2" s="1"/>
  <c r="I145" i="2"/>
  <c r="J145" i="2" s="1"/>
  <c r="J640" i="4"/>
  <c r="K640" i="4" s="1"/>
  <c r="J641" i="4"/>
  <c r="K641" i="4" s="1"/>
  <c r="J635" i="4"/>
  <c r="K635" i="4" s="1"/>
  <c r="J636" i="4"/>
  <c r="K636" i="4" s="1"/>
  <c r="J637" i="4"/>
  <c r="K637" i="4" s="1"/>
  <c r="J638" i="4"/>
  <c r="K638" i="4" s="1"/>
  <c r="J639" i="4"/>
  <c r="K639" i="4" s="1"/>
  <c r="J1602" i="4"/>
  <c r="K1602" i="4" s="1"/>
  <c r="J4631" i="4"/>
  <c r="K4631" i="4" s="1"/>
  <c r="J4623" i="4"/>
  <c r="K4623" i="4" s="1"/>
  <c r="J4614" i="4"/>
  <c r="K4614" i="4" s="1"/>
  <c r="I115" i="2"/>
  <c r="J115" i="2" s="1"/>
  <c r="I114" i="2"/>
  <c r="J114" i="2" s="1"/>
  <c r="J1950" i="4"/>
  <c r="K1950" i="4" s="1"/>
  <c r="J1948" i="4"/>
  <c r="K1948" i="4" s="1"/>
  <c r="J1949" i="4"/>
  <c r="K1949" i="4" s="1"/>
  <c r="J1951" i="4"/>
  <c r="K1951" i="4" s="1"/>
  <c r="J1944" i="4"/>
  <c r="K1944" i="4" s="1"/>
  <c r="J1945" i="4"/>
  <c r="K1945" i="4" s="1"/>
  <c r="J1946" i="4"/>
  <c r="K1946" i="4" s="1"/>
  <c r="J1947" i="4"/>
  <c r="K1947" i="4" s="1"/>
  <c r="I99" i="2"/>
  <c r="J99" i="2" s="1"/>
  <c r="I97" i="2"/>
  <c r="J97" i="2" s="1"/>
  <c r="I98" i="2"/>
  <c r="J98" i="2" s="1"/>
  <c r="J1871" i="4"/>
  <c r="K1871" i="4" s="1"/>
  <c r="J1879" i="4"/>
  <c r="K1879" i="4" s="1"/>
  <c r="J1887" i="4"/>
  <c r="K1887" i="4" s="1"/>
  <c r="J1873" i="4"/>
  <c r="K1873" i="4" s="1"/>
  <c r="J1882" i="4"/>
  <c r="K1882" i="4" s="1"/>
  <c r="J1874" i="4"/>
  <c r="K1874" i="4" s="1"/>
  <c r="J1883" i="4"/>
  <c r="K1883" i="4" s="1"/>
  <c r="J1875" i="4"/>
  <c r="K1875" i="4" s="1"/>
  <c r="J1884" i="4"/>
  <c r="K1884" i="4" s="1"/>
  <c r="J1876" i="4"/>
  <c r="K1876" i="4" s="1"/>
  <c r="J1885" i="4"/>
  <c r="K1885" i="4" s="1"/>
  <c r="J1877" i="4"/>
  <c r="K1877" i="4" s="1"/>
  <c r="J1886" i="4"/>
  <c r="K1886" i="4" s="1"/>
  <c r="J1878" i="4"/>
  <c r="K1878" i="4" s="1"/>
  <c r="J1888" i="4"/>
  <c r="K1888" i="4" s="1"/>
  <c r="J1881" i="4"/>
  <c r="K1881" i="4" s="1"/>
  <c r="J1870" i="4"/>
  <c r="K1870" i="4" s="1"/>
  <c r="J1872" i="4"/>
  <c r="K1872" i="4" s="1"/>
  <c r="J1880" i="4"/>
  <c r="K1880" i="4" s="1"/>
  <c r="I74" i="2"/>
  <c r="J74" i="2" s="1"/>
  <c r="J1820" i="4"/>
  <c r="K1820" i="4" s="1"/>
  <c r="J1821" i="4"/>
  <c r="K1821" i="4" s="1"/>
  <c r="J1819" i="4"/>
  <c r="K1819" i="4" s="1"/>
  <c r="J1822" i="4"/>
  <c r="K1822" i="4" s="1"/>
  <c r="J1814" i="4"/>
  <c r="K1814" i="4" s="1"/>
  <c r="J1815" i="4"/>
  <c r="K1815" i="4" s="1"/>
  <c r="J1816" i="4"/>
  <c r="K1816" i="4" s="1"/>
  <c r="J1818" i="4"/>
  <c r="K1818" i="4" s="1"/>
  <c r="J1817" i="4"/>
  <c r="K1817" i="4" s="1"/>
  <c r="I55" i="2"/>
  <c r="J55" i="2" s="1"/>
  <c r="J1789" i="4"/>
  <c r="K1789" i="4" s="1"/>
  <c r="J1790" i="4"/>
  <c r="K1790" i="4" s="1"/>
  <c r="J1788" i="4"/>
  <c r="K1788" i="4" s="1"/>
  <c r="J1783" i="4"/>
  <c r="K1783" i="4" s="1"/>
  <c r="J1784" i="4"/>
  <c r="K1784" i="4" s="1"/>
  <c r="J1785" i="4"/>
  <c r="K1785" i="4" s="1"/>
  <c r="J1786" i="4"/>
  <c r="K1786" i="4" s="1"/>
  <c r="J1787" i="4"/>
  <c r="K1787" i="4" s="1"/>
  <c r="I37" i="2"/>
  <c r="J37" i="2" s="1"/>
  <c r="J577" i="4"/>
  <c r="K577" i="4" s="1"/>
  <c r="J578" i="4"/>
  <c r="K578" i="4" s="1"/>
  <c r="J582" i="4"/>
  <c r="K582" i="4" s="1"/>
  <c r="J583" i="4"/>
  <c r="K583" i="4" s="1"/>
  <c r="J574" i="4"/>
  <c r="K574" i="4" s="1"/>
  <c r="J575" i="4"/>
  <c r="K575" i="4" s="1"/>
  <c r="J576" i="4"/>
  <c r="K576" i="4" s="1"/>
  <c r="J579" i="4"/>
  <c r="K579" i="4" s="1"/>
  <c r="J581" i="4"/>
  <c r="K581" i="4" s="1"/>
  <c r="J580" i="4"/>
  <c r="K580" i="4" s="1"/>
  <c r="I21" i="2"/>
  <c r="J21" i="2" s="1"/>
  <c r="I20" i="2"/>
  <c r="J20" i="2" s="1"/>
  <c r="J1525" i="4"/>
  <c r="K1525" i="4" s="1"/>
  <c r="J1521" i="4"/>
  <c r="K1521" i="4" s="1"/>
  <c r="J1522" i="4"/>
  <c r="K1522" i="4" s="1"/>
  <c r="J1523" i="4"/>
  <c r="K1523" i="4" s="1"/>
  <c r="J1524" i="4"/>
  <c r="K1524" i="4" s="1"/>
  <c r="J1526" i="4"/>
  <c r="K1526" i="4" s="1"/>
  <c r="I951" i="2"/>
  <c r="J951" i="2" s="1"/>
  <c r="I952" i="2"/>
  <c r="J952" i="2" s="1"/>
  <c r="I912" i="2"/>
  <c r="J912" i="2" s="1"/>
  <c r="I913" i="2"/>
  <c r="J913" i="2" s="1"/>
  <c r="I914" i="2"/>
  <c r="J914" i="2" s="1"/>
  <c r="I915" i="2"/>
  <c r="J915" i="2" s="1"/>
  <c r="I892" i="2"/>
  <c r="J892" i="2" s="1"/>
  <c r="I893" i="2"/>
  <c r="J893" i="2" s="1"/>
  <c r="I849" i="2"/>
  <c r="J849" i="2" s="1"/>
  <c r="I850" i="2"/>
  <c r="J850" i="2" s="1"/>
  <c r="I834" i="2"/>
  <c r="J834" i="2" s="1"/>
  <c r="I835" i="2"/>
  <c r="J835" i="2" s="1"/>
  <c r="I819" i="2"/>
  <c r="J819" i="2" s="1"/>
  <c r="I820" i="2"/>
  <c r="J820" i="2" s="1"/>
  <c r="I821" i="2"/>
  <c r="J821" i="2" s="1"/>
  <c r="I781" i="2"/>
  <c r="J781" i="2" s="1"/>
  <c r="I782" i="2"/>
  <c r="J782" i="2" s="1"/>
  <c r="I767" i="2"/>
  <c r="J767" i="2" s="1"/>
  <c r="I765" i="2"/>
  <c r="J765" i="2" s="1"/>
  <c r="I766" i="2"/>
  <c r="J766" i="2" s="1"/>
  <c r="I736" i="2"/>
  <c r="J736" i="2" s="1"/>
  <c r="I734" i="2"/>
  <c r="J734" i="2" s="1"/>
  <c r="I735" i="2"/>
  <c r="J735" i="2" s="1"/>
  <c r="I737" i="2"/>
  <c r="J737" i="2" s="1"/>
  <c r="I733" i="2"/>
  <c r="J733" i="2" s="1"/>
  <c r="I712" i="2"/>
  <c r="J712" i="2" s="1"/>
  <c r="I714" i="2"/>
  <c r="J714" i="2" s="1"/>
  <c r="I715" i="2"/>
  <c r="J715" i="2" s="1"/>
  <c r="I713" i="2"/>
  <c r="J713" i="2" s="1"/>
  <c r="I716" i="2"/>
  <c r="J716" i="2" s="1"/>
  <c r="J3931" i="4"/>
  <c r="K3931" i="4" s="1"/>
  <c r="J3932" i="4"/>
  <c r="K3932" i="4" s="1"/>
  <c r="J3933" i="4"/>
  <c r="K3933" i="4" s="1"/>
  <c r="J3934" i="4"/>
  <c r="K3934" i="4" s="1"/>
  <c r="J3935" i="4"/>
  <c r="K3935" i="4" s="1"/>
  <c r="J3928" i="4"/>
  <c r="K3928" i="4" s="1"/>
  <c r="J3936" i="4"/>
  <c r="K3936" i="4" s="1"/>
  <c r="J3929" i="4"/>
  <c r="K3929" i="4" s="1"/>
  <c r="J3930" i="4"/>
  <c r="K3930" i="4" s="1"/>
  <c r="I699" i="2"/>
  <c r="J699" i="2" s="1"/>
  <c r="I700" i="2"/>
  <c r="J700" i="2" s="1"/>
  <c r="J3885" i="4"/>
  <c r="K3885" i="4" s="1"/>
  <c r="J3886" i="4"/>
  <c r="K3886" i="4" s="1"/>
  <c r="J3887" i="4"/>
  <c r="K3887" i="4" s="1"/>
  <c r="J3888" i="4"/>
  <c r="K3888" i="4" s="1"/>
  <c r="J3889" i="4"/>
  <c r="K3889" i="4" s="1"/>
  <c r="I682" i="2"/>
  <c r="J682" i="2" s="1"/>
  <c r="I683" i="2"/>
  <c r="J683" i="2" s="1"/>
  <c r="I684" i="2"/>
  <c r="J684" i="2" s="1"/>
  <c r="J371" i="4"/>
  <c r="K371" i="4" s="1"/>
  <c r="J369" i="4"/>
  <c r="K369" i="4" s="1"/>
  <c r="J370" i="4"/>
  <c r="K370" i="4" s="1"/>
  <c r="J372" i="4"/>
  <c r="K372" i="4" s="1"/>
  <c r="J373" i="4"/>
  <c r="K373" i="4" s="1"/>
  <c r="J374" i="4"/>
  <c r="K374" i="4" s="1"/>
  <c r="J366" i="4"/>
  <c r="K366" i="4" s="1"/>
  <c r="J367" i="4"/>
  <c r="K367" i="4" s="1"/>
  <c r="J368" i="4"/>
  <c r="K368" i="4" s="1"/>
  <c r="I664" i="2"/>
  <c r="J664" i="2" s="1"/>
  <c r="I662" i="2"/>
  <c r="J662" i="2" s="1"/>
  <c r="I663" i="2"/>
  <c r="J663" i="2" s="1"/>
  <c r="J768" i="4"/>
  <c r="K768" i="4" s="1"/>
  <c r="J761" i="4"/>
  <c r="K761" i="4" s="1"/>
  <c r="J769" i="4"/>
  <c r="K769" i="4" s="1"/>
  <c r="J766" i="4"/>
  <c r="K766" i="4" s="1"/>
  <c r="J767" i="4"/>
  <c r="K767" i="4" s="1"/>
  <c r="J770" i="4"/>
  <c r="K770" i="4" s="1"/>
  <c r="J771" i="4"/>
  <c r="K771" i="4" s="1"/>
  <c r="J762" i="4"/>
  <c r="K762" i="4" s="1"/>
  <c r="J772" i="4"/>
  <c r="K772" i="4" s="1"/>
  <c r="J763" i="4"/>
  <c r="K763" i="4" s="1"/>
  <c r="J764" i="4"/>
  <c r="K764" i="4" s="1"/>
  <c r="J765" i="4"/>
  <c r="K765" i="4" s="1"/>
  <c r="I651" i="2"/>
  <c r="J651" i="2" s="1"/>
  <c r="I652" i="2"/>
  <c r="J652" i="2" s="1"/>
  <c r="J3697" i="4"/>
  <c r="K3697" i="4" s="1"/>
  <c r="J3693" i="4"/>
  <c r="K3693" i="4" s="1"/>
  <c r="J3694" i="4"/>
  <c r="K3694" i="4" s="1"/>
  <c r="J3695" i="4"/>
  <c r="K3695" i="4" s="1"/>
  <c r="J3696" i="4"/>
  <c r="K3696" i="4" s="1"/>
  <c r="I627" i="2"/>
  <c r="J627" i="2" s="1"/>
  <c r="I629" i="2"/>
  <c r="J629" i="2" s="1"/>
  <c r="I628" i="2"/>
  <c r="J628" i="2" s="1"/>
  <c r="J3639" i="4"/>
  <c r="K3639" i="4" s="1"/>
  <c r="J3647" i="4"/>
  <c r="K3647" i="4" s="1"/>
  <c r="J3655" i="4"/>
  <c r="K3655" i="4" s="1"/>
  <c r="J3640" i="4"/>
  <c r="K3640" i="4" s="1"/>
  <c r="J3648" i="4"/>
  <c r="K3648" i="4" s="1"/>
  <c r="J3656" i="4"/>
  <c r="K3656" i="4" s="1"/>
  <c r="J3637" i="4"/>
  <c r="K3637" i="4" s="1"/>
  <c r="J3649" i="4"/>
  <c r="K3649" i="4" s="1"/>
  <c r="J3659" i="4"/>
  <c r="K3659" i="4" s="1"/>
  <c r="J3638" i="4"/>
  <c r="K3638" i="4" s="1"/>
  <c r="J3650" i="4"/>
  <c r="K3650" i="4" s="1"/>
  <c r="J3660" i="4"/>
  <c r="K3660" i="4" s="1"/>
  <c r="J3641" i="4"/>
  <c r="K3641" i="4" s="1"/>
  <c r="J3651" i="4"/>
  <c r="K3651" i="4" s="1"/>
  <c r="J3642" i="4"/>
  <c r="K3642" i="4" s="1"/>
  <c r="J3652" i="4"/>
  <c r="K3652" i="4" s="1"/>
  <c r="J3643" i="4"/>
  <c r="K3643" i="4" s="1"/>
  <c r="J3653" i="4"/>
  <c r="K3653" i="4" s="1"/>
  <c r="J3644" i="4"/>
  <c r="K3644" i="4" s="1"/>
  <c r="J3654" i="4"/>
  <c r="K3654" i="4" s="1"/>
  <c r="J3645" i="4"/>
  <c r="K3645" i="4" s="1"/>
  <c r="J3657" i="4"/>
  <c r="K3657" i="4" s="1"/>
  <c r="J3636" i="4"/>
  <c r="K3636" i="4" s="1"/>
  <c r="J3646" i="4"/>
  <c r="K3646" i="4" s="1"/>
  <c r="J3658" i="4"/>
  <c r="K3658" i="4" s="1"/>
  <c r="I609" i="2"/>
  <c r="J609" i="2" s="1"/>
  <c r="J3542" i="4"/>
  <c r="K3542" i="4" s="1"/>
  <c r="J3543" i="4"/>
  <c r="K3543" i="4" s="1"/>
  <c r="J3546" i="4"/>
  <c r="K3546" i="4" s="1"/>
  <c r="J3541" i="4"/>
  <c r="K3541" i="4" s="1"/>
  <c r="J3544" i="4"/>
  <c r="K3544" i="4" s="1"/>
  <c r="J3545" i="4"/>
  <c r="K3545" i="4" s="1"/>
  <c r="I597" i="2"/>
  <c r="J597" i="2" s="1"/>
  <c r="J1256" i="4"/>
  <c r="K1256" i="4" s="1"/>
  <c r="J1257" i="4"/>
  <c r="K1257" i="4" s="1"/>
  <c r="J1252" i="4"/>
  <c r="K1252" i="4" s="1"/>
  <c r="J1259" i="4"/>
  <c r="K1259" i="4" s="1"/>
  <c r="J1258" i="4"/>
  <c r="K1258" i="4" s="1"/>
  <c r="J1253" i="4"/>
  <c r="K1253" i="4" s="1"/>
  <c r="J1254" i="4"/>
  <c r="K1254" i="4" s="1"/>
  <c r="J1255" i="4"/>
  <c r="K1255" i="4" s="1"/>
  <c r="I582" i="2"/>
  <c r="J582" i="2" s="1"/>
  <c r="I581" i="2"/>
  <c r="J581" i="2" s="1"/>
  <c r="J3451" i="4"/>
  <c r="K3451" i="4" s="1"/>
  <c r="J3447" i="4"/>
  <c r="K3447" i="4" s="1"/>
  <c r="J3448" i="4"/>
  <c r="K3448" i="4" s="1"/>
  <c r="J3449" i="4"/>
  <c r="K3449" i="4" s="1"/>
  <c r="J3450" i="4"/>
  <c r="K3450" i="4" s="1"/>
  <c r="I561" i="2"/>
  <c r="J561" i="2" s="1"/>
  <c r="J3340" i="4"/>
  <c r="K3340" i="4" s="1"/>
  <c r="J3343" i="4"/>
  <c r="K3343" i="4" s="1"/>
  <c r="J3342" i="4"/>
  <c r="K3342" i="4" s="1"/>
  <c r="J3344" i="4"/>
  <c r="K3344" i="4" s="1"/>
  <c r="J3341" i="4"/>
  <c r="K3341" i="4" s="1"/>
  <c r="I549" i="2"/>
  <c r="J549" i="2" s="1"/>
  <c r="I548" i="2"/>
  <c r="J548" i="2" s="1"/>
  <c r="J3282" i="4"/>
  <c r="K3282" i="4" s="1"/>
  <c r="J3290" i="4"/>
  <c r="K3290" i="4" s="1"/>
  <c r="J3283" i="4"/>
  <c r="K3283" i="4" s="1"/>
  <c r="J3291" i="4"/>
  <c r="K3291" i="4" s="1"/>
  <c r="J3284" i="4"/>
  <c r="K3284" i="4" s="1"/>
  <c r="J3292" i="4"/>
  <c r="K3292" i="4" s="1"/>
  <c r="J3285" i="4"/>
  <c r="K3285" i="4" s="1"/>
  <c r="J3286" i="4"/>
  <c r="K3286" i="4" s="1"/>
  <c r="J3287" i="4"/>
  <c r="K3287" i="4" s="1"/>
  <c r="J3288" i="4"/>
  <c r="K3288" i="4" s="1"/>
  <c r="J3289" i="4"/>
  <c r="K3289" i="4" s="1"/>
  <c r="I528" i="2"/>
  <c r="J528" i="2" s="1"/>
  <c r="J3229" i="4"/>
  <c r="K3229" i="4" s="1"/>
  <c r="J3230" i="4"/>
  <c r="K3230" i="4" s="1"/>
  <c r="J3231" i="4"/>
  <c r="K3231" i="4" s="1"/>
  <c r="J3232" i="4"/>
  <c r="K3232" i="4" s="1"/>
  <c r="J3233" i="4"/>
  <c r="K3233" i="4" s="1"/>
  <c r="J3226" i="4"/>
  <c r="K3226" i="4" s="1"/>
  <c r="J3227" i="4"/>
  <c r="K3227" i="4" s="1"/>
  <c r="J3228" i="4"/>
  <c r="K3228" i="4" s="1"/>
  <c r="J3234" i="4"/>
  <c r="K3234" i="4" s="1"/>
  <c r="J3235" i="4"/>
  <c r="K3235" i="4" s="1"/>
  <c r="I509" i="2"/>
  <c r="J509" i="2" s="1"/>
  <c r="I510" i="2"/>
  <c r="J510" i="2" s="1"/>
  <c r="I511" i="2"/>
  <c r="J511" i="2" s="1"/>
  <c r="J1012" i="4"/>
  <c r="K1012" i="4" s="1"/>
  <c r="J1013" i="4"/>
  <c r="K1013" i="4" s="1"/>
  <c r="J1014" i="4"/>
  <c r="K1014" i="4" s="1"/>
  <c r="J1015" i="4"/>
  <c r="K1015" i="4" s="1"/>
  <c r="J1016" i="4"/>
  <c r="K1016" i="4" s="1"/>
  <c r="J1017" i="4"/>
  <c r="K1017" i="4" s="1"/>
  <c r="J1018" i="4"/>
  <c r="K1018" i="4" s="1"/>
  <c r="J1010" i="4"/>
  <c r="K1010" i="4" s="1"/>
  <c r="J1011" i="4"/>
  <c r="K1011" i="4" s="1"/>
  <c r="I493" i="2"/>
  <c r="J493" i="2" s="1"/>
  <c r="I492" i="2"/>
  <c r="J492" i="2" s="1"/>
  <c r="J3140" i="4"/>
  <c r="K3140" i="4" s="1"/>
  <c r="J3133" i="4"/>
  <c r="K3133" i="4" s="1"/>
  <c r="J3141" i="4"/>
  <c r="K3141" i="4" s="1"/>
  <c r="J3134" i="4"/>
  <c r="K3134" i="4" s="1"/>
  <c r="J3142" i="4"/>
  <c r="K3142" i="4" s="1"/>
  <c r="J3135" i="4"/>
  <c r="K3135" i="4" s="1"/>
  <c r="J3136" i="4"/>
  <c r="K3136" i="4" s="1"/>
  <c r="J3137" i="4"/>
  <c r="K3137" i="4" s="1"/>
  <c r="J3138" i="4"/>
  <c r="K3138" i="4" s="1"/>
  <c r="J3139" i="4"/>
  <c r="K3139" i="4" s="1"/>
  <c r="I480" i="2"/>
  <c r="J480" i="2" s="1"/>
  <c r="I479" i="2"/>
  <c r="J479" i="2" s="1"/>
  <c r="J3085" i="4"/>
  <c r="K3085" i="4" s="1"/>
  <c r="J3086" i="4"/>
  <c r="K3086" i="4" s="1"/>
  <c r="J3087" i="4"/>
  <c r="K3087" i="4" s="1"/>
  <c r="J3088" i="4"/>
  <c r="K3088" i="4" s="1"/>
  <c r="J3089" i="4"/>
  <c r="K3089" i="4" s="1"/>
  <c r="J3091" i="4"/>
  <c r="K3091" i="4" s="1"/>
  <c r="J3092" i="4"/>
  <c r="K3092" i="4" s="1"/>
  <c r="J3084" i="4"/>
  <c r="K3084" i="4" s="1"/>
  <c r="J3090" i="4"/>
  <c r="K3090" i="4" s="1"/>
  <c r="I461" i="2"/>
  <c r="J461" i="2" s="1"/>
  <c r="I462" i="2"/>
  <c r="J462" i="2" s="1"/>
  <c r="I463" i="2"/>
  <c r="J463" i="2" s="1"/>
  <c r="I464" i="2"/>
  <c r="J464" i="2" s="1"/>
  <c r="I457" i="2"/>
  <c r="J457" i="2" s="1"/>
  <c r="I458" i="2"/>
  <c r="J458" i="2" s="1"/>
  <c r="I459" i="2"/>
  <c r="J459" i="2" s="1"/>
  <c r="I460" i="2"/>
  <c r="J460" i="2" s="1"/>
  <c r="I456" i="2"/>
  <c r="J456" i="2" s="1"/>
  <c r="I465" i="2"/>
  <c r="J465" i="2" s="1"/>
  <c r="J3018" i="4"/>
  <c r="K3018" i="4" s="1"/>
  <c r="J3026" i="4"/>
  <c r="K3026" i="4" s="1"/>
  <c r="J3034" i="4"/>
  <c r="K3034" i="4" s="1"/>
  <c r="J3019" i="4"/>
  <c r="K3019" i="4" s="1"/>
  <c r="J3027" i="4"/>
  <c r="K3027" i="4" s="1"/>
  <c r="J3035" i="4"/>
  <c r="K3035" i="4" s="1"/>
  <c r="J3020" i="4"/>
  <c r="K3020" i="4" s="1"/>
  <c r="J3028" i="4"/>
  <c r="K3028" i="4" s="1"/>
  <c r="J3036" i="4"/>
  <c r="K3036" i="4" s="1"/>
  <c r="J3021" i="4"/>
  <c r="K3021" i="4" s="1"/>
  <c r="J3029" i="4"/>
  <c r="K3029" i="4" s="1"/>
  <c r="J3037" i="4"/>
  <c r="K3037" i="4" s="1"/>
  <c r="J3022" i="4"/>
  <c r="K3022" i="4" s="1"/>
  <c r="J3030" i="4"/>
  <c r="K3030" i="4" s="1"/>
  <c r="J3038" i="4"/>
  <c r="K3038" i="4" s="1"/>
  <c r="J3017" i="4"/>
  <c r="K3017" i="4" s="1"/>
  <c r="J3040" i="4"/>
  <c r="K3040" i="4" s="1"/>
  <c r="J3023" i="4"/>
  <c r="K3023" i="4" s="1"/>
  <c r="J3041" i="4"/>
  <c r="K3041" i="4" s="1"/>
  <c r="J3024" i="4"/>
  <c r="K3024" i="4" s="1"/>
  <c r="J3025" i="4"/>
  <c r="K3025" i="4" s="1"/>
  <c r="J3031" i="4"/>
  <c r="K3031" i="4" s="1"/>
  <c r="J3032" i="4"/>
  <c r="K3032" i="4" s="1"/>
  <c r="J3033" i="4"/>
  <c r="K3033" i="4" s="1"/>
  <c r="J3039" i="4"/>
  <c r="K3039" i="4" s="1"/>
  <c r="I447" i="2"/>
  <c r="J447" i="2" s="1"/>
  <c r="J2954" i="4"/>
  <c r="K2954" i="4" s="1"/>
  <c r="J2955" i="4"/>
  <c r="K2955" i="4" s="1"/>
  <c r="J2956" i="4"/>
  <c r="K2956" i="4" s="1"/>
  <c r="J2953" i="4"/>
  <c r="K2953" i="4" s="1"/>
  <c r="I436" i="2"/>
  <c r="J436" i="2" s="1"/>
  <c r="J2903" i="4"/>
  <c r="K2903" i="4" s="1"/>
  <c r="J2906" i="4"/>
  <c r="K2906" i="4" s="1"/>
  <c r="J2904" i="4"/>
  <c r="K2904" i="4" s="1"/>
  <c r="J2905" i="4"/>
  <c r="K2905" i="4" s="1"/>
  <c r="I414" i="2"/>
  <c r="J414" i="2" s="1"/>
  <c r="I415" i="2"/>
  <c r="J415" i="2" s="1"/>
  <c r="I417" i="2"/>
  <c r="J417" i="2" s="1"/>
  <c r="I416" i="2"/>
  <c r="J416" i="2" s="1"/>
  <c r="J2815" i="4"/>
  <c r="K2815" i="4" s="1"/>
  <c r="J2823" i="4"/>
  <c r="K2823" i="4" s="1"/>
  <c r="J2831" i="4"/>
  <c r="K2831" i="4" s="1"/>
  <c r="J2816" i="4"/>
  <c r="K2816" i="4" s="1"/>
  <c r="J2824" i="4"/>
  <c r="K2824" i="4" s="1"/>
  <c r="J2832" i="4"/>
  <c r="K2832" i="4" s="1"/>
  <c r="J2817" i="4"/>
  <c r="K2817" i="4" s="1"/>
  <c r="J2825" i="4"/>
  <c r="K2825" i="4" s="1"/>
  <c r="J2833" i="4"/>
  <c r="K2833" i="4" s="1"/>
  <c r="J2810" i="4"/>
  <c r="K2810" i="4" s="1"/>
  <c r="J2818" i="4"/>
  <c r="K2818" i="4" s="1"/>
  <c r="J2826" i="4"/>
  <c r="K2826" i="4" s="1"/>
  <c r="J2834" i="4"/>
  <c r="K2834" i="4" s="1"/>
  <c r="J2811" i="4"/>
  <c r="K2811" i="4" s="1"/>
  <c r="J2819" i="4"/>
  <c r="K2819" i="4" s="1"/>
  <c r="J2827" i="4"/>
  <c r="K2827" i="4" s="1"/>
  <c r="J2821" i="4"/>
  <c r="K2821" i="4" s="1"/>
  <c r="J2822" i="4"/>
  <c r="K2822" i="4" s="1"/>
  <c r="J2828" i="4"/>
  <c r="K2828" i="4" s="1"/>
  <c r="J2829" i="4"/>
  <c r="K2829" i="4" s="1"/>
  <c r="J2812" i="4"/>
  <c r="K2812" i="4" s="1"/>
  <c r="J2830" i="4"/>
  <c r="K2830" i="4" s="1"/>
  <c r="J2813" i="4"/>
  <c r="K2813" i="4" s="1"/>
  <c r="J2814" i="4"/>
  <c r="K2814" i="4" s="1"/>
  <c r="J2820" i="4"/>
  <c r="K2820" i="4" s="1"/>
  <c r="I395" i="2"/>
  <c r="J395" i="2" s="1"/>
  <c r="I397" i="2"/>
  <c r="J397" i="2" s="1"/>
  <c r="I398" i="2"/>
  <c r="J398" i="2" s="1"/>
  <c r="I399" i="2"/>
  <c r="J399" i="2" s="1"/>
  <c r="I400" i="2"/>
  <c r="J400" i="2" s="1"/>
  <c r="I396" i="2"/>
  <c r="J396" i="2" s="1"/>
  <c r="J724" i="4"/>
  <c r="K724" i="4" s="1"/>
  <c r="J732" i="4"/>
  <c r="K732" i="4" s="1"/>
  <c r="J740" i="4"/>
  <c r="K740" i="4" s="1"/>
  <c r="J725" i="4"/>
  <c r="K725" i="4" s="1"/>
  <c r="J733" i="4"/>
  <c r="K733" i="4" s="1"/>
  <c r="J741" i="4"/>
  <c r="K741" i="4" s="1"/>
  <c r="J726" i="4"/>
  <c r="K726" i="4" s="1"/>
  <c r="J734" i="4"/>
  <c r="K734" i="4" s="1"/>
  <c r="J742" i="4"/>
  <c r="K742" i="4" s="1"/>
  <c r="J727" i="4"/>
  <c r="K727" i="4" s="1"/>
  <c r="J735" i="4"/>
  <c r="K735" i="4" s="1"/>
  <c r="J743" i="4"/>
  <c r="K743" i="4" s="1"/>
  <c r="J728" i="4"/>
  <c r="K728" i="4" s="1"/>
  <c r="J736" i="4"/>
  <c r="K736" i="4" s="1"/>
  <c r="J744" i="4"/>
  <c r="K744" i="4" s="1"/>
  <c r="J729" i="4"/>
  <c r="K729" i="4" s="1"/>
  <c r="J747" i="4"/>
  <c r="K747" i="4" s="1"/>
  <c r="J730" i="4"/>
  <c r="K730" i="4" s="1"/>
  <c r="J731" i="4"/>
  <c r="K731" i="4" s="1"/>
  <c r="J737" i="4"/>
  <c r="K737" i="4" s="1"/>
  <c r="J738" i="4"/>
  <c r="K738" i="4" s="1"/>
  <c r="J739" i="4"/>
  <c r="K739" i="4" s="1"/>
  <c r="J745" i="4"/>
  <c r="K745" i="4" s="1"/>
  <c r="J723" i="4"/>
  <c r="K723" i="4" s="1"/>
  <c r="J746" i="4"/>
  <c r="K746" i="4" s="1"/>
  <c r="I379" i="2"/>
  <c r="J379" i="2" s="1"/>
  <c r="I381" i="2"/>
  <c r="J381" i="2" s="1"/>
  <c r="I380" i="2"/>
  <c r="J380" i="2" s="1"/>
  <c r="J2719" i="4"/>
  <c r="K2719" i="4" s="1"/>
  <c r="J2712" i="4"/>
  <c r="K2712" i="4" s="1"/>
  <c r="J2720" i="4"/>
  <c r="K2720" i="4" s="1"/>
  <c r="J2713" i="4"/>
  <c r="K2713" i="4" s="1"/>
  <c r="J2721" i="4"/>
  <c r="K2721" i="4" s="1"/>
  <c r="J2714" i="4"/>
  <c r="K2714" i="4" s="1"/>
  <c r="J2722" i="4"/>
  <c r="K2722" i="4" s="1"/>
  <c r="J2715" i="4"/>
  <c r="K2715" i="4" s="1"/>
  <c r="J2723" i="4"/>
  <c r="K2723" i="4" s="1"/>
  <c r="J2717" i="4"/>
  <c r="K2717" i="4" s="1"/>
  <c r="J2718" i="4"/>
  <c r="K2718" i="4" s="1"/>
  <c r="J2724" i="4"/>
  <c r="K2724" i="4" s="1"/>
  <c r="J2725" i="4"/>
  <c r="K2725" i="4" s="1"/>
  <c r="J2716" i="4"/>
  <c r="K2716" i="4" s="1"/>
  <c r="I364" i="2"/>
  <c r="J364" i="2" s="1"/>
  <c r="J2704" i="4"/>
  <c r="K2704" i="4" s="1"/>
  <c r="J2701" i="4"/>
  <c r="K2701" i="4" s="1"/>
  <c r="J2702" i="4"/>
  <c r="K2702" i="4" s="1"/>
  <c r="J2703" i="4"/>
  <c r="K2703" i="4" s="1"/>
  <c r="I353" i="2"/>
  <c r="J353" i="2" s="1"/>
  <c r="I354" i="2"/>
  <c r="J354" i="2" s="1"/>
  <c r="J2669" i="4"/>
  <c r="K2669" i="4" s="1"/>
  <c r="J2670" i="4"/>
  <c r="K2670" i="4" s="1"/>
  <c r="J2671" i="4"/>
  <c r="K2671" i="4" s="1"/>
  <c r="J2666" i="4"/>
  <c r="K2666" i="4" s="1"/>
  <c r="J2667" i="4"/>
  <c r="K2667" i="4" s="1"/>
  <c r="J2668" i="4"/>
  <c r="K2668" i="4" s="1"/>
  <c r="I340" i="2"/>
  <c r="J340" i="2" s="1"/>
  <c r="J953" i="4"/>
  <c r="K953" i="4" s="1"/>
  <c r="J954" i="4"/>
  <c r="K954" i="4" s="1"/>
  <c r="J955" i="4"/>
  <c r="K955" i="4" s="1"/>
  <c r="J956" i="4"/>
  <c r="K956" i="4" s="1"/>
  <c r="J957" i="4"/>
  <c r="K957" i="4" s="1"/>
  <c r="J950" i="4"/>
  <c r="K950" i="4" s="1"/>
  <c r="J951" i="4"/>
  <c r="K951" i="4" s="1"/>
  <c r="J952" i="4"/>
  <c r="K952" i="4" s="1"/>
  <c r="I309" i="2"/>
  <c r="J309" i="2" s="1"/>
  <c r="I310" i="2"/>
  <c r="J310" i="2" s="1"/>
  <c r="J2519" i="4"/>
  <c r="K2519" i="4" s="1"/>
  <c r="J2527" i="4"/>
  <c r="K2527" i="4" s="1"/>
  <c r="J2535" i="4"/>
  <c r="K2535" i="4" s="1"/>
  <c r="J2520" i="4"/>
  <c r="K2520" i="4" s="1"/>
  <c r="J2528" i="4"/>
  <c r="K2528" i="4" s="1"/>
  <c r="J2536" i="4"/>
  <c r="K2536" i="4" s="1"/>
  <c r="J2521" i="4"/>
  <c r="K2521" i="4" s="1"/>
  <c r="J2529" i="4"/>
  <c r="K2529" i="4" s="1"/>
  <c r="J2537" i="4"/>
  <c r="K2537" i="4" s="1"/>
  <c r="J2522" i="4"/>
  <c r="K2522" i="4" s="1"/>
  <c r="J2530" i="4"/>
  <c r="K2530" i="4" s="1"/>
  <c r="J2538" i="4"/>
  <c r="K2538" i="4" s="1"/>
  <c r="J2523" i="4"/>
  <c r="K2523" i="4" s="1"/>
  <c r="J2531" i="4"/>
  <c r="K2531" i="4" s="1"/>
  <c r="J2539" i="4"/>
  <c r="K2539" i="4" s="1"/>
  <c r="J2526" i="4"/>
  <c r="K2526" i="4" s="1"/>
  <c r="J2532" i="4"/>
  <c r="K2532" i="4" s="1"/>
  <c r="J2533" i="4"/>
  <c r="K2533" i="4" s="1"/>
  <c r="J2534" i="4"/>
  <c r="K2534" i="4" s="1"/>
  <c r="J2540" i="4"/>
  <c r="K2540" i="4" s="1"/>
  <c r="J2518" i="4"/>
  <c r="K2518" i="4" s="1"/>
  <c r="J2524" i="4"/>
  <c r="K2524" i="4" s="1"/>
  <c r="J2525" i="4"/>
  <c r="K2525" i="4" s="1"/>
  <c r="I287" i="2"/>
  <c r="J287" i="2" s="1"/>
  <c r="J945" i="4"/>
  <c r="K945" i="4" s="1"/>
  <c r="J946" i="4"/>
  <c r="K946" i="4" s="1"/>
  <c r="J947" i="4"/>
  <c r="K947" i="4" s="1"/>
  <c r="J948" i="4"/>
  <c r="K948" i="4" s="1"/>
  <c r="J949" i="4"/>
  <c r="K949" i="4" s="1"/>
  <c r="I270" i="2"/>
  <c r="J270" i="2" s="1"/>
  <c r="J2424" i="4"/>
  <c r="K2424" i="4" s="1"/>
  <c r="J2425" i="4"/>
  <c r="K2425" i="4" s="1"/>
  <c r="J2426" i="4"/>
  <c r="K2426" i="4" s="1"/>
  <c r="J2427" i="4"/>
  <c r="K2427" i="4" s="1"/>
  <c r="J2428" i="4"/>
  <c r="K2428" i="4" s="1"/>
  <c r="I255" i="2"/>
  <c r="J255" i="2" s="1"/>
  <c r="I256" i="2"/>
  <c r="J256" i="2" s="1"/>
  <c r="J2383" i="4"/>
  <c r="K2383" i="4" s="1"/>
  <c r="J2380" i="4"/>
  <c r="K2380" i="4" s="1"/>
  <c r="J2381" i="4"/>
  <c r="K2381" i="4" s="1"/>
  <c r="J2382" i="4"/>
  <c r="K2382" i="4" s="1"/>
  <c r="J2384" i="4"/>
  <c r="K2384" i="4" s="1"/>
  <c r="J2385" i="4"/>
  <c r="K2385" i="4" s="1"/>
  <c r="J2387" i="4"/>
  <c r="K2387" i="4" s="1"/>
  <c r="J2379" i="4"/>
  <c r="K2379" i="4" s="1"/>
  <c r="J2386" i="4"/>
  <c r="K2386" i="4" s="1"/>
  <c r="I243" i="2"/>
  <c r="J243" i="2" s="1"/>
  <c r="J2340" i="4"/>
  <c r="K2340" i="4" s="1"/>
  <c r="J2341" i="4"/>
  <c r="K2341" i="4" s="1"/>
  <c r="J2338" i="4"/>
  <c r="K2338" i="4" s="1"/>
  <c r="J2339" i="4"/>
  <c r="K2339" i="4" s="1"/>
  <c r="I229" i="2"/>
  <c r="J229" i="2" s="1"/>
  <c r="J453" i="4"/>
  <c r="K453" i="4" s="1"/>
  <c r="J454" i="4"/>
  <c r="K454" i="4" s="1"/>
  <c r="J457" i="4"/>
  <c r="K457" i="4" s="1"/>
  <c r="J451" i="4"/>
  <c r="K451" i="4" s="1"/>
  <c r="J452" i="4"/>
  <c r="K452" i="4" s="1"/>
  <c r="J455" i="4"/>
  <c r="K455" i="4" s="1"/>
  <c r="J456" i="4"/>
  <c r="K456" i="4" s="1"/>
  <c r="I206" i="2"/>
  <c r="J206" i="2" s="1"/>
  <c r="J2238" i="4"/>
  <c r="K2238" i="4" s="1"/>
  <c r="J2239" i="4"/>
  <c r="K2239" i="4" s="1"/>
  <c r="J2240" i="4"/>
  <c r="K2240" i="4" s="1"/>
  <c r="J2241" i="4"/>
  <c r="K2241" i="4" s="1"/>
  <c r="J2242" i="4"/>
  <c r="K2242" i="4" s="1"/>
  <c r="J2243" i="4"/>
  <c r="K2243" i="4" s="1"/>
  <c r="I189" i="2"/>
  <c r="J189" i="2" s="1"/>
  <c r="I190" i="2"/>
  <c r="J190" i="2" s="1"/>
  <c r="J2171" i="4"/>
  <c r="K2171" i="4" s="1"/>
  <c r="J2172" i="4"/>
  <c r="K2172" i="4" s="1"/>
  <c r="J2169" i="4"/>
  <c r="K2169" i="4" s="1"/>
  <c r="J2170" i="4"/>
  <c r="K2170" i="4" s="1"/>
  <c r="J2173" i="4"/>
  <c r="K2173" i="4" s="1"/>
  <c r="J2167" i="4"/>
  <c r="K2167" i="4" s="1"/>
  <c r="J2168" i="4"/>
  <c r="K2168" i="4" s="1"/>
  <c r="I171" i="2"/>
  <c r="J171" i="2" s="1"/>
  <c r="I170" i="2"/>
  <c r="J170" i="2" s="1"/>
  <c r="I172" i="2"/>
  <c r="J172" i="2" s="1"/>
  <c r="J2110" i="4"/>
  <c r="K2110" i="4" s="1"/>
  <c r="J2118" i="4"/>
  <c r="K2118" i="4" s="1"/>
  <c r="J2126" i="4"/>
  <c r="K2126" i="4" s="1"/>
  <c r="J2111" i="4"/>
  <c r="K2111" i="4" s="1"/>
  <c r="J2119" i="4"/>
  <c r="K2119" i="4" s="1"/>
  <c r="J2127" i="4"/>
  <c r="K2127" i="4" s="1"/>
  <c r="J2112" i="4"/>
  <c r="K2112" i="4" s="1"/>
  <c r="J2120" i="4"/>
  <c r="K2120" i="4" s="1"/>
  <c r="J2128" i="4"/>
  <c r="K2128" i="4" s="1"/>
  <c r="J2105" i="4"/>
  <c r="K2105" i="4" s="1"/>
  <c r="J2113" i="4"/>
  <c r="K2113" i="4" s="1"/>
  <c r="J2121" i="4"/>
  <c r="K2121" i="4" s="1"/>
  <c r="J2129" i="4"/>
  <c r="K2129" i="4" s="1"/>
  <c r="J2106" i="4"/>
  <c r="K2106" i="4" s="1"/>
  <c r="J2122" i="4"/>
  <c r="K2122" i="4" s="1"/>
  <c r="J2107" i="4"/>
  <c r="K2107" i="4" s="1"/>
  <c r="J2123" i="4"/>
  <c r="K2123" i="4" s="1"/>
  <c r="J2108" i="4"/>
  <c r="K2108" i="4" s="1"/>
  <c r="J2124" i="4"/>
  <c r="K2124" i="4" s="1"/>
  <c r="J2109" i="4"/>
  <c r="K2109" i="4" s="1"/>
  <c r="J2125" i="4"/>
  <c r="K2125" i="4" s="1"/>
  <c r="J2114" i="4"/>
  <c r="K2114" i="4" s="1"/>
  <c r="J2115" i="4"/>
  <c r="K2115" i="4" s="1"/>
  <c r="J2116" i="4"/>
  <c r="K2116" i="4" s="1"/>
  <c r="J2117" i="4"/>
  <c r="K2117" i="4" s="1"/>
  <c r="I158" i="2"/>
  <c r="J158" i="2" s="1"/>
  <c r="I159" i="2"/>
  <c r="J159" i="2" s="1"/>
  <c r="I160" i="2"/>
  <c r="J160" i="2" s="1"/>
  <c r="J2082" i="4"/>
  <c r="K2082" i="4" s="1"/>
  <c r="J2083" i="4"/>
  <c r="K2083" i="4" s="1"/>
  <c r="J2084" i="4"/>
  <c r="K2084" i="4" s="1"/>
  <c r="J2085" i="4"/>
  <c r="K2085" i="4" s="1"/>
  <c r="J2086" i="4"/>
  <c r="K2086" i="4" s="1"/>
  <c r="J2087" i="4"/>
  <c r="K2087" i="4" s="1"/>
  <c r="J2081" i="4"/>
  <c r="K2081" i="4" s="1"/>
  <c r="I141" i="2"/>
  <c r="J141" i="2" s="1"/>
  <c r="I142" i="2"/>
  <c r="J142" i="2" s="1"/>
  <c r="I143" i="2"/>
  <c r="J143" i="2" s="1"/>
  <c r="J632" i="4"/>
  <c r="K632" i="4" s="1"/>
  <c r="J633" i="4"/>
  <c r="K633" i="4" s="1"/>
  <c r="J626" i="4"/>
  <c r="K626" i="4" s="1"/>
  <c r="J634" i="4"/>
  <c r="K634" i="4" s="1"/>
  <c r="J627" i="4"/>
  <c r="K627" i="4" s="1"/>
  <c r="J628" i="4"/>
  <c r="K628" i="4" s="1"/>
  <c r="J629" i="4"/>
  <c r="K629" i="4" s="1"/>
  <c r="J630" i="4"/>
  <c r="K630" i="4" s="1"/>
  <c r="J631" i="4"/>
  <c r="K631" i="4" s="1"/>
  <c r="I119" i="2"/>
  <c r="J119" i="2" s="1"/>
  <c r="I120" i="2"/>
  <c r="J120" i="2" s="1"/>
  <c r="J1966" i="4"/>
  <c r="K1966" i="4" s="1"/>
  <c r="J1967" i="4"/>
  <c r="K1967" i="4" s="1"/>
  <c r="J1968" i="4"/>
  <c r="K1968" i="4" s="1"/>
  <c r="J1969" i="4"/>
  <c r="K1969" i="4" s="1"/>
  <c r="J1970" i="4"/>
  <c r="K1970" i="4" s="1"/>
  <c r="J1962" i="4"/>
  <c r="K1962" i="4" s="1"/>
  <c r="J1963" i="4"/>
  <c r="K1963" i="4" s="1"/>
  <c r="J1965" i="4"/>
  <c r="K1965" i="4" s="1"/>
  <c r="J1964" i="4"/>
  <c r="K1964" i="4" s="1"/>
  <c r="J308" i="4"/>
  <c r="K308" i="4" s="1"/>
  <c r="J1691" i="4"/>
  <c r="K1691" i="4" s="1"/>
  <c r="J160" i="4"/>
  <c r="K160" i="4" s="1"/>
  <c r="J441" i="4"/>
  <c r="K441" i="4" s="1"/>
  <c r="J1601" i="4"/>
  <c r="K1601" i="4" s="1"/>
  <c r="J4630" i="4"/>
  <c r="K4630" i="4" s="1"/>
  <c r="J4622" i="4"/>
  <c r="K4622" i="4" s="1"/>
  <c r="J4613" i="4"/>
  <c r="K4613" i="4" s="1"/>
  <c r="J4605" i="4"/>
  <c r="K4605" i="4" s="1"/>
  <c r="J4597" i="4"/>
  <c r="K4597" i="4" s="1"/>
  <c r="J4589" i="4"/>
  <c r="K4589" i="4" s="1"/>
  <c r="J4581" i="4"/>
  <c r="K4581" i="4" s="1"/>
  <c r="J4573" i="4"/>
  <c r="K4573" i="4" s="1"/>
  <c r="J4565" i="4"/>
  <c r="K4565" i="4" s="1"/>
  <c r="J4557" i="4"/>
  <c r="K4557" i="4" s="1"/>
  <c r="J4533" i="4"/>
  <c r="K4533" i="4" s="1"/>
  <c r="J4525" i="4"/>
  <c r="K4525" i="4" s="1"/>
  <c r="J4517" i="4"/>
  <c r="K4517" i="4" s="1"/>
  <c r="J301" i="4"/>
  <c r="K301" i="4" s="1"/>
  <c r="J293" i="4"/>
  <c r="K293" i="4" s="1"/>
  <c r="J4508" i="4"/>
  <c r="K4508" i="4" s="1"/>
  <c r="J4500" i="4"/>
  <c r="K4500" i="4" s="1"/>
  <c r="J4492" i="4"/>
  <c r="K4492" i="4" s="1"/>
  <c r="J4484" i="4"/>
  <c r="K4484" i="4" s="1"/>
  <c r="J1141" i="4"/>
  <c r="K1141" i="4" s="1"/>
  <c r="J1133" i="4"/>
  <c r="K1133" i="4" s="1"/>
  <c r="J4465" i="4"/>
  <c r="K4465" i="4" s="1"/>
  <c r="J1595" i="4"/>
  <c r="K1595" i="4" s="1"/>
  <c r="J4455" i="4"/>
  <c r="K4455" i="4" s="1"/>
  <c r="J4447" i="4"/>
  <c r="K4447" i="4" s="1"/>
  <c r="J4439" i="4"/>
  <c r="K4439" i="4" s="1"/>
  <c r="J429" i="4"/>
  <c r="K429" i="4" s="1"/>
  <c r="J4432" i="4"/>
  <c r="K4432" i="4" s="1"/>
  <c r="J4424" i="4"/>
  <c r="K4424" i="4" s="1"/>
  <c r="J4416" i="4"/>
  <c r="K4416" i="4" s="1"/>
  <c r="J4408" i="4"/>
  <c r="K4408" i="4" s="1"/>
  <c r="J4400" i="4"/>
  <c r="K4400" i="4" s="1"/>
  <c r="J4393" i="4"/>
  <c r="K4393" i="4" s="1"/>
  <c r="J4385" i="4"/>
  <c r="K4385" i="4" s="1"/>
  <c r="J4377" i="4"/>
  <c r="K4377" i="4" s="1"/>
  <c r="J4369" i="4"/>
  <c r="K4369" i="4" s="1"/>
  <c r="J4361" i="4"/>
  <c r="K4361" i="4" s="1"/>
  <c r="J4353" i="4"/>
  <c r="K4353" i="4" s="1"/>
  <c r="J4345" i="4"/>
  <c r="K4345" i="4" s="1"/>
  <c r="J1339" i="4"/>
  <c r="K1339" i="4" s="1"/>
  <c r="J1331" i="4"/>
  <c r="K1331" i="4" s="1"/>
  <c r="J1126" i="4"/>
  <c r="K1126" i="4" s="1"/>
  <c r="J413" i="4"/>
  <c r="K413" i="4" s="1"/>
  <c r="J405" i="4"/>
  <c r="K405" i="4" s="1"/>
  <c r="J4321" i="4"/>
  <c r="K4321" i="4" s="1"/>
  <c r="J4313" i="4"/>
  <c r="K4313" i="4" s="1"/>
  <c r="J4305" i="4"/>
  <c r="K4305" i="4" s="1"/>
  <c r="J4297" i="4"/>
  <c r="K4297" i="4" s="1"/>
  <c r="J4289" i="4"/>
  <c r="K4289" i="4" s="1"/>
  <c r="J4281" i="4"/>
  <c r="K4281" i="4" s="1"/>
  <c r="J4273" i="4"/>
  <c r="K4273" i="4" s="1"/>
  <c r="J1325" i="4"/>
  <c r="K1325" i="4" s="1"/>
  <c r="J1317" i="4"/>
  <c r="K1317" i="4" s="1"/>
  <c r="J4262" i="4"/>
  <c r="K4262" i="4" s="1"/>
  <c r="J4254" i="4"/>
  <c r="K4254" i="4" s="1"/>
  <c r="J4246" i="4"/>
  <c r="K4246" i="4" s="1"/>
  <c r="J4238" i="4"/>
  <c r="K4238" i="4" s="1"/>
  <c r="J4230" i="4"/>
  <c r="K4230" i="4" s="1"/>
  <c r="J4214" i="4"/>
  <c r="K4214" i="4" s="1"/>
  <c r="J1498" i="4"/>
  <c r="K1498" i="4" s="1"/>
  <c r="J1490" i="4"/>
  <c r="K1490" i="4" s="1"/>
  <c r="J1679" i="4"/>
  <c r="K1679" i="4" s="1"/>
  <c r="J4206" i="4"/>
  <c r="K4206" i="4" s="1"/>
  <c r="J1484" i="4"/>
  <c r="K1484" i="4" s="1"/>
  <c r="J4200" i="4"/>
  <c r="K4200" i="4" s="1"/>
  <c r="J4176" i="4"/>
  <c r="K4176" i="4" s="1"/>
  <c r="J4168" i="4"/>
  <c r="K4168" i="4" s="1"/>
  <c r="J1310" i="4"/>
  <c r="K1310" i="4" s="1"/>
  <c r="J4162" i="4"/>
  <c r="K4162" i="4" s="1"/>
  <c r="J147" i="4"/>
  <c r="K147" i="4" s="1"/>
  <c r="J4158" i="4"/>
  <c r="K4158" i="4" s="1"/>
  <c r="J4150" i="4"/>
  <c r="K4150" i="4" s="1"/>
  <c r="J549" i="4"/>
  <c r="K549" i="4" s="1"/>
  <c r="J541" i="4"/>
  <c r="K541" i="4" s="1"/>
  <c r="J533" i="4"/>
  <c r="K533" i="4" s="1"/>
  <c r="J848" i="4"/>
  <c r="K848" i="4" s="1"/>
  <c r="J840" i="4"/>
  <c r="K840" i="4" s="1"/>
  <c r="J832" i="4"/>
  <c r="K832" i="4" s="1"/>
  <c r="J4136" i="4"/>
  <c r="K4136" i="4" s="1"/>
  <c r="J1301" i="4"/>
  <c r="K1301" i="4" s="1"/>
  <c r="J1115" i="4"/>
  <c r="K1115" i="4" s="1"/>
  <c r="J1107" i="4"/>
  <c r="K1107" i="4" s="1"/>
  <c r="J4128" i="4"/>
  <c r="K4128" i="4" s="1"/>
  <c r="J4112" i="4"/>
  <c r="K4112" i="4" s="1"/>
  <c r="J4104" i="4"/>
  <c r="K4104" i="4" s="1"/>
  <c r="J4096" i="4"/>
  <c r="K4096" i="4" s="1"/>
  <c r="J4088" i="4"/>
  <c r="K4088" i="4" s="1"/>
  <c r="J4080" i="4"/>
  <c r="K4080" i="4" s="1"/>
  <c r="J530" i="4"/>
  <c r="K530" i="4" s="1"/>
  <c r="J522" i="4"/>
  <c r="K522" i="4" s="1"/>
  <c r="J4070" i="4"/>
  <c r="K4070" i="4" s="1"/>
  <c r="J829" i="4"/>
  <c r="K829" i="4" s="1"/>
  <c r="J821" i="4"/>
  <c r="K821" i="4" s="1"/>
  <c r="J1675" i="4"/>
  <c r="K1675" i="4" s="1"/>
  <c r="J4060" i="4"/>
  <c r="K4060" i="4" s="1"/>
  <c r="J818" i="4"/>
  <c r="K818" i="4" s="1"/>
  <c r="J810" i="4"/>
  <c r="K810" i="4" s="1"/>
  <c r="J1591" i="4"/>
  <c r="K1591" i="4" s="1"/>
  <c r="J285" i="4"/>
  <c r="K285" i="4" s="1"/>
  <c r="J277" i="4"/>
  <c r="K277" i="4" s="1"/>
  <c r="J4048" i="4"/>
  <c r="K4048" i="4" s="1"/>
  <c r="J1287" i="4"/>
  <c r="K1287" i="4" s="1"/>
  <c r="J1279" i="4"/>
  <c r="K1279" i="4" s="1"/>
  <c r="J4039" i="4"/>
  <c r="K4039" i="4" s="1"/>
  <c r="J4031" i="4"/>
  <c r="K4031" i="4" s="1"/>
  <c r="J804" i="4"/>
  <c r="K804" i="4" s="1"/>
  <c r="J796" i="4"/>
  <c r="K796" i="4" s="1"/>
  <c r="J4021" i="4"/>
  <c r="K4021" i="4" s="1"/>
  <c r="J119" i="4"/>
  <c r="K119" i="4" s="1"/>
  <c r="J402" i="4"/>
  <c r="K402" i="4" s="1"/>
  <c r="J394" i="4"/>
  <c r="K394" i="4" s="1"/>
  <c r="J4018" i="4"/>
  <c r="K4018" i="4" s="1"/>
  <c r="J4010" i="4"/>
  <c r="K4010" i="4" s="1"/>
  <c r="J1472" i="4"/>
  <c r="K1472" i="4" s="1"/>
  <c r="J1096" i="4"/>
  <c r="K1096" i="4" s="1"/>
  <c r="J4003" i="4"/>
  <c r="K4003" i="4" s="1"/>
  <c r="J3995" i="4"/>
  <c r="K3995" i="4" s="1"/>
  <c r="J3987" i="4"/>
  <c r="K3987" i="4" s="1"/>
  <c r="J3979" i="4"/>
  <c r="K3979" i="4" s="1"/>
  <c r="J3971" i="4"/>
  <c r="K3971" i="4" s="1"/>
  <c r="J1670" i="4"/>
  <c r="K1670" i="4" s="1"/>
  <c r="J1662" i="4"/>
  <c r="K1662" i="4" s="1"/>
  <c r="J1654" i="4"/>
  <c r="K1654" i="4" s="1"/>
  <c r="J273" i="4"/>
  <c r="K273" i="4" s="1"/>
  <c r="J263" i="4"/>
  <c r="K263" i="4" s="1"/>
  <c r="J1467" i="4"/>
  <c r="K1467" i="4" s="1"/>
  <c r="J3954" i="4"/>
  <c r="K3954" i="4" s="1"/>
  <c r="I490" i="2"/>
  <c r="J490" i="2" s="1"/>
  <c r="I491" i="2"/>
  <c r="J491" i="2" s="1"/>
  <c r="J993" i="4"/>
  <c r="K993" i="4" s="1"/>
  <c r="J1001" i="4"/>
  <c r="K1001" i="4" s="1"/>
  <c r="J994" i="4"/>
  <c r="K994" i="4" s="1"/>
  <c r="J995" i="4"/>
  <c r="K995" i="4" s="1"/>
  <c r="J996" i="4"/>
  <c r="K996" i="4" s="1"/>
  <c r="J997" i="4"/>
  <c r="K997" i="4" s="1"/>
  <c r="J992" i="4"/>
  <c r="K992" i="4" s="1"/>
  <c r="J998" i="4"/>
  <c r="K998" i="4" s="1"/>
  <c r="J999" i="4"/>
  <c r="K999" i="4" s="1"/>
  <c r="J1000" i="4"/>
  <c r="K1000" i="4" s="1"/>
  <c r="I254" i="2"/>
  <c r="J254" i="2" s="1"/>
  <c r="J2375" i="4"/>
  <c r="K2375" i="4" s="1"/>
  <c r="J2372" i="4"/>
  <c r="K2372" i="4" s="1"/>
  <c r="J2373" i="4"/>
  <c r="K2373" i="4" s="1"/>
  <c r="J2374" i="4"/>
  <c r="K2374" i="4" s="1"/>
  <c r="J2376" i="4"/>
  <c r="K2376" i="4" s="1"/>
  <c r="J2377" i="4"/>
  <c r="K2377" i="4" s="1"/>
  <c r="J2378" i="4"/>
  <c r="K2378" i="4" s="1"/>
  <c r="J4629" i="4"/>
  <c r="K4629" i="4" s="1"/>
  <c r="J4621" i="4"/>
  <c r="K4621" i="4" s="1"/>
  <c r="J4612" i="4"/>
  <c r="K4612" i="4" s="1"/>
  <c r="J4604" i="4"/>
  <c r="K4604" i="4" s="1"/>
  <c r="J4596" i="4"/>
  <c r="K4596" i="4" s="1"/>
  <c r="J4588" i="4"/>
  <c r="K4588" i="4" s="1"/>
  <c r="J4580" i="4"/>
  <c r="K4580" i="4" s="1"/>
  <c r="J4572" i="4"/>
  <c r="K4572" i="4" s="1"/>
  <c r="J4564" i="4"/>
  <c r="K4564" i="4" s="1"/>
  <c r="J4556" i="4"/>
  <c r="K4556" i="4" s="1"/>
  <c r="J4532" i="4"/>
  <c r="K4532" i="4" s="1"/>
  <c r="J300" i="4"/>
  <c r="K300" i="4" s="1"/>
  <c r="J292" i="4"/>
  <c r="K292" i="4" s="1"/>
  <c r="J4507" i="4"/>
  <c r="K4507" i="4" s="1"/>
  <c r="J4499" i="4"/>
  <c r="K4499" i="4" s="1"/>
  <c r="J4491" i="4"/>
  <c r="K4491" i="4" s="1"/>
  <c r="J4483" i="4"/>
  <c r="K4483" i="4" s="1"/>
  <c r="J1140" i="4"/>
  <c r="K1140" i="4" s="1"/>
  <c r="J1132" i="4"/>
  <c r="K1132" i="4" s="1"/>
  <c r="J4464" i="4"/>
  <c r="K4464" i="4" s="1"/>
  <c r="J1594" i="4"/>
  <c r="K1594" i="4" s="1"/>
  <c r="J4454" i="4"/>
  <c r="K4454" i="4" s="1"/>
  <c r="J4446" i="4"/>
  <c r="K4446" i="4" s="1"/>
  <c r="J4438" i="4"/>
  <c r="K4438" i="4" s="1"/>
  <c r="J428" i="4"/>
  <c r="K428" i="4" s="1"/>
  <c r="J4431" i="4"/>
  <c r="K4431" i="4" s="1"/>
  <c r="J4423" i="4"/>
  <c r="K4423" i="4" s="1"/>
  <c r="J4415" i="4"/>
  <c r="K4415" i="4" s="1"/>
  <c r="J4407" i="4"/>
  <c r="K4407" i="4" s="1"/>
  <c r="J4399" i="4"/>
  <c r="K4399" i="4" s="1"/>
  <c r="J4384" i="4"/>
  <c r="K4384" i="4" s="1"/>
  <c r="J4376" i="4"/>
  <c r="K4376" i="4" s="1"/>
  <c r="J4368" i="4"/>
  <c r="K4368" i="4" s="1"/>
  <c r="J4360" i="4"/>
  <c r="K4360" i="4" s="1"/>
  <c r="J4352" i="4"/>
  <c r="K4352" i="4" s="1"/>
  <c r="J4344" i="4"/>
  <c r="K4344" i="4" s="1"/>
  <c r="J1338" i="4"/>
  <c r="K1338" i="4" s="1"/>
  <c r="J1330" i="4"/>
  <c r="K1330" i="4" s="1"/>
  <c r="J412" i="4"/>
  <c r="K412" i="4" s="1"/>
  <c r="J404" i="4"/>
  <c r="K404" i="4" s="1"/>
  <c r="J4320" i="4"/>
  <c r="K4320" i="4" s="1"/>
  <c r="J4312" i="4"/>
  <c r="K4312" i="4" s="1"/>
  <c r="J4304" i="4"/>
  <c r="K4304" i="4" s="1"/>
  <c r="J4296" i="4"/>
  <c r="K4296" i="4" s="1"/>
  <c r="J4288" i="4"/>
  <c r="K4288" i="4" s="1"/>
  <c r="J4280" i="4"/>
  <c r="K4280" i="4" s="1"/>
  <c r="J4272" i="4"/>
  <c r="K4272" i="4" s="1"/>
  <c r="J1324" i="4"/>
  <c r="K1324" i="4" s="1"/>
  <c r="J1316" i="4"/>
  <c r="K1316" i="4" s="1"/>
  <c r="J4261" i="4"/>
  <c r="K4261" i="4" s="1"/>
  <c r="J4253" i="4"/>
  <c r="K4253" i="4" s="1"/>
  <c r="J4245" i="4"/>
  <c r="K4245" i="4" s="1"/>
  <c r="J4237" i="4"/>
  <c r="K4237" i="4" s="1"/>
  <c r="J4229" i="4"/>
  <c r="K4229" i="4" s="1"/>
  <c r="J4213" i="4"/>
  <c r="K4213" i="4" s="1"/>
  <c r="J1497" i="4"/>
  <c r="K1497" i="4" s="1"/>
  <c r="J1489" i="4"/>
  <c r="K1489" i="4" s="1"/>
  <c r="J1678" i="4"/>
  <c r="K1678" i="4" s="1"/>
  <c r="J4205" i="4"/>
  <c r="K4205" i="4" s="1"/>
  <c r="J1483" i="4"/>
  <c r="K1483" i="4" s="1"/>
  <c r="J4199" i="4"/>
  <c r="K4199" i="4" s="1"/>
  <c r="J4175" i="4"/>
  <c r="K4175" i="4" s="1"/>
  <c r="J4167" i="4"/>
  <c r="K4167" i="4" s="1"/>
  <c r="J1309" i="4"/>
  <c r="K1309" i="4" s="1"/>
  <c r="J4161" i="4"/>
  <c r="K4161" i="4" s="1"/>
  <c r="J146" i="4"/>
  <c r="K146" i="4" s="1"/>
  <c r="J4157" i="4"/>
  <c r="K4157" i="4" s="1"/>
  <c r="J548" i="4"/>
  <c r="K548" i="4" s="1"/>
  <c r="J540" i="4"/>
  <c r="K540" i="4" s="1"/>
  <c r="J855" i="4"/>
  <c r="K855" i="4" s="1"/>
  <c r="J847" i="4"/>
  <c r="K847" i="4" s="1"/>
  <c r="J839" i="4"/>
  <c r="K839" i="4" s="1"/>
  <c r="J831" i="4"/>
  <c r="K831" i="4" s="1"/>
  <c r="J4135" i="4"/>
  <c r="K4135" i="4" s="1"/>
  <c r="J1300" i="4"/>
  <c r="K1300" i="4" s="1"/>
  <c r="J1114" i="4"/>
  <c r="K1114" i="4" s="1"/>
  <c r="J1106" i="4"/>
  <c r="K1106" i="4" s="1"/>
  <c r="J4127" i="4"/>
  <c r="K4127" i="4" s="1"/>
  <c r="J4103" i="4"/>
  <c r="K4103" i="4" s="1"/>
  <c r="J4095" i="4"/>
  <c r="K4095" i="4" s="1"/>
  <c r="J4087" i="4"/>
  <c r="K4087" i="4" s="1"/>
  <c r="J4079" i="4"/>
  <c r="K4079" i="4" s="1"/>
  <c r="J529" i="4"/>
  <c r="K529" i="4" s="1"/>
  <c r="J521" i="4"/>
  <c r="K521" i="4" s="1"/>
  <c r="J4069" i="4"/>
  <c r="K4069" i="4" s="1"/>
  <c r="J828" i="4"/>
  <c r="K828" i="4" s="1"/>
  <c r="J820" i="4"/>
  <c r="K820" i="4" s="1"/>
  <c r="J1674" i="4"/>
  <c r="K1674" i="4" s="1"/>
  <c r="J4059" i="4"/>
  <c r="K4059" i="4" s="1"/>
  <c r="J817" i="4"/>
  <c r="K817" i="4" s="1"/>
  <c r="J809" i="4"/>
  <c r="K809" i="4" s="1"/>
  <c r="J1590" i="4"/>
  <c r="K1590" i="4" s="1"/>
  <c r="J284" i="4"/>
  <c r="K284" i="4" s="1"/>
  <c r="J276" i="4"/>
  <c r="K276" i="4" s="1"/>
  <c r="J4047" i="4"/>
  <c r="K4047" i="4" s="1"/>
  <c r="J1286" i="4"/>
  <c r="K1286" i="4" s="1"/>
  <c r="J1278" i="4"/>
  <c r="K1278" i="4" s="1"/>
  <c r="J4038" i="4"/>
  <c r="K4038" i="4" s="1"/>
  <c r="J4030" i="4"/>
  <c r="K4030" i="4" s="1"/>
  <c r="J803" i="4"/>
  <c r="K803" i="4" s="1"/>
  <c r="J795" i="4"/>
  <c r="K795" i="4" s="1"/>
  <c r="J4020" i="4"/>
  <c r="K4020" i="4" s="1"/>
  <c r="J118" i="4"/>
  <c r="K118" i="4" s="1"/>
  <c r="J401" i="4"/>
  <c r="K401" i="4" s="1"/>
  <c r="J393" i="4"/>
  <c r="K393" i="4" s="1"/>
  <c r="J4017" i="4"/>
  <c r="K4017" i="4" s="1"/>
  <c r="J4009" i="4"/>
  <c r="K4009" i="4" s="1"/>
  <c r="J1103" i="4"/>
  <c r="K1103" i="4" s="1"/>
  <c r="J1095" i="4"/>
  <c r="K1095" i="4" s="1"/>
  <c r="J4002" i="4"/>
  <c r="K4002" i="4" s="1"/>
  <c r="J3994" i="4"/>
  <c r="K3994" i="4" s="1"/>
  <c r="J3986" i="4"/>
  <c r="K3986" i="4" s="1"/>
  <c r="J3978" i="4"/>
  <c r="K3978" i="4" s="1"/>
  <c r="J3970" i="4"/>
  <c r="K3970" i="4" s="1"/>
  <c r="J1669" i="4"/>
  <c r="K1669" i="4" s="1"/>
  <c r="J1661" i="4"/>
  <c r="K1661" i="4" s="1"/>
  <c r="J1653" i="4"/>
  <c r="K1653" i="4" s="1"/>
  <c r="J272" i="4"/>
  <c r="K272" i="4" s="1"/>
  <c r="J262" i="4"/>
  <c r="K262" i="4" s="1"/>
  <c r="J1466" i="4"/>
  <c r="K1466" i="4" s="1"/>
  <c r="J3953" i="4"/>
  <c r="K3953" i="4" s="1"/>
  <c r="I546" i="2"/>
  <c r="J546" i="2" s="1"/>
  <c r="I547" i="2"/>
  <c r="J547" i="2" s="1"/>
  <c r="I545" i="2"/>
  <c r="J545" i="2" s="1"/>
  <c r="J3274" i="4"/>
  <c r="K3274" i="4" s="1"/>
  <c r="J3275" i="4"/>
  <c r="K3275" i="4" s="1"/>
  <c r="J3276" i="4"/>
  <c r="K3276" i="4" s="1"/>
  <c r="J3277" i="4"/>
  <c r="K3277" i="4" s="1"/>
  <c r="J3278" i="4"/>
  <c r="K3278" i="4" s="1"/>
  <c r="J3280" i="4"/>
  <c r="K3280" i="4" s="1"/>
  <c r="J3281" i="4"/>
  <c r="K3281" i="4" s="1"/>
  <c r="J3279" i="4"/>
  <c r="K3279" i="4" s="1"/>
  <c r="I434" i="2"/>
  <c r="J434" i="2" s="1"/>
  <c r="I435" i="2"/>
  <c r="J435" i="2" s="1"/>
  <c r="J1642" i="4"/>
  <c r="K1642" i="4" s="1"/>
  <c r="J1643" i="4"/>
  <c r="K1643" i="4" s="1"/>
  <c r="J1644" i="4"/>
  <c r="K1644" i="4" s="1"/>
  <c r="J1645" i="4"/>
  <c r="K1645" i="4" s="1"/>
  <c r="J1638" i="4"/>
  <c r="K1638" i="4" s="1"/>
  <c r="J1639" i="4"/>
  <c r="K1639" i="4" s="1"/>
  <c r="J1640" i="4"/>
  <c r="K1640" i="4" s="1"/>
  <c r="J1641" i="4"/>
  <c r="K1641" i="4" s="1"/>
  <c r="I227" i="2"/>
  <c r="J227" i="2" s="1"/>
  <c r="I226" i="2"/>
  <c r="J226" i="2" s="1"/>
  <c r="I228" i="2"/>
  <c r="J228" i="2" s="1"/>
  <c r="J2285" i="4"/>
  <c r="K2285" i="4" s="1"/>
  <c r="J2286" i="4"/>
  <c r="K2286" i="4" s="1"/>
  <c r="J2287" i="4"/>
  <c r="K2287" i="4" s="1"/>
  <c r="J2288" i="4"/>
  <c r="K2288" i="4" s="1"/>
  <c r="J2289" i="4"/>
  <c r="K2289" i="4" s="1"/>
  <c r="J2280" i="4"/>
  <c r="K2280" i="4" s="1"/>
  <c r="J2290" i="4"/>
  <c r="K2290" i="4" s="1"/>
  <c r="J2281" i="4"/>
  <c r="K2281" i="4" s="1"/>
  <c r="J2282" i="4"/>
  <c r="K2282" i="4" s="1"/>
  <c r="J2283" i="4"/>
  <c r="K2283" i="4" s="1"/>
  <c r="J2284" i="4"/>
  <c r="K2284" i="4" s="1"/>
  <c r="I187" i="2"/>
  <c r="J187" i="2" s="1"/>
  <c r="I188" i="2"/>
  <c r="J188" i="2" s="1"/>
  <c r="J1527" i="4"/>
  <c r="K1527" i="4" s="1"/>
  <c r="J1535" i="4"/>
  <c r="K1535" i="4" s="1"/>
  <c r="J1528" i="4"/>
  <c r="K1528" i="4" s="1"/>
  <c r="J1536" i="4"/>
  <c r="K1536" i="4" s="1"/>
  <c r="J1531" i="4"/>
  <c r="K1531" i="4" s="1"/>
  <c r="J1532" i="4"/>
  <c r="K1532" i="4" s="1"/>
  <c r="J1533" i="4"/>
  <c r="K1533" i="4" s="1"/>
  <c r="J1534" i="4"/>
  <c r="K1534" i="4" s="1"/>
  <c r="J1537" i="4"/>
  <c r="K1537" i="4" s="1"/>
  <c r="J1529" i="4"/>
  <c r="K1529" i="4" s="1"/>
  <c r="J1530" i="4"/>
  <c r="K1530" i="4" s="1"/>
  <c r="J1538" i="4"/>
  <c r="K1538" i="4" s="1"/>
  <c r="I90" i="2"/>
  <c r="J90" i="2" s="1"/>
  <c r="I87" i="2"/>
  <c r="J87" i="2" s="1"/>
  <c r="I88" i="2"/>
  <c r="J88" i="2" s="1"/>
  <c r="I89" i="2"/>
  <c r="J89" i="2" s="1"/>
  <c r="J82" i="4"/>
  <c r="K82" i="4" s="1"/>
  <c r="J90" i="4"/>
  <c r="K90" i="4" s="1"/>
  <c r="J98" i="4"/>
  <c r="K98" i="4" s="1"/>
  <c r="J86" i="4"/>
  <c r="K86" i="4" s="1"/>
  <c r="J95" i="4"/>
  <c r="K95" i="4" s="1"/>
  <c r="J87" i="4"/>
  <c r="K87" i="4" s="1"/>
  <c r="J96" i="4"/>
  <c r="K96" i="4" s="1"/>
  <c r="J88" i="4"/>
  <c r="K88" i="4" s="1"/>
  <c r="J97" i="4"/>
  <c r="K97" i="4" s="1"/>
  <c r="J80" i="4"/>
  <c r="K80" i="4" s="1"/>
  <c r="J89" i="4"/>
  <c r="K89" i="4" s="1"/>
  <c r="J99" i="4"/>
  <c r="K99" i="4" s="1"/>
  <c r="J81" i="4"/>
  <c r="K81" i="4" s="1"/>
  <c r="J91" i="4"/>
  <c r="K91" i="4" s="1"/>
  <c r="J100" i="4"/>
  <c r="K100" i="4" s="1"/>
  <c r="J83" i="4"/>
  <c r="K83" i="4" s="1"/>
  <c r="J92" i="4"/>
  <c r="K92" i="4" s="1"/>
  <c r="J101" i="4"/>
  <c r="K101" i="4" s="1"/>
  <c r="J103" i="4"/>
  <c r="K103" i="4" s="1"/>
  <c r="J84" i="4"/>
  <c r="K84" i="4" s="1"/>
  <c r="J85" i="4"/>
  <c r="K85" i="4" s="1"/>
  <c r="J102" i="4"/>
  <c r="K102" i="4" s="1"/>
  <c r="J93" i="4"/>
  <c r="K93" i="4" s="1"/>
  <c r="J94" i="4"/>
  <c r="K94" i="4" s="1"/>
  <c r="I35" i="2"/>
  <c r="J35" i="2" s="1"/>
  <c r="I33" i="2"/>
  <c r="J33" i="2" s="1"/>
  <c r="I34" i="2"/>
  <c r="J34" i="2" s="1"/>
  <c r="J553" i="4"/>
  <c r="K553" i="4" s="1"/>
  <c r="J561" i="4"/>
  <c r="K561" i="4" s="1"/>
  <c r="J554" i="4"/>
  <c r="K554" i="4" s="1"/>
  <c r="J562" i="4"/>
  <c r="K562" i="4" s="1"/>
  <c r="J550" i="4"/>
  <c r="K550" i="4" s="1"/>
  <c r="J560" i="4"/>
  <c r="K560" i="4" s="1"/>
  <c r="J551" i="4"/>
  <c r="K551" i="4" s="1"/>
  <c r="J563" i="4"/>
  <c r="K563" i="4" s="1"/>
  <c r="J552" i="4"/>
  <c r="K552" i="4" s="1"/>
  <c r="J555" i="4"/>
  <c r="K555" i="4" s="1"/>
  <c r="J556" i="4"/>
  <c r="K556" i="4" s="1"/>
  <c r="J557" i="4"/>
  <c r="K557" i="4" s="1"/>
  <c r="J558" i="4"/>
  <c r="K558" i="4" s="1"/>
  <c r="J559" i="4"/>
  <c r="K559" i="4" s="1"/>
  <c r="I943" i="2"/>
  <c r="J943" i="2" s="1"/>
  <c r="I944" i="2"/>
  <c r="J944" i="2" s="1"/>
  <c r="I945" i="2"/>
  <c r="J945" i="2" s="1"/>
  <c r="I907" i="2"/>
  <c r="J907" i="2" s="1"/>
  <c r="I908" i="2"/>
  <c r="J908" i="2" s="1"/>
  <c r="I909" i="2"/>
  <c r="J909" i="2" s="1"/>
  <c r="I795" i="2"/>
  <c r="J795" i="2" s="1"/>
  <c r="I796" i="2"/>
  <c r="J796" i="2" s="1"/>
  <c r="I797" i="2"/>
  <c r="J797" i="2" s="1"/>
  <c r="I694" i="2"/>
  <c r="J694" i="2" s="1"/>
  <c r="J3851" i="4"/>
  <c r="K3851" i="4" s="1"/>
  <c r="J3852" i="4"/>
  <c r="K3852" i="4" s="1"/>
  <c r="J3853" i="4"/>
  <c r="K3853" i="4" s="1"/>
  <c r="J3854" i="4"/>
  <c r="K3854" i="4" s="1"/>
  <c r="J3855" i="4"/>
  <c r="K3855" i="4" s="1"/>
  <c r="J3856" i="4"/>
  <c r="K3856" i="4" s="1"/>
  <c r="J3849" i="4"/>
  <c r="K3849" i="4" s="1"/>
  <c r="J3857" i="4"/>
  <c r="K3857" i="4" s="1"/>
  <c r="J3850" i="4"/>
  <c r="K3850" i="4" s="1"/>
  <c r="J3858" i="4"/>
  <c r="K3858" i="4" s="1"/>
  <c r="I592" i="2"/>
  <c r="J592" i="2" s="1"/>
  <c r="I591" i="2"/>
  <c r="J591" i="2" s="1"/>
  <c r="J3491" i="4"/>
  <c r="K3491" i="4" s="1"/>
  <c r="J3499" i="4"/>
  <c r="K3499" i="4" s="1"/>
  <c r="J3492" i="4"/>
  <c r="K3492" i="4" s="1"/>
  <c r="J3495" i="4"/>
  <c r="K3495" i="4" s="1"/>
  <c r="J3493" i="4"/>
  <c r="K3493" i="4" s="1"/>
  <c r="J3494" i="4"/>
  <c r="K3494" i="4" s="1"/>
  <c r="J3496" i="4"/>
  <c r="K3496" i="4" s="1"/>
  <c r="J3497" i="4"/>
  <c r="K3497" i="4" s="1"/>
  <c r="J3498" i="4"/>
  <c r="K3498" i="4" s="1"/>
  <c r="I489" i="2"/>
  <c r="J489" i="2" s="1"/>
  <c r="J3126" i="4"/>
  <c r="K3126" i="4" s="1"/>
  <c r="J3127" i="4"/>
  <c r="K3127" i="4" s="1"/>
  <c r="J3128" i="4"/>
  <c r="K3128" i="4" s="1"/>
  <c r="J3129" i="4"/>
  <c r="K3129" i="4" s="1"/>
  <c r="J3130" i="4"/>
  <c r="K3130" i="4" s="1"/>
  <c r="J3124" i="4"/>
  <c r="K3124" i="4" s="1"/>
  <c r="J3125" i="4"/>
  <c r="K3125" i="4" s="1"/>
  <c r="J3131" i="4"/>
  <c r="K3131" i="4" s="1"/>
  <c r="J3132" i="4"/>
  <c r="K3132" i="4" s="1"/>
  <c r="I374" i="2"/>
  <c r="J374" i="2" s="1"/>
  <c r="I375" i="2"/>
  <c r="J375" i="2" s="1"/>
  <c r="I376" i="2"/>
  <c r="J376" i="2" s="1"/>
  <c r="J332" i="4"/>
  <c r="K332" i="4" s="1"/>
  <c r="J333" i="4"/>
  <c r="K333" i="4" s="1"/>
  <c r="J334" i="4"/>
  <c r="K334" i="4" s="1"/>
  <c r="J335" i="4"/>
  <c r="K335" i="4" s="1"/>
  <c r="J336" i="4"/>
  <c r="K336" i="4" s="1"/>
  <c r="J331" i="4"/>
  <c r="K331" i="4" s="1"/>
  <c r="J337" i="4"/>
  <c r="K337" i="4" s="1"/>
  <c r="J338" i="4"/>
  <c r="K338" i="4" s="1"/>
  <c r="J339" i="4"/>
  <c r="K339" i="4" s="1"/>
  <c r="J330" i="4"/>
  <c r="K330" i="4" s="1"/>
  <c r="I253" i="2"/>
  <c r="J253" i="2" s="1"/>
  <c r="J2371" i="4"/>
  <c r="K2371" i="4" s="1"/>
  <c r="J2368" i="4"/>
  <c r="K2368" i="4" s="1"/>
  <c r="J2369" i="4"/>
  <c r="K2369" i="4" s="1"/>
  <c r="J2370" i="4"/>
  <c r="K2370" i="4" s="1"/>
  <c r="I168" i="2"/>
  <c r="J168" i="2" s="1"/>
  <c r="J2096" i="4"/>
  <c r="K2096" i="4" s="1"/>
  <c r="J2097" i="4"/>
  <c r="K2097" i="4" s="1"/>
  <c r="J2098" i="4"/>
  <c r="K2098" i="4" s="1"/>
  <c r="J2099" i="4"/>
  <c r="K2099" i="4" s="1"/>
  <c r="J2100" i="4"/>
  <c r="K2100" i="4" s="1"/>
  <c r="J4628" i="4"/>
  <c r="K4628" i="4" s="1"/>
  <c r="J1690" i="4"/>
  <c r="K1690" i="4" s="1"/>
  <c r="J4461" i="4"/>
  <c r="K4461" i="4" s="1"/>
  <c r="J4453" i="4"/>
  <c r="K4453" i="4" s="1"/>
  <c r="J4445" i="4"/>
  <c r="K4445" i="4" s="1"/>
  <c r="J4437" i="4"/>
  <c r="K4437" i="4" s="1"/>
  <c r="J427" i="4"/>
  <c r="K427" i="4" s="1"/>
  <c r="J4430" i="4"/>
  <c r="K4430" i="4" s="1"/>
  <c r="J4422" i="4"/>
  <c r="K4422" i="4" s="1"/>
  <c r="J4414" i="4"/>
  <c r="K4414" i="4" s="1"/>
  <c r="J4406" i="4"/>
  <c r="K4406" i="4" s="1"/>
  <c r="J4398" i="4"/>
  <c r="K4398" i="4" s="1"/>
  <c r="J4391" i="4"/>
  <c r="K4391" i="4" s="1"/>
  <c r="J4383" i="4"/>
  <c r="K4383" i="4" s="1"/>
  <c r="J4375" i="4"/>
  <c r="K4375" i="4" s="1"/>
  <c r="J4359" i="4"/>
  <c r="K4359" i="4" s="1"/>
  <c r="J4351" i="4"/>
  <c r="K4351" i="4" s="1"/>
  <c r="J4343" i="4"/>
  <c r="K4343" i="4" s="1"/>
  <c r="J1337" i="4"/>
  <c r="K1337" i="4" s="1"/>
  <c r="J1329" i="4"/>
  <c r="K1329" i="4" s="1"/>
  <c r="J411" i="4"/>
  <c r="K411" i="4" s="1"/>
  <c r="J403" i="4"/>
  <c r="K403" i="4" s="1"/>
  <c r="J4319" i="4"/>
  <c r="K4319" i="4" s="1"/>
  <c r="J4311" i="4"/>
  <c r="K4311" i="4" s="1"/>
  <c r="J4295" i="4"/>
  <c r="K4295" i="4" s="1"/>
  <c r="J4287" i="4"/>
  <c r="K4287" i="4" s="1"/>
  <c r="J4279" i="4"/>
  <c r="K4279" i="4" s="1"/>
  <c r="J4271" i="4"/>
  <c r="K4271" i="4" s="1"/>
  <c r="J1323" i="4"/>
  <c r="K1323" i="4" s="1"/>
  <c r="J4268" i="4"/>
  <c r="K4268" i="4" s="1"/>
  <c r="J4260" i="4"/>
  <c r="K4260" i="4" s="1"/>
  <c r="J4252" i="4"/>
  <c r="K4252" i="4" s="1"/>
  <c r="J4244" i="4"/>
  <c r="K4244" i="4" s="1"/>
  <c r="J4236" i="4"/>
  <c r="K4236" i="4" s="1"/>
  <c r="J4228" i="4"/>
  <c r="K4228" i="4" s="1"/>
  <c r="J1125" i="4"/>
  <c r="K1125" i="4" s="1"/>
  <c r="J1496" i="4"/>
  <c r="K1496" i="4" s="1"/>
  <c r="J1685" i="4"/>
  <c r="K1685" i="4" s="1"/>
  <c r="J4212" i="4"/>
  <c r="K4212" i="4" s="1"/>
  <c r="J4204" i="4"/>
  <c r="K4204" i="4" s="1"/>
  <c r="J1482" i="4"/>
  <c r="K1482" i="4" s="1"/>
  <c r="J4198" i="4"/>
  <c r="K4198" i="4" s="1"/>
  <c r="J4182" i="4"/>
  <c r="K4182" i="4" s="1"/>
  <c r="J4174" i="4"/>
  <c r="K4174" i="4" s="1"/>
  <c r="J1308" i="4"/>
  <c r="K1308" i="4" s="1"/>
  <c r="J4160" i="4"/>
  <c r="K4160" i="4" s="1"/>
  <c r="J145" i="4"/>
  <c r="K145" i="4" s="1"/>
  <c r="J4156" i="4"/>
  <c r="K4156" i="4" s="1"/>
  <c r="J547" i="4"/>
  <c r="K547" i="4" s="1"/>
  <c r="J854" i="4"/>
  <c r="K854" i="4" s="1"/>
  <c r="J846" i="4"/>
  <c r="K846" i="4" s="1"/>
  <c r="J4142" i="4"/>
  <c r="K4142" i="4" s="1"/>
  <c r="J4134" i="4"/>
  <c r="K4134" i="4" s="1"/>
  <c r="J1299" i="4"/>
  <c r="K1299" i="4" s="1"/>
  <c r="J1113" i="4"/>
  <c r="K1113" i="4" s="1"/>
  <c r="J1105" i="4"/>
  <c r="K1105" i="4" s="1"/>
  <c r="J4126" i="4"/>
  <c r="K4126" i="4" s="1"/>
  <c r="J4110" i="4"/>
  <c r="K4110" i="4" s="1"/>
  <c r="J4094" i="4"/>
  <c r="K4094" i="4" s="1"/>
  <c r="J4086" i="4"/>
  <c r="K4086" i="4" s="1"/>
  <c r="J4078" i="4"/>
  <c r="K4078" i="4" s="1"/>
  <c r="J528" i="4"/>
  <c r="K528" i="4" s="1"/>
  <c r="J520" i="4"/>
  <c r="K520" i="4" s="1"/>
  <c r="J4068" i="4"/>
  <c r="K4068" i="4" s="1"/>
  <c r="J827" i="4"/>
  <c r="K827" i="4" s="1"/>
  <c r="J819" i="4"/>
  <c r="K819" i="4" s="1"/>
  <c r="J1673" i="4"/>
  <c r="K1673" i="4" s="1"/>
  <c r="J816" i="4"/>
  <c r="K816" i="4" s="1"/>
  <c r="J808" i="4"/>
  <c r="K808" i="4" s="1"/>
  <c r="J1589" i="4"/>
  <c r="K1589" i="4" s="1"/>
  <c r="J283" i="4"/>
  <c r="K283" i="4" s="1"/>
  <c r="J275" i="4"/>
  <c r="K275" i="4" s="1"/>
  <c r="J4046" i="4"/>
  <c r="K4046" i="4" s="1"/>
  <c r="J1285" i="4"/>
  <c r="K1285" i="4" s="1"/>
  <c r="J1277" i="4"/>
  <c r="K1277" i="4" s="1"/>
  <c r="J4029" i="4"/>
  <c r="K4029" i="4" s="1"/>
  <c r="J802" i="4"/>
  <c r="K802" i="4" s="1"/>
  <c r="J794" i="4"/>
  <c r="K794" i="4" s="1"/>
  <c r="J125" i="4"/>
  <c r="K125" i="4" s="1"/>
  <c r="J117" i="4"/>
  <c r="K117" i="4" s="1"/>
  <c r="J400" i="4"/>
  <c r="K400" i="4" s="1"/>
  <c r="J392" i="4"/>
  <c r="K392" i="4" s="1"/>
  <c r="J1478" i="4"/>
  <c r="K1478" i="4" s="1"/>
  <c r="J1102" i="4"/>
  <c r="K1102" i="4" s="1"/>
  <c r="J1094" i="4"/>
  <c r="K1094" i="4" s="1"/>
  <c r="J4001" i="4"/>
  <c r="K4001" i="4" s="1"/>
  <c r="J3993" i="4"/>
  <c r="K3993" i="4" s="1"/>
  <c r="J3985" i="4"/>
  <c r="K3985" i="4" s="1"/>
  <c r="J3977" i="4"/>
  <c r="K3977" i="4" s="1"/>
  <c r="J3969" i="4"/>
  <c r="K3969" i="4" s="1"/>
  <c r="J1668" i="4"/>
  <c r="K1668" i="4" s="1"/>
  <c r="J1660" i="4"/>
  <c r="K1660" i="4" s="1"/>
  <c r="J1652" i="4"/>
  <c r="K1652" i="4" s="1"/>
  <c r="J271" i="4"/>
  <c r="K271" i="4" s="1"/>
  <c r="J79" i="4"/>
  <c r="K79" i="4" s="1"/>
  <c r="J3946" i="4"/>
  <c r="K3946" i="4" s="1"/>
  <c r="I680" i="2"/>
  <c r="J680" i="2" s="1"/>
  <c r="I681" i="2"/>
  <c r="J681" i="2" s="1"/>
  <c r="J3819" i="4"/>
  <c r="K3819" i="4" s="1"/>
  <c r="J3817" i="4"/>
  <c r="K3817" i="4" s="1"/>
  <c r="J3818" i="4"/>
  <c r="K3818" i="4" s="1"/>
  <c r="J3820" i="4"/>
  <c r="K3820" i="4" s="1"/>
  <c r="J3821" i="4"/>
  <c r="K3821" i="4" s="1"/>
  <c r="I558" i="2"/>
  <c r="J558" i="2" s="1"/>
  <c r="I560" i="2"/>
  <c r="J560" i="2" s="1"/>
  <c r="I559" i="2"/>
  <c r="J559" i="2" s="1"/>
  <c r="J3315" i="4"/>
  <c r="K3315" i="4" s="1"/>
  <c r="J3323" i="4"/>
  <c r="K3323" i="4" s="1"/>
  <c r="J3331" i="4"/>
  <c r="K3331" i="4" s="1"/>
  <c r="J3339" i="4"/>
  <c r="K3339" i="4" s="1"/>
  <c r="J3316" i="4"/>
  <c r="K3316" i="4" s="1"/>
  <c r="J3324" i="4"/>
  <c r="K3324" i="4" s="1"/>
  <c r="J3332" i="4"/>
  <c r="K3332" i="4" s="1"/>
  <c r="J3319" i="4"/>
  <c r="K3319" i="4" s="1"/>
  <c r="J3327" i="4"/>
  <c r="K3327" i="4" s="1"/>
  <c r="J3335" i="4"/>
  <c r="K3335" i="4" s="1"/>
  <c r="J3317" i="4"/>
  <c r="K3317" i="4" s="1"/>
  <c r="J3329" i="4"/>
  <c r="K3329" i="4" s="1"/>
  <c r="J3318" i="4"/>
  <c r="K3318" i="4" s="1"/>
  <c r="J3330" i="4"/>
  <c r="K3330" i="4" s="1"/>
  <c r="J3320" i="4"/>
  <c r="K3320" i="4" s="1"/>
  <c r="J3333" i="4"/>
  <c r="K3333" i="4" s="1"/>
  <c r="J3321" i="4"/>
  <c r="K3321" i="4" s="1"/>
  <c r="J3334" i="4"/>
  <c r="K3334" i="4" s="1"/>
  <c r="J3322" i="4"/>
  <c r="K3322" i="4" s="1"/>
  <c r="J3336" i="4"/>
  <c r="K3336" i="4" s="1"/>
  <c r="J3325" i="4"/>
  <c r="K3325" i="4" s="1"/>
  <c r="J3337" i="4"/>
  <c r="K3337" i="4" s="1"/>
  <c r="J3326" i="4"/>
  <c r="K3326" i="4" s="1"/>
  <c r="J3328" i="4"/>
  <c r="K3328" i="4" s="1"/>
  <c r="J3338" i="4"/>
  <c r="K3338" i="4" s="1"/>
  <c r="I445" i="2"/>
  <c r="J445" i="2" s="1"/>
  <c r="I446" i="2"/>
  <c r="J446" i="2" s="1"/>
  <c r="J2946" i="4"/>
  <c r="K2946" i="4" s="1"/>
  <c r="J2947" i="4"/>
  <c r="K2947" i="4" s="1"/>
  <c r="J2948" i="4"/>
  <c r="K2948" i="4" s="1"/>
  <c r="J2949" i="4"/>
  <c r="K2949" i="4" s="1"/>
  <c r="J2950" i="4"/>
  <c r="K2950" i="4" s="1"/>
  <c r="J2943" i="4"/>
  <c r="K2943" i="4" s="1"/>
  <c r="J2944" i="4"/>
  <c r="K2944" i="4" s="1"/>
  <c r="J2945" i="4"/>
  <c r="K2945" i="4" s="1"/>
  <c r="J2951" i="4"/>
  <c r="K2951" i="4" s="1"/>
  <c r="J2952" i="4"/>
  <c r="K2952" i="4" s="1"/>
  <c r="I331" i="2"/>
  <c r="J331" i="2" s="1"/>
  <c r="I339" i="2"/>
  <c r="J339" i="2" s="1"/>
  <c r="I333" i="2"/>
  <c r="J333" i="2" s="1"/>
  <c r="I334" i="2"/>
  <c r="J334" i="2" s="1"/>
  <c r="I335" i="2"/>
  <c r="J335" i="2" s="1"/>
  <c r="I336" i="2"/>
  <c r="J336" i="2" s="1"/>
  <c r="I337" i="2"/>
  <c r="J337" i="2" s="1"/>
  <c r="I338" i="2"/>
  <c r="J338" i="2" s="1"/>
  <c r="I332" i="2"/>
  <c r="J332" i="2" s="1"/>
  <c r="J2615" i="4"/>
  <c r="K2615" i="4" s="1"/>
  <c r="J2623" i="4"/>
  <c r="K2623" i="4" s="1"/>
  <c r="J2631" i="4"/>
  <c r="K2631" i="4" s="1"/>
  <c r="J2616" i="4"/>
  <c r="K2616" i="4" s="1"/>
  <c r="J2624" i="4"/>
  <c r="K2624" i="4" s="1"/>
  <c r="J2632" i="4"/>
  <c r="K2632" i="4" s="1"/>
  <c r="J2617" i="4"/>
  <c r="K2617" i="4" s="1"/>
  <c r="J2625" i="4"/>
  <c r="K2625" i="4" s="1"/>
  <c r="J2633" i="4"/>
  <c r="K2633" i="4" s="1"/>
  <c r="J2618" i="4"/>
  <c r="K2618" i="4" s="1"/>
  <c r="J2626" i="4"/>
  <c r="K2626" i="4" s="1"/>
  <c r="J2634" i="4"/>
  <c r="K2634" i="4" s="1"/>
  <c r="J2611" i="4"/>
  <c r="K2611" i="4" s="1"/>
  <c r="J2619" i="4"/>
  <c r="K2619" i="4" s="1"/>
  <c r="J2627" i="4"/>
  <c r="K2627" i="4" s="1"/>
  <c r="J2635" i="4"/>
  <c r="K2635" i="4" s="1"/>
  <c r="J2613" i="4"/>
  <c r="K2613" i="4" s="1"/>
  <c r="J2614" i="4"/>
  <c r="K2614" i="4" s="1"/>
  <c r="J2620" i="4"/>
  <c r="K2620" i="4" s="1"/>
  <c r="J2621" i="4"/>
  <c r="K2621" i="4" s="1"/>
  <c r="J2622" i="4"/>
  <c r="K2622" i="4" s="1"/>
  <c r="J2628" i="4"/>
  <c r="K2628" i="4" s="1"/>
  <c r="J2629" i="4"/>
  <c r="K2629" i="4" s="1"/>
  <c r="J2612" i="4"/>
  <c r="K2612" i="4" s="1"/>
  <c r="J2630" i="4"/>
  <c r="K2630" i="4" s="1"/>
  <c r="I241" i="2"/>
  <c r="J241" i="2" s="1"/>
  <c r="I242" i="2"/>
  <c r="J242" i="2" s="1"/>
  <c r="J2334" i="4"/>
  <c r="K2334" i="4" s="1"/>
  <c r="J2331" i="4"/>
  <c r="K2331" i="4" s="1"/>
  <c r="J2332" i="4"/>
  <c r="K2332" i="4" s="1"/>
  <c r="J2333" i="4"/>
  <c r="K2333" i="4" s="1"/>
  <c r="J2335" i="4"/>
  <c r="K2335" i="4" s="1"/>
  <c r="J2336" i="4"/>
  <c r="K2336" i="4" s="1"/>
  <c r="J2330" i="4"/>
  <c r="K2330" i="4" s="1"/>
  <c r="J2337" i="4"/>
  <c r="K2337" i="4" s="1"/>
  <c r="I205" i="2"/>
  <c r="J205" i="2" s="1"/>
  <c r="J2236" i="4"/>
  <c r="K2236" i="4" s="1"/>
  <c r="J2237" i="4"/>
  <c r="K2237" i="4" s="1"/>
  <c r="J2234" i="4"/>
  <c r="K2234" i="4" s="1"/>
  <c r="J2235" i="4"/>
  <c r="K2235" i="4" s="1"/>
  <c r="I117" i="2"/>
  <c r="J117" i="2" s="1"/>
  <c r="I118" i="2"/>
  <c r="J118" i="2" s="1"/>
  <c r="I116" i="2"/>
  <c r="J116" i="2" s="1"/>
  <c r="J1958" i="4"/>
  <c r="K1958" i="4" s="1"/>
  <c r="J1957" i="4"/>
  <c r="K1957" i="4" s="1"/>
  <c r="J1959" i="4"/>
  <c r="K1959" i="4" s="1"/>
  <c r="J1960" i="4"/>
  <c r="K1960" i="4" s="1"/>
  <c r="J1952" i="4"/>
  <c r="K1952" i="4" s="1"/>
  <c r="J1961" i="4"/>
  <c r="K1961" i="4" s="1"/>
  <c r="J1953" i="4"/>
  <c r="K1953" i="4" s="1"/>
  <c r="J1954" i="4"/>
  <c r="K1954" i="4" s="1"/>
  <c r="J1955" i="4"/>
  <c r="K1955" i="4" s="1"/>
  <c r="J1956" i="4"/>
  <c r="K1956" i="4" s="1"/>
  <c r="I111" i="2"/>
  <c r="J111" i="2" s="1"/>
  <c r="J602" i="4"/>
  <c r="K602" i="4" s="1"/>
  <c r="J610" i="4"/>
  <c r="K610" i="4" s="1"/>
  <c r="J597" i="4"/>
  <c r="K597" i="4" s="1"/>
  <c r="J606" i="4"/>
  <c r="K606" i="4" s="1"/>
  <c r="J598" i="4"/>
  <c r="K598" i="4" s="1"/>
  <c r="J607" i="4"/>
  <c r="K607" i="4" s="1"/>
  <c r="J599" i="4"/>
  <c r="K599" i="4" s="1"/>
  <c r="J608" i="4"/>
  <c r="K608" i="4" s="1"/>
  <c r="J600" i="4"/>
  <c r="K600" i="4" s="1"/>
  <c r="J609" i="4"/>
  <c r="K609" i="4" s="1"/>
  <c r="J601" i="4"/>
  <c r="K601" i="4" s="1"/>
  <c r="J603" i="4"/>
  <c r="K603" i="4" s="1"/>
  <c r="J605" i="4"/>
  <c r="K605" i="4" s="1"/>
  <c r="J596" i="4"/>
  <c r="K596" i="4" s="1"/>
  <c r="J604" i="4"/>
  <c r="K604" i="4" s="1"/>
  <c r="J595" i="4"/>
  <c r="K595" i="4" s="1"/>
  <c r="I72" i="2"/>
  <c r="J72" i="2" s="1"/>
  <c r="J1811" i="4"/>
  <c r="K1811" i="4" s="1"/>
  <c r="J1812" i="4"/>
  <c r="K1812" i="4" s="1"/>
  <c r="J1808" i="4"/>
  <c r="K1808" i="4" s="1"/>
  <c r="J1809" i="4"/>
  <c r="K1809" i="4" s="1"/>
  <c r="J1810" i="4"/>
  <c r="K1810" i="4" s="1"/>
  <c r="J1813" i="4"/>
  <c r="K1813" i="4" s="1"/>
  <c r="I14" i="2"/>
  <c r="J14" i="2" s="1"/>
  <c r="I15" i="2"/>
  <c r="J15" i="2" s="1"/>
  <c r="J1697" i="4"/>
  <c r="K1697" i="4" s="1"/>
  <c r="J1698" i="4"/>
  <c r="K1698" i="4" s="1"/>
  <c r="J1699" i="4"/>
  <c r="K1699" i="4" s="1"/>
  <c r="J1700" i="4"/>
  <c r="K1700" i="4" s="1"/>
  <c r="I927" i="2"/>
  <c r="J927" i="2" s="1"/>
  <c r="I928" i="2"/>
  <c r="J928" i="2" s="1"/>
  <c r="I811" i="2"/>
  <c r="J811" i="2" s="1"/>
  <c r="I812" i="2"/>
  <c r="J812" i="2" s="1"/>
  <c r="I813" i="2"/>
  <c r="J813" i="2" s="1"/>
  <c r="I814" i="2"/>
  <c r="J814" i="2" s="1"/>
  <c r="I677" i="2"/>
  <c r="J677" i="2" s="1"/>
  <c r="I678" i="2"/>
  <c r="J678" i="2" s="1"/>
  <c r="I679" i="2"/>
  <c r="J679" i="2" s="1"/>
  <c r="J3811" i="4"/>
  <c r="K3811" i="4" s="1"/>
  <c r="J3816" i="4"/>
  <c r="K3816" i="4" s="1"/>
  <c r="J3808" i="4"/>
  <c r="K3808" i="4" s="1"/>
  <c r="J3809" i="4"/>
  <c r="K3809" i="4" s="1"/>
  <c r="J3810" i="4"/>
  <c r="K3810" i="4" s="1"/>
  <c r="J3812" i="4"/>
  <c r="K3812" i="4" s="1"/>
  <c r="J3813" i="4"/>
  <c r="K3813" i="4" s="1"/>
  <c r="J3814" i="4"/>
  <c r="K3814" i="4" s="1"/>
  <c r="J3815" i="4"/>
  <c r="K3815" i="4" s="1"/>
  <c r="I557" i="2"/>
  <c r="J557" i="2" s="1"/>
  <c r="I556" i="2"/>
  <c r="J556" i="2" s="1"/>
  <c r="J3307" i="4"/>
  <c r="K3307" i="4" s="1"/>
  <c r="J3308" i="4"/>
  <c r="K3308" i="4" s="1"/>
  <c r="J3311" i="4"/>
  <c r="K3311" i="4" s="1"/>
  <c r="J3305" i="4"/>
  <c r="K3305" i="4" s="1"/>
  <c r="J3306" i="4"/>
  <c r="K3306" i="4" s="1"/>
  <c r="J3309" i="4"/>
  <c r="K3309" i="4" s="1"/>
  <c r="J3310" i="4"/>
  <c r="K3310" i="4" s="1"/>
  <c r="J3312" i="4"/>
  <c r="K3312" i="4" s="1"/>
  <c r="J3313" i="4"/>
  <c r="K3313" i="4" s="1"/>
  <c r="J3314" i="4"/>
  <c r="K3314" i="4" s="1"/>
  <c r="I432" i="2"/>
  <c r="J432" i="2" s="1"/>
  <c r="I433" i="2"/>
  <c r="J433" i="2" s="1"/>
  <c r="J2899" i="4"/>
  <c r="K2899" i="4" s="1"/>
  <c r="J2900" i="4"/>
  <c r="K2900" i="4" s="1"/>
  <c r="J2901" i="4"/>
  <c r="K2901" i="4" s="1"/>
  <c r="J2902" i="4"/>
  <c r="K2902" i="4" s="1"/>
  <c r="J2895" i="4"/>
  <c r="K2895" i="4" s="1"/>
  <c r="J2896" i="4"/>
  <c r="K2896" i="4" s="1"/>
  <c r="J2897" i="4"/>
  <c r="K2897" i="4" s="1"/>
  <c r="J2898" i="4"/>
  <c r="K2898" i="4" s="1"/>
  <c r="I225" i="2"/>
  <c r="J225" i="2" s="1"/>
  <c r="J2277" i="4"/>
  <c r="K2277" i="4" s="1"/>
  <c r="J2278" i="4"/>
  <c r="K2278" i="4" s="1"/>
  <c r="J2276" i="4"/>
  <c r="K2276" i="4" s="1"/>
  <c r="J2279" i="4"/>
  <c r="K2279" i="4" s="1"/>
  <c r="J4531" i="4"/>
  <c r="K4531" i="4" s="1"/>
  <c r="J4523" i="4"/>
  <c r="K4523" i="4" s="1"/>
  <c r="J299" i="4"/>
  <c r="K299" i="4" s="1"/>
  <c r="J291" i="4"/>
  <c r="K291" i="4" s="1"/>
  <c r="J4506" i="4"/>
  <c r="K4506" i="4" s="1"/>
  <c r="J4498" i="4"/>
  <c r="K4498" i="4" s="1"/>
  <c r="J4490" i="4"/>
  <c r="K4490" i="4" s="1"/>
  <c r="J1147" i="4"/>
  <c r="K1147" i="4" s="1"/>
  <c r="I110" i="2"/>
  <c r="J110" i="2" s="1"/>
  <c r="J1934" i="4"/>
  <c r="K1934" i="4" s="1"/>
  <c r="J1928" i="4"/>
  <c r="K1928" i="4" s="1"/>
  <c r="J1929" i="4"/>
  <c r="K1929" i="4" s="1"/>
  <c r="J1930" i="4"/>
  <c r="K1930" i="4" s="1"/>
  <c r="J1931" i="4"/>
  <c r="K1931" i="4" s="1"/>
  <c r="J1932" i="4"/>
  <c r="K1932" i="4" s="1"/>
  <c r="J1933" i="4"/>
  <c r="K1933" i="4" s="1"/>
  <c r="I85" i="2"/>
  <c r="J85" i="2" s="1"/>
  <c r="I86" i="2"/>
  <c r="J86" i="2" s="1"/>
  <c r="I84" i="2"/>
  <c r="J84" i="2" s="1"/>
  <c r="J184" i="4"/>
  <c r="K184" i="4" s="1"/>
  <c r="J192" i="4"/>
  <c r="K192" i="4" s="1"/>
  <c r="J186" i="4"/>
  <c r="K186" i="4" s="1"/>
  <c r="J195" i="4"/>
  <c r="K195" i="4" s="1"/>
  <c r="J187" i="4"/>
  <c r="K187" i="4" s="1"/>
  <c r="J196" i="4"/>
  <c r="K196" i="4" s="1"/>
  <c r="J188" i="4"/>
  <c r="K188" i="4" s="1"/>
  <c r="J197" i="4"/>
  <c r="K197" i="4" s="1"/>
  <c r="J180" i="4"/>
  <c r="K180" i="4" s="1"/>
  <c r="J189" i="4"/>
  <c r="K189" i="4" s="1"/>
  <c r="J181" i="4"/>
  <c r="K181" i="4" s="1"/>
  <c r="J190" i="4"/>
  <c r="K190" i="4" s="1"/>
  <c r="J182" i="4"/>
  <c r="K182" i="4" s="1"/>
  <c r="J191" i="4"/>
  <c r="K191" i="4" s="1"/>
  <c r="J185" i="4"/>
  <c r="K185" i="4" s="1"/>
  <c r="J193" i="4"/>
  <c r="K193" i="4" s="1"/>
  <c r="J194" i="4"/>
  <c r="K194" i="4" s="1"/>
  <c r="J183" i="4"/>
  <c r="K183" i="4" s="1"/>
  <c r="I69" i="2"/>
  <c r="J69" i="2" s="1"/>
  <c r="I70" i="2"/>
  <c r="J70" i="2" s="1"/>
  <c r="I71" i="2"/>
  <c r="J71" i="2" s="1"/>
  <c r="J1162" i="4"/>
  <c r="K1162" i="4" s="1"/>
  <c r="J1170" i="4"/>
  <c r="K1170" i="4" s="1"/>
  <c r="J1163" i="4"/>
  <c r="K1163" i="4" s="1"/>
  <c r="J1171" i="4"/>
  <c r="K1171" i="4" s="1"/>
  <c r="J1161" i="4"/>
  <c r="K1161" i="4" s="1"/>
  <c r="J1173" i="4"/>
  <c r="K1173" i="4" s="1"/>
  <c r="J1164" i="4"/>
  <c r="K1164" i="4" s="1"/>
  <c r="J1174" i="4"/>
  <c r="K1174" i="4" s="1"/>
  <c r="J1165" i="4"/>
  <c r="K1165" i="4" s="1"/>
  <c r="J1166" i="4"/>
  <c r="K1166" i="4" s="1"/>
  <c r="J1157" i="4"/>
  <c r="K1157" i="4" s="1"/>
  <c r="J1167" i="4"/>
  <c r="K1167" i="4" s="1"/>
  <c r="J1158" i="4"/>
  <c r="K1158" i="4" s="1"/>
  <c r="J1168" i="4"/>
  <c r="K1168" i="4" s="1"/>
  <c r="J1159" i="4"/>
  <c r="K1159" i="4" s="1"/>
  <c r="J1160" i="4"/>
  <c r="K1160" i="4" s="1"/>
  <c r="J1169" i="4"/>
  <c r="K1169" i="4" s="1"/>
  <c r="J1172" i="4"/>
  <c r="K1172" i="4" s="1"/>
  <c r="I47" i="2"/>
  <c r="J47" i="2" s="1"/>
  <c r="I48" i="2"/>
  <c r="J48" i="2" s="1"/>
  <c r="J1757" i="4"/>
  <c r="K1757" i="4" s="1"/>
  <c r="J1758" i="4"/>
  <c r="K1758" i="4" s="1"/>
  <c r="J1755" i="4"/>
  <c r="K1755" i="4" s="1"/>
  <c r="J1756" i="4"/>
  <c r="K1756" i="4" s="1"/>
  <c r="J1759" i="4"/>
  <c r="K1759" i="4" s="1"/>
  <c r="J1760" i="4"/>
  <c r="K1760" i="4" s="1"/>
  <c r="I32" i="2"/>
  <c r="J32" i="2" s="1"/>
  <c r="J1734" i="4"/>
  <c r="K1734" i="4" s="1"/>
  <c r="J1735" i="4"/>
  <c r="K1735" i="4" s="1"/>
  <c r="J1736" i="4"/>
  <c r="K1736" i="4" s="1"/>
  <c r="J1737" i="4"/>
  <c r="K1737" i="4" s="1"/>
  <c r="I10" i="2"/>
  <c r="J10" i="2" s="1"/>
  <c r="I11" i="2"/>
  <c r="J11" i="2" s="1"/>
  <c r="I12" i="2"/>
  <c r="J12" i="2" s="1"/>
  <c r="I13" i="2"/>
  <c r="J13" i="2" s="1"/>
  <c r="J1505" i="4"/>
  <c r="K1505" i="4" s="1"/>
  <c r="J1513" i="4"/>
  <c r="K1513" i="4" s="1"/>
  <c r="J1514" i="4"/>
  <c r="K1514" i="4" s="1"/>
  <c r="J1506" i="4"/>
  <c r="K1506" i="4" s="1"/>
  <c r="J1515" i="4"/>
  <c r="K1515" i="4" s="1"/>
  <c r="J1507" i="4"/>
  <c r="K1507" i="4" s="1"/>
  <c r="J1510" i="4"/>
  <c r="K1510" i="4" s="1"/>
  <c r="J1511" i="4"/>
  <c r="K1511" i="4" s="1"/>
  <c r="J1512" i="4"/>
  <c r="K1512" i="4" s="1"/>
  <c r="J1509" i="4"/>
  <c r="K1509" i="4" s="1"/>
  <c r="J1508" i="4"/>
  <c r="K1508" i="4" s="1"/>
  <c r="I966" i="2"/>
  <c r="J966" i="2" s="1"/>
  <c r="I965" i="2"/>
  <c r="J965" i="2" s="1"/>
  <c r="I942" i="2"/>
  <c r="J942" i="2" s="1"/>
  <c r="I941" i="2"/>
  <c r="J941" i="2" s="1"/>
  <c r="I903" i="2"/>
  <c r="J903" i="2" s="1"/>
  <c r="I904" i="2"/>
  <c r="J904" i="2" s="1"/>
  <c r="I905" i="2"/>
  <c r="J905" i="2" s="1"/>
  <c r="I906" i="2"/>
  <c r="J906" i="2" s="1"/>
  <c r="I900" i="2"/>
  <c r="J900" i="2" s="1"/>
  <c r="I902" i="2"/>
  <c r="J902" i="2" s="1"/>
  <c r="I901" i="2"/>
  <c r="J901" i="2" s="1"/>
  <c r="I863" i="2"/>
  <c r="J863" i="2" s="1"/>
  <c r="I871" i="2"/>
  <c r="J871" i="2" s="1"/>
  <c r="I879" i="2"/>
  <c r="J879" i="2" s="1"/>
  <c r="I887" i="2"/>
  <c r="J887" i="2" s="1"/>
  <c r="I864" i="2"/>
  <c r="J864" i="2" s="1"/>
  <c r="I872" i="2"/>
  <c r="J872" i="2" s="1"/>
  <c r="I880" i="2"/>
  <c r="J880" i="2" s="1"/>
  <c r="I865" i="2"/>
  <c r="J865" i="2" s="1"/>
  <c r="I873" i="2"/>
  <c r="J873" i="2" s="1"/>
  <c r="I881" i="2"/>
  <c r="J881" i="2" s="1"/>
  <c r="I866" i="2"/>
  <c r="J866" i="2" s="1"/>
  <c r="I874" i="2"/>
  <c r="J874" i="2" s="1"/>
  <c r="I882" i="2"/>
  <c r="J882" i="2" s="1"/>
  <c r="I867" i="2"/>
  <c r="J867" i="2" s="1"/>
  <c r="I875" i="2"/>
  <c r="J875" i="2" s="1"/>
  <c r="I883" i="2"/>
  <c r="J883" i="2" s="1"/>
  <c r="I868" i="2"/>
  <c r="J868" i="2" s="1"/>
  <c r="I876" i="2"/>
  <c r="J876" i="2" s="1"/>
  <c r="I884" i="2"/>
  <c r="J884" i="2" s="1"/>
  <c r="I870" i="2"/>
  <c r="J870" i="2" s="1"/>
  <c r="I878" i="2"/>
  <c r="J878" i="2" s="1"/>
  <c r="I886" i="2"/>
  <c r="J886" i="2" s="1"/>
  <c r="I869" i="2"/>
  <c r="J869" i="2" s="1"/>
  <c r="I877" i="2"/>
  <c r="J877" i="2" s="1"/>
  <c r="I885" i="2"/>
  <c r="J885" i="2" s="1"/>
  <c r="I827" i="2"/>
  <c r="J827" i="2" s="1"/>
  <c r="I828" i="2"/>
  <c r="J828" i="2" s="1"/>
  <c r="I808" i="2"/>
  <c r="J808" i="2" s="1"/>
  <c r="I809" i="2"/>
  <c r="J809" i="2" s="1"/>
  <c r="I810" i="2"/>
  <c r="J810" i="2" s="1"/>
  <c r="I793" i="2"/>
  <c r="J793" i="2" s="1"/>
  <c r="I794" i="2"/>
  <c r="J794" i="2" s="1"/>
  <c r="I776" i="2"/>
  <c r="J776" i="2" s="1"/>
  <c r="I777" i="2"/>
  <c r="J777" i="2" s="1"/>
  <c r="I758" i="2"/>
  <c r="J758" i="2" s="1"/>
  <c r="I756" i="2"/>
  <c r="J756" i="2" s="1"/>
  <c r="I757" i="2"/>
  <c r="J757" i="2" s="1"/>
  <c r="I746" i="2"/>
  <c r="J746" i="2" s="1"/>
  <c r="I745" i="2"/>
  <c r="J745" i="2" s="1"/>
  <c r="I728" i="2"/>
  <c r="J728" i="2" s="1"/>
  <c r="I727" i="2"/>
  <c r="J727" i="2" s="1"/>
  <c r="I729" i="2"/>
  <c r="J729" i="2" s="1"/>
  <c r="J265" i="4"/>
  <c r="K265" i="4" s="1"/>
  <c r="J266" i="4"/>
  <c r="K266" i="4" s="1"/>
  <c r="I709" i="2"/>
  <c r="J709" i="2" s="1"/>
  <c r="I710" i="2"/>
  <c r="J710" i="2" s="1"/>
  <c r="J1090" i="4"/>
  <c r="K1090" i="4" s="1"/>
  <c r="J1091" i="4"/>
  <c r="K1091" i="4" s="1"/>
  <c r="J1092" i="4"/>
  <c r="K1092" i="4" s="1"/>
  <c r="J1093" i="4"/>
  <c r="K1093" i="4" s="1"/>
  <c r="J1086" i="4"/>
  <c r="K1086" i="4" s="1"/>
  <c r="J1087" i="4"/>
  <c r="K1087" i="4" s="1"/>
  <c r="J1088" i="4"/>
  <c r="K1088" i="4" s="1"/>
  <c r="J1089" i="4"/>
  <c r="K1089" i="4" s="1"/>
  <c r="I674" i="2"/>
  <c r="J674" i="2" s="1"/>
  <c r="I675" i="2"/>
  <c r="J675" i="2" s="1"/>
  <c r="I676" i="2"/>
  <c r="J676" i="2" s="1"/>
  <c r="J3787" i="4"/>
  <c r="K3787" i="4" s="1"/>
  <c r="J3795" i="4"/>
  <c r="K3795" i="4" s="1"/>
  <c r="J3803" i="4"/>
  <c r="K3803" i="4" s="1"/>
  <c r="J3789" i="4"/>
  <c r="K3789" i="4" s="1"/>
  <c r="J3798" i="4"/>
  <c r="K3798" i="4" s="1"/>
  <c r="J3807" i="4"/>
  <c r="K3807" i="4" s="1"/>
  <c r="J3790" i="4"/>
  <c r="K3790" i="4" s="1"/>
  <c r="J3799" i="4"/>
  <c r="K3799" i="4" s="1"/>
  <c r="J3791" i="4"/>
  <c r="K3791" i="4" s="1"/>
  <c r="J3800" i="4"/>
  <c r="K3800" i="4" s="1"/>
  <c r="J3783" i="4"/>
  <c r="K3783" i="4" s="1"/>
  <c r="J3792" i="4"/>
  <c r="K3792" i="4" s="1"/>
  <c r="J3801" i="4"/>
  <c r="K3801" i="4" s="1"/>
  <c r="J3784" i="4"/>
  <c r="K3784" i="4" s="1"/>
  <c r="J3793" i="4"/>
  <c r="K3793" i="4" s="1"/>
  <c r="J3802" i="4"/>
  <c r="K3802" i="4" s="1"/>
  <c r="J3785" i="4"/>
  <c r="K3785" i="4" s="1"/>
  <c r="J3794" i="4"/>
  <c r="K3794" i="4" s="1"/>
  <c r="J3804" i="4"/>
  <c r="K3804" i="4" s="1"/>
  <c r="J3786" i="4"/>
  <c r="K3786" i="4" s="1"/>
  <c r="J3796" i="4"/>
  <c r="K3796" i="4" s="1"/>
  <c r="J3805" i="4"/>
  <c r="K3805" i="4" s="1"/>
  <c r="J3788" i="4"/>
  <c r="K3788" i="4" s="1"/>
  <c r="J3797" i="4"/>
  <c r="K3797" i="4" s="1"/>
  <c r="J3806" i="4"/>
  <c r="K3806" i="4" s="1"/>
  <c r="I659" i="2"/>
  <c r="J659" i="2" s="1"/>
  <c r="I660" i="2"/>
  <c r="J660" i="2" s="1"/>
  <c r="J752" i="4"/>
  <c r="K752" i="4" s="1"/>
  <c r="J760" i="4"/>
  <c r="K760" i="4" s="1"/>
  <c r="J753" i="4"/>
  <c r="K753" i="4" s="1"/>
  <c r="J754" i="4"/>
  <c r="K754" i="4" s="1"/>
  <c r="J755" i="4"/>
  <c r="K755" i="4" s="1"/>
  <c r="J756" i="4"/>
  <c r="K756" i="4" s="1"/>
  <c r="J757" i="4"/>
  <c r="K757" i="4" s="1"/>
  <c r="J748" i="4"/>
  <c r="K748" i="4" s="1"/>
  <c r="J758" i="4"/>
  <c r="K758" i="4" s="1"/>
  <c r="J749" i="4"/>
  <c r="K749" i="4" s="1"/>
  <c r="J759" i="4"/>
  <c r="K759" i="4" s="1"/>
  <c r="J750" i="4"/>
  <c r="K750" i="4" s="1"/>
  <c r="J751" i="4"/>
  <c r="K751" i="4" s="1"/>
  <c r="I647" i="2"/>
  <c r="J647" i="2" s="1"/>
  <c r="J3690" i="4"/>
  <c r="K3690" i="4" s="1"/>
  <c r="J3691" i="4"/>
  <c r="K3691" i="4" s="1"/>
  <c r="J3692" i="4"/>
  <c r="K3692" i="4" s="1"/>
  <c r="J3686" i="4"/>
  <c r="K3686" i="4" s="1"/>
  <c r="J3687" i="4"/>
  <c r="K3687" i="4" s="1"/>
  <c r="J3688" i="4"/>
  <c r="K3688" i="4" s="1"/>
  <c r="J3689" i="4"/>
  <c r="K3689" i="4" s="1"/>
  <c r="I618" i="2"/>
  <c r="J618" i="2" s="1"/>
  <c r="I619" i="2"/>
  <c r="J619" i="2" s="1"/>
  <c r="I621" i="2"/>
  <c r="J621" i="2" s="1"/>
  <c r="I620" i="2"/>
  <c r="J620" i="2" s="1"/>
  <c r="J3583" i="4"/>
  <c r="K3583" i="4" s="1"/>
  <c r="J3591" i="4"/>
  <c r="K3591" i="4" s="1"/>
  <c r="J3584" i="4"/>
  <c r="K3584" i="4" s="1"/>
  <c r="J3592" i="4"/>
  <c r="K3592" i="4" s="1"/>
  <c r="J3587" i="4"/>
  <c r="K3587" i="4" s="1"/>
  <c r="J3594" i="4"/>
  <c r="K3594" i="4" s="1"/>
  <c r="J3585" i="4"/>
  <c r="K3585" i="4" s="1"/>
  <c r="J3586" i="4"/>
  <c r="K3586" i="4" s="1"/>
  <c r="J3588" i="4"/>
  <c r="K3588" i="4" s="1"/>
  <c r="J3589" i="4"/>
  <c r="K3589" i="4" s="1"/>
  <c r="J3590" i="4"/>
  <c r="K3590" i="4" s="1"/>
  <c r="J3593" i="4"/>
  <c r="K3593" i="4" s="1"/>
  <c r="I605" i="2"/>
  <c r="J605" i="2" s="1"/>
  <c r="I604" i="2"/>
  <c r="J604" i="2" s="1"/>
  <c r="J1062" i="4"/>
  <c r="K1062" i="4" s="1"/>
  <c r="J1063" i="4"/>
  <c r="K1063" i="4" s="1"/>
  <c r="J1058" i="4"/>
  <c r="K1058" i="4" s="1"/>
  <c r="J1060" i="4"/>
  <c r="K1060" i="4" s="1"/>
  <c r="J1061" i="4"/>
  <c r="K1061" i="4" s="1"/>
  <c r="J1064" i="4"/>
  <c r="K1064" i="4" s="1"/>
  <c r="J1065" i="4"/>
  <c r="K1065" i="4" s="1"/>
  <c r="J1059" i="4"/>
  <c r="K1059" i="4" s="1"/>
  <c r="I590" i="2"/>
  <c r="J590" i="2" s="1"/>
  <c r="J3483" i="4"/>
  <c r="K3483" i="4" s="1"/>
  <c r="J3484" i="4"/>
  <c r="K3484" i="4" s="1"/>
  <c r="J3487" i="4"/>
  <c r="K3487" i="4" s="1"/>
  <c r="J3488" i="4"/>
  <c r="K3488" i="4" s="1"/>
  <c r="J3485" i="4"/>
  <c r="K3485" i="4" s="1"/>
  <c r="J3486" i="4"/>
  <c r="K3486" i="4" s="1"/>
  <c r="J3489" i="4"/>
  <c r="K3489" i="4" s="1"/>
  <c r="J3490" i="4"/>
  <c r="K3490" i="4" s="1"/>
  <c r="J3482" i="4"/>
  <c r="K3482" i="4" s="1"/>
  <c r="I574" i="2"/>
  <c r="J574" i="2" s="1"/>
  <c r="I573" i="2"/>
  <c r="J573" i="2" s="1"/>
  <c r="J3411" i="4"/>
  <c r="K3411" i="4" s="1"/>
  <c r="J3412" i="4"/>
  <c r="K3412" i="4" s="1"/>
  <c r="J3407" i="4"/>
  <c r="K3407" i="4" s="1"/>
  <c r="J3406" i="4"/>
  <c r="K3406" i="4" s="1"/>
  <c r="J3408" i="4"/>
  <c r="K3408" i="4" s="1"/>
  <c r="J3409" i="4"/>
  <c r="K3409" i="4" s="1"/>
  <c r="J3410" i="4"/>
  <c r="K3410" i="4" s="1"/>
  <c r="I554" i="2"/>
  <c r="J554" i="2" s="1"/>
  <c r="I555" i="2"/>
  <c r="J555" i="2" s="1"/>
  <c r="J3299" i="4"/>
  <c r="K3299" i="4" s="1"/>
  <c r="J3300" i="4"/>
  <c r="K3300" i="4" s="1"/>
  <c r="J3303" i="4"/>
  <c r="K3303" i="4" s="1"/>
  <c r="J3304" i="4"/>
  <c r="K3304" i="4" s="1"/>
  <c r="J3296" i="4"/>
  <c r="K3296" i="4" s="1"/>
  <c r="J3297" i="4"/>
  <c r="K3297" i="4" s="1"/>
  <c r="J3298" i="4"/>
  <c r="K3298" i="4" s="1"/>
  <c r="J3301" i="4"/>
  <c r="K3301" i="4" s="1"/>
  <c r="J3302" i="4"/>
  <c r="K3302" i="4" s="1"/>
  <c r="I542" i="2"/>
  <c r="J542" i="2" s="1"/>
  <c r="I541" i="2"/>
  <c r="J541" i="2" s="1"/>
  <c r="I540" i="2"/>
  <c r="J540" i="2" s="1"/>
  <c r="J1569" i="4"/>
  <c r="K1569" i="4" s="1"/>
  <c r="J1564" i="4"/>
  <c r="K1564" i="4" s="1"/>
  <c r="J1565" i="4"/>
  <c r="K1565" i="4" s="1"/>
  <c r="J1566" i="4"/>
  <c r="K1566" i="4" s="1"/>
  <c r="J1567" i="4"/>
  <c r="K1567" i="4" s="1"/>
  <c r="J1568" i="4"/>
  <c r="K1568" i="4" s="1"/>
  <c r="I501" i="2"/>
  <c r="J501" i="2" s="1"/>
  <c r="I503" i="2"/>
  <c r="J503" i="2" s="1"/>
  <c r="I502" i="2"/>
  <c r="J502" i="2" s="1"/>
  <c r="J3165" i="4"/>
  <c r="K3165" i="4" s="1"/>
  <c r="J3166" i="4"/>
  <c r="K3166" i="4" s="1"/>
  <c r="J3167" i="4"/>
  <c r="K3167" i="4" s="1"/>
  <c r="J3168" i="4"/>
  <c r="K3168" i="4" s="1"/>
  <c r="J3161" i="4"/>
  <c r="K3161" i="4" s="1"/>
  <c r="J3162" i="4"/>
  <c r="K3162" i="4" s="1"/>
  <c r="J3163" i="4"/>
  <c r="K3163" i="4" s="1"/>
  <c r="J3164" i="4"/>
  <c r="K3164" i="4" s="1"/>
  <c r="I488" i="2"/>
  <c r="J488" i="2" s="1"/>
  <c r="I487" i="2"/>
  <c r="J487" i="2" s="1"/>
  <c r="J3102" i="4"/>
  <c r="K3102" i="4" s="1"/>
  <c r="J3110" i="4"/>
  <c r="K3110" i="4" s="1"/>
  <c r="J3118" i="4"/>
  <c r="K3118" i="4" s="1"/>
  <c r="J3103" i="4"/>
  <c r="K3103" i="4" s="1"/>
  <c r="J3111" i="4"/>
  <c r="K3111" i="4" s="1"/>
  <c r="J3119" i="4"/>
  <c r="K3119" i="4" s="1"/>
  <c r="J3104" i="4"/>
  <c r="K3104" i="4" s="1"/>
  <c r="J3112" i="4"/>
  <c r="K3112" i="4" s="1"/>
  <c r="J3120" i="4"/>
  <c r="K3120" i="4" s="1"/>
  <c r="J3105" i="4"/>
  <c r="K3105" i="4" s="1"/>
  <c r="J3113" i="4"/>
  <c r="K3113" i="4" s="1"/>
  <c r="J3121" i="4"/>
  <c r="K3121" i="4" s="1"/>
  <c r="J3106" i="4"/>
  <c r="K3106" i="4" s="1"/>
  <c r="J3114" i="4"/>
  <c r="K3114" i="4" s="1"/>
  <c r="J3122" i="4"/>
  <c r="K3122" i="4" s="1"/>
  <c r="J3101" i="4"/>
  <c r="K3101" i="4" s="1"/>
  <c r="J3107" i="4"/>
  <c r="K3107" i="4" s="1"/>
  <c r="J3108" i="4"/>
  <c r="K3108" i="4" s="1"/>
  <c r="J3109" i="4"/>
  <c r="K3109" i="4" s="1"/>
  <c r="J3115" i="4"/>
  <c r="K3115" i="4" s="1"/>
  <c r="J3116" i="4"/>
  <c r="K3116" i="4" s="1"/>
  <c r="J3099" i="4"/>
  <c r="K3099" i="4" s="1"/>
  <c r="J3117" i="4"/>
  <c r="K3117" i="4" s="1"/>
  <c r="J3100" i="4"/>
  <c r="K3100" i="4" s="1"/>
  <c r="J3123" i="4"/>
  <c r="K3123" i="4" s="1"/>
  <c r="I473" i="2"/>
  <c r="J473" i="2" s="1"/>
  <c r="I474" i="2"/>
  <c r="J474" i="2" s="1"/>
  <c r="J3068" i="4"/>
  <c r="K3068" i="4" s="1"/>
  <c r="J3069" i="4"/>
  <c r="K3069" i="4" s="1"/>
  <c r="J3070" i="4"/>
  <c r="K3070" i="4" s="1"/>
  <c r="J3071" i="4"/>
  <c r="K3071" i="4" s="1"/>
  <c r="J3072" i="4"/>
  <c r="K3072" i="4" s="1"/>
  <c r="J3073" i="4"/>
  <c r="K3073" i="4" s="1"/>
  <c r="I431" i="2"/>
  <c r="J431" i="2" s="1"/>
  <c r="J1626" i="4"/>
  <c r="K1626" i="4" s="1"/>
  <c r="J1634" i="4"/>
  <c r="K1634" i="4" s="1"/>
  <c r="J1627" i="4"/>
  <c r="K1627" i="4" s="1"/>
  <c r="J1635" i="4"/>
  <c r="K1635" i="4" s="1"/>
  <c r="J1628" i="4"/>
  <c r="K1628" i="4" s="1"/>
  <c r="J1636" i="4"/>
  <c r="K1636" i="4" s="1"/>
  <c r="J1629" i="4"/>
  <c r="K1629" i="4" s="1"/>
  <c r="J1637" i="4"/>
  <c r="K1637" i="4" s="1"/>
  <c r="J1630" i="4"/>
  <c r="K1630" i="4" s="1"/>
  <c r="J1631" i="4"/>
  <c r="K1631" i="4" s="1"/>
  <c r="J1632" i="4"/>
  <c r="K1632" i="4" s="1"/>
  <c r="J1633" i="4"/>
  <c r="K1633" i="4" s="1"/>
  <c r="I410" i="2"/>
  <c r="J410" i="2" s="1"/>
  <c r="J971" i="4"/>
  <c r="K971" i="4" s="1"/>
  <c r="J972" i="4"/>
  <c r="K972" i="4" s="1"/>
  <c r="J973" i="4"/>
  <c r="K973" i="4" s="1"/>
  <c r="J967" i="4"/>
  <c r="K967" i="4" s="1"/>
  <c r="J968" i="4"/>
  <c r="K968" i="4" s="1"/>
  <c r="J969" i="4"/>
  <c r="K969" i="4" s="1"/>
  <c r="J970" i="4"/>
  <c r="K970" i="4" s="1"/>
  <c r="I392" i="2"/>
  <c r="J392" i="2" s="1"/>
  <c r="J2752" i="4"/>
  <c r="K2752" i="4" s="1"/>
  <c r="J2753" i="4"/>
  <c r="K2753" i="4" s="1"/>
  <c r="J2754" i="4"/>
  <c r="K2754" i="4" s="1"/>
  <c r="J2755" i="4"/>
  <c r="K2755" i="4" s="1"/>
  <c r="J2756" i="4"/>
  <c r="K2756" i="4" s="1"/>
  <c r="I361" i="2"/>
  <c r="J361" i="2" s="1"/>
  <c r="J2688" i="4"/>
  <c r="K2688" i="4" s="1"/>
  <c r="J2689" i="4"/>
  <c r="K2689" i="4" s="1"/>
  <c r="J2690" i="4"/>
  <c r="K2690" i="4" s="1"/>
  <c r="J2687" i="4"/>
  <c r="K2687" i="4" s="1"/>
  <c r="I323" i="2"/>
  <c r="J323" i="2" s="1"/>
  <c r="I325" i="2"/>
  <c r="J325" i="2" s="1"/>
  <c r="I326" i="2"/>
  <c r="J326" i="2" s="1"/>
  <c r="I324" i="2"/>
  <c r="J324" i="2" s="1"/>
  <c r="I327" i="2"/>
  <c r="J327" i="2" s="1"/>
  <c r="J2591" i="4"/>
  <c r="K2591" i="4" s="1"/>
  <c r="J2599" i="4"/>
  <c r="K2599" i="4" s="1"/>
  <c r="J2607" i="4"/>
  <c r="K2607" i="4" s="1"/>
  <c r="J2592" i="4"/>
  <c r="K2592" i="4" s="1"/>
  <c r="J2600" i="4"/>
  <c r="K2600" i="4" s="1"/>
  <c r="J2608" i="4"/>
  <c r="K2608" i="4" s="1"/>
  <c r="J2593" i="4"/>
  <c r="K2593" i="4" s="1"/>
  <c r="J2601" i="4"/>
  <c r="K2601" i="4" s="1"/>
  <c r="J2609" i="4"/>
  <c r="K2609" i="4" s="1"/>
  <c r="J2594" i="4"/>
  <c r="K2594" i="4" s="1"/>
  <c r="J2602" i="4"/>
  <c r="K2602" i="4" s="1"/>
  <c r="J2610" i="4"/>
  <c r="K2610" i="4" s="1"/>
  <c r="J2595" i="4"/>
  <c r="K2595" i="4" s="1"/>
  <c r="J2603" i="4"/>
  <c r="K2603" i="4" s="1"/>
  <c r="J2590" i="4"/>
  <c r="K2590" i="4" s="1"/>
  <c r="J2596" i="4"/>
  <c r="K2596" i="4" s="1"/>
  <c r="J2597" i="4"/>
  <c r="K2597" i="4" s="1"/>
  <c r="J2598" i="4"/>
  <c r="K2598" i="4" s="1"/>
  <c r="J2604" i="4"/>
  <c r="K2604" i="4" s="1"/>
  <c r="J2605" i="4"/>
  <c r="K2605" i="4" s="1"/>
  <c r="J2606" i="4"/>
  <c r="K2606" i="4" s="1"/>
  <c r="J2589" i="4"/>
  <c r="K2589" i="4" s="1"/>
  <c r="I305" i="2"/>
  <c r="J305" i="2" s="1"/>
  <c r="J686" i="4"/>
  <c r="K686" i="4" s="1"/>
  <c r="J694" i="4"/>
  <c r="K694" i="4" s="1"/>
  <c r="J687" i="4"/>
  <c r="K687" i="4" s="1"/>
  <c r="J695" i="4"/>
  <c r="K695" i="4" s="1"/>
  <c r="J688" i="4"/>
  <c r="K688" i="4" s="1"/>
  <c r="J696" i="4"/>
  <c r="K696" i="4" s="1"/>
  <c r="J689" i="4"/>
  <c r="K689" i="4" s="1"/>
  <c r="J690" i="4"/>
  <c r="K690" i="4" s="1"/>
  <c r="J685" i="4"/>
  <c r="K685" i="4" s="1"/>
  <c r="J691" i="4"/>
  <c r="K691" i="4" s="1"/>
  <c r="J692" i="4"/>
  <c r="K692" i="4" s="1"/>
  <c r="J693" i="4"/>
  <c r="K693" i="4" s="1"/>
  <c r="I283" i="2"/>
  <c r="J283" i="2" s="1"/>
  <c r="I282" i="2"/>
  <c r="J282" i="2" s="1"/>
  <c r="J936" i="4"/>
  <c r="K936" i="4" s="1"/>
  <c r="J940" i="4"/>
  <c r="K940" i="4" s="1"/>
  <c r="J941" i="4"/>
  <c r="K941" i="4" s="1"/>
  <c r="J942" i="4"/>
  <c r="K942" i="4" s="1"/>
  <c r="J934" i="4"/>
  <c r="K934" i="4" s="1"/>
  <c r="J943" i="4"/>
  <c r="K943" i="4" s="1"/>
  <c r="J935" i="4"/>
  <c r="K935" i="4" s="1"/>
  <c r="J944" i="4"/>
  <c r="K944" i="4" s="1"/>
  <c r="J937" i="4"/>
  <c r="K937" i="4" s="1"/>
  <c r="J938" i="4"/>
  <c r="K938" i="4" s="1"/>
  <c r="J939" i="4"/>
  <c r="K939" i="4" s="1"/>
  <c r="I264" i="2"/>
  <c r="J264" i="2" s="1"/>
  <c r="I265" i="2"/>
  <c r="J265" i="2" s="1"/>
  <c r="I266" i="2"/>
  <c r="J266" i="2" s="1"/>
  <c r="J2417" i="4"/>
  <c r="K2417" i="4" s="1"/>
  <c r="J2412" i="4"/>
  <c r="K2412" i="4" s="1"/>
  <c r="J2421" i="4"/>
  <c r="K2421" i="4" s="1"/>
  <c r="J2413" i="4"/>
  <c r="K2413" i="4" s="1"/>
  <c r="J2422" i="4"/>
  <c r="K2422" i="4" s="1"/>
  <c r="J2414" i="4"/>
  <c r="K2414" i="4" s="1"/>
  <c r="J2423" i="4"/>
  <c r="K2423" i="4" s="1"/>
  <c r="J2415" i="4"/>
  <c r="K2415" i="4" s="1"/>
  <c r="J2416" i="4"/>
  <c r="K2416" i="4" s="1"/>
  <c r="J2420" i="4"/>
  <c r="K2420" i="4" s="1"/>
  <c r="J2418" i="4"/>
  <c r="K2418" i="4" s="1"/>
  <c r="J2419" i="4"/>
  <c r="K2419" i="4" s="1"/>
  <c r="I251" i="2"/>
  <c r="J251" i="2" s="1"/>
  <c r="I252" i="2"/>
  <c r="J252" i="2" s="1"/>
  <c r="J2359" i="4"/>
  <c r="K2359" i="4" s="1"/>
  <c r="J2367" i="4"/>
  <c r="K2367" i="4" s="1"/>
  <c r="J2362" i="4"/>
  <c r="K2362" i="4" s="1"/>
  <c r="J2363" i="4"/>
  <c r="K2363" i="4" s="1"/>
  <c r="J2364" i="4"/>
  <c r="K2364" i="4" s="1"/>
  <c r="J2356" i="4"/>
  <c r="K2356" i="4" s="1"/>
  <c r="J2365" i="4"/>
  <c r="K2365" i="4" s="1"/>
  <c r="J2357" i="4"/>
  <c r="K2357" i="4" s="1"/>
  <c r="J2366" i="4"/>
  <c r="K2366" i="4" s="1"/>
  <c r="J2361" i="4"/>
  <c r="K2361" i="4" s="1"/>
  <c r="J2358" i="4"/>
  <c r="K2358" i="4" s="1"/>
  <c r="J2360" i="4"/>
  <c r="K2360" i="4" s="1"/>
  <c r="I237" i="2"/>
  <c r="J237" i="2" s="1"/>
  <c r="I238" i="2"/>
  <c r="J238" i="2" s="1"/>
  <c r="I236" i="2"/>
  <c r="J236" i="2" s="1"/>
  <c r="I239" i="2"/>
  <c r="J239" i="2" s="1"/>
  <c r="J2310" i="4"/>
  <c r="K2310" i="4" s="1"/>
  <c r="J2318" i="4"/>
  <c r="K2318" i="4" s="1"/>
  <c r="J2313" i="4"/>
  <c r="K2313" i="4" s="1"/>
  <c r="J2305" i="4"/>
  <c r="K2305" i="4" s="1"/>
  <c r="J2314" i="4"/>
  <c r="K2314" i="4" s="1"/>
  <c r="J2306" i="4"/>
  <c r="K2306" i="4" s="1"/>
  <c r="J2315" i="4"/>
  <c r="K2315" i="4" s="1"/>
  <c r="J2307" i="4"/>
  <c r="K2307" i="4" s="1"/>
  <c r="J2316" i="4"/>
  <c r="K2316" i="4" s="1"/>
  <c r="J2308" i="4"/>
  <c r="K2308" i="4" s="1"/>
  <c r="J2317" i="4"/>
  <c r="K2317" i="4" s="1"/>
  <c r="J2309" i="4"/>
  <c r="K2309" i="4" s="1"/>
  <c r="J2311" i="4"/>
  <c r="K2311" i="4" s="1"/>
  <c r="J2312" i="4"/>
  <c r="K2312" i="4" s="1"/>
  <c r="J2319" i="4"/>
  <c r="K2319" i="4" s="1"/>
  <c r="J2320" i="4"/>
  <c r="K2320" i="4" s="1"/>
  <c r="J2321" i="4"/>
  <c r="K2321" i="4" s="1"/>
  <c r="I224" i="2"/>
  <c r="J224" i="2" s="1"/>
  <c r="J2270" i="4"/>
  <c r="K2270" i="4" s="1"/>
  <c r="J2275" i="4"/>
  <c r="K2275" i="4" s="1"/>
  <c r="J2271" i="4"/>
  <c r="K2271" i="4" s="1"/>
  <c r="J2272" i="4"/>
  <c r="K2272" i="4" s="1"/>
  <c r="J2273" i="4"/>
  <c r="K2273" i="4" s="1"/>
  <c r="J2274" i="4"/>
  <c r="K2274" i="4" s="1"/>
  <c r="I212" i="2"/>
  <c r="J212" i="2" s="1"/>
  <c r="J2255" i="4"/>
  <c r="K2255" i="4" s="1"/>
  <c r="J2256" i="4"/>
  <c r="K2256" i="4" s="1"/>
  <c r="J2257" i="4"/>
  <c r="K2257" i="4" s="1"/>
  <c r="J2258" i="4"/>
  <c r="K2258" i="4" s="1"/>
  <c r="I203" i="2"/>
  <c r="J203" i="2" s="1"/>
  <c r="I200" i="2"/>
  <c r="J200" i="2" s="1"/>
  <c r="I201" i="2"/>
  <c r="J201" i="2" s="1"/>
  <c r="I202" i="2"/>
  <c r="J202" i="2" s="1"/>
  <c r="J2211" i="4"/>
  <c r="K2211" i="4" s="1"/>
  <c r="J2219" i="4"/>
  <c r="K2219" i="4" s="1"/>
  <c r="J2227" i="4"/>
  <c r="K2227" i="4" s="1"/>
  <c r="J2212" i="4"/>
  <c r="K2212" i="4" s="1"/>
  <c r="J2220" i="4"/>
  <c r="K2220" i="4" s="1"/>
  <c r="J2228" i="4"/>
  <c r="K2228" i="4" s="1"/>
  <c r="J2213" i="4"/>
  <c r="K2213" i="4" s="1"/>
  <c r="J2223" i="4"/>
  <c r="K2223" i="4" s="1"/>
  <c r="J2233" i="4"/>
  <c r="K2233" i="4" s="1"/>
  <c r="J2214" i="4"/>
  <c r="K2214" i="4" s="1"/>
  <c r="J2224" i="4"/>
  <c r="K2224" i="4" s="1"/>
  <c r="J2215" i="4"/>
  <c r="K2215" i="4" s="1"/>
  <c r="J2225" i="4"/>
  <c r="K2225" i="4" s="1"/>
  <c r="J2216" i="4"/>
  <c r="K2216" i="4" s="1"/>
  <c r="J2226" i="4"/>
  <c r="K2226" i="4" s="1"/>
  <c r="J2217" i="4"/>
  <c r="K2217" i="4" s="1"/>
  <c r="J2229" i="4"/>
  <c r="K2229" i="4" s="1"/>
  <c r="J2231" i="4"/>
  <c r="K2231" i="4" s="1"/>
  <c r="J2232" i="4"/>
  <c r="K2232" i="4" s="1"/>
  <c r="J2209" i="4"/>
  <c r="K2209" i="4" s="1"/>
  <c r="J2210" i="4"/>
  <c r="K2210" i="4" s="1"/>
  <c r="J2218" i="4"/>
  <c r="K2218" i="4" s="1"/>
  <c r="J2221" i="4"/>
  <c r="K2221" i="4" s="1"/>
  <c r="J2222" i="4"/>
  <c r="K2222" i="4" s="1"/>
  <c r="J2230" i="4"/>
  <c r="K2230" i="4" s="1"/>
  <c r="I182" i="2"/>
  <c r="J182" i="2" s="1"/>
  <c r="J2141" i="4"/>
  <c r="K2141" i="4" s="1"/>
  <c r="J2142" i="4"/>
  <c r="K2142" i="4" s="1"/>
  <c r="J2143" i="4"/>
  <c r="K2143" i="4" s="1"/>
  <c r="J2151" i="4"/>
  <c r="K2151" i="4" s="1"/>
  <c r="J2144" i="4"/>
  <c r="K2144" i="4" s="1"/>
  <c r="J2152" i="4"/>
  <c r="K2152" i="4" s="1"/>
  <c r="J2149" i="4"/>
  <c r="K2149" i="4" s="1"/>
  <c r="J2150" i="4"/>
  <c r="K2150" i="4" s="1"/>
  <c r="J2153" i="4"/>
  <c r="K2153" i="4" s="1"/>
  <c r="J2154" i="4"/>
  <c r="K2154" i="4" s="1"/>
  <c r="J2145" i="4"/>
  <c r="K2145" i="4" s="1"/>
  <c r="J2155" i="4"/>
  <c r="K2155" i="4" s="1"/>
  <c r="J2146" i="4"/>
  <c r="K2146" i="4" s="1"/>
  <c r="J2147" i="4"/>
  <c r="K2147" i="4" s="1"/>
  <c r="J2148" i="4"/>
  <c r="K2148" i="4" s="1"/>
  <c r="I167" i="2"/>
  <c r="J167" i="2" s="1"/>
  <c r="J2094" i="4"/>
  <c r="K2094" i="4" s="1"/>
  <c r="J2095" i="4"/>
  <c r="K2095" i="4" s="1"/>
  <c r="J2092" i="4"/>
  <c r="K2092" i="4" s="1"/>
  <c r="J2093" i="4"/>
  <c r="K2093" i="4" s="1"/>
  <c r="I154" i="2"/>
  <c r="J154" i="2" s="1"/>
  <c r="I151" i="2"/>
  <c r="J151" i="2" s="1"/>
  <c r="I152" i="2"/>
  <c r="J152" i="2" s="1"/>
  <c r="I153" i="2"/>
  <c r="J153" i="2" s="1"/>
  <c r="J2068" i="4"/>
  <c r="K2068" i="4" s="1"/>
  <c r="J2076" i="4"/>
  <c r="K2076" i="4" s="1"/>
  <c r="J2069" i="4"/>
  <c r="K2069" i="4" s="1"/>
  <c r="J2077" i="4"/>
  <c r="K2077" i="4" s="1"/>
  <c r="J2070" i="4"/>
  <c r="K2070" i="4" s="1"/>
  <c r="J2078" i="4"/>
  <c r="K2078" i="4" s="1"/>
  <c r="J2063" i="4"/>
  <c r="K2063" i="4" s="1"/>
  <c r="J2071" i="4"/>
  <c r="K2071" i="4" s="1"/>
  <c r="J2079" i="4"/>
  <c r="K2079" i="4" s="1"/>
  <c r="J2064" i="4"/>
  <c r="K2064" i="4" s="1"/>
  <c r="J2072" i="4"/>
  <c r="K2072" i="4" s="1"/>
  <c r="J2080" i="4"/>
  <c r="K2080" i="4" s="1"/>
  <c r="J2065" i="4"/>
  <c r="K2065" i="4" s="1"/>
  <c r="J2073" i="4"/>
  <c r="K2073" i="4" s="1"/>
  <c r="J2075" i="4"/>
  <c r="K2075" i="4" s="1"/>
  <c r="J2066" i="4"/>
  <c r="K2066" i="4" s="1"/>
  <c r="J2067" i="4"/>
  <c r="K2067" i="4" s="1"/>
  <c r="J2074" i="4"/>
  <c r="K2074" i="4" s="1"/>
  <c r="I133" i="2"/>
  <c r="J133" i="2" s="1"/>
  <c r="I132" i="2"/>
  <c r="J132" i="2" s="1"/>
  <c r="J318" i="4"/>
  <c r="K318" i="4" s="1"/>
  <c r="J320" i="4"/>
  <c r="K320" i="4" s="1"/>
  <c r="J312" i="4"/>
  <c r="K312" i="4" s="1"/>
  <c r="J321" i="4"/>
  <c r="K321" i="4" s="1"/>
  <c r="J313" i="4"/>
  <c r="K313" i="4" s="1"/>
  <c r="J314" i="4"/>
  <c r="K314" i="4" s="1"/>
  <c r="J315" i="4"/>
  <c r="K315" i="4" s="1"/>
  <c r="J316" i="4"/>
  <c r="K316" i="4" s="1"/>
  <c r="J319" i="4"/>
  <c r="K319" i="4" s="1"/>
  <c r="J317" i="4"/>
  <c r="K317" i="4" s="1"/>
  <c r="J305" i="4"/>
  <c r="K305" i="4" s="1"/>
  <c r="J436" i="4"/>
  <c r="K436" i="4" s="1"/>
  <c r="J1696" i="4"/>
  <c r="K1696" i="4" s="1"/>
  <c r="J165" i="4"/>
  <c r="K165" i="4" s="1"/>
  <c r="J157" i="4"/>
  <c r="K157" i="4" s="1"/>
  <c r="J438" i="4"/>
  <c r="K438" i="4" s="1"/>
  <c r="J4627" i="4"/>
  <c r="K4627" i="4" s="1"/>
  <c r="J4619" i="4"/>
  <c r="K4619" i="4" s="1"/>
  <c r="J1341" i="4"/>
  <c r="K1341" i="4" s="1"/>
  <c r="J4610" i="4"/>
  <c r="K4610" i="4" s="1"/>
  <c r="J4602" i="4"/>
  <c r="K4602" i="4" s="1"/>
  <c r="J4594" i="4"/>
  <c r="K4594" i="4" s="1"/>
  <c r="J4586" i="4"/>
  <c r="K4586" i="4" s="1"/>
  <c r="J4578" i="4"/>
  <c r="K4578" i="4" s="1"/>
  <c r="J4570" i="4"/>
  <c r="K4570" i="4" s="1"/>
  <c r="J4562" i="4"/>
  <c r="K4562" i="4" s="1"/>
  <c r="J4554" i="4"/>
  <c r="K4554" i="4" s="1"/>
  <c r="J4530" i="4"/>
  <c r="K4530" i="4" s="1"/>
  <c r="J4522" i="4"/>
  <c r="K4522" i="4" s="1"/>
  <c r="J4514" i="4"/>
  <c r="K4514" i="4" s="1"/>
  <c r="J298" i="4"/>
  <c r="K298" i="4" s="1"/>
  <c r="J290" i="4"/>
  <c r="K290" i="4" s="1"/>
  <c r="J4505" i="4"/>
  <c r="K4505" i="4" s="1"/>
  <c r="J4497" i="4"/>
  <c r="K4497" i="4" s="1"/>
  <c r="J4489" i="4"/>
  <c r="K4489" i="4" s="1"/>
  <c r="J1146" i="4"/>
  <c r="K1146" i="4" s="1"/>
  <c r="J1138" i="4"/>
  <c r="K1138" i="4" s="1"/>
  <c r="J1689" i="4"/>
  <c r="K1689" i="4" s="1"/>
  <c r="J4462" i="4"/>
  <c r="K4462" i="4" s="1"/>
  <c r="J4460" i="4"/>
  <c r="K4460" i="4" s="1"/>
  <c r="J4452" i="4"/>
  <c r="K4452" i="4" s="1"/>
  <c r="J4444" i="4"/>
  <c r="K4444" i="4" s="1"/>
  <c r="J434" i="4"/>
  <c r="K434" i="4" s="1"/>
  <c r="J426" i="4"/>
  <c r="K426" i="4" s="1"/>
  <c r="J4429" i="4"/>
  <c r="K4429" i="4" s="1"/>
  <c r="J4421" i="4"/>
  <c r="K4421" i="4" s="1"/>
  <c r="J4413" i="4"/>
  <c r="K4413" i="4" s="1"/>
  <c r="J4405" i="4"/>
  <c r="K4405" i="4" s="1"/>
  <c r="J4397" i="4"/>
  <c r="K4397" i="4" s="1"/>
  <c r="J4390" i="4"/>
  <c r="K4390" i="4" s="1"/>
  <c r="J4382" i="4"/>
  <c r="K4382" i="4" s="1"/>
  <c r="J4374" i="4"/>
  <c r="K4374" i="4" s="1"/>
  <c r="J4366" i="4"/>
  <c r="K4366" i="4" s="1"/>
  <c r="J4358" i="4"/>
  <c r="K4358" i="4" s="1"/>
  <c r="J4350" i="4"/>
  <c r="K4350" i="4" s="1"/>
  <c r="J4342" i="4"/>
  <c r="K4342" i="4" s="1"/>
  <c r="J1336" i="4"/>
  <c r="K1336" i="4" s="1"/>
  <c r="J1131" i="4"/>
  <c r="K1131" i="4" s="1"/>
  <c r="J410" i="4"/>
  <c r="K410" i="4" s="1"/>
  <c r="J4326" i="4"/>
  <c r="K4326" i="4" s="1"/>
  <c r="J4318" i="4"/>
  <c r="K4318" i="4" s="1"/>
  <c r="J4310" i="4"/>
  <c r="K4310" i="4" s="1"/>
  <c r="J4302" i="4"/>
  <c r="K4302" i="4" s="1"/>
  <c r="J4294" i="4"/>
  <c r="K4294" i="4" s="1"/>
  <c r="J4286" i="4"/>
  <c r="K4286" i="4" s="1"/>
  <c r="J4278" i="4"/>
  <c r="K4278" i="4" s="1"/>
  <c r="J4270" i="4"/>
  <c r="K4270" i="4" s="1"/>
  <c r="J1322" i="4"/>
  <c r="K1322" i="4" s="1"/>
  <c r="J4267" i="4"/>
  <c r="K4267" i="4" s="1"/>
  <c r="J4259" i="4"/>
  <c r="K4259" i="4" s="1"/>
  <c r="J4251" i="4"/>
  <c r="K4251" i="4" s="1"/>
  <c r="J4243" i="4"/>
  <c r="K4243" i="4" s="1"/>
  <c r="J4235" i="4"/>
  <c r="K4235" i="4" s="1"/>
  <c r="J4227" i="4"/>
  <c r="K4227" i="4" s="1"/>
  <c r="J1124" i="4"/>
  <c r="K1124" i="4" s="1"/>
  <c r="J1495" i="4"/>
  <c r="K1495" i="4" s="1"/>
  <c r="J1684" i="4"/>
  <c r="K1684" i="4" s="1"/>
  <c r="J4211" i="4"/>
  <c r="K4211" i="4" s="1"/>
  <c r="J4203" i="4"/>
  <c r="K4203" i="4" s="1"/>
  <c r="J1481" i="4"/>
  <c r="K1481" i="4" s="1"/>
  <c r="J4197" i="4"/>
  <c r="K4197" i="4" s="1"/>
  <c r="J4181" i="4"/>
  <c r="K4181" i="4" s="1"/>
  <c r="J4173" i="4"/>
  <c r="K4173" i="4" s="1"/>
  <c r="J1315" i="4"/>
  <c r="K1315" i="4" s="1"/>
  <c r="J1307" i="4"/>
  <c r="K1307" i="4" s="1"/>
  <c r="J152" i="4"/>
  <c r="K152" i="4" s="1"/>
  <c r="J144" i="4"/>
  <c r="K144" i="4" s="1"/>
  <c r="J4155" i="4"/>
  <c r="K4155" i="4" s="1"/>
  <c r="J546" i="4"/>
  <c r="K546" i="4" s="1"/>
  <c r="J538" i="4"/>
  <c r="K538" i="4" s="1"/>
  <c r="J853" i="4"/>
  <c r="K853" i="4" s="1"/>
  <c r="J845" i="4"/>
  <c r="K845" i="4" s="1"/>
  <c r="J837" i="4"/>
  <c r="K837" i="4" s="1"/>
  <c r="J4141" i="4"/>
  <c r="K4141" i="4" s="1"/>
  <c r="J4133" i="4"/>
  <c r="K4133" i="4" s="1"/>
  <c r="J1298" i="4"/>
  <c r="K1298" i="4" s="1"/>
  <c r="J1112" i="4"/>
  <c r="K1112" i="4" s="1"/>
  <c r="J1104" i="4"/>
  <c r="K1104" i="4" s="1"/>
  <c r="J4125" i="4"/>
  <c r="K4125" i="4" s="1"/>
  <c r="J4117" i="4"/>
  <c r="K4117" i="4" s="1"/>
  <c r="J4109" i="4"/>
  <c r="K4109" i="4" s="1"/>
  <c r="J4101" i="4"/>
  <c r="K4101" i="4" s="1"/>
  <c r="J4093" i="4"/>
  <c r="K4093" i="4" s="1"/>
  <c r="J4085" i="4"/>
  <c r="K4085" i="4" s="1"/>
  <c r="J4077" i="4"/>
  <c r="K4077" i="4" s="1"/>
  <c r="J527" i="4"/>
  <c r="K527" i="4" s="1"/>
  <c r="J519" i="4"/>
  <c r="K519" i="4" s="1"/>
  <c r="J4067" i="4"/>
  <c r="K4067" i="4" s="1"/>
  <c r="J826" i="4"/>
  <c r="K826" i="4" s="1"/>
  <c r="J1672" i="4"/>
  <c r="K1672" i="4" s="1"/>
  <c r="J4057" i="4"/>
  <c r="K4057" i="4" s="1"/>
  <c r="J815" i="4"/>
  <c r="K815" i="4" s="1"/>
  <c r="J807" i="4"/>
  <c r="K807" i="4" s="1"/>
  <c r="J1588" i="4"/>
  <c r="K1588" i="4" s="1"/>
  <c r="J282" i="4"/>
  <c r="K282" i="4" s="1"/>
  <c r="J274" i="4"/>
  <c r="K274" i="4" s="1"/>
  <c r="J4045" i="4"/>
  <c r="K4045" i="4" s="1"/>
  <c r="J1284" i="4"/>
  <c r="K1284" i="4" s="1"/>
  <c r="J1276" i="4"/>
  <c r="K1276" i="4" s="1"/>
  <c r="J4036" i="4"/>
  <c r="K4036" i="4" s="1"/>
  <c r="J4028" i="4"/>
  <c r="K4028" i="4" s="1"/>
  <c r="J801" i="4"/>
  <c r="K801" i="4" s="1"/>
  <c r="J793" i="4"/>
  <c r="K793" i="4" s="1"/>
  <c r="J124" i="4"/>
  <c r="K124" i="4" s="1"/>
  <c r="J399" i="4"/>
  <c r="K399" i="4" s="1"/>
  <c r="J391" i="4"/>
  <c r="K391" i="4" s="1"/>
  <c r="J4015" i="4"/>
  <c r="K4015" i="4" s="1"/>
  <c r="J1477" i="4"/>
  <c r="K1477" i="4" s="1"/>
  <c r="J1101" i="4"/>
  <c r="K1101" i="4" s="1"/>
  <c r="J4008" i="4"/>
  <c r="K4008" i="4" s="1"/>
  <c r="J4000" i="4"/>
  <c r="K4000" i="4" s="1"/>
  <c r="J3992" i="4"/>
  <c r="K3992" i="4" s="1"/>
  <c r="J3984" i="4"/>
  <c r="K3984" i="4" s="1"/>
  <c r="J3976" i="4"/>
  <c r="K3976" i="4" s="1"/>
  <c r="J1667" i="4"/>
  <c r="K1667" i="4" s="1"/>
  <c r="J1659" i="4"/>
  <c r="K1659" i="4" s="1"/>
  <c r="J1651" i="4"/>
  <c r="K1651" i="4" s="1"/>
  <c r="J270" i="4"/>
  <c r="K270" i="4" s="1"/>
  <c r="J260" i="4"/>
  <c r="K260" i="4" s="1"/>
  <c r="J78" i="4"/>
  <c r="K78" i="4" s="1"/>
  <c r="J771" i="2"/>
  <c r="J162" i="2"/>
  <c r="J975" i="2"/>
  <c r="J743" i="2"/>
  <c r="J923" i="2"/>
  <c r="J747" i="2"/>
  <c r="J749" i="2"/>
  <c r="J778" i="2"/>
  <c r="J926" i="2"/>
  <c r="C40" i="17" l="1"/>
  <c r="E7" i="21"/>
  <c r="D7" i="21"/>
  <c r="C7" i="21"/>
  <c r="B7" i="21"/>
  <c r="J2" i="2"/>
  <c r="K3" i="4"/>
  <c r="C8" i="21" l="1"/>
  <c r="B8" i="21"/>
  <c r="D8" i="21"/>
  <c r="E8" i="21"/>
  <c r="C44" i="17"/>
  <c r="C43" i="17"/>
  <c r="C42" i="17"/>
  <c r="C26" i="17"/>
  <c r="C27" i="17"/>
  <c r="C25" i="17"/>
  <c r="C29" i="17" l="1"/>
  <c r="C28" i="17"/>
  <c r="C46" i="17"/>
  <c r="C45" i="17"/>
  <c r="N158" i="5"/>
  <c r="N226" i="5" l="1"/>
  <c r="N353" i="5"/>
  <c r="N224" i="5"/>
  <c r="N250" i="5"/>
  <c r="N76" i="5"/>
  <c r="N309" i="5"/>
  <c r="N52" i="5"/>
  <c r="N237" i="5"/>
  <c r="N148" i="5"/>
  <c r="N297" i="5"/>
  <c r="N96" i="5"/>
  <c r="N331" i="5"/>
  <c r="N74" i="5"/>
  <c r="N120" i="5"/>
  <c r="N431" i="5"/>
  <c r="N354" i="5"/>
  <c r="N86" i="5"/>
  <c r="N388" i="5"/>
  <c r="N94" i="5"/>
  <c r="N422" i="5"/>
  <c r="N277" i="5"/>
  <c r="N211" i="5"/>
  <c r="N118" i="5"/>
  <c r="N102" i="5"/>
  <c r="N106" i="5"/>
  <c r="N151" i="5"/>
  <c r="N380" i="5"/>
  <c r="N90" i="5"/>
  <c r="N48" i="5"/>
  <c r="N358" i="5"/>
  <c r="N54" i="5"/>
  <c r="N156" i="5"/>
  <c r="N39" i="5"/>
  <c r="N258" i="5"/>
  <c r="N329" i="5"/>
  <c r="N170" i="5"/>
  <c r="N364" i="5"/>
  <c r="N98" i="5"/>
  <c r="N398" i="5"/>
  <c r="N60" i="5"/>
  <c r="N308" i="5"/>
  <c r="N204" i="5"/>
  <c r="N231" i="5"/>
  <c r="N318" i="5"/>
  <c r="N38" i="5"/>
  <c r="N290" i="5"/>
  <c r="N75" i="5"/>
  <c r="N88" i="5"/>
  <c r="N154" i="5"/>
  <c r="N92" i="5"/>
  <c r="N238" i="5"/>
  <c r="N393" i="5"/>
  <c r="N91" i="5"/>
  <c r="N83" i="5"/>
  <c r="N121" i="5"/>
  <c r="N157" i="5"/>
  <c r="N324" i="5"/>
  <c r="N339" i="5"/>
  <c r="N13" i="5"/>
  <c r="N191" i="5"/>
  <c r="N155" i="5"/>
  <c r="N301" i="5"/>
  <c r="N217" i="5"/>
  <c r="N443" i="5"/>
  <c r="N29" i="5"/>
  <c r="N69" i="5"/>
  <c r="N209" i="5"/>
  <c r="N176" i="5"/>
  <c r="N344" i="5"/>
  <c r="N198" i="5"/>
  <c r="N95" i="5"/>
  <c r="N8" i="5"/>
  <c r="N379" i="5"/>
  <c r="N141" i="5"/>
  <c r="N43" i="5"/>
  <c r="N193" i="5"/>
  <c r="N44" i="5"/>
  <c r="N27" i="5"/>
  <c r="N254" i="5"/>
  <c r="N15" i="5"/>
  <c r="N195" i="5"/>
  <c r="N424" i="5"/>
  <c r="N371" i="5"/>
  <c r="N144" i="5"/>
  <c r="N112" i="5"/>
  <c r="N202" i="5"/>
  <c r="N73" i="5"/>
  <c r="N108" i="5"/>
  <c r="N249" i="5"/>
  <c r="N143" i="5"/>
  <c r="N196" i="5"/>
  <c r="N414" i="5"/>
  <c r="N14" i="5"/>
  <c r="N89" i="5"/>
  <c r="N142" i="5"/>
  <c r="N266" i="5"/>
  <c r="N360" i="5"/>
  <c r="N221" i="5"/>
  <c r="N172" i="5"/>
  <c r="N355" i="5"/>
  <c r="N16" i="5"/>
  <c r="N369" i="5"/>
  <c r="N31" i="5"/>
  <c r="N304" i="5"/>
  <c r="N214" i="5"/>
  <c r="N346" i="5"/>
  <c r="N51" i="5"/>
  <c r="N285" i="5"/>
  <c r="N256" i="5"/>
  <c r="N109" i="5"/>
  <c r="N11" i="5"/>
  <c r="N133" i="5"/>
  <c r="N352" i="5"/>
  <c r="N229" i="5"/>
  <c r="N417" i="5"/>
  <c r="N122" i="5"/>
  <c r="N348" i="5"/>
  <c r="N167" i="5"/>
  <c r="N413" i="5"/>
  <c r="N199" i="5"/>
  <c r="N415" i="5"/>
  <c r="N197" i="5"/>
  <c r="N294" i="5"/>
  <c r="N337" i="5"/>
  <c r="N265" i="5"/>
  <c r="N128" i="5"/>
  <c r="N382" i="5"/>
  <c r="N350" i="5"/>
  <c r="N335" i="5"/>
  <c r="N302" i="5"/>
  <c r="N247" i="5"/>
  <c r="N252" i="5"/>
  <c r="N262" i="5"/>
  <c r="N281" i="5"/>
  <c r="N267" i="5"/>
  <c r="N182" i="5"/>
  <c r="N22" i="5"/>
  <c r="N9" i="5"/>
  <c r="N187" i="5"/>
  <c r="N423" i="5"/>
  <c r="N259" i="5"/>
  <c r="N70" i="5"/>
  <c r="N103" i="5"/>
  <c r="N130" i="5"/>
  <c r="N180" i="5"/>
  <c r="N71" i="5"/>
  <c r="N233" i="5"/>
  <c r="N183" i="5"/>
  <c r="N274" i="5"/>
  <c r="N397" i="5"/>
  <c r="N426" i="5"/>
  <c r="N134" i="5"/>
  <c r="N59" i="5"/>
  <c r="N241" i="5"/>
  <c r="N138" i="5"/>
  <c r="N97" i="5"/>
  <c r="N357" i="5"/>
  <c r="N218" i="5"/>
  <c r="N251" i="5"/>
  <c r="N17" i="5"/>
  <c r="N53" i="5"/>
  <c r="N284" i="5"/>
  <c r="N171" i="5"/>
  <c r="N129" i="5"/>
  <c r="N207" i="5"/>
  <c r="N119" i="5"/>
  <c r="N321" i="5"/>
  <c r="N440" i="5"/>
  <c r="N307" i="5"/>
  <c r="N235" i="5"/>
  <c r="N239" i="5"/>
  <c r="N185" i="5"/>
  <c r="N4" i="5"/>
  <c r="N93" i="5"/>
  <c r="N269" i="5"/>
  <c r="N361" i="5"/>
  <c r="N222" i="5"/>
  <c r="N45" i="5"/>
  <c r="N441" i="5"/>
  <c r="N400" i="5"/>
  <c r="N268" i="5"/>
  <c r="N275" i="5"/>
  <c r="N381" i="5"/>
  <c r="N228" i="5"/>
  <c r="N50" i="5"/>
  <c r="N312" i="5"/>
  <c r="N273" i="5"/>
  <c r="N411" i="5"/>
  <c r="N101" i="5"/>
  <c r="N320" i="5"/>
  <c r="N260" i="5"/>
  <c r="N47" i="5"/>
  <c r="N169" i="5"/>
  <c r="N58" i="5"/>
  <c r="N310" i="5"/>
  <c r="N234" i="5"/>
  <c r="N332" i="5"/>
  <c r="N401" i="5"/>
  <c r="N291" i="5"/>
  <c r="N333" i="5"/>
  <c r="N163" i="5"/>
  <c r="N391" i="5"/>
  <c r="N42" i="5"/>
  <c r="N286" i="5"/>
  <c r="N436" i="5"/>
  <c r="N41" i="5"/>
  <c r="N445" i="5"/>
  <c r="N313" i="5"/>
  <c r="N300" i="5"/>
  <c r="N67" i="5"/>
  <c r="N399" i="5"/>
  <c r="N278" i="5"/>
  <c r="N384" i="5"/>
  <c r="N7" i="5"/>
  <c r="N402" i="5"/>
  <c r="N5" i="5"/>
  <c r="N363" i="5"/>
  <c r="N232" i="5"/>
  <c r="N116" i="5"/>
  <c r="N225" i="5"/>
  <c r="N36" i="5"/>
  <c r="N327" i="5"/>
  <c r="N78" i="5"/>
  <c r="N37" i="5"/>
  <c r="N139" i="5"/>
  <c r="N394" i="5"/>
  <c r="N99" i="5"/>
  <c r="N378" i="5"/>
  <c r="N173" i="5"/>
  <c r="N385" i="5"/>
  <c r="N409" i="5"/>
  <c r="N61" i="5"/>
  <c r="N386" i="5"/>
  <c r="N279" i="5"/>
  <c r="N434" i="5"/>
  <c r="N153" i="5"/>
  <c r="N65" i="5"/>
  <c r="N227" i="5"/>
  <c r="N444" i="5"/>
  <c r="N316" i="5"/>
  <c r="N303" i="5"/>
  <c r="N343" i="5"/>
  <c r="N168" i="5"/>
  <c r="N293" i="5"/>
  <c r="N230" i="5"/>
  <c r="N23" i="5"/>
  <c r="N362" i="5"/>
  <c r="N410" i="5"/>
  <c r="N323" i="5"/>
  <c r="N62" i="5"/>
  <c r="N20" i="5"/>
  <c r="N125" i="5"/>
  <c r="N33" i="5"/>
  <c r="N326" i="5"/>
  <c r="N240" i="5"/>
  <c r="N85" i="5"/>
  <c r="N296" i="5"/>
  <c r="N115" i="5"/>
  <c r="N432" i="5"/>
  <c r="N406" i="5"/>
  <c r="N127" i="5"/>
  <c r="N177" i="5"/>
  <c r="N26" i="5"/>
  <c r="N298" i="5"/>
  <c r="N175" i="5"/>
  <c r="N35" i="5"/>
  <c r="N336" i="5"/>
  <c r="N146" i="5"/>
  <c r="N349" i="5"/>
  <c r="N223" i="5"/>
  <c r="N212" i="5"/>
  <c r="N306" i="5"/>
  <c r="N412" i="5"/>
  <c r="N124" i="5"/>
  <c r="N189" i="5"/>
  <c r="N137" i="5"/>
  <c r="N161" i="5"/>
  <c r="N10" i="5"/>
  <c r="N322" i="5"/>
  <c r="N246" i="5"/>
  <c r="N55" i="5"/>
  <c r="N438" i="5"/>
  <c r="N150" i="5"/>
  <c r="N63" i="5"/>
  <c r="N84" i="5"/>
  <c r="N437" i="5"/>
  <c r="N181" i="5"/>
  <c r="N210" i="5"/>
  <c r="N236" i="5"/>
  <c r="N377" i="5"/>
  <c r="N403" i="5"/>
  <c r="N374" i="5"/>
  <c r="N216" i="5"/>
  <c r="N439" i="5"/>
  <c r="N208" i="5"/>
  <c r="N430" i="5"/>
  <c r="N32" i="5"/>
  <c r="N220" i="5"/>
  <c r="N188" i="5"/>
  <c r="N263" i="5"/>
  <c r="N419" i="5"/>
  <c r="N243" i="5"/>
  <c r="N395" i="5"/>
  <c r="N387" i="5"/>
  <c r="N3" i="5"/>
  <c r="N405" i="5"/>
  <c r="N367" i="5"/>
  <c r="N178" i="5"/>
  <c r="N165" i="5"/>
  <c r="N2" i="5"/>
  <c r="N111" i="5"/>
  <c r="N131" i="5"/>
  <c r="N375" i="5"/>
  <c r="N160" i="5"/>
  <c r="N428" i="5"/>
  <c r="N365" i="5"/>
  <c r="N292" i="5"/>
  <c r="N136" i="5"/>
  <c r="N257" i="5"/>
  <c r="N145" i="5"/>
  <c r="N253" i="5"/>
  <c r="N25" i="5"/>
  <c r="N190" i="5"/>
  <c r="N213" i="5"/>
  <c r="N117" i="5"/>
  <c r="N123" i="5"/>
  <c r="N105" i="5"/>
  <c r="N392" i="5"/>
  <c r="N203" i="5"/>
  <c r="N340" i="5"/>
  <c r="N244" i="5"/>
  <c r="N184" i="5"/>
  <c r="N359" i="5"/>
  <c r="N351" i="5"/>
  <c r="N372" i="5"/>
  <c r="N270" i="5"/>
  <c r="N283" i="5"/>
  <c r="N6" i="5"/>
  <c r="N429" i="5"/>
  <c r="N368" i="5"/>
  <c r="N264" i="5"/>
  <c r="N19" i="5"/>
  <c r="N255" i="5"/>
  <c r="N12" i="5"/>
  <c r="N315" i="5"/>
  <c r="N132" i="5"/>
  <c r="N24" i="5"/>
  <c r="N373" i="5"/>
  <c r="N311" i="5"/>
  <c r="N345" i="5"/>
  <c r="N390" i="5"/>
  <c r="N149" i="5"/>
  <c r="N370" i="5"/>
  <c r="N200" i="5"/>
  <c r="N408" i="5"/>
  <c r="N80" i="5"/>
  <c r="N114" i="5"/>
  <c r="N164" i="5"/>
  <c r="N64" i="5"/>
  <c r="N338" i="5"/>
  <c r="N79" i="5"/>
  <c r="N280" i="5"/>
  <c r="N201" i="5"/>
  <c r="N219" i="5"/>
  <c r="N420" i="5"/>
  <c r="N147" i="5"/>
  <c r="N299" i="5"/>
  <c r="N72" i="5"/>
  <c r="N28" i="5"/>
  <c r="N314" i="5"/>
  <c r="N276" i="5"/>
  <c r="N433" i="5"/>
  <c r="N194" i="5"/>
  <c r="N135" i="5"/>
  <c r="N162" i="5"/>
  <c r="N261" i="5"/>
  <c r="N319" i="5"/>
  <c r="N282" i="5"/>
  <c r="N107" i="5"/>
  <c r="N325" i="5"/>
  <c r="N442" i="5"/>
  <c r="N288" i="5"/>
  <c r="N18" i="5"/>
  <c r="N404" i="5"/>
  <c r="N192" i="5"/>
  <c r="N30" i="5"/>
  <c r="N389" i="5"/>
  <c r="N100" i="5"/>
  <c r="N242" i="5"/>
  <c r="N205" i="5"/>
  <c r="N77" i="5"/>
  <c r="N396" i="5"/>
  <c r="N334" i="5"/>
  <c r="N287" i="5"/>
  <c r="N159" i="5"/>
  <c r="N110" i="5"/>
  <c r="N376" i="5"/>
  <c r="N152" i="5"/>
  <c r="N46" i="5"/>
  <c r="N21" i="5"/>
  <c r="N215" i="5"/>
  <c r="N82" i="5"/>
  <c r="N66" i="5"/>
  <c r="N245" i="5"/>
  <c r="N179" i="5"/>
  <c r="N418" i="5"/>
  <c r="N174" i="5"/>
  <c r="N435" i="5"/>
  <c r="N289" i="5"/>
  <c r="N206" i="5"/>
  <c r="N34" i="5"/>
  <c r="N425" i="5"/>
  <c r="N113" i="5"/>
  <c r="N356" i="5"/>
  <c r="N427" i="5"/>
  <c r="N421" i="5"/>
  <c r="N126" i="5"/>
  <c r="N328" i="5"/>
  <c r="N248" i="5"/>
  <c r="N49" i="5"/>
  <c r="N347" i="5"/>
  <c r="N40" i="5"/>
  <c r="N272" i="5"/>
  <c r="N366" i="5"/>
  <c r="N104" i="5"/>
  <c r="N87" i="5"/>
  <c r="N330" i="5"/>
  <c r="N68" i="5"/>
  <c r="N186" i="5"/>
  <c r="N317" i="5" l="1"/>
  <c r="N81" i="5"/>
  <c r="N295" i="5"/>
  <c r="N271" i="5"/>
  <c r="N166" i="5"/>
  <c r="N342" i="5"/>
  <c r="N416" i="5"/>
  <c r="N407" i="5"/>
  <c r="N140" i="5"/>
  <c r="N383" i="5"/>
  <c r="N57" i="5"/>
  <c r="N305" i="5"/>
  <c r="N56" i="5"/>
  <c r="N341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99638AA-9D31-7B41-8484-EAABB9974D0A}" name="Council" type="6" refreshedVersion="8" background="1" saveData="1">
    <textPr sourceFile="/Users/eklassen/Desktop/School/Work 2023/Council.csv" comma="1">
      <textFields count="5">
        <textField/>
        <textField/>
        <textField/>
        <textField/>
        <textField/>
      </textFields>
    </textPr>
  </connection>
  <connection id="2" xr16:uid="{D5C84FD4-1F9A-994A-9DE8-02F27D403B35}" name="Council1" type="6" refreshedVersion="8" background="1" saveData="1">
    <textPr sourceFile="/Users/eklassen/Desktop/School/Work 2023/Council.csv" comma="1">
      <textFields count="7">
        <textField/>
        <textField/>
        <textField/>
        <textField/>
        <textField/>
        <textField/>
        <textField/>
      </textFields>
    </textPr>
  </connection>
  <connection id="3" xr16:uid="{CE4D056B-B7ED-7547-BB05-C2ED731D6B1A}" name="dob_year_month_counts_sorted_with_percentage" type="6" refreshedVersion="8" background="1" saveData="1">
    <textPr sourceFile="/Users/eklassen/Desktop/DOB_Analysis/dob_year_month_counts_sorted_with_percentage.csv" tab="0" comma="1">
      <textFields count="4">
        <textField/>
        <textField/>
        <textField/>
        <textField/>
      </textFields>
    </textPr>
  </connection>
  <connection id="4" xr16:uid="{7C9E2EF1-B05E-E44F-82FA-F8641FEC9A70}" name="Municipality1" type="6" refreshedVersion="8" background="1" saveData="1">
    <textPr sourceFile="/Users/eklassen/Desktop/School/Work 2023/Municipality.csv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8B02C82E-7C51-2349-8E06-D19D68ADD45C}" name="ontario-online" type="6" refreshedVersion="8" background="1" saveData="1">
    <textPr codePage="65001" sourceFile="/Users/eklassen/Downloads/ontario-online.csv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<sst xmlns="http://schemas.openxmlformats.org/spreadsheetml/2006/main" count="146935" uniqueCount="25822">
  <si>
    <t>id</t>
  </si>
  <si>
    <t>name</t>
  </si>
  <si>
    <t>population</t>
  </si>
  <si>
    <t>households</t>
  </si>
  <si>
    <t>eligible_voters</t>
  </si>
  <si>
    <t>number_voters</t>
  </si>
  <si>
    <t>voter_turnout</t>
  </si>
  <si>
    <t>vote_internet</t>
  </si>
  <si>
    <t>vote_phone</t>
  </si>
  <si>
    <t>Addington Highlands, Township of</t>
  </si>
  <si>
    <t>Adelaide Metcalfe, Township of</t>
  </si>
  <si>
    <t>Adjala-Tosorontio, Township of</t>
  </si>
  <si>
    <t>Admaston/Bromley, Township of</t>
  </si>
  <si>
    <t>Ajax, Town of</t>
  </si>
  <si>
    <t>Alberton, Township of</t>
  </si>
  <si>
    <t>Alfred and Plantagenet, Township of</t>
  </si>
  <si>
    <t>Algonquin Highlands, Township of</t>
  </si>
  <si>
    <t>Alnwick/Haldimand, Township of</t>
  </si>
  <si>
    <t>Amaranth, Township of</t>
  </si>
  <si>
    <t>Amherstburg, Town of</t>
  </si>
  <si>
    <t>Armour, Township of</t>
  </si>
  <si>
    <t>N/A</t>
  </si>
  <si>
    <t>Armstrong, Township of</t>
  </si>
  <si>
    <t>Arnprior, Town of</t>
  </si>
  <si>
    <t>Arran-Elderslie, Municipality of</t>
  </si>
  <si>
    <t>Ashfield-Colborne-Wawanosh, Township of</t>
  </si>
  <si>
    <t>Asphodel-Norwood, Township of</t>
  </si>
  <si>
    <t>Assiginack, Township of</t>
  </si>
  <si>
    <t>Athens, Township of</t>
  </si>
  <si>
    <t>Atikokan, Town of</t>
  </si>
  <si>
    <t>Augusta, Township of</t>
  </si>
  <si>
    <t>Aurora, Town of</t>
  </si>
  <si>
    <t>Aylmer, Town of</t>
  </si>
  <si>
    <t>Baldwin, Township of</t>
  </si>
  <si>
    <t>Bancroft, Town of</t>
  </si>
  <si>
    <t>Barrie, City of</t>
  </si>
  <si>
    <t>Bayham, Municipality of</t>
  </si>
  <si>
    <t>Beckwith, Township of</t>
  </si>
  <si>
    <t>Belleville, City of</t>
  </si>
  <si>
    <t>Billings, Township of</t>
  </si>
  <si>
    <t>Black River-Matheson, Township of</t>
  </si>
  <si>
    <t>Blandford-Blenheim, Township of</t>
  </si>
  <si>
    <t>Blind River, Town of</t>
  </si>
  <si>
    <t>Bluewater, Municipality of</t>
  </si>
  <si>
    <t>Bonfield, Township of</t>
  </si>
  <si>
    <t>Bonnechere Valley, Township of</t>
  </si>
  <si>
    <t>Bracebridge, Town of</t>
  </si>
  <si>
    <t>Bradford West Gwillimbury, Town of</t>
  </si>
  <si>
    <t>Brampton, City of</t>
  </si>
  <si>
    <t>Brant, County of</t>
  </si>
  <si>
    <t>Brantford, City of</t>
  </si>
  <si>
    <t>Brethour, Township of</t>
  </si>
  <si>
    <t>Brighton, Municipality of</t>
  </si>
  <si>
    <t>Brock, Township of</t>
  </si>
  <si>
    <t>Brockton, Municipality of</t>
  </si>
  <si>
    <t>Brockville, City of</t>
  </si>
  <si>
    <t>Brooke-Alvinston, Municipality of</t>
  </si>
  <si>
    <t>Bruce Mines, Town of</t>
  </si>
  <si>
    <t>Bruce, County of</t>
  </si>
  <si>
    <t>Brudenell Lyndoch and Raglan, Township of</t>
  </si>
  <si>
    <t>Burk's Falls, Village of</t>
  </si>
  <si>
    <t>Burlington, City of</t>
  </si>
  <si>
    <t>Burpee and Mills, Township of</t>
  </si>
  <si>
    <t>Caledon, Town of</t>
  </si>
  <si>
    <t>Callander, Municipality of</t>
  </si>
  <si>
    <t>Calvin, Municipality of</t>
  </si>
  <si>
    <t>Cambridge, City of</t>
  </si>
  <si>
    <t>Carleton Place, Town of</t>
  </si>
  <si>
    <t>Carling, Township of</t>
  </si>
  <si>
    <t>Carlow/Mayo, Township of</t>
  </si>
  <si>
    <t>Casey, Township of</t>
  </si>
  <si>
    <t>Casselman, Municipality of</t>
  </si>
  <si>
    <t>Cavan Monaghan, Township of</t>
  </si>
  <si>
    <t>Central Elgin, Municipality of</t>
  </si>
  <si>
    <t>Central Frontenac, Township of</t>
  </si>
  <si>
    <t>Central Huron, Municipality of</t>
  </si>
  <si>
    <t>Central Manitoulin, Municipality of</t>
  </si>
  <si>
    <t>Centre Hastings, Municipality of</t>
  </si>
  <si>
    <t>Centre Wellington, Township of</t>
  </si>
  <si>
    <t>Chamberlain, Township of</t>
  </si>
  <si>
    <t>Champlain, Township of</t>
  </si>
  <si>
    <t>Chapleau, Township of</t>
  </si>
  <si>
    <t>Chapple, Township of</t>
  </si>
  <si>
    <t>Charlton and Dack, Municipality of</t>
  </si>
  <si>
    <t>Chatham-Kent, Municipality of</t>
  </si>
  <si>
    <t>Chatsworth, Township of</t>
  </si>
  <si>
    <t>Chisholm, Township of</t>
  </si>
  <si>
    <t>Clarence-Rockland, City of</t>
  </si>
  <si>
    <t>Clarington, Municipality of</t>
  </si>
  <si>
    <t>Clearview, Township of</t>
  </si>
  <si>
    <t>Cobalt, Town of</t>
  </si>
  <si>
    <t>Cobourg, Town of</t>
  </si>
  <si>
    <t>Cochrane, Town of</t>
  </si>
  <si>
    <t>Cockburn Island, Township of</t>
  </si>
  <si>
    <t>Coleman, Township of</t>
  </si>
  <si>
    <t>Collingwood, Town of</t>
  </si>
  <si>
    <t>Conmee, Township of</t>
  </si>
  <si>
    <t>Cornwall, City of</t>
  </si>
  <si>
    <t>Cramahe, Township of</t>
  </si>
  <si>
    <t>Dawn-Euphemia, Township of</t>
  </si>
  <si>
    <t>Dawson, Township of</t>
  </si>
  <si>
    <t>Deep River, Town of</t>
  </si>
  <si>
    <t>Deseronto, Town of</t>
  </si>
  <si>
    <t>Dorion, Township of</t>
  </si>
  <si>
    <t>Douro-Dummer, Township of</t>
  </si>
  <si>
    <t>Drummond/North Elmsley, Township of</t>
  </si>
  <si>
    <t>Dryden, City of</t>
  </si>
  <si>
    <t>Dubreuilville, Township of</t>
  </si>
  <si>
    <t>Dufferin, County of</t>
  </si>
  <si>
    <t>Durham, Regional Municipality of</t>
  </si>
  <si>
    <t>Dutton Dunwich, Municipality of</t>
  </si>
  <si>
    <t>Dysart Et Al, Municipality of</t>
  </si>
  <si>
    <t>Ear Falls, Township of</t>
  </si>
  <si>
    <t>East Ferris, Municipality of</t>
  </si>
  <si>
    <t>East Garafraxa, Township of</t>
  </si>
  <si>
    <t>East Gwillimbury, Town of</t>
  </si>
  <si>
    <t>East Hawkesbury, Township of</t>
  </si>
  <si>
    <t>East Zorra-Tavistock, Township of</t>
  </si>
  <si>
    <t>Edwardsburgh/Cardinal, Township of</t>
  </si>
  <si>
    <t>Elgin, County of</t>
  </si>
  <si>
    <t>Elizabethtown-Kitley, Township of</t>
  </si>
  <si>
    <t>Elliot Lake, City of</t>
  </si>
  <si>
    <t>Emo, Township of</t>
  </si>
  <si>
    <t>Englehart, Town of</t>
  </si>
  <si>
    <t>Enniskillen, Township of</t>
  </si>
  <si>
    <t>Erin, Town of</t>
  </si>
  <si>
    <t>Espanola, Town of</t>
  </si>
  <si>
    <t>Essa, Township of</t>
  </si>
  <si>
    <t>Essex, County of</t>
  </si>
  <si>
    <t>Essex, Town of</t>
  </si>
  <si>
    <t>Evanturel, Township of</t>
  </si>
  <si>
    <t>Faraday, Township of</t>
  </si>
  <si>
    <t>Fauquier-Strickland, Township of</t>
  </si>
  <si>
    <t>Fort Erie, Town of</t>
  </si>
  <si>
    <t>Fort Frances, Town of</t>
  </si>
  <si>
    <t>French River, Municipality of</t>
  </si>
  <si>
    <t>Front of Yonge, Township of</t>
  </si>
  <si>
    <t>Frontenac Islands, Township of</t>
  </si>
  <si>
    <t>Frontenac, County of</t>
  </si>
  <si>
    <t>Gananoque, Separated Town of</t>
  </si>
  <si>
    <t>Gauthier, Township of</t>
  </si>
  <si>
    <t>Georgian Bay, Township of</t>
  </si>
  <si>
    <t>Georgian Bluffs, Township of</t>
  </si>
  <si>
    <t>Georgina, Town of</t>
  </si>
  <si>
    <t>Gillies, Township of</t>
  </si>
  <si>
    <t>Goderich, Town of</t>
  </si>
  <si>
    <t>Gordon/Barrie Island, Municipality of</t>
  </si>
  <si>
    <t>Gore Bay, Town of</t>
  </si>
  <si>
    <t>Grand Valley, Town of</t>
  </si>
  <si>
    <t>Gravenhurst, Town of</t>
  </si>
  <si>
    <t>Greater Madawaska, Township of</t>
  </si>
  <si>
    <t>Greater Napanee, Town of</t>
  </si>
  <si>
    <t>Greater Sudbury, City of</t>
  </si>
  <si>
    <t>Greenstone, Municipality of</t>
  </si>
  <si>
    <t>Grey Highlands, Municipality of</t>
  </si>
  <si>
    <t>Grey, County of</t>
  </si>
  <si>
    <t>Grimsby, Town of</t>
  </si>
  <si>
    <t>Guelph, City of</t>
  </si>
  <si>
    <t>Guelph/Eramosa, Township of</t>
  </si>
  <si>
    <t>Haldimand County</t>
  </si>
  <si>
    <t>Haliburton, County of</t>
  </si>
  <si>
    <t>Halton Hills, Town of</t>
  </si>
  <si>
    <t>Halton, Region of</t>
  </si>
  <si>
    <t>Hamilton, City of</t>
  </si>
  <si>
    <t>Hamilton, Township of</t>
  </si>
  <si>
    <t>Hanover, Town of</t>
  </si>
  <si>
    <t>Harley, Township of</t>
  </si>
  <si>
    <t>Harris, Township of</t>
  </si>
  <si>
    <t>Hastings Highlands, Municipality of</t>
  </si>
  <si>
    <t>Hastings, County of</t>
  </si>
  <si>
    <t>Havelock-Belmont-Methuen, Township of</t>
  </si>
  <si>
    <t>Hawkesbury, Town of</t>
  </si>
  <si>
    <t>Head Clara &amp; Maria, United Townships of</t>
  </si>
  <si>
    <t>Hearst, Town of</t>
  </si>
  <si>
    <t>Highlands East, Municipality of</t>
  </si>
  <si>
    <t>Hilliard, Township of</t>
  </si>
  <si>
    <t>Hilton Beach, Village of</t>
  </si>
  <si>
    <t>Hilton, Township of</t>
  </si>
  <si>
    <t>Hornepayne, Township of</t>
  </si>
  <si>
    <t>Horton, Township of</t>
  </si>
  <si>
    <t>Howick, Township of</t>
  </si>
  <si>
    <t>Hudson, Township of</t>
  </si>
  <si>
    <t>Huntsville, Town of</t>
  </si>
  <si>
    <t>Huron East, Municipality of</t>
  </si>
  <si>
    <t>Huron Shores, Municipality of</t>
  </si>
  <si>
    <t>Huron, County of</t>
  </si>
  <si>
    <t>Huron-Kinloss, Township of</t>
  </si>
  <si>
    <t>Ignace, Township of</t>
  </si>
  <si>
    <t>Ingersoll, Town of</t>
  </si>
  <si>
    <t>Innisfil, Town of</t>
  </si>
  <si>
    <t>Iroquois Falls, Town of</t>
  </si>
  <si>
    <t>James, Township of</t>
  </si>
  <si>
    <t>Jocelyn, Township of</t>
  </si>
  <si>
    <t>Johnson, Township of</t>
  </si>
  <si>
    <t>Joly, Township of</t>
  </si>
  <si>
    <t>Kapuskasing, Town of</t>
  </si>
  <si>
    <t>Kawartha Lakes, City of</t>
  </si>
  <si>
    <t>Kearney, Town of</t>
  </si>
  <si>
    <t>Kenora, City of</t>
  </si>
  <si>
    <t>Kerns, Township of</t>
  </si>
  <si>
    <t>Killaloe Hagarty &amp; Richards, Township of</t>
  </si>
  <si>
    <t>Killarney, Municipality of</t>
  </si>
  <si>
    <t>Kincardine, Municipality of</t>
  </si>
  <si>
    <t>King, Township of</t>
  </si>
  <si>
    <t>Kingston, City of</t>
  </si>
  <si>
    <t>Kingsville, Town of</t>
  </si>
  <si>
    <t>Kirkland Lake, Town of</t>
  </si>
  <si>
    <t>Kitchener, City of</t>
  </si>
  <si>
    <t>La Vallee, Township of</t>
  </si>
  <si>
    <t>LaSalle, Town of</t>
  </si>
  <si>
    <t>Laird, Township of</t>
  </si>
  <si>
    <t>Lake of Bays, Township of</t>
  </si>
  <si>
    <t>Lake of the Woods, Township of</t>
  </si>
  <si>
    <t>Lakeshore, Municipality of</t>
  </si>
  <si>
    <t>Lambton Shores, Municipality of</t>
  </si>
  <si>
    <t>Lambton, County of</t>
  </si>
  <si>
    <t>Lanark Highlands, Township of</t>
  </si>
  <si>
    <t>Lanark, County of</t>
  </si>
  <si>
    <t>Larder Lake, Township of</t>
  </si>
  <si>
    <t>Latchford, Town of</t>
  </si>
  <si>
    <t>Laurentian Hills, Town of</t>
  </si>
  <si>
    <t>Laurentian Valley, Township of</t>
  </si>
  <si>
    <t>Leamington, Municipality of</t>
  </si>
  <si>
    <t>Leeds &amp; Grenville, United Counties of</t>
  </si>
  <si>
    <t>Leeds and the Thousand Islands, Township of</t>
  </si>
  <si>
    <t>Lennox &amp; Addington, County of</t>
  </si>
  <si>
    <t>Limerick, Township of</t>
  </si>
  <si>
    <t>Lincoln, Town of</t>
  </si>
  <si>
    <t>London, City of</t>
  </si>
  <si>
    <t>Loyalist Township</t>
  </si>
  <si>
    <t>Lucan Biddulph, Township of</t>
  </si>
  <si>
    <t>MacDonald Meredith &amp; Aberdeen Add'l, Township of</t>
  </si>
  <si>
    <t>Machar, Township of</t>
  </si>
  <si>
    <t>Machin, Municipality of</t>
  </si>
  <si>
    <t>Madawaska Valley, Township of</t>
  </si>
  <si>
    <t>Madoc, Township of</t>
  </si>
  <si>
    <t>Magnetawan, Municipality of</t>
  </si>
  <si>
    <t>Malahide, Township of</t>
  </si>
  <si>
    <t>Manitouwadge, Township of</t>
  </si>
  <si>
    <t>Mapleton, Township of</t>
  </si>
  <si>
    <t>Marathon, Town of</t>
  </si>
  <si>
    <t>Markham, City of</t>
  </si>
  <si>
    <t>Markstay-Warren, Municipality of</t>
  </si>
  <si>
    <t>Marmora and Lake, Municipality of</t>
  </si>
  <si>
    <t>Matachewan, Township of</t>
  </si>
  <si>
    <t>Mattawa, Town of</t>
  </si>
  <si>
    <t>Mattawan, Municipality of</t>
  </si>
  <si>
    <t>Mattice - Val C√¥t√©, Township of</t>
  </si>
  <si>
    <t>McDougall, Municipality of</t>
  </si>
  <si>
    <t>McGarry, Township of</t>
  </si>
  <si>
    <t>McKellar, Township of</t>
  </si>
  <si>
    <t>McMurrich/Monteith, Township of</t>
  </si>
  <si>
    <t>McNab/Braeside, Township of</t>
  </si>
  <si>
    <t>Meaford, Municipality of</t>
  </si>
  <si>
    <t>Melancthon, Township of</t>
  </si>
  <si>
    <t>Merrickville-Wolford, Village of</t>
  </si>
  <si>
    <t>Middlesex Centre, Municipality of</t>
  </si>
  <si>
    <t>Middlesex, County of</t>
  </si>
  <si>
    <t>Midland, Town of</t>
  </si>
  <si>
    <t>Milton, Town of</t>
  </si>
  <si>
    <t>Minden Hills, Township of</t>
  </si>
  <si>
    <t>Minto, Town of</t>
  </si>
  <si>
    <t>Mississauga, City of</t>
  </si>
  <si>
    <t>Mississippi Mills, Municipality of</t>
  </si>
  <si>
    <t>Mono, Town of</t>
  </si>
  <si>
    <t>Montague, Township of</t>
  </si>
  <si>
    <t>Moonbeam, Township of</t>
  </si>
  <si>
    <t>Moosonee, Town of</t>
  </si>
  <si>
    <t>Morley, Township of</t>
  </si>
  <si>
    <t>Morris-Turnberry, Municipality of</t>
  </si>
  <si>
    <t>Mulmur, Township of</t>
  </si>
  <si>
    <t>Muskoka Lakes, Township of</t>
  </si>
  <si>
    <t>Muskoka, The District Municipality of</t>
  </si>
  <si>
    <t>Nairn &amp; Hyman, Township of</t>
  </si>
  <si>
    <t>Neebing, Municipality of</t>
  </si>
  <si>
    <t>New Tecumseth, Town of</t>
  </si>
  <si>
    <t>Newbury, Village of</t>
  </si>
  <si>
    <t>Newmarket, Town of</t>
  </si>
  <si>
    <t>Niagara Falls, City of</t>
  </si>
  <si>
    <t>Niagara, Region of</t>
  </si>
  <si>
    <t>Niagara-on-the-Lake, Town of</t>
  </si>
  <si>
    <t>Nipigon, Township of</t>
  </si>
  <si>
    <t>Nipissing, Township of</t>
  </si>
  <si>
    <t>Norfolk County</t>
  </si>
  <si>
    <t>North Algona Wilberforce, Township of</t>
  </si>
  <si>
    <t>North Bay, City of</t>
  </si>
  <si>
    <t>North Dumfries, Township of</t>
  </si>
  <si>
    <t>North Dundas, Township of</t>
  </si>
  <si>
    <t>North Frontenac, Township of</t>
  </si>
  <si>
    <t>North Glengarry, Township of</t>
  </si>
  <si>
    <t>North Grenville, Municipality of</t>
  </si>
  <si>
    <t>North Huron, Township of</t>
  </si>
  <si>
    <t>North Kawartha, Township of</t>
  </si>
  <si>
    <t>North Middlesex, Municipality of</t>
  </si>
  <si>
    <t>North Perth, Municipality of</t>
  </si>
  <si>
    <t>North Stormont, Township of</t>
  </si>
  <si>
    <t>Northeastern Manitoulin and the Islands, Town of</t>
  </si>
  <si>
    <t>Northern Bruce Peninsula, Municipality of</t>
  </si>
  <si>
    <t>Northumberland, County of</t>
  </si>
  <si>
    <t>Norwich, Township of</t>
  </si>
  <si>
    <t>O'Connor, Township of</t>
  </si>
  <si>
    <t>Oakville, Town of</t>
  </si>
  <si>
    <t>Oil Springs, Village of</t>
  </si>
  <si>
    <t>Oliver Paipoonge, Municipality of</t>
  </si>
  <si>
    <t>Opasatika, Township of</t>
  </si>
  <si>
    <t>Orangeville, Town of</t>
  </si>
  <si>
    <t>Orillia, City of</t>
  </si>
  <si>
    <t>Oro-Medonte, Township of</t>
  </si>
  <si>
    <t>Oshawa, City of</t>
  </si>
  <si>
    <t>Otonabee-South Monaghan, Township of</t>
  </si>
  <si>
    <t>Ottawa, City of</t>
  </si>
  <si>
    <t>Owen Sound, City of</t>
  </si>
  <si>
    <t>Oxford, County of</t>
  </si>
  <si>
    <t>Papineau-Cameron, Township of</t>
  </si>
  <si>
    <t>Parry Sound, Town of</t>
  </si>
  <si>
    <t>Peel, Region of</t>
  </si>
  <si>
    <t>Pelee, Township of</t>
  </si>
  <si>
    <t>Pelham, Town of</t>
  </si>
  <si>
    <t>Pembroke, City of</t>
  </si>
  <si>
    <t>Penetanguishene, Town of</t>
  </si>
  <si>
    <t>Perry, Township of</t>
  </si>
  <si>
    <t>Perth East, Township of</t>
  </si>
  <si>
    <t>Perth South, Township of</t>
  </si>
  <si>
    <t>Perth, County of</t>
  </si>
  <si>
    <t>Perth, Town of</t>
  </si>
  <si>
    <t>Petawawa, Town of</t>
  </si>
  <si>
    <t>Peterborough, City of</t>
  </si>
  <si>
    <t>Peterborough, County of</t>
  </si>
  <si>
    <t>Petrolia, Town of</t>
  </si>
  <si>
    <t>Pickering, City of</t>
  </si>
  <si>
    <t>Pickle Lake, Township of</t>
  </si>
  <si>
    <t>Plummer Additional, Township of</t>
  </si>
  <si>
    <t>Plympton-Wyoming, Town of</t>
  </si>
  <si>
    <t>Point Edward, Village of</t>
  </si>
  <si>
    <t>Port Colborne, City of</t>
  </si>
  <si>
    <t>Port Hope, Municipality of</t>
  </si>
  <si>
    <t>Powassan, Municipality of</t>
  </si>
  <si>
    <t>Prescott &amp; Russell, United Counties of</t>
  </si>
  <si>
    <t>Prescott, Town of</t>
  </si>
  <si>
    <t>Prince Edward, County of</t>
  </si>
  <si>
    <t>Prince, Township of</t>
  </si>
  <si>
    <t>Puslinch, Township of</t>
  </si>
  <si>
    <t>Quinte West, City of</t>
  </si>
  <si>
    <t>Rainy River, Town of</t>
  </si>
  <si>
    <t>Ramara, Township of</t>
  </si>
  <si>
    <t>Red Lake, Municipality of</t>
  </si>
  <si>
    <t>Red Rock, Township of</t>
  </si>
  <si>
    <t>Renfrew, County of</t>
  </si>
  <si>
    <t>Renfrew, Town of</t>
  </si>
  <si>
    <t>Richmond Hill, City of</t>
  </si>
  <si>
    <t>Rideau Lakes, Township of</t>
  </si>
  <si>
    <t>Russell, Township of</t>
  </si>
  <si>
    <t>Ryerson, Township of</t>
  </si>
  <si>
    <t>Sables-Spanish Rivers, Township of</t>
  </si>
  <si>
    <t>Sarnia, City of</t>
  </si>
  <si>
    <t>Saugeen Shores, Town of</t>
  </si>
  <si>
    <t>Sault Ste. Marie, City of</t>
  </si>
  <si>
    <t>Schreiber, Township of</t>
  </si>
  <si>
    <t>Scugog, Township of</t>
  </si>
  <si>
    <t>Seguin, Township of</t>
  </si>
  <si>
    <t>Selwyn, Township of</t>
  </si>
  <si>
    <t>Severn, Township of</t>
  </si>
  <si>
    <t>Shelburne, Town of</t>
  </si>
  <si>
    <t>Shuniah, Municipality of</t>
  </si>
  <si>
    <t>Simcoe, County of</t>
  </si>
  <si>
    <t>Sioux Lookout, Municipality of</t>
  </si>
  <si>
    <t>Sioux Narrows-Nestor Falls, Township of</t>
  </si>
  <si>
    <t>Smiths Falls, Town of</t>
  </si>
  <si>
    <t>Smooth Rock Falls, Town of</t>
  </si>
  <si>
    <t>South Algonquin, Township of</t>
  </si>
  <si>
    <t>South Bruce Peninsula, Town of</t>
  </si>
  <si>
    <t>South Bruce, Municipality of</t>
  </si>
  <si>
    <t>South Dundas, Municipality of</t>
  </si>
  <si>
    <t>South Frontenac, Township of</t>
  </si>
  <si>
    <t>South Glengarry, Township of</t>
  </si>
  <si>
    <t>South Huron, Municipality of</t>
  </si>
  <si>
    <t>South River, Village of</t>
  </si>
  <si>
    <t>South Stormont, Township of</t>
  </si>
  <si>
    <t>South-West Oxford, Township of</t>
  </si>
  <si>
    <t>Southgate, Township of</t>
  </si>
  <si>
    <t>Southwest Middlesex, Municipality of</t>
  </si>
  <si>
    <t>Southwold, Township of</t>
  </si>
  <si>
    <t>Spanish, Town of</t>
  </si>
  <si>
    <t>Springwater, Township of</t>
  </si>
  <si>
    <t>St. Catharines, City of</t>
  </si>
  <si>
    <t>St. Charles, Municipality of</t>
  </si>
  <si>
    <t>St. Clair, Township of</t>
  </si>
  <si>
    <t>St. Joseph, Township of</t>
  </si>
  <si>
    <t>St. Marys, Town of</t>
  </si>
  <si>
    <t>St. Thomas, City of</t>
  </si>
  <si>
    <t>Stirling-Rawdon, Township of</t>
  </si>
  <si>
    <t>Stone Mills, Township of</t>
  </si>
  <si>
    <t>Stormont, Dundas &amp; Glengarry, United Counties of</t>
  </si>
  <si>
    <t>Stratford, City of</t>
  </si>
  <si>
    <t>Strathroy-Caradoc, Municipality of</t>
  </si>
  <si>
    <t>Strong, Township of</t>
  </si>
  <si>
    <t>Sundridge, Village of</t>
  </si>
  <si>
    <t>Tarbutt, Township of</t>
  </si>
  <si>
    <t>Tay Valley Township</t>
  </si>
  <si>
    <t>Tay, Township of</t>
  </si>
  <si>
    <t>Tecumseh, Town of</t>
  </si>
  <si>
    <t>Tehkummah, Township of</t>
  </si>
  <si>
    <t>Temagami, Municipality of</t>
  </si>
  <si>
    <t>Temiskaming Shores, City of</t>
  </si>
  <si>
    <t>Terrace Bay, Township of</t>
  </si>
  <si>
    <t>Thames Centre, Municipality of</t>
  </si>
  <si>
    <t>The Archipelago, Township of</t>
  </si>
  <si>
    <t>The Blue Mountains, Town of</t>
  </si>
  <si>
    <t>The Nation Municipality</t>
  </si>
  <si>
    <t>The North Shore, Township of</t>
  </si>
  <si>
    <t>Thessalon, Town of</t>
  </si>
  <si>
    <t>Thornloe, Village of</t>
  </si>
  <si>
    <t>Thorold, City of</t>
  </si>
  <si>
    <t>Thunder Bay, City of</t>
  </si>
  <si>
    <t>Tillsonburg, Town of</t>
  </si>
  <si>
    <t>Timmins, City of</t>
  </si>
  <si>
    <t>Tiny, Township of</t>
  </si>
  <si>
    <t>Toronto, City of</t>
  </si>
  <si>
    <t>Trent Hills, Municipality of</t>
  </si>
  <si>
    <t>Trent Lakes, Municipality of</t>
  </si>
  <si>
    <t>Tudor and Cashel, Township of</t>
  </si>
  <si>
    <t>Tweed, Municipality of</t>
  </si>
  <si>
    <t>Tyendinaga, Township of</t>
  </si>
  <si>
    <t>Uxbridge, Township of</t>
  </si>
  <si>
    <t>Val Rita-Harty, Township of</t>
  </si>
  <si>
    <t>Vaughan, City of</t>
  </si>
  <si>
    <t>Wainfleet, Township of</t>
  </si>
  <si>
    <t>Warwick, Township of</t>
  </si>
  <si>
    <t>Wasaga Beach, Town of</t>
  </si>
  <si>
    <t>Waterloo, City of</t>
  </si>
  <si>
    <t>Waterloo, Region of</t>
  </si>
  <si>
    <t>Wawa, Municipality of</t>
  </si>
  <si>
    <t>Welland, City of</t>
  </si>
  <si>
    <t>Wellesley, Township of</t>
  </si>
  <si>
    <t>Wellington North, Township of</t>
  </si>
  <si>
    <t>Wellington, County of</t>
  </si>
  <si>
    <t>West Elgin, Municipality of</t>
  </si>
  <si>
    <t>West Grey, Municipality of</t>
  </si>
  <si>
    <t>West Lincoln, Township of</t>
  </si>
  <si>
    <t>West Nipissing, Municipality of</t>
  </si>
  <si>
    <t>West Perth, Municipality of</t>
  </si>
  <si>
    <t>Westport, Village of</t>
  </si>
  <si>
    <t>Whitby, Town of</t>
  </si>
  <si>
    <t>Whitchurch-Stouffville, Town of</t>
  </si>
  <si>
    <t>White River, Township of</t>
  </si>
  <si>
    <t>Whitestone, Municipality of</t>
  </si>
  <si>
    <t>Whitewater Region, Township of</t>
  </si>
  <si>
    <t>Wilmot, Township of</t>
  </si>
  <si>
    <t>Windsor, City of</t>
  </si>
  <si>
    <t>Wollaston, Township of</t>
  </si>
  <si>
    <t>Woodstock, City of</t>
  </si>
  <si>
    <t>Woolwich, Township of</t>
  </si>
  <si>
    <t>York, Regional Municipality of</t>
  </si>
  <si>
    <t>Zorra, Township of</t>
  </si>
  <si>
    <t>municipality_id</t>
  </si>
  <si>
    <t>elected</t>
  </si>
  <si>
    <t>votes</t>
  </si>
  <si>
    <t>percent</t>
  </si>
  <si>
    <t>Henry Hogg</t>
  </si>
  <si>
    <t>Marlean McLean</t>
  </si>
  <si>
    <t>Susan Clarke</t>
  </si>
  <si>
    <t>Acclaimed</t>
  </si>
  <si>
    <t>Scott W. Anderson</t>
  </si>
  <si>
    <t>Clay Birkett</t>
  </si>
  <si>
    <t>Floyd Pinto</t>
  </si>
  <si>
    <t>Michael Donohue</t>
  </si>
  <si>
    <t>Jack Kelly</t>
  </si>
  <si>
    <t>Shaun Collier</t>
  </si>
  <si>
    <t>Arthur Augustine</t>
  </si>
  <si>
    <t>Colin Hubble</t>
  </si>
  <si>
    <t>Garry Reader</t>
  </si>
  <si>
    <t>Mike Ford</t>
  </si>
  <si>
    <t>Michael Hammond</t>
  </si>
  <si>
    <t>Yves Laviolette</t>
  </si>
  <si>
    <t>Ren√© Beaulne</t>
  </si>
  <si>
    <t>Chantal Galipeau</t>
  </si>
  <si>
    <t>Marc Prudhomme</t>
  </si>
  <si>
    <t>Liz Danielsen</t>
  </si>
  <si>
    <t>Mike Lang</t>
  </si>
  <si>
    <t>John A. Logel</t>
  </si>
  <si>
    <t>Steve Gilchrist</t>
  </si>
  <si>
    <t>Gritt Koehl</t>
  </si>
  <si>
    <t>Chris Gerrits</t>
  </si>
  <si>
    <t>Heather Foster</t>
  </si>
  <si>
    <t>Michael Prue</t>
  </si>
  <si>
    <t>Frank Cerasa</t>
  </si>
  <si>
    <t>John Laframboise</t>
  </si>
  <si>
    <t>Bob Rozankovic</t>
  </si>
  <si>
    <t>Rod Ward</t>
  </si>
  <si>
    <t>Jean Marc Boileau</t>
  </si>
  <si>
    <t>Lisa McGee</t>
  </si>
  <si>
    <t>Walter Stack</t>
  </si>
  <si>
    <t>Mike Defalco</t>
  </si>
  <si>
    <t>Steve Hammell</t>
  </si>
  <si>
    <t>Glen McNeil</t>
  </si>
  <si>
    <t>Patrick Wilford</t>
  </si>
  <si>
    <t>Gregory Bloom</t>
  </si>
  <si>
    <t>Rodger Bonneau</t>
  </si>
  <si>
    <t>Brenda Reid</t>
  </si>
  <si>
    <t>Dave Ham</t>
  </si>
  <si>
    <t>Herb Scott</t>
  </si>
  <si>
    <t>John Bouwers</t>
  </si>
  <si>
    <t>Rob Ferguson</t>
  </si>
  <si>
    <t>Robbin Harper</t>
  </si>
  <si>
    <t>Jeff Shaver</t>
  </si>
  <si>
    <t>Doug Malanka</t>
  </si>
  <si>
    <t>Tom Mrakas</t>
  </si>
  <si>
    <t>Phiona Durrant</t>
  </si>
  <si>
    <t>Anna Lozyk Romeo</t>
  </si>
  <si>
    <t>Jack Couckuyt</t>
  </si>
  <si>
    <t>Tom Charlton</t>
  </si>
  <si>
    <t>Ted McDonald</t>
  </si>
  <si>
    <t>Vern Gorham</t>
  </si>
  <si>
    <t>Paul Jenkins</t>
  </si>
  <si>
    <t>Scott Munro</t>
  </si>
  <si>
    <t>Michael Anderson</t>
  </si>
  <si>
    <t>Alex Nuttall</t>
  </si>
  <si>
    <t>Andrew Gordon</t>
  </si>
  <si>
    <t>Weldon Hachey</t>
  </si>
  <si>
    <t>Rob Haverson</t>
  </si>
  <si>
    <t>Gerry Marshall</t>
  </si>
  <si>
    <t>Mike McCann</t>
  </si>
  <si>
    <t>Barry Ward</t>
  </si>
  <si>
    <t>Ed Ketchabaw</t>
  </si>
  <si>
    <t>Jon Culford</t>
  </si>
  <si>
    <t>Richard Kidd</t>
  </si>
  <si>
    <t>Neil Ellis</t>
  </si>
  <si>
    <t>Mitch Panciuk</t>
  </si>
  <si>
    <t>Kyle Thomson</t>
  </si>
  <si>
    <t>Bryan Barker</t>
  </si>
  <si>
    <t>Doug Bender</t>
  </si>
  <si>
    <t>Mark Peterson</t>
  </si>
  <si>
    <t>Sally Hagman</t>
  </si>
  <si>
    <t>Paul Klopp</t>
  </si>
  <si>
    <t>Narry Paquette</t>
  </si>
  <si>
    <t>Jules Gagne</t>
  </si>
  <si>
    <t>Randall McLaren</t>
  </si>
  <si>
    <t>Jennifer Murphy</t>
  </si>
  <si>
    <t>Leanne Panke</t>
  </si>
  <si>
    <t>Zig Mintha</t>
  </si>
  <si>
    <t>Jackie Agnew</t>
  </si>
  <si>
    <t>Rick Maloney</t>
  </si>
  <si>
    <t>Paul Campbell</t>
  </si>
  <si>
    <t>Mike Opara</t>
  </si>
  <si>
    <t>James Leduc</t>
  </si>
  <si>
    <t>Mauro Di Giovanni</t>
  </si>
  <si>
    <t>‚ÄãAntonio Garcia</t>
  </si>
  <si>
    <t>‚ÄãMichael Lotter</t>
  </si>
  <si>
    <t>Patrick Brown</t>
  </si>
  <si>
    <t>Vidya Sagar Gautam</t>
  </si>
  <si>
    <t>Nikki Kaur</t>
  </si>
  <si>
    <t>Prabh Kaur Mand</t>
  </si>
  <si>
    <t>Tony Moracci</t>
  </si>
  <si>
    <t>Bob Singh</t>
  </si>
  <si>
    <t>David Bailey</t>
  </si>
  <si>
    <t>David Swanson</t>
  </si>
  <si>
    <t>Shawn Pratt</t>
  </si>
  <si>
    <t>Kevin Davis</t>
  </si>
  <si>
    <t>Ryan Smith</t>
  </si>
  <si>
    <t>John Turmel</t>
  </si>
  <si>
    <t>Dave Wrobel</t>
  </si>
  <si>
    <t>David White</t>
  </si>
  <si>
    <t>Brian Ostrander</t>
  </si>
  <si>
    <t>Doug LeBlanc</t>
  </si>
  <si>
    <t>Walter Schummer</t>
  </si>
  <si>
    <t>Ted Smith</t>
  </si>
  <si>
    <t>Ryan Williams</t>
  </si>
  <si>
    <t>Chris Peabody</t>
  </si>
  <si>
    <t>Matt Wren</t>
  </si>
  <si>
    <t>David Ferguson</t>
  </si>
  <si>
    <t>James Armstrong</t>
  </si>
  <si>
    <t>Lory Patteri</t>
  </si>
  <si>
    <t>Jim McCulloch</t>
  </si>
  <si>
    <t>Valerie Jahn</t>
  </si>
  <si>
    <t>Andrea Budarick</t>
  </si>
  <si>
    <t>Rick Clements</t>
  </si>
  <si>
    <t>Chris Hope</t>
  </si>
  <si>
    <t>Cathy Still</t>
  </si>
  <si>
    <t>Marianne Meed Ward</t>
  </si>
  <si>
    <t>Jim Kerr</t>
  </si>
  <si>
    <t>Anne Marsden</t>
  </si>
  <si>
    <t>Steven Rieck</t>
  </si>
  <si>
    <t>William Tuck</t>
  </si>
  <si>
    <t>Ken Noland</t>
  </si>
  <si>
    <t>Annette Groves</t>
  </si>
  <si>
    <t>Jennifer Innis</t>
  </si>
  <si>
    <t>Robb Noon</t>
  </si>
  <si>
    <t>Gay Smylie</t>
  </si>
  <si>
    <t>Daryl Vaillancourt</t>
  </si>
  <si>
    <t>Richard Gould</t>
  </si>
  <si>
    <t>Ian Pennell</t>
  </si>
  <si>
    <t>Jan Liggett</t>
  </si>
  <si>
    <t>Kathryn McGarry</t>
  </si>
  <si>
    <t>Randy Carter</t>
  </si>
  <si>
    <t>Cody Botelho</t>
  </si>
  <si>
    <t>Edward Toby Randell</t>
  </si>
  <si>
    <t>Andreas Foustanellas</t>
  </si>
  <si>
    <t>Doug Black</t>
  </si>
  <si>
    <t>Susan Murphy</t>
  </si>
  <si>
    <t>Gary Bauer</t>
  </si>
  <si>
    <t>Elisabeth McWalter</t>
  </si>
  <si>
    <t>Randy Wallace</t>
  </si>
  <si>
    <t>Bonnie Adams</t>
  </si>
  <si>
    <t>Guy Labont√©</t>
  </si>
  <si>
    <t>Genevieve Lajoie</t>
  </si>
  <si>
    <t>Daniel Lafleur</t>
  </si>
  <si>
    <t>Matthew Graham</t>
  </si>
  <si>
    <t>Daryl Bennett</t>
  </si>
  <si>
    <t>Andrew Sloan</t>
  </si>
  <si>
    <t>Dennis Crevits</t>
  </si>
  <si>
    <t>Tom Marks</t>
  </si>
  <si>
    <t>Casey Siebenmorgen</t>
  </si>
  <si>
    <t>Frances L. Smith</t>
  </si>
  <si>
    <t>Jim Ginn</t>
  </si>
  <si>
    <t>David Jewitt</t>
  </si>
  <si>
    <t>Richard Stephens</t>
  </si>
  <si>
    <t>Steven Shaffer</t>
  </si>
  <si>
    <t>Maja Mielonen</t>
  </si>
  <si>
    <t>Tom Deline</t>
  </si>
  <si>
    <t>Shawn Watters</t>
  </si>
  <si>
    <t>Neil Dunsmore</t>
  </si>
  <si>
    <t>Bob Foster</t>
  </si>
  <si>
    <t>Kerry Stewart</t>
  </si>
  <si>
    <t>Normand Riopel</t>
  </si>
  <si>
    <t>Ryan Bignucolo</t>
  </si>
  <si>
    <t>James Gibson</t>
  </si>
  <si>
    <t>Sandra Dawn Parkin</t>
  </si>
  <si>
    <t>Darrin Canniff</t>
  </si>
  <si>
    <t>Andy Fisher</t>
  </si>
  <si>
    <t>William Pickard</t>
  </si>
  <si>
    <t>Scott Mackey</t>
  </si>
  <si>
    <t>Kent Nuhn</t>
  </si>
  <si>
    <t>Gail Degagne</t>
  </si>
  <si>
    <t>Mario Zanth</t>
  </si>
  <si>
    <t>Don Bouchard</t>
  </si>
  <si>
    <t>Adrian Foster</t>
  </si>
  <si>
    <t>Tom Dingwall</t>
  </si>
  <si>
    <t>Joe Neal</t>
  </si>
  <si>
    <t>Mirko Pejic</t>
  </si>
  <si>
    <t>Doug Measures</t>
  </si>
  <si>
    <t>Mita Gibson</t>
  </si>
  <si>
    <t>Mike Harrison</t>
  </si>
  <si>
    <t>Rod Prior</t>
  </si>
  <si>
    <t>Angela Adshead</t>
  </si>
  <si>
    <t>Lucas Cleveland</t>
  </si>
  <si>
    <t>John Henderson</t>
  </si>
  <si>
    <t>Peter Politis</t>
  </si>
  <si>
    <t>Denis Clement</t>
  </si>
  <si>
    <t>Brenda Jones</t>
  </si>
  <si>
    <t>Robert Brown</t>
  </si>
  <si>
    <t>Dan Cleroux</t>
  </si>
  <si>
    <t>Mitch Lafreniere</t>
  </si>
  <si>
    <t>Yvonne Hamlin</t>
  </si>
  <si>
    <t>Mariane McLeod</t>
  </si>
  <si>
    <t>Norm Sandberg</t>
  </si>
  <si>
    <t>Sheila Maxwell</t>
  </si>
  <si>
    <t>Suzanne Huot</t>
  </si>
  <si>
    <t>Justin Towndale</t>
  </si>
  <si>
    <t>Glen Grant</t>
  </si>
  <si>
    <t>James Leroux</t>
  </si>
  <si>
    <t>Jordan Poapst</t>
  </si>
  <si>
    <t>Mandy Martin</t>
  </si>
  <si>
    <t>Alan Broad</t>
  </si>
  <si>
    <t>Douglas Hartnell</t>
  </si>
  <si>
    <t>Suzanne D'Eon</t>
  </si>
  <si>
    <t>Dan Johnston</t>
  </si>
  <si>
    <t>Robert Wallace Beatty</t>
  </si>
  <si>
    <t>Heather Watson</t>
  </si>
  <si>
    <t>Jim Coyle</t>
  </si>
  <si>
    <t>Steve Fournier</t>
  </si>
  <si>
    <t>Jack B. Harrison</t>
  </si>
  <si>
    <t>Shayne MacKinnon</t>
  </si>
  <si>
    <t>Beverly Nantel</t>
  </si>
  <si>
    <t>John Henry</t>
  </si>
  <si>
    <t>Kurdil-Telt Patch</t>
  </si>
  <si>
    <t>Peter Neal</t>
  </si>
  <si>
    <t>Laurie Blaind Mackie</t>
  </si>
  <si>
    <t>Mike Hentz</t>
  </si>
  <si>
    <t>Phil Gibson</t>
  </si>
  <si>
    <t>Murray Fearrey</t>
  </si>
  <si>
    <t>Kevin Kahoot</t>
  </si>
  <si>
    <t>Pauline Rochefort</t>
  </si>
  <si>
    <t>Guy Gardhouse</t>
  </si>
  <si>
    <t>Virginia Hackson</t>
  </si>
  <si>
    <t>James R. Young</t>
  </si>
  <si>
    <t>Franco Colavecchia</t>
  </si>
  <si>
    <t>Robert Kirby</t>
  </si>
  <si>
    <t>Philip Schaefer</t>
  </si>
  <si>
    <t>Donald Edmiston</t>
  </si>
  <si>
    <t>Tory Deschamps</t>
  </si>
  <si>
    <t>Pat Sayeau</t>
  </si>
  <si>
    <t>Brant Burrow</t>
  </si>
  <si>
    <t>Dan Downey</t>
  </si>
  <si>
    <t>Chris Patrie</t>
  </si>
  <si>
    <t>Dan Marchisella</t>
  </si>
  <si>
    <t>Geraldine Robinson</t>
  </si>
  <si>
    <t>Mike Thomas</t>
  </si>
  <si>
    <t>Harold McQuaker</t>
  </si>
  <si>
    <t>Jerry Mikovitch</t>
  </si>
  <si>
    <t>Nina Wallace</t>
  </si>
  <si>
    <t>Kevin Marriott</t>
  </si>
  <si>
    <t>Michael Dehn</t>
  </si>
  <si>
    <t>Rob Smith</t>
  </si>
  <si>
    <t>Douglas Gervais</t>
  </si>
  <si>
    <t>Dennis Lendrum</t>
  </si>
  <si>
    <t>Ron Piche</t>
  </si>
  <si>
    <t>Maureen Van Alstine</t>
  </si>
  <si>
    <t>Sandie Macdonald</t>
  </si>
  <si>
    <t>Sherry Bondy</t>
  </si>
  <si>
    <t>Richard Meloche</t>
  </si>
  <si>
    <t>Derek Mundle</t>
  </si>
  <si>
    <t>Dennis Purcell</t>
  </si>
  <si>
    <t>Madeleine Tremblay</t>
  </si>
  <si>
    <t>Robert Courchesne</t>
  </si>
  <si>
    <t>Wayne H. Redekop</t>
  </si>
  <si>
    <t>Daniel Leo Favero</t>
  </si>
  <si>
    <t>Peter Taras</t>
  </si>
  <si>
    <t>Andrew Hallikas</t>
  </si>
  <si>
    <t>Ken Perry</t>
  </si>
  <si>
    <t>Gisele Pageau</t>
  </si>
  <si>
    <t>Roger Haley</t>
  </si>
  <si>
    <t>Judith Anne Greenwood-Speers</t>
  </si>
  <si>
    <t>Barbara Springgay</t>
  </si>
  <si>
    <t>Randy Rixten</t>
  </si>
  <si>
    <t>John Beddows</t>
  </si>
  <si>
    <t>Ted Lojko</t>
  </si>
  <si>
    <t>Greg Truesdell</t>
  </si>
  <si>
    <t>Paul Binnendyk</t>
  </si>
  <si>
    <t>Peter Koetsier</t>
  </si>
  <si>
    <t>Sue Carleton</t>
  </si>
  <si>
    <t>Dwight Burley</t>
  </si>
  <si>
    <t>Scott Catto</t>
  </si>
  <si>
    <t>Margaret Quirk</t>
  </si>
  <si>
    <t>George Sheffield</t>
  </si>
  <si>
    <t>Ralph Hirmann</t>
  </si>
  <si>
    <t>Jeffrey Cathcart</t>
  </si>
  <si>
    <t>Frank Sebo</t>
  </si>
  <si>
    <t>Boris Godzinevski</t>
  </si>
  <si>
    <t>Wendy Wright</t>
  </si>
  <si>
    <t>Myles Murdock</t>
  </si>
  <si>
    <t>Matt Hoy</t>
  </si>
  <si>
    <t>Lee Hayden</t>
  </si>
  <si>
    <t>Ron Lane</t>
  </si>
  <si>
    <t>Maureen ‚ÄúMO‚Äù Armstrong</t>
  </si>
  <si>
    <t>Steve Soloman</t>
  </si>
  <si>
    <t>Heidi Lorenz</t>
  </si>
  <si>
    <t>Marc Mantha</t>
  </si>
  <si>
    <t>Terry Pilger</t>
  </si>
  <si>
    <t>Rob Weir</t>
  </si>
  <si>
    <t>Deborah Giffin</t>
  </si>
  <si>
    <t>Jim Hemlin</t>
  </si>
  <si>
    <t>Lucie Perrier</t>
  </si>
  <si>
    <t>Terry Richardson</t>
  </si>
  <si>
    <t>Paul Lefebvre</t>
  </si>
  <si>
    <t>Brian Bigger</t>
  </si>
  <si>
    <t>Evelyn Dutrisac</t>
  </si>
  <si>
    <t>Don Gravelle</t>
  </si>
  <si>
    <t>Bob Johnston</t>
  </si>
  <si>
    <t>Devin Labranche</t>
  </si>
  <si>
    <t>J. David Popescu</t>
  </si>
  <si>
    <t>Miranda Rocca-Circelli</t>
  </si>
  <si>
    <t>Mila Wong</t>
  </si>
  <si>
    <t>James McPherson</t>
  </si>
  <si>
    <t>Paul McQueen</t>
  </si>
  <si>
    <t>Don Alp</t>
  </si>
  <si>
    <t>Danielle Valiquette</t>
  </si>
  <si>
    <t>Jeff Jordan</t>
  </si>
  <si>
    <t>John Dunstall</t>
  </si>
  <si>
    <t>Cam Guthrie</t>
  </si>
  <si>
    <t>William Albabish</t>
  </si>
  <si>
    <t>Danny Drew</t>
  </si>
  <si>
    <t>John Edward Krusky</t>
  </si>
  <si>
    <t>Shelagh McFarlane</t>
  </si>
  <si>
    <t>Nicholas A Ross</t>
  </si>
  <si>
    <t>Chris White</t>
  </si>
  <si>
    <t>Shelley Ann Bentley</t>
  </si>
  <si>
    <t>Jennifer Gilmour</t>
  </si>
  <si>
    <t>Ken Hewitt</t>
  </si>
  <si>
    <t>Dick Passmore</t>
  </si>
  <si>
    <t>Jake Vandendool</t>
  </si>
  <si>
    <t>Ann Lawlor</t>
  </si>
  <si>
    <t>Bryan Lewis</t>
  </si>
  <si>
    <t>Norm Paulsen</t>
  </si>
  <si>
    <t>Robert Gottardi</t>
  </si>
  <si>
    <t>Ken Paige</t>
  </si>
  <si>
    <t>Gary Carr</t>
  </si>
  <si>
    <t>Andrea Grebenc</t>
  </si>
  <si>
    <t>Jane McKenna</t>
  </si>
  <si>
    <t>Andrea Horwath</t>
  </si>
  <si>
    <t>Keanin Loomis</t>
  </si>
  <si>
    <t>Ejaz Butt</t>
  </si>
  <si>
    <t>Bob Bratina</t>
  </si>
  <si>
    <t>Solomon Ikhuiwu</t>
  </si>
  <si>
    <t>Paul Fromm</t>
  </si>
  <si>
    <t>Hermiz Ishaya</t>
  </si>
  <si>
    <t>Michael Pattison</t>
  </si>
  <si>
    <t>Jim Davis</t>
  </si>
  <si>
    <t>Scott Jibb</t>
  </si>
  <si>
    <t>Sue Paterson</t>
  </si>
  <si>
    <t>Rob McKean</t>
  </si>
  <si>
    <t>Pauline Archambault</t>
  </si>
  <si>
    <t>Chantal Despres</t>
  </si>
  <si>
    <t>Richard McLean</t>
  </si>
  <si>
    <t>Tony Fitzgerald</t>
  </si>
  <si>
    <t>Dorothy Gerrow</t>
  </si>
  <si>
    <t>Frank Hickey</t>
  </si>
  <si>
    <t>Jim Martin</t>
  </si>
  <si>
    <t>Rolf Joss</t>
  </si>
  <si>
    <t>Robert Lefebvre</t>
  </si>
  <si>
    <t>Paula Assaly</t>
  </si>
  <si>
    <t>Debbi Grills</t>
  </si>
  <si>
    <t>Robert Reid</t>
  </si>
  <si>
    <t>Roger Sigouin</t>
  </si>
  <si>
    <t>Edward Williamson</t>
  </si>
  <si>
    <t>Dave Burton</t>
  </si>
  <si>
    <t>Cheryl Ellis</t>
  </si>
  <si>
    <t>Laurie Bolesworth</t>
  </si>
  <si>
    <t>Robert Hope</t>
  </si>
  <si>
    <t>Rodney Wood</t>
  </si>
  <si>
    <t>Cheryl Fort</t>
  </si>
  <si>
    <t>David M. Bennett</t>
  </si>
  <si>
    <t>Doug Harding</t>
  </si>
  <si>
    <t>Larry Craig</t>
  </si>
  <si>
    <t>Nancy Alcock</t>
  </si>
  <si>
    <t>Stephen Hernen</t>
  </si>
  <si>
    <t>Reuben Pyette-Bouillon</t>
  </si>
  <si>
    <t>Tim Withey</t>
  </si>
  <si>
    <t>Bernie MacLellan</t>
  </si>
  <si>
    <t>Nancy Craig</t>
  </si>
  <si>
    <t>Matthew Seabrook</t>
  </si>
  <si>
    <t>Georges Bilodeau</t>
  </si>
  <si>
    <t>Don Murray</t>
  </si>
  <si>
    <t>Roxy Bergman</t>
  </si>
  <si>
    <t>Angela Thompkins</t>
  </si>
  <si>
    <t>Bill Gascon</t>
  </si>
  <si>
    <t>Penny Lucas</t>
  </si>
  <si>
    <t>Brian Petrie</t>
  </si>
  <si>
    <t>Ted Comiskey</t>
  </si>
  <si>
    <t>Tim Lobzun</t>
  </si>
  <si>
    <t>Lynn Dollin</t>
  </si>
  <si>
    <t>Daniel Davidson</t>
  </si>
  <si>
    <t>Tory Delaurier</t>
  </si>
  <si>
    <t>Roger Hardy</t>
  </si>
  <si>
    <t>Rodger Donaldson</t>
  </si>
  <si>
    <t>Terry Fiset</t>
  </si>
  <si>
    <t>Fred Pritchard</t>
  </si>
  <si>
    <t>Jim Young</t>
  </si>
  <si>
    <t>Mark Henderson</t>
  </si>
  <si>
    <t>Brian Dukes</t>
  </si>
  <si>
    <t>Reginald McKinnon</t>
  </si>
  <si>
    <t>Brian McCabe</t>
  </si>
  <si>
    <t>David Plourde</t>
  </si>
  <si>
    <t>Doug Elmslie</t>
  </si>
  <si>
    <t>William Denby</t>
  </si>
  <si>
    <t>Pat Dunn</t>
  </si>
  <si>
    <t>Faye McGee</t>
  </si>
  <si>
    <t>Jim Riches</t>
  </si>
  <si>
    <t>Kathleen Seymour-Fagan</t>
  </si>
  <si>
    <t>Cheryl Philip</t>
  </si>
  <si>
    <t>Douglas Boyce</t>
  </si>
  <si>
    <t>Lance Thrale</t>
  </si>
  <si>
    <t>Andrew Poirier</t>
  </si>
  <si>
    <t>David Byers Kitt</t>
  </si>
  <si>
    <t>Andy Scribilo</t>
  </si>
  <si>
    <t>Terry Phillips</t>
  </si>
  <si>
    <t>David Mayville</t>
  </si>
  <si>
    <t>Janice Tiedje</t>
  </si>
  <si>
    <t>Michael Reider</t>
  </si>
  <si>
    <t>Kenneth Craig</t>
  </si>
  <si>
    <t>Laura Haight</t>
  </si>
  <si>
    <t>Steve Pellegrini</t>
  </si>
  <si>
    <t>Bryan Paterson</t>
  </si>
  <si>
    <t>Tina Fraser</t>
  </si>
  <si>
    <t>Skyler McArthur-O‚ÄôBlenes</t>
  </si>
  <si>
    <t>Ivan Stoiljkovic</t>
  </si>
  <si>
    <t>Dennis Rogers</t>
  </si>
  <si>
    <t>Laura Lucier</t>
  </si>
  <si>
    <t>Tamara Stomp</t>
  </si>
  <si>
    <t>Stacy Wight</t>
  </si>
  <si>
    <t>Don Snow</t>
  </si>
  <si>
    <t>Berry Vrbanovic</t>
  </si>
  <si>
    <t>Rehman-Ullah Khan</t>
  </si>
  <si>
    <t>Manikantan Nair</t>
  </si>
  <si>
    <t>Val Neekman</t>
  </si>
  <si>
    <t>Milos Sokollu Posavljak</t>
  </si>
  <si>
    <t>Lucille MacDonald</t>
  </si>
  <si>
    <t>Kenneth Hyatt</t>
  </si>
  <si>
    <t>Emily Watson</t>
  </si>
  <si>
    <t>Crystal Meloche</t>
  </si>
  <si>
    <t>Shawn Evoy</t>
  </si>
  <si>
    <t>Frank Turco</t>
  </si>
  <si>
    <t>Terry Glover</t>
  </si>
  <si>
    <t>Linda Thompson</t>
  </si>
  <si>
    <t>Colleen Fadden</t>
  </si>
  <si>
    <t>Tracey Bailey</t>
  </si>
  <si>
    <t>Tom Bain</t>
  </si>
  <si>
    <t>Doug Cook</t>
  </si>
  <si>
    <t>Marilyn Smith</t>
  </si>
  <si>
    <t>Peter McLaren</t>
  </si>
  <si>
    <t>James Parsons</t>
  </si>
  <si>
    <t>Wesley Pugh</t>
  </si>
  <si>
    <t>Patricia Patty Quinn</t>
  </si>
  <si>
    <t>Sharon Gadoury-East</t>
  </si>
  <si>
    <t>Francine Blowe</t>
  </si>
  <si>
    <t>Anne Giardini</t>
  </si>
  <si>
    <t>Steve Bennett</t>
  </si>
  <si>
    <t>Hilda MacDonald</t>
  </si>
  <si>
    <t>Chris Biron</t>
  </si>
  <si>
    <t>Jimmy Simoni</t>
  </si>
  <si>
    <t>Corinna Smith-Gatcke</t>
  </si>
  <si>
    <t>Kimberly Carson</t>
  </si>
  <si>
    <t>Carl Stefanski</t>
  </si>
  <si>
    <t>Sandra Easton</t>
  </si>
  <si>
    <t>Josh Morgan</t>
  </si>
  <si>
    <t>Brandon Ellis</t>
  </si>
  <si>
    <t>Daniel Jeffery</t>
  </si>
  <si>
    <t>Dan Lenart</t>
  </si>
  <si>
    <t>Norman Robert Miles</t>
  </si>
  <si>
    <t>Carlos Murray</t>
  </si>
  <si>
    <t>Johanne Nichols</t>
  </si>
  <si>
    <t>Sean O'Connell</t>
  </si>
  <si>
    <t>Khalil Ramal</t>
  </si>
  <si>
    <t>Sandie Thomas</t>
  </si>
  <si>
    <t>Jim Jamie Hegadorn</t>
  </si>
  <si>
    <t>Penny Porter</t>
  </si>
  <si>
    <t>Cathy Burghardt-Jesson</t>
  </si>
  <si>
    <t>Allan Cunningham</t>
  </si>
  <si>
    <t>Lynn Watson</t>
  </si>
  <si>
    <t>Lynda Carleton</t>
  </si>
  <si>
    <t>Bart Wood</t>
  </si>
  <si>
    <t>Gord Griffiths</t>
  </si>
  <si>
    <t>Garry Parkes</t>
  </si>
  <si>
    <t>Mark Willmer</t>
  </si>
  <si>
    <t>Roger Prince</t>
  </si>
  <si>
    <t>Loyde Blackburn</t>
  </si>
  <si>
    <t>Matthew Walker</t>
  </si>
  <si>
    <t>Sam Dunnett</t>
  </si>
  <si>
    <t>Michael Gebhardt</t>
  </si>
  <si>
    <t>Dominique Gigu√®re</t>
  </si>
  <si>
    <t>Jim Moffat</t>
  </si>
  <si>
    <t>John MacEachern</t>
  </si>
  <si>
    <t>Margaret Hartling</t>
  </si>
  <si>
    <t>Gregg Davidson</t>
  </si>
  <si>
    <t>Rick Dumas</t>
  </si>
  <si>
    <t>Frank Scarpitti</t>
  </si>
  <si>
    <t>Don Hamilton</t>
  </si>
  <si>
    <t>Ned Whynott</t>
  </si>
  <si>
    <t>Jan O'Neill</t>
  </si>
  <si>
    <t>Bonnie Danes</t>
  </si>
  <si>
    <t>Mark Stickel</t>
  </si>
  <si>
    <t>Anne Commando-Dub√©</t>
  </si>
  <si>
    <t>Raymond A. Belanger</t>
  </si>
  <si>
    <t>Marie Johanne Goyette</t>
  </si>
  <si>
    <t>Peter Murphy</t>
  </si>
  <si>
    <t>Marc Dupuis</t>
  </si>
  <si>
    <t>Gaetan Garneau</t>
  </si>
  <si>
    <t>Dale Robinson</t>
  </si>
  <si>
    <t>Mike Barker</t>
  </si>
  <si>
    <t>Stephen McLean</t>
  </si>
  <si>
    <t>Linda Lamarre</t>
  </si>
  <si>
    <t>Matti Matt Reimer</t>
  </si>
  <si>
    <t>David Moore</t>
  </si>
  <si>
    <t>Michel Richard</t>
  </si>
  <si>
    <t>Ron Harrison</t>
  </si>
  <si>
    <t>Glynn Robinson</t>
  </si>
  <si>
    <t>Angela Friesen</t>
  </si>
  <si>
    <t>Mark Mackenzie</t>
  </si>
  <si>
    <t>Tom Peckett</t>
  </si>
  <si>
    <t>Oliver Jacob</t>
  </si>
  <si>
    <t>Ross Kentner</t>
  </si>
  <si>
    <t>Paul Vickers</t>
  </si>
  <si>
    <t>Darren White</t>
  </si>
  <si>
    <t>Wayne Hannon</t>
  </si>
  <si>
    <t>Michael Cameron</t>
  </si>
  <si>
    <t>Anne Barr</t>
  </si>
  <si>
    <t>Doug Struthers</t>
  </si>
  <si>
    <t>Aina DeViet</t>
  </si>
  <si>
    <t>William Bill Gordon</t>
  </si>
  <si>
    <t>Jonathan Main</t>
  </si>
  <si>
    <t>Ute Schmid-Jones</t>
  </si>
  <si>
    <t>Stewart Strathearn</t>
  </si>
  <si>
    <t>Gord Krantz</t>
  </si>
  <si>
    <t>Saba Ishaq</t>
  </si>
  <si>
    <t>Zee Hamid</t>
  </si>
  <si>
    <t>Rajiv Dhawan</t>
  </si>
  <si>
    <t>Bob Carter</t>
  </si>
  <si>
    <t>Dave Turton</t>
  </si>
  <si>
    <t>Bonnie Crombie</t>
  </si>
  <si>
    <t>David Shaw</t>
  </si>
  <si>
    <t>Derek Ramkissoon</t>
  </si>
  <si>
    <t>George Tavares</t>
  </si>
  <si>
    <t>Mohsin Khan</t>
  </si>
  <si>
    <t>Melodie J. Petty</t>
  </si>
  <si>
    <t>Bobbie Taffe</t>
  </si>
  <si>
    <t>Jayesh Trivedi</t>
  </si>
  <si>
    <t>Christa Lowry</t>
  </si>
  <si>
    <t>John Creelman</t>
  </si>
  <si>
    <t>Karen Francis Jennings</t>
  </si>
  <si>
    <t>Vince Carroll</t>
  </si>
  <si>
    <t>Klaas VanDerMeer</t>
  </si>
  <si>
    <t>Eric Cote</t>
  </si>
  <si>
    <t>Nicole Fortier-Levesque</t>
  </si>
  <si>
    <t>Wayne Taipale</t>
  </si>
  <si>
    <t>Randy Cota</t>
  </si>
  <si>
    <t>Jennifer Tozer</t>
  </si>
  <si>
    <t>Telford Advent</t>
  </si>
  <si>
    <t>George Heyens</t>
  </si>
  <si>
    <t>Jamie Heffer</t>
  </si>
  <si>
    <t>Janet Horner</t>
  </si>
  <si>
    <t>Peter Kelley</t>
  </si>
  <si>
    <t>Phil Harding</t>
  </si>
  <si>
    <t>Amy Mazey</t>
  </si>
  <si>
    <t>Seppo Vataja</t>
  </si>
  <si>
    <t>Mark Thibert</t>
  </si>
  <si>
    <t>Ziggy Polkowski</t>
  </si>
  <si>
    <t>Richard Norcross</t>
  </si>
  <si>
    <t>Donna Jebb</t>
  </si>
  <si>
    <t>Tony Veltri</t>
  </si>
  <si>
    <t>Dianne Brewer</t>
  </si>
  <si>
    <t>John Taylor</t>
  </si>
  <si>
    <t>Jim Diodati</t>
  </si>
  <si>
    <t>Grant Hall</t>
  </si>
  <si>
    <t>Sandra Marie Mac Kinnon</t>
  </si>
  <si>
    <t>Muhammad Shafique</t>
  </si>
  <si>
    <t>Connie Topolinsky</t>
  </si>
  <si>
    <t>Roland Weeks</t>
  </si>
  <si>
    <t>Joe White</t>
  </si>
  <si>
    <t>Gary Zalepa</t>
  </si>
  <si>
    <t>Betty Disero</t>
  </si>
  <si>
    <t>Vaughn Goettler</t>
  </si>
  <si>
    <t>Suzanne Kukko</t>
  </si>
  <si>
    <t>James Foulds</t>
  </si>
  <si>
    <t>Tom Piper</t>
  </si>
  <si>
    <t>Amy Martin</t>
  </si>
  <si>
    <t>Ian Rabbitts</t>
  </si>
  <si>
    <t>David Bate</t>
  </si>
  <si>
    <t>Kristal Chopp</t>
  </si>
  <si>
    <t>Bill Culver</t>
  </si>
  <si>
    <t>James Andrew Brose</t>
  </si>
  <si>
    <t>Deborah Farr</t>
  </si>
  <si>
    <t>Peter Chirico</t>
  </si>
  <si>
    <t>Johanne Brousseau</t>
  </si>
  <si>
    <t>Leslie McVeety</t>
  </si>
  <si>
    <t>Sue Foxton</t>
  </si>
  <si>
    <t>Tony Fraser</t>
  </si>
  <si>
    <t>Gerry Lichty</t>
  </si>
  <si>
    <t>Ron Higgins</t>
  </si>
  <si>
    <t>Jamie MacDonald</t>
  </si>
  <si>
    <t>Nancy Peckford</t>
  </si>
  <si>
    <t>Colleen Lynas</t>
  </si>
  <si>
    <t>Paul Heffer</t>
  </si>
  <si>
    <t>Bernie Bailey</t>
  </si>
  <si>
    <t>Ranko Markeljevic</t>
  </si>
  <si>
    <t>Trevor Seip</t>
  </si>
  <si>
    <t>Carolyn Amyotte</t>
  </si>
  <si>
    <t>Brian Ropp</t>
  </si>
  <si>
    <t>Todd Kasenberg</t>
  </si>
  <si>
    <t>Julian George</t>
  </si>
  <si>
    <t>Francois Landry</t>
  </si>
  <si>
    <t>Roxane Villeneuve</t>
  </si>
  <si>
    <t>Al MacNevin</t>
  </si>
  <si>
    <t>Milton McIver</t>
  </si>
  <si>
    <t>Karen Phillips</t>
  </si>
  <si>
    <t>Jim Palmer</t>
  </si>
  <si>
    <t>Lynne DePlancke</t>
  </si>
  <si>
    <t>Tyler Zacher-King</t>
  </si>
  <si>
    <t>Jim Vezina</t>
  </si>
  <si>
    <t>Rob Burton</t>
  </si>
  <si>
    <t>Julia Hanna</t>
  </si>
  <si>
    <t>Jack Kukolic</t>
  </si>
  <si>
    <t>Ian Veen</t>
  </si>
  <si>
    <t>Lucy Kloosterhuis</t>
  </si>
  <si>
    <t>Brandon Postuma</t>
  </si>
  <si>
    <t>Rick Potter</t>
  </si>
  <si>
    <t>Jacques Dorval</t>
  </si>
  <si>
    <t>Lisa Post</t>
  </si>
  <si>
    <t>Jeffrey Wallace Patterson</t>
  </si>
  <si>
    <t>Kim Reid</t>
  </si>
  <si>
    <t>Jeremy Williams</t>
  </si>
  <si>
    <t>Donald McIsaac</t>
  </si>
  <si>
    <t>Mason Ainsworth</t>
  </si>
  <si>
    <t>John Edward Maxwell</t>
  </si>
  <si>
    <t>Randy Greenlaw</t>
  </si>
  <si>
    <t>Harry Hughes</t>
  </si>
  <si>
    <t>Dan Carter</t>
  </si>
  <si>
    <t>Joe Ingino</t>
  </si>
  <si>
    <t>Sara Lear</t>
  </si>
  <si>
    <t>Joe Taylor</t>
  </si>
  <si>
    <t>Mark Sutcliffe</t>
  </si>
  <si>
    <t>Brandon Bay</t>
  </si>
  <si>
    <t>Bob Chiarelli</t>
  </si>
  <si>
    <t>Bernard Couchman</t>
  </si>
  <si>
    <t>Graham MacDonald</t>
  </si>
  <si>
    <t>Ade Olumide</t>
  </si>
  <si>
    <t>Param Singh</t>
  </si>
  <si>
    <t>Mike Maguire</t>
  </si>
  <si>
    <t>Celine Debassige</t>
  </si>
  <si>
    <t>Gregory Jreg Guevara</t>
  </si>
  <si>
    <t>Nour Kadri</t>
  </si>
  <si>
    <t>Zed Chebib</t>
  </si>
  <si>
    <t>Jacob Solomon</t>
  </si>
  <si>
    <t>Catherine McKenney</t>
  </si>
  <si>
    <t>Ian Boddy</t>
  </si>
  <si>
    <t>Richard Thomas</t>
  </si>
  <si>
    <t>Robert Corriveau</t>
  </si>
  <si>
    <t>Jamie McGarvey</t>
  </si>
  <si>
    <t>Vanessa Backman</t>
  </si>
  <si>
    <t>Eric Hansman</t>
  </si>
  <si>
    <t>Cathy Miller</t>
  </si>
  <si>
    <t>Larry Bailey</t>
  </si>
  <si>
    <t>Marvin Junkin</t>
  </si>
  <si>
    <t>Frank Adamson</t>
  </si>
  <si>
    <t>Ron Gervais</t>
  </si>
  <si>
    <t>Douglas Rawson</t>
  </si>
  <si>
    <t>Jill M. St. Amant</t>
  </si>
  <si>
    <t>Norm Hofstetter</t>
  </si>
  <si>
    <t>Rhonda Ehgoetz</t>
  </si>
  <si>
    <t>Brenda Nurse</t>
  </si>
  <si>
    <t>Jim Aitcheson</t>
  </si>
  <si>
    <t>Judy Brown</t>
  </si>
  <si>
    <t>Stephanie Drummond</t>
  </si>
  <si>
    <t>John Fenik</t>
  </si>
  <si>
    <t>Gary Serviss</t>
  </si>
  <si>
    <t>Jody Anne McDonald</t>
  </si>
  <si>
    <t>Jeff Leal</t>
  </si>
  <si>
    <t>Henry Clarke</t>
  </si>
  <si>
    <t>Victor Kreuz</t>
  </si>
  <si>
    <t>Brian Lumsden</t>
  </si>
  <si>
    <t>Stephen Wright</t>
  </si>
  <si>
    <t>Brad Loosley</t>
  </si>
  <si>
    <t>Richard Poore</t>
  </si>
  <si>
    <t>Kevin Ashe</t>
  </si>
  <si>
    <t>Janice Frampton</t>
  </si>
  <si>
    <t>Bradley Nazar</t>
  </si>
  <si>
    <t>James Dalzell</t>
  </si>
  <si>
    <t>Robyn Makela</t>
  </si>
  <si>
    <t>Robert Rasmussen</t>
  </si>
  <si>
    <t>Beth West</t>
  </si>
  <si>
    <t>William Jordan</t>
  </si>
  <si>
    <t>Gary Atkinson</t>
  </si>
  <si>
    <t>Tim Wilkins</t>
  </si>
  <si>
    <t>Muriel Wright</t>
  </si>
  <si>
    <t>Bev Hand</t>
  </si>
  <si>
    <t>Bill Steele</t>
  </si>
  <si>
    <t>Charles Steele</t>
  </si>
  <si>
    <t>Olena Hankivsky</t>
  </si>
  <si>
    <t>Laurie Carr</t>
  </si>
  <si>
    <t>Angela Grogan</t>
  </si>
  <si>
    <t>Jeff Lees</t>
  </si>
  <si>
    <t>Peter McIsaac</t>
  </si>
  <si>
    <t>Peter Brushey</t>
  </si>
  <si>
    <t>Gauri Shankar</t>
  </si>
  <si>
    <t>Steve Ferguson</t>
  </si>
  <si>
    <t>Diane O'Brien</t>
  </si>
  <si>
    <t>Kyle Mayne</t>
  </si>
  <si>
    <t>Terry Shortt</t>
  </si>
  <si>
    <t>Enzo Palumbo</t>
  </si>
  <si>
    <t>Ken Lamming</t>
  </si>
  <si>
    <t>James Seeley</t>
  </si>
  <si>
    <t>Jim Harrison</t>
  </si>
  <si>
    <t>Claudor du-Lude</t>
  </si>
  <si>
    <t>Karen Sharpe</t>
  </si>
  <si>
    <t>Deborah Ewald</t>
  </si>
  <si>
    <t>Basil Clarke</t>
  </si>
  <si>
    <t>Marg Sharpe</t>
  </si>
  <si>
    <t>Russ Cole</t>
  </si>
  <si>
    <t>Fred Mota</t>
  </si>
  <si>
    <t>Dean Martin</t>
  </si>
  <si>
    <t>Darquise Robinson</t>
  </si>
  <si>
    <t>Tom Sidney</t>
  </si>
  <si>
    <t>Kathryn E. Windle</t>
  </si>
  <si>
    <t>Sandi Heins</t>
  </si>
  <si>
    <t>Michael Coulas</t>
  </si>
  <si>
    <t>Callum Scott</t>
  </si>
  <si>
    <t>David West</t>
  </si>
  <si>
    <t>Domenic Bardari</t>
  </si>
  <si>
    <t>Holo Devnani</t>
  </si>
  <si>
    <t>Carmine Perrelli</t>
  </si>
  <si>
    <t>Arie Hoogenboom</t>
  </si>
  <si>
    <t>Carolyn Bresee</t>
  </si>
  <si>
    <t>Pierre Leroux</t>
  </si>
  <si>
    <t>George Douglas Sterling</t>
  </si>
  <si>
    <t>Penny Brandt</t>
  </si>
  <si>
    <t>Trevor James</t>
  </si>
  <si>
    <t>Kevin Burke</t>
  </si>
  <si>
    <t>Marty Martel</t>
  </si>
  <si>
    <t>Robert Stankie</t>
  </si>
  <si>
    <t>Mike Bradley</t>
  </si>
  <si>
    <t>Nathan Colquhoun</t>
  </si>
  <si>
    <t>Luke Charbonneau</t>
  </si>
  <si>
    <t>Matthew Shoemaker</t>
  </si>
  <si>
    <t>Ozzie Grandinetti</t>
  </si>
  <si>
    <t>Donna Hilsinger</t>
  </si>
  <si>
    <t>Tobin Kern</t>
  </si>
  <si>
    <t>Robert Peace</t>
  </si>
  <si>
    <t>Kevin Mooney Mullins</t>
  </si>
  <si>
    <t>Adam Cherry</t>
  </si>
  <si>
    <t>Dominic Commisso</t>
  </si>
  <si>
    <t>Kim Krause</t>
  </si>
  <si>
    <t>Wilma Wotten</t>
  </si>
  <si>
    <t>Ann MacDiarmid</t>
  </si>
  <si>
    <t>Sherry Senis</t>
  </si>
  <si>
    <t>Mike Burkett</t>
  </si>
  <si>
    <t>Mark Gibbons</t>
  </si>
  <si>
    <t>Wade Mills</t>
  </si>
  <si>
    <t>Wendy Landry</t>
  </si>
  <si>
    <t>Doug Lawrance</t>
  </si>
  <si>
    <t>Gale Black</t>
  </si>
  <si>
    <t>Shawn Pankow</t>
  </si>
  <si>
    <t>Justin Duhamel</t>
  </si>
  <si>
    <t>Patrick Roberts</t>
  </si>
  <si>
    <t>Sue Perras</t>
  </si>
  <si>
    <t>Kevin Somer</t>
  </si>
  <si>
    <t>Ethel Lavalley</t>
  </si>
  <si>
    <t>Barney Baker</t>
  </si>
  <si>
    <t>Bongo Bongo</t>
  </si>
  <si>
    <t>Garry Michi</t>
  </si>
  <si>
    <t>Donald E Tedford</t>
  </si>
  <si>
    <t>Janice Jackson</t>
  </si>
  <si>
    <t>Mark Goetz</t>
  </si>
  <si>
    <t>Robert Buckle</t>
  </si>
  <si>
    <t>Rita Groen</t>
  </si>
  <si>
    <t>Jason Broad</t>
  </si>
  <si>
    <t>Bill Ewing</t>
  </si>
  <si>
    <t>Kirsten Gardner</t>
  </si>
  <si>
    <t>Ron Vandewal</t>
  </si>
  <si>
    <t>Alan Revill</t>
  </si>
  <si>
    <t>Mark Schjerning</t>
  </si>
  <si>
    <t>Lachlan McDonald</t>
  </si>
  <si>
    <t>Lyle Warden</t>
  </si>
  <si>
    <t>George Finch</t>
  </si>
  <si>
    <t>Maureen Cole</t>
  </si>
  <si>
    <t>Jim Coleman</t>
  </si>
  <si>
    <t>Bryan McGillis</t>
  </si>
  <si>
    <t>David Smith</t>
  </si>
  <si>
    <t>David Mayberry</t>
  </si>
  <si>
    <t>Brian Milne</t>
  </si>
  <si>
    <t>Michael Sherson</t>
  </si>
  <si>
    <t>Allan Mayhew</t>
  </si>
  <si>
    <t>Marigay Wilkins</t>
  </si>
  <si>
    <t>Grant Jones</t>
  </si>
  <si>
    <t>Robert Monteith</t>
  </si>
  <si>
    <t>Karen Von Pickartz</t>
  </si>
  <si>
    <t>Jocelyne Bishop</t>
  </si>
  <si>
    <t>Jennifer Coughlin</t>
  </si>
  <si>
    <t>Bill Haight</t>
  </si>
  <si>
    <t>Perry Ritchie</t>
  </si>
  <si>
    <t>Mat Siscoe</t>
  </si>
  <si>
    <t>Mike Britton</t>
  </si>
  <si>
    <t>Nick Petrucci</t>
  </si>
  <si>
    <t>Paul Branconnier</t>
  </si>
  <si>
    <t>Paul Schoppmann</t>
  </si>
  <si>
    <t>Jeff Agar</t>
  </si>
  <si>
    <t>Tracy Kingston</t>
  </si>
  <si>
    <t>Chad Shymko</t>
  </si>
  <si>
    <t>Jody Wildman</t>
  </si>
  <si>
    <t>Barry Elliott</t>
  </si>
  <si>
    <t>Katherine Henshell</t>
  </si>
  <si>
    <t>Al Strathdee</t>
  </si>
  <si>
    <t>Joe Preston</t>
  </si>
  <si>
    <t>Heather Jackson</t>
  </si>
  <si>
    <t>Gregg McCart</t>
  </si>
  <si>
    <t>Bob Mullin</t>
  </si>
  <si>
    <t>Vasilios Ficioris</t>
  </si>
  <si>
    <t>John Wise</t>
  </si>
  <si>
    <t>Martin Ritsma</t>
  </si>
  <si>
    <t>Robert Ritz</t>
  </si>
  <si>
    <t>Kathy Vassilakos</t>
  </si>
  <si>
    <t>Colin Grantham</t>
  </si>
  <si>
    <t>Daniel Berdan</t>
  </si>
  <si>
    <t>Brad Bock</t>
  </si>
  <si>
    <t>Joanne Vanderheyden</t>
  </si>
  <si>
    <t>Tim Bryson</t>
  </si>
  <si>
    <t>Jody Baillie</t>
  </si>
  <si>
    <t>Jason Cottrell</t>
  </si>
  <si>
    <t>Albert Lilley</t>
  </si>
  <si>
    <t>Justine Leveque</t>
  </si>
  <si>
    <t>Steven Hicks</t>
  </si>
  <si>
    <t>Barbara Belrose</t>
  </si>
  <si>
    <t>Lennox Smith</t>
  </si>
  <si>
    <t>Rob Rainer</t>
  </si>
  <si>
    <t>RoxAnne Darling</t>
  </si>
  <si>
    <t>Ted Walker</t>
  </si>
  <si>
    <t>Gary McNamara</t>
  </si>
  <si>
    <t>John Carter Deforge</t>
  </si>
  <si>
    <t>Eric Russell</t>
  </si>
  <si>
    <t>Dan O'Mara</t>
  </si>
  <si>
    <t>Jeff Laferriere</t>
  </si>
  <si>
    <t>Chuck Durrant</t>
  </si>
  <si>
    <t>Darren Woods</t>
  </si>
  <si>
    <t>Michael Woods</t>
  </si>
  <si>
    <t>Paul Malashewski</t>
  </si>
  <si>
    <t>Gino Leblanc</t>
  </si>
  <si>
    <t>Sharron McMillan</t>
  </si>
  <si>
    <t>Kelly Elliott</t>
  </si>
  <si>
    <t>Vince Nichol</t>
  </si>
  <si>
    <t>Bert Liverance</t>
  </si>
  <si>
    <t>Andrea Matrosovs</t>
  </si>
  <si>
    <t>Elizabeth Marshall</t>
  </si>
  <si>
    <t>Tony Poole</t>
  </si>
  <si>
    <t>Joe Halos</t>
  </si>
  <si>
    <t>Francis Bri√®re</t>
  </si>
  <si>
    <t>Marie-No√´lle Lanthier,</t>
  </si>
  <si>
    <t>Tony Moor</t>
  </si>
  <si>
    <t>Bill Rosenberg</t>
  </si>
  <si>
    <t>Wayne Miller</t>
  </si>
  <si>
    <t>Terry Ugulini</t>
  </si>
  <si>
    <t>Damon Ford</t>
  </si>
  <si>
    <t>Kenneth Boshcoff</t>
  </si>
  <si>
    <t>Clinton Harris</t>
  </si>
  <si>
    <t>Gary Mack</t>
  </si>
  <si>
    <t>Robert Szczepanski</t>
  </si>
  <si>
    <t>Peng You</t>
  </si>
  <si>
    <t>Deb Gilvesy</t>
  </si>
  <si>
    <t>Stephen Molnar</t>
  </si>
  <si>
    <t>Michelle Boileau</t>
  </si>
  <si>
    <t>Joe Campbell</t>
  </si>
  <si>
    <t>Richard Lafleur</t>
  </si>
  <si>
    <t>David Evans</t>
  </si>
  <si>
    <t>Tony Mintoff</t>
  </si>
  <si>
    <t>John Tory</t>
  </si>
  <si>
    <t>Blake Acton</t>
  </si>
  <si>
    <t>Avraham Arrobas</t>
  </si>
  <si>
    <t>Darren Atkinson</t>
  </si>
  <si>
    <t>Chloe-Marie Brown</t>
  </si>
  <si>
    <t>Drew Buckingham</t>
  </si>
  <si>
    <t>Elvira Caputolan</t>
  </si>
  <si>
    <t>Kevin Clarke</t>
  </si>
  <si>
    <t>Sarah Climenhaga</t>
  </si>
  <si>
    <t>Phillip D'Cruze</t>
  </si>
  <si>
    <t>Cory Deville</t>
  </si>
  <si>
    <t>Alexey Efimovskikh</t>
  </si>
  <si>
    <t>Isabella Gamk</t>
  </si>
  <si>
    <t>Arjun Gupta</t>
  </si>
  <si>
    <t>Peter Handjis</t>
  </si>
  <si>
    <t>Monowar Hossain</t>
  </si>
  <si>
    <t>Soaad Hossain</t>
  </si>
  <si>
    <t>Khadijah Jamal</t>
  </si>
  <si>
    <t>Kris Langenfeld</t>
  </si>
  <si>
    <t>John Letonja</t>
  </si>
  <si>
    <t>Tony Luk</t>
  </si>
  <si>
    <t>Ferin Malek</t>
  </si>
  <si>
    <t>Gil Penalosa</t>
  </si>
  <si>
    <t>Stephen Punwasi</t>
  </si>
  <si>
    <t>D!ONNE Renee</t>
  </si>
  <si>
    <t>Robert Crate</t>
  </si>
  <si>
    <t>Susan Fedorka</t>
  </si>
  <si>
    <t>Terry Lambshead</t>
  </si>
  <si>
    <t>Bev Matthews</t>
  </si>
  <si>
    <t>Dave Hederson</t>
  </si>
  <si>
    <t>Libby Clarke</t>
  </si>
  <si>
    <t>Don DeGenova</t>
  </si>
  <si>
    <t>Claire Kennelly</t>
  </si>
  <si>
    <t>Adam Hannafin</t>
  </si>
  <si>
    <t>Dave Barton</t>
  </si>
  <si>
    <t>Johanne Baril</t>
  </si>
  <si>
    <t>Rosane Parent</t>
  </si>
  <si>
    <t>Steven Del Duca</t>
  </si>
  <si>
    <t>Parveen Bola</t>
  </si>
  <si>
    <t>Danny DeSantis</t>
  </si>
  <si>
    <t>Sandra Yeung Racco</t>
  </si>
  <si>
    <t>Robert Gulassarian</t>
  </si>
  <si>
    <t>Lino Mancinella</t>
  </si>
  <si>
    <t>Paul Donofrio</t>
  </si>
  <si>
    <t>Brian Grant</t>
  </si>
  <si>
    <t>Kevin Gibson</t>
  </si>
  <si>
    <t>Alfred Kiers</t>
  </si>
  <si>
    <t>Todd Case</t>
  </si>
  <si>
    <t>Jackie Rombouts</t>
  </si>
  <si>
    <t>Brian Smith</t>
  </si>
  <si>
    <t>Nina Bifolchi</t>
  </si>
  <si>
    <t>Leslie Farkas</t>
  </si>
  <si>
    <t>Giorgio Mammoliti</t>
  </si>
  <si>
    <t>Dorothy McCabe</t>
  </si>
  <si>
    <t>Rob Evans</t>
  </si>
  <si>
    <t>Kypp Saunders</t>
  </si>
  <si>
    <t>Shannon Weber</t>
  </si>
  <si>
    <t>Karen Redman</t>
  </si>
  <si>
    <t>Narine Dat Sookram</t>
  </si>
  <si>
    <t>Brendon John Da Costa</t>
  </si>
  <si>
    <t>Melanie Pilon</t>
  </si>
  <si>
    <t>Frank Campion</t>
  </si>
  <si>
    <t>Jeffery David Walters</t>
  </si>
  <si>
    <t>Joe Nowak</t>
  </si>
  <si>
    <t>Andy Lennox</t>
  </si>
  <si>
    <t>Dan Yake</t>
  </si>
  <si>
    <t>Duncan McPhail</t>
  </si>
  <si>
    <t>Kevin Eccles</t>
  </si>
  <si>
    <t>Christine Robinson</t>
  </si>
  <si>
    <t>Stephen Townsend</t>
  </si>
  <si>
    <t>Cheryl Ganann</t>
  </si>
  <si>
    <t>Dave Bylsma</t>
  </si>
  <si>
    <t>Greg Stephens</t>
  </si>
  <si>
    <t>Kathleen Thorne Rochon</t>
  </si>
  <si>
    <t>Dave Lewington</t>
  </si>
  <si>
    <t>Dan Roveda</t>
  </si>
  <si>
    <t>Walter McKenzie</t>
  </si>
  <si>
    <t>Douglas Neil Eidt</t>
  </si>
  <si>
    <t>Robin Jones</t>
  </si>
  <si>
    <t>Frank Huth</t>
  </si>
  <si>
    <t>Elizabeth Roy</t>
  </si>
  <si>
    <t>Evan Griffiths</t>
  </si>
  <si>
    <t>Deidre Newman</t>
  </si>
  <si>
    <t>Iain Lovatt</t>
  </si>
  <si>
    <t>Sher Ahmad</t>
  </si>
  <si>
    <t>Justin Altmann</t>
  </si>
  <si>
    <t>Mark Carroll</t>
  </si>
  <si>
    <t>Anand Dat√©</t>
  </si>
  <si>
    <t>Tara Anderson Hart</t>
  </si>
  <si>
    <t>Mark Hubbard</t>
  </si>
  <si>
    <t>George Comrie</t>
  </si>
  <si>
    <t>Neil Nicholson</t>
  </si>
  <si>
    <t>Donna Burns</t>
  </si>
  <si>
    <t>Natasha Salonen</t>
  </si>
  <si>
    <t>Jenn Pfenning</t>
  </si>
  <si>
    <t>Drew Dilkens</t>
  </si>
  <si>
    <t>Benjamin Danyluk</t>
  </si>
  <si>
    <t>Aaron Day</t>
  </si>
  <si>
    <t>Matthew Giancola</t>
  </si>
  <si>
    <t>Chris Holt</t>
  </si>
  <si>
    <t>Ernie Lamont</t>
  </si>
  <si>
    <t>Louis Vaupotic</t>
  </si>
  <si>
    <t>Michael Fuerth</t>
  </si>
  <si>
    <t>Lynn Kruger</t>
  </si>
  <si>
    <t>Jerry Acchione</t>
  </si>
  <si>
    <t>Henry Biro</t>
  </si>
  <si>
    <t>Trevor Birtch</t>
  </si>
  <si>
    <t>Anthony Scalisi</t>
  </si>
  <si>
    <t>David Hilderley</t>
  </si>
  <si>
    <t>Peter Croves</t>
  </si>
  <si>
    <t>Sandy Shantz</t>
  </si>
  <si>
    <t>Patrick Merlihan</t>
  </si>
  <si>
    <t>Marcus Ryan</t>
  </si>
  <si>
    <t>winning_margin</t>
  </si>
  <si>
    <t>Total Municipalities</t>
  </si>
  <si>
    <t>internet_voting</t>
  </si>
  <si>
    <t>Overall Municipalities</t>
  </si>
  <si>
    <t>Total Offering Internet Voting</t>
  </si>
  <si>
    <t>Percentage Offering Internet Voting</t>
  </si>
  <si>
    <t>Total Acclaimed</t>
  </si>
  <si>
    <t>Percentage Acclaimed</t>
  </si>
  <si>
    <t>Total Candidates</t>
  </si>
  <si>
    <t>Average Candidates Per Muncipality</t>
  </si>
  <si>
    <t>Average Winning Margin (Votes)</t>
  </si>
  <si>
    <t>Median Winning Margin (Votes)</t>
  </si>
  <si>
    <t>Dumpster Analysis (Internet Voting Only)</t>
  </si>
  <si>
    <t>Easy Attack (1-10 votes)</t>
  </si>
  <si>
    <t>Hard Attack (101-1000 votes)</t>
  </si>
  <si>
    <t>Head of Council Elections</t>
  </si>
  <si>
    <t>Counsilor Elections</t>
  </si>
  <si>
    <t>Medium Attack (11-100 votes)</t>
  </si>
  <si>
    <t>position</t>
  </si>
  <si>
    <t>has_pagination</t>
  </si>
  <si>
    <t>Councillor, Ward 2</t>
  </si>
  <si>
    <t>Helen Yanch</t>
  </si>
  <si>
    <t>Kenneth Hook</t>
  </si>
  <si>
    <t>Councillor, Ward 1</t>
  </si>
  <si>
    <t>Tony Fritsch</t>
  </si>
  <si>
    <t>Kirby Thompson</t>
  </si>
  <si>
    <t>Royce Rosenblath</t>
  </si>
  <si>
    <t>Lost</t>
  </si>
  <si>
    <t>David Miles</t>
  </si>
  <si>
    <t>Bill Cox</t>
  </si>
  <si>
    <t>Councillor</t>
  </si>
  <si>
    <t>Betty Ann MacKinnon</t>
  </si>
  <si>
    <t>Arend Noordhof</t>
  </si>
  <si>
    <t>Garett Kingma</t>
  </si>
  <si>
    <t>Mike Brodie</t>
  </si>
  <si>
    <t>Eric Denison</t>
  </si>
  <si>
    <t>Mary Ann Hendrikx</t>
  </si>
  <si>
    <t>Gerald Sanders</t>
  </si>
  <si>
    <t>Councillor, Ward 4</t>
  </si>
  <si>
    <t>Miklos Nick Borsos</t>
  </si>
  <si>
    <t>Councillor, Ward 5</t>
  </si>
  <si>
    <t>Adam Cox</t>
  </si>
  <si>
    <t>Councillor, Ward 3</t>
  </si>
  <si>
    <t>Ronald O'Leary</t>
  </si>
  <si>
    <t>Bob Meadows</t>
  </si>
  <si>
    <t>Anub Simson</t>
  </si>
  <si>
    <t>Deputy Mayor</t>
  </si>
  <si>
    <t>Julius Lachs</t>
  </si>
  <si>
    <t>Deborah Hall-Chancey</t>
  </si>
  <si>
    <t>Robert Eaton</t>
  </si>
  <si>
    <t>Jonathan Pita</t>
  </si>
  <si>
    <t>Janice Clarke</t>
  </si>
  <si>
    <t>John Raymond Grant</t>
  </si>
  <si>
    <t>Mike Johnston</t>
  </si>
  <si>
    <t>Dave Rose</t>
  </si>
  <si>
    <t>Paul Turner</t>
  </si>
  <si>
    <t>Peter Vander Zaag</t>
  </si>
  <si>
    <t>Kevin LeGris</t>
  </si>
  <si>
    <t>Brian Hamilton</t>
  </si>
  <si>
    <t>Keith Gourley</t>
  </si>
  <si>
    <t>Angela Field</t>
  </si>
  <si>
    <t>Campbell Crogie</t>
  </si>
  <si>
    <t>Ken Keill</t>
  </si>
  <si>
    <t>Lisa Bower</t>
  </si>
  <si>
    <t>Regional Councillor, Ward 3</t>
  </si>
  <si>
    <t>Joanne Dies</t>
  </si>
  <si>
    <t>Nancy Henry</t>
  </si>
  <si>
    <t>Regional Councillor, Ward 2</t>
  </si>
  <si>
    <t>Sterling Lee</t>
  </si>
  <si>
    <t>Rob Tyler-Morin</t>
  </si>
  <si>
    <t>Regional Councillor, Ward 1</t>
  </si>
  <si>
    <t>Marilyn Crawford</t>
  </si>
  <si>
    <t>Intab Ali</t>
  </si>
  <si>
    <t>Andras Adaikkalam</t>
  </si>
  <si>
    <t>Arshad Awan</t>
  </si>
  <si>
    <t>Adam Bashir</t>
  </si>
  <si>
    <t>Vic Jagmohan</t>
  </si>
  <si>
    <t>Ramon Estaris</t>
  </si>
  <si>
    <t>Selladurai Jeyakumaran</t>
  </si>
  <si>
    <t>Ashmeed Khan</t>
  </si>
  <si>
    <t>Azhar Khan</t>
  </si>
  <si>
    <t>Daniel Corrigan</t>
  </si>
  <si>
    <t>Liliane Niyongabo Kisoro</t>
  </si>
  <si>
    <t>Peter Roman Spuzak</t>
  </si>
  <si>
    <t>Shawn Spence</t>
  </si>
  <si>
    <t>Diane Evaline Glowasky</t>
  </si>
  <si>
    <t>Tyson Dennis</t>
  </si>
  <si>
    <t>Ian Walker</t>
  </si>
  <si>
    <t>Antoni Viau</t>
  </si>
  <si>
    <t>Benoit Lamarche</t>
  </si>
  <si>
    <t>Jean-Pierre Cadieux</t>
  </si>
  <si>
    <t>Emillie Ducharme</t>
  </si>
  <si>
    <t>Jennifer Dailloux</t>
  </si>
  <si>
    <t>Sabrina Richards</t>
  </si>
  <si>
    <t>Lisa Barry</t>
  </si>
  <si>
    <t>Julia Shortreed</t>
  </si>
  <si>
    <t>Amber Meirik</t>
  </si>
  <si>
    <t>Napier Simpson</t>
  </si>
  <si>
    <t>Mary Catherine O'Neill</t>
  </si>
  <si>
    <t>Greg Booth</t>
  </si>
  <si>
    <t>Mike Ainsworth</t>
  </si>
  <si>
    <t>Joan Stover</t>
  </si>
  <si>
    <t>Jim Hogg</t>
  </si>
  <si>
    <t>Chris Blick</t>
  </si>
  <si>
    <t>Ronald Farrow</t>
  </si>
  <si>
    <t>Dorothy Noronha</t>
  </si>
  <si>
    <t>Cathie Ritchie</t>
  </si>
  <si>
    <t>Andrew Stirk</t>
  </si>
  <si>
    <t>Susan Graham</t>
  </si>
  <si>
    <t>Brad Metzger</t>
  </si>
  <si>
    <t>Gail Little</t>
  </si>
  <si>
    <t>George Grutca</t>
  </si>
  <si>
    <t>Kevin Solski</t>
  </si>
  <si>
    <t>Trisha Linton</t>
  </si>
  <si>
    <t>Victor Ingmar Paan</t>
  </si>
  <si>
    <t>Diane Pouget</t>
  </si>
  <si>
    <t>Donald McArthur</t>
  </si>
  <si>
    <t>Linden Crain</t>
  </si>
  <si>
    <t>Peter Courtney</t>
  </si>
  <si>
    <t>Molly Allaire</t>
  </si>
  <si>
    <t>Chris Gibb</t>
  </si>
  <si>
    <t>Nancy Atkinson</t>
  </si>
  <si>
    <t>Gregory Moore</t>
  </si>
  <si>
    <t>Dennis Sanson</t>
  </si>
  <si>
    <t>Joe Shaw</t>
  </si>
  <si>
    <t>Lawrence (Larry) Amlin</t>
  </si>
  <si>
    <t>Lucas Anderson</t>
  </si>
  <si>
    <t>Andrew Argoselo</t>
  </si>
  <si>
    <t>Frank Di Pasquale</t>
  </si>
  <si>
    <t>Bill Fryer</t>
  </si>
  <si>
    <t>Tara Kearsey</t>
  </si>
  <si>
    <t>Holger Kretschmann</t>
  </si>
  <si>
    <t>Marc Renaud</t>
  </si>
  <si>
    <t>Patricia Simone</t>
  </si>
  <si>
    <t>Gerry Theriault</t>
  </si>
  <si>
    <t>Lori Wightman</t>
  </si>
  <si>
    <t>Dorothy Haggart-Davis</t>
  </si>
  <si>
    <t>Rod Blakelock</t>
  </si>
  <si>
    <t>Wendy Whitwell</t>
  </si>
  <si>
    <t>Jerry Brandt</t>
  </si>
  <si>
    <t>Peggy Harrison</t>
  </si>
  <si>
    <t>Daniel Perreault</t>
  </si>
  <si>
    <t>Mich√®le Rivard</t>
  </si>
  <si>
    <t>Reynald Rivard</t>
  </si>
  <si>
    <t>Lynn Grinstead</t>
  </si>
  <si>
    <t>Chris Toner</t>
  </si>
  <si>
    <t>Tom Burnette</t>
  </si>
  <si>
    <t>Billy Denault</t>
  </si>
  <si>
    <t>Chris Couper</t>
  </si>
  <si>
    <t>County Councillor</t>
  </si>
  <si>
    <t>Daniel Lynch</t>
  </si>
  <si>
    <t>Ron Demmers</t>
  </si>
  <si>
    <t>Maureen Campbell</t>
  </si>
  <si>
    <t>Tiffany Lepack</t>
  </si>
  <si>
    <t>Brian Dougherty</t>
  </si>
  <si>
    <t>Nic Edge</t>
  </si>
  <si>
    <t>Kaliopi (Kelly Bee) Balilis</t>
  </si>
  <si>
    <t>Jake Dunn</t>
  </si>
  <si>
    <t>Leslie Anne Hook</t>
  </si>
  <si>
    <t>Councillor, Ward Tara</t>
  </si>
  <si>
    <t>Peter Steinacker</t>
  </si>
  <si>
    <t>Councillor, Ward Paisley</t>
  </si>
  <si>
    <t>Moiken Penner</t>
  </si>
  <si>
    <t>Councillor, Ward Elderslie</t>
  </si>
  <si>
    <t>Brian Dudgeon</t>
  </si>
  <si>
    <t>Councillor, Ward Chesley</t>
  </si>
  <si>
    <t>Darryl Hampton</t>
  </si>
  <si>
    <t>Councillor, Ward Arran</t>
  </si>
  <si>
    <t>Ryan Nickason</t>
  </si>
  <si>
    <t>Jennifer Christie</t>
  </si>
  <si>
    <t>Mark Davis</t>
  </si>
  <si>
    <t>John Alpaugh</t>
  </si>
  <si>
    <t>Melissa Barrett</t>
  </si>
  <si>
    <t>Ryan Greig</t>
  </si>
  <si>
    <t>Bill Vanstone</t>
  </si>
  <si>
    <t>Anita Snobelen</t>
  </si>
  <si>
    <t>Jennifer Miltenburg</t>
  </si>
  <si>
    <t>Evan Hickey</t>
  </si>
  <si>
    <t>Wayne Forster</t>
  </si>
  <si>
    <t>Curtis Blake</t>
  </si>
  <si>
    <t>Gloria Fisher</t>
  </si>
  <si>
    <t>Peter McKee</t>
  </si>
  <si>
    <t>Patti Wilkins</t>
  </si>
  <si>
    <t>Roger Watt</t>
  </si>
  <si>
    <t>Paula Warr</t>
  </si>
  <si>
    <t>Barry Walsh</t>
  </si>
  <si>
    <t>Stephanie Hodge-Greaves</t>
  </si>
  <si>
    <t>Lori Burtt</t>
  </si>
  <si>
    <t>Michael Bult</t>
  </si>
  <si>
    <t>Jennifer Hooper</t>
  </si>
  <si>
    <t>Dwayne Elliott</t>
  </si>
  <si>
    <t>Janice Bowerman</t>
  </si>
  <si>
    <t>Rob Maguire</t>
  </si>
  <si>
    <t>Christianna Jones</t>
  </si>
  <si>
    <t>Dene Banger</t>
  </si>
  <si>
    <t>Theo Flikweert</t>
  </si>
  <si>
    <t>Frank Klodnicki</t>
  </si>
  <si>
    <t>Maureen Marion</t>
  </si>
  <si>
    <t>Cheryl O‚ÄôBrien</t>
  </si>
  <si>
    <t>Matt Smith</t>
  </si>
  <si>
    <t>Rob Layng</t>
  </si>
  <si>
    <t>Greg Kearney</t>
  </si>
  <si>
    <t>Todd Evans</t>
  </si>
  <si>
    <t>Anne Marie Dancy</t>
  </si>
  <si>
    <t>Darin Alguire</t>
  </si>
  <si>
    <t>Sarah Smith</t>
  </si>
  <si>
    <t>Janelle Zacharias</t>
  </si>
  <si>
    <t>Elizabeth Liz Shine</t>
  </si>
  <si>
    <t>Gordon Martin</t>
  </si>
  <si>
    <t>Kristi-Lynn McQuay</t>
  </si>
  <si>
    <t>Gord Knowles</t>
  </si>
  <si>
    <t>Jim Johnson</t>
  </si>
  <si>
    <t>Corrine Colvin</t>
  </si>
  <si>
    <t>Alacia Henderson</t>
  </si>
  <si>
    <t>Brian Stimson</t>
  </si>
  <si>
    <t>Hendrik Pape</t>
  </si>
  <si>
    <t>Tanya Henry</t>
  </si>
  <si>
    <t>Michele Bowman</t>
  </si>
  <si>
    <t>Adrian Wynands</t>
  </si>
  <si>
    <t>Randy Burke</t>
  </si>
  <si>
    <t>Thea Dolan</t>
  </si>
  <si>
    <t>Local Councillor, Ward 6</t>
  </si>
  <si>
    <t>Harold Kim</t>
  </si>
  <si>
    <t>Local Councillor, Ward 5</t>
  </si>
  <si>
    <t>John Gallo</t>
  </si>
  <si>
    <t>Local Councillor, Ward 4</t>
  </si>
  <si>
    <t>Michael Thompson</t>
  </si>
  <si>
    <t>Local Councillor, Ward 3</t>
  </si>
  <si>
    <t>Wendy Gaertner</t>
  </si>
  <si>
    <t>Local Councillor, Ward 2</t>
  </si>
  <si>
    <t>Rachel Gilliland</t>
  </si>
  <si>
    <t>Local Councillor, Ward 1</t>
  </si>
  <si>
    <t>Ron Weese</t>
  </si>
  <si>
    <t>Nick Biase</t>
  </si>
  <si>
    <t>Sandra Humfryes</t>
  </si>
  <si>
    <t>Alison Connolly</t>
  </si>
  <si>
    <t>Di Girolamo Marco</t>
  </si>
  <si>
    <t>Daniel Lajeunesse</t>
  </si>
  <si>
    <t>Alexandra Bonham</t>
  </si>
  <si>
    <t>Owen Heritage</t>
  </si>
  <si>
    <t>Harold Macdonald</t>
  </si>
  <si>
    <t>Iwona Czarnecka</t>
  </si>
  <si>
    <t>Carson Day</t>
  </si>
  <si>
    <t>Ian Clark</t>
  </si>
  <si>
    <t>Steve Fleck</t>
  </si>
  <si>
    <t>Mae Khamissa</t>
  </si>
  <si>
    <t>Robert Lounds</t>
  </si>
  <si>
    <t>Robert James Fraser</t>
  </si>
  <si>
    <t>Greg Smith</t>
  </si>
  <si>
    <t>Peter Barbour</t>
  </si>
  <si>
    <t>Jamie Chapman</t>
  </si>
  <si>
    <t>William Vanraes</t>
  </si>
  <si>
    <t>Jason Rauhe</t>
  </si>
  <si>
    <t>Arthur Oslach</t>
  </si>
  <si>
    <t>Kathryn Desrosiers</t>
  </si>
  <si>
    <t>Fred Buro</t>
  </si>
  <si>
    <t>Isaak Neufeld</t>
  </si>
  <si>
    <t>Bert McDowell</t>
  </si>
  <si>
    <t>Ray Maltais</t>
  </si>
  <si>
    <t>Gerald Marc Lepine</t>
  </si>
  <si>
    <t>Jason Cote</t>
  </si>
  <si>
    <t>David Fairbairn</t>
  </si>
  <si>
    <t>Texas MacDonald</t>
  </si>
  <si>
    <t>Ryan John Leo Patenaude</t>
  </si>
  <si>
    <t>Josef Robert Porteous</t>
  </si>
  <si>
    <t>Councillor, Ward Dungannon</t>
  </si>
  <si>
    <t>Charles Mullett</t>
  </si>
  <si>
    <t>Valerie Miles</t>
  </si>
  <si>
    <t>Barry McGibbon</t>
  </si>
  <si>
    <t>Councillor, Ward Bancroft</t>
  </si>
  <si>
    <t>Mary Kavanagh</t>
  </si>
  <si>
    <t>George Eastman</t>
  </si>
  <si>
    <t>Tracy McGibbon</t>
  </si>
  <si>
    <t>Wayne Wiggins</t>
  </si>
  <si>
    <t>Curtis Sibley</t>
  </si>
  <si>
    <t>Tanya Armstrong-Ace</t>
  </si>
  <si>
    <t>Dale Anderson</t>
  </si>
  <si>
    <t>Trevor Stevenson</t>
  </si>
  <si>
    <t>Mike Van Roon</t>
  </si>
  <si>
    <t>Councillor, Ward 10</t>
  </si>
  <si>
    <t>Bryn Hamilton</t>
  </si>
  <si>
    <t>Councillor, Ward 9</t>
  </si>
  <si>
    <t>Sergio Morales</t>
  </si>
  <si>
    <t>Councillor, Ward 8</t>
  </si>
  <si>
    <t>Jim Harris</t>
  </si>
  <si>
    <t>Councillor, Ward 7</t>
  </si>
  <si>
    <t>Gary Harvey</t>
  </si>
  <si>
    <t>Councillor, Ward 6</t>
  </si>
  <si>
    <t>Nigussie Nigussie</t>
  </si>
  <si>
    <t>Robert Thomson</t>
  </si>
  <si>
    <t>Amy Courser</t>
  </si>
  <si>
    <t>Ann-Marie Kungl</t>
  </si>
  <si>
    <t>Craig Nixon</t>
  </si>
  <si>
    <t>Clare Riepma</t>
  </si>
  <si>
    <t>Constance Elliott</t>
  </si>
  <si>
    <t>Andre Jmourko</t>
  </si>
  <si>
    <t>Tif Arshi</t>
  </si>
  <si>
    <t>Shanicka Edwards</t>
  </si>
  <si>
    <t>Bob Ossowski</t>
  </si>
  <si>
    <t>Greg Peach</t>
  </si>
  <si>
    <t>Tracy Strohm</t>
  </si>
  <si>
    <t>Ryan Rijo</t>
  </si>
  <si>
    <t>Zohaib Tahir</t>
  </si>
  <si>
    <t>Tim Able</t>
  </si>
  <si>
    <t>Michael Lewis</t>
  </si>
  <si>
    <t>Donald McLaurin</t>
  </si>
  <si>
    <t>Dieter Mueller</t>
  </si>
  <si>
    <t>Robert Newman</t>
  </si>
  <si>
    <t>Ajmal Noushahi</t>
  </si>
  <si>
    <t>Susan Chilcott</t>
  </si>
  <si>
    <t>Dan Froese</t>
  </si>
  <si>
    <t>Timothy D. Emerson</t>
  </si>
  <si>
    <t>Rainey Weisler</t>
  </si>
  <si>
    <t>C. Valerie Donnell</t>
  </si>
  <si>
    <t>Barry Wade</t>
  </si>
  <si>
    <t>Mike Gunstone</t>
  </si>
  <si>
    <t>Jodi Thibodeau</t>
  </si>
  <si>
    <t>Erin Rose</t>
  </si>
  <si>
    <t>Kerri Nicholson-Watson</t>
  </si>
  <si>
    <t>Jessica McKenna-Kelso</t>
  </si>
  <si>
    <t>Deputy Reeve</t>
  </si>
  <si>
    <t>Brian Dowdall</t>
  </si>
  <si>
    <t>Sharon Musseau</t>
  </si>
  <si>
    <t>C. Faye Campbell</t>
  </si>
  <si>
    <t>Timothy K. Campbell</t>
  </si>
  <si>
    <t>Trevor Doraty</t>
  </si>
  <si>
    <t>Ross Trimble</t>
  </si>
  <si>
    <t>Kathryn Ann Brown</t>
  </si>
  <si>
    <t>Barbara Enright-Miller</t>
  </si>
  <si>
    <t>Lisa Anne Chatten</t>
  </si>
  <si>
    <t>Paul Carr</t>
  </si>
  <si>
    <t>Sean Kelly</t>
  </si>
  <si>
    <t>Chris Malette</t>
  </si>
  <si>
    <t>Garnet Thompson</t>
  </si>
  <si>
    <t>Tyler Allsopp</t>
  </si>
  <si>
    <t>Carol Feeney</t>
  </si>
  <si>
    <t>Kelly McCaw</t>
  </si>
  <si>
    <t>Bill Sandison</t>
  </si>
  <si>
    <t>Mike Benson</t>
  </si>
  <si>
    <t>Nick Boretski</t>
  </si>
  <si>
    <t>Jeremy Davis</t>
  </si>
  <si>
    <t>Robert Labarge</t>
  </si>
  <si>
    <t>Margaret Seu</t>
  </si>
  <si>
    <t>Sarita Van Dyke</t>
  </si>
  <si>
    <t>Michael Clark</t>
  </si>
  <si>
    <t>Vince Grogan</t>
  </si>
  <si>
    <t>Jim Cahill</t>
  </si>
  <si>
    <t>Dave Hillyard</t>
  </si>
  <si>
    <t>Michael Hunt</t>
  </si>
  <si>
    <t>Mike Larocque</t>
  </si>
  <si>
    <t>Paul Darlaston</t>
  </si>
  <si>
    <t>Sheila Kimberly Druer</t>
  </si>
  <si>
    <t>Louise Gadoury</t>
  </si>
  <si>
    <t>Daniel Patrick DeMarchi</t>
  </si>
  <si>
    <t>David Dyment</t>
  </si>
  <si>
    <t>Keith Edward Neal</t>
  </si>
  <si>
    <t>Chantal Rondeau</t>
  </si>
  <si>
    <t>Tracey Grexton</t>
  </si>
  <si>
    <t>Tina Young</t>
  </si>
  <si>
    <t>Nancy Demarest</t>
  </si>
  <si>
    <t>Daryl Barnes</t>
  </si>
  <si>
    <t>G. Bruce Banbury</t>
  </si>
  <si>
    <t>Randy Balzer</t>
  </si>
  <si>
    <t>Adam Bell</t>
  </si>
  <si>
    <t>Andrew Broschinski</t>
  </si>
  <si>
    <t>Dillon Occleston</t>
  </si>
  <si>
    <t>Ron Paterson</t>
  </si>
  <si>
    <t>Paula Summers</t>
  </si>
  <si>
    <t>Jennifer Posteraro</t>
  </si>
  <si>
    <t>Jim Dunbar</t>
  </si>
  <si>
    <t>Betty Ann Dunbar</t>
  </si>
  <si>
    <t>Joe Connell</t>
  </si>
  <si>
    <t>Councillor, Ward Stanley West</t>
  </si>
  <si>
    <t>Greg Lamport</t>
  </si>
  <si>
    <t>Councillor, Ward Zurich</t>
  </si>
  <si>
    <t>Winona Bailey</t>
  </si>
  <si>
    <t>John Becker</t>
  </si>
  <si>
    <t>Councillor, Ward Stanley East</t>
  </si>
  <si>
    <t>Peter Gordon Walden</t>
  </si>
  <si>
    <t>Councillor, Ward Hay West</t>
  </si>
  <si>
    <t>Tyler Hessel</t>
  </si>
  <si>
    <t>Councillor, Ward Hay East</t>
  </si>
  <si>
    <t>Joseph K. Groot</t>
  </si>
  <si>
    <t>Councillor, Ward Hensall</t>
  </si>
  <si>
    <t>Scott Harris</t>
  </si>
  <si>
    <t>Councillor, Ward Bayfield</t>
  </si>
  <si>
    <t>Bill Whetstone</t>
  </si>
  <si>
    <t>Alwyn Vanden Berg</t>
  </si>
  <si>
    <t>Shawn LaPorte</t>
  </si>
  <si>
    <t>George Irvin</t>
  </si>
  <si>
    <t>Dan MacInnis</t>
  </si>
  <si>
    <t>Steve Featherstone</t>
  </si>
  <si>
    <t>Jason Corbett</t>
  </si>
  <si>
    <t>Donna Clark</t>
  </si>
  <si>
    <t>Eric Foisy</t>
  </si>
  <si>
    <t>Kyle Mackenzie</t>
  </si>
  <si>
    <t>Marc Rusty Vaillancourt</t>
  </si>
  <si>
    <t>Brent Patrick</t>
  </si>
  <si>
    <t>Tracey Sanderson</t>
  </si>
  <si>
    <t>John Epps</t>
  </si>
  <si>
    <t>Mervin Buckwald</t>
  </si>
  <si>
    <t>Kayla Desjardins</t>
  </si>
  <si>
    <t>Kimberly Lehman</t>
  </si>
  <si>
    <t>Kelly Reinert (Lavigne)</t>
  </si>
  <si>
    <t>Tim Schison</t>
  </si>
  <si>
    <t>Jack Roesner</t>
  </si>
  <si>
    <t>Shawn Henry</t>
  </si>
  <si>
    <t>Councillor, Ward 5  Oakley</t>
  </si>
  <si>
    <t>Barb McMurray</t>
  </si>
  <si>
    <t>Councillor, Ward 4  Draper</t>
  </si>
  <si>
    <t>Archie Buie</t>
  </si>
  <si>
    <t>Councillor, Ward 3  Macaulay</t>
  </si>
  <si>
    <t>Andrew Struthers</t>
  </si>
  <si>
    <t>Councillor, Ward 2  MonckMuskoka</t>
  </si>
  <si>
    <t>Barry Hammond</t>
  </si>
  <si>
    <t>Councillor, Ward 1  Bracebridge</t>
  </si>
  <si>
    <t>Debbie Vernon</t>
  </si>
  <si>
    <t>District Councillor</t>
  </si>
  <si>
    <t>Tatiana Sutherland</t>
  </si>
  <si>
    <t>Don Smith</t>
  </si>
  <si>
    <t>Brenda Rhodes</t>
  </si>
  <si>
    <t>Steven Clement</t>
  </si>
  <si>
    <t>Mark Quemby</t>
  </si>
  <si>
    <t>Jodi Holder</t>
  </si>
  <si>
    <t>Christian McEachran Morin</t>
  </si>
  <si>
    <t>Dave Stickel</t>
  </si>
  <si>
    <t>Cindy Waters</t>
  </si>
  <si>
    <t>Councillor, Ward 2  Monck Muskoka</t>
  </si>
  <si>
    <t>Steve Binstock</t>
  </si>
  <si>
    <t>Rick Hallam</t>
  </si>
  <si>
    <t>Stuart McKinnon</t>
  </si>
  <si>
    <t>Serge Valcourt</t>
  </si>
  <si>
    <t>Peter Dykie Jr.</t>
  </si>
  <si>
    <t>‚ÄãNickolas Harper</t>
  </si>
  <si>
    <t>Peter Ferragine</t>
  </si>
  <si>
    <t>Joseph Giordano</t>
  </si>
  <si>
    <t>‚ÄãBen Verkaik</t>
  </si>
  <si>
    <t>Jonathan Scott</t>
  </si>
  <si>
    <t>‚ÄãCheraldean Duhaney</t>
  </si>
  <si>
    <t>Raj Sandhu</t>
  </si>
  <si>
    <t>Brent Fellman</t>
  </si>
  <si>
    <t>Al Bonura</t>
  </si>
  <si>
    <t>‚ÄãAftab Hussain</t>
  </si>
  <si>
    <t>Randy Hutchings</t>
  </si>
  <si>
    <t>‚ÄãRahmat Mansoor‚Äã</t>
  </si>
  <si>
    <t>‚ÄãCarlos Botelho</t>
  </si>
  <si>
    <t>Gary R. Lamb</t>
  </si>
  <si>
    <t>‚ÄãGavin Maclean</t>
  </si>
  <si>
    <t>‚ÄãIftikhar Ahmad</t>
  </si>
  <si>
    <t>‚ÄãZahid Kahlon</t>
  </si>
  <si>
    <t>‚ÄãRick Turner</t>
  </si>
  <si>
    <t>‚ÄãMunawar Chudary</t>
  </si>
  <si>
    <t>Mark Contois</t>
  </si>
  <si>
    <t>‚Äã‚ÄãJennifer Harrison</t>
  </si>
  <si>
    <t>‚ÄãNathan Harris</t>
  </si>
  <si>
    <t>‚ÄãSteph Sinclair</t>
  </si>
  <si>
    <t>Councillor, Ward 7, 8</t>
  </si>
  <si>
    <t>Rod Power</t>
  </si>
  <si>
    <t>Councillor, Ward 3, 4</t>
  </si>
  <si>
    <t>Dennis Keenan</t>
  </si>
  <si>
    <t>Councillor, Ward 2, 6</t>
  </si>
  <si>
    <t>Navjit Kaur Brar</t>
  </si>
  <si>
    <t>Councillor, Ward 1, 5</t>
  </si>
  <si>
    <t>Rowena Santos</t>
  </si>
  <si>
    <t>Councillor (Regional And City), Ward 9, 10</t>
  </si>
  <si>
    <t>Gurpartap Singh Toor</t>
  </si>
  <si>
    <t>Councillor, Ward 9, 10</t>
  </si>
  <si>
    <t>Harkirat Singh</t>
  </si>
  <si>
    <t>Councillor (Regional And City), Ward 7, 8</t>
  </si>
  <si>
    <t>Pat Fortini</t>
  </si>
  <si>
    <t>Councillor (Regional And City), Ward 3, 4</t>
  </si>
  <si>
    <t>Martin Medeiros</t>
  </si>
  <si>
    <t>Councillor (Regional And City), Ward 2, 6</t>
  </si>
  <si>
    <t>Michael Palleschi</t>
  </si>
  <si>
    <t>Councillor (Regional And City), Ward 1, 5</t>
  </si>
  <si>
    <t>Paul Vicente</t>
  </si>
  <si>
    <t>Idris Orughu</t>
  </si>
  <si>
    <t>Gurpreet Dhillon</t>
  </si>
  <si>
    <t>Seema Passi</t>
  </si>
  <si>
    <t>Mansoor Ameersulthan</t>
  </si>
  <si>
    <t>Babita Gupta</t>
  </si>
  <si>
    <t>Azhar Hussain</t>
  </si>
  <si>
    <t>Gurpreet Singh Pabla</t>
  </si>
  <si>
    <t>Keba Tamara Thomas</t>
  </si>
  <si>
    <t>Aquin George</t>
  </si>
  <si>
    <t>Andria Barrett</t>
  </si>
  <si>
    <t>Raman Vasudev</t>
  </si>
  <si>
    <t>Ameek Singh</t>
  </si>
  <si>
    <t>Michael Dancy</t>
  </si>
  <si>
    <t>Ripudaman Singh Dhillon</t>
  </si>
  <si>
    <t>Farooq Ishaq</t>
  </si>
  <si>
    <t>Christine Garneau</t>
  </si>
  <si>
    <t>Brian Coleman</t>
  </si>
  <si>
    <t>David Miller</t>
  </si>
  <si>
    <t>Robert Chambers</t>
  </si>
  <si>
    <t>John Peirce</t>
  </si>
  <si>
    <t>John Bell</t>
  </si>
  <si>
    <t>Steve Howes</t>
  </si>
  <si>
    <t>Lukas Oakley</t>
  </si>
  <si>
    <t>John Bradley MacAlpine</t>
  </si>
  <si>
    <t>Jennifer Kyle</t>
  </si>
  <si>
    <t>John Wheat</t>
  </si>
  <si>
    <t>Jeannine Forbes</t>
  </si>
  <si>
    <t>Christina Speers</t>
  </si>
  <si>
    <t>Faizan Baig</t>
  </si>
  <si>
    <t>Jay Arora</t>
  </si>
  <si>
    <t>Danny Teves</t>
  </si>
  <si>
    <t>Mike Gatopoulos</t>
  </si>
  <si>
    <t>John Starkey</t>
  </si>
  <si>
    <t>Ella Haley</t>
  </si>
  <si>
    <t>Brian Van Tilborg</t>
  </si>
  <si>
    <t>Mandy Samwell</t>
  </si>
  <si>
    <t>Linda Hunt</t>
  </si>
  <si>
    <t>Richard Carpenter</t>
  </si>
  <si>
    <t>Dan McCreary</t>
  </si>
  <si>
    <t>Greg Martin</t>
  </si>
  <si>
    <t>John Sless</t>
  </si>
  <si>
    <t>Gino Caputo</t>
  </si>
  <si>
    <t>Michael Sullivan</t>
  </si>
  <si>
    <t>Rose Sicoli</t>
  </si>
  <si>
    <t>Mike Tutt</t>
  </si>
  <si>
    <t>John Van Dyk</t>
  </si>
  <si>
    <t>Erica James</t>
  </si>
  <si>
    <t>Mark Littell</t>
  </si>
  <si>
    <t>Peter Sheere</t>
  </si>
  <si>
    <t>Kim Harrison</t>
  </si>
  <si>
    <t>Frances McCallum</t>
  </si>
  <si>
    <t>Kailee Poisson</t>
  </si>
  <si>
    <t>Mark St. Angelo</t>
  </si>
  <si>
    <t>Dale Beemer</t>
  </si>
  <si>
    <t>Mike Gomon</t>
  </si>
  <si>
    <t>Kris Gutierrez</t>
  </si>
  <si>
    <t>Janet Paul</t>
  </si>
  <si>
    <t>Ray Petro</t>
  </si>
  <si>
    <t>Jenna Wight</t>
  </si>
  <si>
    <t>Thomas Goddard</t>
  </si>
  <si>
    <t>Brandon Corbin</t>
  </si>
  <si>
    <t>Donna Bellinger</t>
  </si>
  <si>
    <t>Emily Rowley</t>
  </si>
  <si>
    <t>Anne Butwell</t>
  </si>
  <si>
    <t>Byron Faretis</t>
  </si>
  <si>
    <t>Jeff Wheeldon</t>
  </si>
  <si>
    <t>Bobbi Wright</t>
  </si>
  <si>
    <t>Ron Anderson</t>
  </si>
  <si>
    <t>Mark Bateman</t>
  </si>
  <si>
    <t>William Schmidt</t>
  </si>
  <si>
    <t>Keith "Tiny" Lee</t>
  </si>
  <si>
    <t>Lynn Campbell</t>
  </si>
  <si>
    <t>Cria Pettingill</t>
  </si>
  <si>
    <t>Angela Canavan</t>
  </si>
  <si>
    <t>Claire Doble</t>
  </si>
  <si>
    <t>Peter Frank</t>
  </si>
  <si>
    <t>Regional Councillor</t>
  </si>
  <si>
    <t>Michael Jubb</t>
  </si>
  <si>
    <t>David Marquis</t>
  </si>
  <si>
    <t>Dorothy Sanderson</t>
  </si>
  <si>
    <t>Michael Simard</t>
  </si>
  <si>
    <t>Tony Laundrie</t>
  </si>
  <si>
    <t>Carl Kuhnke</t>
  </si>
  <si>
    <t>Mitch Clark</t>
  </si>
  <si>
    <t>Kym Hutcheon</t>
  </si>
  <si>
    <t>Gregory J. Mclean</t>
  </si>
  <si>
    <t>Tim Elphick</t>
  </si>
  <si>
    <t>James Lang</t>
  </si>
  <si>
    <t>Philip Englishman</t>
  </si>
  <si>
    <t>Louise Severson</t>
  </si>
  <si>
    <t>Katherine Hobbs</t>
  </si>
  <si>
    <t>Nathalie Lavergne</t>
  </si>
  <si>
    <t>Cameron Wales</t>
  </si>
  <si>
    <t>Jane Fullarton</t>
  </si>
  <si>
    <t>Jeffery Earle</t>
  </si>
  <si>
    <t>Philip Deery</t>
  </si>
  <si>
    <t>Mike Kalivas</t>
  </si>
  <si>
    <t>Sheryl Annany</t>
  </si>
  <si>
    <t>Mezaun Hodge</t>
  </si>
  <si>
    <t>Royce Umgeher</t>
  </si>
  <si>
    <t>Willy Stevenson</t>
  </si>
  <si>
    <t>Susan Prettejohn</t>
  </si>
  <si>
    <t>Gordon McLaughlin</t>
  </si>
  <si>
    <t>Rob McArthur</t>
  </si>
  <si>
    <t>Priti Luhaida</t>
  </si>
  <si>
    <t>Craig Sanders</t>
  </si>
  <si>
    <t>Jenny Redick</t>
  </si>
  <si>
    <t>Frank Nemcek</t>
  </si>
  <si>
    <t>Don McCabe</t>
  </si>
  <si>
    <t>Vanessa Benoit</t>
  </si>
  <si>
    <t>Wayne Deans</t>
  </si>
  <si>
    <t>Jeannette Douglas</t>
  </si>
  <si>
    <t>Les Douglas</t>
  </si>
  <si>
    <t>Gregory Hilliard</t>
  </si>
  <si>
    <t>Jamie Stopes</t>
  </si>
  <si>
    <t>Shane Rock</t>
  </si>
  <si>
    <t>Jody Orto</t>
  </si>
  <si>
    <t>Mariola Morin</t>
  </si>
  <si>
    <t>Fred Mahoney</t>
  </si>
  <si>
    <t>Doris McGregor</t>
  </si>
  <si>
    <t>Richard O'Hara</t>
  </si>
  <si>
    <t>Lisa Tarum</t>
  </si>
  <si>
    <t>Sheldon Keller</t>
  </si>
  <si>
    <t>Wayne Robert Banks</t>
  </si>
  <si>
    <t>Kevin Quade</t>
  </si>
  <si>
    <t>Iris Kauffeldt</t>
  </si>
  <si>
    <t>Nicole Alessandro</t>
  </si>
  <si>
    <t>Gerald Resmer Jr.</t>
  </si>
  <si>
    <t>John Henry Rutledge</t>
  </si>
  <si>
    <t>John Henry Behnke</t>
  </si>
  <si>
    <t>Melody-Ann Budarick</t>
  </si>
  <si>
    <t>Stefan Woyslaw</t>
  </si>
  <si>
    <t>John Wilson</t>
  </si>
  <si>
    <t>Sean Cotton</t>
  </si>
  <si>
    <t>Ashley Brandt</t>
  </si>
  <si>
    <t>Ryan Baptiste</t>
  </si>
  <si>
    <t>Debbie Brear</t>
  </si>
  <si>
    <t>Michelyn L'Ecuyer</t>
  </si>
  <si>
    <t>Jim Shedden</t>
  </si>
  <si>
    <t>Rex Smith</t>
  </si>
  <si>
    <t>Krista Trulsen</t>
  </si>
  <si>
    <t>Councillor (Regional And City), Ward 4</t>
  </si>
  <si>
    <t>Shawna Stolte</t>
  </si>
  <si>
    <t>Councillor (Regional And City), Ward 6</t>
  </si>
  <si>
    <t>Angelo Bentivegna</t>
  </si>
  <si>
    <t>Councillor (Regional And City), Ward 5</t>
  </si>
  <si>
    <t>Paul Sharman</t>
  </si>
  <si>
    <t>Councillor (Regional And City), Ward 3</t>
  </si>
  <si>
    <t>Rory Nisan</t>
  </si>
  <si>
    <t>Councillor (Regional And City), Ward 2</t>
  </si>
  <si>
    <t>Lisa Kearns</t>
  </si>
  <si>
    <t>Councillor (Regional And City), Ward 1</t>
  </si>
  <si>
    <t>Kelvin Galbraith</t>
  </si>
  <si>
    <t>Robert Radway</t>
  </si>
  <si>
    <t>Keith Demoe</t>
  </si>
  <si>
    <t>Tony Brecknock</t>
  </si>
  <si>
    <t>Rick Greenspoon</t>
  </si>
  <si>
    <t>Tim O'Brien</t>
  </si>
  <si>
    <t>Jennifer Hounslow</t>
  </si>
  <si>
    <t>Luke McEachern</t>
  </si>
  <si>
    <t>Councillor (Regional And Town), Ward 4</t>
  </si>
  <si>
    <t>Olivia Duke</t>
  </si>
  <si>
    <t>Eden Wood</t>
  </si>
  <si>
    <t>Guy D'Alesio</t>
  </si>
  <si>
    <t>Andrew Hall</t>
  </si>
  <si>
    <t>Denny Pirzas</t>
  </si>
  <si>
    <t>Renato Velocci</t>
  </si>
  <si>
    <t>Roger Morrell</t>
  </si>
  <si>
    <t>David Deeg</t>
  </si>
  <si>
    <t>Kim Middleton</t>
  </si>
  <si>
    <t>Art Hayden</t>
  </si>
  <si>
    <t>Nicole Middleton</t>
  </si>
  <si>
    <t>Ed Wright</t>
  </si>
  <si>
    <t>Mike Wright</t>
  </si>
  <si>
    <t>Melanie Blain</t>
  </si>
  <si>
    <t>Steve Dinsmore</t>
  </si>
  <si>
    <t>Larry Pfeifer</t>
  </si>
  <si>
    <t>Nick De Boer</t>
  </si>
  <si>
    <t>Cosimo Napoli</t>
  </si>
  <si>
    <t>Tony Rosa</t>
  </si>
  <si>
    <t>Doug Maskell</t>
  </si>
  <si>
    <t>Dave Sheen</t>
  </si>
  <si>
    <t>Lynn Kiernan</t>
  </si>
  <si>
    <t>Regional Councillor, Ward 4, 5, 6</t>
  </si>
  <si>
    <t>Mario Russo</t>
  </si>
  <si>
    <t>Regional Councillor, Ward 1, 2, 3</t>
  </si>
  <si>
    <t>Christina Early</t>
  </si>
  <si>
    <t>Tom Sweeney</t>
  </si>
  <si>
    <t>Giacomo Giuliano</t>
  </si>
  <si>
    <t>Ramat Gill</t>
  </si>
  <si>
    <t>Anthony Caputo</t>
  </si>
  <si>
    <t>Frank Di Cosola</t>
  </si>
  <si>
    <t>Manjit Bhondhi Saini</t>
  </si>
  <si>
    <t>Kate Hepworth</t>
  </si>
  <si>
    <t>Hunar Kahlon</t>
  </si>
  <si>
    <t>Jagraj Sekhon</t>
  </si>
  <si>
    <t>John Ruscetta</t>
  </si>
  <si>
    <t>Arjun McNeill</t>
  </si>
  <si>
    <t>Derek Clark</t>
  </si>
  <si>
    <t>Anna Murray</t>
  </si>
  <si>
    <t>Cheryl Connors</t>
  </si>
  <si>
    <t>Rob Ricciardi</t>
  </si>
  <si>
    <t>Stacie Roberts</t>
  </si>
  <si>
    <t>Mary Balinov</t>
  </si>
  <si>
    <t>Irene Smit</t>
  </si>
  <si>
    <t>Grant McMartin</t>
  </si>
  <si>
    <t>Mike Dell</t>
  </si>
  <si>
    <t>Jordy Carr</t>
  </si>
  <si>
    <t>Dillon Anderson</t>
  </si>
  <si>
    <t>Chantal Cormier</t>
  </si>
  <si>
    <t>Michael Suszter</t>
  </si>
  <si>
    <t>Bill Moreton</t>
  </si>
  <si>
    <t>Robert (Kim) Latimer</t>
  </si>
  <si>
    <t>Dean Grant</t>
  </si>
  <si>
    <t>Debbie Adams</t>
  </si>
  <si>
    <t>Bart Castelyn</t>
  </si>
  <si>
    <t>Sandy Cross</t>
  </si>
  <si>
    <t>Courtney Desjardins</t>
  </si>
  <si>
    <t>Heather Olmstead</t>
  </si>
  <si>
    <t>Jeremy Rodgers</t>
  </si>
  <si>
    <t>Christine Shippam</t>
  </si>
  <si>
    <t>Doug Craig</t>
  </si>
  <si>
    <t>Adam Cooper</t>
  </si>
  <si>
    <t>Sheri Roberts</t>
  </si>
  <si>
    <t>Ross Earnshaw</t>
  </si>
  <si>
    <t>Corey Kimpson</t>
  </si>
  <si>
    <t>Pam Wolf</t>
  </si>
  <si>
    <t>Nicholas Ermeta</t>
  </si>
  <si>
    <t>Scott Hamilton</t>
  </si>
  <si>
    <t>Mike Devine</t>
  </si>
  <si>
    <t>Donna Reid</t>
  </si>
  <si>
    <t>Shannon Adshade</t>
  </si>
  <si>
    <t>Paul Brown</t>
  </si>
  <si>
    <t>Erick Takor</t>
  </si>
  <si>
    <t>Nate Whalen</t>
  </si>
  <si>
    <t>Michele Braniff</t>
  </si>
  <si>
    <t>Barbara Harrington</t>
  </si>
  <si>
    <t>Clifford Vanclief</t>
  </si>
  <si>
    <t>Usman Lalva</t>
  </si>
  <si>
    <t>Mark D. Fisher</t>
  </si>
  <si>
    <t>Naeem Awan</t>
  </si>
  <si>
    <t>Kris Langford</t>
  </si>
  <si>
    <t>Bill Conway</t>
  </si>
  <si>
    <t>Crystal Whetham</t>
  </si>
  <si>
    <t>Prakash Venkataraman</t>
  </si>
  <si>
    <t>Bobbi Stewart</t>
  </si>
  <si>
    <t>Dena Comley</t>
  </si>
  <si>
    <t>Mark Hinton</t>
  </si>
  <si>
    <t>Sarah Cavanagh</t>
  </si>
  <si>
    <t>Jeff Atkinson</t>
  </si>
  <si>
    <t>Linda Seccaspina</t>
  </si>
  <si>
    <t>Andrew Tennant</t>
  </si>
  <si>
    <t>Sean Redmond</t>
  </si>
  <si>
    <t>Kory Earle</t>
  </si>
  <si>
    <t>Aaron Niedbala</t>
  </si>
  <si>
    <t>Todd Boyce</t>
  </si>
  <si>
    <t>Paolo Villa</t>
  </si>
  <si>
    <t>Francois Maltais</t>
  </si>
  <si>
    <t>Wes Parsons</t>
  </si>
  <si>
    <t>Tracy Kwissa</t>
  </si>
  <si>
    <t>John Edwards</t>
  </si>
  <si>
    <t>Pam Wing</t>
  </si>
  <si>
    <t>Bruce Kelly</t>
  </si>
  <si>
    <t>Lisa Cook</t>
  </si>
  <si>
    <t>Al Doubrough</t>
  </si>
  <si>
    <t>Debbie Crocker</t>
  </si>
  <si>
    <t>James (Jim) Douglas Smith</t>
  </si>
  <si>
    <t>Robin Plumb</t>
  </si>
  <si>
    <t>Edward (EJ) Szyperski</t>
  </si>
  <si>
    <t>John Ramsay</t>
  </si>
  <si>
    <t>Eldon Stewart</t>
  </si>
  <si>
    <t>Richard Dillabough</t>
  </si>
  <si>
    <t>Pamela Stewart</t>
  </si>
  <si>
    <t>Elson Ruddy</t>
  </si>
  <si>
    <t>Phillip Bodnar</t>
  </si>
  <si>
    <t>Mike Cannon</t>
  </si>
  <si>
    <t>Wayne Parkhurst</t>
  </si>
  <si>
    <t>Bruno Trudel</t>
  </si>
  <si>
    <t>Janet Little</t>
  </si>
  <si>
    <t>Jessie D√©nomm√©</t>
  </si>
  <si>
    <t>Suzanne Boucher</t>
  </si>
  <si>
    <t>Jacques Fortin</t>
  </si>
  <si>
    <t>Anik Charron</t>
  </si>
  <si>
    <t>Sylvain Cleroux</t>
  </si>
  <si>
    <t>Paul Groulx</t>
  </si>
  <si>
    <t>Francine Leblanc</t>
  </si>
  <si>
    <t>Mario Laplante</t>
  </si>
  <si>
    <t>Marcel Cleroux</t>
  </si>
  <si>
    <t>Danielle Mailhot</t>
  </si>
  <si>
    <t>Lance Nachoff</t>
  </si>
  <si>
    <t>Gerry Byrne</t>
  </si>
  <si>
    <t>Nelson Edgerton</t>
  </si>
  <si>
    <t>Ryan Huntley</t>
  </si>
  <si>
    <t>Dean Del Mastro</t>
  </si>
  <si>
    <t>Bob Walsh</t>
  </si>
  <si>
    <t>Valerie Kent</t>
  </si>
  <si>
    <t>Craig Shields</t>
  </si>
  <si>
    <t>Bill Shaw</t>
  </si>
  <si>
    <t>Janet Heeringa</t>
  </si>
  <si>
    <t>David Lundrigan</t>
  </si>
  <si>
    <t>Louise Bedford</t>
  </si>
  <si>
    <t>Kathie Lycett</t>
  </si>
  <si>
    <t>David Baughman</t>
  </si>
  <si>
    <t>David Conners</t>
  </si>
  <si>
    <t>Norman Watson</t>
  </si>
  <si>
    <t>Morgaine Halpin</t>
  </si>
  <si>
    <t>Michelle Graham</t>
  </si>
  <si>
    <t>Todd Noble</t>
  </si>
  <si>
    <t>William (Bill) Harrington</t>
  </si>
  <si>
    <t>Colleen Row</t>
  </si>
  <si>
    <t>Mike Derrough</t>
  </si>
  <si>
    <t>Karen Cook</t>
  </si>
  <si>
    <t>Sally Martyn</t>
  </si>
  <si>
    <t>Reid Sherlock</t>
  </si>
  <si>
    <t>Bill Fehr</t>
  </si>
  <si>
    <t>Douglas Medlyn</t>
  </si>
  <si>
    <t>Harold Winkworth</t>
  </si>
  <si>
    <t>Rob McFarlan</t>
  </si>
  <si>
    <t>Bill Sporbeck</t>
  </si>
  <si>
    <t>Councillor, Ward 4 Hinchinbrooke</t>
  </si>
  <si>
    <t>Phillip Smith</t>
  </si>
  <si>
    <t>Nicki Gowdy</t>
  </si>
  <si>
    <t>Councillor, Ward 3 Oso</t>
  </si>
  <si>
    <t>Craig Middleton</t>
  </si>
  <si>
    <t>Susan Irwin</t>
  </si>
  <si>
    <t>Councillor, Ward 2 Olden</t>
  </si>
  <si>
    <t>Danny Meeks</t>
  </si>
  <si>
    <t>Bill Everett</t>
  </si>
  <si>
    <t>Councillor, Ward 1 Kennebec</t>
  </si>
  <si>
    <t>Cindy Kelsey</t>
  </si>
  <si>
    <t>C. Lynn Klages</t>
  </si>
  <si>
    <t>Isaac Hale</t>
  </si>
  <si>
    <t>Jordan Chatwin</t>
  </si>
  <si>
    <t>Logan Murray</t>
  </si>
  <si>
    <t>Victor Heese</t>
  </si>
  <si>
    <t>Bill MacDonald</t>
  </si>
  <si>
    <t>Duncan McGregor</t>
  </si>
  <si>
    <t>Brent Cameron</t>
  </si>
  <si>
    <t>Robert (Bob) Brooks</t>
  </si>
  <si>
    <t>Councillor, Ward West</t>
  </si>
  <si>
    <t>Michael Russo</t>
  </si>
  <si>
    <t>Adam Robinson</t>
  </si>
  <si>
    <t>Alison Lobb</t>
  </si>
  <si>
    <t>Councillor, Ward East</t>
  </si>
  <si>
    <t>Everett Smith</t>
  </si>
  <si>
    <t>Jennifer Cox</t>
  </si>
  <si>
    <t>Danny Colquhoun</t>
  </si>
  <si>
    <t>Marg Anderson</t>
  </si>
  <si>
    <t>Jared Petteplace</t>
  </si>
  <si>
    <t>Allan Peel</t>
  </si>
  <si>
    <t>Jeffery Scholl</t>
  </si>
  <si>
    <t>Councillor, Ward 3  Sandfield</t>
  </si>
  <si>
    <t>Linda Farquhar</t>
  </si>
  <si>
    <t>Rosemarie Diebolt</t>
  </si>
  <si>
    <t>Councillor, Ward 2  Carnarvon</t>
  </si>
  <si>
    <t>John Bisaillon</t>
  </si>
  <si>
    <t>William Dale Scott</t>
  </si>
  <si>
    <t>Councillor, Ward 1  Campbell</t>
  </si>
  <si>
    <t>Brian Mitchell</t>
  </si>
  <si>
    <t>Derek Stephens</t>
  </si>
  <si>
    <t>Lois Middaugh Keller</t>
  </si>
  <si>
    <t>Kevin McLaughlin</t>
  </si>
  <si>
    <t>Mike Kerby</t>
  </si>
  <si>
    <t>Jim Bonter</t>
  </si>
  <si>
    <t>Eric Sandford</t>
  </si>
  <si>
    <t>Judy Brant</t>
  </si>
  <si>
    <t>Donalda Campbell</t>
  </si>
  <si>
    <t>Christina Lefebvre</t>
  </si>
  <si>
    <t>Tracy Richards</t>
  </si>
  <si>
    <t>Denis Craddock</t>
  </si>
  <si>
    <t>Bronwynne Wilton</t>
  </si>
  <si>
    <t>Jennifer Adams</t>
  </si>
  <si>
    <t>Barbara Lustgarten-Evoy</t>
  </si>
  <si>
    <t>Kimberley Jefferson</t>
  </si>
  <si>
    <t>Lisa MacDonald</t>
  </si>
  <si>
    <t>Jonathon Davis</t>
  </si>
  <si>
    <t>Kirk McElwain</t>
  </si>
  <si>
    <t>Eric Nealson</t>
  </si>
  <si>
    <t>Neil Armstrong</t>
  </si>
  <si>
    <t>Dave Kenny</t>
  </si>
  <si>
    <t>James Mantelos</t>
  </si>
  <si>
    <t>Debora Taylor</t>
  </si>
  <si>
    <t>Ray Trafford</t>
  </si>
  <si>
    <t>Brock Aldersley</t>
  </si>
  <si>
    <t>Peter Viol</t>
  </si>
  <si>
    <t>Rick Schroeder</t>
  </si>
  <si>
    <t>Gerard Guenette</t>
  </si>
  <si>
    <t>Tracey Giesen</t>
  </si>
  <si>
    <t>Bruce Knott</t>
  </si>
  <si>
    <t>Kelly Osborne</t>
  </si>
  <si>
    <t>Councillor, Ward 4 West Hawkesbury</t>
  </si>
  <si>
    <t>G√©rard Gerry Miner</t>
  </si>
  <si>
    <t>Sarah Bigelow</t>
  </si>
  <si>
    <t>Councillor, Ward 3 Longueuil</t>
  </si>
  <si>
    <t>Ginette Cl√©ment</t>
  </si>
  <si>
    <t>Paul Burroughs</t>
  </si>
  <si>
    <t>Councillor, Ward 2 LOrignal</t>
  </si>
  <si>
    <t>Andr√© Roy</t>
  </si>
  <si>
    <t>Michel Lalonde</t>
  </si>
  <si>
    <t>Councillor, Ward 1 Vankleek Hill</t>
  </si>
  <si>
    <t>Paul Emile Duval</t>
  </si>
  <si>
    <t>Peter Barton</t>
  </si>
  <si>
    <t>Denis Welden</t>
  </si>
  <si>
    <t>√âric Boivin</t>
  </si>
  <si>
    <t>Serge Ravary</t>
  </si>
  <si>
    <t>Alex Lambruschini</t>
  </si>
  <si>
    <t>Paul Bernier</t>
  </si>
  <si>
    <t>Lisi Bernier</t>
  </si>
  <si>
    <t>Catherine Ansara</t>
  </si>
  <si>
    <t>Trish Neilson</t>
  </si>
  <si>
    <t>Rick Neilson</t>
  </si>
  <si>
    <t>Philip Schram</t>
  </si>
  <si>
    <t>Ken Wilson</t>
  </si>
  <si>
    <t>Robert Barron</t>
  </si>
  <si>
    <t>Gordon Saunders</t>
  </si>
  <si>
    <t>William Jr. Laurila</t>
  </si>
  <si>
    <t>Christine Brownlee</t>
  </si>
  <si>
    <t>Deborah Debbie Veerman</t>
  </si>
  <si>
    <t>Councillor, Ward 6 Chatham</t>
  </si>
  <si>
    <t>Alysson Storey</t>
  </si>
  <si>
    <t>Brock McGregor</t>
  </si>
  <si>
    <t>Amy Finn</t>
  </si>
  <si>
    <t>Marjorie Crew</t>
  </si>
  <si>
    <t>Michael Bondy</t>
  </si>
  <si>
    <t>Conor Allin</t>
  </si>
  <si>
    <t>Councillor, Ward 5 Wallaceburg</t>
  </si>
  <si>
    <t>Carmen McGregor</t>
  </si>
  <si>
    <t>Aaron Hall</t>
  </si>
  <si>
    <t>Councillor, Ward 4 North Kent</t>
  </si>
  <si>
    <t>Jamie McGrail</t>
  </si>
  <si>
    <t>Rhonda Jubenville</t>
  </si>
  <si>
    <t>Councillor, Ward 3 East Kent</t>
  </si>
  <si>
    <t>John Wright</t>
  </si>
  <si>
    <t>Steve Pinsonneault</t>
  </si>
  <si>
    <t>Councillor, Ward 2 South Kent</t>
  </si>
  <si>
    <t>Trevor Thompson</t>
  </si>
  <si>
    <t>Ryan Doyle</t>
  </si>
  <si>
    <t>Anthony Ceccacci</t>
  </si>
  <si>
    <t>Councillor, Ward 1 West Kent</t>
  </si>
  <si>
    <t>Melissa Harrigan</t>
  </si>
  <si>
    <t>Lauren Anderson</t>
  </si>
  <si>
    <t>Sandy Maynard</t>
  </si>
  <si>
    <t>David Serednicki</t>
  </si>
  <si>
    <t>Mary Clare Latimer</t>
  </si>
  <si>
    <t>Mike Walker</t>
  </si>
  <si>
    <t>Martin Fisher</t>
  </si>
  <si>
    <t>Matt Lamarche</t>
  </si>
  <si>
    <t>Mor√©na McDonald</t>
  </si>
  <si>
    <t>Dennis Fox</t>
  </si>
  <si>
    <t>Peter James Whitten</t>
  </si>
  <si>
    <t>Elizabeth Thompson</t>
  </si>
  <si>
    <t>Shawn Greig</t>
  </si>
  <si>
    <t>Terry McKay</t>
  </si>
  <si>
    <t>Diana Rae</t>
  </si>
  <si>
    <t>Paul Sharp</t>
  </si>
  <si>
    <t>Annunziato Scarfone</t>
  </si>
  <si>
    <t>Claire Riley</t>
  </si>
  <si>
    <t>Bernadette Kerr</t>
  </si>
  <si>
    <t>David Coombs</t>
  </si>
  <si>
    <t>Brooks Tran</t>
  </si>
  <si>
    <t>Diane Choiniere</t>
  </si>
  <si>
    <t>Trevor Stewart</t>
  </si>
  <si>
    <t>Simon-Olivier P√©ladeau-Houle</t>
  </si>
  <si>
    <t>Andre Lalonde</t>
  </si>
  <si>
    <t>Samuel Cardarelli</t>
  </si>
  <si>
    <t>St√©phane Fournier</t>
  </si>
  <si>
    <t>Kyle Cyr</t>
  </si>
  <si>
    <t>Carl Grimard</t>
  </si>
  <si>
    <t>Gabriel Ngameni</t>
  </si>
  <si>
    <t>Jay Woodruff</t>
  </si>
  <si>
    <t>Gerry Bertrand</t>
  </si>
  <si>
    <t>Jacques Diotte</t>
  </si>
  <si>
    <t>Marc Roy</t>
  </si>
  <si>
    <t>Sarma Merdian</t>
  </si>
  <si>
    <t>Sylvie Riopel</t>
  </si>
  <si>
    <t>Michel Levert</t>
  </si>
  <si>
    <t>Melissa Gaudreau</t>
  </si>
  <si>
    <t>Margaret Zwart</t>
  </si>
  <si>
    <t>Corinna Traill</t>
  </si>
  <si>
    <t>Lloyd Rang</t>
  </si>
  <si>
    <t>Sami Elhajjeh</t>
  </si>
  <si>
    <t>Regional Councillor, Ward 3 and 4</t>
  </si>
  <si>
    <t>Willie Woo</t>
  </si>
  <si>
    <t>Regional Councillor, Ward 1 and 2</t>
  </si>
  <si>
    <t>Granville Anderson</t>
  </si>
  <si>
    <t>Janice Jones</t>
  </si>
  <si>
    <t>Bernard Sanchez</t>
  </si>
  <si>
    <t>Steven Conway</t>
  </si>
  <si>
    <t>Robert Livingstone</t>
  </si>
  <si>
    <t>Larey Reynolds</t>
  </si>
  <si>
    <t>Ryan Kerr</t>
  </si>
  <si>
    <t>Glenn Baswick</t>
  </si>
  <si>
    <t>Marven Whidden</t>
  </si>
  <si>
    <t>Jim Abernethy</t>
  </si>
  <si>
    <t>Christy Gunaratnam</t>
  </si>
  <si>
    <t>Marty Beelen</t>
  </si>
  <si>
    <t>Robert Walker</t>
  </si>
  <si>
    <t>John Broderick</t>
  </si>
  <si>
    <t>Robert McArthur</t>
  </si>
  <si>
    <t>Phyllis Dineen</t>
  </si>
  <si>
    <t>Paul Van Staveren</t>
  </si>
  <si>
    <t>Chuck Arrand</t>
  </si>
  <si>
    <t>Deborah Bronee</t>
  </si>
  <si>
    <t>Laura Dockeray-Perry</t>
  </si>
  <si>
    <t>Thom Paterson</t>
  </si>
  <si>
    <t>Maqsood Dogar</t>
  </si>
  <si>
    <t>Richard Paul</t>
  </si>
  <si>
    <t>Brandon Ward</t>
  </si>
  <si>
    <t>Dave Witzke</t>
  </si>
  <si>
    <t>Melanie Walters</t>
  </si>
  <si>
    <t>Angela Tamara Hunter</t>
  </si>
  <si>
    <t>Gary Hughes</t>
  </si>
  <si>
    <t>Harry Cooper</t>
  </si>
  <si>
    <t>Jim Starchuk</t>
  </si>
  <si>
    <t>Douglas Wilcox</t>
  </si>
  <si>
    <t>Pat Anderson</t>
  </si>
  <si>
    <t>Veronica Lizotte</t>
  </si>
  <si>
    <t>Joe Wink</t>
  </si>
  <si>
    <t>Jennifer Pereira</t>
  </si>
  <si>
    <t>Rene Lafleur</t>
  </si>
  <si>
    <t>Gary Bigelow</t>
  </si>
  <si>
    <t>Nicole Beatty</t>
  </si>
  <si>
    <t>Randy Barber</t>
  </si>
  <si>
    <t>Miriam Mutton</t>
  </si>
  <si>
    <t>Brian Darling</t>
  </si>
  <si>
    <t>Adam Bureau</t>
  </si>
  <si>
    <t>Aaron Burchat</t>
  </si>
  <si>
    <t>Ashley Bouman</t>
  </si>
  <si>
    <t>Sara Gardiner</t>
  </si>
  <si>
    <t>Mark Mills</t>
  </si>
  <si>
    <t>Johnny Percolides</t>
  </si>
  <si>
    <t>Michael Sprayson</t>
  </si>
  <si>
    <t>Suzanne S√©guin</t>
  </si>
  <si>
    <t>France Bouvier</t>
  </si>
  <si>
    <t>Sylvie Charron-Lemieux</t>
  </si>
  <si>
    <t>Susan Daisy Nelson</t>
  </si>
  <si>
    <t>Marck Recoskie</t>
  </si>
  <si>
    <t>Daniel Brunet</t>
  </si>
  <si>
    <t>Rodney Hoogenhoud</t>
  </si>
  <si>
    <t>Robert Hutchinson</t>
  </si>
  <si>
    <t>Scott Stewart</t>
  </si>
  <si>
    <t>Simon Lacombe</t>
  </si>
  <si>
    <t>Jeff House</t>
  </si>
  <si>
    <t>Lee Chappell</t>
  </si>
  <si>
    <t>Glen Cressman</t>
  </si>
  <si>
    <t>Evan Papineau</t>
  </si>
  <si>
    <t>Richard Rintala</t>
  </si>
  <si>
    <t>Lois Perry</t>
  </si>
  <si>
    <t>Chris O'Reilly</t>
  </si>
  <si>
    <t>Marilyn Lubbock</t>
  </si>
  <si>
    <t>Susan Cote</t>
  </si>
  <si>
    <t>Richard Beauchamp</t>
  </si>
  <si>
    <t>Patrick Rieux</t>
  </si>
  <si>
    <t>Maggie Wilson</t>
  </si>
  <si>
    <t>Rob Ring</t>
  </si>
  <si>
    <t>Chris Potts</t>
  </si>
  <si>
    <t>Steve Perry</t>
  </si>
  <si>
    <t>Kathy Jeffery</t>
  </si>
  <si>
    <t>Brandon Houston</t>
  </si>
  <si>
    <t>Deb Doherty</t>
  </si>
  <si>
    <t>Christopher Baines</t>
  </si>
  <si>
    <t>Tim Fryer</t>
  </si>
  <si>
    <t>Jordan Fleming</t>
  </si>
  <si>
    <t>Bob Madigan</t>
  </si>
  <si>
    <t>Steve Berman</t>
  </si>
  <si>
    <t>Ian Chadwick</t>
  </si>
  <si>
    <t>George Dickenson</t>
  </si>
  <si>
    <t>Cam Ecclestone</t>
  </si>
  <si>
    <t>Steve Johns</t>
  </si>
  <si>
    <t>Chris Kresack</t>
  </si>
  <si>
    <t>David Halvorsen</t>
  </si>
  <si>
    <t>David Maxwell</t>
  </si>
  <si>
    <t>Grant Arnold</t>
  </si>
  <si>
    <t>Gayle Manns</t>
  </si>
  <si>
    <t>Ellen Davis</t>
  </si>
  <si>
    <t>Denis Sabourin</t>
  </si>
  <si>
    <t>Fred Ngoundji</t>
  </si>
  <si>
    <t>Claude McIntosh</t>
  </si>
  <si>
    <t>Elaine MacDonald</t>
  </si>
  <si>
    <t>Dean Hollingsworth</t>
  </si>
  <si>
    <t>Carilyne H√©bert</t>
  </si>
  <si>
    <t>Sarah Good</t>
  </si>
  <si>
    <t>Syd Gardiner</t>
  </si>
  <si>
    <t>Maurice Dupelle</t>
  </si>
  <si>
    <t>Todd Bennett</t>
  </si>
  <si>
    <t>Bruce Baker</t>
  </si>
  <si>
    <t>Denis Carr</t>
  </si>
  <si>
    <t>Martin Chevalier</t>
  </si>
  <si>
    <t>Cory Dixon</t>
  </si>
  <si>
    <t>Patrick Dussault</t>
  </si>
  <si>
    <t>Abid Hussain</t>
  </si>
  <si>
    <t>Christopher Leclair</t>
  </si>
  <si>
    <t>David Murphy</t>
  </si>
  <si>
    <t>Jason Riley</t>
  </si>
  <si>
    <t>Ryan Martelle</t>
  </si>
  <si>
    <t>Mary Jane Proulx</t>
  </si>
  <si>
    <t>Steven Robinson</t>
  </si>
  <si>
    <t>Gerald E. Samson</t>
  </si>
  <si>
    <t>Stephen Scott</t>
  </si>
  <si>
    <t>Carol A. Boileau</t>
  </si>
  <si>
    <t>Ed Van Egmond</t>
  </si>
  <si>
    <t>Joel Schriver</t>
  </si>
  <si>
    <t>Sherry Hamilton</t>
  </si>
  <si>
    <t>Sandra Arthur</t>
  </si>
  <si>
    <t>Erick Baron-Joyner</t>
  </si>
  <si>
    <t>Timothy Gilligan</t>
  </si>
  <si>
    <t>Erick Voutier</t>
  </si>
  <si>
    <t>Jason Meyer</t>
  </si>
  <si>
    <t>Mark McGuire</t>
  </si>
  <si>
    <t>Paul LeBoeuf</t>
  </si>
  <si>
    <t>Ann Gray</t>
  </si>
  <si>
    <t>Brent Sands</t>
  </si>
  <si>
    <t>Cory Larocque</t>
  </si>
  <si>
    <t>Bill Langnder</t>
  </si>
  <si>
    <t>Lewis Kempf</t>
  </si>
  <si>
    <t>Timo Brielmann</t>
  </si>
  <si>
    <t>Bennett Drennan</t>
  </si>
  <si>
    <t>Tom Vaughan</t>
  </si>
  <si>
    <t>Terry Myers</t>
  </si>
  <si>
    <t>Kathy Hughes</t>
  </si>
  <si>
    <t>Christina Louise Giardini</t>
  </si>
  <si>
    <t>William Fitton</t>
  </si>
  <si>
    <t>Reeve</t>
  </si>
  <si>
    <t>Glenn Doncaster</t>
  </si>
  <si>
    <t>Catherine Ryan</t>
  </si>
  <si>
    <t>Larry Dumoulin</t>
  </si>
  <si>
    <t>Jamie Zieman</t>
  </si>
  <si>
    <t>Kevin Smith</t>
  </si>
  <si>
    <t>Norman Clark</t>
  </si>
  <si>
    <t>Steven Everhardus</t>
  </si>
  <si>
    <t>Shelley Dupont</t>
  </si>
  <si>
    <t>AmberDale Hudson</t>
  </si>
  <si>
    <t>Dennis Tompkins</t>
  </si>
  <si>
    <t>Brent Cadeau</t>
  </si>
  <si>
    <t>Darren Penner</t>
  </si>
  <si>
    <t>Jeffrey Charles William Mehagan</t>
  </si>
  <si>
    <t>Deborah J. Harris Shallow</t>
  </si>
  <si>
    <t>Councillor At Large</t>
  </si>
  <si>
    <t>Tom Watt</t>
  </si>
  <si>
    <t>Councillor, Ward 2 Dummer</t>
  </si>
  <si>
    <t>Adam Vervoort</t>
  </si>
  <si>
    <t>Councillor, Ward 1 Douro</t>
  </si>
  <si>
    <t>Ray Johnston</t>
  </si>
  <si>
    <t>Harold Nelson</t>
  </si>
  <si>
    <t>Marc Trudeau</t>
  </si>
  <si>
    <t>Marie Howran</t>
  </si>
  <si>
    <t>Mark Porter</t>
  </si>
  <si>
    <t>Shelagh Landsmann</t>
  </si>
  <si>
    <t>Councillor, Ward 2 North Elmsley</t>
  </si>
  <si>
    <t>Paul Coutts</t>
  </si>
  <si>
    <t>Councillor, Ward 1 Drummond</t>
  </si>
  <si>
    <t>John Matheson</t>
  </si>
  <si>
    <t>Paul Kehoe</t>
  </si>
  <si>
    <t>Ray Scissons</t>
  </si>
  <si>
    <t>Bryan Tardiff</t>
  </si>
  <si>
    <t>Michelle Price</t>
  </si>
  <si>
    <t>Ritch Noel</t>
  </si>
  <si>
    <t>Martin MacKinnon</t>
  </si>
  <si>
    <t>Bill Latham</t>
  </si>
  <si>
    <t>Catherine Kiewning</t>
  </si>
  <si>
    <t>Anne Berrey</t>
  </si>
  <si>
    <t>David Burch</t>
  </si>
  <si>
    <t>Brad Pareis</t>
  </si>
  <si>
    <t>Julila Hemphill</t>
  </si>
  <si>
    <t>Krystel L√©vesque</t>
  </si>
  <si>
    <t>Luc L√©vesque</t>
  </si>
  <si>
    <t>H√©l√®ne Perth</t>
  </si>
  <si>
    <t>G√©rard L√©vesque</t>
  </si>
  <si>
    <t>Henry Dryfhout</t>
  </si>
  <si>
    <t>Amarilis Drouillard</t>
  </si>
  <si>
    <t>Corey Pemberton</t>
  </si>
  <si>
    <t>Ken Loveland</t>
  </si>
  <si>
    <t>Bradley Tunks</t>
  </si>
  <si>
    <t>Margaret Trainor</t>
  </si>
  <si>
    <t>Barry Boice</t>
  </si>
  <si>
    <t>Carm Sawyer</t>
  </si>
  <si>
    <t>Tammy Donaldson</t>
  </si>
  <si>
    <t>Nancy Wood-Roberts</t>
  </si>
  <si>
    <t>Pat Casey</t>
  </si>
  <si>
    <t>Walt McKechnie</t>
  </si>
  <si>
    <t>Tom Bailey</t>
  </si>
  <si>
    <t>Pamela Brohm</t>
  </si>
  <si>
    <t>Rob McCaig</t>
  </si>
  <si>
    <t>Jennifer Korpela</t>
  </si>
  <si>
    <t>Daniel Roberts</t>
  </si>
  <si>
    <t>Brian Atkins</t>
  </si>
  <si>
    <t>Ron Evans</t>
  </si>
  <si>
    <t>Hayden Hughes</t>
  </si>
  <si>
    <t>Doug Woolsey</t>
  </si>
  <si>
    <t>Kim Thain</t>
  </si>
  <si>
    <t>Dan Sutton</t>
  </si>
  <si>
    <t>Brad Mountain</t>
  </si>
  <si>
    <t>David Carroll</t>
  </si>
  <si>
    <t>Sarah Desforges</t>
  </si>
  <si>
    <t>Dave Hoey</t>
  </si>
  <si>
    <t>Fishy Legros</t>
  </si>
  <si>
    <t>Lauren Rooyakkers</t>
  </si>
  <si>
    <t>Rick Champagne</t>
  </si>
  <si>
    <t>Steven Trahan</t>
  </si>
  <si>
    <t>Terry Kelly</t>
  </si>
  <si>
    <t>Nick Brazeau</t>
  </si>
  <si>
    <t>Jack Daniel Doherty</t>
  </si>
  <si>
    <t>Jeremy Zukowski</t>
  </si>
  <si>
    <t>Dave Halls</t>
  </si>
  <si>
    <t>Lenora Banfield</t>
  </si>
  <si>
    <t>John Stirk</t>
  </si>
  <si>
    <t>Councillor, Ward Three</t>
  </si>
  <si>
    <t>Scott Crone</t>
  </si>
  <si>
    <t>Susan Lahey</t>
  </si>
  <si>
    <t>Councillor, Ward Two</t>
  </si>
  <si>
    <t>Tara Roy-DiClemente</t>
  </si>
  <si>
    <t>Brian Johns</t>
  </si>
  <si>
    <t>Councillor, Ward One</t>
  </si>
  <si>
    <t>Terry E. Foster</t>
  </si>
  <si>
    <t>Loralea Carruthers</t>
  </si>
  <si>
    <t>Aida Kostuck</t>
  </si>
  <si>
    <t>David Price</t>
  </si>
  <si>
    <t>Christine Glenn</t>
  </si>
  <si>
    <t>Cathy Morton</t>
  </si>
  <si>
    <t>Douglas Willitts</t>
  </si>
  <si>
    <t>Stephanie Sabourin</t>
  </si>
  <si>
    <t>Monique Desjardins</t>
  </si>
  <si>
    <t>Karina Sauv√©</t>
  </si>
  <si>
    <t>Jacques Tranchemontagne</t>
  </si>
  <si>
    <t>Simon Rozon</t>
  </si>
  <si>
    <t>Pierre Langlois</t>
  </si>
  <si>
    <t>Thaila Riden</t>
  </si>
  <si>
    <t>Jeremy Smith</t>
  </si>
  <si>
    <t>Matthew Gillespie</t>
  </si>
  <si>
    <t>Scott Rudy</t>
  </si>
  <si>
    <t>Scott Zehr</t>
  </si>
  <si>
    <t>Steven Van Wyk</t>
  </si>
  <si>
    <t>Bradley Smith</t>
  </si>
  <si>
    <t>Lee Griffi</t>
  </si>
  <si>
    <t>Cody Hayward</t>
  </si>
  <si>
    <t>Chris Ward</t>
  </si>
  <si>
    <t>Waddy Smail</t>
  </si>
  <si>
    <t>Joe Martelle</t>
  </si>
  <si>
    <t>Stephen Dillabough</t>
  </si>
  <si>
    <t>Christopher Marcellus</t>
  </si>
  <si>
    <t>Hugh Cameron</t>
  </si>
  <si>
    <t>Clint Cameron</t>
  </si>
  <si>
    <t>John Courtney</t>
  </si>
  <si>
    <t>Henry Oosterhof</t>
  </si>
  <si>
    <t>Tom Linton</t>
  </si>
  <si>
    <t>Eleanor Leacock Renaud</t>
  </si>
  <si>
    <t>Christina Eady</t>
  </si>
  <si>
    <t>Earl Brayton</t>
  </si>
  <si>
    <t>Andrew Wannan</t>
  </si>
  <si>
    <t>Merrill Seidel</t>
  </si>
  <si>
    <t>Luc D. Morrisette</t>
  </si>
  <si>
    <t>Norman Mann</t>
  </si>
  <si>
    <t>Charles Flintoff</t>
  </si>
  <si>
    <t>Rick Bull</t>
  </si>
  <si>
    <t>Tammy Brown</t>
  </si>
  <si>
    <t>Sandy Finamore</t>
  </si>
  <si>
    <t>Bruce Ibbitson</t>
  </si>
  <si>
    <t>Gary Kirk</t>
  </si>
  <si>
    <t>Len Kutchaw</t>
  </si>
  <si>
    <t>Richard Laurin</t>
  </si>
  <si>
    <t>Helen Lefebvre</t>
  </si>
  <si>
    <t>Margaret Pollard</t>
  </si>
  <si>
    <t>Tom Turner</t>
  </si>
  <si>
    <t>Tammy Van Roon</t>
  </si>
  <si>
    <t>Ken Young</t>
  </si>
  <si>
    <t>Phil Whatley</t>
  </si>
  <si>
    <t>Gerald Weiringa</t>
  </si>
  <si>
    <t>Lisa Teeple</t>
  </si>
  <si>
    <t>Harrold Boven</t>
  </si>
  <si>
    <t>Russ Fortier</t>
  </si>
  <si>
    <t>Geoffrey Pearce</t>
  </si>
  <si>
    <t>Lori-Ann Shortreed</t>
  </si>
  <si>
    <t>Frank (Jr) Szeder</t>
  </si>
  <si>
    <t>Kaytlyn Swanson</t>
  </si>
  <si>
    <t>Douglas Metson</t>
  </si>
  <si>
    <t>Lori Jordan</t>
  </si>
  <si>
    <t>Jo-Anne Farmer</t>
  </si>
  <si>
    <t>Jason DeLeeuw</t>
  </si>
  <si>
    <t>Pam Bannink</t>
  </si>
  <si>
    <t>Jillian Plaunt</t>
  </si>
  <si>
    <t>Gary Schaap</t>
  </si>
  <si>
    <t>Chad Burke</t>
  </si>
  <si>
    <t>Judy Krall</t>
  </si>
  <si>
    <t>Wally Van Dun</t>
  </si>
  <si>
    <t>Mary Lynne McCallum</t>
  </si>
  <si>
    <t>Bridget Ryan</t>
  </si>
  <si>
    <t>Jamie Cheyne</t>
  </si>
  <si>
    <t>John Brennan</t>
  </si>
  <si>
    <t>Cathy Aylard</t>
  </si>
  <si>
    <t>Val Bush</t>
  </si>
  <si>
    <t>Kevin Johnson</t>
  </si>
  <si>
    <t>Johnathan Nadeau</t>
  </si>
  <si>
    <t>Gerry Massicotte</t>
  </si>
  <si>
    <t>Angela Kelly</t>
  </si>
  <si>
    <t>Aidan Kallioinen</t>
  </si>
  <si>
    <t>Sandra Hayden</t>
  </si>
  <si>
    <t>Ken Duplessis</t>
  </si>
  <si>
    <t>Sue Allen</t>
  </si>
  <si>
    <t>Ron Duplessis</t>
  </si>
  <si>
    <t>Raymond Kozachenko</t>
  </si>
  <si>
    <t>Joe Kozlowski</t>
  </si>
  <si>
    <t>Heather Malott</t>
  </si>
  <si>
    <t>Joel Marion</t>
  </si>
  <si>
    <t>John Maville</t>
  </si>
  <si>
    <t>Ashley Porteous</t>
  </si>
  <si>
    <t>Shelaine Williamson</t>
  </si>
  <si>
    <t>Liana Maltby</t>
  </si>
  <si>
    <t>Henry Sander</t>
  </si>
  <si>
    <t>Pieter Kiezebrink</t>
  </si>
  <si>
    <t>Michael Smith</t>
  </si>
  <si>
    <t>Francesco Lo Greco</t>
  </si>
  <si>
    <t>Bubel Shawn</t>
  </si>
  <si>
    <t>Paul Partridge</t>
  </si>
  <si>
    <t>Ron Henderson</t>
  </si>
  <si>
    <t>Rodney Hammond</t>
  </si>
  <si>
    <t>Jason Matyi</t>
  </si>
  <si>
    <t>Brad Allard</t>
  </si>
  <si>
    <t>Kim Verbeek</t>
  </si>
  <si>
    <t>Katie McGuire-Blais</t>
  </si>
  <si>
    <t>Joe Garon</t>
  </si>
  <si>
    <t>Rob Shepley</t>
  </si>
  <si>
    <t>Ron Rogers</t>
  </si>
  <si>
    <t>Morley Bowman</t>
  </si>
  <si>
    <t>Glen Mills</t>
  </si>
  <si>
    <t>Chris Vander Doelen</t>
  </si>
  <si>
    <t>Shawn Mulder</t>
  </si>
  <si>
    <t>John Simmens</t>
  </si>
  <si>
    <t>Rob MacPherson</t>
  </si>
  <si>
    <t>Gisele Belanger</t>
  </si>
  <si>
    <t>Barbara Beachey</t>
  </si>
  <si>
    <t>John O'Donnell</t>
  </si>
  <si>
    <t>Bill William Green</t>
  </si>
  <si>
    <t>Murray Bowers</t>
  </si>
  <si>
    <t>Marg Margaret Nicholson</t>
  </si>
  <si>
    <t>Christopher Krawcyzk</t>
  </si>
  <si>
    <t>John Rutledge</t>
  </si>
  <si>
    <t>Carl Tinney</t>
  </si>
  <si>
    <t>Priscilla Marcoux</t>
  </si>
  <si>
    <t>Pierre Lamontagne</t>
  </si>
  <si>
    <t>Jules Gendron</t>
  </si>
  <si>
    <t>Claude Brunet</t>
  </si>
  <si>
    <t>Luc Albert</t>
  </si>
  <si>
    <t>Sylvie Albert</t>
  </si>
  <si>
    <t>Lise Breton Gagnon</t>
  </si>
  <si>
    <t>Conrad Gravel</t>
  </si>
  <si>
    <t>Anne-Lynn Kucheran</t>
  </si>
  <si>
    <t>Tom Insinna</t>
  </si>
  <si>
    <t>Ann Marie Noyes</t>
  </si>
  <si>
    <t>Tom Lewis</t>
  </si>
  <si>
    <t>Joan Christensen</t>
  </si>
  <si>
    <t>Darren Flagg</t>
  </si>
  <si>
    <t>Nick Dubanow</t>
  </si>
  <si>
    <t>George P. McDermott</t>
  </si>
  <si>
    <t>Todd Bews</t>
  </si>
  <si>
    <t>Peter Koutroulakis</t>
  </si>
  <si>
    <t>John Mollicone</t>
  </si>
  <si>
    <t>Rebecca Jenney</t>
  </si>
  <si>
    <t>Andrew Kobe</t>
  </si>
  <si>
    <t>Graham Pomeroy</t>
  </si>
  <si>
    <t>S. Jennifer Priestley</t>
  </si>
  <si>
    <t>Fred Reimer</t>
  </si>
  <si>
    <t>Mark Millar</t>
  </si>
  <si>
    <t>Kristen Halfpenny</t>
  </si>
  <si>
    <t>Russ Young</t>
  </si>
  <si>
    <t>Peter Nolan</t>
  </si>
  <si>
    <t>David Kircher</t>
  </si>
  <si>
    <t>John D. McTaggart</t>
  </si>
  <si>
    <t>Steven Maki</t>
  </si>
  <si>
    <t>Mandi Olson</t>
  </si>
  <si>
    <t>Wendy Brunetta</t>
  </si>
  <si>
    <t>Mike Behan</t>
  </si>
  <si>
    <t>Kaleb Firth</t>
  </si>
  <si>
    <t>Ren√©e Carrier</t>
  </si>
  <si>
    <t>David Viau</t>
  </si>
  <si>
    <t>Dean Wenborne</t>
  </si>
  <si>
    <t>Willy Schneider</t>
  </si>
  <si>
    <t>Bob Prevost</t>
  </si>
  <si>
    <t>Roger Landry</t>
  </si>
  <si>
    <t>Donna Hazlett</t>
  </si>
  <si>
    <t>Gail Williams</t>
  </si>
  <si>
    <t>Carson Massey</t>
  </si>
  <si>
    <t>Richard Marcoux</t>
  </si>
  <si>
    <t>Margaret Fancy</t>
  </si>
  <si>
    <t>Councillor, Ward Wolfe Island</t>
  </si>
  <si>
    <t>Mike Jablonicky</t>
  </si>
  <si>
    <t>Daniel Hulton</t>
  </si>
  <si>
    <t>Councillor, Ward Howe Island</t>
  </si>
  <si>
    <t>Bill Saunders</t>
  </si>
  <si>
    <t>Bob Ackley</t>
  </si>
  <si>
    <t>Bruce Higgs</t>
  </si>
  <si>
    <t>Time Kirby</t>
  </si>
  <si>
    <t>Noreen MacDougall</t>
  </si>
  <si>
    <t>James Alden</t>
  </si>
  <si>
    <t>George McAllister</t>
  </si>
  <si>
    <t>Thomas Kimberley</t>
  </si>
  <si>
    <t>John Van Strien</t>
  </si>
  <si>
    <t>Jarda Zborovsky</t>
  </si>
  <si>
    <t>David Osmond</t>
  </si>
  <si>
    <t>Vicki Leakey</t>
  </si>
  <si>
    <t>Anne-Marie Koiner</t>
  </si>
  <si>
    <t>Patrick Kirkby</t>
  </si>
  <si>
    <t>Matt Harper</t>
  </si>
  <si>
    <t>Colin Brown</t>
  </si>
  <si>
    <t>Bruce Burt</t>
  </si>
  <si>
    <t>Kathrine Christensen</t>
  </si>
  <si>
    <t>Marion Sprenger</t>
  </si>
  <si>
    <t>Kelly Lee Bowers</t>
  </si>
  <si>
    <t>Marie Savarie</t>
  </si>
  <si>
    <t>DixitKumar Patel</t>
  </si>
  <si>
    <t>Matthew Quinn</t>
  </si>
  <si>
    <t>William K. Johnson</t>
  </si>
  <si>
    <t>Allan Hazelton</t>
  </si>
  <si>
    <t>Kristian Graziano</t>
  </si>
  <si>
    <t>Stephen Jarvis</t>
  </si>
  <si>
    <t>Steven Predko</t>
  </si>
  <si>
    <t>District Councillor, Ward 2 and 4</t>
  </si>
  <si>
    <t>Peter Cooper</t>
  </si>
  <si>
    <t>District Councillor, Ward 1 and 3</t>
  </si>
  <si>
    <t>Brian Bochek</t>
  </si>
  <si>
    <t>Patricia Mitchell</t>
  </si>
  <si>
    <t>Rick Winters</t>
  </si>
  <si>
    <t>Ryan Thompson</t>
  </si>
  <si>
    <t>Mike Smith</t>
  </si>
  <si>
    <t>Cathy Moore Coburn</t>
  </si>
  <si>
    <t>Tobin Day</t>
  </si>
  <si>
    <t>Grant Pringle</t>
  </si>
  <si>
    <t>Christopher Azavedo</t>
  </si>
  <si>
    <t>Colin Louis Correia</t>
  </si>
  <si>
    <t>Isaac Shouldice</t>
  </si>
  <si>
    <t>Lee Dale</t>
  </si>
  <si>
    <t>Dale Kerr-Genge</t>
  </si>
  <si>
    <t>Dave Neeson</t>
  </si>
  <si>
    <t>Dan Fellini</t>
  </si>
  <si>
    <t>Charlene Biggerstaff</t>
  </si>
  <si>
    <t>Naomi Davison</t>
  </si>
  <si>
    <t>Dawn Zimmermann</t>
  </si>
  <si>
    <t>Mike Taggart</t>
  </si>
  <si>
    <t>Mona Steitieh</t>
  </si>
  <si>
    <t>Allison Cain</t>
  </si>
  <si>
    <t>Shannon DeLenardo</t>
  </si>
  <si>
    <t>Natalie Floyd</t>
  </si>
  <si>
    <t>Andrew Edge</t>
  </si>
  <si>
    <t>Danielle Cohen</t>
  </si>
  <si>
    <t>Scott Wollin</t>
  </si>
  <si>
    <t>Mike Anderson</t>
  </si>
  <si>
    <t>Amanda Pace</t>
  </si>
  <si>
    <t>Laurie Pangman</t>
  </si>
  <si>
    <t>Kelly McCarthy</t>
  </si>
  <si>
    <t>Daniel Vanlenthe</t>
  </si>
  <si>
    <t>Elizabeth Jones</t>
  </si>
  <si>
    <t>William Groenheide</t>
  </si>
  <si>
    <t>Rudy Buitenhuis</t>
  </si>
  <si>
    <t>Dino DeBenetti</t>
  </si>
  <si>
    <t>Leah No√´l</t>
  </si>
  <si>
    <t>Randy Carroll</t>
  </si>
  <si>
    <t>John Thompson</t>
  </si>
  <si>
    <t>Allison Segeren</t>
  </si>
  <si>
    <t>Liz Petrie</t>
  </si>
  <si>
    <t>Trevor Bazinet</t>
  </si>
  <si>
    <t>Stephen Tamming</t>
  </si>
  <si>
    <t>Madeleine Becke</t>
  </si>
  <si>
    <t>Katrina Bos</t>
  </si>
  <si>
    <t>Chapin Korosec</t>
  </si>
  <si>
    <t>Shawn Thomson</t>
  </si>
  <si>
    <t>Isobel Harry</t>
  </si>
  <si>
    <t>Brad Wright</t>
  </si>
  <si>
    <t>Cameron Runnalls</t>
  </si>
  <si>
    <t>Jack Bould</t>
  </si>
  <si>
    <t>Ken Blodget</t>
  </si>
  <si>
    <t>Dan Osborne</t>
  </si>
  <si>
    <t>Leeanne Woestenenk</t>
  </si>
  <si>
    <t>Terry Olmstead</t>
  </si>
  <si>
    <t>Kelly Chaytor</t>
  </si>
  <si>
    <t>Paulie Nodecker</t>
  </si>
  <si>
    <t>Aaron Wright</t>
  </si>
  <si>
    <t>Paul Latam</t>
  </si>
  <si>
    <t>James Jonker</t>
  </si>
  <si>
    <t>Lorne Dart</t>
  </si>
  <si>
    <t>Philip Rentsch</t>
  </si>
  <si>
    <t>Rashaad Nauth-Ali</t>
  </si>
  <si>
    <t>Christina Hunter</t>
  </si>
  <si>
    <t>Randy Jorgensen</t>
  </si>
  <si>
    <t>Michelle Robinson</t>
  </si>
  <si>
    <t>Jo Morphy</t>
  </si>
  <si>
    <t>Penny Varney</t>
  </si>
  <si>
    <t>Erin Strength</t>
  </si>
  <si>
    <t>Sandy Cairns</t>
  </si>
  <si>
    <t>Peter M. Johnston</t>
  </si>
  <si>
    <t>John Gordon</t>
  </si>
  <si>
    <t>Gordie Merton</t>
  </si>
  <si>
    <t>Jaden Hollingshead</t>
  </si>
  <si>
    <t>Bryant Halsall</t>
  </si>
  <si>
    <t>Allan J. Kent</t>
  </si>
  <si>
    <t>Sandi Allan</t>
  </si>
  <si>
    <t>James Tosswill</t>
  </si>
  <si>
    <t>Dan Kretschmar</t>
  </si>
  <si>
    <t>Joanne Fairbrass</t>
  </si>
  <si>
    <t>Brad Rundle</t>
  </si>
  <si>
    <t>Leslie McCann</t>
  </si>
  <si>
    <t>Lois Thomson</t>
  </si>
  <si>
    <t>Taylor Popkie</t>
  </si>
  <si>
    <t>Rob Tripp</t>
  </si>
  <si>
    <t>Jeff Levesque</t>
  </si>
  <si>
    <t>Craig Armstrong</t>
  </si>
  <si>
    <t>Amanda Daley</t>
  </si>
  <si>
    <t>Don Dilks</t>
  </si>
  <si>
    <t>Chris Norton</t>
  </si>
  <si>
    <t>Kurt Viehbacher</t>
  </si>
  <si>
    <t>Dave Beauchamp</t>
  </si>
  <si>
    <t>Mark Tomlin</t>
  </si>
  <si>
    <t>Bill Martin</t>
  </si>
  <si>
    <t>Bob Norrie</t>
  </si>
  <si>
    <t>Dave Pinnell</t>
  </si>
  <si>
    <t>Angela Hicks</t>
  </si>
  <si>
    <t>Michael Schenk</t>
  </si>
  <si>
    <t>Brian Calver</t>
  </si>
  <si>
    <t>John McCormack</t>
  </si>
  <si>
    <t>Eric DePoe</t>
  </si>
  <si>
    <t>Tony Balasevicius</t>
  </si>
  <si>
    <t>Matt Potwarka</t>
  </si>
  <si>
    <t>Terry Cook</t>
  </si>
  <si>
    <t>Les Humphries</t>
  </si>
  <si>
    <t>John South</t>
  </si>
  <si>
    <t>Don Stokes</t>
  </si>
  <si>
    <t>Richard Pringle</t>
  </si>
  <si>
    <t>Josh Hayter</t>
  </si>
  <si>
    <t>Jeff Chestnut</t>
  </si>
  <si>
    <t>Ellen Johnson</t>
  </si>
  <si>
    <t>Casey Wells</t>
  </si>
  <si>
    <t>Councillor, Ward 12</t>
  </si>
  <si>
    <t>Joscelyne Landry-Altmann</t>
  </si>
  <si>
    <t>Councillor, Ward 11</t>
  </si>
  <si>
    <t>Bill Leduc</t>
  </si>
  <si>
    <t>Fern Cormier</t>
  </si>
  <si>
    <t>Deb Mcintosh</t>
  </si>
  <si>
    <t>Allan Sizer</t>
  </si>
  <si>
    <t>Natalie Labbee</t>
  </si>
  <si>
    <t>Rene Lapierre</t>
  </si>
  <si>
    <t>Michel Parent</t>
  </si>
  <si>
    <t>Pauline Fortin</t>
  </si>
  <si>
    <t>Germain R. Gerry Montpellier</t>
  </si>
  <si>
    <t>Michael Vagnini</t>
  </si>
  <si>
    <t>Mark Signoretti</t>
  </si>
  <si>
    <t>Jordan Derro</t>
  </si>
  <si>
    <t>Mark Facendi</t>
  </si>
  <si>
    <t>Eric Benoit</t>
  </si>
  <si>
    <t>Michel Guy Brabant</t>
  </si>
  <si>
    <t>Geoff McCausland</t>
  </si>
  <si>
    <t>Alice Norquay</t>
  </si>
  <si>
    <t>Robert Kirwan</t>
  </si>
  <si>
    <t>Dan Boulard</t>
  </si>
  <si>
    <t>Scott Theodore Seguin</t>
  </si>
  <si>
    <t>Ginette Trottier</t>
  </si>
  <si>
    <t>Randy Hazlett</t>
  </si>
  <si>
    <t>Mark McKillop</t>
  </si>
  <si>
    <t>Councillor, Ward Longlac</t>
  </si>
  <si>
    <t>Alan Ouellet</t>
  </si>
  <si>
    <t>Councillor, Ward Rural West</t>
  </si>
  <si>
    <t>Fran Koning</t>
  </si>
  <si>
    <t>Elaine Mannisto</t>
  </si>
  <si>
    <t>Councillor, Ward Rural East</t>
  </si>
  <si>
    <t>Vicky Budge</t>
  </si>
  <si>
    <t>Councillor, Ward Nakina</t>
  </si>
  <si>
    <t>Matthew Donovan</t>
  </si>
  <si>
    <t>Councillor, Ward Beardmore</t>
  </si>
  <si>
    <t>Claudette Trottier</t>
  </si>
  <si>
    <t>Councillor, Ward Geraldton</t>
  </si>
  <si>
    <t>Chris Walterson</t>
  </si>
  <si>
    <t>Eric Pietsch</t>
  </si>
  <si>
    <t>Gloria McCraw</t>
  </si>
  <si>
    <t>David Malouf</t>
  </si>
  <si>
    <t>Andre Blanchard</t>
  </si>
  <si>
    <t>Chantal Olson</t>
  </si>
  <si>
    <t>Nadia Dubyk</t>
  </si>
  <si>
    <t>Joel Loughead</t>
  </si>
  <si>
    <t>Paul Allen</t>
  </si>
  <si>
    <t>Tom Allwood</t>
  </si>
  <si>
    <t>Dan Wickens</t>
  </si>
  <si>
    <t>Dane Nielsen</t>
  </si>
  <si>
    <t>Stephen (Steve) Patrick Maloney</t>
  </si>
  <si>
    <t>Melanie Ann Seeley</t>
  </si>
  <si>
    <t>Lynn Silverton</t>
  </si>
  <si>
    <t>Gary Franklin</t>
  </si>
  <si>
    <t>Brian McCulloch</t>
  </si>
  <si>
    <t>Reid Dennison</t>
  </si>
  <si>
    <t>Emmett Ferguson</t>
  </si>
  <si>
    <t>Joe Van der Vechte</t>
  </si>
  <si>
    <t>Joyce Hall</t>
  </si>
  <si>
    <t>Jessica Hammond</t>
  </si>
  <si>
    <t>Roger David Tumminieri</t>
  </si>
  <si>
    <t>Lorraine Ann O‚ÄôHalloran</t>
  </si>
  <si>
    <t>Christine Wagner</t>
  </si>
  <si>
    <t>John van Goch</t>
  </si>
  <si>
    <t>Councillor, Ward Four</t>
  </si>
  <si>
    <t>Nick DiFlavio</t>
  </si>
  <si>
    <t>Jacob Baradziej</t>
  </si>
  <si>
    <t>Jennifer Korstanje</t>
  </si>
  <si>
    <t>Veronica Charrois</t>
  </si>
  <si>
    <t>Lianne Vardy</t>
  </si>
  <si>
    <t>Don Howe</t>
  </si>
  <si>
    <t>Reg Freake</t>
  </si>
  <si>
    <t>Delight Davoli</t>
  </si>
  <si>
    <t>Michelle Seaborn</t>
  </si>
  <si>
    <t>Wayne Fertich</t>
  </si>
  <si>
    <t>Brian Drost</t>
  </si>
  <si>
    <t>Kevin Ritchie</t>
  </si>
  <si>
    <t>Dylan Brethour</t>
  </si>
  <si>
    <t>Carol Ricciuto</t>
  </si>
  <si>
    <t>Dave Sharpe</t>
  </si>
  <si>
    <t>Ryan Day</t>
  </si>
  <si>
    <t>Joanne Johnston</t>
  </si>
  <si>
    <t>Duncan Storey</t>
  </si>
  <si>
    <t>Baraa Fattal</t>
  </si>
  <si>
    <t>Jim Howden</t>
  </si>
  <si>
    <t>Nameer Rahman</t>
  </si>
  <si>
    <t>Len Stack</t>
  </si>
  <si>
    <t>Frank Trivieri</t>
  </si>
  <si>
    <t>Dominique O'Rourke</t>
  </si>
  <si>
    <t>Ken Yee Chew</t>
  </si>
  <si>
    <t>Cathy Downer</t>
  </si>
  <si>
    <t>Leanne Caron Piper</t>
  </si>
  <si>
    <t>Linda Busuttil</t>
  </si>
  <si>
    <t>Christine Billings</t>
  </si>
  <si>
    <t>Michele Richardson</t>
  </si>
  <si>
    <t>Phil Allt</t>
  </si>
  <si>
    <t>Carly Klassen</t>
  </si>
  <si>
    <t>Rodrigo Goller</t>
  </si>
  <si>
    <t>Dan Gibson</t>
  </si>
  <si>
    <t>Erin Caton</t>
  </si>
  <si>
    <t>Michelle F Bowman</t>
  </si>
  <si>
    <t>Thai Mac</t>
  </si>
  <si>
    <t>Chidi Nwene</t>
  </si>
  <si>
    <t>Dhruv Shah</t>
  </si>
  <si>
    <t>Billy Cottrell</t>
  </si>
  <si>
    <t>Morgan Dandie</t>
  </si>
  <si>
    <t>Ray Ferraro</t>
  </si>
  <si>
    <t>Elia Morrison</t>
  </si>
  <si>
    <t>Rob Osburn</t>
  </si>
  <si>
    <t>Raymond Sartor</t>
  </si>
  <si>
    <t>John Bertrand</t>
  </si>
  <si>
    <t>Kevin Bowman</t>
  </si>
  <si>
    <t>Luc Cousineau</t>
  </si>
  <si>
    <t>Mark Bouwmeester</t>
  </si>
  <si>
    <t>Steve Liebig</t>
  </si>
  <si>
    <t>Corey Woods</t>
  </si>
  <si>
    <t>Bruce Dickieson</t>
  </si>
  <si>
    <t>Philip Mullis</t>
  </si>
  <si>
    <t>Damian Mallard</t>
  </si>
  <si>
    <t>Peter Jones</t>
  </si>
  <si>
    <t>Lisa Logan-Dayman</t>
  </si>
  <si>
    <t>Patrick O'Neill</t>
  </si>
  <si>
    <t>Rob Shirton</t>
  </si>
  <si>
    <t>Natalie Stam</t>
  </si>
  <si>
    <t>Dan Lawrence</t>
  </si>
  <si>
    <t>John Metcalfe</t>
  </si>
  <si>
    <t>Stewart Patterson</t>
  </si>
  <si>
    <t>Paul Beauvais</t>
  </si>
  <si>
    <t>Ray Kitchen</t>
  </si>
  <si>
    <t>Mark McEachern</t>
  </si>
  <si>
    <t>Julie Richardson</t>
  </si>
  <si>
    <t>Tony Dalimonte</t>
  </si>
  <si>
    <t>James Kaspersetz</t>
  </si>
  <si>
    <t>Sheldon Simpson</t>
  </si>
  <si>
    <t>Julie Marchese</t>
  </si>
  <si>
    <t>Lisa Taylor</t>
  </si>
  <si>
    <t>Bob Inglis</t>
  </si>
  <si>
    <t>D'Arcy Keene</t>
  </si>
  <si>
    <t>Ron Norris</t>
  </si>
  <si>
    <t>Chantal Garneau</t>
  </si>
  <si>
    <t>Jason Brass</t>
  </si>
  <si>
    <t>Joseph Racinsky</t>
  </si>
  <si>
    <t>Alex Hilson</t>
  </si>
  <si>
    <t>Mike Albano</t>
  </si>
  <si>
    <t>Regional Councillor, Ward 3, 4</t>
  </si>
  <si>
    <t>Jane Fogal</t>
  </si>
  <si>
    <t>Regional Councillor, Ward 1, 2</t>
  </si>
  <si>
    <t>Clark Somerville</t>
  </si>
  <si>
    <t>Wendy Farrow-Reed</t>
  </si>
  <si>
    <t>Jon Hurst</t>
  </si>
  <si>
    <t>Peter Snow</t>
  </si>
  <si>
    <t>Maureen Gillham</t>
  </si>
  <si>
    <t>Matt Kindbom</t>
  </si>
  <si>
    <t>Bryan Robinson</t>
  </si>
  <si>
    <t>Greg Cosper</t>
  </si>
  <si>
    <t>Geoff Maltby</t>
  </si>
  <si>
    <t>Drew Pullman</t>
  </si>
  <si>
    <t>Syl Carle</t>
  </si>
  <si>
    <t>Waldo Paquete</t>
  </si>
  <si>
    <t>Blake Mandarino</t>
  </si>
  <si>
    <t>Councillor, Ward 15</t>
  </si>
  <si>
    <t>Ted McMeekin</t>
  </si>
  <si>
    <t>Councillor, Ward 14</t>
  </si>
  <si>
    <t>Mike Spadafora</t>
  </si>
  <si>
    <t>Councillor, Ward 13</t>
  </si>
  <si>
    <t>Alex Wilson</t>
  </si>
  <si>
    <t>Craig Cassar</t>
  </si>
  <si>
    <t>Mark Tadeson</t>
  </si>
  <si>
    <t>Jeff Beattie</t>
  </si>
  <si>
    <t>Brad Clark</t>
  </si>
  <si>
    <t>John-Paul Danko</t>
  </si>
  <si>
    <t>Esther Pauls</t>
  </si>
  <si>
    <t>Tom Jackson</t>
  </si>
  <si>
    <t>Matt Francis</t>
  </si>
  <si>
    <t>Tammy Hwang</t>
  </si>
  <si>
    <t>Nrinder Nann</t>
  </si>
  <si>
    <t>Cameron Kroetsch</t>
  </si>
  <si>
    <t>Maureen Wilson</t>
  </si>
  <si>
    <t>Ian MacPherson</t>
  </si>
  <si>
    <t>John Vail</t>
  </si>
  <si>
    <t>Jason Farr</t>
  </si>
  <si>
    <t>Raquel Rakovac</t>
  </si>
  <si>
    <t>Robin McKee</t>
  </si>
  <si>
    <t>Shahan Aaron</t>
  </si>
  <si>
    <t>Laura Farr</t>
  </si>
  <si>
    <t>Walter Furlan</t>
  </si>
  <si>
    <t>Michael Falletta</t>
  </si>
  <si>
    <t>Stan Kruchka</t>
  </si>
  <si>
    <t>Mark Lovshin</t>
  </si>
  <si>
    <t>John Davison</t>
  </si>
  <si>
    <t>Bruce Buttar</t>
  </si>
  <si>
    <t>Larry Williamson</t>
  </si>
  <si>
    <t>Patricia Pat McCourt</t>
  </si>
  <si>
    <t>Joe Lean</t>
  </si>
  <si>
    <t>Kimberly Martin</t>
  </si>
  <si>
    <t>Leashea Sage</t>
  </si>
  <si>
    <t>Susan Sakal</t>
  </si>
  <si>
    <t>Brandon Koebel</t>
  </si>
  <si>
    <t>Carol Hudson</t>
  </si>
  <si>
    <t>Dave Hocking</t>
  </si>
  <si>
    <t>Harold Fleet</t>
  </si>
  <si>
    <t>Warren Dickert</t>
  </si>
  <si>
    <t>Selwyn Hicks</t>
  </si>
  <si>
    <t>Daniel Cockburn</t>
  </si>
  <si>
    <t>Tony Diaco</t>
  </si>
  <si>
    <t>Richard McNaughton</t>
  </si>
  <si>
    <t>Sophie Mackewn</t>
  </si>
  <si>
    <t>Marc Gosselin</t>
  </si>
  <si>
    <t>Clifford Fielder</t>
  </si>
  <si>
    <t>Brent Marsden</t>
  </si>
  <si>
    <t>Brian Brownlee</t>
  </si>
  <si>
    <t>Jose Gauvreau</t>
  </si>
  <si>
    <t>Genevieve Presseault</t>
  </si>
  <si>
    <t>Ronald Sutton</t>
  </si>
  <si>
    <t>Joan Nieman</t>
  </si>
  <si>
    <t>Nancy Matheson</t>
  </si>
  <si>
    <t>Tracy Hagar</t>
  </si>
  <si>
    <t>Roger Davis</t>
  </si>
  <si>
    <t>Keith Buck</t>
  </si>
  <si>
    <t>Tammy Davis</t>
  </si>
  <si>
    <t>Shiela Schruder</t>
  </si>
  <si>
    <t>Grant Scott</t>
  </si>
  <si>
    <t>Alex Walder</t>
  </si>
  <si>
    <t>Councillor, Ward Village</t>
  </si>
  <si>
    <t>Beverly Flagler</t>
  </si>
  <si>
    <t>Councillor, Ward Township</t>
  </si>
  <si>
    <t>Jerry Doherty</t>
  </si>
  <si>
    <t>Kathy Clement</t>
  </si>
  <si>
    <t>Hart Webb</t>
  </si>
  <si>
    <t>Ralph Horton</t>
  </si>
  <si>
    <t>Pascal Hill</t>
  </si>
  <si>
    <t>Shelley Miles</t>
  </si>
  <si>
    <t>Gregory Clements</t>
  </si>
  <si>
    <t>Jonathan Prosser</t>
  </si>
  <si>
    <t>Paul Wood</t>
  </si>
  <si>
    <t>Antonios Tsourounakis</t>
  </si>
  <si>
    <t>Julie Seguin</t>
  </si>
  <si>
    <t>Yves Paquette</t>
  </si>
  <si>
    <t>Jeanne Charlebois</t>
  </si>
  <si>
    <t>Andr√© Cham Chamaillard</t>
  </si>
  <si>
    <t>Raymond Campbell</t>
  </si>
  <si>
    <t>Lawrence Bogue</t>
  </si>
  <si>
    <t>Yvon Cayen</t>
  </si>
  <si>
    <t>Simon Guindon</t>
  </si>
  <si>
    <t>G√©rard Malo</t>
  </si>
  <si>
    <t>Marie Valerie</t>
  </si>
  <si>
    <t>Rachel Richter</t>
  </si>
  <si>
    <t>Chris Dowser</t>
  </si>
  <si>
    <t>Karen Leclerc</t>
  </si>
  <si>
    <t>Fran Kelly-Chamberlain</t>
  </si>
  <si>
    <t>Ernie Villeneuve</t>
  </si>
  <si>
    <t>Jim Gibson</t>
  </si>
  <si>
    <t>Jos√©e Vachon</t>
  </si>
  <si>
    <t>Nicolas Picard</t>
  </si>
  <si>
    <t>Daniel Lemaire</t>
  </si>
  <si>
    <t>Jo√´l Lauzon</t>
  </si>
  <si>
    <t>Martin Lanoix</t>
  </si>
  <si>
    <t>Ga√´tan Baillargeon</t>
  </si>
  <si>
    <t>Fontaine Sylvie</t>
  </si>
  <si>
    <t>Susan Shek</t>
  </si>
  <si>
    <t>Ruth Strong</t>
  </si>
  <si>
    <t>Cecil Ryall</t>
  </si>
  <si>
    <t>Angela Lewis</t>
  </si>
  <si>
    <t>Cam McKenzie</t>
  </si>
  <si>
    <t>Janice Dahms</t>
  </si>
  <si>
    <t>Karen Peckover</t>
  </si>
  <si>
    <t>Bruce Murphy</t>
  </si>
  <si>
    <t>Dan Lane</t>
  </si>
  <si>
    <t>Sally Cohen</t>
  </si>
  <si>
    <t>Brian Delvecchio</t>
  </si>
  <si>
    <t>Robert MacKay</t>
  </si>
  <si>
    <t>Kristopher Desjardin</t>
  </si>
  <si>
    <t>Mike Trainor</t>
  </si>
  <si>
    <t>David Leask</t>
  </si>
  <si>
    <t>Janet Gordanier</t>
  </si>
  <si>
    <t>Mike Garside</t>
  </si>
  <si>
    <t>Drago Stefanic</t>
  </si>
  <si>
    <t>Ted Scheniman</t>
  </si>
  <si>
    <t>Peter Kistemaker</t>
  </si>
  <si>
    <t>Belinda Lee Kistemaker</t>
  </si>
  <si>
    <t>Tom Webster</t>
  </si>
  <si>
    <t>Daina Proctor</t>
  </si>
  <si>
    <t>Douglas Humphries</t>
  </si>
  <si>
    <t>Glen Campbell</t>
  </si>
  <si>
    <t>Shane Finnigan</t>
  </si>
  <si>
    <t>Robert Kingsbury</t>
  </si>
  <si>
    <t>Rosemary Rognvaldson</t>
  </si>
  <si>
    <t>Marvin Grimes</t>
  </si>
  <si>
    <t>Doug Hargrave</t>
  </si>
  <si>
    <t>Megan Gibson</t>
  </si>
  <si>
    <t>Clayton Seymour</t>
  </si>
  <si>
    <t>Greg Seed</t>
  </si>
  <si>
    <t>Dana McLean</t>
  </si>
  <si>
    <t>Crystal Gauthier</t>
  </si>
  <si>
    <t>Doug Little</t>
  </si>
  <si>
    <t>Dan Morrow</t>
  </si>
  <si>
    <t>Martin Woods</t>
  </si>
  <si>
    <t>Councillor, Ward 6 Brunel</t>
  </si>
  <si>
    <t>Monty Clouthier</t>
  </si>
  <si>
    <t>Councillor, Ward 3,4,5 Stisted, Stephenson and Port Sydney</t>
  </si>
  <si>
    <t>Dione Schumacher</t>
  </si>
  <si>
    <t>Jason FitzGerald</t>
  </si>
  <si>
    <t>Councillor, Ward 2 Chaffey</t>
  </si>
  <si>
    <t>Cory Clarke</t>
  </si>
  <si>
    <t>Councillor, Ward 1 Huntsville</t>
  </si>
  <si>
    <t>Helena Renwick</t>
  </si>
  <si>
    <t>Bob Stone</t>
  </si>
  <si>
    <t>Scott Morrison</t>
  </si>
  <si>
    <t>Dan Armour</t>
  </si>
  <si>
    <t>Kathleen May</t>
  </si>
  <si>
    <t>Chris Occhiuzzi</t>
  </si>
  <si>
    <t>Liam Broad</t>
  </si>
  <si>
    <t>Peggy Peterson</t>
  </si>
  <si>
    <t>Shawn Bouillon</t>
  </si>
  <si>
    <t>Saleem Hall</t>
  </si>
  <si>
    <t>Tyler Ellis</t>
  </si>
  <si>
    <t>David Caplan</t>
  </si>
  <si>
    <t>Ken Inglis</t>
  </si>
  <si>
    <t>Councillor, Ward Brussels</t>
  </si>
  <si>
    <t>Jeff Newell</t>
  </si>
  <si>
    <t>Councillor, Ward Seaforth</t>
  </si>
  <si>
    <t>John Steffler</t>
  </si>
  <si>
    <t>Councillor, Ward Tuckersmith</t>
  </si>
  <si>
    <t>Larry McGrath</t>
  </si>
  <si>
    <t>Councillor, Ward McKillop</t>
  </si>
  <si>
    <t>Brenda Dalton</t>
  </si>
  <si>
    <t>Councillor, Ward Grey</t>
  </si>
  <si>
    <t>Dianne Diehl</t>
  </si>
  <si>
    <t>Alvin McLellan</t>
  </si>
  <si>
    <t>Gloria Wilbee</t>
  </si>
  <si>
    <t>Justin Morrison</t>
  </si>
  <si>
    <t>Robert Fisher</t>
  </si>
  <si>
    <t>Raymond Chartrand</t>
  </si>
  <si>
    <t>Curtis McKinnon</t>
  </si>
  <si>
    <t>Jock Pirrie</t>
  </si>
  <si>
    <t>Jane Armstrong</t>
  </si>
  <si>
    <t>Tim Currie</t>
  </si>
  <si>
    <t>Peter Falk</t>
  </si>
  <si>
    <t>Councillor, Ward 1, 2</t>
  </si>
  <si>
    <t>Blair MaKinnon</t>
  </si>
  <si>
    <t>Roger Mulligan</t>
  </si>
  <si>
    <t>Darlene Walsh</t>
  </si>
  <si>
    <t>David Ratz</t>
  </si>
  <si>
    <t>Eloise (Boe) Eldner</t>
  </si>
  <si>
    <t>Dale Wedgwood</t>
  </si>
  <si>
    <t>Carl Sloetjes</t>
  </si>
  <si>
    <t>Ed McGugan</t>
  </si>
  <si>
    <t>Scott Gibson</t>
  </si>
  <si>
    <t>Shari Flett</t>
  </si>
  <si>
    <t>Larry Allison</t>
  </si>
  <si>
    <t>James Hanna</t>
  </si>
  <si>
    <t>Perry Elliott</t>
  </si>
  <si>
    <t>Lillian Abbott</t>
  </si>
  <si>
    <t>Alan Stanley Church</t>
  </si>
  <si>
    <t>Brian MaCeachern</t>
  </si>
  <si>
    <t>Kimberley Ann Baigrie</t>
  </si>
  <si>
    <t>Jodie Defeo</t>
  </si>
  <si>
    <t>Al Zimmer</t>
  </si>
  <si>
    <t>John Taddeo</t>
  </si>
  <si>
    <t>Greg Waldock</t>
  </si>
  <si>
    <t>Chantelle Tucker</t>
  </si>
  <si>
    <t>Janet Lett</t>
  </si>
  <si>
    <t>Debbie Hart</t>
  </si>
  <si>
    <t>Sherry Graver</t>
  </si>
  <si>
    <t>Kristy Van Kooten Bossence</t>
  </si>
  <si>
    <t>Shannon Hutson</t>
  </si>
  <si>
    <t>Khadijah Haliru</t>
  </si>
  <si>
    <t>Rick Eus</t>
  </si>
  <si>
    <t>Mike Bowman</t>
  </si>
  <si>
    <t>Lindsay Wilson</t>
  </si>
  <si>
    <t>Fred Freeman</t>
  </si>
  <si>
    <t>Henny Arends</t>
  </si>
  <si>
    <t>Dixie Bowden</t>
  </si>
  <si>
    <t>Broderick Carey</t>
  </si>
  <si>
    <t>Ben Lampkin</t>
  </si>
  <si>
    <t>Gord Lesser</t>
  </si>
  <si>
    <t>Evan McHugh</t>
  </si>
  <si>
    <t>Pauline White</t>
  </si>
  <si>
    <t>Fred Drodge</t>
  </si>
  <si>
    <t>Robert Saunders</t>
  </si>
  <si>
    <t>Linda Zanella</t>
  </si>
  <si>
    <t>Alex Waters</t>
  </si>
  <si>
    <t>Jennifer Richardson</t>
  </si>
  <si>
    <t>Grace Constantine</t>
  </si>
  <si>
    <t>Kevin Eisses</t>
  </si>
  <si>
    <t>Kenneth Fowler</t>
  </si>
  <si>
    <t>Rob Nicol</t>
  </si>
  <si>
    <t>Lynn Iwanow</t>
  </si>
  <si>
    <t>Carol Griffith</t>
  </si>
  <si>
    <t>Scott Jones</t>
  </si>
  <si>
    <t>Anil Dutta</t>
  </si>
  <si>
    <t>Leslie Pollak</t>
  </si>
  <si>
    <t>Naz Obredor</t>
  </si>
  <si>
    <t>Andrew Harrigan</t>
  </si>
  <si>
    <t>Steven Fishman</t>
  </si>
  <si>
    <t>Matthew Kenney</t>
  </si>
  <si>
    <t>Jeanette Luchese-Jacobs</t>
  </si>
  <si>
    <t>James Roncone</t>
  </si>
  <si>
    <t>Megan Varga</t>
  </si>
  <si>
    <t>Lisa Maxwell</t>
  </si>
  <si>
    <t>Kevin Eckhardt</t>
  </si>
  <si>
    <t>Jake Tucker</t>
  </si>
  <si>
    <t>Claude Tremblay</t>
  </si>
  <si>
    <t>Ben Lefebvre</t>
  </si>
  <si>
    <t>Gilles Giguere</t>
  </si>
  <si>
    <t>Richard Charlebois</t>
  </si>
  <si>
    <t>Keval Brahmbhatt</t>
  </si>
  <si>
    <t>Jamy Bernier</t>
  </si>
  <si>
    <t>Jim Brown</t>
  </si>
  <si>
    <t>Jesse Cybolsky</t>
  </si>
  <si>
    <t>J. Richard Labine</t>
  </si>
  <si>
    <t>Daniel McCombe</t>
  </si>
  <si>
    <t>Stephen Podrucky</t>
  </si>
  <si>
    <t>Eric Turcotte</t>
  </si>
  <si>
    <t>Kevin Quevillon</t>
  </si>
  <si>
    <t>Steven McIntyre</t>
  </si>
  <si>
    <t>Michelle Fiset</t>
  </si>
  <si>
    <t>Michael De Carlo</t>
  </si>
  <si>
    <t>Chris Cormier</t>
  </si>
  <si>
    <t>Travis Fiset</t>
  </si>
  <si>
    <t>Janet MacDowall</t>
  </si>
  <si>
    <t>Gary Palmer</t>
  </si>
  <si>
    <t>Faye Stevens</t>
  </si>
  <si>
    <t>Greg Gilbertson</t>
  </si>
  <si>
    <t>Albert Crowder</t>
  </si>
  <si>
    <t>Janet Callahan</t>
  </si>
  <si>
    <t>Heather Coleman</t>
  </si>
  <si>
    <t>Scott Eddy</t>
  </si>
  <si>
    <t>Emma Aelick-Junor</t>
  </si>
  <si>
    <t>Dalton MacFarlane</t>
  </si>
  <si>
    <t>Keith Stobie</t>
  </si>
  <si>
    <t>Jason Kern</t>
  </si>
  <si>
    <t>Gavin Grant</t>
  </si>
  <si>
    <t>Chris Nicholson</t>
  </si>
  <si>
    <t>Tom Bryson</t>
  </si>
  <si>
    <t>Budd Brown</t>
  </si>
  <si>
    <t>Bill Black</t>
  </si>
  <si>
    <t>Alan Wade</t>
  </si>
  <si>
    <t>Guylaine Scherer</t>
  </si>
  <si>
    <t>Bruce Newton</t>
  </si>
  <si>
    <t>Ken Munnoch</t>
  </si>
  <si>
    <t>Gary Fortin</t>
  </si>
  <si>
    <t>Martin Dinnissen</t>
  </si>
  <si>
    <t>Melanie Breton</t>
  </si>
  <si>
    <t>Yvon Carriere</t>
  </si>
  <si>
    <t>Michel Courchesne</t>
  </si>
  <si>
    <t>Joey Fortier</t>
  </si>
  <si>
    <t>Rick Lafleur</t>
  </si>
  <si>
    <t>Anne-Marie Leblanc</t>
  </si>
  <si>
    <t>Tracy Richardson</t>
  </si>
  <si>
    <t>Charles McDonald</t>
  </si>
  <si>
    <t>Ron Ashmore</t>
  </si>
  <si>
    <t>Eric Smeaton</t>
  </si>
  <si>
    <t>Dan Joyce</t>
  </si>
  <si>
    <t>Mike Perry</t>
  </si>
  <si>
    <t>Pat Warren</t>
  </si>
  <si>
    <t>Emmett Yeo</t>
  </si>
  <si>
    <t>Raymonde Blais Couture</t>
  </si>
  <si>
    <t>Don Logan</t>
  </si>
  <si>
    <t>Jamie Brown</t>
  </si>
  <si>
    <t>John Snider</t>
  </si>
  <si>
    <t>Doug Dickerson</t>
  </si>
  <si>
    <t>Jamie Campbell</t>
  </si>
  <si>
    <t>Angel Godsoe</t>
  </si>
  <si>
    <t>Trevor Johnston</t>
  </si>
  <si>
    <t>Ian Nicolson</t>
  </si>
  <si>
    <t>Tyler Richards</t>
  </si>
  <si>
    <t>David Skrabek</t>
  </si>
  <si>
    <t>Janet Di Bello</t>
  </si>
  <si>
    <t>Duncan Gallacher</t>
  </si>
  <si>
    <t>Gloria Graham-Weir</t>
  </si>
  <si>
    <t>Wesley Letsholo</t>
  </si>
  <si>
    <t>Gerard Jilesen</t>
  </si>
  <si>
    <t>Jill Sharer</t>
  </si>
  <si>
    <t>Michael Rickward</t>
  </si>
  <si>
    <t>Heather Pateman (Fetterley)</t>
  </si>
  <si>
    <t>Keven Beaucage Allen</t>
  </si>
  <si>
    <t>Robyn Lacey</t>
  </si>
  <si>
    <t>Jaret Philip</t>
  </si>
  <si>
    <t>Paul Ziraldo</t>
  </si>
  <si>
    <t>Kelsie Van Belleghem</t>
  </si>
  <si>
    <t>Lisa Moncrief</t>
  </si>
  <si>
    <t>Barbara Barb Manson</t>
  </si>
  <si>
    <t>Lindsay Koch</t>
  </si>
  <si>
    <t>Graham Chaze</t>
  </si>
  <si>
    <t>Robert Bob Bernie</t>
  </si>
  <si>
    <t>Morton Mort Goss</t>
  </si>
  <si>
    <t>Logan Strecker-Haney</t>
  </si>
  <si>
    <t>Mark LaBelle</t>
  </si>
  <si>
    <t>Joel McGrath</t>
  </si>
  <si>
    <t>Cecile Marcino</t>
  </si>
  <si>
    <t>Mark Perrault</t>
  </si>
  <si>
    <t>Richard Chris Poate</t>
  </si>
  <si>
    <t>Louis Roussin</t>
  </si>
  <si>
    <t>Sharon Smith</t>
  </si>
  <si>
    <t>Carter Seymour</t>
  </si>
  <si>
    <t>Loren Runnalls</t>
  </si>
  <si>
    <t>Mark Lenover</t>
  </si>
  <si>
    <t>Dennis Jibb</t>
  </si>
  <si>
    <t>Harold Lavigne</t>
  </si>
  <si>
    <t>Brian Pecoskie</t>
  </si>
  <si>
    <t>Carl Kuehl</t>
  </si>
  <si>
    <t>Maureen MacMillan</t>
  </si>
  <si>
    <t>Bil Smith</t>
  </si>
  <si>
    <t>Ted Edward Browne</t>
  </si>
  <si>
    <t>Mike Henry</t>
  </si>
  <si>
    <t>Dave King</t>
  </si>
  <si>
    <t>Steven Boyle</t>
  </si>
  <si>
    <t>Jenna McRae</t>
  </si>
  <si>
    <t>Mary Bradbury</t>
  </si>
  <si>
    <t>Nikola Grubic</t>
  </si>
  <si>
    <t>Dave Froats</t>
  </si>
  <si>
    <t>Peggy Roque</t>
  </si>
  <si>
    <t>Rob Campbell</t>
  </si>
  <si>
    <t>Mike Green</t>
  </si>
  <si>
    <t>Doug Elliott</t>
  </si>
  <si>
    <t>Jennifer Prenger</t>
  </si>
  <si>
    <t>Mike Hinchberger</t>
  </si>
  <si>
    <t>Rory Cavanagh</t>
  </si>
  <si>
    <t>Amanda Steinhoff-Gray</t>
  </si>
  <si>
    <t>Bill Stewart</t>
  </si>
  <si>
    <t>Andrea Clarke</t>
  </si>
  <si>
    <t>Doug Kennedy</t>
  </si>
  <si>
    <t>Beth Blackwell</t>
  </si>
  <si>
    <t>Gerry Glover</t>
  </si>
  <si>
    <t>Uli Hack</t>
  </si>
  <si>
    <t>Carol Blake</t>
  </si>
  <si>
    <t>Linda McKee</t>
  </si>
  <si>
    <t>Bill Mckeeman</t>
  </si>
  <si>
    <t>Jim David</t>
  </si>
  <si>
    <t>Carla Glover</t>
  </si>
  <si>
    <t>Jeff Hegmans</t>
  </si>
  <si>
    <t>Scott Wilson</t>
  </si>
  <si>
    <t>Avia Eek</t>
  </si>
  <si>
    <t>Debbie Schaeffer</t>
  </si>
  <si>
    <t>Mary Asselstine</t>
  </si>
  <si>
    <t>Jennifer Anstey</t>
  </si>
  <si>
    <t>David Boyd</t>
  </si>
  <si>
    <t>Jordan Alexander Cescolini</t>
  </si>
  <si>
    <t>Rob Payne</t>
  </si>
  <si>
    <t>Nick Seretis</t>
  </si>
  <si>
    <t>Jakob Schneider</t>
  </si>
  <si>
    <t>Ryan Raymond</t>
  </si>
  <si>
    <t>Adam Pham</t>
  </si>
  <si>
    <t>Becky Eveson</t>
  </si>
  <si>
    <t>Simon Lloyd</t>
  </si>
  <si>
    <t>Michael Lovisotto</t>
  </si>
  <si>
    <t>Michael Di Mascolo</t>
  </si>
  <si>
    <t>Councillor, Ward 12 Pittsburgh</t>
  </si>
  <si>
    <t>Ryan Nelson Boehme</t>
  </si>
  <si>
    <t>Councillor, Ward 11 Kings Town</t>
  </si>
  <si>
    <t>Gregory Ridge</t>
  </si>
  <si>
    <t>Councillor, Ward 10 Sydenham</t>
  </si>
  <si>
    <t>Conny Glenn</t>
  </si>
  <si>
    <t>Councillor, Ward 9 Williamsville</t>
  </si>
  <si>
    <t>Vincent Cinanni</t>
  </si>
  <si>
    <t>Councillor, Ward 8 Meadowbrook Strathcona</t>
  </si>
  <si>
    <t>Jeff McLaren</t>
  </si>
  <si>
    <t>Councillor, Ward 7 Kingscourt Rideau</t>
  </si>
  <si>
    <t>Brandon Tozzo</t>
  </si>
  <si>
    <t>Councillor, Ward 6 Trillium</t>
  </si>
  <si>
    <t>Jimmy Hassan</t>
  </si>
  <si>
    <t>Councillor, Ward 5 Portsmouth</t>
  </si>
  <si>
    <t>Don Amos</t>
  </si>
  <si>
    <t>Councillor, Ward 4 Lakeside</t>
  </si>
  <si>
    <t>Wendy Stephen</t>
  </si>
  <si>
    <t>Councillor, Ward 3 Collins Bayridge</t>
  </si>
  <si>
    <t>Lisa Osanic</t>
  </si>
  <si>
    <t>Councillor, Ward 2 Loyalist Cataraqui</t>
  </si>
  <si>
    <t>Paul Chaves</t>
  </si>
  <si>
    <t>Councillor, Ward 1 Countryside</t>
  </si>
  <si>
    <t>Gary Oosterhof</t>
  </si>
  <si>
    <t>Jacqui Collier</t>
  </si>
  <si>
    <t>Joel Thompson</t>
  </si>
  <si>
    <t>Wayne Hill</t>
  </si>
  <si>
    <t>Nicole Florent</t>
  </si>
  <si>
    <t>Colleen Murphy</t>
  </si>
  <si>
    <t>Oren Nimelman</t>
  </si>
  <si>
    <t>Ashley Perna</t>
  </si>
  <si>
    <t>Zachary Typhair</t>
  </si>
  <si>
    <t>Sebastian Vaillancourt</t>
  </si>
  <si>
    <t>Rob Matheson</t>
  </si>
  <si>
    <t>Hanny Philip</t>
  </si>
  <si>
    <t>Joseph Dowser</t>
  </si>
  <si>
    <t>Tom Gingrich</t>
  </si>
  <si>
    <t>Larry Patterson</t>
  </si>
  <si>
    <t>Thomas Neufeld</t>
  </si>
  <si>
    <t>Sheri Lowrie</t>
  </si>
  <si>
    <t>Debby Jarvis-Chausse</t>
  </si>
  <si>
    <t>Tony Gaffan</t>
  </si>
  <si>
    <t>Kimberly DeYong</t>
  </si>
  <si>
    <t>Gord Queen</t>
  </si>
  <si>
    <t>Samson Zad</t>
  </si>
  <si>
    <t>Scott Collier</t>
  </si>
  <si>
    <t>Michael Del Ciancio</t>
  </si>
  <si>
    <t>Will Fittlery</t>
  </si>
  <si>
    <t>Michael Glass</t>
  </si>
  <si>
    <t>Les McDonald</t>
  </si>
  <si>
    <t>Tim Seech</t>
  </si>
  <si>
    <t>Gideon Spevak</t>
  </si>
  <si>
    <t>Brandon Stanley</t>
  </si>
  <si>
    <t>Barry Wilson</t>
  </si>
  <si>
    <t>Lad Shaba</t>
  </si>
  <si>
    <t>Janice Ranger</t>
  </si>
  <si>
    <t>Casey Owens</t>
  </si>
  <si>
    <t>Rick Owen</t>
  </si>
  <si>
    <t>Patrick Kiely</t>
  </si>
  <si>
    <t>Dolly Dikens</t>
  </si>
  <si>
    <t>Jamie Broderick</t>
  </si>
  <si>
    <t>William Duclos</t>
  </si>
  <si>
    <t>Sebastian Mastrilli</t>
  </si>
  <si>
    <t>Regional Councillor, Ward Kitchener</t>
  </si>
  <si>
    <t>Kari Williams</t>
  </si>
  <si>
    <t>Colleen James</t>
  </si>
  <si>
    <t>Michael Harris</t>
  </si>
  <si>
    <t>Robert Deutschmann</t>
  </si>
  <si>
    <t>Aislinn Clancy</t>
  </si>
  <si>
    <t>Debbie Chapman</t>
  </si>
  <si>
    <t>Margaret Johnston</t>
  </si>
  <si>
    <t>Bil Ioannidis</t>
  </si>
  <si>
    <t>Paul Singh</t>
  </si>
  <si>
    <t>Ayo Owodunni</t>
  </si>
  <si>
    <t>Christine Michaud</t>
  </si>
  <si>
    <t>Jason Deneault</t>
  </si>
  <si>
    <t>Dave Schnider</t>
  </si>
  <si>
    <t>Scott Davey</t>
  </si>
  <si>
    <t>Alan Becirevic</t>
  </si>
  <si>
    <t>Prashant Deol</t>
  </si>
  <si>
    <t>Simon Guthrie</t>
  </si>
  <si>
    <t>Derrick Rabethge</t>
  </si>
  <si>
    <t>Asher Shahzad</t>
  </si>
  <si>
    <t>Rosanne Berwick</t>
  </si>
  <si>
    <t>Matthew Grfiffin</t>
  </si>
  <si>
    <t>Devon Harnarain</t>
  </si>
  <si>
    <t>Marijo Howard</t>
  </si>
  <si>
    <t>Bryan Richardson</t>
  </si>
  <si>
    <t>Ali Akbar</t>
  </si>
  <si>
    <t>Stephen Loshaw</t>
  </si>
  <si>
    <t>Brendan Hyatt</t>
  </si>
  <si>
    <t>Elaine Hughes</t>
  </si>
  <si>
    <t>Kenneth Badiuk</t>
  </si>
  <si>
    <t>James Belluz</t>
  </si>
  <si>
    <t>Michael Hyatt</t>
  </si>
  <si>
    <t>Daniel Rea</t>
  </si>
  <si>
    <t>Brian Trimble</t>
  </si>
  <si>
    <t>Anita Riccio-Spagnuolo</t>
  </si>
  <si>
    <t>Jeff Renaud</t>
  </si>
  <si>
    <t>Sue Desjarlais</t>
  </si>
  <si>
    <t>Mark Carrick</t>
  </si>
  <si>
    <t>Terry Burns</t>
  </si>
  <si>
    <t>Michael Akpata</t>
  </si>
  <si>
    <t>Manpreet Brar</t>
  </si>
  <si>
    <t>Brian Kovacsi</t>
  </si>
  <si>
    <t>Brad Krewench</t>
  </si>
  <si>
    <t>David Lucier</t>
  </si>
  <si>
    <t>Christopher Matis</t>
  </si>
  <si>
    <t>Kevin O'Neil</t>
  </si>
  <si>
    <t>Todd Rydall</t>
  </si>
  <si>
    <t>Edward Lapish</t>
  </si>
  <si>
    <t>Wayne R. Junor</t>
  </si>
  <si>
    <t>Matthew Frolick</t>
  </si>
  <si>
    <t>Mary-Lynn Duguay</t>
  </si>
  <si>
    <t>Charles Frenette</t>
  </si>
  <si>
    <t>Terence Stuart Graham</t>
  </si>
  <si>
    <t>Stephen Zimmermann</t>
  </si>
  <si>
    <t>Jacqueline Godard</t>
  </si>
  <si>
    <t>George Anderson</t>
  </si>
  <si>
    <t>Rick Brooks</t>
  </si>
  <si>
    <t>Nancy Tapley</t>
  </si>
  <si>
    <t>District Councillor, Ward 3,4</t>
  </si>
  <si>
    <t>Robert Lacroix</t>
  </si>
  <si>
    <t>District Councillor, Ward 1,2</t>
  </si>
  <si>
    <t>Mike Peppard</t>
  </si>
  <si>
    <t>Charles Cooper</t>
  </si>
  <si>
    <t>Martin Mann</t>
  </si>
  <si>
    <t>Bill Lundgren</t>
  </si>
  <si>
    <t>April Chojko-Bolec</t>
  </si>
  <si>
    <t>Nancy Gate</t>
  </si>
  <si>
    <t>Kaitlyn Cottam</t>
  </si>
  <si>
    <t>Larissa Vogler</t>
  </si>
  <si>
    <t>Ian Ruston</t>
  </si>
  <si>
    <t>John Kerr</t>
  </si>
  <si>
    <t>Kelsey Santarossa</t>
  </si>
  <si>
    <t>Paddy Byrne</t>
  </si>
  <si>
    <t>Ryan McNamara</t>
  </si>
  <si>
    <t>Kirk Walstedt</t>
  </si>
  <si>
    <t>Dave Monk</t>
  </si>
  <si>
    <t>Nick Panasiuk</t>
  </si>
  <si>
    <t>Michael Hoffman</t>
  </si>
  <si>
    <t>Giovanni Butera</t>
  </si>
  <si>
    <t>Mohamed Seddik</t>
  </si>
  <si>
    <t>Sarah Aubin</t>
  </si>
  <si>
    <t>Jennifer Alderson</t>
  </si>
  <si>
    <t>Tim McDermott</t>
  </si>
  <si>
    <t>Steve Anhorn</t>
  </si>
  <si>
    <t>David Cecile</t>
  </si>
  <si>
    <t>David Larue</t>
  </si>
  <si>
    <t>Jeff Wilcox</t>
  </si>
  <si>
    <t>Dave Marsh</t>
  </si>
  <si>
    <t>Scott Ferguson</t>
  </si>
  <si>
    <t>Ronn Dodge</t>
  </si>
  <si>
    <t>Lorie Scott</t>
  </si>
  <si>
    <t>Dave Maguire</t>
  </si>
  <si>
    <t>Glen Baillie</t>
  </si>
  <si>
    <t>Dan Sageman</t>
  </si>
  <si>
    <t>Terri Lynn Legault</t>
  </si>
  <si>
    <t>Barry Balcom</t>
  </si>
  <si>
    <t>Gayle Ritter</t>
  </si>
  <si>
    <t>David Burke</t>
  </si>
  <si>
    <t>Mark Simpson</t>
  </si>
  <si>
    <t>Scott Mc Cullough</t>
  </si>
  <si>
    <t>Jim Hansen</t>
  </si>
  <si>
    <t>Jeffrey Girling</t>
  </si>
  <si>
    <t>Tabetha Burley</t>
  </si>
  <si>
    <t>Jeannie Kelso</t>
  </si>
  <si>
    <t>Marina Summers</t>
  </si>
  <si>
    <t>Allison Vereyken</t>
  </si>
  <si>
    <t>Steve Roberts</t>
  </si>
  <si>
    <t>Ronald Closs</t>
  </si>
  <si>
    <t>Bill King</t>
  </si>
  <si>
    <t>Dennis Munroe</t>
  </si>
  <si>
    <t>Adam-Michael Peters</t>
  </si>
  <si>
    <t>Rachael Heleniak</t>
  </si>
  <si>
    <t>Daniel Keating</t>
  </si>
  <si>
    <t>Ryan McMurrer</t>
  </si>
  <si>
    <t>Gregory Drew</t>
  </si>
  <si>
    <t>Thomas Tom Armstrong</t>
  </si>
  <si>
    <t>Lynne Paquette</t>
  </si>
  <si>
    <t>Paul Kelly</t>
  </si>
  <si>
    <t>Patricia Hull</t>
  </si>
  <si>
    <t>Marinus Van de Weetering</t>
  </si>
  <si>
    <t>Trudy McDonald</t>
  </si>
  <si>
    <t>Bailey McDonald</t>
  </si>
  <si>
    <t>Ken Olson</t>
  </si>
  <si>
    <t>Pam Newell</t>
  </si>
  <si>
    <t>Mike Cole</t>
  </si>
  <si>
    <t>Jo-Anne Cartner</t>
  </si>
  <si>
    <t>Christine Benn</t>
  </si>
  <si>
    <t>Bryce Bigras</t>
  </si>
  <si>
    <t>Peter Davies</t>
  </si>
  <si>
    <t>Jerramy Peddie</t>
  </si>
  <si>
    <t>John Hoyle</t>
  </si>
  <si>
    <t>Brenda Blimkie</t>
  </si>
  <si>
    <t>Gary McAnulty</t>
  </si>
  <si>
    <t>Bruce Boucher</t>
  </si>
  <si>
    <t>Allan Wren</t>
  </si>
  <si>
    <t>Betty King</t>
  </si>
  <si>
    <t>Brian Hugli</t>
  </si>
  <si>
    <t>Wendy Hewitt</t>
  </si>
  <si>
    <t>Jennifer (Jen) Gauthier</t>
  </si>
  <si>
    <t>Keith Watt</t>
  </si>
  <si>
    <t>Chris Pleau</t>
  </si>
  <si>
    <t>Danny Janke</t>
  </si>
  <si>
    <t>Stewart Ray</t>
  </si>
  <si>
    <t>Jason Schulz</t>
  </si>
  <si>
    <t>Mike Summers</t>
  </si>
  <si>
    <t>Tim Wilkinson</t>
  </si>
  <si>
    <t>Paul Tiessen</t>
  </si>
  <si>
    <t>Heather Latam</t>
  </si>
  <si>
    <t>Bill Dunn</t>
  </si>
  <si>
    <t>Anthony Abraham</t>
  </si>
  <si>
    <t>Larry Joseph Verbeke</t>
  </si>
  <si>
    <t>Shelly J Quick</t>
  </si>
  <si>
    <t>John Tofflemire</t>
  </si>
  <si>
    <t>Tara Adams</t>
  </si>
  <si>
    <t>Gerald Barros</t>
  </si>
  <si>
    <t>Derek Friesen</t>
  </si>
  <si>
    <t>Christine Lehn</t>
  </si>
  <si>
    <t>Dave Metcalfe</t>
  </si>
  <si>
    <t>Christine Montgomery</t>
  </si>
  <si>
    <t>Oscar Ramirez</t>
  </si>
  <si>
    <t>Corey Robertson</t>
  </si>
  <si>
    <t>Isaac Schmitt</t>
  </si>
  <si>
    <t>Kyle Sousa</t>
  </si>
  <si>
    <t>Mark Stevenson</t>
  </si>
  <si>
    <t>Brock Gorrell</t>
  </si>
  <si>
    <t>Gordon Ohlke</t>
  </si>
  <si>
    <t>Mark Jamison</t>
  </si>
  <si>
    <t>Brian B Mabee</t>
  </si>
  <si>
    <t>Jeff Lackie</t>
  </si>
  <si>
    <t>Terry Fodey</t>
  </si>
  <si>
    <t>Brian Cornish</t>
  </si>
  <si>
    <t>Tom Lawler</t>
  </si>
  <si>
    <t>John Jackson</t>
  </si>
  <si>
    <t>Jason Richard D Page</t>
  </si>
  <si>
    <t>Dennis Reid</t>
  </si>
  <si>
    <t>Shawn Pack</t>
  </si>
  <si>
    <t>Grace Hamm</t>
  </si>
  <si>
    <t>Glenn Locke</t>
  </si>
  <si>
    <t>Janice Mackillican</t>
  </si>
  <si>
    <t>Lynn Timmers</t>
  </si>
  <si>
    <t>Greg Reimer</t>
  </si>
  <si>
    <t>Anna Murre</t>
  </si>
  <si>
    <t>Mike Mikolic</t>
  </si>
  <si>
    <t>John D. Pachereva</t>
  </si>
  <si>
    <t>Tony Brunet</t>
  </si>
  <si>
    <t>Adam Thomas Russell</t>
  </si>
  <si>
    <t>Dianne Rintjema</t>
  </si>
  <si>
    <t>Brian Romagnoli</t>
  </si>
  <si>
    <t>Joanne Serkeyn</t>
  </si>
  <si>
    <t>Herbert Blum</t>
  </si>
  <si>
    <t>Alain Mukama</t>
  </si>
  <si>
    <t>Terry Teather</t>
  </si>
  <si>
    <t>Dave Thompson</t>
  </si>
  <si>
    <t>David Brown</t>
  </si>
  <si>
    <t>Steve Hillier</t>
  </si>
  <si>
    <t>David Ferreira</t>
  </si>
  <si>
    <t>Elizabeth Peloza</t>
  </si>
  <si>
    <t>Skylar Franke</t>
  </si>
  <si>
    <t>Paul Van Meerbergen</t>
  </si>
  <si>
    <t>Anna Hopkins</t>
  </si>
  <si>
    <t>Steve Lehman</t>
  </si>
  <si>
    <t>Corrine Rahman</t>
  </si>
  <si>
    <t>Sam Trosow</t>
  </si>
  <si>
    <t>Jerry Pribil</t>
  </si>
  <si>
    <t>Susan Stevenson</t>
  </si>
  <si>
    <t>Peter Cuddy</t>
  </si>
  <si>
    <t>Shawn Lewis</t>
  </si>
  <si>
    <t>Hadleigh McAlister</t>
  </si>
  <si>
    <t>Ryan Cadden</t>
  </si>
  <si>
    <t>Janette Cameron</t>
  </si>
  <si>
    <t>Ken Fischer</t>
  </si>
  <si>
    <t>Oberon Goodden</t>
  </si>
  <si>
    <t>Julie Reynolds</t>
  </si>
  <si>
    <t>Kenneth Ed Saunders</t>
  </si>
  <si>
    <t>Michael Van Holst</t>
  </si>
  <si>
    <t>Shirley Wilton</t>
  </si>
  <si>
    <t>Mike Yohnicki</t>
  </si>
  <si>
    <t>Prabh Gill</t>
  </si>
  <si>
    <t>Ainsley Graham</t>
  </si>
  <si>
    <t>Mike Budarick</t>
  </si>
  <si>
    <t>Jake Ennis</t>
  </si>
  <si>
    <t>Paul Proderick</t>
  </si>
  <si>
    <t>Carol Parks</t>
  </si>
  <si>
    <t>Lorna Willis</t>
  </si>
  <si>
    <t>Nathan Townend</t>
  </si>
  <si>
    <t>Ron Gordon</t>
  </si>
  <si>
    <t>Duncan Ashley</t>
  </si>
  <si>
    <t>Joy Silver</t>
  </si>
  <si>
    <t>Drew Cumpson</t>
  </si>
  <si>
    <t>James Babcock</t>
  </si>
  <si>
    <t>Ted McGrath</t>
  </si>
  <si>
    <t>Alex Westman</t>
  </si>
  <si>
    <t>Jaden Hodgins</t>
  </si>
  <si>
    <t>Daniel Regan</t>
  </si>
  <si>
    <t>Dave Manders</t>
  </si>
  <si>
    <t>James Douglas Shaw</t>
  </si>
  <si>
    <t>George Bowa</t>
  </si>
  <si>
    <t>Derek Hansen</t>
  </si>
  <si>
    <t>Adam Chevis</t>
  </si>
  <si>
    <t>Parker Brockelbank</t>
  </si>
  <si>
    <t>Shelly Bailey</t>
  </si>
  <si>
    <t>Will Farrell</t>
  </si>
  <si>
    <t>Kyle Hurley</t>
  </si>
  <si>
    <t>Lynn Orchard</t>
  </si>
  <si>
    <t>Neil Scarlett</t>
  </si>
  <si>
    <t>Ron McLaren</t>
  </si>
  <si>
    <t>Pearl Ivens</t>
  </si>
  <si>
    <t>Blair Flowers</t>
  </si>
  <si>
    <t>Elizabeth (Liz) Bradley</t>
  </si>
  <si>
    <t>Marvin Nolan</t>
  </si>
  <si>
    <t>Kathy Schoenberger</t>
  </si>
  <si>
    <t>Greg Swanson</t>
  </si>
  <si>
    <t>Tony Blair</t>
  </si>
  <si>
    <t>Dennis Peterson</t>
  </si>
  <si>
    <t>Ray Pilkey</t>
  </si>
  <si>
    <t>Bonnie Leutschaft</t>
  </si>
  <si>
    <t>Kennedy Maidment</t>
  </si>
  <si>
    <t>David Shulist</t>
  </si>
  <si>
    <t>Joseph Olsheski</t>
  </si>
  <si>
    <t>Shelley Maika</t>
  </si>
  <si>
    <t>Mary Blank</t>
  </si>
  <si>
    <t>Helen Benn</t>
  </si>
  <si>
    <t>Carl Bromwich</t>
  </si>
  <si>
    <t>Hannah Domagala</t>
  </si>
  <si>
    <t>Andrey Kaminski</t>
  </si>
  <si>
    <t>Ernie Peplinski</t>
  </si>
  <si>
    <t>Liz Woosey</t>
  </si>
  <si>
    <t>Randy Rowe</t>
  </si>
  <si>
    <t>Carrie West</t>
  </si>
  <si>
    <t>Amy Beaton</t>
  </si>
  <si>
    <t>Larry Rollins</t>
  </si>
  <si>
    <t>Jordan Young</t>
  </si>
  <si>
    <t>Cathy Mouck</t>
  </si>
  <si>
    <t>Holly Chamberlain</t>
  </si>
  <si>
    <t>Jon Hind</t>
  </si>
  <si>
    <t>Bill Bishop</t>
  </si>
  <si>
    <t>Brad Kneller</t>
  </si>
  <si>
    <t>John Hetherington</t>
  </si>
  <si>
    <t>Jennifer Watkins</t>
  </si>
  <si>
    <t>Peter Gos</t>
  </si>
  <si>
    <t>Wayne Smith</t>
  </si>
  <si>
    <t>Julie Ferris-Lidstone</t>
  </si>
  <si>
    <t>P. Dean Butticci</t>
  </si>
  <si>
    <t>Chester Glinski</t>
  </si>
  <si>
    <t>Scott Lewis</t>
  </si>
  <si>
    <t>Rick Cerna</t>
  </si>
  <si>
    <t>Sarah Leitch</t>
  </si>
  <si>
    <t>John H. Wilson</t>
  </si>
  <si>
    <t>Mark Widner</t>
  </si>
  <si>
    <t>Garett Ashton</t>
  </si>
  <si>
    <t>David Rempel</t>
  </si>
  <si>
    <t>Chris Sickini</t>
  </si>
  <si>
    <t>Davy Hildebrandt</t>
  </si>
  <si>
    <t>Rita McPhail</t>
  </si>
  <si>
    <t>Kevin Ferguson</t>
  </si>
  <si>
    <t>Conn Froese</t>
  </si>
  <si>
    <t>Coady Keough</t>
  </si>
  <si>
    <t>Michael Scapinello</t>
  </si>
  <si>
    <t>Braden Kotyk</t>
  </si>
  <si>
    <t>Kathy Hudson</t>
  </si>
  <si>
    <t>Vital Morin</t>
  </si>
  <si>
    <t>Carol Barnes</t>
  </si>
  <si>
    <t>Denis Narbonne</t>
  </si>
  <si>
    <t>David Wheadon</t>
  </si>
  <si>
    <t>Tracy Lee Hare</t>
  </si>
  <si>
    <t>Ed Dunnill</t>
  </si>
  <si>
    <t>Michael Martin</t>
  </si>
  <si>
    <t>Martin Tamlyn</t>
  </si>
  <si>
    <t>Marlene Ottens</t>
  </si>
  <si>
    <t>Amanda Reid</t>
  </si>
  <si>
    <t>Bill Sipes</t>
  </si>
  <si>
    <t>Erik Jansen Begg</t>
  </si>
  <si>
    <t>Todd Wheeler</t>
  </si>
  <si>
    <t>Gregory Vallance</t>
  </si>
  <si>
    <t>Zackary Souckey</t>
  </si>
  <si>
    <t>Raymond Lake</t>
  </si>
  <si>
    <t>Darlene Cross</t>
  </si>
  <si>
    <t>Dawna Harrison</t>
  </si>
  <si>
    <t>Joel Shier</t>
  </si>
  <si>
    <t>Kelly Tsubouchi</t>
  </si>
  <si>
    <t>Councillor (Regional And City)</t>
  </si>
  <si>
    <t>Michael Chan</t>
  </si>
  <si>
    <t>Alan Ho</t>
  </si>
  <si>
    <t>Joe Li</t>
  </si>
  <si>
    <t>Jim Jones</t>
  </si>
  <si>
    <t>Isa Lee</t>
  </si>
  <si>
    <t>Juanita Nathan</t>
  </si>
  <si>
    <t>Amanda Yeung Collucci</t>
  </si>
  <si>
    <t>Andrew Keyes</t>
  </si>
  <si>
    <t>Karen Rea</t>
  </si>
  <si>
    <t>Reid McAlpine</t>
  </si>
  <si>
    <t>Ritch Lau</t>
  </si>
  <si>
    <t>Keith Irish</t>
  </si>
  <si>
    <t>Steven Sun</t>
  </si>
  <si>
    <t>Sri Sivasubramaniam</t>
  </si>
  <si>
    <t>Nirmala Armstrong</t>
  </si>
  <si>
    <t>Srini Suppira</t>
  </si>
  <si>
    <t>Ivy Lee</t>
  </si>
  <si>
    <t>Greg Marcos</t>
  </si>
  <si>
    <t>Sophia Sun</t>
  </si>
  <si>
    <t>Shanta Sundarason</t>
  </si>
  <si>
    <t>Allan Tam</t>
  </si>
  <si>
    <t>Howard Shore</t>
  </si>
  <si>
    <t>Trina Kollis</t>
  </si>
  <si>
    <t>Larry Lau</t>
  </si>
  <si>
    <t>Yan Wang</t>
  </si>
  <si>
    <t>Rachelle Poirier</t>
  </si>
  <si>
    <t>Thomas Leslie</t>
  </si>
  <si>
    <t>Tyler Kutanko</t>
  </si>
  <si>
    <t>Steven Olsen</t>
  </si>
  <si>
    <t>Mark Lavallee</t>
  </si>
  <si>
    <t>Karen Fisher</t>
  </si>
  <si>
    <t>Gerry Bedard</t>
  </si>
  <si>
    <t>Katy Fowler</t>
  </si>
  <si>
    <t>Jeffrey Napran</t>
  </si>
  <si>
    <t>Eric Daoust</t>
  </si>
  <si>
    <t>Ron Derry</t>
  </si>
  <si>
    <t>Jane Lakatos</t>
  </si>
  <si>
    <t>Mike Stevens</t>
  </si>
  <si>
    <t>Ron Fudge</t>
  </si>
  <si>
    <t>Sue Connelly</t>
  </si>
  <si>
    <t>Jason Carman</t>
  </si>
  <si>
    <t>Bernie Donaldson</t>
  </si>
  <si>
    <t>Alex Angus</t>
  </si>
  <si>
    <t>Launy Schwartz</t>
  </si>
  <si>
    <t>Dianne Gilbert</t>
  </si>
  <si>
    <t>Mike Young</t>
  </si>
  <si>
    <t>Cheryl Drummond</t>
  </si>
  <si>
    <t>Emily Stewart</t>
  </si>
  <si>
    <t>Debra Christine Millar</t>
  </si>
  <si>
    <t>Sharon Dub√©</t>
  </si>
  <si>
    <t>Guy Dub√© Jr.</t>
  </si>
  <si>
    <t>Paul Day</t>
  </si>
  <si>
    <t>Kimberly Gauthier</t>
  </si>
  <si>
    <t>Shaeleen Hynds</t>
  </si>
  <si>
    <t>Garry Thibert</t>
  </si>
  <si>
    <t>Dexture Sarrazin</t>
  </si>
  <si>
    <t>Laura Ross</t>
  </si>
  <si>
    <t>Loren Mick</t>
  </si>
  <si>
    <t>Fern Levesque</t>
  </si>
  <si>
    <t>Mathew Gardiner</t>
  </si>
  <si>
    <t>Mark Duchesne</t>
  </si>
  <si>
    <t>Kenneth (Bernie) MacDonald</t>
  </si>
  <si>
    <t>Lise Perreault</t>
  </si>
  <si>
    <t>Donald Lemaire</t>
  </si>
  <si>
    <t>Michelle Lahaye</t>
  </si>
  <si>
    <t>Clwyd Edwards</t>
  </si>
  <si>
    <t>Beverly Bell</t>
  </si>
  <si>
    <t>Janet McNabb</t>
  </si>
  <si>
    <t>R√©ginald Manning</t>
  </si>
  <si>
    <t>Joyce Malenfant</t>
  </si>
  <si>
    <t>Sophie Gagnon</t>
  </si>
  <si>
    <t>Steve Brousseau</t>
  </si>
  <si>
    <t>Joe Ryman</t>
  </si>
  <si>
    <t>Kathy Hamer</t>
  </si>
  <si>
    <t>Joel Constable</t>
  </si>
  <si>
    <t>JJ Blower</t>
  </si>
  <si>
    <t>Lewis Malott</t>
  </si>
  <si>
    <t>Mike Parton</t>
  </si>
  <si>
    <t>Scott Wonch</t>
  </si>
  <si>
    <t>Jean (John) Truchon</t>
  </si>
  <si>
    <t>Wendy Weller</t>
  </si>
  <si>
    <t>Francine Plante</t>
  </si>
  <si>
    <t>Bonita Culhane</t>
  </si>
  <si>
    <t>Louanne Caza</t>
  </si>
  <si>
    <t>Andr√© Gagnon</t>
  </si>
  <si>
    <t>Amanda St-Cyr</t>
  </si>
  <si>
    <t>Julie Torbic (Fournier)</t>
  </si>
  <si>
    <t>Nick Ryeland</t>
  </si>
  <si>
    <t>Debbie Zulak</t>
  </si>
  <si>
    <t>Mike Kekkonen</t>
  </si>
  <si>
    <t>Morley Haskim</t>
  </si>
  <si>
    <t>Wayne Ward</t>
  </si>
  <si>
    <t>Don Carmichael</t>
  </si>
  <si>
    <t>Marco Ancinelli</t>
  </si>
  <si>
    <t>Suzanne Poff</t>
  </si>
  <si>
    <t>Vicky Roeder-Martin</t>
  </si>
  <si>
    <t>Daniel O'Halloran</t>
  </si>
  <si>
    <t>Wesley Dyson</t>
  </si>
  <si>
    <t>Terry Currie</t>
  </si>
  <si>
    <t>Eric Arsenault</t>
  </si>
  <si>
    <t>Dennis Banka</t>
  </si>
  <si>
    <t>Alfred Beilke</t>
  </si>
  <si>
    <t>John Britten</t>
  </si>
  <si>
    <t>Gary Burgess</t>
  </si>
  <si>
    <t>Helena Earl</t>
  </si>
  <si>
    <t>Robert Campbell</t>
  </si>
  <si>
    <t>Scott Brum</t>
  </si>
  <si>
    <t>Kevin Rosien</t>
  </si>
  <si>
    <t>Lori Hoddinott</t>
  </si>
  <si>
    <t>Brian Armsden</t>
  </si>
  <si>
    <t>Darrell Carson</t>
  </si>
  <si>
    <t>Andy Kalnins</t>
  </si>
  <si>
    <t>Joanna Jane (JJ) Hall Davis</t>
  </si>
  <si>
    <t>Mathew Brearley</t>
  </si>
  <si>
    <t>Rob Uhrig</t>
  </si>
  <si>
    <t>Shirley Keaveney</t>
  </si>
  <si>
    <t>Harley Greenfield</t>
  </si>
  <si>
    <t>Brandon Forder</t>
  </si>
  <si>
    <t>Tony Bell</t>
  </si>
  <si>
    <t>Steve Bartley</t>
  </si>
  <si>
    <t>Darryl Birch</t>
  </si>
  <si>
    <t>Bill Cameron</t>
  </si>
  <si>
    <t>Robert Doran</t>
  </si>
  <si>
    <t>Eric Ennis</t>
  </si>
  <si>
    <t>Hugh Grafton</t>
  </si>
  <si>
    <t>Mark Pietrowski</t>
  </si>
  <si>
    <t>Andrew Playter</t>
  </si>
  <si>
    <t>Ruth Plowright</t>
  </si>
  <si>
    <t>Bill Neilson</t>
  </si>
  <si>
    <t>Ralph Moore</t>
  </si>
  <si>
    <t>James McLean</t>
  </si>
  <si>
    <t>Margaret Mercer</t>
  </si>
  <si>
    <t>Alex Banks</t>
  </si>
  <si>
    <t>Brian Dawson</t>
  </si>
  <si>
    <t>Sean Malloy</t>
  </si>
  <si>
    <t>Loretta McKellar</t>
  </si>
  <si>
    <t>Darcy Timmins</t>
  </si>
  <si>
    <t>Councillor, Ward Merrickville</t>
  </si>
  <si>
    <t>Mark Oldfield</t>
  </si>
  <si>
    <t>Councillor, Ward Wolford</t>
  </si>
  <si>
    <t>Ronnie Maitland</t>
  </si>
  <si>
    <t>Stephen Ireland</t>
  </si>
  <si>
    <t>Margaret Gural</t>
  </si>
  <si>
    <t>Katie Burnette-Dickie</t>
  </si>
  <si>
    <t>Robert Edmunds</t>
  </si>
  <si>
    <t>Jane Graham</t>
  </si>
  <si>
    <t>Yves Grandmaitre</t>
  </si>
  <si>
    <t>Ted Purnell</t>
  </si>
  <si>
    <t>Frank Berze</t>
  </si>
  <si>
    <t>Sue Cates</t>
  </si>
  <si>
    <t>Hugh Aerts</t>
  </si>
  <si>
    <t>Wayne Shipley</t>
  </si>
  <si>
    <t>Debbie Heffernan</t>
  </si>
  <si>
    <t>Jean Coles</t>
  </si>
  <si>
    <t>Brad McGhie</t>
  </si>
  <si>
    <t>Lee Mann</t>
  </si>
  <si>
    <t>Brad Scott</t>
  </si>
  <si>
    <t>Beth Marie Prost</t>
  </si>
  <si>
    <t>Bill Meridis</t>
  </si>
  <si>
    <t>Catherine E. MacDonald</t>
  </si>
  <si>
    <t>Sheldon East</t>
  </si>
  <si>
    <t>Jim Downer</t>
  </si>
  <si>
    <t>Jamie-Lee Ball</t>
  </si>
  <si>
    <t>Roberta Bald</t>
  </si>
  <si>
    <t>Jack Contin</t>
  </si>
  <si>
    <t>Cody Oschefski</t>
  </si>
  <si>
    <t>Glen Canning</t>
  </si>
  <si>
    <t>Tom Gardzinski</t>
  </si>
  <si>
    <t>Ben Gorski</t>
  </si>
  <si>
    <t>Bob Jeffery</t>
  </si>
  <si>
    <t>Eric Howie Major</t>
  </si>
  <si>
    <t>Carole McGinn</t>
  </si>
  <si>
    <t>Rebecca Sernasie</t>
  </si>
  <si>
    <t>Franco Frank Vatalaro</t>
  </si>
  <si>
    <t>Matthew Vaters</t>
  </si>
  <si>
    <t>Sarah Marshall</t>
  </si>
  <si>
    <t>Adil Khalqi</t>
  </si>
  <si>
    <t>John Challinor</t>
  </si>
  <si>
    <t>Kristina Tesser Derksen</t>
  </si>
  <si>
    <t>Regional Councillor, Ward 4</t>
  </si>
  <si>
    <t>Sameera Ali</t>
  </si>
  <si>
    <t>Sammy Ijaz</t>
  </si>
  <si>
    <t>Rick Malboeuf</t>
  </si>
  <si>
    <t>Colin Best</t>
  </si>
  <si>
    <t>Mike Cluett</t>
  </si>
  <si>
    <t>Rick Di Lorenzo</t>
  </si>
  <si>
    <t>Syed Raza</t>
  </si>
  <si>
    <t>Mahmood Chaudhry</t>
  </si>
  <si>
    <t>George Minakakis</t>
  </si>
  <si>
    <t>Mike Vertolli</t>
  </si>
  <si>
    <t>Manju Sekhri</t>
  </si>
  <si>
    <t>Patrick Murphy</t>
  </si>
  <si>
    <t>Gilles Paquette</t>
  </si>
  <si>
    <t>Patricia Belvedere</t>
  </si>
  <si>
    <t>Khurshid Ali Khan</t>
  </si>
  <si>
    <t>Samar Tariq</t>
  </si>
  <si>
    <t>Giles vanderHolt</t>
  </si>
  <si>
    <t>Syed Saleh Ali Hashmi</t>
  </si>
  <si>
    <t>Kiran Fahim Ali</t>
  </si>
  <si>
    <t>Saim Sohail</t>
  </si>
  <si>
    <t>Indu Verma</t>
  </si>
  <si>
    <t>Bob Sisson</t>
  </si>
  <si>
    <t>Pam Sayne</t>
  </si>
  <si>
    <t>Shirley Johannessen</t>
  </si>
  <si>
    <t>Ivan Ingram</t>
  </si>
  <si>
    <t>Tammy McKelvey</t>
  </si>
  <si>
    <t>Lisa Schell</t>
  </si>
  <si>
    <t>Trevor Chaulk</t>
  </si>
  <si>
    <t>Mike Grozelle</t>
  </si>
  <si>
    <t>Richard Bradley</t>
  </si>
  <si>
    <t>Stephen Hertel</t>
  </si>
  <si>
    <t>Ed Podniewicz</t>
  </si>
  <si>
    <t>Paul Zimmerman</t>
  </si>
  <si>
    <t>Ron Elliott</t>
  </si>
  <si>
    <t>Judy Dirksen</t>
  </si>
  <si>
    <t>Geoff Gunson</t>
  </si>
  <si>
    <t>Jean Anderson</t>
  </si>
  <si>
    <t>Brad Butt</t>
  </si>
  <si>
    <t>Sue McFadden</t>
  </si>
  <si>
    <t>Martin Reid</t>
  </si>
  <si>
    <t>Matt Mahoney</t>
  </si>
  <si>
    <t>Dipika Damerla</t>
  </si>
  <si>
    <t>Joe Horneck</t>
  </si>
  <si>
    <t>Carolyn Parrish</t>
  </si>
  <si>
    <t>John Kovac</t>
  </si>
  <si>
    <t>Chris Fonseca</t>
  </si>
  <si>
    <t>Alvin Tedjo</t>
  </si>
  <si>
    <t>Stephen Dasko</t>
  </si>
  <si>
    <t>Andrew Gassmann</t>
  </si>
  <si>
    <t>Deborah Goss</t>
  </si>
  <si>
    <t>Chris Cunningham</t>
  </si>
  <si>
    <t>Silvia Gualtieri</t>
  </si>
  <si>
    <t>Syed Jaffery</t>
  </si>
  <si>
    <t>Sue Shanly</t>
  </si>
  <si>
    <t>Michelle Bilek</t>
  </si>
  <si>
    <t>Joan Pace Jakobsen</t>
  </si>
  <si>
    <t>Ranjit Chahal</t>
  </si>
  <si>
    <t>Hamid Akbar</t>
  </si>
  <si>
    <t>Domenica Laura Simone</t>
  </si>
  <si>
    <t>Ron Starr</t>
  </si>
  <si>
    <t>Muhammad Kamil</t>
  </si>
  <si>
    <t>Amir Ali</t>
  </si>
  <si>
    <t>Councillor, Ward Ramsay</t>
  </si>
  <si>
    <t>Bev Holmes</t>
  </si>
  <si>
    <t>Vicki Lowe</t>
  </si>
  <si>
    <t>Councillor, Ward Pakenham</t>
  </si>
  <si>
    <t>Denzil Denny Ferguson</t>
  </si>
  <si>
    <t>Councillor, Ward Almonte</t>
  </si>
  <si>
    <t>Jane Torrance</t>
  </si>
  <si>
    <t>Mary Lou Souter</t>
  </si>
  <si>
    <t>Rickey Minnille</t>
  </si>
  <si>
    <t>Paul Watters</t>
  </si>
  <si>
    <t>David Hinks</t>
  </si>
  <si>
    <t>John Dalgity</t>
  </si>
  <si>
    <t>Janet Maydan</t>
  </si>
  <si>
    <t>Cynthia Guerard</t>
  </si>
  <si>
    <t>Melinda Davie</t>
  </si>
  <si>
    <t>Elaine Capes</t>
  </si>
  <si>
    <t>Ralph Manktelow</t>
  </si>
  <si>
    <t>Fred Nix</t>
  </si>
  <si>
    <t>Doug Thomson</t>
  </si>
  <si>
    <t>Frank Flood</t>
  </si>
  <si>
    <t>Marc Darby</t>
  </si>
  <si>
    <t>Bradley Mayer-Harman</t>
  </si>
  <si>
    <t>Robert John Lackey</t>
  </si>
  <si>
    <t>Shona Robbins</t>
  </si>
  <si>
    <t>Gerald Crabtree</t>
  </si>
  <si>
    <t>Morgan Kenny</t>
  </si>
  <si>
    <t>Jim Abbass</t>
  </si>
  <si>
    <t>Jeffrey Carroll</t>
  </si>
  <si>
    <t>David Marion</t>
  </si>
  <si>
    <t>Pat Dolan</t>
  </si>
  <si>
    <t>Nadine Morin</t>
  </si>
  <si>
    <t>Jacques Della Pieta</t>
  </si>
  <si>
    <t>Helene Le Saux-Neron</t>
  </si>
  <si>
    <t>Jessica Gibson-Demers</t>
  </si>
  <si>
    <t>Michel Harvey</t>
  </si>
  <si>
    <t>Matthew Pronovost</t>
  </si>
  <si>
    <t>Luc Leonard</t>
  </si>
  <si>
    <t>Diane Ryder</t>
  </si>
  <si>
    <t>Theresa Birnie</t>
  </si>
  <si>
    <t>Sheldon Ross</t>
  </si>
  <si>
    <t>Carman Tozer</t>
  </si>
  <si>
    <t>John O. Moore</t>
  </si>
  <si>
    <t>Roger Regular</t>
  </si>
  <si>
    <t>Stella Koostachin</t>
  </si>
  <si>
    <t>Richard Grom</t>
  </si>
  <si>
    <t>Andrew McCormick</t>
  </si>
  <si>
    <t>Jamie Beal</t>
  </si>
  <si>
    <t>Anthony Armstrong</t>
  </si>
  <si>
    <t>Ray Hackett</t>
  </si>
  <si>
    <t>Ashley Morrison</t>
  </si>
  <si>
    <t>Maria Vandenbrand</t>
  </si>
  <si>
    <t>Wade Desserre</t>
  </si>
  <si>
    <t>David Larocque</t>
  </si>
  <si>
    <t>Zachery Sopotiuck</t>
  </si>
  <si>
    <t>Gary Jolicouer</t>
  </si>
  <si>
    <t>Jodi Snell</t>
  </si>
  <si>
    <t>Jamie McCallum</t>
  </si>
  <si>
    <t>Sharen Eillen Zinn</t>
  </si>
  <si>
    <t>Kevin Freiburger</t>
  </si>
  <si>
    <t>Christopher R. Michie</t>
  </si>
  <si>
    <t>Dale McFarlan</t>
  </si>
  <si>
    <t>Andrew Cunningham</t>
  </si>
  <si>
    <t>Kim Lyon</t>
  </si>
  <si>
    <t>Patricia Clark</t>
  </si>
  <si>
    <t>Earl Hawkins</t>
  </si>
  <si>
    <t>Shirley Boxem</t>
  </si>
  <si>
    <t>Timothy Trafananko</t>
  </si>
  <si>
    <t>Daryl Stansfield</t>
  </si>
  <si>
    <t>Barry Smith</t>
  </si>
  <si>
    <t>Councillor, Ward C3</t>
  </si>
  <si>
    <t>Sally Moyer Kent</t>
  </si>
  <si>
    <t>Rob Bosomworth</t>
  </si>
  <si>
    <t>Councillor (District And Town), Ward C3</t>
  </si>
  <si>
    <t>Guy Burry</t>
  </si>
  <si>
    <t>Councillor, Ward B2</t>
  </si>
  <si>
    <t>Gordon Roberts</t>
  </si>
  <si>
    <t>Susan Mazan</t>
  </si>
  <si>
    <t>Councillor (District And Town), Ward B2</t>
  </si>
  <si>
    <t>Allen Edwards</t>
  </si>
  <si>
    <t>Councillor, Ward A1</t>
  </si>
  <si>
    <t>Glenn Zavitz</t>
  </si>
  <si>
    <t>Mary Ellen McIntyre</t>
  </si>
  <si>
    <t>Councillor (District And Town), Ward A1</t>
  </si>
  <si>
    <t>Ruth Ellen Nishikawa</t>
  </si>
  <si>
    <t>Cassandra Ford</t>
  </si>
  <si>
    <t>David Skoric</t>
  </si>
  <si>
    <t>Jamie Davey</t>
  </si>
  <si>
    <t>Matt Fairbrass</t>
  </si>
  <si>
    <t>Sandra Morris</t>
  </si>
  <si>
    <t>Jason Sifft</t>
  </si>
  <si>
    <t>Daniel Simmonds</t>
  </si>
  <si>
    <t>Sean Stokes</t>
  </si>
  <si>
    <t>Councillor, Ward Georgian Bay</t>
  </si>
  <si>
    <t>Trevor McVey</t>
  </si>
  <si>
    <t>Rod MacDonald</t>
  </si>
  <si>
    <t>Guy Despatie</t>
  </si>
  <si>
    <t>Wayne Austin</t>
  </si>
  <si>
    <t>Kathy Bourrier</t>
  </si>
  <si>
    <t>Cortolezzis Donna Marie</t>
  </si>
  <si>
    <t>Brigita Gingras</t>
  </si>
  <si>
    <t>Shelly Lowery</t>
  </si>
  <si>
    <t>Riet Wigzell</t>
  </si>
  <si>
    <t>Brian Kurikka</t>
  </si>
  <si>
    <t>Gary Gardner</t>
  </si>
  <si>
    <t>Curtis Coulson</t>
  </si>
  <si>
    <t>Obie Egbuchulam</t>
  </si>
  <si>
    <t>Katherine Hill</t>
  </si>
  <si>
    <t>Gordon Cuthbertson</t>
  </si>
  <si>
    <t>Jill Cadieux</t>
  </si>
  <si>
    <t>Gary Shchepanik</t>
  </si>
  <si>
    <t>Ron Woit</t>
  </si>
  <si>
    <t>Brian Wright</t>
  </si>
  <si>
    <t>Andrea Jacks</t>
  </si>
  <si>
    <t>Shira Harrison McIntyre</t>
  </si>
  <si>
    <t>Nicole Cox</t>
  </si>
  <si>
    <t>Marc Biss</t>
  </si>
  <si>
    <t>Alan Masters</t>
  </si>
  <si>
    <t>Paul Foster</t>
  </si>
  <si>
    <t>Wendy Gabrek</t>
  </si>
  <si>
    <t>Chris Rapin</t>
  </si>
  <si>
    <t>Stephanie MacLellan</t>
  </si>
  <si>
    <t>Michael Beattie</t>
  </si>
  <si>
    <t>David Ghobrial</t>
  </si>
  <si>
    <t>Wayne Noye</t>
  </si>
  <si>
    <t>John Miller</t>
  </si>
  <si>
    <t>Terrina Williams</t>
  </si>
  <si>
    <t>Aemelia O‚ÄôCallaghan</t>
  </si>
  <si>
    <t>Jason Bowers</t>
  </si>
  <si>
    <t>Robert Clements</t>
  </si>
  <si>
    <t>Jaison Waldman</t>
  </si>
  <si>
    <t>Laurie Mortimer</t>
  </si>
  <si>
    <t>Ashlie Drake</t>
  </si>
  <si>
    <t>Tony Phekoo</t>
  </si>
  <si>
    <t>Mike Williams</t>
  </si>
  <si>
    <t>Douglas Kowalinski</t>
  </si>
  <si>
    <t>Brandon Kyte</t>
  </si>
  <si>
    <t>Guy Bonney</t>
  </si>
  <si>
    <t>Randy Smith</t>
  </si>
  <si>
    <t>Russell Patton</t>
  </si>
  <si>
    <t>Clyde Harris</t>
  </si>
  <si>
    <t>Kevin Derbyshire</t>
  </si>
  <si>
    <t>Russell Osborne</t>
  </si>
  <si>
    <t>Christina Bisanz</t>
  </si>
  <si>
    <t>Kelly Broome</t>
  </si>
  <si>
    <t>Bob Kwapis</t>
  </si>
  <si>
    <t>Trevor Morrison</t>
  </si>
  <si>
    <t>Jane Twinney</t>
  </si>
  <si>
    <t>Victor Woodhouse</t>
  </si>
  <si>
    <t>Grace Simon</t>
  </si>
  <si>
    <t>Tom Vegh</t>
  </si>
  <si>
    <t>Gordon Prentice</t>
  </si>
  <si>
    <t>Mark Holmes</t>
  </si>
  <si>
    <t>Brian Andrews</t>
  </si>
  <si>
    <t>Hunter Murchison-Doggart</t>
  </si>
  <si>
    <t>Chris Dupee</t>
  </si>
  <si>
    <t>Grant Waddell</t>
  </si>
  <si>
    <t>Lukas Fuina</t>
  </si>
  <si>
    <t>Nadia Hansen</t>
  </si>
  <si>
    <t>Wayne Thomson</t>
  </si>
  <si>
    <t>Mike Strange</t>
  </si>
  <si>
    <t>Victor Pietrangelo</t>
  </si>
  <si>
    <t>Mona Patel</t>
  </si>
  <si>
    <t>Ruth-Ann Nieuwesteeg</t>
  </si>
  <si>
    <t>Joyce Morocco</t>
  </si>
  <si>
    <t>Lori Lococo</t>
  </si>
  <si>
    <t>Bob Gale</t>
  </si>
  <si>
    <t>Kim Craitor</t>
  </si>
  <si>
    <t>Wayne Campbell</t>
  </si>
  <si>
    <t>Tony Baldinelli</t>
  </si>
  <si>
    <t>Gary Baker</t>
  </si>
  <si>
    <t>Christian Bell</t>
  </si>
  <si>
    <t>Joedy Burdett</t>
  </si>
  <si>
    <t>Tony Caruso</t>
  </si>
  <si>
    <t>Rebecca Crothers</t>
  </si>
  <si>
    <t>Mike Cushman</t>
  </si>
  <si>
    <t>Chris Dabrowski</t>
  </si>
  <si>
    <t>Jim Dandy</t>
  </si>
  <si>
    <t>Karen Fraser</t>
  </si>
  <si>
    <t>Peter Giblett</t>
  </si>
  <si>
    <t>Harvey Gordon</t>
  </si>
  <si>
    <t>Barbara Greenwood</t>
  </si>
  <si>
    <t>Tawnya Hartford</t>
  </si>
  <si>
    <t>Tim Housser</t>
  </si>
  <si>
    <t>Councillor, Ward Lincoln</t>
  </si>
  <si>
    <t>Robert Foster</t>
  </si>
  <si>
    <t>Councillor, Ward Port Colborne</t>
  </si>
  <si>
    <t>Fred Davies</t>
  </si>
  <si>
    <t>Andrea Kaiser</t>
  </si>
  <si>
    <t>Erwin Wiens</t>
  </si>
  <si>
    <t>Nick Ruller</t>
  </si>
  <si>
    <t>Sandra O'Connor</t>
  </si>
  <si>
    <t>Maria Mavridis</t>
  </si>
  <si>
    <t>Wendy Cheropita</t>
  </si>
  <si>
    <t>Adriana Cater (Vizzari)</t>
  </si>
  <si>
    <t>Gary Burroughs</t>
  </si>
  <si>
    <t>Tim Balasiuk</t>
  </si>
  <si>
    <t>Allan Bisback</t>
  </si>
  <si>
    <t>Alistair (AJ) Harlond</t>
  </si>
  <si>
    <t>John W. McCallum</t>
  </si>
  <si>
    <t>Richard Mell</t>
  </si>
  <si>
    <t>Katherine Reid</t>
  </si>
  <si>
    <t>Pat Darte</t>
  </si>
  <si>
    <t>Paolo Miele</t>
  </si>
  <si>
    <t>William A. Roberts</t>
  </si>
  <si>
    <t>Barbara Worthy</t>
  </si>
  <si>
    <t>Gordon MacKenzie</t>
  </si>
  <si>
    <t>Pierre Pelletier</t>
  </si>
  <si>
    <t>Kathy Sakamoto</t>
  </si>
  <si>
    <t>John Zechner</t>
  </si>
  <si>
    <t>Barry Laukkanen</t>
  </si>
  <si>
    <t>Glen Hart</t>
  </si>
  <si>
    <t>Richard Harvey</t>
  </si>
  <si>
    <t>Dave Yemm</t>
  </si>
  <si>
    <t>Stephen Kirkey</t>
  </si>
  <si>
    <t>Shelly Foote</t>
  </si>
  <si>
    <t>Thomas Butler</t>
  </si>
  <si>
    <t>Joseph Bell</t>
  </si>
  <si>
    <t>Shawn Hughes</t>
  </si>
  <si>
    <t>Chris Johnston</t>
  </si>
  <si>
    <t>Thomas Marchant</t>
  </si>
  <si>
    <t>James Scott</t>
  </si>
  <si>
    <t>Kim Huffman</t>
  </si>
  <si>
    <t>Adam Veri</t>
  </si>
  <si>
    <t>Doug Brunton</t>
  </si>
  <si>
    <t>Alan Duthie</t>
  </si>
  <si>
    <t>Chris Van Paassen</t>
  </si>
  <si>
    <t>Michael J. Columbus</t>
  </si>
  <si>
    <t>Linda Vandendriessche</t>
  </si>
  <si>
    <t>Tom Masschaele</t>
  </si>
  <si>
    <t>Randy Mawhiney</t>
  </si>
  <si>
    <t>Lucas Tulpin</t>
  </si>
  <si>
    <t>Jeanette Gomori-Cole</t>
  </si>
  <si>
    <t>William Murray</t>
  </si>
  <si>
    <t>Tony Lasanowski</t>
  </si>
  <si>
    <t>Jeff Smrcka</t>
  </si>
  <si>
    <t>Peter Black</t>
  </si>
  <si>
    <t>Kristine Mitchell</t>
  </si>
  <si>
    <t>Brian Jones</t>
  </si>
  <si>
    <t>Ryan J. Taylor</t>
  </si>
  <si>
    <t>Peter Butler</t>
  </si>
  <si>
    <t>Holly Ann Smith</t>
  </si>
  <si>
    <t>Pamela Taylor</t>
  </si>
  <si>
    <t>Adam Wilson</t>
  </si>
  <si>
    <t>Lorraine Skarratt</t>
  </si>
  <si>
    <t>Grant MacDonald</t>
  </si>
  <si>
    <t>Lana Plank</t>
  </si>
  <si>
    <t>Maria Robinson</t>
  </si>
  <si>
    <t>Janet Reiche-Schoenfeldt</t>
  </si>
  <si>
    <t>Doug Buckwald</t>
  </si>
  <si>
    <t>Melvin Berndt</t>
  </si>
  <si>
    <t>Tanya Vrebosch</t>
  </si>
  <si>
    <t>Lana Mitchell</t>
  </si>
  <si>
    <t>Chris Mayne</t>
  </si>
  <si>
    <t>Justine Mallah</t>
  </si>
  <si>
    <t>Jamie Lowery</t>
  </si>
  <si>
    <t>Mark King</t>
  </si>
  <si>
    <t>Sara Inch</t>
  </si>
  <si>
    <t>Maggie Horsfield</t>
  </si>
  <si>
    <t>Gary Gardiner</t>
  </si>
  <si>
    <t>Mac Bain</t>
  </si>
  <si>
    <t>Levi Besserer</t>
  </si>
  <si>
    <t>Francine Boulay</t>
  </si>
  <si>
    <t>Richard Cadotte</t>
  </si>
  <si>
    <t>Ralph Celentano</t>
  </si>
  <si>
    <t>Lance Darnell</t>
  </si>
  <si>
    <t>Sheldon Forgette</t>
  </si>
  <si>
    <t>Peter Gregory</t>
  </si>
  <si>
    <t>Scott Kile</t>
  </si>
  <si>
    <t>Dave Mendicino</t>
  </si>
  <si>
    <t>Eric Morgan</t>
  </si>
  <si>
    <t>Terry Parolin</t>
  </si>
  <si>
    <t>David Poliquin</t>
  </si>
  <si>
    <t>Deric Reichstein</t>
  </si>
  <si>
    <t>Derek Shogren</t>
  </si>
  <si>
    <t>Darryl Skinner</t>
  </si>
  <si>
    <t>Scott Tilley</t>
  </si>
  <si>
    <t>Alida Wilms</t>
  </si>
  <si>
    <t>Derrick Ostner</t>
  </si>
  <si>
    <t>Rodney Rolleman</t>
  </si>
  <si>
    <t>Timea Brenner</t>
  </si>
  <si>
    <t>Matthew Uhrig</t>
  </si>
  <si>
    <t>John Lennox</t>
  </si>
  <si>
    <t>Gary Annable</t>
  </si>
  <si>
    <t>Theresa Bergeron</t>
  </si>
  <si>
    <t>William Healey</t>
  </si>
  <si>
    <t>Stefan Kohut</t>
  </si>
  <si>
    <t>Joselyn Morley</t>
  </si>
  <si>
    <t>Fred Fowler</t>
  </si>
  <si>
    <t>John Inglis</t>
  </si>
  <si>
    <t>Gerry Martin</t>
  </si>
  <si>
    <t>Roy Huetl</t>
  </si>
  <si>
    <t>Wayne Good</t>
  </si>
  <si>
    <t>Stephanie Regent</t>
  </si>
  <si>
    <t>Mike Hage</t>
  </si>
  <si>
    <t>Vernon Hermer</t>
  </si>
  <si>
    <t>Kevin McCann</t>
  </si>
  <si>
    <t>Councillor, Ward Maxville</t>
  </si>
  <si>
    <t>Gary Martin</t>
  </si>
  <si>
    <t>Councillor, Ward Alexandria</t>
  </si>
  <si>
    <t>Michael Madden</t>
  </si>
  <si>
    <t>Councillor, Ward Kenyon</t>
  </si>
  <si>
    <t>Jeff Manley</t>
  </si>
  <si>
    <t>Councillor, Ward Lochiel</t>
  </si>
  <si>
    <t>Brian Caddell</t>
  </si>
  <si>
    <t>Jacques Massie</t>
  </si>
  <si>
    <t>Carma Williams</t>
  </si>
  <si>
    <t>Brenda Noble</t>
  </si>
  <si>
    <t>Peter Valiquet</t>
  </si>
  <si>
    <t>Rita Eliza DeNobriga</t>
  </si>
  <si>
    <t>Deb Wilson</t>
  </si>
  <si>
    <t>Kristin-Elke Strackerjan</t>
  </si>
  <si>
    <t>Doreen O'Sullivan</t>
  </si>
  <si>
    <t>John Barclay</t>
  </si>
  <si>
    <t>Mitch Bloom</t>
  </si>
  <si>
    <t>Robert Bowden</t>
  </si>
  <si>
    <t>Chelsea McIntyre</t>
  </si>
  <si>
    <t>Andre Rancourt</t>
  </si>
  <si>
    <t>Chris Wilson</t>
  </si>
  <si>
    <t>Councillor, Ward Wingham</t>
  </si>
  <si>
    <t>Mitch Wright</t>
  </si>
  <si>
    <t>Lonnie Whitfield</t>
  </si>
  <si>
    <t>Councillor, Ward East Wawanosh</t>
  </si>
  <si>
    <t>Anita Van Hittersum</t>
  </si>
  <si>
    <t>Chris Palmer</t>
  </si>
  <si>
    <t>Councillor, Ward Blyth</t>
  </si>
  <si>
    <t>Ric McBurney</t>
  </si>
  <si>
    <t>Kevin Falconer</t>
  </si>
  <si>
    <t>Kelly Tiffin</t>
  </si>
  <si>
    <t>Stacey Boyd</t>
  </si>
  <si>
    <t>Stephen Hill</t>
  </si>
  <si>
    <t>Amy Schiestel</t>
  </si>
  <si>
    <t>Tanya Jane Williams</t>
  </si>
  <si>
    <t>RuthAnne McIlmoyl</t>
  </si>
  <si>
    <t>Colin McLellan</t>
  </si>
  <si>
    <t>James O'Shea</t>
  </si>
  <si>
    <t>Jim Whelan</t>
  </si>
  <si>
    <t>John Lovatsis</t>
  </si>
  <si>
    <t>Mike Del Mastro</t>
  </si>
  <si>
    <t>Joe McCauley</t>
  </si>
  <si>
    <t>Roman Miszuk</t>
  </si>
  <si>
    <t>Councillor, Ward 5 West Williams</t>
  </si>
  <si>
    <t>Adrian Cornelissen</t>
  </si>
  <si>
    <t>Councillor, Ward 4 East Williams</t>
  </si>
  <si>
    <t>John Keogh</t>
  </si>
  <si>
    <t>Councillor, Ward 3 McGillivray</t>
  </si>
  <si>
    <t>Charles Daigle</t>
  </si>
  <si>
    <t>Councillor, Ward 2 Ailsa Craig</t>
  </si>
  <si>
    <t>Bill Irwin</t>
  </si>
  <si>
    <t>Councillor, Ward 1 Parkhill</t>
  </si>
  <si>
    <t>Sara Nirta</t>
  </si>
  <si>
    <t>Paul Hodgins</t>
  </si>
  <si>
    <t>Doreen McLinchey</t>
  </si>
  <si>
    <t>Ann-Marie Stewart</t>
  </si>
  <si>
    <t>Samantha Cornelissen</t>
  </si>
  <si>
    <t>Joan Nichol</t>
  </si>
  <si>
    <t>Councillor, Ward Wallace</t>
  </si>
  <si>
    <t>Marc Noordam</t>
  </si>
  <si>
    <t>Lee Anne Andriessen</t>
  </si>
  <si>
    <t>Councillor, Ward Listowel</t>
  </si>
  <si>
    <t>Matt Richardson</t>
  </si>
  <si>
    <t>Sarah Blazek</t>
  </si>
  <si>
    <t>Neil Anstett</t>
  </si>
  <si>
    <t>Councillor, Ward Elma</t>
  </si>
  <si>
    <t>Allan Rothwell</t>
  </si>
  <si>
    <t>Dave Johnston</t>
  </si>
  <si>
    <t>Matt Duncan</t>
  </si>
  <si>
    <t>Doug Kellum</t>
  </si>
  <si>
    <t>Colin Burrowes</t>
  </si>
  <si>
    <t>David Ludington</t>
  </si>
  <si>
    <t>Jamie Pynn</t>
  </si>
  <si>
    <t>Grace Harper</t>
  </si>
  <si>
    <t>Yasmin Vanos</t>
  </si>
  <si>
    <t>Darrell Weber</t>
  </si>
  <si>
    <t>Paul Horn</t>
  </si>
  <si>
    <t>Charles Shane</t>
  </si>
  <si>
    <t>Adrian Bugelli</t>
  </si>
  <si>
    <t>Alison McDonald</t>
  </si>
  <si>
    <t>Steve Densham</t>
  </si>
  <si>
    <t>Dean Laponsee</t>
  </si>
  <si>
    <t>David MacDonald</t>
  </si>
  <si>
    <t>Matt Shea</t>
  </si>
  <si>
    <t>Dessia Miller</t>
  </si>
  <si>
    <t>Patti Aelick</t>
  </si>
  <si>
    <t>Dawn Orr</t>
  </si>
  <si>
    <t>Bruce Wood</t>
  </si>
  <si>
    <t>George Clifford Williamson</t>
  </si>
  <si>
    <t>Bill Koehler</t>
  </si>
  <si>
    <t>Michael Erskine</t>
  </si>
  <si>
    <t>Allan Boyd</t>
  </si>
  <si>
    <t>Laurie Cook</t>
  </si>
  <si>
    <t>Barbara Baker</t>
  </si>
  <si>
    <t>Zak Nicholls</t>
  </si>
  <si>
    <t>Melissa Peters</t>
  </si>
  <si>
    <t>Elaine Milne</t>
  </si>
  <si>
    <t>Jim Ferguson</t>
  </si>
  <si>
    <t>Lee-Ann Ferguson</t>
  </si>
  <si>
    <t>Aman Sohrab</t>
  </si>
  <si>
    <t>Todd Dowd</t>
  </si>
  <si>
    <t>Rod Anderson</t>
  </si>
  <si>
    <t>Laurie Golden</t>
  </si>
  <si>
    <t>Debbie Myles</t>
  </si>
  <si>
    <t>James Mielhausen</t>
  </si>
  <si>
    <t>Yvette Roberts</t>
  </si>
  <si>
    <t>Patricia Greig</t>
  </si>
  <si>
    <t>Adrian Couwenberg</t>
  </si>
  <si>
    <t>Shawn Gear</t>
  </si>
  <si>
    <t>Alisha Stubbs</t>
  </si>
  <si>
    <t>John Scholten</t>
  </si>
  <si>
    <t>Val Haley</t>
  </si>
  <si>
    <t>Daniel A Wagner</t>
  </si>
  <si>
    <t>William Van Lagen</t>
  </si>
  <si>
    <t>Michael Legge</t>
  </si>
  <si>
    <t>John Van Brenk</t>
  </si>
  <si>
    <t>Len Overbeek</t>
  </si>
  <si>
    <t>Alan Dale</t>
  </si>
  <si>
    <t>Carly Torkkeli</t>
  </si>
  <si>
    <t>Bishop Racicot</t>
  </si>
  <si>
    <t>John Sobolta</t>
  </si>
  <si>
    <t>Alex Crane</t>
  </si>
  <si>
    <t>Jonathon Hari</t>
  </si>
  <si>
    <t>Brendan Rea</t>
  </si>
  <si>
    <t>Councillor (Regional And Town), Ward 7</t>
  </si>
  <si>
    <t>Nav Nanda</t>
  </si>
  <si>
    <t>Scott Xie</t>
  </si>
  <si>
    <t>Councillor (Regional And Town), Ward 6</t>
  </si>
  <si>
    <t>Tom Adams</t>
  </si>
  <si>
    <t>Natalia Lishchyna</t>
  </si>
  <si>
    <t>Councillor (Regional And Town), Ward 5</t>
  </si>
  <si>
    <t>Jeff Knoll</t>
  </si>
  <si>
    <t>Marc Grant</t>
  </si>
  <si>
    <t>Allan Elgar</t>
  </si>
  <si>
    <t>Peter Longo</t>
  </si>
  <si>
    <t>Councillor (Regional And Town), Ward 3</t>
  </si>
  <si>
    <t>Janet Haslett-Theall</t>
  </si>
  <si>
    <t>Dave Gittings</t>
  </si>
  <si>
    <t>Councillor (Regional And Town), Ward 2</t>
  </si>
  <si>
    <t>Cathy Duddeck</t>
  </si>
  <si>
    <t>Ray Chisholm</t>
  </si>
  <si>
    <t>Councillor (Regional And Town), Ward 1</t>
  </si>
  <si>
    <t>Sean O'Meara</t>
  </si>
  <si>
    <t>Jonathan McNeice</t>
  </si>
  <si>
    <t>John Florio</t>
  </si>
  <si>
    <t>Beth Robertson</t>
  </si>
  <si>
    <t>Oliver Vadas</t>
  </si>
  <si>
    <t>JD Meaney</t>
  </si>
  <si>
    <t>Dyanne Dumas</t>
  </si>
  <si>
    <t>Gordon Brennan</t>
  </si>
  <si>
    <t>Gilbert Jubinville</t>
  </si>
  <si>
    <t>Angela Parsons</t>
  </si>
  <si>
    <t>Michael Reid</t>
  </si>
  <si>
    <t>Pierre Sauvageot</t>
  </si>
  <si>
    <t>Alicia Bedford</t>
  </si>
  <si>
    <t>Jordan Newport</t>
  </si>
  <si>
    <t>Adam Veen</t>
  </si>
  <si>
    <t>Connie McFadden</t>
  </si>
  <si>
    <t>Larry Wagner</t>
  </si>
  <si>
    <t>Allan Vis</t>
  </si>
  <si>
    <t>Donna Peacock</t>
  </si>
  <si>
    <t>Bernie Kamphof</t>
  </si>
  <si>
    <t>Dan Calvert</t>
  </si>
  <si>
    <t>Rick Baraniuk</t>
  </si>
  <si>
    <t>James Cassan</t>
  </si>
  <si>
    <t>Sabrina Ree</t>
  </si>
  <si>
    <t>Gaston Tremblay</t>
  </si>
  <si>
    <t>Raymond Sigouin</t>
  </si>
  <si>
    <t>Reynald Marin</t>
  </si>
  <si>
    <t>Helene Jean</t>
  </si>
  <si>
    <t>Donald Chevrier</t>
  </si>
  <si>
    <t>Alain Pineault</t>
  </si>
  <si>
    <t>Maxime Turgeon</t>
  </si>
  <si>
    <t>Rick Stevens</t>
  </si>
  <si>
    <t>Debbie Sherwood</t>
  </si>
  <si>
    <t>Tess Prendergast</t>
  </si>
  <si>
    <t>Andy Macintosh</t>
  </si>
  <si>
    <t>Joe Andrews</t>
  </si>
  <si>
    <t>Todd Taylor</t>
  </si>
  <si>
    <t>Trevor Castiglione</t>
  </si>
  <si>
    <t>Peggy Bond</t>
  </si>
  <si>
    <t>Ximena Butko</t>
  </si>
  <si>
    <t>Nick Garisto</t>
  </si>
  <si>
    <t>James Jackson</t>
  </si>
  <si>
    <t>Grant Spence</t>
  </si>
  <si>
    <t>Janet-Lynne Durnford</t>
  </si>
  <si>
    <t>Jeff Czetwerzuk</t>
  </si>
  <si>
    <t>Luke Leatherdale</t>
  </si>
  <si>
    <t>Whitney Smith</t>
  </si>
  <si>
    <t>Tim Lauer</t>
  </si>
  <si>
    <t>Jay Fallis</t>
  </si>
  <si>
    <t>Ralph Cipolla</t>
  </si>
  <si>
    <t>David Campbell</t>
  </si>
  <si>
    <t>Rob Kloostra</t>
  </si>
  <si>
    <t>Paul Cain</t>
  </si>
  <si>
    <t>Mathew Lund</t>
  </si>
  <si>
    <t>Rick Sinotte</t>
  </si>
  <si>
    <t>Alan Bayne</t>
  </si>
  <si>
    <t>Gilles Depratto</t>
  </si>
  <si>
    <t>Harold Dougall</t>
  </si>
  <si>
    <t>Ian Gordon</t>
  </si>
  <si>
    <t>Brian Hare</t>
  </si>
  <si>
    <t>Dael Morris</t>
  </si>
  <si>
    <t>Robert Winacott</t>
  </si>
  <si>
    <t>Deval Brahmbhatt</t>
  </si>
  <si>
    <t>Zak Gariba</t>
  </si>
  <si>
    <t>Elizabeth Van Houtte</t>
  </si>
  <si>
    <t>Nick Wray</t>
  </si>
  <si>
    <t>Paula Hill-Coulson</t>
  </si>
  <si>
    <t>Kyle Peacock</t>
  </si>
  <si>
    <t>Robert J. Young</t>
  </si>
  <si>
    <t>Richard (Rick) Schell</t>
  </si>
  <si>
    <t>Peter Lavoie</t>
  </si>
  <si>
    <t>David Clark</t>
  </si>
  <si>
    <t>John Bard</t>
  </si>
  <si>
    <t>Lori Hutcheson</t>
  </si>
  <si>
    <t>Zoe Rowe-Watson</t>
  </si>
  <si>
    <t>Tammy DeSousa</t>
  </si>
  <si>
    <t>Eric Pattenden</t>
  </si>
  <si>
    <t>Cathy Keane</t>
  </si>
  <si>
    <t>Sean Power</t>
  </si>
  <si>
    <t>Shawn Scott</t>
  </si>
  <si>
    <t>Ryan McKnight</t>
  </si>
  <si>
    <t>Gene Stein</t>
  </si>
  <si>
    <t>Mikhaela Beerman</t>
  </si>
  <si>
    <t>Robert Ryan Cardwell</t>
  </si>
  <si>
    <t>Brian Charles Nicholson</t>
  </si>
  <si>
    <t>Jim Lee</t>
  </si>
  <si>
    <t>John Gray</t>
  </si>
  <si>
    <t>Derek Giberson</t>
  </si>
  <si>
    <t>Rick Kerr</t>
  </si>
  <si>
    <t>Bradley Marks</t>
  </si>
  <si>
    <t>Bob Chapman</t>
  </si>
  <si>
    <t>Tito-Dante Marimpietri</t>
  </si>
  <si>
    <t>Rosemary McConkey</t>
  </si>
  <si>
    <t>John Neal</t>
  </si>
  <si>
    <t>Jane Hurst</t>
  </si>
  <si>
    <t>Christopher John Parkinson</t>
  </si>
  <si>
    <t>Rosaldo Russo</t>
  </si>
  <si>
    <t>Theresa Anne Corless</t>
  </si>
  <si>
    <t>Ahmad Rashed Formuly</t>
  </si>
  <si>
    <t>Lina Fouroughy</t>
  </si>
  <si>
    <t>Jonathan Giancroce</t>
  </si>
  <si>
    <t>Julia McCrea</t>
  </si>
  <si>
    <t>John R.E Sturdy</t>
  </si>
  <si>
    <t>Amin Ullah</t>
  </si>
  <si>
    <t>Jemma Lambert</t>
  </si>
  <si>
    <t>Amber Derby</t>
  </si>
  <si>
    <t>Timothy Dobson</t>
  </si>
  <si>
    <t>Jeff Davis</t>
  </si>
  <si>
    <t>Councillor, Ward South Monaghan</t>
  </si>
  <si>
    <t>Terry Holmes</t>
  </si>
  <si>
    <t>Councillor, Ward Otonabee</t>
  </si>
  <si>
    <t>Nick Powers</t>
  </si>
  <si>
    <t>Mark Allen</t>
  </si>
  <si>
    <t>Bonnie Clark</t>
  </si>
  <si>
    <t>Ken Howie</t>
  </si>
  <si>
    <t>Dennis Hannah</t>
  </si>
  <si>
    <t>Councillor, Ward 6 Stittsville</t>
  </si>
  <si>
    <t>Glen Gower</t>
  </si>
  <si>
    <t>Councillor, Ward 24 Barrhaven East</t>
  </si>
  <si>
    <t>Wilson Lo</t>
  </si>
  <si>
    <t>Councillor, Ward 23 Kanata South</t>
  </si>
  <si>
    <t>Allan Hubley</t>
  </si>
  <si>
    <t>Councillor, Ward 22 Riverside South Findlay Creek</t>
  </si>
  <si>
    <t>Steve Desroches</t>
  </si>
  <si>
    <t>Councillor, Ward 21 RideauJock</t>
  </si>
  <si>
    <t>Councillor, Ward 20 Osgoode</t>
  </si>
  <si>
    <t>George Darouze</t>
  </si>
  <si>
    <t>Councillor, Ward 19 Orleans South Navan</t>
  </si>
  <si>
    <t>Catherine Kitts</t>
  </si>
  <si>
    <t>Councillor, Ward 18 Alta Vista</t>
  </si>
  <si>
    <t>Marty Carr</t>
  </si>
  <si>
    <t>Councillor, Ward 17 Capital</t>
  </si>
  <si>
    <t>Shawn Menard</t>
  </si>
  <si>
    <t>Councillor, Ward 16 River</t>
  </si>
  <si>
    <t>Riley Brockington</t>
  </si>
  <si>
    <t>Councillor, Ward 15 Kitchissippi</t>
  </si>
  <si>
    <t>Jeff Leiper</t>
  </si>
  <si>
    <t>Councillor, Ward 14 Somerset</t>
  </si>
  <si>
    <t>Ariel Troster</t>
  </si>
  <si>
    <t>Councillor, Ward 13 Rideau Rockcliffe</t>
  </si>
  <si>
    <t>Rawlson King</t>
  </si>
  <si>
    <t>Councillor, Ward 12 Rideau Vanier</t>
  </si>
  <si>
    <t>St√©phanie Plante</t>
  </si>
  <si>
    <t>Councillor, Ward 11 Beacon Hill Cyrville</t>
  </si>
  <si>
    <t>Tim Tierney</t>
  </si>
  <si>
    <t>Councillor, Ward 10 Gloucester Southgate</t>
  </si>
  <si>
    <t>Jessica Bradley</t>
  </si>
  <si>
    <t>Councillor, Ward 9 KnoxdaleMerivale</t>
  </si>
  <si>
    <t>Sean Devine</t>
  </si>
  <si>
    <t>Councillor, Ward 8 College</t>
  </si>
  <si>
    <t>Laine Johnson</t>
  </si>
  <si>
    <t>Councillor, Ward 7 Bay</t>
  </si>
  <si>
    <t>Theresa Kavanagh</t>
  </si>
  <si>
    <t>Councillor, Ward 5 West Carleton March</t>
  </si>
  <si>
    <t>Clarke Kelly</t>
  </si>
  <si>
    <t>Councillor, Ward 4 Kanata North</t>
  </si>
  <si>
    <t>Cathy Curry</t>
  </si>
  <si>
    <t>Councillor, Ward 3 Barrhaven West</t>
  </si>
  <si>
    <t>David Hill</t>
  </si>
  <si>
    <t>Councillor, Ward 2 Orleans West Innes</t>
  </si>
  <si>
    <t>Laura Dudas</t>
  </si>
  <si>
    <t>Councillor, Ward 1 Orleans East Cumberland</t>
  </si>
  <si>
    <t>Matthew Luloff</t>
  </si>
  <si>
    <t>Councillor, Ward 1 Orleans Easte Cumberland</t>
  </si>
  <si>
    <t>Rosemee Cantave</t>
  </si>
  <si>
    <t>Melanie Middlebro‚Äô</t>
  </si>
  <si>
    <t>Suneet Kukreja</t>
  </si>
  <si>
    <t>Jon Farmer</t>
  </si>
  <si>
    <t>Scott Greig</t>
  </si>
  <si>
    <t>Brock Hamley</t>
  </si>
  <si>
    <t>Carol Merton</t>
  </si>
  <si>
    <t>Travis Dodd</t>
  </si>
  <si>
    <t>Marion Koepke</t>
  </si>
  <si>
    <t>Brian O'Leary</t>
  </si>
  <si>
    <t>Meghan Robertson</t>
  </si>
  <si>
    <t>Michelle Tompkins</t>
  </si>
  <si>
    <t>Jeffrey Caldwell</t>
  </si>
  <si>
    <t>Alan Douglas</t>
  </si>
  <si>
    <t>Robert Galbraith</t>
  </si>
  <si>
    <t>Jasmine Schnarr</t>
  </si>
  <si>
    <t>Keith Dillabough</t>
  </si>
  <si>
    <t>Melanie Chenier</t>
  </si>
  <si>
    <t>Shelley Belanger</t>
  </si>
  <si>
    <t>Jason Belanger</t>
  </si>
  <si>
    <t>Wendy Adams</t>
  </si>
  <si>
    <t>Rene Maheu</t>
  </si>
  <si>
    <t>Alvina Neault</t>
  </si>
  <si>
    <t>Chris McDonald</t>
  </si>
  <si>
    <t>Doug McCann</t>
  </si>
  <si>
    <t>Bonnie Keith</t>
  </si>
  <si>
    <t>Paul Borneman</t>
  </si>
  <si>
    <t>Joe Beleskey</t>
  </si>
  <si>
    <t>George Ashford</t>
  </si>
  <si>
    <t>Sandra Ausma</t>
  </si>
  <si>
    <t>Alaina King</t>
  </si>
  <si>
    <t>Seanan Megyesi</t>
  </si>
  <si>
    <t>Sherri Smith Ouellette</t>
  </si>
  <si>
    <t>Dayne Malloch</t>
  </si>
  <si>
    <t>David DeLellis</t>
  </si>
  <si>
    <t>Stephanie Briggs-Crawford</t>
  </si>
  <si>
    <t>Michelle Taylor</t>
  </si>
  <si>
    <t>Diana Huson</t>
  </si>
  <si>
    <t>Shellee Niznik</t>
  </si>
  <si>
    <t>Robert Hildebrandt</t>
  </si>
  <si>
    <t>John Wink</t>
  </si>
  <si>
    <t>Brian Eckhardt</t>
  </si>
  <si>
    <t>Wayne Olson</t>
  </si>
  <si>
    <t>Kevin Ker</t>
  </si>
  <si>
    <t>Carla Baxter</t>
  </si>
  <si>
    <t>Colin McCain</t>
  </si>
  <si>
    <t>Wally Braun</t>
  </si>
  <si>
    <t>Frederick Sarvis</t>
  </si>
  <si>
    <t>Troy Purcell</t>
  </si>
  <si>
    <t>Andrew Plummer</t>
  </si>
  <si>
    <t>Patricia Lafreniere</t>
  </si>
  <si>
    <t>Ian Kuehl</t>
  </si>
  <si>
    <t>Ed Jacyno</t>
  </si>
  <si>
    <t>Brian Abdallah</t>
  </si>
  <si>
    <t>Ch√©la Breckon</t>
  </si>
  <si>
    <t>Dan Callaghan</t>
  </si>
  <si>
    <t>Andrew (Andy) Clark</t>
  </si>
  <si>
    <t>Jason Laronde</t>
  </si>
  <si>
    <t>Dorian Pearce</t>
  </si>
  <si>
    <t>Stacy Taylor</t>
  </si>
  <si>
    <t>Wade Wallace</t>
  </si>
  <si>
    <t>Karen Walsh</t>
  </si>
  <si>
    <t>Jane Wood</t>
  </si>
  <si>
    <t>Bill Waters</t>
  </si>
  <si>
    <t>Suzanne Marchand</t>
  </si>
  <si>
    <t>Bonita Desroches</t>
  </si>
  <si>
    <t>George Vadeboncoeur</t>
  </si>
  <si>
    <t>Doug Leroux</t>
  </si>
  <si>
    <t>Dan LaRose</t>
  </si>
  <si>
    <t>Brian Cummings</t>
  </si>
  <si>
    <t>Michel Mayotte</t>
  </si>
  <si>
    <t>Lindsay Duquette</t>
  </si>
  <si>
    <t>Robert Malfara</t>
  </si>
  <si>
    <t>Debbie Levy</t>
  </si>
  <si>
    <t>Mike MacRae</t>
  </si>
  <si>
    <t>Paul Sowrey</t>
  </si>
  <si>
    <t>Margaret Ann MacPhail</t>
  </si>
  <si>
    <t>Joe Lumley</t>
  </si>
  <si>
    <t>Jim Cushman</t>
  </si>
  <si>
    <t>Councillor, Ward South Easthope</t>
  </si>
  <si>
    <t>Andrew MacAlpine</t>
  </si>
  <si>
    <t>Councillor, Ward North Easthope</t>
  </si>
  <si>
    <t>Bob McMillan</t>
  </si>
  <si>
    <t>Councillor, Ward Mornington</t>
  </si>
  <si>
    <t>Jeremy Matheson</t>
  </si>
  <si>
    <t>Councillor, Ward Milverton</t>
  </si>
  <si>
    <t>Jerry Smith</t>
  </si>
  <si>
    <t>Councillor, Ward Ellice</t>
  </si>
  <si>
    <t>Amanda Brodhagen</t>
  </si>
  <si>
    <t>Hugh McDermid</t>
  </si>
  <si>
    <t>Barbara Smith</t>
  </si>
  <si>
    <t>Nathen Milovancev</t>
  </si>
  <si>
    <t>Philip Albrecht</t>
  </si>
  <si>
    <t>Katie Anderson</t>
  </si>
  <si>
    <t>Daryl Herlick</t>
  </si>
  <si>
    <t>Owen Baier</t>
  </si>
  <si>
    <t>Barry Ford Nowack</t>
  </si>
  <si>
    <t>Robert Wilhelm</t>
  </si>
  <si>
    <t>Jim Van Nes</t>
  </si>
  <si>
    <t>Susanna Orr</t>
  </si>
  <si>
    <t>Jaime Martin</t>
  </si>
  <si>
    <t>Sam Corriveau</t>
  </si>
  <si>
    <t>Mark Bell</t>
  </si>
  <si>
    <t>Dennis Manarey</t>
  </si>
  <si>
    <t>Adrienne Tuling</t>
  </si>
  <si>
    <t>Gary Waterfield</t>
  </si>
  <si>
    <t>Isabel Anne McRae</t>
  </si>
  <si>
    <t>Jim Boldt</t>
  </si>
  <si>
    <t>Dave Bird</t>
  </si>
  <si>
    <t>Ed McPherson</t>
  </si>
  <si>
    <t>Leona J. Cameron</t>
  </si>
  <si>
    <t>Marlene Donoghue</t>
  </si>
  <si>
    <t>Sheldon Giff</t>
  </si>
  <si>
    <t>Meredith Toivanen</t>
  </si>
  <si>
    <t>Roy Van Der Mull</t>
  </si>
  <si>
    <t>Derek Zeisman</t>
  </si>
  <si>
    <t>Theresa Sabourin</t>
  </si>
  <si>
    <t>Murray Rutz</t>
  </si>
  <si>
    <t>Adam Driscoll</t>
  </si>
  <si>
    <t>Karen Donovan</t>
  </si>
  <si>
    <t>Lisa Coutu</t>
  </si>
  <si>
    <t>James Carmody</t>
  </si>
  <si>
    <t>Simon Brooks</t>
  </si>
  <si>
    <t>Gerald Hoffman</t>
  </si>
  <si>
    <t>Matthew McLean</t>
  </si>
  <si>
    <t>Cyndi Mills</t>
  </si>
  <si>
    <t>Barry Schimmens</t>
  </si>
  <si>
    <t>Councillor, Ward 5 Northcrest</t>
  </si>
  <si>
    <t>Dave Haacke</t>
  </si>
  <si>
    <t>Andrew Beamer</t>
  </si>
  <si>
    <t>Councillor, Ward 4 Ashbumhan</t>
  </si>
  <si>
    <t>Keith Riel</t>
  </si>
  <si>
    <t>Gary Baldwin</t>
  </si>
  <si>
    <t>Councillor, Ward 3 Town</t>
  </si>
  <si>
    <t>Joy Lachica</t>
  </si>
  <si>
    <t>Alex Bierk</t>
  </si>
  <si>
    <t>Councillor, Ward 2 Monaghan</t>
  </si>
  <si>
    <t>Don Vassiliadis</t>
  </si>
  <si>
    <t>Matt Crowley</t>
  </si>
  <si>
    <t>Councillor, Ward 1 Otonabee</t>
  </si>
  <si>
    <t>Lesley Parnell</t>
  </si>
  <si>
    <t>Kevin Duguay</t>
  </si>
  <si>
    <t>Nathan Russell-Meharry</t>
  </si>
  <si>
    <t>Eleanor Underwood</t>
  </si>
  <si>
    <t>Chante White</t>
  </si>
  <si>
    <t>Charmaine Magumbe</t>
  </si>
  <si>
    <t>Lyle Saunders</t>
  </si>
  <si>
    <t>Jeff Westlake</t>
  </si>
  <si>
    <t>Tom Wigglesworth</t>
  </si>
  <si>
    <t>Brian Christoph</t>
  </si>
  <si>
    <t>Vickie Karikas</t>
  </si>
  <si>
    <t>Dean Pappas</t>
  </si>
  <si>
    <t>Andrew MacGregor</t>
  </si>
  <si>
    <t>Aldo Andreoli</t>
  </si>
  <si>
    <t>Karen Grant</t>
  </si>
  <si>
    <t>Carlotta James</t>
  </si>
  <si>
    <t>Shauna Kingston</t>
  </si>
  <si>
    <t>Liz Welsh</t>
  </si>
  <si>
    <t>Debra Pitel</t>
  </si>
  <si>
    <t>Ross OHara</t>
  </si>
  <si>
    <t>Chad Hyatt</t>
  </si>
  <si>
    <t>Joel Field</t>
  </si>
  <si>
    <t>Bill Clark</t>
  </si>
  <si>
    <t>Wade Deighton</t>
  </si>
  <si>
    <t>Shalen Hunter</t>
  </si>
  <si>
    <t>Allison Mevis</t>
  </si>
  <si>
    <t>Grant Purdy</t>
  </si>
  <si>
    <t>Marty Souch</t>
  </si>
  <si>
    <t>David Pickles</t>
  </si>
  <si>
    <t>Linda Cook</t>
  </si>
  <si>
    <t>Maurice Brenner</t>
  </si>
  <si>
    <t>City Councillor, Ward 3</t>
  </si>
  <si>
    <t>Shaheen Butt</t>
  </si>
  <si>
    <t>City Councillor, Ward 2</t>
  </si>
  <si>
    <t>Mara Nagy</t>
  </si>
  <si>
    <t>City Councillor, Ward 1</t>
  </si>
  <si>
    <t>Lisa Robinson</t>
  </si>
  <si>
    <t>James Blair</t>
  </si>
  <si>
    <t>Tony Harold</t>
  </si>
  <si>
    <t>Zeynab Kazi</t>
  </si>
  <si>
    <t>Raveena Rajasingham</t>
  </si>
  <si>
    <t>Karen Sloan</t>
  </si>
  <si>
    <t>Jeanine Soligo</t>
  </si>
  <si>
    <t>Anthony Michael Yacub</t>
  </si>
  <si>
    <t>Dave Currie</t>
  </si>
  <si>
    <t>Frank McGillan</t>
  </si>
  <si>
    <t>Ayesha Sardar</t>
  </si>
  <si>
    <t>George David Turner</t>
  </si>
  <si>
    <t>Nancy Van Rooy</t>
  </si>
  <si>
    <t>Ali Naqvi</t>
  </si>
  <si>
    <t>Darshan Sritharan</t>
  </si>
  <si>
    <t>Damian Williams</t>
  </si>
  <si>
    <t>Tom Hayes</t>
  </si>
  <si>
    <t>Eileen Higdon</t>
  </si>
  <si>
    <t>Ali Marani</t>
  </si>
  <si>
    <t>Gary Strange</t>
  </si>
  <si>
    <t>Leslie Moore</t>
  </si>
  <si>
    <t>John Millar</t>
  </si>
  <si>
    <t>Richard Eagles</t>
  </si>
  <si>
    <t>Kayla Blakney</t>
  </si>
  <si>
    <t>Deborah Chartrand</t>
  </si>
  <si>
    <t>Graeme Mackechnie</t>
  </si>
  <si>
    <t>Daniel Macklin</t>
  </si>
  <si>
    <t>Steven Mailloux-Bernard</t>
  </si>
  <si>
    <t>Lawrence Pitre</t>
  </si>
  <si>
    <t>Kelly Warwick</t>
  </si>
  <si>
    <t>Boris Koehler</t>
  </si>
  <si>
    <t>Michael Jones</t>
  </si>
  <si>
    <t>Keith Hoback</t>
  </si>
  <si>
    <t>Mark Foreman</t>
  </si>
  <si>
    <t>Bob Woolvett</t>
  </si>
  <si>
    <t>Mike Vasey</t>
  </si>
  <si>
    <t>John Van Klaveren</t>
  </si>
  <si>
    <t>Kristen Rodrigues</t>
  </si>
  <si>
    <t>Alex Boughen</t>
  </si>
  <si>
    <t>Netty McEwen</t>
  </si>
  <si>
    <t>Randy Dayman</t>
  </si>
  <si>
    <t>Mike Thompson</t>
  </si>
  <si>
    <t>Conner Weed</t>
  </si>
  <si>
    <t>Tim Mondoux</t>
  </si>
  <si>
    <t>Greg Grimes</t>
  </si>
  <si>
    <t>Lauren Drury</t>
  </si>
  <si>
    <t>Paul Burgess</t>
  </si>
  <si>
    <t>Arianna Noctor</t>
  </si>
  <si>
    <t>Monique Aquilina</t>
  </si>
  <si>
    <t>Ron Bodner</t>
  </si>
  <si>
    <t>Frank Danch</t>
  </si>
  <si>
    <t>Gary Bruno</t>
  </si>
  <si>
    <t>Eric Beauregard</t>
  </si>
  <si>
    <t>Tim Hoyle</t>
  </si>
  <si>
    <t>Dave Elliott</t>
  </si>
  <si>
    <t>Mark Bagu</t>
  </si>
  <si>
    <t>Heather Mahon</t>
  </si>
  <si>
    <t>Jesse Boles</t>
  </si>
  <si>
    <t>Angie Desmarais</t>
  </si>
  <si>
    <t>Keith Barre</t>
  </si>
  <si>
    <t>Michael Bunton</t>
  </si>
  <si>
    <t>Jennifer Foti</t>
  </si>
  <si>
    <t>Kim Randell</t>
  </si>
  <si>
    <t>Ian Thompson</t>
  </si>
  <si>
    <t>Councillor, Ward 2 Rural</t>
  </si>
  <si>
    <t>Vicki Mink</t>
  </si>
  <si>
    <t>Chris J. Collins</t>
  </si>
  <si>
    <t>Councillor, Ward 1 Urban</t>
  </si>
  <si>
    <t>Adam James Pearson</t>
  </si>
  <si>
    <t>Claire Holloway Wadhwani</t>
  </si>
  <si>
    <t>Todd Attridge</t>
  </si>
  <si>
    <t>Les Andrews</t>
  </si>
  <si>
    <t>John Appleman</t>
  </si>
  <si>
    <t>Miles Bowman</t>
  </si>
  <si>
    <t>Terry Hickey</t>
  </si>
  <si>
    <t>William Andrew Lambert</t>
  </si>
  <si>
    <t>Miranda Lukaniuk</t>
  </si>
  <si>
    <t>Wendy Meadows</t>
  </si>
  <si>
    <t>Norm Orviss</t>
  </si>
  <si>
    <t>Peter Angelo</t>
  </si>
  <si>
    <t>John Bickle</t>
  </si>
  <si>
    <t>Eric McMurray</t>
  </si>
  <si>
    <t>Betsey Price</t>
  </si>
  <si>
    <t>Darrell Toms</t>
  </si>
  <si>
    <t>Markus Wand</t>
  </si>
  <si>
    <t>Leo Patey</t>
  </si>
  <si>
    <t>Randy Hall</t>
  </si>
  <si>
    <t>Dave Britton</t>
  </si>
  <si>
    <t>Patrick Byers</t>
  </si>
  <si>
    <t>George Folliot</t>
  </si>
  <si>
    <t>Roger Glabb</t>
  </si>
  <si>
    <t>Aaron Kennedy</t>
  </si>
  <si>
    <t>Greg King</t>
  </si>
  <si>
    <t>Holly Rich</t>
  </si>
  <si>
    <t>Don Thompson</t>
  </si>
  <si>
    <t>Tracey Young</t>
  </si>
  <si>
    <t>Lee McConnell</t>
  </si>
  <si>
    <t>Ruth Lockett</t>
  </si>
  <si>
    <t>Justin Kirkby</t>
  </si>
  <si>
    <t>Mary Campbell</t>
  </si>
  <si>
    <t>Leanne Burton</t>
  </si>
  <si>
    <t>Kevin Bunce</t>
  </si>
  <si>
    <t>Rob Samojllo</t>
  </si>
  <si>
    <t>Ray Young</t>
  </si>
  <si>
    <t>Luis Zelayeta</t>
  </si>
  <si>
    <t>Councillor, Ward South Marysburgh</t>
  </si>
  <si>
    <t>John Hirsch</t>
  </si>
  <si>
    <t>Councillor, Ward North Marysburgh</t>
  </si>
  <si>
    <t>David Harrison</t>
  </si>
  <si>
    <t>Councillor, Ward Hillier</t>
  </si>
  <si>
    <t>Chris Braney</t>
  </si>
  <si>
    <t>Councillor, Ward Sophiasburgh</t>
  </si>
  <si>
    <t>Bill Roberts</t>
  </si>
  <si>
    <t>Councillor, Ward Athol</t>
  </si>
  <si>
    <t>Samantha Branderhorst</t>
  </si>
  <si>
    <t>Councillor, Ward Ameliasburgh</t>
  </si>
  <si>
    <t>Roy Pennell</t>
  </si>
  <si>
    <t>Janice Maynard</t>
  </si>
  <si>
    <t>Sam Grosso</t>
  </si>
  <si>
    <t>Councillor, Ward Wellington</t>
  </si>
  <si>
    <t>Corey Engelsdorfer</t>
  </si>
  <si>
    <t>Councillor, Ward  Bloomfield Hallowell</t>
  </si>
  <si>
    <t>Phil Prinzen</t>
  </si>
  <si>
    <t>Brad Nieman</t>
  </si>
  <si>
    <t>Councillor, Ward Picton</t>
  </si>
  <si>
    <t>Phil St. Jean</t>
  </si>
  <si>
    <t>Kate MacNaughton</t>
  </si>
  <si>
    <t>Phil Adie</t>
  </si>
  <si>
    <t>Jane Lesslie</t>
  </si>
  <si>
    <t>Peter Morch</t>
  </si>
  <si>
    <t>Councillor, Ward Bloomfield Hallowell</t>
  </si>
  <si>
    <t>Sarah Moffatt</t>
  </si>
  <si>
    <t>Jennifer Cobb</t>
  </si>
  <si>
    <t>Heather Norlock</t>
  </si>
  <si>
    <t>Paul Boyd</t>
  </si>
  <si>
    <t>Bill Tkach</t>
  </si>
  <si>
    <t>Tom Harrison</t>
  </si>
  <si>
    <t>Robert Rogers</t>
  </si>
  <si>
    <t>Elis Ziegler</t>
  </si>
  <si>
    <t>Paul Drake</t>
  </si>
  <si>
    <t>Jane Weir</t>
  </si>
  <si>
    <t>Melanie Mick</t>
  </si>
  <si>
    <t>Margaret Christenson</t>
  </si>
  <si>
    <t>Eugene Caputo</t>
  </si>
  <si>
    <t>Michael Matthews</t>
  </si>
  <si>
    <t>Russel Hurst</t>
  </si>
  <si>
    <t>Jessica Goyda</t>
  </si>
  <si>
    <t>John Sepulis</t>
  </si>
  <si>
    <t>Sara Bailey</t>
  </si>
  <si>
    <t>Robert Cassolato</t>
  </si>
  <si>
    <t>Stephanie McCrone</t>
  </si>
  <si>
    <t>Shelley Stedall</t>
  </si>
  <si>
    <t>Egerton Boyce</t>
  </si>
  <si>
    <t>Zack Card</t>
  </si>
  <si>
    <t>Duncan Armstrong</t>
  </si>
  <si>
    <t>Lynda Reid</t>
  </si>
  <si>
    <t>David McCue</t>
  </si>
  <si>
    <t>Terry Cassidy</t>
  </si>
  <si>
    <t>Don Kuntze</t>
  </si>
  <si>
    <t>David Hugh O'Neil</t>
  </si>
  <si>
    <t>Michael Kotsovos</t>
  </si>
  <si>
    <t>Sally Freeman</t>
  </si>
  <si>
    <t>Jim Alyea</t>
  </si>
  <si>
    <t>Leslie Roseblade</t>
  </si>
  <si>
    <t>Allan DeWitt</t>
  </si>
  <si>
    <t>David Lovely</t>
  </si>
  <si>
    <t>Jason Young</t>
  </si>
  <si>
    <t>Stephen Kornblum</t>
  </si>
  <si>
    <t>Hillary Robert</t>
  </si>
  <si>
    <t>Doug Herrington</t>
  </si>
  <si>
    <t>Jordan Hoyland</t>
  </si>
  <si>
    <t>Tyler Rickey</t>
  </si>
  <si>
    <t>Lori Whaley</t>
  </si>
  <si>
    <t>Gregg Covell</t>
  </si>
  <si>
    <t>Matt Joice</t>
  </si>
  <si>
    <t>Gordon Prost</t>
  </si>
  <si>
    <t>Martin Kreger</t>
  </si>
  <si>
    <t>Neil Ivall</t>
  </si>
  <si>
    <t>Robert Brent Helgeson</t>
  </si>
  <si>
    <t>Greg Brown</t>
  </si>
  <si>
    <t>Daniel G. Armstrong</t>
  </si>
  <si>
    <t>Robert Richard Yuri Ewald</t>
  </si>
  <si>
    <t>Joel Hagarty</t>
  </si>
  <si>
    <t>Marlene McNally</t>
  </si>
  <si>
    <t>Florence Newman</t>
  </si>
  <si>
    <t>Sherri Bell</t>
  </si>
  <si>
    <t>Gary Hetherington</t>
  </si>
  <si>
    <t>Dana Tuju</t>
  </si>
  <si>
    <t>Jennifer Fisher</t>
  </si>
  <si>
    <t>David Snutch</t>
  </si>
  <si>
    <t>Keith Bell</t>
  </si>
  <si>
    <t>Joseph David Joe Gough</t>
  </si>
  <si>
    <t>Dave Readman</t>
  </si>
  <si>
    <t>Connie Laughlin (Carrick)</t>
  </si>
  <si>
    <t>Ted Lamb</t>
  </si>
  <si>
    <t>Richard Black</t>
  </si>
  <si>
    <t>Glenn Harrington</t>
  </si>
  <si>
    <t>Georgi Jennings</t>
  </si>
  <si>
    <t>Debra Geary</t>
  </si>
  <si>
    <t>Janet Hager</t>
  </si>
  <si>
    <t>Jamie Kristoff</t>
  </si>
  <si>
    <t>Warren Badiuk</t>
  </si>
  <si>
    <t>Dale Butterfield</t>
  </si>
  <si>
    <t>Michele Imrie</t>
  </si>
  <si>
    <t>Tom Doherty</t>
  </si>
  <si>
    <t>Janisio Mamur</t>
  </si>
  <si>
    <t>Cindy Brand</t>
  </si>
  <si>
    <t>Nancy Gladun</t>
  </si>
  <si>
    <t>Mickel Smith</t>
  </si>
  <si>
    <t>Gordon R. Muir</t>
  </si>
  <si>
    <t>James Legacy</t>
  </si>
  <si>
    <t>Braeden Plemel</t>
  </si>
  <si>
    <t>Steve Carruthers</t>
  </si>
  <si>
    <t>Gary Nelson</t>
  </si>
  <si>
    <t>Cam Todesco</t>
  </si>
  <si>
    <t>John McDonald</t>
  </si>
  <si>
    <t>Kyle Cybulski</t>
  </si>
  <si>
    <t>Jason Legris</t>
  </si>
  <si>
    <t>Richard Clint McWhirter</t>
  </si>
  <si>
    <t>Andrew Dick</t>
  </si>
  <si>
    <t>Peter R. Emon</t>
  </si>
  <si>
    <t>Guy Longtin</t>
  </si>
  <si>
    <t>Adam Laviolette</t>
  </si>
  <si>
    <t>Brady Enright</t>
  </si>
  <si>
    <t>Michael Shiu</t>
  </si>
  <si>
    <t>Karen Cilevitz</t>
  </si>
  <si>
    <t>Simon Cui</t>
  </si>
  <si>
    <t>Castro Liu</t>
  </si>
  <si>
    <t>Scott Thompson</t>
  </si>
  <si>
    <t>Carol Davidson</t>
  </si>
  <si>
    <t>Joe DiPaola</t>
  </si>
  <si>
    <t>Godwin Chan</t>
  </si>
  <si>
    <t>Abu Alam</t>
  </si>
  <si>
    <t>Terrence Au</t>
  </si>
  <si>
    <t>Marco Coletta</t>
  </si>
  <si>
    <t>Greg Beros</t>
  </si>
  <si>
    <t>Weibo Cheng</t>
  </si>
  <si>
    <t>Catherine Dellerba</t>
  </si>
  <si>
    <t>Yehuda Goldberg</t>
  </si>
  <si>
    <t>Tabinda Jatoi</t>
  </si>
  <si>
    <t>Sigmund Lee</t>
  </si>
  <si>
    <t>Tom Muench</t>
  </si>
  <si>
    <t>Juni Yeung</t>
  </si>
  <si>
    <t>Liana Falzone</t>
  </si>
  <si>
    <t>Harry H. Harakh</t>
  </si>
  <si>
    <t>Mahnaz Shahbazi</t>
  </si>
  <si>
    <t>Raika Sheppard</t>
  </si>
  <si>
    <t>Johnny So</t>
  </si>
  <si>
    <t>Rose A. Weinberg</t>
  </si>
  <si>
    <t>Councillor, Ward 4 North Crosby Newboro</t>
  </si>
  <si>
    <t>Deborah Anne Hutchings</t>
  </si>
  <si>
    <t>Ron Pollard</t>
  </si>
  <si>
    <t>Councillor, Ward 3 South Crosby</t>
  </si>
  <si>
    <t>Linda Carr</t>
  </si>
  <si>
    <t>Joan Delaney</t>
  </si>
  <si>
    <t>Councillor, Ward 2 South Elmsley</t>
  </si>
  <si>
    <t>Jeff Banks</t>
  </si>
  <si>
    <t>Marcia Maxwell</t>
  </si>
  <si>
    <t>Councillor, Ward 1 Bastard  South Burgess</t>
  </si>
  <si>
    <t>Sue Dunfield</t>
  </si>
  <si>
    <t>Cathy Livingston</t>
  </si>
  <si>
    <t>Paul Chvostek</t>
  </si>
  <si>
    <t>Paula Banks</t>
  </si>
  <si>
    <t>Ken Davies</t>
  </si>
  <si>
    <t>Effie Warren</t>
  </si>
  <si>
    <t>Mary J. Daniel</t>
  </si>
  <si>
    <t>Bob Lavoie</t>
  </si>
  <si>
    <t>Marc Lalonde</t>
  </si>
  <si>
    <t>Lisa Deacon</t>
  </si>
  <si>
    <t>Jamie Laurin</t>
  </si>
  <si>
    <t>Mike Tarnowski</t>
  </si>
  <si>
    <t>Charles Armstrong</t>
  </si>
  <si>
    <t>Tony Baas</t>
  </si>
  <si>
    <t>Eric Greer</t>
  </si>
  <si>
    <t>Dan Robertson</t>
  </si>
  <si>
    <t>Delynne Patterson</t>
  </si>
  <si>
    <t>Glenn Miller</t>
  </si>
  <si>
    <t>Beverly Abbott</t>
  </si>
  <si>
    <t>Josh Lilley</t>
  </si>
  <si>
    <t>Paul Van Dam</t>
  </si>
  <si>
    <t>Joseph Vella</t>
  </si>
  <si>
    <t>Cheryl Phillips</t>
  </si>
  <si>
    <t>Mike Mercieca</t>
  </si>
  <si>
    <t>Merri-Ann Hobbs</t>
  </si>
  <si>
    <t>Edith Fairburn</t>
  </si>
  <si>
    <t>Harold Crabs</t>
  </si>
  <si>
    <t>Casimir Burns</t>
  </si>
  <si>
    <t>Patricia Hnatiuk</t>
  </si>
  <si>
    <t>Rodney Junkala</t>
  </si>
  <si>
    <t>Kareem Roberts</t>
  </si>
  <si>
    <t>Kendra Rogers</t>
  </si>
  <si>
    <t>Stacey Shiels</t>
  </si>
  <si>
    <t>Charlie Smith</t>
  </si>
  <si>
    <t>Dale Speirs</t>
  </si>
  <si>
    <t>Brian Channon</t>
  </si>
  <si>
    <t>City Councillor</t>
  </si>
  <si>
    <t>George Vandenberg</t>
  </si>
  <si>
    <t>Adam Kilner</t>
  </si>
  <si>
    <t>Anne Marie Gillis</t>
  </si>
  <si>
    <t>Terry Burrell</t>
  </si>
  <si>
    <t>Councillor (County And City)</t>
  </si>
  <si>
    <t>Brian White</t>
  </si>
  <si>
    <t>Chrissy McRoberts</t>
  </si>
  <si>
    <t>Bill Dennis</t>
  </si>
  <si>
    <t>Dave Boushy</t>
  </si>
  <si>
    <t>Bill Anning</t>
  </si>
  <si>
    <t>Margaret Bird</t>
  </si>
  <si>
    <t>Andy Bruziewicz</t>
  </si>
  <si>
    <t>Al Duffy</t>
  </si>
  <si>
    <t>Mike Stark</t>
  </si>
  <si>
    <t>Adam Beck</t>
  </si>
  <si>
    <t>Sarah Bilagot Armstrong</t>
  </si>
  <si>
    <t>Neil Bowen</t>
  </si>
  <si>
    <t>Lo-Anne Chan</t>
  </si>
  <si>
    <t>Kip Cuthbert</t>
  </si>
  <si>
    <t>Shirley Davidson</t>
  </si>
  <si>
    <t>Brooke Daye</t>
  </si>
  <si>
    <t>Robert Bob Dickieson</t>
  </si>
  <si>
    <t>Susan Theresa MacFarlane</t>
  </si>
  <si>
    <t>Tammy Mathieson</t>
  </si>
  <si>
    <t>Mike Mc Cann</t>
  </si>
  <si>
    <t>John Parker</t>
  </si>
  <si>
    <t>Councillor, Ward Southampton</t>
  </si>
  <si>
    <t>Cheryl Grace</t>
  </si>
  <si>
    <t>John Divinski</t>
  </si>
  <si>
    <t>Councillor, Ward Port Elgin</t>
  </si>
  <si>
    <t>Rachel Stack</t>
  </si>
  <si>
    <t>T. C. Bud Halpin</t>
  </si>
  <si>
    <t>Councillor, Ward Saugeen</t>
  </si>
  <si>
    <t>David Myette</t>
  </si>
  <si>
    <t>Justin Duhaime</t>
  </si>
  <si>
    <t>Vice Deputy Mayor</t>
  </si>
  <si>
    <t>Mike Myatt</t>
  </si>
  <si>
    <t>Diane Huber</t>
  </si>
  <si>
    <t>Matt Carr</t>
  </si>
  <si>
    <t>Donald Neil Matheson</t>
  </si>
  <si>
    <t>Kimberley Inniss-Petersen</t>
  </si>
  <si>
    <t>C. Dianne Mini Jacques</t>
  </si>
  <si>
    <t>Katie Rice</t>
  </si>
  <si>
    <t>Matthew Scott</t>
  </si>
  <si>
    <t>Corey Gardi</t>
  </si>
  <si>
    <t>Stephan Kinach</t>
  </si>
  <si>
    <t>Marchy Bruni</t>
  </si>
  <si>
    <t>Ron Zagordo</t>
  </si>
  <si>
    <t>Angela Caputo</t>
  </si>
  <si>
    <t>Lisa Vezau-Allen</t>
  </si>
  <si>
    <t>Luke Dufour</t>
  </si>
  <si>
    <t>Sonny Spina</t>
  </si>
  <si>
    <t>Sandra Hollingsworth</t>
  </si>
  <si>
    <t>Brent Derochie</t>
  </si>
  <si>
    <t>Johnathan Lalonde</t>
  </si>
  <si>
    <t>William McPhee</t>
  </si>
  <si>
    <t>Nick Armstrong</t>
  </si>
  <si>
    <t>Dennis Murphy</t>
  </si>
  <si>
    <t>Kurtis McDermid</t>
  </si>
  <si>
    <t>Luis Moreno</t>
  </si>
  <si>
    <t>David Celeti</t>
  </si>
  <si>
    <t>Marek McCleod</t>
  </si>
  <si>
    <t>Gideon Down</t>
  </si>
  <si>
    <t>Martin Poirer</t>
  </si>
  <si>
    <t>Daniel McGrath</t>
  </si>
  <si>
    <t>Dave Mauro</t>
  </si>
  <si>
    <t>Benjamin Bryson</t>
  </si>
  <si>
    <t>Anne-Marie Bourgeault</t>
  </si>
  <si>
    <t>Robert Fisk</t>
  </si>
  <si>
    <t>Mark Houston</t>
  </si>
  <si>
    <t>Sandra Miller</t>
  </si>
  <si>
    <t>Carrie Moore</t>
  </si>
  <si>
    <t>Jessica Payne</t>
  </si>
  <si>
    <t>Doug Sales</t>
  </si>
  <si>
    <t>Doug Stefurak</t>
  </si>
  <si>
    <t>Ian McDougall</t>
  </si>
  <si>
    <t>Terry Coyne</t>
  </si>
  <si>
    <t>Harold Wright</t>
  </si>
  <si>
    <t>Robert Rock</t>
  </si>
  <si>
    <t>Janna Guido</t>
  </si>
  <si>
    <t>David LeRoy</t>
  </si>
  <si>
    <t>Ivo Finotti</t>
  </si>
  <si>
    <t>Imran Louie Mohammad</t>
  </si>
  <si>
    <t>Ted Collins</t>
  </si>
  <si>
    <t>Greg Getty</t>
  </si>
  <si>
    <t>Mario Buszynski</t>
  </si>
  <si>
    <t>Ken Adams</t>
  </si>
  <si>
    <t>Gail Finnson</t>
  </si>
  <si>
    <t>Terry Fellner</t>
  </si>
  <si>
    <t>Janet Borneman</t>
  </si>
  <si>
    <t>Art Coles</t>
  </si>
  <si>
    <t>Rod Osborne</t>
  </si>
  <si>
    <t>Stewart Coxhead</t>
  </si>
  <si>
    <t>Councillor, Ward 30 Lakefield</t>
  </si>
  <si>
    <t>John Boyko</t>
  </si>
  <si>
    <t>Councillor, Ward 20 Smith</t>
  </si>
  <si>
    <t>Brian Henry</t>
  </si>
  <si>
    <t>Councillor, Ward 10 Ennismore</t>
  </si>
  <si>
    <t>Mary Coulas</t>
  </si>
  <si>
    <t>Ron Black</t>
  </si>
  <si>
    <t>Gail Moorhouse</t>
  </si>
  <si>
    <t>Samuel Alexander</t>
  </si>
  <si>
    <t>Anita Locke</t>
  </si>
  <si>
    <t>Jim McIntyre</t>
  </si>
  <si>
    <t>Wanda Minnings</t>
  </si>
  <si>
    <t>Phil Brennan</t>
  </si>
  <si>
    <t>Dan Janssen</t>
  </si>
  <si>
    <t>Mark Taylor</t>
  </si>
  <si>
    <t>Judith Cox</t>
  </si>
  <si>
    <t>Jane Dunlop</t>
  </si>
  <si>
    <t>Colin Bidmead</t>
  </si>
  <si>
    <t>Jessica Gunby</t>
  </si>
  <si>
    <t>Geraldine Taylor-Cook</t>
  </si>
  <si>
    <t>Michael Hansen</t>
  </si>
  <si>
    <t>Lindsay Wegener</t>
  </si>
  <si>
    <t>Daniel Sample</t>
  </si>
  <si>
    <t>Len Guchardi</t>
  </si>
  <si>
    <t>Kyle Fegan</t>
  </si>
  <si>
    <t>Walter Benotto</t>
  </si>
  <si>
    <t>Shane Hall</t>
  </si>
  <si>
    <t>Steve Anderson</t>
  </si>
  <si>
    <t>Kuldeep Verma</t>
  </si>
  <si>
    <t>James (Jim) Bates</t>
  </si>
  <si>
    <t>Marcus Bennett</t>
  </si>
  <si>
    <t>Lynda Buffett</t>
  </si>
  <si>
    <t>Sophia Geddes</t>
  </si>
  <si>
    <t>Randy Narine</t>
  </si>
  <si>
    <t>Alethia O'Hara-Stephenson</t>
  </si>
  <si>
    <t>Vincent Lee Sterling</t>
  </si>
  <si>
    <t>Councillor, Ward 2 McTavish</t>
  </si>
  <si>
    <t>Meghan Chomut</t>
  </si>
  <si>
    <t>Councillor, Ward 1 MacGregor</t>
  </si>
  <si>
    <t>Ron Giardetti</t>
  </si>
  <si>
    <t>Donna Blunt</t>
  </si>
  <si>
    <t>Dawn Powell</t>
  </si>
  <si>
    <t>Luc Beaulne</t>
  </si>
  <si>
    <t>Joan Cosco</t>
  </si>
  <si>
    <t>Reece Van Breda</t>
  </si>
  <si>
    <t>Joyce Timpson</t>
  </si>
  <si>
    <t>Joe Cassidy</t>
  </si>
  <si>
    <t>Cory Lago</t>
  </si>
  <si>
    <t>Dan Rioux</t>
  </si>
  <si>
    <t>Brent Wesley</t>
  </si>
  <si>
    <t>Manuela Michelizzi</t>
  </si>
  <si>
    <t>Holly Chant</t>
  </si>
  <si>
    <t>Doug Brothwell</t>
  </si>
  <si>
    <t>Steve Salvador</t>
  </si>
  <si>
    <t>Matt Rydberg</t>
  </si>
  <si>
    <t>Dawn Quinn</t>
  </si>
  <si>
    <t>Stephen Robinson</t>
  </si>
  <si>
    <t>Peter McKenna</t>
  </si>
  <si>
    <t>Christopher McGuire</t>
  </si>
  <si>
    <t>Jennifer Miller</t>
  </si>
  <si>
    <t>Jay Brennan</t>
  </si>
  <si>
    <t>Wendy Alford</t>
  </si>
  <si>
    <t>Lynda Bradford</t>
  </si>
  <si>
    <t>Patricia Ann Clark</t>
  </si>
  <si>
    <t>James Creighton</t>
  </si>
  <si>
    <t>Chance Lauziere-Peterson</t>
  </si>
  <si>
    <t>Joane Morin</t>
  </si>
  <si>
    <t>Karen Salter</t>
  </si>
  <si>
    <t>Chris Saumure</t>
  </si>
  <si>
    <t>Angele Rochon</t>
  </si>
  <si>
    <t>Denise Pelletier</t>
  </si>
  <si>
    <t>Leslie Gagnon</t>
  </si>
  <si>
    <t>Daniel Alie</t>
  </si>
  <si>
    <t>Marc Blais</t>
  </si>
  <si>
    <t>Jean (Joe) Couture</t>
  </si>
  <si>
    <t>Brian Eagles</t>
  </si>
  <si>
    <t>Tia Marshall</t>
  </si>
  <si>
    <t>Elianne Gervais</t>
  </si>
  <si>
    <t>Bill Rodnick</t>
  </si>
  <si>
    <t>Joe Florent</t>
  </si>
  <si>
    <t>Shawn Pigeon</t>
  </si>
  <si>
    <t>Sandra Collins</t>
  </si>
  <si>
    <t>Laurie Siydock</t>
  </si>
  <si>
    <t>Joan Kuiack</t>
  </si>
  <si>
    <t>John Pollak</t>
  </si>
  <si>
    <t>Gabriela Hairbedian</t>
  </si>
  <si>
    <t>Tom Taylor</t>
  </si>
  <si>
    <t>Loretta Neil</t>
  </si>
  <si>
    <t>Terry Bell</t>
  </si>
  <si>
    <t>Caleb Hull</t>
  </si>
  <si>
    <t>Kathy Durst</t>
  </si>
  <si>
    <t>Jay Kirkland</t>
  </si>
  <si>
    <t>Ann Marie Hadcock</t>
  </si>
  <si>
    <t>Gwen Gilbert</t>
  </si>
  <si>
    <t>Craigen Stauffer</t>
  </si>
  <si>
    <t>Bill Klingenberg</t>
  </si>
  <si>
    <t>Steve Mole</t>
  </si>
  <si>
    <t>Crystal Marler</t>
  </si>
  <si>
    <t>Gerrie Huenemoerder</t>
  </si>
  <si>
    <t>Ana Vukovic</t>
  </si>
  <si>
    <t>Matt Arthur</t>
  </si>
  <si>
    <t>Councillor, Ward Mildmay Carrick</t>
  </si>
  <si>
    <t>Jeff Goetz</t>
  </si>
  <si>
    <t>Audrey Bross</t>
  </si>
  <si>
    <t>Councillor, Ward Teeswater Culross Ward</t>
  </si>
  <si>
    <t>Mike McDonagh</t>
  </si>
  <si>
    <t>Mark Ireland</t>
  </si>
  <si>
    <t>Nigel Vandyk</t>
  </si>
  <si>
    <t>Mike Niesen</t>
  </si>
  <si>
    <t>Sandy Bunker</t>
  </si>
  <si>
    <t>Doug Kreller</t>
  </si>
  <si>
    <t>Gordon Ripley</t>
  </si>
  <si>
    <t>Michelle Stein</t>
  </si>
  <si>
    <t>Danielle Ward</t>
  </si>
  <si>
    <t>Cole Veinotte</t>
  </si>
  <si>
    <t>Tom Smyth</t>
  </si>
  <si>
    <t>Marc St. Pierre</t>
  </si>
  <si>
    <t>Donald William Lewis</t>
  </si>
  <si>
    <t>Tammy Thom</t>
  </si>
  <si>
    <t>Michael Burton</t>
  </si>
  <si>
    <t>Trevor Riopelle</t>
  </si>
  <si>
    <t>Lloyd Wells</t>
  </si>
  <si>
    <t>Jeff Welsh</t>
  </si>
  <si>
    <t>Councillor, Ward Storrington District</t>
  </si>
  <si>
    <t>Ron Sleeth</t>
  </si>
  <si>
    <t>Norm Roberts</t>
  </si>
  <si>
    <t>Councillor, Ward Portland District</t>
  </si>
  <si>
    <t>Doug Morey</t>
  </si>
  <si>
    <t>Ray Leonard</t>
  </si>
  <si>
    <t>Councillor, Ward Loughborough District</t>
  </si>
  <si>
    <t>Scott Trueman</t>
  </si>
  <si>
    <t>Randy Ruttan</t>
  </si>
  <si>
    <t>Councillor, Ward Bedford District</t>
  </si>
  <si>
    <t>Steven Pegrum</t>
  </si>
  <si>
    <t>Charlene Godfrey</t>
  </si>
  <si>
    <t>Nathan Hannah</t>
  </si>
  <si>
    <t>Adam Turcotte</t>
  </si>
  <si>
    <t>Mark Segsworth</t>
  </si>
  <si>
    <t>Garry McColman</t>
  </si>
  <si>
    <t>Shane Peters</t>
  </si>
  <si>
    <t>Phil Archambault</t>
  </si>
  <si>
    <t>Mark Erdman</t>
  </si>
  <si>
    <t>Suzanne Quenneville</t>
  </si>
  <si>
    <t>Sam McDonell</t>
  </si>
  <si>
    <t>Trevor Bougie</t>
  </si>
  <si>
    <t>Stephanie Jaworski</t>
  </si>
  <si>
    <t>Martin Lang</t>
  </si>
  <si>
    <t>Jacqueline Milner</t>
  </si>
  <si>
    <t>Todd Lalonde</t>
  </si>
  <si>
    <t>Ted Oke</t>
  </si>
  <si>
    <t>Aaron Neeb</t>
  </si>
  <si>
    <t>Marc Thomas Denomme</t>
  </si>
  <si>
    <t>Marissa Vaughan</t>
  </si>
  <si>
    <t>Milt Dietrich</t>
  </si>
  <si>
    <t>Jim Dietrich</t>
  </si>
  <si>
    <t>Karen Brown</t>
  </si>
  <si>
    <t>(Norris) Wayne Desjardine</t>
  </si>
  <si>
    <t>Dianne Faubert</t>
  </si>
  <si>
    <t>Wendy McLeod-Haggitt</t>
  </si>
  <si>
    <t>John Pond</t>
  </si>
  <si>
    <t>Sheila Preszcator</t>
  </si>
  <si>
    <t>Philip Van Raay</t>
  </si>
  <si>
    <t>Barbara Willard</t>
  </si>
  <si>
    <t>Brenda Scott</t>
  </si>
  <si>
    <t>Bill OHallarn</t>
  </si>
  <si>
    <t>Robert Brooks</t>
  </si>
  <si>
    <t>Teri Brandt</t>
  </si>
  <si>
    <t>Cindy Woods</t>
  </si>
  <si>
    <t>Reid McIntyre</t>
  </si>
  <si>
    <t>Jennifer MacIsaac</t>
  </si>
  <si>
    <t>Andrew Guindon</t>
  </si>
  <si>
    <t>Richard Waldroff</t>
  </si>
  <si>
    <t>Louise Leclerc</t>
  </si>
  <si>
    <t>Tammy Spittal</t>
  </si>
  <si>
    <t>Craig Gillis</t>
  </si>
  <si>
    <t>Jim Pickard</t>
  </si>
  <si>
    <t>George Way</t>
  </si>
  <si>
    <t>Valerie Durston</t>
  </si>
  <si>
    <t>Pete Ypma</t>
  </si>
  <si>
    <t>Paul Buchner</t>
  </si>
  <si>
    <t>Mark Renaud</t>
  </si>
  <si>
    <t>Monica Singh Soares</t>
  </si>
  <si>
    <t>Martin Shipston</t>
  </si>
  <si>
    <t>Jason Rice</t>
  </si>
  <si>
    <t>Joan John</t>
  </si>
  <si>
    <t>Barbara Dobreen</t>
  </si>
  <si>
    <t>Doug MacDonald</t>
  </si>
  <si>
    <t>Corey Allen</t>
  </si>
  <si>
    <t>Christina Lieknins-Rittwage</t>
  </si>
  <si>
    <t>Melissa Pallister</t>
  </si>
  <si>
    <t>Ken Tucker</t>
  </si>
  <si>
    <t>Martin Vink</t>
  </si>
  <si>
    <t>Amy Choi</t>
  </si>
  <si>
    <t>Ed Myers</t>
  </si>
  <si>
    <t>Joel Haggith</t>
  </si>
  <si>
    <t>Mark McGill</t>
  </si>
  <si>
    <t>Don McCallum</t>
  </si>
  <si>
    <t>Mike Sholdice</t>
  </si>
  <si>
    <t>Christa Cowell</t>
  </si>
  <si>
    <t>Zachary Willis</t>
  </si>
  <si>
    <t>Timothy Zavitz</t>
  </si>
  <si>
    <t>Marjorie Emery</t>
  </si>
  <si>
    <t>Scott Fellows</t>
  </si>
  <si>
    <t>John Adzija</t>
  </si>
  <si>
    <t>Sarah Emons</t>
  </si>
  <si>
    <t>Justin Pennings</t>
  </si>
  <si>
    <t>Leah Morise</t>
  </si>
  <si>
    <t>Mary-Louise Zarichney</t>
  </si>
  <si>
    <t>Sandra Trudel</t>
  </si>
  <si>
    <t>Debra Joncas</t>
  </si>
  <si>
    <t>Ted Clague</t>
  </si>
  <si>
    <t>Danno Gerard Cardinal</t>
  </si>
  <si>
    <t>Aime Rousseau</t>
  </si>
  <si>
    <t>Phil Fisher</t>
  </si>
  <si>
    <t>Anita Moore</t>
  </si>
  <si>
    <t>Brad Thompson</t>
  </si>
  <si>
    <t>Danielle Alexander</t>
  </si>
  <si>
    <t>Matt Garwood</t>
  </si>
  <si>
    <t>George Cabral</t>
  </si>
  <si>
    <t>Dennis Gannon</t>
  </si>
  <si>
    <t>Wanda Maw-Chapman</t>
  </si>
  <si>
    <t>Francis Horgan</t>
  </si>
  <si>
    <t>Janette O'Neill-Scott</t>
  </si>
  <si>
    <t>Hale Mahon</t>
  </si>
  <si>
    <t>Cory Mainprize</t>
  </si>
  <si>
    <t>Linda Smith</t>
  </si>
  <si>
    <t>Dominika Zapolnik</t>
  </si>
  <si>
    <t>Sal Sorrento</t>
  </si>
  <si>
    <t>Peter Secord</t>
  </si>
  <si>
    <t>Timothy Rigby</t>
  </si>
  <si>
    <t>Laura Ip</t>
  </si>
  <si>
    <t>Jim Bradley</t>
  </si>
  <si>
    <t>Haley Bateman</t>
  </si>
  <si>
    <t>Bruce Williamson</t>
  </si>
  <si>
    <t>Carlos Garcia</t>
  </si>
  <si>
    <t>Bill Phillips</t>
  </si>
  <si>
    <t>Dawn Dodge</t>
  </si>
  <si>
    <t>Caleb Ratzlaff</t>
  </si>
  <si>
    <t>Robin McPherson</t>
  </si>
  <si>
    <t>Kevin Townsend</t>
  </si>
  <si>
    <t>Mark Stevens</t>
  </si>
  <si>
    <t>Joseph Kushner</t>
  </si>
  <si>
    <t>Matt Harris</t>
  </si>
  <si>
    <t>Greg Miller</t>
  </si>
  <si>
    <t>Jacqueline Jackie Lindal</t>
  </si>
  <si>
    <t>Rebecca Hahn</t>
  </si>
  <si>
    <t>Jennifer Mooradian</t>
  </si>
  <si>
    <t>Jeff Sheppard</t>
  </si>
  <si>
    <t>Joshua Young</t>
  </si>
  <si>
    <t>Angela Browne</t>
  </si>
  <si>
    <t>Guy Graveline</t>
  </si>
  <si>
    <t>Emilio Raimondo</t>
  </si>
  <si>
    <t>Joshua Lachance</t>
  </si>
  <si>
    <t>Julie Laframboise</t>
  </si>
  <si>
    <t>Monica Loftus</t>
  </si>
  <si>
    <t>Mathieu Pothier</t>
  </si>
  <si>
    <t>Ron Morck</t>
  </si>
  <si>
    <t>Jackie Lafleur</t>
  </si>
  <si>
    <t>Richard Lemieux</t>
  </si>
  <si>
    <t>Bill Myers</t>
  </si>
  <si>
    <t>Brad Langstaff</t>
  </si>
  <si>
    <t>Cathy Langis</t>
  </si>
  <si>
    <t>Holly Foster</t>
  </si>
  <si>
    <t>Pat Brown</t>
  </si>
  <si>
    <t>Steve Miller</t>
  </si>
  <si>
    <t>Michelle Maitland</t>
  </si>
  <si>
    <t>Bill Moran</t>
  </si>
  <si>
    <t>Charles Mortley-Wood</t>
  </si>
  <si>
    <t>Craig Bezaire</t>
  </si>
  <si>
    <t>Greg Senecal</t>
  </si>
  <si>
    <t>Cameron Ross</t>
  </si>
  <si>
    <t>Bryon Hall</t>
  </si>
  <si>
    <t>Steven Adams</t>
  </si>
  <si>
    <t>Jason Garside</t>
  </si>
  <si>
    <t>Kathryn Trainor</t>
  </si>
  <si>
    <t>Dave Lucas</t>
  </si>
  <si>
    <t>Fern Pridham</t>
  </si>
  <si>
    <t>Brogan Aylward</t>
  </si>
  <si>
    <t>Marg Luna</t>
  </si>
  <si>
    <t>Robert Edney</t>
  </si>
  <si>
    <t>Jim Craigmile</t>
  </si>
  <si>
    <t>Barry Charles Brebner</t>
  </si>
  <si>
    <t>Lori Heinbuch</t>
  </si>
  <si>
    <t>Mark Horner</t>
  </si>
  <si>
    <t>Steve Wookey</t>
  </si>
  <si>
    <t>Steve Peters</t>
  </si>
  <si>
    <t>Tara McCaulley</t>
  </si>
  <si>
    <t>Jeff Kohler</t>
  </si>
  <si>
    <t>Jim Herbert</t>
  </si>
  <si>
    <t>Rose Gibson</t>
  </si>
  <si>
    <t>Gary Clarke</t>
  </si>
  <si>
    <t>Lori Baldwin-Sands</t>
  </si>
  <si>
    <t>Devon Church</t>
  </si>
  <si>
    <t>Shawn De Neire</t>
  </si>
  <si>
    <t>Joe Jr. Docherty</t>
  </si>
  <si>
    <t>Dawn Docker</t>
  </si>
  <si>
    <t>Timothy Hedden</t>
  </si>
  <si>
    <t>Petrusia Hontar</t>
  </si>
  <si>
    <t>Harald Schraeder</t>
  </si>
  <si>
    <t>Earl Taylor</t>
  </si>
  <si>
    <t>Donald Stewart</t>
  </si>
  <si>
    <t>Caroline Smith</t>
  </si>
  <si>
    <t>Jeremy Solmes</t>
  </si>
  <si>
    <t>Dean Graff</t>
  </si>
  <si>
    <t>David Black</t>
  </si>
  <si>
    <t>Theresa Jo-Anne O'Heir</t>
  </si>
  <si>
    <t>Kerstin Staudal</t>
  </si>
  <si>
    <t>John Rock</t>
  </si>
  <si>
    <t>Krysta-Lee Woodcock</t>
  </si>
  <si>
    <t>Rob Fenwick</t>
  </si>
  <si>
    <t>Wendy McDonald</t>
  </si>
  <si>
    <t>Wenda Lalande</t>
  </si>
  <si>
    <t>Shari Milligan</t>
  </si>
  <si>
    <t>Douglas A. Davison</t>
  </si>
  <si>
    <t>Kevin Richmond</t>
  </si>
  <si>
    <t>Dennis Masson</t>
  </si>
  <si>
    <t>Adam Pyne</t>
  </si>
  <si>
    <t>Amberlyn Bishop</t>
  </si>
  <si>
    <t>Geza Wordofa</t>
  </si>
  <si>
    <t>Cody Sebben</t>
  </si>
  <si>
    <t>Harj Nijjar</t>
  </si>
  <si>
    <t>Larry McCabe</t>
  </si>
  <si>
    <t>Mark Hunter</t>
  </si>
  <si>
    <t>Bonnie Henderson</t>
  </si>
  <si>
    <t>Jo-Dee Burbach</t>
  </si>
  <si>
    <t>Taylor Briscoe</t>
  </si>
  <si>
    <t>Lesley Biehn</t>
  </si>
  <si>
    <t>Brad Beatty</t>
  </si>
  <si>
    <t>Lisa Cloutier</t>
  </si>
  <si>
    <t>Pascal D'Astous</t>
  </si>
  <si>
    <t>Jason Davis</t>
  </si>
  <si>
    <t>Tom Drake</t>
  </si>
  <si>
    <t>Tim Forster</t>
  </si>
  <si>
    <t>Dave Gaffney</t>
  </si>
  <si>
    <t>Alan Kasperski</t>
  </si>
  <si>
    <t>Geoff Krauter</t>
  </si>
  <si>
    <t>Kevin Kruchkywich</t>
  </si>
  <si>
    <t>John Lewis</t>
  </si>
  <si>
    <t>James Montgomery</t>
  </si>
  <si>
    <t>Ian Morton</t>
  </si>
  <si>
    <t>Daniel Nedecki</t>
  </si>
  <si>
    <t>Jobyna Powath</t>
  </si>
  <si>
    <t>Greg Willsie</t>
  </si>
  <si>
    <t>Sandi Hipple</t>
  </si>
  <si>
    <t>Brian Derbyshire</t>
  </si>
  <si>
    <t>Steve Pelkman</t>
  </si>
  <si>
    <t>Donna Pammer</t>
  </si>
  <si>
    <t>Frank Kennes</t>
  </si>
  <si>
    <t>Mike McGuire</t>
  </si>
  <si>
    <t>Brad Richards</t>
  </si>
  <si>
    <t>Steven Derbyshire</t>
  </si>
  <si>
    <t>Michelle Gallant</t>
  </si>
  <si>
    <t>Matt Hall</t>
  </si>
  <si>
    <t>Gregory Tobin</t>
  </si>
  <si>
    <t>Tena Berdan</t>
  </si>
  <si>
    <t>Sheri Faccenda</t>
  </si>
  <si>
    <t>Dale Viaene</t>
  </si>
  <si>
    <t>Terry Whelan</t>
  </si>
  <si>
    <t>Marianne Stickland</t>
  </si>
  <si>
    <t>Jim Ronholm</t>
  </si>
  <si>
    <t>Kevin Noaik</t>
  </si>
  <si>
    <t>Doug Leal</t>
  </si>
  <si>
    <t>Kelly Maynard</t>
  </si>
  <si>
    <t>Randy Robichaud</t>
  </si>
  <si>
    <t>James Alfred MacLachlan</t>
  </si>
  <si>
    <t>Shawn Jackson</t>
  </si>
  <si>
    <t>Fraser Williamson</t>
  </si>
  <si>
    <t>Daniel Karas</t>
  </si>
  <si>
    <t>Jacqui Nagel</t>
  </si>
  <si>
    <t>Darren McClelland</t>
  </si>
  <si>
    <t>David Farrar</t>
  </si>
  <si>
    <t>Ursula Abbott</t>
  </si>
  <si>
    <t>Ruth Wigmore</t>
  </si>
  <si>
    <t>Councillor, Ward Sherbrooke</t>
  </si>
  <si>
    <t>Andrew Kendrick</t>
  </si>
  <si>
    <t>Wayne Baker</t>
  </si>
  <si>
    <t>Councillor, Ward Burgess</t>
  </si>
  <si>
    <t>Angela Pierman</t>
  </si>
  <si>
    <t>Greg Hallam</t>
  </si>
  <si>
    <t>Councillor, Ward Bathurst</t>
  </si>
  <si>
    <t>Marilyn Thomas</t>
  </si>
  <si>
    <t>Korrine Janet Affleck</t>
  </si>
  <si>
    <t>Fred Dobbie</t>
  </si>
  <si>
    <t>Gordon Hill</t>
  </si>
  <si>
    <t>Gilbert Rossignol</t>
  </si>
  <si>
    <t>Doug Barr</t>
  </si>
  <si>
    <t>Madison Hainstock</t>
  </si>
  <si>
    <t>Mark Burnham</t>
  </si>
  <si>
    <t>Sandy Talbot</t>
  </si>
  <si>
    <t>Paul Raymond</t>
  </si>
  <si>
    <t>Judy Larmand</t>
  </si>
  <si>
    <t>Gerard LaChapelle</t>
  </si>
  <si>
    <t>Sylvia Bumstead</t>
  </si>
  <si>
    <t>Barry Norris</t>
  </si>
  <si>
    <t>Tania Jobin</t>
  </si>
  <si>
    <t>Brian Houston</t>
  </si>
  <si>
    <t>Rico Rick Tonial</t>
  </si>
  <si>
    <t>James Dorner</t>
  </si>
  <si>
    <t>Alicia Higgison</t>
  </si>
  <si>
    <t>Joe Bachetti</t>
  </si>
  <si>
    <t>Daniel Hofgartner</t>
  </si>
  <si>
    <t>Antoni Tambunan</t>
  </si>
  <si>
    <t>Aleksandar Alex Ilijoski</t>
  </si>
  <si>
    <t>Michael Strong</t>
  </si>
  <si>
    <t>Perry Chatwell</t>
  </si>
  <si>
    <t>Steven Wood</t>
  </si>
  <si>
    <t>Mike McKenzie</t>
  </si>
  <si>
    <t>Lori Leeson</t>
  </si>
  <si>
    <t>Rick Gordon</t>
  </si>
  <si>
    <t>Paul Colin Bowerman</t>
  </si>
  <si>
    <t>Gerard Lyons</t>
  </si>
  <si>
    <t>Jamie Koistinen</t>
  </si>
  <si>
    <t>Barret Leudke</t>
  </si>
  <si>
    <t>Carol Lowery</t>
  </si>
  <si>
    <t>Jo-Anne Platts</t>
  </si>
  <si>
    <t>Margaret Youngs</t>
  </si>
  <si>
    <t>Wendell Gustavson</t>
  </si>
  <si>
    <t>Jordin Constant</t>
  </si>
  <si>
    <t>Barry Graham</t>
  </si>
  <si>
    <t>Robert Mills</t>
  </si>
  <si>
    <t>John Harding</t>
  </si>
  <si>
    <t>Mark Wilson</t>
  </si>
  <si>
    <t>Danny Whalen</t>
  </si>
  <si>
    <t>Nadia Pelletier-Lavigne</t>
  </si>
  <si>
    <t>Ian Graydon</t>
  </si>
  <si>
    <t>Jesse Foley</t>
  </si>
  <si>
    <t>Melanie Ducharme</t>
  </si>
  <si>
    <t>Tricia Anderson</t>
  </si>
  <si>
    <t>Jeremy Blanchard</t>
  </si>
  <si>
    <t>Theo Cull</t>
  </si>
  <si>
    <t>Dan Dawson</t>
  </si>
  <si>
    <t>Dan Hackett</t>
  </si>
  <si>
    <t>Lee Marshall</t>
  </si>
  <si>
    <t>Gary Adduono</t>
  </si>
  <si>
    <t>Rick St. Louis</t>
  </si>
  <si>
    <t>Bert Johnson</t>
  </si>
  <si>
    <t>Chris Dube</t>
  </si>
  <si>
    <t>Mackenzie Helga</t>
  </si>
  <si>
    <t>Billy Webb</t>
  </si>
  <si>
    <t>Richard Brearley</t>
  </si>
  <si>
    <t>Alan McDonald</t>
  </si>
  <si>
    <t>Chantel Crockett</t>
  </si>
  <si>
    <t>Danielle Deveau-Lockie</t>
  </si>
  <si>
    <t>Tom Heeman</t>
  </si>
  <si>
    <t>Michelle Smibert</t>
  </si>
  <si>
    <t>Paul Hunter</t>
  </si>
  <si>
    <t>Tayler Reiners</t>
  </si>
  <si>
    <t>Sheryl Chanyi</t>
  </si>
  <si>
    <t>Ken Empey</t>
  </si>
  <si>
    <t>Jason Johnston</t>
  </si>
  <si>
    <t>Marcel Meyer</t>
  </si>
  <si>
    <t>Dan Macleod</t>
  </si>
  <si>
    <t>Darlene Cade Fraser</t>
  </si>
  <si>
    <t>Rick Zanussi</t>
  </si>
  <si>
    <t>Alice Barton</t>
  </si>
  <si>
    <t>David Ashley</t>
  </si>
  <si>
    <t>Scott Sheard</t>
  </si>
  <si>
    <t>Earl Manners</t>
  </si>
  <si>
    <t>Peter Frost</t>
  </si>
  <si>
    <t>Tom Lundy</t>
  </si>
  <si>
    <t>Laurie Emery</t>
  </si>
  <si>
    <t>June Porter</t>
  </si>
  <si>
    <t>Shawn McKinlay</t>
  </si>
  <si>
    <t>Alex Maxwell</t>
  </si>
  <si>
    <t>Paula Hope</t>
  </si>
  <si>
    <t>Gail Ardiel</t>
  </si>
  <si>
    <t>Peter Bordignon</t>
  </si>
  <si>
    <t>James Ross</t>
  </si>
  <si>
    <t>Jennifer Seymour</t>
  </si>
  <si>
    <t>Marjorie Drolet</t>
  </si>
  <si>
    <t>Daniel Boisvenue</t>
  </si>
  <si>
    <t>Raymond Lalande</t>
  </si>
  <si>
    <t>Danik Forgues</t>
  </si>
  <si>
    <t>Alain Mainville</t>
  </si>
  <si>
    <t>Tim Stewart</t>
  </si>
  <si>
    <t>Fran√ßois St-Amour</t>
  </si>
  <si>
    <t>David Mushing</t>
  </si>
  <si>
    <t>Paul Sauv√©</t>
  </si>
  <si>
    <t>Yvan Bercier</t>
  </si>
  <si>
    <t>Mike Roach</t>
  </si>
  <si>
    <t>Len Menard</t>
  </si>
  <si>
    <t>Robin Green</t>
  </si>
  <si>
    <t>Tracey Simon</t>
  </si>
  <si>
    <t>Melody Rose</t>
  </si>
  <si>
    <t>Richard Welburn</t>
  </si>
  <si>
    <t>Lindsay Tallon</t>
  </si>
  <si>
    <t>Randy Rankin</t>
  </si>
  <si>
    <t>Kevin King</t>
  </si>
  <si>
    <t>Tracey Cooke</t>
  </si>
  <si>
    <t>Jordan Bird</t>
  </si>
  <si>
    <t>Marcel Baron</t>
  </si>
  <si>
    <t>Rob Addison</t>
  </si>
  <si>
    <t>Cher Kiff</t>
  </si>
  <si>
    <t>Pauline Peddie</t>
  </si>
  <si>
    <t>Allan Peddie</t>
  </si>
  <si>
    <t>Ken Sentance</t>
  </si>
  <si>
    <t>Tim O'Hare</t>
  </si>
  <si>
    <t>Anthony Longo</t>
  </si>
  <si>
    <t>David "Jim" Handley</t>
  </si>
  <si>
    <t>Carmen DeRose</t>
  </si>
  <si>
    <t>Nella Dekker D'Epiro</t>
  </si>
  <si>
    <t>Mike De Divitiis</t>
  </si>
  <si>
    <t>Henry D'Angela</t>
  </si>
  <si>
    <t>Tim Whalen</t>
  </si>
  <si>
    <t>Daryl Wilkinson</t>
  </si>
  <si>
    <t>Angie Coates</t>
  </si>
  <si>
    <t>Kieran Daniels</t>
  </si>
  <si>
    <t>Tim Geddes</t>
  </si>
  <si>
    <t>Rachael Haynes</t>
  </si>
  <si>
    <t>Sebastian Soccio-Marandola</t>
  </si>
  <si>
    <t>James Symons</t>
  </si>
  <si>
    <t>Dean Taylor</t>
  </si>
  <si>
    <t>Shawn Wilson</t>
  </si>
  <si>
    <t>Victoria Wilson</t>
  </si>
  <si>
    <t>Chris York</t>
  </si>
  <si>
    <t>Councillor, Ward Westfort</t>
  </si>
  <si>
    <t>Kristen Oliver</t>
  </si>
  <si>
    <t>Councillor, Ward Red River</t>
  </si>
  <si>
    <t>Michael Zussino</t>
  </si>
  <si>
    <t>Councillor, Ward Northwood</t>
  </si>
  <si>
    <t>Dominic Pasqualino</t>
  </si>
  <si>
    <t>Councillor, Ward Neebing</t>
  </si>
  <si>
    <t>Greg Johnsen</t>
  </si>
  <si>
    <t>Councillor, Ward McKellar</t>
  </si>
  <si>
    <t>Councillor, Ward McIntyre</t>
  </si>
  <si>
    <t>Albert Aiello</t>
  </si>
  <si>
    <t>Councillor, Ward Current River Ward</t>
  </si>
  <si>
    <t>Andrew Foulds</t>
  </si>
  <si>
    <t>Trevor Giertuga</t>
  </si>
  <si>
    <t>Kasey Taylor Etreni</t>
  </si>
  <si>
    <t>Shelby Ch'ng</t>
  </si>
  <si>
    <t>Mark Bentz</t>
  </si>
  <si>
    <t>Rajni Agarwal</t>
  </si>
  <si>
    <t>Rob Barrett</t>
  </si>
  <si>
    <t>Dan Courtney</t>
  </si>
  <si>
    <t>Marilyn Jane Cully</t>
  </si>
  <si>
    <t>Robert Girardin</t>
  </si>
  <si>
    <t>James Glavish</t>
  </si>
  <si>
    <t>Bob Hupka</t>
  </si>
  <si>
    <t>Shane Judge</t>
  </si>
  <si>
    <t>Iqbal Khan</t>
  </si>
  <si>
    <t>Tracey MacKinnon</t>
  </si>
  <si>
    <t>Stephen Margarit</t>
  </si>
  <si>
    <t>Jim Mauro</t>
  </si>
  <si>
    <t>Dino Menei</t>
  </si>
  <si>
    <t>Allan Mihalcin</t>
  </si>
  <si>
    <t>Kelly Spencer</t>
  </si>
  <si>
    <t>Chris Chrissy Rosehart</t>
  </si>
  <si>
    <t>Bob Parsons</t>
  </si>
  <si>
    <t>Christopher Chris Parker</t>
  </si>
  <si>
    <t>Pete Luciani</t>
  </si>
  <si>
    <t>Dave Beres</t>
  </si>
  <si>
    <t>Max Adam</t>
  </si>
  <si>
    <t>Cindy Allen</t>
  </si>
  <si>
    <t>Barbara Bleck</t>
  </si>
  <si>
    <t>Michael Holly</t>
  </si>
  <si>
    <t>Marcel Rosehart</t>
  </si>
  <si>
    <t>Cedric Tomico</t>
  </si>
  <si>
    <t>Mary Anne Van Geertruyde</t>
  </si>
  <si>
    <t>Cory Robin</t>
  </si>
  <si>
    <t>Kristin Murray</t>
  </si>
  <si>
    <t>Andrew Marks</t>
  </si>
  <si>
    <t>Steve Black</t>
  </si>
  <si>
    <t>John Patrick Curley</t>
  </si>
  <si>
    <t>Bill Gvozdanovic</t>
  </si>
  <si>
    <t>Lorne Feldman</t>
  </si>
  <si>
    <t>Rock Whissel</t>
  </si>
  <si>
    <t>Mickey Michael Auger</t>
  </si>
  <si>
    <t>Marcus Niebler</t>
  </si>
  <si>
    <t>Carter Lucyk</t>
  </si>
  <si>
    <t>Sylvin Lacroix</t>
  </si>
  <si>
    <t>Tim Jamieson</t>
  </si>
  <si>
    <t>Kenneth Karl Steinbrunner</t>
  </si>
  <si>
    <t>Rick Dubeau</t>
  </si>
  <si>
    <t>Veronica Farrell</t>
  </si>
  <si>
    <t>Caroline Martel</t>
  </si>
  <si>
    <t>James McMahon</t>
  </si>
  <si>
    <t>Neil David Siblall</t>
  </si>
  <si>
    <t>Ed "Edge" Stecewicz</t>
  </si>
  <si>
    <t>Steffen Walma</t>
  </si>
  <si>
    <t>Kelly Peter Helowka</t>
  </si>
  <si>
    <t>Dave Brunelle</t>
  </si>
  <si>
    <t>Sean Miskimins</t>
  </si>
  <si>
    <t>John Bryant</t>
  </si>
  <si>
    <t>Steve Saltsman</t>
  </si>
  <si>
    <t>Anna Aggio</t>
  </si>
  <si>
    <t>Ema Canadic</t>
  </si>
  <si>
    <t>Mario Galluzzo</t>
  </si>
  <si>
    <t>Stephen McNamara</t>
  </si>
  <si>
    <t>Erik Schomann</t>
  </si>
  <si>
    <t>David Sparrock</t>
  </si>
  <si>
    <t>Gibb Wishart</t>
  </si>
  <si>
    <t>Councillor, Ward 11  University Rosedale</t>
  </si>
  <si>
    <t>Dianne Saxe</t>
  </si>
  <si>
    <t>Councillor, Ward 15  Don Valley West</t>
  </si>
  <si>
    <t>Jaye Robinson</t>
  </si>
  <si>
    <t>Councillor, Ward 7  Humber River Black Creek</t>
  </si>
  <si>
    <t>Anthony Perruzza</t>
  </si>
  <si>
    <t>Councillor, Ward 6  York Centre</t>
  </si>
  <si>
    <t>James Pasternak</t>
  </si>
  <si>
    <t>Councillor, Ward 5  York South Weston</t>
  </si>
  <si>
    <t>Frances Nunziata</t>
  </si>
  <si>
    <t>Councillor, Ward 20  Scarborough Southwest</t>
  </si>
  <si>
    <t>Gary Crawford</t>
  </si>
  <si>
    <t>Councillor, Ward 8  Eglinton Lawrence</t>
  </si>
  <si>
    <t>Mike Colle</t>
  </si>
  <si>
    <t>Councillor, Ward 18  Willowdale</t>
  </si>
  <si>
    <t>Lily Cheng</t>
  </si>
  <si>
    <t>Councillor, Ward 17  Don Valley North</t>
  </si>
  <si>
    <t>Shelley Carroll</t>
  </si>
  <si>
    <t>Councillor, Ward 16  Don Valley East</t>
  </si>
  <si>
    <t>Jon Burnside</t>
  </si>
  <si>
    <t>Councillor, Ward 19  Beaches East York</t>
  </si>
  <si>
    <t>Brad Bradford</t>
  </si>
  <si>
    <t>Councillor, Ward 21  Scarborough Centre</t>
  </si>
  <si>
    <t>Councillor, Ward 4  Parkdale High Park</t>
  </si>
  <si>
    <t>Gord Perks</t>
  </si>
  <si>
    <t>Councillor, Ward 23  Scarborough North</t>
  </si>
  <si>
    <t>Jamaal Myers</t>
  </si>
  <si>
    <t>Councillor, Ward 3  Etobicoke Lakeshore</t>
  </si>
  <si>
    <t>Amber Morley</t>
  </si>
  <si>
    <t>Councillor, Ward 13  Toronto Centre</t>
  </si>
  <si>
    <t>Chris Moise</t>
  </si>
  <si>
    <t>Councillor, Ward 25  Scarborough Rouge Park</t>
  </si>
  <si>
    <t>Jennifer McKelvie</t>
  </si>
  <si>
    <t>Councillor, Ward 12  Toronto St Pauls</t>
  </si>
  <si>
    <t>Josh Matlow</t>
  </si>
  <si>
    <t>Councillor, Ward 22  Scarborough Agincourt</t>
  </si>
  <si>
    <t>Nick Mantas</t>
  </si>
  <si>
    <t>Councillor, Ward 10  Spadina Fort York</t>
  </si>
  <si>
    <t>Ausma Malik</t>
  </si>
  <si>
    <t>Councillor, Ward 2  Etobicoke Centre</t>
  </si>
  <si>
    <t>Stephen Holyday</t>
  </si>
  <si>
    <t>Councillor, Ward 14  Toronto Danforth</t>
  </si>
  <si>
    <t>Paula Fletcher</t>
  </si>
  <si>
    <t>Councillor, Ward 1  Etobicoke North</t>
  </si>
  <si>
    <t>Vincent Crisanti</t>
  </si>
  <si>
    <t>Councillor, Ward 9  Davenport</t>
  </si>
  <si>
    <t>Alejandra Bravo</t>
  </si>
  <si>
    <t>Councillor, Ward 24  Scarborough Guildwood</t>
  </si>
  <si>
    <t>Paul Ainslie</t>
  </si>
  <si>
    <t>Dennis Savery</t>
  </si>
  <si>
    <t>Rick English</t>
  </si>
  <si>
    <t>Daniel Giddings</t>
  </si>
  <si>
    <t>Rob Pope</t>
  </si>
  <si>
    <t>Gene Brahaney</t>
  </si>
  <si>
    <t>Michael Metcalf</t>
  </si>
  <si>
    <t>Bill Reid</t>
  </si>
  <si>
    <t>Emma Walker</t>
  </si>
  <si>
    <t>Jonathan Leach</t>
  </si>
  <si>
    <t>Catherine Redden</t>
  </si>
  <si>
    <t>Sandra Walls</t>
  </si>
  <si>
    <t>Emilio Ojeda</t>
  </si>
  <si>
    <t>Joshua Chalhoub</t>
  </si>
  <si>
    <t>Joshua Felix Csenar</t>
  </si>
  <si>
    <t>Councillor, Ward Galway Cavendish</t>
  </si>
  <si>
    <t>Joe Cadigan</t>
  </si>
  <si>
    <t>Councillor, Ward Harvey</t>
  </si>
  <si>
    <t>John Braybrook</t>
  </si>
  <si>
    <t>Peter Franzen</t>
  </si>
  <si>
    <t>Carol A. Armstrong</t>
  </si>
  <si>
    <t>Ed Dewhurst</t>
  </si>
  <si>
    <t>Gerry Forestell</t>
  </si>
  <si>
    <t>Anne Dixon</t>
  </si>
  <si>
    <t>Adri Eastman</t>
  </si>
  <si>
    <t>Peter Raymond</t>
  </si>
  <si>
    <t>Josh Fawcett</t>
  </si>
  <si>
    <t>Ed Leerdam</t>
  </si>
  <si>
    <t>Ira Peters</t>
  </si>
  <si>
    <t>Elaine Holloway</t>
  </si>
  <si>
    <t>Brent Taylor</t>
  </si>
  <si>
    <t>Jerry Chadwick</t>
  </si>
  <si>
    <t>Bob Bridger</t>
  </si>
  <si>
    <t>Roy Reeds</t>
  </si>
  <si>
    <t>Jennifer Trumble</t>
  </si>
  <si>
    <t>Jim Flieler</t>
  </si>
  <si>
    <t>Peter Valiquette</t>
  </si>
  <si>
    <t>Jacob Palmateer</t>
  </si>
  <si>
    <t>Jamie DeMarsh</t>
  </si>
  <si>
    <t>Sandor Johnson</t>
  </si>
  <si>
    <t>Shamus Prevost</t>
  </si>
  <si>
    <t>Brian Treanor</t>
  </si>
  <si>
    <t>Natalie Hunt</t>
  </si>
  <si>
    <t>Paul Kite</t>
  </si>
  <si>
    <t>Lindsay Paranuik</t>
  </si>
  <si>
    <t>Brenda Prevost</t>
  </si>
  <si>
    <t>Pete Zak</t>
  </si>
  <si>
    <t>Dave Ogden</t>
  </si>
  <si>
    <t>Don McFarlane</t>
  </si>
  <si>
    <t>Jen Phillips</t>
  </si>
  <si>
    <t>Heather Lang</t>
  </si>
  <si>
    <t>Todd Snooks</t>
  </si>
  <si>
    <t>Willie Popp</t>
  </si>
  <si>
    <t>Zed Pickering</t>
  </si>
  <si>
    <t>Gordon Shreeve</t>
  </si>
  <si>
    <t>Pamela Beach</t>
  </si>
  <si>
    <t>Bruce Garrod</t>
  </si>
  <si>
    <t>Jack Ballinger</t>
  </si>
  <si>
    <t>Dominic Morrissey</t>
  </si>
  <si>
    <t>Patrick Molloy</t>
  </si>
  <si>
    <t>J.P. Herold</t>
  </si>
  <si>
    <t>John Haddock</t>
  </si>
  <si>
    <t>Christine McKenzie</t>
  </si>
  <si>
    <t>Erin Jones</t>
  </si>
  <si>
    <t>Alain Tremblay</t>
  </si>
  <si>
    <t>Carole Lessard</t>
  </si>
  <si>
    <t>Roger Lachance</t>
  </si>
  <si>
    <t>Ang√®le Beauvais</t>
  </si>
  <si>
    <t>Tim Coombs</t>
  </si>
  <si>
    <t>Chrsitiane Potvin</t>
  </si>
  <si>
    <t>Gila Martow</t>
  </si>
  <si>
    <t>Chris Ainsworth</t>
  </si>
  <si>
    <t>Rosanna DeFrancesca</t>
  </si>
  <si>
    <t>Adriano Volpentesta</t>
  </si>
  <si>
    <t>Marilyn Iafrate</t>
  </si>
  <si>
    <t>Gino Rosati</t>
  </si>
  <si>
    <t>Mario G. Racco</t>
  </si>
  <si>
    <t>Linda Jackson</t>
  </si>
  <si>
    <t>Mario Ferri</t>
  </si>
  <si>
    <t>Mario Di Nardo</t>
  </si>
  <si>
    <t>Mandy Rai</t>
  </si>
  <si>
    <t>Nick Pinto</t>
  </si>
  <si>
    <t>Carrie Liddy</t>
  </si>
  <si>
    <t>John Santoro</t>
  </si>
  <si>
    <t>Maeda Aslam</t>
  </si>
  <si>
    <t>Justin Piersanti</t>
  </si>
  <si>
    <t>Stephen Jefferey Fefer</t>
  </si>
  <si>
    <t>Sony Abraham</t>
  </si>
  <si>
    <t>Vince Scaramuzzo</t>
  </si>
  <si>
    <t>Simone Barbieri</t>
  </si>
  <si>
    <t>Tony Carella</t>
  </si>
  <si>
    <t>Lena Ibrahim</t>
  </si>
  <si>
    <t>Bryan Gary Groulx</t>
  </si>
  <si>
    <t>Meera Anand</t>
  </si>
  <si>
    <t>Victor Lacaria</t>
  </si>
  <si>
    <t>Sherri Van Vliet</t>
  </si>
  <si>
    <t>John Maclellan</t>
  </si>
  <si>
    <t>Terry Gilmore</t>
  </si>
  <si>
    <t>Joan Anderson</t>
  </si>
  <si>
    <t>Jeannine Deruiter</t>
  </si>
  <si>
    <t>Sharon Fraser</t>
  </si>
  <si>
    <t>James Goodacre</t>
  </si>
  <si>
    <t>Bree Proulx</t>
  </si>
  <si>
    <t>Jerry Westgate</t>
  </si>
  <si>
    <t>Wayne Morris</t>
  </si>
  <si>
    <t>Joe Manning</t>
  </si>
  <si>
    <t>John Couwenberg</t>
  </si>
  <si>
    <t>Bill Davies</t>
  </si>
  <si>
    <t>Colin Mitchell</t>
  </si>
  <si>
    <t>Sharon Plunkett</t>
  </si>
  <si>
    <t>Mike Van Gorp</t>
  </si>
  <si>
    <t>Todd White</t>
  </si>
  <si>
    <t>Richard White</t>
  </si>
  <si>
    <t>Ellen Timms</t>
  </si>
  <si>
    <t>Faye Ego</t>
  </si>
  <si>
    <t>Sasha-Rose Dileo</t>
  </si>
  <si>
    <t>Joe Belanger</t>
  </si>
  <si>
    <t>Tanya Snell</t>
  </si>
  <si>
    <t>Sylvia Bray</t>
  </si>
  <si>
    <t>Ilona Matthews</t>
  </si>
  <si>
    <t>Pam Barker</t>
  </si>
  <si>
    <t>Shawn Cerveira</t>
  </si>
  <si>
    <t>Hogan Courrier</t>
  </si>
  <si>
    <t>Fred Heyduk</t>
  </si>
  <si>
    <t>Valery Saningong</t>
  </si>
  <si>
    <t>Jim Seili</t>
  </si>
  <si>
    <t>George Watson</t>
  </si>
  <si>
    <t>Stan Wells</t>
  </si>
  <si>
    <t>Chantal Huinink</t>
  </si>
  <si>
    <t>Jim Erb</t>
  </si>
  <si>
    <t>Julie Wright</t>
  </si>
  <si>
    <t>Mary Lou Roe</t>
  </si>
  <si>
    <t>Jen Vasic</t>
  </si>
  <si>
    <t>Diane Freeman</t>
  </si>
  <si>
    <t>Hans Roach</t>
  </si>
  <si>
    <t>Royce Bodaly</t>
  </si>
  <si>
    <t>Sandra Hanmer</t>
  </si>
  <si>
    <t>Robert Parent</t>
  </si>
  <si>
    <t>Khaled Berbash</t>
  </si>
  <si>
    <t>Shaheen Mujahid</t>
  </si>
  <si>
    <t>Madelyn Steiss</t>
  </si>
  <si>
    <t>Maryssa Barras</t>
  </si>
  <si>
    <t>Obinna Obi</t>
  </si>
  <si>
    <t>Joe Brenner</t>
  </si>
  <si>
    <t>Blayr Hogg</t>
  </si>
  <si>
    <t>Bob Obie Oberholtzer</t>
  </si>
  <si>
    <t>Jonathan Cassels</t>
  </si>
  <si>
    <t>Karen Fischer</t>
  </si>
  <si>
    <t>Matthew Nicholas Schwarze</t>
  </si>
  <si>
    <t>Bruce Polan</t>
  </si>
  <si>
    <t>James Ball</t>
  </si>
  <si>
    <t>Jim Bolger</t>
  </si>
  <si>
    <t>Mark Fisher</t>
  </si>
  <si>
    <t>Joseph Opato</t>
  </si>
  <si>
    <t>Jim Hoffmann</t>
  </si>
  <si>
    <t>Mitch Hatfield</t>
  </si>
  <si>
    <t>Cathy Cannon</t>
  </si>
  <si>
    <t>Angela Calaiezzi</t>
  </si>
  <si>
    <t>Mary Harbocian</t>
  </si>
  <si>
    <t>Leah Isosaari</t>
  </si>
  <si>
    <t>Robert Reeves</t>
  </si>
  <si>
    <t>Sue Smith</t>
  </si>
  <si>
    <t>Jamie Lee</t>
  </si>
  <si>
    <t>Sharmila Setaram</t>
  </si>
  <si>
    <t>Leanna Villella</t>
  </si>
  <si>
    <t>Pat Chiocchio</t>
  </si>
  <si>
    <t>Bonnie Fokkens</t>
  </si>
  <si>
    <t>Graham Speck</t>
  </si>
  <si>
    <t>Claudette Richard</t>
  </si>
  <si>
    <t>Bryan Green</t>
  </si>
  <si>
    <t>Tony DiMarco</t>
  </si>
  <si>
    <t>John Chiocchio</t>
  </si>
  <si>
    <t>David McLeod</t>
  </si>
  <si>
    <t>Leo Van Vliet</t>
  </si>
  <si>
    <t>Adam Moote</t>
  </si>
  <si>
    <t>Mary Ann Grimaldi</t>
  </si>
  <si>
    <t>John Mastroianni</t>
  </si>
  <si>
    <t>Jim Larouche</t>
  </si>
  <si>
    <t>Mamdouh Abdelmaksoud</t>
  </si>
  <si>
    <t>Ryan Huckla</t>
  </si>
  <si>
    <t>Jessica La Hay</t>
  </si>
  <si>
    <t>Bradley Ulch</t>
  </si>
  <si>
    <t>Serge Daoust</t>
  </si>
  <si>
    <t>Tia De Agazio</t>
  </si>
  <si>
    <t>Steve Yochim</t>
  </si>
  <si>
    <t>Kathryn Jung</t>
  </si>
  <si>
    <t>Graeme McMillan</t>
  </si>
  <si>
    <t>Claude Hergott</t>
  </si>
  <si>
    <t>Derek Brick</t>
  </si>
  <si>
    <t>Lori Sebben</t>
  </si>
  <si>
    <t>Shelley Wagner</t>
  </si>
  <si>
    <t>Mary Lichty</t>
  </si>
  <si>
    <t>Robert Caskanette</t>
  </si>
  <si>
    <t>Steve McCabe</t>
  </si>
  <si>
    <t>Lisa Hern</t>
  </si>
  <si>
    <t>Sherry Burke</t>
  </si>
  <si>
    <t>Penny Renken</t>
  </si>
  <si>
    <t>Shawn McLeod</t>
  </si>
  <si>
    <t>Jeanean Mousseau</t>
  </si>
  <si>
    <t>Menno Klunder</t>
  </si>
  <si>
    <t>County Councillor, Ward 9 Erin</t>
  </si>
  <si>
    <t>Jeff Duncan</t>
  </si>
  <si>
    <t>County Councillor, Ward 7 Guelph Eramosa Puslinch</t>
  </si>
  <si>
    <t>Matthew Robert Bulmer</t>
  </si>
  <si>
    <t>County Councillor, Ward 4 Wellington North</t>
  </si>
  <si>
    <t>Stephen O'Neill</t>
  </si>
  <si>
    <t>County Councillor, Ward 3 Wellington North</t>
  </si>
  <si>
    <t>Campbell Cork</t>
  </si>
  <si>
    <t>County Councillor, Ward 8 Guelph Eramosa</t>
  </si>
  <si>
    <t>Melanie Flake</t>
  </si>
  <si>
    <t>Doug Breen</t>
  </si>
  <si>
    <t>County Councillor, Ward 2 Mapleton</t>
  </si>
  <si>
    <t>Frank Carere</t>
  </si>
  <si>
    <t>Earl Campbell</t>
  </si>
  <si>
    <t>County Councillor, Ward 1 Minto</t>
  </si>
  <si>
    <t>David Anderson</t>
  </si>
  <si>
    <t>Bert Beilke</t>
  </si>
  <si>
    <t>County Councillor, Ward 5 Centre Wellington</t>
  </si>
  <si>
    <t>Mary Lloyd</t>
  </si>
  <si>
    <t>Randy Vaine</t>
  </si>
  <si>
    <t>County Councillor, Ward 6 Centre Wellington</t>
  </si>
  <si>
    <t>Diane Ballantyne</t>
  </si>
  <si>
    <t>Melanie Lang</t>
  </si>
  <si>
    <t>Michelle Navackas</t>
  </si>
  <si>
    <t>Bill Denning</t>
  </si>
  <si>
    <t>Taraesa Tellier</t>
  </si>
  <si>
    <t>Richard Leatham</t>
  </si>
  <si>
    <t>Rosemary Sealey</t>
  </si>
  <si>
    <t>Joyce Nuhn</t>
  </si>
  <si>
    <t>Geoffrey Shea</t>
  </si>
  <si>
    <t>Doug Townsend</t>
  </si>
  <si>
    <t>Doug Hutchinson</t>
  </si>
  <si>
    <t>Scott Foerster</t>
  </si>
  <si>
    <t>Thomas Tom Hutchinson</t>
  </si>
  <si>
    <t>Butch Attersoll</t>
  </si>
  <si>
    <t>Deidter Stadnyk</t>
  </si>
  <si>
    <t>T C Paige Crewson</t>
  </si>
  <si>
    <t>Steven Morel</t>
  </si>
  <si>
    <t>Heather Wright</t>
  </si>
  <si>
    <t>Brian Carr</t>
  </si>
  <si>
    <t>Christine Bouius</t>
  </si>
  <si>
    <t>Filomena McDonald</t>
  </si>
  <si>
    <t>Yvonne Pelletier</t>
  </si>
  <si>
    <t>Rebecca Hergert</t>
  </si>
  <si>
    <t>Albert Witteveen</t>
  </si>
  <si>
    <t>William Reilly</t>
  </si>
  <si>
    <t>Shelley Ann Bradaric</t>
  </si>
  <si>
    <t>Joann Chechalk</t>
  </si>
  <si>
    <t>Mike Rehner</t>
  </si>
  <si>
    <t>Jason Trombetta</t>
  </si>
  <si>
    <t>Henry Vis</t>
  </si>
  <si>
    <t>Paul Griffin</t>
  </si>
  <si>
    <t>Harold Jonker</t>
  </si>
  <si>
    <t>Eric Ravensbergen</t>
  </si>
  <si>
    <t>Mark Wanders</t>
  </si>
  <si>
    <t>Clarence Vanderhout</t>
  </si>
  <si>
    <t>Peggy Cook</t>
  </si>
  <si>
    <t>J√©r√¥me Courchesne</t>
  </si>
  <si>
    <t>Fernand Pellerin</t>
  </si>
  <si>
    <t>Anne Tessier</t>
  </si>
  <si>
    <t>Kaitlynn Nicol</t>
  </si>
  <si>
    <t>Jamie Restoule</t>
  </si>
  <si>
    <t>Daniel Gagn√©</t>
  </si>
  <si>
    <t>Roch St. Louis</t>
  </si>
  <si>
    <t>Kris Rivard</t>
  </si>
  <si>
    <t>R√©jean Venne</t>
  </si>
  <si>
    <t>Christine Riberdy</t>
  </si>
  <si>
    <t>Robert Burey</t>
  </si>
  <si>
    <t>Sue Desgroseilliers</t>
  </si>
  <si>
    <t>Christopher Fisher</t>
  </si>
  <si>
    <t>Roland Larabie</t>
  </si>
  <si>
    <t>Normand Roberge</t>
  </si>
  <si>
    <t>Councillor, Ward Logan</t>
  </si>
  <si>
    <t>Ryan Duck</t>
  </si>
  <si>
    <t>Diane Chessell</t>
  </si>
  <si>
    <t>Councillor, Ward Hibbert</t>
  </si>
  <si>
    <t>Andrew A Fournier</t>
  </si>
  <si>
    <t>Nicholas Vink</t>
  </si>
  <si>
    <t>Councillor, Ward Fullarton</t>
  </si>
  <si>
    <t>Steven Herold</t>
  </si>
  <si>
    <t>Alex Foster</t>
  </si>
  <si>
    <t>Councillor, Ward Mitchell</t>
  </si>
  <si>
    <t>Murray Rose</t>
  </si>
  <si>
    <t>Phillip O'Donnell</t>
  </si>
  <si>
    <t>Doug Feltz</t>
  </si>
  <si>
    <t>W. Dean Trentowsky</t>
  </si>
  <si>
    <t>Cheri Bell</t>
  </si>
  <si>
    <t>Joe Klumper</t>
  </si>
  <si>
    <t>Mike Nelson</t>
  </si>
  <si>
    <t>Jeffrey French</t>
  </si>
  <si>
    <t>Kevin Maschke</t>
  </si>
  <si>
    <t>Martin Crapper</t>
  </si>
  <si>
    <t>Ami Carty</t>
  </si>
  <si>
    <t>Barry Card</t>
  </si>
  <si>
    <t>Giuseppe (Joe) Aragona</t>
  </si>
  <si>
    <t>John Pringle</t>
  </si>
  <si>
    <t>Councillor, Ward East Ward 4</t>
  </si>
  <si>
    <t>Victoria Bozinovski</t>
  </si>
  <si>
    <t>Councillor, Ward Centre Ward 3</t>
  </si>
  <si>
    <t>Niki Lundquist</t>
  </si>
  <si>
    <t>Councillor, Ward West Ward 2</t>
  </si>
  <si>
    <t>Matt Cardwell</t>
  </si>
  <si>
    <t>Councillor, Ward North Ward 1</t>
  </si>
  <si>
    <t>Steve Lee</t>
  </si>
  <si>
    <t>Steve Yamada</t>
  </si>
  <si>
    <t>Maleeha Shahid</t>
  </si>
  <si>
    <t>Rhonda Mulcahy</t>
  </si>
  <si>
    <t>Chris Leahy</t>
  </si>
  <si>
    <t>Michael G. Emm</t>
  </si>
  <si>
    <t>Ron Kapuscinski</t>
  </si>
  <si>
    <t>Vasu Mallula</t>
  </si>
  <si>
    <t>Dave Sansom</t>
  </si>
  <si>
    <t>Lori Lopes</t>
  </si>
  <si>
    <t>Kamlesh Patel</t>
  </si>
  <si>
    <t>Jim Skenderis</t>
  </si>
  <si>
    <t>Anjali Thorve</t>
  </si>
  <si>
    <t>Joanne Drumm</t>
  </si>
  <si>
    <t>PG Case</t>
  </si>
  <si>
    <t>John Rinella</t>
  </si>
  <si>
    <t>Rajat Sharma</t>
  </si>
  <si>
    <t>Sue Sherban</t>
  </si>
  <si>
    <t>Richard Bartley</t>
  </si>
  <si>
    <t>Rick Upton</t>
  </si>
  <si>
    <t>Keith Acton</t>
  </si>
  <si>
    <t>Maurice Smith</t>
  </si>
  <si>
    <t>Hugo T. Kroon</t>
  </si>
  <si>
    <t>Michael Cleverdon</t>
  </si>
  <si>
    <t>Juliette Deonarain</t>
  </si>
  <si>
    <t>George Karpouzis</t>
  </si>
  <si>
    <t>Mike Humphreys</t>
  </si>
  <si>
    <t>Keith Singer</t>
  </si>
  <si>
    <t>Brad Valentini</t>
  </si>
  <si>
    <t>Daniel Zeraldo</t>
  </si>
  <si>
    <t>Laura Cusack</t>
  </si>
  <si>
    <t>Angel Freedman</t>
  </si>
  <si>
    <t>Rob Hargrave</t>
  </si>
  <si>
    <t>Raymond St. Louis</t>
  </si>
  <si>
    <t>Robert Sedore</t>
  </si>
  <si>
    <t>Rodney Swarek</t>
  </si>
  <si>
    <t>Dwijen Bharad</t>
  </si>
  <si>
    <t>Heather Dean</t>
  </si>
  <si>
    <t>Roger Drolet</t>
  </si>
  <si>
    <t>Margaret McMillan</t>
  </si>
  <si>
    <t>Brian Woods</t>
  </si>
  <si>
    <t>Scott Nash</t>
  </si>
  <si>
    <t>Joe Lamb</t>
  </si>
  <si>
    <t>Janice Bray</t>
  </si>
  <si>
    <t>Josh Davis</t>
  </si>
  <si>
    <t>Jade Constable</t>
  </si>
  <si>
    <t>Kevin Krusell</t>
  </si>
  <si>
    <t>Anna Small</t>
  </si>
  <si>
    <t>Joey Trimm</t>
  </si>
  <si>
    <t>Connie Tabbert</t>
  </si>
  <si>
    <t>Christopher Olmstead</t>
  </si>
  <si>
    <t>Michael Moore</t>
  </si>
  <si>
    <t>Cathy Regier</t>
  </si>
  <si>
    <t>Jim Butterworth</t>
  </si>
  <si>
    <t>Joe Kowalski</t>
  </si>
  <si>
    <t>Ron Laronde</t>
  </si>
  <si>
    <t>Dave MacKay</t>
  </si>
  <si>
    <t>Daryl McLaughlin</t>
  </si>
  <si>
    <t>Steven Martin</t>
  </si>
  <si>
    <t>Lillianne Dunstall</t>
  </si>
  <si>
    <t>Harvir Sidhu</t>
  </si>
  <si>
    <t>Kris Wilkinson</t>
  </si>
  <si>
    <t>Stewart Cressman</t>
  </si>
  <si>
    <t>Angie Hallman</t>
  </si>
  <si>
    <t>Cheryl Gordijk</t>
  </si>
  <si>
    <t>Reginald Simpson</t>
  </si>
  <si>
    <t>Gary Mosburger</t>
  </si>
  <si>
    <t>Terry Broda</t>
  </si>
  <si>
    <t>Ron Downs</t>
  </si>
  <si>
    <t>Stephanie Goertz</t>
  </si>
  <si>
    <t>John Jordan</t>
  </si>
  <si>
    <t>Ed Sleiman</t>
  </si>
  <si>
    <t>Jim Morrison</t>
  </si>
  <si>
    <t>Mark Mckenzie</t>
  </si>
  <si>
    <t>Kieran McKenzie</t>
  </si>
  <si>
    <t>Angelo Marignani</t>
  </si>
  <si>
    <t>Gary Kaschak</t>
  </si>
  <si>
    <t>Jo-Anne Gignac</t>
  </si>
  <si>
    <t>Fred Francis</t>
  </si>
  <si>
    <t>Fabio Costante</t>
  </si>
  <si>
    <t>Renaldo Agostino</t>
  </si>
  <si>
    <t>Giovanni Abati</t>
  </si>
  <si>
    <t>Ken Acton</t>
  </si>
  <si>
    <t>Paul Borrelli</t>
  </si>
  <si>
    <t>Sydney Brouillard-Coyle</t>
  </si>
  <si>
    <t>Katherine Cameron</t>
  </si>
  <si>
    <t>Walid Chafchak</t>
  </si>
  <si>
    <t>Helmi Charif</t>
  </si>
  <si>
    <t>Harinder Cheema</t>
  </si>
  <si>
    <t>Caitlyn Desmarais</t>
  </si>
  <si>
    <t>Alessandro Didone</t>
  </si>
  <si>
    <t>Myriam Faraj</t>
  </si>
  <si>
    <t>Angela Fitzpatrick</t>
  </si>
  <si>
    <t>Jeewen Gill</t>
  </si>
  <si>
    <t>Dylon Graves</t>
  </si>
  <si>
    <t>Gemma Grey-Hall</t>
  </si>
  <si>
    <t>Wendy Mortimer</t>
  </si>
  <si>
    <t>J D Fentie</t>
  </si>
  <si>
    <t>Sheila Currie</t>
  </si>
  <si>
    <t>Paul Ordanis</t>
  </si>
  <si>
    <t>Darlene Colton</t>
  </si>
  <si>
    <t>Jennifer Rush</t>
  </si>
  <si>
    <t>Glenn Fagerros</t>
  </si>
  <si>
    <t>Mark Schadenberg</t>
  </si>
  <si>
    <t>Liz Wismer-Van Meer</t>
  </si>
  <si>
    <t>Kate Leatherbarrow</t>
  </si>
  <si>
    <t>Connie Lauder</t>
  </si>
  <si>
    <t>Deb Tait</t>
  </si>
  <si>
    <t>Bernia Wheaton</t>
  </si>
  <si>
    <t>Paul Plant</t>
  </si>
  <si>
    <t>Sandra Talbot</t>
  </si>
  <si>
    <t>Allison Frederick Gowling</t>
  </si>
  <si>
    <t>Dave Babcock</t>
  </si>
  <si>
    <t>Duane Kumala-Thomas</t>
  </si>
  <si>
    <t>Francisco Cornejo</t>
  </si>
  <si>
    <t>Jason Norris</t>
  </si>
  <si>
    <t>Jaspreet Sandhu</t>
  </si>
  <si>
    <t>Jay Pember</t>
  </si>
  <si>
    <t>Leah Santos</t>
  </si>
  <si>
    <t>Wes Mazur</t>
  </si>
  <si>
    <t>Kayla Grant</t>
  </si>
  <si>
    <t>Bonnie Bryant</t>
  </si>
  <si>
    <t>Eric Schwindt</t>
  </si>
  <si>
    <t>Nathan Cadeau</t>
  </si>
  <si>
    <t>Evan Burgess</t>
  </si>
  <si>
    <t>Cheryle Baker</t>
  </si>
  <si>
    <t>Dan Holt</t>
  </si>
  <si>
    <t>Fred Redekop</t>
  </si>
  <si>
    <t>Paul Bolger</t>
  </si>
  <si>
    <t>Murray Martin</t>
  </si>
  <si>
    <t>Crystal Finch</t>
  </si>
  <si>
    <t>Paul Mitchell</t>
  </si>
  <si>
    <t>Katie Grigg</t>
  </si>
  <si>
    <t>Kevin Stewart</t>
  </si>
  <si>
    <t>Emily Moitoso</t>
  </si>
  <si>
    <t>Steve MacDonald</t>
  </si>
  <si>
    <t>win_margin</t>
  </si>
  <si>
    <t>muncipality_name</t>
  </si>
  <si>
    <t>MD Hafizur Rahman</t>
  </si>
  <si>
    <t>Sharon Doran</t>
  </si>
  <si>
    <t>John Webb</t>
  </si>
  <si>
    <t>Piyush Nanda</t>
  </si>
  <si>
    <t>Ben Thornton</t>
  </si>
  <si>
    <t>Total Elections</t>
  </si>
  <si>
    <t>Total Elections Through Internet</t>
  </si>
  <si>
    <t>tier</t>
  </si>
  <si>
    <t>vote_paper</t>
  </si>
  <si>
    <t>vote_mail</t>
  </si>
  <si>
    <t>Lower</t>
  </si>
  <si>
    <t>Single</t>
  </si>
  <si>
    <t>Separated</t>
  </si>
  <si>
    <t>Upper</t>
  </si>
  <si>
    <t>Percentage Offering Only Internet Voting</t>
  </si>
  <si>
    <t>Total Only Internet (or Phone) Voting</t>
  </si>
  <si>
    <t>high_risk</t>
  </si>
  <si>
    <t>risk_level</t>
  </si>
  <si>
    <t>vote_method_risk</t>
  </si>
  <si>
    <t>had_close_election</t>
  </si>
  <si>
    <t>municipality_risk_rating</t>
  </si>
  <si>
    <t>muncipality_risk_rating</t>
  </si>
  <si>
    <t>Percentage of Municipalities at Risk</t>
  </si>
  <si>
    <t>race_id</t>
  </si>
  <si>
    <t>municipality</t>
  </si>
  <si>
    <t>csd</t>
  </si>
  <si>
    <t>first_name</t>
  </si>
  <si>
    <t>last_name</t>
  </si>
  <si>
    <t>party</t>
  </si>
  <si>
    <t>votes_received</t>
  </si>
  <si>
    <t>total_votes</t>
  </si>
  <si>
    <t>incumbent</t>
  </si>
  <si>
    <t>acclaimed</t>
  </si>
  <si>
    <t>gender</t>
  </si>
  <si>
    <t>election_year</t>
  </si>
  <si>
    <t>ward</t>
  </si>
  <si>
    <t>magnitude</t>
  </si>
  <si>
    <t>source</t>
  </si>
  <si>
    <t>province</t>
  </si>
  <si>
    <t>region</t>
  </si>
  <si>
    <t>Ross</t>
  </si>
  <si>
    <t>Independent</t>
  </si>
  <si>
    <t>M</t>
  </si>
  <si>
    <t>Mayor</t>
  </si>
  <si>
    <t>Troy</t>
  </si>
  <si>
    <t>Dave</t>
  </si>
  <si>
    <t>Sidhu</t>
  </si>
  <si>
    <t>Patricia</t>
  </si>
  <si>
    <t>F</t>
  </si>
  <si>
    <t>Les</t>
  </si>
  <si>
    <t>Mark</t>
  </si>
  <si>
    <t>Kelly</t>
  </si>
  <si>
    <t>Chahal</t>
  </si>
  <si>
    <t>Simon</t>
  </si>
  <si>
    <t>Gibson</t>
  </si>
  <si>
    <t>Sandy</t>
  </si>
  <si>
    <t>Blue</t>
  </si>
  <si>
    <t>Sandhu</t>
  </si>
  <si>
    <t>Alex</t>
  </si>
  <si>
    <t>Mitchell</t>
  </si>
  <si>
    <t>Tran</t>
  </si>
  <si>
    <t>Anand</t>
  </si>
  <si>
    <t>Tom</t>
  </si>
  <si>
    <t>Norton</t>
  </si>
  <si>
    <t>David</t>
  </si>
  <si>
    <t>Evans</t>
  </si>
  <si>
    <t>Tim</t>
  </si>
  <si>
    <t>Steve</t>
  </si>
  <si>
    <t>Buchanan</t>
  </si>
  <si>
    <t>Gordon</t>
  </si>
  <si>
    <t>Mcgregor</t>
  </si>
  <si>
    <t>Chapman</t>
  </si>
  <si>
    <t>Hill</t>
  </si>
  <si>
    <t>John</t>
  </si>
  <si>
    <t>Mcewen</t>
  </si>
  <si>
    <t>Mario</t>
  </si>
  <si>
    <t>Douglas</t>
  </si>
  <si>
    <t>Richardson</t>
  </si>
  <si>
    <t>Kim</t>
  </si>
  <si>
    <t>Paul</t>
  </si>
  <si>
    <t>Armstrong</t>
  </si>
  <si>
    <t>Joe</t>
  </si>
  <si>
    <t>Fowler</t>
  </si>
  <si>
    <t>Todd</t>
  </si>
  <si>
    <t>Britton</t>
  </si>
  <si>
    <t>Sinclair</t>
  </si>
  <si>
    <t>Lydia</t>
  </si>
  <si>
    <t>Sean</t>
  </si>
  <si>
    <t>Newton</t>
  </si>
  <si>
    <t>Anstett</t>
  </si>
  <si>
    <t>Lambert</t>
  </si>
  <si>
    <t>Clement</t>
  </si>
  <si>
    <t>Jaime</t>
  </si>
  <si>
    <t>Cole</t>
  </si>
  <si>
    <t>Janet</t>
  </si>
  <si>
    <t>Clark</t>
  </si>
  <si>
    <t>Wilder</t>
  </si>
  <si>
    <t>Ben</t>
  </si>
  <si>
    <t>Mike</t>
  </si>
  <si>
    <t>Hurley</t>
  </si>
  <si>
    <t>Alison</t>
  </si>
  <si>
    <t>Gu</t>
  </si>
  <si>
    <t>James</t>
  </si>
  <si>
    <t>Wang</t>
  </si>
  <si>
    <t>Dhaliwal</t>
  </si>
  <si>
    <t>Lee</t>
  </si>
  <si>
    <t>Daniel</t>
  </si>
  <si>
    <t>Tetrault</t>
  </si>
  <si>
    <t>Arora</t>
  </si>
  <si>
    <t>Deb</t>
  </si>
  <si>
    <t>Carrie</t>
  </si>
  <si>
    <t>Mclaren</t>
  </si>
  <si>
    <t>Sami</t>
  </si>
  <si>
    <t>Mona</t>
  </si>
  <si>
    <t>Grewal</t>
  </si>
  <si>
    <t>Liu</t>
  </si>
  <si>
    <t>Ken</t>
  </si>
  <si>
    <t>Arnold</t>
  </si>
  <si>
    <t>Jasmine</t>
  </si>
  <si>
    <t>Tara</t>
  </si>
  <si>
    <t>Martin</t>
  </si>
  <si>
    <t>Deborah</t>
  </si>
  <si>
    <t>Henry</t>
  </si>
  <si>
    <t>Wiebe</t>
  </si>
  <si>
    <t>Kevin</t>
  </si>
  <si>
    <t>White</t>
  </si>
  <si>
    <t>Darrell</t>
  </si>
  <si>
    <t>Wendy</t>
  </si>
  <si>
    <t>Annette</t>
  </si>
  <si>
    <t>Sue</t>
  </si>
  <si>
    <t>Peters</t>
  </si>
  <si>
    <t>Carmen</t>
  </si>
  <si>
    <t>Jim</t>
  </si>
  <si>
    <t>Karla</t>
  </si>
  <si>
    <t>Hein</t>
  </si>
  <si>
    <t>Larry</t>
  </si>
  <si>
    <t>Samson</t>
  </si>
  <si>
    <t>Charlie</t>
  </si>
  <si>
    <t>Saron</t>
  </si>
  <si>
    <t>Gebresellassi</t>
  </si>
  <si>
    <t>Susan</t>
  </si>
  <si>
    <t>Smyth</t>
  </si>
  <si>
    <t>Ron</t>
  </si>
  <si>
    <t>Kerr</t>
  </si>
  <si>
    <t>Doug</t>
  </si>
  <si>
    <t>Johnston</t>
  </si>
  <si>
    <t>Gwen</t>
  </si>
  <si>
    <t>Donaldson</t>
  </si>
  <si>
    <t>Sandra</t>
  </si>
  <si>
    <t>Milligan</t>
  </si>
  <si>
    <t>Blackburn</t>
  </si>
  <si>
    <t>Colleen</t>
  </si>
  <si>
    <t>Claire</t>
  </si>
  <si>
    <t>Davies</t>
  </si>
  <si>
    <t>Ferris</t>
  </si>
  <si>
    <t>Stirling</t>
  </si>
  <si>
    <t>Maria</t>
  </si>
  <si>
    <t>Lawrence</t>
  </si>
  <si>
    <t>Darcy</t>
  </si>
  <si>
    <t>Bell</t>
  </si>
  <si>
    <t>Macleod</t>
  </si>
  <si>
    <t>Florio</t>
  </si>
  <si>
    <t>Ryan</t>
  </si>
  <si>
    <t>Windsor</t>
  </si>
  <si>
    <t>Sarah</t>
  </si>
  <si>
    <t>King</t>
  </si>
  <si>
    <t>Bob</t>
  </si>
  <si>
    <t>Thompson</t>
  </si>
  <si>
    <t>Gord</t>
  </si>
  <si>
    <t>Christopher</t>
  </si>
  <si>
    <t>Graham</t>
  </si>
  <si>
    <t>Jackie</t>
  </si>
  <si>
    <t>Geoff</t>
  </si>
  <si>
    <t>Krause</t>
  </si>
  <si>
    <t>Scott</t>
  </si>
  <si>
    <t>Allen</t>
  </si>
  <si>
    <t>Jane</t>
  </si>
  <si>
    <t>Colin</t>
  </si>
  <si>
    <t>Fred</t>
  </si>
  <si>
    <t>Harder</t>
  </si>
  <si>
    <t>Macdonald</t>
  </si>
  <si>
    <t>Nelson</t>
  </si>
  <si>
    <t>Andrea</t>
  </si>
  <si>
    <t>Smith</t>
  </si>
  <si>
    <t>Ian</t>
  </si>
  <si>
    <t>Carmichael</t>
  </si>
  <si>
    <t>Jason</t>
  </si>
  <si>
    <t>Chris</t>
  </si>
  <si>
    <t>Read</t>
  </si>
  <si>
    <t>Jeff</t>
  </si>
  <si>
    <t>Shields</t>
  </si>
  <si>
    <t>Bud</t>
  </si>
  <si>
    <t>Mercer</t>
  </si>
  <si>
    <t>Amber</t>
  </si>
  <si>
    <t>Price</t>
  </si>
  <si>
    <t>Jared</t>
  </si>
  <si>
    <t>Debora</t>
  </si>
  <si>
    <t>Brent</t>
  </si>
  <si>
    <t>Craig</t>
  </si>
  <si>
    <t>Clinton</t>
  </si>
  <si>
    <t>Roland</t>
  </si>
  <si>
    <t>Christine</t>
  </si>
  <si>
    <t>Rivett</t>
  </si>
  <si>
    <t>Nicholas</t>
  </si>
  <si>
    <t>Park</t>
  </si>
  <si>
    <t>Ted</t>
  </si>
  <si>
    <t>Pappas</t>
  </si>
  <si>
    <t>Forget</t>
  </si>
  <si>
    <t>Ruth</t>
  </si>
  <si>
    <t>Simone</t>
  </si>
  <si>
    <t>Stephanie</t>
  </si>
  <si>
    <t>Hoffman</t>
  </si>
  <si>
    <t>Jeremy</t>
  </si>
  <si>
    <t>Levy</t>
  </si>
  <si>
    <t>Pat</t>
  </si>
  <si>
    <t>Cochrane</t>
  </si>
  <si>
    <t>Glen</t>
  </si>
  <si>
    <t>Taylor</t>
  </si>
  <si>
    <t>Stevenson</t>
  </si>
  <si>
    <t>Rob</t>
  </si>
  <si>
    <t>Ward</t>
  </si>
  <si>
    <t>Cynthia</t>
  </si>
  <si>
    <t>Day</t>
  </si>
  <si>
    <t>Dean</t>
  </si>
  <si>
    <t>Olsen</t>
  </si>
  <si>
    <t>Stewart</t>
  </si>
  <si>
    <t>Parkinson</t>
  </si>
  <si>
    <t>Mohns</t>
  </si>
  <si>
    <t>Grant</t>
  </si>
  <si>
    <t>Davis</t>
  </si>
  <si>
    <t>Richard</t>
  </si>
  <si>
    <t>Mahovlich</t>
  </si>
  <si>
    <t>Hodge</t>
  </si>
  <si>
    <t>Teri</t>
  </si>
  <si>
    <t>Matt</t>
  </si>
  <si>
    <t>Trish</t>
  </si>
  <si>
    <t>Robert</t>
  </si>
  <si>
    <t>Dennis</t>
  </si>
  <si>
    <t>Marsden</t>
  </si>
  <si>
    <t>Zoe</t>
  </si>
  <si>
    <t>Royer</t>
  </si>
  <si>
    <t>Leslie</t>
  </si>
  <si>
    <t>Benjamin</t>
  </si>
  <si>
    <t>Perry</t>
  </si>
  <si>
    <t>Carl</t>
  </si>
  <si>
    <t>Ali</t>
  </si>
  <si>
    <t>Mo</t>
  </si>
  <si>
    <t>Cameron</t>
  </si>
  <si>
    <t>Brian</t>
  </si>
  <si>
    <t>Wells</t>
  </si>
  <si>
    <t>Erik</t>
  </si>
  <si>
    <t>Aaron</t>
  </si>
  <si>
    <t>Will</t>
  </si>
  <si>
    <t>Evan</t>
  </si>
  <si>
    <t>Melanie</t>
  </si>
  <si>
    <t>Morin</t>
  </si>
  <si>
    <t>Brennan</t>
  </si>
  <si>
    <t>Lin</t>
  </si>
  <si>
    <t>Starr</t>
  </si>
  <si>
    <t>Phil</t>
  </si>
  <si>
    <t>Adams</t>
  </si>
  <si>
    <t>Michael</t>
  </si>
  <si>
    <t>Gilbert</t>
  </si>
  <si>
    <t>Wayne</t>
  </si>
  <si>
    <t>Pratt</t>
  </si>
  <si>
    <t>Wray</t>
  </si>
  <si>
    <t>Peabody</t>
  </si>
  <si>
    <t>Blissett</t>
  </si>
  <si>
    <t>Nora</t>
  </si>
  <si>
    <t>Denise</t>
  </si>
  <si>
    <t>Dumas</t>
  </si>
  <si>
    <t>Norm</t>
  </si>
  <si>
    <t>Keith</t>
  </si>
  <si>
    <t>Baldwin</t>
  </si>
  <si>
    <t>Monique</t>
  </si>
  <si>
    <t>Anthony</t>
  </si>
  <si>
    <t>Greg</t>
  </si>
  <si>
    <t>Banbury</t>
  </si>
  <si>
    <t>Irwin</t>
  </si>
  <si>
    <t>Elizabeth</t>
  </si>
  <si>
    <t>Ireland</t>
  </si>
  <si>
    <t>Ursula</t>
  </si>
  <si>
    <t>Bartlett</t>
  </si>
  <si>
    <t>Howes</t>
  </si>
  <si>
    <t>Brown</t>
  </si>
  <si>
    <t>Jesse</t>
  </si>
  <si>
    <t>Sullivan</t>
  </si>
  <si>
    <t>Therrien</t>
  </si>
  <si>
    <t>Neil</t>
  </si>
  <si>
    <t>Earl</t>
  </si>
  <si>
    <t>Kenny</t>
  </si>
  <si>
    <t>Rogers</t>
  </si>
  <si>
    <t>Alicia</t>
  </si>
  <si>
    <t>Dylan</t>
  </si>
  <si>
    <t>Kruger</t>
  </si>
  <si>
    <t>Jennifer</t>
  </si>
  <si>
    <t>Rod</t>
  </si>
  <si>
    <t>Jessie</t>
  </si>
  <si>
    <t>Pamela</t>
  </si>
  <si>
    <t>Duncan</t>
  </si>
  <si>
    <t>Callander</t>
  </si>
  <si>
    <t>Julien</t>
  </si>
  <si>
    <t>Jacques</t>
  </si>
  <si>
    <t>Stephan</t>
  </si>
  <si>
    <t>Sun</t>
  </si>
  <si>
    <t>Bruce</t>
  </si>
  <si>
    <t>Mckinlay</t>
  </si>
  <si>
    <t>Brooke</t>
  </si>
  <si>
    <t>Anderson</t>
  </si>
  <si>
    <t>Fairbairn</t>
  </si>
  <si>
    <t>Mandy</t>
  </si>
  <si>
    <t>Shawna</t>
  </si>
  <si>
    <t>Bryant</t>
  </si>
  <si>
    <t>Mcdonald</t>
  </si>
  <si>
    <t>Len</t>
  </si>
  <si>
    <t>Bert</t>
  </si>
  <si>
    <t>Galbraith</t>
  </si>
  <si>
    <t>Shawn</t>
  </si>
  <si>
    <t>Campbell</t>
  </si>
  <si>
    <t>Pelletier</t>
  </si>
  <si>
    <t>Barb</t>
  </si>
  <si>
    <t>Desjardins</t>
  </si>
  <si>
    <t>Morrison</t>
  </si>
  <si>
    <t>Darlene</t>
  </si>
  <si>
    <t>Jacob</t>
  </si>
  <si>
    <t>Armour</t>
  </si>
  <si>
    <t>Nic</t>
  </si>
  <si>
    <t>Mcisaac</t>
  </si>
  <si>
    <t>Kyle</t>
  </si>
  <si>
    <t>Hamilton</t>
  </si>
  <si>
    <t>Nixon</t>
  </si>
  <si>
    <t>April</t>
  </si>
  <si>
    <t>Montague</t>
  </si>
  <si>
    <t>Spencer</t>
  </si>
  <si>
    <t>Gough</t>
  </si>
  <si>
    <t>Patrick</t>
  </si>
  <si>
    <t>Burke</t>
  </si>
  <si>
    <t>Jonathan</t>
  </si>
  <si>
    <t>Macgregor</t>
  </si>
  <si>
    <t>Simpson</t>
  </si>
  <si>
    <t>Blaine</t>
  </si>
  <si>
    <t>Corbett</t>
  </si>
  <si>
    <t>Kris</t>
  </si>
  <si>
    <t>Nielsen</t>
  </si>
  <si>
    <t>Judith</t>
  </si>
  <si>
    <t>Friesen</t>
  </si>
  <si>
    <t>Howell</t>
  </si>
  <si>
    <t>Brenda</t>
  </si>
  <si>
    <t>Brad</t>
  </si>
  <si>
    <t>Miller</t>
  </si>
  <si>
    <t>Hansen</t>
  </si>
  <si>
    <t>Shannon</t>
  </si>
  <si>
    <t>Steven</t>
  </si>
  <si>
    <t>Trevor</t>
  </si>
  <si>
    <t>Klassen</t>
  </si>
  <si>
    <t>Macdougall</t>
  </si>
  <si>
    <t>Tony</t>
  </si>
  <si>
    <t>Byron</t>
  </si>
  <si>
    <t>Lyle</t>
  </si>
  <si>
    <t>Amy</t>
  </si>
  <si>
    <t>Cox</t>
  </si>
  <si>
    <t>Gary</t>
  </si>
  <si>
    <t>Morgan</t>
  </si>
  <si>
    <t>Robinson</t>
  </si>
  <si>
    <t>Storey</t>
  </si>
  <si>
    <t>Webb</t>
  </si>
  <si>
    <t>Mason</t>
  </si>
  <si>
    <t>Thomson</t>
  </si>
  <si>
    <t>Yeung</t>
  </si>
  <si>
    <t>Lumley</t>
  </si>
  <si>
    <t>Blake</t>
  </si>
  <si>
    <t>Greig</t>
  </si>
  <si>
    <t>Morris</t>
  </si>
  <si>
    <t>Desmond</t>
  </si>
  <si>
    <t>Delaney</t>
  </si>
  <si>
    <t>Dale</t>
  </si>
  <si>
    <t>Mcgee</t>
  </si>
  <si>
    <t>Peter</t>
  </si>
  <si>
    <t>Pringle</t>
  </si>
  <si>
    <t>Nikki</t>
  </si>
  <si>
    <t>Golden</t>
  </si>
  <si>
    <t>Jeremiah</t>
  </si>
  <si>
    <t>Woods</t>
  </si>
  <si>
    <t>Cooper</t>
  </si>
  <si>
    <t>Joy</t>
  </si>
  <si>
    <t>Wes</t>
  </si>
  <si>
    <t>Bryan</t>
  </si>
  <si>
    <t>Stevens</t>
  </si>
  <si>
    <t>Everett</t>
  </si>
  <si>
    <t>Baker</t>
  </si>
  <si>
    <t>O'donnell</t>
  </si>
  <si>
    <t>Brownlee</t>
  </si>
  <si>
    <t>Zak</t>
  </si>
  <si>
    <t>Lafleur</t>
  </si>
  <si>
    <t>Niki</t>
  </si>
  <si>
    <t>Best</t>
  </si>
  <si>
    <t>Mcguire</t>
  </si>
  <si>
    <t>Barber</t>
  </si>
  <si>
    <t>Bedard</t>
  </si>
  <si>
    <t>Greenwood</t>
  </si>
  <si>
    <t>Barry</t>
  </si>
  <si>
    <t>Mclean</t>
  </si>
  <si>
    <t>Shaw</t>
  </si>
  <si>
    <t>Goddard</t>
  </si>
  <si>
    <t>Hopkins</t>
  </si>
  <si>
    <t>Ed</t>
  </si>
  <si>
    <t>Wood</t>
  </si>
  <si>
    <t>Samantha</t>
  </si>
  <si>
    <t>Piper</t>
  </si>
  <si>
    <t>Buckley</t>
  </si>
  <si>
    <t>Allan</t>
  </si>
  <si>
    <t>Jackson</t>
  </si>
  <si>
    <t>Michie</t>
  </si>
  <si>
    <t>Leo</t>
  </si>
  <si>
    <t>Hazelton</t>
  </si>
  <si>
    <t>Maitland</t>
  </si>
  <si>
    <t>Williams</t>
  </si>
  <si>
    <t>Ann</t>
  </si>
  <si>
    <t>Rose</t>
  </si>
  <si>
    <t>Marie</t>
  </si>
  <si>
    <t>Guy</t>
  </si>
  <si>
    <t>Hope</t>
  </si>
  <si>
    <t>Vicktor</t>
  </si>
  <si>
    <t>Pauline</t>
  </si>
  <si>
    <t>Heather</t>
  </si>
  <si>
    <t>Angela</t>
  </si>
  <si>
    <t>Sedore</t>
  </si>
  <si>
    <t>Webster</t>
  </si>
  <si>
    <t>Turgeon</t>
  </si>
  <si>
    <t>Shore</t>
  </si>
  <si>
    <t>Houston</t>
  </si>
  <si>
    <t>Shane</t>
  </si>
  <si>
    <t>Thomas</t>
  </si>
  <si>
    <t>Lisa</t>
  </si>
  <si>
    <t>Mueller</t>
  </si>
  <si>
    <t>Rebecca</t>
  </si>
  <si>
    <t>Jeffrey</t>
  </si>
  <si>
    <t>Beattie</t>
  </si>
  <si>
    <t>Al</t>
  </si>
  <si>
    <t>Becker</t>
  </si>
  <si>
    <t>Gerry</t>
  </si>
  <si>
    <t>Theresa</t>
  </si>
  <si>
    <t>Reid</t>
  </si>
  <si>
    <t>Dieter</t>
  </si>
  <si>
    <t>Hunter</t>
  </si>
  <si>
    <t>Singh</t>
  </si>
  <si>
    <t>Ray</t>
  </si>
  <si>
    <t>Katie</t>
  </si>
  <si>
    <t>Bill</t>
  </si>
  <si>
    <t>O'reilly</t>
  </si>
  <si>
    <t>Hall</t>
  </si>
  <si>
    <t>Middleton</t>
  </si>
  <si>
    <t>Stephen</t>
  </si>
  <si>
    <t>Nancy</t>
  </si>
  <si>
    <t>Randy</t>
  </si>
  <si>
    <t>Sharma</t>
  </si>
  <si>
    <t>Jordan</t>
  </si>
  <si>
    <t>Proctor</t>
  </si>
  <si>
    <t>Mac</t>
  </si>
  <si>
    <t>Jamie</t>
  </si>
  <si>
    <t>Bonnie</t>
  </si>
  <si>
    <t>George</t>
  </si>
  <si>
    <t>Francois</t>
  </si>
  <si>
    <t>Lariviere</t>
  </si>
  <si>
    <t>Erika</t>
  </si>
  <si>
    <t>Bird</t>
  </si>
  <si>
    <t>Molly</t>
  </si>
  <si>
    <t>Matthew</t>
  </si>
  <si>
    <t>Lang</t>
  </si>
  <si>
    <t>Carruthers</t>
  </si>
  <si>
    <t>Lynda</t>
  </si>
  <si>
    <t>Habib</t>
  </si>
  <si>
    <t>Stack</t>
  </si>
  <si>
    <t>Gail M</t>
  </si>
  <si>
    <t>Mcmurray</t>
  </si>
  <si>
    <t>Kay</t>
  </si>
  <si>
    <t>Brar</t>
  </si>
  <si>
    <t>Dan</t>
  </si>
  <si>
    <t>Joseph</t>
  </si>
  <si>
    <t>Norman</t>
  </si>
  <si>
    <t>Dahms</t>
  </si>
  <si>
    <t>Kent</t>
  </si>
  <si>
    <t>Sylvia</t>
  </si>
  <si>
    <t>Kerstin</t>
  </si>
  <si>
    <t>Duane</t>
  </si>
  <si>
    <t>Post</t>
  </si>
  <si>
    <t>Elliott</t>
  </si>
  <si>
    <t>Henderson</t>
  </si>
  <si>
    <t>Holley</t>
  </si>
  <si>
    <t>Kimberley</t>
  </si>
  <si>
    <t>Don</t>
  </si>
  <si>
    <t>Mccormick</t>
  </si>
  <si>
    <t>Cairns</t>
  </si>
  <si>
    <t>Roberts</t>
  </si>
  <si>
    <t>Maguire</t>
  </si>
  <si>
    <t>Janzen</t>
  </si>
  <si>
    <t>Andrew</t>
  </si>
  <si>
    <t>Terry</t>
  </si>
  <si>
    <t>Michelle</t>
  </si>
  <si>
    <t>Edwin</t>
  </si>
  <si>
    <t>Chelsea</t>
  </si>
  <si>
    <t>Bossence</t>
  </si>
  <si>
    <t>Colton</t>
  </si>
  <si>
    <t>Stone</t>
  </si>
  <si>
    <t>Marsh</t>
  </si>
  <si>
    <t>Gourlay</t>
  </si>
  <si>
    <t>Tricia</t>
  </si>
  <si>
    <t>Mckay</t>
  </si>
  <si>
    <t>Duck</t>
  </si>
  <si>
    <t>Paterson</t>
  </si>
  <si>
    <t>Amanda</t>
  </si>
  <si>
    <t>Johnson</t>
  </si>
  <si>
    <t>Tassone</t>
  </si>
  <si>
    <t>Rhonda</t>
  </si>
  <si>
    <t>Shirley</t>
  </si>
  <si>
    <t>Alice</t>
  </si>
  <si>
    <t>Blair</t>
  </si>
  <si>
    <t>Mckenzie</t>
  </si>
  <si>
    <t>Patel</t>
  </si>
  <si>
    <t>Lewis</t>
  </si>
  <si>
    <t>Brett</t>
  </si>
  <si>
    <t>Riley</t>
  </si>
  <si>
    <t>Hastings</t>
  </si>
  <si>
    <t>Austin</t>
  </si>
  <si>
    <t>Garrett</t>
  </si>
  <si>
    <t>Langford</t>
  </si>
  <si>
    <t>Young</t>
  </si>
  <si>
    <t>Colby</t>
  </si>
  <si>
    <t>Mary</t>
  </si>
  <si>
    <t>Wagner</t>
  </si>
  <si>
    <t>Morley</t>
  </si>
  <si>
    <t>Lillian</t>
  </si>
  <si>
    <t>Hobbs</t>
  </si>
  <si>
    <t>Blackwell</t>
  </si>
  <si>
    <t>Roger</t>
  </si>
  <si>
    <t>Wade</t>
  </si>
  <si>
    <t>Albrecht</t>
  </si>
  <si>
    <t>Wallace</t>
  </si>
  <si>
    <t>Leith</t>
  </si>
  <si>
    <t>Mack</t>
  </si>
  <si>
    <t>Jacobs</t>
  </si>
  <si>
    <t>Coburn</t>
  </si>
  <si>
    <t>Gayle</t>
  </si>
  <si>
    <t>Dhillon</t>
  </si>
  <si>
    <t>Eric</t>
  </si>
  <si>
    <t>Woodward</t>
  </si>
  <si>
    <t>Coleman</t>
  </si>
  <si>
    <t>Margaret</t>
  </si>
  <si>
    <t>Ferguson</t>
  </si>
  <si>
    <t>Baillie</t>
  </si>
  <si>
    <t>Richter</t>
  </si>
  <si>
    <t>Cheema</t>
  </si>
  <si>
    <t>Gardner</t>
  </si>
  <si>
    <t>Cathy</t>
  </si>
  <si>
    <t>Darnell</t>
  </si>
  <si>
    <t>Carey</t>
  </si>
  <si>
    <t>Gill</t>
  </si>
  <si>
    <t>Gerald</t>
  </si>
  <si>
    <t>Karen</t>
  </si>
  <si>
    <t>Delorme</t>
  </si>
  <si>
    <t>Laurie</t>
  </si>
  <si>
    <t>Jen</t>
  </si>
  <si>
    <t>Leach</t>
  </si>
  <si>
    <t>Patti</t>
  </si>
  <si>
    <t>Falk</t>
  </si>
  <si>
    <t>Janna</t>
  </si>
  <si>
    <t>Omar</t>
  </si>
  <si>
    <t>Berry</t>
  </si>
  <si>
    <t>Mclaughlin</t>
  </si>
  <si>
    <t>Tamara</t>
  </si>
  <si>
    <t>Neville</t>
  </si>
  <si>
    <t>Abbott</t>
  </si>
  <si>
    <t>Marcus</t>
  </si>
  <si>
    <t>Tanya</t>
  </si>
  <si>
    <t>Bain</t>
  </si>
  <si>
    <t>Nicole</t>
  </si>
  <si>
    <t>Lund</t>
  </si>
  <si>
    <t>Robin</t>
  </si>
  <si>
    <t>Jacqueline</t>
  </si>
  <si>
    <t>Newman</t>
  </si>
  <si>
    <t>Marion</t>
  </si>
  <si>
    <t>Hart</t>
  </si>
  <si>
    <t>Garry</t>
  </si>
  <si>
    <t>Acton</t>
  </si>
  <si>
    <t>Weston</t>
  </si>
  <si>
    <t>Julie</t>
  </si>
  <si>
    <t>Pilon</t>
  </si>
  <si>
    <t>O'connor</t>
  </si>
  <si>
    <t>Willie</t>
  </si>
  <si>
    <t>Mccann</t>
  </si>
  <si>
    <t>Mackenzie</t>
  </si>
  <si>
    <t>Joan</t>
  </si>
  <si>
    <t>Atkinson</t>
  </si>
  <si>
    <t>Mitch</t>
  </si>
  <si>
    <t>Wright</t>
  </si>
  <si>
    <t>Andy</t>
  </si>
  <si>
    <t>Barnes</t>
  </si>
  <si>
    <t>Janice</t>
  </si>
  <si>
    <t>Morden</t>
  </si>
  <si>
    <t>Bernard</t>
  </si>
  <si>
    <t>Ahmed</t>
  </si>
  <si>
    <t>Jenny</t>
  </si>
  <si>
    <t>Tan</t>
  </si>
  <si>
    <t>Judy</t>
  </si>
  <si>
    <t>Speirs</t>
  </si>
  <si>
    <t>Leah</t>
  </si>
  <si>
    <t>Little</t>
  </si>
  <si>
    <t>Andre</t>
  </si>
  <si>
    <t>Roberge</t>
  </si>
  <si>
    <t>Lou</t>
  </si>
  <si>
    <t>Jose</t>
  </si>
  <si>
    <t>Grover</t>
  </si>
  <si>
    <t>Telford</t>
  </si>
  <si>
    <t>Carty</t>
  </si>
  <si>
    <t>Currie</t>
  </si>
  <si>
    <t>Lucille</t>
  </si>
  <si>
    <t>Green</t>
  </si>
  <si>
    <t>Caputo</t>
  </si>
  <si>
    <t>Frederick</t>
  </si>
  <si>
    <t>Goetz</t>
  </si>
  <si>
    <t>Egan</t>
  </si>
  <si>
    <t>Baxter</t>
  </si>
  <si>
    <t>Peterson</t>
  </si>
  <si>
    <t>Littleton</t>
  </si>
  <si>
    <t>Brooks</t>
  </si>
  <si>
    <t>Phillips</t>
  </si>
  <si>
    <t>Jay</t>
  </si>
  <si>
    <t>Fleury</t>
  </si>
  <si>
    <t>Gray</t>
  </si>
  <si>
    <t>Shelly</t>
  </si>
  <si>
    <t>Ballard</t>
  </si>
  <si>
    <t>Darrin</t>
  </si>
  <si>
    <t>Metcalf</t>
  </si>
  <si>
    <t>Horn</t>
  </si>
  <si>
    <t>Dustin</t>
  </si>
  <si>
    <t>Carol</t>
  </si>
  <si>
    <t>Danny</t>
  </si>
  <si>
    <t>Angel</t>
  </si>
  <si>
    <t>Koch</t>
  </si>
  <si>
    <t>Brandon</t>
  </si>
  <si>
    <t>Tyler</t>
  </si>
  <si>
    <t>Mclay</t>
  </si>
  <si>
    <t>Obi</t>
  </si>
  <si>
    <t>Walsh</t>
  </si>
  <si>
    <t>Caron</t>
  </si>
  <si>
    <t>Cook</t>
  </si>
  <si>
    <t>Logan</t>
  </si>
  <si>
    <t>Aidan</t>
  </si>
  <si>
    <t>Hough</t>
  </si>
  <si>
    <t>Dawn</t>
  </si>
  <si>
    <t>Edwards</t>
  </si>
  <si>
    <t>Tina</t>
  </si>
  <si>
    <t>Jo</t>
  </si>
  <si>
    <t>Law</t>
  </si>
  <si>
    <t>Victoria</t>
  </si>
  <si>
    <t>Youmans</t>
  </si>
  <si>
    <t>Tasha</t>
  </si>
  <si>
    <t>Thorpe</t>
  </si>
  <si>
    <t>Erin</t>
  </si>
  <si>
    <t>Hilary</t>
  </si>
  <si>
    <t>Greer</t>
  </si>
  <si>
    <t>Frank</t>
  </si>
  <si>
    <t>Derek</t>
  </si>
  <si>
    <t>Hanna</t>
  </si>
  <si>
    <t>Bennett</t>
  </si>
  <si>
    <t>Poole</t>
  </si>
  <si>
    <t>Robb</t>
  </si>
  <si>
    <t>Squire</t>
  </si>
  <si>
    <t>Dooley</t>
  </si>
  <si>
    <t>Prior</t>
  </si>
  <si>
    <t>Kate</t>
  </si>
  <si>
    <t>Tait</t>
  </si>
  <si>
    <t>Page</t>
  </si>
  <si>
    <t>Payne</t>
  </si>
  <si>
    <t>Sutherland</t>
  </si>
  <si>
    <t>Wilkinson</t>
  </si>
  <si>
    <t>Charles</t>
  </si>
  <si>
    <t>Leonard</t>
  </si>
  <si>
    <t>Fox</t>
  </si>
  <si>
    <t>Casey</t>
  </si>
  <si>
    <t>Moss</t>
  </si>
  <si>
    <t>Danika</t>
  </si>
  <si>
    <t>Hammond</t>
  </si>
  <si>
    <t>Vern</t>
  </si>
  <si>
    <t>Gail</t>
  </si>
  <si>
    <t>Lowry</t>
  </si>
  <si>
    <t>Henwood</t>
  </si>
  <si>
    <t>Berg</t>
  </si>
  <si>
    <t>Burns</t>
  </si>
  <si>
    <t>Johnstone</t>
  </si>
  <si>
    <t>Chuck</t>
  </si>
  <si>
    <t>Nadine</t>
  </si>
  <si>
    <t>Minhas</t>
  </si>
  <si>
    <t>Fontaine</t>
  </si>
  <si>
    <t>Rick</t>
  </si>
  <si>
    <t>Debra</t>
  </si>
  <si>
    <t>Croft</t>
  </si>
  <si>
    <t>Joyce</t>
  </si>
  <si>
    <t>Adrienne</t>
  </si>
  <si>
    <t>Richards</t>
  </si>
  <si>
    <t>Dana</t>
  </si>
  <si>
    <t>Jones</t>
  </si>
  <si>
    <t>Murray</t>
  </si>
  <si>
    <t>Jack</t>
  </si>
  <si>
    <t>Celia</t>
  </si>
  <si>
    <t>Irene</t>
  </si>
  <si>
    <t>Mcconkey</t>
  </si>
  <si>
    <t>Jon</t>
  </si>
  <si>
    <t>Linda</t>
  </si>
  <si>
    <t>Valente</t>
  </si>
  <si>
    <t>Jessica</t>
  </si>
  <si>
    <t>Holly</t>
  </si>
  <si>
    <t>Back</t>
  </si>
  <si>
    <t>Kathy</t>
  </si>
  <si>
    <t>Anna</t>
  </si>
  <si>
    <t>Max</t>
  </si>
  <si>
    <t>Lai</t>
  </si>
  <si>
    <t>Mathew</t>
  </si>
  <si>
    <t>Bond</t>
  </si>
  <si>
    <t>Catherine</t>
  </si>
  <si>
    <t>Pope</t>
  </si>
  <si>
    <t>Betty</t>
  </si>
  <si>
    <t>Forbes</t>
  </si>
  <si>
    <t>Robins</t>
  </si>
  <si>
    <t>Harrison</t>
  </si>
  <si>
    <t>Clayton</t>
  </si>
  <si>
    <t>Hazel</t>
  </si>
  <si>
    <t>Smart</t>
  </si>
  <si>
    <t>Lesley</t>
  </si>
  <si>
    <t>Watson</t>
  </si>
  <si>
    <t>Esther</t>
  </si>
  <si>
    <t>Oliver</t>
  </si>
  <si>
    <t>Grice</t>
  </si>
  <si>
    <t>Long</t>
  </si>
  <si>
    <t>Appleby</t>
  </si>
  <si>
    <t>Johnny</t>
  </si>
  <si>
    <t>Myers</t>
  </si>
  <si>
    <t>O'brien</t>
  </si>
  <si>
    <t>Mayne</t>
  </si>
  <si>
    <t>Adam</t>
  </si>
  <si>
    <t>Joel</t>
  </si>
  <si>
    <t>Butterworth</t>
  </si>
  <si>
    <t>Karin</t>
  </si>
  <si>
    <t>Patterson</t>
  </si>
  <si>
    <t>Mann</t>
  </si>
  <si>
    <t>Marilyn</t>
  </si>
  <si>
    <t>Wilson</t>
  </si>
  <si>
    <t>Bailey</t>
  </si>
  <si>
    <t>Paula</t>
  </si>
  <si>
    <t>Miles</t>
  </si>
  <si>
    <t>Cindy</t>
  </si>
  <si>
    <t>Fortin</t>
  </si>
  <si>
    <t>Ingram</t>
  </si>
  <si>
    <t>Collins</t>
  </si>
  <si>
    <t>Thom</t>
  </si>
  <si>
    <t>Rainer</t>
  </si>
  <si>
    <t>Pam</t>
  </si>
  <si>
    <t>Cunningham</t>
  </si>
  <si>
    <t>Nick</t>
  </si>
  <si>
    <t>Pemberton</t>
  </si>
  <si>
    <t>Helmer</t>
  </si>
  <si>
    <t>Craddock</t>
  </si>
  <si>
    <t>Graves</t>
  </si>
  <si>
    <t>Eli</t>
  </si>
  <si>
    <t>Julius</t>
  </si>
  <si>
    <t>Owen</t>
  </si>
  <si>
    <t>Hayward</t>
  </si>
  <si>
    <t>Corey</t>
  </si>
  <si>
    <t>Hounslow</t>
  </si>
  <si>
    <t>Helena</t>
  </si>
  <si>
    <t>Watt</t>
  </si>
  <si>
    <t>Isaac</t>
  </si>
  <si>
    <t>Tracy</t>
  </si>
  <si>
    <t>Hayes</t>
  </si>
  <si>
    <t>O'connell</t>
  </si>
  <si>
    <t>Parmar</t>
  </si>
  <si>
    <t>Bryce</t>
  </si>
  <si>
    <t>Verbrugge</t>
  </si>
  <si>
    <t>Debbie</t>
  </si>
  <si>
    <t>Washington</t>
  </si>
  <si>
    <t>Zanette</t>
  </si>
  <si>
    <t>Hughes</t>
  </si>
  <si>
    <t>Joshua</t>
  </si>
  <si>
    <t>Beth</t>
  </si>
  <si>
    <t>Russell</t>
  </si>
  <si>
    <t>Nicol</t>
  </si>
  <si>
    <t>Cumming</t>
  </si>
  <si>
    <t>May</t>
  </si>
  <si>
    <t>West</t>
  </si>
  <si>
    <t>Penner</t>
  </si>
  <si>
    <t>Darling</t>
  </si>
  <si>
    <t>Carkner</t>
  </si>
  <si>
    <t>Jeffery</t>
  </si>
  <si>
    <t>Schmidt</t>
  </si>
  <si>
    <t>Franzen</t>
  </si>
  <si>
    <t>Treena</t>
  </si>
  <si>
    <t>Robertson</t>
  </si>
  <si>
    <t>Ruel</t>
  </si>
  <si>
    <t>Ann-Marie</t>
  </si>
  <si>
    <t>Baron</t>
  </si>
  <si>
    <t>Carson</t>
  </si>
  <si>
    <t>Shelley</t>
  </si>
  <si>
    <t>Downey</t>
  </si>
  <si>
    <t>Meghan</t>
  </si>
  <si>
    <t>Diana</t>
  </si>
  <si>
    <t>Kyla</t>
  </si>
  <si>
    <t>Knowles</t>
  </si>
  <si>
    <t>Stuart</t>
  </si>
  <si>
    <t>Barbara</t>
  </si>
  <si>
    <t>Danielle</t>
  </si>
  <si>
    <t>Lorraine</t>
  </si>
  <si>
    <t>William</t>
  </si>
  <si>
    <t>Plowright</t>
  </si>
  <si>
    <t>Boyer</t>
  </si>
  <si>
    <t>Marcel</t>
  </si>
  <si>
    <t>Kurtis</t>
  </si>
  <si>
    <t>Wall</t>
  </si>
  <si>
    <t>Raymond</t>
  </si>
  <si>
    <t>Marlene</t>
  </si>
  <si>
    <t>Hebert</t>
  </si>
  <si>
    <t>Leishman</t>
  </si>
  <si>
    <t>Maggie</t>
  </si>
  <si>
    <t>Trina</t>
  </si>
  <si>
    <t>Whittaker</t>
  </si>
  <si>
    <t>Glenn</t>
  </si>
  <si>
    <t>Terri</t>
  </si>
  <si>
    <t>Hyatt</t>
  </si>
  <si>
    <t>Sampson</t>
  </si>
  <si>
    <t>Ramsay</t>
  </si>
  <si>
    <t>Trudy</t>
  </si>
  <si>
    <t>Wesley</t>
  </si>
  <si>
    <t>Muir</t>
  </si>
  <si>
    <t>Zukowski</t>
  </si>
  <si>
    <t>Mahoney</t>
  </si>
  <si>
    <t>Nour</t>
  </si>
  <si>
    <t>Herb</t>
  </si>
  <si>
    <t>Pond</t>
  </si>
  <si>
    <t>Fitzpatrick</t>
  </si>
  <si>
    <t>Forster</t>
  </si>
  <si>
    <t>Sheila</t>
  </si>
  <si>
    <t>Coyne</t>
  </si>
  <si>
    <t>Gould</t>
  </si>
  <si>
    <t>Willis</t>
  </si>
  <si>
    <t>Anne</t>
  </si>
  <si>
    <t>Jean</t>
  </si>
  <si>
    <t>John C</t>
  </si>
  <si>
    <t>Doreen</t>
  </si>
  <si>
    <t>Quesnel</t>
  </si>
  <si>
    <t>Waters</t>
  </si>
  <si>
    <t>Mckelvie</t>
  </si>
  <si>
    <t>Chad</t>
  </si>
  <si>
    <t>Michael J</t>
  </si>
  <si>
    <t>Lowndes</t>
  </si>
  <si>
    <t>Palmer</t>
  </si>
  <si>
    <t>Cherry</t>
  </si>
  <si>
    <t>Hordyk</t>
  </si>
  <si>
    <t>Richmond</t>
  </si>
  <si>
    <t>Brodie</t>
  </si>
  <si>
    <t>Chen</t>
  </si>
  <si>
    <t>Au</t>
  </si>
  <si>
    <t>Wolfe</t>
  </si>
  <si>
    <t>Yung</t>
  </si>
  <si>
    <t>Wong</t>
  </si>
  <si>
    <t>Melissa</t>
  </si>
  <si>
    <t>Zhang</t>
  </si>
  <si>
    <t>Othman</t>
  </si>
  <si>
    <t>Ho</t>
  </si>
  <si>
    <t>Awan</t>
  </si>
  <si>
    <t>Chung</t>
  </si>
  <si>
    <t>Farah</t>
  </si>
  <si>
    <t>Morel</t>
  </si>
  <si>
    <t>Weaver</t>
  </si>
  <si>
    <t>Boyce</t>
  </si>
  <si>
    <t>Sam</t>
  </si>
  <si>
    <t>Murdock</t>
  </si>
  <si>
    <t>Haynes</t>
  </si>
  <si>
    <t>Plant</t>
  </si>
  <si>
    <t>Nathalie</t>
  </si>
  <si>
    <t>Chambers</t>
  </si>
  <si>
    <t>Harper</t>
  </si>
  <si>
    <t>Basil</t>
  </si>
  <si>
    <t>Langevin</t>
  </si>
  <si>
    <t>Neufeld</t>
  </si>
  <si>
    <t>Kathleen</t>
  </si>
  <si>
    <t>Burton</t>
  </si>
  <si>
    <t>Gregory</t>
  </si>
  <si>
    <t>Vernon</t>
  </si>
  <si>
    <t>Pollard</t>
  </si>
  <si>
    <t>Lockwood</t>
  </si>
  <si>
    <t>Jonathon</t>
  </si>
  <si>
    <t>Luke</t>
  </si>
  <si>
    <t>Norrie</t>
  </si>
  <si>
    <t>Flynn</t>
  </si>
  <si>
    <t>Cannon</t>
  </si>
  <si>
    <t>Kristine</t>
  </si>
  <si>
    <t>Fletcher</t>
  </si>
  <si>
    <t>Holt</t>
  </si>
  <si>
    <t>Alton</t>
  </si>
  <si>
    <t>Toth</t>
  </si>
  <si>
    <t>Rowe</t>
  </si>
  <si>
    <t>Donna</t>
  </si>
  <si>
    <t>Darren</t>
  </si>
  <si>
    <t>Dianne</t>
  </si>
  <si>
    <t>Cheryl</t>
  </si>
  <si>
    <t>Warren</t>
  </si>
  <si>
    <t>Moore</t>
  </si>
  <si>
    <t>Horner</t>
  </si>
  <si>
    <t>Dalzell</t>
  </si>
  <si>
    <t>Emery</t>
  </si>
  <si>
    <t>Rich</t>
  </si>
  <si>
    <t>Braun</t>
  </si>
  <si>
    <t>Tammy</t>
  </si>
  <si>
    <t>Sidney</t>
  </si>
  <si>
    <t>Cliff</t>
  </si>
  <si>
    <t>Sara</t>
  </si>
  <si>
    <t>Cam</t>
  </si>
  <si>
    <t>Silverton</t>
  </si>
  <si>
    <t>Mills</t>
  </si>
  <si>
    <t>Clarence</t>
  </si>
  <si>
    <t>Main</t>
  </si>
  <si>
    <t>Arlene</t>
  </si>
  <si>
    <t>Knott</t>
  </si>
  <si>
    <t>Madeleine</t>
  </si>
  <si>
    <t>Marshall</t>
  </si>
  <si>
    <t>Sophie</t>
  </si>
  <si>
    <t>Gladys</t>
  </si>
  <si>
    <t>Calvin</t>
  </si>
  <si>
    <t>Laura</t>
  </si>
  <si>
    <t>Genevieve</t>
  </si>
  <si>
    <t>Briere</t>
  </si>
  <si>
    <t>Fraser</t>
  </si>
  <si>
    <t>Lemaire</t>
  </si>
  <si>
    <t>York</t>
  </si>
  <si>
    <t>Carolyn</t>
  </si>
  <si>
    <t>Christensen</t>
  </si>
  <si>
    <t>Lovatt</t>
  </si>
  <si>
    <t>Jenna</t>
  </si>
  <si>
    <t>Andersen</t>
  </si>
  <si>
    <t>Lauren</t>
  </si>
  <si>
    <t>Greenlaw</t>
  </si>
  <si>
    <t>Pettingill</t>
  </si>
  <si>
    <t>French</t>
  </si>
  <si>
    <t>Christina</t>
  </si>
  <si>
    <t>Addison</t>
  </si>
  <si>
    <t>Hans</t>
  </si>
  <si>
    <t>Adrien</t>
  </si>
  <si>
    <t>Byrne</t>
  </si>
  <si>
    <t>Lynn</t>
  </si>
  <si>
    <t>Kennedy</t>
  </si>
  <si>
    <t>Keenan</t>
  </si>
  <si>
    <t>Nina</t>
  </si>
  <si>
    <t>Preston</t>
  </si>
  <si>
    <t>Davison</t>
  </si>
  <si>
    <t>Holmes</t>
  </si>
  <si>
    <t>Pinnell</t>
  </si>
  <si>
    <t>Parker</t>
  </si>
  <si>
    <t>Locke</t>
  </si>
  <si>
    <t>Mccallum</t>
  </si>
  <si>
    <t>Gordie</t>
  </si>
  <si>
    <t>Hogg</t>
  </si>
  <si>
    <t>Harry</t>
  </si>
  <si>
    <t>Bains</t>
  </si>
  <si>
    <t>Rochelle</t>
  </si>
  <si>
    <t>Wil</t>
  </si>
  <si>
    <t>Waddington</t>
  </si>
  <si>
    <t>Allison</t>
  </si>
  <si>
    <t>Patton</t>
  </si>
  <si>
    <t>Drysdale</t>
  </si>
  <si>
    <t>Sebastian</t>
  </si>
  <si>
    <t>Raman</t>
  </si>
  <si>
    <t>Saini</t>
  </si>
  <si>
    <t>Philip</t>
  </si>
  <si>
    <t>June</t>
  </si>
  <si>
    <t>Ramon</t>
  </si>
  <si>
    <t>Jody</t>
  </si>
  <si>
    <t>Toor</t>
  </si>
  <si>
    <t>Becky</t>
  </si>
  <si>
    <t>Bridge</t>
  </si>
  <si>
    <t>Tapley</t>
  </si>
  <si>
    <t>Zheng</t>
  </si>
  <si>
    <t>Pawar</t>
  </si>
  <si>
    <t>Kinney</t>
  </si>
  <si>
    <t>Nav</t>
  </si>
  <si>
    <t>Samuel</t>
  </si>
  <si>
    <t>Gagne</t>
  </si>
  <si>
    <t>Peggy</t>
  </si>
  <si>
    <t>Alexander</t>
  </si>
  <si>
    <t>Graziano</t>
  </si>
  <si>
    <t>Leroy</t>
  </si>
  <si>
    <t>Ewald</t>
  </si>
  <si>
    <t>Frenette</t>
  </si>
  <si>
    <t>Zimmerman</t>
  </si>
  <si>
    <t>Downie</t>
  </si>
  <si>
    <t>Stella</t>
  </si>
  <si>
    <t>Lynne</t>
  </si>
  <si>
    <t>Maryann</t>
  </si>
  <si>
    <t>Freeman</t>
  </si>
  <si>
    <t>Yvonne</t>
  </si>
  <si>
    <t>Sawyer</t>
  </si>
  <si>
    <t>Bev</t>
  </si>
  <si>
    <t>Benson</t>
  </si>
  <si>
    <t>Thea</t>
  </si>
  <si>
    <t>Butler</t>
  </si>
  <si>
    <t>Donovan</t>
  </si>
  <si>
    <t>Mcpherson</t>
  </si>
  <si>
    <t>Rachelle</t>
  </si>
  <si>
    <t>Faith</t>
  </si>
  <si>
    <t>Pearson</t>
  </si>
  <si>
    <t>Sim</t>
  </si>
  <si>
    <t>Harding</t>
  </si>
  <si>
    <t>Leona</t>
  </si>
  <si>
    <t>Chan</t>
  </si>
  <si>
    <t>Imtiaz</t>
  </si>
  <si>
    <t>Carr</t>
  </si>
  <si>
    <t>Boyle</t>
  </si>
  <si>
    <t>Pete</t>
  </si>
  <si>
    <t>Swanson</t>
  </si>
  <si>
    <t>Norris</t>
  </si>
  <si>
    <t>Alvin</t>
  </si>
  <si>
    <t>Breen</t>
  </si>
  <si>
    <t>Ouellette</t>
  </si>
  <si>
    <t>Jeanette</t>
  </si>
  <si>
    <t>Ashe</t>
  </si>
  <si>
    <t>Nardi</t>
  </si>
  <si>
    <t>Grace</t>
  </si>
  <si>
    <t>Mackinnon</t>
  </si>
  <si>
    <t>Param</t>
  </si>
  <si>
    <t>Nijjar</t>
  </si>
  <si>
    <t>Orr</t>
  </si>
  <si>
    <t>Boldt</t>
  </si>
  <si>
    <t>Elaine</t>
  </si>
  <si>
    <t>Redmond</t>
  </si>
  <si>
    <t>Rosa</t>
  </si>
  <si>
    <t>Lina</t>
  </si>
  <si>
    <t>Mauro</t>
  </si>
  <si>
    <t>Francis</t>
  </si>
  <si>
    <t>Bowen</t>
  </si>
  <si>
    <t>Dominic</t>
  </si>
  <si>
    <t>Marlo</t>
  </si>
  <si>
    <t>Amie</t>
  </si>
  <si>
    <t>Peacock</t>
  </si>
  <si>
    <t>Rankin</t>
  </si>
  <si>
    <t>Bulmer</t>
  </si>
  <si>
    <t>Mckee</t>
  </si>
  <si>
    <t>Victor</t>
  </si>
  <si>
    <t>Fehr</t>
  </si>
  <si>
    <t>Kari</t>
  </si>
  <si>
    <t>Teresa</t>
  </si>
  <si>
    <t>Brewer</t>
  </si>
  <si>
    <t>Tucker</t>
  </si>
  <si>
    <t>Vance</t>
  </si>
  <si>
    <t>Marianne</t>
  </si>
  <si>
    <t>Brendan</t>
  </si>
  <si>
    <t>Fuentes</t>
  </si>
  <si>
    <t>Dell</t>
  </si>
  <si>
    <t>Krista</t>
  </si>
  <si>
    <t>Gardiner</t>
  </si>
  <si>
    <t>Julia</t>
  </si>
  <si>
    <t>Pinto</t>
  </si>
  <si>
    <t>Braybrook</t>
  </si>
  <si>
    <t>Shea</t>
  </si>
  <si>
    <t>Sid</t>
  </si>
  <si>
    <t>Damian</t>
  </si>
  <si>
    <t>Lemon</t>
  </si>
  <si>
    <t>Marino</t>
  </si>
  <si>
    <t>Fran</t>
  </si>
  <si>
    <t>Gage</t>
  </si>
  <si>
    <t>Booth</t>
  </si>
  <si>
    <t>Sharon</t>
  </si>
  <si>
    <t>Snider</t>
  </si>
  <si>
    <t>Cassidy</t>
  </si>
  <si>
    <t>Jensen</t>
  </si>
  <si>
    <t>Lau</t>
  </si>
  <si>
    <t>Mcharg</t>
  </si>
  <si>
    <t>Alavi</t>
  </si>
  <si>
    <t>Amir</t>
  </si>
  <si>
    <t>Eileen</t>
  </si>
  <si>
    <t>Culver</t>
  </si>
  <si>
    <t>Walker</t>
  </si>
  <si>
    <t>Ford</t>
  </si>
  <si>
    <t>Forsyth</t>
  </si>
  <si>
    <t>Ladner</t>
  </si>
  <si>
    <t>Lopez</t>
  </si>
  <si>
    <t>Rush</t>
  </si>
  <si>
    <t>Megan</t>
  </si>
  <si>
    <t>Darryl</t>
  </si>
  <si>
    <t>Ernie</t>
  </si>
  <si>
    <t>Michele</t>
  </si>
  <si>
    <t>Partridge</t>
  </si>
  <si>
    <t>Manning</t>
  </si>
  <si>
    <t>Fiona</t>
  </si>
  <si>
    <t>Crozier</t>
  </si>
  <si>
    <t>Meyer</t>
  </si>
  <si>
    <t>Lindsay</t>
  </si>
  <si>
    <t>Cobb</t>
  </si>
  <si>
    <t>Kerry</t>
  </si>
  <si>
    <t>Angie</t>
  </si>
  <si>
    <t>Lyons</t>
  </si>
  <si>
    <t>Ivan</t>
  </si>
  <si>
    <t>Marnie</t>
  </si>
  <si>
    <t>Brenner</t>
  </si>
  <si>
    <t>Colborne</t>
  </si>
  <si>
    <t>Justin</t>
  </si>
  <si>
    <t>Janisse</t>
  </si>
  <si>
    <t>Ronald</t>
  </si>
  <si>
    <t>Adrian</t>
  </si>
  <si>
    <t>Vincent</t>
  </si>
  <si>
    <t>Stacey</t>
  </si>
  <si>
    <t>Boyko</t>
  </si>
  <si>
    <t>Roth</t>
  </si>
  <si>
    <t>Penny</t>
  </si>
  <si>
    <t>Cote</t>
  </si>
  <si>
    <t>Deluca</t>
  </si>
  <si>
    <t>Powell</t>
  </si>
  <si>
    <t>Clint</t>
  </si>
  <si>
    <t>Newell</t>
  </si>
  <si>
    <t>Moon</t>
  </si>
  <si>
    <t>Maley</t>
  </si>
  <si>
    <t>Holman</t>
  </si>
  <si>
    <t>Coates</t>
  </si>
  <si>
    <t>Bishop</t>
  </si>
  <si>
    <t>Kirby</t>
  </si>
  <si>
    <t>Bertrand</t>
  </si>
  <si>
    <t>Diane</t>
  </si>
  <si>
    <t>Hugh</t>
  </si>
  <si>
    <t>Davidson</t>
  </si>
  <si>
    <t>Dixon</t>
  </si>
  <si>
    <t>Mel</t>
  </si>
  <si>
    <t>Cory</t>
  </si>
  <si>
    <t>Mcneill</t>
  </si>
  <si>
    <t>Adamson</t>
  </si>
  <si>
    <t>Boucher</t>
  </si>
  <si>
    <t>Walter</t>
  </si>
  <si>
    <t>Tierney</t>
  </si>
  <si>
    <t>Henny</t>
  </si>
  <si>
    <t>Farrell</t>
  </si>
  <si>
    <t>Cathcart</t>
  </si>
  <si>
    <t>Marty</t>
  </si>
  <si>
    <t>Gibbons</t>
  </si>
  <si>
    <t>Eugene</t>
  </si>
  <si>
    <t>Rene</t>
  </si>
  <si>
    <t>Talbot</t>
  </si>
  <si>
    <t>Arbour</t>
  </si>
  <si>
    <t>Hardy</t>
  </si>
  <si>
    <t>Ellis</t>
  </si>
  <si>
    <t>Nicholson</t>
  </si>
  <si>
    <t>Waddell</t>
  </si>
  <si>
    <t>Dodd</t>
  </si>
  <si>
    <t>Gay</t>
  </si>
  <si>
    <t>Schnider</t>
  </si>
  <si>
    <t>Lee-Anne</t>
  </si>
  <si>
    <t>Empey</t>
  </si>
  <si>
    <t>Kirk</t>
  </si>
  <si>
    <t>Alan</t>
  </si>
  <si>
    <t>Mccutcheon</t>
  </si>
  <si>
    <t>Gonzales</t>
  </si>
  <si>
    <t>Roy</t>
  </si>
  <si>
    <t>Summers</t>
  </si>
  <si>
    <t>Vanessa</t>
  </si>
  <si>
    <t>Leanne</t>
  </si>
  <si>
    <t>Salter</t>
  </si>
  <si>
    <t>Stanley</t>
  </si>
  <si>
    <t>Melanson</t>
  </si>
  <si>
    <t>Kitts</t>
  </si>
  <si>
    <t>Poirier</t>
  </si>
  <si>
    <t>Fleming</t>
  </si>
  <si>
    <t>Monteith</t>
  </si>
  <si>
    <t>Bush</t>
  </si>
  <si>
    <t>Anita</t>
  </si>
  <si>
    <t>Hiebert</t>
  </si>
  <si>
    <t>Kitt</t>
  </si>
  <si>
    <t>Fitzgerald</t>
  </si>
  <si>
    <t>Andrew A</t>
  </si>
  <si>
    <t>Lennox</t>
  </si>
  <si>
    <t>Bergman</t>
  </si>
  <si>
    <t>Johanne</t>
  </si>
  <si>
    <t>Sal</t>
  </si>
  <si>
    <t>Vivian</t>
  </si>
  <si>
    <t>Mcmahon</t>
  </si>
  <si>
    <t>Justine</t>
  </si>
  <si>
    <t>Laird</t>
  </si>
  <si>
    <t>Jill</t>
  </si>
  <si>
    <t>Grenier</t>
  </si>
  <si>
    <t>Schaffer</t>
  </si>
  <si>
    <t>Rice</t>
  </si>
  <si>
    <t>Carla</t>
  </si>
  <si>
    <t>Barrett</t>
  </si>
  <si>
    <t>Sally</t>
  </si>
  <si>
    <t>Josh</t>
  </si>
  <si>
    <t>Maureen</t>
  </si>
  <si>
    <t>Turner</t>
  </si>
  <si>
    <t>Saunders</t>
  </si>
  <si>
    <t>Gale</t>
  </si>
  <si>
    <t>Burger</t>
  </si>
  <si>
    <t>Maja</t>
  </si>
  <si>
    <t>Mick</t>
  </si>
  <si>
    <t>Rhodes</t>
  </si>
  <si>
    <t>Lajeunesse</t>
  </si>
  <si>
    <t>Bateman</t>
  </si>
  <si>
    <t>Beddows</t>
  </si>
  <si>
    <t>Belford</t>
  </si>
  <si>
    <t>Powers</t>
  </si>
  <si>
    <t>Stan</t>
  </si>
  <si>
    <t>Savage</t>
  </si>
  <si>
    <t>Dunn</t>
  </si>
  <si>
    <t>Karl</t>
  </si>
  <si>
    <t>Doherty</t>
  </si>
  <si>
    <t>Noble</t>
  </si>
  <si>
    <t>Denis</t>
  </si>
  <si>
    <t>Lake</t>
  </si>
  <si>
    <t>Cody</t>
  </si>
  <si>
    <t>Pineault</t>
  </si>
  <si>
    <t>Silva</t>
  </si>
  <si>
    <t>Clifford</t>
  </si>
  <si>
    <t>Matheson</t>
  </si>
  <si>
    <t>Suzanne</t>
  </si>
  <si>
    <t>Emerson</t>
  </si>
  <si>
    <t>Louise</t>
  </si>
  <si>
    <t>Mcinnis</t>
  </si>
  <si>
    <t>Veitch</t>
  </si>
  <si>
    <t>Lance</t>
  </si>
  <si>
    <t>Robyn</t>
  </si>
  <si>
    <t>Leigh</t>
  </si>
  <si>
    <t>Foster</t>
  </si>
  <si>
    <t>Andrews</t>
  </si>
  <si>
    <t>Harold</t>
  </si>
  <si>
    <t>Ashton</t>
  </si>
  <si>
    <t>Pinkney</t>
  </si>
  <si>
    <t>Ralph</t>
  </si>
  <si>
    <t>Byers</t>
  </si>
  <si>
    <t>Ernest</t>
  </si>
  <si>
    <t>GaÔøΩÔøΩtan</t>
  </si>
  <si>
    <t>Normand</t>
  </si>
  <si>
    <t>Councillor at Large</t>
  </si>
  <si>
    <t>StÔøΩÔøΩphane</t>
  </si>
  <si>
    <t>Louis</t>
  </si>
  <si>
    <t>Ricky</t>
  </si>
  <si>
    <t>Rachel</t>
  </si>
  <si>
    <t>Maxime</t>
  </si>
  <si>
    <t>Luc</t>
  </si>
  <si>
    <t>Gaston</t>
  </si>
  <si>
    <t>JosÔøΩÔøΩe</t>
  </si>
  <si>
    <t>Jean-Guy</t>
  </si>
  <si>
    <t>Gilles</t>
  </si>
  <si>
    <t>Serge</t>
  </si>
  <si>
    <t>Hector</t>
  </si>
  <si>
    <t>Ronnie</t>
  </si>
  <si>
    <t>Francine</t>
  </si>
  <si>
    <t>Donald</t>
  </si>
  <si>
    <t>Jean-Pierre</t>
  </si>
  <si>
    <t>Clay</t>
  </si>
  <si>
    <t>Arthur</t>
  </si>
  <si>
    <t>Paige</t>
  </si>
  <si>
    <t>John D.</t>
  </si>
  <si>
    <t>Hampton</t>
  </si>
  <si>
    <t>Harvey</t>
  </si>
  <si>
    <t>Winston</t>
  </si>
  <si>
    <t>AndrÔøΩÔøΩ</t>
  </si>
  <si>
    <t>Michel</t>
  </si>
  <si>
    <t>Jules</t>
  </si>
  <si>
    <t>Tracey</t>
  </si>
  <si>
    <t>Erica</t>
  </si>
  <si>
    <t>Jimmy</t>
  </si>
  <si>
    <t>Gerard</t>
  </si>
  <si>
    <t>Claude</t>
  </si>
  <si>
    <t>JolÔøΩÔøΩne</t>
  </si>
  <si>
    <t>Isabelle</t>
  </si>
  <si>
    <t>Joey</t>
  </si>
  <si>
    <t>Salisbury</t>
  </si>
  <si>
    <t>Sheldon</t>
  </si>
  <si>
    <t>Stacy</t>
  </si>
  <si>
    <t>Lois</t>
  </si>
  <si>
    <t>Marc</t>
  </si>
  <si>
    <t>Woodstock</t>
  </si>
  <si>
    <t>Mireille</t>
  </si>
  <si>
    <t>Elizabeth (Liz)</t>
  </si>
  <si>
    <t>Howard</t>
  </si>
  <si>
    <t>Lucie</t>
  </si>
  <si>
    <t>Michael G.</t>
  </si>
  <si>
    <t>JoÔøΩÔøΩl</t>
  </si>
  <si>
    <t>RÔøΩÔøΩjean</t>
  </si>
  <si>
    <t>Vicky</t>
  </si>
  <si>
    <t>Jean-Claude</t>
  </si>
  <si>
    <t>Conrad</t>
  </si>
  <si>
    <t>Marco</t>
  </si>
  <si>
    <t>Florence</t>
  </si>
  <si>
    <t>Kevin J.</t>
  </si>
  <si>
    <t>Pierre</t>
  </si>
  <si>
    <t>Maurice</t>
  </si>
  <si>
    <t>Benoit</t>
  </si>
  <si>
    <t>LÔøΩÔøΩandre</t>
  </si>
  <si>
    <t>Michael J.</t>
  </si>
  <si>
    <t>Gino</t>
  </si>
  <si>
    <t>John S.</t>
  </si>
  <si>
    <t>Loretta</t>
  </si>
  <si>
    <t>James (Jim)</t>
  </si>
  <si>
    <t>Reg</t>
  </si>
  <si>
    <t>Bradley</t>
  </si>
  <si>
    <t>Crystal</t>
  </si>
  <si>
    <t>Derrick</t>
  </si>
  <si>
    <t>Shaun</t>
  </si>
  <si>
    <t>Lise</t>
  </si>
  <si>
    <t>Billy</t>
  </si>
  <si>
    <t>Annie</t>
  </si>
  <si>
    <t>France</t>
  </si>
  <si>
    <t>Sheryl</t>
  </si>
  <si>
    <t>Rino</t>
  </si>
  <si>
    <t>Lloyd</t>
  </si>
  <si>
    <t>Georges</t>
  </si>
  <si>
    <t>Reginald</t>
  </si>
  <si>
    <t>Albert</t>
  </si>
  <si>
    <t>Christian</t>
  </si>
  <si>
    <t>Yvon</t>
  </si>
  <si>
    <t>Jocelyne</t>
  </si>
  <si>
    <t>Christy</t>
  </si>
  <si>
    <t>Marg</t>
  </si>
  <si>
    <t>Jamieson</t>
  </si>
  <si>
    <t>Tanner</t>
  </si>
  <si>
    <t>Vic</t>
  </si>
  <si>
    <t>Robert (Bob)</t>
  </si>
  <si>
    <t>Chantal</t>
  </si>
  <si>
    <t>Carole</t>
  </si>
  <si>
    <t>Pascal</t>
  </si>
  <si>
    <t>Alain</t>
  </si>
  <si>
    <t>Chrissy</t>
  </si>
  <si>
    <t>Phyllis</t>
  </si>
  <si>
    <t>Nathan</t>
  </si>
  <si>
    <t>William (Bill)</t>
  </si>
  <si>
    <t>Natalie</t>
  </si>
  <si>
    <t>Sabine</t>
  </si>
  <si>
    <t>Joanne</t>
  </si>
  <si>
    <t>Timothy</t>
  </si>
  <si>
    <t>Ginette</t>
  </si>
  <si>
    <t>Jean-Paul</t>
  </si>
  <si>
    <t>Christa</t>
  </si>
  <si>
    <t>Lorne</t>
  </si>
  <si>
    <t>StÔøΩÔøΩphanie</t>
  </si>
  <si>
    <t>Eleanor</t>
  </si>
  <si>
    <t>Jocelyn</t>
  </si>
  <si>
    <t>Sheena</t>
  </si>
  <si>
    <t>Phillip</t>
  </si>
  <si>
    <t>Cecil</t>
  </si>
  <si>
    <t>Jankov</t>
  </si>
  <si>
    <t>McMurray</t>
  </si>
  <si>
    <t>Beck</t>
  </si>
  <si>
    <t>Carroll</t>
  </si>
  <si>
    <t>MacIntyre</t>
  </si>
  <si>
    <t>Driscoll</t>
  </si>
  <si>
    <t>MacKinnon</t>
  </si>
  <si>
    <t>Charlene</t>
  </si>
  <si>
    <t>McCabe</t>
  </si>
  <si>
    <t>Cornwall</t>
  </si>
  <si>
    <t>McCourt</t>
  </si>
  <si>
    <t>MacIsaac</t>
  </si>
  <si>
    <t>Stratford</t>
  </si>
  <si>
    <t>MacDonald</t>
  </si>
  <si>
    <t>Ogden</t>
  </si>
  <si>
    <t>Clow</t>
  </si>
  <si>
    <t>Gallant</t>
  </si>
  <si>
    <t>Snow</t>
  </si>
  <si>
    <t>McMahon</t>
  </si>
  <si>
    <t>Steele</t>
  </si>
  <si>
    <t>Munro</t>
  </si>
  <si>
    <t>Doyle</t>
  </si>
  <si>
    <t>MacFarlane</t>
  </si>
  <si>
    <t>McGrath</t>
  </si>
  <si>
    <t>Brendon</t>
  </si>
  <si>
    <t>Jenkins</t>
  </si>
  <si>
    <t>Ajax2022 mayor99</t>
  </si>
  <si>
    <t>Ajax</t>
  </si>
  <si>
    <t>Augustine</t>
  </si>
  <si>
    <t>mayor</t>
  </si>
  <si>
    <t>Association of Municipalities of Ontario</t>
  </si>
  <si>
    <t>Ontario</t>
  </si>
  <si>
    <t>Collier</t>
  </si>
  <si>
    <t>Hubble</t>
  </si>
  <si>
    <t>Reader</t>
  </si>
  <si>
    <t>Ajax2022 regional councillor1</t>
  </si>
  <si>
    <t>Intab</t>
  </si>
  <si>
    <t>regional councillor</t>
  </si>
  <si>
    <t>Crawford</t>
  </si>
  <si>
    <t>Ajax2022 councillor1</t>
  </si>
  <si>
    <t>Andras</t>
  </si>
  <si>
    <t>Adaikkalam</t>
  </si>
  <si>
    <t>councillor</t>
  </si>
  <si>
    <t>Arshad</t>
  </si>
  <si>
    <t>Tyler-Morin</t>
  </si>
  <si>
    <t>Ajax2022 regional councillor2</t>
  </si>
  <si>
    <t>Bashir</t>
  </si>
  <si>
    <t>Jagmohan</t>
  </si>
  <si>
    <t>Sterling</t>
  </si>
  <si>
    <t>Ajax2022 councillor2</t>
  </si>
  <si>
    <t>Estaris</t>
  </si>
  <si>
    <t>Selladurai</t>
  </si>
  <si>
    <t>Jeyakumaran</t>
  </si>
  <si>
    <t>Ashmeed</t>
  </si>
  <si>
    <t>Khan</t>
  </si>
  <si>
    <t>Azhar</t>
  </si>
  <si>
    <t>Ajax2022 regional councillor3</t>
  </si>
  <si>
    <t>Corrigan</t>
  </si>
  <si>
    <t>Dies</t>
  </si>
  <si>
    <t>Ajax2022 councillor3</t>
  </si>
  <si>
    <t>Bower</t>
  </si>
  <si>
    <t>Liliane Niyongabo</t>
  </si>
  <si>
    <t>Kisoro</t>
  </si>
  <si>
    <t>North Glengarry2022 mayor99</t>
  </si>
  <si>
    <t>North Glengarry</t>
  </si>
  <si>
    <t>North Glengarry2022 deputy mayor99</t>
  </si>
  <si>
    <t>Carma</t>
  </si>
  <si>
    <t>deputy mayor</t>
  </si>
  <si>
    <t>North Glengarry2022 councillor at large99</t>
  </si>
  <si>
    <t>Massie</t>
  </si>
  <si>
    <t>councillor at large</t>
  </si>
  <si>
    <t>North Glengarry2022 councillorLochiel</t>
  </si>
  <si>
    <t>Caddell</t>
  </si>
  <si>
    <t>Lochiel</t>
  </si>
  <si>
    <t>North Glengarry2022 councillorKenyon</t>
  </si>
  <si>
    <t>Manley</t>
  </si>
  <si>
    <t>Kenyon</t>
  </si>
  <si>
    <t>Valiquet</t>
  </si>
  <si>
    <t>North Glengarry2022 councillorAlexandria</t>
  </si>
  <si>
    <t>Madden</t>
  </si>
  <si>
    <t>Alexandria</t>
  </si>
  <si>
    <t>North Glengarry2022 councillorMaxville</t>
  </si>
  <si>
    <t>Maxville</t>
  </si>
  <si>
    <t>Rita Eliza</t>
  </si>
  <si>
    <t>DeNobriga</t>
  </si>
  <si>
    <t>The North Shore2022 councillor3</t>
  </si>
  <si>
    <t>The North Shore</t>
  </si>
  <si>
    <t>Melody</t>
  </si>
  <si>
    <t>The North Shore2022 mayor99</t>
  </si>
  <si>
    <t>Moor</t>
  </si>
  <si>
    <t>The North Shore2022 councillor at large99</t>
  </si>
  <si>
    <t>The North Shore2022 councillor2</t>
  </si>
  <si>
    <t>Menard</t>
  </si>
  <si>
    <t>The North Shore2022 councillor1</t>
  </si>
  <si>
    <t>Roach</t>
  </si>
  <si>
    <t>Welburn</t>
  </si>
  <si>
    <t>New Tecumseth2022 mayor99</t>
  </si>
  <si>
    <t>New Tecumseth</t>
  </si>
  <si>
    <t>Norcross</t>
  </si>
  <si>
    <t>Jebb</t>
  </si>
  <si>
    <t>Veltri</t>
  </si>
  <si>
    <t>New Tecumseth2022 deputy mayor99</t>
  </si>
  <si>
    <t>MacLellan</t>
  </si>
  <si>
    <t>Ghobrial</t>
  </si>
  <si>
    <t>New Tecumseth2022 councillor1</t>
  </si>
  <si>
    <t>Noye</t>
  </si>
  <si>
    <t>Rapin</t>
  </si>
  <si>
    <t>Terrina</t>
  </si>
  <si>
    <t>Aemelia</t>
  </si>
  <si>
    <t>OÔøΩÔøΩÔøΩCallaghan</t>
  </si>
  <si>
    <t>New Tecumseth2022 councillor2</t>
  </si>
  <si>
    <t>Gabrek</t>
  </si>
  <si>
    <t>Bowers</t>
  </si>
  <si>
    <t>Clements</t>
  </si>
  <si>
    <t>Jaison</t>
  </si>
  <si>
    <t>Waldman</t>
  </si>
  <si>
    <t>New Tecumseth2022 councillor3</t>
  </si>
  <si>
    <t>Mortimer</t>
  </si>
  <si>
    <t>New Tecumseth2022 councillor4</t>
  </si>
  <si>
    <t>Masters</t>
  </si>
  <si>
    <t>Ashlie</t>
  </si>
  <si>
    <t>Drake</t>
  </si>
  <si>
    <t>New Tecumseth2022 councillor5</t>
  </si>
  <si>
    <t>Biss</t>
  </si>
  <si>
    <t>Phekoo</t>
  </si>
  <si>
    <t>New Tecumseth2022 councillor6</t>
  </si>
  <si>
    <t>Kowalinski</t>
  </si>
  <si>
    <t>Kyte</t>
  </si>
  <si>
    <t>New Tecumseth2022 councillor7</t>
  </si>
  <si>
    <t>Shira Harrison</t>
  </si>
  <si>
    <t>McIntyre</t>
  </si>
  <si>
    <t>Bonney</t>
  </si>
  <si>
    <t>Feiner</t>
  </si>
  <si>
    <t>Barbati</t>
  </si>
  <si>
    <t>New Tecumseth2022 councillor8</t>
  </si>
  <si>
    <t>Lacey</t>
  </si>
  <si>
    <t>Jacks</t>
  </si>
  <si>
    <t>Jess</t>
  </si>
  <si>
    <t>Prothero</t>
  </si>
  <si>
    <t>Mississippi Mills2022 mayor99</t>
  </si>
  <si>
    <t>Mississippi Mills</t>
  </si>
  <si>
    <t>Mississippi Mills2022 deputy mayor99</t>
  </si>
  <si>
    <t>Rickey</t>
  </si>
  <si>
    <t>Minnille</t>
  </si>
  <si>
    <t>Watters</t>
  </si>
  <si>
    <t>Hinks</t>
  </si>
  <si>
    <t>Mississippi Mills2022 councillorAlmonte</t>
  </si>
  <si>
    <t>Dalgity</t>
  </si>
  <si>
    <t>Almonte</t>
  </si>
  <si>
    <t>Maydan</t>
  </si>
  <si>
    <t>Mary Lou</t>
  </si>
  <si>
    <t>Souter</t>
  </si>
  <si>
    <t>Torrance</t>
  </si>
  <si>
    <t>Mississippi Mills2022 councillorPakenham</t>
  </si>
  <si>
    <t>Denzil Denny</t>
  </si>
  <si>
    <t>Pakenham</t>
  </si>
  <si>
    <t>Mississippi Mills2022 councillorRamsay</t>
  </si>
  <si>
    <t>Vicki</t>
  </si>
  <si>
    <t>Lowe</t>
  </si>
  <si>
    <t>Guerard</t>
  </si>
  <si>
    <t>Amherstburg2022 mayor99</t>
  </si>
  <si>
    <t>Amherstburg</t>
  </si>
  <si>
    <t>Cerasa</t>
  </si>
  <si>
    <t>Laframboise</t>
  </si>
  <si>
    <t>Prue</t>
  </si>
  <si>
    <t>Rozankovic</t>
  </si>
  <si>
    <t>Amherstburg2022 deputy mayor99</t>
  </si>
  <si>
    <t>Gibb</t>
  </si>
  <si>
    <t>Sanson</t>
  </si>
  <si>
    <t>Amherstburg2022 councillor99</t>
  </si>
  <si>
    <t>Allaire</t>
  </si>
  <si>
    <t>Lawrence (Larry)</t>
  </si>
  <si>
    <t>Amlin</t>
  </si>
  <si>
    <t>Lucas</t>
  </si>
  <si>
    <t>Argoselo</t>
  </si>
  <si>
    <t>Courtney</t>
  </si>
  <si>
    <t>Linden</t>
  </si>
  <si>
    <t>Crain</t>
  </si>
  <si>
    <t>Frank Di</t>
  </si>
  <si>
    <t>Pasquale</t>
  </si>
  <si>
    <t>Fryer</t>
  </si>
  <si>
    <t>Kearsey</t>
  </si>
  <si>
    <t>Holger</t>
  </si>
  <si>
    <t>Kretschmann</t>
  </si>
  <si>
    <t>McArthur</t>
  </si>
  <si>
    <t>Pouget</t>
  </si>
  <si>
    <t>Renaud</t>
  </si>
  <si>
    <t>Theriault</t>
  </si>
  <si>
    <t>Lori</t>
  </si>
  <si>
    <t>Wightman</t>
  </si>
  <si>
    <t>Essa2022 mayor99</t>
  </si>
  <si>
    <t>Essa</t>
  </si>
  <si>
    <t>Sandie</t>
  </si>
  <si>
    <t>Essa2022 deputy mayor99</t>
  </si>
  <si>
    <t>Essa2022 councillor1</t>
  </si>
  <si>
    <t>Pieter</t>
  </si>
  <si>
    <t>Kiezebrink</t>
  </si>
  <si>
    <t>Francesco Lo</t>
  </si>
  <si>
    <t>Greco</t>
  </si>
  <si>
    <t>Essa2022 councillor2</t>
  </si>
  <si>
    <t>Bubel</t>
  </si>
  <si>
    <t>Sander</t>
  </si>
  <si>
    <t>Essa2022 councillor3</t>
  </si>
  <si>
    <t>Liana</t>
  </si>
  <si>
    <t>Maltby</t>
  </si>
  <si>
    <t>Arnprior2022 mayor99</t>
  </si>
  <si>
    <t>Arnprior</t>
  </si>
  <si>
    <t>McGee</t>
  </si>
  <si>
    <t>Defalco</t>
  </si>
  <si>
    <t>Arnprior2022 county councillor99</t>
  </si>
  <si>
    <t>Lynch</t>
  </si>
  <si>
    <t>county councillor</t>
  </si>
  <si>
    <t>Demmers</t>
  </si>
  <si>
    <t>Arnprior2022 councillor99</t>
  </si>
  <si>
    <t>Couper</t>
  </si>
  <si>
    <t>Tiffany</t>
  </si>
  <si>
    <t>Lepack</t>
  </si>
  <si>
    <t>Denault</t>
  </si>
  <si>
    <t>Burnette</t>
  </si>
  <si>
    <t>Dougherty</t>
  </si>
  <si>
    <t>Edge</t>
  </si>
  <si>
    <t>Kaliopi (Kelly Bee)</t>
  </si>
  <si>
    <t>Balilis</t>
  </si>
  <si>
    <t>Toner</t>
  </si>
  <si>
    <t>Jake</t>
  </si>
  <si>
    <t>Leslie Anne</t>
  </si>
  <si>
    <t>Hook</t>
  </si>
  <si>
    <t>Grinstead</t>
  </si>
  <si>
    <t>McNab/Braeside2022 mayor99</t>
  </si>
  <si>
    <t>McNab/Braeside</t>
  </si>
  <si>
    <t>Peckett</t>
  </si>
  <si>
    <t>McNab/Braeside2022 deputy mayor99</t>
  </si>
  <si>
    <t>Armsden</t>
  </si>
  <si>
    <t>Hoddinott</t>
  </si>
  <si>
    <t>McNab/Braeside2022 councillor99</t>
  </si>
  <si>
    <t>Rosien</t>
  </si>
  <si>
    <t>Kalnins</t>
  </si>
  <si>
    <t>Joanna Jane (JJ) Hall</t>
  </si>
  <si>
    <t>Brum</t>
  </si>
  <si>
    <t>Brearley</t>
  </si>
  <si>
    <t>Atikokan2022 mayor99</t>
  </si>
  <si>
    <t>Atikokan</t>
  </si>
  <si>
    <t>Robbin</t>
  </si>
  <si>
    <t>Atikokan2022 councillor99</t>
  </si>
  <si>
    <t>Corrine</t>
  </si>
  <si>
    <t>Colvin</t>
  </si>
  <si>
    <t>Alacia</t>
  </si>
  <si>
    <t>Kristi-Lynn</t>
  </si>
  <si>
    <t>McQuay</t>
  </si>
  <si>
    <t>Elizabeth Liz</t>
  </si>
  <si>
    <t>Shine</t>
  </si>
  <si>
    <t>Stimson</t>
  </si>
  <si>
    <t>Janelle</t>
  </si>
  <si>
    <t>Zacharias</t>
  </si>
  <si>
    <t>Aurora2022 mayor99</t>
  </si>
  <si>
    <t>Aurora</t>
  </si>
  <si>
    <t>Phiona</t>
  </si>
  <si>
    <t>Durrant</t>
  </si>
  <si>
    <t>Anna Lozyk</t>
  </si>
  <si>
    <t>Romeo</t>
  </si>
  <si>
    <t>Mrakas</t>
  </si>
  <si>
    <t>Aurora2022 local councillor1</t>
  </si>
  <si>
    <t>Biase</t>
  </si>
  <si>
    <t>local councillor</t>
  </si>
  <si>
    <t>Humfryes</t>
  </si>
  <si>
    <t>Weese</t>
  </si>
  <si>
    <t>Aurora2022 local councillor2</t>
  </si>
  <si>
    <t>Connolly</t>
  </si>
  <si>
    <t>Di Girolamo</t>
  </si>
  <si>
    <t>Gilliland</t>
  </si>
  <si>
    <t>Aurora2022 local councillor3</t>
  </si>
  <si>
    <t>Alexandra</t>
  </si>
  <si>
    <t>Bonham</t>
  </si>
  <si>
    <t>Gaertner</t>
  </si>
  <si>
    <t>Heritage</t>
  </si>
  <si>
    <t>Aurora2022 local councillor4</t>
  </si>
  <si>
    <t>Iwona</t>
  </si>
  <si>
    <t>Czarnecka</t>
  </si>
  <si>
    <t>Aurora2022 local councillor5</t>
  </si>
  <si>
    <t>Fleck</t>
  </si>
  <si>
    <t>Gallo</t>
  </si>
  <si>
    <t>Mae</t>
  </si>
  <si>
    <t>Khamissa</t>
  </si>
  <si>
    <t>Lounds</t>
  </si>
  <si>
    <t>Aurora2022 local councillor6</t>
  </si>
  <si>
    <t>Robert James</t>
  </si>
  <si>
    <t>Aylmer2022 councillor99</t>
  </si>
  <si>
    <t>Aylmer</t>
  </si>
  <si>
    <t>Kathryn</t>
  </si>
  <si>
    <t>Desrosiers</t>
  </si>
  <si>
    <t>Oslach</t>
  </si>
  <si>
    <t>Rauhe</t>
  </si>
  <si>
    <t>Vanraes</t>
  </si>
  <si>
    <t>Aylmer2022 mayor99</t>
  </si>
  <si>
    <t>Charlton</t>
  </si>
  <si>
    <t>Couckuyt</t>
  </si>
  <si>
    <t>McDonald</t>
  </si>
  <si>
    <t>Aylmer2022 deputy mayor99</t>
  </si>
  <si>
    <t>Barbour</t>
  </si>
  <si>
    <t>Buro</t>
  </si>
  <si>
    <t>Isaak</t>
  </si>
  <si>
    <t>Malahide2022 mayor99</t>
  </si>
  <si>
    <t>Malahide</t>
  </si>
  <si>
    <t>Dominique</t>
  </si>
  <si>
    <t>GiguÔøΩÔøΩre</t>
  </si>
  <si>
    <t>Malahide2022 deputy mayor99</t>
  </si>
  <si>
    <t>Widner</t>
  </si>
  <si>
    <t>Malahide2022 councillor2</t>
  </si>
  <si>
    <t>John H.</t>
  </si>
  <si>
    <t>Malahide2022 councillor1</t>
  </si>
  <si>
    <t>Garett</t>
  </si>
  <si>
    <t>Leitch</t>
  </si>
  <si>
    <t>Rempel</t>
  </si>
  <si>
    <t>Malahide2022 councillor3</t>
  </si>
  <si>
    <t>Cerna</t>
  </si>
  <si>
    <t>Sickini</t>
  </si>
  <si>
    <t>Malahide2022 councillor4</t>
  </si>
  <si>
    <t>Davy</t>
  </si>
  <si>
    <t>Hildebrandt</t>
  </si>
  <si>
    <t>Rita</t>
  </si>
  <si>
    <t>McPhail</t>
  </si>
  <si>
    <t>Malahide2022 councillor5</t>
  </si>
  <si>
    <t>Chester</t>
  </si>
  <si>
    <t>Glinski</t>
  </si>
  <si>
    <t>Conn</t>
  </si>
  <si>
    <t>Froese</t>
  </si>
  <si>
    <t>Wilmot2022 mayor99</t>
  </si>
  <si>
    <t>Wilmot</t>
  </si>
  <si>
    <t>Jenn</t>
  </si>
  <si>
    <t>Pfenning</t>
  </si>
  <si>
    <t>Natasha</t>
  </si>
  <si>
    <t>Salonen</t>
  </si>
  <si>
    <t>Wilmot2022 councillor1</t>
  </si>
  <si>
    <t>Cressman</t>
  </si>
  <si>
    <t>Hallman</t>
  </si>
  <si>
    <t>Wilmot2022 councillor2</t>
  </si>
  <si>
    <t>Gordijk</t>
  </si>
  <si>
    <t>Wilmot2022 councillor3</t>
  </si>
  <si>
    <t>Mosburger</t>
  </si>
  <si>
    <t>Harvir</t>
  </si>
  <si>
    <t>Wilmot2022 councillor4</t>
  </si>
  <si>
    <t>Broda</t>
  </si>
  <si>
    <t>Downs</t>
  </si>
  <si>
    <t>Lillianne</t>
  </si>
  <si>
    <t>Dunstall</t>
  </si>
  <si>
    <t>Goertz</t>
  </si>
  <si>
    <t>Faraday2022 mayor99</t>
  </si>
  <si>
    <t>Faraday</t>
  </si>
  <si>
    <t>Purcell</t>
  </si>
  <si>
    <t>Faraday2022 deputy mayor99</t>
  </si>
  <si>
    <t>Marg Margaret</t>
  </si>
  <si>
    <t>Faraday2022 councillor99</t>
  </si>
  <si>
    <t>Bill William</t>
  </si>
  <si>
    <t>Krawcyzk</t>
  </si>
  <si>
    <t>O'Donnell</t>
  </si>
  <si>
    <t>Rutledge</t>
  </si>
  <si>
    <t>Tinney</t>
  </si>
  <si>
    <t>Barrie2022 mayor99</t>
  </si>
  <si>
    <t>Barrie</t>
  </si>
  <si>
    <t>Weldon</t>
  </si>
  <si>
    <t>Hachey</t>
  </si>
  <si>
    <t>Haverson</t>
  </si>
  <si>
    <t>McCann</t>
  </si>
  <si>
    <t>Nuttall</t>
  </si>
  <si>
    <t>Barrie2022 councillor1</t>
  </si>
  <si>
    <t>Constance</t>
  </si>
  <si>
    <t>Jmourko</t>
  </si>
  <si>
    <t>Clare</t>
  </si>
  <si>
    <t>Riepma</t>
  </si>
  <si>
    <t>Barrie2022 councillor2</t>
  </si>
  <si>
    <t>Tif</t>
  </si>
  <si>
    <t>Arshi</t>
  </si>
  <si>
    <t>Shanicka</t>
  </si>
  <si>
    <t>Ossowski</t>
  </si>
  <si>
    <t>Peach</t>
  </si>
  <si>
    <t>Strohm</t>
  </si>
  <si>
    <t>Barrie2022 councillor3</t>
  </si>
  <si>
    <t>Kungl</t>
  </si>
  <si>
    <t>Rijo</t>
  </si>
  <si>
    <t>Zohaib</t>
  </si>
  <si>
    <t>Tahir</t>
  </si>
  <si>
    <t>Barrie2022 councillor4</t>
  </si>
  <si>
    <t>Able</t>
  </si>
  <si>
    <t>Courser</t>
  </si>
  <si>
    <t>McLaurin</t>
  </si>
  <si>
    <t>Ajmal</t>
  </si>
  <si>
    <t>Noushahi</t>
  </si>
  <si>
    <t>MD Hafizur</t>
  </si>
  <si>
    <t>Rahman</t>
  </si>
  <si>
    <t>Barrie2022 councillor5</t>
  </si>
  <si>
    <t>Barrie2022 councillor6</t>
  </si>
  <si>
    <t>Bray</t>
  </si>
  <si>
    <t>Doran</t>
  </si>
  <si>
    <t>Duff</t>
  </si>
  <si>
    <t>LePage</t>
  </si>
  <si>
    <t>Nigussie</t>
  </si>
  <si>
    <t>Barrie2022 councillor7</t>
  </si>
  <si>
    <t>Barrie2022 councillor8</t>
  </si>
  <si>
    <t>Harris</t>
  </si>
  <si>
    <t>Barrie2022 councillor9</t>
  </si>
  <si>
    <t>Costello</t>
  </si>
  <si>
    <t>Sergio</t>
  </si>
  <si>
    <t>Morales</t>
  </si>
  <si>
    <t>Rome</t>
  </si>
  <si>
    <t>Wilcox</t>
  </si>
  <si>
    <t>Barrie2022 councillor10</t>
  </si>
  <si>
    <t>Bryn</t>
  </si>
  <si>
    <t>Mirtsos</t>
  </si>
  <si>
    <t>Chapple2022 reeve99</t>
  </si>
  <si>
    <t>Chapple</t>
  </si>
  <si>
    <t>reeve</t>
  </si>
  <si>
    <t>Chapple2022 councillor99</t>
  </si>
  <si>
    <t>Schram</t>
  </si>
  <si>
    <t>Neilson</t>
  </si>
  <si>
    <t>Barron</t>
  </si>
  <si>
    <t>Lincoln2022 mayor99</t>
  </si>
  <si>
    <t>Lincoln</t>
  </si>
  <si>
    <t>Easton</t>
  </si>
  <si>
    <t>Lincoln2022 councillor1</t>
  </si>
  <si>
    <t>Rintjema</t>
  </si>
  <si>
    <t>Romagnoli</t>
  </si>
  <si>
    <t>Adam Thomas</t>
  </si>
  <si>
    <t>Serkeyn</t>
  </si>
  <si>
    <t>Lincoln2022 councillor2</t>
  </si>
  <si>
    <t>Herbert</t>
  </si>
  <si>
    <t>Blum</t>
  </si>
  <si>
    <t>Brunet</t>
  </si>
  <si>
    <t>Mukama</t>
  </si>
  <si>
    <t>Pachereva</t>
  </si>
  <si>
    <t>Lincoln2022 councillor3</t>
  </si>
  <si>
    <t>Mikolic</t>
  </si>
  <si>
    <t>Murre</t>
  </si>
  <si>
    <t>Teather</t>
  </si>
  <si>
    <t>Lincoln2022 councillor4</t>
  </si>
  <si>
    <t>Reimer</t>
  </si>
  <si>
    <t>Timmers</t>
  </si>
  <si>
    <t>Casey2022 reeve99</t>
  </si>
  <si>
    <t>LabontÔøΩÔøΩ</t>
  </si>
  <si>
    <t>Casey2022 councillor99</t>
  </si>
  <si>
    <t>DÔøΩÔøΩnommÔøΩÔøΩ</t>
  </si>
  <si>
    <t>Bruno</t>
  </si>
  <si>
    <t>Trudel</t>
  </si>
  <si>
    <t>Belleville2022 councillor1</t>
  </si>
  <si>
    <t>Belleville</t>
  </si>
  <si>
    <t>Allsopp</t>
  </si>
  <si>
    <t>Feeney</t>
  </si>
  <si>
    <t>Garnet</t>
  </si>
  <si>
    <t>McCaw</t>
  </si>
  <si>
    <t>Malette</t>
  </si>
  <si>
    <t>Belleville2022 councillor2</t>
  </si>
  <si>
    <t>Sandison</t>
  </si>
  <si>
    <t>Belleville2022 mayor99</t>
  </si>
  <si>
    <t>Panciuk</t>
  </si>
  <si>
    <t>Boretski</t>
  </si>
  <si>
    <t>Lisa Anne</t>
  </si>
  <si>
    <t>Chatten</t>
  </si>
  <si>
    <t>Enright-Miller</t>
  </si>
  <si>
    <t>Labarge</t>
  </si>
  <si>
    <t>Seu</t>
  </si>
  <si>
    <t>Sarita Van</t>
  </si>
  <si>
    <t>Dyke</t>
  </si>
  <si>
    <t>Kathryn Ann</t>
  </si>
  <si>
    <t>Blind River2022 mayor99</t>
  </si>
  <si>
    <t>Blind River</t>
  </si>
  <si>
    <t>Hagman</t>
  </si>
  <si>
    <t>Blind River2022 councillor99</t>
  </si>
  <si>
    <t>Connell</t>
  </si>
  <si>
    <t>Betty Ann</t>
  </si>
  <si>
    <t>Dunbar</t>
  </si>
  <si>
    <t>Posteraro</t>
  </si>
  <si>
    <t>Bonfield2022 mayor99</t>
  </si>
  <si>
    <t>Bonfield</t>
  </si>
  <si>
    <t>Randall</t>
  </si>
  <si>
    <t>McLaren</t>
  </si>
  <si>
    <t>Narry</t>
  </si>
  <si>
    <t>Paquette</t>
  </si>
  <si>
    <t>Bonfield2022 councillor99</t>
  </si>
  <si>
    <t>Featherstone</t>
  </si>
  <si>
    <t>Foisy</t>
  </si>
  <si>
    <t>MacInnis</t>
  </si>
  <si>
    <t>Marc Rusty</t>
  </si>
  <si>
    <t>Vaillancourt</t>
  </si>
  <si>
    <t>Clarington2022 mayor99</t>
  </si>
  <si>
    <t>Clarington</t>
  </si>
  <si>
    <t>Dingwall</t>
  </si>
  <si>
    <t>Neal</t>
  </si>
  <si>
    <t>Mirko</t>
  </si>
  <si>
    <t>Pejic</t>
  </si>
  <si>
    <t>Clarington2022 regional councillor1 and 2</t>
  </si>
  <si>
    <t>Granville</t>
  </si>
  <si>
    <t>1 and 2</t>
  </si>
  <si>
    <t>Sanchez</t>
  </si>
  <si>
    <t>Clarington2022 regional councillor3 and 4</t>
  </si>
  <si>
    <t>Woo</t>
  </si>
  <si>
    <t>3 and 4</t>
  </si>
  <si>
    <t>Clarington2022 councillor1</t>
  </si>
  <si>
    <t>Conway</t>
  </si>
  <si>
    <t>Elhajjeh</t>
  </si>
  <si>
    <t>Livingstone</t>
  </si>
  <si>
    <t>Larey</t>
  </si>
  <si>
    <t>Reynolds</t>
  </si>
  <si>
    <t>Clarington2022 councillor2</t>
  </si>
  <si>
    <t>Rang</t>
  </si>
  <si>
    <t>Clarington2022 councillor3</t>
  </si>
  <si>
    <t>Baswick</t>
  </si>
  <si>
    <t>Corinna</t>
  </si>
  <si>
    <t>Traill</t>
  </si>
  <si>
    <t>Marven</t>
  </si>
  <si>
    <t>Whidden</t>
  </si>
  <si>
    <t>Clarington2022 councillor4</t>
  </si>
  <si>
    <t>Abernethy</t>
  </si>
  <si>
    <t>Gunaratnam</t>
  </si>
  <si>
    <t>Zwart</t>
  </si>
  <si>
    <t>Muskoka2022 councillorGeorgian Bay</t>
  </si>
  <si>
    <t>Muskoka</t>
  </si>
  <si>
    <t>Koetsier</t>
  </si>
  <si>
    <t>Georgian Bay</t>
  </si>
  <si>
    <t>Bochek</t>
  </si>
  <si>
    <t>Bracebridge2022 mayor99</t>
  </si>
  <si>
    <t>Bracebridge</t>
  </si>
  <si>
    <t>Maloney</t>
  </si>
  <si>
    <t>Opara</t>
  </si>
  <si>
    <t>Bracebridge2022 district councillor99</t>
  </si>
  <si>
    <t>district councillor</t>
  </si>
  <si>
    <t>Quemby</t>
  </si>
  <si>
    <t>Tatiana</t>
  </si>
  <si>
    <t>Bracebridge2022 councillor1  Bracebridge</t>
  </si>
  <si>
    <t>Jodi</t>
  </si>
  <si>
    <t>Holder</t>
  </si>
  <si>
    <t>1  Bracebridge</t>
  </si>
  <si>
    <t>Christian McEachran</t>
  </si>
  <si>
    <t>Stickel</t>
  </si>
  <si>
    <t>Bracebridge2022 councillor2  Monck Muskoka</t>
  </si>
  <si>
    <t>Binstock</t>
  </si>
  <si>
    <t>2  Monck Muskoka</t>
  </si>
  <si>
    <t>Hallam</t>
  </si>
  <si>
    <t>Bracebridge2022 councillor2  MonckMuskoka</t>
  </si>
  <si>
    <t>2  MonckMuskoka</t>
  </si>
  <si>
    <t>Bracebridge2022 councillor3  Macaulay</t>
  </si>
  <si>
    <t>McKinnon</t>
  </si>
  <si>
    <t>3  Macaulay</t>
  </si>
  <si>
    <t>Struthers</t>
  </si>
  <si>
    <t>Bracebridge2022 councillor4  Draper</t>
  </si>
  <si>
    <t>Archie</t>
  </si>
  <si>
    <t>Buie</t>
  </si>
  <si>
    <t>4  Draper</t>
  </si>
  <si>
    <t>Bracebridge2022 councillor5  Oakley</t>
  </si>
  <si>
    <t>5  Oakley</t>
  </si>
  <si>
    <t>Valcourt</t>
  </si>
  <si>
    <t>Bradford West Gwillimbury2022 mayor99</t>
  </si>
  <si>
    <t>Bradford West Gwillimbury</t>
  </si>
  <si>
    <t>Mauro Di</t>
  </si>
  <si>
    <t>Giovanni</t>
  </si>
  <si>
    <t>ÔøΩÔøΩÔøΩAntonio</t>
  </si>
  <si>
    <t>Garcia</t>
  </si>
  <si>
    <t>Leduc</t>
  </si>
  <si>
    <t>ÔøΩÔøΩÔøΩMichael</t>
  </si>
  <si>
    <t>Lotter</t>
  </si>
  <si>
    <t>Bradford West Gwillimbury2022 deputy mayor99</t>
  </si>
  <si>
    <t>Fellman</t>
  </si>
  <si>
    <t>Raj</t>
  </si>
  <si>
    <t>Bradford West Gwillimbury2022 councillor1</t>
  </si>
  <si>
    <t>Bonura</t>
  </si>
  <si>
    <t>ÔøΩÔøΩÔøΩCheraldean</t>
  </si>
  <si>
    <t>Duhaney</t>
  </si>
  <si>
    <t>ÔøΩÔøΩÔøΩAftab</t>
  </si>
  <si>
    <t>Hussain</t>
  </si>
  <si>
    <t>Hutchings</t>
  </si>
  <si>
    <t>ÔøΩÔøΩÔøΩRahmat</t>
  </si>
  <si>
    <t>MansoorÔøΩÔøΩÔøΩ</t>
  </si>
  <si>
    <t>Bradford West Gwillimbury2022 councillor2</t>
  </si>
  <si>
    <t>ÔøΩÔøΩÔøΩCarlos</t>
  </si>
  <si>
    <t>Botelho</t>
  </si>
  <si>
    <t>Bradford West Gwillimbury2022 councillor3</t>
  </si>
  <si>
    <t>Gary R.</t>
  </si>
  <si>
    <t>Lamb</t>
  </si>
  <si>
    <t>ÔøΩÔøΩÔøΩGavin</t>
  </si>
  <si>
    <t>Maclean</t>
  </si>
  <si>
    <t>ÔøΩÔøΩÔøΩBen</t>
  </si>
  <si>
    <t>Verkaik</t>
  </si>
  <si>
    <t>Bradford West Gwillimbury2022 councillor4</t>
  </si>
  <si>
    <t>ÔøΩÔøΩÔøΩIftikhar</t>
  </si>
  <si>
    <t>Ahmad</t>
  </si>
  <si>
    <t>Giordano</t>
  </si>
  <si>
    <t>ÔøΩÔøΩÔøΩZahid</t>
  </si>
  <si>
    <t>Kahlon</t>
  </si>
  <si>
    <t>ÔøΩÔøΩÔøΩRick</t>
  </si>
  <si>
    <t>Bradford West Gwillimbury2022 councillor5</t>
  </si>
  <si>
    <t>ÔøΩÔøΩÔøΩMunawar</t>
  </si>
  <si>
    <t>Chudary</t>
  </si>
  <si>
    <t>Ferragine</t>
  </si>
  <si>
    <t>Bradford West Gwillimbury2022 councillor6</t>
  </si>
  <si>
    <t>Contois</t>
  </si>
  <si>
    <t>ÔøΩÔøΩÔøΩNickolas</t>
  </si>
  <si>
    <t>ÔøΩÔøΩÔøΩÔøΩÔøΩÔøΩJennifer</t>
  </si>
  <si>
    <t>Bradford West Gwillimbury2022 councillor7</t>
  </si>
  <si>
    <t>Peter Dykie</t>
  </si>
  <si>
    <t>Jr.</t>
  </si>
  <si>
    <t>ÔøΩÔøΩÔøΩNathan</t>
  </si>
  <si>
    <t>ÔøΩÔøΩÔøΩSteph</t>
  </si>
  <si>
    <t>Brampton2022 mayor99</t>
  </si>
  <si>
    <t>Brampton</t>
  </si>
  <si>
    <t>Vidya Sagar</t>
  </si>
  <si>
    <t>Gautam</t>
  </si>
  <si>
    <t>Brampton2022 councillor (regional and city)5</t>
  </si>
  <si>
    <t>Idris</t>
  </si>
  <si>
    <t>Orughu</t>
  </si>
  <si>
    <t>councillor (regional and city)</t>
  </si>
  <si>
    <t>Vicente</t>
  </si>
  <si>
    <t>Brampton2022 councillor (regional and city)6</t>
  </si>
  <si>
    <t>Palleschi</t>
  </si>
  <si>
    <t>Brampton2022 councillor (regional and city)4</t>
  </si>
  <si>
    <t>Medeiros</t>
  </si>
  <si>
    <t>Brampton2022 councillor (regional and city)8</t>
  </si>
  <si>
    <t>Fortini</t>
  </si>
  <si>
    <t>Brampton2022 councillor (regional and city)10</t>
  </si>
  <si>
    <t>Gurpreet</t>
  </si>
  <si>
    <t>Brampton2022 councillor10</t>
  </si>
  <si>
    <t>Harkirat</t>
  </si>
  <si>
    <t>Kaur</t>
  </si>
  <si>
    <t>Prabh Kaur</t>
  </si>
  <si>
    <t>Mand</t>
  </si>
  <si>
    <t>Moracci</t>
  </si>
  <si>
    <t>Seema</t>
  </si>
  <si>
    <t>Passi</t>
  </si>
  <si>
    <t>Mansoor</t>
  </si>
  <si>
    <t>Ameersulthan</t>
  </si>
  <si>
    <t>Babita</t>
  </si>
  <si>
    <t>Gupta</t>
  </si>
  <si>
    <t>Gurpreet Singh</t>
  </si>
  <si>
    <t>Pabla</t>
  </si>
  <si>
    <t>Keba Tamara</t>
  </si>
  <si>
    <t>Aquin</t>
  </si>
  <si>
    <t>Andria</t>
  </si>
  <si>
    <t>Vasudev</t>
  </si>
  <si>
    <t>Ameek</t>
  </si>
  <si>
    <t>Dancy</t>
  </si>
  <si>
    <t>Ripudaman Singh</t>
  </si>
  <si>
    <t>Farooq</t>
  </si>
  <si>
    <t>Ishaq</t>
  </si>
  <si>
    <t>Gurinder</t>
  </si>
  <si>
    <t>Sehgal</t>
  </si>
  <si>
    <t>Cynthia Sri</t>
  </si>
  <si>
    <t>Pragash</t>
  </si>
  <si>
    <t>Aneep</t>
  </si>
  <si>
    <t>Dhade</t>
  </si>
  <si>
    <t>Azad Singh</t>
  </si>
  <si>
    <t>Goyat</t>
  </si>
  <si>
    <t>Gagan</t>
  </si>
  <si>
    <t>Lal</t>
  </si>
  <si>
    <t>Mohammad</t>
  </si>
  <si>
    <t>Shoaib</t>
  </si>
  <si>
    <t>Gurpartap Singh</t>
  </si>
  <si>
    <t>Brampton2022 councillor5</t>
  </si>
  <si>
    <t>Stacey Ann</t>
  </si>
  <si>
    <t>Harshmeet</t>
  </si>
  <si>
    <t>MD. Rafiqul</t>
  </si>
  <si>
    <t>Islam</t>
  </si>
  <si>
    <t>Omprakash</t>
  </si>
  <si>
    <t>Kapil</t>
  </si>
  <si>
    <t>Pepe</t>
  </si>
  <si>
    <t>Rowena</t>
  </si>
  <si>
    <t>Santos</t>
  </si>
  <si>
    <t>Brampton2022 councillor6</t>
  </si>
  <si>
    <t>Navjit Kaur</t>
  </si>
  <si>
    <t>Jermaine</t>
  </si>
  <si>
    <t>Sirajul</t>
  </si>
  <si>
    <t>Vijay</t>
  </si>
  <si>
    <t>Mair</t>
  </si>
  <si>
    <t>Oreskovic</t>
  </si>
  <si>
    <t>Raghav</t>
  </si>
  <si>
    <t>Hardip</t>
  </si>
  <si>
    <t>Vatcher</t>
  </si>
  <si>
    <t>Brampton2022 councillor4</t>
  </si>
  <si>
    <t>Cleopatra</t>
  </si>
  <si>
    <t>Gooden-Simms</t>
  </si>
  <si>
    <t>Jasmohan</t>
  </si>
  <si>
    <t>Mankoo</t>
  </si>
  <si>
    <t>Sanderson</t>
  </si>
  <si>
    <t>Tejeshwar</t>
  </si>
  <si>
    <t>Soin</t>
  </si>
  <si>
    <t>Brampton2022 councillor8</t>
  </si>
  <si>
    <t>Nataleigh</t>
  </si>
  <si>
    <t>Ballantyne</t>
  </si>
  <si>
    <t>Kuljit Singh</t>
  </si>
  <si>
    <t>Batra</t>
  </si>
  <si>
    <t>Baljit</t>
  </si>
  <si>
    <t>Bawa</t>
  </si>
  <si>
    <t>Carle</t>
  </si>
  <si>
    <t>Farquharson</t>
  </si>
  <si>
    <t>Fatima Faruq</t>
  </si>
  <si>
    <t>Damindar</t>
  </si>
  <si>
    <t>Ghumman</t>
  </si>
  <si>
    <t>Power</t>
  </si>
  <si>
    <t>Rodricks</t>
  </si>
  <si>
    <t>Jaskaran</t>
  </si>
  <si>
    <t>Cindy-Ann</t>
  </si>
  <si>
    <t>Arsalan</t>
  </si>
  <si>
    <t>Baig</t>
  </si>
  <si>
    <t>Gordon-Daniels</t>
  </si>
  <si>
    <t>Jagdish Singh</t>
  </si>
  <si>
    <t>Mahendra</t>
  </si>
  <si>
    <t>Manpreet</t>
  </si>
  <si>
    <t>Othi</t>
  </si>
  <si>
    <t>Brantford2022 mayor99</t>
  </si>
  <si>
    <t>Brantford</t>
  </si>
  <si>
    <t>Turmel</t>
  </si>
  <si>
    <t>Wrobel</t>
  </si>
  <si>
    <t>Brantford2022 councillor1</t>
  </si>
  <si>
    <t>Sicoli</t>
  </si>
  <si>
    <t>Tutt</t>
  </si>
  <si>
    <t>John Van</t>
  </si>
  <si>
    <t>Dyk</t>
  </si>
  <si>
    <t>Brantford2022 councillor2</t>
  </si>
  <si>
    <t>Littell</t>
  </si>
  <si>
    <t>Sheere</t>
  </si>
  <si>
    <t>Sless</t>
  </si>
  <si>
    <t>Brantford2022 councillor3</t>
  </si>
  <si>
    <t>Frances</t>
  </si>
  <si>
    <t>McCallum</t>
  </si>
  <si>
    <t>McCreary</t>
  </si>
  <si>
    <t>Kailee</t>
  </si>
  <si>
    <t>Poisson</t>
  </si>
  <si>
    <t>Mark St.</t>
  </si>
  <si>
    <t>Angelo</t>
  </si>
  <si>
    <t>Brantford2022 councillor4</t>
  </si>
  <si>
    <t>Beemer</t>
  </si>
  <si>
    <t>Carpenter</t>
  </si>
  <si>
    <t>Gomon</t>
  </si>
  <si>
    <t>Gutierrez</t>
  </si>
  <si>
    <t>Hunt</t>
  </si>
  <si>
    <t>Petro</t>
  </si>
  <si>
    <t>Brantford2022 councillor5</t>
  </si>
  <si>
    <t>Beaumont</t>
  </si>
  <si>
    <t>Biggar</t>
  </si>
  <si>
    <t>Clancy</t>
  </si>
  <si>
    <t>MacDougall</t>
  </si>
  <si>
    <t>Mundy</t>
  </si>
  <si>
    <t>Samwell</t>
  </si>
  <si>
    <t>Brian Van</t>
  </si>
  <si>
    <t>Tilborg</t>
  </si>
  <si>
    <t>Vaandering</t>
  </si>
  <si>
    <t>Ramara2022 mayor99</t>
  </si>
  <si>
    <t>Ramara</t>
  </si>
  <si>
    <t>Sharpe</t>
  </si>
  <si>
    <t>Clarke</t>
  </si>
  <si>
    <t>Russ</t>
  </si>
  <si>
    <t>Ramara2022 deputy mayor99</t>
  </si>
  <si>
    <t>Joseph David Joe</t>
  </si>
  <si>
    <t>Readman</t>
  </si>
  <si>
    <t>Ramara2022 councillor1</t>
  </si>
  <si>
    <t>Snutch</t>
  </si>
  <si>
    <t>Ramara2022 councillor2</t>
  </si>
  <si>
    <t>Fisher</t>
  </si>
  <si>
    <t>Connie Laughlin</t>
  </si>
  <si>
    <t>(Carrick)</t>
  </si>
  <si>
    <t>Ramara2022 councillor3</t>
  </si>
  <si>
    <t>Tuju</t>
  </si>
  <si>
    <t>Ramara2022 councillor4</t>
  </si>
  <si>
    <t>Hetherington</t>
  </si>
  <si>
    <t>Black</t>
  </si>
  <si>
    <t>Harrington</t>
  </si>
  <si>
    <t>Ramara2022 councillor5</t>
  </si>
  <si>
    <t>Georgi</t>
  </si>
  <si>
    <t>Jennings</t>
  </si>
  <si>
    <t>Sherri</t>
  </si>
  <si>
    <t>Brockville2022 mayor99</t>
  </si>
  <si>
    <t>Brockville</t>
  </si>
  <si>
    <t>Wren</t>
  </si>
  <si>
    <t>Brockville2022 councillor99</t>
  </si>
  <si>
    <t>Kalivas</t>
  </si>
  <si>
    <t>Deery</t>
  </si>
  <si>
    <t>Earle</t>
  </si>
  <si>
    <t>Fullarton</t>
  </si>
  <si>
    <t>Wales</t>
  </si>
  <si>
    <t>Lavergne</t>
  </si>
  <si>
    <t>Annany</t>
  </si>
  <si>
    <t>Katherine</t>
  </si>
  <si>
    <t>Mezaun</t>
  </si>
  <si>
    <t>Royce</t>
  </si>
  <si>
    <t>Umgeher</t>
  </si>
  <si>
    <t>Willy</t>
  </si>
  <si>
    <t>Severson</t>
  </si>
  <si>
    <t>Prettejohn</t>
  </si>
  <si>
    <t>McLaughlin</t>
  </si>
  <si>
    <t>Priti</t>
  </si>
  <si>
    <t>Luhaida</t>
  </si>
  <si>
    <t>Bruce Mines2022 mayor99</t>
  </si>
  <si>
    <t>Bruce Mines</t>
  </si>
  <si>
    <t>McCulloch</t>
  </si>
  <si>
    <t>Lory</t>
  </si>
  <si>
    <t>Patteri</t>
  </si>
  <si>
    <t>Bruce Mines2022 councillor99</t>
  </si>
  <si>
    <t>Doris</t>
  </si>
  <si>
    <t>McGregor</t>
  </si>
  <si>
    <t>Mariola</t>
  </si>
  <si>
    <t>O'Hara</t>
  </si>
  <si>
    <t>Orto</t>
  </si>
  <si>
    <t>Rock</t>
  </si>
  <si>
    <t>Stopes</t>
  </si>
  <si>
    <t>Tarum</t>
  </si>
  <si>
    <t>Plummer Additional2022 mayor99</t>
  </si>
  <si>
    <t>Plummer Additional</t>
  </si>
  <si>
    <t>Plummer Additional2022 councillor99</t>
  </si>
  <si>
    <t>Foreman</t>
  </si>
  <si>
    <t>Hoback</t>
  </si>
  <si>
    <t>Boris</t>
  </si>
  <si>
    <t>Koehler</t>
  </si>
  <si>
    <t>Warwick</t>
  </si>
  <si>
    <t>Brant2022 mayor99</t>
  </si>
  <si>
    <t>Brant</t>
  </si>
  <si>
    <t>Brant2022 councillor1</t>
  </si>
  <si>
    <t>Wheat</t>
  </si>
  <si>
    <t>John Bradley</t>
  </si>
  <si>
    <t>MacAlpine</t>
  </si>
  <si>
    <t>Jeannine</t>
  </si>
  <si>
    <t>Brant2022 councillor2</t>
  </si>
  <si>
    <t>Lukas</t>
  </si>
  <si>
    <t>Oakley</t>
  </si>
  <si>
    <t>Speers</t>
  </si>
  <si>
    <t>Faizan</t>
  </si>
  <si>
    <t>Brant2022 councillor3</t>
  </si>
  <si>
    <t>Peirce</t>
  </si>
  <si>
    <t>Teves</t>
  </si>
  <si>
    <t>Brant2022 councillor4</t>
  </si>
  <si>
    <t>Brant2022 councillor5</t>
  </si>
  <si>
    <t>Gatopoulos</t>
  </si>
  <si>
    <t>Garneau</t>
  </si>
  <si>
    <t>Starkey</t>
  </si>
  <si>
    <t>Ella</t>
  </si>
  <si>
    <t>Haley</t>
  </si>
  <si>
    <t>Burk's Falls2022 mayor99</t>
  </si>
  <si>
    <t>Burk's Falls</t>
  </si>
  <si>
    <t>Still</t>
  </si>
  <si>
    <t>Burk's Falls2022 councillor99</t>
  </si>
  <si>
    <t>Baptiste</t>
  </si>
  <si>
    <t>Ashley</t>
  </si>
  <si>
    <t>Brandt</t>
  </si>
  <si>
    <t>Brear</t>
  </si>
  <si>
    <t>Cotton</t>
  </si>
  <si>
    <t>Michelyn</t>
  </si>
  <si>
    <t>L'Ecuyer</t>
  </si>
  <si>
    <t>Shedden</t>
  </si>
  <si>
    <t>Rex</t>
  </si>
  <si>
    <t>Trulsen</t>
  </si>
  <si>
    <t>Armour2022 mayor99</t>
  </si>
  <si>
    <t>Armour2022 councillor99</t>
  </si>
  <si>
    <t>Jerry</t>
  </si>
  <si>
    <t>Whitwell</t>
  </si>
  <si>
    <t>Blakelock</t>
  </si>
  <si>
    <t>Dorothy</t>
  </si>
  <si>
    <t>Haggart-Davis</t>
  </si>
  <si>
    <t>Ryerson2022 mayor99</t>
  </si>
  <si>
    <t>Ryerson</t>
  </si>
  <si>
    <t>George Douglas</t>
  </si>
  <si>
    <t>Ryerson2022 councillor99</t>
  </si>
  <si>
    <t>Beverly</t>
  </si>
  <si>
    <t>Lilley</t>
  </si>
  <si>
    <t>Delynne</t>
  </si>
  <si>
    <t>Paul Van</t>
  </si>
  <si>
    <t>Dam</t>
  </si>
  <si>
    <t>Vella</t>
  </si>
  <si>
    <t>Burlington2022 mayor99</t>
  </si>
  <si>
    <t>Burlington</t>
  </si>
  <si>
    <t>Marianne Meed</t>
  </si>
  <si>
    <t>Burlington2022 councillor (regional and city)1</t>
  </si>
  <si>
    <t>Kelvin</t>
  </si>
  <si>
    <t>Radway</t>
  </si>
  <si>
    <t>Burlington2022 councillor (regional and city)2</t>
  </si>
  <si>
    <t>Kearns</t>
  </si>
  <si>
    <t>Demoe</t>
  </si>
  <si>
    <t>Burlington2022 councillor (regional and city)3</t>
  </si>
  <si>
    <t>Rory</t>
  </si>
  <si>
    <t>Nisan</t>
  </si>
  <si>
    <t>Burlington2022 councillor (regional and city)4</t>
  </si>
  <si>
    <t>Brecknock</t>
  </si>
  <si>
    <t>Burlington2022 councillor (regional and city)5</t>
  </si>
  <si>
    <t>Sharman</t>
  </si>
  <si>
    <t>Burlington2022 councillor (regional and city)6</t>
  </si>
  <si>
    <t>Bentivegna</t>
  </si>
  <si>
    <t>Greenspoon</t>
  </si>
  <si>
    <t>Rieck</t>
  </si>
  <si>
    <t>Tuck</t>
  </si>
  <si>
    <t>O'Brien</t>
  </si>
  <si>
    <t>McEachern</t>
  </si>
  <si>
    <t>Burlington2022 councillor (regional and town)4</t>
  </si>
  <si>
    <t>Olivia</t>
  </si>
  <si>
    <t>Duke</t>
  </si>
  <si>
    <t>councillor (regional and town)</t>
  </si>
  <si>
    <t>Stolte</t>
  </si>
  <si>
    <t>Eden</t>
  </si>
  <si>
    <t>D'Alesio</t>
  </si>
  <si>
    <t>Denny</t>
  </si>
  <si>
    <t>Pirzas</t>
  </si>
  <si>
    <t>Renato</t>
  </si>
  <si>
    <t>Velocci</t>
  </si>
  <si>
    <t>Caledon2022 mayor99</t>
  </si>
  <si>
    <t>Caledon</t>
  </si>
  <si>
    <t>Innis</t>
  </si>
  <si>
    <t>Groves</t>
  </si>
  <si>
    <t>Caledon2022 regional councillor3</t>
  </si>
  <si>
    <t>Early</t>
  </si>
  <si>
    <t>Sweeney</t>
  </si>
  <si>
    <t>Giacomo</t>
  </si>
  <si>
    <t>Giuliano</t>
  </si>
  <si>
    <t>Ramat</t>
  </si>
  <si>
    <t>Caledon2022 regional councillor6</t>
  </si>
  <si>
    <t>Russo</t>
  </si>
  <si>
    <t>Cosola</t>
  </si>
  <si>
    <t>Manjit Bhondhi</t>
  </si>
  <si>
    <t>Caledon2022 councillor1</t>
  </si>
  <si>
    <t>Kiernan</t>
  </si>
  <si>
    <t>Hepworth</t>
  </si>
  <si>
    <t>Caledon2022 councillor2</t>
  </si>
  <si>
    <t>Hunar</t>
  </si>
  <si>
    <t>Sheen</t>
  </si>
  <si>
    <t>Jagraj</t>
  </si>
  <si>
    <t>Sekhon</t>
  </si>
  <si>
    <t>Ruscetta</t>
  </si>
  <si>
    <t>Caledon2022 councillor3</t>
  </si>
  <si>
    <t>Arjun</t>
  </si>
  <si>
    <t>McNeill</t>
  </si>
  <si>
    <t>Maskell</t>
  </si>
  <si>
    <t>Caledon2022 councillor4</t>
  </si>
  <si>
    <t>Connors</t>
  </si>
  <si>
    <t>Caledon2022 councillor5</t>
  </si>
  <si>
    <t>Ricciardi</t>
  </si>
  <si>
    <t>Stacie</t>
  </si>
  <si>
    <t>Caledon2022 councillor6</t>
  </si>
  <si>
    <t>Balinov</t>
  </si>
  <si>
    <t>Cosimo</t>
  </si>
  <si>
    <t>Napoli</t>
  </si>
  <si>
    <t>Lucrezia</t>
  </si>
  <si>
    <t>Chiappetta</t>
  </si>
  <si>
    <t>Panacci</t>
  </si>
  <si>
    <t>Nick De</t>
  </si>
  <si>
    <t>Boer</t>
  </si>
  <si>
    <t>Callander2022 mayor99</t>
  </si>
  <si>
    <t>Noon</t>
  </si>
  <si>
    <t>Smylie</t>
  </si>
  <si>
    <t>Daryl</t>
  </si>
  <si>
    <t>Callander2022 councillor99</t>
  </si>
  <si>
    <t>Dillon</t>
  </si>
  <si>
    <t>Jordy</t>
  </si>
  <si>
    <t>Cormier</t>
  </si>
  <si>
    <t>McMartin</t>
  </si>
  <si>
    <t>Smit</t>
  </si>
  <si>
    <t>Suszter</t>
  </si>
  <si>
    <t>Cambridge2022 mayor99</t>
  </si>
  <si>
    <t>Cambridge</t>
  </si>
  <si>
    <t>McGarry</t>
  </si>
  <si>
    <t>Jan</t>
  </si>
  <si>
    <t>Liggett</t>
  </si>
  <si>
    <t>Cambridge2022 councillor1</t>
  </si>
  <si>
    <t>Cambridge2022 councillor2</t>
  </si>
  <si>
    <t>Devine</t>
  </si>
  <si>
    <t>Cambridge2022 councillor6</t>
  </si>
  <si>
    <t>Adshade</t>
  </si>
  <si>
    <t>Cambridge2022 councillor7</t>
  </si>
  <si>
    <t>Cambridge2022 councillor8</t>
  </si>
  <si>
    <t>Ermeta</t>
  </si>
  <si>
    <t>Cambridge2022 regional councillor99</t>
  </si>
  <si>
    <t>Wolf</t>
  </si>
  <si>
    <t>Carter</t>
  </si>
  <si>
    <t>Erick</t>
  </si>
  <si>
    <t>Takor</t>
  </si>
  <si>
    <t>Cambridge2022 councillor3</t>
  </si>
  <si>
    <t>Nate</t>
  </si>
  <si>
    <t>Whalen</t>
  </si>
  <si>
    <t>Kimpson</t>
  </si>
  <si>
    <t>Braniff</t>
  </si>
  <si>
    <t>Cambridge2022 councillor4</t>
  </si>
  <si>
    <t>Earnshaw</t>
  </si>
  <si>
    <t>Vanclief</t>
  </si>
  <si>
    <t>Usman</t>
  </si>
  <si>
    <t>Lalva</t>
  </si>
  <si>
    <t>Cambridge2022 councillor5</t>
  </si>
  <si>
    <t>Sheri</t>
  </si>
  <si>
    <t>Mark D.</t>
  </si>
  <si>
    <t>Naeem</t>
  </si>
  <si>
    <t>Whetham</t>
  </si>
  <si>
    <t>Prakash</t>
  </si>
  <si>
    <t>Venkataraman</t>
  </si>
  <si>
    <t>Bobbi</t>
  </si>
  <si>
    <t>Helen</t>
  </si>
  <si>
    <t>Shwery</t>
  </si>
  <si>
    <t>Piyush</t>
  </si>
  <si>
    <t>Nanda</t>
  </si>
  <si>
    <t>Hipel</t>
  </si>
  <si>
    <t>Belinda</t>
  </si>
  <si>
    <t>Karahalios</t>
  </si>
  <si>
    <t>Maxwell</t>
  </si>
  <si>
    <t>Eian</t>
  </si>
  <si>
    <t>Manuel da</t>
  </si>
  <si>
    <t>Perkes</t>
  </si>
  <si>
    <t>Vandan</t>
  </si>
  <si>
    <t>Hood</t>
  </si>
  <si>
    <t>Calver</t>
  </si>
  <si>
    <t>North Dumfries2022 mayor99</t>
  </si>
  <si>
    <t>North Dumfries</t>
  </si>
  <si>
    <t>Foxton</t>
  </si>
  <si>
    <t>North Dumfries2022 councillor1</t>
  </si>
  <si>
    <t>Timea</t>
  </si>
  <si>
    <t>Rodney</t>
  </si>
  <si>
    <t>Rolleman</t>
  </si>
  <si>
    <t>North Dumfries2022 councillor2</t>
  </si>
  <si>
    <t>Ostner</t>
  </si>
  <si>
    <t>North Dumfries2022 councillor3</t>
  </si>
  <si>
    <t>Alida</t>
  </si>
  <si>
    <t>Wilms</t>
  </si>
  <si>
    <t>North Dumfries2022 councillor4</t>
  </si>
  <si>
    <t>Tilley</t>
  </si>
  <si>
    <t>Brock2022 mayor99</t>
  </si>
  <si>
    <t>Brock</t>
  </si>
  <si>
    <t>Schummer</t>
  </si>
  <si>
    <t>Brock2022 regional councillor99</t>
  </si>
  <si>
    <t>Jubb</t>
  </si>
  <si>
    <t>Marquis</t>
  </si>
  <si>
    <t>Brock2022 councillor1</t>
  </si>
  <si>
    <t>Simard</t>
  </si>
  <si>
    <t>Brock2022 councillor2</t>
  </si>
  <si>
    <t>Doble</t>
  </si>
  <si>
    <t>Brock2022 councillor3</t>
  </si>
  <si>
    <t>Canavan</t>
  </si>
  <si>
    <t>Brock2022 councillor4</t>
  </si>
  <si>
    <t>Cria</t>
  </si>
  <si>
    <t>Brock2022 councillor5</t>
  </si>
  <si>
    <t>Laundrie</t>
  </si>
  <si>
    <t>Carleton Place2022 mayor99</t>
  </si>
  <si>
    <t>Carleton Place</t>
  </si>
  <si>
    <t>Andreas</t>
  </si>
  <si>
    <t>Foustanellas</t>
  </si>
  <si>
    <t>Edward Toby</t>
  </si>
  <si>
    <t>Randell</t>
  </si>
  <si>
    <t>Carleton Place2022 deputy mayor99</t>
  </si>
  <si>
    <t>Tennant</t>
  </si>
  <si>
    <t>Carleton Place2022 councillor99</t>
  </si>
  <si>
    <t>Seccaspina</t>
  </si>
  <si>
    <t>Kory</t>
  </si>
  <si>
    <t>Niedbala</t>
  </si>
  <si>
    <t>Paolo</t>
  </si>
  <si>
    <t>Villa</t>
  </si>
  <si>
    <t>Maltais</t>
  </si>
  <si>
    <t>Cavanagh</t>
  </si>
  <si>
    <t>Hinton</t>
  </si>
  <si>
    <t>Parsons</t>
  </si>
  <si>
    <t>Kwissa</t>
  </si>
  <si>
    <t>Dena</t>
  </si>
  <si>
    <t>Comley</t>
  </si>
  <si>
    <t>Beckwith2022 reeve99</t>
  </si>
  <si>
    <t>Beckwith</t>
  </si>
  <si>
    <t>Kidd</t>
  </si>
  <si>
    <t>Beckwith2022 deputy reeve99</t>
  </si>
  <si>
    <t>Dowdall</t>
  </si>
  <si>
    <t>deputy reeve</t>
  </si>
  <si>
    <t>Musseau</t>
  </si>
  <si>
    <t>Beckwith2022 councillor99</t>
  </si>
  <si>
    <t>C. Faye</t>
  </si>
  <si>
    <t>Timothy K.</t>
  </si>
  <si>
    <t>Doraty</t>
  </si>
  <si>
    <t>McKenna-Kelso</t>
  </si>
  <si>
    <t>Kerri</t>
  </si>
  <si>
    <t>Nicholson-Watson</t>
  </si>
  <si>
    <t>Trimble</t>
  </si>
  <si>
    <t>Casselman2022 mayor99</t>
  </si>
  <si>
    <t>Casselman</t>
  </si>
  <si>
    <t>Lajoie</t>
  </si>
  <si>
    <t>Casselman2022 councillor99</t>
  </si>
  <si>
    <t>Leblanc</t>
  </si>
  <si>
    <t>Laplante</t>
  </si>
  <si>
    <t>Groulx</t>
  </si>
  <si>
    <t>Cleroux</t>
  </si>
  <si>
    <t>Sylvain</t>
  </si>
  <si>
    <t>Anik</t>
  </si>
  <si>
    <t>Charron</t>
  </si>
  <si>
    <t>Mailhot</t>
  </si>
  <si>
    <t>The Nation Municipality2022 mayor99</t>
  </si>
  <si>
    <t>The Nation</t>
  </si>
  <si>
    <t>BriÔøΩÔøΩre</t>
  </si>
  <si>
    <t>Marie-NoÔøΩÔøΩlle</t>
  </si>
  <si>
    <t>Lanthier,</t>
  </si>
  <si>
    <t>The Nation Municipality2022 councillor1</t>
  </si>
  <si>
    <t>FranÔøΩÔøΩois</t>
  </si>
  <si>
    <t>St-Amour</t>
  </si>
  <si>
    <t>The Nation Municipality2022 councillor2</t>
  </si>
  <si>
    <t>Mainville</t>
  </si>
  <si>
    <t>The Nation Municipality2022 councillor3</t>
  </si>
  <si>
    <t>Danik</t>
  </si>
  <si>
    <t>Forgues</t>
  </si>
  <si>
    <t>The Nation Municipality2022 councillor4</t>
  </si>
  <si>
    <t>Lalande</t>
  </si>
  <si>
    <t>Mushing</t>
  </si>
  <si>
    <t>SauvÔøΩÔøΩ</t>
  </si>
  <si>
    <t>The Nation Municipality2022 councillor5</t>
  </si>
  <si>
    <t>Yvan</t>
  </si>
  <si>
    <t>Bercier</t>
  </si>
  <si>
    <t>Boisvenue</t>
  </si>
  <si>
    <t>The Nation Municipality2022 councillor6</t>
  </si>
  <si>
    <t>Marjorie</t>
  </si>
  <si>
    <t>Drolet</t>
  </si>
  <si>
    <t>Chapleau2022 mayor99</t>
  </si>
  <si>
    <t>Chapleau</t>
  </si>
  <si>
    <t>Bignucolo</t>
  </si>
  <si>
    <t>Chapleau2022 councillor99</t>
  </si>
  <si>
    <t>Ansara</t>
  </si>
  <si>
    <t>Lisi</t>
  </si>
  <si>
    <t>Bernier</t>
  </si>
  <si>
    <t>Lambruschini</t>
  </si>
  <si>
    <t>Chatham-Kent2022 mayor99</t>
  </si>
  <si>
    <t>Chatham-Kent</t>
  </si>
  <si>
    <t>Canniff</t>
  </si>
  <si>
    <t>Pickard</t>
  </si>
  <si>
    <t>Chatham-Kent2022 councillor1 West Kent</t>
  </si>
  <si>
    <t>1 West Kent</t>
  </si>
  <si>
    <t>Harrigan</t>
  </si>
  <si>
    <t>Maynard</t>
  </si>
  <si>
    <t>Serednicki</t>
  </si>
  <si>
    <t>Chatham-Kent2022 councillor2 South Kent</t>
  </si>
  <si>
    <t>Ceccacci</t>
  </si>
  <si>
    <t>2 South Kent</t>
  </si>
  <si>
    <t>Mary Clare</t>
  </si>
  <si>
    <t>Latimer</t>
  </si>
  <si>
    <t>Chatham-Kent2022 councillor3 East Kent</t>
  </si>
  <si>
    <t>3 East Kent</t>
  </si>
  <si>
    <t>Lamarche</t>
  </si>
  <si>
    <t>MorÔøΩÔøΩna</t>
  </si>
  <si>
    <t>Pinsonneault</t>
  </si>
  <si>
    <t>Chatham-Kent2022 councillor4 North Kent</t>
  </si>
  <si>
    <t>4 North Kent</t>
  </si>
  <si>
    <t>Jubenville</t>
  </si>
  <si>
    <t>Kilbride</t>
  </si>
  <si>
    <t>Konecny</t>
  </si>
  <si>
    <t>McGrail</t>
  </si>
  <si>
    <t>Neaves</t>
  </si>
  <si>
    <t>Sayer</t>
  </si>
  <si>
    <t>Chatham-Kent2022 councillor5 Wallaceburg</t>
  </si>
  <si>
    <t>5 Wallaceburg</t>
  </si>
  <si>
    <t>Chatham-Kent2022 councillor6 Chatham</t>
  </si>
  <si>
    <t>Conor</t>
  </si>
  <si>
    <t>Allin</t>
  </si>
  <si>
    <t>6 Chatham</t>
  </si>
  <si>
    <t>Bondy</t>
  </si>
  <si>
    <t>Crew</t>
  </si>
  <si>
    <t>Finn</t>
  </si>
  <si>
    <t>Kirkwood-Whyte</t>
  </si>
  <si>
    <t>Sheila M.</t>
  </si>
  <si>
    <t>Bonny</t>
  </si>
  <si>
    <t>Pigeon</t>
  </si>
  <si>
    <t>Dava</t>
  </si>
  <si>
    <t>Robichaud</t>
  </si>
  <si>
    <t>Alysson</t>
  </si>
  <si>
    <t>Vellinga</t>
  </si>
  <si>
    <t>Warrener</t>
  </si>
  <si>
    <t>Cobalt2022 mayor99</t>
  </si>
  <si>
    <t>Cobalt</t>
  </si>
  <si>
    <t>Mita</t>
  </si>
  <si>
    <t>Adshead</t>
  </si>
  <si>
    <t>Cobalt2022 councillor99</t>
  </si>
  <si>
    <t>Veronica</t>
  </si>
  <si>
    <t>Lizotte</t>
  </si>
  <si>
    <t>Starchuk</t>
  </si>
  <si>
    <t>Wink</t>
  </si>
  <si>
    <t>Pereira</t>
  </si>
  <si>
    <t>Angela Tamara</t>
  </si>
  <si>
    <t>Bigelow</t>
  </si>
  <si>
    <t>Coleman2022 mayor99</t>
  </si>
  <si>
    <t>Lafreniere</t>
  </si>
  <si>
    <t>Coleman2022 councillor99</t>
  </si>
  <si>
    <t>Beauchamp</t>
  </si>
  <si>
    <t>Lubbock</t>
  </si>
  <si>
    <t>O'Reilly</t>
  </si>
  <si>
    <t>Rieux</t>
  </si>
  <si>
    <t>Cobourg2022 councillor99</t>
  </si>
  <si>
    <t>Cobourg</t>
  </si>
  <si>
    <t>Bouman</t>
  </si>
  <si>
    <t>Burchat</t>
  </si>
  <si>
    <t>Bureau</t>
  </si>
  <si>
    <t>Miriam</t>
  </si>
  <si>
    <t>Mutton</t>
  </si>
  <si>
    <t>Percolides</t>
  </si>
  <si>
    <t>Sprayson</t>
  </si>
  <si>
    <t>Cobourg2022 mayor99</t>
  </si>
  <si>
    <t>Cleveland</t>
  </si>
  <si>
    <t>Cobourg2022 deputy mayor99</t>
  </si>
  <si>
    <t>Beatty</t>
  </si>
  <si>
    <t>SÔøΩÔøΩguin</t>
  </si>
  <si>
    <t>Hamilton2022 mayor99</t>
  </si>
  <si>
    <t>Jibb</t>
  </si>
  <si>
    <t>Hamilton2022 deputy mayor99</t>
  </si>
  <si>
    <t>Patricia Pat</t>
  </si>
  <si>
    <t>Williamson</t>
  </si>
  <si>
    <t>Hamilton2022 councillor99</t>
  </si>
  <si>
    <t>Buttar</t>
  </si>
  <si>
    <t>Lean</t>
  </si>
  <si>
    <t>Lovshin</t>
  </si>
  <si>
    <t>Kimberly</t>
  </si>
  <si>
    <t>Leashea</t>
  </si>
  <si>
    <t>Sage</t>
  </si>
  <si>
    <t>Wollaston2022 mayor99</t>
  </si>
  <si>
    <t>Wollaston</t>
  </si>
  <si>
    <t>Fuerth</t>
  </si>
  <si>
    <t>Wollaston2022 deputy mayor99</t>
  </si>
  <si>
    <t>Ordanis</t>
  </si>
  <si>
    <t>Wollaston2022 councillor99</t>
  </si>
  <si>
    <t>Fagerros</t>
  </si>
  <si>
    <t>J D</t>
  </si>
  <si>
    <t>Fentie</t>
  </si>
  <si>
    <t>Collingwood2022 mayor99</t>
  </si>
  <si>
    <t>Collingwood</t>
  </si>
  <si>
    <t>Hamlin</t>
  </si>
  <si>
    <t>Mariane</t>
  </si>
  <si>
    <t>McLeod</t>
  </si>
  <si>
    <t>Sandberg</t>
  </si>
  <si>
    <t>Collingwood2022 deputy mayor99</t>
  </si>
  <si>
    <t>Madigan</t>
  </si>
  <si>
    <t>Collingwood2022 councillor99</t>
  </si>
  <si>
    <t>Baines</t>
  </si>
  <si>
    <t>Berman</t>
  </si>
  <si>
    <t>Chadwick</t>
  </si>
  <si>
    <t>Dickenson</t>
  </si>
  <si>
    <t>Ecclestone</t>
  </si>
  <si>
    <t>Johns</t>
  </si>
  <si>
    <t>Potts</t>
  </si>
  <si>
    <t>Ring</t>
  </si>
  <si>
    <t>East Ferris2022 mayor99</t>
  </si>
  <si>
    <t>East Ferris</t>
  </si>
  <si>
    <t>Rochefort</t>
  </si>
  <si>
    <t>East Ferris2022 councillor99</t>
  </si>
  <si>
    <t>Trahan</t>
  </si>
  <si>
    <t>Champagne</t>
  </si>
  <si>
    <t>Brazeau</t>
  </si>
  <si>
    <t>Rooyakkers</t>
  </si>
  <si>
    <t>Jack Daniel</t>
  </si>
  <si>
    <t>Cornwall2022 mayor99</t>
  </si>
  <si>
    <t>Leroux</t>
  </si>
  <si>
    <t>Poapst</t>
  </si>
  <si>
    <t>Towndale</t>
  </si>
  <si>
    <t>Cornwall2022 councillor99</t>
  </si>
  <si>
    <t>Chevalier</t>
  </si>
  <si>
    <t>Dussault</t>
  </si>
  <si>
    <t>Abid</t>
  </si>
  <si>
    <t>Leclair</t>
  </si>
  <si>
    <t>Dupelle</t>
  </si>
  <si>
    <t>Syd</t>
  </si>
  <si>
    <t>Good</t>
  </si>
  <si>
    <t>Carilyne</t>
  </si>
  <si>
    <t>HÔøΩÔøΩbert</t>
  </si>
  <si>
    <t>Hollingsworth</t>
  </si>
  <si>
    <t>McIntosh</t>
  </si>
  <si>
    <t>Murphy</t>
  </si>
  <si>
    <t>Martelle</t>
  </si>
  <si>
    <t>Ngoundji</t>
  </si>
  <si>
    <t>Mary Jane</t>
  </si>
  <si>
    <t>Proulx</t>
  </si>
  <si>
    <t>Sabourin</t>
  </si>
  <si>
    <t>Gerald E.</t>
  </si>
  <si>
    <t>Carol A.</t>
  </si>
  <si>
    <t>Boileau</t>
  </si>
  <si>
    <t>Deep River2022 mayor99</t>
  </si>
  <si>
    <t>Deep River</t>
  </si>
  <si>
    <t>D'Eon</t>
  </si>
  <si>
    <t>Deep River2022 reeve99</t>
  </si>
  <si>
    <t>Doncaster</t>
  </si>
  <si>
    <t>Deep River2022 councillor99</t>
  </si>
  <si>
    <t>Dumoulin</t>
  </si>
  <si>
    <t>Fitton</t>
  </si>
  <si>
    <t>Christina Louise</t>
  </si>
  <si>
    <t>Giardini</t>
  </si>
  <si>
    <t>Vaughan</t>
  </si>
  <si>
    <t>Rideau Lakes2022 mayor99</t>
  </si>
  <si>
    <t>Rideau Lakes</t>
  </si>
  <si>
    <t>Arie</t>
  </si>
  <si>
    <t>Hoogenboom</t>
  </si>
  <si>
    <t>Bresee</t>
  </si>
  <si>
    <t>Rideau Lakes2022 councillor1 Bastard  South Burgess</t>
  </si>
  <si>
    <t>Livingston</t>
  </si>
  <si>
    <t>1 Bastard  South Burgess</t>
  </si>
  <si>
    <t>Dunfield</t>
  </si>
  <si>
    <t>Chvostek</t>
  </si>
  <si>
    <t>Banks</t>
  </si>
  <si>
    <t>Rideau Lakes2022 councillor2 South Elmsley</t>
  </si>
  <si>
    <t>Marcia</t>
  </si>
  <si>
    <t>2 South Elmsley</t>
  </si>
  <si>
    <t>Rideau Lakes2022 councillor3 South Crosby</t>
  </si>
  <si>
    <t>3 South Crosby</t>
  </si>
  <si>
    <t>Effie</t>
  </si>
  <si>
    <t>Mary J.</t>
  </si>
  <si>
    <t>Rideau Lakes2022 councillor4 North Crosby Newboro</t>
  </si>
  <si>
    <t>Lavoie</t>
  </si>
  <si>
    <t>4 North Crosby Newboro</t>
  </si>
  <si>
    <t>Deborah Anne</t>
  </si>
  <si>
    <t>Johnson2022 mayor99</t>
  </si>
  <si>
    <t>Johnson2022 councillor99</t>
  </si>
  <si>
    <t>Gavin</t>
  </si>
  <si>
    <t>Kern</t>
  </si>
  <si>
    <t>Stobie</t>
  </si>
  <si>
    <t>Dalton</t>
  </si>
  <si>
    <t>Emma</t>
  </si>
  <si>
    <t>Aelick-Junor</t>
  </si>
  <si>
    <t>Tarbutt2022 mayor99</t>
  </si>
  <si>
    <t>Tarbutt</t>
  </si>
  <si>
    <t>Tarbutt2022 councillor99</t>
  </si>
  <si>
    <t>Farrar</t>
  </si>
  <si>
    <t>McClelland</t>
  </si>
  <si>
    <t>Jacqui</t>
  </si>
  <si>
    <t>Nagel</t>
  </si>
  <si>
    <t>Wigmore</t>
  </si>
  <si>
    <t>Deseronto2022 mayor99</t>
  </si>
  <si>
    <t>Deseronto</t>
  </si>
  <si>
    <t>Deseronto2022 deputy mayor99</t>
  </si>
  <si>
    <t>Everhardus</t>
  </si>
  <si>
    <t>Deseronto2022 councillor99</t>
  </si>
  <si>
    <t>Dupont</t>
  </si>
  <si>
    <t>AmberDale</t>
  </si>
  <si>
    <t>Hudson</t>
  </si>
  <si>
    <t>Tompkins</t>
  </si>
  <si>
    <t>Zieman</t>
  </si>
  <si>
    <t>La Vallee2022 reeve99</t>
  </si>
  <si>
    <t>La Vallee</t>
  </si>
  <si>
    <t>Kenneth</t>
  </si>
  <si>
    <t>Emily</t>
  </si>
  <si>
    <t>La Vallee2022 councillor99</t>
  </si>
  <si>
    <t>Badiuk</t>
  </si>
  <si>
    <t>Belluz</t>
  </si>
  <si>
    <t>Loshaw</t>
  </si>
  <si>
    <t>Rea</t>
  </si>
  <si>
    <t>Gauthier2022 reeve99</t>
  </si>
  <si>
    <t>Gauthier</t>
  </si>
  <si>
    <t>Binnendyk</t>
  </si>
  <si>
    <t>Gauthier2022 councillor99</t>
  </si>
  <si>
    <t>William K.</t>
  </si>
  <si>
    <t>Quinn</t>
  </si>
  <si>
    <t>DixitKumar</t>
  </si>
  <si>
    <t>Savarie</t>
  </si>
  <si>
    <t>Kelly Lee</t>
  </si>
  <si>
    <t>Dorion2022 reeve99</t>
  </si>
  <si>
    <t>Dorion</t>
  </si>
  <si>
    <t>Robert Wallace</t>
  </si>
  <si>
    <t>Dorion2022 councillor99</t>
  </si>
  <si>
    <t>Deborah J. Harris</t>
  </si>
  <si>
    <t>Shallow</t>
  </si>
  <si>
    <t>Jeffrey Charles William</t>
  </si>
  <si>
    <t>Mehagan</t>
  </si>
  <si>
    <t>Cadeau</t>
  </si>
  <si>
    <t>Dawn-Euphemia2022 mayor99</t>
  </si>
  <si>
    <t>Dawn-Euphemia</t>
  </si>
  <si>
    <t>Broad</t>
  </si>
  <si>
    <t>Dawn-Euphemia2022 councillor99</t>
  </si>
  <si>
    <t>LeBoeuf</t>
  </si>
  <si>
    <t>McGuire</t>
  </si>
  <si>
    <t>Blandford-Blenheim2022 mayor99</t>
  </si>
  <si>
    <t>Blandford-Blenheim</t>
  </si>
  <si>
    <t>Blandford-Blenheim2022 councillor99</t>
  </si>
  <si>
    <t>Balzer</t>
  </si>
  <si>
    <t>G. Bruce</t>
  </si>
  <si>
    <t>Broschinski</t>
  </si>
  <si>
    <t>Demarest</t>
  </si>
  <si>
    <t>Occleston</t>
  </si>
  <si>
    <t>Dryden2022 mayor99</t>
  </si>
  <si>
    <t>Dryden</t>
  </si>
  <si>
    <t>Jack B.</t>
  </si>
  <si>
    <t>Shayne</t>
  </si>
  <si>
    <t>Dryden2022 councillor99</t>
  </si>
  <si>
    <t>Berrey</t>
  </si>
  <si>
    <t>Burch</t>
  </si>
  <si>
    <t>Kiewning</t>
  </si>
  <si>
    <t>Latham</t>
  </si>
  <si>
    <t>Ritch</t>
  </si>
  <si>
    <t>Noel</t>
  </si>
  <si>
    <t>Pareis</t>
  </si>
  <si>
    <t>Tardiff</t>
  </si>
  <si>
    <t>Dubreuilville2022 mayor99</t>
  </si>
  <si>
    <t>Dubreuilville</t>
  </si>
  <si>
    <t>Nantel</t>
  </si>
  <si>
    <t>Dubreuilville2022 councillor99</t>
  </si>
  <si>
    <t>HÔøΩÔøΩlÔøΩÔøΩne</t>
  </si>
  <si>
    <t>Perth</t>
  </si>
  <si>
    <t>LÔøΩÔøΩvesque</t>
  </si>
  <si>
    <t>Krystel</t>
  </si>
  <si>
    <t>Julila</t>
  </si>
  <si>
    <t>Hemphill</t>
  </si>
  <si>
    <t>GÔøΩÔøΩrard</t>
  </si>
  <si>
    <t>Dutton Dunwich2022 mayor99</t>
  </si>
  <si>
    <t>Dutton Dunwich</t>
  </si>
  <si>
    <t>Hentz</t>
  </si>
  <si>
    <t>Dutton Dunwich2022 deputy mayor99</t>
  </si>
  <si>
    <t>Loveland</t>
  </si>
  <si>
    <t>Dutton Dunwich2022 councillor1</t>
  </si>
  <si>
    <t>Tunks</t>
  </si>
  <si>
    <t>Dutton Dunwich2022 councillor2</t>
  </si>
  <si>
    <t>Amarilis</t>
  </si>
  <si>
    <t>Drouillard</t>
  </si>
  <si>
    <t>Dryfhout</t>
  </si>
  <si>
    <t>Trainor</t>
  </si>
  <si>
    <t>Bays2022 mayor99</t>
  </si>
  <si>
    <t>Bays</t>
  </si>
  <si>
    <t>Glover</t>
  </si>
  <si>
    <t>Bays2022 district councillor1,2</t>
  </si>
  <si>
    <t>1,2</t>
  </si>
  <si>
    <t>Peppard</t>
  </si>
  <si>
    <t>Bays2022 district councillor3,4</t>
  </si>
  <si>
    <t>Lacroix</t>
  </si>
  <si>
    <t>3,4</t>
  </si>
  <si>
    <t>Bays2022 councillor1</t>
  </si>
  <si>
    <t>Bays2022 councillor2</t>
  </si>
  <si>
    <t>Bays2022 councillor3</t>
  </si>
  <si>
    <t>Bays2022 councillor4</t>
  </si>
  <si>
    <t>Godard</t>
  </si>
  <si>
    <t>Ear Falls2022 mayor99</t>
  </si>
  <si>
    <t>Ear Falls</t>
  </si>
  <si>
    <t>Kahoot</t>
  </si>
  <si>
    <t>Ear Falls2022 councillor99</t>
  </si>
  <si>
    <t>Desforges</t>
  </si>
  <si>
    <t>Hoey</t>
  </si>
  <si>
    <t>Fishy</t>
  </si>
  <si>
    <t>Legros</t>
  </si>
  <si>
    <t>Mountain</t>
  </si>
  <si>
    <t>Sutton</t>
  </si>
  <si>
    <t>Thain</t>
  </si>
  <si>
    <t>Woolsey</t>
  </si>
  <si>
    <t>Armstrong2022 mayor99</t>
  </si>
  <si>
    <t>Jean Marc</t>
  </si>
  <si>
    <t>Armstrong2022 councillor99</t>
  </si>
  <si>
    <t>Reynald</t>
  </si>
  <si>
    <t>Rivard</t>
  </si>
  <si>
    <t>MichÔøΩÔøΩle</t>
  </si>
  <si>
    <t>Perreault</t>
  </si>
  <si>
    <t>Laird2022 mayor99</t>
  </si>
  <si>
    <t>Evoy</t>
  </si>
  <si>
    <t>Turco</t>
  </si>
  <si>
    <t>Laird2022 councillor99</t>
  </si>
  <si>
    <t>Mary-Lynn</t>
  </si>
  <si>
    <t>Duguay</t>
  </si>
  <si>
    <t>Frolick</t>
  </si>
  <si>
    <t>Terence Stuart</t>
  </si>
  <si>
    <t>Wayne R.</t>
  </si>
  <si>
    <t>Junor</t>
  </si>
  <si>
    <t>Edward</t>
  </si>
  <si>
    <t>Lapish</t>
  </si>
  <si>
    <t>Rydall</t>
  </si>
  <si>
    <t>Zimmermann</t>
  </si>
  <si>
    <t>MacDonald Meredith &amp; Aberdeen Add'l2022 councillor99</t>
  </si>
  <si>
    <t>MacDonald Meredith &amp; Aberdeen Add'l</t>
  </si>
  <si>
    <t>Brockelbank</t>
  </si>
  <si>
    <t>Chevis</t>
  </si>
  <si>
    <t>Orchard</t>
  </si>
  <si>
    <t>MacDonald Meredith &amp; Aberdeen Add'l2022 mayor99</t>
  </si>
  <si>
    <t>James2022 reeve99</t>
  </si>
  <si>
    <t>Rodger</t>
  </si>
  <si>
    <t>Fiset</t>
  </si>
  <si>
    <t>Pritchard</t>
  </si>
  <si>
    <t>James2022 councillor99</t>
  </si>
  <si>
    <t>Michael De</t>
  </si>
  <si>
    <t>Carlo</t>
  </si>
  <si>
    <t>Travis</t>
  </si>
  <si>
    <t>MacDowall</t>
  </si>
  <si>
    <t>Elliot Lake2022 mayor99</t>
  </si>
  <si>
    <t>Elliot Lake</t>
  </si>
  <si>
    <t>Marchisella</t>
  </si>
  <si>
    <t>Patrie</t>
  </si>
  <si>
    <t>Geraldine</t>
  </si>
  <si>
    <t>Elliot Lake2022 councillor99</t>
  </si>
  <si>
    <t>Bull</t>
  </si>
  <si>
    <t>Finamore</t>
  </si>
  <si>
    <t>Flintoff</t>
  </si>
  <si>
    <t>Ibbitson</t>
  </si>
  <si>
    <t>Kutchaw</t>
  </si>
  <si>
    <t>Laurin</t>
  </si>
  <si>
    <t>Lefebvre</t>
  </si>
  <si>
    <t>Luc D.</t>
  </si>
  <si>
    <t>Morrisette</t>
  </si>
  <si>
    <t>Merrill</t>
  </si>
  <si>
    <t>Seidel</t>
  </si>
  <si>
    <t>Tammy Van</t>
  </si>
  <si>
    <t>Roon</t>
  </si>
  <si>
    <t>Wannan</t>
  </si>
  <si>
    <t>Woolwich2022 mayor99</t>
  </si>
  <si>
    <t>Woolwich</t>
  </si>
  <si>
    <t>Merlihan</t>
  </si>
  <si>
    <t>Shantz</t>
  </si>
  <si>
    <t>Woolwich2022 councillor1</t>
  </si>
  <si>
    <t>Cheryle</t>
  </si>
  <si>
    <t>Burgess</t>
  </si>
  <si>
    <t>Woolwich2022 councillor2</t>
  </si>
  <si>
    <t>Redekop</t>
  </si>
  <si>
    <t>Schwindt</t>
  </si>
  <si>
    <t>Woolwich2022 councillor3</t>
  </si>
  <si>
    <t>Bolger</t>
  </si>
  <si>
    <t>Kayla</t>
  </si>
  <si>
    <t>Russell2022 mayor99</t>
  </si>
  <si>
    <t>Russell2022 councillor99</t>
  </si>
  <si>
    <t>Tarnowski</t>
  </si>
  <si>
    <t>Baas</t>
  </si>
  <si>
    <t>Deacon</t>
  </si>
  <si>
    <t>Lalonde</t>
  </si>
  <si>
    <t>Emo2022 mayor99</t>
  </si>
  <si>
    <t>Emo</t>
  </si>
  <si>
    <t>McQuaker</t>
  </si>
  <si>
    <t>Emo2022 councillor99</t>
  </si>
  <si>
    <t>Harrold</t>
  </si>
  <si>
    <t>Boven</t>
  </si>
  <si>
    <t>Fortier</t>
  </si>
  <si>
    <t>Geoffrey</t>
  </si>
  <si>
    <t>Pearce</t>
  </si>
  <si>
    <t>Lori-Ann</t>
  </si>
  <si>
    <t>Shortreed</t>
  </si>
  <si>
    <t>Frank (Jr)</t>
  </si>
  <si>
    <t>Szeder</t>
  </si>
  <si>
    <t>Teeple</t>
  </si>
  <si>
    <t>Weiringa</t>
  </si>
  <si>
    <t>Whatley</t>
  </si>
  <si>
    <t>Perry2022 mayor99</t>
  </si>
  <si>
    <t>Hofstetter</t>
  </si>
  <si>
    <t>Perry2022 councillor99</t>
  </si>
  <si>
    <t>Cushman</t>
  </si>
  <si>
    <t>Margaret Ann</t>
  </si>
  <si>
    <t>MacPhail</t>
  </si>
  <si>
    <t>Sowrey</t>
  </si>
  <si>
    <t>Englehart2022 mayor99</t>
  </si>
  <si>
    <t>Englehart</t>
  </si>
  <si>
    <t>Mikovitch</t>
  </si>
  <si>
    <t>Englehart2022 councillor99</t>
  </si>
  <si>
    <t>Bannink</t>
  </si>
  <si>
    <t>DeLeeuw</t>
  </si>
  <si>
    <t>Jo-Anne</t>
  </si>
  <si>
    <t>Farmer</t>
  </si>
  <si>
    <t>Metson</t>
  </si>
  <si>
    <t>Jillian</t>
  </si>
  <si>
    <t>Plaunt</t>
  </si>
  <si>
    <t>Schaap</t>
  </si>
  <si>
    <t>Kaytlyn</t>
  </si>
  <si>
    <t>Chamberlain2022 reeve99</t>
  </si>
  <si>
    <t>Chamberlain</t>
  </si>
  <si>
    <t>Chamberlain2022 councillor99</t>
  </si>
  <si>
    <t>Osborne</t>
  </si>
  <si>
    <t>Giesen</t>
  </si>
  <si>
    <t>Guenette</t>
  </si>
  <si>
    <t>Evanturel2022 reeve99</t>
  </si>
  <si>
    <t>Evanturel</t>
  </si>
  <si>
    <t>Mundle</t>
  </si>
  <si>
    <t>Evanturel2022 councillor99</t>
  </si>
  <si>
    <t>Beachey</t>
  </si>
  <si>
    <t>Gisele</t>
  </si>
  <si>
    <t>Belanger</t>
  </si>
  <si>
    <t>MacPherson</t>
  </si>
  <si>
    <t>Simmens</t>
  </si>
  <si>
    <t>Espanola2022 mayor99</t>
  </si>
  <si>
    <t>Espanola</t>
  </si>
  <si>
    <t>Gervais</t>
  </si>
  <si>
    <t>Lendrum</t>
  </si>
  <si>
    <t>Piche</t>
  </si>
  <si>
    <t>Maureen Van</t>
  </si>
  <si>
    <t>Alstine</t>
  </si>
  <si>
    <t>Espanola2022 councillor99</t>
  </si>
  <si>
    <t>Duplessis</t>
  </si>
  <si>
    <t>Hayden</t>
  </si>
  <si>
    <t>Kallioinen</t>
  </si>
  <si>
    <t>Kozachenko</t>
  </si>
  <si>
    <t>Kozlowski</t>
  </si>
  <si>
    <t>Malott</t>
  </si>
  <si>
    <t>Massicotte</t>
  </si>
  <si>
    <t>Maville</t>
  </si>
  <si>
    <t>Johnathan</t>
  </si>
  <si>
    <t>Nadeau</t>
  </si>
  <si>
    <t>Porteous</t>
  </si>
  <si>
    <t>Shelaine</t>
  </si>
  <si>
    <t>Burpee and Mills2022 reeve99</t>
  </si>
  <si>
    <t>Burpee and Mills</t>
  </si>
  <si>
    <t>Noland</t>
  </si>
  <si>
    <t>Burpee and Mills2022 councillor99</t>
  </si>
  <si>
    <t>Art</t>
  </si>
  <si>
    <t>Blain</t>
  </si>
  <si>
    <t>Deeg</t>
  </si>
  <si>
    <t>Dinsmore</t>
  </si>
  <si>
    <t>Pfeifer</t>
  </si>
  <si>
    <t>Morrell</t>
  </si>
  <si>
    <t>Fauquier-Strickland2022 mayor99</t>
  </si>
  <si>
    <t>Fauquier-Strickland</t>
  </si>
  <si>
    <t>Courchesne</t>
  </si>
  <si>
    <t>Tremblay</t>
  </si>
  <si>
    <t>Fauquier-Strickland2022 councillor99</t>
  </si>
  <si>
    <t>Sylvie</t>
  </si>
  <si>
    <t>Lise Breton</t>
  </si>
  <si>
    <t>Gagnon</t>
  </si>
  <si>
    <t>Gendron</t>
  </si>
  <si>
    <t>Gravel</t>
  </si>
  <si>
    <t>Anne-Lynn</t>
  </si>
  <si>
    <t>Kucheran</t>
  </si>
  <si>
    <t>Lamontagne</t>
  </si>
  <si>
    <t>Priscilla</t>
  </si>
  <si>
    <t>Marcoux</t>
  </si>
  <si>
    <t>Addington Highlands2022 reeve99</t>
  </si>
  <si>
    <t>Addington Highlands</t>
  </si>
  <si>
    <t>Marlean</t>
  </si>
  <si>
    <t>McLean</t>
  </si>
  <si>
    <t>Addington Highlands2022 councillor1</t>
  </si>
  <si>
    <t>Rosenblath</t>
  </si>
  <si>
    <t>Fritsch</t>
  </si>
  <si>
    <t>Addington Highlands2022 councillor2</t>
  </si>
  <si>
    <t>Yanch</t>
  </si>
  <si>
    <t>Pelham2022 mayor99</t>
  </si>
  <si>
    <t>Pelham</t>
  </si>
  <si>
    <t>Marvin</t>
  </si>
  <si>
    <t>Junkin</t>
  </si>
  <si>
    <t>Pelham2022 councillor1</t>
  </si>
  <si>
    <t>Ker</t>
  </si>
  <si>
    <t>Olson</t>
  </si>
  <si>
    <t>Pelham2022 councillor2</t>
  </si>
  <si>
    <t>Eckhardt</t>
  </si>
  <si>
    <t>McCain</t>
  </si>
  <si>
    <t>Pelham2022 councillor3</t>
  </si>
  <si>
    <t>Shellee</t>
  </si>
  <si>
    <t>Niznik</t>
  </si>
  <si>
    <t>Pelham2022 regional councillor99</t>
  </si>
  <si>
    <t>Wally</t>
  </si>
  <si>
    <t>Huson</t>
  </si>
  <si>
    <t>Sarvis</t>
  </si>
  <si>
    <t>Fort Erie2022 mayor99</t>
  </si>
  <si>
    <t>Fort Erie</t>
  </si>
  <si>
    <t>Daniel Leo</t>
  </si>
  <si>
    <t>Favero</t>
  </si>
  <si>
    <t>Wayne H.</t>
  </si>
  <si>
    <t>Taras</t>
  </si>
  <si>
    <t>Fort Erie2022 councillor1</t>
  </si>
  <si>
    <t>Bews</t>
  </si>
  <si>
    <t>George P.</t>
  </si>
  <si>
    <t>McDermott</t>
  </si>
  <si>
    <t>Fort Erie2022 councillor2</t>
  </si>
  <si>
    <t>Dubanow</t>
  </si>
  <si>
    <t>Koutroulakis</t>
  </si>
  <si>
    <t>Mollicone</t>
  </si>
  <si>
    <t>Fort Erie2022 councillor3</t>
  </si>
  <si>
    <t>Flagg</t>
  </si>
  <si>
    <t>Jenney</t>
  </si>
  <si>
    <t>Kobe</t>
  </si>
  <si>
    <t>Fort Erie2022 councillor4</t>
  </si>
  <si>
    <t>Pomeroy</t>
  </si>
  <si>
    <t>S. Jennifer</t>
  </si>
  <si>
    <t>Priestley</t>
  </si>
  <si>
    <t>Fort Erie2022 councillor5</t>
  </si>
  <si>
    <t>Millar</t>
  </si>
  <si>
    <t>Fort Erie2022 councillor6</t>
  </si>
  <si>
    <t>Kristen</t>
  </si>
  <si>
    <t>Halfpenny</t>
  </si>
  <si>
    <t>Ann Marie</t>
  </si>
  <si>
    <t>Noyes</t>
  </si>
  <si>
    <t>Fort Erie2022 regional councillor99</t>
  </si>
  <si>
    <t>Insinna</t>
  </si>
  <si>
    <t>Nolan</t>
  </si>
  <si>
    <t>Fort Frances2022 mayor99</t>
  </si>
  <si>
    <t>Fort Frances</t>
  </si>
  <si>
    <t>Hallikas</t>
  </si>
  <si>
    <t>Fort Frances2022 councillor99</t>
  </si>
  <si>
    <t>Kaleb</t>
  </si>
  <si>
    <t>Firth</t>
  </si>
  <si>
    <t>Behan</t>
  </si>
  <si>
    <t>Brunetta</t>
  </si>
  <si>
    <t>Mandi</t>
  </si>
  <si>
    <t>Maki</t>
  </si>
  <si>
    <t>McTaggart</t>
  </si>
  <si>
    <t>Kircher</t>
  </si>
  <si>
    <t>Alberton2022 reeve99</t>
  </si>
  <si>
    <t>Alberton</t>
  </si>
  <si>
    <t>Alberton2022 councillor99</t>
  </si>
  <si>
    <t>Tyson</t>
  </si>
  <si>
    <t>Diane Evaline</t>
  </si>
  <si>
    <t>Glowasky</t>
  </si>
  <si>
    <t>Spence</t>
  </si>
  <si>
    <t>Peter Roman</t>
  </si>
  <si>
    <t>Spuzak</t>
  </si>
  <si>
    <t>Gananoque2022 mayor99</t>
  </si>
  <si>
    <t>Gananoque</t>
  </si>
  <si>
    <t>Lojko</t>
  </si>
  <si>
    <t>Truesdell</t>
  </si>
  <si>
    <t>Gananoque2022 councillor99</t>
  </si>
  <si>
    <t>Burt</t>
  </si>
  <si>
    <t>Kathrine</t>
  </si>
  <si>
    <t>Kirkby</t>
  </si>
  <si>
    <t>Anne-Marie</t>
  </si>
  <si>
    <t>Koiner</t>
  </si>
  <si>
    <t>Leakey</t>
  </si>
  <si>
    <t>Osmond</t>
  </si>
  <si>
    <t>Sprenger</t>
  </si>
  <si>
    <t>Halton Hills2022 mayor99</t>
  </si>
  <si>
    <t>Halton Hills</t>
  </si>
  <si>
    <t>Lawlor</t>
  </si>
  <si>
    <t>Paulsen</t>
  </si>
  <si>
    <t>Gottardi</t>
  </si>
  <si>
    <t>Halton Hills2022 regional councillor2</t>
  </si>
  <si>
    <t>Somerville</t>
  </si>
  <si>
    <t>Halton Hills2022 regional councillor4</t>
  </si>
  <si>
    <t>Farrow-Reed</t>
  </si>
  <si>
    <t>Fogal</t>
  </si>
  <si>
    <t>Halton Hills2022 councillor1</t>
  </si>
  <si>
    <t>Albano</t>
  </si>
  <si>
    <t>Hurst</t>
  </si>
  <si>
    <t>Hilson</t>
  </si>
  <si>
    <t>Halton Hills2022 councillor2</t>
  </si>
  <si>
    <t>Racinsky</t>
  </si>
  <si>
    <t>Brass</t>
  </si>
  <si>
    <t>Gillham</t>
  </si>
  <si>
    <t>Kindbom</t>
  </si>
  <si>
    <t>Cosper</t>
  </si>
  <si>
    <t>Halton Hills2022 councillor3</t>
  </si>
  <si>
    <t>Drew</t>
  </si>
  <si>
    <t>Pullman</t>
  </si>
  <si>
    <t>Syl</t>
  </si>
  <si>
    <t>Waldo</t>
  </si>
  <si>
    <t>Paquete</t>
  </si>
  <si>
    <t>Halton Hills2022 councillor4</t>
  </si>
  <si>
    <t>D'Arcy</t>
  </si>
  <si>
    <t>Keene</t>
  </si>
  <si>
    <t>Inglis</t>
  </si>
  <si>
    <t>Mandarino</t>
  </si>
  <si>
    <t>Limerick2022 mayor99</t>
  </si>
  <si>
    <t>Limerick</t>
  </si>
  <si>
    <t>Stefanski</t>
  </si>
  <si>
    <t>Limerick2022 councillor99</t>
  </si>
  <si>
    <t>Mackillican</t>
  </si>
  <si>
    <t>Hamm</t>
  </si>
  <si>
    <t>Pack</t>
  </si>
  <si>
    <t>Tudor and Cashel2022 mayor99</t>
  </si>
  <si>
    <t>Tudor and Cashel</t>
  </si>
  <si>
    <t>Hederson</t>
  </si>
  <si>
    <t>Libby</t>
  </si>
  <si>
    <t>Tudor and Cashel2022 deputy mayor99</t>
  </si>
  <si>
    <t>Bridger</t>
  </si>
  <si>
    <t>Reeds</t>
  </si>
  <si>
    <t>Tudor and Cashel2022 councillor99</t>
  </si>
  <si>
    <t>Holloway</t>
  </si>
  <si>
    <t>Trumble</t>
  </si>
  <si>
    <t>Goderich2022 mayor99</t>
  </si>
  <si>
    <t>Goderich</t>
  </si>
  <si>
    <t>Myles</t>
  </si>
  <si>
    <t>Hoy</t>
  </si>
  <si>
    <t>Goderich2022 deputy mayor99</t>
  </si>
  <si>
    <t>Bazinet</t>
  </si>
  <si>
    <t>Tamming</t>
  </si>
  <si>
    <t>Goderich2022 councillor99</t>
  </si>
  <si>
    <t>Liz</t>
  </si>
  <si>
    <t>Petrie</t>
  </si>
  <si>
    <t>Segeren</t>
  </si>
  <si>
    <t>Becke</t>
  </si>
  <si>
    <t>NoÔøΩÔøΩl</t>
  </si>
  <si>
    <t>Katrina</t>
  </si>
  <si>
    <t>Bos</t>
  </si>
  <si>
    <t>Chapin</t>
  </si>
  <si>
    <t>Korosec</t>
  </si>
  <si>
    <t>Gore Bay2022 mayor99</t>
  </si>
  <si>
    <t>Gore Bay</t>
  </si>
  <si>
    <t>Maureen ÔøΩÔøΩÔøΩMOÔøΩÔøΩÔøΩ</t>
  </si>
  <si>
    <t>Lane</t>
  </si>
  <si>
    <t>Gore Bay2022 councillor99</t>
  </si>
  <si>
    <t>Paulie</t>
  </si>
  <si>
    <t>Nodecker</t>
  </si>
  <si>
    <t>Chaytor</t>
  </si>
  <si>
    <t>Olmstead</t>
  </si>
  <si>
    <t>Leeanne</t>
  </si>
  <si>
    <t>Woestenenk</t>
  </si>
  <si>
    <t>Blodget</t>
  </si>
  <si>
    <t>Howick2022 reeve99</t>
  </si>
  <si>
    <t>Howick</t>
  </si>
  <si>
    <t>Howick2022 deputy reeve99</t>
  </si>
  <si>
    <t>Howick2022 councillor99</t>
  </si>
  <si>
    <t>Hargrave</t>
  </si>
  <si>
    <t>Grimes</t>
  </si>
  <si>
    <t>Rosemary</t>
  </si>
  <si>
    <t>Rognvaldson</t>
  </si>
  <si>
    <t>Grand Valley2022 mayor99</t>
  </si>
  <si>
    <t>Grand Valley</t>
  </si>
  <si>
    <t>Soloman</t>
  </si>
  <si>
    <t>Grand Valley2022 deputy mayor99</t>
  </si>
  <si>
    <t>Rentsch</t>
  </si>
  <si>
    <t>Grand Valley2022 councillor99</t>
  </si>
  <si>
    <t>Dart</t>
  </si>
  <si>
    <t>Jonker</t>
  </si>
  <si>
    <t>Latam</t>
  </si>
  <si>
    <t>Rashaad</t>
  </si>
  <si>
    <t>Nauth-Ali</t>
  </si>
  <si>
    <t>Gravenhurst2022 mayor99</t>
  </si>
  <si>
    <t>Gravenhurst</t>
  </si>
  <si>
    <t>Mantha</t>
  </si>
  <si>
    <t>Pilger</t>
  </si>
  <si>
    <t>Heidi</t>
  </si>
  <si>
    <t>Lorenz</t>
  </si>
  <si>
    <t>Gravenhurst2022 district councillor99</t>
  </si>
  <si>
    <t>Merton</t>
  </si>
  <si>
    <t>Peter M.</t>
  </si>
  <si>
    <t>Jaden</t>
  </si>
  <si>
    <t>Hollingshead</t>
  </si>
  <si>
    <t>Halsall</t>
  </si>
  <si>
    <t>Allan J.</t>
  </si>
  <si>
    <t>Strength</t>
  </si>
  <si>
    <t>Gravenhurst2022 councillor1</t>
  </si>
  <si>
    <t>Varney</t>
  </si>
  <si>
    <t>Sandi</t>
  </si>
  <si>
    <t>Tosswill</t>
  </si>
  <si>
    <t>Gravenhurst2022 councillor2</t>
  </si>
  <si>
    <t>Morphy</t>
  </si>
  <si>
    <t>Gravenhurst2022 councillor3</t>
  </si>
  <si>
    <t>Kretschmar</t>
  </si>
  <si>
    <t>Fairbrass</t>
  </si>
  <si>
    <t>Gravenhurst2022 councillor4</t>
  </si>
  <si>
    <t>Rundle</t>
  </si>
  <si>
    <t>Jorgensen</t>
  </si>
  <si>
    <t>Gravenhurst2022 councillor5</t>
  </si>
  <si>
    <t>Grimsby2022 mayor99</t>
  </si>
  <si>
    <t>Grimsby</t>
  </si>
  <si>
    <t>Grimsby2022 regional councillor99</t>
  </si>
  <si>
    <t>Fertich</t>
  </si>
  <si>
    <t>Seaborn</t>
  </si>
  <si>
    <t>Grimsby2022 councillorOne</t>
  </si>
  <si>
    <t>Delight</t>
  </si>
  <si>
    <t>Davoli</t>
  </si>
  <si>
    <t>One</t>
  </si>
  <si>
    <t>Drost</t>
  </si>
  <si>
    <t>Freake</t>
  </si>
  <si>
    <t>Ritchie</t>
  </si>
  <si>
    <t>Grimsby2022 councillorTwo</t>
  </si>
  <si>
    <t>Brethour</t>
  </si>
  <si>
    <t>Two</t>
  </si>
  <si>
    <t>Howe</t>
  </si>
  <si>
    <t>Ricciuto</t>
  </si>
  <si>
    <t>Lianne</t>
  </si>
  <si>
    <t>Vardy</t>
  </si>
  <si>
    <t>Grimsby2022 councillorThree</t>
  </si>
  <si>
    <t>Charrois</t>
  </si>
  <si>
    <t>Three</t>
  </si>
  <si>
    <t>Korstanje</t>
  </si>
  <si>
    <t>Grimsby2022 councillorFour</t>
  </si>
  <si>
    <t>Baradziej</t>
  </si>
  <si>
    <t>Four</t>
  </si>
  <si>
    <t>DiFlavio</t>
  </si>
  <si>
    <t>Baraa</t>
  </si>
  <si>
    <t>Fattal</t>
  </si>
  <si>
    <t>Howden</t>
  </si>
  <si>
    <t>Nameer</t>
  </si>
  <si>
    <t>Trivieri</t>
  </si>
  <si>
    <t>Wellington2022 county councillor3 Wellington North</t>
  </si>
  <si>
    <t>Wellington</t>
  </si>
  <si>
    <t>Cork</t>
  </si>
  <si>
    <t>3 Wellington North</t>
  </si>
  <si>
    <t>Wellington2022 county councillor4 Wellington North</t>
  </si>
  <si>
    <t>O'Neill</t>
  </si>
  <si>
    <t>4 Wellington North</t>
  </si>
  <si>
    <t>Wellington2022 county councillor7 Guelph Eramosa Puslinch</t>
  </si>
  <si>
    <t>Matthew Robert</t>
  </si>
  <si>
    <t>7 Guelph Eramosa Puslinch</t>
  </si>
  <si>
    <t>Wellington2022 county councillor9 Erin</t>
  </si>
  <si>
    <t>9 Erin</t>
  </si>
  <si>
    <t>Wellington2022 county councillor8 Guelph Eramosa</t>
  </si>
  <si>
    <t>Flake</t>
  </si>
  <si>
    <t>8 Guelph Eramosa</t>
  </si>
  <si>
    <t>Wellington2022 county councillor2 Mapleton</t>
  </si>
  <si>
    <t>Carere</t>
  </si>
  <si>
    <t>2 Mapleton</t>
  </si>
  <si>
    <t>Wellington2022 county councillor1 Minto</t>
  </si>
  <si>
    <t>1 Minto</t>
  </si>
  <si>
    <t>Beilke</t>
  </si>
  <si>
    <t>Wellington2022 county councillor5 Centre Wellington</t>
  </si>
  <si>
    <t>5 Centre Wellington</t>
  </si>
  <si>
    <t>Vaine</t>
  </si>
  <si>
    <t>Wellington2022 county councillor6 Centre Wellington</t>
  </si>
  <si>
    <t>6 Centre Wellington</t>
  </si>
  <si>
    <t>Guelph2022 mayor99</t>
  </si>
  <si>
    <t>Guelph</t>
  </si>
  <si>
    <t>Albabish</t>
  </si>
  <si>
    <t>Guthrie</t>
  </si>
  <si>
    <t>John Edward</t>
  </si>
  <si>
    <t>Krusky</t>
  </si>
  <si>
    <t>Shelagh</t>
  </si>
  <si>
    <t>McFarlane</t>
  </si>
  <si>
    <t>Nicholas A</t>
  </si>
  <si>
    <t>Guelph2022 councillor1</t>
  </si>
  <si>
    <t>Michelle F</t>
  </si>
  <si>
    <t>Bowman</t>
  </si>
  <si>
    <t>Caton</t>
  </si>
  <si>
    <t>Thai</t>
  </si>
  <si>
    <t>Chidi</t>
  </si>
  <si>
    <t>Nwene</t>
  </si>
  <si>
    <t>Dhruv</t>
  </si>
  <si>
    <t>Shah</t>
  </si>
  <si>
    <t>Guelph2022 councillor2</t>
  </si>
  <si>
    <t>Cottrell</t>
  </si>
  <si>
    <t>Dandie</t>
  </si>
  <si>
    <t>Ferraro</t>
  </si>
  <si>
    <t>Rodrigo</t>
  </si>
  <si>
    <t>Goller</t>
  </si>
  <si>
    <t>Carly</t>
  </si>
  <si>
    <t>Elia</t>
  </si>
  <si>
    <t>Osburn</t>
  </si>
  <si>
    <t>Sartor</t>
  </si>
  <si>
    <t>Guelph2022 councillor3</t>
  </si>
  <si>
    <t>Allt</t>
  </si>
  <si>
    <t>Cousineau</t>
  </si>
  <si>
    <t>Elmslie</t>
  </si>
  <si>
    <t>Dallas</t>
  </si>
  <si>
    <t>Guelph2022 councillor4</t>
  </si>
  <si>
    <t>Billings</t>
  </si>
  <si>
    <t>Blackadar</t>
  </si>
  <si>
    <t>Busuttil</t>
  </si>
  <si>
    <t>Hitesh</t>
  </si>
  <si>
    <t>Jagad</t>
  </si>
  <si>
    <t>Salvatore</t>
  </si>
  <si>
    <t>Justin Van</t>
  </si>
  <si>
    <t>Daele</t>
  </si>
  <si>
    <t>Guelph2022 councillor5</t>
  </si>
  <si>
    <t>Leanne Caron</t>
  </si>
  <si>
    <t>Downer</t>
  </si>
  <si>
    <t>Hesham</t>
  </si>
  <si>
    <t>Genidy</t>
  </si>
  <si>
    <t>Lana</t>
  </si>
  <si>
    <t>Haines</t>
  </si>
  <si>
    <t>Denese</t>
  </si>
  <si>
    <t>Guelph2022 councillor6</t>
  </si>
  <si>
    <t>Ken Yee</t>
  </si>
  <si>
    <t>Chew</t>
  </si>
  <si>
    <t>DiSero</t>
  </si>
  <si>
    <t>O'Rourke</t>
  </si>
  <si>
    <t>Chetna</t>
  </si>
  <si>
    <t>Puslinch2022 mayor99</t>
  </si>
  <si>
    <t>Puslinch</t>
  </si>
  <si>
    <t>Seeley</t>
  </si>
  <si>
    <t>Puslinch2022 councillor99</t>
  </si>
  <si>
    <t>Cassolato</t>
  </si>
  <si>
    <t>Sepulis</t>
  </si>
  <si>
    <t>Goyda</t>
  </si>
  <si>
    <t>Russel</t>
  </si>
  <si>
    <t>McCrone</t>
  </si>
  <si>
    <t>Temiskaming Shores2022 mayor99</t>
  </si>
  <si>
    <t>Temiskaming Shores</t>
  </si>
  <si>
    <t>Laferriere</t>
  </si>
  <si>
    <t>Temiskaming Shores2022 councillor99</t>
  </si>
  <si>
    <t>Blanchard</t>
  </si>
  <si>
    <t>Theo</t>
  </si>
  <si>
    <t>Cull</t>
  </si>
  <si>
    <t>Dawson</t>
  </si>
  <si>
    <t>Ducharme</t>
  </si>
  <si>
    <t>Foley</t>
  </si>
  <si>
    <t>Graydon</t>
  </si>
  <si>
    <t>Hackett</t>
  </si>
  <si>
    <t>Nadia</t>
  </si>
  <si>
    <t>Pelletier-Lavigne</t>
  </si>
  <si>
    <t>Dysart Et Al2022 mayor99</t>
  </si>
  <si>
    <t>Dysart Et Al</t>
  </si>
  <si>
    <t>Fearrey</t>
  </si>
  <si>
    <t>Dysart Et Al2022 deputy mayor99</t>
  </si>
  <si>
    <t>Walt</t>
  </si>
  <si>
    <t>McKechnie</t>
  </si>
  <si>
    <t>Dysart Et Al2022 councillor1</t>
  </si>
  <si>
    <t>Brohm</t>
  </si>
  <si>
    <t>McCaig</t>
  </si>
  <si>
    <t>Dysart Et Al2022 councillor2</t>
  </si>
  <si>
    <t>Korpela</t>
  </si>
  <si>
    <t>Wood-Roberts</t>
  </si>
  <si>
    <t>Dysart Et Al2022 councillor3</t>
  </si>
  <si>
    <t>Dysart Et Al2022 councillor4</t>
  </si>
  <si>
    <t>Atkins</t>
  </si>
  <si>
    <t>Carm</t>
  </si>
  <si>
    <t>Dysart Et Al2022 councillor5</t>
  </si>
  <si>
    <t>Boice</t>
  </si>
  <si>
    <t>Hanover2022 mayor99</t>
  </si>
  <si>
    <t>Hanover</t>
  </si>
  <si>
    <t>McKean</t>
  </si>
  <si>
    <t>Hanover2022 deputy mayor99</t>
  </si>
  <si>
    <t>Selwyn</t>
  </si>
  <si>
    <t>Hicks</t>
  </si>
  <si>
    <t>Dickert</t>
  </si>
  <si>
    <t>Hanover2022 councillor99</t>
  </si>
  <si>
    <t>Cockburn</t>
  </si>
  <si>
    <t>Diaco</t>
  </si>
  <si>
    <t>Fleet</t>
  </si>
  <si>
    <t>Hocking</t>
  </si>
  <si>
    <t>Koebel</t>
  </si>
  <si>
    <t>Sakal</t>
  </si>
  <si>
    <t>South Frontenac2022 mayor99</t>
  </si>
  <si>
    <t>South Frontenac</t>
  </si>
  <si>
    <t>Revill</t>
  </si>
  <si>
    <t>Schjerning</t>
  </si>
  <si>
    <t>Vandewal</t>
  </si>
  <si>
    <t>South Frontenac2022 councillorBedford District</t>
  </si>
  <si>
    <t>Godfrey</t>
  </si>
  <si>
    <t>Bedford District</t>
  </si>
  <si>
    <t>Hannah</t>
  </si>
  <si>
    <t>Pegrum</t>
  </si>
  <si>
    <t>Turcotte</t>
  </si>
  <si>
    <t>South Frontenac2022 councillorLoughborough District</t>
  </si>
  <si>
    <t>Ruttan</t>
  </si>
  <si>
    <t>Loughborough District</t>
  </si>
  <si>
    <t>Segsworth</t>
  </si>
  <si>
    <t>Trueman</t>
  </si>
  <si>
    <t>South Frontenac2022 councillorPortland District</t>
  </si>
  <si>
    <t>Portland District</t>
  </si>
  <si>
    <t>McColman</t>
  </si>
  <si>
    <t>Morey</t>
  </si>
  <si>
    <t>South Frontenac2022 councillorStorrington District</t>
  </si>
  <si>
    <t>Archambault</t>
  </si>
  <si>
    <t>Storrington District</t>
  </si>
  <si>
    <t>Erdman</t>
  </si>
  <si>
    <t>Quenneville</t>
  </si>
  <si>
    <t>Sleeth</t>
  </si>
  <si>
    <t>Havelock-Belmont-Methuen2022 mayor99</t>
  </si>
  <si>
    <t>Havelock-Belmont-Methuen</t>
  </si>
  <si>
    <t>Rolf</t>
  </si>
  <si>
    <t>Joss</t>
  </si>
  <si>
    <t>Havelock-Belmont-Methuen2022 deputy mayor99</t>
  </si>
  <si>
    <t>Havelock-Belmont-Methuen2022 councillor at large99</t>
  </si>
  <si>
    <t>Horton</t>
  </si>
  <si>
    <t>Havelock-Belmont-Methuen2022 councillorTownship</t>
  </si>
  <si>
    <t>Township</t>
  </si>
  <si>
    <t>Havelock-Belmont-Methuen2022 councillorVillage</t>
  </si>
  <si>
    <t>Prosser</t>
  </si>
  <si>
    <t>Village</t>
  </si>
  <si>
    <t>Flagler</t>
  </si>
  <si>
    <t>Hawkesbury2022 mayor99</t>
  </si>
  <si>
    <t>Hawkesbury</t>
  </si>
  <si>
    <t>Assaly</t>
  </si>
  <si>
    <t>Hawkesbury2022 councillor99</t>
  </si>
  <si>
    <t>Bogue</t>
  </si>
  <si>
    <t>Cayen</t>
  </si>
  <si>
    <t>AndrÔøΩÔøΩ Cham</t>
  </si>
  <si>
    <t>Chamaillard</t>
  </si>
  <si>
    <t>Jeanne</t>
  </si>
  <si>
    <t>Charlebois</t>
  </si>
  <si>
    <t>Guindon</t>
  </si>
  <si>
    <t>Malo</t>
  </si>
  <si>
    <t>Yves</t>
  </si>
  <si>
    <t>Seguin</t>
  </si>
  <si>
    <t>Antonios</t>
  </si>
  <si>
    <t>Tsourounakis</t>
  </si>
  <si>
    <t>Valerie</t>
  </si>
  <si>
    <t>Hearst2022 mayor99</t>
  </si>
  <si>
    <t>Hearst</t>
  </si>
  <si>
    <t>Hearst2022 councillor99</t>
  </si>
  <si>
    <t>Baillargeon</t>
  </si>
  <si>
    <t>Lanoix</t>
  </si>
  <si>
    <t>Lauzon</t>
  </si>
  <si>
    <t>Nicolas</t>
  </si>
  <si>
    <t>Picard</t>
  </si>
  <si>
    <t>Shek</t>
  </si>
  <si>
    <t>Vachon</t>
  </si>
  <si>
    <t>Sigouin</t>
  </si>
  <si>
    <t>East Zorra-Tavistock2022 mayor99</t>
  </si>
  <si>
    <t>East Zorra-Tavistock</t>
  </si>
  <si>
    <t>Edmiston</t>
  </si>
  <si>
    <t>Schaefer</t>
  </si>
  <si>
    <t>East Zorra-Tavistock2022 deputy mayor99</t>
  </si>
  <si>
    <t>Griffi</t>
  </si>
  <si>
    <t>East Zorra-Tavistock2022 councillorOne</t>
  </si>
  <si>
    <t>Steven Van</t>
  </si>
  <si>
    <t>Wyk</t>
  </si>
  <si>
    <t>Zehr</t>
  </si>
  <si>
    <t>East Zorra-Tavistock2022 councillorTwo</t>
  </si>
  <si>
    <t>Rudy</t>
  </si>
  <si>
    <t>East Zorra-Tavistock2022 councillorThree</t>
  </si>
  <si>
    <t>Gillespie</t>
  </si>
  <si>
    <t>Hilliard2022 reeve99</t>
  </si>
  <si>
    <t>Hilliard</t>
  </si>
  <si>
    <t>Bolesworth</t>
  </si>
  <si>
    <t>Hilliard2022 councillor99</t>
  </si>
  <si>
    <t>Peckover</t>
  </si>
  <si>
    <t>Erin2022 mayor99</t>
  </si>
  <si>
    <t>Dehn</t>
  </si>
  <si>
    <t>Erin2022 councillor99</t>
  </si>
  <si>
    <t>Aylard</t>
  </si>
  <si>
    <t>Cheyne</t>
  </si>
  <si>
    <t>Val</t>
  </si>
  <si>
    <t>Bridget</t>
  </si>
  <si>
    <t>Hilton Beach2022 mayor99</t>
  </si>
  <si>
    <t>Hilton Beach</t>
  </si>
  <si>
    <t>Hilton Beach2022 councillor99</t>
  </si>
  <si>
    <t>Kristopher</t>
  </si>
  <si>
    <t>Desjardin</t>
  </si>
  <si>
    <t>MacKay</t>
  </si>
  <si>
    <t>Delvecchio</t>
  </si>
  <si>
    <t>Cohen</t>
  </si>
  <si>
    <t>Hilton2022 reeve99</t>
  </si>
  <si>
    <t>Hilton</t>
  </si>
  <si>
    <t>Hilton2022 councillor99</t>
  </si>
  <si>
    <t>Garside</t>
  </si>
  <si>
    <t>Gordanier</t>
  </si>
  <si>
    <t>Leask</t>
  </si>
  <si>
    <t>Hornepayne2022 mayor99</t>
  </si>
  <si>
    <t>Hornepayne</t>
  </si>
  <si>
    <t>Fort</t>
  </si>
  <si>
    <t>Hornepayne2022 councillor99</t>
  </si>
  <si>
    <t>Belinda Lee</t>
  </si>
  <si>
    <t>Kistemaker</t>
  </si>
  <si>
    <t>Scheniman</t>
  </si>
  <si>
    <t>Drago</t>
  </si>
  <si>
    <t>Stefanic</t>
  </si>
  <si>
    <t>Huntsville2022 mayor99</t>
  </si>
  <si>
    <t>Huntsville</t>
  </si>
  <si>
    <t>Alcock</t>
  </si>
  <si>
    <t>Hernen</t>
  </si>
  <si>
    <t>Reuben</t>
  </si>
  <si>
    <t>Pyette-Bouillon</t>
  </si>
  <si>
    <t>Withey</t>
  </si>
  <si>
    <t>Huntsville2022 district councillor99</t>
  </si>
  <si>
    <t>Occhiuzzi</t>
  </si>
  <si>
    <t>Huntsville2022 councillor1 Huntsville</t>
  </si>
  <si>
    <t>Liam</t>
  </si>
  <si>
    <t>1 Huntsville</t>
  </si>
  <si>
    <t>Renwick</t>
  </si>
  <si>
    <t>Huntsville2022 councillor2 Chaffey</t>
  </si>
  <si>
    <t>Bouillon</t>
  </si>
  <si>
    <t>2 Chaffey</t>
  </si>
  <si>
    <t>Saleem</t>
  </si>
  <si>
    <t>Huntsville2022 councillorStephenson and Port Sydney</t>
  </si>
  <si>
    <t>Stephenson and Port Sydney</t>
  </si>
  <si>
    <t>FitzGerald</t>
  </si>
  <si>
    <t>Dione</t>
  </si>
  <si>
    <t>Schumacher</t>
  </si>
  <si>
    <t>Huntsville2022 councillor6 Brunel</t>
  </si>
  <si>
    <t>Caplan</t>
  </si>
  <si>
    <t>6 Brunel</t>
  </si>
  <si>
    <t>Monty</t>
  </si>
  <si>
    <t>Clouthier</t>
  </si>
  <si>
    <t>Ignace2022 mayor99</t>
  </si>
  <si>
    <t>Ignace</t>
  </si>
  <si>
    <t>Gascon</t>
  </si>
  <si>
    <t>Ignace2022 councillor99</t>
  </si>
  <si>
    <t>Waldock</t>
  </si>
  <si>
    <t>Chantelle</t>
  </si>
  <si>
    <t>Taddeo</t>
  </si>
  <si>
    <t>Zimmer</t>
  </si>
  <si>
    <t>Lett</t>
  </si>
  <si>
    <t>Jodie</t>
  </si>
  <si>
    <t>Defeo</t>
  </si>
  <si>
    <t>Kimberley Ann</t>
  </si>
  <si>
    <t>Baigrie</t>
  </si>
  <si>
    <t>Sherry</t>
  </si>
  <si>
    <t>Graver</t>
  </si>
  <si>
    <t>Middlesex Centre2022 mayor99</t>
  </si>
  <si>
    <t>Middlesex Centre</t>
  </si>
  <si>
    <t>Aina</t>
  </si>
  <si>
    <t>DeViet</t>
  </si>
  <si>
    <t>Middlesex Centre2022 deputy mayor99</t>
  </si>
  <si>
    <t>Middlesex Centre2022 councillor1</t>
  </si>
  <si>
    <t>Coles</t>
  </si>
  <si>
    <t>Heffernan</t>
  </si>
  <si>
    <t>Middlesex Centre2022 councillor2</t>
  </si>
  <si>
    <t>McGhie</t>
  </si>
  <si>
    <t>Shipley</t>
  </si>
  <si>
    <t>Middlesex Centre2022 councillor3</t>
  </si>
  <si>
    <t>Aerts</t>
  </si>
  <si>
    <t>Middlesex Centre2022 councillor4</t>
  </si>
  <si>
    <t>Cates</t>
  </si>
  <si>
    <t>Middlesex Centre2022 councillor5</t>
  </si>
  <si>
    <t>Berze</t>
  </si>
  <si>
    <t>Ingersoll2022 mayor99</t>
  </si>
  <si>
    <t>Ingersoll</t>
  </si>
  <si>
    <t>Comiskey</t>
  </si>
  <si>
    <t>Lobzun</t>
  </si>
  <si>
    <t>Ingersoll2022 deputy mayor99</t>
  </si>
  <si>
    <t>Ingersoll2022 councillor99</t>
  </si>
  <si>
    <t>Arends</t>
  </si>
  <si>
    <t>Dixie</t>
  </si>
  <si>
    <t>Bowden</t>
  </si>
  <si>
    <t>Broderick</t>
  </si>
  <si>
    <t>Eus</t>
  </si>
  <si>
    <t>Khadijah</t>
  </si>
  <si>
    <t>Haliru</t>
  </si>
  <si>
    <t>Hutson</t>
  </si>
  <si>
    <t>Lampkin</t>
  </si>
  <si>
    <t>Lesser</t>
  </si>
  <si>
    <t>McHugh</t>
  </si>
  <si>
    <t>Kristy Van Kooten</t>
  </si>
  <si>
    <t>Zorra2022 mayor99</t>
  </si>
  <si>
    <t>Zorra</t>
  </si>
  <si>
    <t>Zorra2022 councillor1</t>
  </si>
  <si>
    <t>Moitoso</t>
  </si>
  <si>
    <t>Zorra2022 councillor2</t>
  </si>
  <si>
    <t>Grigg</t>
  </si>
  <si>
    <t>Zorra2022 councillor3</t>
  </si>
  <si>
    <t>Zorra2022 councillor4</t>
  </si>
  <si>
    <t>Finch</t>
  </si>
  <si>
    <t>South Stormont2022 mayor99</t>
  </si>
  <si>
    <t>South Stormont</t>
  </si>
  <si>
    <t>McGillis</t>
  </si>
  <si>
    <t>South Stormont2022 deputy mayor99</t>
  </si>
  <si>
    <t>Waldroff</t>
  </si>
  <si>
    <t>South Stormont2022 councillor99</t>
  </si>
  <si>
    <t>Leclerc</t>
  </si>
  <si>
    <t>Spittal</t>
  </si>
  <si>
    <t>Iroquois Falls2022 mayor99</t>
  </si>
  <si>
    <t>Iroquois Falls</t>
  </si>
  <si>
    <t>Tory</t>
  </si>
  <si>
    <t>Delaurier</t>
  </si>
  <si>
    <t>Iroquois Falls2022 councillor99</t>
  </si>
  <si>
    <t>Jamy</t>
  </si>
  <si>
    <t>Keval</t>
  </si>
  <si>
    <t>Brahmbhatt</t>
  </si>
  <si>
    <t>Cybolsky</t>
  </si>
  <si>
    <t>Giguere</t>
  </si>
  <si>
    <t>J. Richard</t>
  </si>
  <si>
    <t>Labine</t>
  </si>
  <si>
    <t>McCombe</t>
  </si>
  <si>
    <t>Podrucky</t>
  </si>
  <si>
    <t>Quevillon</t>
  </si>
  <si>
    <t>Billings2022 mayor99</t>
  </si>
  <si>
    <t>Barker</t>
  </si>
  <si>
    <t>Billings2022 councillor99</t>
  </si>
  <si>
    <t>Hillyard</t>
  </si>
  <si>
    <t>Cahill</t>
  </si>
  <si>
    <t>Vince</t>
  </si>
  <si>
    <t>Grogan</t>
  </si>
  <si>
    <t>Larocque</t>
  </si>
  <si>
    <t>Darlaston</t>
  </si>
  <si>
    <t>Conmee2022 mayor99</t>
  </si>
  <si>
    <t>Conmee</t>
  </si>
  <si>
    <t>Huot</t>
  </si>
  <si>
    <t>Conmee2022 councillor99</t>
  </si>
  <si>
    <t>Manns</t>
  </si>
  <si>
    <t>Halvorsen</t>
  </si>
  <si>
    <t>Kresack</t>
  </si>
  <si>
    <t>Ellen</t>
  </si>
  <si>
    <t>O'Connor2022 mayor99</t>
  </si>
  <si>
    <t>O'Connor</t>
  </si>
  <si>
    <t>Vezina</t>
  </si>
  <si>
    <t>O'Connor2022 councillor99</t>
  </si>
  <si>
    <t>Crane</t>
  </si>
  <si>
    <t>Hari</t>
  </si>
  <si>
    <t>Sobolta</t>
  </si>
  <si>
    <t>Racicot</t>
  </si>
  <si>
    <t>Torkkeli</t>
  </si>
  <si>
    <t>Kapuskasing2022 mayor99</t>
  </si>
  <si>
    <t>Kapuskasing</t>
  </si>
  <si>
    <t>Plourde</t>
  </si>
  <si>
    <t>Kapuskasing2022 councillor99</t>
  </si>
  <si>
    <t>Breton</t>
  </si>
  <si>
    <t>Carriere</t>
  </si>
  <si>
    <t>Dinnissen</t>
  </si>
  <si>
    <t>Munnoch</t>
  </si>
  <si>
    <t>Guylaine</t>
  </si>
  <si>
    <t>Scherer</t>
  </si>
  <si>
    <t>Kearney2022 mayor99</t>
  </si>
  <si>
    <t>Kearney</t>
  </si>
  <si>
    <t>Thrale</t>
  </si>
  <si>
    <t>Kearney2022 councillor99</t>
  </si>
  <si>
    <t>Keven Beaucage</t>
  </si>
  <si>
    <t>Heather Pateman</t>
  </si>
  <si>
    <t>(Fetterley)</t>
  </si>
  <si>
    <t>Jaret</t>
  </si>
  <si>
    <t>Rickward</t>
  </si>
  <si>
    <t>Sharer</t>
  </si>
  <si>
    <t>Ziraldo</t>
  </si>
  <si>
    <t>Otonabee-South Monaghan2022 mayor99</t>
  </si>
  <si>
    <t>Otonabee-South Monaghan</t>
  </si>
  <si>
    <t>Otonabee-South Monaghan2022 deputy mayor99</t>
  </si>
  <si>
    <t>Otonabee-South Monaghan2022 councillor at large99</t>
  </si>
  <si>
    <t>Otonabee-South Monaghan2022 councillorOtonabee</t>
  </si>
  <si>
    <t>Otonabee</t>
  </si>
  <si>
    <t>Otonabee-South Monaghan2022 councillorSouth Monaghan</t>
  </si>
  <si>
    <t>Howie</t>
  </si>
  <si>
    <t>South Monaghan</t>
  </si>
  <si>
    <t>Georgina2022 mayor99</t>
  </si>
  <si>
    <t>Georgina</t>
  </si>
  <si>
    <t>Quirk</t>
  </si>
  <si>
    <t>Sheffield</t>
  </si>
  <si>
    <t>Hirmann</t>
  </si>
  <si>
    <t>Sebo</t>
  </si>
  <si>
    <t>Godzinevski</t>
  </si>
  <si>
    <t>Georgina2022 regional councillor99</t>
  </si>
  <si>
    <t>Naomi</t>
  </si>
  <si>
    <t>Georgina2022 councillor1</t>
  </si>
  <si>
    <t>Biggerstaff</t>
  </si>
  <si>
    <t>Taggart</t>
  </si>
  <si>
    <t>Steitieh</t>
  </si>
  <si>
    <t>Georgina2022 councillor2</t>
  </si>
  <si>
    <t>Cain</t>
  </si>
  <si>
    <t>Fellini</t>
  </si>
  <si>
    <t>DeLenardo</t>
  </si>
  <si>
    <t>Floyd</t>
  </si>
  <si>
    <t>Georgina2022 councillor3</t>
  </si>
  <si>
    <t>Neeson</t>
  </si>
  <si>
    <t>Wollin</t>
  </si>
  <si>
    <t>Georgina2022 councillor4</t>
  </si>
  <si>
    <t>Kerr-Genge</t>
  </si>
  <si>
    <t>Pace</t>
  </si>
  <si>
    <t>Pangman</t>
  </si>
  <si>
    <t>Georgina2022 councillor5</t>
  </si>
  <si>
    <t>McCarthy</t>
  </si>
  <si>
    <t>Killarney2022 mayor99</t>
  </si>
  <si>
    <t>Killarney</t>
  </si>
  <si>
    <t>Reider</t>
  </si>
  <si>
    <t>Killarney2022 councillor1</t>
  </si>
  <si>
    <t>Roque</t>
  </si>
  <si>
    <t>Froats</t>
  </si>
  <si>
    <t>Killarney2022 councillor2</t>
  </si>
  <si>
    <t>Nikola</t>
  </si>
  <si>
    <t>Grubic</t>
  </si>
  <si>
    <t>Bradbury</t>
  </si>
  <si>
    <t>King2022 mayor99</t>
  </si>
  <si>
    <t>Pellegrini</t>
  </si>
  <si>
    <t>King2022 councillor1</t>
  </si>
  <si>
    <t>Jordan Alexander</t>
  </si>
  <si>
    <t>Cescolini</t>
  </si>
  <si>
    <t>Seretis</t>
  </si>
  <si>
    <t>King2022 councillor2</t>
  </si>
  <si>
    <t>Boyd</t>
  </si>
  <si>
    <t>King2022 councillor3</t>
  </si>
  <si>
    <t>Jakob</t>
  </si>
  <si>
    <t>Schneider</t>
  </si>
  <si>
    <t>Anstey</t>
  </si>
  <si>
    <t>Pham</t>
  </si>
  <si>
    <t>King2022 councillor4</t>
  </si>
  <si>
    <t>Eveson</t>
  </si>
  <si>
    <t>Asselstine</t>
  </si>
  <si>
    <t>Lovisotto</t>
  </si>
  <si>
    <t>King2022 councillor5</t>
  </si>
  <si>
    <t>Schaeffer</t>
  </si>
  <si>
    <t>Michael Di</t>
  </si>
  <si>
    <t>Mascolo</t>
  </si>
  <si>
    <t>King2022 councillor6</t>
  </si>
  <si>
    <t>Avia</t>
  </si>
  <si>
    <t>Eek</t>
  </si>
  <si>
    <t>Kingston2022 mayor99</t>
  </si>
  <si>
    <t>Kingston</t>
  </si>
  <si>
    <t>Skyler</t>
  </si>
  <si>
    <t>McArthur-OÔøΩÔøΩÔøΩBlenes</t>
  </si>
  <si>
    <t>Stoiljkovic</t>
  </si>
  <si>
    <t>Kingston2022 councillor1 Countryside</t>
  </si>
  <si>
    <t>Oosterhof</t>
  </si>
  <si>
    <t>1 Countryside</t>
  </si>
  <si>
    <t>Kingston2022 councillor2 Loyalist Cataraqui</t>
  </si>
  <si>
    <t>Chaves</t>
  </si>
  <si>
    <t>2 Loyalist Cataraqui</t>
  </si>
  <si>
    <t>Kingston2022 councillor3 Collins Bayridge</t>
  </si>
  <si>
    <t>Osanic</t>
  </si>
  <si>
    <t>3 Collins Bayridge</t>
  </si>
  <si>
    <t>Kingston2022 councillor4 Lakeside</t>
  </si>
  <si>
    <t>4 Lakeside</t>
  </si>
  <si>
    <t>Kingston2022 councillor5 Portsmouth</t>
  </si>
  <si>
    <t>Amos</t>
  </si>
  <si>
    <t>5 Portsmouth</t>
  </si>
  <si>
    <t>Florent</t>
  </si>
  <si>
    <t>Oren</t>
  </si>
  <si>
    <t>Nimelman</t>
  </si>
  <si>
    <t>Perna</t>
  </si>
  <si>
    <t>Zachary</t>
  </si>
  <si>
    <t>Typhair</t>
  </si>
  <si>
    <t>Kingston2022 councillor6 Trillium</t>
  </si>
  <si>
    <t>Hassan</t>
  </si>
  <si>
    <t>6 Trillium</t>
  </si>
  <si>
    <t>Hanny</t>
  </si>
  <si>
    <t>Kingston2022 councillor7 Kingscourt Rideau</t>
  </si>
  <si>
    <t>Dowser</t>
  </si>
  <si>
    <t>7 Kingscourt Rideau</t>
  </si>
  <si>
    <t>Gingrich</t>
  </si>
  <si>
    <t>Judd</t>
  </si>
  <si>
    <t>Tozzo</t>
  </si>
  <si>
    <t>Keaton</t>
  </si>
  <si>
    <t>Zandbergen</t>
  </si>
  <si>
    <t>Kingston2022 councillor8 Meadowbrook Strathcona</t>
  </si>
  <si>
    <t>8 Meadowbrook Strathcona</t>
  </si>
  <si>
    <t>Wynperle</t>
  </si>
  <si>
    <t>Kingston2022 councillor9 Williamsville</t>
  </si>
  <si>
    <t>Burfoot</t>
  </si>
  <si>
    <t>9 Williamsville</t>
  </si>
  <si>
    <t>Selina</t>
  </si>
  <si>
    <t>Chiarelli</t>
  </si>
  <si>
    <t>Cinanni</t>
  </si>
  <si>
    <t>Fonger</t>
  </si>
  <si>
    <t>Kingston2022 councillor10 Sydenham</t>
  </si>
  <si>
    <t>10 Sydenham</t>
  </si>
  <si>
    <t>Conny</t>
  </si>
  <si>
    <t>Rami</t>
  </si>
  <si>
    <t>Maassarani</t>
  </si>
  <si>
    <t>Stroud</t>
  </si>
  <si>
    <t>Kingston2022 councillor11 Kings Town</t>
  </si>
  <si>
    <t>11 Kings Town</t>
  </si>
  <si>
    <t>Bilow</t>
  </si>
  <si>
    <t>Ridge</t>
  </si>
  <si>
    <t>Kingston2022 councillor12 Pittsburgh</t>
  </si>
  <si>
    <t>Ryan Nelson</t>
  </si>
  <si>
    <t>Boehme</t>
  </si>
  <si>
    <t>12 Pittsburgh</t>
  </si>
  <si>
    <t>Duggan</t>
  </si>
  <si>
    <t>Kirkland Lake2022 mayor99</t>
  </si>
  <si>
    <t>Kirkland Lake</t>
  </si>
  <si>
    <t>Wight</t>
  </si>
  <si>
    <t>Kirkland Lake2022 councillor at large99</t>
  </si>
  <si>
    <t>Dolly</t>
  </si>
  <si>
    <t>Dikens</t>
  </si>
  <si>
    <t>Duclos</t>
  </si>
  <si>
    <t>Kiely</t>
  </si>
  <si>
    <t>Mastrilli</t>
  </si>
  <si>
    <t>Owens</t>
  </si>
  <si>
    <t>Ranger</t>
  </si>
  <si>
    <t>Lad</t>
  </si>
  <si>
    <t>Shaba</t>
  </si>
  <si>
    <t>Waterloo2022 regional chair99</t>
  </si>
  <si>
    <t>Waterloo</t>
  </si>
  <si>
    <t>Narine Dat</t>
  </si>
  <si>
    <t>Sookram</t>
  </si>
  <si>
    <t>regional chair</t>
  </si>
  <si>
    <t>Redman</t>
  </si>
  <si>
    <t>Brendon John Da</t>
  </si>
  <si>
    <t>Costa</t>
  </si>
  <si>
    <t>Kitchener2022 mayor99</t>
  </si>
  <si>
    <t>Kitchener</t>
  </si>
  <si>
    <t>Rehman-Ullah</t>
  </si>
  <si>
    <t>Manikantan</t>
  </si>
  <si>
    <t>Nair</t>
  </si>
  <si>
    <t>Neekman</t>
  </si>
  <si>
    <t>Milos Sokollu</t>
  </si>
  <si>
    <t>Posavljak</t>
  </si>
  <si>
    <t>Vrbanovic</t>
  </si>
  <si>
    <t>Kitchener2022 councillor1</t>
  </si>
  <si>
    <t>Becirevic</t>
  </si>
  <si>
    <t>Davey</t>
  </si>
  <si>
    <t>Prashant</t>
  </si>
  <si>
    <t>Deol</t>
  </si>
  <si>
    <t>Kitchener2022 councillor2</t>
  </si>
  <si>
    <t>Rabethge</t>
  </si>
  <si>
    <t>Asher</t>
  </si>
  <si>
    <t>Shahzad</t>
  </si>
  <si>
    <t>Kitchener2022 councillor3</t>
  </si>
  <si>
    <t>Rosanne</t>
  </si>
  <si>
    <t>Berwick</t>
  </si>
  <si>
    <t>Deneault</t>
  </si>
  <si>
    <t>Grfiffin</t>
  </si>
  <si>
    <t>Devon</t>
  </si>
  <si>
    <t>Harnarain</t>
  </si>
  <si>
    <t>Marijo</t>
  </si>
  <si>
    <t>Kitchener2022 councillor4</t>
  </si>
  <si>
    <t>Akbar</t>
  </si>
  <si>
    <t>Michaud</t>
  </si>
  <si>
    <t>Vandonk</t>
  </si>
  <si>
    <t>Kitchener2022 councillor5</t>
  </si>
  <si>
    <t>Ajmer S.</t>
  </si>
  <si>
    <t>Mandur</t>
  </si>
  <si>
    <t>Massimi</t>
  </si>
  <si>
    <t>Farah Jabeen</t>
  </si>
  <si>
    <t>Muhammad</t>
  </si>
  <si>
    <t>Naveed</t>
  </si>
  <si>
    <t>Najmuddin</t>
  </si>
  <si>
    <t>Ayo</t>
  </si>
  <si>
    <t>Owodunni</t>
  </si>
  <si>
    <t>Kitchener2022 councillor6</t>
  </si>
  <si>
    <t>Anwar</t>
  </si>
  <si>
    <t>Arkani</t>
  </si>
  <si>
    <t>Kitchener2022 councillor7</t>
  </si>
  <si>
    <t>Bil</t>
  </si>
  <si>
    <t>Ioannidis</t>
  </si>
  <si>
    <t>McCrea</t>
  </si>
  <si>
    <t>Kitchener2022 councillor8</t>
  </si>
  <si>
    <t>Aleena</t>
  </si>
  <si>
    <t>Aftab</t>
  </si>
  <si>
    <t>Kitchener2022 councillor9</t>
  </si>
  <si>
    <t>Robson</t>
  </si>
  <si>
    <t>Shevchenko</t>
  </si>
  <si>
    <t>Brooklin</t>
  </si>
  <si>
    <t>Wallis</t>
  </si>
  <si>
    <t>Kitchener2022 councillor10</t>
  </si>
  <si>
    <t>Aislinn</t>
  </si>
  <si>
    <t>Daniel J.</t>
  </si>
  <si>
    <t>Fife</t>
  </si>
  <si>
    <t>Hiscock</t>
  </si>
  <si>
    <t>Stretch</t>
  </si>
  <si>
    <t>Phong</t>
  </si>
  <si>
    <t>Kitchener2022 regional councillorKitchener</t>
  </si>
  <si>
    <t>Heather Robin</t>
  </si>
  <si>
    <t>Deutschmann</t>
  </si>
  <si>
    <t>Gowing</t>
  </si>
  <si>
    <t>Mary Henein</t>
  </si>
  <si>
    <t>Thorn</t>
  </si>
  <si>
    <t>Hiller</t>
  </si>
  <si>
    <t>Soo Bok</t>
  </si>
  <si>
    <t>Iffat Sultana</t>
  </si>
  <si>
    <t>Riasat</t>
  </si>
  <si>
    <t>Rodrigues</t>
  </si>
  <si>
    <t>Lanark Highlands2022 reeve99</t>
  </si>
  <si>
    <t>Lanark Highlands</t>
  </si>
  <si>
    <t>Pugh</t>
  </si>
  <si>
    <t>Lanark Highlands2022 deputy reeve99</t>
  </si>
  <si>
    <t>Munroe</t>
  </si>
  <si>
    <t>Adam-Michael</t>
  </si>
  <si>
    <t>Lanark Highlands2022 councillor1</t>
  </si>
  <si>
    <t>Closs</t>
  </si>
  <si>
    <t>Lanark Highlands2022 councillor2</t>
  </si>
  <si>
    <t>Rachael</t>
  </si>
  <si>
    <t>Heleniak</t>
  </si>
  <si>
    <t>Keating</t>
  </si>
  <si>
    <t>Lanark Highlands2022 councillor3</t>
  </si>
  <si>
    <t>McMurrer</t>
  </si>
  <si>
    <t>Vereyken</t>
  </si>
  <si>
    <t>Lanark Highlands2022 councillor4</t>
  </si>
  <si>
    <t>Marina</t>
  </si>
  <si>
    <t>Lanark Highlands2022 councillor5</t>
  </si>
  <si>
    <t>Jeannie</t>
  </si>
  <si>
    <t>Kelso</t>
  </si>
  <si>
    <t>Larder Lake2022 councillor99</t>
  </si>
  <si>
    <t>Larder Lake</t>
  </si>
  <si>
    <t>Hull</t>
  </si>
  <si>
    <t>Thomas Tom</t>
  </si>
  <si>
    <t>Marinus Van de</t>
  </si>
  <si>
    <t>Weetering</t>
  </si>
  <si>
    <t>Larder Lake2022 mayor99</t>
  </si>
  <si>
    <t>Patricia Patty</t>
  </si>
  <si>
    <t>LaSalle2022 mayor99</t>
  </si>
  <si>
    <t>LaSalle</t>
  </si>
  <si>
    <t>Meloche</t>
  </si>
  <si>
    <t>LaSalle2022 deputy mayor99</t>
  </si>
  <si>
    <t>Akpata</t>
  </si>
  <si>
    <t>LaSalle2022 councillor99</t>
  </si>
  <si>
    <t>Carrick</t>
  </si>
  <si>
    <t>Desjarlais</t>
  </si>
  <si>
    <t>Kovacsi</t>
  </si>
  <si>
    <t>Krewench</t>
  </si>
  <si>
    <t>Lucier</t>
  </si>
  <si>
    <t>Matis</t>
  </si>
  <si>
    <t>O'Neil</t>
  </si>
  <si>
    <t>Riccio-Spagnuolo</t>
  </si>
  <si>
    <t>Latchford2022 mayor99</t>
  </si>
  <si>
    <t>Latchford</t>
  </si>
  <si>
    <t>Blowe</t>
  </si>
  <si>
    <t>Gadoury-East</t>
  </si>
  <si>
    <t>Latchford2022 councillor99</t>
  </si>
  <si>
    <t>Benn</t>
  </si>
  <si>
    <t>Bigras</t>
  </si>
  <si>
    <t>Cartner</t>
  </si>
  <si>
    <t>Jerramy</t>
  </si>
  <si>
    <t>Peddie</t>
  </si>
  <si>
    <t>Mulmur2022 mayor99</t>
  </si>
  <si>
    <t>Mulmur</t>
  </si>
  <si>
    <t>Mulmur2022 deputy mayor99</t>
  </si>
  <si>
    <t>Hawkins</t>
  </si>
  <si>
    <t>Boxem</t>
  </si>
  <si>
    <t>Mulmur2022 councillor99</t>
  </si>
  <si>
    <t>Lyon</t>
  </si>
  <si>
    <t>Trafananko</t>
  </si>
  <si>
    <t>Stansfield</t>
  </si>
  <si>
    <t>North Perth2022 mayor99</t>
  </si>
  <si>
    <t>North Perth</t>
  </si>
  <si>
    <t>Julian</t>
  </si>
  <si>
    <t>Kasenberg</t>
  </si>
  <si>
    <t>North Perth2022 deputy mayor99</t>
  </si>
  <si>
    <t>Burrowes</t>
  </si>
  <si>
    <t>Kellum</t>
  </si>
  <si>
    <t>North Perth2022 councillorElma</t>
  </si>
  <si>
    <t>Elma</t>
  </si>
  <si>
    <t>Ludington</t>
  </si>
  <si>
    <t>Pynn</t>
  </si>
  <si>
    <t>Rothwell</t>
  </si>
  <si>
    <t>North Perth2022 councillorListowel</t>
  </si>
  <si>
    <t>Listowel</t>
  </si>
  <si>
    <t>Blazek</t>
  </si>
  <si>
    <t>Yasmin</t>
  </si>
  <si>
    <t>Vanos</t>
  </si>
  <si>
    <t>Weber</t>
  </si>
  <si>
    <t>North Perth2022 councillorWallace</t>
  </si>
  <si>
    <t>Lee Anne</t>
  </si>
  <si>
    <t>Andriessen</t>
  </si>
  <si>
    <t>Noordam</t>
  </si>
  <si>
    <t>Northeastern Manitoulin and the Islands2022 mayor99</t>
  </si>
  <si>
    <t>Northeastern Manitoulin and the Islands</t>
  </si>
  <si>
    <t>MacNevin</t>
  </si>
  <si>
    <t>Northeastern Manitoulin and the Islands2022 councillor1</t>
  </si>
  <si>
    <t>Northeastern Manitoulin and the Islands2022 councillor2</t>
  </si>
  <si>
    <t>Erskine</t>
  </si>
  <si>
    <t>Nicholls</t>
  </si>
  <si>
    <t>Milne</t>
  </si>
  <si>
    <t>Northeastern Manitoulin and the Islands2022 councillor3</t>
  </si>
  <si>
    <t>George Clifford</t>
  </si>
  <si>
    <t>Northeastern Manitoulin and the Islands2022 councillor4</t>
  </si>
  <si>
    <t>Aelick</t>
  </si>
  <si>
    <t>Lee-Ann</t>
  </si>
  <si>
    <t>London2022 mayor99</t>
  </si>
  <si>
    <t>London</t>
  </si>
  <si>
    <t>Lenart</t>
  </si>
  <si>
    <t>Norman Robert</t>
  </si>
  <si>
    <t>Carlos</t>
  </si>
  <si>
    <t>Nichols</t>
  </si>
  <si>
    <t>O'Connell</t>
  </si>
  <si>
    <t>Khalil</t>
  </si>
  <si>
    <t>Ramal</t>
  </si>
  <si>
    <t>London2022 councillor1</t>
  </si>
  <si>
    <t>Cadden</t>
  </si>
  <si>
    <t>Janette</t>
  </si>
  <si>
    <t>Fischer</t>
  </si>
  <si>
    <t>Oberon</t>
  </si>
  <si>
    <t>Goodden</t>
  </si>
  <si>
    <t>Hadleigh</t>
  </si>
  <si>
    <t>McAlister</t>
  </si>
  <si>
    <t>Kenneth Ed</t>
  </si>
  <si>
    <t>Michael Van</t>
  </si>
  <si>
    <t>Holst</t>
  </si>
  <si>
    <t>Wilton</t>
  </si>
  <si>
    <t>London2022 councillor2</t>
  </si>
  <si>
    <t>Yohnicki</t>
  </si>
  <si>
    <t>London2022 councillor3</t>
  </si>
  <si>
    <t>Cuddy</t>
  </si>
  <si>
    <t>Prabh</t>
  </si>
  <si>
    <t>Ainsley</t>
  </si>
  <si>
    <t>Saifullah</t>
  </si>
  <si>
    <t>Qasimi</t>
  </si>
  <si>
    <t>London2022 councillor4</t>
  </si>
  <si>
    <t>Daamen</t>
  </si>
  <si>
    <t>Jarad</t>
  </si>
  <si>
    <t>Nagy</t>
  </si>
  <si>
    <t>Nicolaidis</t>
  </si>
  <si>
    <t>Orser</t>
  </si>
  <si>
    <t>London2022 councillor5</t>
  </si>
  <si>
    <t>Connor</t>
  </si>
  <si>
    <t>Pierotti</t>
  </si>
  <si>
    <t>Pribil</t>
  </si>
  <si>
    <t>London2022 councillor6</t>
  </si>
  <si>
    <t>Mariam</t>
  </si>
  <si>
    <t>Hamou</t>
  </si>
  <si>
    <t>Trosow</t>
  </si>
  <si>
    <t>London2022 councillor7</t>
  </si>
  <si>
    <t>Tommy</t>
  </si>
  <si>
    <t>Caldwell</t>
  </si>
  <si>
    <t>Deebrah</t>
  </si>
  <si>
    <t>Wee</t>
  </si>
  <si>
    <t>London2022 councillor8</t>
  </si>
  <si>
    <t>Sarvarinder Singh</t>
  </si>
  <si>
    <t>Dohil</t>
  </si>
  <si>
    <t>Lehman</t>
  </si>
  <si>
    <t>Mccauley</t>
  </si>
  <si>
    <t>OÔøΩÔøΩÔøΩConnor</t>
  </si>
  <si>
    <t>London2022 councillor9</t>
  </si>
  <si>
    <t>Jozic</t>
  </si>
  <si>
    <t>Baqar</t>
  </si>
  <si>
    <t>Novick</t>
  </si>
  <si>
    <t>Warner</t>
  </si>
  <si>
    <t>London2022 councillor10</t>
  </si>
  <si>
    <t>Kuypers</t>
  </si>
  <si>
    <t>McMullen</t>
  </si>
  <si>
    <t>Meerbergen</t>
  </si>
  <si>
    <t>London2022 councillor11</t>
  </si>
  <si>
    <t>Paul-Michael</t>
  </si>
  <si>
    <t>Fobert</t>
  </si>
  <si>
    <t>Skylar</t>
  </si>
  <si>
    <t>Franke</t>
  </si>
  <si>
    <t>Mccall</t>
  </si>
  <si>
    <t>London2022 councillor12</t>
  </si>
  <si>
    <t>Godwin</t>
  </si>
  <si>
    <t>Peloza</t>
  </si>
  <si>
    <t>London2022 councillor13</t>
  </si>
  <si>
    <t>Ferreira</t>
  </si>
  <si>
    <t>Fyfe-Millar</t>
  </si>
  <si>
    <t>Hames</t>
  </si>
  <si>
    <t>Millie</t>
  </si>
  <si>
    <t>London2022 councillor14</t>
  </si>
  <si>
    <t>Hillier</t>
  </si>
  <si>
    <t>Danalynn</t>
  </si>
  <si>
    <t>Adjala-Tosorontio2022 mayor99</t>
  </si>
  <si>
    <t>Adjala-Tosorontio</t>
  </si>
  <si>
    <t>Scott W.</t>
  </si>
  <si>
    <t>Birkett</t>
  </si>
  <si>
    <t>Adjala-Tosorontio2022 deputy mayor99</t>
  </si>
  <si>
    <t>Hall-Chancey</t>
  </si>
  <si>
    <t>Lachs</t>
  </si>
  <si>
    <t>Adjala-Tosorontio2022 councillor1</t>
  </si>
  <si>
    <t>Eaton</t>
  </si>
  <si>
    <t>Anub</t>
  </si>
  <si>
    <t>Simson</t>
  </si>
  <si>
    <t>Adjala-Tosorontio2022 councillor2</t>
  </si>
  <si>
    <t>Meadows</t>
  </si>
  <si>
    <t>Pita</t>
  </si>
  <si>
    <t>Adjala-Tosorontio2022 councillor3</t>
  </si>
  <si>
    <t>John Raymond</t>
  </si>
  <si>
    <t>O'Leary</t>
  </si>
  <si>
    <t>Adjala-Tosorontio2022 councillor4</t>
  </si>
  <si>
    <t>Adjala-Tosorontio2022 councillor5</t>
  </si>
  <si>
    <t>Peter Vander</t>
  </si>
  <si>
    <t>Zaag</t>
  </si>
  <si>
    <t>Miklos Nick</t>
  </si>
  <si>
    <t>Borsos</t>
  </si>
  <si>
    <t>Centre Hastings2022 mayor99</t>
  </si>
  <si>
    <t>Centre Hastings</t>
  </si>
  <si>
    <t>Deline</t>
  </si>
  <si>
    <t>Centre Hastings2022 deputy mayor99</t>
  </si>
  <si>
    <t>Sandford</t>
  </si>
  <si>
    <t>Centre Hastings2022 councillor99</t>
  </si>
  <si>
    <t>Bonter</t>
  </si>
  <si>
    <t>Donalda</t>
  </si>
  <si>
    <t>Kerby</t>
  </si>
  <si>
    <t>Madoc2022 mayor99</t>
  </si>
  <si>
    <t>Madoc</t>
  </si>
  <si>
    <t>Loyde</t>
  </si>
  <si>
    <t>Madoc2022 deputy mayor99</t>
  </si>
  <si>
    <t>Rollins</t>
  </si>
  <si>
    <t>Madoc2022 councillor99</t>
  </si>
  <si>
    <t>Beaton</t>
  </si>
  <si>
    <t>Mouck</t>
  </si>
  <si>
    <t>Yonge2022 mayor99</t>
  </si>
  <si>
    <t>Yonge</t>
  </si>
  <si>
    <t>Yonge2022 councillor99</t>
  </si>
  <si>
    <t>Fancy</t>
  </si>
  <si>
    <t>Massey</t>
  </si>
  <si>
    <t>Manitouwadge2022 mayor99</t>
  </si>
  <si>
    <t>Manitouwadge</t>
  </si>
  <si>
    <t>Moffat</t>
  </si>
  <si>
    <t>MacEachern</t>
  </si>
  <si>
    <t>Hartling</t>
  </si>
  <si>
    <t>Manitouwadge2022 councillor99</t>
  </si>
  <si>
    <t>Braden</t>
  </si>
  <si>
    <t>Kotyk</t>
  </si>
  <si>
    <t>Vital</t>
  </si>
  <si>
    <t>Narbonne</t>
  </si>
  <si>
    <t>Scapinello</t>
  </si>
  <si>
    <t>Coady</t>
  </si>
  <si>
    <t>Keough</t>
  </si>
  <si>
    <t>Wheadon</t>
  </si>
  <si>
    <t>Tracy Lee</t>
  </si>
  <si>
    <t>Hare</t>
  </si>
  <si>
    <t>Dunnill</t>
  </si>
  <si>
    <t>Assiginack2022 mayor99</t>
  </si>
  <si>
    <t>Assiginack</t>
  </si>
  <si>
    <t>Ham</t>
  </si>
  <si>
    <t>Assiginack2022 councillor99</t>
  </si>
  <si>
    <t>Christianna</t>
  </si>
  <si>
    <t>Dene</t>
  </si>
  <si>
    <t>Banger</t>
  </si>
  <si>
    <t>Bowerman</t>
  </si>
  <si>
    <t>Dwayne</t>
  </si>
  <si>
    <t>Flikweert</t>
  </si>
  <si>
    <t>Hooper</t>
  </si>
  <si>
    <t>Klodnicki</t>
  </si>
  <si>
    <t>OÔøΩÔøΩÔøΩBrien</t>
  </si>
  <si>
    <t>Vaughan2022 mayor99</t>
  </si>
  <si>
    <t>Parveen</t>
  </si>
  <si>
    <t>Bola</t>
  </si>
  <si>
    <t>Steven Del</t>
  </si>
  <si>
    <t>Duca</t>
  </si>
  <si>
    <t>DeSantis</t>
  </si>
  <si>
    <t>Sandra Yeung</t>
  </si>
  <si>
    <t>Racco</t>
  </si>
  <si>
    <t>Gulassarian</t>
  </si>
  <si>
    <t>Lino</t>
  </si>
  <si>
    <t>Mancinella</t>
  </si>
  <si>
    <t>Vaughan2022 councillor (regional and city)99</t>
  </si>
  <si>
    <t>Ferri</t>
  </si>
  <si>
    <t>Mario Di</t>
  </si>
  <si>
    <t>Nardo</t>
  </si>
  <si>
    <t>Mario G.</t>
  </si>
  <si>
    <t>Rai</t>
  </si>
  <si>
    <t>Liddy</t>
  </si>
  <si>
    <t>Rosati</t>
  </si>
  <si>
    <t>Santoro</t>
  </si>
  <si>
    <t>Vaughan2022 councillor1</t>
  </si>
  <si>
    <t>Iafrate</t>
  </si>
  <si>
    <t>Maeda</t>
  </si>
  <si>
    <t>Aslam</t>
  </si>
  <si>
    <t>Piersanti</t>
  </si>
  <si>
    <t>Stephen Jefferey</t>
  </si>
  <si>
    <t>Fefer</t>
  </si>
  <si>
    <t>Sony</t>
  </si>
  <si>
    <t>Abraham</t>
  </si>
  <si>
    <t>Scaramuzzo</t>
  </si>
  <si>
    <t>Vaughan2022 councillor2</t>
  </si>
  <si>
    <t>Barbieri</t>
  </si>
  <si>
    <t>Carella</t>
  </si>
  <si>
    <t>Lena</t>
  </si>
  <si>
    <t>Ibrahim</t>
  </si>
  <si>
    <t>Bryan Gary</t>
  </si>
  <si>
    <t>Meera</t>
  </si>
  <si>
    <t>Adriano</t>
  </si>
  <si>
    <t>Volpentesta</t>
  </si>
  <si>
    <t>Vaughan2022 councillor3</t>
  </si>
  <si>
    <t>Rosanna</t>
  </si>
  <si>
    <t>DeFrancesca</t>
  </si>
  <si>
    <t>Lacaria</t>
  </si>
  <si>
    <t>Lorini</t>
  </si>
  <si>
    <t>Philip James</t>
  </si>
  <si>
    <t>Piluris</t>
  </si>
  <si>
    <t>Ty Ty</t>
  </si>
  <si>
    <t>Nguyen</t>
  </si>
  <si>
    <t>Vaughan2022 councillor4</t>
  </si>
  <si>
    <t>Ainsworth</t>
  </si>
  <si>
    <t>Jacob Joel</t>
  </si>
  <si>
    <t>Ginsburg</t>
  </si>
  <si>
    <t>Erlinda</t>
  </si>
  <si>
    <t>Insigne</t>
  </si>
  <si>
    <t>Meenakshi</t>
  </si>
  <si>
    <t>Sudarshan</t>
  </si>
  <si>
    <t>Styles Q</t>
  </si>
  <si>
    <t>Weinberg</t>
  </si>
  <si>
    <t>Vaughan2022 councillor5</t>
  </si>
  <si>
    <t>Shefman</t>
  </si>
  <si>
    <t>Gila</t>
  </si>
  <si>
    <t>Martow</t>
  </si>
  <si>
    <t>Donofrio</t>
  </si>
  <si>
    <t>Marathon2022 mayor99</t>
  </si>
  <si>
    <t>Marathon</t>
  </si>
  <si>
    <t>Marathon2022 councillor99</t>
  </si>
  <si>
    <t>Cross</t>
  </si>
  <si>
    <t>Dawna</t>
  </si>
  <si>
    <t>Shier</t>
  </si>
  <si>
    <t>Zackary</t>
  </si>
  <si>
    <t>Souckey</t>
  </si>
  <si>
    <t>Tsubouchi</t>
  </si>
  <si>
    <t>Vallance</t>
  </si>
  <si>
    <t>Wheeler</t>
  </si>
  <si>
    <t>Markham2022 mayor99</t>
  </si>
  <si>
    <t>Markham</t>
  </si>
  <si>
    <t>Scarpitti</t>
  </si>
  <si>
    <t>Markham2022 councillor1</t>
  </si>
  <si>
    <t>Irish</t>
  </si>
  <si>
    <t>Markham2022 councillor2</t>
  </si>
  <si>
    <t>Markham2022 councillor3</t>
  </si>
  <si>
    <t>McAlpine</t>
  </si>
  <si>
    <t>Markham2022 councillor4</t>
  </si>
  <si>
    <t>Markham2022 councillor5</t>
  </si>
  <si>
    <t>Keyes</t>
  </si>
  <si>
    <t>Sri</t>
  </si>
  <si>
    <t>Sivasubramaniam</t>
  </si>
  <si>
    <t>Markham2022 councillor6</t>
  </si>
  <si>
    <t>Amanda Yeung</t>
  </si>
  <si>
    <t>Collucci</t>
  </si>
  <si>
    <t>Markham2022 councillor7</t>
  </si>
  <si>
    <t>Juanita</t>
  </si>
  <si>
    <t>Markham2022 councillor8</t>
  </si>
  <si>
    <t>Isa</t>
  </si>
  <si>
    <t>Markham2022 councillor (regional and city)99</t>
  </si>
  <si>
    <t>Li</t>
  </si>
  <si>
    <t>Nirmala</t>
  </si>
  <si>
    <t>Srini</t>
  </si>
  <si>
    <t>Suppira</t>
  </si>
  <si>
    <t>Ivy</t>
  </si>
  <si>
    <t>Marcos</t>
  </si>
  <si>
    <t>Sophia</t>
  </si>
  <si>
    <t>Shanta</t>
  </si>
  <si>
    <t>Sundarason</t>
  </si>
  <si>
    <t>Tam</t>
  </si>
  <si>
    <t>Kollis</t>
  </si>
  <si>
    <t>Yan</t>
  </si>
  <si>
    <t>Choy</t>
  </si>
  <si>
    <t>Sheng</t>
  </si>
  <si>
    <t>Huang</t>
  </si>
  <si>
    <t>Vid</t>
  </si>
  <si>
    <t>Sansanwal</t>
  </si>
  <si>
    <t>Ashok</t>
  </si>
  <si>
    <t>Bangia</t>
  </si>
  <si>
    <t>Soo</t>
  </si>
  <si>
    <t>Neetu</t>
  </si>
  <si>
    <t>Nimisha</t>
  </si>
  <si>
    <t>Levinson</t>
  </si>
  <si>
    <t>Nihanthan</t>
  </si>
  <si>
    <t>Ratnasingham</t>
  </si>
  <si>
    <t>Deepak</t>
  </si>
  <si>
    <t>Talreja</t>
  </si>
  <si>
    <t>Matachewan2022 mayor99</t>
  </si>
  <si>
    <t>Matachewan</t>
  </si>
  <si>
    <t>Commando-DubÔøΩÔøΩ</t>
  </si>
  <si>
    <t>Matachewan2022 councillor99</t>
  </si>
  <si>
    <t>Debra Christine</t>
  </si>
  <si>
    <t>DubÔøΩÔøΩ</t>
  </si>
  <si>
    <t>Drummond</t>
  </si>
  <si>
    <t>Guy DubÔøΩÔøΩ</t>
  </si>
  <si>
    <t>Shaeleen</t>
  </si>
  <si>
    <t>Hynds</t>
  </si>
  <si>
    <t>Black River-Matheson2022 mayor99</t>
  </si>
  <si>
    <t>Black River-Matheson</t>
  </si>
  <si>
    <t>Bender</t>
  </si>
  <si>
    <t>Black River-Matheson2022 councillor1</t>
  </si>
  <si>
    <t>Rondeau</t>
  </si>
  <si>
    <t>Black River-Matheson2022 councillor2</t>
  </si>
  <si>
    <t>Keith Edward</t>
  </si>
  <si>
    <t>Black River-Matheson2022 councillor3</t>
  </si>
  <si>
    <t>Dyment</t>
  </si>
  <si>
    <t>Grexton</t>
  </si>
  <si>
    <t>Black River-Matheson2022 councillor4</t>
  </si>
  <si>
    <t>Daniel Patrick</t>
  </si>
  <si>
    <t>DeMarchi</t>
  </si>
  <si>
    <t>Black River-Matheson2022 councillor5</t>
  </si>
  <si>
    <t>Gadoury</t>
  </si>
  <si>
    <t>Black River-Matheson2022 councillor6</t>
  </si>
  <si>
    <t>Sheila Kimberly</t>
  </si>
  <si>
    <t>Druer</t>
  </si>
  <si>
    <t>Mattawa2022 mayor99</t>
  </si>
  <si>
    <t>Mattawa</t>
  </si>
  <si>
    <t>Raymond A.</t>
  </si>
  <si>
    <t>Marie Johanne</t>
  </si>
  <si>
    <t>Goyette</t>
  </si>
  <si>
    <t>Mattawa2022 councillor99</t>
  </si>
  <si>
    <t>Duchesne</t>
  </si>
  <si>
    <t>Fern</t>
  </si>
  <si>
    <t>Levesque</t>
  </si>
  <si>
    <t>Kenneth (Bernie)</t>
  </si>
  <si>
    <t>Loren</t>
  </si>
  <si>
    <t>Dexture</t>
  </si>
  <si>
    <t>Sarrazin</t>
  </si>
  <si>
    <t>Thibert</t>
  </si>
  <si>
    <t>Calvin2022 mayor99</t>
  </si>
  <si>
    <t>Pennell</t>
  </si>
  <si>
    <t>Calvin2022 councillor99</t>
  </si>
  <si>
    <t>Bart</t>
  </si>
  <si>
    <t>Castelyn</t>
  </si>
  <si>
    <t>Robert (Kim)</t>
  </si>
  <si>
    <t>Moreton</t>
  </si>
  <si>
    <t>Rodgers</t>
  </si>
  <si>
    <t>Shippam</t>
  </si>
  <si>
    <t>Mattawan2022 mayor99</t>
  </si>
  <si>
    <t>Mattawan</t>
  </si>
  <si>
    <t>Mattawan2022 councillor99</t>
  </si>
  <si>
    <t>Clwyd</t>
  </si>
  <si>
    <t>Lahaye</t>
  </si>
  <si>
    <t>McNabb</t>
  </si>
  <si>
    <t>Papineau-Cameron2022 mayor99</t>
  </si>
  <si>
    <t>Papineau-Cameron</t>
  </si>
  <si>
    <t>Corriveau</t>
  </si>
  <si>
    <t>Papineau-Cameron2022 councillor99</t>
  </si>
  <si>
    <t>Chenier</t>
  </si>
  <si>
    <t>Dillabough</t>
  </si>
  <si>
    <t>Maheu</t>
  </si>
  <si>
    <t>Alvina</t>
  </si>
  <si>
    <t>Neault</t>
  </si>
  <si>
    <t>Mattice - Val CÔøΩÔøΩtÔøΩÔøΩ2022 mayor99</t>
  </si>
  <si>
    <t>Mattice - Val CÔøΩÔøΩtÔøΩÔøΩ</t>
  </si>
  <si>
    <t>Dupuis</t>
  </si>
  <si>
    <t>Gaetan</t>
  </si>
  <si>
    <t>Mattice - Val CÔøΩÔøΩtÔøΩÔøΩ2022 councillor99</t>
  </si>
  <si>
    <t>Brousseau</t>
  </si>
  <si>
    <t>Malenfant</t>
  </si>
  <si>
    <t>RÔøΩÔøΩginald</t>
  </si>
  <si>
    <t>McKellar2022 mayor99</t>
  </si>
  <si>
    <t>McKellar</t>
  </si>
  <si>
    <t>McKellar2022 councillor99</t>
  </si>
  <si>
    <t>Haskim</t>
  </si>
  <si>
    <t>Kekkonen</t>
  </si>
  <si>
    <t>Zulak</t>
  </si>
  <si>
    <t>Ryeland</t>
  </si>
  <si>
    <t>Ancinelli</t>
  </si>
  <si>
    <t>Poff</t>
  </si>
  <si>
    <t>Merrickville-Wolford2022 mayor99</t>
  </si>
  <si>
    <t>Merrickville-Wolford</t>
  </si>
  <si>
    <t>Barr</t>
  </si>
  <si>
    <t>Merrickville-Wolford2022 councillorMerrickville</t>
  </si>
  <si>
    <t>Burnette-Dickie</t>
  </si>
  <si>
    <t>Merrickville</t>
  </si>
  <si>
    <t>Merrickville-Wolford2022 councillorWolford</t>
  </si>
  <si>
    <t>Edmunds</t>
  </si>
  <si>
    <t>Wolford</t>
  </si>
  <si>
    <t>Grandmaitre</t>
  </si>
  <si>
    <t>Gural</t>
  </si>
  <si>
    <t>Oldfield</t>
  </si>
  <si>
    <t>Purnell</t>
  </si>
  <si>
    <t>Springwater2022 mayor99</t>
  </si>
  <si>
    <t>Springwater</t>
  </si>
  <si>
    <t>Coughlin</t>
  </si>
  <si>
    <t>Haight</t>
  </si>
  <si>
    <t>Springwater2022 deputy mayor99</t>
  </si>
  <si>
    <t>Cabral</t>
  </si>
  <si>
    <t>Gannon</t>
  </si>
  <si>
    <t>Wanda</t>
  </si>
  <si>
    <t>Maw-Chapman</t>
  </si>
  <si>
    <t>Springwater2022 councillor1</t>
  </si>
  <si>
    <t>Garwood</t>
  </si>
  <si>
    <t>Horgan</t>
  </si>
  <si>
    <t>O'Neill-Scott</t>
  </si>
  <si>
    <t>Springwater2022 councillor2</t>
  </si>
  <si>
    <t>Springwater2022 councillor3</t>
  </si>
  <si>
    <t>Hale</t>
  </si>
  <si>
    <t>Mahon</t>
  </si>
  <si>
    <t>Mainprize</t>
  </si>
  <si>
    <t>Springwater2022 councillor4</t>
  </si>
  <si>
    <t>Springwater2022 councillor5</t>
  </si>
  <si>
    <t>Dominika</t>
  </si>
  <si>
    <t>Zapolnik</t>
  </si>
  <si>
    <t>Midland2022 mayor99</t>
  </si>
  <si>
    <t>Midland</t>
  </si>
  <si>
    <t>William Bill</t>
  </si>
  <si>
    <t>Ute</t>
  </si>
  <si>
    <t>Schmid-Jones</t>
  </si>
  <si>
    <t>Strathearn</t>
  </si>
  <si>
    <t>Midland2022 deputy mayor99</t>
  </si>
  <si>
    <t>Contin</t>
  </si>
  <si>
    <t>Oschefski</t>
  </si>
  <si>
    <t>Midland2022 councillor99</t>
  </si>
  <si>
    <t>Roberta</t>
  </si>
  <si>
    <t>Bald</t>
  </si>
  <si>
    <t>Jamie-Lee</t>
  </si>
  <si>
    <t>Ball</t>
  </si>
  <si>
    <t>Canning</t>
  </si>
  <si>
    <t>East</t>
  </si>
  <si>
    <t>Gardzinski</t>
  </si>
  <si>
    <t>Gorski</t>
  </si>
  <si>
    <t>Catherine E.</t>
  </si>
  <si>
    <t>Eric Howie</t>
  </si>
  <si>
    <t>Major</t>
  </si>
  <si>
    <t>McGinn</t>
  </si>
  <si>
    <t>Meridis</t>
  </si>
  <si>
    <t>Beth Marie</t>
  </si>
  <si>
    <t>Prost</t>
  </si>
  <si>
    <t>Sernasie</t>
  </si>
  <si>
    <t>Franco Frank</t>
  </si>
  <si>
    <t>Vatalaro</t>
  </si>
  <si>
    <t>Vaters</t>
  </si>
  <si>
    <t>Cavan Monaghan2022 mayor99</t>
  </si>
  <si>
    <t>Cavan Monaghan</t>
  </si>
  <si>
    <t>Cavan Monaghan2022 deputy mayor99</t>
  </si>
  <si>
    <t>Huntley</t>
  </si>
  <si>
    <t>Dean Del</t>
  </si>
  <si>
    <t>Mastro</t>
  </si>
  <si>
    <t>Cavan Monaghan2022 councillor1</t>
  </si>
  <si>
    <t>Edgerton</t>
  </si>
  <si>
    <t>Cavan Monaghan2022 councillor2</t>
  </si>
  <si>
    <t>Heeringa</t>
  </si>
  <si>
    <t>Cavan Monaghan2022 councillor3</t>
  </si>
  <si>
    <t>Lundrigan</t>
  </si>
  <si>
    <t>Bedford</t>
  </si>
  <si>
    <t>Kathie</t>
  </si>
  <si>
    <t>Lycett</t>
  </si>
  <si>
    <t>Nachoff</t>
  </si>
  <si>
    <t>Milton2022 mayor99</t>
  </si>
  <si>
    <t>Milton</t>
  </si>
  <si>
    <t>Krantz</t>
  </si>
  <si>
    <t>Saba</t>
  </si>
  <si>
    <t>Zee</t>
  </si>
  <si>
    <t>Hamid</t>
  </si>
  <si>
    <t>Rajiv</t>
  </si>
  <si>
    <t>Dhawan</t>
  </si>
  <si>
    <t>Milton2022 regional councillor1</t>
  </si>
  <si>
    <t>Milton2022 regional councillor2</t>
  </si>
  <si>
    <t>Malboeuf</t>
  </si>
  <si>
    <t>Milton2022 regional councillor3</t>
  </si>
  <si>
    <t>Sammy</t>
  </si>
  <si>
    <t>Ijaz</t>
  </si>
  <si>
    <t>Cluett</t>
  </si>
  <si>
    <t>Rick Di</t>
  </si>
  <si>
    <t>Lorenzo</t>
  </si>
  <si>
    <t>Milton2022 regional councillor4</t>
  </si>
  <si>
    <t>Syed</t>
  </si>
  <si>
    <t>Raza</t>
  </si>
  <si>
    <t>Mahmood</t>
  </si>
  <si>
    <t>Chaudhry</t>
  </si>
  <si>
    <t>Sameera</t>
  </si>
  <si>
    <t>Milton2022 councillor1</t>
  </si>
  <si>
    <t>Kristina Tesser</t>
  </si>
  <si>
    <t>Derksen</t>
  </si>
  <si>
    <t>Minakakis</t>
  </si>
  <si>
    <t>Milton2022 councillor2</t>
  </si>
  <si>
    <t>Vertolli</t>
  </si>
  <si>
    <t>Challinor</t>
  </si>
  <si>
    <t>Milton2022 councillor3</t>
  </si>
  <si>
    <t>Manju</t>
  </si>
  <si>
    <t>Sekhri</t>
  </si>
  <si>
    <t>Adil</t>
  </si>
  <si>
    <t>Khalqi</t>
  </si>
  <si>
    <t>Belvedere</t>
  </si>
  <si>
    <t>Milton2022 councillor4</t>
  </si>
  <si>
    <t>Khurshid Ali</t>
  </si>
  <si>
    <t>Samar</t>
  </si>
  <si>
    <t>Tariq</t>
  </si>
  <si>
    <t>Giles</t>
  </si>
  <si>
    <t>vanderHolt</t>
  </si>
  <si>
    <t>Syed Saleh Ali</t>
  </si>
  <si>
    <t>Hashmi</t>
  </si>
  <si>
    <t>Kiran Fahim</t>
  </si>
  <si>
    <t>Saim</t>
  </si>
  <si>
    <t>Sohail</t>
  </si>
  <si>
    <t>Indu</t>
  </si>
  <si>
    <t>Verma</t>
  </si>
  <si>
    <t>Mawiz</t>
  </si>
  <si>
    <t>Tresa</t>
  </si>
  <si>
    <t>Ratnakumar</t>
  </si>
  <si>
    <t>Perth East2022 mayor99</t>
  </si>
  <si>
    <t>Perth East</t>
  </si>
  <si>
    <t>Ehgoetz</t>
  </si>
  <si>
    <t>Nurse</t>
  </si>
  <si>
    <t>Perth East2022 deputy mayor99</t>
  </si>
  <si>
    <t>McDermid</t>
  </si>
  <si>
    <t>Perth East2022 councillorEllice</t>
  </si>
  <si>
    <t>Brodhagen</t>
  </si>
  <si>
    <t>Ellice</t>
  </si>
  <si>
    <t>Perth East2022 councillorMilverton</t>
  </si>
  <si>
    <t>Nathen</t>
  </si>
  <si>
    <t>Milovancev</t>
  </si>
  <si>
    <t>Milverton</t>
  </si>
  <si>
    <t>Perth East2022 councillorMornington</t>
  </si>
  <si>
    <t>Mornington</t>
  </si>
  <si>
    <t>Perth East2022 councillorNorth Easthope</t>
  </si>
  <si>
    <t>North Easthope</t>
  </si>
  <si>
    <t>Herlick</t>
  </si>
  <si>
    <t>McMillan</t>
  </si>
  <si>
    <t>Perth East2022 councillorSouth Easthope</t>
  </si>
  <si>
    <t>Baier</t>
  </si>
  <si>
    <t>South Easthope</t>
  </si>
  <si>
    <t>Barry Ford</t>
  </si>
  <si>
    <t>Nowack</t>
  </si>
  <si>
    <t>Mississauga2022 mayor99</t>
  </si>
  <si>
    <t>Mississauga</t>
  </si>
  <si>
    <t>Crombie</t>
  </si>
  <si>
    <t>Ramkissoon</t>
  </si>
  <si>
    <t>Tavares</t>
  </si>
  <si>
    <t>Mississauga2022 councillor1</t>
  </si>
  <si>
    <t>Dasko</t>
  </si>
  <si>
    <t>Gassmann</t>
  </si>
  <si>
    <t>Goss</t>
  </si>
  <si>
    <t>Mississauga2022 councillor2</t>
  </si>
  <si>
    <t>Silvia</t>
  </si>
  <si>
    <t>Gualtieri</t>
  </si>
  <si>
    <t>Jaffery</t>
  </si>
  <si>
    <t>Shanly</t>
  </si>
  <si>
    <t>Tedjo</t>
  </si>
  <si>
    <t>Mississauga2022 councillor3</t>
  </si>
  <si>
    <t>Fonseca</t>
  </si>
  <si>
    <t>Mississauga2022 councillor4</t>
  </si>
  <si>
    <t>Bilek</t>
  </si>
  <si>
    <t>Kovac</t>
  </si>
  <si>
    <t>Joan Pace</t>
  </si>
  <si>
    <t>Jakobsen</t>
  </si>
  <si>
    <t>Mississauga2022 councillor7</t>
  </si>
  <si>
    <t>Ranjit</t>
  </si>
  <si>
    <t>Mississauga2022 councillor5</t>
  </si>
  <si>
    <t>Parrish</t>
  </si>
  <si>
    <t>Domenica Laura</t>
  </si>
  <si>
    <t>Mississauga2022 councillor6</t>
  </si>
  <si>
    <t>Horneck</t>
  </si>
  <si>
    <t>Kamil</t>
  </si>
  <si>
    <t>Dipika</t>
  </si>
  <si>
    <t>Damerla</t>
  </si>
  <si>
    <t>Maisa</t>
  </si>
  <si>
    <t>Salhia</t>
  </si>
  <si>
    <t>Zurek-Silvestri</t>
  </si>
  <si>
    <t>Freeland</t>
  </si>
  <si>
    <t>Iain</t>
  </si>
  <si>
    <t>Mississauga2022 councillor8</t>
  </si>
  <si>
    <t>Irfan</t>
  </si>
  <si>
    <t>Rahul</t>
  </si>
  <si>
    <t>Mehta</t>
  </si>
  <si>
    <t>Mississauga2022 councillor9</t>
  </si>
  <si>
    <t>Chacko</t>
  </si>
  <si>
    <t>Athanasius</t>
  </si>
  <si>
    <t>Isaiah</t>
  </si>
  <si>
    <t>McCallion</t>
  </si>
  <si>
    <t>Nokha</t>
  </si>
  <si>
    <t>Dakroub</t>
  </si>
  <si>
    <t>Fang</t>
  </si>
  <si>
    <t>Rabba</t>
  </si>
  <si>
    <t>Shabbeer</t>
  </si>
  <si>
    <t>Mississauga2022 councillor10</t>
  </si>
  <si>
    <t>McFadden</t>
  </si>
  <si>
    <t>Bempong</t>
  </si>
  <si>
    <t>Mississauga2022 councillor11</t>
  </si>
  <si>
    <t>Butt</t>
  </si>
  <si>
    <t>Annurag</t>
  </si>
  <si>
    <t>Chawla</t>
  </si>
  <si>
    <t>Kulbir</t>
  </si>
  <si>
    <t>Imran</t>
  </si>
  <si>
    <t>Hasan</t>
  </si>
  <si>
    <t>Kushagr Dutt</t>
  </si>
  <si>
    <t>Mohsin</t>
  </si>
  <si>
    <t>Melodie J.</t>
  </si>
  <si>
    <t>Petty</t>
  </si>
  <si>
    <t>Bobbie</t>
  </si>
  <si>
    <t>Taffe</t>
  </si>
  <si>
    <t>Jayesh</t>
  </si>
  <si>
    <t>Trivedi</t>
  </si>
  <si>
    <t>Gulraiz</t>
  </si>
  <si>
    <t>Bajwa</t>
  </si>
  <si>
    <t>Reead</t>
  </si>
  <si>
    <t>Rahamut</t>
  </si>
  <si>
    <t>Ayushe</t>
  </si>
  <si>
    <t>Kielek</t>
  </si>
  <si>
    <t>Szymanski</t>
  </si>
  <si>
    <t>Athina</t>
  </si>
  <si>
    <t>Tagidou</t>
  </si>
  <si>
    <t>Robina</t>
  </si>
  <si>
    <t>Yasmeen</t>
  </si>
  <si>
    <t>Hamza</t>
  </si>
  <si>
    <t>Khalid</t>
  </si>
  <si>
    <t>Rylance</t>
  </si>
  <si>
    <t>West Perth2022 mayor99</t>
  </si>
  <si>
    <t>West Perth</t>
  </si>
  <si>
    <t>McKenzie</t>
  </si>
  <si>
    <t>Douglas Neil</t>
  </si>
  <si>
    <t>Eidt</t>
  </si>
  <si>
    <t>West Perth2022 deputy mayor99</t>
  </si>
  <si>
    <t>W. Dean</t>
  </si>
  <si>
    <t>Trentowsky</t>
  </si>
  <si>
    <t>Cheri</t>
  </si>
  <si>
    <t>West Perth2022 councillorMitchell</t>
  </si>
  <si>
    <t>Feltz</t>
  </si>
  <si>
    <t>Klumper</t>
  </si>
  <si>
    <t>West Perth2022 councillorFullarton</t>
  </si>
  <si>
    <t>Herold</t>
  </si>
  <si>
    <t>Maschke</t>
  </si>
  <si>
    <t>West Perth2022 councillorHibbert</t>
  </si>
  <si>
    <t>Vink</t>
  </si>
  <si>
    <t>Hibbert</t>
  </si>
  <si>
    <t>Fournier</t>
  </si>
  <si>
    <t>West Perth2022 councillorLogan</t>
  </si>
  <si>
    <t>Chessell</t>
  </si>
  <si>
    <t>Moonbeam2022 mayor99</t>
  </si>
  <si>
    <t>Moonbeam</t>
  </si>
  <si>
    <t>Fortier-Levesque</t>
  </si>
  <si>
    <t>Moonbeam2022 councillor99</t>
  </si>
  <si>
    <t>Gibson-Demers</t>
  </si>
  <si>
    <t>Helene Le</t>
  </si>
  <si>
    <t>Saux-Neron</t>
  </si>
  <si>
    <t>Pronovost</t>
  </si>
  <si>
    <t>Jacques Della</t>
  </si>
  <si>
    <t>Pieta</t>
  </si>
  <si>
    <t>North Stormont2022 mayor99</t>
  </si>
  <si>
    <t>North Stormont</t>
  </si>
  <si>
    <t>Landry</t>
  </si>
  <si>
    <t>Roxane</t>
  </si>
  <si>
    <t>Villeneuve</t>
  </si>
  <si>
    <t>North Stormont2022 deputy mayor99</t>
  </si>
  <si>
    <t>Densham</t>
  </si>
  <si>
    <t>Laponsee</t>
  </si>
  <si>
    <t>North Stormont2022 councillor99</t>
  </si>
  <si>
    <t>Bugelli</t>
  </si>
  <si>
    <t>Dessia</t>
  </si>
  <si>
    <t>South-West Oxford2022 mayor99</t>
  </si>
  <si>
    <t>South-West Oxford</t>
  </si>
  <si>
    <t>Mayberry</t>
  </si>
  <si>
    <t>South-West Oxford2022 councillor1</t>
  </si>
  <si>
    <t>Buchner</t>
  </si>
  <si>
    <t>South-West Oxford2022 councillor2</t>
  </si>
  <si>
    <t>Ypma</t>
  </si>
  <si>
    <t>South-West Oxford2022 councillor3</t>
  </si>
  <si>
    <t>Durston</t>
  </si>
  <si>
    <t>South-West Oxford2022 councillor4</t>
  </si>
  <si>
    <t>Way</t>
  </si>
  <si>
    <t>South-West Oxford2022 councillor5</t>
  </si>
  <si>
    <t>South-West Oxford2022 councillor6</t>
  </si>
  <si>
    <t>Gillis</t>
  </si>
  <si>
    <t>Oliver Paipoonge2022 mayor99</t>
  </si>
  <si>
    <t>Oliver Paipoonge</t>
  </si>
  <si>
    <t>Lucy</t>
  </si>
  <si>
    <t>Kloosterhuis</t>
  </si>
  <si>
    <t>Postuma</t>
  </si>
  <si>
    <t>Potter</t>
  </si>
  <si>
    <t>Oliver Paipoonge2022 councillor99</t>
  </si>
  <si>
    <t>Baraniuk</t>
  </si>
  <si>
    <t>Calvert</t>
  </si>
  <si>
    <t>Cassan</t>
  </si>
  <si>
    <t>Bernie</t>
  </si>
  <si>
    <t>Kamphof</t>
  </si>
  <si>
    <t>Sabrina</t>
  </si>
  <si>
    <t>Ree</t>
  </si>
  <si>
    <t>Vis</t>
  </si>
  <si>
    <t>Nairn &amp; Hyman2022 mayor99</t>
  </si>
  <si>
    <t>Nairn &amp; Hyman</t>
  </si>
  <si>
    <t>Mazey</t>
  </si>
  <si>
    <t>Seppo</t>
  </si>
  <si>
    <t>Vataja</t>
  </si>
  <si>
    <t>Nairn &amp; Hyman2022 councillor99</t>
  </si>
  <si>
    <t>Bourrier</t>
  </si>
  <si>
    <t>Cortolezzis Donna</t>
  </si>
  <si>
    <t>Despatie</t>
  </si>
  <si>
    <t>Brigita</t>
  </si>
  <si>
    <t>Gingras</t>
  </si>
  <si>
    <t>Lowery</t>
  </si>
  <si>
    <t>McVey</t>
  </si>
  <si>
    <t>Riet</t>
  </si>
  <si>
    <t>Wigzell</t>
  </si>
  <si>
    <t>Greater Napanee2022 mayor99</t>
  </si>
  <si>
    <t>Greater Napanee</t>
  </si>
  <si>
    <t>Greater Napanee2022 deputy mayor99</t>
  </si>
  <si>
    <t>McCormack</t>
  </si>
  <si>
    <t>DePoe</t>
  </si>
  <si>
    <t>Greater Napanee2022 councillor1</t>
  </si>
  <si>
    <t>Balasevicius</t>
  </si>
  <si>
    <t>Schenk</t>
  </si>
  <si>
    <t>Potwarka</t>
  </si>
  <si>
    <t>Greater Napanee2022 councillor2</t>
  </si>
  <si>
    <t>Humphries</t>
  </si>
  <si>
    <t>Greater Napanee2022 councillor3</t>
  </si>
  <si>
    <t>South</t>
  </si>
  <si>
    <t>Stokes</t>
  </si>
  <si>
    <t>Greater Napanee2022 councillor4</t>
  </si>
  <si>
    <t>Hayter</t>
  </si>
  <si>
    <t>Chestnut</t>
  </si>
  <si>
    <t>Greater Napanee2022 councillor5</t>
  </si>
  <si>
    <t>Harley2022 reeve99</t>
  </si>
  <si>
    <t>Harley</t>
  </si>
  <si>
    <t>Harley2022 councillor99</t>
  </si>
  <si>
    <t>Fielder</t>
  </si>
  <si>
    <t>Gosselin</t>
  </si>
  <si>
    <t>Mackewn</t>
  </si>
  <si>
    <t>McNaughton</t>
  </si>
  <si>
    <t>Harris2022 reeve99</t>
  </si>
  <si>
    <t>Despres</t>
  </si>
  <si>
    <t>Harris2022 councillor99</t>
  </si>
  <si>
    <t>Presseault</t>
  </si>
  <si>
    <t>Gauvreau</t>
  </si>
  <si>
    <t>Hudson2022 reeve99</t>
  </si>
  <si>
    <t>Hudson2022 councillor99</t>
  </si>
  <si>
    <t>Morrow</t>
  </si>
  <si>
    <t>Seed</t>
  </si>
  <si>
    <t>Seymour</t>
  </si>
  <si>
    <t>Kerns2022 reeve99</t>
  </si>
  <si>
    <t>Kerns</t>
  </si>
  <si>
    <t>Kerns2022 councillor99</t>
  </si>
  <si>
    <t>Lenover</t>
  </si>
  <si>
    <t>Runnalls</t>
  </si>
  <si>
    <t>Newbury2022 reeve99</t>
  </si>
  <si>
    <t>Newbury</t>
  </si>
  <si>
    <t>Newbury2022 councillor99</t>
  </si>
  <si>
    <t>Derbyshire</t>
  </si>
  <si>
    <t>Clyde</t>
  </si>
  <si>
    <t>Newmarket2022 mayor99</t>
  </si>
  <si>
    <t>Newmarket</t>
  </si>
  <si>
    <t>Newmarket2022 deputy mayor99</t>
  </si>
  <si>
    <t>Prentice</t>
  </si>
  <si>
    <t>Vegh</t>
  </si>
  <si>
    <t>Newmarket2022 councillor1</t>
  </si>
  <si>
    <t>Newmarket2022 councillor2</t>
  </si>
  <si>
    <t>Murchison-Doggart</t>
  </si>
  <si>
    <t>Woodhouse</t>
  </si>
  <si>
    <t>Newmarket2022 councillor3</t>
  </si>
  <si>
    <t>Twinney</t>
  </si>
  <si>
    <t>Newmarket2022 councillor4</t>
  </si>
  <si>
    <t>Dupee</t>
  </si>
  <si>
    <t>Newmarket2022 councillor5</t>
  </si>
  <si>
    <t>Kwapis</t>
  </si>
  <si>
    <t>Newmarket2022 councillor6</t>
  </si>
  <si>
    <t>Broome</t>
  </si>
  <si>
    <t>Fuina</t>
  </si>
  <si>
    <t>Newmarket2022 councillor7</t>
  </si>
  <si>
    <t>Bisanz</t>
  </si>
  <si>
    <t>Niagara Falls2022 councillor99</t>
  </si>
  <si>
    <t>Niagara Falls</t>
  </si>
  <si>
    <t>Baldinelli</t>
  </si>
  <si>
    <t>Joedy</t>
  </si>
  <si>
    <t>Burdett</t>
  </si>
  <si>
    <t>Niagara Falls2022 regional councillor99</t>
  </si>
  <si>
    <t>Caruso</t>
  </si>
  <si>
    <t>Craitor</t>
  </si>
  <si>
    <t>Crothers</t>
  </si>
  <si>
    <t>Dabrowski</t>
  </si>
  <si>
    <t>Dandy</t>
  </si>
  <si>
    <t>Niagara Falls2022 mayor99</t>
  </si>
  <si>
    <t>Diodati</t>
  </si>
  <si>
    <t>Giblett</t>
  </si>
  <si>
    <t>Tawnya</t>
  </si>
  <si>
    <t>Hartford</t>
  </si>
  <si>
    <t>Housser</t>
  </si>
  <si>
    <t>Carolynn</t>
  </si>
  <si>
    <t>Ioannoni</t>
  </si>
  <si>
    <t>Kerrio</t>
  </si>
  <si>
    <t>Lococo</t>
  </si>
  <si>
    <t>Sandra Marie Mac</t>
  </si>
  <si>
    <t>Kinnon</t>
  </si>
  <si>
    <t>Saeed</t>
  </si>
  <si>
    <t>Malik</t>
  </si>
  <si>
    <t>Maves</t>
  </si>
  <si>
    <t>Sherfudeen</t>
  </si>
  <si>
    <t>Mohamed</t>
  </si>
  <si>
    <t>Moody</t>
  </si>
  <si>
    <t>Morocco</t>
  </si>
  <si>
    <t>Ruth-Ann</t>
  </si>
  <si>
    <t>Nieuwesteeg</t>
  </si>
  <si>
    <t>Pietrangelo</t>
  </si>
  <si>
    <t>Radojcic</t>
  </si>
  <si>
    <t>Shafique</t>
  </si>
  <si>
    <t>Strange</t>
  </si>
  <si>
    <t>Connie</t>
  </si>
  <si>
    <t>Topolinsky</t>
  </si>
  <si>
    <t>Shahjehan (Mo)</t>
  </si>
  <si>
    <t>Wasif</t>
  </si>
  <si>
    <t>Weeks</t>
  </si>
  <si>
    <t>Nipigon2022 mayor99</t>
  </si>
  <si>
    <t>Nipigon</t>
  </si>
  <si>
    <t>Foulds</t>
  </si>
  <si>
    <t>Kukko</t>
  </si>
  <si>
    <t>Nipigon2022 councillor99</t>
  </si>
  <si>
    <t>Zechner</t>
  </si>
  <si>
    <t>Sakamoto</t>
  </si>
  <si>
    <t>MacKenzie</t>
  </si>
  <si>
    <t>Laukkanen</t>
  </si>
  <si>
    <t>Carling2022 mayor99</t>
  </si>
  <si>
    <t>Carling</t>
  </si>
  <si>
    <t>Bauer</t>
  </si>
  <si>
    <t>Elisabeth</t>
  </si>
  <si>
    <t>McWalter</t>
  </si>
  <si>
    <t>Carling2022 councillor99</t>
  </si>
  <si>
    <t>Doubrough</t>
  </si>
  <si>
    <t>Crocker</t>
  </si>
  <si>
    <t>James (Jim) Douglas</t>
  </si>
  <si>
    <t>Plumb</t>
  </si>
  <si>
    <t>Wing</t>
  </si>
  <si>
    <t>Edward (EJ)</t>
  </si>
  <si>
    <t>Szyperski</t>
  </si>
  <si>
    <t>French River2022 mayor99</t>
  </si>
  <si>
    <t>French River</t>
  </si>
  <si>
    <t>Pageau</t>
  </si>
  <si>
    <t>French River2022 councillor1</t>
  </si>
  <si>
    <t>French River2022 councillor2</t>
  </si>
  <si>
    <t>Prevost</t>
  </si>
  <si>
    <t>French River2022 councillor3</t>
  </si>
  <si>
    <t>Hazlett</t>
  </si>
  <si>
    <t>French River2022 councillor4</t>
  </si>
  <si>
    <t>Wenborne</t>
  </si>
  <si>
    <t>French River2022 councillor5</t>
  </si>
  <si>
    <t>Viau</t>
  </si>
  <si>
    <t>French River2022 councillor6</t>
  </si>
  <si>
    <t>RenÔøΩÔøΩe</t>
  </si>
  <si>
    <t>Carrier</t>
  </si>
  <si>
    <t>North Bay2022 mayor99</t>
  </si>
  <si>
    <t>North Bay</t>
  </si>
  <si>
    <t>Chirico</t>
  </si>
  <si>
    <t>McVeety</t>
  </si>
  <si>
    <t>North Bay2022 councillor99</t>
  </si>
  <si>
    <t>Levi</t>
  </si>
  <si>
    <t>Besserer</t>
  </si>
  <si>
    <t>Boulay</t>
  </si>
  <si>
    <t>Cadotte</t>
  </si>
  <si>
    <t>Celentano</t>
  </si>
  <si>
    <t>Forgette</t>
  </si>
  <si>
    <t>Horsfield</t>
  </si>
  <si>
    <t>Inch</t>
  </si>
  <si>
    <t>Kile</t>
  </si>
  <si>
    <t>Mallah</t>
  </si>
  <si>
    <t>Mendicino</t>
  </si>
  <si>
    <t>Parolin</t>
  </si>
  <si>
    <t>Poliquin</t>
  </si>
  <si>
    <t>Deric</t>
  </si>
  <si>
    <t>Reichstein</t>
  </si>
  <si>
    <t>Shogren</t>
  </si>
  <si>
    <t>Skinner</t>
  </si>
  <si>
    <t>Valenti</t>
  </si>
  <si>
    <t>Vrebosch</t>
  </si>
  <si>
    <t>Tilander</t>
  </si>
  <si>
    <t>Asphodel-Norwood2022 mayor99</t>
  </si>
  <si>
    <t>Asphodel-Norwood</t>
  </si>
  <si>
    <t>Bloom</t>
  </si>
  <si>
    <t>Bonneau</t>
  </si>
  <si>
    <t>Wilford</t>
  </si>
  <si>
    <t>Asphodel-Norwood2022 deputy mayor99</t>
  </si>
  <si>
    <t>Burtt</t>
  </si>
  <si>
    <t>Asphodel-Norwood2022 councillor99</t>
  </si>
  <si>
    <t>Bult</t>
  </si>
  <si>
    <t>Hodge-Greaves</t>
  </si>
  <si>
    <t>Warr</t>
  </si>
  <si>
    <t>Halton2022 regional chair99</t>
  </si>
  <si>
    <t>Halton</t>
  </si>
  <si>
    <t>Grebenc</t>
  </si>
  <si>
    <t>McKenna</t>
  </si>
  <si>
    <t>Oakville2022 mayor99</t>
  </si>
  <si>
    <t>Oakville</t>
  </si>
  <si>
    <t>Kukolic</t>
  </si>
  <si>
    <t>Oakville2022 councillor1</t>
  </si>
  <si>
    <t>McNeice</t>
  </si>
  <si>
    <t>Vadas</t>
  </si>
  <si>
    <t>Oakville2022 councillor (regional and town)1</t>
  </si>
  <si>
    <t>JD</t>
  </si>
  <si>
    <t>Meaney</t>
  </si>
  <si>
    <t>O'Meara</t>
  </si>
  <si>
    <t>Oakville2022 councillor2</t>
  </si>
  <si>
    <t>Chisholm</t>
  </si>
  <si>
    <t>Oakville2022 councillor (regional and town)2</t>
  </si>
  <si>
    <t>Duddeck</t>
  </si>
  <si>
    <t>Oakville2022 councillor3</t>
  </si>
  <si>
    <t>Dyanne</t>
  </si>
  <si>
    <t>Gittings</t>
  </si>
  <si>
    <t>Oakville2022 councillor (regional and town)3</t>
  </si>
  <si>
    <t>Haslett-Theall</t>
  </si>
  <si>
    <t>Oakville2022 councillor4</t>
  </si>
  <si>
    <t>Longo</t>
  </si>
  <si>
    <t>Oakville2022 councillor (regional and town)4</t>
  </si>
  <si>
    <t>Elgar</t>
  </si>
  <si>
    <t>Jubinville</t>
  </si>
  <si>
    <t>Oakville2022 councillor5</t>
  </si>
  <si>
    <t>Sauvageot</t>
  </si>
  <si>
    <t>Oakville2022 councillor (regional and town)5</t>
  </si>
  <si>
    <t>Knoll</t>
  </si>
  <si>
    <t>Oakville2022 councillor6</t>
  </si>
  <si>
    <t>Lama</t>
  </si>
  <si>
    <t>Aggad</t>
  </si>
  <si>
    <t>Natalia</t>
  </si>
  <si>
    <t>Lishchyna</t>
  </si>
  <si>
    <t>Oakville2022 councillor (regional and town)6</t>
  </si>
  <si>
    <t>Oakville2022 councillor7</t>
  </si>
  <si>
    <t>Nabil Bin</t>
  </si>
  <si>
    <t>Arif</t>
  </si>
  <si>
    <t>Kashif</t>
  </si>
  <si>
    <t>Chaudry</t>
  </si>
  <si>
    <t>Faryal</t>
  </si>
  <si>
    <t>Ghazanfar</t>
  </si>
  <si>
    <t>Shahab</t>
  </si>
  <si>
    <t>Ajay</t>
  </si>
  <si>
    <t>Rosha</t>
  </si>
  <si>
    <t>Wong-Gonsalves</t>
  </si>
  <si>
    <t>Xie</t>
  </si>
  <si>
    <t>Oakville2022 councillor (regional and town)7</t>
  </si>
  <si>
    <t>Pavan</t>
  </si>
  <si>
    <t>Loyalist Township2022 mayor99</t>
  </si>
  <si>
    <t>Loyalist</t>
  </si>
  <si>
    <t>Jim Jamie</t>
  </si>
  <si>
    <t>Hegadorn</t>
  </si>
  <si>
    <t>Porter</t>
  </si>
  <si>
    <t>Loyalist Township2022 deputy mayor99</t>
  </si>
  <si>
    <t>Townend</t>
  </si>
  <si>
    <t>Loyalist Township2022 councillor1</t>
  </si>
  <si>
    <t>Lorna</t>
  </si>
  <si>
    <t>Loyalist Township2022 councillor2</t>
  </si>
  <si>
    <t>Silver</t>
  </si>
  <si>
    <t>Parks</t>
  </si>
  <si>
    <t>Loyalist Township2022 councillor3</t>
  </si>
  <si>
    <t>Proderick</t>
  </si>
  <si>
    <t>Cumpson</t>
  </si>
  <si>
    <t>Ennis</t>
  </si>
  <si>
    <t>Babcock</t>
  </si>
  <si>
    <t>Budarick</t>
  </si>
  <si>
    <t>Oil Springs2022 mayor99</t>
  </si>
  <si>
    <t>Oil Springs</t>
  </si>
  <si>
    <t>Veen</t>
  </si>
  <si>
    <t>Oil Springs2022 councillor99</t>
  </si>
  <si>
    <t>Newport</t>
  </si>
  <si>
    <t>Southwold2022 mayor99</t>
  </si>
  <si>
    <t>Southwold</t>
  </si>
  <si>
    <t>Southwold2022 deputy mayor99</t>
  </si>
  <si>
    <t>Pennings</t>
  </si>
  <si>
    <t>Southwold2022 councillor99</t>
  </si>
  <si>
    <t>Morise</t>
  </si>
  <si>
    <t>Emons</t>
  </si>
  <si>
    <t>Adzija</t>
  </si>
  <si>
    <t>Fellows</t>
  </si>
  <si>
    <t>Pelee2022 mayor99</t>
  </si>
  <si>
    <t>Pelee</t>
  </si>
  <si>
    <t>Pelee2022 councillor99</t>
  </si>
  <si>
    <t>Briggs-Crawford</t>
  </si>
  <si>
    <t>DeLellis</t>
  </si>
  <si>
    <t>Pelee2022 deputy mayor99</t>
  </si>
  <si>
    <t>Dayne</t>
  </si>
  <si>
    <t>Malloch</t>
  </si>
  <si>
    <t>Sherri Smith</t>
  </si>
  <si>
    <t>North Frontenac2022 mayor99</t>
  </si>
  <si>
    <t>North Frontenac</t>
  </si>
  <si>
    <t>Higgins</t>
  </si>
  <si>
    <t>Lichty</t>
  </si>
  <si>
    <t>North Frontenac2022 councillor1</t>
  </si>
  <si>
    <t>Hage</t>
  </si>
  <si>
    <t>Regent</t>
  </si>
  <si>
    <t>North Frontenac2022 councillor2</t>
  </si>
  <si>
    <t>Huetl</t>
  </si>
  <si>
    <t>Hermer</t>
  </si>
  <si>
    <t>North Frontenac2022 councillor3</t>
  </si>
  <si>
    <t>Stone Mills2022 reeve99</t>
  </si>
  <si>
    <t>Stone Mills</t>
  </si>
  <si>
    <t>Wise</t>
  </si>
  <si>
    <t>Stone Mills2022 deputy reeve99</t>
  </si>
  <si>
    <t>Douglas A.</t>
  </si>
  <si>
    <t>Stone Mills2022 councillor99</t>
  </si>
  <si>
    <t>Shari</t>
  </si>
  <si>
    <t>Wenda</t>
  </si>
  <si>
    <t>Masson</t>
  </si>
  <si>
    <t>Fenwick</t>
  </si>
  <si>
    <t>Krysta-Lee</t>
  </si>
  <si>
    <t>Woodcock</t>
  </si>
  <si>
    <t>Pyne</t>
  </si>
  <si>
    <t>Amberlyn</t>
  </si>
  <si>
    <t>Perth South2022 mayor99</t>
  </si>
  <si>
    <t>Perth South</t>
  </si>
  <si>
    <t>Aitcheson</t>
  </si>
  <si>
    <t>Perth South2022 councillor99</t>
  </si>
  <si>
    <t>Manarey</t>
  </si>
  <si>
    <t>Susanna</t>
  </si>
  <si>
    <t>Tuling</t>
  </si>
  <si>
    <t>Jim Van</t>
  </si>
  <si>
    <t>Nes</t>
  </si>
  <si>
    <t>Wilhelm</t>
  </si>
  <si>
    <t>Trent Lakes2022 mayor99</t>
  </si>
  <si>
    <t>Trent Lakes</t>
  </si>
  <si>
    <t>Lambshead</t>
  </si>
  <si>
    <t>Matthews</t>
  </si>
  <si>
    <t>Trent Lakes2022 deputy mayor99</t>
  </si>
  <si>
    <t>Dewhurst</t>
  </si>
  <si>
    <t>Forestell</t>
  </si>
  <si>
    <t>Trent Lakes2022 councillor at large99</t>
  </si>
  <si>
    <t>Trent Lakes2022 councillorHarvey</t>
  </si>
  <si>
    <t>Adri</t>
  </si>
  <si>
    <t>Eastman</t>
  </si>
  <si>
    <t>Trent Lakes2022 councillorGalway Cavendish</t>
  </si>
  <si>
    <t>Cadigan</t>
  </si>
  <si>
    <t>Galway Cavendish</t>
  </si>
  <si>
    <t>Fawcett</t>
  </si>
  <si>
    <t>Leerdam</t>
  </si>
  <si>
    <t>Ira</t>
  </si>
  <si>
    <t>Head Clara &amp; Maria2022 mayor99</t>
  </si>
  <si>
    <t>Head Clara &amp; Maria</t>
  </si>
  <si>
    <t>Debbi</t>
  </si>
  <si>
    <t>Grills</t>
  </si>
  <si>
    <t>Head Clara &amp; Maria2022 councillor99</t>
  </si>
  <si>
    <t>Kelly-Chamberlain</t>
  </si>
  <si>
    <t>Tiny2022 mayor99</t>
  </si>
  <si>
    <t>Tiny</t>
  </si>
  <si>
    <t>Mintoff</t>
  </si>
  <si>
    <t>Tiny2022 deputy mayor99</t>
  </si>
  <si>
    <t>Miskimins</t>
  </si>
  <si>
    <t>Saltsman</t>
  </si>
  <si>
    <t>Tiny2022 councillor99</t>
  </si>
  <si>
    <t>Aggio</t>
  </si>
  <si>
    <t>Brunelle</t>
  </si>
  <si>
    <t>Ema</t>
  </si>
  <si>
    <t>Canadic</t>
  </si>
  <si>
    <t>Galluzzo</t>
  </si>
  <si>
    <t>Kelly Peter</t>
  </si>
  <si>
    <t>Helowka</t>
  </si>
  <si>
    <t>McNamara</t>
  </si>
  <si>
    <t>Schomann</t>
  </si>
  <si>
    <t>Sparrock</t>
  </si>
  <si>
    <t>Steffen</t>
  </si>
  <si>
    <t>Walma</t>
  </si>
  <si>
    <t>Wishart</t>
  </si>
  <si>
    <t>St. Joseph2022 councillor99</t>
  </si>
  <si>
    <t>St. Joseph</t>
  </si>
  <si>
    <t>St. Joseph2022 mayor99</t>
  </si>
  <si>
    <t>Bryon</t>
  </si>
  <si>
    <t>Henshell</t>
  </si>
  <si>
    <t>Senecal</t>
  </si>
  <si>
    <t>Wildman</t>
  </si>
  <si>
    <t>Cockburn Island2022 mayor99</t>
  </si>
  <si>
    <t>Cockburn Island</t>
  </si>
  <si>
    <t>Cockburn Island2022 councillor99</t>
  </si>
  <si>
    <t>Chappell</t>
  </si>
  <si>
    <t>House</t>
  </si>
  <si>
    <t>Lacombe</t>
  </si>
  <si>
    <t>Papineau</t>
  </si>
  <si>
    <t>Rintala</t>
  </si>
  <si>
    <t>Tehkummah2022 reeve99</t>
  </si>
  <si>
    <t>Tehkummah</t>
  </si>
  <si>
    <t>John Carter</t>
  </si>
  <si>
    <t>Deforge</t>
  </si>
  <si>
    <t>Tehkummah2022 councillor99</t>
  </si>
  <si>
    <t>Leeson</t>
  </si>
  <si>
    <t>Paul Colin</t>
  </si>
  <si>
    <t>Chatwell</t>
  </si>
  <si>
    <t>Nipissing2022 councillor99</t>
  </si>
  <si>
    <t>Nipissing</t>
  </si>
  <si>
    <t>Foote</t>
  </si>
  <si>
    <t>Kirkey</t>
  </si>
  <si>
    <t>Marchant</t>
  </si>
  <si>
    <t>Yemm</t>
  </si>
  <si>
    <t>Nipissing2022 mayor99</t>
  </si>
  <si>
    <t>Baldwin2022 mayor99</t>
  </si>
  <si>
    <t>Gorham</t>
  </si>
  <si>
    <t>Baldwin2022 councillor99</t>
  </si>
  <si>
    <t>Gerald Marc</t>
  </si>
  <si>
    <t>Lepine</t>
  </si>
  <si>
    <t>Texas</t>
  </si>
  <si>
    <t>McDowell</t>
  </si>
  <si>
    <t>Ryan John Leo</t>
  </si>
  <si>
    <t>Patenaude</t>
  </si>
  <si>
    <t>Josef Robert</t>
  </si>
  <si>
    <t>Gillies2022 reeve99</t>
  </si>
  <si>
    <t>Gillies</t>
  </si>
  <si>
    <t>Gillies2022 councillor99</t>
  </si>
  <si>
    <t>Buitenhuis</t>
  </si>
  <si>
    <t>Dino</t>
  </si>
  <si>
    <t>DeBenetti</t>
  </si>
  <si>
    <t>Groenheide</t>
  </si>
  <si>
    <t>Vanlenthe</t>
  </si>
  <si>
    <t>Brethour2022 councillor99</t>
  </si>
  <si>
    <t>Bellinger</t>
  </si>
  <si>
    <t>Corbin</t>
  </si>
  <si>
    <t>Brethour2022 reeve99</t>
  </si>
  <si>
    <t>Opasatika2022 councillor99</t>
  </si>
  <si>
    <t>Opasatika</t>
  </si>
  <si>
    <t>Chevrier</t>
  </si>
  <si>
    <t>Helene</t>
  </si>
  <si>
    <t>Marin</t>
  </si>
  <si>
    <t>Opasatika2022 mayor99</t>
  </si>
  <si>
    <t>Dorval</t>
  </si>
  <si>
    <t>Orangeville2022 mayor99</t>
  </si>
  <si>
    <t>Orangeville</t>
  </si>
  <si>
    <t>Jeffrey Wallace</t>
  </si>
  <si>
    <t>Orangeville2022 deputy mayor99</t>
  </si>
  <si>
    <t>Castiglione</t>
  </si>
  <si>
    <t>Orangeville2022 councillor99</t>
  </si>
  <si>
    <t>Ximena</t>
  </si>
  <si>
    <t>Butko</t>
  </si>
  <si>
    <t>Garisto</t>
  </si>
  <si>
    <t>Macintosh</t>
  </si>
  <si>
    <t>Tess</t>
  </si>
  <si>
    <t>Prendergast</t>
  </si>
  <si>
    <t>Sherwood</t>
  </si>
  <si>
    <t>Amaranth2022 mayor99</t>
  </si>
  <si>
    <t>Amaranth</t>
  </si>
  <si>
    <t>Gerrits</t>
  </si>
  <si>
    <t>Amaranth2022 deputy mayor99</t>
  </si>
  <si>
    <t>Grutca</t>
  </si>
  <si>
    <t>Amaranth2022 councillor99</t>
  </si>
  <si>
    <t>Metzger</t>
  </si>
  <si>
    <t>Stirk</t>
  </si>
  <si>
    <t>Solski</t>
  </si>
  <si>
    <t>Trisha</t>
  </si>
  <si>
    <t>Linton</t>
  </si>
  <si>
    <t>Victor Ingmar</t>
  </si>
  <si>
    <t>Paan</t>
  </si>
  <si>
    <t>Mono2022 mayor99</t>
  </si>
  <si>
    <t>Mono</t>
  </si>
  <si>
    <t>Creelman</t>
  </si>
  <si>
    <t>Mono2022 deputy mayor99</t>
  </si>
  <si>
    <t>Nix</t>
  </si>
  <si>
    <t>Mono2022 councillor99</t>
  </si>
  <si>
    <t>Manktelow</t>
  </si>
  <si>
    <t>Flood</t>
  </si>
  <si>
    <t>Darby</t>
  </si>
  <si>
    <t>Capes</t>
  </si>
  <si>
    <t>Mayer-Harman</t>
  </si>
  <si>
    <t>Robert John</t>
  </si>
  <si>
    <t>Lackey</t>
  </si>
  <si>
    <t>Melinda</t>
  </si>
  <si>
    <t>Davie</t>
  </si>
  <si>
    <t>Shona</t>
  </si>
  <si>
    <t>Robbins</t>
  </si>
  <si>
    <t>Orillia2022 councillor1</t>
  </si>
  <si>
    <t>Orillia</t>
  </si>
  <si>
    <t>Orillia2022 councillor2</t>
  </si>
  <si>
    <t>Cipolla</t>
  </si>
  <si>
    <t>Kloostra</t>
  </si>
  <si>
    <t>Orillia2022 mayor99</t>
  </si>
  <si>
    <t>Orillia2022 councillor3</t>
  </si>
  <si>
    <t>Fallis</t>
  </si>
  <si>
    <t>Orillia2022 councillor4</t>
  </si>
  <si>
    <t>Lauer</t>
  </si>
  <si>
    <t>McIsaac</t>
  </si>
  <si>
    <t>Sinotte</t>
  </si>
  <si>
    <t>Whitney</t>
  </si>
  <si>
    <t>Bayne</t>
  </si>
  <si>
    <t>Depratto</t>
  </si>
  <si>
    <t>Dougall</t>
  </si>
  <si>
    <t>Leatherdale</t>
  </si>
  <si>
    <t>Dael</t>
  </si>
  <si>
    <t>Winacott</t>
  </si>
  <si>
    <t>Deval</t>
  </si>
  <si>
    <t>Czetwerzuk</t>
  </si>
  <si>
    <t>Gariba</t>
  </si>
  <si>
    <t>Elizabeth Van</t>
  </si>
  <si>
    <t>Houtte</t>
  </si>
  <si>
    <t>Janet-Lynne</t>
  </si>
  <si>
    <t>Durnford</t>
  </si>
  <si>
    <t>Hill-Coulson</t>
  </si>
  <si>
    <t>Severn2022 mayor99</t>
  </si>
  <si>
    <t>Severn</t>
  </si>
  <si>
    <t>Burkett</t>
  </si>
  <si>
    <t>Severn2022 deputy mayor99</t>
  </si>
  <si>
    <t>Dunlop</t>
  </si>
  <si>
    <t>Severn2022 councillor1</t>
  </si>
  <si>
    <t>Severn2022 councillor2</t>
  </si>
  <si>
    <t>Bidmead</t>
  </si>
  <si>
    <t>Gunby</t>
  </si>
  <si>
    <t>Janssen</t>
  </si>
  <si>
    <t>Taylor-Cook</t>
  </si>
  <si>
    <t>Severn2022 councillor3</t>
  </si>
  <si>
    <t>Severn2022 councillor4</t>
  </si>
  <si>
    <t>Minnings</t>
  </si>
  <si>
    <t>Severn2022 councillor5</t>
  </si>
  <si>
    <t>Oro-Medonte2022 mayor99</t>
  </si>
  <si>
    <t>Oro-Medonte</t>
  </si>
  <si>
    <t>Oro-Medonte2022 councillor1</t>
  </si>
  <si>
    <t>Hutcheson</t>
  </si>
  <si>
    <t>Rowe-Watson</t>
  </si>
  <si>
    <t>Oro-Medonte2022 councillor2</t>
  </si>
  <si>
    <t>Bard</t>
  </si>
  <si>
    <t>DeSousa</t>
  </si>
  <si>
    <t>Pattenden</t>
  </si>
  <si>
    <t>Oro-Medonte2022 councillor3</t>
  </si>
  <si>
    <t>Keane</t>
  </si>
  <si>
    <t>Oro-Medonte2022 councillor4</t>
  </si>
  <si>
    <t>Oro-Medonte2022 councillor5</t>
  </si>
  <si>
    <t>McKnight</t>
  </si>
  <si>
    <t>Richard (Rick)</t>
  </si>
  <si>
    <t>Schell</t>
  </si>
  <si>
    <t>Gene</t>
  </si>
  <si>
    <t>Stein</t>
  </si>
  <si>
    <t>Oro-Medonte2022 councillor6</t>
  </si>
  <si>
    <t>Mikhaela</t>
  </si>
  <si>
    <t>Beerman</t>
  </si>
  <si>
    <t>Robert Ryan</t>
  </si>
  <si>
    <t>Cardwell</t>
  </si>
  <si>
    <t>Robert J.</t>
  </si>
  <si>
    <t>East Garafraxa2022 mayor99</t>
  </si>
  <si>
    <t>East Garafraxa</t>
  </si>
  <si>
    <t>Gardhouse</t>
  </si>
  <si>
    <t>East Garafraxa2022 deputy mayor99</t>
  </si>
  <si>
    <t>East Garafraxa2022 councillor99</t>
  </si>
  <si>
    <t>Lenora</t>
  </si>
  <si>
    <t>Banfield</t>
  </si>
  <si>
    <t>Halls</t>
  </si>
  <si>
    <t>Oshawa2022 mayor99</t>
  </si>
  <si>
    <t>Oshawa</t>
  </si>
  <si>
    <t>Oshawa2022 councillor (regional and city)1</t>
  </si>
  <si>
    <t>Oshawa2022 councillor1</t>
  </si>
  <si>
    <t>McConkey</t>
  </si>
  <si>
    <t>Oshawa2022 councillor (regional and city)2</t>
  </si>
  <si>
    <t>Tito-Dante</t>
  </si>
  <si>
    <t>Marimpietri</t>
  </si>
  <si>
    <t>Oshawa2022 councillor2</t>
  </si>
  <si>
    <t>Oshawa2022 councillor (regional and city)3</t>
  </si>
  <si>
    <t>Oshawa2022 councillor3</t>
  </si>
  <si>
    <t>Marks</t>
  </si>
  <si>
    <t>Oshawa2022 councillor (regional and city)4</t>
  </si>
  <si>
    <t>Oshawa2022 councillor4</t>
  </si>
  <si>
    <t>Giberson</t>
  </si>
  <si>
    <t>Oshawa2022 councillor5</t>
  </si>
  <si>
    <t>Ingino</t>
  </si>
  <si>
    <t>Lear</t>
  </si>
  <si>
    <t>Christopher John</t>
  </si>
  <si>
    <t>Rosaldo</t>
  </si>
  <si>
    <t>Theresa Anne</t>
  </si>
  <si>
    <t>Corless</t>
  </si>
  <si>
    <t>Ahmad Rashed</t>
  </si>
  <si>
    <t>Formuly</t>
  </si>
  <si>
    <t>Fouroughy</t>
  </si>
  <si>
    <t>Giancroce</t>
  </si>
  <si>
    <t>John R.E</t>
  </si>
  <si>
    <t>Sturdy</t>
  </si>
  <si>
    <t>Amin</t>
  </si>
  <si>
    <t>Ullah</t>
  </si>
  <si>
    <t>Jemma</t>
  </si>
  <si>
    <t>Derby</t>
  </si>
  <si>
    <t>Dobson</t>
  </si>
  <si>
    <t>Sanders</t>
  </si>
  <si>
    <t>Bountrogiannis</t>
  </si>
  <si>
    <t>Eismont</t>
  </si>
  <si>
    <t>Oshawa2022 councillor (regional and city)5</t>
  </si>
  <si>
    <t>Down</t>
  </si>
  <si>
    <t>Brian Charles</t>
  </si>
  <si>
    <t>Karrie Lynn</t>
  </si>
  <si>
    <t>Dymond</t>
  </si>
  <si>
    <t>Amanda Jean</t>
  </si>
  <si>
    <t>Norwich2022 mayor99</t>
  </si>
  <si>
    <t>Norwich</t>
  </si>
  <si>
    <t>DePlancke</t>
  </si>
  <si>
    <t>Zacher-King</t>
  </si>
  <si>
    <t>Norwich2022 councillor1</t>
  </si>
  <si>
    <t>Scholten</t>
  </si>
  <si>
    <t>Daniel A</t>
  </si>
  <si>
    <t>Norwich2022 councillor2</t>
  </si>
  <si>
    <t>William Van</t>
  </si>
  <si>
    <t>Lagen</t>
  </si>
  <si>
    <t>Alisha</t>
  </si>
  <si>
    <t>Stubbs</t>
  </si>
  <si>
    <t>Legge</t>
  </si>
  <si>
    <t>Norwich2022 councillor3</t>
  </si>
  <si>
    <t>Brenk</t>
  </si>
  <si>
    <t>Gear</t>
  </si>
  <si>
    <t>Norwich2022 councillor4</t>
  </si>
  <si>
    <t>Overbeek</t>
  </si>
  <si>
    <t>Couwenberg</t>
  </si>
  <si>
    <t>Owen Sound2022 mayor99</t>
  </si>
  <si>
    <t>Owen Sound</t>
  </si>
  <si>
    <t>Boddy</t>
  </si>
  <si>
    <t>Owen Sound2022 deputy mayor99</t>
  </si>
  <si>
    <t>Owen Sound2022 councillor99</t>
  </si>
  <si>
    <t>Koepke</t>
  </si>
  <si>
    <t>Hamley</t>
  </si>
  <si>
    <t>Suneet</t>
  </si>
  <si>
    <t>Kukreja</t>
  </si>
  <si>
    <t>MiddlebroÔøΩÔøΩÔøΩ</t>
  </si>
  <si>
    <t>Schnarr</t>
  </si>
  <si>
    <t>North Grenville2022 mayor99</t>
  </si>
  <si>
    <t>North Grenville</t>
  </si>
  <si>
    <t>Lynas</t>
  </si>
  <si>
    <t>Peckford</t>
  </si>
  <si>
    <t>North Grenville2022 councillor99</t>
  </si>
  <si>
    <t>Barclay</t>
  </si>
  <si>
    <t>O'Sullivan</t>
  </si>
  <si>
    <t>Rancourt</t>
  </si>
  <si>
    <t>Kristin-Elke</t>
  </si>
  <si>
    <t>Strackerjan</t>
  </si>
  <si>
    <t>Parry Sound2022 mayor99</t>
  </si>
  <si>
    <t>Parry Sound</t>
  </si>
  <si>
    <t>Backman</t>
  </si>
  <si>
    <t>Hansman</t>
  </si>
  <si>
    <t>McGarvey</t>
  </si>
  <si>
    <t>Parry Sound2022 councillor99</t>
  </si>
  <si>
    <t>Ashford</t>
  </si>
  <si>
    <t>Ausma</t>
  </si>
  <si>
    <t>Beleskey</t>
  </si>
  <si>
    <t>Borneman</t>
  </si>
  <si>
    <t>Alaina</t>
  </si>
  <si>
    <t>Seanan</t>
  </si>
  <si>
    <t>Megyesi</t>
  </si>
  <si>
    <t>Seguin2022 mayor99</t>
  </si>
  <si>
    <t>MacDiarmid</t>
  </si>
  <si>
    <t>Seguin2022 councillor4</t>
  </si>
  <si>
    <t>Fellner</t>
  </si>
  <si>
    <t>Seguin2022 councillor6</t>
  </si>
  <si>
    <t>Finnson</t>
  </si>
  <si>
    <t>Seguin2022 councillor1</t>
  </si>
  <si>
    <t>Seguin2022 councillor2</t>
  </si>
  <si>
    <t>Buszynski</t>
  </si>
  <si>
    <t>Seguin2022 councillor3</t>
  </si>
  <si>
    <t>Getty</t>
  </si>
  <si>
    <t>Seguin2022 councillor5</t>
  </si>
  <si>
    <t>Coxhead</t>
  </si>
  <si>
    <t>McDougall2022 councillor99</t>
  </si>
  <si>
    <t>McDougall</t>
  </si>
  <si>
    <t>JJ</t>
  </si>
  <si>
    <t>Blower</t>
  </si>
  <si>
    <t>Constable</t>
  </si>
  <si>
    <t>Hamer</t>
  </si>
  <si>
    <t>Parton</t>
  </si>
  <si>
    <t>Ryman</t>
  </si>
  <si>
    <t>Wonch</t>
  </si>
  <si>
    <t>McDougall2022 mayor99</t>
  </si>
  <si>
    <t>The Archipelago2022 reeve99</t>
  </si>
  <si>
    <t>The Archipelago</t>
  </si>
  <si>
    <t>Liverance</t>
  </si>
  <si>
    <t>The Archipelago2022 councillor1</t>
  </si>
  <si>
    <t>Lundy</t>
  </si>
  <si>
    <t>The Archipelago2022 councillor2</t>
  </si>
  <si>
    <t>Frost</t>
  </si>
  <si>
    <t>The Archipelago2022 councillor3</t>
  </si>
  <si>
    <t>Manners</t>
  </si>
  <si>
    <t>Sheard</t>
  </si>
  <si>
    <t>The Archipelago2022 councillor4</t>
  </si>
  <si>
    <t>Barton</t>
  </si>
  <si>
    <t>Zanussi</t>
  </si>
  <si>
    <t>The Archipelago2022 councillor5</t>
  </si>
  <si>
    <t>Darlene Cade</t>
  </si>
  <si>
    <t>The Archipelago2022 councillor6</t>
  </si>
  <si>
    <t>Pembroke2022 mayor99</t>
  </si>
  <si>
    <t>Pembroke</t>
  </si>
  <si>
    <t>Pembroke2022 councillor99</t>
  </si>
  <si>
    <t>Abdallah</t>
  </si>
  <si>
    <t>ChÔøΩÔøΩla</t>
  </si>
  <si>
    <t>Breckon</t>
  </si>
  <si>
    <t>Callaghan</t>
  </si>
  <si>
    <t>Andrew (Andy)</t>
  </si>
  <si>
    <t>Jacyno</t>
  </si>
  <si>
    <t>Kuehl</t>
  </si>
  <si>
    <t>Laronde</t>
  </si>
  <si>
    <t>Dorian</t>
  </si>
  <si>
    <t>Plummer</t>
  </si>
  <si>
    <t>Petawawa2022 mayor99</t>
  </si>
  <si>
    <t>Petawawa</t>
  </si>
  <si>
    <t>Jody Anne</t>
  </si>
  <si>
    <t>Serviss</t>
  </si>
  <si>
    <t>Petawawa2022 councillor99</t>
  </si>
  <si>
    <t>Carmody</t>
  </si>
  <si>
    <t>Coutu</t>
  </si>
  <si>
    <t>Cyndi</t>
  </si>
  <si>
    <t>Rutz</t>
  </si>
  <si>
    <t>Schimmens</t>
  </si>
  <si>
    <t>Penetanguishene2022 mayor99</t>
  </si>
  <si>
    <t>Penetanguishene</t>
  </si>
  <si>
    <t>Jill M. St.</t>
  </si>
  <si>
    <t>Amant</t>
  </si>
  <si>
    <t>Rawson</t>
  </si>
  <si>
    <t>Penetanguishene2022 deputy mayor99</t>
  </si>
  <si>
    <t>Cummings</t>
  </si>
  <si>
    <t>LaRose</t>
  </si>
  <si>
    <t>Penetanguishene2022 councillor99</t>
  </si>
  <si>
    <t>Mayotte</t>
  </si>
  <si>
    <t>Vadeboncoeur</t>
  </si>
  <si>
    <t>Bonita</t>
  </si>
  <si>
    <t>Desroches</t>
  </si>
  <si>
    <t>Duquette</t>
  </si>
  <si>
    <t>Malfara</t>
  </si>
  <si>
    <t>Marchand</t>
  </si>
  <si>
    <t>MacRae</t>
  </si>
  <si>
    <t>Perth2022 mayor99</t>
  </si>
  <si>
    <t>Fenik</t>
  </si>
  <si>
    <t>Perth2022 deputy mayor99</t>
  </si>
  <si>
    <t>McPherson</t>
  </si>
  <si>
    <t>Perth2022 councillor99</t>
  </si>
  <si>
    <t>Leona J.</t>
  </si>
  <si>
    <t>Donoghue</t>
  </si>
  <si>
    <t>Giff</t>
  </si>
  <si>
    <t>Isabel Anne</t>
  </si>
  <si>
    <t>McRae</t>
  </si>
  <si>
    <t>Meredith</t>
  </si>
  <si>
    <t>Toivanen</t>
  </si>
  <si>
    <t>Roy Van Der</t>
  </si>
  <si>
    <t>Mull</t>
  </si>
  <si>
    <t>Waterfield</t>
  </si>
  <si>
    <t>Zeisman</t>
  </si>
  <si>
    <t>Drummond/North Elmsley2022 reeve99</t>
  </si>
  <si>
    <t>Drummond/North Elmsley</t>
  </si>
  <si>
    <t>Drummond/North Elmsley2022 councillor2 North Elmsley</t>
  </si>
  <si>
    <t>Scissons</t>
  </si>
  <si>
    <t>2 North Elmsley</t>
  </si>
  <si>
    <t>Drummond/North Elmsley2022 councillor1 Drummond</t>
  </si>
  <si>
    <t>Kehoe</t>
  </si>
  <si>
    <t>1 Drummond</t>
  </si>
  <si>
    <t>Coutts</t>
  </si>
  <si>
    <t>Peterborough2022 mayor99</t>
  </si>
  <si>
    <t>Peterborough</t>
  </si>
  <si>
    <t>Kreuz</t>
  </si>
  <si>
    <t>Leal</t>
  </si>
  <si>
    <t>Lumsden</t>
  </si>
  <si>
    <t>Peterborough2022 councillor1 Otonabee</t>
  </si>
  <si>
    <t>1 Otonabee</t>
  </si>
  <si>
    <t>Parnell</t>
  </si>
  <si>
    <t>Russell-Meharry</t>
  </si>
  <si>
    <t>Underwood</t>
  </si>
  <si>
    <t>Chante</t>
  </si>
  <si>
    <t>Peterborough2022 councillor2 Monaghan</t>
  </si>
  <si>
    <t>Crowley</t>
  </si>
  <si>
    <t>2 Monaghan</t>
  </si>
  <si>
    <t>Charmaine</t>
  </si>
  <si>
    <t>Magumbe</t>
  </si>
  <si>
    <t>Vassiliadis</t>
  </si>
  <si>
    <t>Westlake</t>
  </si>
  <si>
    <t>Wigglesworth</t>
  </si>
  <si>
    <t>Peterborough2022 councillor3 Town</t>
  </si>
  <si>
    <t>Bierk</t>
  </si>
  <si>
    <t>3 Town</t>
  </si>
  <si>
    <t>Christoph</t>
  </si>
  <si>
    <t>Vickie</t>
  </si>
  <si>
    <t>Karikas</t>
  </si>
  <si>
    <t>Lachica</t>
  </si>
  <si>
    <t>Peterborough2022 councillor4 Ashbumhan</t>
  </si>
  <si>
    <t>4 Ashbumhan</t>
  </si>
  <si>
    <t>MacGregor</t>
  </si>
  <si>
    <t>Riel</t>
  </si>
  <si>
    <t>Peterborough2022 councillor5 Northcrest</t>
  </si>
  <si>
    <t>Aldo</t>
  </si>
  <si>
    <t>Andreoli</t>
  </si>
  <si>
    <t>5 Northcrest</t>
  </si>
  <si>
    <t>Beamer</t>
  </si>
  <si>
    <t>Haacke</t>
  </si>
  <si>
    <t>Carlotta</t>
  </si>
  <si>
    <t>Shauna</t>
  </si>
  <si>
    <t>Petrolia2022 mayor99</t>
  </si>
  <si>
    <t>Petrolia</t>
  </si>
  <si>
    <t>Loosley</t>
  </si>
  <si>
    <t>Poore</t>
  </si>
  <si>
    <t>Petrolia2022 councillor99</t>
  </si>
  <si>
    <t>Deighton</t>
  </si>
  <si>
    <t>Field</t>
  </si>
  <si>
    <t>Shalen</t>
  </si>
  <si>
    <t>Mevis</t>
  </si>
  <si>
    <t>OHara</t>
  </si>
  <si>
    <t>Pitel</t>
  </si>
  <si>
    <t>Purdy</t>
  </si>
  <si>
    <t>Souch</t>
  </si>
  <si>
    <t>Welsh</t>
  </si>
  <si>
    <t>Enniskillen2022 mayor99</t>
  </si>
  <si>
    <t>Enniskillen</t>
  </si>
  <si>
    <t>Marriott</t>
  </si>
  <si>
    <t>Enniskillen2022 councillor99</t>
  </si>
  <si>
    <t>Mary Lynne</t>
  </si>
  <si>
    <t>Wally Van</t>
  </si>
  <si>
    <t>Dun</t>
  </si>
  <si>
    <t>Krall</t>
  </si>
  <si>
    <t>Pickering2022 mayor99</t>
  </si>
  <si>
    <t>Pickering</t>
  </si>
  <si>
    <t>Frampton</t>
  </si>
  <si>
    <t>Nazar</t>
  </si>
  <si>
    <t>Pickering2022 city councillor1</t>
  </si>
  <si>
    <t>city councillor</t>
  </si>
  <si>
    <t>Zeynab</t>
  </si>
  <si>
    <t>Kazi</t>
  </si>
  <si>
    <t>Raveena</t>
  </si>
  <si>
    <t>Rajasingham</t>
  </si>
  <si>
    <t>Sloan</t>
  </si>
  <si>
    <t>Jeanine</t>
  </si>
  <si>
    <t>Soligo</t>
  </si>
  <si>
    <t>Anthony Michael</t>
  </si>
  <si>
    <t>Yacub</t>
  </si>
  <si>
    <t>Pickering2022 city councillor2</t>
  </si>
  <si>
    <t>McGillan</t>
  </si>
  <si>
    <t>Mara</t>
  </si>
  <si>
    <t>Ayesha</t>
  </si>
  <si>
    <t>Sardar</t>
  </si>
  <si>
    <t>George David</t>
  </si>
  <si>
    <t>Nancy Van</t>
  </si>
  <si>
    <t>Rooy</t>
  </si>
  <si>
    <t>Pickering2022 city councillor3</t>
  </si>
  <si>
    <t>Shaheen</t>
  </si>
  <si>
    <t>Naqvi</t>
  </si>
  <si>
    <t>Darshan</t>
  </si>
  <si>
    <t>Sritharan</t>
  </si>
  <si>
    <t>Pickering2022 regional councillor1</t>
  </si>
  <si>
    <t>Pickering2022 regional councillor2</t>
  </si>
  <si>
    <t>Higdon</t>
  </si>
  <si>
    <t>Marani</t>
  </si>
  <si>
    <t>Pickering2022 regional councillor3</t>
  </si>
  <si>
    <t>Pickles</t>
  </si>
  <si>
    <t>Pickle Lake2022 mayor99</t>
  </si>
  <si>
    <t>Pickle Lake</t>
  </si>
  <si>
    <t>Makela</t>
  </si>
  <si>
    <t>Rasmussen</t>
  </si>
  <si>
    <t>Pickle Lake2022 councillor99</t>
  </si>
  <si>
    <t>Blakney</t>
  </si>
  <si>
    <t>Chartrand</t>
  </si>
  <si>
    <t>Eagles</t>
  </si>
  <si>
    <t>Graeme</t>
  </si>
  <si>
    <t>Mackechnie</t>
  </si>
  <si>
    <t>Macklin</t>
  </si>
  <si>
    <t>Mailloux-Bernard</t>
  </si>
  <si>
    <t>Pitre</t>
  </si>
  <si>
    <t>Prince Edward2022 mayor99</t>
  </si>
  <si>
    <t>Prince Edward</t>
  </si>
  <si>
    <t>Shortt</t>
  </si>
  <si>
    <t>Prince Edward2022 councillorPicton</t>
  </si>
  <si>
    <t>Adie</t>
  </si>
  <si>
    <t>Picton</t>
  </si>
  <si>
    <t>Lesslie</t>
  </si>
  <si>
    <t>MacNaughton</t>
  </si>
  <si>
    <t>Morch</t>
  </si>
  <si>
    <t>Phil St.</t>
  </si>
  <si>
    <t>Prince Edward2022 councillorBloomfield Hallowell</t>
  </si>
  <si>
    <t>Moffatt</t>
  </si>
  <si>
    <t>Bloomfield Hallowell</t>
  </si>
  <si>
    <t>Nieman</t>
  </si>
  <si>
    <t>Prinzen</t>
  </si>
  <si>
    <t>Prince Edward2022 councillorWellington</t>
  </si>
  <si>
    <t>Engelsdorfer</t>
  </si>
  <si>
    <t>Norlock</t>
  </si>
  <si>
    <t>Prince Edward2022 councillorAmeliasburgh</t>
  </si>
  <si>
    <t>Grosso</t>
  </si>
  <si>
    <t>Ameliasburgh</t>
  </si>
  <si>
    <t>Tkach</t>
  </si>
  <si>
    <t>Prince Edward2022 councillorAthol</t>
  </si>
  <si>
    <t>Branderhorst</t>
  </si>
  <si>
    <t>Athol</t>
  </si>
  <si>
    <t>Elis</t>
  </si>
  <si>
    <t>Ziegler</t>
  </si>
  <si>
    <t>Prince Edward2022 councillorSophiasburgh</t>
  </si>
  <si>
    <t>Sophiasburgh</t>
  </si>
  <si>
    <t>Prince Edward2022 councillorHillier</t>
  </si>
  <si>
    <t>Braney</t>
  </si>
  <si>
    <t>Dee</t>
  </si>
  <si>
    <t>Hazell</t>
  </si>
  <si>
    <t>VanHaarlem</t>
  </si>
  <si>
    <t>Prince Edward2022 councillorNorth Marysburgh</t>
  </si>
  <si>
    <t>North Marysburgh</t>
  </si>
  <si>
    <t>Thornton</t>
  </si>
  <si>
    <t>Prince Edward2022 councillorSouth Marysburgh</t>
  </si>
  <si>
    <t>Hirsch</t>
  </si>
  <si>
    <t>South Marysburgh</t>
  </si>
  <si>
    <t>Kreutzwiser</t>
  </si>
  <si>
    <t>Alfred and Plantagenet2022 mayor99</t>
  </si>
  <si>
    <t>Alfred and Plantagenet</t>
  </si>
  <si>
    <t>RenÔøΩÔøΩ</t>
  </si>
  <si>
    <t>Beaulne</t>
  </si>
  <si>
    <t>Galipeau</t>
  </si>
  <si>
    <t>Laviolette</t>
  </si>
  <si>
    <t>Prudhomme</t>
  </si>
  <si>
    <t>Alfred and Plantagenet2022 councillor1</t>
  </si>
  <si>
    <t>Cadieux</t>
  </si>
  <si>
    <t>Alfred and Plantagenet2022 councillor2</t>
  </si>
  <si>
    <t>Emillie</t>
  </si>
  <si>
    <t>Antoni</t>
  </si>
  <si>
    <t>Point Edward2022 mayor99</t>
  </si>
  <si>
    <t>Point Edward</t>
  </si>
  <si>
    <t>Hand</t>
  </si>
  <si>
    <t>Point Edward2022 councillor99</t>
  </si>
  <si>
    <t>Drury</t>
  </si>
  <si>
    <t>Mondoux</t>
  </si>
  <si>
    <t>Arianna</t>
  </si>
  <si>
    <t>Noctor</t>
  </si>
  <si>
    <t>Muskoka Lakes2022 mayor99</t>
  </si>
  <si>
    <t>Muskoka Lakes</t>
  </si>
  <si>
    <t>Kelley</t>
  </si>
  <si>
    <t>Muskoka Lakes2022 councillor (district and town)A1</t>
  </si>
  <si>
    <t>Ruth Ellen</t>
  </si>
  <si>
    <t>Nishikawa</t>
  </si>
  <si>
    <t>councillor (district and town)</t>
  </si>
  <si>
    <t>A1</t>
  </si>
  <si>
    <t>Muskoka Lakes2022 councillorA1</t>
  </si>
  <si>
    <t>Cassandra</t>
  </si>
  <si>
    <t>Mary Ellen</t>
  </si>
  <si>
    <t>Skoric</t>
  </si>
  <si>
    <t>Zavitz</t>
  </si>
  <si>
    <t>Muskoka Lakes2022 councillor (district and town)B2</t>
  </si>
  <si>
    <t>B2</t>
  </si>
  <si>
    <t>Muskoka Lakes2022 councillorB2</t>
  </si>
  <si>
    <t>Mazan</t>
  </si>
  <si>
    <t>Muskoka Lakes2022 councillor (district and town)C3</t>
  </si>
  <si>
    <t>Burry</t>
  </si>
  <si>
    <t>C3</t>
  </si>
  <si>
    <t>Muskoka Lakes2022 councillorC3</t>
  </si>
  <si>
    <t>Bosomworth</t>
  </si>
  <si>
    <t>Sally Moyer</t>
  </si>
  <si>
    <t>Sifft</t>
  </si>
  <si>
    <t>Simmonds</t>
  </si>
  <si>
    <t>Port Colborne2022 mayor99</t>
  </si>
  <si>
    <t>Port Colborne</t>
  </si>
  <si>
    <t>Port Colborne2022 councillor1</t>
  </si>
  <si>
    <t>Bagu</t>
  </si>
  <si>
    <t>Boles</t>
  </si>
  <si>
    <t>Port Colborne2022 councillor2</t>
  </si>
  <si>
    <t>Hoyle</t>
  </si>
  <si>
    <t>Desmarais</t>
  </si>
  <si>
    <t>Beauregard</t>
  </si>
  <si>
    <t>Barre</t>
  </si>
  <si>
    <t>Bunton</t>
  </si>
  <si>
    <t>Foti</t>
  </si>
  <si>
    <t>Port Colborne2022 councillor3</t>
  </si>
  <si>
    <t>Danch</t>
  </si>
  <si>
    <t>Port Colborne2022 councillor4</t>
  </si>
  <si>
    <t>Bodner</t>
  </si>
  <si>
    <t>Aquilina</t>
  </si>
  <si>
    <t>Scugog2022 mayor99</t>
  </si>
  <si>
    <t>Scugog</t>
  </si>
  <si>
    <t>Wilma</t>
  </si>
  <si>
    <t>Wotten</t>
  </si>
  <si>
    <t>Scugog2022 councillor1</t>
  </si>
  <si>
    <t>LeRoy</t>
  </si>
  <si>
    <t>Scugog2022 councillor2</t>
  </si>
  <si>
    <t>Guido</t>
  </si>
  <si>
    <t>Scugog2022 councillor3</t>
  </si>
  <si>
    <t>Scugog2022 councillor4</t>
  </si>
  <si>
    <t>Scugog2022 councillor5</t>
  </si>
  <si>
    <t>Ivo</t>
  </si>
  <si>
    <t>Finotti</t>
  </si>
  <si>
    <t>Imran Louie</t>
  </si>
  <si>
    <t>Scugog2022 regional councillor99</t>
  </si>
  <si>
    <t>Georgian Bay2022 mayor99</t>
  </si>
  <si>
    <t>Georgian Bay2022 district councillor1 and 3</t>
  </si>
  <si>
    <t>1 and 3</t>
  </si>
  <si>
    <t>Georgian Bay2022 district councillor2 and 4</t>
  </si>
  <si>
    <t>2 and 4</t>
  </si>
  <si>
    <t>Georgian Bay2022 councillor1</t>
  </si>
  <si>
    <t>Predko</t>
  </si>
  <si>
    <t>Georgian Bay2022 councillor2</t>
  </si>
  <si>
    <t>Jarvis</t>
  </si>
  <si>
    <t>Georgian Bay2022 councillor3</t>
  </si>
  <si>
    <t>Kristian</t>
  </si>
  <si>
    <t>Georgian Bay2022 councillor4</t>
  </si>
  <si>
    <t>Chisholm2022 mayor99</t>
  </si>
  <si>
    <t>Degagne</t>
  </si>
  <si>
    <t>Chisholm2022 councillor99</t>
  </si>
  <si>
    <t>Coombs</t>
  </si>
  <si>
    <t>Bernadette</t>
  </si>
  <si>
    <t>Annunziato</t>
  </si>
  <si>
    <t>Scarfone</t>
  </si>
  <si>
    <t>Sharp</t>
  </si>
  <si>
    <t>Prescott2022 mayor99</t>
  </si>
  <si>
    <t>Prescott</t>
  </si>
  <si>
    <t>Gauri</t>
  </si>
  <si>
    <t>Shankar</t>
  </si>
  <si>
    <t>Prescott2022 councillor99</t>
  </si>
  <si>
    <t>Bunce</t>
  </si>
  <si>
    <t>Lockett</t>
  </si>
  <si>
    <t>McConnell</t>
  </si>
  <si>
    <t>Samojllo</t>
  </si>
  <si>
    <t>Luis</t>
  </si>
  <si>
    <t>Zelayeta</t>
  </si>
  <si>
    <t>Augusta2022 mayor99</t>
  </si>
  <si>
    <t>Augusta</t>
  </si>
  <si>
    <t>Malanka</t>
  </si>
  <si>
    <t>Shaver</t>
  </si>
  <si>
    <t>Augusta2022 deputy mayor99</t>
  </si>
  <si>
    <t>Wynands</t>
  </si>
  <si>
    <t>Augusta2022 councillor99</t>
  </si>
  <si>
    <t>Dolan</t>
  </si>
  <si>
    <t>Hendrik</t>
  </si>
  <si>
    <t>Pape</t>
  </si>
  <si>
    <t>Rainy River2022 mayor99</t>
  </si>
  <si>
    <t>Rainy River</t>
  </si>
  <si>
    <t>Rainy River2022 councillor99</t>
  </si>
  <si>
    <t>Daniel G.</t>
  </si>
  <si>
    <t>Robert Richard Yuri</t>
  </si>
  <si>
    <t>Hagarty</t>
  </si>
  <si>
    <t>Robert Brent</t>
  </si>
  <si>
    <t>Helgeson</t>
  </si>
  <si>
    <t>Ivall</t>
  </si>
  <si>
    <t>Kreger</t>
  </si>
  <si>
    <t>McNally</t>
  </si>
  <si>
    <t>the Woods2022 mayor99</t>
  </si>
  <si>
    <t>Lake of the Woods</t>
  </si>
  <si>
    <t>Fadden</t>
  </si>
  <si>
    <t>the Woods2022 councillor99</t>
  </si>
  <si>
    <t>Kaitlyn</t>
  </si>
  <si>
    <t>Cottam</t>
  </si>
  <si>
    <t>Gate</t>
  </si>
  <si>
    <t>Chojko-Bolec</t>
  </si>
  <si>
    <t>Lundgren</t>
  </si>
  <si>
    <t>Dawson2022 mayor99</t>
  </si>
  <si>
    <t>Hartnell</t>
  </si>
  <si>
    <t>Dawson2022 councillor99</t>
  </si>
  <si>
    <t>Timo</t>
  </si>
  <si>
    <t>Brielmann</t>
  </si>
  <si>
    <t>Drennan</t>
  </si>
  <si>
    <t>Kempf</t>
  </si>
  <si>
    <t>Langnder</t>
  </si>
  <si>
    <t>Sands</t>
  </si>
  <si>
    <t>Red Rock2022 mayor99</t>
  </si>
  <si>
    <t>Red Rock</t>
  </si>
  <si>
    <t>Darquise</t>
  </si>
  <si>
    <t>Red Rock2022 councillor99</t>
  </si>
  <si>
    <t>Gordon R.</t>
  </si>
  <si>
    <t>Legacy</t>
  </si>
  <si>
    <t>Mickel</t>
  </si>
  <si>
    <t>Braeden</t>
  </si>
  <si>
    <t>Plemel</t>
  </si>
  <si>
    <t>Gladun</t>
  </si>
  <si>
    <t>Todesco</t>
  </si>
  <si>
    <t>Brand</t>
  </si>
  <si>
    <t>Renfrew2022 mayor99</t>
  </si>
  <si>
    <t>Renfrew</t>
  </si>
  <si>
    <t>Kathryn E.</t>
  </si>
  <si>
    <t>Windle</t>
  </si>
  <si>
    <t>Heins</t>
  </si>
  <si>
    <t>Coulas</t>
  </si>
  <si>
    <t>Callum</t>
  </si>
  <si>
    <t>Renfrew2022 reeve99</t>
  </si>
  <si>
    <t>Peter R.</t>
  </si>
  <si>
    <t>Emon</t>
  </si>
  <si>
    <t>Renfrew2022 councillor99</t>
  </si>
  <si>
    <t>Dick</t>
  </si>
  <si>
    <t>Richard Clint</t>
  </si>
  <si>
    <t>McWhirter</t>
  </si>
  <si>
    <t>Longtin</t>
  </si>
  <si>
    <t>Legris</t>
  </si>
  <si>
    <t>Cybulski</t>
  </si>
  <si>
    <t>Brady</t>
  </si>
  <si>
    <t>Enright</t>
  </si>
  <si>
    <t>Horton2022 mayor99</t>
  </si>
  <si>
    <t>David M.</t>
  </si>
  <si>
    <t>Horton2022 councillor99</t>
  </si>
  <si>
    <t>Finnigan</t>
  </si>
  <si>
    <t>Kingsbury</t>
  </si>
  <si>
    <t>Daina</t>
  </si>
  <si>
    <t>Jocelyn2022 reeve99</t>
  </si>
  <si>
    <t>Dukes</t>
  </si>
  <si>
    <t>Jocelyn2022 councillor99</t>
  </si>
  <si>
    <t>Callahan</t>
  </si>
  <si>
    <t>Crowder</t>
  </si>
  <si>
    <t>Eddy</t>
  </si>
  <si>
    <t>Gilbertson</t>
  </si>
  <si>
    <t>Faye</t>
  </si>
  <si>
    <t>Richmond Hill2022 mayor99</t>
  </si>
  <si>
    <t>Richmond Hill</t>
  </si>
  <si>
    <t>Domenic</t>
  </si>
  <si>
    <t>Bardari</t>
  </si>
  <si>
    <t>Holo</t>
  </si>
  <si>
    <t>Devnani</t>
  </si>
  <si>
    <t>Carmine</t>
  </si>
  <si>
    <t>Perrelli</t>
  </si>
  <si>
    <t>Richmond Hill2022 councillor (regional and city)99</t>
  </si>
  <si>
    <t>Abu</t>
  </si>
  <si>
    <t>Alam</t>
  </si>
  <si>
    <t>Terrence</t>
  </si>
  <si>
    <t>Coletta</t>
  </si>
  <si>
    <t>DiPaola</t>
  </si>
  <si>
    <t>Richmond Hill2022 councillor1</t>
  </si>
  <si>
    <t>Beros</t>
  </si>
  <si>
    <t>Weibo</t>
  </si>
  <si>
    <t>Cheng</t>
  </si>
  <si>
    <t>Dellerba</t>
  </si>
  <si>
    <t>Richmond Hill2022 councillor2</t>
  </si>
  <si>
    <t>Yehuda</t>
  </si>
  <si>
    <t>Goldberg</t>
  </si>
  <si>
    <t>Tabinda</t>
  </si>
  <si>
    <t>Jatoi</t>
  </si>
  <si>
    <t>Sigmund</t>
  </si>
  <si>
    <t>Muench</t>
  </si>
  <si>
    <t>Richmond Hill2022 councillor3</t>
  </si>
  <si>
    <t>Castro</t>
  </si>
  <si>
    <t>Juni</t>
  </si>
  <si>
    <t>Richmond Hill2022 councillor4</t>
  </si>
  <si>
    <t>Cui</t>
  </si>
  <si>
    <t>Falzone</t>
  </si>
  <si>
    <t>Harry H.</t>
  </si>
  <si>
    <t>Harakh</t>
  </si>
  <si>
    <t>Mahnaz</t>
  </si>
  <si>
    <t>Shahbazi</t>
  </si>
  <si>
    <t>Raika</t>
  </si>
  <si>
    <t>Sheppard</t>
  </si>
  <si>
    <t>So</t>
  </si>
  <si>
    <t>Rose A.</t>
  </si>
  <si>
    <t>Richmond Hill2022 councillor5</t>
  </si>
  <si>
    <t>Sarkis</t>
  </si>
  <si>
    <t>Assadourian</t>
  </si>
  <si>
    <t>Yuliya</t>
  </si>
  <si>
    <t>Benedziktavich</t>
  </si>
  <si>
    <t>Cilevitz</t>
  </si>
  <si>
    <t>Husnutdinov</t>
  </si>
  <si>
    <t>Emmanuel</t>
  </si>
  <si>
    <t>Lazaris</t>
  </si>
  <si>
    <t>Anders</t>
  </si>
  <si>
    <t>Lindfors-Wheeler</t>
  </si>
  <si>
    <t>Vera</t>
  </si>
  <si>
    <t>Murano</t>
  </si>
  <si>
    <t>Rupp</t>
  </si>
  <si>
    <t>Shohreh</t>
  </si>
  <si>
    <t>Sabaghpour</t>
  </si>
  <si>
    <t>Tarun</t>
  </si>
  <si>
    <t>Saroya</t>
  </si>
  <si>
    <t>Richmond Hill2022 councillor6</t>
  </si>
  <si>
    <t>Jiang</t>
  </si>
  <si>
    <t>Maxey</t>
  </si>
  <si>
    <t>Shiu</t>
  </si>
  <si>
    <t>Clarence-Rockland2022 councillor3</t>
  </si>
  <si>
    <t>Clarence-Rockland</t>
  </si>
  <si>
    <t>Grimard</t>
  </si>
  <si>
    <t>Clarence-Rockland2022 mayor99</t>
  </si>
  <si>
    <t>Bouchard</t>
  </si>
  <si>
    <t>Zanth</t>
  </si>
  <si>
    <t>Clarence-Rockland2022 councillor1</t>
  </si>
  <si>
    <t>Gabriel</t>
  </si>
  <si>
    <t>Ngameni</t>
  </si>
  <si>
    <t>Cyr</t>
  </si>
  <si>
    <t>Clarence-Rockland2022 councillor2</t>
  </si>
  <si>
    <t>Woodruff</t>
  </si>
  <si>
    <t>Clarence-Rockland2022 councillor4</t>
  </si>
  <si>
    <t>Cardarelli</t>
  </si>
  <si>
    <t>Diotte</t>
  </si>
  <si>
    <t>Clarence-Rockland2022 councillor5</t>
  </si>
  <si>
    <t>Sarma</t>
  </si>
  <si>
    <t>Merdian</t>
  </si>
  <si>
    <t>Clarence-Rockland2022 councillor6</t>
  </si>
  <si>
    <t>Simon-Olivier</t>
  </si>
  <si>
    <t>PÔøΩÔøΩladeau-Houle</t>
  </si>
  <si>
    <t>Riopel</t>
  </si>
  <si>
    <t>Clarence-Rockland2022 councillor7</t>
  </si>
  <si>
    <t>Levert</t>
  </si>
  <si>
    <t>Clarence-Rockland2022 councillor8</t>
  </si>
  <si>
    <t>Choiniere</t>
  </si>
  <si>
    <t>Gaudreau</t>
  </si>
  <si>
    <t>West Elgin2022 mayor99</t>
  </si>
  <si>
    <t>West Elgin</t>
  </si>
  <si>
    <t>West Elgin2022 deputy mayor99</t>
  </si>
  <si>
    <t>Leatham</t>
  </si>
  <si>
    <t>West Elgin2022 councillor1</t>
  </si>
  <si>
    <t>Sealey</t>
  </si>
  <si>
    <t>Taraesa</t>
  </si>
  <si>
    <t>Tellier</t>
  </si>
  <si>
    <t>West Elgin2022 councillor2</t>
  </si>
  <si>
    <t>Denning</t>
  </si>
  <si>
    <t>West Elgin2022 councillor3</t>
  </si>
  <si>
    <t>Navackas</t>
  </si>
  <si>
    <t>Sarnia2022 mayor99</t>
  </si>
  <si>
    <t>Sarnia</t>
  </si>
  <si>
    <t>Colquhoun</t>
  </si>
  <si>
    <t>Sarnia2022 councillor (county and city)99</t>
  </si>
  <si>
    <t>Anning</t>
  </si>
  <si>
    <t>councillor (county and city)</t>
  </si>
  <si>
    <t>Boushy</t>
  </si>
  <si>
    <t>Bruziewicz</t>
  </si>
  <si>
    <t>Duffy</t>
  </si>
  <si>
    <t>McRoberts</t>
  </si>
  <si>
    <t>Stark</t>
  </si>
  <si>
    <t>Sarnia2022 city councillor99</t>
  </si>
  <si>
    <t>Sarah Bilagot</t>
  </si>
  <si>
    <t>Burrell</t>
  </si>
  <si>
    <t>Lo-Anne</t>
  </si>
  <si>
    <t>Kip</t>
  </si>
  <si>
    <t>Cuthbert</t>
  </si>
  <si>
    <t>Daye</t>
  </si>
  <si>
    <t>Robert Bob</t>
  </si>
  <si>
    <t>Dickieson</t>
  </si>
  <si>
    <t>Anne Marie</t>
  </si>
  <si>
    <t>Kilner</t>
  </si>
  <si>
    <t>Susan Theresa</t>
  </si>
  <si>
    <t>Mathieson</t>
  </si>
  <si>
    <t>Mike Mc</t>
  </si>
  <si>
    <t>Cann</t>
  </si>
  <si>
    <t>Georgette</t>
  </si>
  <si>
    <t>Pettit</t>
  </si>
  <si>
    <t>Briana</t>
  </si>
  <si>
    <t>Stelpstra</t>
  </si>
  <si>
    <t>Stokley</t>
  </si>
  <si>
    <t>Timperley</t>
  </si>
  <si>
    <t>Vandenberg</t>
  </si>
  <si>
    <t>David Ross</t>
  </si>
  <si>
    <t>Sault Ste. Marie2022 mayor99</t>
  </si>
  <si>
    <t>Sault Ste. Marie</t>
  </si>
  <si>
    <t>Ozzie</t>
  </si>
  <si>
    <t>Grandinetti</t>
  </si>
  <si>
    <t>Hilsinger</t>
  </si>
  <si>
    <t>Tobin</t>
  </si>
  <si>
    <t>Peace</t>
  </si>
  <si>
    <t>Shoemaker</t>
  </si>
  <si>
    <t>Sault Ste. Marie2022 councillor1</t>
  </si>
  <si>
    <t>Derochie</t>
  </si>
  <si>
    <t>McPhee</t>
  </si>
  <si>
    <t>Sonny</t>
  </si>
  <si>
    <t>Spina</t>
  </si>
  <si>
    <t>Sault Ste. Marie2022 councillor2</t>
  </si>
  <si>
    <t>Dufour</t>
  </si>
  <si>
    <t>Vezau-Allen</t>
  </si>
  <si>
    <t>Sault Ste. Marie2022 councillor3</t>
  </si>
  <si>
    <t>Moreno</t>
  </si>
  <si>
    <t>Zagordo</t>
  </si>
  <si>
    <t>Sault Ste. Marie2022 councillor4</t>
  </si>
  <si>
    <t>Marchy</t>
  </si>
  <si>
    <t>Bruni</t>
  </si>
  <si>
    <t>Celeti</t>
  </si>
  <si>
    <t>Kinach</t>
  </si>
  <si>
    <t>Marek</t>
  </si>
  <si>
    <t>McCleod</t>
  </si>
  <si>
    <t>Sault Ste. Marie2022 councillor5</t>
  </si>
  <si>
    <t>Gideon</t>
  </si>
  <si>
    <t>Gardi</t>
  </si>
  <si>
    <t>Poirer</t>
  </si>
  <si>
    <t>Prince2022 mayor99</t>
  </si>
  <si>
    <t>Prince</t>
  </si>
  <si>
    <t>Lamming</t>
  </si>
  <si>
    <t>Enzo</t>
  </si>
  <si>
    <t>Palumbo</t>
  </si>
  <si>
    <t>Prince2022 councillor99</t>
  </si>
  <si>
    <t>Christenson</t>
  </si>
  <si>
    <t>Weir</t>
  </si>
  <si>
    <t>Schreiber2022 mayor99</t>
  </si>
  <si>
    <t>Schreiber</t>
  </si>
  <si>
    <t>Commisso</t>
  </si>
  <si>
    <t>Kevin Mooney</t>
  </si>
  <si>
    <t>Mullins</t>
  </si>
  <si>
    <t>Schreiber2022 councillor99</t>
  </si>
  <si>
    <t>Bourgeault</t>
  </si>
  <si>
    <t>Bryson</t>
  </si>
  <si>
    <t>Fisk</t>
  </si>
  <si>
    <t>Sales</t>
  </si>
  <si>
    <t>Stefurak</t>
  </si>
  <si>
    <t>Tyendinaga2022 reeve99</t>
  </si>
  <si>
    <t>Tyendinaga</t>
  </si>
  <si>
    <t>Hannafin</t>
  </si>
  <si>
    <t>Kennelly</t>
  </si>
  <si>
    <t>Tyendinaga2022 deputy reeve99</t>
  </si>
  <si>
    <t>Tyendinaga2022 councillor99</t>
  </si>
  <si>
    <t>Central Frontenac2022 mayor99</t>
  </si>
  <si>
    <t>Central Frontenac</t>
  </si>
  <si>
    <t>Frances L.</t>
  </si>
  <si>
    <t>Central Frontenac2022 councillor1 Kennebec</t>
  </si>
  <si>
    <t>C. Lynn</t>
  </si>
  <si>
    <t>Klages</t>
  </si>
  <si>
    <t>1 Kennebec</t>
  </si>
  <si>
    <t>Kelsey</t>
  </si>
  <si>
    <t>Chatwin</t>
  </si>
  <si>
    <t>Central Frontenac2022 councillor2 Olden</t>
  </si>
  <si>
    <t>Heese</t>
  </si>
  <si>
    <t>2 Olden</t>
  </si>
  <si>
    <t>Meeks</t>
  </si>
  <si>
    <t>Central Frontenac2022 councillor3 Oso</t>
  </si>
  <si>
    <t>3 Oso</t>
  </si>
  <si>
    <t>Central Frontenac2022 councillor4 Hinchinbrooke</t>
  </si>
  <si>
    <t>Nicki</t>
  </si>
  <si>
    <t>Gowdy</t>
  </si>
  <si>
    <t>4 Hinchinbrooke</t>
  </si>
  <si>
    <t>East Gwillimbury2022 mayor99</t>
  </si>
  <si>
    <t>East Gwillimbury</t>
  </si>
  <si>
    <t>Virginia</t>
  </si>
  <si>
    <t>Hackson</t>
  </si>
  <si>
    <t>James R.</t>
  </si>
  <si>
    <t>Franco</t>
  </si>
  <si>
    <t>Colavecchia</t>
  </si>
  <si>
    <t>East Gwillimbury2022 councillorOne</t>
  </si>
  <si>
    <t>Loralea</t>
  </si>
  <si>
    <t>Terry E.</t>
  </si>
  <si>
    <t>East Gwillimbury2022 councillorTwo</t>
  </si>
  <si>
    <t>Aida</t>
  </si>
  <si>
    <t>Kostuck</t>
  </si>
  <si>
    <t>Roy-DiClemente</t>
  </si>
  <si>
    <t>East Gwillimbury2022 councillorThree</t>
  </si>
  <si>
    <t>Lahey</t>
  </si>
  <si>
    <t>Morton</t>
  </si>
  <si>
    <t>Crone</t>
  </si>
  <si>
    <t>Willitts</t>
  </si>
  <si>
    <t>Shelburne2022 mayor99</t>
  </si>
  <si>
    <t>Shelburne</t>
  </si>
  <si>
    <t>Shelburne2022 deputy mayor99</t>
  </si>
  <si>
    <t>Kuldeep</t>
  </si>
  <si>
    <t>Shelburne2022 councillor99</t>
  </si>
  <si>
    <t>Bates</t>
  </si>
  <si>
    <t>Benotto</t>
  </si>
  <si>
    <t>Buffett</t>
  </si>
  <si>
    <t>Fegan</t>
  </si>
  <si>
    <t>Geddes</t>
  </si>
  <si>
    <t>Guchardi</t>
  </si>
  <si>
    <t>Narine</t>
  </si>
  <si>
    <t>Alethia</t>
  </si>
  <si>
    <t>O'Hara-Stephenson</t>
  </si>
  <si>
    <t>Sample</t>
  </si>
  <si>
    <t>Vincent Lee</t>
  </si>
  <si>
    <t>Wegener</t>
  </si>
  <si>
    <t>Melancthon2022 mayor99</t>
  </si>
  <si>
    <t>Melancthon</t>
  </si>
  <si>
    <t>Hannon</t>
  </si>
  <si>
    <t>Melancthon2022 deputy mayor99</t>
  </si>
  <si>
    <t>Melancthon2022 councillor99</t>
  </si>
  <si>
    <t>Malloy</t>
  </si>
  <si>
    <t>Timmins</t>
  </si>
  <si>
    <t>Sioux Lookout2022 mayor99</t>
  </si>
  <si>
    <t>Sioux Lookout</t>
  </si>
  <si>
    <t>Lawrance</t>
  </si>
  <si>
    <t>Sioux Lookout2022 councillor99</t>
  </si>
  <si>
    <t>Lago</t>
  </si>
  <si>
    <t>Timpson</t>
  </si>
  <si>
    <t>Reece Van</t>
  </si>
  <si>
    <t>Breda</t>
  </si>
  <si>
    <t>Cosco</t>
  </si>
  <si>
    <t>Rioux</t>
  </si>
  <si>
    <t>Manuela</t>
  </si>
  <si>
    <t>Michelizzi</t>
  </si>
  <si>
    <t>Sioux Narrows-Nestor Falls2022 mayor99</t>
  </si>
  <si>
    <t>Sioux Narrows-Nestor Falls</t>
  </si>
  <si>
    <t>Sioux Narrows-Nestor Falls2022 councillor at large99</t>
  </si>
  <si>
    <t>Rydberg</t>
  </si>
  <si>
    <t>Salvador</t>
  </si>
  <si>
    <t>Sioux Narrows-Nestor Falls2022 councillor1</t>
  </si>
  <si>
    <t>Brothwell</t>
  </si>
  <si>
    <t>Sioux Narrows-Nestor Falls2022 councillor2</t>
  </si>
  <si>
    <t>Chant</t>
  </si>
  <si>
    <t>Smiths Falls2022 mayor99</t>
  </si>
  <si>
    <t>Smiths Falls</t>
  </si>
  <si>
    <t>Duhamel</t>
  </si>
  <si>
    <t>Pankow</t>
  </si>
  <si>
    <t>Smiths Falls2022 councillor99</t>
  </si>
  <si>
    <t>Alford</t>
  </si>
  <si>
    <t>Bradford</t>
  </si>
  <si>
    <t>Patricia Ann</t>
  </si>
  <si>
    <t>Creighton</t>
  </si>
  <si>
    <t>Chance</t>
  </si>
  <si>
    <t>Lauziere-Peterson</t>
  </si>
  <si>
    <t>Joane</t>
  </si>
  <si>
    <t>Saumure</t>
  </si>
  <si>
    <t>Montague2022 reeve99</t>
  </si>
  <si>
    <t>Klaas</t>
  </si>
  <si>
    <t>VanDerMeer</t>
  </si>
  <si>
    <t>Karen Francis</t>
  </si>
  <si>
    <t>Montague2022 deputy reeve99</t>
  </si>
  <si>
    <t>Montague2022 councillor99</t>
  </si>
  <si>
    <t>Abbass</t>
  </si>
  <si>
    <t>Crabtree</t>
  </si>
  <si>
    <t>West Lincoln2022 mayor99</t>
  </si>
  <si>
    <t>West Lincoln</t>
  </si>
  <si>
    <t>Ganann</t>
  </si>
  <si>
    <t>Bylsma</t>
  </si>
  <si>
    <t>Stephens</t>
  </si>
  <si>
    <t>West Lincoln2022 councillor1</t>
  </si>
  <si>
    <t>Trombetta</t>
  </si>
  <si>
    <t>Rehner</t>
  </si>
  <si>
    <t>Griffin</t>
  </si>
  <si>
    <t>West Lincoln2022 councillor2</t>
  </si>
  <si>
    <t>Joann</t>
  </si>
  <si>
    <t>Chechalk</t>
  </si>
  <si>
    <t>Shelley Ann</t>
  </si>
  <si>
    <t>Bradaric</t>
  </si>
  <si>
    <t>Ravensbergen</t>
  </si>
  <si>
    <t>West Lincoln2022 councillor3</t>
  </si>
  <si>
    <t>Reilly</t>
  </si>
  <si>
    <t>Wanders</t>
  </si>
  <si>
    <t>Vanderhout</t>
  </si>
  <si>
    <t>West Lincoln2022 regional councillor99</t>
  </si>
  <si>
    <t>Witteveen</t>
  </si>
  <si>
    <t>Smooth Rock Falls2022 mayor99</t>
  </si>
  <si>
    <t>Smooth Rock Falls</t>
  </si>
  <si>
    <t>Perras</t>
  </si>
  <si>
    <t>Somer</t>
  </si>
  <si>
    <t>Smooth Rock Falls2022 councillor99</t>
  </si>
  <si>
    <t>Alie</t>
  </si>
  <si>
    <t>Blais</t>
  </si>
  <si>
    <t>Jean (Joe)</t>
  </si>
  <si>
    <t>Couture</t>
  </si>
  <si>
    <t>Tia</t>
  </si>
  <si>
    <t>Elianne</t>
  </si>
  <si>
    <t>Angele</t>
  </si>
  <si>
    <t>Rochon</t>
  </si>
  <si>
    <t>South River2022 mayor99</t>
  </si>
  <si>
    <t>South River</t>
  </si>
  <si>
    <t>South River2022 councillor99</t>
  </si>
  <si>
    <t>OHallarn</t>
  </si>
  <si>
    <t>Machar2022 mayor99</t>
  </si>
  <si>
    <t>Machar</t>
  </si>
  <si>
    <t>Carleton</t>
  </si>
  <si>
    <t>Machar2022 councillor99</t>
  </si>
  <si>
    <t>Flowers</t>
  </si>
  <si>
    <t>Pearl</t>
  </si>
  <si>
    <t>Ivens</t>
  </si>
  <si>
    <t>Scarlett</t>
  </si>
  <si>
    <t>Schoenberger</t>
  </si>
  <si>
    <t>Spanish2022 mayor99</t>
  </si>
  <si>
    <t>Spanish</t>
  </si>
  <si>
    <t>Karen Von</t>
  </si>
  <si>
    <t>Pickartz</t>
  </si>
  <si>
    <t>Spanish2022 councillor99</t>
  </si>
  <si>
    <t>Danno Gerard</t>
  </si>
  <si>
    <t>Cardinal</t>
  </si>
  <si>
    <t>Clague</t>
  </si>
  <si>
    <t>Joncas</t>
  </si>
  <si>
    <t>Aime</t>
  </si>
  <si>
    <t>Rousseau</t>
  </si>
  <si>
    <t>Mary-Louise</t>
  </si>
  <si>
    <t>Zarichney</t>
  </si>
  <si>
    <t>McMurrich/Monteith2022 reeve99</t>
  </si>
  <si>
    <t>McMurrich/Monteith</t>
  </si>
  <si>
    <t>Glynn</t>
  </si>
  <si>
    <t>McMurrich/Monteith2022 councillor99</t>
  </si>
  <si>
    <t>Arsenault</t>
  </si>
  <si>
    <t>Banka</t>
  </si>
  <si>
    <t>Alfred</t>
  </si>
  <si>
    <t>Britten</t>
  </si>
  <si>
    <t>Dyson</t>
  </si>
  <si>
    <t>O'Halloran</t>
  </si>
  <si>
    <t>Roeder-Martin</t>
  </si>
  <si>
    <t>St. Catharines2022 mayor99</t>
  </si>
  <si>
    <t>St. Catharines</t>
  </si>
  <si>
    <t>Petrucci</t>
  </si>
  <si>
    <t>Mat</t>
  </si>
  <si>
    <t>Siscoe</t>
  </si>
  <si>
    <t>St. Catharines2022 councillor1</t>
  </si>
  <si>
    <t>Hahn</t>
  </si>
  <si>
    <t>Jacqueline Jackie</t>
  </si>
  <si>
    <t>Lindal</t>
  </si>
  <si>
    <t>Mooradian</t>
  </si>
  <si>
    <t>St. Catharines2022 councillor2</t>
  </si>
  <si>
    <t>Browne</t>
  </si>
  <si>
    <t>Graveline</t>
  </si>
  <si>
    <t>Kushner</t>
  </si>
  <si>
    <t>Emilio</t>
  </si>
  <si>
    <t>Raimondo</t>
  </si>
  <si>
    <t>St. Catharines2022 councillor3</t>
  </si>
  <si>
    <t>Tapo</t>
  </si>
  <si>
    <t>Chimbganda</t>
  </si>
  <si>
    <t>Holland</t>
  </si>
  <si>
    <t>Kedzierski</t>
  </si>
  <si>
    <t>Townsend</t>
  </si>
  <si>
    <t>St. Catharines2022 councillor4</t>
  </si>
  <si>
    <t>Spencer Bellows-De</t>
  </si>
  <si>
    <t>Noah</t>
  </si>
  <si>
    <t>Machek</t>
  </si>
  <si>
    <t>Caleb</t>
  </si>
  <si>
    <t>Ratzlaff</t>
  </si>
  <si>
    <t>Romanuk</t>
  </si>
  <si>
    <t>St. Catharines2022 councillor5</t>
  </si>
  <si>
    <t>Dodge</t>
  </si>
  <si>
    <t>Wojciechowski</t>
  </si>
  <si>
    <t>St. Catharines2022 councillor6</t>
  </si>
  <si>
    <t>Belgrave</t>
  </si>
  <si>
    <t>St. Catharines2022 regional councillor99</t>
  </si>
  <si>
    <t>Borisenko</t>
  </si>
  <si>
    <t>Bradman</t>
  </si>
  <si>
    <t>Heit</t>
  </si>
  <si>
    <t>Herzog</t>
  </si>
  <si>
    <t>Ip</t>
  </si>
  <si>
    <t>McGill</t>
  </si>
  <si>
    <t>Trecia</t>
  </si>
  <si>
    <t>McLennon</t>
  </si>
  <si>
    <t>Rigby</t>
  </si>
  <si>
    <t>Secord</t>
  </si>
  <si>
    <t>Sorrento</t>
  </si>
  <si>
    <t>Dennis Van</t>
  </si>
  <si>
    <t>Meer</t>
  </si>
  <si>
    <t>Neale</t>
  </si>
  <si>
    <t>St. Charles2022 councillor99</t>
  </si>
  <si>
    <t>St. Charles</t>
  </si>
  <si>
    <t>Morck</t>
  </si>
  <si>
    <t>St. Charles2022 mayor99</t>
  </si>
  <si>
    <t>Schoppmann</t>
  </si>
  <si>
    <t>Branconnier</t>
  </si>
  <si>
    <t>Mathieu</t>
  </si>
  <si>
    <t>Pothier</t>
  </si>
  <si>
    <t>Lemieux</t>
  </si>
  <si>
    <t>Monica</t>
  </si>
  <si>
    <t>Loftus</t>
  </si>
  <si>
    <t>Lachance</t>
  </si>
  <si>
    <t>East Hawkesbury2022 mayor99</t>
  </si>
  <si>
    <t>East Hawkesbury</t>
  </si>
  <si>
    <t>East Hawkesbury2022 deputy mayor99</t>
  </si>
  <si>
    <t>Rozon</t>
  </si>
  <si>
    <t>Tranchemontagne</t>
  </si>
  <si>
    <t>East Hawkesbury2022 councillor99</t>
  </si>
  <si>
    <t>Karina</t>
  </si>
  <si>
    <t>Langlois</t>
  </si>
  <si>
    <t>Thaila</t>
  </si>
  <si>
    <t>Riden</t>
  </si>
  <si>
    <t>St. Marys2022 mayor99</t>
  </si>
  <si>
    <t>St. Marys</t>
  </si>
  <si>
    <t>Strathdee</t>
  </si>
  <si>
    <t>St. Marys2022 councillor99</t>
  </si>
  <si>
    <t>Craigmile</t>
  </si>
  <si>
    <t>Edney</t>
  </si>
  <si>
    <t>Luna</t>
  </si>
  <si>
    <t>Barry Charles</t>
  </si>
  <si>
    <t>Brebner</t>
  </si>
  <si>
    <t>Brogan</t>
  </si>
  <si>
    <t>Aylward</t>
  </si>
  <si>
    <t>Heinbuch</t>
  </si>
  <si>
    <t>Pridham</t>
  </si>
  <si>
    <t>St. Thomas2022 mayor99</t>
  </si>
  <si>
    <t>St. Thomas</t>
  </si>
  <si>
    <t>Gregg</t>
  </si>
  <si>
    <t>McCart</t>
  </si>
  <si>
    <t>St. Thomas2022 councillor99</t>
  </si>
  <si>
    <t>Baldwin-Sands</t>
  </si>
  <si>
    <t>Church</t>
  </si>
  <si>
    <t>Shawn De</t>
  </si>
  <si>
    <t>Neire</t>
  </si>
  <si>
    <t>Joe Jr.</t>
  </si>
  <si>
    <t>Docherty</t>
  </si>
  <si>
    <t>Docker</t>
  </si>
  <si>
    <t>Hedden</t>
  </si>
  <si>
    <t>Petrusia</t>
  </si>
  <si>
    <t>Hontar</t>
  </si>
  <si>
    <t>Kohler</t>
  </si>
  <si>
    <t>McCaulley</t>
  </si>
  <si>
    <t>Harald</t>
  </si>
  <si>
    <t>Schraeder</t>
  </si>
  <si>
    <t>Wookey</t>
  </si>
  <si>
    <t>Central Elgin2022 mayor99</t>
  </si>
  <si>
    <t>Central Elgin</t>
  </si>
  <si>
    <t>Crevits</t>
  </si>
  <si>
    <t>Siebenmorgen</t>
  </si>
  <si>
    <t>Central Elgin2022 deputy mayor99</t>
  </si>
  <si>
    <t>Row</t>
  </si>
  <si>
    <t>Central Elgin2022 councillor1</t>
  </si>
  <si>
    <t>Derrough</t>
  </si>
  <si>
    <t>Central Elgin2022 councillor2</t>
  </si>
  <si>
    <t>Morgaine</t>
  </si>
  <si>
    <t>Halpin</t>
  </si>
  <si>
    <t>Martyn</t>
  </si>
  <si>
    <t>Sherlock</t>
  </si>
  <si>
    <t>Central Elgin2022 councillor3</t>
  </si>
  <si>
    <t>Medlyn</t>
  </si>
  <si>
    <t>Central Elgin2022 councillor4</t>
  </si>
  <si>
    <t>Conners</t>
  </si>
  <si>
    <t>Winkworth</t>
  </si>
  <si>
    <t>Central Elgin2022 councillor5</t>
  </si>
  <si>
    <t>Baughman</t>
  </si>
  <si>
    <t>McFarlan</t>
  </si>
  <si>
    <t>Sporbeck</t>
  </si>
  <si>
    <t>Wellesley2022 mayor99</t>
  </si>
  <si>
    <t>Wellesley</t>
  </si>
  <si>
    <t>Nowak</t>
  </si>
  <si>
    <t>Wellesley2022 councillor1</t>
  </si>
  <si>
    <t>Wellesley2022 councillor2</t>
  </si>
  <si>
    <t>Sebben</t>
  </si>
  <si>
    <t>Wellesley2022 councillor3</t>
  </si>
  <si>
    <t>Brick</t>
  </si>
  <si>
    <t>Wellesley2022 councillor4</t>
  </si>
  <si>
    <t>Caskanette</t>
  </si>
  <si>
    <t>Hergott</t>
  </si>
  <si>
    <t>Clearview2022 mayor99</t>
  </si>
  <si>
    <t>Clearview</t>
  </si>
  <si>
    <t>Measures</t>
  </si>
  <si>
    <t>Clearview2022 deputy mayor99</t>
  </si>
  <si>
    <t>Arrand</t>
  </si>
  <si>
    <t>Bronee</t>
  </si>
  <si>
    <t>Staveren</t>
  </si>
  <si>
    <t>Clearview2022 councillor1</t>
  </si>
  <si>
    <t>Dineen</t>
  </si>
  <si>
    <t>Dockeray-Perry</t>
  </si>
  <si>
    <t>Clearview2022 councillor2</t>
  </si>
  <si>
    <t>Clearview2022 councillor3</t>
  </si>
  <si>
    <t>Maqsood</t>
  </si>
  <si>
    <t>Dogar</t>
  </si>
  <si>
    <t>Clearview2022 councillor4</t>
  </si>
  <si>
    <t>Witzke</t>
  </si>
  <si>
    <t>Clearview2022 councillor5</t>
  </si>
  <si>
    <t>Beelen</t>
  </si>
  <si>
    <t>Walters</t>
  </si>
  <si>
    <t>Stirling-Rawdon2022 mayor99</t>
  </si>
  <si>
    <t>Stirling-Rawdon</t>
  </si>
  <si>
    <t>Vasilios</t>
  </si>
  <si>
    <t>Ficioris</t>
  </si>
  <si>
    <t>Mullin</t>
  </si>
  <si>
    <t>Stirling-Rawdon2022 councillor1</t>
  </si>
  <si>
    <t>Graff</t>
  </si>
  <si>
    <t>Theresa Jo-Anne</t>
  </si>
  <si>
    <t>O'Heir</t>
  </si>
  <si>
    <t>Solmes</t>
  </si>
  <si>
    <t>Staudal</t>
  </si>
  <si>
    <t>Stirling-Rawdon2022 councillor2</t>
  </si>
  <si>
    <t>Caroline</t>
  </si>
  <si>
    <t>Whitchurch-Stouffville2022 mayor99</t>
  </si>
  <si>
    <t>Whitchurch-Stouffville</t>
  </si>
  <si>
    <t>Sher</t>
  </si>
  <si>
    <t>Altmann</t>
  </si>
  <si>
    <t>DatÔøΩÔøΩ</t>
  </si>
  <si>
    <t>Whitchurch-Stouffville2022 councillor1</t>
  </si>
  <si>
    <t>Cleverdon</t>
  </si>
  <si>
    <t>Juliette</t>
  </si>
  <si>
    <t>Deonarain</t>
  </si>
  <si>
    <t>Hugo T.</t>
  </si>
  <si>
    <t>Kroon</t>
  </si>
  <si>
    <t>Whitchurch-Stouffville2022 councillor2</t>
  </si>
  <si>
    <t>Karpouzis</t>
  </si>
  <si>
    <t>Whitchurch-Stouffville2022 councillor3</t>
  </si>
  <si>
    <t>Humphreys</t>
  </si>
  <si>
    <t>Whitchurch-Stouffville2022 councillor4</t>
  </si>
  <si>
    <t>Singer</t>
  </si>
  <si>
    <t>Upton</t>
  </si>
  <si>
    <t>Valentini</t>
  </si>
  <si>
    <t>Zeraldo</t>
  </si>
  <si>
    <t>Whitchurch-Stouffville2022 councillor5</t>
  </si>
  <si>
    <t>Bartley</t>
  </si>
  <si>
    <t>Cusack</t>
  </si>
  <si>
    <t>Whitchurch-Stouffville2022 councillor6</t>
  </si>
  <si>
    <t>Freedman</t>
  </si>
  <si>
    <t>Sherban</t>
  </si>
  <si>
    <t>Bayham2022 mayor99</t>
  </si>
  <si>
    <t>Bayham</t>
  </si>
  <si>
    <t>Culford</t>
  </si>
  <si>
    <t>Ketchabaw</t>
  </si>
  <si>
    <t>Bayham2022 deputy mayor99</t>
  </si>
  <si>
    <t>Rainey</t>
  </si>
  <si>
    <t>Weisler</t>
  </si>
  <si>
    <t>Bayham2022 councillor1</t>
  </si>
  <si>
    <t>C. Valerie</t>
  </si>
  <si>
    <t>Donnell</t>
  </si>
  <si>
    <t>Timothy D.</t>
  </si>
  <si>
    <t>Bayham2022 councillor2</t>
  </si>
  <si>
    <t>Gunstone</t>
  </si>
  <si>
    <t>Bayham2022 councillor3</t>
  </si>
  <si>
    <t>Chilcott</t>
  </si>
  <si>
    <t>Thibodeau</t>
  </si>
  <si>
    <t>Stratford2022 mayor99</t>
  </si>
  <si>
    <t>Ritsma</t>
  </si>
  <si>
    <t>Ritz</t>
  </si>
  <si>
    <t>Vassilakos</t>
  </si>
  <si>
    <t>Stratford2022 councillor99</t>
  </si>
  <si>
    <t>Biehn</t>
  </si>
  <si>
    <t>Briscoe</t>
  </si>
  <si>
    <t>Jo-Dee</t>
  </si>
  <si>
    <t>Burbach</t>
  </si>
  <si>
    <t>Cloutier</t>
  </si>
  <si>
    <t>D'Astous</t>
  </si>
  <si>
    <t>Gaffney</t>
  </si>
  <si>
    <t>Kasperski</t>
  </si>
  <si>
    <t>Krauter</t>
  </si>
  <si>
    <t>Kruchkywich</t>
  </si>
  <si>
    <t>Montgomery</t>
  </si>
  <si>
    <t>Nedecki</t>
  </si>
  <si>
    <t>Harj</t>
  </si>
  <si>
    <t>Jobyna</t>
  </si>
  <si>
    <t>Powath</t>
  </si>
  <si>
    <t>Geza</t>
  </si>
  <si>
    <t>Wordofa</t>
  </si>
  <si>
    <t>Morley2022 councillor99</t>
  </si>
  <si>
    <t>Morley2022 reeve99</t>
  </si>
  <si>
    <t>Heyens</t>
  </si>
  <si>
    <t>Advent</t>
  </si>
  <si>
    <t>Vandenbrand</t>
  </si>
  <si>
    <t>Desserre</t>
  </si>
  <si>
    <t>Zachery</t>
  </si>
  <si>
    <t>Sopotiuck</t>
  </si>
  <si>
    <t>Jolicouer</t>
  </si>
  <si>
    <t>Beal</t>
  </si>
  <si>
    <t>McCormick</t>
  </si>
  <si>
    <t>Innisfil2022 mayor99</t>
  </si>
  <si>
    <t>Innisfil</t>
  </si>
  <si>
    <t>Dollin</t>
  </si>
  <si>
    <t>Innisfil2022 deputy mayor99</t>
  </si>
  <si>
    <t>Innisfil2022 councillor1</t>
  </si>
  <si>
    <t>Eisses</t>
  </si>
  <si>
    <t>Iwanow</t>
  </si>
  <si>
    <t>Innisfil2022 councillor2</t>
  </si>
  <si>
    <t>Constantine</t>
  </si>
  <si>
    <t>Griffith</t>
  </si>
  <si>
    <t>Anil</t>
  </si>
  <si>
    <t>Dutta</t>
  </si>
  <si>
    <t>Innisfil2022 councillor3</t>
  </si>
  <si>
    <t>Pollak</t>
  </si>
  <si>
    <t>Naz</t>
  </si>
  <si>
    <t>Obredor</t>
  </si>
  <si>
    <t>Innisfil2022 councillor4</t>
  </si>
  <si>
    <t>Fishman</t>
  </si>
  <si>
    <t>Innisfil2022 councillor5</t>
  </si>
  <si>
    <t>Kenney</t>
  </si>
  <si>
    <t>Luchese-Jacobs</t>
  </si>
  <si>
    <t>Zanella</t>
  </si>
  <si>
    <t>Roncone</t>
  </si>
  <si>
    <t>Innisfil2022 councillor6</t>
  </si>
  <si>
    <t>Varga</t>
  </si>
  <si>
    <t>Innisfil2022 councillor7</t>
  </si>
  <si>
    <t>Drodge</t>
  </si>
  <si>
    <t>Sundridge2022 mayor99</t>
  </si>
  <si>
    <t>Sundridge</t>
  </si>
  <si>
    <t>Leveque</t>
  </si>
  <si>
    <t>Belrose</t>
  </si>
  <si>
    <t>Sundridge2022 councillor99</t>
  </si>
  <si>
    <t>James Alfred</t>
  </si>
  <si>
    <t>MacLachlan</t>
  </si>
  <si>
    <t>Karas</t>
  </si>
  <si>
    <t>Joly2022 mayor99</t>
  </si>
  <si>
    <t>Joly</t>
  </si>
  <si>
    <t>Joly2022 councillor99</t>
  </si>
  <si>
    <t>Budd</t>
  </si>
  <si>
    <t>Strong2022 mayor99</t>
  </si>
  <si>
    <t>Strong</t>
  </si>
  <si>
    <t>Strong2022 councillor99</t>
  </si>
  <si>
    <t>Noaik</t>
  </si>
  <si>
    <t>Ronholm</t>
  </si>
  <si>
    <t>Stickland</t>
  </si>
  <si>
    <t>Temagami2022 mayor99</t>
  </si>
  <si>
    <t>Temagami</t>
  </si>
  <si>
    <t>O'Mara</t>
  </si>
  <si>
    <t>Temagami2022 councillor99</t>
  </si>
  <si>
    <t>Jordin</t>
  </si>
  <si>
    <t>Constant</t>
  </si>
  <si>
    <t>Wendell</t>
  </si>
  <si>
    <t>Gustavson</t>
  </si>
  <si>
    <t>Youngs</t>
  </si>
  <si>
    <t>Platts</t>
  </si>
  <si>
    <t>Barret</t>
  </si>
  <si>
    <t>Leudke</t>
  </si>
  <si>
    <t>Koistinen</t>
  </si>
  <si>
    <t>Terrace Bay2022 mayor99</t>
  </si>
  <si>
    <t>Terrace Bay</t>
  </si>
  <si>
    <t>Malashewski</t>
  </si>
  <si>
    <t>Terrace Bay2022 councillor99</t>
  </si>
  <si>
    <t>Dube</t>
  </si>
  <si>
    <t>Helga</t>
  </si>
  <si>
    <t>Rick St.</t>
  </si>
  <si>
    <t>Adduono</t>
  </si>
  <si>
    <t>Thessalon2022 mayor99</t>
  </si>
  <si>
    <t>Thessalon</t>
  </si>
  <si>
    <t>Rosenberg</t>
  </si>
  <si>
    <t>Thessalon2022 councillor99</t>
  </si>
  <si>
    <t>Cooke</t>
  </si>
  <si>
    <t>Tallon</t>
  </si>
  <si>
    <t>The Blue Mountains2022 mayor99</t>
  </si>
  <si>
    <t>The Blue Mountains</t>
  </si>
  <si>
    <t>Matrosovs</t>
  </si>
  <si>
    <t>The Blue Mountains2022 deputy mayor99</t>
  </si>
  <si>
    <t>Bordignon</t>
  </si>
  <si>
    <t>The Blue Mountains2022 councillor99</t>
  </si>
  <si>
    <t>Ardiel</t>
  </si>
  <si>
    <t>McKinlay</t>
  </si>
  <si>
    <t>Halos</t>
  </si>
  <si>
    <t>Thornloe2022 reeve99</t>
  </si>
  <si>
    <t>Thornloe</t>
  </si>
  <si>
    <t>Thornloe2022 councillor99</t>
  </si>
  <si>
    <t>Cher</t>
  </si>
  <si>
    <t>Kiff</t>
  </si>
  <si>
    <t>Niagara2022 councillorPort Colborne</t>
  </si>
  <si>
    <t>Niagara</t>
  </si>
  <si>
    <t>Niagara2022 councillorLincoln</t>
  </si>
  <si>
    <t>Thorold2022 mayor99</t>
  </si>
  <si>
    <t>Thorold</t>
  </si>
  <si>
    <t>Damon</t>
  </si>
  <si>
    <t>Ugulini</t>
  </si>
  <si>
    <t>Thorold2022 regional councillor99</t>
  </si>
  <si>
    <t>Thorold2022 councillor99</t>
  </si>
  <si>
    <t>D'Angela</t>
  </si>
  <si>
    <t>Kieran</t>
  </si>
  <si>
    <t>Daniels</t>
  </si>
  <si>
    <t>Mike De</t>
  </si>
  <si>
    <t>Divitiis</t>
  </si>
  <si>
    <t>Nella Dekker</t>
  </si>
  <si>
    <t>D'Epiro</t>
  </si>
  <si>
    <t>DeRose</t>
  </si>
  <si>
    <t>David \Jim\""</t>
  </si>
  <si>
    <t>Handley</t>
  </si>
  <si>
    <t>O'Hare</t>
  </si>
  <si>
    <t>Sentance</t>
  </si>
  <si>
    <t>Soccio-Marandola</t>
  </si>
  <si>
    <t>Symons</t>
  </si>
  <si>
    <t>Thunder Bay2022 mayor99</t>
  </si>
  <si>
    <t>Thunder Bay</t>
  </si>
  <si>
    <t>Boshcoff</t>
  </si>
  <si>
    <t>Szczepanski</t>
  </si>
  <si>
    <t>Peng</t>
  </si>
  <si>
    <t>You</t>
  </si>
  <si>
    <t>Thunder Bay2022 councillor at large99</t>
  </si>
  <si>
    <t>Rajni</t>
  </si>
  <si>
    <t>Agarwal</t>
  </si>
  <si>
    <t>Bentz</t>
  </si>
  <si>
    <t>Shelby</t>
  </si>
  <si>
    <t>Ch'ng</t>
  </si>
  <si>
    <t>Marilyn Jane</t>
  </si>
  <si>
    <t>Cully</t>
  </si>
  <si>
    <t>Kasey Taylor</t>
  </si>
  <si>
    <t>Etreni</t>
  </si>
  <si>
    <t>Giertuga</t>
  </si>
  <si>
    <t>Girardin</t>
  </si>
  <si>
    <t>Glavish</t>
  </si>
  <si>
    <t>Hupka</t>
  </si>
  <si>
    <t>Judge</t>
  </si>
  <si>
    <t>Iqbal</t>
  </si>
  <si>
    <t>Margarit</t>
  </si>
  <si>
    <t>Menei</t>
  </si>
  <si>
    <t>Mihalcin</t>
  </si>
  <si>
    <t>Donnalee</t>
  </si>
  <si>
    <t>Morettin</t>
  </si>
  <si>
    <t>Adetunde (Ade)</t>
  </si>
  <si>
    <t>Ogunberu</t>
  </si>
  <si>
    <t>Adelina</t>
  </si>
  <si>
    <t>Pecchia</t>
  </si>
  <si>
    <t>Brian Joseph</t>
  </si>
  <si>
    <t>Villella</t>
  </si>
  <si>
    <t>Thunder Bay2022 councillorCurrent River Ward</t>
  </si>
  <si>
    <t>Current River Ward</t>
  </si>
  <si>
    <t>Wolff</t>
  </si>
  <si>
    <t>Thunder Bay2022 councillorMcIntyre</t>
  </si>
  <si>
    <t>Aiello</t>
  </si>
  <si>
    <t>Brent A.</t>
  </si>
  <si>
    <t>Thunder Bay2022 councillorMcKellar</t>
  </si>
  <si>
    <t>Bagdon</t>
  </si>
  <si>
    <t>Danylko</t>
  </si>
  <si>
    <t>Paras</t>
  </si>
  <si>
    <t>Thunder Bay2022 councillorNeebing</t>
  </si>
  <si>
    <t>DesRochers</t>
  </si>
  <si>
    <t>Neebing</t>
  </si>
  <si>
    <t>Johnsen</t>
  </si>
  <si>
    <t>Lychowyd</t>
  </si>
  <si>
    <t>Yuk-Sem</t>
  </si>
  <si>
    <t>Won</t>
  </si>
  <si>
    <t>Thunder Bay2022 councillorNorthwood</t>
  </si>
  <si>
    <t>Northwood</t>
  </si>
  <si>
    <t>Kabir</t>
  </si>
  <si>
    <t>Krumpholz</t>
  </si>
  <si>
    <t>Maher</t>
  </si>
  <si>
    <t>Pasqualino</t>
  </si>
  <si>
    <t>Thunder Bay2022 councillorRed River</t>
  </si>
  <si>
    <t>Red River</t>
  </si>
  <si>
    <t>James Dean</t>
  </si>
  <si>
    <t>Rukavina</t>
  </si>
  <si>
    <t>Suutari</t>
  </si>
  <si>
    <t>Zussino</t>
  </si>
  <si>
    <t>Thunder Bay2022 councillorWestfort</t>
  </si>
  <si>
    <t>Westfort</t>
  </si>
  <si>
    <t>Alan D.</t>
  </si>
  <si>
    <t>Tommasini</t>
  </si>
  <si>
    <t>Neebing2022 mayor99</t>
  </si>
  <si>
    <t>Ziggy</t>
  </si>
  <si>
    <t>Polkowski</t>
  </si>
  <si>
    <t>Neebing2022 councillor at large99</t>
  </si>
  <si>
    <t>Cuthbertson</t>
  </si>
  <si>
    <t>Neebing2022 councillor1</t>
  </si>
  <si>
    <t>Shchepanik</t>
  </si>
  <si>
    <t>Woit</t>
  </si>
  <si>
    <t>Neebing2022 councillor2</t>
  </si>
  <si>
    <t>Obie</t>
  </si>
  <si>
    <t>Egbuchulam</t>
  </si>
  <si>
    <t>Neebing2022 councillor3</t>
  </si>
  <si>
    <t>Curtis</t>
  </si>
  <si>
    <t>Coulson</t>
  </si>
  <si>
    <t>Neebing2022 councillor4</t>
  </si>
  <si>
    <t>Neebing2022 councillor5</t>
  </si>
  <si>
    <t>Kurikka</t>
  </si>
  <si>
    <t>Shuniah2022 mayor99</t>
  </si>
  <si>
    <t>Shuniah</t>
  </si>
  <si>
    <t>Shuniah2022 councillor1 MacGregor</t>
  </si>
  <si>
    <t>Blunt</t>
  </si>
  <si>
    <t>1 MacGregor</t>
  </si>
  <si>
    <t>Giardetti</t>
  </si>
  <si>
    <t>Shuniah2022 councillor2 McTavish</t>
  </si>
  <si>
    <t>Chomut</t>
  </si>
  <si>
    <t>2 McTavish</t>
  </si>
  <si>
    <t>Tillsonburg2022 mayor99</t>
  </si>
  <si>
    <t>Tillsonburg</t>
  </si>
  <si>
    <t>Gilvesy</t>
  </si>
  <si>
    <t>Molnar</t>
  </si>
  <si>
    <t>Tillsonburg2022 councillor99</t>
  </si>
  <si>
    <t>Beres</t>
  </si>
  <si>
    <t>Bleck</t>
  </si>
  <si>
    <t>Luciani</t>
  </si>
  <si>
    <t>Christopher Chris</t>
  </si>
  <si>
    <t>Chris Chrissy</t>
  </si>
  <si>
    <t>Rosehart</t>
  </si>
  <si>
    <t>Cedric</t>
  </si>
  <si>
    <t>Tomico</t>
  </si>
  <si>
    <t>Mary Anne Van</t>
  </si>
  <si>
    <t>Geertruyde</t>
  </si>
  <si>
    <t>Timmins2022 mayor99</t>
  </si>
  <si>
    <t>Timmins2022 councillor1</t>
  </si>
  <si>
    <t>Whissel</t>
  </si>
  <si>
    <t>Timmins2022 councillor2</t>
  </si>
  <si>
    <t>Mickey Michael</t>
  </si>
  <si>
    <t>Auger</t>
  </si>
  <si>
    <t>Feldman</t>
  </si>
  <si>
    <t>Niebler</t>
  </si>
  <si>
    <t>Timmins2022 councillor3</t>
  </si>
  <si>
    <t>Gvozdanovic</t>
  </si>
  <si>
    <t>Lucyk</t>
  </si>
  <si>
    <t>Sylvin</t>
  </si>
  <si>
    <t>Timmins2022 councillor4</t>
  </si>
  <si>
    <t>John Patrick</t>
  </si>
  <si>
    <t>Curley</t>
  </si>
  <si>
    <t>Kenneth Karl</t>
  </si>
  <si>
    <t>Steinbrunner</t>
  </si>
  <si>
    <t>Timmins2022 councillor5</t>
  </si>
  <si>
    <t>Dubeau</t>
  </si>
  <si>
    <t>Martel</t>
  </si>
  <si>
    <t>Kristin</t>
  </si>
  <si>
    <t>Neil David</t>
  </si>
  <si>
    <t>Siblall</t>
  </si>
  <si>
    <t>Ed \Edge\""</t>
  </si>
  <si>
    <t>Stecewicz</t>
  </si>
  <si>
    <t>Quinte West2022 mayor99</t>
  </si>
  <si>
    <t>Quinte West</t>
  </si>
  <si>
    <t>Quinte West2022 councillor3</t>
  </si>
  <si>
    <t>Alyea</t>
  </si>
  <si>
    <t>Quinte West2022 councillor1</t>
  </si>
  <si>
    <t>Kotsovos</t>
  </si>
  <si>
    <t>Roseblade</t>
  </si>
  <si>
    <t>David Hugh</t>
  </si>
  <si>
    <t>Quinte West2022 councillor2</t>
  </si>
  <si>
    <t>Kuntze</t>
  </si>
  <si>
    <t>DeWitt</t>
  </si>
  <si>
    <t>McCue</t>
  </si>
  <si>
    <t>Quinte West2022 councillor4</t>
  </si>
  <si>
    <t>Claudor</t>
  </si>
  <si>
    <t>du-Lude</t>
  </si>
  <si>
    <t>Zack</t>
  </si>
  <si>
    <t>Card</t>
  </si>
  <si>
    <t>Lovely</t>
  </si>
  <si>
    <t>Egerton</t>
  </si>
  <si>
    <t>Kornblum</t>
  </si>
  <si>
    <t>Hillary</t>
  </si>
  <si>
    <t>Stedall</t>
  </si>
  <si>
    <t>Herrington</t>
  </si>
  <si>
    <t>Hoyland</t>
  </si>
  <si>
    <t>Whaley</t>
  </si>
  <si>
    <t>Covell</t>
  </si>
  <si>
    <t>Joice</t>
  </si>
  <si>
    <t>Tweed2022 mayor99</t>
  </si>
  <si>
    <t>Tweed</t>
  </si>
  <si>
    <t>DeGenova</t>
  </si>
  <si>
    <t>Tweed2022 deputy mayor99</t>
  </si>
  <si>
    <t>DeMarsh</t>
  </si>
  <si>
    <t>Sandor</t>
  </si>
  <si>
    <t>Shamus</t>
  </si>
  <si>
    <t>Treanor</t>
  </si>
  <si>
    <t>Tweed2022 councillor99</t>
  </si>
  <si>
    <t>Kite</t>
  </si>
  <si>
    <t>Palmateer</t>
  </si>
  <si>
    <t>Paranuik</t>
  </si>
  <si>
    <t>Valiquette</t>
  </si>
  <si>
    <t>Flieler</t>
  </si>
  <si>
    <t>Uxbridge2022 mayor99</t>
  </si>
  <si>
    <t>Uxbridge</t>
  </si>
  <si>
    <t>Uxbridge2022 regional councillor99</t>
  </si>
  <si>
    <t>Garrod</t>
  </si>
  <si>
    <t>Ballinger</t>
  </si>
  <si>
    <t>Uxbridge2022 councillor1</t>
  </si>
  <si>
    <t>Beach</t>
  </si>
  <si>
    <t>Morrissey</t>
  </si>
  <si>
    <t>Uxbridge2022 councillor2</t>
  </si>
  <si>
    <t>Molloy</t>
  </si>
  <si>
    <t>Shreeve</t>
  </si>
  <si>
    <t>Uxbridge2022 councillor3</t>
  </si>
  <si>
    <t>Zed</t>
  </si>
  <si>
    <t>J.P.</t>
  </si>
  <si>
    <t>Haddock</t>
  </si>
  <si>
    <t>Uxbridge2022 councillor4</t>
  </si>
  <si>
    <t>Popp</t>
  </si>
  <si>
    <t>Uxbridge2022 councillor5</t>
  </si>
  <si>
    <t>Snooks</t>
  </si>
  <si>
    <t>Val Rita-Harty2022 mayor99</t>
  </si>
  <si>
    <t>Val Rita-Harty</t>
  </si>
  <si>
    <t>Baril</t>
  </si>
  <si>
    <t>Rosane</t>
  </si>
  <si>
    <t>Parent</t>
  </si>
  <si>
    <t>Val Rita-Harty2022 councillor99</t>
  </si>
  <si>
    <t>AngÔøΩÔøΩle</t>
  </si>
  <si>
    <t>Beauvais</t>
  </si>
  <si>
    <t>Lessard</t>
  </si>
  <si>
    <t>Chrsitiane</t>
  </si>
  <si>
    <t>Potvin</t>
  </si>
  <si>
    <t>Champlain2022 mayor99</t>
  </si>
  <si>
    <t>Champlain</t>
  </si>
  <si>
    <t>Champlain2022 councillor1 Vankleek Hill</t>
  </si>
  <si>
    <t>1 Vankleek Hill</t>
  </si>
  <si>
    <t>Paul Emile</t>
  </si>
  <si>
    <t>Duval</t>
  </si>
  <si>
    <t>Welden</t>
  </si>
  <si>
    <t>Champlain2022 councillor2 LOrignal</t>
  </si>
  <si>
    <t>2 LOrignal</t>
  </si>
  <si>
    <t>Champlain2022 councillor3 Longueuil</t>
  </si>
  <si>
    <t>ÔøΩÔøΩric</t>
  </si>
  <si>
    <t>Boivin</t>
  </si>
  <si>
    <t>3 Longueuil</t>
  </si>
  <si>
    <t>Burroughs</t>
  </si>
  <si>
    <t>ClÔøΩÔøΩment</t>
  </si>
  <si>
    <t>Ravary</t>
  </si>
  <si>
    <t>Champlain2022 councillor4 West Hawkesbury</t>
  </si>
  <si>
    <t>4 West Hawkesbury</t>
  </si>
  <si>
    <t>GÔøΩÔøΩrard Gerry</t>
  </si>
  <si>
    <t>Miner</t>
  </si>
  <si>
    <t>Machin2022 mayor99</t>
  </si>
  <si>
    <t>Machin</t>
  </si>
  <si>
    <t>Parkes</t>
  </si>
  <si>
    <t>Griffiths</t>
  </si>
  <si>
    <t>Machin2022 councillor99</t>
  </si>
  <si>
    <t>Pilkey</t>
  </si>
  <si>
    <t>Leutschaft</t>
  </si>
  <si>
    <t>Maidment</t>
  </si>
  <si>
    <t>Tay2022 mayor99</t>
  </si>
  <si>
    <t>Tay</t>
  </si>
  <si>
    <t>Tay2022 deputy mayor99</t>
  </si>
  <si>
    <t>Tay2022 councillor99</t>
  </si>
  <si>
    <t>Bumstead</t>
  </si>
  <si>
    <t>LaChapelle</t>
  </si>
  <si>
    <t>Larmand</t>
  </si>
  <si>
    <t>Niagara-on-the-Lake2022 mayor99</t>
  </si>
  <si>
    <t>Niagara-on-the-Lake</t>
  </si>
  <si>
    <t>Disero</t>
  </si>
  <si>
    <t>Vaughn</t>
  </si>
  <si>
    <t>Goettler</t>
  </si>
  <si>
    <t>Zalepa</t>
  </si>
  <si>
    <t>Niagara-on-the-Lake2022 councillor99</t>
  </si>
  <si>
    <t>Balasiuk</t>
  </si>
  <si>
    <t>Bisback</t>
  </si>
  <si>
    <t>Adriana Cater</t>
  </si>
  <si>
    <t>(Vizzari)</t>
  </si>
  <si>
    <t>Cheropita</t>
  </si>
  <si>
    <t>Alistair (AJ)</t>
  </si>
  <si>
    <t>Harlond</t>
  </si>
  <si>
    <t>Mavridis</t>
  </si>
  <si>
    <t>John W.</t>
  </si>
  <si>
    <t>Mell</t>
  </si>
  <si>
    <t>Ruller</t>
  </si>
  <si>
    <t>Erwin</t>
  </si>
  <si>
    <t>Wiens</t>
  </si>
  <si>
    <t>Niagara-on-the-Lake2022 regional councillor99</t>
  </si>
  <si>
    <t>Darte</t>
  </si>
  <si>
    <t>Kaiser</t>
  </si>
  <si>
    <t>Miele</t>
  </si>
  <si>
    <t>William A.</t>
  </si>
  <si>
    <t>Worthy</t>
  </si>
  <si>
    <t>McGarry2022 mayor99</t>
  </si>
  <si>
    <t>Lamarre</t>
  </si>
  <si>
    <t>McGarry2022 councillor99</t>
  </si>
  <si>
    <t>Louanne</t>
  </si>
  <si>
    <t>Caza</t>
  </si>
  <si>
    <t>Culhane</t>
  </si>
  <si>
    <t>Plante</t>
  </si>
  <si>
    <t>St-Cyr</t>
  </si>
  <si>
    <t>Weller</t>
  </si>
  <si>
    <t>Julie Torbic</t>
  </si>
  <si>
    <t>(Fournier)</t>
  </si>
  <si>
    <t>Matti Matt</t>
  </si>
  <si>
    <t>Jean (John)</t>
  </si>
  <si>
    <t>Truchon</t>
  </si>
  <si>
    <t>Wainfleet2022 mayor99</t>
  </si>
  <si>
    <t>Wainfleet</t>
  </si>
  <si>
    <t>Kiers</t>
  </si>
  <si>
    <t>Wainfleet2022 councillor99</t>
  </si>
  <si>
    <t>Deruiter</t>
  </si>
  <si>
    <t>Gilmore</t>
  </si>
  <si>
    <t>Goodacre</t>
  </si>
  <si>
    <t>Maclellan</t>
  </si>
  <si>
    <t>Bree</t>
  </si>
  <si>
    <t>Sherri Van</t>
  </si>
  <si>
    <t>Vliet</t>
  </si>
  <si>
    <t>Douro-Dummer2022 mayor99</t>
  </si>
  <si>
    <t>Douro-Dummer</t>
  </si>
  <si>
    <t>Coyle</t>
  </si>
  <si>
    <t>Douro-Dummer2022 deputy mayor99</t>
  </si>
  <si>
    <t>Trudeau</t>
  </si>
  <si>
    <t>Douro-Dummer2022 councillor1 Douro</t>
  </si>
  <si>
    <t>Howran</t>
  </si>
  <si>
    <t>1 Douro</t>
  </si>
  <si>
    <t>Douro-Dummer2022 councillor2 Dummer</t>
  </si>
  <si>
    <t>Vervoort</t>
  </si>
  <si>
    <t>2 Dummer</t>
  </si>
  <si>
    <t>Landsmann</t>
  </si>
  <si>
    <t>Douro-Dummer2022 councillor at large99</t>
  </si>
  <si>
    <t>Wasaga Beach2022 mayor99</t>
  </si>
  <si>
    <t>Wasaga Beach</t>
  </si>
  <si>
    <t>Bifolchi</t>
  </si>
  <si>
    <t>Farkas</t>
  </si>
  <si>
    <t>Giorgio</t>
  </si>
  <si>
    <t>Mammoliti</t>
  </si>
  <si>
    <t>Wasaga Beach2022 deputy mayor99</t>
  </si>
  <si>
    <t>Ilona</t>
  </si>
  <si>
    <t>Snell</t>
  </si>
  <si>
    <t>Wasaga Beach2022 councillor99</t>
  </si>
  <si>
    <t>Cerveira</t>
  </si>
  <si>
    <t>Hogan</t>
  </si>
  <si>
    <t>Courrier</t>
  </si>
  <si>
    <t>Sasha-Rose</t>
  </si>
  <si>
    <t>Dileo</t>
  </si>
  <si>
    <t>Ego</t>
  </si>
  <si>
    <t>Heyduk</t>
  </si>
  <si>
    <t>Valery</t>
  </si>
  <si>
    <t>Saningong</t>
  </si>
  <si>
    <t>Seili</t>
  </si>
  <si>
    <t>Timms</t>
  </si>
  <si>
    <t>Waterloo2022 mayor99</t>
  </si>
  <si>
    <t>Kypp</t>
  </si>
  <si>
    <t>Waterloo2022 councillor1</t>
  </si>
  <si>
    <t>Hanmer</t>
  </si>
  <si>
    <t>Waterloo2022 councillor2</t>
  </si>
  <si>
    <t>Khaled</t>
  </si>
  <si>
    <t>Berbash</t>
  </si>
  <si>
    <t>Bodaly</t>
  </si>
  <si>
    <t>Mujahid</t>
  </si>
  <si>
    <t>Waterloo2022 councillor3</t>
  </si>
  <si>
    <t>Madelyn</t>
  </si>
  <si>
    <t>Steiss</t>
  </si>
  <si>
    <t>Waterloo2022 councillor4</t>
  </si>
  <si>
    <t>Maryssa</t>
  </si>
  <si>
    <t>Barras</t>
  </si>
  <si>
    <t>Obinna</t>
  </si>
  <si>
    <t>Waterloo2022 councillor5</t>
  </si>
  <si>
    <t>Blayr</t>
  </si>
  <si>
    <t>Bob Obie</t>
  </si>
  <si>
    <t>Oberholtzer</t>
  </si>
  <si>
    <t>Vasic</t>
  </si>
  <si>
    <t>Waterloo2022 councillor6</t>
  </si>
  <si>
    <t>Cassels</t>
  </si>
  <si>
    <t>Roe</t>
  </si>
  <si>
    <t>Matthew Nicholas</t>
  </si>
  <si>
    <t>Schwarze</t>
  </si>
  <si>
    <t>Waterloo2022 councillor7</t>
  </si>
  <si>
    <t>Polan</t>
  </si>
  <si>
    <t>Waterloo2022 regional councillor99</t>
  </si>
  <si>
    <t>Erb</t>
  </si>
  <si>
    <t>Greavette</t>
  </si>
  <si>
    <t>Huinink</t>
  </si>
  <si>
    <t>Vieth</t>
  </si>
  <si>
    <t>Watkin</t>
  </si>
  <si>
    <t>Warwick2022 mayor99</t>
  </si>
  <si>
    <t>Case</t>
  </si>
  <si>
    <t>Rombouts</t>
  </si>
  <si>
    <t>Warwick2022 councillor99</t>
  </si>
  <si>
    <t>Plunkett</t>
  </si>
  <si>
    <t>Mike Van</t>
  </si>
  <si>
    <t>Gorp</t>
  </si>
  <si>
    <t>Westgate</t>
  </si>
  <si>
    <t>Wawa2022 mayor99</t>
  </si>
  <si>
    <t>Wawa</t>
  </si>
  <si>
    <t>Wawa2022 councillor99</t>
  </si>
  <si>
    <t>Calaiezzi</t>
  </si>
  <si>
    <t>Harbocian</t>
  </si>
  <si>
    <t>Hatfield</t>
  </si>
  <si>
    <t>Hoffmann</t>
  </si>
  <si>
    <t>Isosaari</t>
  </si>
  <si>
    <t>Opato</t>
  </si>
  <si>
    <t>Reeves</t>
  </si>
  <si>
    <t>Welland2022 mayor99</t>
  </si>
  <si>
    <t>Welland</t>
  </si>
  <si>
    <t>Campion</t>
  </si>
  <si>
    <t>Welland2022 councillor1</t>
  </si>
  <si>
    <t>Mary Ann</t>
  </si>
  <si>
    <t>Grimaldi</t>
  </si>
  <si>
    <t>Moote</t>
  </si>
  <si>
    <t>Welland2022 councillor2</t>
  </si>
  <si>
    <t>Leo Van</t>
  </si>
  <si>
    <t>Welland2022 councillor3</t>
  </si>
  <si>
    <t>Chiocchio</t>
  </si>
  <si>
    <t>Mastroianni</t>
  </si>
  <si>
    <t>Welland2022 councillor4</t>
  </si>
  <si>
    <t>DiMarco</t>
  </si>
  <si>
    <t>Welland2022 councillor5</t>
  </si>
  <si>
    <t>Claudette</t>
  </si>
  <si>
    <t>Speck</t>
  </si>
  <si>
    <t>Welland2022 councillor6</t>
  </si>
  <si>
    <t>Larouche</t>
  </si>
  <si>
    <t>Fokkens</t>
  </si>
  <si>
    <t>Jeffery David</t>
  </si>
  <si>
    <t>Welland2022 regional councillor99</t>
  </si>
  <si>
    <t>Mamdouh</t>
  </si>
  <si>
    <t>Abdelmaksoud</t>
  </si>
  <si>
    <t>Leanna</t>
  </si>
  <si>
    <t>Huckla</t>
  </si>
  <si>
    <t>Jessica La</t>
  </si>
  <si>
    <t>Hay</t>
  </si>
  <si>
    <t>Ulch</t>
  </si>
  <si>
    <t>Daoust</t>
  </si>
  <si>
    <t>Tia De</t>
  </si>
  <si>
    <t>Agazio</t>
  </si>
  <si>
    <t>Yochim</t>
  </si>
  <si>
    <t>Jung</t>
  </si>
  <si>
    <t>Sharmila</t>
  </si>
  <si>
    <t>Setaram</t>
  </si>
  <si>
    <t>Kiron</t>
  </si>
  <si>
    <t>Bondale</t>
  </si>
  <si>
    <t>Parrotta</t>
  </si>
  <si>
    <t>Dzugan</t>
  </si>
  <si>
    <t>Falusi</t>
  </si>
  <si>
    <t>Cheryl Lynn</t>
  </si>
  <si>
    <t>Westport2022 mayor99</t>
  </si>
  <si>
    <t>Westport</t>
  </si>
  <si>
    <t>Huth</t>
  </si>
  <si>
    <t>Westport2022 councillor99</t>
  </si>
  <si>
    <t>Giuseppe (Joe)</t>
  </si>
  <si>
    <t>Aragona</t>
  </si>
  <si>
    <t>Ami</t>
  </si>
  <si>
    <t>Crapper</t>
  </si>
  <si>
    <t>Durham2022 regional chair99</t>
  </si>
  <si>
    <t>Durham</t>
  </si>
  <si>
    <t>Kurdil-Telt</t>
  </si>
  <si>
    <t>Patch</t>
  </si>
  <si>
    <t>Laurie Blaind</t>
  </si>
  <si>
    <t>Mackie</t>
  </si>
  <si>
    <t>Whitby2022 mayor99</t>
  </si>
  <si>
    <t>Whitby</t>
  </si>
  <si>
    <t>Deidre</t>
  </si>
  <si>
    <t>Whitby2022 regional councillor99</t>
  </si>
  <si>
    <t>Emm</t>
  </si>
  <si>
    <t>Kapuscinski</t>
  </si>
  <si>
    <t>Leahy</t>
  </si>
  <si>
    <t>Vasu</t>
  </si>
  <si>
    <t>Mallula</t>
  </si>
  <si>
    <t>Mulcahy</t>
  </si>
  <si>
    <t>Sansom</t>
  </si>
  <si>
    <t>Maleeha</t>
  </si>
  <si>
    <t>Shahid</t>
  </si>
  <si>
    <t>Yamada</t>
  </si>
  <si>
    <t>Whitby2022 councillorNorth Ward 1</t>
  </si>
  <si>
    <t>North Ward 1</t>
  </si>
  <si>
    <t>Whitby2022 councillorWest Ward 2</t>
  </si>
  <si>
    <t>West Ward 2</t>
  </si>
  <si>
    <t>Lopes</t>
  </si>
  <si>
    <t>Kamlesh</t>
  </si>
  <si>
    <t>Skenderis</t>
  </si>
  <si>
    <t>Anjali</t>
  </si>
  <si>
    <t>Thorve</t>
  </si>
  <si>
    <t>Whitby2022 councillorCentre Ward 3</t>
  </si>
  <si>
    <t>Drumm</t>
  </si>
  <si>
    <t>Centre Ward 3</t>
  </si>
  <si>
    <t>Lundquist</t>
  </si>
  <si>
    <t>Whitby2022 councillorEast Ward 4</t>
  </si>
  <si>
    <t>Bozinovski</t>
  </si>
  <si>
    <t>East Ward 4</t>
  </si>
  <si>
    <t>PG</t>
  </si>
  <si>
    <t>Rinella</t>
  </si>
  <si>
    <t>Rajat</t>
  </si>
  <si>
    <t>White River2022 mayor99</t>
  </si>
  <si>
    <t>White River</t>
  </si>
  <si>
    <t>Tara Anderson</t>
  </si>
  <si>
    <t>Hubbard</t>
  </si>
  <si>
    <t>White River2022 councillor99</t>
  </si>
  <si>
    <t>Dwijen</t>
  </si>
  <si>
    <t>Bharad</t>
  </si>
  <si>
    <t>Swarek</t>
  </si>
  <si>
    <t>Raymond St.</t>
  </si>
  <si>
    <t>South Algonquin2022 mayor99</t>
  </si>
  <si>
    <t>South Algonquin</t>
  </si>
  <si>
    <t>Barney</t>
  </si>
  <si>
    <t>Bongo</t>
  </si>
  <si>
    <t>Ethel</t>
  </si>
  <si>
    <t>Lavalley</t>
  </si>
  <si>
    <t>South Algonquin2022 councillor1</t>
  </si>
  <si>
    <t>Kuiack</t>
  </si>
  <si>
    <t>Siydock</t>
  </si>
  <si>
    <t>South Algonquin2022 councillor3</t>
  </si>
  <si>
    <t>Gabriela</t>
  </si>
  <si>
    <t>Hairbedian</t>
  </si>
  <si>
    <t>South Algonquin2022 councillor5</t>
  </si>
  <si>
    <t>South Algonquin2022 councillor4</t>
  </si>
  <si>
    <t>South Algonquin2022 councillor2</t>
  </si>
  <si>
    <t>Rodnick</t>
  </si>
  <si>
    <t>South Dundas2022 mayor99</t>
  </si>
  <si>
    <t>South Dundas</t>
  </si>
  <si>
    <t>Ewing</t>
  </si>
  <si>
    <t>Kirsten</t>
  </si>
  <si>
    <t>South Dundas2022 deputy mayor99</t>
  </si>
  <si>
    <t>Donald William</t>
  </si>
  <si>
    <t>Marc St.</t>
  </si>
  <si>
    <t>South Dundas2022 councillor99</t>
  </si>
  <si>
    <t>Riopelle</t>
  </si>
  <si>
    <t>Veinotte</t>
  </si>
  <si>
    <t>South Glengarry2022 mayor99</t>
  </si>
  <si>
    <t>South Glengarry</t>
  </si>
  <si>
    <t>Warden</t>
  </si>
  <si>
    <t>Lachlan</t>
  </si>
  <si>
    <t>South Glengarry2022 deputy mayor99</t>
  </si>
  <si>
    <t>Milner</t>
  </si>
  <si>
    <t>South Glengarry2022 councillor99</t>
  </si>
  <si>
    <t>Jaworski</t>
  </si>
  <si>
    <t>Bougie</t>
  </si>
  <si>
    <t>McDonell</t>
  </si>
  <si>
    <t>North Dundas2022 mayor99</t>
  </si>
  <si>
    <t>North Dundas</t>
  </si>
  <si>
    <t>North Dundas2022 deputy mayor99</t>
  </si>
  <si>
    <t>Bergeron</t>
  </si>
  <si>
    <t>North Dundas2022 councillor99</t>
  </si>
  <si>
    <t>Annable</t>
  </si>
  <si>
    <t>Healey</t>
  </si>
  <si>
    <t>Stefan</t>
  </si>
  <si>
    <t>Kohut</t>
  </si>
  <si>
    <t>Joselyn</t>
  </si>
  <si>
    <t>Uhrig</t>
  </si>
  <si>
    <t>Windsor2022 councillor4</t>
  </si>
  <si>
    <t>Abati</t>
  </si>
  <si>
    <t>Windsor2022 councillor5</t>
  </si>
  <si>
    <t>Windsor2022 councillor3</t>
  </si>
  <si>
    <t>Renaldo</t>
  </si>
  <si>
    <t>Agostino</t>
  </si>
  <si>
    <t>Windsor2022 councillor10</t>
  </si>
  <si>
    <t>Borrelli</t>
  </si>
  <si>
    <t>Windsor2022 councillor7</t>
  </si>
  <si>
    <t>Sydney</t>
  </si>
  <si>
    <t>Brouillard-Coyle</t>
  </si>
  <si>
    <t>Walid</t>
  </si>
  <si>
    <t>Chafchak</t>
  </si>
  <si>
    <t>Helmi</t>
  </si>
  <si>
    <t>Charif</t>
  </si>
  <si>
    <t>Windsor2022 councillor9</t>
  </si>
  <si>
    <t>Harinder</t>
  </si>
  <si>
    <t>Windsor2022 councillor2</t>
  </si>
  <si>
    <t>Fabio</t>
  </si>
  <si>
    <t>Costante</t>
  </si>
  <si>
    <t>Windsor2022 mayor99</t>
  </si>
  <si>
    <t>Danyluk</t>
  </si>
  <si>
    <t>Caitlyn</t>
  </si>
  <si>
    <t>Alessandro</t>
  </si>
  <si>
    <t>Didone</t>
  </si>
  <si>
    <t>Dilkens</t>
  </si>
  <si>
    <t>Myriam</t>
  </si>
  <si>
    <t>Faraj</t>
  </si>
  <si>
    <t>Windsor2022 councillor1</t>
  </si>
  <si>
    <t>Giancola</t>
  </si>
  <si>
    <t>Windsor2022 councillor6</t>
  </si>
  <si>
    <t>Gignac</t>
  </si>
  <si>
    <t>Jeewen</t>
  </si>
  <si>
    <t>Dylon</t>
  </si>
  <si>
    <t>Windsor2022 councillor8</t>
  </si>
  <si>
    <t>Gemma</t>
  </si>
  <si>
    <t>Grey-Hall</t>
  </si>
  <si>
    <t>Edy</t>
  </si>
  <si>
    <t>Haddad</t>
  </si>
  <si>
    <t>Heil</t>
  </si>
  <si>
    <t>Kaschak</t>
  </si>
  <si>
    <t>Kolasky</t>
  </si>
  <si>
    <t>Lamont</t>
  </si>
  <si>
    <t>Lemay</t>
  </si>
  <si>
    <t>Mangera</t>
  </si>
  <si>
    <t>Marignani</t>
  </si>
  <si>
    <t>Masanovich</t>
  </si>
  <si>
    <t>Mccarte</t>
  </si>
  <si>
    <t>Mccurdy</t>
  </si>
  <si>
    <t>Mokrzycki</t>
  </si>
  <si>
    <t>Darcie</t>
  </si>
  <si>
    <t>Romano</t>
  </si>
  <si>
    <t>Rondot</t>
  </si>
  <si>
    <t>Sevo</t>
  </si>
  <si>
    <t>Siapas</t>
  </si>
  <si>
    <t>Sleiman</t>
  </si>
  <si>
    <t>Soda</t>
  </si>
  <si>
    <t>Soulliere</t>
  </si>
  <si>
    <t>Richard St.</t>
  </si>
  <si>
    <t>Beth St.</t>
  </si>
  <si>
    <t>Cynthia Van</t>
  </si>
  <si>
    <t>Vrouwerff</t>
  </si>
  <si>
    <t>Vaupotic</t>
  </si>
  <si>
    <t>Yeomans</t>
  </si>
  <si>
    <t>Frontenac Islands2022 mayor99</t>
  </si>
  <si>
    <t>Frontenac Islands</t>
  </si>
  <si>
    <t>Judith Anne</t>
  </si>
  <si>
    <t>Greenwood-Speers</t>
  </si>
  <si>
    <t>Springgay</t>
  </si>
  <si>
    <t>Rixten</t>
  </si>
  <si>
    <t>Frontenac Islands2022 councillorHowe Island</t>
  </si>
  <si>
    <t>Ackley</t>
  </si>
  <si>
    <t>Howe Island</t>
  </si>
  <si>
    <t>Higgs</t>
  </si>
  <si>
    <t>Time</t>
  </si>
  <si>
    <t>Noreen</t>
  </si>
  <si>
    <t>Frontenac Islands2022 councillorWolfe Island</t>
  </si>
  <si>
    <t>Alden</t>
  </si>
  <si>
    <t>Wolfe Island</t>
  </si>
  <si>
    <t>Hulton</t>
  </si>
  <si>
    <t>Jablonicky</t>
  </si>
  <si>
    <t>McAllister</t>
  </si>
  <si>
    <t>Strien</t>
  </si>
  <si>
    <t>Jarda</t>
  </si>
  <si>
    <t>Zborovsky</t>
  </si>
  <si>
    <t>Woodstock2022 mayor99</t>
  </si>
  <si>
    <t>Biro</t>
  </si>
  <si>
    <t>Birtch</t>
  </si>
  <si>
    <t>Scalisi</t>
  </si>
  <si>
    <t>Hilderley</t>
  </si>
  <si>
    <t>Acchione</t>
  </si>
  <si>
    <t>Croves</t>
  </si>
  <si>
    <t>Woodstock2022 county councillor99</t>
  </si>
  <si>
    <t>Bernia</t>
  </si>
  <si>
    <t>Wheaton</t>
  </si>
  <si>
    <t>Woodstock2022 councillor99</t>
  </si>
  <si>
    <t>Allison Frederick</t>
  </si>
  <si>
    <t>Gowling</t>
  </si>
  <si>
    <t>Lauder</t>
  </si>
  <si>
    <t>Kumala-Thomas</t>
  </si>
  <si>
    <t>Francisco</t>
  </si>
  <si>
    <t>Cornejo</t>
  </si>
  <si>
    <t>Jaspreet</t>
  </si>
  <si>
    <t>Pember</t>
  </si>
  <si>
    <t>Leatherbarrow</t>
  </si>
  <si>
    <t>Liz Wismer-Van</t>
  </si>
  <si>
    <t>Schadenberg</t>
  </si>
  <si>
    <t>Mazur</t>
  </si>
  <si>
    <t>Sables-Spanish Rivers2022 mayor99</t>
  </si>
  <si>
    <t>Sables-Spanish Rivers</t>
  </si>
  <si>
    <t>Stankie</t>
  </si>
  <si>
    <t>Sables-Spanish Rivers2022 councillor99</t>
  </si>
  <si>
    <t>Casimir</t>
  </si>
  <si>
    <t>Crabs</t>
  </si>
  <si>
    <t>Edith</t>
  </si>
  <si>
    <t>Fairburn</t>
  </si>
  <si>
    <t>Hnatiuk</t>
  </si>
  <si>
    <t>Merri-Ann</t>
  </si>
  <si>
    <t>Junkala</t>
  </si>
  <si>
    <t>Mercieca</t>
  </si>
  <si>
    <t>Kareem</t>
  </si>
  <si>
    <t>Kendra</t>
  </si>
  <si>
    <t>Shiels</t>
  </si>
  <si>
    <t>Channon</t>
  </si>
  <si>
    <t>Toronto2022 councillor1  Etobicoke North</t>
  </si>
  <si>
    <t>Toronto</t>
  </si>
  <si>
    <t>Abbey</t>
  </si>
  <si>
    <t>1  Etobicoke North</t>
  </si>
  <si>
    <t>Toronto2022 councillor14  Toronto Danforth</t>
  </si>
  <si>
    <t>Wali</t>
  </si>
  <si>
    <t>Abro</t>
  </si>
  <si>
    <t>14  Toronto Danforth</t>
  </si>
  <si>
    <t>Toronto2022 councillor10  Spadina Fort York</t>
  </si>
  <si>
    <t>Rocco</t>
  </si>
  <si>
    <t>Achampong</t>
  </si>
  <si>
    <t>10  Spadina Fort York</t>
  </si>
  <si>
    <t>Toronto2022 councillor4  Parkdale High Park</t>
  </si>
  <si>
    <t>Siri</t>
  </si>
  <si>
    <t>Agrell</t>
  </si>
  <si>
    <t>4  Parkdale High Park</t>
  </si>
  <si>
    <t>Toronto2022 councillor24  Scarborough Guildwood</t>
  </si>
  <si>
    <t>Ainslie</t>
  </si>
  <si>
    <t>24  Scarborough Guildwood</t>
  </si>
  <si>
    <t>Toronto2022 councillor11  University Rosedale</t>
  </si>
  <si>
    <t>Axel</t>
  </si>
  <si>
    <t>Arvizu</t>
  </si>
  <si>
    <t>11  University Rosedale</t>
  </si>
  <si>
    <t>Toronto2022 councillor12  Toronto St Pauls</t>
  </si>
  <si>
    <t>Ashworth</t>
  </si>
  <si>
    <t>12  Toronto St Pauls</t>
  </si>
  <si>
    <t>Toronto2022 councillor13  Toronto Centre</t>
  </si>
  <si>
    <t>Miguel</t>
  </si>
  <si>
    <t>Avila</t>
  </si>
  <si>
    <t>13  Toronto Centre</t>
  </si>
  <si>
    <t>Toronto2022 councillor9  Davenport</t>
  </si>
  <si>
    <t>Alejandra</t>
  </si>
  <si>
    <t>Bravo</t>
  </si>
  <si>
    <t>9  Davenport</t>
  </si>
  <si>
    <t>Robin Buxton</t>
  </si>
  <si>
    <t>Subhash</t>
  </si>
  <si>
    <t>Chand</t>
  </si>
  <si>
    <t>Crisanti</t>
  </si>
  <si>
    <t>Toronto2022 councillor17  Don Valley North</t>
  </si>
  <si>
    <t>Christoff</t>
  </si>
  <si>
    <t>17  Don Valley North</t>
  </si>
  <si>
    <t>Toronto2022 councillor7  Humber River Black Creek</t>
  </si>
  <si>
    <t>7  Humber River Black Creek</t>
  </si>
  <si>
    <t>Antonio</t>
  </si>
  <si>
    <t>Corpuz</t>
  </si>
  <si>
    <t>Alistair</t>
  </si>
  <si>
    <t>John De</t>
  </si>
  <si>
    <t>Habiba</t>
  </si>
  <si>
    <t>Desai</t>
  </si>
  <si>
    <t>Sandakie</t>
  </si>
  <si>
    <t>Ekanayake</t>
  </si>
  <si>
    <t>Engelberg</t>
  </si>
  <si>
    <t>Enslen</t>
  </si>
  <si>
    <t>Toronto2022 councillor25  Scarborough Rouge Park</t>
  </si>
  <si>
    <t>Ashan</t>
  </si>
  <si>
    <t>Fernando</t>
  </si>
  <si>
    <t>25  Scarborough Rouge Park</t>
  </si>
  <si>
    <t>Fogel</t>
  </si>
  <si>
    <t>Toronto2022 councillor23  Scarborough North</t>
  </si>
  <si>
    <t>23  Scarborough North</t>
  </si>
  <si>
    <t>Genser</t>
  </si>
  <si>
    <t>Golding</t>
  </si>
  <si>
    <t>Toronto2022 councillor2  Etobicoke Centre</t>
  </si>
  <si>
    <t>Holyday</t>
  </si>
  <si>
    <t>2  Etobicoke Centre</t>
  </si>
  <si>
    <t>Mosea</t>
  </si>
  <si>
    <t>Houghron</t>
  </si>
  <si>
    <t>Toronto2022 councillor22  Scarborough Agincourt</t>
  </si>
  <si>
    <t>Internicola</t>
  </si>
  <si>
    <t>22  Scarborough Agincourt</t>
  </si>
  <si>
    <t>Shaker</t>
  </si>
  <si>
    <t>Jamal</t>
  </si>
  <si>
    <t>Jacinta</t>
  </si>
  <si>
    <t>Kanakaratnam</t>
  </si>
  <si>
    <t>Toronto2022 councillor20  Scarborough Southwest</t>
  </si>
  <si>
    <t>Parthi</t>
  </si>
  <si>
    <t>Kandavel</t>
  </si>
  <si>
    <t>20  Scarborough Southwest</t>
  </si>
  <si>
    <t>Khatchadourian</t>
  </si>
  <si>
    <t>Toronto2022 councillor16  Don Valley East</t>
  </si>
  <si>
    <t>Ksiazek</t>
  </si>
  <si>
    <t>16  Don Valley East</t>
  </si>
  <si>
    <t>Layman</t>
  </si>
  <si>
    <t>Lester</t>
  </si>
  <si>
    <t>Chemi</t>
  </si>
  <si>
    <t>Lhamo</t>
  </si>
  <si>
    <t>Lindow</t>
  </si>
  <si>
    <t>Lovering</t>
  </si>
  <si>
    <t>Dan Cortez</t>
  </si>
  <si>
    <t>Manalo</t>
  </si>
  <si>
    <t>Mantas</t>
  </si>
  <si>
    <t>Matlow</t>
  </si>
  <si>
    <t>Maydansky</t>
  </si>
  <si>
    <t>McKelvie</t>
  </si>
  <si>
    <t>Avtar</t>
  </si>
  <si>
    <t>Moise</t>
  </si>
  <si>
    <t>Toronto2022 councillor3  Etobicoke Lakeshore</t>
  </si>
  <si>
    <t>3  Etobicoke Lakeshore</t>
  </si>
  <si>
    <t>Jamaal</t>
  </si>
  <si>
    <t>Dev</t>
  </si>
  <si>
    <t>Narang</t>
  </si>
  <si>
    <t>Karlene</t>
  </si>
  <si>
    <t>Nation</t>
  </si>
  <si>
    <t>Laura-Maria</t>
  </si>
  <si>
    <t>Nikolareizi</t>
  </si>
  <si>
    <t>Noor</t>
  </si>
  <si>
    <t>Ozzoude</t>
  </si>
  <si>
    <t>Toronto2022 councillor5  York South Weston</t>
  </si>
  <si>
    <t>Chiara</t>
  </si>
  <si>
    <t>Padovani</t>
  </si>
  <si>
    <t>5  York South Weston</t>
  </si>
  <si>
    <t>Pang</t>
  </si>
  <si>
    <t>Pell</t>
  </si>
  <si>
    <t>Perks</t>
  </si>
  <si>
    <t>Arber</t>
  </si>
  <si>
    <t>Puci</t>
  </si>
  <si>
    <t>Ramsumair</t>
  </si>
  <si>
    <t>Rohmer</t>
  </si>
  <si>
    <t>Keiosha</t>
  </si>
  <si>
    <t>Rupasinghe</t>
  </si>
  <si>
    <t>Igor</t>
  </si>
  <si>
    <t>Samardzic</t>
  </si>
  <si>
    <t>Toronto2022 councillor8  Eglinton Lawrence</t>
  </si>
  <si>
    <t>Sambasivam</t>
  </si>
  <si>
    <t>8  Eglinton Lawrence</t>
  </si>
  <si>
    <t>Ricardo</t>
  </si>
  <si>
    <t>Mohit</t>
  </si>
  <si>
    <t>Shon</t>
  </si>
  <si>
    <t>Lazare</t>
  </si>
  <si>
    <t>Shorter</t>
  </si>
  <si>
    <t>Soltermann</t>
  </si>
  <si>
    <t>Allie</t>
  </si>
  <si>
    <t>Takang</t>
  </si>
  <si>
    <t>Toronto2022 councillor21  Scarborough Centre</t>
  </si>
  <si>
    <t>21  Scarborough Centre</t>
  </si>
  <si>
    <t>Walcott</t>
  </si>
  <si>
    <t>Wu</t>
  </si>
  <si>
    <t>Xu</t>
  </si>
  <si>
    <t>Yoon</t>
  </si>
  <si>
    <t>Ari</t>
  </si>
  <si>
    <t>Zeynel</t>
  </si>
  <si>
    <t>Andrei</t>
  </si>
  <si>
    <t>Zodian</t>
  </si>
  <si>
    <t>Sharif</t>
  </si>
  <si>
    <t>Samina</t>
  </si>
  <si>
    <t>Alim</t>
  </si>
  <si>
    <t>Alvarez-Bardales</t>
  </si>
  <si>
    <t>Toronto2022 councillor6  York Centre</t>
  </si>
  <si>
    <t>Arkin</t>
  </si>
  <si>
    <t>6  York Centre</t>
  </si>
  <si>
    <t>Asimakis</t>
  </si>
  <si>
    <t>Toronto2022 councillor19  Beaches East York</t>
  </si>
  <si>
    <t>Sebastien</t>
  </si>
  <si>
    <t>19  Beaches East York</t>
  </si>
  <si>
    <t>Ayub</t>
  </si>
  <si>
    <t>Berardinetti</t>
  </si>
  <si>
    <t>Burnside</t>
  </si>
  <si>
    <t>Toronto2022 councillor18  Willowdale</t>
  </si>
  <si>
    <t>Lily</t>
  </si>
  <si>
    <t>18  Willowdale</t>
  </si>
  <si>
    <t>Colle</t>
  </si>
  <si>
    <t>Hansie</t>
  </si>
  <si>
    <t>Davidovits</t>
  </si>
  <si>
    <t>Habus</t>
  </si>
  <si>
    <t>Maryam</t>
  </si>
  <si>
    <t>Hashimi</t>
  </si>
  <si>
    <t>Hu</t>
  </si>
  <si>
    <t>Jurik</t>
  </si>
  <si>
    <t>Kargiannakis</t>
  </si>
  <si>
    <t>Luigi</t>
  </si>
  <si>
    <t>Lisciandro</t>
  </si>
  <si>
    <t>Domenico</t>
  </si>
  <si>
    <t>Maiolo</t>
  </si>
  <si>
    <t>Markovic</t>
  </si>
  <si>
    <t>Marra</t>
  </si>
  <si>
    <t>Mousley</t>
  </si>
  <si>
    <t>Nunziata</t>
  </si>
  <si>
    <t>Markus O'Brien</t>
  </si>
  <si>
    <t>Pachis</t>
  </si>
  <si>
    <t>Pasternak</t>
  </si>
  <si>
    <t>Perruzza</t>
  </si>
  <si>
    <t>Dimitre</t>
  </si>
  <si>
    <t>Popov</t>
  </si>
  <si>
    <t>Raufi</t>
  </si>
  <si>
    <t>Toronto2022 councillor15  Don Valley West</t>
  </si>
  <si>
    <t>Ricci</t>
  </si>
  <si>
    <t>15  Don Valley West</t>
  </si>
  <si>
    <t>Jaye</t>
  </si>
  <si>
    <t>Saxe</t>
  </si>
  <si>
    <t>Schrier</t>
  </si>
  <si>
    <t>Elham</t>
  </si>
  <si>
    <t>Shahban</t>
  </si>
  <si>
    <t>Simms</t>
  </si>
  <si>
    <t>Kiri</t>
  </si>
  <si>
    <t>Vadivelu</t>
  </si>
  <si>
    <t>Valle</t>
  </si>
  <si>
    <t>Vaz</t>
  </si>
  <si>
    <t>Jennie</t>
  </si>
  <si>
    <t>Worden</t>
  </si>
  <si>
    <t>Yanuziello</t>
  </si>
  <si>
    <t>Yuen</t>
  </si>
  <si>
    <t>Toronto2022 mayor99</t>
  </si>
  <si>
    <t>Avraham</t>
  </si>
  <si>
    <t>Arrobas</t>
  </si>
  <si>
    <t>Chloe-Marie</t>
  </si>
  <si>
    <t>Buckingham</t>
  </si>
  <si>
    <t>Elvira</t>
  </si>
  <si>
    <t>Caputolan</t>
  </si>
  <si>
    <t>Climenhaga</t>
  </si>
  <si>
    <t>D'Cruze</t>
  </si>
  <si>
    <t>Deville</t>
  </si>
  <si>
    <t>Alexey</t>
  </si>
  <si>
    <t>Efimovskikh</t>
  </si>
  <si>
    <t>Isabella</t>
  </si>
  <si>
    <t>Gamk</t>
  </si>
  <si>
    <t>Handjis</t>
  </si>
  <si>
    <t>Monowar</t>
  </si>
  <si>
    <t>Hossain</t>
  </si>
  <si>
    <t>Soaad</t>
  </si>
  <si>
    <t>Langenfeld</t>
  </si>
  <si>
    <t>Letonja</t>
  </si>
  <si>
    <t>Luk</t>
  </si>
  <si>
    <t>Ferin</t>
  </si>
  <si>
    <t>Malek</t>
  </si>
  <si>
    <t>Gil</t>
  </si>
  <si>
    <t>Penalosa</t>
  </si>
  <si>
    <t>Punwasi</t>
  </si>
  <si>
    <t>D!ONNE</t>
  </si>
  <si>
    <t>Renee</t>
  </si>
  <si>
    <t>Schwartz</t>
  </si>
  <si>
    <t>Knia</t>
  </si>
  <si>
    <t>Sandeep</t>
  </si>
  <si>
    <t>Srivastava</t>
  </si>
  <si>
    <t>Tull</t>
  </si>
  <si>
    <t>Hatton</t>
  </si>
  <si>
    <t>Toronto2022 councillor9 Davenport</t>
  </si>
  <si>
    <t>Leca</t>
  </si>
  <si>
    <t>9 Davenport</t>
  </si>
  <si>
    <t>Toronto2022 councillor11 University Rosedale</t>
  </si>
  <si>
    <t>Norm Di</t>
  </si>
  <si>
    <t>11 University Rosedale</t>
  </si>
  <si>
    <t>Central Manitoulin2022 mayor99</t>
  </si>
  <si>
    <t>Central Manitoulin</t>
  </si>
  <si>
    <t>Shaffer</t>
  </si>
  <si>
    <t>Mielonen</t>
  </si>
  <si>
    <t>Central Manitoulin2022 councillor1  Campbell</t>
  </si>
  <si>
    <t>1  Campbell</t>
  </si>
  <si>
    <t>Central Manitoulin2022 councillor2  Carnarvon</t>
  </si>
  <si>
    <t>William Dale</t>
  </si>
  <si>
    <t>2  Carnarvon</t>
  </si>
  <si>
    <t>Bisaillon</t>
  </si>
  <si>
    <t>Central Manitoulin2022 councillor3  Sandfield</t>
  </si>
  <si>
    <t>Rosemarie</t>
  </si>
  <si>
    <t>Diebolt</t>
  </si>
  <si>
    <t>3  Sandfield</t>
  </si>
  <si>
    <t>Farquhar</t>
  </si>
  <si>
    <t>Lois Middaugh</t>
  </si>
  <si>
    <t>Keller</t>
  </si>
  <si>
    <t>Huron Shores2022 mayor99</t>
  </si>
  <si>
    <t>Huron Shores</t>
  </si>
  <si>
    <t>Bilodeau</t>
  </si>
  <si>
    <t>Seabrook</t>
  </si>
  <si>
    <t>Huron Shores2022 councillor1</t>
  </si>
  <si>
    <t>Mulligan</t>
  </si>
  <si>
    <t>Huron Shores2022 councillor2</t>
  </si>
  <si>
    <t>MaKinnon</t>
  </si>
  <si>
    <t>Ratz</t>
  </si>
  <si>
    <t>Eloise (Boe)</t>
  </si>
  <si>
    <t>Eldner</t>
  </si>
  <si>
    <t>Huron Shores2022 councillor3</t>
  </si>
  <si>
    <t>Wedgwood</t>
  </si>
  <si>
    <t>Huron Shores2022 councillor4</t>
  </si>
  <si>
    <t>Jock</t>
  </si>
  <si>
    <t>Pirrie</t>
  </si>
  <si>
    <t>Markstay-Warren2022 mayor99</t>
  </si>
  <si>
    <t>Markstay-Warren</t>
  </si>
  <si>
    <t>Ned</t>
  </si>
  <si>
    <t>Whynott</t>
  </si>
  <si>
    <t>Markstay-Warren2022 councillor99</t>
  </si>
  <si>
    <t>Lavallee</t>
  </si>
  <si>
    <t>Kutanko</t>
  </si>
  <si>
    <t>Katy</t>
  </si>
  <si>
    <t>Napran</t>
  </si>
  <si>
    <t>South Bruce Peninsula2022 mayor99</t>
  </si>
  <si>
    <t>South Bruce Peninsula</t>
  </si>
  <si>
    <t>Michi</t>
  </si>
  <si>
    <t>Donald E</t>
  </si>
  <si>
    <t>Tedford</t>
  </si>
  <si>
    <t>South Bruce Peninsula2022 deputy mayor99</t>
  </si>
  <si>
    <t>Hadcock</t>
  </si>
  <si>
    <t>Kirkland</t>
  </si>
  <si>
    <t>South Bruce Peninsula2022 councillor99</t>
  </si>
  <si>
    <t>Durst</t>
  </si>
  <si>
    <t>Craigen</t>
  </si>
  <si>
    <t>Stauffer</t>
  </si>
  <si>
    <t>Klingenberg</t>
  </si>
  <si>
    <t>Mole</t>
  </si>
  <si>
    <t>Marler</t>
  </si>
  <si>
    <t>Gerrie</t>
  </si>
  <si>
    <t>Huenemoerder</t>
  </si>
  <si>
    <t>Ana</t>
  </si>
  <si>
    <t>Vukovic</t>
  </si>
  <si>
    <t>Bancroft2022 mayor99</t>
  </si>
  <si>
    <t>Bancroft</t>
  </si>
  <si>
    <t>Bancroft2022 councillorBancroft</t>
  </si>
  <si>
    <t>McGibbon</t>
  </si>
  <si>
    <t>Wiggins</t>
  </si>
  <si>
    <t>Kavanagh</t>
  </si>
  <si>
    <t>Sibley</t>
  </si>
  <si>
    <t>Armstrong-Ace</t>
  </si>
  <si>
    <t>Bancroft2022 councillorDungannon</t>
  </si>
  <si>
    <t>Dungannon</t>
  </si>
  <si>
    <t>Mullett</t>
  </si>
  <si>
    <t>Essex2022 mayor99</t>
  </si>
  <si>
    <t>Essex</t>
  </si>
  <si>
    <t>Essex2022 deputy mayor99</t>
  </si>
  <si>
    <t>Shepley</t>
  </si>
  <si>
    <t>Essex2022 councillor1</t>
  </si>
  <si>
    <t>Garon</t>
  </si>
  <si>
    <t>McGuire-Blais</t>
  </si>
  <si>
    <t>Essex2022 councillor2</t>
  </si>
  <si>
    <t>Verbeek</t>
  </si>
  <si>
    <t>Essex2022 councillor3</t>
  </si>
  <si>
    <t>Allard</t>
  </si>
  <si>
    <t>Matyi</t>
  </si>
  <si>
    <t>Chris Vander</t>
  </si>
  <si>
    <t>Doelen</t>
  </si>
  <si>
    <t>Essex2022 councillor4</t>
  </si>
  <si>
    <t>Mulder</t>
  </si>
  <si>
    <t>Kingsville2022 mayor99</t>
  </si>
  <si>
    <t>Kingsville</t>
  </si>
  <si>
    <t>Stomp</t>
  </si>
  <si>
    <t>Kingsville2022 deputy mayor99</t>
  </si>
  <si>
    <t>DeYong</t>
  </si>
  <si>
    <t>Queen</t>
  </si>
  <si>
    <t>Zad</t>
  </si>
  <si>
    <t>Kingsville2022 councillor99</t>
  </si>
  <si>
    <t>Michael Del</t>
  </si>
  <si>
    <t>Ciancio</t>
  </si>
  <si>
    <t>Fittlery</t>
  </si>
  <si>
    <t>Gaffan</t>
  </si>
  <si>
    <t>Glass</t>
  </si>
  <si>
    <t>Debby</t>
  </si>
  <si>
    <t>Jarvis-Chausse</t>
  </si>
  <si>
    <t>Lowrie</t>
  </si>
  <si>
    <t>Seech</t>
  </si>
  <si>
    <t>Spevak</t>
  </si>
  <si>
    <t>Lakeshore2022 mayor99</t>
  </si>
  <si>
    <t>Lakeshore</t>
  </si>
  <si>
    <t>Lakeshore2022 deputy mayor99</t>
  </si>
  <si>
    <t>Walstedt</t>
  </si>
  <si>
    <t>Monk</t>
  </si>
  <si>
    <t>Lakeshore2022 councillor1</t>
  </si>
  <si>
    <t>Panasiuk</t>
  </si>
  <si>
    <t>Lakeshore2022 councillor2</t>
  </si>
  <si>
    <t>Paddy</t>
  </si>
  <si>
    <t>Lakeshore2022 councillor3</t>
  </si>
  <si>
    <t>Butera</t>
  </si>
  <si>
    <t>Santarossa</t>
  </si>
  <si>
    <t>Seddik</t>
  </si>
  <si>
    <t>Lakeshore2022 councillor4</t>
  </si>
  <si>
    <t>Aubin</t>
  </si>
  <si>
    <t>Alderson</t>
  </si>
  <si>
    <t>Lakeshore2022 councillor5</t>
  </si>
  <si>
    <t>Ruston</t>
  </si>
  <si>
    <t>Anhorn</t>
  </si>
  <si>
    <t>Lakeshore2022 councillor6</t>
  </si>
  <si>
    <t>Larissa</t>
  </si>
  <si>
    <t>Vogler</t>
  </si>
  <si>
    <t>Cecile</t>
  </si>
  <si>
    <t>Larue</t>
  </si>
  <si>
    <t>Leamington2022 mayor99</t>
  </si>
  <si>
    <t>Leamington</t>
  </si>
  <si>
    <t>Biron</t>
  </si>
  <si>
    <t>Hilda</t>
  </si>
  <si>
    <t>Simoni</t>
  </si>
  <si>
    <t>Leamington2022 deputy mayor99</t>
  </si>
  <si>
    <t>Shelly J</t>
  </si>
  <si>
    <t>Quick</t>
  </si>
  <si>
    <t>Tofflemire</t>
  </si>
  <si>
    <t>Larry Joseph</t>
  </si>
  <si>
    <t>Verbeke</t>
  </si>
  <si>
    <t>Leamington2022 councillor99</t>
  </si>
  <si>
    <t>Barros</t>
  </si>
  <si>
    <t>Lehn</t>
  </si>
  <si>
    <t>Metcalfe</t>
  </si>
  <si>
    <t>Oscar</t>
  </si>
  <si>
    <t>Ramirez</t>
  </si>
  <si>
    <t>Schmitt</t>
  </si>
  <si>
    <t>Sousa</t>
  </si>
  <si>
    <t>Tiessen</t>
  </si>
  <si>
    <t>Minto2022 mayor99</t>
  </si>
  <si>
    <t>Minto</t>
  </si>
  <si>
    <t>Turton</t>
  </si>
  <si>
    <t>Minto2022 deputy mayor99</t>
  </si>
  <si>
    <t>Minto2022 councillor99</t>
  </si>
  <si>
    <t>Gunson</t>
  </si>
  <si>
    <t>Dirksen</t>
  </si>
  <si>
    <t>Podniewicz</t>
  </si>
  <si>
    <t>Saugeen Shores2022 mayor99</t>
  </si>
  <si>
    <t>Saugeen Shores</t>
  </si>
  <si>
    <t>Charbonneau</t>
  </si>
  <si>
    <t>Saugeen Shores2022 deputy mayor99</t>
  </si>
  <si>
    <t>Huber</t>
  </si>
  <si>
    <t>Donald Neil</t>
  </si>
  <si>
    <t>Saugeen Shores2022 vice deputy mayor99</t>
  </si>
  <si>
    <t>Myatt</t>
  </si>
  <si>
    <t>vice deputy mayor</t>
  </si>
  <si>
    <t>Saugeen Shores2022 councillorSaugeen</t>
  </si>
  <si>
    <t>Duhaime</t>
  </si>
  <si>
    <t>Saugeen</t>
  </si>
  <si>
    <t>Inniss-Petersen</t>
  </si>
  <si>
    <t>Myette</t>
  </si>
  <si>
    <t>Saugeen Shores2022 councillorPort Elgin</t>
  </si>
  <si>
    <t>T. C. Bud</t>
  </si>
  <si>
    <t>Port Elgin</t>
  </si>
  <si>
    <t>C. Dianne Mini</t>
  </si>
  <si>
    <t>Saugeen Shores2022 councillorSouthampton</t>
  </si>
  <si>
    <t>Divinski</t>
  </si>
  <si>
    <t>Southampton</t>
  </si>
  <si>
    <t>Tecumseh2022 mayor99</t>
  </si>
  <si>
    <t>Tecumseh</t>
  </si>
  <si>
    <t>Tecumseh2022 deputy mayor99</t>
  </si>
  <si>
    <t>Bachetti</t>
  </si>
  <si>
    <t>Tecumseh2022 councillor1</t>
  </si>
  <si>
    <t>Hofgartner</t>
  </si>
  <si>
    <t>Higgison</t>
  </si>
  <si>
    <t>Tecumseh2022 councillor2</t>
  </si>
  <si>
    <t>Tambunan</t>
  </si>
  <si>
    <t>Dorner</t>
  </si>
  <si>
    <t>Tecumseh2022 councillor3</t>
  </si>
  <si>
    <t>Rico Rick</t>
  </si>
  <si>
    <t>Tonial</t>
  </si>
  <si>
    <t>Aleksandar Alex</t>
  </si>
  <si>
    <t>Ilijoski</t>
  </si>
  <si>
    <t>Tecumseh2022 councillor4</t>
  </si>
  <si>
    <t>Tecumseh2022 councillor5</t>
  </si>
  <si>
    <t>Tania</t>
  </si>
  <si>
    <t>Jobin</t>
  </si>
  <si>
    <t>West Nipissing2022 mayor99</t>
  </si>
  <si>
    <t>West Nipissing</t>
  </si>
  <si>
    <t>Lewington</t>
  </si>
  <si>
    <t>Kathleen Thorne</t>
  </si>
  <si>
    <t>Roveda</t>
  </si>
  <si>
    <t>West Nipissing2022 councillor1</t>
  </si>
  <si>
    <t>Venne</t>
  </si>
  <si>
    <t>West Nipissing2022 councillor2</t>
  </si>
  <si>
    <t>Riberdy</t>
  </si>
  <si>
    <t>Roch St.</t>
  </si>
  <si>
    <t>West Nipissing2022 councillor3</t>
  </si>
  <si>
    <t>GagnÔøΩÔøΩ</t>
  </si>
  <si>
    <t>West Nipissing2022 councillor4</t>
  </si>
  <si>
    <t>Burey</t>
  </si>
  <si>
    <t>Restoule</t>
  </si>
  <si>
    <t>West Nipissing2022 councillor5</t>
  </si>
  <si>
    <t>Desgroseilliers</t>
  </si>
  <si>
    <t>Kaitlynn</t>
  </si>
  <si>
    <t>West Nipissing2022 councillor6</t>
  </si>
  <si>
    <t>Larabie</t>
  </si>
  <si>
    <t>Tessier</t>
  </si>
  <si>
    <t>West Nipissing2022 councillor7</t>
  </si>
  <si>
    <t>Fernand</t>
  </si>
  <si>
    <t>Pellerin</t>
  </si>
  <si>
    <t>West Nipissing2022 councillor8</t>
  </si>
  <si>
    <t>JÔøΩÔøΩrÔøΩÔøΩme</t>
  </si>
  <si>
    <t>Arran-Elderslie2022 mayor99</t>
  </si>
  <si>
    <t>Arran-Elderslie</t>
  </si>
  <si>
    <t>Hammell</t>
  </si>
  <si>
    <t>Arran-Elderslie2022 deputy mayor99</t>
  </si>
  <si>
    <t>Christie</t>
  </si>
  <si>
    <t>Arran-Elderslie2022 councillorArran</t>
  </si>
  <si>
    <t>Nickason</t>
  </si>
  <si>
    <t>Arran</t>
  </si>
  <si>
    <t>Alpaugh</t>
  </si>
  <si>
    <t>Arran-Elderslie2022 councillorChesley</t>
  </si>
  <si>
    <t>Chesley</t>
  </si>
  <si>
    <t>Arran-Elderslie2022 councillorElderslie</t>
  </si>
  <si>
    <t>Elderslie</t>
  </si>
  <si>
    <t>Dudgeon</t>
  </si>
  <si>
    <t>Arran-Elderslie2022 councillorPaisley</t>
  </si>
  <si>
    <t>Moiken</t>
  </si>
  <si>
    <t>Paisley</t>
  </si>
  <si>
    <t>Arran-Elderslie2022 councillorTara</t>
  </si>
  <si>
    <t>Steinacker</t>
  </si>
  <si>
    <t>Brockton2022 mayor99</t>
  </si>
  <si>
    <t>Brockton</t>
  </si>
  <si>
    <t>Brockton2022 deputy mayor99</t>
  </si>
  <si>
    <t>Brockton2022 councillor99</t>
  </si>
  <si>
    <t>Elphick</t>
  </si>
  <si>
    <t>Gregory J.</t>
  </si>
  <si>
    <t>Kym</t>
  </si>
  <si>
    <t>Hutcheon</t>
  </si>
  <si>
    <t>Englishman</t>
  </si>
  <si>
    <t>Kuhnke</t>
  </si>
  <si>
    <t>Brudenell Lyndoch and Raglan2022 mayor99</t>
  </si>
  <si>
    <t>Brudenell Lyndoch and Raglan</t>
  </si>
  <si>
    <t>Jahn</t>
  </si>
  <si>
    <t>Brudenell Lyndoch and Raglan2022 councillor1</t>
  </si>
  <si>
    <t>Iris</t>
  </si>
  <si>
    <t>Kauffeldt</t>
  </si>
  <si>
    <t>Quade</t>
  </si>
  <si>
    <t>Gerald Resmer</t>
  </si>
  <si>
    <t>Brudenell Lyndoch and Raglan2022 councillor2</t>
  </si>
  <si>
    <t>Wayne Robert</t>
  </si>
  <si>
    <t>Behnke</t>
  </si>
  <si>
    <t>Melody-Ann</t>
  </si>
  <si>
    <t>Woyslaw</t>
  </si>
  <si>
    <t>Centre Wellington2022 mayor99</t>
  </si>
  <si>
    <t>Centre Wellington</t>
  </si>
  <si>
    <t>Dunsmore</t>
  </si>
  <si>
    <t>Centre Wellington2022 councillor1</t>
  </si>
  <si>
    <t>Centre Wellington2022 councillor2</t>
  </si>
  <si>
    <t>Jefferson</t>
  </si>
  <si>
    <t>McElwain</t>
  </si>
  <si>
    <t>Nealson</t>
  </si>
  <si>
    <t>Centre Wellington2022 councillor3</t>
  </si>
  <si>
    <t>Lustgarten-Evoy</t>
  </si>
  <si>
    <t>Mantelos</t>
  </si>
  <si>
    <t>Trafford</t>
  </si>
  <si>
    <t>Centre Wellington2022 councillor4</t>
  </si>
  <si>
    <t>Aldersley</t>
  </si>
  <si>
    <t>Centre Wellington2022 councillor5</t>
  </si>
  <si>
    <t>Bronwynne</t>
  </si>
  <si>
    <t>Viol</t>
  </si>
  <si>
    <t>Centre Wellington2022 councillor6</t>
  </si>
  <si>
    <t>Schroeder</t>
  </si>
  <si>
    <t>Huron-Kinloss2022 mayor99</t>
  </si>
  <si>
    <t>Huron-Kinloss</t>
  </si>
  <si>
    <t>Roxy</t>
  </si>
  <si>
    <t>Thompkins</t>
  </si>
  <si>
    <t>Huron-Kinloss2022 deputy mayor99</t>
  </si>
  <si>
    <t>Huron-Kinloss2022 councillor99</t>
  </si>
  <si>
    <t>Alan Stanley</t>
  </si>
  <si>
    <t>Flett</t>
  </si>
  <si>
    <t>MaCeachern</t>
  </si>
  <si>
    <t>McGugan</t>
  </si>
  <si>
    <t>Sloetjes</t>
  </si>
  <si>
    <t>Kincardine2022 councillor1</t>
  </si>
  <si>
    <t>Kincardine</t>
  </si>
  <si>
    <t>Kincardine2022 mayor99</t>
  </si>
  <si>
    <t>Kincardine2022 deputy mayor99</t>
  </si>
  <si>
    <t>Uli</t>
  </si>
  <si>
    <t>Hack</t>
  </si>
  <si>
    <t>Kincardine2022 councillor2</t>
  </si>
  <si>
    <t>McKee</t>
  </si>
  <si>
    <t>Kincardine2022 councillor3</t>
  </si>
  <si>
    <t>Steinhoff-Gray</t>
  </si>
  <si>
    <t>Mckeeman</t>
  </si>
  <si>
    <t>Kincardine2022 councillor at large99</t>
  </si>
  <si>
    <t>Hegmans</t>
  </si>
  <si>
    <t>Hinchberger</t>
  </si>
  <si>
    <t>Prenger</t>
  </si>
  <si>
    <t>Lucan Biddulph2022 mayor99</t>
  </si>
  <si>
    <t>Lucan Biddulph</t>
  </si>
  <si>
    <t>Burghardt-Jesson</t>
  </si>
  <si>
    <t>Lucan Biddulph2022 deputy mayor99</t>
  </si>
  <si>
    <t>Manders</t>
  </si>
  <si>
    <t>Lucan Biddulph2022 councillorOne</t>
  </si>
  <si>
    <t>Regan</t>
  </si>
  <si>
    <t>James Douglas</t>
  </si>
  <si>
    <t>Lucan Biddulph2022 councillorTwo</t>
  </si>
  <si>
    <t>Hodgins</t>
  </si>
  <si>
    <t>Lucan Biddulph2022 councillorThree</t>
  </si>
  <si>
    <t>Westman</t>
  </si>
  <si>
    <t>Bowa</t>
  </si>
  <si>
    <t>Mapleton2022 mayor99</t>
  </si>
  <si>
    <t>Mapleton</t>
  </si>
  <si>
    <t>Mapleton2022 councillor99</t>
  </si>
  <si>
    <t>Sipes</t>
  </si>
  <si>
    <t>Erik Jansen</t>
  </si>
  <si>
    <t>Begg</t>
  </si>
  <si>
    <t>Ottens</t>
  </si>
  <si>
    <t>Tamlyn</t>
  </si>
  <si>
    <t>South Bruce2022 mayor99</t>
  </si>
  <si>
    <t>South Bruce</t>
  </si>
  <si>
    <t>Buckle</t>
  </si>
  <si>
    <t>Groen</t>
  </si>
  <si>
    <t>South Bruce2022 councillor at large99</t>
  </si>
  <si>
    <t>Bunker</t>
  </si>
  <si>
    <t>Kreller</t>
  </si>
  <si>
    <t>Niesen</t>
  </si>
  <si>
    <t>Nigel</t>
  </si>
  <si>
    <t>Vandyk</t>
  </si>
  <si>
    <t>South Bruce2022 councillorTeeswater Culross Ward</t>
  </si>
  <si>
    <t>Teeswater Culross Ward</t>
  </si>
  <si>
    <t>McDonagh</t>
  </si>
  <si>
    <t>Ripley</t>
  </si>
  <si>
    <t>South Bruce2022 councillorMildmay Carrick</t>
  </si>
  <si>
    <t>Audrey</t>
  </si>
  <si>
    <t>Bross</t>
  </si>
  <si>
    <t>Mildmay Carrick</t>
  </si>
  <si>
    <t>Wellington North2022 mayor99</t>
  </si>
  <si>
    <t>Wellington North</t>
  </si>
  <si>
    <t>Yake</t>
  </si>
  <si>
    <t>Wellington North2022 councillor1</t>
  </si>
  <si>
    <t>Jeanean</t>
  </si>
  <si>
    <t>Mousseau</t>
  </si>
  <si>
    <t>Renken</t>
  </si>
  <si>
    <t>Wellington North2022 councillor2</t>
  </si>
  <si>
    <t>Menno</t>
  </si>
  <si>
    <t>Klunder</t>
  </si>
  <si>
    <t>Wellington North2022 councillor3</t>
  </si>
  <si>
    <t>Hern</t>
  </si>
  <si>
    <t>Wellington North2022 councillor4</t>
  </si>
  <si>
    <t>Red Lake2022 mayor99</t>
  </si>
  <si>
    <t>Red Lake</t>
  </si>
  <si>
    <t>Mota</t>
  </si>
  <si>
    <t>Red Lake2022 councillor99</t>
  </si>
  <si>
    <t>Butterfield</t>
  </si>
  <si>
    <t>Kristoff</t>
  </si>
  <si>
    <t>Hager</t>
  </si>
  <si>
    <t>Imrie</t>
  </si>
  <si>
    <t>Geary</t>
  </si>
  <si>
    <t>Janisio</t>
  </si>
  <si>
    <t>Mamur</t>
  </si>
  <si>
    <t>Northern Bruce Peninsula2022 mayor99</t>
  </si>
  <si>
    <t>Northern Bruce Peninsula</t>
  </si>
  <si>
    <t>McIver</t>
  </si>
  <si>
    <t>Northern Bruce Peninsula2022 deputy mayor99</t>
  </si>
  <si>
    <t>Northern Bruce Peninsula2022 councillor99</t>
  </si>
  <si>
    <t>Mielhausen</t>
  </si>
  <si>
    <t>Dowd</t>
  </si>
  <si>
    <t>Yvette</t>
  </si>
  <si>
    <t>Aman</t>
  </si>
  <si>
    <t>Sohrab</t>
  </si>
  <si>
    <t>North Algona Wilberforce2022 mayor99</t>
  </si>
  <si>
    <t>North Algona Wilberforce</t>
  </si>
  <si>
    <t>James Andrew</t>
  </si>
  <si>
    <t>Brose</t>
  </si>
  <si>
    <t>Farr</t>
  </si>
  <si>
    <t>North Algona Wilberforce2022 councillor99</t>
  </si>
  <si>
    <t>Melvin</t>
  </si>
  <si>
    <t>Berndt</t>
  </si>
  <si>
    <t>Buckwald</t>
  </si>
  <si>
    <t>Reiche-Schoenfeldt</t>
  </si>
  <si>
    <t>Guelph/Eramosa2022 mayor99</t>
  </si>
  <si>
    <t>Guelph/Eramosa</t>
  </si>
  <si>
    <t>Guelph/Eramosa2022 councillor1</t>
  </si>
  <si>
    <t>Mullis</t>
  </si>
  <si>
    <t>Guelph/Eramosa2022 councillor2</t>
  </si>
  <si>
    <t>Mallard</t>
  </si>
  <si>
    <t>Guelph/Eramosa2022 councillor3</t>
  </si>
  <si>
    <t>Liebig</t>
  </si>
  <si>
    <t>Logan-Dayman</t>
  </si>
  <si>
    <t>Guelph/Eramosa2022 councillor4</t>
  </si>
  <si>
    <t>Bouwmeester</t>
  </si>
  <si>
    <t>Chatsworth2022 mayor99</t>
  </si>
  <si>
    <t>Chatsworth</t>
  </si>
  <si>
    <t>Mackey</t>
  </si>
  <si>
    <t>Nuhn</t>
  </si>
  <si>
    <t>Chatsworth2022 deputy mayor99</t>
  </si>
  <si>
    <t>McKay</t>
  </si>
  <si>
    <t>Rae</t>
  </si>
  <si>
    <t>Chatsworth2022 councillor99</t>
  </si>
  <si>
    <t>Peter James</t>
  </si>
  <si>
    <t>Whitten</t>
  </si>
  <si>
    <t>Southgate2022 mayor99</t>
  </si>
  <si>
    <t>Southgate</t>
  </si>
  <si>
    <t>Sherson</t>
  </si>
  <si>
    <t>Southgate2022 deputy mayor99</t>
  </si>
  <si>
    <t>Dobreen</t>
  </si>
  <si>
    <t>Southgate2022 councillor99</t>
  </si>
  <si>
    <t>Lieknins-Rittwage</t>
  </si>
  <si>
    <t>Pallister</t>
  </si>
  <si>
    <t>Shipston</t>
  </si>
  <si>
    <t>Monica Singh</t>
  </si>
  <si>
    <t>Soares</t>
  </si>
  <si>
    <t>Admaston/Bromley2022 mayor99</t>
  </si>
  <si>
    <t>Admaston/Bromley</t>
  </si>
  <si>
    <t>Donohue</t>
  </si>
  <si>
    <t>Admaston/Bromley2022 councillor99</t>
  </si>
  <si>
    <t>Crogie</t>
  </si>
  <si>
    <t>Gourley</t>
  </si>
  <si>
    <t>Keill</t>
  </si>
  <si>
    <t>LeGris</t>
  </si>
  <si>
    <t>Laurentian Hills2022 mayor99</t>
  </si>
  <si>
    <t>Laurentian Hills</t>
  </si>
  <si>
    <t>Laurentian Hills2022 councillor99</t>
  </si>
  <si>
    <t>McAnulty</t>
  </si>
  <si>
    <t>Blimkie</t>
  </si>
  <si>
    <t>Laurentian Valley2022 reeve99</t>
  </si>
  <si>
    <t>Laurentian Valley</t>
  </si>
  <si>
    <t>Pleau</t>
  </si>
  <si>
    <t>Laurentian Valley2022 councillor99</t>
  </si>
  <si>
    <t>Jennifer (Jen)</t>
  </si>
  <si>
    <t>Hewitt</t>
  </si>
  <si>
    <t>Hugli</t>
  </si>
  <si>
    <t>Janke</t>
  </si>
  <si>
    <t>Schulz</t>
  </si>
  <si>
    <t>Laurentian Valley2022 mayor99</t>
  </si>
  <si>
    <t>Killaloe Hagarty &amp; Richards2022 mayor99</t>
  </si>
  <si>
    <t>Killaloe Hagarty &amp; Richards</t>
  </si>
  <si>
    <t>Tiedje</t>
  </si>
  <si>
    <t>Mayville</t>
  </si>
  <si>
    <t>Killaloe Hagarty &amp; Richards2022 councillor1</t>
  </si>
  <si>
    <t>Ted Edward</t>
  </si>
  <si>
    <t>Killaloe Hagarty &amp; Richards2022 councillor2</t>
  </si>
  <si>
    <t>MacMillan</t>
  </si>
  <si>
    <t>Killaloe Hagarty &amp; Richards2022 councillor3</t>
  </si>
  <si>
    <t>Pecoskie</t>
  </si>
  <si>
    <t>Lavigne</t>
  </si>
  <si>
    <t>Magnetawan2022 mayor99</t>
  </si>
  <si>
    <t>Magnetawan</t>
  </si>
  <si>
    <t>Gebhardt</t>
  </si>
  <si>
    <t>Dunnett</t>
  </si>
  <si>
    <t>Magnetawan2022 councillor99</t>
  </si>
  <si>
    <t>Watkins</t>
  </si>
  <si>
    <t>Gos</t>
  </si>
  <si>
    <t>Kneller</t>
  </si>
  <si>
    <t>Ferris-Lidstone</t>
  </si>
  <si>
    <t>P. Dean</t>
  </si>
  <si>
    <t>Butticci</t>
  </si>
  <si>
    <t>Hind</t>
  </si>
  <si>
    <t>Whitestone2022 councillor99</t>
  </si>
  <si>
    <t>Whitestone</t>
  </si>
  <si>
    <t>Jade</t>
  </si>
  <si>
    <t>Krusell</t>
  </si>
  <si>
    <t>Nash</t>
  </si>
  <si>
    <t>Small</t>
  </si>
  <si>
    <t>Whitestone2022 mayor99</t>
  </si>
  <si>
    <t>Comrie</t>
  </si>
  <si>
    <t>Kenora2022 mayor99</t>
  </si>
  <si>
    <t>Kenora</t>
  </si>
  <si>
    <t>David Byers</t>
  </si>
  <si>
    <t>Scribilo</t>
  </si>
  <si>
    <t>Kenora2022 councillor99</t>
  </si>
  <si>
    <t>Chaze</t>
  </si>
  <si>
    <t>Morton Mort</t>
  </si>
  <si>
    <t>Strecker-Haney</t>
  </si>
  <si>
    <t>LaBelle</t>
  </si>
  <si>
    <t>Barbara Barb</t>
  </si>
  <si>
    <t>Manson</t>
  </si>
  <si>
    <t>Marcino</t>
  </si>
  <si>
    <t>Moncrief</t>
  </si>
  <si>
    <t>Perrault</t>
  </si>
  <si>
    <t>Richard Chris</t>
  </si>
  <si>
    <t>Poate</t>
  </si>
  <si>
    <t>Roussin</t>
  </si>
  <si>
    <t>Kelsie Van</t>
  </si>
  <si>
    <t>Belleghem</t>
  </si>
  <si>
    <t>Cochrane2022 mayor99</t>
  </si>
  <si>
    <t>Politis</t>
  </si>
  <si>
    <t>Cochrane2022 councillor99</t>
  </si>
  <si>
    <t>Hutchinson</t>
  </si>
  <si>
    <t>Hoogenhoud</t>
  </si>
  <si>
    <t>Marck</t>
  </si>
  <si>
    <t>Recoskie</t>
  </si>
  <si>
    <t>Susan Daisy</t>
  </si>
  <si>
    <t>Charron-Lemieux</t>
  </si>
  <si>
    <t>Bouvier</t>
  </si>
  <si>
    <t>North Kawartha2022 mayor99</t>
  </si>
  <si>
    <t>North Kawartha</t>
  </si>
  <si>
    <t>Amyotte</t>
  </si>
  <si>
    <t>North Kawartha2022 deputy mayor99</t>
  </si>
  <si>
    <t>Whelan</t>
  </si>
  <si>
    <t>North Kawartha2022 councillor1</t>
  </si>
  <si>
    <t>Lovatsis</t>
  </si>
  <si>
    <t>O'Shea</t>
  </si>
  <si>
    <t>North Kawartha2022 councillor2</t>
  </si>
  <si>
    <t>Mike Del</t>
  </si>
  <si>
    <t>McCauley</t>
  </si>
  <si>
    <t>McLellan</t>
  </si>
  <si>
    <t>North Kawartha2022 councillor at large99</t>
  </si>
  <si>
    <t>RuthAnne</t>
  </si>
  <si>
    <t>McIlmoyl</t>
  </si>
  <si>
    <t>Roman</t>
  </si>
  <si>
    <t>Miszuk</t>
  </si>
  <si>
    <t>Georgian Bluffs2022 mayor99</t>
  </si>
  <si>
    <t>Georgian Bluffs</t>
  </si>
  <si>
    <t>Dwight</t>
  </si>
  <si>
    <t>Burley</t>
  </si>
  <si>
    <t>Catto</t>
  </si>
  <si>
    <t>Georgian Bluffs2022 deputy mayor99</t>
  </si>
  <si>
    <t>Georgian Bluffs2022 councillor99</t>
  </si>
  <si>
    <t>Azavedo</t>
  </si>
  <si>
    <t>Colin Louis</t>
  </si>
  <si>
    <t>Correia</t>
  </si>
  <si>
    <t>Cathy Moore</t>
  </si>
  <si>
    <t>Shouldice</t>
  </si>
  <si>
    <t>Winters</t>
  </si>
  <si>
    <t>Meaford2022 councillor99</t>
  </si>
  <si>
    <t>Meaford</t>
  </si>
  <si>
    <t>Birch</t>
  </si>
  <si>
    <t>Forder</t>
  </si>
  <si>
    <t>Grafton</t>
  </si>
  <si>
    <t>Greenfield</t>
  </si>
  <si>
    <t>Meaford2022 deputy mayor99</t>
  </si>
  <si>
    <t>Keaveney</t>
  </si>
  <si>
    <t>Meaford2022 mayor99</t>
  </si>
  <si>
    <t>Kentner</t>
  </si>
  <si>
    <t>Pietrowski</t>
  </si>
  <si>
    <t>Playter</t>
  </si>
  <si>
    <t>Vickers</t>
  </si>
  <si>
    <t>Plympton-Wyoming2022 mayor99</t>
  </si>
  <si>
    <t>Plympton-Wyoming</t>
  </si>
  <si>
    <t>Plympton-Wyoming2022 deputy mayor99</t>
  </si>
  <si>
    <t>Netty</t>
  </si>
  <si>
    <t>McEwen</t>
  </si>
  <si>
    <t>Wilkins</t>
  </si>
  <si>
    <t>Muriel</t>
  </si>
  <si>
    <t>Plympton-Wyoming2022 councillor99</t>
  </si>
  <si>
    <t>Boughen</t>
  </si>
  <si>
    <t>Dayman</t>
  </si>
  <si>
    <t>Klaveren</t>
  </si>
  <si>
    <t>Vasey</t>
  </si>
  <si>
    <t>Conner</t>
  </si>
  <si>
    <t>Weed</t>
  </si>
  <si>
    <t>Woolvett</t>
  </si>
  <si>
    <t>Port Hope2022 mayor99</t>
  </si>
  <si>
    <t>Port Hope</t>
  </si>
  <si>
    <t>Olena</t>
  </si>
  <si>
    <t>Hankivsky</t>
  </si>
  <si>
    <t>Lees</t>
  </si>
  <si>
    <t>Port Hope2022 councillor1 Urban</t>
  </si>
  <si>
    <t>1 Urban</t>
  </si>
  <si>
    <t>Appleman</t>
  </si>
  <si>
    <t>Attridge</t>
  </si>
  <si>
    <t>Hickey</t>
  </si>
  <si>
    <t>Claire Holloway</t>
  </si>
  <si>
    <t>Wadhwani</t>
  </si>
  <si>
    <t>William Andrew</t>
  </si>
  <si>
    <t>Miranda</t>
  </si>
  <si>
    <t>Lukaniuk</t>
  </si>
  <si>
    <t>Orviss</t>
  </si>
  <si>
    <t>Adam James</t>
  </si>
  <si>
    <t>Port Hope2022 councillor2 Rural</t>
  </si>
  <si>
    <t>2 Rural</t>
  </si>
  <si>
    <t>Bickle</t>
  </si>
  <si>
    <t>Chris J.</t>
  </si>
  <si>
    <t>Mink</t>
  </si>
  <si>
    <t>Betsey</t>
  </si>
  <si>
    <t>Toms</t>
  </si>
  <si>
    <t>Norfolk County2022 mayor99</t>
  </si>
  <si>
    <t>Rabbitts</t>
  </si>
  <si>
    <t>Bate</t>
  </si>
  <si>
    <t>Kristal</t>
  </si>
  <si>
    <t>Chopp</t>
  </si>
  <si>
    <t>Norfolk County2022 councillor1</t>
  </si>
  <si>
    <t>Masschaele</t>
  </si>
  <si>
    <t>Mawhiney</t>
  </si>
  <si>
    <t>Norfolk County2022 councillor2</t>
  </si>
  <si>
    <t>Vandendriessche</t>
  </si>
  <si>
    <t>Tulpin</t>
  </si>
  <si>
    <t>Norfolk County2022 councillor3</t>
  </si>
  <si>
    <t>Columbus</t>
  </si>
  <si>
    <t>Gomori-Cole</t>
  </si>
  <si>
    <t>Norfolk County2022 councillor4</t>
  </si>
  <si>
    <t>Chris Van</t>
  </si>
  <si>
    <t>Paassen</t>
  </si>
  <si>
    <t>Lasanowski</t>
  </si>
  <si>
    <t>Smrcka</t>
  </si>
  <si>
    <t>Norfolk County2022 councillor5</t>
  </si>
  <si>
    <t>Duthie</t>
  </si>
  <si>
    <t>Brunton</t>
  </si>
  <si>
    <t>Ryan J.</t>
  </si>
  <si>
    <t>Norfolk County2022 councillor6</t>
  </si>
  <si>
    <t>Veri</t>
  </si>
  <si>
    <t>Holly Ann</t>
  </si>
  <si>
    <t>Norfolk County2022 councillor7</t>
  </si>
  <si>
    <t>Skarratt</t>
  </si>
  <si>
    <t>Huffman</t>
  </si>
  <si>
    <t>Plank</t>
  </si>
  <si>
    <t>North Huron2022 reeve99</t>
  </si>
  <si>
    <t>North Huron</t>
  </si>
  <si>
    <t>Heffer</t>
  </si>
  <si>
    <t>Ranko</t>
  </si>
  <si>
    <t>Markeljevic</t>
  </si>
  <si>
    <t>Seip</t>
  </si>
  <si>
    <t>North Huron2022 councillorBlyth</t>
  </si>
  <si>
    <t>Falconer</t>
  </si>
  <si>
    <t>Blyth</t>
  </si>
  <si>
    <t>Ric</t>
  </si>
  <si>
    <t>McBurney</t>
  </si>
  <si>
    <t>North Huron2022 councillorEast Wawanosh</t>
  </si>
  <si>
    <t>East Wawanosh</t>
  </si>
  <si>
    <t>Tiffin</t>
  </si>
  <si>
    <t>Anita Van</t>
  </si>
  <si>
    <t>Hittersum</t>
  </si>
  <si>
    <t>North Huron2022 councillorWingham</t>
  </si>
  <si>
    <t>Wingham</t>
  </si>
  <si>
    <t>Schiestel</t>
  </si>
  <si>
    <t>Lonnie</t>
  </si>
  <si>
    <t>Whitfield</t>
  </si>
  <si>
    <t>Tanya Jane</t>
  </si>
  <si>
    <t>Powassan2022 mayor99</t>
  </si>
  <si>
    <t>Powassan</t>
  </si>
  <si>
    <t>Brushey</t>
  </si>
  <si>
    <t>Powassan2022 councillor99</t>
  </si>
  <si>
    <t>Folliot</t>
  </si>
  <si>
    <t>Glabb</t>
  </si>
  <si>
    <t>Patey</t>
  </si>
  <si>
    <t>Markus</t>
  </si>
  <si>
    <t>Wand</t>
  </si>
  <si>
    <t>Algonquin Highlands2022 mayor99</t>
  </si>
  <si>
    <t>Algonquin Highlands</t>
  </si>
  <si>
    <t>Danielsen</t>
  </si>
  <si>
    <t>Algonquin Highlands2022 councillor1</t>
  </si>
  <si>
    <t>Algonquin Highlands2022 councillor2</t>
  </si>
  <si>
    <t>Meirik</t>
  </si>
  <si>
    <t>Napier</t>
  </si>
  <si>
    <t>Algonquin Highlands2022 councillor3</t>
  </si>
  <si>
    <t>Dailloux</t>
  </si>
  <si>
    <t>Selwyn2022 mayor99</t>
  </si>
  <si>
    <t>Senis</t>
  </si>
  <si>
    <t>Selwyn2022 deputy mayor99</t>
  </si>
  <si>
    <t>Selwyn2022 councillor10 Ennismore</t>
  </si>
  <si>
    <t>10 Ennismore</t>
  </si>
  <si>
    <t>Moorhouse</t>
  </si>
  <si>
    <t>Selwyn2022 councillor20 Smith</t>
  </si>
  <si>
    <t>20 Smith</t>
  </si>
  <si>
    <t>Selwyn2022 councillor30 Lakefield</t>
  </si>
  <si>
    <t>30 Lakefield</t>
  </si>
  <si>
    <t>Moosonee2022 mayor99</t>
  </si>
  <si>
    <t>Moosonee</t>
  </si>
  <si>
    <t>Taipale</t>
  </si>
  <si>
    <t>Cota</t>
  </si>
  <si>
    <t>Tozer</t>
  </si>
  <si>
    <t>Moosonee2022 councillor99</t>
  </si>
  <si>
    <t>Carman</t>
  </si>
  <si>
    <t>John O.</t>
  </si>
  <si>
    <t>Birnie</t>
  </si>
  <si>
    <t>Regular</t>
  </si>
  <si>
    <t>Ryder</t>
  </si>
  <si>
    <t>Koostachin</t>
  </si>
  <si>
    <t>Grom</t>
  </si>
  <si>
    <t>Morris-Turnberry2022 mayor99</t>
  </si>
  <si>
    <t>Morris-Turnberry</t>
  </si>
  <si>
    <t>Morris-Turnberry2022 councillor99</t>
  </si>
  <si>
    <t>Freiburger</t>
  </si>
  <si>
    <t>Sharen Eillen</t>
  </si>
  <si>
    <t>Zinn</t>
  </si>
  <si>
    <t>Christopher R.</t>
  </si>
  <si>
    <t>South Huron2022 mayor99</t>
  </si>
  <si>
    <t>South Huron</t>
  </si>
  <si>
    <t>South Huron2022 deputy mayor99</t>
  </si>
  <si>
    <t>Dietrich</t>
  </si>
  <si>
    <t>South Huron2022 councillor1</t>
  </si>
  <si>
    <t>(Norris) Wayne</t>
  </si>
  <si>
    <t>Desjardine</t>
  </si>
  <si>
    <t>Milt</t>
  </si>
  <si>
    <t>Faubert</t>
  </si>
  <si>
    <t>McLeod-Haggitt</t>
  </si>
  <si>
    <t>Preszcator</t>
  </si>
  <si>
    <t>Philip Van</t>
  </si>
  <si>
    <t>Raay</t>
  </si>
  <si>
    <t>Marissa</t>
  </si>
  <si>
    <t>South Huron2022 councillor2</t>
  </si>
  <si>
    <t>Marc Thomas</t>
  </si>
  <si>
    <t>Denomme</t>
  </si>
  <si>
    <t>Neeb</t>
  </si>
  <si>
    <t>Willard</t>
  </si>
  <si>
    <t>South Huron2022 councillor3</t>
  </si>
  <si>
    <t>Oke</t>
  </si>
  <si>
    <t>Southwest Middlesex2022 mayor99</t>
  </si>
  <si>
    <t>Southwest Middlesex</t>
  </si>
  <si>
    <t>Mayhew</t>
  </si>
  <si>
    <t>Marigay</t>
  </si>
  <si>
    <t>Southwest Middlesex2022 deputy mayor99</t>
  </si>
  <si>
    <t>Cowell</t>
  </si>
  <si>
    <t>Sholdice</t>
  </si>
  <si>
    <t>Southwest Middlesex2022 councillor1</t>
  </si>
  <si>
    <t>Southwest Middlesex2022 councillor2</t>
  </si>
  <si>
    <t>Haggith</t>
  </si>
  <si>
    <t>Southwest Middlesex2022 councillor3</t>
  </si>
  <si>
    <t>Choi</t>
  </si>
  <si>
    <t>St. Clair2022 mayor99</t>
  </si>
  <si>
    <t>St. Clair</t>
  </si>
  <si>
    <t>Agar</t>
  </si>
  <si>
    <t>Shymko</t>
  </si>
  <si>
    <t>St. Clair2022 deputy mayor99</t>
  </si>
  <si>
    <t>St. Clair2022 councillor1</t>
  </si>
  <si>
    <t>Langis</t>
  </si>
  <si>
    <t>Moran</t>
  </si>
  <si>
    <t>Mortley-Wood</t>
  </si>
  <si>
    <t>St. Clair2022 councillor2</t>
  </si>
  <si>
    <t>Bezaire</t>
  </si>
  <si>
    <t>Langstaff</t>
  </si>
  <si>
    <t>Strathroy-Caradoc2022 mayor99</t>
  </si>
  <si>
    <t>Strathroy-Caradoc</t>
  </si>
  <si>
    <t>Berdan</t>
  </si>
  <si>
    <t>Bock</t>
  </si>
  <si>
    <t>Grantham</t>
  </si>
  <si>
    <t>Vanderheyden</t>
  </si>
  <si>
    <t>Strathroy-Caradoc2022 deputy mayor99</t>
  </si>
  <si>
    <t>Strathroy-Caradoc2022 councillor1</t>
  </si>
  <si>
    <t>Kennes</t>
  </si>
  <si>
    <t>Pammer</t>
  </si>
  <si>
    <t>Pelkman</t>
  </si>
  <si>
    <t>Strathroy-Caradoc2022 councillor2</t>
  </si>
  <si>
    <t>Tena</t>
  </si>
  <si>
    <t>Faccenda</t>
  </si>
  <si>
    <t>Hipple</t>
  </si>
  <si>
    <t>Viaene</t>
  </si>
  <si>
    <t>Willsie</t>
  </si>
  <si>
    <t>Thames Centre2022 mayor99</t>
  </si>
  <si>
    <t>Thames Centre</t>
  </si>
  <si>
    <t>Sharron</t>
  </si>
  <si>
    <t>Nichol</t>
  </si>
  <si>
    <t>Thames Centre2022 deputy mayor99</t>
  </si>
  <si>
    <t>Smibert</t>
  </si>
  <si>
    <t>Thames Centre2022 councillor1</t>
  </si>
  <si>
    <t>Heeman</t>
  </si>
  <si>
    <t>Tayler</t>
  </si>
  <si>
    <t>Reiners</t>
  </si>
  <si>
    <t>Thames Centre2022 councillor2</t>
  </si>
  <si>
    <t>Chanyi</t>
  </si>
  <si>
    <t>Deveau-Lockie</t>
  </si>
  <si>
    <t>Thames Centre2022 councillor3</t>
  </si>
  <si>
    <t>Chantel</t>
  </si>
  <si>
    <t>Crockett</t>
  </si>
  <si>
    <t>West Grey2022 mayor99</t>
  </si>
  <si>
    <t>West Grey</t>
  </si>
  <si>
    <t>Eccles</t>
  </si>
  <si>
    <t>West Grey2022 deputy mayor99</t>
  </si>
  <si>
    <t>Butch</t>
  </si>
  <si>
    <t>Attersoll</t>
  </si>
  <si>
    <t>West Grey2022 councillor99</t>
  </si>
  <si>
    <t>Foerster</t>
  </si>
  <si>
    <t>Deidter</t>
  </si>
  <si>
    <t>Stadnyk</t>
  </si>
  <si>
    <t>T C Paige</t>
  </si>
  <si>
    <t>Crewson</t>
  </si>
  <si>
    <t>Bouius</t>
  </si>
  <si>
    <t>Filomena</t>
  </si>
  <si>
    <t>Hergert</t>
  </si>
  <si>
    <t>Whitewater Region2022 mayor99</t>
  </si>
  <si>
    <t>Whitewater Region</t>
  </si>
  <si>
    <t>Whitewater Region2022 deputy mayor99</t>
  </si>
  <si>
    <t>Regier</t>
  </si>
  <si>
    <t>Whitewater Region2022 councillor99</t>
  </si>
  <si>
    <t>Kowalski</t>
  </si>
  <si>
    <t>Tabbert</t>
  </si>
  <si>
    <t>Trimm</t>
  </si>
  <si>
    <t>Adelaide Metcalfe2022 mayor99</t>
  </si>
  <si>
    <t>Adelaide Metcalfe</t>
  </si>
  <si>
    <t>Adelaide Metcalfe2022 councillor99</t>
  </si>
  <si>
    <t>Denison</t>
  </si>
  <si>
    <t>Hendrikx</t>
  </si>
  <si>
    <t>Kingma</t>
  </si>
  <si>
    <t>Arend</t>
  </si>
  <si>
    <t>Noordhof</t>
  </si>
  <si>
    <t>Alnwick/Haldimand2022 mayor99</t>
  </si>
  <si>
    <t>Alnwick/Haldimand</t>
  </si>
  <si>
    <t>Gilchrist</t>
  </si>
  <si>
    <t>Gritt</t>
  </si>
  <si>
    <t>Koehl</t>
  </si>
  <si>
    <t>John A.</t>
  </si>
  <si>
    <t>Logel</t>
  </si>
  <si>
    <t>Alnwick/Haldimand2022 deputy mayor99</t>
  </si>
  <si>
    <t>Stover</t>
  </si>
  <si>
    <t>Alnwick/Haldimand2022 councillor99</t>
  </si>
  <si>
    <t>Blick</t>
  </si>
  <si>
    <t>Farrow</t>
  </si>
  <si>
    <t>Noronha</t>
  </si>
  <si>
    <t>Mary Catherine</t>
  </si>
  <si>
    <t>Cathie</t>
  </si>
  <si>
    <t>Ashfield-Colborne-Wawanosh2022 mayor99</t>
  </si>
  <si>
    <t>Ashfield-Colborne-Wawanosh</t>
  </si>
  <si>
    <t>McNeil</t>
  </si>
  <si>
    <t>Ashfield-Colborne-Wawanosh2022 councillor99</t>
  </si>
  <si>
    <t>Gloria</t>
  </si>
  <si>
    <t>Miltenburg</t>
  </si>
  <si>
    <t>Snobelen</t>
  </si>
  <si>
    <t>Ashfield-Colborne-Wawanosh2022 deputy mayor99</t>
  </si>
  <si>
    <t>Vanstone</t>
  </si>
  <si>
    <t>Athens2022 mayor99</t>
  </si>
  <si>
    <t>Athens</t>
  </si>
  <si>
    <t>Bouwers</t>
  </si>
  <si>
    <t>Athens2022 councillor99</t>
  </si>
  <si>
    <t>Darin</t>
  </si>
  <si>
    <t>Alguire</t>
  </si>
  <si>
    <t>Layng</t>
  </si>
  <si>
    <t>Bluewater2022 mayor99</t>
  </si>
  <si>
    <t>Bluewater</t>
  </si>
  <si>
    <t>Klopp</t>
  </si>
  <si>
    <t>Bluewater2022 councillorBayfield</t>
  </si>
  <si>
    <t>Whetstone</t>
  </si>
  <si>
    <t>Bayfield</t>
  </si>
  <si>
    <t>Bluewater2022 councillorHensall</t>
  </si>
  <si>
    <t>Hensall</t>
  </si>
  <si>
    <t>Bluewater2022 councillorHay East</t>
  </si>
  <si>
    <t>Joseph K.</t>
  </si>
  <si>
    <t>Groot</t>
  </si>
  <si>
    <t>Hay East</t>
  </si>
  <si>
    <t>Bluewater2022 councillorHay West</t>
  </si>
  <si>
    <t>Hessel</t>
  </si>
  <si>
    <t>Hay West</t>
  </si>
  <si>
    <t>Bluewater2022 councillorStanley East</t>
  </si>
  <si>
    <t>Peter Gordon</t>
  </si>
  <si>
    <t>Walden</t>
  </si>
  <si>
    <t>Stanley East</t>
  </si>
  <si>
    <t>Bluewater2022 deputy mayor99</t>
  </si>
  <si>
    <t>Alwyn Vanden</t>
  </si>
  <si>
    <t>Bluewater2022 councillorZurich</t>
  </si>
  <si>
    <t>Winona</t>
  </si>
  <si>
    <t>Zurich</t>
  </si>
  <si>
    <t>LaPorte</t>
  </si>
  <si>
    <t>Bluewater2022 councillorStanley West</t>
  </si>
  <si>
    <t>Irvin</t>
  </si>
  <si>
    <t>Stanley West</t>
  </si>
  <si>
    <t>Lamport</t>
  </si>
  <si>
    <t>Bonnechere Valley2022 mayor99</t>
  </si>
  <si>
    <t>Bonnechere Valley</t>
  </si>
  <si>
    <t>Panke</t>
  </si>
  <si>
    <t>Zig</t>
  </si>
  <si>
    <t>Mintha</t>
  </si>
  <si>
    <t>Agnew</t>
  </si>
  <si>
    <t>Bonnechere Valley2022 councillor99</t>
  </si>
  <si>
    <t>Mervin</t>
  </si>
  <si>
    <t>Kelly Reinert</t>
  </si>
  <si>
    <t>(Lavigne)</t>
  </si>
  <si>
    <t>Epps</t>
  </si>
  <si>
    <t>Schison</t>
  </si>
  <si>
    <t>Roesner</t>
  </si>
  <si>
    <t>Brighton2022 mayor99</t>
  </si>
  <si>
    <t>Brighton</t>
  </si>
  <si>
    <t>Ostrander</t>
  </si>
  <si>
    <t>LeBlanc</t>
  </si>
  <si>
    <t>Brighton2022 deputy mayor99</t>
  </si>
  <si>
    <t>Brighton2022 councillor99</t>
  </si>
  <si>
    <t>Keith \Tiny\""</t>
  </si>
  <si>
    <t>Wheeldon</t>
  </si>
  <si>
    <t>Faretis</t>
  </si>
  <si>
    <t>Butwell</t>
  </si>
  <si>
    <t>Rowley</t>
  </si>
  <si>
    <t>Brooke-Alvinston2022 mayor99</t>
  </si>
  <si>
    <t>Brooke-Alvinston</t>
  </si>
  <si>
    <t>Brooke-Alvinston2022 councillor99</t>
  </si>
  <si>
    <t>Deans</t>
  </si>
  <si>
    <t>Jeannette</t>
  </si>
  <si>
    <t>Nemcek</t>
  </si>
  <si>
    <t>Redick</t>
  </si>
  <si>
    <t>Trent Hills2022 mayor99</t>
  </si>
  <si>
    <t>Trent Hills</t>
  </si>
  <si>
    <t>Fedorka</t>
  </si>
  <si>
    <t>Trent Hills2022 deputy mayor99</t>
  </si>
  <si>
    <t>Trent Hills2022 councillor1</t>
  </si>
  <si>
    <t>Brahaney</t>
  </si>
  <si>
    <t>Trent Hills2022 councillor2</t>
  </si>
  <si>
    <t>Redden</t>
  </si>
  <si>
    <t>Trent Hills2022 councillor3</t>
  </si>
  <si>
    <t>Giddings</t>
  </si>
  <si>
    <t>Walls</t>
  </si>
  <si>
    <t>Trent Hills2022 councillor4</t>
  </si>
  <si>
    <t>English</t>
  </si>
  <si>
    <t>Ojeda</t>
  </si>
  <si>
    <t>Trent Hills2022 councillor5</t>
  </si>
  <si>
    <t>Chalhoub</t>
  </si>
  <si>
    <t>Joshua Felix</t>
  </si>
  <si>
    <t>Csenar</t>
  </si>
  <si>
    <t>Savery</t>
  </si>
  <si>
    <t>Crate</t>
  </si>
  <si>
    <t>Carlow/Mayo2022 mayor99</t>
  </si>
  <si>
    <t>Carlow/Mayo</t>
  </si>
  <si>
    <t>Carlow/Mayo2022 councillor1</t>
  </si>
  <si>
    <t>Bodnar</t>
  </si>
  <si>
    <t>Elson</t>
  </si>
  <si>
    <t>Ruddy</t>
  </si>
  <si>
    <t>Carlow/Mayo2022 councillor2</t>
  </si>
  <si>
    <t>Parkhurst</t>
  </si>
  <si>
    <t>Eldon</t>
  </si>
  <si>
    <t>Central Huron2022 mayor99</t>
  </si>
  <si>
    <t>Central Huron</t>
  </si>
  <si>
    <t>Ginn</t>
  </si>
  <si>
    <t>Jewitt</t>
  </si>
  <si>
    <t>Central Huron2022 deputy mayor99</t>
  </si>
  <si>
    <t>Petteplace</t>
  </si>
  <si>
    <t>Central Huron2022 councillorEast</t>
  </si>
  <si>
    <t>Peel</t>
  </si>
  <si>
    <t>Scholl</t>
  </si>
  <si>
    <t>Central Huron2022 councillorWest</t>
  </si>
  <si>
    <t>Lobb</t>
  </si>
  <si>
    <t>Cramahe2022 mayor99</t>
  </si>
  <si>
    <t>Cramahe</t>
  </si>
  <si>
    <t>Cramahe2022 deputy mayor99</t>
  </si>
  <si>
    <t>Cramahe2022 councillor99</t>
  </si>
  <si>
    <t>Baron-Joyner</t>
  </si>
  <si>
    <t>Gilligan</t>
  </si>
  <si>
    <t>Schriver</t>
  </si>
  <si>
    <t>Ed Van</t>
  </si>
  <si>
    <t>Egmond</t>
  </si>
  <si>
    <t>Voutier</t>
  </si>
  <si>
    <t>Edwardsburgh/Cardinal2022 mayor99</t>
  </si>
  <si>
    <t>Edwardsburgh/Cardinal</t>
  </si>
  <si>
    <t>Sayeau</t>
  </si>
  <si>
    <t>Deschamps</t>
  </si>
  <si>
    <t>Edwardsburgh/Cardinal2022 deputy mayor99</t>
  </si>
  <si>
    <t>Marcellus</t>
  </si>
  <si>
    <t>Edwardsburgh/Cardinal2022 councillor1</t>
  </si>
  <si>
    <t>Edwardsburgh/Cardinal2022 councillor2</t>
  </si>
  <si>
    <t>Waddy</t>
  </si>
  <si>
    <t>Smail</t>
  </si>
  <si>
    <t>Edwardsburgh/Cardinal2022 councillor3</t>
  </si>
  <si>
    <t>Elizabethtown-Kitley2022 mayor99</t>
  </si>
  <si>
    <t>Elizabethtown-Kitley</t>
  </si>
  <si>
    <t>Burrow</t>
  </si>
  <si>
    <t>Elizabethtown-Kitley2022 councillor99</t>
  </si>
  <si>
    <t>Brayton</t>
  </si>
  <si>
    <t>Eady</t>
  </si>
  <si>
    <t>Eleanor Leacock</t>
  </si>
  <si>
    <t>Greater Madawaska2022 mayor99</t>
  </si>
  <si>
    <t>Greater Madawaska</t>
  </si>
  <si>
    <t>Giffin</t>
  </si>
  <si>
    <t>Hemlin</t>
  </si>
  <si>
    <t>Perrier</t>
  </si>
  <si>
    <t>Greater Madawaska2022 councillor1</t>
  </si>
  <si>
    <t>Daley</t>
  </si>
  <si>
    <t>Dilks</t>
  </si>
  <si>
    <t>Tripp</t>
  </si>
  <si>
    <t>Kurt</t>
  </si>
  <si>
    <t>Viehbacher</t>
  </si>
  <si>
    <t>Greater Madawaska2022 councillor2</t>
  </si>
  <si>
    <t>Popkie</t>
  </si>
  <si>
    <t>Greater Madawaska2022 councillor3</t>
  </si>
  <si>
    <t>Tomlin</t>
  </si>
  <si>
    <t>Greater Sudbury2022 mayor99</t>
  </si>
  <si>
    <t>Greater Sudbury</t>
  </si>
  <si>
    <t>Bigger</t>
  </si>
  <si>
    <t>Evelyn</t>
  </si>
  <si>
    <t>Dutrisac</t>
  </si>
  <si>
    <t>Gravelle</t>
  </si>
  <si>
    <t>Devin</t>
  </si>
  <si>
    <t>Labranche</t>
  </si>
  <si>
    <t>J. David</t>
  </si>
  <si>
    <t>Popescu</t>
  </si>
  <si>
    <t>Rocca-Circelli</t>
  </si>
  <si>
    <t>Mila</t>
  </si>
  <si>
    <t>Greater Sudbury2022 councillor1</t>
  </si>
  <si>
    <t>Derro</t>
  </si>
  <si>
    <t>Facendi</t>
  </si>
  <si>
    <t>Signoretti</t>
  </si>
  <si>
    <t>Greater Sudbury2022 councillor2</t>
  </si>
  <si>
    <t>Vagnini</t>
  </si>
  <si>
    <t>Greater Sudbury2022 councillor3</t>
  </si>
  <si>
    <t>Michel Guy</t>
  </si>
  <si>
    <t>Brabant</t>
  </si>
  <si>
    <t>Germain R. Gerry</t>
  </si>
  <si>
    <t>Montpellier</t>
  </si>
  <si>
    <t>Greater Sudbury2022 councillor4</t>
  </si>
  <si>
    <t>McCausland</t>
  </si>
  <si>
    <t>Norquay</t>
  </si>
  <si>
    <t>Greater Sudbury2022 councillor5</t>
  </si>
  <si>
    <t>Kirwan</t>
  </si>
  <si>
    <t>Greater Sudbury2022 councillor6</t>
  </si>
  <si>
    <t>Boulard</t>
  </si>
  <si>
    <t>Lapierre</t>
  </si>
  <si>
    <t>Scott Theodore</t>
  </si>
  <si>
    <t>Trottier</t>
  </si>
  <si>
    <t>Greater Sudbury2022 councillor7</t>
  </si>
  <si>
    <t>Labbee</t>
  </si>
  <si>
    <t>McKillop</t>
  </si>
  <si>
    <t>Wiebes</t>
  </si>
  <si>
    <t>Greater Sudbury2022 councillor8</t>
  </si>
  <si>
    <t>Auge</t>
  </si>
  <si>
    <t>McCoy</t>
  </si>
  <si>
    <t>McElree</t>
  </si>
  <si>
    <t>Rainville</t>
  </si>
  <si>
    <t>Ross-Arsenault</t>
  </si>
  <si>
    <t>Sizer</t>
  </si>
  <si>
    <t>Greater Sudbury2022 councillor9</t>
  </si>
  <si>
    <t>Clarkson</t>
  </si>
  <si>
    <t>Mcintosh</t>
  </si>
  <si>
    <t>Sharon Jane</t>
  </si>
  <si>
    <t>Steel</t>
  </si>
  <si>
    <t>Greater Sudbury2022 councillor10</t>
  </si>
  <si>
    <t>Jolene</t>
  </si>
  <si>
    <t>Felsbourg-Linton</t>
  </si>
  <si>
    <t>Greater Sudbury2022 councillor11</t>
  </si>
  <si>
    <t>Duncanson-Hales</t>
  </si>
  <si>
    <t>Greater Sudbury2022 councillor12</t>
  </si>
  <si>
    <t>Luciano Di</t>
  </si>
  <si>
    <t>Joscelyne</t>
  </si>
  <si>
    <t>Landry-Altmann</t>
  </si>
  <si>
    <t>Ouimet</t>
  </si>
  <si>
    <t>Greenstone2022 mayor99</t>
  </si>
  <si>
    <t>Greenstone</t>
  </si>
  <si>
    <t>Greenstone2022 councillorGeraldton</t>
  </si>
  <si>
    <t>Pietsch</t>
  </si>
  <si>
    <t>Geraldton</t>
  </si>
  <si>
    <t>Walterson</t>
  </si>
  <si>
    <t>Greenstone2022 councillorBeardmore</t>
  </si>
  <si>
    <t>Beardmore</t>
  </si>
  <si>
    <t>Greenstone2022 councillorNakina</t>
  </si>
  <si>
    <t>Nakina</t>
  </si>
  <si>
    <t>Greenstone2022 councillorRural East</t>
  </si>
  <si>
    <t>Budge</t>
  </si>
  <si>
    <t>Rural East</t>
  </si>
  <si>
    <t>McCraw</t>
  </si>
  <si>
    <t>Greenstone2022 councillorLonglac</t>
  </si>
  <si>
    <t>Malouf</t>
  </si>
  <si>
    <t>Longlac</t>
  </si>
  <si>
    <t>Mannisto</t>
  </si>
  <si>
    <t>Greenstone2022 councillorRural West</t>
  </si>
  <si>
    <t>Rural West</t>
  </si>
  <si>
    <t>Koning</t>
  </si>
  <si>
    <t>Ouellet</t>
  </si>
  <si>
    <t>Grey Highlands2022 mayor99</t>
  </si>
  <si>
    <t>Grey Highlands</t>
  </si>
  <si>
    <t>Alp</t>
  </si>
  <si>
    <t>McQueen</t>
  </si>
  <si>
    <t>Grey Highlands2022 deputy mayor99</t>
  </si>
  <si>
    <t>Dane</t>
  </si>
  <si>
    <t>Stephen (Steve) Patrick</t>
  </si>
  <si>
    <t>Melanie Ann</t>
  </si>
  <si>
    <t>Grey Highlands2022 councillor99</t>
  </si>
  <si>
    <t>Wickens</t>
  </si>
  <si>
    <t>Allwood</t>
  </si>
  <si>
    <t>Loughead</t>
  </si>
  <si>
    <t>Franklin</t>
  </si>
  <si>
    <t>Dennison</t>
  </si>
  <si>
    <t>Emmett</t>
  </si>
  <si>
    <t>Joe Van der</t>
  </si>
  <si>
    <t>Vechte</t>
  </si>
  <si>
    <t>Dubyk</t>
  </si>
  <si>
    <t>Roger David</t>
  </si>
  <si>
    <t>Tumminieri</t>
  </si>
  <si>
    <t>Lorraine Ann</t>
  </si>
  <si>
    <t>OÔøΩÔøΩÔøΩHalloran</t>
  </si>
  <si>
    <t>John van</t>
  </si>
  <si>
    <t>Goch</t>
  </si>
  <si>
    <t>Haldimand County2022 mayor99</t>
  </si>
  <si>
    <t>Bentley</t>
  </si>
  <si>
    <t>Gilmour</t>
  </si>
  <si>
    <t>Passmore</t>
  </si>
  <si>
    <t>Vandendool</t>
  </si>
  <si>
    <t>Haldimand County2022 councillor1</t>
  </si>
  <si>
    <t>Haldimand County2022 councillor2</t>
  </si>
  <si>
    <t>Haldimand County2022 councillor3</t>
  </si>
  <si>
    <t>Kitchen</t>
  </si>
  <si>
    <t>Haldimand County2022 councillor4</t>
  </si>
  <si>
    <t>Dalimonte</t>
  </si>
  <si>
    <t>Stam</t>
  </si>
  <si>
    <t>Haldimand County2022 councillor5</t>
  </si>
  <si>
    <t>Kaspersetz</t>
  </si>
  <si>
    <t>Shirton</t>
  </si>
  <si>
    <t>Haldimand County2022 councillor6</t>
  </si>
  <si>
    <t>Marchese</t>
  </si>
  <si>
    <t>Keanin</t>
  </si>
  <si>
    <t>Loomis</t>
  </si>
  <si>
    <t>Ejaz</t>
  </si>
  <si>
    <t>Bratina</t>
  </si>
  <si>
    <t>Horwath</t>
  </si>
  <si>
    <t>Solomon</t>
  </si>
  <si>
    <t>Ikhuiwu</t>
  </si>
  <si>
    <t>Fromm</t>
  </si>
  <si>
    <t>Hermiz</t>
  </si>
  <si>
    <t>Ishaya</t>
  </si>
  <si>
    <t>Pattison</t>
  </si>
  <si>
    <t>Hamilton2022 councillor1</t>
  </si>
  <si>
    <t>Vail</t>
  </si>
  <si>
    <t>Hamilton2022 councillor2</t>
  </si>
  <si>
    <t>Kroetsch</t>
  </si>
  <si>
    <t>Raquel</t>
  </si>
  <si>
    <t>Rakovac</t>
  </si>
  <si>
    <t>Shahan</t>
  </si>
  <si>
    <t>Hamilton2022 councillor3</t>
  </si>
  <si>
    <t>Nrinder</t>
  </si>
  <si>
    <t>Nann</t>
  </si>
  <si>
    <t>Furlan</t>
  </si>
  <si>
    <t>Falletta</t>
  </si>
  <si>
    <t>Kruchka</t>
  </si>
  <si>
    <t>Hamilton2022 councillor4</t>
  </si>
  <si>
    <t>Angelica</t>
  </si>
  <si>
    <t>Hasbon</t>
  </si>
  <si>
    <t>Pascale</t>
  </si>
  <si>
    <t>Hwang</t>
  </si>
  <si>
    <t>Paris</t>
  </si>
  <si>
    <t>Hamilton2022 councillor5</t>
  </si>
  <si>
    <t>Geenen</t>
  </si>
  <si>
    <t>Aldea</t>
  </si>
  <si>
    <t>Lukasik</t>
  </si>
  <si>
    <t>Pugliese</t>
  </si>
  <si>
    <t>Krysta</t>
  </si>
  <si>
    <t>Habza</t>
  </si>
  <si>
    <t>Rusich</t>
  </si>
  <si>
    <t>Hamilton2022 councillor6</t>
  </si>
  <si>
    <t>Puddu</t>
  </si>
  <si>
    <t>Spolnik</t>
  </si>
  <si>
    <t>Slye</t>
  </si>
  <si>
    <t>Hamilton2022 councillor7</t>
  </si>
  <si>
    <t>Pauls</t>
  </si>
  <si>
    <t>Duvall</t>
  </si>
  <si>
    <t>Hamilton2022 councillor8</t>
  </si>
  <si>
    <t>Sonia</t>
  </si>
  <si>
    <t>Czerniga</t>
  </si>
  <si>
    <t>John-Paul</t>
  </si>
  <si>
    <t>Danko</t>
  </si>
  <si>
    <t>Frisina</t>
  </si>
  <si>
    <t>Hamilton2022 councillor9</t>
  </si>
  <si>
    <t>Lanza</t>
  </si>
  <si>
    <t>Juchniewicz</t>
  </si>
  <si>
    <t>Hamilton2022 councillor10</t>
  </si>
  <si>
    <t>Louie</t>
  </si>
  <si>
    <t>Milojevic</t>
  </si>
  <si>
    <t>Hamilton2022 councillor11</t>
  </si>
  <si>
    <t>Lauwers</t>
  </si>
  <si>
    <t>Tadeson</t>
  </si>
  <si>
    <t>Moffett</t>
  </si>
  <si>
    <t>Pellegrino</t>
  </si>
  <si>
    <t>Hamilton2022 councillor12</t>
  </si>
  <si>
    <t>Cassar</t>
  </si>
  <si>
    <t>Maton</t>
  </si>
  <si>
    <t>Megg</t>
  </si>
  <si>
    <t>Markettos</t>
  </si>
  <si>
    <t>Hanley</t>
  </si>
  <si>
    <t>Kaye</t>
  </si>
  <si>
    <t>Alkerton</t>
  </si>
  <si>
    <t>Baboth</t>
  </si>
  <si>
    <t>William Robert</t>
  </si>
  <si>
    <t>Hume</t>
  </si>
  <si>
    <t>Deverson</t>
  </si>
  <si>
    <t>Hamilton2022 councillor13</t>
  </si>
  <si>
    <t>VanderBeek</t>
  </si>
  <si>
    <t>Hamilton2022 councillor14</t>
  </si>
  <si>
    <t>Kojo</t>
  </si>
  <si>
    <t>Damptey</t>
  </si>
  <si>
    <t>Wicken</t>
  </si>
  <si>
    <t>Spadafora</t>
  </si>
  <si>
    <t>Seketa</t>
  </si>
  <si>
    <t>Hamilton2022 councillor15</t>
  </si>
  <si>
    <t>McMeekin</t>
  </si>
  <si>
    <t>Sumaira</t>
  </si>
  <si>
    <t>Waqar</t>
  </si>
  <si>
    <t>Zobia</t>
  </si>
  <si>
    <t>Jawed</t>
  </si>
  <si>
    <t>Pera</t>
  </si>
  <si>
    <t>Kunysz</t>
  </si>
  <si>
    <t>Hastings Highlands2022 mayor99</t>
  </si>
  <si>
    <t>Hastings Highlands</t>
  </si>
  <si>
    <t>Gerrow</t>
  </si>
  <si>
    <t>Hastings Highlands2022 deputy mayor99</t>
  </si>
  <si>
    <t>Hastings Highlands2022 councillor99</t>
  </si>
  <si>
    <t>Buck</t>
  </si>
  <si>
    <t>Hagar</t>
  </si>
  <si>
    <t>Shiela</t>
  </si>
  <si>
    <t>Schruder</t>
  </si>
  <si>
    <t>Walder</t>
  </si>
  <si>
    <t>Highlands East2022 mayor99</t>
  </si>
  <si>
    <t>Highlands East</t>
  </si>
  <si>
    <t>Highlands East2022 councillor1</t>
  </si>
  <si>
    <t>Highlands East2022 councillor2</t>
  </si>
  <si>
    <t>Highlands East2022 councillor3</t>
  </si>
  <si>
    <t>Ryall</t>
  </si>
  <si>
    <t>Highlands East2022 councillor4</t>
  </si>
  <si>
    <t>Huron East2022 mayor99</t>
  </si>
  <si>
    <t>Huron East</t>
  </si>
  <si>
    <t>Huron East2022 councillorTuckersmith</t>
  </si>
  <si>
    <t>Tuckersmith</t>
  </si>
  <si>
    <t>Huron East2022 councillorSeaforth</t>
  </si>
  <si>
    <t>Seaforth</t>
  </si>
  <si>
    <t>Huron East2022 councillorBrussels</t>
  </si>
  <si>
    <t>Brussels</t>
  </si>
  <si>
    <t>Huron East2022 councillorMcKillop</t>
  </si>
  <si>
    <t>Wilbee</t>
  </si>
  <si>
    <t>Huron East2022 councillorGrey</t>
  </si>
  <si>
    <t>Grey</t>
  </si>
  <si>
    <t>Diehl</t>
  </si>
  <si>
    <t>Steffler</t>
  </si>
  <si>
    <t>Kawartha Lakes2022 mayor99</t>
  </si>
  <si>
    <t>Kawartha Lakes</t>
  </si>
  <si>
    <t>Denby</t>
  </si>
  <si>
    <t>Riches</t>
  </si>
  <si>
    <t>Seymour-Fagan</t>
  </si>
  <si>
    <t>Kawartha Lakes2022 councillor1</t>
  </si>
  <si>
    <t>Raymonde Blais</t>
  </si>
  <si>
    <t>Yeo</t>
  </si>
  <si>
    <t>Kawartha Lakes2022 councillor2</t>
  </si>
  <si>
    <t>Kawartha Lakes2022 councillor3</t>
  </si>
  <si>
    <t>Dickerson</t>
  </si>
  <si>
    <t>Kawartha Lakes2022 councillor4</t>
  </si>
  <si>
    <t>Godsoe</t>
  </si>
  <si>
    <t>Nicolson</t>
  </si>
  <si>
    <t>Skrabek</t>
  </si>
  <si>
    <t>Kawartha Lakes2022 councillor5</t>
  </si>
  <si>
    <t>Janet Di</t>
  </si>
  <si>
    <t>Bello</t>
  </si>
  <si>
    <t>Gallacher</t>
  </si>
  <si>
    <t>Graham-Weir</t>
  </si>
  <si>
    <t>Letsholo</t>
  </si>
  <si>
    <t>Smeaton</t>
  </si>
  <si>
    <t>Kawartha Lakes2022 councillor6</t>
  </si>
  <si>
    <t>Ashmore</t>
  </si>
  <si>
    <t>Jilesen</t>
  </si>
  <si>
    <t>Kawartha Lakes2022 councillor7</t>
  </si>
  <si>
    <t>Willette</t>
  </si>
  <si>
    <t>Kawartha Lakes2022 councillor8</t>
  </si>
  <si>
    <t>Leeds and the Thousand Islands2022 mayor99</t>
  </si>
  <si>
    <t>Leeds and the Thousand Islands</t>
  </si>
  <si>
    <t>Smith-Gatcke</t>
  </si>
  <si>
    <t>Leeds and the Thousand Islands2022 councillor1</t>
  </si>
  <si>
    <t>Cornish</t>
  </si>
  <si>
    <t>Fodey</t>
  </si>
  <si>
    <t>Lackie</t>
  </si>
  <si>
    <t>Lawler</t>
  </si>
  <si>
    <t>Brian B</t>
  </si>
  <si>
    <t>Mabee</t>
  </si>
  <si>
    <t>Leeds and the Thousand Islands2022 councillor2</t>
  </si>
  <si>
    <t>Jamison</t>
  </si>
  <si>
    <t>Ohlke</t>
  </si>
  <si>
    <t>Leeds and the Thousand Islands2022 councillor3</t>
  </si>
  <si>
    <t>Gorrell</t>
  </si>
  <si>
    <t>Jason Richard D</t>
  </si>
  <si>
    <t>Madawaska Valley2022 mayor99</t>
  </si>
  <si>
    <t>Madawaska Valley</t>
  </si>
  <si>
    <t>Willmer</t>
  </si>
  <si>
    <t>Madawaska Valley2022 councillor99</t>
  </si>
  <si>
    <t>Blank</t>
  </si>
  <si>
    <t>Bromwich</t>
  </si>
  <si>
    <t>Domagala</t>
  </si>
  <si>
    <t>Andrey</t>
  </si>
  <si>
    <t>Kaminski</t>
  </si>
  <si>
    <t>Maika</t>
  </si>
  <si>
    <t>Olsheski</t>
  </si>
  <si>
    <t>Peplinski</t>
  </si>
  <si>
    <t>Shulist</t>
  </si>
  <si>
    <t>Woosey</t>
  </si>
  <si>
    <t>Marmora and Lake2022 mayor99</t>
  </si>
  <si>
    <t>Marmora and Lake</t>
  </si>
  <si>
    <t>Danes</t>
  </si>
  <si>
    <t>Marmora and Lake2022 deputy mayor99</t>
  </si>
  <si>
    <t>Fudge</t>
  </si>
  <si>
    <t>Marmora and Lake2022 councillor at large99</t>
  </si>
  <si>
    <t>Connelly</t>
  </si>
  <si>
    <t>Lakatos</t>
  </si>
  <si>
    <t>Derry</t>
  </si>
  <si>
    <t>Angus</t>
  </si>
  <si>
    <t>Launy</t>
  </si>
  <si>
    <t>Minden Hills2022 mayor99</t>
  </si>
  <si>
    <t>Minden Hills</t>
  </si>
  <si>
    <t>Minden Hills2022 deputy mayor99</t>
  </si>
  <si>
    <t>Minden Hills2022 councillor at large99</t>
  </si>
  <si>
    <t>McKelvey</t>
  </si>
  <si>
    <t>Chaulk</t>
  </si>
  <si>
    <t>Minden Hills2022 councillor1</t>
  </si>
  <si>
    <t>Johannessen</t>
  </si>
  <si>
    <t>Grozelle</t>
  </si>
  <si>
    <t>Minden Hills2022 councillor2</t>
  </si>
  <si>
    <t>Sayne</t>
  </si>
  <si>
    <t>Hertel</t>
  </si>
  <si>
    <t>Minden Hills2022 councillor3</t>
  </si>
  <si>
    <t>Sisson</t>
  </si>
  <si>
    <t>Lambton Shores2022 mayor99</t>
  </si>
  <si>
    <t>Lambton Shores</t>
  </si>
  <si>
    <t>Lambton Shores2022 deputy mayor99</t>
  </si>
  <si>
    <t>Sageman</t>
  </si>
  <si>
    <t>Terri Lynn</t>
  </si>
  <si>
    <t>Legault</t>
  </si>
  <si>
    <t>Balcom</t>
  </si>
  <si>
    <t>Lambton Shores2022 councillor1</t>
  </si>
  <si>
    <t>Ritter</t>
  </si>
  <si>
    <t>Lambton Shores2022 councillor2</t>
  </si>
  <si>
    <t>Lambton Shores2022 councillor3</t>
  </si>
  <si>
    <t>Lorie</t>
  </si>
  <si>
    <t>Lambton Shores2022 councillor4</t>
  </si>
  <si>
    <t>Ronn</t>
  </si>
  <si>
    <t>Lambton Shores2022 councillor5</t>
  </si>
  <si>
    <t>Scott Mc</t>
  </si>
  <si>
    <t>Cullough</t>
  </si>
  <si>
    <t>Lambton Shores2022 councillor6</t>
  </si>
  <si>
    <t>Lambton Shores2022 councillor7</t>
  </si>
  <si>
    <t>Girling</t>
  </si>
  <si>
    <t>Tabetha</t>
  </si>
  <si>
    <t>North Middlesex2022 mayor99</t>
  </si>
  <si>
    <t>North Middlesex</t>
  </si>
  <si>
    <t>Ropp</t>
  </si>
  <si>
    <t>North Middlesex2022 deputy mayor99</t>
  </si>
  <si>
    <t>North Middlesex2022 councillor1 Parkhill</t>
  </si>
  <si>
    <t>McLinchey</t>
  </si>
  <si>
    <t>1 Parkhill</t>
  </si>
  <si>
    <t>Nirta</t>
  </si>
  <si>
    <t>North Middlesex2022 councillor2 Ailsa Craig</t>
  </si>
  <si>
    <t>Cornelissen</t>
  </si>
  <si>
    <t>2 Ailsa Craig</t>
  </si>
  <si>
    <t>North Middlesex2022 councillor3 McGillivray</t>
  </si>
  <si>
    <t>Daigle</t>
  </si>
  <si>
    <t>3 McGillivray</t>
  </si>
  <si>
    <t>North Middlesex2022 councillor4 East Williams</t>
  </si>
  <si>
    <t>Keogh</t>
  </si>
  <si>
    <t>4 East Williams</t>
  </si>
  <si>
    <t>North Middlesex2022 councillor5 West Williams</t>
  </si>
  <si>
    <t>5 West Williams</t>
  </si>
  <si>
    <t>Ottawa2022 mayor99</t>
  </si>
  <si>
    <t>Ottawa</t>
  </si>
  <si>
    <t>Bay</t>
  </si>
  <si>
    <t>Couchman</t>
  </si>
  <si>
    <t>Ade</t>
  </si>
  <si>
    <t>Olumide</t>
  </si>
  <si>
    <t>Sutcliffe</t>
  </si>
  <si>
    <t>Celine</t>
  </si>
  <si>
    <t>Debassige</t>
  </si>
  <si>
    <t>Gregory Jreg</t>
  </si>
  <si>
    <t>Guevara</t>
  </si>
  <si>
    <t>Kadri</t>
  </si>
  <si>
    <t>Chebib</t>
  </si>
  <si>
    <t>Ottawa2022 councillor1 Orleans East Cumberland</t>
  </si>
  <si>
    <t>Luloff</t>
  </si>
  <si>
    <t>1 Orleans East Cumberland</t>
  </si>
  <si>
    <t>Ottawa2022 councillor1 Orleans Easte Cumberland</t>
  </si>
  <si>
    <t>Rosemee</t>
  </si>
  <si>
    <t>Cantave</t>
  </si>
  <si>
    <t>1 Orleans Easte Cumberland</t>
  </si>
  <si>
    <t>Ottawa2022 councillor1 Orleans EastCumberland</t>
  </si>
  <si>
    <t>Tessa</t>
  </si>
  <si>
    <t>1 Orleans EastCumberland</t>
  </si>
  <si>
    <t>Ottawa2022 councillor2 Orleans West Innes</t>
  </si>
  <si>
    <t>Dudas</t>
  </si>
  <si>
    <t>2 Orleans West Innes</t>
  </si>
  <si>
    <t>Stinson</t>
  </si>
  <si>
    <t>Ottawa2022 councillor3 Barrhaven West</t>
  </si>
  <si>
    <t>Taayo</t>
  </si>
  <si>
    <t>Simonds</t>
  </si>
  <si>
    <t>3 Barrhaven West</t>
  </si>
  <si>
    <t>Sadaf</t>
  </si>
  <si>
    <t>Ebrahim</t>
  </si>
  <si>
    <t>Chadha</t>
  </si>
  <si>
    <t>Ottawa2022 councillor4 Kanata North</t>
  </si>
  <si>
    <t>Curry</t>
  </si>
  <si>
    <t>4 Kanata North</t>
  </si>
  <si>
    <t>Moulaison</t>
  </si>
  <si>
    <t>Viorel</t>
  </si>
  <si>
    <t>Copil</t>
  </si>
  <si>
    <t>Ottawa2022 councillor5 West Carleton March</t>
  </si>
  <si>
    <t>5 West Carleton March</t>
  </si>
  <si>
    <t>Nagmani</t>
  </si>
  <si>
    <t>Patacairk</t>
  </si>
  <si>
    <t>Maghnam</t>
  </si>
  <si>
    <t>Sasha</t>
  </si>
  <si>
    <t>Madill</t>
  </si>
  <si>
    <t>Ottawa2022 councillor6 Stittsville</t>
  </si>
  <si>
    <t>6 Stittsville</t>
  </si>
  <si>
    <t>Hua</t>
  </si>
  <si>
    <t>Ottawa2022 councillor7 Bay</t>
  </si>
  <si>
    <t>7 Bay</t>
  </si>
  <si>
    <t>Alhusain</t>
  </si>
  <si>
    <t>Ottawa2022 councillor8 College</t>
  </si>
  <si>
    <t>Granda</t>
  </si>
  <si>
    <t>Kopytko</t>
  </si>
  <si>
    <t>8 College</t>
  </si>
  <si>
    <t>Laine</t>
  </si>
  <si>
    <t>Vilteau</t>
  </si>
  <si>
    <t>Delvas</t>
  </si>
  <si>
    <t>Ottawa2022 councillor9 KnoxdaleMerivale</t>
  </si>
  <si>
    <t>9 KnoxdaleMerivale</t>
  </si>
  <si>
    <t>Peter Anthony</t>
  </si>
  <si>
    <t>Egli</t>
  </si>
  <si>
    <t>Ottawa2022 councillor9 Knoxdale Merivale</t>
  </si>
  <si>
    <t>Ben-Ami</t>
  </si>
  <si>
    <t>9 Knoxdale Merivale</t>
  </si>
  <si>
    <t>Westaway</t>
  </si>
  <si>
    <t>Ottawa2022 councillor10 Gloucester Southgate</t>
  </si>
  <si>
    <t>Aria</t>
  </si>
  <si>
    <t>10 Gloucester Southgate</t>
  </si>
  <si>
    <t>Redins</t>
  </si>
  <si>
    <t>Hussein</t>
  </si>
  <si>
    <t>Mahmoud</t>
  </si>
  <si>
    <t>Keays</t>
  </si>
  <si>
    <t>Ottawa2022 councillor11 Beacon Hill Cyrville</t>
  </si>
  <si>
    <t>11 Beacon Hill Cyrville</t>
  </si>
  <si>
    <t>Ottawa2022 councillor12 Rideau Vanier</t>
  </si>
  <si>
    <t>12 Rideau Vanier</t>
  </si>
  <si>
    <t>Osorio</t>
  </si>
  <si>
    <t>Fiala</t>
  </si>
  <si>
    <t>Auguste</t>
  </si>
  <si>
    <t>Jwane</t>
  </si>
  <si>
    <t>Izzetpanah</t>
  </si>
  <si>
    <t>Burthomley</t>
  </si>
  <si>
    <t>Douzable</t>
  </si>
  <si>
    <t>Hicham</t>
  </si>
  <si>
    <t>Boutaleb</t>
  </si>
  <si>
    <t>Ottawa2022 councillor13 Rideau Rockcliffe</t>
  </si>
  <si>
    <t>Rawlson</t>
  </si>
  <si>
    <t>13 Rideau Rockcliffe</t>
  </si>
  <si>
    <t>Fitzsimmons</t>
  </si>
  <si>
    <t>Peter Jan</t>
  </si>
  <si>
    <t>Karwacki</t>
  </si>
  <si>
    <t>Ottawa2022 councillor14 Somerset</t>
  </si>
  <si>
    <t>14 Somerset</t>
  </si>
  <si>
    <t>Ariel</t>
  </si>
  <si>
    <t>Troster</t>
  </si>
  <si>
    <t>Ottawa2022 councillor15 Kitchissippi</t>
  </si>
  <si>
    <t>Leiper</t>
  </si>
  <si>
    <t>15 Kitchissippi</t>
  </si>
  <si>
    <t>Stringer</t>
  </si>
  <si>
    <t>Oonagh</t>
  </si>
  <si>
    <t>Ottawa2022 councillor16 River</t>
  </si>
  <si>
    <t>Ethan</t>
  </si>
  <si>
    <t>16 River</t>
  </si>
  <si>
    <t>Brockington</t>
  </si>
  <si>
    <t>Dugal</t>
  </si>
  <si>
    <t>Ottawa2022 councillor17 Capital</t>
  </si>
  <si>
    <t>17 Capital</t>
  </si>
  <si>
    <t>Ottawa2022 councillor18 Alta Vista</t>
  </si>
  <si>
    <t>18 Alta Vista</t>
  </si>
  <si>
    <t>Kropp</t>
  </si>
  <si>
    <t>Perkins</t>
  </si>
  <si>
    <t>Angelo Gino</t>
  </si>
  <si>
    <t>Scaffidi</t>
  </si>
  <si>
    <t>Ottawa2022 councillor19 Orleans South Navan</t>
  </si>
  <si>
    <t>19 Orleans South Navan</t>
  </si>
  <si>
    <t>Ashiri</t>
  </si>
  <si>
    <t>Shamsa Sheikh</t>
  </si>
  <si>
    <t>Ottawa2022 councillor20 Osgoode</t>
  </si>
  <si>
    <t>Darouze</t>
  </si>
  <si>
    <t>20 Osgoode</t>
  </si>
  <si>
    <t>Masaro</t>
  </si>
  <si>
    <t>Bruce Anthony</t>
  </si>
  <si>
    <t>Faulkner</t>
  </si>
  <si>
    <t>Ottawa2022 councillor21 Rideau Jock</t>
  </si>
  <si>
    <t>Leigh-Andrea</t>
  </si>
  <si>
    <t>21 Rideau Jock</t>
  </si>
  <si>
    <t>Patty</t>
  </si>
  <si>
    <t>Searl</t>
  </si>
  <si>
    <t>Ottawa2022 councillor21 RideauJock</t>
  </si>
  <si>
    <t>21 RideauJock</t>
  </si>
  <si>
    <t>Setia</t>
  </si>
  <si>
    <t>Ottawa2022 councillor22 Riverside South Findlay Creek</t>
  </si>
  <si>
    <t>Em</t>
  </si>
  <si>
    <t>22 Riverside South Findlay Creek</t>
  </si>
  <si>
    <t>Salah</t>
  </si>
  <si>
    <t>Elsaadi</t>
  </si>
  <si>
    <t>Zainab</t>
  </si>
  <si>
    <t>Alsalihiy</t>
  </si>
  <si>
    <t>Ottawa2022 councillor23 Kanata South</t>
  </si>
  <si>
    <t>Hubley</t>
  </si>
  <si>
    <t>23 Kanata South</t>
  </si>
  <si>
    <t>Bina</t>
  </si>
  <si>
    <t>Rouba</t>
  </si>
  <si>
    <t>Coffin</t>
  </si>
  <si>
    <t>Ottawa2022 councillor24 Barrhaven East</t>
  </si>
  <si>
    <t>Dominik</t>
  </si>
  <si>
    <t>24 Barrhaven East</t>
  </si>
  <si>
    <t>Caught</t>
  </si>
  <si>
    <t>Lo</t>
  </si>
  <si>
    <t>Garrick</t>
  </si>
  <si>
    <t>Boone</t>
  </si>
  <si>
    <t>Atiq</t>
  </si>
  <si>
    <t>Qureshi</t>
  </si>
  <si>
    <t>McKenney</t>
  </si>
  <si>
    <t>Gower</t>
  </si>
  <si>
    <t>Hal</t>
  </si>
  <si>
    <t>St. James</t>
  </si>
  <si>
    <t>Lafrance</t>
  </si>
  <si>
    <t>Thivierge</t>
  </si>
  <si>
    <t>Lepage</t>
  </si>
  <si>
    <t>Murielle</t>
  </si>
  <si>
    <t>Sirois</t>
  </si>
  <si>
    <t>Moreau</t>
  </si>
  <si>
    <t>Briand</t>
  </si>
  <si>
    <t>Ghislain</t>
  </si>
  <si>
    <t>Giroux</t>
  </si>
  <si>
    <t>Huard</t>
  </si>
  <si>
    <t>Mayer</t>
  </si>
  <si>
    <t>Jean-Yves</t>
  </si>
  <si>
    <t>Dufresne</t>
  </si>
  <si>
    <t>CÔøΩÔøΩtÔøΩÔøΩ</t>
  </si>
  <si>
    <t>Jean-Louis</t>
  </si>
  <si>
    <t>Guillemette</t>
  </si>
  <si>
    <t>Francoeur</t>
  </si>
  <si>
    <t>Coulombe</t>
  </si>
  <si>
    <t>Drouin</t>
  </si>
  <si>
    <t>Micheline</t>
  </si>
  <si>
    <t>Romain</t>
  </si>
  <si>
    <t>Soucy</t>
  </si>
  <si>
    <t>Denzil</t>
  </si>
  <si>
    <t>Philippe</t>
  </si>
  <si>
    <t>Mcrae</t>
  </si>
  <si>
    <t>Lisa Marie</t>
  </si>
  <si>
    <t>Damien</t>
  </si>
  <si>
    <t>Doucet</t>
  </si>
  <si>
    <t>LÔøΩÔøΩonard</t>
  </si>
  <si>
    <t>Arseneault</t>
  </si>
  <si>
    <t>Belisle</t>
  </si>
  <si>
    <t>LagacÔøΩÔøΩ</t>
  </si>
  <si>
    <t>Le Blanc</t>
  </si>
  <si>
    <t>GisÔøΩÔøΩle</t>
  </si>
  <si>
    <t>Voyer</t>
  </si>
  <si>
    <t>Harriet</t>
  </si>
  <si>
    <t>Brochu</t>
  </si>
  <si>
    <t>Yolaine</t>
  </si>
  <si>
    <t>Imbeault</t>
  </si>
  <si>
    <t>Beaulieu</t>
  </si>
  <si>
    <t>Isabel</t>
  </si>
  <si>
    <t>Patrice</t>
  </si>
  <si>
    <t>Drapeau</t>
  </si>
  <si>
    <t>Odette</t>
  </si>
  <si>
    <t>Demers</t>
  </si>
  <si>
    <t>Jacinthe</t>
  </si>
  <si>
    <t>Katia</t>
  </si>
  <si>
    <t>Mailloux</t>
  </si>
  <si>
    <t>Beaudoin</t>
  </si>
  <si>
    <t>Brisson</t>
  </si>
  <si>
    <t>Emond</t>
  </si>
  <si>
    <t>Charlotte</t>
  </si>
  <si>
    <t>Tourville</t>
  </si>
  <si>
    <t>Saucier</t>
  </si>
  <si>
    <t>Veilleux</t>
  </si>
  <si>
    <t>Norbert</t>
  </si>
  <si>
    <t>Desmeules</t>
  </si>
  <si>
    <t>Laurier</t>
  </si>
  <si>
    <t>Lionel</t>
  </si>
  <si>
    <t>Breault</t>
  </si>
  <si>
    <t>Dallaire</t>
  </si>
  <si>
    <t>Desbiens</t>
  </si>
  <si>
    <t>Vivianne</t>
  </si>
  <si>
    <t>Larose</t>
  </si>
  <si>
    <t>Godin</t>
  </si>
  <si>
    <t>Latulippe</t>
  </si>
  <si>
    <t>Lacelle</t>
  </si>
  <si>
    <t>Houle</t>
  </si>
  <si>
    <t>Godbout</t>
  </si>
  <si>
    <t>Paulette</t>
  </si>
  <si>
    <t>Robitaille</t>
  </si>
  <si>
    <t>Bourassa</t>
  </si>
  <si>
    <t>Moya</t>
  </si>
  <si>
    <t>Edgar</t>
  </si>
  <si>
    <t>Morrissette</t>
  </si>
  <si>
    <t>Clive</t>
  </si>
  <si>
    <t>Kiley</t>
  </si>
  <si>
    <t>Raphael</t>
  </si>
  <si>
    <t>Brassard</t>
  </si>
  <si>
    <t>Thierry</t>
  </si>
  <si>
    <t>Bissonnette</t>
  </si>
  <si>
    <t>Simoneau</t>
  </si>
  <si>
    <t>Filteau</t>
  </si>
  <si>
    <t>Hugo</t>
  </si>
  <si>
    <t>Filion</t>
  </si>
  <si>
    <t>Ladouceur</t>
  </si>
  <si>
    <t>Valley</t>
  </si>
  <si>
    <t>Nolet</t>
  </si>
  <si>
    <t>Marielle</t>
  </si>
  <si>
    <t>Beaudry</t>
  </si>
  <si>
    <t>Vermette</t>
  </si>
  <si>
    <t>Bisson</t>
  </si>
  <si>
    <t>Gobeil</t>
  </si>
  <si>
    <t>Lachapelle</t>
  </si>
  <si>
    <t>Abel</t>
  </si>
  <si>
    <t>Blaney</t>
  </si>
  <si>
    <t>Desrochers</t>
  </si>
  <si>
    <t>Marc-Antoine</t>
  </si>
  <si>
    <t>Hamelin</t>
  </si>
  <si>
    <t>Ringuette</t>
  </si>
  <si>
    <t>Brideau</t>
  </si>
  <si>
    <t>Durand</t>
  </si>
  <si>
    <t>Tourigny</t>
  </si>
  <si>
    <t>Daviau</t>
  </si>
  <si>
    <t>Lanthier</t>
  </si>
  <si>
    <t>Durocher</t>
  </si>
  <si>
    <t>Uwe</t>
  </si>
  <si>
    <t>Beaudin</t>
  </si>
  <si>
    <t>Lancaster</t>
  </si>
  <si>
    <t>Macaulay</t>
  </si>
  <si>
    <t>Yates</t>
  </si>
  <si>
    <t>Kramer</t>
  </si>
  <si>
    <t>Elliot</t>
  </si>
  <si>
    <t>D'arcy</t>
  </si>
  <si>
    <t>Primeau</t>
  </si>
  <si>
    <t>Horne</t>
  </si>
  <si>
    <t>Bourcier</t>
  </si>
  <si>
    <t>Audette</t>
  </si>
  <si>
    <t>Jodoin</t>
  </si>
  <si>
    <t>Lorrie</t>
  </si>
  <si>
    <t>Lallier</t>
  </si>
  <si>
    <t>Lesage</t>
  </si>
  <si>
    <t>Bourgeois</t>
  </si>
  <si>
    <t>Laprade</t>
  </si>
  <si>
    <t>Gras</t>
  </si>
  <si>
    <t>Ferron</t>
  </si>
  <si>
    <t>Frappier</t>
  </si>
  <si>
    <t>LÔøΩÔøΩveillÔøΩÔøΩ</t>
  </si>
  <si>
    <t>Dawe</t>
  </si>
  <si>
    <t>Cammaert</t>
  </si>
  <si>
    <t>Montpetit</t>
  </si>
  <si>
    <t>Barbeau</t>
  </si>
  <si>
    <t>Winter</t>
  </si>
  <si>
    <t>Jo-Ann</t>
  </si>
  <si>
    <t>Bourgouin</t>
  </si>
  <si>
    <t>Bonneville</t>
  </si>
  <si>
    <t>James A.</t>
  </si>
  <si>
    <t>Falls</t>
  </si>
  <si>
    <t>Marcil</t>
  </si>
  <si>
    <t>Behm</t>
  </si>
  <si>
    <t>Carbray</t>
  </si>
  <si>
    <t>Germaine</t>
  </si>
  <si>
    <t>Laporte</t>
  </si>
  <si>
    <t>Rivest</t>
  </si>
  <si>
    <t>Yanick</t>
  </si>
  <si>
    <t>Garland</t>
  </si>
  <si>
    <t>Kendall</t>
  </si>
  <si>
    <t>Issa</t>
  </si>
  <si>
    <t>ClÔøΩÔøΩroux</t>
  </si>
  <si>
    <t>Robillard</t>
  </si>
  <si>
    <t>La Rose</t>
  </si>
  <si>
    <t>Soraya</t>
  </si>
  <si>
    <t>Desousa</t>
  </si>
  <si>
    <t>O'sullivan</t>
  </si>
  <si>
    <t>Mccarthy</t>
  </si>
  <si>
    <t>Mohammed</t>
  </si>
  <si>
    <t>Doody</t>
  </si>
  <si>
    <t>Saleh</t>
  </si>
  <si>
    <t>Zammit</t>
  </si>
  <si>
    <t>Diego</t>
  </si>
  <si>
    <t>Hernandez</t>
  </si>
  <si>
    <t>Abe</t>
  </si>
  <si>
    <t>Leon</t>
  </si>
  <si>
    <t>Sachs</t>
  </si>
  <si>
    <t>Fouad</t>
  </si>
  <si>
    <t>Haywood</t>
  </si>
  <si>
    <t>Candice</t>
  </si>
  <si>
    <t>Knox</t>
  </si>
  <si>
    <t>Hackney</t>
  </si>
  <si>
    <t>Mackay</t>
  </si>
  <si>
    <t>Boire</t>
  </si>
  <si>
    <t>Macfarlane</t>
  </si>
  <si>
    <t>Myre</t>
  </si>
  <si>
    <t>Campeau</t>
  </si>
  <si>
    <t>Comtois</t>
  </si>
  <si>
    <t>Chiasson</t>
  </si>
  <si>
    <t>Meehan</t>
  </si>
  <si>
    <t>Gabriele</t>
  </si>
  <si>
    <t>Hodgson</t>
  </si>
  <si>
    <t>LabrÔøΩÔøΩche</t>
  </si>
  <si>
    <t>Otis</t>
  </si>
  <si>
    <t>Noonan</t>
  </si>
  <si>
    <t>Cowan</t>
  </si>
  <si>
    <t>Crispin</t>
  </si>
  <si>
    <t>Johanna</t>
  </si>
  <si>
    <t>Rathwell</t>
  </si>
  <si>
    <t>O'hara</t>
  </si>
  <si>
    <t>Bertram</t>
  </si>
  <si>
    <t>Jette</t>
  </si>
  <si>
    <t>Jean Claude</t>
  </si>
  <si>
    <t>Hotte</t>
  </si>
  <si>
    <t>Whissell</t>
  </si>
  <si>
    <t>Turpin</t>
  </si>
  <si>
    <t>Cavan</t>
  </si>
  <si>
    <t>Mcdonnell</t>
  </si>
  <si>
    <t>Rejeanne</t>
  </si>
  <si>
    <t>Desormeaux</t>
  </si>
  <si>
    <t>Othmer</t>
  </si>
  <si>
    <t>Somers</t>
  </si>
  <si>
    <t>Twolan</t>
  </si>
  <si>
    <t>Brunette</t>
  </si>
  <si>
    <t>Mcmillan</t>
  </si>
  <si>
    <t>Hachez</t>
  </si>
  <si>
    <t>Pirie</t>
  </si>
  <si>
    <t>Manwell</t>
  </si>
  <si>
    <t>O'leary</t>
  </si>
  <si>
    <t>Gareth</t>
  </si>
  <si>
    <t>Elwood</t>
  </si>
  <si>
    <t>Nevills</t>
  </si>
  <si>
    <t>David L.</t>
  </si>
  <si>
    <t>Aylwin</t>
  </si>
  <si>
    <t>Fournel</t>
  </si>
  <si>
    <t>Authier</t>
  </si>
  <si>
    <t>Careen</t>
  </si>
  <si>
    <t>Jude</t>
  </si>
  <si>
    <t>NÔøΩÔøΩron</t>
  </si>
  <si>
    <t>Noella</t>
  </si>
  <si>
    <t>Mansour</t>
  </si>
  <si>
    <t>Penney</t>
  </si>
  <si>
    <t>Bursey</t>
  </si>
  <si>
    <t>Mckinnon</t>
  </si>
  <si>
    <t>Mancini</t>
  </si>
  <si>
    <t>Elie</t>
  </si>
  <si>
    <t>Mcwhirter</t>
  </si>
  <si>
    <t>Mclellan</t>
  </si>
  <si>
    <t>Gleeson</t>
  </si>
  <si>
    <t>Theberge</t>
  </si>
  <si>
    <t>Mcnaughton</t>
  </si>
  <si>
    <t>Marisol</t>
  </si>
  <si>
    <t>Breau</t>
  </si>
  <si>
    <t>O'rourke</t>
  </si>
  <si>
    <t>Warnock</t>
  </si>
  <si>
    <t>Marta</t>
  </si>
  <si>
    <t>Beard</t>
  </si>
  <si>
    <t>Rowden</t>
  </si>
  <si>
    <t>Cal</t>
  </si>
  <si>
    <t>Eve</t>
  </si>
  <si>
    <t>Ethier</t>
  </si>
  <si>
    <t>Papin</t>
  </si>
  <si>
    <t>Christin</t>
  </si>
  <si>
    <t>Bucci</t>
  </si>
  <si>
    <t>Gagnier</t>
  </si>
  <si>
    <t>Perez</t>
  </si>
  <si>
    <t>Marlon</t>
  </si>
  <si>
    <t>Mcqueen</t>
  </si>
  <si>
    <t>Marchi</t>
  </si>
  <si>
    <t>Tittley</t>
  </si>
  <si>
    <t>Mcneil</t>
  </si>
  <si>
    <t>Barone</t>
  </si>
  <si>
    <t>Frederic</t>
  </si>
  <si>
    <t>Tucci</t>
  </si>
  <si>
    <t>Letham</t>
  </si>
  <si>
    <t>Tonya</t>
  </si>
  <si>
    <t>Mcallister</t>
  </si>
  <si>
    <t>Fex</t>
  </si>
  <si>
    <t>Kerman</t>
  </si>
  <si>
    <t>Herron</t>
  </si>
  <si>
    <t>Strike</t>
  </si>
  <si>
    <t>St. Jean</t>
  </si>
  <si>
    <t>Mcnabb</t>
  </si>
  <si>
    <t>Mcfadden</t>
  </si>
  <si>
    <t>Ash</t>
  </si>
  <si>
    <t>Julie-Anne</t>
  </si>
  <si>
    <t>Violaine</t>
  </si>
  <si>
    <t>Felicia</t>
  </si>
  <si>
    <t>Marie-Noelle</t>
  </si>
  <si>
    <t>Suzy</t>
  </si>
  <si>
    <t>Mageau</t>
  </si>
  <si>
    <t>Marcella</t>
  </si>
  <si>
    <t>Archer</t>
  </si>
  <si>
    <t>Hutchison</t>
  </si>
  <si>
    <t>Jasen</t>
  </si>
  <si>
    <t>Marc A.</t>
  </si>
  <si>
    <t>Fuoco</t>
  </si>
  <si>
    <t>Patrizia</t>
  </si>
  <si>
    <t>Donnelly</t>
  </si>
  <si>
    <t>Mcintyre</t>
  </si>
  <si>
    <t>Dyck</t>
  </si>
  <si>
    <t>Dewitt</t>
  </si>
  <si>
    <t>Dina</t>
  </si>
  <si>
    <t>Mcarthur</t>
  </si>
  <si>
    <t>Mcdermott</t>
  </si>
  <si>
    <t>Driver</t>
  </si>
  <si>
    <t>Lafave</t>
  </si>
  <si>
    <t>Dwyer</t>
  </si>
  <si>
    <t>Emilie</t>
  </si>
  <si>
    <t>Carol Ann</t>
  </si>
  <si>
    <t>Nicola</t>
  </si>
  <si>
    <t>Hamadi</t>
  </si>
  <si>
    <t>Merulla</t>
  </si>
  <si>
    <t>Eggleton</t>
  </si>
  <si>
    <t>Mccleary</t>
  </si>
  <si>
    <t>Bau</t>
  </si>
  <si>
    <t>Letto</t>
  </si>
  <si>
    <t>Mcgrath</t>
  </si>
  <si>
    <t>Mchugh</t>
  </si>
  <si>
    <t>Nicolle</t>
  </si>
  <si>
    <t>Martha</t>
  </si>
  <si>
    <t>Heath</t>
  </si>
  <si>
    <t>Dimitri</t>
  </si>
  <si>
    <t>Stefano</t>
  </si>
  <si>
    <t>Mckenna</t>
  </si>
  <si>
    <t>Jarrod</t>
  </si>
  <si>
    <t>Pommainville</t>
  </si>
  <si>
    <t>Peter Michael</t>
  </si>
  <si>
    <t>Woodbury</t>
  </si>
  <si>
    <t>Benedict</t>
  </si>
  <si>
    <t>Greenshields</t>
  </si>
  <si>
    <t>Wills</t>
  </si>
  <si>
    <t>Bonnette</t>
  </si>
  <si>
    <t>Campsall</t>
  </si>
  <si>
    <t>Hutton</t>
  </si>
  <si>
    <t>Gerow</t>
  </si>
  <si>
    <t>Mcdonell</t>
  </si>
  <si>
    <t>Blackmore</t>
  </si>
  <si>
    <t>Virk</t>
  </si>
  <si>
    <t>Sterritt</t>
  </si>
  <si>
    <t>Chow</t>
  </si>
  <si>
    <t>Ogilvie</t>
  </si>
  <si>
    <t>Hutchins</t>
  </si>
  <si>
    <t>Armitage</t>
  </si>
  <si>
    <t>Stu</t>
  </si>
  <si>
    <t>Burden</t>
  </si>
  <si>
    <t>Sauve</t>
  </si>
  <si>
    <t>Macmillan</t>
  </si>
  <si>
    <t>Crossman</t>
  </si>
  <si>
    <t>Simons</t>
  </si>
  <si>
    <t>Atwell</t>
  </si>
  <si>
    <t>Wainwright</t>
  </si>
  <si>
    <t>Mcdougall</t>
  </si>
  <si>
    <t>Kirkham</t>
  </si>
  <si>
    <t>Chapelle</t>
  </si>
  <si>
    <t>Watts</t>
  </si>
  <si>
    <t>Shan</t>
  </si>
  <si>
    <t>Layton</t>
  </si>
  <si>
    <t>Mcleod</t>
  </si>
  <si>
    <t>Darwin</t>
  </si>
  <si>
    <t>Edward (Ted)</t>
  </si>
  <si>
    <t>Donnie</t>
  </si>
  <si>
    <t>Caine</t>
  </si>
  <si>
    <t>Walton</t>
  </si>
  <si>
    <t>Holliday</t>
  </si>
  <si>
    <t>Mccoll</t>
  </si>
  <si>
    <t>Theodore</t>
  </si>
  <si>
    <t>Castle</t>
  </si>
  <si>
    <t>Sproule</t>
  </si>
  <si>
    <t>Nielson</t>
  </si>
  <si>
    <t>Mowat</t>
  </si>
  <si>
    <t>Leeann</t>
  </si>
  <si>
    <t>Sonja</t>
  </si>
  <si>
    <t>Halliday</t>
  </si>
  <si>
    <t>Gamble</t>
  </si>
  <si>
    <t>North</t>
  </si>
  <si>
    <t>Nisha</t>
  </si>
  <si>
    <t>Conlin</t>
  </si>
  <si>
    <t>Macintyre</t>
  </si>
  <si>
    <t>Macpherson</t>
  </si>
  <si>
    <t>Dani</t>
  </si>
  <si>
    <t>Lehmann</t>
  </si>
  <si>
    <t>Meier</t>
  </si>
  <si>
    <t>Esseltine</t>
  </si>
  <si>
    <t>Nunn</t>
  </si>
  <si>
    <t>Glenda</t>
  </si>
  <si>
    <t>Lister</t>
  </si>
  <si>
    <t>Mckechnie</t>
  </si>
  <si>
    <t>Wolfgang</t>
  </si>
  <si>
    <t>Phill</t>
  </si>
  <si>
    <t>Millington</t>
  </si>
  <si>
    <t>Mcgowan</t>
  </si>
  <si>
    <t>J. Murray</t>
  </si>
  <si>
    <t>Macinnis</t>
  </si>
  <si>
    <t>Judi</t>
  </si>
  <si>
    <t>Marlow</t>
  </si>
  <si>
    <t>Humphrey</t>
  </si>
  <si>
    <t>Kunz</t>
  </si>
  <si>
    <t>Conley</t>
  </si>
  <si>
    <t>Pandher</t>
  </si>
  <si>
    <t>Simran</t>
  </si>
  <si>
    <t>John B.</t>
  </si>
  <si>
    <t>Hawthorne</t>
  </si>
  <si>
    <t>Wilde</t>
  </si>
  <si>
    <t>Hammett</t>
  </si>
  <si>
    <t>Jonas</t>
  </si>
  <si>
    <t>Rees</t>
  </si>
  <si>
    <t>Haggerty</t>
  </si>
  <si>
    <t>Hancock</t>
  </si>
  <si>
    <t>Mcwilliam</t>
  </si>
  <si>
    <t>Robbie</t>
  </si>
  <si>
    <t>Ginny</t>
  </si>
  <si>
    <t>Jewell</t>
  </si>
  <si>
    <t>Mcnamara</t>
  </si>
  <si>
    <t>Waller</t>
  </si>
  <si>
    <t>Carver</t>
  </si>
  <si>
    <t>Anton</t>
  </si>
  <si>
    <t>Tyrone</t>
  </si>
  <si>
    <t>Larson</t>
  </si>
  <si>
    <t>Dermott</t>
  </si>
  <si>
    <t>C.j.</t>
  </si>
  <si>
    <t>Myron</t>
  </si>
  <si>
    <t>Mcgill</t>
  </si>
  <si>
    <t>Jami</t>
  </si>
  <si>
    <t>Pinch</t>
  </si>
  <si>
    <t>Vallee</t>
  </si>
  <si>
    <t>Gurvinder</t>
  </si>
  <si>
    <t>Carlson</t>
  </si>
  <si>
    <t>Thapar</t>
  </si>
  <si>
    <t>Fritz</t>
  </si>
  <si>
    <t>Frew</t>
  </si>
  <si>
    <t>Cary</t>
  </si>
  <si>
    <t>Mccausland</t>
  </si>
  <si>
    <t>Lutes</t>
  </si>
  <si>
    <t>Toby</t>
  </si>
  <si>
    <t>Race</t>
  </si>
  <si>
    <t>Dyer</t>
  </si>
  <si>
    <t>Jacquie</t>
  </si>
  <si>
    <t>Menezes</t>
  </si>
  <si>
    <t>Lepp</t>
  </si>
  <si>
    <t>Finlay</t>
  </si>
  <si>
    <t>O'neill</t>
  </si>
  <si>
    <t>Fuller</t>
  </si>
  <si>
    <t>Draper</t>
  </si>
  <si>
    <t>Chiu</t>
  </si>
  <si>
    <t>Kang</t>
  </si>
  <si>
    <t>Leung</t>
  </si>
  <si>
    <t>Lu</t>
  </si>
  <si>
    <t>Shen</t>
  </si>
  <si>
    <t>Mcclelland</t>
  </si>
  <si>
    <t>A</t>
  </si>
  <si>
    <t>Harnett</t>
  </si>
  <si>
    <t>Hobson</t>
  </si>
  <si>
    <t>Jc</t>
  </si>
  <si>
    <t>Oreilly</t>
  </si>
  <si>
    <t>Mary Anne</t>
  </si>
  <si>
    <t>Everitt</t>
  </si>
  <si>
    <t>Mcphail</t>
  </si>
  <si>
    <t>Gerrard</t>
  </si>
  <si>
    <t>Mersereau</t>
  </si>
  <si>
    <t>Rooney</t>
  </si>
  <si>
    <t>Kal</t>
  </si>
  <si>
    <t>Roslyn</t>
  </si>
  <si>
    <t>Mcdowell</t>
  </si>
  <si>
    <t>Fair</t>
  </si>
  <si>
    <t>Deboer</t>
  </si>
  <si>
    <t>Forward</t>
  </si>
  <si>
    <t>Carleen</t>
  </si>
  <si>
    <t>Jarrett</t>
  </si>
  <si>
    <t>Begley</t>
  </si>
  <si>
    <t>Gunn</t>
  </si>
  <si>
    <t>Moodie</t>
  </si>
  <si>
    <t>Duckworth</t>
  </si>
  <si>
    <t>Mctaggart</t>
  </si>
  <si>
    <t>Mcdermid</t>
  </si>
  <si>
    <t>Boulter</t>
  </si>
  <si>
    <t>Worsley</t>
  </si>
  <si>
    <t>Cunnington</t>
  </si>
  <si>
    <t>George Marshall</t>
  </si>
  <si>
    <t>Alderman</t>
  </si>
  <si>
    <t>James T.</t>
  </si>
  <si>
    <t>Macewan</t>
  </si>
  <si>
    <t>Paul H.</t>
  </si>
  <si>
    <t>Snowdon</t>
  </si>
  <si>
    <t>Aldrich</t>
  </si>
  <si>
    <t>Mccomb</t>
  </si>
  <si>
    <t>Maciver</t>
  </si>
  <si>
    <t>Takacs</t>
  </si>
  <si>
    <t>Wellwood</t>
  </si>
  <si>
    <t>Wolk</t>
  </si>
  <si>
    <t>Frank B.</t>
  </si>
  <si>
    <t>Mathers</t>
  </si>
  <si>
    <t>Vogel</t>
  </si>
  <si>
    <t>George A.</t>
  </si>
  <si>
    <t>John G.</t>
  </si>
  <si>
    <t>Lawrie</t>
  </si>
  <si>
    <t>Lawson</t>
  </si>
  <si>
    <t>Innes</t>
  </si>
  <si>
    <t>Tuomi</t>
  </si>
  <si>
    <t>Donald H.</t>
  </si>
  <si>
    <t>Gus</t>
  </si>
  <si>
    <t>Cec</t>
  </si>
  <si>
    <t>Assad</t>
  </si>
  <si>
    <t>Farrah</t>
  </si>
  <si>
    <t>Brooker</t>
  </si>
  <si>
    <t>Bothwell</t>
  </si>
  <si>
    <t>Mccormack</t>
  </si>
  <si>
    <t>Bolton</t>
  </si>
  <si>
    <t>Nell</t>
  </si>
  <si>
    <t>Maceachern</t>
  </si>
  <si>
    <t>Ernst</t>
  </si>
  <si>
    <t>Mak</t>
  </si>
  <si>
    <t>Josephine</t>
  </si>
  <si>
    <t>Stamp</t>
  </si>
  <si>
    <t>Muirhead</t>
  </si>
  <si>
    <t>Samir</t>
  </si>
  <si>
    <t>Lam</t>
  </si>
  <si>
    <t>Luthra</t>
  </si>
  <si>
    <t>Hennigar</t>
  </si>
  <si>
    <t>Andrzej</t>
  </si>
  <si>
    <t>Hollis</t>
  </si>
  <si>
    <t>Javed</t>
  </si>
  <si>
    <t>Workman</t>
  </si>
  <si>
    <t>Mcshane</t>
  </si>
  <si>
    <t>Childs</t>
  </si>
  <si>
    <t>Mcgrail</t>
  </si>
  <si>
    <t>Valliere</t>
  </si>
  <si>
    <t>Michael James</t>
  </si>
  <si>
    <t>O'neil</t>
  </si>
  <si>
    <t>Michael D.</t>
  </si>
  <si>
    <t>Steinman</t>
  </si>
  <si>
    <t>Healy</t>
  </si>
  <si>
    <t>Nesbitt</t>
  </si>
  <si>
    <t>Dozois</t>
  </si>
  <si>
    <t>Sheridan</t>
  </si>
  <si>
    <t>Lanciault</t>
  </si>
  <si>
    <t>Forrester</t>
  </si>
  <si>
    <t>Macdonnell</t>
  </si>
  <si>
    <t>Di Biase</t>
  </si>
  <si>
    <t>John N.</t>
  </si>
  <si>
    <t>Savino</t>
  </si>
  <si>
    <t>Cherniak</t>
  </si>
  <si>
    <t>Catherina</t>
  </si>
  <si>
    <t>Labonte</t>
  </si>
  <si>
    <t>Niro</t>
  </si>
  <si>
    <t>Moussa</t>
  </si>
  <si>
    <t>Medcalf</t>
  </si>
  <si>
    <t>Love</t>
  </si>
  <si>
    <t>Mcconnell</t>
  </si>
  <si>
    <t>Ingham</t>
  </si>
  <si>
    <t>Wardell</t>
  </si>
  <si>
    <t>Mcmullen</t>
  </si>
  <si>
    <t>Wellings</t>
  </si>
  <si>
    <t>Rutter</t>
  </si>
  <si>
    <t>Pocock</t>
  </si>
  <si>
    <t>Morison</t>
  </si>
  <si>
    <t>Hambly</t>
  </si>
  <si>
    <t>Birmingham</t>
  </si>
  <si>
    <t>Eastwood</t>
  </si>
  <si>
    <t>Saunderson</t>
  </si>
  <si>
    <t>John Moore</t>
  </si>
  <si>
    <t>Skelton</t>
  </si>
  <si>
    <t>Rennick</t>
  </si>
  <si>
    <t>Varley</t>
  </si>
  <si>
    <t>Joseph Thomas</t>
  </si>
  <si>
    <t>Sears</t>
  </si>
  <si>
    <t>George N.</t>
  </si>
  <si>
    <t>John Arthur</t>
  </si>
  <si>
    <t>Tipping</t>
  </si>
  <si>
    <t>Allan Austin</t>
  </si>
  <si>
    <t>Bogart</t>
  </si>
  <si>
    <t>Frederick Joseph</t>
  </si>
  <si>
    <t>Mckeown</t>
  </si>
  <si>
    <t>D.j.</t>
  </si>
  <si>
    <t>Hodder</t>
  </si>
  <si>
    <t>Condie</t>
  </si>
  <si>
    <t>Marley</t>
  </si>
  <si>
    <t>Dowson</t>
  </si>
  <si>
    <t>John Thomas</t>
  </si>
  <si>
    <t>Kavanaugh</t>
  </si>
  <si>
    <t>Grossi</t>
  </si>
  <si>
    <t>Musa</t>
  </si>
  <si>
    <t>Hirons</t>
  </si>
  <si>
    <t>Loney</t>
  </si>
  <si>
    <t>Sewell</t>
  </si>
  <si>
    <t>Zaidi</t>
  </si>
  <si>
    <t>Weagle</t>
  </si>
  <si>
    <t>Marinakis</t>
  </si>
  <si>
    <t>Rowlands</t>
  </si>
  <si>
    <t>Pimentel</t>
  </si>
  <si>
    <t>Last</t>
  </si>
  <si>
    <t>Jardine</t>
  </si>
  <si>
    <t>Dennis W.</t>
  </si>
  <si>
    <t>Cressy</t>
  </si>
  <si>
    <t>Hislop</t>
  </si>
  <si>
    <t>Mcfarlane</t>
  </si>
  <si>
    <t>Szajkowski</t>
  </si>
  <si>
    <t>Nigro</t>
  </si>
  <si>
    <t>Fernandes</t>
  </si>
  <si>
    <t>Ginsberg</t>
  </si>
  <si>
    <t>Cho</t>
  </si>
  <si>
    <t>Chelliah</t>
  </si>
  <si>
    <t>Lein</t>
  </si>
  <si>
    <t>Carbone</t>
  </si>
  <si>
    <t>Chai</t>
  </si>
  <si>
    <t>Kalevar</t>
  </si>
  <si>
    <t>Mihevc</t>
  </si>
  <si>
    <t>Mulhall</t>
  </si>
  <si>
    <t>Sgro</t>
  </si>
  <si>
    <t>Augimeri</t>
  </si>
  <si>
    <t>Di Giorgio</t>
  </si>
  <si>
    <t>Honickman</t>
  </si>
  <si>
    <t>Santa</t>
  </si>
  <si>
    <t>Zeppieri</t>
  </si>
  <si>
    <t>Lipton</t>
  </si>
  <si>
    <t>Minnan-Wong</t>
  </si>
  <si>
    <t>Elahi</t>
  </si>
  <si>
    <t>Le</t>
  </si>
  <si>
    <t>Bailao</t>
  </si>
  <si>
    <t>Bordonaro</t>
  </si>
  <si>
    <t>Del Grande</t>
  </si>
  <si>
    <t>Ram</t>
  </si>
  <si>
    <t>Sawision</t>
  </si>
  <si>
    <t>Choudhary</t>
  </si>
  <si>
    <t>Dickins</t>
  </si>
  <si>
    <t>Murton</t>
  </si>
  <si>
    <t>D'gama</t>
  </si>
  <si>
    <t>Zaretsky</t>
  </si>
  <si>
    <t>Pavlov</t>
  </si>
  <si>
    <t>Cullen</t>
  </si>
  <si>
    <t>Pede</t>
  </si>
  <si>
    <t>Kristyn</t>
  </si>
  <si>
    <t>Wong-Tam</t>
  </si>
  <si>
    <t>Fragedakis</t>
  </si>
  <si>
    <t>Woychesko</t>
  </si>
  <si>
    <t>Tijiri</t>
  </si>
  <si>
    <t>Fawzi</t>
  </si>
  <si>
    <t>Bidawi</t>
  </si>
  <si>
    <t>Neethan</t>
  </si>
  <si>
    <t>Aitchison</t>
  </si>
  <si>
    <t>Smitherman</t>
  </si>
  <si>
    <t>Naseeb</t>
  </si>
  <si>
    <t>Husain</t>
  </si>
  <si>
    <t>Pampena</t>
  </si>
  <si>
    <t>Epstein</t>
  </si>
  <si>
    <t>Patri</t>
  </si>
  <si>
    <t>Khaliq</t>
  </si>
  <si>
    <t>Akhtar</t>
  </si>
  <si>
    <t>Bucao</t>
  </si>
  <si>
    <t>Lekan</t>
  </si>
  <si>
    <t>Olawoye</t>
  </si>
  <si>
    <t>Kulish</t>
  </si>
  <si>
    <t>Tummillo</t>
  </si>
  <si>
    <t>Dyanoosh</t>
  </si>
  <si>
    <t>Youssefi</t>
  </si>
  <si>
    <t>Carmichael Greb</t>
  </si>
  <si>
    <t>Novak</t>
  </si>
  <si>
    <t>Goldstein</t>
  </si>
  <si>
    <t>O'shaughnessy</t>
  </si>
  <si>
    <t>Mousavi</t>
  </si>
  <si>
    <t>Streker</t>
  </si>
  <si>
    <t>Wasim</t>
  </si>
  <si>
    <t>Wolvin</t>
  </si>
  <si>
    <t>Mciver</t>
  </si>
  <si>
    <t>Loomans</t>
  </si>
  <si>
    <t>Brosky</t>
  </si>
  <si>
    <t>Faisal</t>
  </si>
  <si>
    <t>Saima</t>
  </si>
  <si>
    <t>Rivers</t>
  </si>
  <si>
    <t>Coutinho</t>
  </si>
  <si>
    <t>Karygiannis</t>
  </si>
  <si>
    <t>Carnevale</t>
  </si>
  <si>
    <t>Moulder</t>
  </si>
  <si>
    <t>Princess</t>
  </si>
  <si>
    <t>Nicula</t>
  </si>
  <si>
    <t>Rachlis</t>
  </si>
  <si>
    <t>Gallay</t>
  </si>
  <si>
    <t>Weenen</t>
  </si>
  <si>
    <t>D!Onne</t>
  </si>
  <si>
    <t>Baskin</t>
  </si>
  <si>
    <t>Said</t>
  </si>
  <si>
    <t>Macey</t>
  </si>
  <si>
    <t>Whiteside</t>
  </si>
  <si>
    <t>Ramage</t>
  </si>
  <si>
    <t>Trotter</t>
  </si>
  <si>
    <t>Garbutt</t>
  </si>
  <si>
    <t>Hoover</t>
  </si>
  <si>
    <t>Percival</t>
  </si>
  <si>
    <t>Halstead</t>
  </si>
  <si>
    <t>Mccue</t>
  </si>
  <si>
    <t>Galloway</t>
  </si>
  <si>
    <t>Fergusson</t>
  </si>
  <si>
    <t>Betsy</t>
  </si>
  <si>
    <t>Dalgleish</t>
  </si>
  <si>
    <t>Morelli</t>
  </si>
  <si>
    <t>Beer</t>
  </si>
  <si>
    <t>Ferry</t>
  </si>
  <si>
    <t>Quail</t>
  </si>
  <si>
    <t>Mccrea</t>
  </si>
  <si>
    <t>Avery</t>
  </si>
  <si>
    <t>Dunne</t>
  </si>
  <si>
    <t>Mccreery</t>
  </si>
  <si>
    <t>Banning</t>
  </si>
  <si>
    <t>Mckenney</t>
  </si>
  <si>
    <t>Whitehead</t>
  </si>
  <si>
    <t>Mccreary</t>
  </si>
  <si>
    <t>Grundy</t>
  </si>
  <si>
    <t>John F.</t>
  </si>
  <si>
    <t>Betsworth</t>
  </si>
  <si>
    <t>Hoyes</t>
  </si>
  <si>
    <t>O'hare</t>
  </si>
  <si>
    <t>Macphail</t>
  </si>
  <si>
    <t>Walmsley</t>
  </si>
  <si>
    <t>Warriner</t>
  </si>
  <si>
    <t>Steinke</t>
  </si>
  <si>
    <t>Dakota</t>
  </si>
  <si>
    <t>Norwood</t>
  </si>
  <si>
    <t>Mcgurran</t>
  </si>
  <si>
    <t>Beitz</t>
  </si>
  <si>
    <t>Eadie</t>
  </si>
  <si>
    <t>Westcott</t>
  </si>
  <si>
    <t>Bruyere</t>
  </si>
  <si>
    <t>Unwin</t>
  </si>
  <si>
    <t>Mcgugan</t>
  </si>
  <si>
    <t>Deanne</t>
  </si>
  <si>
    <t>Gross</t>
  </si>
  <si>
    <t>Jonasson</t>
  </si>
  <si>
    <t>Adjala-Tosorontio2018councillor1</t>
  </si>
  <si>
    <t>Canadian Municipal Barometer</t>
  </si>
  <si>
    <t>Boston</t>
  </si>
  <si>
    <t>Adjala-Tosorontio2018councillor2</t>
  </si>
  <si>
    <t>Ambrose (Sam)</t>
  </si>
  <si>
    <t>Adjala-Tosorontio2018councillor3</t>
  </si>
  <si>
    <t>Budgell</t>
  </si>
  <si>
    <t>Adjala-Tosorontio2018councillor4</t>
  </si>
  <si>
    <t>Adjala-Tosorontio2018councillor5</t>
  </si>
  <si>
    <t>Koski</t>
  </si>
  <si>
    <t>Adjala-Tosorontio2018deputy mayor99</t>
  </si>
  <si>
    <t>Gaffiero</t>
  </si>
  <si>
    <t>Adjala-Tosorontio2018mayor99</t>
  </si>
  <si>
    <t>Ajax2018councillor1</t>
  </si>
  <si>
    <t>Cecconet</t>
  </si>
  <si>
    <t>Marsha Lynn Jones</t>
  </si>
  <si>
    <t>Gillett</t>
  </si>
  <si>
    <t>Ajax2018councillor2</t>
  </si>
  <si>
    <t>Ashish</t>
  </si>
  <si>
    <t>Pandya</t>
  </si>
  <si>
    <t>Kenroy</t>
  </si>
  <si>
    <t>Ajax2018councillor3</t>
  </si>
  <si>
    <t>Record</t>
  </si>
  <si>
    <t>Ajax2018mayor99</t>
  </si>
  <si>
    <t>Carion</t>
  </si>
  <si>
    <t>Fenn</t>
  </si>
  <si>
    <t>Ajax2018Regional Councillor1</t>
  </si>
  <si>
    <t>Mohamed Kalim</t>
  </si>
  <si>
    <t>Karatella</t>
  </si>
  <si>
    <t>Ajax2018Regional Councillor2</t>
  </si>
  <si>
    <t>Asif</t>
  </si>
  <si>
    <t>Ajax2018Regional Councillor3</t>
  </si>
  <si>
    <t>Mcaleer</t>
  </si>
  <si>
    <t>Alfred and Plantagenet2018councillor1</t>
  </si>
  <si>
    <t>Rena</t>
  </si>
  <si>
    <t>Andra \\"Barber\"\""</t>
  </si>
  <si>
    <t>Paladeau</t>
  </si>
  <si>
    <t>Alfred and Plantagenet2018councillor2</t>
  </si>
  <si>
    <t>Alfred and Plantagenet2018mayor99</t>
  </si>
  <si>
    <t>Cadieaux</t>
  </si>
  <si>
    <t>Staphane</t>
  </si>
  <si>
    <t>Amherstburg2018councillor99</t>
  </si>
  <si>
    <t>Gemmell</t>
  </si>
  <si>
    <t>Lazanja</t>
  </si>
  <si>
    <t>Cleminson</t>
  </si>
  <si>
    <t>Menna</t>
  </si>
  <si>
    <t>Amherstburg2018deputy mayor99</t>
  </si>
  <si>
    <t>Amherstburg2018mayor99</t>
  </si>
  <si>
    <t>Dicarlo</t>
  </si>
  <si>
    <t>Swinton</t>
  </si>
  <si>
    <t>Aurora 2018councillor99</t>
  </si>
  <si>
    <t>Kroeplin</t>
  </si>
  <si>
    <t>Abas</t>
  </si>
  <si>
    <t>Heard</t>
  </si>
  <si>
    <t>Mobbs</t>
  </si>
  <si>
    <t>Van Decker</t>
  </si>
  <si>
    <t>Aurora 2018mayor99</t>
  </si>
  <si>
    <t>Barrie2018councillor1</t>
  </si>
  <si>
    <t>Shaughna</t>
  </si>
  <si>
    <t>Konda</t>
  </si>
  <si>
    <t>Allary</t>
  </si>
  <si>
    <t>Dusko</t>
  </si>
  <si>
    <t>Barrie2018councillor10</t>
  </si>
  <si>
    <t>Culyer</t>
  </si>
  <si>
    <t>Olthuis</t>
  </si>
  <si>
    <t>Barrie2018councillor2</t>
  </si>
  <si>
    <t>Yolanda T.</t>
  </si>
  <si>
    <t>Romita</t>
  </si>
  <si>
    <t>Barrie2018councillor3</t>
  </si>
  <si>
    <t>Lynn-Anne</t>
  </si>
  <si>
    <t>Saari</t>
  </si>
  <si>
    <t>Barrie2018councillor4</t>
  </si>
  <si>
    <t>Barrie2018councillor5</t>
  </si>
  <si>
    <t>Silveira</t>
  </si>
  <si>
    <t>Barrie2018councillor6</t>
  </si>
  <si>
    <t>Nelthorpe</t>
  </si>
  <si>
    <t>Barrie2018councillor7</t>
  </si>
  <si>
    <t>Mchachern</t>
  </si>
  <si>
    <t>Barrie2018councillor8</t>
  </si>
  <si>
    <t>Barrie2018councillor9</t>
  </si>
  <si>
    <t>Barrie2018mayor99</t>
  </si>
  <si>
    <t>Faerber</t>
  </si>
  <si>
    <t>Belleville2018councillor1</t>
  </si>
  <si>
    <t>Mccaw</t>
  </si>
  <si>
    <t>Jeremy T.</t>
  </si>
  <si>
    <t>Paul S.</t>
  </si>
  <si>
    <t>Brigitte Frances</t>
  </si>
  <si>
    <t>Belleville2018councillor2</t>
  </si>
  <si>
    <t>Katherine Ann</t>
  </si>
  <si>
    <t>Belleville2018mayor99</t>
  </si>
  <si>
    <t>Taso</t>
  </si>
  <si>
    <t>Bracebridge2018councillorBracebridge</t>
  </si>
  <si>
    <t>Hayes-Rogers</t>
  </si>
  <si>
    <t>Bracebridge2018councillorDraper</t>
  </si>
  <si>
    <t>Bracebridge2018councillorMacaulay</t>
  </si>
  <si>
    <t>Ruthann</t>
  </si>
  <si>
    <t>Bracebridge2018councillorMonck Muskoka</t>
  </si>
  <si>
    <t>Gooch</t>
  </si>
  <si>
    <t>Monck Muskoka</t>
  </si>
  <si>
    <t>Bracebridge2018councillorOakley</t>
  </si>
  <si>
    <t>Bracebridge2018district councillor99</t>
  </si>
  <si>
    <t>Bracebridge2018mayor99</t>
  </si>
  <si>
    <t>Lori-Lynn</t>
  </si>
  <si>
    <t>Giaschi-Pacini</t>
  </si>
  <si>
    <t>Bradford West Gwillimbury2018councillor1</t>
  </si>
  <si>
    <t>Lontini</t>
  </si>
  <si>
    <t>Bradford West Gwillimbury2018councillor2</t>
  </si>
  <si>
    <t>Baynes</t>
  </si>
  <si>
    <t>Bradford West Gwillimbury2018councillor3</t>
  </si>
  <si>
    <t>Bradford West Gwillimbury2018councillor4</t>
  </si>
  <si>
    <t>Bradford West Gwillimbury2018councillor5</t>
  </si>
  <si>
    <t>Munawar</t>
  </si>
  <si>
    <t>Bradford West Gwillimbury2018councillor6</t>
  </si>
  <si>
    <t>Bradford West Gwillimbury2018councillor7</t>
  </si>
  <si>
    <t>Dykie Jr.</t>
  </si>
  <si>
    <t>Minnema</t>
  </si>
  <si>
    <t>Bradford West Gwillimbury2018deputy mayor99</t>
  </si>
  <si>
    <t>Iftikhar</t>
  </si>
  <si>
    <t>Bradford West Gwillimbury2018mayor99</t>
  </si>
  <si>
    <t>Keffer</t>
  </si>
  <si>
    <t>Brampton2018councillor1 &amp; 5</t>
  </si>
  <si>
    <t>1 &amp; 5</t>
  </si>
  <si>
    <t>Harmanpreet</t>
  </si>
  <si>
    <t>Tatangelo</t>
  </si>
  <si>
    <t>Sanjeev</t>
  </si>
  <si>
    <t>Bansal</t>
  </si>
  <si>
    <t>Abdul Qayyum</t>
  </si>
  <si>
    <t>Haider</t>
  </si>
  <si>
    <t>Karanjit Singh</t>
  </si>
  <si>
    <t>Brampton2018councillor2 &amp; 6</t>
  </si>
  <si>
    <t>2 &amp; 6</t>
  </si>
  <si>
    <t>Ojie F.</t>
  </si>
  <si>
    <t>Eghobor</t>
  </si>
  <si>
    <t>Shaji M.</t>
  </si>
  <si>
    <t>Warsi</t>
  </si>
  <si>
    <t>Whillans</t>
  </si>
  <si>
    <t>Brampton2018councillor3 &amp; 4</t>
  </si>
  <si>
    <t>Nishi</t>
  </si>
  <si>
    <t>3 &amp; 4</t>
  </si>
  <si>
    <t>Parin</t>
  </si>
  <si>
    <t>Choksi</t>
  </si>
  <si>
    <t>Harpreet Singh</t>
  </si>
  <si>
    <t>Hansra</t>
  </si>
  <si>
    <t>Mansoury</t>
  </si>
  <si>
    <t>Rennie</t>
  </si>
  <si>
    <t>Tanveer</t>
  </si>
  <si>
    <t>Brampton2018councillor7 &amp; 8</t>
  </si>
  <si>
    <t>7 &amp; 8</t>
  </si>
  <si>
    <t>Harveen</t>
  </si>
  <si>
    <t>Mokshi</t>
  </si>
  <si>
    <t>Kunjicka</t>
  </si>
  <si>
    <t>Riedstra</t>
  </si>
  <si>
    <t>Brampton2018councillor9 &amp; 10</t>
  </si>
  <si>
    <t>Mangaljit</t>
  </si>
  <si>
    <t>Dabb</t>
  </si>
  <si>
    <t>9 &amp; 10</t>
  </si>
  <si>
    <t>Dharmaveer</t>
  </si>
  <si>
    <t>Gohil</t>
  </si>
  <si>
    <t>Rohit</t>
  </si>
  <si>
    <t>Naresh</t>
  </si>
  <si>
    <t>Tharani</t>
  </si>
  <si>
    <t>Brampton2018mayor99</t>
  </si>
  <si>
    <t>Gosal</t>
  </si>
  <si>
    <t>Vinod Kumar</t>
  </si>
  <si>
    <t>Mahesan</t>
  </si>
  <si>
    <t>Sprovieri</t>
  </si>
  <si>
    <t>Brampton2018regional councillor1 &amp; 5</t>
  </si>
  <si>
    <t>Rajbir</t>
  </si>
  <si>
    <t>Harnek</t>
  </si>
  <si>
    <t>Brampton2018regional councillor2 &amp; 6</t>
  </si>
  <si>
    <t>Gurpreet Kaur</t>
  </si>
  <si>
    <t>Everton Dwight</t>
  </si>
  <si>
    <t>Iyer</t>
  </si>
  <si>
    <t>Lateef</t>
  </si>
  <si>
    <t>Brampton2018regional councillor3 &amp; 4</t>
  </si>
  <si>
    <t>Prabhjot</t>
  </si>
  <si>
    <t>Kus</t>
  </si>
  <si>
    <t>Chirag</t>
  </si>
  <si>
    <t>Brampton2018regional councillor7 &amp; 8</t>
  </si>
  <si>
    <t>Tandon</t>
  </si>
  <si>
    <t>Brampton2018regional councillor9 &amp; 10</t>
  </si>
  <si>
    <t>Brant2018councillor1</t>
  </si>
  <si>
    <t>Macalpine</t>
  </si>
  <si>
    <t>Brant2018councillor2</t>
  </si>
  <si>
    <t>Atcheson</t>
  </si>
  <si>
    <t>Ellay</t>
  </si>
  <si>
    <t>Heys</t>
  </si>
  <si>
    <t>Ogborne</t>
  </si>
  <si>
    <t>Brant2018councillor3</t>
  </si>
  <si>
    <t>Clifford Douglas</t>
  </si>
  <si>
    <t>Atfield</t>
  </si>
  <si>
    <t>Myles D.</t>
  </si>
  <si>
    <t>Rusak</t>
  </si>
  <si>
    <t>Verhey</t>
  </si>
  <si>
    <t>Brant2018councillor4</t>
  </si>
  <si>
    <t>Baptist</t>
  </si>
  <si>
    <t>Mordaunt</t>
  </si>
  <si>
    <t>Brant2018councillor5</t>
  </si>
  <si>
    <t>Gatward</t>
  </si>
  <si>
    <t>Brian Ellis</t>
  </si>
  <si>
    <t>Brant2018mayor99</t>
  </si>
  <si>
    <t>Cardy</t>
  </si>
  <si>
    <t>Brantford2018councillor1</t>
  </si>
  <si>
    <t>Ramandeep</t>
  </si>
  <si>
    <t>Khokhar</t>
  </si>
  <si>
    <t>Amrik</t>
  </si>
  <si>
    <t>Lucente</t>
  </si>
  <si>
    <t>Vanderstelt</t>
  </si>
  <si>
    <t>Brantford2018councillor2</t>
  </si>
  <si>
    <t>Felsky</t>
  </si>
  <si>
    <t>Bechard</t>
  </si>
  <si>
    <t>Utley</t>
  </si>
  <si>
    <t>Brantford2018councillor3</t>
  </si>
  <si>
    <t>Naser</t>
  </si>
  <si>
    <t>Hamed</t>
  </si>
  <si>
    <t>Brantford2018councillor4</t>
  </si>
  <si>
    <t>Antoski</t>
  </si>
  <si>
    <t>Brantford2018councillor5</t>
  </si>
  <si>
    <t>Kissinger</t>
  </si>
  <si>
    <t>Goreski</t>
  </si>
  <si>
    <t>Van Tilborg</t>
  </si>
  <si>
    <t>Brantford2018mayor99</t>
  </si>
  <si>
    <t>Berardi</t>
  </si>
  <si>
    <t>Friel</t>
  </si>
  <si>
    <t>Maw</t>
  </si>
  <si>
    <t>Brighton2018councillor99</t>
  </si>
  <si>
    <t>Huizinga</t>
  </si>
  <si>
    <t>Tadman</t>
  </si>
  <si>
    <t>Martinello</t>
  </si>
  <si>
    <t>Schukow</t>
  </si>
  <si>
    <t>Brighton2018deputy mayor99</t>
  </si>
  <si>
    <t>Rittwage</t>
  </si>
  <si>
    <t>Brighton2018mayor99</t>
  </si>
  <si>
    <t>Walas</t>
  </si>
  <si>
    <t>Brock2018councillor1</t>
  </si>
  <si>
    <t>Lodwick</t>
  </si>
  <si>
    <t>Brock2018councillor2</t>
  </si>
  <si>
    <t>Brock2018councillor3</t>
  </si>
  <si>
    <t>Basztyk</t>
  </si>
  <si>
    <t>Brock2018councillor4</t>
  </si>
  <si>
    <t>Maleus</t>
  </si>
  <si>
    <t>Brock2018councillor5</t>
  </si>
  <si>
    <t>Brock2018mayor99</t>
  </si>
  <si>
    <t>Bath-Hadden</t>
  </si>
  <si>
    <t>Brock2018regional councillor99</t>
  </si>
  <si>
    <t>Yerema-Weafer</t>
  </si>
  <si>
    <t>Brockton2018councillor99</t>
  </si>
  <si>
    <t>Leifso</t>
  </si>
  <si>
    <t>Oberle</t>
  </si>
  <si>
    <t>Brockton2018deputy mayor99</t>
  </si>
  <si>
    <t>Gieruszak</t>
  </si>
  <si>
    <t>Brockton2018mayor99</t>
  </si>
  <si>
    <t>Bagnato</t>
  </si>
  <si>
    <t>Brockville2018councillor99</t>
  </si>
  <si>
    <t>Barabash</t>
  </si>
  <si>
    <t>Darrah</t>
  </si>
  <si>
    <t>Erye</t>
  </si>
  <si>
    <t>Journal</t>
  </si>
  <si>
    <t>Legere</t>
  </si>
  <si>
    <t>Brockville2018mayor99</t>
  </si>
  <si>
    <t>Burlington2018councillor1</t>
  </si>
  <si>
    <t>Iantomasi</t>
  </si>
  <si>
    <t>Councillor (Regional and City)</t>
  </si>
  <si>
    <t>Boelhouwer</t>
  </si>
  <si>
    <t>Fiorito</t>
  </si>
  <si>
    <t>Andrew Paul</t>
  </si>
  <si>
    <t>Staz</t>
  </si>
  <si>
    <t>Burlington2018councillor2</t>
  </si>
  <si>
    <t>Calderbank</t>
  </si>
  <si>
    <t>Shkuda</t>
  </si>
  <si>
    <t>Burlington2018councillor3</t>
  </si>
  <si>
    <t>Hutzel</t>
  </si>
  <si>
    <t>Rusin</t>
  </si>
  <si>
    <t>Burlington2018councillor4</t>
  </si>
  <si>
    <t>Burlington2018councillor5</t>
  </si>
  <si>
    <t>Moaghan</t>
  </si>
  <si>
    <t>Mary Alice</t>
  </si>
  <si>
    <t>Roukema</t>
  </si>
  <si>
    <t>Xin Yi</t>
  </si>
  <si>
    <t>Burlington2018councillor6</t>
  </si>
  <si>
    <t>Kinsey</t>
  </si>
  <si>
    <t>Schurm</t>
  </si>
  <si>
    <t>Burlington2018mayor99</t>
  </si>
  <si>
    <t>Meed Ward</t>
  </si>
  <si>
    <t>Goldring</t>
  </si>
  <si>
    <t>Caledon2018councillor1</t>
  </si>
  <si>
    <t>Testani</t>
  </si>
  <si>
    <t>Caledon2018councillor2</t>
  </si>
  <si>
    <t>Gilmey</t>
  </si>
  <si>
    <t>Caledon2018councillor3 &amp; 4</t>
  </si>
  <si>
    <t>Caledon2018councillor5</t>
  </si>
  <si>
    <t>Conforti</t>
  </si>
  <si>
    <t>Luschak</t>
  </si>
  <si>
    <t>Caledon2018mayor99</t>
  </si>
  <si>
    <t>Darnely</t>
  </si>
  <si>
    <t>Shaughnessy</t>
  </si>
  <si>
    <t>Caledon2018regional councillor1</t>
  </si>
  <si>
    <t>Motley-Bailey</t>
  </si>
  <si>
    <t>Caledon2018regional councillor2</t>
  </si>
  <si>
    <t>Caledon2018regional councillor3 &amp; 4</t>
  </si>
  <si>
    <t>Caledon2018regional councillor5</t>
  </si>
  <si>
    <t>Winkler</t>
  </si>
  <si>
    <t>Buckler</t>
  </si>
  <si>
    <t>Cambridge2018councillor1</t>
  </si>
  <si>
    <t>O'hagan</t>
  </si>
  <si>
    <t>Cambridge2018councillor2</t>
  </si>
  <si>
    <t>Jay Edward</t>
  </si>
  <si>
    <t>Jaanus</t>
  </si>
  <si>
    <t>Kimsto</t>
  </si>
  <si>
    <t>Cambridge2018councillor3</t>
  </si>
  <si>
    <t>Bercowski</t>
  </si>
  <si>
    <t>Cambridge2018councillor4</t>
  </si>
  <si>
    <t>Friest</t>
  </si>
  <si>
    <t>Cambridge2018councillor5</t>
  </si>
  <si>
    <t>Cambridge2018councillor6</t>
  </si>
  <si>
    <t>Falkner</t>
  </si>
  <si>
    <t>Kurt L.</t>
  </si>
  <si>
    <t>Ditner</t>
  </si>
  <si>
    <t>Renco</t>
  </si>
  <si>
    <t>Cambridge2018councillor7</t>
  </si>
  <si>
    <t>Monteiro</t>
  </si>
  <si>
    <t>Cambridge2018councillor8</t>
  </si>
  <si>
    <t>Kenneth R.</t>
  </si>
  <si>
    <t>Cambridge2018mayor99</t>
  </si>
  <si>
    <t>Mcgarry</t>
  </si>
  <si>
    <t>Cambridge2018regional councillor99</t>
  </si>
  <si>
    <t>Jowett</t>
  </si>
  <si>
    <t>Kiefer</t>
  </si>
  <si>
    <t>Doering</t>
  </si>
  <si>
    <t>David Allan</t>
  </si>
  <si>
    <t>Vi</t>
  </si>
  <si>
    <t>Gomes</t>
  </si>
  <si>
    <t>Carleton Place2018councillor99</t>
  </si>
  <si>
    <t>Gerbac</t>
  </si>
  <si>
    <t>Debaie</t>
  </si>
  <si>
    <t>Mcculloch</t>
  </si>
  <si>
    <t>Carleton Place2018deputy mayor99</t>
  </si>
  <si>
    <t>Dulmage</t>
  </si>
  <si>
    <t>Craig T.</t>
  </si>
  <si>
    <t>Carleton Place2018mayor99</t>
  </si>
  <si>
    <t>Antonakos</t>
  </si>
  <si>
    <t>Wutherich</t>
  </si>
  <si>
    <t>Central Elgin2018councillor1</t>
  </si>
  <si>
    <t>Central Elgin2018councillor2</t>
  </si>
  <si>
    <t>Central Elgin2018councillor3</t>
  </si>
  <si>
    <t>Central Elgin2018councillor4</t>
  </si>
  <si>
    <t>Central Elgin2018councillor5</t>
  </si>
  <si>
    <t>Central Elgin2018deputy mayor99</t>
  </si>
  <si>
    <t>Central Elgin2018mayor99</t>
  </si>
  <si>
    <t>Marr</t>
  </si>
  <si>
    <t>Centre Wellington2018councillor1</t>
  </si>
  <si>
    <t>Macrae</t>
  </si>
  <si>
    <t>Centre Wellington2018councillor2</t>
  </si>
  <si>
    <t>Mcelwain</t>
  </si>
  <si>
    <t>Centre Wellington2018councillor3</t>
  </si>
  <si>
    <t>Centre Wellington2018councillor4</t>
  </si>
  <si>
    <t>Vinnie</t>
  </si>
  <si>
    <t>Whitaker</t>
  </si>
  <si>
    <t>Centre Wellington2018councillor5</t>
  </si>
  <si>
    <t>Kitras</t>
  </si>
  <si>
    <t>Centre Wellington2018councillor6</t>
  </si>
  <si>
    <t>Vanleeuwen</t>
  </si>
  <si>
    <t>Centre Wellington2018County Councillor4</t>
  </si>
  <si>
    <t>Bouwman</t>
  </si>
  <si>
    <t>Hons</t>
  </si>
  <si>
    <t>Centre Wellington2018County Councillor5</t>
  </si>
  <si>
    <t>Centre Wellington2018County Councillor6</t>
  </si>
  <si>
    <t>Centre Wellington2018mayor99</t>
  </si>
  <si>
    <t>Mccabe</t>
  </si>
  <si>
    <t>Chatham-Kent2018councillor1</t>
  </si>
  <si>
    <t>Fluker</t>
  </si>
  <si>
    <t>Pastorius</t>
  </si>
  <si>
    <t>Chatham-Kent2018councillor2</t>
  </si>
  <si>
    <t>Amy Ramsden</t>
  </si>
  <si>
    <t>Svec</t>
  </si>
  <si>
    <t>Vercouteren</t>
  </si>
  <si>
    <t>Chatham-Kent2018councillor3</t>
  </si>
  <si>
    <t>Chatham-Kent2018councillor4</t>
  </si>
  <si>
    <t>Udvari</t>
  </si>
  <si>
    <t>Cyples</t>
  </si>
  <si>
    <t>Faas</t>
  </si>
  <si>
    <t>Dylan Robert</t>
  </si>
  <si>
    <t>Chatham-Kent2018councillor5</t>
  </si>
  <si>
    <t>Chatham-Kent2018councillor6</t>
  </si>
  <si>
    <t>Penelope</t>
  </si>
  <si>
    <t>Hooker</t>
  </si>
  <si>
    <t>Don \\"Sparky\"\""</t>
  </si>
  <si>
    <t>Sulman</t>
  </si>
  <si>
    <t>Chatham-Kent2018mayor99</t>
  </si>
  <si>
    <t>Robert Salvatore</t>
  </si>
  <si>
    <t>Allan Robert</t>
  </si>
  <si>
    <t>Traylor</t>
  </si>
  <si>
    <t>Clarence-Rockland2018councillor1</t>
  </si>
  <si>
    <t>Saguin</t>
  </si>
  <si>
    <t>Clarence-Rockland2018councillor2</t>
  </si>
  <si>
    <t>Clarence-Rockland2018councillor3</t>
  </si>
  <si>
    <t>Clarence-Rockland2018councillor4</t>
  </si>
  <si>
    <t>Marc-Andra</t>
  </si>
  <si>
    <t>Clarence-Rockland2018councillor5</t>
  </si>
  <si>
    <t>Clarence-Rockland2018councillor6</t>
  </si>
  <si>
    <t>Clarence-Rockland2018councillor7</t>
  </si>
  <si>
    <t>Clarence-Rockland2018councillor8</t>
  </si>
  <si>
    <t>ChoiniÔøΩÔøΩÔøΩÔøΩÔøΩÔøΩÔøΩÔøΩÔøΩÔøΩÔøΩÔøΩÔøΩÔøΩÔøΩÔøΩRe</t>
  </si>
  <si>
    <t>Clarence-Rockland2018mayor99</t>
  </si>
  <si>
    <t>Clarington2018councillor1</t>
  </si>
  <si>
    <t>Clarington2018councillor2</t>
  </si>
  <si>
    <t>Maralyn</t>
  </si>
  <si>
    <t>Clarington2018councillor3</t>
  </si>
  <si>
    <t>Grovum</t>
  </si>
  <si>
    <t>Clarington2018councillor4</t>
  </si>
  <si>
    <t>Dougan</t>
  </si>
  <si>
    <t>Clarington2018mayor99</t>
  </si>
  <si>
    <t>Clarington2018regional councillor1 &amp; 2</t>
  </si>
  <si>
    <t>1 &amp; 2</t>
  </si>
  <si>
    <t>Clarington2018regional councillor3 &amp; 4</t>
  </si>
  <si>
    <t>Partner</t>
  </si>
  <si>
    <t>Clearview2018councillor1</t>
  </si>
  <si>
    <t>Clearview2018councillor2</t>
  </si>
  <si>
    <t>Baylis</t>
  </si>
  <si>
    <t>Clearview2018councillor3</t>
  </si>
  <si>
    <t>Clearview2018councillor4</t>
  </si>
  <si>
    <t>Clearview2018councillor5</t>
  </si>
  <si>
    <t>Sist</t>
  </si>
  <si>
    <t>Clearview2018councillor6</t>
  </si>
  <si>
    <t>Clearview2018councillor7</t>
  </si>
  <si>
    <t>Bronae</t>
  </si>
  <si>
    <t>Lamers</t>
  </si>
  <si>
    <t>Clearview2018deputy mayor99</t>
  </si>
  <si>
    <t>Clearview2018mayor99</t>
  </si>
  <si>
    <t>Vanderkruys</t>
  </si>
  <si>
    <t>Lougheed</t>
  </si>
  <si>
    <t>Cobourg2018councillor99</t>
  </si>
  <si>
    <t>Chorley</t>
  </si>
  <si>
    <t>Vom Dorff</t>
  </si>
  <si>
    <t>Cobourg2018deputy mayor99</t>
  </si>
  <si>
    <t>Cobourg2018mayor99</t>
  </si>
  <si>
    <t>Macinnes</t>
  </si>
  <si>
    <t>Collingwood2018councillor99</t>
  </si>
  <si>
    <t>Comi</t>
  </si>
  <si>
    <t>Aldred</t>
  </si>
  <si>
    <t>Beeston</t>
  </si>
  <si>
    <t>Brindisi</t>
  </si>
  <si>
    <t>Collingwood2018deputymayor99</t>
  </si>
  <si>
    <t>Collingwood2018mayor99</t>
  </si>
  <si>
    <t>Trude</t>
  </si>
  <si>
    <t>Cornwall2018councillor99</t>
  </si>
  <si>
    <t>Amani</t>
  </si>
  <si>
    <t>Aburamadan</t>
  </si>
  <si>
    <t>Habert</t>
  </si>
  <si>
    <t>Megill</t>
  </si>
  <si>
    <t>Acheson</t>
  </si>
  <si>
    <t>William Douglas</t>
  </si>
  <si>
    <t>Bernie M.</t>
  </si>
  <si>
    <t>James Brent</t>
  </si>
  <si>
    <t>De Wit</t>
  </si>
  <si>
    <t>Glen Garry</t>
  </si>
  <si>
    <t>Mark A.</t>
  </si>
  <si>
    <t>Rattray</t>
  </si>
  <si>
    <t>Garald E.</t>
  </si>
  <si>
    <t>Cornwall2018mayor99</t>
  </si>
  <si>
    <t>Spahich</t>
  </si>
  <si>
    <t>East Gwillimbury2018councillor1</t>
  </si>
  <si>
    <t>Calum</t>
  </si>
  <si>
    <t>Leen \\"Dutch\"\""</t>
  </si>
  <si>
    <t>Spiering</t>
  </si>
  <si>
    <t>East Gwillimbury2018councillor2</t>
  </si>
  <si>
    <t>Roy-Diclemente</t>
  </si>
  <si>
    <t>Persechini</t>
  </si>
  <si>
    <t>East Gwillimbury2018councillor3</t>
  </si>
  <si>
    <t>East Gwillimbury2018mayor99</t>
  </si>
  <si>
    <t>Roulston</t>
  </si>
  <si>
    <t>Norval</t>
  </si>
  <si>
    <t>Elizabethtown-Kitley2018councillor99</t>
  </si>
  <si>
    <t>Elizabethtown-Kitley2018mayor99</t>
  </si>
  <si>
    <t>Elliot Lake 2018councillor99</t>
  </si>
  <si>
    <t>Geraldine Rena</t>
  </si>
  <si>
    <t>Vanroon</t>
  </si>
  <si>
    <t>Pawson</t>
  </si>
  <si>
    <t>Elliot Lake 2018mayor99</t>
  </si>
  <si>
    <t>Daemon</t>
  </si>
  <si>
    <t>Jacques-Palmer</t>
  </si>
  <si>
    <t>Erin2018councillor99</t>
  </si>
  <si>
    <t>Anderson-Mancia</t>
  </si>
  <si>
    <t>Brianceau</t>
  </si>
  <si>
    <t>Gainor</t>
  </si>
  <si>
    <t>Erin2018mayor99</t>
  </si>
  <si>
    <t>Alls</t>
  </si>
  <si>
    <t>Essa2018councillor1</t>
  </si>
  <si>
    <t>Essa2018councillor2</t>
  </si>
  <si>
    <t>Essa2018councillor3</t>
  </si>
  <si>
    <t>Essa2018deputy mayor99</t>
  </si>
  <si>
    <t>Essa2018mayor99</t>
  </si>
  <si>
    <t>Guergis</t>
  </si>
  <si>
    <t>Essex2018councillor1</t>
  </si>
  <si>
    <t>Voakes</t>
  </si>
  <si>
    <t>Essex2018councillor2</t>
  </si>
  <si>
    <t>Brockman</t>
  </si>
  <si>
    <t>Essex2018councillor3</t>
  </si>
  <si>
    <t>Bjorkman</t>
  </si>
  <si>
    <t>Vander Doelen</t>
  </si>
  <si>
    <t>Essex2018councillor4</t>
  </si>
  <si>
    <t>Essex2018deputy mayor99</t>
  </si>
  <si>
    <t>Essex2018mayor99</t>
  </si>
  <si>
    <t>Mcguire-Blais</t>
  </si>
  <si>
    <t>Snively</t>
  </si>
  <si>
    <t>Fort Erie2018councillor1</t>
  </si>
  <si>
    <t>Fort Erie2018councillor2</t>
  </si>
  <si>
    <t>Toppazzini</t>
  </si>
  <si>
    <t>Fort Erie2018councillor3</t>
  </si>
  <si>
    <t>Calder-Rosettani</t>
  </si>
  <si>
    <t>Zanko</t>
  </si>
  <si>
    <t>Demizio</t>
  </si>
  <si>
    <t>Winger</t>
  </si>
  <si>
    <t>Fort Erie2018councillor4</t>
  </si>
  <si>
    <t>Brunner</t>
  </si>
  <si>
    <t>Pati</t>
  </si>
  <si>
    <t>Habermann</t>
  </si>
  <si>
    <t>Fort Erie2018councillor5</t>
  </si>
  <si>
    <t>Feor</t>
  </si>
  <si>
    <t>Lubberts</t>
  </si>
  <si>
    <t>Reles</t>
  </si>
  <si>
    <t>Fort Erie2018councillor6</t>
  </si>
  <si>
    <t>Knutt</t>
  </si>
  <si>
    <t>Fort Erie2018mayor99</t>
  </si>
  <si>
    <t>Passero</t>
  </si>
  <si>
    <t>Fort Erie2018regional councillor99</t>
  </si>
  <si>
    <t>Annunziata</t>
  </si>
  <si>
    <t>Douglas James</t>
  </si>
  <si>
    <t>Baker-Smith</t>
  </si>
  <si>
    <t>Georgian Bluffs2018councillor99</t>
  </si>
  <si>
    <t>Barfoot</t>
  </si>
  <si>
    <t>Cobourn</t>
  </si>
  <si>
    <t>Newmaster</t>
  </si>
  <si>
    <t>Ejaye</t>
  </si>
  <si>
    <t>Christian Bernard</t>
  </si>
  <si>
    <t>Skripka</t>
  </si>
  <si>
    <t>Georgian Bluffs2018deputy mayor99</t>
  </si>
  <si>
    <t>Georgian Bluffs2018mayor99</t>
  </si>
  <si>
    <t>Scott William</t>
  </si>
  <si>
    <t>Georgina2018councillor1</t>
  </si>
  <si>
    <t>Wittenberg</t>
  </si>
  <si>
    <t>Georgina2018councillor2</t>
  </si>
  <si>
    <t>Georgina2018councillor3</t>
  </si>
  <si>
    <t>Georgina2018councillor4</t>
  </si>
  <si>
    <t>Greta</t>
  </si>
  <si>
    <t>Zinck</t>
  </si>
  <si>
    <t>Georgina2018councillor5</t>
  </si>
  <si>
    <t>Georgina2018mayor99</t>
  </si>
  <si>
    <t>Jagminas</t>
  </si>
  <si>
    <t>Georgina2018regional councillor99</t>
  </si>
  <si>
    <t>Croken</t>
  </si>
  <si>
    <t>Gravenhurst 2018councillor1</t>
  </si>
  <si>
    <t>Gravenhurst 2018councillor2</t>
  </si>
  <si>
    <t>Eiter</t>
  </si>
  <si>
    <t>Gravenhurst 2018councillor3</t>
  </si>
  <si>
    <t>Klinck</t>
  </si>
  <si>
    <t>Gravenhurst 2018councillor4</t>
  </si>
  <si>
    <t>Gravenhurst 2018councillor5</t>
  </si>
  <si>
    <t>Van Petegem</t>
  </si>
  <si>
    <t>Gravenhurst 2018councillor99</t>
  </si>
  <si>
    <t>Gravenhurst 2018mayor99</t>
  </si>
  <si>
    <t>Greater Napanee 2018councillor1</t>
  </si>
  <si>
    <t>Boomhour</t>
  </si>
  <si>
    <t>Cortwright</t>
  </si>
  <si>
    <t>Greater Napanee 2018councillor2</t>
  </si>
  <si>
    <t>Robin M.w.</t>
  </si>
  <si>
    <t>Greater Napanee 2018councillor3</t>
  </si>
  <si>
    <t>Terrilyn</t>
  </si>
  <si>
    <t>Geenevasen</t>
  </si>
  <si>
    <t>Pinnell Jr.</t>
  </si>
  <si>
    <t>Greater Napanee 2018councillor4</t>
  </si>
  <si>
    <t>Derreck</t>
  </si>
  <si>
    <t>Greater Napanee 2018councillor5</t>
  </si>
  <si>
    <t>Shaune</t>
  </si>
  <si>
    <t>Greater Napanee 2018deputy mayor99</t>
  </si>
  <si>
    <t>Greater Napanee 2018mayor99</t>
  </si>
  <si>
    <t>Isbester</t>
  </si>
  <si>
    <t>Salaam</t>
  </si>
  <si>
    <t>Greater Sudbury2018councillor1</t>
  </si>
  <si>
    <t>Pappano</t>
  </si>
  <si>
    <t>Greater Sudbury2018councillor10</t>
  </si>
  <si>
    <t>Greater Sudbury2018councillor11</t>
  </si>
  <si>
    <t>De Luisa</t>
  </si>
  <si>
    <t>Kett</t>
  </si>
  <si>
    <t>Greater Sudbury2018councillor12</t>
  </si>
  <si>
    <t>Petryna</t>
  </si>
  <si>
    <t>Greater Sudbury2018councillor2</t>
  </si>
  <si>
    <t>Greater Sudbury2018councillor3</t>
  </si>
  <si>
    <t>Germain (Gerry)</t>
  </si>
  <si>
    <t>Greater Sudbury2018councillor4</t>
  </si>
  <si>
    <t>Greater Sudbury2018councillor5</t>
  </si>
  <si>
    <t>Greater Sudbury2018councillor6</t>
  </si>
  <si>
    <t>Andra</t>
  </si>
  <si>
    <t>Greater Sudbury2018councillor7</t>
  </si>
  <si>
    <t>Swyer-Burke</t>
  </si>
  <si>
    <t>Jakubo</t>
  </si>
  <si>
    <t>Mazzuca Jr.</t>
  </si>
  <si>
    <t>Greater Sudbury2018councillor8</t>
  </si>
  <si>
    <t>Franceschini</t>
  </si>
  <si>
    <t>Presenza</t>
  </si>
  <si>
    <t>Greater Sudbury2018councillor9</t>
  </si>
  <si>
    <t>Trinity Mary</t>
  </si>
  <si>
    <t>Nickson</t>
  </si>
  <si>
    <t>Stopciati</t>
  </si>
  <si>
    <t>Greater Sudbury2018mayor99</t>
  </si>
  <si>
    <t>Cacciotti</t>
  </si>
  <si>
    <t>Crumplin</t>
  </si>
  <si>
    <t>Huska</t>
  </si>
  <si>
    <t>Grey Highlands2018councillor99</t>
  </si>
  <si>
    <t>Catherine (Cathy)</t>
  </si>
  <si>
    <t>Balon</t>
  </si>
  <si>
    <t>Grey Highlands2018deputy mayor99</t>
  </si>
  <si>
    <t>Aakash</t>
  </si>
  <si>
    <t>Grey Highlands2018mayor99</t>
  </si>
  <si>
    <t>Mokriy</t>
  </si>
  <si>
    <t>Grimsby2018councillor1</t>
  </si>
  <si>
    <t>Aiken</t>
  </si>
  <si>
    <t>Vitello</t>
  </si>
  <si>
    <t>Grimsby2018councillor2</t>
  </si>
  <si>
    <t>Appelman</t>
  </si>
  <si>
    <t>Kadwell</t>
  </si>
  <si>
    <t>Grimsby2018councillor3</t>
  </si>
  <si>
    <t>Nelles</t>
  </si>
  <si>
    <t>Grimsby2018councillor4</t>
  </si>
  <si>
    <t>Carolyn I.</t>
  </si>
  <si>
    <t>Deflavio</t>
  </si>
  <si>
    <t>Grimsby2018mayor99</t>
  </si>
  <si>
    <t>Steve D.</t>
  </si>
  <si>
    <t>Grimsby2018regional councillor99</t>
  </si>
  <si>
    <t>Guelph/Eramosa2018councillor1</t>
  </si>
  <si>
    <t>Guelph/Eramosa2018councillor2</t>
  </si>
  <si>
    <t>Guelph/Eramosa2018councillor3</t>
  </si>
  <si>
    <t>Guelph/Eramosa2018councillor4</t>
  </si>
  <si>
    <t>Jaroszewski</t>
  </si>
  <si>
    <t>Guelph/Eramosa2018councillor7</t>
  </si>
  <si>
    <t>Guelph/Eramosa2018councillor8</t>
  </si>
  <si>
    <t>Guelph/Eramosa2018mayor99</t>
  </si>
  <si>
    <t>Guelph2018councillor1</t>
  </si>
  <si>
    <t>Killingsworth</t>
  </si>
  <si>
    <t>Gernon</t>
  </si>
  <si>
    <t>Jax</t>
  </si>
  <si>
    <t>Guelph2018councillor2</t>
  </si>
  <si>
    <t>Dorothe</t>
  </si>
  <si>
    <t>Sudha</t>
  </si>
  <si>
    <t>Thring</t>
  </si>
  <si>
    <t>Guelph2018councillor3</t>
  </si>
  <si>
    <t>Hofland</t>
  </si>
  <si>
    <t>Petric</t>
  </si>
  <si>
    <t>Guelph2018councillor4</t>
  </si>
  <si>
    <t>Hatmak</t>
  </si>
  <si>
    <t>Ridder</t>
  </si>
  <si>
    <t>Guelph2018councillor5</t>
  </si>
  <si>
    <t>Guelph2018councillor6</t>
  </si>
  <si>
    <t>Usha</t>
  </si>
  <si>
    <t>Burcher</t>
  </si>
  <si>
    <t>Anshu</t>
  </si>
  <si>
    <t>Khurana</t>
  </si>
  <si>
    <t>Guelph2018mayor99</t>
  </si>
  <si>
    <t>Aggie</t>
  </si>
  <si>
    <t>Mlynarz</t>
  </si>
  <si>
    <t>Haldimand County2018councillor1</t>
  </si>
  <si>
    <t>Bergsma</t>
  </si>
  <si>
    <t>Haldimand County2018councillor2</t>
  </si>
  <si>
    <t>Pitcher</t>
  </si>
  <si>
    <t>Hunsinger</t>
  </si>
  <si>
    <t>Haldimand County2018councillor3</t>
  </si>
  <si>
    <t>Haldimand County2018councillor4</t>
  </si>
  <si>
    <t>Haldimand County2018councillor5</t>
  </si>
  <si>
    <t>Tingle</t>
  </si>
  <si>
    <t>Haldimand County2018councillor6</t>
  </si>
  <si>
    <t>Haldimand County2018mayor99</t>
  </si>
  <si>
    <t>Mcclung</t>
  </si>
  <si>
    <t>Mcnair</t>
  </si>
  <si>
    <t>Curran</t>
  </si>
  <si>
    <t>Halton Hills2018councillor1</t>
  </si>
  <si>
    <t>Duncanson</t>
  </si>
  <si>
    <t>Halton Hills2018councillor2</t>
  </si>
  <si>
    <t>Halton Hills2018councillor3</t>
  </si>
  <si>
    <t>Cryan</t>
  </si>
  <si>
    <t>Halton Hills2018councillor4</t>
  </si>
  <si>
    <t>Verghis</t>
  </si>
  <si>
    <t>Halton Hills2018mayor99</t>
  </si>
  <si>
    <t>Waldbusser</t>
  </si>
  <si>
    <t>Halton Hills2018regional councillor1 &amp; 2</t>
  </si>
  <si>
    <t>Halton Hills2018regional councillor3 &amp; 4</t>
  </si>
  <si>
    <t>E. Mark</t>
  </si>
  <si>
    <t>Hamilton (Township)2018councillor99</t>
  </si>
  <si>
    <t>Hamilton (Township)</t>
  </si>
  <si>
    <t>Mccourt</t>
  </si>
  <si>
    <t>Guerbilsky</t>
  </si>
  <si>
    <t>Hamilton (Township)2018deputy mayor99</t>
  </si>
  <si>
    <t>Hamilton (Township)2018mayor99</t>
  </si>
  <si>
    <t>Cane</t>
  </si>
  <si>
    <t>Hamilton2018councillor1</t>
  </si>
  <si>
    <t>Sharon Elizabeth</t>
  </si>
  <si>
    <t>Ela</t>
  </si>
  <si>
    <t>Eroglu</t>
  </si>
  <si>
    <t>Geffros</t>
  </si>
  <si>
    <t>Carol E.</t>
  </si>
  <si>
    <t>Lazich</t>
  </si>
  <si>
    <t>Lyla</t>
  </si>
  <si>
    <t>Miklos</t>
  </si>
  <si>
    <t>Narducci</t>
  </si>
  <si>
    <t>Bakht</t>
  </si>
  <si>
    <t>Geertsma</t>
  </si>
  <si>
    <t>Hamilton2018councillor10</t>
  </si>
  <si>
    <t>Hamilton2018councillor11</t>
  </si>
  <si>
    <t>Waleed</t>
  </si>
  <si>
    <t>Shewayhat</t>
  </si>
  <si>
    <t>Hamilton2018councillor12</t>
  </si>
  <si>
    <t>Reis</t>
  </si>
  <si>
    <t>Scime</t>
  </si>
  <si>
    <t>Hamilton2018councillor13</t>
  </si>
  <si>
    <t>Vanderbeek</t>
  </si>
  <si>
    <t>Gaspare</t>
  </si>
  <si>
    <t>Bonomo</t>
  </si>
  <si>
    <t>Gelder</t>
  </si>
  <si>
    <t>Mykytyshyn</t>
  </si>
  <si>
    <t>Hamilton2018councillor14</t>
  </si>
  <si>
    <t>French-Sanges</t>
  </si>
  <si>
    <t>Iszkula</t>
  </si>
  <si>
    <t>Hamilton2018councillor15</t>
  </si>
  <si>
    <t>Hamilton2018councillor2</t>
  </si>
  <si>
    <t>Suresh Venodh</t>
  </si>
  <si>
    <t>Daljeet</t>
  </si>
  <si>
    <t>Unsworth</t>
  </si>
  <si>
    <t>Hamilton2018councillor3</t>
  </si>
  <si>
    <t>Milena</t>
  </si>
  <si>
    <t>Balta</t>
  </si>
  <si>
    <t>Kristeen</t>
  </si>
  <si>
    <t>Sprague</t>
  </si>
  <si>
    <t>Steven Paul</t>
  </si>
  <si>
    <t>Kuruc</t>
  </si>
  <si>
    <t>Lemma</t>
  </si>
  <si>
    <t>Hamilton2018councillor4</t>
  </si>
  <si>
    <t>Hamilton2018councillor5</t>
  </si>
  <si>
    <t>Maldonado</t>
  </si>
  <si>
    <t>Klazinga</t>
  </si>
  <si>
    <t>Hamilton2018councillor6</t>
  </si>
  <si>
    <t>Hamilton2018councillor7</t>
  </si>
  <si>
    <t>Grice-Uggenti</t>
  </si>
  <si>
    <t>Clowater</t>
  </si>
  <si>
    <t>Dirani</t>
  </si>
  <si>
    <t>Kazubek</t>
  </si>
  <si>
    <t>Hamilton2018councillor8</t>
  </si>
  <si>
    <t>Climie</t>
  </si>
  <si>
    <t>Ruddick</t>
  </si>
  <si>
    <t>Hamilton2018councillor9</t>
  </si>
  <si>
    <t>Lakhwinder Singh</t>
  </si>
  <si>
    <t>Multani</t>
  </si>
  <si>
    <t>Hamilton2018mayor99</t>
  </si>
  <si>
    <t>Nathalie Xian Yi</t>
  </si>
  <si>
    <t>Eisenberger</t>
  </si>
  <si>
    <t>Geissler</t>
  </si>
  <si>
    <t>Vito</t>
  </si>
  <si>
    <t>Wozny</t>
  </si>
  <si>
    <t>Hawkesbury2018councillor99</t>
  </si>
  <si>
    <t>Batista</t>
  </si>
  <si>
    <t>Carol Ghislaine</t>
  </si>
  <si>
    <t>Mingarelli</t>
  </si>
  <si>
    <t>Valarie</t>
  </si>
  <si>
    <t>Falix</t>
  </si>
  <si>
    <t>Hawkesbury2018mayor99</t>
  </si>
  <si>
    <t>Huntsville2018councillor1</t>
  </si>
  <si>
    <t>Terziano</t>
  </si>
  <si>
    <t>Huntsville2018councillor2</t>
  </si>
  <si>
    <t>Huntsville2018councillor3, 4 &amp; 5</t>
  </si>
  <si>
    <t>3, 4 &amp; 5</t>
  </si>
  <si>
    <t>Huntsville2018councillor6</t>
  </si>
  <si>
    <t>Huntsville2018councillor99</t>
  </si>
  <si>
    <t>Huntsville2018mayor99</t>
  </si>
  <si>
    <t>Huron East2018councillorBrussels</t>
  </si>
  <si>
    <t>Zoey</t>
  </si>
  <si>
    <t>Onn</t>
  </si>
  <si>
    <t>Huron East2018councillorGrey</t>
  </si>
  <si>
    <t>Huron East2018councillorMcKillop</t>
  </si>
  <si>
    <t>Huron East2018councillorSeaforth</t>
  </si>
  <si>
    <t>Huron East2018councillorTuckersmith</t>
  </si>
  <si>
    <t>Huron East2018mayor99</t>
  </si>
  <si>
    <t>Caitlin</t>
  </si>
  <si>
    <t>Ingersoll2018councillor99</t>
  </si>
  <si>
    <t>Jeffery-Larder</t>
  </si>
  <si>
    <t>Mott</t>
  </si>
  <si>
    <t>Sikal</t>
  </si>
  <si>
    <t>Kristy</t>
  </si>
  <si>
    <t>Van Kooten-Bossence</t>
  </si>
  <si>
    <t>Becci</t>
  </si>
  <si>
    <t>Berridge</t>
  </si>
  <si>
    <t>Ingersoll2018deputy mayor99</t>
  </si>
  <si>
    <t>Ingersoll2018mayor99</t>
  </si>
  <si>
    <t>Holbrough</t>
  </si>
  <si>
    <t>Innisfil2018councillor1</t>
  </si>
  <si>
    <t>Innisfil2018councillor2</t>
  </si>
  <si>
    <t>Van Berkel</t>
  </si>
  <si>
    <t>Innisfil2018councillor3</t>
  </si>
  <si>
    <t>Orsatti</t>
  </si>
  <si>
    <t>Innisfil2018councillor4</t>
  </si>
  <si>
    <t>Inna</t>
  </si>
  <si>
    <t>Shafir</t>
  </si>
  <si>
    <t>Innisfil2018councillor5</t>
  </si>
  <si>
    <t>Innisfil2018councillor6</t>
  </si>
  <si>
    <t>Innisfil2018councillor7</t>
  </si>
  <si>
    <t>Tata</t>
  </si>
  <si>
    <t>Innisfil2018deputy mayor99</t>
  </si>
  <si>
    <t>Kooistra</t>
  </si>
  <si>
    <t>Innisfil2018mayor99</t>
  </si>
  <si>
    <t>Baguley</t>
  </si>
  <si>
    <t>Daurio</t>
  </si>
  <si>
    <t>Kawartha Lakes2018councillor1</t>
  </si>
  <si>
    <t>Macklem</t>
  </si>
  <si>
    <t>Kawartha Lakes2018councillor2</t>
  </si>
  <si>
    <t>Greensides</t>
  </si>
  <si>
    <t>Afe</t>
  </si>
  <si>
    <t>Helleman</t>
  </si>
  <si>
    <t>Mieszkowski</t>
  </si>
  <si>
    <t>Slack</t>
  </si>
  <si>
    <t>Kawartha Lakes2018councillor3</t>
  </si>
  <si>
    <t>Kawartha Lakes2018councillor4</t>
  </si>
  <si>
    <t>Davdison</t>
  </si>
  <si>
    <t>Veale</t>
  </si>
  <si>
    <t>Kawartha Lakes2018councillor5</t>
  </si>
  <si>
    <t>Caphorst</t>
  </si>
  <si>
    <t>Kawartha Lakes2018councillor6</t>
  </si>
  <si>
    <t>Kawartha Lakes2018councillor7</t>
  </si>
  <si>
    <t>Kawartha Lakes2018councillor8</t>
  </si>
  <si>
    <t>Stauble</t>
  </si>
  <si>
    <t>Kawartha Lakes2018mayor99</t>
  </si>
  <si>
    <t>Weygang</t>
  </si>
  <si>
    <t>Kenora2018councillor99</t>
  </si>
  <si>
    <t>Mckibbon</t>
  </si>
  <si>
    <t>Kirsi</t>
  </si>
  <si>
    <t>Ralko</t>
  </si>
  <si>
    <t>Mort</t>
  </si>
  <si>
    <t>Leek</t>
  </si>
  <si>
    <t>Lovas</t>
  </si>
  <si>
    <t>Van Walleghem</t>
  </si>
  <si>
    <t>Wasacase</t>
  </si>
  <si>
    <t>Kenora2018mayor99</t>
  </si>
  <si>
    <t>Harlos</t>
  </si>
  <si>
    <t>Reynard</t>
  </si>
  <si>
    <t>Kincardine2018councillor1</t>
  </si>
  <si>
    <t>Kincardine2018councillor2</t>
  </si>
  <si>
    <t>Kincardine2018councillor3</t>
  </si>
  <si>
    <t>Roppel</t>
  </si>
  <si>
    <t>Kincardine2018councillor99</t>
  </si>
  <si>
    <t>Cuyler</t>
  </si>
  <si>
    <t>Whiten</t>
  </si>
  <si>
    <t>Kincardine2018mayor99</t>
  </si>
  <si>
    <t>King2018councillor1</t>
  </si>
  <si>
    <t>Colasanti</t>
  </si>
  <si>
    <t>Cleve</t>
  </si>
  <si>
    <t>Mortelliti</t>
  </si>
  <si>
    <t>King2018councillor2</t>
  </si>
  <si>
    <t>Draisey</t>
  </si>
  <si>
    <t>King2018councillor3</t>
  </si>
  <si>
    <t>King2018councillor4</t>
  </si>
  <si>
    <t>Cober</t>
  </si>
  <si>
    <t>King2018councillor5</t>
  </si>
  <si>
    <t>Mozaffari</t>
  </si>
  <si>
    <t>King2018councillor6</t>
  </si>
  <si>
    <t>Dyriw</t>
  </si>
  <si>
    <t>King2018mayor99</t>
  </si>
  <si>
    <t>Quentin</t>
  </si>
  <si>
    <t>Kingston2018councillorCollins-Bayridge District #3</t>
  </si>
  <si>
    <t>Collins-Bayridge District #3</t>
  </si>
  <si>
    <t>Kingston2018councillorCountryside District #1</t>
  </si>
  <si>
    <t>Countryside District #1</t>
  </si>
  <si>
    <t>Kingston2018councillorKing's Town District #11</t>
  </si>
  <si>
    <t>Emmons</t>
  </si>
  <si>
    <t>King's Town District #11</t>
  </si>
  <si>
    <t>Kingston2018councillorKingscourt-Rideau District #7</t>
  </si>
  <si>
    <t>Cheryl-Anne</t>
  </si>
  <si>
    <t>Dorey Bennett</t>
  </si>
  <si>
    <t>Kingscourt-Rideau District #7</t>
  </si>
  <si>
    <t>Mary-Rita</t>
  </si>
  <si>
    <t>Kingston2018councillorLakeside District #4</t>
  </si>
  <si>
    <t>Lakeside District #4</t>
  </si>
  <si>
    <t>Kingston2018councillorLoyalist-Cataraqui District #2</t>
  </si>
  <si>
    <t>Loyalist-Cataraqui District #2</t>
  </si>
  <si>
    <t>Bittu</t>
  </si>
  <si>
    <t>Kingston2018councillorMeadowbrook-Strathcona District #8</t>
  </si>
  <si>
    <t>Meadowbrook-Strathcona District #8</t>
  </si>
  <si>
    <t>Kingston2018councillorPittsburgh District #12</t>
  </si>
  <si>
    <t>Pittsburgh District #12</t>
  </si>
  <si>
    <t>Kingston2018councillorPortsmouth District #5</t>
  </si>
  <si>
    <t>De Haas</t>
  </si>
  <si>
    <t>Portsmouth District #5</t>
  </si>
  <si>
    <t>Francke</t>
  </si>
  <si>
    <t>Dossett</t>
  </si>
  <si>
    <t>Kingston2018councillorSydenham District #10</t>
  </si>
  <si>
    <t>Sydenham District #10</t>
  </si>
  <si>
    <t>Gaiser</t>
  </si>
  <si>
    <t>Kingston2018councillorTrillium District #6</t>
  </si>
  <si>
    <t>Trillium District #6</t>
  </si>
  <si>
    <t>Kingston2018councillorWilliamsville District #9</t>
  </si>
  <si>
    <t>Williamsville District #9</t>
  </si>
  <si>
    <t>Neill</t>
  </si>
  <si>
    <t>Kingston2018mayor99</t>
  </si>
  <si>
    <t>Schmolka</t>
  </si>
  <si>
    <t>Kingsville2018councillor99</t>
  </si>
  <si>
    <t>Cavenago</t>
  </si>
  <si>
    <t>Deyong</t>
  </si>
  <si>
    <t>Laba</t>
  </si>
  <si>
    <t>Mastronardi</t>
  </si>
  <si>
    <t>Kingsville2018deputy mayor99</t>
  </si>
  <si>
    <t>Kingsville2018mayor99</t>
  </si>
  <si>
    <t>Kitchener2018councillor1</t>
  </si>
  <si>
    <t>Aasia</t>
  </si>
  <si>
    <t>Khatoon</t>
  </si>
  <si>
    <t>Drasdo</t>
  </si>
  <si>
    <t>Kitchener2018councillor10</t>
  </si>
  <si>
    <t>Kitchener2018councillor2</t>
  </si>
  <si>
    <t>Regan Sunshine</t>
  </si>
  <si>
    <t>Brusse</t>
  </si>
  <si>
    <t>Suresh</t>
  </si>
  <si>
    <t>Arangath</t>
  </si>
  <si>
    <t>Fitzroy</t>
  </si>
  <si>
    <t>Vanderpool</t>
  </si>
  <si>
    <t>Kitchener2018councillor3</t>
  </si>
  <si>
    <t>Gazzola</t>
  </si>
  <si>
    <t>Solanki</t>
  </si>
  <si>
    <t>Souliere</t>
  </si>
  <si>
    <t>Kitchener2018councillor4</t>
  </si>
  <si>
    <t>Upneet (Sasha)</t>
  </si>
  <si>
    <t>Kitchener2018councillor5</t>
  </si>
  <si>
    <t>Galloway-Sealock</t>
  </si>
  <si>
    <t>Sonal</t>
  </si>
  <si>
    <t>Aizad</t>
  </si>
  <si>
    <t>Andres</t>
  </si>
  <si>
    <t>Kitchener2018councillor6</t>
  </si>
  <si>
    <t>Narendra</t>
  </si>
  <si>
    <t>Kitchener2018councillor7</t>
  </si>
  <si>
    <t>Dharmesh</t>
  </si>
  <si>
    <t>Kitchener2018councillor8</t>
  </si>
  <si>
    <t>Zyg</t>
  </si>
  <si>
    <t>Janecki</t>
  </si>
  <si>
    <t>Kitchener2018councillor9</t>
  </si>
  <si>
    <t>Molto</t>
  </si>
  <si>
    <t>Strohack</t>
  </si>
  <si>
    <t>Kitchener2018mayor99</t>
  </si>
  <si>
    <t>Jiri</t>
  </si>
  <si>
    <t>Kitchener2018regional councillor99</t>
  </si>
  <si>
    <t>Fauzia</t>
  </si>
  <si>
    <t>Mazhar</t>
  </si>
  <si>
    <t>Lorentz</t>
  </si>
  <si>
    <t>Lakeshore2018councillor1</t>
  </si>
  <si>
    <t>John-Mark</t>
  </si>
  <si>
    <t>Jurak</t>
  </si>
  <si>
    <t>Lakeshore2018councillor2</t>
  </si>
  <si>
    <t>Lakeshore2018councillor3</t>
  </si>
  <si>
    <t>St. Pierre</t>
  </si>
  <si>
    <t>Lakeshore2018councillor4</t>
  </si>
  <si>
    <t>Jennifer-Jane</t>
  </si>
  <si>
    <t>Lakeshore2018councillor5</t>
  </si>
  <si>
    <t>Diemer</t>
  </si>
  <si>
    <t>Lakeshore2018councillor6</t>
  </si>
  <si>
    <t>Lakeshore2018deputy mayor99</t>
  </si>
  <si>
    <t>Fazio</t>
  </si>
  <si>
    <t>Lakeshore2018mayor99</t>
  </si>
  <si>
    <t>Lambton Shores2018councillor1</t>
  </si>
  <si>
    <t>Carcamo</t>
  </si>
  <si>
    <t>Misch</t>
  </si>
  <si>
    <t>Speake</t>
  </si>
  <si>
    <t>Lambton Shores2018councillor2</t>
  </si>
  <si>
    <t>Srokosz</t>
  </si>
  <si>
    <t>Lambton Shores2018councillor3</t>
  </si>
  <si>
    <t>Lambton Shores2018councillor4</t>
  </si>
  <si>
    <t>Semph</t>
  </si>
  <si>
    <t>Lambton Shores2018councillor5</t>
  </si>
  <si>
    <t>Goodhand</t>
  </si>
  <si>
    <t>Lambton Shores2018councillor6</t>
  </si>
  <si>
    <t>Lambton Shores2018councillor7</t>
  </si>
  <si>
    <t>Lambton Shores2018deputy mayor99</t>
  </si>
  <si>
    <t>Lambton Shores2018mayor99</t>
  </si>
  <si>
    <t>Bonesteel</t>
  </si>
  <si>
    <t>LaSalle2018councillor99</t>
  </si>
  <si>
    <t>Michael E.</t>
  </si>
  <si>
    <t>Hazael</t>
  </si>
  <si>
    <t>LaSalle2018deputy mayor99</t>
  </si>
  <si>
    <t>LaSalle2018mayor99</t>
  </si>
  <si>
    <t>Laurentian Valley2018councillor99</t>
  </si>
  <si>
    <t>Laurentian Valley2018mayor99</t>
  </si>
  <si>
    <t>Laurentian Valley2018reeve99</t>
  </si>
  <si>
    <t>Leamington2018councillor99</t>
  </si>
  <si>
    <t>Ordonez</t>
  </si>
  <si>
    <t>Leamington2018deputy mayor99</t>
  </si>
  <si>
    <t>Leamington2018mayor99</t>
  </si>
  <si>
    <t>Leeds and the Thousand Islands2018councillor1</t>
  </si>
  <si>
    <t>Leeds and the Thousand Islands2018councillor2</t>
  </si>
  <si>
    <t>Kaity</t>
  </si>
  <si>
    <t>Magalas</t>
  </si>
  <si>
    <t>Leeds and the Thousand Islands2018councillor3</t>
  </si>
  <si>
    <t>Passey</t>
  </si>
  <si>
    <t>Leeds and the Thousand Islands2018mayor99</t>
  </si>
  <si>
    <t>Baptista</t>
  </si>
  <si>
    <t>John Paul</t>
  </si>
  <si>
    <t>Liebe</t>
  </si>
  <si>
    <t>Lincoln2018councillor1</t>
  </si>
  <si>
    <t>Villers</t>
  </si>
  <si>
    <t>Gabel</t>
  </si>
  <si>
    <t>Poos</t>
  </si>
  <si>
    <t>Zegers</t>
  </si>
  <si>
    <t>Lincoln2018councillor2</t>
  </si>
  <si>
    <t>Tony G.</t>
  </si>
  <si>
    <t>Jan A.</t>
  </si>
  <si>
    <t>Oberholzer</t>
  </si>
  <si>
    <t>Dave A.</t>
  </si>
  <si>
    <t>Lincoln2018councillor3</t>
  </si>
  <si>
    <t>Lincoln2018councillor4</t>
  </si>
  <si>
    <t>Philbrick-Djerfi</t>
  </si>
  <si>
    <t>Danyluck</t>
  </si>
  <si>
    <t>Lincoln2018mayor99</t>
  </si>
  <si>
    <t>Condotta</t>
  </si>
  <si>
    <t>Lincoln2018regional councillor99</t>
  </si>
  <si>
    <t>Kralt</t>
  </si>
  <si>
    <t>London2018councillor1</t>
  </si>
  <si>
    <t>Polhill</t>
  </si>
  <si>
    <t>Van Holst</t>
  </si>
  <si>
    <t>London2018councillor10</t>
  </si>
  <si>
    <t>Ridley</t>
  </si>
  <si>
    <t>Risley</t>
  </si>
  <si>
    <t>Van Meerbergen</t>
  </si>
  <si>
    <t>London2018councillor11</t>
  </si>
  <si>
    <t>Van Linden</t>
  </si>
  <si>
    <t>Eric H.</t>
  </si>
  <si>
    <t>Deleeuw</t>
  </si>
  <si>
    <t>Meijer</t>
  </si>
  <si>
    <t>London2018councillor12</t>
  </si>
  <si>
    <t>Rowa</t>
  </si>
  <si>
    <t>Haidar</t>
  </si>
  <si>
    <t>Weniger</t>
  </si>
  <si>
    <t>London2018councillor13</t>
  </si>
  <si>
    <t>Arielle</t>
  </si>
  <si>
    <t>Kayabaga</t>
  </si>
  <si>
    <t>London2018councillor14</t>
  </si>
  <si>
    <t>Swalwell</t>
  </si>
  <si>
    <t>Zaifman</t>
  </si>
  <si>
    <t>London2018councillor2</t>
  </si>
  <si>
    <t>London2018councillor3</t>
  </si>
  <si>
    <t>Salih</t>
  </si>
  <si>
    <t>London2018councillor4</t>
  </si>
  <si>
    <t>Xuemei</t>
  </si>
  <si>
    <t>Lystar</t>
  </si>
  <si>
    <t>Stephen William</t>
  </si>
  <si>
    <t>London2018councillor5</t>
  </si>
  <si>
    <t>Marentette Di Battista</t>
  </si>
  <si>
    <t>Shiv</t>
  </si>
  <si>
    <t>Chokhani</t>
  </si>
  <si>
    <t>London2018councillor6</t>
  </si>
  <si>
    <t>Bloxam</t>
  </si>
  <si>
    <t>London2018councillor7</t>
  </si>
  <si>
    <t>Kolenko</t>
  </si>
  <si>
    <t>London2018councillor8</t>
  </si>
  <si>
    <t>Morena</t>
  </si>
  <si>
    <t>Inthavong</t>
  </si>
  <si>
    <t>Osam</t>
  </si>
  <si>
    <t>London2018councillor9</t>
  </si>
  <si>
    <t>Veronica Marie</t>
  </si>
  <si>
    <t>London2018mayor99</t>
  </si>
  <si>
    <t>Vahide</t>
  </si>
  <si>
    <t>Bahramporian</t>
  </si>
  <si>
    <t>Minter</t>
  </si>
  <si>
    <t>Sean M.</t>
  </si>
  <si>
    <t>Paolatto</t>
  </si>
  <si>
    <t>Loyalist2018councillor1</t>
  </si>
  <si>
    <t>Loyalist2018councillor2</t>
  </si>
  <si>
    <t>Andress</t>
  </si>
  <si>
    <t>Daniliunas</t>
  </si>
  <si>
    <t>Loyalist2018councillor3</t>
  </si>
  <si>
    <t>Loyalist2018deputy mayor99</t>
  </si>
  <si>
    <t>Loyalist2018mayor99</t>
  </si>
  <si>
    <t>Malahide2018councillor1</t>
  </si>
  <si>
    <t>Steenbergen</t>
  </si>
  <si>
    <t>Malahide2018councillor2</t>
  </si>
  <si>
    <t>Malahide2018councillor3</t>
  </si>
  <si>
    <t>Phillimore</t>
  </si>
  <si>
    <t>Malahide2018councillor4</t>
  </si>
  <si>
    <t>Malahide2018councillor5</t>
  </si>
  <si>
    <t>Kevin L.t.</t>
  </si>
  <si>
    <t>Malahide2018deputy mayor99</t>
  </si>
  <si>
    <t>Faulds</t>
  </si>
  <si>
    <t>Malahide2018mayor99</t>
  </si>
  <si>
    <t>Mennill</t>
  </si>
  <si>
    <t>Mapleton2018councillor99</t>
  </si>
  <si>
    <t>Craven</t>
  </si>
  <si>
    <t>Mapleton2018mayor99</t>
  </si>
  <si>
    <t>Markham2018councillor1</t>
  </si>
  <si>
    <t>Caryn</t>
  </si>
  <si>
    <t>Bergmann</t>
  </si>
  <si>
    <t>Neubauer</t>
  </si>
  <si>
    <t>Mashregi</t>
  </si>
  <si>
    <t>Markham2018councillor2</t>
  </si>
  <si>
    <t>Armes</t>
  </si>
  <si>
    <t>Otaraki</t>
  </si>
  <si>
    <t>Brindley</t>
  </si>
  <si>
    <t>Markham2018councillor3</t>
  </si>
  <si>
    <t>Mangal</t>
  </si>
  <si>
    <t>Jennifer Carrie</t>
  </si>
  <si>
    <t>Wan</t>
  </si>
  <si>
    <t>Mcalpine</t>
  </si>
  <si>
    <t>Markham2018councillor4</t>
  </si>
  <si>
    <t>Shaarmina A.</t>
  </si>
  <si>
    <t>Viradhi</t>
  </si>
  <si>
    <t>Markham2018councillor5</t>
  </si>
  <si>
    <t>Mogado</t>
  </si>
  <si>
    <t>Compass</t>
  </si>
  <si>
    <t>Rajeev</t>
  </si>
  <si>
    <t>Shakir</t>
  </si>
  <si>
    <t>Vijeyaratnam</t>
  </si>
  <si>
    <t>Fred K.</t>
  </si>
  <si>
    <t>Markham2018councillor6</t>
  </si>
  <si>
    <t>Gin</t>
  </si>
  <si>
    <t>Siow</t>
  </si>
  <si>
    <t>Markham2018councillor7</t>
  </si>
  <si>
    <t>Malar</t>
  </si>
  <si>
    <t>Varatharaja</t>
  </si>
  <si>
    <t>Killi</t>
  </si>
  <si>
    <t>Sundy</t>
  </si>
  <si>
    <t>Irimpan</t>
  </si>
  <si>
    <t>Kethika Logan</t>
  </si>
  <si>
    <t>Kanapathi</t>
  </si>
  <si>
    <t>Sothy</t>
  </si>
  <si>
    <t>Sella</t>
  </si>
  <si>
    <t>Srinathan</t>
  </si>
  <si>
    <t>Markham2018councillor8</t>
  </si>
  <si>
    <t>Joseph Mohan</t>
  </si>
  <si>
    <t>Remisiar</t>
  </si>
  <si>
    <t>Markham2018mayor99</t>
  </si>
  <si>
    <t>Shan Hua</t>
  </si>
  <si>
    <t>Abdul Rahman</t>
  </si>
  <si>
    <t>Markham2018regional councillor99</t>
  </si>
  <si>
    <t>Mok</t>
  </si>
  <si>
    <t>Niran</t>
  </si>
  <si>
    <t>Jeyanesan</t>
  </si>
  <si>
    <t>Madar</t>
  </si>
  <si>
    <t>Pavlovic</t>
  </si>
  <si>
    <t>Meaford2018councillor99</t>
  </si>
  <si>
    <t>Meaford2018deputy mayor99</t>
  </si>
  <si>
    <t>Meaford2018mayor99</t>
  </si>
  <si>
    <t>Clumpus</t>
  </si>
  <si>
    <t>Middlesex Centre2018councillor1</t>
  </si>
  <si>
    <t>Middlesex Centre2018councillor2</t>
  </si>
  <si>
    <t>Middlesex Centre2018councillor3</t>
  </si>
  <si>
    <t>Middlesex Centre2018councillor4</t>
  </si>
  <si>
    <t>Middlesex Centre2018councillor5</t>
  </si>
  <si>
    <t>Bipin</t>
  </si>
  <si>
    <t>Dhinsa</t>
  </si>
  <si>
    <t>Roes</t>
  </si>
  <si>
    <t>Middlesex Centre2018deputy mayor99</t>
  </si>
  <si>
    <t>Middlesex Centre2018mayor99</t>
  </si>
  <si>
    <t>Deviet</t>
  </si>
  <si>
    <t>Urbshott</t>
  </si>
  <si>
    <t>Midland2018councillor1</t>
  </si>
  <si>
    <t>Shannah</t>
  </si>
  <si>
    <t>Aube</t>
  </si>
  <si>
    <t>Larry J.</t>
  </si>
  <si>
    <t>Jonathan G.</t>
  </si>
  <si>
    <t>Shawn Ed</t>
  </si>
  <si>
    <t>Midland2018councillor2</t>
  </si>
  <si>
    <t>Roberta Claire</t>
  </si>
  <si>
    <t>Mcginn</t>
  </si>
  <si>
    <t>Eric (Howie)</t>
  </si>
  <si>
    <t>Midland2018councillor3</t>
  </si>
  <si>
    <t>Elizabeth (Lisa)</t>
  </si>
  <si>
    <t>Mcfayden</t>
  </si>
  <si>
    <t>Sheaves</t>
  </si>
  <si>
    <t>Midland2018deputy mayor99</t>
  </si>
  <si>
    <t>Midland2018mayor99</t>
  </si>
  <si>
    <t>Milton2018councillor1</t>
  </si>
  <si>
    <t>Lunau</t>
  </si>
  <si>
    <t>Milton2018councillor2</t>
  </si>
  <si>
    <t>Galen Naidoo</t>
  </si>
  <si>
    <t>Vanderholt</t>
  </si>
  <si>
    <t>Zwolman</t>
  </si>
  <si>
    <t>Milton2018councillor3</t>
  </si>
  <si>
    <t>Di Lorenzo</t>
  </si>
  <si>
    <t>Kayani</t>
  </si>
  <si>
    <t>Milton2018councillor4</t>
  </si>
  <si>
    <t>Biren</t>
  </si>
  <si>
    <t>Gosai</t>
  </si>
  <si>
    <t>Ngansoo</t>
  </si>
  <si>
    <t>Milton2018mayor99</t>
  </si>
  <si>
    <t>Mian Amir</t>
  </si>
  <si>
    <t>Milton2018regional councillor1</t>
  </si>
  <si>
    <t>Hassu</t>
  </si>
  <si>
    <t>Bihari</t>
  </si>
  <si>
    <t>Milton2018regional councillor2</t>
  </si>
  <si>
    <t>Falak</t>
  </si>
  <si>
    <t>Aman Singh</t>
  </si>
  <si>
    <t>Milton2018regional councillor3</t>
  </si>
  <si>
    <t>Milton2018regional councillor4</t>
  </si>
  <si>
    <t>Zeeshan</t>
  </si>
  <si>
    <t>Hertzman</t>
  </si>
  <si>
    <t>Mississauga2018councillor1</t>
  </si>
  <si>
    <t>Pedri</t>
  </si>
  <si>
    <t>Mississauga2018councillor10</t>
  </si>
  <si>
    <t>Savita</t>
  </si>
  <si>
    <t>Sangwan</t>
  </si>
  <si>
    <t>Mazin</t>
  </si>
  <si>
    <t>Al-Ezzi</t>
  </si>
  <si>
    <t>Mississauga2018councillor11</t>
  </si>
  <si>
    <t>Pardeep K.</t>
  </si>
  <si>
    <t>Khunger</t>
  </si>
  <si>
    <t>Mississauga2018councillor2</t>
  </si>
  <si>
    <t>Ras</t>
  </si>
  <si>
    <t>Ansari</t>
  </si>
  <si>
    <t>Azam</t>
  </si>
  <si>
    <t>Mississauga2018councillor3</t>
  </si>
  <si>
    <t>Khawar</t>
  </si>
  <si>
    <t>Mississauga2018councillor4</t>
  </si>
  <si>
    <t>Yoliana</t>
  </si>
  <si>
    <t>Azer</t>
  </si>
  <si>
    <t>Safeeya</t>
  </si>
  <si>
    <t>Faruqui</t>
  </si>
  <si>
    <t>Nawres</t>
  </si>
  <si>
    <t>Gorchynski</t>
  </si>
  <si>
    <t>Reinoso</t>
  </si>
  <si>
    <t>Hardat</t>
  </si>
  <si>
    <t>Sookraj</t>
  </si>
  <si>
    <t>Duc Thanh</t>
  </si>
  <si>
    <t>Mississauga2018councillor5</t>
  </si>
  <si>
    <t>Broadway</t>
  </si>
  <si>
    <t>Itty</t>
  </si>
  <si>
    <t>Mississauga2018councillor6</t>
  </si>
  <si>
    <t>Moezzam</t>
  </si>
  <si>
    <t>Alvi</t>
  </si>
  <si>
    <t>De Ascentiis</t>
  </si>
  <si>
    <t>Diab</t>
  </si>
  <si>
    <t>Haroon</t>
  </si>
  <si>
    <t>Sinha</t>
  </si>
  <si>
    <t>Torry</t>
  </si>
  <si>
    <t>Sambasiva</t>
  </si>
  <si>
    <t>Vatti</t>
  </si>
  <si>
    <t>Mississauga2018councillor7</t>
  </si>
  <si>
    <t>Dawid</t>
  </si>
  <si>
    <t>Burzynski</t>
  </si>
  <si>
    <t>Camaioni</t>
  </si>
  <si>
    <t>Jisri</t>
  </si>
  <si>
    <t>Louroz</t>
  </si>
  <si>
    <t>Mercader</t>
  </si>
  <si>
    <t>Leslie N.</t>
  </si>
  <si>
    <t>Van Sluytman</t>
  </si>
  <si>
    <t>Maqbool</t>
  </si>
  <si>
    <t>Walji</t>
  </si>
  <si>
    <t>Mississauga2018councillor8</t>
  </si>
  <si>
    <t>Abdul Azeem</t>
  </si>
  <si>
    <t>Amadeus</t>
  </si>
  <si>
    <t>Blazys</t>
  </si>
  <si>
    <t>Etwell</t>
  </si>
  <si>
    <t>Grzegorz</t>
  </si>
  <si>
    <t>Nowacki</t>
  </si>
  <si>
    <t>Mississauga2018councillor9</t>
  </si>
  <si>
    <t>Saito</t>
  </si>
  <si>
    <t>Debonte</t>
  </si>
  <si>
    <t>Syed M.</t>
  </si>
  <si>
    <t>Jaffrey</t>
  </si>
  <si>
    <t>Rafael</t>
  </si>
  <si>
    <t>Kalamat</t>
  </si>
  <si>
    <t>Mississauga2018mayor99</t>
  </si>
  <si>
    <t>Pouragheli</t>
  </si>
  <si>
    <t>Scott E.w.</t>
  </si>
  <si>
    <t>Syed Qumber</t>
  </si>
  <si>
    <t>Rizvi</t>
  </si>
  <si>
    <t>Tiger Meng</t>
  </si>
  <si>
    <t>Mississippi Mills2018councillorAlmonte</t>
  </si>
  <si>
    <t>Janet A.</t>
  </si>
  <si>
    <t>Mccubbin</t>
  </si>
  <si>
    <t>Mississippi Mills2018councillorPakenham</t>
  </si>
  <si>
    <t>Vicki Barr</t>
  </si>
  <si>
    <t>Mississippi Mills2018councillorRamsay</t>
  </si>
  <si>
    <t>Kicksee</t>
  </si>
  <si>
    <t>Mississippi Mills2018deputy mayor99</t>
  </si>
  <si>
    <t>Coculuzzi</t>
  </si>
  <si>
    <t>Mississippi Mills2018mayor99</t>
  </si>
  <si>
    <t>Sarault</t>
  </si>
  <si>
    <t>Sari</t>
  </si>
  <si>
    <t>Zach</t>
  </si>
  <si>
    <t>Fumagalli</t>
  </si>
  <si>
    <t>Aker</t>
  </si>
  <si>
    <t>New Tecumseth2018councillor1</t>
  </si>
  <si>
    <t>New Tecumseth2018councillor2</t>
  </si>
  <si>
    <t>New Tecumseth2018councillor3</t>
  </si>
  <si>
    <t>New Tecumseth2018councillor4</t>
  </si>
  <si>
    <t>Gayla</t>
  </si>
  <si>
    <t>Sainsbury</t>
  </si>
  <si>
    <t>Dolson</t>
  </si>
  <si>
    <t>New Tecumseth2018councillor5</t>
  </si>
  <si>
    <t>New Tecumseth2018councillor6</t>
  </si>
  <si>
    <t>New Tecumseth2018councillor7</t>
  </si>
  <si>
    <t>Shira</t>
  </si>
  <si>
    <t>Harrison-Mcintyre</t>
  </si>
  <si>
    <t>New Tecumseth2018councillor8</t>
  </si>
  <si>
    <t>Stuart A.</t>
  </si>
  <si>
    <t>Starbuck</t>
  </si>
  <si>
    <t>New Tecumseth2018deputy mayor99</t>
  </si>
  <si>
    <t>New Tecumseth2018mayor99</t>
  </si>
  <si>
    <t>Newmarket2018councillor1</t>
  </si>
  <si>
    <t>Naqi</t>
  </si>
  <si>
    <t>Ahsan</t>
  </si>
  <si>
    <t>Newmarket2018councillor2</t>
  </si>
  <si>
    <t>Kukulewich</t>
  </si>
  <si>
    <t>Newmarket2018councillor3</t>
  </si>
  <si>
    <t>Zangari</t>
  </si>
  <si>
    <t>Newmarket2018councillor4</t>
  </si>
  <si>
    <t>Newmarket2018councillor5</t>
  </si>
  <si>
    <t>Eibel</t>
  </si>
  <si>
    <t>Newmarket2018councillor6</t>
  </si>
  <si>
    <t>Newmarket2018councillor7</t>
  </si>
  <si>
    <t>Newmarket2018deputymayor99</t>
  </si>
  <si>
    <t>Stonehocker</t>
  </si>
  <si>
    <t>Emanuel</t>
  </si>
  <si>
    <t>Newmarket2018mayor99</t>
  </si>
  <si>
    <t>Talib</t>
  </si>
  <si>
    <t>Wamback</t>
  </si>
  <si>
    <t>Niagara Falls2018councillor99</t>
  </si>
  <si>
    <t>Lucia Baldinelli</t>
  </si>
  <si>
    <t>Ciampa</t>
  </si>
  <si>
    <t>Margie</t>
  </si>
  <si>
    <t>Manker</t>
  </si>
  <si>
    <t>Peebles</t>
  </si>
  <si>
    <t>Stearne</t>
  </si>
  <si>
    <t>Cowe</t>
  </si>
  <si>
    <t>Dychtiar</t>
  </si>
  <si>
    <t>Faraci</t>
  </si>
  <si>
    <t>Ludzik</t>
  </si>
  <si>
    <t>Maruca</t>
  </si>
  <si>
    <t>Merlino</t>
  </si>
  <si>
    <t>Panucci</t>
  </si>
  <si>
    <t>Pennimpede</t>
  </si>
  <si>
    <t>Puttick</t>
  </si>
  <si>
    <t>Stranges</t>
  </si>
  <si>
    <t>Tredwell</t>
  </si>
  <si>
    <t>Niagara Falls2018mayor99</t>
  </si>
  <si>
    <t>Dinah Lilia</t>
  </si>
  <si>
    <t>Niagara Falls2018regional councillor99</t>
  </si>
  <si>
    <t>Angelone</t>
  </si>
  <si>
    <t>Volpatti</t>
  </si>
  <si>
    <t>Bitter</t>
  </si>
  <si>
    <t>Eke</t>
  </si>
  <si>
    <t>Rigas</t>
  </si>
  <si>
    <t>Niagara-on-the-Lake2018councillor99</t>
  </si>
  <si>
    <t>Kurtz-Just</t>
  </si>
  <si>
    <t>Bentall</t>
  </si>
  <si>
    <t>Bottomley</t>
  </si>
  <si>
    <t>Koroneros</t>
  </si>
  <si>
    <t>Mazza</t>
  </si>
  <si>
    <t>Niven</t>
  </si>
  <si>
    <t>Bernhard</t>
  </si>
  <si>
    <t>Niagara-on-the-Lake2018mayor99</t>
  </si>
  <si>
    <t>Niagara-on-the-Lake2018regional councillor99</t>
  </si>
  <si>
    <t>Cherney</t>
  </si>
  <si>
    <t>Zalepa Jr.</t>
  </si>
  <si>
    <t>Norfolk County2018councillor1</t>
  </si>
  <si>
    <t>Peazel</t>
  </si>
  <si>
    <t>Norfolk County2018councillor2</t>
  </si>
  <si>
    <t>Devos</t>
  </si>
  <si>
    <t>Geysens</t>
  </si>
  <si>
    <t>Norfolk County2018councillor3</t>
  </si>
  <si>
    <t>Berta</t>
  </si>
  <si>
    <t>Guiler</t>
  </si>
  <si>
    <t>Norfolk County2018councillor4</t>
  </si>
  <si>
    <t>Van Paassen</t>
  </si>
  <si>
    <t>Norfolk County2018councillor5</t>
  </si>
  <si>
    <t>Oats</t>
  </si>
  <si>
    <t>Norfolk County2018councillor6</t>
  </si>
  <si>
    <t>Misner</t>
  </si>
  <si>
    <t>Muntz</t>
  </si>
  <si>
    <t>Norfolk County2018councillor7</t>
  </si>
  <si>
    <t>Norfolk County2018mayor99</t>
  </si>
  <si>
    <t>Colebrook</t>
  </si>
  <si>
    <t>North Bay2018councillor99</t>
  </si>
  <si>
    <t>Alz</t>
  </si>
  <si>
    <t>Lauziere</t>
  </si>
  <si>
    <t>Maroosis</t>
  </si>
  <si>
    <t>Jeff J.</t>
  </si>
  <si>
    <t>Serran</t>
  </si>
  <si>
    <t>Tiganelli</t>
  </si>
  <si>
    <t>Villneff</t>
  </si>
  <si>
    <t>North Bay2018mayor99</t>
  </si>
  <si>
    <t>Boissoin</t>
  </si>
  <si>
    <t>Gary Philip</t>
  </si>
  <si>
    <t>North Dumfries2018councillor1</t>
  </si>
  <si>
    <t>North Dumfries2018councillor2</t>
  </si>
  <si>
    <t>North Dumfries2018councillor3</t>
  </si>
  <si>
    <t>North Dumfries2018councillor4</t>
  </si>
  <si>
    <t>North Dumfries2018mayor99</t>
  </si>
  <si>
    <t>North Dundas2018councillor99</t>
  </si>
  <si>
    <t>Fata</t>
  </si>
  <si>
    <t>Michael David</t>
  </si>
  <si>
    <t>Trolly</t>
  </si>
  <si>
    <t>Wasylko</t>
  </si>
  <si>
    <t>North Dundas2018deputy mayor99</t>
  </si>
  <si>
    <t>North Dundas2018mayor99</t>
  </si>
  <si>
    <t>North Glengarry2018councillor99</t>
  </si>
  <si>
    <t>Van Den Oetelaar</t>
  </si>
  <si>
    <t>North Glengarry2018councillorAlexandria</t>
  </si>
  <si>
    <t>Naval Kumar</t>
  </si>
  <si>
    <t>North Glengarry2018councillorKenyon</t>
  </si>
  <si>
    <t>North Glengarry2018councillorLochiel</t>
  </si>
  <si>
    <t>Andrew Neil</t>
  </si>
  <si>
    <t>North Glengarry2018councillorMaxville</t>
  </si>
  <si>
    <t>Wensink</t>
  </si>
  <si>
    <t>North Glengarry2018deputy mayor99</t>
  </si>
  <si>
    <t>North Glengarry2018mayor99</t>
  </si>
  <si>
    <t>North Grenville2018councillor99</t>
  </si>
  <si>
    <t>Deron</t>
  </si>
  <si>
    <t>Mcmanaman</t>
  </si>
  <si>
    <t>Onasanya</t>
  </si>
  <si>
    <t>North Grenville2018mayor99</t>
  </si>
  <si>
    <t>North Perth2018councillorElma</t>
  </si>
  <si>
    <t>North Perth2018councillorListowel</t>
  </si>
  <si>
    <t>Seiler</t>
  </si>
  <si>
    <t>North Perth2018councillorWallace</t>
  </si>
  <si>
    <t>Behrns</t>
  </si>
  <si>
    <t>North Perth2018deputy mayor99</t>
  </si>
  <si>
    <t>North Perth2018mayor99</t>
  </si>
  <si>
    <t>Norwich2018councillor1</t>
  </si>
  <si>
    <t>Norwich2018councillor2</t>
  </si>
  <si>
    <t>Deplancke</t>
  </si>
  <si>
    <t>Norwich2018councillor3</t>
  </si>
  <si>
    <t>Norwich2018councillor4</t>
  </si>
  <si>
    <t>Norwich2018mayor99</t>
  </si>
  <si>
    <t>Oakville2018councillor1</t>
  </si>
  <si>
    <t>Rishworth</t>
  </si>
  <si>
    <t>Oakville2018councillor2</t>
  </si>
  <si>
    <t>Gordon Zlatko</t>
  </si>
  <si>
    <t>Bobesich</t>
  </si>
  <si>
    <t>Damoff</t>
  </si>
  <si>
    <t>Oakville2018councillor3</t>
  </si>
  <si>
    <t>Oakville2018councillor4</t>
  </si>
  <si>
    <t>Ishrani</t>
  </si>
  <si>
    <t>Muneezah</t>
  </si>
  <si>
    <t>Jawad</t>
  </si>
  <si>
    <t>Dhamija</t>
  </si>
  <si>
    <t>Michael John</t>
  </si>
  <si>
    <t>Nauman</t>
  </si>
  <si>
    <t>Waheed</t>
  </si>
  <si>
    <t>Oakville2018councillor5</t>
  </si>
  <si>
    <t>Sushila</t>
  </si>
  <si>
    <t>Oakville2018councillor6</t>
  </si>
  <si>
    <t>Oakville2018councillor7</t>
  </si>
  <si>
    <t>Jasvinder</t>
  </si>
  <si>
    <t>Oakville2018mayor99</t>
  </si>
  <si>
    <t>Oakville2018regional councillor1</t>
  </si>
  <si>
    <t>Obaro</t>
  </si>
  <si>
    <t>Akpomena</t>
  </si>
  <si>
    <t>Numair</t>
  </si>
  <si>
    <t>O'meara</t>
  </si>
  <si>
    <t>Oakville2018regional councillor2</t>
  </si>
  <si>
    <t>Oakville2018regional councillor3</t>
  </si>
  <si>
    <t>Oakville2018regional councillor4</t>
  </si>
  <si>
    <t>Cottingham</t>
  </si>
  <si>
    <t>Oakville2018regional councillor5</t>
  </si>
  <si>
    <t>Mulvale</t>
  </si>
  <si>
    <t>Oakville2018regional councillor6</t>
  </si>
  <si>
    <t>Oakville2018regional councillor7</t>
  </si>
  <si>
    <t>Shahrez Daniyal</t>
  </si>
  <si>
    <t>Hayder</t>
  </si>
  <si>
    <t>Shabab</t>
  </si>
  <si>
    <t>Muzychka</t>
  </si>
  <si>
    <t>Orangeville2018councillor99</t>
  </si>
  <si>
    <t>Bhamu</t>
  </si>
  <si>
    <t>Orangeville2018deputy mayor99</t>
  </si>
  <si>
    <t>Orangeville2018mayor99</t>
  </si>
  <si>
    <t>Jeremy D.</t>
  </si>
  <si>
    <t>Orillia2018councillor1</t>
  </si>
  <si>
    <t>Orillia2018councillor2</t>
  </si>
  <si>
    <t>Tshweu</t>
  </si>
  <si>
    <t>Moleme</t>
  </si>
  <si>
    <t>Orillia2018councillor3</t>
  </si>
  <si>
    <t>Fior</t>
  </si>
  <si>
    <t>Orillia2018councillor4</t>
  </si>
  <si>
    <t>Hehn</t>
  </si>
  <si>
    <t>Novosky</t>
  </si>
  <si>
    <t>Shutleworth</t>
  </si>
  <si>
    <t>Orillia2018mayor99</t>
  </si>
  <si>
    <t>Launchbury</t>
  </si>
  <si>
    <t>Oro-Medonte2018councillor1</t>
  </si>
  <si>
    <t>Oro-Medonte2018councillor2</t>
  </si>
  <si>
    <t>Oro-Medonte2018councillor3</t>
  </si>
  <si>
    <t>Oro-Medonte2018councillor4</t>
  </si>
  <si>
    <t>Errin</t>
  </si>
  <si>
    <t>Oro-Medonte2018councillor5</t>
  </si>
  <si>
    <t>Oro-Medonte2018deputy mayor99</t>
  </si>
  <si>
    <t>Jermey</t>
  </si>
  <si>
    <t>Oro-Medonte2018mayor99</t>
  </si>
  <si>
    <t>Oshawa2018councillor1</t>
  </si>
  <si>
    <t>Oshawa2018councillor2</t>
  </si>
  <si>
    <t>Gianello</t>
  </si>
  <si>
    <t>Oshawa2018councillor3</t>
  </si>
  <si>
    <t>Cerise</t>
  </si>
  <si>
    <t>Guernsey</t>
  </si>
  <si>
    <t>Bradley J.</t>
  </si>
  <si>
    <t>Oshawa2018councillor4</t>
  </si>
  <si>
    <t>Hawthorn</t>
  </si>
  <si>
    <t>Jamischak</t>
  </si>
  <si>
    <t>Goodmurphy</t>
  </si>
  <si>
    <t>Kotsopoulos</t>
  </si>
  <si>
    <t>Milosh</t>
  </si>
  <si>
    <t>Topple</t>
  </si>
  <si>
    <t>Oshawa2018councillor5</t>
  </si>
  <si>
    <t>Oshawa2018mayor99</t>
  </si>
  <si>
    <t>Rutherford</t>
  </si>
  <si>
    <t>Oshawa2018regional councillor1</t>
  </si>
  <si>
    <t>Oshawa2018regional councillor2</t>
  </si>
  <si>
    <t>George Gus</t>
  </si>
  <si>
    <t>Van Allen</t>
  </si>
  <si>
    <t>Oshawa2018regional councillor3</t>
  </si>
  <si>
    <t>Oshawa2018regional councillor4</t>
  </si>
  <si>
    <t>Oshawa2018regional councillor5</t>
  </si>
  <si>
    <t>Nester</t>
  </si>
  <si>
    <t>Pidwerbecki</t>
  </si>
  <si>
    <t>Ottawa2018councillor1</t>
  </si>
  <si>
    <t>Brownhill</t>
  </si>
  <si>
    <t>Soyez</t>
  </si>
  <si>
    <t>Badard</t>
  </si>
  <si>
    <t>Bossert</t>
  </si>
  <si>
    <t>Elizondo</t>
  </si>
  <si>
    <t>Epale</t>
  </si>
  <si>
    <t>Feltmate</t>
  </si>
  <si>
    <t>Goldsmith</t>
  </si>
  <si>
    <t>Geoffrey Nicholas</t>
  </si>
  <si>
    <t>Griplas</t>
  </si>
  <si>
    <t>Qamar</t>
  </si>
  <si>
    <t>Masood</t>
  </si>
  <si>
    <t>Yetman</t>
  </si>
  <si>
    <t>Ottawa2018councillor10</t>
  </si>
  <si>
    <t>Alek</t>
  </si>
  <si>
    <t>Golijanin</t>
  </si>
  <si>
    <t>Swaita</t>
  </si>
  <si>
    <t>Ottawa2018councillor11</t>
  </si>
  <si>
    <t>Schurter</t>
  </si>
  <si>
    <t>Ottawa2018councillor12</t>
  </si>
  <si>
    <t>Salar</t>
  </si>
  <si>
    <t>Changiz</t>
  </si>
  <si>
    <t>Ottawa2018councillor13</t>
  </si>
  <si>
    <t>Heyck</t>
  </si>
  <si>
    <t>Tobi</t>
  </si>
  <si>
    <t>Naussbaum</t>
  </si>
  <si>
    <t>Ottawa2018councillor14</t>
  </si>
  <si>
    <t>Kovacs</t>
  </si>
  <si>
    <t>Merdod</t>
  </si>
  <si>
    <t>Zopyros</t>
  </si>
  <si>
    <t>Ottawa2018councillor15</t>
  </si>
  <si>
    <t>Ottawa2018councillor16</t>
  </si>
  <si>
    <t>Fabien Kalala</t>
  </si>
  <si>
    <t>Cimankinda</t>
  </si>
  <si>
    <t>Hassib</t>
  </si>
  <si>
    <t>Reda</t>
  </si>
  <si>
    <t>Ottawa2018councillor17</t>
  </si>
  <si>
    <t>Jide</t>
  </si>
  <si>
    <t>Afolabi</t>
  </si>
  <si>
    <t>Carricato</t>
  </si>
  <si>
    <t>Chernushenko</t>
  </si>
  <si>
    <t>Ottawa2018councillor18</t>
  </si>
  <si>
    <t>Raylene</t>
  </si>
  <si>
    <t>Lang-Dione</t>
  </si>
  <si>
    <t>Kit</t>
  </si>
  <si>
    <t>Ottawa2018councillor19</t>
  </si>
  <si>
    <t>Cameron Rose</t>
  </si>
  <si>
    <t>Ottawa2018councillor2</t>
  </si>
  <si>
    <t>Leith-Gudbranson</t>
  </si>
  <si>
    <t>FranÔøΩÔøΩÔøΩÔøΩÔøΩÔøΩÔøΩÔøΩÔøΩÔøΩÔøΩÔøΩÔøΩÔøΩÔøΩÔøΩOis</t>
  </si>
  <si>
    <t>Trapanier</t>
  </si>
  <si>
    <t>Ottawa2018councillor20</t>
  </si>
  <si>
    <t>Sheldrick</t>
  </si>
  <si>
    <t>Banfalvi</t>
  </si>
  <si>
    <t>Scharfe</t>
  </si>
  <si>
    <t>Tysick</t>
  </si>
  <si>
    <t>Ottawa2018councillor21</t>
  </si>
  <si>
    <t>Ottawa2018councillor22</t>
  </si>
  <si>
    <t>Carol Anne</t>
  </si>
  <si>
    <t>Mei</t>
  </si>
  <si>
    <t>Zaff</t>
  </si>
  <si>
    <t>Qaqish</t>
  </si>
  <si>
    <t>Harpreet</t>
  </si>
  <si>
    <t>Ottawa2018councillor23</t>
  </si>
  <si>
    <t>Large</t>
  </si>
  <si>
    <t>Ottawa2018councillor3</t>
  </si>
  <si>
    <t>Epape</t>
  </si>
  <si>
    <t>Malgarai</t>
  </si>
  <si>
    <t>Quershi</t>
  </si>
  <si>
    <t>Hadi</t>
  </si>
  <si>
    <t>Wess</t>
  </si>
  <si>
    <t>Ottawa2018councillor4</t>
  </si>
  <si>
    <t>Sudds</t>
  </si>
  <si>
    <t>Bloedow</t>
  </si>
  <si>
    <t>Neufeldt</t>
  </si>
  <si>
    <t>Ottawa2018councillor5</t>
  </si>
  <si>
    <t>Varga-Toth</t>
  </si>
  <si>
    <t>El-Chantiry</t>
  </si>
  <si>
    <t>Ottawa2018councillor6</t>
  </si>
  <si>
    <t>Shad</t>
  </si>
  <si>
    <t>Qadri</t>
  </si>
  <si>
    <t>Ottawa2018councillor7</t>
  </si>
  <si>
    <t>Dath</t>
  </si>
  <si>
    <t>Dransfield</t>
  </si>
  <si>
    <t>Lugert</t>
  </si>
  <si>
    <t>Ottawa2018councillor8</t>
  </si>
  <si>
    <t>Kennery</t>
  </si>
  <si>
    <t>Ottawa2018councillor9</t>
  </si>
  <si>
    <t>Arshinoff</t>
  </si>
  <si>
    <t>Mangone</t>
  </si>
  <si>
    <t>Ottawa2018mayor99</t>
  </si>
  <si>
    <t>Alakozai</t>
  </si>
  <si>
    <t>Bouragba</t>
  </si>
  <si>
    <t>Lythall</t>
  </si>
  <si>
    <t>Mcconville</t>
  </si>
  <si>
    <t>Pastien</t>
  </si>
  <si>
    <t>Moises</t>
  </si>
  <si>
    <t>Schachtler</t>
  </si>
  <si>
    <t>Sheahan</t>
  </si>
  <si>
    <t>Owen Sound2018councillor99</t>
  </si>
  <si>
    <t>Furtner</t>
  </si>
  <si>
    <t>Mccartney</t>
  </si>
  <si>
    <t>Denae</t>
  </si>
  <si>
    <t>Moores</t>
  </si>
  <si>
    <t>Warrilow</t>
  </si>
  <si>
    <t>Hencze</t>
  </si>
  <si>
    <t>Twaddle</t>
  </si>
  <si>
    <t>Owen Sound2018deputy mayor99</t>
  </si>
  <si>
    <t>Patille</t>
  </si>
  <si>
    <t>Owen Sound2018mayor99</t>
  </si>
  <si>
    <t>Nancy-Lee</t>
  </si>
  <si>
    <t>Rosamond</t>
  </si>
  <si>
    <t>Botten</t>
  </si>
  <si>
    <t>Quilty</t>
  </si>
  <si>
    <t>Dykstra</t>
  </si>
  <si>
    <t>Pelham2018councillor1</t>
  </si>
  <si>
    <t>Ciolfi</t>
  </si>
  <si>
    <t>Rybiak</t>
  </si>
  <si>
    <t>Pelham2018councillor2</t>
  </si>
  <si>
    <t>Forsyth-Sells</t>
  </si>
  <si>
    <t>Barbara Ann</t>
  </si>
  <si>
    <t>Kore</t>
  </si>
  <si>
    <t>Pelham2018councillor3</t>
  </si>
  <si>
    <t>Haun</t>
  </si>
  <si>
    <t>Spehar</t>
  </si>
  <si>
    <t>Vince Enzo</t>
  </si>
  <si>
    <t>Della Marca</t>
  </si>
  <si>
    <t>Durley</t>
  </si>
  <si>
    <t>Papp</t>
  </si>
  <si>
    <t>Pelham2018mayor99</t>
  </si>
  <si>
    <t>Gary Edward</t>
  </si>
  <si>
    <t>Accursi</t>
  </si>
  <si>
    <t>Pelham2018regional councillor99</t>
  </si>
  <si>
    <t>Augustyn</t>
  </si>
  <si>
    <t>Baty</t>
  </si>
  <si>
    <t>Pembroke2018councillor99</t>
  </si>
  <si>
    <t>Reavie</t>
  </si>
  <si>
    <t>Abadallah</t>
  </si>
  <si>
    <t>Gunter</t>
  </si>
  <si>
    <t>Lesco</t>
  </si>
  <si>
    <t>Lindley</t>
  </si>
  <si>
    <t>Mcmullan</t>
  </si>
  <si>
    <t>Nagora</t>
  </si>
  <si>
    <t>Sandrelli</t>
  </si>
  <si>
    <t>Slaughter</t>
  </si>
  <si>
    <t>Pembroke2018mayor99</t>
  </si>
  <si>
    <t>Perth East2018councillorEllice</t>
  </si>
  <si>
    <t>Perth East2018councillorMilverton</t>
  </si>
  <si>
    <t>Perth East2018councillorMornington</t>
  </si>
  <si>
    <t>Perth East2018councillorNorth Easthope</t>
  </si>
  <si>
    <t>Perth East2018councillorSouth Easthope</t>
  </si>
  <si>
    <t>Loschmann</t>
  </si>
  <si>
    <t>Perth East2018deputy mayor99</t>
  </si>
  <si>
    <t>Brunk</t>
  </si>
  <si>
    <t>Perth East2018mayor99</t>
  </si>
  <si>
    <t>Barry Ford Jr.</t>
  </si>
  <si>
    <t>Petawawa2018councillor99</t>
  </si>
  <si>
    <t>Marie-Philip</t>
  </si>
  <si>
    <t>Morena-Church</t>
  </si>
  <si>
    <t>Burgoyne</t>
  </si>
  <si>
    <t>Daechsel</t>
  </si>
  <si>
    <t>Petawawa2018mayor99</t>
  </si>
  <si>
    <t>Criger</t>
  </si>
  <si>
    <t>Sweet</t>
  </si>
  <si>
    <t>Peterborough2018councillor1 Otonabee</t>
  </si>
  <si>
    <t>Zippel</t>
  </si>
  <si>
    <t>Jason Andrew</t>
  </si>
  <si>
    <t>Wallwork</t>
  </si>
  <si>
    <t>Waudby</t>
  </si>
  <si>
    <t>Peterborough2018councillor2 Monaghan</t>
  </si>
  <si>
    <t>Peterborough2018councillor3 Town</t>
  </si>
  <si>
    <t>Kemi</t>
  </si>
  <si>
    <t>Akapo</t>
  </si>
  <si>
    <t>Peterborough2018councillor4 Ashburnham</t>
  </si>
  <si>
    <t>4 Ashburnham</t>
  </si>
  <si>
    <t>Ian Russell</t>
  </si>
  <si>
    <t>Peddle</t>
  </si>
  <si>
    <t>Rellinger</t>
  </si>
  <si>
    <t>Peterborough2018councillor5 Northcrest</t>
  </si>
  <si>
    <t>Peterborough2018mayor99</t>
  </si>
  <si>
    <t>Pickering2018councillor1</t>
  </si>
  <si>
    <t>Granados</t>
  </si>
  <si>
    <t>Furozuni</t>
  </si>
  <si>
    <t>Pickering2018councillor2</t>
  </si>
  <si>
    <t>Sarieddine</t>
  </si>
  <si>
    <t>Pickering2018councillor3</t>
  </si>
  <si>
    <t>Peerzada</t>
  </si>
  <si>
    <t>Wiliams</t>
  </si>
  <si>
    <t>Pickering2018mayor99</t>
  </si>
  <si>
    <t>Cortez</t>
  </si>
  <si>
    <t>Pickering2018regional councillor1</t>
  </si>
  <si>
    <t>Chahar</t>
  </si>
  <si>
    <t>Kevin George</t>
  </si>
  <si>
    <t>Mansuar</t>
  </si>
  <si>
    <t>Pickering2018regional councillor2</t>
  </si>
  <si>
    <t>Gary Hugh</t>
  </si>
  <si>
    <t>Pickering2018regional councillor3</t>
  </si>
  <si>
    <t>Port Colborne2018councillor1</t>
  </si>
  <si>
    <t>Kalailieff</t>
  </si>
  <si>
    <t>Gieger</t>
  </si>
  <si>
    <t>Port Colborne2018councillor2</t>
  </si>
  <si>
    <t>Port Colborne2018councillor3</t>
  </si>
  <si>
    <t>Forgeron</t>
  </si>
  <si>
    <t>Port Colborne2018councillor4</t>
  </si>
  <si>
    <t>Harriettha</t>
  </si>
  <si>
    <t>Port Colborne2018mayor99</t>
  </si>
  <si>
    <t>Konc</t>
  </si>
  <si>
    <t>Port Colborne2018regional councillor99</t>
  </si>
  <si>
    <t>Butters</t>
  </si>
  <si>
    <t>Biko</t>
  </si>
  <si>
    <t>Port Hope2018councillor1</t>
  </si>
  <si>
    <t>Everdell</t>
  </si>
  <si>
    <t>Port Hope2018councillor2</t>
  </si>
  <si>
    <t>Bruan</t>
  </si>
  <si>
    <t>Coggins</t>
  </si>
  <si>
    <t>Port Hope2018mayor99</t>
  </si>
  <si>
    <t>Mickey</t>
  </si>
  <si>
    <t>Prince Edward County2018councillor1</t>
  </si>
  <si>
    <t>Prince Edward County</t>
  </si>
  <si>
    <t>Prince Edward County2018councillor2</t>
  </si>
  <si>
    <t>Prince Edward County2018councillor3</t>
  </si>
  <si>
    <t>Kleinsteuber</t>
  </si>
  <si>
    <t>Prince Edward County2018councillor4</t>
  </si>
  <si>
    <t>Bolik</t>
  </si>
  <si>
    <t>Prince Edward County2018councillor5</t>
  </si>
  <si>
    <t>Bagers</t>
  </si>
  <si>
    <t>Prince Edward County2018councillor6</t>
  </si>
  <si>
    <t>Prince Edward County2018councillor7</t>
  </si>
  <si>
    <t>Margetson</t>
  </si>
  <si>
    <t>Prince Edward County2018councillor8</t>
  </si>
  <si>
    <t>Stewart Scott</t>
  </si>
  <si>
    <t>Prince Edward County2018councillor9</t>
  </si>
  <si>
    <t>Sword</t>
  </si>
  <si>
    <t>Prince Edward County2018mayor99</t>
  </si>
  <si>
    <t>Quinte West2018councillor1</t>
  </si>
  <si>
    <t>Devries</t>
  </si>
  <si>
    <t>Gilboord</t>
  </si>
  <si>
    <t>Quinte West2018councillor2</t>
  </si>
  <si>
    <t>Terry R.f.</t>
  </si>
  <si>
    <t>Kuglin</t>
  </si>
  <si>
    <t>Quinte West2018councillor3</t>
  </si>
  <si>
    <t>Quinte West2018councillor4</t>
  </si>
  <si>
    <t>Quinte West2018mayor99</t>
  </si>
  <si>
    <t>Ramara2018councillor1</t>
  </si>
  <si>
    <t>Burd</t>
  </si>
  <si>
    <t>Cronk</t>
  </si>
  <si>
    <t>Spriggs</t>
  </si>
  <si>
    <t>Ramara2018councillor2</t>
  </si>
  <si>
    <t>Laughlin</t>
  </si>
  <si>
    <t>Ramara2018councillor3</t>
  </si>
  <si>
    <t>Ramara2018councillor4</t>
  </si>
  <si>
    <t>Ramara2018councillor5</t>
  </si>
  <si>
    <t>Gleb</t>
  </si>
  <si>
    <t>Ramara2018deputy mayor99</t>
  </si>
  <si>
    <t>Ramara2018mayor99</t>
  </si>
  <si>
    <t>Flegel</t>
  </si>
  <si>
    <t>Richmond Hill2018councillor (regional and town)99</t>
  </si>
  <si>
    <t>Councillor (Regional and Town)</t>
  </si>
  <si>
    <t>Murtaza</t>
  </si>
  <si>
    <t>Bhujwalla</t>
  </si>
  <si>
    <t>Dipaola</t>
  </si>
  <si>
    <t>Ramin</t>
  </si>
  <si>
    <t>Faraji</t>
  </si>
  <si>
    <t>Richmond Hill2018councillor1</t>
  </si>
  <si>
    <t>Lidia</t>
  </si>
  <si>
    <t>Kafieh</t>
  </si>
  <si>
    <t>Trifon</t>
  </si>
  <si>
    <t>Haitas</t>
  </si>
  <si>
    <t>Richmond Hill2018councillor2</t>
  </si>
  <si>
    <t>Aziz</t>
  </si>
  <si>
    <t>Rajbar</t>
  </si>
  <si>
    <t>Richmond Hill2018councillor3</t>
  </si>
  <si>
    <t>Richmond Hill2018councillor4</t>
  </si>
  <si>
    <t>D'amelio</t>
  </si>
  <si>
    <t>Richmond Hill2018councillor5</t>
  </si>
  <si>
    <t>Shabazi</t>
  </si>
  <si>
    <t>Nima</t>
  </si>
  <si>
    <t>Shahi</t>
  </si>
  <si>
    <t>Papa</t>
  </si>
  <si>
    <t>Richmond Hill2018councillor6</t>
  </si>
  <si>
    <t>Richmond Hill2018mayor99</t>
  </si>
  <si>
    <t>Korman</t>
  </si>
  <si>
    <t>Barrow</t>
  </si>
  <si>
    <t>Norooi</t>
  </si>
  <si>
    <t>Mino</t>
  </si>
  <si>
    <t>Tari</t>
  </si>
  <si>
    <t>Rideau Lakes2018councillor1</t>
  </si>
  <si>
    <t>Kimberly Dawn</t>
  </si>
  <si>
    <t>Rideau Lakes2018councillor2</t>
  </si>
  <si>
    <t>Rideau Lakes2018councillor3</t>
  </si>
  <si>
    <t>Claire Louise</t>
  </si>
  <si>
    <t>Gunnewiek</t>
  </si>
  <si>
    <t>Rideau Lakes2018councillor4</t>
  </si>
  <si>
    <t>Keitha</t>
  </si>
  <si>
    <t>Burtch</t>
  </si>
  <si>
    <t>Ronald J.</t>
  </si>
  <si>
    <t>Rideau Lakes2018mayor99</t>
  </si>
  <si>
    <t>Steven Lee</t>
  </si>
  <si>
    <t>Russell2018councillor99</t>
  </si>
  <si>
    <t>St. Amour</t>
  </si>
  <si>
    <t>Kargus</t>
  </si>
  <si>
    <t>Richard Rick</t>
  </si>
  <si>
    <t>Russell2018mayor99</t>
  </si>
  <si>
    <t>Mcnally</t>
  </si>
  <si>
    <t>Sarnia2018councillor99</t>
  </si>
  <si>
    <t>Chynces</t>
  </si>
  <si>
    <t>Fanina</t>
  </si>
  <si>
    <t>Kodre</t>
  </si>
  <si>
    <t>Michelle Nicole</t>
  </si>
  <si>
    <t>Reale</t>
  </si>
  <si>
    <t>Athanasopoulos</t>
  </si>
  <si>
    <t>Dalziel</t>
  </si>
  <si>
    <t>Dan Joseph</t>
  </si>
  <si>
    <t>Mitro</t>
  </si>
  <si>
    <t>Trothen</t>
  </si>
  <si>
    <t>Mb.</t>
  </si>
  <si>
    <t>Villanueva Jr.</t>
  </si>
  <si>
    <t>Sarnia2018county councillor99</t>
  </si>
  <si>
    <t>Ian A.j.</t>
  </si>
  <si>
    <t>Pedregosa</t>
  </si>
  <si>
    <t>Sarnia2018mayor99</t>
  </si>
  <si>
    <t>Mckague</t>
  </si>
  <si>
    <t>Saugeen Shores2018councillorPort Elgin</t>
  </si>
  <si>
    <t>Dianne Mini</t>
  </si>
  <si>
    <t>Kristan</t>
  </si>
  <si>
    <t>Shrider</t>
  </si>
  <si>
    <t>Seaman</t>
  </si>
  <si>
    <t>Saugeen Shores2018councillorSaugeen</t>
  </si>
  <si>
    <t>Saugeen Shores2018councillorSouthampton</t>
  </si>
  <si>
    <t>Kollontay</t>
  </si>
  <si>
    <t>Saugeen Shores2018deputy mayor99</t>
  </si>
  <si>
    <t>Saugeen Shores2018mayor99</t>
  </si>
  <si>
    <t>Saugeen Shores2018vice deputy mayor99</t>
  </si>
  <si>
    <t>Taun</t>
  </si>
  <si>
    <t>Frosst</t>
  </si>
  <si>
    <t>Sault Ste. Marie2018councillor1</t>
  </si>
  <si>
    <t>Mccleave-Kennedy</t>
  </si>
  <si>
    <t>Sault Ste. Marie2018councillor2</t>
  </si>
  <si>
    <t>Vezeau-Allen</t>
  </si>
  <si>
    <t>Cistaro</t>
  </si>
  <si>
    <t>Hallin</t>
  </si>
  <si>
    <t>Thyne</t>
  </si>
  <si>
    <t>Sault Ste. Marie2018councillor3</t>
  </si>
  <si>
    <t>Hupponen</t>
  </si>
  <si>
    <t>Sault Ste. Marie2018councillor4</t>
  </si>
  <si>
    <t>Sault Ste. Marie2018councillor5</t>
  </si>
  <si>
    <t>Sault Ste. Marie2018mayor99</t>
  </si>
  <si>
    <t>Kemal</t>
  </si>
  <si>
    <t>Martinovic</t>
  </si>
  <si>
    <t>Provenzano</t>
  </si>
  <si>
    <t>Scugog2018councillor1</t>
  </si>
  <si>
    <t>Debono</t>
  </si>
  <si>
    <t>Le Roy</t>
  </si>
  <si>
    <t>Scugog2018councillor2</t>
  </si>
  <si>
    <t>Sutch</t>
  </si>
  <si>
    <t>Scugog2018councillor3</t>
  </si>
  <si>
    <t>Scugog2018councillor4</t>
  </si>
  <si>
    <t>Bankay</t>
  </si>
  <si>
    <t>Tara-Lyn</t>
  </si>
  <si>
    <t>Mappin</t>
  </si>
  <si>
    <t>Scugog2018councillor5</t>
  </si>
  <si>
    <t>Scugog2018mayor99</t>
  </si>
  <si>
    <t>Sommerville</t>
  </si>
  <si>
    <t>Scugog2018regional councillor99</t>
  </si>
  <si>
    <t>Marrison</t>
  </si>
  <si>
    <t>Selwyn2018councillorEnnismore</t>
  </si>
  <si>
    <t>Ennismore</t>
  </si>
  <si>
    <t>Selwyn2018councillorLakefield</t>
  </si>
  <si>
    <t>Lakefield</t>
  </si>
  <si>
    <t>Selwyn2018councillorSmith</t>
  </si>
  <si>
    <t>Selwyn2018deputy mayor99</t>
  </si>
  <si>
    <t>Selwyn2018mayor99</t>
  </si>
  <si>
    <t>Linda Marlene</t>
  </si>
  <si>
    <t>Eales</t>
  </si>
  <si>
    <t>Severn2018councillor1</t>
  </si>
  <si>
    <t>Burtenshaw</t>
  </si>
  <si>
    <t>Severn2018councillor2</t>
  </si>
  <si>
    <t>Severn2018councillor3</t>
  </si>
  <si>
    <t>Severn2018councillor4</t>
  </si>
  <si>
    <t>Severn2018councillor5</t>
  </si>
  <si>
    <t>Valiquette-Thompson</t>
  </si>
  <si>
    <t>Severn2018deputy mayor99</t>
  </si>
  <si>
    <t>Severn2018mayor99</t>
  </si>
  <si>
    <t>South Dundas2018councillor99</t>
  </si>
  <si>
    <t>Del</t>
  </si>
  <si>
    <t>Mellan</t>
  </si>
  <si>
    <t>South Dundas2018deputy mayor99</t>
  </si>
  <si>
    <t>South Dundas2018mayor99</t>
  </si>
  <si>
    <t>Evonne</t>
  </si>
  <si>
    <t>Delegarde</t>
  </si>
  <si>
    <t>Byvelds</t>
  </si>
  <si>
    <t>South Frontenac2018councillorBedford</t>
  </si>
  <si>
    <t>South Frontenac2018councillorLoughborough</t>
  </si>
  <si>
    <t>Soaft</t>
  </si>
  <si>
    <t>Loughborough</t>
  </si>
  <si>
    <t>South Frontenac2018councillorPortland</t>
  </si>
  <si>
    <t>Portland</t>
  </si>
  <si>
    <t>South Frontenac2018councillorStorrington</t>
  </si>
  <si>
    <t>Storrington</t>
  </si>
  <si>
    <t>South Frontenac2018mayor99</t>
  </si>
  <si>
    <t>South Glengarry2018councillor99</t>
  </si>
  <si>
    <t>High</t>
  </si>
  <si>
    <t>Periard</t>
  </si>
  <si>
    <t>Hanz</t>
  </si>
  <si>
    <t>South Glengarry2018deputy mayor99</t>
  </si>
  <si>
    <t>Ellery</t>
  </si>
  <si>
    <t>South Glengarry2018mayor99</t>
  </si>
  <si>
    <t>South Huron2018councillor1</t>
  </si>
  <si>
    <t>Mckaig</t>
  </si>
  <si>
    <t>South Huron2018councillor2</t>
  </si>
  <si>
    <t>Clipperton</t>
  </si>
  <si>
    <t>South Huron2018councillor3</t>
  </si>
  <si>
    <t>South Huron2018deputy mayor99</t>
  </si>
  <si>
    <t>South Huron2018mayor99</t>
  </si>
  <si>
    <t>Frayne</t>
  </si>
  <si>
    <t>South Stormont2018councillor99</t>
  </si>
  <si>
    <t>Mac Isaac</t>
  </si>
  <si>
    <t>De Pass</t>
  </si>
  <si>
    <t>Rudderham</t>
  </si>
  <si>
    <t>South Stormont2018deputy mayor99</t>
  </si>
  <si>
    <t>South Stormont2018mayor99</t>
  </si>
  <si>
    <t>Mcgillis</t>
  </si>
  <si>
    <t>Fell</t>
  </si>
  <si>
    <t>Springwater2018councillor1</t>
  </si>
  <si>
    <t>Candida</t>
  </si>
  <si>
    <t>Springwater2018councillor2</t>
  </si>
  <si>
    <t>Springwater2018councillor3</t>
  </si>
  <si>
    <t>Seif</t>
  </si>
  <si>
    <t>Springwater2018councillor4</t>
  </si>
  <si>
    <t>Springwater2018councillor5</t>
  </si>
  <si>
    <t>Reet</t>
  </si>
  <si>
    <t>Springwater2018deputy mayor99</t>
  </si>
  <si>
    <t>Springwater2018mayor99</t>
  </si>
  <si>
    <t>Chard</t>
  </si>
  <si>
    <t>St. Catharines2018councillor1 Merritton</t>
  </si>
  <si>
    <t>1 Merritton</t>
  </si>
  <si>
    <t>Liddiard</t>
  </si>
  <si>
    <t>Seaborne</t>
  </si>
  <si>
    <t>St. Catharines2018councillor2 St. Andrews</t>
  </si>
  <si>
    <t>2 St. Andrews</t>
  </si>
  <si>
    <t>St. Catharines2018councillor3 St. George's</t>
  </si>
  <si>
    <t>Vicky-Lynn</t>
  </si>
  <si>
    <t>3 St. George's</t>
  </si>
  <si>
    <t>Brody</t>
  </si>
  <si>
    <t>Longmuir</t>
  </si>
  <si>
    <t>St. Catharines2018councillor4 St. Patrick's</t>
  </si>
  <si>
    <t>4 St. Patrick's</t>
  </si>
  <si>
    <t>Karrie</t>
  </si>
  <si>
    <t>St. Catharines2018councillor5 Grantham</t>
  </si>
  <si>
    <t>5 Grantham</t>
  </si>
  <si>
    <t>Bastead</t>
  </si>
  <si>
    <t>Van Meer</t>
  </si>
  <si>
    <t>Ziemianin</t>
  </si>
  <si>
    <t>St. Catharines2018councillor6 Port Dalhousie</t>
  </si>
  <si>
    <t>6 Port Dalhousie</t>
  </si>
  <si>
    <t>Guembel</t>
  </si>
  <si>
    <t>St. Catharines2018mayor99</t>
  </si>
  <si>
    <t>Sendzik</t>
  </si>
  <si>
    <t>Tunde</t>
  </si>
  <si>
    <t>Soniregun</t>
  </si>
  <si>
    <t>Tischler</t>
  </si>
  <si>
    <t>St. Catharines2018regional councillor99</t>
  </si>
  <si>
    <t>Bellows</t>
  </si>
  <si>
    <t>Mary Margaret</t>
  </si>
  <si>
    <t>Emily Beth</t>
  </si>
  <si>
    <t>Spanton</t>
  </si>
  <si>
    <t>Caslin</t>
  </si>
  <si>
    <t>Depetris</t>
  </si>
  <si>
    <t>Felice</t>
  </si>
  <si>
    <t>Mo Al</t>
  </si>
  <si>
    <t>Jumaily</t>
  </si>
  <si>
    <t>Rupcic</t>
  </si>
  <si>
    <t>St. Clair2018councillor1</t>
  </si>
  <si>
    <t>Kelly-Maitland</t>
  </si>
  <si>
    <t>Degurse</t>
  </si>
  <si>
    <t>Fulkerson</t>
  </si>
  <si>
    <t>St. Clair2018councillor2</t>
  </si>
  <si>
    <t>Donahue-Parsons</t>
  </si>
  <si>
    <t>St. Clair2018deputy mayor99</t>
  </si>
  <si>
    <t>St. Clair2018mayor99</t>
  </si>
  <si>
    <t>Everaert</t>
  </si>
  <si>
    <t>St. Thomas2018councillor99</t>
  </si>
  <si>
    <t>Rymal</t>
  </si>
  <si>
    <t>Laverty</t>
  </si>
  <si>
    <t>Manary</t>
  </si>
  <si>
    <t>Tinlin</t>
  </si>
  <si>
    <t>St. Thomas2018mayor99</t>
  </si>
  <si>
    <t>Malichi</t>
  </si>
  <si>
    <t>Male</t>
  </si>
  <si>
    <t>Nadeem</t>
  </si>
  <si>
    <t>Stratford2018councillor99</t>
  </si>
  <si>
    <t>Bunting</t>
  </si>
  <si>
    <t>Wettlaufer</t>
  </si>
  <si>
    <t>Gezahgn</t>
  </si>
  <si>
    <t>Stratford2018mayor99</t>
  </si>
  <si>
    <t>Strathroy-Caradoc2018councillor1</t>
  </si>
  <si>
    <t>Farpelha</t>
  </si>
  <si>
    <t>Putts</t>
  </si>
  <si>
    <t>Strybosch</t>
  </si>
  <si>
    <t>Strathroy-Caradoc2018councillor2</t>
  </si>
  <si>
    <t>Kinsman</t>
  </si>
  <si>
    <t>Lalich</t>
  </si>
  <si>
    <t>Timson</t>
  </si>
  <si>
    <t>Strathroy-Caradoc2018deputymayor99</t>
  </si>
  <si>
    <t>Strathroy-Caradoc2018mayor99</t>
  </si>
  <si>
    <t>Toles</t>
  </si>
  <si>
    <t>Tay2018councillor1</t>
  </si>
  <si>
    <t>Tay2018councillor2</t>
  </si>
  <si>
    <t>Tay2018councillor3</t>
  </si>
  <si>
    <t>Cate</t>
  </si>
  <si>
    <t>Root</t>
  </si>
  <si>
    <t>Tay2018deputy mayor99</t>
  </si>
  <si>
    <t>Tay2018mayor99</t>
  </si>
  <si>
    <t>Tecumseh2018councillor1</t>
  </si>
  <si>
    <t>Dowie</t>
  </si>
  <si>
    <t>Tecumseh2018councillor2</t>
  </si>
  <si>
    <t>Altenhof</t>
  </si>
  <si>
    <t>Tecumseh2018councillor3</t>
  </si>
  <si>
    <t>Tecumseh2018councillor4</t>
  </si>
  <si>
    <t>Ristovski</t>
  </si>
  <si>
    <t>Tecumseh2018councillor5</t>
  </si>
  <si>
    <t>Tecumseh2018deputy mayor99</t>
  </si>
  <si>
    <t>Demarce</t>
  </si>
  <si>
    <t>Ossington</t>
  </si>
  <si>
    <t>Tecumseh2018mayor99</t>
  </si>
  <si>
    <t>Temiskaming Shores2018councillor99</t>
  </si>
  <si>
    <t>Jelly</t>
  </si>
  <si>
    <t>Temiskaming Shores2018mayor99</t>
  </si>
  <si>
    <t>Thames Centre2018councillor1</t>
  </si>
  <si>
    <t>Thames Centre2018councillor2</t>
  </si>
  <si>
    <t>Coghlin</t>
  </si>
  <si>
    <t>Thames Centre2018councillor3</t>
  </si>
  <si>
    <t>Wisotzki</t>
  </si>
  <si>
    <t>Thames Centre2018deputy mayor99</t>
  </si>
  <si>
    <t>Thames Centre2018mayor99</t>
  </si>
  <si>
    <t>The Nation2018councillor1</t>
  </si>
  <si>
    <t>The Nation2018councillor2</t>
  </si>
  <si>
    <t>The Nation2018councillor3</t>
  </si>
  <si>
    <t>Lafleche</t>
  </si>
  <si>
    <t>The Nation2018councillor4</t>
  </si>
  <si>
    <t>The Nation2018mayor99</t>
  </si>
  <si>
    <t>Bourgeois-Desnoyers</t>
  </si>
  <si>
    <t>Thorold2018councillor99</t>
  </si>
  <si>
    <t>Nella</t>
  </si>
  <si>
    <t>Dekker (D'epiro)</t>
  </si>
  <si>
    <t>Jean D'amelio</t>
  </si>
  <si>
    <t>Swyer</t>
  </si>
  <si>
    <t>Derose</t>
  </si>
  <si>
    <t>David (Jim)</t>
  </si>
  <si>
    <t>Paone</t>
  </si>
  <si>
    <t>Preiner</t>
  </si>
  <si>
    <t>Wrighton</t>
  </si>
  <si>
    <t>Thorold2018mayor99</t>
  </si>
  <si>
    <t>D'angela</t>
  </si>
  <si>
    <t>Thorold2018regional councillor99</t>
  </si>
  <si>
    <t>A.t. (Ted)</t>
  </si>
  <si>
    <t>Thunder Bay2018councillor99</t>
  </si>
  <si>
    <t>Comuzzi</t>
  </si>
  <si>
    <t>Mcgraw</t>
  </si>
  <si>
    <t>Wanlin</t>
  </si>
  <si>
    <t>Figliomeni</t>
  </si>
  <si>
    <t>Chris Krumps</t>
  </si>
  <si>
    <t>Lankinen</t>
  </si>
  <si>
    <t>Stephen Lawrence</t>
  </si>
  <si>
    <t>Rajala</t>
  </si>
  <si>
    <t>Ruberto</t>
  </si>
  <si>
    <t>Orville</t>
  </si>
  <si>
    <t>Staal</t>
  </si>
  <si>
    <t>Stadey</t>
  </si>
  <si>
    <t>Timko</t>
  </si>
  <si>
    <t>Wazinski</t>
  </si>
  <si>
    <t>Thunder Bay2018councillorCurrent River</t>
  </si>
  <si>
    <t>Current River</t>
  </si>
  <si>
    <t>Thunder Bay2018councillorMcIntyre</t>
  </si>
  <si>
    <t>Gulbinowicz</t>
  </si>
  <si>
    <t>Thunder Bay2018councillorMcKellar</t>
  </si>
  <si>
    <t>Nurmela</t>
  </si>
  <si>
    <t>Jankovic</t>
  </si>
  <si>
    <t>Thunder Bay2018councillorNeebing</t>
  </si>
  <si>
    <t>Rydholm</t>
  </si>
  <si>
    <t>Sawchyn</t>
  </si>
  <si>
    <t>Robun</t>
  </si>
  <si>
    <t>Rickards</t>
  </si>
  <si>
    <t>Thunder Bay2018councillorNorthwood</t>
  </si>
  <si>
    <t>Mo El</t>
  </si>
  <si>
    <t>Kahil</t>
  </si>
  <si>
    <t>Thunder Bay2018councillorRed River</t>
  </si>
  <si>
    <t>David George</t>
  </si>
  <si>
    <t>Thunder Bay2018councillorWestfort</t>
  </si>
  <si>
    <t>Scarcello</t>
  </si>
  <si>
    <t>Virdiramo</t>
  </si>
  <si>
    <t>Thunder Bay2018mayor99</t>
  </si>
  <si>
    <t>Mariann</t>
  </si>
  <si>
    <t>Sawicki</t>
  </si>
  <si>
    <t>Cernjul</t>
  </si>
  <si>
    <t>Chookomolin</t>
  </si>
  <si>
    <t>Hailio</t>
  </si>
  <si>
    <t>Penetta</t>
  </si>
  <si>
    <t>Pullia</t>
  </si>
  <si>
    <t>Schoor</t>
  </si>
  <si>
    <t>Tillsonburg2018councillor99</t>
  </si>
  <si>
    <t>Tillsonburg2018mayor99</t>
  </si>
  <si>
    <t>Timmins2018councillor1</t>
  </si>
  <si>
    <t>Pye</t>
  </si>
  <si>
    <t>Timmins2018councillor2</t>
  </si>
  <si>
    <t>Wawrzaszek</t>
  </si>
  <si>
    <t>Timmins2018councillor3</t>
  </si>
  <si>
    <t>Dorrington</t>
  </si>
  <si>
    <t>Timmins2018councillor4</t>
  </si>
  <si>
    <t>Bamford</t>
  </si>
  <si>
    <t>David Gerald</t>
  </si>
  <si>
    <t>Shale</t>
  </si>
  <si>
    <t>Timmins2018councillor5</t>
  </si>
  <si>
    <t>Karina Miki</t>
  </si>
  <si>
    <t>Douglas-Takayesu</t>
  </si>
  <si>
    <t>Rinaldo</t>
  </si>
  <si>
    <t>Michael Jj</t>
  </si>
  <si>
    <t>Ivanovs</t>
  </si>
  <si>
    <t>Sereda</t>
  </si>
  <si>
    <t>Szczebonski</t>
  </si>
  <si>
    <t>Timmins2018mayor99</t>
  </si>
  <si>
    <t>Lauchlan K</t>
  </si>
  <si>
    <t>Tiny2018councillor99</t>
  </si>
  <si>
    <t>Tiny2018deputy mayor99</t>
  </si>
  <si>
    <t>Tiny2018mayor99</t>
  </si>
  <si>
    <t>Cornell</t>
  </si>
  <si>
    <t>Toronto2018councillor1</t>
  </si>
  <si>
    <t>Naiima</t>
  </si>
  <si>
    <t>Shirish</t>
  </si>
  <si>
    <t>Toronto2018councillor10</t>
  </si>
  <si>
    <t>Zuniga</t>
  </si>
  <si>
    <t>Barcelos</t>
  </si>
  <si>
    <t>Adfam</t>
  </si>
  <si>
    <t>Dour</t>
  </si>
  <si>
    <t>Vuong</t>
  </si>
  <si>
    <t>Edris</t>
  </si>
  <si>
    <t>Zalmai</t>
  </si>
  <si>
    <t>Toronto2018councillor11</t>
  </si>
  <si>
    <t>Toronto2018councillor12</t>
  </si>
  <si>
    <t>Langu</t>
  </si>
  <si>
    <t>Toronto2018councillor13</t>
  </si>
  <si>
    <t>Larbie</t>
  </si>
  <si>
    <t>Troisi</t>
  </si>
  <si>
    <t>Megann</t>
  </si>
  <si>
    <t>Abramson</t>
  </si>
  <si>
    <t>Khuram</t>
  </si>
  <si>
    <t>Callegher</t>
  </si>
  <si>
    <t>Walied</t>
  </si>
  <si>
    <t>Khogali Ali</t>
  </si>
  <si>
    <t>Toronto2018councillor14</t>
  </si>
  <si>
    <t>D'andrea</t>
  </si>
  <si>
    <t>Lanrick</t>
  </si>
  <si>
    <t>Budo</t>
  </si>
  <si>
    <t>Pena</t>
  </si>
  <si>
    <t>Toronto2018councillor15</t>
  </si>
  <si>
    <t>Minh</t>
  </si>
  <si>
    <t>Tanweer</t>
  </si>
  <si>
    <t>Toronto2018councillor16</t>
  </si>
  <si>
    <t>Gadoutsis</t>
  </si>
  <si>
    <t>Pushpalatha</t>
  </si>
  <si>
    <t>Mathanalingam</t>
  </si>
  <si>
    <t>Woulfe</t>
  </si>
  <si>
    <t>Toronto2018councillor17</t>
  </si>
  <si>
    <t>Kasra</t>
  </si>
  <si>
    <t>Gharibi</t>
  </si>
  <si>
    <t>Hanecak</t>
  </si>
  <si>
    <t>Kostas</t>
  </si>
  <si>
    <t>Kokkinakis</t>
  </si>
  <si>
    <t>Toronto2018councillor18</t>
  </si>
  <si>
    <t>Aslani</t>
  </si>
  <si>
    <t>Saman</t>
  </si>
  <si>
    <t>Tabasi Nejad</t>
  </si>
  <si>
    <t>De Santis</t>
  </si>
  <si>
    <t>Herbst</t>
  </si>
  <si>
    <t>Jin Park</t>
  </si>
  <si>
    <t>Mathi</t>
  </si>
  <si>
    <t>Moini</t>
  </si>
  <si>
    <t>Shakeri</t>
  </si>
  <si>
    <t>Toronto2018councillor19</t>
  </si>
  <si>
    <t>Bura</t>
  </si>
  <si>
    <t>Dragen</t>
  </si>
  <si>
    <t>Cimesa</t>
  </si>
  <si>
    <t>Kellway</t>
  </si>
  <si>
    <t>Lamoreux</t>
  </si>
  <si>
    <t>Makuch</t>
  </si>
  <si>
    <t>Toronto2018councillor2</t>
  </si>
  <si>
    <t>Boersma</t>
  </si>
  <si>
    <t>Toronto2018councillor20</t>
  </si>
  <si>
    <t>Paulina</t>
  </si>
  <si>
    <t>Holland-Berardinetti</t>
  </si>
  <si>
    <t>Bhuiyan</t>
  </si>
  <si>
    <t>Suman</t>
  </si>
  <si>
    <t>Toronto2018councillor21</t>
  </si>
  <si>
    <t>Vivek</t>
  </si>
  <si>
    <t>Bhatt</t>
  </si>
  <si>
    <t>Zia</t>
  </si>
  <si>
    <t>Ismail</t>
  </si>
  <si>
    <t>Zamirul Hassan</t>
  </si>
  <si>
    <t>Arfan</t>
  </si>
  <si>
    <t>Rosch</t>
  </si>
  <si>
    <t>Nur</t>
  </si>
  <si>
    <t>Saiffullah</t>
  </si>
  <si>
    <t>Toronto2018councillor22</t>
  </si>
  <si>
    <t>Korzeniewski</t>
  </si>
  <si>
    <t>Toronto2018councillor23</t>
  </si>
  <si>
    <t>Chi</t>
  </si>
  <si>
    <t>Ashwani</t>
  </si>
  <si>
    <t>Bhardwaj</t>
  </si>
  <si>
    <t>Dameon</t>
  </si>
  <si>
    <t>Sheraz</t>
  </si>
  <si>
    <t>Mahboob</t>
  </si>
  <si>
    <t>Mian</t>
  </si>
  <si>
    <t>Toronto2018councillor24</t>
  </si>
  <si>
    <t>Itohan</t>
  </si>
  <si>
    <t>Evbagharu</t>
  </si>
  <si>
    <t>Reddy</t>
  </si>
  <si>
    <t>Muttukuru</t>
  </si>
  <si>
    <t>Priyanth</t>
  </si>
  <si>
    <t>Nallaratnam</t>
  </si>
  <si>
    <t>Sajid</t>
  </si>
  <si>
    <t>Morlan</t>
  </si>
  <si>
    <t>Toronto2018councillor25</t>
  </si>
  <si>
    <t>Lewis-Thurab</t>
  </si>
  <si>
    <t>Cookson</t>
  </si>
  <si>
    <t>Cubellis</t>
  </si>
  <si>
    <t>Jasper</t>
  </si>
  <si>
    <t>Ghori</t>
  </si>
  <si>
    <t>Reza</t>
  </si>
  <si>
    <t>Khoshdel</t>
  </si>
  <si>
    <t>Madder</t>
  </si>
  <si>
    <t>Toronto2018councillor3</t>
  </si>
  <si>
    <t>Svitiana</t>
  </si>
  <si>
    <t>Burlakova</t>
  </si>
  <si>
    <t>Gunnyon</t>
  </si>
  <si>
    <t>Julihen</t>
  </si>
  <si>
    <t>Toronto2018councillor4</t>
  </si>
  <si>
    <t>Kalsang</t>
  </si>
  <si>
    <t>Dolma</t>
  </si>
  <si>
    <t>Grdisa</t>
  </si>
  <si>
    <t>Mercy</t>
  </si>
  <si>
    <t>Okalowe</t>
  </si>
  <si>
    <t>Josa</t>
  </si>
  <si>
    <t>Toronto2018councillor5</t>
  </si>
  <si>
    <t>Deeqa</t>
  </si>
  <si>
    <t>Gulri</t>
  </si>
  <si>
    <t>Carapinha</t>
  </si>
  <si>
    <t>Fosu</t>
  </si>
  <si>
    <t>Portillo</t>
  </si>
  <si>
    <t>Toronto2018councillor6</t>
  </si>
  <si>
    <t>Toronto2018councillor7</t>
  </si>
  <si>
    <t>Kristy-Ann</t>
  </si>
  <si>
    <t>Kerry-Ann</t>
  </si>
  <si>
    <t>Toronto2018councillor8</t>
  </si>
  <si>
    <t>Arp</t>
  </si>
  <si>
    <t>Lauralyn</t>
  </si>
  <si>
    <t>Pancer</t>
  </si>
  <si>
    <t>Toronto2018councillor9</t>
  </si>
  <si>
    <t>Balack</t>
  </si>
  <si>
    <t>Nahum</t>
  </si>
  <si>
    <t>Toronto2018mayor99</t>
  </si>
  <si>
    <t>Dobrosav</t>
  </si>
  <si>
    <t>Basaric</t>
  </si>
  <si>
    <t>Goldy</t>
  </si>
  <si>
    <t>Keesmaat</t>
  </si>
  <si>
    <t>Renae</t>
  </si>
  <si>
    <t>Buffey</t>
  </si>
  <si>
    <t>Ion</t>
  </si>
  <si>
    <t>Gelu Vintila</t>
  </si>
  <si>
    <t>Tofazzel</t>
  </si>
  <si>
    <t>Haque</t>
  </si>
  <si>
    <t>Kardys</t>
  </si>
  <si>
    <t>Nath</t>
  </si>
  <si>
    <t>Osuji</t>
  </si>
  <si>
    <t>Trent Hills2018councillor1 Campbellford Seymour</t>
  </si>
  <si>
    <t>Kelleher-Maclennan</t>
  </si>
  <si>
    <t>1 Campbellford Seymour</t>
  </si>
  <si>
    <t>Trent Hills2018councillor2 Percy</t>
  </si>
  <si>
    <t>2 Percy</t>
  </si>
  <si>
    <t>Tully</t>
  </si>
  <si>
    <t>Trent Hills2018councillor3 Hastings</t>
  </si>
  <si>
    <t>3 Hastings</t>
  </si>
  <si>
    <t>Trent Hills2018mayor99</t>
  </si>
  <si>
    <t>Uxbridge2018councillor1</t>
  </si>
  <si>
    <t>Brannigan</t>
  </si>
  <si>
    <t>Uxbridge2018councillor2</t>
  </si>
  <si>
    <t>Eng</t>
  </si>
  <si>
    <t>Ruona</t>
  </si>
  <si>
    <t>Uxbridge2018councillor3</t>
  </si>
  <si>
    <t>Uxbridge2018councillor4</t>
  </si>
  <si>
    <t>Uxbridge2018councillor5</t>
  </si>
  <si>
    <t>Emmerson</t>
  </si>
  <si>
    <t>Uxbridge2018mayor99</t>
  </si>
  <si>
    <t>Uxbridge2018regional councillor99</t>
  </si>
  <si>
    <t>Viney</t>
  </si>
  <si>
    <t>Highet</t>
  </si>
  <si>
    <t>Vaughan2018councillor (regional and city)99</t>
  </si>
  <si>
    <t>Eliana</t>
  </si>
  <si>
    <t>Sunder</t>
  </si>
  <si>
    <t>Mubarak</t>
  </si>
  <si>
    <t>Richard T.</t>
  </si>
  <si>
    <t>Lorello</t>
  </si>
  <si>
    <t>Scarlato</t>
  </si>
  <si>
    <t>Skanda</t>
  </si>
  <si>
    <t>Singarajah</t>
  </si>
  <si>
    <t>Winegust</t>
  </si>
  <si>
    <t>Vaughan2018councillor1</t>
  </si>
  <si>
    <t>Fitz-Roy</t>
  </si>
  <si>
    <t>Millad</t>
  </si>
  <si>
    <t>Hamidkohzad</t>
  </si>
  <si>
    <t>Vaughan2018councillor2</t>
  </si>
  <si>
    <t>Elfar-Troiana</t>
  </si>
  <si>
    <t>Di Nardo</t>
  </si>
  <si>
    <t>Vaughan2018councillor3</t>
  </si>
  <si>
    <t>Defrancesca</t>
  </si>
  <si>
    <t>Slava</t>
  </si>
  <si>
    <t>Gravets</t>
  </si>
  <si>
    <t>Lacarcia</t>
  </si>
  <si>
    <t>Pulciani</t>
  </si>
  <si>
    <t>Yusufi</t>
  </si>
  <si>
    <t>Vaughan2018councillor4</t>
  </si>
  <si>
    <t>Yeung Racco</t>
  </si>
  <si>
    <t>Furio</t>
  </si>
  <si>
    <t>Liberatore</t>
  </si>
  <si>
    <t>Styles Q.</t>
  </si>
  <si>
    <t>Vaughan2018councillor5</t>
  </si>
  <si>
    <t>Vaughan2018mayor99</t>
  </si>
  <si>
    <t>Maurizio</t>
  </si>
  <si>
    <t>Bevilacqua</t>
  </si>
  <si>
    <t>Quatela</t>
  </si>
  <si>
    <t>Wasaga Beach2018councillor99</t>
  </si>
  <si>
    <t>Leslie R.</t>
  </si>
  <si>
    <t>Mccammon</t>
  </si>
  <si>
    <t>Steve Andrew</t>
  </si>
  <si>
    <t>Bortlisz</t>
  </si>
  <si>
    <t>Kowbell</t>
  </si>
  <si>
    <t>Wasaga Beach2018deputy mayor99</t>
  </si>
  <si>
    <t>Wasaga Beach2018mayor99</t>
  </si>
  <si>
    <t>Waterloo2018councillor1</t>
  </si>
  <si>
    <t>Xia (Leia)</t>
  </si>
  <si>
    <t>Lei</t>
  </si>
  <si>
    <t>Waterloo2018councillor2</t>
  </si>
  <si>
    <t>Xin</t>
  </si>
  <si>
    <t>Waterloo2018councillor3</t>
  </si>
  <si>
    <t>Eckel</t>
  </si>
  <si>
    <t>Waterloo2018councillor4</t>
  </si>
  <si>
    <t>Liangan</t>
  </si>
  <si>
    <t>Yin</t>
  </si>
  <si>
    <t>Waterloo2018councillor5</t>
  </si>
  <si>
    <t>Waterloo2018councillor6</t>
  </si>
  <si>
    <t>Waterloo2018councillor7</t>
  </si>
  <si>
    <t>Tenille</t>
  </si>
  <si>
    <t>Bonoguore</t>
  </si>
  <si>
    <t>Waterloo2018councillor99</t>
  </si>
  <si>
    <t>Beisan</t>
  </si>
  <si>
    <t>Zubi</t>
  </si>
  <si>
    <t>Strickland</t>
  </si>
  <si>
    <t>Waterloo2018mayor99</t>
  </si>
  <si>
    <t>Jaworsky</t>
  </si>
  <si>
    <t>Chrisine</t>
  </si>
  <si>
    <t>Kolednik</t>
  </si>
  <si>
    <t>Welland2018councillor1</t>
  </si>
  <si>
    <t>Cordiner</t>
  </si>
  <si>
    <t>Syer</t>
  </si>
  <si>
    <t>Bacolini</t>
  </si>
  <si>
    <t>Welland2018councillor2</t>
  </si>
  <si>
    <t>Debi</t>
  </si>
  <si>
    <t>Katsmar</t>
  </si>
  <si>
    <t>Van Vliet</t>
  </si>
  <si>
    <t>Welland2018councillor3</t>
  </si>
  <si>
    <t>Mcnall</t>
  </si>
  <si>
    <t>Spinosa</t>
  </si>
  <si>
    <t>Welland2018councillor4</t>
  </si>
  <si>
    <t>Lallouet</t>
  </si>
  <si>
    <t>Mcglashan</t>
  </si>
  <si>
    <t>Dimarco</t>
  </si>
  <si>
    <t>Gladman</t>
  </si>
  <si>
    <t>Welland2018councillor5</t>
  </si>
  <si>
    <t>Niki Ann</t>
  </si>
  <si>
    <t>Devin Paul James</t>
  </si>
  <si>
    <t>Welland2018councillor6</t>
  </si>
  <si>
    <t>Konderka</t>
  </si>
  <si>
    <t>Takeo</t>
  </si>
  <si>
    <t>Welland2018mayor99</t>
  </si>
  <si>
    <t>Soos</t>
  </si>
  <si>
    <t>Welland2018regional councillor99</t>
  </si>
  <si>
    <t>Wellesley2018councillor1</t>
  </si>
  <si>
    <t>Wellesley2018councillor2</t>
  </si>
  <si>
    <t>Neher</t>
  </si>
  <si>
    <t>Witmer</t>
  </si>
  <si>
    <t>Wellesley2018councillor3</t>
  </si>
  <si>
    <t>Van Der Maas</t>
  </si>
  <si>
    <t>Wellesley2018councillor4</t>
  </si>
  <si>
    <t>Wellesley2018mayor99</t>
  </si>
  <si>
    <t>Wellington North2018councillor1</t>
  </si>
  <si>
    <t>Wellington North2018councillor2</t>
  </si>
  <si>
    <t>Wellington North2018councillor3</t>
  </si>
  <si>
    <t>Wellington North2018councillor4</t>
  </si>
  <si>
    <t>Wellington North2018mayor99</t>
  </si>
  <si>
    <t>Tout</t>
  </si>
  <si>
    <t>West Grey2018councillor99</t>
  </si>
  <si>
    <t>Callie</t>
  </si>
  <si>
    <t>Weirmeir</t>
  </si>
  <si>
    <t>West Grey2018deputy mayor99</t>
  </si>
  <si>
    <t>West Grey2018mayor99</t>
  </si>
  <si>
    <t>Enos</t>
  </si>
  <si>
    <t>West Lincoln2018councillor1</t>
  </si>
  <si>
    <t>Fulford</t>
  </si>
  <si>
    <t>West Lincoln2018councillor2</t>
  </si>
  <si>
    <t>West Lincoln2018councillor3</t>
  </si>
  <si>
    <t>Magnini</t>
  </si>
  <si>
    <t>West Lincoln2018mayor99</t>
  </si>
  <si>
    <t>Joyner</t>
  </si>
  <si>
    <t>West Lincoln2018regional councillor99</t>
  </si>
  <si>
    <t>West Nipissing2018councillor1</t>
  </si>
  <si>
    <t>West Nipissing2018councillor2</t>
  </si>
  <si>
    <t>West Nipissing2018councillor3</t>
  </si>
  <si>
    <t>West Nipissing2018councillor4</t>
  </si>
  <si>
    <t>West Nipissing2018councillor5</t>
  </si>
  <si>
    <t>Christopher Paul</t>
  </si>
  <si>
    <t>West Nipissing2018councillor6</t>
  </si>
  <si>
    <t>Finley</t>
  </si>
  <si>
    <t>West Nipissing2018councillor7</t>
  </si>
  <si>
    <t>West Nipissing2018councillor8</t>
  </si>
  <si>
    <t>West Nipissing2018mayor99</t>
  </si>
  <si>
    <t>Whitby2018councillor (regional and town)99</t>
  </si>
  <si>
    <t>Chudi</t>
  </si>
  <si>
    <t>Asidianya</t>
  </si>
  <si>
    <t>Dolstra</t>
  </si>
  <si>
    <t>Gleed</t>
  </si>
  <si>
    <t>Thwaites</t>
  </si>
  <si>
    <t>Whitby2018councillorCentre 3</t>
  </si>
  <si>
    <t>Centre 3</t>
  </si>
  <si>
    <t>Whitby2018councillorEast 4</t>
  </si>
  <si>
    <t>East 4</t>
  </si>
  <si>
    <t>Whitby2018councillorNorth 1</t>
  </si>
  <si>
    <t>Saigaonkar</t>
  </si>
  <si>
    <t>North 1</t>
  </si>
  <si>
    <t>Windrem</t>
  </si>
  <si>
    <t>Whitby2018councillorWest 2</t>
  </si>
  <si>
    <t>West 2</t>
  </si>
  <si>
    <t>Whitby2018mayor99</t>
  </si>
  <si>
    <t>Whitchurch-Stouffville2018councillor1</t>
  </si>
  <si>
    <t>Kesha</t>
  </si>
  <si>
    <t>Wint</t>
  </si>
  <si>
    <t>Ferdinands</t>
  </si>
  <si>
    <t>Whitchurch-Stouffville2018councillor2</t>
  </si>
  <si>
    <t>Gowland</t>
  </si>
  <si>
    <t>Whitchurch-Stouffville2018councillor3</t>
  </si>
  <si>
    <t>Whitchurch-Stouffville2018councillor4</t>
  </si>
  <si>
    <t>James Jim</t>
  </si>
  <si>
    <t>Liaros</t>
  </si>
  <si>
    <t>Sankarsingh</t>
  </si>
  <si>
    <t>Whitchurch-Stouffville2018councillor5</t>
  </si>
  <si>
    <t>Pizullo</t>
  </si>
  <si>
    <t>Whitchurch-Stouffville2018councillor6</t>
  </si>
  <si>
    <t>Stott</t>
  </si>
  <si>
    <t>Whitchurch-Stouffville2018mayor99</t>
  </si>
  <si>
    <t>Justin K.</t>
  </si>
  <si>
    <t>Bannon</t>
  </si>
  <si>
    <t>Wilmot2018councillor1</t>
  </si>
  <si>
    <t>Wilmot2018councillor2</t>
  </si>
  <si>
    <t>Wilmot2018councillor3</t>
  </si>
  <si>
    <t>Badrinarayan</t>
  </si>
  <si>
    <t>Fung</t>
  </si>
  <si>
    <t>Wilmot2018councillor4</t>
  </si>
  <si>
    <t>Gerber</t>
  </si>
  <si>
    <t>Wilmot2018mayor99</t>
  </si>
  <si>
    <t>Windsor2018councillor1</t>
  </si>
  <si>
    <t>Glovasky-Risdale</t>
  </si>
  <si>
    <t>Matt Matthew</t>
  </si>
  <si>
    <t>Wiquar</t>
  </si>
  <si>
    <t>Windsor2018councillor10</t>
  </si>
  <si>
    <t>Ashak</t>
  </si>
  <si>
    <t>Borelli</t>
  </si>
  <si>
    <t>Chams</t>
  </si>
  <si>
    <t>Sadiq</t>
  </si>
  <si>
    <t>Pirani</t>
  </si>
  <si>
    <t>Windsor2018councillor2</t>
  </si>
  <si>
    <t>Windsor2018councillor3</t>
  </si>
  <si>
    <t>Bortolin</t>
  </si>
  <si>
    <t>Palenkas</t>
  </si>
  <si>
    <t>Windsor2018councillor4</t>
  </si>
  <si>
    <t>Windsor2018councillor5</t>
  </si>
  <si>
    <t>Lillian B.</t>
  </si>
  <si>
    <t>Kruzsely</t>
  </si>
  <si>
    <t>Martin A.</t>
  </si>
  <si>
    <t>Utrosa</t>
  </si>
  <si>
    <t>Windsor2018councillor6</t>
  </si>
  <si>
    <t>Jacquot</t>
  </si>
  <si>
    <t>Yaldo</t>
  </si>
  <si>
    <t>Windsor2018councillor7</t>
  </si>
  <si>
    <t>Irek</t>
  </si>
  <si>
    <t>Kusmierczyk</t>
  </si>
  <si>
    <t>Windsor2018councillor8</t>
  </si>
  <si>
    <t>Giovanni John</t>
  </si>
  <si>
    <t>Sundin</t>
  </si>
  <si>
    <t>Windsor2018councillor9</t>
  </si>
  <si>
    <t>Aggarwal</t>
  </si>
  <si>
    <t>Windsor2018mayor99</t>
  </si>
  <si>
    <t>Franz (Frank)</t>
  </si>
  <si>
    <t>Hensel</t>
  </si>
  <si>
    <t>Woodstock2018councillor99</t>
  </si>
  <si>
    <t>Woodstock2018mayor99</t>
  </si>
  <si>
    <t>Shapton</t>
  </si>
  <si>
    <t>Woolwich2018councillor1</t>
  </si>
  <si>
    <t>Herteis</t>
  </si>
  <si>
    <t>Woolwich2018councillor2</t>
  </si>
  <si>
    <t>Woolwich2018councillor3</t>
  </si>
  <si>
    <t>Woolwich2018mayor99</t>
  </si>
  <si>
    <t>Macisaac</t>
  </si>
  <si>
    <t>Dawn Marie</t>
  </si>
  <si>
    <t>Flemming</t>
  </si>
  <si>
    <t>Kessel</t>
  </si>
  <si>
    <t>Mceachern</t>
  </si>
  <si>
    <t>Laur</t>
  </si>
  <si>
    <t>Wolfenberg</t>
  </si>
  <si>
    <t>Embury</t>
  </si>
  <si>
    <t>Ottawa2018TrusteeOttawa-CareltonDistrictSchoolBoardZone1</t>
  </si>
  <si>
    <t>Trustee</t>
  </si>
  <si>
    <t>Ottawa-CareltonDistrictSchoolBoardZone1</t>
  </si>
  <si>
    <t>https://app06.ottawa.ca/election/2018_en.html</t>
  </si>
  <si>
    <t>Gurprit</t>
  </si>
  <si>
    <t>Kindra</t>
  </si>
  <si>
    <t>Ottawa-CareltonDistrictSchoolBoardZone3</t>
  </si>
  <si>
    <t>Rabideau</t>
  </si>
  <si>
    <t>Ottawa2018TrusteeOttawa-CareltonDistrictSchoolBoardZone2</t>
  </si>
  <si>
    <t>Boothby</t>
  </si>
  <si>
    <t>Ottawa-CareltonDistrictSchoolBoardZone2</t>
  </si>
  <si>
    <t>Grodinsky</t>
  </si>
  <si>
    <t>Qirbi</t>
  </si>
  <si>
    <t>Ottawa2018TrusteeOttawa-CareltonDistrictSchoolBoardZone3</t>
  </si>
  <si>
    <t>Kmiec</t>
  </si>
  <si>
    <t>Sivasambu</t>
  </si>
  <si>
    <t>Ottawa2018TrusteeOttawa-CareltonDistrictSchoolBoardZone4</t>
  </si>
  <si>
    <t>Ottawa-CareltonDistrictSchoolBoardZone4</t>
  </si>
  <si>
    <t>Dragos</t>
  </si>
  <si>
    <t>Popa</t>
  </si>
  <si>
    <t>Ottawa2018TrusteeOttawa-CareltonDistrictSchoolBoardZone5</t>
  </si>
  <si>
    <t>Ottawa-CareltonDistrictSchoolBoardZone5</t>
  </si>
  <si>
    <t>Ottawa2018TrusteeOttawa-CareltonDistrictSchoolBoardZone6</t>
  </si>
  <si>
    <t>Ottawa-CareltonDistrictSchoolBoardZone6</t>
  </si>
  <si>
    <t>Tanya Melissa</t>
  </si>
  <si>
    <t>Dasilva</t>
  </si>
  <si>
    <t>Ottawa2018TrusteeOttawa-CareltonDistrictSchoolBoardZone7</t>
  </si>
  <si>
    <t>Jennekens</t>
  </si>
  <si>
    <t>Ottawa-CareltonDistrictSchoolBoardZone7</t>
  </si>
  <si>
    <t>Ottawa2018TrusteeOttawa-CareltonDistrictSchoolBoardZone8</t>
  </si>
  <si>
    <t>Ottawa-CareltonDistrictSchoolBoardZone8</t>
  </si>
  <si>
    <t>Ottawa2018TrusteeOttawa-CareltonDistrictSchoolBoardZone9</t>
  </si>
  <si>
    <t>Lyra</t>
  </si>
  <si>
    <t>Ottawa-CareltonDistrictSchoolBoardZone9</t>
  </si>
  <si>
    <t>Ottawa2018TrusteeOttawa-CareltonDistrictSchoolBoardZone10</t>
  </si>
  <si>
    <t>Braunovan</t>
  </si>
  <si>
    <t>Ottawa-CareltonDistrictSchoolBoardZone10</t>
  </si>
  <si>
    <t>David Thomas</t>
  </si>
  <si>
    <t>Justin W.</t>
  </si>
  <si>
    <t>Laku</t>
  </si>
  <si>
    <t>Ottawa2018TrusteeOttawa-CareltonDistrictSchoolBoardZone11</t>
  </si>
  <si>
    <t>Ottawa-CareltonDistrictSchoolBoardZone11</t>
  </si>
  <si>
    <t>Hayles</t>
  </si>
  <si>
    <t>Ottawa2018TrusteeOttawa-CareltonDistrictSchoolBoardZone12</t>
  </si>
  <si>
    <t>Ottawa-CareltonDistrictSchoolBoardZone12</t>
  </si>
  <si>
    <t>Ottawa-CareltonDistrictSchoolBoardZone13</t>
  </si>
  <si>
    <t>Ottawa2018TrusteeOttawaCatholicSchoolBoardZone1</t>
  </si>
  <si>
    <t>OttawaCatholicSchoolBoardZone1</t>
  </si>
  <si>
    <t>Ottawa2018TrusteeOttawaCatholicSchoolBoardZone2</t>
  </si>
  <si>
    <t>OttawaCatholicSchoolBoardZone2</t>
  </si>
  <si>
    <t>Ottawa2018TrusteeOttawaCatholicSchoolBoardZone3</t>
  </si>
  <si>
    <t>OttawaCatholicSchoolBoardZone3</t>
  </si>
  <si>
    <t>Ottawa2018TrusteeOttawaCatholicSchoolBoardZone4</t>
  </si>
  <si>
    <t>OttawaCatholicSchoolBoardZone4</t>
  </si>
  <si>
    <t>Ottawa2018TrusteeOttawaCatholicSchoolBoardZone5</t>
  </si>
  <si>
    <t>OttawaCatholicSchoolBoadZone5</t>
  </si>
  <si>
    <t>Ottawa2018TrusteeOttawaCatholicSchoolBoardZone6</t>
  </si>
  <si>
    <t>OttawaCatholicSchoolBoardZone6</t>
  </si>
  <si>
    <t>Ottawa2018TrusteeOttawaCatholicSchoolBoardZone7</t>
  </si>
  <si>
    <t>Wittet</t>
  </si>
  <si>
    <t>OttawaCatholicSchoolBarodZone7</t>
  </si>
  <si>
    <t>Ottawa2018TrusteeOttawaCatholicSchoolBoardZone8</t>
  </si>
  <si>
    <t>Mullan</t>
  </si>
  <si>
    <t>OttawaCatholicSchoolBoardZone8</t>
  </si>
  <si>
    <t>Ottawa2018TrusteeOttawaCatholicSchoolBoardZone9</t>
  </si>
  <si>
    <t>OttawaCatholicSchoolBoardZone9</t>
  </si>
  <si>
    <t>Ottawa2018TrusteeOttawaCatholicSchoolBoardZone10</t>
  </si>
  <si>
    <t>ThÔøΩÔøΩrÔøΩÔøΩse Maloney</t>
  </si>
  <si>
    <t>OttawaCatholicSchoolBoardZone10</t>
  </si>
  <si>
    <t>Desclouds-Simpson</t>
  </si>
  <si>
    <t>Ottawa2018TrusteeOttawaFrenchPublicSchoolBoardSector6</t>
  </si>
  <si>
    <t>Roda</t>
  </si>
  <si>
    <t>Muse</t>
  </si>
  <si>
    <t>OttawaFrenchPublicSchoolBoardSector6</t>
  </si>
  <si>
    <t>Ottawa2018TrusteeOttawaFrenchPublicSchoolBoardSector7</t>
  </si>
  <si>
    <t>Denis M.</t>
  </si>
  <si>
    <t>OttawaFrenchPublicSchoolBoardSector7</t>
  </si>
  <si>
    <t>Ottawa2018TrusteeOttawaFrenchPublicSchoolBoardSector8</t>
  </si>
  <si>
    <t>OttawaFrenchPublicSchoolBoardSector8</t>
  </si>
  <si>
    <t>Ottawa2018TrusteeOttawaFrenchPublicSchoolBoardSector9</t>
  </si>
  <si>
    <t>OttawaFrenchPublicSchoolBoardSector9</t>
  </si>
  <si>
    <t>Abdourahman</t>
  </si>
  <si>
    <t>Kahin</t>
  </si>
  <si>
    <t>Ottawa2018TrusteeOttawaFrenchPublicSchoolBoardSector10</t>
  </si>
  <si>
    <t>Warsama Abdourahman</t>
  </si>
  <si>
    <t>Aden</t>
  </si>
  <si>
    <t>OttawaFrenchPublicSchoolBoardSector10</t>
  </si>
  <si>
    <t>Ottawa2018TrusteeOttawaFrenchPublicSchoolBoardSector11</t>
  </si>
  <si>
    <t>OttawaFrenchPublicSchoolBoardSector11</t>
  </si>
  <si>
    <t>Hebabi</t>
  </si>
  <si>
    <t>Ottawa2018TrusteeOttawaFrenchPublicSchoolBoardSector12</t>
  </si>
  <si>
    <t>OttawaFrenchPublicSchoolBoardSector12</t>
  </si>
  <si>
    <t>Samia</t>
  </si>
  <si>
    <t>Ouled Ali</t>
  </si>
  <si>
    <t>Ottawa2018TrusteeOttawaFrenchCatholicSchoolBoardSector4</t>
  </si>
  <si>
    <t>Loree-Ann</t>
  </si>
  <si>
    <t>OttawaFrenchCatholicSchoolBoardSector4</t>
  </si>
  <si>
    <t>Savoie-Day</t>
  </si>
  <si>
    <t>Ottawa2018TrusteeOttawaFrenchCatholicSchoolBoardSector5</t>
  </si>
  <si>
    <t>Mariage</t>
  </si>
  <si>
    <t>OttawaFrenchCatholicSchoolBoardSector5</t>
  </si>
  <si>
    <t>Ottawa2018TrusteeOttawaFrenchCatholicSchoolBoardSector6</t>
  </si>
  <si>
    <t>Assoi</t>
  </si>
  <si>
    <t>OttawaFrenchCatholicSchoolBoardSector6</t>
  </si>
  <si>
    <t>Ottawa2018TrusteeOttawaFrenchCatholicSchoolBoardSector7</t>
  </si>
  <si>
    <t>Rainboth</t>
  </si>
  <si>
    <t>OttawaFrenchCatholicSchoolBoardSector7</t>
  </si>
  <si>
    <t>Ottawa2018TrusteeOttawaFrenchCatholicSchoolBoardSector8</t>
  </si>
  <si>
    <t>Boudria</t>
  </si>
  <si>
    <t>OttawaFrenchCatholicSchoolBoardSector8</t>
  </si>
  <si>
    <t>Nenette</t>
  </si>
  <si>
    <t>Ntema-Mbudi</t>
  </si>
  <si>
    <t>Ottawa2018TrusteeOttawaFrenchCatholicSchoolBoardSector9</t>
  </si>
  <si>
    <t>OttawaFrenchCatholicSchoolBoardSector9</t>
  </si>
  <si>
    <t>Ottawa2018TrusteeOttawaFrenchCatholicSchoolBoardSector10</t>
  </si>
  <si>
    <t>OttawaFrenchCatholicSchoolBoardSector10</t>
  </si>
  <si>
    <t>Ottawa2018TrusteeOttawaFrenchCatholicSchoolBoardSector11</t>
  </si>
  <si>
    <t>OttawaFrenchCatholicSchoolBoardSector11</t>
  </si>
  <si>
    <t>Mark R</t>
  </si>
  <si>
    <t>Hines</t>
  </si>
  <si>
    <t>2018Addington Highlands3511035reeve99</t>
  </si>
  <si>
    <t>2018Addington Highlands3511035councillor2</t>
  </si>
  <si>
    <t>E. Helen</t>
  </si>
  <si>
    <t>2018Addington Highlands3511035councillor1</t>
  </si>
  <si>
    <t>2018Adelaide Metcalfe3539047councillor99</t>
  </si>
  <si>
    <t>2018Adelaide Metcalfe3539047mayor99</t>
  </si>
  <si>
    <t>2018Adelaide Metcalfe3539047deputy mayor99</t>
  </si>
  <si>
    <t>Thuss</t>
  </si>
  <si>
    <t>Stokman</t>
  </si>
  <si>
    <t>Susan (Sue)</t>
  </si>
  <si>
    <t>2018Admaston/Bromley3547043councillor99</t>
  </si>
  <si>
    <t>2018Admaston/Bromley3547043mayor99</t>
  </si>
  <si>
    <t>2018Alberton3559011councillor99</t>
  </si>
  <si>
    <t>2018Alberton3559011reeve99</t>
  </si>
  <si>
    <t>2018Algonquin Highlands3546018councillor3</t>
  </si>
  <si>
    <t>2018Algonquin Highlands3546018mayor99</t>
  </si>
  <si>
    <t>2018Algonquin Highlands3546018councillor1</t>
  </si>
  <si>
    <t>2018Algonquin Highlands3546018councillor2</t>
  </si>
  <si>
    <t>2018Alnwick/Haldimand3514024deputy mayor99</t>
  </si>
  <si>
    <t>2018Alnwick/Haldimand3514024councillor99</t>
  </si>
  <si>
    <t>2018Alnwick/Haldimand3514024mayor99</t>
  </si>
  <si>
    <t>Filip</t>
  </si>
  <si>
    <t>Benns</t>
  </si>
  <si>
    <t>Ronald Morris</t>
  </si>
  <si>
    <t>2018Amaranth3522008mayor99</t>
  </si>
  <si>
    <t>2018Amaranth3522008deputy mayor99</t>
  </si>
  <si>
    <t>2018Amaranth3522008councillor99</t>
  </si>
  <si>
    <t>Tijssen</t>
  </si>
  <si>
    <t>2018Armour3549019reeve99</t>
  </si>
  <si>
    <t>2018Armour3549019councillor99</t>
  </si>
  <si>
    <t>2018Armstrong3554036councillor99</t>
  </si>
  <si>
    <t>Nackers</t>
  </si>
  <si>
    <t>2018Armstrong3554036mayor99</t>
  </si>
  <si>
    <t>Golcic</t>
  </si>
  <si>
    <t>2018Arnprior3547002councillor99</t>
  </si>
  <si>
    <t>Fogarasi</t>
  </si>
  <si>
    <t>2018Arnprior3547002county councillor99</t>
  </si>
  <si>
    <t>2018Arnprior3547002mayor99</t>
  </si>
  <si>
    <t>2018Arran-Elderslie3541043councillorElderslie</t>
  </si>
  <si>
    <t>2018Arran-Elderslie3541043councillorChesley</t>
  </si>
  <si>
    <t>2018Arran-Elderslie3541043councillorPaisley</t>
  </si>
  <si>
    <t>2018Arran-Elderslie3541043deputy mayor99</t>
  </si>
  <si>
    <t>John Kenneth</t>
  </si>
  <si>
    <t>Kanmacher</t>
  </si>
  <si>
    <t>2018Arran-Elderslie3541043mayor99</t>
  </si>
  <si>
    <t>Eagleson</t>
  </si>
  <si>
    <t>2018Arran-Elderslie3541043councillorTara</t>
  </si>
  <si>
    <t>2018Arran-Elderslie3541043councillorArran</t>
  </si>
  <si>
    <t>2018Ashfield-Colborne-Wawanosh3540063councillor at large99</t>
  </si>
  <si>
    <t>2018Ashfield-Colborne-Wawanosh3540063councillorColborne</t>
  </si>
  <si>
    <t>2018Ashfield-Colborne-Wawanosh3540063reeve99</t>
  </si>
  <si>
    <t>2018Ashfield-Colborne-Wawanosh3540063councillorAshfield</t>
  </si>
  <si>
    <t>Ashfield</t>
  </si>
  <si>
    <t>2018Ashfield-Colborne-Wawanosh3540063councillorWawanosh</t>
  </si>
  <si>
    <t>Bollinger</t>
  </si>
  <si>
    <t>Wawanosh</t>
  </si>
  <si>
    <t>2018Ashfield-Colborne-Wawanosh3540063deputy reeve99</t>
  </si>
  <si>
    <t>2018Asphodel-Norwood3515003councillor99</t>
  </si>
  <si>
    <t>Scollick</t>
  </si>
  <si>
    <t>2018Asphodel-Norwood3515003deputy mayor99</t>
  </si>
  <si>
    <t>Vanderhorst</t>
  </si>
  <si>
    <t>2018Asphodel-Norwood3515003mayor99</t>
  </si>
  <si>
    <t>Wiburn</t>
  </si>
  <si>
    <t>2018Assiginack3551011councillor99</t>
  </si>
  <si>
    <t>Bill Joseph</t>
  </si>
  <si>
    <t>2018Assiginack3551011mayor99</t>
  </si>
  <si>
    <t>Moggy</t>
  </si>
  <si>
    <t>Harfield</t>
  </si>
  <si>
    <t>Pudas</t>
  </si>
  <si>
    <t>2018Athens3507042councillor99</t>
  </si>
  <si>
    <t>Smid</t>
  </si>
  <si>
    <t>2018Athens3507042mayor99</t>
  </si>
  <si>
    <t>2018Atikokan3559001councillor99</t>
  </si>
  <si>
    <t>2018Atikokan3559001mayor99</t>
  </si>
  <si>
    <t>Makarenko</t>
  </si>
  <si>
    <t>Sally E.</t>
  </si>
  <si>
    <t>2018Augusta3507006deputy mayor99</t>
  </si>
  <si>
    <t>2018Augusta3507006mayor99</t>
  </si>
  <si>
    <t>2018Augusta3507006councillor99</t>
  </si>
  <si>
    <t>Schapelhouman</t>
  </si>
  <si>
    <t>Brickmam</t>
  </si>
  <si>
    <t>2018Aylmer3534011councillor99</t>
  </si>
  <si>
    <t>2018Aylmer3534011mayor99</t>
  </si>
  <si>
    <t>Dykeman</t>
  </si>
  <si>
    <t>2018Aylmer3534011deputy mayor99</t>
  </si>
  <si>
    <t>Vandermeersch</t>
  </si>
  <si>
    <t>2018Baldwin3552028councillor99</t>
  </si>
  <si>
    <t>2018Baldwin3552028mayor99</t>
  </si>
  <si>
    <t>2018Bancroft3512061councillor1</t>
  </si>
  <si>
    <t>Kaufeldt</t>
  </si>
  <si>
    <t>2018Bancroft3512061councillor2</t>
  </si>
  <si>
    <t>Mcgibbon</t>
  </si>
  <si>
    <t>2018Bancroft3512061mayor99</t>
  </si>
  <si>
    <t>2018Bayham3534005deputy mayor99</t>
  </si>
  <si>
    <t>2018Bayham3534005councillor2</t>
  </si>
  <si>
    <t>2018Bayham3534005mayor99</t>
  </si>
  <si>
    <t>2018Bayham3534005councillor1</t>
  </si>
  <si>
    <t>2018Bayham3534005councillor3</t>
  </si>
  <si>
    <t>2018Beckwith3509024councillor99</t>
  </si>
  <si>
    <t>Nichilson-Watson</t>
  </si>
  <si>
    <t>2018Beckwith3509024reeve99</t>
  </si>
  <si>
    <t>2018Beckwith3509024deputy reeve99</t>
  </si>
  <si>
    <t>2018Billings3551021mayor99</t>
  </si>
  <si>
    <t>2018Billings3551021councillor99</t>
  </si>
  <si>
    <t>Joseph Ian</t>
  </si>
  <si>
    <t>Hurcomb</t>
  </si>
  <si>
    <t>Alkenbrack</t>
  </si>
  <si>
    <t>2018Black River-Matheson3556014councillor3</t>
  </si>
  <si>
    <t>2018Black River-Matheson3556014councillor5</t>
  </si>
  <si>
    <t>Cleo</t>
  </si>
  <si>
    <t>2018Black River-Matheson3556014councillor4</t>
  </si>
  <si>
    <t>Daniel De</t>
  </si>
  <si>
    <t>2018Black River-Matheson3556014mayor99</t>
  </si>
  <si>
    <t>2018Black River-Matheson3556014councillor2</t>
  </si>
  <si>
    <t>Laderoute</t>
  </si>
  <si>
    <t>2018Black River-Matheson3556014councillor6</t>
  </si>
  <si>
    <t>Riach</t>
  </si>
  <si>
    <t>2018Black River-Matheson3556014councillor1</t>
  </si>
  <si>
    <t>Duciaume</t>
  </si>
  <si>
    <t>Dubien</t>
  </si>
  <si>
    <t>2018Blandford-Blenheim3532045councillor99</t>
  </si>
  <si>
    <t>G Bruce</t>
  </si>
  <si>
    <t>2018Blandford-Blenheim3532045mayor99</t>
  </si>
  <si>
    <t>2018Blind River3557038mayor99</t>
  </si>
  <si>
    <t>2018Blind River3557038councillor99</t>
  </si>
  <si>
    <t>Spratt</t>
  </si>
  <si>
    <t>Henri Paul</t>
  </si>
  <si>
    <t>Ambeault</t>
  </si>
  <si>
    <t>2018Bluewater3540010councillorHay West</t>
  </si>
  <si>
    <t>2018Bluewater3540010deputy mayor99</t>
  </si>
  <si>
    <t>2018Bluewater3540010councillorBayfield</t>
  </si>
  <si>
    <t>Whetsone</t>
  </si>
  <si>
    <t>2018Bluewater3540010councillorStanley East</t>
  </si>
  <si>
    <t>2018Bluewater3540010councillorStanley West</t>
  </si>
  <si>
    <t>2018Bluewater3540010councillorHay East</t>
  </si>
  <si>
    <t>2018Bluewater3540010councillorHensall</t>
  </si>
  <si>
    <t>2018Bluewater3540010mayor99</t>
  </si>
  <si>
    <t>2018Bluewater3540010councillorZurich</t>
  </si>
  <si>
    <t>Taylor Van</t>
  </si>
  <si>
    <t>Aaken</t>
  </si>
  <si>
    <t>2018Bonfield3548027councillor99</t>
  </si>
  <si>
    <t>Lagassie</t>
  </si>
  <si>
    <t>2018Bonfield3548027mayor99</t>
  </si>
  <si>
    <t>Tamela</t>
  </si>
  <si>
    <t>Price-Fry</t>
  </si>
  <si>
    <t>2018Bonnechere Valley3547035councillor1</t>
  </si>
  <si>
    <t>2018Bonnechere Valley3547035councillor3</t>
  </si>
  <si>
    <t>Jacqueline Lee</t>
  </si>
  <si>
    <t>2018Bonnechere Valley3547035mayor99</t>
  </si>
  <si>
    <t>2018Bonnechere Valley3547035councillor2</t>
  </si>
  <si>
    <t>2018Bonnechere Valley3547035councillor4</t>
  </si>
  <si>
    <t>2018Brethour3554032councillor99</t>
  </si>
  <si>
    <t>2018Brethour3554032reeve99</t>
  </si>
  <si>
    <t>2018Brooke-Alvinston3538015councillor99</t>
  </si>
  <si>
    <t>Andrew Ross</t>
  </si>
  <si>
    <t>Pavey</t>
  </si>
  <si>
    <t>2018Brooke-Alvinston3538015mayor99</t>
  </si>
  <si>
    <t>App</t>
  </si>
  <si>
    <t>Dew</t>
  </si>
  <si>
    <t>2018Bruce Mines3557021councillor99</t>
  </si>
  <si>
    <t>Gord T.</t>
  </si>
  <si>
    <t>Wallenius</t>
  </si>
  <si>
    <t>2018Bruce Mines3557021mayor99</t>
  </si>
  <si>
    <t>2018Brudenell, Lyndoch and Raglan3547020councillor1</t>
  </si>
  <si>
    <t>Brudenell, Lyndoch and Raglan</t>
  </si>
  <si>
    <t>Alecia</t>
  </si>
  <si>
    <t>2018Brudenell, Lyndoch and Raglan3547020councillor2</t>
  </si>
  <si>
    <t>Amanda D.</t>
  </si>
  <si>
    <t>Phanenhour</t>
  </si>
  <si>
    <t>Marilyn Elizabeth</t>
  </si>
  <si>
    <t>Musclow</t>
  </si>
  <si>
    <t>2018Brudenell, Lyndoch and Raglan3547020mayor99</t>
  </si>
  <si>
    <t>Mccloskey</t>
  </si>
  <si>
    <t>Lidtkie</t>
  </si>
  <si>
    <t>2018Burk's Falls3549022reeve99</t>
  </si>
  <si>
    <t>2018Burk's Falls3549022councillor99</t>
  </si>
  <si>
    <t>2018Burpee and Mills3551028councillor99</t>
  </si>
  <si>
    <t>2018Burpee and Mills3551028reeve99</t>
  </si>
  <si>
    <t>Pentti</t>
  </si>
  <si>
    <t>Palonen</t>
  </si>
  <si>
    <t>2018Callander3549066councillor99</t>
  </si>
  <si>
    <t>Colnar</t>
  </si>
  <si>
    <t>2018Callander3549066mayor99</t>
  </si>
  <si>
    <t>L. Jordy</t>
  </si>
  <si>
    <t>Alkins</t>
  </si>
  <si>
    <t>Paul Claude</t>
  </si>
  <si>
    <t>2018Calvin3548022councillor99</t>
  </si>
  <si>
    <t>2018Calvin3548022mayor99</t>
  </si>
  <si>
    <t>Albright</t>
  </si>
  <si>
    <t>Sandy P.</t>
  </si>
  <si>
    <t>2018Carling3549036councillor99</t>
  </si>
  <si>
    <t>2018Carling3549036mayor99</t>
  </si>
  <si>
    <t>Konoval</t>
  </si>
  <si>
    <t>Crookshank</t>
  </si>
  <si>
    <t>2018Carlow/Mayo3512065reeve99</t>
  </si>
  <si>
    <t>2018Carlow/Mayo3512065councillor1</t>
  </si>
  <si>
    <t>Hughey</t>
  </si>
  <si>
    <t>2018Carlow/Mayo3512065councillor2</t>
  </si>
  <si>
    <t>Husak</t>
  </si>
  <si>
    <t>2018Casey3554029reeve99</t>
  </si>
  <si>
    <t>2018Casey3554029councillor99</t>
  </si>
  <si>
    <t>Forter</t>
  </si>
  <si>
    <t>2018Casselman3502044councillor99</t>
  </si>
  <si>
    <t>2018Casselman3502044mayor99</t>
  </si>
  <si>
    <t>Francyn</t>
  </si>
  <si>
    <t>2018Cavan Monaghan3515013councillorCavan</t>
  </si>
  <si>
    <t>2018Cavan Monaghan3515013mayor99</t>
  </si>
  <si>
    <t>Chaplin</t>
  </si>
  <si>
    <t>2018Cavan Monaghan3515013deputy mayor99</t>
  </si>
  <si>
    <t>2018Cavan Monaghan3515013councillorMillbrook</t>
  </si>
  <si>
    <t>Millbrook</t>
  </si>
  <si>
    <t>2018Cavan Monaghan3515013councillorNorth Monaghan</t>
  </si>
  <si>
    <t>Belch</t>
  </si>
  <si>
    <t>North Monaghan</t>
  </si>
  <si>
    <t>2018Central Frontenac3510035councillor2</t>
  </si>
  <si>
    <t>2018Central Frontenac3510035councillor3</t>
  </si>
  <si>
    <t>2018Central Frontenac3510035councillor4</t>
  </si>
  <si>
    <t>2018Central Frontenac3510035councillor1</t>
  </si>
  <si>
    <t>Cindy Lynn</t>
  </si>
  <si>
    <t>Elwin H.</t>
  </si>
  <si>
    <t>2018Central Frontenac3510035mayor99</t>
  </si>
  <si>
    <t>Phillip Andrew</t>
  </si>
  <si>
    <t>Whan</t>
  </si>
  <si>
    <t>Dewey</t>
  </si>
  <si>
    <t>2018Central Huron3540025councillorWest</t>
  </si>
  <si>
    <t>2018Central Huron3540025councillorEast</t>
  </si>
  <si>
    <t>Westerhout</t>
  </si>
  <si>
    <t>Alison May</t>
  </si>
  <si>
    <t>2018Central Huron3540025deputy mayor99</t>
  </si>
  <si>
    <t>2018Central Huron3540025mayor99</t>
  </si>
  <si>
    <t>2018Central Manitoulin3551006councillor1</t>
  </si>
  <si>
    <t>2018Central Manitoulin3551006councillor2</t>
  </si>
  <si>
    <t>2018Central Manitoulin3551006councillor3</t>
  </si>
  <si>
    <t>2018Central Manitoulin3551006mayor99</t>
  </si>
  <si>
    <t>2018Centre Hastings3512026councillor99</t>
  </si>
  <si>
    <t>2018Centre Hastings3512026deputy mayor99</t>
  </si>
  <si>
    <t>Johnathon</t>
  </si>
  <si>
    <t>2018Centre Hastings3512026mayor99</t>
  </si>
  <si>
    <t>2018Chamberlain3554054councillor99</t>
  </si>
  <si>
    <t>2018Chamberlain3554054reeve99</t>
  </si>
  <si>
    <t>2018Champlain3502010councillor2</t>
  </si>
  <si>
    <t>2018Champlain3502010councillor4</t>
  </si>
  <si>
    <t>2018Champlain3502010mayor99</t>
  </si>
  <si>
    <t>2018Champlain3502010councillor3</t>
  </si>
  <si>
    <t>2018Champlain3502010councillor1</t>
  </si>
  <si>
    <t>Urbano</t>
  </si>
  <si>
    <t>Yvon St.</t>
  </si>
  <si>
    <t>2018Chapleau3552092councillor99</t>
  </si>
  <si>
    <t>2018Chapleau3552092mayor99</t>
  </si>
  <si>
    <t>Schuurman</t>
  </si>
  <si>
    <t>2018Chapple3559024reeve99</t>
  </si>
  <si>
    <t>Judson</t>
  </si>
  <si>
    <t>2018Chapple3559024councillor3</t>
  </si>
  <si>
    <t>2018Chapple3559024councillor1</t>
  </si>
  <si>
    <t>2018Chapple3559024councillor2</t>
  </si>
  <si>
    <t>2018Chapple3559024councillor4</t>
  </si>
  <si>
    <t>Rilla</t>
  </si>
  <si>
    <t>2018Chatsworth3542037deputy mayor99</t>
  </si>
  <si>
    <t>2018Chatsworth3542037councillor99</t>
  </si>
  <si>
    <t>2018Chatsworth3542037mayor99</t>
  </si>
  <si>
    <t>2018Chisholm3548031councillor99</t>
  </si>
  <si>
    <t>2018Chisholm3548031mayor99</t>
  </si>
  <si>
    <t>2018Cobalt3554008councillor99</t>
  </si>
  <si>
    <t>Gabbani</t>
  </si>
  <si>
    <t>2018Cobalt3554008mayor99</t>
  </si>
  <si>
    <t>Rene G.</t>
  </si>
  <si>
    <t>Sartoretto</t>
  </si>
  <si>
    <t>Blanchard-Lizotte</t>
  </si>
  <si>
    <t>2018Cochrane3556042councillor99</t>
  </si>
  <si>
    <t>Breathat</t>
  </si>
  <si>
    <t>2018Cochrane3556042mayor99</t>
  </si>
  <si>
    <t>Sisco</t>
  </si>
  <si>
    <t>Skidmore-Fox</t>
  </si>
  <si>
    <t>Marck H.</t>
  </si>
  <si>
    <t>Michael R.</t>
  </si>
  <si>
    <t>Ulvstal</t>
  </si>
  <si>
    <t>2018Cockburn Island3551034mayor99</t>
  </si>
  <si>
    <t>2018Cockburn Island3551034councillor99</t>
  </si>
  <si>
    <t>2018Coleman3554001councillor99</t>
  </si>
  <si>
    <t>2018Coleman3554001mayor99</t>
  </si>
  <si>
    <t>Laffrenier</t>
  </si>
  <si>
    <t>Nina Marie</t>
  </si>
  <si>
    <t>2018Conmee3558019councillor99</t>
  </si>
  <si>
    <t>2018Conmee3558019mayor99</t>
  </si>
  <si>
    <t>L.o. (Mutti)</t>
  </si>
  <si>
    <t>Pajamaki</t>
  </si>
  <si>
    <t>Kivisto</t>
  </si>
  <si>
    <t>2018Cramahe3514014councillor99</t>
  </si>
  <si>
    <t>Bihun</t>
  </si>
  <si>
    <t>2018Cramahe3514014deputy mayor99</t>
  </si>
  <si>
    <t>Awender</t>
  </si>
  <si>
    <t>2018Cramahe3514014mayor99</t>
  </si>
  <si>
    <t>2018Dawn-Euphemia3538007mayor99</t>
  </si>
  <si>
    <t>2018Dawn-Euphemia3538007councillor99</t>
  </si>
  <si>
    <t>Bilton</t>
  </si>
  <si>
    <t>Huzska</t>
  </si>
  <si>
    <t>Leslea</t>
  </si>
  <si>
    <t>2018Dawson3559040mayor99</t>
  </si>
  <si>
    <t>Langner</t>
  </si>
  <si>
    <t>2018Dawson3559040councillor99</t>
  </si>
  <si>
    <t>2018Deep River3547096mayor99</t>
  </si>
  <si>
    <t>Kolaczek</t>
  </si>
  <si>
    <t>2018Deep River3547096councillor99</t>
  </si>
  <si>
    <t>Giardini-Rochon</t>
  </si>
  <si>
    <t>2018Deep River3547096reeve99</t>
  </si>
  <si>
    <t>Gasmann</t>
  </si>
  <si>
    <t>Rajini</t>
  </si>
  <si>
    <t>Nitheanandan</t>
  </si>
  <si>
    <t>D'eon</t>
  </si>
  <si>
    <t>2018Deseronto3512002councillor99</t>
  </si>
  <si>
    <t>Amber Dale</t>
  </si>
  <si>
    <t>2018Deseronto3512002mayor99</t>
  </si>
  <si>
    <t>2018Deseronto3512002deputy mayor99</t>
  </si>
  <si>
    <t>2018Dorion3558034councillor99</t>
  </si>
  <si>
    <t>Carter Ann</t>
  </si>
  <si>
    <t>Dumonski</t>
  </si>
  <si>
    <t>Deborah Harris</t>
  </si>
  <si>
    <t>2018Dorion3558034reeve99</t>
  </si>
  <si>
    <t>Joel E.</t>
  </si>
  <si>
    <t>2018Douro-Dummer3515023deputy mayor99</t>
  </si>
  <si>
    <t>Giarratana</t>
  </si>
  <si>
    <t>2018Douro-Dummer3515023councillor1 (Douro)</t>
  </si>
  <si>
    <t>1 (Douro)</t>
  </si>
  <si>
    <t>2018Douro-Dummer3515023mayor99</t>
  </si>
  <si>
    <t>Moher</t>
  </si>
  <si>
    <t>2018Douro-Dummer3515023councillor at large99</t>
  </si>
  <si>
    <t>2018Douro-Dummer3515023councillor2 (Dummer)</t>
  </si>
  <si>
    <t>2 (Dummer)</t>
  </si>
  <si>
    <t>2018Drummond/North Elmsley3509010councillorNorth Elmsley</t>
  </si>
  <si>
    <t>North Elmsley</t>
  </si>
  <si>
    <t>2018Drummond/North Elmsley3509010councillorDrummond</t>
  </si>
  <si>
    <t>Paul Lambert</t>
  </si>
  <si>
    <t>2018Drummond/North Elmsley3509010reeve99</t>
  </si>
  <si>
    <t>Brandum</t>
  </si>
  <si>
    <t>2018Dryden3560027councillor99</t>
  </si>
  <si>
    <t>Corrie</t>
  </si>
  <si>
    <t>Trist</t>
  </si>
  <si>
    <t>Darton</t>
  </si>
  <si>
    <t>Dudley-Rennie</t>
  </si>
  <si>
    <t>2018Dryden3560027mayor99</t>
  </si>
  <si>
    <t>Carlucci</t>
  </si>
  <si>
    <t>Michelle Ann</t>
  </si>
  <si>
    <t>Lappage</t>
  </si>
  <si>
    <t>2018Dubreuilville3557079councillor99</t>
  </si>
  <si>
    <t>2018Dubreuilville3557079mayor99</t>
  </si>
  <si>
    <t>Hermyle</t>
  </si>
  <si>
    <t>Nancy DÔøΩÔøΩry</t>
  </si>
  <si>
    <t>2018Dutton/Dunwich3534030councillor2</t>
  </si>
  <si>
    <t>Dutton/Dunwich</t>
  </si>
  <si>
    <t>2018Dutton/Dunwich3534030councillor1</t>
  </si>
  <si>
    <t>2018Dutton/Dunwich3534030mayorAll Wards</t>
  </si>
  <si>
    <t>All Wards</t>
  </si>
  <si>
    <t>2018Dutton/Dunwich3534030deputy mayorAll Wards</t>
  </si>
  <si>
    <t>Mckillop</t>
  </si>
  <si>
    <t>John Ian</t>
  </si>
  <si>
    <t>Patrica Ann</t>
  </si>
  <si>
    <t>Corneil</t>
  </si>
  <si>
    <t>2018Dysart Et Al3546024councillor4</t>
  </si>
  <si>
    <t>2018Dysart Et Al3546024mayor99</t>
  </si>
  <si>
    <t>2018Dysart Et Al3546024councillor1</t>
  </si>
  <si>
    <t>Bram</t>
  </si>
  <si>
    <t>Lebo</t>
  </si>
  <si>
    <t>2018Dysart Et Al3546024councillor3</t>
  </si>
  <si>
    <t>Baumhour</t>
  </si>
  <si>
    <t>2018Dysart Et Al3546024councillor2</t>
  </si>
  <si>
    <t>2018Dysart Et Al3546024deputy mayor99</t>
  </si>
  <si>
    <t>2018Dysart Et Al3546024councillor5</t>
  </si>
  <si>
    <t>2018Ear Falls3560032councillor99</t>
  </si>
  <si>
    <t>Dutchie</t>
  </si>
  <si>
    <t>Loman</t>
  </si>
  <si>
    <t>2018Ear Falls3560032mayor99</t>
  </si>
  <si>
    <t>Robert De</t>
  </si>
  <si>
    <t>Keyser</t>
  </si>
  <si>
    <t>2018East Ferris3548034councillor99</t>
  </si>
  <si>
    <t>2018East Ferris3548034mayor99</t>
  </si>
  <si>
    <t>2018East Garafraxa3522001councillor99</t>
  </si>
  <si>
    <t>2018East Garafraxa3522001mayor99</t>
  </si>
  <si>
    <t>2018East Garafraxa3522001deputy mayor99</t>
  </si>
  <si>
    <t>2018East Hawkesbury3502001councillor99</t>
  </si>
  <si>
    <t>2018East Hawkesbury3502001mayor99</t>
  </si>
  <si>
    <t>2018East Zorra-Tavistock3532038mayor99</t>
  </si>
  <si>
    <t>2018East Zorra-Tavistock3532038deputy mayor99</t>
  </si>
  <si>
    <t>2018East Zorra-Tavistock3532038councillor3</t>
  </si>
  <si>
    <t>2018East Zorra-Tavistock3532038councillor1</t>
  </si>
  <si>
    <t>Lupton</t>
  </si>
  <si>
    <t>2018East Zorra-Tavistock3532038councillor2</t>
  </si>
  <si>
    <t>Mccall-Hanlon</t>
  </si>
  <si>
    <t>2018Edwardsburgh/Cardinal3507004councillor2</t>
  </si>
  <si>
    <t>2018Edwardsburgh/Cardinal3507004mayor99</t>
  </si>
  <si>
    <t>Dobbie</t>
  </si>
  <si>
    <t>2018Edwardsburgh/Cardinal3507004councillor1</t>
  </si>
  <si>
    <t>2018Edwardsburgh/Cardinal3507004deputy mayor99</t>
  </si>
  <si>
    <t>Dwane</t>
  </si>
  <si>
    <t>2018Edwardsburgh/Cardinal3507004councillor3</t>
  </si>
  <si>
    <t>2018Emo3559019councillor99</t>
  </si>
  <si>
    <t>Carmon (Dusty)</t>
  </si>
  <si>
    <t>2018Emo3559019mayor99</t>
  </si>
  <si>
    <t>Mcquaker</t>
  </si>
  <si>
    <t>2018Englehart3554052councillor99</t>
  </si>
  <si>
    <t>2018Englehart3554052mayor99</t>
  </si>
  <si>
    <t>Twyla</t>
  </si>
  <si>
    <t>2018Enniskillen3538016councillor99</t>
  </si>
  <si>
    <t>2018Enniskillen3538016mayor99</t>
  </si>
  <si>
    <t>2018Espanola3552026councillor99</t>
  </si>
  <si>
    <t>2018Espanola3552026mayor99</t>
  </si>
  <si>
    <t>Maureen A. Van</t>
  </si>
  <si>
    <t>2018Evanturel3554049councillor99</t>
  </si>
  <si>
    <t>2018Evanturel3554049reeve99</t>
  </si>
  <si>
    <t>Robert Robbie</t>
  </si>
  <si>
    <t>William (Mike)</t>
  </si>
  <si>
    <t>Fricker</t>
  </si>
  <si>
    <t>2018Faraday3512058councillor99</t>
  </si>
  <si>
    <t>Bujas</t>
  </si>
  <si>
    <t>2018Faraday3512058reeve99</t>
  </si>
  <si>
    <t>Dennis J.</t>
  </si>
  <si>
    <t>2018Faraday3512058deputy reeve99</t>
  </si>
  <si>
    <t>2018Fauquier-Strickland3556052councillor99</t>
  </si>
  <si>
    <t>2018Fauquier-Strickland3556052mayor99</t>
  </si>
  <si>
    <t>2018Fort Frances3559012councillor99</t>
  </si>
  <si>
    <t>Clinton D. C.</t>
  </si>
  <si>
    <t>Douglas W.</t>
  </si>
  <si>
    <t>2018Fort Frances3559012mayor99</t>
  </si>
  <si>
    <t>Caul</t>
  </si>
  <si>
    <t>Wiedenhoeft</t>
  </si>
  <si>
    <t>2018French River3552001councillor2</t>
  </si>
  <si>
    <t>2018French River3552001councillor5</t>
  </si>
  <si>
    <t>2018French River3552001councillor4</t>
  </si>
  <si>
    <t>2018French River3552001mayor99</t>
  </si>
  <si>
    <t>2018French River3552001councillor3</t>
  </si>
  <si>
    <t>2018French River3552001councillor6</t>
  </si>
  <si>
    <t>2018French River3552001councillor1</t>
  </si>
  <si>
    <t>2018Frontenac Islands3510005councillor2</t>
  </si>
  <si>
    <t>2018Frontenac Islands3510005councillor1</t>
  </si>
  <si>
    <t>2018Frontenac Islands3510005mayor99</t>
  </si>
  <si>
    <t>Noreel</t>
  </si>
  <si>
    <t>2018Gananoque3507024councillor99</t>
  </si>
  <si>
    <t>Haird</t>
  </si>
  <si>
    <t>Mcnaught</t>
  </si>
  <si>
    <t>Anne T.</t>
  </si>
  <si>
    <t>2018Gananoque3507024mayor99</t>
  </si>
  <si>
    <t>Milks</t>
  </si>
  <si>
    <t>Tulk</t>
  </si>
  <si>
    <t>Garrah</t>
  </si>
  <si>
    <t>Jansen</t>
  </si>
  <si>
    <t>Pretsell</t>
  </si>
  <si>
    <t>Kench</t>
  </si>
  <si>
    <t>2018Gauthier3554066councillor99</t>
  </si>
  <si>
    <t>Godmaire</t>
  </si>
  <si>
    <t>2018Gauthier3554066reeve99</t>
  </si>
  <si>
    <t>2018Georgian Bay3544065district councillor2 and 4</t>
  </si>
  <si>
    <t>Waffle</t>
  </si>
  <si>
    <t>2018Georgian Bay3544065councillor4</t>
  </si>
  <si>
    <t>2018Georgian Bay3544065city councillor3</t>
  </si>
  <si>
    <t>2018Georgian Bay3544065city councillor1</t>
  </si>
  <si>
    <t>2018Georgian Bay3544065district councillor1 and 3</t>
  </si>
  <si>
    <t>2018Georgian Bay3544065mayor99</t>
  </si>
  <si>
    <t>Braid</t>
  </si>
  <si>
    <t>Wiancko</t>
  </si>
  <si>
    <t>2018Georgian Bay3544065city councillor2</t>
  </si>
  <si>
    <t>2018Gillies3558012councillor99</t>
  </si>
  <si>
    <t>O'gorman</t>
  </si>
  <si>
    <t>Rox-Anne</t>
  </si>
  <si>
    <t>2018Gillies3558012reeve99</t>
  </si>
  <si>
    <t>2018Goderich3540028mayor99</t>
  </si>
  <si>
    <t>2018Goderich3540028deputy mayor99</t>
  </si>
  <si>
    <t>Delbert</t>
  </si>
  <si>
    <t>Shewfelt</t>
  </si>
  <si>
    <t>2018Goderich3540028councillor99</t>
  </si>
  <si>
    <t>Matthew (Matt)</t>
  </si>
  <si>
    <t>Stephen Dwayne</t>
  </si>
  <si>
    <t>2018Gore Bay3551026councillor99</t>
  </si>
  <si>
    <t>2018Gore Bay3551026mayor99</t>
  </si>
  <si>
    <t>Blodgett</t>
  </si>
  <si>
    <t>2018Grand Valley3522010councillor99</t>
  </si>
  <si>
    <t>Wolsztyniak</t>
  </si>
  <si>
    <t>2018Grand Valley3522010deputy mayor99</t>
  </si>
  <si>
    <t>Ince</t>
  </si>
  <si>
    <t>Rentch</t>
  </si>
  <si>
    <t>2018Grand Valley3522010mayor99</t>
  </si>
  <si>
    <t>2018Greater Madawaska3547008mayor99</t>
  </si>
  <si>
    <t>2018Greater Madawaska3547008councillor1</t>
  </si>
  <si>
    <t>Rigelhof</t>
  </si>
  <si>
    <t>2018Greater Madawaska3547008councillor3</t>
  </si>
  <si>
    <t>Mcalear</t>
  </si>
  <si>
    <t>2018Greater Madawaska3547008councillor2</t>
  </si>
  <si>
    <t>2018Greenstone3558075councillorRural West Ward</t>
  </si>
  <si>
    <t>Rural West Ward</t>
  </si>
  <si>
    <t>2018Greenstone3558075councillorBeardmore Ward</t>
  </si>
  <si>
    <t>Beardmore Ward</t>
  </si>
  <si>
    <t>2018Greenstone3558075councillorNakina Ward</t>
  </si>
  <si>
    <t>Nakina Ward</t>
  </si>
  <si>
    <t>2018Greenstone3558075councillorLonglac Ward</t>
  </si>
  <si>
    <t>Longlac Ward</t>
  </si>
  <si>
    <t>2018Greenstone3558075mayorAt Large</t>
  </si>
  <si>
    <t>Eric Konrad</t>
  </si>
  <si>
    <t>At Large</t>
  </si>
  <si>
    <t>2018Greenstone3558075councillorRural East Ward</t>
  </si>
  <si>
    <t>Mccraw</t>
  </si>
  <si>
    <t>Rural East Ward</t>
  </si>
  <si>
    <t>2018Greenstone3558075councillorGeradton Ward</t>
  </si>
  <si>
    <t>John J</t>
  </si>
  <si>
    <t>Geradton Ward</t>
  </si>
  <si>
    <t>2018Greenstone3558075councillorGeraldton Ward</t>
  </si>
  <si>
    <t>Geraldton Ward</t>
  </si>
  <si>
    <t>Renald Y</t>
  </si>
  <si>
    <t>2018Hanover3542029deputy mayor99</t>
  </si>
  <si>
    <t>2018Hanover3542029councillor99</t>
  </si>
  <si>
    <t>Hotchkiss</t>
  </si>
  <si>
    <t>Pratt-Paige</t>
  </si>
  <si>
    <t>2018Hanover3542029mayor99</t>
  </si>
  <si>
    <t>Schierz</t>
  </si>
  <si>
    <t>2018Harley3554026councillor99</t>
  </si>
  <si>
    <t>Auldin</t>
  </si>
  <si>
    <t>2018Harley3554026reeve99</t>
  </si>
  <si>
    <t>2018Harris3554014councillor99</t>
  </si>
  <si>
    <t>Licop</t>
  </si>
  <si>
    <t>2018Harris3554014reeve99</t>
  </si>
  <si>
    <t>Geneveive</t>
  </si>
  <si>
    <t>2018Hastings Highlands3512076councillor99</t>
  </si>
  <si>
    <t>Kobylka</t>
  </si>
  <si>
    <t>2018Hastings Highlands3512076deputy mayor99</t>
  </si>
  <si>
    <t>2018Hastings Highlands3512076mayor99</t>
  </si>
  <si>
    <t>Shulman</t>
  </si>
  <si>
    <t>Vic A.</t>
  </si>
  <si>
    <t>2018Havelock-Belmont-Methuen3515030councillor at large99</t>
  </si>
  <si>
    <t>2018Havelock-Belmont-Methuen3515030mayor99</t>
  </si>
  <si>
    <t>2018Havelock-Belmont-Methuen3515030councillorVillage</t>
  </si>
  <si>
    <t>2018Havelock-Belmont-Methuen3515030deputy mayor99</t>
  </si>
  <si>
    <t>2018Havelock-Belmont-Methuen3515030councillorTownship</t>
  </si>
  <si>
    <t>2018Head, Clara &amp; Maria3547098councillor99</t>
  </si>
  <si>
    <t>Head, Clara &amp; Maria</t>
  </si>
  <si>
    <t>2018Head, Clara &amp; Maria3547098mayor99</t>
  </si>
  <si>
    <t>Gayle N.</t>
  </si>
  <si>
    <t>Nancy W.</t>
  </si>
  <si>
    <t>Wayne Joseph</t>
  </si>
  <si>
    <t>2018Hearst3556076councillor99</t>
  </si>
  <si>
    <t>JosÔøΩÔøΩe B</t>
  </si>
  <si>
    <t>2018Hearst3556076mayor99</t>
  </si>
  <si>
    <t>Yval</t>
  </si>
  <si>
    <t>2018Highlands East3546005councillor4</t>
  </si>
  <si>
    <t>2018Highlands East3546005councillor1</t>
  </si>
  <si>
    <t>2018Highlands East3546005councillor3</t>
  </si>
  <si>
    <t>2018Highlands East3546005mayor99</t>
  </si>
  <si>
    <t>Deterling</t>
  </si>
  <si>
    <t>2018Highlands East3546005councillor2</t>
  </si>
  <si>
    <t>Fredricks</t>
  </si>
  <si>
    <t>2018Hilliard3554034councillor99</t>
  </si>
  <si>
    <t>2018Hilliard3554034reeve99</t>
  </si>
  <si>
    <t>2018Hilton3557004councillor99</t>
  </si>
  <si>
    <t>Jerrard</t>
  </si>
  <si>
    <t>2018Hilton3557004reeve99</t>
  </si>
  <si>
    <t>2018Hilton Beach3557006councillor99</t>
  </si>
  <si>
    <t>2018Hilton Beach3557006mayor99</t>
  </si>
  <si>
    <t>Shirley Bailey</t>
  </si>
  <si>
    <t>2018Hornepayne3557096councillor99</t>
  </si>
  <si>
    <t>Alison Fe</t>
  </si>
  <si>
    <t>2018Hornepayne3557096mayor99</t>
  </si>
  <si>
    <t>Cheryl T.</t>
  </si>
  <si>
    <t>Peroff</t>
  </si>
  <si>
    <t>Kenneth D.</t>
  </si>
  <si>
    <t>Morley A.</t>
  </si>
  <si>
    <t>Nicholas Aaron</t>
  </si>
  <si>
    <t>Robert Joseph</t>
  </si>
  <si>
    <t>Willy Paul</t>
  </si>
  <si>
    <t>Liebigt</t>
  </si>
  <si>
    <t>2018Horton3547046mayor99</t>
  </si>
  <si>
    <t>2018Horton3547046councillor99</t>
  </si>
  <si>
    <t>Tippins</t>
  </si>
  <si>
    <t>2018Howick3540046councillor99</t>
  </si>
  <si>
    <t>Illman</t>
  </si>
  <si>
    <t>2018Howick3540046reeve99</t>
  </si>
  <si>
    <t>2018Howick3540046deputy reeve99</t>
  </si>
  <si>
    <t>Henhoeffer</t>
  </si>
  <si>
    <t>Sanburn</t>
  </si>
  <si>
    <t>Starenky</t>
  </si>
  <si>
    <t>2018Hudson3554021councillor99</t>
  </si>
  <si>
    <t>2018Hudson3554021reeve99</t>
  </si>
  <si>
    <t>2018Huron Shores3557035councillor1</t>
  </si>
  <si>
    <t>2018Huron Shores3557035councillor3</t>
  </si>
  <si>
    <t>2018Huron Shores3557035councillor2</t>
  </si>
  <si>
    <t>2018Huron Shores3557035mayor99</t>
  </si>
  <si>
    <t>Eloise</t>
  </si>
  <si>
    <t>2018Huron Shores3557035councillor4</t>
  </si>
  <si>
    <t>Jones-Scissons</t>
  </si>
  <si>
    <t>2018Huron-Kinloss3541015mayor99</t>
  </si>
  <si>
    <t>2018Huron-Kinloss3541015councillor99</t>
  </si>
  <si>
    <t>2018Huron-Kinloss3541015deputy mayor99</t>
  </si>
  <si>
    <t>2018Ignace3560001councillor99</t>
  </si>
  <si>
    <t>2018Ignace3560001mayor99</t>
  </si>
  <si>
    <t>Chicki</t>
  </si>
  <si>
    <t>Pesola</t>
  </si>
  <si>
    <t>Kennard</t>
  </si>
  <si>
    <t>2018Iroquois Falls3556031mayor99</t>
  </si>
  <si>
    <t>Betty Lou Betty</t>
  </si>
  <si>
    <t>2018Iroquois Falls3556031councillor99</t>
  </si>
  <si>
    <t>Gilbert Jack</t>
  </si>
  <si>
    <t>Terry Lee</t>
  </si>
  <si>
    <t>2018James3554042councillor99</t>
  </si>
  <si>
    <t>2018James3554042reeve99</t>
  </si>
  <si>
    <t>Macdowall</t>
  </si>
  <si>
    <t>2018Jocelyn3557001councillor99</t>
  </si>
  <si>
    <t>Beier</t>
  </si>
  <si>
    <t>2018Jocelyn3557001reeve99</t>
  </si>
  <si>
    <t>2018Johnson3557016mayor99</t>
  </si>
  <si>
    <t>2018Johnson3557016councillor99</t>
  </si>
  <si>
    <t>Marlee</t>
  </si>
  <si>
    <t>Gjos</t>
  </si>
  <si>
    <t>2018Joly3549051councillor99</t>
  </si>
  <si>
    <t>2018Joly3549051mayor99</t>
  </si>
  <si>
    <t>2018Kapuskasing3556066councillor99</t>
  </si>
  <si>
    <t>Daggett</t>
  </si>
  <si>
    <t>2018Kapuskasing3556066mayor99</t>
  </si>
  <si>
    <t>Siebert</t>
  </si>
  <si>
    <t>Credger</t>
  </si>
  <si>
    <t>Ron St</t>
  </si>
  <si>
    <t>Czuba</t>
  </si>
  <si>
    <t>2018Kearney3549018mayorat large</t>
  </si>
  <si>
    <t>at large</t>
  </si>
  <si>
    <t>2018Kearney3549018councillorat large</t>
  </si>
  <si>
    <t>Fetterley</t>
  </si>
  <si>
    <t>Heran</t>
  </si>
  <si>
    <t>Stermsek</t>
  </si>
  <si>
    <t>2018Kerns3554024councillor99</t>
  </si>
  <si>
    <t>2018Kerns3554024reeve99</t>
  </si>
  <si>
    <t>2018Killaloe, Hagarty &amp; Richards3547033councillor1</t>
  </si>
  <si>
    <t>Killaloe, Hagarty &amp; Richards</t>
  </si>
  <si>
    <t>Hudder</t>
  </si>
  <si>
    <t>2018Killaloe, Hagarty &amp; Richards3547033councillor3</t>
  </si>
  <si>
    <t>2018Killaloe, Hagarty &amp; Richards3547033mayor99</t>
  </si>
  <si>
    <t>2018Killaloe, Hagarty &amp; Richards3547033councillor2</t>
  </si>
  <si>
    <t>Peplinskie</t>
  </si>
  <si>
    <t>Visneskie-Moore</t>
  </si>
  <si>
    <t>2018Killarney3552036councillor1</t>
  </si>
  <si>
    <t>Barbara Anne</t>
  </si>
  <si>
    <t>Haitse</t>
  </si>
  <si>
    <t>2018Killarney3552036mayor99</t>
  </si>
  <si>
    <t>Cosh</t>
  </si>
  <si>
    <t>Rook</t>
  </si>
  <si>
    <t>2018Killarney3552036councillor2</t>
  </si>
  <si>
    <t>Dimitrijevic</t>
  </si>
  <si>
    <t>Wirtz</t>
  </si>
  <si>
    <t>2018Kirkland Lake3554068councillor99</t>
  </si>
  <si>
    <t>Monery</t>
  </si>
  <si>
    <t>Ivanov</t>
  </si>
  <si>
    <t>2018Kirkland Lake3554068mayor99</t>
  </si>
  <si>
    <t>Rheal</t>
  </si>
  <si>
    <t>2018La Vallee3559016councillor99</t>
  </si>
  <si>
    <t>Aveyard</t>
  </si>
  <si>
    <t>2018La Vallee3559016reeve99</t>
  </si>
  <si>
    <t>2018Laird3557011mayor99</t>
  </si>
  <si>
    <t>2018Laird3557011councillor99</t>
  </si>
  <si>
    <t>2018Lake of Bays3544027councillorMcLean</t>
  </si>
  <si>
    <t>Lake of Bays</t>
  </si>
  <si>
    <t>Anastasia (Stasi)</t>
  </si>
  <si>
    <t>2018Lake of Bays3544027mayor99</t>
  </si>
  <si>
    <t>2018Lake of Bays3544027councillorFranklin</t>
  </si>
  <si>
    <t>2018Lake of Bays3544027councillorSinclair</t>
  </si>
  <si>
    <t>Schimmel</t>
  </si>
  <si>
    <t>2018Lake of Bays3544027councillorRidout</t>
  </si>
  <si>
    <t>Ridout</t>
  </si>
  <si>
    <t>2018Lake of Bays3544027district councillorFranklin/Sinclair</t>
  </si>
  <si>
    <t>Franklin/Sinclair</t>
  </si>
  <si>
    <t>Michelle Mary</t>
  </si>
  <si>
    <t>2018Lake of Bays3544027district councillorRidout/Mclean</t>
  </si>
  <si>
    <t>Ridout/Mclean</t>
  </si>
  <si>
    <t>2018Lanark Highlands3509039deputy mayor99</t>
  </si>
  <si>
    <t>2018Lanark Highlands3509039councillor4</t>
  </si>
  <si>
    <t>Mingie</t>
  </si>
  <si>
    <t>2018Lanark Highlands3509039mayor99</t>
  </si>
  <si>
    <t>2018Lanark Highlands3509039councillor3</t>
  </si>
  <si>
    <t>2018Lanark Highlands3509039councillor5</t>
  </si>
  <si>
    <t>2018Lanark Highlands3509039councillor1</t>
  </si>
  <si>
    <t>2018Lanark Highlands3509039councillor2</t>
  </si>
  <si>
    <t>Berlin</t>
  </si>
  <si>
    <t>2018Larder Lake3554062mayor99</t>
  </si>
  <si>
    <t>2018Larder Lake3554062councillor99</t>
  </si>
  <si>
    <t>Minor</t>
  </si>
  <si>
    <t>Crawley</t>
  </si>
  <si>
    <t>2018Latchford3554006councillor99</t>
  </si>
  <si>
    <t>2018Latchford3554006mayor99</t>
  </si>
  <si>
    <t>Heavens</t>
  </si>
  <si>
    <t>Pelangio</t>
  </si>
  <si>
    <t>2018Laurentian Hills3547090councillor2</t>
  </si>
  <si>
    <t>2018Laurentian Hills3547090councillor3</t>
  </si>
  <si>
    <t>2018Laurentian Hills3547090councillor1</t>
  </si>
  <si>
    <t>2018Laurentian Hills3547090councillor4</t>
  </si>
  <si>
    <t>2018Laurentian Hills3547090mayor99</t>
  </si>
  <si>
    <t>Rabishaw</t>
  </si>
  <si>
    <t>Reinwald</t>
  </si>
  <si>
    <t>2018Limerick3512051reeve99</t>
  </si>
  <si>
    <t>2018Limerick3512051councillor99</t>
  </si>
  <si>
    <t>Ingo</t>
  </si>
  <si>
    <t>Weise</t>
  </si>
  <si>
    <t>Douglas-Hecker</t>
  </si>
  <si>
    <t>2018Lucan Biddulph3539060councillor3</t>
  </si>
  <si>
    <t>2018Lucan Biddulph3539060mayor99</t>
  </si>
  <si>
    <t>2018Lucan Biddulph3539060councillor2</t>
  </si>
  <si>
    <t>2018Lucan Biddulph3539060councillor1</t>
  </si>
  <si>
    <t>2018Lucan Biddulph3539060deputy mayor99</t>
  </si>
  <si>
    <t>Paul T.</t>
  </si>
  <si>
    <t>Mastorakos</t>
  </si>
  <si>
    <t>2018MacDonald, Meredith &amp; Aberdeen Add'l3557051councillor99</t>
  </si>
  <si>
    <t>MacDonald, Meredith &amp; Aberdeen Add'l</t>
  </si>
  <si>
    <t>2018MacDonald, Meredith &amp; Aberdeen Add'l3557051mayor99</t>
  </si>
  <si>
    <t>Bucknell</t>
  </si>
  <si>
    <t>2018Machar3549054councillor99</t>
  </si>
  <si>
    <t>2018Machar3549054mayor99</t>
  </si>
  <si>
    <t>2018Machin3560021councillor99</t>
  </si>
  <si>
    <t>Bobby Ray</t>
  </si>
  <si>
    <t>2018Machin3560021mayor99</t>
  </si>
  <si>
    <t>Ruete</t>
  </si>
  <si>
    <t>Kujansuu</t>
  </si>
  <si>
    <t>2018Madawaska Valley3547030mayor99</t>
  </si>
  <si>
    <t>2018Madawaska Valley3547030councillor99</t>
  </si>
  <si>
    <t>Elser Lee Faith</t>
  </si>
  <si>
    <t>2018Madoc3512036councillor99</t>
  </si>
  <si>
    <t>Pinke</t>
  </si>
  <si>
    <t>2018Madoc3512036reeve99</t>
  </si>
  <si>
    <t>2018Madoc3512036deputy reeve99</t>
  </si>
  <si>
    <t>Sniderhan</t>
  </si>
  <si>
    <t>2018Magnetawan3549043councillor99</t>
  </si>
  <si>
    <t>Aquila</t>
  </si>
  <si>
    <t>Glen Raymond</t>
  </si>
  <si>
    <t>2018Magnetawan3549043mayor99</t>
  </si>
  <si>
    <t>Duchene</t>
  </si>
  <si>
    <t>Maccallini</t>
  </si>
  <si>
    <t>2018Manitouwadge3558066mayor99</t>
  </si>
  <si>
    <t>2018Manitouwadge3558066councillor99</t>
  </si>
  <si>
    <t>Fairservice</t>
  </si>
  <si>
    <t>Arola</t>
  </si>
  <si>
    <t>Freitas</t>
  </si>
  <si>
    <t>Lelievre</t>
  </si>
  <si>
    <t>Knipple</t>
  </si>
  <si>
    <t>2018Marathon3558059councillor99</t>
  </si>
  <si>
    <t>Skworchinksi</t>
  </si>
  <si>
    <t>2018Marathon3558059mayor99</t>
  </si>
  <si>
    <t>Fedoruk</t>
  </si>
  <si>
    <t>2018Markstay-Warren3552013councillor99</t>
  </si>
  <si>
    <t>Pigeau</t>
  </si>
  <si>
    <t>2018Markstay-Warren3552013mayor99</t>
  </si>
  <si>
    <t>Stephen (Sal)</t>
  </si>
  <si>
    <t>Salonin</t>
  </si>
  <si>
    <t>2018Marmora and Lake3512046councillor99</t>
  </si>
  <si>
    <t>2018Marmora and Lake3512046mayor99</t>
  </si>
  <si>
    <t>2018Marmora and Lake3512046deputy mayor99</t>
  </si>
  <si>
    <t>Bracken</t>
  </si>
  <si>
    <t>Tannahill</t>
  </si>
  <si>
    <t>Coens</t>
  </si>
  <si>
    <t>2018Matachewan3554056councillor99</t>
  </si>
  <si>
    <t>2018Matachewan3554056mayor99</t>
  </si>
  <si>
    <t>Sr.</t>
  </si>
  <si>
    <t>Marcel L.</t>
  </si>
  <si>
    <t>Nelson H.</t>
  </si>
  <si>
    <t>Ruck</t>
  </si>
  <si>
    <t>2018Mattawa3548021councillor99</t>
  </si>
  <si>
    <t>2018Mattawa3548021mayor99</t>
  </si>
  <si>
    <t>Backer</t>
  </si>
  <si>
    <t>2018Mattawan3548019councillor99</t>
  </si>
  <si>
    <t>2018Mattawan3548019mayor99</t>
  </si>
  <si>
    <t>2018Mattice - Val CÔøΩÔøΩtÔøΩÔøΩ3556077councillor99</t>
  </si>
  <si>
    <t>2018Mattice - Val CÔøΩÔøΩtÔøΩÔøΩ3556077mayor99</t>
  </si>
  <si>
    <t>2018McDougall3549031mayor99</t>
  </si>
  <si>
    <t>2018McDougall3549031councillor99</t>
  </si>
  <si>
    <t>Lynne Marlene</t>
  </si>
  <si>
    <t>2018McGarry3554058councillor99</t>
  </si>
  <si>
    <t>Toupin-Keft</t>
  </si>
  <si>
    <t>2018McGarry3554058mayor99</t>
  </si>
  <si>
    <t>Kowbassa</t>
  </si>
  <si>
    <t>Roelofs</t>
  </si>
  <si>
    <t>Louanne M.</t>
  </si>
  <si>
    <t>2018McKellar3549028reeve99</t>
  </si>
  <si>
    <t>2018McKellar3549028councillor99</t>
  </si>
  <si>
    <t>Bier</t>
  </si>
  <si>
    <t>2018McMurrich/Monteith3549012councillor99</t>
  </si>
  <si>
    <t>Alfred Robert</t>
  </si>
  <si>
    <t>O'halloran</t>
  </si>
  <si>
    <t>2018McMurrich/Monteith3549012reeve99</t>
  </si>
  <si>
    <t>Zemnicky</t>
  </si>
  <si>
    <t>2018McNab/Braeside3547003deputy mayor99</t>
  </si>
  <si>
    <t>2018McNab/Braeside3547003councillor99</t>
  </si>
  <si>
    <t>2018McNab/Braeside3547003mayor99</t>
  </si>
  <si>
    <t>Laventure</t>
  </si>
  <si>
    <t>2018Melancthon3522019deputy mayor99</t>
  </si>
  <si>
    <t>2018Melancthon3522019mayor99</t>
  </si>
  <si>
    <t>Besley</t>
  </si>
  <si>
    <t>2018Melancthon3522019councillor99</t>
  </si>
  <si>
    <t>2018Merrickville-Wolford3507052mayor99</t>
  </si>
  <si>
    <t>2018Merrickville-Wolford3507052councillor99</t>
  </si>
  <si>
    <t>Halpenny</t>
  </si>
  <si>
    <t>Scullino</t>
  </si>
  <si>
    <t>Iannazzo</t>
  </si>
  <si>
    <t>Suthren</t>
  </si>
  <si>
    <t>2018Minden Hills3546015councillor1</t>
  </si>
  <si>
    <t>2018Minden Hills3546015mayor99</t>
  </si>
  <si>
    <t>Devolin</t>
  </si>
  <si>
    <t>2018Minden Hills3546015councillor3</t>
  </si>
  <si>
    <t>2018Minden Hills3546015councillor at large99</t>
  </si>
  <si>
    <t>Teljeur</t>
  </si>
  <si>
    <t>2018Minden Hills3546015deputy mayor99</t>
  </si>
  <si>
    <t>2018Minden Hills3546015councillor2</t>
  </si>
  <si>
    <t>Russ Patrick</t>
  </si>
  <si>
    <t>2018Minto3523043deputy mayor99</t>
  </si>
  <si>
    <t>2018Minto3523043county councillorWellington Ward 1</t>
  </si>
  <si>
    <t>Wellington Ward 1</t>
  </si>
  <si>
    <t>2018Minto3523043councillor99</t>
  </si>
  <si>
    <t>2018Minto3523043mayor99</t>
  </si>
  <si>
    <t>Ron B</t>
  </si>
  <si>
    <t>2018Mono3522012councillor99</t>
  </si>
  <si>
    <t>2018Mono3522012deputy mayor99</t>
  </si>
  <si>
    <t>2018Mono3522012mayor99</t>
  </si>
  <si>
    <t>2018Montague3509001reeve99</t>
  </si>
  <si>
    <t>2018Montague3509001councillor99</t>
  </si>
  <si>
    <t>G. J.</t>
  </si>
  <si>
    <t>Hagenaars</t>
  </si>
  <si>
    <t>Streight</t>
  </si>
  <si>
    <t>2018Montague3509001deputy reeve99</t>
  </si>
  <si>
    <t>Zahab</t>
  </si>
  <si>
    <t>Klaas Van Der</t>
  </si>
  <si>
    <t>2018Moonbeam3556056councillor99</t>
  </si>
  <si>
    <t>HÔøΩÔøΩlÔøΩÔøΩne Le Saux</t>
  </si>
  <si>
    <t>Jessica Gibson</t>
  </si>
  <si>
    <t>2018Moonbeam3556056mayor99</t>
  </si>
  <si>
    <t>Nicole Fortier</t>
  </si>
  <si>
    <t>2018Moosonee3556106councillor99</t>
  </si>
  <si>
    <t>Tozar</t>
  </si>
  <si>
    <t>2018Moosonee3556106mayor99</t>
  </si>
  <si>
    <t>2018Morley3559031councillor99</t>
  </si>
  <si>
    <t>2018Morley3559031reeve99</t>
  </si>
  <si>
    <t>2018Morris-Turnberry3540050councillor99</t>
  </si>
  <si>
    <t>Dorothy R.</t>
  </si>
  <si>
    <t>2018Morris-Turnberry3540050mayor99</t>
  </si>
  <si>
    <t>Nelemans</t>
  </si>
  <si>
    <t>Sharen</t>
  </si>
  <si>
    <t>2018Mulmur3522016deputy mayor99</t>
  </si>
  <si>
    <t>2018Mulmur3522016mayor99</t>
  </si>
  <si>
    <t>2018Mulmur3522016councillor99</t>
  </si>
  <si>
    <t>Demelo</t>
  </si>
  <si>
    <t>Cufaro</t>
  </si>
  <si>
    <t>2018Muskoka Lakes3544053district councillorB</t>
  </si>
  <si>
    <t>B</t>
  </si>
  <si>
    <t>2018Muskoka Lakes3544053township councillorC</t>
  </si>
  <si>
    <t>Bridgeman</t>
  </si>
  <si>
    <t>Township Councillor</t>
  </si>
  <si>
    <t>C</t>
  </si>
  <si>
    <t>2018Muskoka Lakes3544053district councillorA</t>
  </si>
  <si>
    <t>2018Muskoka Lakes3544053mayor99</t>
  </si>
  <si>
    <t>Furniss</t>
  </si>
  <si>
    <t>2018Muskoka Lakes3544053township councillorA</t>
  </si>
  <si>
    <t>Donelda</t>
  </si>
  <si>
    <t>2018Muskoka Lakes3544053district councillorC</t>
  </si>
  <si>
    <t>Jaglowitz</t>
  </si>
  <si>
    <t>Carlton</t>
  </si>
  <si>
    <t>2018Muskoka Lakes3544053township councillorB</t>
  </si>
  <si>
    <t>Jean-Ann</t>
  </si>
  <si>
    <t>Baranik</t>
  </si>
  <si>
    <t>Larrie</t>
  </si>
  <si>
    <t>Barrick-Spearn</t>
  </si>
  <si>
    <t>Ruth-Ellen</t>
  </si>
  <si>
    <t>Ledger</t>
  </si>
  <si>
    <t>W. Ron</t>
  </si>
  <si>
    <t>2018Nairn &amp; Hyman3552031councillor99</t>
  </si>
  <si>
    <t>Diebel</t>
  </si>
  <si>
    <t>2018Nairn &amp; Hyman3552031mayor99</t>
  </si>
  <si>
    <t>Falldien</t>
  </si>
  <si>
    <t>Minialoff</t>
  </si>
  <si>
    <t>Shelly Ann</t>
  </si>
  <si>
    <t>2018Neebing3558001councillor2 Crooks</t>
  </si>
  <si>
    <t>2 Crooks</t>
  </si>
  <si>
    <t>2018Neebing3558001councillor5 Scoble</t>
  </si>
  <si>
    <t>5 Scoble</t>
  </si>
  <si>
    <t>2018Neebing3558001councillor3 Pardee</t>
  </si>
  <si>
    <t>3 Pardee</t>
  </si>
  <si>
    <t>2018Neebing3558001mayor99</t>
  </si>
  <si>
    <t>Facca</t>
  </si>
  <si>
    <t>Butikofer</t>
  </si>
  <si>
    <t>2018Neebing3558001councillor4 Pearson</t>
  </si>
  <si>
    <t>4 Pearson</t>
  </si>
  <si>
    <t>2018Neebing3558001councillor at large99</t>
  </si>
  <si>
    <t>2018Neebing3558001councillor1 Blake</t>
  </si>
  <si>
    <t>1 Blake</t>
  </si>
  <si>
    <t>2018Newbury3539002reeve99</t>
  </si>
  <si>
    <t>2018Newbury3539002councillor99</t>
  </si>
  <si>
    <t>Noe</t>
  </si>
  <si>
    <t>Challis</t>
  </si>
  <si>
    <t>2018Nipigon3558044mayor99</t>
  </si>
  <si>
    <t>2018Nipigon3558044councillor99</t>
  </si>
  <si>
    <t>Levina</t>
  </si>
  <si>
    <t>2018Nipissing3549071councillor at large99</t>
  </si>
  <si>
    <t>Muma</t>
  </si>
  <si>
    <t>2018Nipissing3549071mayor99</t>
  </si>
  <si>
    <t>2018North Algona Wilberforce3547070councillor99</t>
  </si>
  <si>
    <t>Bingley</t>
  </si>
  <si>
    <t>Benoit-Zohr</t>
  </si>
  <si>
    <t>2018North Algona Wilberforce3547070mayor99</t>
  </si>
  <si>
    <t>Meenu</t>
  </si>
  <si>
    <t>Puri</t>
  </si>
  <si>
    <t>Shay</t>
  </si>
  <si>
    <t>2018North Frontenac3510045township councillor1</t>
  </si>
  <si>
    <t>2018North Frontenac3510045township councillor3</t>
  </si>
  <si>
    <t>2018North Frontenac3510045township councillor2</t>
  </si>
  <si>
    <t>2018North Frontenac3510045mayor99</t>
  </si>
  <si>
    <t>2018North Huron3540055councillorWingham</t>
  </si>
  <si>
    <t>Agost</t>
  </si>
  <si>
    <t>Vaday</t>
  </si>
  <si>
    <t>2018North Huron3540055councillorEast Wawanosh</t>
  </si>
  <si>
    <t>2018North Huron3540055reeve99</t>
  </si>
  <si>
    <t>2018North Huron3540055councillorBlyth</t>
  </si>
  <si>
    <t>Carther</t>
  </si>
  <si>
    <t>Neil G.</t>
  </si>
  <si>
    <t>Mcburney</t>
  </si>
  <si>
    <t>Brake</t>
  </si>
  <si>
    <t>Yolanda</t>
  </si>
  <si>
    <t>Ritsema-Teeninga</t>
  </si>
  <si>
    <t>2018North Kawartha3515037mayor99</t>
  </si>
  <si>
    <t>2018North Kawartha3515037councillor2</t>
  </si>
  <si>
    <t>Wease</t>
  </si>
  <si>
    <t>2018North Kawartha3515037deputy mayor99</t>
  </si>
  <si>
    <t>2018North Kawartha3515037councillor1</t>
  </si>
  <si>
    <t>OÔøΩÔøΩÔøΩshea</t>
  </si>
  <si>
    <t>2018North Kawartha3515037councillor at large99</t>
  </si>
  <si>
    <t>2018North Middlesex3539041deputy mayor99</t>
  </si>
  <si>
    <t>2018North Middlesex3539041councillorFive</t>
  </si>
  <si>
    <t>Hemming</t>
  </si>
  <si>
    <t>Five</t>
  </si>
  <si>
    <t>2018North Middlesex3539041councillorOne</t>
  </si>
  <si>
    <t>2018North Middlesex3539041mayor99</t>
  </si>
  <si>
    <t>Harness</t>
  </si>
  <si>
    <t>Mclinchey</t>
  </si>
  <si>
    <t>Douglas Van</t>
  </si>
  <si>
    <t>2018North Middlesex3539041councillorThree</t>
  </si>
  <si>
    <t>Moir</t>
  </si>
  <si>
    <t>2018North Middlesex3539041councillorTwo</t>
  </si>
  <si>
    <t>2018North Middlesex3539041councillorFour</t>
  </si>
  <si>
    <t>Nichole</t>
  </si>
  <si>
    <t>2018North Stormont3501042councillor99</t>
  </si>
  <si>
    <t>2018North Stormont3501042deputy mayor99</t>
  </si>
  <si>
    <t>2018North Stormont3501042mayor99</t>
  </si>
  <si>
    <t>Wert</t>
  </si>
  <si>
    <t>2018Northeastern Manitoulin and the Islands3551017councillor2</t>
  </si>
  <si>
    <t>2018Northeastern Manitoulin and the Islands3551017mayor99</t>
  </si>
  <si>
    <t>Macnevin</t>
  </si>
  <si>
    <t>2018Northeastern Manitoulin and the Islands3551017councillor3</t>
  </si>
  <si>
    <t>2018Northeastern Manitoulin and the Islands3551017councillor4</t>
  </si>
  <si>
    <t>2018Northeastern Manitoulin and the Islands3551017councillor1</t>
  </si>
  <si>
    <t>Skippen</t>
  </si>
  <si>
    <t>2018Northern Bruce Peninsula3541069councillor99</t>
  </si>
  <si>
    <t>2018Northern Bruce Peninsula3541069deputy mayor99</t>
  </si>
  <si>
    <t>2018Northern Bruce Peninsula3541069mayor99</t>
  </si>
  <si>
    <t>Mosiuk</t>
  </si>
  <si>
    <t>Laurie (Smokey)</t>
  </si>
  <si>
    <t>Leroy D.</t>
  </si>
  <si>
    <t>Dirckx</t>
  </si>
  <si>
    <t>Neda</t>
  </si>
  <si>
    <t>Sarbakhsh</t>
  </si>
  <si>
    <t>Thomas John</t>
  </si>
  <si>
    <t>Mcafee</t>
  </si>
  <si>
    <t>2018O'Connor3558016councillor99</t>
  </si>
  <si>
    <t>Loan</t>
  </si>
  <si>
    <t>2018O'Connor3558016mayor99</t>
  </si>
  <si>
    <t>Handy</t>
  </si>
  <si>
    <t>2018Oil Springs3538018councillor99</t>
  </si>
  <si>
    <t>2018Oil Springs3538018mayor99</t>
  </si>
  <si>
    <t>Strangway</t>
  </si>
  <si>
    <t>2018Oliver-Paipoonge3558011councillor99</t>
  </si>
  <si>
    <t>Oliver-Paipoonge</t>
  </si>
  <si>
    <t>Alana</t>
  </si>
  <si>
    <t>2018Oliver-Paipoonge3558011mayor99</t>
  </si>
  <si>
    <t>Merke</t>
  </si>
  <si>
    <t>2018Opasatika3556073councillor99</t>
  </si>
  <si>
    <t>2018Opasatika3556073mayor99</t>
  </si>
  <si>
    <t>Lucie Lavoie</t>
  </si>
  <si>
    <t>2018Otonabee-South Monaghan3515005deputy reeve99</t>
  </si>
  <si>
    <t>2018Otonabee-South Monaghan3515005councillorSouth Monaghan</t>
  </si>
  <si>
    <t>2018Otonabee-South Monaghan3515005councillorOtonabee</t>
  </si>
  <si>
    <t>2018Otonabee-South Monaghan3515005reeve99</t>
  </si>
  <si>
    <t>2018Otonabee-South Monaghan3515005councillor at large99</t>
  </si>
  <si>
    <t>Steve St.</t>
  </si>
  <si>
    <t>2018Papineau-Cameron3548013councillor99</t>
  </si>
  <si>
    <t>2018Papineau-Cameron3548013mayor99</t>
  </si>
  <si>
    <t>Bangs</t>
  </si>
  <si>
    <t>2018Parry Sound3549032councillor99</t>
  </si>
  <si>
    <t>Albert (Ab)</t>
  </si>
  <si>
    <t>2018Parry Sound3549032mayor99</t>
  </si>
  <si>
    <t>O'gram</t>
  </si>
  <si>
    <t>Daniel Predie</t>
  </si>
  <si>
    <t>Mcgarvey</t>
  </si>
  <si>
    <t>2018Pelee3537001councillor99</t>
  </si>
  <si>
    <t>David Joel</t>
  </si>
  <si>
    <t>Delellis</t>
  </si>
  <si>
    <t>2018Pelee3537001mayor99</t>
  </si>
  <si>
    <t>Smith-Ouellette</t>
  </si>
  <si>
    <t>2018Penetanguishene3543072deputy mayor99</t>
  </si>
  <si>
    <t>2018Penetanguishene3543072councillor99</t>
  </si>
  <si>
    <t>2018Penetanguishene3543072mayor99</t>
  </si>
  <si>
    <t>Cronin</t>
  </si>
  <si>
    <t>Klug</t>
  </si>
  <si>
    <t>Jill M St.</t>
  </si>
  <si>
    <t>2018Perry3549014councillor99</t>
  </si>
  <si>
    <t>Jefferey</t>
  </si>
  <si>
    <t>2018Perry3549014mayor99</t>
  </si>
  <si>
    <t>2018Perth3509021councillor99</t>
  </si>
  <si>
    <t>2018Perth3509021deputy mayor99</t>
  </si>
  <si>
    <t>2018Perth3509021mayor99</t>
  </si>
  <si>
    <t>2018Perth South3531013councillor99</t>
  </si>
  <si>
    <t>Mainland</t>
  </si>
  <si>
    <t>Zurbrigg</t>
  </si>
  <si>
    <t>2018Perth South3531013mayor99</t>
  </si>
  <si>
    <t>Fuhr</t>
  </si>
  <si>
    <t>2018Petrolia3538019mayor99</t>
  </si>
  <si>
    <t>Maniuk</t>
  </si>
  <si>
    <t>2018Petrolia3538019councillor99</t>
  </si>
  <si>
    <t>Welten</t>
  </si>
  <si>
    <t>Mary-Pat</t>
  </si>
  <si>
    <t>Nicee</t>
  </si>
  <si>
    <t>2018Pickle Lake3560049councillor99</t>
  </si>
  <si>
    <t>2018Pickle Lake3560049mayor99</t>
  </si>
  <si>
    <t>Monck</t>
  </si>
  <si>
    <t>Walbourne</t>
  </si>
  <si>
    <t>2018Plummer Additional3557019mayor99</t>
  </si>
  <si>
    <t>2018Plummer Additional3557019councillor99</t>
  </si>
  <si>
    <t>Strum</t>
  </si>
  <si>
    <t>2018Plympton-Wyoming3538035deputy mayor99</t>
  </si>
  <si>
    <t>Dekker</t>
  </si>
  <si>
    <t>2018Plympton-Wyoming3538035councillor99</t>
  </si>
  <si>
    <t>2018Plympton-Wyoming3538035mayor99</t>
  </si>
  <si>
    <t>Lonny</t>
  </si>
  <si>
    <t>Napper</t>
  </si>
  <si>
    <t>2018Point Edward3538031mayor99</t>
  </si>
  <si>
    <t>2018Point Edward3538031councillor99</t>
  </si>
  <si>
    <t>2018Powassan3549060councillor99</t>
  </si>
  <si>
    <t>Piekarski</t>
  </si>
  <si>
    <t>2018Powassan3549060mayor99</t>
  </si>
  <si>
    <t>2018Prescott3507008mayor99</t>
  </si>
  <si>
    <t>2018Prescott3507008councillor99</t>
  </si>
  <si>
    <t>Laschinger</t>
  </si>
  <si>
    <t>Iseman</t>
  </si>
  <si>
    <t>Jansman</t>
  </si>
  <si>
    <t>2018Prince3557066councillor99</t>
  </si>
  <si>
    <t>Amadio</t>
  </si>
  <si>
    <t>2018Prince3557066mayor99</t>
  </si>
  <si>
    <t>2018Puslinch3523001mayor99</t>
  </si>
  <si>
    <t>Lever</t>
  </si>
  <si>
    <t>2018Puslinch3523001county councillor7</t>
  </si>
  <si>
    <t>2018Puslinch3523001councillor99</t>
  </si>
  <si>
    <t>Dorgo</t>
  </si>
  <si>
    <t>2018Rainy River3559042councillor99</t>
  </si>
  <si>
    <t>2018Rainy River3559042mayor99</t>
  </si>
  <si>
    <t>Pasloski</t>
  </si>
  <si>
    <t>R. Brent</t>
  </si>
  <si>
    <t>2018Red Lake3560042councillor99</t>
  </si>
  <si>
    <t>Allistair</t>
  </si>
  <si>
    <t>2018Red Lake3560042mayor99</t>
  </si>
  <si>
    <t>Kosie</t>
  </si>
  <si>
    <t>Gazankas</t>
  </si>
  <si>
    <t>Goodwillie</t>
  </si>
  <si>
    <t>Dykin</t>
  </si>
  <si>
    <t>Nowakowksi</t>
  </si>
  <si>
    <t>2018Red Rock3558041councillor99</t>
  </si>
  <si>
    <t>2018Red Rock3558041mayor99</t>
  </si>
  <si>
    <t>2018Renfrew3547048councillor99</t>
  </si>
  <si>
    <t>2018Renfrew3547048mayor99</t>
  </si>
  <si>
    <t>2018Renfrew3547048reeve99</t>
  </si>
  <si>
    <t>2018Ryerson3549024councillor99</t>
  </si>
  <si>
    <t>2018Ryerson3549024reeve99</t>
  </si>
  <si>
    <t>Joseph Mary</t>
  </si>
  <si>
    <t>2018Sables-Spanish Rivers3552023councillor99</t>
  </si>
  <si>
    <t>2018Sables-Spanish Rivers3552023mayor99</t>
  </si>
  <si>
    <t>Muncaster</t>
  </si>
  <si>
    <t>Hnatuik</t>
  </si>
  <si>
    <t>Sonnenburg</t>
  </si>
  <si>
    <t>Thoma</t>
  </si>
  <si>
    <t>2018Schreiber3558051councillor99</t>
  </si>
  <si>
    <t>2018Schreiber3558051mayor99</t>
  </si>
  <si>
    <t>2018Seguin3549003mayor99</t>
  </si>
  <si>
    <t>Macdiarmid</t>
  </si>
  <si>
    <t>2018Seguin3549003councillor2</t>
  </si>
  <si>
    <t>2018Seguin3549003councillor1</t>
  </si>
  <si>
    <t>Daryle</t>
  </si>
  <si>
    <t>2018Seguin3549003councillor6</t>
  </si>
  <si>
    <t>2018Seguin3549003councillor5</t>
  </si>
  <si>
    <t>2018Seguin3549003councillor3</t>
  </si>
  <si>
    <t>Sek</t>
  </si>
  <si>
    <t>Stivrins</t>
  </si>
  <si>
    <t>Patten</t>
  </si>
  <si>
    <t>2018Seguin3549003councillor4</t>
  </si>
  <si>
    <t>Stoneman</t>
  </si>
  <si>
    <t>2018Shelburne3522021councillor99</t>
  </si>
  <si>
    <t>Althea</t>
  </si>
  <si>
    <t>Casamento</t>
  </si>
  <si>
    <t>2018Shelburne3522021deputy mayor99</t>
  </si>
  <si>
    <t>Mikal</t>
  </si>
  <si>
    <t>2018Shelburne3522021mayor99</t>
  </si>
  <si>
    <t>2018Shuniah3558028councillorMacGregor</t>
  </si>
  <si>
    <t>2018Shuniah3558028councillorMcTavish</t>
  </si>
  <si>
    <t>McTavish</t>
  </si>
  <si>
    <t>2018Shuniah3558028mayor99</t>
  </si>
  <si>
    <t>2018Sioux Lookout3560034councillor at large99</t>
  </si>
  <si>
    <t>Southall</t>
  </si>
  <si>
    <t>Darlene S.</t>
  </si>
  <si>
    <t>Angeconeb</t>
  </si>
  <si>
    <t>Debbie Elizabeth</t>
  </si>
  <si>
    <t>2018Sioux Lookout3560034mayor99</t>
  </si>
  <si>
    <t>Leney</t>
  </si>
  <si>
    <t>2018Sioux Lookout3560034councillorWard 1  Hudson</t>
  </si>
  <si>
    <t>Fenelon</t>
  </si>
  <si>
    <t>Ward 1  Hudson</t>
  </si>
  <si>
    <t>Bath</t>
  </si>
  <si>
    <t>Kirlew</t>
  </si>
  <si>
    <t>2018Sioux Narrows-Nestor Falls3560008councillor at large99</t>
  </si>
  <si>
    <t>Nisly</t>
  </si>
  <si>
    <t>2018Sioux Narrows-Nestor Falls3560008councillor1</t>
  </si>
  <si>
    <t>2018Sioux Narrows-Nestor Falls3560008mayor99</t>
  </si>
  <si>
    <t>2018Sioux Narrows-Nestor Falls3560008councillor2</t>
  </si>
  <si>
    <t>Helliar</t>
  </si>
  <si>
    <t>2018Smiths Falls3509004councillor99</t>
  </si>
  <si>
    <t>2018Smiths Falls3509004mayor99</t>
  </si>
  <si>
    <t>Gallipeau</t>
  </si>
  <si>
    <t>2018Smooth Rock Falls3556048councillor99</t>
  </si>
  <si>
    <t>2018Smooth Rock Falls3556048mayor99</t>
  </si>
  <si>
    <t>2018South Algonquin3548001councillor1 (Airy)</t>
  </si>
  <si>
    <t>Bongo Mike</t>
  </si>
  <si>
    <t>Kalimin</t>
  </si>
  <si>
    <t>1 (Airy)</t>
  </si>
  <si>
    <t>Luckasavitch</t>
  </si>
  <si>
    <t>2018South Algonquin3548001mayor99</t>
  </si>
  <si>
    <t>Courneyea</t>
  </si>
  <si>
    <t>2018South Algonquin3548001councillor2 (Dickens)</t>
  </si>
  <si>
    <t>Vermaire</t>
  </si>
  <si>
    <t>2 (Dickens)</t>
  </si>
  <si>
    <t>2018South Algonquin3548001councillor4 (Murchison)</t>
  </si>
  <si>
    <t>4 (Murchison)</t>
  </si>
  <si>
    <t>2018South Algonquin3548001councillor5 (Sabine)</t>
  </si>
  <si>
    <t>Shalla</t>
  </si>
  <si>
    <t>5 (Sabine)</t>
  </si>
  <si>
    <t>2018South Algonquin3548001councillor3 (Lyell)</t>
  </si>
  <si>
    <t>3 (Lyell)</t>
  </si>
  <si>
    <t>2018South Bruce3541004councillor at large99</t>
  </si>
  <si>
    <t>Brent (Ben)</t>
  </si>
  <si>
    <t>2018South Bruce3541004mayor99</t>
  </si>
  <si>
    <t>2018South Bruce3541004councillor6</t>
  </si>
  <si>
    <t>2018South Bruce3541004councillor1</t>
  </si>
  <si>
    <t>Mcdonagh</t>
  </si>
  <si>
    <t>Ron (Huck)</t>
  </si>
  <si>
    <t>Schnurr</t>
  </si>
  <si>
    <t>2018South Bruce Peninsula3541055mayor99</t>
  </si>
  <si>
    <t>2018South Bruce Peninsula3541055councillor99</t>
  </si>
  <si>
    <t>Standen</t>
  </si>
  <si>
    <t>Hull Caleb Robert</t>
  </si>
  <si>
    <t>2018South Bruce Peninsula3541055deputy mayor99</t>
  </si>
  <si>
    <t>2018South River3549056councillor99</t>
  </si>
  <si>
    <t>2018South River3549056mayor99</t>
  </si>
  <si>
    <t>2018South-West Oxford3532012councillor6</t>
  </si>
  <si>
    <t>2018South-West Oxford3532012mayor99</t>
  </si>
  <si>
    <t>2018South-West Oxford3532012councillor2</t>
  </si>
  <si>
    <t>Kasman</t>
  </si>
  <si>
    <t>2018South-West Oxford3532012councillor4</t>
  </si>
  <si>
    <t>2018South-West Oxford3532012councillor5</t>
  </si>
  <si>
    <t>Kelly Anne</t>
  </si>
  <si>
    <t>2018South-West Oxford3532012councillor1</t>
  </si>
  <si>
    <t>2018South-West Oxford3532012councillor3</t>
  </si>
  <si>
    <t>2018Southgate3542005councillor99</t>
  </si>
  <si>
    <t>2018Southgate3542005deputy mayor99</t>
  </si>
  <si>
    <t>2018Southgate3542005mayor99</t>
  </si>
  <si>
    <t>Scarr</t>
  </si>
  <si>
    <t>Cursio</t>
  </si>
  <si>
    <t>Terry Da</t>
  </si>
  <si>
    <t>2018Southwest Middlesex3539005mayor99</t>
  </si>
  <si>
    <t>2018Southwest Middlesex3539005councillor1</t>
  </si>
  <si>
    <t>2018Southwest Middlesex3539005deputy mayor99</t>
  </si>
  <si>
    <t>2018Southwest Middlesex3539005councillor2</t>
  </si>
  <si>
    <t>Gary Victor</t>
  </si>
  <si>
    <t>Bruggeman</t>
  </si>
  <si>
    <t>2018Southwest Middlesex3539005councillor3</t>
  </si>
  <si>
    <t>2018Southwold3534024deputy mayor99</t>
  </si>
  <si>
    <t>2018Southwold3534024mayor99</t>
  </si>
  <si>
    <t>2018Southwold3534024councillor99</t>
  </si>
  <si>
    <t>Braam</t>
  </si>
  <si>
    <t>Roke</t>
  </si>
  <si>
    <t>2018Spanish3557039councillor99</t>
  </si>
  <si>
    <t>2018Spanish3557039mayor99</t>
  </si>
  <si>
    <t>2018St. Charles3552004councillor99</t>
  </si>
  <si>
    <t>2018St. Charles3552004mayor99</t>
  </si>
  <si>
    <t>Ronald Ron</t>
  </si>
  <si>
    <t>Steven B</t>
  </si>
  <si>
    <t>Kalbfleisch</t>
  </si>
  <si>
    <t>2018St. Joseph3557008councillor99</t>
  </si>
  <si>
    <t>2018St. Joseph3557008mayor99</t>
  </si>
  <si>
    <t>Wiederkehr</t>
  </si>
  <si>
    <t>2018St. Marys3531016mayor99</t>
  </si>
  <si>
    <t>2018St. Marys3531016councillor99</t>
  </si>
  <si>
    <t>Lorraine Lori</t>
  </si>
  <si>
    <t>Hainer</t>
  </si>
  <si>
    <t>Mcash</t>
  </si>
  <si>
    <t>Peter William</t>
  </si>
  <si>
    <t>Vossen</t>
  </si>
  <si>
    <t>Robert Charles</t>
  </si>
  <si>
    <t>2018Stirling-Rawdon3512020mayor99</t>
  </si>
  <si>
    <t>2018Stirling-Rawdon3512020councillor1</t>
  </si>
  <si>
    <t>Hagerman</t>
  </si>
  <si>
    <t>2018Stirling-Rawdon3512020councillor2</t>
  </si>
  <si>
    <t>O'heir</t>
  </si>
  <si>
    <t>2018Stone Mills3511030councillor99</t>
  </si>
  <si>
    <t>Michalski</t>
  </si>
  <si>
    <t>2018Stone Mills3511030reeve99</t>
  </si>
  <si>
    <t>Bearance</t>
  </si>
  <si>
    <t>Depoe</t>
  </si>
  <si>
    <t>2018Stone Mills3511030deputy reeve99</t>
  </si>
  <si>
    <t>2018Strong3549046councillor99</t>
  </si>
  <si>
    <t>Arline</t>
  </si>
  <si>
    <t>Newstead</t>
  </si>
  <si>
    <t>2018Strong3549046mayor99</t>
  </si>
  <si>
    <t>Elik</t>
  </si>
  <si>
    <t>Merlyn</t>
  </si>
  <si>
    <t>Kissoon</t>
  </si>
  <si>
    <t>2018Sundridge3549048councillor99</t>
  </si>
  <si>
    <t>Furlong</t>
  </si>
  <si>
    <t>2018Sundridge3549048mayor99</t>
  </si>
  <si>
    <t>Vincer</t>
  </si>
  <si>
    <t>Rawn</t>
  </si>
  <si>
    <t>2018Tarbutt3557014mayor99</t>
  </si>
  <si>
    <t>2018Tarbutt3557014councillor99</t>
  </si>
  <si>
    <t>Karhi</t>
  </si>
  <si>
    <t>2018Tehkummah3551001reeve99</t>
  </si>
  <si>
    <t>Jaggard</t>
  </si>
  <si>
    <t>2018Tehkummah3551001councillor99</t>
  </si>
  <si>
    <t>Hierons</t>
  </si>
  <si>
    <t>2018Temagami3548069councillor99</t>
  </si>
  <si>
    <t>2018Temagami3548069mayor99</t>
  </si>
  <si>
    <t>Biff</t>
  </si>
  <si>
    <t>O'mara</t>
  </si>
  <si>
    <t>Lacroix-Belanger</t>
  </si>
  <si>
    <t>Alchuk</t>
  </si>
  <si>
    <t>2018Terrace Bay3558054councillor99</t>
  </si>
  <si>
    <t>2018Terrace Bay3558054mayor99</t>
  </si>
  <si>
    <t>2018The Archipelago3549005councillor4</t>
  </si>
  <si>
    <t>2018The Archipelago3549005reeve99</t>
  </si>
  <si>
    <t>2018The Archipelago3549005councillor3</t>
  </si>
  <si>
    <t>2018The Archipelago3549005councillor6</t>
  </si>
  <si>
    <t>2018The Archipelago3549005councillor1</t>
  </si>
  <si>
    <t>2018The Archipelago3549005councillor5</t>
  </si>
  <si>
    <t>Mead</t>
  </si>
  <si>
    <t>Ugarenko</t>
  </si>
  <si>
    <t>2018The Archipelago3549005councillor2</t>
  </si>
  <si>
    <t>2018The Blue Mountains3542045mayor99</t>
  </si>
  <si>
    <t>Alar</t>
  </si>
  <si>
    <t>Soever</t>
  </si>
  <si>
    <t>2018The Blue Mountains3542045councillor99</t>
  </si>
  <si>
    <t>Wilding-Davies</t>
  </si>
  <si>
    <t>Uram</t>
  </si>
  <si>
    <t>2018The Blue Mountains3542045deputy mayor99</t>
  </si>
  <si>
    <t>Bartnicki</t>
  </si>
  <si>
    <t>2018The North Shore3557040councillor2</t>
  </si>
  <si>
    <t>2018The North Shore3557040councillor at large99</t>
  </si>
  <si>
    <t>2018The North Shore3557040councillor1</t>
  </si>
  <si>
    <t>2018The North Shore3557040mayor99</t>
  </si>
  <si>
    <t>2018The North Shore3557040councillor3</t>
  </si>
  <si>
    <t>Randi</t>
  </si>
  <si>
    <t>2018Lake of the Woods3559047councillor99</t>
  </si>
  <si>
    <t>2018Lake of the Woods3559047mayor99</t>
  </si>
  <si>
    <t>2018Thessalon3557028mayor99</t>
  </si>
  <si>
    <t>2018Thessalon3557028councillor99</t>
  </si>
  <si>
    <t>Mccolman</t>
  </si>
  <si>
    <t>2018Thornloe3554038councillor99</t>
  </si>
  <si>
    <t>2018Thornloe3554038reeve99</t>
  </si>
  <si>
    <t>Kramp</t>
  </si>
  <si>
    <t>2018Trent Lakes3515044deputy mayor99</t>
  </si>
  <si>
    <t>2018Trent Lakes3515044councillorGalwayCavendish</t>
  </si>
  <si>
    <t>GalwayCavendish</t>
  </si>
  <si>
    <t>2018Trent Lakes3515044councillorHarvey</t>
  </si>
  <si>
    <t>2018Trent Lakes3515044councillor at large99</t>
  </si>
  <si>
    <t>2018Trent Lakes3515044mayor99</t>
  </si>
  <si>
    <t>Windover</t>
  </si>
  <si>
    <t>2018Tudor &amp; Cashel3512048councillor99</t>
  </si>
  <si>
    <t>Tudor &amp; Cashel</t>
  </si>
  <si>
    <t>2018Tudor &amp; Cashel3512048reeve99</t>
  </si>
  <si>
    <t>2018Tudor &amp; Cashel3512048deputy reeve99</t>
  </si>
  <si>
    <t>Ronald Wayne</t>
  </si>
  <si>
    <t>Roy W.</t>
  </si>
  <si>
    <t>Thomas Boyde</t>
  </si>
  <si>
    <t>Wanda I.</t>
  </si>
  <si>
    <t>2018Tweed3512030deputy mayor99</t>
  </si>
  <si>
    <t>2018Tweed3512030councillor99</t>
  </si>
  <si>
    <t>Demarsh</t>
  </si>
  <si>
    <t>2018Tweed3512030mayor99</t>
  </si>
  <si>
    <t>Kali</t>
  </si>
  <si>
    <t>Lacy</t>
  </si>
  <si>
    <t>Akey</t>
  </si>
  <si>
    <t>2018Tyendinaga3512001deputy reeve99</t>
  </si>
  <si>
    <t>2018Tyendinaga3512001councillor99</t>
  </si>
  <si>
    <t>Stapley</t>
  </si>
  <si>
    <t>2018Tyendinaga3512001reeve99</t>
  </si>
  <si>
    <t>2018Val Rita-Harty3556070councillor99</t>
  </si>
  <si>
    <t>2018Val Rita-Harty3556070mayor99</t>
  </si>
  <si>
    <t>2018Wainfleet3526014mayor99</t>
  </si>
  <si>
    <t>2018Wainfleet3526014alderman99</t>
  </si>
  <si>
    <t>Cridland</t>
  </si>
  <si>
    <t>Ginger</t>
  </si>
  <si>
    <t>Barrick</t>
  </si>
  <si>
    <t>Leaanne</t>
  </si>
  <si>
    <t>Sennuck</t>
  </si>
  <si>
    <t>Hessels</t>
  </si>
  <si>
    <t>Staton</t>
  </si>
  <si>
    <t>2018Warwick3538043councillor99</t>
  </si>
  <si>
    <t>2018Warwick3538043mayor99</t>
  </si>
  <si>
    <t>Tylor Van</t>
  </si>
  <si>
    <t>2018Wawa3557076councillor99</t>
  </si>
  <si>
    <t>Robert Allan</t>
  </si>
  <si>
    <t>Reece</t>
  </si>
  <si>
    <t>2018Wawa3557076mayor99</t>
  </si>
  <si>
    <t>Rody</t>
  </si>
  <si>
    <t>Weitzel</t>
  </si>
  <si>
    <t>2018West Elgin3534042councillor2</t>
  </si>
  <si>
    <t>2018West Elgin3534042mayorAt Large</t>
  </si>
  <si>
    <t>Wiehle</t>
  </si>
  <si>
    <t>2018West Elgin3534042councillor3</t>
  </si>
  <si>
    <t>2018West Elgin3534042councillor1</t>
  </si>
  <si>
    <t>Seman</t>
  </si>
  <si>
    <t>Slaats</t>
  </si>
  <si>
    <t>Paul Alexander</t>
  </si>
  <si>
    <t>2018West Elgin3534042deputy mayorAt Large</t>
  </si>
  <si>
    <t>2018West Perth3531025councillorFullarton</t>
  </si>
  <si>
    <t>Annamarie</t>
  </si>
  <si>
    <t>2018West Perth3531025deputy mayor99</t>
  </si>
  <si>
    <t>Bert Vorstenbosch</t>
  </si>
  <si>
    <t>2018West Perth3531025councillorMitchell</t>
  </si>
  <si>
    <t>2018West Perth3531025councillorHibbert</t>
  </si>
  <si>
    <t>P. Cameron</t>
  </si>
  <si>
    <t>2018West Perth3531025councillorLogan</t>
  </si>
  <si>
    <t>2018West Perth3531025mayor99</t>
  </si>
  <si>
    <t>2018Westport3507033councillor99</t>
  </si>
  <si>
    <t>Jackalyn</t>
  </si>
  <si>
    <t>Parliament</t>
  </si>
  <si>
    <t>2018Westport3507033mayor99</t>
  </si>
  <si>
    <t>Wayne (Smokey)</t>
  </si>
  <si>
    <t>2018White River3557091mayor99</t>
  </si>
  <si>
    <t>Bazzoni</t>
  </si>
  <si>
    <t>2018White River3557091councillor99</t>
  </si>
  <si>
    <t>Suzanne St.</t>
  </si>
  <si>
    <t>2018Whitestone3549039councillor99</t>
  </si>
  <si>
    <t>Gorham-Matthews</t>
  </si>
  <si>
    <t>2018Whitestone3549039mayor99</t>
  </si>
  <si>
    <t>Tracey Shantz</t>
  </si>
  <si>
    <t>2018Whitewater Region3547056councillor at large99</t>
  </si>
  <si>
    <t>2018Whitewater Region3547056reeve99</t>
  </si>
  <si>
    <t>2018Whitewater Region3547056mayor99</t>
  </si>
  <si>
    <t>John Kyle</t>
  </si>
  <si>
    <t>2018Wollaston3512054reeve99</t>
  </si>
  <si>
    <t>2018Wollaston3512054councillor99</t>
  </si>
  <si>
    <t>2018Wollaston3512054deputy reeve99</t>
  </si>
  <si>
    <t>2018Yonge3507017councillor99</t>
  </si>
  <si>
    <t>2018Yonge3507017mayor99</t>
  </si>
  <si>
    <t>2018Zorra3532027councillor1</t>
  </si>
  <si>
    <t>Bartram</t>
  </si>
  <si>
    <t>2018Zorra3532027mayor99</t>
  </si>
  <si>
    <t>2018Zorra3532027councillor2</t>
  </si>
  <si>
    <t>2018Zorra3532027councillor3</t>
  </si>
  <si>
    <t>Kukhta</t>
  </si>
  <si>
    <t>2018Zorra3532027councillor4</t>
  </si>
  <si>
    <t>David Watson</t>
  </si>
  <si>
    <t>full_name</t>
  </si>
  <si>
    <t>Aemelia OÔøΩÔøΩÔøΩCallaghan</t>
  </si>
  <si>
    <t>Joe Feiner</t>
  </si>
  <si>
    <t>Peter Barbati</t>
  </si>
  <si>
    <t>Alan Lacey</t>
  </si>
  <si>
    <t>Jess Prothero</t>
  </si>
  <si>
    <t>Dominique GiguÔøΩÔøΩre</t>
  </si>
  <si>
    <t>Allan Bray</t>
  </si>
  <si>
    <t>Darryl Duff</t>
  </si>
  <si>
    <t>Kevin LePage</t>
  </si>
  <si>
    <t>Norm Costello</t>
  </si>
  <si>
    <t>William Rome</t>
  </si>
  <si>
    <t>Adam Wilcox</t>
  </si>
  <si>
    <t>Joy Douglas</t>
  </si>
  <si>
    <t>Ken Lloyd</t>
  </si>
  <si>
    <t>Steve Mirtsos</t>
  </si>
  <si>
    <t>Guy LabontÔøΩÔøΩ</t>
  </si>
  <si>
    <t>Jessie DÔøΩÔøΩnommÔøΩÔøΩ</t>
  </si>
  <si>
    <t>ÔøΩÔøΩÔøΩAntonio Garcia</t>
  </si>
  <si>
    <t>ÔøΩÔøΩÔøΩMichael Lotter</t>
  </si>
  <si>
    <t>ÔøΩÔøΩÔøΩCheraldean Duhaney</t>
  </si>
  <si>
    <t>ÔøΩÔøΩÔøΩAftab Hussain</t>
  </si>
  <si>
    <t>ÔøΩÔøΩÔøΩRahmat MansoorÔøΩÔøΩÔøΩ</t>
  </si>
  <si>
    <t>ÔøΩÔøΩÔøΩCarlos Botelho</t>
  </si>
  <si>
    <t>ÔøΩÔøΩÔøΩGavin Maclean</t>
  </si>
  <si>
    <t>ÔøΩÔøΩÔøΩBen Verkaik</t>
  </si>
  <si>
    <t>ÔøΩÔøΩÔøΩIftikhar Ahmad</t>
  </si>
  <si>
    <t>ÔøΩÔøΩÔøΩZahid Kahlon</t>
  </si>
  <si>
    <t>ÔøΩÔøΩÔøΩRick Turner</t>
  </si>
  <si>
    <t>ÔøΩÔøΩÔøΩMunawar Chudary</t>
  </si>
  <si>
    <t>ÔøΩÔøΩÔøΩNickolas Harper</t>
  </si>
  <si>
    <t>ÔøΩÔøΩÔøΩÔøΩÔøΩÔøΩJennifer Harrison</t>
  </si>
  <si>
    <t>ÔøΩÔøΩÔøΩNathan Harris</t>
  </si>
  <si>
    <t>ÔøΩÔøΩÔøΩSteph Sinclair</t>
  </si>
  <si>
    <t>Matthew Johnson</t>
  </si>
  <si>
    <t>Gurinder Sehgal</t>
  </si>
  <si>
    <t>Cynthia Sri Pragash</t>
  </si>
  <si>
    <t>Aneep Dhade</t>
  </si>
  <si>
    <t>Azad Singh Goyat</t>
  </si>
  <si>
    <t>Susan Joseph</t>
  </si>
  <si>
    <t>Gagan Lal</t>
  </si>
  <si>
    <t>Mohammad Shoaib</t>
  </si>
  <si>
    <t>Stacey Ann Brooks</t>
  </si>
  <si>
    <t>Harshmeet Dhillon</t>
  </si>
  <si>
    <t>MD. Rafiqul Islam</t>
  </si>
  <si>
    <t>Omprakash Kapil</t>
  </si>
  <si>
    <t>Tracy Pepe</t>
  </si>
  <si>
    <t>Jermaine Chambers</t>
  </si>
  <si>
    <t>Sirajul Islam</t>
  </si>
  <si>
    <t>Vijay Mair</t>
  </si>
  <si>
    <t>Joe Oreskovic</t>
  </si>
  <si>
    <t>Raghav Patel</t>
  </si>
  <si>
    <t>Hardip Singh</t>
  </si>
  <si>
    <t>Cody Vatcher</t>
  </si>
  <si>
    <t>Carmen Wilson</t>
  </si>
  <si>
    <t>Cleopatra Gooden-Simms</t>
  </si>
  <si>
    <t>Carla Green</t>
  </si>
  <si>
    <t>Jasmohan Mankoo</t>
  </si>
  <si>
    <t>John Sanderson</t>
  </si>
  <si>
    <t>Tejeshwar Soin</t>
  </si>
  <si>
    <t>Nataleigh Ballantyne</t>
  </si>
  <si>
    <t>Kuljit Singh Batra</t>
  </si>
  <si>
    <t>Baljit Bawa</t>
  </si>
  <si>
    <t>Raymond Carle</t>
  </si>
  <si>
    <t>Michael Farquharson</t>
  </si>
  <si>
    <t>Fatima Faruq Ahmad</t>
  </si>
  <si>
    <t>Damindar Ghumman</t>
  </si>
  <si>
    <t>Cheryl Rodricks</t>
  </si>
  <si>
    <t>Gagan Sandhu</t>
  </si>
  <si>
    <t>Jaskaran Sandhu</t>
  </si>
  <si>
    <t>Cindy-Ann Williams</t>
  </si>
  <si>
    <t>Donna Williams</t>
  </si>
  <si>
    <t>Arsalan Baig</t>
  </si>
  <si>
    <t>Janice Gordon-Daniels</t>
  </si>
  <si>
    <t>Jagdish Singh Grewal</t>
  </si>
  <si>
    <t>Mahendra Gupta</t>
  </si>
  <si>
    <t>Manpreet Othi</t>
  </si>
  <si>
    <t>Richard Wright</t>
  </si>
  <si>
    <t>John Beaumont</t>
  </si>
  <si>
    <t>Sandra Biggar</t>
  </si>
  <si>
    <t>Mike Clancy</t>
  </si>
  <si>
    <t>Heather MacDonald</t>
  </si>
  <si>
    <t>Paul MacDougall</t>
  </si>
  <si>
    <t>Eric Mundy</t>
  </si>
  <si>
    <t>Matthew Vaandering</t>
  </si>
  <si>
    <t>Lucrezia Chiappetta</t>
  </si>
  <si>
    <t>Angela Panacci</t>
  </si>
  <si>
    <t>Helen Shwery</t>
  </si>
  <si>
    <t>Matt Rogers</t>
  </si>
  <si>
    <t>Tracy Hipel</t>
  </si>
  <si>
    <t>Belinda Karahalios</t>
  </si>
  <si>
    <t>Amanda Maxwell</t>
  </si>
  <si>
    <t>Jim Karahalios</t>
  </si>
  <si>
    <t>Eian Campbell</t>
  </si>
  <si>
    <t>Chris Sim</t>
  </si>
  <si>
    <t>Manuel da Silva</t>
  </si>
  <si>
    <t>Jack Perkes</t>
  </si>
  <si>
    <t>Vandan Patel</t>
  </si>
  <si>
    <t>David Hood</t>
  </si>
  <si>
    <t>Tyler Calver</t>
  </si>
  <si>
    <t>Francis BriÔøΩÔøΩre</t>
  </si>
  <si>
    <t>Marie-NoÔøΩÔøΩlle Lanthier,</t>
  </si>
  <si>
    <t>FranÔøΩÔøΩois St-Amour</t>
  </si>
  <si>
    <t>Paul SauvÔøΩÔøΩ</t>
  </si>
  <si>
    <t>MorÔøΩÔøΩna McDonald</t>
  </si>
  <si>
    <t>Scott Kilbride</t>
  </si>
  <si>
    <t>Jim Konecny</t>
  </si>
  <si>
    <t>Aaron Neaves</t>
  </si>
  <si>
    <t>Jason Sayer</t>
  </si>
  <si>
    <t>Steven Scott</t>
  </si>
  <si>
    <t>Andrew Elliott</t>
  </si>
  <si>
    <t>Michael Gibbons</t>
  </si>
  <si>
    <t>Karen Kirkwood-Whyte</t>
  </si>
  <si>
    <t>Sheila M. Martin</t>
  </si>
  <si>
    <t>Lynn O'Brien</t>
  </si>
  <si>
    <t>Bonny Pigeon</t>
  </si>
  <si>
    <t>Derek Robertson</t>
  </si>
  <si>
    <t>Dava Robichaud</t>
  </si>
  <si>
    <t>Larry Vellinga</t>
  </si>
  <si>
    <t>Carson Warrener</t>
  </si>
  <si>
    <t>Suzanne SÔøΩÔøΩguin</t>
  </si>
  <si>
    <t>Carilyne HÔøΩÔøΩbert</t>
  </si>
  <si>
    <t>Mark MacDonald</t>
  </si>
  <si>
    <t>Claude Poirier</t>
  </si>
  <si>
    <t>HÔøΩÔøΩlÔøΩÔøΩne Perth</t>
  </si>
  <si>
    <t>Luc LÔøΩÔøΩvesque</t>
  </si>
  <si>
    <t>Krystel LÔøΩÔøΩvesque</t>
  </si>
  <si>
    <t>GÔøΩÔøΩrard LÔøΩÔøΩvesque</t>
  </si>
  <si>
    <t>MichÔøΩÔøΩle Rivard</t>
  </si>
  <si>
    <t>Leah NoÔøΩÔøΩl</t>
  </si>
  <si>
    <t>Maureen ÔøΩÔøΩÔøΩMOÔøΩÔøΩÔøΩ Armstrong</t>
  </si>
  <si>
    <t>Sam Elmslie</t>
  </si>
  <si>
    <t>Nathan Ford</t>
  </si>
  <si>
    <t>Dallas Green</t>
  </si>
  <si>
    <t>Anne-Marie Blackadar</t>
  </si>
  <si>
    <t>Brendan Clark</t>
  </si>
  <si>
    <t>Hitesh Jagad</t>
  </si>
  <si>
    <t>Adrian Salvatore</t>
  </si>
  <si>
    <t>Justin Van Daele</t>
  </si>
  <si>
    <t>Hesham Genidy</t>
  </si>
  <si>
    <t>Alex Green</t>
  </si>
  <si>
    <t>Lana Haines</t>
  </si>
  <si>
    <t>Denese Renaud</t>
  </si>
  <si>
    <t>Craig DiSero</t>
  </si>
  <si>
    <t>Mark MacKinnon</t>
  </si>
  <si>
    <t>Chetna Robinson</t>
  </si>
  <si>
    <t>AndrÔøΩÔøΩ Cham Chamaillard</t>
  </si>
  <si>
    <t>GÔøΩÔøΩrard Malo</t>
  </si>
  <si>
    <t>GaÔøΩÔøΩtan Baillargeon</t>
  </si>
  <si>
    <t>JoÔøΩÔøΩl Lauzon</t>
  </si>
  <si>
    <t>JosÔøΩÔøΩe Vachon</t>
  </si>
  <si>
    <t>Skyler McArthur-OÔøΩÔøΩÔøΩBlenes</t>
  </si>
  <si>
    <t>Michael Judd</t>
  </si>
  <si>
    <t>Darryl McIntosh</t>
  </si>
  <si>
    <t>Keaton Zandbergen</t>
  </si>
  <si>
    <t>Michael Murphy</t>
  </si>
  <si>
    <t>Jacob Wynperle</t>
  </si>
  <si>
    <t>Annette Burfoot</t>
  </si>
  <si>
    <t>Selina Chiarelli</t>
  </si>
  <si>
    <t>Rob Fonger</t>
  </si>
  <si>
    <t>Paul Joseph</t>
  </si>
  <si>
    <t>Rami Maassarani</t>
  </si>
  <si>
    <t>Peter Stroud</t>
  </si>
  <si>
    <t>Alexandria Liu</t>
  </si>
  <si>
    <t>Keith Bilow</t>
  </si>
  <si>
    <t>Lindsay Duggan</t>
  </si>
  <si>
    <t>John Vandonk</t>
  </si>
  <si>
    <t>Ajmer S. Mandur</t>
  </si>
  <si>
    <t>Jon Massimi</t>
  </si>
  <si>
    <t>Farah Jabeen Muhammad</t>
  </si>
  <si>
    <t>Naveed Najmuddin</t>
  </si>
  <si>
    <t>Anwar Arkani</t>
  </si>
  <si>
    <t>Kevin McCrea</t>
  </si>
  <si>
    <t>Colin Maley</t>
  </si>
  <si>
    <t>Aleena Aftab</t>
  </si>
  <si>
    <t>David Redman</t>
  </si>
  <si>
    <t>Matthew Robson</t>
  </si>
  <si>
    <t>Alex Shevchenko</t>
  </si>
  <si>
    <t>Brooklin Wallis</t>
  </si>
  <si>
    <t>Beth Warren</t>
  </si>
  <si>
    <t>Peter Davis</t>
  </si>
  <si>
    <t>Daniel J. Fife</t>
  </si>
  <si>
    <t>Lana Hiscock</t>
  </si>
  <si>
    <t>Stephanie Stretch</t>
  </si>
  <si>
    <t>Phong Tran</t>
  </si>
  <si>
    <t>Heather Robin Caron</t>
  </si>
  <si>
    <t>Joe Gowing</t>
  </si>
  <si>
    <t>Mac Graham</t>
  </si>
  <si>
    <t>Mary Henein Thorn</t>
  </si>
  <si>
    <t>Tom Hiller</t>
  </si>
  <si>
    <t>Soo Bok Lee</t>
  </si>
  <si>
    <t>Duncan Mclean</t>
  </si>
  <si>
    <t>Michael Parkinson</t>
  </si>
  <si>
    <t>Iffat Sultana Riasat</t>
  </si>
  <si>
    <t>Matt Rodrigues</t>
  </si>
  <si>
    <t>Saifullah Qasimi</t>
  </si>
  <si>
    <t>Bob Wright</t>
  </si>
  <si>
    <t>Raymond Daamen</t>
  </si>
  <si>
    <t>Jarad Fisher</t>
  </si>
  <si>
    <t>Sylvia Nagy</t>
  </si>
  <si>
    <t>Matt Nicolaidis</t>
  </si>
  <si>
    <t>Stephen Orser</t>
  </si>
  <si>
    <t>Connor Pierotti</t>
  </si>
  <si>
    <t>Mariam Hamou</t>
  </si>
  <si>
    <t>Becky Williamson</t>
  </si>
  <si>
    <t>Tommy Caldwell</t>
  </si>
  <si>
    <t>Sharon Deebrah</t>
  </si>
  <si>
    <t>Evan Wee</t>
  </si>
  <si>
    <t>Sarvarinder Singh Dohil</t>
  </si>
  <si>
    <t>Colleen Mccauley</t>
  </si>
  <si>
    <t>Patrick OÔøΩÔøΩÔøΩConnor</t>
  </si>
  <si>
    <t>Mario Jozic</t>
  </si>
  <si>
    <t>Baqar Khan</t>
  </si>
  <si>
    <t>Jacob Novick</t>
  </si>
  <si>
    <t>Veronica Warner</t>
  </si>
  <si>
    <t>Claire Grant</t>
  </si>
  <si>
    <t>John Kuypers</t>
  </si>
  <si>
    <t>Kevin May</t>
  </si>
  <si>
    <t>Michael McMullen</t>
  </si>
  <si>
    <t>Paul-Michael Anderson</t>
  </si>
  <si>
    <t>Cole Fobert</t>
  </si>
  <si>
    <t>Jeremy Mccall</t>
  </si>
  <si>
    <t>Christine Oliver</t>
  </si>
  <si>
    <t>David Godwin</t>
  </si>
  <si>
    <t>Alexander Main</t>
  </si>
  <si>
    <t>John Fyfe-Millar</t>
  </si>
  <si>
    <t>Alexandria Hames</t>
  </si>
  <si>
    <t>David Millie</t>
  </si>
  <si>
    <t>Sarah Lehman</t>
  </si>
  <si>
    <t>Danalynn Williams</t>
  </si>
  <si>
    <t>Cheryl OÔøΩÔøΩÔøΩBrien</t>
  </si>
  <si>
    <t>Tony Lorini</t>
  </si>
  <si>
    <t>Philip James Piluris</t>
  </si>
  <si>
    <t>Gino Nardi</t>
  </si>
  <si>
    <t>Ty Ty Nguyen</t>
  </si>
  <si>
    <t>Jacob Joel Ginsburg</t>
  </si>
  <si>
    <t>Nadia Rosati</t>
  </si>
  <si>
    <t>Erlinda Insigne</t>
  </si>
  <si>
    <t>Meenakshi Sudarshan</t>
  </si>
  <si>
    <t>Styles Q Weinberg</t>
  </si>
  <si>
    <t>Alan Shefman</t>
  </si>
  <si>
    <t>Annie Chan</t>
  </si>
  <si>
    <t>Bill Chan</t>
  </si>
  <si>
    <t>Robin Choy</t>
  </si>
  <si>
    <t>Sheng Huang</t>
  </si>
  <si>
    <t>Sandra Tam</t>
  </si>
  <si>
    <t>Vid Sansanwal</t>
  </si>
  <si>
    <t>Ashok Bangia</t>
  </si>
  <si>
    <t>Darren Soo</t>
  </si>
  <si>
    <t>Neetu Gupta</t>
  </si>
  <si>
    <t>Shahzad Habib</t>
  </si>
  <si>
    <t>Nimisha Patel</t>
  </si>
  <si>
    <t>Jack Levinson</t>
  </si>
  <si>
    <t>Nihanthan Ratnasingham</t>
  </si>
  <si>
    <t>Deepak Talreja</t>
  </si>
  <si>
    <t>Anne Commando-DubÔøΩÔøΩ</t>
  </si>
  <si>
    <t>Sharon DubÔøΩÔøΩ</t>
  </si>
  <si>
    <t>Guy DubÔøΩÔøΩ Jr.</t>
  </si>
  <si>
    <t>RÔøΩÔøΩginald Manning</t>
  </si>
  <si>
    <t>Mawiz Hassan</t>
  </si>
  <si>
    <t>Tresa Ratnakumar</t>
  </si>
  <si>
    <t>Maisa Salhia</t>
  </si>
  <si>
    <t>Leslie Zurek-Silvestri</t>
  </si>
  <si>
    <t>Mark Freeland</t>
  </si>
  <si>
    <t>Iain McCallum</t>
  </si>
  <si>
    <t>Irfan Farooq</t>
  </si>
  <si>
    <t>Rahul Mehta</t>
  </si>
  <si>
    <t>Chacko Athanasius</t>
  </si>
  <si>
    <t>Scott Chapman</t>
  </si>
  <si>
    <t>Isaiah Bryant</t>
  </si>
  <si>
    <t>Peter McCallion</t>
  </si>
  <si>
    <t>Nokha Dakroub</t>
  </si>
  <si>
    <t>Bob Delaney</t>
  </si>
  <si>
    <t>Frank Fang</t>
  </si>
  <si>
    <t>Len Little</t>
  </si>
  <si>
    <t>Nicholas Rabba</t>
  </si>
  <si>
    <t>Mohammad Shabbeer</t>
  </si>
  <si>
    <t>Brennan Bempong</t>
  </si>
  <si>
    <t>Annurag Chawla</t>
  </si>
  <si>
    <t>Kulbir Gill</t>
  </si>
  <si>
    <t>Imran Hasan</t>
  </si>
  <si>
    <t>Kushagr Dutt Sharma</t>
  </si>
  <si>
    <t>Gulraiz Bajwa</t>
  </si>
  <si>
    <t>Reead Rahamut</t>
  </si>
  <si>
    <t>Ayushe Sharman</t>
  </si>
  <si>
    <t>Winston Harding</t>
  </si>
  <si>
    <t>Robert Kielek</t>
  </si>
  <si>
    <t>Sarah Szymanski</t>
  </si>
  <si>
    <t>Athina Tagidou</t>
  </si>
  <si>
    <t>Robina Yasmeen</t>
  </si>
  <si>
    <t>Bradley MacDonald</t>
  </si>
  <si>
    <t>Hamza Bajwa</t>
  </si>
  <si>
    <t>Khalid Mahmood</t>
  </si>
  <si>
    <t>Brian Rylance</t>
  </si>
  <si>
    <t>Carolynn Ioannoni</t>
  </si>
  <si>
    <t>Vince Kerrio</t>
  </si>
  <si>
    <t>Saeed Malik</t>
  </si>
  <si>
    <t>Kevin Maves</t>
  </si>
  <si>
    <t>Glen Mercer</t>
  </si>
  <si>
    <t>Sherfudeen Mohamed</t>
  </si>
  <si>
    <t>Dan Moody</t>
  </si>
  <si>
    <t>Anne Radojcic</t>
  </si>
  <si>
    <t>Shahjehan (Mo) Wasif</t>
  </si>
  <si>
    <t>RenÔøΩÔøΩe Carrier</t>
  </si>
  <si>
    <t>Ed Valenti</t>
  </si>
  <si>
    <t>Bill Vrebosch</t>
  </si>
  <si>
    <t>Randall Tilander</t>
  </si>
  <si>
    <t>Michael Taylor</t>
  </si>
  <si>
    <t>Lama Aggad</t>
  </si>
  <si>
    <t>Nabil Bin Arif</t>
  </si>
  <si>
    <t>Kashif Chaudry</t>
  </si>
  <si>
    <t>Faryal Ghazanfar</t>
  </si>
  <si>
    <t>Amir Henry</t>
  </si>
  <si>
    <t>Shahab Khan</t>
  </si>
  <si>
    <t>Gregory Park</t>
  </si>
  <si>
    <t>Ajay Rosha</t>
  </si>
  <si>
    <t>Melody Wong-Gonsalves</t>
  </si>
  <si>
    <t>Pavan Parmar</t>
  </si>
  <si>
    <t>Pat Reid</t>
  </si>
  <si>
    <t>Joe Winacott</t>
  </si>
  <si>
    <t>Doug Sanders</t>
  </si>
  <si>
    <t>James Bountrogiannis</t>
  </si>
  <si>
    <t>Fred Eismont</t>
  </si>
  <si>
    <t>Mark Logan</t>
  </si>
  <si>
    <t>Alex Down</t>
  </si>
  <si>
    <t>Todd Forbes</t>
  </si>
  <si>
    <t>Taylor Bailey</t>
  </si>
  <si>
    <t>Karrie Lynn Dymond</t>
  </si>
  <si>
    <t>Amanda Jean Lewis</t>
  </si>
  <si>
    <t>Melanie MiddlebroÔøΩÔøΩÔøΩ</t>
  </si>
  <si>
    <t>ChÔøΩÔøΩla Breckon</t>
  </si>
  <si>
    <t>Peter Rodrigues</t>
  </si>
  <si>
    <t>Dee Hazell</t>
  </si>
  <si>
    <t>Paul VanHaarlem</t>
  </si>
  <si>
    <t>Ryan Kreutzwiser</t>
  </si>
  <si>
    <t>RenÔøΩÔøΩ Beaulne</t>
  </si>
  <si>
    <t>Sarkis Assadourian</t>
  </si>
  <si>
    <t>Yuliya Benedziktavich</t>
  </si>
  <si>
    <t>Wil Husnutdinov</t>
  </si>
  <si>
    <t>Emmanuel Lazaris</t>
  </si>
  <si>
    <t>Anders Lindfors-Wheeler</t>
  </si>
  <si>
    <t>Vera Murano</t>
  </si>
  <si>
    <t>Richard Rupp</t>
  </si>
  <si>
    <t>Shohreh Sabaghpour</t>
  </si>
  <si>
    <t>Tarun Saroya</t>
  </si>
  <si>
    <t>Carol Chan</t>
  </si>
  <si>
    <t>Sharon Chisholm</t>
  </si>
  <si>
    <t>Kate Jiang</t>
  </si>
  <si>
    <t>Yung Li</t>
  </si>
  <si>
    <t>Julie Maxey</t>
  </si>
  <si>
    <t>Linda Zhang</t>
  </si>
  <si>
    <t>StÔøΩÔøΩphane Fournier</t>
  </si>
  <si>
    <t>Simon-Olivier PÔøΩÔøΩladeau-Houle</t>
  </si>
  <si>
    <t>Michelle Parks</t>
  </si>
  <si>
    <t>Georgette Parsons</t>
  </si>
  <si>
    <t>Trevor Pettit</t>
  </si>
  <si>
    <t>Briana Reid</t>
  </si>
  <si>
    <t>Dylan Stelpstra</t>
  </si>
  <si>
    <t>Andrew Stokley</t>
  </si>
  <si>
    <t>Marie Timperley</t>
  </si>
  <si>
    <t>Marie Williams</t>
  </si>
  <si>
    <t>David Ross Wood</t>
  </si>
  <si>
    <t>Jason Benoit</t>
  </si>
  <si>
    <t>Tapo Chimbganda</t>
  </si>
  <si>
    <t>Josh Holland</t>
  </si>
  <si>
    <t>John Kedzierski</t>
  </si>
  <si>
    <t>Danny Leslie</t>
  </si>
  <si>
    <t>Spencer Bellows-De Wolfe</t>
  </si>
  <si>
    <t>Noah Machek</t>
  </si>
  <si>
    <t>Danielle Romanuk</t>
  </si>
  <si>
    <t>Dave White</t>
  </si>
  <si>
    <t>Bob Romeo</t>
  </si>
  <si>
    <t>Steve Wojciechowski</t>
  </si>
  <si>
    <t>Jonathan Belgrave</t>
  </si>
  <si>
    <t>Bryan Blue</t>
  </si>
  <si>
    <t>Steve Borisenko</t>
  </si>
  <si>
    <t>Matthew Bradman</t>
  </si>
  <si>
    <t>Brian Heit</t>
  </si>
  <si>
    <t>Sabrina Hill</t>
  </si>
  <si>
    <t>Rob Herzog</t>
  </si>
  <si>
    <t>Shawn Marriott</t>
  </si>
  <si>
    <t>Alicia Marshall</t>
  </si>
  <si>
    <t>John McGill</t>
  </si>
  <si>
    <t>Trecia McLennon</t>
  </si>
  <si>
    <t>Dennis Van Meer</t>
  </si>
  <si>
    <t>Tom Neale</t>
  </si>
  <si>
    <t>Karina SauvÔøΩÔøΩ</t>
  </si>
  <si>
    <t>Anand DatÔøΩÔøΩ</t>
  </si>
  <si>
    <t>Don Robinson</t>
  </si>
  <si>
    <t>Rob Russell</t>
  </si>
  <si>
    <t>Robb Williamson</t>
  </si>
  <si>
    <t>Ken Wood</t>
  </si>
  <si>
    <t>David \Jim\"" Handley</t>
  </si>
  <si>
    <t>Donnalee Morettin</t>
  </si>
  <si>
    <t>Adetunde (Ade) Ogunberu</t>
  </si>
  <si>
    <t>Adelina Pecchia</t>
  </si>
  <si>
    <t>Brian Joseph Phillips</t>
  </si>
  <si>
    <t>Brian Tsubouchi</t>
  </si>
  <si>
    <t>Matthew Villella</t>
  </si>
  <si>
    <t>Duff Stewart</t>
  </si>
  <si>
    <t>Andy Wolff</t>
  </si>
  <si>
    <t>Brent A. Boyko</t>
  </si>
  <si>
    <t>Cory Bagdon</t>
  </si>
  <si>
    <t>Stephanie Danylko</t>
  </si>
  <si>
    <t>Lori Paras</t>
  </si>
  <si>
    <t>Brad DesRochers</t>
  </si>
  <si>
    <t>Debra Halvorsen</t>
  </si>
  <si>
    <t>Shaun Kennedy</t>
  </si>
  <si>
    <t>Basil Lychowyd</t>
  </si>
  <si>
    <t>Yuk-Sem Won</t>
  </si>
  <si>
    <t>Bill Dell</t>
  </si>
  <si>
    <t>Syed Kabir</t>
  </si>
  <si>
    <t>Chris Krumpholz</t>
  </si>
  <si>
    <t>Mike Maher</t>
  </si>
  <si>
    <t>Brad Ford</t>
  </si>
  <si>
    <t>James Dean Marsh</t>
  </si>
  <si>
    <t>Martin Rukavina</t>
  </si>
  <si>
    <t>Katherine Suutari</t>
  </si>
  <si>
    <t>Jason Veltri</t>
  </si>
  <si>
    <t>John Collins</t>
  </si>
  <si>
    <t>Alan D. Corbett</t>
  </si>
  <si>
    <t>David Tommasini</t>
  </si>
  <si>
    <t>Ed \Edge\"" Stecewicz</t>
  </si>
  <si>
    <t>AngÔøΩÔøΩle Beauvais</t>
  </si>
  <si>
    <t>AndrÔøΩÔøΩ Roy</t>
  </si>
  <si>
    <t>ÔøΩÔøΩric Boivin</t>
  </si>
  <si>
    <t>Ginette ClÔøΩÔøΩment</t>
  </si>
  <si>
    <t>GÔøΩÔøΩrard Gerry Miner</t>
  </si>
  <si>
    <t>AndrÔøΩÔøΩ Gagnon</t>
  </si>
  <si>
    <t>Gord Greavette</t>
  </si>
  <si>
    <t>Ryan Keating</t>
  </si>
  <si>
    <t>Peter Neufeld</t>
  </si>
  <si>
    <t>John Vieth</t>
  </si>
  <si>
    <t>Cindy Watkin</t>
  </si>
  <si>
    <t>Kiron Bondale</t>
  </si>
  <si>
    <t>Sylvia Parrotta</t>
  </si>
  <si>
    <t>Mark Dzugan</t>
  </si>
  <si>
    <t>Steve Falusi</t>
  </si>
  <si>
    <t>Cheryl Lynn Rowe</t>
  </si>
  <si>
    <t>Edy Haddad</t>
  </si>
  <si>
    <t>Gregory Heil</t>
  </si>
  <si>
    <t>Nick Kolasky</t>
  </si>
  <si>
    <t>Ashley Lafreniere</t>
  </si>
  <si>
    <t>Gregory Lemay</t>
  </si>
  <si>
    <t>Kennedy Mangera</t>
  </si>
  <si>
    <t>Matt Marchand</t>
  </si>
  <si>
    <t>Mark Masanovich</t>
  </si>
  <si>
    <t>James Mccarte</t>
  </si>
  <si>
    <t>Brian Mccurdy</t>
  </si>
  <si>
    <t>Dan Mokrzycki</t>
  </si>
  <si>
    <t>Darcie Renaud</t>
  </si>
  <si>
    <t>Jeremy Renaud</t>
  </si>
  <si>
    <t>Sam Romano</t>
  </si>
  <si>
    <t>Jake Rondot</t>
  </si>
  <si>
    <t>Sophia Sevo</t>
  </si>
  <si>
    <t>Kristen Siapas</t>
  </si>
  <si>
    <t>Chris Soda</t>
  </si>
  <si>
    <t>Currie Soulliere</t>
  </si>
  <si>
    <t>Richard St. Denis</t>
  </si>
  <si>
    <t>Beth St. Denis</t>
  </si>
  <si>
    <t>Patrick Sutherland</t>
  </si>
  <si>
    <t>Cynthia Van Vrouwerff</t>
  </si>
  <si>
    <t>Brian Yeomans</t>
  </si>
  <si>
    <t>Abraham Abbey</t>
  </si>
  <si>
    <t>Wali Abro</t>
  </si>
  <si>
    <t>Rocco Achampong</t>
  </si>
  <si>
    <t>Siri Agrell</t>
  </si>
  <si>
    <t>Axel Arvizu</t>
  </si>
  <si>
    <t>Bryan Ashworth</t>
  </si>
  <si>
    <t>Miguel Avila</t>
  </si>
  <si>
    <t>Michael Borrelli</t>
  </si>
  <si>
    <t>Bill Britton</t>
  </si>
  <si>
    <t>Robin Buxton Potts</t>
  </si>
  <si>
    <t>Subhash Chand</t>
  </si>
  <si>
    <t>Daryl Christoff</t>
  </si>
  <si>
    <t>Robb Cooke</t>
  </si>
  <si>
    <t>Amanda Coombs</t>
  </si>
  <si>
    <t>Antonio Corpuz</t>
  </si>
  <si>
    <t>Alistair Courtney</t>
  </si>
  <si>
    <t>John De Marco</t>
  </si>
  <si>
    <t>Habiba Desai</t>
  </si>
  <si>
    <t>James Dyson</t>
  </si>
  <si>
    <t>Sandakie Ekanayake</t>
  </si>
  <si>
    <t>April Engelberg</t>
  </si>
  <si>
    <t>Kyle Enslen</t>
  </si>
  <si>
    <t>Ashan Fernando</t>
  </si>
  <si>
    <t>David Fielder</t>
  </si>
  <si>
    <t>Simon Fogel</t>
  </si>
  <si>
    <t>Phillip Francis</t>
  </si>
  <si>
    <t>Michelle Garcia</t>
  </si>
  <si>
    <t>John Genser</t>
  </si>
  <si>
    <t>Peter George</t>
  </si>
  <si>
    <t>Adam Golding</t>
  </si>
  <si>
    <t>Grant Gonzales</t>
  </si>
  <si>
    <t>Mosea Houghron</t>
  </si>
  <si>
    <t>Anthony Internicola</t>
  </si>
  <si>
    <t>Shaker Jamal</t>
  </si>
  <si>
    <t>Colin Johnson</t>
  </si>
  <si>
    <t>Virginia Jones</t>
  </si>
  <si>
    <t>Jacinta Kanakaratnam</t>
  </si>
  <si>
    <t>Parthi Kandavel</t>
  </si>
  <si>
    <t>Serge Khatchadourian</t>
  </si>
  <si>
    <t>Justin Knott</t>
  </si>
  <si>
    <t>Stephen Ksiazek</t>
  </si>
  <si>
    <t>Cynthia Lai</t>
  </si>
  <si>
    <t>Andrew Layman</t>
  </si>
  <si>
    <t>Ryan Lester</t>
  </si>
  <si>
    <t>Chemi Lhamo</t>
  </si>
  <si>
    <t>Roland Lin</t>
  </si>
  <si>
    <t>Angela Lindow</t>
  </si>
  <si>
    <t>Peter Lovering</t>
  </si>
  <si>
    <t>Dan Cortez Manalo</t>
  </si>
  <si>
    <t>Antonios Mantas</t>
  </si>
  <si>
    <t>Cleveland Marshall</t>
  </si>
  <si>
    <t>Jacob Maydansky</t>
  </si>
  <si>
    <t>Philip Mills</t>
  </si>
  <si>
    <t>Avtar Minhas</t>
  </si>
  <si>
    <t>Bob Murphy</t>
  </si>
  <si>
    <t>Caroline Murphy</t>
  </si>
  <si>
    <t>Dev Narang</t>
  </si>
  <si>
    <t>Karlene Nation</t>
  </si>
  <si>
    <t>Laura-Maria Nikolareizi</t>
  </si>
  <si>
    <t>Christopher Noor</t>
  </si>
  <si>
    <t>Charles Ozzoude</t>
  </si>
  <si>
    <t>Chiara Padovani</t>
  </si>
  <si>
    <t>Alison Pang</t>
  </si>
  <si>
    <t>Vivian Parker</t>
  </si>
  <si>
    <t>Donald Pell</t>
  </si>
  <si>
    <t>Arber Puci</t>
  </si>
  <si>
    <t>Dev Ramsumair</t>
  </si>
  <si>
    <t>Ann Rohmer</t>
  </si>
  <si>
    <t>Keiosha Ross</t>
  </si>
  <si>
    <t>Kevin Rupasinghe</t>
  </si>
  <si>
    <t>Igor Samardzic</t>
  </si>
  <si>
    <t>Evan Sambasivam</t>
  </si>
  <si>
    <t>Kristian Santos</t>
  </si>
  <si>
    <t>Ricardo Santos</t>
  </si>
  <si>
    <t>Mohit Sharma</t>
  </si>
  <si>
    <t>Heather Shon</t>
  </si>
  <si>
    <t>Lazare Shorter</t>
  </si>
  <si>
    <t>Stephanie Soltermann</t>
  </si>
  <si>
    <t>Allie Spencer</t>
  </si>
  <si>
    <t>Keith Stephen</t>
  </si>
  <si>
    <t>Gabriel Takang</t>
  </si>
  <si>
    <t>Pierre Therrien</t>
  </si>
  <si>
    <t>Denise Walcott</t>
  </si>
  <si>
    <t>Nicki Ward</t>
  </si>
  <si>
    <t>Bill Wu</t>
  </si>
  <si>
    <t>Calvin Xu</t>
  </si>
  <si>
    <t>Diana Yoon</t>
  </si>
  <si>
    <t>Ari Zeynel</t>
  </si>
  <si>
    <t>Andrei Zodian</t>
  </si>
  <si>
    <t>Malik Ahmad</t>
  </si>
  <si>
    <t>Sharif Ahmed</t>
  </si>
  <si>
    <t>Samina Alim</t>
  </si>
  <si>
    <t>Walter Alvarez-Bardales</t>
  </si>
  <si>
    <t>Mike Arkin</t>
  </si>
  <si>
    <t>George Asimakis</t>
  </si>
  <si>
    <t>Sebastien Auger</t>
  </si>
  <si>
    <t>Muhammad Ayub</t>
  </si>
  <si>
    <t>Paul Beatty</t>
  </si>
  <si>
    <t>Lorenzo Berardinetti</t>
  </si>
  <si>
    <t>Donna Braniff</t>
  </si>
  <si>
    <t>Basil Canning</t>
  </si>
  <si>
    <t>Hansie Daniel</t>
  </si>
  <si>
    <t>Corey David</t>
  </si>
  <si>
    <t>Philip Davidovits</t>
  </si>
  <si>
    <t>Andrew Gorham</t>
  </si>
  <si>
    <t>Mark Grimes</t>
  </si>
  <si>
    <t>Catherine Habus</t>
  </si>
  <si>
    <t>Maryam Hashimi</t>
  </si>
  <si>
    <t>Bonnie Hu</t>
  </si>
  <si>
    <t>Christopher Jurik</t>
  </si>
  <si>
    <t>Stella Kargiannakis</t>
  </si>
  <si>
    <t>Daniel Lee</t>
  </si>
  <si>
    <t>Luigi Lisciandro</t>
  </si>
  <si>
    <t>Colin Mahovlich</t>
  </si>
  <si>
    <t>Domenico Maiolo</t>
  </si>
  <si>
    <t>Christopher Mammoliti</t>
  </si>
  <si>
    <t>Mary Markovic</t>
  </si>
  <si>
    <t>Frank Marra</t>
  </si>
  <si>
    <t>Jonathan Mousley</t>
  </si>
  <si>
    <t>Markus O'Brien Fehr</t>
  </si>
  <si>
    <t>Nicki Pachis</t>
  </si>
  <si>
    <t>Dimitre Popov</t>
  </si>
  <si>
    <t>Sam Raufi</t>
  </si>
  <si>
    <t>David Ricci</t>
  </si>
  <si>
    <t>Hope Schrier</t>
  </si>
  <si>
    <t>Elham Shahban</t>
  </si>
  <si>
    <t>Sheena Sharp</t>
  </si>
  <si>
    <t>John Simms</t>
  </si>
  <si>
    <t>Adam Smith</t>
  </si>
  <si>
    <t>Steven Thompson</t>
  </si>
  <si>
    <t>Kiri Vadivelu</t>
  </si>
  <si>
    <t>Marco Valle</t>
  </si>
  <si>
    <t>Gregory Vaz</t>
  </si>
  <si>
    <t>Wendy Weston</t>
  </si>
  <si>
    <t>Jennie Worden</t>
  </si>
  <si>
    <t>Thomas Yanuziello</t>
  </si>
  <si>
    <t>Steve Yuen</t>
  </si>
  <si>
    <t>Kyle Schwartz</t>
  </si>
  <si>
    <t>Knia Singh</t>
  </si>
  <si>
    <t>Sandeep Srivastava</t>
  </si>
  <si>
    <t>Reginald Tull</t>
  </si>
  <si>
    <t>Jack Yan</t>
  </si>
  <si>
    <t>Robert Hatton</t>
  </si>
  <si>
    <t>Steven Leca</t>
  </si>
  <si>
    <t>Norm Di Pasquale</t>
  </si>
  <si>
    <t>RÔøΩÔøΩjean Venne</t>
  </si>
  <si>
    <t>Daniel GagnÔøΩÔøΩ</t>
  </si>
  <si>
    <t>JÔøΩÔøΩrÔøΩÔøΩme Courchesne</t>
  </si>
  <si>
    <t>Keith \Tiny\"" Lee</t>
  </si>
  <si>
    <t>Daniel Wiebes</t>
  </si>
  <si>
    <t>Patrick Auge</t>
  </si>
  <si>
    <t>Gordon Drysdale</t>
  </si>
  <si>
    <t>Patrick McCoy</t>
  </si>
  <si>
    <t>Bill McElree</t>
  </si>
  <si>
    <t>Vital Rainville</t>
  </si>
  <si>
    <t>Carla Ross-Arsenault</t>
  </si>
  <si>
    <t>Keith Clarkson</t>
  </si>
  <si>
    <t>Sharon Jane Scott</t>
  </si>
  <si>
    <t>Leslie Steel</t>
  </si>
  <si>
    <t>Jolene Felsbourg-Linton</t>
  </si>
  <si>
    <t>Michael Sanders</t>
  </si>
  <si>
    <t>Christopher Duncanson-Hales</t>
  </si>
  <si>
    <t>Luciano Di Mario</t>
  </si>
  <si>
    <t>Jeff MacIntyre</t>
  </si>
  <si>
    <t>Shawn Ouimet</t>
  </si>
  <si>
    <t>Lorraine Ann OÔøΩÔøΩÔøΩHalloran</t>
  </si>
  <si>
    <t>Alex Johnstone</t>
  </si>
  <si>
    <t>Angelica Hasbon</t>
  </si>
  <si>
    <t>Maxwell Francis</t>
  </si>
  <si>
    <t>Mary Williams</t>
  </si>
  <si>
    <t>Laura Taylor</t>
  </si>
  <si>
    <t>Pascale Marchand</t>
  </si>
  <si>
    <t>Adam Oldfield</t>
  </si>
  <si>
    <t>Eric Tuck</t>
  </si>
  <si>
    <t>Cindy Kennedy</t>
  </si>
  <si>
    <t>Robert Paris</t>
  </si>
  <si>
    <t>Bob Hurst</t>
  </si>
  <si>
    <t>Kevin Geenen</t>
  </si>
  <si>
    <t>Sebastian Aldea</t>
  </si>
  <si>
    <t>Lynda Lukasik</t>
  </si>
  <si>
    <t>Angela Pugliese</t>
  </si>
  <si>
    <t>Ryan Ladner</t>
  </si>
  <si>
    <t>Krysta Boyer</t>
  </si>
  <si>
    <t>Stan Habza</t>
  </si>
  <si>
    <t>George Rusich</t>
  </si>
  <si>
    <t>Donna Puddu</t>
  </si>
  <si>
    <t>Stefan Spolnik</t>
  </si>
  <si>
    <t>Chris Slye</t>
  </si>
  <si>
    <t>Dan Preston</t>
  </si>
  <si>
    <t>Scott Duvall</t>
  </si>
  <si>
    <t>Sonia Brown</t>
  </si>
  <si>
    <t>Joshua Czerniga</t>
  </si>
  <si>
    <t>Anthony Frisina</t>
  </si>
  <si>
    <t>Daniel Veltri</t>
  </si>
  <si>
    <t>Peter Lanza</t>
  </si>
  <si>
    <t>Walt Juchniewicz</t>
  </si>
  <si>
    <t>Muhammad Naeem</t>
  </si>
  <si>
    <t>Maria Pearson</t>
  </si>
  <si>
    <t>Louie Milojevic</t>
  </si>
  <si>
    <t>Nicholas Lauwers</t>
  </si>
  <si>
    <t>Terri Moffett</t>
  </si>
  <si>
    <t>Nick Pellegrino</t>
  </si>
  <si>
    <t>Bob Maton</t>
  </si>
  <si>
    <t>Megg Markettos</t>
  </si>
  <si>
    <t>Karl Hanley</t>
  </si>
  <si>
    <t>Cindy Kaye</t>
  </si>
  <si>
    <t>Pamela Mitchell</t>
  </si>
  <si>
    <t>Chuck Alkerton</t>
  </si>
  <si>
    <t>Robert Baboth</t>
  </si>
  <si>
    <t>William Robert Hume</t>
  </si>
  <si>
    <t>Richard Deverson</t>
  </si>
  <si>
    <t>Arlene VanderBeek</t>
  </si>
  <si>
    <t>Kojo Damptey</t>
  </si>
  <si>
    <t>Brian Lewis</t>
  </si>
  <si>
    <t>Colleen Wicken</t>
  </si>
  <si>
    <t>Christine Seketa</t>
  </si>
  <si>
    <t>Don Ross</t>
  </si>
  <si>
    <t>Sumaira Waqar</t>
  </si>
  <si>
    <t>Zobia Jawed</t>
  </si>
  <si>
    <t>Chris Pera</t>
  </si>
  <si>
    <t>Robert Kunysz</t>
  </si>
  <si>
    <t>Christopher Poole</t>
  </si>
  <si>
    <t>Gordon Noble</t>
  </si>
  <si>
    <t>Diane Holder</t>
  </si>
  <si>
    <t>Danielle Willette</t>
  </si>
  <si>
    <t>Greg Ward</t>
  </si>
  <si>
    <t>Tessa Franklin</t>
  </si>
  <si>
    <t>Lori Stinson</t>
  </si>
  <si>
    <t>Chris Fraser</t>
  </si>
  <si>
    <t>Taayo Simonds</t>
  </si>
  <si>
    <t>Sadaf Ebrahim</t>
  </si>
  <si>
    <t>Jay Chadha</t>
  </si>
  <si>
    <t>Christine Moulaison</t>
  </si>
  <si>
    <t>Viorel Copil</t>
  </si>
  <si>
    <t>Nagmani Sharma</t>
  </si>
  <si>
    <t>Greg Patacairk</t>
  </si>
  <si>
    <t>Stephanie Maghnam</t>
  </si>
  <si>
    <t>Colin Driscoll</t>
  </si>
  <si>
    <t>Sasha Duguay</t>
  </si>
  <si>
    <t>Ian Madill</t>
  </si>
  <si>
    <t>Tanya Hein</t>
  </si>
  <si>
    <t>Mathew Duchesne</t>
  </si>
  <si>
    <t>Kevin Hua</t>
  </si>
  <si>
    <t>Robert Hill</t>
  </si>
  <si>
    <t>Othman Alhusain</t>
  </si>
  <si>
    <t>Granda Kopytko</t>
  </si>
  <si>
    <t>Wendy Davidson</t>
  </si>
  <si>
    <t>Pat McGarry</t>
  </si>
  <si>
    <t>Vilteau Delvas</t>
  </si>
  <si>
    <t>Peter Anthony Weber</t>
  </si>
  <si>
    <t>Myles Egli</t>
  </si>
  <si>
    <t>Joseph Ben-Ami</t>
  </si>
  <si>
    <t>Peter Westaway</t>
  </si>
  <si>
    <t>Michael Wood</t>
  </si>
  <si>
    <t>Aria Alavi</t>
  </si>
  <si>
    <t>John Redins</t>
  </si>
  <si>
    <t>Hussein Mahmoud</t>
  </si>
  <si>
    <t>Taylor Houston</t>
  </si>
  <si>
    <t>Ron Keays</t>
  </si>
  <si>
    <t>Miranda Gray</t>
  </si>
  <si>
    <t>Nicolas Castro</t>
  </si>
  <si>
    <t>Laura Shantz</t>
  </si>
  <si>
    <t>Alex Osorio</t>
  </si>
  <si>
    <t>Tyler Cybulski</t>
  </si>
  <si>
    <t>Julie Fiala</t>
  </si>
  <si>
    <t>Patrick Auguste</t>
  </si>
  <si>
    <t>Jwane Izzetpanah</t>
  </si>
  <si>
    <t>Burthomley Douzable</t>
  </si>
  <si>
    <t>StÔøΩÔøΩphanie Plante</t>
  </si>
  <si>
    <t>Hicham Boutaleb</t>
  </si>
  <si>
    <t>Kim Leclerc</t>
  </si>
  <si>
    <t>Clayton Fitzsimmons</t>
  </si>
  <si>
    <t>Peter Jan Karwacki</t>
  </si>
  <si>
    <t>Brandon Russell</t>
  </si>
  <si>
    <t>Stuart MacKay</t>
  </si>
  <si>
    <t>Dan Stringer</t>
  </si>
  <si>
    <t>Oonagh Fitzgerald</t>
  </si>
  <si>
    <t>Ethan Sabourin</t>
  </si>
  <si>
    <t>Alex Dugal</t>
  </si>
  <si>
    <t>Rebecca Bromwich</t>
  </si>
  <si>
    <t>Daniel Rogers</t>
  </si>
  <si>
    <t>Carolyn Kropp</t>
  </si>
  <si>
    <t>Bob Perkins</t>
  </si>
  <si>
    <t>Angelo Gino Scaffidi</t>
  </si>
  <si>
    <t>Yvette Ashiri</t>
  </si>
  <si>
    <t>Shamsa Sheikh Ahmed</t>
  </si>
  <si>
    <t>Doug Thompson</t>
  </si>
  <si>
    <t>Dan O'Brien</t>
  </si>
  <si>
    <t>Bob Masaro</t>
  </si>
  <si>
    <t>Bruce Anthony Faulkner</t>
  </si>
  <si>
    <t>Leigh-Andrea Brunet</t>
  </si>
  <si>
    <t>Patty Searl</t>
  </si>
  <si>
    <t>Kevin Setia</t>
  </si>
  <si>
    <t>Michael J Nowak</t>
  </si>
  <si>
    <t>Em McLellan</t>
  </si>
  <si>
    <t>Salah Elsaadi</t>
  </si>
  <si>
    <t>Zainab Alsalihiy</t>
  </si>
  <si>
    <t>Bina Shah</t>
  </si>
  <si>
    <t>Rouba Fattal</t>
  </si>
  <si>
    <t>Erin Coffin</t>
  </si>
  <si>
    <t>Mike Dawson</t>
  </si>
  <si>
    <t>Dominik Janelle</t>
  </si>
  <si>
    <t>Kathleen Caught</t>
  </si>
  <si>
    <t>Patrick Brennan</t>
  </si>
  <si>
    <t>Richard Garrick</t>
  </si>
  <si>
    <t>Guy Boone</t>
  </si>
  <si>
    <t>Atiq Qureshi</t>
  </si>
  <si>
    <t>Peter Zanette</t>
  </si>
  <si>
    <t>Annette Bays</t>
  </si>
  <si>
    <t>Bill Boston</t>
  </si>
  <si>
    <t>Ambrose (Sam) Keenan</t>
  </si>
  <si>
    <t>Janet Budgell</t>
  </si>
  <si>
    <t>Ronald O'leary</t>
  </si>
  <si>
    <t>Ray Wallace</t>
  </si>
  <si>
    <t>Leah Gagnier</t>
  </si>
  <si>
    <t>Deborah Hall</t>
  </si>
  <si>
    <t>Scott Anderson</t>
  </si>
  <si>
    <t>Will Koski</t>
  </si>
  <si>
    <t>George Gaffiero</t>
  </si>
  <si>
    <t>John Greer</t>
  </si>
  <si>
    <t>Margaret Cecconet</t>
  </si>
  <si>
    <t>Marsha Lynn Jones Dooley</t>
  </si>
  <si>
    <t>Robert Bishop</t>
  </si>
  <si>
    <t>Michael Bissonnette</t>
  </si>
  <si>
    <t>Christopher Gillett</t>
  </si>
  <si>
    <t>Scott Crawford</t>
  </si>
  <si>
    <t>Tyrone Fernando</t>
  </si>
  <si>
    <t>Arsalan Iqbal</t>
  </si>
  <si>
    <t>Larry Leung</t>
  </si>
  <si>
    <t>Ashish Pandya</t>
  </si>
  <si>
    <t>Kenroy Wilson</t>
  </si>
  <si>
    <t>Joe Careen</t>
  </si>
  <si>
    <t>Clayton Mclean</t>
  </si>
  <si>
    <t>Matthew Pond</t>
  </si>
  <si>
    <t>Dane Record</t>
  </si>
  <si>
    <t>Jennifer Brown</t>
  </si>
  <si>
    <t>Carion Fenn</t>
  </si>
  <si>
    <t>Colleen Jordan</t>
  </si>
  <si>
    <t>Mohamed Kalim Karatella</t>
  </si>
  <si>
    <t>Muhammad Asif</t>
  </si>
  <si>
    <t>Kurtis Mcaleer</t>
  </si>
  <si>
    <t>Suzanne Lafrance</t>
  </si>
  <si>
    <t>Rena Beaulne</t>
  </si>
  <si>
    <t>Andra \\"Barber\"\"" Paladeau</t>
  </si>
  <si>
    <t>Jeanne Doucet</t>
  </si>
  <si>
    <t>Lynda Lemieux</t>
  </si>
  <si>
    <t>Jean-Claude Delorme</t>
  </si>
  <si>
    <t>Dominique Perrier</t>
  </si>
  <si>
    <t>Jean-Pierre Cadieaux</t>
  </si>
  <si>
    <t>Staphane Sarrazin</t>
  </si>
  <si>
    <t>Pauline Gemmell</t>
  </si>
  <si>
    <t>Elizabeth Keenan</t>
  </si>
  <si>
    <t>Lena Lazanja</t>
  </si>
  <si>
    <t>Frank Cleminson</t>
  </si>
  <si>
    <t>Jason Lavigne</t>
  </si>
  <si>
    <t>Donald Mcarthur</t>
  </si>
  <si>
    <t>John Menna</t>
  </si>
  <si>
    <t>Ron Sutherland</t>
  </si>
  <si>
    <t>Richard Fryer</t>
  </si>
  <si>
    <t>Leo Meloche</t>
  </si>
  <si>
    <t>Aldo Dicarlo</t>
  </si>
  <si>
    <t>Glenn Swinton</t>
  </si>
  <si>
    <t>Anna Kroeplin</t>
  </si>
  <si>
    <t>Vicky Mcgrath</t>
  </si>
  <si>
    <t>Matthew Abas</t>
  </si>
  <si>
    <t>Derrick Hammett</t>
  </si>
  <si>
    <t>David Heard</t>
  </si>
  <si>
    <t>James Hoyes</t>
  </si>
  <si>
    <t>Adam Mobbs</t>
  </si>
  <si>
    <t>Denis Van Decker</t>
  </si>
  <si>
    <t>John Abel</t>
  </si>
  <si>
    <t>Chris Ballard</t>
  </si>
  <si>
    <t>Geoff Dawe</t>
  </si>
  <si>
    <t>Shaughna Ainsworth</t>
  </si>
  <si>
    <t>Erin Hennigar</t>
  </si>
  <si>
    <t>Avery Konda</t>
  </si>
  <si>
    <t>Graham Allary</t>
  </si>
  <si>
    <t>Ryan Cardwell</t>
  </si>
  <si>
    <t>Dusko Jankov</t>
  </si>
  <si>
    <t>Peter Culyer</t>
  </si>
  <si>
    <t>Mike Mccann</t>
  </si>
  <si>
    <t>John Olthuis</t>
  </si>
  <si>
    <t>Yolanda T. Gallo</t>
  </si>
  <si>
    <t>Rose Romita</t>
  </si>
  <si>
    <t>Keenan Aylwin</t>
  </si>
  <si>
    <t>Richard Forward</t>
  </si>
  <si>
    <t>Cole Walsh</t>
  </si>
  <si>
    <t>Lynn-Anne Hill</t>
  </si>
  <si>
    <t>Tanya Saari</t>
  </si>
  <si>
    <t>Doug Shipley</t>
  </si>
  <si>
    <t>Daniel Boucher</t>
  </si>
  <si>
    <t>Bryan Harris</t>
  </si>
  <si>
    <t>Harry Ahmed</t>
  </si>
  <si>
    <t>Brandon Cassidy</t>
  </si>
  <si>
    <t>Peter Silveira</t>
  </si>
  <si>
    <t>Natalie Harris</t>
  </si>
  <si>
    <t>Micheline Robichaud</t>
  </si>
  <si>
    <t>Colin Nelthorpe</t>
  </si>
  <si>
    <t>Steve Trotter</t>
  </si>
  <si>
    <t>Bonnie North</t>
  </si>
  <si>
    <t>John Mchachern</t>
  </si>
  <si>
    <t>Andrew Prince</t>
  </si>
  <si>
    <t>Shelly Skinner</t>
  </si>
  <si>
    <t>Bryan Miller</t>
  </si>
  <si>
    <t>Ram Faerber</t>
  </si>
  <si>
    <t>Jeff Lehman</t>
  </si>
  <si>
    <t>Pat Culhane</t>
  </si>
  <si>
    <t>Kelly Mccaw</t>
  </si>
  <si>
    <t>Paul Bell</t>
  </si>
  <si>
    <t>Jeremy T. Davis</t>
  </si>
  <si>
    <t>Michael Graham</t>
  </si>
  <si>
    <t>Curtis Hayes</t>
  </si>
  <si>
    <t>Stanley Jones</t>
  </si>
  <si>
    <t>Paul S. Martin</t>
  </si>
  <si>
    <t>Danny Morrison</t>
  </si>
  <si>
    <t>Brigitte Frances Muir</t>
  </si>
  <si>
    <t>Katherine Ann Brown</t>
  </si>
  <si>
    <t>Lisa Warriner</t>
  </si>
  <si>
    <t>Nicholas Mulhall</t>
  </si>
  <si>
    <t>Barry Robinson</t>
  </si>
  <si>
    <t>Taso Christopher</t>
  </si>
  <si>
    <t>Jodie Jenkins</t>
  </si>
  <si>
    <t>Kimberly Hayes-Rogers</t>
  </si>
  <si>
    <t>Ruthann Cook</t>
  </si>
  <si>
    <t>Paul Everitt</t>
  </si>
  <si>
    <t>Tom Young</t>
  </si>
  <si>
    <t>Michael Gooch</t>
  </si>
  <si>
    <t>Barb Mcmurray</t>
  </si>
  <si>
    <t>Lori-Lynn Giaschi-Pacini</t>
  </si>
  <si>
    <t>Graydon Smith</t>
  </si>
  <si>
    <t>Aftab Hussain</t>
  </si>
  <si>
    <t>David Lontini</t>
  </si>
  <si>
    <t>Dave Wood</t>
  </si>
  <si>
    <t>Gary Baynes</t>
  </si>
  <si>
    <t>Brian Carruthers</t>
  </si>
  <si>
    <t>Bruce Davis</t>
  </si>
  <si>
    <t>Marion Fischer</t>
  </si>
  <si>
    <t>Gary Lamb</t>
  </si>
  <si>
    <t>Shah Malik</t>
  </si>
  <si>
    <t>Carl Hordyk</t>
  </si>
  <si>
    <t>Ron Orr</t>
  </si>
  <si>
    <t>Rick Turner</t>
  </si>
  <si>
    <t>Munawar Chudary</t>
  </si>
  <si>
    <t>Lisa Hawkins</t>
  </si>
  <si>
    <t>David Minnema</t>
  </si>
  <si>
    <t>Iftikhar Ahmad</t>
  </si>
  <si>
    <t>Rob Keffer</t>
  </si>
  <si>
    <t>Pat Roberge</t>
  </si>
  <si>
    <t>Princess Boucher</t>
  </si>
  <si>
    <t>Harmanpreet Mankoo</t>
  </si>
  <si>
    <t>Josephine Tatangelo</t>
  </si>
  <si>
    <t>Sanjeev Bansal</t>
  </si>
  <si>
    <t>Abdul Qayyum Chaudhry</t>
  </si>
  <si>
    <t>Imtiaz Haider</t>
  </si>
  <si>
    <t>Karanjit Singh Pandher</t>
  </si>
  <si>
    <t>Don Patel</t>
  </si>
  <si>
    <t>Joe Pimentel</t>
  </si>
  <si>
    <t>Daryl Romeo</t>
  </si>
  <si>
    <t>Lisa Pearce</t>
  </si>
  <si>
    <t>Ojie F. Eghobor</t>
  </si>
  <si>
    <t>Paul Mann</t>
  </si>
  <si>
    <t>Jim Mcdowell</t>
  </si>
  <si>
    <t>Joseph Shaji M.</t>
  </si>
  <si>
    <t>Joe Sidhu</t>
  </si>
  <si>
    <t>Anwar Warsi</t>
  </si>
  <si>
    <t>Doug Whillans</t>
  </si>
  <si>
    <t>Nishi Sidhu</t>
  </si>
  <si>
    <t>Jeff Bowman</t>
  </si>
  <si>
    <t>Parin Choksi</t>
  </si>
  <si>
    <t>Harpreet Singh Hansra</t>
  </si>
  <si>
    <t>Omar Mansoury</t>
  </si>
  <si>
    <t>Ryan Rennie</t>
  </si>
  <si>
    <t>Tanveer Singh</t>
  </si>
  <si>
    <t>Karla Bailey</t>
  </si>
  <si>
    <t>Harveen Dhaliwal</t>
  </si>
  <si>
    <t>Mokshi Virk</t>
  </si>
  <si>
    <t>Charmaine Williams</t>
  </si>
  <si>
    <t>Sam Kunjicka</t>
  </si>
  <si>
    <t>Drew Riedstra</t>
  </si>
  <si>
    <t>Gurvinder Singh</t>
  </si>
  <si>
    <t>Martin Singh</t>
  </si>
  <si>
    <t>Mangaljit Dabb</t>
  </si>
  <si>
    <t>Dharmaveer Gohil</t>
  </si>
  <si>
    <t>Rohit Sidhu</t>
  </si>
  <si>
    <t>Naresh Tharani</t>
  </si>
  <si>
    <t>Linda Jeffrey</t>
  </si>
  <si>
    <t>Baljit Gosal</t>
  </si>
  <si>
    <t>Wesley Jackson</t>
  </si>
  <si>
    <t>Vinod Kumar Mahesan</t>
  </si>
  <si>
    <t>John Sprovieri</t>
  </si>
  <si>
    <t>Rajbir Kaur</t>
  </si>
  <si>
    <t>Carman Mcclelland</t>
  </si>
  <si>
    <t>Charles Moffatt</t>
  </si>
  <si>
    <t>Harnek Rai</t>
  </si>
  <si>
    <t>Gurpreet Kaur Bains</t>
  </si>
  <si>
    <t>Nisha Luthra</t>
  </si>
  <si>
    <t>Everton Dwight Campbell</t>
  </si>
  <si>
    <t>Shannon Iyer</t>
  </si>
  <si>
    <t>Allan Jones</t>
  </si>
  <si>
    <t>Lateef Khaliq</t>
  </si>
  <si>
    <t>Prabhjot Grewal</t>
  </si>
  <si>
    <t>Joseph Kus</t>
  </si>
  <si>
    <t>Chirag Patel</t>
  </si>
  <si>
    <t>Bruce Marshall</t>
  </si>
  <si>
    <t>Ajay Tandon</t>
  </si>
  <si>
    <t>Michelle Shaw</t>
  </si>
  <si>
    <t>Vicky Dhillon</t>
  </si>
  <si>
    <t>Gurpreet Singh Dillon</t>
  </si>
  <si>
    <t>John Macalpine</t>
  </si>
  <si>
    <t>Willie Morley</t>
  </si>
  <si>
    <t>Nick Quail</t>
  </si>
  <si>
    <t>Shirley Simons</t>
  </si>
  <si>
    <t>Steven Atcheson</t>
  </si>
  <si>
    <t>Ellay Heys</t>
  </si>
  <si>
    <t>Marc Laferriere</t>
  </si>
  <si>
    <t>Phil Ogborne</t>
  </si>
  <si>
    <t>Edith Stone</t>
  </si>
  <si>
    <t>Clifford Douglas Atfield</t>
  </si>
  <si>
    <t>Myles D. Rusak</t>
  </si>
  <si>
    <t>Marty Verhey</t>
  </si>
  <si>
    <t>Marilyn Baptist</t>
  </si>
  <si>
    <t>Laura Mordaunt</t>
  </si>
  <si>
    <t>Joan Gatward</t>
  </si>
  <si>
    <t>Brian Ellis Coleman</t>
  </si>
  <si>
    <t>Owen Deboer</t>
  </si>
  <si>
    <t>Don Cardy</t>
  </si>
  <si>
    <t>Ron Eddy</t>
  </si>
  <si>
    <t>Tracey Bucci</t>
  </si>
  <si>
    <t>Ramandeep Khokhar</t>
  </si>
  <si>
    <t>Amrik Deol</t>
  </si>
  <si>
    <t>Mario Lucente</t>
  </si>
  <si>
    <t>Jan Vanderstelt</t>
  </si>
  <si>
    <t>Rick Weaver</t>
  </si>
  <si>
    <t>Sandra Anderson</t>
  </si>
  <si>
    <t>Alex Felsky</t>
  </si>
  <si>
    <t>Warren Bechard</t>
  </si>
  <si>
    <t>John Utley</t>
  </si>
  <si>
    <t>Nicole Durnford</t>
  </si>
  <si>
    <t>Naser Hamed</t>
  </si>
  <si>
    <t>Dan Mccreary</t>
  </si>
  <si>
    <t>Cheryl Antoski</t>
  </si>
  <si>
    <t>Kathryn Kissinger</t>
  </si>
  <si>
    <t>Ian Carson</t>
  </si>
  <si>
    <t>Jeff Goreski</t>
  </si>
  <si>
    <t>John O'neill</t>
  </si>
  <si>
    <t>Michael Peterson</t>
  </si>
  <si>
    <t>Dustin Starchuk</t>
  </si>
  <si>
    <t>Joshua Wall</t>
  </si>
  <si>
    <t>Barbara Berardi</t>
  </si>
  <si>
    <t>Chris Friel</t>
  </si>
  <si>
    <t>Michael Issa</t>
  </si>
  <si>
    <t>Wayne Maw</t>
  </si>
  <si>
    <t>Natasha Huizinga</t>
  </si>
  <si>
    <t>Mary Tadman</t>
  </si>
  <si>
    <t>Steven Baker</t>
  </si>
  <si>
    <t>Doug Leblanc</t>
  </si>
  <si>
    <t>John Martinello</t>
  </si>
  <si>
    <t>Vic Schukow</t>
  </si>
  <si>
    <t>Thomas Walsh</t>
  </si>
  <si>
    <t>Laura Vink</t>
  </si>
  <si>
    <t>Thomas Rittwage</t>
  </si>
  <si>
    <t>Mark Walas</t>
  </si>
  <si>
    <t>Gord Lodwick</t>
  </si>
  <si>
    <t>Cyndi Schaffer</t>
  </si>
  <si>
    <t>Wayne Dunnett</t>
  </si>
  <si>
    <t>Bill Basztyk</t>
  </si>
  <si>
    <t>Ralph Maleus</t>
  </si>
  <si>
    <t>Chris Shier</t>
  </si>
  <si>
    <t>Allan Simpson</t>
  </si>
  <si>
    <t>Debbie Bath-Hadden</t>
  </si>
  <si>
    <t>John Grant</t>
  </si>
  <si>
    <t>Judi Forbes</t>
  </si>
  <si>
    <t>Jay Yerema-Weafer</t>
  </si>
  <si>
    <t>Steve Adams</t>
  </si>
  <si>
    <t>Roland Anstett</t>
  </si>
  <si>
    <t>Dean Leifso</t>
  </si>
  <si>
    <t>Chris Oberle</t>
  </si>
  <si>
    <t>Henry Simpson</t>
  </si>
  <si>
    <t>Dan Gieruszak</t>
  </si>
  <si>
    <t>Charlie Bagnato</t>
  </si>
  <si>
    <t>Jessica Barabash</t>
  </si>
  <si>
    <t>Naomi Mcneill</t>
  </si>
  <si>
    <t>Joy Sterritt</t>
  </si>
  <si>
    <t>Tony Barnes</t>
  </si>
  <si>
    <t>Matthew Blair</t>
  </si>
  <si>
    <t>Leigh Bursey</t>
  </si>
  <si>
    <t>Mark Darrah</t>
  </si>
  <si>
    <t>Jeffrey Earle</t>
  </si>
  <si>
    <t>Bud Erye</t>
  </si>
  <si>
    <t>Larry Journal</t>
  </si>
  <si>
    <t>Ralph Legere</t>
  </si>
  <si>
    <t>Jeff Severson</t>
  </si>
  <si>
    <t>Robert Shannon</t>
  </si>
  <si>
    <t>Kelly Cole</t>
  </si>
  <si>
    <t>Jason Baker</t>
  </si>
  <si>
    <t>Cec Drake</t>
  </si>
  <si>
    <t>Mark Oliver</t>
  </si>
  <si>
    <t>Arlene Iantomasi</t>
  </si>
  <si>
    <t>Judy Worsley</t>
  </si>
  <si>
    <t>Jason Boelhouwer</t>
  </si>
  <si>
    <t>Vince Fiorito</t>
  </si>
  <si>
    <t>Andrew Paul Jordan</t>
  </si>
  <si>
    <t>Kevin Lee</t>
  </si>
  <si>
    <t>Garry Milne</t>
  </si>
  <si>
    <t>Tayler Morin</t>
  </si>
  <si>
    <t>Rene Papin</t>
  </si>
  <si>
    <t>Marty Staz</t>
  </si>
  <si>
    <t>Kimberly Calderbank</t>
  </si>
  <si>
    <t>Gerard Shkuda</t>
  </si>
  <si>
    <t>Roland Tanner</t>
  </si>
  <si>
    <t>Walter Wiebe</t>
  </si>
  <si>
    <t>Lisa Cooper</t>
  </si>
  <si>
    <t>Darcy Hutzel</t>
  </si>
  <si>
    <t>Peter Rusin</t>
  </si>
  <si>
    <t>Gareth Williams</t>
  </si>
  <si>
    <t>Jack Dennison</t>
  </si>
  <si>
    <t>Wendy Moaghan</t>
  </si>
  <si>
    <t>Mary Alice St. James</t>
  </si>
  <si>
    <t>Daniel Roukema</t>
  </si>
  <si>
    <t>Xin Yi Zhang</t>
  </si>
  <si>
    <t>Blair Lancaster</t>
  </si>
  <si>
    <t>Kinsey Schurm</t>
  </si>
  <si>
    <t>Ken White</t>
  </si>
  <si>
    <t>Rick Goldring</t>
  </si>
  <si>
    <t>Mike Wallace</t>
  </si>
  <si>
    <t>Greg Woodruff</t>
  </si>
  <si>
    <t>Dwayne Jackson</t>
  </si>
  <si>
    <t>Robert Rees</t>
  </si>
  <si>
    <t>Mauro Testani</t>
  </si>
  <si>
    <t>Brian Dunn</t>
  </si>
  <si>
    <t>Christopher Gilmey</t>
  </si>
  <si>
    <t>John N. Rutter</t>
  </si>
  <si>
    <t>Sandeep Singh</t>
  </si>
  <si>
    <t>Nick Deboer</t>
  </si>
  <si>
    <t>Steve Conforti</t>
  </si>
  <si>
    <t>Joe Luschak</t>
  </si>
  <si>
    <t>Kelly Darnely</t>
  </si>
  <si>
    <t>Barb Shaughnessy</t>
  </si>
  <si>
    <t>Allan Thompson</t>
  </si>
  <si>
    <t>William Motley-Bailey</t>
  </si>
  <si>
    <t>Ian Sinclair</t>
  </si>
  <si>
    <t>Jim Wallace</t>
  </si>
  <si>
    <t>Johanna Downey</t>
  </si>
  <si>
    <t>Kevin Corrigan</t>
  </si>
  <si>
    <t>Stewart Allan</t>
  </si>
  <si>
    <t>Peter Crystal</t>
  </si>
  <si>
    <t>Cliff Eggleton</t>
  </si>
  <si>
    <t>Kevin Hiebert</t>
  </si>
  <si>
    <t>Ryan O'hagan</t>
  </si>
  <si>
    <t>Janice Lajeunesse</t>
  </si>
  <si>
    <t>Jay Edward Brown</t>
  </si>
  <si>
    <t>Jaanus Kimsto</t>
  </si>
  <si>
    <t>Jeff Richardson</t>
  </si>
  <si>
    <t>Patricia Bercowski</t>
  </si>
  <si>
    <t>Michael Mann</t>
  </si>
  <si>
    <t>Edwin Friest</t>
  </si>
  <si>
    <t>Gary Price</t>
  </si>
  <si>
    <t>Bill Kirby</t>
  </si>
  <si>
    <t>Brett Wagner</t>
  </si>
  <si>
    <t>Sandy Falkner</t>
  </si>
  <si>
    <t>Stephen Davis</t>
  </si>
  <si>
    <t>Kurt L. Ditner</t>
  </si>
  <si>
    <t>Peter Renco</t>
  </si>
  <si>
    <t>Connie Cody</t>
  </si>
  <si>
    <t>Ryan Coles</t>
  </si>
  <si>
    <t>Frank Monteiro</t>
  </si>
  <si>
    <t>Carla Johnson</t>
  </si>
  <si>
    <t>Kenneth R. Bartlett</t>
  </si>
  <si>
    <t>Kathryn Mcgarry</t>
  </si>
  <si>
    <t>Ben Tucci</t>
  </si>
  <si>
    <t>Colin Tucker</t>
  </si>
  <si>
    <t>Helen Jowett</t>
  </si>
  <si>
    <t>Rob Burnette</t>
  </si>
  <si>
    <t>John Florence</t>
  </si>
  <si>
    <t>Karl Kiefer</t>
  </si>
  <si>
    <t>Jeffrey Shaver</t>
  </si>
  <si>
    <t>Theresa Fritz</t>
  </si>
  <si>
    <t>Carolyn Gerbac</t>
  </si>
  <si>
    <t>Jennifer Rogers</t>
  </si>
  <si>
    <t>Jamie Debaie</t>
  </si>
  <si>
    <t>Kyle Mcculloch</t>
  </si>
  <si>
    <t>Mark Piper</t>
  </si>
  <si>
    <t>Rae Dulmage</t>
  </si>
  <si>
    <t>Craig T. Rogers</t>
  </si>
  <si>
    <t>Louis Antonakos</t>
  </si>
  <si>
    <t>Douglas Black</t>
  </si>
  <si>
    <t>Ralph Lee</t>
  </si>
  <si>
    <t>Roland Wutherich</t>
  </si>
  <si>
    <t>Kent Keenan</t>
  </si>
  <si>
    <t>Dan Mcneil</t>
  </si>
  <si>
    <t>Alison Joseph</t>
  </si>
  <si>
    <t>Blake Weber</t>
  </si>
  <si>
    <t>Dani Bartlett</t>
  </si>
  <si>
    <t>Fiona Roberts</t>
  </si>
  <si>
    <t>Steve Carr</t>
  </si>
  <si>
    <t>David Marr</t>
  </si>
  <si>
    <t>Don Fisher</t>
  </si>
  <si>
    <t>Ian Macrae</t>
  </si>
  <si>
    <t>Kirk Mcelwain</t>
  </si>
  <si>
    <t>Kim Jefferson</t>
  </si>
  <si>
    <t>Bruce Lloyd</t>
  </si>
  <si>
    <t>Dean Workman</t>
  </si>
  <si>
    <t>Vinnie Green</t>
  </si>
  <si>
    <t>Paul Whitaker</t>
  </si>
  <si>
    <t>Kent Allison</t>
  </si>
  <si>
    <t>Stephen Kitras</t>
  </si>
  <si>
    <t>Steven Vanleeuwen</t>
  </si>
  <si>
    <t>Jake Bouwman</t>
  </si>
  <si>
    <t>Ross Chaulk</t>
  </si>
  <si>
    <t>Allan Hons</t>
  </si>
  <si>
    <t>Stephen O'neill</t>
  </si>
  <si>
    <t>Kelly Linton</t>
  </si>
  <si>
    <t>Fred Morris</t>
  </si>
  <si>
    <t>Mark Authier</t>
  </si>
  <si>
    <t>Bryon Fluker</t>
  </si>
  <si>
    <t>Mark Pastorius</t>
  </si>
  <si>
    <t>Jordan Dell</t>
  </si>
  <si>
    <t>Tanya Bondy</t>
  </si>
  <si>
    <t>Amy Ramsden Dalton</t>
  </si>
  <si>
    <t>Art Stirling</t>
  </si>
  <si>
    <t>Henry Svec</t>
  </si>
  <si>
    <t>Frank Vercouteren</t>
  </si>
  <si>
    <t>Maryann Hawthorne</t>
  </si>
  <si>
    <t>Jessica Brooks</t>
  </si>
  <si>
    <t>Jamie Mcgrail</t>
  </si>
  <si>
    <t>Patricia Sylvain</t>
  </si>
  <si>
    <t>Mary Anne Udvari</t>
  </si>
  <si>
    <t>Joey Cyples</t>
  </si>
  <si>
    <t>Joe Faas</t>
  </si>
  <si>
    <t>Dylan Robert Mclay</t>
  </si>
  <si>
    <t>Carmen Mcgregor</t>
  </si>
  <si>
    <t>Nick Cadotte</t>
  </si>
  <si>
    <t>Randy Mcneil</t>
  </si>
  <si>
    <t>Penelope Duchesne</t>
  </si>
  <si>
    <t>Les Banks</t>
  </si>
  <si>
    <t>Don Fuoco</t>
  </si>
  <si>
    <t>Kirk Hooker</t>
  </si>
  <si>
    <t>Ryan Jackson</t>
  </si>
  <si>
    <t>Chris June</t>
  </si>
  <si>
    <t>Don \\"Sparky\"\"" Leonard</t>
  </si>
  <si>
    <t>Brock Mcgregor</t>
  </si>
  <si>
    <t>Drew Simpson</t>
  </si>
  <si>
    <t>Doug Sulman</t>
  </si>
  <si>
    <t>Gordon Thomas</t>
  </si>
  <si>
    <t>James Thompson</t>
  </si>
  <si>
    <t>Harold Atkinson</t>
  </si>
  <si>
    <t>Randy Hope</t>
  </si>
  <si>
    <t>Robert Salvatore Powers</t>
  </si>
  <si>
    <t>Allan Robert Traylor</t>
  </si>
  <si>
    <t>Lorraine Saguin</t>
  </si>
  <si>
    <t>Yanick Villeneuve</t>
  </si>
  <si>
    <t>Marc-Andra Fournier</t>
  </si>
  <si>
    <t>Yvon Simoneau</t>
  </si>
  <si>
    <t>Christian Simard</t>
  </si>
  <si>
    <t>Rena Campeau</t>
  </si>
  <si>
    <t>Diane ChoiniÔøΩÔøΩÔøΩÔøΩÔøΩÔøΩÔøΩÔøΩÔøΩÔøΩÔøΩÔøΩÔøΩÔøΩÔøΩÔøΩRe</t>
  </si>
  <si>
    <t>Guy Desjardins</t>
  </si>
  <si>
    <t>Donald Veilleux</t>
  </si>
  <si>
    <t>Franklin Wu</t>
  </si>
  <si>
    <t>Maralyn Tassone</t>
  </si>
  <si>
    <t>Ron Hooper</t>
  </si>
  <si>
    <t>Sarah Macdonald</t>
  </si>
  <si>
    <t>Robert Grovum</t>
  </si>
  <si>
    <t>Bradley Phillips</t>
  </si>
  <si>
    <t>Jc Dougan</t>
  </si>
  <si>
    <t>Alan Harris</t>
  </si>
  <si>
    <t>Evan King</t>
  </si>
  <si>
    <t>Zachery Prescott</t>
  </si>
  <si>
    <t>Greg Rowden</t>
  </si>
  <si>
    <t>Mark Canning</t>
  </si>
  <si>
    <t>Matthew Marshall</t>
  </si>
  <si>
    <t>Mary Novak</t>
  </si>
  <si>
    <t>Wendy Partner</t>
  </si>
  <si>
    <t>Steven Cooke</t>
  </si>
  <si>
    <t>Peter Vogel</t>
  </si>
  <si>
    <t>Allan Bell</t>
  </si>
  <si>
    <t>Ed Christie</t>
  </si>
  <si>
    <t>Donna Baylis</t>
  </si>
  <si>
    <t>Doug Mckechnie</t>
  </si>
  <si>
    <t>Anthony Sist</t>
  </si>
  <si>
    <t>Connie Leishman</t>
  </si>
  <si>
    <t>Deborah Bronae</t>
  </si>
  <si>
    <t>John Lamers</t>
  </si>
  <si>
    <t>Barry Burton</t>
  </si>
  <si>
    <t>Christopher Vanderkruys</t>
  </si>
  <si>
    <t>Emily Chorley</t>
  </si>
  <si>
    <t>Travis Hoover</t>
  </si>
  <si>
    <t>Karl Vom Dorff</t>
  </si>
  <si>
    <t>Suzanne Seguin</t>
  </si>
  <si>
    <t>Randy Curtis</t>
  </si>
  <si>
    <t>Tina Comi</t>
  </si>
  <si>
    <t>Kathleen Knoll</t>
  </si>
  <si>
    <t>Mariane Mcleod</t>
  </si>
  <si>
    <t>Stephen Aldred</t>
  </si>
  <si>
    <t>Stuart Beeston</t>
  </si>
  <si>
    <t>Jason Booth</t>
  </si>
  <si>
    <t>Nick Brindisi</t>
  </si>
  <si>
    <t>Shawn Cooper</t>
  </si>
  <si>
    <t>Sal Greco</t>
  </si>
  <si>
    <t>Dale West</t>
  </si>
  <si>
    <t>Keith Hull</t>
  </si>
  <si>
    <t>Michael Blair</t>
  </si>
  <si>
    <t>Brian Saunderson</t>
  </si>
  <si>
    <t>John Trude</t>
  </si>
  <si>
    <t>Amani Aburamadan</t>
  </si>
  <si>
    <t>Kelly Bergeron</t>
  </si>
  <si>
    <t>Ellen Crothers</t>
  </si>
  <si>
    <t>Carilyne Habert</t>
  </si>
  <si>
    <t>Elaine Macdonald</t>
  </si>
  <si>
    <t>Heather Megill</t>
  </si>
  <si>
    <t>Ryan Acheson</t>
  </si>
  <si>
    <t>Carson Andrews</t>
  </si>
  <si>
    <t>William Douglas Beattie</t>
  </si>
  <si>
    <t>Eric Bergeron</t>
  </si>
  <si>
    <t>Kyle Bergeron</t>
  </si>
  <si>
    <t>Bernie M. Brunette</t>
  </si>
  <si>
    <t>James Brent Charles</t>
  </si>
  <si>
    <t>Alex De Wit</t>
  </si>
  <si>
    <t>Keith Frost</t>
  </si>
  <si>
    <t>Glen Garry Grant</t>
  </si>
  <si>
    <t>Jack Lindsay</t>
  </si>
  <si>
    <t>Mark A. Macdonald</t>
  </si>
  <si>
    <t>Claude Mcintosh</t>
  </si>
  <si>
    <t>John Rattray</t>
  </si>
  <si>
    <t>Garald E. Samson</t>
  </si>
  <si>
    <t>Bernadette Clement</t>
  </si>
  <si>
    <t>Nicole Spahich</t>
  </si>
  <si>
    <t>Leslie O'shaughnessy</t>
  </si>
  <si>
    <t>Joel Kearney</t>
  </si>
  <si>
    <t>Calum Macmillan</t>
  </si>
  <si>
    <t>Leen \\"Dutch\"\"" Spiering</t>
  </si>
  <si>
    <t>Tara Roy-Diclemente</t>
  </si>
  <si>
    <t>Joe Persechini</t>
  </si>
  <si>
    <t>Melody Somerville</t>
  </si>
  <si>
    <t>Brian Elliot</t>
  </si>
  <si>
    <t>Gary Eve</t>
  </si>
  <si>
    <t>Terry Mcdonnell</t>
  </si>
  <si>
    <t>Gordon Mcfarlane</t>
  </si>
  <si>
    <t>Willy Primeau</t>
  </si>
  <si>
    <t>Jim Miller</t>
  </si>
  <si>
    <t>Geraldine Rena Robinson</t>
  </si>
  <si>
    <t>Tammy Vanroon</t>
  </si>
  <si>
    <t>Luc Cyr</t>
  </si>
  <si>
    <t>Roger Hachey</t>
  </si>
  <si>
    <t>Frederick Joseph Henwood</t>
  </si>
  <si>
    <t>Greg Lawrence</t>
  </si>
  <si>
    <t>Luc D. Morrissette</t>
  </si>
  <si>
    <t>James Pawson</t>
  </si>
  <si>
    <t>Ed Pearce</t>
  </si>
  <si>
    <t>Daemon Jacques-Palmer</t>
  </si>
  <si>
    <t>Cynthia Anderson-Mancia</t>
  </si>
  <si>
    <t>Liz Armstrong</t>
  </si>
  <si>
    <t>Pierre Brianceau</t>
  </si>
  <si>
    <t>John Gainor</t>
  </si>
  <si>
    <t>Douglas Hodgson</t>
  </si>
  <si>
    <t>Mike Robins</t>
  </si>
  <si>
    <t>Allan Alls</t>
  </si>
  <si>
    <t>Paul Dermott</t>
  </si>
  <si>
    <t>Archie Duckworth</t>
  </si>
  <si>
    <t>Keith White</t>
  </si>
  <si>
    <t>Jim Hunter</t>
  </si>
  <si>
    <t>Pat Macdonald</t>
  </si>
  <si>
    <t>David Guergis</t>
  </si>
  <si>
    <t>Fred Groves</t>
  </si>
  <si>
    <t>Tom Holland</t>
  </si>
  <si>
    <t>Randy Voakes</t>
  </si>
  <si>
    <t>Terry Brockman</t>
  </si>
  <si>
    <t>Mark Williams</t>
  </si>
  <si>
    <t>Steve Bjorkman</t>
  </si>
  <si>
    <t>Paul Innes</t>
  </si>
  <si>
    <t>Phil Pocock</t>
  </si>
  <si>
    <t>Katie Mcguire-Blais</t>
  </si>
  <si>
    <t>Larry Snively</t>
  </si>
  <si>
    <t>Dale Hirons</t>
  </si>
  <si>
    <t>George Mcdermott</t>
  </si>
  <si>
    <t>Marlo Toppazzini</t>
  </si>
  <si>
    <t>Tracey Calder-Rosettani</t>
  </si>
  <si>
    <t>Kimberly Zanko</t>
  </si>
  <si>
    <t>Dean Demizio</t>
  </si>
  <si>
    <t>Scott Winger</t>
  </si>
  <si>
    <t>Marina Butler</t>
  </si>
  <si>
    <t>Ron Brunner</t>
  </si>
  <si>
    <t>Pati Habermann</t>
  </si>
  <si>
    <t>Robert Hirons</t>
  </si>
  <si>
    <t>Leah Feor</t>
  </si>
  <si>
    <t>Don Lubberts</t>
  </si>
  <si>
    <t>Michael Reles</t>
  </si>
  <si>
    <t>Ann-Marie Noyes</t>
  </si>
  <si>
    <t>Christopher Knutt</t>
  </si>
  <si>
    <t>George N. Jardine</t>
  </si>
  <si>
    <t>Stephen Passero</t>
  </si>
  <si>
    <t>Wayne Redekop</t>
  </si>
  <si>
    <t>Sandy Annunziata</t>
  </si>
  <si>
    <t>Douglas James Baker-Smith</t>
  </si>
  <si>
    <t>Carol Barfoot</t>
  </si>
  <si>
    <t>Cathy Moore Cobourn</t>
  </si>
  <si>
    <t>Nicole Egan</t>
  </si>
  <si>
    <t>Candice Newmaster</t>
  </si>
  <si>
    <t>Rick Audette</t>
  </si>
  <si>
    <t>Mac Boulter</t>
  </si>
  <si>
    <t>Ejaye Mccomb</t>
  </si>
  <si>
    <t>Craig Sanderson</t>
  </si>
  <si>
    <t>Christian Bernard Singer</t>
  </si>
  <si>
    <t>Dave Skripka</t>
  </si>
  <si>
    <t>Paul Sutherland</t>
  </si>
  <si>
    <t>Tom Waller</t>
  </si>
  <si>
    <t>Scott William Catto</t>
  </si>
  <si>
    <t>Mike Waddington</t>
  </si>
  <si>
    <t>Glenn Wittenberg</t>
  </si>
  <si>
    <t>Greta Zinck</t>
  </si>
  <si>
    <t>Wayne Phillips</t>
  </si>
  <si>
    <t>David Harding</t>
  </si>
  <si>
    <t>Susan Jagminas</t>
  </si>
  <si>
    <t>Robert Grossi</t>
  </si>
  <si>
    <t>Murray Mckeown</t>
  </si>
  <si>
    <t>Erin Eiter</t>
  </si>
  <si>
    <t>Steven Klinck</t>
  </si>
  <si>
    <t>Audrey Van Petegem</t>
  </si>
  <si>
    <t>Graeme Murray</t>
  </si>
  <si>
    <t>Robert Boomhour</t>
  </si>
  <si>
    <t>Cortwright Christian</t>
  </si>
  <si>
    <t>John Mccormack</t>
  </si>
  <si>
    <t>Robin M.w. Lee</t>
  </si>
  <si>
    <t>Terrilyn Geenevasen</t>
  </si>
  <si>
    <t>Gerry Marsh</t>
  </si>
  <si>
    <t>Dave Pinnell Jr.</t>
  </si>
  <si>
    <t>Cathy Conrad</t>
  </si>
  <si>
    <t>Tom Derreck</t>
  </si>
  <si>
    <t>Jason Mcdonald</t>
  </si>
  <si>
    <t>Shaune Lucas</t>
  </si>
  <si>
    <t>Carol Harvey</t>
  </si>
  <si>
    <t>Max Kaiser</t>
  </si>
  <si>
    <t>Marg Isbester</t>
  </si>
  <si>
    <t>Gavin Cross</t>
  </si>
  <si>
    <t>Gerry Haggerty</t>
  </si>
  <si>
    <t>Sam Salaam</t>
  </si>
  <si>
    <t>Gordon Harris</t>
  </si>
  <si>
    <t>Justin Pappano</t>
  </si>
  <si>
    <t>Denis Ferron</t>
  </si>
  <si>
    <t>Steve Ripley</t>
  </si>
  <si>
    <t>Elizabeth De Luisa</t>
  </si>
  <si>
    <t>Terry Kett</t>
  </si>
  <si>
    <t>Kevin Lalonde</t>
  </si>
  <si>
    <t>John Lindsay</t>
  </si>
  <si>
    <t>Derek Young</t>
  </si>
  <si>
    <t>Tay Butt</t>
  </si>
  <si>
    <t>Leo Frappier</t>
  </si>
  <si>
    <t>Mike Petryna</t>
  </si>
  <si>
    <t>Germain (Gerry) Montpellier</t>
  </si>
  <si>
    <t>Jessica Bertrand</t>
  </si>
  <si>
    <t>Sharon Scott</t>
  </si>
  <si>
    <t>Eric Lachance</t>
  </si>
  <si>
    <t>Geoff Mccausland</t>
  </si>
  <si>
    <t>Don Roy</t>
  </si>
  <si>
    <t>Jerry Desormeaux</t>
  </si>
  <si>
    <t>Chris Bentley</t>
  </si>
  <si>
    <t>Jesse Brooks</t>
  </si>
  <si>
    <t>Rena Lapierre</t>
  </si>
  <si>
    <t>Andra Rivest</t>
  </si>
  <si>
    <t>Deborah Swyer-Burke</t>
  </si>
  <si>
    <t>Mike Jakubo</t>
  </si>
  <si>
    <t>Frank Mazzuca Jr.</t>
  </si>
  <si>
    <t>Rob Franceschini</t>
  </si>
  <si>
    <t>Kyle Mccall</t>
  </si>
  <si>
    <t>Stefano Presenza</t>
  </si>
  <si>
    <t>Al Sizer</t>
  </si>
  <si>
    <t>Trinity Mary Hollis</t>
  </si>
  <si>
    <t>Simon Nickson</t>
  </si>
  <si>
    <t>Paul Stopciati</t>
  </si>
  <si>
    <t>Patricia Mills</t>
  </si>
  <si>
    <t>Cody Cacciotti</t>
  </si>
  <si>
    <t>Troy Crowder</t>
  </si>
  <si>
    <t>Bill Crumplin</t>
  </si>
  <si>
    <t>Jeff Huska</t>
  </si>
  <si>
    <t>Ron Leclair</t>
  </si>
  <si>
    <t>Dan Melanson</t>
  </si>
  <si>
    <t>Rodney Newton</t>
  </si>
  <si>
    <t>David Popescu</t>
  </si>
  <si>
    <t>Bill Sanders</t>
  </si>
  <si>
    <t>Libby Howell</t>
  </si>
  <si>
    <t>Catherine (Cathy) Little</t>
  </si>
  <si>
    <t>Wayne Balon</t>
  </si>
  <si>
    <t>Dane Nielson</t>
  </si>
  <si>
    <t>Aakash Desai</t>
  </si>
  <si>
    <t>Stewart Halliday</t>
  </si>
  <si>
    <t>Paul Mcqueen</t>
  </si>
  <si>
    <t>Terry Mokriy</t>
  </si>
  <si>
    <t>Cindy Aiken</t>
  </si>
  <si>
    <t>Ralph Vitello</t>
  </si>
  <si>
    <t>Dave Wilson</t>
  </si>
  <si>
    <t>Rejeanne Appelman</t>
  </si>
  <si>
    <t>Dave Kadwell</t>
  </si>
  <si>
    <t>Joanne Johnson</t>
  </si>
  <si>
    <t>Sonja Nelles</t>
  </si>
  <si>
    <t>Dorothy Bothwell</t>
  </si>
  <si>
    <t>Carolyn I. Mullins</t>
  </si>
  <si>
    <t>Nick Deflavio</t>
  </si>
  <si>
    <t>Steve D. Berry</t>
  </si>
  <si>
    <t>Tony Quirk</t>
  </si>
  <si>
    <t>Carol Easton</t>
  </si>
  <si>
    <t>Jo-Anne Costello</t>
  </si>
  <si>
    <t>Louise Marshall</t>
  </si>
  <si>
    <t>Steven Liebig</t>
  </si>
  <si>
    <t>Natalie Jaroszewski</t>
  </si>
  <si>
    <t>Don Mckay</t>
  </si>
  <si>
    <t>David Wolk</t>
  </si>
  <si>
    <t>Charlene Downey</t>
  </si>
  <si>
    <t>Jamie Killingsworth</t>
  </si>
  <si>
    <t>Barbara Mann</t>
  </si>
  <si>
    <t>Bob Bell</t>
  </si>
  <si>
    <t>Mark Gernon</t>
  </si>
  <si>
    <t>Dave Heffernan</t>
  </si>
  <si>
    <t>Jax Thornton</t>
  </si>
  <si>
    <t>Dorothe Fair</t>
  </si>
  <si>
    <t>Sudha Sharma</t>
  </si>
  <si>
    <t>Mary Thring</t>
  </si>
  <si>
    <t>James Gordon</t>
  </si>
  <si>
    <t>Jonathan Knowles</t>
  </si>
  <si>
    <t>June Hofland</t>
  </si>
  <si>
    <t>Jason Dodge</t>
  </si>
  <si>
    <t>Steve Petric</t>
  </si>
  <si>
    <t>Patrick Sheridan</t>
  </si>
  <si>
    <t>Indu Arora</t>
  </si>
  <si>
    <t>Peter Hatmak</t>
  </si>
  <si>
    <t>Eli Ridder</t>
  </si>
  <si>
    <t>Mike Salisbury</t>
  </si>
  <si>
    <t>Matt Saunders</t>
  </si>
  <si>
    <t>Leanne Piper</t>
  </si>
  <si>
    <t>Usha Arora</t>
  </si>
  <si>
    <t>Lise Burcher</t>
  </si>
  <si>
    <t>Stacy Cooper</t>
  </si>
  <si>
    <t>Anshu Khurana</t>
  </si>
  <si>
    <t>Dominique O'rourke</t>
  </si>
  <si>
    <t>Mark Mackinnon</t>
  </si>
  <si>
    <t>Aggie Mlynarz</t>
  </si>
  <si>
    <t>Leroy Bartlett</t>
  </si>
  <si>
    <t>Andrew Bergsma</t>
  </si>
  <si>
    <t>Donna Pitcher</t>
  </si>
  <si>
    <t>Ray Hunsinger</t>
  </si>
  <si>
    <t>Fred Morison</t>
  </si>
  <si>
    <t>Cheryl Beemer</t>
  </si>
  <si>
    <t>Craig Grice</t>
  </si>
  <si>
    <t>Patrick Cook</t>
  </si>
  <si>
    <t>Marianne Kidd</t>
  </si>
  <si>
    <t>Joey Tingle</t>
  </si>
  <si>
    <t>Bernie Corbett</t>
  </si>
  <si>
    <t>David Mcclung</t>
  </si>
  <si>
    <t>Jamie Adams</t>
  </si>
  <si>
    <t>Peter Duncanson</t>
  </si>
  <si>
    <t>Ryan Mclaughlin</t>
  </si>
  <si>
    <t>Ted Brown</t>
  </si>
  <si>
    <t>Moya Johnson</t>
  </si>
  <si>
    <t>Patrick Cryan</t>
  </si>
  <si>
    <t>Dave Kentner</t>
  </si>
  <si>
    <t>Randy Kerman</t>
  </si>
  <si>
    <t>Kim Roy</t>
  </si>
  <si>
    <t>D'arcy Keene</t>
  </si>
  <si>
    <t>Abe Verghis</t>
  </si>
  <si>
    <t>Rick Bonnette</t>
  </si>
  <si>
    <t>James Waldbusser</t>
  </si>
  <si>
    <t>John Cooke</t>
  </si>
  <si>
    <t>E. Mark Lockwood</t>
  </si>
  <si>
    <t>Pat Mccourt</t>
  </si>
  <si>
    <t>David Austin</t>
  </si>
  <si>
    <t>Eric Guerbilsky</t>
  </si>
  <si>
    <t>Gary Woods</t>
  </si>
  <si>
    <t>Bill Cane</t>
  </si>
  <si>
    <t>Sharon Anderson</t>
  </si>
  <si>
    <t>Sharon Elizabeth Cole</t>
  </si>
  <si>
    <t>Ela Eroglu</t>
  </si>
  <si>
    <t>Sophie Geffros</t>
  </si>
  <si>
    <t>Carol E. Lazich</t>
  </si>
  <si>
    <t>Lyla Miklos</t>
  </si>
  <si>
    <t>Linda Narducci</t>
  </si>
  <si>
    <t>Jason Allen</t>
  </si>
  <si>
    <t>Syed Bakht</t>
  </si>
  <si>
    <t>Jordan Geertsma</t>
  </si>
  <si>
    <t>Richard Massie</t>
  </si>
  <si>
    <t>Harrison White</t>
  </si>
  <si>
    <t>Brenda Johnson</t>
  </si>
  <si>
    <t>Waleed Shewayhat</t>
  </si>
  <si>
    <t>Miranda Reis</t>
  </si>
  <si>
    <t>Mike Bell</t>
  </si>
  <si>
    <t>Lloyd Ferguson</t>
  </si>
  <si>
    <t>Kevin Marley</t>
  </si>
  <si>
    <t>John Scime</t>
  </si>
  <si>
    <t>Arlene Vanderbeek</t>
  </si>
  <si>
    <t>Gaspare Bonomo</t>
  </si>
  <si>
    <t>Rich Gelder</t>
  </si>
  <si>
    <t>Kevin Gray</t>
  </si>
  <si>
    <t>John Mykytyshyn</t>
  </si>
  <si>
    <t>John Roberts</t>
  </si>
  <si>
    <t>Roslyn French-Sanges</t>
  </si>
  <si>
    <t>Robert Iszkula</t>
  </si>
  <si>
    <t>Vincent Samuel</t>
  </si>
  <si>
    <t>Terry Whitehead</t>
  </si>
  <si>
    <t>Bryan Wilson</t>
  </si>
  <si>
    <t>Susan Mckechnie</t>
  </si>
  <si>
    <t>Judi Partridge</t>
  </si>
  <si>
    <t>Diane Chiarelli</t>
  </si>
  <si>
    <t>Nicole Smith</t>
  </si>
  <si>
    <t>Suresh Venodh Daljeet</t>
  </si>
  <si>
    <t>Mark Tennant</t>
  </si>
  <si>
    <t>James Unsworth</t>
  </si>
  <si>
    <t>Milena Balta</t>
  </si>
  <si>
    <t>Amanda Salonen</t>
  </si>
  <si>
    <t>Kristeen Sprague</t>
  </si>
  <si>
    <t>Keith Beck</t>
  </si>
  <si>
    <t>Alain Bureau</t>
  </si>
  <si>
    <t>Steven Paul Denault</t>
  </si>
  <si>
    <t>Brendan Kavanaugh</t>
  </si>
  <si>
    <t>Ned Kuruc</t>
  </si>
  <si>
    <t>Tony Lemma</t>
  </si>
  <si>
    <t>Stephen Rowe</t>
  </si>
  <si>
    <t>Dan Smith</t>
  </si>
  <si>
    <t>Rod Douglas</t>
  </si>
  <si>
    <t>Sam Merulla</t>
  </si>
  <si>
    <t>Juanita Maldonado</t>
  </si>
  <si>
    <t>Chad Collins</t>
  </si>
  <si>
    <t>Stewart Klazinga</t>
  </si>
  <si>
    <t>Timothy Taylor</t>
  </si>
  <si>
    <t>Brad Young</t>
  </si>
  <si>
    <t>Karen Grice-Uggenti</t>
  </si>
  <si>
    <t>Geraldine Mcmullen</t>
  </si>
  <si>
    <t>Steve Benson</t>
  </si>
  <si>
    <t>Steve Clarke</t>
  </si>
  <si>
    <t>Kristopher Clowater</t>
  </si>
  <si>
    <t>Adam Dirani</t>
  </si>
  <si>
    <t>Joseph Kazubek</t>
  </si>
  <si>
    <t>Jim Mccoll</t>
  </si>
  <si>
    <t>Dan Mcintyre</t>
  </si>
  <si>
    <t>Roland Schneider</t>
  </si>
  <si>
    <t>Eve Adams</t>
  </si>
  <si>
    <t>Christopher Climie</t>
  </si>
  <si>
    <t>Steve Ruddick</t>
  </si>
  <si>
    <t>Anthony Simpson</t>
  </si>
  <si>
    <t>Doug Conley</t>
  </si>
  <si>
    <t>David Ford</t>
  </si>
  <si>
    <t>Lakhwinder Singh Multani</t>
  </si>
  <si>
    <t>Nathalie Xian Yi Yan</t>
  </si>
  <si>
    <t>Fred Eisenberger</t>
  </si>
  <si>
    <t>Henry Geissler</t>
  </si>
  <si>
    <t>Carlos Gomes</t>
  </si>
  <si>
    <t>Edward Graydon</t>
  </si>
  <si>
    <t>Todd May</t>
  </si>
  <si>
    <t>Phil Ryerson</t>
  </si>
  <si>
    <t>Vito Sgro</t>
  </si>
  <si>
    <t>Ricky Tavares</t>
  </si>
  <si>
    <t>Mark Wozny</t>
  </si>
  <si>
    <t>Grace Batista</t>
  </si>
  <si>
    <t>Bonnie Jean-Louis</t>
  </si>
  <si>
    <t>Carol Ghislaine Ladouceur</t>
  </si>
  <si>
    <t>Nathalie Ladouceur</t>
  </si>
  <si>
    <t>Karen Mingarelli</t>
  </si>
  <si>
    <t>Marie Valarie</t>
  </si>
  <si>
    <t>Falix Blackburn</t>
  </si>
  <si>
    <t>Andra Chamaillard</t>
  </si>
  <si>
    <t>Pierre Ouellet</t>
  </si>
  <si>
    <t>Andra Pilon</t>
  </si>
  <si>
    <t>Gilbert Cyr</t>
  </si>
  <si>
    <t>Karin Terziano</t>
  </si>
  <si>
    <t>Jonathan Wiebe</t>
  </si>
  <si>
    <t>Wanda Lumley</t>
  </si>
  <si>
    <t>Jason Fitzgerald</t>
  </si>
  <si>
    <t>Larry Horton</t>
  </si>
  <si>
    <t>Charles Wilson</t>
  </si>
  <si>
    <t>Daniel Armour</t>
  </si>
  <si>
    <t>Kenneth Inglis</t>
  </si>
  <si>
    <t>Lillian Fraser</t>
  </si>
  <si>
    <t>Brian Thompson</t>
  </si>
  <si>
    <t>Scott Aitchison</t>
  </si>
  <si>
    <t>Zoey Onn</t>
  </si>
  <si>
    <t>David Blaney</t>
  </si>
  <si>
    <t>John Lowe</t>
  </si>
  <si>
    <t>Curtis Mckinnon</t>
  </si>
  <si>
    <t>Alvin Mclellan</t>
  </si>
  <si>
    <t>Bob Fisher</t>
  </si>
  <si>
    <t>Joe Steffler</t>
  </si>
  <si>
    <t>Ray Chartrand</t>
  </si>
  <si>
    <t>Larry Mcgrath</t>
  </si>
  <si>
    <t>Caitlin Gillis</t>
  </si>
  <si>
    <t>Bernie Maclellan</t>
  </si>
  <si>
    <t>Tammy Jeffery-Larder</t>
  </si>
  <si>
    <t>Cathy Mott</t>
  </si>
  <si>
    <t>Maria Sikal</t>
  </si>
  <si>
    <t>Kristy Van Kooten-Bossence</t>
  </si>
  <si>
    <t>Becci Verbrugge</t>
  </si>
  <si>
    <t>Eric Berridge</t>
  </si>
  <si>
    <t>Michael Bowman</t>
  </si>
  <si>
    <t>Kirk Franklin</t>
  </si>
  <si>
    <t>Dick Huntley</t>
  </si>
  <si>
    <t>Gordon Lesser</t>
  </si>
  <si>
    <t>Paul Holbrough</t>
  </si>
  <si>
    <t>William (Bill) Van Berkel</t>
  </si>
  <si>
    <t>Tara Filteau</t>
  </si>
  <si>
    <t>Donna Orsatti</t>
  </si>
  <si>
    <t>Inna Shafir</t>
  </si>
  <si>
    <t>Bill Mcconnell</t>
  </si>
  <si>
    <t>Christian Pitcher</t>
  </si>
  <si>
    <t>Jeffrey Rice</t>
  </si>
  <si>
    <t>Carolyn Payne</t>
  </si>
  <si>
    <t>Marc Seguin</t>
  </si>
  <si>
    <t>Don Tata</t>
  </si>
  <si>
    <t>Angela Gravelle</t>
  </si>
  <si>
    <t>Paul Best</t>
  </si>
  <si>
    <t>Henry Kooistra</t>
  </si>
  <si>
    <t>Barbara Baguley</t>
  </si>
  <si>
    <t>Stan Daurio</t>
  </si>
  <si>
    <t>Rob Macklem</t>
  </si>
  <si>
    <t>Jim Greensides</t>
  </si>
  <si>
    <t>Afe Helleman</t>
  </si>
  <si>
    <t>Leslie Mieszkowski</t>
  </si>
  <si>
    <t>Stephen Slack</t>
  </si>
  <si>
    <t>Stephen Clarke</t>
  </si>
  <si>
    <t>Roger Mcinnis</t>
  </si>
  <si>
    <t>George Davdison</t>
  </si>
  <si>
    <t>John Pollard</t>
  </si>
  <si>
    <t>Andrew Veale</t>
  </si>
  <si>
    <t>Derrick Caphorst</t>
  </si>
  <si>
    <t>John Hagarty</t>
  </si>
  <si>
    <t>Mary Ann Martin</t>
  </si>
  <si>
    <t>Emily Nigro</t>
  </si>
  <si>
    <t>Jeffery Farquhar</t>
  </si>
  <si>
    <t>Al Robb</t>
  </si>
  <si>
    <t>Charles Clarke</t>
  </si>
  <si>
    <t>Patrick O'reilly</t>
  </si>
  <si>
    <t>Michelle Murphy</t>
  </si>
  <si>
    <t>Heather Stauble</t>
  </si>
  <si>
    <t>Wayne Hunt</t>
  </si>
  <si>
    <t>Jack Morrison</t>
  </si>
  <si>
    <t>Gord James</t>
  </si>
  <si>
    <t>Brian Junkin</t>
  </si>
  <si>
    <t>Andy Letham</t>
  </si>
  <si>
    <t>Peter Weygang</t>
  </si>
  <si>
    <t>Lee-Anne Carver</t>
  </si>
  <si>
    <t>Jennifer Mckibbon</t>
  </si>
  <si>
    <t>Kirsi Ralko</t>
  </si>
  <si>
    <t>Mort Goss</t>
  </si>
  <si>
    <t>Anthony Leek</t>
  </si>
  <si>
    <t>Eric Lovas</t>
  </si>
  <si>
    <t>Rod Mckay</t>
  </si>
  <si>
    <t>Rory Mcmillan</t>
  </si>
  <si>
    <t>Dale Pearson</t>
  </si>
  <si>
    <t>Chris Van Walleghem</t>
  </si>
  <si>
    <t>Colin Wasacase</t>
  </si>
  <si>
    <t>Lydia Harlos</t>
  </si>
  <si>
    <t>Dan Reynard</t>
  </si>
  <si>
    <t>Maureen Couture</t>
  </si>
  <si>
    <t>Linda Mckee</t>
  </si>
  <si>
    <t>Randy Roppel</t>
  </si>
  <si>
    <t>Marie Wilson</t>
  </si>
  <si>
    <t>Gord Campbell</t>
  </si>
  <si>
    <t>Dave Cuyler</t>
  </si>
  <si>
    <t>Andrew Whiten</t>
  </si>
  <si>
    <t>Anne Eadie</t>
  </si>
  <si>
    <t>Ron Stephens</t>
  </si>
  <si>
    <t>Jordan Cescolini</t>
  </si>
  <si>
    <t>Kelly Colasanti</t>
  </si>
  <si>
    <t>Cleve Mortelliti</t>
  </si>
  <si>
    <t>Sherry Draisey</t>
  </si>
  <si>
    <t>Geoff Simpson</t>
  </si>
  <si>
    <t>Bill Cober</t>
  </si>
  <si>
    <t>Sasha Mozaffari</t>
  </si>
  <si>
    <t>Debbie Schaefer</t>
  </si>
  <si>
    <t>Roman Dyriw</t>
  </si>
  <si>
    <t>Louis Cyr</t>
  </si>
  <si>
    <t>Jeff Scott</t>
  </si>
  <si>
    <t>Byron Emmons</t>
  </si>
  <si>
    <t>Rob Hutchison</t>
  </si>
  <si>
    <t>Cheryl-Anne Dorey Bennett</t>
  </si>
  <si>
    <t>Mary-Rita Holland</t>
  </si>
  <si>
    <t>Darryl Mcintosh</t>
  </si>
  <si>
    <t>Ashley Johnson</t>
  </si>
  <si>
    <t>Dave Mckenna</t>
  </si>
  <si>
    <t>Jordan Morelli</t>
  </si>
  <si>
    <t>Chris Morris</t>
  </si>
  <si>
    <t>Ed Smith</t>
  </si>
  <si>
    <t>Stephanie Drapeau</t>
  </si>
  <si>
    <t>Georgina Riel</t>
  </si>
  <si>
    <t>Simon Chapelle</t>
  </si>
  <si>
    <t>Bittu George</t>
  </si>
  <si>
    <t>Jeff Mclaren</t>
  </si>
  <si>
    <t>Taylor Pearce</t>
  </si>
  <si>
    <t>Ryan Boehme</t>
  </si>
  <si>
    <t>Alexandra De Haas</t>
  </si>
  <si>
    <t>Bridget Doherty</t>
  </si>
  <si>
    <t>Carly Francke</t>
  </si>
  <si>
    <t>Chris Ball</t>
  </si>
  <si>
    <t>David Dossett</t>
  </si>
  <si>
    <t>Dylan Chenier</t>
  </si>
  <si>
    <t>Steve France</t>
  </si>
  <si>
    <t>Matt Gaiser</t>
  </si>
  <si>
    <t>Jim Hoover</t>
  </si>
  <si>
    <t>Robert Kiley</t>
  </si>
  <si>
    <t>Floyd Patterson</t>
  </si>
  <si>
    <t>Andre Imbeault</t>
  </si>
  <si>
    <t>Jim Neill</t>
  </si>
  <si>
    <t>Vicki Schmolka</t>
  </si>
  <si>
    <t>Eric Lee</t>
  </si>
  <si>
    <t>Gloria Cavenago</t>
  </si>
  <si>
    <t>Kimberly Deyong</t>
  </si>
  <si>
    <t>Jackie Kerr</t>
  </si>
  <si>
    <t>Kevin Black</t>
  </si>
  <si>
    <t>Kim Gilliland</t>
  </si>
  <si>
    <t>Corey Gosselin</t>
  </si>
  <si>
    <t>Michael Laba</t>
  </si>
  <si>
    <t>Paul Lariviere</t>
  </si>
  <si>
    <t>John Lein</t>
  </si>
  <si>
    <t>Ted Mastronardi</t>
  </si>
  <si>
    <t>Nelson Santos</t>
  </si>
  <si>
    <t>Aasia Khatoon</t>
  </si>
  <si>
    <t>Susan Stark</t>
  </si>
  <si>
    <t>Marcus Drasdo</t>
  </si>
  <si>
    <t>Sarah Marsh</t>
  </si>
  <si>
    <t>Peter Meier</t>
  </si>
  <si>
    <t>Regan Sunshine Brusse</t>
  </si>
  <si>
    <t>Suresh Arangath</t>
  </si>
  <si>
    <t>Fitzroy Vanderpool</t>
  </si>
  <si>
    <t>John Gazzola</t>
  </si>
  <si>
    <t>James Howe</t>
  </si>
  <si>
    <t>Paras Solanki</t>
  </si>
  <si>
    <t>Robert Souliere</t>
  </si>
  <si>
    <t>Florence Carbray</t>
  </si>
  <si>
    <t>Julie Geary</t>
  </si>
  <si>
    <t>Wes Hill</t>
  </si>
  <si>
    <t>Upneet (Sasha) Sidhu</t>
  </si>
  <si>
    <t>Kelly Galloway-Sealock</t>
  </si>
  <si>
    <t>Sonal Pandya</t>
  </si>
  <si>
    <t>Aizad Ahmad</t>
  </si>
  <si>
    <t>Andres Fuentes</t>
  </si>
  <si>
    <t>Narendra Grover</t>
  </si>
  <si>
    <t>Hanna Domagala</t>
  </si>
  <si>
    <t>Dharmesh Patel</t>
  </si>
  <si>
    <t>James Baskin</t>
  </si>
  <si>
    <t>Zyg Janecki</t>
  </si>
  <si>
    <t>Melissa Bowman</t>
  </si>
  <si>
    <t>Tia Driver</t>
  </si>
  <si>
    <t>Philip Molto</t>
  </si>
  <si>
    <t>Steve Strohack</t>
  </si>
  <si>
    <t>Jiri Marek</t>
  </si>
  <si>
    <t>Narine Sookram</t>
  </si>
  <si>
    <t>Myron Steinman</t>
  </si>
  <si>
    <t>Elizabeth Clarke</t>
  </si>
  <si>
    <t>Fauzia Mazhar</t>
  </si>
  <si>
    <t>Tom Galloway</t>
  </si>
  <si>
    <t>Michael D. Harris</t>
  </si>
  <si>
    <t>Jason House</t>
  </si>
  <si>
    <t>Geoff Lorentz</t>
  </si>
  <si>
    <t>Ted Martin</t>
  </si>
  <si>
    <t>John-Mark Jurak</t>
  </si>
  <si>
    <t>Steve Wilder</t>
  </si>
  <si>
    <t>Lana Drouillard</t>
  </si>
  <si>
    <t>Samantha Russell</t>
  </si>
  <si>
    <t>Len Janisse</t>
  </si>
  <si>
    <t>Steve Colasanti</t>
  </si>
  <si>
    <t>Ray Holland</t>
  </si>
  <si>
    <t>Kevin St. Pierre</t>
  </si>
  <si>
    <t>Susan Dozois</t>
  </si>
  <si>
    <t>Jennifer-Jane Poisson</t>
  </si>
  <si>
    <t>Romeo Beaulieu</t>
  </si>
  <si>
    <t>Steven Bezaire</t>
  </si>
  <si>
    <t>Dan Diemer</t>
  </si>
  <si>
    <t>Rolf Keller</t>
  </si>
  <si>
    <t>Tim Mcdermott</t>
  </si>
  <si>
    <t>Wayne Rose</t>
  </si>
  <si>
    <t>Linda Mckinlay</t>
  </si>
  <si>
    <t>Al Fazio</t>
  </si>
  <si>
    <t>Sean Gabriele</t>
  </si>
  <si>
    <t>Mario Carcamo</t>
  </si>
  <si>
    <t>Christopher Misch</t>
  </si>
  <si>
    <t>Jordy Speake</t>
  </si>
  <si>
    <t>Rhonda Srokosz</t>
  </si>
  <si>
    <t>Robin Macey</t>
  </si>
  <si>
    <t>Marilyn Semph</t>
  </si>
  <si>
    <t>Rick Goodhand</t>
  </si>
  <si>
    <t>Paul Augustine</t>
  </si>
  <si>
    <t>James Finlay</t>
  </si>
  <si>
    <t>John Russell</t>
  </si>
  <si>
    <t>Doug Bonesteel</t>
  </si>
  <si>
    <t>Bill Weber</t>
  </si>
  <si>
    <t>Michael E. Akpata</t>
  </si>
  <si>
    <t>Adrien Bezaire</t>
  </si>
  <si>
    <t>Russ Hazael</t>
  </si>
  <si>
    <t>Sam Sleiman</t>
  </si>
  <si>
    <t>Gary Baxter</t>
  </si>
  <si>
    <t>Marc A. Bondy</t>
  </si>
  <si>
    <t>Jen Gauthier</t>
  </si>
  <si>
    <t>Joe Brazeau</t>
  </si>
  <si>
    <t>Brian Burger</t>
  </si>
  <si>
    <t>Danny Jake</t>
  </si>
  <si>
    <t>Debbie Robinson</t>
  </si>
  <si>
    <t>Donald H. Haggith</t>
  </si>
  <si>
    <t>John Hammond</t>
  </si>
  <si>
    <t>John Jacobs</t>
  </si>
  <si>
    <t>Trevor Jones</t>
  </si>
  <si>
    <t>Marlon Ordonez</t>
  </si>
  <si>
    <t>Brian Scott</t>
  </si>
  <si>
    <t>Larry Verbeke</t>
  </si>
  <si>
    <t>Hilda Macdonald</t>
  </si>
  <si>
    <t>Bruce Medcalf</t>
  </si>
  <si>
    <t>John Paterson</t>
  </si>
  <si>
    <t>Terry Childs</t>
  </si>
  <si>
    <t>Brian Mabee</t>
  </si>
  <si>
    <t>Kaity Bradley</t>
  </si>
  <si>
    <t>Kathleen Youmans</t>
  </si>
  <si>
    <t>Mel Magalas</t>
  </si>
  <si>
    <t>Geraldine Last</t>
  </si>
  <si>
    <t>Shane Holley</t>
  </si>
  <si>
    <t>Ryan Passey</t>
  </si>
  <si>
    <t>Mark Smith</t>
  </si>
  <si>
    <t>Joe Baptista</t>
  </si>
  <si>
    <t>John Paul Jackson</t>
  </si>
  <si>
    <t>Kurt Liebe</t>
  </si>
  <si>
    <t>Stephanie Villers</t>
  </si>
  <si>
    <t>Scott Gabel</t>
  </si>
  <si>
    <t>Martin Poos</t>
  </si>
  <si>
    <t>Justin Zegers</t>
  </si>
  <si>
    <t>Tony G. Brunet</t>
  </si>
  <si>
    <t>Jan A. Oberholzer</t>
  </si>
  <si>
    <t>Dave A. Thompson</t>
  </si>
  <si>
    <t>Dave Klassen</t>
  </si>
  <si>
    <t>Paul Macpherson</t>
  </si>
  <si>
    <t>Jay Millington</t>
  </si>
  <si>
    <t>Sarah Philbrick-Djerfi</t>
  </si>
  <si>
    <t>Alvin Danyluck</t>
  </si>
  <si>
    <t>Robert Condotta</t>
  </si>
  <si>
    <t>John Kralt</t>
  </si>
  <si>
    <t>Melanie O'brien</t>
  </si>
  <si>
    <t>Bud Polhill</t>
  </si>
  <si>
    <t>Virginia Ridley</t>
  </si>
  <si>
    <t>Gary Manley</t>
  </si>
  <si>
    <t>Thomas Risley</t>
  </si>
  <si>
    <t>Rachel Powell</t>
  </si>
  <si>
    <t>Vicki Van Linden</t>
  </si>
  <si>
    <t>Eric H. Deleeuw</t>
  </si>
  <si>
    <t>Menno Meijer</t>
  </si>
  <si>
    <t>Stephen Turner</t>
  </si>
  <si>
    <t>Rowa Mohamed</t>
  </si>
  <si>
    <t>Gord Evans</t>
  </si>
  <si>
    <t>Jesse Haidar</t>
  </si>
  <si>
    <t>Faisal Mahmood</t>
  </si>
  <si>
    <t>Eric Weniger</t>
  </si>
  <si>
    <t>Arielle Kayabaga</t>
  </si>
  <si>
    <t>Ben Benedict</t>
  </si>
  <si>
    <t>Jonathan Hughes</t>
  </si>
  <si>
    <t>David Lundquist</t>
  </si>
  <si>
    <t>Rod Morley</t>
  </si>
  <si>
    <t>Gil Warren</t>
  </si>
  <si>
    <t>Kevin Wilbee</t>
  </si>
  <si>
    <t>Annette Swalwell</t>
  </si>
  <si>
    <t>Allan Tipping</t>
  </si>
  <si>
    <t>Jared Zaifman</t>
  </si>
  <si>
    <t>Bill Armstrong</t>
  </si>
  <si>
    <t>Alan Jackson</t>
  </si>
  <si>
    <t>Harry Prince</t>
  </si>
  <si>
    <t>Mohamed Salih</t>
  </si>
  <si>
    <t>Xuemei Jiang</t>
  </si>
  <si>
    <t>Tricia Lystar</t>
  </si>
  <si>
    <t>Connor Garrett</t>
  </si>
  <si>
    <t>Jesse Helmer</t>
  </si>
  <si>
    <t>Stephen William Orser</t>
  </si>
  <si>
    <t>Maureen Cassidy</t>
  </si>
  <si>
    <t>Stephanie Marentette Di Battista</t>
  </si>
  <si>
    <t>Shiv Chokhani</t>
  </si>
  <si>
    <t>Shane Clarke</t>
  </si>
  <si>
    <t>Charles Knott</t>
  </si>
  <si>
    <t>Randy Warden</t>
  </si>
  <si>
    <t>Mike Bloxam</t>
  </si>
  <si>
    <t>Phil Squire</t>
  </si>
  <si>
    <t>Joe Kolenko</t>
  </si>
  <si>
    <t>Nour Hamid</t>
  </si>
  <si>
    <t>Morena Hernandez</t>
  </si>
  <si>
    <t>Moon Inthavong</t>
  </si>
  <si>
    <t>Osam Ali</t>
  </si>
  <si>
    <t>Bill Downie</t>
  </si>
  <si>
    <t>Matthew Greer</t>
  </si>
  <si>
    <t>Tariq Khan</t>
  </si>
  <si>
    <t>Matt Reid</t>
  </si>
  <si>
    <t>Veronica Marie Warner</t>
  </si>
  <si>
    <t>Ben Charlebois</t>
  </si>
  <si>
    <t>Matt Millar</t>
  </si>
  <si>
    <t>Kyle Thompson</t>
  </si>
  <si>
    <t>Nina Mccutcheon</t>
  </si>
  <si>
    <t>Tanya Park</t>
  </si>
  <si>
    <t>Vahide Bahramporian</t>
  </si>
  <si>
    <t>Paul Cheng</t>
  </si>
  <si>
    <t>Ali Hamadi</t>
  </si>
  <si>
    <t>Ed Holder</t>
  </si>
  <si>
    <t>Jordan Minter</t>
  </si>
  <si>
    <t>Mohamed Moussa</t>
  </si>
  <si>
    <t>Sean M. O'connell</t>
  </si>
  <si>
    <t>Paul Paolatto</t>
  </si>
  <si>
    <t>Jonas White</t>
  </si>
  <si>
    <t>Carol Ann Parks</t>
  </si>
  <si>
    <t>Ron Andress</t>
  </si>
  <si>
    <t>Ed Daniliunas</t>
  </si>
  <si>
    <t>Alexandra Kelly</t>
  </si>
  <si>
    <t>Mike Costa</t>
  </si>
  <si>
    <t>Jim Hegadorn</t>
  </si>
  <si>
    <t>Bill Mckee</t>
  </si>
  <si>
    <t>Ric Bresee</t>
  </si>
  <si>
    <t>George A. Steenbergen</t>
  </si>
  <si>
    <t>Max Moore</t>
  </si>
  <si>
    <t>Emily Phillimore</t>
  </si>
  <si>
    <t>Mark Wales</t>
  </si>
  <si>
    <t>Kevin L.t. Ferguson</t>
  </si>
  <si>
    <t>Dominique Giguere</t>
  </si>
  <si>
    <t>Paul Faulds</t>
  </si>
  <si>
    <t>Jim Jenkins</t>
  </si>
  <si>
    <t>Dave Mennill</t>
  </si>
  <si>
    <t>Dennis Craven</t>
  </si>
  <si>
    <t>Paul Douglas</t>
  </si>
  <si>
    <t>Michael James Martin</t>
  </si>
  <si>
    <t>Neil Driscoll</t>
  </si>
  <si>
    <t>Caryn Bergmann</t>
  </si>
  <si>
    <t>Jasmine Kang</t>
  </si>
  <si>
    <t>Hilary Neubauer</t>
  </si>
  <si>
    <t>Ricardo Mashregi</t>
  </si>
  <si>
    <t>Barry Nelson</t>
  </si>
  <si>
    <t>Peter Wong</t>
  </si>
  <si>
    <t>Tammy Armes</t>
  </si>
  <si>
    <t>Bola Otaraki</t>
  </si>
  <si>
    <t>Tom Brindley</t>
  </si>
  <si>
    <t>Charles Jiang</t>
  </si>
  <si>
    <t>Soraya Mangal</t>
  </si>
  <si>
    <t>Jennifer Carrie Wan</t>
  </si>
  <si>
    <t>Ed Law</t>
  </si>
  <si>
    <t>Reid Mcalpine</t>
  </si>
  <si>
    <t>Shaarmina A. Rodrigo</t>
  </si>
  <si>
    <t>Viradhi Sansanwal</t>
  </si>
  <si>
    <t>Marlene Mogado</t>
  </si>
  <si>
    <t>Grace Woo</t>
  </si>
  <si>
    <t>Scott Au</t>
  </si>
  <si>
    <t>Tommy Chan</t>
  </si>
  <si>
    <t>Compass Chung</t>
  </si>
  <si>
    <t>Rajeev Narang</t>
  </si>
  <si>
    <t>Sean O'leary</t>
  </si>
  <si>
    <t>Mo Shakir</t>
  </si>
  <si>
    <t>Jeremiah Vijeyaratnam</t>
  </si>
  <si>
    <t>Fred K. Wong</t>
  </si>
  <si>
    <t>Amanda Collucci</t>
  </si>
  <si>
    <t>Victor Chan</t>
  </si>
  <si>
    <t>Arif Mahmood</t>
  </si>
  <si>
    <t>Gin Siow</t>
  </si>
  <si>
    <t>Shawn Wang</t>
  </si>
  <si>
    <t>Malar Varatharaja</t>
  </si>
  <si>
    <t>Killi Chelliah</t>
  </si>
  <si>
    <t>Sundy Huang</t>
  </si>
  <si>
    <t>Johnson Irimpan</t>
  </si>
  <si>
    <t>Kethika Logan Kanapathi</t>
  </si>
  <si>
    <t>Mohammed Rahman</t>
  </si>
  <si>
    <t>Sothy Sella</t>
  </si>
  <si>
    <t>Mike Srinathan</t>
  </si>
  <si>
    <t>Khalid Usman</t>
  </si>
  <si>
    <t>Alex Chiu</t>
  </si>
  <si>
    <t>Benson Lau</t>
  </si>
  <si>
    <t>Joseph Mohan Remisiar</t>
  </si>
  <si>
    <t>Howard Shen</t>
  </si>
  <si>
    <t>Shan Hua Lu</t>
  </si>
  <si>
    <t>Steve Chen</t>
  </si>
  <si>
    <t>Abdul Rahman Malik</t>
  </si>
  <si>
    <t>Jawed Syed</t>
  </si>
  <si>
    <t>Tammy Mok</t>
  </si>
  <si>
    <t>Jack Heath</t>
  </si>
  <si>
    <t>Niran Jeyanesan</t>
  </si>
  <si>
    <t>Ray Lai</t>
  </si>
  <si>
    <t>Jeffrey Lee</t>
  </si>
  <si>
    <t>Jeff Leung</t>
  </si>
  <si>
    <t>Aaron Madar</t>
  </si>
  <si>
    <t>Peter Pavlovic</t>
  </si>
  <si>
    <t>Amie Foster</t>
  </si>
  <si>
    <t>Karen Kayabaga</t>
  </si>
  <si>
    <t>Diane Macintyre</t>
  </si>
  <si>
    <t>Deborah Young</t>
  </si>
  <si>
    <t>Francis Richardson</t>
  </si>
  <si>
    <t>Robert Uhrig</t>
  </si>
  <si>
    <t>David Long</t>
  </si>
  <si>
    <t>Barb Clumpus</t>
  </si>
  <si>
    <t>Ray Mchugh</t>
  </si>
  <si>
    <t>Jim Mcpherson</t>
  </si>
  <si>
    <t>Stephen Harvey</t>
  </si>
  <si>
    <t>Dakota Soares</t>
  </si>
  <si>
    <t>Kevin Robson</t>
  </si>
  <si>
    <t>Derek Silva</t>
  </si>
  <si>
    <t>Bipin Dhinsa</t>
  </si>
  <si>
    <t>Adrian Roes</t>
  </si>
  <si>
    <t>Aina Deviet</t>
  </si>
  <si>
    <t>Brian Urbshott</t>
  </si>
  <si>
    <t>Shannah Aube</t>
  </si>
  <si>
    <t>Beth Prost</t>
  </si>
  <si>
    <t>Keith Day</t>
  </si>
  <si>
    <t>Larry J. Ferris</t>
  </si>
  <si>
    <t>Will King</t>
  </si>
  <si>
    <t>Michael Ladouceur</t>
  </si>
  <si>
    <t>George Macdonald</t>
  </si>
  <si>
    <t>Jonathan G. Main</t>
  </si>
  <si>
    <t>Shawn Ed O'hara</t>
  </si>
  <si>
    <t>Roberta Claire Bald</t>
  </si>
  <si>
    <t>Carole Mcginn</t>
  </si>
  <si>
    <t>Bill Gordon</t>
  </si>
  <si>
    <t>Todd Langevin</t>
  </si>
  <si>
    <t>Eric (Howie) Major</t>
  </si>
  <si>
    <t>Jonathan Reid</t>
  </si>
  <si>
    <t>Cher Cunningham</t>
  </si>
  <si>
    <t>Elizabeth (Lisa) Mcfayden</t>
  </si>
  <si>
    <t>Elliott Sheaves</t>
  </si>
  <si>
    <t>Ruth Hackney</t>
  </si>
  <si>
    <t>Mike Ross</t>
  </si>
  <si>
    <t>Bob Jeffrey</t>
  </si>
  <si>
    <t>Cindy Lunau</t>
  </si>
  <si>
    <t>Chris Jewell</t>
  </si>
  <si>
    <t>Sarah Jensen</t>
  </si>
  <si>
    <t>Galen Naidoo Harris</t>
  </si>
  <si>
    <t>Giles Vanderholt</t>
  </si>
  <si>
    <t>Michael Vertolli</t>
  </si>
  <si>
    <t>Roy Zwolman</t>
  </si>
  <si>
    <t>Robert Duvall</t>
  </si>
  <si>
    <t>Usman Kayani</t>
  </si>
  <si>
    <t>Biren Gosai</t>
  </si>
  <si>
    <t>Jean Claude Ngansoo</t>
  </si>
  <si>
    <t>Wasim Ahmed</t>
  </si>
  <si>
    <t>Mian Amir Naeem</t>
  </si>
  <si>
    <t>Hassu Bihari</t>
  </si>
  <si>
    <t>Falak Shoaib</t>
  </si>
  <si>
    <t>Aman Singh Hans</t>
  </si>
  <si>
    <t>Arnold Huffman</t>
  </si>
  <si>
    <t>Faisal Elahi</t>
  </si>
  <si>
    <t>Zeeshan Hamid</t>
  </si>
  <si>
    <t>David Hertzman</t>
  </si>
  <si>
    <t>Tony Lambert</t>
  </si>
  <si>
    <t>Natalie Hart</t>
  </si>
  <si>
    <t>Terry Burke</t>
  </si>
  <si>
    <t>Larry Mancini</t>
  </si>
  <si>
    <t>Marco Pedri</t>
  </si>
  <si>
    <t>Miles Roque</t>
  </si>
  <si>
    <t>Sue Mcfadden</t>
  </si>
  <si>
    <t>Savita Sangwan</t>
  </si>
  <si>
    <t>Mazin Al-Ezzi</t>
  </si>
  <si>
    <t>George Carlson</t>
  </si>
  <si>
    <t>Pardeep K. Khunger</t>
  </si>
  <si>
    <t>Karen Ras</t>
  </si>
  <si>
    <t>Naser Ansari</t>
  </si>
  <si>
    <t>Mohammad Azam</t>
  </si>
  <si>
    <t>Arshad Hashmi</t>
  </si>
  <si>
    <t>Khawar Hussain</t>
  </si>
  <si>
    <t>Yoliana Azer</t>
  </si>
  <si>
    <t>Josephine Bau</t>
  </si>
  <si>
    <t>Safeeya Faruqui</t>
  </si>
  <si>
    <t>Nawres Fouad</t>
  </si>
  <si>
    <t>Grant Gorchynski</t>
  </si>
  <si>
    <t>Hugo Reinoso</t>
  </si>
  <si>
    <t>Hardat Sookraj</t>
  </si>
  <si>
    <t>Duc Thanh Tran</t>
  </si>
  <si>
    <t>Marina Qureshi</t>
  </si>
  <si>
    <t>David Broadway</t>
  </si>
  <si>
    <t>Alex Itty</t>
  </si>
  <si>
    <t>Ahmad Khan</t>
  </si>
  <si>
    <t>Ram Pawar</t>
  </si>
  <si>
    <t>Moezzam Alvi</t>
  </si>
  <si>
    <t>Al De Ascentiis</t>
  </si>
  <si>
    <t>Elie Diab</t>
  </si>
  <si>
    <t>Gary Gu</t>
  </si>
  <si>
    <t>Muhammad Haroon</t>
  </si>
  <si>
    <t>Anil Sinha</t>
  </si>
  <si>
    <t>Ash Srivastava</t>
  </si>
  <si>
    <t>Rob Torry</t>
  </si>
  <si>
    <t>Sambasiva Vatti</t>
  </si>
  <si>
    <t>Leeann Cole</t>
  </si>
  <si>
    <t>Dawid Burzynski</t>
  </si>
  <si>
    <t>Marco Camaioni</t>
  </si>
  <si>
    <t>Samir Jisri</t>
  </si>
  <si>
    <t>Louroz Mercader</t>
  </si>
  <si>
    <t>Leslie N. Moss</t>
  </si>
  <si>
    <t>Peter Michael Van Sluytman</t>
  </si>
  <si>
    <t>Maqbool Walji</t>
  </si>
  <si>
    <t>Abdul Azeem Baig</t>
  </si>
  <si>
    <t>Amadeus Blazys</t>
  </si>
  <si>
    <t>Adam Etwell</t>
  </si>
  <si>
    <t>Grzegorz Nowacki</t>
  </si>
  <si>
    <t>Tariq Shah</t>
  </si>
  <si>
    <t>Pat Saito</t>
  </si>
  <si>
    <t>Curtis Debonte</t>
  </si>
  <si>
    <t>Syed M. Jaffrey</t>
  </si>
  <si>
    <t>Rafael Kalamat</t>
  </si>
  <si>
    <t>Paul Lopez</t>
  </si>
  <si>
    <t>Yasmin Pouragheli</t>
  </si>
  <si>
    <t>Scott E.w. Chapman</t>
  </si>
  <si>
    <t>Kevin J. Johnston</t>
  </si>
  <si>
    <t>Andrew Lee</t>
  </si>
  <si>
    <t>Syed Qumber Rizvi</t>
  </si>
  <si>
    <t>Tiger Meng Wu</t>
  </si>
  <si>
    <t>Janet A. Maydan</t>
  </si>
  <si>
    <t>Jill Mccubbin</t>
  </si>
  <si>
    <t>Duncan Abbott</t>
  </si>
  <si>
    <t>Vicki Barr Mcdougall</t>
  </si>
  <si>
    <t>Denzil Ferguson</t>
  </si>
  <si>
    <t>Tony Barr</t>
  </si>
  <si>
    <t>John H. Edwards</t>
  </si>
  <si>
    <t>Ken Kicksee</t>
  </si>
  <si>
    <t>Mario Coculuzzi</t>
  </si>
  <si>
    <t>Dieter King</t>
  </si>
  <si>
    <t>John Levi</t>
  </si>
  <si>
    <t>Ken Laframboise</t>
  </si>
  <si>
    <t>Steve Maynard</t>
  </si>
  <si>
    <t>Cam Simone</t>
  </si>
  <si>
    <t>Lorrie Macfarlane</t>
  </si>
  <si>
    <t>John Crate</t>
  </si>
  <si>
    <t>Gayla Mcdonald</t>
  </si>
  <si>
    <t>Fran Sainsbury</t>
  </si>
  <si>
    <t>Stephen Dolson</t>
  </si>
  <si>
    <t>Craig Jordan</t>
  </si>
  <si>
    <t>Stephanie Maclellan</t>
  </si>
  <si>
    <t>Paul Beaton</t>
  </si>
  <si>
    <t>Doug Kowalinski</t>
  </si>
  <si>
    <t>Russell Woodward</t>
  </si>
  <si>
    <t>Shira Harrison-Mcintyre</t>
  </si>
  <si>
    <t>John Forbes</t>
  </si>
  <si>
    <t>Charlene Ryan</t>
  </si>
  <si>
    <t>Stuart A. Starbuck</t>
  </si>
  <si>
    <t>Oliver Stone</t>
  </si>
  <si>
    <t>Paul Whiteside</t>
  </si>
  <si>
    <t>Rick Milne</t>
  </si>
  <si>
    <t>Naqi Ahsan</t>
  </si>
  <si>
    <t>Rohit Singh</t>
  </si>
  <si>
    <t>Bill Kukulewich</t>
  </si>
  <si>
    <t>Jack Zangari</t>
  </si>
  <si>
    <t>Melissa Williams</t>
  </si>
  <si>
    <t>Ron Eibel</t>
  </si>
  <si>
    <t>Joan Stonehocker</t>
  </si>
  <si>
    <t>Chris Emanuel</t>
  </si>
  <si>
    <t>Talib Ansari</t>
  </si>
  <si>
    <t>Joe Wamback</t>
  </si>
  <si>
    <t>Lucia Baldinelli Ciampa</t>
  </si>
  <si>
    <t>Shirley Fisher</t>
  </si>
  <si>
    <t>Margie Manker</t>
  </si>
  <si>
    <t>Angela Peebles</t>
  </si>
  <si>
    <t>Karen Stearne</t>
  </si>
  <si>
    <t>Domenic Caruso</t>
  </si>
  <si>
    <t>Jordan Cowe</t>
  </si>
  <si>
    <t>Peter Dychtiar</t>
  </si>
  <si>
    <t>Daniel Faraci</t>
  </si>
  <si>
    <t>Peter Fischer</t>
  </si>
  <si>
    <t>Kenneth Groves</t>
  </si>
  <si>
    <t>Jamie Jones</t>
  </si>
  <si>
    <t>Steve Ludzik</t>
  </si>
  <si>
    <t>Nick Maruca</t>
  </si>
  <si>
    <t>Rich Merlino</t>
  </si>
  <si>
    <t>Ralph Panucci</t>
  </si>
  <si>
    <t>Vito Pennimpede</t>
  </si>
  <si>
    <t>Norm Puttick</t>
  </si>
  <si>
    <t>Tom Stranges</t>
  </si>
  <si>
    <t>Tim Tredwell</t>
  </si>
  <si>
    <t>Dinah Lilia Mansour</t>
  </si>
  <si>
    <t>Kip Finn</t>
  </si>
  <si>
    <t>Anne Angelone</t>
  </si>
  <si>
    <t>Theresa Johnson</t>
  </si>
  <si>
    <t>Dianne Munro</t>
  </si>
  <si>
    <t>Selina Volpatti</t>
  </si>
  <si>
    <t>Clarke Bitter</t>
  </si>
  <si>
    <t>Dave Eke</t>
  </si>
  <si>
    <t>John Morocco</t>
  </si>
  <si>
    <t>Peter Nicholson</t>
  </si>
  <si>
    <t>Chris Rigas</t>
  </si>
  <si>
    <t>Clare Cameron</t>
  </si>
  <si>
    <t>Lauren Goettler</t>
  </si>
  <si>
    <t>Anne Kurtz-Just</t>
  </si>
  <si>
    <t>Sandra O'connor</t>
  </si>
  <si>
    <t>Norm Arsenault</t>
  </si>
  <si>
    <t>Simon Bentall</t>
  </si>
  <si>
    <t>Crispin Bottomley</t>
  </si>
  <si>
    <t>Mark Brown</t>
  </si>
  <si>
    <t>Terry Davis</t>
  </si>
  <si>
    <t>Dennis Dick</t>
  </si>
  <si>
    <t>Terry Flynn</t>
  </si>
  <si>
    <t>Gus Koroneros</t>
  </si>
  <si>
    <t>Rob Macinnis</t>
  </si>
  <si>
    <t>Martin Mazza</t>
  </si>
  <si>
    <t>Stuart Mccormack</t>
  </si>
  <si>
    <t>Andrew Niven</t>
  </si>
  <si>
    <t>Bernhard Peters</t>
  </si>
  <si>
    <t>John Wiens</t>
  </si>
  <si>
    <t>Jordan Williams</t>
  </si>
  <si>
    <t>Patrick Darte</t>
  </si>
  <si>
    <t>Daniel Turner</t>
  </si>
  <si>
    <t>Mark Cherney</t>
  </si>
  <si>
    <t>David Lepp</t>
  </si>
  <si>
    <t>Chuck Mcshane</t>
  </si>
  <si>
    <t>Gary Zalepa Jr.</t>
  </si>
  <si>
    <t>Doug Mcarthur</t>
  </si>
  <si>
    <t>Ted Mole</t>
  </si>
  <si>
    <t>John Peazel</t>
  </si>
  <si>
    <t>Michael Toth</t>
  </si>
  <si>
    <t>Daniel Wagner</t>
  </si>
  <si>
    <t>Matt Devos</t>
  </si>
  <si>
    <t>Roger Geysens</t>
  </si>
  <si>
    <t>Joe Murphy</t>
  </si>
  <si>
    <t>Leslie Berta</t>
  </si>
  <si>
    <t>Albert Guiler</t>
  </si>
  <si>
    <t>Darryl Smart</t>
  </si>
  <si>
    <t>Tim Sullivan</t>
  </si>
  <si>
    <t>Thomas Ferris</t>
  </si>
  <si>
    <t>Dean Morrison</t>
  </si>
  <si>
    <t>Doreen Oats</t>
  </si>
  <si>
    <t>Rick Dixon</t>
  </si>
  <si>
    <t>Doug Long</t>
  </si>
  <si>
    <t>Jeff Miller</t>
  </si>
  <si>
    <t>Rick Misner</t>
  </si>
  <si>
    <t>Gary Muntz</t>
  </si>
  <si>
    <t>John Wells</t>
  </si>
  <si>
    <t>Jean Montgomery</t>
  </si>
  <si>
    <t>Russell Colebrook</t>
  </si>
  <si>
    <t>Charlie Luke</t>
  </si>
  <si>
    <t>Cindy Ciancio</t>
  </si>
  <si>
    <t>Sylvie Hotte</t>
  </si>
  <si>
    <t>Arlene Phillips</t>
  </si>
  <si>
    <t>Mike Anthony</t>
  </si>
  <si>
    <t>Rene Giroux</t>
  </si>
  <si>
    <t>Alz Lauziere</t>
  </si>
  <si>
    <t>George Maroosis</t>
  </si>
  <si>
    <t>Neal Mcnamara</t>
  </si>
  <si>
    <t>Miles Peters</t>
  </si>
  <si>
    <t>Don Rennick</t>
  </si>
  <si>
    <t>Scott Robertson</t>
  </si>
  <si>
    <t>Jeff J. Serran</t>
  </si>
  <si>
    <t>David Thompson</t>
  </si>
  <si>
    <t>Marcus Tiganelli</t>
  </si>
  <si>
    <t>Harvey Villneff</t>
  </si>
  <si>
    <t>Will Boissoin</t>
  </si>
  <si>
    <t>Gary Philip Gardiner</t>
  </si>
  <si>
    <t>Mike Guillemette</t>
  </si>
  <si>
    <t>Al Mcdonald</t>
  </si>
  <si>
    <t>Sheila Harrison</t>
  </si>
  <si>
    <t>Margaret Mccreery</t>
  </si>
  <si>
    <t>Paul H. Cabral</t>
  </si>
  <si>
    <t>John Clarke</t>
  </si>
  <si>
    <t>Pamela Gillespie</t>
  </si>
  <si>
    <t>Dawna Ward</t>
  </si>
  <si>
    <t>Neil Ritchie</t>
  </si>
  <si>
    <t>Martin Harrison</t>
  </si>
  <si>
    <t>Frank Fata</t>
  </si>
  <si>
    <t>Tyler Hoy</t>
  </si>
  <si>
    <t>Michael David Trolly</t>
  </si>
  <si>
    <t>Timothy Wasylko</t>
  </si>
  <si>
    <t>Allan Armstrong</t>
  </si>
  <si>
    <t>Brad Pinch</t>
  </si>
  <si>
    <t>Gerry Boyce</t>
  </si>
  <si>
    <t>Louise Quenneville</t>
  </si>
  <si>
    <t>Kevin Van Den Oetelaar</t>
  </si>
  <si>
    <t>Michel Depratto</t>
  </si>
  <si>
    <t>Naval Kumar Gupta</t>
  </si>
  <si>
    <t>Andrew Neil Mccormick</t>
  </si>
  <si>
    <t>Raymond Quesnel</t>
  </si>
  <si>
    <t>Johanne Wensink</t>
  </si>
  <si>
    <t>Bob Proulx</t>
  </si>
  <si>
    <t>Jamie Macdonald</t>
  </si>
  <si>
    <t>Doreen O'sullivan</t>
  </si>
  <si>
    <t>Kristin Strackerjan</t>
  </si>
  <si>
    <t>Barb Tobin</t>
  </si>
  <si>
    <t>Deron Johnston</t>
  </si>
  <si>
    <t>Craig Mccormick</t>
  </si>
  <si>
    <t>Jim Mcmanaman</t>
  </si>
  <si>
    <t>Frank Onasanya</t>
  </si>
  <si>
    <t>Elwood Armour</t>
  </si>
  <si>
    <t>Jim Bertram</t>
  </si>
  <si>
    <t>David Gordon</t>
  </si>
  <si>
    <t>Terry Seiler</t>
  </si>
  <si>
    <t>Julie Behrns</t>
  </si>
  <si>
    <t>Meredith Schneider</t>
  </si>
  <si>
    <t>Lynne Deplancke</t>
  </si>
  <si>
    <t>John Palmer</t>
  </si>
  <si>
    <t>Scott Takacs</t>
  </si>
  <si>
    <t>Ed Atfield</t>
  </si>
  <si>
    <t>Tara King</t>
  </si>
  <si>
    <t>Larry Martin</t>
  </si>
  <si>
    <t>June Campbell</t>
  </si>
  <si>
    <t>Donovan Cox</t>
  </si>
  <si>
    <t>John B. Rishworth</t>
  </si>
  <si>
    <t>Gordon Zlatko Bobesich</t>
  </si>
  <si>
    <t>Fraser Damoff</t>
  </si>
  <si>
    <t>Vivianne Mackinnon</t>
  </si>
  <si>
    <t>Nick Hutchins</t>
  </si>
  <si>
    <t>Ishrani Henry</t>
  </si>
  <si>
    <t>Muneezah Jawad</t>
  </si>
  <si>
    <t>Susan Sheppard</t>
  </si>
  <si>
    <t>Rohit Dhamija</t>
  </si>
  <si>
    <t>Michael John Langford</t>
  </si>
  <si>
    <t>Nauman Waheed</t>
  </si>
  <si>
    <t>Sushila Pereira</t>
  </si>
  <si>
    <t>Jasvinder Sandhu</t>
  </si>
  <si>
    <t>Saima Zaidi</t>
  </si>
  <si>
    <t>Adrian Paris</t>
  </si>
  <si>
    <t>John Mclaughlin</t>
  </si>
  <si>
    <t>Obaro Akpomena</t>
  </si>
  <si>
    <t>Numair Khan</t>
  </si>
  <si>
    <t>Sean O'meara</t>
  </si>
  <si>
    <t>Rob Cottingham</t>
  </si>
  <si>
    <t>Ann Mulvale</t>
  </si>
  <si>
    <t>Sheena Sandhu</t>
  </si>
  <si>
    <t>Shahrez Daniyal Hayder</t>
  </si>
  <si>
    <t>Shabab Khan</t>
  </si>
  <si>
    <t>Simran Bhamu</t>
  </si>
  <si>
    <t>Kelly Zammit</t>
  </si>
  <si>
    <t>Robert Duthie</t>
  </si>
  <si>
    <t>Don Kidd</t>
  </si>
  <si>
    <t>Grant Peters</t>
  </si>
  <si>
    <t>Vic Thapar</t>
  </si>
  <si>
    <t>Sandy Brown</t>
  </si>
  <si>
    <t>Darrin Davidson</t>
  </si>
  <si>
    <t>Jeremy D. Williams</t>
  </si>
  <si>
    <t>Ken Abbott</t>
  </si>
  <si>
    <t>Ted Emond</t>
  </si>
  <si>
    <t>Tshweu Moleme</t>
  </si>
  <si>
    <t>Betsy Gross</t>
  </si>
  <si>
    <t>Jodie Wilson</t>
  </si>
  <si>
    <t>Fior Tucci</t>
  </si>
  <si>
    <t>Pat Hehn</t>
  </si>
  <si>
    <t>Stephanie Kenny</t>
  </si>
  <si>
    <t>Peter Hislop</t>
  </si>
  <si>
    <t>Ed Novosky</t>
  </si>
  <si>
    <t>Andrew Shutleworth</t>
  </si>
  <si>
    <t>Richard Weese</t>
  </si>
  <si>
    <t>Gord Launchbury</t>
  </si>
  <si>
    <t>John Thornton</t>
  </si>
  <si>
    <t>Ian Veitch</t>
  </si>
  <si>
    <t>Tammy Desousa</t>
  </si>
  <si>
    <t>Scott Macpherson</t>
  </si>
  <si>
    <t>Phil Hall</t>
  </si>
  <si>
    <t>Errin Dickins</t>
  </si>
  <si>
    <t>Bruce Wiggins</t>
  </si>
  <si>
    <t>Joan Kelly</t>
  </si>
  <si>
    <t>Ralph Hough</t>
  </si>
  <si>
    <t>Scott Jermey</t>
  </si>
  <si>
    <t>Sandy Agnew</t>
  </si>
  <si>
    <t>John Crawford</t>
  </si>
  <si>
    <t>Theresa Corless</t>
  </si>
  <si>
    <t>Rosemary Mcconkey</t>
  </si>
  <si>
    <t>Diane Stephen</t>
  </si>
  <si>
    <t>Robert Stevenson</t>
  </si>
  <si>
    <t>Adam White</t>
  </si>
  <si>
    <t>Karen Albrecht</t>
  </si>
  <si>
    <t>Gail Bates</t>
  </si>
  <si>
    <t>Adrian Gianello</t>
  </si>
  <si>
    <t>Cerise Wilson</t>
  </si>
  <si>
    <t>Ethan Eastwood</t>
  </si>
  <si>
    <t>Eric Guernsey</t>
  </si>
  <si>
    <t>Bradley J. Marks</t>
  </si>
  <si>
    <t>Catherine Hawthorn</t>
  </si>
  <si>
    <t>Elizabeth Jamischak</t>
  </si>
  <si>
    <t>Michael Goodmurphy</t>
  </si>
  <si>
    <t>Matthew Kotsopoulos</t>
  </si>
  <si>
    <t>Gregory Milosh</t>
  </si>
  <si>
    <t>Clayton Paterson</t>
  </si>
  <si>
    <t>Chris Topple</t>
  </si>
  <si>
    <t>Joe Lococo</t>
  </si>
  <si>
    <t>Kenneth Carruthers</t>
  </si>
  <si>
    <t>Adam Kunz</t>
  </si>
  <si>
    <t>Bob Rutherford</t>
  </si>
  <si>
    <t>Cathy Clarke</t>
  </si>
  <si>
    <t>Domenic Barone</t>
  </si>
  <si>
    <t>Julia Mccrea</t>
  </si>
  <si>
    <t>Daniel Cullen</t>
  </si>
  <si>
    <t>George Gus Milosh</t>
  </si>
  <si>
    <t>Jim Van Allen</t>
  </si>
  <si>
    <t>Teresa Aker</t>
  </si>
  <si>
    <t>John Shields</t>
  </si>
  <si>
    <t>Kim Beatty</t>
  </si>
  <si>
    <t>Brian Nicholson</t>
  </si>
  <si>
    <t>Nester Pidwerbecki</t>
  </si>
  <si>
    <t>Mireille Brownhill</t>
  </si>
  <si>
    <t>Shannon Kramer</t>
  </si>
  <si>
    <t>Louise Soyez</t>
  </si>
  <si>
    <t>Rick Badard</t>
  </si>
  <si>
    <t>Toby Bossert</t>
  </si>
  <si>
    <t>Guy Desroches</t>
  </si>
  <si>
    <t>Diego Elizondo</t>
  </si>
  <si>
    <t>Dina Epale</t>
  </si>
  <si>
    <t>Doug Feltmate</t>
  </si>
  <si>
    <t>Jarrod Goldsmith</t>
  </si>
  <si>
    <t>Geoffrey Nicholas Griplas</t>
  </si>
  <si>
    <t>Qamar Masood</t>
  </si>
  <si>
    <t>Kevin Tetrault</t>
  </si>
  <si>
    <t>Don Yetman</t>
  </si>
  <si>
    <t>Diane Deans</t>
  </si>
  <si>
    <t>Alek Golijanin</t>
  </si>
  <si>
    <t>Perry Sabourin</t>
  </si>
  <si>
    <t>Sam Soucy</t>
  </si>
  <si>
    <t>Robert Swaita</t>
  </si>
  <si>
    <t>Michael Schurter</t>
  </si>
  <si>
    <t>Salar Changiz</t>
  </si>
  <si>
    <t>Mathieu Fleury</t>
  </si>
  <si>
    <t>Thierry Harris</t>
  </si>
  <si>
    <t>Matt Lowe</t>
  </si>
  <si>
    <t>Peter Heyck</t>
  </si>
  <si>
    <t>Tobi Naussbaum</t>
  </si>
  <si>
    <t>Catherine Mckenney</t>
  </si>
  <si>
    <t>Arthur David</t>
  </si>
  <si>
    <t>Jerry Kovacs</t>
  </si>
  <si>
    <t>Merdod Zopyros</t>
  </si>
  <si>
    <t>Daniel Stringer</t>
  </si>
  <si>
    <t>Kerri Keith</t>
  </si>
  <si>
    <t>Fabien Kalala Cimankinda</t>
  </si>
  <si>
    <t>Hassib Reda</t>
  </si>
  <si>
    <t>Christine Mcallister</t>
  </si>
  <si>
    <t>Jide Afolabi</t>
  </si>
  <si>
    <t>Anthony Carricato</t>
  </si>
  <si>
    <t>David Chernushenko</t>
  </si>
  <si>
    <t>Raylene Lang-Dione</t>
  </si>
  <si>
    <t>Jean Cloutier</t>
  </si>
  <si>
    <t>Clinton Cowan</t>
  </si>
  <si>
    <t>Kevin Kit</t>
  </si>
  <si>
    <t>Mike Mcharg</t>
  </si>
  <si>
    <t>Cameron Rose Jette</t>
  </si>
  <si>
    <t>Stephen Blais</t>
  </si>
  <si>
    <t>Jensen Boire</t>
  </si>
  <si>
    <t>Donna Leith-Gudbranson</t>
  </si>
  <si>
    <t>Tammy Lynch</t>
  </si>
  <si>
    <t>FranÔøΩÔøΩÔøΩÔøΩÔøΩÔøΩÔøΩÔøΩÔøΩÔøΩÔøΩÔøΩÔøΩÔøΩÔøΩÔøΩOis Trapanier</t>
  </si>
  <si>
    <t>Kim Sheldrick</t>
  </si>
  <si>
    <t>Auguste Banfalvi</t>
  </si>
  <si>
    <t>Mark Scharfe</t>
  </si>
  <si>
    <t>Jay Tysick</t>
  </si>
  <si>
    <t>David Brownhill</t>
  </si>
  <si>
    <t>Scott Moffatt</t>
  </si>
  <si>
    <t>Carol Anne Meehan</t>
  </si>
  <si>
    <t>Irene Mei</t>
  </si>
  <si>
    <t>Zaff Ansari</t>
  </si>
  <si>
    <t>Michael Qaqish</t>
  </si>
  <si>
    <t>Mike Brown</t>
  </si>
  <si>
    <t>Doug Large</t>
  </si>
  <si>
    <t>Jan Harder</t>
  </si>
  <si>
    <t>Franklin Epape</t>
  </si>
  <si>
    <t>Ahmad Malgarai</t>
  </si>
  <si>
    <t>Atiq Quershi</t>
  </si>
  <si>
    <t>Hadi Wess</t>
  </si>
  <si>
    <t>Jenna Sudds</t>
  </si>
  <si>
    <t>Philip Bloedow</t>
  </si>
  <si>
    <t>David Gourlay</t>
  </si>
  <si>
    <t>Matt Muirhead</t>
  </si>
  <si>
    <t>Lorne Neufeldt</t>
  </si>
  <si>
    <t>Judi Varga-Toth</t>
  </si>
  <si>
    <t>Eli El-Chantiry</t>
  </si>
  <si>
    <t>Shad Qadri</t>
  </si>
  <si>
    <t>Erica Dath</t>
  </si>
  <si>
    <t>Don Dransfield</t>
  </si>
  <si>
    <t>Marc Lugert</t>
  </si>
  <si>
    <t>Trevor Robinson</t>
  </si>
  <si>
    <t>Emilie Coyle</t>
  </si>
  <si>
    <t>Rick Chiarelli</t>
  </si>
  <si>
    <t>Ryan Kennery</t>
  </si>
  <si>
    <t>Warren Arshinoff</t>
  </si>
  <si>
    <t>Keith Egli</t>
  </si>
  <si>
    <t>Luigi Mangone</t>
  </si>
  <si>
    <t>Hamid Alakozai</t>
  </si>
  <si>
    <t>Ahmed Bouragba</t>
  </si>
  <si>
    <t>Clive Doucet</t>
  </si>
  <si>
    <t>Joey Drouin</t>
  </si>
  <si>
    <t>Ryan Lythall</t>
  </si>
  <si>
    <t>Craig Macaulay</t>
  </si>
  <si>
    <t>Bruce Mcconville</t>
  </si>
  <si>
    <t>Michael Pastien</t>
  </si>
  <si>
    <t>Moises Schachtler</t>
  </si>
  <si>
    <t>James T. Sheahan</t>
  </si>
  <si>
    <t>Jim Watson</t>
  </si>
  <si>
    <t>Jacquie Furtner</t>
  </si>
  <si>
    <t>Gail Mccartney</t>
  </si>
  <si>
    <t>Denae Moores</t>
  </si>
  <si>
    <t>Riel Warrilow</t>
  </si>
  <si>
    <t>Steven Hencze</t>
  </si>
  <si>
    <t>Peter Lemon</t>
  </si>
  <si>
    <t>John Tamming</t>
  </si>
  <si>
    <t>Bill Twaddle</t>
  </si>
  <si>
    <t>Brian O'leary</t>
  </si>
  <si>
    <t>Paul Patille</t>
  </si>
  <si>
    <t>Nancy-Lee Rosamond</t>
  </si>
  <si>
    <t>Ray Botten</t>
  </si>
  <si>
    <t>Marianne Stewart</t>
  </si>
  <si>
    <t>Mark Bay</t>
  </si>
  <si>
    <t>Sidney Beamer</t>
  </si>
  <si>
    <t>Mike Ciolfi</t>
  </si>
  <si>
    <t>James Lane</t>
  </si>
  <si>
    <t>Richard Rybiak</t>
  </si>
  <si>
    <t>Cheryl Lynn Crozier</t>
  </si>
  <si>
    <t>Amber Cuthbertson</t>
  </si>
  <si>
    <t>Alexandra Forsyth-Sells</t>
  </si>
  <si>
    <t>Barbara Ann Rybiak</t>
  </si>
  <si>
    <t>Chris Fletcher</t>
  </si>
  <si>
    <t>Ron Kore</t>
  </si>
  <si>
    <t>Lisa Haun</t>
  </si>
  <si>
    <t>Mary Spehar</t>
  </si>
  <si>
    <t>Uwe Brand</t>
  </si>
  <si>
    <t>Vince Enzo Della Marca</t>
  </si>
  <si>
    <t>John Durley</t>
  </si>
  <si>
    <t>Peter Papp</t>
  </si>
  <si>
    <t>Gary Edward Accursi</t>
  </si>
  <si>
    <t>Dave Augustyn</t>
  </si>
  <si>
    <t>Brian Baty</t>
  </si>
  <si>
    <t>Jim Hagar</t>
  </si>
  <si>
    <t>Christine Reavie</t>
  </si>
  <si>
    <t>Brian Abadallah</t>
  </si>
  <si>
    <t>Keith Banks</t>
  </si>
  <si>
    <t>Mike Corrigan</t>
  </si>
  <si>
    <t>David Dupont</t>
  </si>
  <si>
    <t>Adam Gunter</t>
  </si>
  <si>
    <t>Adam Lesco</t>
  </si>
  <si>
    <t>Derek Lindley</t>
  </si>
  <si>
    <t>Chris Matthews</t>
  </si>
  <si>
    <t>John Mccann</t>
  </si>
  <si>
    <t>Sean Mcmullan</t>
  </si>
  <si>
    <t>Cory Nagora</t>
  </si>
  <si>
    <t>Kyle Sandrelli</t>
  </si>
  <si>
    <t>Ryan Slaughter</t>
  </si>
  <si>
    <t>Michael Lemay</t>
  </si>
  <si>
    <t>Kevin Gilbert</t>
  </si>
  <si>
    <t>Stu Macdonald</t>
  </si>
  <si>
    <t>Jeff Cressman</t>
  </si>
  <si>
    <t>Paul Gras</t>
  </si>
  <si>
    <t>Frank B. Loschmann</t>
  </si>
  <si>
    <t>Andrew Macalpine</t>
  </si>
  <si>
    <t>Helen Dowd</t>
  </si>
  <si>
    <t>Don Brunk</t>
  </si>
  <si>
    <t>Hugh Mcdermid</t>
  </si>
  <si>
    <t>Bob Mcmillan</t>
  </si>
  <si>
    <t>Barry Ford Jr. Nowack</t>
  </si>
  <si>
    <t>Marie-Philip Landry</t>
  </si>
  <si>
    <t>Treena Lemay</t>
  </si>
  <si>
    <t>Maria Morena-Church</t>
  </si>
  <si>
    <t>Jason Burgoyne</t>
  </si>
  <si>
    <t>Brent Daechsel</t>
  </si>
  <si>
    <t>Matthew Mclean</t>
  </si>
  <si>
    <t>Tom Mohns</t>
  </si>
  <si>
    <t>Dominic Newman</t>
  </si>
  <si>
    <t>Dan Criger</t>
  </si>
  <si>
    <t>Bob Sweet</t>
  </si>
  <si>
    <t>Kim Zippel</t>
  </si>
  <si>
    <t>Brock Grills</t>
  </si>
  <si>
    <t>Bob Hall</t>
  </si>
  <si>
    <t>Jason Andrew Wallwork</t>
  </si>
  <si>
    <t>Ryan Waudby</t>
  </si>
  <si>
    <t>David Mcgowan</t>
  </si>
  <si>
    <t>Kemi Akapo</t>
  </si>
  <si>
    <t>Jane Davidson</t>
  </si>
  <si>
    <t>Jenny Lanciault</t>
  </si>
  <si>
    <t>Jim Russell</t>
  </si>
  <si>
    <t>Sheila Wood</t>
  </si>
  <si>
    <t>Ian Russell Peddle</t>
  </si>
  <si>
    <t>Paul Rellinger</t>
  </si>
  <si>
    <t>Zach Hatton</t>
  </si>
  <si>
    <t>Diane Therrien</t>
  </si>
  <si>
    <t>Nancy Granados</t>
  </si>
  <si>
    <t>Haidar Furozuni</t>
  </si>
  <si>
    <t>Clyde Taffe</t>
  </si>
  <si>
    <t>Tanya Foster</t>
  </si>
  <si>
    <t>Sari Sarieddine</t>
  </si>
  <si>
    <t>Ian Cumming</t>
  </si>
  <si>
    <t>Nadia Peerzada</t>
  </si>
  <si>
    <t>Javed Akhtar</t>
  </si>
  <si>
    <t>Damien Wiliams</t>
  </si>
  <si>
    <t>Bert Cortez</t>
  </si>
  <si>
    <t>Wesley Henry</t>
  </si>
  <si>
    <t>Dave Ryan</t>
  </si>
  <si>
    <t>Usha Chahar</t>
  </si>
  <si>
    <t>Kevin George Ashe</t>
  </si>
  <si>
    <t>Robert Jones</t>
  </si>
  <si>
    <t>Musa Mansuar</t>
  </si>
  <si>
    <t>Bill Mclean</t>
  </si>
  <si>
    <t>Gary Hugh Strange</t>
  </si>
  <si>
    <t>Donna Kalailieff</t>
  </si>
  <si>
    <t>Eric Gervais</t>
  </si>
  <si>
    <t>Norbert Gieger</t>
  </si>
  <si>
    <t>Casey Forgeron</t>
  </si>
  <si>
    <t>Ray Vachon</t>
  </si>
  <si>
    <t>Karen Desjardins</t>
  </si>
  <si>
    <t>Tom Harriettha</t>
  </si>
  <si>
    <t>Ronald Jordan</t>
  </si>
  <si>
    <t>Harry Wells</t>
  </si>
  <si>
    <t>Betty Konc</t>
  </si>
  <si>
    <t>Wayne Elliott</t>
  </si>
  <si>
    <t>Ron St. Jean</t>
  </si>
  <si>
    <t>Barbara Butters</t>
  </si>
  <si>
    <t>Casey Biko</t>
  </si>
  <si>
    <t>Randy Garrett</t>
  </si>
  <si>
    <t>Norman Leon</t>
  </si>
  <si>
    <t>Colleen Haley</t>
  </si>
  <si>
    <t>Ian Everdell</t>
  </si>
  <si>
    <t>Anthony Jenkins</t>
  </si>
  <si>
    <t>Will Lambert</t>
  </si>
  <si>
    <t>Sam Whittaker</t>
  </si>
  <si>
    <t>Bruan Coggins</t>
  </si>
  <si>
    <t>Kenneth Morden</t>
  </si>
  <si>
    <t>Bob Sanderson</t>
  </si>
  <si>
    <t>Stephanie Bell</t>
  </si>
  <si>
    <t>Kate Mcnaughton</t>
  </si>
  <si>
    <t>Ray Hobson</t>
  </si>
  <si>
    <t>Mark Rose</t>
  </si>
  <si>
    <t>Barry Turpin</t>
  </si>
  <si>
    <t>Gordon Fox</t>
  </si>
  <si>
    <t>Gill Leclerc</t>
  </si>
  <si>
    <t>Jim Dunlop</t>
  </si>
  <si>
    <t>Mike Harper</t>
  </si>
  <si>
    <t>Brent Kleinsteuber</t>
  </si>
  <si>
    <t>Andreas Bolik</t>
  </si>
  <si>
    <t>Michael Mcleod</t>
  </si>
  <si>
    <t>Bill Mcmahon</t>
  </si>
  <si>
    <t>Nicola Chapman</t>
  </si>
  <si>
    <t>Bob Bagers</t>
  </si>
  <si>
    <t>Jamie Forrester</t>
  </si>
  <si>
    <t>Angie Baldwin</t>
  </si>
  <si>
    <t>Steven Graham</t>
  </si>
  <si>
    <t>Ernest Margetson</t>
  </si>
  <si>
    <t>Stewart Scott Bailey</t>
  </si>
  <si>
    <t>Geoff Church</t>
  </si>
  <si>
    <t>Brian Sword</t>
  </si>
  <si>
    <t>Dianne O'brien</t>
  </si>
  <si>
    <t>Richard Whiten</t>
  </si>
  <si>
    <t>Paul Bordonaro</t>
  </si>
  <si>
    <t>Andre Devries</t>
  </si>
  <si>
    <t>Stuart Gilboord</t>
  </si>
  <si>
    <t>Mark Kennedy</t>
  </si>
  <si>
    <t>Fred Kuypers</t>
  </si>
  <si>
    <t>David Hugh O'neil</t>
  </si>
  <si>
    <t>Terry R.f. Cassidy</t>
  </si>
  <si>
    <t>Allan Dewitt</t>
  </si>
  <si>
    <t>Fred Keating</t>
  </si>
  <si>
    <t>Ernst Kuglin</t>
  </si>
  <si>
    <t>Paul Kyte</t>
  </si>
  <si>
    <t>Garry Quinn</t>
  </si>
  <si>
    <t>David Mccue</t>
  </si>
  <si>
    <t>Rob Macintosh</t>
  </si>
  <si>
    <t>Ken Burd</t>
  </si>
  <si>
    <t>George Cronk</t>
  </si>
  <si>
    <t>Glenn Spriggs</t>
  </si>
  <si>
    <t>Bill Duffy</t>
  </si>
  <si>
    <t>Joe Gough</t>
  </si>
  <si>
    <t>Anita Cook</t>
  </si>
  <si>
    <t>Michele Sharpe</t>
  </si>
  <si>
    <t>John G. Appleby</t>
  </si>
  <si>
    <t>Anton Muzychka</t>
  </si>
  <si>
    <t>Jonathan Otis</t>
  </si>
  <si>
    <t>Kal Johnson</t>
  </si>
  <si>
    <t>Gleb Muzychka</t>
  </si>
  <si>
    <t>Mandy Davison</t>
  </si>
  <si>
    <t>Maurice Mcmillan</t>
  </si>
  <si>
    <t>John O'donnell</t>
  </si>
  <si>
    <t>Bob Reynolds</t>
  </si>
  <si>
    <t>Sabine Ho</t>
  </si>
  <si>
    <t>Murtaza Bhujwalla</t>
  </si>
  <si>
    <t>Jason Cherniak</t>
  </si>
  <si>
    <t>Joe Dipaola</t>
  </si>
  <si>
    <t>Ramin Faraji</t>
  </si>
  <si>
    <t>Lidia Kafieh</t>
  </si>
  <si>
    <t>Trifon Haitas</t>
  </si>
  <si>
    <t>Michael Aziz</t>
  </si>
  <si>
    <t>Keith Menezes</t>
  </si>
  <si>
    <t>Mike Rajbar</t>
  </si>
  <si>
    <t>Bob Aurora</t>
  </si>
  <si>
    <t>Michael D'amelio</t>
  </si>
  <si>
    <t>Mahnaz Shabazi</t>
  </si>
  <si>
    <t>Nima Shahi</t>
  </si>
  <si>
    <t>Nick Papa</t>
  </si>
  <si>
    <t>Susan Korman</t>
  </si>
  <si>
    <t>Dave Barrow</t>
  </si>
  <si>
    <t>Ali Norooi</t>
  </si>
  <si>
    <t>Mino Tari</t>
  </si>
  <si>
    <t>Kimberly Dawn Brown</t>
  </si>
  <si>
    <t>Marcia Cannon</t>
  </si>
  <si>
    <t>Kris Sheldon</t>
  </si>
  <si>
    <t>Ronald Holman</t>
  </si>
  <si>
    <t>Claire Louise Gunnewiek</t>
  </si>
  <si>
    <t>Keitha Burtch</t>
  </si>
  <si>
    <t>Wendy Talbot</t>
  </si>
  <si>
    <t>Ronald J. Pollard</t>
  </si>
  <si>
    <t>Rob Dunfield</t>
  </si>
  <si>
    <t>Cindy Saucier</t>
  </si>
  <si>
    <t>Isabelle St. Amour</t>
  </si>
  <si>
    <t>Andre Brisson</t>
  </si>
  <si>
    <t>Nicolas Daoust</t>
  </si>
  <si>
    <t>Marc-Antoine Gagnier</t>
  </si>
  <si>
    <t>Richard Kargus</t>
  </si>
  <si>
    <t>Richard Rick Renaud</t>
  </si>
  <si>
    <t>Shawn Mcnally</t>
  </si>
  <si>
    <t>Janet Chynces</t>
  </si>
  <si>
    <t>Melody Gibson</t>
  </si>
  <si>
    <t>Fanina Kodre</t>
  </si>
  <si>
    <t>Susan Theresa Macfarlane</t>
  </si>
  <si>
    <t>Michelle Nicole Parks</t>
  </si>
  <si>
    <t>Meghan Reale</t>
  </si>
  <si>
    <t>Denise Robertson</t>
  </si>
  <si>
    <t>Gail M White</t>
  </si>
  <si>
    <t>Peter Athanasopoulos</t>
  </si>
  <si>
    <t>Steve Blair</t>
  </si>
  <si>
    <t>Eric Dalziel</t>
  </si>
  <si>
    <t>Dan Joseph Harding</t>
  </si>
  <si>
    <t>Bill Hawkins</t>
  </si>
  <si>
    <t>Joe Hill</t>
  </si>
  <si>
    <t>Gregory Jones</t>
  </si>
  <si>
    <t>Matthew Mcdonald</t>
  </si>
  <si>
    <t>John Mcintyre</t>
  </si>
  <si>
    <t>Matt Mitro</t>
  </si>
  <si>
    <t>Dave Potts</t>
  </si>
  <si>
    <t>Joseph Thomas Santoro</t>
  </si>
  <si>
    <t>Bryan Trothen</t>
  </si>
  <si>
    <t>Mb. Villanueva Jr.</t>
  </si>
  <si>
    <t>David Waters</t>
  </si>
  <si>
    <t>Bev Macdougall</t>
  </si>
  <si>
    <t>Cole Anderson</t>
  </si>
  <si>
    <t>Norm Francoeur</t>
  </si>
  <si>
    <t>Ian A.j. Hope</t>
  </si>
  <si>
    <t>Graham Pedregosa</t>
  </si>
  <si>
    <t>Fred Ingham</t>
  </si>
  <si>
    <t>Dianne Mini Jacques</t>
  </si>
  <si>
    <t>Kristan Shrider</t>
  </si>
  <si>
    <t>Jami Smith</t>
  </si>
  <si>
    <t>Paul Seaman</t>
  </si>
  <si>
    <t>Mary Foley</t>
  </si>
  <si>
    <t>Patrick Jilesen</t>
  </si>
  <si>
    <t>Stanley Kollontay</t>
  </si>
  <si>
    <t>John Rich</t>
  </si>
  <si>
    <t>Don Matheson</t>
  </si>
  <si>
    <t>Taun Frosst</t>
  </si>
  <si>
    <t>Jim Stark</t>
  </si>
  <si>
    <t>Michele Mccleave-Kennedy</t>
  </si>
  <si>
    <t>Paul Christian</t>
  </si>
  <si>
    <t>Don Mitchell</t>
  </si>
  <si>
    <t>Derek Pearce</t>
  </si>
  <si>
    <t>Lisa Vezeau-Allen</t>
  </si>
  <si>
    <t>Sam Cistaro</t>
  </si>
  <si>
    <t>Ted Hallin</t>
  </si>
  <si>
    <t>D.j. Thyne</t>
  </si>
  <si>
    <t>Lou Turco</t>
  </si>
  <si>
    <t>Judy Hupponen</t>
  </si>
  <si>
    <t>Winona Hutchinson</t>
  </si>
  <si>
    <t>John Bruno</t>
  </si>
  <si>
    <t>Tim Marsh</t>
  </si>
  <si>
    <t>Sara Mccleary</t>
  </si>
  <si>
    <t>Rick Niro</t>
  </si>
  <si>
    <t>Ted Johnston</t>
  </si>
  <si>
    <t>Kemal Martinovic</t>
  </si>
  <si>
    <t>Christian Provenzano</t>
  </si>
  <si>
    <t>Rory Ring</t>
  </si>
  <si>
    <t>John Debono</t>
  </si>
  <si>
    <t>Jim Howard</t>
  </si>
  <si>
    <t>David Le Roy</t>
  </si>
  <si>
    <t>Ian Mcdougall</t>
  </si>
  <si>
    <t>Cindy Sutch</t>
  </si>
  <si>
    <t>Tony Janssen</t>
  </si>
  <si>
    <t>Charlotte Hale</t>
  </si>
  <si>
    <t>Angus Ross</t>
  </si>
  <si>
    <t>Jennifer Bankay</t>
  </si>
  <si>
    <t>Deborah Kiezebrink</t>
  </si>
  <si>
    <t>Tara-Lyn Mappin</t>
  </si>
  <si>
    <t>Chris Turner</t>
  </si>
  <si>
    <t>Jennifer Back</t>
  </si>
  <si>
    <t>Tracy Mcgarry</t>
  </si>
  <si>
    <t>Lance Brown</t>
  </si>
  <si>
    <t>Bobbie Drew</t>
  </si>
  <si>
    <t>Betty Sommerville</t>
  </si>
  <si>
    <t>Marc Gibbons</t>
  </si>
  <si>
    <t>Don Kett</t>
  </si>
  <si>
    <t>Dwayne Marrison</t>
  </si>
  <si>
    <t>Donna Ballantyne</t>
  </si>
  <si>
    <t>Brad Sinclair</t>
  </si>
  <si>
    <t>Gerry Herron</t>
  </si>
  <si>
    <t>Linda Marlene Eales</t>
  </si>
  <si>
    <t>Andy Mitchell</t>
  </si>
  <si>
    <t>Suzy Burtenshaw</t>
  </si>
  <si>
    <t>Lynda Gibbons</t>
  </si>
  <si>
    <t>John Betsworth</t>
  </si>
  <si>
    <t>Mike Winacott</t>
  </si>
  <si>
    <t>Ron Stevens</t>
  </si>
  <si>
    <t>Sarah Valiquette-Thompson</t>
  </si>
  <si>
    <t>Don Westcott</t>
  </si>
  <si>
    <t>Joyce Latulippe</t>
  </si>
  <si>
    <t>Del Jones</t>
  </si>
  <si>
    <t>Archie Mellan</t>
  </si>
  <si>
    <t>Jim Graham</t>
  </si>
  <si>
    <t>Evonne Delegarde</t>
  </si>
  <si>
    <t>Steven Byvelds</t>
  </si>
  <si>
    <t>Pat Barr</t>
  </si>
  <si>
    <t>Farrah Soaft</t>
  </si>
  <si>
    <t>Ross Sutherland</t>
  </si>
  <si>
    <t>Bruno Albano</t>
  </si>
  <si>
    <t>Brad Barbeau</t>
  </si>
  <si>
    <t>Tom Bruce</t>
  </si>
  <si>
    <t>Joanne High</t>
  </si>
  <si>
    <t>Jo-Ann Periard</t>
  </si>
  <si>
    <t>Claude Bourcier</t>
  </si>
  <si>
    <t>Sam Mcdonell</t>
  </si>
  <si>
    <t>Bill Mckenzie</t>
  </si>
  <si>
    <t>Glenn Patton</t>
  </si>
  <si>
    <t>Hanz Schulz</t>
  </si>
  <si>
    <t>David Small</t>
  </si>
  <si>
    <t>Duncan Wightman</t>
  </si>
  <si>
    <t>Ellery Lafave</t>
  </si>
  <si>
    <t>Frank Prevost</t>
  </si>
  <si>
    <t>Darlene Mckaig</t>
  </si>
  <si>
    <t>Greg Elliot</t>
  </si>
  <si>
    <t>Barb Willard</t>
  </si>
  <si>
    <t>Toby Clipperton</t>
  </si>
  <si>
    <t>Wayne Deluca</t>
  </si>
  <si>
    <t>Paul Passmore</t>
  </si>
  <si>
    <t>Craig Hebert</t>
  </si>
  <si>
    <t>Dave Frayne</t>
  </si>
  <si>
    <t>Tom Oke</t>
  </si>
  <si>
    <t>Helen Dunlop</t>
  </si>
  <si>
    <t>Jennifer Mac Isaac</t>
  </si>
  <si>
    <t>Donna Primeau</t>
  </si>
  <si>
    <t>Earle De Pass</t>
  </si>
  <si>
    <t>Reid Mcintyre</t>
  </si>
  <si>
    <t>Dale Rudderham</t>
  </si>
  <si>
    <t>Tammy Hart</t>
  </si>
  <si>
    <t>Christopher Bonneville</t>
  </si>
  <si>
    <t>Bryan Mcgillis</t>
  </si>
  <si>
    <t>Katy Austin</t>
  </si>
  <si>
    <t>Candida Fernandes</t>
  </si>
  <si>
    <t>Tyler Seif</t>
  </si>
  <si>
    <t>Michael Beaudry</t>
  </si>
  <si>
    <t>Craig Davis</t>
  </si>
  <si>
    <t>Jack Hanna</t>
  </si>
  <si>
    <t>Reet Skelton</t>
  </si>
  <si>
    <t>James Sales</t>
  </si>
  <si>
    <t>Don Allen</t>
  </si>
  <si>
    <t>Bill French</t>
  </si>
  <si>
    <t>Tony Guergis</t>
  </si>
  <si>
    <t>Kim Clifford</t>
  </si>
  <si>
    <t>Diane Foster</t>
  </si>
  <si>
    <t>Marta Liddiard</t>
  </si>
  <si>
    <t>Lori Littleton</t>
  </si>
  <si>
    <t>Lesley Seaborne</t>
  </si>
  <si>
    <t>David Haywood</t>
  </si>
  <si>
    <t>Hayden Lawrence</t>
  </si>
  <si>
    <t>Joe Kushner</t>
  </si>
  <si>
    <t>Vicky-Lynn Smith</t>
  </si>
  <si>
    <t>Thomas Grundy</t>
  </si>
  <si>
    <t>Brody Longmuir</t>
  </si>
  <si>
    <t>Robin Mcpherson</t>
  </si>
  <si>
    <t>Karrie Porter</t>
  </si>
  <si>
    <t>Matthew Bastead</t>
  </si>
  <si>
    <t>Jeff Brooks</t>
  </si>
  <si>
    <t>Rob Gill</t>
  </si>
  <si>
    <t>Alan Ziemianin</t>
  </si>
  <si>
    <t>Wolfgang Guembel</t>
  </si>
  <si>
    <t>Jeff Mackie</t>
  </si>
  <si>
    <t>Walter Sendzik</t>
  </si>
  <si>
    <t>Tunde Soniregun</t>
  </si>
  <si>
    <t>Johnny Tischler</t>
  </si>
  <si>
    <t>Sandie Bellows</t>
  </si>
  <si>
    <t>Kelly Edgar</t>
  </si>
  <si>
    <t>Debbie Macgregor</t>
  </si>
  <si>
    <t>Mary Margaret Murphy</t>
  </si>
  <si>
    <t>Emily Beth Spanton</t>
  </si>
  <si>
    <t>Paul Allan</t>
  </si>
  <si>
    <t>Alan Caslin</t>
  </si>
  <si>
    <t>George Darte</t>
  </si>
  <si>
    <t>Rob Depetris</t>
  </si>
  <si>
    <t>Mark Elliott</t>
  </si>
  <si>
    <t>Lou Felice</t>
  </si>
  <si>
    <t>Peter Gill</t>
  </si>
  <si>
    <t>Mo Al Jumaily</t>
  </si>
  <si>
    <t>Tim Rigby</t>
  </si>
  <si>
    <t>Frank Rupcic</t>
  </si>
  <si>
    <t>Bobbie Szajkowski</t>
  </si>
  <si>
    <t>Bruce Timms</t>
  </si>
  <si>
    <t>Michelle Kelly-Maitland</t>
  </si>
  <si>
    <t>Jim Degurse</t>
  </si>
  <si>
    <t>Neil Fulkerson</t>
  </si>
  <si>
    <t>Rose Atkins</t>
  </si>
  <si>
    <t>Robin Donahue-Parsons</t>
  </si>
  <si>
    <t>Pete Gilliland</t>
  </si>
  <si>
    <t>Steve Arnold</t>
  </si>
  <si>
    <t>Brian Everaert</t>
  </si>
  <si>
    <t>Ed Linton</t>
  </si>
  <si>
    <t>Lesley Buchanan</t>
  </si>
  <si>
    <t>Joan Rymal</t>
  </si>
  <si>
    <t>Linda Stevenson</t>
  </si>
  <si>
    <t>Greg Graham</t>
  </si>
  <si>
    <t>John Laverty</t>
  </si>
  <si>
    <t>Serge Lavoie</t>
  </si>
  <si>
    <t>Michael Manary</t>
  </si>
  <si>
    <t>David Mathers</t>
  </si>
  <si>
    <t>James Murray</t>
  </si>
  <si>
    <t>Mark Tinlin</t>
  </si>
  <si>
    <t>Malichi Male</t>
  </si>
  <si>
    <t>Stephen Wookey</t>
  </si>
  <si>
    <t>Carla Coles</t>
  </si>
  <si>
    <t>Shannon Dyke</t>
  </si>
  <si>
    <t>Danielle Ingram</t>
  </si>
  <si>
    <t>Katia Maxwell</t>
  </si>
  <si>
    <t>Rebecca Reeve</t>
  </si>
  <si>
    <t>Graham Bunting</t>
  </si>
  <si>
    <t>Tom Clifford</t>
  </si>
  <si>
    <t>Greg Evans</t>
  </si>
  <si>
    <t>Dan Graver</t>
  </si>
  <si>
    <t>Frank Mark</t>
  </si>
  <si>
    <t>Kevin Silver</t>
  </si>
  <si>
    <t>Dan Wettlaufer</t>
  </si>
  <si>
    <t>Ken Woods</t>
  </si>
  <si>
    <t>Gezahgn Wordofa</t>
  </si>
  <si>
    <t>Andrew Fraser</t>
  </si>
  <si>
    <t>Dan Mathieson</t>
  </si>
  <si>
    <t>Marie Baker</t>
  </si>
  <si>
    <t>Carlos Farpelha</t>
  </si>
  <si>
    <t>Rick Mclean</t>
  </si>
  <si>
    <t>Ian Nunn</t>
  </si>
  <si>
    <t>Putts Strybosch</t>
  </si>
  <si>
    <t>Carrie Kinsman</t>
  </si>
  <si>
    <t>Larry Cowan</t>
  </si>
  <si>
    <t>Neil Flegel</t>
  </si>
  <si>
    <t>Roman Lalich</t>
  </si>
  <si>
    <t>Edward Timson</t>
  </si>
  <si>
    <t>Mike Mcguire</t>
  </si>
  <si>
    <t>Joe Black</t>
  </si>
  <si>
    <t>Matt Lund</t>
  </si>
  <si>
    <t>Mary Warnock</t>
  </si>
  <si>
    <t>Jeff Bumstead</t>
  </si>
  <si>
    <t>Willard Cadeau</t>
  </si>
  <si>
    <t>Cate Root</t>
  </si>
  <si>
    <t>Jim Crawford</t>
  </si>
  <si>
    <t>Gerard Lachapelle</t>
  </si>
  <si>
    <t>David Ritchie</t>
  </si>
  <si>
    <t>Andrew Dowie</t>
  </si>
  <si>
    <t>William Altenhof</t>
  </si>
  <si>
    <t>Dwayne Ellis</t>
  </si>
  <si>
    <t>Rick Tonial</t>
  </si>
  <si>
    <t>Adam Ibrahim</t>
  </si>
  <si>
    <t>Michael Ristovski</t>
  </si>
  <si>
    <t>Leo Demarce</t>
  </si>
  <si>
    <t>Rita Ossington</t>
  </si>
  <si>
    <t>Gary Mcnamara</t>
  </si>
  <si>
    <t>Patricia Hewitt</t>
  </si>
  <si>
    <t>Douglas Jelly</t>
  </si>
  <si>
    <t>Mike Mcarthur</t>
  </si>
  <si>
    <t>Rory Moore</t>
  </si>
  <si>
    <t>James T. Paterson</t>
  </si>
  <si>
    <t>Carman Kidd</t>
  </si>
  <si>
    <t>Thomas Heeman</t>
  </si>
  <si>
    <t>Jennifer Coghlin</t>
  </si>
  <si>
    <t>Chris Patterson</t>
  </si>
  <si>
    <t>Walter Wisotzki</t>
  </si>
  <si>
    <t>Ed Lee</t>
  </si>
  <si>
    <t>Alison Warwick</t>
  </si>
  <si>
    <t>Marie-Noelle Lanthier</t>
  </si>
  <si>
    <t>Yves Duval</t>
  </si>
  <si>
    <t>Danielle Sarault</t>
  </si>
  <si>
    <t>Marc Lafleche</t>
  </si>
  <si>
    <t>Francis Briere</t>
  </si>
  <si>
    <t>Danika Bourgeois-Desnoyers</t>
  </si>
  <si>
    <t>Denis Pommainville</t>
  </si>
  <si>
    <t>Francois St-Amour</t>
  </si>
  <si>
    <t>Nella Dekker (D'epiro)</t>
  </si>
  <si>
    <t>Jean D'amelio Swyer</t>
  </si>
  <si>
    <t>Carmen Derose</t>
  </si>
  <si>
    <t>Jamie Drummond</t>
  </si>
  <si>
    <t>Len Ferry</t>
  </si>
  <si>
    <t>David (Jim) Handley</t>
  </si>
  <si>
    <t>John Kenny</t>
  </si>
  <si>
    <t>Fred Neale</t>
  </si>
  <si>
    <t>Sergio Paone</t>
  </si>
  <si>
    <t>Norbert Preiner</t>
  </si>
  <si>
    <t>Mervin Wrighton</t>
  </si>
  <si>
    <t>Henry D'angela</t>
  </si>
  <si>
    <t>A.t. (Ted) Luciani</t>
  </si>
  <si>
    <t>Diane Armstrong</t>
  </si>
  <si>
    <t>Maureen Comuzzi</t>
  </si>
  <si>
    <t>Kim Ducharme</t>
  </si>
  <si>
    <t>Rebecca Johnson</t>
  </si>
  <si>
    <t>Tracey Mackinnon</t>
  </si>
  <si>
    <t>Charmaine Mcgraw</t>
  </si>
  <si>
    <t>Margaret Wanlin</t>
  </si>
  <si>
    <t>Mark Figliomeni</t>
  </si>
  <si>
    <t>Larry Hebert</t>
  </si>
  <si>
    <t>Jim Howie</t>
  </si>
  <si>
    <t>Chris Krumps Krumpholz</t>
  </si>
  <si>
    <t>Derek Lankinen</t>
  </si>
  <si>
    <t>Stephen Lawrence Margarit</t>
  </si>
  <si>
    <t>Marty Rajala</t>
  </si>
  <si>
    <t>Aldo Ruberto</t>
  </si>
  <si>
    <t>Vicktor Saari</t>
  </si>
  <si>
    <t>Orville Santa</t>
  </si>
  <si>
    <t>Norm Staal</t>
  </si>
  <si>
    <t>Jim Stadey</t>
  </si>
  <si>
    <t>Lawrence Timko</t>
  </si>
  <si>
    <t>Jeff Upton</t>
  </si>
  <si>
    <t>Frank Wazinski</t>
  </si>
  <si>
    <t>Jamie Cressman</t>
  </si>
  <si>
    <t>Dick Waddington</t>
  </si>
  <si>
    <t>Adam Gulbinowicz</t>
  </si>
  <si>
    <t>Wesley Ramage</t>
  </si>
  <si>
    <t>Ashley Nurmela</t>
  </si>
  <si>
    <t>Robert Jankovic</t>
  </si>
  <si>
    <t>Donald Mcleod</t>
  </si>
  <si>
    <t>Linda Rydholm</t>
  </si>
  <si>
    <t>Roberta Sawchyn</t>
  </si>
  <si>
    <t>Cody Fraser</t>
  </si>
  <si>
    <t>Richard Gunn</t>
  </si>
  <si>
    <t>Robun Rickards</t>
  </si>
  <si>
    <t>Mo El Kahil</t>
  </si>
  <si>
    <t>Donna Brian</t>
  </si>
  <si>
    <t>Brian Mckinnon</t>
  </si>
  <si>
    <t>David George Noonan</t>
  </si>
  <si>
    <t>Frank Scarcello</t>
  </si>
  <si>
    <t>Joe Virdiramo</t>
  </si>
  <si>
    <t>Mariann Sawicki</t>
  </si>
  <si>
    <t>Iain Angus</t>
  </si>
  <si>
    <t>Kevin Cernjul</t>
  </si>
  <si>
    <t>Ronald Chookomolin</t>
  </si>
  <si>
    <t>Jim Gamble</t>
  </si>
  <si>
    <t>Ed Hailio</t>
  </si>
  <si>
    <t>Bill Mauro</t>
  </si>
  <si>
    <t>Peter Penetta</t>
  </si>
  <si>
    <t>Frank Pullia</t>
  </si>
  <si>
    <t>Wolfgang Schoor</t>
  </si>
  <si>
    <t>Penny Esseltine</t>
  </si>
  <si>
    <t>Chris Rosehart</t>
  </si>
  <si>
    <t>Kim Sage</t>
  </si>
  <si>
    <t>James Murphy</t>
  </si>
  <si>
    <t>Chris Parker</t>
  </si>
  <si>
    <t>Ken Pye</t>
  </si>
  <si>
    <t>Rock Whissell</t>
  </si>
  <si>
    <t>Jean Fex</t>
  </si>
  <si>
    <t>Mickey Auger</t>
  </si>
  <si>
    <t>Walter Wawrzaszek</t>
  </si>
  <si>
    <t>Donna Dorrington</t>
  </si>
  <si>
    <t>Jessica Trudel</t>
  </si>
  <si>
    <t>Pat Bamford</t>
  </si>
  <si>
    <t>David Gerald Shale</t>
  </si>
  <si>
    <t>Karina Miki Douglas-Takayesu</t>
  </si>
  <si>
    <t>Noella Rinaldo</t>
  </si>
  <si>
    <t>Michael Jj Doody</t>
  </si>
  <si>
    <t>John Ivanovs</t>
  </si>
  <si>
    <t>Jean (John) Roy</t>
  </si>
  <si>
    <t>Jason Sereda</t>
  </si>
  <si>
    <t>Alex Szczebonski</t>
  </si>
  <si>
    <t>Raymond Burey</t>
  </si>
  <si>
    <t>Daniel Fortier</t>
  </si>
  <si>
    <t>Lauchlan K Macinnes</t>
  </si>
  <si>
    <t>George Pirie</t>
  </si>
  <si>
    <t>Cindy Hastings</t>
  </si>
  <si>
    <t>Andrew Rankin</t>
  </si>
  <si>
    <t>George Cornell</t>
  </si>
  <si>
    <t>Naiima Farah</t>
  </si>
  <si>
    <t>Carol Royer</t>
  </si>
  <si>
    <t>Peter D'gama</t>
  </si>
  <si>
    <t>Michael Ford</t>
  </si>
  <si>
    <t>Shirish Patel</t>
  </si>
  <si>
    <t>Gurinder Patri</t>
  </si>
  <si>
    <t>Sabrina Zuniga</t>
  </si>
  <si>
    <t>Michael Barcelos</t>
  </si>
  <si>
    <t>Al Carbone</t>
  </si>
  <si>
    <t>Joe Cressy</t>
  </si>
  <si>
    <t>Adfam Dour</t>
  </si>
  <si>
    <t>Dean Maher</t>
  </si>
  <si>
    <t>Andrew Massey</t>
  </si>
  <si>
    <t>Rick Myers</t>
  </si>
  <si>
    <t>John Nguyen</t>
  </si>
  <si>
    <t>Kevin Vuong</t>
  </si>
  <si>
    <t>Edris Zalmai</t>
  </si>
  <si>
    <t>Joyce Rowlands</t>
  </si>
  <si>
    <t>Marc Cormier</t>
  </si>
  <si>
    <t>Mike Layton</t>
  </si>
  <si>
    <t>George Sawision</t>
  </si>
  <si>
    <t>Michael Shaw</t>
  </si>
  <si>
    <t>Elizabeth Cook</t>
  </si>
  <si>
    <t>Arthur Langu</t>
  </si>
  <si>
    <t>Ian Lipton</t>
  </si>
  <si>
    <t>Joe Mihevc</t>
  </si>
  <si>
    <t>Gladys Larbie</t>
  </si>
  <si>
    <t>Barbara Lavoie</t>
  </si>
  <si>
    <t>Catherina Perez</t>
  </si>
  <si>
    <t>Lucy Troisi</t>
  </si>
  <si>
    <t>Megann Wilson</t>
  </si>
  <si>
    <t>Kristyn Wong-Tam</t>
  </si>
  <si>
    <t>Darren Abramson</t>
  </si>
  <si>
    <t>Khuram Aftab</t>
  </si>
  <si>
    <t>Jon Callegher</t>
  </si>
  <si>
    <t>Richard Forget</t>
  </si>
  <si>
    <t>Tim Gordanier</t>
  </si>
  <si>
    <t>Jonathan Heath</t>
  </si>
  <si>
    <t>John Jeffery</t>
  </si>
  <si>
    <t>Walied Khogali Ali</t>
  </si>
  <si>
    <t>Kyle Mcnally</t>
  </si>
  <si>
    <t>George Smitherman</t>
  </si>
  <si>
    <t>Jordan Stone</t>
  </si>
  <si>
    <t>Rob Wolvin</t>
  </si>
  <si>
    <t>Marisol D'andrea</t>
  </si>
  <si>
    <t>Mary Fragedakis</t>
  </si>
  <si>
    <t>Lanrick Bennett</t>
  </si>
  <si>
    <t>Chris Budo</t>
  </si>
  <si>
    <t>Dixon Chan</t>
  </si>
  <si>
    <t>Ryan Lindsay</t>
  </si>
  <si>
    <t>Lawrence Lychowyd</t>
  </si>
  <si>
    <t>Chris Marinakis</t>
  </si>
  <si>
    <t>Alexander Pena</t>
  </si>
  <si>
    <t>Minh Le</t>
  </si>
  <si>
    <t>Tanweer Khan</t>
  </si>
  <si>
    <t>Nikola Streker</t>
  </si>
  <si>
    <t>Diane Gadoutsis</t>
  </si>
  <si>
    <t>Pushpalatha Mathanalingam</t>
  </si>
  <si>
    <t>Denzil Minnan-Wong</t>
  </si>
  <si>
    <t>Michael Woulfe</t>
  </si>
  <si>
    <t>Christina Liu</t>
  </si>
  <si>
    <t>Erin O'connor</t>
  </si>
  <si>
    <t>Steven Chen</t>
  </si>
  <si>
    <t>Kasra Gharibi</t>
  </si>
  <si>
    <t>Ian Hanecak</t>
  </si>
  <si>
    <t>Kostas Kokkinakis</t>
  </si>
  <si>
    <t>Ken Lister</t>
  </si>
  <si>
    <t>Farah Aslani</t>
  </si>
  <si>
    <t>Saman Tabasi Nejad</t>
  </si>
  <si>
    <t>Sonny Cho</t>
  </si>
  <si>
    <t>Danny De Santis</t>
  </si>
  <si>
    <t>David Epstein</t>
  </si>
  <si>
    <t>John Filion</t>
  </si>
  <si>
    <t>Norman Gardner</t>
  </si>
  <si>
    <t>Andrew Herbst</t>
  </si>
  <si>
    <t>Marvin Honickman</t>
  </si>
  <si>
    <t>Chung Jin Park</t>
  </si>
  <si>
    <t>Albert Kim</t>
  </si>
  <si>
    <t>Gerald Mak</t>
  </si>
  <si>
    <t>Sam Mathi</t>
  </si>
  <si>
    <t>Sam Moini</t>
  </si>
  <si>
    <t>David Mousavi</t>
  </si>
  <si>
    <t>Winston Park</t>
  </si>
  <si>
    <t>Hamid Shakeri</t>
  </si>
  <si>
    <t>Diane Dyson</t>
  </si>
  <si>
    <t>Brenda Macdonald</t>
  </si>
  <si>
    <t>Valarie Maltais</t>
  </si>
  <si>
    <t>Veronica Stephen</t>
  </si>
  <si>
    <t>Norval Bryant</t>
  </si>
  <si>
    <t>Paul Bura</t>
  </si>
  <si>
    <t>Dragen Cimesa</t>
  </si>
  <si>
    <t>David Del Grande</t>
  </si>
  <si>
    <t>Matthew Kellway</t>
  </si>
  <si>
    <t>Donald Lamoreux</t>
  </si>
  <si>
    <t>Joshua Makuch</t>
  </si>
  <si>
    <t>Paul Murton</t>
  </si>
  <si>
    <t>Morley Rosenberg</t>
  </si>
  <si>
    <t>Erica Kelly</t>
  </si>
  <si>
    <t>Bill Boersma</t>
  </si>
  <si>
    <t>John Campbell</t>
  </si>
  <si>
    <t>Angelo Carnevale</t>
  </si>
  <si>
    <t>Paulina Corpuz</t>
  </si>
  <si>
    <t>Michelle Holland-Berardinetti</t>
  </si>
  <si>
    <t>Gerard Arbour</t>
  </si>
  <si>
    <t>Mohsin Bhuiyan</t>
  </si>
  <si>
    <t>Robert Mcdermott</t>
  </si>
  <si>
    <t>Suman Roy</t>
  </si>
  <si>
    <t>Curtis Smith</t>
  </si>
  <si>
    <t>Bruce Waters</t>
  </si>
  <si>
    <t>Vivek Bhatt</t>
  </si>
  <si>
    <t>Fawzi Bidawi</t>
  </si>
  <si>
    <t>Randy Bucao</t>
  </si>
  <si>
    <t>Zia Choudhary</t>
  </si>
  <si>
    <t>Ismail Khan</t>
  </si>
  <si>
    <t>Zamirul Hassan Nadeem</t>
  </si>
  <si>
    <t>Arfan Naveed</t>
  </si>
  <si>
    <t>Raphael Rosch</t>
  </si>
  <si>
    <t>Nur Saiffullah</t>
  </si>
  <si>
    <t>Jude Coutinho</t>
  </si>
  <si>
    <t>Jim Karygiannis</t>
  </si>
  <si>
    <t>Norm Kelly</t>
  </si>
  <si>
    <t>Michael Korzeniewski</t>
  </si>
  <si>
    <t>Jason Woychesko</t>
  </si>
  <si>
    <t>Maggie Chi</t>
  </si>
  <si>
    <t>Felicia Samuel</t>
  </si>
  <si>
    <t>Ashwani Bhardwaj</t>
  </si>
  <si>
    <t>James Chow</t>
  </si>
  <si>
    <t>Dameon Halstead</t>
  </si>
  <si>
    <t>Sheraz Khan</t>
  </si>
  <si>
    <t>Mahboob Mian</t>
  </si>
  <si>
    <t>Neethan Saba</t>
  </si>
  <si>
    <t>Michelle Spencer</t>
  </si>
  <si>
    <t>Itohan Evbagharu</t>
  </si>
  <si>
    <t>Reddy Muttukuru</t>
  </si>
  <si>
    <t>Priyanth Nallaratnam</t>
  </si>
  <si>
    <t>Sajid Saleh</t>
  </si>
  <si>
    <t>Emery Warner</t>
  </si>
  <si>
    <t>Morlan Washington</t>
  </si>
  <si>
    <t>Amanda Cain</t>
  </si>
  <si>
    <t>Cheryl Lewis-Thurab</t>
  </si>
  <si>
    <t>Jennifer Mckelvie</t>
  </si>
  <si>
    <t>Paul Cookson</t>
  </si>
  <si>
    <t>Daniel Cubellis</t>
  </si>
  <si>
    <t>Jasper Ghori</t>
  </si>
  <si>
    <t>Reza Khoshdel</t>
  </si>
  <si>
    <t>Dave Madder</t>
  </si>
  <si>
    <t>Christopher Riley</t>
  </si>
  <si>
    <t>Neethan Shan</t>
  </si>
  <si>
    <t>Svitiana Burlakova</t>
  </si>
  <si>
    <t>Pamela Gough</t>
  </si>
  <si>
    <t>Peggy Moulder</t>
  </si>
  <si>
    <t>Patrizia Nigro</t>
  </si>
  <si>
    <t>Iain Davis</t>
  </si>
  <si>
    <t>Robert Gunnyon</t>
  </si>
  <si>
    <t>Michael Julihen</t>
  </si>
  <si>
    <t>Michael Loomans</t>
  </si>
  <si>
    <t>Kalsang Dolma</t>
  </si>
  <si>
    <t>Valerie Grdisa</t>
  </si>
  <si>
    <t>Mercy Okalowe</t>
  </si>
  <si>
    <t>David Ginsberg</t>
  </si>
  <si>
    <t>Taras Kulish</t>
  </si>
  <si>
    <t>Nick Pavlov</t>
  </si>
  <si>
    <t>Alex Perez</t>
  </si>
  <si>
    <t>Evan Tummillo</t>
  </si>
  <si>
    <t>Josa Vera</t>
  </si>
  <si>
    <t>Deeqa Barre</t>
  </si>
  <si>
    <t>Harpreet Gulri</t>
  </si>
  <si>
    <t>Keaton Austin</t>
  </si>
  <si>
    <t>Joey Carapinha</t>
  </si>
  <si>
    <t>Frank Di Giorgio</t>
  </si>
  <si>
    <t>Fred Fosu</t>
  </si>
  <si>
    <t>Cedric Ogilvie</t>
  </si>
  <si>
    <t>Lekan Olawoye</t>
  </si>
  <si>
    <t>Luis Portillo</t>
  </si>
  <si>
    <t>Maria Augimeri</t>
  </si>
  <si>
    <t>Louise Russo</t>
  </si>
  <si>
    <t>Edward Zaretsky</t>
  </si>
  <si>
    <t>Kristy-Ann Charles</t>
  </si>
  <si>
    <t>Tiffany Ford</t>
  </si>
  <si>
    <t>Deanne Sgro</t>
  </si>
  <si>
    <t>Kerry-Ann Thomas</t>
  </si>
  <si>
    <t>Winston La Rose</t>
  </si>
  <si>
    <t>Jennifer Arp</t>
  </si>
  <si>
    <t>Christin Carmichael Greb</t>
  </si>
  <si>
    <t>Lauralyn Johnston</t>
  </si>
  <si>
    <t>Beth Levy</t>
  </si>
  <si>
    <t>Dyanoosh Youssefi</t>
  </si>
  <si>
    <t>Darren Dunlop</t>
  </si>
  <si>
    <t>Randall Pancer</t>
  </si>
  <si>
    <t>Josh Pede</t>
  </si>
  <si>
    <t>Peter Tijiri</t>
  </si>
  <si>
    <t>Ana Bailao</t>
  </si>
  <si>
    <t>Mark Balack</t>
  </si>
  <si>
    <t>Nahum Mann</t>
  </si>
  <si>
    <t>Troy Young</t>
  </si>
  <si>
    <t>Dobrosav Basaric</t>
  </si>
  <si>
    <t>Saron Gebresellassi</t>
  </si>
  <si>
    <t>Faith Goldy</t>
  </si>
  <si>
    <t>Jennifer Keesmaat</t>
  </si>
  <si>
    <t>D!Onne Renae</t>
  </si>
  <si>
    <t>Chris Brosky</t>
  </si>
  <si>
    <t>Brian Buffey</t>
  </si>
  <si>
    <t>Logan Choy</t>
  </si>
  <si>
    <t>Mike Gallay</t>
  </si>
  <si>
    <t>Ion Gelu Vintila</t>
  </si>
  <si>
    <t>Brian Graff</t>
  </si>
  <si>
    <t>Tofazzel Haque</t>
  </si>
  <si>
    <t>Christopher Humphrey</t>
  </si>
  <si>
    <t>Chai Kalevar</t>
  </si>
  <si>
    <t>Andrzej Kardys</t>
  </si>
  <si>
    <t>Steven Lam</t>
  </si>
  <si>
    <t>Jim Mcmillan</t>
  </si>
  <si>
    <t>Gautam Nath</t>
  </si>
  <si>
    <t>Michael Nicula</t>
  </si>
  <si>
    <t>Thomas O'neill</t>
  </si>
  <si>
    <t>Joseph Osuji</t>
  </si>
  <si>
    <t>Joseph Pampena</t>
  </si>
  <si>
    <t>Josh Rachlis</t>
  </si>
  <si>
    <t>Jim Ruel</t>
  </si>
  <si>
    <t>James Sears</t>
  </si>
  <si>
    <t>Jakob Vardy</t>
  </si>
  <si>
    <t>Jack Weenen</t>
  </si>
  <si>
    <t>Rosemary Kelleher-Maclennan</t>
  </si>
  <si>
    <t>Bob Fudge</t>
  </si>
  <si>
    <t>Ken Tully</t>
  </si>
  <si>
    <t>Dennis Forbes</t>
  </si>
  <si>
    <t>Bob Crate</t>
  </si>
  <si>
    <t>Amanda Brannigan</t>
  </si>
  <si>
    <t>Ted Eng</t>
  </si>
  <si>
    <t>Gary Ruona</t>
  </si>
  <si>
    <t>Logan O'connor</t>
  </si>
  <si>
    <t>Tamara Williamson</t>
  </si>
  <si>
    <t>Fred Bryan</t>
  </si>
  <si>
    <t>Angela Horne</t>
  </si>
  <si>
    <t>Tammy Murphy</t>
  </si>
  <si>
    <t>Blair Emmerson</t>
  </si>
  <si>
    <t>Roger Varley</t>
  </si>
  <si>
    <t>Diane Reilly</t>
  </si>
  <si>
    <t>Pat Molloy</t>
  </si>
  <si>
    <t>Michelle Viney</t>
  </si>
  <si>
    <t>Gord Highet</t>
  </si>
  <si>
    <t>Eliana Di Biase</t>
  </si>
  <si>
    <t>Sunder Singh</t>
  </si>
  <si>
    <t>Mubarak Ahmed</t>
  </si>
  <si>
    <t>Jacob Joel Ginsberg</t>
  </si>
  <si>
    <t>Richard T. Lorello</t>
  </si>
  <si>
    <t>Frank Scarlato</t>
  </si>
  <si>
    <t>Skanda Singarajah</t>
  </si>
  <si>
    <t>Fred Winegust</t>
  </si>
  <si>
    <t>Fitz-Roy Gordon</t>
  </si>
  <si>
    <t>Millad Hamidkohzad</t>
  </si>
  <si>
    <t>Carmine Tucci</t>
  </si>
  <si>
    <t>Nicole Elfar-Troiana</t>
  </si>
  <si>
    <t>Rosanna Defrancesca</t>
  </si>
  <si>
    <t>Slava Gravets</t>
  </si>
  <si>
    <t>Victor Lacarcia</t>
  </si>
  <si>
    <t>Mark Pulciani</t>
  </si>
  <si>
    <t>Tom Takacs</t>
  </si>
  <si>
    <t>John Yusufi</t>
  </si>
  <si>
    <t>Furio Liberatore</t>
  </si>
  <si>
    <t>Styles Q. Weinberg</t>
  </si>
  <si>
    <t>Allan Goldstein</t>
  </si>
  <si>
    <t>Maurizio Bevilacqua</t>
  </si>
  <si>
    <t>Frank Miele</t>
  </si>
  <si>
    <t>Savino Quatela</t>
  </si>
  <si>
    <t>Jess Craven</t>
  </si>
  <si>
    <t>Leslie R. Farkas</t>
  </si>
  <si>
    <t>Wendy Fox</t>
  </si>
  <si>
    <t>Patrice Mccammon</t>
  </si>
  <si>
    <t>Steve Andrew Anthony</t>
  </si>
  <si>
    <t>Robert Bortlisz</t>
  </si>
  <si>
    <t>Ron Ego</t>
  </si>
  <si>
    <t>David Foster</t>
  </si>
  <si>
    <t>Mark Kinney</t>
  </si>
  <si>
    <t>James A. Kowbell</t>
  </si>
  <si>
    <t>Kurt Lehmann</t>
  </si>
  <si>
    <t>David Matthews</t>
  </si>
  <si>
    <t>Dean Robinson</t>
  </si>
  <si>
    <t>Alexander Stone</t>
  </si>
  <si>
    <t>Bonnie Smith</t>
  </si>
  <si>
    <t>Xia (Leia) Lei</t>
  </si>
  <si>
    <t>Adam Mccarthy</t>
  </si>
  <si>
    <t>Rainer Neufeld</t>
  </si>
  <si>
    <t>Janice Moore</t>
  </si>
  <si>
    <t>John Arthur Mccarthy</t>
  </si>
  <si>
    <t>Xin Tan</t>
  </si>
  <si>
    <t>Kim Eckel</t>
  </si>
  <si>
    <t>Angela Vieth</t>
  </si>
  <si>
    <t>Liangan Yin</t>
  </si>
  <si>
    <t>Mark Whaley</t>
  </si>
  <si>
    <t>Oliver Campbell</t>
  </si>
  <si>
    <t>Jeff Henry</t>
  </si>
  <si>
    <t>William Hodgins</t>
  </si>
  <si>
    <t>Tenille Bonoguore</t>
  </si>
  <si>
    <t>Carol Parsons</t>
  </si>
  <si>
    <t>Elizabeth Sproule</t>
  </si>
  <si>
    <t>Devon Mckenzie</t>
  </si>
  <si>
    <t>Rami Said</t>
  </si>
  <si>
    <t>Jane Mitchell</t>
  </si>
  <si>
    <t>Beisan Zubi</t>
  </si>
  <si>
    <t>Robert Oberholtzer</t>
  </si>
  <si>
    <t>Sean Strickland</t>
  </si>
  <si>
    <t>Kelly Steiss</t>
  </si>
  <si>
    <t>Dave Jaworsky</t>
  </si>
  <si>
    <t>Chrisine Kolednik</t>
  </si>
  <si>
    <t>Shirley Cordiner</t>
  </si>
  <si>
    <t>Holly Syer</t>
  </si>
  <si>
    <t>Tom Bacolini</t>
  </si>
  <si>
    <t>Robin Comtois</t>
  </si>
  <si>
    <t>Debi Katsmar</t>
  </si>
  <si>
    <t>David Mcleod</t>
  </si>
  <si>
    <t>Brad Ulch</t>
  </si>
  <si>
    <t>John Thomas Mcnall</t>
  </si>
  <si>
    <t>Lucas Spinosa</t>
  </si>
  <si>
    <t>Maria Lallouet</t>
  </si>
  <si>
    <t>Melissa Mcglashan</t>
  </si>
  <si>
    <t>Tony Dimarco</t>
  </si>
  <si>
    <t>Phill Gladman</t>
  </si>
  <si>
    <t>Charles Owen</t>
  </si>
  <si>
    <t>Niki Ann Brideau</t>
  </si>
  <si>
    <t>Leslie Robichaud</t>
  </si>
  <si>
    <t>Ken Le Blanc</t>
  </si>
  <si>
    <t>Devin Paul James St. Jean</t>
  </si>
  <si>
    <t>Mike Konderka</t>
  </si>
  <si>
    <t>James Takeo</t>
  </si>
  <si>
    <t>David Clow</t>
  </si>
  <si>
    <t>Steven Soos</t>
  </si>
  <si>
    <t>Paul Grenier</t>
  </si>
  <si>
    <t>Herb Neher</t>
  </si>
  <si>
    <t>Mark Witmer</t>
  </si>
  <si>
    <t>Joyce Barker</t>
  </si>
  <si>
    <t>Grant Kingsbury</t>
  </si>
  <si>
    <t>Phillip Morris</t>
  </si>
  <si>
    <t>Peter Van Der Maas</t>
  </si>
  <si>
    <t>Carl Smit</t>
  </si>
  <si>
    <t>Gary Williamson</t>
  </si>
  <si>
    <t>Steve Mccabe</t>
  </si>
  <si>
    <t>Raymond Tout</t>
  </si>
  <si>
    <t>Callie Greenshields</t>
  </si>
  <si>
    <t>Beth Hamilton</t>
  </si>
  <si>
    <t>Jenny Parsons</t>
  </si>
  <si>
    <t>Bob Weirmeir</t>
  </si>
  <si>
    <t>Jeff White</t>
  </si>
  <si>
    <t>David Wilde</t>
  </si>
  <si>
    <t>John A. Bell</t>
  </si>
  <si>
    <t>Tom Hutchinson</t>
  </si>
  <si>
    <t>Enos Martin</t>
  </si>
  <si>
    <t>Edward Fulford</t>
  </si>
  <si>
    <t>Edward Woods</t>
  </si>
  <si>
    <t>Christopher Coady</t>
  </si>
  <si>
    <t>Leith Eric</t>
  </si>
  <si>
    <t>Sandra Magnini</t>
  </si>
  <si>
    <t>Nicholas Beaudin</t>
  </si>
  <si>
    <t>David Bylsma</t>
  </si>
  <si>
    <t>Douglas Joyner</t>
  </si>
  <si>
    <t>Paul Wiebe</t>
  </si>
  <si>
    <t>Denise Brisson</t>
  </si>
  <si>
    <t>Lise Senecal</t>
  </si>
  <si>
    <t>Serge Bourgouin</t>
  </si>
  <si>
    <t>Pierre Deforge</t>
  </si>
  <si>
    <t>Leo Malette</t>
  </si>
  <si>
    <t>Steve Morrison</t>
  </si>
  <si>
    <t>Yvon Duhaime</t>
  </si>
  <si>
    <t>Daniel Gagne</t>
  </si>
  <si>
    <t>Pat Keough</t>
  </si>
  <si>
    <t>Denis Boisvenue</t>
  </si>
  <si>
    <t>Christopher Paul Fisher</t>
  </si>
  <si>
    <t>Christopher Anderson</t>
  </si>
  <si>
    <t>Paul Finley</t>
  </si>
  <si>
    <t>Jeremy Seguin</t>
  </si>
  <si>
    <t>Paulette Courchesne</t>
  </si>
  <si>
    <t>Guy Fortier</t>
  </si>
  <si>
    <t>Denis Senecal</t>
  </si>
  <si>
    <t>Joanne Savage</t>
  </si>
  <si>
    <t>Ronald Demers</t>
  </si>
  <si>
    <t>Russell Dunne</t>
  </si>
  <si>
    <t>Donald Leblanc</t>
  </si>
  <si>
    <t>Christine Winters</t>
  </si>
  <si>
    <t>Chudi Asidianya</t>
  </si>
  <si>
    <t>John Dolstra</t>
  </si>
  <si>
    <t>Derrick Gleed</t>
  </si>
  <si>
    <t>Terry Johnston</t>
  </si>
  <si>
    <t>Rod Thwaites</t>
  </si>
  <si>
    <t>Joanne Alexander</t>
  </si>
  <si>
    <t>Bob Baker</t>
  </si>
  <si>
    <t>Carleen Blissett</t>
  </si>
  <si>
    <t>Sharon Peters</t>
  </si>
  <si>
    <t>Paul Johnston</t>
  </si>
  <si>
    <t>Chris Jones</t>
  </si>
  <si>
    <t>Liam Nichols</t>
  </si>
  <si>
    <t>Sharmila Saigaonkar</t>
  </si>
  <si>
    <t>Bill Windrem</t>
  </si>
  <si>
    <t>Meredith Dodge</t>
  </si>
  <si>
    <t>Tracy Roulston</t>
  </si>
  <si>
    <t>Kimberly Zeppieri</t>
  </si>
  <si>
    <t>Andrea Kennedy</t>
  </si>
  <si>
    <t>Elizabeth Johnston</t>
  </si>
  <si>
    <t>Kesha Wint</t>
  </si>
  <si>
    <t>Ken Ferdinands</t>
  </si>
  <si>
    <t>Ellen Gowland</t>
  </si>
  <si>
    <t>Stephen Rogers</t>
  </si>
  <si>
    <t>James Jim Liaros</t>
  </si>
  <si>
    <t>Brian Sankarsingh</t>
  </si>
  <si>
    <t>Jenny Altmann</t>
  </si>
  <si>
    <t>Rose Pizullo</t>
  </si>
  <si>
    <t>Steve Downs</t>
  </si>
  <si>
    <t>Michael Humphreys</t>
  </si>
  <si>
    <t>Garland Zheng</t>
  </si>
  <si>
    <t>Bryan Stott</t>
  </si>
  <si>
    <t>Justin K. Altmann</t>
  </si>
  <si>
    <t>Phil Bannon</t>
  </si>
  <si>
    <t>Rose Mailloux</t>
  </si>
  <si>
    <t>Sharon Mackenzie</t>
  </si>
  <si>
    <t>Kris Badrinarayan</t>
  </si>
  <si>
    <t>Barry Fisher</t>
  </si>
  <si>
    <t>Elliot Fung</t>
  </si>
  <si>
    <t>Jennifer Pfenning</t>
  </si>
  <si>
    <t>Jeff Gerber</t>
  </si>
  <si>
    <t>Mark Murray</t>
  </si>
  <si>
    <t>Les Armstrong</t>
  </si>
  <si>
    <t>Krysta Glovasky-Risdale</t>
  </si>
  <si>
    <t>Matt Matthew Ford</t>
  </si>
  <si>
    <t>Wiquar Husain</t>
  </si>
  <si>
    <t>Olivia Ashak</t>
  </si>
  <si>
    <t>Paul Borelli</t>
  </si>
  <si>
    <t>Wally Chafchak</t>
  </si>
  <si>
    <t>Mohamed Chams</t>
  </si>
  <si>
    <t>Michael Patterson</t>
  </si>
  <si>
    <t>Sadiq Pirani</t>
  </si>
  <si>
    <t>John Elliott</t>
  </si>
  <si>
    <t>Rino Bortolin</t>
  </si>
  <si>
    <t>Steve Palenkas</t>
  </si>
  <si>
    <t>Janice Campbell</t>
  </si>
  <si>
    <t>Lillian B. Kruzsely</t>
  </si>
  <si>
    <t>Adam Castle</t>
  </si>
  <si>
    <t>Joe Lucier</t>
  </si>
  <si>
    <t>Martin A. Utrosa</t>
  </si>
  <si>
    <t>Joey Wright</t>
  </si>
  <si>
    <t>Jeff Denomme</t>
  </si>
  <si>
    <t>Josh Jacquot</t>
  </si>
  <si>
    <t>Terry Yaldo</t>
  </si>
  <si>
    <t>Barbara Holland</t>
  </si>
  <si>
    <t>Irek Kusmierczyk</t>
  </si>
  <si>
    <t>Albert Saba</t>
  </si>
  <si>
    <t>Patti Hayes</t>
  </si>
  <si>
    <t>Kathryn Macdonnell</t>
  </si>
  <si>
    <t>Lisa Valente</t>
  </si>
  <si>
    <t>Giovanni John Abati</t>
  </si>
  <si>
    <t>Greg Lemay</t>
  </si>
  <si>
    <t>David Sundin</t>
  </si>
  <si>
    <t>Hilary Payne</t>
  </si>
  <si>
    <t>Alex Aggarwal</t>
  </si>
  <si>
    <t>Kieran Mckenzie</t>
  </si>
  <si>
    <t>Franz (Frank) Dyck</t>
  </si>
  <si>
    <t>Tom Hensel</t>
  </si>
  <si>
    <t>Ron Fraser</t>
  </si>
  <si>
    <t>Ross Gerrie</t>
  </si>
  <si>
    <t>Michael Harding</t>
  </si>
  <si>
    <t>Colin Matthews</t>
  </si>
  <si>
    <t>Naseeb Singh</t>
  </si>
  <si>
    <t>Gabriel Rose</t>
  </si>
  <si>
    <t>Shawn Shapton</t>
  </si>
  <si>
    <t>Julie-Anne Herteis</t>
  </si>
  <si>
    <t>Scott Mcmillan</t>
  </si>
  <si>
    <t>Larry Shantz</t>
  </si>
  <si>
    <t>Jon Flemming</t>
  </si>
  <si>
    <t>Gurprit Kindra</t>
  </si>
  <si>
    <t>Ken Lumsden</t>
  </si>
  <si>
    <t>Brandon Rabideau</t>
  </si>
  <si>
    <t>Lynn Scott</t>
  </si>
  <si>
    <t>Christine Boothby</t>
  </si>
  <si>
    <t>Adam Grodinsky</t>
  </si>
  <si>
    <t>Waleed Qirbi</t>
  </si>
  <si>
    <t>Donna Blackburn</t>
  </si>
  <si>
    <t>Patricia Kmiec</t>
  </si>
  <si>
    <t>Amanda Purdy</t>
  </si>
  <si>
    <t>Alex Sivasambu</t>
  </si>
  <si>
    <t>Amy Wellings</t>
  </si>
  <si>
    <t>Fraser Anderson</t>
  </si>
  <si>
    <t>Wendy Hough</t>
  </si>
  <si>
    <t>Dragos Popa</t>
  </si>
  <si>
    <t>C.j. Blake</t>
  </si>
  <si>
    <t>Nicholas Lapierre</t>
  </si>
  <si>
    <t>Tanya Melissa Dasilva</t>
  </si>
  <si>
    <t>Chris Ellis</t>
  </si>
  <si>
    <t>Jennifer Jennekens</t>
  </si>
  <si>
    <t>Kim Woods</t>
  </si>
  <si>
    <t>John Hewitt</t>
  </si>
  <si>
    <t>Keith Penny</t>
  </si>
  <si>
    <t>Lyra Evans</t>
  </si>
  <si>
    <t>Rose LabrÔøΩÔøΩche</t>
  </si>
  <si>
    <t>Erica Braunovan</t>
  </si>
  <si>
    <t>Wesley Campbell</t>
  </si>
  <si>
    <t>David Thomas Humphries</t>
  </si>
  <si>
    <t>Justin W. Laku</t>
  </si>
  <si>
    <t>Travis Croken</t>
  </si>
  <si>
    <t>Elaine Hayles</t>
  </si>
  <si>
    <t>Sandra Schwartz</t>
  </si>
  <si>
    <t>John Curry</t>
  </si>
  <si>
    <t>Sandra Moore</t>
  </si>
  <si>
    <t>Michael Olsen</t>
  </si>
  <si>
    <t>Kevin Sawyer</t>
  </si>
  <si>
    <t>Brian Coburn</t>
  </si>
  <si>
    <t>Spencer Warren</t>
  </si>
  <si>
    <t>Joanne Macewan</t>
  </si>
  <si>
    <t>Glen Armstrong</t>
  </si>
  <si>
    <t>Jeff Darwin</t>
  </si>
  <si>
    <t>Jeremy Wittet</t>
  </si>
  <si>
    <t>Mark D. Mullan</t>
  </si>
  <si>
    <t>Shelley Lawrence</t>
  </si>
  <si>
    <t>Regan Preszcator</t>
  </si>
  <si>
    <t>ThÔøΩÔøΩrÔøΩÔøΩse Maloney Cousineau</t>
  </si>
  <si>
    <t>Cindy Desclouds-Simpson</t>
  </si>
  <si>
    <t>Roda Muse</t>
  </si>
  <si>
    <t>Denis M. Chartrand</t>
  </si>
  <si>
    <t>Sean Curran</t>
  </si>
  <si>
    <t>Marielle Godbout</t>
  </si>
  <si>
    <t>Abdourahman Kahin</t>
  </si>
  <si>
    <t>Warsama Abdourahman Aden</t>
  </si>
  <si>
    <t>Marc Bissonnette</t>
  </si>
  <si>
    <t>Myriam Hebabi</t>
  </si>
  <si>
    <t>Jacinthe Marcil</t>
  </si>
  <si>
    <t>Denis LabrÔøΩÔøΩche</t>
  </si>
  <si>
    <t>Samia Ouled Ali</t>
  </si>
  <si>
    <t>Loree-Ann Huard</t>
  </si>
  <si>
    <t>JolÔøΩÔøΩne Savoie-Day</t>
  </si>
  <si>
    <t>Chad Mariage</t>
  </si>
  <si>
    <t>Valerie Assoi</t>
  </si>
  <si>
    <t>Robert Rainboth</t>
  </si>
  <si>
    <t>Dan Boudria</t>
  </si>
  <si>
    <t>Nenette Ntema-Mbudi</t>
  </si>
  <si>
    <t>Cynthia Wagner</t>
  </si>
  <si>
    <t>Johanne Lacombe</t>
  </si>
  <si>
    <t>Monique Briand</t>
  </si>
  <si>
    <t>Andre Thibodeau</t>
  </si>
  <si>
    <t>Alice Madigan</t>
  </si>
  <si>
    <t>David L. Miles</t>
  </si>
  <si>
    <t>E. Helen Yanch</t>
  </si>
  <si>
    <t>Betty Ann Mackinnon</t>
  </si>
  <si>
    <t>David Bolton</t>
  </si>
  <si>
    <t>Gary Thuss</t>
  </si>
  <si>
    <t>Kurtis Smith</t>
  </si>
  <si>
    <t>Nick Stokman</t>
  </si>
  <si>
    <t>Susan (Sue) Clarke</t>
  </si>
  <si>
    <t>Jamieson Dyer</t>
  </si>
  <si>
    <t>Kevin Legris</t>
  </si>
  <si>
    <t>Michael Quilty</t>
  </si>
  <si>
    <t>Robert Dick</t>
  </si>
  <si>
    <t>Robert Hall</t>
  </si>
  <si>
    <t>Dan Degagne</t>
  </si>
  <si>
    <t>Diane Glowasky</t>
  </si>
  <si>
    <t>Jennifer Johnson</t>
  </si>
  <si>
    <t>Mike Hammond</t>
  </si>
  <si>
    <t>Peter Spuzak</t>
  </si>
  <si>
    <t>Brian Lynch</t>
  </si>
  <si>
    <t>Carol Moffatt</t>
  </si>
  <si>
    <t>David Lawson</t>
  </si>
  <si>
    <t>Gail Latchford</t>
  </si>
  <si>
    <t>Jim Fell</t>
  </si>
  <si>
    <t>John Logel</t>
  </si>
  <si>
    <t>Michael Filip</t>
  </si>
  <si>
    <t>Raymond Benns</t>
  </si>
  <si>
    <t>Ronald Morris Farrow</t>
  </si>
  <si>
    <t>Sherry Gibson</t>
  </si>
  <si>
    <t>Bob Currie</t>
  </si>
  <si>
    <t>Don Maciver</t>
  </si>
  <si>
    <t>Mark Tijssen</t>
  </si>
  <si>
    <t>Philippe Caine</t>
  </si>
  <si>
    <t>Bob Macphail</t>
  </si>
  <si>
    <t>Marina Hammond</t>
  </si>
  <si>
    <t>Dominique Nackers</t>
  </si>
  <si>
    <t>Georges Daviau</t>
  </si>
  <si>
    <t>Kevin LÔøΩÔøΩveillÔøΩÔøΩ</t>
  </si>
  <si>
    <t>Matthew Golcic</t>
  </si>
  <si>
    <t>Maurice Tourigny</t>
  </si>
  <si>
    <t>Theodore Cull</t>
  </si>
  <si>
    <t>Andrew Fogarasi</t>
  </si>
  <si>
    <t>Dan Lynch</t>
  </si>
  <si>
    <t>Danny Martin</t>
  </si>
  <si>
    <t>Frank Dugal</t>
  </si>
  <si>
    <t>Gabriel Flowers</t>
  </si>
  <si>
    <t>Geoffrey White</t>
  </si>
  <si>
    <t>Lisa Mcgee</t>
  </si>
  <si>
    <t>Ted Strike</t>
  </si>
  <si>
    <t>Chris Stephen</t>
  </si>
  <si>
    <t>Dan Kerr</t>
  </si>
  <si>
    <t>Doug Bell</t>
  </si>
  <si>
    <t>John Kenneth Alpaugh</t>
  </si>
  <si>
    <t>Melissa Kanmacher</t>
  </si>
  <si>
    <t>Paul Eagleson</t>
  </si>
  <si>
    <t>Glen Mcneil</t>
  </si>
  <si>
    <t>Murray Curran</t>
  </si>
  <si>
    <t>Paul Bollinger</t>
  </si>
  <si>
    <t>Peter Mckee</t>
  </si>
  <si>
    <t>Belinda Scollick</t>
  </si>
  <si>
    <t>Bernadette Vanderhorst</t>
  </si>
  <si>
    <t>Debbie Lynch</t>
  </si>
  <si>
    <t>Don Birmingham</t>
  </si>
  <si>
    <t>Kim Lutes</t>
  </si>
  <si>
    <t>Wiburn Archer</t>
  </si>
  <si>
    <t>Bill Joseph Lafleur</t>
  </si>
  <si>
    <t>David Ham</t>
  </si>
  <si>
    <t>David Mcdowell</t>
  </si>
  <si>
    <t>Hugh Moggy</t>
  </si>
  <si>
    <t>Joyce O'connor</t>
  </si>
  <si>
    <t>Keith Harfield</t>
  </si>
  <si>
    <t>Michael Phillips</t>
  </si>
  <si>
    <t>Paul Moffatt</t>
  </si>
  <si>
    <t>Robert Maguire</t>
  </si>
  <si>
    <t>Rodney Deforge</t>
  </si>
  <si>
    <t>Tom Pudas</t>
  </si>
  <si>
    <t>Charles Smid</t>
  </si>
  <si>
    <t>Gary Sheffield</t>
  </si>
  <si>
    <t>Rhonda Ferguson</t>
  </si>
  <si>
    <t>Tom Fenn</t>
  </si>
  <si>
    <t>Dennis Brown</t>
  </si>
  <si>
    <t>Diana Coulombe</t>
  </si>
  <si>
    <t>Elizabeth Shine</t>
  </si>
  <si>
    <t>Marlene Davidson</t>
  </si>
  <si>
    <t>Mary Makarenko</t>
  </si>
  <si>
    <t>Sally E. Burns</t>
  </si>
  <si>
    <t>Bill Buckler</t>
  </si>
  <si>
    <t>Darlene Banning</t>
  </si>
  <si>
    <t>Samantha Schapelhouman</t>
  </si>
  <si>
    <t>Stacey Brickmam</t>
  </si>
  <si>
    <t>Vincent Aldrich</t>
  </si>
  <si>
    <t>Barbara Ann Laur</t>
  </si>
  <si>
    <t>David Dykeman</t>
  </si>
  <si>
    <t>Jacob Janzen</t>
  </si>
  <si>
    <t>John Vandermeersch</t>
  </si>
  <si>
    <t>Judi Wright</t>
  </si>
  <si>
    <t>Mary French</t>
  </si>
  <si>
    <t>Mary Hamm</t>
  </si>
  <si>
    <t>Pete Barbour</t>
  </si>
  <si>
    <t>Sheri Andrews</t>
  </si>
  <si>
    <t>Ted Mcdonald</t>
  </si>
  <si>
    <t>Bert Mcdowell</t>
  </si>
  <si>
    <t>Jo-Anne Boucher</t>
  </si>
  <si>
    <t>Texas Macdonald</t>
  </si>
  <si>
    <t>Andra Kaufeldt</t>
  </si>
  <si>
    <t>Barry Mcgibbon</t>
  </si>
  <si>
    <t>Tracy Mcgibbon</t>
  </si>
  <si>
    <t>William Wellwood</t>
  </si>
  <si>
    <t>Cindy Stewart</t>
  </si>
  <si>
    <t>Norm Hughes</t>
  </si>
  <si>
    <t>Roger James</t>
  </si>
  <si>
    <t>Valerie Donnell</t>
  </si>
  <si>
    <t>Evelyn Campbell</t>
  </si>
  <si>
    <t>Faye Campbell</t>
  </si>
  <si>
    <t>Joe Dowdall</t>
  </si>
  <si>
    <t>Kerri Nichilson-Watson</t>
  </si>
  <si>
    <t>Sharon Mousseau</t>
  </si>
  <si>
    <t>Tim Campbell</t>
  </si>
  <si>
    <t>Barbara Erskine</t>
  </si>
  <si>
    <t>Eric Parsons</t>
  </si>
  <si>
    <t>Joseph Ian Anderson</t>
  </si>
  <si>
    <t>Margaret Tuomi</t>
  </si>
  <si>
    <t>Sandi Hurcomb</t>
  </si>
  <si>
    <t>Sharon Jackson</t>
  </si>
  <si>
    <t>Sharon Alkenbrack</t>
  </si>
  <si>
    <t>Carrie Cumming</t>
  </si>
  <si>
    <t>Cleo Charlebois</t>
  </si>
  <si>
    <t>Daniel De Marchi</t>
  </si>
  <si>
    <t>Eleanor Hough</t>
  </si>
  <si>
    <t>Gilles Laderoute</t>
  </si>
  <si>
    <t>Jenny Gibson</t>
  </si>
  <si>
    <t>Jo-Anne Barber</t>
  </si>
  <si>
    <t>Kyla Riach</t>
  </si>
  <si>
    <t>Laurier Duciaume</t>
  </si>
  <si>
    <t>Willie Dubien</t>
  </si>
  <si>
    <t>Charles Doering</t>
  </si>
  <si>
    <t>G Bruce Banbury</t>
  </si>
  <si>
    <t>Hewitt Bryan</t>
  </si>
  <si>
    <t>John Mailloux</t>
  </si>
  <si>
    <t>Justin Read</t>
  </si>
  <si>
    <t>Kent Jordan</t>
  </si>
  <si>
    <t>Ron Behm</t>
  </si>
  <si>
    <t>William Bell</t>
  </si>
  <si>
    <t>Alex Solomon</t>
  </si>
  <si>
    <t>Clifford Spratt</t>
  </si>
  <si>
    <t>Henri Paul Roy</t>
  </si>
  <si>
    <t>Robert Ambeault</t>
  </si>
  <si>
    <t>Steven Wells</t>
  </si>
  <si>
    <t>Sue Jensen</t>
  </si>
  <si>
    <t>Bill Dowson</t>
  </si>
  <si>
    <t>Bill Whetsone</t>
  </si>
  <si>
    <t>Bob Montgomery</t>
  </si>
  <si>
    <t>Jim Fergusson</t>
  </si>
  <si>
    <t>John Gillespie</t>
  </si>
  <si>
    <t>Marnie Hill</t>
  </si>
  <si>
    <t>Peter Walden</t>
  </si>
  <si>
    <t>Shawn Laporte</t>
  </si>
  <si>
    <t>Taylor Van Aaken</t>
  </si>
  <si>
    <t>Jane Lagassie</t>
  </si>
  <si>
    <t>Marc Vaillancourt</t>
  </si>
  <si>
    <t>Randall Mclaren</t>
  </si>
  <si>
    <t>Sylvie Beaudoin</t>
  </si>
  <si>
    <t>Tamela Price-Fry</t>
  </si>
  <si>
    <t>Jacqueline Lee Agnew</t>
  </si>
  <si>
    <t>Meredith Jamieson</t>
  </si>
  <si>
    <t>Val Collins</t>
  </si>
  <si>
    <t>Julie Wilkinson</t>
  </si>
  <si>
    <t>Andrew Ross Pavey</t>
  </si>
  <si>
    <t>Dawn Marie Nevills</t>
  </si>
  <si>
    <t>Glen App</t>
  </si>
  <si>
    <t>Kenneth Dew</t>
  </si>
  <si>
    <t>Lori Newell</t>
  </si>
  <si>
    <t>Tom Scott</t>
  </si>
  <si>
    <t>Gord T. Frost</t>
  </si>
  <si>
    <t>Harriet Wallenius</t>
  </si>
  <si>
    <t>Jerry Bogart</t>
  </si>
  <si>
    <t>Mike Kern</t>
  </si>
  <si>
    <t>Richard O'hara</t>
  </si>
  <si>
    <t>Alecia O'brien</t>
  </si>
  <si>
    <t>Amanda D. Phanenhour</t>
  </si>
  <si>
    <t>Marilyn Elizabeth Musclow</t>
  </si>
  <si>
    <t>Michael John Mccloskey</t>
  </si>
  <si>
    <t>Trevor Lidtkie</t>
  </si>
  <si>
    <t>Wayne Banks</t>
  </si>
  <si>
    <t>Jarvis Osborne</t>
  </si>
  <si>
    <t>Lewis Hodgson</t>
  </si>
  <si>
    <t>Lisa Morrison</t>
  </si>
  <si>
    <t>Martin Ainslie</t>
  </si>
  <si>
    <t>Pentti Palonen</t>
  </si>
  <si>
    <t>Wayne Bailey</t>
  </si>
  <si>
    <t>Darryl Colnar</t>
  </si>
  <si>
    <t>Hector Lavigne</t>
  </si>
  <si>
    <t>L. Jordy Carr</t>
  </si>
  <si>
    <t>Linda Alkins</t>
  </si>
  <si>
    <t>Maurice Turgeon</t>
  </si>
  <si>
    <t>Paul Claude Giroux</t>
  </si>
  <si>
    <t>Shawn Carr</t>
  </si>
  <si>
    <t>Trevor Holliday</t>
  </si>
  <si>
    <t>Corey Adams</t>
  </si>
  <si>
    <t>Dan Maxwell</t>
  </si>
  <si>
    <t>Danielle Albright</t>
  </si>
  <si>
    <t>Greg O'connor</t>
  </si>
  <si>
    <t>Sandy P. Cross</t>
  </si>
  <si>
    <t>Mike Konoval</t>
  </si>
  <si>
    <t>Roy Milligan</t>
  </si>
  <si>
    <t>Sid Larson</t>
  </si>
  <si>
    <t>Steven Crookshank</t>
  </si>
  <si>
    <t>Terry Gilbert</t>
  </si>
  <si>
    <t>Dan Hughey</t>
  </si>
  <si>
    <t>Jeff Cox</t>
  </si>
  <si>
    <t>Pat Husak</t>
  </si>
  <si>
    <t>Guy Labonte</t>
  </si>
  <si>
    <t>Jacques Forter</t>
  </si>
  <si>
    <t>Marc Robillard</t>
  </si>
  <si>
    <t>Francyn Leblanc</t>
  </si>
  <si>
    <t>Joanne Sirois</t>
  </si>
  <si>
    <t>Marcel ClÔøΩÔøΩroux</t>
  </si>
  <si>
    <t>Jim Chaplin</t>
  </si>
  <si>
    <t>John Fallis</t>
  </si>
  <si>
    <t>Neal Cathcart</t>
  </si>
  <si>
    <t>Scott Mcfadden</t>
  </si>
  <si>
    <t>Tim Belch</t>
  </si>
  <si>
    <t>Bill Macdonald</t>
  </si>
  <si>
    <t>Cindy Lynn Kelsey</t>
  </si>
  <si>
    <t>Dan Cunningham</t>
  </si>
  <si>
    <t>Elwin H. Burke</t>
  </si>
  <si>
    <t>Phillip Andrew Smith</t>
  </si>
  <si>
    <t>Sherry Whan</t>
  </si>
  <si>
    <t>Tom Dewey</t>
  </si>
  <si>
    <t>Alex Westerhout</t>
  </si>
  <si>
    <t>Alison May Lobb</t>
  </si>
  <si>
    <t>Jeff Scholl</t>
  </si>
  <si>
    <t>Mike Belford</t>
  </si>
  <si>
    <t>Angela Johnston</t>
  </si>
  <si>
    <t>David Gilchrist</t>
  </si>
  <si>
    <t>John B. Bisaillon</t>
  </si>
  <si>
    <t>Colby Love</t>
  </si>
  <si>
    <t>Eric Collingwood</t>
  </si>
  <si>
    <t>Johnathon Sanders</t>
  </si>
  <si>
    <t>Kevin Mclaughlin</t>
  </si>
  <si>
    <t>Tom Simpson</t>
  </si>
  <si>
    <t>Cary Hager</t>
  </si>
  <si>
    <t>Debra Schenk</t>
  </si>
  <si>
    <t>Andre Roy</t>
  </si>
  <si>
    <t>Bryan Rodger</t>
  </si>
  <si>
    <t>Claudette Myre</t>
  </si>
  <si>
    <t>Gerard Miner</t>
  </si>
  <si>
    <t>Helen Macleod</t>
  </si>
  <si>
    <t>Jacques Lacelle</t>
  </si>
  <si>
    <t>James Caputo</t>
  </si>
  <si>
    <t>Michel Paquette</t>
  </si>
  <si>
    <t>Pierre Perreault</t>
  </si>
  <si>
    <t>Troy Carkner</t>
  </si>
  <si>
    <t>Urbano Fumagalli</t>
  </si>
  <si>
    <t>Violaine Tittley</t>
  </si>
  <si>
    <t>Yvon St. Jean</t>
  </si>
  <si>
    <t>Gerard Bernier</t>
  </si>
  <si>
    <t>Michael Levesque</t>
  </si>
  <si>
    <t>Natalie Tessier</t>
  </si>
  <si>
    <t>Nicolle Schuurman</t>
  </si>
  <si>
    <t>Rick Smith</t>
  </si>
  <si>
    <t>Gary Judson</t>
  </si>
  <si>
    <t>Rilla Race</t>
  </si>
  <si>
    <t>Stefan Szeder</t>
  </si>
  <si>
    <t>Brian Gamble</t>
  </si>
  <si>
    <t>Ryan Johnson</t>
  </si>
  <si>
    <t>Terry Mckay</t>
  </si>
  <si>
    <t>Heather Ward</t>
  </si>
  <si>
    <t>James Gauthier</t>
  </si>
  <si>
    <t>Leo Jobin</t>
  </si>
  <si>
    <t>Walter Ross</t>
  </si>
  <si>
    <t>Bill Gabbani</t>
  </si>
  <si>
    <t>George Othmer</t>
  </si>
  <si>
    <t>Helene Culhane</t>
  </si>
  <si>
    <t>Michael Audette</t>
  </si>
  <si>
    <t>Rene G. Lafleur</t>
  </si>
  <si>
    <t>Rochelle Schwartz</t>
  </si>
  <si>
    <t>Sue Nielsen</t>
  </si>
  <si>
    <t>Tina Sartoretto</t>
  </si>
  <si>
    <t>Veronica Blanchard-Lizotte</t>
  </si>
  <si>
    <t>Claude Bourassa</t>
  </si>
  <si>
    <t>Daniel Belisle</t>
  </si>
  <si>
    <t>Darryl Owens</t>
  </si>
  <si>
    <t>Dean Breathat</t>
  </si>
  <si>
    <t>Desmond O'connor</t>
  </si>
  <si>
    <t>Frank Sisco</t>
  </si>
  <si>
    <t>Jamie Mageau</t>
  </si>
  <si>
    <t>Jane Skidmore-Fox</t>
  </si>
  <si>
    <t>Lawrence Martin</t>
  </si>
  <si>
    <t>Marck H. Recoskie</t>
  </si>
  <si>
    <t>Michael R. Dumoulin</t>
  </si>
  <si>
    <t>Reynald Brisson</t>
  </si>
  <si>
    <t>Scott Ulvstal</t>
  </si>
  <si>
    <t>Shea Henderson</t>
  </si>
  <si>
    <t>Stephanie Bernier</t>
  </si>
  <si>
    <t>Todd Calaiezzi</t>
  </si>
  <si>
    <t>Cathy Marcella</t>
  </si>
  <si>
    <t>Jennifer Mackewn</t>
  </si>
  <si>
    <t>John Evans</t>
  </si>
  <si>
    <t>Kenneth Laffrenier</t>
  </si>
  <si>
    <t>Nina Marie Chamaillard</t>
  </si>
  <si>
    <t>Richard Harvey Beauchamp</t>
  </si>
  <si>
    <t>Crystal Olson</t>
  </si>
  <si>
    <t>Kevin Holland</t>
  </si>
  <si>
    <t>L.o. (Mutti) Pajamaki</t>
  </si>
  <si>
    <t>Leslie Kivisto</t>
  </si>
  <si>
    <t>Chris Bihun</t>
  </si>
  <si>
    <t>Clinton Breau</t>
  </si>
  <si>
    <t>Derek Sharp</t>
  </si>
  <si>
    <t>Donald Clark</t>
  </si>
  <si>
    <t>Jim Williams</t>
  </si>
  <si>
    <t>Kenneth Awender</t>
  </si>
  <si>
    <t>Marc Coombs</t>
  </si>
  <si>
    <t>Tim Gilligan</t>
  </si>
  <si>
    <t>Bill Bilton</t>
  </si>
  <si>
    <t>Brad Wardell</t>
  </si>
  <si>
    <t>Emery Huzska</t>
  </si>
  <si>
    <t>Leslea Williams</t>
  </si>
  <si>
    <t>Mark Mcguire</t>
  </si>
  <si>
    <t>Bill Langner</t>
  </si>
  <si>
    <t>Brenda Jodoin</t>
  </si>
  <si>
    <t>Dawn Drennan</t>
  </si>
  <si>
    <t>Anne Hutton</t>
  </si>
  <si>
    <t>Benjamin Kolaczek</t>
  </si>
  <si>
    <t>Christina Giardini-Rochon</t>
  </si>
  <si>
    <t>Imran Bajwa</t>
  </si>
  <si>
    <t>Ken Mcdonald</t>
  </si>
  <si>
    <t>Merrill Gasmann</t>
  </si>
  <si>
    <t>Rajini Nitheanandan</t>
  </si>
  <si>
    <t>Robert Mclaren</t>
  </si>
  <si>
    <t>Ronald Desrochers</t>
  </si>
  <si>
    <t>Stuart Mccarthy</t>
  </si>
  <si>
    <t>Suzanne D'eon</t>
  </si>
  <si>
    <t>Tanner Fleury</t>
  </si>
  <si>
    <t>Will Fitton</t>
  </si>
  <si>
    <t>Amber Dale Hudson</t>
  </si>
  <si>
    <t>Brian Cherry</t>
  </si>
  <si>
    <t>Clarence Zieman</t>
  </si>
  <si>
    <t>Carter Ann Dumonski</t>
  </si>
  <si>
    <t>Deborah Harris Shallow</t>
  </si>
  <si>
    <t>Ed Chambers</t>
  </si>
  <si>
    <t>Joel E. Brown</t>
  </si>
  <si>
    <t>Robert Beatty</t>
  </si>
  <si>
    <t>George Giarratana</t>
  </si>
  <si>
    <t>J. Murray Jones</t>
  </si>
  <si>
    <t>Karl Moher</t>
  </si>
  <si>
    <t>Thomas Watt</t>
  </si>
  <si>
    <t>Cindy Laprade</t>
  </si>
  <si>
    <t>George Sachs</t>
  </si>
  <si>
    <t>Paul Lambert Kehoe</t>
  </si>
  <si>
    <t>Quentin Norwood</t>
  </si>
  <si>
    <t>Sean Kennedy</t>
  </si>
  <si>
    <t>Susan Brandum</t>
  </si>
  <si>
    <t>Corrie Trist</t>
  </si>
  <si>
    <t>Darton Dudley-Rennie</t>
  </si>
  <si>
    <t>Dave Mckay</t>
  </si>
  <si>
    <t>Greg Wilson</t>
  </si>
  <si>
    <t>Jason Owen</t>
  </si>
  <si>
    <t>John Carlucci</t>
  </si>
  <si>
    <t>Martin Mackinnon</t>
  </si>
  <si>
    <t>Michelle Williams</t>
  </si>
  <si>
    <t>Michelle Ann Price</t>
  </si>
  <si>
    <t>Norman Bush</t>
  </si>
  <si>
    <t>Richard Jonasson</t>
  </si>
  <si>
    <t>Roger Valley</t>
  </si>
  <si>
    <t>Shawn Lappage</t>
  </si>
  <si>
    <t>Shayne Mackinnon</t>
  </si>
  <si>
    <t>Alain Cyr</t>
  </si>
  <si>
    <t>Chantal Croft</t>
  </si>
  <si>
    <t>Hermyle Langlois</t>
  </si>
  <si>
    <t>LÔøΩÔøΩandre Moore</t>
  </si>
  <si>
    <t>Nancy DÔøΩÔøΩry Rioux</t>
  </si>
  <si>
    <t>Angie Smith</t>
  </si>
  <si>
    <t>Bob Purcell</t>
  </si>
  <si>
    <t>Cameron Mcwilliam</t>
  </si>
  <si>
    <t>Dan Mckillop</t>
  </si>
  <si>
    <t>John Ian Fleck</t>
  </si>
  <si>
    <t>Kevin Englehart</t>
  </si>
  <si>
    <t>Patrica Ann Corneil</t>
  </si>
  <si>
    <t>Ron Ross</t>
  </si>
  <si>
    <t>Aaron Walker</t>
  </si>
  <si>
    <t>Andrea Roberts</t>
  </si>
  <si>
    <t>Bram Lebo</t>
  </si>
  <si>
    <t>Cindy Baumhour</t>
  </si>
  <si>
    <t>David Mckay</t>
  </si>
  <si>
    <t>Dennis Casey</t>
  </si>
  <si>
    <t>Glenn Scott</t>
  </si>
  <si>
    <t>John Smith</t>
  </si>
  <si>
    <t>Larry Clarke</t>
  </si>
  <si>
    <t>Mike Stinson</t>
  </si>
  <si>
    <t>Patrick Kennedy</t>
  </si>
  <si>
    <t>Walt Mckechnie</t>
  </si>
  <si>
    <t>Angela Williamson</t>
  </si>
  <si>
    <t>Daniel Sutton</t>
  </si>
  <si>
    <t>Devon Buckler</t>
  </si>
  <si>
    <t>Dutchie Loman</t>
  </si>
  <si>
    <t>Lynne Reynolds</t>
  </si>
  <si>
    <t>Rob Eady</t>
  </si>
  <si>
    <t>Robert De Keyser</t>
  </si>
  <si>
    <t>Vic Robinson</t>
  </si>
  <si>
    <t>Wendy Pearson</t>
  </si>
  <si>
    <t>Erika Lougheed</t>
  </si>
  <si>
    <t>Michel Voyer</t>
  </si>
  <si>
    <t>Tim Percival</t>
  </si>
  <si>
    <t>Frances Pinkney</t>
  </si>
  <si>
    <t>Tom Nevills</t>
  </si>
  <si>
    <t>Karina Sauve</t>
  </si>
  <si>
    <t>Richard Sauve</t>
  </si>
  <si>
    <t>Stephanie Houle</t>
  </si>
  <si>
    <t>Margaret Lupton</t>
  </si>
  <si>
    <t>Maureen Ralph</t>
  </si>
  <si>
    <t>Shirley Mccall-Hanlon</t>
  </si>
  <si>
    <t>Thomas Murray</t>
  </si>
  <si>
    <t>David Dobbie</t>
  </si>
  <si>
    <t>Drew Lefebvre</t>
  </si>
  <si>
    <t>Dwane Crawford</t>
  </si>
  <si>
    <t>John Hunter</t>
  </si>
  <si>
    <t>John Piper</t>
  </si>
  <si>
    <t>Patrick Sayeau</t>
  </si>
  <si>
    <t>Peggy Taylor</t>
  </si>
  <si>
    <t>Philip Parent</t>
  </si>
  <si>
    <t>Brendon Loney</t>
  </si>
  <si>
    <t>Carmon (Dusty) Sheppard</t>
  </si>
  <si>
    <t>Harold Mcquaker</t>
  </si>
  <si>
    <t>Lincoln Dunn</t>
  </si>
  <si>
    <t>Michael Loney</t>
  </si>
  <si>
    <t>Vincent Sheppard</t>
  </si>
  <si>
    <t>Warren Toles</t>
  </si>
  <si>
    <t>Doug Metson</t>
  </si>
  <si>
    <t>Jason Deleeuw</t>
  </si>
  <si>
    <t>Lorie Allin</t>
  </si>
  <si>
    <t>Pauline Brassard</t>
  </si>
  <si>
    <t>Terry Barnes</t>
  </si>
  <si>
    <t>Twyla Wilson</t>
  </si>
  <si>
    <t>Mary Lynne Mccallum</t>
  </si>
  <si>
    <t>Bill Foster</t>
  </si>
  <si>
    <t>Jill Beer</t>
  </si>
  <si>
    <t>Maureen A. Van Alstine</t>
  </si>
  <si>
    <t>Ray Dufour</t>
  </si>
  <si>
    <t>Robert Robbie Macpherson</t>
  </si>
  <si>
    <t>William (Mike) Fricker</t>
  </si>
  <si>
    <t>Bill Green</t>
  </si>
  <si>
    <t>Dan Bujas</t>
  </si>
  <si>
    <t>Dennis J. Purcell</t>
  </si>
  <si>
    <t>Jim Thomson</t>
  </si>
  <si>
    <t>Marg Nicholson</t>
  </si>
  <si>
    <t>Daniel Michaud</t>
  </si>
  <si>
    <t>Jacques Demers</t>
  </si>
  <si>
    <t>Jean-Guy Marcoux</t>
  </si>
  <si>
    <t>Lionel Tremblay</t>
  </si>
  <si>
    <t>Roger Brunet</t>
  </si>
  <si>
    <t>Sylvain Gagnon</t>
  </si>
  <si>
    <t>Clinton D. C. Gray</t>
  </si>
  <si>
    <t>Douglas W. Judson</t>
  </si>
  <si>
    <t>Harold Huntley</t>
  </si>
  <si>
    <t>John D. Mctaggart</t>
  </si>
  <si>
    <t>June Caul</t>
  </si>
  <si>
    <t>Kenneth Perry</t>
  </si>
  <si>
    <t>Michael Behan</t>
  </si>
  <si>
    <t>Rick Wiedenhoeft</t>
  </si>
  <si>
    <t>Art Adams</t>
  </si>
  <si>
    <t>GisÔøΩÔøΩle Pageau</t>
  </si>
  <si>
    <t>Maurice Corriveau</t>
  </si>
  <si>
    <t>Michel Bigras</t>
  </si>
  <si>
    <t>Richard Malette</t>
  </si>
  <si>
    <t>Ron Garbutt</t>
  </si>
  <si>
    <t>Sharon Gobeil</t>
  </si>
  <si>
    <t>Denis Doyle</t>
  </si>
  <si>
    <t>Eric Wainwright</t>
  </si>
  <si>
    <t>Noreel Macdougall</t>
  </si>
  <si>
    <t>Tim Kirkby</t>
  </si>
  <si>
    <t>Adrian Haird</t>
  </si>
  <si>
    <t>Allison Mcnaught</t>
  </si>
  <si>
    <t>Anne T. Warren</t>
  </si>
  <si>
    <t>Art Thivierge</t>
  </si>
  <si>
    <t>Brian Brooks</t>
  </si>
  <si>
    <t>Christine Milks</t>
  </si>
  <si>
    <t>Dave Anderson</t>
  </si>
  <si>
    <t>Dennis O'connor</t>
  </si>
  <si>
    <t>Harold Tulk</t>
  </si>
  <si>
    <t>Ian Miller</t>
  </si>
  <si>
    <t>Jim Garrah</t>
  </si>
  <si>
    <t>Joe Jansen</t>
  </si>
  <si>
    <t>John S. Beddows</t>
  </si>
  <si>
    <t>Lynn Pretsell</t>
  </si>
  <si>
    <t>Mike Kench</t>
  </si>
  <si>
    <t>Terry Ferguson</t>
  </si>
  <si>
    <t>Kelly Bowers</t>
  </si>
  <si>
    <t>Luc Godmaire</t>
  </si>
  <si>
    <t>William Johnson</t>
  </si>
  <si>
    <t>Alan Waffle</t>
  </si>
  <si>
    <t>Cynthia Douglas</t>
  </si>
  <si>
    <t>Kathy Kay</t>
  </si>
  <si>
    <t>Larry Braid</t>
  </si>
  <si>
    <t>Louise Rivett</t>
  </si>
  <si>
    <t>Paul Wiancko</t>
  </si>
  <si>
    <t>Susan Stokes</t>
  </si>
  <si>
    <t>Allison Gilmour</t>
  </si>
  <si>
    <t>Karen O'gorman</t>
  </si>
  <si>
    <t>Rox-Anne Moore</t>
  </si>
  <si>
    <t>David Yates</t>
  </si>
  <si>
    <t>Delbert Shewfelt</t>
  </si>
  <si>
    <t>James Donnelly</t>
  </si>
  <si>
    <t>John Grace</t>
  </si>
  <si>
    <t>Kevin Morrison</t>
  </si>
  <si>
    <t>Matthew (Matt) Hoy</t>
  </si>
  <si>
    <t>Michele Hansen</t>
  </si>
  <si>
    <t>Phil Neill</t>
  </si>
  <si>
    <t>Stephen Dwayne Tamming</t>
  </si>
  <si>
    <t>Ken Blodgett</t>
  </si>
  <si>
    <t>Kevin Woestenenk</t>
  </si>
  <si>
    <t>Patricia Bailey</t>
  </si>
  <si>
    <t>Angie Walker</t>
  </si>
  <si>
    <t>Elizabeth Taylor</t>
  </si>
  <si>
    <t>Jason Wolsztyniak</t>
  </si>
  <si>
    <t>John Ince</t>
  </si>
  <si>
    <t>Philip Rentch</t>
  </si>
  <si>
    <t>Rick Taylor</t>
  </si>
  <si>
    <t>Ross Hutchings</t>
  </si>
  <si>
    <t>Sam Pringle</t>
  </si>
  <si>
    <t>Brian Hunt</t>
  </si>
  <si>
    <t>Chuck Rigelhof</t>
  </si>
  <si>
    <t>Donnie Mcalear</t>
  </si>
  <si>
    <t>Glen Macpherson</t>
  </si>
  <si>
    <t>Glenda Mckay</t>
  </si>
  <si>
    <t>John Frost</t>
  </si>
  <si>
    <t>Kevin Ryan</t>
  </si>
  <si>
    <t>Claudette Abraham</t>
  </si>
  <si>
    <t>Eileen Johnson</t>
  </si>
  <si>
    <t>Eric Konrad Pietsch</t>
  </si>
  <si>
    <t>Gloria Mccraw</t>
  </si>
  <si>
    <t>James Mcpherson</t>
  </si>
  <si>
    <t>John J Marino</t>
  </si>
  <si>
    <t>Maurice Gosselin</t>
  </si>
  <si>
    <t>Renald Y Beaulieu</t>
  </si>
  <si>
    <t>William Bill Assad</t>
  </si>
  <si>
    <t>Ed Hotchkiss</t>
  </si>
  <si>
    <t>Ed King</t>
  </si>
  <si>
    <t>Hazel Pratt-Paige</t>
  </si>
  <si>
    <t>Mary Winkler</t>
  </si>
  <si>
    <t>Mike Schierz</t>
  </si>
  <si>
    <t>Peter Hambly</t>
  </si>
  <si>
    <t>Rick Hopkins</t>
  </si>
  <si>
    <t>Steve Fitzsimmons</t>
  </si>
  <si>
    <t>Auldin Bilow</t>
  </si>
  <si>
    <t>Richard Mcnaughton</t>
  </si>
  <si>
    <t>Allan Licop</t>
  </si>
  <si>
    <t>Geneveive Presseault</t>
  </si>
  <si>
    <t>Ron Sutton</t>
  </si>
  <si>
    <t>William Campsall</t>
  </si>
  <si>
    <t>Brent Dalgleish</t>
  </si>
  <si>
    <t>Ed Kobylka</t>
  </si>
  <si>
    <t>Gregg Roberts</t>
  </si>
  <si>
    <t>Joseph Shulman</t>
  </si>
  <si>
    <t>Roy Sanders</t>
  </si>
  <si>
    <t>Vic A. Bodnar</t>
  </si>
  <si>
    <t>Vivian Bloom</t>
  </si>
  <si>
    <t>Amanda O'rourke</t>
  </si>
  <si>
    <t>Andy Sharpe</t>
  </si>
  <si>
    <t>Barry Pomeroy</t>
  </si>
  <si>
    <t>David Gerow</t>
  </si>
  <si>
    <t>Jim Collins</t>
  </si>
  <si>
    <t>Kelly Falls</t>
  </si>
  <si>
    <t>Larry Ellis</t>
  </si>
  <si>
    <t>Brent Allen</t>
  </si>
  <si>
    <t>Calvin Chartrand</t>
  </si>
  <si>
    <t>Cathy Mckay</t>
  </si>
  <si>
    <t>Gayle N. Watters</t>
  </si>
  <si>
    <t>Nancy W. Rose</t>
  </si>
  <si>
    <t>Patrick Mcgurran</t>
  </si>
  <si>
    <t>Wayne Joseph Clouthier</t>
  </si>
  <si>
    <t>Claude Brochu</t>
  </si>
  <si>
    <t>Conrad Morin</t>
  </si>
  <si>
    <t>JosÔøΩÔøΩe B Vachon</t>
  </si>
  <si>
    <t>Marc Ringuette</t>
  </si>
  <si>
    <t>Raymond Vermette</t>
  </si>
  <si>
    <t>Robert Proulx</t>
  </si>
  <si>
    <t>Yval LagacÔøΩÔøΩ</t>
  </si>
  <si>
    <t>Bradley Keller</t>
  </si>
  <si>
    <t>Cam Mckenzie</t>
  </si>
  <si>
    <t>James Deterling</t>
  </si>
  <si>
    <t>Jane Russell</t>
  </si>
  <si>
    <t>Peter Fredricks</t>
  </si>
  <si>
    <t>Steven Kauffeldt</t>
  </si>
  <si>
    <t>Suzanne Partridge</t>
  </si>
  <si>
    <t>Carolyn Gilbert</t>
  </si>
  <si>
    <t>Doug Goddard</t>
  </si>
  <si>
    <t>Morgan Carson</t>
  </si>
  <si>
    <t>Bob Jerrard</t>
  </si>
  <si>
    <t>Dianne Holt</t>
  </si>
  <si>
    <t>Patrick Garside</t>
  </si>
  <si>
    <t>Deborah Shaughnessy</t>
  </si>
  <si>
    <t>Julie Moore</t>
  </si>
  <si>
    <t>Shirley Bailey Meeks</t>
  </si>
  <si>
    <t>Alison Fe Morrison</t>
  </si>
  <si>
    <t>Cheryl T. Fort</t>
  </si>
  <si>
    <t>Jon Peroff</t>
  </si>
  <si>
    <t>Kenneth D. Fraser</t>
  </si>
  <si>
    <t>Lisa Marie Stewart</t>
  </si>
  <si>
    <t>Michael Courtney</t>
  </si>
  <si>
    <t>Morley A. Forster</t>
  </si>
  <si>
    <t>Nicholas Aaron Doyle</t>
  </si>
  <si>
    <t>Robert Walton</t>
  </si>
  <si>
    <t>Robert Joseph Dumoulin</t>
  </si>
  <si>
    <t>Willy Paul Liebigt</t>
  </si>
  <si>
    <t>David Bennett</t>
  </si>
  <si>
    <t>Ian Moodie</t>
  </si>
  <si>
    <t>Jeff Taylor</t>
  </si>
  <si>
    <t>Lane Cleroux</t>
  </si>
  <si>
    <t>Peter Tippins</t>
  </si>
  <si>
    <t>Bob Illman</t>
  </si>
  <si>
    <t>Eldon Bowman</t>
  </si>
  <si>
    <t>Linda Henhoeffer</t>
  </si>
  <si>
    <t>Marg Sanburn</t>
  </si>
  <si>
    <t>Mike Starenky</t>
  </si>
  <si>
    <t>Paul H. Martin</t>
  </si>
  <si>
    <t>Randy Scott</t>
  </si>
  <si>
    <t>Robert Clarkson</t>
  </si>
  <si>
    <t>Bryan Mcnair</t>
  </si>
  <si>
    <t>Stephanie Foley</t>
  </si>
  <si>
    <t>Blair Mackinnon</t>
  </si>
  <si>
    <t>Debora Kirby</t>
  </si>
  <si>
    <t>Eloise Eldner</t>
  </si>
  <si>
    <t>Nancy Jones-Scissons</t>
  </si>
  <si>
    <t>Brian Maceachern</t>
  </si>
  <si>
    <t>Edward Mcgugan</t>
  </si>
  <si>
    <t>Jeff Elliott</t>
  </si>
  <si>
    <t>Mitch Twolan</t>
  </si>
  <si>
    <t>Chicki Pesola</t>
  </si>
  <si>
    <t>David Penney</t>
  </si>
  <si>
    <t>Donald Cunningham</t>
  </si>
  <si>
    <t>Lee Kennard</t>
  </si>
  <si>
    <t>Martin Hoey</t>
  </si>
  <si>
    <t>Nelson Taddeo</t>
  </si>
  <si>
    <t>Shaun Defeo</t>
  </si>
  <si>
    <t>Betty Lou Betty Lou</t>
  </si>
  <si>
    <t>Colin Kennedy</t>
  </si>
  <si>
    <t>Darcy Cybolsky</t>
  </si>
  <si>
    <t>Dave Cockburn</t>
  </si>
  <si>
    <t>Gilbert Jack Fournier</t>
  </si>
  <si>
    <t>Jeff Madden</t>
  </si>
  <si>
    <t>Michael Shea</t>
  </si>
  <si>
    <t>Pat Britton</t>
  </si>
  <si>
    <t>Terry Lee Boucher</t>
  </si>
  <si>
    <t>David Mullin</t>
  </si>
  <si>
    <t>Henry Baker</t>
  </si>
  <si>
    <t>Janet Macdowall</t>
  </si>
  <si>
    <t>Kathleen Bougie</t>
  </si>
  <si>
    <t>Lynda Bartlett</t>
  </si>
  <si>
    <t>Pam Cormier</t>
  </si>
  <si>
    <t>Carla Beier</t>
  </si>
  <si>
    <t>Blaine Mersereau</t>
  </si>
  <si>
    <t>David Macdonald</t>
  </si>
  <si>
    <t>Jim Carter</t>
  </si>
  <si>
    <t>Lorne Robinson</t>
  </si>
  <si>
    <t>Marlee Hopkins</t>
  </si>
  <si>
    <t>Reg Mckinnon</t>
  </si>
  <si>
    <t>Robert Gjos</t>
  </si>
  <si>
    <t>Terry Barber</t>
  </si>
  <si>
    <t>Brian Mccabe</t>
  </si>
  <si>
    <t>Bob Daggett</t>
  </si>
  <si>
    <t>Frank Siebert</t>
  </si>
  <si>
    <t>Gilbert Peters</t>
  </si>
  <si>
    <t>Gilles Theberge</t>
  </si>
  <si>
    <t>Jodi Robinson</t>
  </si>
  <si>
    <t>Julien Boucher</t>
  </si>
  <si>
    <t>Marcel Valliere</t>
  </si>
  <si>
    <t>Martin Credger</t>
  </si>
  <si>
    <t>Ron St Aubin</t>
  </si>
  <si>
    <t>Sebastien Lessard</t>
  </si>
  <si>
    <t>Ted Czuba</t>
  </si>
  <si>
    <t>Vic Fournel</t>
  </si>
  <si>
    <t>Carol Ballantyne</t>
  </si>
  <si>
    <t>Dan Desbiens</t>
  </si>
  <si>
    <t>Dave Fetterley</t>
  </si>
  <si>
    <t>Dennis Whetstone</t>
  </si>
  <si>
    <t>John Wolfenberg</t>
  </si>
  <si>
    <t>Justin Heran</t>
  </si>
  <si>
    <t>Liz Stermsek</t>
  </si>
  <si>
    <t>Yvonne Wills</t>
  </si>
  <si>
    <t>Alexander Marchant</t>
  </si>
  <si>
    <t>April Hudder</t>
  </si>
  <si>
    <t>Debbie Peplinskie</t>
  </si>
  <si>
    <t>Isabel Oreilly</t>
  </si>
  <si>
    <t>Janice Visneskie-Moore</t>
  </si>
  <si>
    <t>John Jeffrey</t>
  </si>
  <si>
    <t>Stanley Pecoskie</t>
  </si>
  <si>
    <t>Ted Browne</t>
  </si>
  <si>
    <t>Barbara Anne Haitse</t>
  </si>
  <si>
    <t>Eileen Lewis</t>
  </si>
  <si>
    <t>Geoff Cosh</t>
  </si>
  <si>
    <t>Ginny Rook</t>
  </si>
  <si>
    <t>James Rook</t>
  </si>
  <si>
    <t>John Dimitrijevic</t>
  </si>
  <si>
    <t>Nancy Wirtz</t>
  </si>
  <si>
    <t>Pierre Paquette</t>
  </si>
  <si>
    <t>Albert Breault</t>
  </si>
  <si>
    <t>Andrew Snowdon</t>
  </si>
  <si>
    <t>Bill Monery</t>
  </si>
  <si>
    <t>Dennis Perrier</t>
  </si>
  <si>
    <t>Eugene Ivanov</t>
  </si>
  <si>
    <t>Jim Roman</t>
  </si>
  <si>
    <t>Michael Romain</t>
  </si>
  <si>
    <t>Patrick Adams</t>
  </si>
  <si>
    <t>Rheal Belanger</t>
  </si>
  <si>
    <t>Todd Morgan</t>
  </si>
  <si>
    <t>Glen Aveyard</t>
  </si>
  <si>
    <t>Jim Belluz</t>
  </si>
  <si>
    <t>Ken Hyatt</t>
  </si>
  <si>
    <t>Ken Mckinnon</t>
  </si>
  <si>
    <t>Lucille Macdonald</t>
  </si>
  <si>
    <t>Ross Donaldson</t>
  </si>
  <si>
    <t>Dick Beitz</t>
  </si>
  <si>
    <t>Ed Lapish</t>
  </si>
  <si>
    <t>Wayne Junor</t>
  </si>
  <si>
    <t>Anastasia (Stasi) O'hare</t>
  </si>
  <si>
    <t>Bob Young</t>
  </si>
  <si>
    <t>Charles Deacon</t>
  </si>
  <si>
    <t>Gloria Schimmel</t>
  </si>
  <si>
    <t>Henry Mcclelland</t>
  </si>
  <si>
    <t>Michelle Mary Macisaac</t>
  </si>
  <si>
    <t>Norman Dyer</t>
  </si>
  <si>
    <t>Penny Mceachern</t>
  </si>
  <si>
    <t>Bob Mingie</t>
  </si>
  <si>
    <t>Brian Stewart</t>
  </si>
  <si>
    <t>Isabel Anne Mcrae</t>
  </si>
  <si>
    <t>John Hall</t>
  </si>
  <si>
    <t>Linda Hansen</t>
  </si>
  <si>
    <t>Mary Kirkham</t>
  </si>
  <si>
    <t>Peter Mclaren</t>
  </si>
  <si>
    <t>Peter Rodger</t>
  </si>
  <si>
    <t>Ron Closs</t>
  </si>
  <si>
    <t>Ryan Hunter</t>
  </si>
  <si>
    <t>Shannon Forsyth</t>
  </si>
  <si>
    <t>Steven Roberts</t>
  </si>
  <si>
    <t>Susan Berlin</t>
  </si>
  <si>
    <t>Terry Lee Donaldson</t>
  </si>
  <si>
    <t>Gary Cunnington</t>
  </si>
  <si>
    <t>Jim Stevens</t>
  </si>
  <si>
    <t>Kelly Paul</t>
  </si>
  <si>
    <t>Mike Minor</t>
  </si>
  <si>
    <t>Patricia Quinn</t>
  </si>
  <si>
    <t>Shirley Crawley</t>
  </si>
  <si>
    <t>Tom Mcguire</t>
  </si>
  <si>
    <t>Emma Livingston</t>
  </si>
  <si>
    <t>George Lefebvre</t>
  </si>
  <si>
    <t>Marilyn Heavens</t>
  </si>
  <si>
    <t>Michael Pelangio</t>
  </si>
  <si>
    <t>Mike Brooks</t>
  </si>
  <si>
    <t>Patricia Foreman</t>
  </si>
  <si>
    <t>Perry Livingston</t>
  </si>
  <si>
    <t>Scott Green</t>
  </si>
  <si>
    <t>Dave Ethier</t>
  </si>
  <si>
    <t>Dick Rabishaw</t>
  </si>
  <si>
    <t>John Reinwald</t>
  </si>
  <si>
    <t>Ingo Weise</t>
  </si>
  <si>
    <t>Jan Mackillican</t>
  </si>
  <si>
    <t>Mike Douglas-Hecker</t>
  </si>
  <si>
    <t>Dan Forbes</t>
  </si>
  <si>
    <t>Paul T. Hodgins</t>
  </si>
  <si>
    <t>Peter Mastorakos</t>
  </si>
  <si>
    <t>Wayne Hall</t>
  </si>
  <si>
    <t>John Bucknell</t>
  </si>
  <si>
    <t>Lee Mason</t>
  </si>
  <si>
    <t>Spencer Young</t>
  </si>
  <si>
    <t>Bill Russell</t>
  </si>
  <si>
    <t>John Mowat</t>
  </si>
  <si>
    <t>Ron Mclaren</t>
  </si>
  <si>
    <t>Bobby Ray Elliott</t>
  </si>
  <si>
    <t>Drew Myers</t>
  </si>
  <si>
    <t>Gordon Griffiths</t>
  </si>
  <si>
    <t>Joe Ruete</t>
  </si>
  <si>
    <t>Linda Anderson</t>
  </si>
  <si>
    <t>Mary Anne Moreau</t>
  </si>
  <si>
    <t>Norbert Bruyere</t>
  </si>
  <si>
    <t>Ronald Kujansuu</t>
  </si>
  <si>
    <t>Elser Lee Faith Archer</t>
  </si>
  <si>
    <t>Kim Love</t>
  </si>
  <si>
    <t>Carrie Smith</t>
  </si>
  <si>
    <t>Charles Robinson</t>
  </si>
  <si>
    <t>Janice Pinke</t>
  </si>
  <si>
    <t>John Kirkland</t>
  </si>
  <si>
    <t>Michael Sniderhan</t>
  </si>
  <si>
    <t>Aquila Owens</t>
  </si>
  <si>
    <t>Glen Raymond Atwell</t>
  </si>
  <si>
    <t>Jack Crossman</t>
  </si>
  <si>
    <t>Michael Duchene</t>
  </si>
  <si>
    <t>Ray Maccallini</t>
  </si>
  <si>
    <t>Tim Brunton</t>
  </si>
  <si>
    <t>Andy Major</t>
  </si>
  <si>
    <t>Bill Boyd</t>
  </si>
  <si>
    <t>Dan Fairservice</t>
  </si>
  <si>
    <t>David Arola</t>
  </si>
  <si>
    <t>Gordon Macdonald</t>
  </si>
  <si>
    <t>John Maceachern</t>
  </si>
  <si>
    <t>Joseph Freitas</t>
  </si>
  <si>
    <t>Mike Scapinello</t>
  </si>
  <si>
    <t>Peter Ruel</t>
  </si>
  <si>
    <t>Raymond Lelievre</t>
  </si>
  <si>
    <t>Rick Germaine</t>
  </si>
  <si>
    <t>Robert Knipple</t>
  </si>
  <si>
    <t>Sheldon Plummer</t>
  </si>
  <si>
    <t>Chantal Gingras</t>
  </si>
  <si>
    <t>David Lowndes</t>
  </si>
  <si>
    <t>Kris Skworchinksi</t>
  </si>
  <si>
    <t>Ray Lake</t>
  </si>
  <si>
    <t>Richard Dumas</t>
  </si>
  <si>
    <t>Shawna Fedoruk</t>
  </si>
  <si>
    <t>Bob Amyotte</t>
  </si>
  <si>
    <t>Greg Hunt</t>
  </si>
  <si>
    <t>Katherine Bennett</t>
  </si>
  <si>
    <t>Rachelle Pigeau</t>
  </si>
  <si>
    <t>Rick Samuel</t>
  </si>
  <si>
    <t>Sonja Flynn</t>
  </si>
  <si>
    <t>Stephen (Sal) Salonin</t>
  </si>
  <si>
    <t>James A. Smith</t>
  </si>
  <si>
    <t>Jan O'neill</t>
  </si>
  <si>
    <t>Kathy Hamilton</t>
  </si>
  <si>
    <t>Linda Bracken</t>
  </si>
  <si>
    <t>Lorrie Tannahill</t>
  </si>
  <si>
    <t>Michael Stevens</t>
  </si>
  <si>
    <t>Russell Coens</t>
  </si>
  <si>
    <t>Tonya Brown</t>
  </si>
  <si>
    <t>William Campion</t>
  </si>
  <si>
    <t>Albert Durand</t>
  </si>
  <si>
    <t>Gerald Begley</t>
  </si>
  <si>
    <t>Guy DubÔøΩÔøΩ Sr.</t>
  </si>
  <si>
    <t>Joe Bisson</t>
  </si>
  <si>
    <t>Marcel L. Lafrance</t>
  </si>
  <si>
    <t>Nelson H. Costello</t>
  </si>
  <si>
    <t>Raymond Bisson</t>
  </si>
  <si>
    <t>Samantha Ruck</t>
  </si>
  <si>
    <t>Tracy Ryan</t>
  </si>
  <si>
    <t>Bernie Macdonald</t>
  </si>
  <si>
    <t>Corey Lacelle</t>
  </si>
  <si>
    <t>Dean Backer</t>
  </si>
  <si>
    <t>Garry Larose</t>
  </si>
  <si>
    <t>Robbie Jones</t>
  </si>
  <si>
    <t>Don Lemaire</t>
  </si>
  <si>
    <t>Janet Mcnabb</t>
  </si>
  <si>
    <t>Daniel Grenier</t>
  </si>
  <si>
    <t>Maurice Carrier</t>
  </si>
  <si>
    <t>Michel Briere</t>
  </si>
  <si>
    <t>Normand Lemieux</t>
  </si>
  <si>
    <t>Richard Lemay</t>
  </si>
  <si>
    <t>Kim Dixon</t>
  </si>
  <si>
    <t>Lynne Marlene Gregory</t>
  </si>
  <si>
    <t>Annie Toupin-Keft</t>
  </si>
  <si>
    <t>Dimitri Kowbassa</t>
  </si>
  <si>
    <t>Henry Roelofs</t>
  </si>
  <si>
    <t>Jean-Yves Godin</t>
  </si>
  <si>
    <t>Louanne M. Caza</t>
  </si>
  <si>
    <t>Matt Reimer</t>
  </si>
  <si>
    <t>Bonnie Beier</t>
  </si>
  <si>
    <t>Jaden Bier</t>
  </si>
  <si>
    <t>Peter Hopkins</t>
  </si>
  <si>
    <t>Alfred Robert Beilke</t>
  </si>
  <si>
    <t>Daniel O'halloran</t>
  </si>
  <si>
    <t>David Stewart</t>
  </si>
  <si>
    <t>Lynn Zemnicky</t>
  </si>
  <si>
    <t>Ron Walton</t>
  </si>
  <si>
    <t>Lou Laventure</t>
  </si>
  <si>
    <t>Shawn Regier</t>
  </si>
  <si>
    <t>Thomas Peckett</t>
  </si>
  <si>
    <t>Bill Barton</t>
  </si>
  <si>
    <t>David Besley</t>
  </si>
  <si>
    <t>David Thwaites</t>
  </si>
  <si>
    <t>Chuck Macinnis</t>
  </si>
  <si>
    <t>David Nash</t>
  </si>
  <si>
    <t>Don Halpenny</t>
  </si>
  <si>
    <t>Mark Scullino</t>
  </si>
  <si>
    <t>Timothy Molloy</t>
  </si>
  <si>
    <t>Tony Iannazzo</t>
  </si>
  <si>
    <t>Victor Suthren</t>
  </si>
  <si>
    <t>Brent Devolin</t>
  </si>
  <si>
    <t>Clayton Cameron</t>
  </si>
  <si>
    <t>Dwight Thomas</t>
  </si>
  <si>
    <t>Jarrett Campbell</t>
  </si>
  <si>
    <t>Jean Neville</t>
  </si>
  <si>
    <t>Jennifer Hughey</t>
  </si>
  <si>
    <t>John Teljeur</t>
  </si>
  <si>
    <t>Rob Luke</t>
  </si>
  <si>
    <t>Ron Nesbitt</t>
  </si>
  <si>
    <t>Russ Patrick Duhaime</t>
  </si>
  <si>
    <t>Wayne Hancock</t>
  </si>
  <si>
    <t>David Turton</t>
  </si>
  <si>
    <t>George Bridge</t>
  </si>
  <si>
    <t>Glen Hall</t>
  </si>
  <si>
    <t>Mark R Mackenzie</t>
  </si>
  <si>
    <t>Ron B Elliott</t>
  </si>
  <si>
    <t>Scott Marshall</t>
  </si>
  <si>
    <t>Terry Fisk</t>
  </si>
  <si>
    <t>Bob Mccrea</t>
  </si>
  <si>
    <t>Diane Walmsley</t>
  </si>
  <si>
    <t>Laura Ryan</t>
  </si>
  <si>
    <t>Sharon Martin</t>
  </si>
  <si>
    <t>Stephen Unwin</t>
  </si>
  <si>
    <t>Bill Dobson</t>
  </si>
  <si>
    <t>Bonnie Leach</t>
  </si>
  <si>
    <t>G. J. Hagenaars</t>
  </si>
  <si>
    <t>Ian Streight</t>
  </si>
  <si>
    <t>Jeffery Carroll</t>
  </si>
  <si>
    <t>Joseph Zahab</t>
  </si>
  <si>
    <t>Karen Jennings</t>
  </si>
  <si>
    <t>Klaas Van Der Meer</t>
  </si>
  <si>
    <t>Eric CÔøΩÔøΩtÔøΩÔøΩ</t>
  </si>
  <si>
    <t>Ghislain Hachez</t>
  </si>
  <si>
    <t>HÔøΩÔøΩlÔøΩÔøΩne Le Saux NÔøΩÔøΩron</t>
  </si>
  <si>
    <t>Jessica Gibson Demers</t>
  </si>
  <si>
    <t>Luc LÔøΩÔøΩonard</t>
  </si>
  <si>
    <t>Murielle Turcotte</t>
  </si>
  <si>
    <t>Nicole Fortier Levesque</t>
  </si>
  <si>
    <t>Carman Tozar</t>
  </si>
  <si>
    <t>Jack Hutchison</t>
  </si>
  <si>
    <t>Tony Tourville</t>
  </si>
  <si>
    <t>Andrew Mccormick</t>
  </si>
  <si>
    <t>Andrew Somers</t>
  </si>
  <si>
    <t>Dorothy R. Kelly</t>
  </si>
  <si>
    <t>Jamie Mccallum</t>
  </si>
  <si>
    <t>Jim Nelemans</t>
  </si>
  <si>
    <t>Michael Miller</t>
  </si>
  <si>
    <t>Sharen Zinn</t>
  </si>
  <si>
    <t>Jim Demelo</t>
  </si>
  <si>
    <t>Keith Lowry</t>
  </si>
  <si>
    <t>Ken Cufaro</t>
  </si>
  <si>
    <t>Paul Mills</t>
  </si>
  <si>
    <t>Barb Bridgeman</t>
  </si>
  <si>
    <t>Brian Mayer</t>
  </si>
  <si>
    <t>Donald Furniss</t>
  </si>
  <si>
    <t>Donelda Hayes</t>
  </si>
  <si>
    <t>Frank Jaglowitz</t>
  </si>
  <si>
    <t>Gord Carlton</t>
  </si>
  <si>
    <t>Jason Harnett</t>
  </si>
  <si>
    <t>Jean-Ann Baranik</t>
  </si>
  <si>
    <t>Jeff Mole</t>
  </si>
  <si>
    <t>Larrie Macrae</t>
  </si>
  <si>
    <t>Linda Barrick-Spearn</t>
  </si>
  <si>
    <t>Ruth-Ellen Nishikawa</t>
  </si>
  <si>
    <t>Sandy Currie</t>
  </si>
  <si>
    <t>Terry Ledger</t>
  </si>
  <si>
    <t>W. Ron Brent</t>
  </si>
  <si>
    <t>Frederic Diebel</t>
  </si>
  <si>
    <t>Laurier Falldien</t>
  </si>
  <si>
    <t>Nicole Minialoff</t>
  </si>
  <si>
    <t>Rod Macdonald</t>
  </si>
  <si>
    <t>Shelly Ann Lowery</t>
  </si>
  <si>
    <t>Dick Facca</t>
  </si>
  <si>
    <t>Erwin Butikofer</t>
  </si>
  <si>
    <t>Mike Noe</t>
  </si>
  <si>
    <t>Ron Challis</t>
  </si>
  <si>
    <t>Russ Patton</t>
  </si>
  <si>
    <t>Yves Larocque</t>
  </si>
  <si>
    <t>Glenn Hart</t>
  </si>
  <si>
    <t>Gordon Mackenzie</t>
  </si>
  <si>
    <t>Levina Collins</t>
  </si>
  <si>
    <t>Michael Elliott</t>
  </si>
  <si>
    <t>John Muma</t>
  </si>
  <si>
    <t>Linda Andersen</t>
  </si>
  <si>
    <t>Liz Smith</t>
  </si>
  <si>
    <t>Barry Proulx</t>
  </si>
  <si>
    <t>Clay Bingley</t>
  </si>
  <si>
    <t>Dale Benoit-Zohr</t>
  </si>
  <si>
    <t>Dave Plumb</t>
  </si>
  <si>
    <t>David Green</t>
  </si>
  <si>
    <t>Douglas Buckwald</t>
  </si>
  <si>
    <t>James Brose</t>
  </si>
  <si>
    <t>John Kuehl</t>
  </si>
  <si>
    <t>Meenu Puri</t>
  </si>
  <si>
    <t>Nora Shay</t>
  </si>
  <si>
    <t>Shawn Davidson</t>
  </si>
  <si>
    <t>Fred Perry</t>
  </si>
  <si>
    <t>Agost Vaday</t>
  </si>
  <si>
    <t>Alice Mcdowell</t>
  </si>
  <si>
    <t>Brad Carther</t>
  </si>
  <si>
    <t>David Onn</t>
  </si>
  <si>
    <t>John Brown</t>
  </si>
  <si>
    <t>Jordan Hodgins</t>
  </si>
  <si>
    <t>Neil G. Vincent</t>
  </si>
  <si>
    <t>Ric Mcburney</t>
  </si>
  <si>
    <t>Terry Brake</t>
  </si>
  <si>
    <t>Yolanda Ritsema-Teeninga</t>
  </si>
  <si>
    <t>Colin Mclellan</t>
  </si>
  <si>
    <t>Dave Wease</t>
  </si>
  <si>
    <t>Doug Hutton</t>
  </si>
  <si>
    <t>Jim OÔøΩÔøΩÔøΩshea</t>
  </si>
  <si>
    <t>Rick Woodcock</t>
  </si>
  <si>
    <t>Tim Powell</t>
  </si>
  <si>
    <t>Andy Hemming</t>
  </si>
  <si>
    <t>Beverly Timmers</t>
  </si>
  <si>
    <t>Brad Harness</t>
  </si>
  <si>
    <t>Cheryl Norman</t>
  </si>
  <si>
    <t>Doreen Mclinchey</t>
  </si>
  <si>
    <t>Douglas Van Dyk</t>
  </si>
  <si>
    <t>Gord Moir</t>
  </si>
  <si>
    <t>Ian Brebner</t>
  </si>
  <si>
    <t>Jim Scott</t>
  </si>
  <si>
    <t>Nichole Windsor</t>
  </si>
  <si>
    <t>Troy Stewart</t>
  </si>
  <si>
    <t>Alton Blair</t>
  </si>
  <si>
    <t>Carrie Curry</t>
  </si>
  <si>
    <t>FranÔøΩÔøΩois Landry</t>
  </si>
  <si>
    <t>Jim Wert</t>
  </si>
  <si>
    <t>Randy Douglas</t>
  </si>
  <si>
    <t>Al Boyd</t>
  </si>
  <si>
    <t>Alan Macnevin</t>
  </si>
  <si>
    <t>Cody Leeson</t>
  </si>
  <si>
    <t>Paul Skippen</t>
  </si>
  <si>
    <t>Sean O'hare</t>
  </si>
  <si>
    <t>David Riach</t>
  </si>
  <si>
    <t>Jim Mosiuk</t>
  </si>
  <si>
    <t>Laurie (Smokey) Golden</t>
  </si>
  <si>
    <t>Leroy D. Dirckx</t>
  </si>
  <si>
    <t>Megan Myles</t>
  </si>
  <si>
    <t>Milt Mciver</t>
  </si>
  <si>
    <t>Neda Sarbakhsh</t>
  </si>
  <si>
    <t>Randy Hines</t>
  </si>
  <si>
    <t>Terry Heffernan</t>
  </si>
  <si>
    <t>Thomas John Mcafee</t>
  </si>
  <si>
    <t>Tom Boyle</t>
  </si>
  <si>
    <t>Alexander Crane</t>
  </si>
  <si>
    <t>Jerry Loan</t>
  </si>
  <si>
    <t>Wendy Handy</t>
  </si>
  <si>
    <t>Connie Mcfadden</t>
  </si>
  <si>
    <t>Matt Strangway</t>
  </si>
  <si>
    <t>Alana Bishop</t>
  </si>
  <si>
    <t>Jim Byers</t>
  </si>
  <si>
    <t>Jim Cassan</t>
  </si>
  <si>
    <t>Todd Merke</t>
  </si>
  <si>
    <t>Benoit Martel</t>
  </si>
  <si>
    <t>Denis Dorval</t>
  </si>
  <si>
    <t>Donald Nolet</t>
  </si>
  <si>
    <t>Gaetan Dallaire</t>
  </si>
  <si>
    <t>Jean-Paul Lallier</t>
  </si>
  <si>
    <t>Linda Tremblay</t>
  </si>
  <si>
    <t>Lucie Lavoie Godin</t>
  </si>
  <si>
    <t>Dennis W. Hannah</t>
  </si>
  <si>
    <t>Greg Beard</t>
  </si>
  <si>
    <t>Marion Burton</t>
  </si>
  <si>
    <t>Steve St. Jean</t>
  </si>
  <si>
    <t>Laurier Therrien</t>
  </si>
  <si>
    <t>Sandra Morin</t>
  </si>
  <si>
    <t>Terry Bangs</t>
  </si>
  <si>
    <t>Albert (Ab) Fuller</t>
  </si>
  <si>
    <t>Brad Horne</t>
  </si>
  <si>
    <t>Brian Fisher</t>
  </si>
  <si>
    <t>Chris O'gram</t>
  </si>
  <si>
    <t>Daniel Predie Jr.</t>
  </si>
  <si>
    <t>Dave Williams</t>
  </si>
  <si>
    <t>Doug Mccann</t>
  </si>
  <si>
    <t>Jamie Mcgarvey</t>
  </si>
  <si>
    <t>Lee-Ann Turner</t>
  </si>
  <si>
    <t>Mark Aman</t>
  </si>
  <si>
    <t>Michael Barker</t>
  </si>
  <si>
    <t>Roger Burden</t>
  </si>
  <si>
    <t>Bruno Friesen</t>
  </si>
  <si>
    <t>Christopher Watson</t>
  </si>
  <si>
    <t>David Allan Dawson</t>
  </si>
  <si>
    <t>David Joel Delellis</t>
  </si>
  <si>
    <t>Raymond Durocher</t>
  </si>
  <si>
    <t>Sherri Smith-Ouellette</t>
  </si>
  <si>
    <t>Anita Dubeau</t>
  </si>
  <si>
    <t>Brad Saunders</t>
  </si>
  <si>
    <t>Dan Larose</t>
  </si>
  <si>
    <t>Doug Rawson</t>
  </si>
  <si>
    <t>Guy Robertson</t>
  </si>
  <si>
    <t>Jasen Cronin</t>
  </si>
  <si>
    <t>Jason Malott</t>
  </si>
  <si>
    <t>Jessica Klug</t>
  </si>
  <si>
    <t>Jill M St. Amant</t>
  </si>
  <si>
    <t>John Stamp</t>
  </si>
  <si>
    <t>Kristyn Tinney</t>
  </si>
  <si>
    <t>Michael Cadieux</t>
  </si>
  <si>
    <t>Mike Lauder</t>
  </si>
  <si>
    <t>Mike Mayotte</t>
  </si>
  <si>
    <t>Peter Graham</t>
  </si>
  <si>
    <t>Robert Contois</t>
  </si>
  <si>
    <t>Ron Lepage</t>
  </si>
  <si>
    <t>Thomas Guthrie</t>
  </si>
  <si>
    <t>Jefferey Marshall</t>
  </si>
  <si>
    <t>Margaret Ann Macphail</t>
  </si>
  <si>
    <t>Brock Mcpherson</t>
  </si>
  <si>
    <t>Ed Mcpherson</t>
  </si>
  <si>
    <t>Jim Graff</t>
  </si>
  <si>
    <t>John Gemmell</t>
  </si>
  <si>
    <t>Leona Cameron</t>
  </si>
  <si>
    <t>Nathan Ferguson</t>
  </si>
  <si>
    <t>Alice Mainland</t>
  </si>
  <si>
    <t>Melinda Zurbrigg</t>
  </si>
  <si>
    <t>Roger Fuhr</t>
  </si>
  <si>
    <t>Sue Orr</t>
  </si>
  <si>
    <t>William Jeffrey</t>
  </si>
  <si>
    <t>Bob Maniuk</t>
  </si>
  <si>
    <t>Brian Dunlop</t>
  </si>
  <si>
    <t>Donald Welten</t>
  </si>
  <si>
    <t>Mary-Pat Gleeson</t>
  </si>
  <si>
    <t>Nicee Graham</t>
  </si>
  <si>
    <t>Ross O'hara</t>
  </si>
  <si>
    <t>Debbie Chartrand</t>
  </si>
  <si>
    <t>Dwight Monck</t>
  </si>
  <si>
    <t>Graham Vaughan</t>
  </si>
  <si>
    <t>Jeremy Millar</t>
  </si>
  <si>
    <t>Michael Walbourne</t>
  </si>
  <si>
    <t>Sheila Gray</t>
  </si>
  <si>
    <t>Carl Mackenzie</t>
  </si>
  <si>
    <t>Rob Roy</t>
  </si>
  <si>
    <t>Tasha Strum</t>
  </si>
  <si>
    <t>Ben Dekker</t>
  </si>
  <si>
    <t>Curtis Bryce</t>
  </si>
  <si>
    <t>Lonny Napper</t>
  </si>
  <si>
    <t>Netty Mcewen</t>
  </si>
  <si>
    <t>Ron Schenk</t>
  </si>
  <si>
    <t>Janice Robson</t>
  </si>
  <si>
    <t>Larry Gordon</t>
  </si>
  <si>
    <t>Debbie Piekarski</t>
  </si>
  <si>
    <t>Peter Mcisaac</t>
  </si>
  <si>
    <t>Brett Todd</t>
  </si>
  <si>
    <t>Fraser Laschinger</t>
  </si>
  <si>
    <t>Lee Mcconnell</t>
  </si>
  <si>
    <t>Michael Ostrander</t>
  </si>
  <si>
    <t>Sandra Iseman</t>
  </si>
  <si>
    <t>Teresa Jansman</t>
  </si>
  <si>
    <t>Thomas Dixon</t>
  </si>
  <si>
    <t>Dave Amadio</t>
  </si>
  <si>
    <t>Ian Chambers</t>
  </si>
  <si>
    <t>Dennis Lever</t>
  </si>
  <si>
    <t>Ken Roth</t>
  </si>
  <si>
    <t>Matthew Bulmer</t>
  </si>
  <si>
    <t>Steve Dorgo</t>
  </si>
  <si>
    <t>Andrew Hartnell</t>
  </si>
  <si>
    <t>Debbie Ewald</t>
  </si>
  <si>
    <t>Gerald Pasloski</t>
  </si>
  <si>
    <t>Larry Armstrong</t>
  </si>
  <si>
    <t>Pat White</t>
  </si>
  <si>
    <t>Paul Caruso</t>
  </si>
  <si>
    <t>R. Brent Helgeson</t>
  </si>
  <si>
    <t>Susan Carpenter</t>
  </si>
  <si>
    <t>Allistair Mcrae</t>
  </si>
  <si>
    <t>Carol Baron</t>
  </si>
  <si>
    <t>Dale Kosie</t>
  </si>
  <si>
    <t>Gary Gazankas</t>
  </si>
  <si>
    <t>Gene Vallee</t>
  </si>
  <si>
    <t>Jack Goodwillie</t>
  </si>
  <si>
    <t>Mike Desmeules</t>
  </si>
  <si>
    <t>Samantha Dykin</t>
  </si>
  <si>
    <t>Sandy Middleton</t>
  </si>
  <si>
    <t>Ted Nowakowksi</t>
  </si>
  <si>
    <t>Gord Muir</t>
  </si>
  <si>
    <t>Larry Woods</t>
  </si>
  <si>
    <t>Raymond Rivard</t>
  </si>
  <si>
    <t>Sara Park</t>
  </si>
  <si>
    <t>Steven Carruthers</t>
  </si>
  <si>
    <t>Andrew Evans</t>
  </si>
  <si>
    <t>Andrew Laviolette</t>
  </si>
  <si>
    <t>Arlene Jamieson</t>
  </si>
  <si>
    <t>Clint Mcwhirter</t>
  </si>
  <si>
    <t>Don Eady</t>
  </si>
  <si>
    <t>James Miller</t>
  </si>
  <si>
    <t>Kate Windle</t>
  </si>
  <si>
    <t>Mike Coulas</t>
  </si>
  <si>
    <t>Peter Emon</t>
  </si>
  <si>
    <t>Barbara Marlow</t>
  </si>
  <si>
    <t>Celia Finlay</t>
  </si>
  <si>
    <t>George Sterling</t>
  </si>
  <si>
    <t>Joseph Mary Vella</t>
  </si>
  <si>
    <t>Bill Webster</t>
  </si>
  <si>
    <t>Dale Rivers</t>
  </si>
  <si>
    <t>David Wolff</t>
  </si>
  <si>
    <t>Doug Steinke</t>
  </si>
  <si>
    <t>Eldon Stinson</t>
  </si>
  <si>
    <t>Elizabeth Gamble</t>
  </si>
  <si>
    <t>Glenda Massicotte</t>
  </si>
  <si>
    <t>Harry Hobbs</t>
  </si>
  <si>
    <t>Kim Muncaster</t>
  </si>
  <si>
    <t>Leslie Gamble</t>
  </si>
  <si>
    <t>Patricia Hnatuik</t>
  </si>
  <si>
    <t>Susan Sonnenburg</t>
  </si>
  <si>
    <t>Thoma Crabs</t>
  </si>
  <si>
    <t>Dan Mcgrath</t>
  </si>
  <si>
    <t>Daniel G. Howe</t>
  </si>
  <si>
    <t>Dave Hamilton</t>
  </si>
  <si>
    <t>David Mauro</t>
  </si>
  <si>
    <t>Douglas Stefurak</t>
  </si>
  <si>
    <t>Douglas Sales</t>
  </si>
  <si>
    <t>Kevin Mullins</t>
  </si>
  <si>
    <t>Ann Macdiarmid</t>
  </si>
  <si>
    <t>Dale Graves</t>
  </si>
  <si>
    <t>Daryle Moffatt</t>
  </si>
  <si>
    <t>Helen Gage</t>
  </si>
  <si>
    <t>John Aiken</t>
  </si>
  <si>
    <t>Julia Sek</t>
  </si>
  <si>
    <t>Mark Stivrins</t>
  </si>
  <si>
    <t>Mark Mcewen</t>
  </si>
  <si>
    <t>Randy Patten</t>
  </si>
  <si>
    <t>Rick Cole</t>
  </si>
  <si>
    <t>William Stoneman</t>
  </si>
  <si>
    <t>Althea Casamento</t>
  </si>
  <si>
    <t>Dan Sample</t>
  </si>
  <si>
    <t>James Hodder</t>
  </si>
  <si>
    <t>Leonard Guchardi</t>
  </si>
  <si>
    <t>Mikal Archer</t>
  </si>
  <si>
    <t>Ashley Macrae</t>
  </si>
  <si>
    <t>Jo-Anne Hamelin</t>
  </si>
  <si>
    <t>Cal Southall</t>
  </si>
  <si>
    <t>Darlene S. Angeconeb</t>
  </si>
  <si>
    <t>Debbie Elizabeth Baker</t>
  </si>
  <si>
    <t>Dennis Leney</t>
  </si>
  <si>
    <t>Donald Fenelon</t>
  </si>
  <si>
    <t>Jason Bailey</t>
  </si>
  <si>
    <t>John Bath</t>
  </si>
  <si>
    <t>Ronald Bird</t>
  </si>
  <si>
    <t>Steven Forbes</t>
  </si>
  <si>
    <t>Yolaine Kirlew</t>
  </si>
  <si>
    <t>Andrew Nisly</t>
  </si>
  <si>
    <t>Matthew Rydberg</t>
  </si>
  <si>
    <t>Norbert Dufresne</t>
  </si>
  <si>
    <t>Philip Hudson</t>
  </si>
  <si>
    <t>Suzanne Bouvier</t>
  </si>
  <si>
    <t>Wayne Helliar</t>
  </si>
  <si>
    <t>Christopher Mcguire</t>
  </si>
  <si>
    <t>Dennis Buckley</t>
  </si>
  <si>
    <t>Joe Gallipeau</t>
  </si>
  <si>
    <t>John Maloney</t>
  </si>
  <si>
    <t>Ken Manwell</t>
  </si>
  <si>
    <t>Lorraine Allen</t>
  </si>
  <si>
    <t>Louis Daigle</t>
  </si>
  <si>
    <t>Niki Dwyer</t>
  </si>
  <si>
    <t>Perry Weagle</t>
  </si>
  <si>
    <t>Peter Mckenna</t>
  </si>
  <si>
    <t>Joanne Landry</t>
  </si>
  <si>
    <t>Michel Arseneault</t>
  </si>
  <si>
    <t>Bongo Mike Kalimin</t>
  </si>
  <si>
    <t>Dave Harper</t>
  </si>
  <si>
    <t>Harold Luckasavitch</t>
  </si>
  <si>
    <t>Jane Dumas</t>
  </si>
  <si>
    <t>Jason Courneyea</t>
  </si>
  <si>
    <t>Joe Vermaire</t>
  </si>
  <si>
    <t>Richard Shalla</t>
  </si>
  <si>
    <t>Brent (Ben) Ireland</t>
  </si>
  <si>
    <t>Brian Knox</t>
  </si>
  <si>
    <t>Diane Wall</t>
  </si>
  <si>
    <t>Margie Bates</t>
  </si>
  <si>
    <t>Mike Mcdonagh</t>
  </si>
  <si>
    <t>Ron (Huck) Schnurr</t>
  </si>
  <si>
    <t>Vicki Mckague</t>
  </si>
  <si>
    <t>Wayne Huber</t>
  </si>
  <si>
    <t>Don Standen</t>
  </si>
  <si>
    <t>Hull Caleb Robert Rieck</t>
  </si>
  <si>
    <t>Jeff Leonard</t>
  </si>
  <si>
    <t>John C Schnurr</t>
  </si>
  <si>
    <t>Lois Keays</t>
  </si>
  <si>
    <t>Neil Richardson</t>
  </si>
  <si>
    <t>Paul Mckenzie</t>
  </si>
  <si>
    <t>Tyler Olmstead</t>
  </si>
  <si>
    <t>Corey Megill</t>
  </si>
  <si>
    <t>Doug Sewell</t>
  </si>
  <si>
    <t>Ian Mcneil</t>
  </si>
  <si>
    <t>Debbie Kasman</t>
  </si>
  <si>
    <t>Geoffrey Innes</t>
  </si>
  <si>
    <t>Kelly Anne Cowell</t>
  </si>
  <si>
    <t>Peter Ypma</t>
  </si>
  <si>
    <t>Carol Watson</t>
  </si>
  <si>
    <t>Jim Frew</t>
  </si>
  <si>
    <t>John Woodbury</t>
  </si>
  <si>
    <t>Mike Scarr</t>
  </si>
  <si>
    <t>Ned Cursio</t>
  </si>
  <si>
    <t>Terry Da Silva</t>
  </si>
  <si>
    <t>Dan Jeffery</t>
  </si>
  <si>
    <t>Don Mccallum</t>
  </si>
  <si>
    <t>Doug Bartlett</t>
  </si>
  <si>
    <t>Gary Victor Bruggeman</t>
  </si>
  <si>
    <t>Ian Carruthers</t>
  </si>
  <si>
    <t>John Kendall</t>
  </si>
  <si>
    <t>Mark Mcgill</t>
  </si>
  <si>
    <t>Rick Cowell</t>
  </si>
  <si>
    <t>Vance Blackmore</t>
  </si>
  <si>
    <t>Gayle Bogart</t>
  </si>
  <si>
    <t>Ian Chard</t>
  </si>
  <si>
    <t>Joseph Mckinnon</t>
  </si>
  <si>
    <t>Peter North</t>
  </si>
  <si>
    <t>Robert Braam</t>
  </si>
  <si>
    <t>Ryan Roke</t>
  </si>
  <si>
    <t>Anthony Diodati</t>
  </si>
  <si>
    <t>Gary Bishop</t>
  </si>
  <si>
    <t>Russell Christensen</t>
  </si>
  <si>
    <t>Karen Laplante</t>
  </si>
  <si>
    <t>Phil Belanger</t>
  </si>
  <si>
    <t>Ronald Ron Morck</t>
  </si>
  <si>
    <t>Steven B Kalbfleisch</t>
  </si>
  <si>
    <t>Cheryl Ambeault</t>
  </si>
  <si>
    <t>Joseph Wiederkehr</t>
  </si>
  <si>
    <t>Lorraine Aelick</t>
  </si>
  <si>
    <t>David Cullen</t>
  </si>
  <si>
    <t>Lorraine Lori Heinbuch</t>
  </si>
  <si>
    <t>Lynn Hainer</t>
  </si>
  <si>
    <t>Margaret Luna</t>
  </si>
  <si>
    <t>Peter Mcash</t>
  </si>
  <si>
    <t>Peter William Vossen</t>
  </si>
  <si>
    <t>Richard Hughes</t>
  </si>
  <si>
    <t>Robert Charles Edney</t>
  </si>
  <si>
    <t>Tony Winter</t>
  </si>
  <si>
    <t>Grant Hagerman</t>
  </si>
  <si>
    <t>Jennifer Kerr</t>
  </si>
  <si>
    <t>Sari Watson</t>
  </si>
  <si>
    <t>Theresa Jo-Anne O'heir</t>
  </si>
  <si>
    <t>Andrew Michalski</t>
  </si>
  <si>
    <t>Deb Thompson</t>
  </si>
  <si>
    <t>Deb Storey</t>
  </si>
  <si>
    <t>Doug Bearance</t>
  </si>
  <si>
    <t>Douglas Davison</t>
  </si>
  <si>
    <t>Edward (Ted) Darby</t>
  </si>
  <si>
    <t>Eric Smith</t>
  </si>
  <si>
    <t>Eric Depoe</t>
  </si>
  <si>
    <t>Martha Embury</t>
  </si>
  <si>
    <t>William Carroll</t>
  </si>
  <si>
    <t>Yvonne Gibson</t>
  </si>
  <si>
    <t>Arline Newstead</t>
  </si>
  <si>
    <t>David Mccabe</t>
  </si>
  <si>
    <t>Kelly Elik</t>
  </si>
  <si>
    <t>Merlyn Snow</t>
  </si>
  <si>
    <t>Rick Armitage</t>
  </si>
  <si>
    <t>Stephen Kissoon</t>
  </si>
  <si>
    <t>Vi Montpetit</t>
  </si>
  <si>
    <t>Gord Furlong</t>
  </si>
  <si>
    <t>Lawrie Vincer</t>
  </si>
  <si>
    <t>Lyle Hall</t>
  </si>
  <si>
    <t>Stephen Rawn</t>
  </si>
  <si>
    <t>Chris Burton</t>
  </si>
  <si>
    <t>Edwin Karhi</t>
  </si>
  <si>
    <t>David Jaggard</t>
  </si>
  <si>
    <t>James Fawcett</t>
  </si>
  <si>
    <t>Jose Garcia</t>
  </si>
  <si>
    <t>Karen Gerrard</t>
  </si>
  <si>
    <t>Lorie Leeson</t>
  </si>
  <si>
    <t>Mary Catherine Johnston</t>
  </si>
  <si>
    <t>Michael Mckenzie</t>
  </si>
  <si>
    <t>Paul Bowerman</t>
  </si>
  <si>
    <t>Ron Hierons</t>
  </si>
  <si>
    <t>Andrew Healy</t>
  </si>
  <si>
    <t>Biff Lowery</t>
  </si>
  <si>
    <t>Cathy Dwyer</t>
  </si>
  <si>
    <t>Dan O'mara</t>
  </si>
  <si>
    <t>Daniel Lacroix-Belanger</t>
  </si>
  <si>
    <t>Doug Adams</t>
  </si>
  <si>
    <t>Janet Mccarthy</t>
  </si>
  <si>
    <t>John Shymko</t>
  </si>
  <si>
    <t>Mark Alchuk</t>
  </si>
  <si>
    <t>Nicole Brooker</t>
  </si>
  <si>
    <t>Jody Davis</t>
  </si>
  <si>
    <t>Karen Morley</t>
  </si>
  <si>
    <t>Mike Moore</t>
  </si>
  <si>
    <t>Gary French</t>
  </si>
  <si>
    <t>Grant Walker</t>
  </si>
  <si>
    <t>Greg Andrews</t>
  </si>
  <si>
    <t>Ian Mead</t>
  </si>
  <si>
    <t>Jim Gilchrist</t>
  </si>
  <si>
    <t>Ken Williams</t>
  </si>
  <si>
    <t>Michael Ugarenko</t>
  </si>
  <si>
    <t>Alar Soever</t>
  </si>
  <si>
    <t>David Wilding-Davies</t>
  </si>
  <si>
    <t>Jim Uram</t>
  </si>
  <si>
    <t>John White</t>
  </si>
  <si>
    <t>Odette Bartnicki</t>
  </si>
  <si>
    <t>Rob Potter</t>
  </si>
  <si>
    <t>Rob Sampson</t>
  </si>
  <si>
    <t>Terrence Pettit</t>
  </si>
  <si>
    <t>Barbara Barton</t>
  </si>
  <si>
    <t>Brenda Green</t>
  </si>
  <si>
    <t>Gary Gamble</t>
  </si>
  <si>
    <t>Glenn Shelly</t>
  </si>
  <si>
    <t>Joyce Robitaille</t>
  </si>
  <si>
    <t>Nicolas Gagnon</t>
  </si>
  <si>
    <t>Randi Condie</t>
  </si>
  <si>
    <t>Glenn Anderson</t>
  </si>
  <si>
    <t>Darlene Mccolman</t>
  </si>
  <si>
    <t>Linda Stopes</t>
  </si>
  <si>
    <t>Earl Read</t>
  </si>
  <si>
    <t>Jason Kramp</t>
  </si>
  <si>
    <t>Judy Thorpe</t>
  </si>
  <si>
    <t>Carol Armstrong</t>
  </si>
  <si>
    <t>Don Lacombe</t>
  </si>
  <si>
    <t>Greg Jackson</t>
  </si>
  <si>
    <t>Janet Clarkson</t>
  </si>
  <si>
    <t>Kim Letto</t>
  </si>
  <si>
    <t>Ron Windover</t>
  </si>
  <si>
    <t>Douglas Davidson</t>
  </si>
  <si>
    <t>Noreen Reilly</t>
  </si>
  <si>
    <t>Ronald Wayne Carroll</t>
  </si>
  <si>
    <t>Roy W. Reeds</t>
  </si>
  <si>
    <t>Thomas Boyde Walker</t>
  </si>
  <si>
    <t>Wanda I. Donaldson</t>
  </si>
  <si>
    <t>Jamie Demarsh</t>
  </si>
  <si>
    <t>Jo-Anne Albert</t>
  </si>
  <si>
    <t>Justin Bray</t>
  </si>
  <si>
    <t>Kali Meeks</t>
  </si>
  <si>
    <t>Lacy Meeks</t>
  </si>
  <si>
    <t>Lisa Lesage</t>
  </si>
  <si>
    <t>Lynda Akey</t>
  </si>
  <si>
    <t>Timothy Donoghue</t>
  </si>
  <si>
    <t>Don Mcfarlane</t>
  </si>
  <si>
    <t>Jim Cross</t>
  </si>
  <si>
    <t>Linda Stapley</t>
  </si>
  <si>
    <t>Rick Phillips</t>
  </si>
  <si>
    <t>Sue Munro</t>
  </si>
  <si>
    <t>Laurier Bourgeois</t>
  </si>
  <si>
    <t>Andrew Watts</t>
  </si>
  <si>
    <t>Donna Cridland</t>
  </si>
  <si>
    <t>Ginger Barrick</t>
  </si>
  <si>
    <t>Jeffrey Ward</t>
  </si>
  <si>
    <t>Ken Martin</t>
  </si>
  <si>
    <t>Ken Cooke</t>
  </si>
  <si>
    <t>Leaanne Robins</t>
  </si>
  <si>
    <t>Mark Sennuck</t>
  </si>
  <si>
    <t>Richard Dykstra</t>
  </si>
  <si>
    <t>Rob Houle</t>
  </si>
  <si>
    <t>Ted Hessels</t>
  </si>
  <si>
    <t>Tom Staton</t>
  </si>
  <si>
    <t>Tylor Van Kessel</t>
  </si>
  <si>
    <t>Bill Chiasson</t>
  </si>
  <si>
    <t>James Brown</t>
  </si>
  <si>
    <t>Micheline Hatfield</t>
  </si>
  <si>
    <t>Pat Tait</t>
  </si>
  <si>
    <t>Robert Allan Reece</t>
  </si>
  <si>
    <t>Ron Rody</t>
  </si>
  <si>
    <t>Sandra Weitzel</t>
  </si>
  <si>
    <t>Angela Cammaert</t>
  </si>
  <si>
    <t>Bernie Wiehle</t>
  </si>
  <si>
    <t>Bonnie Rowe</t>
  </si>
  <si>
    <t>Duncan Mcphail</t>
  </si>
  <si>
    <t>Jim Simpson</t>
  </si>
  <si>
    <t>Joe Seman</t>
  </si>
  <si>
    <t>Jonathan Wolf</t>
  </si>
  <si>
    <t>Martin Slaats</t>
  </si>
  <si>
    <t>Mary Bodnar</t>
  </si>
  <si>
    <t>Paul Alexander Barrett</t>
  </si>
  <si>
    <t>Annamarie Murray</t>
  </si>
  <si>
    <t>Bert Vorstenbosch Jr.</t>
  </si>
  <si>
    <t>Bob Burtenshaw</t>
  </si>
  <si>
    <t>Cheryl Matheson</t>
  </si>
  <si>
    <t>Don Mcintosh</t>
  </si>
  <si>
    <t>Doug Eidt</t>
  </si>
  <si>
    <t>Jeff French</t>
  </si>
  <si>
    <t>Jeff Marshall</t>
  </si>
  <si>
    <t>Mike Tam</t>
  </si>
  <si>
    <t>P. Cameron Hume</t>
  </si>
  <si>
    <t>Steve Herold</t>
  </si>
  <si>
    <t>Ted Crawford</t>
  </si>
  <si>
    <t>Walter Mckenzie</t>
  </si>
  <si>
    <t>Jackalyn Brady</t>
  </si>
  <si>
    <t>Mark Parliament</t>
  </si>
  <si>
    <t>Melissa Sullivan</t>
  </si>
  <si>
    <t>Robert Roberts</t>
  </si>
  <si>
    <t>Wayne (Smokey) Sherwood</t>
  </si>
  <si>
    <t>Angelo Bazzoni</t>
  </si>
  <si>
    <t>Louise Seguin</t>
  </si>
  <si>
    <t>Suzanne St. Amant</t>
  </si>
  <si>
    <t>Ted Greenwood</t>
  </si>
  <si>
    <t>Beth Gorham-Matthews</t>
  </si>
  <si>
    <t>Chris Armstrong</t>
  </si>
  <si>
    <t>Joseph Lamb</t>
  </si>
  <si>
    <t>Joseph Mcewen</t>
  </si>
  <si>
    <t>Ken Corbett</t>
  </si>
  <si>
    <t>Tracey Shantz Sears</t>
  </si>
  <si>
    <t>Allan Lance</t>
  </si>
  <si>
    <t>Charlene Jackson</t>
  </si>
  <si>
    <t>Chris Olmstead</t>
  </si>
  <si>
    <t>Daryl Mclaughlin</t>
  </si>
  <si>
    <t>Dave Mackay</t>
  </si>
  <si>
    <t>Donald Rathwell</t>
  </si>
  <si>
    <t>Hal Johnson</t>
  </si>
  <si>
    <t>John F. Cull</t>
  </si>
  <si>
    <t>John Kyle Dupuis</t>
  </si>
  <si>
    <t>Nell Rooney</t>
  </si>
  <si>
    <t>Barbara Shaw</t>
  </si>
  <si>
    <t>Brian Summers</t>
  </si>
  <si>
    <t>Graham Blair</t>
  </si>
  <si>
    <t>Jay Morrison</t>
  </si>
  <si>
    <t>Jim Alexander</t>
  </si>
  <si>
    <t>Larry Legault</t>
  </si>
  <si>
    <t>Rebecca Logan</t>
  </si>
  <si>
    <t>Tim Conlin</t>
  </si>
  <si>
    <t>Jeffrey Poole</t>
  </si>
  <si>
    <t>Betty Bartram</t>
  </si>
  <si>
    <t>Doug Matheson</t>
  </si>
  <si>
    <t>Katie Davies</t>
  </si>
  <si>
    <t>Michael Kukhta</t>
  </si>
  <si>
    <t>Ron Forbes</t>
  </si>
  <si>
    <t>Steven Macdonald</t>
  </si>
  <si>
    <t>average_win_margin</t>
  </si>
  <si>
    <t>candidates</t>
  </si>
  <si>
    <t>alternate_vote_risk</t>
  </si>
  <si>
    <t>voter_turnout_risk</t>
  </si>
  <si>
    <t>councilor_closeness_risk</t>
  </si>
  <si>
    <t>head_of_council_closeness_risk</t>
  </si>
  <si>
    <t>total_risk</t>
  </si>
  <si>
    <t># eligible_voters_risk</t>
  </si>
  <si>
    <t>Percentage of Internet Municipalities at Risk</t>
  </si>
  <si>
    <t>Min number of votes cast online</t>
  </si>
  <si>
    <t>Max number of votes cast online</t>
  </si>
  <si>
    <t>Voatz</t>
  </si>
  <si>
    <t>Voatz?</t>
  </si>
  <si>
    <t>Uses DOB</t>
  </si>
  <si>
    <t>https://election.rideaulakes.ca/information-for-voters</t>
  </si>
  <si>
    <t>https://www.centralfrontenac.com/en/township-office/resources/elections/eVoting-Policies-Procedures-2022-completed.pdf</t>
  </si>
  <si>
    <t>No suggestion of DOB</t>
  </si>
  <si>
    <t>https://quintewest.simplyvoting.com</t>
  </si>
  <si>
    <t>https://www.penetanguishene.ca/media/5r0n2qxb/certificate-of-results-final-signed.pdf</t>
  </si>
  <si>
    <t>https://www.espanola.ca/town-government/council/municipal-elections/2022-municipal-election/appendix-r-2022-clerk-s-procedures.pdf</t>
  </si>
  <si>
    <t>https://www.sables-spanish.ca/wp-content/uploads/2022/04/2022-Election-Procedures.pdf</t>
  </si>
  <si>
    <t>Focus group</t>
  </si>
  <si>
    <t>https://bancroft.civicweb.net/filepro/documents/100285/?preview=100286</t>
  </si>
  <si>
    <t>https://www.adjtos.ca/en/our-government/resources/Documents/2022-Election/202-Municipal-Election-Voting-Procedures_v.1.pdf</t>
  </si>
  <si>
    <t>https://www.westperth.com/en/municipal-office/resources/Elections/Election-Policies-and-Procedures_WV.pdf</t>
  </si>
  <si>
    <t>https://www.clarence-rockland.com/en/hotel-de-ville/resources/Municipal-Election-Accessibility-Plan-2022ENG.pdf</t>
  </si>
  <si>
    <t>https://www.gananoque.ca/sites/gananoque.ca/files/2022%20Municipal%20Election-Frequently%20Asked%20Questions-Amended-06Oct2022.pdf</t>
  </si>
  <si>
    <t>https://www.southgate.ca/en/local-government/resources/Municipal-Elections/Notices/Notice-of-Election---September-15-2022.pdf</t>
  </si>
  <si>
    <t>https://trenthills.civicweb.net/document/158619/</t>
  </si>
  <si>
    <t>https://addingtonhighlands.civicweb.net/filepro/document/42793/Municipal%20Election%20Accessibility%20Plan%202022.pdf</t>
  </si>
  <si>
    <t>https://www.northfrontenac.com/en/township-services/resources/Documents/Election/Voter-Eligibility-and-Voter-Lookup---Acc.pdf</t>
  </si>
  <si>
    <t>https://www.southfrontenac.net/en/town-hall/resources/2022-Election/Municipal-Election-Accessibility-Plan-2022-.pdf</t>
  </si>
  <si>
    <t>https://www.greaternapanee.com/en/services-for-you/resources/2022-eVote-Common-Questions-and-Answers.pdf</t>
  </si>
  <si>
    <t>https://www.lambtonshores.ca/en/elections/resources/2022-Municipal-Election-Accessibility-Report.pdf</t>
  </si>
  <si>
    <t>https://www.huronkinloss.com/en/townhall/resources/Documents/2022-Election/HK100---2022-Municipal-Election-Procedures-signed.pdf</t>
  </si>
  <si>
    <t>https://www.plympton-wyoming.com/en/elections/resources/Online-Voting-Help-Video-AB.mp4</t>
  </si>
  <si>
    <t>https://www.northhuron.ca/en/municipal-government/resources/Elections%20Page/2022/2022%20Clerk%27s%20Procedures%20Manual%20-%20FINAL.pdf</t>
  </si>
  <si>
    <t>https://www.warwicktownship.ca/en/our-government/voter-information.aspx</t>
  </si>
  <si>
    <t>https://calvintownship.ca/en/municipal-services/municipal-elections</t>
  </si>
  <si>
    <t>https://morristurnberry.ca/content/government/2022-municipal-election/results-3.pdf</t>
  </si>
  <si>
    <t>https://huronshores.ca/wp-content/uploads/2022/09/Voter-Assistance-Guide.pdf</t>
  </si>
  <si>
    <t>https://www.shelburne.ca/en/town-hall/how-to-vote.aspx</t>
  </si>
  <si>
    <t>https://www.wawa.cc/en/your-government/frequently-asked-questions.aspx</t>
  </si>
  <si>
    <t>https://www.saugeenshores.ca/en/shared-content/resources/Municipal-Election-Procedures.pdf</t>
  </si>
  <si>
    <t>https://www.parrysound.ca/media/qanmvykn/election-history-2014-intelivote-common-questions.pdf</t>
  </si>
  <si>
    <t>https://ear-falls.com/wp-content/uploads/2022/11/7.4-Simply-Voting-Election-Final-Report.pdf</t>
  </si>
  <si>
    <t>https://www.perth.ca/en/resources/Town-of-Perth-2022-Municipal-Elections-Procedures-31May2022Public-Version.pdf</t>
  </si>
  <si>
    <t>https://www.malahide.ca/en/municipal-office/resources/Election/2022-Election-Procedures-Manual.pdf</t>
  </si>
  <si>
    <t>https://www.pertheast.ca/en/elections/resources/2022-Township-of-Perth-East-Procedures-Final-revised.pdf</t>
  </si>
  <si>
    <t>https://springwater.civicweb.net/filepro/document/209047/Council%20Information%20Package%20-%2015%20Jul%202022%20-%20Agenda%20-%20Pdf.pdf</t>
  </si>
  <si>
    <t>https://gravenhurst.simplyvoting.com</t>
  </si>
  <si>
    <t>https://www.midland.ca/en/town-hall/resources/Council/Agendas-and-Minutes/CSR-2022-65-2022-Elections-Removal-of-Barriers.pdf</t>
  </si>
  <si>
    <t>https://adelaidemetcalfe.civicweb.net/document/6084/</t>
  </si>
  <si>
    <t>https://hastingshighlands.ca/municipal/elections/2022-municipal-election/internet-and-telephone-voting/</t>
  </si>
  <si>
    <t>https://www.strathroy-caradoc.ca/en/city-hall/resources/2022/LLS/2022-Municipal-Elections-Policies-and-Procedures-Manual.pdf</t>
  </si>
  <si>
    <t>https://tudorandcashel.com/wp-content/uploads/2022/05/2022-Elections-Tudor-and-Cashel-Manual-For-Public.pdf</t>
  </si>
  <si>
    <t>https://www.smithsfalls.ca/en/index.aspx</t>
  </si>
  <si>
    <t>https://carletonplace.ca/photos/custom/e-vote-Common-Questions.pdf</t>
  </si>
  <si>
    <t>https://easthawkesbury.ca/en/township-hall/elections/</t>
  </si>
  <si>
    <t>https://www.porthope.ca/en/your-municipal-government/resources/Vote%20Election/2022%20Municipal%20Election_FINAL%20Accessibility%20Report.pdf</t>
  </si>
  <si>
    <t>https://dryden.simplyvoting.com</t>
  </si>
  <si>
    <t>https://carlowmayo.ca/wp-content/uploads/2022/04/Election-Manual-Public-Signed-Copy.pdf</t>
  </si>
  <si>
    <t>https://carling.ca/wp-content/uploads/Municipal-Election-Accessibility-Plan-2022.pdf</t>
  </si>
  <si>
    <t>Clerk Focus group</t>
  </si>
  <si>
    <t>https://www.southhuron.ca/en/government/voter-information.aspx</t>
  </si>
  <si>
    <t>https://siouxlookout.simplyvoting.com</t>
  </si>
  <si>
    <t>https://townofbwg.simplyvoting.com</t>
  </si>
  <si>
    <t>https://www.brant.ca/en/council-and-council-administration/voters.aspx#How-to-vote-online</t>
  </si>
  <si>
    <t>https://brantfordvotes.brantford.ca/en/voters/online-voting.aspx</t>
  </si>
  <si>
    <t>https://web.archive.org/web/20221006063652/https://www.cambridge.ca/en/learn-about/Elections.aspx</t>
  </si>
  <si>
    <t>https://www.chatham-kent.ca/localgovernment/elections/Documents/Chatham-Kent%20Voting%20Method%20Procedures%20May%202022.pdf</t>
  </si>
  <si>
    <t>https://web.archive.org/web/20220929161037/https://www.clearview.ca/node/10524</t>
  </si>
  <si>
    <t>https://www.youtube.com/watch?v=WX6MdyiR1Uk</t>
  </si>
  <si>
    <t>https://greyhighlands.civicweb.net/document/290108/</t>
  </si>
  <si>
    <t>https://www.intvoting.com/haldimand/</t>
  </si>
  <si>
    <t>https://web.archive.org/web/20221006170912/https://www.intvoting.com/haltonhills/SelectLanguage.aspx</t>
  </si>
  <si>
    <t>https://intvoting.com/lincoln</t>
  </si>
  <si>
    <t>https://web.archive.org/web/20221025234715/https://www.intvoting.com/richmondhill/</t>
  </si>
  <si>
    <t>https://web.archive.org/web/20221007231735/https://www.intvoting.com/timmins/SelectLanguage.aspx</t>
  </si>
  <si>
    <t>https://web.archive.org/web/20221020143659/https://www.intvoting.com/mapleton/</t>
  </si>
  <si>
    <t>https://web.archive.org/web/20221014002646/https://www.intvoting.com/newtecumseth/SelectLanguage.aspx</t>
  </si>
  <si>
    <t>https://web.archive.org/web/20221024234135/https://www.intvoting.com/Peterborough/</t>
  </si>
  <si>
    <t>https://web.archive.org/web/20221017210958/https://www.intvoting.com/pickering/SelectLanguage.aspx</t>
  </si>
  <si>
    <t>https://web.archive.org/web/20221022014610/https://www.intvoting.com/thorold/</t>
  </si>
  <si>
    <t>https://web.archive.org/web/20221005181600/https://www.intvoting.com/thunderbay/</t>
  </si>
  <si>
    <t>https://wasagabeach.civicweb.net/document/29354/</t>
  </si>
  <si>
    <t>https://ajax.simplyvoting.com</t>
  </si>
  <si>
    <t>Uses DOB (d-m-y)</t>
  </si>
  <si>
    <t>https://web.archive.org/web/20221024234432/https://arnprior.votes2022.ca/en/home</t>
  </si>
  <si>
    <t>https://web.archive.org/web/20221017160152/https://arran-elderslie.simplyvoting.com/</t>
  </si>
  <si>
    <t>https://acwtownship.ca/content/government/vote/election-procedures-for-the-2022-municipal-election-1.pdf</t>
  </si>
  <si>
    <t>https://web.archive.org/web/20221011145424/https://asphodelnorwood.simplyvoting.com/</t>
  </si>
  <si>
    <t>https://web.archive.org/web/20221018175512/https://belleville.simplyvoting.com/</t>
  </si>
  <si>
    <t>https://web.archive.org/web/20221012190906/https://bluewater.simplyvoting.com/</t>
  </si>
  <si>
    <t>https://www.brighton.ca/en/elections/resources/Clerks-Procedures.pdf</t>
  </si>
  <si>
    <t>https://brockton.simplyvoting.com</t>
  </si>
  <si>
    <t>https://web.archive.org/web/20221015181720/https://cavanmonaghan.simplyvoting.com/</t>
  </si>
  <si>
    <t>https://web.archive.org/web/20221012190908/https://centralhuron.simplyvoting.com/</t>
  </si>
  <si>
    <t>https://www.deepriver.ca/userfiles/file/2022%20VIL's%20Now%20Being%20Delivered.pdf</t>
  </si>
  <si>
    <t>https://www.youtube.com/watch?v=DclmUi43BjU</t>
  </si>
  <si>
    <t>https://georgianbay.simplyvoting.com</t>
  </si>
  <si>
    <t>https://www.goderich.ca/en/town-hall-and-services/resources/Municipal-Elections-2022/2022-final-tax-insert.pdf</t>
  </si>
  <si>
    <t>https://grimsby.voatz.com</t>
  </si>
  <si>
    <t>Voatz interview + https://www.dropbox.com/s/jq289z7s4ut93fk/Renfrew%20Group%20VWA%20Video.mp4?dl=0 + https://www.greatermadawaska.com/en/township-office/elections.aspx?fbclid=IwAR009xg0IUrgtQJG8-U68BP-dVpcW5l8eRJmUaXe4txPzDtLIUHkngYw-JQ + https://greatermadawaska.voatz.com</t>
  </si>
  <si>
    <t>https://web.archive.org/web/20221021200724/https://hbmtwp.simplyvoting.com/</t>
  </si>
  <si>
    <t>https://web.archive.org/web/20221012190949/https://huroneast.simplyvoting.com/</t>
  </si>
  <si>
    <t>https://huntsville.simplyvoting.com</t>
  </si>
  <si>
    <t>Neuvote</t>
  </si>
  <si>
    <t>https://news.neuvote.com/how-successfully-run-your-first-online-elections-interview-with-ceo-of-neuvote-matthew-heuman/</t>
  </si>
  <si>
    <t>https://web.archive.org/web/20221020152100/https://elections.kenoravotes.ca/</t>
  </si>
  <si>
    <t>https://web.archive.org/web/20221020082601/https://kincardine.simplyvoting.com/</t>
  </si>
  <si>
    <t>https://kingston.voatz.com</t>
  </si>
  <si>
    <t>Uses DOB (d-m-y) + Pre-registration</t>
  </si>
  <si>
    <t>https://burlington.voatz.com</t>
  </si>
  <si>
    <t>https://web.archive.org/web/20221017181811/https://lakeofbays.simplyvoting.com/</t>
  </si>
  <si>
    <t>Uses DOB (m-y)</t>
  </si>
  <si>
    <t>https://mcnabbraeside.voatz.com</t>
  </si>
  <si>
    <t>https://web.archive.org/web/20221024132604/https://muskokalakes.simplyvoting.com/</t>
  </si>
  <si>
    <t>https://web.archive.org/web/20221017175310/https://northbay.simplyvoting.com/</t>
  </si>
  <si>
    <t>https://northkawartha.simplyvoting.com</t>
  </si>
  <si>
    <t>https://northbrucepen.simplyvoting.com</t>
  </si>
  <si>
    <t>https://otonabeesouthmonaghan.civicweb.net/document/63394/</t>
  </si>
  <si>
    <t>https://owensound.simplyvoting.com</t>
  </si>
  <si>
    <t>https://pembroke.voatz.com</t>
  </si>
  <si>
    <t>https://petawawa.voatz.com</t>
  </si>
  <si>
    <t>https://princeedwardcounty.civicweb.net/filepro/document/260327/Accessibility%20Advisory%20Committee%202022-04-11%20-%20Agenda.pdf + https://www.thecounty.ca/government/election-2022/information-for-voters/</t>
  </si>
  <si>
    <t>https://web.archive.org/web/20221006161338/https://vote.redlake.ca/</t>
  </si>
  <si>
    <t>https://renfrew.voatz.com</t>
  </si>
  <si>
    <t>https://pub-scugog.escribemeetings.com/FileStream.ashx?DocumentId=1825 -&gt; page 707</t>
  </si>
  <si>
    <t>https://web.archive.org/web/20221014160312/https://selwyn.simplyvoting.com/</t>
  </si>
  <si>
    <t>https://web.archive.org/web/20221017132305/https://southbrucepeninsula.simplyvoting.com/</t>
  </si>
  <si>
    <t>https://www.southbruce.ca/en/municipal-government/Unofficial-Results-Simply-Voting.pdf</t>
  </si>
  <si>
    <t>https://web.archive.org/web/20221019162925/https://stthomas.simplyvoting.com/</t>
  </si>
  <si>
    <t>https://townshipofthenorthshore.ca/documents/assets/uploads/files/en/2022_municipal_elections_final_report_-_township_of_the_north_shore.pdf</t>
  </si>
  <si>
    <t>https://trentlakes.simplyvoting.com</t>
  </si>
  <si>
    <t>https://tyendinaga.voatz.com</t>
  </si>
  <si>
    <t>https://westgrey.simplyvoting.com</t>
  </si>
  <si>
    <t>https://whitewaterregion.civicweb.net/document/30827/ + https://whitewaterregion.voatz.com</t>
  </si>
  <si>
    <t>Intellivote</t>
  </si>
  <si>
    <t>Scytl</t>
  </si>
  <si>
    <t>Dominion</t>
  </si>
  <si>
    <t>Simply Voting</t>
  </si>
  <si>
    <t>2018 Ontario Municipal Election Data</t>
  </si>
  <si>
    <t>MUNICIPAL URL</t>
  </si>
  <si>
    <t>ELIGIBLE VOTERS (source: AMO)</t>
  </si>
  <si>
    <t>VOTING VENDOR</t>
  </si>
  <si>
    <t>ELECTION WEBSITE URL</t>
  </si>
  <si>
    <t>addingtonhighlands.ca</t>
  </si>
  <si>
    <t>Intelivote</t>
  </si>
  <si>
    <t>addingtonhighlands.evote2018.ca</t>
  </si>
  <si>
    <t>adelaidemetcalfe.on.ca</t>
  </si>
  <si>
    <t>adelaidemetcalfe.evote2018.ca</t>
  </si>
  <si>
    <t>adjtos.ca</t>
  </si>
  <si>
    <t>admastonbromley.com</t>
  </si>
  <si>
    <t>ajax.ca</t>
  </si>
  <si>
    <t>ajax.simplyvoting.com</t>
  </si>
  <si>
    <t>alberton.ca</t>
  </si>
  <si>
    <t>alfred-plantagenet.com</t>
  </si>
  <si>
    <t>alfredplantagenet.evote2018.ca</t>
  </si>
  <si>
    <t>algonquinhighlands.ca</t>
  </si>
  <si>
    <t>alnwickhaldimand.ca</t>
  </si>
  <si>
    <t>alnwickhaldimand.evote2018.ca</t>
  </si>
  <si>
    <t>amaranth.ca</t>
  </si>
  <si>
    <t>amaranth.evote2018.ca</t>
  </si>
  <si>
    <t>amherstburg.ca</t>
  </si>
  <si>
    <t>armourtownship.ca</t>
  </si>
  <si>
    <t>armstrongtownship.com</t>
  </si>
  <si>
    <t>arnprior.ca</t>
  </si>
  <si>
    <t>arnprior.evote2018.ca</t>
  </si>
  <si>
    <t>arran-elderslie.com</t>
  </si>
  <si>
    <t>acwtownship.ca</t>
  </si>
  <si>
    <t>acwtownship.simplyvoting.com</t>
  </si>
  <si>
    <t>asphodelnorwood.com</t>
  </si>
  <si>
    <t>asphodelnorwood.simplyvoting.com</t>
  </si>
  <si>
    <t>assiginack.ca</t>
  </si>
  <si>
    <t>athenstownship.ca</t>
  </si>
  <si>
    <t>atikokan.ca</t>
  </si>
  <si>
    <t>augusta.ca</t>
  </si>
  <si>
    <t>augusta.evote2018.ca</t>
  </si>
  <si>
    <t>town.aurora.on.ca</t>
  </si>
  <si>
    <t>intvoting.com/aurora2018</t>
  </si>
  <si>
    <t>aylmer.ca</t>
  </si>
  <si>
    <t>aylmer.evote2018.ca</t>
  </si>
  <si>
    <t>townshipofbaldwin.ca</t>
  </si>
  <si>
    <t>town.bancroft.on.ca</t>
  </si>
  <si>
    <t>barrie.ca</t>
  </si>
  <si>
    <t>bayham.on.ca</t>
  </si>
  <si>
    <t>twp.beckwith.on.ca</t>
  </si>
  <si>
    <t>city.belleville.on.ca</t>
  </si>
  <si>
    <t>intvoting.com/belleville2018</t>
  </si>
  <si>
    <t>billingstwp.ca</t>
  </si>
  <si>
    <t>blackriver-matheson.com</t>
  </si>
  <si>
    <t>blandfordblenheim.ca</t>
  </si>
  <si>
    <t>blindriver.com</t>
  </si>
  <si>
    <t>town.bluewater.on.ca</t>
  </si>
  <si>
    <t>bluewater.simplyvoting.com</t>
  </si>
  <si>
    <t>ebonfield.org</t>
  </si>
  <si>
    <t>bonnecherevalleytwp.com</t>
  </si>
  <si>
    <t>bracebridge.ca</t>
  </si>
  <si>
    <t>intvoting.com/Bracebridge2018</t>
  </si>
  <si>
    <t>town.bradfordwestgwillimbury.on.ca</t>
  </si>
  <si>
    <t>intvoting.com/bwgvotes2018</t>
  </si>
  <si>
    <t>brampton.ca</t>
  </si>
  <si>
    <t>brant.ca</t>
  </si>
  <si>
    <t>brantford.ca</t>
  </si>
  <si>
    <t>intvoting.com/brantford2018</t>
  </si>
  <si>
    <t xml:space="preserve">    </t>
  </si>
  <si>
    <t>brighton.ca</t>
  </si>
  <si>
    <t>townshipofbrock.ca</t>
  </si>
  <si>
    <t>brockton.ca</t>
  </si>
  <si>
    <t>intvoting.com/brockton2018</t>
  </si>
  <si>
    <t>brockville.com</t>
  </si>
  <si>
    <t>brockville.evote2018.ca</t>
  </si>
  <si>
    <t>brookealvinston.com</t>
  </si>
  <si>
    <t>brucecounty.on.ca</t>
  </si>
  <si>
    <t>brucemines.ca</t>
  </si>
  <si>
    <t>blrtownship.ca</t>
  </si>
  <si>
    <t>burksfalls.net/</t>
  </si>
  <si>
    <t>burlington.ca</t>
  </si>
  <si>
    <t>intvoting.com/burlington2018</t>
  </si>
  <si>
    <t>burpeemills.com</t>
  </si>
  <si>
    <t>town.caledon.on.ca</t>
  </si>
  <si>
    <t>mycallander.ca</t>
  </si>
  <si>
    <t>calvintownship.ca</t>
  </si>
  <si>
    <t>cambridge.ca</t>
  </si>
  <si>
    <t>intvoting.com/cambridge2018</t>
  </si>
  <si>
    <t>carletonplace.ca</t>
  </si>
  <si>
    <t>carletonplace.evote2018.ca</t>
  </si>
  <si>
    <t>carlingtownship.ca</t>
  </si>
  <si>
    <t>carling.evote2018.ca</t>
  </si>
  <si>
    <t>carlowmayo.ca</t>
  </si>
  <si>
    <t>carlowmayo.evote2018.ca</t>
  </si>
  <si>
    <t>casey.ca</t>
  </si>
  <si>
    <t>casselman.ca</t>
  </si>
  <si>
    <t>casselman.evote2018.ca</t>
  </si>
  <si>
    <t>cavanmonaghan.net</t>
  </si>
  <si>
    <t>cavanmonaghan.simplyvoting.com</t>
  </si>
  <si>
    <t>centralelgin.org</t>
  </si>
  <si>
    <t>centralfrontenac.com</t>
  </si>
  <si>
    <t>centralfrontenac.evote2018.ca</t>
  </si>
  <si>
    <t>centralhuron.com</t>
  </si>
  <si>
    <t>centralhuron.simplyvoting.com</t>
  </si>
  <si>
    <t>centralmanitoulin.ca</t>
  </si>
  <si>
    <t>centrehastings.com</t>
  </si>
  <si>
    <t>centrehastings.evote2018.ca</t>
  </si>
  <si>
    <t>centrewellington.ca</t>
  </si>
  <si>
    <t>centrewellington.evote2018.ca</t>
  </si>
  <si>
    <t>twpofchamberlain.com</t>
  </si>
  <si>
    <t>champlain.ca</t>
  </si>
  <si>
    <t>champlain.evote2018.ca</t>
  </si>
  <si>
    <t>chapleau.ca</t>
  </si>
  <si>
    <t>chapple.on.ca</t>
  </si>
  <si>
    <t>charltonanddack.com</t>
  </si>
  <si>
    <t>chatham-kent.ca</t>
  </si>
  <si>
    <t>intvoting.com/chathamkent2018</t>
  </si>
  <si>
    <t>chatsworth.ca</t>
  </si>
  <si>
    <t>chisholm.ca</t>
  </si>
  <si>
    <t>clarence-rockland.com</t>
  </si>
  <si>
    <t>clarencerockland.evote2018.ca</t>
  </si>
  <si>
    <t>clarington.net/</t>
  </si>
  <si>
    <t>clearview.ca</t>
  </si>
  <si>
    <t>clearview.evote2018.ca</t>
  </si>
  <si>
    <t>cobalt.ca</t>
  </si>
  <si>
    <t>cobourg.ca</t>
  </si>
  <si>
    <t>cobourg.evote2018.ca</t>
  </si>
  <si>
    <t>cochraneontario.com</t>
  </si>
  <si>
    <t>colemantownship.ca</t>
  </si>
  <si>
    <t>collingwood.ca</t>
  </si>
  <si>
    <t>intvoting.com/collingwood2018</t>
  </si>
  <si>
    <t>conmee.com</t>
  </si>
  <si>
    <t>cornwall.ca</t>
  </si>
  <si>
    <t>visitcramahe.ca</t>
  </si>
  <si>
    <t>dawneuphemia.ca</t>
  </si>
  <si>
    <t>dawsontownship.weebly.com</t>
  </si>
  <si>
    <t>deepriver.ca</t>
  </si>
  <si>
    <t>deepriver.simplyvoting.com</t>
  </si>
  <si>
    <t>deseronto.ca</t>
  </si>
  <si>
    <t>doriontownship.ca</t>
  </si>
  <si>
    <t>dourodummer.on.ca</t>
  </si>
  <si>
    <t>dourodummer.simplyvoting.com</t>
  </si>
  <si>
    <t>dnetownship.ca</t>
  </si>
  <si>
    <t>dryden.ca</t>
  </si>
  <si>
    <t>dryden.simplyvoting.com</t>
  </si>
  <si>
    <t>dubreuilville.ca</t>
  </si>
  <si>
    <t>dufferincounty.ca</t>
  </si>
  <si>
    <t>durham.ca</t>
  </si>
  <si>
    <t>duttondunwich.on.ca</t>
  </si>
  <si>
    <t>dysartetal.ca</t>
  </si>
  <si>
    <t>ear-falls.com</t>
  </si>
  <si>
    <t>eastferris.ca</t>
  </si>
  <si>
    <t>eastgarafraxa.ca</t>
  </si>
  <si>
    <t>eastgarafraxa.evote2018.ca</t>
  </si>
  <si>
    <t>eastgwillimbury.ca</t>
  </si>
  <si>
    <t>easthawkesbury.ca</t>
  </si>
  <si>
    <t>easthawkesbury.evote2018.ca</t>
  </si>
  <si>
    <t>twp.ezt.on.ca</t>
  </si>
  <si>
    <t>ezt.evote2018.ca</t>
  </si>
  <si>
    <t>edwardsburghcardinal.ca</t>
  </si>
  <si>
    <t>twpec.evote2018.ca</t>
  </si>
  <si>
    <t>elgincounty.ca</t>
  </si>
  <si>
    <t>elizabethtown-kitley.on.ca</t>
  </si>
  <si>
    <t>ektwp.evote2018.ca</t>
  </si>
  <si>
    <t>cityofelliotlake.com</t>
  </si>
  <si>
    <t>twspemo.on.ca</t>
  </si>
  <si>
    <t>englehart.ca</t>
  </si>
  <si>
    <t>enniskillen.ca</t>
  </si>
  <si>
    <t>erin.ca</t>
  </si>
  <si>
    <t>espanola.ca</t>
  </si>
  <si>
    <t>essatownship.on.ca</t>
  </si>
  <si>
    <t>countyofessex.on.ca</t>
  </si>
  <si>
    <t>essex.ca</t>
  </si>
  <si>
    <t>evanturel.com</t>
  </si>
  <si>
    <t>faraday.ca</t>
  </si>
  <si>
    <t>fauquierstrickland.com</t>
  </si>
  <si>
    <t>forterie.on.ca</t>
  </si>
  <si>
    <t>fort-frances.com</t>
  </si>
  <si>
    <t>fortfrances.evote2018.ca</t>
  </si>
  <si>
    <t>frenchriver.ca</t>
  </si>
  <si>
    <t>mallorytown.ca</t>
  </si>
  <si>
    <t>municipality.frontenacislands.on.ca</t>
  </si>
  <si>
    <t>frontenacislands.evote2018.ca</t>
  </si>
  <si>
    <t>frontenaccounty.ca</t>
  </si>
  <si>
    <t>townofgananoque.ca</t>
  </si>
  <si>
    <t>gananoque.evote2018.ca</t>
  </si>
  <si>
    <t>gbtownship.ca</t>
  </si>
  <si>
    <t>intvoting.com/georgianbay2018</t>
  </si>
  <si>
    <t>georgianbluffs.on.ca</t>
  </si>
  <si>
    <t>intvoting.com/georgianbluffs2018</t>
  </si>
  <si>
    <t>georgina.ca</t>
  </si>
  <si>
    <t>gilliestownship.com</t>
  </si>
  <si>
    <t>goderich.ca</t>
  </si>
  <si>
    <t>goderich.simplyvoting.com</t>
  </si>
  <si>
    <t>gordonbarrieisland.ca</t>
  </si>
  <si>
    <t>gorebay.ca</t>
  </si>
  <si>
    <t>eastluthergrandvalley.ca</t>
  </si>
  <si>
    <t>grandvalley.evote2018.ca</t>
  </si>
  <si>
    <t>gravenhurst.ca</t>
  </si>
  <si>
    <t>intvoting.com/gravenhurst2018</t>
  </si>
  <si>
    <t>greatermadawaska.com</t>
  </si>
  <si>
    <t>greatermadawaska.simplyvoting.com</t>
  </si>
  <si>
    <t>greaternapanee.ca</t>
  </si>
  <si>
    <t>greaternapanee.evote2018.ca</t>
  </si>
  <si>
    <t>greatersudbury.ca</t>
  </si>
  <si>
    <t>intvoting.com/greatersudbury2018</t>
  </si>
  <si>
    <t>greenstone.ca</t>
  </si>
  <si>
    <t>greenstone.evote2018.ca</t>
  </si>
  <si>
    <t>greyhighlands.ca</t>
  </si>
  <si>
    <t>intvoting.com/greyhighlands2018</t>
  </si>
  <si>
    <t>grey.ca</t>
  </si>
  <si>
    <t>town.grimsby.on.ca</t>
  </si>
  <si>
    <t>grimsby.simplyvoting.com</t>
  </si>
  <si>
    <t>guelph.ca</t>
  </si>
  <si>
    <t>get.on.ca</t>
  </si>
  <si>
    <t>haldimandcounty.on.ca</t>
  </si>
  <si>
    <t>haliburtoncounty.ca</t>
  </si>
  <si>
    <t>haltonhills.ca</t>
  </si>
  <si>
    <t>halton.ca</t>
  </si>
  <si>
    <t>hamilton.ca</t>
  </si>
  <si>
    <t>hamiltontownship.ca</t>
  </si>
  <si>
    <t>hamiltontownship.evote2018.ca</t>
  </si>
  <si>
    <t>hanover.ca</t>
  </si>
  <si>
    <t>intvoting.com/hanover2018</t>
  </si>
  <si>
    <t>harley.ca</t>
  </si>
  <si>
    <t>harristownship.weebly.com</t>
  </si>
  <si>
    <t>hastingshighlands.ca</t>
  </si>
  <si>
    <t>hastingshighlands.evote2018.ca</t>
  </si>
  <si>
    <t>hastingscounty.com</t>
  </si>
  <si>
    <t>hbmtwp.ca</t>
  </si>
  <si>
    <t>vote.hbmtwp.ca</t>
  </si>
  <si>
    <t>hawkesbury.ca</t>
  </si>
  <si>
    <t>hawkesbury.evote2018.ca</t>
  </si>
  <si>
    <t>townshipsofheadclaramaria.ca</t>
  </si>
  <si>
    <t>hearst.ca</t>
  </si>
  <si>
    <t>highlandseast.ca</t>
  </si>
  <si>
    <t>hiltonbeach.com</t>
  </si>
  <si>
    <t>hiltontownship.ca</t>
  </si>
  <si>
    <t>townshipofhornepayne.ca</t>
  </si>
  <si>
    <t>hortontownship.ca</t>
  </si>
  <si>
    <t>howick.ca</t>
  </si>
  <si>
    <t>howick.simplyvoting.com</t>
  </si>
  <si>
    <t>hudson.ca</t>
  </si>
  <si>
    <t>huntsville.ca</t>
  </si>
  <si>
    <t>intvoting.com/huntsville2018</t>
  </si>
  <si>
    <t>huroneast.com</t>
  </si>
  <si>
    <t>huroneast.simplyvoting.com</t>
  </si>
  <si>
    <t>huronshores.ca</t>
  </si>
  <si>
    <t>huronkinloss.com</t>
  </si>
  <si>
    <t>intvoting.com/huronkinloss2018</t>
  </si>
  <si>
    <t>huroncounty.ca</t>
  </si>
  <si>
    <t>ignace.ca</t>
  </si>
  <si>
    <t>ingersoll.ca</t>
  </si>
  <si>
    <t>innisfil.ca</t>
  </si>
  <si>
    <t>intvoting.com/innisfil2018</t>
  </si>
  <si>
    <t>iroquoisfalls.com</t>
  </si>
  <si>
    <t>elklake.ca</t>
  </si>
  <si>
    <t>jocelyn.ca</t>
  </si>
  <si>
    <t>johnsontownship.ca</t>
  </si>
  <si>
    <t>townshipofjoly.com</t>
  </si>
  <si>
    <t>kapuskasing.ca</t>
  </si>
  <si>
    <t>kawarthalakes.ca</t>
  </si>
  <si>
    <t>intvoting.com/kawarthalakes2018</t>
  </si>
  <si>
    <t>townofkearney.com</t>
  </si>
  <si>
    <t>kenora.ca</t>
  </si>
  <si>
    <t>kenoravotes.ca</t>
  </si>
  <si>
    <t>kerns.ca</t>
  </si>
  <si>
    <t>killaloe-hagarty-richards.ca</t>
  </si>
  <si>
    <t>killarney.ca</t>
  </si>
  <si>
    <t>killarney.evote2018.ca</t>
  </si>
  <si>
    <t>kincardine.ca</t>
  </si>
  <si>
    <t>intvoting.com/kincardine2018</t>
  </si>
  <si>
    <t>king.ca</t>
  </si>
  <si>
    <t>cityofkingston.ca</t>
  </si>
  <si>
    <t>intvoting.com/CityOfKingston</t>
  </si>
  <si>
    <t>kingsville.ca</t>
  </si>
  <si>
    <t>discoverkl.ca</t>
  </si>
  <si>
    <t>kitchener.ca</t>
  </si>
  <si>
    <t>lavallee.ca</t>
  </si>
  <si>
    <t>lairdtownship.ca</t>
  </si>
  <si>
    <t>lakeofbays.on.ca</t>
  </si>
  <si>
    <t>intvoting.com/lakeofbays2018</t>
  </si>
  <si>
    <t>lakeofthewoods.ca</t>
  </si>
  <si>
    <t>townoflakeshore.on.ca</t>
  </si>
  <si>
    <t>lambtonshores.ca</t>
  </si>
  <si>
    <t>lambtonshores.evote2018.ca</t>
  </si>
  <si>
    <t>lambtononline.ca</t>
  </si>
  <si>
    <t>lanarkhighlands.ca</t>
  </si>
  <si>
    <t>lanarkhighlands.evote2018.ca</t>
  </si>
  <si>
    <t>county.lanark.on.ca</t>
  </si>
  <si>
    <t>larderlake.ca</t>
  </si>
  <si>
    <t>lasalle.ca</t>
  </si>
  <si>
    <t>lasalle.evote2018.ca</t>
  </si>
  <si>
    <t>latchford.ca</t>
  </si>
  <si>
    <t>laurentianhills.ca</t>
  </si>
  <si>
    <t>lvtownship.ca</t>
  </si>
  <si>
    <t>intvoting.com/laurentianvalley2018</t>
  </si>
  <si>
    <t>leamington.ca</t>
  </si>
  <si>
    <t>leamington.evote2018.ca</t>
  </si>
  <si>
    <t>leedsandgrenville.ca</t>
  </si>
  <si>
    <t>leeds1000islands.ca</t>
  </si>
  <si>
    <t>leeds1000islands.evote2018.ca</t>
  </si>
  <si>
    <t>lennox-addington.on.ca</t>
  </si>
  <si>
    <t>township.limerick.on.ca</t>
  </si>
  <si>
    <t>limerick.evote2018.ca</t>
  </si>
  <si>
    <t>lincoln.ca</t>
  </si>
  <si>
    <t>intvoting.com/lincoln2018</t>
  </si>
  <si>
    <t>london.ca</t>
  </si>
  <si>
    <t>loyalist.ca</t>
  </si>
  <si>
    <t>loyalist.evote2018.ca</t>
  </si>
  <si>
    <t>lucanbiddulph.on.ca</t>
  </si>
  <si>
    <t>lucanbiddulph.evote2018.ca</t>
  </si>
  <si>
    <t>echobay.ca</t>
  </si>
  <si>
    <t>machartownship.net</t>
  </si>
  <si>
    <t>visitmachin.com</t>
  </si>
  <si>
    <t>madawaskavalley.ca</t>
  </si>
  <si>
    <t>madoc.ca</t>
  </si>
  <si>
    <t>magnetawan.com</t>
  </si>
  <si>
    <t>malahide.ca</t>
  </si>
  <si>
    <t>manitouwadge.ca</t>
  </si>
  <si>
    <t>mapleton.ca</t>
  </si>
  <si>
    <t>marathon.ca</t>
  </si>
  <si>
    <t>markham.ca</t>
  </si>
  <si>
    <t>evote.markham.ca</t>
  </si>
  <si>
    <t>markstay-warren.ca</t>
  </si>
  <si>
    <t>marmoraandlake.ca</t>
  </si>
  <si>
    <t>marmoralake.evote2018.ca</t>
  </si>
  <si>
    <t>matachewan.com</t>
  </si>
  <si>
    <t>mattawa.ca</t>
  </si>
  <si>
    <t>matticevalcote.ca</t>
  </si>
  <si>
    <t>mcdougall.ca</t>
  </si>
  <si>
    <t>mcdougall.evote2018.ca</t>
  </si>
  <si>
    <t>mcgarry.ca</t>
  </si>
  <si>
    <t>township.mckellar.on.ca</t>
  </si>
  <si>
    <t>mckellar.evote2018.ca</t>
  </si>
  <si>
    <t>mcmurrichmonteith.com</t>
  </si>
  <si>
    <t>mcnabbraeside.com</t>
  </si>
  <si>
    <t>mcnabbraeside.evote2018.ca</t>
  </si>
  <si>
    <t>meaford.ca</t>
  </si>
  <si>
    <t>intvoting.com/meaford2018</t>
  </si>
  <si>
    <t>melancthontownship.ca</t>
  </si>
  <si>
    <t>melancthon.evote2018.ca</t>
  </si>
  <si>
    <t>merrickville-wolford.ca</t>
  </si>
  <si>
    <t>merrickville-wolford.evote2018.ca</t>
  </si>
  <si>
    <t>middlesexcentre.on.ca</t>
  </si>
  <si>
    <t>middlesexcentre.evote2018.ca</t>
  </si>
  <si>
    <t>middlesex.ca</t>
  </si>
  <si>
    <t>midland.ca</t>
  </si>
  <si>
    <t>milton.ca</t>
  </si>
  <si>
    <t>mindenhills.ca</t>
  </si>
  <si>
    <t>mindenhills.evote2018.ca</t>
  </si>
  <si>
    <t>town.minto.on.ca</t>
  </si>
  <si>
    <t>mississauga.ca</t>
  </si>
  <si>
    <t>mississippimills.ca</t>
  </si>
  <si>
    <t>mississippimills.evote2018.ca</t>
  </si>
  <si>
    <t>townofmono.com</t>
  </si>
  <si>
    <t>mono.evote2018.ca</t>
  </si>
  <si>
    <t>township.montague.on.ca</t>
  </si>
  <si>
    <t>montague.evote2018.ca</t>
  </si>
  <si>
    <t>moonbeam.ca</t>
  </si>
  <si>
    <t>moosonee.ca</t>
  </si>
  <si>
    <t>townshipofmorley.ca</t>
  </si>
  <si>
    <t>morristurnberry.ca</t>
  </si>
  <si>
    <t>morristurnberry.simplyvoting.com</t>
  </si>
  <si>
    <t>mulmurtownship.ca</t>
  </si>
  <si>
    <t>mulmur.evote2018.ca</t>
  </si>
  <si>
    <t>muskokalakes.ca</t>
  </si>
  <si>
    <t>intvoting.com/muskokalakes2018</t>
  </si>
  <si>
    <t>muskoka.on.ca</t>
  </si>
  <si>
    <t>nairncentre.ca</t>
  </si>
  <si>
    <t>neebing.org</t>
  </si>
  <si>
    <t>newtecumseth.ca</t>
  </si>
  <si>
    <t>newbury.ca</t>
  </si>
  <si>
    <t>newmarket.ca</t>
  </si>
  <si>
    <t>newmarket.evote2018.ca</t>
  </si>
  <si>
    <t>niagarafalls.ca</t>
  </si>
  <si>
    <t>notl.org</t>
  </si>
  <si>
    <t>niagararegion.ca</t>
  </si>
  <si>
    <t>nipigon.net</t>
  </si>
  <si>
    <t>nipissingtownship.com</t>
  </si>
  <si>
    <t>norfolkcounty.ca</t>
  </si>
  <si>
    <t>nalgonawil.com</t>
  </si>
  <si>
    <t>cityofnorthbay.ca</t>
  </si>
  <si>
    <t>northdumfries.ca</t>
  </si>
  <si>
    <t>northdumfries.evote2018.ca</t>
  </si>
  <si>
    <t>northdundas.com</t>
  </si>
  <si>
    <t>northdundas.evote2018.ca</t>
  </si>
  <si>
    <t>northfrontenac.ca</t>
  </si>
  <si>
    <t>northfrontenac.evote2018.ca</t>
  </si>
  <si>
    <t>northglengarry.ca</t>
  </si>
  <si>
    <t>northglengarry.evote2018.ca</t>
  </si>
  <si>
    <t>northgrenville.ca</t>
  </si>
  <si>
    <t>northgrenville.evote2018.ca</t>
  </si>
  <si>
    <t>northhuron.ca</t>
  </si>
  <si>
    <t>northhuron.simplyvoting.com</t>
  </si>
  <si>
    <t>northkawartha.on.ca</t>
  </si>
  <si>
    <t>vote.northkawartha.on.ca</t>
  </si>
  <si>
    <t>northmiddlesex.on.ca</t>
  </si>
  <si>
    <t>northmiddlesex.evote2018.ca</t>
  </si>
  <si>
    <t>northperth.ca</t>
  </si>
  <si>
    <t>northstormont.ca</t>
  </si>
  <si>
    <t>northstormont.evote2018.ca</t>
  </si>
  <si>
    <t>townofnemi.on.ca</t>
  </si>
  <si>
    <t>northbrucepeninsula.ca</t>
  </si>
  <si>
    <t>intvoting.com/NBP2018</t>
  </si>
  <si>
    <t>northumberland.ca</t>
  </si>
  <si>
    <t>norwich.ca</t>
  </si>
  <si>
    <t>oconnortownship.ca</t>
  </si>
  <si>
    <t>oakville.ca</t>
  </si>
  <si>
    <t>oilsprings.ca</t>
  </si>
  <si>
    <t>oilsprings.evote2018.ca</t>
  </si>
  <si>
    <t>oliverpaipoonge.ca</t>
  </si>
  <si>
    <t>opasatika.net</t>
  </si>
  <si>
    <t>orangeville.ca</t>
  </si>
  <si>
    <t>orillia.ca</t>
  </si>
  <si>
    <t>oro-medonte.ca</t>
  </si>
  <si>
    <t>intvoting.com/oromedonte2018</t>
  </si>
  <si>
    <t>oshawa.ca</t>
  </si>
  <si>
    <t>osmtownship.ca</t>
  </si>
  <si>
    <t>osmtownship.simplyvoting.com</t>
  </si>
  <si>
    <t>ottawa.ca</t>
  </si>
  <si>
    <t>owensound.ca</t>
  </si>
  <si>
    <t>intvoting.com/owensound2018</t>
  </si>
  <si>
    <t>oxfordcounty.ca</t>
  </si>
  <si>
    <t>papineaucameron.ca</t>
  </si>
  <si>
    <t>townofparrysound.com</t>
  </si>
  <si>
    <t>parrysound.evote2018.ca</t>
  </si>
  <si>
    <t>peelregion.ca</t>
  </si>
  <si>
    <t>pelee.org</t>
  </si>
  <si>
    <t>pelham.ca</t>
  </si>
  <si>
    <t>pembrokeontario.com</t>
  </si>
  <si>
    <t>intvoting.com/pembroke2018</t>
  </si>
  <si>
    <t>penetanguishene.ca</t>
  </si>
  <si>
    <t>intvoting.com/penetanguishene2018</t>
  </si>
  <si>
    <t>townshipofperry.ca</t>
  </si>
  <si>
    <t>pertheast.on.ca</t>
  </si>
  <si>
    <t>pertheast.simplyvoting.com</t>
  </si>
  <si>
    <t>perthsouth.ca</t>
  </si>
  <si>
    <t>perthcounty.ca</t>
  </si>
  <si>
    <t>perthcanada.com</t>
  </si>
  <si>
    <t>perth.evote2018.ca</t>
  </si>
  <si>
    <t>petawawa.ca</t>
  </si>
  <si>
    <t>intvoting.com/petawawa2018</t>
  </si>
  <si>
    <t>peterborough.ca</t>
  </si>
  <si>
    <t>intvoting.com/Peterborough2018</t>
  </si>
  <si>
    <t>ptbocounty.ca</t>
  </si>
  <si>
    <t>town.petrolia.on.ca</t>
  </si>
  <si>
    <t>petrolia.evote2018.ca</t>
  </si>
  <si>
    <t>cityofpickering.com</t>
  </si>
  <si>
    <t>intvoting.com/pickering2018</t>
  </si>
  <si>
    <t>picklelake.ca</t>
  </si>
  <si>
    <t>plummertownship.ca</t>
  </si>
  <si>
    <t>plympton-wyoming.com</t>
  </si>
  <si>
    <t>plymptonwyoming.evote2018.ca</t>
  </si>
  <si>
    <t>villageofpointedward.com</t>
  </si>
  <si>
    <t>pointedward.evote2018.ca</t>
  </si>
  <si>
    <t>portcolborne.ca</t>
  </si>
  <si>
    <t>porthope.ca</t>
  </si>
  <si>
    <t>porthope.evote2018.ca</t>
  </si>
  <si>
    <t>powassan.net</t>
  </si>
  <si>
    <t>prescott-russell.on.ca</t>
  </si>
  <si>
    <t>prescott.ca</t>
  </si>
  <si>
    <t>prescott.evote2018.ca</t>
  </si>
  <si>
    <t>pecounty.on.ca</t>
  </si>
  <si>
    <t>intvoting.com/pecounty2018</t>
  </si>
  <si>
    <t>princetwp.ca</t>
  </si>
  <si>
    <t>puslinch.ca</t>
  </si>
  <si>
    <t>quintewest.ca</t>
  </si>
  <si>
    <t>intvoting.com/quintewest2018</t>
  </si>
  <si>
    <t>rainyriver.ca</t>
  </si>
  <si>
    <t>ramara.ca</t>
  </si>
  <si>
    <t>ramara.evote2018.ca</t>
  </si>
  <si>
    <t>red-lake.com</t>
  </si>
  <si>
    <t>vote.redlake.ca</t>
  </si>
  <si>
    <t>redrocktownship.com</t>
  </si>
  <si>
    <t>countyofrenfrew.on.ca</t>
  </si>
  <si>
    <t>renfrewontario.com</t>
  </si>
  <si>
    <t>intvoting.com/Renfrew2018</t>
  </si>
  <si>
    <t>richmondhill.ca</t>
  </si>
  <si>
    <t>twprideaulakes.on.ca</t>
  </si>
  <si>
    <t>rideaulakes.evote2018.ca</t>
  </si>
  <si>
    <t>russell.ca</t>
  </si>
  <si>
    <t>russell.evote2018.ca</t>
  </si>
  <si>
    <t>ryersontownship.ca</t>
  </si>
  <si>
    <t>sables-spanish.ca</t>
  </si>
  <si>
    <t>sarnia.ca</t>
  </si>
  <si>
    <t>sarnia.evote2018.ca</t>
  </si>
  <si>
    <t>saugeenshores.ca</t>
  </si>
  <si>
    <t>intvoting.com/saugeenshores2018</t>
  </si>
  <si>
    <t>saultstemarie.ca</t>
  </si>
  <si>
    <t>schreiber.ca</t>
  </si>
  <si>
    <t>scugog.ca</t>
  </si>
  <si>
    <t>twp.seguin.on.ca</t>
  </si>
  <si>
    <t>seguin.evote2018.ca</t>
  </si>
  <si>
    <t>selwyntownship.ca</t>
  </si>
  <si>
    <t>selwyn.simplyvoting.com</t>
  </si>
  <si>
    <t>townshipofsevern.com</t>
  </si>
  <si>
    <t>townofshelburne.on.ca</t>
  </si>
  <si>
    <t>shelburne.evote2018.ca</t>
  </si>
  <si>
    <t>shuniah.org</t>
  </si>
  <si>
    <t>shuniah.evote2018.ca</t>
  </si>
  <si>
    <t>simcoe.ca</t>
  </si>
  <si>
    <t>siouxlookout.ca</t>
  </si>
  <si>
    <t>siouxlookout.simplyvoting.com</t>
  </si>
  <si>
    <t>snnf.ca</t>
  </si>
  <si>
    <t>smithsfalls.ca</t>
  </si>
  <si>
    <t>smithsfalls.evote2018.ca</t>
  </si>
  <si>
    <t>townofsmoothrockfalls.ca</t>
  </si>
  <si>
    <t>southalgonquin.ca</t>
  </si>
  <si>
    <t>southbrucepeninsula.com</t>
  </si>
  <si>
    <t>town.southbruce.on.ca</t>
  </si>
  <si>
    <t>intvoting.com/southbruce2018</t>
  </si>
  <si>
    <t>southdundas.com</t>
  </si>
  <si>
    <t>southdundas.evote2018.ca</t>
  </si>
  <si>
    <t>southfrontenac.net</t>
  </si>
  <si>
    <t>southfrontenac.evote2018.ca</t>
  </si>
  <si>
    <t>southglengarry.com</t>
  </si>
  <si>
    <t>southglengarry.evote2018.ca</t>
  </si>
  <si>
    <t>southhuron.ca</t>
  </si>
  <si>
    <t>southhuron.simplyvoting.com</t>
  </si>
  <si>
    <t>southriverontario.com</t>
  </si>
  <si>
    <t>southstormont.ca</t>
  </si>
  <si>
    <t>southstormont.evote2018.ca</t>
  </si>
  <si>
    <t>swox.org</t>
  </si>
  <si>
    <t>swox.evote2018.ca</t>
  </si>
  <si>
    <t>southgate.ca</t>
  </si>
  <si>
    <t>intvoting.com/southgate2018</t>
  </si>
  <si>
    <t>southwestmiddlesex.ca</t>
  </si>
  <si>
    <t>swmiddlesex.evote2018.ca</t>
  </si>
  <si>
    <t>southwold.ca</t>
  </si>
  <si>
    <t>townofspanish.com</t>
  </si>
  <si>
    <t>springwater.ca</t>
  </si>
  <si>
    <t>intvoting.com/springwater2018</t>
  </si>
  <si>
    <t>stcatharines.ca</t>
  </si>
  <si>
    <t>stclairtownship.ca</t>
  </si>
  <si>
    <t>stjosephtownship.com</t>
  </si>
  <si>
    <t>townofstmarys.com</t>
  </si>
  <si>
    <t>stthomas.ca</t>
  </si>
  <si>
    <t>stthomas.simplyvoting.com</t>
  </si>
  <si>
    <t>stcharlesontario.ca</t>
  </si>
  <si>
    <t>stirling-rawdon.com</t>
  </si>
  <si>
    <t>stonemills.com</t>
  </si>
  <si>
    <t>stonemills.evote2018.ca</t>
  </si>
  <si>
    <t>sdgcounties.ca</t>
  </si>
  <si>
    <t>stratfordcanada.ca</t>
  </si>
  <si>
    <t>stratford.simplyvoting.com</t>
  </si>
  <si>
    <t>strathroy-caradoc.ca</t>
  </si>
  <si>
    <t>strathroycaradoc.evote2018.ca</t>
  </si>
  <si>
    <t>strongtownship.com</t>
  </si>
  <si>
    <t>sundridge.ca</t>
  </si>
  <si>
    <t>tarbutt.ca</t>
  </si>
  <si>
    <t>tayvalleytwp.ca</t>
  </si>
  <si>
    <t>tayvalley.evote2018.ca</t>
  </si>
  <si>
    <t>tay.ca</t>
  </si>
  <si>
    <t>tecumseh.ca</t>
  </si>
  <si>
    <t>tecumseh.evote2018.ca</t>
  </si>
  <si>
    <t>temagami.ca</t>
  </si>
  <si>
    <t>temiskamingshores.ca</t>
  </si>
  <si>
    <t>terracebay.ca</t>
  </si>
  <si>
    <t>thamescentre.on.ca</t>
  </si>
  <si>
    <t>thamescentre.evote2018.ca</t>
  </si>
  <si>
    <t>thearchipelago.on.ca</t>
  </si>
  <si>
    <t>unknown</t>
  </si>
  <si>
    <t>thebluemountains.ca</t>
  </si>
  <si>
    <t>intvoting.com/BlueMountains2018</t>
  </si>
  <si>
    <t>nationmun.ca</t>
  </si>
  <si>
    <t>nation.evote2018.ca</t>
  </si>
  <si>
    <t>townshipofthenorthshore.ca</t>
  </si>
  <si>
    <t>thessalon.ca</t>
  </si>
  <si>
    <t>thorold.com</t>
  </si>
  <si>
    <t>thunderbay.ca</t>
  </si>
  <si>
    <t>thunderbay.evote2018.ca</t>
  </si>
  <si>
    <t>tillsonburg.ca</t>
  </si>
  <si>
    <t>tillsonburg.evote2018.ca</t>
  </si>
  <si>
    <t>timmins.ca</t>
  </si>
  <si>
    <t>intvoting.com/timmins2018</t>
  </si>
  <si>
    <t>tiny.ca</t>
  </si>
  <si>
    <t>toronto.ca</t>
  </si>
  <si>
    <t>trenthills.ca</t>
  </si>
  <si>
    <t>trenthills.evote2018.ca</t>
  </si>
  <si>
    <t>trentlakes.ca</t>
  </si>
  <si>
    <t>trentlakes.simplyvoting.com</t>
  </si>
  <si>
    <t>tudorandcashel.com</t>
  </si>
  <si>
    <t>tudorcashel.evote2018.ca</t>
  </si>
  <si>
    <t>twp.tweed.on.ca</t>
  </si>
  <si>
    <t>tweed.evote2018.ca</t>
  </si>
  <si>
    <t>tyendinagatownship.com</t>
  </si>
  <si>
    <t>uxbridge.ca</t>
  </si>
  <si>
    <t>valharty.ca</t>
  </si>
  <si>
    <t>vaughan.ca</t>
  </si>
  <si>
    <t>wainfleet.ca</t>
  </si>
  <si>
    <t>warwicktownship.ca</t>
  </si>
  <si>
    <t>warwick.evote2018.ca</t>
  </si>
  <si>
    <t>wasagabeach.com</t>
  </si>
  <si>
    <t>wasagabeach.evote2018.ca</t>
  </si>
  <si>
    <t>waterloo.ca</t>
  </si>
  <si>
    <t>regionofwaterloo.ca</t>
  </si>
  <si>
    <t>wawa.cc</t>
  </si>
  <si>
    <t>wawa.evote2018.ca</t>
  </si>
  <si>
    <t>welland.ca</t>
  </si>
  <si>
    <t>wellesley.ca</t>
  </si>
  <si>
    <t>intvoting.com/wellesley2018</t>
  </si>
  <si>
    <t>wellington-north.com</t>
  </si>
  <si>
    <t>wellington.ca</t>
  </si>
  <si>
    <t>westelgin.net</t>
  </si>
  <si>
    <t>westelgin.evote2018.ca</t>
  </si>
  <si>
    <t>westgrey.com</t>
  </si>
  <si>
    <t>intvoting.com/westgrey2018</t>
  </si>
  <si>
    <t>westlincoln.ca</t>
  </si>
  <si>
    <t>westnipissing.ca</t>
  </si>
  <si>
    <t>westperth.com</t>
  </si>
  <si>
    <t>intvoting.com/westperth2018</t>
  </si>
  <si>
    <t>villageofwestport.ca</t>
  </si>
  <si>
    <t>whitby.ca</t>
  </si>
  <si>
    <t>townofws.ca</t>
  </si>
  <si>
    <t>whiteriver.ca</t>
  </si>
  <si>
    <t>whitestone.ca</t>
  </si>
  <si>
    <t>whitestone.evote2018.ca</t>
  </si>
  <si>
    <t>whitewaterregion.ca</t>
  </si>
  <si>
    <t>intvoting.com/whitewaterregion2018</t>
  </si>
  <si>
    <t>wilmot.ca</t>
  </si>
  <si>
    <t>citywindsor.ca</t>
  </si>
  <si>
    <t>wollastontownship.ca</t>
  </si>
  <si>
    <t>cityofwoodstock.ca</t>
  </si>
  <si>
    <t>woolwich.ca</t>
  </si>
  <si>
    <t>intvoting.com/woolwich2018</t>
  </si>
  <si>
    <t>york.ca</t>
  </si>
  <si>
    <t>zorra.ca</t>
  </si>
  <si>
    <t>2022 vendor</t>
  </si>
  <si>
    <t>2022 credential level</t>
  </si>
  <si>
    <t>2022 evidence</t>
  </si>
  <si>
    <t>2018 vendor</t>
  </si>
  <si>
    <t>Unknown</t>
  </si>
  <si>
    <t>https://www.google.com/url?sa=t&amp;rct=j&amp;q=&amp;esrc=s&amp;source=web&amp;cd=&amp;ved=2ahUKEwjS6-DdyeKAAxXgjIkEHUu3Df8QFnoECAoQAQ&amp;url=https%3A%2F%2Fwww.alfred-plantagenet.com%2Fen%2Ftownship-hall%2Fresources%2FDocuments%2Felections-2022%2FAlfred-and-Plantagenet-2022-Municipal-Elections-Accessibility-Plan.docx&amp;usg=AOvVaw28tn0Td_oeVGMI4GcnX4v9&amp;opi=89978449</t>
  </si>
  <si>
    <t>https://www.ahtwp.ca/en/township-government/resources/Municipal-Election-Accessibility-Plan-2022---Intelivote-FINAL.pdf</t>
  </si>
  <si>
    <t>https://www.facebook.com/atikokantown/videos/1265289370957760/</t>
  </si>
  <si>
    <t>https://augusta.ca/township-government/municipal-elections/</t>
  </si>
  <si>
    <t>https://www.barrie.ca/sites/default/files/2022-07/2022%20Barrie%27s%20Municipal%20Election%20Voting%20Procedures.pdf</t>
  </si>
  <si>
    <t>https://brockville.com/wp-content/uploads/2023/03/Municipal-Election-Accessibility-Plan-2022-Intelivote.pdf</t>
  </si>
  <si>
    <t>https://cdnsm5-hosted.civiclive.com/UserFiles/Servers/Server_4754354/File/Election%202022/2022%20Municipal%20Elections%20Accessibility%20Plan.pdf</t>
  </si>
  <si>
    <t>https://centrewellington.civicweb.net/document/38054/2022%20Municipal%20Election%20-%20Alternative%20Voting%20Me.pdf?handle=9C1C046A68A845D09FEEA79AB5053194</t>
  </si>
  <si>
    <t>https://web.archive.org/web/20220809053127/https://www.champlain.ca/en/township-services/resources/Documents/Elections/Election-accessibility-plan/2022_Municipal_Elections-Accessibility_Plan-ChamplainTownship.pdf</t>
  </si>
  <si>
    <t>https://chapleau.ca/UploadedFiles/files/MunicipalElectionAccessibilityPlan.pdf</t>
  </si>
  <si>
    <t>https://www.cobourgvotes.ca/media/0hnnuihx/2022-town-of-cobourg-voter-information-package.pdf</t>
  </si>
  <si>
    <t>https://cochraneontario.com/town-hall/municipal-elections/</t>
  </si>
  <si>
    <t>https://www.cramahe.ca/en/municipal-government/election.aspx</t>
  </si>
  <si>
    <t>https://www.eastgarafraxa.ca/en/elections/resources/2022-Elections/Candidate-Packages/Municipal-Election-Accessibility-Plan-Sept-26-2022.pdf</t>
  </si>
  <si>
    <t>https://www.ezt.ca/en/township-office/resources/Policies-and-By-laws/Municipal-Election-Accessibility-Plan-2022.pdf</t>
  </si>
  <si>
    <t>https://www.twpec.ca/Clerk/2022-Municipal-Election-Accessibility-Plan.pdf</t>
  </si>
  <si>
    <t>https://ektwp.ca/2022-municipal-election/voter-faqs/</t>
  </si>
  <si>
    <t>https://fortfrances.ca/notice-electors-voter-instruction-letter-coming</t>
  </si>
  <si>
    <t>https://www.georgianbluffs.ca/en/news/online-and-telephone-voting-now-open-in-georgian-bluffs.aspx</t>
  </si>
  <si>
    <t>https://www.georgina.ca/sites/default/files/2022-09/Approved%20VIL.pdf</t>
  </si>
  <si>
    <t>https://www.townofgrandvalley.ca/en/town-hall/resources/7.1.4-Report---2018-Election-Accessibility.pdf</t>
  </si>
  <si>
    <t>https://www.greenstone.ca/en/our-government/Elections/Municipal-Election-Accessibility-Plan-2022---FINAL.pdf</t>
  </si>
  <si>
    <t>https://www.hamiltontownship.ca/en/township-office/resources/2022-Municipal-Election-Accessibility-Plan---2022-03-14.pdf</t>
  </si>
  <si>
    <t>https://www.kawarthalakes.ca/en/municipal-services/voter-information.aspx</t>
  </si>
  <si>
    <t>*</t>
  </si>
  <si>
    <t>Credential Level</t>
  </si>
  <si>
    <t>Does not use DOB</t>
  </si>
  <si>
    <t>Only Internet</t>
  </si>
  <si>
    <t>First Time &amp; Internet Only</t>
  </si>
  <si>
    <t>First Time Internet</t>
  </si>
  <si>
    <t>Number of new internet voting municipalities</t>
  </si>
  <si>
    <t>Number of new internet ONLY voting municipalities</t>
  </si>
  <si>
    <t>ONLINE VOTING 2018</t>
  </si>
  <si>
    <t>ONLINE VOTING 2022</t>
  </si>
  <si>
    <t>Number of municipalities which stopped internet voting</t>
  </si>
  <si>
    <t>STOPPED INTERNET VOTING</t>
  </si>
  <si>
    <t>2022 Municipal Election Stats</t>
  </si>
  <si>
    <t>Total number of non-upper municipalities</t>
  </si>
  <si>
    <t>Notes</t>
  </si>
  <si>
    <t>Total number of municipalities which offer internet voting (with or without paper alternative)</t>
  </si>
  <si>
    <t>The minimum number of votes in 2022 cast online.</t>
  </si>
  <si>
    <t xml:space="preserve">Percentage of internet voting municipalities which offer internet voting as the only voting method. </t>
  </si>
  <si>
    <t>Percentage of all municipalities which offer internet voting as the only voting method.</t>
  </si>
  <si>
    <t>The number of head of council elections won by 10 or less votes.</t>
  </si>
  <si>
    <t>Percentage of races which theoretically could've been modified with little effort.</t>
  </si>
  <si>
    <t>internet</t>
  </si>
  <si>
    <t>Percentage of internet races at risk</t>
  </si>
  <si>
    <t>Percentage of all races at risk</t>
  </si>
  <si>
    <t>Municipality Risk Distribution</t>
  </si>
  <si>
    <t>The maximum number of votes in 2022 cast online.</t>
  </si>
  <si>
    <t>Uses DOB (y)</t>
  </si>
  <si>
    <t>Risk rating score</t>
  </si>
  <si>
    <t>Secondary Credential Risk</t>
  </si>
  <si>
    <t>secondary_factor_risk</t>
  </si>
  <si>
    <t>30 to 40</t>
  </si>
  <si>
    <t>0 to 9</t>
  </si>
  <si>
    <t>10 to 19</t>
  </si>
  <si>
    <t>20 to 29</t>
  </si>
  <si>
    <t>YEAR</t>
  </si>
  <si>
    <t>MONTH</t>
  </si>
  <si>
    <t>COUNT</t>
  </si>
  <si>
    <t>PERCENTAGE</t>
  </si>
  <si>
    <t>MONTH ONLY</t>
  </si>
  <si>
    <t>Count per Month</t>
  </si>
  <si>
    <t>max_online_voters</t>
  </si>
  <si>
    <t>min_online voters</t>
  </si>
  <si>
    <t>Total number of municipalities which offer internet voting. These are at a higher risk of an attack.</t>
  </si>
  <si>
    <t>unused_VILs</t>
  </si>
  <si>
    <t>percentage_VILs_thrown_away</t>
  </si>
  <si>
    <t>Municipal Election Census</t>
  </si>
  <si>
    <t>2022 Municipal Election Risk Rating</t>
  </si>
  <si>
    <t>non-shredded_factor_0.5</t>
  </si>
  <si>
    <t>Average internet municipality voter turnout</t>
  </si>
  <si>
    <t>unused_internet_VILs</t>
  </si>
  <si>
    <t>percentage_unused_VILS_required_to_win</t>
  </si>
  <si>
    <t xml:space="preserve">Avg VILs percentage required </t>
  </si>
  <si>
    <t>Average number percentage of discarded VILs required to alter outcome</t>
  </si>
  <si>
    <t xml:space="preserve"> unused_internet_VILs </t>
  </si>
  <si>
    <t>Avg VILs percentage required</t>
  </si>
  <si>
    <t>2022 Vendor Census</t>
  </si>
  <si>
    <t>Uses DOB (Configuration Unknown)</t>
  </si>
  <si>
    <t>Users DOB (d-m-y)</t>
  </si>
  <si>
    <t># Municipalities</t>
  </si>
  <si>
    <t>Percentage</t>
  </si>
  <si>
    <t>2018 Vendor Census</t>
  </si>
  <si>
    <t>2018 total municipalities using online voting</t>
  </si>
  <si>
    <t>2022 total municipalities using online voting</t>
  </si>
  <si>
    <t>MUNICIPALITIY NAME</t>
  </si>
  <si>
    <t>This Excel spreadsheet contains data about the 2022 Ontario Municipal Election. The data was collected from the AMO website https://elections2022.amo.on.ca/web/en/home, the Canadian Municipal Elections Database (CMED) https://borealisdata.ca/dataset.xhtml?persistentId=doi:10.5683/SP2/4MZJPQ, and from manual research on the websites of municipalities.
The AMO website was scraped using a Python script which can be found: https://github.com/eklass3/2022MunicipalElectionInvestigation
See highlighted tabs for the most important information summarized.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</si>
</sst>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2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2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29">
    <xf numFmtId="0" fontId="0" fillId="0" borderId="0" xfId="0"/>
    <xf numFmtId="3" fontId="0" fillId="0" borderId="0" xfId="0" applyNumberFormat="1"/>
    <xf numFmtId="10" fontId="0" fillId="0" borderId="0" xfId="0" applyNumberFormat="1"/>
    <xf numFmtId="0" fontId="2" fillId="0" borderId="0" xfId="0" applyFont="1"/>
    <xf numFmtId="9" fontId="0" fillId="0" borderId="0" xfId="0" applyNumberFormat="1"/>
    <xf numFmtId="9" fontId="0" fillId="0" borderId="0" xfId="2" applyFont="1"/>
    <xf numFmtId="0" fontId="3" fillId="0" borderId="0" xfId="0" applyFont="1"/>
    <xf numFmtId="0" fontId="5" fillId="0" borderId="0" xfId="0" applyFont="1"/>
    <xf numFmtId="0" fontId="0" fillId="2" borderId="0" xfId="0" applyFill="1"/>
    <xf numFmtId="9" fontId="0" fillId="2" borderId="0" xfId="2" applyFont="1" applyFill="1"/>
    <xf numFmtId="0" fontId="3" fillId="2" borderId="0" xfId="0" applyFont="1" applyFill="1"/>
    <xf numFmtId="0" fontId="6" fillId="0" borderId="0" xfId="3"/>
    <xf numFmtId="3" fontId="3" fillId="0" borderId="0" xfId="0" applyNumberFormat="1" applyFont="1"/>
    <xf numFmtId="9" fontId="3" fillId="0" borderId="0" xfId="0" applyNumberFormat="1" applyFont="1"/>
    <xf numFmtId="10" fontId="3" fillId="0" borderId="0" xfId="0" applyNumberFormat="1" applyFont="1"/>
    <xf numFmtId="43" fontId="0" fillId="0" borderId="0" xfId="1" applyFont="1"/>
    <xf numFmtId="10" fontId="0" fillId="0" borderId="0" xfId="2" applyNumberFormat="1" applyFont="1"/>
    <xf numFmtId="0" fontId="0" fillId="0" borderId="0" xfId="0" applyAlignment="1">
      <alignment wrapText="1"/>
    </xf>
    <xf numFmtId="11" fontId="0" fillId="0" borderId="0" xfId="0" applyNumberFormat="1"/>
    <xf numFmtId="0" fontId="7" fillId="0" borderId="0" xfId="0" applyFont="1"/>
    <xf numFmtId="43" fontId="2" fillId="0" borderId="0" xfId="1" applyFont="1"/>
    <xf numFmtId="10" fontId="0" fillId="0" borderId="0" xfId="1" applyNumberFormat="1" applyFont="1"/>
    <xf numFmtId="43" fontId="5" fillId="0" borderId="0" xfId="0" applyNumberFormat="1" applyFont="1"/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/>
    </xf>
  </cellXfs>
  <cellStyles count="4">
    <cellStyle name="Comma" xfId="1" builtinId="3"/>
    <cellStyle name="Hyperlink" xfId="3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Vendor</a:t>
            </a:r>
            <a:r>
              <a:rPr lang="en-US" sz="1800" b="1" baseline="0"/>
              <a:t> Distribution for all Municipalities in using Online Voting in the 2022 Ontario Municipal Elections</a:t>
            </a:r>
            <a:endParaRPr lang="en-US" sz="18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977-7A4C-85AB-31AB08D2EF3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977-7A4C-85AB-31AB08D2EF3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977-7A4C-85AB-31AB08D2EF3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977-7A4C-85AB-31AB08D2EF3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E977-7A4C-85AB-31AB08D2EF3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E977-7A4C-85AB-31AB08D2EF3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'VENDOR CENSUS'!$B$13:$G$13</c:f>
              <c:strCache>
                <c:ptCount val="6"/>
                <c:pt idx="0">
                  <c:v>Intellivote</c:v>
                </c:pt>
                <c:pt idx="1">
                  <c:v>Scytl</c:v>
                </c:pt>
                <c:pt idx="2">
                  <c:v>Dominion</c:v>
                </c:pt>
                <c:pt idx="3">
                  <c:v>Simply Voting</c:v>
                </c:pt>
                <c:pt idx="4">
                  <c:v>Voatz</c:v>
                </c:pt>
                <c:pt idx="5">
                  <c:v>Neuvote</c:v>
                </c:pt>
              </c:strCache>
            </c:strRef>
          </c:cat>
          <c:val>
            <c:numRef>
              <c:f>'VENDOR CENSUS'!$B$14:$G$14</c:f>
              <c:numCache>
                <c:formatCode>0.00%</c:formatCode>
                <c:ptCount val="6"/>
                <c:pt idx="0">
                  <c:v>0.44888888888888889</c:v>
                </c:pt>
                <c:pt idx="1">
                  <c:v>0.16444444444444445</c:v>
                </c:pt>
                <c:pt idx="2">
                  <c:v>0.10222222222222223</c:v>
                </c:pt>
                <c:pt idx="3">
                  <c:v>0.21777777777777776</c:v>
                </c:pt>
                <c:pt idx="4">
                  <c:v>6.222222222222222E-2</c:v>
                </c:pt>
                <c:pt idx="5">
                  <c:v>4.4444444444444444E-3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977-7A4C-85AB-31AB08D2EF3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Vendor Distribution for all Municipalities in using Online Voting in the 2018 Ontario Municipal Elections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E7B-064B-BC04-77CC90858CB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E7B-064B-BC04-77CC90858CB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E7B-064B-BC04-77CC90858CB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E7B-064B-BC04-77CC90858CB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'VENDOR CENSUS'!$B$29:$E$29</c:f>
              <c:strCache>
                <c:ptCount val="4"/>
                <c:pt idx="0">
                  <c:v>Intellivote</c:v>
                </c:pt>
                <c:pt idx="1">
                  <c:v>Scytl</c:v>
                </c:pt>
                <c:pt idx="2">
                  <c:v>Dominion</c:v>
                </c:pt>
                <c:pt idx="3">
                  <c:v>Simply Voting</c:v>
                </c:pt>
              </c:strCache>
            </c:strRef>
          </c:cat>
          <c:val>
            <c:numRef>
              <c:f>'VENDOR CENSUS'!$B$30:$E$30</c:f>
              <c:numCache>
                <c:formatCode>0.00%</c:formatCode>
                <c:ptCount val="4"/>
                <c:pt idx="0">
                  <c:v>0.56666666666666665</c:v>
                </c:pt>
                <c:pt idx="1">
                  <c:v>5.5555555555555558E-3</c:v>
                </c:pt>
                <c:pt idx="2">
                  <c:v>0.2722222222222222</c:v>
                </c:pt>
                <c:pt idx="3">
                  <c:v>0.15555555555555556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E7B-064B-BC04-77CC90858CB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Secondary</a:t>
            </a:r>
            <a:r>
              <a:rPr lang="en-US" sz="1800" b="1" baseline="0"/>
              <a:t> Credential use for all Municipalities using Online Voting in the 2022 Ontario Municipal Elections</a:t>
            </a:r>
            <a:endParaRPr lang="en-US" sz="18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53E-124F-9F87-2977EAE0DCA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53E-124F-9F87-2977EAE0DCA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53E-124F-9F87-2977EAE0DCA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53E-124F-9F87-2977EAE0DCA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353E-124F-9F87-2977EAE0DCA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353E-124F-9F87-2977EAE0DCA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'VENDOR CENSUS'!$B$20:$G$20</c:f>
              <c:strCache>
                <c:ptCount val="6"/>
                <c:pt idx="0">
                  <c:v>Unknown</c:v>
                </c:pt>
                <c:pt idx="1">
                  <c:v>Uses DOB (Configuration Unknown)</c:v>
                </c:pt>
                <c:pt idx="2">
                  <c:v>Users DOB (d-m-y)</c:v>
                </c:pt>
                <c:pt idx="3">
                  <c:v>Uses DOB (m-y)</c:v>
                </c:pt>
                <c:pt idx="4">
                  <c:v>Uses DOB (y)</c:v>
                </c:pt>
                <c:pt idx="5">
                  <c:v>Does not use DOB</c:v>
                </c:pt>
              </c:strCache>
            </c:strRef>
          </c:cat>
          <c:val>
            <c:numRef>
              <c:f>'VENDOR CENSUS'!$B$21:$G$21</c:f>
              <c:numCache>
                <c:formatCode>0.00%</c:formatCode>
                <c:ptCount val="6"/>
                <c:pt idx="0">
                  <c:v>0.33333333333333331</c:v>
                </c:pt>
                <c:pt idx="1">
                  <c:v>0.14666666666666667</c:v>
                </c:pt>
                <c:pt idx="2">
                  <c:v>0.38666666666666666</c:v>
                </c:pt>
                <c:pt idx="3">
                  <c:v>2.6666666666666668E-2</c:v>
                </c:pt>
                <c:pt idx="4">
                  <c:v>9.7777777777777783E-2</c:v>
                </c:pt>
                <c:pt idx="5">
                  <c:v>8.8888888888888889E-3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53E-124F-9F87-2977EAE0DCA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Voter Dates of Birth Per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ohio_DOB_distribution!$D$1</c:f>
              <c:strCache>
                <c:ptCount val="1"/>
                <c:pt idx="0">
                  <c:v>COUNT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ohio_DOB_distribution!$C$2:$C$1143</c:f>
              <c:strCache>
                <c:ptCount val="1142"/>
                <c:pt idx="0">
                  <c:v>1800-01</c:v>
                </c:pt>
                <c:pt idx="1">
                  <c:v>1900-01</c:v>
                </c:pt>
                <c:pt idx="2">
                  <c:v>1900-08</c:v>
                </c:pt>
                <c:pt idx="3">
                  <c:v>1900-11</c:v>
                </c:pt>
                <c:pt idx="4">
                  <c:v>1904-06</c:v>
                </c:pt>
                <c:pt idx="5">
                  <c:v>1906-05</c:v>
                </c:pt>
                <c:pt idx="6">
                  <c:v>1907-07</c:v>
                </c:pt>
                <c:pt idx="7">
                  <c:v>1908-07</c:v>
                </c:pt>
                <c:pt idx="8">
                  <c:v>1909-01</c:v>
                </c:pt>
                <c:pt idx="9">
                  <c:v>1910-01</c:v>
                </c:pt>
                <c:pt idx="10">
                  <c:v>1910-08</c:v>
                </c:pt>
                <c:pt idx="11">
                  <c:v>1910-09</c:v>
                </c:pt>
                <c:pt idx="12">
                  <c:v>1911-01</c:v>
                </c:pt>
                <c:pt idx="13">
                  <c:v>1911-04</c:v>
                </c:pt>
                <c:pt idx="14">
                  <c:v>1911-07</c:v>
                </c:pt>
                <c:pt idx="15">
                  <c:v>1912-01</c:v>
                </c:pt>
                <c:pt idx="16">
                  <c:v>1912-02</c:v>
                </c:pt>
                <c:pt idx="17">
                  <c:v>1912-04</c:v>
                </c:pt>
                <c:pt idx="18">
                  <c:v>1912-05</c:v>
                </c:pt>
                <c:pt idx="19">
                  <c:v>1913-01</c:v>
                </c:pt>
                <c:pt idx="20">
                  <c:v>1913-02</c:v>
                </c:pt>
                <c:pt idx="21">
                  <c:v>1913-07</c:v>
                </c:pt>
                <c:pt idx="22">
                  <c:v>1913-10</c:v>
                </c:pt>
                <c:pt idx="23">
                  <c:v>1913-12</c:v>
                </c:pt>
                <c:pt idx="24">
                  <c:v>1914-02</c:v>
                </c:pt>
                <c:pt idx="25">
                  <c:v>1914-03</c:v>
                </c:pt>
                <c:pt idx="26">
                  <c:v>1914-06</c:v>
                </c:pt>
                <c:pt idx="27">
                  <c:v>1914-08</c:v>
                </c:pt>
                <c:pt idx="28">
                  <c:v>1914-09</c:v>
                </c:pt>
                <c:pt idx="29">
                  <c:v>1914-12</c:v>
                </c:pt>
                <c:pt idx="30">
                  <c:v>1915-01</c:v>
                </c:pt>
                <c:pt idx="31">
                  <c:v>1915-02</c:v>
                </c:pt>
                <c:pt idx="32">
                  <c:v>1915-03</c:v>
                </c:pt>
                <c:pt idx="33">
                  <c:v>1915-04</c:v>
                </c:pt>
                <c:pt idx="34">
                  <c:v>1915-05</c:v>
                </c:pt>
                <c:pt idx="35">
                  <c:v>1915-07</c:v>
                </c:pt>
                <c:pt idx="36">
                  <c:v>1915-08</c:v>
                </c:pt>
                <c:pt idx="37">
                  <c:v>1915-09</c:v>
                </c:pt>
                <c:pt idx="38">
                  <c:v>1915-10</c:v>
                </c:pt>
                <c:pt idx="39">
                  <c:v>1915-11</c:v>
                </c:pt>
                <c:pt idx="40">
                  <c:v>1915-12</c:v>
                </c:pt>
                <c:pt idx="41">
                  <c:v>1916-01</c:v>
                </c:pt>
                <c:pt idx="42">
                  <c:v>1916-04</c:v>
                </c:pt>
                <c:pt idx="43">
                  <c:v>1916-05</c:v>
                </c:pt>
                <c:pt idx="44">
                  <c:v>1916-06</c:v>
                </c:pt>
                <c:pt idx="45">
                  <c:v>1916-07</c:v>
                </c:pt>
                <c:pt idx="46">
                  <c:v>1916-08</c:v>
                </c:pt>
                <c:pt idx="47">
                  <c:v>1916-09</c:v>
                </c:pt>
                <c:pt idx="48">
                  <c:v>1916-10</c:v>
                </c:pt>
                <c:pt idx="49">
                  <c:v>1916-11</c:v>
                </c:pt>
                <c:pt idx="50">
                  <c:v>1916-12</c:v>
                </c:pt>
                <c:pt idx="51">
                  <c:v>1917-01</c:v>
                </c:pt>
                <c:pt idx="52">
                  <c:v>1917-02</c:v>
                </c:pt>
                <c:pt idx="53">
                  <c:v>1917-03</c:v>
                </c:pt>
                <c:pt idx="54">
                  <c:v>1917-04</c:v>
                </c:pt>
                <c:pt idx="55">
                  <c:v>1917-05</c:v>
                </c:pt>
                <c:pt idx="56">
                  <c:v>1917-06</c:v>
                </c:pt>
                <c:pt idx="57">
                  <c:v>1917-07</c:v>
                </c:pt>
                <c:pt idx="58">
                  <c:v>1917-08</c:v>
                </c:pt>
                <c:pt idx="59">
                  <c:v>1917-09</c:v>
                </c:pt>
                <c:pt idx="60">
                  <c:v>1917-10</c:v>
                </c:pt>
                <c:pt idx="61">
                  <c:v>1917-11</c:v>
                </c:pt>
                <c:pt idx="62">
                  <c:v>1917-12</c:v>
                </c:pt>
                <c:pt idx="63">
                  <c:v>1918-01</c:v>
                </c:pt>
                <c:pt idx="64">
                  <c:v>1918-02</c:v>
                </c:pt>
                <c:pt idx="65">
                  <c:v>1918-03</c:v>
                </c:pt>
                <c:pt idx="66">
                  <c:v>1918-04</c:v>
                </c:pt>
                <c:pt idx="67">
                  <c:v>1918-05</c:v>
                </c:pt>
                <c:pt idx="68">
                  <c:v>1918-06</c:v>
                </c:pt>
                <c:pt idx="69">
                  <c:v>1918-07</c:v>
                </c:pt>
                <c:pt idx="70">
                  <c:v>1918-08</c:v>
                </c:pt>
                <c:pt idx="71">
                  <c:v>1918-09</c:v>
                </c:pt>
                <c:pt idx="72">
                  <c:v>1918-10</c:v>
                </c:pt>
                <c:pt idx="73">
                  <c:v>1918-11</c:v>
                </c:pt>
                <c:pt idx="74">
                  <c:v>1918-12</c:v>
                </c:pt>
                <c:pt idx="75">
                  <c:v>1919-01</c:v>
                </c:pt>
                <c:pt idx="76">
                  <c:v>1919-02</c:v>
                </c:pt>
                <c:pt idx="77">
                  <c:v>1919-03</c:v>
                </c:pt>
                <c:pt idx="78">
                  <c:v>1919-04</c:v>
                </c:pt>
                <c:pt idx="79">
                  <c:v>1919-05</c:v>
                </c:pt>
                <c:pt idx="80">
                  <c:v>1919-06</c:v>
                </c:pt>
                <c:pt idx="81">
                  <c:v>1919-07</c:v>
                </c:pt>
                <c:pt idx="82">
                  <c:v>1919-08</c:v>
                </c:pt>
                <c:pt idx="83">
                  <c:v>1919-09</c:v>
                </c:pt>
                <c:pt idx="84">
                  <c:v>1919-10</c:v>
                </c:pt>
                <c:pt idx="85">
                  <c:v>1919-11</c:v>
                </c:pt>
                <c:pt idx="86">
                  <c:v>1919-12</c:v>
                </c:pt>
                <c:pt idx="87">
                  <c:v>1920-01</c:v>
                </c:pt>
                <c:pt idx="88">
                  <c:v>1920-02</c:v>
                </c:pt>
                <c:pt idx="89">
                  <c:v>1920-03</c:v>
                </c:pt>
                <c:pt idx="90">
                  <c:v>1920-04</c:v>
                </c:pt>
                <c:pt idx="91">
                  <c:v>1920-05</c:v>
                </c:pt>
                <c:pt idx="92">
                  <c:v>1920-06</c:v>
                </c:pt>
                <c:pt idx="93">
                  <c:v>1920-07</c:v>
                </c:pt>
                <c:pt idx="94">
                  <c:v>1920-08</c:v>
                </c:pt>
                <c:pt idx="95">
                  <c:v>1920-09</c:v>
                </c:pt>
                <c:pt idx="96">
                  <c:v>1920-10</c:v>
                </c:pt>
                <c:pt idx="97">
                  <c:v>1920-11</c:v>
                </c:pt>
                <c:pt idx="98">
                  <c:v>1920-12</c:v>
                </c:pt>
                <c:pt idx="99">
                  <c:v>1921-01</c:v>
                </c:pt>
                <c:pt idx="100">
                  <c:v>1921-02</c:v>
                </c:pt>
                <c:pt idx="101">
                  <c:v>1921-03</c:v>
                </c:pt>
                <c:pt idx="102">
                  <c:v>1921-04</c:v>
                </c:pt>
                <c:pt idx="103">
                  <c:v>1921-05</c:v>
                </c:pt>
                <c:pt idx="104">
                  <c:v>1921-06</c:v>
                </c:pt>
                <c:pt idx="105">
                  <c:v>1921-07</c:v>
                </c:pt>
                <c:pt idx="106">
                  <c:v>1921-08</c:v>
                </c:pt>
                <c:pt idx="107">
                  <c:v>1921-09</c:v>
                </c:pt>
                <c:pt idx="108">
                  <c:v>1921-10</c:v>
                </c:pt>
                <c:pt idx="109">
                  <c:v>1921-11</c:v>
                </c:pt>
                <c:pt idx="110">
                  <c:v>1921-12</c:v>
                </c:pt>
                <c:pt idx="111">
                  <c:v>1922-01</c:v>
                </c:pt>
                <c:pt idx="112">
                  <c:v>1922-02</c:v>
                </c:pt>
                <c:pt idx="113">
                  <c:v>1922-03</c:v>
                </c:pt>
                <c:pt idx="114">
                  <c:v>1922-04</c:v>
                </c:pt>
                <c:pt idx="115">
                  <c:v>1922-05</c:v>
                </c:pt>
                <c:pt idx="116">
                  <c:v>1922-06</c:v>
                </c:pt>
                <c:pt idx="117">
                  <c:v>1922-07</c:v>
                </c:pt>
                <c:pt idx="118">
                  <c:v>1922-08</c:v>
                </c:pt>
                <c:pt idx="119">
                  <c:v>1922-09</c:v>
                </c:pt>
                <c:pt idx="120">
                  <c:v>1922-10</c:v>
                </c:pt>
                <c:pt idx="121">
                  <c:v>1922-11</c:v>
                </c:pt>
                <c:pt idx="122">
                  <c:v>1922-12</c:v>
                </c:pt>
                <c:pt idx="123">
                  <c:v>1923-01</c:v>
                </c:pt>
                <c:pt idx="124">
                  <c:v>1923-02</c:v>
                </c:pt>
                <c:pt idx="125">
                  <c:v>1923-03</c:v>
                </c:pt>
                <c:pt idx="126">
                  <c:v>1923-04</c:v>
                </c:pt>
                <c:pt idx="127">
                  <c:v>1923-05</c:v>
                </c:pt>
                <c:pt idx="128">
                  <c:v>1923-06</c:v>
                </c:pt>
                <c:pt idx="129">
                  <c:v>1923-07</c:v>
                </c:pt>
                <c:pt idx="130">
                  <c:v>1923-08</c:v>
                </c:pt>
                <c:pt idx="131">
                  <c:v>1923-09</c:v>
                </c:pt>
                <c:pt idx="132">
                  <c:v>1923-10</c:v>
                </c:pt>
                <c:pt idx="133">
                  <c:v>1923-11</c:v>
                </c:pt>
                <c:pt idx="134">
                  <c:v>1923-12</c:v>
                </c:pt>
                <c:pt idx="135">
                  <c:v>1924-01</c:v>
                </c:pt>
                <c:pt idx="136">
                  <c:v>1924-02</c:v>
                </c:pt>
                <c:pt idx="137">
                  <c:v>1924-03</c:v>
                </c:pt>
                <c:pt idx="138">
                  <c:v>1924-04</c:v>
                </c:pt>
                <c:pt idx="139">
                  <c:v>1924-05</c:v>
                </c:pt>
                <c:pt idx="140">
                  <c:v>1924-06</c:v>
                </c:pt>
                <c:pt idx="141">
                  <c:v>1924-07</c:v>
                </c:pt>
                <c:pt idx="142">
                  <c:v>1924-08</c:v>
                </c:pt>
                <c:pt idx="143">
                  <c:v>1924-09</c:v>
                </c:pt>
                <c:pt idx="144">
                  <c:v>1924-10</c:v>
                </c:pt>
                <c:pt idx="145">
                  <c:v>1924-11</c:v>
                </c:pt>
                <c:pt idx="146">
                  <c:v>1924-12</c:v>
                </c:pt>
                <c:pt idx="147">
                  <c:v>1925-01</c:v>
                </c:pt>
                <c:pt idx="148">
                  <c:v>1925-02</c:v>
                </c:pt>
                <c:pt idx="149">
                  <c:v>1925-03</c:v>
                </c:pt>
                <c:pt idx="150">
                  <c:v>1925-04</c:v>
                </c:pt>
                <c:pt idx="151">
                  <c:v>1925-05</c:v>
                </c:pt>
                <c:pt idx="152">
                  <c:v>1925-06</c:v>
                </c:pt>
                <c:pt idx="153">
                  <c:v>1925-07</c:v>
                </c:pt>
                <c:pt idx="154">
                  <c:v>1925-08</c:v>
                </c:pt>
                <c:pt idx="155">
                  <c:v>1925-09</c:v>
                </c:pt>
                <c:pt idx="156">
                  <c:v>1925-10</c:v>
                </c:pt>
                <c:pt idx="157">
                  <c:v>1925-11</c:v>
                </c:pt>
                <c:pt idx="158">
                  <c:v>1925-12</c:v>
                </c:pt>
                <c:pt idx="159">
                  <c:v>1926-01</c:v>
                </c:pt>
                <c:pt idx="160">
                  <c:v>1926-02</c:v>
                </c:pt>
                <c:pt idx="161">
                  <c:v>1926-03</c:v>
                </c:pt>
                <c:pt idx="162">
                  <c:v>1926-04</c:v>
                </c:pt>
                <c:pt idx="163">
                  <c:v>1926-05</c:v>
                </c:pt>
                <c:pt idx="164">
                  <c:v>1926-06</c:v>
                </c:pt>
                <c:pt idx="165">
                  <c:v>1926-07</c:v>
                </c:pt>
                <c:pt idx="166">
                  <c:v>1926-08</c:v>
                </c:pt>
                <c:pt idx="167">
                  <c:v>1926-09</c:v>
                </c:pt>
                <c:pt idx="168">
                  <c:v>1926-10</c:v>
                </c:pt>
                <c:pt idx="169">
                  <c:v>1926-11</c:v>
                </c:pt>
                <c:pt idx="170">
                  <c:v>1926-12</c:v>
                </c:pt>
                <c:pt idx="171">
                  <c:v>1927-01</c:v>
                </c:pt>
                <c:pt idx="172">
                  <c:v>1927-02</c:v>
                </c:pt>
                <c:pt idx="173">
                  <c:v>1927-03</c:v>
                </c:pt>
                <c:pt idx="174">
                  <c:v>1927-04</c:v>
                </c:pt>
                <c:pt idx="175">
                  <c:v>1927-05</c:v>
                </c:pt>
                <c:pt idx="176">
                  <c:v>1927-06</c:v>
                </c:pt>
                <c:pt idx="177">
                  <c:v>1927-07</c:v>
                </c:pt>
                <c:pt idx="178">
                  <c:v>1927-08</c:v>
                </c:pt>
                <c:pt idx="179">
                  <c:v>1927-09</c:v>
                </c:pt>
                <c:pt idx="180">
                  <c:v>1927-10</c:v>
                </c:pt>
                <c:pt idx="181">
                  <c:v>1927-11</c:v>
                </c:pt>
                <c:pt idx="182">
                  <c:v>1927-12</c:v>
                </c:pt>
                <c:pt idx="183">
                  <c:v>1928-01</c:v>
                </c:pt>
                <c:pt idx="184">
                  <c:v>1928-02</c:v>
                </c:pt>
                <c:pt idx="185">
                  <c:v>1928-03</c:v>
                </c:pt>
                <c:pt idx="186">
                  <c:v>1928-04</c:v>
                </c:pt>
                <c:pt idx="187">
                  <c:v>1928-05</c:v>
                </c:pt>
                <c:pt idx="188">
                  <c:v>1928-06</c:v>
                </c:pt>
                <c:pt idx="189">
                  <c:v>1928-07</c:v>
                </c:pt>
                <c:pt idx="190">
                  <c:v>1928-08</c:v>
                </c:pt>
                <c:pt idx="191">
                  <c:v>1928-09</c:v>
                </c:pt>
                <c:pt idx="192">
                  <c:v>1928-10</c:v>
                </c:pt>
                <c:pt idx="193">
                  <c:v>1928-11</c:v>
                </c:pt>
                <c:pt idx="194">
                  <c:v>1928-12</c:v>
                </c:pt>
                <c:pt idx="195">
                  <c:v>1929-01</c:v>
                </c:pt>
                <c:pt idx="196">
                  <c:v>1929-02</c:v>
                </c:pt>
                <c:pt idx="197">
                  <c:v>1929-03</c:v>
                </c:pt>
                <c:pt idx="198">
                  <c:v>1929-04</c:v>
                </c:pt>
                <c:pt idx="199">
                  <c:v>1929-05</c:v>
                </c:pt>
                <c:pt idx="200">
                  <c:v>1929-06</c:v>
                </c:pt>
                <c:pt idx="201">
                  <c:v>1929-07</c:v>
                </c:pt>
                <c:pt idx="202">
                  <c:v>1929-08</c:v>
                </c:pt>
                <c:pt idx="203">
                  <c:v>1929-09</c:v>
                </c:pt>
                <c:pt idx="204">
                  <c:v>1929-10</c:v>
                </c:pt>
                <c:pt idx="205">
                  <c:v>1929-11</c:v>
                </c:pt>
                <c:pt idx="206">
                  <c:v>1929-12</c:v>
                </c:pt>
                <c:pt idx="207">
                  <c:v>1930-01</c:v>
                </c:pt>
                <c:pt idx="208">
                  <c:v>1930-02</c:v>
                </c:pt>
                <c:pt idx="209">
                  <c:v>1930-03</c:v>
                </c:pt>
                <c:pt idx="210">
                  <c:v>1930-04</c:v>
                </c:pt>
                <c:pt idx="211">
                  <c:v>1930-05</c:v>
                </c:pt>
                <c:pt idx="212">
                  <c:v>1930-06</c:v>
                </c:pt>
                <c:pt idx="213">
                  <c:v>1930-07</c:v>
                </c:pt>
                <c:pt idx="214">
                  <c:v>1930-08</c:v>
                </c:pt>
                <c:pt idx="215">
                  <c:v>1930-09</c:v>
                </c:pt>
                <c:pt idx="216">
                  <c:v>1930-10</c:v>
                </c:pt>
                <c:pt idx="217">
                  <c:v>1930-11</c:v>
                </c:pt>
                <c:pt idx="218">
                  <c:v>1930-12</c:v>
                </c:pt>
                <c:pt idx="219">
                  <c:v>1931-01</c:v>
                </c:pt>
                <c:pt idx="220">
                  <c:v>1931-02</c:v>
                </c:pt>
                <c:pt idx="221">
                  <c:v>1931-03</c:v>
                </c:pt>
                <c:pt idx="222">
                  <c:v>1931-04</c:v>
                </c:pt>
                <c:pt idx="223">
                  <c:v>1931-05</c:v>
                </c:pt>
                <c:pt idx="224">
                  <c:v>1931-06</c:v>
                </c:pt>
                <c:pt idx="225">
                  <c:v>1931-07</c:v>
                </c:pt>
                <c:pt idx="226">
                  <c:v>1931-08</c:v>
                </c:pt>
                <c:pt idx="227">
                  <c:v>1931-09</c:v>
                </c:pt>
                <c:pt idx="228">
                  <c:v>1931-10</c:v>
                </c:pt>
                <c:pt idx="229">
                  <c:v>1931-11</c:v>
                </c:pt>
                <c:pt idx="230">
                  <c:v>1931-12</c:v>
                </c:pt>
                <c:pt idx="231">
                  <c:v>1932-01</c:v>
                </c:pt>
                <c:pt idx="232">
                  <c:v>1932-02</c:v>
                </c:pt>
                <c:pt idx="233">
                  <c:v>1932-03</c:v>
                </c:pt>
                <c:pt idx="234">
                  <c:v>1932-04</c:v>
                </c:pt>
                <c:pt idx="235">
                  <c:v>1932-05</c:v>
                </c:pt>
                <c:pt idx="236">
                  <c:v>1932-06</c:v>
                </c:pt>
                <c:pt idx="237">
                  <c:v>1932-07</c:v>
                </c:pt>
                <c:pt idx="238">
                  <c:v>1932-08</c:v>
                </c:pt>
                <c:pt idx="239">
                  <c:v>1932-09</c:v>
                </c:pt>
                <c:pt idx="240">
                  <c:v>1932-10</c:v>
                </c:pt>
                <c:pt idx="241">
                  <c:v>1932-11</c:v>
                </c:pt>
                <c:pt idx="242">
                  <c:v>1932-12</c:v>
                </c:pt>
                <c:pt idx="243">
                  <c:v>1933-01</c:v>
                </c:pt>
                <c:pt idx="244">
                  <c:v>1933-02</c:v>
                </c:pt>
                <c:pt idx="245">
                  <c:v>1933-03</c:v>
                </c:pt>
                <c:pt idx="246">
                  <c:v>1933-04</c:v>
                </c:pt>
                <c:pt idx="247">
                  <c:v>1933-05</c:v>
                </c:pt>
                <c:pt idx="248">
                  <c:v>1933-06</c:v>
                </c:pt>
                <c:pt idx="249">
                  <c:v>1933-07</c:v>
                </c:pt>
                <c:pt idx="250">
                  <c:v>1933-08</c:v>
                </c:pt>
                <c:pt idx="251">
                  <c:v>1933-09</c:v>
                </c:pt>
                <c:pt idx="252">
                  <c:v>1933-10</c:v>
                </c:pt>
                <c:pt idx="253">
                  <c:v>1933-11</c:v>
                </c:pt>
                <c:pt idx="254">
                  <c:v>1933-12</c:v>
                </c:pt>
                <c:pt idx="255">
                  <c:v>1934-01</c:v>
                </c:pt>
                <c:pt idx="256">
                  <c:v>1934-02</c:v>
                </c:pt>
                <c:pt idx="257">
                  <c:v>1934-03</c:v>
                </c:pt>
                <c:pt idx="258">
                  <c:v>1934-04</c:v>
                </c:pt>
                <c:pt idx="259">
                  <c:v>1934-05</c:v>
                </c:pt>
                <c:pt idx="260">
                  <c:v>1934-06</c:v>
                </c:pt>
                <c:pt idx="261">
                  <c:v>1934-07</c:v>
                </c:pt>
                <c:pt idx="262">
                  <c:v>1934-08</c:v>
                </c:pt>
                <c:pt idx="263">
                  <c:v>1934-09</c:v>
                </c:pt>
                <c:pt idx="264">
                  <c:v>1934-10</c:v>
                </c:pt>
                <c:pt idx="265">
                  <c:v>1934-11</c:v>
                </c:pt>
                <c:pt idx="266">
                  <c:v>1934-12</c:v>
                </c:pt>
                <c:pt idx="267">
                  <c:v>1935-01</c:v>
                </c:pt>
                <c:pt idx="268">
                  <c:v>1935-02</c:v>
                </c:pt>
                <c:pt idx="269">
                  <c:v>1935-03</c:v>
                </c:pt>
                <c:pt idx="270">
                  <c:v>1935-04</c:v>
                </c:pt>
                <c:pt idx="271">
                  <c:v>1935-05</c:v>
                </c:pt>
                <c:pt idx="272">
                  <c:v>1935-06</c:v>
                </c:pt>
                <c:pt idx="273">
                  <c:v>1935-07</c:v>
                </c:pt>
                <c:pt idx="274">
                  <c:v>1935-08</c:v>
                </c:pt>
                <c:pt idx="275">
                  <c:v>1935-09</c:v>
                </c:pt>
                <c:pt idx="276">
                  <c:v>1935-10</c:v>
                </c:pt>
                <c:pt idx="277">
                  <c:v>1935-11</c:v>
                </c:pt>
                <c:pt idx="278">
                  <c:v>1935-12</c:v>
                </c:pt>
                <c:pt idx="279">
                  <c:v>1936-01</c:v>
                </c:pt>
                <c:pt idx="280">
                  <c:v>1936-02</c:v>
                </c:pt>
                <c:pt idx="281">
                  <c:v>1936-03</c:v>
                </c:pt>
                <c:pt idx="282">
                  <c:v>1936-04</c:v>
                </c:pt>
                <c:pt idx="283">
                  <c:v>1936-05</c:v>
                </c:pt>
                <c:pt idx="284">
                  <c:v>1936-06</c:v>
                </c:pt>
                <c:pt idx="285">
                  <c:v>1936-07</c:v>
                </c:pt>
                <c:pt idx="286">
                  <c:v>1936-08</c:v>
                </c:pt>
                <c:pt idx="287">
                  <c:v>1936-09</c:v>
                </c:pt>
                <c:pt idx="288">
                  <c:v>1936-10</c:v>
                </c:pt>
                <c:pt idx="289">
                  <c:v>1936-11</c:v>
                </c:pt>
                <c:pt idx="290">
                  <c:v>1936-12</c:v>
                </c:pt>
                <c:pt idx="291">
                  <c:v>1937-01</c:v>
                </c:pt>
                <c:pt idx="292">
                  <c:v>1937-02</c:v>
                </c:pt>
                <c:pt idx="293">
                  <c:v>1937-03</c:v>
                </c:pt>
                <c:pt idx="294">
                  <c:v>1937-04</c:v>
                </c:pt>
                <c:pt idx="295">
                  <c:v>1937-05</c:v>
                </c:pt>
                <c:pt idx="296">
                  <c:v>1937-06</c:v>
                </c:pt>
                <c:pt idx="297">
                  <c:v>1937-07</c:v>
                </c:pt>
                <c:pt idx="298">
                  <c:v>1937-08</c:v>
                </c:pt>
                <c:pt idx="299">
                  <c:v>1937-09</c:v>
                </c:pt>
                <c:pt idx="300">
                  <c:v>1937-10</c:v>
                </c:pt>
                <c:pt idx="301">
                  <c:v>1937-11</c:v>
                </c:pt>
                <c:pt idx="302">
                  <c:v>1937-12</c:v>
                </c:pt>
                <c:pt idx="303">
                  <c:v>1938-01</c:v>
                </c:pt>
                <c:pt idx="304">
                  <c:v>1938-02</c:v>
                </c:pt>
                <c:pt idx="305">
                  <c:v>1938-03</c:v>
                </c:pt>
                <c:pt idx="306">
                  <c:v>1938-04</c:v>
                </c:pt>
                <c:pt idx="307">
                  <c:v>1938-05</c:v>
                </c:pt>
                <c:pt idx="308">
                  <c:v>1938-06</c:v>
                </c:pt>
                <c:pt idx="309">
                  <c:v>1938-07</c:v>
                </c:pt>
                <c:pt idx="310">
                  <c:v>1938-08</c:v>
                </c:pt>
                <c:pt idx="311">
                  <c:v>1938-09</c:v>
                </c:pt>
                <c:pt idx="312">
                  <c:v>1938-10</c:v>
                </c:pt>
                <c:pt idx="313">
                  <c:v>1938-11</c:v>
                </c:pt>
                <c:pt idx="314">
                  <c:v>1938-12</c:v>
                </c:pt>
                <c:pt idx="315">
                  <c:v>1939-01</c:v>
                </c:pt>
                <c:pt idx="316">
                  <c:v>1939-02</c:v>
                </c:pt>
                <c:pt idx="317">
                  <c:v>1939-03</c:v>
                </c:pt>
                <c:pt idx="318">
                  <c:v>1939-04</c:v>
                </c:pt>
                <c:pt idx="319">
                  <c:v>1939-05</c:v>
                </c:pt>
                <c:pt idx="320">
                  <c:v>1939-06</c:v>
                </c:pt>
                <c:pt idx="321">
                  <c:v>1939-07</c:v>
                </c:pt>
                <c:pt idx="322">
                  <c:v>1939-08</c:v>
                </c:pt>
                <c:pt idx="323">
                  <c:v>1939-09</c:v>
                </c:pt>
                <c:pt idx="324">
                  <c:v>1939-10</c:v>
                </c:pt>
                <c:pt idx="325">
                  <c:v>1939-11</c:v>
                </c:pt>
                <c:pt idx="326">
                  <c:v>1939-12</c:v>
                </c:pt>
                <c:pt idx="327">
                  <c:v>1940-01</c:v>
                </c:pt>
                <c:pt idx="328">
                  <c:v>1940-02</c:v>
                </c:pt>
                <c:pt idx="329">
                  <c:v>1940-03</c:v>
                </c:pt>
                <c:pt idx="330">
                  <c:v>1940-04</c:v>
                </c:pt>
                <c:pt idx="331">
                  <c:v>1940-05</c:v>
                </c:pt>
                <c:pt idx="332">
                  <c:v>1940-06</c:v>
                </c:pt>
                <c:pt idx="333">
                  <c:v>1940-07</c:v>
                </c:pt>
                <c:pt idx="334">
                  <c:v>1940-08</c:v>
                </c:pt>
                <c:pt idx="335">
                  <c:v>1940-09</c:v>
                </c:pt>
                <c:pt idx="336">
                  <c:v>1940-10</c:v>
                </c:pt>
                <c:pt idx="337">
                  <c:v>1940-11</c:v>
                </c:pt>
                <c:pt idx="338">
                  <c:v>1940-12</c:v>
                </c:pt>
                <c:pt idx="339">
                  <c:v>1941-01</c:v>
                </c:pt>
                <c:pt idx="340">
                  <c:v>1941-02</c:v>
                </c:pt>
                <c:pt idx="341">
                  <c:v>1941-03</c:v>
                </c:pt>
                <c:pt idx="342">
                  <c:v>1941-04</c:v>
                </c:pt>
                <c:pt idx="343">
                  <c:v>1941-05</c:v>
                </c:pt>
                <c:pt idx="344">
                  <c:v>1941-06</c:v>
                </c:pt>
                <c:pt idx="345">
                  <c:v>1941-07</c:v>
                </c:pt>
                <c:pt idx="346">
                  <c:v>1941-08</c:v>
                </c:pt>
                <c:pt idx="347">
                  <c:v>1941-09</c:v>
                </c:pt>
                <c:pt idx="348">
                  <c:v>1941-10</c:v>
                </c:pt>
                <c:pt idx="349">
                  <c:v>1941-11</c:v>
                </c:pt>
                <c:pt idx="350">
                  <c:v>1941-12</c:v>
                </c:pt>
                <c:pt idx="351">
                  <c:v>1942-01</c:v>
                </c:pt>
                <c:pt idx="352">
                  <c:v>1942-02</c:v>
                </c:pt>
                <c:pt idx="353">
                  <c:v>1942-03</c:v>
                </c:pt>
                <c:pt idx="354">
                  <c:v>1942-04</c:v>
                </c:pt>
                <c:pt idx="355">
                  <c:v>1942-05</c:v>
                </c:pt>
                <c:pt idx="356">
                  <c:v>1942-06</c:v>
                </c:pt>
                <c:pt idx="357">
                  <c:v>1942-07</c:v>
                </c:pt>
                <c:pt idx="358">
                  <c:v>1942-08</c:v>
                </c:pt>
                <c:pt idx="359">
                  <c:v>1942-09</c:v>
                </c:pt>
                <c:pt idx="360">
                  <c:v>1942-10</c:v>
                </c:pt>
                <c:pt idx="361">
                  <c:v>1942-11</c:v>
                </c:pt>
                <c:pt idx="362">
                  <c:v>1942-12</c:v>
                </c:pt>
                <c:pt idx="363">
                  <c:v>1943-01</c:v>
                </c:pt>
                <c:pt idx="364">
                  <c:v>1943-02</c:v>
                </c:pt>
                <c:pt idx="365">
                  <c:v>1943-03</c:v>
                </c:pt>
                <c:pt idx="366">
                  <c:v>1943-04</c:v>
                </c:pt>
                <c:pt idx="367">
                  <c:v>1943-05</c:v>
                </c:pt>
                <c:pt idx="368">
                  <c:v>1943-06</c:v>
                </c:pt>
                <c:pt idx="369">
                  <c:v>1943-07</c:v>
                </c:pt>
                <c:pt idx="370">
                  <c:v>1943-08</c:v>
                </c:pt>
                <c:pt idx="371">
                  <c:v>1943-09</c:v>
                </c:pt>
                <c:pt idx="372">
                  <c:v>1943-10</c:v>
                </c:pt>
                <c:pt idx="373">
                  <c:v>1943-11</c:v>
                </c:pt>
                <c:pt idx="374">
                  <c:v>1943-12</c:v>
                </c:pt>
                <c:pt idx="375">
                  <c:v>1944-01</c:v>
                </c:pt>
                <c:pt idx="376">
                  <c:v>1944-02</c:v>
                </c:pt>
                <c:pt idx="377">
                  <c:v>1944-03</c:v>
                </c:pt>
                <c:pt idx="378">
                  <c:v>1944-04</c:v>
                </c:pt>
                <c:pt idx="379">
                  <c:v>1944-05</c:v>
                </c:pt>
                <c:pt idx="380">
                  <c:v>1944-06</c:v>
                </c:pt>
                <c:pt idx="381">
                  <c:v>1944-07</c:v>
                </c:pt>
                <c:pt idx="382">
                  <c:v>1944-08</c:v>
                </c:pt>
                <c:pt idx="383">
                  <c:v>1944-09</c:v>
                </c:pt>
                <c:pt idx="384">
                  <c:v>1944-10</c:v>
                </c:pt>
                <c:pt idx="385">
                  <c:v>1944-11</c:v>
                </c:pt>
                <c:pt idx="386">
                  <c:v>1944-12</c:v>
                </c:pt>
                <c:pt idx="387">
                  <c:v>1945-01</c:v>
                </c:pt>
                <c:pt idx="388">
                  <c:v>1945-02</c:v>
                </c:pt>
                <c:pt idx="389">
                  <c:v>1945-03</c:v>
                </c:pt>
                <c:pt idx="390">
                  <c:v>1945-04</c:v>
                </c:pt>
                <c:pt idx="391">
                  <c:v>1945-05</c:v>
                </c:pt>
                <c:pt idx="392">
                  <c:v>1945-06</c:v>
                </c:pt>
                <c:pt idx="393">
                  <c:v>1945-07</c:v>
                </c:pt>
                <c:pt idx="394">
                  <c:v>1945-08</c:v>
                </c:pt>
                <c:pt idx="395">
                  <c:v>1945-09</c:v>
                </c:pt>
                <c:pt idx="396">
                  <c:v>1945-10</c:v>
                </c:pt>
                <c:pt idx="397">
                  <c:v>1945-11</c:v>
                </c:pt>
                <c:pt idx="398">
                  <c:v>1945-12</c:v>
                </c:pt>
                <c:pt idx="399">
                  <c:v>1946-01</c:v>
                </c:pt>
                <c:pt idx="400">
                  <c:v>1946-02</c:v>
                </c:pt>
                <c:pt idx="401">
                  <c:v>1946-03</c:v>
                </c:pt>
                <c:pt idx="402">
                  <c:v>1946-04</c:v>
                </c:pt>
                <c:pt idx="403">
                  <c:v>1946-05</c:v>
                </c:pt>
                <c:pt idx="404">
                  <c:v>1946-06</c:v>
                </c:pt>
                <c:pt idx="405">
                  <c:v>1946-07</c:v>
                </c:pt>
                <c:pt idx="406">
                  <c:v>1946-08</c:v>
                </c:pt>
                <c:pt idx="407">
                  <c:v>1946-09</c:v>
                </c:pt>
                <c:pt idx="408">
                  <c:v>1946-10</c:v>
                </c:pt>
                <c:pt idx="409">
                  <c:v>1946-11</c:v>
                </c:pt>
                <c:pt idx="410">
                  <c:v>1946-12</c:v>
                </c:pt>
                <c:pt idx="411">
                  <c:v>1947-01</c:v>
                </c:pt>
                <c:pt idx="412">
                  <c:v>1947-02</c:v>
                </c:pt>
                <c:pt idx="413">
                  <c:v>1947-03</c:v>
                </c:pt>
                <c:pt idx="414">
                  <c:v>1947-04</c:v>
                </c:pt>
                <c:pt idx="415">
                  <c:v>1947-05</c:v>
                </c:pt>
                <c:pt idx="416">
                  <c:v>1947-06</c:v>
                </c:pt>
                <c:pt idx="417">
                  <c:v>1947-07</c:v>
                </c:pt>
                <c:pt idx="418">
                  <c:v>1947-08</c:v>
                </c:pt>
                <c:pt idx="419">
                  <c:v>1947-09</c:v>
                </c:pt>
                <c:pt idx="420">
                  <c:v>1947-10</c:v>
                </c:pt>
                <c:pt idx="421">
                  <c:v>1947-11</c:v>
                </c:pt>
                <c:pt idx="422">
                  <c:v>1947-12</c:v>
                </c:pt>
                <c:pt idx="423">
                  <c:v>1948-01</c:v>
                </c:pt>
                <c:pt idx="424">
                  <c:v>1948-02</c:v>
                </c:pt>
                <c:pt idx="425">
                  <c:v>1948-03</c:v>
                </c:pt>
                <c:pt idx="426">
                  <c:v>1948-04</c:v>
                </c:pt>
                <c:pt idx="427">
                  <c:v>1948-05</c:v>
                </c:pt>
                <c:pt idx="428">
                  <c:v>1948-06</c:v>
                </c:pt>
                <c:pt idx="429">
                  <c:v>1948-07</c:v>
                </c:pt>
                <c:pt idx="430">
                  <c:v>1948-08</c:v>
                </c:pt>
                <c:pt idx="431">
                  <c:v>1948-09</c:v>
                </c:pt>
                <c:pt idx="432">
                  <c:v>1948-10</c:v>
                </c:pt>
                <c:pt idx="433">
                  <c:v>1948-11</c:v>
                </c:pt>
                <c:pt idx="434">
                  <c:v>1948-12</c:v>
                </c:pt>
                <c:pt idx="435">
                  <c:v>1949-01</c:v>
                </c:pt>
                <c:pt idx="436">
                  <c:v>1949-02</c:v>
                </c:pt>
                <c:pt idx="437">
                  <c:v>1949-03</c:v>
                </c:pt>
                <c:pt idx="438">
                  <c:v>1949-04</c:v>
                </c:pt>
                <c:pt idx="439">
                  <c:v>1949-05</c:v>
                </c:pt>
                <c:pt idx="440">
                  <c:v>1949-06</c:v>
                </c:pt>
                <c:pt idx="441">
                  <c:v>1949-07</c:v>
                </c:pt>
                <c:pt idx="442">
                  <c:v>1949-08</c:v>
                </c:pt>
                <c:pt idx="443">
                  <c:v>1949-09</c:v>
                </c:pt>
                <c:pt idx="444">
                  <c:v>1949-10</c:v>
                </c:pt>
                <c:pt idx="445">
                  <c:v>1949-11</c:v>
                </c:pt>
                <c:pt idx="446">
                  <c:v>1949-12</c:v>
                </c:pt>
                <c:pt idx="447">
                  <c:v>1950-01</c:v>
                </c:pt>
                <c:pt idx="448">
                  <c:v>1950-02</c:v>
                </c:pt>
                <c:pt idx="449">
                  <c:v>1950-03</c:v>
                </c:pt>
                <c:pt idx="450">
                  <c:v>1950-04</c:v>
                </c:pt>
                <c:pt idx="451">
                  <c:v>1950-05</c:v>
                </c:pt>
                <c:pt idx="452">
                  <c:v>1950-06</c:v>
                </c:pt>
                <c:pt idx="453">
                  <c:v>1950-07</c:v>
                </c:pt>
                <c:pt idx="454">
                  <c:v>1950-08</c:v>
                </c:pt>
                <c:pt idx="455">
                  <c:v>1950-09</c:v>
                </c:pt>
                <c:pt idx="456">
                  <c:v>1950-10</c:v>
                </c:pt>
                <c:pt idx="457">
                  <c:v>1950-11</c:v>
                </c:pt>
                <c:pt idx="458">
                  <c:v>1950-12</c:v>
                </c:pt>
                <c:pt idx="459">
                  <c:v>1951-01</c:v>
                </c:pt>
                <c:pt idx="460">
                  <c:v>1951-02</c:v>
                </c:pt>
                <c:pt idx="461">
                  <c:v>1951-03</c:v>
                </c:pt>
                <c:pt idx="462">
                  <c:v>1951-04</c:v>
                </c:pt>
                <c:pt idx="463">
                  <c:v>1951-05</c:v>
                </c:pt>
                <c:pt idx="464">
                  <c:v>1951-06</c:v>
                </c:pt>
                <c:pt idx="465">
                  <c:v>1951-07</c:v>
                </c:pt>
                <c:pt idx="466">
                  <c:v>1951-08</c:v>
                </c:pt>
                <c:pt idx="467">
                  <c:v>1951-09</c:v>
                </c:pt>
                <c:pt idx="468">
                  <c:v>1951-10</c:v>
                </c:pt>
                <c:pt idx="469">
                  <c:v>1951-11</c:v>
                </c:pt>
                <c:pt idx="470">
                  <c:v>1951-12</c:v>
                </c:pt>
                <c:pt idx="471">
                  <c:v>1952-01</c:v>
                </c:pt>
                <c:pt idx="472">
                  <c:v>1952-02</c:v>
                </c:pt>
                <c:pt idx="473">
                  <c:v>1952-03</c:v>
                </c:pt>
                <c:pt idx="474">
                  <c:v>1952-04</c:v>
                </c:pt>
                <c:pt idx="475">
                  <c:v>1952-05</c:v>
                </c:pt>
                <c:pt idx="476">
                  <c:v>1952-06</c:v>
                </c:pt>
                <c:pt idx="477">
                  <c:v>1952-07</c:v>
                </c:pt>
                <c:pt idx="478">
                  <c:v>1952-08</c:v>
                </c:pt>
                <c:pt idx="479">
                  <c:v>1952-09</c:v>
                </c:pt>
                <c:pt idx="480">
                  <c:v>1952-10</c:v>
                </c:pt>
                <c:pt idx="481">
                  <c:v>1952-11</c:v>
                </c:pt>
                <c:pt idx="482">
                  <c:v>1952-12</c:v>
                </c:pt>
                <c:pt idx="483">
                  <c:v>1953-01</c:v>
                </c:pt>
                <c:pt idx="484">
                  <c:v>1953-02</c:v>
                </c:pt>
                <c:pt idx="485">
                  <c:v>1953-03</c:v>
                </c:pt>
                <c:pt idx="486">
                  <c:v>1953-04</c:v>
                </c:pt>
                <c:pt idx="487">
                  <c:v>1953-05</c:v>
                </c:pt>
                <c:pt idx="488">
                  <c:v>1953-06</c:v>
                </c:pt>
                <c:pt idx="489">
                  <c:v>1953-07</c:v>
                </c:pt>
                <c:pt idx="490">
                  <c:v>1953-08</c:v>
                </c:pt>
                <c:pt idx="491">
                  <c:v>1953-09</c:v>
                </c:pt>
                <c:pt idx="492">
                  <c:v>1953-10</c:v>
                </c:pt>
                <c:pt idx="493">
                  <c:v>1953-11</c:v>
                </c:pt>
                <c:pt idx="494">
                  <c:v>1953-12</c:v>
                </c:pt>
                <c:pt idx="495">
                  <c:v>1954-01</c:v>
                </c:pt>
                <c:pt idx="496">
                  <c:v>1954-02</c:v>
                </c:pt>
                <c:pt idx="497">
                  <c:v>1954-03</c:v>
                </c:pt>
                <c:pt idx="498">
                  <c:v>1954-04</c:v>
                </c:pt>
                <c:pt idx="499">
                  <c:v>1954-05</c:v>
                </c:pt>
                <c:pt idx="500">
                  <c:v>1954-06</c:v>
                </c:pt>
                <c:pt idx="501">
                  <c:v>1954-07</c:v>
                </c:pt>
                <c:pt idx="502">
                  <c:v>1954-08</c:v>
                </c:pt>
                <c:pt idx="503">
                  <c:v>1954-09</c:v>
                </c:pt>
                <c:pt idx="504">
                  <c:v>1954-10</c:v>
                </c:pt>
                <c:pt idx="505">
                  <c:v>1954-11</c:v>
                </c:pt>
                <c:pt idx="506">
                  <c:v>1954-12</c:v>
                </c:pt>
                <c:pt idx="507">
                  <c:v>1955-01</c:v>
                </c:pt>
                <c:pt idx="508">
                  <c:v>1955-02</c:v>
                </c:pt>
                <c:pt idx="509">
                  <c:v>1955-03</c:v>
                </c:pt>
                <c:pt idx="510">
                  <c:v>1955-04</c:v>
                </c:pt>
                <c:pt idx="511">
                  <c:v>1955-05</c:v>
                </c:pt>
                <c:pt idx="512">
                  <c:v>1955-06</c:v>
                </c:pt>
                <c:pt idx="513">
                  <c:v>1955-07</c:v>
                </c:pt>
                <c:pt idx="514">
                  <c:v>1955-08</c:v>
                </c:pt>
                <c:pt idx="515">
                  <c:v>1955-09</c:v>
                </c:pt>
                <c:pt idx="516">
                  <c:v>1955-10</c:v>
                </c:pt>
                <c:pt idx="517">
                  <c:v>1955-11</c:v>
                </c:pt>
                <c:pt idx="518">
                  <c:v>1955-12</c:v>
                </c:pt>
                <c:pt idx="519">
                  <c:v>1956-01</c:v>
                </c:pt>
                <c:pt idx="520">
                  <c:v>1956-02</c:v>
                </c:pt>
                <c:pt idx="521">
                  <c:v>1956-03</c:v>
                </c:pt>
                <c:pt idx="522">
                  <c:v>1956-04</c:v>
                </c:pt>
                <c:pt idx="523">
                  <c:v>1956-05</c:v>
                </c:pt>
                <c:pt idx="524">
                  <c:v>1956-06</c:v>
                </c:pt>
                <c:pt idx="525">
                  <c:v>1956-07</c:v>
                </c:pt>
                <c:pt idx="526">
                  <c:v>1956-08</c:v>
                </c:pt>
                <c:pt idx="527">
                  <c:v>1956-09</c:v>
                </c:pt>
                <c:pt idx="528">
                  <c:v>1956-10</c:v>
                </c:pt>
                <c:pt idx="529">
                  <c:v>1956-11</c:v>
                </c:pt>
                <c:pt idx="530">
                  <c:v>1956-12</c:v>
                </c:pt>
                <c:pt idx="531">
                  <c:v>1957-01</c:v>
                </c:pt>
                <c:pt idx="532">
                  <c:v>1957-02</c:v>
                </c:pt>
                <c:pt idx="533">
                  <c:v>1957-03</c:v>
                </c:pt>
                <c:pt idx="534">
                  <c:v>1957-04</c:v>
                </c:pt>
                <c:pt idx="535">
                  <c:v>1957-05</c:v>
                </c:pt>
                <c:pt idx="536">
                  <c:v>1957-06</c:v>
                </c:pt>
                <c:pt idx="537">
                  <c:v>1957-07</c:v>
                </c:pt>
                <c:pt idx="538">
                  <c:v>1957-08</c:v>
                </c:pt>
                <c:pt idx="539">
                  <c:v>1957-09</c:v>
                </c:pt>
                <c:pt idx="540">
                  <c:v>1957-10</c:v>
                </c:pt>
                <c:pt idx="541">
                  <c:v>1957-11</c:v>
                </c:pt>
                <c:pt idx="542">
                  <c:v>1957-12</c:v>
                </c:pt>
                <c:pt idx="543">
                  <c:v>1958-01</c:v>
                </c:pt>
                <c:pt idx="544">
                  <c:v>1958-02</c:v>
                </c:pt>
                <c:pt idx="545">
                  <c:v>1958-03</c:v>
                </c:pt>
                <c:pt idx="546">
                  <c:v>1958-04</c:v>
                </c:pt>
                <c:pt idx="547">
                  <c:v>1958-05</c:v>
                </c:pt>
                <c:pt idx="548">
                  <c:v>1958-06</c:v>
                </c:pt>
                <c:pt idx="549">
                  <c:v>1958-07</c:v>
                </c:pt>
                <c:pt idx="550">
                  <c:v>1958-08</c:v>
                </c:pt>
                <c:pt idx="551">
                  <c:v>1958-09</c:v>
                </c:pt>
                <c:pt idx="552">
                  <c:v>1958-10</c:v>
                </c:pt>
                <c:pt idx="553">
                  <c:v>1958-11</c:v>
                </c:pt>
                <c:pt idx="554">
                  <c:v>1958-12</c:v>
                </c:pt>
                <c:pt idx="555">
                  <c:v>1959-01</c:v>
                </c:pt>
                <c:pt idx="556">
                  <c:v>1959-02</c:v>
                </c:pt>
                <c:pt idx="557">
                  <c:v>1959-03</c:v>
                </c:pt>
                <c:pt idx="558">
                  <c:v>1959-04</c:v>
                </c:pt>
                <c:pt idx="559">
                  <c:v>1959-05</c:v>
                </c:pt>
                <c:pt idx="560">
                  <c:v>1959-06</c:v>
                </c:pt>
                <c:pt idx="561">
                  <c:v>1959-07</c:v>
                </c:pt>
                <c:pt idx="562">
                  <c:v>1959-08</c:v>
                </c:pt>
                <c:pt idx="563">
                  <c:v>1959-09</c:v>
                </c:pt>
                <c:pt idx="564">
                  <c:v>1959-10</c:v>
                </c:pt>
                <c:pt idx="565">
                  <c:v>1959-11</c:v>
                </c:pt>
                <c:pt idx="566">
                  <c:v>1959-12</c:v>
                </c:pt>
                <c:pt idx="567">
                  <c:v>1960-01</c:v>
                </c:pt>
                <c:pt idx="568">
                  <c:v>1960-02</c:v>
                </c:pt>
                <c:pt idx="569">
                  <c:v>1960-03</c:v>
                </c:pt>
                <c:pt idx="570">
                  <c:v>1960-04</c:v>
                </c:pt>
                <c:pt idx="571">
                  <c:v>1960-05</c:v>
                </c:pt>
                <c:pt idx="572">
                  <c:v>1960-06</c:v>
                </c:pt>
                <c:pt idx="573">
                  <c:v>1960-07</c:v>
                </c:pt>
                <c:pt idx="574">
                  <c:v>1960-08</c:v>
                </c:pt>
                <c:pt idx="575">
                  <c:v>1960-09</c:v>
                </c:pt>
                <c:pt idx="576">
                  <c:v>1960-10</c:v>
                </c:pt>
                <c:pt idx="577">
                  <c:v>1960-11</c:v>
                </c:pt>
                <c:pt idx="578">
                  <c:v>1960-12</c:v>
                </c:pt>
                <c:pt idx="579">
                  <c:v>1961-01</c:v>
                </c:pt>
                <c:pt idx="580">
                  <c:v>1961-02</c:v>
                </c:pt>
                <c:pt idx="581">
                  <c:v>1961-03</c:v>
                </c:pt>
                <c:pt idx="582">
                  <c:v>1961-04</c:v>
                </c:pt>
                <c:pt idx="583">
                  <c:v>1961-05</c:v>
                </c:pt>
                <c:pt idx="584">
                  <c:v>1961-06</c:v>
                </c:pt>
                <c:pt idx="585">
                  <c:v>1961-07</c:v>
                </c:pt>
                <c:pt idx="586">
                  <c:v>1961-08</c:v>
                </c:pt>
                <c:pt idx="587">
                  <c:v>1961-09</c:v>
                </c:pt>
                <c:pt idx="588">
                  <c:v>1961-10</c:v>
                </c:pt>
                <c:pt idx="589">
                  <c:v>1961-11</c:v>
                </c:pt>
                <c:pt idx="590">
                  <c:v>1961-12</c:v>
                </c:pt>
                <c:pt idx="591">
                  <c:v>1962-01</c:v>
                </c:pt>
                <c:pt idx="592">
                  <c:v>1962-02</c:v>
                </c:pt>
                <c:pt idx="593">
                  <c:v>1962-03</c:v>
                </c:pt>
                <c:pt idx="594">
                  <c:v>1962-04</c:v>
                </c:pt>
                <c:pt idx="595">
                  <c:v>1962-05</c:v>
                </c:pt>
                <c:pt idx="596">
                  <c:v>1962-06</c:v>
                </c:pt>
                <c:pt idx="597">
                  <c:v>1962-07</c:v>
                </c:pt>
                <c:pt idx="598">
                  <c:v>1962-08</c:v>
                </c:pt>
                <c:pt idx="599">
                  <c:v>1962-09</c:v>
                </c:pt>
                <c:pt idx="600">
                  <c:v>1962-10</c:v>
                </c:pt>
                <c:pt idx="601">
                  <c:v>1962-11</c:v>
                </c:pt>
                <c:pt idx="602">
                  <c:v>1962-12</c:v>
                </c:pt>
                <c:pt idx="603">
                  <c:v>1963-01</c:v>
                </c:pt>
                <c:pt idx="604">
                  <c:v>1963-02</c:v>
                </c:pt>
                <c:pt idx="605">
                  <c:v>1963-03</c:v>
                </c:pt>
                <c:pt idx="606">
                  <c:v>1963-04</c:v>
                </c:pt>
                <c:pt idx="607">
                  <c:v>1963-05</c:v>
                </c:pt>
                <c:pt idx="608">
                  <c:v>1963-06</c:v>
                </c:pt>
                <c:pt idx="609">
                  <c:v>1963-07</c:v>
                </c:pt>
                <c:pt idx="610">
                  <c:v>1963-08</c:v>
                </c:pt>
                <c:pt idx="611">
                  <c:v>1963-09</c:v>
                </c:pt>
                <c:pt idx="612">
                  <c:v>1963-10</c:v>
                </c:pt>
                <c:pt idx="613">
                  <c:v>1963-11</c:v>
                </c:pt>
                <c:pt idx="614">
                  <c:v>1963-12</c:v>
                </c:pt>
                <c:pt idx="615">
                  <c:v>1964-01</c:v>
                </c:pt>
                <c:pt idx="616">
                  <c:v>1964-02</c:v>
                </c:pt>
                <c:pt idx="617">
                  <c:v>1964-03</c:v>
                </c:pt>
                <c:pt idx="618">
                  <c:v>1964-04</c:v>
                </c:pt>
                <c:pt idx="619">
                  <c:v>1964-05</c:v>
                </c:pt>
                <c:pt idx="620">
                  <c:v>1964-06</c:v>
                </c:pt>
                <c:pt idx="621">
                  <c:v>1964-07</c:v>
                </c:pt>
                <c:pt idx="622">
                  <c:v>1964-08</c:v>
                </c:pt>
                <c:pt idx="623">
                  <c:v>1964-09</c:v>
                </c:pt>
                <c:pt idx="624">
                  <c:v>1964-10</c:v>
                </c:pt>
                <c:pt idx="625">
                  <c:v>1964-11</c:v>
                </c:pt>
                <c:pt idx="626">
                  <c:v>1964-12</c:v>
                </c:pt>
                <c:pt idx="627">
                  <c:v>1965-01</c:v>
                </c:pt>
                <c:pt idx="628">
                  <c:v>1965-02</c:v>
                </c:pt>
                <c:pt idx="629">
                  <c:v>1965-03</c:v>
                </c:pt>
                <c:pt idx="630">
                  <c:v>1965-04</c:v>
                </c:pt>
                <c:pt idx="631">
                  <c:v>1965-05</c:v>
                </c:pt>
                <c:pt idx="632">
                  <c:v>1965-06</c:v>
                </c:pt>
                <c:pt idx="633">
                  <c:v>1965-07</c:v>
                </c:pt>
                <c:pt idx="634">
                  <c:v>1965-08</c:v>
                </c:pt>
                <c:pt idx="635">
                  <c:v>1965-09</c:v>
                </c:pt>
                <c:pt idx="636">
                  <c:v>1965-10</c:v>
                </c:pt>
                <c:pt idx="637">
                  <c:v>1965-11</c:v>
                </c:pt>
                <c:pt idx="638">
                  <c:v>1965-12</c:v>
                </c:pt>
                <c:pt idx="639">
                  <c:v>1966-01</c:v>
                </c:pt>
                <c:pt idx="640">
                  <c:v>1966-02</c:v>
                </c:pt>
                <c:pt idx="641">
                  <c:v>1966-03</c:v>
                </c:pt>
                <c:pt idx="642">
                  <c:v>1966-04</c:v>
                </c:pt>
                <c:pt idx="643">
                  <c:v>1966-05</c:v>
                </c:pt>
                <c:pt idx="644">
                  <c:v>1966-06</c:v>
                </c:pt>
                <c:pt idx="645">
                  <c:v>1966-07</c:v>
                </c:pt>
                <c:pt idx="646">
                  <c:v>1966-08</c:v>
                </c:pt>
                <c:pt idx="647">
                  <c:v>1966-09</c:v>
                </c:pt>
                <c:pt idx="648">
                  <c:v>1966-10</c:v>
                </c:pt>
                <c:pt idx="649">
                  <c:v>1966-11</c:v>
                </c:pt>
                <c:pt idx="650">
                  <c:v>1966-12</c:v>
                </c:pt>
                <c:pt idx="651">
                  <c:v>1967-01</c:v>
                </c:pt>
                <c:pt idx="652">
                  <c:v>1967-02</c:v>
                </c:pt>
                <c:pt idx="653">
                  <c:v>1967-03</c:v>
                </c:pt>
                <c:pt idx="654">
                  <c:v>1967-04</c:v>
                </c:pt>
                <c:pt idx="655">
                  <c:v>1967-05</c:v>
                </c:pt>
                <c:pt idx="656">
                  <c:v>1967-06</c:v>
                </c:pt>
                <c:pt idx="657">
                  <c:v>1967-07</c:v>
                </c:pt>
                <c:pt idx="658">
                  <c:v>1967-08</c:v>
                </c:pt>
                <c:pt idx="659">
                  <c:v>1967-09</c:v>
                </c:pt>
                <c:pt idx="660">
                  <c:v>1967-10</c:v>
                </c:pt>
                <c:pt idx="661">
                  <c:v>1967-11</c:v>
                </c:pt>
                <c:pt idx="662">
                  <c:v>1967-12</c:v>
                </c:pt>
                <c:pt idx="663">
                  <c:v>1968-01</c:v>
                </c:pt>
                <c:pt idx="664">
                  <c:v>1968-02</c:v>
                </c:pt>
                <c:pt idx="665">
                  <c:v>1968-03</c:v>
                </c:pt>
                <c:pt idx="666">
                  <c:v>1968-04</c:v>
                </c:pt>
                <c:pt idx="667">
                  <c:v>1968-05</c:v>
                </c:pt>
                <c:pt idx="668">
                  <c:v>1968-06</c:v>
                </c:pt>
                <c:pt idx="669">
                  <c:v>1968-07</c:v>
                </c:pt>
                <c:pt idx="670">
                  <c:v>1968-08</c:v>
                </c:pt>
                <c:pt idx="671">
                  <c:v>1968-09</c:v>
                </c:pt>
                <c:pt idx="672">
                  <c:v>1968-10</c:v>
                </c:pt>
                <c:pt idx="673">
                  <c:v>1968-11</c:v>
                </c:pt>
                <c:pt idx="674">
                  <c:v>1968-12</c:v>
                </c:pt>
                <c:pt idx="675">
                  <c:v>1969-01</c:v>
                </c:pt>
                <c:pt idx="676">
                  <c:v>1969-02</c:v>
                </c:pt>
                <c:pt idx="677">
                  <c:v>1969-03</c:v>
                </c:pt>
                <c:pt idx="678">
                  <c:v>1969-04</c:v>
                </c:pt>
                <c:pt idx="679">
                  <c:v>1969-05</c:v>
                </c:pt>
                <c:pt idx="680">
                  <c:v>1969-06</c:v>
                </c:pt>
                <c:pt idx="681">
                  <c:v>1969-07</c:v>
                </c:pt>
                <c:pt idx="682">
                  <c:v>1969-08</c:v>
                </c:pt>
                <c:pt idx="683">
                  <c:v>1969-09</c:v>
                </c:pt>
                <c:pt idx="684">
                  <c:v>1969-10</c:v>
                </c:pt>
                <c:pt idx="685">
                  <c:v>1969-11</c:v>
                </c:pt>
                <c:pt idx="686">
                  <c:v>1969-12</c:v>
                </c:pt>
                <c:pt idx="687">
                  <c:v>1970-01</c:v>
                </c:pt>
                <c:pt idx="688">
                  <c:v>1970-02</c:v>
                </c:pt>
                <c:pt idx="689">
                  <c:v>1970-03</c:v>
                </c:pt>
                <c:pt idx="690">
                  <c:v>1970-04</c:v>
                </c:pt>
                <c:pt idx="691">
                  <c:v>1970-05</c:v>
                </c:pt>
                <c:pt idx="692">
                  <c:v>1970-06</c:v>
                </c:pt>
                <c:pt idx="693">
                  <c:v>1970-07</c:v>
                </c:pt>
                <c:pt idx="694">
                  <c:v>1970-08</c:v>
                </c:pt>
                <c:pt idx="695">
                  <c:v>1970-09</c:v>
                </c:pt>
                <c:pt idx="696">
                  <c:v>1970-10</c:v>
                </c:pt>
                <c:pt idx="697">
                  <c:v>1970-11</c:v>
                </c:pt>
                <c:pt idx="698">
                  <c:v>1970-12</c:v>
                </c:pt>
                <c:pt idx="699">
                  <c:v>1971-01</c:v>
                </c:pt>
                <c:pt idx="700">
                  <c:v>1971-02</c:v>
                </c:pt>
                <c:pt idx="701">
                  <c:v>1971-03</c:v>
                </c:pt>
                <c:pt idx="702">
                  <c:v>1971-04</c:v>
                </c:pt>
                <c:pt idx="703">
                  <c:v>1971-05</c:v>
                </c:pt>
                <c:pt idx="704">
                  <c:v>1971-06</c:v>
                </c:pt>
                <c:pt idx="705">
                  <c:v>1971-07</c:v>
                </c:pt>
                <c:pt idx="706">
                  <c:v>1971-08</c:v>
                </c:pt>
                <c:pt idx="707">
                  <c:v>1971-09</c:v>
                </c:pt>
                <c:pt idx="708">
                  <c:v>1971-10</c:v>
                </c:pt>
                <c:pt idx="709">
                  <c:v>1971-11</c:v>
                </c:pt>
                <c:pt idx="710">
                  <c:v>1971-12</c:v>
                </c:pt>
                <c:pt idx="711">
                  <c:v>1972-01</c:v>
                </c:pt>
                <c:pt idx="712">
                  <c:v>1972-02</c:v>
                </c:pt>
                <c:pt idx="713">
                  <c:v>1972-03</c:v>
                </c:pt>
                <c:pt idx="714">
                  <c:v>1972-04</c:v>
                </c:pt>
                <c:pt idx="715">
                  <c:v>1972-05</c:v>
                </c:pt>
                <c:pt idx="716">
                  <c:v>1972-06</c:v>
                </c:pt>
                <c:pt idx="717">
                  <c:v>1972-07</c:v>
                </c:pt>
                <c:pt idx="718">
                  <c:v>1972-08</c:v>
                </c:pt>
                <c:pt idx="719">
                  <c:v>1972-09</c:v>
                </c:pt>
                <c:pt idx="720">
                  <c:v>1972-10</c:v>
                </c:pt>
                <c:pt idx="721">
                  <c:v>1972-11</c:v>
                </c:pt>
                <c:pt idx="722">
                  <c:v>1972-12</c:v>
                </c:pt>
                <c:pt idx="723">
                  <c:v>1973-01</c:v>
                </c:pt>
                <c:pt idx="724">
                  <c:v>1973-02</c:v>
                </c:pt>
                <c:pt idx="725">
                  <c:v>1973-03</c:v>
                </c:pt>
                <c:pt idx="726">
                  <c:v>1973-04</c:v>
                </c:pt>
                <c:pt idx="727">
                  <c:v>1973-05</c:v>
                </c:pt>
                <c:pt idx="728">
                  <c:v>1973-06</c:v>
                </c:pt>
                <c:pt idx="729">
                  <c:v>1973-07</c:v>
                </c:pt>
                <c:pt idx="730">
                  <c:v>1973-08</c:v>
                </c:pt>
                <c:pt idx="731">
                  <c:v>1973-09</c:v>
                </c:pt>
                <c:pt idx="732">
                  <c:v>1973-10</c:v>
                </c:pt>
                <c:pt idx="733">
                  <c:v>1973-11</c:v>
                </c:pt>
                <c:pt idx="734">
                  <c:v>1973-12</c:v>
                </c:pt>
                <c:pt idx="735">
                  <c:v>1974-01</c:v>
                </c:pt>
                <c:pt idx="736">
                  <c:v>1974-02</c:v>
                </c:pt>
                <c:pt idx="737">
                  <c:v>1974-03</c:v>
                </c:pt>
                <c:pt idx="738">
                  <c:v>1974-04</c:v>
                </c:pt>
                <c:pt idx="739">
                  <c:v>1974-05</c:v>
                </c:pt>
                <c:pt idx="740">
                  <c:v>1974-06</c:v>
                </c:pt>
                <c:pt idx="741">
                  <c:v>1974-07</c:v>
                </c:pt>
                <c:pt idx="742">
                  <c:v>1974-08</c:v>
                </c:pt>
                <c:pt idx="743">
                  <c:v>1974-09</c:v>
                </c:pt>
                <c:pt idx="744">
                  <c:v>1974-10</c:v>
                </c:pt>
                <c:pt idx="745">
                  <c:v>1974-11</c:v>
                </c:pt>
                <c:pt idx="746">
                  <c:v>1974-12</c:v>
                </c:pt>
                <c:pt idx="747">
                  <c:v>1975-01</c:v>
                </c:pt>
                <c:pt idx="748">
                  <c:v>1975-02</c:v>
                </c:pt>
                <c:pt idx="749">
                  <c:v>1975-03</c:v>
                </c:pt>
                <c:pt idx="750">
                  <c:v>1975-04</c:v>
                </c:pt>
                <c:pt idx="751">
                  <c:v>1975-05</c:v>
                </c:pt>
                <c:pt idx="752">
                  <c:v>1975-06</c:v>
                </c:pt>
                <c:pt idx="753">
                  <c:v>1975-07</c:v>
                </c:pt>
                <c:pt idx="754">
                  <c:v>1975-08</c:v>
                </c:pt>
                <c:pt idx="755">
                  <c:v>1975-09</c:v>
                </c:pt>
                <c:pt idx="756">
                  <c:v>1975-10</c:v>
                </c:pt>
                <c:pt idx="757">
                  <c:v>1975-11</c:v>
                </c:pt>
                <c:pt idx="758">
                  <c:v>1975-12</c:v>
                </c:pt>
                <c:pt idx="759">
                  <c:v>1976-01</c:v>
                </c:pt>
                <c:pt idx="760">
                  <c:v>1976-02</c:v>
                </c:pt>
                <c:pt idx="761">
                  <c:v>1976-03</c:v>
                </c:pt>
                <c:pt idx="762">
                  <c:v>1976-04</c:v>
                </c:pt>
                <c:pt idx="763">
                  <c:v>1976-05</c:v>
                </c:pt>
                <c:pt idx="764">
                  <c:v>1976-06</c:v>
                </c:pt>
                <c:pt idx="765">
                  <c:v>1976-07</c:v>
                </c:pt>
                <c:pt idx="766">
                  <c:v>1976-08</c:v>
                </c:pt>
                <c:pt idx="767">
                  <c:v>1976-09</c:v>
                </c:pt>
                <c:pt idx="768">
                  <c:v>1976-10</c:v>
                </c:pt>
                <c:pt idx="769">
                  <c:v>1976-11</c:v>
                </c:pt>
                <c:pt idx="770">
                  <c:v>1976-12</c:v>
                </c:pt>
                <c:pt idx="771">
                  <c:v>1977-01</c:v>
                </c:pt>
                <c:pt idx="772">
                  <c:v>1977-02</c:v>
                </c:pt>
                <c:pt idx="773">
                  <c:v>1977-03</c:v>
                </c:pt>
                <c:pt idx="774">
                  <c:v>1977-04</c:v>
                </c:pt>
                <c:pt idx="775">
                  <c:v>1977-05</c:v>
                </c:pt>
                <c:pt idx="776">
                  <c:v>1977-06</c:v>
                </c:pt>
                <c:pt idx="777">
                  <c:v>1977-07</c:v>
                </c:pt>
                <c:pt idx="778">
                  <c:v>1977-08</c:v>
                </c:pt>
                <c:pt idx="779">
                  <c:v>1977-09</c:v>
                </c:pt>
                <c:pt idx="780">
                  <c:v>1977-10</c:v>
                </c:pt>
                <c:pt idx="781">
                  <c:v>1977-11</c:v>
                </c:pt>
                <c:pt idx="782">
                  <c:v>1977-12</c:v>
                </c:pt>
                <c:pt idx="783">
                  <c:v>1978-01</c:v>
                </c:pt>
                <c:pt idx="784">
                  <c:v>1978-02</c:v>
                </c:pt>
                <c:pt idx="785">
                  <c:v>1978-03</c:v>
                </c:pt>
                <c:pt idx="786">
                  <c:v>1978-04</c:v>
                </c:pt>
                <c:pt idx="787">
                  <c:v>1978-05</c:v>
                </c:pt>
                <c:pt idx="788">
                  <c:v>1978-06</c:v>
                </c:pt>
                <c:pt idx="789">
                  <c:v>1978-07</c:v>
                </c:pt>
                <c:pt idx="790">
                  <c:v>1978-08</c:v>
                </c:pt>
                <c:pt idx="791">
                  <c:v>1978-09</c:v>
                </c:pt>
                <c:pt idx="792">
                  <c:v>1978-10</c:v>
                </c:pt>
                <c:pt idx="793">
                  <c:v>1978-11</c:v>
                </c:pt>
                <c:pt idx="794">
                  <c:v>1978-12</c:v>
                </c:pt>
                <c:pt idx="795">
                  <c:v>1979-01</c:v>
                </c:pt>
                <c:pt idx="796">
                  <c:v>1979-02</c:v>
                </c:pt>
                <c:pt idx="797">
                  <c:v>1979-03</c:v>
                </c:pt>
                <c:pt idx="798">
                  <c:v>1979-04</c:v>
                </c:pt>
                <c:pt idx="799">
                  <c:v>1979-05</c:v>
                </c:pt>
                <c:pt idx="800">
                  <c:v>1979-06</c:v>
                </c:pt>
                <c:pt idx="801">
                  <c:v>1979-07</c:v>
                </c:pt>
                <c:pt idx="802">
                  <c:v>1979-08</c:v>
                </c:pt>
                <c:pt idx="803">
                  <c:v>1979-09</c:v>
                </c:pt>
                <c:pt idx="804">
                  <c:v>1979-10</c:v>
                </c:pt>
                <c:pt idx="805">
                  <c:v>1979-11</c:v>
                </c:pt>
                <c:pt idx="806">
                  <c:v>1979-12</c:v>
                </c:pt>
                <c:pt idx="807">
                  <c:v>1980-01</c:v>
                </c:pt>
                <c:pt idx="808">
                  <c:v>1980-02</c:v>
                </c:pt>
                <c:pt idx="809">
                  <c:v>1980-03</c:v>
                </c:pt>
                <c:pt idx="810">
                  <c:v>1980-04</c:v>
                </c:pt>
                <c:pt idx="811">
                  <c:v>1980-05</c:v>
                </c:pt>
                <c:pt idx="812">
                  <c:v>1980-06</c:v>
                </c:pt>
                <c:pt idx="813">
                  <c:v>1980-07</c:v>
                </c:pt>
                <c:pt idx="814">
                  <c:v>1980-08</c:v>
                </c:pt>
                <c:pt idx="815">
                  <c:v>1980-09</c:v>
                </c:pt>
                <c:pt idx="816">
                  <c:v>1980-10</c:v>
                </c:pt>
                <c:pt idx="817">
                  <c:v>1980-11</c:v>
                </c:pt>
                <c:pt idx="818">
                  <c:v>1980-12</c:v>
                </c:pt>
                <c:pt idx="819">
                  <c:v>1981-01</c:v>
                </c:pt>
                <c:pt idx="820">
                  <c:v>1981-02</c:v>
                </c:pt>
                <c:pt idx="821">
                  <c:v>1981-03</c:v>
                </c:pt>
                <c:pt idx="822">
                  <c:v>1981-04</c:v>
                </c:pt>
                <c:pt idx="823">
                  <c:v>1981-05</c:v>
                </c:pt>
                <c:pt idx="824">
                  <c:v>1981-06</c:v>
                </c:pt>
                <c:pt idx="825">
                  <c:v>1981-07</c:v>
                </c:pt>
                <c:pt idx="826">
                  <c:v>1981-08</c:v>
                </c:pt>
                <c:pt idx="827">
                  <c:v>1981-09</c:v>
                </c:pt>
                <c:pt idx="828">
                  <c:v>1981-10</c:v>
                </c:pt>
                <c:pt idx="829">
                  <c:v>1981-11</c:v>
                </c:pt>
                <c:pt idx="830">
                  <c:v>1981-12</c:v>
                </c:pt>
                <c:pt idx="831">
                  <c:v>1982-01</c:v>
                </c:pt>
                <c:pt idx="832">
                  <c:v>1982-02</c:v>
                </c:pt>
                <c:pt idx="833">
                  <c:v>1982-03</c:v>
                </c:pt>
                <c:pt idx="834">
                  <c:v>1982-04</c:v>
                </c:pt>
                <c:pt idx="835">
                  <c:v>1982-05</c:v>
                </c:pt>
                <c:pt idx="836">
                  <c:v>1982-06</c:v>
                </c:pt>
                <c:pt idx="837">
                  <c:v>1982-07</c:v>
                </c:pt>
                <c:pt idx="838">
                  <c:v>1982-08</c:v>
                </c:pt>
                <c:pt idx="839">
                  <c:v>1982-09</c:v>
                </c:pt>
                <c:pt idx="840">
                  <c:v>1982-10</c:v>
                </c:pt>
                <c:pt idx="841">
                  <c:v>1982-11</c:v>
                </c:pt>
                <c:pt idx="842">
                  <c:v>1982-12</c:v>
                </c:pt>
                <c:pt idx="843">
                  <c:v>1983-01</c:v>
                </c:pt>
                <c:pt idx="844">
                  <c:v>1983-02</c:v>
                </c:pt>
                <c:pt idx="845">
                  <c:v>1983-03</c:v>
                </c:pt>
                <c:pt idx="846">
                  <c:v>1983-04</c:v>
                </c:pt>
                <c:pt idx="847">
                  <c:v>1983-05</c:v>
                </c:pt>
                <c:pt idx="848">
                  <c:v>1983-06</c:v>
                </c:pt>
                <c:pt idx="849">
                  <c:v>1983-07</c:v>
                </c:pt>
                <c:pt idx="850">
                  <c:v>1983-08</c:v>
                </c:pt>
                <c:pt idx="851">
                  <c:v>1983-09</c:v>
                </c:pt>
                <c:pt idx="852">
                  <c:v>1983-10</c:v>
                </c:pt>
                <c:pt idx="853">
                  <c:v>1983-11</c:v>
                </c:pt>
                <c:pt idx="854">
                  <c:v>1983-12</c:v>
                </c:pt>
                <c:pt idx="855">
                  <c:v>1984-01</c:v>
                </c:pt>
                <c:pt idx="856">
                  <c:v>1984-02</c:v>
                </c:pt>
                <c:pt idx="857">
                  <c:v>1984-03</c:v>
                </c:pt>
                <c:pt idx="858">
                  <c:v>1984-04</c:v>
                </c:pt>
                <c:pt idx="859">
                  <c:v>1984-05</c:v>
                </c:pt>
                <c:pt idx="860">
                  <c:v>1984-06</c:v>
                </c:pt>
                <c:pt idx="861">
                  <c:v>1984-07</c:v>
                </c:pt>
                <c:pt idx="862">
                  <c:v>1984-08</c:v>
                </c:pt>
                <c:pt idx="863">
                  <c:v>1984-09</c:v>
                </c:pt>
                <c:pt idx="864">
                  <c:v>1984-10</c:v>
                </c:pt>
                <c:pt idx="865">
                  <c:v>1984-11</c:v>
                </c:pt>
                <c:pt idx="866">
                  <c:v>1984-12</c:v>
                </c:pt>
                <c:pt idx="867">
                  <c:v>1985-01</c:v>
                </c:pt>
                <c:pt idx="868">
                  <c:v>1985-02</c:v>
                </c:pt>
                <c:pt idx="869">
                  <c:v>1985-03</c:v>
                </c:pt>
                <c:pt idx="870">
                  <c:v>1985-04</c:v>
                </c:pt>
                <c:pt idx="871">
                  <c:v>1985-05</c:v>
                </c:pt>
                <c:pt idx="872">
                  <c:v>1985-06</c:v>
                </c:pt>
                <c:pt idx="873">
                  <c:v>1985-07</c:v>
                </c:pt>
                <c:pt idx="874">
                  <c:v>1985-08</c:v>
                </c:pt>
                <c:pt idx="875">
                  <c:v>1985-09</c:v>
                </c:pt>
                <c:pt idx="876">
                  <c:v>1985-10</c:v>
                </c:pt>
                <c:pt idx="877">
                  <c:v>1985-11</c:v>
                </c:pt>
                <c:pt idx="878">
                  <c:v>1985-12</c:v>
                </c:pt>
                <c:pt idx="879">
                  <c:v>1986-01</c:v>
                </c:pt>
                <c:pt idx="880">
                  <c:v>1986-02</c:v>
                </c:pt>
                <c:pt idx="881">
                  <c:v>1986-03</c:v>
                </c:pt>
                <c:pt idx="882">
                  <c:v>1986-04</c:v>
                </c:pt>
                <c:pt idx="883">
                  <c:v>1986-05</c:v>
                </c:pt>
                <c:pt idx="884">
                  <c:v>1986-06</c:v>
                </c:pt>
                <c:pt idx="885">
                  <c:v>1986-07</c:v>
                </c:pt>
                <c:pt idx="886">
                  <c:v>1986-08</c:v>
                </c:pt>
                <c:pt idx="887">
                  <c:v>1986-09</c:v>
                </c:pt>
                <c:pt idx="888">
                  <c:v>1986-10</c:v>
                </c:pt>
                <c:pt idx="889">
                  <c:v>1986-11</c:v>
                </c:pt>
                <c:pt idx="890">
                  <c:v>1986-12</c:v>
                </c:pt>
                <c:pt idx="891">
                  <c:v>1987-01</c:v>
                </c:pt>
                <c:pt idx="892">
                  <c:v>1987-02</c:v>
                </c:pt>
                <c:pt idx="893">
                  <c:v>1987-03</c:v>
                </c:pt>
                <c:pt idx="894">
                  <c:v>1987-04</c:v>
                </c:pt>
                <c:pt idx="895">
                  <c:v>1987-05</c:v>
                </c:pt>
                <c:pt idx="896">
                  <c:v>1987-06</c:v>
                </c:pt>
                <c:pt idx="897">
                  <c:v>1987-07</c:v>
                </c:pt>
                <c:pt idx="898">
                  <c:v>1987-08</c:v>
                </c:pt>
                <c:pt idx="899">
                  <c:v>1987-09</c:v>
                </c:pt>
                <c:pt idx="900">
                  <c:v>1987-10</c:v>
                </c:pt>
                <c:pt idx="901">
                  <c:v>1987-11</c:v>
                </c:pt>
                <c:pt idx="902">
                  <c:v>1987-12</c:v>
                </c:pt>
                <c:pt idx="903">
                  <c:v>1988-01</c:v>
                </c:pt>
                <c:pt idx="904">
                  <c:v>1988-02</c:v>
                </c:pt>
                <c:pt idx="905">
                  <c:v>1988-03</c:v>
                </c:pt>
                <c:pt idx="906">
                  <c:v>1988-04</c:v>
                </c:pt>
                <c:pt idx="907">
                  <c:v>1988-05</c:v>
                </c:pt>
                <c:pt idx="908">
                  <c:v>1988-06</c:v>
                </c:pt>
                <c:pt idx="909">
                  <c:v>1988-07</c:v>
                </c:pt>
                <c:pt idx="910">
                  <c:v>1988-08</c:v>
                </c:pt>
                <c:pt idx="911">
                  <c:v>1988-09</c:v>
                </c:pt>
                <c:pt idx="912">
                  <c:v>1988-10</c:v>
                </c:pt>
                <c:pt idx="913">
                  <c:v>1988-11</c:v>
                </c:pt>
                <c:pt idx="914">
                  <c:v>1988-12</c:v>
                </c:pt>
                <c:pt idx="915">
                  <c:v>1989-01</c:v>
                </c:pt>
                <c:pt idx="916">
                  <c:v>1989-02</c:v>
                </c:pt>
                <c:pt idx="917">
                  <c:v>1989-03</c:v>
                </c:pt>
                <c:pt idx="918">
                  <c:v>1989-04</c:v>
                </c:pt>
                <c:pt idx="919">
                  <c:v>1989-05</c:v>
                </c:pt>
                <c:pt idx="920">
                  <c:v>1989-06</c:v>
                </c:pt>
                <c:pt idx="921">
                  <c:v>1989-07</c:v>
                </c:pt>
                <c:pt idx="922">
                  <c:v>1989-08</c:v>
                </c:pt>
                <c:pt idx="923">
                  <c:v>1989-09</c:v>
                </c:pt>
                <c:pt idx="924">
                  <c:v>1989-10</c:v>
                </c:pt>
                <c:pt idx="925">
                  <c:v>1989-11</c:v>
                </c:pt>
                <c:pt idx="926">
                  <c:v>1989-12</c:v>
                </c:pt>
                <c:pt idx="927">
                  <c:v>1990-01</c:v>
                </c:pt>
                <c:pt idx="928">
                  <c:v>1990-02</c:v>
                </c:pt>
                <c:pt idx="929">
                  <c:v>1990-03</c:v>
                </c:pt>
                <c:pt idx="930">
                  <c:v>1990-04</c:v>
                </c:pt>
                <c:pt idx="931">
                  <c:v>1990-05</c:v>
                </c:pt>
                <c:pt idx="932">
                  <c:v>1990-06</c:v>
                </c:pt>
                <c:pt idx="933">
                  <c:v>1990-07</c:v>
                </c:pt>
                <c:pt idx="934">
                  <c:v>1990-08</c:v>
                </c:pt>
                <c:pt idx="935">
                  <c:v>1990-09</c:v>
                </c:pt>
                <c:pt idx="936">
                  <c:v>1990-10</c:v>
                </c:pt>
                <c:pt idx="937">
                  <c:v>1990-11</c:v>
                </c:pt>
                <c:pt idx="938">
                  <c:v>1990-12</c:v>
                </c:pt>
                <c:pt idx="939">
                  <c:v>1991-01</c:v>
                </c:pt>
                <c:pt idx="940">
                  <c:v>1991-02</c:v>
                </c:pt>
                <c:pt idx="941">
                  <c:v>1991-03</c:v>
                </c:pt>
                <c:pt idx="942">
                  <c:v>1991-04</c:v>
                </c:pt>
                <c:pt idx="943">
                  <c:v>1991-05</c:v>
                </c:pt>
                <c:pt idx="944">
                  <c:v>1991-06</c:v>
                </c:pt>
                <c:pt idx="945">
                  <c:v>1991-07</c:v>
                </c:pt>
                <c:pt idx="946">
                  <c:v>1991-08</c:v>
                </c:pt>
                <c:pt idx="947">
                  <c:v>1991-09</c:v>
                </c:pt>
                <c:pt idx="948">
                  <c:v>1991-10</c:v>
                </c:pt>
                <c:pt idx="949">
                  <c:v>1991-11</c:v>
                </c:pt>
                <c:pt idx="950">
                  <c:v>1991-12</c:v>
                </c:pt>
                <c:pt idx="951">
                  <c:v>1992-01</c:v>
                </c:pt>
                <c:pt idx="952">
                  <c:v>1992-02</c:v>
                </c:pt>
                <c:pt idx="953">
                  <c:v>1992-03</c:v>
                </c:pt>
                <c:pt idx="954">
                  <c:v>1992-04</c:v>
                </c:pt>
                <c:pt idx="955">
                  <c:v>1992-05</c:v>
                </c:pt>
                <c:pt idx="956">
                  <c:v>1992-06</c:v>
                </c:pt>
                <c:pt idx="957">
                  <c:v>1992-07</c:v>
                </c:pt>
                <c:pt idx="958">
                  <c:v>1992-08</c:v>
                </c:pt>
                <c:pt idx="959">
                  <c:v>1992-09</c:v>
                </c:pt>
                <c:pt idx="960">
                  <c:v>1992-10</c:v>
                </c:pt>
                <c:pt idx="961">
                  <c:v>1992-11</c:v>
                </c:pt>
                <c:pt idx="962">
                  <c:v>1992-12</c:v>
                </c:pt>
                <c:pt idx="963">
                  <c:v>1993-01</c:v>
                </c:pt>
                <c:pt idx="964">
                  <c:v>1993-02</c:v>
                </c:pt>
                <c:pt idx="965">
                  <c:v>1993-03</c:v>
                </c:pt>
                <c:pt idx="966">
                  <c:v>1993-04</c:v>
                </c:pt>
                <c:pt idx="967">
                  <c:v>1993-05</c:v>
                </c:pt>
                <c:pt idx="968">
                  <c:v>1993-06</c:v>
                </c:pt>
                <c:pt idx="969">
                  <c:v>1993-07</c:v>
                </c:pt>
                <c:pt idx="970">
                  <c:v>1993-08</c:v>
                </c:pt>
                <c:pt idx="971">
                  <c:v>1993-09</c:v>
                </c:pt>
                <c:pt idx="972">
                  <c:v>1993-10</c:v>
                </c:pt>
                <c:pt idx="973">
                  <c:v>1993-11</c:v>
                </c:pt>
                <c:pt idx="974">
                  <c:v>1993-12</c:v>
                </c:pt>
                <c:pt idx="975">
                  <c:v>1994-01</c:v>
                </c:pt>
                <c:pt idx="976">
                  <c:v>1994-02</c:v>
                </c:pt>
                <c:pt idx="977">
                  <c:v>1994-03</c:v>
                </c:pt>
                <c:pt idx="978">
                  <c:v>1994-04</c:v>
                </c:pt>
                <c:pt idx="979">
                  <c:v>1994-05</c:v>
                </c:pt>
                <c:pt idx="980">
                  <c:v>1994-06</c:v>
                </c:pt>
                <c:pt idx="981">
                  <c:v>1994-07</c:v>
                </c:pt>
                <c:pt idx="982">
                  <c:v>1994-08</c:v>
                </c:pt>
                <c:pt idx="983">
                  <c:v>1994-09</c:v>
                </c:pt>
                <c:pt idx="984">
                  <c:v>1994-10</c:v>
                </c:pt>
                <c:pt idx="985">
                  <c:v>1994-11</c:v>
                </c:pt>
                <c:pt idx="986">
                  <c:v>1994-12</c:v>
                </c:pt>
                <c:pt idx="987">
                  <c:v>1995-01</c:v>
                </c:pt>
                <c:pt idx="988">
                  <c:v>1995-02</c:v>
                </c:pt>
                <c:pt idx="989">
                  <c:v>1995-03</c:v>
                </c:pt>
                <c:pt idx="990">
                  <c:v>1995-04</c:v>
                </c:pt>
                <c:pt idx="991">
                  <c:v>1995-05</c:v>
                </c:pt>
                <c:pt idx="992">
                  <c:v>1995-06</c:v>
                </c:pt>
                <c:pt idx="993">
                  <c:v>1995-07</c:v>
                </c:pt>
                <c:pt idx="994">
                  <c:v>1995-08</c:v>
                </c:pt>
                <c:pt idx="995">
                  <c:v>1995-09</c:v>
                </c:pt>
                <c:pt idx="996">
                  <c:v>1995-10</c:v>
                </c:pt>
                <c:pt idx="997">
                  <c:v>1995-11</c:v>
                </c:pt>
                <c:pt idx="998">
                  <c:v>1995-12</c:v>
                </c:pt>
                <c:pt idx="999">
                  <c:v>1996-01</c:v>
                </c:pt>
                <c:pt idx="1000">
                  <c:v>1996-02</c:v>
                </c:pt>
                <c:pt idx="1001">
                  <c:v>1996-03</c:v>
                </c:pt>
                <c:pt idx="1002">
                  <c:v>1996-04</c:v>
                </c:pt>
                <c:pt idx="1003">
                  <c:v>1996-05</c:v>
                </c:pt>
                <c:pt idx="1004">
                  <c:v>1996-06</c:v>
                </c:pt>
                <c:pt idx="1005">
                  <c:v>1996-07</c:v>
                </c:pt>
                <c:pt idx="1006">
                  <c:v>1996-08</c:v>
                </c:pt>
                <c:pt idx="1007">
                  <c:v>1996-09</c:v>
                </c:pt>
                <c:pt idx="1008">
                  <c:v>1996-10</c:v>
                </c:pt>
                <c:pt idx="1009">
                  <c:v>1996-11</c:v>
                </c:pt>
                <c:pt idx="1010">
                  <c:v>1996-12</c:v>
                </c:pt>
                <c:pt idx="1011">
                  <c:v>1997-01</c:v>
                </c:pt>
                <c:pt idx="1012">
                  <c:v>1997-02</c:v>
                </c:pt>
                <c:pt idx="1013">
                  <c:v>1997-03</c:v>
                </c:pt>
                <c:pt idx="1014">
                  <c:v>1997-04</c:v>
                </c:pt>
                <c:pt idx="1015">
                  <c:v>1997-05</c:v>
                </c:pt>
                <c:pt idx="1016">
                  <c:v>1997-06</c:v>
                </c:pt>
                <c:pt idx="1017">
                  <c:v>1997-07</c:v>
                </c:pt>
                <c:pt idx="1018">
                  <c:v>1997-08</c:v>
                </c:pt>
                <c:pt idx="1019">
                  <c:v>1997-09</c:v>
                </c:pt>
                <c:pt idx="1020">
                  <c:v>1997-10</c:v>
                </c:pt>
                <c:pt idx="1021">
                  <c:v>1997-11</c:v>
                </c:pt>
                <c:pt idx="1022">
                  <c:v>1997-12</c:v>
                </c:pt>
                <c:pt idx="1023">
                  <c:v>1998-01</c:v>
                </c:pt>
                <c:pt idx="1024">
                  <c:v>1998-02</c:v>
                </c:pt>
                <c:pt idx="1025">
                  <c:v>1998-03</c:v>
                </c:pt>
                <c:pt idx="1026">
                  <c:v>1998-04</c:v>
                </c:pt>
                <c:pt idx="1027">
                  <c:v>1998-05</c:v>
                </c:pt>
                <c:pt idx="1028">
                  <c:v>1998-06</c:v>
                </c:pt>
                <c:pt idx="1029">
                  <c:v>1998-07</c:v>
                </c:pt>
                <c:pt idx="1030">
                  <c:v>1998-08</c:v>
                </c:pt>
                <c:pt idx="1031">
                  <c:v>1998-09</c:v>
                </c:pt>
                <c:pt idx="1032">
                  <c:v>1998-10</c:v>
                </c:pt>
                <c:pt idx="1033">
                  <c:v>1998-11</c:v>
                </c:pt>
                <c:pt idx="1034">
                  <c:v>1998-12</c:v>
                </c:pt>
                <c:pt idx="1035">
                  <c:v>1999-01</c:v>
                </c:pt>
                <c:pt idx="1036">
                  <c:v>1999-02</c:v>
                </c:pt>
                <c:pt idx="1037">
                  <c:v>1999-03</c:v>
                </c:pt>
                <c:pt idx="1038">
                  <c:v>1999-04</c:v>
                </c:pt>
                <c:pt idx="1039">
                  <c:v>1999-05</c:v>
                </c:pt>
                <c:pt idx="1040">
                  <c:v>1999-06</c:v>
                </c:pt>
                <c:pt idx="1041">
                  <c:v>1999-07</c:v>
                </c:pt>
                <c:pt idx="1042">
                  <c:v>1999-08</c:v>
                </c:pt>
                <c:pt idx="1043">
                  <c:v>1999-09</c:v>
                </c:pt>
                <c:pt idx="1044">
                  <c:v>1999-10</c:v>
                </c:pt>
                <c:pt idx="1045">
                  <c:v>1999-11</c:v>
                </c:pt>
                <c:pt idx="1046">
                  <c:v>1999-12</c:v>
                </c:pt>
                <c:pt idx="1047">
                  <c:v>2000-01</c:v>
                </c:pt>
                <c:pt idx="1048">
                  <c:v>2000-02</c:v>
                </c:pt>
                <c:pt idx="1049">
                  <c:v>2000-03</c:v>
                </c:pt>
                <c:pt idx="1050">
                  <c:v>2000-04</c:v>
                </c:pt>
                <c:pt idx="1051">
                  <c:v>2000-05</c:v>
                </c:pt>
                <c:pt idx="1052">
                  <c:v>2000-06</c:v>
                </c:pt>
                <c:pt idx="1053">
                  <c:v>2000-07</c:v>
                </c:pt>
                <c:pt idx="1054">
                  <c:v>2000-08</c:v>
                </c:pt>
                <c:pt idx="1055">
                  <c:v>2000-09</c:v>
                </c:pt>
                <c:pt idx="1056">
                  <c:v>2000-10</c:v>
                </c:pt>
                <c:pt idx="1057">
                  <c:v>2000-11</c:v>
                </c:pt>
                <c:pt idx="1058">
                  <c:v>2000-12</c:v>
                </c:pt>
                <c:pt idx="1059">
                  <c:v>2001-01</c:v>
                </c:pt>
                <c:pt idx="1060">
                  <c:v>2001-02</c:v>
                </c:pt>
                <c:pt idx="1061">
                  <c:v>2001-03</c:v>
                </c:pt>
                <c:pt idx="1062">
                  <c:v>2001-04</c:v>
                </c:pt>
                <c:pt idx="1063">
                  <c:v>2001-05</c:v>
                </c:pt>
                <c:pt idx="1064">
                  <c:v>2001-06</c:v>
                </c:pt>
                <c:pt idx="1065">
                  <c:v>2001-07</c:v>
                </c:pt>
                <c:pt idx="1066">
                  <c:v>2001-08</c:v>
                </c:pt>
                <c:pt idx="1067">
                  <c:v>2001-09</c:v>
                </c:pt>
                <c:pt idx="1068">
                  <c:v>2001-10</c:v>
                </c:pt>
                <c:pt idx="1069">
                  <c:v>2001-11</c:v>
                </c:pt>
                <c:pt idx="1070">
                  <c:v>2001-12</c:v>
                </c:pt>
                <c:pt idx="1071">
                  <c:v>2002-01</c:v>
                </c:pt>
                <c:pt idx="1072">
                  <c:v>2002-02</c:v>
                </c:pt>
                <c:pt idx="1073">
                  <c:v>2002-03</c:v>
                </c:pt>
                <c:pt idx="1074">
                  <c:v>2002-04</c:v>
                </c:pt>
                <c:pt idx="1075">
                  <c:v>2002-05</c:v>
                </c:pt>
                <c:pt idx="1076">
                  <c:v>2002-06</c:v>
                </c:pt>
                <c:pt idx="1077">
                  <c:v>2002-07</c:v>
                </c:pt>
                <c:pt idx="1078">
                  <c:v>2002-08</c:v>
                </c:pt>
                <c:pt idx="1079">
                  <c:v>2002-09</c:v>
                </c:pt>
                <c:pt idx="1080">
                  <c:v>2002-10</c:v>
                </c:pt>
                <c:pt idx="1081">
                  <c:v>2002-11</c:v>
                </c:pt>
                <c:pt idx="1082">
                  <c:v>2002-12</c:v>
                </c:pt>
                <c:pt idx="1083">
                  <c:v>2003-01</c:v>
                </c:pt>
                <c:pt idx="1084">
                  <c:v>2003-02</c:v>
                </c:pt>
                <c:pt idx="1085">
                  <c:v>2003-03</c:v>
                </c:pt>
                <c:pt idx="1086">
                  <c:v>2003-04</c:v>
                </c:pt>
                <c:pt idx="1087">
                  <c:v>2003-05</c:v>
                </c:pt>
                <c:pt idx="1088">
                  <c:v>2003-06</c:v>
                </c:pt>
                <c:pt idx="1089">
                  <c:v>2003-07</c:v>
                </c:pt>
                <c:pt idx="1090">
                  <c:v>2003-08</c:v>
                </c:pt>
                <c:pt idx="1091">
                  <c:v>2003-09</c:v>
                </c:pt>
                <c:pt idx="1092">
                  <c:v>2003-10</c:v>
                </c:pt>
                <c:pt idx="1093">
                  <c:v>2003-11</c:v>
                </c:pt>
                <c:pt idx="1094">
                  <c:v>2003-12</c:v>
                </c:pt>
                <c:pt idx="1095">
                  <c:v>2004-01</c:v>
                </c:pt>
                <c:pt idx="1096">
                  <c:v>2004-02</c:v>
                </c:pt>
                <c:pt idx="1097">
                  <c:v>2004-03</c:v>
                </c:pt>
                <c:pt idx="1098">
                  <c:v>2004-04</c:v>
                </c:pt>
                <c:pt idx="1099">
                  <c:v>2004-05</c:v>
                </c:pt>
                <c:pt idx="1100">
                  <c:v>2004-06</c:v>
                </c:pt>
                <c:pt idx="1101">
                  <c:v>2004-07</c:v>
                </c:pt>
                <c:pt idx="1102">
                  <c:v>2004-08</c:v>
                </c:pt>
                <c:pt idx="1103">
                  <c:v>2004-09</c:v>
                </c:pt>
                <c:pt idx="1104">
                  <c:v>2004-10</c:v>
                </c:pt>
                <c:pt idx="1105">
                  <c:v>2004-11</c:v>
                </c:pt>
                <c:pt idx="1106">
                  <c:v>2004-12</c:v>
                </c:pt>
                <c:pt idx="1107">
                  <c:v>2005-01</c:v>
                </c:pt>
                <c:pt idx="1108">
                  <c:v>2005-02</c:v>
                </c:pt>
                <c:pt idx="1109">
                  <c:v>2005-03</c:v>
                </c:pt>
                <c:pt idx="1110">
                  <c:v>2005-04</c:v>
                </c:pt>
                <c:pt idx="1111">
                  <c:v>2005-05</c:v>
                </c:pt>
                <c:pt idx="1112">
                  <c:v>2005-06</c:v>
                </c:pt>
                <c:pt idx="1113">
                  <c:v>2005-07</c:v>
                </c:pt>
                <c:pt idx="1114">
                  <c:v>2005-08</c:v>
                </c:pt>
                <c:pt idx="1115">
                  <c:v>2005-09</c:v>
                </c:pt>
                <c:pt idx="1116">
                  <c:v>2005-10</c:v>
                </c:pt>
                <c:pt idx="1117">
                  <c:v>2005-11</c:v>
                </c:pt>
                <c:pt idx="1118">
                  <c:v>2005-12</c:v>
                </c:pt>
                <c:pt idx="1119">
                  <c:v>2006-01</c:v>
                </c:pt>
                <c:pt idx="1120">
                  <c:v>2006-02</c:v>
                </c:pt>
                <c:pt idx="1121">
                  <c:v>2006-03</c:v>
                </c:pt>
                <c:pt idx="1122">
                  <c:v>2006-04</c:v>
                </c:pt>
                <c:pt idx="1123">
                  <c:v>2006-05</c:v>
                </c:pt>
                <c:pt idx="1124">
                  <c:v>2006-06</c:v>
                </c:pt>
                <c:pt idx="1125">
                  <c:v>2006-07</c:v>
                </c:pt>
                <c:pt idx="1126">
                  <c:v>2006-08</c:v>
                </c:pt>
                <c:pt idx="1127">
                  <c:v>2006-09</c:v>
                </c:pt>
                <c:pt idx="1128">
                  <c:v>2006-10</c:v>
                </c:pt>
                <c:pt idx="1129">
                  <c:v>2006-11</c:v>
                </c:pt>
                <c:pt idx="1130">
                  <c:v>2006-12</c:v>
                </c:pt>
                <c:pt idx="1131">
                  <c:v>2007-01</c:v>
                </c:pt>
                <c:pt idx="1132">
                  <c:v>2007-02</c:v>
                </c:pt>
                <c:pt idx="1133">
                  <c:v>2007-03</c:v>
                </c:pt>
                <c:pt idx="1134">
                  <c:v>2007-04</c:v>
                </c:pt>
                <c:pt idx="1135">
                  <c:v>2007-05</c:v>
                </c:pt>
                <c:pt idx="1136">
                  <c:v>2007-06</c:v>
                </c:pt>
                <c:pt idx="1137">
                  <c:v>2007-07</c:v>
                </c:pt>
                <c:pt idx="1138">
                  <c:v>2007-08</c:v>
                </c:pt>
                <c:pt idx="1139">
                  <c:v>2007-09</c:v>
                </c:pt>
                <c:pt idx="1140">
                  <c:v>2007-11</c:v>
                </c:pt>
                <c:pt idx="1141">
                  <c:v>2008-06</c:v>
                </c:pt>
              </c:strCache>
            </c:strRef>
          </c:cat>
          <c:val>
            <c:numRef>
              <c:f>ohio_DOB_distribution!$D$2:$D$1143</c:f>
              <c:numCache>
                <c:formatCode>General</c:formatCode>
                <c:ptCount val="1142"/>
                <c:pt idx="0">
                  <c:v>154</c:v>
                </c:pt>
                <c:pt idx="1">
                  <c:v>11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1</c:v>
                </c:pt>
                <c:pt idx="27">
                  <c:v>1</c:v>
                </c:pt>
                <c:pt idx="28">
                  <c:v>3</c:v>
                </c:pt>
                <c:pt idx="29">
                  <c:v>1</c:v>
                </c:pt>
                <c:pt idx="30">
                  <c:v>4</c:v>
                </c:pt>
                <c:pt idx="31">
                  <c:v>2</c:v>
                </c:pt>
                <c:pt idx="32">
                  <c:v>1</c:v>
                </c:pt>
                <c:pt idx="33">
                  <c:v>1</c:v>
                </c:pt>
                <c:pt idx="34">
                  <c:v>4</c:v>
                </c:pt>
                <c:pt idx="35">
                  <c:v>1</c:v>
                </c:pt>
                <c:pt idx="36">
                  <c:v>1</c:v>
                </c:pt>
                <c:pt idx="37">
                  <c:v>4</c:v>
                </c:pt>
                <c:pt idx="38">
                  <c:v>3</c:v>
                </c:pt>
                <c:pt idx="39">
                  <c:v>3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4</c:v>
                </c:pt>
                <c:pt idx="48">
                  <c:v>2</c:v>
                </c:pt>
                <c:pt idx="49">
                  <c:v>3</c:v>
                </c:pt>
                <c:pt idx="50">
                  <c:v>1</c:v>
                </c:pt>
                <c:pt idx="51">
                  <c:v>3</c:v>
                </c:pt>
                <c:pt idx="52">
                  <c:v>6</c:v>
                </c:pt>
                <c:pt idx="53">
                  <c:v>9</c:v>
                </c:pt>
                <c:pt idx="54">
                  <c:v>1</c:v>
                </c:pt>
                <c:pt idx="55">
                  <c:v>4</c:v>
                </c:pt>
                <c:pt idx="56">
                  <c:v>5</c:v>
                </c:pt>
                <c:pt idx="57">
                  <c:v>3</c:v>
                </c:pt>
                <c:pt idx="58">
                  <c:v>1</c:v>
                </c:pt>
                <c:pt idx="59">
                  <c:v>3</c:v>
                </c:pt>
                <c:pt idx="60">
                  <c:v>6</c:v>
                </c:pt>
                <c:pt idx="61">
                  <c:v>4</c:v>
                </c:pt>
                <c:pt idx="62">
                  <c:v>5</c:v>
                </c:pt>
                <c:pt idx="63">
                  <c:v>4</c:v>
                </c:pt>
                <c:pt idx="64">
                  <c:v>5</c:v>
                </c:pt>
                <c:pt idx="65">
                  <c:v>7</c:v>
                </c:pt>
                <c:pt idx="66">
                  <c:v>4</c:v>
                </c:pt>
                <c:pt idx="67">
                  <c:v>8</c:v>
                </c:pt>
                <c:pt idx="68">
                  <c:v>5</c:v>
                </c:pt>
                <c:pt idx="69">
                  <c:v>6</c:v>
                </c:pt>
                <c:pt idx="70">
                  <c:v>8</c:v>
                </c:pt>
                <c:pt idx="71">
                  <c:v>7</c:v>
                </c:pt>
                <c:pt idx="72">
                  <c:v>6</c:v>
                </c:pt>
                <c:pt idx="73">
                  <c:v>11</c:v>
                </c:pt>
                <c:pt idx="74">
                  <c:v>10</c:v>
                </c:pt>
                <c:pt idx="75">
                  <c:v>10</c:v>
                </c:pt>
                <c:pt idx="76">
                  <c:v>8</c:v>
                </c:pt>
                <c:pt idx="77">
                  <c:v>7</c:v>
                </c:pt>
                <c:pt idx="78">
                  <c:v>8</c:v>
                </c:pt>
                <c:pt idx="79">
                  <c:v>7</c:v>
                </c:pt>
                <c:pt idx="80">
                  <c:v>8</c:v>
                </c:pt>
                <c:pt idx="81">
                  <c:v>12</c:v>
                </c:pt>
                <c:pt idx="82">
                  <c:v>12</c:v>
                </c:pt>
                <c:pt idx="83">
                  <c:v>10</c:v>
                </c:pt>
                <c:pt idx="84">
                  <c:v>20</c:v>
                </c:pt>
                <c:pt idx="85">
                  <c:v>10</c:v>
                </c:pt>
                <c:pt idx="86">
                  <c:v>15</c:v>
                </c:pt>
                <c:pt idx="87">
                  <c:v>18</c:v>
                </c:pt>
                <c:pt idx="88">
                  <c:v>13</c:v>
                </c:pt>
                <c:pt idx="89">
                  <c:v>12</c:v>
                </c:pt>
                <c:pt idx="90">
                  <c:v>20</c:v>
                </c:pt>
                <c:pt idx="91">
                  <c:v>17</c:v>
                </c:pt>
                <c:pt idx="92">
                  <c:v>17</c:v>
                </c:pt>
                <c:pt idx="93">
                  <c:v>17</c:v>
                </c:pt>
                <c:pt idx="94">
                  <c:v>13</c:v>
                </c:pt>
                <c:pt idx="95">
                  <c:v>23</c:v>
                </c:pt>
                <c:pt idx="96">
                  <c:v>18</c:v>
                </c:pt>
                <c:pt idx="97">
                  <c:v>16</c:v>
                </c:pt>
                <c:pt idx="98">
                  <c:v>14</c:v>
                </c:pt>
                <c:pt idx="99">
                  <c:v>21</c:v>
                </c:pt>
                <c:pt idx="100">
                  <c:v>24</c:v>
                </c:pt>
                <c:pt idx="101">
                  <c:v>42</c:v>
                </c:pt>
                <c:pt idx="102">
                  <c:v>22</c:v>
                </c:pt>
                <c:pt idx="103">
                  <c:v>31</c:v>
                </c:pt>
                <c:pt idx="104">
                  <c:v>30</c:v>
                </c:pt>
                <c:pt idx="105">
                  <c:v>27</c:v>
                </c:pt>
                <c:pt idx="106">
                  <c:v>38</c:v>
                </c:pt>
                <c:pt idx="107">
                  <c:v>32</c:v>
                </c:pt>
                <c:pt idx="108">
                  <c:v>40</c:v>
                </c:pt>
                <c:pt idx="109">
                  <c:v>39</c:v>
                </c:pt>
                <c:pt idx="110">
                  <c:v>43</c:v>
                </c:pt>
                <c:pt idx="111">
                  <c:v>32</c:v>
                </c:pt>
                <c:pt idx="112">
                  <c:v>45</c:v>
                </c:pt>
                <c:pt idx="113">
                  <c:v>33</c:v>
                </c:pt>
                <c:pt idx="114">
                  <c:v>44</c:v>
                </c:pt>
                <c:pt idx="115">
                  <c:v>39</c:v>
                </c:pt>
                <c:pt idx="116">
                  <c:v>42</c:v>
                </c:pt>
                <c:pt idx="117">
                  <c:v>64</c:v>
                </c:pt>
                <c:pt idx="118">
                  <c:v>45</c:v>
                </c:pt>
                <c:pt idx="119">
                  <c:v>64</c:v>
                </c:pt>
                <c:pt idx="120">
                  <c:v>70</c:v>
                </c:pt>
                <c:pt idx="121">
                  <c:v>50</c:v>
                </c:pt>
                <c:pt idx="122">
                  <c:v>61</c:v>
                </c:pt>
                <c:pt idx="123">
                  <c:v>59</c:v>
                </c:pt>
                <c:pt idx="124">
                  <c:v>47</c:v>
                </c:pt>
                <c:pt idx="125">
                  <c:v>69</c:v>
                </c:pt>
                <c:pt idx="126">
                  <c:v>68</c:v>
                </c:pt>
                <c:pt idx="127">
                  <c:v>67</c:v>
                </c:pt>
                <c:pt idx="128">
                  <c:v>72</c:v>
                </c:pt>
                <c:pt idx="129">
                  <c:v>72</c:v>
                </c:pt>
                <c:pt idx="130">
                  <c:v>81</c:v>
                </c:pt>
                <c:pt idx="131">
                  <c:v>102</c:v>
                </c:pt>
                <c:pt idx="132">
                  <c:v>92</c:v>
                </c:pt>
                <c:pt idx="133">
                  <c:v>84</c:v>
                </c:pt>
                <c:pt idx="134">
                  <c:v>78</c:v>
                </c:pt>
                <c:pt idx="135">
                  <c:v>104</c:v>
                </c:pt>
                <c:pt idx="136">
                  <c:v>103</c:v>
                </c:pt>
                <c:pt idx="137">
                  <c:v>113</c:v>
                </c:pt>
                <c:pt idx="138">
                  <c:v>90</c:v>
                </c:pt>
                <c:pt idx="139">
                  <c:v>112</c:v>
                </c:pt>
                <c:pt idx="140">
                  <c:v>98</c:v>
                </c:pt>
                <c:pt idx="141">
                  <c:v>101</c:v>
                </c:pt>
                <c:pt idx="142">
                  <c:v>126</c:v>
                </c:pt>
                <c:pt idx="143">
                  <c:v>131</c:v>
                </c:pt>
                <c:pt idx="144">
                  <c:v>131</c:v>
                </c:pt>
                <c:pt idx="145">
                  <c:v>105</c:v>
                </c:pt>
                <c:pt idx="146">
                  <c:v>154</c:v>
                </c:pt>
                <c:pt idx="147">
                  <c:v>146</c:v>
                </c:pt>
                <c:pt idx="148">
                  <c:v>150</c:v>
                </c:pt>
                <c:pt idx="149">
                  <c:v>161</c:v>
                </c:pt>
                <c:pt idx="150">
                  <c:v>141</c:v>
                </c:pt>
                <c:pt idx="151">
                  <c:v>158</c:v>
                </c:pt>
                <c:pt idx="152">
                  <c:v>174</c:v>
                </c:pt>
                <c:pt idx="153">
                  <c:v>168</c:v>
                </c:pt>
                <c:pt idx="154">
                  <c:v>177</c:v>
                </c:pt>
                <c:pt idx="155">
                  <c:v>187</c:v>
                </c:pt>
                <c:pt idx="156">
                  <c:v>188</c:v>
                </c:pt>
                <c:pt idx="157">
                  <c:v>196</c:v>
                </c:pt>
                <c:pt idx="158">
                  <c:v>220</c:v>
                </c:pt>
                <c:pt idx="159">
                  <c:v>215</c:v>
                </c:pt>
                <c:pt idx="160">
                  <c:v>176</c:v>
                </c:pt>
                <c:pt idx="161">
                  <c:v>246</c:v>
                </c:pt>
                <c:pt idx="162">
                  <c:v>228</c:v>
                </c:pt>
                <c:pt idx="163">
                  <c:v>233</c:v>
                </c:pt>
                <c:pt idx="164">
                  <c:v>239</c:v>
                </c:pt>
                <c:pt idx="165">
                  <c:v>283</c:v>
                </c:pt>
                <c:pt idx="166">
                  <c:v>279</c:v>
                </c:pt>
                <c:pt idx="167">
                  <c:v>264</c:v>
                </c:pt>
                <c:pt idx="168">
                  <c:v>280</c:v>
                </c:pt>
                <c:pt idx="169">
                  <c:v>269</c:v>
                </c:pt>
                <c:pt idx="170">
                  <c:v>252</c:v>
                </c:pt>
                <c:pt idx="171">
                  <c:v>304</c:v>
                </c:pt>
                <c:pt idx="172">
                  <c:v>304</c:v>
                </c:pt>
                <c:pt idx="173">
                  <c:v>344</c:v>
                </c:pt>
                <c:pt idx="174">
                  <c:v>288</c:v>
                </c:pt>
                <c:pt idx="175">
                  <c:v>321</c:v>
                </c:pt>
                <c:pt idx="176">
                  <c:v>336</c:v>
                </c:pt>
                <c:pt idx="177">
                  <c:v>346</c:v>
                </c:pt>
                <c:pt idx="178">
                  <c:v>364</c:v>
                </c:pt>
                <c:pt idx="179">
                  <c:v>371</c:v>
                </c:pt>
                <c:pt idx="180">
                  <c:v>343</c:v>
                </c:pt>
                <c:pt idx="181">
                  <c:v>360</c:v>
                </c:pt>
                <c:pt idx="182">
                  <c:v>386</c:v>
                </c:pt>
                <c:pt idx="183">
                  <c:v>391</c:v>
                </c:pt>
                <c:pt idx="184">
                  <c:v>422</c:v>
                </c:pt>
                <c:pt idx="185">
                  <c:v>454</c:v>
                </c:pt>
                <c:pt idx="186">
                  <c:v>434</c:v>
                </c:pt>
                <c:pt idx="187">
                  <c:v>465</c:v>
                </c:pt>
                <c:pt idx="188">
                  <c:v>391</c:v>
                </c:pt>
                <c:pt idx="189">
                  <c:v>497</c:v>
                </c:pt>
                <c:pt idx="190">
                  <c:v>485</c:v>
                </c:pt>
                <c:pt idx="191">
                  <c:v>489</c:v>
                </c:pt>
                <c:pt idx="192">
                  <c:v>453</c:v>
                </c:pt>
                <c:pt idx="193">
                  <c:v>474</c:v>
                </c:pt>
                <c:pt idx="194">
                  <c:v>488</c:v>
                </c:pt>
                <c:pt idx="195">
                  <c:v>480</c:v>
                </c:pt>
                <c:pt idx="196">
                  <c:v>512</c:v>
                </c:pt>
                <c:pt idx="197">
                  <c:v>571</c:v>
                </c:pt>
                <c:pt idx="198">
                  <c:v>569</c:v>
                </c:pt>
                <c:pt idx="199">
                  <c:v>546</c:v>
                </c:pt>
                <c:pt idx="200">
                  <c:v>574</c:v>
                </c:pt>
                <c:pt idx="201">
                  <c:v>629</c:v>
                </c:pt>
                <c:pt idx="202">
                  <c:v>665</c:v>
                </c:pt>
                <c:pt idx="203">
                  <c:v>640</c:v>
                </c:pt>
                <c:pt idx="204">
                  <c:v>587</c:v>
                </c:pt>
                <c:pt idx="205">
                  <c:v>661</c:v>
                </c:pt>
                <c:pt idx="206">
                  <c:v>693</c:v>
                </c:pt>
                <c:pt idx="207">
                  <c:v>753</c:v>
                </c:pt>
                <c:pt idx="208">
                  <c:v>667</c:v>
                </c:pt>
                <c:pt idx="209">
                  <c:v>759</c:v>
                </c:pt>
                <c:pt idx="210">
                  <c:v>680</c:v>
                </c:pt>
                <c:pt idx="211">
                  <c:v>745</c:v>
                </c:pt>
                <c:pt idx="212">
                  <c:v>762</c:v>
                </c:pt>
                <c:pt idx="213">
                  <c:v>768</c:v>
                </c:pt>
                <c:pt idx="214">
                  <c:v>817</c:v>
                </c:pt>
                <c:pt idx="215">
                  <c:v>811</c:v>
                </c:pt>
                <c:pt idx="216">
                  <c:v>818</c:v>
                </c:pt>
                <c:pt idx="217">
                  <c:v>775</c:v>
                </c:pt>
                <c:pt idx="218">
                  <c:v>792</c:v>
                </c:pt>
                <c:pt idx="219">
                  <c:v>855</c:v>
                </c:pt>
                <c:pt idx="220">
                  <c:v>830</c:v>
                </c:pt>
                <c:pt idx="221">
                  <c:v>905</c:v>
                </c:pt>
                <c:pt idx="222">
                  <c:v>891</c:v>
                </c:pt>
                <c:pt idx="223">
                  <c:v>886</c:v>
                </c:pt>
                <c:pt idx="224">
                  <c:v>876</c:v>
                </c:pt>
                <c:pt idx="225">
                  <c:v>933</c:v>
                </c:pt>
                <c:pt idx="226">
                  <c:v>971</c:v>
                </c:pt>
                <c:pt idx="227">
                  <c:v>1041</c:v>
                </c:pt>
                <c:pt idx="228">
                  <c:v>904</c:v>
                </c:pt>
                <c:pt idx="229">
                  <c:v>906</c:v>
                </c:pt>
                <c:pt idx="230">
                  <c:v>953</c:v>
                </c:pt>
                <c:pt idx="231">
                  <c:v>1115</c:v>
                </c:pt>
                <c:pt idx="232">
                  <c:v>1063</c:v>
                </c:pt>
                <c:pt idx="233">
                  <c:v>1090</c:v>
                </c:pt>
                <c:pt idx="234">
                  <c:v>988</c:v>
                </c:pt>
                <c:pt idx="235">
                  <c:v>1005</c:v>
                </c:pt>
                <c:pt idx="236">
                  <c:v>1085</c:v>
                </c:pt>
                <c:pt idx="237">
                  <c:v>1061</c:v>
                </c:pt>
                <c:pt idx="238">
                  <c:v>1221</c:v>
                </c:pt>
                <c:pt idx="239">
                  <c:v>1214</c:v>
                </c:pt>
                <c:pt idx="240">
                  <c:v>1222</c:v>
                </c:pt>
                <c:pt idx="241">
                  <c:v>1109</c:v>
                </c:pt>
                <c:pt idx="242">
                  <c:v>1148</c:v>
                </c:pt>
                <c:pt idx="243">
                  <c:v>1240</c:v>
                </c:pt>
                <c:pt idx="244">
                  <c:v>1125</c:v>
                </c:pt>
                <c:pt idx="245">
                  <c:v>1211</c:v>
                </c:pt>
                <c:pt idx="246">
                  <c:v>1178</c:v>
                </c:pt>
                <c:pt idx="247">
                  <c:v>1188</c:v>
                </c:pt>
                <c:pt idx="248">
                  <c:v>1208</c:v>
                </c:pt>
                <c:pt idx="249">
                  <c:v>1303</c:v>
                </c:pt>
                <c:pt idx="250">
                  <c:v>1346</c:v>
                </c:pt>
                <c:pt idx="251">
                  <c:v>1277</c:v>
                </c:pt>
                <c:pt idx="252">
                  <c:v>1229</c:v>
                </c:pt>
                <c:pt idx="253">
                  <c:v>1242</c:v>
                </c:pt>
                <c:pt idx="254">
                  <c:v>1356</c:v>
                </c:pt>
                <c:pt idx="255">
                  <c:v>1456</c:v>
                </c:pt>
                <c:pt idx="256">
                  <c:v>1328</c:v>
                </c:pt>
                <c:pt idx="257">
                  <c:v>1387</c:v>
                </c:pt>
                <c:pt idx="258">
                  <c:v>1346</c:v>
                </c:pt>
                <c:pt idx="259">
                  <c:v>1576</c:v>
                </c:pt>
                <c:pt idx="260">
                  <c:v>1588</c:v>
                </c:pt>
                <c:pt idx="261">
                  <c:v>1606</c:v>
                </c:pt>
                <c:pt idx="262">
                  <c:v>1741</c:v>
                </c:pt>
                <c:pt idx="263">
                  <c:v>1763</c:v>
                </c:pt>
                <c:pt idx="264">
                  <c:v>1674</c:v>
                </c:pt>
                <c:pt idx="265">
                  <c:v>1645</c:v>
                </c:pt>
                <c:pt idx="266">
                  <c:v>1688</c:v>
                </c:pt>
                <c:pt idx="267">
                  <c:v>1802</c:v>
                </c:pt>
                <c:pt idx="268">
                  <c:v>1646</c:v>
                </c:pt>
                <c:pt idx="269">
                  <c:v>1822</c:v>
                </c:pt>
                <c:pt idx="270">
                  <c:v>1722</c:v>
                </c:pt>
                <c:pt idx="271">
                  <c:v>1760</c:v>
                </c:pt>
                <c:pt idx="272">
                  <c:v>1823</c:v>
                </c:pt>
                <c:pt idx="273">
                  <c:v>1902</c:v>
                </c:pt>
                <c:pt idx="274">
                  <c:v>2016</c:v>
                </c:pt>
                <c:pt idx="275">
                  <c:v>1896</c:v>
                </c:pt>
                <c:pt idx="276">
                  <c:v>1900</c:v>
                </c:pt>
                <c:pt idx="277">
                  <c:v>1843</c:v>
                </c:pt>
                <c:pt idx="278">
                  <c:v>1860</c:v>
                </c:pt>
                <c:pt idx="279">
                  <c:v>1978</c:v>
                </c:pt>
                <c:pt idx="280">
                  <c:v>1988</c:v>
                </c:pt>
                <c:pt idx="281">
                  <c:v>2167</c:v>
                </c:pt>
                <c:pt idx="282">
                  <c:v>1949</c:v>
                </c:pt>
                <c:pt idx="283">
                  <c:v>1913</c:v>
                </c:pt>
                <c:pt idx="284">
                  <c:v>2109</c:v>
                </c:pt>
                <c:pt idx="285">
                  <c:v>2304</c:v>
                </c:pt>
                <c:pt idx="286">
                  <c:v>2171</c:v>
                </c:pt>
                <c:pt idx="287">
                  <c:v>2233</c:v>
                </c:pt>
                <c:pt idx="288">
                  <c:v>2131</c:v>
                </c:pt>
                <c:pt idx="289">
                  <c:v>2098</c:v>
                </c:pt>
                <c:pt idx="290">
                  <c:v>2175</c:v>
                </c:pt>
                <c:pt idx="291">
                  <c:v>2296</c:v>
                </c:pt>
                <c:pt idx="292">
                  <c:v>2241</c:v>
                </c:pt>
                <c:pt idx="293">
                  <c:v>2396</c:v>
                </c:pt>
                <c:pt idx="294">
                  <c:v>2280</c:v>
                </c:pt>
                <c:pt idx="295">
                  <c:v>2346</c:v>
                </c:pt>
                <c:pt idx="296">
                  <c:v>2250</c:v>
                </c:pt>
                <c:pt idx="297">
                  <c:v>2507</c:v>
                </c:pt>
                <c:pt idx="298">
                  <c:v>2720</c:v>
                </c:pt>
                <c:pt idx="299">
                  <c:v>2677</c:v>
                </c:pt>
                <c:pt idx="300">
                  <c:v>2534</c:v>
                </c:pt>
                <c:pt idx="301">
                  <c:v>2444</c:v>
                </c:pt>
                <c:pt idx="302">
                  <c:v>2526</c:v>
                </c:pt>
                <c:pt idx="303">
                  <c:v>2809</c:v>
                </c:pt>
                <c:pt idx="304">
                  <c:v>2537</c:v>
                </c:pt>
                <c:pt idx="305">
                  <c:v>2769</c:v>
                </c:pt>
                <c:pt idx="306">
                  <c:v>2658</c:v>
                </c:pt>
                <c:pt idx="307">
                  <c:v>2843</c:v>
                </c:pt>
                <c:pt idx="308">
                  <c:v>2728</c:v>
                </c:pt>
                <c:pt idx="309">
                  <c:v>3068</c:v>
                </c:pt>
                <c:pt idx="310">
                  <c:v>3003</c:v>
                </c:pt>
                <c:pt idx="311">
                  <c:v>2979</c:v>
                </c:pt>
                <c:pt idx="312">
                  <c:v>2899</c:v>
                </c:pt>
                <c:pt idx="313">
                  <c:v>2733</c:v>
                </c:pt>
                <c:pt idx="314">
                  <c:v>2835</c:v>
                </c:pt>
                <c:pt idx="315">
                  <c:v>2836</c:v>
                </c:pt>
                <c:pt idx="316">
                  <c:v>2722</c:v>
                </c:pt>
                <c:pt idx="317">
                  <c:v>2935</c:v>
                </c:pt>
                <c:pt idx="318">
                  <c:v>2922</c:v>
                </c:pt>
                <c:pt idx="319">
                  <c:v>2911</c:v>
                </c:pt>
                <c:pt idx="320">
                  <c:v>2833</c:v>
                </c:pt>
                <c:pt idx="321">
                  <c:v>3193</c:v>
                </c:pt>
                <c:pt idx="322">
                  <c:v>3174</c:v>
                </c:pt>
                <c:pt idx="323">
                  <c:v>3129</c:v>
                </c:pt>
                <c:pt idx="324">
                  <c:v>3133</c:v>
                </c:pt>
                <c:pt idx="325">
                  <c:v>2925</c:v>
                </c:pt>
                <c:pt idx="326">
                  <c:v>2923</c:v>
                </c:pt>
                <c:pt idx="327">
                  <c:v>3235</c:v>
                </c:pt>
                <c:pt idx="328">
                  <c:v>3025</c:v>
                </c:pt>
                <c:pt idx="329">
                  <c:v>3233</c:v>
                </c:pt>
                <c:pt idx="330">
                  <c:v>3169</c:v>
                </c:pt>
                <c:pt idx="331">
                  <c:v>3304</c:v>
                </c:pt>
                <c:pt idx="332">
                  <c:v>3255</c:v>
                </c:pt>
                <c:pt idx="333">
                  <c:v>3557</c:v>
                </c:pt>
                <c:pt idx="334">
                  <c:v>3595</c:v>
                </c:pt>
                <c:pt idx="335">
                  <c:v>3633</c:v>
                </c:pt>
                <c:pt idx="336">
                  <c:v>3466</c:v>
                </c:pt>
                <c:pt idx="337">
                  <c:v>3370</c:v>
                </c:pt>
                <c:pt idx="338">
                  <c:v>3480</c:v>
                </c:pt>
                <c:pt idx="339">
                  <c:v>3749</c:v>
                </c:pt>
                <c:pt idx="340">
                  <c:v>3374</c:v>
                </c:pt>
                <c:pt idx="341">
                  <c:v>3729</c:v>
                </c:pt>
                <c:pt idx="342">
                  <c:v>3606</c:v>
                </c:pt>
                <c:pt idx="343">
                  <c:v>3506</c:v>
                </c:pt>
                <c:pt idx="344">
                  <c:v>3852</c:v>
                </c:pt>
                <c:pt idx="345">
                  <c:v>4437</c:v>
                </c:pt>
                <c:pt idx="346">
                  <c:v>4301</c:v>
                </c:pt>
                <c:pt idx="347">
                  <c:v>4061</c:v>
                </c:pt>
                <c:pt idx="348">
                  <c:v>3958</c:v>
                </c:pt>
                <c:pt idx="349">
                  <c:v>3798</c:v>
                </c:pt>
                <c:pt idx="350">
                  <c:v>4059</c:v>
                </c:pt>
                <c:pt idx="351">
                  <c:v>4374</c:v>
                </c:pt>
                <c:pt idx="352">
                  <c:v>3849</c:v>
                </c:pt>
                <c:pt idx="353">
                  <c:v>4419</c:v>
                </c:pt>
                <c:pt idx="354">
                  <c:v>3958</c:v>
                </c:pt>
                <c:pt idx="355">
                  <c:v>4222</c:v>
                </c:pt>
                <c:pt idx="356">
                  <c:v>4396</c:v>
                </c:pt>
                <c:pt idx="357">
                  <c:v>4743</c:v>
                </c:pt>
                <c:pt idx="358">
                  <c:v>4894</c:v>
                </c:pt>
                <c:pt idx="359">
                  <c:v>5076</c:v>
                </c:pt>
                <c:pt idx="360">
                  <c:v>5299</c:v>
                </c:pt>
                <c:pt idx="361">
                  <c:v>4918</c:v>
                </c:pt>
                <c:pt idx="362">
                  <c:v>5082</c:v>
                </c:pt>
                <c:pt idx="363">
                  <c:v>5086</c:v>
                </c:pt>
                <c:pt idx="364">
                  <c:v>4603</c:v>
                </c:pt>
                <c:pt idx="365">
                  <c:v>4962</c:v>
                </c:pt>
                <c:pt idx="366">
                  <c:v>4729</c:v>
                </c:pt>
                <c:pt idx="367">
                  <c:v>4793</c:v>
                </c:pt>
                <c:pt idx="368">
                  <c:v>4752</c:v>
                </c:pt>
                <c:pt idx="369">
                  <c:v>5098</c:v>
                </c:pt>
                <c:pt idx="370">
                  <c:v>4978</c:v>
                </c:pt>
                <c:pt idx="371">
                  <c:v>4869</c:v>
                </c:pt>
                <c:pt idx="372">
                  <c:v>4794</c:v>
                </c:pt>
                <c:pt idx="373">
                  <c:v>4453</c:v>
                </c:pt>
                <c:pt idx="374">
                  <c:v>4564</c:v>
                </c:pt>
                <c:pt idx="375">
                  <c:v>4766</c:v>
                </c:pt>
                <c:pt idx="376">
                  <c:v>4365</c:v>
                </c:pt>
                <c:pt idx="377">
                  <c:v>4626</c:v>
                </c:pt>
                <c:pt idx="378">
                  <c:v>4289</c:v>
                </c:pt>
                <c:pt idx="379">
                  <c:v>4600</c:v>
                </c:pt>
                <c:pt idx="380">
                  <c:v>4672</c:v>
                </c:pt>
                <c:pt idx="381">
                  <c:v>5001</c:v>
                </c:pt>
                <c:pt idx="382">
                  <c:v>5126</c:v>
                </c:pt>
                <c:pt idx="383">
                  <c:v>4968</c:v>
                </c:pt>
                <c:pt idx="384">
                  <c:v>4821</c:v>
                </c:pt>
                <c:pt idx="385">
                  <c:v>4665</c:v>
                </c:pt>
                <c:pt idx="386">
                  <c:v>4809</c:v>
                </c:pt>
                <c:pt idx="387">
                  <c:v>4923</c:v>
                </c:pt>
                <c:pt idx="388">
                  <c:v>4532</c:v>
                </c:pt>
                <c:pt idx="389">
                  <c:v>4816</c:v>
                </c:pt>
                <c:pt idx="390">
                  <c:v>4590</c:v>
                </c:pt>
                <c:pt idx="391">
                  <c:v>4743</c:v>
                </c:pt>
                <c:pt idx="392">
                  <c:v>5006</c:v>
                </c:pt>
                <c:pt idx="393">
                  <c:v>5345</c:v>
                </c:pt>
                <c:pt idx="394">
                  <c:v>5331</c:v>
                </c:pt>
                <c:pt idx="395">
                  <c:v>5237</c:v>
                </c:pt>
                <c:pt idx="396">
                  <c:v>5103</c:v>
                </c:pt>
                <c:pt idx="397">
                  <c:v>4758</c:v>
                </c:pt>
                <c:pt idx="398">
                  <c:v>4955</c:v>
                </c:pt>
                <c:pt idx="399">
                  <c:v>5010</c:v>
                </c:pt>
                <c:pt idx="400">
                  <c:v>4657</c:v>
                </c:pt>
                <c:pt idx="401">
                  <c:v>5320</c:v>
                </c:pt>
                <c:pt idx="402">
                  <c:v>5204</c:v>
                </c:pt>
                <c:pt idx="403">
                  <c:v>5459</c:v>
                </c:pt>
                <c:pt idx="404">
                  <c:v>5735</c:v>
                </c:pt>
                <c:pt idx="405">
                  <c:v>6688</c:v>
                </c:pt>
                <c:pt idx="406">
                  <c:v>7459</c:v>
                </c:pt>
                <c:pt idx="407">
                  <c:v>7967</c:v>
                </c:pt>
                <c:pt idx="408">
                  <c:v>8401</c:v>
                </c:pt>
                <c:pt idx="409">
                  <c:v>8005</c:v>
                </c:pt>
                <c:pt idx="410">
                  <c:v>8441</c:v>
                </c:pt>
                <c:pt idx="411">
                  <c:v>8531</c:v>
                </c:pt>
                <c:pt idx="412">
                  <c:v>7729</c:v>
                </c:pt>
                <c:pt idx="413">
                  <c:v>8323</c:v>
                </c:pt>
                <c:pt idx="414">
                  <c:v>7408</c:v>
                </c:pt>
                <c:pt idx="415">
                  <c:v>7643</c:v>
                </c:pt>
                <c:pt idx="416">
                  <c:v>7772</c:v>
                </c:pt>
                <c:pt idx="417">
                  <c:v>8079</c:v>
                </c:pt>
                <c:pt idx="418">
                  <c:v>7938</c:v>
                </c:pt>
                <c:pt idx="419">
                  <c:v>7635</c:v>
                </c:pt>
                <c:pt idx="420">
                  <c:v>8058</c:v>
                </c:pt>
                <c:pt idx="421">
                  <c:v>7311</c:v>
                </c:pt>
                <c:pt idx="422">
                  <c:v>7471</c:v>
                </c:pt>
                <c:pt idx="423">
                  <c:v>7479</c:v>
                </c:pt>
                <c:pt idx="424">
                  <c:v>7338</c:v>
                </c:pt>
                <c:pt idx="425">
                  <c:v>7810</c:v>
                </c:pt>
                <c:pt idx="426">
                  <c:v>7197</c:v>
                </c:pt>
                <c:pt idx="427">
                  <c:v>6868</c:v>
                </c:pt>
                <c:pt idx="428">
                  <c:v>6898</c:v>
                </c:pt>
                <c:pt idx="429">
                  <c:v>7931</c:v>
                </c:pt>
                <c:pt idx="430">
                  <c:v>8465</c:v>
                </c:pt>
                <c:pt idx="431">
                  <c:v>8202</c:v>
                </c:pt>
                <c:pt idx="432">
                  <c:v>8175</c:v>
                </c:pt>
                <c:pt idx="433">
                  <c:v>7539</c:v>
                </c:pt>
                <c:pt idx="434">
                  <c:v>7624</c:v>
                </c:pt>
                <c:pt idx="435">
                  <c:v>7955</c:v>
                </c:pt>
                <c:pt idx="436">
                  <c:v>7479</c:v>
                </c:pt>
                <c:pt idx="437">
                  <c:v>8093</c:v>
                </c:pt>
                <c:pt idx="438">
                  <c:v>7405</c:v>
                </c:pt>
                <c:pt idx="439">
                  <c:v>7722</c:v>
                </c:pt>
                <c:pt idx="440">
                  <c:v>7639</c:v>
                </c:pt>
                <c:pt idx="441">
                  <c:v>8534</c:v>
                </c:pt>
                <c:pt idx="442">
                  <c:v>8707</c:v>
                </c:pt>
                <c:pt idx="443">
                  <c:v>8536</c:v>
                </c:pt>
                <c:pt idx="444">
                  <c:v>8288</c:v>
                </c:pt>
                <c:pt idx="445">
                  <c:v>7878</c:v>
                </c:pt>
                <c:pt idx="446">
                  <c:v>7983</c:v>
                </c:pt>
                <c:pt idx="447">
                  <c:v>8096</c:v>
                </c:pt>
                <c:pt idx="448">
                  <c:v>7428</c:v>
                </c:pt>
                <c:pt idx="449">
                  <c:v>8030</c:v>
                </c:pt>
                <c:pt idx="450">
                  <c:v>7061</c:v>
                </c:pt>
                <c:pt idx="451">
                  <c:v>7682</c:v>
                </c:pt>
                <c:pt idx="452">
                  <c:v>8209</c:v>
                </c:pt>
                <c:pt idx="453">
                  <c:v>8843</c:v>
                </c:pt>
                <c:pt idx="454">
                  <c:v>8878</c:v>
                </c:pt>
                <c:pt idx="455">
                  <c:v>8776</c:v>
                </c:pt>
                <c:pt idx="456">
                  <c:v>8553</c:v>
                </c:pt>
                <c:pt idx="457">
                  <c:v>8151</c:v>
                </c:pt>
                <c:pt idx="458">
                  <c:v>8434</c:v>
                </c:pt>
                <c:pt idx="459">
                  <c:v>8444</c:v>
                </c:pt>
                <c:pt idx="460">
                  <c:v>8045</c:v>
                </c:pt>
                <c:pt idx="461">
                  <c:v>8927</c:v>
                </c:pt>
                <c:pt idx="462">
                  <c:v>8484</c:v>
                </c:pt>
                <c:pt idx="463">
                  <c:v>8903</c:v>
                </c:pt>
                <c:pt idx="464">
                  <c:v>8774</c:v>
                </c:pt>
                <c:pt idx="465">
                  <c:v>9197</c:v>
                </c:pt>
                <c:pt idx="466">
                  <c:v>9359</c:v>
                </c:pt>
                <c:pt idx="467">
                  <c:v>9414</c:v>
                </c:pt>
                <c:pt idx="468">
                  <c:v>9487</c:v>
                </c:pt>
                <c:pt idx="469">
                  <c:v>8717</c:v>
                </c:pt>
                <c:pt idx="470">
                  <c:v>8751</c:v>
                </c:pt>
                <c:pt idx="471">
                  <c:v>8981</c:v>
                </c:pt>
                <c:pt idx="472">
                  <c:v>8762</c:v>
                </c:pt>
                <c:pt idx="473">
                  <c:v>9131</c:v>
                </c:pt>
                <c:pt idx="474">
                  <c:v>8562</c:v>
                </c:pt>
                <c:pt idx="475">
                  <c:v>9040</c:v>
                </c:pt>
                <c:pt idx="476">
                  <c:v>9346</c:v>
                </c:pt>
                <c:pt idx="477">
                  <c:v>9902</c:v>
                </c:pt>
                <c:pt idx="478">
                  <c:v>9939</c:v>
                </c:pt>
                <c:pt idx="479">
                  <c:v>9710</c:v>
                </c:pt>
                <c:pt idx="480">
                  <c:v>9503</c:v>
                </c:pt>
                <c:pt idx="481">
                  <c:v>8993</c:v>
                </c:pt>
                <c:pt idx="482">
                  <c:v>9555</c:v>
                </c:pt>
                <c:pt idx="483">
                  <c:v>9578</c:v>
                </c:pt>
                <c:pt idx="484">
                  <c:v>8611</c:v>
                </c:pt>
                <c:pt idx="485">
                  <c:v>9284</c:v>
                </c:pt>
                <c:pt idx="486">
                  <c:v>8172</c:v>
                </c:pt>
                <c:pt idx="487">
                  <c:v>9029</c:v>
                </c:pt>
                <c:pt idx="488">
                  <c:v>9496</c:v>
                </c:pt>
                <c:pt idx="489">
                  <c:v>10152</c:v>
                </c:pt>
                <c:pt idx="490">
                  <c:v>10353</c:v>
                </c:pt>
                <c:pt idx="491">
                  <c:v>10153</c:v>
                </c:pt>
                <c:pt idx="492">
                  <c:v>9926</c:v>
                </c:pt>
                <c:pt idx="493">
                  <c:v>9397</c:v>
                </c:pt>
                <c:pt idx="494">
                  <c:v>10211</c:v>
                </c:pt>
                <c:pt idx="495">
                  <c:v>10028</c:v>
                </c:pt>
                <c:pt idx="496">
                  <c:v>9287</c:v>
                </c:pt>
                <c:pt idx="497">
                  <c:v>9955</c:v>
                </c:pt>
                <c:pt idx="498">
                  <c:v>9426</c:v>
                </c:pt>
                <c:pt idx="499">
                  <c:v>9871</c:v>
                </c:pt>
                <c:pt idx="500">
                  <c:v>9737</c:v>
                </c:pt>
                <c:pt idx="501">
                  <c:v>11032</c:v>
                </c:pt>
                <c:pt idx="502">
                  <c:v>11181</c:v>
                </c:pt>
                <c:pt idx="503">
                  <c:v>11016</c:v>
                </c:pt>
                <c:pt idx="504">
                  <c:v>10810</c:v>
                </c:pt>
                <c:pt idx="505">
                  <c:v>10133</c:v>
                </c:pt>
                <c:pt idx="506">
                  <c:v>10570</c:v>
                </c:pt>
                <c:pt idx="507">
                  <c:v>10404</c:v>
                </c:pt>
                <c:pt idx="508">
                  <c:v>9657</c:v>
                </c:pt>
                <c:pt idx="509">
                  <c:v>10062</c:v>
                </c:pt>
                <c:pt idx="510">
                  <c:v>9733</c:v>
                </c:pt>
                <c:pt idx="511">
                  <c:v>10332</c:v>
                </c:pt>
                <c:pt idx="512">
                  <c:v>10193</c:v>
                </c:pt>
                <c:pt idx="513">
                  <c:v>10790</c:v>
                </c:pt>
                <c:pt idx="514">
                  <c:v>11120</c:v>
                </c:pt>
                <c:pt idx="515">
                  <c:v>11081</c:v>
                </c:pt>
                <c:pt idx="516">
                  <c:v>10781</c:v>
                </c:pt>
                <c:pt idx="517">
                  <c:v>10341</c:v>
                </c:pt>
                <c:pt idx="518">
                  <c:v>10731</c:v>
                </c:pt>
                <c:pt idx="519">
                  <c:v>10809</c:v>
                </c:pt>
                <c:pt idx="520">
                  <c:v>10353</c:v>
                </c:pt>
                <c:pt idx="521">
                  <c:v>10837</c:v>
                </c:pt>
                <c:pt idx="522">
                  <c:v>9684</c:v>
                </c:pt>
                <c:pt idx="523">
                  <c:v>9879</c:v>
                </c:pt>
                <c:pt idx="524">
                  <c:v>10606</c:v>
                </c:pt>
                <c:pt idx="525">
                  <c:v>11740</c:v>
                </c:pt>
                <c:pt idx="526">
                  <c:v>12192</c:v>
                </c:pt>
                <c:pt idx="527">
                  <c:v>11610</c:v>
                </c:pt>
                <c:pt idx="528">
                  <c:v>11618</c:v>
                </c:pt>
                <c:pt idx="529">
                  <c:v>10807</c:v>
                </c:pt>
                <c:pt idx="530">
                  <c:v>11277</c:v>
                </c:pt>
                <c:pt idx="531">
                  <c:v>10982</c:v>
                </c:pt>
                <c:pt idx="532">
                  <c:v>10163</c:v>
                </c:pt>
                <c:pt idx="533">
                  <c:v>11138</c:v>
                </c:pt>
                <c:pt idx="534">
                  <c:v>10842</c:v>
                </c:pt>
                <c:pt idx="535">
                  <c:v>11228</c:v>
                </c:pt>
                <c:pt idx="536">
                  <c:v>11488</c:v>
                </c:pt>
                <c:pt idx="537">
                  <c:v>12408</c:v>
                </c:pt>
                <c:pt idx="538">
                  <c:v>12232</c:v>
                </c:pt>
                <c:pt idx="539">
                  <c:v>11974</c:v>
                </c:pt>
                <c:pt idx="540">
                  <c:v>12109</c:v>
                </c:pt>
                <c:pt idx="541">
                  <c:v>11149</c:v>
                </c:pt>
                <c:pt idx="542">
                  <c:v>11546</c:v>
                </c:pt>
                <c:pt idx="543">
                  <c:v>11067</c:v>
                </c:pt>
                <c:pt idx="544">
                  <c:v>10311</c:v>
                </c:pt>
                <c:pt idx="545">
                  <c:v>11385</c:v>
                </c:pt>
                <c:pt idx="546">
                  <c:v>10802</c:v>
                </c:pt>
                <c:pt idx="547">
                  <c:v>11282</c:v>
                </c:pt>
                <c:pt idx="548">
                  <c:v>11325</c:v>
                </c:pt>
                <c:pt idx="549">
                  <c:v>11617</c:v>
                </c:pt>
                <c:pt idx="550">
                  <c:v>11715</c:v>
                </c:pt>
                <c:pt idx="551">
                  <c:v>12055</c:v>
                </c:pt>
                <c:pt idx="552">
                  <c:v>11803</c:v>
                </c:pt>
                <c:pt idx="553">
                  <c:v>11139</c:v>
                </c:pt>
                <c:pt idx="554">
                  <c:v>11555</c:v>
                </c:pt>
                <c:pt idx="555">
                  <c:v>11216</c:v>
                </c:pt>
                <c:pt idx="556">
                  <c:v>10429</c:v>
                </c:pt>
                <c:pt idx="557">
                  <c:v>11780</c:v>
                </c:pt>
                <c:pt idx="558">
                  <c:v>10785</c:v>
                </c:pt>
                <c:pt idx="559">
                  <c:v>11202</c:v>
                </c:pt>
                <c:pt idx="560">
                  <c:v>11234</c:v>
                </c:pt>
                <c:pt idx="561">
                  <c:v>11944</c:v>
                </c:pt>
                <c:pt idx="562">
                  <c:v>11855</c:v>
                </c:pt>
                <c:pt idx="563">
                  <c:v>12000</c:v>
                </c:pt>
                <c:pt idx="564">
                  <c:v>11564</c:v>
                </c:pt>
                <c:pt idx="565">
                  <c:v>10919</c:v>
                </c:pt>
                <c:pt idx="566">
                  <c:v>11599</c:v>
                </c:pt>
                <c:pt idx="567">
                  <c:v>11251</c:v>
                </c:pt>
                <c:pt idx="568">
                  <c:v>10548</c:v>
                </c:pt>
                <c:pt idx="569">
                  <c:v>11375</c:v>
                </c:pt>
                <c:pt idx="570">
                  <c:v>10607</c:v>
                </c:pt>
                <c:pt idx="571">
                  <c:v>10884</c:v>
                </c:pt>
                <c:pt idx="572">
                  <c:v>10829</c:v>
                </c:pt>
                <c:pt idx="573">
                  <c:v>12117</c:v>
                </c:pt>
                <c:pt idx="574">
                  <c:v>12717</c:v>
                </c:pt>
                <c:pt idx="575">
                  <c:v>12503</c:v>
                </c:pt>
                <c:pt idx="576">
                  <c:v>11937</c:v>
                </c:pt>
                <c:pt idx="577">
                  <c:v>11465</c:v>
                </c:pt>
                <c:pt idx="578">
                  <c:v>11823</c:v>
                </c:pt>
                <c:pt idx="579">
                  <c:v>11619</c:v>
                </c:pt>
                <c:pt idx="580">
                  <c:v>10601</c:v>
                </c:pt>
                <c:pt idx="581">
                  <c:v>11879</c:v>
                </c:pt>
                <c:pt idx="582">
                  <c:v>11353</c:v>
                </c:pt>
                <c:pt idx="583">
                  <c:v>11682</c:v>
                </c:pt>
                <c:pt idx="584">
                  <c:v>11111</c:v>
                </c:pt>
                <c:pt idx="585">
                  <c:v>12172</c:v>
                </c:pt>
                <c:pt idx="586">
                  <c:v>12338</c:v>
                </c:pt>
                <c:pt idx="587">
                  <c:v>11769</c:v>
                </c:pt>
                <c:pt idx="588">
                  <c:v>11805</c:v>
                </c:pt>
                <c:pt idx="589">
                  <c:v>11128</c:v>
                </c:pt>
                <c:pt idx="590">
                  <c:v>11408</c:v>
                </c:pt>
                <c:pt idx="591">
                  <c:v>11189</c:v>
                </c:pt>
                <c:pt idx="592">
                  <c:v>10398</c:v>
                </c:pt>
                <c:pt idx="593">
                  <c:v>11384</c:v>
                </c:pt>
                <c:pt idx="594">
                  <c:v>10865</c:v>
                </c:pt>
                <c:pt idx="595">
                  <c:v>11087</c:v>
                </c:pt>
                <c:pt idx="596">
                  <c:v>10758</c:v>
                </c:pt>
                <c:pt idx="597">
                  <c:v>11660</c:v>
                </c:pt>
                <c:pt idx="598">
                  <c:v>12441</c:v>
                </c:pt>
                <c:pt idx="599">
                  <c:v>12010</c:v>
                </c:pt>
                <c:pt idx="600">
                  <c:v>11756</c:v>
                </c:pt>
                <c:pt idx="601">
                  <c:v>10838</c:v>
                </c:pt>
                <c:pt idx="602">
                  <c:v>11363</c:v>
                </c:pt>
                <c:pt idx="603">
                  <c:v>11215</c:v>
                </c:pt>
                <c:pt idx="604">
                  <c:v>10130</c:v>
                </c:pt>
                <c:pt idx="605">
                  <c:v>11313</c:v>
                </c:pt>
                <c:pt idx="606">
                  <c:v>10818</c:v>
                </c:pt>
                <c:pt idx="607">
                  <c:v>11165</c:v>
                </c:pt>
                <c:pt idx="608">
                  <c:v>11230</c:v>
                </c:pt>
                <c:pt idx="609">
                  <c:v>11870</c:v>
                </c:pt>
                <c:pt idx="610">
                  <c:v>11787</c:v>
                </c:pt>
                <c:pt idx="611">
                  <c:v>12050</c:v>
                </c:pt>
                <c:pt idx="612">
                  <c:v>11669</c:v>
                </c:pt>
                <c:pt idx="613">
                  <c:v>10812</c:v>
                </c:pt>
                <c:pt idx="614">
                  <c:v>11169</c:v>
                </c:pt>
                <c:pt idx="615">
                  <c:v>11373</c:v>
                </c:pt>
                <c:pt idx="616">
                  <c:v>10750</c:v>
                </c:pt>
                <c:pt idx="617">
                  <c:v>11258</c:v>
                </c:pt>
                <c:pt idx="618">
                  <c:v>10758</c:v>
                </c:pt>
                <c:pt idx="619">
                  <c:v>11380</c:v>
                </c:pt>
                <c:pt idx="620">
                  <c:v>11605</c:v>
                </c:pt>
                <c:pt idx="621">
                  <c:v>12030</c:v>
                </c:pt>
                <c:pt idx="622">
                  <c:v>11632</c:v>
                </c:pt>
                <c:pt idx="623">
                  <c:v>11751</c:v>
                </c:pt>
                <c:pt idx="624">
                  <c:v>11687</c:v>
                </c:pt>
                <c:pt idx="625">
                  <c:v>10874</c:v>
                </c:pt>
                <c:pt idx="626">
                  <c:v>11033</c:v>
                </c:pt>
                <c:pt idx="627">
                  <c:v>10696</c:v>
                </c:pt>
                <c:pt idx="628">
                  <c:v>9892</c:v>
                </c:pt>
                <c:pt idx="629">
                  <c:v>10750</c:v>
                </c:pt>
                <c:pt idx="630">
                  <c:v>9955</c:v>
                </c:pt>
                <c:pt idx="631">
                  <c:v>10612</c:v>
                </c:pt>
                <c:pt idx="632">
                  <c:v>10595</c:v>
                </c:pt>
                <c:pt idx="633">
                  <c:v>11629</c:v>
                </c:pt>
                <c:pt idx="634">
                  <c:v>11711</c:v>
                </c:pt>
                <c:pt idx="635">
                  <c:v>11087</c:v>
                </c:pt>
                <c:pt idx="636">
                  <c:v>10981</c:v>
                </c:pt>
                <c:pt idx="637">
                  <c:v>10189</c:v>
                </c:pt>
                <c:pt idx="638">
                  <c:v>10620</c:v>
                </c:pt>
                <c:pt idx="639">
                  <c:v>10359</c:v>
                </c:pt>
                <c:pt idx="640">
                  <c:v>9381</c:v>
                </c:pt>
                <c:pt idx="641">
                  <c:v>10683</c:v>
                </c:pt>
                <c:pt idx="642">
                  <c:v>10186</c:v>
                </c:pt>
                <c:pt idx="643">
                  <c:v>10209</c:v>
                </c:pt>
                <c:pt idx="644">
                  <c:v>10341</c:v>
                </c:pt>
                <c:pt idx="645">
                  <c:v>10636</c:v>
                </c:pt>
                <c:pt idx="646">
                  <c:v>10919</c:v>
                </c:pt>
                <c:pt idx="647">
                  <c:v>11187</c:v>
                </c:pt>
                <c:pt idx="648">
                  <c:v>10956</c:v>
                </c:pt>
                <c:pt idx="649">
                  <c:v>10442</c:v>
                </c:pt>
                <c:pt idx="650">
                  <c:v>10492</c:v>
                </c:pt>
                <c:pt idx="651">
                  <c:v>10461</c:v>
                </c:pt>
                <c:pt idx="652">
                  <c:v>9504</c:v>
                </c:pt>
                <c:pt idx="653">
                  <c:v>10517</c:v>
                </c:pt>
                <c:pt idx="654">
                  <c:v>9477</c:v>
                </c:pt>
                <c:pt idx="655">
                  <c:v>10427</c:v>
                </c:pt>
                <c:pt idx="656">
                  <c:v>10197</c:v>
                </c:pt>
                <c:pt idx="657">
                  <c:v>11126</c:v>
                </c:pt>
                <c:pt idx="658">
                  <c:v>10785</c:v>
                </c:pt>
                <c:pt idx="659">
                  <c:v>10719</c:v>
                </c:pt>
                <c:pt idx="660">
                  <c:v>10732</c:v>
                </c:pt>
                <c:pt idx="661">
                  <c:v>10022</c:v>
                </c:pt>
                <c:pt idx="662">
                  <c:v>10062</c:v>
                </c:pt>
                <c:pt idx="663">
                  <c:v>9901</c:v>
                </c:pt>
                <c:pt idx="664">
                  <c:v>9589</c:v>
                </c:pt>
                <c:pt idx="665">
                  <c:v>9967</c:v>
                </c:pt>
                <c:pt idx="666">
                  <c:v>9917</c:v>
                </c:pt>
                <c:pt idx="667">
                  <c:v>10499</c:v>
                </c:pt>
                <c:pt idx="668">
                  <c:v>10491</c:v>
                </c:pt>
                <c:pt idx="669">
                  <c:v>10871</c:v>
                </c:pt>
                <c:pt idx="670">
                  <c:v>11107</c:v>
                </c:pt>
                <c:pt idx="671">
                  <c:v>10727</c:v>
                </c:pt>
                <c:pt idx="672">
                  <c:v>10818</c:v>
                </c:pt>
                <c:pt idx="673">
                  <c:v>10266</c:v>
                </c:pt>
                <c:pt idx="674">
                  <c:v>10882</c:v>
                </c:pt>
                <c:pt idx="675">
                  <c:v>10785</c:v>
                </c:pt>
                <c:pt idx="676">
                  <c:v>9811</c:v>
                </c:pt>
                <c:pt idx="677">
                  <c:v>10539</c:v>
                </c:pt>
                <c:pt idx="678">
                  <c:v>9925</c:v>
                </c:pt>
                <c:pt idx="679">
                  <c:v>10357</c:v>
                </c:pt>
                <c:pt idx="680">
                  <c:v>10387</c:v>
                </c:pt>
                <c:pt idx="681">
                  <c:v>11192</c:v>
                </c:pt>
                <c:pt idx="682">
                  <c:v>11316</c:v>
                </c:pt>
                <c:pt idx="683">
                  <c:v>10993</c:v>
                </c:pt>
                <c:pt idx="684">
                  <c:v>11118</c:v>
                </c:pt>
                <c:pt idx="685">
                  <c:v>10846</c:v>
                </c:pt>
                <c:pt idx="686">
                  <c:v>11238</c:v>
                </c:pt>
                <c:pt idx="687">
                  <c:v>11238</c:v>
                </c:pt>
                <c:pt idx="688">
                  <c:v>10202</c:v>
                </c:pt>
                <c:pt idx="689">
                  <c:v>11146</c:v>
                </c:pt>
                <c:pt idx="690">
                  <c:v>10427</c:v>
                </c:pt>
                <c:pt idx="691">
                  <c:v>11091</c:v>
                </c:pt>
                <c:pt idx="692">
                  <c:v>11175</c:v>
                </c:pt>
                <c:pt idx="693">
                  <c:v>12041</c:v>
                </c:pt>
                <c:pt idx="694">
                  <c:v>12066</c:v>
                </c:pt>
                <c:pt idx="695">
                  <c:v>11752</c:v>
                </c:pt>
                <c:pt idx="696">
                  <c:v>11797</c:v>
                </c:pt>
                <c:pt idx="697">
                  <c:v>11115</c:v>
                </c:pt>
                <c:pt idx="698">
                  <c:v>12019</c:v>
                </c:pt>
                <c:pt idx="699">
                  <c:v>11450</c:v>
                </c:pt>
                <c:pt idx="700">
                  <c:v>10573</c:v>
                </c:pt>
                <c:pt idx="701">
                  <c:v>11385</c:v>
                </c:pt>
                <c:pt idx="702">
                  <c:v>10518</c:v>
                </c:pt>
                <c:pt idx="703">
                  <c:v>10564</c:v>
                </c:pt>
                <c:pt idx="704">
                  <c:v>10557</c:v>
                </c:pt>
                <c:pt idx="705">
                  <c:v>11160</c:v>
                </c:pt>
                <c:pt idx="706">
                  <c:v>11161</c:v>
                </c:pt>
                <c:pt idx="707">
                  <c:v>11485</c:v>
                </c:pt>
                <c:pt idx="708">
                  <c:v>10970</c:v>
                </c:pt>
                <c:pt idx="709">
                  <c:v>10316</c:v>
                </c:pt>
                <c:pt idx="710">
                  <c:v>10565</c:v>
                </c:pt>
                <c:pt idx="711">
                  <c:v>10393</c:v>
                </c:pt>
                <c:pt idx="712">
                  <c:v>9640</c:v>
                </c:pt>
                <c:pt idx="713">
                  <c:v>10042</c:v>
                </c:pt>
                <c:pt idx="714">
                  <c:v>9444</c:v>
                </c:pt>
                <c:pt idx="715">
                  <c:v>10056</c:v>
                </c:pt>
                <c:pt idx="716">
                  <c:v>9583</c:v>
                </c:pt>
                <c:pt idx="717">
                  <c:v>10146</c:v>
                </c:pt>
                <c:pt idx="718">
                  <c:v>10406</c:v>
                </c:pt>
                <c:pt idx="719">
                  <c:v>10267</c:v>
                </c:pt>
                <c:pt idx="720">
                  <c:v>9805</c:v>
                </c:pt>
                <c:pt idx="721">
                  <c:v>9552</c:v>
                </c:pt>
                <c:pt idx="722">
                  <c:v>10176</c:v>
                </c:pt>
                <c:pt idx="723">
                  <c:v>9931</c:v>
                </c:pt>
                <c:pt idx="724">
                  <c:v>9034</c:v>
                </c:pt>
                <c:pt idx="725">
                  <c:v>9974</c:v>
                </c:pt>
                <c:pt idx="726">
                  <c:v>9110</c:v>
                </c:pt>
                <c:pt idx="727">
                  <c:v>9372</c:v>
                </c:pt>
                <c:pt idx="728">
                  <c:v>9408</c:v>
                </c:pt>
                <c:pt idx="729">
                  <c:v>10180</c:v>
                </c:pt>
                <c:pt idx="730">
                  <c:v>10279</c:v>
                </c:pt>
                <c:pt idx="731">
                  <c:v>9729</c:v>
                </c:pt>
                <c:pt idx="732">
                  <c:v>9614</c:v>
                </c:pt>
                <c:pt idx="733">
                  <c:v>9051</c:v>
                </c:pt>
                <c:pt idx="734">
                  <c:v>9566</c:v>
                </c:pt>
                <c:pt idx="735">
                  <c:v>9592</c:v>
                </c:pt>
                <c:pt idx="736">
                  <c:v>8618</c:v>
                </c:pt>
                <c:pt idx="737">
                  <c:v>9426</c:v>
                </c:pt>
                <c:pt idx="738">
                  <c:v>9160</c:v>
                </c:pt>
                <c:pt idx="739">
                  <c:v>9502</c:v>
                </c:pt>
                <c:pt idx="740">
                  <c:v>9124</c:v>
                </c:pt>
                <c:pt idx="741">
                  <c:v>10070</c:v>
                </c:pt>
                <c:pt idx="742">
                  <c:v>10331</c:v>
                </c:pt>
                <c:pt idx="743">
                  <c:v>10420</c:v>
                </c:pt>
                <c:pt idx="744">
                  <c:v>10184</c:v>
                </c:pt>
                <c:pt idx="745">
                  <c:v>9464</c:v>
                </c:pt>
                <c:pt idx="746">
                  <c:v>9568</c:v>
                </c:pt>
                <c:pt idx="747">
                  <c:v>9827</c:v>
                </c:pt>
                <c:pt idx="748">
                  <c:v>8714</c:v>
                </c:pt>
                <c:pt idx="749">
                  <c:v>9824</c:v>
                </c:pt>
                <c:pt idx="750">
                  <c:v>9215</c:v>
                </c:pt>
                <c:pt idx="751">
                  <c:v>9578</c:v>
                </c:pt>
                <c:pt idx="752">
                  <c:v>9428</c:v>
                </c:pt>
                <c:pt idx="753">
                  <c:v>10080</c:v>
                </c:pt>
                <c:pt idx="754">
                  <c:v>10118</c:v>
                </c:pt>
                <c:pt idx="755">
                  <c:v>9660</c:v>
                </c:pt>
                <c:pt idx="756">
                  <c:v>9662</c:v>
                </c:pt>
                <c:pt idx="757">
                  <c:v>9004</c:v>
                </c:pt>
                <c:pt idx="758">
                  <c:v>9474</c:v>
                </c:pt>
                <c:pt idx="759">
                  <c:v>9749</c:v>
                </c:pt>
                <c:pt idx="760">
                  <c:v>8833</c:v>
                </c:pt>
                <c:pt idx="761">
                  <c:v>9331</c:v>
                </c:pt>
                <c:pt idx="762">
                  <c:v>8997</c:v>
                </c:pt>
                <c:pt idx="763">
                  <c:v>8981</c:v>
                </c:pt>
                <c:pt idx="764">
                  <c:v>9264</c:v>
                </c:pt>
                <c:pt idx="765">
                  <c:v>10141</c:v>
                </c:pt>
                <c:pt idx="766">
                  <c:v>9962</c:v>
                </c:pt>
                <c:pt idx="767">
                  <c:v>9882</c:v>
                </c:pt>
                <c:pt idx="768">
                  <c:v>9957</c:v>
                </c:pt>
                <c:pt idx="769">
                  <c:v>9386</c:v>
                </c:pt>
                <c:pt idx="770">
                  <c:v>9848</c:v>
                </c:pt>
                <c:pt idx="771">
                  <c:v>10121</c:v>
                </c:pt>
                <c:pt idx="772">
                  <c:v>9033</c:v>
                </c:pt>
                <c:pt idx="773">
                  <c:v>10193</c:v>
                </c:pt>
                <c:pt idx="774">
                  <c:v>9495</c:v>
                </c:pt>
                <c:pt idx="775">
                  <c:v>10138</c:v>
                </c:pt>
                <c:pt idx="776">
                  <c:v>9901</c:v>
                </c:pt>
                <c:pt idx="777">
                  <c:v>10699</c:v>
                </c:pt>
                <c:pt idx="778">
                  <c:v>10602</c:v>
                </c:pt>
                <c:pt idx="779">
                  <c:v>10418</c:v>
                </c:pt>
                <c:pt idx="780">
                  <c:v>10000</c:v>
                </c:pt>
                <c:pt idx="781">
                  <c:v>9628</c:v>
                </c:pt>
                <c:pt idx="782">
                  <c:v>9780</c:v>
                </c:pt>
                <c:pt idx="783">
                  <c:v>9801</c:v>
                </c:pt>
                <c:pt idx="784">
                  <c:v>8972</c:v>
                </c:pt>
                <c:pt idx="785">
                  <c:v>9924</c:v>
                </c:pt>
                <c:pt idx="786">
                  <c:v>9188</c:v>
                </c:pt>
                <c:pt idx="787">
                  <c:v>9816</c:v>
                </c:pt>
                <c:pt idx="788">
                  <c:v>9927</c:v>
                </c:pt>
                <c:pt idx="789">
                  <c:v>10820</c:v>
                </c:pt>
                <c:pt idx="790">
                  <c:v>11050</c:v>
                </c:pt>
                <c:pt idx="791">
                  <c:v>10805</c:v>
                </c:pt>
                <c:pt idx="792">
                  <c:v>10247</c:v>
                </c:pt>
                <c:pt idx="793">
                  <c:v>9953</c:v>
                </c:pt>
                <c:pt idx="794">
                  <c:v>10282</c:v>
                </c:pt>
                <c:pt idx="795">
                  <c:v>10283</c:v>
                </c:pt>
                <c:pt idx="796">
                  <c:v>9404</c:v>
                </c:pt>
                <c:pt idx="797">
                  <c:v>10605</c:v>
                </c:pt>
                <c:pt idx="798">
                  <c:v>9943</c:v>
                </c:pt>
                <c:pt idx="799">
                  <c:v>10244</c:v>
                </c:pt>
                <c:pt idx="800">
                  <c:v>10142</c:v>
                </c:pt>
                <c:pt idx="801">
                  <c:v>11175</c:v>
                </c:pt>
                <c:pt idx="802">
                  <c:v>11257</c:v>
                </c:pt>
                <c:pt idx="803">
                  <c:v>11133</c:v>
                </c:pt>
                <c:pt idx="804">
                  <c:v>10867</c:v>
                </c:pt>
                <c:pt idx="805">
                  <c:v>10312</c:v>
                </c:pt>
                <c:pt idx="806">
                  <c:v>10334</c:v>
                </c:pt>
                <c:pt idx="807">
                  <c:v>10746</c:v>
                </c:pt>
                <c:pt idx="808">
                  <c:v>9980</c:v>
                </c:pt>
                <c:pt idx="809">
                  <c:v>10831</c:v>
                </c:pt>
                <c:pt idx="810">
                  <c:v>10251</c:v>
                </c:pt>
                <c:pt idx="811">
                  <c:v>10531</c:v>
                </c:pt>
                <c:pt idx="812">
                  <c:v>10460</c:v>
                </c:pt>
                <c:pt idx="813">
                  <c:v>11517</c:v>
                </c:pt>
                <c:pt idx="814">
                  <c:v>11313</c:v>
                </c:pt>
                <c:pt idx="815">
                  <c:v>11322</c:v>
                </c:pt>
                <c:pt idx="816">
                  <c:v>11072</c:v>
                </c:pt>
                <c:pt idx="817">
                  <c:v>10196</c:v>
                </c:pt>
                <c:pt idx="818">
                  <c:v>10791</c:v>
                </c:pt>
                <c:pt idx="819">
                  <c:v>11020</c:v>
                </c:pt>
                <c:pt idx="820">
                  <c:v>9955</c:v>
                </c:pt>
                <c:pt idx="821">
                  <c:v>10819</c:v>
                </c:pt>
                <c:pt idx="822">
                  <c:v>10116</c:v>
                </c:pt>
                <c:pt idx="823">
                  <c:v>10301</c:v>
                </c:pt>
                <c:pt idx="824">
                  <c:v>10508</c:v>
                </c:pt>
                <c:pt idx="825">
                  <c:v>11466</c:v>
                </c:pt>
                <c:pt idx="826">
                  <c:v>11447</c:v>
                </c:pt>
                <c:pt idx="827">
                  <c:v>11098</c:v>
                </c:pt>
                <c:pt idx="828">
                  <c:v>10759</c:v>
                </c:pt>
                <c:pt idx="829">
                  <c:v>10041</c:v>
                </c:pt>
                <c:pt idx="830">
                  <c:v>10577</c:v>
                </c:pt>
                <c:pt idx="831">
                  <c:v>10914</c:v>
                </c:pt>
                <c:pt idx="832">
                  <c:v>9840</c:v>
                </c:pt>
                <c:pt idx="833">
                  <c:v>10880</c:v>
                </c:pt>
                <c:pt idx="834">
                  <c:v>10390</c:v>
                </c:pt>
                <c:pt idx="835">
                  <c:v>10809</c:v>
                </c:pt>
                <c:pt idx="836">
                  <c:v>10857</c:v>
                </c:pt>
                <c:pt idx="837">
                  <c:v>11324</c:v>
                </c:pt>
                <c:pt idx="838">
                  <c:v>11216</c:v>
                </c:pt>
                <c:pt idx="839">
                  <c:v>11098</c:v>
                </c:pt>
                <c:pt idx="840">
                  <c:v>10919</c:v>
                </c:pt>
                <c:pt idx="841">
                  <c:v>10058</c:v>
                </c:pt>
                <c:pt idx="842">
                  <c:v>10388</c:v>
                </c:pt>
                <c:pt idx="843">
                  <c:v>10694</c:v>
                </c:pt>
                <c:pt idx="844">
                  <c:v>9657</c:v>
                </c:pt>
                <c:pt idx="845">
                  <c:v>11004</c:v>
                </c:pt>
                <c:pt idx="846">
                  <c:v>10381</c:v>
                </c:pt>
                <c:pt idx="847">
                  <c:v>10525</c:v>
                </c:pt>
                <c:pt idx="848">
                  <c:v>10607</c:v>
                </c:pt>
                <c:pt idx="849">
                  <c:v>10904</c:v>
                </c:pt>
                <c:pt idx="850">
                  <c:v>11120</c:v>
                </c:pt>
                <c:pt idx="851">
                  <c:v>10785</c:v>
                </c:pt>
                <c:pt idx="852">
                  <c:v>10393</c:v>
                </c:pt>
                <c:pt idx="853">
                  <c:v>9911</c:v>
                </c:pt>
                <c:pt idx="854">
                  <c:v>10280</c:v>
                </c:pt>
                <c:pt idx="855">
                  <c:v>10718</c:v>
                </c:pt>
                <c:pt idx="856">
                  <c:v>9795</c:v>
                </c:pt>
                <c:pt idx="857">
                  <c:v>10801</c:v>
                </c:pt>
                <c:pt idx="858">
                  <c:v>10056</c:v>
                </c:pt>
                <c:pt idx="859">
                  <c:v>10413</c:v>
                </c:pt>
                <c:pt idx="860">
                  <c:v>10592</c:v>
                </c:pt>
                <c:pt idx="861">
                  <c:v>11395</c:v>
                </c:pt>
                <c:pt idx="862">
                  <c:v>11656</c:v>
                </c:pt>
                <c:pt idx="863">
                  <c:v>11363</c:v>
                </c:pt>
                <c:pt idx="864">
                  <c:v>11385</c:v>
                </c:pt>
                <c:pt idx="865">
                  <c:v>10447</c:v>
                </c:pt>
                <c:pt idx="866">
                  <c:v>10512</c:v>
                </c:pt>
                <c:pt idx="867">
                  <c:v>10968</c:v>
                </c:pt>
                <c:pt idx="868">
                  <c:v>9924</c:v>
                </c:pt>
                <c:pt idx="869">
                  <c:v>10995</c:v>
                </c:pt>
                <c:pt idx="870">
                  <c:v>10936</c:v>
                </c:pt>
                <c:pt idx="871">
                  <c:v>11165</c:v>
                </c:pt>
                <c:pt idx="872">
                  <c:v>10785</c:v>
                </c:pt>
                <c:pt idx="873">
                  <c:v>11741</c:v>
                </c:pt>
                <c:pt idx="874">
                  <c:v>11518</c:v>
                </c:pt>
                <c:pt idx="875">
                  <c:v>11321</c:v>
                </c:pt>
                <c:pt idx="876">
                  <c:v>11157</c:v>
                </c:pt>
                <c:pt idx="877">
                  <c:v>10453</c:v>
                </c:pt>
                <c:pt idx="878">
                  <c:v>10972</c:v>
                </c:pt>
                <c:pt idx="879">
                  <c:v>11128</c:v>
                </c:pt>
                <c:pt idx="880">
                  <c:v>9717</c:v>
                </c:pt>
                <c:pt idx="881">
                  <c:v>10877</c:v>
                </c:pt>
                <c:pt idx="882">
                  <c:v>10600</c:v>
                </c:pt>
                <c:pt idx="883">
                  <c:v>11162</c:v>
                </c:pt>
                <c:pt idx="884">
                  <c:v>10817</c:v>
                </c:pt>
                <c:pt idx="885">
                  <c:v>11504</c:v>
                </c:pt>
                <c:pt idx="886">
                  <c:v>11346</c:v>
                </c:pt>
                <c:pt idx="887">
                  <c:v>11607</c:v>
                </c:pt>
                <c:pt idx="888">
                  <c:v>11224</c:v>
                </c:pt>
                <c:pt idx="889">
                  <c:v>10020</c:v>
                </c:pt>
                <c:pt idx="890">
                  <c:v>10633</c:v>
                </c:pt>
                <c:pt idx="891">
                  <c:v>11097</c:v>
                </c:pt>
                <c:pt idx="892">
                  <c:v>9697</c:v>
                </c:pt>
                <c:pt idx="893">
                  <c:v>11016</c:v>
                </c:pt>
                <c:pt idx="894">
                  <c:v>10801</c:v>
                </c:pt>
                <c:pt idx="895">
                  <c:v>11172</c:v>
                </c:pt>
                <c:pt idx="896">
                  <c:v>11275</c:v>
                </c:pt>
                <c:pt idx="897">
                  <c:v>11498</c:v>
                </c:pt>
                <c:pt idx="898">
                  <c:v>11404</c:v>
                </c:pt>
                <c:pt idx="899">
                  <c:v>11311</c:v>
                </c:pt>
                <c:pt idx="900">
                  <c:v>11327</c:v>
                </c:pt>
                <c:pt idx="901">
                  <c:v>10571</c:v>
                </c:pt>
                <c:pt idx="902">
                  <c:v>11055</c:v>
                </c:pt>
                <c:pt idx="903">
                  <c:v>11426</c:v>
                </c:pt>
                <c:pt idx="904">
                  <c:v>10425</c:v>
                </c:pt>
                <c:pt idx="905">
                  <c:v>11111</c:v>
                </c:pt>
                <c:pt idx="906">
                  <c:v>10432</c:v>
                </c:pt>
                <c:pt idx="907">
                  <c:v>11271</c:v>
                </c:pt>
                <c:pt idx="908">
                  <c:v>11425</c:v>
                </c:pt>
                <c:pt idx="909">
                  <c:v>12067</c:v>
                </c:pt>
                <c:pt idx="910">
                  <c:v>11968</c:v>
                </c:pt>
                <c:pt idx="911">
                  <c:v>11906</c:v>
                </c:pt>
                <c:pt idx="912">
                  <c:v>11208</c:v>
                </c:pt>
                <c:pt idx="913">
                  <c:v>10920</c:v>
                </c:pt>
                <c:pt idx="914">
                  <c:v>11397</c:v>
                </c:pt>
                <c:pt idx="915">
                  <c:v>11559</c:v>
                </c:pt>
                <c:pt idx="916">
                  <c:v>10587</c:v>
                </c:pt>
                <c:pt idx="917">
                  <c:v>12066</c:v>
                </c:pt>
                <c:pt idx="918">
                  <c:v>11201</c:v>
                </c:pt>
                <c:pt idx="919">
                  <c:v>11602</c:v>
                </c:pt>
                <c:pt idx="920">
                  <c:v>11908</c:v>
                </c:pt>
                <c:pt idx="921">
                  <c:v>12258</c:v>
                </c:pt>
                <c:pt idx="922">
                  <c:v>12355</c:v>
                </c:pt>
                <c:pt idx="923">
                  <c:v>12045</c:v>
                </c:pt>
                <c:pt idx="924">
                  <c:v>11460</c:v>
                </c:pt>
                <c:pt idx="925">
                  <c:v>10909</c:v>
                </c:pt>
                <c:pt idx="926">
                  <c:v>11499</c:v>
                </c:pt>
                <c:pt idx="927">
                  <c:v>11956</c:v>
                </c:pt>
                <c:pt idx="928">
                  <c:v>10435</c:v>
                </c:pt>
                <c:pt idx="929">
                  <c:v>11956</c:v>
                </c:pt>
                <c:pt idx="930">
                  <c:v>11445</c:v>
                </c:pt>
                <c:pt idx="931">
                  <c:v>12027</c:v>
                </c:pt>
                <c:pt idx="932">
                  <c:v>11999</c:v>
                </c:pt>
                <c:pt idx="933">
                  <c:v>12505</c:v>
                </c:pt>
                <c:pt idx="934">
                  <c:v>12632</c:v>
                </c:pt>
                <c:pt idx="935">
                  <c:v>12082</c:v>
                </c:pt>
                <c:pt idx="936">
                  <c:v>11814</c:v>
                </c:pt>
                <c:pt idx="937">
                  <c:v>11191</c:v>
                </c:pt>
                <c:pt idx="938">
                  <c:v>11634</c:v>
                </c:pt>
                <c:pt idx="939">
                  <c:v>11552</c:v>
                </c:pt>
                <c:pt idx="940">
                  <c:v>10687</c:v>
                </c:pt>
                <c:pt idx="941">
                  <c:v>12076</c:v>
                </c:pt>
                <c:pt idx="942">
                  <c:v>11586</c:v>
                </c:pt>
                <c:pt idx="943">
                  <c:v>12094</c:v>
                </c:pt>
                <c:pt idx="944">
                  <c:v>11540</c:v>
                </c:pt>
                <c:pt idx="945">
                  <c:v>12328</c:v>
                </c:pt>
                <c:pt idx="946">
                  <c:v>12325</c:v>
                </c:pt>
                <c:pt idx="947">
                  <c:v>11805</c:v>
                </c:pt>
                <c:pt idx="948">
                  <c:v>11772</c:v>
                </c:pt>
                <c:pt idx="949">
                  <c:v>10753</c:v>
                </c:pt>
                <c:pt idx="950">
                  <c:v>11610</c:v>
                </c:pt>
                <c:pt idx="951">
                  <c:v>11573</c:v>
                </c:pt>
                <c:pt idx="952">
                  <c:v>10641</c:v>
                </c:pt>
                <c:pt idx="953">
                  <c:v>11732</c:v>
                </c:pt>
                <c:pt idx="954">
                  <c:v>11346</c:v>
                </c:pt>
                <c:pt idx="955">
                  <c:v>11751</c:v>
                </c:pt>
                <c:pt idx="956">
                  <c:v>11465</c:v>
                </c:pt>
                <c:pt idx="957">
                  <c:v>12260</c:v>
                </c:pt>
                <c:pt idx="958">
                  <c:v>11771</c:v>
                </c:pt>
                <c:pt idx="959">
                  <c:v>11818</c:v>
                </c:pt>
                <c:pt idx="960">
                  <c:v>11736</c:v>
                </c:pt>
                <c:pt idx="961">
                  <c:v>11013</c:v>
                </c:pt>
                <c:pt idx="962">
                  <c:v>11463</c:v>
                </c:pt>
                <c:pt idx="963">
                  <c:v>11151</c:v>
                </c:pt>
                <c:pt idx="964">
                  <c:v>10199</c:v>
                </c:pt>
                <c:pt idx="965">
                  <c:v>11894</c:v>
                </c:pt>
                <c:pt idx="966">
                  <c:v>11650</c:v>
                </c:pt>
                <c:pt idx="967">
                  <c:v>11743</c:v>
                </c:pt>
                <c:pt idx="968">
                  <c:v>11425</c:v>
                </c:pt>
                <c:pt idx="969">
                  <c:v>12129</c:v>
                </c:pt>
                <c:pt idx="970">
                  <c:v>11878</c:v>
                </c:pt>
                <c:pt idx="971">
                  <c:v>11784</c:v>
                </c:pt>
                <c:pt idx="972">
                  <c:v>11341</c:v>
                </c:pt>
                <c:pt idx="973">
                  <c:v>10900</c:v>
                </c:pt>
                <c:pt idx="974">
                  <c:v>11190</c:v>
                </c:pt>
                <c:pt idx="975">
                  <c:v>11114</c:v>
                </c:pt>
                <c:pt idx="976">
                  <c:v>10332</c:v>
                </c:pt>
                <c:pt idx="977">
                  <c:v>11860</c:v>
                </c:pt>
                <c:pt idx="978">
                  <c:v>11082</c:v>
                </c:pt>
                <c:pt idx="979">
                  <c:v>11591</c:v>
                </c:pt>
                <c:pt idx="980">
                  <c:v>11336</c:v>
                </c:pt>
                <c:pt idx="981">
                  <c:v>12250</c:v>
                </c:pt>
                <c:pt idx="982">
                  <c:v>12219</c:v>
                </c:pt>
                <c:pt idx="983">
                  <c:v>11667</c:v>
                </c:pt>
                <c:pt idx="984">
                  <c:v>11553</c:v>
                </c:pt>
                <c:pt idx="985">
                  <c:v>10857</c:v>
                </c:pt>
                <c:pt idx="986">
                  <c:v>11294</c:v>
                </c:pt>
                <c:pt idx="987">
                  <c:v>11060</c:v>
                </c:pt>
                <c:pt idx="988">
                  <c:v>10316</c:v>
                </c:pt>
                <c:pt idx="989">
                  <c:v>11582</c:v>
                </c:pt>
                <c:pt idx="990">
                  <c:v>11054</c:v>
                </c:pt>
                <c:pt idx="991">
                  <c:v>12006</c:v>
                </c:pt>
                <c:pt idx="992">
                  <c:v>11885</c:v>
                </c:pt>
                <c:pt idx="993">
                  <c:v>11960</c:v>
                </c:pt>
                <c:pt idx="994">
                  <c:v>12326</c:v>
                </c:pt>
                <c:pt idx="995">
                  <c:v>11711</c:v>
                </c:pt>
                <c:pt idx="996">
                  <c:v>11593</c:v>
                </c:pt>
                <c:pt idx="997">
                  <c:v>10832</c:v>
                </c:pt>
                <c:pt idx="998">
                  <c:v>10811</c:v>
                </c:pt>
                <c:pt idx="999">
                  <c:v>10812</c:v>
                </c:pt>
                <c:pt idx="1000">
                  <c:v>10555</c:v>
                </c:pt>
                <c:pt idx="1001">
                  <c:v>11338</c:v>
                </c:pt>
                <c:pt idx="1002">
                  <c:v>10826</c:v>
                </c:pt>
                <c:pt idx="1003">
                  <c:v>11025</c:v>
                </c:pt>
                <c:pt idx="1004">
                  <c:v>11283</c:v>
                </c:pt>
                <c:pt idx="1005">
                  <c:v>11880</c:v>
                </c:pt>
                <c:pt idx="1006">
                  <c:v>11980</c:v>
                </c:pt>
                <c:pt idx="1007">
                  <c:v>11775</c:v>
                </c:pt>
                <c:pt idx="1008">
                  <c:v>11728</c:v>
                </c:pt>
                <c:pt idx="1009">
                  <c:v>10484</c:v>
                </c:pt>
                <c:pt idx="1010">
                  <c:v>11084</c:v>
                </c:pt>
                <c:pt idx="1011">
                  <c:v>10948</c:v>
                </c:pt>
                <c:pt idx="1012">
                  <c:v>10171</c:v>
                </c:pt>
                <c:pt idx="1013">
                  <c:v>11435</c:v>
                </c:pt>
                <c:pt idx="1014">
                  <c:v>11334</c:v>
                </c:pt>
                <c:pt idx="1015">
                  <c:v>12034</c:v>
                </c:pt>
                <c:pt idx="1016">
                  <c:v>11630</c:v>
                </c:pt>
                <c:pt idx="1017">
                  <c:v>12115</c:v>
                </c:pt>
                <c:pt idx="1018">
                  <c:v>12074</c:v>
                </c:pt>
                <c:pt idx="1019">
                  <c:v>11772</c:v>
                </c:pt>
                <c:pt idx="1020">
                  <c:v>11806</c:v>
                </c:pt>
                <c:pt idx="1021">
                  <c:v>10736</c:v>
                </c:pt>
                <c:pt idx="1022">
                  <c:v>11525</c:v>
                </c:pt>
                <c:pt idx="1023">
                  <c:v>11239</c:v>
                </c:pt>
                <c:pt idx="1024">
                  <c:v>10663</c:v>
                </c:pt>
                <c:pt idx="1025">
                  <c:v>11843</c:v>
                </c:pt>
                <c:pt idx="1026">
                  <c:v>11587</c:v>
                </c:pt>
                <c:pt idx="1027">
                  <c:v>11936</c:v>
                </c:pt>
                <c:pt idx="1028">
                  <c:v>11774</c:v>
                </c:pt>
                <c:pt idx="1029">
                  <c:v>12510</c:v>
                </c:pt>
                <c:pt idx="1030">
                  <c:v>11968</c:v>
                </c:pt>
                <c:pt idx="1031">
                  <c:v>12002</c:v>
                </c:pt>
                <c:pt idx="1032">
                  <c:v>11616</c:v>
                </c:pt>
                <c:pt idx="1033">
                  <c:v>10258</c:v>
                </c:pt>
                <c:pt idx="1034">
                  <c:v>10744</c:v>
                </c:pt>
                <c:pt idx="1035">
                  <c:v>10478</c:v>
                </c:pt>
                <c:pt idx="1036">
                  <c:v>9787</c:v>
                </c:pt>
                <c:pt idx="1037">
                  <c:v>10963</c:v>
                </c:pt>
                <c:pt idx="1038">
                  <c:v>10468</c:v>
                </c:pt>
                <c:pt idx="1039">
                  <c:v>10861</c:v>
                </c:pt>
                <c:pt idx="1040">
                  <c:v>11154</c:v>
                </c:pt>
                <c:pt idx="1041">
                  <c:v>11444</c:v>
                </c:pt>
                <c:pt idx="1042">
                  <c:v>11203</c:v>
                </c:pt>
                <c:pt idx="1043">
                  <c:v>11134</c:v>
                </c:pt>
                <c:pt idx="1044">
                  <c:v>10644</c:v>
                </c:pt>
                <c:pt idx="1045">
                  <c:v>9808</c:v>
                </c:pt>
                <c:pt idx="1046">
                  <c:v>10459</c:v>
                </c:pt>
                <c:pt idx="1047">
                  <c:v>10695</c:v>
                </c:pt>
                <c:pt idx="1048">
                  <c:v>9943</c:v>
                </c:pt>
                <c:pt idx="1049">
                  <c:v>10671</c:v>
                </c:pt>
                <c:pt idx="1050">
                  <c:v>10152</c:v>
                </c:pt>
                <c:pt idx="1051">
                  <c:v>10971</c:v>
                </c:pt>
                <c:pt idx="1052">
                  <c:v>10916</c:v>
                </c:pt>
                <c:pt idx="1053">
                  <c:v>10888</c:v>
                </c:pt>
                <c:pt idx="1054">
                  <c:v>11089</c:v>
                </c:pt>
                <c:pt idx="1055">
                  <c:v>10783</c:v>
                </c:pt>
                <c:pt idx="1056">
                  <c:v>10380</c:v>
                </c:pt>
                <c:pt idx="1057">
                  <c:v>10031</c:v>
                </c:pt>
                <c:pt idx="1058">
                  <c:v>9920</c:v>
                </c:pt>
                <c:pt idx="1059">
                  <c:v>10104</c:v>
                </c:pt>
                <c:pt idx="1060">
                  <c:v>9104</c:v>
                </c:pt>
                <c:pt idx="1061">
                  <c:v>10243</c:v>
                </c:pt>
                <c:pt idx="1062">
                  <c:v>9922</c:v>
                </c:pt>
                <c:pt idx="1063">
                  <c:v>10300</c:v>
                </c:pt>
                <c:pt idx="1064">
                  <c:v>9933</c:v>
                </c:pt>
                <c:pt idx="1065">
                  <c:v>10467</c:v>
                </c:pt>
                <c:pt idx="1066">
                  <c:v>10433</c:v>
                </c:pt>
                <c:pt idx="1067">
                  <c:v>10074</c:v>
                </c:pt>
                <c:pt idx="1068">
                  <c:v>10244</c:v>
                </c:pt>
                <c:pt idx="1069">
                  <c:v>9341</c:v>
                </c:pt>
                <c:pt idx="1070">
                  <c:v>9227</c:v>
                </c:pt>
                <c:pt idx="1071">
                  <c:v>9722</c:v>
                </c:pt>
                <c:pt idx="1072">
                  <c:v>8880</c:v>
                </c:pt>
                <c:pt idx="1073">
                  <c:v>9621</c:v>
                </c:pt>
                <c:pt idx="1074">
                  <c:v>9367</c:v>
                </c:pt>
                <c:pt idx="1075">
                  <c:v>9774</c:v>
                </c:pt>
                <c:pt idx="1076">
                  <c:v>9605</c:v>
                </c:pt>
                <c:pt idx="1077">
                  <c:v>10319</c:v>
                </c:pt>
                <c:pt idx="1078">
                  <c:v>10287</c:v>
                </c:pt>
                <c:pt idx="1079">
                  <c:v>9981</c:v>
                </c:pt>
                <c:pt idx="1080">
                  <c:v>9802</c:v>
                </c:pt>
                <c:pt idx="1081">
                  <c:v>7699</c:v>
                </c:pt>
                <c:pt idx="1082">
                  <c:v>7973</c:v>
                </c:pt>
                <c:pt idx="1083">
                  <c:v>8079</c:v>
                </c:pt>
                <c:pt idx="1084">
                  <c:v>7456</c:v>
                </c:pt>
                <c:pt idx="1085">
                  <c:v>8309</c:v>
                </c:pt>
                <c:pt idx="1086">
                  <c:v>8047</c:v>
                </c:pt>
                <c:pt idx="1087">
                  <c:v>8496</c:v>
                </c:pt>
                <c:pt idx="1088">
                  <c:v>8153</c:v>
                </c:pt>
                <c:pt idx="1089">
                  <c:v>8658</c:v>
                </c:pt>
                <c:pt idx="1090">
                  <c:v>7863</c:v>
                </c:pt>
                <c:pt idx="1091">
                  <c:v>7739</c:v>
                </c:pt>
                <c:pt idx="1092">
                  <c:v>7582</c:v>
                </c:pt>
                <c:pt idx="1093">
                  <c:v>6730</c:v>
                </c:pt>
                <c:pt idx="1094">
                  <c:v>7184</c:v>
                </c:pt>
                <c:pt idx="1095">
                  <c:v>7086</c:v>
                </c:pt>
                <c:pt idx="1096">
                  <c:v>6832</c:v>
                </c:pt>
                <c:pt idx="1097">
                  <c:v>7615</c:v>
                </c:pt>
                <c:pt idx="1098">
                  <c:v>7344</c:v>
                </c:pt>
                <c:pt idx="1099">
                  <c:v>7151</c:v>
                </c:pt>
                <c:pt idx="1100">
                  <c:v>7372</c:v>
                </c:pt>
                <c:pt idx="1101">
                  <c:v>7609</c:v>
                </c:pt>
                <c:pt idx="1102">
                  <c:v>7238</c:v>
                </c:pt>
                <c:pt idx="1103">
                  <c:v>7447</c:v>
                </c:pt>
                <c:pt idx="1104">
                  <c:v>7412</c:v>
                </c:pt>
                <c:pt idx="1105">
                  <c:v>6575</c:v>
                </c:pt>
                <c:pt idx="1106">
                  <c:v>6684</c:v>
                </c:pt>
                <c:pt idx="1107">
                  <c:v>6261</c:v>
                </c:pt>
                <c:pt idx="1108">
                  <c:v>6036</c:v>
                </c:pt>
                <c:pt idx="1109">
                  <c:v>6790</c:v>
                </c:pt>
                <c:pt idx="1110">
                  <c:v>6423</c:v>
                </c:pt>
                <c:pt idx="1111">
                  <c:v>6719</c:v>
                </c:pt>
                <c:pt idx="1112">
                  <c:v>6678</c:v>
                </c:pt>
                <c:pt idx="1113">
                  <c:v>6602</c:v>
                </c:pt>
                <c:pt idx="1114">
                  <c:v>6806</c:v>
                </c:pt>
                <c:pt idx="1115">
                  <c:v>6568</c:v>
                </c:pt>
                <c:pt idx="1116">
                  <c:v>6215</c:v>
                </c:pt>
                <c:pt idx="1117">
                  <c:v>5080</c:v>
                </c:pt>
                <c:pt idx="1118">
                  <c:v>5107</c:v>
                </c:pt>
                <c:pt idx="1119">
                  <c:v>4909</c:v>
                </c:pt>
                <c:pt idx="1120">
                  <c:v>4504</c:v>
                </c:pt>
                <c:pt idx="1121">
                  <c:v>4786</c:v>
                </c:pt>
                <c:pt idx="1122">
                  <c:v>4142</c:v>
                </c:pt>
                <c:pt idx="1123">
                  <c:v>4151</c:v>
                </c:pt>
                <c:pt idx="1124">
                  <c:v>3801</c:v>
                </c:pt>
                <c:pt idx="1125">
                  <c:v>3285</c:v>
                </c:pt>
                <c:pt idx="1126">
                  <c:v>2269</c:v>
                </c:pt>
                <c:pt idx="1127">
                  <c:v>2051</c:v>
                </c:pt>
                <c:pt idx="1128">
                  <c:v>2039</c:v>
                </c:pt>
                <c:pt idx="1129">
                  <c:v>357</c:v>
                </c:pt>
                <c:pt idx="1130">
                  <c:v>6</c:v>
                </c:pt>
                <c:pt idx="1131">
                  <c:v>6</c:v>
                </c:pt>
                <c:pt idx="1132">
                  <c:v>1</c:v>
                </c:pt>
                <c:pt idx="1133">
                  <c:v>4</c:v>
                </c:pt>
                <c:pt idx="1134">
                  <c:v>6</c:v>
                </c:pt>
                <c:pt idx="1135">
                  <c:v>4</c:v>
                </c:pt>
                <c:pt idx="1136">
                  <c:v>3</c:v>
                </c:pt>
                <c:pt idx="1137">
                  <c:v>2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D2-C444-B54A-0BAAE9B07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5864607"/>
        <c:axId val="720751295"/>
      </c:lineChart>
      <c:catAx>
        <c:axId val="88586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751295"/>
        <c:crosses val="autoZero"/>
        <c:auto val="1"/>
        <c:lblAlgn val="ctr"/>
        <c:lblOffset val="100"/>
        <c:noMultiLvlLbl val="0"/>
      </c:catAx>
      <c:valAx>
        <c:axId val="720751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8646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38</xdr:row>
      <xdr:rowOff>177800</xdr:rowOff>
    </xdr:from>
    <xdr:to>
      <xdr:col>5</xdr:col>
      <xdr:colOff>661045</xdr:colOff>
      <xdr:row>64</xdr:row>
      <xdr:rowOff>173279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050E5A-DC77-C146-876F-DCAF53B3AE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38</xdr:row>
      <xdr:rowOff>190500</xdr:rowOff>
    </xdr:from>
    <xdr:to>
      <xdr:col>14</xdr:col>
      <xdr:colOff>646407</xdr:colOff>
      <xdr:row>64</xdr:row>
      <xdr:rowOff>179091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A6C7CB-3519-1A48-BF3C-C695AEB1F6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66</xdr:row>
      <xdr:rowOff>38100</xdr:rowOff>
    </xdr:from>
    <xdr:to>
      <xdr:col>5</xdr:col>
      <xdr:colOff>727775</xdr:colOff>
      <xdr:row>90</xdr:row>
      <xdr:rowOff>195435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B25425-8A1B-B449-B9CC-773FAF53E9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6</xdr:row>
      <xdr:rowOff>0</xdr:rowOff>
    </xdr:from>
    <xdr:to>
      <xdr:col>16</xdr:col>
      <xdr:colOff>584200</xdr:colOff>
      <xdr:row>31</xdr:row>
      <xdr:rowOff>25400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FDA8A09-9F31-1E48-A5DE-CA4B4E63A4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unicipality" connectionId="4" xr16:uid="{255AA91E-3C9C-644B-9608-FF43DBF40C9C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uncil" connectionId="2" xr16:uid="{C0EAAF6C-FE6F-474D-824E-3FAFA2B612D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uncil" connectionId="1" xr16:uid="{08AF2B8D-F995-6F45-8D3B-84E6D174D8BB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ntario-online" connectionId="5" xr16:uid="{1EDD1B54-BBD9-C347-A6EF-1279B607CF9F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b_year_month_counts_sorted_with_percentage" connectionId="3" xr16:uid="{DC5EEBE1-7451-6F40-8B45-6B77F4994C4A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1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huronkinloss.com/en/townhall/resources/Documents/2022-Election/HK100---2022-Municipal-Election-Procedures-signed.pdf" TargetMode="External"/><Relationship Id="rId18" Type="http://schemas.openxmlformats.org/officeDocument/2006/relationships/hyperlink" Target="https://gravenhurst.simplyvoting.com/" TargetMode="External"/><Relationship Id="rId26" Type="http://schemas.openxmlformats.org/officeDocument/2006/relationships/hyperlink" Target="https://georgianbay.simplyvoting.com/" TargetMode="External"/><Relationship Id="rId3" Type="http://schemas.openxmlformats.org/officeDocument/2006/relationships/hyperlink" Target="https://www.penetanguishene.ca/media/5r0n2qxb/certificate-of-results-final-signed.pdf" TargetMode="External"/><Relationship Id="rId21" Type="http://schemas.openxmlformats.org/officeDocument/2006/relationships/hyperlink" Target="https://intvoting.com/lincoln" TargetMode="External"/><Relationship Id="rId34" Type="http://schemas.openxmlformats.org/officeDocument/2006/relationships/hyperlink" Target="https://www.facebook.com/atikokantown/videos/1265289370957760/" TargetMode="External"/><Relationship Id="rId7" Type="http://schemas.openxmlformats.org/officeDocument/2006/relationships/hyperlink" Target="https://www.perth.ca/en/resources/Town-of-Perth-2022-Municipal-Elections-Procedures-31May2022Public-Version.pdf" TargetMode="External"/><Relationship Id="rId12" Type="http://schemas.openxmlformats.org/officeDocument/2006/relationships/hyperlink" Target="https://townofbwg.simplyvoting.com/" TargetMode="External"/><Relationship Id="rId17" Type="http://schemas.openxmlformats.org/officeDocument/2006/relationships/hyperlink" Target="https://www.pertheast.ca/en/elections/resources/2022-Township-of-Perth-East-Procedures-Final-revised.pdf" TargetMode="External"/><Relationship Id="rId25" Type="http://schemas.openxmlformats.org/officeDocument/2006/relationships/hyperlink" Target="https://acwtownship.ca/content/government/vote/election-procedures-for-the-2022-municipal-election-1.pdf" TargetMode="External"/><Relationship Id="rId33" Type="http://schemas.openxmlformats.org/officeDocument/2006/relationships/hyperlink" Target="https://www.townofgrandvalley.ca/en/town-hall/resources/7.1.4-Report---2018-Election-Accessibility.pdf" TargetMode="External"/><Relationship Id="rId2" Type="http://schemas.openxmlformats.org/officeDocument/2006/relationships/hyperlink" Target="https://election.rideaulakes.ca/information-for-voters" TargetMode="External"/><Relationship Id="rId16" Type="http://schemas.openxmlformats.org/officeDocument/2006/relationships/hyperlink" Target="https://ear-falls.com/wp-content/uploads/2022/11/7.4-Simply-Voting-Election-Final-Report.pdf" TargetMode="External"/><Relationship Id="rId20" Type="http://schemas.openxmlformats.org/officeDocument/2006/relationships/hyperlink" Target="https://brantfordvotes.brantford.ca/en/voters/online-voting.aspx" TargetMode="External"/><Relationship Id="rId29" Type="http://schemas.openxmlformats.org/officeDocument/2006/relationships/hyperlink" Target="https://huntsville.simplyvoting.com/" TargetMode="External"/><Relationship Id="rId1" Type="http://schemas.openxmlformats.org/officeDocument/2006/relationships/hyperlink" Target="https://www.centralfrontenac.com/en/township-office/resources/elections/eVoting-Policies-Procedures-2022-completed.pdf" TargetMode="External"/><Relationship Id="rId6" Type="http://schemas.openxmlformats.org/officeDocument/2006/relationships/hyperlink" Target="https://www.lambtonshores.ca/en/elections/resources/2022-Municipal-Election-Accessibility-Report.pdf" TargetMode="External"/><Relationship Id="rId11" Type="http://schemas.openxmlformats.org/officeDocument/2006/relationships/hyperlink" Target="https://quintewest.simplyvoting.com/" TargetMode="External"/><Relationship Id="rId24" Type="http://schemas.openxmlformats.org/officeDocument/2006/relationships/hyperlink" Target="https://web.archive.org/web/20221024234432/https:/arnprior.votes2022.ca/en/home" TargetMode="External"/><Relationship Id="rId32" Type="http://schemas.openxmlformats.org/officeDocument/2006/relationships/hyperlink" Target="https://www.ahtwp.ca/en/township-government/resources/Municipal-Election-Accessibility-Plan-2022---Intelivote-FINAL.pdf" TargetMode="External"/><Relationship Id="rId5" Type="http://schemas.openxmlformats.org/officeDocument/2006/relationships/hyperlink" Target="https://trenthills.civicweb.net/document/158619/" TargetMode="External"/><Relationship Id="rId15" Type="http://schemas.openxmlformats.org/officeDocument/2006/relationships/hyperlink" Target="https://www.saugeenshores.ca/en/shared-content/resources/Municipal-Election-Procedures.pdf" TargetMode="External"/><Relationship Id="rId23" Type="http://schemas.openxmlformats.org/officeDocument/2006/relationships/hyperlink" Target="https://ajax.simplyvoting.com/" TargetMode="External"/><Relationship Id="rId28" Type="http://schemas.openxmlformats.org/officeDocument/2006/relationships/hyperlink" Target="https://web.archive.org/web/20221012190949/https:/huroneast.simplyvoting.com/" TargetMode="External"/><Relationship Id="rId10" Type="http://schemas.openxmlformats.org/officeDocument/2006/relationships/hyperlink" Target="https://siouxlookout.simplyvoting.com/" TargetMode="External"/><Relationship Id="rId19" Type="http://schemas.openxmlformats.org/officeDocument/2006/relationships/hyperlink" Target="https://dryden.simplyvoting.com/" TargetMode="External"/><Relationship Id="rId31" Type="http://schemas.openxmlformats.org/officeDocument/2006/relationships/hyperlink" Target="https://pub-scugog.escribemeetings.com/FileStream.ashx?DocumentId=1825%20-%3e%20page%20707" TargetMode="External"/><Relationship Id="rId4" Type="http://schemas.openxmlformats.org/officeDocument/2006/relationships/hyperlink" Target="https://www.gananoque.ca/sites/gananoque.ca/files/2022%20Municipal%20Election-Frequently%20Asked%20Questions-Amended-06Oct2022.pdf" TargetMode="External"/><Relationship Id="rId9" Type="http://schemas.openxmlformats.org/officeDocument/2006/relationships/hyperlink" Target="https://hastingshighlands.ca/municipal/elections/2022-municipal-election/internet-and-telephone-voting/" TargetMode="External"/><Relationship Id="rId14" Type="http://schemas.openxmlformats.org/officeDocument/2006/relationships/hyperlink" Target="https://morristurnberry.ca/content/government/2022-municipal-election/results-3.pdf" TargetMode="External"/><Relationship Id="rId22" Type="http://schemas.openxmlformats.org/officeDocument/2006/relationships/hyperlink" Target="https://web.archive.org/web/20221025234715/https:/www.intvoting.com/richmondhill/" TargetMode="External"/><Relationship Id="rId27" Type="http://schemas.openxmlformats.org/officeDocument/2006/relationships/hyperlink" Target="https://grimsby.voatz.com/" TargetMode="External"/><Relationship Id="rId30" Type="http://schemas.openxmlformats.org/officeDocument/2006/relationships/hyperlink" Target="https://mcnabbraeside.voatz.com/" TargetMode="External"/><Relationship Id="rId8" Type="http://schemas.openxmlformats.org/officeDocument/2006/relationships/hyperlink" Target="https://www.malahide.ca/en/municipal-office/resources/Election/2022-Election-Procedures-Manual.pdf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20043-BBB3-A84E-B56D-C7185A552654}">
  <sheetPr>
    <tabColor rgb="FFFFFF00"/>
  </sheetPr>
  <dimension ref="B2:I12"/>
  <sheetViews>
    <sheetView workbookViewId="0">
      <selection activeCell="I20" sqref="I20"/>
    </sheetView>
  </sheetViews>
  <sheetFormatPr baseColWidth="10" defaultRowHeight="16" x14ac:dyDescent="0.2"/>
  <sheetData>
    <row r="2" spans="2:9" x14ac:dyDescent="0.2">
      <c r="B2" s="23" t="s">
        <v>25821</v>
      </c>
      <c r="C2" s="24"/>
      <c r="D2" s="24"/>
      <c r="E2" s="24"/>
      <c r="F2" s="24"/>
      <c r="G2" s="24"/>
      <c r="H2" s="24"/>
      <c r="I2" s="24"/>
    </row>
    <row r="3" spans="2:9" x14ac:dyDescent="0.2">
      <c r="B3" s="24"/>
      <c r="C3" s="24"/>
      <c r="D3" s="24"/>
      <c r="E3" s="24"/>
      <c r="F3" s="24"/>
      <c r="G3" s="24"/>
      <c r="H3" s="24"/>
      <c r="I3" s="24"/>
    </row>
    <row r="4" spans="2:9" x14ac:dyDescent="0.2">
      <c r="B4" s="24"/>
      <c r="C4" s="24"/>
      <c r="D4" s="24"/>
      <c r="E4" s="24"/>
      <c r="F4" s="24"/>
      <c r="G4" s="24"/>
      <c r="H4" s="24"/>
      <c r="I4" s="24"/>
    </row>
    <row r="5" spans="2:9" x14ac:dyDescent="0.2">
      <c r="B5" s="24"/>
      <c r="C5" s="24"/>
      <c r="D5" s="24"/>
      <c r="E5" s="24"/>
      <c r="F5" s="24"/>
      <c r="G5" s="24"/>
      <c r="H5" s="24"/>
      <c r="I5" s="24"/>
    </row>
    <row r="6" spans="2:9" x14ac:dyDescent="0.2">
      <c r="B6" s="24"/>
      <c r="C6" s="24"/>
      <c r="D6" s="24"/>
      <c r="E6" s="24"/>
      <c r="F6" s="24"/>
      <c r="G6" s="24"/>
      <c r="H6" s="24"/>
      <c r="I6" s="24"/>
    </row>
    <row r="7" spans="2:9" x14ac:dyDescent="0.2">
      <c r="B7" s="24"/>
      <c r="C7" s="24"/>
      <c r="D7" s="24"/>
      <c r="E7" s="24"/>
      <c r="F7" s="24"/>
      <c r="G7" s="24"/>
      <c r="H7" s="24"/>
      <c r="I7" s="24"/>
    </row>
    <row r="8" spans="2:9" x14ac:dyDescent="0.2">
      <c r="B8" s="24"/>
      <c r="C8" s="24"/>
      <c r="D8" s="24"/>
      <c r="E8" s="24"/>
      <c r="F8" s="24"/>
      <c r="G8" s="24"/>
      <c r="H8" s="24"/>
      <c r="I8" s="24"/>
    </row>
    <row r="9" spans="2:9" x14ac:dyDescent="0.2">
      <c r="B9" s="24"/>
      <c r="C9" s="24"/>
      <c r="D9" s="24"/>
      <c r="E9" s="24"/>
      <c r="F9" s="24"/>
      <c r="G9" s="24"/>
      <c r="H9" s="24"/>
      <c r="I9" s="24"/>
    </row>
    <row r="10" spans="2:9" x14ac:dyDescent="0.2">
      <c r="B10" s="24"/>
      <c r="C10" s="24"/>
      <c r="D10" s="24"/>
      <c r="E10" s="24"/>
      <c r="F10" s="24"/>
      <c r="G10" s="24"/>
      <c r="H10" s="24"/>
      <c r="I10" s="24"/>
    </row>
    <row r="11" spans="2:9" x14ac:dyDescent="0.2">
      <c r="B11" s="24"/>
      <c r="C11" s="24"/>
      <c r="D11" s="24"/>
      <c r="E11" s="24"/>
      <c r="F11" s="24"/>
      <c r="G11" s="24"/>
      <c r="H11" s="24"/>
      <c r="I11" s="24"/>
    </row>
    <row r="12" spans="2:9" x14ac:dyDescent="0.2">
      <c r="B12" s="24"/>
      <c r="C12" s="24"/>
      <c r="D12" s="24"/>
      <c r="E12" s="24"/>
      <c r="F12" s="24"/>
      <c r="G12" s="24"/>
      <c r="H12" s="24"/>
      <c r="I12" s="24"/>
    </row>
  </sheetData>
  <mergeCells count="1">
    <mergeCell ref="B2:I1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46D0B-49AC-CE47-BA4B-379FA07F2095}">
  <sheetPr>
    <tabColor rgb="FFFFFF00"/>
  </sheetPr>
  <dimension ref="B2:K46"/>
  <sheetViews>
    <sheetView zoomScale="118" workbookViewId="0">
      <selection activeCell="D33" sqref="D33"/>
    </sheetView>
  </sheetViews>
  <sheetFormatPr baseColWidth="10" defaultRowHeight="16" x14ac:dyDescent="0.2"/>
  <cols>
    <col min="2" max="2" width="37.83203125" customWidth="1"/>
    <col min="3" max="3" width="29.5" customWidth="1"/>
    <col min="4" max="4" width="83.1640625" customWidth="1"/>
    <col min="6" max="6" width="47.83203125" customWidth="1"/>
  </cols>
  <sheetData>
    <row r="2" spans="2:11" ht="16" customHeight="1" x14ac:dyDescent="0.35">
      <c r="B2" s="26" t="s">
        <v>25769</v>
      </c>
      <c r="C2" s="26"/>
      <c r="F2" s="19"/>
      <c r="G2" s="19"/>
      <c r="H2" s="19"/>
      <c r="I2" s="19"/>
      <c r="J2" s="19"/>
      <c r="K2" s="19"/>
    </row>
    <row r="3" spans="2:11" ht="16" customHeight="1" x14ac:dyDescent="0.35">
      <c r="B3" s="26"/>
      <c r="C3" s="26"/>
      <c r="F3" s="19"/>
      <c r="G3" s="19"/>
      <c r="H3" s="19"/>
      <c r="I3" s="19"/>
      <c r="J3" s="19"/>
      <c r="K3" s="19"/>
    </row>
    <row r="4" spans="2:11" ht="16" customHeight="1" x14ac:dyDescent="0.2">
      <c r="B4" s="25" t="s">
        <v>1436</v>
      </c>
      <c r="C4" s="25"/>
      <c r="D4" s="3" t="s">
        <v>25771</v>
      </c>
      <c r="H4" s="17"/>
      <c r="I4" s="17"/>
      <c r="J4" s="17"/>
      <c r="K4" s="17"/>
    </row>
    <row r="5" spans="2:11" x14ac:dyDescent="0.2">
      <c r="B5" t="s">
        <v>1434</v>
      </c>
      <c r="C5">
        <f>COUNTIF(all_municipalities!F2:F445,"&lt;&gt;N/A")</f>
        <v>387</v>
      </c>
      <c r="D5" t="s">
        <v>25770</v>
      </c>
      <c r="F5" s="2"/>
      <c r="H5" s="17"/>
      <c r="I5" s="17"/>
      <c r="J5" s="17"/>
      <c r="K5" s="17"/>
    </row>
    <row r="6" spans="2:11" x14ac:dyDescent="0.2">
      <c r="B6" t="s">
        <v>1437</v>
      </c>
      <c r="C6">
        <f>COUNTIFS(all_municipalities!F2:F445,"&lt;&gt;N/A",all_municipalities!I2:I445,"=TRUE")</f>
        <v>219</v>
      </c>
      <c r="D6" t="s">
        <v>25772</v>
      </c>
      <c r="H6" s="17"/>
      <c r="I6" s="17"/>
      <c r="J6" s="17"/>
      <c r="K6" s="17"/>
    </row>
    <row r="7" spans="2:11" x14ac:dyDescent="0.2">
      <c r="B7" t="s">
        <v>1438</v>
      </c>
      <c r="C7" s="5">
        <f>C6/C5</f>
        <v>0.56589147286821706</v>
      </c>
      <c r="F7" s="17"/>
      <c r="G7" s="17"/>
      <c r="H7" s="17"/>
      <c r="I7" s="17"/>
      <c r="J7" s="17"/>
      <c r="K7" s="17"/>
    </row>
    <row r="8" spans="2:11" ht="23" customHeight="1" x14ac:dyDescent="0.2">
      <c r="B8" t="s">
        <v>6376</v>
      </c>
      <c r="C8">
        <f>COUNTIFS(all_municipalities!I2:I445,"=TRUE",all_municipalities!K2:K445,"=FALSE",all_municipalities!L2:L445,"=FALSE")</f>
        <v>158</v>
      </c>
      <c r="D8" t="s">
        <v>25799</v>
      </c>
      <c r="F8" s="17"/>
      <c r="G8" s="17"/>
      <c r="H8" s="17"/>
      <c r="I8" s="17"/>
      <c r="J8" s="17"/>
      <c r="K8" s="17"/>
    </row>
    <row r="9" spans="2:11" x14ac:dyDescent="0.2">
      <c r="B9" t="s">
        <v>6375</v>
      </c>
      <c r="C9" s="5">
        <f>C8/C5</f>
        <v>0.40826873385012918</v>
      </c>
      <c r="F9" s="17"/>
      <c r="G9" s="17"/>
      <c r="H9" s="17"/>
      <c r="I9" s="17"/>
      <c r="J9" s="17"/>
      <c r="K9" s="17"/>
    </row>
    <row r="10" spans="2:11" x14ac:dyDescent="0.2">
      <c r="B10" t="s">
        <v>25805</v>
      </c>
      <c r="C10" s="5">
        <f>AVERAGE(internet_municipalities!G2:G226)</f>
        <v>0.36041963470319649</v>
      </c>
      <c r="F10" s="17"/>
      <c r="G10" s="17"/>
      <c r="H10" s="17"/>
      <c r="I10" s="17"/>
      <c r="J10" s="17"/>
      <c r="K10" s="17"/>
    </row>
    <row r="11" spans="2:11" x14ac:dyDescent="0.2">
      <c r="B11" t="s">
        <v>24971</v>
      </c>
      <c r="C11" s="15">
        <f>SUM(all_municipalities!P2:P445)</f>
        <v>575125</v>
      </c>
      <c r="D11" t="s">
        <v>25773</v>
      </c>
      <c r="F11" s="17"/>
      <c r="G11" s="17"/>
      <c r="H11" s="17"/>
      <c r="I11" s="17"/>
      <c r="J11" s="17"/>
      <c r="K11" s="17"/>
    </row>
    <row r="12" spans="2:11" x14ac:dyDescent="0.2">
      <c r="B12" t="s">
        <v>24972</v>
      </c>
      <c r="C12" s="15">
        <f>SUM(all_municipalities!O2:O445)</f>
        <v>3832306</v>
      </c>
      <c r="D12" t="s">
        <v>25782</v>
      </c>
      <c r="F12" s="17"/>
      <c r="G12" s="17"/>
      <c r="H12" s="17"/>
      <c r="I12" s="17"/>
      <c r="J12" s="17"/>
      <c r="K12" s="17"/>
    </row>
    <row r="13" spans="2:11" x14ac:dyDescent="0.2">
      <c r="B13" s="8" t="s">
        <v>6383</v>
      </c>
      <c r="C13" s="9">
        <f>C8/C5</f>
        <v>0.40826873385012918</v>
      </c>
      <c r="D13" t="s">
        <v>25775</v>
      </c>
    </row>
    <row r="14" spans="2:11" x14ac:dyDescent="0.2">
      <c r="B14" s="8" t="s">
        <v>24970</v>
      </c>
      <c r="C14" s="9">
        <f>C8/C6</f>
        <v>0.72146118721461183</v>
      </c>
      <c r="D14" t="s">
        <v>25774</v>
      </c>
    </row>
    <row r="16" spans="2:11" x14ac:dyDescent="0.2">
      <c r="B16" s="25" t="s">
        <v>1448</v>
      </c>
      <c r="C16" s="25"/>
    </row>
    <row r="17" spans="2:4" x14ac:dyDescent="0.2">
      <c r="B17" t="s">
        <v>1439</v>
      </c>
      <c r="C17">
        <f>COUNTIF(head_of_council_races!D2:D975,"=Acclaimed")</f>
        <v>139</v>
      </c>
    </row>
    <row r="18" spans="2:4" x14ac:dyDescent="0.2">
      <c r="B18" t="s">
        <v>1440</v>
      </c>
      <c r="C18" s="5">
        <f>C17/C5</f>
        <v>0.35917312661498707</v>
      </c>
    </row>
    <row r="19" spans="2:4" x14ac:dyDescent="0.2">
      <c r="B19" t="s">
        <v>1441</v>
      </c>
      <c r="C19">
        <f>COUNT(head_of_council_races!A2:A975)</f>
        <v>974</v>
      </c>
    </row>
    <row r="20" spans="2:4" x14ac:dyDescent="0.2">
      <c r="B20" t="s">
        <v>1442</v>
      </c>
      <c r="C20" s="15">
        <f>C19/C5</f>
        <v>2.5167958656330751</v>
      </c>
    </row>
    <row r="21" spans="2:4" x14ac:dyDescent="0.2">
      <c r="B21" t="s">
        <v>1443</v>
      </c>
      <c r="C21" s="15">
        <f>SUMIF(head_of_council_races!F2:F975,"&lt;&gt;Acclaimed")/COUNTIF(head_of_council_races!F2:F975,"&lt;&gt;Acclaimed")</f>
        <v>1134.9161676646706</v>
      </c>
    </row>
    <row r="22" spans="2:4" x14ac:dyDescent="0.2">
      <c r="B22" t="s">
        <v>1444</v>
      </c>
      <c r="C22">
        <f>MEDIAN(head_of_council_races!F2:F975)</f>
        <v>451.5</v>
      </c>
    </row>
    <row r="23" spans="2:4" x14ac:dyDescent="0.2">
      <c r="B23" t="s">
        <v>25811</v>
      </c>
      <c r="C23" s="16">
        <f>AVERAGEIF(head_of_council_races!N2:N975,"&gt;0")</f>
        <v>0.1514219233358394</v>
      </c>
      <c r="D23" t="s">
        <v>25809</v>
      </c>
    </row>
    <row r="24" spans="2:4" x14ac:dyDescent="0.2">
      <c r="B24" s="3" t="s">
        <v>1445</v>
      </c>
    </row>
    <row r="25" spans="2:4" x14ac:dyDescent="0.2">
      <c r="B25" t="s">
        <v>1446</v>
      </c>
      <c r="C25">
        <f>COUNTIF(head_of_council_races!J2:J975,"=HIGH")</f>
        <v>0</v>
      </c>
      <c r="D25" s="6" t="s">
        <v>25776</v>
      </c>
    </row>
    <row r="26" spans="2:4" x14ac:dyDescent="0.2">
      <c r="B26" t="s">
        <v>1450</v>
      </c>
      <c r="C26">
        <f>COUNTIF(head_of_council_races!J2:J975,"=MID")</f>
        <v>6</v>
      </c>
    </row>
    <row r="27" spans="2:4" x14ac:dyDescent="0.2">
      <c r="B27" t="s">
        <v>1447</v>
      </c>
      <c r="C27">
        <f>COUNTIF(head_of_council_races!J2:J975,"=LOW")</f>
        <v>77</v>
      </c>
    </row>
    <row r="28" spans="2:4" x14ac:dyDescent="0.2">
      <c r="B28" s="8" t="s">
        <v>25779</v>
      </c>
      <c r="C28" s="9">
        <f>SUM(C25:C27)/C6</f>
        <v>0.37899543378995432</v>
      </c>
    </row>
    <row r="29" spans="2:4" x14ac:dyDescent="0.2">
      <c r="B29" s="10" t="s">
        <v>25780</v>
      </c>
      <c r="C29" s="9">
        <f>SUM(C25:C27)/C5</f>
        <v>0.2144702842377261</v>
      </c>
      <c r="D29" t="s">
        <v>25777</v>
      </c>
    </row>
    <row r="30" spans="2:4" x14ac:dyDescent="0.2">
      <c r="B30" s="6"/>
      <c r="C30" s="6"/>
    </row>
    <row r="31" spans="2:4" x14ac:dyDescent="0.2">
      <c r="B31" s="25" t="s">
        <v>1449</v>
      </c>
      <c r="C31" s="25"/>
    </row>
    <row r="32" spans="2:4" x14ac:dyDescent="0.2">
      <c r="B32" t="s">
        <v>1439</v>
      </c>
      <c r="C32">
        <f>COUNTIF(councilor_races!E3:E4645,"=Acclaimed")</f>
        <v>414</v>
      </c>
    </row>
    <row r="33" spans="2:4" x14ac:dyDescent="0.2">
      <c r="B33" t="s">
        <v>1440</v>
      </c>
      <c r="C33" s="5">
        <f>C32/C35</f>
        <v>0.31993817619783621</v>
      </c>
    </row>
    <row r="34" spans="2:4" x14ac:dyDescent="0.2">
      <c r="B34" t="s">
        <v>1441</v>
      </c>
      <c r="C34" s="15">
        <f>COUNTA(councilor_races!D2:D4644)</f>
        <v>4643</v>
      </c>
    </row>
    <row r="35" spans="2:4" x14ac:dyDescent="0.2">
      <c r="B35" t="s">
        <v>6366</v>
      </c>
      <c r="C35" s="15" cm="1">
        <f t="array" ref="C35">SUM(1/COUNTIF(councilor_races!M2:M4644,councilor_races!M2:M4644))</f>
        <v>1293.9999999999998</v>
      </c>
    </row>
    <row r="36" spans="2:4" x14ac:dyDescent="0.2">
      <c r="B36" t="s">
        <v>6367</v>
      </c>
      <c r="C36" s="15" cm="1">
        <f t="array" ref="C36">SUM(1/COUNTIF(councilor_races!N2:N4644,councilor_races!N2:N4644))</f>
        <v>772.99999999992554</v>
      </c>
    </row>
    <row r="37" spans="2:4" x14ac:dyDescent="0.2">
      <c r="B37" t="s">
        <v>1442</v>
      </c>
      <c r="C37" s="15">
        <f>C34/C5</f>
        <v>11.997416020671835</v>
      </c>
    </row>
    <row r="38" spans="2:4" x14ac:dyDescent="0.2">
      <c r="B38" t="s">
        <v>1443</v>
      </c>
      <c r="C38" s="15">
        <f>SUMIFS(councilor_races!F3:F4645,councilor_races!F3:F4645,"&lt;&gt;Acclaimed",councilor_races!F3:F4645,"&lt;&gt;Lost")/COUNTIFS(councilor_races!F3:F4645,"&lt;&gt;Acclaimed",councilor_races!F3:F4645,"&lt;&gt;Lost")</f>
        <v>566.56935483870973</v>
      </c>
    </row>
    <row r="39" spans="2:4" x14ac:dyDescent="0.2">
      <c r="B39" t="s">
        <v>1444</v>
      </c>
      <c r="C39" s="15">
        <f>MEDIAN(councilor_races!F3:F4645)</f>
        <v>243</v>
      </c>
    </row>
    <row r="40" spans="2:4" x14ac:dyDescent="0.2">
      <c r="B40" t="s">
        <v>25808</v>
      </c>
      <c r="C40" s="21">
        <f>AVERAGEIF(councilor_races!P2:P4644,"&gt;0")</f>
        <v>7.165502094107816E-2</v>
      </c>
      <c r="D40" t="s">
        <v>25809</v>
      </c>
    </row>
    <row r="41" spans="2:4" x14ac:dyDescent="0.2">
      <c r="B41" s="3" t="s">
        <v>1445</v>
      </c>
    </row>
    <row r="42" spans="2:4" x14ac:dyDescent="0.2">
      <c r="B42" t="s">
        <v>1446</v>
      </c>
      <c r="C42">
        <f>COUNTIF(councilor_races!K3:K4645,"=HIGH")</f>
        <v>24</v>
      </c>
    </row>
    <row r="43" spans="2:4" x14ac:dyDescent="0.2">
      <c r="B43" t="s">
        <v>1450</v>
      </c>
      <c r="C43">
        <f>COUNTIF(councilor_races!K3:K4645,"=MID")</f>
        <v>142</v>
      </c>
    </row>
    <row r="44" spans="2:4" x14ac:dyDescent="0.2">
      <c r="B44" t="s">
        <v>1447</v>
      </c>
      <c r="C44">
        <f>COUNTIF(councilor_races!K3:K4645,"=LOW")</f>
        <v>451</v>
      </c>
    </row>
    <row r="45" spans="2:4" x14ac:dyDescent="0.2">
      <c r="B45" s="8" t="s">
        <v>25779</v>
      </c>
      <c r="C45" s="9">
        <f>SUM(C42:C44)/C36</f>
        <v>0.79818887451495402</v>
      </c>
    </row>
    <row r="46" spans="2:4" x14ac:dyDescent="0.2">
      <c r="B46" s="10" t="s">
        <v>25780</v>
      </c>
      <c r="C46" s="9">
        <f>SUM(C42:C44)/C35</f>
        <v>0.4768160741885627</v>
      </c>
    </row>
  </sheetData>
  <mergeCells count="4">
    <mergeCell ref="B4:C4"/>
    <mergeCell ref="B16:C16"/>
    <mergeCell ref="B31:C31"/>
    <mergeCell ref="B2:C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99A74-4A16-0148-81C7-18380AD6B564}">
  <sheetPr>
    <tabColor rgb="FFFFFF00"/>
  </sheetPr>
  <dimension ref="A2:H33"/>
  <sheetViews>
    <sheetView workbookViewId="0">
      <selection activeCell="E8" sqref="E8"/>
    </sheetView>
  </sheetViews>
  <sheetFormatPr baseColWidth="10" defaultRowHeight="16" x14ac:dyDescent="0.2"/>
  <cols>
    <col min="1" max="1" width="19" customWidth="1"/>
    <col min="2" max="2" width="49.83203125" customWidth="1"/>
    <col min="3" max="4" width="17.1640625" customWidth="1"/>
    <col min="5" max="5" width="14.1640625" customWidth="1"/>
    <col min="6" max="6" width="13.33203125" customWidth="1"/>
    <col min="7" max="7" width="15.33203125" customWidth="1"/>
  </cols>
  <sheetData>
    <row r="2" spans="1:8" ht="16" customHeight="1" x14ac:dyDescent="0.2">
      <c r="B2" s="27" t="s">
        <v>25802</v>
      </c>
      <c r="C2" s="27"/>
      <c r="D2" s="27"/>
      <c r="E2" s="27"/>
      <c r="F2" s="27"/>
    </row>
    <row r="3" spans="1:8" ht="16" customHeight="1" x14ac:dyDescent="0.2">
      <c r="B3" s="27"/>
      <c r="C3" s="27"/>
      <c r="D3" s="27"/>
      <c r="E3" s="27"/>
      <c r="F3" s="27"/>
    </row>
    <row r="4" spans="1:8" x14ac:dyDescent="0.2">
      <c r="B4" t="s">
        <v>25763</v>
      </c>
      <c r="C4">
        <f>COUNTIF(vendor_census_data_2022!E2:E226,"=TRUE")</f>
        <v>51</v>
      </c>
    </row>
    <row r="5" spans="1:8" x14ac:dyDescent="0.2">
      <c r="B5" s="2" t="s">
        <v>25764</v>
      </c>
      <c r="C5">
        <f>COUNTIF(vendor_census_data_2022!F2:F226,"=TRUE")</f>
        <v>31</v>
      </c>
    </row>
    <row r="6" spans="1:8" x14ac:dyDescent="0.2">
      <c r="B6" t="s">
        <v>25767</v>
      </c>
      <c r="C6">
        <f>COUNTIF(vendor_census_data_2018!H4:H446,"=TRUE")</f>
        <v>7</v>
      </c>
    </row>
    <row r="9" spans="1:8" x14ac:dyDescent="0.2">
      <c r="B9" s="27" t="s">
        <v>25812</v>
      </c>
      <c r="C9" s="27"/>
      <c r="D9" s="27"/>
      <c r="E9" s="27"/>
      <c r="F9" s="27"/>
    </row>
    <row r="10" spans="1:8" x14ac:dyDescent="0.2">
      <c r="B10" s="27"/>
      <c r="C10" s="27"/>
      <c r="D10" s="27"/>
      <c r="E10" s="27"/>
      <c r="F10" s="27"/>
    </row>
    <row r="11" spans="1:8" x14ac:dyDescent="0.2">
      <c r="B11" s="27"/>
      <c r="C11" s="27"/>
      <c r="D11" s="27"/>
      <c r="E11" s="27"/>
      <c r="F11" s="27"/>
    </row>
    <row r="13" spans="1:8" x14ac:dyDescent="0.2">
      <c r="B13" s="6" t="s">
        <v>25100</v>
      </c>
      <c r="C13" s="6" t="s">
        <v>25101</v>
      </c>
      <c r="D13" s="6" t="s">
        <v>25102</v>
      </c>
      <c r="E13" s="6" t="s">
        <v>25103</v>
      </c>
      <c r="F13" s="6" t="s">
        <v>24973</v>
      </c>
      <c r="G13" s="6" t="s">
        <v>25069</v>
      </c>
      <c r="H13" s="6" t="s">
        <v>25732</v>
      </c>
    </row>
    <row r="14" spans="1:8" x14ac:dyDescent="0.2">
      <c r="A14" t="s">
        <v>25816</v>
      </c>
      <c r="B14" s="16">
        <f>COUNTIF(vendor_census_data_2022!$C$2:$C$226,"=intelivote")/COUNTA(vendor_census_data_2022!$A$2:$A$226)</f>
        <v>0.44888888888888889</v>
      </c>
      <c r="C14" s="16">
        <f>COUNTIF(vendor_census_data_2022!$C$2:$C$226,"=scytl")/COUNTA(vendor_census_data_2022!$A$2:$A$226)</f>
        <v>0.16444444444444445</v>
      </c>
      <c r="D14" s="16">
        <f>COUNTIF(vendor_census_data_2022!$C$2:$C$226,"=dominion")/COUNTA(vendor_census_data_2022!$A$2:$A$226)</f>
        <v>0.10222222222222223</v>
      </c>
      <c r="E14" s="16">
        <f>COUNTIF(vendor_census_data_2022!$C$2:$C$226,"=simply voting")/COUNTA(vendor_census_data_2022!$A$2:$A$226)</f>
        <v>0.21777777777777776</v>
      </c>
      <c r="F14" s="16">
        <f>COUNTIF(vendor_census_data_2022!$C$2:$C$226,"=voatz")/COUNTA(vendor_census_data_2022!$A$2:$A$226)</f>
        <v>6.222222222222222E-2</v>
      </c>
      <c r="G14" s="16">
        <f>COUNTIF(vendor_census_data_2022!$C$2:$C$226,"=neuvote")/COUNTA(vendor_census_data_2022!$A$2:$A$226)</f>
        <v>4.4444444444444444E-3</v>
      </c>
      <c r="H14" s="16">
        <f>COUNTIF(vendor_census_data_2022!$C$2:$C$226,"=")/COUNTA(vendor_census_data_2022!$A$2:$A$226)</f>
        <v>0</v>
      </c>
    </row>
    <row r="15" spans="1:8" x14ac:dyDescent="0.2">
      <c r="A15" t="s">
        <v>25815</v>
      </c>
      <c r="B15">
        <f>$B$17*B14</f>
        <v>101</v>
      </c>
      <c r="C15">
        <f t="shared" ref="C15:H15" si="0">$B$17*C14</f>
        <v>37</v>
      </c>
      <c r="D15">
        <f t="shared" si="0"/>
        <v>23</v>
      </c>
      <c r="E15">
        <f t="shared" si="0"/>
        <v>49</v>
      </c>
      <c r="F15">
        <f t="shared" si="0"/>
        <v>14</v>
      </c>
      <c r="G15">
        <f t="shared" si="0"/>
        <v>1</v>
      </c>
      <c r="H15">
        <f t="shared" si="0"/>
        <v>0</v>
      </c>
    </row>
    <row r="16" spans="1:8" x14ac:dyDescent="0.2">
      <c r="B16" t="s">
        <v>25819</v>
      </c>
    </row>
    <row r="17" spans="1:7" x14ac:dyDescent="0.2">
      <c r="B17">
        <f>COUNTA(vendor_census_data_2022!A2:A226)</f>
        <v>225</v>
      </c>
    </row>
    <row r="19" spans="1:7" x14ac:dyDescent="0.2">
      <c r="B19" s="3" t="s">
        <v>25758</v>
      </c>
    </row>
    <row r="20" spans="1:7" x14ac:dyDescent="0.2">
      <c r="B20" t="s">
        <v>25732</v>
      </c>
      <c r="C20" t="s">
        <v>25813</v>
      </c>
      <c r="D20" t="s">
        <v>25814</v>
      </c>
      <c r="E20" t="s">
        <v>25077</v>
      </c>
      <c r="F20" t="s">
        <v>25783</v>
      </c>
      <c r="G20" t="s">
        <v>25759</v>
      </c>
    </row>
    <row r="21" spans="1:7" x14ac:dyDescent="0.2">
      <c r="A21" t="s">
        <v>25816</v>
      </c>
      <c r="B21" s="16">
        <f>COUNTIF(vendor_census_data_2022!$G$2:$G$226,"=No suggestion of DOB")/COUNTA(vendor_census_data_2022!$A$2:$A$226)</f>
        <v>0.33333333333333331</v>
      </c>
      <c r="C21" s="16">
        <f>COUNTIF(vendor_census_data_2022!$G$2:$G$226,"=Uses DOB")/COUNTA(vendor_census_data_2022!$A$2:$A$226)</f>
        <v>0.14666666666666667</v>
      </c>
      <c r="D21" s="16">
        <f>COUNTIF(vendor_census_data_2022!$G$2:$G$226,"=Uses DOB (d-m-y)")/COUNTA(vendor_census_data_2022!$A$2:$A$226)+COUNTIF(vendor_census_data_2022!$G$2:$G$226,"=Uses DOB (d-m-y) + Pre-registration")/COUNTA(vendor_census_data_2022!$A$2:$A$226)</f>
        <v>0.38666666666666666</v>
      </c>
      <c r="E21" s="16">
        <f>COUNTIF(vendor_census_data_2022!$G$2:$G$226,"=Uses DOB (m-y)")/COUNTA(vendor_census_data_2022!$A$2:$A$226)</f>
        <v>2.6666666666666668E-2</v>
      </c>
      <c r="F21" s="16">
        <f>COUNTIF(vendor_census_data_2022!$G$2:$G$226,"=Uses DOB (y)")/COUNTA(vendor_census_data_2022!$A$2:$A$226)</f>
        <v>9.7777777777777783E-2</v>
      </c>
      <c r="G21" s="16">
        <f>COUNTIF(vendor_census_data_2022!$G$2:$G$226,"=Does not use DOB")/COUNTA(vendor_census_data_2022!$A$2:$A$226)</f>
        <v>8.8888888888888889E-3</v>
      </c>
    </row>
    <row r="22" spans="1:7" x14ac:dyDescent="0.2">
      <c r="A22" t="s">
        <v>25815</v>
      </c>
      <c r="B22">
        <f>$B$17*B21</f>
        <v>75</v>
      </c>
      <c r="C22">
        <f t="shared" ref="C22:G22" si="1">$B$17*C21</f>
        <v>33</v>
      </c>
      <c r="D22">
        <f t="shared" si="1"/>
        <v>87</v>
      </c>
      <c r="E22">
        <f t="shared" si="1"/>
        <v>6</v>
      </c>
      <c r="F22">
        <f t="shared" si="1"/>
        <v>22</v>
      </c>
      <c r="G22">
        <f t="shared" si="1"/>
        <v>2</v>
      </c>
    </row>
    <row r="23" spans="1:7" x14ac:dyDescent="0.2">
      <c r="A23" t="s">
        <v>25784</v>
      </c>
      <c r="B23">
        <v>5</v>
      </c>
      <c r="C23">
        <v>5</v>
      </c>
      <c r="D23">
        <v>2</v>
      </c>
      <c r="E23">
        <v>5</v>
      </c>
      <c r="F23">
        <v>8</v>
      </c>
      <c r="G23">
        <v>10</v>
      </c>
    </row>
    <row r="25" spans="1:7" x14ac:dyDescent="0.2">
      <c r="B25" s="27" t="s">
        <v>25817</v>
      </c>
      <c r="C25" s="28"/>
      <c r="D25" s="28"/>
      <c r="E25" s="28"/>
      <c r="F25" s="28"/>
    </row>
    <row r="26" spans="1:7" x14ac:dyDescent="0.2">
      <c r="B26" s="28"/>
      <c r="C26" s="28"/>
      <c r="D26" s="28"/>
      <c r="E26" s="28"/>
      <c r="F26" s="28"/>
    </row>
    <row r="27" spans="1:7" x14ac:dyDescent="0.2">
      <c r="B27" s="28"/>
      <c r="C27" s="28"/>
      <c r="D27" s="28"/>
      <c r="E27" s="28"/>
      <c r="F27" s="28"/>
    </row>
    <row r="29" spans="1:7" x14ac:dyDescent="0.2">
      <c r="B29" t="s">
        <v>25100</v>
      </c>
      <c r="C29" t="s">
        <v>25101</v>
      </c>
      <c r="D29" t="s">
        <v>25102</v>
      </c>
      <c r="E29" t="s">
        <v>25103</v>
      </c>
    </row>
    <row r="30" spans="1:7" x14ac:dyDescent="0.2">
      <c r="A30" t="s">
        <v>25816</v>
      </c>
      <c r="B30" s="16">
        <f>COUNTIF(vendor_census_data_2018!$D$4:$D$446,"=Intelivote")/COUNTA(vendor_census_data_2018!$G$4:$G$446)</f>
        <v>0.56666666666666665</v>
      </c>
      <c r="C30" s="16">
        <f>COUNTIF(vendor_census_data_2018!$D$4:$D$446,"=Scytl")/COUNTA(vendor_census_data_2018!$G$4:$G$446)</f>
        <v>5.5555555555555558E-3</v>
      </c>
      <c r="D30" s="16">
        <f>COUNTIF(vendor_census_data_2018!$D$4:$D$446,"=Dominion")/COUNTA(vendor_census_data_2018!$G$4:$G$446)</f>
        <v>0.2722222222222222</v>
      </c>
      <c r="E30" s="16">
        <f>COUNTIF(vendor_census_data_2018!$D$4:$D$446,"=Simply Voting")/COUNTA(vendor_census_data_2018!$G$4:$G$446)</f>
        <v>0.15555555555555556</v>
      </c>
    </row>
    <row r="31" spans="1:7" x14ac:dyDescent="0.2">
      <c r="A31" t="s">
        <v>25815</v>
      </c>
      <c r="B31">
        <f>$B$33*B30</f>
        <v>102</v>
      </c>
      <c r="C31">
        <f t="shared" ref="C31:E31" si="2">$B$33*C30</f>
        <v>1</v>
      </c>
      <c r="D31">
        <f t="shared" si="2"/>
        <v>48.999999999999993</v>
      </c>
      <c r="E31">
        <f t="shared" si="2"/>
        <v>28</v>
      </c>
    </row>
    <row r="32" spans="1:7" x14ac:dyDescent="0.2">
      <c r="B32" t="s">
        <v>25818</v>
      </c>
    </row>
    <row r="33" spans="2:2" x14ac:dyDescent="0.2">
      <c r="B33">
        <f>COUNTA(vendor_census_data_2018!$G$4:$G$446)</f>
        <v>180</v>
      </c>
    </row>
  </sheetData>
  <mergeCells count="3">
    <mergeCell ref="B2:F3"/>
    <mergeCell ref="B9:F11"/>
    <mergeCell ref="B25:F27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0B3B1-55F8-FA45-9E7D-35DC08DC686B}">
  <sheetPr>
    <tabColor rgb="FFFFFF00"/>
  </sheetPr>
  <dimension ref="B2:H8"/>
  <sheetViews>
    <sheetView workbookViewId="0">
      <selection activeCell="E12" sqref="E12"/>
    </sheetView>
  </sheetViews>
  <sheetFormatPr baseColWidth="10" defaultRowHeight="16" x14ac:dyDescent="0.2"/>
  <sheetData>
    <row r="2" spans="2:8" ht="16" customHeight="1" x14ac:dyDescent="0.2">
      <c r="B2" s="27" t="s">
        <v>25803</v>
      </c>
      <c r="C2" s="27"/>
      <c r="D2" s="27"/>
      <c r="E2" s="27"/>
      <c r="F2" s="27"/>
      <c r="G2" s="27"/>
      <c r="H2" s="27"/>
    </row>
    <row r="3" spans="2:8" ht="16" customHeight="1" x14ac:dyDescent="0.2">
      <c r="B3" s="27"/>
      <c r="C3" s="27"/>
      <c r="D3" s="27"/>
      <c r="E3" s="27"/>
      <c r="F3" s="27"/>
      <c r="G3" s="27"/>
      <c r="H3" s="27"/>
    </row>
    <row r="5" spans="2:8" x14ac:dyDescent="0.2">
      <c r="B5" s="25" t="s">
        <v>25781</v>
      </c>
      <c r="C5" s="24"/>
      <c r="D5" s="24"/>
      <c r="E5" s="24"/>
    </row>
    <row r="6" spans="2:8" x14ac:dyDescent="0.2">
      <c r="B6" s="3" t="s">
        <v>25788</v>
      </c>
      <c r="C6" s="3" t="s">
        <v>25789</v>
      </c>
      <c r="D6" s="3" t="s">
        <v>25790</v>
      </c>
      <c r="E6" s="3" t="s">
        <v>25787</v>
      </c>
    </row>
    <row r="7" spans="2:8" x14ac:dyDescent="0.2">
      <c r="B7">
        <f>COUNTIF(internet_municipalities!V2:V226, "&lt;10")</f>
        <v>12</v>
      </c>
      <c r="C7">
        <f>COUNTIFS(internet_municipalities!V2:V226,"&gt;9",internet_municipalities!V2:V226,"&lt;20")</f>
        <v>54</v>
      </c>
      <c r="D7">
        <f>COUNTIFS(internet_municipalities!V2:V226,"&gt;19",internet_municipalities!V2:V226,"&lt;30")</f>
        <v>78</v>
      </c>
      <c r="E7">
        <f>COUNTIF(internet_municipalities!V2:V226, "&gt;29")</f>
        <v>75</v>
      </c>
    </row>
    <row r="8" spans="2:8" x14ac:dyDescent="0.2">
      <c r="B8" s="5">
        <f>B7/SUM($B$7:$E$7)</f>
        <v>5.4794520547945202E-2</v>
      </c>
      <c r="C8" s="5">
        <f t="shared" ref="C8:E8" si="0">C7/SUM($B$7:$E$7)</f>
        <v>0.24657534246575341</v>
      </c>
      <c r="D8" s="5">
        <f t="shared" si="0"/>
        <v>0.35616438356164382</v>
      </c>
      <c r="E8" s="5">
        <f t="shared" si="0"/>
        <v>0.34246575342465752</v>
      </c>
    </row>
  </sheetData>
  <mergeCells count="2">
    <mergeCell ref="B5:E5"/>
    <mergeCell ref="B2:H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EC5B1-B9B8-B54D-B98E-80FA6263BF5A}">
  <dimension ref="A1:S445"/>
  <sheetViews>
    <sheetView topLeftCell="B1" workbookViewId="0">
      <selection activeCell="M3" sqref="M3"/>
    </sheetView>
  </sheetViews>
  <sheetFormatPr baseColWidth="10" defaultRowHeight="16" x14ac:dyDescent="0.2"/>
  <cols>
    <col min="1" max="1" width="6.1640625" bestFit="1" customWidth="1"/>
    <col min="2" max="2" width="45.1640625" bestFit="1" customWidth="1"/>
    <col min="3" max="3" width="14" customWidth="1"/>
    <col min="4" max="4" width="13.1640625" customWidth="1"/>
    <col min="5" max="5" width="15.6640625" customWidth="1"/>
    <col min="6" max="6" width="16" customWidth="1"/>
    <col min="7" max="7" width="16.83203125" customWidth="1"/>
    <col min="8" max="8" width="9.6640625" customWidth="1"/>
    <col min="9" max="9" width="15.33203125" customWidth="1"/>
    <col min="10" max="10" width="13" customWidth="1"/>
    <col min="11" max="11" width="12.5" customWidth="1"/>
    <col min="12" max="12" width="12.1640625" customWidth="1"/>
    <col min="13" max="13" width="11.83203125" customWidth="1"/>
    <col min="14" max="14" width="20" customWidth="1"/>
    <col min="15" max="15" width="14.6640625" customWidth="1"/>
    <col min="16" max="16" width="20.33203125" customWidth="1"/>
    <col min="19" max="19" width="13" bestFit="1" customWidth="1"/>
  </cols>
  <sheetData>
    <row r="1" spans="1:19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6368</v>
      </c>
      <c r="I1" s="3" t="s">
        <v>7</v>
      </c>
      <c r="J1" s="3" t="s">
        <v>8</v>
      </c>
      <c r="K1" s="3" t="s">
        <v>6369</v>
      </c>
      <c r="L1" s="3" t="s">
        <v>6370</v>
      </c>
      <c r="M1" s="3" t="s">
        <v>6377</v>
      </c>
      <c r="N1" s="3" t="s">
        <v>24962</v>
      </c>
      <c r="O1" s="3" t="s">
        <v>25797</v>
      </c>
      <c r="P1" s="3" t="s">
        <v>25798</v>
      </c>
      <c r="Q1" s="3"/>
    </row>
    <row r="2" spans="1:19" x14ac:dyDescent="0.2">
      <c r="A2">
        <v>10831</v>
      </c>
      <c r="B2" t="s">
        <v>215</v>
      </c>
      <c r="C2" s="1">
        <v>128154</v>
      </c>
      <c r="D2" s="1">
        <v>59899</v>
      </c>
      <c r="E2" t="s">
        <v>21</v>
      </c>
      <c r="F2" t="s">
        <v>21</v>
      </c>
      <c r="G2" t="s">
        <v>21</v>
      </c>
      <c r="H2" t="s">
        <v>6374</v>
      </c>
      <c r="I2" t="b">
        <v>0</v>
      </c>
      <c r="J2" t="b">
        <v>0</v>
      </c>
      <c r="K2" t="b">
        <v>0</v>
      </c>
      <c r="L2" t="b">
        <v>0</v>
      </c>
      <c r="M2" t="b">
        <f>IF(AND(L2=FALSE,K2=FALSE,I2=TRUE,H2&lt;="Upper"),TRUE,FALSE)</f>
        <v>0</v>
      </c>
      <c r="N2" s="5" t="e">
        <f>VLOOKUP(A2,#REF!, 5)</f>
        <v>#REF!</v>
      </c>
      <c r="O2">
        <f t="shared" ref="O2:O65" si="0">IF(I2,E2,0)</f>
        <v>0</v>
      </c>
      <c r="P2">
        <f t="shared" ref="P2:P31" si="1">IF(AND(I2,NOT(J2),NOT(K2),NOT(L2)),F2,0)</f>
        <v>0</v>
      </c>
    </row>
    <row r="3" spans="1:19" x14ac:dyDescent="0.2">
      <c r="A3">
        <v>10791</v>
      </c>
      <c r="B3" t="s">
        <v>58</v>
      </c>
      <c r="C3" s="1">
        <v>73396</v>
      </c>
      <c r="D3" s="1">
        <v>41617</v>
      </c>
      <c r="E3" t="s">
        <v>21</v>
      </c>
      <c r="F3" t="s">
        <v>21</v>
      </c>
      <c r="G3" t="s">
        <v>21</v>
      </c>
      <c r="H3" t="s">
        <v>6374</v>
      </c>
      <c r="I3" t="b">
        <v>0</v>
      </c>
      <c r="J3" t="b">
        <v>0</v>
      </c>
      <c r="K3" t="b">
        <v>0</v>
      </c>
      <c r="L3" t="b">
        <v>0</v>
      </c>
      <c r="M3" t="b">
        <f t="shared" ref="M3:M65" si="2">IF(AND(L3=FALSE,K3=FALSE,I3=TRUE,H3&lt;="Upper"),TRUE,FALSE)</f>
        <v>0</v>
      </c>
      <c r="N3" s="5" t="e">
        <f>VLOOKUP(A3,#REF!, 5)</f>
        <v>#REF!</v>
      </c>
      <c r="O3">
        <f t="shared" si="0"/>
        <v>0</v>
      </c>
      <c r="P3">
        <f t="shared" si="1"/>
        <v>0</v>
      </c>
    </row>
    <row r="4" spans="1:19" x14ac:dyDescent="0.2">
      <c r="A4">
        <v>10082</v>
      </c>
      <c r="B4" t="s">
        <v>169</v>
      </c>
      <c r="C4" s="1">
        <v>41580</v>
      </c>
      <c r="D4" s="1">
        <v>24675</v>
      </c>
      <c r="E4" t="s">
        <v>21</v>
      </c>
      <c r="F4" t="s">
        <v>21</v>
      </c>
      <c r="G4" t="s">
        <v>21</v>
      </c>
      <c r="H4" t="s">
        <v>6374</v>
      </c>
      <c r="I4" t="b">
        <v>0</v>
      </c>
      <c r="J4" t="b">
        <v>0</v>
      </c>
      <c r="K4" t="b">
        <v>0</v>
      </c>
      <c r="L4" t="b">
        <v>0</v>
      </c>
      <c r="M4" t="b">
        <f t="shared" si="2"/>
        <v>0</v>
      </c>
      <c r="N4" s="5" t="e">
        <f>VLOOKUP(A4,#REF!, 5)</f>
        <v>#REF!</v>
      </c>
      <c r="O4">
        <f t="shared" si="0"/>
        <v>0</v>
      </c>
      <c r="P4">
        <f t="shared" si="1"/>
        <v>0</v>
      </c>
    </row>
    <row r="5" spans="1:19" x14ac:dyDescent="0.2">
      <c r="A5">
        <v>10608</v>
      </c>
      <c r="B5" t="s">
        <v>217</v>
      </c>
      <c r="C5" s="1">
        <v>66506</v>
      </c>
      <c r="D5" s="1">
        <v>30959</v>
      </c>
      <c r="E5">
        <v>0</v>
      </c>
      <c r="F5" t="s">
        <v>21</v>
      </c>
      <c r="G5" t="s">
        <v>21</v>
      </c>
      <c r="H5" t="s">
        <v>6374</v>
      </c>
      <c r="I5" t="b">
        <v>0</v>
      </c>
      <c r="J5" t="b">
        <v>0</v>
      </c>
      <c r="K5" t="b">
        <v>0</v>
      </c>
      <c r="L5" t="b">
        <v>0</v>
      </c>
      <c r="M5" t="b">
        <f t="shared" si="2"/>
        <v>0</v>
      </c>
      <c r="N5" s="5" t="e">
        <f>VLOOKUP(A5,#REF!, 5)</f>
        <v>#REF!</v>
      </c>
      <c r="O5">
        <f t="shared" si="0"/>
        <v>0</v>
      </c>
      <c r="P5">
        <f t="shared" si="1"/>
        <v>0</v>
      </c>
      <c r="S5" s="15"/>
    </row>
    <row r="6" spans="1:19" x14ac:dyDescent="0.2">
      <c r="A6">
        <v>10719</v>
      </c>
      <c r="B6" t="s">
        <v>323</v>
      </c>
      <c r="C6" s="1">
        <v>40947</v>
      </c>
      <c r="D6" s="1">
        <v>15331</v>
      </c>
      <c r="E6" t="s">
        <v>21</v>
      </c>
      <c r="F6" t="s">
        <v>21</v>
      </c>
      <c r="G6" t="s">
        <v>21</v>
      </c>
      <c r="H6" t="s">
        <v>6374</v>
      </c>
      <c r="I6" t="b">
        <v>0</v>
      </c>
      <c r="J6" t="b">
        <v>0</v>
      </c>
      <c r="K6" t="b">
        <v>0</v>
      </c>
      <c r="L6" t="b">
        <v>0</v>
      </c>
      <c r="M6" t="b">
        <f t="shared" si="2"/>
        <v>0</v>
      </c>
      <c r="N6" s="5" t="e">
        <f>VLOOKUP(A6,#REF!, 5)</f>
        <v>#REF!</v>
      </c>
      <c r="O6">
        <f t="shared" si="0"/>
        <v>0</v>
      </c>
      <c r="P6">
        <f t="shared" si="1"/>
        <v>0</v>
      </c>
    </row>
    <row r="7" spans="1:19" x14ac:dyDescent="0.2">
      <c r="A7">
        <v>10615</v>
      </c>
      <c r="B7" t="s">
        <v>327</v>
      </c>
      <c r="C7" s="1">
        <v>62445</v>
      </c>
      <c r="D7" s="1">
        <v>36729</v>
      </c>
      <c r="E7" t="s">
        <v>21</v>
      </c>
      <c r="F7" t="s">
        <v>21</v>
      </c>
      <c r="G7" t="s">
        <v>21</v>
      </c>
      <c r="H7" t="s">
        <v>6374</v>
      </c>
      <c r="I7" t="b">
        <v>0</v>
      </c>
      <c r="J7" t="b">
        <v>0</v>
      </c>
      <c r="K7" t="b">
        <v>0</v>
      </c>
      <c r="L7" t="b">
        <v>0</v>
      </c>
      <c r="M7" t="b">
        <f t="shared" si="2"/>
        <v>0</v>
      </c>
      <c r="N7" s="5" t="e">
        <f>VLOOKUP(A7,#REF!, 5)</f>
        <v>#REF!</v>
      </c>
      <c r="O7">
        <f t="shared" si="0"/>
        <v>0</v>
      </c>
      <c r="P7">
        <f t="shared" si="1"/>
        <v>0</v>
      </c>
    </row>
    <row r="8" spans="1:19" x14ac:dyDescent="0.2">
      <c r="A8">
        <v>10116</v>
      </c>
      <c r="B8" t="s">
        <v>223</v>
      </c>
      <c r="C8" s="1">
        <v>72493</v>
      </c>
      <c r="D8" s="1">
        <v>36002</v>
      </c>
      <c r="E8" t="s">
        <v>21</v>
      </c>
      <c r="F8" t="s">
        <v>21</v>
      </c>
      <c r="G8" t="s">
        <v>21</v>
      </c>
      <c r="H8" t="s">
        <v>6374</v>
      </c>
      <c r="I8" t="b">
        <v>0</v>
      </c>
      <c r="J8" t="b">
        <v>0</v>
      </c>
      <c r="K8" t="b">
        <v>0</v>
      </c>
      <c r="L8" t="b">
        <v>0</v>
      </c>
      <c r="M8" t="b">
        <f t="shared" si="2"/>
        <v>0</v>
      </c>
      <c r="N8" s="5" t="e">
        <f>VLOOKUP(A8,#REF!, 5)</f>
        <v>#REF!</v>
      </c>
      <c r="O8">
        <f t="shared" si="0"/>
        <v>0</v>
      </c>
      <c r="P8">
        <f t="shared" si="1"/>
        <v>0</v>
      </c>
      <c r="S8" s="15"/>
    </row>
    <row r="9" spans="1:19" x14ac:dyDescent="0.2">
      <c r="A9">
        <v>10485</v>
      </c>
      <c r="B9" t="s">
        <v>225</v>
      </c>
      <c r="C9" s="1">
        <v>45182</v>
      </c>
      <c r="D9" s="1">
        <v>20947</v>
      </c>
      <c r="E9" t="s">
        <v>21</v>
      </c>
      <c r="F9" t="s">
        <v>21</v>
      </c>
      <c r="G9" t="s">
        <v>21</v>
      </c>
      <c r="H9" t="s">
        <v>6374</v>
      </c>
      <c r="I9" t="b">
        <v>0</v>
      </c>
      <c r="J9" t="b">
        <v>0</v>
      </c>
      <c r="K9" t="b">
        <v>0</v>
      </c>
      <c r="L9" t="b">
        <v>0</v>
      </c>
      <c r="M9" t="b">
        <f t="shared" si="2"/>
        <v>0</v>
      </c>
      <c r="N9" s="5" t="e">
        <f>VLOOKUP(A9,#REF!, 5)</f>
        <v>#REF!</v>
      </c>
      <c r="O9">
        <f t="shared" si="0"/>
        <v>0</v>
      </c>
      <c r="P9">
        <f t="shared" si="1"/>
        <v>0</v>
      </c>
    </row>
    <row r="10" spans="1:19" x14ac:dyDescent="0.2">
      <c r="A10">
        <v>10602</v>
      </c>
      <c r="B10" t="s">
        <v>347</v>
      </c>
      <c r="C10" s="1">
        <v>92001</v>
      </c>
      <c r="D10" s="1">
        <v>44636</v>
      </c>
      <c r="E10" t="s">
        <v>21</v>
      </c>
      <c r="F10" t="s">
        <v>21</v>
      </c>
      <c r="G10" t="s">
        <v>21</v>
      </c>
      <c r="H10" t="s">
        <v>6374</v>
      </c>
      <c r="I10" t="b">
        <v>0</v>
      </c>
      <c r="J10" t="b">
        <v>0</v>
      </c>
      <c r="K10" t="b">
        <v>0</v>
      </c>
      <c r="L10" t="b">
        <v>0</v>
      </c>
      <c r="M10" t="b">
        <f t="shared" si="2"/>
        <v>0</v>
      </c>
      <c r="N10" s="5" t="e">
        <f>VLOOKUP(A10,#REF!, 5)</f>
        <v>#REF!</v>
      </c>
      <c r="O10">
        <f t="shared" si="0"/>
        <v>0</v>
      </c>
      <c r="P10">
        <f t="shared" si="1"/>
        <v>0</v>
      </c>
    </row>
    <row r="11" spans="1:19" x14ac:dyDescent="0.2">
      <c r="A11">
        <v>10454</v>
      </c>
      <c r="B11" t="s">
        <v>364</v>
      </c>
      <c r="C11" s="1">
        <v>350222</v>
      </c>
      <c r="D11" s="1">
        <v>151681</v>
      </c>
      <c r="E11" t="s">
        <v>21</v>
      </c>
      <c r="F11" t="s">
        <v>21</v>
      </c>
      <c r="G11" t="s">
        <v>21</v>
      </c>
      <c r="H11" t="s">
        <v>6374</v>
      </c>
      <c r="I11" t="b">
        <v>0</v>
      </c>
      <c r="J11" t="b">
        <v>0</v>
      </c>
      <c r="K11" t="b">
        <v>0</v>
      </c>
      <c r="L11" t="b">
        <v>0</v>
      </c>
      <c r="M11" t="b">
        <f t="shared" si="2"/>
        <v>0</v>
      </c>
      <c r="N11" s="5" t="e">
        <f>VLOOKUP(A11,#REF!, 5)</f>
        <v>#REF!</v>
      </c>
      <c r="O11">
        <f t="shared" si="0"/>
        <v>0</v>
      </c>
      <c r="P11">
        <f t="shared" si="1"/>
        <v>0</v>
      </c>
    </row>
    <row r="12" spans="1:19" x14ac:dyDescent="0.2">
      <c r="A12">
        <v>10584</v>
      </c>
      <c r="B12" t="s">
        <v>155</v>
      </c>
      <c r="C12" s="1">
        <v>100905</v>
      </c>
      <c r="D12" s="1">
        <v>51771</v>
      </c>
      <c r="E12" t="s">
        <v>21</v>
      </c>
      <c r="F12" t="s">
        <v>21</v>
      </c>
      <c r="G12" t="s">
        <v>21</v>
      </c>
      <c r="H12" t="s">
        <v>6374</v>
      </c>
      <c r="I12" t="b">
        <v>0</v>
      </c>
      <c r="J12" t="b">
        <v>0</v>
      </c>
      <c r="K12" t="b">
        <v>0</v>
      </c>
      <c r="L12" t="b">
        <v>0</v>
      </c>
      <c r="M12" t="b">
        <f t="shared" si="2"/>
        <v>0</v>
      </c>
      <c r="N12" s="5" t="e">
        <f>VLOOKUP(A12,#REF!, 5)</f>
        <v>#REF!</v>
      </c>
      <c r="O12">
        <f t="shared" si="0"/>
        <v>0</v>
      </c>
      <c r="P12">
        <f t="shared" si="1"/>
        <v>0</v>
      </c>
    </row>
    <row r="13" spans="1:19" x14ac:dyDescent="0.2">
      <c r="A13">
        <v>10107</v>
      </c>
      <c r="B13" t="s">
        <v>315</v>
      </c>
      <c r="C13" s="1">
        <v>1451022</v>
      </c>
      <c r="D13" s="1">
        <v>455110</v>
      </c>
      <c r="E13" t="s">
        <v>21</v>
      </c>
      <c r="F13" t="s">
        <v>21</v>
      </c>
      <c r="G13" t="s">
        <v>21</v>
      </c>
      <c r="H13" t="s">
        <v>6374</v>
      </c>
      <c r="I13" t="b">
        <v>0</v>
      </c>
      <c r="J13" t="b">
        <v>0</v>
      </c>
      <c r="K13" t="b">
        <v>0</v>
      </c>
      <c r="L13" t="b">
        <v>0</v>
      </c>
      <c r="M13" t="b">
        <f t="shared" si="2"/>
        <v>0</v>
      </c>
      <c r="N13" s="5" t="e">
        <f>VLOOKUP(A13,#REF!, 5)</f>
        <v>#REF!</v>
      </c>
      <c r="O13">
        <f t="shared" si="0"/>
        <v>0</v>
      </c>
      <c r="P13">
        <f t="shared" si="1"/>
        <v>0</v>
      </c>
    </row>
    <row r="14" spans="1:19" x14ac:dyDescent="0.2">
      <c r="A14">
        <v>10374</v>
      </c>
      <c r="B14" t="s">
        <v>430</v>
      </c>
      <c r="C14" s="1">
        <v>587165</v>
      </c>
      <c r="D14" s="1">
        <v>222803</v>
      </c>
      <c r="E14" t="s">
        <v>21</v>
      </c>
      <c r="F14" s="1">
        <v>86567</v>
      </c>
      <c r="G14" t="s">
        <v>21</v>
      </c>
      <c r="H14" t="s">
        <v>6374</v>
      </c>
      <c r="I14" t="b">
        <v>0</v>
      </c>
      <c r="J14" t="b">
        <v>0</v>
      </c>
      <c r="K14" t="b">
        <v>0</v>
      </c>
      <c r="L14" t="b">
        <v>0</v>
      </c>
      <c r="M14" t="b">
        <f t="shared" si="2"/>
        <v>0</v>
      </c>
      <c r="N14" s="5" t="e">
        <f>VLOOKUP(A14,#REF!, 5)</f>
        <v>#REF!</v>
      </c>
      <c r="O14">
        <f t="shared" si="0"/>
        <v>0</v>
      </c>
      <c r="P14">
        <f t="shared" si="1"/>
        <v>0</v>
      </c>
    </row>
    <row r="15" spans="1:19" x14ac:dyDescent="0.2">
      <c r="A15">
        <v>10303</v>
      </c>
      <c r="B15" t="s">
        <v>435</v>
      </c>
      <c r="C15" s="1">
        <v>97286</v>
      </c>
      <c r="D15" s="1">
        <v>38583</v>
      </c>
      <c r="E15" t="s">
        <v>21</v>
      </c>
      <c r="F15" t="s">
        <v>21</v>
      </c>
      <c r="G15" t="s">
        <v>21</v>
      </c>
      <c r="H15" t="s">
        <v>6374</v>
      </c>
      <c r="I15" t="b">
        <v>0</v>
      </c>
      <c r="J15" t="b">
        <v>0</v>
      </c>
      <c r="K15" t="b">
        <v>0</v>
      </c>
      <c r="L15" t="b">
        <v>0</v>
      </c>
      <c r="M15" t="b">
        <f t="shared" si="2"/>
        <v>0</v>
      </c>
      <c r="N15" s="5" t="e">
        <f>VLOOKUP(A15,#REF!, 5)</f>
        <v>#REF!</v>
      </c>
      <c r="O15">
        <f t="shared" si="0"/>
        <v>0</v>
      </c>
      <c r="P15">
        <f t="shared" si="1"/>
        <v>0</v>
      </c>
    </row>
    <row r="16" spans="1:19" x14ac:dyDescent="0.2">
      <c r="A16">
        <v>10499</v>
      </c>
      <c r="B16" t="s">
        <v>452</v>
      </c>
      <c r="C16" s="1">
        <v>1173103</v>
      </c>
      <c r="D16" s="1">
        <v>394448</v>
      </c>
      <c r="E16" t="s">
        <v>21</v>
      </c>
      <c r="F16" t="s">
        <v>21</v>
      </c>
      <c r="G16" t="s">
        <v>21</v>
      </c>
      <c r="H16" t="s">
        <v>6374</v>
      </c>
      <c r="I16" t="b">
        <v>0</v>
      </c>
      <c r="J16" t="b">
        <v>0</v>
      </c>
      <c r="K16" t="b">
        <v>0</v>
      </c>
      <c r="L16" t="b">
        <v>0</v>
      </c>
      <c r="M16" t="b">
        <f t="shared" si="2"/>
        <v>0</v>
      </c>
      <c r="N16" s="5" t="e">
        <f>VLOOKUP(A16,#REF!, 5)</f>
        <v>#REF!</v>
      </c>
      <c r="O16">
        <f t="shared" si="0"/>
        <v>0</v>
      </c>
      <c r="P16">
        <f t="shared" si="1"/>
        <v>0</v>
      </c>
    </row>
    <row r="17" spans="1:17" x14ac:dyDescent="0.2">
      <c r="A17">
        <v>10366</v>
      </c>
      <c r="B17" t="s">
        <v>138</v>
      </c>
      <c r="C17" s="1">
        <v>29295</v>
      </c>
      <c r="D17" s="1">
        <v>19740</v>
      </c>
      <c r="E17" t="s">
        <v>21</v>
      </c>
      <c r="F17" t="s">
        <v>21</v>
      </c>
      <c r="G17" t="s">
        <v>21</v>
      </c>
      <c r="H17" t="s">
        <v>6374</v>
      </c>
      <c r="I17" t="b">
        <v>0</v>
      </c>
      <c r="J17" t="b">
        <v>0</v>
      </c>
      <c r="K17" t="b">
        <v>0</v>
      </c>
      <c r="L17" t="b">
        <v>0</v>
      </c>
      <c r="M17" t="b">
        <f t="shared" si="2"/>
        <v>0</v>
      </c>
      <c r="N17" s="5" t="e">
        <f>VLOOKUP(A17,#REF!, 5)</f>
        <v>#REF!</v>
      </c>
      <c r="O17">
        <f t="shared" si="0"/>
        <v>0</v>
      </c>
      <c r="P17">
        <f t="shared" si="1"/>
        <v>0</v>
      </c>
    </row>
    <row r="18" spans="1:17" x14ac:dyDescent="0.2">
      <c r="A18">
        <v>10171</v>
      </c>
      <c r="B18" t="s">
        <v>298</v>
      </c>
      <c r="C18" s="1">
        <v>88365</v>
      </c>
      <c r="D18" s="1">
        <v>41270</v>
      </c>
      <c r="E18" t="s">
        <v>21</v>
      </c>
      <c r="F18" t="s">
        <v>21</v>
      </c>
      <c r="G18" t="s">
        <v>21</v>
      </c>
      <c r="H18" t="s">
        <v>6374</v>
      </c>
      <c r="I18" t="b">
        <v>0</v>
      </c>
      <c r="J18" t="b">
        <v>0</v>
      </c>
      <c r="K18" t="b">
        <v>0</v>
      </c>
      <c r="L18" t="b">
        <v>0</v>
      </c>
      <c r="M18" t="b">
        <f t="shared" si="2"/>
        <v>0</v>
      </c>
      <c r="N18" s="5" t="e">
        <f>VLOOKUP(A18,#REF!, 5)</f>
        <v>#REF!</v>
      </c>
      <c r="O18">
        <f t="shared" si="0"/>
        <v>0</v>
      </c>
      <c r="P18">
        <f t="shared" si="1"/>
        <v>0</v>
      </c>
    </row>
    <row r="19" spans="1:17" x14ac:dyDescent="0.2">
      <c r="A19">
        <v>10828</v>
      </c>
      <c r="B19" t="s">
        <v>312</v>
      </c>
      <c r="C19" s="1">
        <v>121781</v>
      </c>
      <c r="D19" s="1">
        <v>48880</v>
      </c>
      <c r="E19" t="s">
        <v>21</v>
      </c>
      <c r="F19" t="s">
        <v>21</v>
      </c>
      <c r="G19" t="s">
        <v>21</v>
      </c>
      <c r="H19" t="s">
        <v>6374</v>
      </c>
      <c r="I19" t="b">
        <v>0</v>
      </c>
      <c r="J19" t="b">
        <v>0</v>
      </c>
      <c r="K19" t="b">
        <v>0</v>
      </c>
      <c r="L19" t="b">
        <v>0</v>
      </c>
      <c r="M19" t="b">
        <f t="shared" si="2"/>
        <v>0</v>
      </c>
      <c r="N19" s="5" t="e">
        <f>VLOOKUP(A19,#REF!, 5)</f>
        <v>#REF!</v>
      </c>
      <c r="O19">
        <f t="shared" si="0"/>
        <v>0</v>
      </c>
      <c r="P19">
        <f t="shared" si="1"/>
        <v>0</v>
      </c>
    </row>
    <row r="20" spans="1:17" x14ac:dyDescent="0.2">
      <c r="A20">
        <v>10570</v>
      </c>
      <c r="B20" t="s">
        <v>108</v>
      </c>
      <c r="C20" s="1">
        <v>66257</v>
      </c>
      <c r="D20" s="1">
        <v>24655</v>
      </c>
      <c r="E20" t="s">
        <v>21</v>
      </c>
      <c r="F20" t="s">
        <v>21</v>
      </c>
      <c r="G20" t="s">
        <v>21</v>
      </c>
      <c r="H20" t="s">
        <v>6374</v>
      </c>
      <c r="I20" t="b">
        <v>0</v>
      </c>
      <c r="J20" t="b">
        <v>0</v>
      </c>
      <c r="K20" t="b">
        <v>0</v>
      </c>
      <c r="L20" t="b">
        <v>0</v>
      </c>
      <c r="M20" t="b">
        <f t="shared" si="2"/>
        <v>0</v>
      </c>
      <c r="N20" s="5" t="e">
        <f>VLOOKUP(A20,#REF!, 5)</f>
        <v>#REF!</v>
      </c>
      <c r="O20">
        <f t="shared" si="0"/>
        <v>0</v>
      </c>
      <c r="P20">
        <f t="shared" si="1"/>
        <v>0</v>
      </c>
    </row>
    <row r="21" spans="1:17" x14ac:dyDescent="0.2">
      <c r="A21">
        <v>10287</v>
      </c>
      <c r="B21" t="s">
        <v>185</v>
      </c>
      <c r="C21" s="1">
        <v>61366</v>
      </c>
      <c r="D21" s="1">
        <v>30406</v>
      </c>
      <c r="E21" t="s">
        <v>21</v>
      </c>
      <c r="F21" t="s">
        <v>21</v>
      </c>
      <c r="G21" t="s">
        <v>21</v>
      </c>
      <c r="H21" t="s">
        <v>6374</v>
      </c>
      <c r="I21" t="b">
        <v>1</v>
      </c>
      <c r="J21" t="b">
        <v>0</v>
      </c>
      <c r="K21" t="b">
        <v>0</v>
      </c>
      <c r="L21" t="b">
        <v>1</v>
      </c>
      <c r="M21" t="b">
        <f>IF(AND(L21=FALSE,K21=FALSE,I21=TRUE,H21&lt;="Upper"),TRUE,FALSE)</f>
        <v>0</v>
      </c>
      <c r="N21" s="5" t="e">
        <f>VLOOKUP(A21,#REF!, 5)</f>
        <v>#REF!</v>
      </c>
      <c r="O21" t="str">
        <f t="shared" si="0"/>
        <v>N/A</v>
      </c>
      <c r="P21">
        <f t="shared" si="1"/>
        <v>0</v>
      </c>
    </row>
    <row r="22" spans="1:17" x14ac:dyDescent="0.2">
      <c r="A22">
        <v>10400</v>
      </c>
      <c r="B22" t="s">
        <v>257</v>
      </c>
      <c r="C22" s="1">
        <v>78110</v>
      </c>
      <c r="D22" s="1">
        <v>30001</v>
      </c>
      <c r="E22" t="s">
        <v>21</v>
      </c>
      <c r="F22" t="s">
        <v>21</v>
      </c>
      <c r="G22" t="s">
        <v>21</v>
      </c>
      <c r="H22" t="s">
        <v>6374</v>
      </c>
      <c r="I22" t="b">
        <v>0</v>
      </c>
      <c r="J22" t="b">
        <v>0</v>
      </c>
      <c r="K22" t="b">
        <v>0</v>
      </c>
      <c r="L22" t="b">
        <v>0</v>
      </c>
      <c r="M22" t="b">
        <f t="shared" si="2"/>
        <v>0</v>
      </c>
      <c r="N22" s="5" t="e">
        <f>VLOOKUP(A22,#REF!, 5)</f>
        <v>#REF!</v>
      </c>
      <c r="O22">
        <f t="shared" si="0"/>
        <v>0</v>
      </c>
      <c r="P22">
        <f t="shared" si="1"/>
        <v>0</v>
      </c>
    </row>
    <row r="23" spans="1:17" x14ac:dyDescent="0.2">
      <c r="A23">
        <v>10812</v>
      </c>
      <c r="B23" t="s">
        <v>109</v>
      </c>
      <c r="C23" s="1">
        <v>696867</v>
      </c>
      <c r="D23" s="1">
        <v>244431</v>
      </c>
      <c r="E23" s="1">
        <v>505766</v>
      </c>
      <c r="F23" s="1">
        <v>109662</v>
      </c>
      <c r="G23" s="2">
        <v>0.21679999999999999</v>
      </c>
      <c r="H23" t="s">
        <v>6374</v>
      </c>
      <c r="I23" t="b">
        <v>0</v>
      </c>
      <c r="J23" t="b">
        <v>0</v>
      </c>
      <c r="K23" t="b">
        <v>0</v>
      </c>
      <c r="L23" t="b">
        <v>0</v>
      </c>
      <c r="M23" t="b">
        <f t="shared" si="2"/>
        <v>0</v>
      </c>
      <c r="N23" s="5" t="e">
        <f>VLOOKUP(A23,#REF!, 5)</f>
        <v>#REF!</v>
      </c>
      <c r="O23">
        <f t="shared" si="0"/>
        <v>0</v>
      </c>
      <c r="P23">
        <f t="shared" si="1"/>
        <v>0</v>
      </c>
    </row>
    <row r="24" spans="1:17" x14ac:dyDescent="0.2">
      <c r="A24">
        <v>10512</v>
      </c>
      <c r="B24" t="s">
        <v>162</v>
      </c>
      <c r="C24" s="1">
        <v>596637</v>
      </c>
      <c r="D24" s="1">
        <v>212065</v>
      </c>
      <c r="E24" t="s">
        <v>21</v>
      </c>
      <c r="F24" s="1">
        <v>107882</v>
      </c>
      <c r="G24" t="s">
        <v>21</v>
      </c>
      <c r="H24" t="s">
        <v>6374</v>
      </c>
      <c r="I24" t="b">
        <v>0</v>
      </c>
      <c r="J24" t="b">
        <v>0</v>
      </c>
      <c r="K24" t="b">
        <v>0</v>
      </c>
      <c r="L24" t="b">
        <v>0</v>
      </c>
      <c r="M24" t="b">
        <f t="shared" si="2"/>
        <v>0</v>
      </c>
      <c r="N24" s="5" t="e">
        <f>VLOOKUP(A24,#REF!, 5)</f>
        <v>#REF!</v>
      </c>
      <c r="O24">
        <f t="shared" si="0"/>
        <v>0</v>
      </c>
      <c r="P24">
        <f t="shared" si="1"/>
        <v>0</v>
      </c>
    </row>
    <row r="25" spans="1:17" x14ac:dyDescent="0.2">
      <c r="A25">
        <v>10753</v>
      </c>
      <c r="B25" t="s">
        <v>279</v>
      </c>
      <c r="C25" s="1">
        <v>477941</v>
      </c>
      <c r="D25" s="1">
        <v>203794</v>
      </c>
      <c r="E25" t="s">
        <v>21</v>
      </c>
      <c r="F25" t="s">
        <v>21</v>
      </c>
      <c r="G25" t="s">
        <v>21</v>
      </c>
      <c r="H25" t="s">
        <v>6374</v>
      </c>
      <c r="I25" t="b">
        <v>0</v>
      </c>
      <c r="J25" t="b">
        <v>0</v>
      </c>
      <c r="K25" t="b">
        <v>0</v>
      </c>
      <c r="L25" t="b">
        <v>0</v>
      </c>
      <c r="M25" t="b">
        <f t="shared" si="2"/>
        <v>0</v>
      </c>
      <c r="N25" s="5" t="e">
        <f>VLOOKUP(A25,#REF!, 5)</f>
        <v>#REF!</v>
      </c>
      <c r="O25">
        <f t="shared" si="0"/>
        <v>0</v>
      </c>
      <c r="P25">
        <f t="shared" si="1"/>
        <v>0</v>
      </c>
    </row>
    <row r="26" spans="1:17" x14ac:dyDescent="0.2">
      <c r="A26">
        <v>10707</v>
      </c>
      <c r="B26" t="s">
        <v>119</v>
      </c>
      <c r="C26" s="1">
        <v>51912</v>
      </c>
      <c r="D26" s="1">
        <v>21330</v>
      </c>
      <c r="E26" t="s">
        <v>21</v>
      </c>
      <c r="F26" t="s">
        <v>21</v>
      </c>
      <c r="G26" t="s">
        <v>21</v>
      </c>
      <c r="H26" t="s">
        <v>6374</v>
      </c>
      <c r="I26" t="b">
        <v>0</v>
      </c>
      <c r="J26" t="b">
        <v>0</v>
      </c>
      <c r="K26" t="b">
        <v>0</v>
      </c>
      <c r="L26" t="b">
        <v>0</v>
      </c>
      <c r="M26" t="b">
        <f t="shared" si="2"/>
        <v>0</v>
      </c>
      <c r="N26" s="5" t="e">
        <f>VLOOKUP(A26,#REF!, 5)</f>
        <v>#REF!</v>
      </c>
      <c r="O26">
        <f t="shared" si="0"/>
        <v>0</v>
      </c>
      <c r="P26">
        <f t="shared" si="1"/>
        <v>0</v>
      </c>
    </row>
    <row r="27" spans="1:17" x14ac:dyDescent="0.2">
      <c r="A27">
        <v>10464</v>
      </c>
      <c r="B27" t="s">
        <v>160</v>
      </c>
      <c r="C27" s="1">
        <v>20571</v>
      </c>
      <c r="D27" s="1">
        <v>23842</v>
      </c>
      <c r="E27" t="s">
        <v>21</v>
      </c>
      <c r="F27" t="s">
        <v>21</v>
      </c>
      <c r="G27" t="s">
        <v>21</v>
      </c>
      <c r="H27" t="s">
        <v>6374</v>
      </c>
      <c r="I27" t="b">
        <v>0</v>
      </c>
      <c r="J27" t="b">
        <v>0</v>
      </c>
      <c r="K27" t="b">
        <v>0</v>
      </c>
      <c r="L27" t="b">
        <v>0</v>
      </c>
      <c r="M27" t="b">
        <f t="shared" si="2"/>
        <v>0</v>
      </c>
      <c r="N27" s="5" t="e">
        <f>VLOOKUP(A27,#REF!, 5)</f>
        <v>#REF!</v>
      </c>
      <c r="O27">
        <f t="shared" si="0"/>
        <v>0</v>
      </c>
      <c r="P27">
        <f t="shared" si="1"/>
        <v>0</v>
      </c>
    </row>
    <row r="28" spans="1:17" x14ac:dyDescent="0.2">
      <c r="A28">
        <v>10251</v>
      </c>
      <c r="B28" t="s">
        <v>128</v>
      </c>
      <c r="C28" s="1">
        <v>192970</v>
      </c>
      <c r="D28" s="1">
        <v>74717</v>
      </c>
      <c r="E28" t="s">
        <v>21</v>
      </c>
      <c r="F28" t="s">
        <v>21</v>
      </c>
      <c r="G28" t="s">
        <v>21</v>
      </c>
      <c r="H28" t="s">
        <v>6374</v>
      </c>
      <c r="I28" t="b">
        <v>0</v>
      </c>
      <c r="J28" t="b">
        <v>0</v>
      </c>
      <c r="K28" t="b">
        <v>0</v>
      </c>
      <c r="L28" t="b">
        <v>0</v>
      </c>
      <c r="M28" t="b">
        <f t="shared" si="2"/>
        <v>0</v>
      </c>
      <c r="N28" s="5" t="e">
        <f>VLOOKUP(A28,#REF!, 5)</f>
        <v>#REF!</v>
      </c>
      <c r="O28">
        <f t="shared" si="0"/>
        <v>0</v>
      </c>
      <c r="P28">
        <f t="shared" si="1"/>
        <v>0</v>
      </c>
    </row>
    <row r="29" spans="1:17" x14ac:dyDescent="0.2">
      <c r="A29">
        <v>10103</v>
      </c>
      <c r="B29" t="s">
        <v>272</v>
      </c>
      <c r="C29" s="1">
        <v>66674</v>
      </c>
      <c r="D29" s="1">
        <v>50187</v>
      </c>
      <c r="E29" t="s">
        <v>21</v>
      </c>
      <c r="F29" t="s">
        <v>21</v>
      </c>
      <c r="G29" t="s">
        <v>21</v>
      </c>
      <c r="H29" t="s">
        <v>6374</v>
      </c>
      <c r="I29" t="b">
        <v>0</v>
      </c>
      <c r="J29" t="b">
        <v>0</v>
      </c>
      <c r="K29" t="b">
        <v>0</v>
      </c>
      <c r="L29" t="b">
        <v>0</v>
      </c>
      <c r="M29" t="b">
        <f t="shared" si="2"/>
        <v>0</v>
      </c>
      <c r="N29" s="5" t="e">
        <f>VLOOKUP(A29,#REF!, 5)</f>
        <v>#REF!</v>
      </c>
      <c r="O29">
        <f t="shared" si="0"/>
        <v>0</v>
      </c>
      <c r="P29">
        <f t="shared" si="1"/>
        <v>0</v>
      </c>
    </row>
    <row r="30" spans="1:17" x14ac:dyDescent="0.2">
      <c r="A30">
        <v>10182</v>
      </c>
      <c r="B30" t="s">
        <v>392</v>
      </c>
      <c r="C30" s="1">
        <v>66792</v>
      </c>
      <c r="D30" s="1">
        <v>29299</v>
      </c>
      <c r="E30" t="s">
        <v>21</v>
      </c>
      <c r="F30" t="s">
        <v>21</v>
      </c>
      <c r="G30" t="s">
        <v>21</v>
      </c>
      <c r="H30" t="s">
        <v>6374</v>
      </c>
      <c r="I30" t="b">
        <v>0</v>
      </c>
      <c r="J30" t="b">
        <v>0</v>
      </c>
      <c r="K30" t="b">
        <v>0</v>
      </c>
      <c r="L30" t="b">
        <v>0</v>
      </c>
      <c r="M30" t="b">
        <f t="shared" si="2"/>
        <v>0</v>
      </c>
      <c r="N30" s="5" t="e">
        <f>VLOOKUP(A30,#REF!, 5)</f>
        <v>#REF!</v>
      </c>
      <c r="O30">
        <f t="shared" si="0"/>
        <v>0</v>
      </c>
      <c r="P30">
        <f t="shared" si="1"/>
        <v>0</v>
      </c>
    </row>
    <row r="31" spans="1:17" x14ac:dyDescent="0.2">
      <c r="A31">
        <v>10405</v>
      </c>
      <c r="B31" t="s">
        <v>337</v>
      </c>
      <c r="C31" s="1">
        <v>95639</v>
      </c>
      <c r="D31" s="1">
        <v>39250</v>
      </c>
      <c r="E31" t="s">
        <v>21</v>
      </c>
      <c r="F31" t="s">
        <v>21</v>
      </c>
      <c r="G31" t="s">
        <v>21</v>
      </c>
      <c r="H31" t="s">
        <v>6374</v>
      </c>
      <c r="I31" t="b">
        <v>0</v>
      </c>
      <c r="J31" t="b">
        <v>0</v>
      </c>
      <c r="K31" t="b">
        <v>0</v>
      </c>
      <c r="L31" t="b">
        <v>0</v>
      </c>
      <c r="M31" t="b">
        <f t="shared" si="2"/>
        <v>0</v>
      </c>
      <c r="N31" s="5" t="e">
        <f>VLOOKUP(A31,#REF!, 5)</f>
        <v>#REF!</v>
      </c>
      <c r="O31">
        <f t="shared" si="0"/>
        <v>0</v>
      </c>
      <c r="P31">
        <f t="shared" si="1"/>
        <v>0</v>
      </c>
    </row>
    <row r="32" spans="1:17" x14ac:dyDescent="0.2">
      <c r="A32">
        <v>10770</v>
      </c>
      <c r="B32" t="s">
        <v>342</v>
      </c>
      <c r="C32" s="1">
        <v>46560</v>
      </c>
      <c r="D32" s="1">
        <v>19100</v>
      </c>
      <c r="E32" s="1">
        <v>35607</v>
      </c>
      <c r="F32" s="1">
        <v>10587</v>
      </c>
      <c r="G32" s="2">
        <v>0.29730000000000001</v>
      </c>
      <c r="H32" t="s">
        <v>6373</v>
      </c>
      <c r="I32" t="b">
        <v>1</v>
      </c>
      <c r="J32" t="b">
        <v>0</v>
      </c>
      <c r="K32" t="b">
        <v>0</v>
      </c>
      <c r="L32" t="b">
        <v>0</v>
      </c>
      <c r="M32" t="b">
        <f t="shared" si="2"/>
        <v>1</v>
      </c>
      <c r="N32" s="5" t="e">
        <f>VLOOKUP(A32,#REF!, 5)</f>
        <v>#REF!</v>
      </c>
      <c r="O32">
        <f t="shared" si="0"/>
        <v>35607</v>
      </c>
      <c r="P32">
        <f t="shared" ref="P32:P95" si="3">IF(AND(I32,NOT(K32),NOT(L32)),F32,0)</f>
        <v>10587</v>
      </c>
      <c r="Q32" s="1"/>
    </row>
    <row r="33" spans="1:16" x14ac:dyDescent="0.2">
      <c r="A33">
        <v>10726</v>
      </c>
      <c r="B33" t="s">
        <v>189</v>
      </c>
      <c r="C33" s="1">
        <v>43326</v>
      </c>
      <c r="D33" s="1">
        <v>17642</v>
      </c>
      <c r="E33" s="1">
        <v>32770</v>
      </c>
      <c r="F33" s="1">
        <v>7949</v>
      </c>
      <c r="G33" s="2">
        <v>0.24260000000000001</v>
      </c>
      <c r="H33" t="s">
        <v>6371</v>
      </c>
      <c r="I33" t="b">
        <v>1</v>
      </c>
      <c r="J33" t="b">
        <v>1</v>
      </c>
      <c r="K33" t="b">
        <v>0</v>
      </c>
      <c r="L33" t="b">
        <v>0</v>
      </c>
      <c r="M33" t="b">
        <f t="shared" si="2"/>
        <v>1</v>
      </c>
      <c r="N33" s="5" t="e">
        <f>VLOOKUP(A33,#REF!, 5)</f>
        <v>#REF!</v>
      </c>
      <c r="O33">
        <f t="shared" si="0"/>
        <v>32770</v>
      </c>
      <c r="P33">
        <f t="shared" si="3"/>
        <v>7949</v>
      </c>
    </row>
    <row r="34" spans="1:16" x14ac:dyDescent="0.2">
      <c r="A34">
        <v>10191</v>
      </c>
      <c r="B34" t="s">
        <v>350</v>
      </c>
      <c r="C34" s="1">
        <v>10883</v>
      </c>
      <c r="D34" s="1">
        <v>7748</v>
      </c>
      <c r="E34" s="1">
        <v>12876</v>
      </c>
      <c r="F34" s="1">
        <v>4225</v>
      </c>
      <c r="G34" s="2">
        <v>0.3281</v>
      </c>
      <c r="H34" t="s">
        <v>6371</v>
      </c>
      <c r="I34" t="b">
        <v>1</v>
      </c>
      <c r="J34" t="b">
        <v>1</v>
      </c>
      <c r="K34" t="b">
        <v>0</v>
      </c>
      <c r="L34" t="b">
        <v>0</v>
      </c>
      <c r="M34" t="b">
        <f t="shared" si="2"/>
        <v>1</v>
      </c>
      <c r="N34" s="5" t="e">
        <f>VLOOKUP(A34,#REF!, 5)</f>
        <v>#REF!</v>
      </c>
      <c r="O34">
        <f t="shared" si="0"/>
        <v>12876</v>
      </c>
      <c r="P34">
        <f t="shared" si="3"/>
        <v>4225</v>
      </c>
    </row>
    <row r="35" spans="1:16" x14ac:dyDescent="0.2">
      <c r="A35">
        <v>10679</v>
      </c>
      <c r="B35" t="s">
        <v>74</v>
      </c>
      <c r="C35" s="1">
        <v>4892</v>
      </c>
      <c r="D35" s="1">
        <v>4165</v>
      </c>
      <c r="E35" s="1">
        <v>7872</v>
      </c>
      <c r="F35" s="1">
        <v>2618</v>
      </c>
      <c r="G35" s="2">
        <v>0.33260000000000001</v>
      </c>
      <c r="H35" t="s">
        <v>6371</v>
      </c>
      <c r="I35" t="b">
        <v>1</v>
      </c>
      <c r="J35" t="b">
        <v>1</v>
      </c>
      <c r="K35" t="b">
        <v>0</v>
      </c>
      <c r="L35" t="b">
        <v>0</v>
      </c>
      <c r="M35" t="b">
        <f t="shared" si="2"/>
        <v>1</v>
      </c>
      <c r="N35" s="5" t="e">
        <f>VLOOKUP(A35,#REF!, 5)</f>
        <v>#REF!</v>
      </c>
      <c r="O35">
        <f t="shared" si="0"/>
        <v>7872</v>
      </c>
      <c r="P35">
        <f t="shared" si="3"/>
        <v>2618</v>
      </c>
    </row>
    <row r="36" spans="1:16" x14ac:dyDescent="0.2">
      <c r="A36">
        <v>10607</v>
      </c>
      <c r="B36" t="s">
        <v>319</v>
      </c>
      <c r="C36" s="1">
        <v>10077</v>
      </c>
      <c r="D36" s="1">
        <v>4103</v>
      </c>
      <c r="E36" s="1">
        <v>7725</v>
      </c>
      <c r="F36" s="1">
        <v>2858</v>
      </c>
      <c r="G36" s="2">
        <v>0.37</v>
      </c>
      <c r="H36" t="s">
        <v>6371</v>
      </c>
      <c r="I36" t="b">
        <v>1</v>
      </c>
      <c r="J36" t="b">
        <v>1</v>
      </c>
      <c r="K36" t="b">
        <v>0</v>
      </c>
      <c r="L36" t="b">
        <v>0</v>
      </c>
      <c r="M36" t="b">
        <f t="shared" si="2"/>
        <v>1</v>
      </c>
      <c r="N36" s="5" t="e">
        <f>VLOOKUP(A36,#REF!, 5)</f>
        <v>#REF!</v>
      </c>
      <c r="O36">
        <f t="shared" si="0"/>
        <v>7725</v>
      </c>
      <c r="P36">
        <f t="shared" si="3"/>
        <v>2858</v>
      </c>
    </row>
    <row r="37" spans="1:16" x14ac:dyDescent="0.2">
      <c r="A37">
        <v>10684</v>
      </c>
      <c r="B37" t="s">
        <v>365</v>
      </c>
      <c r="C37" s="1">
        <v>5839</v>
      </c>
      <c r="D37" s="1">
        <v>2533</v>
      </c>
      <c r="E37" s="1">
        <v>3185</v>
      </c>
      <c r="F37" s="1">
        <v>1054</v>
      </c>
      <c r="G37" s="2">
        <v>0.33090000000000003</v>
      </c>
      <c r="H37" t="s">
        <v>6372</v>
      </c>
      <c r="I37" t="b">
        <v>1</v>
      </c>
      <c r="J37" t="b">
        <v>1</v>
      </c>
      <c r="K37" t="b">
        <v>0</v>
      </c>
      <c r="L37" t="b">
        <v>0</v>
      </c>
      <c r="M37" t="b">
        <f t="shared" si="2"/>
        <v>1</v>
      </c>
      <c r="N37" s="5" t="e">
        <f>VLOOKUP(A37,#REF!, 5)</f>
        <v>#REF!</v>
      </c>
      <c r="O37">
        <f t="shared" si="0"/>
        <v>3185</v>
      </c>
      <c r="P37">
        <f t="shared" si="3"/>
        <v>1054</v>
      </c>
    </row>
    <row r="38" spans="1:16" x14ac:dyDescent="0.2">
      <c r="A38">
        <v>10105</v>
      </c>
      <c r="B38" t="s">
        <v>47</v>
      </c>
      <c r="C38" s="1">
        <v>42880</v>
      </c>
      <c r="D38" s="1">
        <v>13841</v>
      </c>
      <c r="E38" s="1">
        <v>27833</v>
      </c>
      <c r="F38" s="1">
        <v>9400</v>
      </c>
      <c r="G38" s="2">
        <v>0.3377</v>
      </c>
      <c r="H38" t="s">
        <v>6371</v>
      </c>
      <c r="I38" t="b">
        <v>1</v>
      </c>
      <c r="J38" t="b">
        <v>1</v>
      </c>
      <c r="K38" t="b">
        <v>0</v>
      </c>
      <c r="L38" t="b">
        <v>0</v>
      </c>
      <c r="M38" t="b">
        <f t="shared" si="2"/>
        <v>1</v>
      </c>
      <c r="N38" s="5" t="e">
        <f>VLOOKUP(A38,#REF!, 5)</f>
        <v>#REF!</v>
      </c>
      <c r="O38">
        <f t="shared" si="0"/>
        <v>27833</v>
      </c>
      <c r="P38">
        <f t="shared" si="3"/>
        <v>9400</v>
      </c>
    </row>
    <row r="39" spans="1:16" x14ac:dyDescent="0.2">
      <c r="A39">
        <v>22248</v>
      </c>
      <c r="B39" t="s">
        <v>398</v>
      </c>
      <c r="C39" s="1">
        <v>5925</v>
      </c>
      <c r="D39" s="1">
        <v>3989</v>
      </c>
      <c r="E39" s="1">
        <v>6224</v>
      </c>
      <c r="F39" s="1">
        <v>2548</v>
      </c>
      <c r="G39" s="2">
        <v>0.40939999999999999</v>
      </c>
      <c r="H39" t="s">
        <v>6371</v>
      </c>
      <c r="I39" t="b">
        <v>1</v>
      </c>
      <c r="J39" t="b">
        <v>1</v>
      </c>
      <c r="K39" t="b">
        <v>0</v>
      </c>
      <c r="L39" t="b">
        <v>0</v>
      </c>
      <c r="M39" t="b">
        <f t="shared" si="2"/>
        <v>1</v>
      </c>
      <c r="N39" s="5" t="e">
        <f>VLOOKUP(A39,#REF!, 5)</f>
        <v>#REF!</v>
      </c>
      <c r="O39">
        <f t="shared" si="0"/>
        <v>6224</v>
      </c>
      <c r="P39">
        <f t="shared" si="3"/>
        <v>2548</v>
      </c>
    </row>
    <row r="40" spans="1:16" x14ac:dyDescent="0.2">
      <c r="A40">
        <v>10250</v>
      </c>
      <c r="B40" t="s">
        <v>126</v>
      </c>
      <c r="C40" s="1">
        <v>5185</v>
      </c>
      <c r="D40" s="1">
        <v>2447</v>
      </c>
      <c r="E40" s="1">
        <v>4075</v>
      </c>
      <c r="F40" s="1">
        <v>1716</v>
      </c>
      <c r="G40" s="2">
        <v>0.42109999999999997</v>
      </c>
      <c r="H40" t="s">
        <v>6372</v>
      </c>
      <c r="I40" t="b">
        <v>1</v>
      </c>
      <c r="J40" t="b">
        <v>1</v>
      </c>
      <c r="K40" t="b">
        <v>0</v>
      </c>
      <c r="L40" t="b">
        <v>0</v>
      </c>
      <c r="M40" t="b">
        <f t="shared" si="2"/>
        <v>1</v>
      </c>
      <c r="N40" s="5" t="e">
        <f>VLOOKUP(A40,#REF!, 5)</f>
        <v>#REF!</v>
      </c>
      <c r="O40">
        <f t="shared" si="0"/>
        <v>4075</v>
      </c>
      <c r="P40">
        <f t="shared" si="3"/>
        <v>1716</v>
      </c>
    </row>
    <row r="41" spans="1:16" x14ac:dyDescent="0.2">
      <c r="A41">
        <v>13188</v>
      </c>
      <c r="B41" t="s">
        <v>353</v>
      </c>
      <c r="C41" s="1">
        <v>3237</v>
      </c>
      <c r="D41" s="1">
        <v>1900</v>
      </c>
      <c r="E41" s="1">
        <v>3302</v>
      </c>
      <c r="F41" s="1">
        <v>1093</v>
      </c>
      <c r="G41" s="2">
        <v>0.33100000000000002</v>
      </c>
      <c r="H41" t="s">
        <v>6372</v>
      </c>
      <c r="I41" t="b">
        <v>1</v>
      </c>
      <c r="J41" t="b">
        <v>1</v>
      </c>
      <c r="K41" t="b">
        <v>0</v>
      </c>
      <c r="L41" t="b">
        <v>0</v>
      </c>
      <c r="M41" t="b">
        <f t="shared" si="2"/>
        <v>1</v>
      </c>
      <c r="N41" s="5" t="e">
        <f>VLOOKUP(A41,#REF!, 5)</f>
        <v>#REF!</v>
      </c>
      <c r="O41">
        <f t="shared" si="0"/>
        <v>3302</v>
      </c>
      <c r="P41">
        <f t="shared" si="3"/>
        <v>1093</v>
      </c>
    </row>
    <row r="42" spans="1:16" x14ac:dyDescent="0.2">
      <c r="A42">
        <v>17910</v>
      </c>
      <c r="B42" t="s">
        <v>34</v>
      </c>
      <c r="C42" s="1">
        <v>4065</v>
      </c>
      <c r="D42" s="1">
        <v>2083</v>
      </c>
      <c r="E42" s="1">
        <v>3817</v>
      </c>
      <c r="F42" s="1">
        <v>1496</v>
      </c>
      <c r="G42" s="2">
        <v>0.39190000000000003</v>
      </c>
      <c r="H42" t="s">
        <v>6371</v>
      </c>
      <c r="I42" t="b">
        <v>1</v>
      </c>
      <c r="J42" t="b">
        <v>1</v>
      </c>
      <c r="K42" t="b">
        <v>0</v>
      </c>
      <c r="L42" t="b">
        <v>0</v>
      </c>
      <c r="M42" t="b">
        <f t="shared" si="2"/>
        <v>1</v>
      </c>
      <c r="N42" s="5" t="e">
        <f>VLOOKUP(A42,#REF!, 5)</f>
        <v>#REF!</v>
      </c>
      <c r="O42">
        <f t="shared" si="0"/>
        <v>3817</v>
      </c>
      <c r="P42">
        <f t="shared" si="3"/>
        <v>1496</v>
      </c>
    </row>
    <row r="43" spans="1:16" x14ac:dyDescent="0.2">
      <c r="A43">
        <v>10404</v>
      </c>
      <c r="B43" t="s">
        <v>11</v>
      </c>
      <c r="C43" s="1">
        <v>10989</v>
      </c>
      <c r="D43" s="1">
        <v>4119</v>
      </c>
      <c r="E43" s="1">
        <v>8965</v>
      </c>
      <c r="F43" s="1">
        <v>3604</v>
      </c>
      <c r="G43" s="2">
        <v>0.40200000000000002</v>
      </c>
      <c r="H43" t="s">
        <v>6371</v>
      </c>
      <c r="I43" t="b">
        <v>1</v>
      </c>
      <c r="J43" t="b">
        <v>1</v>
      </c>
      <c r="K43" t="b">
        <v>0</v>
      </c>
      <c r="L43" t="b">
        <v>0</v>
      </c>
      <c r="M43" t="b">
        <f t="shared" si="2"/>
        <v>1</v>
      </c>
      <c r="N43" s="5" t="e">
        <f>VLOOKUP(A43,#REF!, 5)</f>
        <v>#REF!</v>
      </c>
      <c r="O43">
        <f t="shared" si="0"/>
        <v>8965</v>
      </c>
      <c r="P43">
        <f t="shared" si="3"/>
        <v>3604</v>
      </c>
    </row>
    <row r="44" spans="1:16" x14ac:dyDescent="0.2">
      <c r="A44">
        <v>10470</v>
      </c>
      <c r="B44" t="s">
        <v>440</v>
      </c>
      <c r="C44" s="1">
        <v>9038</v>
      </c>
      <c r="D44" s="1">
        <v>3662</v>
      </c>
      <c r="E44" s="1">
        <v>6963</v>
      </c>
      <c r="F44" s="1">
        <v>2936</v>
      </c>
      <c r="G44" s="2">
        <v>0.42170000000000002</v>
      </c>
      <c r="H44" t="s">
        <v>6371</v>
      </c>
      <c r="I44" t="b">
        <v>1</v>
      </c>
      <c r="J44" t="b">
        <v>1</v>
      </c>
      <c r="K44" t="b">
        <v>0</v>
      </c>
      <c r="L44" t="b">
        <v>0</v>
      </c>
      <c r="M44" t="b">
        <f t="shared" si="2"/>
        <v>1</v>
      </c>
      <c r="N44" s="5" t="e">
        <f>VLOOKUP(A44,#REF!, 5)</f>
        <v>#REF!</v>
      </c>
      <c r="O44">
        <f t="shared" si="0"/>
        <v>6963</v>
      </c>
      <c r="P44">
        <f t="shared" si="3"/>
        <v>2936</v>
      </c>
    </row>
    <row r="45" spans="1:16" x14ac:dyDescent="0.2">
      <c r="A45">
        <v>10661</v>
      </c>
      <c r="B45" t="s">
        <v>87</v>
      </c>
      <c r="C45" s="1">
        <v>26505</v>
      </c>
      <c r="D45" s="1">
        <v>10225</v>
      </c>
      <c r="E45" s="1">
        <v>19997</v>
      </c>
      <c r="F45" s="1">
        <v>8901</v>
      </c>
      <c r="G45" s="2">
        <v>0.4451</v>
      </c>
      <c r="H45" t="s">
        <v>6371</v>
      </c>
      <c r="I45" t="b">
        <v>1</v>
      </c>
      <c r="J45" t="b">
        <v>1</v>
      </c>
      <c r="K45" t="b">
        <v>0</v>
      </c>
      <c r="L45" t="b">
        <v>0</v>
      </c>
      <c r="M45" t="b">
        <f t="shared" si="2"/>
        <v>1</v>
      </c>
      <c r="N45" s="5" t="e">
        <f>VLOOKUP(A45,#REF!, 5)</f>
        <v>#REF!</v>
      </c>
      <c r="O45">
        <f t="shared" si="0"/>
        <v>19997</v>
      </c>
      <c r="P45">
        <f t="shared" si="3"/>
        <v>8901</v>
      </c>
    </row>
    <row r="46" spans="1:16" x14ac:dyDescent="0.2">
      <c r="A46">
        <v>10278</v>
      </c>
      <c r="B46" t="s">
        <v>139</v>
      </c>
      <c r="C46" s="1">
        <v>5383</v>
      </c>
      <c r="D46" s="1">
        <v>2625</v>
      </c>
      <c r="E46" s="1">
        <v>4429</v>
      </c>
      <c r="F46" s="1">
        <v>2060</v>
      </c>
      <c r="G46" s="2">
        <v>0.46510000000000001</v>
      </c>
      <c r="H46" t="s">
        <v>6373</v>
      </c>
      <c r="I46" t="b">
        <v>1</v>
      </c>
      <c r="J46" t="b">
        <v>1</v>
      </c>
      <c r="K46" t="b">
        <v>0</v>
      </c>
      <c r="L46" t="b">
        <v>0</v>
      </c>
      <c r="M46" t="b">
        <f t="shared" si="2"/>
        <v>1</v>
      </c>
      <c r="N46" s="5" t="e">
        <f>VLOOKUP(A46,#REF!, 5)</f>
        <v>#REF!</v>
      </c>
      <c r="O46">
        <f t="shared" si="0"/>
        <v>4429</v>
      </c>
      <c r="P46">
        <f t="shared" si="3"/>
        <v>2060</v>
      </c>
    </row>
    <row r="47" spans="1:16" x14ac:dyDescent="0.2">
      <c r="A47">
        <v>18518</v>
      </c>
      <c r="B47" t="s">
        <v>379</v>
      </c>
      <c r="C47" s="1">
        <v>8716</v>
      </c>
      <c r="D47" s="1">
        <v>3309</v>
      </c>
      <c r="E47" s="1">
        <v>6568</v>
      </c>
      <c r="F47" s="1">
        <v>1786</v>
      </c>
      <c r="G47" s="2">
        <v>0.27189999999999998</v>
      </c>
      <c r="H47" t="s">
        <v>6371</v>
      </c>
      <c r="I47" t="b">
        <v>1</v>
      </c>
      <c r="J47" t="b">
        <v>1</v>
      </c>
      <c r="K47" t="b">
        <v>0</v>
      </c>
      <c r="L47" t="b">
        <v>0</v>
      </c>
      <c r="M47" t="b">
        <f t="shared" si="2"/>
        <v>1</v>
      </c>
      <c r="N47" s="5" t="e">
        <f>VLOOKUP(A47,#REF!, 5)</f>
        <v>#REF!</v>
      </c>
      <c r="O47">
        <f t="shared" si="0"/>
        <v>6568</v>
      </c>
      <c r="P47">
        <f t="shared" si="3"/>
        <v>1786</v>
      </c>
    </row>
    <row r="48" spans="1:16" x14ac:dyDescent="0.2">
      <c r="A48">
        <v>19419</v>
      </c>
      <c r="B48" t="s">
        <v>418</v>
      </c>
      <c r="C48" s="1">
        <v>13861</v>
      </c>
      <c r="D48" s="1">
        <v>7352</v>
      </c>
      <c r="E48" s="1">
        <v>12672</v>
      </c>
      <c r="F48" s="1">
        <v>4083</v>
      </c>
      <c r="G48" s="2">
        <v>0.32219999999999999</v>
      </c>
      <c r="H48" t="s">
        <v>6371</v>
      </c>
      <c r="I48" t="b">
        <v>1</v>
      </c>
      <c r="J48" t="b">
        <v>1</v>
      </c>
      <c r="K48" t="b">
        <v>0</v>
      </c>
      <c r="L48" t="b">
        <v>0</v>
      </c>
      <c r="M48" t="b">
        <f t="shared" si="2"/>
        <v>1</v>
      </c>
      <c r="N48" s="5" t="e">
        <f>VLOOKUP(A48,#REF!, 5)</f>
        <v>#REF!</v>
      </c>
      <c r="O48">
        <f t="shared" si="0"/>
        <v>12672</v>
      </c>
      <c r="P48">
        <f t="shared" si="3"/>
        <v>4083</v>
      </c>
    </row>
    <row r="49" spans="1:16" x14ac:dyDescent="0.2">
      <c r="A49">
        <v>10267</v>
      </c>
      <c r="B49" t="s">
        <v>9</v>
      </c>
      <c r="C49" s="1">
        <v>2534</v>
      </c>
      <c r="D49" s="1">
        <v>2652</v>
      </c>
      <c r="E49" s="1">
        <v>4549</v>
      </c>
      <c r="F49" s="1">
        <v>1539</v>
      </c>
      <c r="G49" s="2">
        <v>0.33829999999999999</v>
      </c>
      <c r="H49" t="s">
        <v>6371</v>
      </c>
      <c r="I49" t="b">
        <v>1</v>
      </c>
      <c r="J49" t="b">
        <v>1</v>
      </c>
      <c r="K49" t="b">
        <v>0</v>
      </c>
      <c r="L49" t="b">
        <v>0</v>
      </c>
      <c r="M49" t="b">
        <f t="shared" si="2"/>
        <v>1</v>
      </c>
      <c r="N49" s="5" t="e">
        <f>VLOOKUP(A49,#REF!, 5)</f>
        <v>#REF!</v>
      </c>
      <c r="O49">
        <f t="shared" si="0"/>
        <v>4549</v>
      </c>
      <c r="P49">
        <f t="shared" si="3"/>
        <v>1539</v>
      </c>
    </row>
    <row r="50" spans="1:16" x14ac:dyDescent="0.2">
      <c r="A50">
        <v>10524</v>
      </c>
      <c r="B50" t="s">
        <v>288</v>
      </c>
      <c r="C50" s="1">
        <v>2285</v>
      </c>
      <c r="D50" s="1">
        <v>3586</v>
      </c>
      <c r="E50" s="1">
        <v>6195</v>
      </c>
      <c r="F50" s="1">
        <v>2107</v>
      </c>
      <c r="G50" s="2">
        <v>0.34010000000000001</v>
      </c>
      <c r="H50" t="s">
        <v>6371</v>
      </c>
      <c r="I50" t="b">
        <v>1</v>
      </c>
      <c r="J50" t="b">
        <v>1</v>
      </c>
      <c r="K50" t="b">
        <v>0</v>
      </c>
      <c r="L50" t="b">
        <v>0</v>
      </c>
      <c r="M50" t="b">
        <f t="shared" si="2"/>
        <v>1</v>
      </c>
      <c r="N50" s="5" t="e">
        <f>VLOOKUP(A50,#REF!, 5)</f>
        <v>#REF!</v>
      </c>
      <c r="O50">
        <f t="shared" si="0"/>
        <v>6195</v>
      </c>
      <c r="P50">
        <f t="shared" si="3"/>
        <v>2107</v>
      </c>
    </row>
    <row r="51" spans="1:16" x14ac:dyDescent="0.2">
      <c r="A51">
        <v>10316</v>
      </c>
      <c r="B51" t="s">
        <v>373</v>
      </c>
      <c r="C51" s="1">
        <v>20188</v>
      </c>
      <c r="D51" s="1">
        <v>10606</v>
      </c>
      <c r="E51" s="1">
        <v>18116</v>
      </c>
      <c r="F51" s="1">
        <v>6476</v>
      </c>
      <c r="G51" s="2">
        <v>0.35749999999999998</v>
      </c>
      <c r="H51" t="s">
        <v>6371</v>
      </c>
      <c r="I51" t="b">
        <v>1</v>
      </c>
      <c r="J51" t="b">
        <v>1</v>
      </c>
      <c r="K51" t="b">
        <v>0</v>
      </c>
      <c r="L51" t="b">
        <v>0</v>
      </c>
      <c r="M51" t="b">
        <f t="shared" si="2"/>
        <v>1</v>
      </c>
      <c r="N51" s="5" t="e">
        <f>VLOOKUP(A51,#REF!, 5)</f>
        <v>#REF!</v>
      </c>
      <c r="O51">
        <f t="shared" si="0"/>
        <v>18116</v>
      </c>
      <c r="P51">
        <f t="shared" si="3"/>
        <v>6476</v>
      </c>
    </row>
    <row r="52" spans="1:16" x14ac:dyDescent="0.2">
      <c r="A52">
        <v>10104</v>
      </c>
      <c r="B52" t="s">
        <v>46</v>
      </c>
      <c r="C52" s="1">
        <v>17305</v>
      </c>
      <c r="D52" s="1">
        <v>9225</v>
      </c>
      <c r="E52" s="1">
        <v>16626</v>
      </c>
      <c r="F52" s="1">
        <v>6044</v>
      </c>
      <c r="G52" s="2">
        <v>0.36349999999999999</v>
      </c>
      <c r="H52" t="s">
        <v>6371</v>
      </c>
      <c r="I52" t="b">
        <v>1</v>
      </c>
      <c r="J52" t="b">
        <v>1</v>
      </c>
      <c r="K52" t="b">
        <v>0</v>
      </c>
      <c r="L52" t="b">
        <v>0</v>
      </c>
      <c r="M52" t="b">
        <f t="shared" si="2"/>
        <v>1</v>
      </c>
      <c r="N52" s="5" t="e">
        <f>VLOOKUP(A52,#REF!, 5)</f>
        <v>#REF!</v>
      </c>
      <c r="O52">
        <f t="shared" si="0"/>
        <v>16626</v>
      </c>
      <c r="P52">
        <f t="shared" si="3"/>
        <v>6044</v>
      </c>
    </row>
    <row r="53" spans="1:16" x14ac:dyDescent="0.2">
      <c r="A53">
        <v>10486</v>
      </c>
      <c r="B53" t="s">
        <v>151</v>
      </c>
      <c r="C53" s="1">
        <v>16879</v>
      </c>
      <c r="D53" s="1">
        <v>7405</v>
      </c>
      <c r="E53" s="1">
        <v>12718</v>
      </c>
      <c r="F53" s="1">
        <v>4742</v>
      </c>
      <c r="G53" s="2">
        <v>0.37290000000000001</v>
      </c>
      <c r="H53" t="s">
        <v>6371</v>
      </c>
      <c r="I53" t="b">
        <v>1</v>
      </c>
      <c r="J53" t="b">
        <v>1</v>
      </c>
      <c r="K53" t="b">
        <v>0</v>
      </c>
      <c r="L53" t="b">
        <v>0</v>
      </c>
      <c r="M53" t="b">
        <f t="shared" si="2"/>
        <v>1</v>
      </c>
      <c r="N53" s="5" t="e">
        <f>VLOOKUP(A53,#REF!, 5)</f>
        <v>#REF!</v>
      </c>
      <c r="O53">
        <f t="shared" si="0"/>
        <v>12718</v>
      </c>
      <c r="P53">
        <f t="shared" si="3"/>
        <v>4742</v>
      </c>
    </row>
    <row r="54" spans="1:16" x14ac:dyDescent="0.2">
      <c r="A54">
        <v>19439</v>
      </c>
      <c r="B54" t="s">
        <v>214</v>
      </c>
      <c r="C54" s="1">
        <v>11876</v>
      </c>
      <c r="D54" s="1">
        <v>7651</v>
      </c>
      <c r="E54" s="1">
        <v>12199</v>
      </c>
      <c r="F54" s="1">
        <v>4809</v>
      </c>
      <c r="G54" s="2">
        <v>0.39419999999999999</v>
      </c>
      <c r="H54" t="s">
        <v>6371</v>
      </c>
      <c r="I54" t="b">
        <v>1</v>
      </c>
      <c r="J54" t="b">
        <v>1</v>
      </c>
      <c r="K54" t="b">
        <v>0</v>
      </c>
      <c r="L54" t="b">
        <v>0</v>
      </c>
      <c r="M54" t="b">
        <f t="shared" si="2"/>
        <v>1</v>
      </c>
      <c r="N54" s="5" t="e">
        <f>VLOOKUP(A54,#REF!, 5)</f>
        <v>#REF!</v>
      </c>
      <c r="O54">
        <f t="shared" si="0"/>
        <v>12199</v>
      </c>
      <c r="P54">
        <f t="shared" si="3"/>
        <v>4809</v>
      </c>
    </row>
    <row r="55" spans="1:16" x14ac:dyDescent="0.2">
      <c r="A55">
        <v>17923</v>
      </c>
      <c r="B55" t="s">
        <v>186</v>
      </c>
      <c r="C55" s="1">
        <v>7723</v>
      </c>
      <c r="D55" s="1">
        <v>4266</v>
      </c>
      <c r="E55" s="1">
        <v>7407</v>
      </c>
      <c r="F55" s="1">
        <v>3028</v>
      </c>
      <c r="G55" s="2">
        <v>0.4088</v>
      </c>
      <c r="H55" t="s">
        <v>6371</v>
      </c>
      <c r="I55" t="b">
        <v>1</v>
      </c>
      <c r="J55" t="b">
        <v>1</v>
      </c>
      <c r="K55" t="b">
        <v>0</v>
      </c>
      <c r="L55" t="b">
        <v>0</v>
      </c>
      <c r="M55" t="b">
        <f t="shared" si="2"/>
        <v>1</v>
      </c>
      <c r="N55" s="5" t="e">
        <f>VLOOKUP(A55,#REF!, 5)</f>
        <v>#REF!</v>
      </c>
      <c r="O55">
        <f t="shared" si="0"/>
        <v>7407</v>
      </c>
      <c r="P55">
        <f t="shared" si="3"/>
        <v>3028</v>
      </c>
    </row>
    <row r="56" spans="1:16" x14ac:dyDescent="0.2">
      <c r="A56">
        <v>19395</v>
      </c>
      <c r="B56" t="s">
        <v>332</v>
      </c>
      <c r="C56" s="1">
        <v>8308</v>
      </c>
      <c r="D56" s="1">
        <v>3628</v>
      </c>
      <c r="E56" s="1">
        <v>7247</v>
      </c>
      <c r="F56" s="1">
        <v>3095</v>
      </c>
      <c r="G56" s="2">
        <v>0.42709999999999998</v>
      </c>
      <c r="H56" t="s">
        <v>6371</v>
      </c>
      <c r="I56" t="b">
        <v>1</v>
      </c>
      <c r="J56" t="b">
        <v>1</v>
      </c>
      <c r="K56" t="b">
        <v>0</v>
      </c>
      <c r="L56" t="b">
        <v>0</v>
      </c>
      <c r="M56" t="b">
        <f t="shared" si="2"/>
        <v>1</v>
      </c>
      <c r="N56" s="5" t="e">
        <f>VLOOKUP(A56,#REF!, 5)</f>
        <v>#REF!</v>
      </c>
      <c r="O56">
        <f t="shared" si="0"/>
        <v>7247</v>
      </c>
      <c r="P56">
        <f t="shared" si="3"/>
        <v>3095</v>
      </c>
    </row>
    <row r="57" spans="1:16" x14ac:dyDescent="0.2">
      <c r="A57">
        <v>19398</v>
      </c>
      <c r="B57" t="s">
        <v>291</v>
      </c>
      <c r="C57" s="1">
        <v>5052</v>
      </c>
      <c r="D57" s="1">
        <v>2301</v>
      </c>
      <c r="E57" s="1">
        <v>4016</v>
      </c>
      <c r="F57" s="1">
        <v>1845</v>
      </c>
      <c r="G57" s="2">
        <v>0.45939999999999998</v>
      </c>
      <c r="H57" t="s">
        <v>6371</v>
      </c>
      <c r="I57" t="b">
        <v>1</v>
      </c>
      <c r="J57" t="b">
        <v>1</v>
      </c>
      <c r="K57" t="b">
        <v>0</v>
      </c>
      <c r="L57" t="b">
        <v>0</v>
      </c>
      <c r="M57" t="b">
        <f t="shared" si="2"/>
        <v>1</v>
      </c>
      <c r="N57" s="5" t="e">
        <f>VLOOKUP(A57,#REF!, 5)</f>
        <v>#REF!</v>
      </c>
      <c r="O57">
        <f t="shared" si="0"/>
        <v>4016</v>
      </c>
      <c r="P57">
        <f t="shared" si="3"/>
        <v>1845</v>
      </c>
    </row>
    <row r="58" spans="1:16" x14ac:dyDescent="0.2">
      <c r="A58">
        <v>10802</v>
      </c>
      <c r="B58" t="s">
        <v>427</v>
      </c>
      <c r="C58" s="1">
        <v>3641</v>
      </c>
      <c r="D58" s="1">
        <v>1476</v>
      </c>
      <c r="E58" s="1">
        <v>2737</v>
      </c>
      <c r="F58" s="1">
        <v>1417</v>
      </c>
      <c r="G58" s="2">
        <v>0.51770000000000005</v>
      </c>
      <c r="H58" t="s">
        <v>6371</v>
      </c>
      <c r="I58" t="b">
        <v>1</v>
      </c>
      <c r="J58" t="b">
        <v>1</v>
      </c>
      <c r="K58" t="b">
        <v>0</v>
      </c>
      <c r="L58" t="b">
        <v>0</v>
      </c>
      <c r="M58" t="b">
        <f t="shared" si="2"/>
        <v>1</v>
      </c>
      <c r="N58" s="5" t="e">
        <f>VLOOKUP(A58,#REF!, 5)</f>
        <v>#REF!</v>
      </c>
      <c r="O58">
        <f t="shared" si="0"/>
        <v>2737</v>
      </c>
      <c r="P58">
        <f t="shared" si="3"/>
        <v>1417</v>
      </c>
    </row>
    <row r="59" spans="1:16" x14ac:dyDescent="0.2">
      <c r="A59">
        <v>10438</v>
      </c>
      <c r="B59" t="s">
        <v>65</v>
      </c>
      <c r="C59">
        <v>557</v>
      </c>
      <c r="D59">
        <v>286</v>
      </c>
      <c r="E59">
        <v>652</v>
      </c>
      <c r="F59">
        <v>355</v>
      </c>
      <c r="G59" s="2">
        <v>0.54449999999999998</v>
      </c>
      <c r="H59" t="s">
        <v>6372</v>
      </c>
      <c r="I59" t="b">
        <v>1</v>
      </c>
      <c r="J59" t="b">
        <v>1</v>
      </c>
      <c r="K59" t="b">
        <v>0</v>
      </c>
      <c r="L59" t="b">
        <v>0</v>
      </c>
      <c r="M59" t="b">
        <f t="shared" si="2"/>
        <v>1</v>
      </c>
      <c r="N59" s="5" t="e">
        <f>VLOOKUP(A59,#REF!, 5)</f>
        <v>#REF!</v>
      </c>
      <c r="O59">
        <f t="shared" si="0"/>
        <v>652</v>
      </c>
      <c r="P59">
        <f t="shared" si="3"/>
        <v>355</v>
      </c>
    </row>
    <row r="60" spans="1:16" x14ac:dyDescent="0.2">
      <c r="A60">
        <v>19403</v>
      </c>
      <c r="B60" t="s">
        <v>269</v>
      </c>
      <c r="C60" s="1">
        <v>3590</v>
      </c>
      <c r="D60" s="1">
        <v>1318</v>
      </c>
      <c r="E60" s="1">
        <v>2978</v>
      </c>
      <c r="F60" s="1">
        <v>1039</v>
      </c>
      <c r="G60" s="2">
        <v>0.34889999999999999</v>
      </c>
      <c r="H60" t="s">
        <v>6371</v>
      </c>
      <c r="I60" t="b">
        <v>1</v>
      </c>
      <c r="J60" t="b">
        <v>1</v>
      </c>
      <c r="K60" t="b">
        <v>0</v>
      </c>
      <c r="L60" t="b">
        <v>0</v>
      </c>
      <c r="M60" t="b">
        <f t="shared" si="2"/>
        <v>1</v>
      </c>
      <c r="N60" s="5" t="e">
        <f>VLOOKUP(A60,#REF!, 5)</f>
        <v>#REF!</v>
      </c>
      <c r="O60">
        <f t="shared" si="0"/>
        <v>2978</v>
      </c>
      <c r="P60">
        <f t="shared" si="3"/>
        <v>1039</v>
      </c>
    </row>
    <row r="61" spans="1:16" x14ac:dyDescent="0.2">
      <c r="A61">
        <v>17907</v>
      </c>
      <c r="B61" t="s">
        <v>184</v>
      </c>
      <c r="C61" s="1">
        <v>1860</v>
      </c>
      <c r="D61" s="1">
        <v>1372</v>
      </c>
      <c r="E61" s="1">
        <v>2351</v>
      </c>
      <c r="F61">
        <v>830</v>
      </c>
      <c r="G61" s="2">
        <v>0.35299999999999998</v>
      </c>
      <c r="H61" t="s">
        <v>6372</v>
      </c>
      <c r="I61" t="b">
        <v>1</v>
      </c>
      <c r="J61" t="b">
        <v>1</v>
      </c>
      <c r="K61" t="b">
        <v>0</v>
      </c>
      <c r="L61" t="b">
        <v>0</v>
      </c>
      <c r="M61" t="b">
        <f t="shared" si="2"/>
        <v>1</v>
      </c>
      <c r="N61" s="5" t="e">
        <f>VLOOKUP(A61,#REF!, 5)</f>
        <v>#REF!</v>
      </c>
      <c r="O61">
        <f t="shared" si="0"/>
        <v>2351</v>
      </c>
      <c r="P61">
        <f t="shared" si="3"/>
        <v>830</v>
      </c>
    </row>
    <row r="62" spans="1:16" x14ac:dyDescent="0.2">
      <c r="A62">
        <v>10681</v>
      </c>
      <c r="B62" t="s">
        <v>362</v>
      </c>
      <c r="C62" s="1">
        <v>8994</v>
      </c>
      <c r="D62" s="1">
        <v>2922</v>
      </c>
      <c r="E62" s="1">
        <v>5823</v>
      </c>
      <c r="F62" s="1">
        <v>2110</v>
      </c>
      <c r="G62" s="2">
        <v>0.3624</v>
      </c>
      <c r="H62" t="s">
        <v>6371</v>
      </c>
      <c r="I62" t="b">
        <v>1</v>
      </c>
      <c r="J62" t="b">
        <v>1</v>
      </c>
      <c r="K62" t="b">
        <v>0</v>
      </c>
      <c r="L62" t="b">
        <v>0</v>
      </c>
      <c r="M62" t="b">
        <f t="shared" si="2"/>
        <v>1</v>
      </c>
      <c r="N62" s="5" t="e">
        <f>VLOOKUP(A62,#REF!, 5)</f>
        <v>#REF!</v>
      </c>
      <c r="O62">
        <f t="shared" si="0"/>
        <v>5823</v>
      </c>
      <c r="P62">
        <f t="shared" si="3"/>
        <v>2110</v>
      </c>
    </row>
    <row r="63" spans="1:16" x14ac:dyDescent="0.2">
      <c r="A63">
        <v>10803</v>
      </c>
      <c r="B63" t="s">
        <v>431</v>
      </c>
      <c r="C63" s="1">
        <v>2705</v>
      </c>
      <c r="D63" s="1">
        <v>1629</v>
      </c>
      <c r="E63" s="1">
        <v>2067</v>
      </c>
      <c r="F63">
        <v>773</v>
      </c>
      <c r="G63" s="2">
        <v>0.374</v>
      </c>
      <c r="H63" t="s">
        <v>6372</v>
      </c>
      <c r="I63" t="b">
        <v>1</v>
      </c>
      <c r="J63" t="b">
        <v>1</v>
      </c>
      <c r="K63" t="b">
        <v>0</v>
      </c>
      <c r="L63" t="b">
        <v>0</v>
      </c>
      <c r="M63" t="b">
        <f t="shared" si="2"/>
        <v>1</v>
      </c>
      <c r="N63" s="5" t="e">
        <f>VLOOKUP(A63,#REF!, 5)</f>
        <v>#REF!</v>
      </c>
      <c r="O63">
        <f t="shared" si="0"/>
        <v>2067</v>
      </c>
      <c r="P63">
        <f t="shared" si="3"/>
        <v>773</v>
      </c>
    </row>
    <row r="64" spans="1:16" x14ac:dyDescent="0.2">
      <c r="A64">
        <v>17916</v>
      </c>
      <c r="B64" t="s">
        <v>355</v>
      </c>
      <c r="C64" s="1">
        <v>15908</v>
      </c>
      <c r="D64" s="1">
        <v>8442</v>
      </c>
      <c r="E64" s="1">
        <v>13883</v>
      </c>
      <c r="F64" s="1">
        <v>5287</v>
      </c>
      <c r="G64" s="2">
        <v>0.38080000000000003</v>
      </c>
      <c r="H64" t="s">
        <v>6371</v>
      </c>
      <c r="I64" t="b">
        <v>1</v>
      </c>
      <c r="J64" t="b">
        <v>1</v>
      </c>
      <c r="K64" t="b">
        <v>0</v>
      </c>
      <c r="L64" t="b">
        <v>0</v>
      </c>
      <c r="M64" t="b">
        <f t="shared" si="2"/>
        <v>1</v>
      </c>
      <c r="N64" s="5" t="e">
        <f>VLOOKUP(A64,#REF!, 5)</f>
        <v>#REF!</v>
      </c>
      <c r="O64">
        <f t="shared" si="0"/>
        <v>13883</v>
      </c>
      <c r="P64">
        <f t="shared" si="3"/>
        <v>5287</v>
      </c>
    </row>
    <row r="65" spans="1:16" x14ac:dyDescent="0.2">
      <c r="A65">
        <v>10596</v>
      </c>
      <c r="B65" t="s">
        <v>314</v>
      </c>
      <c r="C65" s="1">
        <v>6879</v>
      </c>
      <c r="D65" s="1">
        <v>3186</v>
      </c>
      <c r="E65" s="1">
        <v>5257</v>
      </c>
      <c r="F65" s="1">
        <v>2212</v>
      </c>
      <c r="G65" s="2">
        <v>0.42080000000000001</v>
      </c>
      <c r="H65" t="s">
        <v>6372</v>
      </c>
      <c r="I65" t="b">
        <v>1</v>
      </c>
      <c r="J65" t="b">
        <v>1</v>
      </c>
      <c r="K65" t="b">
        <v>0</v>
      </c>
      <c r="L65" t="b">
        <v>0</v>
      </c>
      <c r="M65" t="b">
        <f t="shared" si="2"/>
        <v>1</v>
      </c>
      <c r="N65" s="5" t="e">
        <f>VLOOKUP(A65,#REF!, 5)</f>
        <v>#REF!</v>
      </c>
      <c r="O65">
        <f t="shared" si="0"/>
        <v>5257</v>
      </c>
      <c r="P65">
        <f t="shared" si="3"/>
        <v>2212</v>
      </c>
    </row>
    <row r="66" spans="1:16" x14ac:dyDescent="0.2">
      <c r="A66">
        <v>10221</v>
      </c>
      <c r="B66" t="s">
        <v>112</v>
      </c>
      <c r="C66">
        <v>924</v>
      </c>
      <c r="D66">
        <v>559</v>
      </c>
      <c r="E66">
        <v>685</v>
      </c>
      <c r="F66">
        <v>292</v>
      </c>
      <c r="G66" s="2">
        <v>0.42630000000000001</v>
      </c>
      <c r="H66" t="s">
        <v>6372</v>
      </c>
      <c r="I66" t="b">
        <v>1</v>
      </c>
      <c r="J66" t="b">
        <v>1</v>
      </c>
      <c r="K66" t="b">
        <v>0</v>
      </c>
      <c r="L66" t="b">
        <v>0</v>
      </c>
      <c r="M66" t="b">
        <f t="shared" ref="M66:M129" si="4">IF(AND(L66=FALSE,K66=FALSE,I66=TRUE,H66&lt;="Upper"),TRUE,FALSE)</f>
        <v>1</v>
      </c>
      <c r="N66" s="5" t="e">
        <f>VLOOKUP(A66,#REF!, 5)</f>
        <v>#REF!</v>
      </c>
      <c r="O66">
        <f t="shared" ref="O66:O129" si="5">IF(I66,E66,0)</f>
        <v>685</v>
      </c>
      <c r="P66">
        <f t="shared" si="3"/>
        <v>292</v>
      </c>
    </row>
    <row r="67" spans="1:16" x14ac:dyDescent="0.2">
      <c r="A67">
        <v>10609</v>
      </c>
      <c r="B67" t="s">
        <v>324</v>
      </c>
      <c r="C67" s="1">
        <v>6469</v>
      </c>
      <c r="D67" s="1">
        <v>3264</v>
      </c>
      <c r="E67" s="1">
        <v>5407</v>
      </c>
      <c r="F67" s="1">
        <v>2495</v>
      </c>
      <c r="G67" s="2">
        <v>0.46139999999999998</v>
      </c>
      <c r="H67" t="s">
        <v>6371</v>
      </c>
      <c r="I67" t="b">
        <v>1</v>
      </c>
      <c r="J67" t="b">
        <v>1</v>
      </c>
      <c r="K67" t="b">
        <v>0</v>
      </c>
      <c r="L67" t="b">
        <v>0</v>
      </c>
      <c r="M67" t="b">
        <f t="shared" si="4"/>
        <v>1</v>
      </c>
      <c r="N67" s="5" t="e">
        <f>VLOOKUP(A67,#REF!, 5)</f>
        <v>#REF!</v>
      </c>
      <c r="O67">
        <f t="shared" si="5"/>
        <v>5407</v>
      </c>
      <c r="P67">
        <f t="shared" si="3"/>
        <v>2495</v>
      </c>
    </row>
    <row r="68" spans="1:16" x14ac:dyDescent="0.2">
      <c r="A68">
        <v>10056</v>
      </c>
      <c r="B68" t="s">
        <v>29</v>
      </c>
      <c r="C68" s="1">
        <v>2642</v>
      </c>
      <c r="D68" s="1">
        <v>1534</v>
      </c>
      <c r="E68" s="1">
        <v>2029</v>
      </c>
      <c r="F68" s="1">
        <v>1140</v>
      </c>
      <c r="G68" s="2">
        <v>0.56189999999999996</v>
      </c>
      <c r="H68" t="s">
        <v>6372</v>
      </c>
      <c r="I68" t="b">
        <v>1</v>
      </c>
      <c r="J68" t="b">
        <v>1</v>
      </c>
      <c r="K68" t="b">
        <v>0</v>
      </c>
      <c r="L68" t="b">
        <v>0</v>
      </c>
      <c r="M68" t="b">
        <f t="shared" si="4"/>
        <v>1</v>
      </c>
      <c r="N68" s="5" t="e">
        <f>VLOOKUP(A68,#REF!, 5)</f>
        <v>#REF!</v>
      </c>
      <c r="O68">
        <f t="shared" si="5"/>
        <v>2029</v>
      </c>
      <c r="P68">
        <f t="shared" si="3"/>
        <v>1140</v>
      </c>
    </row>
    <row r="69" spans="1:16" x14ac:dyDescent="0.2">
      <c r="A69">
        <v>10059</v>
      </c>
      <c r="B69" t="s">
        <v>237</v>
      </c>
      <c r="C69" s="1">
        <v>9308</v>
      </c>
      <c r="D69" s="1">
        <v>3239</v>
      </c>
      <c r="E69" s="1">
        <v>6542</v>
      </c>
      <c r="F69" s="1">
        <v>1369</v>
      </c>
      <c r="G69" s="2">
        <v>0.20930000000000001</v>
      </c>
      <c r="H69" t="s">
        <v>6371</v>
      </c>
      <c r="I69" t="b">
        <v>1</v>
      </c>
      <c r="J69" t="b">
        <v>1</v>
      </c>
      <c r="K69" t="b">
        <v>0</v>
      </c>
      <c r="L69" t="b">
        <v>0</v>
      </c>
      <c r="M69" t="b">
        <f t="shared" si="4"/>
        <v>1</v>
      </c>
      <c r="N69" s="5" t="e">
        <f>VLOOKUP(A69,#REF!, 5)</f>
        <v>#REF!</v>
      </c>
      <c r="O69">
        <f t="shared" si="5"/>
        <v>6542</v>
      </c>
      <c r="P69">
        <f t="shared" si="3"/>
        <v>1369</v>
      </c>
    </row>
    <row r="70" spans="1:16" x14ac:dyDescent="0.2">
      <c r="A70">
        <v>10462</v>
      </c>
      <c r="B70" t="s">
        <v>321</v>
      </c>
      <c r="C70" s="1">
        <v>12595</v>
      </c>
      <c r="D70" s="1">
        <v>4249</v>
      </c>
      <c r="E70" s="1">
        <v>8727</v>
      </c>
      <c r="F70" s="1">
        <v>2860</v>
      </c>
      <c r="G70" s="2">
        <v>0.32769999999999999</v>
      </c>
      <c r="H70" t="s">
        <v>6371</v>
      </c>
      <c r="I70" t="b">
        <v>1</v>
      </c>
      <c r="J70" t="b">
        <v>1</v>
      </c>
      <c r="K70" t="b">
        <v>0</v>
      </c>
      <c r="L70" t="b">
        <v>0</v>
      </c>
      <c r="M70" t="b">
        <f t="shared" si="4"/>
        <v>1</v>
      </c>
      <c r="N70" s="5" t="e">
        <f>VLOOKUP(A70,#REF!, 5)</f>
        <v>#REF!</v>
      </c>
      <c r="O70">
        <f t="shared" si="5"/>
        <v>8727</v>
      </c>
      <c r="P70">
        <f t="shared" si="3"/>
        <v>2860</v>
      </c>
    </row>
    <row r="71" spans="1:16" x14ac:dyDescent="0.2">
      <c r="A71">
        <v>10455</v>
      </c>
      <c r="B71" t="s">
        <v>383</v>
      </c>
      <c r="C71" s="1">
        <v>21701</v>
      </c>
      <c r="D71" s="1">
        <v>8197</v>
      </c>
      <c r="E71" s="1">
        <v>17504</v>
      </c>
      <c r="F71" s="1">
        <v>5756</v>
      </c>
      <c r="G71" s="2">
        <v>0.32879999999999998</v>
      </c>
      <c r="H71" t="s">
        <v>6371</v>
      </c>
      <c r="I71" t="b">
        <v>1</v>
      </c>
      <c r="J71" t="b">
        <v>1</v>
      </c>
      <c r="K71" t="b">
        <v>0</v>
      </c>
      <c r="L71" t="b">
        <v>0</v>
      </c>
      <c r="M71" t="b">
        <f t="shared" si="4"/>
        <v>1</v>
      </c>
      <c r="N71" s="5" t="e">
        <f>VLOOKUP(A71,#REF!, 5)</f>
        <v>#REF!</v>
      </c>
      <c r="O71">
        <f t="shared" si="5"/>
        <v>17504</v>
      </c>
      <c r="P71">
        <f t="shared" si="3"/>
        <v>5756</v>
      </c>
    </row>
    <row r="72" spans="1:16" x14ac:dyDescent="0.2">
      <c r="A72">
        <v>10301</v>
      </c>
      <c r="B72" t="s">
        <v>149</v>
      </c>
      <c r="C72" s="1">
        <v>13157</v>
      </c>
      <c r="D72" s="1">
        <v>8710</v>
      </c>
      <c r="E72" s="1">
        <v>14704</v>
      </c>
      <c r="F72" s="1">
        <v>4933</v>
      </c>
      <c r="G72" s="2">
        <v>0.33550000000000002</v>
      </c>
      <c r="H72" t="s">
        <v>6371</v>
      </c>
      <c r="I72" t="b">
        <v>1</v>
      </c>
      <c r="J72" t="b">
        <v>1</v>
      </c>
      <c r="K72" t="b">
        <v>0</v>
      </c>
      <c r="L72" t="b">
        <v>0</v>
      </c>
      <c r="M72" t="b">
        <f t="shared" si="4"/>
        <v>1</v>
      </c>
      <c r="N72" s="5" t="e">
        <f>VLOOKUP(A72,#REF!, 5)</f>
        <v>#REF!</v>
      </c>
      <c r="O72">
        <f t="shared" si="5"/>
        <v>14704</v>
      </c>
      <c r="P72">
        <f t="shared" si="3"/>
        <v>4933</v>
      </c>
    </row>
    <row r="73" spans="1:16" x14ac:dyDescent="0.2">
      <c r="A73">
        <v>10456</v>
      </c>
      <c r="B73" t="s">
        <v>258</v>
      </c>
      <c r="C73" s="1">
        <v>17817</v>
      </c>
      <c r="D73" s="1">
        <v>8061</v>
      </c>
      <c r="E73" s="1">
        <v>14301</v>
      </c>
      <c r="F73" s="1">
        <v>5089</v>
      </c>
      <c r="G73" s="2">
        <v>0.35580000000000001</v>
      </c>
      <c r="H73" t="s">
        <v>6371</v>
      </c>
      <c r="I73" t="b">
        <v>1</v>
      </c>
      <c r="J73" t="b">
        <v>1</v>
      </c>
      <c r="K73" t="b">
        <v>0</v>
      </c>
      <c r="L73" t="b">
        <v>0</v>
      </c>
      <c r="M73" t="b">
        <f t="shared" si="4"/>
        <v>1</v>
      </c>
      <c r="N73" s="5" t="e">
        <f>VLOOKUP(A73,#REF!, 5)</f>
        <v>#REF!</v>
      </c>
      <c r="O73">
        <f t="shared" si="5"/>
        <v>14301</v>
      </c>
      <c r="P73">
        <f t="shared" si="3"/>
        <v>5089</v>
      </c>
    </row>
    <row r="74" spans="1:16" x14ac:dyDescent="0.2">
      <c r="A74">
        <v>19411</v>
      </c>
      <c r="B74" t="s">
        <v>10</v>
      </c>
      <c r="C74" s="1">
        <v>3011</v>
      </c>
      <c r="D74" s="1">
        <v>1077</v>
      </c>
      <c r="E74" s="1">
        <v>2464</v>
      </c>
      <c r="F74">
        <v>896</v>
      </c>
      <c r="G74" s="2">
        <v>0.36359999999999998</v>
      </c>
      <c r="H74" t="s">
        <v>6371</v>
      </c>
      <c r="I74" t="b">
        <v>1</v>
      </c>
      <c r="J74" t="b">
        <v>1</v>
      </c>
      <c r="K74" t="b">
        <v>0</v>
      </c>
      <c r="L74" t="b">
        <v>0</v>
      </c>
      <c r="M74" t="b">
        <f t="shared" si="4"/>
        <v>1</v>
      </c>
      <c r="N74" s="5" t="e">
        <f>VLOOKUP(A74,#REF!, 5)</f>
        <v>#REF!</v>
      </c>
      <c r="O74">
        <f t="shared" si="5"/>
        <v>2464</v>
      </c>
      <c r="P74">
        <f t="shared" si="3"/>
        <v>896</v>
      </c>
    </row>
    <row r="75" spans="1:16" x14ac:dyDescent="0.2">
      <c r="A75">
        <v>19431</v>
      </c>
      <c r="B75" t="s">
        <v>168</v>
      </c>
      <c r="C75" s="1">
        <v>4385</v>
      </c>
      <c r="D75" s="1">
        <v>3918</v>
      </c>
      <c r="E75" s="1">
        <v>6689</v>
      </c>
      <c r="F75" s="1">
        <v>2472</v>
      </c>
      <c r="G75" s="2">
        <v>0.36959999999999998</v>
      </c>
      <c r="H75" t="s">
        <v>6371</v>
      </c>
      <c r="I75" t="b">
        <v>1</v>
      </c>
      <c r="J75" t="b">
        <v>1</v>
      </c>
      <c r="K75" t="b">
        <v>0</v>
      </c>
      <c r="L75" t="b">
        <v>0</v>
      </c>
      <c r="M75" t="b">
        <f t="shared" si="4"/>
        <v>1</v>
      </c>
      <c r="N75" s="5" t="e">
        <f>VLOOKUP(A75,#REF!, 5)</f>
        <v>#REF!</v>
      </c>
      <c r="O75">
        <f t="shared" si="5"/>
        <v>6689</v>
      </c>
      <c r="P75">
        <f t="shared" si="3"/>
        <v>2472</v>
      </c>
    </row>
    <row r="76" spans="1:16" x14ac:dyDescent="0.2">
      <c r="A76">
        <v>19407</v>
      </c>
      <c r="B76" t="s">
        <v>394</v>
      </c>
      <c r="C76" s="1">
        <v>23871</v>
      </c>
      <c r="D76" s="1">
        <v>9288</v>
      </c>
      <c r="E76" s="1">
        <v>18111</v>
      </c>
      <c r="F76" s="1">
        <v>7027</v>
      </c>
      <c r="G76" s="2">
        <v>0.38800000000000001</v>
      </c>
      <c r="H76" t="s">
        <v>6371</v>
      </c>
      <c r="I76" t="b">
        <v>1</v>
      </c>
      <c r="J76" t="b">
        <v>1</v>
      </c>
      <c r="K76" t="b">
        <v>0</v>
      </c>
      <c r="L76" t="b">
        <v>0</v>
      </c>
      <c r="M76" t="b">
        <f t="shared" si="4"/>
        <v>1</v>
      </c>
      <c r="N76" s="5" t="e">
        <f>VLOOKUP(A76,#REF!, 5)</f>
        <v>#REF!</v>
      </c>
      <c r="O76">
        <f t="shared" si="5"/>
        <v>18111</v>
      </c>
      <c r="P76">
        <f t="shared" si="3"/>
        <v>7027</v>
      </c>
    </row>
    <row r="77" spans="1:16" x14ac:dyDescent="0.2">
      <c r="A77">
        <v>10283</v>
      </c>
      <c r="B77" t="s">
        <v>420</v>
      </c>
      <c r="C77">
        <v>740</v>
      </c>
      <c r="D77">
        <v>862</v>
      </c>
      <c r="E77" s="1">
        <v>1728</v>
      </c>
      <c r="F77">
        <v>674</v>
      </c>
      <c r="G77" s="2">
        <v>0.39</v>
      </c>
      <c r="H77" t="s">
        <v>6371</v>
      </c>
      <c r="I77" t="b">
        <v>1</v>
      </c>
      <c r="J77" t="b">
        <v>1</v>
      </c>
      <c r="K77" t="b">
        <v>0</v>
      </c>
      <c r="L77" t="b">
        <v>0</v>
      </c>
      <c r="M77" t="b">
        <f t="shared" si="4"/>
        <v>1</v>
      </c>
      <c r="N77" s="5" t="e">
        <f>VLOOKUP(A77,#REF!, 5)</f>
        <v>#REF!</v>
      </c>
      <c r="O77">
        <f t="shared" si="5"/>
        <v>1728</v>
      </c>
      <c r="P77">
        <f t="shared" si="3"/>
        <v>674</v>
      </c>
    </row>
    <row r="78" spans="1:16" x14ac:dyDescent="0.2">
      <c r="A78">
        <v>10686</v>
      </c>
      <c r="B78" t="s">
        <v>367</v>
      </c>
      <c r="C78" s="1">
        <v>9254</v>
      </c>
      <c r="D78" s="1">
        <v>4416</v>
      </c>
      <c r="E78" s="1">
        <v>6840</v>
      </c>
      <c r="F78" s="1">
        <v>2695</v>
      </c>
      <c r="G78" s="2">
        <v>0.39400000000000002</v>
      </c>
      <c r="H78" t="s">
        <v>6373</v>
      </c>
      <c r="I78" t="b">
        <v>1</v>
      </c>
      <c r="J78" t="b">
        <v>1</v>
      </c>
      <c r="K78" t="b">
        <v>0</v>
      </c>
      <c r="L78" t="b">
        <v>0</v>
      </c>
      <c r="M78" t="b">
        <f t="shared" si="4"/>
        <v>1</v>
      </c>
      <c r="N78" s="5" t="e">
        <f>VLOOKUP(A78,#REF!, 5)</f>
        <v>#REF!</v>
      </c>
      <c r="O78">
        <f t="shared" si="5"/>
        <v>6840</v>
      </c>
      <c r="P78">
        <f t="shared" si="3"/>
        <v>2695</v>
      </c>
    </row>
    <row r="79" spans="1:16" x14ac:dyDescent="0.2">
      <c r="A79">
        <v>10143</v>
      </c>
      <c r="B79" t="s">
        <v>67</v>
      </c>
      <c r="C79" s="1">
        <v>12517</v>
      </c>
      <c r="D79" s="1">
        <v>4846</v>
      </c>
      <c r="E79" s="1">
        <v>9537</v>
      </c>
      <c r="F79" s="1">
        <v>3950</v>
      </c>
      <c r="G79" s="2">
        <v>0.41420000000000001</v>
      </c>
      <c r="H79" t="s">
        <v>6371</v>
      </c>
      <c r="I79" t="b">
        <v>1</v>
      </c>
      <c r="J79" t="b">
        <v>1</v>
      </c>
      <c r="K79" t="b">
        <v>0</v>
      </c>
      <c r="L79" t="b">
        <v>0</v>
      </c>
      <c r="M79" t="b">
        <f t="shared" si="4"/>
        <v>1</v>
      </c>
      <c r="N79" s="5" t="e">
        <f>VLOOKUP(A79,#REF!, 5)</f>
        <v>#REF!</v>
      </c>
      <c r="O79">
        <f t="shared" si="5"/>
        <v>9537</v>
      </c>
      <c r="P79">
        <f t="shared" si="3"/>
        <v>3950</v>
      </c>
    </row>
    <row r="80" spans="1:16" x14ac:dyDescent="0.2">
      <c r="A80">
        <v>10702</v>
      </c>
      <c r="B80" t="s">
        <v>116</v>
      </c>
      <c r="C80" s="1">
        <v>3418</v>
      </c>
      <c r="D80" s="1">
        <v>1530</v>
      </c>
      <c r="E80" s="1">
        <v>2905</v>
      </c>
      <c r="F80" s="1">
        <v>1225</v>
      </c>
      <c r="G80" s="2">
        <v>0.42170000000000002</v>
      </c>
      <c r="H80" t="s">
        <v>6371</v>
      </c>
      <c r="I80" t="b">
        <v>1</v>
      </c>
      <c r="J80" t="b">
        <v>0</v>
      </c>
      <c r="K80" t="b">
        <v>0</v>
      </c>
      <c r="L80" t="b">
        <v>0</v>
      </c>
      <c r="M80" t="b">
        <f t="shared" si="4"/>
        <v>1</v>
      </c>
      <c r="N80" s="5" t="e">
        <f>VLOOKUP(A80,#REF!, 5)</f>
        <v>#REF!</v>
      </c>
      <c r="O80">
        <f t="shared" si="5"/>
        <v>2905</v>
      </c>
      <c r="P80">
        <f t="shared" si="3"/>
        <v>1225</v>
      </c>
    </row>
    <row r="81" spans="1:16" x14ac:dyDescent="0.2">
      <c r="A81">
        <v>19396</v>
      </c>
      <c r="B81" t="s">
        <v>335</v>
      </c>
      <c r="C81" s="1">
        <v>17294</v>
      </c>
      <c r="D81" s="1">
        <v>7486</v>
      </c>
      <c r="E81" s="1">
        <v>14420</v>
      </c>
      <c r="F81" s="1">
        <v>6196</v>
      </c>
      <c r="G81" s="2">
        <v>0.42970000000000003</v>
      </c>
      <c r="H81" t="s">
        <v>6371</v>
      </c>
      <c r="I81" t="b">
        <v>1</v>
      </c>
      <c r="J81" t="b">
        <v>1</v>
      </c>
      <c r="K81" t="b">
        <v>0</v>
      </c>
      <c r="L81" t="b">
        <v>0</v>
      </c>
      <c r="M81" t="b">
        <f t="shared" si="4"/>
        <v>1</v>
      </c>
      <c r="N81" s="5" t="e">
        <f>VLOOKUP(A81,#REF!, 5)</f>
        <v>#REF!</v>
      </c>
      <c r="O81">
        <f t="shared" si="5"/>
        <v>14420</v>
      </c>
      <c r="P81">
        <f t="shared" si="3"/>
        <v>6196</v>
      </c>
    </row>
    <row r="82" spans="1:16" x14ac:dyDescent="0.2">
      <c r="A82">
        <v>10209</v>
      </c>
      <c r="B82" t="s">
        <v>106</v>
      </c>
      <c r="C82" s="1">
        <v>7388</v>
      </c>
      <c r="D82" s="1">
        <v>3585</v>
      </c>
      <c r="E82" s="1">
        <v>5422</v>
      </c>
      <c r="F82" s="1">
        <v>2344</v>
      </c>
      <c r="G82" s="2">
        <v>0.43230000000000002</v>
      </c>
      <c r="H82" t="s">
        <v>6372</v>
      </c>
      <c r="I82" t="b">
        <v>1</v>
      </c>
      <c r="J82" t="b">
        <v>1</v>
      </c>
      <c r="K82" t="b">
        <v>0</v>
      </c>
      <c r="L82" t="b">
        <v>0</v>
      </c>
      <c r="M82" t="b">
        <f t="shared" si="4"/>
        <v>1</v>
      </c>
      <c r="N82" s="5" t="e">
        <f>VLOOKUP(A82,#REF!, 5)</f>
        <v>#REF!</v>
      </c>
      <c r="O82">
        <f t="shared" si="5"/>
        <v>5422</v>
      </c>
      <c r="P82">
        <f t="shared" si="3"/>
        <v>2344</v>
      </c>
    </row>
    <row r="83" spans="1:16" x14ac:dyDescent="0.2">
      <c r="A83">
        <v>19420</v>
      </c>
      <c r="B83" t="s">
        <v>69</v>
      </c>
      <c r="C83">
        <v>953</v>
      </c>
      <c r="D83">
        <v>711</v>
      </c>
      <c r="E83" s="1">
        <v>1371</v>
      </c>
      <c r="F83">
        <v>597</v>
      </c>
      <c r="G83" s="2">
        <v>0.43540000000000001</v>
      </c>
      <c r="H83" t="s">
        <v>6371</v>
      </c>
      <c r="I83" t="b">
        <v>1</v>
      </c>
      <c r="J83" t="b">
        <v>1</v>
      </c>
      <c r="K83" t="b">
        <v>0</v>
      </c>
      <c r="L83" t="b">
        <v>0</v>
      </c>
      <c r="M83" t="b">
        <f t="shared" si="4"/>
        <v>1</v>
      </c>
      <c r="N83" s="5" t="e">
        <f>VLOOKUP(A83,#REF!, 5)</f>
        <v>#REF!</v>
      </c>
      <c r="O83">
        <f t="shared" si="5"/>
        <v>1371</v>
      </c>
      <c r="P83">
        <f t="shared" si="3"/>
        <v>597</v>
      </c>
    </row>
    <row r="84" spans="1:16" x14ac:dyDescent="0.2">
      <c r="A84">
        <v>10720</v>
      </c>
      <c r="B84" t="s">
        <v>393</v>
      </c>
      <c r="C84" s="1">
        <v>33232</v>
      </c>
      <c r="D84" s="1">
        <v>15056</v>
      </c>
      <c r="E84" s="1">
        <v>26554</v>
      </c>
      <c r="F84" s="1">
        <v>11661</v>
      </c>
      <c r="G84" s="2">
        <v>0.43909999999999999</v>
      </c>
      <c r="H84" t="s">
        <v>6373</v>
      </c>
      <c r="I84" t="b">
        <v>1</v>
      </c>
      <c r="J84" t="b">
        <v>1</v>
      </c>
      <c r="K84" t="b">
        <v>0</v>
      </c>
      <c r="L84" t="b">
        <v>0</v>
      </c>
      <c r="M84" t="b">
        <f t="shared" si="4"/>
        <v>1</v>
      </c>
      <c r="N84" s="5" t="e">
        <f>VLOOKUP(A84,#REF!, 5)</f>
        <v>#REF!</v>
      </c>
      <c r="O84">
        <f t="shared" si="5"/>
        <v>26554</v>
      </c>
      <c r="P84">
        <f t="shared" si="3"/>
        <v>11661</v>
      </c>
    </row>
    <row r="85" spans="1:16" x14ac:dyDescent="0.2">
      <c r="A85">
        <v>10504</v>
      </c>
      <c r="B85" t="s">
        <v>68</v>
      </c>
      <c r="C85" s="1">
        <v>1491</v>
      </c>
      <c r="D85" s="1">
        <v>1796</v>
      </c>
      <c r="E85" s="1">
        <v>3166</v>
      </c>
      <c r="F85" s="1">
        <v>1401</v>
      </c>
      <c r="G85" s="2">
        <v>0.4425</v>
      </c>
      <c r="H85" t="s">
        <v>6372</v>
      </c>
      <c r="I85" t="b">
        <v>1</v>
      </c>
      <c r="J85" t="b">
        <v>1</v>
      </c>
      <c r="K85" t="b">
        <v>0</v>
      </c>
      <c r="L85" t="b">
        <v>0</v>
      </c>
      <c r="M85" t="b">
        <f t="shared" si="4"/>
        <v>1</v>
      </c>
      <c r="N85" s="5" t="e">
        <f>VLOOKUP(A85,#REF!, 5)</f>
        <v>#REF!</v>
      </c>
      <c r="O85">
        <f t="shared" si="5"/>
        <v>3166</v>
      </c>
      <c r="P85">
        <f t="shared" si="3"/>
        <v>1401</v>
      </c>
    </row>
    <row r="86" spans="1:16" x14ac:dyDescent="0.2">
      <c r="A86">
        <v>19404</v>
      </c>
      <c r="B86" t="s">
        <v>375</v>
      </c>
      <c r="C86" s="1">
        <v>10063</v>
      </c>
      <c r="D86" s="1">
        <v>4753</v>
      </c>
      <c r="E86" s="1">
        <v>8200</v>
      </c>
      <c r="F86" s="1">
        <v>3648</v>
      </c>
      <c r="G86" s="2">
        <v>0.44490000000000002</v>
      </c>
      <c r="H86" t="s">
        <v>6371</v>
      </c>
      <c r="I86" t="b">
        <v>1</v>
      </c>
      <c r="J86" t="b">
        <v>1</v>
      </c>
      <c r="K86" t="b">
        <v>0</v>
      </c>
      <c r="L86" t="b">
        <v>0</v>
      </c>
      <c r="M86" t="b">
        <f t="shared" si="4"/>
        <v>1</v>
      </c>
      <c r="N86" s="5" t="e">
        <f>VLOOKUP(A86,#REF!, 5)</f>
        <v>#REF!</v>
      </c>
      <c r="O86">
        <f t="shared" si="5"/>
        <v>8200</v>
      </c>
      <c r="P86">
        <f t="shared" si="3"/>
        <v>3648</v>
      </c>
    </row>
    <row r="87" spans="1:16" x14ac:dyDescent="0.2">
      <c r="A87">
        <v>10050</v>
      </c>
      <c r="B87" t="s">
        <v>23</v>
      </c>
      <c r="C87" s="1">
        <v>9629</v>
      </c>
      <c r="D87" s="1">
        <v>4306</v>
      </c>
      <c r="E87" s="1">
        <v>7504</v>
      </c>
      <c r="F87" s="1">
        <v>3571</v>
      </c>
      <c r="G87" s="2">
        <v>0.47589999999999999</v>
      </c>
      <c r="H87" t="s">
        <v>6371</v>
      </c>
      <c r="I87" t="b">
        <v>1</v>
      </c>
      <c r="J87" t="b">
        <v>1</v>
      </c>
      <c r="K87" t="b">
        <v>0</v>
      </c>
      <c r="L87" t="b">
        <v>0</v>
      </c>
      <c r="M87" t="b">
        <f t="shared" si="4"/>
        <v>1</v>
      </c>
      <c r="N87" s="5" t="e">
        <f>VLOOKUP(A87,#REF!, 5)</f>
        <v>#REF!</v>
      </c>
      <c r="O87">
        <f t="shared" si="5"/>
        <v>7504</v>
      </c>
      <c r="P87">
        <f t="shared" si="3"/>
        <v>3571</v>
      </c>
    </row>
    <row r="88" spans="1:16" x14ac:dyDescent="0.2">
      <c r="A88">
        <v>19405</v>
      </c>
      <c r="B88" t="s">
        <v>380</v>
      </c>
      <c r="C88" s="1">
        <v>5893</v>
      </c>
      <c r="D88" s="1">
        <v>2603</v>
      </c>
      <c r="E88" s="1">
        <v>4552</v>
      </c>
      <c r="F88" s="1">
        <v>2247</v>
      </c>
      <c r="G88" s="2">
        <v>0.49359999999999998</v>
      </c>
      <c r="H88" t="s">
        <v>6371</v>
      </c>
      <c r="I88" t="b">
        <v>1</v>
      </c>
      <c r="J88" t="b">
        <v>1</v>
      </c>
      <c r="K88" t="b">
        <v>0</v>
      </c>
      <c r="L88" t="b">
        <v>0</v>
      </c>
      <c r="M88" t="b">
        <f t="shared" si="4"/>
        <v>1</v>
      </c>
      <c r="N88" s="5" t="e">
        <f>VLOOKUP(A88,#REF!, 5)</f>
        <v>#REF!</v>
      </c>
      <c r="O88">
        <f t="shared" si="5"/>
        <v>4552</v>
      </c>
      <c r="P88">
        <f t="shared" si="3"/>
        <v>2247</v>
      </c>
    </row>
    <row r="89" spans="1:16" x14ac:dyDescent="0.2">
      <c r="A89">
        <v>10446</v>
      </c>
      <c r="B89" t="s">
        <v>250</v>
      </c>
      <c r="C89" s="1">
        <v>1419</v>
      </c>
      <c r="D89" s="1">
        <v>1643</v>
      </c>
      <c r="E89" s="1">
        <v>3213</v>
      </c>
      <c r="F89" s="1">
        <v>1589</v>
      </c>
      <c r="G89" s="2">
        <v>0.49459999999999998</v>
      </c>
      <c r="H89" t="s">
        <v>6372</v>
      </c>
      <c r="I89" t="b">
        <v>1</v>
      </c>
      <c r="J89" t="b">
        <v>1</v>
      </c>
      <c r="K89" t="b">
        <v>0</v>
      </c>
      <c r="L89" t="b">
        <v>0</v>
      </c>
      <c r="M89" t="b">
        <f t="shared" si="4"/>
        <v>1</v>
      </c>
      <c r="N89" s="5" t="e">
        <f>VLOOKUP(A89,#REF!, 5)</f>
        <v>#REF!</v>
      </c>
      <c r="O89">
        <f t="shared" si="5"/>
        <v>3213</v>
      </c>
      <c r="P89">
        <f t="shared" si="3"/>
        <v>1589</v>
      </c>
    </row>
    <row r="90" spans="1:16" x14ac:dyDescent="0.2">
      <c r="A90">
        <v>19422</v>
      </c>
      <c r="B90" t="s">
        <v>98</v>
      </c>
      <c r="C90" s="1">
        <v>6509</v>
      </c>
      <c r="D90" s="1">
        <v>2919</v>
      </c>
      <c r="E90" s="1">
        <v>5627</v>
      </c>
      <c r="F90" s="1">
        <v>1334</v>
      </c>
      <c r="G90" s="2">
        <v>0.23710000000000001</v>
      </c>
      <c r="H90" t="s">
        <v>6371</v>
      </c>
      <c r="I90" t="b">
        <v>1</v>
      </c>
      <c r="J90" t="b">
        <v>1</v>
      </c>
      <c r="K90" t="b">
        <v>0</v>
      </c>
      <c r="L90" t="b">
        <v>0</v>
      </c>
      <c r="M90" t="b">
        <f t="shared" si="4"/>
        <v>1</v>
      </c>
      <c r="N90" s="5" t="e">
        <f>VLOOKUP(A90,#REF!, 5)</f>
        <v>#REF!</v>
      </c>
      <c r="O90">
        <f t="shared" si="5"/>
        <v>5627</v>
      </c>
      <c r="P90">
        <f t="shared" si="3"/>
        <v>1334</v>
      </c>
    </row>
    <row r="91" spans="1:16" x14ac:dyDescent="0.2">
      <c r="A91">
        <v>19427</v>
      </c>
      <c r="B91" t="s">
        <v>153</v>
      </c>
      <c r="C91" s="1">
        <v>4309</v>
      </c>
      <c r="D91" s="1">
        <v>2932</v>
      </c>
      <c r="E91" s="1">
        <v>2951</v>
      </c>
      <c r="F91">
        <v>724</v>
      </c>
      <c r="G91" s="2">
        <v>0.24529999999999999</v>
      </c>
      <c r="H91" t="s">
        <v>6372</v>
      </c>
      <c r="I91" t="b">
        <v>1</v>
      </c>
      <c r="J91" t="b">
        <v>1</v>
      </c>
      <c r="K91" t="b">
        <v>0</v>
      </c>
      <c r="L91" t="b">
        <v>0</v>
      </c>
      <c r="M91" t="b">
        <f t="shared" si="4"/>
        <v>1</v>
      </c>
      <c r="N91" s="5" t="e">
        <f>VLOOKUP(A91,#REF!, 5)</f>
        <v>#REF!</v>
      </c>
      <c r="O91">
        <f t="shared" si="5"/>
        <v>2951</v>
      </c>
      <c r="P91">
        <f t="shared" si="3"/>
        <v>724</v>
      </c>
    </row>
    <row r="92" spans="1:16" x14ac:dyDescent="0.2">
      <c r="A92">
        <v>19415</v>
      </c>
      <c r="B92" t="s">
        <v>43</v>
      </c>
      <c r="C92" s="1">
        <v>7540</v>
      </c>
      <c r="D92" s="1">
        <v>5481</v>
      </c>
      <c r="E92" s="1">
        <v>9060</v>
      </c>
      <c r="F92" s="1">
        <v>2765</v>
      </c>
      <c r="G92" s="2">
        <v>0.30520000000000003</v>
      </c>
      <c r="H92" t="s">
        <v>6371</v>
      </c>
      <c r="I92" t="b">
        <v>1</v>
      </c>
      <c r="J92" t="b">
        <v>1</v>
      </c>
      <c r="K92" t="b">
        <v>0</v>
      </c>
      <c r="L92" t="b">
        <v>0</v>
      </c>
      <c r="M92" t="b">
        <f t="shared" si="4"/>
        <v>1</v>
      </c>
      <c r="N92" s="5" t="e">
        <f>VLOOKUP(A92,#REF!, 5)</f>
        <v>#REF!</v>
      </c>
      <c r="O92">
        <f t="shared" si="5"/>
        <v>9060</v>
      </c>
      <c r="P92">
        <f t="shared" si="3"/>
        <v>2765</v>
      </c>
    </row>
    <row r="93" spans="1:16" x14ac:dyDescent="0.2">
      <c r="A93">
        <v>10069</v>
      </c>
      <c r="B93" t="s">
        <v>35</v>
      </c>
      <c r="C93" s="1">
        <v>147829</v>
      </c>
      <c r="D93" s="1">
        <v>55028</v>
      </c>
      <c r="E93" s="1">
        <v>102379</v>
      </c>
      <c r="F93" s="1">
        <v>31604</v>
      </c>
      <c r="G93" s="2">
        <v>0.30869999999999997</v>
      </c>
      <c r="H93" t="s">
        <v>6373</v>
      </c>
      <c r="I93" t="b">
        <v>1</v>
      </c>
      <c r="J93" t="b">
        <v>1</v>
      </c>
      <c r="K93" t="b">
        <v>0</v>
      </c>
      <c r="L93" t="b">
        <v>0</v>
      </c>
      <c r="M93" t="b">
        <f t="shared" si="4"/>
        <v>1</v>
      </c>
      <c r="N93" s="5" t="e">
        <f>VLOOKUP(A93,#REF!, 5)</f>
        <v>#REF!</v>
      </c>
      <c r="O93">
        <f t="shared" si="5"/>
        <v>102379</v>
      </c>
      <c r="P93">
        <f t="shared" si="3"/>
        <v>31604</v>
      </c>
    </row>
    <row r="94" spans="1:16" x14ac:dyDescent="0.2">
      <c r="A94">
        <v>19434</v>
      </c>
      <c r="B94" t="s">
        <v>196</v>
      </c>
      <c r="C94" s="1">
        <v>79247</v>
      </c>
      <c r="D94" s="1">
        <v>40149</v>
      </c>
      <c r="E94" s="1">
        <v>71517</v>
      </c>
      <c r="F94" s="1">
        <v>23136</v>
      </c>
      <c r="G94" s="2">
        <v>0.32350000000000001</v>
      </c>
      <c r="H94" t="s">
        <v>6372</v>
      </c>
      <c r="I94" t="b">
        <v>1</v>
      </c>
      <c r="J94" t="b">
        <v>1</v>
      </c>
      <c r="K94" t="b">
        <v>0</v>
      </c>
      <c r="L94" t="b">
        <v>0</v>
      </c>
      <c r="M94" t="b">
        <f t="shared" si="4"/>
        <v>1</v>
      </c>
      <c r="N94" s="5" t="e">
        <f>VLOOKUP(A94,#REF!, 5)</f>
        <v>#REF!</v>
      </c>
      <c r="O94">
        <f t="shared" si="5"/>
        <v>71517</v>
      </c>
      <c r="P94">
        <f t="shared" si="3"/>
        <v>23136</v>
      </c>
    </row>
    <row r="95" spans="1:16" x14ac:dyDescent="0.2">
      <c r="A95">
        <v>10117</v>
      </c>
      <c r="B95" t="s">
        <v>55</v>
      </c>
      <c r="C95" s="1">
        <v>22116</v>
      </c>
      <c r="D95" s="1">
        <v>10889</v>
      </c>
      <c r="E95" s="1">
        <v>16785</v>
      </c>
      <c r="F95" s="1">
        <v>5707</v>
      </c>
      <c r="G95" s="2">
        <v>0.34</v>
      </c>
      <c r="H95" t="s">
        <v>6373</v>
      </c>
      <c r="I95" t="b">
        <v>1</v>
      </c>
      <c r="J95" t="b">
        <v>1</v>
      </c>
      <c r="K95" t="b">
        <v>0</v>
      </c>
      <c r="L95" t="b">
        <v>0</v>
      </c>
      <c r="M95" t="b">
        <f t="shared" si="4"/>
        <v>1</v>
      </c>
      <c r="N95" s="5" t="e">
        <f>VLOOKUP(A95,#REF!, 5)</f>
        <v>#REF!</v>
      </c>
      <c r="O95">
        <f t="shared" si="5"/>
        <v>16785</v>
      </c>
      <c r="P95">
        <f t="shared" si="3"/>
        <v>5707</v>
      </c>
    </row>
    <row r="96" spans="1:16" x14ac:dyDescent="0.2">
      <c r="A96">
        <v>19409</v>
      </c>
      <c r="B96" t="s">
        <v>437</v>
      </c>
      <c r="C96" s="1">
        <v>13131</v>
      </c>
      <c r="D96" s="1">
        <v>5999</v>
      </c>
      <c r="E96" s="1">
        <v>11667</v>
      </c>
      <c r="F96" s="1">
        <v>4025</v>
      </c>
      <c r="G96" s="2">
        <v>0.34499999999999997</v>
      </c>
      <c r="H96" t="s">
        <v>6371</v>
      </c>
      <c r="I96" t="b">
        <v>1</v>
      </c>
      <c r="J96" t="b">
        <v>1</v>
      </c>
      <c r="K96" t="b">
        <v>0</v>
      </c>
      <c r="L96" t="b">
        <v>0</v>
      </c>
      <c r="M96" t="b">
        <f t="shared" si="4"/>
        <v>1</v>
      </c>
      <c r="N96" s="5" t="e">
        <f>VLOOKUP(A96,#REF!, 5)</f>
        <v>#REF!</v>
      </c>
      <c r="O96">
        <f t="shared" si="5"/>
        <v>11667</v>
      </c>
      <c r="P96">
        <f t="shared" ref="P96:P159" si="6">IF(AND(I96,NOT(K96),NOT(L96)),F96,0)</f>
        <v>4025</v>
      </c>
    </row>
    <row r="97" spans="1:16" x14ac:dyDescent="0.2">
      <c r="A97">
        <v>10335</v>
      </c>
      <c r="B97" t="s">
        <v>182</v>
      </c>
      <c r="C97" s="1">
        <v>21147</v>
      </c>
      <c r="D97" s="1">
        <v>11263</v>
      </c>
      <c r="E97" s="1">
        <v>20837</v>
      </c>
      <c r="F97" s="1">
        <v>7693</v>
      </c>
      <c r="G97" s="2">
        <v>0.36919999999999997</v>
      </c>
      <c r="H97" t="s">
        <v>6371</v>
      </c>
      <c r="I97" t="b">
        <v>1</v>
      </c>
      <c r="J97" t="b">
        <v>1</v>
      </c>
      <c r="K97" t="b">
        <v>0</v>
      </c>
      <c r="L97" t="b">
        <v>0</v>
      </c>
      <c r="M97" t="b">
        <f t="shared" si="4"/>
        <v>1</v>
      </c>
      <c r="N97" s="5" t="e">
        <f>VLOOKUP(A97,#REF!, 5)</f>
        <v>#REF!</v>
      </c>
      <c r="O97">
        <f t="shared" si="5"/>
        <v>20837</v>
      </c>
      <c r="P97">
        <f t="shared" si="6"/>
        <v>7693</v>
      </c>
    </row>
    <row r="98" spans="1:16" x14ac:dyDescent="0.2">
      <c r="A98">
        <v>19437</v>
      </c>
      <c r="B98" t="s">
        <v>243</v>
      </c>
      <c r="C98" s="1">
        <v>4267</v>
      </c>
      <c r="D98" s="1">
        <v>2766</v>
      </c>
      <c r="E98" s="1">
        <v>4844</v>
      </c>
      <c r="F98" s="1">
        <v>1794</v>
      </c>
      <c r="G98" s="2">
        <v>0.37040000000000001</v>
      </c>
      <c r="H98" t="s">
        <v>6371</v>
      </c>
      <c r="I98" t="b">
        <v>1</v>
      </c>
      <c r="J98" t="b">
        <v>1</v>
      </c>
      <c r="K98" t="b">
        <v>0</v>
      </c>
      <c r="L98" t="b">
        <v>0</v>
      </c>
      <c r="M98" t="b">
        <f t="shared" si="4"/>
        <v>1</v>
      </c>
      <c r="N98" s="5" t="e">
        <f>VLOOKUP(A98,#REF!, 5)</f>
        <v>#REF!</v>
      </c>
      <c r="O98">
        <f t="shared" si="5"/>
        <v>4844</v>
      </c>
      <c r="P98">
        <f t="shared" si="6"/>
        <v>1794</v>
      </c>
    </row>
    <row r="99" spans="1:16" x14ac:dyDescent="0.2">
      <c r="A99">
        <v>17922</v>
      </c>
      <c r="B99" t="s">
        <v>78</v>
      </c>
      <c r="C99" s="1">
        <v>31093</v>
      </c>
      <c r="D99" s="1">
        <v>13204</v>
      </c>
      <c r="E99" s="1">
        <v>23329</v>
      </c>
      <c r="F99" s="1">
        <v>9087</v>
      </c>
      <c r="G99" s="2">
        <v>0.38950000000000001</v>
      </c>
      <c r="H99" t="s">
        <v>6371</v>
      </c>
      <c r="I99" t="b">
        <v>1</v>
      </c>
      <c r="J99" t="b">
        <v>1</v>
      </c>
      <c r="K99" t="b">
        <v>0</v>
      </c>
      <c r="L99" t="b">
        <v>0</v>
      </c>
      <c r="M99" t="b">
        <f t="shared" si="4"/>
        <v>1</v>
      </c>
      <c r="N99" s="5" t="e">
        <f>VLOOKUP(A99,#REF!, 5)</f>
        <v>#REF!</v>
      </c>
      <c r="O99">
        <f t="shared" si="5"/>
        <v>23329</v>
      </c>
      <c r="P99">
        <f t="shared" si="6"/>
        <v>9087</v>
      </c>
    </row>
    <row r="100" spans="1:16" x14ac:dyDescent="0.2">
      <c r="A100">
        <v>10187</v>
      </c>
      <c r="B100" t="s">
        <v>101</v>
      </c>
      <c r="C100" s="1">
        <v>4175</v>
      </c>
      <c r="D100" s="1">
        <v>2003</v>
      </c>
      <c r="E100" s="1">
        <v>3282</v>
      </c>
      <c r="F100" s="1">
        <v>1287</v>
      </c>
      <c r="G100" s="2">
        <v>0.3921</v>
      </c>
      <c r="H100" t="s">
        <v>6371</v>
      </c>
      <c r="I100" t="b">
        <v>1</v>
      </c>
      <c r="J100" t="b">
        <v>1</v>
      </c>
      <c r="K100" t="b">
        <v>0</v>
      </c>
      <c r="L100" t="b">
        <v>0</v>
      </c>
      <c r="M100" t="b">
        <f t="shared" si="4"/>
        <v>1</v>
      </c>
      <c r="N100" s="5" t="e">
        <f>VLOOKUP(A100,#REF!, 5)</f>
        <v>#REF!</v>
      </c>
      <c r="O100">
        <f t="shared" si="5"/>
        <v>3282</v>
      </c>
      <c r="P100">
        <f t="shared" si="6"/>
        <v>1287</v>
      </c>
    </row>
    <row r="101" spans="1:16" x14ac:dyDescent="0.2">
      <c r="A101">
        <v>10585</v>
      </c>
      <c r="B101" t="s">
        <v>311</v>
      </c>
      <c r="C101" s="1">
        <v>21612</v>
      </c>
      <c r="D101" s="1">
        <v>10338</v>
      </c>
      <c r="E101" s="1">
        <v>15690</v>
      </c>
      <c r="F101" s="1">
        <v>6230</v>
      </c>
      <c r="G101" s="2">
        <v>0.39710000000000001</v>
      </c>
      <c r="H101" t="s">
        <v>6371</v>
      </c>
      <c r="I101" t="b">
        <v>1</v>
      </c>
      <c r="J101" t="b">
        <v>1</v>
      </c>
      <c r="K101" t="b">
        <v>0</v>
      </c>
      <c r="L101" t="b">
        <v>0</v>
      </c>
      <c r="M101" t="b">
        <f t="shared" si="4"/>
        <v>1</v>
      </c>
      <c r="N101" s="5" t="e">
        <f>VLOOKUP(A101,#REF!, 5)</f>
        <v>#REF!</v>
      </c>
      <c r="O101">
        <f t="shared" si="5"/>
        <v>15690</v>
      </c>
      <c r="P101">
        <f t="shared" si="6"/>
        <v>6230</v>
      </c>
    </row>
    <row r="102" spans="1:16" x14ac:dyDescent="0.2">
      <c r="A102">
        <v>19413</v>
      </c>
      <c r="B102" t="s">
        <v>25</v>
      </c>
      <c r="C102" s="1">
        <v>5884</v>
      </c>
      <c r="D102" s="1">
        <v>3135</v>
      </c>
      <c r="E102" s="1">
        <v>5861</v>
      </c>
      <c r="F102" s="1">
        <v>2377</v>
      </c>
      <c r="G102" s="2">
        <v>0.40560000000000002</v>
      </c>
      <c r="H102" t="s">
        <v>6371</v>
      </c>
      <c r="I102" t="b">
        <v>1</v>
      </c>
      <c r="J102" t="b">
        <v>1</v>
      </c>
      <c r="K102" t="b">
        <v>0</v>
      </c>
      <c r="L102" t="b">
        <v>0</v>
      </c>
      <c r="M102" t="b">
        <f t="shared" si="4"/>
        <v>1</v>
      </c>
      <c r="N102" s="5" t="e">
        <f>VLOOKUP(A102,#REF!, 5)</f>
        <v>#REF!</v>
      </c>
      <c r="O102">
        <f t="shared" si="5"/>
        <v>5861</v>
      </c>
      <c r="P102">
        <f t="shared" si="6"/>
        <v>2377</v>
      </c>
    </row>
    <row r="103" spans="1:16" x14ac:dyDescent="0.2">
      <c r="A103">
        <v>10459</v>
      </c>
      <c r="B103" t="s">
        <v>72</v>
      </c>
      <c r="C103" s="1">
        <v>10016</v>
      </c>
      <c r="D103" s="1">
        <v>3663</v>
      </c>
      <c r="E103" s="1">
        <v>8117</v>
      </c>
      <c r="F103" s="1">
        <v>3565</v>
      </c>
      <c r="G103" s="2">
        <v>0.43919999999999998</v>
      </c>
      <c r="H103" t="s">
        <v>6371</v>
      </c>
      <c r="I103" t="b">
        <v>1</v>
      </c>
      <c r="J103" t="b">
        <v>1</v>
      </c>
      <c r="K103" t="b">
        <v>0</v>
      </c>
      <c r="L103" t="b">
        <v>0</v>
      </c>
      <c r="M103" t="b">
        <f t="shared" si="4"/>
        <v>1</v>
      </c>
      <c r="N103" s="5" t="e">
        <f>VLOOKUP(A103,#REF!, 5)</f>
        <v>#REF!</v>
      </c>
      <c r="O103">
        <f t="shared" si="5"/>
        <v>8117</v>
      </c>
      <c r="P103">
        <f t="shared" si="6"/>
        <v>3565</v>
      </c>
    </row>
    <row r="104" spans="1:16" x14ac:dyDescent="0.2">
      <c r="A104">
        <v>10051</v>
      </c>
      <c r="B104" t="s">
        <v>252</v>
      </c>
      <c r="C104" s="1">
        <v>7591</v>
      </c>
      <c r="D104" s="1">
        <v>3249</v>
      </c>
      <c r="E104" s="1">
        <v>6831</v>
      </c>
      <c r="F104" s="1">
        <v>3115</v>
      </c>
      <c r="G104" s="2">
        <v>0.45600000000000002</v>
      </c>
      <c r="H104" t="s">
        <v>6371</v>
      </c>
      <c r="I104" t="b">
        <v>1</v>
      </c>
      <c r="J104" t="b">
        <v>1</v>
      </c>
      <c r="K104" t="b">
        <v>0</v>
      </c>
      <c r="L104" t="b">
        <v>0</v>
      </c>
      <c r="M104" t="b">
        <f t="shared" si="4"/>
        <v>1</v>
      </c>
      <c r="N104" s="5" t="e">
        <f>VLOOKUP(A104,#REF!, 5)</f>
        <v>#REF!</v>
      </c>
      <c r="O104">
        <f t="shared" si="5"/>
        <v>6831</v>
      </c>
      <c r="P104">
        <f t="shared" si="6"/>
        <v>3115</v>
      </c>
    </row>
    <row r="105" spans="1:16" x14ac:dyDescent="0.2">
      <c r="A105">
        <v>17919</v>
      </c>
      <c r="B105" t="s">
        <v>24</v>
      </c>
      <c r="C105" s="1">
        <v>6913</v>
      </c>
      <c r="D105" s="1">
        <v>3063</v>
      </c>
      <c r="E105" s="1">
        <v>5247</v>
      </c>
      <c r="F105" s="1">
        <v>2444</v>
      </c>
      <c r="G105" s="2">
        <v>0.46579999999999999</v>
      </c>
      <c r="H105" t="s">
        <v>6371</v>
      </c>
      <c r="I105" t="b">
        <v>1</v>
      </c>
      <c r="J105" t="b">
        <v>1</v>
      </c>
      <c r="K105" t="b">
        <v>0</v>
      </c>
      <c r="L105" t="b">
        <v>0</v>
      </c>
      <c r="M105" t="b">
        <f t="shared" si="4"/>
        <v>1</v>
      </c>
      <c r="N105" s="5" t="e">
        <f>VLOOKUP(A105,#REF!, 5)</f>
        <v>#REF!</v>
      </c>
      <c r="O105">
        <f t="shared" si="5"/>
        <v>5247</v>
      </c>
      <c r="P105">
        <f t="shared" si="6"/>
        <v>2444</v>
      </c>
    </row>
    <row r="106" spans="1:16" x14ac:dyDescent="0.2">
      <c r="A106">
        <v>19417</v>
      </c>
      <c r="B106" t="s">
        <v>52</v>
      </c>
      <c r="C106" s="1">
        <v>12108</v>
      </c>
      <c r="D106" s="1">
        <v>5496</v>
      </c>
      <c r="E106" s="1">
        <v>10373</v>
      </c>
      <c r="F106" s="1">
        <v>4846</v>
      </c>
      <c r="G106" s="2">
        <v>0.4672</v>
      </c>
      <c r="H106" t="s">
        <v>6371</v>
      </c>
      <c r="I106" t="b">
        <v>1</v>
      </c>
      <c r="J106" t="b">
        <v>0</v>
      </c>
      <c r="K106" t="b">
        <v>0</v>
      </c>
      <c r="L106" t="b">
        <v>0</v>
      </c>
      <c r="M106" t="b">
        <f t="shared" si="4"/>
        <v>1</v>
      </c>
      <c r="N106" s="5" t="e">
        <f>VLOOKUP(A106,#REF!, 5)</f>
        <v>#REF!</v>
      </c>
      <c r="O106">
        <f t="shared" si="5"/>
        <v>10373</v>
      </c>
      <c r="P106">
        <f t="shared" si="6"/>
        <v>4846</v>
      </c>
    </row>
    <row r="107" spans="1:16" x14ac:dyDescent="0.2">
      <c r="A107">
        <v>10288</v>
      </c>
      <c r="B107" t="s">
        <v>145</v>
      </c>
      <c r="C107" s="1">
        <v>7881</v>
      </c>
      <c r="D107" s="1">
        <v>3677</v>
      </c>
      <c r="E107" s="1">
        <v>6552</v>
      </c>
      <c r="F107" s="1">
        <v>3421</v>
      </c>
      <c r="G107" s="2">
        <v>0.52210000000000001</v>
      </c>
      <c r="H107" t="s">
        <v>6371</v>
      </c>
      <c r="I107" t="b">
        <v>1</v>
      </c>
      <c r="J107" t="b">
        <v>1</v>
      </c>
      <c r="K107" t="b">
        <v>0</v>
      </c>
      <c r="L107" t="b">
        <v>0</v>
      </c>
      <c r="M107" t="b">
        <f t="shared" si="4"/>
        <v>1</v>
      </c>
      <c r="N107" s="5" t="e">
        <f>VLOOKUP(A107,#REF!, 5)</f>
        <v>#REF!</v>
      </c>
      <c r="O107">
        <f t="shared" si="5"/>
        <v>6552</v>
      </c>
      <c r="P107">
        <f t="shared" si="6"/>
        <v>3421</v>
      </c>
    </row>
    <row r="108" spans="1:16" x14ac:dyDescent="0.2">
      <c r="A108">
        <v>10422</v>
      </c>
      <c r="B108" t="s">
        <v>238</v>
      </c>
      <c r="C108" s="1">
        <v>1974</v>
      </c>
      <c r="D108" s="1">
        <v>1213</v>
      </c>
      <c r="E108" s="1">
        <v>1527</v>
      </c>
      <c r="F108">
        <v>841</v>
      </c>
      <c r="G108" s="2">
        <v>0.55079999999999996</v>
      </c>
      <c r="H108" t="s">
        <v>6372</v>
      </c>
      <c r="I108" t="b">
        <v>1</v>
      </c>
      <c r="J108" t="b">
        <v>1</v>
      </c>
      <c r="K108" t="b">
        <v>0</v>
      </c>
      <c r="L108" t="b">
        <v>0</v>
      </c>
      <c r="M108" t="b">
        <f t="shared" si="4"/>
        <v>1</v>
      </c>
      <c r="N108" s="5" t="e">
        <f>VLOOKUP(A108,#REF!, 5)</f>
        <v>#REF!</v>
      </c>
      <c r="O108">
        <f t="shared" si="5"/>
        <v>1527</v>
      </c>
      <c r="P108">
        <f t="shared" si="6"/>
        <v>841</v>
      </c>
    </row>
    <row r="109" spans="1:16" x14ac:dyDescent="0.2">
      <c r="A109">
        <v>10361</v>
      </c>
      <c r="B109" t="s">
        <v>201</v>
      </c>
      <c r="C109">
        <v>397</v>
      </c>
      <c r="D109">
        <v>935</v>
      </c>
      <c r="E109" s="1">
        <v>1373</v>
      </c>
      <c r="F109">
        <v>307</v>
      </c>
      <c r="G109" s="2">
        <v>0.22359999999999999</v>
      </c>
      <c r="H109" t="s">
        <v>6372</v>
      </c>
      <c r="I109" t="b">
        <v>1</v>
      </c>
      <c r="J109" t="b">
        <v>1</v>
      </c>
      <c r="K109" t="b">
        <v>0</v>
      </c>
      <c r="L109" t="b">
        <v>0</v>
      </c>
      <c r="M109" t="b">
        <f t="shared" si="4"/>
        <v>1</v>
      </c>
      <c r="N109" s="5" t="e">
        <f>VLOOKUP(A109,#REF!, 5)</f>
        <v>#REF!</v>
      </c>
      <c r="O109">
        <f t="shared" si="5"/>
        <v>1373</v>
      </c>
      <c r="P109">
        <f t="shared" si="6"/>
        <v>307</v>
      </c>
    </row>
    <row r="110" spans="1:16" x14ac:dyDescent="0.2">
      <c r="A110">
        <v>10300</v>
      </c>
      <c r="B110" t="s">
        <v>148</v>
      </c>
      <c r="C110" s="1">
        <v>3851</v>
      </c>
      <c r="D110" s="1">
        <v>1783</v>
      </c>
      <c r="E110" s="1">
        <v>2866</v>
      </c>
      <c r="F110">
        <v>652</v>
      </c>
      <c r="G110" s="2">
        <v>0.22750000000000001</v>
      </c>
      <c r="H110" t="s">
        <v>6371</v>
      </c>
      <c r="I110" t="b">
        <v>1</v>
      </c>
      <c r="J110" t="b">
        <v>1</v>
      </c>
      <c r="K110" t="b">
        <v>0</v>
      </c>
      <c r="L110" t="b">
        <v>0</v>
      </c>
      <c r="M110" t="b">
        <f t="shared" si="4"/>
        <v>1</v>
      </c>
      <c r="N110" s="5" t="e">
        <f>VLOOKUP(A110,#REF!, 5)</f>
        <v>#REF!</v>
      </c>
      <c r="O110">
        <f t="shared" si="5"/>
        <v>2866</v>
      </c>
      <c r="P110">
        <f t="shared" si="6"/>
        <v>652</v>
      </c>
    </row>
    <row r="111" spans="1:16" x14ac:dyDescent="0.2">
      <c r="A111">
        <v>10573</v>
      </c>
      <c r="B111" t="s">
        <v>264</v>
      </c>
      <c r="C111" s="1">
        <v>9421</v>
      </c>
      <c r="D111" s="1">
        <v>3386</v>
      </c>
      <c r="E111" s="1">
        <v>7486</v>
      </c>
      <c r="F111" s="1">
        <v>1880</v>
      </c>
      <c r="G111" s="2">
        <v>0.25109999999999999</v>
      </c>
      <c r="H111" t="s">
        <v>6371</v>
      </c>
      <c r="I111" t="b">
        <v>1</v>
      </c>
      <c r="J111" t="b">
        <v>1</v>
      </c>
      <c r="K111" t="b">
        <v>0</v>
      </c>
      <c r="L111" t="b">
        <v>0</v>
      </c>
      <c r="M111" t="b">
        <f t="shared" si="4"/>
        <v>1</v>
      </c>
      <c r="N111" s="5" t="e">
        <f>VLOOKUP(A111,#REF!, 5)</f>
        <v>#REF!</v>
      </c>
      <c r="O111">
        <f t="shared" si="5"/>
        <v>7486</v>
      </c>
      <c r="P111">
        <f t="shared" si="6"/>
        <v>1880</v>
      </c>
    </row>
    <row r="112" spans="1:16" x14ac:dyDescent="0.2">
      <c r="A112">
        <v>10337</v>
      </c>
      <c r="B112" t="s">
        <v>256</v>
      </c>
      <c r="C112" s="1">
        <v>18928</v>
      </c>
      <c r="D112" s="1">
        <v>6801</v>
      </c>
      <c r="E112" s="1">
        <v>14313</v>
      </c>
      <c r="F112" s="1">
        <v>3718</v>
      </c>
      <c r="G112" s="2">
        <v>0.25979999999999998</v>
      </c>
      <c r="H112" t="s">
        <v>6371</v>
      </c>
      <c r="I112" t="b">
        <v>1</v>
      </c>
      <c r="J112" t="b">
        <v>1</v>
      </c>
      <c r="K112" t="b">
        <v>0</v>
      </c>
      <c r="L112" t="b">
        <v>0</v>
      </c>
      <c r="M112" t="b">
        <f t="shared" si="4"/>
        <v>1</v>
      </c>
      <c r="N112" s="5" t="e">
        <f>VLOOKUP(A112,#REF!, 5)</f>
        <v>#REF!</v>
      </c>
      <c r="O112">
        <f t="shared" si="5"/>
        <v>14313</v>
      </c>
      <c r="P112">
        <f t="shared" si="6"/>
        <v>3718</v>
      </c>
    </row>
    <row r="113" spans="1:16" x14ac:dyDescent="0.2">
      <c r="A113">
        <v>10173</v>
      </c>
      <c r="B113" t="s">
        <v>164</v>
      </c>
      <c r="C113" s="1">
        <v>11059</v>
      </c>
      <c r="D113" s="1">
        <v>5001</v>
      </c>
      <c r="E113" s="1">
        <v>9567</v>
      </c>
      <c r="F113" s="1">
        <v>2596</v>
      </c>
      <c r="G113" s="2">
        <v>0.27129999999999999</v>
      </c>
      <c r="H113" t="s">
        <v>6371</v>
      </c>
      <c r="I113" t="b">
        <v>1</v>
      </c>
      <c r="J113" t="b">
        <v>1</v>
      </c>
      <c r="K113" t="b">
        <v>0</v>
      </c>
      <c r="L113" t="b">
        <v>0</v>
      </c>
      <c r="M113" t="b">
        <f t="shared" si="4"/>
        <v>1</v>
      </c>
      <c r="N113" s="5" t="e">
        <f>VLOOKUP(A113,#REF!, 5)</f>
        <v>#REF!</v>
      </c>
      <c r="O113">
        <f t="shared" si="5"/>
        <v>9567</v>
      </c>
      <c r="P113">
        <f t="shared" si="6"/>
        <v>2596</v>
      </c>
    </row>
    <row r="114" spans="1:16" x14ac:dyDescent="0.2">
      <c r="A114">
        <v>10782</v>
      </c>
      <c r="B114" t="s">
        <v>80</v>
      </c>
      <c r="C114" s="1">
        <v>8665</v>
      </c>
      <c r="D114" s="1">
        <v>4120</v>
      </c>
      <c r="E114" s="1">
        <v>7491</v>
      </c>
      <c r="F114" s="1">
        <v>2086</v>
      </c>
      <c r="G114" s="2">
        <v>0.27850000000000003</v>
      </c>
      <c r="H114" t="s">
        <v>6371</v>
      </c>
      <c r="I114" t="b">
        <v>1</v>
      </c>
      <c r="J114" t="b">
        <v>1</v>
      </c>
      <c r="K114" t="b">
        <v>0</v>
      </c>
      <c r="L114" t="b">
        <v>0</v>
      </c>
      <c r="M114" t="b">
        <f t="shared" si="4"/>
        <v>1</v>
      </c>
      <c r="N114" s="5" t="e">
        <f>VLOOKUP(A114,#REF!, 5)</f>
        <v>#REF!</v>
      </c>
      <c r="O114">
        <f t="shared" si="5"/>
        <v>7491</v>
      </c>
      <c r="P114">
        <f t="shared" si="6"/>
        <v>2086</v>
      </c>
    </row>
    <row r="115" spans="1:16" x14ac:dyDescent="0.2">
      <c r="A115">
        <v>10599</v>
      </c>
      <c r="B115" t="s">
        <v>359</v>
      </c>
      <c r="C115" s="1">
        <v>5280</v>
      </c>
      <c r="D115" s="1">
        <v>5058</v>
      </c>
      <c r="E115" s="1">
        <v>9032</v>
      </c>
      <c r="F115" s="1">
        <v>2612</v>
      </c>
      <c r="G115" s="2">
        <v>0.28920000000000001</v>
      </c>
      <c r="H115" t="s">
        <v>6372</v>
      </c>
      <c r="I115" t="b">
        <v>1</v>
      </c>
      <c r="J115" t="b">
        <v>1</v>
      </c>
      <c r="K115" t="b">
        <v>0</v>
      </c>
      <c r="L115" t="b">
        <v>0</v>
      </c>
      <c r="M115" t="b">
        <f t="shared" si="4"/>
        <v>1</v>
      </c>
      <c r="N115" s="5" t="e">
        <f>VLOOKUP(A115,#REF!, 5)</f>
        <v>#REF!</v>
      </c>
      <c r="O115">
        <f t="shared" si="5"/>
        <v>9032</v>
      </c>
      <c r="P115">
        <f t="shared" si="6"/>
        <v>2612</v>
      </c>
    </row>
    <row r="116" spans="1:16" x14ac:dyDescent="0.2">
      <c r="A116">
        <v>10708</v>
      </c>
      <c r="B116" t="s">
        <v>389</v>
      </c>
      <c r="C116" s="1">
        <v>42840</v>
      </c>
      <c r="D116" s="1">
        <v>18123</v>
      </c>
      <c r="E116" s="1">
        <v>31103</v>
      </c>
      <c r="F116" s="1">
        <v>9527</v>
      </c>
      <c r="G116" s="2">
        <v>0.30630000000000002</v>
      </c>
      <c r="H116" t="s">
        <v>6373</v>
      </c>
      <c r="I116" t="b">
        <v>1</v>
      </c>
      <c r="J116" t="b">
        <v>1</v>
      </c>
      <c r="K116" t="b">
        <v>0</v>
      </c>
      <c r="L116" t="b">
        <v>0</v>
      </c>
      <c r="M116" t="b">
        <f t="shared" si="4"/>
        <v>1</v>
      </c>
      <c r="N116" s="5" t="e">
        <f>VLOOKUP(A116,#REF!, 5)</f>
        <v>#REF!</v>
      </c>
      <c r="O116">
        <f t="shared" si="5"/>
        <v>31103</v>
      </c>
      <c r="P116">
        <f t="shared" si="6"/>
        <v>9527</v>
      </c>
    </row>
    <row r="117" spans="1:16" x14ac:dyDescent="0.2">
      <c r="A117">
        <v>10682</v>
      </c>
      <c r="B117" t="s">
        <v>254</v>
      </c>
      <c r="C117" s="1">
        <v>3132</v>
      </c>
      <c r="D117" s="1">
        <v>1172</v>
      </c>
      <c r="E117" s="1">
        <v>2545</v>
      </c>
      <c r="F117">
        <v>827</v>
      </c>
      <c r="G117" s="2">
        <v>0.32500000000000001</v>
      </c>
      <c r="H117" t="s">
        <v>6371</v>
      </c>
      <c r="I117" t="b">
        <v>1</v>
      </c>
      <c r="J117" t="b">
        <v>1</v>
      </c>
      <c r="K117" t="b">
        <v>0</v>
      </c>
      <c r="L117" t="b">
        <v>0</v>
      </c>
      <c r="M117" t="b">
        <f t="shared" si="4"/>
        <v>1</v>
      </c>
      <c r="N117" s="5" t="e">
        <f>VLOOKUP(A117,#REF!, 5)</f>
        <v>#REF!</v>
      </c>
      <c r="O117">
        <f t="shared" si="5"/>
        <v>2545</v>
      </c>
      <c r="P117">
        <f t="shared" si="6"/>
        <v>827</v>
      </c>
    </row>
    <row r="118" spans="1:16" x14ac:dyDescent="0.2">
      <c r="A118">
        <v>19425</v>
      </c>
      <c r="B118" t="s">
        <v>150</v>
      </c>
      <c r="C118" s="1">
        <v>2864</v>
      </c>
      <c r="D118" s="1">
        <v>2823</v>
      </c>
      <c r="E118" s="1">
        <v>5232</v>
      </c>
      <c r="F118" s="1">
        <v>1809</v>
      </c>
      <c r="G118" s="2">
        <v>0.3458</v>
      </c>
      <c r="H118" t="s">
        <v>6371</v>
      </c>
      <c r="I118" t="b">
        <v>1</v>
      </c>
      <c r="J118" t="b">
        <v>1</v>
      </c>
      <c r="K118" t="b">
        <v>0</v>
      </c>
      <c r="L118" t="b">
        <v>0</v>
      </c>
      <c r="M118" t="b">
        <f t="shared" si="4"/>
        <v>1</v>
      </c>
      <c r="N118" s="5" t="e">
        <f>VLOOKUP(A118,#REF!, 5)</f>
        <v>#REF!</v>
      </c>
      <c r="O118">
        <f t="shared" si="5"/>
        <v>5232</v>
      </c>
      <c r="P118">
        <f t="shared" si="6"/>
        <v>1809</v>
      </c>
    </row>
    <row r="119" spans="1:16" x14ac:dyDescent="0.2">
      <c r="A119">
        <v>10034</v>
      </c>
      <c r="B119" t="s">
        <v>409</v>
      </c>
      <c r="C119">
        <v>531</v>
      </c>
      <c r="D119">
        <v>393</v>
      </c>
      <c r="E119">
        <v>669</v>
      </c>
      <c r="F119">
        <v>232</v>
      </c>
      <c r="G119" s="2">
        <v>0.3468</v>
      </c>
      <c r="H119" t="s">
        <v>6372</v>
      </c>
      <c r="I119" t="b">
        <v>1</v>
      </c>
      <c r="J119" t="b">
        <v>1</v>
      </c>
      <c r="K119" t="b">
        <v>0</v>
      </c>
      <c r="L119" t="b">
        <v>0</v>
      </c>
      <c r="M119" t="b">
        <f t="shared" si="4"/>
        <v>1</v>
      </c>
      <c r="N119" s="5" t="e">
        <f>VLOOKUP(A119,#REF!, 5)</f>
        <v>#REF!</v>
      </c>
      <c r="O119">
        <f t="shared" si="5"/>
        <v>669</v>
      </c>
      <c r="P119">
        <f t="shared" si="6"/>
        <v>232</v>
      </c>
    </row>
    <row r="120" spans="1:16" x14ac:dyDescent="0.2">
      <c r="A120">
        <v>19412</v>
      </c>
      <c r="B120" t="s">
        <v>17</v>
      </c>
      <c r="C120" s="1">
        <v>7473</v>
      </c>
      <c r="D120" s="1">
        <v>3465</v>
      </c>
      <c r="E120" s="1">
        <v>6973</v>
      </c>
      <c r="F120" s="1">
        <v>2468</v>
      </c>
      <c r="G120" s="2">
        <v>0.35389999999999999</v>
      </c>
      <c r="H120" t="s">
        <v>6371</v>
      </c>
      <c r="I120" t="b">
        <v>1</v>
      </c>
      <c r="J120" t="b">
        <v>1</v>
      </c>
      <c r="K120" t="b">
        <v>0</v>
      </c>
      <c r="L120" t="b">
        <v>0</v>
      </c>
      <c r="M120" t="b">
        <f t="shared" si="4"/>
        <v>1</v>
      </c>
      <c r="N120" s="5" t="e">
        <f>VLOOKUP(A120,#REF!, 5)</f>
        <v>#REF!</v>
      </c>
      <c r="O120">
        <f t="shared" si="5"/>
        <v>6973</v>
      </c>
      <c r="P120">
        <f t="shared" si="6"/>
        <v>2468</v>
      </c>
    </row>
    <row r="121" spans="1:16" x14ac:dyDescent="0.2">
      <c r="A121">
        <v>19421</v>
      </c>
      <c r="B121" t="s">
        <v>75</v>
      </c>
      <c r="C121" s="1">
        <v>7799</v>
      </c>
      <c r="D121" s="1">
        <v>4290</v>
      </c>
      <c r="E121" s="1">
        <v>6863</v>
      </c>
      <c r="F121" s="1">
        <v>2433</v>
      </c>
      <c r="G121" s="2">
        <v>0.35449999999999998</v>
      </c>
      <c r="H121" t="s">
        <v>6371</v>
      </c>
      <c r="I121" t="b">
        <v>1</v>
      </c>
      <c r="J121" t="b">
        <v>1</v>
      </c>
      <c r="K121" t="b">
        <v>0</v>
      </c>
      <c r="L121" t="b">
        <v>0</v>
      </c>
      <c r="M121" t="b">
        <f t="shared" si="4"/>
        <v>1</v>
      </c>
      <c r="N121" s="5" t="e">
        <f>VLOOKUP(A121,#REF!, 5)</f>
        <v>#REF!</v>
      </c>
      <c r="O121">
        <f t="shared" si="5"/>
        <v>6863</v>
      </c>
      <c r="P121">
        <f t="shared" si="6"/>
        <v>2433</v>
      </c>
    </row>
    <row r="122" spans="1:16" x14ac:dyDescent="0.2">
      <c r="A122">
        <v>10395</v>
      </c>
      <c r="B122" t="s">
        <v>270</v>
      </c>
      <c r="C122" s="1">
        <v>3571</v>
      </c>
      <c r="D122" s="1">
        <v>1751</v>
      </c>
      <c r="E122" s="1">
        <v>3626</v>
      </c>
      <c r="F122" s="1">
        <v>1309</v>
      </c>
      <c r="G122" s="2">
        <v>0.36099999999999999</v>
      </c>
      <c r="H122" t="s">
        <v>6371</v>
      </c>
      <c r="I122" t="b">
        <v>1</v>
      </c>
      <c r="J122" t="b">
        <v>1</v>
      </c>
      <c r="K122" t="b">
        <v>0</v>
      </c>
      <c r="L122" t="b">
        <v>0</v>
      </c>
      <c r="M122" t="b">
        <f t="shared" si="4"/>
        <v>1</v>
      </c>
      <c r="N122" s="5" t="e">
        <f>VLOOKUP(A122,#REF!, 5)</f>
        <v>#REF!</v>
      </c>
      <c r="O122">
        <f t="shared" si="5"/>
        <v>3626</v>
      </c>
      <c r="P122">
        <f t="shared" si="6"/>
        <v>1309</v>
      </c>
    </row>
    <row r="123" spans="1:16" x14ac:dyDescent="0.2">
      <c r="A123">
        <v>17931</v>
      </c>
      <c r="B123" t="s">
        <v>297</v>
      </c>
      <c r="C123" s="1">
        <v>4404</v>
      </c>
      <c r="D123" s="1">
        <v>5308</v>
      </c>
      <c r="E123" s="1">
        <v>9682</v>
      </c>
      <c r="F123" s="1">
        <v>3607</v>
      </c>
      <c r="G123" s="2">
        <v>0.3725</v>
      </c>
      <c r="H123" t="s">
        <v>6371</v>
      </c>
      <c r="I123" t="b">
        <v>1</v>
      </c>
      <c r="J123" t="b">
        <v>1</v>
      </c>
      <c r="K123" t="b">
        <v>0</v>
      </c>
      <c r="L123" t="b">
        <v>0</v>
      </c>
      <c r="M123" t="b">
        <f t="shared" si="4"/>
        <v>1</v>
      </c>
      <c r="N123" s="5" t="e">
        <f>VLOOKUP(A123,#REF!, 5)</f>
        <v>#REF!</v>
      </c>
      <c r="O123">
        <f t="shared" si="5"/>
        <v>9682</v>
      </c>
      <c r="P123">
        <f t="shared" si="6"/>
        <v>3607</v>
      </c>
    </row>
    <row r="124" spans="1:16" x14ac:dyDescent="0.2">
      <c r="A124">
        <v>10760</v>
      </c>
      <c r="B124" t="s">
        <v>414</v>
      </c>
      <c r="C124" s="1">
        <v>18615</v>
      </c>
      <c r="D124" s="1">
        <v>7790</v>
      </c>
      <c r="E124" s="1">
        <v>14287</v>
      </c>
      <c r="F124" s="1">
        <v>5376</v>
      </c>
      <c r="G124" s="2">
        <v>0.37630000000000002</v>
      </c>
      <c r="H124" t="s">
        <v>6371</v>
      </c>
      <c r="I124" t="b">
        <v>1</v>
      </c>
      <c r="J124" t="b">
        <v>1</v>
      </c>
      <c r="K124" t="b">
        <v>0</v>
      </c>
      <c r="L124" t="b">
        <v>0</v>
      </c>
      <c r="M124" t="b">
        <f t="shared" si="4"/>
        <v>1</v>
      </c>
      <c r="N124" s="5" t="e">
        <f>VLOOKUP(A124,#REF!, 5)</f>
        <v>#REF!</v>
      </c>
      <c r="O124">
        <f t="shared" si="5"/>
        <v>14287</v>
      </c>
      <c r="P124">
        <f t="shared" si="6"/>
        <v>5376</v>
      </c>
    </row>
    <row r="125" spans="1:16" x14ac:dyDescent="0.2">
      <c r="A125">
        <v>10713</v>
      </c>
      <c r="B125" t="s">
        <v>390</v>
      </c>
      <c r="C125" s="1">
        <v>5015</v>
      </c>
      <c r="D125" s="1">
        <v>2117</v>
      </c>
      <c r="E125" s="1">
        <v>4259</v>
      </c>
      <c r="F125" s="1">
        <v>1647</v>
      </c>
      <c r="G125" s="2">
        <v>0.38669999999999999</v>
      </c>
      <c r="H125" t="s">
        <v>6371</v>
      </c>
      <c r="I125" t="b">
        <v>1</v>
      </c>
      <c r="J125" t="b">
        <v>1</v>
      </c>
      <c r="K125" t="b">
        <v>0</v>
      </c>
      <c r="L125" t="b">
        <v>0</v>
      </c>
      <c r="M125" t="b">
        <f t="shared" si="4"/>
        <v>1</v>
      </c>
      <c r="N125" s="5" t="e">
        <f>VLOOKUP(A125,#REF!, 5)</f>
        <v>#REF!</v>
      </c>
      <c r="O125">
        <f t="shared" si="5"/>
        <v>4259</v>
      </c>
      <c r="P125">
        <f t="shared" si="6"/>
        <v>1647</v>
      </c>
    </row>
    <row r="126" spans="1:16" x14ac:dyDescent="0.2">
      <c r="A126">
        <v>10176</v>
      </c>
      <c r="B126" t="s">
        <v>449</v>
      </c>
      <c r="C126">
        <v>721</v>
      </c>
      <c r="D126" s="1">
        <v>1099</v>
      </c>
      <c r="E126" s="1">
        <v>2555</v>
      </c>
      <c r="F126">
        <v>998</v>
      </c>
      <c r="G126" s="2">
        <v>0.3906</v>
      </c>
      <c r="H126" t="s">
        <v>6371</v>
      </c>
      <c r="I126" t="b">
        <v>1</v>
      </c>
      <c r="J126" t="b">
        <v>1</v>
      </c>
      <c r="K126" t="b">
        <v>0</v>
      </c>
      <c r="L126" t="b">
        <v>0</v>
      </c>
      <c r="M126" t="b">
        <f t="shared" si="4"/>
        <v>1</v>
      </c>
      <c r="N126" s="5" t="e">
        <f>VLOOKUP(A126,#REF!, 5)</f>
        <v>#REF!</v>
      </c>
      <c r="O126">
        <f t="shared" si="5"/>
        <v>2555</v>
      </c>
      <c r="P126">
        <f t="shared" si="6"/>
        <v>998</v>
      </c>
    </row>
    <row r="127" spans="1:16" x14ac:dyDescent="0.2">
      <c r="A127">
        <v>10600</v>
      </c>
      <c r="B127" t="s">
        <v>248</v>
      </c>
      <c r="C127" s="1">
        <v>2744</v>
      </c>
      <c r="D127" s="1">
        <v>1969</v>
      </c>
      <c r="E127" s="1">
        <v>3826</v>
      </c>
      <c r="F127" s="1">
        <v>1500</v>
      </c>
      <c r="G127" s="2">
        <v>0.3921</v>
      </c>
      <c r="H127" t="s">
        <v>6372</v>
      </c>
      <c r="I127" t="b">
        <v>1</v>
      </c>
      <c r="J127" t="b">
        <v>1</v>
      </c>
      <c r="K127" t="b">
        <v>0</v>
      </c>
      <c r="L127" t="b">
        <v>0</v>
      </c>
      <c r="M127" t="b">
        <f t="shared" si="4"/>
        <v>1</v>
      </c>
      <c r="N127" s="5" t="e">
        <f>VLOOKUP(A127,#REF!, 5)</f>
        <v>#REF!</v>
      </c>
      <c r="O127">
        <f t="shared" si="5"/>
        <v>3826</v>
      </c>
      <c r="P127">
        <f t="shared" si="6"/>
        <v>1500</v>
      </c>
    </row>
    <row r="128" spans="1:16" x14ac:dyDescent="0.2">
      <c r="A128">
        <v>10311</v>
      </c>
      <c r="B128" t="s">
        <v>165</v>
      </c>
      <c r="C128" s="1">
        <v>7967</v>
      </c>
      <c r="D128" s="1">
        <v>3705</v>
      </c>
      <c r="E128" s="1">
        <v>6115</v>
      </c>
      <c r="F128" s="1">
        <v>2401</v>
      </c>
      <c r="G128" s="2">
        <v>0.3926</v>
      </c>
      <c r="H128" t="s">
        <v>6371</v>
      </c>
      <c r="I128" t="b">
        <v>1</v>
      </c>
      <c r="J128" t="b">
        <v>1</v>
      </c>
      <c r="K128" t="b">
        <v>0</v>
      </c>
      <c r="L128" t="b">
        <v>0</v>
      </c>
      <c r="M128" t="b">
        <f t="shared" si="4"/>
        <v>1</v>
      </c>
      <c r="N128" s="5" t="e">
        <f>VLOOKUP(A128,#REF!, 5)</f>
        <v>#REF!</v>
      </c>
      <c r="O128">
        <f t="shared" si="5"/>
        <v>6115</v>
      </c>
      <c r="P128">
        <f t="shared" si="6"/>
        <v>2401</v>
      </c>
    </row>
    <row r="129" spans="1:16" x14ac:dyDescent="0.2">
      <c r="A129">
        <v>10036</v>
      </c>
      <c r="B129" t="s">
        <v>263</v>
      </c>
      <c r="C129" s="1">
        <v>14740</v>
      </c>
      <c r="D129" s="1">
        <v>6138</v>
      </c>
      <c r="E129" s="1">
        <v>12365</v>
      </c>
      <c r="F129" s="1">
        <v>5051</v>
      </c>
      <c r="G129" s="2">
        <v>0.40849999999999997</v>
      </c>
      <c r="H129" t="s">
        <v>6371</v>
      </c>
      <c r="I129" t="b">
        <v>1</v>
      </c>
      <c r="J129" t="b">
        <v>1</v>
      </c>
      <c r="K129" t="b">
        <v>0</v>
      </c>
      <c r="L129" t="b">
        <v>0</v>
      </c>
      <c r="M129" t="b">
        <f t="shared" si="4"/>
        <v>1</v>
      </c>
      <c r="N129" s="5" t="e">
        <f>VLOOKUP(A129,#REF!, 5)</f>
        <v>#REF!</v>
      </c>
      <c r="O129">
        <f t="shared" si="5"/>
        <v>12365</v>
      </c>
      <c r="P129">
        <f t="shared" si="6"/>
        <v>5051</v>
      </c>
    </row>
    <row r="130" spans="1:16" x14ac:dyDescent="0.2">
      <c r="A130">
        <v>10425</v>
      </c>
      <c r="B130" t="s">
        <v>240</v>
      </c>
      <c r="C130" s="1">
        <v>3138</v>
      </c>
      <c r="D130" s="1">
        <v>1673</v>
      </c>
      <c r="E130" s="1">
        <v>2468</v>
      </c>
      <c r="F130" s="1">
        <v>1044</v>
      </c>
      <c r="G130" s="2">
        <v>0.42299999999999999</v>
      </c>
      <c r="H130" t="s">
        <v>6372</v>
      </c>
      <c r="I130" t="b">
        <v>1</v>
      </c>
      <c r="J130" t="b">
        <v>0</v>
      </c>
      <c r="K130" t="b">
        <v>0</v>
      </c>
      <c r="L130" t="b">
        <v>0</v>
      </c>
      <c r="M130" t="b">
        <f t="shared" ref="M130:M193" si="7">IF(AND(L130=FALSE,K130=FALSE,I130=TRUE,H130&lt;="Upper"),TRUE,FALSE)</f>
        <v>1</v>
      </c>
      <c r="N130" s="5" t="e">
        <f>VLOOKUP(A130,#REF!, 5)</f>
        <v>#REF!</v>
      </c>
      <c r="O130">
        <f t="shared" ref="O130:O193" si="8">IF(I130,E130,0)</f>
        <v>2468</v>
      </c>
      <c r="P130">
        <f t="shared" si="6"/>
        <v>1044</v>
      </c>
    </row>
    <row r="131" spans="1:16" x14ac:dyDescent="0.2">
      <c r="A131">
        <v>17909</v>
      </c>
      <c r="B131" t="s">
        <v>370</v>
      </c>
      <c r="C131" s="1">
        <v>9137</v>
      </c>
      <c r="D131" s="1">
        <v>7377</v>
      </c>
      <c r="E131" s="1">
        <v>13160</v>
      </c>
      <c r="F131" s="1">
        <v>5594</v>
      </c>
      <c r="G131" s="2">
        <v>0.42509999999999998</v>
      </c>
      <c r="H131" t="s">
        <v>6371</v>
      </c>
      <c r="I131" t="b">
        <v>1</v>
      </c>
      <c r="J131" t="b">
        <v>1</v>
      </c>
      <c r="K131" t="b">
        <v>0</v>
      </c>
      <c r="L131" t="b">
        <v>0</v>
      </c>
      <c r="M131" t="b">
        <f t="shared" si="7"/>
        <v>1</v>
      </c>
      <c r="N131" s="5" t="e">
        <f>VLOOKUP(A131,#REF!, 5)</f>
        <v>#REF!</v>
      </c>
      <c r="O131">
        <f t="shared" si="8"/>
        <v>13160</v>
      </c>
      <c r="P131">
        <f t="shared" si="6"/>
        <v>5594</v>
      </c>
    </row>
    <row r="132" spans="1:16" x14ac:dyDescent="0.2">
      <c r="A132">
        <v>10629</v>
      </c>
      <c r="B132" t="s">
        <v>333</v>
      </c>
      <c r="C132" s="1">
        <v>1930</v>
      </c>
      <c r="D132">
        <v>980</v>
      </c>
      <c r="E132" s="1">
        <v>1668</v>
      </c>
      <c r="F132">
        <v>715</v>
      </c>
      <c r="G132" s="2">
        <v>0.42870000000000003</v>
      </c>
      <c r="H132" t="s">
        <v>6371</v>
      </c>
      <c r="I132" t="b">
        <v>1</v>
      </c>
      <c r="J132" t="b">
        <v>1</v>
      </c>
      <c r="K132" t="b">
        <v>0</v>
      </c>
      <c r="L132" t="b">
        <v>0</v>
      </c>
      <c r="M132" t="b">
        <f t="shared" si="7"/>
        <v>1</v>
      </c>
      <c r="N132" s="5" t="e">
        <f>VLOOKUP(A132,#REF!, 5)</f>
        <v>#REF!</v>
      </c>
      <c r="O132">
        <f t="shared" si="8"/>
        <v>1668</v>
      </c>
      <c r="P132">
        <f t="shared" si="6"/>
        <v>715</v>
      </c>
    </row>
    <row r="133" spans="1:16" x14ac:dyDescent="0.2">
      <c r="A133">
        <v>10482</v>
      </c>
      <c r="B133" t="s">
        <v>303</v>
      </c>
      <c r="C133" s="1">
        <v>6035</v>
      </c>
      <c r="D133" s="1">
        <v>2420</v>
      </c>
      <c r="E133" s="1">
        <v>5212</v>
      </c>
      <c r="F133" s="1">
        <v>2376</v>
      </c>
      <c r="G133" s="2">
        <v>0.45590000000000003</v>
      </c>
      <c r="H133" t="s">
        <v>6372</v>
      </c>
      <c r="I133" t="b">
        <v>1</v>
      </c>
      <c r="J133" t="b">
        <v>1</v>
      </c>
      <c r="K133" t="b">
        <v>0</v>
      </c>
      <c r="L133" t="b">
        <v>0</v>
      </c>
      <c r="M133" t="b">
        <f t="shared" si="7"/>
        <v>1</v>
      </c>
      <c r="N133" s="5" t="e">
        <f>VLOOKUP(A133,#REF!, 5)</f>
        <v>#REF!</v>
      </c>
      <c r="O133">
        <f t="shared" si="8"/>
        <v>5212</v>
      </c>
      <c r="P133">
        <f t="shared" si="6"/>
        <v>2376</v>
      </c>
    </row>
    <row r="134" spans="1:16" x14ac:dyDescent="0.2">
      <c r="A134">
        <v>10474</v>
      </c>
      <c r="B134" t="s">
        <v>295</v>
      </c>
      <c r="C134" s="1">
        <v>7400</v>
      </c>
      <c r="D134" s="1">
        <v>2943</v>
      </c>
      <c r="E134" s="1">
        <v>4987</v>
      </c>
      <c r="F134" s="1">
        <v>2700</v>
      </c>
      <c r="G134" s="2">
        <v>0.54139999999999999</v>
      </c>
      <c r="H134" t="s">
        <v>6371</v>
      </c>
      <c r="I134" t="b">
        <v>1</v>
      </c>
      <c r="J134" t="b">
        <v>1</v>
      </c>
      <c r="K134" t="b">
        <v>0</v>
      </c>
      <c r="L134" t="b">
        <v>0</v>
      </c>
      <c r="M134" t="b">
        <f t="shared" si="7"/>
        <v>1</v>
      </c>
      <c r="N134" s="5" t="e">
        <f>VLOOKUP(A134,#REF!, 5)</f>
        <v>#REF!</v>
      </c>
      <c r="O134">
        <f t="shared" si="8"/>
        <v>4987</v>
      </c>
      <c r="P134">
        <f t="shared" si="6"/>
        <v>2700</v>
      </c>
    </row>
    <row r="135" spans="1:16" x14ac:dyDescent="0.2">
      <c r="A135">
        <v>10145</v>
      </c>
      <c r="B135" t="s">
        <v>71</v>
      </c>
      <c r="C135" s="1">
        <v>3960</v>
      </c>
      <c r="D135" s="1">
        <v>1586</v>
      </c>
      <c r="E135" s="1">
        <v>3224</v>
      </c>
      <c r="F135" s="1">
        <v>1797</v>
      </c>
      <c r="G135" s="2">
        <v>0.55740000000000001</v>
      </c>
      <c r="H135" t="s">
        <v>6371</v>
      </c>
      <c r="I135" t="b">
        <v>1</v>
      </c>
      <c r="J135" t="b">
        <v>0</v>
      </c>
      <c r="K135" t="b">
        <v>0</v>
      </c>
      <c r="L135" t="b">
        <v>0</v>
      </c>
      <c r="M135" t="b">
        <f t="shared" si="7"/>
        <v>1</v>
      </c>
      <c r="N135" s="5" t="e">
        <f>VLOOKUP(A135,#REF!, 5)</f>
        <v>#REF!</v>
      </c>
      <c r="O135">
        <f t="shared" si="8"/>
        <v>3224</v>
      </c>
      <c r="P135">
        <f t="shared" si="6"/>
        <v>1797</v>
      </c>
    </row>
    <row r="136" spans="1:16" x14ac:dyDescent="0.2">
      <c r="A136">
        <v>17927</v>
      </c>
      <c r="B136" t="s">
        <v>371</v>
      </c>
      <c r="C136" s="1">
        <v>5880</v>
      </c>
      <c r="D136" s="1">
        <v>2467</v>
      </c>
      <c r="E136" s="1">
        <v>4893</v>
      </c>
      <c r="F136" s="1">
        <v>2903</v>
      </c>
      <c r="G136" s="2">
        <v>0.59330000000000005</v>
      </c>
      <c r="H136" t="s">
        <v>6371</v>
      </c>
      <c r="I136" t="b">
        <v>1</v>
      </c>
      <c r="J136" t="b">
        <v>1</v>
      </c>
      <c r="K136" t="b">
        <v>0</v>
      </c>
      <c r="L136" t="b">
        <v>0</v>
      </c>
      <c r="M136" t="b">
        <f t="shared" si="7"/>
        <v>1</v>
      </c>
      <c r="N136" s="5" t="e">
        <f>VLOOKUP(A136,#REF!, 5)</f>
        <v>#REF!</v>
      </c>
      <c r="O136">
        <f t="shared" si="8"/>
        <v>4893</v>
      </c>
      <c r="P136">
        <f t="shared" si="6"/>
        <v>2903</v>
      </c>
    </row>
    <row r="137" spans="1:16" x14ac:dyDescent="0.2">
      <c r="A137">
        <v>17930</v>
      </c>
      <c r="B137" t="s">
        <v>345</v>
      </c>
      <c r="C137" s="1">
        <v>4094</v>
      </c>
      <c r="D137" s="1">
        <v>2210</v>
      </c>
      <c r="E137" s="1">
        <v>2807</v>
      </c>
      <c r="F137" s="1">
        <v>1730</v>
      </c>
      <c r="G137" s="2">
        <v>0.61629999999999996</v>
      </c>
      <c r="H137" t="s">
        <v>6372</v>
      </c>
      <c r="I137" t="b">
        <v>1</v>
      </c>
      <c r="J137" t="b">
        <v>1</v>
      </c>
      <c r="K137" t="b">
        <v>0</v>
      </c>
      <c r="L137" t="b">
        <v>0</v>
      </c>
      <c r="M137" t="b">
        <f t="shared" si="7"/>
        <v>1</v>
      </c>
      <c r="N137" s="5" t="e">
        <f>VLOOKUP(A137,#REF!, 5)</f>
        <v>#REF!</v>
      </c>
      <c r="O137">
        <f t="shared" si="8"/>
        <v>2807</v>
      </c>
      <c r="P137">
        <f t="shared" si="6"/>
        <v>1730</v>
      </c>
    </row>
    <row r="138" spans="1:16" x14ac:dyDescent="0.2">
      <c r="A138">
        <v>10336</v>
      </c>
      <c r="B138" t="s">
        <v>187</v>
      </c>
      <c r="C138" s="1">
        <v>1206</v>
      </c>
      <c r="D138">
        <v>759</v>
      </c>
      <c r="E138" s="1">
        <v>1049</v>
      </c>
      <c r="F138">
        <v>725</v>
      </c>
      <c r="G138" s="2">
        <v>0.69110000000000005</v>
      </c>
      <c r="H138" t="s">
        <v>6372</v>
      </c>
      <c r="I138" t="b">
        <v>1</v>
      </c>
      <c r="J138" t="b">
        <v>0</v>
      </c>
      <c r="K138" t="b">
        <v>0</v>
      </c>
      <c r="L138" t="b">
        <v>0</v>
      </c>
      <c r="M138" t="b">
        <f t="shared" si="7"/>
        <v>1</v>
      </c>
      <c r="N138" s="5" t="e">
        <f>VLOOKUP(A138,#REF!, 5)</f>
        <v>#REF!</v>
      </c>
      <c r="O138">
        <f t="shared" si="8"/>
        <v>1049</v>
      </c>
      <c r="P138">
        <f t="shared" si="6"/>
        <v>725</v>
      </c>
    </row>
    <row r="139" spans="1:16" x14ac:dyDescent="0.2">
      <c r="A139">
        <v>17917</v>
      </c>
      <c r="B139" t="s">
        <v>400</v>
      </c>
      <c r="C139" s="1">
        <v>23300</v>
      </c>
      <c r="D139" s="1">
        <v>9187</v>
      </c>
      <c r="E139" s="1">
        <v>19689</v>
      </c>
      <c r="F139" s="1">
        <v>5655</v>
      </c>
      <c r="G139" s="2">
        <v>0.28720000000000001</v>
      </c>
      <c r="H139" t="s">
        <v>6371</v>
      </c>
      <c r="I139" t="b">
        <v>1</v>
      </c>
      <c r="J139" t="b">
        <v>1</v>
      </c>
      <c r="K139" t="b">
        <v>0</v>
      </c>
      <c r="L139" t="b">
        <v>0</v>
      </c>
      <c r="M139" t="b">
        <f t="shared" si="7"/>
        <v>1</v>
      </c>
      <c r="N139" s="5" t="e">
        <f>VLOOKUP(A139,#REF!, 5)</f>
        <v>#REF!</v>
      </c>
      <c r="O139">
        <f t="shared" si="8"/>
        <v>19689</v>
      </c>
      <c r="P139">
        <f t="shared" si="6"/>
        <v>5655</v>
      </c>
    </row>
    <row r="140" spans="1:16" x14ac:dyDescent="0.2">
      <c r="A140">
        <v>18617</v>
      </c>
      <c r="B140" t="s">
        <v>292</v>
      </c>
      <c r="C140" s="1">
        <v>2877</v>
      </c>
      <c r="D140" s="1">
        <v>3961</v>
      </c>
      <c r="E140" s="1">
        <v>6774</v>
      </c>
      <c r="F140" s="1">
        <v>2037</v>
      </c>
      <c r="G140" s="2">
        <v>0.30070000000000002</v>
      </c>
      <c r="H140" t="s">
        <v>6371</v>
      </c>
      <c r="I140" t="b">
        <v>1</v>
      </c>
      <c r="J140" t="b">
        <v>1</v>
      </c>
      <c r="K140" t="b">
        <v>0</v>
      </c>
      <c r="L140" t="b">
        <v>0</v>
      </c>
      <c r="M140" t="b">
        <f t="shared" si="7"/>
        <v>1</v>
      </c>
      <c r="N140" s="5" t="e">
        <f>VLOOKUP(A140,#REF!, 5)</f>
        <v>#REF!</v>
      </c>
      <c r="O140">
        <f t="shared" si="8"/>
        <v>6774</v>
      </c>
      <c r="P140">
        <f t="shared" si="6"/>
        <v>2037</v>
      </c>
    </row>
    <row r="141" spans="1:16" x14ac:dyDescent="0.2">
      <c r="A141">
        <v>10308</v>
      </c>
      <c r="B141" t="s">
        <v>111</v>
      </c>
      <c r="C141" s="1">
        <v>7182</v>
      </c>
      <c r="D141" s="1">
        <v>7904</v>
      </c>
      <c r="E141" s="1">
        <v>9588</v>
      </c>
      <c r="F141" s="1">
        <v>3017</v>
      </c>
      <c r="G141" s="2">
        <v>0.31469999999999998</v>
      </c>
      <c r="H141" t="s">
        <v>6371</v>
      </c>
      <c r="I141" t="b">
        <v>1</v>
      </c>
      <c r="J141" t="b">
        <v>1</v>
      </c>
      <c r="K141" t="b">
        <v>0</v>
      </c>
      <c r="L141" t="b">
        <v>0</v>
      </c>
      <c r="M141" t="b">
        <f t="shared" si="7"/>
        <v>1</v>
      </c>
      <c r="N141" s="5" t="e">
        <f>VLOOKUP(A141,#REF!, 5)</f>
        <v>#REF!</v>
      </c>
      <c r="O141">
        <f t="shared" si="8"/>
        <v>9588</v>
      </c>
      <c r="P141">
        <f t="shared" si="6"/>
        <v>3017</v>
      </c>
    </row>
    <row r="142" spans="1:16" x14ac:dyDescent="0.2">
      <c r="A142">
        <v>10416</v>
      </c>
      <c r="B142" t="s">
        <v>77</v>
      </c>
      <c r="C142" s="1">
        <v>4801</v>
      </c>
      <c r="D142" s="1">
        <v>2385</v>
      </c>
      <c r="E142" s="1">
        <v>4443</v>
      </c>
      <c r="F142" s="1">
        <v>1414</v>
      </c>
      <c r="G142" s="2">
        <v>0.31830000000000003</v>
      </c>
      <c r="H142" t="s">
        <v>6371</v>
      </c>
      <c r="I142" t="b">
        <v>1</v>
      </c>
      <c r="J142" t="b">
        <v>1</v>
      </c>
      <c r="K142" t="b">
        <v>0</v>
      </c>
      <c r="L142" t="b">
        <v>0</v>
      </c>
      <c r="M142" t="b">
        <f t="shared" si="7"/>
        <v>1</v>
      </c>
      <c r="N142" s="5" t="e">
        <f>VLOOKUP(A142,#REF!, 5)</f>
        <v>#REF!</v>
      </c>
      <c r="O142">
        <f t="shared" si="8"/>
        <v>4443</v>
      </c>
      <c r="P142">
        <f t="shared" si="6"/>
        <v>1414</v>
      </c>
    </row>
    <row r="143" spans="1:16" x14ac:dyDescent="0.2">
      <c r="A143">
        <v>10417</v>
      </c>
      <c r="B143" t="s">
        <v>235</v>
      </c>
      <c r="C143" s="1">
        <v>2233</v>
      </c>
      <c r="D143">
        <v>974</v>
      </c>
      <c r="E143" s="1">
        <v>2069</v>
      </c>
      <c r="F143">
        <v>747</v>
      </c>
      <c r="G143" s="2">
        <v>0.36099999999999999</v>
      </c>
      <c r="H143" t="s">
        <v>6371</v>
      </c>
      <c r="I143" t="b">
        <v>1</v>
      </c>
      <c r="J143" t="b">
        <v>1</v>
      </c>
      <c r="K143" t="b">
        <v>0</v>
      </c>
      <c r="L143" t="b">
        <v>0</v>
      </c>
      <c r="M143" t="b">
        <f t="shared" si="7"/>
        <v>1</v>
      </c>
      <c r="N143" s="5" t="e">
        <f>VLOOKUP(A143,#REF!, 5)</f>
        <v>#REF!</v>
      </c>
      <c r="O143">
        <f t="shared" si="8"/>
        <v>2069</v>
      </c>
      <c r="P143">
        <f t="shared" si="6"/>
        <v>747</v>
      </c>
    </row>
    <row r="144" spans="1:16" x14ac:dyDescent="0.2">
      <c r="A144">
        <v>10325</v>
      </c>
      <c r="B144" t="s">
        <v>117</v>
      </c>
      <c r="C144" s="1">
        <v>7841</v>
      </c>
      <c r="D144" s="1">
        <v>2991</v>
      </c>
      <c r="E144" s="1">
        <v>5900</v>
      </c>
      <c r="F144" s="1">
        <v>2166</v>
      </c>
      <c r="G144" s="2">
        <v>0.36709999999999998</v>
      </c>
      <c r="H144" t="s">
        <v>6371</v>
      </c>
      <c r="I144" t="b">
        <v>1</v>
      </c>
      <c r="J144" t="b">
        <v>1</v>
      </c>
      <c r="K144" t="b">
        <v>0</v>
      </c>
      <c r="L144" t="b">
        <v>0</v>
      </c>
      <c r="M144" t="b">
        <f t="shared" si="7"/>
        <v>1</v>
      </c>
      <c r="N144" s="5" t="e">
        <f>VLOOKUP(A144,#REF!, 5)</f>
        <v>#REF!</v>
      </c>
      <c r="O144">
        <f t="shared" si="8"/>
        <v>5900</v>
      </c>
      <c r="P144">
        <f t="shared" si="6"/>
        <v>2166</v>
      </c>
    </row>
    <row r="145" spans="1:16" x14ac:dyDescent="0.2">
      <c r="A145">
        <v>10797</v>
      </c>
      <c r="B145" t="s">
        <v>104</v>
      </c>
      <c r="C145" s="1">
        <v>7632</v>
      </c>
      <c r="D145" s="1">
        <v>3699</v>
      </c>
      <c r="E145" s="1">
        <v>7230</v>
      </c>
      <c r="F145" s="1">
        <v>2669</v>
      </c>
      <c r="G145" s="2">
        <v>0.36919999999999997</v>
      </c>
      <c r="H145" t="s">
        <v>6371</v>
      </c>
      <c r="I145" t="b">
        <v>1</v>
      </c>
      <c r="J145" t="b">
        <v>1</v>
      </c>
      <c r="K145" t="b">
        <v>0</v>
      </c>
      <c r="L145" t="b">
        <v>0</v>
      </c>
      <c r="M145" t="b">
        <f t="shared" si="7"/>
        <v>1</v>
      </c>
      <c r="N145" s="5" t="e">
        <f>VLOOKUP(A145,#REF!, 5)</f>
        <v>#REF!</v>
      </c>
      <c r="O145">
        <f t="shared" si="8"/>
        <v>7230</v>
      </c>
      <c r="P145">
        <f t="shared" si="6"/>
        <v>2669</v>
      </c>
    </row>
    <row r="146" spans="1:16" x14ac:dyDescent="0.2">
      <c r="A146">
        <v>10775</v>
      </c>
      <c r="B146" t="s">
        <v>421</v>
      </c>
      <c r="C146" s="1">
        <v>6067</v>
      </c>
      <c r="D146" s="1">
        <v>3231</v>
      </c>
      <c r="E146" s="1">
        <v>6199</v>
      </c>
      <c r="F146" s="1">
        <v>2328</v>
      </c>
      <c r="G146" s="2">
        <v>0.3755</v>
      </c>
      <c r="H146" t="s">
        <v>6371</v>
      </c>
      <c r="I146" t="b">
        <v>1</v>
      </c>
      <c r="J146" t="b">
        <v>1</v>
      </c>
      <c r="K146" t="b">
        <v>0</v>
      </c>
      <c r="L146" t="b">
        <v>0</v>
      </c>
      <c r="M146" t="b">
        <f t="shared" si="7"/>
        <v>1</v>
      </c>
      <c r="N146" s="5" t="e">
        <f>VLOOKUP(A146,#REF!, 5)</f>
        <v>#REF!</v>
      </c>
      <c r="O146">
        <f t="shared" si="8"/>
        <v>6199</v>
      </c>
      <c r="P146">
        <f t="shared" si="6"/>
        <v>2328</v>
      </c>
    </row>
    <row r="147" spans="1:16" x14ac:dyDescent="0.2">
      <c r="A147">
        <v>10146</v>
      </c>
      <c r="B147" t="s">
        <v>408</v>
      </c>
      <c r="C147" s="1">
        <v>13350</v>
      </c>
      <c r="D147" s="1">
        <v>5143</v>
      </c>
      <c r="E147" s="1">
        <v>10288</v>
      </c>
      <c r="F147" s="1">
        <v>4036</v>
      </c>
      <c r="G147" s="2">
        <v>0.39229999999999998</v>
      </c>
      <c r="H147" t="s">
        <v>6371</v>
      </c>
      <c r="I147" t="b">
        <v>1</v>
      </c>
      <c r="J147" t="b">
        <v>1</v>
      </c>
      <c r="K147" t="b">
        <v>0</v>
      </c>
      <c r="L147" t="b">
        <v>0</v>
      </c>
      <c r="M147" t="b">
        <f t="shared" si="7"/>
        <v>1</v>
      </c>
      <c r="N147" s="5" t="e">
        <f>VLOOKUP(A147,#REF!, 5)</f>
        <v>#REF!</v>
      </c>
      <c r="O147">
        <f t="shared" si="8"/>
        <v>10288</v>
      </c>
      <c r="P147">
        <f t="shared" si="6"/>
        <v>4036</v>
      </c>
    </row>
    <row r="148" spans="1:16" x14ac:dyDescent="0.2">
      <c r="A148">
        <v>10083</v>
      </c>
      <c r="B148" t="s">
        <v>38</v>
      </c>
      <c r="C148" s="1">
        <v>55071</v>
      </c>
      <c r="D148" s="1">
        <v>24023</v>
      </c>
      <c r="E148" s="1">
        <v>39602</v>
      </c>
      <c r="F148" s="1">
        <v>15668</v>
      </c>
      <c r="G148" s="2">
        <v>0.39560000000000001</v>
      </c>
      <c r="H148" t="s">
        <v>6373</v>
      </c>
      <c r="I148" t="b">
        <v>1</v>
      </c>
      <c r="J148" t="b">
        <v>1</v>
      </c>
      <c r="K148" t="b">
        <v>0</v>
      </c>
      <c r="L148" t="b">
        <v>0</v>
      </c>
      <c r="M148" t="b">
        <f t="shared" si="7"/>
        <v>1</v>
      </c>
      <c r="N148" s="5" t="e">
        <f>VLOOKUP(A148,#REF!, 5)</f>
        <v>#REF!</v>
      </c>
      <c r="O148">
        <f t="shared" si="8"/>
        <v>39602</v>
      </c>
      <c r="P148">
        <f t="shared" si="6"/>
        <v>15668</v>
      </c>
    </row>
    <row r="149" spans="1:16" x14ac:dyDescent="0.2">
      <c r="A149">
        <v>10510</v>
      </c>
      <c r="B149" t="s">
        <v>26</v>
      </c>
      <c r="C149" s="1">
        <v>4658</v>
      </c>
      <c r="D149" s="1">
        <v>2010</v>
      </c>
      <c r="E149" s="1">
        <v>3940</v>
      </c>
      <c r="F149" s="1">
        <v>1611</v>
      </c>
      <c r="G149" s="2">
        <v>0.40889999999999999</v>
      </c>
      <c r="H149" t="s">
        <v>6371</v>
      </c>
      <c r="I149" t="b">
        <v>1</v>
      </c>
      <c r="J149" t="b">
        <v>1</v>
      </c>
      <c r="K149" t="b">
        <v>0</v>
      </c>
      <c r="L149" t="b">
        <v>0</v>
      </c>
      <c r="M149" t="b">
        <f t="shared" si="7"/>
        <v>1</v>
      </c>
      <c r="N149" s="5" t="e">
        <f>VLOOKUP(A149,#REF!, 5)</f>
        <v>#REF!</v>
      </c>
      <c r="O149">
        <f t="shared" si="8"/>
        <v>3940</v>
      </c>
      <c r="P149">
        <f t="shared" si="6"/>
        <v>1611</v>
      </c>
    </row>
    <row r="150" spans="1:16" x14ac:dyDescent="0.2">
      <c r="A150">
        <v>17924</v>
      </c>
      <c r="B150" t="s">
        <v>202</v>
      </c>
      <c r="C150" s="1">
        <v>12268</v>
      </c>
      <c r="D150" s="1">
        <v>6265</v>
      </c>
      <c r="E150" s="1">
        <v>10884</v>
      </c>
      <c r="F150" s="1">
        <v>4681</v>
      </c>
      <c r="G150" s="2">
        <v>0.43009999999999998</v>
      </c>
      <c r="H150" t="s">
        <v>6371</v>
      </c>
      <c r="I150" t="b">
        <v>1</v>
      </c>
      <c r="J150" t="b">
        <v>1</v>
      </c>
      <c r="K150" t="b">
        <v>0</v>
      </c>
      <c r="L150" t="b">
        <v>0</v>
      </c>
      <c r="M150" t="b">
        <f t="shared" si="7"/>
        <v>1</v>
      </c>
      <c r="N150" s="5" t="e">
        <f>VLOOKUP(A150,#REF!, 5)</f>
        <v>#REF!</v>
      </c>
      <c r="O150">
        <f t="shared" si="8"/>
        <v>10884</v>
      </c>
      <c r="P150">
        <f t="shared" si="6"/>
        <v>4681</v>
      </c>
    </row>
    <row r="151" spans="1:16" x14ac:dyDescent="0.2">
      <c r="A151">
        <v>19408</v>
      </c>
      <c r="B151" t="s">
        <v>405</v>
      </c>
      <c r="C151" s="1">
        <v>13980</v>
      </c>
      <c r="D151" s="1">
        <v>5255</v>
      </c>
      <c r="E151" s="1">
        <v>11166</v>
      </c>
      <c r="F151" s="1">
        <v>5250</v>
      </c>
      <c r="G151" s="2">
        <v>0.47020000000000001</v>
      </c>
      <c r="H151" t="s">
        <v>6371</v>
      </c>
      <c r="I151" t="b">
        <v>1</v>
      </c>
      <c r="J151" t="b">
        <v>1</v>
      </c>
      <c r="K151" t="b">
        <v>0</v>
      </c>
      <c r="L151" t="b">
        <v>0</v>
      </c>
      <c r="M151" t="b">
        <f t="shared" si="7"/>
        <v>1</v>
      </c>
      <c r="N151" s="5" t="e">
        <f>VLOOKUP(A151,#REF!, 5)</f>
        <v>#REF!</v>
      </c>
      <c r="O151">
        <f t="shared" si="8"/>
        <v>11166</v>
      </c>
      <c r="P151">
        <f t="shared" si="6"/>
        <v>5250</v>
      </c>
    </row>
    <row r="152" spans="1:16" x14ac:dyDescent="0.2">
      <c r="A152">
        <v>10271</v>
      </c>
      <c r="B152" t="s">
        <v>134</v>
      </c>
      <c r="C152" s="1">
        <v>7466</v>
      </c>
      <c r="D152" s="1">
        <v>3842</v>
      </c>
      <c r="E152" s="1">
        <v>5317</v>
      </c>
      <c r="F152" s="1">
        <v>2639</v>
      </c>
      <c r="G152" s="2">
        <v>0.49630000000000002</v>
      </c>
      <c r="H152" t="s">
        <v>6372</v>
      </c>
      <c r="I152" t="b">
        <v>1</v>
      </c>
      <c r="J152" t="b">
        <v>1</v>
      </c>
      <c r="K152" t="b">
        <v>0</v>
      </c>
      <c r="L152" t="b">
        <v>0</v>
      </c>
      <c r="M152" t="b">
        <f t="shared" si="7"/>
        <v>1</v>
      </c>
      <c r="N152" s="5" t="e">
        <f>VLOOKUP(A152,#REF!, 5)</f>
        <v>#REF!</v>
      </c>
      <c r="O152">
        <f t="shared" si="8"/>
        <v>5317</v>
      </c>
      <c r="P152">
        <f t="shared" si="6"/>
        <v>2639</v>
      </c>
    </row>
    <row r="153" spans="1:16" x14ac:dyDescent="0.2">
      <c r="A153">
        <v>10505</v>
      </c>
      <c r="B153" t="s">
        <v>135</v>
      </c>
      <c r="C153" s="1">
        <v>2828</v>
      </c>
      <c r="D153" s="1">
        <v>2588</v>
      </c>
      <c r="E153" s="1">
        <v>4054</v>
      </c>
      <c r="F153">
        <v>302</v>
      </c>
      <c r="G153" s="2">
        <v>7.4499999999999997E-2</v>
      </c>
      <c r="H153" t="s">
        <v>6372</v>
      </c>
      <c r="I153" t="b">
        <v>1</v>
      </c>
      <c r="J153" t="b">
        <v>1</v>
      </c>
      <c r="K153" t="b">
        <v>0</v>
      </c>
      <c r="L153" t="b">
        <v>0</v>
      </c>
      <c r="M153" t="b">
        <f t="shared" si="7"/>
        <v>1</v>
      </c>
      <c r="N153" s="5" t="e">
        <f>VLOOKUP(A153,#REF!, 5)</f>
        <v>#REF!</v>
      </c>
      <c r="O153">
        <f t="shared" si="8"/>
        <v>4054</v>
      </c>
      <c r="P153">
        <f t="shared" si="6"/>
        <v>302</v>
      </c>
    </row>
    <row r="154" spans="1:16" x14ac:dyDescent="0.2">
      <c r="A154">
        <v>19401</v>
      </c>
      <c r="B154" t="s">
        <v>360</v>
      </c>
      <c r="C154" s="1">
        <v>18653</v>
      </c>
      <c r="D154" s="1">
        <v>8792</v>
      </c>
      <c r="E154" s="1">
        <v>16903</v>
      </c>
      <c r="F154" s="1">
        <v>4149</v>
      </c>
      <c r="G154" s="2">
        <v>0.2455</v>
      </c>
      <c r="H154" t="s">
        <v>6371</v>
      </c>
      <c r="I154" t="b">
        <v>1</v>
      </c>
      <c r="J154" t="b">
        <v>1</v>
      </c>
      <c r="K154" t="b">
        <v>0</v>
      </c>
      <c r="L154" t="b">
        <v>0</v>
      </c>
      <c r="M154" t="b">
        <f t="shared" si="7"/>
        <v>1</v>
      </c>
      <c r="N154" s="5" t="e">
        <f>VLOOKUP(A154,#REF!, 5)</f>
        <v>#REF!</v>
      </c>
      <c r="O154">
        <f t="shared" si="8"/>
        <v>16903</v>
      </c>
      <c r="P154">
        <f t="shared" si="6"/>
        <v>4149</v>
      </c>
    </row>
    <row r="155" spans="1:16" x14ac:dyDescent="0.2">
      <c r="A155">
        <v>10102</v>
      </c>
      <c r="B155" t="s">
        <v>88</v>
      </c>
      <c r="C155" s="1">
        <v>101427</v>
      </c>
      <c r="D155" s="1">
        <v>35936</v>
      </c>
      <c r="E155" s="1">
        <v>73471</v>
      </c>
      <c r="F155" s="1">
        <v>20606</v>
      </c>
      <c r="G155" s="2">
        <v>0.28050000000000003</v>
      </c>
      <c r="H155" t="s">
        <v>6371</v>
      </c>
      <c r="I155" t="b">
        <v>1</v>
      </c>
      <c r="J155" t="b">
        <v>1</v>
      </c>
      <c r="K155" t="b">
        <v>0</v>
      </c>
      <c r="L155" t="b">
        <v>0</v>
      </c>
      <c r="M155" t="b">
        <f t="shared" si="7"/>
        <v>1</v>
      </c>
      <c r="N155" s="5" t="e">
        <f>VLOOKUP(A155,#REF!, 5)</f>
        <v>#REF!</v>
      </c>
      <c r="O155">
        <f t="shared" si="8"/>
        <v>73471</v>
      </c>
      <c r="P155">
        <f t="shared" si="6"/>
        <v>20606</v>
      </c>
    </row>
    <row r="156" spans="1:16" x14ac:dyDescent="0.2">
      <c r="A156">
        <v>19440</v>
      </c>
      <c r="B156" t="s">
        <v>293</v>
      </c>
      <c r="C156" s="1">
        <v>6307</v>
      </c>
      <c r="D156" s="1">
        <v>2629</v>
      </c>
      <c r="E156" s="1">
        <v>4361</v>
      </c>
      <c r="F156" s="1">
        <v>1228</v>
      </c>
      <c r="G156" s="2">
        <v>0.28160000000000002</v>
      </c>
      <c r="H156" t="s">
        <v>6371</v>
      </c>
      <c r="I156" t="b">
        <v>1</v>
      </c>
      <c r="J156" t="b">
        <v>1</v>
      </c>
      <c r="K156" t="b">
        <v>0</v>
      </c>
      <c r="L156" t="b">
        <v>0</v>
      </c>
      <c r="M156" t="b">
        <f t="shared" si="7"/>
        <v>1</v>
      </c>
      <c r="N156" s="5" t="e">
        <f>VLOOKUP(A156,#REF!, 5)</f>
        <v>#REF!</v>
      </c>
      <c r="O156">
        <f t="shared" si="8"/>
        <v>4361</v>
      </c>
      <c r="P156">
        <f t="shared" si="6"/>
        <v>1228</v>
      </c>
    </row>
    <row r="157" spans="1:16" x14ac:dyDescent="0.2">
      <c r="A157">
        <v>19400</v>
      </c>
      <c r="B157" t="s">
        <v>16</v>
      </c>
      <c r="C157" s="1">
        <v>2588</v>
      </c>
      <c r="D157" s="1">
        <v>4588</v>
      </c>
      <c r="E157" s="1">
        <v>7923</v>
      </c>
      <c r="F157" s="1">
        <v>2290</v>
      </c>
      <c r="G157" s="2">
        <v>0.28899999999999998</v>
      </c>
      <c r="H157" t="s">
        <v>6371</v>
      </c>
      <c r="I157" t="b">
        <v>1</v>
      </c>
      <c r="J157" t="b">
        <v>1</v>
      </c>
      <c r="K157" t="b">
        <v>0</v>
      </c>
      <c r="L157" t="b">
        <v>0</v>
      </c>
      <c r="M157" t="b">
        <f t="shared" si="7"/>
        <v>1</v>
      </c>
      <c r="N157" s="5" t="e">
        <f>VLOOKUP(A157,#REF!, 5)</f>
        <v>#REF!</v>
      </c>
      <c r="O157">
        <f t="shared" si="8"/>
        <v>7923</v>
      </c>
      <c r="P157">
        <f t="shared" si="6"/>
        <v>2290</v>
      </c>
    </row>
    <row r="158" spans="1:16" x14ac:dyDescent="0.2">
      <c r="A158">
        <v>19433</v>
      </c>
      <c r="B158" t="s">
        <v>183</v>
      </c>
      <c r="C158" s="1">
        <v>9512</v>
      </c>
      <c r="D158" s="1">
        <v>3961</v>
      </c>
      <c r="E158" s="1">
        <v>7562</v>
      </c>
      <c r="F158" s="1">
        <v>2304</v>
      </c>
      <c r="G158" s="2">
        <v>0.30470000000000003</v>
      </c>
      <c r="H158" t="s">
        <v>6371</v>
      </c>
      <c r="I158" t="b">
        <v>1</v>
      </c>
      <c r="J158" t="b">
        <v>1</v>
      </c>
      <c r="K158" t="b">
        <v>0</v>
      </c>
      <c r="L158" t="b">
        <v>0</v>
      </c>
      <c r="M158" t="b">
        <f t="shared" si="7"/>
        <v>1</v>
      </c>
      <c r="N158" s="5" t="e">
        <f>VLOOKUP(A158,#REF!, 5)</f>
        <v>#REF!</v>
      </c>
      <c r="O158">
        <f t="shared" si="8"/>
        <v>7562</v>
      </c>
      <c r="P158">
        <f t="shared" si="6"/>
        <v>2304</v>
      </c>
    </row>
    <row r="159" spans="1:16" x14ac:dyDescent="0.2">
      <c r="A159">
        <v>10238</v>
      </c>
      <c r="B159" t="s">
        <v>351</v>
      </c>
      <c r="C159" s="1">
        <v>19598</v>
      </c>
      <c r="D159" s="1">
        <v>6913</v>
      </c>
      <c r="E159" s="1">
        <v>15274</v>
      </c>
      <c r="F159" s="1">
        <v>4773</v>
      </c>
      <c r="G159" s="2">
        <v>0.3125</v>
      </c>
      <c r="H159" t="s">
        <v>6371</v>
      </c>
      <c r="I159" t="b">
        <v>1</v>
      </c>
      <c r="J159" t="b">
        <v>1</v>
      </c>
      <c r="K159" t="b">
        <v>0</v>
      </c>
      <c r="L159" t="b">
        <v>0</v>
      </c>
      <c r="M159" t="b">
        <f t="shared" si="7"/>
        <v>1</v>
      </c>
      <c r="N159" s="5" t="e">
        <f>VLOOKUP(A159,#REF!, 5)</f>
        <v>#REF!</v>
      </c>
      <c r="O159">
        <f t="shared" si="8"/>
        <v>15274</v>
      </c>
      <c r="P159">
        <f t="shared" si="6"/>
        <v>4773</v>
      </c>
    </row>
    <row r="160" spans="1:16" x14ac:dyDescent="0.2">
      <c r="A160">
        <v>10631</v>
      </c>
      <c r="B160" t="s">
        <v>271</v>
      </c>
      <c r="C160" s="1">
        <v>7652</v>
      </c>
      <c r="D160" s="1">
        <v>10203</v>
      </c>
      <c r="E160" s="1">
        <v>17174</v>
      </c>
      <c r="F160" s="1">
        <v>6106</v>
      </c>
      <c r="G160" s="2">
        <v>0.35549999999999998</v>
      </c>
      <c r="H160" t="s">
        <v>6371</v>
      </c>
      <c r="I160" t="b">
        <v>1</v>
      </c>
      <c r="J160" t="b">
        <v>1</v>
      </c>
      <c r="K160" t="b">
        <v>0</v>
      </c>
      <c r="L160" t="b">
        <v>0</v>
      </c>
      <c r="M160" t="b">
        <f t="shared" si="7"/>
        <v>1</v>
      </c>
      <c r="N160" s="5" t="e">
        <f>VLOOKUP(A160,#REF!, 5)</f>
        <v>#REF!</v>
      </c>
      <c r="O160">
        <f t="shared" si="8"/>
        <v>17174</v>
      </c>
      <c r="P160">
        <f t="shared" ref="P160:P223" si="9">IF(AND(I160,NOT(K160),NOT(L160)),F160,0)</f>
        <v>6106</v>
      </c>
    </row>
    <row r="161" spans="1:16" x14ac:dyDescent="0.2">
      <c r="A161">
        <v>10687</v>
      </c>
      <c r="B161" t="s">
        <v>265</v>
      </c>
      <c r="C161" s="1">
        <v>3914</v>
      </c>
      <c r="D161" s="1">
        <v>1602</v>
      </c>
      <c r="E161" s="1">
        <v>3458</v>
      </c>
      <c r="F161" s="1">
        <v>1362</v>
      </c>
      <c r="G161" s="2">
        <v>0.39389999999999997</v>
      </c>
      <c r="H161" t="s">
        <v>6371</v>
      </c>
      <c r="I161" t="b">
        <v>1</v>
      </c>
      <c r="J161" t="b">
        <v>1</v>
      </c>
      <c r="K161" t="b">
        <v>0</v>
      </c>
      <c r="L161" t="b">
        <v>0</v>
      </c>
      <c r="M161" t="b">
        <f t="shared" si="7"/>
        <v>1</v>
      </c>
      <c r="N161" s="5" t="e">
        <f>VLOOKUP(A161,#REF!, 5)</f>
        <v>#REF!</v>
      </c>
      <c r="O161">
        <f t="shared" si="8"/>
        <v>3458</v>
      </c>
      <c r="P161">
        <f t="shared" si="9"/>
        <v>1362</v>
      </c>
    </row>
    <row r="162" spans="1:16" x14ac:dyDescent="0.2">
      <c r="A162">
        <v>10172</v>
      </c>
      <c r="B162" t="s">
        <v>91</v>
      </c>
      <c r="C162" s="1">
        <v>20519</v>
      </c>
      <c r="D162" s="1">
        <v>9551</v>
      </c>
      <c r="E162" s="1">
        <v>16737</v>
      </c>
      <c r="F162" s="1">
        <v>6757</v>
      </c>
      <c r="G162" s="2">
        <v>0.4037</v>
      </c>
      <c r="H162" t="s">
        <v>6371</v>
      </c>
      <c r="I162" t="b">
        <v>1</v>
      </c>
      <c r="J162" t="b">
        <v>1</v>
      </c>
      <c r="K162" t="b">
        <v>0</v>
      </c>
      <c r="L162" t="b">
        <v>0</v>
      </c>
      <c r="M162" t="b">
        <f t="shared" si="7"/>
        <v>1</v>
      </c>
      <c r="N162" s="5" t="e">
        <f>VLOOKUP(A162,#REF!, 5)</f>
        <v>#REF!</v>
      </c>
      <c r="O162">
        <f t="shared" si="8"/>
        <v>16737</v>
      </c>
      <c r="P162">
        <f t="shared" si="9"/>
        <v>6757</v>
      </c>
    </row>
    <row r="163" spans="1:16" x14ac:dyDescent="0.2">
      <c r="A163">
        <v>10627</v>
      </c>
      <c r="B163" t="s">
        <v>15</v>
      </c>
      <c r="C163" s="1">
        <v>9949</v>
      </c>
      <c r="D163" s="1">
        <v>4426</v>
      </c>
      <c r="E163" s="1">
        <v>8435</v>
      </c>
      <c r="F163" s="1">
        <v>3442</v>
      </c>
      <c r="G163" s="2">
        <v>0.40810000000000002</v>
      </c>
      <c r="H163" t="s">
        <v>6371</v>
      </c>
      <c r="I163" t="b">
        <v>1</v>
      </c>
      <c r="J163" t="b">
        <v>1</v>
      </c>
      <c r="K163" t="b">
        <v>0</v>
      </c>
      <c r="L163" t="b">
        <v>0</v>
      </c>
      <c r="M163" t="b">
        <f t="shared" si="7"/>
        <v>1</v>
      </c>
      <c r="N163" s="5" t="e">
        <f>VLOOKUP(A163,#REF!, 5)</f>
        <v>#REF!</v>
      </c>
      <c r="O163">
        <f t="shared" si="8"/>
        <v>8435</v>
      </c>
      <c r="P163">
        <f t="shared" si="9"/>
        <v>3442</v>
      </c>
    </row>
    <row r="164" spans="1:16" x14ac:dyDescent="0.2">
      <c r="A164">
        <v>10821</v>
      </c>
      <c r="B164" t="s">
        <v>374</v>
      </c>
      <c r="C164" s="1">
        <v>13330</v>
      </c>
      <c r="D164" s="1">
        <v>5979</v>
      </c>
      <c r="E164" s="1">
        <v>10757</v>
      </c>
      <c r="F164" s="1">
        <v>4492</v>
      </c>
      <c r="G164" s="2">
        <v>0.41760000000000003</v>
      </c>
      <c r="H164" t="s">
        <v>6371</v>
      </c>
      <c r="I164" t="b">
        <v>1</v>
      </c>
      <c r="J164" t="b">
        <v>1</v>
      </c>
      <c r="K164" t="b">
        <v>0</v>
      </c>
      <c r="L164" t="b">
        <v>0</v>
      </c>
      <c r="M164" t="b">
        <f t="shared" si="7"/>
        <v>1</v>
      </c>
      <c r="N164" s="5" t="e">
        <f>VLOOKUP(A164,#REF!, 5)</f>
        <v>#REF!</v>
      </c>
      <c r="O164">
        <f t="shared" si="8"/>
        <v>10757</v>
      </c>
      <c r="P164">
        <f t="shared" si="9"/>
        <v>4492</v>
      </c>
    </row>
    <row r="165" spans="1:16" x14ac:dyDescent="0.2">
      <c r="A165">
        <v>17925</v>
      </c>
      <c r="B165" t="s">
        <v>230</v>
      </c>
      <c r="C165" s="1">
        <v>5680</v>
      </c>
      <c r="D165" s="1">
        <v>2134</v>
      </c>
      <c r="E165" s="1">
        <v>4199</v>
      </c>
      <c r="F165" s="1">
        <v>1895</v>
      </c>
      <c r="G165" s="2">
        <v>0.45129999999999998</v>
      </c>
      <c r="H165" t="s">
        <v>6371</v>
      </c>
      <c r="I165" t="b">
        <v>1</v>
      </c>
      <c r="J165" t="b">
        <v>1</v>
      </c>
      <c r="K165" t="b">
        <v>0</v>
      </c>
      <c r="L165" t="b">
        <v>0</v>
      </c>
      <c r="M165" t="b">
        <f t="shared" si="7"/>
        <v>1</v>
      </c>
      <c r="N165" s="5" t="e">
        <f>VLOOKUP(A165,#REF!, 5)</f>
        <v>#REF!</v>
      </c>
      <c r="O165">
        <f t="shared" si="8"/>
        <v>4199</v>
      </c>
      <c r="P165">
        <f t="shared" si="9"/>
        <v>1895</v>
      </c>
    </row>
    <row r="166" spans="1:16" x14ac:dyDescent="0.2">
      <c r="A166">
        <v>18526</v>
      </c>
      <c r="B166" t="s">
        <v>198</v>
      </c>
      <c r="C166" s="1">
        <v>14967</v>
      </c>
      <c r="D166" s="1">
        <v>7541</v>
      </c>
      <c r="E166" s="1">
        <v>11143</v>
      </c>
      <c r="F166" s="1">
        <v>5962</v>
      </c>
      <c r="G166" s="2">
        <v>0.53500000000000003</v>
      </c>
      <c r="H166" t="s">
        <v>6372</v>
      </c>
      <c r="I166" t="b">
        <v>1</v>
      </c>
      <c r="J166" t="b">
        <v>1</v>
      </c>
      <c r="K166" t="b">
        <v>0</v>
      </c>
      <c r="L166" t="b">
        <v>0</v>
      </c>
      <c r="M166" t="b">
        <f t="shared" si="7"/>
        <v>1</v>
      </c>
      <c r="N166" s="5" t="e">
        <f>VLOOKUP(A166,#REF!, 5)</f>
        <v>#REF!</v>
      </c>
      <c r="O166">
        <f t="shared" si="8"/>
        <v>11143</v>
      </c>
      <c r="P166">
        <f t="shared" si="9"/>
        <v>5962</v>
      </c>
    </row>
    <row r="167" spans="1:16" x14ac:dyDescent="0.2">
      <c r="A167">
        <v>10351</v>
      </c>
      <c r="B167" t="s">
        <v>309</v>
      </c>
      <c r="C167" s="1">
        <v>7087</v>
      </c>
      <c r="D167" s="1">
        <v>3239</v>
      </c>
      <c r="E167" s="1">
        <v>6356</v>
      </c>
      <c r="F167">
        <v>673</v>
      </c>
      <c r="G167" s="2">
        <v>0.10589999999999999</v>
      </c>
      <c r="H167" t="s">
        <v>6371</v>
      </c>
      <c r="I167" t="b">
        <v>1</v>
      </c>
      <c r="J167" t="b">
        <v>1</v>
      </c>
      <c r="K167" t="b">
        <v>0</v>
      </c>
      <c r="L167" t="b">
        <v>0</v>
      </c>
      <c r="M167" t="b">
        <f t="shared" si="7"/>
        <v>1</v>
      </c>
      <c r="N167" s="5" t="e">
        <f>VLOOKUP(A167,#REF!, 5)</f>
        <v>#REF!</v>
      </c>
      <c r="O167">
        <f t="shared" si="8"/>
        <v>6356</v>
      </c>
      <c r="P167">
        <f t="shared" si="9"/>
        <v>673</v>
      </c>
    </row>
    <row r="168" spans="1:16" x14ac:dyDescent="0.2">
      <c r="A168">
        <v>10758</v>
      </c>
      <c r="B168" t="s">
        <v>363</v>
      </c>
      <c r="C168" s="1">
        <v>3247</v>
      </c>
      <c r="D168" s="1">
        <v>2224</v>
      </c>
      <c r="E168" s="1">
        <v>3965</v>
      </c>
      <c r="F168">
        <v>672</v>
      </c>
      <c r="G168" s="2">
        <v>0.16950000000000001</v>
      </c>
      <c r="H168" t="s">
        <v>6372</v>
      </c>
      <c r="I168" t="b">
        <v>1</v>
      </c>
      <c r="J168" t="b">
        <v>1</v>
      </c>
      <c r="K168" t="b">
        <v>0</v>
      </c>
      <c r="L168" t="b">
        <v>0</v>
      </c>
      <c r="M168" t="b">
        <f t="shared" si="7"/>
        <v>1</v>
      </c>
      <c r="N168" s="5" t="e">
        <f>VLOOKUP(A168,#REF!, 5)</f>
        <v>#REF!</v>
      </c>
      <c r="O168">
        <f t="shared" si="8"/>
        <v>3965</v>
      </c>
      <c r="P168">
        <f t="shared" si="9"/>
        <v>672</v>
      </c>
    </row>
    <row r="169" spans="1:16" x14ac:dyDescent="0.2">
      <c r="A169">
        <v>10639</v>
      </c>
      <c r="B169" t="s">
        <v>141</v>
      </c>
      <c r="C169" s="1">
        <v>3441</v>
      </c>
      <c r="D169" s="1">
        <v>5800</v>
      </c>
      <c r="E169" s="1">
        <v>9252</v>
      </c>
      <c r="F169" s="1">
        <v>1588</v>
      </c>
      <c r="G169" s="2">
        <v>0.1716</v>
      </c>
      <c r="H169" t="s">
        <v>6371</v>
      </c>
      <c r="I169" t="b">
        <v>1</v>
      </c>
      <c r="J169" t="b">
        <v>1</v>
      </c>
      <c r="K169" t="b">
        <v>0</v>
      </c>
      <c r="L169" t="b">
        <v>0</v>
      </c>
      <c r="M169" t="b">
        <f t="shared" si="7"/>
        <v>1</v>
      </c>
      <c r="N169" s="5" t="e">
        <f>VLOOKUP(A169,#REF!, 5)</f>
        <v>#REF!</v>
      </c>
      <c r="O169">
        <f t="shared" si="8"/>
        <v>9252</v>
      </c>
      <c r="P169">
        <f t="shared" si="9"/>
        <v>1588</v>
      </c>
    </row>
    <row r="170" spans="1:16" x14ac:dyDescent="0.2">
      <c r="A170">
        <v>19432</v>
      </c>
      <c r="B170" t="s">
        <v>174</v>
      </c>
      <c r="C170" s="1">
        <v>3830</v>
      </c>
      <c r="D170" s="1">
        <v>4669</v>
      </c>
      <c r="E170" s="1">
        <v>9099</v>
      </c>
      <c r="F170" s="1">
        <v>1934</v>
      </c>
      <c r="G170" s="2">
        <v>0.21260000000000001</v>
      </c>
      <c r="H170" t="s">
        <v>6371</v>
      </c>
      <c r="I170" t="b">
        <v>1</v>
      </c>
      <c r="J170" t="b">
        <v>1</v>
      </c>
      <c r="K170" t="b">
        <v>0</v>
      </c>
      <c r="L170" t="b">
        <v>0</v>
      </c>
      <c r="M170" t="b">
        <f t="shared" si="7"/>
        <v>1</v>
      </c>
      <c r="N170" s="5" t="e">
        <f>VLOOKUP(A170,#REF!, 5)</f>
        <v>#REF!</v>
      </c>
      <c r="O170">
        <f t="shared" si="8"/>
        <v>9099</v>
      </c>
      <c r="P170">
        <f t="shared" si="9"/>
        <v>1934</v>
      </c>
    </row>
    <row r="171" spans="1:16" x14ac:dyDescent="0.2">
      <c r="A171">
        <v>10029</v>
      </c>
      <c r="B171" t="s">
        <v>13</v>
      </c>
      <c r="C171" s="1">
        <v>126666</v>
      </c>
      <c r="D171" s="1">
        <v>86110</v>
      </c>
      <c r="E171" s="1">
        <v>85443</v>
      </c>
      <c r="F171" s="1">
        <v>19205</v>
      </c>
      <c r="G171" s="2">
        <v>0.2248</v>
      </c>
      <c r="H171" t="s">
        <v>6371</v>
      </c>
      <c r="I171" t="b">
        <v>1</v>
      </c>
      <c r="J171" t="b">
        <v>1</v>
      </c>
      <c r="K171" t="b">
        <v>0</v>
      </c>
      <c r="L171" t="b">
        <v>0</v>
      </c>
      <c r="M171" t="b">
        <f t="shared" si="7"/>
        <v>1</v>
      </c>
      <c r="N171" s="5" t="e">
        <f>VLOOKUP(A171,#REF!, 5)</f>
        <v>#REF!</v>
      </c>
      <c r="O171">
        <f t="shared" si="8"/>
        <v>85443</v>
      </c>
      <c r="P171">
        <f t="shared" si="9"/>
        <v>19205</v>
      </c>
    </row>
    <row r="172" spans="1:16" x14ac:dyDescent="0.2">
      <c r="A172">
        <v>10339</v>
      </c>
      <c r="B172" t="s">
        <v>453</v>
      </c>
      <c r="C172" s="1">
        <v>8628</v>
      </c>
      <c r="D172" s="1">
        <v>3482</v>
      </c>
      <c r="E172" s="1">
        <v>6632</v>
      </c>
      <c r="F172" s="1">
        <v>1494</v>
      </c>
      <c r="G172" s="2">
        <v>0.2253</v>
      </c>
      <c r="H172" t="s">
        <v>6371</v>
      </c>
      <c r="I172" t="b">
        <v>1</v>
      </c>
      <c r="J172" t="b">
        <v>1</v>
      </c>
      <c r="K172" t="b">
        <v>0</v>
      </c>
      <c r="L172" t="b">
        <v>0</v>
      </c>
      <c r="M172" t="b">
        <f t="shared" si="7"/>
        <v>1</v>
      </c>
      <c r="N172" s="5" t="e">
        <f>VLOOKUP(A172,#REF!, 5)</f>
        <v>#REF!</v>
      </c>
      <c r="O172">
        <f t="shared" si="8"/>
        <v>6632</v>
      </c>
      <c r="P172">
        <f t="shared" si="9"/>
        <v>1494</v>
      </c>
    </row>
    <row r="173" spans="1:16" x14ac:dyDescent="0.2">
      <c r="A173">
        <v>10710</v>
      </c>
      <c r="B173" t="s">
        <v>433</v>
      </c>
      <c r="C173" s="1">
        <v>11318</v>
      </c>
      <c r="D173" s="1">
        <v>3386</v>
      </c>
      <c r="E173" s="1">
        <v>8402</v>
      </c>
      <c r="F173" s="1">
        <v>2029</v>
      </c>
      <c r="G173" s="2">
        <v>0.24149999999999999</v>
      </c>
      <c r="H173" t="s">
        <v>6371</v>
      </c>
      <c r="I173" t="b">
        <v>1</v>
      </c>
      <c r="J173" t="b">
        <v>1</v>
      </c>
      <c r="K173" t="b">
        <v>0</v>
      </c>
      <c r="L173" t="b">
        <v>0</v>
      </c>
      <c r="M173" t="b">
        <f t="shared" si="7"/>
        <v>1</v>
      </c>
      <c r="N173" s="5" t="e">
        <f>VLOOKUP(A173,#REF!, 5)</f>
        <v>#REF!</v>
      </c>
      <c r="O173">
        <f t="shared" si="8"/>
        <v>8402</v>
      </c>
      <c r="P173">
        <f t="shared" si="9"/>
        <v>2029</v>
      </c>
    </row>
    <row r="174" spans="1:16" x14ac:dyDescent="0.2">
      <c r="A174">
        <v>10220</v>
      </c>
      <c r="B174" t="s">
        <v>211</v>
      </c>
      <c r="C174" s="1">
        <v>3759</v>
      </c>
      <c r="D174" s="1">
        <v>4986</v>
      </c>
      <c r="E174" s="1">
        <v>8265</v>
      </c>
      <c r="F174" s="1">
        <v>2406</v>
      </c>
      <c r="G174" s="2">
        <v>0.29110000000000003</v>
      </c>
      <c r="H174" t="s">
        <v>6371</v>
      </c>
      <c r="I174" t="b">
        <v>1</v>
      </c>
      <c r="J174" t="b">
        <v>1</v>
      </c>
      <c r="K174" t="b">
        <v>0</v>
      </c>
      <c r="L174" t="b">
        <v>0</v>
      </c>
      <c r="M174" t="b">
        <f t="shared" si="7"/>
        <v>1</v>
      </c>
      <c r="N174" s="5" t="e">
        <f>VLOOKUP(A174,#REF!, 5)</f>
        <v>#REF!</v>
      </c>
      <c r="O174">
        <f t="shared" si="8"/>
        <v>8265</v>
      </c>
      <c r="P174">
        <f t="shared" si="9"/>
        <v>2406</v>
      </c>
    </row>
    <row r="175" spans="1:16" x14ac:dyDescent="0.2">
      <c r="A175">
        <v>10750</v>
      </c>
      <c r="B175" t="s">
        <v>407</v>
      </c>
      <c r="C175" s="1">
        <v>9390</v>
      </c>
      <c r="D175" s="1">
        <v>8511</v>
      </c>
      <c r="E175" s="1">
        <v>13903</v>
      </c>
      <c r="F175" s="1">
        <v>4073</v>
      </c>
      <c r="G175" s="2">
        <v>0.29299999999999998</v>
      </c>
      <c r="H175" t="s">
        <v>6371</v>
      </c>
      <c r="I175" t="b">
        <v>1</v>
      </c>
      <c r="J175" t="b">
        <v>1</v>
      </c>
      <c r="K175" t="b">
        <v>0</v>
      </c>
      <c r="L175" t="b">
        <v>0</v>
      </c>
      <c r="M175" t="b">
        <f t="shared" si="7"/>
        <v>1</v>
      </c>
      <c r="N175" s="5" t="e">
        <f>VLOOKUP(A175,#REF!, 5)</f>
        <v>#REF!</v>
      </c>
      <c r="O175">
        <f t="shared" si="8"/>
        <v>13903</v>
      </c>
      <c r="P175">
        <f t="shared" si="9"/>
        <v>4073</v>
      </c>
    </row>
    <row r="176" spans="1:16" x14ac:dyDescent="0.2">
      <c r="A176">
        <v>10058</v>
      </c>
      <c r="B176" t="s">
        <v>32</v>
      </c>
      <c r="C176" s="1">
        <v>7699</v>
      </c>
      <c r="D176" s="1">
        <v>3108</v>
      </c>
      <c r="E176" s="1">
        <v>5455</v>
      </c>
      <c r="F176" s="1">
        <v>1701</v>
      </c>
      <c r="G176" s="2">
        <v>0.31180000000000002</v>
      </c>
      <c r="H176" t="s">
        <v>6371</v>
      </c>
      <c r="I176" t="b">
        <v>1</v>
      </c>
      <c r="J176" t="b">
        <v>1</v>
      </c>
      <c r="K176" t="b">
        <v>0</v>
      </c>
      <c r="L176" t="b">
        <v>0</v>
      </c>
      <c r="M176" t="b">
        <f t="shared" si="7"/>
        <v>1</v>
      </c>
      <c r="N176" s="5" t="e">
        <f>VLOOKUP(A176,#REF!, 5)</f>
        <v>#REF!</v>
      </c>
      <c r="O176">
        <f t="shared" si="8"/>
        <v>5455</v>
      </c>
      <c r="P176">
        <f t="shared" si="9"/>
        <v>1701</v>
      </c>
    </row>
    <row r="177" spans="1:16" x14ac:dyDescent="0.2">
      <c r="A177">
        <v>10823</v>
      </c>
      <c r="B177" t="s">
        <v>287</v>
      </c>
      <c r="C177" s="1">
        <v>11304</v>
      </c>
      <c r="D177" s="1">
        <v>4880</v>
      </c>
      <c r="E177" s="1">
        <v>8716</v>
      </c>
      <c r="F177" s="1">
        <v>2740</v>
      </c>
      <c r="G177" s="2">
        <v>0.31440000000000001</v>
      </c>
      <c r="H177" t="s">
        <v>6371</v>
      </c>
      <c r="I177" t="b">
        <v>1</v>
      </c>
      <c r="J177" t="b">
        <v>1</v>
      </c>
      <c r="K177" t="b">
        <v>0</v>
      </c>
      <c r="L177" t="b">
        <v>0</v>
      </c>
      <c r="M177" t="b">
        <f t="shared" si="7"/>
        <v>1</v>
      </c>
      <c r="N177" s="5" t="e">
        <f>VLOOKUP(A177,#REF!, 5)</f>
        <v>#REF!</v>
      </c>
      <c r="O177">
        <f t="shared" si="8"/>
        <v>8716</v>
      </c>
      <c r="P177">
        <f t="shared" si="9"/>
        <v>2740</v>
      </c>
    </row>
    <row r="178" spans="1:16" x14ac:dyDescent="0.2">
      <c r="A178">
        <v>10678</v>
      </c>
      <c r="B178" t="s">
        <v>422</v>
      </c>
      <c r="C178" s="1">
        <v>4538</v>
      </c>
      <c r="D178" s="1">
        <v>1679</v>
      </c>
      <c r="E178" s="1">
        <v>3798</v>
      </c>
      <c r="F178" s="1">
        <v>1223</v>
      </c>
      <c r="G178" s="2">
        <v>0.32200000000000001</v>
      </c>
      <c r="H178" t="s">
        <v>6371</v>
      </c>
      <c r="I178" t="b">
        <v>1</v>
      </c>
      <c r="J178" t="b">
        <v>1</v>
      </c>
      <c r="K178" t="b">
        <v>0</v>
      </c>
      <c r="L178" t="b">
        <v>0</v>
      </c>
      <c r="M178" t="b">
        <f t="shared" si="7"/>
        <v>1</v>
      </c>
      <c r="N178" s="5" t="e">
        <f>VLOOKUP(A178,#REF!, 5)</f>
        <v>#REF!</v>
      </c>
      <c r="O178">
        <f t="shared" si="8"/>
        <v>3798</v>
      </c>
      <c r="P178">
        <f t="shared" si="9"/>
        <v>1223</v>
      </c>
    </row>
    <row r="179" spans="1:16" x14ac:dyDescent="0.2">
      <c r="A179">
        <v>10282</v>
      </c>
      <c r="B179" t="s">
        <v>226</v>
      </c>
      <c r="C179">
        <v>436</v>
      </c>
      <c r="D179">
        <v>602</v>
      </c>
      <c r="E179" s="1">
        <v>1075</v>
      </c>
      <c r="F179">
        <v>597</v>
      </c>
      <c r="G179" s="2">
        <v>0.55530000000000002</v>
      </c>
      <c r="H179" t="s">
        <v>6371</v>
      </c>
      <c r="I179" t="b">
        <v>1</v>
      </c>
      <c r="J179" t="b">
        <v>1</v>
      </c>
      <c r="K179" t="b">
        <v>0</v>
      </c>
      <c r="L179" t="b">
        <v>0</v>
      </c>
      <c r="M179" t="b">
        <f t="shared" si="7"/>
        <v>1</v>
      </c>
      <c r="N179" s="5" t="e">
        <f>VLOOKUP(A179,#REF!, 5)</f>
        <v>#REF!</v>
      </c>
      <c r="O179">
        <f t="shared" si="8"/>
        <v>1075</v>
      </c>
      <c r="P179">
        <f t="shared" si="9"/>
        <v>597</v>
      </c>
    </row>
    <row r="180" spans="1:16" x14ac:dyDescent="0.2">
      <c r="A180">
        <v>10436</v>
      </c>
      <c r="B180" t="s">
        <v>40</v>
      </c>
      <c r="C180" s="1">
        <v>2572</v>
      </c>
      <c r="D180" s="1">
        <v>1467</v>
      </c>
      <c r="E180" s="1">
        <v>2605</v>
      </c>
      <c r="F180">
        <v>155</v>
      </c>
      <c r="G180" s="2">
        <v>5.9499999999999997E-2</v>
      </c>
      <c r="H180" t="s">
        <v>6372</v>
      </c>
      <c r="I180" t="b">
        <v>1</v>
      </c>
      <c r="J180" t="b">
        <v>1</v>
      </c>
      <c r="K180" t="b">
        <v>0</v>
      </c>
      <c r="L180" t="b">
        <v>0</v>
      </c>
      <c r="M180" t="b">
        <f t="shared" si="7"/>
        <v>1</v>
      </c>
      <c r="N180" s="5" t="e">
        <f>VLOOKUP(A180,#REF!, 5)</f>
        <v>#REF!</v>
      </c>
      <c r="O180">
        <f t="shared" si="8"/>
        <v>2605</v>
      </c>
      <c r="P180">
        <f t="shared" si="9"/>
        <v>155</v>
      </c>
    </row>
    <row r="181" spans="1:16" x14ac:dyDescent="0.2">
      <c r="A181">
        <v>10663</v>
      </c>
      <c r="B181" t="s">
        <v>436</v>
      </c>
      <c r="C181" s="1">
        <v>5060</v>
      </c>
      <c r="D181" s="1">
        <v>2966</v>
      </c>
      <c r="E181" s="1">
        <v>4401</v>
      </c>
      <c r="F181">
        <v>477</v>
      </c>
      <c r="G181" s="2">
        <v>0.1084</v>
      </c>
      <c r="H181" t="s">
        <v>6371</v>
      </c>
      <c r="I181" t="b">
        <v>1</v>
      </c>
      <c r="J181" t="b">
        <v>1</v>
      </c>
      <c r="K181" t="b">
        <v>0</v>
      </c>
      <c r="L181" t="b">
        <v>0</v>
      </c>
      <c r="M181" t="b">
        <f t="shared" si="7"/>
        <v>1</v>
      </c>
      <c r="N181" s="5" t="e">
        <f>VLOOKUP(A181,#REF!, 5)</f>
        <v>#REF!</v>
      </c>
      <c r="O181">
        <f t="shared" si="8"/>
        <v>4401</v>
      </c>
      <c r="P181">
        <f t="shared" si="9"/>
        <v>477</v>
      </c>
    </row>
    <row r="182" spans="1:16" x14ac:dyDescent="0.2">
      <c r="A182">
        <v>10477</v>
      </c>
      <c r="B182" t="s">
        <v>378</v>
      </c>
      <c r="C182" s="1">
        <v>7583</v>
      </c>
      <c r="D182" s="1">
        <v>3106</v>
      </c>
      <c r="E182" s="1">
        <v>5661</v>
      </c>
      <c r="F182">
        <v>744</v>
      </c>
      <c r="G182" s="2">
        <v>0.13139999999999999</v>
      </c>
      <c r="H182" t="s">
        <v>6371</v>
      </c>
      <c r="I182" t="b">
        <v>1</v>
      </c>
      <c r="J182" t="b">
        <v>1</v>
      </c>
      <c r="K182" t="b">
        <v>0</v>
      </c>
      <c r="L182" t="b">
        <v>0</v>
      </c>
      <c r="M182" t="b">
        <f t="shared" si="7"/>
        <v>1</v>
      </c>
      <c r="N182" s="5" t="e">
        <f>VLOOKUP(A182,#REF!, 5)</f>
        <v>#REF!</v>
      </c>
      <c r="O182">
        <f t="shared" si="8"/>
        <v>5661</v>
      </c>
      <c r="P182">
        <f t="shared" si="9"/>
        <v>744</v>
      </c>
    </row>
    <row r="183" spans="1:16" x14ac:dyDescent="0.2">
      <c r="A183">
        <v>10384</v>
      </c>
      <c r="B183" t="s">
        <v>209</v>
      </c>
      <c r="C183" s="1">
        <v>32721</v>
      </c>
      <c r="D183" s="1">
        <v>11729</v>
      </c>
      <c r="E183" s="1">
        <v>25702</v>
      </c>
      <c r="F183" s="1">
        <v>7743</v>
      </c>
      <c r="G183" s="2">
        <v>0.30130000000000001</v>
      </c>
      <c r="H183" t="s">
        <v>6371</v>
      </c>
      <c r="I183" t="b">
        <v>1</v>
      </c>
      <c r="J183" t="b">
        <v>1</v>
      </c>
      <c r="K183" t="b">
        <v>0</v>
      </c>
      <c r="L183" t="b">
        <v>0</v>
      </c>
      <c r="M183" t="b">
        <f t="shared" si="7"/>
        <v>1</v>
      </c>
      <c r="N183" s="5" t="e">
        <f>VLOOKUP(A183,#REF!, 5)</f>
        <v>#REF!</v>
      </c>
      <c r="O183">
        <f t="shared" si="8"/>
        <v>25702</v>
      </c>
      <c r="P183">
        <f t="shared" si="9"/>
        <v>7743</v>
      </c>
    </row>
    <row r="184" spans="1:16" x14ac:dyDescent="0.2">
      <c r="A184">
        <v>10666</v>
      </c>
      <c r="B184" t="s">
        <v>354</v>
      </c>
      <c r="C184" s="1">
        <v>72047</v>
      </c>
      <c r="D184" s="1">
        <v>33731</v>
      </c>
      <c r="E184" s="1">
        <v>54148</v>
      </c>
      <c r="F184" s="1">
        <v>21882</v>
      </c>
      <c r="G184" s="2">
        <v>0.40410000000000001</v>
      </c>
      <c r="H184" t="s">
        <v>6371</v>
      </c>
      <c r="I184" t="b">
        <v>1</v>
      </c>
      <c r="J184" t="b">
        <v>0</v>
      </c>
      <c r="K184" t="b">
        <v>0</v>
      </c>
      <c r="L184" t="b">
        <v>0</v>
      </c>
      <c r="M184" t="b">
        <f t="shared" si="7"/>
        <v>1</v>
      </c>
      <c r="N184" s="5" t="e">
        <f>VLOOKUP(A184,#REF!, 5)</f>
        <v>#REF!</v>
      </c>
      <c r="O184">
        <f t="shared" si="8"/>
        <v>54148</v>
      </c>
      <c r="P184">
        <f t="shared" si="9"/>
        <v>21882</v>
      </c>
    </row>
    <row r="185" spans="1:16" x14ac:dyDescent="0.2">
      <c r="A185">
        <v>10072</v>
      </c>
      <c r="B185" t="s">
        <v>82</v>
      </c>
      <c r="C185">
        <v>763</v>
      </c>
      <c r="D185">
        <v>369</v>
      </c>
      <c r="E185">
        <v>780</v>
      </c>
      <c r="F185">
        <v>81</v>
      </c>
      <c r="G185" s="2">
        <v>0.1038</v>
      </c>
      <c r="H185" t="s">
        <v>6372</v>
      </c>
      <c r="I185" t="b">
        <v>0</v>
      </c>
      <c r="J185" t="b">
        <v>0</v>
      </c>
      <c r="K185" t="b">
        <v>1</v>
      </c>
      <c r="L185" t="b">
        <v>0</v>
      </c>
      <c r="M185" t="b">
        <f t="shared" si="7"/>
        <v>0</v>
      </c>
      <c r="N185" s="5" t="e">
        <f>VLOOKUP(A185,#REF!, 5)</f>
        <v>#REF!</v>
      </c>
      <c r="O185">
        <f t="shared" si="8"/>
        <v>0</v>
      </c>
      <c r="P185">
        <f t="shared" si="9"/>
        <v>0</v>
      </c>
    </row>
    <row r="186" spans="1:16" x14ac:dyDescent="0.2">
      <c r="A186">
        <v>10044</v>
      </c>
      <c r="B186" t="s">
        <v>127</v>
      </c>
      <c r="C186" s="1">
        <v>22970</v>
      </c>
      <c r="D186" s="1">
        <v>7529</v>
      </c>
      <c r="E186" s="1">
        <v>15333</v>
      </c>
      <c r="F186" s="1">
        <v>2349</v>
      </c>
      <c r="G186" s="2">
        <v>0.1532</v>
      </c>
      <c r="H186" t="s">
        <v>6371</v>
      </c>
      <c r="I186" t="b">
        <v>0</v>
      </c>
      <c r="J186" t="b">
        <v>0</v>
      </c>
      <c r="K186" t="b">
        <v>1</v>
      </c>
      <c r="L186" t="b">
        <v>0</v>
      </c>
      <c r="M186" t="b">
        <f t="shared" si="7"/>
        <v>0</v>
      </c>
      <c r="N186" s="5" t="e">
        <f>VLOOKUP(A186,#REF!, 5)</f>
        <v>#REF!</v>
      </c>
      <c r="O186">
        <f t="shared" si="8"/>
        <v>0</v>
      </c>
      <c r="P186">
        <f t="shared" si="9"/>
        <v>0</v>
      </c>
    </row>
    <row r="187" spans="1:16" x14ac:dyDescent="0.2">
      <c r="A187">
        <v>10493</v>
      </c>
      <c r="B187" t="s">
        <v>166</v>
      </c>
      <c r="C187">
        <v>524</v>
      </c>
      <c r="D187">
        <v>218</v>
      </c>
      <c r="E187">
        <v>439</v>
      </c>
      <c r="F187">
        <v>69</v>
      </c>
      <c r="G187" s="2">
        <v>0.15720000000000001</v>
      </c>
      <c r="H187" t="s">
        <v>6372</v>
      </c>
      <c r="I187" t="b">
        <v>0</v>
      </c>
      <c r="J187" t="b">
        <v>0</v>
      </c>
      <c r="K187" t="b">
        <v>1</v>
      </c>
      <c r="L187" t="b">
        <v>0</v>
      </c>
      <c r="M187" t="b">
        <f t="shared" si="7"/>
        <v>0</v>
      </c>
      <c r="N187" s="5" t="e">
        <f>VLOOKUP(A187,#REF!, 5)</f>
        <v>#REF!</v>
      </c>
      <c r="O187">
        <f t="shared" si="8"/>
        <v>0</v>
      </c>
      <c r="P187">
        <f t="shared" si="9"/>
        <v>0</v>
      </c>
    </row>
    <row r="188" spans="1:16" x14ac:dyDescent="0.2">
      <c r="A188">
        <v>10650</v>
      </c>
      <c r="B188" t="s">
        <v>100</v>
      </c>
      <c r="C188">
        <v>399</v>
      </c>
      <c r="D188">
        <v>307</v>
      </c>
      <c r="E188">
        <v>618</v>
      </c>
      <c r="F188">
        <v>112</v>
      </c>
      <c r="G188" s="2">
        <v>0.1812</v>
      </c>
      <c r="H188" t="s">
        <v>6372</v>
      </c>
      <c r="I188" t="b">
        <v>0</v>
      </c>
      <c r="J188" t="b">
        <v>0</v>
      </c>
      <c r="K188" t="b">
        <v>1</v>
      </c>
      <c r="L188" t="b">
        <v>0</v>
      </c>
      <c r="M188" t="b">
        <f t="shared" si="7"/>
        <v>0</v>
      </c>
      <c r="N188" s="5" t="e">
        <f>VLOOKUP(A188,#REF!, 5)</f>
        <v>#REF!</v>
      </c>
      <c r="O188">
        <f t="shared" si="8"/>
        <v>0</v>
      </c>
      <c r="P188">
        <f t="shared" si="9"/>
        <v>0</v>
      </c>
    </row>
    <row r="189" spans="1:16" x14ac:dyDescent="0.2">
      <c r="A189">
        <v>10638</v>
      </c>
      <c r="B189" t="s">
        <v>358</v>
      </c>
      <c r="C189" s="1">
        <v>21581</v>
      </c>
      <c r="D189" s="1">
        <v>8795</v>
      </c>
      <c r="E189" s="1">
        <v>18318</v>
      </c>
      <c r="F189" s="1">
        <v>3359</v>
      </c>
      <c r="G189" s="2">
        <v>0.18340000000000001</v>
      </c>
      <c r="H189" t="s">
        <v>6371</v>
      </c>
      <c r="I189" t="b">
        <v>1</v>
      </c>
      <c r="J189" t="b">
        <v>0</v>
      </c>
      <c r="K189" t="b">
        <v>1</v>
      </c>
      <c r="L189" t="b">
        <v>0</v>
      </c>
      <c r="M189" t="b">
        <f t="shared" si="7"/>
        <v>0</v>
      </c>
      <c r="N189" s="5" t="e">
        <f>VLOOKUP(A189,#REF!, 5)</f>
        <v>#REF!</v>
      </c>
      <c r="O189">
        <f t="shared" si="8"/>
        <v>18318</v>
      </c>
      <c r="P189">
        <f t="shared" si="9"/>
        <v>0</v>
      </c>
    </row>
    <row r="190" spans="1:16" x14ac:dyDescent="0.2">
      <c r="A190">
        <v>10579</v>
      </c>
      <c r="B190" t="s">
        <v>308</v>
      </c>
      <c r="C190" s="1">
        <v>175383</v>
      </c>
      <c r="D190" s="1">
        <v>66847</v>
      </c>
      <c r="E190" s="1">
        <v>121885</v>
      </c>
      <c r="F190" s="1">
        <v>22456</v>
      </c>
      <c r="G190" s="2">
        <v>0.1842</v>
      </c>
      <c r="H190" t="s">
        <v>6371</v>
      </c>
      <c r="I190" t="b">
        <v>0</v>
      </c>
      <c r="J190" t="b">
        <v>0</v>
      </c>
      <c r="K190" t="b">
        <v>1</v>
      </c>
      <c r="L190" t="b">
        <v>1</v>
      </c>
      <c r="M190" t="b">
        <f t="shared" si="7"/>
        <v>0</v>
      </c>
      <c r="N190" s="5" t="e">
        <f>VLOOKUP(A190,#REF!, 5)</f>
        <v>#REF!</v>
      </c>
      <c r="O190">
        <f t="shared" si="8"/>
        <v>0</v>
      </c>
      <c r="P190">
        <f t="shared" si="9"/>
        <v>0</v>
      </c>
    </row>
    <row r="191" spans="1:16" x14ac:dyDescent="0.2">
      <c r="A191">
        <v>10133</v>
      </c>
      <c r="B191" t="s">
        <v>286</v>
      </c>
      <c r="C191" s="1">
        <v>10619</v>
      </c>
      <c r="D191" s="1">
        <v>3682</v>
      </c>
      <c r="E191" s="1">
        <v>8419</v>
      </c>
      <c r="F191" s="1">
        <v>1558</v>
      </c>
      <c r="G191" s="2">
        <v>0.18509999999999999</v>
      </c>
      <c r="H191" t="s">
        <v>6371</v>
      </c>
      <c r="I191" t="b">
        <v>1</v>
      </c>
      <c r="J191" t="b">
        <v>0</v>
      </c>
      <c r="K191" t="b">
        <v>1</v>
      </c>
      <c r="L191" t="b">
        <v>0</v>
      </c>
      <c r="M191" t="b">
        <f t="shared" si="7"/>
        <v>0</v>
      </c>
      <c r="N191" s="5" t="e">
        <f>VLOOKUP(A191,#REF!, 5)</f>
        <v>#REF!</v>
      </c>
      <c r="O191">
        <f t="shared" si="8"/>
        <v>8419</v>
      </c>
      <c r="P191">
        <f t="shared" si="9"/>
        <v>0</v>
      </c>
    </row>
    <row r="192" spans="1:16" x14ac:dyDescent="0.2">
      <c r="A192">
        <v>10256</v>
      </c>
      <c r="B192" t="s">
        <v>62</v>
      </c>
      <c r="C192">
        <v>382</v>
      </c>
      <c r="D192">
        <v>355</v>
      </c>
      <c r="E192">
        <v>806</v>
      </c>
      <c r="F192">
        <v>162</v>
      </c>
      <c r="G192" s="2">
        <v>0.20100000000000001</v>
      </c>
      <c r="H192" t="s">
        <v>6372</v>
      </c>
      <c r="I192" t="b">
        <v>0</v>
      </c>
      <c r="J192" t="b">
        <v>0</v>
      </c>
      <c r="K192" t="b">
        <v>1</v>
      </c>
      <c r="L192" t="b">
        <v>0</v>
      </c>
      <c r="M192" t="b">
        <f t="shared" si="7"/>
        <v>0</v>
      </c>
      <c r="N192" s="5" t="e">
        <f>VLOOKUP(A192,#REF!, 5)</f>
        <v>#REF!</v>
      </c>
      <c r="O192">
        <f t="shared" si="8"/>
        <v>0</v>
      </c>
      <c r="P192">
        <f t="shared" si="9"/>
        <v>0</v>
      </c>
    </row>
    <row r="193" spans="1:16" x14ac:dyDescent="0.2">
      <c r="A193">
        <v>10375</v>
      </c>
      <c r="B193" t="s">
        <v>207</v>
      </c>
      <c r="C193" s="1">
        <v>256885</v>
      </c>
      <c r="D193" s="1">
        <v>99276</v>
      </c>
      <c r="E193" s="1">
        <v>171025</v>
      </c>
      <c r="F193" s="1">
        <v>34658</v>
      </c>
      <c r="G193" s="2">
        <v>0.2026</v>
      </c>
      <c r="H193" t="s">
        <v>6371</v>
      </c>
      <c r="I193" t="b">
        <v>0</v>
      </c>
      <c r="J193" t="b">
        <v>0</v>
      </c>
      <c r="K193" t="b">
        <v>1</v>
      </c>
      <c r="L193" t="b">
        <v>0</v>
      </c>
      <c r="M193" t="b">
        <f t="shared" si="7"/>
        <v>0</v>
      </c>
      <c r="N193" s="5" t="e">
        <f>VLOOKUP(A193,#REF!, 5)</f>
        <v>#REF!</v>
      </c>
      <c r="O193">
        <f t="shared" si="8"/>
        <v>0</v>
      </c>
      <c r="P193">
        <f t="shared" si="9"/>
        <v>0</v>
      </c>
    </row>
    <row r="194" spans="1:16" x14ac:dyDescent="0.2">
      <c r="A194">
        <v>10212</v>
      </c>
      <c r="B194" t="s">
        <v>107</v>
      </c>
      <c r="C194">
        <v>576</v>
      </c>
      <c r="D194">
        <v>326</v>
      </c>
      <c r="E194">
        <v>437</v>
      </c>
      <c r="F194">
        <v>90</v>
      </c>
      <c r="G194" s="2">
        <v>0.2059</v>
      </c>
      <c r="H194" t="s">
        <v>6372</v>
      </c>
      <c r="I194" t="b">
        <v>0</v>
      </c>
      <c r="J194" t="b">
        <v>0</v>
      </c>
      <c r="K194" t="b">
        <v>1</v>
      </c>
      <c r="L194" t="b">
        <v>0</v>
      </c>
      <c r="M194" t="b">
        <f t="shared" ref="M194:M257" si="10">IF(AND(L194=FALSE,K194=FALSE,I194=TRUE,H194&lt;="Upper"),TRUE,FALSE)</f>
        <v>0</v>
      </c>
      <c r="N194" s="5" t="e">
        <f>VLOOKUP(A194,#REF!, 5)</f>
        <v>#REF!</v>
      </c>
      <c r="O194">
        <f t="shared" ref="O194:O257" si="11">IF(I194,E194,0)</f>
        <v>0</v>
      </c>
      <c r="P194">
        <f t="shared" si="9"/>
        <v>0</v>
      </c>
    </row>
    <row r="195" spans="1:16" x14ac:dyDescent="0.2">
      <c r="A195">
        <v>10383</v>
      </c>
      <c r="B195" t="s">
        <v>218</v>
      </c>
      <c r="C195">
        <v>745</v>
      </c>
      <c r="D195">
        <v>542</v>
      </c>
      <c r="E195" s="1">
        <v>1027</v>
      </c>
      <c r="F195">
        <v>217</v>
      </c>
      <c r="G195" s="2">
        <v>0.21129999999999999</v>
      </c>
      <c r="H195" t="s">
        <v>6372</v>
      </c>
      <c r="I195" t="b">
        <v>0</v>
      </c>
      <c r="J195" t="b">
        <v>0</v>
      </c>
      <c r="K195" t="b">
        <v>1</v>
      </c>
      <c r="L195" t="b">
        <v>0</v>
      </c>
      <c r="M195" t="b">
        <f t="shared" si="10"/>
        <v>0</v>
      </c>
      <c r="N195" s="5" t="e">
        <f>VLOOKUP(A195,#REF!, 5)</f>
        <v>#REF!</v>
      </c>
      <c r="O195">
        <f t="shared" si="11"/>
        <v>0</v>
      </c>
      <c r="P195">
        <f t="shared" si="9"/>
        <v>0</v>
      </c>
    </row>
    <row r="196" spans="1:16" x14ac:dyDescent="0.2">
      <c r="A196">
        <v>10365</v>
      </c>
      <c r="B196" t="s">
        <v>203</v>
      </c>
      <c r="C196" s="1">
        <v>27333</v>
      </c>
      <c r="D196" s="1">
        <v>9488</v>
      </c>
      <c r="E196" s="1">
        <v>20462</v>
      </c>
      <c r="F196" s="1">
        <v>4383</v>
      </c>
      <c r="G196" s="2">
        <v>0.2142</v>
      </c>
      <c r="H196" t="s">
        <v>6371</v>
      </c>
      <c r="I196" t="b">
        <v>0</v>
      </c>
      <c r="J196" t="b">
        <v>0</v>
      </c>
      <c r="K196" t="b">
        <v>1</v>
      </c>
      <c r="L196" t="b">
        <v>0</v>
      </c>
      <c r="M196" t="b">
        <f t="shared" si="10"/>
        <v>0</v>
      </c>
      <c r="N196" s="5" t="e">
        <f>VLOOKUP(A196,#REF!, 5)</f>
        <v>#REF!</v>
      </c>
      <c r="O196">
        <f t="shared" si="11"/>
        <v>0</v>
      </c>
      <c r="P196">
        <f t="shared" si="9"/>
        <v>0</v>
      </c>
    </row>
    <row r="197" spans="1:16" x14ac:dyDescent="0.2">
      <c r="A197">
        <v>10469</v>
      </c>
      <c r="B197" t="s">
        <v>262</v>
      </c>
      <c r="C197" s="1">
        <v>717961</v>
      </c>
      <c r="D197" s="1">
        <v>248622</v>
      </c>
      <c r="E197" s="1">
        <v>491260</v>
      </c>
      <c r="F197" s="1">
        <v>107310</v>
      </c>
      <c r="G197" s="2">
        <v>0.21840000000000001</v>
      </c>
      <c r="H197" t="s">
        <v>6371</v>
      </c>
      <c r="I197" t="b">
        <v>0</v>
      </c>
      <c r="J197" t="b">
        <v>0</v>
      </c>
      <c r="K197" t="b">
        <v>1</v>
      </c>
      <c r="L197" t="b">
        <v>0</v>
      </c>
      <c r="M197" t="b">
        <f t="shared" si="10"/>
        <v>0</v>
      </c>
      <c r="N197" s="5" t="e">
        <f>VLOOKUP(A197,#REF!, 5)</f>
        <v>#REF!</v>
      </c>
      <c r="O197">
        <f t="shared" si="11"/>
        <v>0</v>
      </c>
      <c r="P197">
        <f t="shared" si="9"/>
        <v>0</v>
      </c>
    </row>
    <row r="198" spans="1:16" x14ac:dyDescent="0.2">
      <c r="A198">
        <v>10119</v>
      </c>
      <c r="B198" t="s">
        <v>331</v>
      </c>
      <c r="C198">
        <v>757</v>
      </c>
      <c r="D198">
        <v>542</v>
      </c>
      <c r="E198">
        <v>869</v>
      </c>
      <c r="F198">
        <v>190</v>
      </c>
      <c r="G198" s="2">
        <v>0.21859999999999999</v>
      </c>
      <c r="H198" t="s">
        <v>6372</v>
      </c>
      <c r="I198" t="b">
        <v>0</v>
      </c>
      <c r="J198" t="b">
        <v>0</v>
      </c>
      <c r="K198" t="b">
        <v>1</v>
      </c>
      <c r="L198" t="b">
        <v>0</v>
      </c>
      <c r="M198" t="b">
        <f t="shared" si="10"/>
        <v>0</v>
      </c>
      <c r="N198" s="5" t="e">
        <f>VLOOKUP(A198,#REF!, 5)</f>
        <v>#REF!</v>
      </c>
      <c r="O198">
        <f t="shared" si="11"/>
        <v>0</v>
      </c>
      <c r="P198">
        <f t="shared" si="9"/>
        <v>0</v>
      </c>
    </row>
    <row r="199" spans="1:16" x14ac:dyDescent="0.2">
      <c r="A199">
        <v>10347</v>
      </c>
      <c r="B199" t="s">
        <v>300</v>
      </c>
      <c r="C199">
        <v>689</v>
      </c>
      <c r="D199">
        <v>298</v>
      </c>
      <c r="E199">
        <v>634</v>
      </c>
      <c r="F199">
        <v>141</v>
      </c>
      <c r="G199" s="2">
        <v>0.22239999999999999</v>
      </c>
      <c r="H199" t="s">
        <v>6372</v>
      </c>
      <c r="I199" t="b">
        <v>0</v>
      </c>
      <c r="J199" t="b">
        <v>0</v>
      </c>
      <c r="K199" t="b">
        <v>1</v>
      </c>
      <c r="L199" t="b">
        <v>0</v>
      </c>
      <c r="M199" t="b">
        <f t="shared" si="10"/>
        <v>0</v>
      </c>
      <c r="N199" s="5" t="e">
        <f>VLOOKUP(A199,#REF!, 5)</f>
        <v>#REF!</v>
      </c>
      <c r="O199">
        <f t="shared" si="11"/>
        <v>0</v>
      </c>
      <c r="P199">
        <f t="shared" si="9"/>
        <v>0</v>
      </c>
    </row>
    <row r="200" spans="1:16" x14ac:dyDescent="0.2">
      <c r="A200">
        <v>10567</v>
      </c>
      <c r="B200" t="s">
        <v>144</v>
      </c>
      <c r="C200">
        <v>441</v>
      </c>
      <c r="D200">
        <v>219</v>
      </c>
      <c r="E200">
        <v>491</v>
      </c>
      <c r="F200">
        <v>110</v>
      </c>
      <c r="G200" s="2">
        <v>0.224</v>
      </c>
      <c r="H200" t="s">
        <v>6372</v>
      </c>
      <c r="I200" t="b">
        <v>0</v>
      </c>
      <c r="J200" t="b">
        <v>0</v>
      </c>
      <c r="K200" t="b">
        <v>1</v>
      </c>
      <c r="L200" t="b">
        <v>0</v>
      </c>
      <c r="M200" t="b">
        <f t="shared" si="10"/>
        <v>0</v>
      </c>
      <c r="N200" s="5" t="e">
        <f>VLOOKUP(A200,#REF!, 5)</f>
        <v>#REF!</v>
      </c>
      <c r="O200">
        <f t="shared" si="11"/>
        <v>0</v>
      </c>
      <c r="P200">
        <f t="shared" si="9"/>
        <v>0</v>
      </c>
    </row>
    <row r="201" spans="1:16" x14ac:dyDescent="0.2">
      <c r="A201">
        <v>10192</v>
      </c>
      <c r="B201" t="s">
        <v>193</v>
      </c>
      <c r="C201">
        <v>749</v>
      </c>
      <c r="D201">
        <v>527</v>
      </c>
      <c r="E201">
        <v>888</v>
      </c>
      <c r="F201">
        <v>200</v>
      </c>
      <c r="G201" s="2">
        <v>0.22520000000000001</v>
      </c>
      <c r="H201" t="s">
        <v>6372</v>
      </c>
      <c r="I201" t="b">
        <v>0</v>
      </c>
      <c r="J201" t="b">
        <v>0</v>
      </c>
      <c r="K201" t="b">
        <v>1</v>
      </c>
      <c r="L201" t="b">
        <v>0</v>
      </c>
      <c r="M201" t="b">
        <f t="shared" si="10"/>
        <v>0</v>
      </c>
      <c r="N201" s="5" t="e">
        <f>VLOOKUP(A201,#REF!, 5)</f>
        <v>#REF!</v>
      </c>
      <c r="O201">
        <f t="shared" si="11"/>
        <v>0</v>
      </c>
      <c r="P201">
        <f t="shared" si="9"/>
        <v>0</v>
      </c>
    </row>
    <row r="202" spans="1:16" x14ac:dyDescent="0.2">
      <c r="A202">
        <v>10306</v>
      </c>
      <c r="B202" t="s">
        <v>341</v>
      </c>
      <c r="C202" s="1">
        <v>7944</v>
      </c>
      <c r="D202" s="1">
        <v>3174</v>
      </c>
      <c r="E202" s="1">
        <v>6485</v>
      </c>
      <c r="F202" s="1">
        <v>1471</v>
      </c>
      <c r="G202" s="2">
        <v>0.2268</v>
      </c>
      <c r="H202" t="s">
        <v>6371</v>
      </c>
      <c r="I202" t="b">
        <v>0</v>
      </c>
      <c r="J202" t="b">
        <v>0</v>
      </c>
      <c r="K202" t="b">
        <v>1</v>
      </c>
      <c r="L202" t="b">
        <v>1</v>
      </c>
      <c r="M202" t="b">
        <f t="shared" si="10"/>
        <v>0</v>
      </c>
      <c r="N202" s="5" t="e">
        <f>VLOOKUP(A202,#REF!, 5)</f>
        <v>#REF!</v>
      </c>
      <c r="O202">
        <f t="shared" si="11"/>
        <v>0</v>
      </c>
      <c r="P202">
        <f t="shared" si="9"/>
        <v>0</v>
      </c>
    </row>
    <row r="203" spans="1:16" x14ac:dyDescent="0.2">
      <c r="A203">
        <v>10813</v>
      </c>
      <c r="B203" t="s">
        <v>442</v>
      </c>
      <c r="C203" s="1">
        <v>138501</v>
      </c>
      <c r="D203" s="1">
        <v>46628</v>
      </c>
      <c r="E203" s="1">
        <v>102618</v>
      </c>
      <c r="F203" s="1">
        <v>23872</v>
      </c>
      <c r="G203" s="2">
        <v>0.2326</v>
      </c>
      <c r="H203" t="s">
        <v>6371</v>
      </c>
      <c r="I203" t="b">
        <v>0</v>
      </c>
      <c r="J203" t="b">
        <v>0</v>
      </c>
      <c r="K203" t="b">
        <v>1</v>
      </c>
      <c r="L203" t="b">
        <v>1</v>
      </c>
      <c r="M203" t="b">
        <f t="shared" si="10"/>
        <v>0</v>
      </c>
      <c r="N203" s="5" t="e">
        <f>VLOOKUP(A203,#REF!, 5)</f>
        <v>#REF!</v>
      </c>
      <c r="O203">
        <f t="shared" si="11"/>
        <v>0</v>
      </c>
      <c r="P203">
        <f t="shared" si="9"/>
        <v>0</v>
      </c>
    </row>
    <row r="204" spans="1:16" x14ac:dyDescent="0.2">
      <c r="A204">
        <v>19414</v>
      </c>
      <c r="B204" t="s">
        <v>28</v>
      </c>
      <c r="C204" s="1">
        <v>3042</v>
      </c>
      <c r="D204" s="1">
        <v>1439</v>
      </c>
      <c r="E204" s="1">
        <v>2744</v>
      </c>
      <c r="F204">
        <v>639</v>
      </c>
      <c r="G204" s="2">
        <v>0.2329</v>
      </c>
      <c r="H204" t="s">
        <v>6371</v>
      </c>
      <c r="I204" t="b">
        <v>0</v>
      </c>
      <c r="J204" t="b">
        <v>0</v>
      </c>
      <c r="K204" t="b">
        <v>1</v>
      </c>
      <c r="L204" t="b">
        <v>0</v>
      </c>
      <c r="M204" t="b">
        <f t="shared" si="10"/>
        <v>0</v>
      </c>
      <c r="N204" s="5" t="e">
        <f>VLOOKUP(A204,#REF!, 5)</f>
        <v>#REF!</v>
      </c>
      <c r="O204">
        <f t="shared" si="11"/>
        <v>0</v>
      </c>
      <c r="P204">
        <f t="shared" si="9"/>
        <v>0</v>
      </c>
    </row>
    <row r="205" spans="1:16" x14ac:dyDescent="0.2">
      <c r="A205">
        <v>10194</v>
      </c>
      <c r="B205" t="s">
        <v>102</v>
      </c>
      <c r="C205" s="1">
        <v>1747</v>
      </c>
      <c r="D205">
        <v>834</v>
      </c>
      <c r="E205" s="1">
        <v>1216</v>
      </c>
      <c r="F205">
        <v>285</v>
      </c>
      <c r="G205" s="2">
        <v>0.2344</v>
      </c>
      <c r="H205" t="s">
        <v>6371</v>
      </c>
      <c r="I205" t="b">
        <v>0</v>
      </c>
      <c r="J205" t="b">
        <v>0</v>
      </c>
      <c r="K205" t="b">
        <v>1</v>
      </c>
      <c r="L205" t="b">
        <v>0</v>
      </c>
      <c r="M205" t="b">
        <f t="shared" si="10"/>
        <v>0</v>
      </c>
      <c r="N205" s="5" t="e">
        <f>VLOOKUP(A205,#REF!, 5)</f>
        <v>#REF!</v>
      </c>
      <c r="O205">
        <f t="shared" si="11"/>
        <v>0</v>
      </c>
      <c r="P205">
        <f t="shared" si="9"/>
        <v>0</v>
      </c>
    </row>
    <row r="206" spans="1:16" x14ac:dyDescent="0.2">
      <c r="A206">
        <v>10181</v>
      </c>
      <c r="B206" t="s">
        <v>113</v>
      </c>
      <c r="C206" s="1">
        <v>4946</v>
      </c>
      <c r="D206" s="1">
        <v>2185</v>
      </c>
      <c r="E206" s="1">
        <v>4836</v>
      </c>
      <c r="F206" s="1">
        <v>1134</v>
      </c>
      <c r="G206" s="2">
        <v>0.23449999999999999</v>
      </c>
      <c r="H206" t="s">
        <v>6372</v>
      </c>
      <c r="I206" t="b">
        <v>0</v>
      </c>
      <c r="J206" t="b">
        <v>0</v>
      </c>
      <c r="K206" t="b">
        <v>1</v>
      </c>
      <c r="L206" t="b">
        <v>0</v>
      </c>
      <c r="M206" t="b">
        <f t="shared" si="10"/>
        <v>0</v>
      </c>
      <c r="N206" s="5" t="e">
        <f>VLOOKUP(A206,#REF!, 5)</f>
        <v>#REF!</v>
      </c>
      <c r="O206">
        <f t="shared" si="11"/>
        <v>0</v>
      </c>
      <c r="P206">
        <f t="shared" si="9"/>
        <v>0</v>
      </c>
    </row>
    <row r="207" spans="1:16" x14ac:dyDescent="0.2">
      <c r="A207">
        <v>10031</v>
      </c>
      <c r="B207" t="s">
        <v>289</v>
      </c>
      <c r="C207" s="1">
        <v>10144</v>
      </c>
      <c r="D207" s="1">
        <v>4881</v>
      </c>
      <c r="E207" s="1">
        <v>8316</v>
      </c>
      <c r="F207" s="1">
        <v>1951</v>
      </c>
      <c r="G207" s="2">
        <v>0.2346</v>
      </c>
      <c r="H207" t="s">
        <v>6371</v>
      </c>
      <c r="I207" t="b">
        <v>1</v>
      </c>
      <c r="J207" t="b">
        <v>1</v>
      </c>
      <c r="K207" t="b">
        <v>1</v>
      </c>
      <c r="L207" t="b">
        <v>0</v>
      </c>
      <c r="M207" t="b">
        <f t="shared" si="10"/>
        <v>0</v>
      </c>
      <c r="N207" s="5" t="e">
        <f>VLOOKUP(A207,#REF!, 5)</f>
        <v>#REF!</v>
      </c>
      <c r="O207">
        <f t="shared" si="11"/>
        <v>8316</v>
      </c>
      <c r="P207">
        <f t="shared" si="9"/>
        <v>0</v>
      </c>
    </row>
    <row r="208" spans="1:16" x14ac:dyDescent="0.2">
      <c r="A208">
        <v>10565</v>
      </c>
      <c r="B208" t="s">
        <v>282</v>
      </c>
      <c r="C208" s="1">
        <v>1769</v>
      </c>
      <c r="D208" s="1">
        <v>1319</v>
      </c>
      <c r="E208" s="1">
        <v>2806</v>
      </c>
      <c r="F208">
        <v>659</v>
      </c>
      <c r="G208" s="2">
        <v>0.2349</v>
      </c>
      <c r="H208" t="s">
        <v>6372</v>
      </c>
      <c r="I208" t="b">
        <v>0</v>
      </c>
      <c r="J208" t="b">
        <v>0</v>
      </c>
      <c r="K208" t="b">
        <v>1</v>
      </c>
      <c r="L208" t="b">
        <v>0</v>
      </c>
      <c r="M208" t="b">
        <f t="shared" si="10"/>
        <v>0</v>
      </c>
      <c r="N208" s="5" t="e">
        <f>VLOOKUP(A208,#REF!, 5)</f>
        <v>#REF!</v>
      </c>
      <c r="O208">
        <f t="shared" si="11"/>
        <v>0</v>
      </c>
      <c r="P208">
        <f t="shared" si="9"/>
        <v>0</v>
      </c>
    </row>
    <row r="209" spans="1:16" x14ac:dyDescent="0.2">
      <c r="A209">
        <v>10108</v>
      </c>
      <c r="B209" t="s">
        <v>48</v>
      </c>
      <c r="C209" s="1">
        <v>656480</v>
      </c>
      <c r="D209" s="1">
        <v>182189</v>
      </c>
      <c r="E209" s="1">
        <v>354884</v>
      </c>
      <c r="F209" s="1">
        <v>87155</v>
      </c>
      <c r="G209" s="2">
        <v>0.24560000000000001</v>
      </c>
      <c r="H209" t="s">
        <v>6371</v>
      </c>
      <c r="I209" t="b">
        <v>0</v>
      </c>
      <c r="J209" t="b">
        <v>0</v>
      </c>
      <c r="K209" t="b">
        <v>1</v>
      </c>
      <c r="L209" t="b">
        <v>0</v>
      </c>
      <c r="M209" t="b">
        <f t="shared" si="10"/>
        <v>0</v>
      </c>
      <c r="N209" s="5" t="e">
        <f>VLOOKUP(A209,#REF!, 5)</f>
        <v>#REF!</v>
      </c>
      <c r="O209">
        <f t="shared" si="11"/>
        <v>0</v>
      </c>
      <c r="P209">
        <f t="shared" si="9"/>
        <v>0</v>
      </c>
    </row>
    <row r="210" spans="1:16" x14ac:dyDescent="0.2">
      <c r="A210">
        <v>10754</v>
      </c>
      <c r="B210" t="s">
        <v>412</v>
      </c>
      <c r="C210" s="1">
        <v>23816</v>
      </c>
      <c r="D210" s="1">
        <v>8925</v>
      </c>
      <c r="E210" s="1">
        <v>18269</v>
      </c>
      <c r="F210" s="1">
        <v>4508</v>
      </c>
      <c r="G210" s="2">
        <v>0.24679999999999999</v>
      </c>
      <c r="H210" t="s">
        <v>6371</v>
      </c>
      <c r="I210" t="b">
        <v>1</v>
      </c>
      <c r="J210" t="b">
        <v>0</v>
      </c>
      <c r="K210" t="b">
        <v>1</v>
      </c>
      <c r="L210" t="b">
        <v>0</v>
      </c>
      <c r="M210" t="b">
        <f t="shared" si="10"/>
        <v>0</v>
      </c>
      <c r="N210" s="5" t="e">
        <f>VLOOKUP(A210,#REF!, 5)</f>
        <v>#REF!</v>
      </c>
      <c r="O210">
        <f t="shared" si="11"/>
        <v>18269</v>
      </c>
      <c r="P210">
        <f t="shared" si="9"/>
        <v>0</v>
      </c>
    </row>
    <row r="211" spans="1:16" x14ac:dyDescent="0.2">
      <c r="A211">
        <v>19438</v>
      </c>
      <c r="B211" t="s">
        <v>260</v>
      </c>
      <c r="C211" s="1">
        <v>6971</v>
      </c>
      <c r="D211" s="1">
        <v>6681</v>
      </c>
      <c r="E211" s="1">
        <v>12019</v>
      </c>
      <c r="F211" s="1">
        <v>2976</v>
      </c>
      <c r="G211" s="2">
        <v>0.24759999999999999</v>
      </c>
      <c r="H211" t="s">
        <v>6371</v>
      </c>
      <c r="I211" t="b">
        <v>1</v>
      </c>
      <c r="J211" t="b">
        <v>1</v>
      </c>
      <c r="K211" t="b">
        <v>1</v>
      </c>
      <c r="L211" t="b">
        <v>0</v>
      </c>
      <c r="M211" t="b">
        <f t="shared" si="10"/>
        <v>0</v>
      </c>
      <c r="N211" s="5" t="e">
        <f>VLOOKUP(A211,#REF!, 5)</f>
        <v>#REF!</v>
      </c>
      <c r="O211">
        <f t="shared" si="11"/>
        <v>12019</v>
      </c>
      <c r="P211">
        <f t="shared" si="9"/>
        <v>0</v>
      </c>
    </row>
    <row r="212" spans="1:16" x14ac:dyDescent="0.2">
      <c r="A212">
        <v>10705</v>
      </c>
      <c r="B212" t="s">
        <v>388</v>
      </c>
      <c r="C212" s="1">
        <v>7386</v>
      </c>
      <c r="D212" s="1">
        <v>3309</v>
      </c>
      <c r="E212" s="1">
        <v>6234</v>
      </c>
      <c r="F212" s="1">
        <v>1545</v>
      </c>
      <c r="G212" s="2">
        <v>0.24779999999999999</v>
      </c>
      <c r="H212" t="s">
        <v>6373</v>
      </c>
      <c r="I212" t="b">
        <v>0</v>
      </c>
      <c r="J212" t="b">
        <v>0</v>
      </c>
      <c r="K212" t="b">
        <v>1</v>
      </c>
      <c r="L212" t="b">
        <v>0</v>
      </c>
      <c r="M212" t="b">
        <f t="shared" si="10"/>
        <v>0</v>
      </c>
      <c r="N212" s="5" t="e">
        <f>VLOOKUP(A212,#REF!, 5)</f>
        <v>#REF!</v>
      </c>
      <c r="O212">
        <f t="shared" si="11"/>
        <v>0</v>
      </c>
      <c r="P212">
        <f t="shared" si="9"/>
        <v>0</v>
      </c>
    </row>
    <row r="213" spans="1:16" x14ac:dyDescent="0.2">
      <c r="A213">
        <v>10718</v>
      </c>
      <c r="B213" t="s">
        <v>36</v>
      </c>
      <c r="C213" s="1">
        <v>7096</v>
      </c>
      <c r="D213" s="1">
        <v>2723</v>
      </c>
      <c r="E213" s="1">
        <v>5672</v>
      </c>
      <c r="F213" s="1">
        <v>1406</v>
      </c>
      <c r="G213" s="2">
        <v>0.24790000000000001</v>
      </c>
      <c r="H213" t="s">
        <v>6371</v>
      </c>
      <c r="I213" t="b">
        <v>0</v>
      </c>
      <c r="J213" t="b">
        <v>0</v>
      </c>
      <c r="K213" t="b">
        <v>1</v>
      </c>
      <c r="L213" t="b">
        <v>0</v>
      </c>
      <c r="M213" t="b">
        <f t="shared" si="10"/>
        <v>0</v>
      </c>
      <c r="N213" s="5" t="e">
        <f>VLOOKUP(A213,#REF!, 5)</f>
        <v>#REF!</v>
      </c>
      <c r="O213">
        <f t="shared" si="11"/>
        <v>0</v>
      </c>
      <c r="P213">
        <f t="shared" si="9"/>
        <v>0</v>
      </c>
    </row>
    <row r="214" spans="1:16" x14ac:dyDescent="0.2">
      <c r="A214">
        <v>10500</v>
      </c>
      <c r="B214" t="s">
        <v>277</v>
      </c>
      <c r="C214" s="1">
        <v>87942</v>
      </c>
      <c r="D214" s="1">
        <v>30327</v>
      </c>
      <c r="E214" s="1">
        <v>61370</v>
      </c>
      <c r="F214" s="1">
        <v>15221</v>
      </c>
      <c r="G214" s="2">
        <v>0.248</v>
      </c>
      <c r="H214" t="s">
        <v>6371</v>
      </c>
      <c r="I214" t="b">
        <v>1</v>
      </c>
      <c r="J214" t="b">
        <v>0</v>
      </c>
      <c r="K214" t="b">
        <v>1</v>
      </c>
      <c r="L214" t="b">
        <v>0</v>
      </c>
      <c r="M214" t="b">
        <f t="shared" si="10"/>
        <v>0</v>
      </c>
      <c r="N214" s="5" t="e">
        <f>VLOOKUP(A214,#REF!, 5)</f>
        <v>#REF!</v>
      </c>
      <c r="O214">
        <f t="shared" si="11"/>
        <v>61370</v>
      </c>
      <c r="P214">
        <f t="shared" si="9"/>
        <v>0</v>
      </c>
    </row>
    <row r="215" spans="1:16" x14ac:dyDescent="0.2">
      <c r="A215">
        <v>10208</v>
      </c>
      <c r="B215" t="s">
        <v>41</v>
      </c>
      <c r="C215" s="1">
        <v>7565</v>
      </c>
      <c r="D215" s="1">
        <v>2978</v>
      </c>
      <c r="E215" s="1">
        <v>6237</v>
      </c>
      <c r="F215" s="1">
        <v>1555</v>
      </c>
      <c r="G215" s="2">
        <v>0.24929999999999999</v>
      </c>
      <c r="H215" t="s">
        <v>6371</v>
      </c>
      <c r="I215" t="b">
        <v>0</v>
      </c>
      <c r="J215" t="b">
        <v>0</v>
      </c>
      <c r="K215" t="b">
        <v>1</v>
      </c>
      <c r="L215" t="b">
        <v>0</v>
      </c>
      <c r="M215" t="b">
        <f t="shared" si="10"/>
        <v>0</v>
      </c>
      <c r="N215" s="5" t="e">
        <f>VLOOKUP(A215,#REF!, 5)</f>
        <v>#REF!</v>
      </c>
      <c r="O215">
        <f t="shared" si="11"/>
        <v>0</v>
      </c>
      <c r="P215">
        <f t="shared" si="9"/>
        <v>0</v>
      </c>
    </row>
    <row r="216" spans="1:16" x14ac:dyDescent="0.2">
      <c r="A216">
        <v>10680</v>
      </c>
      <c r="B216" t="s">
        <v>115</v>
      </c>
      <c r="C216" s="1">
        <v>34637</v>
      </c>
      <c r="D216" s="1">
        <v>11481</v>
      </c>
      <c r="E216" s="1">
        <v>25300</v>
      </c>
      <c r="F216" s="1">
        <v>6408</v>
      </c>
      <c r="G216" s="2">
        <v>0.25330000000000003</v>
      </c>
      <c r="H216" t="s">
        <v>6371</v>
      </c>
      <c r="I216" t="b">
        <v>1</v>
      </c>
      <c r="J216" t="b">
        <v>0</v>
      </c>
      <c r="K216" t="b">
        <v>1</v>
      </c>
      <c r="L216" t="b">
        <v>0</v>
      </c>
      <c r="M216" t="b">
        <f t="shared" si="10"/>
        <v>0</v>
      </c>
      <c r="N216" s="5" t="e">
        <f>VLOOKUP(A216,#REF!, 5)</f>
        <v>#REF!</v>
      </c>
      <c r="O216">
        <f t="shared" si="11"/>
        <v>25300</v>
      </c>
      <c r="P216">
        <f t="shared" si="9"/>
        <v>0</v>
      </c>
    </row>
    <row r="217" spans="1:16" x14ac:dyDescent="0.2">
      <c r="A217">
        <v>10065</v>
      </c>
      <c r="B217" t="s">
        <v>131</v>
      </c>
      <c r="C217" s="1">
        <v>1612</v>
      </c>
      <c r="D217" s="1">
        <v>1414</v>
      </c>
      <c r="E217" s="1">
        <v>2640</v>
      </c>
      <c r="F217">
        <v>671</v>
      </c>
      <c r="G217" s="2">
        <v>0.25419999999999998</v>
      </c>
      <c r="H217" t="s">
        <v>6371</v>
      </c>
      <c r="I217" t="b">
        <v>0</v>
      </c>
      <c r="J217" t="b">
        <v>0</v>
      </c>
      <c r="K217" t="b">
        <v>0</v>
      </c>
      <c r="L217" t="b">
        <v>1</v>
      </c>
      <c r="M217" t="b">
        <f t="shared" si="10"/>
        <v>0</v>
      </c>
      <c r="N217" s="5" t="e">
        <f>VLOOKUP(A217,#REF!, 5)</f>
        <v>#REF!</v>
      </c>
      <c r="O217">
        <f t="shared" si="11"/>
        <v>0</v>
      </c>
      <c r="P217">
        <f t="shared" si="9"/>
        <v>0</v>
      </c>
    </row>
    <row r="218" spans="1:16" x14ac:dyDescent="0.2">
      <c r="A218">
        <v>10401</v>
      </c>
      <c r="B218" t="s">
        <v>228</v>
      </c>
      <c r="C218" s="1">
        <v>422324</v>
      </c>
      <c r="D218" s="1">
        <v>183358</v>
      </c>
      <c r="E218" s="1">
        <v>281073</v>
      </c>
      <c r="F218" s="1">
        <v>71678</v>
      </c>
      <c r="G218" s="2">
        <v>0.255</v>
      </c>
      <c r="H218" t="s">
        <v>6373</v>
      </c>
      <c r="I218" t="b">
        <v>0</v>
      </c>
      <c r="J218" t="b">
        <v>0</v>
      </c>
      <c r="K218" t="b">
        <v>1</v>
      </c>
      <c r="L218" t="b">
        <v>1</v>
      </c>
      <c r="M218" t="b">
        <f t="shared" si="10"/>
        <v>0</v>
      </c>
      <c r="N218" s="5" t="e">
        <f>VLOOKUP(A218,#REF!, 5)</f>
        <v>#REF!</v>
      </c>
      <c r="O218">
        <f t="shared" si="11"/>
        <v>0</v>
      </c>
      <c r="P218">
        <f t="shared" si="9"/>
        <v>0</v>
      </c>
    </row>
    <row r="219" spans="1:16" x14ac:dyDescent="0.2">
      <c r="A219">
        <v>10144</v>
      </c>
      <c r="B219" t="s">
        <v>37</v>
      </c>
      <c r="C219" s="1">
        <v>9021</v>
      </c>
      <c r="D219" s="1">
        <v>3445</v>
      </c>
      <c r="E219" s="1">
        <v>7571</v>
      </c>
      <c r="F219" s="1">
        <v>1939</v>
      </c>
      <c r="G219" s="2">
        <v>0.25609999999999999</v>
      </c>
      <c r="H219" t="s">
        <v>6371</v>
      </c>
      <c r="I219" t="b">
        <v>0</v>
      </c>
      <c r="J219" t="b">
        <v>0</v>
      </c>
      <c r="K219" t="b">
        <v>1</v>
      </c>
      <c r="L219" t="b">
        <v>0</v>
      </c>
      <c r="M219" t="b">
        <f t="shared" si="10"/>
        <v>0</v>
      </c>
      <c r="N219" s="5" t="e">
        <f>VLOOKUP(A219,#REF!, 5)</f>
        <v>#REF!</v>
      </c>
      <c r="O219">
        <f t="shared" si="11"/>
        <v>0</v>
      </c>
      <c r="P219">
        <f t="shared" si="9"/>
        <v>0</v>
      </c>
    </row>
    <row r="220" spans="1:16" x14ac:dyDescent="0.2">
      <c r="A220">
        <v>10805</v>
      </c>
      <c r="B220" t="s">
        <v>432</v>
      </c>
      <c r="C220" s="1">
        <v>55750</v>
      </c>
      <c r="D220" s="1">
        <v>23709</v>
      </c>
      <c r="E220" s="1">
        <v>42818</v>
      </c>
      <c r="F220" s="1">
        <v>11056</v>
      </c>
      <c r="G220" s="2">
        <v>0.25819999999999999</v>
      </c>
      <c r="H220" t="s">
        <v>6371</v>
      </c>
      <c r="I220" t="b">
        <v>0</v>
      </c>
      <c r="J220" t="b">
        <v>0</v>
      </c>
      <c r="K220" t="b">
        <v>1</v>
      </c>
      <c r="L220" t="b">
        <v>0</v>
      </c>
      <c r="M220" t="b">
        <f t="shared" si="10"/>
        <v>0</v>
      </c>
      <c r="N220" s="5" t="e">
        <f>VLOOKUP(A220,#REF!, 5)</f>
        <v>#REF!</v>
      </c>
      <c r="O220">
        <f t="shared" si="11"/>
        <v>0</v>
      </c>
      <c r="P220">
        <f t="shared" si="9"/>
        <v>0</v>
      </c>
    </row>
    <row r="221" spans="1:16" x14ac:dyDescent="0.2">
      <c r="A221">
        <v>10494</v>
      </c>
      <c r="B221" t="s">
        <v>167</v>
      </c>
      <c r="C221">
        <v>530</v>
      </c>
      <c r="D221">
        <v>249</v>
      </c>
      <c r="E221">
        <v>437</v>
      </c>
      <c r="F221">
        <v>113</v>
      </c>
      <c r="G221" s="2">
        <v>0.2586</v>
      </c>
      <c r="H221" t="s">
        <v>6372</v>
      </c>
      <c r="I221" t="b">
        <v>0</v>
      </c>
      <c r="J221" t="b">
        <v>0</v>
      </c>
      <c r="K221" t="b">
        <v>1</v>
      </c>
      <c r="L221" t="b">
        <v>0</v>
      </c>
      <c r="M221" t="b">
        <f t="shared" si="10"/>
        <v>0</v>
      </c>
      <c r="N221" s="5" t="e">
        <f>VLOOKUP(A221,#REF!, 5)</f>
        <v>#REF!</v>
      </c>
      <c r="O221">
        <f t="shared" si="11"/>
        <v>0</v>
      </c>
      <c r="P221">
        <f t="shared" si="9"/>
        <v>0</v>
      </c>
    </row>
    <row r="222" spans="1:16" x14ac:dyDescent="0.2">
      <c r="A222">
        <v>10700</v>
      </c>
      <c r="B222" t="s">
        <v>384</v>
      </c>
      <c r="C222" s="1">
        <v>136803</v>
      </c>
      <c r="D222" s="1">
        <v>60049</v>
      </c>
      <c r="E222" s="1">
        <v>101511</v>
      </c>
      <c r="F222" s="1">
        <v>26427</v>
      </c>
      <c r="G222" s="2">
        <v>0.26029999999999998</v>
      </c>
      <c r="H222" t="s">
        <v>6371</v>
      </c>
      <c r="I222" t="b">
        <v>0</v>
      </c>
      <c r="J222" t="b">
        <v>0</v>
      </c>
      <c r="K222" t="b">
        <v>1</v>
      </c>
      <c r="L222" t="b">
        <v>1</v>
      </c>
      <c r="M222" t="b">
        <f t="shared" si="10"/>
        <v>0</v>
      </c>
      <c r="N222" s="5" t="e">
        <f>VLOOKUP(A222,#REF!, 5)</f>
        <v>#REF!</v>
      </c>
      <c r="O222">
        <f t="shared" si="11"/>
        <v>0</v>
      </c>
      <c r="P222">
        <f t="shared" si="9"/>
        <v>0</v>
      </c>
    </row>
    <row r="223" spans="1:16" x14ac:dyDescent="0.2">
      <c r="A223">
        <v>10756</v>
      </c>
      <c r="B223" t="s">
        <v>274</v>
      </c>
      <c r="C223" s="1">
        <v>2241</v>
      </c>
      <c r="D223" s="1">
        <v>1233</v>
      </c>
      <c r="E223" s="1">
        <v>2683</v>
      </c>
      <c r="F223">
        <v>702</v>
      </c>
      <c r="G223" s="2">
        <v>0.2616</v>
      </c>
      <c r="H223" t="s">
        <v>6372</v>
      </c>
      <c r="I223" t="b">
        <v>0</v>
      </c>
      <c r="J223" t="b">
        <v>0</v>
      </c>
      <c r="K223" t="b">
        <v>1</v>
      </c>
      <c r="L223" t="b">
        <v>0</v>
      </c>
      <c r="M223" t="b">
        <f t="shared" si="10"/>
        <v>0</v>
      </c>
      <c r="N223" s="5" t="e">
        <f>VLOOKUP(A223,#REF!, 5)</f>
        <v>#REF!</v>
      </c>
      <c r="O223">
        <f t="shared" si="11"/>
        <v>0</v>
      </c>
      <c r="P223">
        <f t="shared" si="9"/>
        <v>0</v>
      </c>
    </row>
    <row r="224" spans="1:16" x14ac:dyDescent="0.2">
      <c r="A224">
        <v>10057</v>
      </c>
      <c r="B224" t="s">
        <v>31</v>
      </c>
      <c r="C224" s="1">
        <v>62057</v>
      </c>
      <c r="D224" s="1">
        <v>21774</v>
      </c>
      <c r="E224" s="1">
        <v>43032</v>
      </c>
      <c r="F224" s="1">
        <v>11257</v>
      </c>
      <c r="G224" s="2">
        <v>0.2616</v>
      </c>
      <c r="H224" t="s">
        <v>6371</v>
      </c>
      <c r="I224" t="b">
        <v>1</v>
      </c>
      <c r="J224" t="b">
        <v>0</v>
      </c>
      <c r="K224" t="b">
        <v>1</v>
      </c>
      <c r="L224" t="b">
        <v>0</v>
      </c>
      <c r="M224" t="b">
        <f t="shared" si="10"/>
        <v>0</v>
      </c>
      <c r="N224" s="5" t="e">
        <f>VLOOKUP(A224,#REF!, 5)</f>
        <v>#REF!</v>
      </c>
      <c r="O224">
        <f t="shared" si="11"/>
        <v>43032</v>
      </c>
      <c r="P224">
        <f t="shared" ref="P224:P287" si="12">IF(AND(I224,NOT(K224),NOT(L224)),F224,0)</f>
        <v>0</v>
      </c>
    </row>
    <row r="225" spans="1:16" x14ac:dyDescent="0.2">
      <c r="A225">
        <v>17926</v>
      </c>
      <c r="B225" t="s">
        <v>239</v>
      </c>
      <c r="C225" s="1">
        <v>10839</v>
      </c>
      <c r="D225" s="1">
        <v>3612</v>
      </c>
      <c r="E225" s="1">
        <v>7034</v>
      </c>
      <c r="F225" s="1">
        <v>1851</v>
      </c>
      <c r="G225" s="2">
        <v>0.26319999999999999</v>
      </c>
      <c r="H225" t="s">
        <v>6371</v>
      </c>
      <c r="I225" t="b">
        <v>1</v>
      </c>
      <c r="J225" t="b">
        <v>0</v>
      </c>
      <c r="K225" t="b">
        <v>0</v>
      </c>
      <c r="L225" t="b">
        <v>1</v>
      </c>
      <c r="M225" t="b">
        <f t="shared" si="10"/>
        <v>0</v>
      </c>
      <c r="N225" s="5" t="e">
        <f>VLOOKUP(A225,#REF!, 5)</f>
        <v>#REF!</v>
      </c>
      <c r="O225">
        <f t="shared" si="11"/>
        <v>7034</v>
      </c>
      <c r="P225">
        <f t="shared" si="12"/>
        <v>0</v>
      </c>
    </row>
    <row r="226" spans="1:16" x14ac:dyDescent="0.2">
      <c r="A226">
        <v>10123</v>
      </c>
      <c r="B226" t="s">
        <v>49</v>
      </c>
      <c r="C226" s="1">
        <v>39474</v>
      </c>
      <c r="D226" s="1">
        <v>14717</v>
      </c>
      <c r="E226" s="1">
        <v>31038</v>
      </c>
      <c r="F226" s="1">
        <v>8237</v>
      </c>
      <c r="G226" s="2">
        <v>0.26540000000000002</v>
      </c>
      <c r="H226" t="s">
        <v>6372</v>
      </c>
      <c r="I226" t="b">
        <v>1</v>
      </c>
      <c r="J226" t="b">
        <v>0</v>
      </c>
      <c r="K226" t="b">
        <v>1</v>
      </c>
      <c r="L226" t="b">
        <v>0</v>
      </c>
      <c r="M226" t="b">
        <f t="shared" si="10"/>
        <v>0</v>
      </c>
      <c r="N226" s="5" t="e">
        <f>VLOOKUP(A226,#REF!, 5)</f>
        <v>#REF!</v>
      </c>
      <c r="O226">
        <f t="shared" si="11"/>
        <v>31038</v>
      </c>
      <c r="P226">
        <f t="shared" si="12"/>
        <v>0</v>
      </c>
    </row>
    <row r="227" spans="1:16" x14ac:dyDescent="0.2">
      <c r="A227">
        <v>10541</v>
      </c>
      <c r="B227" t="s">
        <v>419</v>
      </c>
      <c r="C227" s="1">
        <v>6439</v>
      </c>
      <c r="D227" s="1">
        <v>6978</v>
      </c>
      <c r="E227" s="1">
        <v>11743</v>
      </c>
      <c r="F227" s="1">
        <v>3153</v>
      </c>
      <c r="G227" s="2">
        <v>0.26850000000000002</v>
      </c>
      <c r="H227" t="s">
        <v>6371</v>
      </c>
      <c r="I227" t="b">
        <v>1</v>
      </c>
      <c r="J227" t="b">
        <v>1</v>
      </c>
      <c r="K227" t="b">
        <v>1</v>
      </c>
      <c r="L227" t="b">
        <v>0</v>
      </c>
      <c r="M227" t="b">
        <f t="shared" si="10"/>
        <v>0</v>
      </c>
      <c r="N227" s="5" t="e">
        <f>VLOOKUP(A227,#REF!, 5)</f>
        <v>#REF!</v>
      </c>
      <c r="O227">
        <f t="shared" si="11"/>
        <v>11743</v>
      </c>
      <c r="P227">
        <f t="shared" si="12"/>
        <v>0</v>
      </c>
    </row>
    <row r="228" spans="1:16" x14ac:dyDescent="0.2">
      <c r="A228">
        <v>10571</v>
      </c>
      <c r="B228" t="s">
        <v>305</v>
      </c>
      <c r="C228" s="1">
        <v>30167</v>
      </c>
      <c r="D228" s="1">
        <v>11195</v>
      </c>
      <c r="E228" s="1">
        <v>22111</v>
      </c>
      <c r="F228" s="1">
        <v>5955</v>
      </c>
      <c r="G228" s="2">
        <v>0.26929999999999998</v>
      </c>
      <c r="H228" t="s">
        <v>6371</v>
      </c>
      <c r="I228" t="b">
        <v>0</v>
      </c>
      <c r="J228" t="b">
        <v>0</v>
      </c>
      <c r="K228" t="b">
        <v>1</v>
      </c>
      <c r="L228" t="b">
        <v>0</v>
      </c>
      <c r="M228" t="b">
        <f t="shared" si="10"/>
        <v>0</v>
      </c>
      <c r="N228" s="5" t="e">
        <f>VLOOKUP(A228,#REF!, 5)</f>
        <v>#REF!</v>
      </c>
      <c r="O228">
        <f t="shared" si="11"/>
        <v>0</v>
      </c>
      <c r="P228">
        <f t="shared" si="12"/>
        <v>0</v>
      </c>
    </row>
    <row r="229" spans="1:16" x14ac:dyDescent="0.2">
      <c r="A229">
        <v>10424</v>
      </c>
      <c r="B229" t="s">
        <v>425</v>
      </c>
      <c r="C229" s="1">
        <v>323103</v>
      </c>
      <c r="D229" s="1">
        <v>104051</v>
      </c>
      <c r="E229" s="1">
        <v>225983</v>
      </c>
      <c r="F229" s="1">
        <v>60935</v>
      </c>
      <c r="G229" s="2">
        <v>0.26960000000000001</v>
      </c>
      <c r="H229" t="s">
        <v>6371</v>
      </c>
      <c r="I229" t="b">
        <v>1</v>
      </c>
      <c r="J229" t="b">
        <v>0</v>
      </c>
      <c r="K229" t="b">
        <v>1</v>
      </c>
      <c r="L229" t="b">
        <v>0</v>
      </c>
      <c r="M229" t="b">
        <f t="shared" si="10"/>
        <v>0</v>
      </c>
      <c r="N229" s="5" t="e">
        <f>VLOOKUP(A229,#REF!, 5)</f>
        <v>#REF!</v>
      </c>
      <c r="O229">
        <f t="shared" si="11"/>
        <v>225983</v>
      </c>
      <c r="P229">
        <f t="shared" si="12"/>
        <v>0</v>
      </c>
    </row>
    <row r="230" spans="1:16" x14ac:dyDescent="0.2">
      <c r="A230">
        <v>10647</v>
      </c>
      <c r="B230" t="s">
        <v>343</v>
      </c>
      <c r="C230">
        <v>752</v>
      </c>
      <c r="D230">
        <v>460</v>
      </c>
      <c r="E230">
        <v>670</v>
      </c>
      <c r="F230">
        <v>181</v>
      </c>
      <c r="G230" s="2">
        <v>0.27010000000000001</v>
      </c>
      <c r="H230" t="s">
        <v>6372</v>
      </c>
      <c r="I230" t="b">
        <v>0</v>
      </c>
      <c r="J230" t="b">
        <v>0</v>
      </c>
      <c r="K230" t="b">
        <v>1</v>
      </c>
      <c r="L230" t="b">
        <v>0</v>
      </c>
      <c r="M230" t="b">
        <f t="shared" si="10"/>
        <v>0</v>
      </c>
      <c r="N230" s="5" t="e">
        <f>VLOOKUP(A230,#REF!, 5)</f>
        <v>#REF!</v>
      </c>
      <c r="O230">
        <f t="shared" si="11"/>
        <v>0</v>
      </c>
      <c r="P230">
        <f t="shared" si="12"/>
        <v>0</v>
      </c>
    </row>
    <row r="231" spans="1:16" x14ac:dyDescent="0.2">
      <c r="A231">
        <v>10109</v>
      </c>
      <c r="B231" t="s">
        <v>50</v>
      </c>
      <c r="C231" s="1">
        <v>104688</v>
      </c>
      <c r="D231" s="1">
        <v>42202</v>
      </c>
      <c r="E231" s="1">
        <v>75305</v>
      </c>
      <c r="F231" s="1">
        <v>20340</v>
      </c>
      <c r="G231" s="2">
        <v>0.27010000000000001</v>
      </c>
      <c r="H231" t="s">
        <v>6372</v>
      </c>
      <c r="I231" t="b">
        <v>1</v>
      </c>
      <c r="J231" t="b">
        <v>0</v>
      </c>
      <c r="K231" t="b">
        <v>1</v>
      </c>
      <c r="L231" t="b">
        <v>0</v>
      </c>
      <c r="M231" t="b">
        <f t="shared" si="10"/>
        <v>0</v>
      </c>
      <c r="N231" s="5" t="e">
        <f>VLOOKUP(A231,#REF!, 5)</f>
        <v>#REF!</v>
      </c>
      <c r="O231">
        <f t="shared" si="11"/>
        <v>75305</v>
      </c>
      <c r="P231">
        <f t="shared" si="12"/>
        <v>0</v>
      </c>
    </row>
    <row r="232" spans="1:16" x14ac:dyDescent="0.2">
      <c r="A232">
        <v>10606</v>
      </c>
      <c r="B232" t="s">
        <v>325</v>
      </c>
      <c r="C232" s="1">
        <v>18160</v>
      </c>
      <c r="D232" s="1">
        <v>5478</v>
      </c>
      <c r="E232" s="1">
        <v>12440</v>
      </c>
      <c r="F232" s="1">
        <v>3366</v>
      </c>
      <c r="G232" s="2">
        <v>0.27060000000000001</v>
      </c>
      <c r="H232" t="s">
        <v>6371</v>
      </c>
      <c r="I232" t="b">
        <v>1</v>
      </c>
      <c r="J232" t="b">
        <v>1</v>
      </c>
      <c r="K232" t="b">
        <v>1</v>
      </c>
      <c r="L232" t="b">
        <v>0</v>
      </c>
      <c r="M232" t="b">
        <f t="shared" si="10"/>
        <v>0</v>
      </c>
      <c r="N232" s="5" t="e">
        <f>VLOOKUP(A232,#REF!, 5)</f>
        <v>#REF!</v>
      </c>
      <c r="O232">
        <f t="shared" si="11"/>
        <v>12440</v>
      </c>
      <c r="P232">
        <f t="shared" si="12"/>
        <v>0</v>
      </c>
    </row>
    <row r="233" spans="1:16" x14ac:dyDescent="0.2">
      <c r="A233">
        <v>10358</v>
      </c>
      <c r="B233" t="s">
        <v>143</v>
      </c>
      <c r="C233" s="1">
        <v>47642</v>
      </c>
      <c r="D233" s="1">
        <v>19370</v>
      </c>
      <c r="E233" s="1">
        <v>36970</v>
      </c>
      <c r="F233" s="1">
        <v>10043</v>
      </c>
      <c r="G233" s="2">
        <v>0.2717</v>
      </c>
      <c r="H233" t="s">
        <v>6371</v>
      </c>
      <c r="I233" t="b">
        <v>1</v>
      </c>
      <c r="J233" t="b">
        <v>0</v>
      </c>
      <c r="K233" t="b">
        <v>1</v>
      </c>
      <c r="L233" t="b">
        <v>0</v>
      </c>
      <c r="M233" t="b">
        <f t="shared" si="10"/>
        <v>0</v>
      </c>
      <c r="N233" s="5" t="e">
        <f>VLOOKUP(A233,#REF!, 5)</f>
        <v>#REF!</v>
      </c>
      <c r="O233">
        <f t="shared" si="11"/>
        <v>36970</v>
      </c>
      <c r="P233">
        <f t="shared" si="12"/>
        <v>0</v>
      </c>
    </row>
    <row r="234" spans="1:16" x14ac:dyDescent="0.2">
      <c r="A234">
        <v>10800</v>
      </c>
      <c r="B234" t="s">
        <v>429</v>
      </c>
      <c r="C234" s="1">
        <v>121436</v>
      </c>
      <c r="D234" s="1">
        <v>48109</v>
      </c>
      <c r="E234" s="1">
        <v>82557</v>
      </c>
      <c r="F234" s="1">
        <v>22435</v>
      </c>
      <c r="G234" s="2">
        <v>0.27179999999999999</v>
      </c>
      <c r="H234" t="s">
        <v>6371</v>
      </c>
      <c r="I234" t="b">
        <v>0</v>
      </c>
      <c r="J234" t="b">
        <v>1</v>
      </c>
      <c r="K234" t="b">
        <v>1</v>
      </c>
      <c r="L234" t="b">
        <v>1</v>
      </c>
      <c r="M234" t="b">
        <f t="shared" si="10"/>
        <v>0</v>
      </c>
      <c r="N234" s="5" t="e">
        <f>VLOOKUP(A234,#REF!, 5)</f>
        <v>#REF!</v>
      </c>
      <c r="O234">
        <f t="shared" si="11"/>
        <v>0</v>
      </c>
      <c r="P234">
        <f t="shared" si="12"/>
        <v>0</v>
      </c>
    </row>
    <row r="235" spans="1:16" x14ac:dyDescent="0.2">
      <c r="A235">
        <v>10078</v>
      </c>
      <c r="B235" t="s">
        <v>227</v>
      </c>
      <c r="C235" s="1">
        <v>25719</v>
      </c>
      <c r="D235" s="1">
        <v>9608</v>
      </c>
      <c r="E235" s="1">
        <v>20087</v>
      </c>
      <c r="F235" s="1">
        <v>5492</v>
      </c>
      <c r="G235" s="2">
        <v>0.27339999999999998</v>
      </c>
      <c r="H235" t="s">
        <v>6371</v>
      </c>
      <c r="I235" t="b">
        <v>1</v>
      </c>
      <c r="J235" t="b">
        <v>0</v>
      </c>
      <c r="K235" t="b">
        <v>1</v>
      </c>
      <c r="L235" t="b">
        <v>0</v>
      </c>
      <c r="M235" t="b">
        <f t="shared" si="10"/>
        <v>0</v>
      </c>
      <c r="N235" s="5" t="e">
        <f>VLOOKUP(A235,#REF!, 5)</f>
        <v>#REF!</v>
      </c>
      <c r="O235">
        <f t="shared" si="11"/>
        <v>20087</v>
      </c>
      <c r="P235">
        <f t="shared" si="12"/>
        <v>0</v>
      </c>
    </row>
    <row r="236" spans="1:16" x14ac:dyDescent="0.2">
      <c r="A236">
        <v>10620</v>
      </c>
      <c r="B236" t="s">
        <v>329</v>
      </c>
      <c r="C236" s="1">
        <v>99186</v>
      </c>
      <c r="D236" s="1">
        <v>33523</v>
      </c>
      <c r="E236" s="1">
        <v>76021</v>
      </c>
      <c r="F236" s="1">
        <v>20786</v>
      </c>
      <c r="G236" s="2">
        <v>0.27339999999999998</v>
      </c>
      <c r="H236" t="s">
        <v>6371</v>
      </c>
      <c r="I236" t="b">
        <v>1</v>
      </c>
      <c r="J236" t="b">
        <v>0</v>
      </c>
      <c r="K236" t="b">
        <v>1</v>
      </c>
      <c r="L236" t="b">
        <v>0</v>
      </c>
      <c r="M236" t="b">
        <f t="shared" si="10"/>
        <v>0</v>
      </c>
      <c r="N236" s="5" t="e">
        <f>VLOOKUP(A236,#REF!, 5)</f>
        <v>#REF!</v>
      </c>
      <c r="O236">
        <f t="shared" si="11"/>
        <v>76021</v>
      </c>
      <c r="P236">
        <f t="shared" si="12"/>
        <v>0</v>
      </c>
    </row>
    <row r="237" spans="1:16" x14ac:dyDescent="0.2">
      <c r="A237">
        <v>10502</v>
      </c>
      <c r="B237" t="s">
        <v>278</v>
      </c>
      <c r="C237" s="1">
        <v>94415</v>
      </c>
      <c r="D237" s="1">
        <v>38990</v>
      </c>
      <c r="E237" s="1">
        <v>68201</v>
      </c>
      <c r="F237" s="1">
        <v>18773</v>
      </c>
      <c r="G237" s="2">
        <v>0.27529999999999999</v>
      </c>
      <c r="H237" t="s">
        <v>6371</v>
      </c>
      <c r="I237" t="b">
        <v>0</v>
      </c>
      <c r="J237" t="b">
        <v>0</v>
      </c>
      <c r="K237" t="b">
        <v>1</v>
      </c>
      <c r="L237" t="b">
        <v>1</v>
      </c>
      <c r="M237" t="b">
        <f t="shared" si="10"/>
        <v>0</v>
      </c>
      <c r="N237" s="5" t="e">
        <f>VLOOKUP(A237,#REF!, 5)</f>
        <v>#REF!</v>
      </c>
      <c r="O237">
        <f t="shared" si="11"/>
        <v>0</v>
      </c>
      <c r="P237">
        <f t="shared" si="12"/>
        <v>0</v>
      </c>
    </row>
    <row r="238" spans="1:16" x14ac:dyDescent="0.2">
      <c r="A238">
        <v>10128</v>
      </c>
      <c r="B238" t="s">
        <v>61</v>
      </c>
      <c r="C238" s="1">
        <v>186948</v>
      </c>
      <c r="D238" s="1">
        <v>74480</v>
      </c>
      <c r="E238" s="1">
        <v>142218</v>
      </c>
      <c r="F238" s="1">
        <v>39217</v>
      </c>
      <c r="G238" s="2">
        <v>0.27579999999999999</v>
      </c>
      <c r="H238" t="s">
        <v>6371</v>
      </c>
      <c r="I238" t="b">
        <v>1</v>
      </c>
      <c r="J238" t="b">
        <v>0</v>
      </c>
      <c r="K238" t="b">
        <v>1</v>
      </c>
      <c r="L238" t="b">
        <v>0</v>
      </c>
      <c r="M238" t="b">
        <f t="shared" si="10"/>
        <v>0</v>
      </c>
      <c r="N238" s="5" t="e">
        <f>VLOOKUP(A238,#REF!, 5)</f>
        <v>#REF!</v>
      </c>
      <c r="O238">
        <f t="shared" si="11"/>
        <v>142218</v>
      </c>
      <c r="P238">
        <f t="shared" si="12"/>
        <v>0</v>
      </c>
    </row>
    <row r="239" spans="1:16" x14ac:dyDescent="0.2">
      <c r="A239">
        <v>10081</v>
      </c>
      <c r="B239" t="s">
        <v>70</v>
      </c>
      <c r="C239">
        <v>341</v>
      </c>
      <c r="D239">
        <v>165</v>
      </c>
      <c r="E239">
        <v>314</v>
      </c>
      <c r="F239">
        <v>87</v>
      </c>
      <c r="G239" s="2">
        <v>0.27710000000000001</v>
      </c>
      <c r="H239" t="s">
        <v>6372</v>
      </c>
      <c r="I239" t="b">
        <v>0</v>
      </c>
      <c r="J239" t="b">
        <v>0</v>
      </c>
      <c r="K239" t="b">
        <v>1</v>
      </c>
      <c r="L239" t="b">
        <v>0</v>
      </c>
      <c r="M239" t="b">
        <f t="shared" si="10"/>
        <v>0</v>
      </c>
      <c r="N239" s="5" t="e">
        <f>VLOOKUP(A239,#REF!, 5)</f>
        <v>#REF!</v>
      </c>
      <c r="O239">
        <f t="shared" si="11"/>
        <v>0</v>
      </c>
      <c r="P239">
        <f t="shared" si="12"/>
        <v>0</v>
      </c>
    </row>
    <row r="240" spans="1:16" x14ac:dyDescent="0.2">
      <c r="A240">
        <v>10829</v>
      </c>
      <c r="B240" t="s">
        <v>450</v>
      </c>
      <c r="C240" s="1">
        <v>46705</v>
      </c>
      <c r="D240" s="1">
        <v>18860</v>
      </c>
      <c r="E240" s="1">
        <v>34039</v>
      </c>
      <c r="F240" s="1">
        <v>9442</v>
      </c>
      <c r="G240" s="2">
        <v>0.27739999999999998</v>
      </c>
      <c r="H240" t="s">
        <v>6371</v>
      </c>
      <c r="I240" t="b">
        <v>0</v>
      </c>
      <c r="J240" t="b">
        <v>0</v>
      </c>
      <c r="K240" t="b">
        <v>1</v>
      </c>
      <c r="L240" t="b">
        <v>0</v>
      </c>
      <c r="M240" t="b">
        <f t="shared" si="10"/>
        <v>0</v>
      </c>
      <c r="N240" s="5" t="e">
        <f>VLOOKUP(A240,#REF!, 5)</f>
        <v>#REF!</v>
      </c>
      <c r="O240">
        <f t="shared" si="11"/>
        <v>0</v>
      </c>
      <c r="P240">
        <f t="shared" si="12"/>
        <v>0</v>
      </c>
    </row>
    <row r="241" spans="1:16" x14ac:dyDescent="0.2">
      <c r="A241">
        <v>10304</v>
      </c>
      <c r="B241" t="s">
        <v>157</v>
      </c>
      <c r="C241" s="1">
        <v>143740</v>
      </c>
      <c r="D241" s="1">
        <v>57753</v>
      </c>
      <c r="E241" s="1">
        <v>104612</v>
      </c>
      <c r="F241" s="1">
        <v>29254</v>
      </c>
      <c r="G241" s="2">
        <v>0.27960000000000002</v>
      </c>
      <c r="H241" t="s">
        <v>6373</v>
      </c>
      <c r="I241" t="b">
        <v>0</v>
      </c>
      <c r="J241" t="b">
        <v>0</v>
      </c>
      <c r="K241" t="b">
        <v>1</v>
      </c>
      <c r="L241" t="b">
        <v>1</v>
      </c>
      <c r="M241" t="b">
        <f t="shared" si="10"/>
        <v>0</v>
      </c>
      <c r="N241" s="5" t="e">
        <f>VLOOKUP(A241,#REF!, 5)</f>
        <v>#REF!</v>
      </c>
      <c r="O241">
        <f t="shared" si="11"/>
        <v>0</v>
      </c>
      <c r="P241">
        <f t="shared" si="12"/>
        <v>0</v>
      </c>
    </row>
    <row r="242" spans="1:16" x14ac:dyDescent="0.2">
      <c r="A242">
        <v>10280</v>
      </c>
      <c r="B242" t="s">
        <v>161</v>
      </c>
      <c r="C242" s="1">
        <v>62951</v>
      </c>
      <c r="D242" s="1">
        <v>22116</v>
      </c>
      <c r="E242" s="1">
        <v>46980</v>
      </c>
      <c r="F242" s="1">
        <v>13209</v>
      </c>
      <c r="G242" s="2">
        <v>0.28120000000000001</v>
      </c>
      <c r="H242" t="s">
        <v>6371</v>
      </c>
      <c r="I242" t="b">
        <v>1</v>
      </c>
      <c r="J242" t="b">
        <v>0</v>
      </c>
      <c r="K242" t="b">
        <v>1</v>
      </c>
      <c r="L242" t="b">
        <v>0</v>
      </c>
      <c r="M242" t="b">
        <f t="shared" si="10"/>
        <v>0</v>
      </c>
      <c r="N242" s="5" t="e">
        <f>VLOOKUP(A242,#REF!, 5)</f>
        <v>#REF!</v>
      </c>
      <c r="O242">
        <f t="shared" si="11"/>
        <v>46980</v>
      </c>
      <c r="P242">
        <f t="shared" si="12"/>
        <v>0</v>
      </c>
    </row>
    <row r="243" spans="1:16" x14ac:dyDescent="0.2">
      <c r="A243">
        <v>17933</v>
      </c>
      <c r="B243" t="s">
        <v>158</v>
      </c>
      <c r="C243" s="1">
        <v>13904</v>
      </c>
      <c r="D243" s="1">
        <v>4979</v>
      </c>
      <c r="E243" s="1">
        <v>10440</v>
      </c>
      <c r="F243" s="1">
        <v>2946</v>
      </c>
      <c r="G243" s="2">
        <v>0.28220000000000001</v>
      </c>
      <c r="H243" t="s">
        <v>6371</v>
      </c>
      <c r="I243" t="b">
        <v>0</v>
      </c>
      <c r="J243" t="b">
        <v>0</v>
      </c>
      <c r="K243" t="b">
        <v>0</v>
      </c>
      <c r="L243" t="b">
        <v>1</v>
      </c>
      <c r="M243" t="b">
        <f t="shared" si="10"/>
        <v>0</v>
      </c>
      <c r="N243" s="5" t="e">
        <f>VLOOKUP(A243,#REF!, 5)</f>
        <v>#REF!</v>
      </c>
      <c r="O243">
        <f t="shared" si="11"/>
        <v>0</v>
      </c>
      <c r="P243">
        <f t="shared" si="12"/>
        <v>0</v>
      </c>
    </row>
    <row r="244" spans="1:16" x14ac:dyDescent="0.2">
      <c r="A244">
        <v>10513</v>
      </c>
      <c r="B244" t="s">
        <v>301</v>
      </c>
      <c r="C244" s="1">
        <v>213759</v>
      </c>
      <c r="D244" s="1">
        <v>74977</v>
      </c>
      <c r="E244" s="1">
        <v>144970</v>
      </c>
      <c r="F244" s="1">
        <v>41021</v>
      </c>
      <c r="G244" s="2">
        <v>0.28299999999999997</v>
      </c>
      <c r="H244" t="s">
        <v>6371</v>
      </c>
      <c r="I244" t="b">
        <v>0</v>
      </c>
      <c r="J244" t="b">
        <v>0</v>
      </c>
      <c r="K244" t="b">
        <v>1</v>
      </c>
      <c r="L244" t="b">
        <v>0</v>
      </c>
      <c r="M244" t="b">
        <f t="shared" si="10"/>
        <v>0</v>
      </c>
      <c r="N244" s="5" t="e">
        <f>VLOOKUP(A244,#REF!, 5)</f>
        <v>#REF!</v>
      </c>
      <c r="O244">
        <f t="shared" si="11"/>
        <v>0</v>
      </c>
      <c r="P244">
        <f t="shared" si="12"/>
        <v>0</v>
      </c>
    </row>
    <row r="245" spans="1:16" x14ac:dyDescent="0.2">
      <c r="A245">
        <v>10219</v>
      </c>
      <c r="B245" t="s">
        <v>110</v>
      </c>
      <c r="C245" s="1">
        <v>4152</v>
      </c>
      <c r="D245" s="1">
        <v>1688</v>
      </c>
      <c r="E245" s="1">
        <v>3611</v>
      </c>
      <c r="F245" s="1">
        <v>1023</v>
      </c>
      <c r="G245" s="2">
        <v>0.2833</v>
      </c>
      <c r="H245" t="s">
        <v>6371</v>
      </c>
      <c r="I245" t="b">
        <v>0</v>
      </c>
      <c r="J245" t="b">
        <v>0</v>
      </c>
      <c r="K245" t="b">
        <v>1</v>
      </c>
      <c r="L245" t="b">
        <v>0</v>
      </c>
      <c r="M245" t="b">
        <f t="shared" si="10"/>
        <v>0</v>
      </c>
      <c r="N245" s="5" t="e">
        <f>VLOOKUP(A245,#REF!, 5)</f>
        <v>#REF!</v>
      </c>
      <c r="O245">
        <f t="shared" si="11"/>
        <v>0</v>
      </c>
      <c r="P245">
        <f t="shared" si="12"/>
        <v>0</v>
      </c>
    </row>
    <row r="246" spans="1:16" x14ac:dyDescent="0.2">
      <c r="A246">
        <v>10533</v>
      </c>
      <c r="B246" t="s">
        <v>391</v>
      </c>
      <c r="C246" s="1">
        <v>7826</v>
      </c>
      <c r="D246" s="1">
        <v>3718</v>
      </c>
      <c r="E246" s="1">
        <v>7407</v>
      </c>
      <c r="F246" s="1">
        <v>2126</v>
      </c>
      <c r="G246" s="2">
        <v>0.28699999999999998</v>
      </c>
      <c r="H246" t="s">
        <v>6371</v>
      </c>
      <c r="I246" t="b">
        <v>1</v>
      </c>
      <c r="J246" t="b">
        <v>1</v>
      </c>
      <c r="K246" t="b">
        <v>1</v>
      </c>
      <c r="L246" t="b">
        <v>0</v>
      </c>
      <c r="M246" t="b">
        <f t="shared" si="10"/>
        <v>0</v>
      </c>
      <c r="N246" s="5" t="e">
        <f>VLOOKUP(A246,#REF!, 5)</f>
        <v>#REF!</v>
      </c>
      <c r="O246">
        <f t="shared" si="11"/>
        <v>7407</v>
      </c>
      <c r="P246">
        <f t="shared" si="12"/>
        <v>0</v>
      </c>
    </row>
    <row r="247" spans="1:16" x14ac:dyDescent="0.2">
      <c r="A247">
        <v>10349</v>
      </c>
      <c r="B247" t="s">
        <v>195</v>
      </c>
      <c r="C247" s="1">
        <v>8057</v>
      </c>
      <c r="D247" s="1">
        <v>4054</v>
      </c>
      <c r="E247" s="1">
        <v>6675</v>
      </c>
      <c r="F247" s="1">
        <v>1919</v>
      </c>
      <c r="G247" s="2">
        <v>0.28749999999999998</v>
      </c>
      <c r="H247" t="s">
        <v>6372</v>
      </c>
      <c r="I247" t="b">
        <v>0</v>
      </c>
      <c r="J247" t="b">
        <v>0</v>
      </c>
      <c r="K247" t="b">
        <v>1</v>
      </c>
      <c r="L247" t="b">
        <v>0</v>
      </c>
      <c r="M247" t="b">
        <f t="shared" si="10"/>
        <v>0</v>
      </c>
      <c r="N247" s="5" t="e">
        <f>VLOOKUP(A247,#REF!, 5)</f>
        <v>#REF!</v>
      </c>
      <c r="O247">
        <f t="shared" si="11"/>
        <v>0</v>
      </c>
      <c r="P247">
        <f t="shared" si="12"/>
        <v>0</v>
      </c>
    </row>
    <row r="248" spans="1:16" x14ac:dyDescent="0.2">
      <c r="A248">
        <v>10183</v>
      </c>
      <c r="B248" t="s">
        <v>97</v>
      </c>
      <c r="C248" s="1">
        <v>47845</v>
      </c>
      <c r="D248" s="1">
        <v>22406</v>
      </c>
      <c r="E248" s="1">
        <v>34821</v>
      </c>
      <c r="F248" s="1">
        <v>10028</v>
      </c>
      <c r="G248" s="2">
        <v>0.28799999999999998</v>
      </c>
      <c r="H248" t="s">
        <v>6373</v>
      </c>
      <c r="I248" t="b">
        <v>0</v>
      </c>
      <c r="J248" t="b">
        <v>0</v>
      </c>
      <c r="K248" t="b">
        <v>1</v>
      </c>
      <c r="L248" t="b">
        <v>0</v>
      </c>
      <c r="M248" t="b">
        <f t="shared" si="10"/>
        <v>0</v>
      </c>
      <c r="N248" s="5" t="e">
        <f>VLOOKUP(A248,#REF!, 5)</f>
        <v>#REF!</v>
      </c>
      <c r="O248">
        <f t="shared" si="11"/>
        <v>0</v>
      </c>
      <c r="P248">
        <f t="shared" si="12"/>
        <v>0</v>
      </c>
    </row>
    <row r="249" spans="1:16" x14ac:dyDescent="0.2">
      <c r="A249">
        <v>10373</v>
      </c>
      <c r="B249" t="s">
        <v>206</v>
      </c>
      <c r="C249" s="1">
        <v>7750</v>
      </c>
      <c r="D249" s="1">
        <v>4665</v>
      </c>
      <c r="E249" s="1">
        <v>5825</v>
      </c>
      <c r="F249" s="1">
        <v>1680</v>
      </c>
      <c r="G249" s="2">
        <v>0.28839999999999999</v>
      </c>
      <c r="H249" t="s">
        <v>6372</v>
      </c>
      <c r="I249" t="b">
        <v>0</v>
      </c>
      <c r="J249" t="b">
        <v>0</v>
      </c>
      <c r="K249" t="b">
        <v>1</v>
      </c>
      <c r="L249" t="b">
        <v>0</v>
      </c>
      <c r="M249" t="b">
        <f t="shared" si="10"/>
        <v>0</v>
      </c>
      <c r="N249" s="5" t="e">
        <f>VLOOKUP(A249,#REF!, 5)</f>
        <v>#REF!</v>
      </c>
      <c r="O249">
        <f t="shared" si="11"/>
        <v>0</v>
      </c>
      <c r="P249">
        <f t="shared" si="12"/>
        <v>0</v>
      </c>
    </row>
    <row r="250" spans="1:16" x14ac:dyDescent="0.2">
      <c r="A250">
        <v>10132</v>
      </c>
      <c r="B250" t="s">
        <v>66</v>
      </c>
      <c r="C250" s="1">
        <v>138479</v>
      </c>
      <c r="D250" s="1">
        <v>51074</v>
      </c>
      <c r="E250" s="1">
        <v>95921</v>
      </c>
      <c r="F250" s="1">
        <v>27689</v>
      </c>
      <c r="G250" s="2">
        <v>0.28870000000000001</v>
      </c>
      <c r="H250" t="s">
        <v>6371</v>
      </c>
      <c r="I250" t="b">
        <v>1</v>
      </c>
      <c r="J250" t="b">
        <v>0</v>
      </c>
      <c r="K250" t="b">
        <v>1</v>
      </c>
      <c r="L250" t="b">
        <v>0</v>
      </c>
      <c r="M250" t="b">
        <f t="shared" si="10"/>
        <v>0</v>
      </c>
      <c r="N250" s="5" t="e">
        <f>VLOOKUP(A250,#REF!, 5)</f>
        <v>#REF!</v>
      </c>
      <c r="O250">
        <f t="shared" si="11"/>
        <v>95921</v>
      </c>
      <c r="P250">
        <f t="shared" si="12"/>
        <v>0</v>
      </c>
    </row>
    <row r="251" spans="1:16" x14ac:dyDescent="0.2">
      <c r="A251">
        <v>10396</v>
      </c>
      <c r="B251" t="s">
        <v>294</v>
      </c>
      <c r="C251" s="1">
        <v>15538</v>
      </c>
      <c r="D251" s="1">
        <v>5826</v>
      </c>
      <c r="E251" s="1">
        <v>10731</v>
      </c>
      <c r="F251" s="1">
        <v>3100</v>
      </c>
      <c r="G251" s="2">
        <v>0.28889999999999999</v>
      </c>
      <c r="H251" t="s">
        <v>6371</v>
      </c>
      <c r="I251" t="b">
        <v>0</v>
      </c>
      <c r="J251" t="b">
        <v>0</v>
      </c>
      <c r="K251" t="b">
        <v>1</v>
      </c>
      <c r="L251" t="b">
        <v>0</v>
      </c>
      <c r="M251" t="b">
        <f t="shared" si="10"/>
        <v>0</v>
      </c>
      <c r="N251" s="5" t="e">
        <f>VLOOKUP(A251,#REF!, 5)</f>
        <v>#REF!</v>
      </c>
      <c r="O251">
        <f t="shared" si="11"/>
        <v>0</v>
      </c>
      <c r="P251">
        <f t="shared" si="12"/>
        <v>0</v>
      </c>
    </row>
    <row r="252" spans="1:16" x14ac:dyDescent="0.2">
      <c r="A252">
        <v>10461</v>
      </c>
      <c r="B252" t="s">
        <v>259</v>
      </c>
      <c r="C252" s="1">
        <v>132979</v>
      </c>
      <c r="D252" s="1">
        <v>40492</v>
      </c>
      <c r="E252" s="1">
        <v>80367</v>
      </c>
      <c r="F252" s="1">
        <v>23298</v>
      </c>
      <c r="G252" s="2">
        <v>0.28989999999999999</v>
      </c>
      <c r="H252" t="s">
        <v>6371</v>
      </c>
      <c r="I252" t="b">
        <v>0</v>
      </c>
      <c r="J252" t="b">
        <v>0</v>
      </c>
      <c r="K252" t="b">
        <v>1</v>
      </c>
      <c r="L252" t="b">
        <v>1</v>
      </c>
      <c r="M252" t="b">
        <f t="shared" si="10"/>
        <v>0</v>
      </c>
      <c r="N252" s="5" t="e">
        <f>VLOOKUP(A252,#REF!, 5)</f>
        <v>#REF!</v>
      </c>
      <c r="O252">
        <f t="shared" si="11"/>
        <v>0</v>
      </c>
      <c r="P252">
        <f t="shared" si="12"/>
        <v>0</v>
      </c>
    </row>
    <row r="253" spans="1:16" x14ac:dyDescent="0.2">
      <c r="A253">
        <v>15614</v>
      </c>
      <c r="B253" t="s">
        <v>417</v>
      </c>
      <c r="C253" s="1">
        <v>2794356</v>
      </c>
      <c r="D253" s="1">
        <v>1224125</v>
      </c>
      <c r="E253" s="1">
        <v>1930812</v>
      </c>
      <c r="F253" s="1">
        <v>563124</v>
      </c>
      <c r="G253" s="2">
        <v>0.29170000000000001</v>
      </c>
      <c r="H253" t="s">
        <v>6372</v>
      </c>
      <c r="I253" t="b">
        <v>0</v>
      </c>
      <c r="J253" t="b">
        <v>0</v>
      </c>
      <c r="K253" t="b">
        <v>1</v>
      </c>
      <c r="L253" t="b">
        <v>1</v>
      </c>
      <c r="M253" t="b">
        <f t="shared" si="10"/>
        <v>0</v>
      </c>
      <c r="N253" s="5" t="e">
        <f>VLOOKUP(A253,#REF!, 5)</f>
        <v>#REF!</v>
      </c>
      <c r="O253">
        <f t="shared" si="11"/>
        <v>0</v>
      </c>
      <c r="P253">
        <f t="shared" si="12"/>
        <v>0</v>
      </c>
    </row>
    <row r="254" spans="1:16" x14ac:dyDescent="0.2">
      <c r="A254">
        <v>10319</v>
      </c>
      <c r="B254" t="s">
        <v>170</v>
      </c>
      <c r="C254" s="1">
        <v>5083</v>
      </c>
      <c r="D254" s="1">
        <v>4387</v>
      </c>
      <c r="E254" s="1">
        <v>7498</v>
      </c>
      <c r="F254" s="1">
        <v>2194</v>
      </c>
      <c r="G254" s="2">
        <v>0.29260000000000003</v>
      </c>
      <c r="H254" t="s">
        <v>6371</v>
      </c>
      <c r="I254" t="b">
        <v>1</v>
      </c>
      <c r="J254" t="b">
        <v>1</v>
      </c>
      <c r="K254" t="b">
        <v>1</v>
      </c>
      <c r="L254" t="b">
        <v>0</v>
      </c>
      <c r="M254" t="b">
        <f t="shared" si="10"/>
        <v>0</v>
      </c>
      <c r="N254" s="5" t="e">
        <f>VLOOKUP(A254,#REF!, 5)</f>
        <v>#REF!</v>
      </c>
      <c r="O254">
        <f t="shared" si="11"/>
        <v>7498</v>
      </c>
      <c r="P254">
        <f t="shared" si="12"/>
        <v>0</v>
      </c>
    </row>
    <row r="255" spans="1:16" x14ac:dyDescent="0.2">
      <c r="A255">
        <v>10515</v>
      </c>
      <c r="B255" t="s">
        <v>229</v>
      </c>
      <c r="C255" s="1">
        <v>17943</v>
      </c>
      <c r="D255" s="1">
        <v>7172</v>
      </c>
      <c r="E255" s="1">
        <v>13665</v>
      </c>
      <c r="F255" s="1">
        <v>4009</v>
      </c>
      <c r="G255" s="2">
        <v>0.29339999999999999</v>
      </c>
      <c r="H255" t="s">
        <v>6371</v>
      </c>
      <c r="I255" t="b">
        <v>1</v>
      </c>
      <c r="J255" t="b">
        <v>1</v>
      </c>
      <c r="K255" t="b">
        <v>1</v>
      </c>
      <c r="L255" t="b">
        <v>0</v>
      </c>
      <c r="M255" t="b">
        <f t="shared" si="10"/>
        <v>0</v>
      </c>
      <c r="N255" s="5" t="e">
        <f>VLOOKUP(A255,#REF!, 5)</f>
        <v>#REF!</v>
      </c>
      <c r="O255">
        <f t="shared" si="11"/>
        <v>13665</v>
      </c>
      <c r="P255">
        <f t="shared" si="12"/>
        <v>0</v>
      </c>
    </row>
    <row r="256" spans="1:16" x14ac:dyDescent="0.2">
      <c r="A256">
        <v>10346</v>
      </c>
      <c r="B256" t="s">
        <v>96</v>
      </c>
      <c r="C256">
        <v>798</v>
      </c>
      <c r="D256">
        <v>324</v>
      </c>
      <c r="E256">
        <v>745</v>
      </c>
      <c r="F256">
        <v>224</v>
      </c>
      <c r="G256" s="2">
        <v>0.30070000000000002</v>
      </c>
      <c r="H256" t="s">
        <v>6372</v>
      </c>
      <c r="I256" t="b">
        <v>0</v>
      </c>
      <c r="J256" t="b">
        <v>0</v>
      </c>
      <c r="K256" t="b">
        <v>1</v>
      </c>
      <c r="L256" t="b">
        <v>0</v>
      </c>
      <c r="M256" t="b">
        <f t="shared" si="10"/>
        <v>0</v>
      </c>
      <c r="N256" s="5" t="e">
        <f>VLOOKUP(A256,#REF!, 5)</f>
        <v>#REF!</v>
      </c>
      <c r="O256">
        <f t="shared" si="11"/>
        <v>0</v>
      </c>
      <c r="P256">
        <f t="shared" si="12"/>
        <v>0</v>
      </c>
    </row>
    <row r="257" spans="1:16" x14ac:dyDescent="0.2">
      <c r="A257">
        <v>17913</v>
      </c>
      <c r="B257" t="s">
        <v>213</v>
      </c>
      <c r="C257" s="1">
        <v>40410</v>
      </c>
      <c r="D257" s="1">
        <v>14884</v>
      </c>
      <c r="E257" s="1">
        <v>30197</v>
      </c>
      <c r="F257" s="1">
        <v>9085</v>
      </c>
      <c r="G257" s="2">
        <v>0.3009</v>
      </c>
      <c r="H257" t="s">
        <v>6371</v>
      </c>
      <c r="I257" t="b">
        <v>0</v>
      </c>
      <c r="J257" t="b">
        <v>0</v>
      </c>
      <c r="K257" t="b">
        <v>1</v>
      </c>
      <c r="L257" t="b">
        <v>0</v>
      </c>
      <c r="M257" t="b">
        <f t="shared" si="10"/>
        <v>0</v>
      </c>
      <c r="N257" s="5" t="e">
        <f>VLOOKUP(A257,#REF!, 5)</f>
        <v>#REF!</v>
      </c>
      <c r="O257">
        <f t="shared" si="11"/>
        <v>0</v>
      </c>
      <c r="P257">
        <f t="shared" si="12"/>
        <v>0</v>
      </c>
    </row>
    <row r="258" spans="1:16" x14ac:dyDescent="0.2">
      <c r="A258">
        <v>19435</v>
      </c>
      <c r="B258" t="s">
        <v>224</v>
      </c>
      <c r="C258" s="1">
        <v>9804</v>
      </c>
      <c r="D258" s="1">
        <v>5990</v>
      </c>
      <c r="E258" s="1">
        <v>10221</v>
      </c>
      <c r="F258" s="1">
        <v>3099</v>
      </c>
      <c r="G258" s="2">
        <v>0.30320000000000003</v>
      </c>
      <c r="H258" t="s">
        <v>6371</v>
      </c>
      <c r="I258" t="b">
        <v>1</v>
      </c>
      <c r="J258" t="b">
        <v>1</v>
      </c>
      <c r="K258" t="b">
        <v>1</v>
      </c>
      <c r="L258" t="b">
        <v>0</v>
      </c>
      <c r="M258" t="b">
        <f t="shared" ref="M258:M321" si="13">IF(AND(L258=FALSE,K258=FALSE,I258=TRUE,H258&lt;="Upper"),TRUE,FALSE)</f>
        <v>0</v>
      </c>
      <c r="N258" s="5" t="e">
        <f>VLOOKUP(A258,#REF!, 5)</f>
        <v>#REF!</v>
      </c>
      <c r="O258">
        <f t="shared" ref="O258:O321" si="14">IF(I258,E258,0)</f>
        <v>10221</v>
      </c>
      <c r="P258">
        <f t="shared" si="12"/>
        <v>0</v>
      </c>
    </row>
    <row r="259" spans="1:16" x14ac:dyDescent="0.2">
      <c r="A259">
        <v>10440</v>
      </c>
      <c r="B259" t="s">
        <v>313</v>
      </c>
      <c r="C259">
        <v>982</v>
      </c>
      <c r="D259">
        <v>551</v>
      </c>
      <c r="E259" s="1">
        <v>1253</v>
      </c>
      <c r="F259">
        <v>381</v>
      </c>
      <c r="G259" s="2">
        <v>0.30409999999999998</v>
      </c>
      <c r="H259" t="s">
        <v>6372</v>
      </c>
      <c r="I259" t="b">
        <v>0</v>
      </c>
      <c r="J259" t="b">
        <v>0</v>
      </c>
      <c r="K259" t="b">
        <v>1</v>
      </c>
      <c r="L259" t="b">
        <v>0</v>
      </c>
      <c r="M259" t="b">
        <f t="shared" si="13"/>
        <v>0</v>
      </c>
      <c r="N259" s="5" t="e">
        <f>VLOOKUP(A259,#REF!, 5)</f>
        <v>#REF!</v>
      </c>
      <c r="O259">
        <f t="shared" si="14"/>
        <v>0</v>
      </c>
      <c r="P259">
        <f t="shared" si="12"/>
        <v>0</v>
      </c>
    </row>
    <row r="260" spans="1:16" x14ac:dyDescent="0.2">
      <c r="A260">
        <v>17908</v>
      </c>
      <c r="B260" t="s">
        <v>242</v>
      </c>
      <c r="C260" s="1">
        <v>2708</v>
      </c>
      <c r="D260" s="1">
        <v>1357</v>
      </c>
      <c r="E260" s="1">
        <v>2648</v>
      </c>
      <c r="F260">
        <v>807</v>
      </c>
      <c r="G260" s="2">
        <v>0.30480000000000002</v>
      </c>
      <c r="H260" t="s">
        <v>6372</v>
      </c>
      <c r="I260" t="b">
        <v>0</v>
      </c>
      <c r="J260" t="b">
        <v>0</v>
      </c>
      <c r="K260" t="b">
        <v>0</v>
      </c>
      <c r="L260" t="b">
        <v>1</v>
      </c>
      <c r="M260" t="b">
        <f t="shared" si="13"/>
        <v>0</v>
      </c>
      <c r="N260" s="5" t="e">
        <f>VLOOKUP(A260,#REF!, 5)</f>
        <v>#REF!</v>
      </c>
      <c r="O260">
        <f t="shared" si="14"/>
        <v>0</v>
      </c>
      <c r="P260">
        <f t="shared" si="12"/>
        <v>0</v>
      </c>
    </row>
    <row r="261" spans="1:16" x14ac:dyDescent="0.2">
      <c r="A261">
        <v>10151</v>
      </c>
      <c r="B261" t="s">
        <v>84</v>
      </c>
      <c r="C261" s="1">
        <v>103988</v>
      </c>
      <c r="D261" s="1">
        <v>48341</v>
      </c>
      <c r="E261" s="1">
        <v>80332</v>
      </c>
      <c r="F261" s="1">
        <v>24546</v>
      </c>
      <c r="G261" s="2">
        <v>0.30559999999999998</v>
      </c>
      <c r="H261" t="s">
        <v>6372</v>
      </c>
      <c r="I261" t="b">
        <v>1</v>
      </c>
      <c r="J261" t="b">
        <v>0</v>
      </c>
      <c r="K261" t="b">
        <v>1</v>
      </c>
      <c r="L261" t="b">
        <v>0</v>
      </c>
      <c r="M261" t="b">
        <f t="shared" si="13"/>
        <v>0</v>
      </c>
      <c r="N261" s="5" t="e">
        <f>VLOOKUP(A261,#REF!, 5)</f>
        <v>#REF!</v>
      </c>
      <c r="O261">
        <f t="shared" si="14"/>
        <v>80332</v>
      </c>
      <c r="P261">
        <f t="shared" si="12"/>
        <v>0</v>
      </c>
    </row>
    <row r="262" spans="1:16" x14ac:dyDescent="0.2">
      <c r="A262">
        <v>10498</v>
      </c>
      <c r="B262" t="s">
        <v>276</v>
      </c>
      <c r="C262">
        <v>440</v>
      </c>
      <c r="D262">
        <v>214</v>
      </c>
      <c r="E262">
        <v>389</v>
      </c>
      <c r="F262">
        <v>119</v>
      </c>
      <c r="G262" s="2">
        <v>0.30590000000000001</v>
      </c>
      <c r="H262" t="s">
        <v>6371</v>
      </c>
      <c r="I262" t="b">
        <v>0</v>
      </c>
      <c r="J262" t="b">
        <v>0</v>
      </c>
      <c r="K262" t="b">
        <v>1</v>
      </c>
      <c r="L262" t="b">
        <v>0</v>
      </c>
      <c r="M262" t="b">
        <f t="shared" si="13"/>
        <v>0</v>
      </c>
      <c r="N262" s="5" t="e">
        <f>VLOOKUP(A262,#REF!, 5)</f>
        <v>#REF!</v>
      </c>
      <c r="O262">
        <f t="shared" si="14"/>
        <v>0</v>
      </c>
      <c r="P262">
        <f t="shared" si="12"/>
        <v>0</v>
      </c>
    </row>
    <row r="263" spans="1:16" x14ac:dyDescent="0.2">
      <c r="A263">
        <v>10641</v>
      </c>
      <c r="B263" t="s">
        <v>86</v>
      </c>
      <c r="C263" s="1">
        <v>1312</v>
      </c>
      <c r="D263">
        <v>672</v>
      </c>
      <c r="E263" s="1">
        <v>1447</v>
      </c>
      <c r="F263">
        <v>443</v>
      </c>
      <c r="G263" s="2">
        <v>0.30620000000000003</v>
      </c>
      <c r="H263" t="s">
        <v>6372</v>
      </c>
      <c r="I263" t="b">
        <v>0</v>
      </c>
      <c r="J263" t="b">
        <v>0</v>
      </c>
      <c r="K263" t="b">
        <v>0</v>
      </c>
      <c r="L263" t="b">
        <v>1</v>
      </c>
      <c r="M263" t="b">
        <f t="shared" si="13"/>
        <v>0</v>
      </c>
      <c r="N263" s="5" t="e">
        <f>VLOOKUP(A263,#REF!, 5)</f>
        <v>#REF!</v>
      </c>
      <c r="O263">
        <f t="shared" si="14"/>
        <v>0</v>
      </c>
      <c r="P263">
        <f t="shared" si="12"/>
        <v>0</v>
      </c>
    </row>
    <row r="264" spans="1:16" x14ac:dyDescent="0.2">
      <c r="A264">
        <v>10575</v>
      </c>
      <c r="B264" t="s">
        <v>361</v>
      </c>
      <c r="C264" s="1">
        <v>14576</v>
      </c>
      <c r="D264" s="1">
        <v>7482</v>
      </c>
      <c r="E264" s="1">
        <v>14147</v>
      </c>
      <c r="F264" s="1">
        <v>4373</v>
      </c>
      <c r="G264" s="2">
        <v>0.30909999999999999</v>
      </c>
      <c r="H264" t="s">
        <v>6371</v>
      </c>
      <c r="I264" t="b">
        <v>1</v>
      </c>
      <c r="J264" t="b">
        <v>1</v>
      </c>
      <c r="K264" t="b">
        <v>1</v>
      </c>
      <c r="L264" t="b">
        <v>0</v>
      </c>
      <c r="M264" t="b">
        <f t="shared" si="13"/>
        <v>0</v>
      </c>
      <c r="N264" s="5" t="e">
        <f>VLOOKUP(A264,#REF!, 5)</f>
        <v>#REF!</v>
      </c>
      <c r="O264">
        <f t="shared" si="14"/>
        <v>14147</v>
      </c>
      <c r="P264">
        <f t="shared" si="12"/>
        <v>0</v>
      </c>
    </row>
    <row r="265" spans="1:16" x14ac:dyDescent="0.2">
      <c r="A265">
        <v>10397</v>
      </c>
      <c r="B265" t="s">
        <v>296</v>
      </c>
      <c r="C265" s="1">
        <v>2641</v>
      </c>
      <c r="D265" s="1">
        <v>2217</v>
      </c>
      <c r="E265" s="1">
        <v>3453</v>
      </c>
      <c r="F265" s="1">
        <v>1069</v>
      </c>
      <c r="G265" s="2">
        <v>0.30959999999999999</v>
      </c>
      <c r="H265" t="s">
        <v>6372</v>
      </c>
      <c r="I265" t="b">
        <v>0</v>
      </c>
      <c r="J265" t="b">
        <v>0</v>
      </c>
      <c r="K265" t="b">
        <v>1</v>
      </c>
      <c r="L265" t="b">
        <v>1</v>
      </c>
      <c r="M265" t="b">
        <f t="shared" si="13"/>
        <v>0</v>
      </c>
      <c r="N265" s="5" t="e">
        <f>VLOOKUP(A265,#REF!, 5)</f>
        <v>#REF!</v>
      </c>
      <c r="O265">
        <f t="shared" si="14"/>
        <v>0</v>
      </c>
      <c r="P265">
        <f t="shared" si="12"/>
        <v>0</v>
      </c>
    </row>
    <row r="266" spans="1:16" x14ac:dyDescent="0.2">
      <c r="A266">
        <v>10367</v>
      </c>
      <c r="B266" t="s">
        <v>204</v>
      </c>
      <c r="C266" s="1">
        <v>132485</v>
      </c>
      <c r="D266" s="1">
        <v>59830</v>
      </c>
      <c r="E266" s="1">
        <v>96204</v>
      </c>
      <c r="F266" s="1">
        <v>29938</v>
      </c>
      <c r="G266" s="2">
        <v>0.31119999999999998</v>
      </c>
      <c r="H266" t="s">
        <v>6373</v>
      </c>
      <c r="I266" t="b">
        <v>1</v>
      </c>
      <c r="J266" t="b">
        <v>0</v>
      </c>
      <c r="K266" t="b">
        <v>1</v>
      </c>
      <c r="L266" t="b">
        <v>0</v>
      </c>
      <c r="M266" t="b">
        <f t="shared" si="13"/>
        <v>0</v>
      </c>
      <c r="N266" s="5" t="e">
        <f>VLOOKUP(A266,#REF!, 5)</f>
        <v>#REF!</v>
      </c>
      <c r="O266">
        <f t="shared" si="14"/>
        <v>96204</v>
      </c>
      <c r="P266">
        <f t="shared" si="12"/>
        <v>0</v>
      </c>
    </row>
    <row r="267" spans="1:16" x14ac:dyDescent="0.2">
      <c r="A267">
        <v>10428</v>
      </c>
      <c r="B267" t="s">
        <v>241</v>
      </c>
      <c r="C267" s="1">
        <v>338503</v>
      </c>
      <c r="D267" s="1">
        <v>111647</v>
      </c>
      <c r="E267" s="1">
        <v>220234</v>
      </c>
      <c r="F267" s="1">
        <v>68641</v>
      </c>
      <c r="G267" s="2">
        <v>0.31169999999999998</v>
      </c>
      <c r="H267" t="s">
        <v>6371</v>
      </c>
      <c r="I267" t="b">
        <v>1</v>
      </c>
      <c r="J267" t="b">
        <v>0</v>
      </c>
      <c r="K267" t="b">
        <v>1</v>
      </c>
      <c r="L267" t="b">
        <v>0</v>
      </c>
      <c r="M267" t="b">
        <f t="shared" si="13"/>
        <v>0</v>
      </c>
      <c r="N267" s="5" t="e">
        <f>VLOOKUP(A267,#REF!, 5)</f>
        <v>#REF!</v>
      </c>
      <c r="O267">
        <f t="shared" si="14"/>
        <v>220234</v>
      </c>
      <c r="P267">
        <f t="shared" si="12"/>
        <v>0</v>
      </c>
    </row>
    <row r="268" spans="1:16" x14ac:dyDescent="0.2">
      <c r="A268">
        <v>10657</v>
      </c>
      <c r="B268" t="s">
        <v>349</v>
      </c>
      <c r="C268" s="1">
        <v>202022</v>
      </c>
      <c r="D268" s="1">
        <v>69409</v>
      </c>
      <c r="E268" s="1">
        <v>130714</v>
      </c>
      <c r="F268" s="1">
        <v>41148</v>
      </c>
      <c r="G268" s="2">
        <v>0.31480000000000002</v>
      </c>
      <c r="H268" t="s">
        <v>6371</v>
      </c>
      <c r="I268" t="b">
        <v>1</v>
      </c>
      <c r="J268" t="b">
        <v>0</v>
      </c>
      <c r="K268" t="b">
        <v>1</v>
      </c>
      <c r="L268" t="b">
        <v>0</v>
      </c>
      <c r="M268" t="b">
        <f t="shared" si="13"/>
        <v>0</v>
      </c>
      <c r="N268" s="5" t="e">
        <f>VLOOKUP(A268,#REF!, 5)</f>
        <v>#REF!</v>
      </c>
      <c r="O268">
        <f t="shared" si="14"/>
        <v>130714</v>
      </c>
      <c r="P268">
        <f t="shared" si="12"/>
        <v>0</v>
      </c>
    </row>
    <row r="269" spans="1:16" x14ac:dyDescent="0.2">
      <c r="A269">
        <v>10824</v>
      </c>
      <c r="B269" t="s">
        <v>448</v>
      </c>
      <c r="C269" s="1">
        <v>229660</v>
      </c>
      <c r="D269" s="1">
        <v>100084</v>
      </c>
      <c r="E269" s="1">
        <v>158604</v>
      </c>
      <c r="F269" s="1">
        <v>50078</v>
      </c>
      <c r="G269" s="2">
        <v>0.31569999999999998</v>
      </c>
      <c r="H269" t="s">
        <v>6373</v>
      </c>
      <c r="I269" t="b">
        <v>0</v>
      </c>
      <c r="J269" t="b">
        <v>0</v>
      </c>
      <c r="K269" t="b">
        <v>1</v>
      </c>
      <c r="L269" t="b">
        <v>0</v>
      </c>
      <c r="M269" t="b">
        <f t="shared" si="13"/>
        <v>0</v>
      </c>
      <c r="N269" s="5" t="e">
        <f>VLOOKUP(A269,#REF!, 5)</f>
        <v>#REF!</v>
      </c>
      <c r="O269">
        <f t="shared" si="14"/>
        <v>0</v>
      </c>
      <c r="P269">
        <f t="shared" si="12"/>
        <v>0</v>
      </c>
    </row>
    <row r="270" spans="1:16" x14ac:dyDescent="0.2">
      <c r="A270">
        <v>10632</v>
      </c>
      <c r="B270" t="s">
        <v>334</v>
      </c>
      <c r="C270" s="1">
        <v>20033</v>
      </c>
      <c r="D270" s="1">
        <v>10346</v>
      </c>
      <c r="E270" s="1">
        <v>15852</v>
      </c>
      <c r="F270" s="1">
        <v>5008</v>
      </c>
      <c r="G270" s="2">
        <v>0.31590000000000001</v>
      </c>
      <c r="H270" t="s">
        <v>6371</v>
      </c>
      <c r="I270" t="b">
        <v>0</v>
      </c>
      <c r="J270" t="b">
        <v>0</v>
      </c>
      <c r="K270" t="b">
        <v>1</v>
      </c>
      <c r="L270" t="b">
        <v>1</v>
      </c>
      <c r="M270" t="b">
        <f t="shared" si="13"/>
        <v>0</v>
      </c>
      <c r="N270" s="5" t="e">
        <f>VLOOKUP(A270,#REF!, 5)</f>
        <v>#REF!</v>
      </c>
      <c r="O270">
        <f t="shared" si="14"/>
        <v>0</v>
      </c>
      <c r="P270">
        <f t="shared" si="12"/>
        <v>0</v>
      </c>
    </row>
    <row r="271" spans="1:16" x14ac:dyDescent="0.2">
      <c r="A271">
        <v>18523</v>
      </c>
      <c r="B271" t="s">
        <v>236</v>
      </c>
      <c r="C271" s="1">
        <v>1753</v>
      </c>
      <c r="D271" s="1">
        <v>2075</v>
      </c>
      <c r="E271" s="1">
        <v>3689</v>
      </c>
      <c r="F271" s="1">
        <v>1169</v>
      </c>
      <c r="G271" s="2">
        <v>0.31690000000000002</v>
      </c>
      <c r="H271" t="s">
        <v>6372</v>
      </c>
      <c r="I271" t="b">
        <v>1</v>
      </c>
      <c r="J271" t="b">
        <v>1</v>
      </c>
      <c r="K271" t="b">
        <v>0</v>
      </c>
      <c r="L271" t="b">
        <v>1</v>
      </c>
      <c r="M271" t="b">
        <f t="shared" si="13"/>
        <v>0</v>
      </c>
      <c r="N271" s="5" t="e">
        <f>VLOOKUP(A271,#REF!, 5)</f>
        <v>#REF!</v>
      </c>
      <c r="O271">
        <f t="shared" si="14"/>
        <v>3689</v>
      </c>
      <c r="P271">
        <f t="shared" si="12"/>
        <v>0</v>
      </c>
    </row>
    <row r="272" spans="1:16" x14ac:dyDescent="0.2">
      <c r="A272">
        <v>10130</v>
      </c>
      <c r="B272" t="s">
        <v>63</v>
      </c>
      <c r="C272" s="1">
        <v>76581</v>
      </c>
      <c r="D272" s="1">
        <v>24299</v>
      </c>
      <c r="E272" s="1">
        <v>56538</v>
      </c>
      <c r="F272" s="1">
        <v>17939</v>
      </c>
      <c r="G272" s="2">
        <v>0.31730000000000003</v>
      </c>
      <c r="H272" t="s">
        <v>6371</v>
      </c>
      <c r="I272" t="b">
        <v>0</v>
      </c>
      <c r="J272" t="b">
        <v>0</v>
      </c>
      <c r="K272" t="b">
        <v>1</v>
      </c>
      <c r="L272" t="b">
        <v>0</v>
      </c>
      <c r="M272" t="b">
        <f t="shared" si="13"/>
        <v>0</v>
      </c>
      <c r="N272" s="5" t="e">
        <f>VLOOKUP(A272,#REF!, 5)</f>
        <v>#REF!</v>
      </c>
      <c r="O272">
        <f t="shared" si="14"/>
        <v>0</v>
      </c>
      <c r="P272">
        <f t="shared" si="12"/>
        <v>0</v>
      </c>
    </row>
    <row r="273" spans="1:16" x14ac:dyDescent="0.2">
      <c r="A273">
        <v>10712</v>
      </c>
      <c r="B273" t="s">
        <v>89</v>
      </c>
      <c r="C273" s="1">
        <v>14814</v>
      </c>
      <c r="D273" s="1">
        <v>6413</v>
      </c>
      <c r="E273" s="1">
        <v>12993</v>
      </c>
      <c r="F273" s="1">
        <v>4125</v>
      </c>
      <c r="G273" s="2">
        <v>0.3175</v>
      </c>
      <c r="H273" t="s">
        <v>6371</v>
      </c>
      <c r="I273" t="b">
        <v>1</v>
      </c>
      <c r="J273" t="b">
        <v>0</v>
      </c>
      <c r="K273" t="b">
        <v>1</v>
      </c>
      <c r="L273" t="b">
        <v>0</v>
      </c>
      <c r="M273" t="b">
        <f t="shared" si="13"/>
        <v>0</v>
      </c>
      <c r="N273" s="5" t="e">
        <f>VLOOKUP(A273,#REF!, 5)</f>
        <v>#REF!</v>
      </c>
      <c r="O273">
        <f t="shared" si="14"/>
        <v>12993</v>
      </c>
      <c r="P273">
        <f t="shared" si="12"/>
        <v>0</v>
      </c>
    </row>
    <row r="274" spans="1:16" x14ac:dyDescent="0.2">
      <c r="A274">
        <v>10322</v>
      </c>
      <c r="B274" t="s">
        <v>173</v>
      </c>
      <c r="C274" s="1">
        <v>4794</v>
      </c>
      <c r="D274" s="1">
        <v>2472</v>
      </c>
      <c r="E274" s="1">
        <v>3731</v>
      </c>
      <c r="F274" s="1">
        <v>1195</v>
      </c>
      <c r="G274" s="2">
        <v>0.32029999999999997</v>
      </c>
      <c r="H274" t="s">
        <v>6372</v>
      </c>
      <c r="I274" t="b">
        <v>0</v>
      </c>
      <c r="J274" t="b">
        <v>0</v>
      </c>
      <c r="K274" t="b">
        <v>1</v>
      </c>
      <c r="L274" t="b">
        <v>0</v>
      </c>
      <c r="M274" t="b">
        <f t="shared" si="13"/>
        <v>0</v>
      </c>
      <c r="N274" s="5" t="e">
        <f>VLOOKUP(A274,#REF!, 5)</f>
        <v>#REF!</v>
      </c>
      <c r="O274">
        <f t="shared" si="14"/>
        <v>0</v>
      </c>
      <c r="P274">
        <f t="shared" si="12"/>
        <v>0</v>
      </c>
    </row>
    <row r="275" spans="1:16" x14ac:dyDescent="0.2">
      <c r="A275">
        <v>10574</v>
      </c>
      <c r="B275" t="s">
        <v>306</v>
      </c>
      <c r="C275" s="1">
        <v>33411</v>
      </c>
      <c r="D275" s="1">
        <v>14948</v>
      </c>
      <c r="E275" s="1">
        <v>26464</v>
      </c>
      <c r="F275" s="1">
        <v>8583</v>
      </c>
      <c r="G275" s="2">
        <v>0.32429999999999998</v>
      </c>
      <c r="H275" t="s">
        <v>6373</v>
      </c>
      <c r="I275" t="b">
        <v>0</v>
      </c>
      <c r="J275" t="b">
        <v>0</v>
      </c>
      <c r="K275" t="b">
        <v>1</v>
      </c>
      <c r="L275" t="b">
        <v>0</v>
      </c>
      <c r="M275" t="b">
        <f t="shared" si="13"/>
        <v>0</v>
      </c>
      <c r="N275" s="5" t="e">
        <f>VLOOKUP(A275,#REF!, 5)</f>
        <v>#REF!</v>
      </c>
      <c r="O275">
        <f t="shared" si="14"/>
        <v>0</v>
      </c>
      <c r="P275">
        <f t="shared" si="12"/>
        <v>0</v>
      </c>
    </row>
    <row r="276" spans="1:16" x14ac:dyDescent="0.2">
      <c r="A276">
        <v>10225</v>
      </c>
      <c r="B276" t="s">
        <v>231</v>
      </c>
      <c r="C276" s="1">
        <v>1513</v>
      </c>
      <c r="D276">
        <v>835</v>
      </c>
      <c r="E276" s="1">
        <v>1495</v>
      </c>
      <c r="F276">
        <v>490</v>
      </c>
      <c r="G276" s="2">
        <v>0.32779999999999998</v>
      </c>
      <c r="H276" t="s">
        <v>6372</v>
      </c>
      <c r="I276" t="b">
        <v>0</v>
      </c>
      <c r="J276" t="b">
        <v>0</v>
      </c>
      <c r="K276" t="b">
        <v>1</v>
      </c>
      <c r="L276" t="b">
        <v>0</v>
      </c>
      <c r="M276" t="b">
        <f t="shared" si="13"/>
        <v>0</v>
      </c>
      <c r="N276" s="5" t="e">
        <f>VLOOKUP(A276,#REF!, 5)</f>
        <v>#REF!</v>
      </c>
      <c r="O276">
        <f t="shared" si="14"/>
        <v>0</v>
      </c>
      <c r="P276">
        <f t="shared" si="12"/>
        <v>0</v>
      </c>
    </row>
    <row r="277" spans="1:16" x14ac:dyDescent="0.2">
      <c r="A277">
        <v>19424</v>
      </c>
      <c r="B277" t="s">
        <v>120</v>
      </c>
      <c r="C277" s="1">
        <v>9545</v>
      </c>
      <c r="D277" s="1">
        <v>4104</v>
      </c>
      <c r="E277" s="1">
        <v>8242</v>
      </c>
      <c r="F277" s="1">
        <v>2706</v>
      </c>
      <c r="G277" s="2">
        <v>0.32829999999999998</v>
      </c>
      <c r="H277" t="s">
        <v>6371</v>
      </c>
      <c r="I277" t="b">
        <v>1</v>
      </c>
      <c r="J277" t="b">
        <v>1</v>
      </c>
      <c r="K277" t="b">
        <v>1</v>
      </c>
      <c r="L277" t="b">
        <v>0</v>
      </c>
      <c r="M277" t="b">
        <f t="shared" si="13"/>
        <v>0</v>
      </c>
      <c r="N277" s="5" t="e">
        <f>VLOOKUP(A277,#REF!, 5)</f>
        <v>#REF!</v>
      </c>
      <c r="O277">
        <f t="shared" si="14"/>
        <v>8242</v>
      </c>
      <c r="P277">
        <f t="shared" si="12"/>
        <v>0</v>
      </c>
    </row>
    <row r="278" spans="1:16" x14ac:dyDescent="0.2">
      <c r="A278">
        <v>10784</v>
      </c>
      <c r="B278" t="s">
        <v>233</v>
      </c>
      <c r="C278" s="1">
        <v>1012</v>
      </c>
      <c r="D278">
        <v>677</v>
      </c>
      <c r="E278">
        <v>956</v>
      </c>
      <c r="F278">
        <v>314</v>
      </c>
      <c r="G278" s="2">
        <v>0.32850000000000001</v>
      </c>
      <c r="H278" t="s">
        <v>6372</v>
      </c>
      <c r="I278" t="b">
        <v>0</v>
      </c>
      <c r="J278" t="b">
        <v>0</v>
      </c>
      <c r="K278" t="b">
        <v>1</v>
      </c>
      <c r="L278" t="b">
        <v>0</v>
      </c>
      <c r="M278" t="b">
        <f t="shared" si="13"/>
        <v>0</v>
      </c>
      <c r="N278" s="5" t="e">
        <f>VLOOKUP(A278,#REF!, 5)</f>
        <v>#REF!</v>
      </c>
      <c r="O278">
        <f t="shared" si="14"/>
        <v>0</v>
      </c>
      <c r="P278">
        <f t="shared" si="12"/>
        <v>0</v>
      </c>
    </row>
    <row r="279" spans="1:16" x14ac:dyDescent="0.2">
      <c r="A279">
        <v>10572</v>
      </c>
      <c r="B279" t="s">
        <v>18</v>
      </c>
      <c r="C279" s="1">
        <v>4327</v>
      </c>
      <c r="D279" s="1">
        <v>1466</v>
      </c>
      <c r="E279" s="1">
        <v>3463</v>
      </c>
      <c r="F279" s="1">
        <v>1138</v>
      </c>
      <c r="G279" s="2">
        <v>0.3286</v>
      </c>
      <c r="H279" t="s">
        <v>6371</v>
      </c>
      <c r="I279" t="b">
        <v>1</v>
      </c>
      <c r="J279" t="b">
        <v>1</v>
      </c>
      <c r="K279" t="b">
        <v>1</v>
      </c>
      <c r="L279" t="b">
        <v>0</v>
      </c>
      <c r="M279" t="b">
        <f t="shared" si="13"/>
        <v>0</v>
      </c>
      <c r="N279" s="5" t="e">
        <f>VLOOKUP(A279,#REF!, 5)</f>
        <v>#REF!</v>
      </c>
      <c r="O279">
        <f t="shared" si="14"/>
        <v>3463</v>
      </c>
      <c r="P279">
        <f t="shared" si="12"/>
        <v>0</v>
      </c>
    </row>
    <row r="280" spans="1:16" x14ac:dyDescent="0.2">
      <c r="A280">
        <v>10268</v>
      </c>
      <c r="B280" t="s">
        <v>317</v>
      </c>
      <c r="C280" s="1">
        <v>18192</v>
      </c>
      <c r="D280" s="1">
        <v>7242</v>
      </c>
      <c r="E280" s="1">
        <v>15735</v>
      </c>
      <c r="F280" s="1">
        <v>5179</v>
      </c>
      <c r="G280" s="2">
        <v>0.3291</v>
      </c>
      <c r="H280" t="s">
        <v>6371</v>
      </c>
      <c r="I280" t="b">
        <v>0</v>
      </c>
      <c r="J280" t="b">
        <v>0</v>
      </c>
      <c r="K280" t="b">
        <v>1</v>
      </c>
      <c r="L280" t="b">
        <v>1</v>
      </c>
      <c r="M280" t="b">
        <f t="shared" si="13"/>
        <v>0</v>
      </c>
      <c r="N280" s="5" t="e">
        <f>VLOOKUP(A280,#REF!, 5)</f>
        <v>#REF!</v>
      </c>
      <c r="O280">
        <f t="shared" si="14"/>
        <v>0</v>
      </c>
      <c r="P280">
        <f t="shared" si="12"/>
        <v>0</v>
      </c>
    </row>
    <row r="281" spans="1:16" x14ac:dyDescent="0.2">
      <c r="A281">
        <v>10377</v>
      </c>
      <c r="B281" t="s">
        <v>216</v>
      </c>
      <c r="C281" s="1">
        <v>5737</v>
      </c>
      <c r="D281" s="1">
        <v>3874</v>
      </c>
      <c r="E281" s="1">
        <v>7116</v>
      </c>
      <c r="F281" s="1">
        <v>2367</v>
      </c>
      <c r="G281" s="2">
        <v>0.33260000000000001</v>
      </c>
      <c r="H281" t="s">
        <v>6371</v>
      </c>
      <c r="I281" t="b">
        <v>1</v>
      </c>
      <c r="J281" t="b">
        <v>1</v>
      </c>
      <c r="K281" t="b">
        <v>1</v>
      </c>
      <c r="L281" t="b">
        <v>0</v>
      </c>
      <c r="M281" t="b">
        <f t="shared" si="13"/>
        <v>0</v>
      </c>
      <c r="N281" s="5" t="e">
        <f>VLOOKUP(A281,#REF!, 5)</f>
        <v>#REF!</v>
      </c>
      <c r="O281">
        <f t="shared" si="14"/>
        <v>7116</v>
      </c>
      <c r="P281">
        <f t="shared" si="12"/>
        <v>0</v>
      </c>
    </row>
    <row r="282" spans="1:16" x14ac:dyDescent="0.2">
      <c r="A282">
        <v>10294</v>
      </c>
      <c r="B282" t="s">
        <v>147</v>
      </c>
      <c r="C282">
        <v>808</v>
      </c>
      <c r="D282">
        <v>444</v>
      </c>
      <c r="E282">
        <v>785</v>
      </c>
      <c r="F282">
        <v>263</v>
      </c>
      <c r="G282" s="2">
        <v>0.33500000000000002</v>
      </c>
      <c r="H282" t="s">
        <v>6372</v>
      </c>
      <c r="I282" t="b">
        <v>0</v>
      </c>
      <c r="J282" t="b">
        <v>0</v>
      </c>
      <c r="K282" t="b">
        <v>1</v>
      </c>
      <c r="L282" t="b">
        <v>0</v>
      </c>
      <c r="M282" t="b">
        <f t="shared" si="13"/>
        <v>0</v>
      </c>
      <c r="N282" s="5" t="e">
        <f>VLOOKUP(A282,#REF!, 5)</f>
        <v>#REF!</v>
      </c>
      <c r="O282">
        <f t="shared" si="14"/>
        <v>0</v>
      </c>
      <c r="P282">
        <f t="shared" si="12"/>
        <v>0</v>
      </c>
    </row>
    <row r="283" spans="1:16" x14ac:dyDescent="0.2">
      <c r="A283">
        <v>10554</v>
      </c>
      <c r="B283" t="s">
        <v>416</v>
      </c>
      <c r="C283" s="1">
        <v>12966</v>
      </c>
      <c r="D283" s="1">
        <v>10269</v>
      </c>
      <c r="E283" s="1">
        <v>19162</v>
      </c>
      <c r="F283" s="1">
        <v>6434</v>
      </c>
      <c r="G283" s="2">
        <v>0.33579999999999999</v>
      </c>
      <c r="H283" t="s">
        <v>6371</v>
      </c>
      <c r="I283" t="b">
        <v>0</v>
      </c>
      <c r="J283" t="b">
        <v>0</v>
      </c>
      <c r="K283" t="b">
        <v>0</v>
      </c>
      <c r="L283" t="b">
        <v>1</v>
      </c>
      <c r="M283" t="b">
        <f t="shared" si="13"/>
        <v>0</v>
      </c>
      <c r="N283" s="5" t="e">
        <f>VLOOKUP(A283,#REF!, 5)</f>
        <v>#REF!</v>
      </c>
      <c r="O283">
        <f t="shared" si="14"/>
        <v>0</v>
      </c>
      <c r="P283">
        <f t="shared" si="12"/>
        <v>0</v>
      </c>
    </row>
    <row r="284" spans="1:16" x14ac:dyDescent="0.2">
      <c r="A284">
        <v>10035</v>
      </c>
      <c r="B284" t="s">
        <v>275</v>
      </c>
      <c r="C284" s="1">
        <v>43948</v>
      </c>
      <c r="D284" s="1">
        <v>15867</v>
      </c>
      <c r="E284" s="1">
        <v>31731</v>
      </c>
      <c r="F284" s="1">
        <v>10708</v>
      </c>
      <c r="G284" s="2">
        <v>0.33750000000000002</v>
      </c>
      <c r="H284" t="s">
        <v>6371</v>
      </c>
      <c r="I284" t="b">
        <v>1</v>
      </c>
      <c r="J284" t="b">
        <v>0</v>
      </c>
      <c r="K284" t="b">
        <v>1</v>
      </c>
      <c r="L284" t="b">
        <v>0</v>
      </c>
      <c r="M284" t="b">
        <f t="shared" si="13"/>
        <v>0</v>
      </c>
      <c r="N284" s="5" t="e">
        <f>VLOOKUP(A284,#REF!, 5)</f>
        <v>#REF!</v>
      </c>
      <c r="O284">
        <f t="shared" si="14"/>
        <v>31731</v>
      </c>
      <c r="P284">
        <f t="shared" si="12"/>
        <v>0</v>
      </c>
    </row>
    <row r="285" spans="1:16" x14ac:dyDescent="0.2">
      <c r="A285">
        <v>10483</v>
      </c>
      <c r="B285" t="s">
        <v>273</v>
      </c>
      <c r="C285">
        <v>373</v>
      </c>
      <c r="D285">
        <v>296</v>
      </c>
      <c r="E285">
        <v>588</v>
      </c>
      <c r="F285">
        <v>201</v>
      </c>
      <c r="G285" s="2">
        <v>0.34179999999999999</v>
      </c>
      <c r="H285" t="s">
        <v>6372</v>
      </c>
      <c r="I285" t="b">
        <v>0</v>
      </c>
      <c r="J285" t="b">
        <v>0</v>
      </c>
      <c r="K285" t="b">
        <v>1</v>
      </c>
      <c r="L285" t="b">
        <v>0</v>
      </c>
      <c r="M285" t="b">
        <f t="shared" si="13"/>
        <v>0</v>
      </c>
      <c r="N285" s="5" t="e">
        <f>VLOOKUP(A285,#REF!, 5)</f>
        <v>#REF!</v>
      </c>
      <c r="O285">
        <f t="shared" si="14"/>
        <v>0</v>
      </c>
      <c r="P285">
        <f t="shared" si="12"/>
        <v>0</v>
      </c>
    </row>
    <row r="286" spans="1:16" x14ac:dyDescent="0.2">
      <c r="A286">
        <v>10717</v>
      </c>
      <c r="B286" t="s">
        <v>443</v>
      </c>
      <c r="C286" s="1">
        <v>49864</v>
      </c>
      <c r="D286" s="1">
        <v>16901</v>
      </c>
      <c r="E286" s="1">
        <v>35170</v>
      </c>
      <c r="F286" s="1">
        <v>12023</v>
      </c>
      <c r="G286" s="2">
        <v>0.34189999999999998</v>
      </c>
      <c r="H286" t="s">
        <v>6371</v>
      </c>
      <c r="I286" t="b">
        <v>0</v>
      </c>
      <c r="J286" t="b">
        <v>0</v>
      </c>
      <c r="K286" t="b">
        <v>1</v>
      </c>
      <c r="L286" t="b">
        <v>0</v>
      </c>
      <c r="M286" t="b">
        <f t="shared" si="13"/>
        <v>0</v>
      </c>
      <c r="N286" s="5" t="e">
        <f>VLOOKUP(A286,#REF!, 5)</f>
        <v>#REF!</v>
      </c>
      <c r="O286">
        <f t="shared" si="14"/>
        <v>0</v>
      </c>
      <c r="P286">
        <f t="shared" si="12"/>
        <v>0</v>
      </c>
    </row>
    <row r="287" spans="1:16" x14ac:dyDescent="0.2">
      <c r="A287">
        <v>10270</v>
      </c>
      <c r="B287" t="s">
        <v>133</v>
      </c>
      <c r="C287" s="1">
        <v>32901</v>
      </c>
      <c r="D287" s="1">
        <v>15942</v>
      </c>
      <c r="E287" s="1">
        <v>26972</v>
      </c>
      <c r="F287" s="1">
        <v>9264</v>
      </c>
      <c r="G287" s="2">
        <v>0.34350000000000003</v>
      </c>
      <c r="H287" t="s">
        <v>6371</v>
      </c>
      <c r="I287" t="b">
        <v>0</v>
      </c>
      <c r="J287" t="b">
        <v>0</v>
      </c>
      <c r="K287" t="b">
        <v>1</v>
      </c>
      <c r="L287" t="b">
        <v>0</v>
      </c>
      <c r="M287" t="b">
        <f t="shared" si="13"/>
        <v>0</v>
      </c>
      <c r="N287" s="5" t="e">
        <f>VLOOKUP(A287,#REF!, 5)</f>
        <v>#REF!</v>
      </c>
      <c r="O287">
        <f t="shared" si="14"/>
        <v>0</v>
      </c>
      <c r="P287">
        <f t="shared" si="12"/>
        <v>0</v>
      </c>
    </row>
    <row r="288" spans="1:16" x14ac:dyDescent="0.2">
      <c r="A288">
        <v>10242</v>
      </c>
      <c r="B288" t="s">
        <v>123</v>
      </c>
      <c r="C288" s="1">
        <v>1442</v>
      </c>
      <c r="D288">
        <v>753</v>
      </c>
      <c r="E288" s="1">
        <v>1205</v>
      </c>
      <c r="F288">
        <v>415</v>
      </c>
      <c r="G288" s="2">
        <v>0.34439999999999998</v>
      </c>
      <c r="H288" t="s">
        <v>6372</v>
      </c>
      <c r="I288" t="b">
        <v>0</v>
      </c>
      <c r="J288" t="b">
        <v>0</v>
      </c>
      <c r="K288" t="b">
        <v>1</v>
      </c>
      <c r="L288" t="b">
        <v>0</v>
      </c>
      <c r="M288" t="b">
        <f t="shared" si="13"/>
        <v>0</v>
      </c>
      <c r="N288" s="5" t="e">
        <f>VLOOKUP(A288,#REF!, 5)</f>
        <v>#REF!</v>
      </c>
      <c r="O288">
        <f t="shared" si="14"/>
        <v>0</v>
      </c>
      <c r="P288">
        <f t="shared" ref="P288:P351" si="15">IF(AND(I288,NOT(K288),NOT(L288)),F288,0)</f>
        <v>0</v>
      </c>
    </row>
    <row r="289" spans="1:16" x14ac:dyDescent="0.2">
      <c r="A289">
        <v>10232</v>
      </c>
      <c r="B289" t="s">
        <v>451</v>
      </c>
      <c r="C289" s="1">
        <v>26999</v>
      </c>
      <c r="D289" s="1">
        <v>9222</v>
      </c>
      <c r="E289" s="1">
        <v>19885</v>
      </c>
      <c r="F289" s="1">
        <v>6867</v>
      </c>
      <c r="G289" s="2">
        <v>0.3453</v>
      </c>
      <c r="H289" t="s">
        <v>6371</v>
      </c>
      <c r="I289" t="b">
        <v>1</v>
      </c>
      <c r="J289" t="b">
        <v>1</v>
      </c>
      <c r="K289" t="b">
        <v>1</v>
      </c>
      <c r="L289" t="b">
        <v>0</v>
      </c>
      <c r="M289" t="b">
        <f t="shared" si="13"/>
        <v>0</v>
      </c>
      <c r="N289" s="5" t="e">
        <f>VLOOKUP(A289,#REF!, 5)</f>
        <v>#REF!</v>
      </c>
      <c r="O289">
        <f t="shared" si="14"/>
        <v>19885</v>
      </c>
      <c r="P289">
        <f t="shared" si="15"/>
        <v>0</v>
      </c>
    </row>
    <row r="290" spans="1:16" x14ac:dyDescent="0.2">
      <c r="A290">
        <v>19428</v>
      </c>
      <c r="B290" t="s">
        <v>154</v>
      </c>
      <c r="C290" s="1">
        <v>10424</v>
      </c>
      <c r="D290" s="1">
        <v>5578</v>
      </c>
      <c r="E290" s="1">
        <v>10465</v>
      </c>
      <c r="F290" s="1">
        <v>3645</v>
      </c>
      <c r="G290" s="2">
        <v>0.3483</v>
      </c>
      <c r="H290" t="s">
        <v>6371</v>
      </c>
      <c r="I290" t="b">
        <v>1</v>
      </c>
      <c r="J290" t="b">
        <v>0</v>
      </c>
      <c r="K290" t="b">
        <v>1</v>
      </c>
      <c r="L290" t="b">
        <v>0</v>
      </c>
      <c r="M290" t="b">
        <f t="shared" si="13"/>
        <v>0</v>
      </c>
      <c r="N290" s="5" t="e">
        <f>VLOOKUP(A290,#REF!, 5)</f>
        <v>#REF!</v>
      </c>
      <c r="O290">
        <f t="shared" si="14"/>
        <v>10465</v>
      </c>
      <c r="P290">
        <f t="shared" si="15"/>
        <v>0</v>
      </c>
    </row>
    <row r="291" spans="1:16" x14ac:dyDescent="0.2">
      <c r="A291">
        <v>10709</v>
      </c>
      <c r="B291" t="s">
        <v>73</v>
      </c>
      <c r="C291" s="1">
        <v>13746</v>
      </c>
      <c r="D291" s="1">
        <v>5805</v>
      </c>
      <c r="E291" s="1">
        <v>12055</v>
      </c>
      <c r="F291" s="1">
        <v>4199</v>
      </c>
      <c r="G291" s="2">
        <v>0.3483</v>
      </c>
      <c r="H291" t="s">
        <v>6371</v>
      </c>
      <c r="I291" t="b">
        <v>0</v>
      </c>
      <c r="J291" t="b">
        <v>0</v>
      </c>
      <c r="K291" t="b">
        <v>1</v>
      </c>
      <c r="L291" t="b">
        <v>0</v>
      </c>
      <c r="M291" t="b">
        <f t="shared" si="13"/>
        <v>0</v>
      </c>
      <c r="N291" s="5" t="e">
        <f>VLOOKUP(A291,#REF!, 5)</f>
        <v>#REF!</v>
      </c>
      <c r="O291">
        <f t="shared" si="14"/>
        <v>0</v>
      </c>
      <c r="P291">
        <f t="shared" si="15"/>
        <v>0</v>
      </c>
    </row>
    <row r="292" spans="1:16" x14ac:dyDescent="0.2">
      <c r="A292">
        <v>10644</v>
      </c>
      <c r="B292" t="s">
        <v>338</v>
      </c>
      <c r="C292" s="1">
        <v>4078</v>
      </c>
      <c r="D292" s="1">
        <v>2211</v>
      </c>
      <c r="E292" s="1">
        <v>3374</v>
      </c>
      <c r="F292" s="1">
        <v>1180</v>
      </c>
      <c r="G292" s="2">
        <v>0.34970000000000001</v>
      </c>
      <c r="H292" t="s">
        <v>6373</v>
      </c>
      <c r="I292" t="b">
        <v>1</v>
      </c>
      <c r="J292" t="b">
        <v>1</v>
      </c>
      <c r="K292" t="b">
        <v>1</v>
      </c>
      <c r="L292" t="b">
        <v>0</v>
      </c>
      <c r="M292" t="b">
        <f t="shared" si="13"/>
        <v>0</v>
      </c>
      <c r="N292" s="5" t="e">
        <f>VLOOKUP(A292,#REF!, 5)</f>
        <v>#REF!</v>
      </c>
      <c r="O292">
        <f t="shared" si="14"/>
        <v>3374</v>
      </c>
      <c r="P292">
        <f t="shared" si="15"/>
        <v>0</v>
      </c>
    </row>
    <row r="293" spans="1:16" x14ac:dyDescent="0.2">
      <c r="A293">
        <v>10603</v>
      </c>
      <c r="B293" t="s">
        <v>318</v>
      </c>
      <c r="C293" s="1">
        <v>14364</v>
      </c>
      <c r="D293" s="1">
        <v>6597</v>
      </c>
      <c r="E293" s="1">
        <v>10375</v>
      </c>
      <c r="F293" s="1">
        <v>3633</v>
      </c>
      <c r="G293" s="2">
        <v>0.35020000000000001</v>
      </c>
      <c r="H293" t="s">
        <v>6373</v>
      </c>
      <c r="I293" t="b">
        <v>1</v>
      </c>
      <c r="J293" t="b">
        <v>0</v>
      </c>
      <c r="K293" t="b">
        <v>1</v>
      </c>
      <c r="L293" t="b">
        <v>0</v>
      </c>
      <c r="M293" t="b">
        <f t="shared" si="13"/>
        <v>0</v>
      </c>
      <c r="N293" s="5" t="e">
        <f>VLOOKUP(A293,#REF!, 5)</f>
        <v>#REF!</v>
      </c>
      <c r="O293">
        <f t="shared" si="14"/>
        <v>10375</v>
      </c>
      <c r="P293">
        <f t="shared" si="15"/>
        <v>0</v>
      </c>
    </row>
    <row r="294" spans="1:16" x14ac:dyDescent="0.2">
      <c r="A294">
        <v>10345</v>
      </c>
      <c r="B294" t="s">
        <v>39</v>
      </c>
      <c r="C294">
        <v>753</v>
      </c>
      <c r="D294">
        <v>759</v>
      </c>
      <c r="E294" s="1">
        <v>1552</v>
      </c>
      <c r="F294">
        <v>544</v>
      </c>
      <c r="G294" s="2">
        <v>0.35049999999999998</v>
      </c>
      <c r="H294" t="s">
        <v>6372</v>
      </c>
      <c r="I294" t="b">
        <v>0</v>
      </c>
      <c r="J294" t="b">
        <v>0</v>
      </c>
      <c r="K294" t="b">
        <v>0</v>
      </c>
      <c r="L294" t="b">
        <v>1</v>
      </c>
      <c r="M294" t="b">
        <f t="shared" si="13"/>
        <v>0</v>
      </c>
      <c r="N294" s="5" t="e">
        <f>VLOOKUP(A294,#REF!, 5)</f>
        <v>#REF!</v>
      </c>
      <c r="O294">
        <f t="shared" si="14"/>
        <v>0</v>
      </c>
      <c r="P294">
        <f t="shared" si="15"/>
        <v>0</v>
      </c>
    </row>
    <row r="295" spans="1:16" x14ac:dyDescent="0.2">
      <c r="A295">
        <v>19393</v>
      </c>
      <c r="B295" t="s">
        <v>142</v>
      </c>
      <c r="C295" s="1">
        <v>11100</v>
      </c>
      <c r="D295" s="1">
        <v>5318</v>
      </c>
      <c r="E295" s="1">
        <v>10638</v>
      </c>
      <c r="F295" s="1">
        <v>3743</v>
      </c>
      <c r="G295" s="2">
        <v>0.35189999999999999</v>
      </c>
      <c r="H295" t="s">
        <v>6371</v>
      </c>
      <c r="I295" t="b">
        <v>1</v>
      </c>
      <c r="J295" t="b">
        <v>1</v>
      </c>
      <c r="K295" t="b">
        <v>1</v>
      </c>
      <c r="L295" t="b">
        <v>0</v>
      </c>
      <c r="M295" t="b">
        <f t="shared" si="13"/>
        <v>0</v>
      </c>
      <c r="N295" s="5" t="e">
        <f>VLOOKUP(A295,#REF!, 5)</f>
        <v>#REF!</v>
      </c>
      <c r="O295">
        <f t="shared" si="14"/>
        <v>10638</v>
      </c>
      <c r="P295">
        <f t="shared" si="15"/>
        <v>0</v>
      </c>
    </row>
    <row r="296" spans="1:16" x14ac:dyDescent="0.2">
      <c r="A296">
        <v>10698</v>
      </c>
      <c r="B296" t="s">
        <v>251</v>
      </c>
      <c r="C296">
        <v>907</v>
      </c>
      <c r="D296">
        <v>866</v>
      </c>
      <c r="E296" s="1">
        <v>1835</v>
      </c>
      <c r="F296">
        <v>647</v>
      </c>
      <c r="G296" s="2">
        <v>0.35260000000000002</v>
      </c>
      <c r="H296" t="s">
        <v>6372</v>
      </c>
      <c r="I296" t="b">
        <v>0</v>
      </c>
      <c r="J296" t="b">
        <v>0</v>
      </c>
      <c r="K296" t="b">
        <v>0</v>
      </c>
      <c r="L296" t="b">
        <v>1</v>
      </c>
      <c r="M296" t="b">
        <f t="shared" si="13"/>
        <v>0</v>
      </c>
      <c r="N296" s="5" t="e">
        <f>VLOOKUP(A296,#REF!, 5)</f>
        <v>#REF!</v>
      </c>
      <c r="O296">
        <f t="shared" si="14"/>
        <v>0</v>
      </c>
      <c r="P296">
        <f t="shared" si="15"/>
        <v>0</v>
      </c>
    </row>
    <row r="297" spans="1:16" x14ac:dyDescent="0.2">
      <c r="A297">
        <v>19430</v>
      </c>
      <c r="B297" t="s">
        <v>163</v>
      </c>
      <c r="C297" s="1">
        <v>569353</v>
      </c>
      <c r="D297" s="1">
        <v>231124</v>
      </c>
      <c r="E297" s="1">
        <v>405288</v>
      </c>
      <c r="F297" s="1">
        <v>143375</v>
      </c>
      <c r="G297" s="2">
        <v>0.3538</v>
      </c>
      <c r="H297" t="s">
        <v>6372</v>
      </c>
      <c r="I297" t="b">
        <v>0</v>
      </c>
      <c r="J297" t="b">
        <v>0</v>
      </c>
      <c r="K297" t="b">
        <v>1</v>
      </c>
      <c r="L297" t="b">
        <v>1</v>
      </c>
      <c r="M297" t="b">
        <f t="shared" si="13"/>
        <v>0</v>
      </c>
      <c r="N297" s="5" t="e">
        <f>VLOOKUP(A297,#REF!, 5)</f>
        <v>#REF!</v>
      </c>
      <c r="O297">
        <f t="shared" si="14"/>
        <v>0</v>
      </c>
      <c r="P297">
        <f t="shared" si="15"/>
        <v>0</v>
      </c>
    </row>
    <row r="298" spans="1:16" x14ac:dyDescent="0.2">
      <c r="A298">
        <v>17920</v>
      </c>
      <c r="B298" t="s">
        <v>54</v>
      </c>
      <c r="C298" s="1">
        <v>9784</v>
      </c>
      <c r="D298" s="1">
        <v>4429</v>
      </c>
      <c r="E298" s="1">
        <v>8012</v>
      </c>
      <c r="F298" s="1">
        <v>2839</v>
      </c>
      <c r="G298" s="2">
        <v>0.3543</v>
      </c>
      <c r="H298" t="s">
        <v>6371</v>
      </c>
      <c r="I298" t="b">
        <v>1</v>
      </c>
      <c r="J298" t="b">
        <v>1</v>
      </c>
      <c r="K298" t="b">
        <v>0</v>
      </c>
      <c r="L298" t="b">
        <v>0</v>
      </c>
      <c r="M298" t="b">
        <f t="shared" si="13"/>
        <v>1</v>
      </c>
      <c r="N298" s="5" t="e">
        <f>VLOOKUP(A298,#REF!, 5)</f>
        <v>#REF!</v>
      </c>
      <c r="O298">
        <f t="shared" si="14"/>
        <v>8012</v>
      </c>
      <c r="P298">
        <f t="shared" si="15"/>
        <v>2839</v>
      </c>
    </row>
    <row r="299" spans="1:16" x14ac:dyDescent="0.2">
      <c r="A299">
        <v>10231</v>
      </c>
      <c r="B299" t="s">
        <v>121</v>
      </c>
      <c r="C299" s="1">
        <v>11372</v>
      </c>
      <c r="D299" s="1">
        <v>6370</v>
      </c>
      <c r="E299" s="1">
        <v>10382</v>
      </c>
      <c r="F299" s="1">
        <v>3688</v>
      </c>
      <c r="G299" s="2">
        <v>0.35520000000000002</v>
      </c>
      <c r="H299" t="s">
        <v>6372</v>
      </c>
      <c r="I299" t="b">
        <v>0</v>
      </c>
      <c r="J299" t="b">
        <v>0</v>
      </c>
      <c r="K299" t="b">
        <v>1</v>
      </c>
      <c r="L299" t="b">
        <v>1</v>
      </c>
      <c r="M299" t="b">
        <f t="shared" si="13"/>
        <v>0</v>
      </c>
      <c r="N299" s="5" t="e">
        <f>VLOOKUP(A299,#REF!, 5)</f>
        <v>#REF!</v>
      </c>
      <c r="O299">
        <f t="shared" si="14"/>
        <v>0</v>
      </c>
      <c r="P299">
        <f t="shared" si="15"/>
        <v>0</v>
      </c>
    </row>
    <row r="300" spans="1:16" x14ac:dyDescent="0.2">
      <c r="A300">
        <v>10725</v>
      </c>
      <c r="B300" t="s">
        <v>268</v>
      </c>
      <c r="C300">
        <v>493</v>
      </c>
      <c r="D300">
        <v>257</v>
      </c>
      <c r="E300">
        <v>582</v>
      </c>
      <c r="F300">
        <v>210</v>
      </c>
      <c r="G300" s="2">
        <v>0.36080000000000001</v>
      </c>
      <c r="H300" t="s">
        <v>6372</v>
      </c>
      <c r="I300" t="b">
        <v>0</v>
      </c>
      <c r="J300" t="b">
        <v>0</v>
      </c>
      <c r="K300" t="b">
        <v>1</v>
      </c>
      <c r="L300" t="b">
        <v>0</v>
      </c>
      <c r="M300" t="b">
        <f t="shared" si="13"/>
        <v>0</v>
      </c>
      <c r="N300" s="5" t="e">
        <f>VLOOKUP(A300,#REF!, 5)</f>
        <v>#REF!</v>
      </c>
      <c r="O300">
        <f t="shared" si="14"/>
        <v>0</v>
      </c>
      <c r="P300">
        <f t="shared" si="15"/>
        <v>0</v>
      </c>
    </row>
    <row r="301" spans="1:16" x14ac:dyDescent="0.2">
      <c r="A301">
        <v>10112</v>
      </c>
      <c r="B301" t="s">
        <v>344</v>
      </c>
      <c r="C301" s="1">
        <v>10377</v>
      </c>
      <c r="D301" s="1">
        <v>6396</v>
      </c>
      <c r="E301" s="1">
        <v>11869</v>
      </c>
      <c r="F301" s="1">
        <v>4282</v>
      </c>
      <c r="G301" s="2">
        <v>0.36080000000000001</v>
      </c>
      <c r="H301" t="s">
        <v>6371</v>
      </c>
      <c r="I301" t="b">
        <v>1</v>
      </c>
      <c r="J301" t="b">
        <v>1</v>
      </c>
      <c r="K301" t="b">
        <v>1</v>
      </c>
      <c r="L301" t="b">
        <v>0</v>
      </c>
      <c r="M301" t="b">
        <f t="shared" si="13"/>
        <v>0</v>
      </c>
      <c r="N301" s="5" t="e">
        <f>VLOOKUP(A301,#REF!, 5)</f>
        <v>#REF!</v>
      </c>
      <c r="O301">
        <f t="shared" si="14"/>
        <v>11869</v>
      </c>
      <c r="P301">
        <f t="shared" si="15"/>
        <v>0</v>
      </c>
    </row>
    <row r="302" spans="1:16" x14ac:dyDescent="0.2">
      <c r="A302">
        <v>10329</v>
      </c>
      <c r="B302" t="s">
        <v>125</v>
      </c>
      <c r="C302" s="1">
        <v>11981</v>
      </c>
      <c r="D302" s="1">
        <v>4438</v>
      </c>
      <c r="E302" s="1">
        <v>9313</v>
      </c>
      <c r="F302" s="1">
        <v>3363</v>
      </c>
      <c r="G302" s="2">
        <v>0.36109999999999998</v>
      </c>
      <c r="H302" t="s">
        <v>6371</v>
      </c>
      <c r="I302" t="b">
        <v>0</v>
      </c>
      <c r="J302" t="b">
        <v>0</v>
      </c>
      <c r="K302" t="b">
        <v>0</v>
      </c>
      <c r="L302" t="b">
        <v>1</v>
      </c>
      <c r="M302" t="b">
        <f t="shared" si="13"/>
        <v>0</v>
      </c>
      <c r="N302" s="5" t="e">
        <f>VLOOKUP(A302,#REF!, 5)</f>
        <v>#REF!</v>
      </c>
      <c r="O302">
        <f t="shared" si="14"/>
        <v>0</v>
      </c>
      <c r="P302">
        <f t="shared" si="15"/>
        <v>0</v>
      </c>
    </row>
    <row r="303" spans="1:16" x14ac:dyDescent="0.2">
      <c r="A303">
        <v>17928</v>
      </c>
      <c r="B303" t="s">
        <v>434</v>
      </c>
      <c r="C303" s="1">
        <v>12431</v>
      </c>
      <c r="D303" s="1">
        <v>5148</v>
      </c>
      <c r="E303" s="1">
        <v>8692</v>
      </c>
      <c r="F303" s="1">
        <v>3143</v>
      </c>
      <c r="G303" s="2">
        <v>0.36159999999999998</v>
      </c>
      <c r="H303" t="s">
        <v>6371</v>
      </c>
      <c r="I303" t="b">
        <v>0</v>
      </c>
      <c r="J303" t="b">
        <v>0</v>
      </c>
      <c r="K303" t="b">
        <v>0</v>
      </c>
      <c r="L303" t="b">
        <v>1</v>
      </c>
      <c r="M303" t="b">
        <f t="shared" si="13"/>
        <v>0</v>
      </c>
      <c r="N303" s="5" t="e">
        <f>VLOOKUP(A303,#REF!, 5)</f>
        <v>#REF!</v>
      </c>
      <c r="O303">
        <f t="shared" si="14"/>
        <v>0</v>
      </c>
      <c r="P303">
        <f t="shared" si="15"/>
        <v>0</v>
      </c>
    </row>
    <row r="304" spans="1:16" x14ac:dyDescent="0.2">
      <c r="A304">
        <v>10471</v>
      </c>
      <c r="B304" t="s">
        <v>266</v>
      </c>
      <c r="C304" s="1">
        <v>1157</v>
      </c>
      <c r="D304">
        <v>972</v>
      </c>
      <c r="E304" s="1">
        <v>1652</v>
      </c>
      <c r="F304">
        <v>600</v>
      </c>
      <c r="G304" s="2">
        <v>0.36320000000000002</v>
      </c>
      <c r="H304" t="s">
        <v>6372</v>
      </c>
      <c r="I304" t="b">
        <v>0</v>
      </c>
      <c r="J304" t="b">
        <v>0</v>
      </c>
      <c r="K304" t="b">
        <v>1</v>
      </c>
      <c r="L304" t="b">
        <v>0</v>
      </c>
      <c r="M304" t="b">
        <f t="shared" si="13"/>
        <v>0</v>
      </c>
      <c r="N304" s="5" t="e">
        <f>VLOOKUP(A304,#REF!, 5)</f>
        <v>#REF!</v>
      </c>
      <c r="O304">
        <f t="shared" si="14"/>
        <v>0</v>
      </c>
      <c r="P304">
        <f t="shared" si="15"/>
        <v>0</v>
      </c>
    </row>
    <row r="305" spans="1:16" x14ac:dyDescent="0.2">
      <c r="A305">
        <v>19397</v>
      </c>
      <c r="B305" t="s">
        <v>283</v>
      </c>
      <c r="C305" s="1">
        <v>67490</v>
      </c>
      <c r="D305" s="1">
        <v>30578</v>
      </c>
      <c r="E305" s="1">
        <v>53713</v>
      </c>
      <c r="F305" s="1">
        <v>19512</v>
      </c>
      <c r="G305" s="2">
        <v>0.36330000000000001</v>
      </c>
      <c r="H305" t="s">
        <v>6372</v>
      </c>
      <c r="I305" t="b">
        <v>0</v>
      </c>
      <c r="J305" t="b">
        <v>0</v>
      </c>
      <c r="K305" t="b">
        <v>1</v>
      </c>
      <c r="L305" t="b">
        <v>0</v>
      </c>
      <c r="M305" t="b">
        <f t="shared" si="13"/>
        <v>0</v>
      </c>
      <c r="N305" s="5" t="e">
        <f>VLOOKUP(A305,#REF!, 5)</f>
        <v>#REF!</v>
      </c>
      <c r="O305">
        <f t="shared" si="14"/>
        <v>0</v>
      </c>
      <c r="P305">
        <f t="shared" si="15"/>
        <v>0</v>
      </c>
    </row>
    <row r="306" spans="1:16" x14ac:dyDescent="0.2">
      <c r="A306">
        <v>10577</v>
      </c>
      <c r="B306" t="s">
        <v>307</v>
      </c>
      <c r="C306" s="1">
        <v>23017</v>
      </c>
      <c r="D306" s="1">
        <v>9671</v>
      </c>
      <c r="E306" s="1">
        <v>19839</v>
      </c>
      <c r="F306" s="1">
        <v>7218</v>
      </c>
      <c r="G306" s="2">
        <v>0.36380000000000001</v>
      </c>
      <c r="H306" t="s">
        <v>6371</v>
      </c>
      <c r="I306" t="b">
        <v>0</v>
      </c>
      <c r="J306" t="b">
        <v>0</v>
      </c>
      <c r="K306" t="b">
        <v>1</v>
      </c>
      <c r="L306" t="b">
        <v>1</v>
      </c>
      <c r="M306" t="b">
        <f t="shared" si="13"/>
        <v>0</v>
      </c>
      <c r="N306" s="5" t="e">
        <f>VLOOKUP(A306,#REF!, 5)</f>
        <v>#REF!</v>
      </c>
      <c r="O306">
        <f t="shared" si="14"/>
        <v>0</v>
      </c>
      <c r="P306">
        <f t="shared" si="15"/>
        <v>0</v>
      </c>
    </row>
    <row r="307" spans="1:16" x14ac:dyDescent="0.2">
      <c r="A307">
        <v>10127</v>
      </c>
      <c r="B307" t="s">
        <v>352</v>
      </c>
      <c r="C307">
        <v>745</v>
      </c>
      <c r="D307">
        <v>632</v>
      </c>
      <c r="E307" s="1">
        <v>1319</v>
      </c>
      <c r="F307">
        <v>481</v>
      </c>
      <c r="G307" s="2">
        <v>0.36470000000000002</v>
      </c>
      <c r="H307" t="s">
        <v>6372</v>
      </c>
      <c r="I307" t="b">
        <v>0</v>
      </c>
      <c r="J307" t="b">
        <v>0</v>
      </c>
      <c r="K307" t="b">
        <v>0</v>
      </c>
      <c r="L307" t="b">
        <v>1</v>
      </c>
      <c r="M307" t="b">
        <f t="shared" si="13"/>
        <v>0</v>
      </c>
      <c r="N307" s="5" t="e">
        <f>VLOOKUP(A307,#REF!, 5)</f>
        <v>#REF!</v>
      </c>
      <c r="O307">
        <f t="shared" si="14"/>
        <v>0</v>
      </c>
      <c r="P307">
        <f t="shared" si="15"/>
        <v>0</v>
      </c>
    </row>
    <row r="308" spans="1:16" x14ac:dyDescent="0.2">
      <c r="A308">
        <v>19429</v>
      </c>
      <c r="B308" t="s">
        <v>159</v>
      </c>
      <c r="C308" s="1">
        <v>49216</v>
      </c>
      <c r="D308" s="1">
        <v>21205</v>
      </c>
      <c r="E308" s="1">
        <v>40868</v>
      </c>
      <c r="F308" s="1">
        <v>14916</v>
      </c>
      <c r="G308" s="2">
        <v>0.36499999999999999</v>
      </c>
      <c r="H308" t="s">
        <v>6372</v>
      </c>
      <c r="I308" t="b">
        <v>1</v>
      </c>
      <c r="J308" t="b">
        <v>0</v>
      </c>
      <c r="K308" t="b">
        <v>1</v>
      </c>
      <c r="L308" t="b">
        <v>0</v>
      </c>
      <c r="M308" t="b">
        <f t="shared" si="13"/>
        <v>0</v>
      </c>
      <c r="N308" s="5" t="e">
        <f>VLOOKUP(A308,#REF!, 5)</f>
        <v>#REF!</v>
      </c>
      <c r="O308">
        <f t="shared" si="14"/>
        <v>40868</v>
      </c>
      <c r="P308">
        <f t="shared" si="15"/>
        <v>0</v>
      </c>
    </row>
    <row r="309" spans="1:16" x14ac:dyDescent="0.2">
      <c r="A309">
        <v>19394</v>
      </c>
      <c r="B309" t="s">
        <v>253</v>
      </c>
      <c r="C309" s="1">
        <v>11485</v>
      </c>
      <c r="D309" s="1">
        <v>5856</v>
      </c>
      <c r="E309" s="1">
        <v>10595</v>
      </c>
      <c r="F309" s="1">
        <v>3896</v>
      </c>
      <c r="G309" s="2">
        <v>0.36770000000000003</v>
      </c>
      <c r="H309" t="s">
        <v>6371</v>
      </c>
      <c r="I309" t="b">
        <v>0</v>
      </c>
      <c r="J309" t="b">
        <v>0</v>
      </c>
      <c r="K309" t="b">
        <v>1</v>
      </c>
      <c r="L309" t="b">
        <v>1</v>
      </c>
      <c r="M309" t="b">
        <f t="shared" si="13"/>
        <v>0</v>
      </c>
      <c r="N309" s="5" t="e">
        <f>VLOOKUP(A309,#REF!, 5)</f>
        <v>#REF!</v>
      </c>
      <c r="O309">
        <f t="shared" si="14"/>
        <v>0</v>
      </c>
      <c r="P309">
        <f t="shared" si="15"/>
        <v>0</v>
      </c>
    </row>
    <row r="310" spans="1:16" x14ac:dyDescent="0.2">
      <c r="A310">
        <v>10732</v>
      </c>
      <c r="B310" t="s">
        <v>194</v>
      </c>
      <c r="C310">
        <v>293</v>
      </c>
      <c r="D310">
        <v>288</v>
      </c>
      <c r="E310">
        <v>692</v>
      </c>
      <c r="F310">
        <v>255</v>
      </c>
      <c r="G310" s="2">
        <v>0.36849999999999999</v>
      </c>
      <c r="H310" t="s">
        <v>6372</v>
      </c>
      <c r="I310" t="b">
        <v>0</v>
      </c>
      <c r="J310" t="b">
        <v>0</v>
      </c>
      <c r="K310" t="b">
        <v>0</v>
      </c>
      <c r="L310" t="b">
        <v>1</v>
      </c>
      <c r="M310" t="b">
        <f t="shared" si="13"/>
        <v>0</v>
      </c>
      <c r="N310" s="5" t="e">
        <f>VLOOKUP(A310,#REF!, 5)</f>
        <v>#REF!</v>
      </c>
      <c r="O310">
        <f t="shared" si="14"/>
        <v>0</v>
      </c>
      <c r="P310">
        <f t="shared" si="15"/>
        <v>0</v>
      </c>
    </row>
    <row r="311" spans="1:16" x14ac:dyDescent="0.2">
      <c r="A311">
        <v>10645</v>
      </c>
      <c r="B311" t="s">
        <v>30</v>
      </c>
      <c r="C311" s="1">
        <v>7386</v>
      </c>
      <c r="D311" s="1">
        <v>3147</v>
      </c>
      <c r="E311" s="1">
        <v>6133</v>
      </c>
      <c r="F311" s="1">
        <v>2266</v>
      </c>
      <c r="G311" s="2">
        <v>0.3695</v>
      </c>
      <c r="H311" t="s">
        <v>6371</v>
      </c>
      <c r="I311" t="b">
        <v>1</v>
      </c>
      <c r="J311" t="b">
        <v>1</v>
      </c>
      <c r="K311" t="b">
        <v>1</v>
      </c>
      <c r="L311" t="b">
        <v>0</v>
      </c>
      <c r="M311" t="b">
        <f t="shared" si="13"/>
        <v>0</v>
      </c>
      <c r="N311" s="5" t="e">
        <f>VLOOKUP(A311,#REF!, 5)</f>
        <v>#REF!</v>
      </c>
      <c r="O311">
        <f t="shared" si="14"/>
        <v>6133</v>
      </c>
      <c r="P311">
        <f t="shared" si="15"/>
        <v>0</v>
      </c>
    </row>
    <row r="312" spans="1:16" x14ac:dyDescent="0.2">
      <c r="A312">
        <v>18516</v>
      </c>
      <c r="B312" t="s">
        <v>85</v>
      </c>
      <c r="C312" s="1">
        <v>7080</v>
      </c>
      <c r="D312" s="1">
        <v>3157</v>
      </c>
      <c r="E312" s="1">
        <v>6058</v>
      </c>
      <c r="F312" s="1">
        <v>2245</v>
      </c>
      <c r="G312" s="2">
        <v>0.37059999999999998</v>
      </c>
      <c r="H312" t="s">
        <v>6371</v>
      </c>
      <c r="I312" t="b">
        <v>0</v>
      </c>
      <c r="J312" t="b">
        <v>0</v>
      </c>
      <c r="K312" t="b">
        <v>0</v>
      </c>
      <c r="L312" t="b">
        <v>1</v>
      </c>
      <c r="M312" t="b">
        <f t="shared" si="13"/>
        <v>0</v>
      </c>
      <c r="N312" s="5" t="e">
        <f>VLOOKUP(A312,#REF!, 5)</f>
        <v>#REF!</v>
      </c>
      <c r="O312">
        <f t="shared" si="14"/>
        <v>0</v>
      </c>
      <c r="P312">
        <f t="shared" si="15"/>
        <v>0</v>
      </c>
    </row>
    <row r="313" spans="1:16" x14ac:dyDescent="0.2">
      <c r="A313">
        <v>10550</v>
      </c>
      <c r="B313" t="s">
        <v>172</v>
      </c>
      <c r="C313">
        <v>267</v>
      </c>
      <c r="D313">
        <v>351</v>
      </c>
      <c r="E313">
        <v>590</v>
      </c>
      <c r="F313">
        <v>219</v>
      </c>
      <c r="G313" s="2">
        <v>0.37119999999999997</v>
      </c>
      <c r="H313" t="s">
        <v>6371</v>
      </c>
      <c r="I313" t="b">
        <v>0</v>
      </c>
      <c r="J313" t="b">
        <v>0</v>
      </c>
      <c r="K313" t="b">
        <v>1</v>
      </c>
      <c r="L313" t="b">
        <v>0</v>
      </c>
      <c r="M313" t="b">
        <f t="shared" si="13"/>
        <v>0</v>
      </c>
      <c r="N313" s="5" t="e">
        <f>VLOOKUP(A313,#REF!, 5)</f>
        <v>#REF!</v>
      </c>
      <c r="O313">
        <f t="shared" si="14"/>
        <v>0</v>
      </c>
      <c r="P313">
        <f t="shared" si="15"/>
        <v>0</v>
      </c>
    </row>
    <row r="314" spans="1:16" x14ac:dyDescent="0.2">
      <c r="A314">
        <v>10196</v>
      </c>
      <c r="B314" t="s">
        <v>140</v>
      </c>
      <c r="C314">
        <v>151</v>
      </c>
      <c r="D314">
        <v>74</v>
      </c>
      <c r="E314">
        <v>145</v>
      </c>
      <c r="F314">
        <v>54</v>
      </c>
      <c r="G314" s="2">
        <v>0.37240000000000001</v>
      </c>
      <c r="H314" t="s">
        <v>6372</v>
      </c>
      <c r="I314" t="b">
        <v>0</v>
      </c>
      <c r="J314" t="b">
        <v>0</v>
      </c>
      <c r="K314" t="b">
        <v>1</v>
      </c>
      <c r="L314" t="b">
        <v>0</v>
      </c>
      <c r="M314" t="b">
        <f t="shared" si="13"/>
        <v>0</v>
      </c>
      <c r="N314" s="5" t="e">
        <f>VLOOKUP(A314,#REF!, 5)</f>
        <v>#REF!</v>
      </c>
      <c r="O314">
        <f t="shared" si="14"/>
        <v>0</v>
      </c>
      <c r="P314">
        <f t="shared" si="15"/>
        <v>0</v>
      </c>
    </row>
    <row r="315" spans="1:16" x14ac:dyDescent="0.2">
      <c r="A315">
        <v>10522</v>
      </c>
      <c r="B315" t="s">
        <v>381</v>
      </c>
      <c r="C315" s="1">
        <v>4851</v>
      </c>
      <c r="D315" s="1">
        <v>1801</v>
      </c>
      <c r="E315" s="1">
        <v>4108</v>
      </c>
      <c r="F315" s="1">
        <v>1534</v>
      </c>
      <c r="G315" s="2">
        <v>0.37340000000000001</v>
      </c>
      <c r="H315" t="s">
        <v>6371</v>
      </c>
      <c r="I315" t="b">
        <v>0</v>
      </c>
      <c r="J315" t="b">
        <v>0</v>
      </c>
      <c r="K315" t="b">
        <v>0</v>
      </c>
      <c r="L315" t="b">
        <v>1</v>
      </c>
      <c r="M315" t="b">
        <f t="shared" si="13"/>
        <v>0</v>
      </c>
      <c r="N315" s="5" t="e">
        <f>VLOOKUP(A315,#REF!, 5)</f>
        <v>#REF!</v>
      </c>
      <c r="O315">
        <f t="shared" si="14"/>
        <v>0</v>
      </c>
      <c r="P315">
        <f t="shared" si="15"/>
        <v>0</v>
      </c>
    </row>
    <row r="316" spans="1:16" x14ac:dyDescent="0.2">
      <c r="A316">
        <v>10507</v>
      </c>
      <c r="B316" t="s">
        <v>285</v>
      </c>
      <c r="C316" s="1">
        <v>52662</v>
      </c>
      <c r="D316" s="1">
        <v>24498</v>
      </c>
      <c r="E316" s="1">
        <v>41418</v>
      </c>
      <c r="F316" s="1">
        <v>15555</v>
      </c>
      <c r="G316" s="2">
        <v>0.37559999999999999</v>
      </c>
      <c r="H316" t="s">
        <v>6372</v>
      </c>
      <c r="I316" t="b">
        <v>1</v>
      </c>
      <c r="J316" t="b">
        <v>0</v>
      </c>
      <c r="K316" t="b">
        <v>1</v>
      </c>
      <c r="L316" t="b">
        <v>0</v>
      </c>
      <c r="M316" t="b">
        <f t="shared" si="13"/>
        <v>0</v>
      </c>
      <c r="N316" s="5" t="e">
        <f>VLOOKUP(A316,#REF!, 5)</f>
        <v>#REF!</v>
      </c>
      <c r="O316">
        <f t="shared" si="14"/>
        <v>41418</v>
      </c>
      <c r="P316">
        <f t="shared" si="15"/>
        <v>0</v>
      </c>
    </row>
    <row r="317" spans="1:16" x14ac:dyDescent="0.2">
      <c r="A317">
        <v>18521</v>
      </c>
      <c r="B317" t="s">
        <v>221</v>
      </c>
      <c r="C317" s="1">
        <v>9450</v>
      </c>
      <c r="D317" s="1">
        <v>4015</v>
      </c>
      <c r="E317" s="1">
        <v>8085</v>
      </c>
      <c r="F317" s="1">
        <v>3038</v>
      </c>
      <c r="G317" s="2">
        <v>0.37580000000000002</v>
      </c>
      <c r="H317" t="s">
        <v>6371</v>
      </c>
      <c r="I317" t="b">
        <v>0</v>
      </c>
      <c r="J317" t="b">
        <v>0</v>
      </c>
      <c r="K317" t="b">
        <v>1</v>
      </c>
      <c r="L317" t="b">
        <v>0</v>
      </c>
      <c r="M317" t="b">
        <f t="shared" si="13"/>
        <v>0</v>
      </c>
      <c r="N317" s="5" t="e">
        <f>VLOOKUP(A317,#REF!, 5)</f>
        <v>#REF!</v>
      </c>
      <c r="O317">
        <f t="shared" si="14"/>
        <v>0</v>
      </c>
      <c r="P317">
        <f t="shared" si="15"/>
        <v>0</v>
      </c>
    </row>
    <row r="318" spans="1:16" x14ac:dyDescent="0.2">
      <c r="A318">
        <v>10302</v>
      </c>
      <c r="B318" t="s">
        <v>156</v>
      </c>
      <c r="C318" s="1">
        <v>28883</v>
      </c>
      <c r="D318" s="1">
        <v>11411</v>
      </c>
      <c r="E318" s="1">
        <v>23920</v>
      </c>
      <c r="F318" s="1">
        <v>9003</v>
      </c>
      <c r="G318" s="2">
        <v>0.37640000000000001</v>
      </c>
      <c r="H318" t="s">
        <v>6371</v>
      </c>
      <c r="I318" t="b">
        <v>1</v>
      </c>
      <c r="J318" t="b">
        <v>1</v>
      </c>
      <c r="K318" t="b">
        <v>1</v>
      </c>
      <c r="L318" t="b">
        <v>0</v>
      </c>
      <c r="M318" t="b">
        <f t="shared" si="13"/>
        <v>0</v>
      </c>
      <c r="N318" s="5" t="e">
        <f>VLOOKUP(A318,#REF!, 5)</f>
        <v>#REF!</v>
      </c>
      <c r="O318">
        <f t="shared" si="14"/>
        <v>23920</v>
      </c>
      <c r="P318">
        <f t="shared" si="15"/>
        <v>0</v>
      </c>
    </row>
    <row r="319" spans="1:16" x14ac:dyDescent="0.2">
      <c r="A319">
        <v>10239</v>
      </c>
      <c r="B319" t="s">
        <v>122</v>
      </c>
      <c r="C319" s="1">
        <v>1204</v>
      </c>
      <c r="D319">
        <v>584</v>
      </c>
      <c r="E319" s="1">
        <v>1094</v>
      </c>
      <c r="F319">
        <v>414</v>
      </c>
      <c r="G319" s="2">
        <v>0.37840000000000001</v>
      </c>
      <c r="H319" t="s">
        <v>6372</v>
      </c>
      <c r="I319" t="b">
        <v>0</v>
      </c>
      <c r="J319" t="b">
        <v>0</v>
      </c>
      <c r="K319" t="b">
        <v>1</v>
      </c>
      <c r="L319" t="b">
        <v>0</v>
      </c>
      <c r="M319" t="b">
        <f t="shared" si="13"/>
        <v>0</v>
      </c>
      <c r="N319" s="5" t="e">
        <f>VLOOKUP(A319,#REF!, 5)</f>
        <v>#REF!</v>
      </c>
      <c r="O319">
        <f t="shared" si="14"/>
        <v>0</v>
      </c>
      <c r="P319">
        <f t="shared" si="15"/>
        <v>0</v>
      </c>
    </row>
    <row r="320" spans="1:16" x14ac:dyDescent="0.2">
      <c r="A320">
        <v>10536</v>
      </c>
      <c r="B320" t="s">
        <v>322</v>
      </c>
      <c r="C320" s="1">
        <v>3776</v>
      </c>
      <c r="D320" s="1">
        <v>1594</v>
      </c>
      <c r="E320" s="1">
        <v>3087</v>
      </c>
      <c r="F320" s="1">
        <v>1170</v>
      </c>
      <c r="G320" s="2">
        <v>0.379</v>
      </c>
      <c r="H320" t="s">
        <v>6371</v>
      </c>
      <c r="I320" t="b">
        <v>0</v>
      </c>
      <c r="J320" t="b">
        <v>0</v>
      </c>
      <c r="K320" t="b">
        <v>0</v>
      </c>
      <c r="L320" t="b">
        <v>1</v>
      </c>
      <c r="M320" t="b">
        <f t="shared" si="13"/>
        <v>0</v>
      </c>
      <c r="N320" s="5" t="e">
        <f>VLOOKUP(A320,#REF!, 5)</f>
        <v>#REF!</v>
      </c>
      <c r="O320">
        <f t="shared" si="14"/>
        <v>0</v>
      </c>
      <c r="P320">
        <f t="shared" si="15"/>
        <v>0</v>
      </c>
    </row>
    <row r="321" spans="1:16" x14ac:dyDescent="0.2">
      <c r="A321">
        <v>10125</v>
      </c>
      <c r="B321" t="s">
        <v>60</v>
      </c>
      <c r="C321">
        <v>957</v>
      </c>
      <c r="D321">
        <v>537</v>
      </c>
      <c r="E321">
        <v>833</v>
      </c>
      <c r="F321">
        <v>317</v>
      </c>
      <c r="G321" s="2">
        <v>0.38059999999999999</v>
      </c>
      <c r="H321" t="s">
        <v>6372</v>
      </c>
      <c r="I321" t="b">
        <v>0</v>
      </c>
      <c r="J321" t="b">
        <v>0</v>
      </c>
      <c r="K321" t="b">
        <v>1</v>
      </c>
      <c r="L321" t="b">
        <v>0</v>
      </c>
      <c r="M321" t="b">
        <f t="shared" si="13"/>
        <v>0</v>
      </c>
      <c r="N321" s="5" t="e">
        <f>VLOOKUP(A321,#REF!, 5)</f>
        <v>#REF!</v>
      </c>
      <c r="O321">
        <f t="shared" si="14"/>
        <v>0</v>
      </c>
      <c r="P321">
        <f t="shared" si="15"/>
        <v>0</v>
      </c>
    </row>
    <row r="322" spans="1:16" x14ac:dyDescent="0.2">
      <c r="A322">
        <v>10655</v>
      </c>
      <c r="B322" t="s">
        <v>179</v>
      </c>
      <c r="C322" s="1">
        <v>3182</v>
      </c>
      <c r="D322" s="1">
        <v>1503</v>
      </c>
      <c r="E322" s="1">
        <v>2999</v>
      </c>
      <c r="F322" s="1">
        <v>1146</v>
      </c>
      <c r="G322" s="2">
        <v>0.3821</v>
      </c>
      <c r="H322" t="s">
        <v>6371</v>
      </c>
      <c r="I322" t="b">
        <v>0</v>
      </c>
      <c r="J322" t="b">
        <v>0</v>
      </c>
      <c r="K322" t="b">
        <v>1</v>
      </c>
      <c r="L322" t="b">
        <v>1</v>
      </c>
      <c r="M322" t="b">
        <f t="shared" ref="M322:M385" si="16">IF(AND(L322=FALSE,K322=FALSE,I322=TRUE,H322&lt;="Upper"),TRUE,FALSE)</f>
        <v>0</v>
      </c>
      <c r="N322" s="5" t="e">
        <f>VLOOKUP(A322,#REF!, 5)</f>
        <v>#REF!</v>
      </c>
      <c r="O322">
        <f t="shared" ref="O322:O386" si="17">IF(I322,E322,0)</f>
        <v>0</v>
      </c>
      <c r="P322">
        <f t="shared" si="15"/>
        <v>0</v>
      </c>
    </row>
    <row r="323" spans="1:16" x14ac:dyDescent="0.2">
      <c r="A323">
        <v>10668</v>
      </c>
      <c r="B323" t="s">
        <v>356</v>
      </c>
      <c r="C323" s="1">
        <v>76731</v>
      </c>
      <c r="D323" s="1">
        <v>34685</v>
      </c>
      <c r="E323" s="1">
        <v>56889</v>
      </c>
      <c r="F323" s="1">
        <v>21875</v>
      </c>
      <c r="G323" s="2">
        <v>0.38450000000000001</v>
      </c>
      <c r="H323" t="s">
        <v>6372</v>
      </c>
      <c r="I323" t="b">
        <v>0</v>
      </c>
      <c r="J323" t="b">
        <v>0</v>
      </c>
      <c r="K323" t="b">
        <v>1</v>
      </c>
      <c r="L323" t="b">
        <v>1</v>
      </c>
      <c r="M323" t="b">
        <f t="shared" si="16"/>
        <v>0</v>
      </c>
      <c r="N323" s="5" t="e">
        <f>VLOOKUP(A323,#REF!, 5)</f>
        <v>#REF!</v>
      </c>
      <c r="O323">
        <f t="shared" si="17"/>
        <v>0</v>
      </c>
      <c r="P323">
        <f t="shared" si="15"/>
        <v>0</v>
      </c>
    </row>
    <row r="324" spans="1:16" x14ac:dyDescent="0.2">
      <c r="A324">
        <v>10138</v>
      </c>
      <c r="B324" t="s">
        <v>53</v>
      </c>
      <c r="C324" s="1">
        <v>12567</v>
      </c>
      <c r="D324" s="1">
        <v>5501</v>
      </c>
      <c r="E324" s="1">
        <v>10604</v>
      </c>
      <c r="F324" s="1">
        <v>4094</v>
      </c>
      <c r="G324" s="2">
        <v>0.3861</v>
      </c>
      <c r="H324" t="s">
        <v>6371</v>
      </c>
      <c r="I324" t="b">
        <v>0</v>
      </c>
      <c r="J324" t="b">
        <v>0</v>
      </c>
      <c r="K324" t="b">
        <v>0</v>
      </c>
      <c r="L324" t="b">
        <v>1</v>
      </c>
      <c r="M324" t="b">
        <f t="shared" si="16"/>
        <v>0</v>
      </c>
      <c r="N324" s="5" t="e">
        <f>VLOOKUP(A324,#REF!, 5)</f>
        <v>#REF!</v>
      </c>
      <c r="O324">
        <f t="shared" si="17"/>
        <v>0</v>
      </c>
      <c r="P324">
        <f t="shared" si="15"/>
        <v>0</v>
      </c>
    </row>
    <row r="325" spans="1:16" x14ac:dyDescent="0.2">
      <c r="A325">
        <v>10193</v>
      </c>
      <c r="B325" t="s">
        <v>397</v>
      </c>
      <c r="C325">
        <v>573</v>
      </c>
      <c r="D325">
        <v>405</v>
      </c>
      <c r="E325">
        <v>660</v>
      </c>
      <c r="F325">
        <v>255</v>
      </c>
      <c r="G325" s="2">
        <v>0.38640000000000002</v>
      </c>
      <c r="H325" t="s">
        <v>6372</v>
      </c>
      <c r="I325" t="b">
        <v>0</v>
      </c>
      <c r="J325" t="b">
        <v>0</v>
      </c>
      <c r="K325" t="b">
        <v>1</v>
      </c>
      <c r="L325" t="b">
        <v>0</v>
      </c>
      <c r="M325" t="b">
        <f t="shared" si="16"/>
        <v>0</v>
      </c>
      <c r="N325" s="5" t="e">
        <f>VLOOKUP(A325,#REF!, 5)</f>
        <v>#REF!</v>
      </c>
      <c r="O325">
        <f t="shared" si="17"/>
        <v>0</v>
      </c>
      <c r="P325">
        <f t="shared" si="15"/>
        <v>0</v>
      </c>
    </row>
    <row r="326" spans="1:16" x14ac:dyDescent="0.2">
      <c r="A326">
        <v>10778</v>
      </c>
      <c r="B326" t="s">
        <v>424</v>
      </c>
      <c r="C326">
        <v>757</v>
      </c>
      <c r="D326">
        <v>390</v>
      </c>
      <c r="E326">
        <v>748</v>
      </c>
      <c r="F326">
        <v>289</v>
      </c>
      <c r="G326" s="2">
        <v>0.38640000000000002</v>
      </c>
      <c r="H326" t="s">
        <v>6372</v>
      </c>
      <c r="I326" t="b">
        <v>0</v>
      </c>
      <c r="J326" t="b">
        <v>0</v>
      </c>
      <c r="K326" t="b">
        <v>1</v>
      </c>
      <c r="L326" t="b">
        <v>0</v>
      </c>
      <c r="M326" t="b">
        <f t="shared" si="16"/>
        <v>0</v>
      </c>
      <c r="N326" s="5" t="e">
        <f>VLOOKUP(A326,#REF!, 5)</f>
        <v>#REF!</v>
      </c>
      <c r="O326">
        <f t="shared" si="17"/>
        <v>0</v>
      </c>
      <c r="P326">
        <f t="shared" si="15"/>
        <v>0</v>
      </c>
    </row>
    <row r="327" spans="1:16" x14ac:dyDescent="0.2">
      <c r="A327">
        <v>10652</v>
      </c>
      <c r="B327" t="s">
        <v>346</v>
      </c>
      <c r="C327">
        <v>895</v>
      </c>
      <c r="D327">
        <v>472</v>
      </c>
      <c r="E327">
        <v>774</v>
      </c>
      <c r="F327">
        <v>301</v>
      </c>
      <c r="G327" s="2">
        <v>0.38890000000000002</v>
      </c>
      <c r="H327" t="s">
        <v>6372</v>
      </c>
      <c r="I327" t="b">
        <v>0</v>
      </c>
      <c r="J327" t="b">
        <v>0</v>
      </c>
      <c r="K327" t="b">
        <v>1</v>
      </c>
      <c r="L327" t="b">
        <v>0</v>
      </c>
      <c r="M327" t="b">
        <f t="shared" si="16"/>
        <v>0</v>
      </c>
      <c r="N327" s="5" t="e">
        <f>VLOOKUP(A327,#REF!, 5)</f>
        <v>#REF!</v>
      </c>
      <c r="O327">
        <f t="shared" si="17"/>
        <v>0</v>
      </c>
      <c r="P327">
        <f t="shared" si="15"/>
        <v>0</v>
      </c>
    </row>
    <row r="328" spans="1:16" x14ac:dyDescent="0.2">
      <c r="A328">
        <v>10178</v>
      </c>
      <c r="B328" t="s">
        <v>95</v>
      </c>
      <c r="C328" s="1">
        <v>24811</v>
      </c>
      <c r="D328" s="1">
        <v>12861</v>
      </c>
      <c r="E328" s="1">
        <v>22189</v>
      </c>
      <c r="F328" s="1">
        <v>8692</v>
      </c>
      <c r="G328" s="2">
        <v>0.39169999999999999</v>
      </c>
      <c r="H328" t="s">
        <v>6371</v>
      </c>
      <c r="I328" t="b">
        <v>1</v>
      </c>
      <c r="J328" t="b">
        <v>0</v>
      </c>
      <c r="K328" t="b">
        <v>1</v>
      </c>
      <c r="L328" t="b">
        <v>0</v>
      </c>
      <c r="M328" t="b">
        <f t="shared" si="16"/>
        <v>0</v>
      </c>
      <c r="N328" s="5" t="e">
        <f>VLOOKUP(A328,#REF!, 5)</f>
        <v>#REF!</v>
      </c>
      <c r="O328">
        <f t="shared" si="17"/>
        <v>22189</v>
      </c>
      <c r="P328">
        <f t="shared" si="15"/>
        <v>0</v>
      </c>
    </row>
    <row r="329" spans="1:16" x14ac:dyDescent="0.2">
      <c r="A329">
        <v>19402</v>
      </c>
      <c r="B329" t="s">
        <v>267</v>
      </c>
      <c r="C329" s="1">
        <v>1512</v>
      </c>
      <c r="D329">
        <v>681</v>
      </c>
      <c r="E329" s="1">
        <v>1124</v>
      </c>
      <c r="F329">
        <v>442</v>
      </c>
      <c r="G329" s="2">
        <v>0.39319999999999999</v>
      </c>
      <c r="H329" t="s">
        <v>6372</v>
      </c>
      <c r="I329" t="b">
        <v>0</v>
      </c>
      <c r="J329" t="b">
        <v>0</v>
      </c>
      <c r="K329" t="b">
        <v>1</v>
      </c>
      <c r="L329" t="b">
        <v>0</v>
      </c>
      <c r="M329" t="b">
        <f t="shared" si="16"/>
        <v>0</v>
      </c>
      <c r="N329" s="5" t="e">
        <f>VLOOKUP(A329,#REF!, 5)</f>
        <v>#REF!</v>
      </c>
      <c r="O329">
        <f t="shared" si="17"/>
        <v>0</v>
      </c>
      <c r="P329">
        <f t="shared" si="15"/>
        <v>0</v>
      </c>
    </row>
    <row r="330" spans="1:16" x14ac:dyDescent="0.2">
      <c r="A330">
        <v>10040</v>
      </c>
      <c r="B330" t="s">
        <v>19</v>
      </c>
      <c r="C330" s="1">
        <v>23524</v>
      </c>
      <c r="D330" s="1">
        <v>9528</v>
      </c>
      <c r="E330" s="1">
        <v>18653</v>
      </c>
      <c r="F330" s="1">
        <v>7339</v>
      </c>
      <c r="G330" s="2">
        <v>0.39340000000000003</v>
      </c>
      <c r="H330" t="s">
        <v>6371</v>
      </c>
      <c r="I330" t="b">
        <v>0</v>
      </c>
      <c r="J330" t="b">
        <v>0</v>
      </c>
      <c r="K330" t="b">
        <v>1</v>
      </c>
      <c r="L330" t="b">
        <v>0</v>
      </c>
      <c r="M330" t="b">
        <f t="shared" si="16"/>
        <v>0</v>
      </c>
      <c r="N330" s="5" t="e">
        <f>VLOOKUP(A330,#REF!, 5)</f>
        <v>#REF!</v>
      </c>
      <c r="O330">
        <f t="shared" si="17"/>
        <v>0</v>
      </c>
      <c r="P330">
        <f t="shared" si="15"/>
        <v>0</v>
      </c>
    </row>
    <row r="331" spans="1:16" x14ac:dyDescent="0.2">
      <c r="A331">
        <v>19406</v>
      </c>
      <c r="B331" t="s">
        <v>386</v>
      </c>
      <c r="C331" s="1">
        <v>14659</v>
      </c>
      <c r="D331" s="1">
        <v>6544</v>
      </c>
      <c r="E331" s="1">
        <v>12555</v>
      </c>
      <c r="F331" s="1">
        <v>4939</v>
      </c>
      <c r="G331" s="2">
        <v>0.39340000000000003</v>
      </c>
      <c r="H331" t="s">
        <v>6371</v>
      </c>
      <c r="I331" t="b">
        <v>0</v>
      </c>
      <c r="J331" t="b">
        <v>0</v>
      </c>
      <c r="K331" t="b">
        <v>0</v>
      </c>
      <c r="L331" t="b">
        <v>1</v>
      </c>
      <c r="M331" t="b">
        <f t="shared" si="16"/>
        <v>0</v>
      </c>
      <c r="N331" s="5" t="e">
        <f>VLOOKUP(A331,#REF!, 5)</f>
        <v>#REF!</v>
      </c>
      <c r="O331">
        <f t="shared" si="17"/>
        <v>0</v>
      </c>
      <c r="P331">
        <f t="shared" si="15"/>
        <v>0</v>
      </c>
    </row>
    <row r="332" spans="1:16" x14ac:dyDescent="0.2">
      <c r="A332">
        <v>10761</v>
      </c>
      <c r="B332" t="s">
        <v>415</v>
      </c>
      <c r="C332" s="1">
        <v>41145</v>
      </c>
      <c r="D332" s="1">
        <v>19686</v>
      </c>
      <c r="E332" s="1">
        <v>30765</v>
      </c>
      <c r="F332" s="1">
        <v>12140</v>
      </c>
      <c r="G332" s="2">
        <v>0.39460000000000001</v>
      </c>
      <c r="H332" t="s">
        <v>6372</v>
      </c>
      <c r="I332" t="b">
        <v>1</v>
      </c>
      <c r="J332" t="b">
        <v>0</v>
      </c>
      <c r="K332" t="b">
        <v>1</v>
      </c>
      <c r="L332" t="b">
        <v>0</v>
      </c>
      <c r="M332" t="b">
        <f t="shared" si="16"/>
        <v>0</v>
      </c>
      <c r="N332" s="5" t="e">
        <f>VLOOKUP(A332,#REF!, 5)</f>
        <v>#REF!</v>
      </c>
      <c r="O332">
        <f t="shared" si="17"/>
        <v>30765</v>
      </c>
      <c r="P332">
        <f t="shared" si="15"/>
        <v>0</v>
      </c>
    </row>
    <row r="333" spans="1:16" x14ac:dyDescent="0.2">
      <c r="A333">
        <v>10776</v>
      </c>
      <c r="B333" t="s">
        <v>423</v>
      </c>
      <c r="C333" s="1">
        <v>21556</v>
      </c>
      <c r="D333" s="1">
        <v>8132</v>
      </c>
      <c r="E333" s="1">
        <v>17006</v>
      </c>
      <c r="F333" s="1">
        <v>6736</v>
      </c>
      <c r="G333" s="2">
        <v>0.39610000000000001</v>
      </c>
      <c r="H333" t="s">
        <v>6371</v>
      </c>
      <c r="I333" t="b">
        <v>0</v>
      </c>
      <c r="J333" t="b">
        <v>0</v>
      </c>
      <c r="K333" t="b">
        <v>0</v>
      </c>
      <c r="L333" t="b">
        <v>1</v>
      </c>
      <c r="M333" t="b">
        <f t="shared" si="16"/>
        <v>0</v>
      </c>
      <c r="N333" s="5" t="e">
        <f>VLOOKUP(A333,#REF!, 5)</f>
        <v>#REF!</v>
      </c>
      <c r="O333">
        <f t="shared" si="17"/>
        <v>0</v>
      </c>
      <c r="P333">
        <f t="shared" si="15"/>
        <v>0</v>
      </c>
    </row>
    <row r="334" spans="1:16" x14ac:dyDescent="0.2">
      <c r="A334">
        <v>10195</v>
      </c>
      <c r="B334" t="s">
        <v>208</v>
      </c>
      <c r="C334">
        <v>788</v>
      </c>
      <c r="D334">
        <v>401</v>
      </c>
      <c r="E334">
        <v>735</v>
      </c>
      <c r="F334">
        <v>292</v>
      </c>
      <c r="G334" s="2">
        <v>0.39729999999999999</v>
      </c>
      <c r="H334" t="s">
        <v>6372</v>
      </c>
      <c r="I334" t="b">
        <v>0</v>
      </c>
      <c r="J334" t="b">
        <v>0</v>
      </c>
      <c r="K334" t="b">
        <v>1</v>
      </c>
      <c r="L334" t="b">
        <v>0</v>
      </c>
      <c r="M334" t="b">
        <f t="shared" si="16"/>
        <v>0</v>
      </c>
      <c r="N334" s="5" t="e">
        <f>VLOOKUP(A334,#REF!, 5)</f>
        <v>#REF!</v>
      </c>
      <c r="O334">
        <f t="shared" si="17"/>
        <v>0</v>
      </c>
      <c r="P334">
        <f t="shared" si="15"/>
        <v>0</v>
      </c>
    </row>
    <row r="335" spans="1:16" x14ac:dyDescent="0.2">
      <c r="A335">
        <v>10441</v>
      </c>
      <c r="B335" t="s">
        <v>247</v>
      </c>
      <c r="C335">
        <v>542</v>
      </c>
      <c r="D335">
        <v>374</v>
      </c>
      <c r="E335">
        <v>725</v>
      </c>
      <c r="F335">
        <v>291</v>
      </c>
      <c r="G335" s="2">
        <v>0.40139999999999998</v>
      </c>
      <c r="H335" t="s">
        <v>6372</v>
      </c>
      <c r="I335" t="b">
        <v>0</v>
      </c>
      <c r="J335" t="b">
        <v>0</v>
      </c>
      <c r="K335" t="b">
        <v>1</v>
      </c>
      <c r="L335" t="b">
        <v>0</v>
      </c>
      <c r="M335" t="b">
        <f t="shared" si="16"/>
        <v>0</v>
      </c>
      <c r="N335" s="5" t="e">
        <f>VLOOKUP(A335,#REF!, 5)</f>
        <v>#REF!</v>
      </c>
      <c r="O335">
        <f t="shared" si="17"/>
        <v>0</v>
      </c>
      <c r="P335">
        <f t="shared" si="15"/>
        <v>0</v>
      </c>
    </row>
    <row r="336" spans="1:16" x14ac:dyDescent="0.2">
      <c r="A336">
        <v>10616</v>
      </c>
      <c r="B336" t="s">
        <v>326</v>
      </c>
      <c r="C336" s="1">
        <v>83651</v>
      </c>
      <c r="D336" s="1">
        <v>36733</v>
      </c>
      <c r="E336" s="1">
        <v>65703</v>
      </c>
      <c r="F336" s="1">
        <v>26377</v>
      </c>
      <c r="G336" s="2">
        <v>0.40150000000000002</v>
      </c>
      <c r="H336" t="s">
        <v>6373</v>
      </c>
      <c r="I336" t="b">
        <v>1</v>
      </c>
      <c r="J336" t="b">
        <v>0</v>
      </c>
      <c r="K336" t="b">
        <v>1</v>
      </c>
      <c r="L336" t="b">
        <v>0</v>
      </c>
      <c r="M336" t="b">
        <f t="shared" si="16"/>
        <v>0</v>
      </c>
      <c r="N336" s="5" t="e">
        <f>VLOOKUP(A336,#REF!, 5)</f>
        <v>#REF!</v>
      </c>
      <c r="O336">
        <f t="shared" si="17"/>
        <v>65703</v>
      </c>
      <c r="P336">
        <f t="shared" si="15"/>
        <v>0</v>
      </c>
    </row>
    <row r="337" spans="1:16" x14ac:dyDescent="0.2">
      <c r="A337">
        <v>10321</v>
      </c>
      <c r="B337" t="s">
        <v>171</v>
      </c>
      <c r="C337" s="1">
        <v>10194</v>
      </c>
      <c r="D337" s="1">
        <v>5307</v>
      </c>
      <c r="E337" s="1">
        <v>8406</v>
      </c>
      <c r="F337" s="1">
        <v>3378</v>
      </c>
      <c r="G337" s="2">
        <v>0.40189999999999998</v>
      </c>
      <c r="H337" t="s">
        <v>6371</v>
      </c>
      <c r="I337" t="b">
        <v>0</v>
      </c>
      <c r="J337" t="b">
        <v>0</v>
      </c>
      <c r="K337" t="b">
        <v>1</v>
      </c>
      <c r="L337" t="b">
        <v>0</v>
      </c>
      <c r="M337" t="b">
        <f t="shared" si="16"/>
        <v>0</v>
      </c>
      <c r="N337" s="5" t="e">
        <f>VLOOKUP(A337,#REF!, 5)</f>
        <v>#REF!</v>
      </c>
      <c r="O337">
        <f t="shared" si="17"/>
        <v>0</v>
      </c>
      <c r="P337">
        <f t="shared" si="15"/>
        <v>0</v>
      </c>
    </row>
    <row r="338" spans="1:16" x14ac:dyDescent="0.2">
      <c r="A338">
        <v>10566</v>
      </c>
      <c r="B338" t="s">
        <v>33</v>
      </c>
      <c r="C338">
        <v>579</v>
      </c>
      <c r="D338">
        <v>351</v>
      </c>
      <c r="E338">
        <v>624</v>
      </c>
      <c r="F338">
        <v>251</v>
      </c>
      <c r="G338" s="2">
        <v>0.4022</v>
      </c>
      <c r="H338" t="s">
        <v>6372</v>
      </c>
      <c r="I338" t="b">
        <v>0</v>
      </c>
      <c r="J338" t="b">
        <v>0</v>
      </c>
      <c r="K338" t="b">
        <v>1</v>
      </c>
      <c r="L338" t="b">
        <v>0</v>
      </c>
      <c r="M338" t="b">
        <f t="shared" si="16"/>
        <v>0</v>
      </c>
      <c r="N338" s="5" t="e">
        <f>VLOOKUP(A338,#REF!, 5)</f>
        <v>#REF!</v>
      </c>
      <c r="O338">
        <f t="shared" si="17"/>
        <v>0</v>
      </c>
      <c r="P338">
        <f t="shared" si="15"/>
        <v>0</v>
      </c>
    </row>
    <row r="339" spans="1:16" x14ac:dyDescent="0.2">
      <c r="A339">
        <v>10097</v>
      </c>
      <c r="B339" t="s">
        <v>44</v>
      </c>
      <c r="C339" s="1">
        <v>2146</v>
      </c>
      <c r="D339" s="1">
        <v>1122</v>
      </c>
      <c r="E339" s="1">
        <v>2441</v>
      </c>
      <c r="F339">
        <v>989</v>
      </c>
      <c r="G339" s="2">
        <v>0.4052</v>
      </c>
      <c r="H339" t="s">
        <v>6372</v>
      </c>
      <c r="I339" t="b">
        <v>0</v>
      </c>
      <c r="J339" t="b">
        <v>0</v>
      </c>
      <c r="K339" t="b">
        <v>1</v>
      </c>
      <c r="L339" t="b">
        <v>0</v>
      </c>
      <c r="M339" t="b">
        <f t="shared" si="16"/>
        <v>0</v>
      </c>
      <c r="N339" s="5" t="e">
        <f>VLOOKUP(A339,#REF!, 5)</f>
        <v>#REF!</v>
      </c>
      <c r="O339">
        <f t="shared" si="17"/>
        <v>0</v>
      </c>
      <c r="P339">
        <f t="shared" si="15"/>
        <v>0</v>
      </c>
    </row>
    <row r="340" spans="1:16" x14ac:dyDescent="0.2">
      <c r="A340">
        <v>17563</v>
      </c>
      <c r="B340" t="s">
        <v>76</v>
      </c>
      <c r="C340" s="1">
        <v>2235</v>
      </c>
      <c r="D340" s="1">
        <v>1793</v>
      </c>
      <c r="E340" s="1">
        <v>3327</v>
      </c>
      <c r="F340" s="1">
        <v>1348</v>
      </c>
      <c r="G340" s="2">
        <v>0.4052</v>
      </c>
      <c r="H340" t="s">
        <v>6372</v>
      </c>
      <c r="I340" t="b">
        <v>0</v>
      </c>
      <c r="J340" t="b">
        <v>0</v>
      </c>
      <c r="K340" t="b">
        <v>1</v>
      </c>
      <c r="L340" t="b">
        <v>1</v>
      </c>
      <c r="M340" t="b">
        <f t="shared" si="16"/>
        <v>0</v>
      </c>
      <c r="N340" s="5" t="e">
        <f>VLOOKUP(A340,#REF!, 5)</f>
        <v>#REF!</v>
      </c>
      <c r="O340">
        <f t="shared" si="17"/>
        <v>0</v>
      </c>
      <c r="P340">
        <f t="shared" si="15"/>
        <v>0</v>
      </c>
    </row>
    <row r="341" spans="1:16" x14ac:dyDescent="0.2">
      <c r="A341">
        <v>18524</v>
      </c>
      <c r="B341" t="s">
        <v>445</v>
      </c>
      <c r="C341" s="1">
        <v>1075</v>
      </c>
      <c r="D341" s="1">
        <v>1926</v>
      </c>
      <c r="E341" s="1">
        <v>3721</v>
      </c>
      <c r="F341" s="1">
        <v>1512</v>
      </c>
      <c r="G341" s="2">
        <v>0.40629999999999999</v>
      </c>
      <c r="H341" t="s">
        <v>6372</v>
      </c>
      <c r="I341" t="b">
        <v>1</v>
      </c>
      <c r="J341" t="b">
        <v>1</v>
      </c>
      <c r="K341" t="b">
        <v>0</v>
      </c>
      <c r="L341" t="b">
        <v>1</v>
      </c>
      <c r="M341" t="b">
        <f t="shared" si="16"/>
        <v>0</v>
      </c>
      <c r="N341" s="5" t="e">
        <f>VLOOKUP(A341,#REF!, 5)</f>
        <v>#REF!</v>
      </c>
      <c r="O341">
        <f t="shared" si="17"/>
        <v>3721</v>
      </c>
      <c r="P341">
        <f t="shared" si="15"/>
        <v>0</v>
      </c>
    </row>
    <row r="342" spans="1:16" x14ac:dyDescent="0.2">
      <c r="A342">
        <v>19399</v>
      </c>
      <c r="B342" t="s">
        <v>336</v>
      </c>
      <c r="C342" s="1">
        <v>3346</v>
      </c>
      <c r="D342" s="1">
        <v>1492</v>
      </c>
      <c r="E342" s="1">
        <v>3030</v>
      </c>
      <c r="F342" s="1">
        <v>1234</v>
      </c>
      <c r="G342" s="2">
        <v>0.4073</v>
      </c>
      <c r="H342" t="s">
        <v>6372</v>
      </c>
      <c r="I342" t="b">
        <v>0</v>
      </c>
      <c r="J342" t="b">
        <v>0</v>
      </c>
      <c r="K342" t="b">
        <v>1</v>
      </c>
      <c r="L342" t="b">
        <v>0</v>
      </c>
      <c r="M342" t="b">
        <f t="shared" si="16"/>
        <v>0</v>
      </c>
      <c r="N342" s="5" t="e">
        <f>VLOOKUP(A342,#REF!, 5)</f>
        <v>#REF!</v>
      </c>
      <c r="O342">
        <f t="shared" si="17"/>
        <v>0</v>
      </c>
      <c r="P342">
        <f t="shared" si="15"/>
        <v>0</v>
      </c>
    </row>
    <row r="343" spans="1:16" x14ac:dyDescent="0.2">
      <c r="A343">
        <v>10589</v>
      </c>
      <c r="B343" t="s">
        <v>290</v>
      </c>
      <c r="C343" s="1">
        <v>17964</v>
      </c>
      <c r="D343" s="1">
        <v>7295</v>
      </c>
      <c r="E343" s="1">
        <v>14378</v>
      </c>
      <c r="F343" s="1">
        <v>5857</v>
      </c>
      <c r="G343" s="2">
        <v>0.40739999999999998</v>
      </c>
      <c r="H343" t="s">
        <v>6371</v>
      </c>
      <c r="I343" t="b">
        <v>1</v>
      </c>
      <c r="J343" t="b">
        <v>1</v>
      </c>
      <c r="K343" t="b">
        <v>1</v>
      </c>
      <c r="L343" t="b">
        <v>0</v>
      </c>
      <c r="M343" t="b">
        <f t="shared" si="16"/>
        <v>0</v>
      </c>
      <c r="N343" s="5" t="e">
        <f>VLOOKUP(A343,#REF!, 5)</f>
        <v>#REF!</v>
      </c>
      <c r="O343">
        <f t="shared" si="17"/>
        <v>14378</v>
      </c>
      <c r="P343">
        <f t="shared" si="15"/>
        <v>0</v>
      </c>
    </row>
    <row r="344" spans="1:16" x14ac:dyDescent="0.2">
      <c r="A344">
        <v>10061</v>
      </c>
      <c r="B344" t="s">
        <v>447</v>
      </c>
      <c r="C344" s="1">
        <v>21429</v>
      </c>
      <c r="D344" s="1">
        <v>8054</v>
      </c>
      <c r="E344" s="1">
        <v>17110</v>
      </c>
      <c r="F344" s="1">
        <v>7002</v>
      </c>
      <c r="G344" s="2">
        <v>0.40920000000000001</v>
      </c>
      <c r="H344" t="s">
        <v>6371</v>
      </c>
      <c r="I344" t="b">
        <v>1</v>
      </c>
      <c r="J344" t="b">
        <v>1</v>
      </c>
      <c r="K344" t="b">
        <v>1</v>
      </c>
      <c r="L344" t="b">
        <v>0</v>
      </c>
      <c r="M344" t="b">
        <f t="shared" si="16"/>
        <v>0</v>
      </c>
      <c r="N344" s="5" t="e">
        <f>VLOOKUP(A344,#REF!, 5)</f>
        <v>#REF!</v>
      </c>
      <c r="O344">
        <f t="shared" si="17"/>
        <v>17110</v>
      </c>
      <c r="P344">
        <f t="shared" si="15"/>
        <v>0</v>
      </c>
    </row>
    <row r="345" spans="1:16" x14ac:dyDescent="0.2">
      <c r="A345">
        <v>17911</v>
      </c>
      <c r="B345" t="s">
        <v>129</v>
      </c>
      <c r="C345" s="1">
        <v>21216</v>
      </c>
      <c r="D345" s="1">
        <v>9068</v>
      </c>
      <c r="E345" s="1">
        <v>17111</v>
      </c>
      <c r="F345" s="1">
        <v>7032</v>
      </c>
      <c r="G345" s="2">
        <v>0.41099999999999998</v>
      </c>
      <c r="H345" t="s">
        <v>6371</v>
      </c>
      <c r="I345" t="b">
        <v>0</v>
      </c>
      <c r="J345" t="b">
        <v>0</v>
      </c>
      <c r="K345" t="b">
        <v>1</v>
      </c>
      <c r="L345" t="b">
        <v>0</v>
      </c>
      <c r="M345" t="b">
        <f t="shared" si="16"/>
        <v>0</v>
      </c>
      <c r="N345" s="5" t="e">
        <f>VLOOKUP(A345,#REF!, 5)</f>
        <v>#REF!</v>
      </c>
      <c r="O345">
        <f t="shared" si="17"/>
        <v>0</v>
      </c>
      <c r="P345">
        <f t="shared" si="15"/>
        <v>0</v>
      </c>
    </row>
    <row r="346" spans="1:16" x14ac:dyDescent="0.2">
      <c r="A346">
        <v>10439</v>
      </c>
      <c r="B346" t="s">
        <v>246</v>
      </c>
      <c r="C346">
        <v>153</v>
      </c>
      <c r="D346">
        <v>117</v>
      </c>
      <c r="E346">
        <v>272</v>
      </c>
      <c r="F346">
        <v>112</v>
      </c>
      <c r="G346" s="2">
        <v>0.4118</v>
      </c>
      <c r="H346" t="s">
        <v>6372</v>
      </c>
      <c r="I346" t="b">
        <v>0</v>
      </c>
      <c r="J346" t="b">
        <v>0</v>
      </c>
      <c r="K346" t="b">
        <v>1</v>
      </c>
      <c r="L346" t="b">
        <v>0</v>
      </c>
      <c r="M346" t="b">
        <f t="shared" si="16"/>
        <v>0</v>
      </c>
      <c r="N346" s="5" t="e">
        <f>VLOOKUP(A346,#REF!, 5)</f>
        <v>#REF!</v>
      </c>
      <c r="O346">
        <f t="shared" si="17"/>
        <v>0</v>
      </c>
      <c r="P346">
        <f t="shared" si="15"/>
        <v>0</v>
      </c>
    </row>
    <row r="347" spans="1:16" x14ac:dyDescent="0.2">
      <c r="A347">
        <v>10167</v>
      </c>
      <c r="B347" t="s">
        <v>90</v>
      </c>
      <c r="C347">
        <v>989</v>
      </c>
      <c r="D347">
        <v>637</v>
      </c>
      <c r="E347">
        <v>907</v>
      </c>
      <c r="F347">
        <v>374</v>
      </c>
      <c r="G347" s="2">
        <v>0.4123</v>
      </c>
      <c r="H347" t="s">
        <v>6372</v>
      </c>
      <c r="I347" t="b">
        <v>0</v>
      </c>
      <c r="J347" t="b">
        <v>0</v>
      </c>
      <c r="K347" t="b">
        <v>1</v>
      </c>
      <c r="L347" t="b">
        <v>0</v>
      </c>
      <c r="M347" t="b">
        <f t="shared" si="16"/>
        <v>0</v>
      </c>
      <c r="N347" s="5" t="e">
        <f>VLOOKUP(A347,#REF!, 5)</f>
        <v>#REF!</v>
      </c>
      <c r="O347">
        <f t="shared" si="17"/>
        <v>0</v>
      </c>
      <c r="P347">
        <f t="shared" si="15"/>
        <v>0</v>
      </c>
    </row>
    <row r="348" spans="1:16" x14ac:dyDescent="0.2">
      <c r="A348">
        <v>10307</v>
      </c>
      <c r="B348" t="s">
        <v>403</v>
      </c>
      <c r="C348" s="1">
        <v>9634</v>
      </c>
      <c r="D348" s="1">
        <v>4869</v>
      </c>
      <c r="E348" s="1">
        <v>8113</v>
      </c>
      <c r="F348" s="1">
        <v>3346</v>
      </c>
      <c r="G348" s="2">
        <v>0.41239999999999999</v>
      </c>
      <c r="H348" t="s">
        <v>6372</v>
      </c>
      <c r="I348" t="b">
        <v>1</v>
      </c>
      <c r="J348" t="b">
        <v>1</v>
      </c>
      <c r="K348" t="b">
        <v>1</v>
      </c>
      <c r="L348" t="b">
        <v>0</v>
      </c>
      <c r="M348" t="b">
        <f t="shared" si="16"/>
        <v>0</v>
      </c>
      <c r="N348" s="5" t="e">
        <f>VLOOKUP(A348,#REF!, 5)</f>
        <v>#REF!</v>
      </c>
      <c r="O348">
        <f t="shared" si="17"/>
        <v>8113</v>
      </c>
      <c r="P348">
        <f t="shared" si="15"/>
        <v>0</v>
      </c>
    </row>
    <row r="349" spans="1:16" x14ac:dyDescent="0.2">
      <c r="A349">
        <v>10790</v>
      </c>
      <c r="B349" t="s">
        <v>426</v>
      </c>
      <c r="C349" s="1">
        <v>6887</v>
      </c>
      <c r="D349" s="1">
        <v>3237</v>
      </c>
      <c r="E349" s="1">
        <v>6254</v>
      </c>
      <c r="F349" s="1">
        <v>2603</v>
      </c>
      <c r="G349" s="2">
        <v>0.41620000000000001</v>
      </c>
      <c r="H349" t="s">
        <v>6371</v>
      </c>
      <c r="I349" t="b">
        <v>0</v>
      </c>
      <c r="J349" t="b">
        <v>0</v>
      </c>
      <c r="K349" t="b">
        <v>0</v>
      </c>
      <c r="L349" t="b">
        <v>1</v>
      </c>
      <c r="M349" t="b">
        <f t="shared" si="16"/>
        <v>0</v>
      </c>
      <c r="N349" s="5" t="e">
        <f>VLOOKUP(A349,#REF!, 5)</f>
        <v>#REF!</v>
      </c>
      <c r="O349">
        <f t="shared" si="17"/>
        <v>0</v>
      </c>
      <c r="P349">
        <f t="shared" si="15"/>
        <v>0</v>
      </c>
    </row>
    <row r="350" spans="1:16" x14ac:dyDescent="0.2">
      <c r="A350">
        <v>10338</v>
      </c>
      <c r="B350" t="s">
        <v>188</v>
      </c>
      <c r="C350" s="1">
        <v>13693</v>
      </c>
      <c r="D350" s="1">
        <v>5597</v>
      </c>
      <c r="E350" s="1">
        <v>10462</v>
      </c>
      <c r="F350" s="1">
        <v>4360</v>
      </c>
      <c r="G350" s="2">
        <v>0.41670000000000001</v>
      </c>
      <c r="H350" t="s">
        <v>6371</v>
      </c>
      <c r="I350" t="b">
        <v>0</v>
      </c>
      <c r="J350" t="b">
        <v>0</v>
      </c>
      <c r="K350" t="b">
        <v>0</v>
      </c>
      <c r="L350" t="b">
        <v>1</v>
      </c>
      <c r="M350" t="b">
        <f t="shared" si="16"/>
        <v>0</v>
      </c>
      <c r="N350" s="5" t="e">
        <f>VLOOKUP(A350,#REF!, 5)</f>
        <v>#REF!</v>
      </c>
      <c r="O350">
        <f t="shared" si="17"/>
        <v>0</v>
      </c>
      <c r="P350">
        <f t="shared" si="15"/>
        <v>0</v>
      </c>
    </row>
    <row r="351" spans="1:16" x14ac:dyDescent="0.2">
      <c r="A351">
        <v>10742</v>
      </c>
      <c r="B351" t="s">
        <v>402</v>
      </c>
      <c r="C351">
        <v>862</v>
      </c>
      <c r="D351" s="1">
        <v>1454</v>
      </c>
      <c r="E351" s="1">
        <v>1998</v>
      </c>
      <c r="F351">
        <v>833</v>
      </c>
      <c r="G351" s="2">
        <v>0.41689999999999999</v>
      </c>
      <c r="H351" t="s">
        <v>6372</v>
      </c>
      <c r="I351" t="b">
        <v>0</v>
      </c>
      <c r="J351" t="b">
        <v>0</v>
      </c>
      <c r="K351" t="b">
        <v>0</v>
      </c>
      <c r="L351" t="b">
        <v>1</v>
      </c>
      <c r="M351" t="b">
        <f t="shared" si="16"/>
        <v>0</v>
      </c>
      <c r="N351" s="5" t="e">
        <f>VLOOKUP(A351,#REF!, 5)</f>
        <v>#REF!</v>
      </c>
      <c r="O351">
        <f t="shared" si="17"/>
        <v>0</v>
      </c>
      <c r="P351">
        <f t="shared" si="15"/>
        <v>0</v>
      </c>
    </row>
    <row r="352" spans="1:16" x14ac:dyDescent="0.2">
      <c r="A352">
        <v>10350</v>
      </c>
      <c r="B352" t="s">
        <v>197</v>
      </c>
      <c r="C352">
        <v>974</v>
      </c>
      <c r="D352" s="1">
        <v>1299</v>
      </c>
      <c r="E352" s="1">
        <v>2600</v>
      </c>
      <c r="F352" s="1">
        <v>1085</v>
      </c>
      <c r="G352" s="2">
        <v>0.4173</v>
      </c>
      <c r="H352" t="s">
        <v>6372</v>
      </c>
      <c r="I352" t="b">
        <v>0</v>
      </c>
      <c r="J352" t="b">
        <v>0</v>
      </c>
      <c r="K352" t="b">
        <v>0</v>
      </c>
      <c r="L352" t="b">
        <v>1</v>
      </c>
      <c r="M352" t="b">
        <f t="shared" si="16"/>
        <v>0</v>
      </c>
      <c r="N352" s="5" t="e">
        <f>VLOOKUP(A352,#REF!, 5)</f>
        <v>#REF!</v>
      </c>
      <c r="O352">
        <f t="shared" si="17"/>
        <v>0</v>
      </c>
      <c r="P352">
        <f t="shared" ref="P352:P416" si="18">IF(AND(I352,NOT(K352),NOT(L352)),F352,0)</f>
        <v>0</v>
      </c>
    </row>
    <row r="353" spans="1:16" x14ac:dyDescent="0.2">
      <c r="A353">
        <v>18519</v>
      </c>
      <c r="B353" t="s">
        <v>12</v>
      </c>
      <c r="C353" s="1">
        <v>2995</v>
      </c>
      <c r="D353" s="1">
        <v>1410</v>
      </c>
      <c r="E353" s="1">
        <v>3160</v>
      </c>
      <c r="F353" s="1">
        <v>1321</v>
      </c>
      <c r="G353" s="2">
        <v>0.41799999999999998</v>
      </c>
      <c r="H353" t="s">
        <v>6371</v>
      </c>
      <c r="I353" t="b">
        <v>0</v>
      </c>
      <c r="J353" t="b">
        <v>0</v>
      </c>
      <c r="K353" t="b">
        <v>0</v>
      </c>
      <c r="L353" t="b">
        <v>1</v>
      </c>
      <c r="M353" t="b">
        <f t="shared" si="16"/>
        <v>0</v>
      </c>
      <c r="N353" s="5" t="e">
        <f>VLOOKUP(A353,#REF!, 5)</f>
        <v>#REF!</v>
      </c>
      <c r="O353">
        <f t="shared" si="17"/>
        <v>0</v>
      </c>
      <c r="P353">
        <f t="shared" si="18"/>
        <v>0</v>
      </c>
    </row>
    <row r="354" spans="1:16" x14ac:dyDescent="0.2">
      <c r="A354">
        <v>19426</v>
      </c>
      <c r="B354" t="s">
        <v>152</v>
      </c>
      <c r="C354" s="1">
        <v>166004</v>
      </c>
      <c r="D354" s="1">
        <v>75895</v>
      </c>
      <c r="E354" s="1">
        <v>119418</v>
      </c>
      <c r="F354" s="1">
        <v>49941</v>
      </c>
      <c r="G354" s="2">
        <v>0.41820000000000002</v>
      </c>
      <c r="H354" t="s">
        <v>6372</v>
      </c>
      <c r="I354" t="b">
        <v>0</v>
      </c>
      <c r="J354" t="b">
        <v>0</v>
      </c>
      <c r="K354" t="b">
        <v>1</v>
      </c>
      <c r="L354" t="b">
        <v>0</v>
      </c>
      <c r="M354" t="b">
        <f t="shared" si="16"/>
        <v>0</v>
      </c>
      <c r="N354" s="5" t="e">
        <f>VLOOKUP(A354,#REF!, 5)</f>
        <v>#REF!</v>
      </c>
      <c r="O354">
        <f t="shared" si="17"/>
        <v>0</v>
      </c>
      <c r="P354">
        <f t="shared" si="18"/>
        <v>0</v>
      </c>
    </row>
    <row r="355" spans="1:16" x14ac:dyDescent="0.2">
      <c r="A355">
        <v>10340</v>
      </c>
      <c r="B355" t="s">
        <v>377</v>
      </c>
      <c r="C355" s="1">
        <v>13570</v>
      </c>
      <c r="D355" s="1">
        <v>5644</v>
      </c>
      <c r="E355" s="1">
        <v>10782</v>
      </c>
      <c r="F355" s="1">
        <v>4536</v>
      </c>
      <c r="G355" s="2">
        <v>0.42070000000000002</v>
      </c>
      <c r="H355" t="s">
        <v>6371</v>
      </c>
      <c r="I355" t="b">
        <v>1</v>
      </c>
      <c r="J355" t="b">
        <v>0</v>
      </c>
      <c r="K355" t="b">
        <v>1</v>
      </c>
      <c r="L355" t="b">
        <v>0</v>
      </c>
      <c r="M355" t="b">
        <f t="shared" si="16"/>
        <v>0</v>
      </c>
      <c r="N355" s="5" t="e">
        <f>VLOOKUP(A355,#REF!, 5)</f>
        <v>#REF!</v>
      </c>
      <c r="O355">
        <f t="shared" si="17"/>
        <v>10782</v>
      </c>
      <c r="P355">
        <f t="shared" si="18"/>
        <v>0</v>
      </c>
    </row>
    <row r="356" spans="1:16" x14ac:dyDescent="0.2">
      <c r="A356">
        <v>10224</v>
      </c>
      <c r="B356" t="s">
        <v>210</v>
      </c>
      <c r="C356" s="1">
        <v>1121</v>
      </c>
      <c r="D356">
        <v>580</v>
      </c>
      <c r="E356" s="1">
        <v>1188</v>
      </c>
      <c r="F356">
        <v>506</v>
      </c>
      <c r="G356" s="2">
        <v>0.4259</v>
      </c>
      <c r="H356" t="s">
        <v>6372</v>
      </c>
      <c r="I356" t="b">
        <v>0</v>
      </c>
      <c r="J356" t="b">
        <v>0</v>
      </c>
      <c r="K356" t="b">
        <v>1</v>
      </c>
      <c r="L356" t="b">
        <v>0</v>
      </c>
      <c r="M356" t="b">
        <f t="shared" si="16"/>
        <v>0</v>
      </c>
      <c r="N356" s="5" t="e">
        <f>VLOOKUP(A356,#REF!, 5)</f>
        <v>#REF!</v>
      </c>
      <c r="O356">
        <f t="shared" si="17"/>
        <v>0</v>
      </c>
      <c r="P356">
        <f t="shared" si="18"/>
        <v>0</v>
      </c>
    </row>
    <row r="357" spans="1:16" x14ac:dyDescent="0.2">
      <c r="A357">
        <v>10423</v>
      </c>
      <c r="B357" t="s">
        <v>27</v>
      </c>
      <c r="C357" s="1">
        <v>1008</v>
      </c>
      <c r="D357">
        <v>868</v>
      </c>
      <c r="E357" s="1">
        <v>1649</v>
      </c>
      <c r="F357">
        <v>703</v>
      </c>
      <c r="G357" s="2">
        <v>0.42630000000000001</v>
      </c>
      <c r="H357" t="s">
        <v>6372</v>
      </c>
      <c r="I357" t="b">
        <v>0</v>
      </c>
      <c r="J357" t="b">
        <v>0</v>
      </c>
      <c r="K357" t="b">
        <v>0</v>
      </c>
      <c r="L357" t="b">
        <v>1</v>
      </c>
      <c r="M357" t="b">
        <f t="shared" si="16"/>
        <v>0</v>
      </c>
      <c r="N357" s="5" t="e">
        <f>VLOOKUP(A357,#REF!, 5)</f>
        <v>#REF!</v>
      </c>
      <c r="O357">
        <f t="shared" si="17"/>
        <v>0</v>
      </c>
      <c r="P357">
        <f t="shared" si="18"/>
        <v>0</v>
      </c>
    </row>
    <row r="358" spans="1:16" x14ac:dyDescent="0.2">
      <c r="A358">
        <v>19410</v>
      </c>
      <c r="B358" t="s">
        <v>446</v>
      </c>
      <c r="C358" s="1">
        <v>7225</v>
      </c>
      <c r="D358" s="1">
        <v>3576</v>
      </c>
      <c r="E358" s="1">
        <v>6344</v>
      </c>
      <c r="F358" s="1">
        <v>2715</v>
      </c>
      <c r="G358" s="2">
        <v>0.42799999999999999</v>
      </c>
      <c r="H358" t="s">
        <v>6371</v>
      </c>
      <c r="I358" t="b">
        <v>1</v>
      </c>
      <c r="J358" t="b">
        <v>1</v>
      </c>
      <c r="K358" t="b">
        <v>1</v>
      </c>
      <c r="L358" t="b">
        <v>0</v>
      </c>
      <c r="M358" t="b">
        <f t="shared" si="16"/>
        <v>0</v>
      </c>
      <c r="N358" s="5" t="e">
        <f>VLOOKUP(A358,#REF!, 5)</f>
        <v>#REF!</v>
      </c>
      <c r="O358">
        <f t="shared" si="17"/>
        <v>6344</v>
      </c>
      <c r="P358">
        <f t="shared" si="18"/>
        <v>0</v>
      </c>
    </row>
    <row r="359" spans="1:16" x14ac:dyDescent="0.2">
      <c r="A359">
        <v>10755</v>
      </c>
      <c r="B359" t="s">
        <v>413</v>
      </c>
      <c r="C359" s="1">
        <v>108843</v>
      </c>
      <c r="D359" s="1">
        <v>51380</v>
      </c>
      <c r="E359" s="1">
        <v>83010</v>
      </c>
      <c r="F359" s="1">
        <v>35661</v>
      </c>
      <c r="G359" s="2">
        <v>0.42959999999999998</v>
      </c>
      <c r="H359" t="s">
        <v>6372</v>
      </c>
      <c r="I359" t="b">
        <v>1</v>
      </c>
      <c r="J359" t="b">
        <v>0</v>
      </c>
      <c r="K359" t="b">
        <v>1</v>
      </c>
      <c r="L359" t="b">
        <v>0</v>
      </c>
      <c r="M359" t="b">
        <f t="shared" si="16"/>
        <v>0</v>
      </c>
      <c r="N359" s="5" t="e">
        <f>VLOOKUP(A359,#REF!, 5)</f>
        <v>#REF!</v>
      </c>
      <c r="O359">
        <f t="shared" si="17"/>
        <v>83010</v>
      </c>
      <c r="P359">
        <f t="shared" si="18"/>
        <v>0</v>
      </c>
    </row>
    <row r="360" spans="1:16" x14ac:dyDescent="0.2">
      <c r="A360">
        <v>10342</v>
      </c>
      <c r="B360" t="s">
        <v>190</v>
      </c>
      <c r="C360" s="1">
        <v>4418</v>
      </c>
      <c r="D360" s="1">
        <v>2361</v>
      </c>
      <c r="E360" s="1">
        <v>3889</v>
      </c>
      <c r="F360" s="1">
        <v>1672</v>
      </c>
      <c r="G360" s="2">
        <v>0.4299</v>
      </c>
      <c r="H360" t="s">
        <v>6372</v>
      </c>
      <c r="I360" t="b">
        <v>0</v>
      </c>
      <c r="J360" t="b">
        <v>0</v>
      </c>
      <c r="K360" t="b">
        <v>1</v>
      </c>
      <c r="L360" t="b">
        <v>0</v>
      </c>
      <c r="M360" t="b">
        <f t="shared" si="16"/>
        <v>0</v>
      </c>
      <c r="N360" s="5" t="e">
        <f>VLOOKUP(A360,#REF!, 5)</f>
        <v>#REF!</v>
      </c>
      <c r="O360">
        <f t="shared" si="17"/>
        <v>0</v>
      </c>
      <c r="P360">
        <f t="shared" si="18"/>
        <v>0</v>
      </c>
    </row>
    <row r="361" spans="1:16" x14ac:dyDescent="0.2">
      <c r="A361">
        <v>10653</v>
      </c>
      <c r="B361" t="s">
        <v>348</v>
      </c>
      <c r="C361" s="1">
        <v>8190</v>
      </c>
      <c r="D361" s="1">
        <v>4024</v>
      </c>
      <c r="E361" s="1">
        <v>6459</v>
      </c>
      <c r="F361" s="1">
        <v>2788</v>
      </c>
      <c r="G361" s="2">
        <v>0.43159999999999998</v>
      </c>
      <c r="H361" t="s">
        <v>6371</v>
      </c>
      <c r="I361" t="b">
        <v>1</v>
      </c>
      <c r="J361" t="b">
        <v>0</v>
      </c>
      <c r="K361" t="b">
        <v>1</v>
      </c>
      <c r="L361" t="b">
        <v>0</v>
      </c>
      <c r="M361" t="b">
        <f t="shared" si="16"/>
        <v>0</v>
      </c>
      <c r="N361" s="5" t="e">
        <f>VLOOKUP(A361,#REF!, 5)</f>
        <v>#REF!</v>
      </c>
      <c r="O361">
        <f t="shared" si="17"/>
        <v>6459</v>
      </c>
      <c r="P361">
        <f t="shared" si="18"/>
        <v>0</v>
      </c>
    </row>
    <row r="362" spans="1:16" x14ac:dyDescent="0.2">
      <c r="A362">
        <v>10688</v>
      </c>
      <c r="B362" t="s">
        <v>438</v>
      </c>
      <c r="C362" s="1">
        <v>15454</v>
      </c>
      <c r="D362" s="1">
        <v>5544</v>
      </c>
      <c r="E362" s="1">
        <v>12727</v>
      </c>
      <c r="F362" s="1">
        <v>5542</v>
      </c>
      <c r="G362" s="2">
        <v>0.4355</v>
      </c>
      <c r="H362" t="s">
        <v>6371</v>
      </c>
      <c r="I362" t="b">
        <v>1</v>
      </c>
      <c r="J362" t="b">
        <v>0</v>
      </c>
      <c r="K362" t="b">
        <v>1</v>
      </c>
      <c r="L362" t="b">
        <v>0</v>
      </c>
      <c r="M362" t="b">
        <f t="shared" si="16"/>
        <v>0</v>
      </c>
      <c r="N362" s="5" t="e">
        <f>VLOOKUP(A362,#REF!, 5)</f>
        <v>#REF!</v>
      </c>
      <c r="O362">
        <f t="shared" si="17"/>
        <v>12727</v>
      </c>
      <c r="P362">
        <f t="shared" si="18"/>
        <v>0</v>
      </c>
    </row>
    <row r="363" spans="1:16" x14ac:dyDescent="0.2">
      <c r="A363">
        <v>17932</v>
      </c>
      <c r="B363" t="s">
        <v>284</v>
      </c>
      <c r="C363" s="1">
        <v>3111</v>
      </c>
      <c r="D363" s="1">
        <v>1854</v>
      </c>
      <c r="E363" s="1">
        <v>3612</v>
      </c>
      <c r="F363" s="1">
        <v>1579</v>
      </c>
      <c r="G363" s="2">
        <v>0.43719999999999998</v>
      </c>
      <c r="H363" t="s">
        <v>6371</v>
      </c>
      <c r="I363" t="b">
        <v>0</v>
      </c>
      <c r="J363" t="b">
        <v>0</v>
      </c>
      <c r="K363" t="b">
        <v>0</v>
      </c>
      <c r="L363" t="b">
        <v>1</v>
      </c>
      <c r="M363" t="b">
        <f t="shared" si="16"/>
        <v>0</v>
      </c>
      <c r="N363" s="5" t="e">
        <f>VLOOKUP(A363,#REF!, 5)</f>
        <v>#REF!</v>
      </c>
      <c r="O363">
        <f t="shared" si="17"/>
        <v>0</v>
      </c>
      <c r="P363">
        <f t="shared" si="18"/>
        <v>0</v>
      </c>
    </row>
    <row r="364" spans="1:16" x14ac:dyDescent="0.2">
      <c r="A364">
        <v>19441</v>
      </c>
      <c r="B364" t="s">
        <v>310</v>
      </c>
      <c r="C364" s="1">
        <v>1017449</v>
      </c>
      <c r="D364" s="1">
        <v>413164</v>
      </c>
      <c r="E364" s="1">
        <v>722227</v>
      </c>
      <c r="F364" s="1">
        <v>316260</v>
      </c>
      <c r="G364" s="2">
        <v>0.43790000000000001</v>
      </c>
      <c r="H364" t="s">
        <v>6372</v>
      </c>
      <c r="I364" t="b">
        <v>0</v>
      </c>
      <c r="J364" t="b">
        <v>0</v>
      </c>
      <c r="K364" t="b">
        <v>1</v>
      </c>
      <c r="L364" t="b">
        <v>1</v>
      </c>
      <c r="M364" t="b">
        <f t="shared" si="16"/>
        <v>0</v>
      </c>
      <c r="N364" s="5" t="e">
        <f>VLOOKUP(A364,#REF!, 5)</f>
        <v>#REF!</v>
      </c>
      <c r="O364">
        <f t="shared" si="17"/>
        <v>0</v>
      </c>
      <c r="P364">
        <f t="shared" si="18"/>
        <v>0</v>
      </c>
    </row>
    <row r="365" spans="1:16" x14ac:dyDescent="0.2">
      <c r="A365">
        <v>10618</v>
      </c>
      <c r="B365" t="s">
        <v>328</v>
      </c>
      <c r="C365" s="1">
        <v>6013</v>
      </c>
      <c r="D365" s="1">
        <v>2523</v>
      </c>
      <c r="E365" s="1">
        <v>4567</v>
      </c>
      <c r="F365" s="1">
        <v>2054</v>
      </c>
      <c r="G365" s="2">
        <v>0.44969999999999999</v>
      </c>
      <c r="H365" t="s">
        <v>6371</v>
      </c>
      <c r="I365" t="b">
        <v>1</v>
      </c>
      <c r="J365" t="b">
        <v>0</v>
      </c>
      <c r="K365" t="b">
        <v>1</v>
      </c>
      <c r="L365" t="b">
        <v>0</v>
      </c>
      <c r="M365" t="b">
        <f t="shared" si="16"/>
        <v>0</v>
      </c>
      <c r="N365" s="5" t="e">
        <f>VLOOKUP(A365,#REF!, 5)</f>
        <v>#REF!</v>
      </c>
      <c r="O365">
        <f t="shared" si="17"/>
        <v>4567</v>
      </c>
      <c r="P365">
        <f t="shared" si="18"/>
        <v>0</v>
      </c>
    </row>
    <row r="366" spans="1:16" x14ac:dyDescent="0.2">
      <c r="A366">
        <v>10131</v>
      </c>
      <c r="B366" t="s">
        <v>64</v>
      </c>
      <c r="C366" s="1">
        <v>3964</v>
      </c>
      <c r="D366" s="1">
        <v>1815</v>
      </c>
      <c r="E366" s="1">
        <v>3690</v>
      </c>
      <c r="F366" s="1">
        <v>1661</v>
      </c>
      <c r="G366" s="2">
        <v>0.4501</v>
      </c>
      <c r="H366" t="s">
        <v>6372</v>
      </c>
      <c r="I366" t="b">
        <v>0</v>
      </c>
      <c r="J366" t="b">
        <v>0</v>
      </c>
      <c r="K366" t="b">
        <v>0</v>
      </c>
      <c r="L366" t="b">
        <v>1</v>
      </c>
      <c r="M366" t="b">
        <f t="shared" si="16"/>
        <v>0</v>
      </c>
      <c r="N366" s="5" t="e">
        <f>VLOOKUP(A366,#REF!, 5)</f>
        <v>#REF!</v>
      </c>
      <c r="O366">
        <f t="shared" si="17"/>
        <v>0</v>
      </c>
      <c r="P366">
        <f t="shared" si="18"/>
        <v>0</v>
      </c>
    </row>
    <row r="367" spans="1:16" x14ac:dyDescent="0.2">
      <c r="A367">
        <v>10733</v>
      </c>
      <c r="B367" t="s">
        <v>395</v>
      </c>
      <c r="C367" s="1">
        <v>1566</v>
      </c>
      <c r="D367" s="1">
        <v>1000</v>
      </c>
      <c r="E367" s="1">
        <v>2038</v>
      </c>
      <c r="F367">
        <v>922</v>
      </c>
      <c r="G367" s="2">
        <v>0.45240000000000002</v>
      </c>
      <c r="H367" t="s">
        <v>6372</v>
      </c>
      <c r="I367" t="b">
        <v>0</v>
      </c>
      <c r="J367" t="b">
        <v>0</v>
      </c>
      <c r="K367" t="b">
        <v>0</v>
      </c>
      <c r="L367" t="b">
        <v>1</v>
      </c>
      <c r="M367" t="b">
        <f t="shared" si="16"/>
        <v>0</v>
      </c>
      <c r="N367" s="5" t="e">
        <f>VLOOKUP(A367,#REF!, 5)</f>
        <v>#REF!</v>
      </c>
      <c r="O367">
        <f t="shared" si="17"/>
        <v>0</v>
      </c>
      <c r="P367">
        <f t="shared" si="18"/>
        <v>0</v>
      </c>
    </row>
    <row r="368" spans="1:16" x14ac:dyDescent="0.2">
      <c r="A368">
        <v>10820</v>
      </c>
      <c r="B368" t="s">
        <v>372</v>
      </c>
      <c r="C368" s="1">
        <v>11044</v>
      </c>
      <c r="D368" s="1">
        <v>4972</v>
      </c>
      <c r="E368" s="1">
        <v>8510</v>
      </c>
      <c r="F368" s="1">
        <v>3867</v>
      </c>
      <c r="G368" s="2">
        <v>0.45440000000000003</v>
      </c>
      <c r="H368" t="s">
        <v>6371</v>
      </c>
      <c r="I368" t="b">
        <v>1</v>
      </c>
      <c r="J368" t="b">
        <v>0</v>
      </c>
      <c r="K368" t="b">
        <v>1</v>
      </c>
      <c r="L368" t="b">
        <v>0</v>
      </c>
      <c r="M368" t="b">
        <f t="shared" si="16"/>
        <v>0</v>
      </c>
      <c r="N368" s="5" t="e">
        <f>VLOOKUP(A368,#REF!, 5)</f>
        <v>#REF!</v>
      </c>
      <c r="O368">
        <f t="shared" si="17"/>
        <v>8510</v>
      </c>
      <c r="P368">
        <f t="shared" si="18"/>
        <v>0</v>
      </c>
    </row>
    <row r="369" spans="1:16" x14ac:dyDescent="0.2">
      <c r="A369">
        <v>10435</v>
      </c>
      <c r="B369" t="s">
        <v>244</v>
      </c>
      <c r="C369">
        <v>268</v>
      </c>
      <c r="D369">
        <v>263</v>
      </c>
      <c r="E369">
        <v>413</v>
      </c>
      <c r="F369">
        <v>188</v>
      </c>
      <c r="G369" s="2">
        <v>0.45519999999999999</v>
      </c>
      <c r="H369" t="s">
        <v>6372</v>
      </c>
      <c r="I369" t="b">
        <v>0</v>
      </c>
      <c r="J369" t="b">
        <v>0</v>
      </c>
      <c r="K369" t="b">
        <v>1</v>
      </c>
      <c r="L369" t="b">
        <v>0</v>
      </c>
      <c r="M369" t="b">
        <f t="shared" si="16"/>
        <v>0</v>
      </c>
      <c r="N369" s="5" t="e">
        <f>VLOOKUP(A369,#REF!, 5)</f>
        <v>#REF!</v>
      </c>
      <c r="O369">
        <f t="shared" si="17"/>
        <v>0</v>
      </c>
      <c r="P369">
        <f t="shared" si="18"/>
        <v>0</v>
      </c>
    </row>
    <row r="370" spans="1:16" x14ac:dyDescent="0.2">
      <c r="A370">
        <v>17914</v>
      </c>
      <c r="B370" t="s">
        <v>222</v>
      </c>
      <c r="C370" s="1">
        <v>29680</v>
      </c>
      <c r="D370" s="1">
        <v>11237</v>
      </c>
      <c r="E370" s="1">
        <v>18138</v>
      </c>
      <c r="F370" s="1">
        <v>8289</v>
      </c>
      <c r="G370" s="2">
        <v>0.45700000000000002</v>
      </c>
      <c r="H370" t="s">
        <v>6371</v>
      </c>
      <c r="I370" t="b">
        <v>0</v>
      </c>
      <c r="J370" t="b">
        <v>0</v>
      </c>
      <c r="K370" t="b">
        <v>0</v>
      </c>
      <c r="L370" t="b">
        <v>1</v>
      </c>
      <c r="M370" t="b">
        <f t="shared" si="16"/>
        <v>0</v>
      </c>
      <c r="N370" s="5" t="e">
        <f>VLOOKUP(A370,#REF!, 5)</f>
        <v>#REF!</v>
      </c>
      <c r="O370">
        <f t="shared" si="17"/>
        <v>0</v>
      </c>
      <c r="P370">
        <f t="shared" si="18"/>
        <v>0</v>
      </c>
    </row>
    <row r="371" spans="1:16" x14ac:dyDescent="0.2">
      <c r="A371">
        <v>10437</v>
      </c>
      <c r="B371" t="s">
        <v>245</v>
      </c>
      <c r="C371" s="1">
        <v>1881</v>
      </c>
      <c r="D371" s="1">
        <v>1041</v>
      </c>
      <c r="E371" s="1">
        <v>1555</v>
      </c>
      <c r="F371">
        <v>717</v>
      </c>
      <c r="G371" s="2">
        <v>0.46110000000000001</v>
      </c>
      <c r="H371" t="s">
        <v>6372</v>
      </c>
      <c r="I371" t="b">
        <v>0</v>
      </c>
      <c r="J371" t="b">
        <v>0</v>
      </c>
      <c r="K371" t="b">
        <v>1</v>
      </c>
      <c r="L371" t="b">
        <v>0</v>
      </c>
      <c r="M371" t="b">
        <f t="shared" si="16"/>
        <v>0</v>
      </c>
      <c r="N371" s="5" t="e">
        <f>VLOOKUP(A371,#REF!, 5)</f>
        <v>#REF!</v>
      </c>
      <c r="O371">
        <f t="shared" si="17"/>
        <v>0</v>
      </c>
      <c r="P371">
        <f t="shared" si="18"/>
        <v>0</v>
      </c>
    </row>
    <row r="372" spans="1:16" x14ac:dyDescent="0.2">
      <c r="A372">
        <v>10815</v>
      </c>
      <c r="B372" t="s">
        <v>369</v>
      </c>
      <c r="C372" s="1">
        <v>1055</v>
      </c>
      <c r="D372" s="1">
        <v>1241</v>
      </c>
      <c r="E372" s="1">
        <v>2083</v>
      </c>
      <c r="F372">
        <v>961</v>
      </c>
      <c r="G372" s="2">
        <v>0.46139999999999998</v>
      </c>
      <c r="H372" t="s">
        <v>6372</v>
      </c>
      <c r="I372" t="b">
        <v>0</v>
      </c>
      <c r="J372" t="b">
        <v>0</v>
      </c>
      <c r="K372" t="b">
        <v>0</v>
      </c>
      <c r="L372" t="b">
        <v>1</v>
      </c>
      <c r="M372" t="b">
        <f t="shared" si="16"/>
        <v>0</v>
      </c>
      <c r="N372" s="5" t="e">
        <f>VLOOKUP(A372,#REF!, 5)</f>
        <v>#REF!</v>
      </c>
      <c r="O372">
        <f t="shared" si="17"/>
        <v>0</v>
      </c>
      <c r="P372">
        <f t="shared" si="18"/>
        <v>0</v>
      </c>
    </row>
    <row r="373" spans="1:16" x14ac:dyDescent="0.2">
      <c r="A373">
        <v>10694</v>
      </c>
      <c r="B373" t="s">
        <v>382</v>
      </c>
      <c r="C373">
        <v>670</v>
      </c>
      <c r="D373">
        <v>456</v>
      </c>
      <c r="E373">
        <v>728</v>
      </c>
      <c r="F373">
        <v>340</v>
      </c>
      <c r="G373" s="2">
        <v>0.46700000000000003</v>
      </c>
      <c r="H373" t="s">
        <v>6372</v>
      </c>
      <c r="I373" t="b">
        <v>0</v>
      </c>
      <c r="J373" t="b">
        <v>0</v>
      </c>
      <c r="K373" t="b">
        <v>1</v>
      </c>
      <c r="L373" t="b">
        <v>1</v>
      </c>
      <c r="M373" t="b">
        <f t="shared" si="16"/>
        <v>0</v>
      </c>
      <c r="N373" s="5" t="e">
        <f>VLOOKUP(A373,#REF!, 5)</f>
        <v>#REF!</v>
      </c>
      <c r="O373">
        <f t="shared" si="17"/>
        <v>0</v>
      </c>
      <c r="P373">
        <f t="shared" si="18"/>
        <v>0</v>
      </c>
    </row>
    <row r="374" spans="1:16" x14ac:dyDescent="0.2">
      <c r="A374">
        <v>10622</v>
      </c>
      <c r="B374" t="s">
        <v>339</v>
      </c>
      <c r="C374" s="1">
        <v>25704</v>
      </c>
      <c r="D374" s="1">
        <v>14028</v>
      </c>
      <c r="E374" s="1">
        <v>23935</v>
      </c>
      <c r="F374" s="1">
        <v>11262</v>
      </c>
      <c r="G374" s="2">
        <v>0.47049999999999997</v>
      </c>
      <c r="H374" t="s">
        <v>6372</v>
      </c>
      <c r="I374" t="b">
        <v>1</v>
      </c>
      <c r="J374" t="b">
        <v>0</v>
      </c>
      <c r="K374" t="b">
        <v>1</v>
      </c>
      <c r="L374" t="b">
        <v>0</v>
      </c>
      <c r="M374" t="b">
        <f t="shared" si="16"/>
        <v>0</v>
      </c>
      <c r="N374" s="5" t="e">
        <f>VLOOKUP(A374,#REF!, 5)</f>
        <v>#REF!</v>
      </c>
      <c r="O374">
        <f t="shared" si="17"/>
        <v>23935</v>
      </c>
      <c r="P374">
        <f t="shared" si="18"/>
        <v>0</v>
      </c>
    </row>
    <row r="375" spans="1:16" x14ac:dyDescent="0.2">
      <c r="A375">
        <v>10788</v>
      </c>
      <c r="B375" t="s">
        <v>280</v>
      </c>
      <c r="C375" s="1">
        <v>19088</v>
      </c>
      <c r="D375" s="1">
        <v>8791</v>
      </c>
      <c r="E375" s="1">
        <v>16100</v>
      </c>
      <c r="F375" s="1">
        <v>7644</v>
      </c>
      <c r="G375" s="2">
        <v>0.4748</v>
      </c>
      <c r="H375" t="s">
        <v>6371</v>
      </c>
      <c r="I375" t="b">
        <v>0</v>
      </c>
      <c r="J375" t="b">
        <v>0</v>
      </c>
      <c r="K375" t="b">
        <v>1</v>
      </c>
      <c r="L375" t="b">
        <v>0</v>
      </c>
      <c r="M375" t="b">
        <f t="shared" si="16"/>
        <v>0</v>
      </c>
      <c r="N375" s="5" t="e">
        <f>VLOOKUP(A375,#REF!, 5)</f>
        <v>#REF!</v>
      </c>
      <c r="O375">
        <f t="shared" si="17"/>
        <v>0</v>
      </c>
      <c r="P375">
        <f t="shared" si="18"/>
        <v>0</v>
      </c>
    </row>
    <row r="376" spans="1:16" x14ac:dyDescent="0.2">
      <c r="A376">
        <v>10272</v>
      </c>
      <c r="B376" t="s">
        <v>14</v>
      </c>
      <c r="C376">
        <v>954</v>
      </c>
      <c r="D376">
        <v>380</v>
      </c>
      <c r="E376">
        <v>743</v>
      </c>
      <c r="F376">
        <v>353</v>
      </c>
      <c r="G376" s="2">
        <v>0.47510000000000002</v>
      </c>
      <c r="H376" t="s">
        <v>6372</v>
      </c>
      <c r="I376" t="b">
        <v>0</v>
      </c>
      <c r="J376" t="b">
        <v>0</v>
      </c>
      <c r="K376" t="b">
        <v>0</v>
      </c>
      <c r="L376" t="b">
        <v>1</v>
      </c>
      <c r="M376" t="b">
        <f t="shared" si="16"/>
        <v>0</v>
      </c>
      <c r="N376" s="5" t="e">
        <f>VLOOKUP(A376,#REF!, 5)</f>
        <v>#REF!</v>
      </c>
      <c r="O376">
        <f t="shared" si="17"/>
        <v>0</v>
      </c>
      <c r="P376">
        <f t="shared" si="18"/>
        <v>0</v>
      </c>
    </row>
    <row r="377" spans="1:16" x14ac:dyDescent="0.2">
      <c r="A377">
        <v>10731</v>
      </c>
      <c r="B377" t="s">
        <v>396</v>
      </c>
      <c r="C377">
        <v>938</v>
      </c>
      <c r="D377">
        <v>511</v>
      </c>
      <c r="E377">
        <v>957</v>
      </c>
      <c r="F377">
        <v>457</v>
      </c>
      <c r="G377" s="2">
        <v>0.47749999999999998</v>
      </c>
      <c r="H377" t="s">
        <v>6372</v>
      </c>
      <c r="I377" t="b">
        <v>0</v>
      </c>
      <c r="J377" t="b">
        <v>0</v>
      </c>
      <c r="K377" t="b">
        <v>0</v>
      </c>
      <c r="L377" t="b">
        <v>1</v>
      </c>
      <c r="M377" t="b">
        <f t="shared" si="16"/>
        <v>0</v>
      </c>
      <c r="N377" s="5" t="e">
        <f>VLOOKUP(A377,#REF!, 5)</f>
        <v>#REF!</v>
      </c>
      <c r="O377">
        <f t="shared" si="17"/>
        <v>0</v>
      </c>
      <c r="P377">
        <f t="shared" si="18"/>
        <v>0</v>
      </c>
    </row>
    <row r="378" spans="1:16" x14ac:dyDescent="0.2">
      <c r="A378">
        <v>17921</v>
      </c>
      <c r="B378" t="s">
        <v>59</v>
      </c>
      <c r="C378" s="1">
        <v>1552</v>
      </c>
      <c r="D378" s="1">
        <v>1178</v>
      </c>
      <c r="E378" s="1">
        <v>2353</v>
      </c>
      <c r="F378" s="1">
        <v>1124</v>
      </c>
      <c r="G378" s="2">
        <v>0.47770000000000001</v>
      </c>
      <c r="H378" t="s">
        <v>6371</v>
      </c>
      <c r="I378" t="b">
        <v>0</v>
      </c>
      <c r="J378" t="b">
        <v>0</v>
      </c>
      <c r="K378" t="b">
        <v>0</v>
      </c>
      <c r="L378" t="b">
        <v>1</v>
      </c>
      <c r="M378" t="b">
        <f t="shared" si="16"/>
        <v>0</v>
      </c>
      <c r="N378" s="5" t="e">
        <f>VLOOKUP(A378,#REF!, 5)</f>
        <v>#REF!</v>
      </c>
      <c r="O378">
        <f t="shared" si="17"/>
        <v>0</v>
      </c>
      <c r="P378">
        <f t="shared" si="18"/>
        <v>0</v>
      </c>
    </row>
    <row r="379" spans="1:16" x14ac:dyDescent="0.2">
      <c r="A379">
        <v>10118</v>
      </c>
      <c r="B379" t="s">
        <v>57</v>
      </c>
      <c r="C379">
        <v>582</v>
      </c>
      <c r="D379">
        <v>306</v>
      </c>
      <c r="E379">
        <v>501</v>
      </c>
      <c r="F379">
        <v>240</v>
      </c>
      <c r="G379" s="2">
        <v>0.47899999999999998</v>
      </c>
      <c r="H379" t="s">
        <v>6372</v>
      </c>
      <c r="I379" t="b">
        <v>0</v>
      </c>
      <c r="J379" t="b">
        <v>0</v>
      </c>
      <c r="K379" t="b">
        <v>1</v>
      </c>
      <c r="L379" t="b">
        <v>0</v>
      </c>
      <c r="M379" t="b">
        <f t="shared" si="16"/>
        <v>0</v>
      </c>
      <c r="N379" s="5" t="e">
        <f>VLOOKUP(A379,#REF!, 5)</f>
        <v>#REF!</v>
      </c>
      <c r="O379">
        <f t="shared" si="17"/>
        <v>0</v>
      </c>
      <c r="P379">
        <f t="shared" si="18"/>
        <v>0</v>
      </c>
    </row>
    <row r="380" spans="1:16" x14ac:dyDescent="0.2">
      <c r="A380">
        <v>19423</v>
      </c>
      <c r="B380" t="s">
        <v>118</v>
      </c>
      <c r="C380" s="1">
        <v>7505</v>
      </c>
      <c r="D380" s="1">
        <v>3200</v>
      </c>
      <c r="E380" s="1">
        <v>5503</v>
      </c>
      <c r="F380" s="1">
        <v>2648</v>
      </c>
      <c r="G380" s="2">
        <v>0.48120000000000002</v>
      </c>
      <c r="H380" t="s">
        <v>6371</v>
      </c>
      <c r="I380" t="b">
        <v>1</v>
      </c>
      <c r="J380" t="b">
        <v>1</v>
      </c>
      <c r="K380" t="b">
        <v>1</v>
      </c>
      <c r="L380" t="b">
        <v>0</v>
      </c>
      <c r="M380" t="b">
        <f t="shared" si="16"/>
        <v>0</v>
      </c>
      <c r="N380" s="5" t="e">
        <f>VLOOKUP(A380,#REF!, 5)</f>
        <v>#REF!</v>
      </c>
      <c r="O380">
        <f t="shared" si="17"/>
        <v>5503</v>
      </c>
      <c r="P380">
        <f t="shared" si="18"/>
        <v>0</v>
      </c>
    </row>
    <row r="381" spans="1:16" x14ac:dyDescent="0.2">
      <c r="A381">
        <v>17918</v>
      </c>
      <c r="B381" t="s">
        <v>439</v>
      </c>
      <c r="C381" s="1">
        <v>14583</v>
      </c>
      <c r="D381" s="1">
        <v>7967</v>
      </c>
      <c r="E381" s="1">
        <v>13820</v>
      </c>
      <c r="F381" s="1">
        <v>6671</v>
      </c>
      <c r="G381" s="2">
        <v>0.48270000000000002</v>
      </c>
      <c r="H381" t="s">
        <v>6372</v>
      </c>
      <c r="I381" t="b">
        <v>0</v>
      </c>
      <c r="J381" t="b">
        <v>0</v>
      </c>
      <c r="K381" t="b">
        <v>0</v>
      </c>
      <c r="L381" t="b">
        <v>1</v>
      </c>
      <c r="M381" t="b">
        <f t="shared" si="16"/>
        <v>0</v>
      </c>
      <c r="N381" s="5" t="e">
        <f>VLOOKUP(A381,#REF!, 5)</f>
        <v>#REF!</v>
      </c>
      <c r="O381">
        <f t="shared" si="17"/>
        <v>0</v>
      </c>
      <c r="P381">
        <f t="shared" si="18"/>
        <v>0</v>
      </c>
    </row>
    <row r="382" spans="1:16" x14ac:dyDescent="0.2">
      <c r="A382">
        <v>10495</v>
      </c>
      <c r="B382" t="s">
        <v>181</v>
      </c>
      <c r="C382">
        <v>530</v>
      </c>
      <c r="D382">
        <v>329</v>
      </c>
      <c r="E382">
        <v>576</v>
      </c>
      <c r="F382">
        <v>280</v>
      </c>
      <c r="G382" s="2">
        <v>0.48609999999999998</v>
      </c>
      <c r="H382" t="s">
        <v>6372</v>
      </c>
      <c r="I382" t="b">
        <v>0</v>
      </c>
      <c r="J382" t="b">
        <v>0</v>
      </c>
      <c r="K382" t="b">
        <v>1</v>
      </c>
      <c r="L382" t="b">
        <v>0</v>
      </c>
      <c r="M382" t="b">
        <f t="shared" si="16"/>
        <v>0</v>
      </c>
      <c r="N382" s="5" t="e">
        <f>VLOOKUP(A382,#REF!, 5)</f>
        <v>#REF!</v>
      </c>
      <c r="O382">
        <f t="shared" si="17"/>
        <v>0</v>
      </c>
      <c r="P382">
        <f t="shared" si="18"/>
        <v>0</v>
      </c>
    </row>
    <row r="383" spans="1:16" x14ac:dyDescent="0.2">
      <c r="A383">
        <v>18543</v>
      </c>
      <c r="B383" t="s">
        <v>92</v>
      </c>
      <c r="C383" s="1">
        <v>5390</v>
      </c>
      <c r="D383" s="1">
        <v>2674</v>
      </c>
      <c r="E383" s="1">
        <v>4184</v>
      </c>
      <c r="F383" s="1">
        <v>2036</v>
      </c>
      <c r="G383" s="2">
        <v>0.48659999999999998</v>
      </c>
      <c r="H383" t="s">
        <v>6372</v>
      </c>
      <c r="I383" t="b">
        <v>1</v>
      </c>
      <c r="J383" t="b">
        <v>1</v>
      </c>
      <c r="K383" t="b">
        <v>1</v>
      </c>
      <c r="L383" t="b">
        <v>0</v>
      </c>
      <c r="M383" t="b">
        <f t="shared" si="16"/>
        <v>0</v>
      </c>
      <c r="N383" s="5" t="e">
        <f>VLOOKUP(A383,#REF!, 5)</f>
        <v>#REF!</v>
      </c>
      <c r="O383">
        <f t="shared" si="17"/>
        <v>4184</v>
      </c>
      <c r="P383">
        <f t="shared" si="18"/>
        <v>0</v>
      </c>
    </row>
    <row r="384" spans="1:16" x14ac:dyDescent="0.2">
      <c r="A384">
        <v>10503</v>
      </c>
      <c r="B384" t="s">
        <v>281</v>
      </c>
      <c r="C384" s="1">
        <v>1473</v>
      </c>
      <c r="D384">
        <v>840</v>
      </c>
      <c r="E384" s="1">
        <v>1363</v>
      </c>
      <c r="F384">
        <v>666</v>
      </c>
      <c r="G384" s="2">
        <v>0.48859999999999998</v>
      </c>
      <c r="H384" t="s">
        <v>6372</v>
      </c>
      <c r="I384" t="b">
        <v>0</v>
      </c>
      <c r="J384" t="b">
        <v>0</v>
      </c>
      <c r="K384" t="b">
        <v>1</v>
      </c>
      <c r="L384" t="b">
        <v>0</v>
      </c>
      <c r="M384" t="b">
        <f t="shared" si="16"/>
        <v>0</v>
      </c>
      <c r="N384" s="5" t="e">
        <f>VLOOKUP(A384,#REF!, 5)</f>
        <v>#REF!</v>
      </c>
      <c r="O384">
        <f t="shared" si="17"/>
        <v>0</v>
      </c>
      <c r="P384">
        <f t="shared" si="18"/>
        <v>0</v>
      </c>
    </row>
    <row r="385" spans="1:16" x14ac:dyDescent="0.2">
      <c r="A385">
        <v>10798</v>
      </c>
      <c r="B385" t="s">
        <v>428</v>
      </c>
      <c r="C385" s="1">
        <v>24862</v>
      </c>
      <c r="D385" s="1">
        <v>13646</v>
      </c>
      <c r="E385" s="1">
        <v>23836</v>
      </c>
      <c r="F385" s="1">
        <v>11675</v>
      </c>
      <c r="G385" s="2">
        <v>0.48980000000000001</v>
      </c>
      <c r="H385" t="s">
        <v>6371</v>
      </c>
      <c r="I385" t="b">
        <v>1</v>
      </c>
      <c r="J385" t="b">
        <v>0</v>
      </c>
      <c r="K385" t="b">
        <v>1</v>
      </c>
      <c r="L385" t="b">
        <v>0</v>
      </c>
      <c r="M385" t="b">
        <f t="shared" si="16"/>
        <v>0</v>
      </c>
      <c r="N385" s="5" t="e">
        <f>VLOOKUP(A385,#REF!, 5)</f>
        <v>#REF!</v>
      </c>
      <c r="O385">
        <f t="shared" si="17"/>
        <v>23836</v>
      </c>
      <c r="P385">
        <f t="shared" si="18"/>
        <v>0</v>
      </c>
    </row>
    <row r="386" spans="1:16" x14ac:dyDescent="0.2">
      <c r="A386">
        <v>10692</v>
      </c>
      <c r="B386" t="s">
        <v>232</v>
      </c>
      <c r="C386">
        <v>969</v>
      </c>
      <c r="D386">
        <v>915</v>
      </c>
      <c r="E386" s="1">
        <v>1809</v>
      </c>
      <c r="F386">
        <v>900</v>
      </c>
      <c r="G386" s="2">
        <v>0.4975</v>
      </c>
      <c r="H386" t="s">
        <v>6372</v>
      </c>
      <c r="I386" t="b">
        <v>0</v>
      </c>
      <c r="J386" t="b">
        <v>0</v>
      </c>
      <c r="K386" t="b">
        <v>0</v>
      </c>
      <c r="L386" t="b">
        <v>1</v>
      </c>
      <c r="M386" t="b">
        <f t="shared" ref="M386:M445" si="19">IF(AND(L386=FALSE,K386=FALSE,I386=TRUE,H386&lt;="Upper"),TRUE,FALSE)</f>
        <v>0</v>
      </c>
      <c r="N386" s="5" t="e">
        <f>VLOOKUP(A386,#REF!, 5)</f>
        <v>#REF!</v>
      </c>
      <c r="O386">
        <f t="shared" si="17"/>
        <v>0</v>
      </c>
      <c r="P386">
        <f t="shared" si="18"/>
        <v>0</v>
      </c>
    </row>
    <row r="387" spans="1:16" x14ac:dyDescent="0.2">
      <c r="A387">
        <v>17912</v>
      </c>
      <c r="B387" t="s">
        <v>205</v>
      </c>
      <c r="C387" s="1">
        <v>22119</v>
      </c>
      <c r="D387" s="1">
        <v>9084</v>
      </c>
      <c r="E387" s="1">
        <v>16955</v>
      </c>
      <c r="F387" s="1">
        <v>8510</v>
      </c>
      <c r="G387" s="2">
        <v>0.50190000000000001</v>
      </c>
      <c r="H387" t="s">
        <v>6371</v>
      </c>
      <c r="I387" t="b">
        <v>0</v>
      </c>
      <c r="J387" t="b">
        <v>0</v>
      </c>
      <c r="K387" t="b">
        <v>0</v>
      </c>
      <c r="L387" t="b">
        <v>1</v>
      </c>
      <c r="M387" t="b">
        <f t="shared" si="19"/>
        <v>0</v>
      </c>
      <c r="N387" s="5" t="e">
        <f>VLOOKUP(A387,#REF!, 5)</f>
        <v>#REF!</v>
      </c>
      <c r="O387">
        <f t="shared" ref="O387:O445" si="20">IF(I387,E387,0)</f>
        <v>0</v>
      </c>
      <c r="P387">
        <f t="shared" si="18"/>
        <v>0</v>
      </c>
    </row>
    <row r="388" spans="1:16" x14ac:dyDescent="0.2">
      <c r="A388">
        <v>19416</v>
      </c>
      <c r="B388" t="s">
        <v>45</v>
      </c>
      <c r="C388" s="1">
        <v>3898</v>
      </c>
      <c r="D388" s="1">
        <v>2492</v>
      </c>
      <c r="E388" s="1">
        <v>4309</v>
      </c>
      <c r="F388" s="1">
        <v>2168</v>
      </c>
      <c r="G388" s="2">
        <v>0.50309999999999999</v>
      </c>
      <c r="H388" t="s">
        <v>6371</v>
      </c>
      <c r="I388" t="b">
        <v>0</v>
      </c>
      <c r="J388" t="b">
        <v>0</v>
      </c>
      <c r="K388" t="b">
        <v>0</v>
      </c>
      <c r="L388" t="b">
        <v>1</v>
      </c>
      <c r="M388" t="b">
        <f t="shared" si="19"/>
        <v>0</v>
      </c>
      <c r="N388" s="5" t="e">
        <f>VLOOKUP(A388,#REF!, 5)</f>
        <v>#REF!</v>
      </c>
      <c r="O388">
        <f t="shared" si="20"/>
        <v>0</v>
      </c>
      <c r="P388">
        <f t="shared" si="18"/>
        <v>0</v>
      </c>
    </row>
    <row r="389" spans="1:16" x14ac:dyDescent="0.2">
      <c r="A389">
        <v>10259</v>
      </c>
      <c r="B389" t="s">
        <v>132</v>
      </c>
      <c r="C389">
        <v>467</v>
      </c>
      <c r="D389">
        <v>432</v>
      </c>
      <c r="E389">
        <v>602</v>
      </c>
      <c r="F389">
        <v>305</v>
      </c>
      <c r="G389" s="2">
        <v>0.50660000000000005</v>
      </c>
      <c r="H389" t="s">
        <v>6372</v>
      </c>
      <c r="I389" t="b">
        <v>0</v>
      </c>
      <c r="J389" t="b">
        <v>0</v>
      </c>
      <c r="K389" t="b">
        <v>1</v>
      </c>
      <c r="L389" t="b">
        <v>0</v>
      </c>
      <c r="M389" t="b">
        <f t="shared" si="19"/>
        <v>0</v>
      </c>
      <c r="N389" s="5" t="e">
        <f>VLOOKUP(A389,#REF!, 5)</f>
        <v>#REF!</v>
      </c>
      <c r="O389">
        <f t="shared" si="20"/>
        <v>0</v>
      </c>
      <c r="P389">
        <f t="shared" si="18"/>
        <v>0</v>
      </c>
    </row>
    <row r="390" spans="1:16" x14ac:dyDescent="0.2">
      <c r="A390">
        <v>10583</v>
      </c>
      <c r="B390" t="s">
        <v>299</v>
      </c>
      <c r="C390" s="1">
        <v>11151</v>
      </c>
      <c r="D390" s="1">
        <v>4076</v>
      </c>
      <c r="E390" s="1">
        <v>8564</v>
      </c>
      <c r="F390" s="1">
        <v>4368</v>
      </c>
      <c r="G390" s="2">
        <v>0.51</v>
      </c>
      <c r="H390" t="s">
        <v>6371</v>
      </c>
      <c r="I390" t="b">
        <v>0</v>
      </c>
      <c r="J390" t="b">
        <v>0</v>
      </c>
      <c r="K390" t="b">
        <v>0</v>
      </c>
      <c r="L390" t="b">
        <v>1</v>
      </c>
      <c r="M390" t="b">
        <f t="shared" si="19"/>
        <v>0</v>
      </c>
      <c r="N390" s="5" t="e">
        <f>VLOOKUP(A390,#REF!, 5)</f>
        <v>#REF!</v>
      </c>
      <c r="O390">
        <f t="shared" si="20"/>
        <v>0</v>
      </c>
      <c r="P390">
        <f t="shared" si="18"/>
        <v>0</v>
      </c>
    </row>
    <row r="391" spans="1:16" x14ac:dyDescent="0.2">
      <c r="A391">
        <v>10701</v>
      </c>
      <c r="B391" t="s">
        <v>385</v>
      </c>
      <c r="C391" s="1">
        <v>1357</v>
      </c>
      <c r="D391">
        <v>994</v>
      </c>
      <c r="E391" s="1">
        <v>1772</v>
      </c>
      <c r="F391">
        <v>904</v>
      </c>
      <c r="G391" s="2">
        <v>0.51019999999999999</v>
      </c>
      <c r="H391" t="s">
        <v>6372</v>
      </c>
      <c r="I391" t="b">
        <v>0</v>
      </c>
      <c r="J391" t="b">
        <v>0</v>
      </c>
      <c r="K391" t="b">
        <v>0</v>
      </c>
      <c r="L391" t="b">
        <v>1</v>
      </c>
      <c r="M391" t="b">
        <f t="shared" si="19"/>
        <v>0</v>
      </c>
      <c r="N391" s="5" t="e">
        <f>VLOOKUP(A391,#REF!, 5)</f>
        <v>#REF!</v>
      </c>
      <c r="O391">
        <f t="shared" si="20"/>
        <v>0</v>
      </c>
      <c r="P391">
        <f t="shared" si="18"/>
        <v>0</v>
      </c>
    </row>
    <row r="392" spans="1:16" x14ac:dyDescent="0.2">
      <c r="A392">
        <v>10669</v>
      </c>
      <c r="B392" t="s">
        <v>340</v>
      </c>
      <c r="C392">
        <v>975</v>
      </c>
      <c r="D392">
        <v>490</v>
      </c>
      <c r="E392" s="1">
        <v>1090</v>
      </c>
      <c r="F392">
        <v>560</v>
      </c>
      <c r="G392" s="2">
        <v>0.51380000000000003</v>
      </c>
      <c r="H392" t="s">
        <v>6372</v>
      </c>
      <c r="I392" t="b">
        <v>0</v>
      </c>
      <c r="J392" t="b">
        <v>0</v>
      </c>
      <c r="K392" t="b">
        <v>1</v>
      </c>
      <c r="L392" t="b">
        <v>0</v>
      </c>
      <c r="M392" t="b">
        <f t="shared" si="19"/>
        <v>0</v>
      </c>
      <c r="N392" s="5" t="e">
        <f>VLOOKUP(A392,#REF!, 5)</f>
        <v>#REF!</v>
      </c>
      <c r="O392">
        <f t="shared" si="20"/>
        <v>0</v>
      </c>
      <c r="P392">
        <f t="shared" si="18"/>
        <v>0</v>
      </c>
    </row>
    <row r="393" spans="1:16" x14ac:dyDescent="0.2">
      <c r="A393">
        <v>19436</v>
      </c>
      <c r="B393" t="s">
        <v>234</v>
      </c>
      <c r="C393" s="1">
        <v>3927</v>
      </c>
      <c r="D393" s="1">
        <v>3209</v>
      </c>
      <c r="E393" s="1">
        <v>5878</v>
      </c>
      <c r="F393" s="1">
        <v>3064</v>
      </c>
      <c r="G393" s="2">
        <v>0.52129999999999999</v>
      </c>
      <c r="H393" t="s">
        <v>6371</v>
      </c>
      <c r="I393" t="b">
        <v>0</v>
      </c>
      <c r="J393" t="b">
        <v>0</v>
      </c>
      <c r="K393" t="b">
        <v>0</v>
      </c>
      <c r="L393" t="b">
        <v>1</v>
      </c>
      <c r="M393" t="b">
        <f t="shared" si="19"/>
        <v>0</v>
      </c>
      <c r="N393" s="5" t="e">
        <f>VLOOKUP(A393,#REF!, 5)</f>
        <v>#REF!</v>
      </c>
      <c r="O393">
        <f t="shared" si="20"/>
        <v>0</v>
      </c>
      <c r="P393">
        <f t="shared" si="18"/>
        <v>0</v>
      </c>
    </row>
    <row r="394" spans="1:16" x14ac:dyDescent="0.2">
      <c r="A394">
        <v>10563</v>
      </c>
      <c r="B394" t="s">
        <v>401</v>
      </c>
      <c r="C394">
        <v>450</v>
      </c>
      <c r="D394">
        <v>391</v>
      </c>
      <c r="E394">
        <v>698</v>
      </c>
      <c r="F394">
        <v>364</v>
      </c>
      <c r="G394" s="2">
        <v>0.52149999999999996</v>
      </c>
      <c r="H394" t="s">
        <v>6372</v>
      </c>
      <c r="I394" t="b">
        <v>0</v>
      </c>
      <c r="J394" t="b">
        <v>0</v>
      </c>
      <c r="K394" t="b">
        <v>0</v>
      </c>
      <c r="L394" t="b">
        <v>1</v>
      </c>
      <c r="M394" t="b">
        <f t="shared" si="19"/>
        <v>0</v>
      </c>
      <c r="N394" s="5" t="e">
        <f>VLOOKUP(A394,#REF!, 5)</f>
        <v>#REF!</v>
      </c>
      <c r="O394">
        <f t="shared" si="20"/>
        <v>0</v>
      </c>
      <c r="P394">
        <f t="shared" si="18"/>
        <v>0</v>
      </c>
    </row>
    <row r="395" spans="1:16" x14ac:dyDescent="0.2">
      <c r="A395">
        <v>10621</v>
      </c>
      <c r="B395" t="s">
        <v>330</v>
      </c>
      <c r="C395">
        <v>398</v>
      </c>
      <c r="D395">
        <v>290</v>
      </c>
      <c r="E395">
        <v>306</v>
      </c>
      <c r="F395">
        <v>160</v>
      </c>
      <c r="G395" s="2">
        <v>0.52290000000000003</v>
      </c>
      <c r="H395" t="s">
        <v>6372</v>
      </c>
      <c r="I395" t="b">
        <v>0</v>
      </c>
      <c r="J395" t="b">
        <v>0</v>
      </c>
      <c r="K395" t="b">
        <v>1</v>
      </c>
      <c r="L395" t="b">
        <v>0</v>
      </c>
      <c r="M395" t="b">
        <f t="shared" si="19"/>
        <v>0</v>
      </c>
      <c r="N395" s="5" t="e">
        <f>VLOOKUP(A395,#REF!, 5)</f>
        <v>#REF!</v>
      </c>
      <c r="O395">
        <f t="shared" si="20"/>
        <v>0</v>
      </c>
      <c r="P395">
        <f t="shared" si="18"/>
        <v>0</v>
      </c>
    </row>
    <row r="396" spans="1:16" x14ac:dyDescent="0.2">
      <c r="A396">
        <v>10168</v>
      </c>
      <c r="B396" t="s">
        <v>94</v>
      </c>
      <c r="C396">
        <v>517</v>
      </c>
      <c r="D396">
        <v>404</v>
      </c>
      <c r="E396">
        <v>832</v>
      </c>
      <c r="F396">
        <v>436</v>
      </c>
      <c r="G396" s="2">
        <v>0.52400000000000002</v>
      </c>
      <c r="H396" t="s">
        <v>6372</v>
      </c>
      <c r="I396" t="b">
        <v>0</v>
      </c>
      <c r="J396" t="b">
        <v>0</v>
      </c>
      <c r="K396" t="b">
        <v>1</v>
      </c>
      <c r="L396" t="b">
        <v>0</v>
      </c>
      <c r="M396" t="b">
        <f t="shared" si="19"/>
        <v>0</v>
      </c>
      <c r="N396" s="5" t="e">
        <f>VLOOKUP(A396,#REF!, 5)</f>
        <v>#REF!</v>
      </c>
      <c r="O396">
        <f t="shared" si="20"/>
        <v>0</v>
      </c>
      <c r="P396">
        <f t="shared" si="18"/>
        <v>0</v>
      </c>
    </row>
    <row r="397" spans="1:16" x14ac:dyDescent="0.2">
      <c r="A397">
        <v>10452</v>
      </c>
      <c r="B397" t="s">
        <v>255</v>
      </c>
      <c r="C397" s="1">
        <v>3135</v>
      </c>
      <c r="D397" s="1">
        <v>1422</v>
      </c>
      <c r="E397" s="1">
        <v>2889</v>
      </c>
      <c r="F397" s="1">
        <v>1531</v>
      </c>
      <c r="G397" s="2">
        <v>0.52990000000000004</v>
      </c>
      <c r="H397" t="s">
        <v>6371</v>
      </c>
      <c r="I397" t="b">
        <v>1</v>
      </c>
      <c r="J397" t="b">
        <v>1</v>
      </c>
      <c r="K397" t="b">
        <v>1</v>
      </c>
      <c r="L397" t="b">
        <v>0</v>
      </c>
      <c r="M397" t="b">
        <f t="shared" si="19"/>
        <v>0</v>
      </c>
      <c r="N397" s="5" t="e">
        <f>VLOOKUP(A397,#REF!, 5)</f>
        <v>#REF!</v>
      </c>
      <c r="O397">
        <f t="shared" si="20"/>
        <v>2889</v>
      </c>
      <c r="P397">
        <f t="shared" si="18"/>
        <v>0</v>
      </c>
    </row>
    <row r="398" spans="1:16" x14ac:dyDescent="0.2">
      <c r="A398">
        <v>19418</v>
      </c>
      <c r="B398" t="s">
        <v>56</v>
      </c>
      <c r="C398" s="1">
        <v>2359</v>
      </c>
      <c r="D398" s="1">
        <v>1043</v>
      </c>
      <c r="E398" s="1">
        <v>2164</v>
      </c>
      <c r="F398" s="1">
        <v>1150</v>
      </c>
      <c r="G398" s="2">
        <v>0.53139999999999998</v>
      </c>
      <c r="H398" t="s">
        <v>6371</v>
      </c>
      <c r="I398" t="b">
        <v>0</v>
      </c>
      <c r="J398" t="b">
        <v>0</v>
      </c>
      <c r="K398" t="b">
        <v>0</v>
      </c>
      <c r="L398" t="b">
        <v>1</v>
      </c>
      <c r="M398" t="b">
        <f t="shared" si="19"/>
        <v>0</v>
      </c>
      <c r="N398" s="5" t="e">
        <f>VLOOKUP(A398,#REF!, 5)</f>
        <v>#REF!</v>
      </c>
      <c r="O398">
        <f t="shared" si="20"/>
        <v>0</v>
      </c>
      <c r="P398">
        <f t="shared" si="18"/>
        <v>0</v>
      </c>
    </row>
    <row r="399" spans="1:16" x14ac:dyDescent="0.2">
      <c r="A399">
        <v>10560</v>
      </c>
      <c r="B399" t="s">
        <v>387</v>
      </c>
      <c r="C399" s="1">
        <v>1426</v>
      </c>
      <c r="D399">
        <v>968</v>
      </c>
      <c r="E399" s="1">
        <v>1707</v>
      </c>
      <c r="F399">
        <v>918</v>
      </c>
      <c r="G399" s="2">
        <v>0.53779999999999994</v>
      </c>
      <c r="H399" t="s">
        <v>6372</v>
      </c>
      <c r="I399" t="b">
        <v>0</v>
      </c>
      <c r="J399" t="b">
        <v>0</v>
      </c>
      <c r="K399" t="b">
        <v>1</v>
      </c>
      <c r="L399" t="b">
        <v>0</v>
      </c>
      <c r="M399" t="b">
        <f t="shared" si="19"/>
        <v>0</v>
      </c>
      <c r="N399" s="5" t="e">
        <f>VLOOKUP(A399,#REF!, 5)</f>
        <v>#REF!</v>
      </c>
      <c r="O399">
        <f t="shared" si="20"/>
        <v>0</v>
      </c>
      <c r="P399">
        <f t="shared" si="18"/>
        <v>0</v>
      </c>
    </row>
    <row r="400" spans="1:16" x14ac:dyDescent="0.2">
      <c r="A400">
        <v>10569</v>
      </c>
      <c r="B400" t="s">
        <v>304</v>
      </c>
      <c r="C400">
        <v>200</v>
      </c>
      <c r="D400">
        <v>135</v>
      </c>
      <c r="E400">
        <v>245</v>
      </c>
      <c r="F400">
        <v>133</v>
      </c>
      <c r="G400" s="2">
        <v>0.54290000000000005</v>
      </c>
      <c r="H400" t="s">
        <v>6372</v>
      </c>
      <c r="I400" t="b">
        <v>0</v>
      </c>
      <c r="J400" t="b">
        <v>0</v>
      </c>
      <c r="K400" t="b">
        <v>1</v>
      </c>
      <c r="L400" t="b">
        <v>0</v>
      </c>
      <c r="M400" t="b">
        <f t="shared" si="19"/>
        <v>0</v>
      </c>
      <c r="N400" s="5" t="e">
        <f>VLOOKUP(A400,#REF!, 5)</f>
        <v>#REF!</v>
      </c>
      <c r="O400">
        <f t="shared" si="20"/>
        <v>0</v>
      </c>
      <c r="P400">
        <f t="shared" si="18"/>
        <v>0</v>
      </c>
    </row>
    <row r="401" spans="1:16" x14ac:dyDescent="0.2">
      <c r="A401">
        <v>10814</v>
      </c>
      <c r="B401" t="s">
        <v>444</v>
      </c>
      <c r="C401">
        <v>557</v>
      </c>
      <c r="D401">
        <v>466</v>
      </c>
      <c r="E401">
        <v>557</v>
      </c>
      <c r="F401">
        <v>312</v>
      </c>
      <c r="G401" s="2">
        <v>0.56010000000000004</v>
      </c>
      <c r="H401" t="s">
        <v>6372</v>
      </c>
      <c r="I401" t="b">
        <v>0</v>
      </c>
      <c r="J401" t="b">
        <v>0</v>
      </c>
      <c r="K401" t="b">
        <v>1</v>
      </c>
      <c r="L401" t="b">
        <v>0</v>
      </c>
      <c r="M401" t="b">
        <f t="shared" si="19"/>
        <v>0</v>
      </c>
      <c r="N401" s="5" t="e">
        <f>VLOOKUP(A401,#REF!, 5)</f>
        <v>#REF!</v>
      </c>
      <c r="O401">
        <f t="shared" si="20"/>
        <v>0</v>
      </c>
      <c r="P401">
        <f t="shared" si="18"/>
        <v>0</v>
      </c>
    </row>
    <row r="402" spans="1:16" x14ac:dyDescent="0.2">
      <c r="A402">
        <v>10743</v>
      </c>
      <c r="B402" t="s">
        <v>404</v>
      </c>
      <c r="C402" s="1">
        <v>1528</v>
      </c>
      <c r="D402">
        <v>896</v>
      </c>
      <c r="E402" s="1">
        <v>1130</v>
      </c>
      <c r="F402">
        <v>643</v>
      </c>
      <c r="G402" s="2">
        <v>0.56899999999999995</v>
      </c>
      <c r="H402" t="s">
        <v>6372</v>
      </c>
      <c r="I402" t="b">
        <v>0</v>
      </c>
      <c r="J402" t="b">
        <v>0</v>
      </c>
      <c r="K402" t="b">
        <v>1</v>
      </c>
      <c r="L402" t="b">
        <v>0</v>
      </c>
      <c r="M402" t="b">
        <f t="shared" si="19"/>
        <v>0</v>
      </c>
      <c r="N402" s="5" t="e">
        <f>VLOOKUP(A402,#REF!, 5)</f>
        <v>#REF!</v>
      </c>
      <c r="O402">
        <f t="shared" si="20"/>
        <v>0</v>
      </c>
      <c r="P402">
        <f t="shared" si="18"/>
        <v>0</v>
      </c>
    </row>
    <row r="403" spans="1:16" x14ac:dyDescent="0.2">
      <c r="A403">
        <v>10789</v>
      </c>
      <c r="B403" t="s">
        <v>249</v>
      </c>
      <c r="C403">
        <v>579</v>
      </c>
      <c r="D403">
        <v>411</v>
      </c>
      <c r="E403">
        <v>617</v>
      </c>
      <c r="F403">
        <v>355</v>
      </c>
      <c r="G403" s="2">
        <v>0.57540000000000002</v>
      </c>
      <c r="H403" t="s">
        <v>6372</v>
      </c>
      <c r="I403" t="b">
        <v>0</v>
      </c>
      <c r="J403" t="b">
        <v>0</v>
      </c>
      <c r="K403" t="b">
        <v>1</v>
      </c>
      <c r="L403" t="b">
        <v>0</v>
      </c>
      <c r="M403" t="b">
        <f t="shared" si="19"/>
        <v>0</v>
      </c>
      <c r="N403" s="5" t="e">
        <f>VLOOKUP(A403,#REF!, 5)</f>
        <v>#REF!</v>
      </c>
      <c r="O403">
        <f t="shared" si="20"/>
        <v>0</v>
      </c>
      <c r="P403">
        <f t="shared" si="18"/>
        <v>0</v>
      </c>
    </row>
    <row r="404" spans="1:16" x14ac:dyDescent="0.2">
      <c r="A404">
        <v>10230</v>
      </c>
      <c r="B404" t="s">
        <v>191</v>
      </c>
      <c r="C404">
        <v>348</v>
      </c>
      <c r="D404">
        <v>266</v>
      </c>
      <c r="E404">
        <v>486</v>
      </c>
      <c r="F404">
        <v>280</v>
      </c>
      <c r="G404" s="2">
        <v>0.57609999999999995</v>
      </c>
      <c r="H404" t="s">
        <v>6372</v>
      </c>
      <c r="I404" t="b">
        <v>0</v>
      </c>
      <c r="J404" t="b">
        <v>0</v>
      </c>
      <c r="K404" t="b">
        <v>1</v>
      </c>
      <c r="L404" t="b">
        <v>0</v>
      </c>
      <c r="M404" t="b">
        <f t="shared" si="19"/>
        <v>0</v>
      </c>
      <c r="N404" s="5" t="e">
        <f>VLOOKUP(A404,#REF!, 5)</f>
        <v>#REF!</v>
      </c>
      <c r="O404">
        <f t="shared" si="20"/>
        <v>0</v>
      </c>
      <c r="P404">
        <f t="shared" si="18"/>
        <v>0</v>
      </c>
    </row>
    <row r="405" spans="1:16" x14ac:dyDescent="0.2">
      <c r="A405">
        <v>10523</v>
      </c>
      <c r="B405" t="s">
        <v>316</v>
      </c>
      <c r="C405">
        <v>230</v>
      </c>
      <c r="D405">
        <v>423</v>
      </c>
      <c r="E405">
        <v>555</v>
      </c>
      <c r="F405">
        <v>324</v>
      </c>
      <c r="G405" s="2">
        <v>0.58379999999999999</v>
      </c>
      <c r="H405" t="s">
        <v>6373</v>
      </c>
      <c r="I405" t="b">
        <v>0</v>
      </c>
      <c r="J405" t="b">
        <v>0</v>
      </c>
      <c r="K405" t="b">
        <v>0</v>
      </c>
      <c r="L405" t="b">
        <v>1</v>
      </c>
      <c r="M405" t="b">
        <f t="shared" si="19"/>
        <v>0</v>
      </c>
      <c r="N405" s="5" t="e">
        <f>VLOOKUP(A405,#REF!, 5)</f>
        <v>#REF!</v>
      </c>
      <c r="O405">
        <f t="shared" si="20"/>
        <v>0</v>
      </c>
      <c r="P405">
        <f t="shared" si="18"/>
        <v>0</v>
      </c>
    </row>
    <row r="406" spans="1:16" x14ac:dyDescent="0.2">
      <c r="A406">
        <v>10656</v>
      </c>
      <c r="B406" t="s">
        <v>192</v>
      </c>
      <c r="C406">
        <v>314</v>
      </c>
      <c r="D406">
        <v>385</v>
      </c>
      <c r="E406">
        <v>831</v>
      </c>
      <c r="F406">
        <v>493</v>
      </c>
      <c r="G406" s="2">
        <v>0.59330000000000005</v>
      </c>
      <c r="H406" t="s">
        <v>6372</v>
      </c>
      <c r="I406" t="b">
        <v>0</v>
      </c>
      <c r="J406" t="b">
        <v>0</v>
      </c>
      <c r="K406" t="b">
        <v>0</v>
      </c>
      <c r="L406" t="b">
        <v>1</v>
      </c>
      <c r="M406" t="b">
        <f t="shared" si="19"/>
        <v>0</v>
      </c>
      <c r="N406" s="5" t="e">
        <f>VLOOKUP(A406,#REF!, 5)</f>
        <v>#REF!</v>
      </c>
      <c r="O406">
        <f t="shared" si="20"/>
        <v>0</v>
      </c>
      <c r="P406">
        <f t="shared" si="18"/>
        <v>0</v>
      </c>
    </row>
    <row r="407" spans="1:16" x14ac:dyDescent="0.2">
      <c r="A407">
        <v>18522</v>
      </c>
      <c r="B407" t="s">
        <v>200</v>
      </c>
      <c r="C407" s="1">
        <v>2410</v>
      </c>
      <c r="D407" s="1">
        <v>1675</v>
      </c>
      <c r="E407" s="1">
        <v>3184</v>
      </c>
      <c r="F407" s="1">
        <v>1895</v>
      </c>
      <c r="G407" s="2">
        <v>0.59519999999999995</v>
      </c>
      <c r="H407" t="s">
        <v>6371</v>
      </c>
      <c r="I407" t="b">
        <v>0</v>
      </c>
      <c r="J407" t="b">
        <v>0</v>
      </c>
      <c r="K407" t="b">
        <v>0</v>
      </c>
      <c r="L407" t="b">
        <v>1</v>
      </c>
      <c r="M407" t="b">
        <f t="shared" si="19"/>
        <v>0</v>
      </c>
      <c r="N407" s="5" t="e">
        <f>VLOOKUP(A407,#REF!, 5)</f>
        <v>#REF!</v>
      </c>
      <c r="O407">
        <f t="shared" si="20"/>
        <v>0</v>
      </c>
      <c r="P407">
        <f t="shared" si="18"/>
        <v>0</v>
      </c>
    </row>
    <row r="408" spans="1:16" x14ac:dyDescent="0.2">
      <c r="A408">
        <v>10689</v>
      </c>
      <c r="B408" t="s">
        <v>368</v>
      </c>
      <c r="C408" s="1">
        <v>1200</v>
      </c>
      <c r="D408">
        <v>742</v>
      </c>
      <c r="E408" s="1">
        <v>1078</v>
      </c>
      <c r="F408">
        <v>681</v>
      </c>
      <c r="G408" s="2">
        <v>0.63170000000000004</v>
      </c>
      <c r="H408" t="s">
        <v>6372</v>
      </c>
      <c r="I408" t="b">
        <v>0</v>
      </c>
      <c r="J408" t="b">
        <v>0</v>
      </c>
      <c r="K408" t="b">
        <v>1</v>
      </c>
      <c r="L408" t="b">
        <v>0</v>
      </c>
      <c r="M408" t="b">
        <f t="shared" si="19"/>
        <v>0</v>
      </c>
      <c r="N408" s="5" t="e">
        <f>VLOOKUP(A408,#REF!, 5)</f>
        <v>#REF!</v>
      </c>
      <c r="O408">
        <f t="shared" si="20"/>
        <v>0</v>
      </c>
      <c r="P408">
        <f t="shared" si="18"/>
        <v>0</v>
      </c>
    </row>
    <row r="409" spans="1:16" x14ac:dyDescent="0.2">
      <c r="A409">
        <v>10671</v>
      </c>
      <c r="B409" t="s">
        <v>357</v>
      </c>
      <c r="C409" s="1">
        <v>1039</v>
      </c>
      <c r="D409">
        <v>643</v>
      </c>
      <c r="E409">
        <v>878</v>
      </c>
      <c r="F409">
        <v>564</v>
      </c>
      <c r="G409" s="2">
        <v>0.64239999999999997</v>
      </c>
      <c r="H409" t="s">
        <v>6372</v>
      </c>
      <c r="I409" t="b">
        <v>0</v>
      </c>
      <c r="J409" t="b">
        <v>0</v>
      </c>
      <c r="K409" t="b">
        <v>1</v>
      </c>
      <c r="L409" t="b">
        <v>0</v>
      </c>
      <c r="M409" t="b">
        <f t="shared" si="19"/>
        <v>0</v>
      </c>
      <c r="N409" s="5" t="e">
        <f>VLOOKUP(A409,#REF!, 5)</f>
        <v>#REF!</v>
      </c>
      <c r="O409">
        <f t="shared" si="20"/>
        <v>0</v>
      </c>
      <c r="P409">
        <f t="shared" si="18"/>
        <v>0</v>
      </c>
    </row>
    <row r="410" spans="1:16" x14ac:dyDescent="0.2">
      <c r="A410">
        <v>10561</v>
      </c>
      <c r="B410" t="s">
        <v>93</v>
      </c>
      <c r="C410">
        <v>16</v>
      </c>
      <c r="D410">
        <v>95</v>
      </c>
      <c r="E410">
        <v>200</v>
      </c>
      <c r="F410">
        <v>130</v>
      </c>
      <c r="G410" s="2">
        <v>0.65</v>
      </c>
      <c r="H410" t="s">
        <v>6372</v>
      </c>
      <c r="I410" t="b">
        <v>0</v>
      </c>
      <c r="J410" t="b">
        <v>0</v>
      </c>
      <c r="K410" t="b">
        <v>0</v>
      </c>
      <c r="L410" t="b">
        <v>1</v>
      </c>
      <c r="M410" t="b">
        <f t="shared" si="19"/>
        <v>0</v>
      </c>
      <c r="N410" s="5" t="e">
        <f>VLOOKUP(A410,#REF!, 5)</f>
        <v>#REF!</v>
      </c>
      <c r="O410">
        <f t="shared" si="20"/>
        <v>0</v>
      </c>
      <c r="P410">
        <f t="shared" si="18"/>
        <v>0</v>
      </c>
    </row>
    <row r="411" spans="1:16" x14ac:dyDescent="0.2">
      <c r="A411">
        <v>10827</v>
      </c>
      <c r="B411" t="s">
        <v>137</v>
      </c>
      <c r="C411" s="1">
        <v>1930</v>
      </c>
      <c r="D411" s="1">
        <v>1383</v>
      </c>
      <c r="E411" s="1">
        <v>2319</v>
      </c>
      <c r="F411" s="1">
        <v>1513</v>
      </c>
      <c r="G411" s="2">
        <v>0.65239999999999998</v>
      </c>
      <c r="H411" t="s">
        <v>6371</v>
      </c>
      <c r="I411" t="b">
        <v>1</v>
      </c>
      <c r="J411" t="b">
        <v>1</v>
      </c>
      <c r="K411" t="b">
        <v>1</v>
      </c>
      <c r="L411" t="b">
        <v>0</v>
      </c>
      <c r="M411" t="b">
        <f t="shared" si="19"/>
        <v>0</v>
      </c>
      <c r="N411" s="5" t="e">
        <f>VLOOKUP(A411,#REF!, 5)</f>
        <v>#REF!</v>
      </c>
      <c r="O411">
        <f t="shared" si="20"/>
        <v>2319</v>
      </c>
      <c r="P411">
        <f t="shared" si="18"/>
        <v>0</v>
      </c>
    </row>
    <row r="412" spans="1:16" x14ac:dyDescent="0.2">
      <c r="A412">
        <v>10808</v>
      </c>
      <c r="B412" t="s">
        <v>441</v>
      </c>
      <c r="C412">
        <v>634</v>
      </c>
      <c r="D412">
        <v>393</v>
      </c>
      <c r="E412">
        <v>626</v>
      </c>
      <c r="F412">
        <v>454</v>
      </c>
      <c r="G412" s="2">
        <v>0.72519999999999996</v>
      </c>
      <c r="H412" t="s">
        <v>6371</v>
      </c>
      <c r="I412" t="b">
        <v>0</v>
      </c>
      <c r="J412" t="b">
        <v>0</v>
      </c>
      <c r="K412" t="b">
        <v>1</v>
      </c>
      <c r="L412" t="b">
        <v>0</v>
      </c>
      <c r="M412" t="b">
        <f t="shared" si="19"/>
        <v>0</v>
      </c>
      <c r="N412" s="5" t="e">
        <f>VLOOKUP(A412,#REF!, 5)</f>
        <v>#REF!</v>
      </c>
      <c r="O412">
        <f t="shared" si="20"/>
        <v>0</v>
      </c>
      <c r="P412">
        <f t="shared" si="18"/>
        <v>0</v>
      </c>
    </row>
    <row r="413" spans="1:16" x14ac:dyDescent="0.2">
      <c r="A413">
        <v>10385</v>
      </c>
      <c r="B413" t="s">
        <v>219</v>
      </c>
      <c r="C413">
        <v>355</v>
      </c>
      <c r="D413">
        <v>243</v>
      </c>
      <c r="E413">
        <v>316</v>
      </c>
      <c r="F413">
        <v>233</v>
      </c>
      <c r="G413" s="2">
        <v>0.73729999999999996</v>
      </c>
      <c r="H413" t="s">
        <v>6372</v>
      </c>
      <c r="I413" t="b">
        <v>0</v>
      </c>
      <c r="J413" t="b">
        <v>0</v>
      </c>
      <c r="K413" t="b">
        <v>1</v>
      </c>
      <c r="L413" t="b">
        <v>0</v>
      </c>
      <c r="M413" t="b">
        <f t="shared" si="19"/>
        <v>0</v>
      </c>
      <c r="N413" s="5" t="e">
        <f>VLOOKUP(A413,#REF!, 5)</f>
        <v>#REF!</v>
      </c>
      <c r="O413">
        <f t="shared" si="20"/>
        <v>0</v>
      </c>
      <c r="P413">
        <f t="shared" si="18"/>
        <v>0</v>
      </c>
    </row>
    <row r="414" spans="1:16" x14ac:dyDescent="0.2">
      <c r="A414">
        <v>10421</v>
      </c>
      <c r="B414" t="s">
        <v>136</v>
      </c>
      <c r="C414" s="1">
        <v>2595</v>
      </c>
      <c r="D414" s="1">
        <v>1264</v>
      </c>
      <c r="E414" t="s">
        <v>21</v>
      </c>
      <c r="F414" t="s">
        <v>21</v>
      </c>
      <c r="G414" t="s">
        <v>21</v>
      </c>
      <c r="H414" t="s">
        <v>6371</v>
      </c>
      <c r="I414" t="b">
        <v>1</v>
      </c>
      <c r="J414" t="b">
        <v>1</v>
      </c>
      <c r="K414" t="b">
        <v>1</v>
      </c>
      <c r="L414" t="b">
        <v>0</v>
      </c>
      <c r="M414" t="b">
        <f t="shared" si="19"/>
        <v>0</v>
      </c>
      <c r="N414" s="5" t="e">
        <f>VLOOKUP(A414,#REF!, 5)</f>
        <v>#REF!</v>
      </c>
      <c r="O414" t="str">
        <f t="shared" si="20"/>
        <v>N/A</v>
      </c>
      <c r="P414">
        <f t="shared" si="18"/>
        <v>0</v>
      </c>
    </row>
    <row r="415" spans="1:16" x14ac:dyDescent="0.2">
      <c r="A415">
        <v>10328</v>
      </c>
      <c r="B415" t="s">
        <v>175</v>
      </c>
      <c r="C415">
        <v>215</v>
      </c>
      <c r="D415">
        <v>92</v>
      </c>
      <c r="E415">
        <v>207</v>
      </c>
      <c r="F415" t="s">
        <v>21</v>
      </c>
      <c r="G415" t="s">
        <v>21</v>
      </c>
      <c r="H415" t="s">
        <v>6372</v>
      </c>
      <c r="I415" t="b">
        <v>0</v>
      </c>
      <c r="J415" t="b">
        <v>0</v>
      </c>
      <c r="K415" t="b">
        <v>0</v>
      </c>
      <c r="L415" t="b">
        <v>0</v>
      </c>
      <c r="M415" t="b">
        <f t="shared" si="19"/>
        <v>0</v>
      </c>
      <c r="N415" s="5" t="e">
        <f>VLOOKUP(A415,#REF!, 5)</f>
        <v>#REF!</v>
      </c>
      <c r="O415">
        <f t="shared" si="20"/>
        <v>0</v>
      </c>
      <c r="P415">
        <f t="shared" si="18"/>
        <v>0</v>
      </c>
    </row>
    <row r="416" spans="1:16" x14ac:dyDescent="0.2">
      <c r="A416">
        <v>18520</v>
      </c>
      <c r="B416" t="s">
        <v>220</v>
      </c>
      <c r="C416" s="1">
        <v>2885</v>
      </c>
      <c r="D416" s="1">
        <v>1490</v>
      </c>
      <c r="E416" t="s">
        <v>21</v>
      </c>
      <c r="F416">
        <v>0</v>
      </c>
      <c r="G416" t="s">
        <v>21</v>
      </c>
      <c r="H416" t="s">
        <v>6371</v>
      </c>
      <c r="I416" t="b">
        <v>0</v>
      </c>
      <c r="J416" t="b">
        <v>0</v>
      </c>
      <c r="K416" t="b">
        <v>0</v>
      </c>
      <c r="L416" t="b">
        <v>0</v>
      </c>
      <c r="M416" t="b">
        <f t="shared" si="19"/>
        <v>0</v>
      </c>
      <c r="N416" s="5" t="e">
        <f>VLOOKUP(A416,#REF!, 5)</f>
        <v>#REF!</v>
      </c>
      <c r="O416">
        <f t="shared" si="20"/>
        <v>0</v>
      </c>
      <c r="P416">
        <f t="shared" si="18"/>
        <v>0</v>
      </c>
    </row>
    <row r="417" spans="1:16" x14ac:dyDescent="0.2">
      <c r="A417">
        <v>10331</v>
      </c>
      <c r="B417" t="s">
        <v>177</v>
      </c>
      <c r="C417">
        <v>382</v>
      </c>
      <c r="D417">
        <v>378</v>
      </c>
      <c r="E417" t="s">
        <v>21</v>
      </c>
      <c r="F417" t="s">
        <v>21</v>
      </c>
      <c r="G417" t="s">
        <v>21</v>
      </c>
      <c r="H417" t="s">
        <v>6372</v>
      </c>
      <c r="I417" t="b">
        <v>0</v>
      </c>
      <c r="J417" t="b">
        <v>0</v>
      </c>
      <c r="K417" t="b">
        <v>0</v>
      </c>
      <c r="L417" t="b">
        <v>0</v>
      </c>
      <c r="M417" t="b">
        <f t="shared" si="19"/>
        <v>0</v>
      </c>
      <c r="N417" s="5" t="e">
        <f>VLOOKUP(A417,#REF!, 5)</f>
        <v>#REF!</v>
      </c>
      <c r="O417">
        <f t="shared" si="20"/>
        <v>0</v>
      </c>
      <c r="P417">
        <f t="shared" ref="P417:P445" si="21">IF(AND(I417,NOT(K417),NOT(L417)),F417,0)</f>
        <v>0</v>
      </c>
    </row>
    <row r="418" spans="1:16" x14ac:dyDescent="0.2">
      <c r="A418">
        <v>10243</v>
      </c>
      <c r="B418" t="s">
        <v>79</v>
      </c>
      <c r="C418">
        <v>311</v>
      </c>
      <c r="D418">
        <v>166</v>
      </c>
      <c r="E418" t="s">
        <v>21</v>
      </c>
      <c r="F418" t="s">
        <v>21</v>
      </c>
      <c r="G418" t="s">
        <v>21</v>
      </c>
      <c r="H418" t="s">
        <v>6372</v>
      </c>
      <c r="I418" t="b">
        <v>0</v>
      </c>
      <c r="J418" t="b">
        <v>0</v>
      </c>
      <c r="K418" t="b">
        <v>0</v>
      </c>
      <c r="L418" t="b">
        <v>0</v>
      </c>
      <c r="M418" t="b">
        <f t="shared" si="19"/>
        <v>0</v>
      </c>
      <c r="N418" s="5" t="e">
        <f>VLOOKUP(A418,#REF!, 5)</f>
        <v>#REF!</v>
      </c>
      <c r="O418">
        <f t="shared" si="20"/>
        <v>0</v>
      </c>
      <c r="P418">
        <f t="shared" si="21"/>
        <v>0</v>
      </c>
    </row>
    <row r="419" spans="1:16" x14ac:dyDescent="0.2">
      <c r="A419">
        <v>10568</v>
      </c>
      <c r="B419" t="s">
        <v>51</v>
      </c>
      <c r="C419">
        <v>105</v>
      </c>
      <c r="D419">
        <v>60</v>
      </c>
      <c r="E419">
        <v>108</v>
      </c>
      <c r="F419" t="s">
        <v>21</v>
      </c>
      <c r="G419" t="s">
        <v>21</v>
      </c>
      <c r="H419" t="s">
        <v>6372</v>
      </c>
      <c r="I419" t="b">
        <v>0</v>
      </c>
      <c r="J419" t="b">
        <v>0</v>
      </c>
      <c r="K419" t="b">
        <v>0</v>
      </c>
      <c r="L419" t="b">
        <v>0</v>
      </c>
      <c r="M419" t="b">
        <f t="shared" si="19"/>
        <v>0</v>
      </c>
      <c r="N419" s="5" t="e">
        <f>VLOOKUP(A419,#REF!, 5)</f>
        <v>#REF!</v>
      </c>
      <c r="O419">
        <f t="shared" si="20"/>
        <v>0</v>
      </c>
      <c r="P419">
        <f t="shared" si="21"/>
        <v>0</v>
      </c>
    </row>
    <row r="420" spans="1:16" x14ac:dyDescent="0.2">
      <c r="A420">
        <v>10245</v>
      </c>
      <c r="B420" t="s">
        <v>130</v>
      </c>
      <c r="C420">
        <v>502</v>
      </c>
      <c r="D420">
        <v>210</v>
      </c>
      <c r="E420" t="s">
        <v>21</v>
      </c>
      <c r="F420" t="s">
        <v>21</v>
      </c>
      <c r="G420" t="s">
        <v>21</v>
      </c>
      <c r="H420" t="s">
        <v>6372</v>
      </c>
      <c r="I420" t="b">
        <v>0</v>
      </c>
      <c r="J420" t="b">
        <v>0</v>
      </c>
      <c r="K420" t="b">
        <v>0</v>
      </c>
      <c r="L420" t="b">
        <v>0</v>
      </c>
      <c r="M420" t="b">
        <f t="shared" si="19"/>
        <v>0</v>
      </c>
      <c r="N420" s="5" t="e">
        <f>VLOOKUP(A420,#REF!, 5)</f>
        <v>#REF!</v>
      </c>
      <c r="O420">
        <f t="shared" si="20"/>
        <v>0</v>
      </c>
      <c r="P420">
        <f t="shared" si="21"/>
        <v>0</v>
      </c>
    </row>
    <row r="421" spans="1:16" x14ac:dyDescent="0.2">
      <c r="A421">
        <v>10222</v>
      </c>
      <c r="B421" t="s">
        <v>22</v>
      </c>
      <c r="C421" s="1">
        <v>1199</v>
      </c>
      <c r="D421">
        <v>542</v>
      </c>
      <c r="E421" t="s">
        <v>21</v>
      </c>
      <c r="F421" t="s">
        <v>21</v>
      </c>
      <c r="G421" t="s">
        <v>21</v>
      </c>
      <c r="H421" t="s">
        <v>6372</v>
      </c>
      <c r="I421" t="b">
        <v>0</v>
      </c>
      <c r="J421" t="b">
        <v>0</v>
      </c>
      <c r="K421" t="b">
        <v>1</v>
      </c>
      <c r="L421" t="b">
        <v>0</v>
      </c>
      <c r="M421" t="b">
        <f t="shared" si="19"/>
        <v>0</v>
      </c>
      <c r="N421" s="5" t="e">
        <f>VLOOKUP(A421,#REF!, 5)</f>
        <v>#REF!</v>
      </c>
      <c r="O421">
        <f t="shared" si="20"/>
        <v>0</v>
      </c>
      <c r="P421">
        <f t="shared" si="21"/>
        <v>0</v>
      </c>
    </row>
    <row r="422" spans="1:16" x14ac:dyDescent="0.2">
      <c r="A422">
        <v>22455</v>
      </c>
      <c r="B422" t="s">
        <v>83</v>
      </c>
      <c r="C422">
        <v>686</v>
      </c>
      <c r="D422">
        <v>286</v>
      </c>
      <c r="E422" t="s">
        <v>21</v>
      </c>
      <c r="F422" t="s">
        <v>21</v>
      </c>
      <c r="G422" t="s">
        <v>21</v>
      </c>
      <c r="H422" t="s">
        <v>6372</v>
      </c>
      <c r="I422" t="b">
        <v>0</v>
      </c>
      <c r="J422" t="b">
        <v>0</v>
      </c>
      <c r="K422" t="b">
        <v>0</v>
      </c>
      <c r="L422" t="b">
        <v>0</v>
      </c>
      <c r="M422" t="b">
        <f t="shared" si="19"/>
        <v>0</v>
      </c>
      <c r="N422" s="5" t="e">
        <f>VLOOKUP(A422,#REF!, 5)</f>
        <v>#REF!</v>
      </c>
      <c r="O422">
        <f t="shared" si="20"/>
        <v>0</v>
      </c>
      <c r="P422">
        <f t="shared" si="21"/>
        <v>0</v>
      </c>
    </row>
    <row r="423" spans="1:16" x14ac:dyDescent="0.2">
      <c r="A423">
        <v>10330</v>
      </c>
      <c r="B423" t="s">
        <v>176</v>
      </c>
      <c r="C423">
        <v>198</v>
      </c>
      <c r="D423">
        <v>153</v>
      </c>
      <c r="E423" t="s">
        <v>21</v>
      </c>
      <c r="F423" t="s">
        <v>21</v>
      </c>
      <c r="G423" t="s">
        <v>21</v>
      </c>
      <c r="H423" t="s">
        <v>6372</v>
      </c>
      <c r="I423" t="b">
        <v>0</v>
      </c>
      <c r="J423" t="b">
        <v>0</v>
      </c>
      <c r="K423" t="b">
        <v>0</v>
      </c>
      <c r="L423" t="b">
        <v>0</v>
      </c>
      <c r="M423" t="b">
        <f t="shared" si="19"/>
        <v>0</v>
      </c>
      <c r="N423" s="5" t="e">
        <f>VLOOKUP(A423,#REF!, 5)</f>
        <v>#REF!</v>
      </c>
      <c r="O423">
        <f t="shared" si="20"/>
        <v>0</v>
      </c>
      <c r="P423">
        <f t="shared" si="21"/>
        <v>0</v>
      </c>
    </row>
    <row r="424" spans="1:16" x14ac:dyDescent="0.2">
      <c r="A424">
        <v>10334</v>
      </c>
      <c r="B424" t="s">
        <v>178</v>
      </c>
      <c r="C424">
        <v>968</v>
      </c>
      <c r="D424">
        <v>537</v>
      </c>
      <c r="E424" t="s">
        <v>21</v>
      </c>
      <c r="F424" t="s">
        <v>21</v>
      </c>
      <c r="G424" t="s">
        <v>21</v>
      </c>
      <c r="H424" t="s">
        <v>6372</v>
      </c>
      <c r="I424" t="b">
        <v>0</v>
      </c>
      <c r="J424" t="b">
        <v>0</v>
      </c>
      <c r="K424" t="b">
        <v>0</v>
      </c>
      <c r="L424" t="b">
        <v>0</v>
      </c>
      <c r="M424" t="b">
        <f t="shared" si="19"/>
        <v>0</v>
      </c>
      <c r="N424" s="5" t="e">
        <f>VLOOKUP(A424,#REF!, 5)</f>
        <v>#REF!</v>
      </c>
      <c r="O424">
        <f t="shared" si="20"/>
        <v>0</v>
      </c>
      <c r="P424">
        <f t="shared" si="21"/>
        <v>0</v>
      </c>
    </row>
    <row r="425" spans="1:16" x14ac:dyDescent="0.2">
      <c r="A425">
        <v>10297</v>
      </c>
      <c r="B425" t="s">
        <v>180</v>
      </c>
      <c r="C425" s="1">
        <v>4045</v>
      </c>
      <c r="D425" s="1">
        <v>1490</v>
      </c>
      <c r="E425" t="s">
        <v>21</v>
      </c>
      <c r="F425" t="s">
        <v>21</v>
      </c>
      <c r="G425" t="s">
        <v>21</v>
      </c>
      <c r="H425" t="s">
        <v>6371</v>
      </c>
      <c r="I425" t="b">
        <v>0</v>
      </c>
      <c r="J425" t="b">
        <v>0</v>
      </c>
      <c r="K425" t="b">
        <v>0</v>
      </c>
      <c r="L425" t="b">
        <v>0</v>
      </c>
      <c r="M425" t="b">
        <f t="shared" si="19"/>
        <v>0</v>
      </c>
      <c r="N425" s="5" t="e">
        <f>VLOOKUP(A425,#REF!, 5)</f>
        <v>#REF!</v>
      </c>
      <c r="O425">
        <f t="shared" si="20"/>
        <v>0</v>
      </c>
      <c r="P425">
        <f t="shared" si="21"/>
        <v>0</v>
      </c>
    </row>
    <row r="426" spans="1:16" x14ac:dyDescent="0.2">
      <c r="A426">
        <v>10496</v>
      </c>
      <c r="B426" t="s">
        <v>199</v>
      </c>
      <c r="C426">
        <v>330</v>
      </c>
      <c r="D426">
        <v>136</v>
      </c>
      <c r="E426" t="s">
        <v>21</v>
      </c>
      <c r="F426">
        <v>0</v>
      </c>
      <c r="G426" t="s">
        <v>21</v>
      </c>
      <c r="H426" t="s">
        <v>6372</v>
      </c>
      <c r="I426" t="b">
        <v>0</v>
      </c>
      <c r="J426" t="b">
        <v>0</v>
      </c>
      <c r="K426" t="b">
        <v>0</v>
      </c>
      <c r="L426" t="b">
        <v>0</v>
      </c>
      <c r="M426" t="b">
        <f t="shared" si="19"/>
        <v>0</v>
      </c>
      <c r="N426" s="5" t="e">
        <f>VLOOKUP(A426,#REF!, 5)</f>
        <v>#REF!</v>
      </c>
      <c r="O426">
        <f t="shared" si="20"/>
        <v>0</v>
      </c>
      <c r="P426">
        <f t="shared" si="21"/>
        <v>0</v>
      </c>
    </row>
    <row r="427" spans="1:16" x14ac:dyDescent="0.2">
      <c r="A427">
        <v>10240</v>
      </c>
      <c r="B427" t="s">
        <v>320</v>
      </c>
      <c r="C427" s="1">
        <v>2650</v>
      </c>
      <c r="D427" s="1">
        <v>1736</v>
      </c>
      <c r="E427" t="s">
        <v>21</v>
      </c>
      <c r="F427" t="s">
        <v>21</v>
      </c>
      <c r="G427" t="s">
        <v>21</v>
      </c>
      <c r="H427" t="s">
        <v>6372</v>
      </c>
      <c r="I427" t="b">
        <v>0</v>
      </c>
      <c r="J427" t="b">
        <v>0</v>
      </c>
      <c r="K427" t="b">
        <v>0</v>
      </c>
      <c r="L427" t="b">
        <v>1</v>
      </c>
      <c r="M427" t="b">
        <f t="shared" si="19"/>
        <v>0</v>
      </c>
      <c r="N427" s="5" t="e">
        <f>VLOOKUP(A427,#REF!, 5)</f>
        <v>#REF!</v>
      </c>
      <c r="O427">
        <f t="shared" si="20"/>
        <v>0</v>
      </c>
      <c r="P427">
        <f t="shared" si="21"/>
        <v>0</v>
      </c>
    </row>
    <row r="428" spans="1:16" x14ac:dyDescent="0.2">
      <c r="A428">
        <v>10685</v>
      </c>
      <c r="B428" t="s">
        <v>366</v>
      </c>
      <c r="C428">
        <v>727</v>
      </c>
      <c r="D428" s="1">
        <v>1326</v>
      </c>
      <c r="E428" t="s">
        <v>21</v>
      </c>
      <c r="F428" t="s">
        <v>21</v>
      </c>
      <c r="G428" t="s">
        <v>21</v>
      </c>
      <c r="H428" t="s">
        <v>6372</v>
      </c>
      <c r="I428" t="b">
        <v>0</v>
      </c>
      <c r="J428" t="b">
        <v>0</v>
      </c>
      <c r="K428" t="b">
        <v>0</v>
      </c>
      <c r="L428" t="b">
        <v>1</v>
      </c>
      <c r="M428" t="b">
        <f t="shared" si="19"/>
        <v>0</v>
      </c>
      <c r="N428" s="5" t="e">
        <f>VLOOKUP(A428,#REF!, 5)</f>
        <v>#REF!</v>
      </c>
      <c r="O428">
        <f t="shared" si="20"/>
        <v>0</v>
      </c>
      <c r="P428">
        <f t="shared" si="21"/>
        <v>0</v>
      </c>
    </row>
    <row r="429" spans="1:16" x14ac:dyDescent="0.2">
      <c r="A429">
        <v>10747</v>
      </c>
      <c r="B429" t="s">
        <v>410</v>
      </c>
      <c r="C429" s="1">
        <v>1260</v>
      </c>
      <c r="D429">
        <v>625</v>
      </c>
      <c r="E429" t="s">
        <v>21</v>
      </c>
      <c r="F429" t="s">
        <v>21</v>
      </c>
      <c r="G429" t="s">
        <v>21</v>
      </c>
      <c r="H429" t="s">
        <v>6372</v>
      </c>
      <c r="I429" t="b">
        <v>0</v>
      </c>
      <c r="J429" t="b">
        <v>0</v>
      </c>
      <c r="K429" t="b">
        <v>0</v>
      </c>
      <c r="L429" t="b">
        <v>0</v>
      </c>
      <c r="M429" t="b">
        <f t="shared" si="19"/>
        <v>0</v>
      </c>
      <c r="N429" s="5" t="e">
        <f>VLOOKUP(A429,#REF!, 5)</f>
        <v>#REF!</v>
      </c>
      <c r="O429">
        <f t="shared" si="20"/>
        <v>0</v>
      </c>
      <c r="P429">
        <f t="shared" si="21"/>
        <v>0</v>
      </c>
    </row>
    <row r="430" spans="1:16" x14ac:dyDescent="0.2">
      <c r="A430">
        <v>10752</v>
      </c>
      <c r="B430" t="s">
        <v>411</v>
      </c>
      <c r="C430">
        <v>92</v>
      </c>
      <c r="D430">
        <v>50</v>
      </c>
      <c r="E430" t="s">
        <v>21</v>
      </c>
      <c r="F430" t="s">
        <v>21</v>
      </c>
      <c r="G430" t="s">
        <v>21</v>
      </c>
      <c r="H430" t="s">
        <v>6372</v>
      </c>
      <c r="I430" t="b">
        <v>0</v>
      </c>
      <c r="J430" t="b">
        <v>0</v>
      </c>
      <c r="K430" t="b">
        <v>1</v>
      </c>
      <c r="L430" t="b">
        <v>0</v>
      </c>
      <c r="M430" t="b">
        <f t="shared" si="19"/>
        <v>0</v>
      </c>
      <c r="N430" s="5" t="e">
        <f>VLOOKUP(A430,#REF!, 5)</f>
        <v>#REF!</v>
      </c>
      <c r="O430">
        <f t="shared" si="20"/>
        <v>0</v>
      </c>
      <c r="P430">
        <f t="shared" si="21"/>
        <v>0</v>
      </c>
    </row>
    <row r="431" spans="1:16" x14ac:dyDescent="0.2">
      <c r="A431">
        <v>32564</v>
      </c>
      <c r="B431" t="s">
        <v>146</v>
      </c>
      <c r="C431">
        <v>613</v>
      </c>
      <c r="D431">
        <v>721</v>
      </c>
      <c r="E431" t="s">
        <v>21</v>
      </c>
      <c r="F431" t="s">
        <v>21</v>
      </c>
      <c r="G431" t="s">
        <v>21</v>
      </c>
      <c r="H431" t="s">
        <v>6372</v>
      </c>
      <c r="I431" t="b">
        <v>0</v>
      </c>
      <c r="J431" t="b">
        <v>0</v>
      </c>
      <c r="K431" t="b">
        <v>0</v>
      </c>
      <c r="L431" t="b">
        <v>0</v>
      </c>
      <c r="M431" t="b">
        <f t="shared" si="19"/>
        <v>0</v>
      </c>
      <c r="N431" s="5" t="e">
        <f>VLOOKUP(A431,#REF!, 5)</f>
        <v>#REF!</v>
      </c>
      <c r="O431">
        <f t="shared" si="20"/>
        <v>0</v>
      </c>
      <c r="P431">
        <f t="shared" si="21"/>
        <v>0</v>
      </c>
    </row>
    <row r="432" spans="1:16" x14ac:dyDescent="0.2">
      <c r="A432">
        <v>10516</v>
      </c>
      <c r="B432" t="s">
        <v>302</v>
      </c>
      <c r="C432">
        <v>647</v>
      </c>
      <c r="D432">
        <v>304</v>
      </c>
      <c r="E432" t="s">
        <v>21</v>
      </c>
      <c r="F432" t="s">
        <v>21</v>
      </c>
      <c r="G432" t="s">
        <v>21</v>
      </c>
      <c r="H432" t="s">
        <v>6371</v>
      </c>
      <c r="I432" t="b">
        <v>0</v>
      </c>
      <c r="J432" t="b">
        <v>0</v>
      </c>
      <c r="K432" t="b">
        <v>0</v>
      </c>
      <c r="L432" t="b">
        <v>1</v>
      </c>
      <c r="M432" t="b">
        <f t="shared" si="19"/>
        <v>0</v>
      </c>
      <c r="N432" s="5" t="e">
        <f>VLOOKUP(A432,#REF!, 5)</f>
        <v>#REF!</v>
      </c>
      <c r="O432">
        <f t="shared" si="20"/>
        <v>0</v>
      </c>
      <c r="P432">
        <f t="shared" si="21"/>
        <v>0</v>
      </c>
    </row>
    <row r="433" spans="1:16" x14ac:dyDescent="0.2">
      <c r="A433">
        <v>10207</v>
      </c>
      <c r="B433" t="s">
        <v>99</v>
      </c>
      <c r="C433" s="1">
        <v>1968</v>
      </c>
      <c r="D433">
        <v>883</v>
      </c>
      <c r="E433" s="1">
        <v>1878</v>
      </c>
      <c r="F433" t="s">
        <v>21</v>
      </c>
      <c r="G433" t="s">
        <v>21</v>
      </c>
      <c r="H433" t="s">
        <v>6371</v>
      </c>
      <c r="I433" t="b">
        <v>0</v>
      </c>
      <c r="J433" t="b">
        <v>0</v>
      </c>
      <c r="K433" t="b">
        <v>0</v>
      </c>
      <c r="L433" t="b">
        <v>1</v>
      </c>
      <c r="M433" t="b">
        <f t="shared" si="19"/>
        <v>0</v>
      </c>
      <c r="N433" s="5" t="e">
        <f>VLOOKUP(A433,#REF!, 5)</f>
        <v>#REF!</v>
      </c>
      <c r="O433">
        <f t="shared" si="20"/>
        <v>0</v>
      </c>
      <c r="P433">
        <f t="shared" si="21"/>
        <v>0</v>
      </c>
    </row>
    <row r="434" spans="1:16" x14ac:dyDescent="0.2">
      <c r="A434">
        <v>10613</v>
      </c>
      <c r="B434" t="s">
        <v>105</v>
      </c>
      <c r="C434" s="1">
        <v>8183</v>
      </c>
      <c r="D434" s="1">
        <v>3801</v>
      </c>
      <c r="E434" t="s">
        <v>21</v>
      </c>
      <c r="F434" t="s">
        <v>21</v>
      </c>
      <c r="G434" t="s">
        <v>21</v>
      </c>
      <c r="H434" t="s">
        <v>6371</v>
      </c>
      <c r="I434" t="b">
        <v>0</v>
      </c>
      <c r="J434" t="b">
        <v>0</v>
      </c>
      <c r="K434" t="b">
        <v>0</v>
      </c>
      <c r="L434" t="b">
        <v>0</v>
      </c>
      <c r="M434" t="b">
        <f t="shared" si="19"/>
        <v>0</v>
      </c>
      <c r="N434" s="5" t="e">
        <f>VLOOKUP(A434,#REF!, 5)</f>
        <v>#REF!</v>
      </c>
      <c r="O434">
        <f t="shared" si="20"/>
        <v>0</v>
      </c>
      <c r="P434">
        <f t="shared" si="21"/>
        <v>0</v>
      </c>
    </row>
    <row r="435" spans="1:16" x14ac:dyDescent="0.2">
      <c r="A435">
        <v>10198</v>
      </c>
      <c r="B435" t="s">
        <v>103</v>
      </c>
      <c r="C435">
        <v>375</v>
      </c>
      <c r="D435">
        <v>177</v>
      </c>
      <c r="E435" t="s">
        <v>21</v>
      </c>
      <c r="F435" t="s">
        <v>21</v>
      </c>
      <c r="G435" t="s">
        <v>21</v>
      </c>
      <c r="H435" t="s">
        <v>6372</v>
      </c>
      <c r="I435" t="b">
        <v>0</v>
      </c>
      <c r="J435" t="b">
        <v>0</v>
      </c>
      <c r="K435" t="b">
        <v>0</v>
      </c>
      <c r="L435" t="b">
        <v>0</v>
      </c>
      <c r="M435" t="b">
        <f t="shared" si="19"/>
        <v>0</v>
      </c>
      <c r="N435" s="5" t="e">
        <f>VLOOKUP(A435,#REF!, 5)</f>
        <v>#REF!</v>
      </c>
      <c r="O435">
        <f t="shared" si="20"/>
        <v>0</v>
      </c>
      <c r="P435">
        <f t="shared" si="21"/>
        <v>0</v>
      </c>
    </row>
    <row r="436" spans="1:16" x14ac:dyDescent="0.2">
      <c r="A436">
        <v>10691</v>
      </c>
      <c r="B436" t="s">
        <v>376</v>
      </c>
      <c r="C436" s="1">
        <v>1101</v>
      </c>
      <c r="D436">
        <v>534</v>
      </c>
      <c r="E436" t="s">
        <v>21</v>
      </c>
      <c r="F436" t="s">
        <v>21</v>
      </c>
      <c r="G436" t="s">
        <v>21</v>
      </c>
      <c r="H436" t="s">
        <v>6372</v>
      </c>
      <c r="I436" t="b">
        <v>0</v>
      </c>
      <c r="J436" t="b">
        <v>0</v>
      </c>
      <c r="K436" t="b">
        <v>0</v>
      </c>
      <c r="L436" t="b">
        <v>0</v>
      </c>
      <c r="M436" t="b">
        <f t="shared" si="19"/>
        <v>0</v>
      </c>
      <c r="N436" s="5" t="e">
        <f>VLOOKUP(A436,#REF!, 5)</f>
        <v>#REF!</v>
      </c>
      <c r="O436">
        <f t="shared" si="20"/>
        <v>0</v>
      </c>
      <c r="P436">
        <f t="shared" si="21"/>
        <v>0</v>
      </c>
    </row>
    <row r="437" spans="1:16" x14ac:dyDescent="0.2">
      <c r="A437">
        <v>17915</v>
      </c>
      <c r="B437" t="s">
        <v>261</v>
      </c>
      <c r="C437" s="1">
        <v>9094</v>
      </c>
      <c r="D437" s="1">
        <v>4028</v>
      </c>
      <c r="E437" t="s">
        <v>21</v>
      </c>
      <c r="F437" t="s">
        <v>21</v>
      </c>
      <c r="G437" t="s">
        <v>21</v>
      </c>
      <c r="H437" t="s">
        <v>6371</v>
      </c>
      <c r="I437" t="b">
        <v>0</v>
      </c>
      <c r="J437" t="b">
        <v>0</v>
      </c>
      <c r="K437" t="b">
        <v>0</v>
      </c>
      <c r="L437" t="b">
        <v>1</v>
      </c>
      <c r="M437" t="b">
        <f t="shared" si="19"/>
        <v>0</v>
      </c>
      <c r="N437" s="5" t="e">
        <f>VLOOKUP(A437,#REF!, 5)</f>
        <v>#REF!</v>
      </c>
      <c r="O437">
        <f t="shared" si="20"/>
        <v>0</v>
      </c>
      <c r="P437">
        <f t="shared" si="21"/>
        <v>0</v>
      </c>
    </row>
    <row r="438" spans="1:16" x14ac:dyDescent="0.2">
      <c r="A438">
        <v>10619</v>
      </c>
      <c r="B438" t="s">
        <v>124</v>
      </c>
      <c r="C438" s="1">
        <v>2825</v>
      </c>
      <c r="D438" s="1">
        <v>1136</v>
      </c>
      <c r="E438" t="s">
        <v>21</v>
      </c>
      <c r="F438" t="s">
        <v>21</v>
      </c>
      <c r="G438" t="s">
        <v>21</v>
      </c>
      <c r="H438" t="s">
        <v>6371</v>
      </c>
      <c r="I438" t="b">
        <v>0</v>
      </c>
      <c r="J438" t="b">
        <v>0</v>
      </c>
      <c r="K438" t="b">
        <v>1</v>
      </c>
      <c r="L438" t="b">
        <v>0</v>
      </c>
      <c r="M438" t="b">
        <f t="shared" si="19"/>
        <v>0</v>
      </c>
      <c r="N438" s="5" t="e">
        <f>VLOOKUP(A438,#REF!, 5)</f>
        <v>#REF!</v>
      </c>
      <c r="O438">
        <f t="shared" si="20"/>
        <v>0</v>
      </c>
      <c r="P438">
        <f t="shared" si="21"/>
        <v>0</v>
      </c>
    </row>
    <row r="439" spans="1:16" x14ac:dyDescent="0.2">
      <c r="A439">
        <v>10648</v>
      </c>
      <c r="B439" t="s">
        <v>212</v>
      </c>
      <c r="C439">
        <v>308</v>
      </c>
      <c r="D439">
        <v>678</v>
      </c>
      <c r="E439" t="s">
        <v>21</v>
      </c>
      <c r="F439" t="s">
        <v>21</v>
      </c>
      <c r="G439" t="s">
        <v>21</v>
      </c>
      <c r="H439" t="s">
        <v>6372</v>
      </c>
      <c r="I439" t="b">
        <v>0</v>
      </c>
      <c r="J439" t="b">
        <v>0</v>
      </c>
      <c r="K439" t="b">
        <v>0</v>
      </c>
      <c r="L439" t="b">
        <v>0</v>
      </c>
      <c r="M439" t="b">
        <f t="shared" si="19"/>
        <v>0</v>
      </c>
      <c r="N439" s="5" t="e">
        <f>VLOOKUP(A439,#REF!, 5)</f>
        <v>#REF!</v>
      </c>
      <c r="O439">
        <f t="shared" si="20"/>
        <v>0</v>
      </c>
      <c r="P439">
        <f t="shared" si="21"/>
        <v>0</v>
      </c>
    </row>
    <row r="440" spans="1:16" x14ac:dyDescent="0.2">
      <c r="A440">
        <v>10126</v>
      </c>
      <c r="B440" t="s">
        <v>20</v>
      </c>
      <c r="C440" s="1">
        <v>1459</v>
      </c>
      <c r="D440" s="1">
        <v>1281</v>
      </c>
      <c r="E440" t="s">
        <v>21</v>
      </c>
      <c r="F440" t="s">
        <v>21</v>
      </c>
      <c r="G440" t="s">
        <v>21</v>
      </c>
      <c r="H440" t="s">
        <v>6372</v>
      </c>
      <c r="I440" t="b">
        <v>0</v>
      </c>
      <c r="J440" t="b">
        <v>0</v>
      </c>
      <c r="K440" t="b">
        <v>0</v>
      </c>
      <c r="L440" t="b">
        <v>1</v>
      </c>
      <c r="M440" t="b">
        <f t="shared" si="19"/>
        <v>0</v>
      </c>
      <c r="N440" s="5" t="e">
        <f>VLOOKUP(A440,#REF!, 5)</f>
        <v>#REF!</v>
      </c>
      <c r="O440">
        <f t="shared" si="20"/>
        <v>0</v>
      </c>
      <c r="P440">
        <f t="shared" si="21"/>
        <v>0</v>
      </c>
    </row>
    <row r="441" spans="1:16" x14ac:dyDescent="0.2">
      <c r="A441">
        <v>10786</v>
      </c>
      <c r="B441" t="s">
        <v>399</v>
      </c>
      <c r="C441" s="1">
        <v>11091</v>
      </c>
      <c r="D441" s="1">
        <v>5584</v>
      </c>
      <c r="E441" t="s">
        <v>21</v>
      </c>
      <c r="F441" t="s">
        <v>21</v>
      </c>
      <c r="G441" t="s">
        <v>21</v>
      </c>
      <c r="H441" t="s">
        <v>6371</v>
      </c>
      <c r="I441" t="b">
        <v>1</v>
      </c>
      <c r="J441" t="b">
        <v>1</v>
      </c>
      <c r="K441" t="b">
        <v>1</v>
      </c>
      <c r="L441" t="b">
        <v>0</v>
      </c>
      <c r="M441" t="b">
        <f t="shared" si="19"/>
        <v>0</v>
      </c>
      <c r="N441" s="5" t="e">
        <f>VLOOKUP(A441,#REF!, 5)</f>
        <v>#REF!</v>
      </c>
      <c r="O441" t="str">
        <f t="shared" si="20"/>
        <v>N/A</v>
      </c>
      <c r="P441">
        <f t="shared" si="21"/>
        <v>0</v>
      </c>
    </row>
    <row r="442" spans="1:16" x14ac:dyDescent="0.2">
      <c r="A442">
        <v>10150</v>
      </c>
      <c r="B442" t="s">
        <v>81</v>
      </c>
      <c r="C442" s="1">
        <v>1942</v>
      </c>
      <c r="D442" s="1">
        <v>1165</v>
      </c>
      <c r="E442" t="s">
        <v>21</v>
      </c>
      <c r="F442" t="s">
        <v>21</v>
      </c>
      <c r="G442" t="s">
        <v>21</v>
      </c>
      <c r="H442" t="s">
        <v>6372</v>
      </c>
      <c r="I442" t="b">
        <v>1</v>
      </c>
      <c r="J442" t="b">
        <v>1</v>
      </c>
      <c r="K442" t="b">
        <v>0</v>
      </c>
      <c r="L442" t="b">
        <v>0</v>
      </c>
      <c r="M442" t="b">
        <f t="shared" si="19"/>
        <v>1</v>
      </c>
      <c r="N442" s="5" t="e">
        <f>VLOOKUP(A442,#REF!, 5)</f>
        <v>#REF!</v>
      </c>
      <c r="O442" t="str">
        <f t="shared" si="20"/>
        <v>N/A</v>
      </c>
      <c r="P442" t="str">
        <f t="shared" si="21"/>
        <v>N/A</v>
      </c>
    </row>
    <row r="443" spans="1:16" x14ac:dyDescent="0.2">
      <c r="A443">
        <v>10090</v>
      </c>
      <c r="B443" t="s">
        <v>42</v>
      </c>
      <c r="C443" s="1">
        <v>3422</v>
      </c>
      <c r="D443" s="1">
        <v>2406</v>
      </c>
      <c r="E443" t="s">
        <v>21</v>
      </c>
      <c r="F443" t="s">
        <v>21</v>
      </c>
      <c r="G443" t="s">
        <v>21</v>
      </c>
      <c r="H443" t="s">
        <v>6372</v>
      </c>
      <c r="I443" t="b">
        <v>1</v>
      </c>
      <c r="J443" t="b">
        <v>0</v>
      </c>
      <c r="K443" t="b">
        <v>0</v>
      </c>
      <c r="L443" t="b">
        <v>0</v>
      </c>
      <c r="M443" t="b">
        <f t="shared" si="19"/>
        <v>1</v>
      </c>
      <c r="N443" s="5" t="e">
        <f>VLOOKUP(A443,#REF!, 5)</f>
        <v>#REF!</v>
      </c>
      <c r="O443" t="str">
        <f t="shared" si="20"/>
        <v>N/A</v>
      </c>
      <c r="P443" t="str">
        <f t="shared" si="21"/>
        <v>N/A</v>
      </c>
    </row>
    <row r="444" spans="1:16" x14ac:dyDescent="0.2">
      <c r="A444">
        <v>10578</v>
      </c>
      <c r="B444" t="s">
        <v>114</v>
      </c>
      <c r="C444" s="1">
        <v>2794</v>
      </c>
      <c r="D444">
        <v>980</v>
      </c>
      <c r="E444" t="s">
        <v>21</v>
      </c>
      <c r="F444" t="s">
        <v>21</v>
      </c>
      <c r="G444" t="s">
        <v>21</v>
      </c>
      <c r="H444" t="s">
        <v>6371</v>
      </c>
      <c r="I444" t="b">
        <v>1</v>
      </c>
      <c r="J444" t="b">
        <v>1</v>
      </c>
      <c r="K444" t="b">
        <v>0</v>
      </c>
      <c r="L444" t="b">
        <v>0</v>
      </c>
      <c r="M444" t="b">
        <f t="shared" si="19"/>
        <v>1</v>
      </c>
      <c r="N444" s="5" t="e">
        <f>VLOOKUP(A444,#REF!, 5)</f>
        <v>#REF!</v>
      </c>
      <c r="O444" t="str">
        <f t="shared" si="20"/>
        <v>N/A</v>
      </c>
      <c r="P444" t="str">
        <f t="shared" si="21"/>
        <v>N/A</v>
      </c>
    </row>
    <row r="445" spans="1:16" x14ac:dyDescent="0.2">
      <c r="A445">
        <v>10601</v>
      </c>
      <c r="B445" t="s">
        <v>406</v>
      </c>
      <c r="C445">
        <v>979</v>
      </c>
      <c r="D445" s="1">
        <v>3345</v>
      </c>
      <c r="E445" t="s">
        <v>21</v>
      </c>
      <c r="F445" t="s">
        <v>21</v>
      </c>
      <c r="G445" t="s">
        <v>21</v>
      </c>
      <c r="H445" t="s">
        <v>6372</v>
      </c>
      <c r="I445" t="b">
        <v>1</v>
      </c>
      <c r="J445" t="b">
        <v>1</v>
      </c>
      <c r="K445" t="b">
        <v>0</v>
      </c>
      <c r="L445" t="b">
        <v>0</v>
      </c>
      <c r="M445" t="b">
        <f t="shared" si="19"/>
        <v>1</v>
      </c>
      <c r="N445" s="5" t="e">
        <f>VLOOKUP(A445,#REF!, 5)</f>
        <v>#REF!</v>
      </c>
      <c r="O445" t="str">
        <f t="shared" si="20"/>
        <v>N/A</v>
      </c>
      <c r="P445" t="str">
        <f t="shared" si="21"/>
        <v>N/A</v>
      </c>
    </row>
  </sheetData>
  <autoFilter ref="A1:Q445" xr:uid="{63DEC5B1-B9B8-B54D-B98E-80FA6263BF5A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DB781-1450-9B44-B7B0-BD0F83F59540}">
  <dimension ref="A1:AC226"/>
  <sheetViews>
    <sheetView workbookViewId="0">
      <selection activeCell="W15" sqref="W15"/>
    </sheetView>
  </sheetViews>
  <sheetFormatPr baseColWidth="10" defaultRowHeight="16" x14ac:dyDescent="0.2"/>
  <cols>
    <col min="2" max="2" width="34.83203125" customWidth="1"/>
    <col min="15" max="15" width="19.6640625" customWidth="1"/>
    <col min="16" max="16" width="22.5" customWidth="1"/>
    <col min="17" max="17" width="18.33203125" customWidth="1"/>
    <col min="18" max="18" width="17.1640625" customWidth="1"/>
    <col min="19" max="19" width="24" customWidth="1"/>
    <col min="20" max="21" width="27.83203125" customWidth="1"/>
    <col min="23" max="23" width="12" customWidth="1"/>
    <col min="24" max="24" width="22.6640625" customWidth="1"/>
    <col min="25" max="25" width="29.6640625" customWidth="1"/>
  </cols>
  <sheetData>
    <row r="1" spans="1:29" x14ac:dyDescent="0.2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6368</v>
      </c>
      <c r="I1" s="7" t="s">
        <v>7</v>
      </c>
      <c r="J1" s="7" t="s">
        <v>8</v>
      </c>
      <c r="K1" s="7" t="s">
        <v>6369</v>
      </c>
      <c r="L1" s="7" t="s">
        <v>6370</v>
      </c>
      <c r="M1" s="7" t="s">
        <v>6377</v>
      </c>
      <c r="N1" s="7" t="s">
        <v>6380</v>
      </c>
      <c r="O1" s="7" t="s">
        <v>24962</v>
      </c>
      <c r="P1" s="7" t="s">
        <v>24969</v>
      </c>
      <c r="Q1" s="7" t="s">
        <v>24964</v>
      </c>
      <c r="R1" s="7" t="s">
        <v>24965</v>
      </c>
      <c r="S1" s="3" t="s">
        <v>24966</v>
      </c>
      <c r="T1" s="3" t="s">
        <v>24967</v>
      </c>
      <c r="U1" s="3" t="s">
        <v>25786</v>
      </c>
      <c r="V1" s="3" t="s">
        <v>24968</v>
      </c>
      <c r="W1" s="3" t="s">
        <v>25800</v>
      </c>
      <c r="X1" s="3" t="s">
        <v>25804</v>
      </c>
      <c r="Y1" s="3" t="s">
        <v>25801</v>
      </c>
      <c r="Z1" s="25"/>
      <c r="AA1" s="24"/>
      <c r="AB1" s="24"/>
      <c r="AC1" s="24"/>
    </row>
    <row r="2" spans="1:29" x14ac:dyDescent="0.2">
      <c r="A2" s="6">
        <v>10684</v>
      </c>
      <c r="B2" s="6" t="s">
        <v>365</v>
      </c>
      <c r="C2" s="12">
        <v>5839</v>
      </c>
      <c r="D2" s="12">
        <v>2533</v>
      </c>
      <c r="E2" s="12">
        <v>3185</v>
      </c>
      <c r="F2" s="12">
        <v>1054</v>
      </c>
      <c r="G2" s="14">
        <v>0.33090000000000003</v>
      </c>
      <c r="H2" s="6" t="s">
        <v>6372</v>
      </c>
      <c r="I2" s="6" t="b">
        <v>1</v>
      </c>
      <c r="J2" s="6" t="b">
        <v>1</v>
      </c>
      <c r="K2" s="6" t="b">
        <v>0</v>
      </c>
      <c r="L2" s="6" t="b">
        <v>0</v>
      </c>
      <c r="M2" s="6" t="b">
        <v>1</v>
      </c>
      <c r="N2" s="6" t="b">
        <v>1</v>
      </c>
      <c r="O2" s="13">
        <v>0.74</v>
      </c>
      <c r="P2" s="6">
        <f t="shared" ref="P2:P65" si="0">IF(E2&lt;=_xlfn.PERCENTILE.EXC($E$2:$E$444,0.1), 9, IF(E2&lt;_xlfn.PERCENTILE.EXC($E$2:$E$444,0.2), 8, IF(E2&lt;_xlfn.PERCENTILE.EXC($E$2:$E$444,0.3), 7, IF(E2&lt;_xlfn.PERCENTILE.EXC($E$2:$E$444,0.4), 6, IF(E2&lt;_xlfn.PERCENTILE.EXC($E$2:$E$444,0.5), 5, IF(E2&lt;_xlfn.PERCENTILE.EXC($E$2:$E$444,0.6), 4, IF(E2&lt;_xlfn.PERCENTILE.EXC($E$2:$E$444,0.7), 3, IF(E2&lt;_xlfn.PERCENTILE.EXC($E$2:$E$444,0.8), 2, IF(E2&lt;_xlfn.PERCENTILE.EXC($E$2:$E$444,0.9), 1, IF(E2&lt;_xlfn.PERCENTILE.EXC($E$2:$E$444,0.99), 0, "N/A" ))))))))))</f>
        <v>8</v>
      </c>
      <c r="Q2">
        <f t="shared" ref="Q2:Q65" si="1">IF(OR(K2,L2),0, 10)</f>
        <v>10</v>
      </c>
      <c r="R2">
        <f t="shared" ref="R2:R33" si="2">IF(G2&lt;=_xlfn.PERCENTILE.EXC($G$2:$G$444,0.1), 9, IF(G2&lt;=_xlfn.PERCENTILE.EXC($G$2:$G$444,0.2), 8, IF(G2&lt;=_xlfn.PERCENTILE.EXC($G$2:$G$444,0.3), 7, IF(G2&lt;=_xlfn.PERCENTILE.EXC($G$2:$G$444,0.4), 6, IF(G2&lt;=_xlfn.PERCENTILE.EXC($G$2:$G$444,0.5), 5, IF(G2&lt;=_xlfn.PERCENTILE.EXC($G$2:$G$444,0.6), 4, IF(G2&lt;=_xlfn.PERCENTILE.EXC($G$2:$G$444,0.7), 3, IF(G2&lt;=_xlfn.PERCENTILE.EXC($G$2:$G$444,0.8), 2, IF(G2&lt;=_xlfn.PERCENTILE.EXC($G$2:$G$444,0.9), 1, IF(G2&lt;=_xlfn.PERCENTILE.EXC($G$2:$G$444,0.99), 0, "N/A" ))))))))))</f>
        <v>6</v>
      </c>
      <c r="S2">
        <f>VLOOKUP(A2,councilor_races!$A$2:$M$4644,12,FALSE)</f>
        <v>11</v>
      </c>
      <c r="T2">
        <f>VLOOKUP(A2,head_of_council_races!$A$2:$L$975,11,FALSE)</f>
        <v>0</v>
      </c>
      <c r="U2">
        <f>VLOOKUP(B2,vendor_census_data_2022!$A$2:$H$226,8,FALSE)</f>
        <v>5</v>
      </c>
      <c r="V2">
        <f>SUM(P2:U2)</f>
        <v>40</v>
      </c>
      <c r="W2" s="1">
        <f t="shared" ref="W2:W33" si="3">E2-F2</f>
        <v>2131</v>
      </c>
      <c r="X2" s="1">
        <f>W2*(1-0.5)</f>
        <v>1065.5</v>
      </c>
      <c r="Y2" s="5">
        <f t="shared" ref="Y2:Y33" si="4">X2/E2</f>
        <v>0.33453689167974882</v>
      </c>
      <c r="Z2" s="3"/>
      <c r="AA2" s="3"/>
      <c r="AB2" s="3"/>
      <c r="AC2" s="3"/>
    </row>
    <row r="3" spans="1:29" x14ac:dyDescent="0.2">
      <c r="A3" s="6">
        <v>10770</v>
      </c>
      <c r="B3" s="6" t="s">
        <v>342</v>
      </c>
      <c r="C3" s="12">
        <v>46560</v>
      </c>
      <c r="D3" s="12">
        <v>19100</v>
      </c>
      <c r="E3" s="12">
        <v>35607</v>
      </c>
      <c r="F3" s="12">
        <v>10587</v>
      </c>
      <c r="G3" s="14">
        <v>0.29730000000000001</v>
      </c>
      <c r="H3" s="6" t="s">
        <v>6373</v>
      </c>
      <c r="I3" s="6" t="b">
        <v>1</v>
      </c>
      <c r="J3" s="6" t="b">
        <v>0</v>
      </c>
      <c r="K3" s="6" t="b">
        <v>0</v>
      </c>
      <c r="L3" s="6" t="b">
        <v>0</v>
      </c>
      <c r="M3" s="6" t="b">
        <v>1</v>
      </c>
      <c r="N3" s="6" t="b">
        <v>1</v>
      </c>
      <c r="O3" s="13">
        <v>0.74</v>
      </c>
      <c r="P3" s="6">
        <f t="shared" si="0"/>
        <v>1</v>
      </c>
      <c r="Q3">
        <f t="shared" si="1"/>
        <v>10</v>
      </c>
      <c r="R3">
        <f t="shared" si="2"/>
        <v>7</v>
      </c>
      <c r="S3">
        <f>VLOOKUP(A3,councilor_races!$A$2:$M$4644,12,FALSE)</f>
        <v>15</v>
      </c>
      <c r="T3">
        <f>VLOOKUP(A3,head_of_council_races!$A$2:$L$975,11,FALSE)</f>
        <v>1</v>
      </c>
      <c r="U3">
        <f>VLOOKUP(B3,vendor_census_data_2022!$A$2:$H$226,8,FALSE)</f>
        <v>5</v>
      </c>
      <c r="V3">
        <f t="shared" ref="V3:V66" si="5">SUM(P3:U3)</f>
        <v>39</v>
      </c>
      <c r="W3" s="1">
        <f t="shared" si="3"/>
        <v>25020</v>
      </c>
      <c r="X3" s="1">
        <f t="shared" ref="X3:X66" si="6">W3*(1-0.5)</f>
        <v>12510</v>
      </c>
      <c r="Y3" s="5">
        <f t="shared" si="4"/>
        <v>0.35133541157637543</v>
      </c>
    </row>
    <row r="4" spans="1:29" x14ac:dyDescent="0.2">
      <c r="A4" s="6">
        <v>13188</v>
      </c>
      <c r="B4" s="6" t="s">
        <v>353</v>
      </c>
      <c r="C4" s="12">
        <v>3237</v>
      </c>
      <c r="D4" s="12">
        <v>1900</v>
      </c>
      <c r="E4" s="12">
        <v>3302</v>
      </c>
      <c r="F4" s="12">
        <v>1093</v>
      </c>
      <c r="G4" s="14">
        <v>0.33100000000000002</v>
      </c>
      <c r="H4" s="6" t="s">
        <v>6372</v>
      </c>
      <c r="I4" s="6" t="b">
        <v>1</v>
      </c>
      <c r="J4" s="6" t="b">
        <v>1</v>
      </c>
      <c r="K4" s="6" t="b">
        <v>0</v>
      </c>
      <c r="L4" s="6" t="b">
        <v>0</v>
      </c>
      <c r="M4" s="6" t="b">
        <v>1</v>
      </c>
      <c r="N4" s="6" t="b">
        <v>1</v>
      </c>
      <c r="O4" s="13">
        <v>0.74</v>
      </c>
      <c r="P4" s="6">
        <f t="shared" si="0"/>
        <v>8</v>
      </c>
      <c r="Q4">
        <f t="shared" si="1"/>
        <v>10</v>
      </c>
      <c r="R4">
        <f t="shared" si="2"/>
        <v>6</v>
      </c>
      <c r="S4">
        <f>VLOOKUP(A4,councilor_races!$A$2:$M$4644,12,FALSE)</f>
        <v>9</v>
      </c>
      <c r="T4">
        <f>VLOOKUP(A4,head_of_council_races!$A$2:$L$975,11,FALSE)</f>
        <v>1</v>
      </c>
      <c r="U4">
        <f>VLOOKUP(B4,vendor_census_data_2022!$A$2:$H$226,8,FALSE)</f>
        <v>5</v>
      </c>
      <c r="V4">
        <f t="shared" si="5"/>
        <v>39</v>
      </c>
      <c r="W4" s="1">
        <f t="shared" si="3"/>
        <v>2209</v>
      </c>
      <c r="X4" s="1">
        <f t="shared" si="6"/>
        <v>1104.5</v>
      </c>
      <c r="Y4" s="5">
        <f t="shared" si="4"/>
        <v>0.33449424591156873</v>
      </c>
      <c r="Z4" s="5"/>
      <c r="AA4" s="5"/>
      <c r="AB4" s="5"/>
      <c r="AC4" s="5"/>
    </row>
    <row r="5" spans="1:29" x14ac:dyDescent="0.2">
      <c r="A5" s="6">
        <v>10679</v>
      </c>
      <c r="B5" s="6" t="s">
        <v>74</v>
      </c>
      <c r="C5" s="12">
        <v>4892</v>
      </c>
      <c r="D5" s="12">
        <v>4165</v>
      </c>
      <c r="E5" s="12">
        <v>7872</v>
      </c>
      <c r="F5" s="12">
        <v>2618</v>
      </c>
      <c r="G5" s="14">
        <v>0.33260000000000001</v>
      </c>
      <c r="H5" s="6" t="s">
        <v>6371</v>
      </c>
      <c r="I5" s="6" t="b">
        <v>1</v>
      </c>
      <c r="J5" s="6" t="b">
        <v>1</v>
      </c>
      <c r="K5" s="6" t="b">
        <v>0</v>
      </c>
      <c r="L5" s="6" t="b">
        <v>0</v>
      </c>
      <c r="M5" s="6" t="b">
        <v>1</v>
      </c>
      <c r="N5" s="6" t="b">
        <v>1</v>
      </c>
      <c r="O5" s="13">
        <v>0.74</v>
      </c>
      <c r="P5" s="6">
        <f t="shared" si="0"/>
        <v>5</v>
      </c>
      <c r="Q5">
        <f t="shared" si="1"/>
        <v>10</v>
      </c>
      <c r="R5">
        <f t="shared" si="2"/>
        <v>6</v>
      </c>
      <c r="S5">
        <f>VLOOKUP(A5,councilor_races!$A$2:$M$4644,12,FALSE)</f>
        <v>12</v>
      </c>
      <c r="T5">
        <f>VLOOKUP(A5,head_of_council_races!$A$2:$L$975,11,FALSE)</f>
        <v>0</v>
      </c>
      <c r="U5">
        <f>VLOOKUP(B5,vendor_census_data_2022!$A$2:$H$226,8,FALSE)</f>
        <v>5</v>
      </c>
      <c r="V5">
        <f t="shared" si="5"/>
        <v>38</v>
      </c>
      <c r="W5" s="1">
        <f t="shared" si="3"/>
        <v>5254</v>
      </c>
      <c r="X5" s="1">
        <f t="shared" si="6"/>
        <v>2627</v>
      </c>
      <c r="Y5" s="5">
        <f t="shared" si="4"/>
        <v>0.33371443089430897</v>
      </c>
    </row>
    <row r="6" spans="1:29" x14ac:dyDescent="0.2">
      <c r="A6" s="6">
        <v>18518</v>
      </c>
      <c r="B6" s="6" t="s">
        <v>379</v>
      </c>
      <c r="C6" s="12">
        <v>8716</v>
      </c>
      <c r="D6" s="12">
        <v>3309</v>
      </c>
      <c r="E6" s="12">
        <v>6568</v>
      </c>
      <c r="F6" s="12">
        <v>1786</v>
      </c>
      <c r="G6" s="14">
        <v>0.27189999999999998</v>
      </c>
      <c r="H6" s="6" t="s">
        <v>6371</v>
      </c>
      <c r="I6" s="6" t="b">
        <v>1</v>
      </c>
      <c r="J6" s="6" t="b">
        <v>1</v>
      </c>
      <c r="K6" s="6" t="b">
        <v>0</v>
      </c>
      <c r="L6" s="6" t="b">
        <v>0</v>
      </c>
      <c r="M6" s="6" t="b">
        <v>1</v>
      </c>
      <c r="N6" s="6" t="b">
        <v>1</v>
      </c>
      <c r="O6" s="13">
        <v>0.74</v>
      </c>
      <c r="P6" s="6">
        <f t="shared" si="0"/>
        <v>6</v>
      </c>
      <c r="Q6">
        <f t="shared" si="1"/>
        <v>10</v>
      </c>
      <c r="R6">
        <f t="shared" si="2"/>
        <v>8</v>
      </c>
      <c r="S6">
        <f>VLOOKUP(A6,councilor_races!$A$2:$M$4644,12,FALSE)</f>
        <v>7</v>
      </c>
      <c r="T6">
        <f>VLOOKUP(A6,head_of_council_races!$A$2:$L$975,11,FALSE)</f>
        <v>2</v>
      </c>
      <c r="U6">
        <f>VLOOKUP(B6,vendor_census_data_2022!$A$2:$H$226,8,FALSE)</f>
        <v>5</v>
      </c>
      <c r="V6">
        <f t="shared" si="5"/>
        <v>38</v>
      </c>
      <c r="W6" s="1">
        <f t="shared" si="3"/>
        <v>4782</v>
      </c>
      <c r="X6" s="1">
        <f t="shared" si="6"/>
        <v>2391</v>
      </c>
      <c r="Y6" s="5">
        <f t="shared" si="4"/>
        <v>0.36403775883069428</v>
      </c>
    </row>
    <row r="7" spans="1:29" x14ac:dyDescent="0.2">
      <c r="A7" s="6">
        <v>19427</v>
      </c>
      <c r="B7" s="6" t="s">
        <v>153</v>
      </c>
      <c r="C7" s="12">
        <v>4309</v>
      </c>
      <c r="D7" s="12">
        <v>2932</v>
      </c>
      <c r="E7" s="12">
        <v>2951</v>
      </c>
      <c r="F7" s="6">
        <v>724</v>
      </c>
      <c r="G7" s="14">
        <v>0.24529999999999999</v>
      </c>
      <c r="H7" s="6" t="s">
        <v>6372</v>
      </c>
      <c r="I7" s="6" t="b">
        <v>1</v>
      </c>
      <c r="J7" s="6" t="b">
        <v>1</v>
      </c>
      <c r="K7" s="6" t="b">
        <v>0</v>
      </c>
      <c r="L7" s="6" t="b">
        <v>0</v>
      </c>
      <c r="M7" s="6" t="b">
        <v>1</v>
      </c>
      <c r="N7" s="6" t="b">
        <v>1</v>
      </c>
      <c r="O7" s="13">
        <v>0.57999999999999996</v>
      </c>
      <c r="P7" s="6">
        <f t="shared" si="0"/>
        <v>8</v>
      </c>
      <c r="Q7">
        <f t="shared" si="1"/>
        <v>10</v>
      </c>
      <c r="R7">
        <f t="shared" si="2"/>
        <v>9</v>
      </c>
      <c r="S7">
        <f>VLOOKUP(A7,councilor_races!$A$2:$M$4644,12,FALSE)</f>
        <v>6</v>
      </c>
      <c r="T7">
        <f>VLOOKUP(A7,head_of_council_races!$A$2:$L$975,11,FALSE)</f>
        <v>0</v>
      </c>
      <c r="U7">
        <f>VLOOKUP(B7,vendor_census_data_2022!$A$2:$H$226,8,FALSE)</f>
        <v>2</v>
      </c>
      <c r="V7">
        <f t="shared" si="5"/>
        <v>35</v>
      </c>
      <c r="W7" s="1">
        <f t="shared" si="3"/>
        <v>2227</v>
      </c>
      <c r="X7" s="1">
        <f t="shared" si="6"/>
        <v>1113.5</v>
      </c>
      <c r="Y7" s="5">
        <f t="shared" si="4"/>
        <v>0.37732971873941035</v>
      </c>
    </row>
    <row r="8" spans="1:29" x14ac:dyDescent="0.2">
      <c r="A8" s="6">
        <v>10361</v>
      </c>
      <c r="B8" s="6" t="s">
        <v>201</v>
      </c>
      <c r="C8" s="6">
        <v>397</v>
      </c>
      <c r="D8" s="6">
        <v>935</v>
      </c>
      <c r="E8" s="12">
        <v>1373</v>
      </c>
      <c r="F8" s="6">
        <v>307</v>
      </c>
      <c r="G8" s="14">
        <v>0.22359999999999999</v>
      </c>
      <c r="H8" s="6" t="s">
        <v>6372</v>
      </c>
      <c r="I8" s="6" t="b">
        <v>1</v>
      </c>
      <c r="J8" s="6" t="b">
        <v>1</v>
      </c>
      <c r="K8" s="6" t="b">
        <v>0</v>
      </c>
      <c r="L8" s="6" t="b">
        <v>0</v>
      </c>
      <c r="M8" s="6" t="b">
        <v>1</v>
      </c>
      <c r="N8" s="6" t="b">
        <v>1</v>
      </c>
      <c r="O8" s="13">
        <v>0.95</v>
      </c>
      <c r="P8" s="6">
        <f t="shared" si="0"/>
        <v>9</v>
      </c>
      <c r="Q8">
        <f t="shared" si="1"/>
        <v>10</v>
      </c>
      <c r="R8">
        <f t="shared" si="2"/>
        <v>9</v>
      </c>
      <c r="S8">
        <f>VLOOKUP(A8,councilor_races!$A$2:$M$4644,12,FALSE)</f>
        <v>5</v>
      </c>
      <c r="T8">
        <f>VLOOKUP(A8,head_of_council_races!$A$2:$L$975,11,FALSE)</f>
        <v>0</v>
      </c>
      <c r="U8">
        <f>VLOOKUP(B8,vendor_census_data_2022!$A$2:$H$226,8,FALSE)</f>
        <v>5</v>
      </c>
      <c r="V8">
        <f t="shared" si="5"/>
        <v>38</v>
      </c>
      <c r="W8" s="1">
        <f t="shared" si="3"/>
        <v>1066</v>
      </c>
      <c r="X8" s="1">
        <f t="shared" si="6"/>
        <v>533</v>
      </c>
      <c r="Y8" s="5">
        <f t="shared" si="4"/>
        <v>0.38820101966496723</v>
      </c>
      <c r="Z8" s="5"/>
    </row>
    <row r="9" spans="1:29" x14ac:dyDescent="0.2">
      <c r="A9" s="6">
        <v>10726</v>
      </c>
      <c r="B9" s="6" t="s">
        <v>189</v>
      </c>
      <c r="C9" s="12">
        <v>43326</v>
      </c>
      <c r="D9" s="12">
        <v>17642</v>
      </c>
      <c r="E9" s="12">
        <v>32770</v>
      </c>
      <c r="F9" s="12">
        <v>7949</v>
      </c>
      <c r="G9" s="14">
        <v>0.24260000000000001</v>
      </c>
      <c r="H9" s="6" t="s">
        <v>6371</v>
      </c>
      <c r="I9" s="6" t="b">
        <v>1</v>
      </c>
      <c r="J9" s="6" t="b">
        <v>1</v>
      </c>
      <c r="K9" s="6" t="b">
        <v>0</v>
      </c>
      <c r="L9" s="6" t="b">
        <v>0</v>
      </c>
      <c r="M9" s="6" t="b">
        <v>1</v>
      </c>
      <c r="N9" s="6" t="b">
        <v>1</v>
      </c>
      <c r="O9" s="13">
        <v>0.74</v>
      </c>
      <c r="P9" s="6">
        <f t="shared" si="0"/>
        <v>1</v>
      </c>
      <c r="Q9">
        <f t="shared" si="1"/>
        <v>10</v>
      </c>
      <c r="R9">
        <f t="shared" si="2"/>
        <v>9</v>
      </c>
      <c r="S9">
        <f>VLOOKUP(A9,councilor_races!$A$2:$M$4644,12,FALSE)</f>
        <v>12</v>
      </c>
      <c r="T9">
        <f>VLOOKUP(A9,head_of_council_races!$A$2:$L$975,11,FALSE)</f>
        <v>0</v>
      </c>
      <c r="U9">
        <f>VLOOKUP(B9,vendor_census_data_2022!$A$2:$H$226,8,FALSE)</f>
        <v>5</v>
      </c>
      <c r="V9">
        <f t="shared" si="5"/>
        <v>37</v>
      </c>
      <c r="W9" s="1">
        <f t="shared" si="3"/>
        <v>24821</v>
      </c>
      <c r="X9" s="1">
        <f t="shared" si="6"/>
        <v>12410.5</v>
      </c>
      <c r="Y9" s="5">
        <f t="shared" si="4"/>
        <v>0.37871528837351237</v>
      </c>
    </row>
    <row r="10" spans="1:29" x14ac:dyDescent="0.2">
      <c r="A10" s="6">
        <v>17907</v>
      </c>
      <c r="B10" s="6" t="s">
        <v>184</v>
      </c>
      <c r="C10" s="12">
        <v>1860</v>
      </c>
      <c r="D10" s="12">
        <v>1372</v>
      </c>
      <c r="E10" s="12">
        <v>2351</v>
      </c>
      <c r="F10" s="6">
        <v>830</v>
      </c>
      <c r="G10" s="14">
        <v>0.35299999999999998</v>
      </c>
      <c r="H10" s="6" t="s">
        <v>6372</v>
      </c>
      <c r="I10" s="6" t="b">
        <v>1</v>
      </c>
      <c r="J10" s="6" t="b">
        <v>1</v>
      </c>
      <c r="K10" s="6" t="b">
        <v>0</v>
      </c>
      <c r="L10" s="6" t="b">
        <v>0</v>
      </c>
      <c r="M10" s="6" t="b">
        <v>1</v>
      </c>
      <c r="N10" s="6" t="b">
        <v>1</v>
      </c>
      <c r="O10" s="13">
        <v>0.74</v>
      </c>
      <c r="P10" s="6">
        <f t="shared" si="0"/>
        <v>9</v>
      </c>
      <c r="Q10">
        <f t="shared" si="1"/>
        <v>10</v>
      </c>
      <c r="R10">
        <f t="shared" si="2"/>
        <v>5</v>
      </c>
      <c r="S10">
        <f>VLOOKUP(A10,councilor_races!$A$2:$M$4644,12,FALSE)</f>
        <v>7</v>
      </c>
      <c r="T10">
        <f>VLOOKUP(A10,head_of_council_races!$A$2:$L$975,11,FALSE)</f>
        <v>1</v>
      </c>
      <c r="U10">
        <f>VLOOKUP(B10,vendor_census_data_2022!$A$2:$H$226,8,FALSE)</f>
        <v>5</v>
      </c>
      <c r="V10">
        <f t="shared" si="5"/>
        <v>37</v>
      </c>
      <c r="W10" s="1">
        <f t="shared" si="3"/>
        <v>1521</v>
      </c>
      <c r="X10" s="1">
        <f t="shared" si="6"/>
        <v>760.5</v>
      </c>
      <c r="Y10" s="5">
        <f t="shared" si="4"/>
        <v>0.32347937048064651</v>
      </c>
    </row>
    <row r="11" spans="1:29" x14ac:dyDescent="0.2">
      <c r="A11" s="6">
        <v>10059</v>
      </c>
      <c r="B11" s="6" t="s">
        <v>237</v>
      </c>
      <c r="C11" s="12">
        <v>9308</v>
      </c>
      <c r="D11" s="12">
        <v>3239</v>
      </c>
      <c r="E11" s="12">
        <v>6542</v>
      </c>
      <c r="F11" s="12">
        <v>1369</v>
      </c>
      <c r="G11" s="14">
        <v>0.20930000000000001</v>
      </c>
      <c r="H11" s="6" t="s">
        <v>6371</v>
      </c>
      <c r="I11" s="6" t="b">
        <v>1</v>
      </c>
      <c r="J11" s="6" t="b">
        <v>1</v>
      </c>
      <c r="K11" s="6" t="b">
        <v>0</v>
      </c>
      <c r="L11" s="6" t="b">
        <v>0</v>
      </c>
      <c r="M11" s="6" t="b">
        <v>1</v>
      </c>
      <c r="N11" s="6" t="b">
        <v>1</v>
      </c>
      <c r="O11" s="13">
        <v>0.53</v>
      </c>
      <c r="P11" s="6">
        <f t="shared" si="0"/>
        <v>6</v>
      </c>
      <c r="Q11">
        <f t="shared" si="1"/>
        <v>10</v>
      </c>
      <c r="R11">
        <f t="shared" si="2"/>
        <v>9</v>
      </c>
      <c r="S11">
        <f>VLOOKUP(A11,councilor_races!$A$2:$M$4644,12,FALSE)</f>
        <v>7</v>
      </c>
      <c r="T11">
        <f>VLOOKUP(A11,head_of_council_races!$A$2:$L$975,11,FALSE)</f>
        <v>0</v>
      </c>
      <c r="U11">
        <f>VLOOKUP(B11,vendor_census_data_2022!$A$2:$H$226,8,FALSE)</f>
        <v>5</v>
      </c>
      <c r="V11">
        <f t="shared" si="5"/>
        <v>37</v>
      </c>
      <c r="W11" s="1">
        <f t="shared" si="3"/>
        <v>5173</v>
      </c>
      <c r="X11" s="1">
        <f t="shared" si="6"/>
        <v>2586.5</v>
      </c>
      <c r="Y11" s="5">
        <f t="shared" si="4"/>
        <v>0.39536838887190462</v>
      </c>
    </row>
    <row r="12" spans="1:29" x14ac:dyDescent="0.2">
      <c r="A12" s="6">
        <v>10300</v>
      </c>
      <c r="B12" s="6" t="s">
        <v>148</v>
      </c>
      <c r="C12" s="12">
        <v>3851</v>
      </c>
      <c r="D12" s="12">
        <v>1783</v>
      </c>
      <c r="E12" s="12">
        <v>2866</v>
      </c>
      <c r="F12" s="6">
        <v>652</v>
      </c>
      <c r="G12" s="14">
        <v>0.22750000000000001</v>
      </c>
      <c r="H12" s="6" t="s">
        <v>6371</v>
      </c>
      <c r="I12" s="6" t="b">
        <v>1</v>
      </c>
      <c r="J12" s="6" t="b">
        <v>1</v>
      </c>
      <c r="K12" s="6" t="b">
        <v>0</v>
      </c>
      <c r="L12" s="6" t="b">
        <v>0</v>
      </c>
      <c r="M12" s="6" t="b">
        <v>1</v>
      </c>
      <c r="N12" s="6" t="b">
        <v>1</v>
      </c>
      <c r="O12" s="13">
        <v>0.01</v>
      </c>
      <c r="P12" s="6">
        <f t="shared" si="0"/>
        <v>8</v>
      </c>
      <c r="Q12">
        <f t="shared" si="1"/>
        <v>10</v>
      </c>
      <c r="R12">
        <f t="shared" si="2"/>
        <v>9</v>
      </c>
      <c r="S12">
        <f>VLOOKUP(A12,councilor_races!$A$2:$M$4644,12,FALSE)</f>
        <v>5</v>
      </c>
      <c r="T12">
        <f>VLOOKUP(A12,head_of_council_races!$A$2:$L$975,11,FALSE)</f>
        <v>0</v>
      </c>
      <c r="U12">
        <f>VLOOKUP(B12,vendor_census_data_2022!$A$2:$H$226,8,FALSE)</f>
        <v>2</v>
      </c>
      <c r="V12">
        <f t="shared" si="5"/>
        <v>34</v>
      </c>
      <c r="W12" s="1">
        <f t="shared" si="3"/>
        <v>2214</v>
      </c>
      <c r="X12" s="1">
        <f t="shared" si="6"/>
        <v>1107</v>
      </c>
      <c r="Y12" s="5">
        <f t="shared" si="4"/>
        <v>0.38625261688764828</v>
      </c>
    </row>
    <row r="13" spans="1:29" x14ac:dyDescent="0.2">
      <c r="A13" s="6">
        <v>10191</v>
      </c>
      <c r="B13" s="6" t="s">
        <v>350</v>
      </c>
      <c r="C13" s="12">
        <v>10883</v>
      </c>
      <c r="D13" s="12">
        <v>7748</v>
      </c>
      <c r="E13" s="12">
        <v>12876</v>
      </c>
      <c r="F13" s="12">
        <v>4225</v>
      </c>
      <c r="G13" s="14">
        <v>0.3281</v>
      </c>
      <c r="H13" s="6" t="s">
        <v>6371</v>
      </c>
      <c r="I13" s="6" t="b">
        <v>1</v>
      </c>
      <c r="J13" s="6" t="b">
        <v>1</v>
      </c>
      <c r="K13" s="6" t="b">
        <v>0</v>
      </c>
      <c r="L13" s="6" t="b">
        <v>0</v>
      </c>
      <c r="M13" s="6" t="b">
        <v>1</v>
      </c>
      <c r="N13" s="6" t="b">
        <v>1</v>
      </c>
      <c r="O13" s="13">
        <v>0.01</v>
      </c>
      <c r="P13" s="6">
        <f t="shared" si="0"/>
        <v>3</v>
      </c>
      <c r="Q13">
        <f t="shared" si="1"/>
        <v>10</v>
      </c>
      <c r="R13">
        <f t="shared" si="2"/>
        <v>6</v>
      </c>
      <c r="S13">
        <f>VLOOKUP(A13,councilor_races!$A$2:$M$4644,12,FALSE)</f>
        <v>12</v>
      </c>
      <c r="T13">
        <f>VLOOKUP(A13,head_of_council_races!$A$2:$L$975,11,FALSE)</f>
        <v>0</v>
      </c>
      <c r="U13">
        <f>VLOOKUP(B13,vendor_census_data_2022!$A$2:$H$226,8,FALSE)</f>
        <v>5</v>
      </c>
      <c r="V13">
        <f t="shared" si="5"/>
        <v>36</v>
      </c>
      <c r="W13" s="1">
        <f t="shared" si="3"/>
        <v>8651</v>
      </c>
      <c r="X13" s="1">
        <f t="shared" si="6"/>
        <v>4325.5</v>
      </c>
      <c r="Y13" s="5">
        <f t="shared" si="4"/>
        <v>0.33593507300403852</v>
      </c>
    </row>
    <row r="14" spans="1:29" x14ac:dyDescent="0.2">
      <c r="A14" s="6">
        <v>10607</v>
      </c>
      <c r="B14" s="6" t="s">
        <v>319</v>
      </c>
      <c r="C14" s="12">
        <v>10077</v>
      </c>
      <c r="D14" s="12">
        <v>4103</v>
      </c>
      <c r="E14" s="12">
        <v>7725</v>
      </c>
      <c r="F14" s="12">
        <v>2858</v>
      </c>
      <c r="G14" s="14">
        <v>0.37</v>
      </c>
      <c r="H14" s="6" t="s">
        <v>6371</v>
      </c>
      <c r="I14" s="6" t="b">
        <v>1</v>
      </c>
      <c r="J14" s="6" t="b">
        <v>1</v>
      </c>
      <c r="K14" s="6" t="b">
        <v>0</v>
      </c>
      <c r="L14" s="6" t="b">
        <v>0</v>
      </c>
      <c r="M14" s="6" t="b">
        <v>1</v>
      </c>
      <c r="N14" s="6" t="b">
        <v>1</v>
      </c>
      <c r="O14" s="13">
        <v>0.74</v>
      </c>
      <c r="P14" s="6">
        <f t="shared" si="0"/>
        <v>5</v>
      </c>
      <c r="Q14">
        <f t="shared" si="1"/>
        <v>10</v>
      </c>
      <c r="R14">
        <f t="shared" si="2"/>
        <v>4</v>
      </c>
      <c r="S14">
        <f>VLOOKUP(A14,councilor_races!$A$2:$M$4644,12,FALSE)</f>
        <v>11</v>
      </c>
      <c r="T14">
        <f>VLOOKUP(A14,head_of_council_races!$A$2:$L$975,11,FALSE)</f>
        <v>1</v>
      </c>
      <c r="U14">
        <f>VLOOKUP(B14,vendor_census_data_2022!$A$2:$H$226,8,FALSE)</f>
        <v>5</v>
      </c>
      <c r="V14">
        <f t="shared" si="5"/>
        <v>36</v>
      </c>
      <c r="W14" s="1">
        <f t="shared" si="3"/>
        <v>4867</v>
      </c>
      <c r="X14" s="1">
        <f t="shared" si="6"/>
        <v>2433.5</v>
      </c>
      <c r="Y14" s="5">
        <f t="shared" si="4"/>
        <v>0.31501618122977348</v>
      </c>
    </row>
    <row r="15" spans="1:29" x14ac:dyDescent="0.2">
      <c r="A15" s="6">
        <v>17910</v>
      </c>
      <c r="B15" s="6" t="s">
        <v>34</v>
      </c>
      <c r="C15" s="12">
        <v>4065</v>
      </c>
      <c r="D15" s="12">
        <v>2083</v>
      </c>
      <c r="E15" s="12">
        <v>3817</v>
      </c>
      <c r="F15" s="12">
        <v>1496</v>
      </c>
      <c r="G15" s="14">
        <v>0.39190000000000003</v>
      </c>
      <c r="H15" s="6" t="s">
        <v>6371</v>
      </c>
      <c r="I15" s="6" t="b">
        <v>1</v>
      </c>
      <c r="J15" s="6" t="b">
        <v>1</v>
      </c>
      <c r="K15" s="6" t="b">
        <v>0</v>
      </c>
      <c r="L15" s="6" t="b">
        <v>0</v>
      </c>
      <c r="M15" s="6" t="b">
        <v>1</v>
      </c>
      <c r="N15" s="6" t="b">
        <v>1</v>
      </c>
      <c r="O15" s="13">
        <v>0.74</v>
      </c>
      <c r="P15" s="6">
        <f t="shared" si="0"/>
        <v>8</v>
      </c>
      <c r="Q15">
        <f t="shared" si="1"/>
        <v>10</v>
      </c>
      <c r="R15">
        <f t="shared" si="2"/>
        <v>3</v>
      </c>
      <c r="S15">
        <f>VLOOKUP(A15,councilor_races!$A$2:$M$4644,12,FALSE)</f>
        <v>9</v>
      </c>
      <c r="T15">
        <f>VLOOKUP(A15,head_of_council_races!$A$2:$L$975,11,FALSE)</f>
        <v>1</v>
      </c>
      <c r="U15">
        <f>VLOOKUP(B15,vendor_census_data_2022!$A$2:$H$226,8,FALSE)</f>
        <v>5</v>
      </c>
      <c r="V15">
        <f t="shared" si="5"/>
        <v>36</v>
      </c>
      <c r="W15" s="1">
        <f t="shared" si="3"/>
        <v>2321</v>
      </c>
      <c r="X15" s="1">
        <f t="shared" si="6"/>
        <v>1160.5</v>
      </c>
      <c r="Y15" s="5">
        <f t="shared" si="4"/>
        <v>0.30403458213256485</v>
      </c>
    </row>
    <row r="16" spans="1:29" x14ac:dyDescent="0.2">
      <c r="A16" s="6">
        <v>10267</v>
      </c>
      <c r="B16" s="6" t="s">
        <v>9</v>
      </c>
      <c r="C16" s="12">
        <v>2534</v>
      </c>
      <c r="D16" s="12">
        <v>2652</v>
      </c>
      <c r="E16" s="12">
        <v>4549</v>
      </c>
      <c r="F16" s="12">
        <v>1539</v>
      </c>
      <c r="G16" s="14">
        <v>0.33829999999999999</v>
      </c>
      <c r="H16" s="6" t="s">
        <v>6371</v>
      </c>
      <c r="I16" s="6" t="b">
        <v>1</v>
      </c>
      <c r="J16" s="6" t="b">
        <v>1</v>
      </c>
      <c r="K16" s="6" t="b">
        <v>0</v>
      </c>
      <c r="L16" s="6" t="b">
        <v>0</v>
      </c>
      <c r="M16" s="6" t="b">
        <v>1</v>
      </c>
      <c r="N16" s="6" t="b">
        <v>1</v>
      </c>
      <c r="O16" s="13">
        <v>0.01</v>
      </c>
      <c r="P16" s="6">
        <f t="shared" si="0"/>
        <v>7</v>
      </c>
      <c r="Q16">
        <f t="shared" si="1"/>
        <v>10</v>
      </c>
      <c r="R16">
        <f t="shared" si="2"/>
        <v>5</v>
      </c>
      <c r="S16">
        <f>VLOOKUP(A16,councilor_races!$A$2:$M$4644,12,FALSE)</f>
        <v>8</v>
      </c>
      <c r="T16">
        <f>VLOOKUP(A16,head_of_council_races!$A$2:$L$975,11,FALSE)</f>
        <v>1</v>
      </c>
      <c r="U16">
        <f>VLOOKUP(B16,vendor_census_data_2022!$A$2:$H$226,8,FALSE)</f>
        <v>5</v>
      </c>
      <c r="V16">
        <f t="shared" si="5"/>
        <v>36</v>
      </c>
      <c r="W16" s="1">
        <f t="shared" si="3"/>
        <v>3010</v>
      </c>
      <c r="X16" s="1">
        <f t="shared" si="6"/>
        <v>1505</v>
      </c>
      <c r="Y16" s="5">
        <f t="shared" si="4"/>
        <v>0.33084194328423827</v>
      </c>
    </row>
    <row r="17" spans="1:27" x14ac:dyDescent="0.2">
      <c r="A17" s="6">
        <v>19403</v>
      </c>
      <c r="B17" s="6" t="s">
        <v>269</v>
      </c>
      <c r="C17" s="12">
        <v>3590</v>
      </c>
      <c r="D17" s="12">
        <v>1318</v>
      </c>
      <c r="E17" s="12">
        <v>2978</v>
      </c>
      <c r="F17" s="12">
        <v>1039</v>
      </c>
      <c r="G17" s="14">
        <v>0.34889999999999999</v>
      </c>
      <c r="H17" s="6" t="s">
        <v>6371</v>
      </c>
      <c r="I17" s="6" t="b">
        <v>1</v>
      </c>
      <c r="J17" s="6" t="b">
        <v>1</v>
      </c>
      <c r="K17" s="6" t="b">
        <v>0</v>
      </c>
      <c r="L17" s="6" t="b">
        <v>0</v>
      </c>
      <c r="M17" s="6" t="b">
        <v>1</v>
      </c>
      <c r="N17" s="6" t="b">
        <v>1</v>
      </c>
      <c r="O17" s="13">
        <v>0.57999999999999996</v>
      </c>
      <c r="P17" s="6">
        <f t="shared" si="0"/>
        <v>8</v>
      </c>
      <c r="Q17">
        <f t="shared" si="1"/>
        <v>10</v>
      </c>
      <c r="R17">
        <f t="shared" si="2"/>
        <v>5</v>
      </c>
      <c r="S17">
        <f>VLOOKUP(A17,councilor_races!$A$2:$M$4644,12,FALSE)</f>
        <v>8</v>
      </c>
      <c r="T17">
        <f>VLOOKUP(A17,head_of_council_races!$A$2:$L$975,11,FALSE)</f>
        <v>0</v>
      </c>
      <c r="U17">
        <f>VLOOKUP(B17,vendor_census_data_2022!$A$2:$H$226,8,FALSE)</f>
        <v>5</v>
      </c>
      <c r="V17">
        <f t="shared" si="5"/>
        <v>36</v>
      </c>
      <c r="W17" s="1">
        <f t="shared" si="3"/>
        <v>1939</v>
      </c>
      <c r="X17" s="1">
        <f t="shared" si="6"/>
        <v>969.5</v>
      </c>
      <c r="Y17" s="5">
        <f t="shared" si="4"/>
        <v>0.32555406312961721</v>
      </c>
      <c r="AA17" s="4"/>
    </row>
    <row r="18" spans="1:27" x14ac:dyDescent="0.2">
      <c r="A18" s="6">
        <v>10803</v>
      </c>
      <c r="B18" s="6" t="s">
        <v>431</v>
      </c>
      <c r="C18" s="12">
        <v>2705</v>
      </c>
      <c r="D18" s="12">
        <v>1629</v>
      </c>
      <c r="E18" s="12">
        <v>2067</v>
      </c>
      <c r="F18" s="6">
        <v>773</v>
      </c>
      <c r="G18" s="14">
        <v>0.374</v>
      </c>
      <c r="H18" s="6" t="s">
        <v>6372</v>
      </c>
      <c r="I18" s="6" t="b">
        <v>1</v>
      </c>
      <c r="J18" s="6" t="b">
        <v>1</v>
      </c>
      <c r="K18" s="6" t="b">
        <v>0</v>
      </c>
      <c r="L18" s="6" t="b">
        <v>0</v>
      </c>
      <c r="M18" s="6" t="b">
        <v>1</v>
      </c>
      <c r="N18" s="6" t="b">
        <v>1</v>
      </c>
      <c r="O18" s="13">
        <v>0.74</v>
      </c>
      <c r="P18" s="6">
        <f t="shared" si="0"/>
        <v>9</v>
      </c>
      <c r="Q18">
        <f t="shared" si="1"/>
        <v>10</v>
      </c>
      <c r="R18">
        <f t="shared" si="2"/>
        <v>4</v>
      </c>
      <c r="S18">
        <f>VLOOKUP(A18,councilor_races!$A$2:$M$4644,12,FALSE)</f>
        <v>8</v>
      </c>
      <c r="T18">
        <f>VLOOKUP(A18,head_of_council_races!$A$2:$L$975,11,FALSE)</f>
        <v>0</v>
      </c>
      <c r="U18">
        <f>VLOOKUP(B18,vendor_census_data_2022!$A$2:$H$226,8,FALSE)</f>
        <v>5</v>
      </c>
      <c r="V18">
        <f t="shared" si="5"/>
        <v>36</v>
      </c>
      <c r="W18" s="1">
        <f t="shared" si="3"/>
        <v>1294</v>
      </c>
      <c r="X18" s="1">
        <f t="shared" si="6"/>
        <v>647</v>
      </c>
      <c r="Y18" s="5">
        <f t="shared" si="4"/>
        <v>0.31301402999516209</v>
      </c>
    </row>
    <row r="19" spans="1:27" x14ac:dyDescent="0.2">
      <c r="A19" s="6">
        <v>19422</v>
      </c>
      <c r="B19" s="6" t="s">
        <v>98</v>
      </c>
      <c r="C19" s="12">
        <v>6509</v>
      </c>
      <c r="D19" s="12">
        <v>2919</v>
      </c>
      <c r="E19" s="12">
        <v>5627</v>
      </c>
      <c r="F19" s="12">
        <v>1334</v>
      </c>
      <c r="G19" s="14">
        <v>0.23710000000000001</v>
      </c>
      <c r="H19" s="6" t="s">
        <v>6371</v>
      </c>
      <c r="I19" s="6" t="b">
        <v>1</v>
      </c>
      <c r="J19" s="6" t="b">
        <v>1</v>
      </c>
      <c r="K19" s="6" t="b">
        <v>0</v>
      </c>
      <c r="L19" s="6" t="b">
        <v>0</v>
      </c>
      <c r="M19" s="6" t="b">
        <v>1</v>
      </c>
      <c r="N19" s="6" t="b">
        <v>1</v>
      </c>
      <c r="O19" s="13">
        <v>0.57999999999999996</v>
      </c>
      <c r="P19" s="6">
        <f t="shared" si="0"/>
        <v>6</v>
      </c>
      <c r="Q19">
        <f t="shared" si="1"/>
        <v>10</v>
      </c>
      <c r="R19">
        <f t="shared" si="2"/>
        <v>9</v>
      </c>
      <c r="S19">
        <f>VLOOKUP(A19,councilor_races!$A$2:$M$4644,12,FALSE)</f>
        <v>6</v>
      </c>
      <c r="T19">
        <f>VLOOKUP(A19,head_of_council_races!$A$2:$L$975,11,FALSE)</f>
        <v>0</v>
      </c>
      <c r="U19">
        <f>VLOOKUP(B19,vendor_census_data_2022!$A$2:$H$226,8,FALSE)</f>
        <v>2</v>
      </c>
      <c r="V19">
        <f t="shared" si="5"/>
        <v>33</v>
      </c>
      <c r="W19" s="1">
        <f t="shared" si="3"/>
        <v>4293</v>
      </c>
      <c r="X19" s="1">
        <f t="shared" si="6"/>
        <v>2146.5</v>
      </c>
      <c r="Y19" s="5">
        <f t="shared" si="4"/>
        <v>0.38146436822463126</v>
      </c>
    </row>
    <row r="20" spans="1:27" x14ac:dyDescent="0.2">
      <c r="A20" s="6">
        <v>10250</v>
      </c>
      <c r="B20" s="6" t="s">
        <v>126</v>
      </c>
      <c r="C20" s="12">
        <v>5185</v>
      </c>
      <c r="D20" s="12">
        <v>2447</v>
      </c>
      <c r="E20" s="12">
        <v>4075</v>
      </c>
      <c r="F20" s="12">
        <v>1716</v>
      </c>
      <c r="G20" s="14">
        <v>0.42109999999999997</v>
      </c>
      <c r="H20" s="6" t="s">
        <v>6372</v>
      </c>
      <c r="I20" s="6" t="b">
        <v>1</v>
      </c>
      <c r="J20" s="6" t="b">
        <v>1</v>
      </c>
      <c r="K20" s="6" t="b">
        <v>0</v>
      </c>
      <c r="L20" s="6" t="b">
        <v>0</v>
      </c>
      <c r="M20" s="6" t="b">
        <v>1</v>
      </c>
      <c r="N20" s="6" t="b">
        <v>1</v>
      </c>
      <c r="O20" s="13">
        <v>0.01</v>
      </c>
      <c r="P20" s="6">
        <f t="shared" si="0"/>
        <v>7</v>
      </c>
      <c r="Q20">
        <f t="shared" si="1"/>
        <v>10</v>
      </c>
      <c r="R20">
        <f t="shared" si="2"/>
        <v>2</v>
      </c>
      <c r="S20">
        <f>VLOOKUP(A20,councilor_races!$A$2:$M$4644,12,FALSE)</f>
        <v>10</v>
      </c>
      <c r="T20">
        <f>VLOOKUP(A20,head_of_council_races!$A$2:$L$975,11,FALSE)</f>
        <v>1</v>
      </c>
      <c r="U20">
        <f>VLOOKUP(B20,vendor_census_data_2022!$A$2:$H$226,8,FALSE)</f>
        <v>5</v>
      </c>
      <c r="V20">
        <f t="shared" si="5"/>
        <v>35</v>
      </c>
      <c r="W20" s="1">
        <f t="shared" si="3"/>
        <v>2359</v>
      </c>
      <c r="X20" s="1">
        <f t="shared" si="6"/>
        <v>1179.5</v>
      </c>
      <c r="Y20" s="5">
        <f t="shared" si="4"/>
        <v>0.2894478527607362</v>
      </c>
    </row>
    <row r="21" spans="1:27" x14ac:dyDescent="0.2">
      <c r="A21" s="6">
        <v>10524</v>
      </c>
      <c r="B21" s="6" t="s">
        <v>288</v>
      </c>
      <c r="C21" s="12">
        <v>2285</v>
      </c>
      <c r="D21" s="12">
        <v>3586</v>
      </c>
      <c r="E21" s="12">
        <v>6195</v>
      </c>
      <c r="F21" s="12">
        <v>2107</v>
      </c>
      <c r="G21" s="14">
        <v>0.34010000000000001</v>
      </c>
      <c r="H21" s="6" t="s">
        <v>6371</v>
      </c>
      <c r="I21" s="6" t="b">
        <v>1</v>
      </c>
      <c r="J21" s="6" t="b">
        <v>1</v>
      </c>
      <c r="K21" s="6" t="b">
        <v>0</v>
      </c>
      <c r="L21" s="6" t="b">
        <v>0</v>
      </c>
      <c r="M21" s="6" t="b">
        <v>1</v>
      </c>
      <c r="N21" s="6" t="b">
        <v>1</v>
      </c>
      <c r="O21" s="13">
        <v>0.74</v>
      </c>
      <c r="P21" s="6">
        <f t="shared" si="0"/>
        <v>6</v>
      </c>
      <c r="Q21">
        <f t="shared" si="1"/>
        <v>10</v>
      </c>
      <c r="R21">
        <f t="shared" si="2"/>
        <v>5</v>
      </c>
      <c r="S21">
        <f>VLOOKUP(A21,councilor_races!$A$2:$M$4644,12,FALSE)</f>
        <v>8</v>
      </c>
      <c r="T21">
        <f>VLOOKUP(A21,head_of_council_races!$A$2:$L$975,11,FALSE)</f>
        <v>1</v>
      </c>
      <c r="U21">
        <f>VLOOKUP(B21,vendor_census_data_2022!$A$2:$H$226,8,FALSE)</f>
        <v>5</v>
      </c>
      <c r="V21">
        <f t="shared" si="5"/>
        <v>35</v>
      </c>
      <c r="W21" s="1">
        <f t="shared" si="3"/>
        <v>4088</v>
      </c>
      <c r="X21" s="1">
        <f t="shared" si="6"/>
        <v>2044</v>
      </c>
      <c r="Y21" s="5">
        <f t="shared" si="4"/>
        <v>0.32994350282485874</v>
      </c>
    </row>
    <row r="22" spans="1:27" x14ac:dyDescent="0.2">
      <c r="A22" s="6">
        <v>19411</v>
      </c>
      <c r="B22" s="6" t="s">
        <v>10</v>
      </c>
      <c r="C22" s="12">
        <v>3011</v>
      </c>
      <c r="D22" s="12">
        <v>1077</v>
      </c>
      <c r="E22" s="12">
        <v>2464</v>
      </c>
      <c r="F22" s="6">
        <v>896</v>
      </c>
      <c r="G22" s="14">
        <v>0.36359999999999998</v>
      </c>
      <c r="H22" s="6" t="s">
        <v>6371</v>
      </c>
      <c r="I22" s="6" t="b">
        <v>1</v>
      </c>
      <c r="J22" s="6" t="b">
        <v>1</v>
      </c>
      <c r="K22" s="6" t="b">
        <v>0</v>
      </c>
      <c r="L22" s="6" t="b">
        <v>0</v>
      </c>
      <c r="M22" s="6" t="b">
        <v>1</v>
      </c>
      <c r="N22" s="6" t="b">
        <v>1</v>
      </c>
      <c r="O22" s="13">
        <v>0.57999999999999996</v>
      </c>
      <c r="P22" s="6">
        <f t="shared" si="0"/>
        <v>9</v>
      </c>
      <c r="Q22">
        <f t="shared" si="1"/>
        <v>10</v>
      </c>
      <c r="R22">
        <f t="shared" si="2"/>
        <v>4</v>
      </c>
      <c r="S22">
        <f>VLOOKUP(A22,councilor_races!$A$2:$M$4644,12,FALSE)</f>
        <v>7</v>
      </c>
      <c r="T22">
        <f>VLOOKUP(A22,head_of_council_races!$A$2:$L$975,11,FALSE)</f>
        <v>0</v>
      </c>
      <c r="U22">
        <f>VLOOKUP(B22,vendor_census_data_2022!$A$2:$H$226,8,FALSE)</f>
        <v>5</v>
      </c>
      <c r="V22">
        <f t="shared" si="5"/>
        <v>35</v>
      </c>
      <c r="W22" s="1">
        <f t="shared" si="3"/>
        <v>1568</v>
      </c>
      <c r="X22" s="1">
        <f t="shared" si="6"/>
        <v>784</v>
      </c>
      <c r="Y22" s="5">
        <f t="shared" si="4"/>
        <v>0.31818181818181818</v>
      </c>
      <c r="AA22" s="2"/>
    </row>
    <row r="23" spans="1:27" x14ac:dyDescent="0.2">
      <c r="A23" s="6">
        <v>10682</v>
      </c>
      <c r="B23" s="6" t="s">
        <v>254</v>
      </c>
      <c r="C23" s="12">
        <v>3132</v>
      </c>
      <c r="D23" s="12">
        <v>1172</v>
      </c>
      <c r="E23" s="12">
        <v>2545</v>
      </c>
      <c r="F23" s="6">
        <v>827</v>
      </c>
      <c r="G23" s="14">
        <v>0.32500000000000001</v>
      </c>
      <c r="H23" s="6" t="s">
        <v>6371</v>
      </c>
      <c r="I23" s="6" t="b">
        <v>1</v>
      </c>
      <c r="J23" s="6" t="b">
        <v>1</v>
      </c>
      <c r="K23" s="6" t="b">
        <v>0</v>
      </c>
      <c r="L23" s="6" t="b">
        <v>0</v>
      </c>
      <c r="M23" s="6" t="b">
        <v>1</v>
      </c>
      <c r="N23" s="6" t="b">
        <v>1</v>
      </c>
      <c r="O23" s="13">
        <v>0.74</v>
      </c>
      <c r="P23" s="6">
        <f t="shared" si="0"/>
        <v>9</v>
      </c>
      <c r="Q23">
        <f t="shared" si="1"/>
        <v>10</v>
      </c>
      <c r="R23">
        <f t="shared" si="2"/>
        <v>6</v>
      </c>
      <c r="S23">
        <f>VLOOKUP(A23,councilor_races!$A$2:$M$4644,12,FALSE)</f>
        <v>4</v>
      </c>
      <c r="T23">
        <f>VLOOKUP(A23,head_of_council_races!$A$2:$L$975,11,FALSE)</f>
        <v>1</v>
      </c>
      <c r="U23">
        <f>VLOOKUP(B23,vendor_census_data_2022!$A$2:$H$226,8,FALSE)</f>
        <v>2</v>
      </c>
      <c r="V23">
        <f t="shared" si="5"/>
        <v>32</v>
      </c>
      <c r="W23" s="1">
        <f t="shared" si="3"/>
        <v>1718</v>
      </c>
      <c r="X23" s="1">
        <f t="shared" si="6"/>
        <v>859</v>
      </c>
      <c r="Y23" s="5">
        <f t="shared" si="4"/>
        <v>0.33752455795677799</v>
      </c>
    </row>
    <row r="24" spans="1:27" x14ac:dyDescent="0.2">
      <c r="A24" s="6">
        <v>22248</v>
      </c>
      <c r="B24" s="6" t="s">
        <v>398</v>
      </c>
      <c r="C24" s="12">
        <v>5925</v>
      </c>
      <c r="D24" s="12">
        <v>3989</v>
      </c>
      <c r="E24" s="12">
        <v>6224</v>
      </c>
      <c r="F24" s="12">
        <v>2548</v>
      </c>
      <c r="G24" s="14">
        <v>0.40939999999999999</v>
      </c>
      <c r="H24" s="6" t="s">
        <v>6371</v>
      </c>
      <c r="I24" s="6" t="b">
        <v>1</v>
      </c>
      <c r="J24" s="6" t="b">
        <v>1</v>
      </c>
      <c r="K24" s="6" t="b">
        <v>0</v>
      </c>
      <c r="L24" s="6" t="b">
        <v>0</v>
      </c>
      <c r="M24" s="6" t="b">
        <v>1</v>
      </c>
      <c r="N24" s="6" t="b">
        <v>1</v>
      </c>
      <c r="O24" s="13">
        <v>0.57999999999999996</v>
      </c>
      <c r="P24" s="6">
        <f t="shared" si="0"/>
        <v>6</v>
      </c>
      <c r="Q24">
        <f t="shared" si="1"/>
        <v>10</v>
      </c>
      <c r="R24">
        <f t="shared" si="2"/>
        <v>2</v>
      </c>
      <c r="S24">
        <f>VLOOKUP(A24,councilor_races!$A$2:$M$4644,12,FALSE)</f>
        <v>10</v>
      </c>
      <c r="T24">
        <f>VLOOKUP(A24,head_of_council_races!$A$2:$L$975,11,FALSE)</f>
        <v>1</v>
      </c>
      <c r="U24">
        <f>VLOOKUP(B24,vendor_census_data_2022!$A$2:$H$226,8,FALSE)</f>
        <v>2</v>
      </c>
      <c r="V24">
        <f t="shared" si="5"/>
        <v>31</v>
      </c>
      <c r="W24" s="1">
        <f t="shared" si="3"/>
        <v>3676</v>
      </c>
      <c r="X24" s="1">
        <f t="shared" si="6"/>
        <v>1838</v>
      </c>
      <c r="Y24" s="5">
        <f t="shared" si="4"/>
        <v>0.29530848329048842</v>
      </c>
    </row>
    <row r="25" spans="1:27" x14ac:dyDescent="0.2">
      <c r="A25" s="6">
        <v>10221</v>
      </c>
      <c r="B25" s="6" t="s">
        <v>112</v>
      </c>
      <c r="C25" s="6">
        <v>924</v>
      </c>
      <c r="D25" s="6">
        <v>559</v>
      </c>
      <c r="E25" s="6">
        <v>685</v>
      </c>
      <c r="F25" s="6">
        <v>292</v>
      </c>
      <c r="G25" s="14">
        <v>0.42630000000000001</v>
      </c>
      <c r="H25" s="6" t="s">
        <v>6372</v>
      </c>
      <c r="I25" s="6" t="b">
        <v>1</v>
      </c>
      <c r="J25" s="6" t="b">
        <v>1</v>
      </c>
      <c r="K25" s="6" t="b">
        <v>0</v>
      </c>
      <c r="L25" s="6" t="b">
        <v>0</v>
      </c>
      <c r="M25" s="6" t="b">
        <v>1</v>
      </c>
      <c r="N25" s="6" t="b">
        <v>1</v>
      </c>
      <c r="O25" s="13">
        <v>0.01</v>
      </c>
      <c r="P25" s="6">
        <f t="shared" si="0"/>
        <v>9</v>
      </c>
      <c r="Q25">
        <f t="shared" si="1"/>
        <v>10</v>
      </c>
      <c r="R25">
        <f t="shared" si="2"/>
        <v>2</v>
      </c>
      <c r="S25">
        <f>VLOOKUP(A25,councilor_races!$A$2:$M$4644,12,FALSE)</f>
        <v>8</v>
      </c>
      <c r="T25">
        <f>VLOOKUP(A25,head_of_council_races!$A$2:$L$975,11,FALSE)</f>
        <v>0</v>
      </c>
      <c r="U25">
        <f>VLOOKUP(B25,vendor_census_data_2022!$A$2:$H$226,8,FALSE)</f>
        <v>5</v>
      </c>
      <c r="V25">
        <f t="shared" si="5"/>
        <v>34</v>
      </c>
      <c r="W25" s="1">
        <f t="shared" si="3"/>
        <v>393</v>
      </c>
      <c r="X25" s="1">
        <f t="shared" si="6"/>
        <v>196.5</v>
      </c>
      <c r="Y25" s="5">
        <f t="shared" si="4"/>
        <v>0.28686131386861313</v>
      </c>
    </row>
    <row r="26" spans="1:27" x14ac:dyDescent="0.2">
      <c r="A26" s="6">
        <v>10283</v>
      </c>
      <c r="B26" s="6" t="s">
        <v>420</v>
      </c>
      <c r="C26" s="6">
        <v>740</v>
      </c>
      <c r="D26" s="6">
        <v>862</v>
      </c>
      <c r="E26" s="12">
        <v>1728</v>
      </c>
      <c r="F26" s="6">
        <v>674</v>
      </c>
      <c r="G26" s="14">
        <v>0.39</v>
      </c>
      <c r="H26" s="6" t="s">
        <v>6371</v>
      </c>
      <c r="I26" s="6" t="b">
        <v>1</v>
      </c>
      <c r="J26" s="6" t="b">
        <v>1</v>
      </c>
      <c r="K26" s="6" t="b">
        <v>0</v>
      </c>
      <c r="L26" s="6" t="b">
        <v>0</v>
      </c>
      <c r="M26" s="6" t="b">
        <v>1</v>
      </c>
      <c r="N26" s="6" t="b">
        <v>1</v>
      </c>
      <c r="O26" s="13">
        <v>0.01</v>
      </c>
      <c r="P26" s="6">
        <f t="shared" si="0"/>
        <v>9</v>
      </c>
      <c r="Q26">
        <f t="shared" si="1"/>
        <v>10</v>
      </c>
      <c r="R26">
        <f t="shared" si="2"/>
        <v>3</v>
      </c>
      <c r="S26">
        <f>VLOOKUP(A26,councilor_races!$A$2:$M$4644,12,FALSE)</f>
        <v>5</v>
      </c>
      <c r="T26">
        <f>VLOOKUP(A26,head_of_council_races!$A$2:$L$975,11,FALSE)</f>
        <v>2</v>
      </c>
      <c r="U26">
        <f>VLOOKUP(B26,vendor_census_data_2022!$A$2:$H$226,8,FALSE)</f>
        <v>5</v>
      </c>
      <c r="V26">
        <f t="shared" si="5"/>
        <v>34</v>
      </c>
      <c r="W26" s="1">
        <f t="shared" si="3"/>
        <v>1054</v>
      </c>
      <c r="X26" s="1">
        <f t="shared" si="6"/>
        <v>527</v>
      </c>
      <c r="Y26" s="5">
        <f t="shared" si="4"/>
        <v>0.30497685185185186</v>
      </c>
    </row>
    <row r="27" spans="1:27" x14ac:dyDescent="0.2">
      <c r="A27" s="6">
        <v>10034</v>
      </c>
      <c r="B27" s="6" t="s">
        <v>409</v>
      </c>
      <c r="C27" s="6">
        <v>531</v>
      </c>
      <c r="D27" s="6">
        <v>393</v>
      </c>
      <c r="E27" s="6">
        <v>669</v>
      </c>
      <c r="F27" s="6">
        <v>232</v>
      </c>
      <c r="G27" s="14">
        <v>0.3468</v>
      </c>
      <c r="H27" s="6" t="s">
        <v>6372</v>
      </c>
      <c r="I27" s="6" t="b">
        <v>1</v>
      </c>
      <c r="J27" s="6" t="b">
        <v>1</v>
      </c>
      <c r="K27" s="6" t="b">
        <v>0</v>
      </c>
      <c r="L27" s="6" t="b">
        <v>0</v>
      </c>
      <c r="M27" s="6" t="b">
        <v>1</v>
      </c>
      <c r="N27" s="6" t="b">
        <v>1</v>
      </c>
      <c r="O27" s="13">
        <v>0.61</v>
      </c>
      <c r="P27" s="6">
        <f t="shared" si="0"/>
        <v>9</v>
      </c>
      <c r="Q27">
        <f t="shared" si="1"/>
        <v>10</v>
      </c>
      <c r="R27">
        <f t="shared" si="2"/>
        <v>5</v>
      </c>
      <c r="S27">
        <f>VLOOKUP(A27,councilor_races!$A$2:$M$4644,12,FALSE)</f>
        <v>5</v>
      </c>
      <c r="T27">
        <f>VLOOKUP(A27,head_of_council_races!$A$2:$L$975,11,FALSE)</f>
        <v>0</v>
      </c>
      <c r="U27">
        <f>VLOOKUP(B27,vendor_census_data_2022!$A$2:$H$226,8,FALSE)</f>
        <v>5</v>
      </c>
      <c r="V27">
        <f t="shared" si="5"/>
        <v>34</v>
      </c>
      <c r="W27" s="1">
        <f t="shared" si="3"/>
        <v>437</v>
      </c>
      <c r="X27" s="1">
        <f t="shared" si="6"/>
        <v>218.5</v>
      </c>
      <c r="Y27" s="5">
        <f t="shared" si="4"/>
        <v>0.32660687593423021</v>
      </c>
    </row>
    <row r="28" spans="1:27" x14ac:dyDescent="0.2">
      <c r="A28" s="6">
        <v>10505</v>
      </c>
      <c r="B28" s="6" t="s">
        <v>135</v>
      </c>
      <c r="C28" s="12">
        <v>2828</v>
      </c>
      <c r="D28" s="12">
        <v>2588</v>
      </c>
      <c r="E28" s="12">
        <v>4054</v>
      </c>
      <c r="F28" s="6">
        <v>302</v>
      </c>
      <c r="G28" s="14">
        <v>7.4499999999999997E-2</v>
      </c>
      <c r="H28" s="6" t="s">
        <v>6372</v>
      </c>
      <c r="I28" s="6" t="b">
        <v>1</v>
      </c>
      <c r="J28" s="6" t="b">
        <v>1</v>
      </c>
      <c r="K28" s="6" t="b">
        <v>0</v>
      </c>
      <c r="L28" s="6" t="b">
        <v>0</v>
      </c>
      <c r="M28" s="6" t="b">
        <v>1</v>
      </c>
      <c r="N28" s="6" t="b">
        <v>1</v>
      </c>
      <c r="O28" s="13">
        <v>0.74</v>
      </c>
      <c r="P28" s="6">
        <f t="shared" si="0"/>
        <v>7</v>
      </c>
      <c r="Q28">
        <f t="shared" si="1"/>
        <v>10</v>
      </c>
      <c r="R28">
        <f t="shared" si="2"/>
        <v>9</v>
      </c>
      <c r="S28">
        <f>VLOOKUP(A28,councilor_races!$A$2:$M$4644,12,FALSE)</f>
        <v>3</v>
      </c>
      <c r="T28">
        <f>VLOOKUP(A28,head_of_council_races!$A$2:$L$975,11,FALSE)</f>
        <v>0</v>
      </c>
      <c r="U28">
        <f>VLOOKUP(B28,vendor_census_data_2022!$A$2:$H$226,8,FALSE)</f>
        <v>5</v>
      </c>
      <c r="V28">
        <f t="shared" si="5"/>
        <v>34</v>
      </c>
      <c r="W28" s="1">
        <f t="shared" si="3"/>
        <v>3752</v>
      </c>
      <c r="X28" s="1">
        <f t="shared" si="6"/>
        <v>1876</v>
      </c>
      <c r="Y28" s="5">
        <f t="shared" si="4"/>
        <v>0.46275283670448941</v>
      </c>
    </row>
    <row r="29" spans="1:27" x14ac:dyDescent="0.2">
      <c r="A29" s="6">
        <v>10436</v>
      </c>
      <c r="B29" s="6" t="s">
        <v>40</v>
      </c>
      <c r="C29" s="12">
        <v>2572</v>
      </c>
      <c r="D29" s="12">
        <v>1467</v>
      </c>
      <c r="E29" s="12">
        <v>2605</v>
      </c>
      <c r="F29" s="6">
        <v>155</v>
      </c>
      <c r="G29" s="14">
        <v>5.9499999999999997E-2</v>
      </c>
      <c r="H29" s="6" t="s">
        <v>6372</v>
      </c>
      <c r="I29" s="6" t="b">
        <v>1</v>
      </c>
      <c r="J29" s="6" t="b">
        <v>1</v>
      </c>
      <c r="K29" s="6" t="b">
        <v>0</v>
      </c>
      <c r="L29" s="6" t="b">
        <v>0</v>
      </c>
      <c r="M29" s="6" t="b">
        <v>1</v>
      </c>
      <c r="N29" s="6" t="b">
        <v>1</v>
      </c>
      <c r="O29" s="13">
        <v>0.95</v>
      </c>
      <c r="P29" s="6">
        <f t="shared" si="0"/>
        <v>9</v>
      </c>
      <c r="Q29">
        <f t="shared" si="1"/>
        <v>10</v>
      </c>
      <c r="R29">
        <f t="shared" si="2"/>
        <v>9</v>
      </c>
      <c r="S29">
        <f>VLOOKUP(A29,councilor_races!$A$2:$M$4644,12,FALSE)</f>
        <v>1</v>
      </c>
      <c r="T29">
        <f>VLOOKUP(A29,head_of_council_races!$A$2:$L$975,11,FALSE)</f>
        <v>0</v>
      </c>
      <c r="U29">
        <f>VLOOKUP(B29,vendor_census_data_2022!$A$2:$H$226,8,FALSE)</f>
        <v>5</v>
      </c>
      <c r="V29">
        <f t="shared" si="5"/>
        <v>34</v>
      </c>
      <c r="W29" s="1">
        <f t="shared" si="3"/>
        <v>2450</v>
      </c>
      <c r="X29" s="1">
        <f t="shared" si="6"/>
        <v>1225</v>
      </c>
      <c r="Y29" s="5">
        <f t="shared" si="4"/>
        <v>0.47024952015355087</v>
      </c>
    </row>
    <row r="30" spans="1:27" x14ac:dyDescent="0.2">
      <c r="A30" s="6">
        <v>10278</v>
      </c>
      <c r="B30" s="6" t="s">
        <v>139</v>
      </c>
      <c r="C30" s="12">
        <v>5383</v>
      </c>
      <c r="D30" s="12">
        <v>2625</v>
      </c>
      <c r="E30" s="12">
        <v>4429</v>
      </c>
      <c r="F30" s="12">
        <v>2060</v>
      </c>
      <c r="G30" s="14">
        <v>0.46510000000000001</v>
      </c>
      <c r="H30" s="6" t="s">
        <v>6373</v>
      </c>
      <c r="I30" s="6" t="b">
        <v>1</v>
      </c>
      <c r="J30" s="6" t="b">
        <v>1</v>
      </c>
      <c r="K30" s="6" t="b">
        <v>0</v>
      </c>
      <c r="L30" s="6" t="b">
        <v>0</v>
      </c>
      <c r="M30" s="6" t="b">
        <v>1</v>
      </c>
      <c r="N30" s="6" t="b">
        <v>1</v>
      </c>
      <c r="O30" s="13">
        <v>0.01</v>
      </c>
      <c r="P30" s="6">
        <f t="shared" si="0"/>
        <v>7</v>
      </c>
      <c r="Q30">
        <f t="shared" si="1"/>
        <v>10</v>
      </c>
      <c r="R30">
        <f t="shared" si="2"/>
        <v>1</v>
      </c>
      <c r="S30">
        <f>VLOOKUP(A30,councilor_races!$A$2:$M$4644,12,FALSE)</f>
        <v>9</v>
      </c>
      <c r="T30">
        <f>VLOOKUP(A30,head_of_council_races!$A$2:$L$975,11,FALSE)</f>
        <v>1</v>
      </c>
      <c r="U30">
        <f>VLOOKUP(B30,vendor_census_data_2022!$A$2:$H$226,8,FALSE)</f>
        <v>5</v>
      </c>
      <c r="V30">
        <f t="shared" si="5"/>
        <v>33</v>
      </c>
      <c r="W30" s="1">
        <f t="shared" si="3"/>
        <v>2369</v>
      </c>
      <c r="X30" s="1">
        <f t="shared" si="6"/>
        <v>1184.5</v>
      </c>
      <c r="Y30" s="5">
        <f t="shared" si="4"/>
        <v>0.26744186046511625</v>
      </c>
    </row>
    <row r="31" spans="1:27" x14ac:dyDescent="0.2">
      <c r="A31" s="6">
        <v>19419</v>
      </c>
      <c r="B31" s="6" t="s">
        <v>418</v>
      </c>
      <c r="C31" s="12">
        <v>13861</v>
      </c>
      <c r="D31" s="12">
        <v>7352</v>
      </c>
      <c r="E31" s="12">
        <v>12672</v>
      </c>
      <c r="F31" s="12">
        <v>4083</v>
      </c>
      <c r="G31" s="14">
        <v>0.32219999999999999</v>
      </c>
      <c r="H31" s="6" t="s">
        <v>6371</v>
      </c>
      <c r="I31" s="6" t="b">
        <v>1</v>
      </c>
      <c r="J31" s="6" t="b">
        <v>1</v>
      </c>
      <c r="K31" s="6" t="b">
        <v>0</v>
      </c>
      <c r="L31" s="6" t="b">
        <v>0</v>
      </c>
      <c r="M31" s="6" t="b">
        <v>1</v>
      </c>
      <c r="N31" s="6" t="b">
        <v>1</v>
      </c>
      <c r="O31" s="13">
        <v>0.57999999999999996</v>
      </c>
      <c r="P31" s="6">
        <f t="shared" si="0"/>
        <v>3</v>
      </c>
      <c r="Q31">
        <f t="shared" si="1"/>
        <v>10</v>
      </c>
      <c r="R31">
        <f t="shared" si="2"/>
        <v>6</v>
      </c>
      <c r="S31">
        <f>VLOOKUP(A31,councilor_races!$A$2:$M$4644,12,FALSE)</f>
        <v>8</v>
      </c>
      <c r="T31">
        <f>VLOOKUP(A31,head_of_council_races!$A$2:$L$975,11,FALSE)</f>
        <v>1</v>
      </c>
      <c r="U31">
        <f>VLOOKUP(B31,vendor_census_data_2022!$A$2:$H$226,8,FALSE)</f>
        <v>5</v>
      </c>
      <c r="V31">
        <f t="shared" si="5"/>
        <v>33</v>
      </c>
      <c r="W31" s="1">
        <f t="shared" si="3"/>
        <v>8589</v>
      </c>
      <c r="X31" s="1">
        <f t="shared" si="6"/>
        <v>4294.5</v>
      </c>
      <c r="Y31" s="5">
        <f t="shared" si="4"/>
        <v>0.33889678030303028</v>
      </c>
    </row>
    <row r="32" spans="1:27" x14ac:dyDescent="0.2">
      <c r="A32" s="6">
        <v>10802</v>
      </c>
      <c r="B32" s="6" t="s">
        <v>427</v>
      </c>
      <c r="C32" s="12">
        <v>3641</v>
      </c>
      <c r="D32" s="12">
        <v>1476</v>
      </c>
      <c r="E32" s="12">
        <v>2737</v>
      </c>
      <c r="F32" s="12">
        <v>1417</v>
      </c>
      <c r="G32" s="14">
        <v>0.51770000000000005</v>
      </c>
      <c r="H32" s="6" t="s">
        <v>6371</v>
      </c>
      <c r="I32" s="6" t="b">
        <v>1</v>
      </c>
      <c r="J32" s="6" t="b">
        <v>1</v>
      </c>
      <c r="K32" s="6" t="b">
        <v>0</v>
      </c>
      <c r="L32" s="6" t="b">
        <v>0</v>
      </c>
      <c r="M32" s="6" t="b">
        <v>1</v>
      </c>
      <c r="N32" s="6" t="b">
        <v>1</v>
      </c>
      <c r="O32" s="13">
        <v>0.74</v>
      </c>
      <c r="P32" s="6">
        <f t="shared" si="0"/>
        <v>9</v>
      </c>
      <c r="Q32">
        <f t="shared" si="1"/>
        <v>10</v>
      </c>
      <c r="R32">
        <f t="shared" si="2"/>
        <v>0</v>
      </c>
      <c r="S32">
        <f>VLOOKUP(A32,councilor_races!$A$2:$M$4644,12,FALSE)</f>
        <v>8</v>
      </c>
      <c r="T32">
        <f>VLOOKUP(A32,head_of_council_races!$A$2:$L$975,11,FALSE)</f>
        <v>1</v>
      </c>
      <c r="U32">
        <f>VLOOKUP(B32,vendor_census_data_2022!$A$2:$H$226,8,FALSE)</f>
        <v>5</v>
      </c>
      <c r="V32">
        <f t="shared" si="5"/>
        <v>33</v>
      </c>
      <c r="W32" s="1">
        <f t="shared" si="3"/>
        <v>1320</v>
      </c>
      <c r="X32" s="1">
        <f t="shared" si="6"/>
        <v>660</v>
      </c>
      <c r="Y32" s="5">
        <f t="shared" si="4"/>
        <v>0.2411399342345634</v>
      </c>
    </row>
    <row r="33" spans="1:25" x14ac:dyDescent="0.2">
      <c r="A33" s="6">
        <v>10438</v>
      </c>
      <c r="B33" s="6" t="s">
        <v>65</v>
      </c>
      <c r="C33" s="6">
        <v>557</v>
      </c>
      <c r="D33" s="6">
        <v>286</v>
      </c>
      <c r="E33" s="6">
        <v>652</v>
      </c>
      <c r="F33" s="6">
        <v>355</v>
      </c>
      <c r="G33" s="14">
        <v>0.54449999999999998</v>
      </c>
      <c r="H33" s="6" t="s">
        <v>6372</v>
      </c>
      <c r="I33" s="6" t="b">
        <v>1</v>
      </c>
      <c r="J33" s="6" t="b">
        <v>1</v>
      </c>
      <c r="K33" s="6" t="b">
        <v>0</v>
      </c>
      <c r="L33" s="6" t="b">
        <v>0</v>
      </c>
      <c r="M33" s="6" t="b">
        <v>1</v>
      </c>
      <c r="N33" s="6" t="b">
        <v>1</v>
      </c>
      <c r="O33" s="13">
        <v>0.95</v>
      </c>
      <c r="P33" s="6">
        <f t="shared" si="0"/>
        <v>9</v>
      </c>
      <c r="Q33">
        <f t="shared" si="1"/>
        <v>10</v>
      </c>
      <c r="R33">
        <f t="shared" si="2"/>
        <v>0</v>
      </c>
      <c r="S33">
        <f>VLOOKUP(A33,councilor_races!$A$2:$M$4644,12,FALSE)</f>
        <v>8</v>
      </c>
      <c r="T33">
        <f>VLOOKUP(A33,head_of_council_races!$A$2:$L$975,11,FALSE)</f>
        <v>1</v>
      </c>
      <c r="U33">
        <f>VLOOKUP(B33,vendor_census_data_2022!$A$2:$H$226,8,FALSE)</f>
        <v>5</v>
      </c>
      <c r="V33">
        <f t="shared" si="5"/>
        <v>33</v>
      </c>
      <c r="W33" s="1">
        <f t="shared" si="3"/>
        <v>297</v>
      </c>
      <c r="X33" s="1">
        <f t="shared" si="6"/>
        <v>148.5</v>
      </c>
      <c r="Y33" s="5">
        <f t="shared" si="4"/>
        <v>0.22776073619631901</v>
      </c>
    </row>
    <row r="34" spans="1:25" x14ac:dyDescent="0.2">
      <c r="A34" s="6">
        <v>10681</v>
      </c>
      <c r="B34" s="6" t="s">
        <v>362</v>
      </c>
      <c r="C34" s="12">
        <v>8994</v>
      </c>
      <c r="D34" s="12">
        <v>2922</v>
      </c>
      <c r="E34" s="12">
        <v>5823</v>
      </c>
      <c r="F34" s="12">
        <v>2110</v>
      </c>
      <c r="G34" s="14">
        <v>0.3624</v>
      </c>
      <c r="H34" s="6" t="s">
        <v>6371</v>
      </c>
      <c r="I34" s="6" t="b">
        <v>1</v>
      </c>
      <c r="J34" s="6" t="b">
        <v>1</v>
      </c>
      <c r="K34" s="6" t="b">
        <v>0</v>
      </c>
      <c r="L34" s="6" t="b">
        <v>0</v>
      </c>
      <c r="M34" s="6" t="b">
        <v>1</v>
      </c>
      <c r="N34" s="6" t="b">
        <v>1</v>
      </c>
      <c r="O34" s="13">
        <v>0.74</v>
      </c>
      <c r="P34" s="6">
        <f t="shared" si="0"/>
        <v>6</v>
      </c>
      <c r="Q34">
        <f t="shared" si="1"/>
        <v>10</v>
      </c>
      <c r="R34">
        <f t="shared" ref="R34:R65" si="7">IF(G34&lt;=_xlfn.PERCENTILE.EXC($G$2:$G$444,0.1), 9, IF(G34&lt;=_xlfn.PERCENTILE.EXC($G$2:$G$444,0.2), 8, IF(G34&lt;=_xlfn.PERCENTILE.EXC($G$2:$G$444,0.3), 7, IF(G34&lt;=_xlfn.PERCENTILE.EXC($G$2:$G$444,0.4), 6, IF(G34&lt;=_xlfn.PERCENTILE.EXC($G$2:$G$444,0.5), 5, IF(G34&lt;=_xlfn.PERCENTILE.EXC($G$2:$G$444,0.6), 4, IF(G34&lt;=_xlfn.PERCENTILE.EXC($G$2:$G$444,0.7), 3, IF(G34&lt;=_xlfn.PERCENTILE.EXC($G$2:$G$444,0.8), 2, IF(G34&lt;=_xlfn.PERCENTILE.EXC($G$2:$G$444,0.9), 1, IF(G34&lt;=_xlfn.PERCENTILE.EXC($G$2:$G$444,0.99), 0, "N/A" ))))))))))</f>
        <v>4</v>
      </c>
      <c r="S34">
        <f>VLOOKUP(A34,councilor_races!$A$2:$M$4644,12,FALSE)</f>
        <v>8</v>
      </c>
      <c r="T34">
        <f>VLOOKUP(A34,head_of_council_races!$A$2:$L$975,11,FALSE)</f>
        <v>0</v>
      </c>
      <c r="U34">
        <f>VLOOKUP(B34,vendor_census_data_2022!$A$2:$H$226,8,FALSE)</f>
        <v>5</v>
      </c>
      <c r="V34">
        <f t="shared" si="5"/>
        <v>33</v>
      </c>
      <c r="W34" s="1">
        <f t="shared" ref="W34:W65" si="8">E34-F34</f>
        <v>3713</v>
      </c>
      <c r="X34" s="1">
        <f t="shared" si="6"/>
        <v>1856.5</v>
      </c>
      <c r="Y34" s="5">
        <f t="shared" ref="Y34:Y65" si="9">X34/E34</f>
        <v>0.3188219131032114</v>
      </c>
    </row>
    <row r="35" spans="1:25" x14ac:dyDescent="0.2">
      <c r="A35" s="6">
        <v>10573</v>
      </c>
      <c r="B35" s="6" t="s">
        <v>264</v>
      </c>
      <c r="C35" s="12">
        <v>9421</v>
      </c>
      <c r="D35" s="12">
        <v>3386</v>
      </c>
      <c r="E35" s="12">
        <v>7486</v>
      </c>
      <c r="F35" s="12">
        <v>1880</v>
      </c>
      <c r="G35" s="14">
        <v>0.25109999999999999</v>
      </c>
      <c r="H35" s="6" t="s">
        <v>6371</v>
      </c>
      <c r="I35" s="6" t="b">
        <v>1</v>
      </c>
      <c r="J35" s="6" t="b">
        <v>1</v>
      </c>
      <c r="K35" s="6" t="b">
        <v>0</v>
      </c>
      <c r="L35" s="6" t="b">
        <v>0</v>
      </c>
      <c r="M35" s="6" t="b">
        <v>1</v>
      </c>
      <c r="N35" s="6" t="b">
        <v>1</v>
      </c>
      <c r="O35" s="13">
        <v>0.74</v>
      </c>
      <c r="P35" s="6">
        <f t="shared" si="0"/>
        <v>5</v>
      </c>
      <c r="Q35">
        <f t="shared" si="1"/>
        <v>10</v>
      </c>
      <c r="R35">
        <f t="shared" si="7"/>
        <v>8</v>
      </c>
      <c r="S35">
        <f>VLOOKUP(A35,councilor_races!$A$2:$M$4644,12,FALSE)</f>
        <v>5</v>
      </c>
      <c r="T35">
        <f>VLOOKUP(A35,head_of_council_races!$A$2:$L$975,11,FALSE)</f>
        <v>0</v>
      </c>
      <c r="U35">
        <f>VLOOKUP(B35,vendor_census_data_2022!$A$2:$H$226,8,FALSE)</f>
        <v>2</v>
      </c>
      <c r="V35">
        <f t="shared" si="5"/>
        <v>30</v>
      </c>
      <c r="W35" s="1">
        <f t="shared" si="8"/>
        <v>5606</v>
      </c>
      <c r="X35" s="1">
        <f t="shared" si="6"/>
        <v>2803</v>
      </c>
      <c r="Y35" s="5">
        <f t="shared" si="9"/>
        <v>0.37443227357734438</v>
      </c>
    </row>
    <row r="36" spans="1:25" x14ac:dyDescent="0.2">
      <c r="A36" s="6">
        <v>10782</v>
      </c>
      <c r="B36" s="6" t="s">
        <v>80</v>
      </c>
      <c r="C36" s="12">
        <v>8665</v>
      </c>
      <c r="D36" s="12">
        <v>4120</v>
      </c>
      <c r="E36" s="12">
        <v>7491</v>
      </c>
      <c r="F36" s="12">
        <v>2086</v>
      </c>
      <c r="G36" s="14">
        <v>0.27850000000000003</v>
      </c>
      <c r="H36" s="6" t="s">
        <v>6371</v>
      </c>
      <c r="I36" s="6" t="b">
        <v>1</v>
      </c>
      <c r="J36" s="6" t="b">
        <v>1</v>
      </c>
      <c r="K36" s="6" t="b">
        <v>0</v>
      </c>
      <c r="L36" s="6" t="b">
        <v>0</v>
      </c>
      <c r="M36" s="6" t="b">
        <v>1</v>
      </c>
      <c r="N36" s="6" t="b">
        <v>1</v>
      </c>
      <c r="O36" s="13">
        <v>0.74</v>
      </c>
      <c r="P36" s="6">
        <f t="shared" si="0"/>
        <v>5</v>
      </c>
      <c r="Q36">
        <f t="shared" si="1"/>
        <v>10</v>
      </c>
      <c r="R36">
        <f t="shared" si="7"/>
        <v>8</v>
      </c>
      <c r="S36">
        <f>VLOOKUP(A36,councilor_races!$A$2:$M$4644,12,FALSE)</f>
        <v>5</v>
      </c>
      <c r="T36">
        <f>VLOOKUP(A36,head_of_council_races!$A$2:$L$975,11,FALSE)</f>
        <v>0</v>
      </c>
      <c r="U36">
        <f>VLOOKUP(B36,vendor_census_data_2022!$A$2:$H$226,8,FALSE)</f>
        <v>2</v>
      </c>
      <c r="V36">
        <f t="shared" si="5"/>
        <v>30</v>
      </c>
      <c r="W36" s="1">
        <f t="shared" si="8"/>
        <v>5405</v>
      </c>
      <c r="X36" s="1">
        <f t="shared" si="6"/>
        <v>2702.5</v>
      </c>
      <c r="Y36" s="5">
        <f t="shared" si="9"/>
        <v>0.36076625283673741</v>
      </c>
    </row>
    <row r="37" spans="1:25" x14ac:dyDescent="0.2">
      <c r="A37" s="6">
        <v>10395</v>
      </c>
      <c r="B37" s="6" t="s">
        <v>270</v>
      </c>
      <c r="C37" s="12">
        <v>3571</v>
      </c>
      <c r="D37" s="12">
        <v>1751</v>
      </c>
      <c r="E37" s="12">
        <v>3626</v>
      </c>
      <c r="F37" s="12">
        <v>1309</v>
      </c>
      <c r="G37" s="14">
        <v>0.36099999999999999</v>
      </c>
      <c r="H37" s="6" t="s">
        <v>6371</v>
      </c>
      <c r="I37" s="6" t="b">
        <v>1</v>
      </c>
      <c r="J37" s="6" t="b">
        <v>1</v>
      </c>
      <c r="K37" s="6" t="b">
        <v>0</v>
      </c>
      <c r="L37" s="6" t="b">
        <v>0</v>
      </c>
      <c r="M37" s="6" t="b">
        <v>1</v>
      </c>
      <c r="N37" s="6" t="b">
        <v>1</v>
      </c>
      <c r="O37" s="13">
        <v>0.95</v>
      </c>
      <c r="P37" s="6">
        <f t="shared" si="0"/>
        <v>8</v>
      </c>
      <c r="Q37">
        <f t="shared" si="1"/>
        <v>10</v>
      </c>
      <c r="R37">
        <f t="shared" si="7"/>
        <v>5</v>
      </c>
      <c r="S37">
        <f>VLOOKUP(A37,councilor_races!$A$2:$M$4644,12,FALSE)</f>
        <v>5</v>
      </c>
      <c r="T37">
        <f>VLOOKUP(A37,head_of_council_races!$A$2:$L$975,11,FALSE)</f>
        <v>0</v>
      </c>
      <c r="U37">
        <f>VLOOKUP(B37,vendor_census_data_2022!$A$2:$H$226,8,FALSE)</f>
        <v>2</v>
      </c>
      <c r="V37">
        <f t="shared" si="5"/>
        <v>30</v>
      </c>
      <c r="W37" s="1">
        <f t="shared" si="8"/>
        <v>2317</v>
      </c>
      <c r="X37" s="1">
        <f t="shared" si="6"/>
        <v>1158.5</v>
      </c>
      <c r="Y37" s="5">
        <f t="shared" si="9"/>
        <v>0.31949806949806953</v>
      </c>
    </row>
    <row r="38" spans="1:25" x14ac:dyDescent="0.2">
      <c r="A38" s="6">
        <v>10417</v>
      </c>
      <c r="B38" s="6" t="s">
        <v>235</v>
      </c>
      <c r="C38" s="12">
        <v>2233</v>
      </c>
      <c r="D38" s="6">
        <v>974</v>
      </c>
      <c r="E38" s="12">
        <v>2069</v>
      </c>
      <c r="F38" s="6">
        <v>747</v>
      </c>
      <c r="G38" s="14">
        <v>0.36099999999999999</v>
      </c>
      <c r="H38" s="6" t="s">
        <v>6371</v>
      </c>
      <c r="I38" s="6" t="b">
        <v>1</v>
      </c>
      <c r="J38" s="6" t="b">
        <v>1</v>
      </c>
      <c r="K38" s="6" t="b">
        <v>0</v>
      </c>
      <c r="L38" s="6" t="b">
        <v>0</v>
      </c>
      <c r="M38" s="6" t="b">
        <v>1</v>
      </c>
      <c r="N38" s="6" t="b">
        <v>1</v>
      </c>
      <c r="O38" s="13">
        <v>0.95</v>
      </c>
      <c r="P38" s="6">
        <f t="shared" si="0"/>
        <v>9</v>
      </c>
      <c r="Q38">
        <f t="shared" si="1"/>
        <v>10</v>
      </c>
      <c r="R38">
        <f t="shared" si="7"/>
        <v>5</v>
      </c>
      <c r="S38">
        <f>VLOOKUP(A38,councilor_races!$A$2:$M$4644,12,FALSE)</f>
        <v>3</v>
      </c>
      <c r="T38">
        <f>VLOOKUP(A38,head_of_council_races!$A$2:$L$975,11,FALSE)</f>
        <v>1</v>
      </c>
      <c r="U38">
        <f>VLOOKUP(B38,vendor_census_data_2022!$A$2:$H$226,8,FALSE)</f>
        <v>2</v>
      </c>
      <c r="V38">
        <f t="shared" si="5"/>
        <v>30</v>
      </c>
      <c r="W38" s="1">
        <f t="shared" si="8"/>
        <v>1322</v>
      </c>
      <c r="X38" s="1">
        <f t="shared" si="6"/>
        <v>661</v>
      </c>
      <c r="Y38" s="5">
        <f t="shared" si="9"/>
        <v>0.31947800869985499</v>
      </c>
    </row>
    <row r="39" spans="1:25" x14ac:dyDescent="0.2">
      <c r="A39" s="6">
        <v>19440</v>
      </c>
      <c r="B39" s="6" t="s">
        <v>293</v>
      </c>
      <c r="C39" s="12">
        <v>6307</v>
      </c>
      <c r="D39" s="12">
        <v>2629</v>
      </c>
      <c r="E39" s="12">
        <v>4361</v>
      </c>
      <c r="F39" s="12">
        <v>1228</v>
      </c>
      <c r="G39" s="14">
        <v>0.28160000000000002</v>
      </c>
      <c r="H39" s="6" t="s">
        <v>6371</v>
      </c>
      <c r="I39" s="6" t="b">
        <v>1</v>
      </c>
      <c r="J39" s="6" t="b">
        <v>1</v>
      </c>
      <c r="K39" s="6" t="b">
        <v>0</v>
      </c>
      <c r="L39" s="6" t="b">
        <v>0</v>
      </c>
      <c r="M39" s="6" t="b">
        <v>1</v>
      </c>
      <c r="N39" s="6" t="b">
        <v>1</v>
      </c>
      <c r="O39" s="13">
        <v>0.57999999999999996</v>
      </c>
      <c r="P39" s="6">
        <f t="shared" si="0"/>
        <v>7</v>
      </c>
      <c r="Q39">
        <f t="shared" si="1"/>
        <v>10</v>
      </c>
      <c r="R39">
        <f t="shared" si="7"/>
        <v>8</v>
      </c>
      <c r="S39">
        <f>VLOOKUP(A39,councilor_races!$A$2:$M$4644,12,FALSE)</f>
        <v>3</v>
      </c>
      <c r="T39">
        <f>VLOOKUP(A39,head_of_council_races!$A$2:$L$975,11,FALSE)</f>
        <v>0</v>
      </c>
      <c r="U39">
        <f>VLOOKUP(B39,vendor_census_data_2022!$A$2:$H$226,8,FALSE)</f>
        <v>2</v>
      </c>
      <c r="V39">
        <f t="shared" si="5"/>
        <v>30</v>
      </c>
      <c r="W39" s="1">
        <f t="shared" si="8"/>
        <v>3133</v>
      </c>
      <c r="X39" s="1">
        <f t="shared" si="6"/>
        <v>1566.5</v>
      </c>
      <c r="Y39" s="5">
        <f t="shared" si="9"/>
        <v>0.35920660398991056</v>
      </c>
    </row>
    <row r="40" spans="1:25" x14ac:dyDescent="0.2">
      <c r="A40" s="6">
        <v>10758</v>
      </c>
      <c r="B40" s="6" t="s">
        <v>363</v>
      </c>
      <c r="C40" s="12">
        <v>3247</v>
      </c>
      <c r="D40" s="12">
        <v>2224</v>
      </c>
      <c r="E40" s="12">
        <v>3965</v>
      </c>
      <c r="F40" s="6">
        <v>672</v>
      </c>
      <c r="G40" s="14">
        <v>0.16950000000000001</v>
      </c>
      <c r="H40" s="6" t="s">
        <v>6372</v>
      </c>
      <c r="I40" s="6" t="b">
        <v>1</v>
      </c>
      <c r="J40" s="6" t="b">
        <v>1</v>
      </c>
      <c r="K40" s="6" t="b">
        <v>0</v>
      </c>
      <c r="L40" s="6" t="b">
        <v>0</v>
      </c>
      <c r="M40" s="6" t="b">
        <v>1</v>
      </c>
      <c r="N40" s="6" t="b">
        <v>1</v>
      </c>
      <c r="O40" s="13">
        <v>0.74</v>
      </c>
      <c r="P40" s="6">
        <f t="shared" si="0"/>
        <v>7</v>
      </c>
      <c r="Q40">
        <f t="shared" si="1"/>
        <v>10</v>
      </c>
      <c r="R40">
        <f t="shared" si="7"/>
        <v>9</v>
      </c>
      <c r="S40">
        <f>VLOOKUP(A40,councilor_races!$A$2:$M$4644,12,FALSE)</f>
        <v>2</v>
      </c>
      <c r="T40">
        <f>VLOOKUP(A40,head_of_council_races!$A$2:$L$975,11,FALSE)</f>
        <v>0</v>
      </c>
      <c r="U40">
        <f>VLOOKUP(B40,vendor_census_data_2022!$A$2:$H$226,8,FALSE)</f>
        <v>2</v>
      </c>
      <c r="V40">
        <f t="shared" si="5"/>
        <v>30</v>
      </c>
      <c r="W40" s="1">
        <f t="shared" si="8"/>
        <v>3293</v>
      </c>
      <c r="X40" s="1">
        <f t="shared" si="6"/>
        <v>1646.5</v>
      </c>
      <c r="Y40" s="5">
        <f t="shared" si="9"/>
        <v>0.41525851197982344</v>
      </c>
    </row>
    <row r="41" spans="1:25" x14ac:dyDescent="0.2">
      <c r="A41" s="6">
        <v>10105</v>
      </c>
      <c r="B41" s="6" t="s">
        <v>47</v>
      </c>
      <c r="C41" s="12">
        <v>42880</v>
      </c>
      <c r="D41" s="12">
        <v>13841</v>
      </c>
      <c r="E41" s="12">
        <v>27833</v>
      </c>
      <c r="F41" s="12">
        <v>9400</v>
      </c>
      <c r="G41" s="14">
        <v>0.3377</v>
      </c>
      <c r="H41" s="6" t="s">
        <v>6371</v>
      </c>
      <c r="I41" s="6" t="b">
        <v>1</v>
      </c>
      <c r="J41" s="6" t="b">
        <v>1</v>
      </c>
      <c r="K41" s="6" t="b">
        <v>0</v>
      </c>
      <c r="L41" s="6" t="b">
        <v>0</v>
      </c>
      <c r="M41" s="6" t="b">
        <v>1</v>
      </c>
      <c r="N41" s="6" t="b">
        <v>1</v>
      </c>
      <c r="O41" s="13">
        <v>0.64</v>
      </c>
      <c r="P41" s="6">
        <f t="shared" si="0"/>
        <v>1</v>
      </c>
      <c r="Q41">
        <f t="shared" si="1"/>
        <v>10</v>
      </c>
      <c r="R41">
        <f t="shared" si="7"/>
        <v>5</v>
      </c>
      <c r="S41">
        <f>VLOOKUP(A41,councilor_races!$A$2:$M$4644,12,FALSE)</f>
        <v>11</v>
      </c>
      <c r="T41">
        <f>VLOOKUP(A41,head_of_council_races!$A$2:$L$975,11,FALSE)</f>
        <v>0</v>
      </c>
      <c r="U41">
        <f>VLOOKUP(B41,vendor_census_data_2022!$A$2:$H$226,8,FALSE)</f>
        <v>5</v>
      </c>
      <c r="V41">
        <f t="shared" si="5"/>
        <v>32</v>
      </c>
      <c r="W41" s="1">
        <f t="shared" si="8"/>
        <v>18433</v>
      </c>
      <c r="X41" s="1">
        <f t="shared" si="6"/>
        <v>9216.5</v>
      </c>
      <c r="Y41" s="5">
        <f t="shared" si="9"/>
        <v>0.33113570222397876</v>
      </c>
    </row>
    <row r="42" spans="1:25" x14ac:dyDescent="0.2">
      <c r="A42" s="6">
        <v>10404</v>
      </c>
      <c r="B42" s="6" t="s">
        <v>11</v>
      </c>
      <c r="C42" s="12">
        <v>10989</v>
      </c>
      <c r="D42" s="12">
        <v>4119</v>
      </c>
      <c r="E42" s="12">
        <v>8965</v>
      </c>
      <c r="F42" s="12">
        <v>3604</v>
      </c>
      <c r="G42" s="14">
        <v>0.40200000000000002</v>
      </c>
      <c r="H42" s="6" t="s">
        <v>6371</v>
      </c>
      <c r="I42" s="6" t="b">
        <v>1</v>
      </c>
      <c r="J42" s="6" t="b">
        <v>1</v>
      </c>
      <c r="K42" s="6" t="b">
        <v>0</v>
      </c>
      <c r="L42" s="6" t="b">
        <v>0</v>
      </c>
      <c r="M42" s="6" t="b">
        <v>1</v>
      </c>
      <c r="N42" s="6" t="b">
        <v>1</v>
      </c>
      <c r="O42" s="13">
        <v>0.95</v>
      </c>
      <c r="P42" s="6">
        <f t="shared" si="0"/>
        <v>4</v>
      </c>
      <c r="Q42">
        <f t="shared" si="1"/>
        <v>10</v>
      </c>
      <c r="R42">
        <f t="shared" si="7"/>
        <v>3</v>
      </c>
      <c r="S42">
        <f>VLOOKUP(A42,councilor_races!$A$2:$M$4644,12,FALSE)</f>
        <v>9</v>
      </c>
      <c r="T42">
        <f>VLOOKUP(A42,head_of_council_races!$A$2:$L$975,11,FALSE)</f>
        <v>1</v>
      </c>
      <c r="U42">
        <f>VLOOKUP(B42,vendor_census_data_2022!$A$2:$H$226,8,FALSE)</f>
        <v>5</v>
      </c>
      <c r="V42">
        <f t="shared" si="5"/>
        <v>32</v>
      </c>
      <c r="W42" s="1">
        <f t="shared" si="8"/>
        <v>5361</v>
      </c>
      <c r="X42" s="1">
        <f t="shared" si="6"/>
        <v>2680.5</v>
      </c>
      <c r="Y42" s="5">
        <f t="shared" si="9"/>
        <v>0.29899609592861126</v>
      </c>
    </row>
    <row r="43" spans="1:25" x14ac:dyDescent="0.2">
      <c r="A43" s="6">
        <v>10470</v>
      </c>
      <c r="B43" s="6" t="s">
        <v>440</v>
      </c>
      <c r="C43" s="12">
        <v>9038</v>
      </c>
      <c r="D43" s="12">
        <v>3662</v>
      </c>
      <c r="E43" s="12">
        <v>6963</v>
      </c>
      <c r="F43" s="12">
        <v>2936</v>
      </c>
      <c r="G43" s="14">
        <v>0.42170000000000002</v>
      </c>
      <c r="H43" s="6" t="s">
        <v>6371</v>
      </c>
      <c r="I43" s="6" t="b">
        <v>1</v>
      </c>
      <c r="J43" s="6" t="b">
        <v>1</v>
      </c>
      <c r="K43" s="6" t="b">
        <v>0</v>
      </c>
      <c r="L43" s="6" t="b">
        <v>0</v>
      </c>
      <c r="M43" s="6" t="b">
        <v>1</v>
      </c>
      <c r="N43" s="6" t="b">
        <v>1</v>
      </c>
      <c r="O43" s="13">
        <v>0.95</v>
      </c>
      <c r="P43" s="6">
        <f t="shared" si="0"/>
        <v>5</v>
      </c>
      <c r="Q43">
        <f t="shared" si="1"/>
        <v>10</v>
      </c>
      <c r="R43">
        <f t="shared" si="7"/>
        <v>2</v>
      </c>
      <c r="S43">
        <f>VLOOKUP(A43,councilor_races!$A$2:$M$4644,12,FALSE)</f>
        <v>9</v>
      </c>
      <c r="T43">
        <f>VLOOKUP(A43,head_of_council_races!$A$2:$L$975,11,FALSE)</f>
        <v>1</v>
      </c>
      <c r="U43">
        <f>VLOOKUP(B43,vendor_census_data_2022!$A$2:$H$226,8,FALSE)</f>
        <v>5</v>
      </c>
      <c r="V43">
        <f t="shared" si="5"/>
        <v>32</v>
      </c>
      <c r="W43" s="1">
        <f t="shared" si="8"/>
        <v>4027</v>
      </c>
      <c r="X43" s="1">
        <f t="shared" si="6"/>
        <v>2013.5</v>
      </c>
      <c r="Y43" s="5">
        <f t="shared" si="9"/>
        <v>0.28917133419503088</v>
      </c>
    </row>
    <row r="44" spans="1:25" x14ac:dyDescent="0.2">
      <c r="A44" s="6">
        <v>19398</v>
      </c>
      <c r="B44" s="6" t="s">
        <v>291</v>
      </c>
      <c r="C44" s="12">
        <v>5052</v>
      </c>
      <c r="D44" s="12">
        <v>2301</v>
      </c>
      <c r="E44" s="12">
        <v>4016</v>
      </c>
      <c r="F44" s="12">
        <v>1845</v>
      </c>
      <c r="G44" s="14">
        <v>0.45939999999999998</v>
      </c>
      <c r="H44" s="6" t="s">
        <v>6371</v>
      </c>
      <c r="I44" s="6" t="b">
        <v>1</v>
      </c>
      <c r="J44" s="6" t="b">
        <v>1</v>
      </c>
      <c r="K44" s="6" t="b">
        <v>0</v>
      </c>
      <c r="L44" s="6" t="b">
        <v>0</v>
      </c>
      <c r="M44" s="6" t="b">
        <v>1</v>
      </c>
      <c r="N44" s="6" t="b">
        <v>1</v>
      </c>
      <c r="O44" s="13">
        <v>1.93</v>
      </c>
      <c r="P44" s="6">
        <f t="shared" si="0"/>
        <v>7</v>
      </c>
      <c r="Q44">
        <f t="shared" si="1"/>
        <v>10</v>
      </c>
      <c r="R44">
        <f t="shared" si="7"/>
        <v>1</v>
      </c>
      <c r="S44">
        <f>VLOOKUP(A44,councilor_races!$A$2:$M$4644,12,FALSE)</f>
        <v>8</v>
      </c>
      <c r="T44">
        <f>VLOOKUP(A44,head_of_council_races!$A$2:$L$975,11,FALSE)</f>
        <v>1</v>
      </c>
      <c r="U44">
        <f>VLOOKUP(B44,vendor_census_data_2022!$A$2:$H$226,8,FALSE)</f>
        <v>5</v>
      </c>
      <c r="V44">
        <f t="shared" si="5"/>
        <v>32</v>
      </c>
      <c r="W44" s="1">
        <f t="shared" si="8"/>
        <v>2171</v>
      </c>
      <c r="X44" s="1">
        <f t="shared" si="6"/>
        <v>1085.5</v>
      </c>
      <c r="Y44" s="5">
        <f t="shared" si="9"/>
        <v>0.27029382470119523</v>
      </c>
    </row>
    <row r="45" spans="1:25" x14ac:dyDescent="0.2">
      <c r="A45" s="6">
        <v>10596</v>
      </c>
      <c r="B45" s="6" t="s">
        <v>314</v>
      </c>
      <c r="C45" s="12">
        <v>6879</v>
      </c>
      <c r="D45" s="12">
        <v>3186</v>
      </c>
      <c r="E45" s="12">
        <v>5257</v>
      </c>
      <c r="F45" s="12">
        <v>2212</v>
      </c>
      <c r="G45" s="14">
        <v>0.42080000000000001</v>
      </c>
      <c r="H45" s="6" t="s">
        <v>6372</v>
      </c>
      <c r="I45" s="6" t="b">
        <v>1</v>
      </c>
      <c r="J45" s="6" t="b">
        <v>1</v>
      </c>
      <c r="K45" s="6" t="b">
        <v>0</v>
      </c>
      <c r="L45" s="6" t="b">
        <v>0</v>
      </c>
      <c r="M45" s="6" t="b">
        <v>1</v>
      </c>
      <c r="N45" s="6" t="b">
        <v>1</v>
      </c>
      <c r="O45" s="13">
        <v>0.74</v>
      </c>
      <c r="P45" s="6">
        <f t="shared" si="0"/>
        <v>7</v>
      </c>
      <c r="Q45">
        <f t="shared" si="1"/>
        <v>10</v>
      </c>
      <c r="R45">
        <f t="shared" si="7"/>
        <v>2</v>
      </c>
      <c r="S45">
        <f>VLOOKUP(A45,councilor_races!$A$2:$M$4644,12,FALSE)</f>
        <v>7</v>
      </c>
      <c r="T45">
        <f>VLOOKUP(A45,head_of_council_races!$A$2:$L$975,11,FALSE)</f>
        <v>1</v>
      </c>
      <c r="U45">
        <f>VLOOKUP(B45,vendor_census_data_2022!$A$2:$H$226,8,FALSE)</f>
        <v>5</v>
      </c>
      <c r="V45">
        <f t="shared" si="5"/>
        <v>32</v>
      </c>
      <c r="W45" s="1">
        <f t="shared" si="8"/>
        <v>3045</v>
      </c>
      <c r="X45" s="1">
        <f t="shared" si="6"/>
        <v>1522.5</v>
      </c>
      <c r="Y45" s="5">
        <f t="shared" si="9"/>
        <v>0.28961384820239683</v>
      </c>
    </row>
    <row r="46" spans="1:25" x14ac:dyDescent="0.2">
      <c r="A46" s="6">
        <v>10056</v>
      </c>
      <c r="B46" s="6" t="s">
        <v>29</v>
      </c>
      <c r="C46" s="12">
        <v>2642</v>
      </c>
      <c r="D46" s="12">
        <v>1534</v>
      </c>
      <c r="E46" s="12">
        <v>2029</v>
      </c>
      <c r="F46" s="12">
        <v>1140</v>
      </c>
      <c r="G46" s="14">
        <v>0.56189999999999996</v>
      </c>
      <c r="H46" s="6" t="s">
        <v>6372</v>
      </c>
      <c r="I46" s="6" t="b">
        <v>1</v>
      </c>
      <c r="J46" s="6" t="b">
        <v>1</v>
      </c>
      <c r="K46" s="6" t="b">
        <v>0</v>
      </c>
      <c r="L46" s="6" t="b">
        <v>0</v>
      </c>
      <c r="M46" s="6" t="b">
        <v>1</v>
      </c>
      <c r="N46" s="6" t="b">
        <v>1</v>
      </c>
      <c r="O46" s="13">
        <v>0.4</v>
      </c>
      <c r="P46" s="6">
        <f t="shared" si="0"/>
        <v>9</v>
      </c>
      <c r="Q46">
        <f t="shared" si="1"/>
        <v>10</v>
      </c>
      <c r="R46">
        <f t="shared" si="7"/>
        <v>0</v>
      </c>
      <c r="S46">
        <f>VLOOKUP(A46,councilor_races!$A$2:$M$4644,12,FALSE)</f>
        <v>7</v>
      </c>
      <c r="T46">
        <f>VLOOKUP(A46,head_of_council_races!$A$2:$L$975,11,FALSE)</f>
        <v>1</v>
      </c>
      <c r="U46">
        <f>VLOOKUP(B46,vendor_census_data_2022!$A$2:$H$226,8,FALSE)</f>
        <v>10</v>
      </c>
      <c r="V46">
        <f t="shared" si="5"/>
        <v>37</v>
      </c>
      <c r="W46" s="1">
        <f t="shared" si="8"/>
        <v>889</v>
      </c>
      <c r="X46" s="1">
        <f t="shared" si="6"/>
        <v>444.5</v>
      </c>
      <c r="Y46" s="5">
        <f t="shared" si="9"/>
        <v>0.21907343518974864</v>
      </c>
    </row>
    <row r="47" spans="1:25" x14ac:dyDescent="0.2">
      <c r="A47" s="6">
        <v>10462</v>
      </c>
      <c r="B47" s="6" t="s">
        <v>321</v>
      </c>
      <c r="C47" s="12">
        <v>12595</v>
      </c>
      <c r="D47" s="12">
        <v>4249</v>
      </c>
      <c r="E47" s="12">
        <v>8727</v>
      </c>
      <c r="F47" s="12">
        <v>2860</v>
      </c>
      <c r="G47" s="14">
        <v>0.32769999999999999</v>
      </c>
      <c r="H47" s="6" t="s">
        <v>6371</v>
      </c>
      <c r="I47" s="6" t="b">
        <v>1</v>
      </c>
      <c r="J47" s="6" t="b">
        <v>1</v>
      </c>
      <c r="K47" s="6" t="b">
        <v>0</v>
      </c>
      <c r="L47" s="6" t="b">
        <v>0</v>
      </c>
      <c r="M47" s="6" t="b">
        <v>1</v>
      </c>
      <c r="N47" s="6" t="b">
        <v>1</v>
      </c>
      <c r="O47" s="13">
        <v>0.95</v>
      </c>
      <c r="P47" s="6">
        <f t="shared" si="0"/>
        <v>4</v>
      </c>
      <c r="Q47">
        <f t="shared" si="1"/>
        <v>10</v>
      </c>
      <c r="R47">
        <f t="shared" si="7"/>
        <v>6</v>
      </c>
      <c r="S47">
        <f>VLOOKUP(A47,councilor_races!$A$2:$M$4644,12,FALSE)</f>
        <v>6</v>
      </c>
      <c r="T47">
        <f>VLOOKUP(A47,head_of_council_races!$A$2:$L$975,11,FALSE)</f>
        <v>1</v>
      </c>
      <c r="U47">
        <f>VLOOKUP(B47,vendor_census_data_2022!$A$2:$H$226,8,FALSE)</f>
        <v>5</v>
      </c>
      <c r="V47">
        <f t="shared" si="5"/>
        <v>32</v>
      </c>
      <c r="W47" s="1">
        <f t="shared" si="8"/>
        <v>5867</v>
      </c>
      <c r="X47" s="1">
        <f t="shared" si="6"/>
        <v>2933.5</v>
      </c>
      <c r="Y47" s="5">
        <f t="shared" si="9"/>
        <v>0.33614071273060614</v>
      </c>
    </row>
    <row r="48" spans="1:25" x14ac:dyDescent="0.2">
      <c r="A48" s="6">
        <v>19431</v>
      </c>
      <c r="B48" s="6" t="s">
        <v>168</v>
      </c>
      <c r="C48" s="12">
        <v>4385</v>
      </c>
      <c r="D48" s="12">
        <v>3918</v>
      </c>
      <c r="E48" s="12">
        <v>6689</v>
      </c>
      <c r="F48" s="12">
        <v>2472</v>
      </c>
      <c r="G48" s="14">
        <v>0.36959999999999998</v>
      </c>
      <c r="H48" s="6" t="s">
        <v>6371</v>
      </c>
      <c r="I48" s="6" t="b">
        <v>1</v>
      </c>
      <c r="J48" s="6" t="b">
        <v>1</v>
      </c>
      <c r="K48" s="6" t="b">
        <v>0</v>
      </c>
      <c r="L48" s="6" t="b">
        <v>0</v>
      </c>
      <c r="M48" s="6" t="b">
        <v>1</v>
      </c>
      <c r="N48" s="6" t="b">
        <v>1</v>
      </c>
      <c r="O48" s="13">
        <v>0.57999999999999996</v>
      </c>
      <c r="P48" s="6">
        <f t="shared" si="0"/>
        <v>6</v>
      </c>
      <c r="Q48">
        <f t="shared" si="1"/>
        <v>10</v>
      </c>
      <c r="R48">
        <f t="shared" si="7"/>
        <v>4</v>
      </c>
      <c r="S48">
        <f>VLOOKUP(A48,councilor_races!$A$2:$M$4644,12,FALSE)</f>
        <v>6</v>
      </c>
      <c r="T48">
        <f>VLOOKUP(A48,head_of_council_races!$A$2:$L$975,11,FALSE)</f>
        <v>1</v>
      </c>
      <c r="U48">
        <f>VLOOKUP(B48,vendor_census_data_2022!$A$2:$H$226,8,FALSE)</f>
        <v>5</v>
      </c>
      <c r="V48">
        <f t="shared" si="5"/>
        <v>32</v>
      </c>
      <c r="W48" s="1">
        <f t="shared" si="8"/>
        <v>4217</v>
      </c>
      <c r="X48" s="1">
        <f t="shared" si="6"/>
        <v>2108.5</v>
      </c>
      <c r="Y48" s="5">
        <f t="shared" si="9"/>
        <v>0.31521901629541038</v>
      </c>
    </row>
    <row r="49" spans="1:25" x14ac:dyDescent="0.2">
      <c r="A49" s="6">
        <v>10702</v>
      </c>
      <c r="B49" s="6" t="s">
        <v>116</v>
      </c>
      <c r="C49" s="12">
        <v>3418</v>
      </c>
      <c r="D49" s="12">
        <v>1530</v>
      </c>
      <c r="E49" s="12">
        <v>2905</v>
      </c>
      <c r="F49" s="12">
        <v>1225</v>
      </c>
      <c r="G49" s="14">
        <v>0.42170000000000002</v>
      </c>
      <c r="H49" s="6" t="s">
        <v>6371</v>
      </c>
      <c r="I49" s="6" t="b">
        <v>1</v>
      </c>
      <c r="J49" s="6" t="b">
        <v>0</v>
      </c>
      <c r="K49" s="6" t="b">
        <v>0</v>
      </c>
      <c r="L49" s="6" t="b">
        <v>0</v>
      </c>
      <c r="M49" s="6" t="b">
        <v>1</v>
      </c>
      <c r="N49" s="6" t="b">
        <v>1</v>
      </c>
      <c r="O49" s="13">
        <v>0.74</v>
      </c>
      <c r="P49" s="6">
        <f t="shared" si="0"/>
        <v>8</v>
      </c>
      <c r="Q49">
        <f t="shared" si="1"/>
        <v>10</v>
      </c>
      <c r="R49">
        <f t="shared" si="7"/>
        <v>2</v>
      </c>
      <c r="S49">
        <f>VLOOKUP(A49,councilor_races!$A$2:$M$4644,12,FALSE)</f>
        <v>7</v>
      </c>
      <c r="T49">
        <f>VLOOKUP(A49,head_of_council_races!$A$2:$L$975,11,FALSE)</f>
        <v>0</v>
      </c>
      <c r="U49">
        <f>VLOOKUP(B49,vendor_census_data_2022!$A$2:$H$226,8,FALSE)</f>
        <v>5</v>
      </c>
      <c r="V49">
        <f t="shared" si="5"/>
        <v>32</v>
      </c>
      <c r="W49" s="1">
        <f t="shared" si="8"/>
        <v>1680</v>
      </c>
      <c r="X49" s="1">
        <f t="shared" si="6"/>
        <v>840</v>
      </c>
      <c r="Y49" s="5">
        <f t="shared" si="9"/>
        <v>0.28915662650602408</v>
      </c>
    </row>
    <row r="50" spans="1:25" x14ac:dyDescent="0.2">
      <c r="A50" s="6">
        <v>19420</v>
      </c>
      <c r="B50" s="6" t="s">
        <v>69</v>
      </c>
      <c r="C50" s="6">
        <v>953</v>
      </c>
      <c r="D50" s="6">
        <v>711</v>
      </c>
      <c r="E50" s="12">
        <v>1371</v>
      </c>
      <c r="F50" s="6">
        <v>597</v>
      </c>
      <c r="G50" s="14">
        <v>0.43540000000000001</v>
      </c>
      <c r="H50" s="6" t="s">
        <v>6371</v>
      </c>
      <c r="I50" s="6" t="b">
        <v>1</v>
      </c>
      <c r="J50" s="6" t="b">
        <v>1</v>
      </c>
      <c r="K50" s="6" t="b">
        <v>0</v>
      </c>
      <c r="L50" s="6" t="b">
        <v>0</v>
      </c>
      <c r="M50" s="6" t="b">
        <v>1</v>
      </c>
      <c r="N50" s="6" t="b">
        <v>1</v>
      </c>
      <c r="O50" s="13">
        <v>0.57999999999999996</v>
      </c>
      <c r="P50" s="6">
        <f t="shared" si="0"/>
        <v>9</v>
      </c>
      <c r="Q50">
        <f t="shared" si="1"/>
        <v>10</v>
      </c>
      <c r="R50">
        <f t="shared" si="7"/>
        <v>1</v>
      </c>
      <c r="S50">
        <f>VLOOKUP(A50,councilor_races!$A$2:$M$4644,12,FALSE)</f>
        <v>6</v>
      </c>
      <c r="T50">
        <f>VLOOKUP(A50,head_of_council_races!$A$2:$L$975,11,FALSE)</f>
        <v>1</v>
      </c>
      <c r="U50">
        <f>VLOOKUP(B50,vendor_census_data_2022!$A$2:$H$226,8,FALSE)</f>
        <v>5</v>
      </c>
      <c r="V50">
        <f t="shared" si="5"/>
        <v>32</v>
      </c>
      <c r="W50" s="1">
        <f t="shared" si="8"/>
        <v>774</v>
      </c>
      <c r="X50" s="1">
        <f t="shared" si="6"/>
        <v>387</v>
      </c>
      <c r="Y50" s="5">
        <f t="shared" si="9"/>
        <v>0.28227571115973743</v>
      </c>
    </row>
    <row r="51" spans="1:25" x14ac:dyDescent="0.2">
      <c r="A51" s="6">
        <v>19415</v>
      </c>
      <c r="B51" s="6" t="s">
        <v>43</v>
      </c>
      <c r="C51" s="12">
        <v>7540</v>
      </c>
      <c r="D51" s="12">
        <v>5481</v>
      </c>
      <c r="E51" s="12">
        <v>9060</v>
      </c>
      <c r="F51" s="12">
        <v>2765</v>
      </c>
      <c r="G51" s="14">
        <v>0.30520000000000003</v>
      </c>
      <c r="H51" s="6" t="s">
        <v>6371</v>
      </c>
      <c r="I51" s="6" t="b">
        <v>1</v>
      </c>
      <c r="J51" s="6" t="b">
        <v>1</v>
      </c>
      <c r="K51" s="6" t="b">
        <v>0</v>
      </c>
      <c r="L51" s="6" t="b">
        <v>0</v>
      </c>
      <c r="M51" s="6" t="b">
        <v>1</v>
      </c>
      <c r="N51" s="6" t="b">
        <v>1</v>
      </c>
      <c r="O51" s="13">
        <v>0.57999999999999996</v>
      </c>
      <c r="P51" s="6">
        <f t="shared" si="0"/>
        <v>4</v>
      </c>
      <c r="Q51">
        <f t="shared" si="1"/>
        <v>10</v>
      </c>
      <c r="R51">
        <f t="shared" si="7"/>
        <v>7</v>
      </c>
      <c r="S51">
        <f>VLOOKUP(A51,councilor_races!$A$2:$M$4644,12,FALSE)</f>
        <v>6</v>
      </c>
      <c r="T51">
        <f>VLOOKUP(A51,head_of_council_races!$A$2:$L$975,11,FALSE)</f>
        <v>0</v>
      </c>
      <c r="U51">
        <f>VLOOKUP(B51,vendor_census_data_2022!$A$2:$H$226,8,FALSE)</f>
        <v>2</v>
      </c>
      <c r="V51">
        <f t="shared" si="5"/>
        <v>29</v>
      </c>
      <c r="W51" s="1">
        <f t="shared" si="8"/>
        <v>6295</v>
      </c>
      <c r="X51" s="1">
        <f t="shared" si="6"/>
        <v>3147.5</v>
      </c>
      <c r="Y51" s="5">
        <f t="shared" si="9"/>
        <v>0.34740618101545256</v>
      </c>
    </row>
    <row r="52" spans="1:25" x14ac:dyDescent="0.2">
      <c r="A52" s="6">
        <v>19437</v>
      </c>
      <c r="B52" s="6" t="s">
        <v>243</v>
      </c>
      <c r="C52" s="12">
        <v>4267</v>
      </c>
      <c r="D52" s="12">
        <v>2766</v>
      </c>
      <c r="E52" s="12">
        <v>4844</v>
      </c>
      <c r="F52" s="12">
        <v>1794</v>
      </c>
      <c r="G52" s="14">
        <v>0.37040000000000001</v>
      </c>
      <c r="H52" s="6" t="s">
        <v>6371</v>
      </c>
      <c r="I52" s="6" t="b">
        <v>1</v>
      </c>
      <c r="J52" s="6" t="b">
        <v>1</v>
      </c>
      <c r="K52" s="6" t="b">
        <v>0</v>
      </c>
      <c r="L52" s="6" t="b">
        <v>0</v>
      </c>
      <c r="M52" s="6" t="b">
        <v>1</v>
      </c>
      <c r="N52" s="6" t="b">
        <v>1</v>
      </c>
      <c r="O52" s="13">
        <v>0.57999999999999996</v>
      </c>
      <c r="P52" s="6">
        <f t="shared" si="0"/>
        <v>7</v>
      </c>
      <c r="Q52">
        <f t="shared" si="1"/>
        <v>10</v>
      </c>
      <c r="R52">
        <f t="shared" si="7"/>
        <v>4</v>
      </c>
      <c r="S52">
        <f>VLOOKUP(A52,councilor_races!$A$2:$M$4644,12,FALSE)</f>
        <v>5</v>
      </c>
      <c r="T52">
        <f>VLOOKUP(A52,head_of_council_races!$A$2:$L$975,11,FALSE)</f>
        <v>1</v>
      </c>
      <c r="U52">
        <f>VLOOKUP(B52,vendor_census_data_2022!$A$2:$H$226,8,FALSE)</f>
        <v>2</v>
      </c>
      <c r="V52">
        <f t="shared" si="5"/>
        <v>29</v>
      </c>
      <c r="W52" s="1">
        <f t="shared" si="8"/>
        <v>3050</v>
      </c>
      <c r="X52" s="1">
        <f t="shared" si="6"/>
        <v>1525</v>
      </c>
      <c r="Y52" s="5">
        <f t="shared" si="9"/>
        <v>0.314822460776218</v>
      </c>
    </row>
    <row r="53" spans="1:25" x14ac:dyDescent="0.2">
      <c r="A53" s="6">
        <v>10187</v>
      </c>
      <c r="B53" s="6" t="s">
        <v>101</v>
      </c>
      <c r="C53" s="12">
        <v>4175</v>
      </c>
      <c r="D53" s="12">
        <v>2003</v>
      </c>
      <c r="E53" s="12">
        <v>3282</v>
      </c>
      <c r="F53" s="12">
        <v>1287</v>
      </c>
      <c r="G53" s="14">
        <v>0.3921</v>
      </c>
      <c r="H53" s="6" t="s">
        <v>6371</v>
      </c>
      <c r="I53" s="6" t="b">
        <v>1</v>
      </c>
      <c r="J53" s="6" t="b">
        <v>1</v>
      </c>
      <c r="K53" s="6" t="b">
        <v>0</v>
      </c>
      <c r="L53" s="6" t="b">
        <v>0</v>
      </c>
      <c r="M53" s="6" t="b">
        <v>1</v>
      </c>
      <c r="N53" s="6" t="b">
        <v>1</v>
      </c>
      <c r="O53" s="13">
        <v>0.01</v>
      </c>
      <c r="P53" s="6">
        <f t="shared" si="0"/>
        <v>8</v>
      </c>
      <c r="Q53">
        <f t="shared" si="1"/>
        <v>10</v>
      </c>
      <c r="R53">
        <f t="shared" si="7"/>
        <v>3</v>
      </c>
      <c r="S53">
        <f>VLOOKUP(A53,councilor_races!$A$2:$M$4644,12,FALSE)</f>
        <v>6</v>
      </c>
      <c r="T53">
        <f>VLOOKUP(A53,head_of_council_races!$A$2:$L$975,11,FALSE)</f>
        <v>0</v>
      </c>
      <c r="U53">
        <f>VLOOKUP(B53,vendor_census_data_2022!$A$2:$H$226,8,FALSE)</f>
        <v>2</v>
      </c>
      <c r="V53">
        <f t="shared" si="5"/>
        <v>29</v>
      </c>
      <c r="W53" s="1">
        <f t="shared" si="8"/>
        <v>1995</v>
      </c>
      <c r="X53" s="1">
        <f t="shared" si="6"/>
        <v>997.5</v>
      </c>
      <c r="Y53" s="5">
        <f t="shared" si="9"/>
        <v>0.30393053016453381</v>
      </c>
    </row>
    <row r="54" spans="1:25" x14ac:dyDescent="0.2">
      <c r="A54" s="6">
        <v>10173</v>
      </c>
      <c r="B54" s="6" t="s">
        <v>164</v>
      </c>
      <c r="C54" s="12">
        <v>11059</v>
      </c>
      <c r="D54" s="12">
        <v>5001</v>
      </c>
      <c r="E54" s="12">
        <v>9567</v>
      </c>
      <c r="F54" s="12">
        <v>2596</v>
      </c>
      <c r="G54" s="14">
        <v>0.27129999999999999</v>
      </c>
      <c r="H54" s="6" t="s">
        <v>6371</v>
      </c>
      <c r="I54" s="6" t="b">
        <v>1</v>
      </c>
      <c r="J54" s="6" t="b">
        <v>1</v>
      </c>
      <c r="K54" s="6" t="b">
        <v>0</v>
      </c>
      <c r="L54" s="6" t="b">
        <v>0</v>
      </c>
      <c r="M54" s="6" t="b">
        <v>1</v>
      </c>
      <c r="N54" s="6" t="b">
        <v>1</v>
      </c>
      <c r="O54" s="13">
        <v>0.01</v>
      </c>
      <c r="P54" s="6">
        <f t="shared" si="0"/>
        <v>4</v>
      </c>
      <c r="Q54">
        <f t="shared" si="1"/>
        <v>10</v>
      </c>
      <c r="R54">
        <f t="shared" si="7"/>
        <v>8</v>
      </c>
      <c r="S54">
        <f>VLOOKUP(A54,councilor_races!$A$2:$M$4644,12,FALSE)</f>
        <v>5</v>
      </c>
      <c r="T54">
        <f>VLOOKUP(A54,head_of_council_races!$A$2:$L$975,11,FALSE)</f>
        <v>0</v>
      </c>
      <c r="U54">
        <f>VLOOKUP(B54,vendor_census_data_2022!$A$2:$H$226,8,FALSE)</f>
        <v>2</v>
      </c>
      <c r="V54">
        <f t="shared" si="5"/>
        <v>29</v>
      </c>
      <c r="W54" s="1">
        <f t="shared" si="8"/>
        <v>6971</v>
      </c>
      <c r="X54" s="1">
        <f t="shared" si="6"/>
        <v>3485.5</v>
      </c>
      <c r="Y54" s="5">
        <f t="shared" si="9"/>
        <v>0.36432528483328108</v>
      </c>
    </row>
    <row r="55" spans="1:25" x14ac:dyDescent="0.2">
      <c r="A55" s="6">
        <v>19425</v>
      </c>
      <c r="B55" s="6" t="s">
        <v>150</v>
      </c>
      <c r="C55" s="12">
        <v>2864</v>
      </c>
      <c r="D55" s="12">
        <v>2823</v>
      </c>
      <c r="E55" s="12">
        <v>5232</v>
      </c>
      <c r="F55" s="12">
        <v>1809</v>
      </c>
      <c r="G55" s="14">
        <v>0.3458</v>
      </c>
      <c r="H55" s="6" t="s">
        <v>6371</v>
      </c>
      <c r="I55" s="6" t="b">
        <v>1</v>
      </c>
      <c r="J55" s="6" t="b">
        <v>1</v>
      </c>
      <c r="K55" s="6" t="b">
        <v>0</v>
      </c>
      <c r="L55" s="6" t="b">
        <v>0</v>
      </c>
      <c r="M55" s="6" t="b">
        <v>1</v>
      </c>
      <c r="N55" s="6" t="b">
        <v>1</v>
      </c>
      <c r="O55" s="13">
        <v>0.57999999999999996</v>
      </c>
      <c r="P55" s="6">
        <f t="shared" si="0"/>
        <v>7</v>
      </c>
      <c r="Q55">
        <f t="shared" si="1"/>
        <v>10</v>
      </c>
      <c r="R55">
        <f t="shared" si="7"/>
        <v>5</v>
      </c>
      <c r="S55">
        <f>VLOOKUP(A55,councilor_races!$A$2:$M$4644,12,FALSE)</f>
        <v>4</v>
      </c>
      <c r="T55">
        <f>VLOOKUP(A55,head_of_council_races!$A$2:$L$975,11,FALSE)</f>
        <v>1</v>
      </c>
      <c r="U55">
        <f>VLOOKUP(B55,vendor_census_data_2022!$A$2:$H$226,8,FALSE)</f>
        <v>5</v>
      </c>
      <c r="V55">
        <f t="shared" si="5"/>
        <v>32</v>
      </c>
      <c r="W55" s="1">
        <f t="shared" si="8"/>
        <v>3423</v>
      </c>
      <c r="X55" s="1">
        <f t="shared" si="6"/>
        <v>1711.5</v>
      </c>
      <c r="Y55" s="5">
        <f t="shared" si="9"/>
        <v>0.32712155963302753</v>
      </c>
    </row>
    <row r="56" spans="1:25" x14ac:dyDescent="0.2">
      <c r="A56" s="6">
        <v>10176</v>
      </c>
      <c r="B56" s="6" t="s">
        <v>449</v>
      </c>
      <c r="C56" s="6">
        <v>721</v>
      </c>
      <c r="D56" s="12">
        <v>1099</v>
      </c>
      <c r="E56" s="12">
        <v>2555</v>
      </c>
      <c r="F56" s="6">
        <v>998</v>
      </c>
      <c r="G56" s="14">
        <v>0.3906</v>
      </c>
      <c r="H56" s="6" t="s">
        <v>6371</v>
      </c>
      <c r="I56" s="6" t="b">
        <v>1</v>
      </c>
      <c r="J56" s="6" t="b">
        <v>1</v>
      </c>
      <c r="K56" s="6" t="b">
        <v>0</v>
      </c>
      <c r="L56" s="6" t="b">
        <v>0</v>
      </c>
      <c r="M56" s="6" t="b">
        <v>1</v>
      </c>
      <c r="N56" s="6" t="b">
        <v>1</v>
      </c>
      <c r="O56" s="13">
        <v>0.01</v>
      </c>
      <c r="P56" s="6">
        <f t="shared" si="0"/>
        <v>9</v>
      </c>
      <c r="Q56">
        <f t="shared" si="1"/>
        <v>10</v>
      </c>
      <c r="R56">
        <f t="shared" si="7"/>
        <v>3</v>
      </c>
      <c r="S56">
        <f>VLOOKUP(A56,councilor_races!$A$2:$M$4644,12,FALSE)</f>
        <v>4</v>
      </c>
      <c r="T56">
        <f>VLOOKUP(A56,head_of_council_races!$A$2:$L$975,11,FALSE)</f>
        <v>1</v>
      </c>
      <c r="U56">
        <f>VLOOKUP(B56,vendor_census_data_2022!$A$2:$H$226,8,FALSE)</f>
        <v>2</v>
      </c>
      <c r="V56">
        <f t="shared" si="5"/>
        <v>29</v>
      </c>
      <c r="W56" s="1">
        <f t="shared" si="8"/>
        <v>1557</v>
      </c>
      <c r="X56" s="1">
        <f t="shared" si="6"/>
        <v>778.5</v>
      </c>
      <c r="Y56" s="5">
        <f t="shared" si="9"/>
        <v>0.30469667318982385</v>
      </c>
    </row>
    <row r="57" spans="1:25" x14ac:dyDescent="0.2">
      <c r="A57" s="6">
        <v>10416</v>
      </c>
      <c r="B57" s="6" t="s">
        <v>77</v>
      </c>
      <c r="C57" s="12">
        <v>4801</v>
      </c>
      <c r="D57" s="12">
        <v>2385</v>
      </c>
      <c r="E57" s="12">
        <v>4443</v>
      </c>
      <c r="F57" s="12">
        <v>1414</v>
      </c>
      <c r="G57" s="14">
        <v>0.31830000000000003</v>
      </c>
      <c r="H57" s="6" t="s">
        <v>6371</v>
      </c>
      <c r="I57" s="6" t="b">
        <v>1</v>
      </c>
      <c r="J57" s="6" t="b">
        <v>1</v>
      </c>
      <c r="K57" s="6" t="b">
        <v>0</v>
      </c>
      <c r="L57" s="6" t="b">
        <v>0</v>
      </c>
      <c r="M57" s="6" t="b">
        <v>1</v>
      </c>
      <c r="N57" s="6" t="b">
        <v>1</v>
      </c>
      <c r="O57" s="13">
        <v>0.95</v>
      </c>
      <c r="P57" s="6">
        <f t="shared" si="0"/>
        <v>7</v>
      </c>
      <c r="Q57">
        <f t="shared" si="1"/>
        <v>10</v>
      </c>
      <c r="R57">
        <f t="shared" si="7"/>
        <v>6</v>
      </c>
      <c r="S57">
        <f>VLOOKUP(A57,councilor_races!$A$2:$M$4644,12,FALSE)</f>
        <v>4</v>
      </c>
      <c r="T57">
        <f>VLOOKUP(A57,head_of_council_races!$A$2:$L$975,11,FALSE)</f>
        <v>0</v>
      </c>
      <c r="U57">
        <f>VLOOKUP(B57,vendor_census_data_2022!$A$2:$H$226,8,FALSE)</f>
        <v>5</v>
      </c>
      <c r="V57">
        <f t="shared" si="5"/>
        <v>32</v>
      </c>
      <c r="W57" s="1">
        <f t="shared" si="8"/>
        <v>3029</v>
      </c>
      <c r="X57" s="1">
        <f t="shared" si="6"/>
        <v>1514.5</v>
      </c>
      <c r="Y57" s="5">
        <f t="shared" si="9"/>
        <v>0.34087328381724058</v>
      </c>
    </row>
    <row r="58" spans="1:25" x14ac:dyDescent="0.2">
      <c r="A58" s="6">
        <v>10351</v>
      </c>
      <c r="B58" s="6" t="s">
        <v>309</v>
      </c>
      <c r="C58" s="12">
        <v>7087</v>
      </c>
      <c r="D58" s="12">
        <v>3239</v>
      </c>
      <c r="E58" s="12">
        <v>6356</v>
      </c>
      <c r="F58" s="6">
        <v>673</v>
      </c>
      <c r="G58" s="14">
        <v>0.10589999999999999</v>
      </c>
      <c r="H58" s="6" t="s">
        <v>6371</v>
      </c>
      <c r="I58" s="6" t="b">
        <v>1</v>
      </c>
      <c r="J58" s="6" t="b">
        <v>1</v>
      </c>
      <c r="K58" s="6" t="b">
        <v>0</v>
      </c>
      <c r="L58" s="6" t="b">
        <v>0</v>
      </c>
      <c r="M58" s="6" t="b">
        <v>1</v>
      </c>
      <c r="N58" s="6" t="b">
        <v>1</v>
      </c>
      <c r="O58" s="13">
        <v>0.95</v>
      </c>
      <c r="P58" s="6">
        <f t="shared" si="0"/>
        <v>6</v>
      </c>
      <c r="Q58">
        <f t="shared" si="1"/>
        <v>10</v>
      </c>
      <c r="R58">
        <f t="shared" si="7"/>
        <v>9</v>
      </c>
      <c r="S58">
        <f>VLOOKUP(A58,councilor_races!$A$2:$M$4644,12,FALSE)</f>
        <v>2</v>
      </c>
      <c r="T58">
        <f>VLOOKUP(A58,head_of_council_races!$A$2:$L$975,11,FALSE)</f>
        <v>0</v>
      </c>
      <c r="U58">
        <f>VLOOKUP(B58,vendor_census_data_2022!$A$2:$H$226,8,FALSE)</f>
        <v>5</v>
      </c>
      <c r="V58">
        <f t="shared" si="5"/>
        <v>32</v>
      </c>
      <c r="W58" s="1">
        <f t="shared" si="8"/>
        <v>5683</v>
      </c>
      <c r="X58" s="1">
        <f t="shared" si="6"/>
        <v>2841.5</v>
      </c>
      <c r="Y58" s="5">
        <f t="shared" si="9"/>
        <v>0.44705789804908747</v>
      </c>
    </row>
    <row r="59" spans="1:25" x14ac:dyDescent="0.2">
      <c r="A59" s="6">
        <v>10339</v>
      </c>
      <c r="B59" s="6" t="s">
        <v>453</v>
      </c>
      <c r="C59" s="12">
        <v>8628</v>
      </c>
      <c r="D59" s="12">
        <v>3482</v>
      </c>
      <c r="E59" s="12">
        <v>6632</v>
      </c>
      <c r="F59" s="12">
        <v>1494</v>
      </c>
      <c r="G59" s="14">
        <v>0.2253</v>
      </c>
      <c r="H59" s="6" t="s">
        <v>6371</v>
      </c>
      <c r="I59" s="6" t="b">
        <v>1</v>
      </c>
      <c r="J59" s="6" t="b">
        <v>1</v>
      </c>
      <c r="K59" s="6" t="b">
        <v>0</v>
      </c>
      <c r="L59" s="6" t="b">
        <v>0</v>
      </c>
      <c r="M59" s="6" t="b">
        <v>1</v>
      </c>
      <c r="N59" s="6" t="b">
        <v>1</v>
      </c>
      <c r="O59" s="13">
        <v>0.95</v>
      </c>
      <c r="P59" s="6">
        <f t="shared" si="0"/>
        <v>6</v>
      </c>
      <c r="Q59">
        <f t="shared" si="1"/>
        <v>10</v>
      </c>
      <c r="R59">
        <f t="shared" si="7"/>
        <v>9</v>
      </c>
      <c r="S59">
        <f>VLOOKUP(A59,councilor_races!$A$2:$M$4644,12,FALSE)</f>
        <v>2</v>
      </c>
      <c r="T59">
        <f>VLOOKUP(A59,head_of_council_races!$A$2:$L$975,11,FALSE)</f>
        <v>0</v>
      </c>
      <c r="U59">
        <f>VLOOKUP(B59,vendor_census_data_2022!$A$2:$H$226,8,FALSE)</f>
        <v>2</v>
      </c>
      <c r="V59">
        <f t="shared" si="5"/>
        <v>29</v>
      </c>
      <c r="W59" s="1">
        <f t="shared" si="8"/>
        <v>5138</v>
      </c>
      <c r="X59" s="1">
        <f t="shared" si="6"/>
        <v>2569</v>
      </c>
      <c r="Y59" s="5">
        <f t="shared" si="9"/>
        <v>0.38736429433051872</v>
      </c>
    </row>
    <row r="60" spans="1:25" x14ac:dyDescent="0.2">
      <c r="A60" s="6">
        <v>10663</v>
      </c>
      <c r="B60" s="6" t="s">
        <v>436</v>
      </c>
      <c r="C60" s="12">
        <v>5060</v>
      </c>
      <c r="D60" s="12">
        <v>2966</v>
      </c>
      <c r="E60" s="12">
        <v>4401</v>
      </c>
      <c r="F60" s="6">
        <v>477</v>
      </c>
      <c r="G60" s="14">
        <v>0.1084</v>
      </c>
      <c r="H60" s="6" t="s">
        <v>6371</v>
      </c>
      <c r="I60" s="6" t="b">
        <v>1</v>
      </c>
      <c r="J60" s="6" t="b">
        <v>1</v>
      </c>
      <c r="K60" s="6" t="b">
        <v>0</v>
      </c>
      <c r="L60" s="6" t="b">
        <v>0</v>
      </c>
      <c r="M60" s="6" t="b">
        <v>1</v>
      </c>
      <c r="N60" s="6" t="b">
        <v>1</v>
      </c>
      <c r="O60" s="13">
        <v>0.74</v>
      </c>
      <c r="P60" s="6">
        <f t="shared" si="0"/>
        <v>7</v>
      </c>
      <c r="Q60">
        <f t="shared" si="1"/>
        <v>10</v>
      </c>
      <c r="R60">
        <f t="shared" si="7"/>
        <v>9</v>
      </c>
      <c r="S60">
        <f>VLOOKUP(A60,councilor_races!$A$2:$M$4644,12,FALSE)</f>
        <v>1</v>
      </c>
      <c r="T60">
        <f>VLOOKUP(A60,head_of_council_races!$A$2:$L$975,11,FALSE)</f>
        <v>0</v>
      </c>
      <c r="U60">
        <f>VLOOKUP(B60,vendor_census_data_2022!$A$2:$H$226,8,FALSE)</f>
        <v>2</v>
      </c>
      <c r="V60">
        <f t="shared" si="5"/>
        <v>29</v>
      </c>
      <c r="W60" s="1">
        <f t="shared" si="8"/>
        <v>3924</v>
      </c>
      <c r="X60" s="1">
        <f t="shared" si="6"/>
        <v>1962</v>
      </c>
      <c r="Y60" s="5">
        <f t="shared" si="9"/>
        <v>0.44580777096114521</v>
      </c>
    </row>
    <row r="61" spans="1:25" x14ac:dyDescent="0.2">
      <c r="A61" s="6">
        <v>10316</v>
      </c>
      <c r="B61" s="6" t="s">
        <v>373</v>
      </c>
      <c r="C61" s="12">
        <v>20188</v>
      </c>
      <c r="D61" s="12">
        <v>10606</v>
      </c>
      <c r="E61" s="12">
        <v>18116</v>
      </c>
      <c r="F61" s="12">
        <v>6476</v>
      </c>
      <c r="G61" s="14">
        <v>0.35749999999999998</v>
      </c>
      <c r="H61" s="6" t="s">
        <v>6371</v>
      </c>
      <c r="I61" s="6" t="b">
        <v>1</v>
      </c>
      <c r="J61" s="6" t="b">
        <v>1</v>
      </c>
      <c r="K61" s="6" t="b">
        <v>0</v>
      </c>
      <c r="L61" s="6" t="b">
        <v>0</v>
      </c>
      <c r="M61" s="6" t="b">
        <v>1</v>
      </c>
      <c r="N61" s="6" t="b">
        <v>1</v>
      </c>
      <c r="O61" s="13">
        <v>0.95</v>
      </c>
      <c r="P61" s="6">
        <f t="shared" si="0"/>
        <v>2</v>
      </c>
      <c r="Q61">
        <f t="shared" si="1"/>
        <v>10</v>
      </c>
      <c r="R61">
        <f t="shared" si="7"/>
        <v>5</v>
      </c>
      <c r="S61">
        <f>VLOOKUP(A61,councilor_races!$A$2:$M$4644,12,FALSE)</f>
        <v>9</v>
      </c>
      <c r="T61">
        <f>VLOOKUP(A61,head_of_council_races!$A$2:$L$975,11,FALSE)</f>
        <v>0</v>
      </c>
      <c r="U61">
        <f>VLOOKUP(B61,vendor_census_data_2022!$A$2:$H$226,8,FALSE)</f>
        <v>5</v>
      </c>
      <c r="V61">
        <f t="shared" si="5"/>
        <v>31</v>
      </c>
      <c r="W61" s="1">
        <f t="shared" si="8"/>
        <v>11640</v>
      </c>
      <c r="X61" s="1">
        <f t="shared" si="6"/>
        <v>5820</v>
      </c>
      <c r="Y61" s="5">
        <f t="shared" si="9"/>
        <v>0.32126297195848974</v>
      </c>
    </row>
    <row r="62" spans="1:25" x14ac:dyDescent="0.2">
      <c r="A62" s="6">
        <v>10486</v>
      </c>
      <c r="B62" s="6" t="s">
        <v>151</v>
      </c>
      <c r="C62" s="12">
        <v>16879</v>
      </c>
      <c r="D62" s="12">
        <v>7405</v>
      </c>
      <c r="E62" s="12">
        <v>12718</v>
      </c>
      <c r="F62" s="12">
        <v>4742</v>
      </c>
      <c r="G62" s="14">
        <v>0.37290000000000001</v>
      </c>
      <c r="H62" s="6" t="s">
        <v>6371</v>
      </c>
      <c r="I62" s="6" t="b">
        <v>1</v>
      </c>
      <c r="J62" s="6" t="b">
        <v>1</v>
      </c>
      <c r="K62" s="6" t="b">
        <v>0</v>
      </c>
      <c r="L62" s="6" t="b">
        <v>0</v>
      </c>
      <c r="M62" s="6" t="b">
        <v>1</v>
      </c>
      <c r="N62" s="6" t="b">
        <v>1</v>
      </c>
      <c r="O62" s="13">
        <v>0.95</v>
      </c>
      <c r="P62" s="6">
        <f t="shared" si="0"/>
        <v>3</v>
      </c>
      <c r="Q62">
        <f t="shared" si="1"/>
        <v>10</v>
      </c>
      <c r="R62">
        <f t="shared" si="7"/>
        <v>4</v>
      </c>
      <c r="S62">
        <f>VLOOKUP(A62,councilor_races!$A$2:$M$4644,12,FALSE)</f>
        <v>9</v>
      </c>
      <c r="T62">
        <f>VLOOKUP(A62,head_of_council_races!$A$2:$L$975,11,FALSE)</f>
        <v>0</v>
      </c>
      <c r="U62">
        <f>VLOOKUP(B62,vendor_census_data_2022!$A$2:$H$226,8,FALSE)</f>
        <v>5</v>
      </c>
      <c r="V62">
        <f t="shared" si="5"/>
        <v>31</v>
      </c>
      <c r="W62" s="1">
        <f t="shared" si="8"/>
        <v>7976</v>
      </c>
      <c r="X62" s="1">
        <f t="shared" si="6"/>
        <v>3988</v>
      </c>
      <c r="Y62" s="5">
        <f t="shared" si="9"/>
        <v>0.31357131624469259</v>
      </c>
    </row>
    <row r="63" spans="1:25" x14ac:dyDescent="0.2">
      <c r="A63" s="6">
        <v>17923</v>
      </c>
      <c r="B63" s="6" t="s">
        <v>186</v>
      </c>
      <c r="C63" s="12">
        <v>7723</v>
      </c>
      <c r="D63" s="12">
        <v>4266</v>
      </c>
      <c r="E63" s="12">
        <v>7407</v>
      </c>
      <c r="F63" s="12">
        <v>3028</v>
      </c>
      <c r="G63" s="14">
        <v>0.4088</v>
      </c>
      <c r="H63" s="6" t="s">
        <v>6371</v>
      </c>
      <c r="I63" s="6" t="b">
        <v>1</v>
      </c>
      <c r="J63" s="6" t="b">
        <v>1</v>
      </c>
      <c r="K63" s="6" t="b">
        <v>0</v>
      </c>
      <c r="L63" s="6" t="b">
        <v>0</v>
      </c>
      <c r="M63" s="6" t="b">
        <v>1</v>
      </c>
      <c r="N63" s="6" t="b">
        <v>1</v>
      </c>
      <c r="O63" s="13">
        <v>0.74</v>
      </c>
      <c r="P63" s="6">
        <f t="shared" si="0"/>
        <v>5</v>
      </c>
      <c r="Q63">
        <f t="shared" si="1"/>
        <v>10</v>
      </c>
      <c r="R63">
        <f t="shared" si="7"/>
        <v>2</v>
      </c>
      <c r="S63">
        <f>VLOOKUP(A63,councilor_races!$A$2:$M$4644,12,FALSE)</f>
        <v>8</v>
      </c>
      <c r="T63">
        <f>VLOOKUP(A63,head_of_council_races!$A$2:$L$975,11,FALSE)</f>
        <v>1</v>
      </c>
      <c r="U63">
        <f>VLOOKUP(B63,vendor_census_data_2022!$A$2:$H$226,8,FALSE)</f>
        <v>5</v>
      </c>
      <c r="V63">
        <f t="shared" si="5"/>
        <v>31</v>
      </c>
      <c r="W63" s="1">
        <f t="shared" si="8"/>
        <v>4379</v>
      </c>
      <c r="X63" s="1">
        <f t="shared" si="6"/>
        <v>2189.5</v>
      </c>
      <c r="Y63" s="5">
        <f t="shared" si="9"/>
        <v>0.29559875793168622</v>
      </c>
    </row>
    <row r="64" spans="1:25" x14ac:dyDescent="0.2">
      <c r="A64" s="6">
        <v>19395</v>
      </c>
      <c r="B64" s="6" t="s">
        <v>332</v>
      </c>
      <c r="C64" s="12">
        <v>8308</v>
      </c>
      <c r="D64" s="12">
        <v>3628</v>
      </c>
      <c r="E64" s="12">
        <v>7247</v>
      </c>
      <c r="F64" s="12">
        <v>3095</v>
      </c>
      <c r="G64" s="14">
        <v>0.42709999999999998</v>
      </c>
      <c r="H64" s="6" t="s">
        <v>6371</v>
      </c>
      <c r="I64" s="6" t="b">
        <v>1</v>
      </c>
      <c r="J64" s="6" t="b">
        <v>1</v>
      </c>
      <c r="K64" s="6" t="b">
        <v>0</v>
      </c>
      <c r="L64" s="6" t="b">
        <v>0</v>
      </c>
      <c r="M64" s="6" t="b">
        <v>1</v>
      </c>
      <c r="N64" s="6" t="b">
        <v>1</v>
      </c>
      <c r="O64" s="13">
        <v>1.93</v>
      </c>
      <c r="P64" s="6">
        <f t="shared" si="0"/>
        <v>5</v>
      </c>
      <c r="Q64">
        <f t="shared" si="1"/>
        <v>10</v>
      </c>
      <c r="R64">
        <f t="shared" si="7"/>
        <v>2</v>
      </c>
      <c r="S64">
        <f>VLOOKUP(A64,councilor_races!$A$2:$M$4644,12,FALSE)</f>
        <v>8</v>
      </c>
      <c r="T64">
        <f>VLOOKUP(A64,head_of_council_races!$A$2:$L$975,11,FALSE)</f>
        <v>1</v>
      </c>
      <c r="U64">
        <f>VLOOKUP(B64,vendor_census_data_2022!$A$2:$H$226,8,FALSE)</f>
        <v>5</v>
      </c>
      <c r="V64">
        <f t="shared" si="5"/>
        <v>31</v>
      </c>
      <c r="W64" s="1">
        <f t="shared" si="8"/>
        <v>4152</v>
      </c>
      <c r="X64" s="1">
        <f t="shared" si="6"/>
        <v>2076</v>
      </c>
      <c r="Y64" s="5">
        <f t="shared" si="9"/>
        <v>0.28646336415068302</v>
      </c>
    </row>
    <row r="65" spans="1:25" x14ac:dyDescent="0.2">
      <c r="A65" s="6">
        <v>10504</v>
      </c>
      <c r="B65" s="6" t="s">
        <v>68</v>
      </c>
      <c r="C65" s="12">
        <v>1491</v>
      </c>
      <c r="D65" s="12">
        <v>1796</v>
      </c>
      <c r="E65" s="12">
        <v>3166</v>
      </c>
      <c r="F65" s="12">
        <v>1401</v>
      </c>
      <c r="G65" s="14">
        <v>0.4425</v>
      </c>
      <c r="H65" s="6" t="s">
        <v>6372</v>
      </c>
      <c r="I65" s="6" t="b">
        <v>1</v>
      </c>
      <c r="J65" s="6" t="b">
        <v>1</v>
      </c>
      <c r="K65" s="6" t="b">
        <v>0</v>
      </c>
      <c r="L65" s="6" t="b">
        <v>0</v>
      </c>
      <c r="M65" s="6" t="b">
        <v>1</v>
      </c>
      <c r="N65" s="6" t="b">
        <v>1</v>
      </c>
      <c r="O65" s="13">
        <v>0.74</v>
      </c>
      <c r="P65" s="6">
        <f t="shared" si="0"/>
        <v>8</v>
      </c>
      <c r="Q65">
        <f t="shared" si="1"/>
        <v>10</v>
      </c>
      <c r="R65">
        <f t="shared" si="7"/>
        <v>1</v>
      </c>
      <c r="S65">
        <f>VLOOKUP(A65,councilor_races!$A$2:$M$4644,12,FALSE)</f>
        <v>6</v>
      </c>
      <c r="T65">
        <f>VLOOKUP(A65,head_of_council_races!$A$2:$L$975,11,FALSE)</f>
        <v>1</v>
      </c>
      <c r="U65">
        <f>VLOOKUP(B65,vendor_census_data_2022!$A$2:$H$226,8,FALSE)</f>
        <v>5</v>
      </c>
      <c r="V65">
        <f t="shared" si="5"/>
        <v>31</v>
      </c>
      <c r="W65" s="1">
        <f t="shared" si="8"/>
        <v>1765</v>
      </c>
      <c r="X65" s="1">
        <f t="shared" si="6"/>
        <v>882.5</v>
      </c>
      <c r="Y65" s="5">
        <f t="shared" si="9"/>
        <v>0.27874289324068224</v>
      </c>
    </row>
    <row r="66" spans="1:25" x14ac:dyDescent="0.2">
      <c r="A66" s="6">
        <v>10599</v>
      </c>
      <c r="B66" s="6" t="s">
        <v>359</v>
      </c>
      <c r="C66" s="12">
        <v>5280</v>
      </c>
      <c r="D66" s="12">
        <v>5058</v>
      </c>
      <c r="E66" s="12">
        <v>9032</v>
      </c>
      <c r="F66" s="12">
        <v>2612</v>
      </c>
      <c r="G66" s="14">
        <v>0.28920000000000001</v>
      </c>
      <c r="H66" s="6" t="s">
        <v>6372</v>
      </c>
      <c r="I66" s="6" t="b">
        <v>1</v>
      </c>
      <c r="J66" s="6" t="b">
        <v>1</v>
      </c>
      <c r="K66" s="6" t="b">
        <v>0</v>
      </c>
      <c r="L66" s="6" t="b">
        <v>0</v>
      </c>
      <c r="M66" s="6" t="b">
        <v>1</v>
      </c>
      <c r="N66" s="6" t="b">
        <v>1</v>
      </c>
      <c r="O66" s="13">
        <v>0.74</v>
      </c>
      <c r="P66" s="6">
        <f t="shared" ref="P66:P129" si="10">IF(E66&lt;=_xlfn.PERCENTILE.EXC($E$2:$E$444,0.1), 9, IF(E66&lt;_xlfn.PERCENTILE.EXC($E$2:$E$444,0.2), 8, IF(E66&lt;_xlfn.PERCENTILE.EXC($E$2:$E$444,0.3), 7, IF(E66&lt;_xlfn.PERCENTILE.EXC($E$2:$E$444,0.4), 6, IF(E66&lt;_xlfn.PERCENTILE.EXC($E$2:$E$444,0.5), 5, IF(E66&lt;_xlfn.PERCENTILE.EXC($E$2:$E$444,0.6), 4, IF(E66&lt;_xlfn.PERCENTILE.EXC($E$2:$E$444,0.7), 3, IF(E66&lt;_xlfn.PERCENTILE.EXC($E$2:$E$444,0.8), 2, IF(E66&lt;_xlfn.PERCENTILE.EXC($E$2:$E$444,0.9), 1, IF(E66&lt;_xlfn.PERCENTILE.EXC($E$2:$E$444,0.99), 0, "N/A" ))))))))))</f>
        <v>4</v>
      </c>
      <c r="Q66">
        <f t="shared" ref="Q66:Q129" si="11">IF(OR(K66,L66),0, 10)</f>
        <v>10</v>
      </c>
      <c r="R66">
        <f t="shared" ref="R66:R99" si="12">IF(G66&lt;=_xlfn.PERCENTILE.EXC($G$2:$G$444,0.1), 9, IF(G66&lt;=_xlfn.PERCENTILE.EXC($G$2:$G$444,0.2), 8, IF(G66&lt;=_xlfn.PERCENTILE.EXC($G$2:$G$444,0.3), 7, IF(G66&lt;=_xlfn.PERCENTILE.EXC($G$2:$G$444,0.4), 6, IF(G66&lt;=_xlfn.PERCENTILE.EXC($G$2:$G$444,0.5), 5, IF(G66&lt;=_xlfn.PERCENTILE.EXC($G$2:$G$444,0.6), 4, IF(G66&lt;=_xlfn.PERCENTILE.EXC($G$2:$G$444,0.7), 3, IF(G66&lt;=_xlfn.PERCENTILE.EXC($G$2:$G$444,0.8), 2, IF(G66&lt;=_xlfn.PERCENTILE.EXC($G$2:$G$444,0.9), 1, IF(G66&lt;=_xlfn.PERCENTILE.EXC($G$2:$G$444,0.99), 0, "N/A" ))))))))))</f>
        <v>7</v>
      </c>
      <c r="S66">
        <f>VLOOKUP(A66,councilor_races!$A$2:$M$4644,12,FALSE)</f>
        <v>5</v>
      </c>
      <c r="T66">
        <f>VLOOKUP(A66,head_of_council_races!$A$2:$L$975,11,FALSE)</f>
        <v>0</v>
      </c>
      <c r="U66">
        <f>VLOOKUP(B66,vendor_census_data_2022!$A$2:$H$226,8,FALSE)</f>
        <v>2</v>
      </c>
      <c r="V66">
        <f t="shared" si="5"/>
        <v>28</v>
      </c>
      <c r="W66" s="1">
        <f t="shared" ref="W66:W97" si="13">E66-F66</f>
        <v>6420</v>
      </c>
      <c r="X66" s="1">
        <f t="shared" si="6"/>
        <v>3210</v>
      </c>
      <c r="Y66" s="5">
        <f t="shared" ref="Y66:Y97" si="14">X66/E66</f>
        <v>0.35540301151461473</v>
      </c>
    </row>
    <row r="67" spans="1:25" x14ac:dyDescent="0.2">
      <c r="A67" s="6">
        <v>10713</v>
      </c>
      <c r="B67" s="6" t="s">
        <v>390</v>
      </c>
      <c r="C67" s="12">
        <v>5015</v>
      </c>
      <c r="D67" s="12">
        <v>2117</v>
      </c>
      <c r="E67" s="12">
        <v>4259</v>
      </c>
      <c r="F67" s="12">
        <v>1647</v>
      </c>
      <c r="G67" s="14">
        <v>0.38669999999999999</v>
      </c>
      <c r="H67" s="6" t="s">
        <v>6371</v>
      </c>
      <c r="I67" s="6" t="b">
        <v>1</v>
      </c>
      <c r="J67" s="6" t="b">
        <v>1</v>
      </c>
      <c r="K67" s="6" t="b">
        <v>0</v>
      </c>
      <c r="L67" s="6" t="b">
        <v>0</v>
      </c>
      <c r="M67" s="6" t="b">
        <v>1</v>
      </c>
      <c r="N67" s="6" t="b">
        <v>1</v>
      </c>
      <c r="O67" s="13">
        <v>0.74</v>
      </c>
      <c r="P67" s="6">
        <f t="shared" si="10"/>
        <v>7</v>
      </c>
      <c r="Q67">
        <f t="shared" si="11"/>
        <v>10</v>
      </c>
      <c r="R67">
        <f t="shared" si="12"/>
        <v>4</v>
      </c>
      <c r="S67">
        <f>VLOOKUP(A67,councilor_races!$A$2:$M$4644,12,FALSE)</f>
        <v>4</v>
      </c>
      <c r="T67">
        <f>VLOOKUP(A67,head_of_council_races!$A$2:$L$975,11,FALSE)</f>
        <v>1</v>
      </c>
      <c r="U67">
        <f>VLOOKUP(B67,vendor_census_data_2022!$A$2:$H$226,8,FALSE)</f>
        <v>2</v>
      </c>
      <c r="V67">
        <f t="shared" ref="V67:V130" si="15">SUM(P67:U67)</f>
        <v>28</v>
      </c>
      <c r="W67" s="1">
        <f t="shared" si="13"/>
        <v>2612</v>
      </c>
      <c r="X67" s="1">
        <f t="shared" ref="X67:X130" si="16">W67*(1-0.5)</f>
        <v>1306</v>
      </c>
      <c r="Y67" s="5">
        <f t="shared" si="14"/>
        <v>0.3066447522892698</v>
      </c>
    </row>
    <row r="68" spans="1:25" x14ac:dyDescent="0.2">
      <c r="A68" s="6">
        <v>10600</v>
      </c>
      <c r="B68" s="6" t="s">
        <v>248</v>
      </c>
      <c r="C68" s="12">
        <v>2744</v>
      </c>
      <c r="D68" s="12">
        <v>1969</v>
      </c>
      <c r="E68" s="12">
        <v>3826</v>
      </c>
      <c r="F68" s="12">
        <v>1500</v>
      </c>
      <c r="G68" s="14">
        <v>0.3921</v>
      </c>
      <c r="H68" s="6" t="s">
        <v>6372</v>
      </c>
      <c r="I68" s="6" t="b">
        <v>1</v>
      </c>
      <c r="J68" s="6" t="b">
        <v>1</v>
      </c>
      <c r="K68" s="6" t="b">
        <v>0</v>
      </c>
      <c r="L68" s="6" t="b">
        <v>0</v>
      </c>
      <c r="M68" s="6" t="b">
        <v>1</v>
      </c>
      <c r="N68" s="6" t="b">
        <v>1</v>
      </c>
      <c r="O68" s="13">
        <v>0.74</v>
      </c>
      <c r="P68" s="6">
        <f t="shared" si="10"/>
        <v>8</v>
      </c>
      <c r="Q68">
        <f t="shared" si="11"/>
        <v>10</v>
      </c>
      <c r="R68">
        <f t="shared" si="12"/>
        <v>3</v>
      </c>
      <c r="S68">
        <f>VLOOKUP(A68,councilor_races!$A$2:$M$4644,12,FALSE)</f>
        <v>4</v>
      </c>
      <c r="T68">
        <f>VLOOKUP(A68,head_of_council_races!$A$2:$L$975,11,FALSE)</f>
        <v>1</v>
      </c>
      <c r="U68">
        <f>VLOOKUP(B68,vendor_census_data_2022!$A$2:$H$226,8,FALSE)</f>
        <v>2</v>
      </c>
      <c r="V68">
        <f t="shared" si="15"/>
        <v>28</v>
      </c>
      <c r="W68" s="1">
        <f t="shared" si="13"/>
        <v>2326</v>
      </c>
      <c r="X68" s="1">
        <f t="shared" si="16"/>
        <v>1163</v>
      </c>
      <c r="Y68" s="5">
        <f t="shared" si="14"/>
        <v>0.30397281756403555</v>
      </c>
    </row>
    <row r="69" spans="1:25" x14ac:dyDescent="0.2">
      <c r="A69" s="6">
        <v>10425</v>
      </c>
      <c r="B69" s="6" t="s">
        <v>240</v>
      </c>
      <c r="C69" s="12">
        <v>3138</v>
      </c>
      <c r="D69" s="12">
        <v>1673</v>
      </c>
      <c r="E69" s="12">
        <v>2468</v>
      </c>
      <c r="F69" s="12">
        <v>1044</v>
      </c>
      <c r="G69" s="14">
        <v>0.42299999999999999</v>
      </c>
      <c r="H69" s="6" t="s">
        <v>6372</v>
      </c>
      <c r="I69" s="6" t="b">
        <v>1</v>
      </c>
      <c r="J69" s="6" t="b">
        <v>0</v>
      </c>
      <c r="K69" s="6" t="b">
        <v>0</v>
      </c>
      <c r="L69" s="6" t="b">
        <v>0</v>
      </c>
      <c r="M69" s="6" t="b">
        <v>1</v>
      </c>
      <c r="N69" s="6" t="b">
        <v>1</v>
      </c>
      <c r="O69" s="13">
        <v>0.95</v>
      </c>
      <c r="P69" s="6">
        <f t="shared" si="10"/>
        <v>9</v>
      </c>
      <c r="Q69">
        <f t="shared" si="11"/>
        <v>10</v>
      </c>
      <c r="R69">
        <f t="shared" si="12"/>
        <v>2</v>
      </c>
      <c r="S69">
        <f>VLOOKUP(A69,councilor_races!$A$2:$M$4644,12,FALSE)</f>
        <v>5</v>
      </c>
      <c r="T69">
        <f>VLOOKUP(A69,head_of_council_races!$A$2:$L$975,11,FALSE)</f>
        <v>0</v>
      </c>
      <c r="U69">
        <f>VLOOKUP(B69,vendor_census_data_2022!$A$2:$H$226,8,FALSE)</f>
        <v>5</v>
      </c>
      <c r="V69">
        <f t="shared" si="15"/>
        <v>31</v>
      </c>
      <c r="W69" s="1">
        <f t="shared" si="13"/>
        <v>1424</v>
      </c>
      <c r="X69" s="1">
        <f t="shared" si="16"/>
        <v>712</v>
      </c>
      <c r="Y69" s="5">
        <f t="shared" si="14"/>
        <v>0.28849270664505672</v>
      </c>
    </row>
    <row r="70" spans="1:25" x14ac:dyDescent="0.2">
      <c r="A70" s="6">
        <v>10629</v>
      </c>
      <c r="B70" s="6" t="s">
        <v>333</v>
      </c>
      <c r="C70" s="12">
        <v>1930</v>
      </c>
      <c r="D70" s="6">
        <v>980</v>
      </c>
      <c r="E70" s="12">
        <v>1668</v>
      </c>
      <c r="F70" s="6">
        <v>715</v>
      </c>
      <c r="G70" s="14">
        <v>0.42870000000000003</v>
      </c>
      <c r="H70" s="6" t="s">
        <v>6371</v>
      </c>
      <c r="I70" s="6" t="b">
        <v>1</v>
      </c>
      <c r="J70" s="6" t="b">
        <v>1</v>
      </c>
      <c r="K70" s="6" t="b">
        <v>0</v>
      </c>
      <c r="L70" s="6" t="b">
        <v>0</v>
      </c>
      <c r="M70" s="6" t="b">
        <v>1</v>
      </c>
      <c r="N70" s="6" t="b">
        <v>1</v>
      </c>
      <c r="O70" s="13">
        <v>0.74</v>
      </c>
      <c r="P70" s="6">
        <f t="shared" si="10"/>
        <v>9</v>
      </c>
      <c r="Q70">
        <f t="shared" si="11"/>
        <v>10</v>
      </c>
      <c r="R70">
        <f t="shared" si="12"/>
        <v>2</v>
      </c>
      <c r="S70">
        <f>VLOOKUP(A70,councilor_races!$A$2:$M$4644,12,FALSE)</f>
        <v>5</v>
      </c>
      <c r="T70">
        <f>VLOOKUP(A70,head_of_council_races!$A$2:$L$975,11,FALSE)</f>
        <v>0</v>
      </c>
      <c r="U70">
        <f>VLOOKUP(B70,vendor_census_data_2022!$A$2:$H$226,8,FALSE)</f>
        <v>5</v>
      </c>
      <c r="V70">
        <f t="shared" si="15"/>
        <v>31</v>
      </c>
      <c r="W70" s="1">
        <f t="shared" si="13"/>
        <v>953</v>
      </c>
      <c r="X70" s="1">
        <f t="shared" si="16"/>
        <v>476.5</v>
      </c>
      <c r="Y70" s="5">
        <f t="shared" si="14"/>
        <v>0.28567146282973621</v>
      </c>
    </row>
    <row r="71" spans="1:25" x14ac:dyDescent="0.2">
      <c r="A71" s="6">
        <v>18617</v>
      </c>
      <c r="B71" s="6" t="s">
        <v>292</v>
      </c>
      <c r="C71" s="12">
        <v>2877</v>
      </c>
      <c r="D71" s="12">
        <v>3961</v>
      </c>
      <c r="E71" s="12">
        <v>6774</v>
      </c>
      <c r="F71" s="12">
        <v>2037</v>
      </c>
      <c r="G71" s="14">
        <v>0.30070000000000002</v>
      </c>
      <c r="H71" s="6" t="s">
        <v>6371</v>
      </c>
      <c r="I71" s="6" t="b">
        <v>1</v>
      </c>
      <c r="J71" s="6" t="b">
        <v>1</v>
      </c>
      <c r="K71" s="6" t="b">
        <v>0</v>
      </c>
      <c r="L71" s="6" t="b">
        <v>0</v>
      </c>
      <c r="M71" s="6" t="b">
        <v>1</v>
      </c>
      <c r="N71" s="6" t="b">
        <v>1</v>
      </c>
      <c r="O71" s="13">
        <v>1.93</v>
      </c>
      <c r="P71" s="6">
        <f t="shared" si="10"/>
        <v>5</v>
      </c>
      <c r="Q71">
        <f t="shared" si="11"/>
        <v>10</v>
      </c>
      <c r="R71">
        <f t="shared" si="12"/>
        <v>7</v>
      </c>
      <c r="S71">
        <f>VLOOKUP(A71,councilor_races!$A$2:$M$4644,12,FALSE)</f>
        <v>4</v>
      </c>
      <c r="T71">
        <f>VLOOKUP(A71,head_of_council_races!$A$2:$L$975,11,FALSE)</f>
        <v>0</v>
      </c>
      <c r="U71">
        <f>VLOOKUP(B71,vendor_census_data_2022!$A$2:$H$226,8,FALSE)</f>
        <v>5</v>
      </c>
      <c r="V71">
        <f t="shared" si="15"/>
        <v>31</v>
      </c>
      <c r="W71" s="1">
        <f t="shared" si="13"/>
        <v>4737</v>
      </c>
      <c r="X71" s="1">
        <f t="shared" si="16"/>
        <v>2368.5</v>
      </c>
      <c r="Y71" s="5">
        <f t="shared" si="14"/>
        <v>0.34964570416297608</v>
      </c>
    </row>
    <row r="72" spans="1:25" x14ac:dyDescent="0.2">
      <c r="A72" s="6">
        <v>10678</v>
      </c>
      <c r="B72" s="6" t="s">
        <v>422</v>
      </c>
      <c r="C72" s="12">
        <v>4538</v>
      </c>
      <c r="D72" s="12">
        <v>1679</v>
      </c>
      <c r="E72" s="12">
        <v>3798</v>
      </c>
      <c r="F72" s="12">
        <v>1223</v>
      </c>
      <c r="G72" s="14">
        <v>0.32200000000000001</v>
      </c>
      <c r="H72" s="6" t="s">
        <v>6371</v>
      </c>
      <c r="I72" s="6" t="b">
        <v>1</v>
      </c>
      <c r="J72" s="6" t="b">
        <v>1</v>
      </c>
      <c r="K72" s="6" t="b">
        <v>0</v>
      </c>
      <c r="L72" s="6" t="b">
        <v>0</v>
      </c>
      <c r="M72" s="6" t="b">
        <v>1</v>
      </c>
      <c r="N72" s="6" t="b">
        <v>1</v>
      </c>
      <c r="O72" s="13">
        <v>0.74</v>
      </c>
      <c r="P72" s="6">
        <f t="shared" si="10"/>
        <v>8</v>
      </c>
      <c r="Q72">
        <f t="shared" si="11"/>
        <v>10</v>
      </c>
      <c r="R72">
        <f t="shared" si="12"/>
        <v>6</v>
      </c>
      <c r="S72">
        <f>VLOOKUP(A72,councilor_races!$A$2:$M$4644,12,FALSE)</f>
        <v>0</v>
      </c>
      <c r="T72">
        <f>VLOOKUP(A72,head_of_council_races!$A$2:$L$975,11,FALSE)</f>
        <v>2</v>
      </c>
      <c r="U72">
        <f>VLOOKUP(B72,vendor_census_data_2022!$A$2:$H$226,8,FALSE)</f>
        <v>5</v>
      </c>
      <c r="V72">
        <f t="shared" si="15"/>
        <v>31</v>
      </c>
      <c r="W72" s="1">
        <f t="shared" si="13"/>
        <v>2575</v>
      </c>
      <c r="X72" s="1">
        <f t="shared" si="16"/>
        <v>1287.5</v>
      </c>
      <c r="Y72" s="5">
        <f t="shared" si="14"/>
        <v>0.33899420747761982</v>
      </c>
    </row>
    <row r="73" spans="1:25" x14ac:dyDescent="0.2">
      <c r="A73" s="6">
        <v>10477</v>
      </c>
      <c r="B73" s="6" t="s">
        <v>378</v>
      </c>
      <c r="C73" s="12">
        <v>7583</v>
      </c>
      <c r="D73" s="12">
        <v>3106</v>
      </c>
      <c r="E73" s="12">
        <v>5661</v>
      </c>
      <c r="F73" s="6">
        <v>744</v>
      </c>
      <c r="G73" s="14">
        <v>0.13139999999999999</v>
      </c>
      <c r="H73" s="6" t="s">
        <v>6371</v>
      </c>
      <c r="I73" s="6" t="b">
        <v>1</v>
      </c>
      <c r="J73" s="6" t="b">
        <v>1</v>
      </c>
      <c r="K73" s="6" t="b">
        <v>0</v>
      </c>
      <c r="L73" s="6" t="b">
        <v>0</v>
      </c>
      <c r="M73" s="6" t="b">
        <v>1</v>
      </c>
      <c r="N73" s="6" t="b">
        <v>1</v>
      </c>
      <c r="O73" s="13">
        <v>0.95</v>
      </c>
      <c r="P73" s="6">
        <f t="shared" si="10"/>
        <v>6</v>
      </c>
      <c r="Q73">
        <f t="shared" si="11"/>
        <v>10</v>
      </c>
      <c r="R73">
        <f t="shared" si="12"/>
        <v>9</v>
      </c>
      <c r="S73">
        <f>VLOOKUP(A73,councilor_races!$A$2:$M$4644,12,FALSE)</f>
        <v>1</v>
      </c>
      <c r="T73">
        <f>VLOOKUP(A73,head_of_council_races!$A$2:$L$975,11,FALSE)</f>
        <v>0</v>
      </c>
      <c r="U73">
        <f>VLOOKUP(B73,vendor_census_data_2022!$A$2:$H$226,8,FALSE)</f>
        <v>2</v>
      </c>
      <c r="V73">
        <f t="shared" si="15"/>
        <v>28</v>
      </c>
      <c r="W73" s="1">
        <f t="shared" si="13"/>
        <v>4917</v>
      </c>
      <c r="X73" s="1">
        <f t="shared" si="16"/>
        <v>2458.5</v>
      </c>
      <c r="Y73" s="5">
        <f t="shared" si="14"/>
        <v>0.43428722840487544</v>
      </c>
    </row>
    <row r="74" spans="1:25" x14ac:dyDescent="0.2">
      <c r="A74" s="6">
        <v>10104</v>
      </c>
      <c r="B74" s="6" t="s">
        <v>46</v>
      </c>
      <c r="C74" s="12">
        <v>17305</v>
      </c>
      <c r="D74" s="12">
        <v>9225</v>
      </c>
      <c r="E74" s="12">
        <v>16626</v>
      </c>
      <c r="F74" s="12">
        <v>6044</v>
      </c>
      <c r="G74" s="14">
        <v>0.36349999999999999</v>
      </c>
      <c r="H74" s="6" t="s">
        <v>6371</v>
      </c>
      <c r="I74" s="6" t="b">
        <v>1</v>
      </c>
      <c r="J74" s="6" t="b">
        <v>1</v>
      </c>
      <c r="K74" s="6" t="b">
        <v>0</v>
      </c>
      <c r="L74" s="6" t="b">
        <v>0</v>
      </c>
      <c r="M74" s="6" t="b">
        <v>1</v>
      </c>
      <c r="N74" s="6" t="b">
        <v>1</v>
      </c>
      <c r="O74" s="13">
        <v>0.92</v>
      </c>
      <c r="P74" s="6">
        <f t="shared" si="10"/>
        <v>2</v>
      </c>
      <c r="Q74">
        <f t="shared" si="11"/>
        <v>10</v>
      </c>
      <c r="R74">
        <f t="shared" si="12"/>
        <v>4</v>
      </c>
      <c r="S74">
        <f>VLOOKUP(A74,councilor_races!$A$2:$M$4644,12,FALSE)</f>
        <v>9</v>
      </c>
      <c r="T74">
        <f>VLOOKUP(A74,head_of_council_races!$A$2:$L$975,11,FALSE)</f>
        <v>0</v>
      </c>
      <c r="U74">
        <f>VLOOKUP(B74,vendor_census_data_2022!$A$2:$H$226,8,FALSE)</f>
        <v>5</v>
      </c>
      <c r="V74">
        <f t="shared" si="15"/>
        <v>30</v>
      </c>
      <c r="W74" s="1">
        <f t="shared" si="13"/>
        <v>10582</v>
      </c>
      <c r="X74" s="1">
        <f t="shared" si="16"/>
        <v>5291</v>
      </c>
      <c r="Y74" s="5">
        <f t="shared" si="14"/>
        <v>0.31823649705280888</v>
      </c>
    </row>
    <row r="75" spans="1:25" x14ac:dyDescent="0.2">
      <c r="A75" s="6">
        <v>19439</v>
      </c>
      <c r="B75" s="6" t="s">
        <v>214</v>
      </c>
      <c r="C75" s="12">
        <v>11876</v>
      </c>
      <c r="D75" s="12">
        <v>7651</v>
      </c>
      <c r="E75" s="12">
        <v>12199</v>
      </c>
      <c r="F75" s="12">
        <v>4809</v>
      </c>
      <c r="G75" s="14">
        <v>0.39419999999999999</v>
      </c>
      <c r="H75" s="6" t="s">
        <v>6371</v>
      </c>
      <c r="I75" s="6" t="b">
        <v>1</v>
      </c>
      <c r="J75" s="6" t="b">
        <v>1</v>
      </c>
      <c r="K75" s="6" t="b">
        <v>0</v>
      </c>
      <c r="L75" s="6" t="b">
        <v>0</v>
      </c>
      <c r="M75" s="6" t="b">
        <v>1</v>
      </c>
      <c r="N75" s="6" t="b">
        <v>1</v>
      </c>
      <c r="O75" s="13">
        <v>0.57999999999999996</v>
      </c>
      <c r="P75" s="6">
        <f t="shared" si="10"/>
        <v>3</v>
      </c>
      <c r="Q75">
        <f t="shared" si="11"/>
        <v>10</v>
      </c>
      <c r="R75">
        <f t="shared" si="12"/>
        <v>3</v>
      </c>
      <c r="S75">
        <f>VLOOKUP(A75,councilor_races!$A$2:$M$4644,12,FALSE)</f>
        <v>9</v>
      </c>
      <c r="T75">
        <f>VLOOKUP(A75,head_of_council_races!$A$2:$L$975,11,FALSE)</f>
        <v>0</v>
      </c>
      <c r="U75">
        <f>VLOOKUP(B75,vendor_census_data_2022!$A$2:$H$226,8,FALSE)</f>
        <v>5</v>
      </c>
      <c r="V75">
        <f t="shared" si="15"/>
        <v>30</v>
      </c>
      <c r="W75" s="1">
        <f t="shared" si="13"/>
        <v>7390</v>
      </c>
      <c r="X75" s="1">
        <f t="shared" si="16"/>
        <v>3695</v>
      </c>
      <c r="Y75" s="5">
        <f t="shared" si="14"/>
        <v>0.30289367980982046</v>
      </c>
    </row>
    <row r="76" spans="1:25" x14ac:dyDescent="0.2">
      <c r="A76" s="6">
        <v>10609</v>
      </c>
      <c r="B76" s="6" t="s">
        <v>324</v>
      </c>
      <c r="C76" s="12">
        <v>6469</v>
      </c>
      <c r="D76" s="12">
        <v>3264</v>
      </c>
      <c r="E76" s="12">
        <v>5407</v>
      </c>
      <c r="F76" s="12">
        <v>2495</v>
      </c>
      <c r="G76" s="14">
        <v>0.46139999999999998</v>
      </c>
      <c r="H76" s="6" t="s">
        <v>6371</v>
      </c>
      <c r="I76" s="6" t="b">
        <v>1</v>
      </c>
      <c r="J76" s="6" t="b">
        <v>1</v>
      </c>
      <c r="K76" s="6" t="b">
        <v>0</v>
      </c>
      <c r="L76" s="6" t="b">
        <v>0</v>
      </c>
      <c r="M76" s="6" t="b">
        <v>1</v>
      </c>
      <c r="N76" s="6" t="b">
        <v>1</v>
      </c>
      <c r="O76" s="13">
        <v>0.74</v>
      </c>
      <c r="P76" s="6">
        <f t="shared" si="10"/>
        <v>6</v>
      </c>
      <c r="Q76">
        <f t="shared" si="11"/>
        <v>10</v>
      </c>
      <c r="R76">
        <f t="shared" si="12"/>
        <v>1</v>
      </c>
      <c r="S76">
        <f>VLOOKUP(A76,councilor_races!$A$2:$M$4644,12,FALSE)</f>
        <v>6</v>
      </c>
      <c r="T76">
        <f>VLOOKUP(A76,head_of_council_races!$A$2:$L$975,11,FALSE)</f>
        <v>2</v>
      </c>
      <c r="U76">
        <f>VLOOKUP(B76,vendor_census_data_2022!$A$2:$H$226,8,FALSE)</f>
        <v>5</v>
      </c>
      <c r="V76">
        <f t="shared" si="15"/>
        <v>30</v>
      </c>
      <c r="W76" s="1">
        <f t="shared" si="13"/>
        <v>2912</v>
      </c>
      <c r="X76" s="1">
        <f t="shared" si="16"/>
        <v>1456</v>
      </c>
      <c r="Y76" s="5">
        <f t="shared" si="14"/>
        <v>0.26928056223414093</v>
      </c>
    </row>
    <row r="77" spans="1:25" x14ac:dyDescent="0.2">
      <c r="A77" s="6">
        <v>10455</v>
      </c>
      <c r="B77" s="6" t="s">
        <v>383</v>
      </c>
      <c r="C77" s="12">
        <v>21701</v>
      </c>
      <c r="D77" s="12">
        <v>8197</v>
      </c>
      <c r="E77" s="12">
        <v>17504</v>
      </c>
      <c r="F77" s="12">
        <v>5756</v>
      </c>
      <c r="G77" s="14">
        <v>0.32879999999999998</v>
      </c>
      <c r="H77" s="6" t="s">
        <v>6371</v>
      </c>
      <c r="I77" s="6" t="b">
        <v>1</v>
      </c>
      <c r="J77" s="6" t="b">
        <v>1</v>
      </c>
      <c r="K77" s="6" t="b">
        <v>0</v>
      </c>
      <c r="L77" s="6" t="b">
        <v>0</v>
      </c>
      <c r="M77" s="6" t="b">
        <v>1</v>
      </c>
      <c r="N77" s="6" t="b">
        <v>1</v>
      </c>
      <c r="O77" s="13">
        <v>0.95</v>
      </c>
      <c r="P77" s="6">
        <f t="shared" si="10"/>
        <v>2</v>
      </c>
      <c r="Q77">
        <f t="shared" si="11"/>
        <v>10</v>
      </c>
      <c r="R77">
        <f t="shared" si="12"/>
        <v>6</v>
      </c>
      <c r="S77">
        <f>VLOOKUP(A77,councilor_races!$A$2:$M$4644,12,FALSE)</f>
        <v>7</v>
      </c>
      <c r="T77">
        <f>VLOOKUP(A77,head_of_council_races!$A$2:$L$975,11,FALSE)</f>
        <v>0</v>
      </c>
      <c r="U77">
        <f>VLOOKUP(B77,vendor_census_data_2022!$A$2:$H$226,8,FALSE)</f>
        <v>5</v>
      </c>
      <c r="V77">
        <f t="shared" si="15"/>
        <v>30</v>
      </c>
      <c r="W77" s="1">
        <f t="shared" si="13"/>
        <v>11748</v>
      </c>
      <c r="X77" s="1">
        <f t="shared" si="16"/>
        <v>5874</v>
      </c>
      <c r="Y77" s="5">
        <f t="shared" si="14"/>
        <v>0.33558043875685556</v>
      </c>
    </row>
    <row r="78" spans="1:25" x14ac:dyDescent="0.2">
      <c r="A78" s="6">
        <v>10301</v>
      </c>
      <c r="B78" s="6" t="s">
        <v>149</v>
      </c>
      <c r="C78" s="12">
        <v>13157</v>
      </c>
      <c r="D78" s="12">
        <v>8710</v>
      </c>
      <c r="E78" s="12">
        <v>14704</v>
      </c>
      <c r="F78" s="12">
        <v>4933</v>
      </c>
      <c r="G78" s="14">
        <v>0.33550000000000002</v>
      </c>
      <c r="H78" s="6" t="s">
        <v>6371</v>
      </c>
      <c r="I78" s="6" t="b">
        <v>1</v>
      </c>
      <c r="J78" s="6" t="b">
        <v>1</v>
      </c>
      <c r="K78" s="6" t="b">
        <v>0</v>
      </c>
      <c r="L78" s="6" t="b">
        <v>0</v>
      </c>
      <c r="M78" s="6" t="b">
        <v>1</v>
      </c>
      <c r="N78" s="6" t="b">
        <v>1</v>
      </c>
      <c r="O78" s="13">
        <v>0.01</v>
      </c>
      <c r="P78" s="6">
        <f t="shared" si="10"/>
        <v>2</v>
      </c>
      <c r="Q78">
        <f t="shared" si="11"/>
        <v>10</v>
      </c>
      <c r="R78">
        <f t="shared" si="12"/>
        <v>6</v>
      </c>
      <c r="S78">
        <f>VLOOKUP(A78,councilor_races!$A$2:$M$4644,12,FALSE)</f>
        <v>6</v>
      </c>
      <c r="T78">
        <f>VLOOKUP(A78,head_of_council_races!$A$2:$L$975,11,FALSE)</f>
        <v>1</v>
      </c>
      <c r="U78">
        <f>VLOOKUP(B78,vendor_census_data_2022!$A$2:$H$226,8,FALSE)</f>
        <v>5</v>
      </c>
      <c r="V78">
        <f t="shared" si="15"/>
        <v>30</v>
      </c>
      <c r="W78" s="1">
        <f t="shared" si="13"/>
        <v>9771</v>
      </c>
      <c r="X78" s="1">
        <f t="shared" si="16"/>
        <v>4885.5</v>
      </c>
      <c r="Y78" s="5">
        <f t="shared" si="14"/>
        <v>0.33225652883569096</v>
      </c>
    </row>
    <row r="79" spans="1:25" x14ac:dyDescent="0.2">
      <c r="A79" s="6">
        <v>10686</v>
      </c>
      <c r="B79" s="6" t="s">
        <v>367</v>
      </c>
      <c r="C79" s="12">
        <v>9254</v>
      </c>
      <c r="D79" s="12">
        <v>4416</v>
      </c>
      <c r="E79" s="12">
        <v>6840</v>
      </c>
      <c r="F79" s="12">
        <v>2695</v>
      </c>
      <c r="G79" s="14">
        <v>0.39400000000000002</v>
      </c>
      <c r="H79" s="6" t="s">
        <v>6373</v>
      </c>
      <c r="I79" s="6" t="b">
        <v>1</v>
      </c>
      <c r="J79" s="6" t="b">
        <v>1</v>
      </c>
      <c r="K79" s="6" t="b">
        <v>0</v>
      </c>
      <c r="L79" s="6" t="b">
        <v>0</v>
      </c>
      <c r="M79" s="6" t="b">
        <v>1</v>
      </c>
      <c r="N79" s="6" t="b">
        <v>1</v>
      </c>
      <c r="O79" s="13">
        <v>0.74</v>
      </c>
      <c r="P79" s="6">
        <f t="shared" si="10"/>
        <v>5</v>
      </c>
      <c r="Q79">
        <f t="shared" si="11"/>
        <v>10</v>
      </c>
      <c r="R79">
        <f t="shared" si="12"/>
        <v>3</v>
      </c>
      <c r="S79">
        <f>VLOOKUP(A79,councilor_races!$A$2:$M$4644,12,FALSE)</f>
        <v>6</v>
      </c>
      <c r="T79">
        <f>VLOOKUP(A79,head_of_council_races!$A$2:$L$975,11,FALSE)</f>
        <v>1</v>
      </c>
      <c r="U79">
        <f>VLOOKUP(B79,vendor_census_data_2022!$A$2:$H$226,8,FALSE)</f>
        <v>5</v>
      </c>
      <c r="V79">
        <f t="shared" si="15"/>
        <v>30</v>
      </c>
      <c r="W79" s="1">
        <f t="shared" si="13"/>
        <v>4145</v>
      </c>
      <c r="X79" s="1">
        <f t="shared" si="16"/>
        <v>2072.5</v>
      </c>
      <c r="Y79" s="5">
        <f t="shared" si="14"/>
        <v>0.30299707602339182</v>
      </c>
    </row>
    <row r="80" spans="1:25" x14ac:dyDescent="0.2">
      <c r="A80" s="6">
        <v>10446</v>
      </c>
      <c r="B80" s="6" t="s">
        <v>250</v>
      </c>
      <c r="C80" s="12">
        <v>1419</v>
      </c>
      <c r="D80" s="12">
        <v>1643</v>
      </c>
      <c r="E80" s="12">
        <v>3213</v>
      </c>
      <c r="F80" s="12">
        <v>1589</v>
      </c>
      <c r="G80" s="14">
        <v>0.49459999999999998</v>
      </c>
      <c r="H80" s="6" t="s">
        <v>6372</v>
      </c>
      <c r="I80" s="6" t="b">
        <v>1</v>
      </c>
      <c r="J80" s="6" t="b">
        <v>1</v>
      </c>
      <c r="K80" s="6" t="b">
        <v>0</v>
      </c>
      <c r="L80" s="6" t="b">
        <v>0</v>
      </c>
      <c r="M80" s="6" t="b">
        <v>1</v>
      </c>
      <c r="N80" s="6" t="b">
        <v>1</v>
      </c>
      <c r="O80" s="13">
        <v>0.95</v>
      </c>
      <c r="P80" s="6">
        <f t="shared" si="10"/>
        <v>8</v>
      </c>
      <c r="Q80">
        <f t="shared" si="11"/>
        <v>10</v>
      </c>
      <c r="R80">
        <f t="shared" si="12"/>
        <v>0</v>
      </c>
      <c r="S80">
        <f>VLOOKUP(A80,councilor_races!$A$2:$M$4644,12,FALSE)</f>
        <v>5</v>
      </c>
      <c r="T80">
        <f>VLOOKUP(A80,head_of_council_races!$A$2:$L$975,11,FALSE)</f>
        <v>2</v>
      </c>
      <c r="U80">
        <f>VLOOKUP(B80,vendor_census_data_2022!$A$2:$H$226,8,FALSE)</f>
        <v>2</v>
      </c>
      <c r="V80">
        <f t="shared" si="15"/>
        <v>27</v>
      </c>
      <c r="W80" s="1">
        <f t="shared" si="13"/>
        <v>1624</v>
      </c>
      <c r="X80" s="1">
        <f t="shared" si="16"/>
        <v>812</v>
      </c>
      <c r="Y80" s="5">
        <f t="shared" si="14"/>
        <v>0.25272331154684097</v>
      </c>
    </row>
    <row r="81" spans="1:25" x14ac:dyDescent="0.2">
      <c r="A81" s="6">
        <v>19413</v>
      </c>
      <c r="B81" s="6" t="s">
        <v>25</v>
      </c>
      <c r="C81" s="12">
        <v>5884</v>
      </c>
      <c r="D81" s="12">
        <v>3135</v>
      </c>
      <c r="E81" s="12">
        <v>5861</v>
      </c>
      <c r="F81" s="12">
        <v>2377</v>
      </c>
      <c r="G81" s="14">
        <v>0.40560000000000002</v>
      </c>
      <c r="H81" s="6" t="s">
        <v>6371</v>
      </c>
      <c r="I81" s="6" t="b">
        <v>1</v>
      </c>
      <c r="J81" s="6" t="b">
        <v>1</v>
      </c>
      <c r="K81" s="6" t="b">
        <v>0</v>
      </c>
      <c r="L81" s="6" t="b">
        <v>0</v>
      </c>
      <c r="M81" s="6" t="b">
        <v>1</v>
      </c>
      <c r="N81" s="6" t="b">
        <v>1</v>
      </c>
      <c r="O81" s="13">
        <v>0.57999999999999996</v>
      </c>
      <c r="P81" s="6">
        <f t="shared" si="10"/>
        <v>6</v>
      </c>
      <c r="Q81">
        <f t="shared" si="11"/>
        <v>10</v>
      </c>
      <c r="R81">
        <f t="shared" si="12"/>
        <v>3</v>
      </c>
      <c r="S81">
        <f>VLOOKUP(A81,councilor_races!$A$2:$M$4644,12,FALSE)</f>
        <v>6</v>
      </c>
      <c r="T81">
        <f>VLOOKUP(A81,head_of_council_races!$A$2:$L$975,11,FALSE)</f>
        <v>0</v>
      </c>
      <c r="U81">
        <f>VLOOKUP(B81,vendor_census_data_2022!$A$2:$H$226,8,FALSE)</f>
        <v>5</v>
      </c>
      <c r="V81">
        <f t="shared" si="15"/>
        <v>30</v>
      </c>
      <c r="W81" s="1">
        <f t="shared" si="13"/>
        <v>3484</v>
      </c>
      <c r="X81" s="1">
        <f t="shared" si="16"/>
        <v>1742</v>
      </c>
      <c r="Y81" s="5">
        <f t="shared" si="14"/>
        <v>0.29721890462378436</v>
      </c>
    </row>
    <row r="82" spans="1:25" x14ac:dyDescent="0.2">
      <c r="A82" s="6">
        <v>10422</v>
      </c>
      <c r="B82" s="6" t="s">
        <v>238</v>
      </c>
      <c r="C82" s="12">
        <v>1974</v>
      </c>
      <c r="D82" s="12">
        <v>1213</v>
      </c>
      <c r="E82" s="12">
        <v>1527</v>
      </c>
      <c r="F82" s="6">
        <v>841</v>
      </c>
      <c r="G82" s="14">
        <v>0.55079999999999996</v>
      </c>
      <c r="H82" s="6" t="s">
        <v>6372</v>
      </c>
      <c r="I82" s="6" t="b">
        <v>1</v>
      </c>
      <c r="J82" s="6" t="b">
        <v>1</v>
      </c>
      <c r="K82" s="6" t="b">
        <v>0</v>
      </c>
      <c r="L82" s="6" t="b">
        <v>0</v>
      </c>
      <c r="M82" s="6" t="b">
        <v>1</v>
      </c>
      <c r="N82" s="6" t="b">
        <v>1</v>
      </c>
      <c r="O82" s="13">
        <v>0.95</v>
      </c>
      <c r="P82" s="6">
        <f t="shared" si="10"/>
        <v>9</v>
      </c>
      <c r="Q82">
        <f t="shared" si="11"/>
        <v>10</v>
      </c>
      <c r="R82">
        <f t="shared" si="12"/>
        <v>0</v>
      </c>
      <c r="S82">
        <f>VLOOKUP(A82,councilor_races!$A$2:$M$4644,12,FALSE)</f>
        <v>5</v>
      </c>
      <c r="T82">
        <f>VLOOKUP(A82,head_of_council_races!$A$2:$L$975,11,FALSE)</f>
        <v>1</v>
      </c>
      <c r="U82">
        <f>VLOOKUP(B82,vendor_census_data_2022!$A$2:$H$226,8,FALSE)</f>
        <v>5</v>
      </c>
      <c r="V82">
        <f t="shared" si="15"/>
        <v>30</v>
      </c>
      <c r="W82" s="1">
        <f t="shared" si="13"/>
        <v>686</v>
      </c>
      <c r="X82" s="1">
        <f t="shared" si="16"/>
        <v>343</v>
      </c>
      <c r="Y82" s="5">
        <f t="shared" si="14"/>
        <v>0.2246234446627374</v>
      </c>
    </row>
    <row r="83" spans="1:25" x14ac:dyDescent="0.2">
      <c r="A83" s="6">
        <v>10337</v>
      </c>
      <c r="B83" s="6" t="s">
        <v>256</v>
      </c>
      <c r="C83" s="12">
        <v>18928</v>
      </c>
      <c r="D83" s="12">
        <v>6801</v>
      </c>
      <c r="E83" s="12">
        <v>14313</v>
      </c>
      <c r="F83" s="12">
        <v>3718</v>
      </c>
      <c r="G83" s="14">
        <v>0.25979999999999998</v>
      </c>
      <c r="H83" s="6" t="s">
        <v>6371</v>
      </c>
      <c r="I83" s="6" t="b">
        <v>1</v>
      </c>
      <c r="J83" s="6" t="b">
        <v>1</v>
      </c>
      <c r="K83" s="6" t="b">
        <v>0</v>
      </c>
      <c r="L83" s="6" t="b">
        <v>0</v>
      </c>
      <c r="M83" s="6" t="b">
        <v>1</v>
      </c>
      <c r="N83" s="6" t="b">
        <v>1</v>
      </c>
      <c r="O83" s="13">
        <v>0.95</v>
      </c>
      <c r="P83" s="6">
        <f t="shared" si="10"/>
        <v>2</v>
      </c>
      <c r="Q83">
        <f t="shared" si="11"/>
        <v>10</v>
      </c>
      <c r="R83">
        <f t="shared" si="12"/>
        <v>8</v>
      </c>
      <c r="S83">
        <f>VLOOKUP(A83,councilor_races!$A$2:$M$4644,12,FALSE)</f>
        <v>5</v>
      </c>
      <c r="T83">
        <f>VLOOKUP(A83,head_of_council_races!$A$2:$L$975,11,FALSE)</f>
        <v>0</v>
      </c>
      <c r="U83">
        <f>VLOOKUP(B83,vendor_census_data_2022!$A$2:$H$226,8,FALSE)</f>
        <v>2</v>
      </c>
      <c r="V83">
        <f t="shared" si="15"/>
        <v>27</v>
      </c>
      <c r="W83" s="1">
        <f t="shared" si="13"/>
        <v>10595</v>
      </c>
      <c r="X83" s="1">
        <f t="shared" si="16"/>
        <v>5297.5</v>
      </c>
      <c r="Y83" s="5">
        <f t="shared" si="14"/>
        <v>0.37011807447774753</v>
      </c>
    </row>
    <row r="84" spans="1:25" x14ac:dyDescent="0.2">
      <c r="A84" s="6">
        <v>19412</v>
      </c>
      <c r="B84" s="6" t="s">
        <v>17</v>
      </c>
      <c r="C84" s="12">
        <v>7473</v>
      </c>
      <c r="D84" s="12">
        <v>3465</v>
      </c>
      <c r="E84" s="12">
        <v>6973</v>
      </c>
      <c r="F84" s="12">
        <v>2468</v>
      </c>
      <c r="G84" s="14">
        <v>0.35389999999999999</v>
      </c>
      <c r="H84" s="6" t="s">
        <v>6371</v>
      </c>
      <c r="I84" s="6" t="b">
        <v>1</v>
      </c>
      <c r="J84" s="6" t="b">
        <v>1</v>
      </c>
      <c r="K84" s="6" t="b">
        <v>0</v>
      </c>
      <c r="L84" s="6" t="b">
        <v>0</v>
      </c>
      <c r="M84" s="6" t="b">
        <v>1</v>
      </c>
      <c r="N84" s="6" t="b">
        <v>1</v>
      </c>
      <c r="O84" s="13">
        <v>0.57999999999999996</v>
      </c>
      <c r="P84" s="6">
        <f t="shared" si="10"/>
        <v>5</v>
      </c>
      <c r="Q84">
        <f t="shared" si="11"/>
        <v>10</v>
      </c>
      <c r="R84">
        <f t="shared" si="12"/>
        <v>5</v>
      </c>
      <c r="S84">
        <f>VLOOKUP(A84,councilor_races!$A$2:$M$4644,12,FALSE)</f>
        <v>4</v>
      </c>
      <c r="T84">
        <f>VLOOKUP(A84,head_of_council_races!$A$2:$L$975,11,FALSE)</f>
        <v>1</v>
      </c>
      <c r="U84">
        <f>VLOOKUP(B84,vendor_census_data_2022!$A$2:$H$226,8,FALSE)</f>
        <v>5</v>
      </c>
      <c r="V84">
        <f t="shared" si="15"/>
        <v>30</v>
      </c>
      <c r="W84" s="1">
        <f t="shared" si="13"/>
        <v>4505</v>
      </c>
      <c r="X84" s="1">
        <f t="shared" si="16"/>
        <v>2252.5</v>
      </c>
      <c r="Y84" s="5">
        <f t="shared" si="14"/>
        <v>0.32303169367560591</v>
      </c>
    </row>
    <row r="85" spans="1:25" x14ac:dyDescent="0.2">
      <c r="A85" s="6">
        <v>19421</v>
      </c>
      <c r="B85" s="6" t="s">
        <v>75</v>
      </c>
      <c r="C85" s="12">
        <v>7799</v>
      </c>
      <c r="D85" s="12">
        <v>4290</v>
      </c>
      <c r="E85" s="12">
        <v>6863</v>
      </c>
      <c r="F85" s="12">
        <v>2433</v>
      </c>
      <c r="G85" s="14">
        <v>0.35449999999999998</v>
      </c>
      <c r="H85" s="6" t="s">
        <v>6371</v>
      </c>
      <c r="I85" s="6" t="b">
        <v>1</v>
      </c>
      <c r="J85" s="6" t="b">
        <v>1</v>
      </c>
      <c r="K85" s="6" t="b">
        <v>0</v>
      </c>
      <c r="L85" s="6" t="b">
        <v>0</v>
      </c>
      <c r="M85" s="6" t="b">
        <v>1</v>
      </c>
      <c r="N85" s="6" t="b">
        <v>1</v>
      </c>
      <c r="O85" s="13">
        <v>0.57999999999999996</v>
      </c>
      <c r="P85" s="6">
        <f t="shared" si="10"/>
        <v>5</v>
      </c>
      <c r="Q85">
        <f t="shared" si="11"/>
        <v>10</v>
      </c>
      <c r="R85">
        <f t="shared" si="12"/>
        <v>5</v>
      </c>
      <c r="S85">
        <f>VLOOKUP(A85,councilor_races!$A$2:$M$4644,12,FALSE)</f>
        <v>4</v>
      </c>
      <c r="T85">
        <f>VLOOKUP(A85,head_of_council_races!$A$2:$L$975,11,FALSE)</f>
        <v>1</v>
      </c>
      <c r="U85">
        <f>VLOOKUP(B85,vendor_census_data_2022!$A$2:$H$226,8,FALSE)</f>
        <v>2</v>
      </c>
      <c r="V85">
        <f t="shared" si="15"/>
        <v>27</v>
      </c>
      <c r="W85" s="1">
        <f t="shared" si="13"/>
        <v>4430</v>
      </c>
      <c r="X85" s="1">
        <f t="shared" si="16"/>
        <v>2215</v>
      </c>
      <c r="Y85" s="5">
        <f t="shared" si="14"/>
        <v>0.32274515517995045</v>
      </c>
    </row>
    <row r="86" spans="1:25" x14ac:dyDescent="0.2">
      <c r="A86" s="6">
        <v>19400</v>
      </c>
      <c r="B86" s="6" t="s">
        <v>16</v>
      </c>
      <c r="C86" s="12">
        <v>2588</v>
      </c>
      <c r="D86" s="12">
        <v>4588</v>
      </c>
      <c r="E86" s="12">
        <v>7923</v>
      </c>
      <c r="F86" s="12">
        <v>2290</v>
      </c>
      <c r="G86" s="14">
        <v>0.28899999999999998</v>
      </c>
      <c r="H86" s="6" t="s">
        <v>6371</v>
      </c>
      <c r="I86" s="6" t="b">
        <v>1</v>
      </c>
      <c r="J86" s="6" t="b">
        <v>1</v>
      </c>
      <c r="K86" s="6" t="b">
        <v>0</v>
      </c>
      <c r="L86" s="6" t="b">
        <v>0</v>
      </c>
      <c r="M86" s="6" t="b">
        <v>1</v>
      </c>
      <c r="N86" s="6" t="b">
        <v>1</v>
      </c>
      <c r="O86" s="13">
        <v>1.1399999999999999</v>
      </c>
      <c r="P86" s="6">
        <f t="shared" si="10"/>
        <v>5</v>
      </c>
      <c r="Q86">
        <f t="shared" si="11"/>
        <v>10</v>
      </c>
      <c r="R86">
        <f t="shared" si="12"/>
        <v>7</v>
      </c>
      <c r="S86">
        <f>VLOOKUP(A86,councilor_races!$A$2:$M$4644,12,FALSE)</f>
        <v>2</v>
      </c>
      <c r="T86">
        <f>VLOOKUP(A86,head_of_council_races!$A$2:$L$975,11,FALSE)</f>
        <v>1</v>
      </c>
      <c r="U86">
        <f>VLOOKUP(B86,vendor_census_data_2022!$A$2:$H$226,8,FALSE)</f>
        <v>5</v>
      </c>
      <c r="V86">
        <f t="shared" si="15"/>
        <v>30</v>
      </c>
      <c r="W86" s="1">
        <f t="shared" si="13"/>
        <v>5633</v>
      </c>
      <c r="X86" s="1">
        <f t="shared" si="16"/>
        <v>2816.5</v>
      </c>
      <c r="Y86" s="5">
        <f t="shared" si="14"/>
        <v>0.35548403382557114</v>
      </c>
    </row>
    <row r="87" spans="1:25" x14ac:dyDescent="0.2">
      <c r="A87" s="6">
        <v>19433</v>
      </c>
      <c r="B87" s="6" t="s">
        <v>183</v>
      </c>
      <c r="C87" s="12">
        <v>9512</v>
      </c>
      <c r="D87" s="12">
        <v>3961</v>
      </c>
      <c r="E87" s="12">
        <v>7562</v>
      </c>
      <c r="F87" s="12">
        <v>2304</v>
      </c>
      <c r="G87" s="14">
        <v>0.30470000000000003</v>
      </c>
      <c r="H87" s="6" t="s">
        <v>6371</v>
      </c>
      <c r="I87" s="6" t="b">
        <v>1</v>
      </c>
      <c r="J87" s="6" t="b">
        <v>1</v>
      </c>
      <c r="K87" s="6" t="b">
        <v>0</v>
      </c>
      <c r="L87" s="6" t="b">
        <v>0</v>
      </c>
      <c r="M87" s="6" t="b">
        <v>1</v>
      </c>
      <c r="N87" s="6" t="b">
        <v>1</v>
      </c>
      <c r="O87" s="13">
        <v>0.57999999999999996</v>
      </c>
      <c r="P87" s="6">
        <f t="shared" si="10"/>
        <v>5</v>
      </c>
      <c r="Q87">
        <f t="shared" si="11"/>
        <v>10</v>
      </c>
      <c r="R87">
        <f t="shared" si="12"/>
        <v>7</v>
      </c>
      <c r="S87">
        <f>VLOOKUP(A87,councilor_races!$A$2:$M$4644,12,FALSE)</f>
        <v>2</v>
      </c>
      <c r="T87">
        <f>VLOOKUP(A87,head_of_council_races!$A$2:$L$975,11,FALSE)</f>
        <v>1</v>
      </c>
      <c r="U87">
        <f>VLOOKUP(B87,vendor_census_data_2022!$A$2:$H$226,8,FALSE)</f>
        <v>2</v>
      </c>
      <c r="V87">
        <f t="shared" si="15"/>
        <v>27</v>
      </c>
      <c r="W87" s="1">
        <f t="shared" si="13"/>
        <v>5258</v>
      </c>
      <c r="X87" s="1">
        <f t="shared" si="16"/>
        <v>2629</v>
      </c>
      <c r="Y87" s="5">
        <f t="shared" si="14"/>
        <v>0.34765934937847132</v>
      </c>
    </row>
    <row r="88" spans="1:25" x14ac:dyDescent="0.2">
      <c r="A88" s="6">
        <v>10639</v>
      </c>
      <c r="B88" s="6" t="s">
        <v>141</v>
      </c>
      <c r="C88" s="12">
        <v>3441</v>
      </c>
      <c r="D88" s="12">
        <v>5800</v>
      </c>
      <c r="E88" s="12">
        <v>9252</v>
      </c>
      <c r="F88" s="12">
        <v>1588</v>
      </c>
      <c r="G88" s="14">
        <v>0.1716</v>
      </c>
      <c r="H88" s="6" t="s">
        <v>6371</v>
      </c>
      <c r="I88" s="6" t="b">
        <v>1</v>
      </c>
      <c r="J88" s="6" t="b">
        <v>1</v>
      </c>
      <c r="K88" s="6" t="b">
        <v>0</v>
      </c>
      <c r="L88" s="6" t="b">
        <v>0</v>
      </c>
      <c r="M88" s="6" t="b">
        <v>1</v>
      </c>
      <c r="N88" s="6" t="b">
        <v>1</v>
      </c>
      <c r="O88" s="13">
        <v>0.74</v>
      </c>
      <c r="P88" s="6">
        <f t="shared" si="10"/>
        <v>4</v>
      </c>
      <c r="Q88">
        <f t="shared" si="11"/>
        <v>10</v>
      </c>
      <c r="R88">
        <f t="shared" si="12"/>
        <v>9</v>
      </c>
      <c r="S88">
        <f>VLOOKUP(A88,councilor_races!$A$2:$M$4644,12,FALSE)</f>
        <v>2</v>
      </c>
      <c r="T88">
        <f>VLOOKUP(A88,head_of_council_races!$A$2:$L$975,11,FALSE)</f>
        <v>0</v>
      </c>
      <c r="U88">
        <f>VLOOKUP(B88,vendor_census_data_2022!$A$2:$H$226,8,FALSE)</f>
        <v>5</v>
      </c>
      <c r="V88">
        <f t="shared" si="15"/>
        <v>30</v>
      </c>
      <c r="W88" s="1">
        <f t="shared" si="13"/>
        <v>7664</v>
      </c>
      <c r="X88" s="1">
        <f t="shared" si="16"/>
        <v>3832</v>
      </c>
      <c r="Y88" s="5">
        <f t="shared" si="14"/>
        <v>0.41418071768266324</v>
      </c>
    </row>
    <row r="89" spans="1:25" x14ac:dyDescent="0.2">
      <c r="A89" s="6">
        <v>19432</v>
      </c>
      <c r="B89" s="6" t="s">
        <v>174</v>
      </c>
      <c r="C89" s="12">
        <v>3830</v>
      </c>
      <c r="D89" s="12">
        <v>4669</v>
      </c>
      <c r="E89" s="12">
        <v>9099</v>
      </c>
      <c r="F89" s="12">
        <v>1934</v>
      </c>
      <c r="G89" s="14">
        <v>0.21260000000000001</v>
      </c>
      <c r="H89" s="6" t="s">
        <v>6371</v>
      </c>
      <c r="I89" s="6" t="b">
        <v>1</v>
      </c>
      <c r="J89" s="6" t="b">
        <v>1</v>
      </c>
      <c r="K89" s="6" t="b">
        <v>0</v>
      </c>
      <c r="L89" s="6" t="b">
        <v>0</v>
      </c>
      <c r="M89" s="6" t="b">
        <v>1</v>
      </c>
      <c r="N89" s="6" t="b">
        <v>1</v>
      </c>
      <c r="O89" s="13">
        <v>0.57999999999999996</v>
      </c>
      <c r="P89" s="6">
        <f t="shared" si="10"/>
        <v>4</v>
      </c>
      <c r="Q89">
        <f t="shared" si="11"/>
        <v>10</v>
      </c>
      <c r="R89">
        <f t="shared" si="12"/>
        <v>9</v>
      </c>
      <c r="S89">
        <f>VLOOKUP(A89,councilor_races!$A$2:$M$4644,12,FALSE)</f>
        <v>1</v>
      </c>
      <c r="T89">
        <f>VLOOKUP(A89,head_of_council_races!$A$2:$L$975,11,FALSE)</f>
        <v>1</v>
      </c>
      <c r="U89">
        <f>VLOOKUP(B89,vendor_census_data_2022!$A$2:$H$226,8,FALSE)</f>
        <v>5</v>
      </c>
      <c r="V89">
        <f t="shared" si="15"/>
        <v>30</v>
      </c>
      <c r="W89" s="1">
        <f t="shared" si="13"/>
        <v>7165</v>
      </c>
      <c r="X89" s="1">
        <f t="shared" si="16"/>
        <v>3582.5</v>
      </c>
      <c r="Y89" s="5">
        <f t="shared" si="14"/>
        <v>0.39372458511924385</v>
      </c>
    </row>
    <row r="90" spans="1:25" x14ac:dyDescent="0.2">
      <c r="A90" s="6">
        <v>10710</v>
      </c>
      <c r="B90" s="6" t="s">
        <v>433</v>
      </c>
      <c r="C90" s="12">
        <v>11318</v>
      </c>
      <c r="D90" s="12">
        <v>3386</v>
      </c>
      <c r="E90" s="12">
        <v>8402</v>
      </c>
      <c r="F90" s="12">
        <v>2029</v>
      </c>
      <c r="G90" s="14">
        <v>0.24149999999999999</v>
      </c>
      <c r="H90" s="6" t="s">
        <v>6371</v>
      </c>
      <c r="I90" s="6" t="b">
        <v>1</v>
      </c>
      <c r="J90" s="6" t="b">
        <v>1</v>
      </c>
      <c r="K90" s="6" t="b">
        <v>0</v>
      </c>
      <c r="L90" s="6" t="b">
        <v>0</v>
      </c>
      <c r="M90" s="6" t="b">
        <v>1</v>
      </c>
      <c r="N90" s="6" t="b">
        <v>1</v>
      </c>
      <c r="O90" s="13">
        <v>0.74</v>
      </c>
      <c r="P90" s="6">
        <f t="shared" si="10"/>
        <v>4</v>
      </c>
      <c r="Q90">
        <f t="shared" si="11"/>
        <v>10</v>
      </c>
      <c r="R90">
        <f t="shared" si="12"/>
        <v>9</v>
      </c>
      <c r="S90">
        <f>VLOOKUP(A90,councilor_races!$A$2:$M$4644,12,FALSE)</f>
        <v>2</v>
      </c>
      <c r="T90">
        <f>VLOOKUP(A90,head_of_council_races!$A$2:$L$975,11,FALSE)</f>
        <v>0</v>
      </c>
      <c r="U90">
        <f>VLOOKUP(B90,vendor_census_data_2022!$A$2:$H$226,8,FALSE)</f>
        <v>5</v>
      </c>
      <c r="V90">
        <f t="shared" si="15"/>
        <v>30</v>
      </c>
      <c r="W90" s="1">
        <f t="shared" si="13"/>
        <v>6373</v>
      </c>
      <c r="X90" s="1">
        <f t="shared" si="16"/>
        <v>3186.5</v>
      </c>
      <c r="Y90" s="5">
        <f t="shared" si="14"/>
        <v>0.37925493930016663</v>
      </c>
    </row>
    <row r="91" spans="1:25" x14ac:dyDescent="0.2">
      <c r="A91" s="6">
        <v>10058</v>
      </c>
      <c r="B91" s="6" t="s">
        <v>32</v>
      </c>
      <c r="C91" s="12">
        <v>7699</v>
      </c>
      <c r="D91" s="12">
        <v>3108</v>
      </c>
      <c r="E91" s="12">
        <v>5455</v>
      </c>
      <c r="F91" s="12">
        <v>1701</v>
      </c>
      <c r="G91" s="14">
        <v>0.31180000000000002</v>
      </c>
      <c r="H91" s="6" t="s">
        <v>6371</v>
      </c>
      <c r="I91" s="6" t="b">
        <v>1</v>
      </c>
      <c r="J91" s="6" t="b">
        <v>1</v>
      </c>
      <c r="K91" s="6" t="b">
        <v>0</v>
      </c>
      <c r="L91" s="6" t="b">
        <v>0</v>
      </c>
      <c r="M91" s="6" t="b">
        <v>1</v>
      </c>
      <c r="N91" s="6" t="b">
        <v>1</v>
      </c>
      <c r="O91" s="13">
        <v>0.53</v>
      </c>
      <c r="P91" s="6">
        <f t="shared" si="10"/>
        <v>6</v>
      </c>
      <c r="Q91">
        <f t="shared" si="11"/>
        <v>10</v>
      </c>
      <c r="R91">
        <f t="shared" si="12"/>
        <v>7</v>
      </c>
      <c r="S91">
        <f>VLOOKUP(A91,councilor_races!$A$2:$M$4644,12,FALSE)</f>
        <v>1</v>
      </c>
      <c r="T91">
        <f>VLOOKUP(A91,head_of_council_races!$A$2:$L$975,11,FALSE)</f>
        <v>1</v>
      </c>
      <c r="U91">
        <f>VLOOKUP(B91,vendor_census_data_2022!$A$2:$H$226,8,FALSE)</f>
        <v>5</v>
      </c>
      <c r="V91">
        <f t="shared" si="15"/>
        <v>30</v>
      </c>
      <c r="W91" s="1">
        <f t="shared" si="13"/>
        <v>3754</v>
      </c>
      <c r="X91" s="1">
        <f t="shared" si="16"/>
        <v>1877</v>
      </c>
      <c r="Y91" s="5">
        <f t="shared" si="14"/>
        <v>0.34408799266727774</v>
      </c>
    </row>
    <row r="92" spans="1:25" x14ac:dyDescent="0.2">
      <c r="A92" s="6">
        <v>17916</v>
      </c>
      <c r="B92" s="6" t="s">
        <v>355</v>
      </c>
      <c r="C92" s="12">
        <v>15908</v>
      </c>
      <c r="D92" s="12">
        <v>8442</v>
      </c>
      <c r="E92" s="12">
        <v>13883</v>
      </c>
      <c r="F92" s="12">
        <v>5287</v>
      </c>
      <c r="G92" s="14">
        <v>0.38080000000000003</v>
      </c>
      <c r="H92" s="6" t="s">
        <v>6371</v>
      </c>
      <c r="I92" s="6" t="b">
        <v>1</v>
      </c>
      <c r="J92" s="6" t="b">
        <v>1</v>
      </c>
      <c r="K92" s="6" t="b">
        <v>0</v>
      </c>
      <c r="L92" s="6" t="b">
        <v>0</v>
      </c>
      <c r="M92" s="6" t="b">
        <v>1</v>
      </c>
      <c r="N92" s="6" t="b">
        <v>1</v>
      </c>
      <c r="O92" s="13">
        <v>0.74</v>
      </c>
      <c r="P92" s="6">
        <f t="shared" si="10"/>
        <v>2</v>
      </c>
      <c r="Q92">
        <f t="shared" si="11"/>
        <v>10</v>
      </c>
      <c r="R92">
        <f t="shared" si="12"/>
        <v>4</v>
      </c>
      <c r="S92">
        <f>VLOOKUP(A92,councilor_races!$A$2:$M$4644,12,FALSE)</f>
        <v>8</v>
      </c>
      <c r="T92">
        <f>VLOOKUP(A92,head_of_council_races!$A$2:$L$975,11,FALSE)</f>
        <v>0</v>
      </c>
      <c r="U92">
        <f>VLOOKUP(B92,vendor_census_data_2022!$A$2:$H$226,8,FALSE)</f>
        <v>5</v>
      </c>
      <c r="V92">
        <f t="shared" si="15"/>
        <v>29</v>
      </c>
      <c r="W92" s="1">
        <f t="shared" si="13"/>
        <v>8596</v>
      </c>
      <c r="X92" s="1">
        <f t="shared" si="16"/>
        <v>4298</v>
      </c>
      <c r="Y92" s="5">
        <f t="shared" si="14"/>
        <v>0.30958726500036016</v>
      </c>
    </row>
    <row r="93" spans="1:25" x14ac:dyDescent="0.2">
      <c r="A93" s="6">
        <v>10456</v>
      </c>
      <c r="B93" s="6" t="s">
        <v>258</v>
      </c>
      <c r="C93" s="12">
        <v>17817</v>
      </c>
      <c r="D93" s="12">
        <v>8061</v>
      </c>
      <c r="E93" s="12">
        <v>14301</v>
      </c>
      <c r="F93" s="12">
        <v>5089</v>
      </c>
      <c r="G93" s="14">
        <v>0.35580000000000001</v>
      </c>
      <c r="H93" s="6" t="s">
        <v>6371</v>
      </c>
      <c r="I93" s="6" t="b">
        <v>1</v>
      </c>
      <c r="J93" s="6" t="b">
        <v>1</v>
      </c>
      <c r="K93" s="6" t="b">
        <v>0</v>
      </c>
      <c r="L93" s="6" t="b">
        <v>0</v>
      </c>
      <c r="M93" s="6" t="b">
        <v>1</v>
      </c>
      <c r="N93" s="6" t="b">
        <v>1</v>
      </c>
      <c r="O93" s="13">
        <v>0.95</v>
      </c>
      <c r="P93" s="6">
        <f t="shared" si="10"/>
        <v>2</v>
      </c>
      <c r="Q93">
        <f t="shared" si="11"/>
        <v>10</v>
      </c>
      <c r="R93">
        <f t="shared" si="12"/>
        <v>5</v>
      </c>
      <c r="S93">
        <f>VLOOKUP(A93,councilor_races!$A$2:$M$4644,12,FALSE)</f>
        <v>7</v>
      </c>
      <c r="T93">
        <f>VLOOKUP(A93,head_of_council_races!$A$2:$L$975,11,FALSE)</f>
        <v>0</v>
      </c>
      <c r="U93">
        <f>VLOOKUP(B93,vendor_census_data_2022!$A$2:$H$226,8,FALSE)</f>
        <v>5</v>
      </c>
      <c r="V93">
        <f t="shared" si="15"/>
        <v>29</v>
      </c>
      <c r="W93" s="1">
        <f t="shared" si="13"/>
        <v>9212</v>
      </c>
      <c r="X93" s="1">
        <f t="shared" si="16"/>
        <v>4606</v>
      </c>
      <c r="Y93" s="5">
        <f t="shared" si="14"/>
        <v>0.3220753793441018</v>
      </c>
    </row>
    <row r="94" spans="1:25" x14ac:dyDescent="0.2">
      <c r="A94" s="6">
        <v>10209</v>
      </c>
      <c r="B94" s="6" t="s">
        <v>106</v>
      </c>
      <c r="C94" s="12">
        <v>7388</v>
      </c>
      <c r="D94" s="12">
        <v>3585</v>
      </c>
      <c r="E94" s="12">
        <v>5422</v>
      </c>
      <c r="F94" s="12">
        <v>2344</v>
      </c>
      <c r="G94" s="14">
        <v>0.43230000000000002</v>
      </c>
      <c r="H94" s="6" t="s">
        <v>6372</v>
      </c>
      <c r="I94" s="6" t="b">
        <v>1</v>
      </c>
      <c r="J94" s="6" t="b">
        <v>1</v>
      </c>
      <c r="K94" s="6" t="b">
        <v>0</v>
      </c>
      <c r="L94" s="6" t="b">
        <v>0</v>
      </c>
      <c r="M94" s="6" t="b">
        <v>1</v>
      </c>
      <c r="N94" s="6" t="b">
        <v>1</v>
      </c>
      <c r="O94" s="13">
        <v>0.01</v>
      </c>
      <c r="P94" s="6">
        <f t="shared" si="10"/>
        <v>6</v>
      </c>
      <c r="Q94">
        <f t="shared" si="11"/>
        <v>10</v>
      </c>
      <c r="R94">
        <f t="shared" si="12"/>
        <v>1</v>
      </c>
      <c r="S94">
        <f>VLOOKUP(A94,councilor_races!$A$2:$M$4644,12,FALSE)</f>
        <v>6</v>
      </c>
      <c r="T94">
        <f>VLOOKUP(A94,head_of_council_races!$A$2:$L$975,11,FALSE)</f>
        <v>1</v>
      </c>
      <c r="U94">
        <f>VLOOKUP(B94,vendor_census_data_2022!$A$2:$H$226,8,FALSE)</f>
        <v>5</v>
      </c>
      <c r="V94">
        <f t="shared" si="15"/>
        <v>29</v>
      </c>
      <c r="W94" s="1">
        <f t="shared" si="13"/>
        <v>3078</v>
      </c>
      <c r="X94" s="1">
        <f t="shared" si="16"/>
        <v>1539</v>
      </c>
      <c r="Y94" s="5">
        <f t="shared" si="14"/>
        <v>0.283843600147547</v>
      </c>
    </row>
    <row r="95" spans="1:25" x14ac:dyDescent="0.2">
      <c r="A95" s="6">
        <v>19405</v>
      </c>
      <c r="B95" s="6" t="s">
        <v>380</v>
      </c>
      <c r="C95" s="12">
        <v>5893</v>
      </c>
      <c r="D95" s="12">
        <v>2603</v>
      </c>
      <c r="E95" s="12">
        <v>4552</v>
      </c>
      <c r="F95" s="12">
        <v>2247</v>
      </c>
      <c r="G95" s="14">
        <v>0.49359999999999998</v>
      </c>
      <c r="H95" s="6" t="s">
        <v>6371</v>
      </c>
      <c r="I95" s="6" t="b">
        <v>1</v>
      </c>
      <c r="J95" s="6" t="b">
        <v>1</v>
      </c>
      <c r="K95" s="6" t="b">
        <v>0</v>
      </c>
      <c r="L95" s="6" t="b">
        <v>0</v>
      </c>
      <c r="M95" s="6" t="b">
        <v>1</v>
      </c>
      <c r="N95" s="6" t="b">
        <v>1</v>
      </c>
      <c r="O95" s="13">
        <v>0.57999999999999996</v>
      </c>
      <c r="P95" s="6">
        <f t="shared" si="10"/>
        <v>7</v>
      </c>
      <c r="Q95">
        <f t="shared" si="11"/>
        <v>10</v>
      </c>
      <c r="R95">
        <f t="shared" si="12"/>
        <v>0</v>
      </c>
      <c r="S95">
        <f>VLOOKUP(A95,councilor_races!$A$2:$M$4644,12,FALSE)</f>
        <v>6</v>
      </c>
      <c r="T95">
        <f>VLOOKUP(A95,head_of_council_races!$A$2:$L$975,11,FALSE)</f>
        <v>1</v>
      </c>
      <c r="U95">
        <f>VLOOKUP(B95,vendor_census_data_2022!$A$2:$H$226,8,FALSE)</f>
        <v>2</v>
      </c>
      <c r="V95">
        <f t="shared" si="15"/>
        <v>26</v>
      </c>
      <c r="W95" s="1">
        <f t="shared" si="13"/>
        <v>2305</v>
      </c>
      <c r="X95" s="1">
        <f t="shared" si="16"/>
        <v>1152.5</v>
      </c>
      <c r="Y95" s="5">
        <f t="shared" si="14"/>
        <v>0.25318541300527242</v>
      </c>
    </row>
    <row r="96" spans="1:25" x14ac:dyDescent="0.2">
      <c r="A96" s="6">
        <v>19409</v>
      </c>
      <c r="B96" s="6" t="s">
        <v>437</v>
      </c>
      <c r="C96" s="12">
        <v>13131</v>
      </c>
      <c r="D96" s="12">
        <v>5999</v>
      </c>
      <c r="E96" s="12">
        <v>11667</v>
      </c>
      <c r="F96" s="12">
        <v>4025</v>
      </c>
      <c r="G96" s="14">
        <v>0.34499999999999997</v>
      </c>
      <c r="H96" s="6" t="s">
        <v>6371</v>
      </c>
      <c r="I96" s="6" t="b">
        <v>1</v>
      </c>
      <c r="J96" s="6" t="b">
        <v>1</v>
      </c>
      <c r="K96" s="6" t="b">
        <v>0</v>
      </c>
      <c r="L96" s="6" t="b">
        <v>0</v>
      </c>
      <c r="M96" s="6" t="b">
        <v>1</v>
      </c>
      <c r="N96" s="6" t="b">
        <v>1</v>
      </c>
      <c r="O96" s="13">
        <v>0.57999999999999996</v>
      </c>
      <c r="P96" s="6">
        <f t="shared" si="10"/>
        <v>3</v>
      </c>
      <c r="Q96">
        <f t="shared" si="11"/>
        <v>10</v>
      </c>
      <c r="R96">
        <f t="shared" si="12"/>
        <v>5</v>
      </c>
      <c r="S96">
        <f>VLOOKUP(A96,councilor_races!$A$2:$M$4644,12,FALSE)</f>
        <v>5</v>
      </c>
      <c r="T96">
        <f>VLOOKUP(A96,head_of_council_races!$A$2:$L$975,11,FALSE)</f>
        <v>1</v>
      </c>
      <c r="U96">
        <f>VLOOKUP(B96,vendor_census_data_2022!$A$2:$H$226,8,FALSE)</f>
        <v>5</v>
      </c>
      <c r="V96">
        <f t="shared" si="15"/>
        <v>29</v>
      </c>
      <c r="W96" s="1">
        <f t="shared" si="13"/>
        <v>7642</v>
      </c>
      <c r="X96" s="1">
        <f t="shared" si="16"/>
        <v>3821</v>
      </c>
      <c r="Y96" s="5">
        <f t="shared" si="14"/>
        <v>0.32750492843061629</v>
      </c>
    </row>
    <row r="97" spans="1:25" x14ac:dyDescent="0.2">
      <c r="A97" s="6">
        <v>17919</v>
      </c>
      <c r="B97" s="6" t="s">
        <v>24</v>
      </c>
      <c r="C97" s="12">
        <v>6913</v>
      </c>
      <c r="D97" s="12">
        <v>3063</v>
      </c>
      <c r="E97" s="12">
        <v>5247</v>
      </c>
      <c r="F97" s="12">
        <v>2444</v>
      </c>
      <c r="G97" s="14">
        <v>0.46579999999999999</v>
      </c>
      <c r="H97" s="6" t="s">
        <v>6371</v>
      </c>
      <c r="I97" s="6" t="b">
        <v>1</v>
      </c>
      <c r="J97" s="6" t="b">
        <v>1</v>
      </c>
      <c r="K97" s="6" t="b">
        <v>0</v>
      </c>
      <c r="L97" s="6" t="b">
        <v>0</v>
      </c>
      <c r="M97" s="6" t="b">
        <v>1</v>
      </c>
      <c r="N97" s="6" t="b">
        <v>1</v>
      </c>
      <c r="O97" s="13">
        <v>0.74</v>
      </c>
      <c r="P97" s="6">
        <f t="shared" si="10"/>
        <v>7</v>
      </c>
      <c r="Q97">
        <f t="shared" si="11"/>
        <v>10</v>
      </c>
      <c r="R97">
        <f t="shared" si="12"/>
        <v>1</v>
      </c>
      <c r="S97">
        <f>VLOOKUP(A97,councilor_races!$A$2:$M$4644,12,FALSE)</f>
        <v>6</v>
      </c>
      <c r="T97">
        <f>VLOOKUP(A97,head_of_council_races!$A$2:$L$975,11,FALSE)</f>
        <v>0</v>
      </c>
      <c r="U97">
        <f>VLOOKUP(B97,vendor_census_data_2022!$A$2:$H$226,8,FALSE)</f>
        <v>2</v>
      </c>
      <c r="V97">
        <f t="shared" si="15"/>
        <v>26</v>
      </c>
      <c r="W97" s="1">
        <f t="shared" si="13"/>
        <v>2803</v>
      </c>
      <c r="X97" s="1">
        <f t="shared" si="16"/>
        <v>1401.5</v>
      </c>
      <c r="Y97" s="5">
        <f t="shared" si="14"/>
        <v>0.26710501238803125</v>
      </c>
    </row>
    <row r="98" spans="1:25" x14ac:dyDescent="0.2">
      <c r="A98" s="6">
        <v>10311</v>
      </c>
      <c r="B98" s="6" t="s">
        <v>165</v>
      </c>
      <c r="C98" s="12">
        <v>7967</v>
      </c>
      <c r="D98" s="12">
        <v>3705</v>
      </c>
      <c r="E98" s="12">
        <v>6115</v>
      </c>
      <c r="F98" s="12">
        <v>2401</v>
      </c>
      <c r="G98" s="14">
        <v>0.3926</v>
      </c>
      <c r="H98" s="6" t="s">
        <v>6371</v>
      </c>
      <c r="I98" s="6" t="b">
        <v>1</v>
      </c>
      <c r="J98" s="6" t="b">
        <v>1</v>
      </c>
      <c r="K98" s="6" t="b">
        <v>0</v>
      </c>
      <c r="L98" s="6" t="b">
        <v>0</v>
      </c>
      <c r="M98" s="6" t="b">
        <v>1</v>
      </c>
      <c r="N98" s="6" t="b">
        <v>1</v>
      </c>
      <c r="O98" s="13">
        <v>0.95</v>
      </c>
      <c r="P98" s="6">
        <f t="shared" si="10"/>
        <v>6</v>
      </c>
      <c r="Q98">
        <f t="shared" si="11"/>
        <v>10</v>
      </c>
      <c r="R98">
        <f t="shared" si="12"/>
        <v>3</v>
      </c>
      <c r="S98">
        <f>VLOOKUP(A98,councilor_races!$A$2:$M$4644,12,FALSE)</f>
        <v>5</v>
      </c>
      <c r="T98">
        <f>VLOOKUP(A98,head_of_council_races!$A$2:$L$975,11,FALSE)</f>
        <v>0</v>
      </c>
      <c r="U98">
        <f>VLOOKUP(B98,vendor_census_data_2022!$A$2:$H$226,8,FALSE)</f>
        <v>5</v>
      </c>
      <c r="V98">
        <f t="shared" si="15"/>
        <v>29</v>
      </c>
      <c r="W98" s="1">
        <f t="shared" ref="W98:W129" si="17">E98-F98</f>
        <v>3714</v>
      </c>
      <c r="X98" s="1">
        <f t="shared" si="16"/>
        <v>1857</v>
      </c>
      <c r="Y98" s="5">
        <f t="shared" ref="Y98:Y129" si="18">X98/E98</f>
        <v>0.30367947669664758</v>
      </c>
    </row>
    <row r="99" spans="1:25" x14ac:dyDescent="0.2">
      <c r="A99" s="6">
        <v>17930</v>
      </c>
      <c r="B99" s="6" t="s">
        <v>345</v>
      </c>
      <c r="C99" s="12">
        <v>4094</v>
      </c>
      <c r="D99" s="12">
        <v>2210</v>
      </c>
      <c r="E99" s="12">
        <v>2807</v>
      </c>
      <c r="F99" s="12">
        <v>1730</v>
      </c>
      <c r="G99" s="14">
        <v>0.61629999999999996</v>
      </c>
      <c r="H99" s="6" t="s">
        <v>6372</v>
      </c>
      <c r="I99" s="6" t="b">
        <v>1</v>
      </c>
      <c r="J99" s="6" t="b">
        <v>1</v>
      </c>
      <c r="K99" s="6" t="b">
        <v>0</v>
      </c>
      <c r="L99" s="6" t="b">
        <v>0</v>
      </c>
      <c r="M99" s="6" t="b">
        <v>1</v>
      </c>
      <c r="N99" s="6" t="b">
        <v>1</v>
      </c>
      <c r="O99" s="13">
        <v>0.74</v>
      </c>
      <c r="P99" s="6">
        <f t="shared" si="10"/>
        <v>9</v>
      </c>
      <c r="Q99">
        <f t="shared" si="11"/>
        <v>10</v>
      </c>
      <c r="R99">
        <f t="shared" si="12"/>
        <v>0</v>
      </c>
      <c r="S99">
        <f>VLOOKUP(A99,councilor_races!$A$2:$M$4644,12,FALSE)</f>
        <v>5</v>
      </c>
      <c r="T99">
        <f>VLOOKUP(A99,head_of_council_races!$A$2:$L$975,11,FALSE)</f>
        <v>0</v>
      </c>
      <c r="U99">
        <f>VLOOKUP(B99,vendor_census_data_2022!$A$2:$H$226,8,FALSE)</f>
        <v>2</v>
      </c>
      <c r="V99">
        <f t="shared" si="15"/>
        <v>26</v>
      </c>
      <c r="W99" s="1">
        <f t="shared" si="17"/>
        <v>1077</v>
      </c>
      <c r="X99" s="1">
        <f t="shared" si="16"/>
        <v>538.5</v>
      </c>
      <c r="Y99" s="5">
        <f t="shared" si="18"/>
        <v>0.19184182401140007</v>
      </c>
    </row>
    <row r="100" spans="1:25" x14ac:dyDescent="0.2">
      <c r="A100" s="6">
        <v>10336</v>
      </c>
      <c r="B100" s="6" t="s">
        <v>187</v>
      </c>
      <c r="C100" s="12">
        <v>1206</v>
      </c>
      <c r="D100" s="6">
        <v>759</v>
      </c>
      <c r="E100" s="12">
        <v>1049</v>
      </c>
      <c r="F100" s="6">
        <v>725</v>
      </c>
      <c r="G100" s="14">
        <v>0.69110000000000005</v>
      </c>
      <c r="H100" s="6" t="s">
        <v>6372</v>
      </c>
      <c r="I100" s="6" t="b">
        <v>1</v>
      </c>
      <c r="J100" s="6" t="b">
        <v>0</v>
      </c>
      <c r="K100" s="6" t="b">
        <v>0</v>
      </c>
      <c r="L100" s="6" t="b">
        <v>0</v>
      </c>
      <c r="M100" s="6" t="b">
        <v>1</v>
      </c>
      <c r="N100" s="6" t="b">
        <v>1</v>
      </c>
      <c r="O100" s="13">
        <v>0.95</v>
      </c>
      <c r="P100" s="6">
        <f t="shared" si="10"/>
        <v>9</v>
      </c>
      <c r="Q100">
        <f t="shared" si="11"/>
        <v>10</v>
      </c>
      <c r="R100">
        <v>0</v>
      </c>
      <c r="S100">
        <f>VLOOKUP(A100,councilor_races!$A$2:$M$4644,12,FALSE)</f>
        <v>4</v>
      </c>
      <c r="T100">
        <f>VLOOKUP(A100,head_of_council_races!$A$2:$L$975,11,FALSE)</f>
        <v>1</v>
      </c>
      <c r="U100">
        <f>VLOOKUP(B100,vendor_census_data_2022!$A$2:$H$226,8,FALSE)</f>
        <v>2</v>
      </c>
      <c r="V100">
        <f t="shared" si="15"/>
        <v>26</v>
      </c>
      <c r="W100" s="1">
        <f t="shared" si="17"/>
        <v>324</v>
      </c>
      <c r="X100" s="1">
        <f t="shared" si="16"/>
        <v>162</v>
      </c>
      <c r="Y100" s="5">
        <f t="shared" si="18"/>
        <v>0.1544327931363203</v>
      </c>
    </row>
    <row r="101" spans="1:25" x14ac:dyDescent="0.2">
      <c r="A101" s="6">
        <v>10308</v>
      </c>
      <c r="B101" s="6" t="s">
        <v>111</v>
      </c>
      <c r="C101" s="12">
        <v>7182</v>
      </c>
      <c r="D101" s="12">
        <v>7904</v>
      </c>
      <c r="E101" s="12">
        <v>9588</v>
      </c>
      <c r="F101" s="12">
        <v>3017</v>
      </c>
      <c r="G101" s="14">
        <v>0.31469999999999998</v>
      </c>
      <c r="H101" s="6" t="s">
        <v>6371</v>
      </c>
      <c r="I101" s="6" t="b">
        <v>1</v>
      </c>
      <c r="J101" s="6" t="b">
        <v>1</v>
      </c>
      <c r="K101" s="6" t="b">
        <v>0</v>
      </c>
      <c r="L101" s="6" t="b">
        <v>0</v>
      </c>
      <c r="M101" s="6" t="b">
        <v>1</v>
      </c>
      <c r="N101" s="6" t="b">
        <v>1</v>
      </c>
      <c r="O101" s="13">
        <v>0.95</v>
      </c>
      <c r="P101" s="6">
        <f t="shared" si="10"/>
        <v>4</v>
      </c>
      <c r="Q101">
        <f t="shared" si="11"/>
        <v>10</v>
      </c>
      <c r="R101">
        <f t="shared" ref="R101:R132" si="19">IF(G101&lt;=_xlfn.PERCENTILE.EXC($G$2:$G$444,0.1), 9, IF(G101&lt;=_xlfn.PERCENTILE.EXC($G$2:$G$444,0.2), 8, IF(G101&lt;=_xlfn.PERCENTILE.EXC($G$2:$G$444,0.3), 7, IF(G101&lt;=_xlfn.PERCENTILE.EXC($G$2:$G$444,0.4), 6, IF(G101&lt;=_xlfn.PERCENTILE.EXC($G$2:$G$444,0.5), 5, IF(G101&lt;=_xlfn.PERCENTILE.EXC($G$2:$G$444,0.6), 4, IF(G101&lt;=_xlfn.PERCENTILE.EXC($G$2:$G$444,0.7), 3, IF(G101&lt;=_xlfn.PERCENTILE.EXC($G$2:$G$444,0.8), 2, IF(G101&lt;=_xlfn.PERCENTILE.EXC($G$2:$G$444,0.9), 1, IF(G101&lt;=_xlfn.PERCENTILE.EXC($G$2:$G$444,0.99), 0, "N/A" ))))))))))</f>
        <v>6</v>
      </c>
      <c r="S101">
        <f>VLOOKUP(A101,councilor_races!$A$2:$M$4644,12,FALSE)</f>
        <v>4</v>
      </c>
      <c r="T101">
        <f>VLOOKUP(A101,head_of_council_races!$A$2:$L$975,11,FALSE)</f>
        <v>0</v>
      </c>
      <c r="U101">
        <f>VLOOKUP(B101,vendor_census_data_2022!$A$2:$H$226,8,FALSE)</f>
        <v>5</v>
      </c>
      <c r="V101">
        <f t="shared" si="15"/>
        <v>29</v>
      </c>
      <c r="W101" s="1">
        <f t="shared" si="17"/>
        <v>6571</v>
      </c>
      <c r="X101" s="1">
        <f t="shared" si="16"/>
        <v>3285.5</v>
      </c>
      <c r="Y101" s="5">
        <f t="shared" si="18"/>
        <v>0.34266791823112225</v>
      </c>
    </row>
    <row r="102" spans="1:25" x14ac:dyDescent="0.2">
      <c r="A102" s="6">
        <v>10325</v>
      </c>
      <c r="B102" s="6" t="s">
        <v>117</v>
      </c>
      <c r="C102" s="12">
        <v>7841</v>
      </c>
      <c r="D102" s="12">
        <v>2991</v>
      </c>
      <c r="E102" s="12">
        <v>5900</v>
      </c>
      <c r="F102" s="12">
        <v>2166</v>
      </c>
      <c r="G102" s="14">
        <v>0.36709999999999998</v>
      </c>
      <c r="H102" s="6" t="s">
        <v>6371</v>
      </c>
      <c r="I102" s="6" t="b">
        <v>1</v>
      </c>
      <c r="J102" s="6" t="b">
        <v>1</v>
      </c>
      <c r="K102" s="6" t="b">
        <v>0</v>
      </c>
      <c r="L102" s="6" t="b">
        <v>0</v>
      </c>
      <c r="M102" s="6" t="b">
        <v>1</v>
      </c>
      <c r="N102" s="6" t="b">
        <v>1</v>
      </c>
      <c r="O102" s="13">
        <v>0.95</v>
      </c>
      <c r="P102" s="6">
        <f t="shared" si="10"/>
        <v>6</v>
      </c>
      <c r="Q102">
        <f t="shared" si="11"/>
        <v>10</v>
      </c>
      <c r="R102">
        <f t="shared" si="19"/>
        <v>4</v>
      </c>
      <c r="S102">
        <f>VLOOKUP(A102,councilor_races!$A$2:$M$4644,12,FALSE)</f>
        <v>3</v>
      </c>
      <c r="T102">
        <f>VLOOKUP(A102,head_of_council_races!$A$2:$L$975,11,FALSE)</f>
        <v>1</v>
      </c>
      <c r="U102">
        <f>VLOOKUP(B102,vendor_census_data_2022!$A$2:$H$226,8,FALSE)</f>
        <v>2</v>
      </c>
      <c r="V102">
        <f t="shared" si="15"/>
        <v>26</v>
      </c>
      <c r="W102" s="1">
        <f t="shared" si="17"/>
        <v>3734</v>
      </c>
      <c r="X102" s="1">
        <f t="shared" si="16"/>
        <v>1867</v>
      </c>
      <c r="Y102" s="5">
        <f t="shared" si="18"/>
        <v>0.3164406779661017</v>
      </c>
    </row>
    <row r="103" spans="1:25" x14ac:dyDescent="0.2">
      <c r="A103" s="6">
        <v>10775</v>
      </c>
      <c r="B103" s="6" t="s">
        <v>421</v>
      </c>
      <c r="C103" s="12">
        <v>6067</v>
      </c>
      <c r="D103" s="12">
        <v>3231</v>
      </c>
      <c r="E103" s="12">
        <v>6199</v>
      </c>
      <c r="F103" s="12">
        <v>2328</v>
      </c>
      <c r="G103" s="14">
        <v>0.3755</v>
      </c>
      <c r="H103" s="6" t="s">
        <v>6371</v>
      </c>
      <c r="I103" s="6" t="b">
        <v>1</v>
      </c>
      <c r="J103" s="6" t="b">
        <v>1</v>
      </c>
      <c r="K103" s="6" t="b">
        <v>0</v>
      </c>
      <c r="L103" s="6" t="b">
        <v>0</v>
      </c>
      <c r="M103" s="6" t="b">
        <v>1</v>
      </c>
      <c r="N103" s="6" t="b">
        <v>1</v>
      </c>
      <c r="O103" s="13">
        <v>0.74</v>
      </c>
      <c r="P103" s="6">
        <f t="shared" si="10"/>
        <v>6</v>
      </c>
      <c r="Q103">
        <f t="shared" si="11"/>
        <v>10</v>
      </c>
      <c r="R103">
        <f t="shared" si="19"/>
        <v>4</v>
      </c>
      <c r="S103">
        <f>VLOOKUP(A103,councilor_races!$A$2:$M$4644,12,FALSE)</f>
        <v>4</v>
      </c>
      <c r="T103">
        <f>VLOOKUP(A103,head_of_council_races!$A$2:$L$975,11,FALSE)</f>
        <v>0</v>
      </c>
      <c r="U103">
        <f>VLOOKUP(B103,vendor_census_data_2022!$A$2:$H$226,8,FALSE)</f>
        <v>2</v>
      </c>
      <c r="V103">
        <f t="shared" si="15"/>
        <v>26</v>
      </c>
      <c r="W103" s="1">
        <f t="shared" si="17"/>
        <v>3871</v>
      </c>
      <c r="X103" s="1">
        <f t="shared" si="16"/>
        <v>1935.5</v>
      </c>
      <c r="Y103" s="5">
        <f t="shared" si="18"/>
        <v>0.31222777867397966</v>
      </c>
    </row>
    <row r="104" spans="1:25" x14ac:dyDescent="0.2">
      <c r="A104" s="6">
        <v>10510</v>
      </c>
      <c r="B104" s="6" t="s">
        <v>26</v>
      </c>
      <c r="C104" s="12">
        <v>4658</v>
      </c>
      <c r="D104" s="12">
        <v>2010</v>
      </c>
      <c r="E104" s="12">
        <v>3940</v>
      </c>
      <c r="F104" s="12">
        <v>1611</v>
      </c>
      <c r="G104" s="14">
        <v>0.40889999999999999</v>
      </c>
      <c r="H104" s="6" t="s">
        <v>6371</v>
      </c>
      <c r="I104" s="6" t="b">
        <v>1</v>
      </c>
      <c r="J104" s="6" t="b">
        <v>1</v>
      </c>
      <c r="K104" s="6" t="b">
        <v>0</v>
      </c>
      <c r="L104" s="6" t="b">
        <v>0</v>
      </c>
      <c r="M104" s="6" t="b">
        <v>1</v>
      </c>
      <c r="N104" s="6" t="b">
        <v>1</v>
      </c>
      <c r="O104" s="13">
        <v>0.74</v>
      </c>
      <c r="P104" s="6">
        <f t="shared" si="10"/>
        <v>8</v>
      </c>
      <c r="Q104">
        <f t="shared" si="11"/>
        <v>10</v>
      </c>
      <c r="R104">
        <f t="shared" si="19"/>
        <v>2</v>
      </c>
      <c r="S104">
        <f>VLOOKUP(A104,councilor_races!$A$2:$M$4644,12,FALSE)</f>
        <v>3</v>
      </c>
      <c r="T104">
        <f>VLOOKUP(A104,head_of_council_races!$A$2:$L$975,11,FALSE)</f>
        <v>1</v>
      </c>
      <c r="U104">
        <f>VLOOKUP(B104,vendor_census_data_2022!$A$2:$H$226,8,FALSE)</f>
        <v>2</v>
      </c>
      <c r="V104">
        <f t="shared" si="15"/>
        <v>26</v>
      </c>
      <c r="W104" s="1">
        <f t="shared" si="17"/>
        <v>2329</v>
      </c>
      <c r="X104" s="1">
        <f t="shared" si="16"/>
        <v>1164.5</v>
      </c>
      <c r="Y104" s="5">
        <f t="shared" si="18"/>
        <v>0.29555837563451776</v>
      </c>
    </row>
    <row r="105" spans="1:25" x14ac:dyDescent="0.2">
      <c r="A105" s="6">
        <v>19401</v>
      </c>
      <c r="B105" s="6" t="s">
        <v>360</v>
      </c>
      <c r="C105" s="12">
        <v>18653</v>
      </c>
      <c r="D105" s="12">
        <v>8792</v>
      </c>
      <c r="E105" s="12">
        <v>16903</v>
      </c>
      <c r="F105" s="12">
        <v>4149</v>
      </c>
      <c r="G105" s="14">
        <v>0.2455</v>
      </c>
      <c r="H105" s="6" t="s">
        <v>6371</v>
      </c>
      <c r="I105" s="6" t="b">
        <v>1</v>
      </c>
      <c r="J105" s="6" t="b">
        <v>1</v>
      </c>
      <c r="K105" s="6" t="b">
        <v>0</v>
      </c>
      <c r="L105" s="6" t="b">
        <v>0</v>
      </c>
      <c r="M105" s="6" t="b">
        <v>1</v>
      </c>
      <c r="N105" s="6" t="b">
        <v>1</v>
      </c>
      <c r="O105" s="13">
        <v>0.57999999999999996</v>
      </c>
      <c r="P105" s="6">
        <f t="shared" si="10"/>
        <v>2</v>
      </c>
      <c r="Q105">
        <f t="shared" si="11"/>
        <v>10</v>
      </c>
      <c r="R105">
        <f t="shared" si="19"/>
        <v>9</v>
      </c>
      <c r="S105">
        <f>VLOOKUP(A105,councilor_races!$A$2:$M$4644,12,FALSE)</f>
        <v>3</v>
      </c>
      <c r="T105">
        <f>VLOOKUP(A105,head_of_council_races!$A$2:$L$975,11,FALSE)</f>
        <v>0</v>
      </c>
      <c r="U105">
        <f>VLOOKUP(B105,vendor_census_data_2022!$A$2:$H$226,8,FALSE)</f>
        <v>2</v>
      </c>
      <c r="V105">
        <f t="shared" si="15"/>
        <v>26</v>
      </c>
      <c r="W105" s="1">
        <f t="shared" si="17"/>
        <v>12754</v>
      </c>
      <c r="X105" s="1">
        <f t="shared" si="16"/>
        <v>6377</v>
      </c>
      <c r="Y105" s="5">
        <f t="shared" si="18"/>
        <v>0.37727030704608649</v>
      </c>
    </row>
    <row r="106" spans="1:25" x14ac:dyDescent="0.2">
      <c r="A106" s="6">
        <v>10687</v>
      </c>
      <c r="B106" s="6" t="s">
        <v>265</v>
      </c>
      <c r="C106" s="12">
        <v>3914</v>
      </c>
      <c r="D106" s="12">
        <v>1602</v>
      </c>
      <c r="E106" s="12">
        <v>3458</v>
      </c>
      <c r="F106" s="12">
        <v>1362</v>
      </c>
      <c r="G106" s="14">
        <v>0.39389999999999997</v>
      </c>
      <c r="H106" s="6" t="s">
        <v>6371</v>
      </c>
      <c r="I106" s="6" t="b">
        <v>1</v>
      </c>
      <c r="J106" s="6" t="b">
        <v>1</v>
      </c>
      <c r="K106" s="6" t="b">
        <v>0</v>
      </c>
      <c r="L106" s="6" t="b">
        <v>0</v>
      </c>
      <c r="M106" s="6" t="b">
        <v>1</v>
      </c>
      <c r="N106" s="6" t="b">
        <v>1</v>
      </c>
      <c r="O106" s="13">
        <v>0.74</v>
      </c>
      <c r="P106" s="6">
        <f t="shared" si="10"/>
        <v>8</v>
      </c>
      <c r="Q106">
        <f t="shared" si="11"/>
        <v>10</v>
      </c>
      <c r="R106">
        <f t="shared" si="19"/>
        <v>3</v>
      </c>
      <c r="S106">
        <f>VLOOKUP(A106,councilor_races!$A$2:$M$4644,12,FALSE)</f>
        <v>2</v>
      </c>
      <c r="T106">
        <f>VLOOKUP(A106,head_of_council_races!$A$2:$L$975,11,FALSE)</f>
        <v>1</v>
      </c>
      <c r="U106">
        <f>VLOOKUP(B106,vendor_census_data_2022!$A$2:$H$226,8,FALSE)</f>
        <v>2</v>
      </c>
      <c r="V106">
        <f t="shared" si="15"/>
        <v>26</v>
      </c>
      <c r="W106" s="1">
        <f t="shared" si="17"/>
        <v>2096</v>
      </c>
      <c r="X106" s="1">
        <f t="shared" si="16"/>
        <v>1048</v>
      </c>
      <c r="Y106" s="5">
        <f t="shared" si="18"/>
        <v>0.30306535569693466</v>
      </c>
    </row>
    <row r="107" spans="1:25" x14ac:dyDescent="0.2">
      <c r="A107" s="6">
        <v>19407</v>
      </c>
      <c r="B107" s="6" t="s">
        <v>394</v>
      </c>
      <c r="C107" s="12">
        <v>23871</v>
      </c>
      <c r="D107" s="12">
        <v>9288</v>
      </c>
      <c r="E107" s="12">
        <v>18111</v>
      </c>
      <c r="F107" s="12">
        <v>7027</v>
      </c>
      <c r="G107" s="14">
        <v>0.38800000000000001</v>
      </c>
      <c r="H107" s="6" t="s">
        <v>6371</v>
      </c>
      <c r="I107" s="6" t="b">
        <v>1</v>
      </c>
      <c r="J107" s="6" t="b">
        <v>1</v>
      </c>
      <c r="K107" s="6" t="b">
        <v>0</v>
      </c>
      <c r="L107" s="6" t="b">
        <v>0</v>
      </c>
      <c r="M107" s="6" t="b">
        <v>1</v>
      </c>
      <c r="N107" s="6" t="b">
        <v>1</v>
      </c>
      <c r="O107" s="13">
        <v>0.57999999999999996</v>
      </c>
      <c r="P107" s="6">
        <f t="shared" si="10"/>
        <v>2</v>
      </c>
      <c r="Q107">
        <f t="shared" si="11"/>
        <v>10</v>
      </c>
      <c r="R107">
        <f t="shared" si="19"/>
        <v>4</v>
      </c>
      <c r="S107">
        <f>VLOOKUP(A107,councilor_races!$A$2:$M$4644,12,FALSE)</f>
        <v>7</v>
      </c>
      <c r="T107">
        <f>VLOOKUP(A107,head_of_council_races!$A$2:$L$975,11,FALSE)</f>
        <v>0</v>
      </c>
      <c r="U107">
        <f>VLOOKUP(B107,vendor_census_data_2022!$A$2:$H$226,8,FALSE)</f>
        <v>5</v>
      </c>
      <c r="V107">
        <f t="shared" si="15"/>
        <v>28</v>
      </c>
      <c r="W107" s="1">
        <f t="shared" si="17"/>
        <v>11084</v>
      </c>
      <c r="X107" s="1">
        <f t="shared" si="16"/>
        <v>5542</v>
      </c>
      <c r="Y107" s="5">
        <f t="shared" si="18"/>
        <v>0.30600187731213074</v>
      </c>
    </row>
    <row r="108" spans="1:25" x14ac:dyDescent="0.2">
      <c r="A108" s="6">
        <v>10143</v>
      </c>
      <c r="B108" s="6" t="s">
        <v>67</v>
      </c>
      <c r="C108" s="12">
        <v>12517</v>
      </c>
      <c r="D108" s="12">
        <v>4846</v>
      </c>
      <c r="E108" s="12">
        <v>9537</v>
      </c>
      <c r="F108" s="12">
        <v>3950</v>
      </c>
      <c r="G108" s="14">
        <v>0.41420000000000001</v>
      </c>
      <c r="H108" s="6" t="s">
        <v>6371</v>
      </c>
      <c r="I108" s="6" t="b">
        <v>1</v>
      </c>
      <c r="J108" s="6" t="b">
        <v>1</v>
      </c>
      <c r="K108" s="6" t="b">
        <v>0</v>
      </c>
      <c r="L108" s="6" t="b">
        <v>0</v>
      </c>
      <c r="M108" s="6" t="b">
        <v>1</v>
      </c>
      <c r="N108" s="6" t="b">
        <v>1</v>
      </c>
      <c r="O108" s="13">
        <v>0.01</v>
      </c>
      <c r="P108" s="6">
        <f t="shared" si="10"/>
        <v>4</v>
      </c>
      <c r="Q108">
        <f t="shared" si="11"/>
        <v>10</v>
      </c>
      <c r="R108">
        <f t="shared" si="19"/>
        <v>2</v>
      </c>
      <c r="S108">
        <f>VLOOKUP(A108,councilor_races!$A$2:$M$4644,12,FALSE)</f>
        <v>6</v>
      </c>
      <c r="T108">
        <f>VLOOKUP(A108,head_of_council_races!$A$2:$L$975,11,FALSE)</f>
        <v>1</v>
      </c>
      <c r="U108">
        <f>VLOOKUP(B108,vendor_census_data_2022!$A$2:$H$226,8,FALSE)</f>
        <v>5</v>
      </c>
      <c r="V108">
        <f t="shared" si="15"/>
        <v>28</v>
      </c>
      <c r="W108" s="1">
        <f t="shared" si="17"/>
        <v>5587</v>
      </c>
      <c r="X108" s="1">
        <f t="shared" si="16"/>
        <v>2793.5</v>
      </c>
      <c r="Y108" s="5">
        <f t="shared" si="18"/>
        <v>0.29291181713327041</v>
      </c>
    </row>
    <row r="109" spans="1:25" x14ac:dyDescent="0.2">
      <c r="A109" s="6">
        <v>10069</v>
      </c>
      <c r="B109" s="6" t="s">
        <v>35</v>
      </c>
      <c r="C109" s="12">
        <v>147829</v>
      </c>
      <c r="D109" s="12">
        <v>55028</v>
      </c>
      <c r="E109" s="12">
        <v>102379</v>
      </c>
      <c r="F109" s="12">
        <v>31604</v>
      </c>
      <c r="G109" s="14">
        <v>0.30869999999999997</v>
      </c>
      <c r="H109" s="6" t="s">
        <v>6373</v>
      </c>
      <c r="I109" s="6" t="b">
        <v>1</v>
      </c>
      <c r="J109" s="6" t="b">
        <v>1</v>
      </c>
      <c r="K109" s="6" t="b">
        <v>0</v>
      </c>
      <c r="L109" s="6" t="b">
        <v>0</v>
      </c>
      <c r="M109" s="6" t="b">
        <v>1</v>
      </c>
      <c r="N109" s="6" t="b">
        <v>1</v>
      </c>
      <c r="O109" s="13">
        <v>1.06</v>
      </c>
      <c r="P109" s="6">
        <f t="shared" si="10"/>
        <v>0</v>
      </c>
      <c r="Q109">
        <f t="shared" si="11"/>
        <v>10</v>
      </c>
      <c r="R109">
        <f t="shared" si="19"/>
        <v>7</v>
      </c>
      <c r="S109">
        <f>VLOOKUP(A109,councilor_races!$A$2:$M$4644,12,FALSE)</f>
        <v>5</v>
      </c>
      <c r="T109">
        <f>VLOOKUP(A109,head_of_council_races!$A$2:$L$975,11,FALSE)</f>
        <v>1</v>
      </c>
      <c r="U109">
        <f>VLOOKUP(B109,vendor_census_data_2022!$A$2:$H$226,8,FALSE)</f>
        <v>5</v>
      </c>
      <c r="V109">
        <f t="shared" si="15"/>
        <v>28</v>
      </c>
      <c r="W109" s="1">
        <f t="shared" si="17"/>
        <v>70775</v>
      </c>
      <c r="X109" s="1">
        <f t="shared" si="16"/>
        <v>35387.5</v>
      </c>
      <c r="Y109" s="5">
        <f t="shared" si="18"/>
        <v>0.34565194033932739</v>
      </c>
    </row>
    <row r="110" spans="1:25" x14ac:dyDescent="0.2">
      <c r="A110" s="6">
        <v>10117</v>
      </c>
      <c r="B110" s="6" t="s">
        <v>55</v>
      </c>
      <c r="C110" s="12">
        <v>22116</v>
      </c>
      <c r="D110" s="12">
        <v>10889</v>
      </c>
      <c r="E110" s="12">
        <v>16785</v>
      </c>
      <c r="F110" s="12">
        <v>5707</v>
      </c>
      <c r="G110" s="14">
        <v>0.34</v>
      </c>
      <c r="H110" s="6" t="s">
        <v>6373</v>
      </c>
      <c r="I110" s="6" t="b">
        <v>1</v>
      </c>
      <c r="J110" s="6" t="b">
        <v>1</v>
      </c>
      <c r="K110" s="6" t="b">
        <v>0</v>
      </c>
      <c r="L110" s="6" t="b">
        <v>0</v>
      </c>
      <c r="M110" s="6" t="b">
        <v>1</v>
      </c>
      <c r="N110" s="6" t="b">
        <v>1</v>
      </c>
      <c r="O110" s="13">
        <v>0.33</v>
      </c>
      <c r="P110" s="6">
        <f t="shared" si="10"/>
        <v>2</v>
      </c>
      <c r="Q110">
        <f t="shared" si="11"/>
        <v>10</v>
      </c>
      <c r="R110">
        <f t="shared" si="19"/>
        <v>5</v>
      </c>
      <c r="S110">
        <f>VLOOKUP(A110,councilor_races!$A$2:$M$4644,12,FALSE)</f>
        <v>6</v>
      </c>
      <c r="T110">
        <f>VLOOKUP(A110,head_of_council_races!$A$2:$L$975,11,FALSE)</f>
        <v>0</v>
      </c>
      <c r="U110">
        <f>VLOOKUP(B110,vendor_census_data_2022!$A$2:$H$226,8,FALSE)</f>
        <v>2</v>
      </c>
      <c r="V110">
        <f t="shared" si="15"/>
        <v>25</v>
      </c>
      <c r="W110" s="1">
        <f t="shared" si="17"/>
        <v>11078</v>
      </c>
      <c r="X110" s="1">
        <f t="shared" si="16"/>
        <v>5539</v>
      </c>
      <c r="Y110" s="5">
        <f t="shared" si="18"/>
        <v>0.32999702114983614</v>
      </c>
    </row>
    <row r="111" spans="1:25" x14ac:dyDescent="0.2">
      <c r="A111" s="6">
        <v>10708</v>
      </c>
      <c r="B111" s="6" t="s">
        <v>389</v>
      </c>
      <c r="C111" s="12">
        <v>42840</v>
      </c>
      <c r="D111" s="12">
        <v>18123</v>
      </c>
      <c r="E111" s="12">
        <v>31103</v>
      </c>
      <c r="F111" s="12">
        <v>9527</v>
      </c>
      <c r="G111" s="14">
        <v>0.30630000000000002</v>
      </c>
      <c r="H111" s="6" t="s">
        <v>6373</v>
      </c>
      <c r="I111" s="6" t="b">
        <v>1</v>
      </c>
      <c r="J111" s="6" t="b">
        <v>1</v>
      </c>
      <c r="K111" s="6" t="b">
        <v>0</v>
      </c>
      <c r="L111" s="6" t="b">
        <v>0</v>
      </c>
      <c r="M111" s="6" t="b">
        <v>1</v>
      </c>
      <c r="N111" s="6" t="b">
        <v>1</v>
      </c>
      <c r="O111" s="13">
        <v>0.74</v>
      </c>
      <c r="P111" s="6">
        <f t="shared" si="10"/>
        <v>1</v>
      </c>
      <c r="Q111">
        <f t="shared" si="11"/>
        <v>10</v>
      </c>
      <c r="R111">
        <f t="shared" si="19"/>
        <v>7</v>
      </c>
      <c r="S111">
        <f>VLOOKUP(A111,councilor_races!$A$2:$M$4644,12,FALSE)</f>
        <v>5</v>
      </c>
      <c r="T111">
        <f>VLOOKUP(A111,head_of_council_races!$A$2:$L$975,11,FALSE)</f>
        <v>0</v>
      </c>
      <c r="U111">
        <f>VLOOKUP(B111,vendor_census_data_2022!$A$2:$H$226,8,FALSE)</f>
        <v>2</v>
      </c>
      <c r="V111">
        <f t="shared" si="15"/>
        <v>25</v>
      </c>
      <c r="W111" s="1">
        <f t="shared" si="17"/>
        <v>21576</v>
      </c>
      <c r="X111" s="1">
        <f t="shared" si="16"/>
        <v>10788</v>
      </c>
      <c r="Y111" s="5">
        <f t="shared" si="18"/>
        <v>0.34684757097386104</v>
      </c>
    </row>
    <row r="112" spans="1:25" x14ac:dyDescent="0.2">
      <c r="A112" s="6">
        <v>17931</v>
      </c>
      <c r="B112" s="6" t="s">
        <v>297</v>
      </c>
      <c r="C112" s="12">
        <v>4404</v>
      </c>
      <c r="D112" s="12">
        <v>5308</v>
      </c>
      <c r="E112" s="12">
        <v>9682</v>
      </c>
      <c r="F112" s="12">
        <v>3607</v>
      </c>
      <c r="G112" s="14">
        <v>0.3725</v>
      </c>
      <c r="H112" s="6" t="s">
        <v>6371</v>
      </c>
      <c r="I112" s="6" t="b">
        <v>1</v>
      </c>
      <c r="J112" s="6" t="b">
        <v>1</v>
      </c>
      <c r="K112" s="6" t="b">
        <v>0</v>
      </c>
      <c r="L112" s="6" t="b">
        <v>0</v>
      </c>
      <c r="M112" s="6" t="b">
        <v>1</v>
      </c>
      <c r="N112" s="6" t="b">
        <v>1</v>
      </c>
      <c r="O112" s="13">
        <v>0.74</v>
      </c>
      <c r="P112" s="6">
        <f t="shared" si="10"/>
        <v>4</v>
      </c>
      <c r="Q112">
        <f t="shared" si="11"/>
        <v>10</v>
      </c>
      <c r="R112">
        <f t="shared" si="19"/>
        <v>4</v>
      </c>
      <c r="S112">
        <f>VLOOKUP(A112,councilor_races!$A$2:$M$4644,12,FALSE)</f>
        <v>5</v>
      </c>
      <c r="T112">
        <f>VLOOKUP(A112,head_of_council_races!$A$2:$L$975,11,FALSE)</f>
        <v>0</v>
      </c>
      <c r="U112">
        <f>VLOOKUP(B112,vendor_census_data_2022!$A$2:$H$226,8,FALSE)</f>
        <v>5</v>
      </c>
      <c r="V112">
        <f t="shared" si="15"/>
        <v>28</v>
      </c>
      <c r="W112" s="1">
        <f t="shared" si="17"/>
        <v>6075</v>
      </c>
      <c r="X112" s="1">
        <f t="shared" si="16"/>
        <v>3037.5</v>
      </c>
      <c r="Y112" s="5">
        <f t="shared" si="18"/>
        <v>0.31372650278868003</v>
      </c>
    </row>
    <row r="113" spans="1:25" x14ac:dyDescent="0.2">
      <c r="A113" s="6">
        <v>10482</v>
      </c>
      <c r="B113" s="6" t="s">
        <v>303</v>
      </c>
      <c r="C113" s="12">
        <v>6035</v>
      </c>
      <c r="D113" s="12">
        <v>2420</v>
      </c>
      <c r="E113" s="12">
        <v>5212</v>
      </c>
      <c r="F113" s="12">
        <v>2376</v>
      </c>
      <c r="G113" s="14">
        <v>0.45590000000000003</v>
      </c>
      <c r="H113" s="6" t="s">
        <v>6372</v>
      </c>
      <c r="I113" s="6" t="b">
        <v>1</v>
      </c>
      <c r="J113" s="6" t="b">
        <v>1</v>
      </c>
      <c r="K113" s="6" t="b">
        <v>0</v>
      </c>
      <c r="L113" s="6" t="b">
        <v>0</v>
      </c>
      <c r="M113" s="6" t="b">
        <v>1</v>
      </c>
      <c r="N113" s="6" t="b">
        <v>1</v>
      </c>
      <c r="O113" s="13">
        <v>0.95</v>
      </c>
      <c r="P113" s="6">
        <f t="shared" si="10"/>
        <v>7</v>
      </c>
      <c r="Q113">
        <f t="shared" si="11"/>
        <v>10</v>
      </c>
      <c r="R113">
        <f t="shared" si="19"/>
        <v>1</v>
      </c>
      <c r="S113">
        <f>VLOOKUP(A113,councilor_races!$A$2:$M$4644,12,FALSE)</f>
        <v>4</v>
      </c>
      <c r="T113">
        <f>VLOOKUP(A113,head_of_council_races!$A$2:$L$975,11,FALSE)</f>
        <v>1</v>
      </c>
      <c r="U113">
        <f>VLOOKUP(B113,vendor_census_data_2022!$A$2:$H$226,8,FALSE)</f>
        <v>2</v>
      </c>
      <c r="V113">
        <f t="shared" si="15"/>
        <v>25</v>
      </c>
      <c r="W113" s="1">
        <f t="shared" si="17"/>
        <v>2836</v>
      </c>
      <c r="X113" s="1">
        <f t="shared" si="16"/>
        <v>1418</v>
      </c>
      <c r="Y113" s="5">
        <f t="shared" si="18"/>
        <v>0.27206446661550271</v>
      </c>
    </row>
    <row r="114" spans="1:25" x14ac:dyDescent="0.2">
      <c r="A114" s="6">
        <v>10145</v>
      </c>
      <c r="B114" s="6" t="s">
        <v>71</v>
      </c>
      <c r="C114" s="12">
        <v>3960</v>
      </c>
      <c r="D114" s="12">
        <v>1586</v>
      </c>
      <c r="E114" s="12">
        <v>3224</v>
      </c>
      <c r="F114" s="12">
        <v>1797</v>
      </c>
      <c r="G114" s="14">
        <v>0.55740000000000001</v>
      </c>
      <c r="H114" s="6" t="s">
        <v>6371</v>
      </c>
      <c r="I114" s="6" t="b">
        <v>1</v>
      </c>
      <c r="J114" s="6" t="b">
        <v>0</v>
      </c>
      <c r="K114" s="6" t="b">
        <v>0</v>
      </c>
      <c r="L114" s="6" t="b">
        <v>0</v>
      </c>
      <c r="M114" s="6" t="b">
        <v>1</v>
      </c>
      <c r="N114" s="6" t="b">
        <v>1</v>
      </c>
      <c r="O114" s="13">
        <v>0.01</v>
      </c>
      <c r="P114" s="6">
        <f t="shared" si="10"/>
        <v>8</v>
      </c>
      <c r="Q114">
        <f t="shared" si="11"/>
        <v>10</v>
      </c>
      <c r="R114">
        <f t="shared" si="19"/>
        <v>0</v>
      </c>
      <c r="S114">
        <f>VLOOKUP(A114,councilor_races!$A$2:$M$4644,12,FALSE)</f>
        <v>4</v>
      </c>
      <c r="T114">
        <f>VLOOKUP(A114,head_of_council_races!$A$2:$L$975,11,FALSE)</f>
        <v>1</v>
      </c>
      <c r="U114">
        <f>VLOOKUP(B114,vendor_census_data_2022!$A$2:$H$226,8,FALSE)</f>
        <v>2</v>
      </c>
      <c r="V114">
        <f t="shared" si="15"/>
        <v>25</v>
      </c>
      <c r="W114" s="1">
        <f t="shared" si="17"/>
        <v>1427</v>
      </c>
      <c r="X114" s="1">
        <f t="shared" si="16"/>
        <v>713.5</v>
      </c>
      <c r="Y114" s="5">
        <f t="shared" si="18"/>
        <v>0.22130893300248139</v>
      </c>
    </row>
    <row r="115" spans="1:25" x14ac:dyDescent="0.2">
      <c r="A115" s="6">
        <v>10797</v>
      </c>
      <c r="B115" s="6" t="s">
        <v>104</v>
      </c>
      <c r="C115" s="12">
        <v>7632</v>
      </c>
      <c r="D115" s="12">
        <v>3699</v>
      </c>
      <c r="E115" s="12">
        <v>7230</v>
      </c>
      <c r="F115" s="12">
        <v>2669</v>
      </c>
      <c r="G115" s="14">
        <v>0.36919999999999997</v>
      </c>
      <c r="H115" s="6" t="s">
        <v>6371</v>
      </c>
      <c r="I115" s="6" t="b">
        <v>1</v>
      </c>
      <c r="J115" s="6" t="b">
        <v>1</v>
      </c>
      <c r="K115" s="6" t="b">
        <v>0</v>
      </c>
      <c r="L115" s="6" t="b">
        <v>0</v>
      </c>
      <c r="M115" s="6" t="b">
        <v>1</v>
      </c>
      <c r="N115" s="6" t="b">
        <v>1</v>
      </c>
      <c r="O115" s="13">
        <v>0.74</v>
      </c>
      <c r="P115" s="6">
        <f t="shared" si="10"/>
        <v>5</v>
      </c>
      <c r="Q115">
        <f t="shared" si="11"/>
        <v>10</v>
      </c>
      <c r="R115">
        <f t="shared" si="19"/>
        <v>4</v>
      </c>
      <c r="S115">
        <f>VLOOKUP(A115,councilor_races!$A$2:$M$4644,12,FALSE)</f>
        <v>3</v>
      </c>
      <c r="T115">
        <f>VLOOKUP(A115,head_of_council_races!$A$2:$L$975,11,FALSE)</f>
        <v>1</v>
      </c>
      <c r="U115">
        <f>VLOOKUP(B115,vendor_census_data_2022!$A$2:$H$226,8,FALSE)</f>
        <v>5</v>
      </c>
      <c r="V115">
        <f t="shared" si="15"/>
        <v>28</v>
      </c>
      <c r="W115" s="1">
        <f t="shared" si="17"/>
        <v>4561</v>
      </c>
      <c r="X115" s="1">
        <f t="shared" si="16"/>
        <v>2280.5</v>
      </c>
      <c r="Y115" s="5">
        <f t="shared" si="18"/>
        <v>0.31542185338865836</v>
      </c>
    </row>
    <row r="116" spans="1:25" x14ac:dyDescent="0.2">
      <c r="A116" s="6">
        <v>10220</v>
      </c>
      <c r="B116" s="6" t="s">
        <v>211</v>
      </c>
      <c r="C116" s="12">
        <v>3759</v>
      </c>
      <c r="D116" s="12">
        <v>4986</v>
      </c>
      <c r="E116" s="12">
        <v>8265</v>
      </c>
      <c r="F116" s="12">
        <v>2406</v>
      </c>
      <c r="G116" s="14">
        <v>0.29110000000000003</v>
      </c>
      <c r="H116" s="6" t="s">
        <v>6371</v>
      </c>
      <c r="I116" s="6" t="b">
        <v>1</v>
      </c>
      <c r="J116" s="6" t="b">
        <v>1</v>
      </c>
      <c r="K116" s="6" t="b">
        <v>0</v>
      </c>
      <c r="L116" s="6" t="b">
        <v>0</v>
      </c>
      <c r="M116" s="6" t="b">
        <v>1</v>
      </c>
      <c r="N116" s="6" t="b">
        <v>1</v>
      </c>
      <c r="O116" s="13">
        <v>0.01</v>
      </c>
      <c r="P116" s="6">
        <f t="shared" si="10"/>
        <v>4</v>
      </c>
      <c r="Q116">
        <f t="shared" si="11"/>
        <v>10</v>
      </c>
      <c r="R116">
        <f t="shared" si="19"/>
        <v>7</v>
      </c>
      <c r="S116">
        <f>VLOOKUP(A116,councilor_races!$A$2:$M$4644,12,FALSE)</f>
        <v>1</v>
      </c>
      <c r="T116">
        <f>VLOOKUP(A116,head_of_council_races!$A$2:$L$975,11,FALSE)</f>
        <v>1</v>
      </c>
      <c r="U116">
        <f>VLOOKUP(B116,vendor_census_data_2022!$A$2:$H$226,8,FALSE)</f>
        <v>2</v>
      </c>
      <c r="V116">
        <f t="shared" si="15"/>
        <v>25</v>
      </c>
      <c r="W116" s="1">
        <f t="shared" si="17"/>
        <v>5859</v>
      </c>
      <c r="X116" s="1">
        <f t="shared" si="16"/>
        <v>2929.5</v>
      </c>
      <c r="Y116" s="5">
        <f t="shared" si="18"/>
        <v>0.35444646098003629</v>
      </c>
    </row>
    <row r="117" spans="1:25" x14ac:dyDescent="0.2">
      <c r="A117" s="6">
        <v>10661</v>
      </c>
      <c r="B117" s="6" t="s">
        <v>87</v>
      </c>
      <c r="C117" s="12">
        <v>26505</v>
      </c>
      <c r="D117" s="12">
        <v>10225</v>
      </c>
      <c r="E117" s="12">
        <v>19997</v>
      </c>
      <c r="F117" s="12">
        <v>8901</v>
      </c>
      <c r="G117" s="14">
        <v>0.4451</v>
      </c>
      <c r="H117" s="6" t="s">
        <v>6371</v>
      </c>
      <c r="I117" s="6" t="b">
        <v>1</v>
      </c>
      <c r="J117" s="6" t="b">
        <v>1</v>
      </c>
      <c r="K117" s="6" t="b">
        <v>0</v>
      </c>
      <c r="L117" s="6" t="b">
        <v>0</v>
      </c>
      <c r="M117" s="6" t="b">
        <v>1</v>
      </c>
      <c r="N117" s="6" t="b">
        <v>1</v>
      </c>
      <c r="O117" s="13">
        <v>0.74</v>
      </c>
      <c r="P117" s="6">
        <f t="shared" si="10"/>
        <v>1</v>
      </c>
      <c r="Q117">
        <f t="shared" si="11"/>
        <v>10</v>
      </c>
      <c r="R117">
        <f t="shared" si="19"/>
        <v>1</v>
      </c>
      <c r="S117">
        <f>VLOOKUP(A117,councilor_races!$A$2:$M$4644,12,FALSE)</f>
        <v>9</v>
      </c>
      <c r="T117">
        <f>VLOOKUP(A117,head_of_council_races!$A$2:$L$975,11,FALSE)</f>
        <v>1</v>
      </c>
      <c r="U117">
        <f>VLOOKUP(B117,vendor_census_data_2022!$A$2:$H$226,8,FALSE)</f>
        <v>5</v>
      </c>
      <c r="V117">
        <f t="shared" si="15"/>
        <v>27</v>
      </c>
      <c r="W117" s="1">
        <f t="shared" si="17"/>
        <v>11096</v>
      </c>
      <c r="X117" s="1">
        <f t="shared" si="16"/>
        <v>5548</v>
      </c>
      <c r="Y117" s="5">
        <f t="shared" si="18"/>
        <v>0.27744161624243635</v>
      </c>
    </row>
    <row r="118" spans="1:25" x14ac:dyDescent="0.2">
      <c r="A118" s="6">
        <v>19404</v>
      </c>
      <c r="B118" s="6" t="s">
        <v>375</v>
      </c>
      <c r="C118" s="12">
        <v>10063</v>
      </c>
      <c r="D118" s="12">
        <v>4753</v>
      </c>
      <c r="E118" s="12">
        <v>8200</v>
      </c>
      <c r="F118" s="12">
        <v>3648</v>
      </c>
      <c r="G118" s="14">
        <v>0.44490000000000002</v>
      </c>
      <c r="H118" s="6" t="s">
        <v>6371</v>
      </c>
      <c r="I118" s="6" t="b">
        <v>1</v>
      </c>
      <c r="J118" s="6" t="b">
        <v>1</v>
      </c>
      <c r="K118" s="6" t="b">
        <v>0</v>
      </c>
      <c r="L118" s="6" t="b">
        <v>0</v>
      </c>
      <c r="M118" s="6" t="b">
        <v>1</v>
      </c>
      <c r="N118" s="6" t="b">
        <v>1</v>
      </c>
      <c r="O118" s="13">
        <v>0.57999999999999996</v>
      </c>
      <c r="P118" s="6">
        <f t="shared" si="10"/>
        <v>4</v>
      </c>
      <c r="Q118">
        <f t="shared" si="11"/>
        <v>10</v>
      </c>
      <c r="R118">
        <f t="shared" si="19"/>
        <v>1</v>
      </c>
      <c r="S118">
        <f>VLOOKUP(A118,councilor_races!$A$2:$M$4644,12,FALSE)</f>
        <v>6</v>
      </c>
      <c r="T118">
        <f>VLOOKUP(A118,head_of_council_races!$A$2:$L$975,11,FALSE)</f>
        <v>1</v>
      </c>
      <c r="U118">
        <f>VLOOKUP(B118,vendor_census_data_2022!$A$2:$H$226,8,FALSE)</f>
        <v>5</v>
      </c>
      <c r="V118">
        <f t="shared" si="15"/>
        <v>27</v>
      </c>
      <c r="W118" s="1">
        <f t="shared" si="17"/>
        <v>4552</v>
      </c>
      <c r="X118" s="1">
        <f t="shared" si="16"/>
        <v>2276</v>
      </c>
      <c r="Y118" s="5">
        <f t="shared" si="18"/>
        <v>0.27756097560975612</v>
      </c>
    </row>
    <row r="119" spans="1:25" x14ac:dyDescent="0.2">
      <c r="A119" s="6">
        <v>10050</v>
      </c>
      <c r="B119" s="6" t="s">
        <v>23</v>
      </c>
      <c r="C119" s="12">
        <v>9629</v>
      </c>
      <c r="D119" s="12">
        <v>4306</v>
      </c>
      <c r="E119" s="12">
        <v>7504</v>
      </c>
      <c r="F119" s="12">
        <v>3571</v>
      </c>
      <c r="G119" s="14">
        <v>0.47589999999999999</v>
      </c>
      <c r="H119" s="6" t="s">
        <v>6371</v>
      </c>
      <c r="I119" s="6" t="b">
        <v>1</v>
      </c>
      <c r="J119" s="6" t="b">
        <v>1</v>
      </c>
      <c r="K119" s="6" t="b">
        <v>0</v>
      </c>
      <c r="L119" s="6" t="b">
        <v>0</v>
      </c>
      <c r="M119" s="6" t="b">
        <v>1</v>
      </c>
      <c r="N119" s="6" t="b">
        <v>1</v>
      </c>
      <c r="O119" s="13">
        <v>0.4</v>
      </c>
      <c r="P119" s="6">
        <f t="shared" si="10"/>
        <v>5</v>
      </c>
      <c r="Q119">
        <f t="shared" si="11"/>
        <v>10</v>
      </c>
      <c r="R119">
        <f t="shared" si="19"/>
        <v>0</v>
      </c>
      <c r="S119">
        <f>VLOOKUP(A119,councilor_races!$A$2:$M$4644,12,FALSE)</f>
        <v>6</v>
      </c>
      <c r="T119">
        <f>VLOOKUP(A119,head_of_council_races!$A$2:$L$975,11,FALSE)</f>
        <v>1</v>
      </c>
      <c r="U119">
        <f>VLOOKUP(B119,vendor_census_data_2022!$A$2:$H$226,8,FALSE)</f>
        <v>2</v>
      </c>
      <c r="V119">
        <f t="shared" si="15"/>
        <v>24</v>
      </c>
      <c r="W119" s="1">
        <f t="shared" si="17"/>
        <v>3933</v>
      </c>
      <c r="X119" s="1">
        <f t="shared" si="16"/>
        <v>1966.5</v>
      </c>
      <c r="Y119" s="5">
        <f t="shared" si="18"/>
        <v>0.26206023454157784</v>
      </c>
    </row>
    <row r="120" spans="1:25" x14ac:dyDescent="0.2">
      <c r="A120" s="6">
        <v>19434</v>
      </c>
      <c r="B120" s="6" t="s">
        <v>196</v>
      </c>
      <c r="C120" s="12">
        <v>79247</v>
      </c>
      <c r="D120" s="12">
        <v>40149</v>
      </c>
      <c r="E120" s="12">
        <v>71517</v>
      </c>
      <c r="F120" s="12">
        <v>23136</v>
      </c>
      <c r="G120" s="14">
        <v>0.32350000000000001</v>
      </c>
      <c r="H120" s="6" t="s">
        <v>6372</v>
      </c>
      <c r="I120" s="6" t="b">
        <v>1</v>
      </c>
      <c r="J120" s="6" t="b">
        <v>1</v>
      </c>
      <c r="K120" s="6" t="b">
        <v>0</v>
      </c>
      <c r="L120" s="6" t="b">
        <v>0</v>
      </c>
      <c r="M120" s="6" t="b">
        <v>1</v>
      </c>
      <c r="N120" s="6" t="b">
        <v>1</v>
      </c>
      <c r="O120" s="13">
        <v>0.57999999999999996</v>
      </c>
      <c r="P120" s="6">
        <f t="shared" si="10"/>
        <v>0</v>
      </c>
      <c r="Q120">
        <f t="shared" si="11"/>
        <v>10</v>
      </c>
      <c r="R120">
        <f t="shared" si="19"/>
        <v>6</v>
      </c>
      <c r="S120">
        <f>VLOOKUP(A120,councilor_races!$A$2:$M$4644,12,FALSE)</f>
        <v>6</v>
      </c>
      <c r="T120">
        <f>VLOOKUP(A120,head_of_council_races!$A$2:$L$975,11,FALSE)</f>
        <v>0</v>
      </c>
      <c r="U120">
        <f>VLOOKUP(B120,vendor_census_data_2022!$A$2:$H$226,8,FALSE)</f>
        <v>2</v>
      </c>
      <c r="V120">
        <f t="shared" si="15"/>
        <v>24</v>
      </c>
      <c r="W120" s="1">
        <f t="shared" si="17"/>
        <v>48381</v>
      </c>
      <c r="X120" s="1">
        <f t="shared" si="16"/>
        <v>24190.5</v>
      </c>
      <c r="Y120" s="5">
        <f t="shared" si="18"/>
        <v>0.33824824866814884</v>
      </c>
    </row>
    <row r="121" spans="1:25" x14ac:dyDescent="0.2">
      <c r="A121" s="6">
        <v>10051</v>
      </c>
      <c r="B121" s="6" t="s">
        <v>252</v>
      </c>
      <c r="C121" s="12">
        <v>7591</v>
      </c>
      <c r="D121" s="12">
        <v>3249</v>
      </c>
      <c r="E121" s="12">
        <v>6831</v>
      </c>
      <c r="F121" s="12">
        <v>3115</v>
      </c>
      <c r="G121" s="14">
        <v>0.45600000000000002</v>
      </c>
      <c r="H121" s="6" t="s">
        <v>6371</v>
      </c>
      <c r="I121" s="6" t="b">
        <v>1</v>
      </c>
      <c r="J121" s="6" t="b">
        <v>1</v>
      </c>
      <c r="K121" s="6" t="b">
        <v>0</v>
      </c>
      <c r="L121" s="6" t="b">
        <v>0</v>
      </c>
      <c r="M121" s="6" t="b">
        <v>1</v>
      </c>
      <c r="N121" s="6" t="b">
        <v>1</v>
      </c>
      <c r="O121" s="13">
        <v>0.4</v>
      </c>
      <c r="P121" s="6">
        <f t="shared" si="10"/>
        <v>5</v>
      </c>
      <c r="Q121">
        <f t="shared" si="11"/>
        <v>10</v>
      </c>
      <c r="R121">
        <f t="shared" si="19"/>
        <v>1</v>
      </c>
      <c r="S121">
        <f>VLOOKUP(A121,councilor_races!$A$2:$M$4644,12,FALSE)</f>
        <v>5</v>
      </c>
      <c r="T121">
        <f>VLOOKUP(A121,head_of_council_races!$A$2:$L$975,11,FALSE)</f>
        <v>1</v>
      </c>
      <c r="U121">
        <f>VLOOKUP(B121,vendor_census_data_2022!$A$2:$H$226,8,FALSE)</f>
        <v>5</v>
      </c>
      <c r="V121">
        <f t="shared" si="15"/>
        <v>27</v>
      </c>
      <c r="W121" s="1">
        <f t="shared" si="17"/>
        <v>3716</v>
      </c>
      <c r="X121" s="1">
        <f t="shared" si="16"/>
        <v>1858</v>
      </c>
      <c r="Y121" s="5">
        <f t="shared" si="18"/>
        <v>0.27199531547357636</v>
      </c>
    </row>
    <row r="122" spans="1:25" x14ac:dyDescent="0.2">
      <c r="A122" s="6">
        <v>10288</v>
      </c>
      <c r="B122" s="6" t="s">
        <v>145</v>
      </c>
      <c r="C122" s="12">
        <v>7881</v>
      </c>
      <c r="D122" s="12">
        <v>3677</v>
      </c>
      <c r="E122" s="12">
        <v>6552</v>
      </c>
      <c r="F122" s="12">
        <v>3421</v>
      </c>
      <c r="G122" s="14">
        <v>0.52210000000000001</v>
      </c>
      <c r="H122" s="6" t="s">
        <v>6371</v>
      </c>
      <c r="I122" s="6" t="b">
        <v>1</v>
      </c>
      <c r="J122" s="6" t="b">
        <v>1</v>
      </c>
      <c r="K122" s="6" t="b">
        <v>0</v>
      </c>
      <c r="L122" s="6" t="b">
        <v>0</v>
      </c>
      <c r="M122" s="6" t="b">
        <v>1</v>
      </c>
      <c r="N122" s="6" t="b">
        <v>1</v>
      </c>
      <c r="O122" s="13">
        <v>0.01</v>
      </c>
      <c r="P122" s="6">
        <f t="shared" si="10"/>
        <v>6</v>
      </c>
      <c r="Q122">
        <f t="shared" si="11"/>
        <v>10</v>
      </c>
      <c r="R122">
        <f t="shared" si="19"/>
        <v>0</v>
      </c>
      <c r="S122">
        <f>VLOOKUP(A122,councilor_races!$A$2:$M$4644,12,FALSE)</f>
        <v>5</v>
      </c>
      <c r="T122">
        <f>VLOOKUP(A122,head_of_council_races!$A$2:$L$975,11,FALSE)</f>
        <v>1</v>
      </c>
      <c r="U122">
        <f>VLOOKUP(B122,vendor_census_data_2022!$A$2:$H$226,8,FALSE)</f>
        <v>5</v>
      </c>
      <c r="V122">
        <f t="shared" si="15"/>
        <v>27</v>
      </c>
      <c r="W122" s="1">
        <f t="shared" si="17"/>
        <v>3131</v>
      </c>
      <c r="X122" s="1">
        <f t="shared" si="16"/>
        <v>1565.5</v>
      </c>
      <c r="Y122" s="5">
        <f t="shared" si="18"/>
        <v>0.23893467643467645</v>
      </c>
    </row>
    <row r="123" spans="1:25" x14ac:dyDescent="0.2">
      <c r="A123" s="6">
        <v>10474</v>
      </c>
      <c r="B123" s="6" t="s">
        <v>295</v>
      </c>
      <c r="C123" s="12">
        <v>7400</v>
      </c>
      <c r="D123" s="12">
        <v>2943</v>
      </c>
      <c r="E123" s="12">
        <v>4987</v>
      </c>
      <c r="F123" s="12">
        <v>2700</v>
      </c>
      <c r="G123" s="14">
        <v>0.54139999999999999</v>
      </c>
      <c r="H123" s="6" t="s">
        <v>6371</v>
      </c>
      <c r="I123" s="6" t="b">
        <v>1</v>
      </c>
      <c r="J123" s="6" t="b">
        <v>1</v>
      </c>
      <c r="K123" s="6" t="b">
        <v>0</v>
      </c>
      <c r="L123" s="6" t="b">
        <v>0</v>
      </c>
      <c r="M123" s="6" t="b">
        <v>1</v>
      </c>
      <c r="N123" s="6" t="b">
        <v>1</v>
      </c>
      <c r="O123" s="13">
        <v>0.95</v>
      </c>
      <c r="P123" s="6">
        <f t="shared" si="10"/>
        <v>7</v>
      </c>
      <c r="Q123">
        <f t="shared" si="11"/>
        <v>10</v>
      </c>
      <c r="R123">
        <f t="shared" si="19"/>
        <v>0</v>
      </c>
      <c r="S123">
        <f>VLOOKUP(A123,councilor_races!$A$2:$M$4644,12,FALSE)</f>
        <v>4</v>
      </c>
      <c r="T123">
        <f>VLOOKUP(A123,head_of_council_races!$A$2:$L$975,11,FALSE)</f>
        <v>1</v>
      </c>
      <c r="U123">
        <f>VLOOKUP(B123,vendor_census_data_2022!$A$2:$H$226,8,FALSE)</f>
        <v>2</v>
      </c>
      <c r="V123">
        <f t="shared" si="15"/>
        <v>24</v>
      </c>
      <c r="W123" s="1">
        <f t="shared" si="17"/>
        <v>2287</v>
      </c>
      <c r="X123" s="1">
        <f t="shared" si="16"/>
        <v>1143.5</v>
      </c>
      <c r="Y123" s="5">
        <f t="shared" si="18"/>
        <v>0.22929617004210948</v>
      </c>
    </row>
    <row r="124" spans="1:25" x14ac:dyDescent="0.2">
      <c r="A124" s="6">
        <v>17927</v>
      </c>
      <c r="B124" s="6" t="s">
        <v>371</v>
      </c>
      <c r="C124" s="12">
        <v>5880</v>
      </c>
      <c r="D124" s="12">
        <v>2467</v>
      </c>
      <c r="E124" s="12">
        <v>4893</v>
      </c>
      <c r="F124" s="12">
        <v>2903</v>
      </c>
      <c r="G124" s="14">
        <v>0.59330000000000005</v>
      </c>
      <c r="H124" s="6" t="s">
        <v>6371</v>
      </c>
      <c r="I124" s="6" t="b">
        <v>1</v>
      </c>
      <c r="J124" s="6" t="b">
        <v>1</v>
      </c>
      <c r="K124" s="6" t="b">
        <v>0</v>
      </c>
      <c r="L124" s="6" t="b">
        <v>0</v>
      </c>
      <c r="M124" s="6" t="b">
        <v>1</v>
      </c>
      <c r="N124" s="6" t="b">
        <v>1</v>
      </c>
      <c r="O124" s="13">
        <v>0.74</v>
      </c>
      <c r="P124" s="6">
        <f t="shared" si="10"/>
        <v>7</v>
      </c>
      <c r="Q124">
        <f t="shared" si="11"/>
        <v>10</v>
      </c>
      <c r="R124">
        <f t="shared" si="19"/>
        <v>0</v>
      </c>
      <c r="S124">
        <f>VLOOKUP(A124,councilor_races!$A$2:$M$4644,12,FALSE)</f>
        <v>4</v>
      </c>
      <c r="T124">
        <f>VLOOKUP(A124,head_of_council_races!$A$2:$L$975,11,FALSE)</f>
        <v>1</v>
      </c>
      <c r="U124">
        <f>VLOOKUP(B124,vendor_census_data_2022!$A$2:$H$226,8,FALSE)</f>
        <v>5</v>
      </c>
      <c r="V124">
        <f t="shared" si="15"/>
        <v>27</v>
      </c>
      <c r="W124" s="1">
        <f t="shared" si="17"/>
        <v>1990</v>
      </c>
      <c r="X124" s="1">
        <f t="shared" si="16"/>
        <v>995</v>
      </c>
      <c r="Y124" s="5">
        <f t="shared" si="18"/>
        <v>0.20335172695687717</v>
      </c>
    </row>
    <row r="125" spans="1:25" x14ac:dyDescent="0.2">
      <c r="A125" s="6">
        <v>17917</v>
      </c>
      <c r="B125" s="6" t="s">
        <v>400</v>
      </c>
      <c r="C125" s="12">
        <v>23300</v>
      </c>
      <c r="D125" s="12">
        <v>9187</v>
      </c>
      <c r="E125" s="12">
        <v>19689</v>
      </c>
      <c r="F125" s="12">
        <v>5655</v>
      </c>
      <c r="G125" s="14">
        <v>0.28720000000000001</v>
      </c>
      <c r="H125" s="6" t="s">
        <v>6371</v>
      </c>
      <c r="I125" s="6" t="b">
        <v>1</v>
      </c>
      <c r="J125" s="6" t="b">
        <v>1</v>
      </c>
      <c r="K125" s="6" t="b">
        <v>0</v>
      </c>
      <c r="L125" s="6" t="b">
        <v>0</v>
      </c>
      <c r="M125" s="6" t="b">
        <v>1</v>
      </c>
      <c r="N125" s="6" t="b">
        <v>1</v>
      </c>
      <c r="O125" s="13">
        <v>0.74</v>
      </c>
      <c r="P125" s="6">
        <f t="shared" si="10"/>
        <v>1</v>
      </c>
      <c r="Q125">
        <f t="shared" si="11"/>
        <v>10</v>
      </c>
      <c r="R125">
        <f t="shared" si="19"/>
        <v>7</v>
      </c>
      <c r="S125">
        <f>VLOOKUP(A125,councilor_races!$A$2:$M$4644,12,FALSE)</f>
        <v>4</v>
      </c>
      <c r="T125">
        <f>VLOOKUP(A125,head_of_council_races!$A$2:$L$975,11,FALSE)</f>
        <v>0</v>
      </c>
      <c r="U125">
        <f>VLOOKUP(B125,vendor_census_data_2022!$A$2:$H$226,8,FALSE)</f>
        <v>5</v>
      </c>
      <c r="V125">
        <f t="shared" si="15"/>
        <v>27</v>
      </c>
      <c r="W125" s="1">
        <f t="shared" si="17"/>
        <v>14034</v>
      </c>
      <c r="X125" s="1">
        <f t="shared" si="16"/>
        <v>7017</v>
      </c>
      <c r="Y125" s="5">
        <f t="shared" si="18"/>
        <v>0.35639189395093707</v>
      </c>
    </row>
    <row r="126" spans="1:25" x14ac:dyDescent="0.2">
      <c r="A126" s="6">
        <v>10823</v>
      </c>
      <c r="B126" s="6" t="s">
        <v>287</v>
      </c>
      <c r="C126" s="12">
        <v>11304</v>
      </c>
      <c r="D126" s="12">
        <v>4880</v>
      </c>
      <c r="E126" s="12">
        <v>8716</v>
      </c>
      <c r="F126" s="12">
        <v>2740</v>
      </c>
      <c r="G126" s="14">
        <v>0.31440000000000001</v>
      </c>
      <c r="H126" s="6" t="s">
        <v>6371</v>
      </c>
      <c r="I126" s="6" t="b">
        <v>1</v>
      </c>
      <c r="J126" s="6" t="b">
        <v>1</v>
      </c>
      <c r="K126" s="6" t="b">
        <v>0</v>
      </c>
      <c r="L126" s="6" t="b">
        <v>0</v>
      </c>
      <c r="M126" s="6" t="b">
        <v>1</v>
      </c>
      <c r="N126" s="6" t="b">
        <v>1</v>
      </c>
      <c r="O126" s="13">
        <v>0.74</v>
      </c>
      <c r="P126" s="6">
        <f t="shared" si="10"/>
        <v>4</v>
      </c>
      <c r="Q126">
        <f t="shared" si="11"/>
        <v>10</v>
      </c>
      <c r="R126">
        <f t="shared" si="19"/>
        <v>6</v>
      </c>
      <c r="S126">
        <f>VLOOKUP(A126,councilor_races!$A$2:$M$4644,12,FALSE)</f>
        <v>2</v>
      </c>
      <c r="T126">
        <f>VLOOKUP(A126,head_of_council_races!$A$2:$L$975,11,FALSE)</f>
        <v>0</v>
      </c>
      <c r="U126">
        <f>VLOOKUP(B126,vendor_census_data_2022!$A$2:$H$226,8,FALSE)</f>
        <v>2</v>
      </c>
      <c r="V126">
        <f t="shared" si="15"/>
        <v>24</v>
      </c>
      <c r="W126" s="1">
        <f t="shared" si="17"/>
        <v>5976</v>
      </c>
      <c r="X126" s="1">
        <f t="shared" si="16"/>
        <v>2988</v>
      </c>
      <c r="Y126" s="5">
        <f t="shared" si="18"/>
        <v>0.34281780633318037</v>
      </c>
    </row>
    <row r="127" spans="1:25" x14ac:dyDescent="0.2">
      <c r="A127" s="6">
        <v>19396</v>
      </c>
      <c r="B127" s="6" t="s">
        <v>335</v>
      </c>
      <c r="C127" s="12">
        <v>17294</v>
      </c>
      <c r="D127" s="12">
        <v>7486</v>
      </c>
      <c r="E127" s="12">
        <v>14420</v>
      </c>
      <c r="F127" s="12">
        <v>6196</v>
      </c>
      <c r="G127" s="14">
        <v>0.42970000000000003</v>
      </c>
      <c r="H127" s="6" t="s">
        <v>6371</v>
      </c>
      <c r="I127" s="6" t="b">
        <v>1</v>
      </c>
      <c r="J127" s="6" t="b">
        <v>1</v>
      </c>
      <c r="K127" s="6" t="b">
        <v>0</v>
      </c>
      <c r="L127" s="6" t="b">
        <v>0</v>
      </c>
      <c r="M127" s="6" t="b">
        <v>1</v>
      </c>
      <c r="N127" s="6" t="b">
        <v>1</v>
      </c>
      <c r="O127" s="13">
        <v>1.93</v>
      </c>
      <c r="P127" s="6">
        <f t="shared" si="10"/>
        <v>2</v>
      </c>
      <c r="Q127">
        <f t="shared" si="11"/>
        <v>10</v>
      </c>
      <c r="R127">
        <f t="shared" si="19"/>
        <v>2</v>
      </c>
      <c r="S127">
        <f>VLOOKUP(A127,councilor_races!$A$2:$M$4644,12,FALSE)</f>
        <v>6</v>
      </c>
      <c r="T127">
        <f>VLOOKUP(A127,head_of_council_races!$A$2:$L$975,11,FALSE)</f>
        <v>1</v>
      </c>
      <c r="U127">
        <f>VLOOKUP(B127,vendor_census_data_2022!$A$2:$H$226,8,FALSE)</f>
        <v>5</v>
      </c>
      <c r="V127">
        <f t="shared" si="15"/>
        <v>26</v>
      </c>
      <c r="W127" s="1">
        <f t="shared" si="17"/>
        <v>8224</v>
      </c>
      <c r="X127" s="1">
        <f t="shared" si="16"/>
        <v>4112</v>
      </c>
      <c r="Y127" s="5">
        <f t="shared" si="18"/>
        <v>0.28515950069348128</v>
      </c>
    </row>
    <row r="128" spans="1:25" x14ac:dyDescent="0.2">
      <c r="A128" s="6">
        <v>10335</v>
      </c>
      <c r="B128" s="6" t="s">
        <v>182</v>
      </c>
      <c r="C128" s="12">
        <v>21147</v>
      </c>
      <c r="D128" s="12">
        <v>11263</v>
      </c>
      <c r="E128" s="12">
        <v>20837</v>
      </c>
      <c r="F128" s="12">
        <v>7693</v>
      </c>
      <c r="G128" s="14">
        <v>0.36919999999999997</v>
      </c>
      <c r="H128" s="6" t="s">
        <v>6371</v>
      </c>
      <c r="I128" s="6" t="b">
        <v>1</v>
      </c>
      <c r="J128" s="6" t="b">
        <v>1</v>
      </c>
      <c r="K128" s="6" t="b">
        <v>0</v>
      </c>
      <c r="L128" s="6" t="b">
        <v>0</v>
      </c>
      <c r="M128" s="6" t="b">
        <v>1</v>
      </c>
      <c r="N128" s="6" t="b">
        <v>1</v>
      </c>
      <c r="O128" s="13">
        <v>0.95</v>
      </c>
      <c r="P128" s="6">
        <f t="shared" si="10"/>
        <v>1</v>
      </c>
      <c r="Q128">
        <f t="shared" si="11"/>
        <v>10</v>
      </c>
      <c r="R128">
        <f t="shared" si="19"/>
        <v>4</v>
      </c>
      <c r="S128">
        <f>VLOOKUP(A128,councilor_races!$A$2:$M$4644,12,FALSE)</f>
        <v>6</v>
      </c>
      <c r="T128">
        <f>VLOOKUP(A128,head_of_council_races!$A$2:$L$975,11,FALSE)</f>
        <v>0</v>
      </c>
      <c r="U128">
        <f>VLOOKUP(B128,vendor_census_data_2022!$A$2:$H$226,8,FALSE)</f>
        <v>5</v>
      </c>
      <c r="V128">
        <f t="shared" si="15"/>
        <v>26</v>
      </c>
      <c r="W128" s="1">
        <f t="shared" si="17"/>
        <v>13144</v>
      </c>
      <c r="X128" s="1">
        <f t="shared" si="16"/>
        <v>6572</v>
      </c>
      <c r="Y128" s="5">
        <f t="shared" si="18"/>
        <v>0.31540048951384558</v>
      </c>
    </row>
    <row r="129" spans="1:25" x14ac:dyDescent="0.2">
      <c r="A129" s="6">
        <v>10585</v>
      </c>
      <c r="B129" s="6" t="s">
        <v>311</v>
      </c>
      <c r="C129" s="12">
        <v>21612</v>
      </c>
      <c r="D129" s="12">
        <v>10338</v>
      </c>
      <c r="E129" s="12">
        <v>15690</v>
      </c>
      <c r="F129" s="12">
        <v>6230</v>
      </c>
      <c r="G129" s="14">
        <v>0.39710000000000001</v>
      </c>
      <c r="H129" s="6" t="s">
        <v>6371</v>
      </c>
      <c r="I129" s="6" t="b">
        <v>1</v>
      </c>
      <c r="J129" s="6" t="b">
        <v>1</v>
      </c>
      <c r="K129" s="6" t="b">
        <v>0</v>
      </c>
      <c r="L129" s="6" t="b">
        <v>0</v>
      </c>
      <c r="M129" s="6" t="b">
        <v>1</v>
      </c>
      <c r="N129" s="6" t="b">
        <v>1</v>
      </c>
      <c r="O129" s="13">
        <v>0.74</v>
      </c>
      <c r="P129" s="6">
        <f t="shared" si="10"/>
        <v>2</v>
      </c>
      <c r="Q129">
        <f t="shared" si="11"/>
        <v>10</v>
      </c>
      <c r="R129">
        <f t="shared" si="19"/>
        <v>3</v>
      </c>
      <c r="S129">
        <f>VLOOKUP(A129,councilor_races!$A$2:$M$4644,12,FALSE)</f>
        <v>5</v>
      </c>
      <c r="T129">
        <f>VLOOKUP(A129,head_of_council_races!$A$2:$L$975,11,FALSE)</f>
        <v>1</v>
      </c>
      <c r="U129">
        <f>VLOOKUP(B129,vendor_census_data_2022!$A$2:$H$226,8,FALSE)</f>
        <v>5</v>
      </c>
      <c r="V129">
        <f t="shared" si="15"/>
        <v>26</v>
      </c>
      <c r="W129" s="1">
        <f t="shared" si="17"/>
        <v>9460</v>
      </c>
      <c r="X129" s="1">
        <f t="shared" si="16"/>
        <v>4730</v>
      </c>
      <c r="Y129" s="5">
        <f t="shared" si="18"/>
        <v>0.30146590184831101</v>
      </c>
    </row>
    <row r="130" spans="1:25" x14ac:dyDescent="0.2">
      <c r="A130" s="6">
        <v>10459</v>
      </c>
      <c r="B130" s="6" t="s">
        <v>72</v>
      </c>
      <c r="C130" s="12">
        <v>10016</v>
      </c>
      <c r="D130" s="12">
        <v>3663</v>
      </c>
      <c r="E130" s="12">
        <v>8117</v>
      </c>
      <c r="F130" s="12">
        <v>3565</v>
      </c>
      <c r="G130" s="14">
        <v>0.43919999999999998</v>
      </c>
      <c r="H130" s="6" t="s">
        <v>6371</v>
      </c>
      <c r="I130" s="6" t="b">
        <v>1</v>
      </c>
      <c r="J130" s="6" t="b">
        <v>1</v>
      </c>
      <c r="K130" s="6" t="b">
        <v>0</v>
      </c>
      <c r="L130" s="6" t="b">
        <v>0</v>
      </c>
      <c r="M130" s="6" t="b">
        <v>1</v>
      </c>
      <c r="N130" s="6" t="b">
        <v>1</v>
      </c>
      <c r="O130" s="13">
        <v>0.95</v>
      </c>
      <c r="P130" s="6">
        <f t="shared" ref="P130:P193" si="20">IF(E130&lt;=_xlfn.PERCENTILE.EXC($E$2:$E$444,0.1), 9, IF(E130&lt;_xlfn.PERCENTILE.EXC($E$2:$E$444,0.2), 8, IF(E130&lt;_xlfn.PERCENTILE.EXC($E$2:$E$444,0.3), 7, IF(E130&lt;_xlfn.PERCENTILE.EXC($E$2:$E$444,0.4), 6, IF(E130&lt;_xlfn.PERCENTILE.EXC($E$2:$E$444,0.5), 5, IF(E130&lt;_xlfn.PERCENTILE.EXC($E$2:$E$444,0.6), 4, IF(E130&lt;_xlfn.PERCENTILE.EXC($E$2:$E$444,0.7), 3, IF(E130&lt;_xlfn.PERCENTILE.EXC($E$2:$E$444,0.8), 2, IF(E130&lt;_xlfn.PERCENTILE.EXC($E$2:$E$444,0.9), 1, IF(E130&lt;_xlfn.PERCENTILE.EXC($E$2:$E$444,0.99), 0, "N/A" ))))))))))</f>
        <v>4</v>
      </c>
      <c r="Q130">
        <f t="shared" ref="Q130:Q193" si="21">IF(OR(K130,L130),0, 10)</f>
        <v>10</v>
      </c>
      <c r="R130">
        <f t="shared" si="19"/>
        <v>1</v>
      </c>
      <c r="S130">
        <f>VLOOKUP(A130,councilor_races!$A$2:$M$4644,12,FALSE)</f>
        <v>5</v>
      </c>
      <c r="T130">
        <f>VLOOKUP(A130,head_of_council_races!$A$2:$L$975,11,FALSE)</f>
        <v>1</v>
      </c>
      <c r="U130">
        <f>VLOOKUP(B130,vendor_census_data_2022!$A$2:$H$226,8,FALSE)</f>
        <v>2</v>
      </c>
      <c r="V130">
        <f t="shared" si="15"/>
        <v>23</v>
      </c>
      <c r="W130" s="1">
        <f t="shared" ref="W130:W161" si="22">E130-F130</f>
        <v>4552</v>
      </c>
      <c r="X130" s="1">
        <f t="shared" si="16"/>
        <v>2276</v>
      </c>
      <c r="Y130" s="5">
        <f t="shared" ref="Y130:Y161" si="23">X130/E130</f>
        <v>0.28039916225206357</v>
      </c>
    </row>
    <row r="131" spans="1:25" x14ac:dyDescent="0.2">
      <c r="A131" s="6">
        <v>10760</v>
      </c>
      <c r="B131" s="6" t="s">
        <v>414</v>
      </c>
      <c r="C131" s="12">
        <v>18615</v>
      </c>
      <c r="D131" s="12">
        <v>7790</v>
      </c>
      <c r="E131" s="12">
        <v>14287</v>
      </c>
      <c r="F131" s="12">
        <v>5376</v>
      </c>
      <c r="G131" s="14">
        <v>0.37630000000000002</v>
      </c>
      <c r="H131" s="6" t="s">
        <v>6371</v>
      </c>
      <c r="I131" s="6" t="b">
        <v>1</v>
      </c>
      <c r="J131" s="6" t="b">
        <v>1</v>
      </c>
      <c r="K131" s="6" t="b">
        <v>0</v>
      </c>
      <c r="L131" s="6" t="b">
        <v>0</v>
      </c>
      <c r="M131" s="6" t="b">
        <v>1</v>
      </c>
      <c r="N131" s="6" t="b">
        <v>1</v>
      </c>
      <c r="O131" s="13">
        <v>0.74</v>
      </c>
      <c r="P131" s="6">
        <f t="shared" si="20"/>
        <v>2</v>
      </c>
      <c r="Q131">
        <f t="shared" si="21"/>
        <v>10</v>
      </c>
      <c r="R131">
        <f t="shared" si="19"/>
        <v>4</v>
      </c>
      <c r="S131">
        <f>VLOOKUP(A131,councilor_races!$A$2:$M$4644,12,FALSE)</f>
        <v>4</v>
      </c>
      <c r="T131">
        <f>VLOOKUP(A131,head_of_council_races!$A$2:$L$975,11,FALSE)</f>
        <v>1</v>
      </c>
      <c r="U131">
        <f>VLOOKUP(B131,vendor_census_data_2022!$A$2:$H$226,8,FALSE)</f>
        <v>2</v>
      </c>
      <c r="V131">
        <f t="shared" ref="V131:V194" si="24">SUM(P131:U131)</f>
        <v>23</v>
      </c>
      <c r="W131" s="1">
        <f t="shared" si="22"/>
        <v>8911</v>
      </c>
      <c r="X131" s="1">
        <f t="shared" ref="X131:X194" si="25">W131*(1-0.5)</f>
        <v>4455.5</v>
      </c>
      <c r="Y131" s="5">
        <f t="shared" si="23"/>
        <v>0.31185693287604116</v>
      </c>
    </row>
    <row r="132" spans="1:25" x14ac:dyDescent="0.2">
      <c r="A132" s="6">
        <v>10146</v>
      </c>
      <c r="B132" s="6" t="s">
        <v>408</v>
      </c>
      <c r="C132" s="12">
        <v>13350</v>
      </c>
      <c r="D132" s="12">
        <v>5143</v>
      </c>
      <c r="E132" s="12">
        <v>10288</v>
      </c>
      <c r="F132" s="12">
        <v>4036</v>
      </c>
      <c r="G132" s="14">
        <v>0.39229999999999998</v>
      </c>
      <c r="H132" s="6" t="s">
        <v>6371</v>
      </c>
      <c r="I132" s="6" t="b">
        <v>1</v>
      </c>
      <c r="J132" s="6" t="b">
        <v>1</v>
      </c>
      <c r="K132" s="6" t="b">
        <v>0</v>
      </c>
      <c r="L132" s="6" t="b">
        <v>0</v>
      </c>
      <c r="M132" s="6" t="b">
        <v>1</v>
      </c>
      <c r="N132" s="6" t="b">
        <v>1</v>
      </c>
      <c r="O132" s="13">
        <v>0.01</v>
      </c>
      <c r="P132" s="6">
        <f t="shared" si="20"/>
        <v>4</v>
      </c>
      <c r="Q132">
        <f t="shared" si="21"/>
        <v>10</v>
      </c>
      <c r="R132">
        <f t="shared" si="19"/>
        <v>3</v>
      </c>
      <c r="S132">
        <f>VLOOKUP(A132,councilor_races!$A$2:$M$4644,12,FALSE)</f>
        <v>3</v>
      </c>
      <c r="T132">
        <f>VLOOKUP(A132,head_of_council_races!$A$2:$L$975,11,FALSE)</f>
        <v>1</v>
      </c>
      <c r="U132">
        <f>VLOOKUP(B132,vendor_census_data_2022!$A$2:$H$226,8,FALSE)</f>
        <v>2</v>
      </c>
      <c r="V132">
        <f t="shared" si="24"/>
        <v>23</v>
      </c>
      <c r="W132" s="1">
        <f t="shared" si="22"/>
        <v>6252</v>
      </c>
      <c r="X132" s="1">
        <f t="shared" si="25"/>
        <v>3126</v>
      </c>
      <c r="Y132" s="5">
        <f t="shared" si="23"/>
        <v>0.30384914463452567</v>
      </c>
    </row>
    <row r="133" spans="1:25" x14ac:dyDescent="0.2">
      <c r="A133" s="6">
        <v>10271</v>
      </c>
      <c r="B133" s="6" t="s">
        <v>134</v>
      </c>
      <c r="C133" s="12">
        <v>7466</v>
      </c>
      <c r="D133" s="12">
        <v>3842</v>
      </c>
      <c r="E133" s="12">
        <v>5317</v>
      </c>
      <c r="F133" s="12">
        <v>2639</v>
      </c>
      <c r="G133" s="14">
        <v>0.49630000000000002</v>
      </c>
      <c r="H133" s="6" t="s">
        <v>6372</v>
      </c>
      <c r="I133" s="6" t="b">
        <v>1</v>
      </c>
      <c r="J133" s="6" t="b">
        <v>1</v>
      </c>
      <c r="K133" s="6" t="b">
        <v>0</v>
      </c>
      <c r="L133" s="6" t="b">
        <v>0</v>
      </c>
      <c r="M133" s="6" t="b">
        <v>1</v>
      </c>
      <c r="N133" s="6" t="b">
        <v>1</v>
      </c>
      <c r="O133" s="13">
        <v>0.01</v>
      </c>
      <c r="P133" s="6">
        <f t="shared" si="20"/>
        <v>7</v>
      </c>
      <c r="Q133">
        <f t="shared" si="21"/>
        <v>10</v>
      </c>
      <c r="R133">
        <f t="shared" ref="R133:R164" si="26">IF(G133&lt;=_xlfn.PERCENTILE.EXC($G$2:$G$444,0.1), 9, IF(G133&lt;=_xlfn.PERCENTILE.EXC($G$2:$G$444,0.2), 8, IF(G133&lt;=_xlfn.PERCENTILE.EXC($G$2:$G$444,0.3), 7, IF(G133&lt;=_xlfn.PERCENTILE.EXC($G$2:$G$444,0.4), 6, IF(G133&lt;=_xlfn.PERCENTILE.EXC($G$2:$G$444,0.5), 5, IF(G133&lt;=_xlfn.PERCENTILE.EXC($G$2:$G$444,0.6), 4, IF(G133&lt;=_xlfn.PERCENTILE.EXC($G$2:$G$444,0.7), 3, IF(G133&lt;=_xlfn.PERCENTILE.EXC($G$2:$G$444,0.8), 2, IF(G133&lt;=_xlfn.PERCENTILE.EXC($G$2:$G$444,0.9), 1, IF(G133&lt;=_xlfn.PERCENTILE.EXC($G$2:$G$444,0.99), 0, "N/A" ))))))))))</f>
        <v>0</v>
      </c>
      <c r="S133">
        <f>VLOOKUP(A133,councilor_races!$A$2:$M$4644,12,FALSE)</f>
        <v>3</v>
      </c>
      <c r="T133">
        <f>VLOOKUP(A133,head_of_council_races!$A$2:$L$975,11,FALSE)</f>
        <v>1</v>
      </c>
      <c r="U133">
        <f>VLOOKUP(B133,vendor_census_data_2022!$A$2:$H$226,8,FALSE)</f>
        <v>2</v>
      </c>
      <c r="V133">
        <f t="shared" si="24"/>
        <v>23</v>
      </c>
      <c r="W133" s="1">
        <f t="shared" si="22"/>
        <v>2678</v>
      </c>
      <c r="X133" s="1">
        <f t="shared" si="25"/>
        <v>1339</v>
      </c>
      <c r="Y133" s="5">
        <f t="shared" si="23"/>
        <v>0.25183374083129584</v>
      </c>
    </row>
    <row r="134" spans="1:25" x14ac:dyDescent="0.2">
      <c r="A134" s="6">
        <v>10102</v>
      </c>
      <c r="B134" s="6" t="s">
        <v>88</v>
      </c>
      <c r="C134" s="12">
        <v>101427</v>
      </c>
      <c r="D134" s="12">
        <v>35936</v>
      </c>
      <c r="E134" s="12">
        <v>73471</v>
      </c>
      <c r="F134" s="12">
        <v>20606</v>
      </c>
      <c r="G134" s="14">
        <v>0.28050000000000003</v>
      </c>
      <c r="H134" s="6" t="s">
        <v>6371</v>
      </c>
      <c r="I134" s="6" t="b">
        <v>1</v>
      </c>
      <c r="J134" s="6" t="b">
        <v>1</v>
      </c>
      <c r="K134" s="6" t="b">
        <v>0</v>
      </c>
      <c r="L134" s="6" t="b">
        <v>0</v>
      </c>
      <c r="M134" s="6" t="b">
        <v>1</v>
      </c>
      <c r="N134" s="6" t="b">
        <v>1</v>
      </c>
      <c r="O134" s="13">
        <v>0.33</v>
      </c>
      <c r="P134" s="6">
        <f t="shared" si="20"/>
        <v>0</v>
      </c>
      <c r="Q134">
        <f t="shared" si="21"/>
        <v>10</v>
      </c>
      <c r="R134">
        <f t="shared" si="26"/>
        <v>8</v>
      </c>
      <c r="S134">
        <f>VLOOKUP(A134,councilor_races!$A$2:$M$4644,12,FALSE)</f>
        <v>3</v>
      </c>
      <c r="T134">
        <f>VLOOKUP(A134,head_of_council_races!$A$2:$L$975,11,FALSE)</f>
        <v>0</v>
      </c>
      <c r="U134">
        <f>VLOOKUP(B134,vendor_census_data_2022!$A$2:$H$226,8,FALSE)</f>
        <v>5</v>
      </c>
      <c r="V134">
        <f t="shared" si="24"/>
        <v>26</v>
      </c>
      <c r="W134" s="1">
        <f t="shared" si="22"/>
        <v>52865</v>
      </c>
      <c r="X134" s="1">
        <f t="shared" si="25"/>
        <v>26432.5</v>
      </c>
      <c r="Y134" s="5">
        <f t="shared" si="23"/>
        <v>0.35976779953995452</v>
      </c>
    </row>
    <row r="135" spans="1:25" x14ac:dyDescent="0.2">
      <c r="A135" s="6">
        <v>10238</v>
      </c>
      <c r="B135" s="6" t="s">
        <v>351</v>
      </c>
      <c r="C135" s="12">
        <v>19598</v>
      </c>
      <c r="D135" s="12">
        <v>6913</v>
      </c>
      <c r="E135" s="12">
        <v>15274</v>
      </c>
      <c r="F135" s="12">
        <v>4773</v>
      </c>
      <c r="G135" s="14">
        <v>0.3125</v>
      </c>
      <c r="H135" s="6" t="s">
        <v>6371</v>
      </c>
      <c r="I135" s="6" t="b">
        <v>1</v>
      </c>
      <c r="J135" s="6" t="b">
        <v>1</v>
      </c>
      <c r="K135" s="6" t="b">
        <v>0</v>
      </c>
      <c r="L135" s="6" t="b">
        <v>0</v>
      </c>
      <c r="M135" s="6" t="b">
        <v>1</v>
      </c>
      <c r="N135" s="6" t="b">
        <v>1</v>
      </c>
      <c r="O135" s="13">
        <v>0.01</v>
      </c>
      <c r="P135" s="6">
        <f t="shared" si="20"/>
        <v>2</v>
      </c>
      <c r="Q135">
        <f t="shared" si="21"/>
        <v>10</v>
      </c>
      <c r="R135">
        <f t="shared" si="26"/>
        <v>6</v>
      </c>
      <c r="S135">
        <f>VLOOKUP(A135,councilor_races!$A$2:$M$4644,12,FALSE)</f>
        <v>3</v>
      </c>
      <c r="T135">
        <f>VLOOKUP(A135,head_of_council_races!$A$2:$L$975,11,FALSE)</f>
        <v>0</v>
      </c>
      <c r="U135">
        <f>VLOOKUP(B135,vendor_census_data_2022!$A$2:$H$226,8,FALSE)</f>
        <v>2</v>
      </c>
      <c r="V135">
        <f t="shared" si="24"/>
        <v>23</v>
      </c>
      <c r="W135" s="1">
        <f t="shared" si="22"/>
        <v>10501</v>
      </c>
      <c r="X135" s="1">
        <f t="shared" si="25"/>
        <v>5250.5</v>
      </c>
      <c r="Y135" s="5">
        <f t="shared" si="23"/>
        <v>0.34375409192091133</v>
      </c>
    </row>
    <row r="136" spans="1:25" x14ac:dyDescent="0.2">
      <c r="A136" s="6">
        <v>17925</v>
      </c>
      <c r="B136" s="6" t="s">
        <v>230</v>
      </c>
      <c r="C136" s="12">
        <v>5680</v>
      </c>
      <c r="D136" s="12">
        <v>2134</v>
      </c>
      <c r="E136" s="12">
        <v>4199</v>
      </c>
      <c r="F136" s="12">
        <v>1895</v>
      </c>
      <c r="G136" s="14">
        <v>0.45129999999999998</v>
      </c>
      <c r="H136" s="6" t="s">
        <v>6371</v>
      </c>
      <c r="I136" s="6" t="b">
        <v>1</v>
      </c>
      <c r="J136" s="6" t="b">
        <v>1</v>
      </c>
      <c r="K136" s="6" t="b">
        <v>0</v>
      </c>
      <c r="L136" s="6" t="b">
        <v>0</v>
      </c>
      <c r="M136" s="6" t="b">
        <v>1</v>
      </c>
      <c r="N136" s="6" t="b">
        <v>1</v>
      </c>
      <c r="O136" s="13">
        <v>0.74</v>
      </c>
      <c r="P136" s="6">
        <f t="shared" si="20"/>
        <v>7</v>
      </c>
      <c r="Q136">
        <f t="shared" si="21"/>
        <v>10</v>
      </c>
      <c r="R136">
        <f t="shared" si="26"/>
        <v>1</v>
      </c>
      <c r="S136">
        <f>VLOOKUP(A136,councilor_races!$A$2:$M$4644,12,FALSE)</f>
        <v>2</v>
      </c>
      <c r="T136">
        <f>VLOOKUP(A136,head_of_council_races!$A$2:$L$975,11,FALSE)</f>
        <v>1</v>
      </c>
      <c r="U136">
        <f>VLOOKUP(B136,vendor_census_data_2022!$A$2:$H$226,8,FALSE)</f>
        <v>2</v>
      </c>
      <c r="V136">
        <f t="shared" si="24"/>
        <v>23</v>
      </c>
      <c r="W136" s="1">
        <f t="shared" si="22"/>
        <v>2304</v>
      </c>
      <c r="X136" s="1">
        <f t="shared" si="25"/>
        <v>1152</v>
      </c>
      <c r="Y136" s="5">
        <f t="shared" si="23"/>
        <v>0.27435103596094307</v>
      </c>
    </row>
    <row r="137" spans="1:25" x14ac:dyDescent="0.2">
      <c r="A137" s="6">
        <v>10029</v>
      </c>
      <c r="B137" s="6" t="s">
        <v>13</v>
      </c>
      <c r="C137" s="12">
        <v>126666</v>
      </c>
      <c r="D137" s="12">
        <v>86110</v>
      </c>
      <c r="E137" s="12">
        <v>85443</v>
      </c>
      <c r="F137" s="12">
        <v>19205</v>
      </c>
      <c r="G137" s="14">
        <v>0.2248</v>
      </c>
      <c r="H137" s="6" t="s">
        <v>6371</v>
      </c>
      <c r="I137" s="6" t="b">
        <v>1</v>
      </c>
      <c r="J137" s="6" t="b">
        <v>1</v>
      </c>
      <c r="K137" s="6" t="b">
        <v>0</v>
      </c>
      <c r="L137" s="6" t="b">
        <v>0</v>
      </c>
      <c r="M137" s="6" t="b">
        <v>1</v>
      </c>
      <c r="N137" s="6" t="b">
        <v>1</v>
      </c>
      <c r="O137" s="13">
        <v>0.61</v>
      </c>
      <c r="P137" s="6">
        <f t="shared" si="20"/>
        <v>0</v>
      </c>
      <c r="Q137">
        <f t="shared" si="21"/>
        <v>10</v>
      </c>
      <c r="R137">
        <f t="shared" si="26"/>
        <v>9</v>
      </c>
      <c r="S137">
        <f>VLOOKUP(A137,councilor_races!$A$2:$M$4644,12,FALSE)</f>
        <v>2</v>
      </c>
      <c r="T137">
        <f>VLOOKUP(A137,head_of_council_races!$A$2:$L$975,11,FALSE)</f>
        <v>0</v>
      </c>
      <c r="U137">
        <f>VLOOKUP(B137,vendor_census_data_2022!$A$2:$H$226,8,FALSE)</f>
        <v>5</v>
      </c>
      <c r="V137">
        <f t="shared" si="24"/>
        <v>26</v>
      </c>
      <c r="W137" s="1">
        <f t="shared" si="22"/>
        <v>66238</v>
      </c>
      <c r="X137" s="1">
        <f t="shared" si="25"/>
        <v>33119</v>
      </c>
      <c r="Y137" s="5">
        <f t="shared" si="23"/>
        <v>0.38761513523635638</v>
      </c>
    </row>
    <row r="138" spans="1:25" x14ac:dyDescent="0.2">
      <c r="A138" s="6">
        <v>10750</v>
      </c>
      <c r="B138" s="6" t="s">
        <v>407</v>
      </c>
      <c r="C138" s="12">
        <v>9390</v>
      </c>
      <c r="D138" s="12">
        <v>8511</v>
      </c>
      <c r="E138" s="12">
        <v>13903</v>
      </c>
      <c r="F138" s="12">
        <v>4073</v>
      </c>
      <c r="G138" s="14">
        <v>0.29299999999999998</v>
      </c>
      <c r="H138" s="6" t="s">
        <v>6371</v>
      </c>
      <c r="I138" s="6" t="b">
        <v>1</v>
      </c>
      <c r="J138" s="6" t="b">
        <v>1</v>
      </c>
      <c r="K138" s="6" t="b">
        <v>0</v>
      </c>
      <c r="L138" s="6" t="b">
        <v>0</v>
      </c>
      <c r="M138" s="6" t="b">
        <v>1</v>
      </c>
      <c r="N138" s="6" t="b">
        <v>1</v>
      </c>
      <c r="O138" s="13">
        <v>0.74</v>
      </c>
      <c r="P138" s="6">
        <f t="shared" si="20"/>
        <v>2</v>
      </c>
      <c r="Q138">
        <f t="shared" si="21"/>
        <v>10</v>
      </c>
      <c r="R138">
        <f t="shared" si="26"/>
        <v>7</v>
      </c>
      <c r="S138">
        <f>VLOOKUP(A138,councilor_races!$A$2:$M$4644,12,FALSE)</f>
        <v>1</v>
      </c>
      <c r="T138">
        <f>VLOOKUP(A138,head_of_council_races!$A$2:$L$975,11,FALSE)</f>
        <v>1</v>
      </c>
      <c r="U138">
        <f>VLOOKUP(B138,vendor_census_data_2022!$A$2:$H$226,8,FALSE)</f>
        <v>5</v>
      </c>
      <c r="V138">
        <f t="shared" si="24"/>
        <v>26</v>
      </c>
      <c r="W138" s="1">
        <f t="shared" si="22"/>
        <v>9830</v>
      </c>
      <c r="X138" s="1">
        <f t="shared" si="25"/>
        <v>4915</v>
      </c>
      <c r="Y138" s="5">
        <f t="shared" si="23"/>
        <v>0.3535208228439905</v>
      </c>
    </row>
    <row r="139" spans="1:25" x14ac:dyDescent="0.2">
      <c r="A139" s="6">
        <v>10282</v>
      </c>
      <c r="B139" s="6" t="s">
        <v>226</v>
      </c>
      <c r="C139" s="6">
        <v>436</v>
      </c>
      <c r="D139" s="6">
        <v>602</v>
      </c>
      <c r="E139" s="12">
        <v>1075</v>
      </c>
      <c r="F139" s="6">
        <v>597</v>
      </c>
      <c r="G139" s="14">
        <v>0.55530000000000002</v>
      </c>
      <c r="H139" s="6" t="s">
        <v>6371</v>
      </c>
      <c r="I139" s="6" t="b">
        <v>1</v>
      </c>
      <c r="J139" s="6" t="b">
        <v>1</v>
      </c>
      <c r="K139" s="6" t="b">
        <v>0</v>
      </c>
      <c r="L139" s="6" t="b">
        <v>0</v>
      </c>
      <c r="M139" s="6" t="b">
        <v>1</v>
      </c>
      <c r="N139" s="6" t="b">
        <v>1</v>
      </c>
      <c r="O139" s="13">
        <v>0.01</v>
      </c>
      <c r="P139" s="6">
        <f t="shared" si="20"/>
        <v>9</v>
      </c>
      <c r="Q139">
        <f t="shared" si="21"/>
        <v>10</v>
      </c>
      <c r="R139">
        <f t="shared" si="26"/>
        <v>0</v>
      </c>
      <c r="S139">
        <f>VLOOKUP(A139,councilor_races!$A$2:$M$4644,12,FALSE)</f>
        <v>0</v>
      </c>
      <c r="T139">
        <f>VLOOKUP(A139,head_of_council_races!$A$2:$L$975,11,FALSE)</f>
        <v>2</v>
      </c>
      <c r="U139">
        <f>VLOOKUP(B139,vendor_census_data_2022!$A$2:$H$226,8,FALSE)</f>
        <v>2</v>
      </c>
      <c r="V139">
        <f t="shared" si="24"/>
        <v>23</v>
      </c>
      <c r="W139" s="1">
        <f t="shared" si="22"/>
        <v>478</v>
      </c>
      <c r="X139" s="1">
        <f t="shared" si="25"/>
        <v>239</v>
      </c>
      <c r="Y139" s="5">
        <f t="shared" si="23"/>
        <v>0.22232558139534883</v>
      </c>
    </row>
    <row r="140" spans="1:25" x14ac:dyDescent="0.2">
      <c r="A140" s="6">
        <v>17922</v>
      </c>
      <c r="B140" s="6" t="s">
        <v>78</v>
      </c>
      <c r="C140" s="12">
        <v>31093</v>
      </c>
      <c r="D140" s="12">
        <v>13204</v>
      </c>
      <c r="E140" s="12">
        <v>23329</v>
      </c>
      <c r="F140" s="12">
        <v>9087</v>
      </c>
      <c r="G140" s="14">
        <v>0.38950000000000001</v>
      </c>
      <c r="H140" s="6" t="s">
        <v>6371</v>
      </c>
      <c r="I140" s="6" t="b">
        <v>1</v>
      </c>
      <c r="J140" s="6" t="b">
        <v>1</v>
      </c>
      <c r="K140" s="6" t="b">
        <v>0</v>
      </c>
      <c r="L140" s="6" t="b">
        <v>0</v>
      </c>
      <c r="M140" s="6" t="b">
        <v>1</v>
      </c>
      <c r="N140" s="6" t="b">
        <v>1</v>
      </c>
      <c r="O140" s="13">
        <v>0.74</v>
      </c>
      <c r="P140" s="6">
        <f t="shared" si="20"/>
        <v>1</v>
      </c>
      <c r="Q140">
        <f t="shared" si="21"/>
        <v>10</v>
      </c>
      <c r="R140">
        <f t="shared" si="26"/>
        <v>3</v>
      </c>
      <c r="S140">
        <f>VLOOKUP(A140,councilor_races!$A$2:$M$4644,12,FALSE)</f>
        <v>5</v>
      </c>
      <c r="T140">
        <f>VLOOKUP(A140,head_of_council_races!$A$2:$L$975,11,FALSE)</f>
        <v>1</v>
      </c>
      <c r="U140">
        <f>VLOOKUP(B140,vendor_census_data_2022!$A$2:$H$226,8,FALSE)</f>
        <v>5</v>
      </c>
      <c r="V140">
        <f t="shared" si="24"/>
        <v>25</v>
      </c>
      <c r="W140" s="1">
        <f t="shared" si="22"/>
        <v>14242</v>
      </c>
      <c r="X140" s="1">
        <f t="shared" si="25"/>
        <v>7121</v>
      </c>
      <c r="Y140" s="5">
        <f t="shared" si="23"/>
        <v>0.30524240216040122</v>
      </c>
    </row>
    <row r="141" spans="1:25" x14ac:dyDescent="0.2">
      <c r="A141" s="6">
        <v>19417</v>
      </c>
      <c r="B141" s="6" t="s">
        <v>52</v>
      </c>
      <c r="C141" s="12">
        <v>12108</v>
      </c>
      <c r="D141" s="12">
        <v>5496</v>
      </c>
      <c r="E141" s="12">
        <v>10373</v>
      </c>
      <c r="F141" s="12">
        <v>4846</v>
      </c>
      <c r="G141" s="14">
        <v>0.4672</v>
      </c>
      <c r="H141" s="6" t="s">
        <v>6371</v>
      </c>
      <c r="I141" s="6" t="b">
        <v>1</v>
      </c>
      <c r="J141" s="6" t="b">
        <v>0</v>
      </c>
      <c r="K141" s="6" t="b">
        <v>0</v>
      </c>
      <c r="L141" s="6" t="b">
        <v>0</v>
      </c>
      <c r="M141" s="6" t="b">
        <v>1</v>
      </c>
      <c r="N141" s="6" t="b">
        <v>1</v>
      </c>
      <c r="O141" s="13">
        <v>0.57999999999999996</v>
      </c>
      <c r="P141" s="6">
        <f t="shared" si="20"/>
        <v>3</v>
      </c>
      <c r="Q141">
        <f t="shared" si="21"/>
        <v>10</v>
      </c>
      <c r="R141">
        <f t="shared" si="26"/>
        <v>1</v>
      </c>
      <c r="S141">
        <f>VLOOKUP(A141,councilor_races!$A$2:$M$4644,12,FALSE)</f>
        <v>5</v>
      </c>
      <c r="T141">
        <f>VLOOKUP(A141,head_of_council_races!$A$2:$L$975,11,FALSE)</f>
        <v>1</v>
      </c>
      <c r="U141">
        <f>VLOOKUP(B141,vendor_census_data_2022!$A$2:$H$226,8,FALSE)</f>
        <v>2</v>
      </c>
      <c r="V141">
        <f t="shared" si="24"/>
        <v>22</v>
      </c>
      <c r="W141" s="1">
        <f t="shared" si="22"/>
        <v>5527</v>
      </c>
      <c r="X141" s="1">
        <f t="shared" si="25"/>
        <v>2763.5</v>
      </c>
      <c r="Y141" s="5">
        <f t="shared" si="23"/>
        <v>0.26641280246794563</v>
      </c>
    </row>
    <row r="142" spans="1:25" x14ac:dyDescent="0.2">
      <c r="A142" s="6">
        <v>10036</v>
      </c>
      <c r="B142" s="6" t="s">
        <v>263</v>
      </c>
      <c r="C142" s="12">
        <v>14740</v>
      </c>
      <c r="D142" s="12">
        <v>6138</v>
      </c>
      <c r="E142" s="12">
        <v>12365</v>
      </c>
      <c r="F142" s="12">
        <v>5051</v>
      </c>
      <c r="G142" s="14">
        <v>0.40849999999999997</v>
      </c>
      <c r="H142" s="6" t="s">
        <v>6371</v>
      </c>
      <c r="I142" s="6" t="b">
        <v>1</v>
      </c>
      <c r="J142" s="6" t="b">
        <v>1</v>
      </c>
      <c r="K142" s="6" t="b">
        <v>0</v>
      </c>
      <c r="L142" s="6" t="b">
        <v>0</v>
      </c>
      <c r="M142" s="6" t="b">
        <v>1</v>
      </c>
      <c r="N142" s="6" t="b">
        <v>1</v>
      </c>
      <c r="O142" s="13">
        <v>0.61</v>
      </c>
      <c r="P142" s="6">
        <f t="shared" si="20"/>
        <v>3</v>
      </c>
      <c r="Q142">
        <f t="shared" si="21"/>
        <v>10</v>
      </c>
      <c r="R142">
        <f t="shared" si="26"/>
        <v>2</v>
      </c>
      <c r="S142">
        <f>VLOOKUP(A142,councilor_races!$A$2:$M$4644,12,FALSE)</f>
        <v>5</v>
      </c>
      <c r="T142">
        <f>VLOOKUP(A142,head_of_council_races!$A$2:$L$975,11,FALSE)</f>
        <v>0</v>
      </c>
      <c r="U142">
        <f>VLOOKUP(B142,vendor_census_data_2022!$A$2:$H$226,8,FALSE)</f>
        <v>2</v>
      </c>
      <c r="V142">
        <f t="shared" si="24"/>
        <v>22</v>
      </c>
      <c r="W142" s="1">
        <f t="shared" si="22"/>
        <v>7314</v>
      </c>
      <c r="X142" s="1">
        <f t="shared" si="25"/>
        <v>3657</v>
      </c>
      <c r="Y142" s="5">
        <f t="shared" si="23"/>
        <v>0.29575414476344519</v>
      </c>
    </row>
    <row r="143" spans="1:25" x14ac:dyDescent="0.2">
      <c r="A143" s="6">
        <v>17909</v>
      </c>
      <c r="B143" s="6" t="s">
        <v>370</v>
      </c>
      <c r="C143" s="12">
        <v>9137</v>
      </c>
      <c r="D143" s="12">
        <v>7377</v>
      </c>
      <c r="E143" s="12">
        <v>13160</v>
      </c>
      <c r="F143" s="12">
        <v>5594</v>
      </c>
      <c r="G143" s="14">
        <v>0.42509999999999998</v>
      </c>
      <c r="H143" s="6" t="s">
        <v>6371</v>
      </c>
      <c r="I143" s="6" t="b">
        <v>1</v>
      </c>
      <c r="J143" s="6" t="b">
        <v>1</v>
      </c>
      <c r="K143" s="6" t="b">
        <v>0</v>
      </c>
      <c r="L143" s="6" t="b">
        <v>0</v>
      </c>
      <c r="M143" s="6" t="b">
        <v>1</v>
      </c>
      <c r="N143" s="6" t="b">
        <v>1</v>
      </c>
      <c r="O143" s="13">
        <v>0.74</v>
      </c>
      <c r="P143" s="6">
        <f t="shared" si="20"/>
        <v>3</v>
      </c>
      <c r="Q143">
        <f t="shared" si="21"/>
        <v>10</v>
      </c>
      <c r="R143">
        <f t="shared" si="26"/>
        <v>2</v>
      </c>
      <c r="S143">
        <f>VLOOKUP(A143,councilor_races!$A$2:$M$4644,12,FALSE)</f>
        <v>4</v>
      </c>
      <c r="T143">
        <f>VLOOKUP(A143,head_of_council_races!$A$2:$L$975,11,FALSE)</f>
        <v>1</v>
      </c>
      <c r="U143">
        <f>VLOOKUP(B143,vendor_census_data_2022!$A$2:$H$226,8,FALSE)</f>
        <v>2</v>
      </c>
      <c r="V143">
        <f t="shared" si="24"/>
        <v>22</v>
      </c>
      <c r="W143" s="1">
        <f t="shared" si="22"/>
        <v>7566</v>
      </c>
      <c r="X143" s="1">
        <f t="shared" si="25"/>
        <v>3783</v>
      </c>
      <c r="Y143" s="5">
        <f t="shared" si="23"/>
        <v>0.28746200607902733</v>
      </c>
    </row>
    <row r="144" spans="1:25" x14ac:dyDescent="0.2">
      <c r="A144" s="6">
        <v>10631</v>
      </c>
      <c r="B144" s="6" t="s">
        <v>271</v>
      </c>
      <c r="C144" s="12">
        <v>7652</v>
      </c>
      <c r="D144" s="12">
        <v>10203</v>
      </c>
      <c r="E144" s="12">
        <v>17174</v>
      </c>
      <c r="F144" s="12">
        <v>6106</v>
      </c>
      <c r="G144" s="14">
        <v>0.35549999999999998</v>
      </c>
      <c r="H144" s="6" t="s">
        <v>6371</v>
      </c>
      <c r="I144" s="6" t="b">
        <v>1</v>
      </c>
      <c r="J144" s="6" t="b">
        <v>1</v>
      </c>
      <c r="K144" s="6" t="b">
        <v>0</v>
      </c>
      <c r="L144" s="6" t="b">
        <v>0</v>
      </c>
      <c r="M144" s="6" t="b">
        <v>1</v>
      </c>
      <c r="N144" s="6" t="b">
        <v>1</v>
      </c>
      <c r="O144" s="13">
        <v>0.74</v>
      </c>
      <c r="P144" s="6">
        <f t="shared" si="20"/>
        <v>2</v>
      </c>
      <c r="Q144">
        <f t="shared" si="21"/>
        <v>10</v>
      </c>
      <c r="R144">
        <f t="shared" si="26"/>
        <v>5</v>
      </c>
      <c r="S144">
        <f>VLOOKUP(A144,councilor_races!$A$2:$M$4644,12,FALSE)</f>
        <v>3</v>
      </c>
      <c r="T144">
        <f>VLOOKUP(A144,head_of_council_races!$A$2:$L$975,11,FALSE)</f>
        <v>0</v>
      </c>
      <c r="U144">
        <f>VLOOKUP(B144,vendor_census_data_2022!$A$2:$H$226,8,FALSE)</f>
        <v>2</v>
      </c>
      <c r="V144">
        <f t="shared" si="24"/>
        <v>22</v>
      </c>
      <c r="W144" s="1">
        <f t="shared" si="22"/>
        <v>11068</v>
      </c>
      <c r="X144" s="1">
        <f t="shared" si="25"/>
        <v>5534</v>
      </c>
      <c r="Y144" s="5">
        <f t="shared" si="23"/>
        <v>0.32223127984162103</v>
      </c>
    </row>
    <row r="145" spans="1:25" x14ac:dyDescent="0.2">
      <c r="A145" s="6">
        <v>17920</v>
      </c>
      <c r="B145" s="6" t="s">
        <v>54</v>
      </c>
      <c r="C145" s="12">
        <v>9784</v>
      </c>
      <c r="D145" s="12">
        <v>4429</v>
      </c>
      <c r="E145" s="12">
        <v>8012</v>
      </c>
      <c r="F145" s="12">
        <v>2839</v>
      </c>
      <c r="G145" s="14">
        <v>0.3543</v>
      </c>
      <c r="H145" s="6" t="s">
        <v>6371</v>
      </c>
      <c r="I145" s="6" t="b">
        <v>1</v>
      </c>
      <c r="J145" s="6" t="b">
        <v>1</v>
      </c>
      <c r="K145" s="6" t="b">
        <v>0</v>
      </c>
      <c r="L145" s="6" t="b">
        <v>0</v>
      </c>
      <c r="M145" s="6" t="b">
        <v>1</v>
      </c>
      <c r="N145" s="6" t="b">
        <v>0</v>
      </c>
      <c r="O145" s="13">
        <v>0.74</v>
      </c>
      <c r="P145" s="6">
        <f t="shared" si="20"/>
        <v>5</v>
      </c>
      <c r="Q145">
        <f t="shared" si="21"/>
        <v>10</v>
      </c>
      <c r="R145">
        <f t="shared" si="26"/>
        <v>5</v>
      </c>
      <c r="S145">
        <f>VLOOKUP(A145,councilor_races!$A$2:$M$4644,12,FALSE)</f>
        <v>0</v>
      </c>
      <c r="T145">
        <f>VLOOKUP(A145,head_of_council_races!$A$2:$L$975,11,FALSE)</f>
        <v>0</v>
      </c>
      <c r="U145">
        <f>VLOOKUP(B145,vendor_census_data_2022!$A$2:$H$226,8,FALSE)</f>
        <v>5</v>
      </c>
      <c r="V145">
        <f t="shared" si="24"/>
        <v>25</v>
      </c>
      <c r="W145" s="1">
        <f t="shared" si="22"/>
        <v>5173</v>
      </c>
      <c r="X145" s="1">
        <f t="shared" si="25"/>
        <v>2586.5</v>
      </c>
      <c r="Y145" s="5">
        <f t="shared" si="23"/>
        <v>0.32282825761357964</v>
      </c>
    </row>
    <row r="146" spans="1:25" x14ac:dyDescent="0.2">
      <c r="A146" s="6">
        <v>10720</v>
      </c>
      <c r="B146" s="6" t="s">
        <v>393</v>
      </c>
      <c r="C146" s="12">
        <v>33232</v>
      </c>
      <c r="D146" s="12">
        <v>15056</v>
      </c>
      <c r="E146" s="12">
        <v>26554</v>
      </c>
      <c r="F146" s="12">
        <v>11661</v>
      </c>
      <c r="G146" s="14">
        <v>0.43909999999999999</v>
      </c>
      <c r="H146" s="6" t="s">
        <v>6373</v>
      </c>
      <c r="I146" s="6" t="b">
        <v>1</v>
      </c>
      <c r="J146" s="6" t="b">
        <v>1</v>
      </c>
      <c r="K146" s="6" t="b">
        <v>0</v>
      </c>
      <c r="L146" s="6" t="b">
        <v>0</v>
      </c>
      <c r="M146" s="6" t="b">
        <v>1</v>
      </c>
      <c r="N146" s="6" t="b">
        <v>1</v>
      </c>
      <c r="O146" s="13">
        <v>0.74</v>
      </c>
      <c r="P146" s="6">
        <f t="shared" si="20"/>
        <v>1</v>
      </c>
      <c r="Q146">
        <f t="shared" si="21"/>
        <v>10</v>
      </c>
      <c r="R146">
        <f t="shared" si="26"/>
        <v>1</v>
      </c>
      <c r="S146">
        <f>VLOOKUP(A146,councilor_races!$A$2:$M$4644,12,FALSE)</f>
        <v>6</v>
      </c>
      <c r="T146">
        <f>VLOOKUP(A146,head_of_council_races!$A$2:$L$975,11,FALSE)</f>
        <v>1</v>
      </c>
      <c r="U146">
        <f>VLOOKUP(B146,vendor_census_data_2022!$A$2:$H$226,8,FALSE)</f>
        <v>5</v>
      </c>
      <c r="V146">
        <f t="shared" si="24"/>
        <v>24</v>
      </c>
      <c r="W146" s="1">
        <f t="shared" si="22"/>
        <v>14893</v>
      </c>
      <c r="X146" s="1">
        <f t="shared" si="25"/>
        <v>7446.5</v>
      </c>
      <c r="Y146" s="5">
        <f t="shared" si="23"/>
        <v>0.28042856066882577</v>
      </c>
    </row>
    <row r="147" spans="1:25" x14ac:dyDescent="0.2">
      <c r="A147" s="6">
        <v>10627</v>
      </c>
      <c r="B147" s="6" t="s">
        <v>15</v>
      </c>
      <c r="C147" s="12">
        <v>9949</v>
      </c>
      <c r="D147" s="12">
        <v>4426</v>
      </c>
      <c r="E147" s="12">
        <v>8435</v>
      </c>
      <c r="F147" s="12">
        <v>3442</v>
      </c>
      <c r="G147" s="14">
        <v>0.40810000000000002</v>
      </c>
      <c r="H147" s="6" t="s">
        <v>6371</v>
      </c>
      <c r="I147" s="6" t="b">
        <v>1</v>
      </c>
      <c r="J147" s="6" t="b">
        <v>1</v>
      </c>
      <c r="K147" s="6" t="b">
        <v>0</v>
      </c>
      <c r="L147" s="6" t="b">
        <v>0</v>
      </c>
      <c r="M147" s="6" t="b">
        <v>1</v>
      </c>
      <c r="N147" s="6" t="b">
        <v>1</v>
      </c>
      <c r="O147" s="13">
        <v>0.74</v>
      </c>
      <c r="P147" s="6">
        <f t="shared" si="20"/>
        <v>4</v>
      </c>
      <c r="Q147">
        <f t="shared" si="21"/>
        <v>10</v>
      </c>
      <c r="R147">
        <f t="shared" si="26"/>
        <v>2</v>
      </c>
      <c r="S147">
        <f>VLOOKUP(A147,councilor_races!$A$2:$M$4644,12,FALSE)</f>
        <v>2</v>
      </c>
      <c r="T147">
        <f>VLOOKUP(A147,head_of_council_races!$A$2:$L$975,11,FALSE)</f>
        <v>1</v>
      </c>
      <c r="U147">
        <f>VLOOKUP(B147,vendor_census_data_2022!$A$2:$H$226,8,FALSE)</f>
        <v>5</v>
      </c>
      <c r="V147">
        <f t="shared" si="24"/>
        <v>24</v>
      </c>
      <c r="W147" s="1">
        <f t="shared" si="22"/>
        <v>4993</v>
      </c>
      <c r="X147" s="1">
        <f t="shared" si="25"/>
        <v>2496.5</v>
      </c>
      <c r="Y147" s="5">
        <f t="shared" si="23"/>
        <v>0.29596917605216361</v>
      </c>
    </row>
    <row r="148" spans="1:25" x14ac:dyDescent="0.2">
      <c r="A148" s="6">
        <v>10384</v>
      </c>
      <c r="B148" s="6" t="s">
        <v>209</v>
      </c>
      <c r="C148" s="12">
        <v>32721</v>
      </c>
      <c r="D148" s="12">
        <v>11729</v>
      </c>
      <c r="E148" s="12">
        <v>25702</v>
      </c>
      <c r="F148" s="12">
        <v>7743</v>
      </c>
      <c r="G148" s="14">
        <v>0.30130000000000001</v>
      </c>
      <c r="H148" s="6" t="s">
        <v>6371</v>
      </c>
      <c r="I148" s="6" t="b">
        <v>1</v>
      </c>
      <c r="J148" s="6" t="b">
        <v>1</v>
      </c>
      <c r="K148" s="6" t="b">
        <v>0</v>
      </c>
      <c r="L148" s="6" t="b">
        <v>0</v>
      </c>
      <c r="M148" s="6" t="b">
        <v>1</v>
      </c>
      <c r="N148" s="6" t="b">
        <v>1</v>
      </c>
      <c r="O148" s="13">
        <v>0.95</v>
      </c>
      <c r="P148" s="6">
        <f t="shared" si="20"/>
        <v>1</v>
      </c>
      <c r="Q148">
        <f t="shared" si="21"/>
        <v>10</v>
      </c>
      <c r="R148">
        <f t="shared" si="26"/>
        <v>7</v>
      </c>
      <c r="S148">
        <f>VLOOKUP(A148,councilor_races!$A$2:$M$4644,12,FALSE)</f>
        <v>1</v>
      </c>
      <c r="T148">
        <f>VLOOKUP(A148,head_of_council_races!$A$2:$L$975,11,FALSE)</f>
        <v>0</v>
      </c>
      <c r="U148">
        <f>VLOOKUP(B148,vendor_census_data_2022!$A$2:$H$226,8,FALSE)</f>
        <v>5</v>
      </c>
      <c r="V148">
        <f t="shared" si="24"/>
        <v>24</v>
      </c>
      <c r="W148" s="1">
        <f t="shared" si="22"/>
        <v>17959</v>
      </c>
      <c r="X148" s="1">
        <f t="shared" si="25"/>
        <v>8979.5</v>
      </c>
      <c r="Y148" s="5">
        <f t="shared" si="23"/>
        <v>0.34936969885612013</v>
      </c>
    </row>
    <row r="149" spans="1:25" x14ac:dyDescent="0.2">
      <c r="A149" s="6">
        <v>17924</v>
      </c>
      <c r="B149" s="6" t="s">
        <v>202</v>
      </c>
      <c r="C149" s="12">
        <v>12268</v>
      </c>
      <c r="D149" s="12">
        <v>6265</v>
      </c>
      <c r="E149" s="12">
        <v>10884</v>
      </c>
      <c r="F149" s="12">
        <v>4681</v>
      </c>
      <c r="G149" s="14">
        <v>0.43009999999999998</v>
      </c>
      <c r="H149" s="6" t="s">
        <v>6371</v>
      </c>
      <c r="I149" s="6" t="b">
        <v>1</v>
      </c>
      <c r="J149" s="6" t="b">
        <v>1</v>
      </c>
      <c r="K149" s="6" t="b">
        <v>0</v>
      </c>
      <c r="L149" s="6" t="b">
        <v>0</v>
      </c>
      <c r="M149" s="6" t="b">
        <v>1</v>
      </c>
      <c r="N149" s="6" t="b">
        <v>1</v>
      </c>
      <c r="O149" s="13">
        <v>0.74</v>
      </c>
      <c r="P149" s="6">
        <f t="shared" si="20"/>
        <v>3</v>
      </c>
      <c r="Q149">
        <f t="shared" si="21"/>
        <v>10</v>
      </c>
      <c r="R149">
        <f t="shared" si="26"/>
        <v>1</v>
      </c>
      <c r="S149">
        <f>VLOOKUP(A149,councilor_races!$A$2:$M$4644,12,FALSE)</f>
        <v>3</v>
      </c>
      <c r="T149">
        <f>VLOOKUP(A149,head_of_council_races!$A$2:$L$975,11,FALSE)</f>
        <v>1</v>
      </c>
      <c r="U149">
        <f>VLOOKUP(B149,vendor_census_data_2022!$A$2:$H$226,8,FALSE)</f>
        <v>2</v>
      </c>
      <c r="V149">
        <f t="shared" si="24"/>
        <v>20</v>
      </c>
      <c r="W149" s="1">
        <f t="shared" si="22"/>
        <v>6203</v>
      </c>
      <c r="X149" s="1">
        <f t="shared" si="25"/>
        <v>3101.5</v>
      </c>
      <c r="Y149" s="5">
        <f t="shared" si="23"/>
        <v>0.28495957368614477</v>
      </c>
    </row>
    <row r="150" spans="1:25" x14ac:dyDescent="0.2">
      <c r="A150" s="6">
        <v>19408</v>
      </c>
      <c r="B150" s="6" t="s">
        <v>405</v>
      </c>
      <c r="C150" s="12">
        <v>13980</v>
      </c>
      <c r="D150" s="12">
        <v>5255</v>
      </c>
      <c r="E150" s="12">
        <v>11166</v>
      </c>
      <c r="F150" s="12">
        <v>5250</v>
      </c>
      <c r="G150" s="14">
        <v>0.47020000000000001</v>
      </c>
      <c r="H150" s="6" t="s">
        <v>6371</v>
      </c>
      <c r="I150" s="6" t="b">
        <v>1</v>
      </c>
      <c r="J150" s="6" t="b">
        <v>1</v>
      </c>
      <c r="K150" s="6" t="b">
        <v>0</v>
      </c>
      <c r="L150" s="6" t="b">
        <v>0</v>
      </c>
      <c r="M150" s="6" t="b">
        <v>1</v>
      </c>
      <c r="N150" s="6" t="b">
        <v>1</v>
      </c>
      <c r="O150" s="13">
        <v>0.57999999999999996</v>
      </c>
      <c r="P150" s="6">
        <f t="shared" si="20"/>
        <v>3</v>
      </c>
      <c r="Q150">
        <f t="shared" si="21"/>
        <v>10</v>
      </c>
      <c r="R150">
        <f t="shared" si="26"/>
        <v>1</v>
      </c>
      <c r="S150">
        <f>VLOOKUP(A150,councilor_races!$A$2:$M$4644,12,FALSE)</f>
        <v>3</v>
      </c>
      <c r="T150">
        <f>VLOOKUP(A150,head_of_council_races!$A$2:$L$975,11,FALSE)</f>
        <v>1</v>
      </c>
      <c r="U150">
        <f>VLOOKUP(B150,vendor_census_data_2022!$A$2:$H$226,8,FALSE)</f>
        <v>2</v>
      </c>
      <c r="V150">
        <f t="shared" si="24"/>
        <v>20</v>
      </c>
      <c r="W150" s="1">
        <f t="shared" si="22"/>
        <v>5916</v>
      </c>
      <c r="X150" s="1">
        <f t="shared" si="25"/>
        <v>2958</v>
      </c>
      <c r="Y150" s="5">
        <f t="shared" si="23"/>
        <v>0.26491133799032779</v>
      </c>
    </row>
    <row r="151" spans="1:25" x14ac:dyDescent="0.2">
      <c r="A151" s="6">
        <v>10172</v>
      </c>
      <c r="B151" s="6" t="s">
        <v>91</v>
      </c>
      <c r="C151" s="12">
        <v>20519</v>
      </c>
      <c r="D151" s="12">
        <v>9551</v>
      </c>
      <c r="E151" s="12">
        <v>16737</v>
      </c>
      <c r="F151" s="12">
        <v>6757</v>
      </c>
      <c r="G151" s="14">
        <v>0.4037</v>
      </c>
      <c r="H151" s="6" t="s">
        <v>6371</v>
      </c>
      <c r="I151" s="6" t="b">
        <v>1</v>
      </c>
      <c r="J151" s="6" t="b">
        <v>1</v>
      </c>
      <c r="K151" s="6" t="b">
        <v>0</v>
      </c>
      <c r="L151" s="6" t="b">
        <v>0</v>
      </c>
      <c r="M151" s="6" t="b">
        <v>1</v>
      </c>
      <c r="N151" s="6" t="b">
        <v>1</v>
      </c>
      <c r="O151" s="13">
        <v>0.01</v>
      </c>
      <c r="P151" s="6">
        <f t="shared" si="20"/>
        <v>2</v>
      </c>
      <c r="Q151">
        <f t="shared" si="21"/>
        <v>10</v>
      </c>
      <c r="R151">
        <f t="shared" si="26"/>
        <v>3</v>
      </c>
      <c r="S151">
        <f>VLOOKUP(A151,councilor_races!$A$2:$M$4644,12,FALSE)</f>
        <v>2</v>
      </c>
      <c r="T151">
        <f>VLOOKUP(A151,head_of_council_races!$A$2:$L$975,11,FALSE)</f>
        <v>1</v>
      </c>
      <c r="U151">
        <f>VLOOKUP(B151,vendor_census_data_2022!$A$2:$H$226,8,FALSE)</f>
        <v>2</v>
      </c>
      <c r="V151">
        <f t="shared" si="24"/>
        <v>20</v>
      </c>
      <c r="W151" s="1">
        <f t="shared" si="22"/>
        <v>9980</v>
      </c>
      <c r="X151" s="1">
        <f t="shared" si="25"/>
        <v>4990</v>
      </c>
      <c r="Y151" s="5">
        <f t="shared" si="23"/>
        <v>0.29814184142916889</v>
      </c>
    </row>
    <row r="152" spans="1:25" x14ac:dyDescent="0.2">
      <c r="A152" s="6">
        <v>10821</v>
      </c>
      <c r="B152" s="6" t="s">
        <v>374</v>
      </c>
      <c r="C152" s="12">
        <v>13330</v>
      </c>
      <c r="D152" s="12">
        <v>5979</v>
      </c>
      <c r="E152" s="12">
        <v>10757</v>
      </c>
      <c r="F152" s="12">
        <v>4492</v>
      </c>
      <c r="G152" s="14">
        <v>0.41760000000000003</v>
      </c>
      <c r="H152" s="6" t="s">
        <v>6371</v>
      </c>
      <c r="I152" s="6" t="b">
        <v>1</v>
      </c>
      <c r="J152" s="6" t="b">
        <v>1</v>
      </c>
      <c r="K152" s="6" t="b">
        <v>0</v>
      </c>
      <c r="L152" s="6" t="b">
        <v>0</v>
      </c>
      <c r="M152" s="6" t="b">
        <v>1</v>
      </c>
      <c r="N152" s="6" t="b">
        <v>1</v>
      </c>
      <c r="O152" s="13">
        <v>0.74</v>
      </c>
      <c r="P152" s="6">
        <f t="shared" si="20"/>
        <v>3</v>
      </c>
      <c r="Q152">
        <f t="shared" si="21"/>
        <v>10</v>
      </c>
      <c r="R152">
        <f t="shared" si="26"/>
        <v>2</v>
      </c>
      <c r="S152">
        <f>VLOOKUP(A152,councilor_races!$A$2:$M$4644,12,FALSE)</f>
        <v>2</v>
      </c>
      <c r="T152">
        <f>VLOOKUP(A152,head_of_council_races!$A$2:$L$975,11,FALSE)</f>
        <v>1</v>
      </c>
      <c r="U152">
        <f>VLOOKUP(B152,vendor_census_data_2022!$A$2:$H$226,8,FALSE)</f>
        <v>2</v>
      </c>
      <c r="V152">
        <f t="shared" si="24"/>
        <v>20</v>
      </c>
      <c r="W152" s="1">
        <f t="shared" si="22"/>
        <v>6265</v>
      </c>
      <c r="X152" s="1">
        <f t="shared" si="25"/>
        <v>3132.5</v>
      </c>
      <c r="Y152" s="5">
        <f t="shared" si="23"/>
        <v>0.29120572650367205</v>
      </c>
    </row>
    <row r="153" spans="1:25" x14ac:dyDescent="0.2">
      <c r="A153" s="6">
        <v>10083</v>
      </c>
      <c r="B153" s="6" t="s">
        <v>38</v>
      </c>
      <c r="C153" s="12">
        <v>55071</v>
      </c>
      <c r="D153" s="12">
        <v>24023</v>
      </c>
      <c r="E153" s="12">
        <v>39602</v>
      </c>
      <c r="F153" s="12">
        <v>15668</v>
      </c>
      <c r="G153" s="14">
        <v>0.39560000000000001</v>
      </c>
      <c r="H153" s="6" t="s">
        <v>6373</v>
      </c>
      <c r="I153" s="6" t="b">
        <v>1</v>
      </c>
      <c r="J153" s="6" t="b">
        <v>1</v>
      </c>
      <c r="K153" s="6" t="b">
        <v>0</v>
      </c>
      <c r="L153" s="6" t="b">
        <v>0</v>
      </c>
      <c r="M153" s="6" t="b">
        <v>1</v>
      </c>
      <c r="N153" s="6" t="b">
        <v>1</v>
      </c>
      <c r="O153" s="13">
        <v>0.33</v>
      </c>
      <c r="P153" s="6">
        <f t="shared" si="20"/>
        <v>0</v>
      </c>
      <c r="Q153">
        <f t="shared" si="21"/>
        <v>10</v>
      </c>
      <c r="R153">
        <f t="shared" si="26"/>
        <v>3</v>
      </c>
      <c r="S153">
        <f>VLOOKUP(A153,councilor_races!$A$2:$M$4644,12,FALSE)</f>
        <v>4</v>
      </c>
      <c r="T153">
        <f>VLOOKUP(A153,head_of_council_races!$A$2:$L$975,11,FALSE)</f>
        <v>0</v>
      </c>
      <c r="U153">
        <f>VLOOKUP(B153,vendor_census_data_2022!$A$2:$H$226,8,FALSE)</f>
        <v>2</v>
      </c>
      <c r="V153">
        <f t="shared" si="24"/>
        <v>19</v>
      </c>
      <c r="W153" s="1">
        <f t="shared" si="22"/>
        <v>23934</v>
      </c>
      <c r="X153" s="1">
        <f t="shared" si="25"/>
        <v>11967</v>
      </c>
      <c r="Y153" s="5">
        <f t="shared" si="23"/>
        <v>0.30218170799454575</v>
      </c>
    </row>
    <row r="154" spans="1:25" x14ac:dyDescent="0.2">
      <c r="A154" s="6">
        <v>18526</v>
      </c>
      <c r="B154" s="6" t="s">
        <v>198</v>
      </c>
      <c r="C154" s="12">
        <v>14967</v>
      </c>
      <c r="D154" s="12">
        <v>7541</v>
      </c>
      <c r="E154" s="12">
        <v>11143</v>
      </c>
      <c r="F154" s="12">
        <v>5962</v>
      </c>
      <c r="G154" s="14">
        <v>0.53500000000000003</v>
      </c>
      <c r="H154" s="6" t="s">
        <v>6372</v>
      </c>
      <c r="I154" s="6" t="b">
        <v>1</v>
      </c>
      <c r="J154" s="6" t="b">
        <v>1</v>
      </c>
      <c r="K154" s="6" t="b">
        <v>0</v>
      </c>
      <c r="L154" s="6" t="b">
        <v>0</v>
      </c>
      <c r="M154" s="6" t="b">
        <v>1</v>
      </c>
      <c r="N154" s="6" t="b">
        <v>1</v>
      </c>
      <c r="O154" s="13">
        <v>1.93</v>
      </c>
      <c r="P154" s="6">
        <f t="shared" si="20"/>
        <v>3</v>
      </c>
      <c r="Q154">
        <f t="shared" si="21"/>
        <v>10</v>
      </c>
      <c r="R154">
        <f t="shared" si="26"/>
        <v>0</v>
      </c>
      <c r="S154">
        <f>VLOOKUP(A154,councilor_races!$A$2:$M$4644,12,FALSE)</f>
        <v>3</v>
      </c>
      <c r="T154">
        <f>VLOOKUP(A154,head_of_council_races!$A$2:$L$975,11,FALSE)</f>
        <v>0</v>
      </c>
      <c r="U154">
        <f>VLOOKUP(B154,vendor_census_data_2022!$A$2:$H$226,8,FALSE)</f>
        <v>2</v>
      </c>
      <c r="V154">
        <f t="shared" si="24"/>
        <v>18</v>
      </c>
      <c r="W154" s="1">
        <f t="shared" si="22"/>
        <v>5181</v>
      </c>
      <c r="X154" s="1">
        <f t="shared" si="25"/>
        <v>2590.5</v>
      </c>
      <c r="Y154" s="5">
        <f t="shared" si="23"/>
        <v>0.23247778874629813</v>
      </c>
    </row>
    <row r="155" spans="1:25" x14ac:dyDescent="0.2">
      <c r="A155" s="6">
        <v>10666</v>
      </c>
      <c r="B155" s="6" t="s">
        <v>354</v>
      </c>
      <c r="C155" s="12">
        <v>72047</v>
      </c>
      <c r="D155" s="12">
        <v>33731</v>
      </c>
      <c r="E155" s="12">
        <v>54148</v>
      </c>
      <c r="F155" s="12">
        <v>21882</v>
      </c>
      <c r="G155" s="14">
        <v>0.40410000000000001</v>
      </c>
      <c r="H155" s="6" t="s">
        <v>6371</v>
      </c>
      <c r="I155" s="6" t="b">
        <v>1</v>
      </c>
      <c r="J155" s="6" t="b">
        <v>0</v>
      </c>
      <c r="K155" s="6" t="b">
        <v>0</v>
      </c>
      <c r="L155" s="6" t="b">
        <v>0</v>
      </c>
      <c r="M155" s="6" t="b">
        <v>1</v>
      </c>
      <c r="N155" s="6" t="b">
        <v>1</v>
      </c>
      <c r="O155" s="13">
        <v>0.74</v>
      </c>
      <c r="P155" s="6">
        <f t="shared" si="20"/>
        <v>0</v>
      </c>
      <c r="Q155">
        <f t="shared" si="21"/>
        <v>10</v>
      </c>
      <c r="R155">
        <f t="shared" si="26"/>
        <v>3</v>
      </c>
      <c r="S155">
        <f>VLOOKUP(A155,councilor_races!$A$2:$M$4644,12,FALSE)</f>
        <v>1</v>
      </c>
      <c r="T155">
        <f>VLOOKUP(A155,head_of_council_races!$A$2:$L$975,11,FALSE)</f>
        <v>0</v>
      </c>
      <c r="U155">
        <f>VLOOKUP(B155,vendor_census_data_2022!$A$2:$H$226,8,FALSE)</f>
        <v>5</v>
      </c>
      <c r="V155">
        <f t="shared" si="24"/>
        <v>19</v>
      </c>
      <c r="W155" s="1">
        <f t="shared" si="22"/>
        <v>32266</v>
      </c>
      <c r="X155" s="1">
        <f t="shared" si="25"/>
        <v>16133</v>
      </c>
      <c r="Y155" s="5">
        <f t="shared" si="23"/>
        <v>0.29794267562975546</v>
      </c>
    </row>
    <row r="156" spans="1:25" x14ac:dyDescent="0.2">
      <c r="A156" s="6">
        <v>18523</v>
      </c>
      <c r="B156" s="6" t="s">
        <v>236</v>
      </c>
      <c r="C156" s="12">
        <v>1753</v>
      </c>
      <c r="D156" s="12">
        <v>2075</v>
      </c>
      <c r="E156" s="12">
        <v>3689</v>
      </c>
      <c r="F156" s="12">
        <v>1169</v>
      </c>
      <c r="G156" s="14">
        <v>0.31690000000000002</v>
      </c>
      <c r="H156" s="6" t="s">
        <v>6372</v>
      </c>
      <c r="I156" s="6" t="b">
        <v>1</v>
      </c>
      <c r="J156" s="6" t="b">
        <v>1</v>
      </c>
      <c r="K156" s="6" t="b">
        <v>0</v>
      </c>
      <c r="L156" s="6" t="b">
        <v>1</v>
      </c>
      <c r="M156" s="6" t="b">
        <v>0</v>
      </c>
      <c r="N156" s="6" t="b">
        <v>0</v>
      </c>
      <c r="O156" s="13">
        <v>1.93</v>
      </c>
      <c r="P156" s="6">
        <f t="shared" si="20"/>
        <v>8</v>
      </c>
      <c r="Q156">
        <f t="shared" si="21"/>
        <v>0</v>
      </c>
      <c r="R156">
        <f t="shared" si="26"/>
        <v>6</v>
      </c>
      <c r="S156">
        <f>VLOOKUP(A156,councilor_races!$A$2:$M$4644,12,FALSE)</f>
        <v>0</v>
      </c>
      <c r="T156">
        <f>VLOOKUP(A156,head_of_council_races!$A$2:$L$975,11,FALSE)</f>
        <v>0</v>
      </c>
      <c r="U156">
        <f>VLOOKUP(B156,vendor_census_data_2022!$A$2:$H$226,8,FALSE)</f>
        <v>2</v>
      </c>
      <c r="V156">
        <f t="shared" si="24"/>
        <v>16</v>
      </c>
      <c r="W156" s="1">
        <f t="shared" si="22"/>
        <v>2520</v>
      </c>
      <c r="X156" s="1">
        <f t="shared" si="25"/>
        <v>1260</v>
      </c>
      <c r="Y156" s="5">
        <f t="shared" si="23"/>
        <v>0.34155597722960152</v>
      </c>
    </row>
    <row r="157" spans="1:25" x14ac:dyDescent="0.2">
      <c r="A157" s="6">
        <v>10572</v>
      </c>
      <c r="B157" s="6" t="s">
        <v>18</v>
      </c>
      <c r="C157" s="12">
        <v>4327</v>
      </c>
      <c r="D157" s="12">
        <v>1466</v>
      </c>
      <c r="E157" s="12">
        <v>3463</v>
      </c>
      <c r="F157" s="12">
        <v>1138</v>
      </c>
      <c r="G157" s="14">
        <v>0.3286</v>
      </c>
      <c r="H157" s="6" t="s">
        <v>6371</v>
      </c>
      <c r="I157" s="6" t="b">
        <v>1</v>
      </c>
      <c r="J157" s="6" t="b">
        <v>1</v>
      </c>
      <c r="K157" s="6" t="b">
        <v>1</v>
      </c>
      <c r="L157" s="6" t="b">
        <v>0</v>
      </c>
      <c r="M157" s="6" t="b">
        <v>0</v>
      </c>
      <c r="N157" s="6" t="b">
        <v>0</v>
      </c>
      <c r="O157" s="13">
        <v>0.74</v>
      </c>
      <c r="P157" s="6">
        <f t="shared" si="20"/>
        <v>8</v>
      </c>
      <c r="Q157">
        <f t="shared" si="21"/>
        <v>0</v>
      </c>
      <c r="R157">
        <f t="shared" si="26"/>
        <v>6</v>
      </c>
      <c r="S157">
        <f>VLOOKUP(A157,councilor_races!$A$2:$M$4644,12,FALSE)</f>
        <v>0</v>
      </c>
      <c r="T157">
        <f>VLOOKUP(A157,head_of_council_races!$A$2:$L$975,11,FALSE)</f>
        <v>0</v>
      </c>
      <c r="U157">
        <f>VLOOKUP(B157,vendor_census_data_2022!$A$2:$H$226,8,FALSE)</f>
        <v>5</v>
      </c>
      <c r="V157">
        <f t="shared" si="24"/>
        <v>19</v>
      </c>
      <c r="W157" s="1">
        <f t="shared" si="22"/>
        <v>2325</v>
      </c>
      <c r="X157" s="1">
        <f t="shared" si="25"/>
        <v>1162.5</v>
      </c>
      <c r="Y157" s="5">
        <f t="shared" si="23"/>
        <v>0.33569159688131678</v>
      </c>
    </row>
    <row r="158" spans="1:25" x14ac:dyDescent="0.2">
      <c r="A158" s="6">
        <v>10133</v>
      </c>
      <c r="B158" s="6" t="s">
        <v>286</v>
      </c>
      <c r="C158" s="12">
        <v>10619</v>
      </c>
      <c r="D158" s="12">
        <v>3682</v>
      </c>
      <c r="E158" s="12">
        <v>8419</v>
      </c>
      <c r="F158" s="12">
        <v>1558</v>
      </c>
      <c r="G158" s="14">
        <v>0.18509999999999999</v>
      </c>
      <c r="H158" s="6" t="s">
        <v>6371</v>
      </c>
      <c r="I158" s="6" t="b">
        <v>1</v>
      </c>
      <c r="J158" s="6" t="b">
        <v>0</v>
      </c>
      <c r="K158" s="6" t="b">
        <v>1</v>
      </c>
      <c r="L158" s="6" t="b">
        <v>0</v>
      </c>
      <c r="M158" s="6" t="b">
        <v>0</v>
      </c>
      <c r="N158" s="6" t="b">
        <v>0</v>
      </c>
      <c r="O158" s="13">
        <v>0.72</v>
      </c>
      <c r="P158" s="6">
        <f t="shared" si="20"/>
        <v>4</v>
      </c>
      <c r="Q158">
        <f t="shared" si="21"/>
        <v>0</v>
      </c>
      <c r="R158">
        <f t="shared" si="26"/>
        <v>9</v>
      </c>
      <c r="S158">
        <f>VLOOKUP(A158,councilor_races!$A$2:$M$4644,12,FALSE)</f>
        <v>0</v>
      </c>
      <c r="T158">
        <f>VLOOKUP(A158,head_of_council_races!$A$2:$L$975,11,FALSE)</f>
        <v>0</v>
      </c>
      <c r="U158">
        <f>VLOOKUP(B158,vendor_census_data_2022!$A$2:$H$226,8,FALSE)</f>
        <v>8</v>
      </c>
      <c r="V158">
        <f t="shared" si="24"/>
        <v>21</v>
      </c>
      <c r="W158" s="1">
        <f t="shared" si="22"/>
        <v>6861</v>
      </c>
      <c r="X158" s="1">
        <f t="shared" si="25"/>
        <v>3430.5</v>
      </c>
      <c r="Y158" s="5">
        <f t="shared" si="23"/>
        <v>0.40747119610405036</v>
      </c>
    </row>
    <row r="159" spans="1:25" x14ac:dyDescent="0.2">
      <c r="A159" s="6">
        <v>10031</v>
      </c>
      <c r="B159" s="6" t="s">
        <v>289</v>
      </c>
      <c r="C159" s="12">
        <v>10144</v>
      </c>
      <c r="D159" s="12">
        <v>4881</v>
      </c>
      <c r="E159" s="12">
        <v>8316</v>
      </c>
      <c r="F159" s="12">
        <v>1951</v>
      </c>
      <c r="G159" s="14">
        <v>0.2346</v>
      </c>
      <c r="H159" s="6" t="s">
        <v>6371</v>
      </c>
      <c r="I159" s="6" t="b">
        <v>1</v>
      </c>
      <c r="J159" s="6" t="b">
        <v>1</v>
      </c>
      <c r="K159" s="6" t="b">
        <v>1</v>
      </c>
      <c r="L159" s="6" t="b">
        <v>0</v>
      </c>
      <c r="M159" s="6" t="b">
        <v>0</v>
      </c>
      <c r="N159" s="6" t="b">
        <v>0</v>
      </c>
      <c r="O159" s="13">
        <v>0.61</v>
      </c>
      <c r="P159" s="6">
        <f t="shared" si="20"/>
        <v>4</v>
      </c>
      <c r="Q159">
        <f t="shared" si="21"/>
        <v>0</v>
      </c>
      <c r="R159">
        <f t="shared" si="26"/>
        <v>9</v>
      </c>
      <c r="S159">
        <f>VLOOKUP(A159,councilor_races!$A$2:$M$4644,12,FALSE)</f>
        <v>0</v>
      </c>
      <c r="T159">
        <f>VLOOKUP(A159,head_of_council_races!$A$2:$L$975,11,FALSE)</f>
        <v>0</v>
      </c>
      <c r="U159">
        <f>VLOOKUP(B159,vendor_census_data_2022!$A$2:$H$226,8,FALSE)</f>
        <v>2</v>
      </c>
      <c r="V159">
        <f t="shared" si="24"/>
        <v>15</v>
      </c>
      <c r="W159" s="1">
        <f t="shared" si="22"/>
        <v>6365</v>
      </c>
      <c r="X159" s="1">
        <f t="shared" si="25"/>
        <v>3182.5</v>
      </c>
      <c r="Y159" s="5">
        <f t="shared" si="23"/>
        <v>0.3826960076960077</v>
      </c>
    </row>
    <row r="160" spans="1:25" x14ac:dyDescent="0.2">
      <c r="A160" s="6">
        <v>17926</v>
      </c>
      <c r="B160" s="6" t="s">
        <v>239</v>
      </c>
      <c r="C160" s="12">
        <v>10839</v>
      </c>
      <c r="D160" s="12">
        <v>3612</v>
      </c>
      <c r="E160" s="12">
        <v>7034</v>
      </c>
      <c r="F160" s="12">
        <v>1851</v>
      </c>
      <c r="G160" s="14">
        <v>0.26319999999999999</v>
      </c>
      <c r="H160" s="6" t="s">
        <v>6371</v>
      </c>
      <c r="I160" s="6" t="b">
        <v>1</v>
      </c>
      <c r="J160" s="6" t="b">
        <v>0</v>
      </c>
      <c r="K160" s="6" t="b">
        <v>0</v>
      </c>
      <c r="L160" s="6" t="b">
        <v>1</v>
      </c>
      <c r="M160" s="6" t="b">
        <v>0</v>
      </c>
      <c r="N160" s="6" t="b">
        <v>0</v>
      </c>
      <c r="O160" s="13">
        <v>0.74</v>
      </c>
      <c r="P160" s="6">
        <f t="shared" si="20"/>
        <v>5</v>
      </c>
      <c r="Q160">
        <f t="shared" si="21"/>
        <v>0</v>
      </c>
      <c r="R160">
        <f t="shared" si="26"/>
        <v>8</v>
      </c>
      <c r="S160">
        <f>VLOOKUP(A160,councilor_races!$A$2:$M$4644,12,FALSE)</f>
        <v>0</v>
      </c>
      <c r="T160">
        <f>VLOOKUP(A160,head_of_council_races!$A$2:$L$975,11,FALSE)</f>
        <v>0</v>
      </c>
      <c r="U160">
        <f>VLOOKUP(B160,vendor_census_data_2022!$A$2:$H$226,8,FALSE)</f>
        <v>8</v>
      </c>
      <c r="V160">
        <f t="shared" si="24"/>
        <v>21</v>
      </c>
      <c r="W160" s="1">
        <f t="shared" si="22"/>
        <v>5183</v>
      </c>
      <c r="X160" s="1">
        <f t="shared" si="25"/>
        <v>2591.5</v>
      </c>
      <c r="Y160" s="5">
        <f t="shared" si="23"/>
        <v>0.36842479385840204</v>
      </c>
    </row>
    <row r="161" spans="1:25" x14ac:dyDescent="0.2">
      <c r="A161" s="6">
        <v>10644</v>
      </c>
      <c r="B161" s="6" t="s">
        <v>338</v>
      </c>
      <c r="C161" s="12">
        <v>4078</v>
      </c>
      <c r="D161" s="12">
        <v>2211</v>
      </c>
      <c r="E161" s="12">
        <v>3374</v>
      </c>
      <c r="F161" s="12">
        <v>1180</v>
      </c>
      <c r="G161" s="14">
        <v>0.34970000000000001</v>
      </c>
      <c r="H161" s="6" t="s">
        <v>6373</v>
      </c>
      <c r="I161" s="6" t="b">
        <v>1</v>
      </c>
      <c r="J161" s="6" t="b">
        <v>1</v>
      </c>
      <c r="K161" s="6" t="b">
        <v>1</v>
      </c>
      <c r="L161" s="6" t="b">
        <v>0</v>
      </c>
      <c r="M161" s="6" t="b">
        <v>0</v>
      </c>
      <c r="N161" s="6" t="b">
        <v>0</v>
      </c>
      <c r="O161" s="13">
        <v>0.74</v>
      </c>
      <c r="P161" s="6">
        <f t="shared" si="20"/>
        <v>8</v>
      </c>
      <c r="Q161">
        <f t="shared" si="21"/>
        <v>0</v>
      </c>
      <c r="R161">
        <f t="shared" si="26"/>
        <v>5</v>
      </c>
      <c r="S161">
        <f>VLOOKUP(A161,councilor_races!$A$2:$M$4644,12,FALSE)</f>
        <v>0</v>
      </c>
      <c r="T161">
        <f>VLOOKUP(A161,head_of_council_races!$A$2:$L$975,11,FALSE)</f>
        <v>0</v>
      </c>
      <c r="U161">
        <f>VLOOKUP(B161,vendor_census_data_2022!$A$2:$H$226,8,FALSE)</f>
        <v>2</v>
      </c>
      <c r="V161">
        <f t="shared" si="24"/>
        <v>15</v>
      </c>
      <c r="W161" s="1">
        <f t="shared" si="22"/>
        <v>2194</v>
      </c>
      <c r="X161" s="1">
        <f t="shared" si="25"/>
        <v>1097</v>
      </c>
      <c r="Y161" s="5">
        <f t="shared" si="23"/>
        <v>0.32513337285121519</v>
      </c>
    </row>
    <row r="162" spans="1:25" x14ac:dyDescent="0.2">
      <c r="A162" s="6">
        <v>10533</v>
      </c>
      <c r="B162" s="6" t="s">
        <v>391</v>
      </c>
      <c r="C162" s="12">
        <v>7826</v>
      </c>
      <c r="D162" s="12">
        <v>3718</v>
      </c>
      <c r="E162" s="12">
        <v>7407</v>
      </c>
      <c r="F162" s="12">
        <v>2126</v>
      </c>
      <c r="G162" s="14">
        <v>0.28699999999999998</v>
      </c>
      <c r="H162" s="6" t="s">
        <v>6371</v>
      </c>
      <c r="I162" s="6" t="b">
        <v>1</v>
      </c>
      <c r="J162" s="6" t="b">
        <v>1</v>
      </c>
      <c r="K162" s="6" t="b">
        <v>1</v>
      </c>
      <c r="L162" s="6" t="b">
        <v>0</v>
      </c>
      <c r="M162" s="6" t="b">
        <v>0</v>
      </c>
      <c r="N162" s="6" t="b">
        <v>0</v>
      </c>
      <c r="O162" s="13">
        <v>0.74</v>
      </c>
      <c r="P162" s="6">
        <f t="shared" si="20"/>
        <v>5</v>
      </c>
      <c r="Q162">
        <f t="shared" si="21"/>
        <v>0</v>
      </c>
      <c r="R162">
        <f t="shared" si="26"/>
        <v>7</v>
      </c>
      <c r="S162">
        <f>VLOOKUP(A162,councilor_races!$A$2:$M$4644,12,FALSE)</f>
        <v>0</v>
      </c>
      <c r="T162">
        <f>VLOOKUP(A162,head_of_council_races!$A$2:$L$975,11,FALSE)</f>
        <v>0</v>
      </c>
      <c r="U162">
        <f>VLOOKUP(B162,vendor_census_data_2022!$A$2:$H$226,8,FALSE)</f>
        <v>2</v>
      </c>
      <c r="V162">
        <f t="shared" si="24"/>
        <v>14</v>
      </c>
      <c r="W162" s="1">
        <f t="shared" ref="W162:W195" si="27">E162-F162</f>
        <v>5281</v>
      </c>
      <c r="X162" s="1">
        <f t="shared" si="25"/>
        <v>2640.5</v>
      </c>
      <c r="Y162" s="5">
        <f t="shared" ref="Y162:Y193" si="28">X162/E162</f>
        <v>0.35648710679087348</v>
      </c>
    </row>
    <row r="163" spans="1:25" x14ac:dyDescent="0.2">
      <c r="A163" s="6">
        <v>10319</v>
      </c>
      <c r="B163" s="6" t="s">
        <v>170</v>
      </c>
      <c r="C163" s="12">
        <v>5083</v>
      </c>
      <c r="D163" s="12">
        <v>4387</v>
      </c>
      <c r="E163" s="12">
        <v>7498</v>
      </c>
      <c r="F163" s="12">
        <v>2194</v>
      </c>
      <c r="G163" s="14">
        <v>0.29260000000000003</v>
      </c>
      <c r="H163" s="6" t="s">
        <v>6371</v>
      </c>
      <c r="I163" s="6" t="b">
        <v>1</v>
      </c>
      <c r="J163" s="6" t="b">
        <v>1</v>
      </c>
      <c r="K163" s="6" t="b">
        <v>1</v>
      </c>
      <c r="L163" s="6" t="b">
        <v>0</v>
      </c>
      <c r="M163" s="6" t="b">
        <v>0</v>
      </c>
      <c r="N163" s="6" t="b">
        <v>0</v>
      </c>
      <c r="O163" s="13">
        <v>0.95</v>
      </c>
      <c r="P163" s="6">
        <f t="shared" si="20"/>
        <v>5</v>
      </c>
      <c r="Q163">
        <f t="shared" si="21"/>
        <v>0</v>
      </c>
      <c r="R163">
        <f t="shared" si="26"/>
        <v>7</v>
      </c>
      <c r="S163">
        <f>VLOOKUP(A163,councilor_races!$A$2:$M$4644,12,FALSE)</f>
        <v>0</v>
      </c>
      <c r="T163">
        <f>VLOOKUP(A163,head_of_council_races!$A$2:$L$975,11,FALSE)</f>
        <v>0</v>
      </c>
      <c r="U163">
        <f>VLOOKUP(B163,vendor_census_data_2022!$A$2:$H$226,8,FALSE)</f>
        <v>2</v>
      </c>
      <c r="V163">
        <f t="shared" si="24"/>
        <v>14</v>
      </c>
      <c r="W163" s="1">
        <f t="shared" si="27"/>
        <v>5304</v>
      </c>
      <c r="X163" s="1">
        <f t="shared" si="25"/>
        <v>2652</v>
      </c>
      <c r="Y163" s="5">
        <f t="shared" si="28"/>
        <v>0.35369431848492933</v>
      </c>
    </row>
    <row r="164" spans="1:25" x14ac:dyDescent="0.2">
      <c r="A164" s="6">
        <v>10754</v>
      </c>
      <c r="B164" s="6" t="s">
        <v>412</v>
      </c>
      <c r="C164" s="12">
        <v>23816</v>
      </c>
      <c r="D164" s="12">
        <v>8925</v>
      </c>
      <c r="E164" s="12">
        <v>18269</v>
      </c>
      <c r="F164" s="12">
        <v>4508</v>
      </c>
      <c r="G164" s="14">
        <v>0.24679999999999999</v>
      </c>
      <c r="H164" s="6" t="s">
        <v>6371</v>
      </c>
      <c r="I164" s="6" t="b">
        <v>1</v>
      </c>
      <c r="J164" s="6" t="b">
        <v>0</v>
      </c>
      <c r="K164" s="6" t="b">
        <v>1</v>
      </c>
      <c r="L164" s="6" t="b">
        <v>0</v>
      </c>
      <c r="M164" s="6" t="b">
        <v>0</v>
      </c>
      <c r="N164" s="6" t="b">
        <v>0</v>
      </c>
      <c r="O164" s="13">
        <v>0.74</v>
      </c>
      <c r="P164" s="6">
        <f t="shared" si="20"/>
        <v>2</v>
      </c>
      <c r="Q164">
        <f t="shared" si="21"/>
        <v>0</v>
      </c>
      <c r="R164">
        <f t="shared" si="26"/>
        <v>9</v>
      </c>
      <c r="S164">
        <f>VLOOKUP(A164,councilor_races!$A$2:$M$4644,12,FALSE)</f>
        <v>0</v>
      </c>
      <c r="T164">
        <f>VLOOKUP(A164,head_of_council_races!$A$2:$L$975,11,FALSE)</f>
        <v>0</v>
      </c>
      <c r="U164">
        <f>VLOOKUP(B164,vendor_census_data_2022!$A$2:$H$226,8,FALSE)</f>
        <v>8</v>
      </c>
      <c r="V164">
        <f t="shared" si="24"/>
        <v>19</v>
      </c>
      <c r="W164" s="1">
        <f t="shared" si="27"/>
        <v>13761</v>
      </c>
      <c r="X164" s="1">
        <f t="shared" si="25"/>
        <v>6880.5</v>
      </c>
      <c r="Y164" s="5">
        <f t="shared" si="28"/>
        <v>0.37662159943072965</v>
      </c>
    </row>
    <row r="165" spans="1:25" x14ac:dyDescent="0.2">
      <c r="A165" s="6">
        <v>19438</v>
      </c>
      <c r="B165" s="6" t="s">
        <v>260</v>
      </c>
      <c r="C165" s="12">
        <v>6971</v>
      </c>
      <c r="D165" s="12">
        <v>6681</v>
      </c>
      <c r="E165" s="12">
        <v>12019</v>
      </c>
      <c r="F165" s="12">
        <v>2976</v>
      </c>
      <c r="G165" s="14">
        <v>0.24759999999999999</v>
      </c>
      <c r="H165" s="6" t="s">
        <v>6371</v>
      </c>
      <c r="I165" s="6" t="b">
        <v>1</v>
      </c>
      <c r="J165" s="6" t="b">
        <v>1</v>
      </c>
      <c r="K165" s="6" t="b">
        <v>1</v>
      </c>
      <c r="L165" s="6" t="b">
        <v>0</v>
      </c>
      <c r="M165" s="6" t="b">
        <v>0</v>
      </c>
      <c r="N165" s="6" t="b">
        <v>0</v>
      </c>
      <c r="O165" s="13">
        <v>0.57999999999999996</v>
      </c>
      <c r="P165" s="6">
        <f t="shared" si="20"/>
        <v>3</v>
      </c>
      <c r="Q165">
        <f t="shared" si="21"/>
        <v>0</v>
      </c>
      <c r="R165">
        <f t="shared" ref="R165:R196" si="29">IF(G165&lt;=_xlfn.PERCENTILE.EXC($G$2:$G$444,0.1), 9, IF(G165&lt;=_xlfn.PERCENTILE.EXC($G$2:$G$444,0.2), 8, IF(G165&lt;=_xlfn.PERCENTILE.EXC($G$2:$G$444,0.3), 7, IF(G165&lt;=_xlfn.PERCENTILE.EXC($G$2:$G$444,0.4), 6, IF(G165&lt;=_xlfn.PERCENTILE.EXC($G$2:$G$444,0.5), 5, IF(G165&lt;=_xlfn.PERCENTILE.EXC($G$2:$G$444,0.6), 4, IF(G165&lt;=_xlfn.PERCENTILE.EXC($G$2:$G$444,0.7), 3, IF(G165&lt;=_xlfn.PERCENTILE.EXC($G$2:$G$444,0.8), 2, IF(G165&lt;=_xlfn.PERCENTILE.EXC($G$2:$G$444,0.9), 1, IF(G165&lt;=_xlfn.PERCENTILE.EXC($G$2:$G$444,0.99), 0, "N/A" ))))))))))</f>
        <v>8</v>
      </c>
      <c r="S165">
        <f>VLOOKUP(A165,councilor_races!$A$2:$M$4644,12,FALSE)</f>
        <v>0</v>
      </c>
      <c r="T165">
        <f>VLOOKUP(A165,head_of_council_races!$A$2:$L$975,11,FALSE)</f>
        <v>0</v>
      </c>
      <c r="U165">
        <f>VLOOKUP(B165,vendor_census_data_2022!$A$2:$H$226,8,FALSE)</f>
        <v>5</v>
      </c>
      <c r="V165">
        <f t="shared" si="24"/>
        <v>16</v>
      </c>
      <c r="W165" s="1">
        <f t="shared" si="27"/>
        <v>9043</v>
      </c>
      <c r="X165" s="1">
        <f t="shared" si="25"/>
        <v>4521.5</v>
      </c>
      <c r="Y165" s="5">
        <f t="shared" si="28"/>
        <v>0.37619602296364091</v>
      </c>
    </row>
    <row r="166" spans="1:25" x14ac:dyDescent="0.2">
      <c r="A166" s="6">
        <v>10541</v>
      </c>
      <c r="B166" s="6" t="s">
        <v>419</v>
      </c>
      <c r="C166" s="12">
        <v>6439</v>
      </c>
      <c r="D166" s="12">
        <v>6978</v>
      </c>
      <c r="E166" s="12">
        <v>11743</v>
      </c>
      <c r="F166" s="12">
        <v>3153</v>
      </c>
      <c r="G166" s="14">
        <v>0.26850000000000002</v>
      </c>
      <c r="H166" s="6" t="s">
        <v>6371</v>
      </c>
      <c r="I166" s="6" t="b">
        <v>1</v>
      </c>
      <c r="J166" s="6" t="b">
        <v>1</v>
      </c>
      <c r="K166" s="6" t="b">
        <v>1</v>
      </c>
      <c r="L166" s="6" t="b">
        <v>0</v>
      </c>
      <c r="M166" s="6" t="b">
        <v>0</v>
      </c>
      <c r="N166" s="6" t="b">
        <v>0</v>
      </c>
      <c r="O166" s="13">
        <v>0.74</v>
      </c>
      <c r="P166" s="6">
        <f t="shared" si="20"/>
        <v>3</v>
      </c>
      <c r="Q166">
        <f t="shared" si="21"/>
        <v>0</v>
      </c>
      <c r="R166">
        <f t="shared" si="29"/>
        <v>8</v>
      </c>
      <c r="S166">
        <f>VLOOKUP(A166,councilor_races!$A$2:$M$4644,12,FALSE)</f>
        <v>0</v>
      </c>
      <c r="T166">
        <f>VLOOKUP(A166,head_of_council_races!$A$2:$L$975,11,FALSE)</f>
        <v>0</v>
      </c>
      <c r="U166">
        <f>VLOOKUP(B166,vendor_census_data_2022!$A$2:$H$226,8,FALSE)</f>
        <v>5</v>
      </c>
      <c r="V166">
        <f t="shared" si="24"/>
        <v>16</v>
      </c>
      <c r="W166" s="1">
        <f t="shared" si="27"/>
        <v>8590</v>
      </c>
      <c r="X166" s="1">
        <f t="shared" si="25"/>
        <v>4295</v>
      </c>
      <c r="Y166" s="5">
        <f t="shared" si="28"/>
        <v>0.36574980839649152</v>
      </c>
    </row>
    <row r="167" spans="1:25" x14ac:dyDescent="0.2">
      <c r="A167" s="6">
        <v>10606</v>
      </c>
      <c r="B167" s="6" t="s">
        <v>325</v>
      </c>
      <c r="C167" s="12">
        <v>18160</v>
      </c>
      <c r="D167" s="12">
        <v>5478</v>
      </c>
      <c r="E167" s="12">
        <v>12440</v>
      </c>
      <c r="F167" s="12">
        <v>3366</v>
      </c>
      <c r="G167" s="14">
        <v>0.27060000000000001</v>
      </c>
      <c r="H167" s="6" t="s">
        <v>6371</v>
      </c>
      <c r="I167" s="6" t="b">
        <v>1</v>
      </c>
      <c r="J167" s="6" t="b">
        <v>1</v>
      </c>
      <c r="K167" s="6" t="b">
        <v>1</v>
      </c>
      <c r="L167" s="6" t="b">
        <v>0</v>
      </c>
      <c r="M167" s="6" t="b">
        <v>0</v>
      </c>
      <c r="N167" s="6" t="b">
        <v>0</v>
      </c>
      <c r="O167" s="13">
        <v>0.74</v>
      </c>
      <c r="P167" s="6">
        <f t="shared" si="20"/>
        <v>3</v>
      </c>
      <c r="Q167">
        <f t="shared" si="21"/>
        <v>0</v>
      </c>
      <c r="R167">
        <f t="shared" si="29"/>
        <v>8</v>
      </c>
      <c r="S167">
        <f>VLOOKUP(A167,councilor_races!$A$2:$M$4644,12,FALSE)</f>
        <v>0</v>
      </c>
      <c r="T167">
        <f>VLOOKUP(A167,head_of_council_races!$A$2:$L$975,11,FALSE)</f>
        <v>0</v>
      </c>
      <c r="U167">
        <f>VLOOKUP(B167,vendor_census_data_2022!$A$2:$H$226,8,FALSE)</f>
        <v>5</v>
      </c>
      <c r="V167">
        <f t="shared" si="24"/>
        <v>16</v>
      </c>
      <c r="W167" s="1">
        <f t="shared" si="27"/>
        <v>9074</v>
      </c>
      <c r="X167" s="1">
        <f t="shared" si="25"/>
        <v>4537</v>
      </c>
      <c r="Y167" s="5">
        <f t="shared" si="28"/>
        <v>0.36471061093247586</v>
      </c>
    </row>
    <row r="168" spans="1:25" x14ac:dyDescent="0.2">
      <c r="A168" s="6">
        <v>19435</v>
      </c>
      <c r="B168" s="6" t="s">
        <v>224</v>
      </c>
      <c r="C168" s="12">
        <v>9804</v>
      </c>
      <c r="D168" s="12">
        <v>5990</v>
      </c>
      <c r="E168" s="12">
        <v>10221</v>
      </c>
      <c r="F168" s="12">
        <v>3099</v>
      </c>
      <c r="G168" s="14">
        <v>0.30320000000000003</v>
      </c>
      <c r="H168" s="6" t="s">
        <v>6371</v>
      </c>
      <c r="I168" s="6" t="b">
        <v>1</v>
      </c>
      <c r="J168" s="6" t="b">
        <v>1</v>
      </c>
      <c r="K168" s="6" t="b">
        <v>1</v>
      </c>
      <c r="L168" s="6" t="b">
        <v>0</v>
      </c>
      <c r="M168" s="6" t="b">
        <v>0</v>
      </c>
      <c r="N168" s="6" t="b">
        <v>0</v>
      </c>
      <c r="O168" s="13">
        <v>0.57999999999999996</v>
      </c>
      <c r="P168" s="6">
        <f t="shared" si="20"/>
        <v>4</v>
      </c>
      <c r="Q168">
        <f t="shared" si="21"/>
        <v>0</v>
      </c>
      <c r="R168">
        <f t="shared" si="29"/>
        <v>7</v>
      </c>
      <c r="S168">
        <f>VLOOKUP(A168,councilor_races!$A$2:$M$4644,12,FALSE)</f>
        <v>0</v>
      </c>
      <c r="T168">
        <f>VLOOKUP(A168,head_of_council_races!$A$2:$L$975,11,FALSE)</f>
        <v>0</v>
      </c>
      <c r="U168">
        <f>VLOOKUP(B168,vendor_census_data_2022!$A$2:$H$226,8,FALSE)</f>
        <v>2</v>
      </c>
      <c r="V168">
        <f t="shared" si="24"/>
        <v>13</v>
      </c>
      <c r="W168" s="1">
        <f t="shared" si="27"/>
        <v>7122</v>
      </c>
      <c r="X168" s="1">
        <f t="shared" si="25"/>
        <v>3561</v>
      </c>
      <c r="Y168" s="5">
        <f t="shared" si="28"/>
        <v>0.34840035221602583</v>
      </c>
    </row>
    <row r="169" spans="1:25" x14ac:dyDescent="0.2">
      <c r="A169" s="6">
        <v>10377</v>
      </c>
      <c r="B169" s="6" t="s">
        <v>216</v>
      </c>
      <c r="C169" s="12">
        <v>5737</v>
      </c>
      <c r="D169" s="12">
        <v>3874</v>
      </c>
      <c r="E169" s="12">
        <v>7116</v>
      </c>
      <c r="F169" s="12">
        <v>2367</v>
      </c>
      <c r="G169" s="14">
        <v>0.33260000000000001</v>
      </c>
      <c r="H169" s="6" t="s">
        <v>6371</v>
      </c>
      <c r="I169" s="6" t="b">
        <v>1</v>
      </c>
      <c r="J169" s="6" t="b">
        <v>1</v>
      </c>
      <c r="K169" s="6" t="b">
        <v>1</v>
      </c>
      <c r="L169" s="6" t="b">
        <v>0</v>
      </c>
      <c r="M169" s="6" t="b">
        <v>0</v>
      </c>
      <c r="N169" s="6" t="b">
        <v>0</v>
      </c>
      <c r="O169" s="13">
        <v>0.95</v>
      </c>
      <c r="P169" s="6">
        <f t="shared" si="20"/>
        <v>5</v>
      </c>
      <c r="Q169">
        <f t="shared" si="21"/>
        <v>0</v>
      </c>
      <c r="R169">
        <f t="shared" si="29"/>
        <v>6</v>
      </c>
      <c r="S169">
        <f>VLOOKUP(A169,councilor_races!$A$2:$M$4644,12,FALSE)</f>
        <v>0</v>
      </c>
      <c r="T169">
        <f>VLOOKUP(A169,head_of_council_races!$A$2:$L$975,11,FALSE)</f>
        <v>0</v>
      </c>
      <c r="U169">
        <f>VLOOKUP(B169,vendor_census_data_2022!$A$2:$H$226,8,FALSE)</f>
        <v>5</v>
      </c>
      <c r="V169">
        <f t="shared" si="24"/>
        <v>16</v>
      </c>
      <c r="W169" s="1">
        <f t="shared" si="27"/>
        <v>4749</v>
      </c>
      <c r="X169" s="1">
        <f t="shared" si="25"/>
        <v>2374.5</v>
      </c>
      <c r="Y169" s="5">
        <f t="shared" si="28"/>
        <v>0.33368465430016864</v>
      </c>
    </row>
    <row r="170" spans="1:25" x14ac:dyDescent="0.2">
      <c r="A170" s="6">
        <v>18524</v>
      </c>
      <c r="B170" s="6" t="s">
        <v>445</v>
      </c>
      <c r="C170" s="12">
        <v>1075</v>
      </c>
      <c r="D170" s="12">
        <v>1926</v>
      </c>
      <c r="E170" s="12">
        <v>3721</v>
      </c>
      <c r="F170" s="12">
        <v>1512</v>
      </c>
      <c r="G170" s="14">
        <v>0.40629999999999999</v>
      </c>
      <c r="H170" s="6" t="s">
        <v>6372</v>
      </c>
      <c r="I170" s="6" t="b">
        <v>1</v>
      </c>
      <c r="J170" s="6" t="b">
        <v>1</v>
      </c>
      <c r="K170" s="6" t="b">
        <v>0</v>
      </c>
      <c r="L170" s="6" t="b">
        <v>1</v>
      </c>
      <c r="M170" s="6" t="b">
        <v>0</v>
      </c>
      <c r="N170" s="6" t="b">
        <v>0</v>
      </c>
      <c r="O170" s="13">
        <v>1.93</v>
      </c>
      <c r="P170" s="6">
        <f t="shared" si="20"/>
        <v>8</v>
      </c>
      <c r="Q170">
        <f t="shared" si="21"/>
        <v>0</v>
      </c>
      <c r="R170">
        <f t="shared" si="29"/>
        <v>3</v>
      </c>
      <c r="S170">
        <f>VLOOKUP(A170,councilor_races!$A$2:$M$4644,12,FALSE)</f>
        <v>0</v>
      </c>
      <c r="T170">
        <f>VLOOKUP(A170,head_of_council_races!$A$2:$L$975,11,FALSE)</f>
        <v>0</v>
      </c>
      <c r="U170">
        <f>VLOOKUP(B170,vendor_census_data_2022!$A$2:$H$226,8,FALSE)</f>
        <v>2</v>
      </c>
      <c r="V170">
        <f t="shared" si="24"/>
        <v>13</v>
      </c>
      <c r="W170" s="1">
        <f t="shared" si="27"/>
        <v>2209</v>
      </c>
      <c r="X170" s="1">
        <f t="shared" si="25"/>
        <v>1104.5</v>
      </c>
      <c r="Y170" s="5">
        <f t="shared" si="28"/>
        <v>0.29682880945982265</v>
      </c>
    </row>
    <row r="171" spans="1:25" x14ac:dyDescent="0.2">
      <c r="A171" s="6">
        <v>10638</v>
      </c>
      <c r="B171" s="6" t="s">
        <v>358</v>
      </c>
      <c r="C171" s="12">
        <v>21581</v>
      </c>
      <c r="D171" s="12">
        <v>8795</v>
      </c>
      <c r="E171" s="12">
        <v>18318</v>
      </c>
      <c r="F171" s="12">
        <v>3359</v>
      </c>
      <c r="G171" s="14">
        <v>0.18340000000000001</v>
      </c>
      <c r="H171" s="6" t="s">
        <v>6371</v>
      </c>
      <c r="I171" s="6" t="b">
        <v>1</v>
      </c>
      <c r="J171" s="6" t="b">
        <v>0</v>
      </c>
      <c r="K171" s="6" t="b">
        <v>1</v>
      </c>
      <c r="L171" s="6" t="b">
        <v>0</v>
      </c>
      <c r="M171" s="6" t="b">
        <v>0</v>
      </c>
      <c r="N171" s="6" t="b">
        <v>0</v>
      </c>
      <c r="O171" s="13">
        <v>0.74</v>
      </c>
      <c r="P171" s="6">
        <f t="shared" si="20"/>
        <v>1</v>
      </c>
      <c r="Q171">
        <f t="shared" si="21"/>
        <v>0</v>
      </c>
      <c r="R171">
        <f t="shared" si="29"/>
        <v>9</v>
      </c>
      <c r="S171">
        <f>VLOOKUP(A171,councilor_races!$A$2:$M$4644,12,FALSE)</f>
        <v>0</v>
      </c>
      <c r="T171">
        <f>VLOOKUP(A171,head_of_council_races!$A$2:$L$975,11,FALSE)</f>
        <v>0</v>
      </c>
      <c r="U171">
        <f>VLOOKUP(B171,vendor_census_data_2022!$A$2:$H$226,8,FALSE)</f>
        <v>8</v>
      </c>
      <c r="V171">
        <f t="shared" si="24"/>
        <v>18</v>
      </c>
      <c r="W171" s="1">
        <f t="shared" si="27"/>
        <v>14959</v>
      </c>
      <c r="X171" s="1">
        <f t="shared" si="25"/>
        <v>7479.5</v>
      </c>
      <c r="Y171" s="5">
        <f t="shared" si="28"/>
        <v>0.40831422644393495</v>
      </c>
    </row>
    <row r="172" spans="1:25" x14ac:dyDescent="0.2">
      <c r="A172" s="6">
        <v>19424</v>
      </c>
      <c r="B172" s="6" t="s">
        <v>120</v>
      </c>
      <c r="C172" s="12">
        <v>9545</v>
      </c>
      <c r="D172" s="12">
        <v>4104</v>
      </c>
      <c r="E172" s="12">
        <v>8242</v>
      </c>
      <c r="F172" s="12">
        <v>2706</v>
      </c>
      <c r="G172" s="14">
        <v>0.32829999999999998</v>
      </c>
      <c r="H172" s="6" t="s">
        <v>6371</v>
      </c>
      <c r="I172" s="6" t="b">
        <v>1</v>
      </c>
      <c r="J172" s="6" t="b">
        <v>1</v>
      </c>
      <c r="K172" s="6" t="b">
        <v>1</v>
      </c>
      <c r="L172" s="6" t="b">
        <v>0</v>
      </c>
      <c r="M172" s="6" t="b">
        <v>0</v>
      </c>
      <c r="N172" s="6" t="b">
        <v>0</v>
      </c>
      <c r="O172" s="13">
        <v>0.57999999999999996</v>
      </c>
      <c r="P172" s="6">
        <f t="shared" si="20"/>
        <v>4</v>
      </c>
      <c r="Q172">
        <f t="shared" si="21"/>
        <v>0</v>
      </c>
      <c r="R172">
        <f t="shared" si="29"/>
        <v>6</v>
      </c>
      <c r="S172">
        <f>VLOOKUP(A172,councilor_races!$A$2:$M$4644,12,FALSE)</f>
        <v>0</v>
      </c>
      <c r="T172">
        <f>VLOOKUP(A172,head_of_council_races!$A$2:$L$975,11,FALSE)</f>
        <v>0</v>
      </c>
      <c r="U172">
        <f>VLOOKUP(B172,vendor_census_data_2022!$A$2:$H$226,8,FALSE)</f>
        <v>2</v>
      </c>
      <c r="V172">
        <f t="shared" si="24"/>
        <v>12</v>
      </c>
      <c r="W172" s="1">
        <f t="shared" si="27"/>
        <v>5536</v>
      </c>
      <c r="X172" s="1">
        <f t="shared" si="25"/>
        <v>2768</v>
      </c>
      <c r="Y172" s="5">
        <f t="shared" si="28"/>
        <v>0.33584081533608345</v>
      </c>
    </row>
    <row r="173" spans="1:25" x14ac:dyDescent="0.2">
      <c r="A173" s="6">
        <v>10645</v>
      </c>
      <c r="B173" s="6" t="s">
        <v>30</v>
      </c>
      <c r="C173" s="12">
        <v>7386</v>
      </c>
      <c r="D173" s="12">
        <v>3147</v>
      </c>
      <c r="E173" s="12">
        <v>6133</v>
      </c>
      <c r="F173" s="12">
        <v>2266</v>
      </c>
      <c r="G173" s="14">
        <v>0.3695</v>
      </c>
      <c r="H173" s="6" t="s">
        <v>6371</v>
      </c>
      <c r="I173" s="6" t="b">
        <v>1</v>
      </c>
      <c r="J173" s="6" t="b">
        <v>1</v>
      </c>
      <c r="K173" s="6" t="b">
        <v>1</v>
      </c>
      <c r="L173" s="6" t="b">
        <v>0</v>
      </c>
      <c r="M173" s="6" t="b">
        <v>0</v>
      </c>
      <c r="N173" s="6" t="b">
        <v>0</v>
      </c>
      <c r="O173" s="13">
        <v>0.74</v>
      </c>
      <c r="P173" s="6">
        <f t="shared" si="20"/>
        <v>6</v>
      </c>
      <c r="Q173">
        <f t="shared" si="21"/>
        <v>0</v>
      </c>
      <c r="R173">
        <f t="shared" si="29"/>
        <v>4</v>
      </c>
      <c r="S173">
        <f>VLOOKUP(A173,councilor_races!$A$2:$M$4644,12,FALSE)</f>
        <v>0</v>
      </c>
      <c r="T173">
        <f>VLOOKUP(A173,head_of_council_races!$A$2:$L$975,11,FALSE)</f>
        <v>0</v>
      </c>
      <c r="U173">
        <f>VLOOKUP(B173,vendor_census_data_2022!$A$2:$H$226,8,FALSE)</f>
        <v>2</v>
      </c>
      <c r="V173">
        <f t="shared" si="24"/>
        <v>12</v>
      </c>
      <c r="W173" s="1">
        <f t="shared" si="27"/>
        <v>3867</v>
      </c>
      <c r="X173" s="1">
        <f t="shared" si="25"/>
        <v>1933.5</v>
      </c>
      <c r="Y173" s="5">
        <f t="shared" si="28"/>
        <v>0.3152616990053807</v>
      </c>
    </row>
    <row r="174" spans="1:25" x14ac:dyDescent="0.2">
      <c r="A174" s="6">
        <v>10150</v>
      </c>
      <c r="B174" s="6" t="s">
        <v>81</v>
      </c>
      <c r="C174" s="12">
        <v>1942</v>
      </c>
      <c r="D174" s="12">
        <v>1165</v>
      </c>
      <c r="E174" s="6" t="s">
        <v>21</v>
      </c>
      <c r="F174" s="6" t="s">
        <v>21</v>
      </c>
      <c r="G174" s="6" t="s">
        <v>21</v>
      </c>
      <c r="H174" s="6" t="s">
        <v>6372</v>
      </c>
      <c r="I174" s="6" t="b">
        <v>1</v>
      </c>
      <c r="J174" s="6" t="b">
        <v>1</v>
      </c>
      <c r="K174" s="6" t="b">
        <v>0</v>
      </c>
      <c r="L174" s="6" t="b">
        <v>0</v>
      </c>
      <c r="M174" s="6" t="b">
        <v>1</v>
      </c>
      <c r="N174" s="6" t="b">
        <v>0</v>
      </c>
      <c r="O174" s="13">
        <v>0.01</v>
      </c>
      <c r="P174" s="6" t="str">
        <f t="shared" si="20"/>
        <v>N/A</v>
      </c>
      <c r="Q174">
        <f t="shared" si="21"/>
        <v>10</v>
      </c>
      <c r="R174" t="str">
        <f t="shared" si="29"/>
        <v>N/A</v>
      </c>
      <c r="S174">
        <f>VLOOKUP(A174,councilor_races!$A$2:$M$4644,12,FALSE)</f>
        <v>0</v>
      </c>
      <c r="T174">
        <f>VLOOKUP(A174,head_of_council_races!$A$2:$L$975,11,FALSE)</f>
        <v>0</v>
      </c>
      <c r="W174" s="1" t="e">
        <f t="shared" si="27"/>
        <v>#VALUE!</v>
      </c>
      <c r="X174" s="1" t="e">
        <f t="shared" si="25"/>
        <v>#VALUE!</v>
      </c>
      <c r="Y174" s="5"/>
    </row>
    <row r="175" spans="1:25" x14ac:dyDescent="0.2">
      <c r="A175" s="6">
        <v>10090</v>
      </c>
      <c r="B175" s="6" t="s">
        <v>42</v>
      </c>
      <c r="C175" s="12">
        <v>3422</v>
      </c>
      <c r="D175" s="12">
        <v>2406</v>
      </c>
      <c r="E175" s="6" t="s">
        <v>21</v>
      </c>
      <c r="F175" s="6" t="s">
        <v>21</v>
      </c>
      <c r="G175" s="6" t="s">
        <v>21</v>
      </c>
      <c r="H175" s="6" t="s">
        <v>6372</v>
      </c>
      <c r="I175" s="6" t="b">
        <v>1</v>
      </c>
      <c r="J175" s="6" t="b">
        <v>0</v>
      </c>
      <c r="K175" s="6" t="b">
        <v>0</v>
      </c>
      <c r="L175" s="6" t="b">
        <v>0</v>
      </c>
      <c r="M175" s="6" t="b">
        <v>1</v>
      </c>
      <c r="N175" s="6" t="b">
        <v>0</v>
      </c>
      <c r="O175" s="13">
        <v>0.33</v>
      </c>
      <c r="P175" s="6" t="str">
        <f t="shared" si="20"/>
        <v>N/A</v>
      </c>
      <c r="Q175">
        <f t="shared" si="21"/>
        <v>10</v>
      </c>
      <c r="R175" t="str">
        <f t="shared" si="29"/>
        <v>N/A</v>
      </c>
      <c r="S175">
        <f>VLOOKUP(A175,councilor_races!$A$2:$M$4644,12,FALSE)</f>
        <v>0</v>
      </c>
      <c r="T175">
        <f>VLOOKUP(A175,head_of_council_races!$A$2:$L$975,11,FALSE)</f>
        <v>0</v>
      </c>
      <c r="W175" s="1" t="e">
        <f t="shared" si="27"/>
        <v>#VALUE!</v>
      </c>
      <c r="X175" s="1" t="e">
        <f t="shared" si="25"/>
        <v>#VALUE!</v>
      </c>
      <c r="Y175" s="5"/>
    </row>
    <row r="176" spans="1:25" x14ac:dyDescent="0.2">
      <c r="A176" s="6">
        <v>10578</v>
      </c>
      <c r="B176" s="6" t="s">
        <v>114</v>
      </c>
      <c r="C176" s="12">
        <v>2794</v>
      </c>
      <c r="D176" s="6">
        <v>980</v>
      </c>
      <c r="E176" s="6" t="s">
        <v>21</v>
      </c>
      <c r="F176" s="6" t="s">
        <v>21</v>
      </c>
      <c r="G176" s="6" t="s">
        <v>21</v>
      </c>
      <c r="H176" s="6" t="s">
        <v>6371</v>
      </c>
      <c r="I176" s="6" t="b">
        <v>1</v>
      </c>
      <c r="J176" s="6" t="b">
        <v>1</v>
      </c>
      <c r="K176" s="6" t="b">
        <v>0</v>
      </c>
      <c r="L176" s="6" t="b">
        <v>0</v>
      </c>
      <c r="M176" s="6" t="b">
        <v>1</v>
      </c>
      <c r="N176" s="6" t="b">
        <v>0</v>
      </c>
      <c r="O176" s="13">
        <v>0.74</v>
      </c>
      <c r="P176" s="6" t="str">
        <f t="shared" si="20"/>
        <v>N/A</v>
      </c>
      <c r="Q176">
        <f t="shared" si="21"/>
        <v>10</v>
      </c>
      <c r="R176" t="str">
        <f t="shared" si="29"/>
        <v>N/A</v>
      </c>
      <c r="S176">
        <f>VLOOKUP(A176,councilor_races!$A$2:$M$4644,12,FALSE)</f>
        <v>0</v>
      </c>
      <c r="T176">
        <f>VLOOKUP(A176,head_of_council_races!$A$2:$L$975,11,FALSE)</f>
        <v>0</v>
      </c>
      <c r="W176" s="1" t="e">
        <f t="shared" si="27"/>
        <v>#VALUE!</v>
      </c>
      <c r="X176" s="1" t="e">
        <f t="shared" si="25"/>
        <v>#VALUE!</v>
      </c>
      <c r="Y176" s="5"/>
    </row>
    <row r="177" spans="1:25" x14ac:dyDescent="0.2">
      <c r="A177" s="6">
        <v>10601</v>
      </c>
      <c r="B177" s="6" t="s">
        <v>406</v>
      </c>
      <c r="C177" s="6">
        <v>979</v>
      </c>
      <c r="D177" s="12">
        <v>3345</v>
      </c>
      <c r="E177" s="6" t="s">
        <v>21</v>
      </c>
      <c r="F177" s="6" t="s">
        <v>21</v>
      </c>
      <c r="G177" s="6" t="s">
        <v>21</v>
      </c>
      <c r="H177" s="6" t="s">
        <v>6372</v>
      </c>
      <c r="I177" s="6" t="b">
        <v>1</v>
      </c>
      <c r="J177" s="6" t="b">
        <v>1</v>
      </c>
      <c r="K177" s="6" t="b">
        <v>0</v>
      </c>
      <c r="L177" s="6" t="b">
        <v>0</v>
      </c>
      <c r="M177" s="6" t="b">
        <v>1</v>
      </c>
      <c r="N177" s="6" t="b">
        <v>0</v>
      </c>
      <c r="O177" s="13">
        <v>0.74</v>
      </c>
      <c r="P177" s="6" t="str">
        <f t="shared" si="20"/>
        <v>N/A</v>
      </c>
      <c r="Q177">
        <f t="shared" si="21"/>
        <v>10</v>
      </c>
      <c r="R177" t="str">
        <f t="shared" si="29"/>
        <v>N/A</v>
      </c>
      <c r="S177">
        <f>VLOOKUP(A177,councilor_races!$A$2:$M$4644,12,FALSE)</f>
        <v>0</v>
      </c>
      <c r="T177">
        <f>VLOOKUP(A177,head_of_council_races!$A$2:$L$975,11,FALSE)</f>
        <v>0</v>
      </c>
      <c r="W177" s="1" t="e">
        <f t="shared" si="27"/>
        <v>#VALUE!</v>
      </c>
      <c r="X177" s="1" t="e">
        <f t="shared" si="25"/>
        <v>#VALUE!</v>
      </c>
      <c r="Y177" s="5"/>
    </row>
    <row r="178" spans="1:25" x14ac:dyDescent="0.2">
      <c r="A178" s="6">
        <v>10680</v>
      </c>
      <c r="B178" s="6" t="s">
        <v>115</v>
      </c>
      <c r="C178" s="12">
        <v>34637</v>
      </c>
      <c r="D178" s="12">
        <v>11481</v>
      </c>
      <c r="E178" s="12">
        <v>25300</v>
      </c>
      <c r="F178" s="12">
        <v>6408</v>
      </c>
      <c r="G178" s="14">
        <v>0.25330000000000003</v>
      </c>
      <c r="H178" s="6" t="s">
        <v>6371</v>
      </c>
      <c r="I178" s="6" t="b">
        <v>1</v>
      </c>
      <c r="J178" s="6" t="b">
        <v>0</v>
      </c>
      <c r="K178" s="6" t="b">
        <v>1</v>
      </c>
      <c r="L178" s="6" t="b">
        <v>0</v>
      </c>
      <c r="M178" s="6" t="b">
        <v>0</v>
      </c>
      <c r="N178" s="6" t="b">
        <v>0</v>
      </c>
      <c r="O178" s="13">
        <v>0.74</v>
      </c>
      <c r="P178" s="6">
        <f t="shared" si="20"/>
        <v>1</v>
      </c>
      <c r="Q178">
        <f t="shared" si="21"/>
        <v>0</v>
      </c>
      <c r="R178">
        <f t="shared" si="29"/>
        <v>8</v>
      </c>
      <c r="S178">
        <f>VLOOKUP(A178,councilor_races!$A$2:$M$4644,12,FALSE)</f>
        <v>0</v>
      </c>
      <c r="T178">
        <f>VLOOKUP(A178,head_of_council_races!$A$2:$L$975,11,FALSE)</f>
        <v>0</v>
      </c>
      <c r="U178">
        <f>VLOOKUP(B178,vendor_census_data_2022!$A$2:$H$226,8,FALSE)</f>
        <v>5</v>
      </c>
      <c r="V178">
        <f t="shared" si="24"/>
        <v>14</v>
      </c>
      <c r="W178" s="1">
        <f t="shared" si="27"/>
        <v>18892</v>
      </c>
      <c r="X178" s="1">
        <f t="shared" si="25"/>
        <v>9446</v>
      </c>
      <c r="Y178" s="5">
        <f t="shared" ref="Y178:Y224" si="30">X178/E178</f>
        <v>0.37335968379446638</v>
      </c>
    </row>
    <row r="179" spans="1:25" x14ac:dyDescent="0.2">
      <c r="A179" s="6">
        <v>10123</v>
      </c>
      <c r="B179" s="6" t="s">
        <v>49</v>
      </c>
      <c r="C179" s="12">
        <v>39474</v>
      </c>
      <c r="D179" s="12">
        <v>14717</v>
      </c>
      <c r="E179" s="12">
        <v>31038</v>
      </c>
      <c r="F179" s="12">
        <v>8237</v>
      </c>
      <c r="G179" s="14">
        <v>0.26540000000000002</v>
      </c>
      <c r="H179" s="6" t="s">
        <v>6372</v>
      </c>
      <c r="I179" s="6" t="b">
        <v>1</v>
      </c>
      <c r="J179" s="6" t="b">
        <v>0</v>
      </c>
      <c r="K179" s="6" t="b">
        <v>1</v>
      </c>
      <c r="L179" s="6" t="b">
        <v>0</v>
      </c>
      <c r="M179" s="6" t="b">
        <v>0</v>
      </c>
      <c r="N179" s="6" t="b">
        <v>0</v>
      </c>
      <c r="O179" s="13">
        <v>0.55000000000000004</v>
      </c>
      <c r="P179" s="6">
        <f t="shared" si="20"/>
        <v>1</v>
      </c>
      <c r="Q179">
        <f t="shared" si="21"/>
        <v>0</v>
      </c>
      <c r="R179">
        <f t="shared" si="29"/>
        <v>8</v>
      </c>
      <c r="S179">
        <f>VLOOKUP(A179,councilor_races!$A$2:$M$4644,12,FALSE)</f>
        <v>0</v>
      </c>
      <c r="T179">
        <f>VLOOKUP(A179,head_of_council_races!$A$2:$L$975,11,FALSE)</f>
        <v>0</v>
      </c>
      <c r="U179">
        <f>VLOOKUP(B179,vendor_census_data_2022!$A$2:$H$226,8,FALSE)</f>
        <v>8</v>
      </c>
      <c r="V179">
        <f t="shared" si="24"/>
        <v>17</v>
      </c>
      <c r="W179" s="1">
        <f t="shared" si="27"/>
        <v>22801</v>
      </c>
      <c r="X179" s="1">
        <f t="shared" si="25"/>
        <v>11400.5</v>
      </c>
      <c r="Y179" s="5">
        <f t="shared" si="30"/>
        <v>0.36730781622527225</v>
      </c>
    </row>
    <row r="180" spans="1:25" x14ac:dyDescent="0.2">
      <c r="A180" s="6">
        <v>10358</v>
      </c>
      <c r="B180" s="6" t="s">
        <v>143</v>
      </c>
      <c r="C180" s="12">
        <v>47642</v>
      </c>
      <c r="D180" s="12">
        <v>19370</v>
      </c>
      <c r="E180" s="12">
        <v>36970</v>
      </c>
      <c r="F180" s="12">
        <v>10043</v>
      </c>
      <c r="G180" s="14">
        <v>0.2717</v>
      </c>
      <c r="H180" s="6" t="s">
        <v>6371</v>
      </c>
      <c r="I180" s="6" t="b">
        <v>1</v>
      </c>
      <c r="J180" s="6" t="b">
        <v>0</v>
      </c>
      <c r="K180" s="6" t="b">
        <v>1</v>
      </c>
      <c r="L180" s="6" t="b">
        <v>0</v>
      </c>
      <c r="M180" s="6" t="b">
        <v>0</v>
      </c>
      <c r="N180" s="6" t="b">
        <v>0</v>
      </c>
      <c r="O180" s="13">
        <v>0.95</v>
      </c>
      <c r="P180" s="6">
        <f t="shared" si="20"/>
        <v>1</v>
      </c>
      <c r="Q180">
        <f t="shared" si="21"/>
        <v>0</v>
      </c>
      <c r="R180">
        <f t="shared" si="29"/>
        <v>8</v>
      </c>
      <c r="S180">
        <f>VLOOKUP(A180,councilor_races!$A$2:$M$4644,12,FALSE)</f>
        <v>0</v>
      </c>
      <c r="T180">
        <f>VLOOKUP(A180,head_of_council_races!$A$2:$L$975,11,FALSE)</f>
        <v>0</v>
      </c>
      <c r="U180">
        <f>VLOOKUP(B180,vendor_census_data_2022!$A$2:$H$226,8,FALSE)</f>
        <v>5</v>
      </c>
      <c r="V180">
        <f t="shared" si="24"/>
        <v>14</v>
      </c>
      <c r="W180" s="1">
        <f t="shared" si="27"/>
        <v>26927</v>
      </c>
      <c r="X180" s="1">
        <f t="shared" si="25"/>
        <v>13463.5</v>
      </c>
      <c r="Y180" s="5">
        <f t="shared" si="30"/>
        <v>0.36417365431430893</v>
      </c>
    </row>
    <row r="181" spans="1:25" x14ac:dyDescent="0.2">
      <c r="A181" s="6">
        <v>10078</v>
      </c>
      <c r="B181" s="6" t="s">
        <v>227</v>
      </c>
      <c r="C181" s="12">
        <v>25719</v>
      </c>
      <c r="D181" s="12">
        <v>9608</v>
      </c>
      <c r="E181" s="12">
        <v>20087</v>
      </c>
      <c r="F181" s="12">
        <v>5492</v>
      </c>
      <c r="G181" s="14">
        <v>0.27339999999999998</v>
      </c>
      <c r="H181" s="6" t="s">
        <v>6371</v>
      </c>
      <c r="I181" s="6" t="b">
        <v>1</v>
      </c>
      <c r="J181" s="6" t="b">
        <v>0</v>
      </c>
      <c r="K181" s="6" t="b">
        <v>1</v>
      </c>
      <c r="L181" s="6" t="b">
        <v>0</v>
      </c>
      <c r="M181" s="6" t="b">
        <v>0</v>
      </c>
      <c r="N181" s="6" t="b">
        <v>0</v>
      </c>
      <c r="O181" s="13">
        <v>1.06</v>
      </c>
      <c r="P181" s="6">
        <f t="shared" si="20"/>
        <v>1</v>
      </c>
      <c r="Q181">
        <f t="shared" si="21"/>
        <v>0</v>
      </c>
      <c r="R181">
        <f t="shared" si="29"/>
        <v>8</v>
      </c>
      <c r="S181">
        <f>VLOOKUP(A181,councilor_races!$A$2:$M$4644,12,FALSE)</f>
        <v>0</v>
      </c>
      <c r="T181">
        <f>VLOOKUP(A181,head_of_council_races!$A$2:$L$975,11,FALSE)</f>
        <v>0</v>
      </c>
      <c r="U181">
        <f>VLOOKUP(B181,vendor_census_data_2022!$A$2:$H$226,8,FALSE)</f>
        <v>8</v>
      </c>
      <c r="V181">
        <f t="shared" si="24"/>
        <v>17</v>
      </c>
      <c r="W181" s="1">
        <f t="shared" si="27"/>
        <v>14595</v>
      </c>
      <c r="X181" s="1">
        <f t="shared" si="25"/>
        <v>7297.5</v>
      </c>
      <c r="Y181" s="5">
        <f t="shared" si="30"/>
        <v>0.36329466819335887</v>
      </c>
    </row>
    <row r="182" spans="1:25" x14ac:dyDescent="0.2">
      <c r="A182" s="6">
        <v>10515</v>
      </c>
      <c r="B182" s="6" t="s">
        <v>229</v>
      </c>
      <c r="C182" s="12">
        <v>17943</v>
      </c>
      <c r="D182" s="12">
        <v>7172</v>
      </c>
      <c r="E182" s="12">
        <v>13665</v>
      </c>
      <c r="F182" s="12">
        <v>4009</v>
      </c>
      <c r="G182" s="14">
        <v>0.29339999999999999</v>
      </c>
      <c r="H182" s="6" t="s">
        <v>6371</v>
      </c>
      <c r="I182" s="6" t="b">
        <v>1</v>
      </c>
      <c r="J182" s="6" t="b">
        <v>1</v>
      </c>
      <c r="K182" s="6" t="b">
        <v>1</v>
      </c>
      <c r="L182" s="6" t="b">
        <v>0</v>
      </c>
      <c r="M182" s="6" t="b">
        <v>0</v>
      </c>
      <c r="N182" s="6" t="b">
        <v>0</v>
      </c>
      <c r="O182" s="13">
        <v>0.74</v>
      </c>
      <c r="P182" s="6">
        <f t="shared" si="20"/>
        <v>2</v>
      </c>
      <c r="Q182">
        <f t="shared" si="21"/>
        <v>0</v>
      </c>
      <c r="R182">
        <f t="shared" si="29"/>
        <v>7</v>
      </c>
      <c r="S182">
        <f>VLOOKUP(A182,councilor_races!$A$2:$M$4644,12,FALSE)</f>
        <v>0</v>
      </c>
      <c r="T182">
        <f>VLOOKUP(A182,head_of_council_races!$A$2:$L$975,11,FALSE)</f>
        <v>0</v>
      </c>
      <c r="U182">
        <f>VLOOKUP(B182,vendor_census_data_2022!$A$2:$H$226,8,FALSE)</f>
        <v>2</v>
      </c>
      <c r="V182">
        <f t="shared" si="24"/>
        <v>11</v>
      </c>
      <c r="W182" s="1">
        <f t="shared" si="27"/>
        <v>9656</v>
      </c>
      <c r="X182" s="1">
        <f t="shared" si="25"/>
        <v>4828</v>
      </c>
      <c r="Y182" s="5">
        <f t="shared" si="30"/>
        <v>0.35331137943651664</v>
      </c>
    </row>
    <row r="183" spans="1:25" x14ac:dyDescent="0.2">
      <c r="A183" s="6">
        <v>10575</v>
      </c>
      <c r="B183" s="6" t="s">
        <v>361</v>
      </c>
      <c r="C183" s="12">
        <v>14576</v>
      </c>
      <c r="D183" s="12">
        <v>7482</v>
      </c>
      <c r="E183" s="12">
        <v>14147</v>
      </c>
      <c r="F183" s="12">
        <v>4373</v>
      </c>
      <c r="G183" s="14">
        <v>0.30909999999999999</v>
      </c>
      <c r="H183" s="6" t="s">
        <v>6371</v>
      </c>
      <c r="I183" s="6" t="b">
        <v>1</v>
      </c>
      <c r="J183" s="6" t="b">
        <v>1</v>
      </c>
      <c r="K183" s="6" t="b">
        <v>1</v>
      </c>
      <c r="L183" s="6" t="b">
        <v>0</v>
      </c>
      <c r="M183" s="6" t="b">
        <v>0</v>
      </c>
      <c r="N183" s="6" t="b">
        <v>0</v>
      </c>
      <c r="O183" s="13">
        <v>0.74</v>
      </c>
      <c r="P183" s="6">
        <f t="shared" si="20"/>
        <v>2</v>
      </c>
      <c r="Q183">
        <f t="shared" si="21"/>
        <v>0</v>
      </c>
      <c r="R183">
        <f t="shared" si="29"/>
        <v>7</v>
      </c>
      <c r="S183">
        <f>VLOOKUP(A183,councilor_races!$A$2:$M$4644,12,FALSE)</f>
        <v>0</v>
      </c>
      <c r="T183">
        <f>VLOOKUP(A183,head_of_council_races!$A$2:$L$975,11,FALSE)</f>
        <v>0</v>
      </c>
      <c r="U183">
        <f>VLOOKUP(B183,vendor_census_data_2022!$A$2:$H$226,8,FALSE)</f>
        <v>5</v>
      </c>
      <c r="V183">
        <f t="shared" si="24"/>
        <v>14</v>
      </c>
      <c r="W183" s="1">
        <f t="shared" si="27"/>
        <v>9774</v>
      </c>
      <c r="X183" s="1">
        <f t="shared" si="25"/>
        <v>4887</v>
      </c>
      <c r="Y183" s="5">
        <f t="shared" si="30"/>
        <v>0.34544426380151266</v>
      </c>
    </row>
    <row r="184" spans="1:25" x14ac:dyDescent="0.2">
      <c r="A184" s="6">
        <v>10712</v>
      </c>
      <c r="B184" s="6" t="s">
        <v>89</v>
      </c>
      <c r="C184" s="12">
        <v>14814</v>
      </c>
      <c r="D184" s="12">
        <v>6413</v>
      </c>
      <c r="E184" s="12">
        <v>12993</v>
      </c>
      <c r="F184" s="12">
        <v>4125</v>
      </c>
      <c r="G184" s="14">
        <v>0.3175</v>
      </c>
      <c r="H184" s="6" t="s">
        <v>6371</v>
      </c>
      <c r="I184" s="6" t="b">
        <v>1</v>
      </c>
      <c r="J184" s="6" t="b">
        <v>0</v>
      </c>
      <c r="K184" s="6" t="b">
        <v>1</v>
      </c>
      <c r="L184" s="6" t="b">
        <v>0</v>
      </c>
      <c r="M184" s="6" t="b">
        <v>0</v>
      </c>
      <c r="N184" s="6" t="b">
        <v>0</v>
      </c>
      <c r="O184" s="13">
        <v>0.74</v>
      </c>
      <c r="P184" s="6">
        <f t="shared" si="20"/>
        <v>3</v>
      </c>
      <c r="Q184">
        <f t="shared" si="21"/>
        <v>0</v>
      </c>
      <c r="R184">
        <f t="shared" si="29"/>
        <v>6</v>
      </c>
      <c r="S184">
        <f>VLOOKUP(A184,councilor_races!$A$2:$M$4644,12,FALSE)</f>
        <v>0</v>
      </c>
      <c r="T184">
        <f>VLOOKUP(A184,head_of_council_races!$A$2:$L$975,11,FALSE)</f>
        <v>0</v>
      </c>
      <c r="U184">
        <f>VLOOKUP(B184,vendor_census_data_2022!$A$2:$H$226,8,FALSE)</f>
        <v>8</v>
      </c>
      <c r="V184">
        <f t="shared" si="24"/>
        <v>17</v>
      </c>
      <c r="W184" s="1">
        <f t="shared" si="27"/>
        <v>8868</v>
      </c>
      <c r="X184" s="1">
        <f t="shared" si="25"/>
        <v>4434</v>
      </c>
      <c r="Y184" s="5">
        <f t="shared" si="30"/>
        <v>0.34126067882706074</v>
      </c>
    </row>
    <row r="185" spans="1:25" x14ac:dyDescent="0.2">
      <c r="A185" s="6">
        <v>10827</v>
      </c>
      <c r="B185" s="6" t="s">
        <v>137</v>
      </c>
      <c r="C185" s="12">
        <v>1930</v>
      </c>
      <c r="D185" s="12">
        <v>1383</v>
      </c>
      <c r="E185" s="12">
        <v>2319</v>
      </c>
      <c r="F185" s="12">
        <v>1513</v>
      </c>
      <c r="G185" s="14">
        <v>0.65239999999999998</v>
      </c>
      <c r="H185" s="6" t="s">
        <v>6371</v>
      </c>
      <c r="I185" s="6" t="b">
        <v>1</v>
      </c>
      <c r="J185" s="6" t="b">
        <v>1</v>
      </c>
      <c r="K185" s="6" t="b">
        <v>1</v>
      </c>
      <c r="L185" s="6" t="b">
        <v>0</v>
      </c>
      <c r="M185" s="6" t="b">
        <v>0</v>
      </c>
      <c r="N185" s="6" t="b">
        <v>0</v>
      </c>
      <c r="O185" s="13">
        <v>0.74</v>
      </c>
      <c r="P185" s="6">
        <f t="shared" si="20"/>
        <v>9</v>
      </c>
      <c r="Q185">
        <f t="shared" si="21"/>
        <v>0</v>
      </c>
      <c r="R185" t="str">
        <f t="shared" si="29"/>
        <v>N/A</v>
      </c>
      <c r="S185">
        <f>VLOOKUP(A185,councilor_races!$A$2:$M$4644,12,FALSE)</f>
        <v>0</v>
      </c>
      <c r="T185">
        <f>VLOOKUP(A185,head_of_council_races!$A$2:$L$975,11,FALSE)</f>
        <v>0</v>
      </c>
      <c r="U185">
        <f>VLOOKUP(B185,vendor_census_data_2022!$A$2:$H$226,8,FALSE)</f>
        <v>5</v>
      </c>
      <c r="V185">
        <f t="shared" si="24"/>
        <v>14</v>
      </c>
      <c r="W185" s="1">
        <f t="shared" si="27"/>
        <v>806</v>
      </c>
      <c r="X185" s="1">
        <f t="shared" si="25"/>
        <v>403</v>
      </c>
      <c r="Y185" s="5">
        <f t="shared" si="30"/>
        <v>0.17378180250107805</v>
      </c>
    </row>
    <row r="186" spans="1:25" x14ac:dyDescent="0.2">
      <c r="A186" s="6">
        <v>10500</v>
      </c>
      <c r="B186" s="6" t="s">
        <v>277</v>
      </c>
      <c r="C186" s="12">
        <v>87942</v>
      </c>
      <c r="D186" s="12">
        <v>30327</v>
      </c>
      <c r="E186" s="12">
        <v>61370</v>
      </c>
      <c r="F186" s="12">
        <v>15221</v>
      </c>
      <c r="G186" s="14">
        <v>0.248</v>
      </c>
      <c r="H186" s="6" t="s">
        <v>6371</v>
      </c>
      <c r="I186" s="6" t="b">
        <v>1</v>
      </c>
      <c r="J186" s="6" t="b">
        <v>0</v>
      </c>
      <c r="K186" s="6" t="b">
        <v>1</v>
      </c>
      <c r="L186" s="6" t="b">
        <v>0</v>
      </c>
      <c r="M186" s="6" t="b">
        <v>0</v>
      </c>
      <c r="N186" s="6" t="b">
        <v>0</v>
      </c>
      <c r="O186" s="13">
        <v>0.95</v>
      </c>
      <c r="P186" s="6">
        <f t="shared" si="20"/>
        <v>0</v>
      </c>
      <c r="Q186">
        <f t="shared" si="21"/>
        <v>0</v>
      </c>
      <c r="R186">
        <f t="shared" si="29"/>
        <v>8</v>
      </c>
      <c r="S186">
        <f>VLOOKUP(A186,councilor_races!$A$2:$M$4644,12,FALSE)</f>
        <v>0</v>
      </c>
      <c r="T186">
        <f>VLOOKUP(A186,head_of_council_races!$A$2:$L$975,11,FALSE)</f>
        <v>0</v>
      </c>
      <c r="U186">
        <f>VLOOKUP(B186,vendor_census_data_2022!$A$2:$H$226,8,FALSE)</f>
        <v>5</v>
      </c>
      <c r="V186">
        <f t="shared" si="24"/>
        <v>13</v>
      </c>
      <c r="W186" s="1">
        <f t="shared" si="27"/>
        <v>46149</v>
      </c>
      <c r="X186" s="1">
        <f t="shared" si="25"/>
        <v>23074.5</v>
      </c>
      <c r="Y186" s="5">
        <f t="shared" si="30"/>
        <v>0.37598989734397914</v>
      </c>
    </row>
    <row r="187" spans="1:25" x14ac:dyDescent="0.2">
      <c r="A187" s="6">
        <v>10057</v>
      </c>
      <c r="B187" s="6" t="s">
        <v>31</v>
      </c>
      <c r="C187" s="12">
        <v>62057</v>
      </c>
      <c r="D187" s="12">
        <v>21774</v>
      </c>
      <c r="E187" s="12">
        <v>43032</v>
      </c>
      <c r="F187" s="12">
        <v>11257</v>
      </c>
      <c r="G187" s="14">
        <v>0.2616</v>
      </c>
      <c r="H187" s="6" t="s">
        <v>6371</v>
      </c>
      <c r="I187" s="6" t="b">
        <v>1</v>
      </c>
      <c r="J187" s="6" t="b">
        <v>0</v>
      </c>
      <c r="K187" s="6" t="b">
        <v>1</v>
      </c>
      <c r="L187" s="6" t="b">
        <v>0</v>
      </c>
      <c r="M187" s="6" t="b">
        <v>0</v>
      </c>
      <c r="N187" s="6" t="b">
        <v>0</v>
      </c>
      <c r="O187" s="13">
        <v>0.53</v>
      </c>
      <c r="P187" s="6">
        <f t="shared" si="20"/>
        <v>0</v>
      </c>
      <c r="Q187">
        <f t="shared" si="21"/>
        <v>0</v>
      </c>
      <c r="R187">
        <f t="shared" si="29"/>
        <v>8</v>
      </c>
      <c r="S187">
        <f>VLOOKUP(A187,councilor_races!$A$2:$M$4644,12,FALSE)</f>
        <v>0</v>
      </c>
      <c r="T187">
        <f>VLOOKUP(A187,head_of_council_races!$A$2:$L$975,11,FALSE)</f>
        <v>0</v>
      </c>
      <c r="U187">
        <f>VLOOKUP(B187,vendor_census_data_2022!$A$2:$H$226,8,FALSE)</f>
        <v>8</v>
      </c>
      <c r="V187">
        <f t="shared" si="24"/>
        <v>16</v>
      </c>
      <c r="W187" s="1">
        <f t="shared" si="27"/>
        <v>31775</v>
      </c>
      <c r="X187" s="1">
        <f t="shared" si="25"/>
        <v>15887.5</v>
      </c>
      <c r="Y187" s="5">
        <f t="shared" si="30"/>
        <v>0.36920198921732666</v>
      </c>
    </row>
    <row r="188" spans="1:25" x14ac:dyDescent="0.2">
      <c r="A188" s="6">
        <v>10424</v>
      </c>
      <c r="B188" s="6" t="s">
        <v>425</v>
      </c>
      <c r="C188" s="12">
        <v>323103</v>
      </c>
      <c r="D188" s="12">
        <v>104051</v>
      </c>
      <c r="E188" s="12">
        <v>225983</v>
      </c>
      <c r="F188" s="12">
        <v>60935</v>
      </c>
      <c r="G188" s="14">
        <v>0.26960000000000001</v>
      </c>
      <c r="H188" s="6" t="s">
        <v>6371</v>
      </c>
      <c r="I188" s="6" t="b">
        <v>1</v>
      </c>
      <c r="J188" s="6" t="b">
        <v>0</v>
      </c>
      <c r="K188" s="6" t="b">
        <v>1</v>
      </c>
      <c r="L188" s="6" t="b">
        <v>0</v>
      </c>
      <c r="M188" s="6" t="b">
        <v>0</v>
      </c>
      <c r="N188" s="6" t="b">
        <v>0</v>
      </c>
      <c r="O188" s="13">
        <v>0.95</v>
      </c>
      <c r="P188" s="6" t="str">
        <f t="shared" si="20"/>
        <v>N/A</v>
      </c>
      <c r="Q188">
        <f t="shared" si="21"/>
        <v>0</v>
      </c>
      <c r="R188">
        <f t="shared" si="29"/>
        <v>8</v>
      </c>
      <c r="S188">
        <f>VLOOKUP(A188,councilor_races!$A$2:$M$4644,12,FALSE)</f>
        <v>0</v>
      </c>
      <c r="T188">
        <f>VLOOKUP(A188,head_of_council_races!$A$2:$L$975,11,FALSE)</f>
        <v>0</v>
      </c>
      <c r="U188">
        <f>VLOOKUP(B188,vendor_census_data_2022!$A$2:$H$226,8,FALSE)</f>
        <v>5</v>
      </c>
      <c r="V188">
        <f t="shared" si="24"/>
        <v>13</v>
      </c>
      <c r="W188" s="1">
        <f t="shared" si="27"/>
        <v>165048</v>
      </c>
      <c r="X188" s="1">
        <f t="shared" si="25"/>
        <v>82524</v>
      </c>
      <c r="Y188" s="5">
        <f t="shared" si="30"/>
        <v>0.36517791161282043</v>
      </c>
    </row>
    <row r="189" spans="1:25" x14ac:dyDescent="0.2">
      <c r="A189" s="6">
        <v>10109</v>
      </c>
      <c r="B189" s="6" t="s">
        <v>50</v>
      </c>
      <c r="C189" s="12">
        <v>104688</v>
      </c>
      <c r="D189" s="12">
        <v>42202</v>
      </c>
      <c r="E189" s="12">
        <v>75305</v>
      </c>
      <c r="F189" s="12">
        <v>20340</v>
      </c>
      <c r="G189" s="14">
        <v>0.27010000000000001</v>
      </c>
      <c r="H189" s="6" t="s">
        <v>6372</v>
      </c>
      <c r="I189" s="6" t="b">
        <v>1</v>
      </c>
      <c r="J189" s="6" t="b">
        <v>0</v>
      </c>
      <c r="K189" s="6" t="b">
        <v>1</v>
      </c>
      <c r="L189" s="6" t="b">
        <v>0</v>
      </c>
      <c r="M189" s="6" t="b">
        <v>0</v>
      </c>
      <c r="N189" s="6" t="b">
        <v>0</v>
      </c>
      <c r="O189" s="13">
        <v>0.33</v>
      </c>
      <c r="P189" s="6">
        <f t="shared" si="20"/>
        <v>0</v>
      </c>
      <c r="Q189">
        <f t="shared" si="21"/>
        <v>0</v>
      </c>
      <c r="R189">
        <f t="shared" si="29"/>
        <v>8</v>
      </c>
      <c r="S189">
        <f>VLOOKUP(A189,councilor_races!$A$2:$M$4644,12,FALSE)</f>
        <v>0</v>
      </c>
      <c r="T189">
        <f>VLOOKUP(A189,head_of_council_races!$A$2:$L$975,11,FALSE)</f>
        <v>0</v>
      </c>
      <c r="U189">
        <f>VLOOKUP(B189,vendor_census_data_2022!$A$2:$H$226,8,FALSE)</f>
        <v>8</v>
      </c>
      <c r="V189">
        <f t="shared" si="24"/>
        <v>16</v>
      </c>
      <c r="W189" s="1">
        <f t="shared" si="27"/>
        <v>54965</v>
      </c>
      <c r="X189" s="1">
        <f t="shared" si="25"/>
        <v>27482.5</v>
      </c>
      <c r="Y189" s="5">
        <f t="shared" si="30"/>
        <v>0.36494920655998936</v>
      </c>
    </row>
    <row r="190" spans="1:25" x14ac:dyDescent="0.2">
      <c r="A190" s="6">
        <v>10620</v>
      </c>
      <c r="B190" s="6" t="s">
        <v>329</v>
      </c>
      <c r="C190" s="12">
        <v>99186</v>
      </c>
      <c r="D190" s="12">
        <v>33523</v>
      </c>
      <c r="E190" s="12">
        <v>76021</v>
      </c>
      <c r="F190" s="12">
        <v>20786</v>
      </c>
      <c r="G190" s="14">
        <v>0.27339999999999998</v>
      </c>
      <c r="H190" s="6" t="s">
        <v>6371</v>
      </c>
      <c r="I190" s="6" t="b">
        <v>1</v>
      </c>
      <c r="J190" s="6" t="b">
        <v>0</v>
      </c>
      <c r="K190" s="6" t="b">
        <v>1</v>
      </c>
      <c r="L190" s="6" t="b">
        <v>0</v>
      </c>
      <c r="M190" s="6" t="b">
        <v>0</v>
      </c>
      <c r="N190" s="6" t="b">
        <v>0</v>
      </c>
      <c r="O190" s="13">
        <v>0.74</v>
      </c>
      <c r="P190" s="6">
        <f t="shared" si="20"/>
        <v>0</v>
      </c>
      <c r="Q190">
        <f t="shared" si="21"/>
        <v>0</v>
      </c>
      <c r="R190">
        <f t="shared" si="29"/>
        <v>8</v>
      </c>
      <c r="S190">
        <f>VLOOKUP(A190,councilor_races!$A$2:$M$4644,12,FALSE)</f>
        <v>0</v>
      </c>
      <c r="T190">
        <f>VLOOKUP(A190,head_of_council_races!$A$2:$L$975,11,FALSE)</f>
        <v>0</v>
      </c>
      <c r="U190">
        <f>VLOOKUP(B190,vendor_census_data_2022!$A$2:$H$226,8,FALSE)</f>
        <v>8</v>
      </c>
      <c r="V190">
        <f t="shared" si="24"/>
        <v>16</v>
      </c>
      <c r="W190" s="1">
        <f t="shared" si="27"/>
        <v>55235</v>
      </c>
      <c r="X190" s="1">
        <f t="shared" si="25"/>
        <v>27617.5</v>
      </c>
      <c r="Y190" s="5">
        <f t="shared" si="30"/>
        <v>0.36328777574617538</v>
      </c>
    </row>
    <row r="191" spans="1:25" x14ac:dyDescent="0.2">
      <c r="A191" s="6">
        <v>10128</v>
      </c>
      <c r="B191" s="6" t="s">
        <v>61</v>
      </c>
      <c r="C191" s="12">
        <v>186948</v>
      </c>
      <c r="D191" s="12">
        <v>74480</v>
      </c>
      <c r="E191" s="12">
        <v>142218</v>
      </c>
      <c r="F191" s="12">
        <v>39217</v>
      </c>
      <c r="G191" s="14">
        <v>0.27579999999999999</v>
      </c>
      <c r="H191" s="6" t="s">
        <v>6371</v>
      </c>
      <c r="I191" s="6" t="b">
        <v>1</v>
      </c>
      <c r="J191" s="6" t="b">
        <v>0</v>
      </c>
      <c r="K191" s="6" t="b">
        <v>1</v>
      </c>
      <c r="L191" s="6" t="b">
        <v>0</v>
      </c>
      <c r="M191" s="6" t="b">
        <v>0</v>
      </c>
      <c r="N191" s="6" t="b">
        <v>0</v>
      </c>
      <c r="O191" s="13">
        <v>1.05</v>
      </c>
      <c r="P191" s="6">
        <f t="shared" si="20"/>
        <v>0</v>
      </c>
      <c r="Q191">
        <f t="shared" si="21"/>
        <v>0</v>
      </c>
      <c r="R191">
        <f t="shared" si="29"/>
        <v>8</v>
      </c>
      <c r="S191">
        <f>VLOOKUP(A191,councilor_races!$A$2:$M$4644,12,FALSE)</f>
        <v>0</v>
      </c>
      <c r="T191">
        <f>VLOOKUP(A191,head_of_council_races!$A$2:$L$975,11,FALSE)</f>
        <v>0</v>
      </c>
      <c r="U191">
        <f>VLOOKUP(B191,vendor_census_data_2022!$A$2:$H$226,8,FALSE)</f>
        <v>2</v>
      </c>
      <c r="V191">
        <f t="shared" si="24"/>
        <v>10</v>
      </c>
      <c r="W191" s="1">
        <f t="shared" si="27"/>
        <v>103001</v>
      </c>
      <c r="X191" s="1">
        <f t="shared" si="25"/>
        <v>51500.5</v>
      </c>
      <c r="Y191" s="5">
        <f t="shared" si="30"/>
        <v>0.36212364117059725</v>
      </c>
    </row>
    <row r="192" spans="1:25" x14ac:dyDescent="0.2">
      <c r="A192" s="6">
        <v>10280</v>
      </c>
      <c r="B192" s="6" t="s">
        <v>161</v>
      </c>
      <c r="C192" s="12">
        <v>62951</v>
      </c>
      <c r="D192" s="12">
        <v>22116</v>
      </c>
      <c r="E192" s="12">
        <v>46980</v>
      </c>
      <c r="F192" s="12">
        <v>13209</v>
      </c>
      <c r="G192" s="14">
        <v>0.28120000000000001</v>
      </c>
      <c r="H192" s="6" t="s">
        <v>6371</v>
      </c>
      <c r="I192" s="6" t="b">
        <v>1</v>
      </c>
      <c r="J192" s="6" t="b">
        <v>0</v>
      </c>
      <c r="K192" s="6" t="b">
        <v>1</v>
      </c>
      <c r="L192" s="6" t="b">
        <v>0</v>
      </c>
      <c r="M192" s="6" t="b">
        <v>0</v>
      </c>
      <c r="N192" s="6" t="b">
        <v>0</v>
      </c>
      <c r="O192" s="13">
        <v>0.01</v>
      </c>
      <c r="P192" s="6">
        <f t="shared" si="20"/>
        <v>0</v>
      </c>
      <c r="Q192">
        <f t="shared" si="21"/>
        <v>0</v>
      </c>
      <c r="R192">
        <f t="shared" si="29"/>
        <v>8</v>
      </c>
      <c r="S192">
        <f>VLOOKUP(A192,councilor_races!$A$2:$M$4644,12,FALSE)</f>
        <v>0</v>
      </c>
      <c r="T192">
        <f>VLOOKUP(A192,head_of_council_races!$A$2:$L$975,11,FALSE)</f>
        <v>0</v>
      </c>
      <c r="U192">
        <f>VLOOKUP(B192,vendor_census_data_2022!$A$2:$H$226,8,FALSE)</f>
        <v>8</v>
      </c>
      <c r="V192">
        <f t="shared" si="24"/>
        <v>16</v>
      </c>
      <c r="W192" s="1">
        <f t="shared" si="27"/>
        <v>33771</v>
      </c>
      <c r="X192" s="1">
        <f t="shared" si="25"/>
        <v>16885.5</v>
      </c>
      <c r="Y192" s="5">
        <f t="shared" si="30"/>
        <v>0.35941890166028095</v>
      </c>
    </row>
    <row r="193" spans="1:25" x14ac:dyDescent="0.2">
      <c r="A193" s="6">
        <v>19428</v>
      </c>
      <c r="B193" s="6" t="s">
        <v>154</v>
      </c>
      <c r="C193" s="12">
        <v>10424</v>
      </c>
      <c r="D193" s="12">
        <v>5578</v>
      </c>
      <c r="E193" s="12">
        <v>10465</v>
      </c>
      <c r="F193" s="12">
        <v>3645</v>
      </c>
      <c r="G193" s="14">
        <v>0.3483</v>
      </c>
      <c r="H193" s="6" t="s">
        <v>6371</v>
      </c>
      <c r="I193" s="6" t="b">
        <v>1</v>
      </c>
      <c r="J193" s="6" t="b">
        <v>0</v>
      </c>
      <c r="K193" s="6" t="b">
        <v>1</v>
      </c>
      <c r="L193" s="6" t="b">
        <v>0</v>
      </c>
      <c r="M193" s="6" t="b">
        <v>0</v>
      </c>
      <c r="N193" s="6" t="b">
        <v>0</v>
      </c>
      <c r="O193" s="13">
        <v>0.57999999999999996</v>
      </c>
      <c r="P193" s="6">
        <f t="shared" si="20"/>
        <v>3</v>
      </c>
      <c r="Q193">
        <f t="shared" si="21"/>
        <v>0</v>
      </c>
      <c r="R193">
        <f t="shared" si="29"/>
        <v>5</v>
      </c>
      <c r="S193">
        <f>VLOOKUP(A193,councilor_races!$A$2:$M$4644,12,FALSE)</f>
        <v>0</v>
      </c>
      <c r="T193">
        <f>VLOOKUP(A193,head_of_council_races!$A$2:$L$975,11,FALSE)</f>
        <v>0</v>
      </c>
      <c r="U193">
        <f>VLOOKUP(B193,vendor_census_data_2022!$A$2:$H$226,8,FALSE)</f>
        <v>8</v>
      </c>
      <c r="V193">
        <f t="shared" si="24"/>
        <v>16</v>
      </c>
      <c r="W193" s="1">
        <f t="shared" si="27"/>
        <v>6820</v>
      </c>
      <c r="X193" s="1">
        <f t="shared" si="25"/>
        <v>3410</v>
      </c>
      <c r="Y193" s="5">
        <f t="shared" si="30"/>
        <v>0.32584806497849977</v>
      </c>
    </row>
    <row r="194" spans="1:25" x14ac:dyDescent="0.2">
      <c r="A194" s="6">
        <v>10603</v>
      </c>
      <c r="B194" s="6" t="s">
        <v>318</v>
      </c>
      <c r="C194" s="12">
        <v>14364</v>
      </c>
      <c r="D194" s="12">
        <v>6597</v>
      </c>
      <c r="E194" s="12">
        <v>10375</v>
      </c>
      <c r="F194" s="12">
        <v>3633</v>
      </c>
      <c r="G194" s="14">
        <v>0.35020000000000001</v>
      </c>
      <c r="H194" s="6" t="s">
        <v>6373</v>
      </c>
      <c r="I194" s="6" t="b">
        <v>1</v>
      </c>
      <c r="J194" s="6" t="b">
        <v>0</v>
      </c>
      <c r="K194" s="6" t="b">
        <v>1</v>
      </c>
      <c r="L194" s="6" t="b">
        <v>0</v>
      </c>
      <c r="M194" s="6" t="b">
        <v>0</v>
      </c>
      <c r="N194" s="6" t="b">
        <v>0</v>
      </c>
      <c r="O194" s="13">
        <v>0.74</v>
      </c>
      <c r="P194" s="6">
        <f t="shared" ref="P194:P226" si="31">IF(E194&lt;=_xlfn.PERCENTILE.EXC($E$2:$E$444,0.1), 9, IF(E194&lt;_xlfn.PERCENTILE.EXC($E$2:$E$444,0.2), 8, IF(E194&lt;_xlfn.PERCENTILE.EXC($E$2:$E$444,0.3), 7, IF(E194&lt;_xlfn.PERCENTILE.EXC($E$2:$E$444,0.4), 6, IF(E194&lt;_xlfn.PERCENTILE.EXC($E$2:$E$444,0.5), 5, IF(E194&lt;_xlfn.PERCENTILE.EXC($E$2:$E$444,0.6), 4, IF(E194&lt;_xlfn.PERCENTILE.EXC($E$2:$E$444,0.7), 3, IF(E194&lt;_xlfn.PERCENTILE.EXC($E$2:$E$444,0.8), 2, IF(E194&lt;_xlfn.PERCENTILE.EXC($E$2:$E$444,0.9), 1, IF(E194&lt;_xlfn.PERCENTILE.EXC($E$2:$E$444,0.99), 0, "N/A" ))))))))))</f>
        <v>3</v>
      </c>
      <c r="Q194">
        <f t="shared" ref="Q194:Q226" si="32">IF(OR(K194,L194),0, 10)</f>
        <v>0</v>
      </c>
      <c r="R194">
        <f t="shared" si="29"/>
        <v>5</v>
      </c>
      <c r="S194">
        <f>VLOOKUP(A194,councilor_races!$A$2:$M$4644,12,FALSE)</f>
        <v>0</v>
      </c>
      <c r="T194">
        <f>VLOOKUP(A194,head_of_council_races!$A$2:$L$975,11,FALSE)</f>
        <v>0</v>
      </c>
      <c r="U194">
        <f>VLOOKUP(B194,vendor_census_data_2022!$A$2:$H$226,8,FALSE)</f>
        <v>5</v>
      </c>
      <c r="V194">
        <f t="shared" si="24"/>
        <v>13</v>
      </c>
      <c r="W194" s="1">
        <f t="shared" si="27"/>
        <v>6742</v>
      </c>
      <c r="X194" s="1">
        <f t="shared" si="25"/>
        <v>3371</v>
      </c>
      <c r="Y194" s="5">
        <f t="shared" si="30"/>
        <v>0.3249156626506024</v>
      </c>
    </row>
    <row r="195" spans="1:25" x14ac:dyDescent="0.2">
      <c r="A195" s="6">
        <v>19393</v>
      </c>
      <c r="B195" s="6" t="s">
        <v>142</v>
      </c>
      <c r="C195" s="12">
        <v>11100</v>
      </c>
      <c r="D195" s="12">
        <v>5318</v>
      </c>
      <c r="E195" s="12">
        <v>10638</v>
      </c>
      <c r="F195" s="12">
        <v>3743</v>
      </c>
      <c r="G195" s="14">
        <v>0.35189999999999999</v>
      </c>
      <c r="H195" s="6" t="s">
        <v>6371</v>
      </c>
      <c r="I195" s="6" t="b">
        <v>1</v>
      </c>
      <c r="J195" s="6" t="b">
        <v>1</v>
      </c>
      <c r="K195" s="6" t="b">
        <v>1</v>
      </c>
      <c r="L195" s="6" t="b">
        <v>0</v>
      </c>
      <c r="M195" s="6" t="b">
        <v>0</v>
      </c>
      <c r="N195" s="6" t="b">
        <v>0</v>
      </c>
      <c r="O195" s="13">
        <v>1.93</v>
      </c>
      <c r="P195" s="6">
        <f t="shared" si="31"/>
        <v>3</v>
      </c>
      <c r="Q195">
        <f t="shared" si="32"/>
        <v>0</v>
      </c>
      <c r="R195">
        <f t="shared" si="29"/>
        <v>5</v>
      </c>
      <c r="S195">
        <f>VLOOKUP(A195,councilor_races!$A$2:$M$4644,12,FALSE)</f>
        <v>0</v>
      </c>
      <c r="T195">
        <f>VLOOKUP(A195,head_of_council_races!$A$2:$L$975,11,FALSE)</f>
        <v>0</v>
      </c>
      <c r="U195">
        <f>VLOOKUP(B195,vendor_census_data_2022!$A$2:$H$226,8,FALSE)</f>
        <v>5</v>
      </c>
      <c r="V195">
        <f t="shared" ref="V195:V224" si="33">SUM(P195:U195)</f>
        <v>13</v>
      </c>
      <c r="W195" s="1">
        <f t="shared" si="27"/>
        <v>6895</v>
      </c>
      <c r="X195" s="1">
        <f t="shared" ref="X195:X224" si="34">W195*(1-0.5)</f>
        <v>3447.5</v>
      </c>
      <c r="Y195" s="5">
        <f t="shared" si="30"/>
        <v>0.32407407407407407</v>
      </c>
    </row>
    <row r="196" spans="1:25" x14ac:dyDescent="0.2">
      <c r="A196" s="6">
        <v>10112</v>
      </c>
      <c r="B196" s="6" t="s">
        <v>344</v>
      </c>
      <c r="C196" s="12">
        <v>10377</v>
      </c>
      <c r="D196" s="12">
        <v>6396</v>
      </c>
      <c r="E196" s="12">
        <v>11869</v>
      </c>
      <c r="F196" s="12">
        <v>4282</v>
      </c>
      <c r="G196" s="14">
        <v>0.36080000000000001</v>
      </c>
      <c r="H196" s="6" t="s">
        <v>6371</v>
      </c>
      <c r="I196" s="6" t="b">
        <v>1</v>
      </c>
      <c r="J196" s="6" t="b">
        <v>1</v>
      </c>
      <c r="K196" s="6" t="b">
        <v>1</v>
      </c>
      <c r="L196" s="6" t="b">
        <v>0</v>
      </c>
      <c r="M196" s="6" t="b">
        <v>0</v>
      </c>
      <c r="N196" s="6" t="b">
        <v>0</v>
      </c>
      <c r="O196" s="13">
        <v>0.33</v>
      </c>
      <c r="P196" s="6">
        <f t="shared" si="31"/>
        <v>3</v>
      </c>
      <c r="Q196">
        <f t="shared" si="32"/>
        <v>0</v>
      </c>
      <c r="R196">
        <f t="shared" si="29"/>
        <v>5</v>
      </c>
      <c r="S196">
        <f>VLOOKUP(A196,councilor_races!$A$2:$M$4644,12,FALSE)</f>
        <v>0</v>
      </c>
      <c r="T196">
        <f>VLOOKUP(A196,head_of_council_races!$A$2:$L$975,11,FALSE)</f>
        <v>0</v>
      </c>
      <c r="U196">
        <f>VLOOKUP(B196,vendor_census_data_2022!$A$2:$H$226,8,FALSE)</f>
        <v>2</v>
      </c>
      <c r="V196">
        <f t="shared" si="33"/>
        <v>10</v>
      </c>
      <c r="W196" s="1">
        <f t="shared" ref="W196:W224" si="35">E196-F196</f>
        <v>7587</v>
      </c>
      <c r="X196" s="1">
        <f t="shared" si="34"/>
        <v>3793.5</v>
      </c>
      <c r="Y196" s="5">
        <f t="shared" si="30"/>
        <v>0.31961412081894008</v>
      </c>
    </row>
    <row r="197" spans="1:25" x14ac:dyDescent="0.2">
      <c r="A197" s="6">
        <v>19410</v>
      </c>
      <c r="B197" s="6" t="s">
        <v>446</v>
      </c>
      <c r="C197" s="12">
        <v>7225</v>
      </c>
      <c r="D197" s="12">
        <v>3576</v>
      </c>
      <c r="E197" s="12">
        <v>6344</v>
      </c>
      <c r="F197" s="12">
        <v>2715</v>
      </c>
      <c r="G197" s="14">
        <v>0.42799999999999999</v>
      </c>
      <c r="H197" s="6" t="s">
        <v>6371</v>
      </c>
      <c r="I197" s="6" t="b">
        <v>1</v>
      </c>
      <c r="J197" s="6" t="b">
        <v>1</v>
      </c>
      <c r="K197" s="6" t="b">
        <v>1</v>
      </c>
      <c r="L197" s="6" t="b">
        <v>0</v>
      </c>
      <c r="M197" s="6" t="b">
        <v>0</v>
      </c>
      <c r="N197" s="6" t="b">
        <v>0</v>
      </c>
      <c r="O197" s="13">
        <v>0.57999999999999996</v>
      </c>
      <c r="P197" s="6">
        <f t="shared" si="31"/>
        <v>6</v>
      </c>
      <c r="Q197">
        <f t="shared" si="32"/>
        <v>0</v>
      </c>
      <c r="R197">
        <f t="shared" ref="R197:R226" si="36">IF(G197&lt;=_xlfn.PERCENTILE.EXC($G$2:$G$444,0.1), 9, IF(G197&lt;=_xlfn.PERCENTILE.EXC($G$2:$G$444,0.2), 8, IF(G197&lt;=_xlfn.PERCENTILE.EXC($G$2:$G$444,0.3), 7, IF(G197&lt;=_xlfn.PERCENTILE.EXC($G$2:$G$444,0.4), 6, IF(G197&lt;=_xlfn.PERCENTILE.EXC($G$2:$G$444,0.5), 5, IF(G197&lt;=_xlfn.PERCENTILE.EXC($G$2:$G$444,0.6), 4, IF(G197&lt;=_xlfn.PERCENTILE.EXC($G$2:$G$444,0.7), 3, IF(G197&lt;=_xlfn.PERCENTILE.EXC($G$2:$G$444,0.8), 2, IF(G197&lt;=_xlfn.PERCENTILE.EXC($G$2:$G$444,0.9), 1, IF(G197&lt;=_xlfn.PERCENTILE.EXC($G$2:$G$444,0.99), 0, "N/A" ))))))))))</f>
        <v>2</v>
      </c>
      <c r="S197">
        <f>VLOOKUP(A197,councilor_races!$A$2:$M$4644,12,FALSE)</f>
        <v>0</v>
      </c>
      <c r="T197">
        <f>VLOOKUP(A197,head_of_council_races!$A$2:$L$975,11,FALSE)</f>
        <v>0</v>
      </c>
      <c r="U197">
        <f>VLOOKUP(B197,vendor_census_data_2022!$A$2:$H$226,8,FALSE)</f>
        <v>5</v>
      </c>
      <c r="V197">
        <f t="shared" si="33"/>
        <v>13</v>
      </c>
      <c r="W197" s="1">
        <f t="shared" si="35"/>
        <v>3629</v>
      </c>
      <c r="X197" s="1">
        <f t="shared" si="34"/>
        <v>1814.5</v>
      </c>
      <c r="Y197" s="5">
        <f t="shared" si="30"/>
        <v>0.2860182849936948</v>
      </c>
    </row>
    <row r="198" spans="1:25" x14ac:dyDescent="0.2">
      <c r="A198" s="6">
        <v>10618</v>
      </c>
      <c r="B198" s="6" t="s">
        <v>328</v>
      </c>
      <c r="C198" s="12">
        <v>6013</v>
      </c>
      <c r="D198" s="12">
        <v>2523</v>
      </c>
      <c r="E198" s="12">
        <v>4567</v>
      </c>
      <c r="F198" s="12">
        <v>2054</v>
      </c>
      <c r="G198" s="14">
        <v>0.44969999999999999</v>
      </c>
      <c r="H198" s="6" t="s">
        <v>6371</v>
      </c>
      <c r="I198" s="6" t="b">
        <v>1</v>
      </c>
      <c r="J198" s="6" t="b">
        <v>0</v>
      </c>
      <c r="K198" s="6" t="b">
        <v>1</v>
      </c>
      <c r="L198" s="6" t="b">
        <v>0</v>
      </c>
      <c r="M198" s="6" t="b">
        <v>0</v>
      </c>
      <c r="N198" s="6" t="b">
        <v>0</v>
      </c>
      <c r="O198" s="13">
        <v>0.74</v>
      </c>
      <c r="P198" s="6">
        <f t="shared" si="31"/>
        <v>7</v>
      </c>
      <c r="Q198">
        <f t="shared" si="32"/>
        <v>0</v>
      </c>
      <c r="R198">
        <f t="shared" si="36"/>
        <v>1</v>
      </c>
      <c r="S198">
        <f>VLOOKUP(A198,councilor_races!$A$2:$M$4644,12,FALSE)</f>
        <v>0</v>
      </c>
      <c r="T198">
        <f>VLOOKUP(A198,head_of_council_races!$A$2:$L$975,11,FALSE)</f>
        <v>0</v>
      </c>
      <c r="U198">
        <f>VLOOKUP(B198,vendor_census_data_2022!$A$2:$H$226,8,FALSE)</f>
        <v>5</v>
      </c>
      <c r="V198">
        <f t="shared" si="33"/>
        <v>13</v>
      </c>
      <c r="W198" s="1">
        <f t="shared" si="35"/>
        <v>2513</v>
      </c>
      <c r="X198" s="1">
        <f t="shared" si="34"/>
        <v>1256.5</v>
      </c>
      <c r="Y198" s="5">
        <f t="shared" si="30"/>
        <v>0.27512590321874314</v>
      </c>
    </row>
    <row r="199" spans="1:25" x14ac:dyDescent="0.2">
      <c r="A199" s="6">
        <v>10452</v>
      </c>
      <c r="B199" s="6" t="s">
        <v>255</v>
      </c>
      <c r="C199" s="12">
        <v>3135</v>
      </c>
      <c r="D199" s="12">
        <v>1422</v>
      </c>
      <c r="E199" s="12">
        <v>2889</v>
      </c>
      <c r="F199" s="12">
        <v>1531</v>
      </c>
      <c r="G199" s="14">
        <v>0.52990000000000004</v>
      </c>
      <c r="H199" s="6" t="s">
        <v>6371</v>
      </c>
      <c r="I199" s="6" t="b">
        <v>1</v>
      </c>
      <c r="J199" s="6" t="b">
        <v>1</v>
      </c>
      <c r="K199" s="6" t="b">
        <v>1</v>
      </c>
      <c r="L199" s="6" t="b">
        <v>0</v>
      </c>
      <c r="M199" s="6" t="b">
        <v>0</v>
      </c>
      <c r="N199" s="6" t="b">
        <v>0</v>
      </c>
      <c r="O199" s="13">
        <v>0.95</v>
      </c>
      <c r="P199" s="6">
        <f t="shared" si="31"/>
        <v>8</v>
      </c>
      <c r="Q199">
        <f t="shared" si="32"/>
        <v>0</v>
      </c>
      <c r="R199">
        <f t="shared" si="36"/>
        <v>0</v>
      </c>
      <c r="S199">
        <f>VLOOKUP(A199,councilor_races!$A$2:$M$4644,12,FALSE)</f>
        <v>0</v>
      </c>
      <c r="T199">
        <f>VLOOKUP(A199,head_of_council_races!$A$2:$L$975,11,FALSE)</f>
        <v>0</v>
      </c>
      <c r="U199">
        <f>VLOOKUP(B199,vendor_census_data_2022!$A$2:$H$226,8,FALSE)</f>
        <v>2</v>
      </c>
      <c r="V199">
        <f t="shared" si="33"/>
        <v>10</v>
      </c>
      <c r="W199" s="1">
        <f t="shared" si="35"/>
        <v>1358</v>
      </c>
      <c r="X199" s="1">
        <f t="shared" si="34"/>
        <v>679</v>
      </c>
      <c r="Y199" s="5">
        <f t="shared" si="30"/>
        <v>0.23502942194530979</v>
      </c>
    </row>
    <row r="200" spans="1:25" x14ac:dyDescent="0.2">
      <c r="A200" s="6">
        <v>10132</v>
      </c>
      <c r="B200" s="6" t="s">
        <v>66</v>
      </c>
      <c r="C200" s="12">
        <v>138479</v>
      </c>
      <c r="D200" s="12">
        <v>51074</v>
      </c>
      <c r="E200" s="12">
        <v>95921</v>
      </c>
      <c r="F200" s="12">
        <v>27689</v>
      </c>
      <c r="G200" s="14">
        <v>0.28870000000000001</v>
      </c>
      <c r="H200" s="6" t="s">
        <v>6371</v>
      </c>
      <c r="I200" s="6" t="b">
        <v>1</v>
      </c>
      <c r="J200" s="6" t="b">
        <v>0</v>
      </c>
      <c r="K200" s="6" t="b">
        <v>1</v>
      </c>
      <c r="L200" s="6" t="b">
        <v>0</v>
      </c>
      <c r="M200" s="6" t="b">
        <v>0</v>
      </c>
      <c r="N200" s="6" t="b">
        <v>0</v>
      </c>
      <c r="O200" s="13">
        <v>0.72</v>
      </c>
      <c r="P200" s="6">
        <f t="shared" si="31"/>
        <v>0</v>
      </c>
      <c r="Q200">
        <f t="shared" si="32"/>
        <v>0</v>
      </c>
      <c r="R200">
        <f t="shared" si="36"/>
        <v>7</v>
      </c>
      <c r="S200">
        <f>VLOOKUP(A200,councilor_races!$A$2:$M$4644,12,FALSE)</f>
        <v>0</v>
      </c>
      <c r="T200">
        <f>VLOOKUP(A200,head_of_council_races!$A$2:$L$975,11,FALSE)</f>
        <v>0</v>
      </c>
      <c r="U200">
        <f>VLOOKUP(B200,vendor_census_data_2022!$A$2:$H$226,8,FALSE)</f>
        <v>8</v>
      </c>
      <c r="V200">
        <f t="shared" si="33"/>
        <v>15</v>
      </c>
      <c r="W200" s="1">
        <f t="shared" si="35"/>
        <v>68232</v>
      </c>
      <c r="X200" s="1">
        <f t="shared" si="34"/>
        <v>34116</v>
      </c>
      <c r="Y200" s="5">
        <f t="shared" si="30"/>
        <v>0.35566768486567069</v>
      </c>
    </row>
    <row r="201" spans="1:25" x14ac:dyDescent="0.2">
      <c r="A201" s="6">
        <v>10151</v>
      </c>
      <c r="B201" s="6" t="s">
        <v>84</v>
      </c>
      <c r="C201" s="12">
        <v>103988</v>
      </c>
      <c r="D201" s="12">
        <v>48341</v>
      </c>
      <c r="E201" s="12">
        <v>80332</v>
      </c>
      <c r="F201" s="12">
        <v>24546</v>
      </c>
      <c r="G201" s="14">
        <v>0.30559999999999998</v>
      </c>
      <c r="H201" s="6" t="s">
        <v>6372</v>
      </c>
      <c r="I201" s="6" t="b">
        <v>1</v>
      </c>
      <c r="J201" s="6" t="b">
        <v>0</v>
      </c>
      <c r="K201" s="6" t="b">
        <v>1</v>
      </c>
      <c r="L201" s="6" t="b">
        <v>0</v>
      </c>
      <c r="M201" s="6" t="b">
        <v>0</v>
      </c>
      <c r="N201" s="6" t="b">
        <v>0</v>
      </c>
      <c r="O201" s="13">
        <v>0.01</v>
      </c>
      <c r="P201" s="6">
        <f t="shared" si="31"/>
        <v>0</v>
      </c>
      <c r="Q201">
        <f t="shared" si="32"/>
        <v>0</v>
      </c>
      <c r="R201">
        <f t="shared" si="36"/>
        <v>7</v>
      </c>
      <c r="S201">
        <f>VLOOKUP(A201,councilor_races!$A$2:$M$4644,12,FALSE)</f>
        <v>0</v>
      </c>
      <c r="T201">
        <f>VLOOKUP(A201,head_of_council_races!$A$2:$L$975,11,FALSE)</f>
        <v>0</v>
      </c>
      <c r="U201">
        <f>VLOOKUP(B201,vendor_census_data_2022!$A$2:$H$226,8,FALSE)</f>
        <v>8</v>
      </c>
      <c r="V201">
        <f t="shared" si="33"/>
        <v>15</v>
      </c>
      <c r="W201" s="1">
        <f t="shared" si="35"/>
        <v>55786</v>
      </c>
      <c r="X201" s="1">
        <f t="shared" si="34"/>
        <v>27893</v>
      </c>
      <c r="Y201" s="5">
        <f t="shared" si="30"/>
        <v>0.34722153064781158</v>
      </c>
    </row>
    <row r="202" spans="1:25" x14ac:dyDescent="0.2">
      <c r="A202" s="6">
        <v>10367</v>
      </c>
      <c r="B202" s="6" t="s">
        <v>204</v>
      </c>
      <c r="C202" s="12">
        <v>132485</v>
      </c>
      <c r="D202" s="12">
        <v>59830</v>
      </c>
      <c r="E202" s="12">
        <v>96204</v>
      </c>
      <c r="F202" s="12">
        <v>29938</v>
      </c>
      <c r="G202" s="14">
        <v>0.31119999999999998</v>
      </c>
      <c r="H202" s="6" t="s">
        <v>6373</v>
      </c>
      <c r="I202" s="6" t="b">
        <v>1</v>
      </c>
      <c r="J202" s="6" t="b">
        <v>0</v>
      </c>
      <c r="K202" s="6" t="b">
        <v>1</v>
      </c>
      <c r="L202" s="6" t="b">
        <v>0</v>
      </c>
      <c r="M202" s="6" t="b">
        <v>0</v>
      </c>
      <c r="N202" s="6" t="b">
        <v>0</v>
      </c>
      <c r="O202" s="13">
        <v>0.95</v>
      </c>
      <c r="P202" s="6">
        <f t="shared" si="31"/>
        <v>0</v>
      </c>
      <c r="Q202">
        <f t="shared" si="32"/>
        <v>0</v>
      </c>
      <c r="R202">
        <f t="shared" si="36"/>
        <v>7</v>
      </c>
      <c r="S202">
        <f>VLOOKUP(A202,councilor_races!$A$2:$M$4644,12,FALSE)</f>
        <v>0</v>
      </c>
      <c r="T202">
        <f>VLOOKUP(A202,head_of_council_races!$A$2:$L$975,11,FALSE)</f>
        <v>0</v>
      </c>
      <c r="U202">
        <f>VLOOKUP(B202,vendor_census_data_2022!$A$2:$H$226,8,FALSE)</f>
        <v>2</v>
      </c>
      <c r="V202">
        <f t="shared" si="33"/>
        <v>9</v>
      </c>
      <c r="W202" s="1">
        <f t="shared" si="35"/>
        <v>66266</v>
      </c>
      <c r="X202" s="1">
        <f t="shared" si="34"/>
        <v>33133</v>
      </c>
      <c r="Y202" s="5">
        <f t="shared" si="30"/>
        <v>0.34440355910357157</v>
      </c>
    </row>
    <row r="203" spans="1:25" x14ac:dyDescent="0.2">
      <c r="A203" s="6">
        <v>10428</v>
      </c>
      <c r="B203" s="6" t="s">
        <v>241</v>
      </c>
      <c r="C203" s="12">
        <v>338503</v>
      </c>
      <c r="D203" s="12">
        <v>111647</v>
      </c>
      <c r="E203" s="12">
        <v>220234</v>
      </c>
      <c r="F203" s="12">
        <v>68641</v>
      </c>
      <c r="G203" s="14">
        <v>0.31169999999999998</v>
      </c>
      <c r="H203" s="6" t="s">
        <v>6371</v>
      </c>
      <c r="I203" s="6" t="b">
        <v>1</v>
      </c>
      <c r="J203" s="6" t="b">
        <v>0</v>
      </c>
      <c r="K203" s="6" t="b">
        <v>1</v>
      </c>
      <c r="L203" s="6" t="b">
        <v>0</v>
      </c>
      <c r="M203" s="6" t="b">
        <v>0</v>
      </c>
      <c r="N203" s="6" t="b">
        <v>0</v>
      </c>
      <c r="O203" s="13">
        <v>0.95</v>
      </c>
      <c r="P203" s="6" t="str">
        <f t="shared" si="31"/>
        <v>N/A</v>
      </c>
      <c r="Q203">
        <f t="shared" si="32"/>
        <v>0</v>
      </c>
      <c r="R203">
        <f t="shared" si="36"/>
        <v>7</v>
      </c>
      <c r="S203">
        <f>VLOOKUP(A203,councilor_races!$A$2:$M$4644,12,FALSE)</f>
        <v>0</v>
      </c>
      <c r="T203">
        <f>VLOOKUP(A203,head_of_council_races!$A$2:$L$975,11,FALSE)</f>
        <v>0</v>
      </c>
      <c r="U203">
        <f>VLOOKUP(B203,vendor_census_data_2022!$A$2:$H$226,8,FALSE)</f>
        <v>5</v>
      </c>
      <c r="V203">
        <f t="shared" si="33"/>
        <v>12</v>
      </c>
      <c r="W203" s="1">
        <f t="shared" si="35"/>
        <v>151593</v>
      </c>
      <c r="X203" s="1">
        <f t="shared" si="34"/>
        <v>75796.5</v>
      </c>
      <c r="Y203" s="5">
        <f t="shared" si="30"/>
        <v>0.34416348066147823</v>
      </c>
    </row>
    <row r="204" spans="1:25" x14ac:dyDescent="0.2">
      <c r="A204" s="6">
        <v>10035</v>
      </c>
      <c r="B204" s="6" t="s">
        <v>275</v>
      </c>
      <c r="C204" s="12">
        <v>43948</v>
      </c>
      <c r="D204" s="12">
        <v>15867</v>
      </c>
      <c r="E204" s="12">
        <v>31731</v>
      </c>
      <c r="F204" s="12">
        <v>10708</v>
      </c>
      <c r="G204" s="14">
        <v>0.33750000000000002</v>
      </c>
      <c r="H204" s="6" t="s">
        <v>6371</v>
      </c>
      <c r="I204" s="6" t="b">
        <v>1</v>
      </c>
      <c r="J204" s="6" t="b">
        <v>0</v>
      </c>
      <c r="K204" s="6" t="b">
        <v>1</v>
      </c>
      <c r="L204" s="6" t="b">
        <v>0</v>
      </c>
      <c r="M204" s="6" t="b">
        <v>0</v>
      </c>
      <c r="N204" s="6" t="b">
        <v>0</v>
      </c>
      <c r="O204" s="13">
        <v>0.61</v>
      </c>
      <c r="P204" s="6">
        <f t="shared" si="31"/>
        <v>1</v>
      </c>
      <c r="Q204">
        <f t="shared" si="32"/>
        <v>0</v>
      </c>
      <c r="R204">
        <f t="shared" si="36"/>
        <v>6</v>
      </c>
      <c r="S204">
        <f>VLOOKUP(A204,councilor_races!$A$2:$M$4644,12,FALSE)</f>
        <v>0</v>
      </c>
      <c r="T204">
        <f>VLOOKUP(A204,head_of_council_races!$A$2:$L$975,11,FALSE)</f>
        <v>0</v>
      </c>
      <c r="U204">
        <f>VLOOKUP(B204,vendor_census_data_2022!$A$2:$H$226,8,FALSE)</f>
        <v>8</v>
      </c>
      <c r="V204">
        <f t="shared" si="33"/>
        <v>15</v>
      </c>
      <c r="W204" s="1">
        <f t="shared" si="35"/>
        <v>21023</v>
      </c>
      <c r="X204" s="1">
        <f t="shared" si="34"/>
        <v>10511.5</v>
      </c>
      <c r="Y204" s="5">
        <f t="shared" si="30"/>
        <v>0.33126910592165393</v>
      </c>
    </row>
    <row r="205" spans="1:25" x14ac:dyDescent="0.2">
      <c r="A205" s="6">
        <v>10307</v>
      </c>
      <c r="B205" s="6" t="s">
        <v>403</v>
      </c>
      <c r="C205" s="12">
        <v>9634</v>
      </c>
      <c r="D205" s="12">
        <v>4869</v>
      </c>
      <c r="E205" s="12">
        <v>8113</v>
      </c>
      <c r="F205" s="12">
        <v>3346</v>
      </c>
      <c r="G205" s="14">
        <v>0.41239999999999999</v>
      </c>
      <c r="H205" s="6" t="s">
        <v>6372</v>
      </c>
      <c r="I205" s="6" t="b">
        <v>1</v>
      </c>
      <c r="J205" s="6" t="b">
        <v>1</v>
      </c>
      <c r="K205" s="6" t="b">
        <v>1</v>
      </c>
      <c r="L205" s="6" t="b">
        <v>0</v>
      </c>
      <c r="M205" s="6" t="b">
        <v>0</v>
      </c>
      <c r="N205" s="6" t="b">
        <v>0</v>
      </c>
      <c r="O205" s="13">
        <v>0.95</v>
      </c>
      <c r="P205" s="6">
        <f t="shared" si="31"/>
        <v>5</v>
      </c>
      <c r="Q205">
        <f t="shared" si="32"/>
        <v>0</v>
      </c>
      <c r="R205">
        <f t="shared" si="36"/>
        <v>2</v>
      </c>
      <c r="S205">
        <f>VLOOKUP(A205,councilor_races!$A$2:$M$4644,12,FALSE)</f>
        <v>0</v>
      </c>
      <c r="T205">
        <f>VLOOKUP(A205,head_of_council_races!$A$2:$L$975,11,FALSE)</f>
        <v>0</v>
      </c>
      <c r="U205">
        <f>VLOOKUP(B205,vendor_census_data_2022!$A$2:$H$226,8,FALSE)</f>
        <v>2</v>
      </c>
      <c r="V205">
        <f t="shared" si="33"/>
        <v>9</v>
      </c>
      <c r="W205" s="1">
        <f t="shared" si="35"/>
        <v>4767</v>
      </c>
      <c r="X205" s="1">
        <f t="shared" si="34"/>
        <v>2383.5</v>
      </c>
      <c r="Y205" s="5">
        <f t="shared" si="30"/>
        <v>0.29378774805867125</v>
      </c>
    </row>
    <row r="206" spans="1:25" x14ac:dyDescent="0.2">
      <c r="A206" s="6">
        <v>10653</v>
      </c>
      <c r="B206" s="6" t="s">
        <v>348</v>
      </c>
      <c r="C206" s="12">
        <v>8190</v>
      </c>
      <c r="D206" s="12">
        <v>4024</v>
      </c>
      <c r="E206" s="12">
        <v>6459</v>
      </c>
      <c r="F206" s="12">
        <v>2788</v>
      </c>
      <c r="G206" s="14">
        <v>0.43159999999999998</v>
      </c>
      <c r="H206" s="6" t="s">
        <v>6371</v>
      </c>
      <c r="I206" s="6" t="b">
        <v>1</v>
      </c>
      <c r="J206" s="6" t="b">
        <v>0</v>
      </c>
      <c r="K206" s="6" t="b">
        <v>1</v>
      </c>
      <c r="L206" s="6" t="b">
        <v>0</v>
      </c>
      <c r="M206" s="6" t="b">
        <v>0</v>
      </c>
      <c r="N206" s="6" t="b">
        <v>0</v>
      </c>
      <c r="O206" s="13">
        <v>0.74</v>
      </c>
      <c r="P206" s="6">
        <f t="shared" si="31"/>
        <v>6</v>
      </c>
      <c r="Q206">
        <f t="shared" si="32"/>
        <v>0</v>
      </c>
      <c r="R206">
        <f t="shared" si="36"/>
        <v>1</v>
      </c>
      <c r="S206">
        <f>VLOOKUP(A206,councilor_races!$A$2:$M$4644,12,FALSE)</f>
        <v>0</v>
      </c>
      <c r="T206">
        <f>VLOOKUP(A206,head_of_council_races!$A$2:$L$975,11,FALSE)</f>
        <v>0</v>
      </c>
      <c r="U206">
        <f>VLOOKUP(B206,vendor_census_data_2022!$A$2:$H$226,8,FALSE)</f>
        <v>5</v>
      </c>
      <c r="V206">
        <f t="shared" si="33"/>
        <v>12</v>
      </c>
      <c r="W206" s="1">
        <f t="shared" si="35"/>
        <v>3671</v>
      </c>
      <c r="X206" s="1">
        <f t="shared" si="34"/>
        <v>1835.5</v>
      </c>
      <c r="Y206" s="5">
        <f t="shared" si="30"/>
        <v>0.28417711720080507</v>
      </c>
    </row>
    <row r="207" spans="1:25" x14ac:dyDescent="0.2">
      <c r="A207" s="6">
        <v>18543</v>
      </c>
      <c r="B207" s="6" t="s">
        <v>92</v>
      </c>
      <c r="C207" s="12">
        <v>5390</v>
      </c>
      <c r="D207" s="12">
        <v>2674</v>
      </c>
      <c r="E207" s="12">
        <v>4184</v>
      </c>
      <c r="F207" s="12">
        <v>2036</v>
      </c>
      <c r="G207" s="14">
        <v>0.48659999999999998</v>
      </c>
      <c r="H207" s="6" t="s">
        <v>6372</v>
      </c>
      <c r="I207" s="6" t="b">
        <v>1</v>
      </c>
      <c r="J207" s="6" t="b">
        <v>1</v>
      </c>
      <c r="K207" s="6" t="b">
        <v>1</v>
      </c>
      <c r="L207" s="6" t="b">
        <v>0</v>
      </c>
      <c r="M207" s="6" t="b">
        <v>0</v>
      </c>
      <c r="N207" s="6" t="b">
        <v>0</v>
      </c>
      <c r="O207" s="13">
        <v>1.93</v>
      </c>
      <c r="P207" s="6">
        <f t="shared" si="31"/>
        <v>7</v>
      </c>
      <c r="Q207">
        <f t="shared" si="32"/>
        <v>0</v>
      </c>
      <c r="R207">
        <f t="shared" si="36"/>
        <v>0</v>
      </c>
      <c r="S207">
        <f>VLOOKUP(A207,councilor_races!$A$2:$M$4644,12,FALSE)</f>
        <v>0</v>
      </c>
      <c r="T207">
        <f>VLOOKUP(A207,head_of_council_races!$A$2:$L$975,11,FALSE)</f>
        <v>0</v>
      </c>
      <c r="U207">
        <f>VLOOKUP(B207,vendor_census_data_2022!$A$2:$H$226,8,FALSE)</f>
        <v>2</v>
      </c>
      <c r="V207">
        <f t="shared" si="33"/>
        <v>9</v>
      </c>
      <c r="W207" s="1">
        <f t="shared" si="35"/>
        <v>2148</v>
      </c>
      <c r="X207" s="1">
        <f t="shared" si="34"/>
        <v>1074</v>
      </c>
      <c r="Y207" s="5">
        <f t="shared" si="30"/>
        <v>0.25669216061185468</v>
      </c>
    </row>
    <row r="208" spans="1:25" x14ac:dyDescent="0.2">
      <c r="A208" s="6">
        <v>10657</v>
      </c>
      <c r="B208" s="6" t="s">
        <v>349</v>
      </c>
      <c r="C208" s="12">
        <v>202022</v>
      </c>
      <c r="D208" s="12">
        <v>69409</v>
      </c>
      <c r="E208" s="12">
        <v>130714</v>
      </c>
      <c r="F208" s="12">
        <v>41148</v>
      </c>
      <c r="G208" s="14">
        <v>0.31480000000000002</v>
      </c>
      <c r="H208" s="6" t="s">
        <v>6371</v>
      </c>
      <c r="I208" s="6" t="b">
        <v>1</v>
      </c>
      <c r="J208" s="6" t="b">
        <v>0</v>
      </c>
      <c r="K208" s="6" t="b">
        <v>1</v>
      </c>
      <c r="L208" s="6" t="b">
        <v>0</v>
      </c>
      <c r="M208" s="6" t="b">
        <v>0</v>
      </c>
      <c r="N208" s="6" t="b">
        <v>0</v>
      </c>
      <c r="O208" s="13">
        <v>0.74</v>
      </c>
      <c r="P208" s="6">
        <f t="shared" si="31"/>
        <v>0</v>
      </c>
      <c r="Q208">
        <f t="shared" si="32"/>
        <v>0</v>
      </c>
      <c r="R208">
        <f t="shared" si="36"/>
        <v>6</v>
      </c>
      <c r="S208">
        <f>VLOOKUP(A208,councilor_races!$A$2:$M$4644,12,FALSE)</f>
        <v>0</v>
      </c>
      <c r="T208">
        <f>VLOOKUP(A208,head_of_council_races!$A$2:$L$975,11,FALSE)</f>
        <v>0</v>
      </c>
      <c r="U208">
        <f>VLOOKUP(B208,vendor_census_data_2022!$A$2:$H$226,8,FALSE)</f>
        <v>8</v>
      </c>
      <c r="V208">
        <f t="shared" si="33"/>
        <v>14</v>
      </c>
      <c r="W208" s="1">
        <f t="shared" si="35"/>
        <v>89566</v>
      </c>
      <c r="X208" s="1">
        <f t="shared" si="34"/>
        <v>44783</v>
      </c>
      <c r="Y208" s="5">
        <f t="shared" si="30"/>
        <v>0.34260293465122327</v>
      </c>
    </row>
    <row r="209" spans="1:25" x14ac:dyDescent="0.2">
      <c r="A209" s="6">
        <v>10232</v>
      </c>
      <c r="B209" s="6" t="s">
        <v>451</v>
      </c>
      <c r="C209" s="12">
        <v>26999</v>
      </c>
      <c r="D209" s="12">
        <v>9222</v>
      </c>
      <c r="E209" s="12">
        <v>19885</v>
      </c>
      <c r="F209" s="12">
        <v>6867</v>
      </c>
      <c r="G209" s="14">
        <v>0.3453</v>
      </c>
      <c r="H209" s="6" t="s">
        <v>6371</v>
      </c>
      <c r="I209" s="6" t="b">
        <v>1</v>
      </c>
      <c r="J209" s="6" t="b">
        <v>1</v>
      </c>
      <c r="K209" s="6" t="b">
        <v>1</v>
      </c>
      <c r="L209" s="6" t="b">
        <v>0</v>
      </c>
      <c r="M209" s="6" t="b">
        <v>0</v>
      </c>
      <c r="N209" s="6" t="b">
        <v>0</v>
      </c>
      <c r="O209" s="13">
        <v>0.01</v>
      </c>
      <c r="P209" s="6">
        <f t="shared" si="31"/>
        <v>1</v>
      </c>
      <c r="Q209">
        <f t="shared" si="32"/>
        <v>0</v>
      </c>
      <c r="R209">
        <f t="shared" si="36"/>
        <v>5</v>
      </c>
      <c r="S209">
        <f>VLOOKUP(A209,councilor_races!$A$2:$M$4644,12,FALSE)</f>
        <v>0</v>
      </c>
      <c r="T209">
        <f>VLOOKUP(A209,head_of_council_races!$A$2:$L$975,11,FALSE)</f>
        <v>0</v>
      </c>
      <c r="U209">
        <f>VLOOKUP(B209,vendor_census_data_2022!$A$2:$H$226,8,FALSE)</f>
        <v>5</v>
      </c>
      <c r="V209">
        <f t="shared" si="33"/>
        <v>11</v>
      </c>
      <c r="W209" s="1">
        <f t="shared" si="35"/>
        <v>13018</v>
      </c>
      <c r="X209" s="1">
        <f t="shared" si="34"/>
        <v>6509</v>
      </c>
      <c r="Y209" s="5">
        <f t="shared" si="30"/>
        <v>0.32733215991953735</v>
      </c>
    </row>
    <row r="210" spans="1:25" x14ac:dyDescent="0.2">
      <c r="A210" s="6">
        <v>19423</v>
      </c>
      <c r="B210" s="6" t="s">
        <v>118</v>
      </c>
      <c r="C210" s="12">
        <v>7505</v>
      </c>
      <c r="D210" s="12">
        <v>3200</v>
      </c>
      <c r="E210" s="12">
        <v>5503</v>
      </c>
      <c r="F210" s="12">
        <v>2648</v>
      </c>
      <c r="G210" s="14">
        <v>0.48120000000000002</v>
      </c>
      <c r="H210" s="6" t="s">
        <v>6371</v>
      </c>
      <c r="I210" s="6" t="b">
        <v>1</v>
      </c>
      <c r="J210" s="6" t="b">
        <v>1</v>
      </c>
      <c r="K210" s="6" t="b">
        <v>1</v>
      </c>
      <c r="L210" s="6" t="b">
        <v>0</v>
      </c>
      <c r="M210" s="6" t="b">
        <v>0</v>
      </c>
      <c r="N210" s="6" t="b">
        <v>0</v>
      </c>
      <c r="O210" s="13">
        <v>0.57999999999999996</v>
      </c>
      <c r="P210" s="6">
        <f t="shared" si="31"/>
        <v>6</v>
      </c>
      <c r="Q210">
        <f t="shared" si="32"/>
        <v>0</v>
      </c>
      <c r="R210">
        <f t="shared" si="36"/>
        <v>0</v>
      </c>
      <c r="S210">
        <f>VLOOKUP(A210,councilor_races!$A$2:$M$4644,12,FALSE)</f>
        <v>0</v>
      </c>
      <c r="T210">
        <f>VLOOKUP(A210,head_of_council_races!$A$2:$L$975,11,FALSE)</f>
        <v>0</v>
      </c>
      <c r="U210">
        <f>VLOOKUP(B210,vendor_census_data_2022!$A$2:$H$226,8,FALSE)</f>
        <v>2</v>
      </c>
      <c r="V210">
        <f t="shared" si="33"/>
        <v>8</v>
      </c>
      <c r="W210" s="1">
        <f t="shared" si="35"/>
        <v>2855</v>
      </c>
      <c r="X210" s="1">
        <f t="shared" si="34"/>
        <v>1427.5</v>
      </c>
      <c r="Y210" s="5">
        <f t="shared" si="30"/>
        <v>0.25940396147555878</v>
      </c>
    </row>
    <row r="211" spans="1:25" x14ac:dyDescent="0.2">
      <c r="A211" s="6">
        <v>10302</v>
      </c>
      <c r="B211" s="6" t="s">
        <v>156</v>
      </c>
      <c r="C211" s="12">
        <v>28883</v>
      </c>
      <c r="D211" s="12">
        <v>11411</v>
      </c>
      <c r="E211" s="12">
        <v>23920</v>
      </c>
      <c r="F211" s="12">
        <v>9003</v>
      </c>
      <c r="G211" s="14">
        <v>0.37640000000000001</v>
      </c>
      <c r="H211" s="6" t="s">
        <v>6371</v>
      </c>
      <c r="I211" s="6" t="b">
        <v>1</v>
      </c>
      <c r="J211" s="6" t="b">
        <v>1</v>
      </c>
      <c r="K211" s="6" t="b">
        <v>1</v>
      </c>
      <c r="L211" s="6" t="b">
        <v>0</v>
      </c>
      <c r="M211" s="6" t="b">
        <v>0</v>
      </c>
      <c r="N211" s="6" t="b">
        <v>0</v>
      </c>
      <c r="O211" s="13">
        <v>0.44</v>
      </c>
      <c r="P211" s="6">
        <f t="shared" si="31"/>
        <v>1</v>
      </c>
      <c r="Q211">
        <f t="shared" si="32"/>
        <v>0</v>
      </c>
      <c r="R211">
        <f t="shared" si="36"/>
        <v>4</v>
      </c>
      <c r="S211">
        <f>VLOOKUP(A211,councilor_races!$A$2:$M$4644,12,FALSE)</f>
        <v>0</v>
      </c>
      <c r="T211">
        <f>VLOOKUP(A211,head_of_council_races!$A$2:$L$975,11,FALSE)</f>
        <v>0</v>
      </c>
      <c r="U211">
        <f>VLOOKUP(B211,vendor_census_data_2022!$A$2:$H$226,8,FALSE)</f>
        <v>2</v>
      </c>
      <c r="V211">
        <f t="shared" si="33"/>
        <v>7</v>
      </c>
      <c r="W211" s="1">
        <f t="shared" si="35"/>
        <v>14917</v>
      </c>
      <c r="X211" s="1">
        <f t="shared" si="34"/>
        <v>7458.5</v>
      </c>
      <c r="Y211" s="5">
        <f t="shared" si="30"/>
        <v>0.31181020066889631</v>
      </c>
    </row>
    <row r="212" spans="1:25" x14ac:dyDescent="0.2">
      <c r="A212" s="6">
        <v>10589</v>
      </c>
      <c r="B212" s="6" t="s">
        <v>290</v>
      </c>
      <c r="C212" s="12">
        <v>17964</v>
      </c>
      <c r="D212" s="12">
        <v>7295</v>
      </c>
      <c r="E212" s="12">
        <v>14378</v>
      </c>
      <c r="F212" s="12">
        <v>5857</v>
      </c>
      <c r="G212" s="14">
        <v>0.40739999999999998</v>
      </c>
      <c r="H212" s="6" t="s">
        <v>6371</v>
      </c>
      <c r="I212" s="6" t="b">
        <v>1</v>
      </c>
      <c r="J212" s="6" t="b">
        <v>1</v>
      </c>
      <c r="K212" s="6" t="b">
        <v>1</v>
      </c>
      <c r="L212" s="6" t="b">
        <v>0</v>
      </c>
      <c r="M212" s="6" t="b">
        <v>0</v>
      </c>
      <c r="N212" s="6" t="b">
        <v>0</v>
      </c>
      <c r="O212" s="13">
        <v>0.74</v>
      </c>
      <c r="P212" s="6">
        <f t="shared" si="31"/>
        <v>2</v>
      </c>
      <c r="Q212">
        <f t="shared" si="32"/>
        <v>0</v>
      </c>
      <c r="R212">
        <f t="shared" si="36"/>
        <v>3</v>
      </c>
      <c r="S212">
        <f>VLOOKUP(A212,councilor_races!$A$2:$M$4644,12,FALSE)</f>
        <v>0</v>
      </c>
      <c r="T212">
        <f>VLOOKUP(A212,head_of_council_races!$A$2:$L$975,11,FALSE)</f>
        <v>0</v>
      </c>
      <c r="U212">
        <f>VLOOKUP(B212,vendor_census_data_2022!$A$2:$H$226,8,FALSE)</f>
        <v>2</v>
      </c>
      <c r="V212">
        <f t="shared" si="33"/>
        <v>7</v>
      </c>
      <c r="W212" s="1">
        <f t="shared" si="35"/>
        <v>8521</v>
      </c>
      <c r="X212" s="1">
        <f t="shared" si="34"/>
        <v>4260.5</v>
      </c>
      <c r="Y212" s="5">
        <f t="shared" si="30"/>
        <v>0.29632076783975519</v>
      </c>
    </row>
    <row r="213" spans="1:25" x14ac:dyDescent="0.2">
      <c r="A213" s="6">
        <v>10340</v>
      </c>
      <c r="B213" s="6" t="s">
        <v>377</v>
      </c>
      <c r="C213" s="12">
        <v>13570</v>
      </c>
      <c r="D213" s="12">
        <v>5644</v>
      </c>
      <c r="E213" s="12">
        <v>10782</v>
      </c>
      <c r="F213" s="12">
        <v>4536</v>
      </c>
      <c r="G213" s="14">
        <v>0.42070000000000002</v>
      </c>
      <c r="H213" s="6" t="s">
        <v>6371</v>
      </c>
      <c r="I213" s="6" t="b">
        <v>1</v>
      </c>
      <c r="J213" s="6" t="b">
        <v>0</v>
      </c>
      <c r="K213" s="6" t="b">
        <v>1</v>
      </c>
      <c r="L213" s="6" t="b">
        <v>0</v>
      </c>
      <c r="M213" s="6" t="b">
        <v>0</v>
      </c>
      <c r="N213" s="6" t="b">
        <v>0</v>
      </c>
      <c r="O213" s="13">
        <v>0.95</v>
      </c>
      <c r="P213" s="6">
        <f t="shared" si="31"/>
        <v>3</v>
      </c>
      <c r="Q213">
        <f t="shared" si="32"/>
        <v>0</v>
      </c>
      <c r="R213">
        <f t="shared" si="36"/>
        <v>2</v>
      </c>
      <c r="S213">
        <f>VLOOKUP(A213,councilor_races!$A$2:$M$4644,12,FALSE)</f>
        <v>0</v>
      </c>
      <c r="T213">
        <f>VLOOKUP(A213,head_of_council_races!$A$2:$L$975,11,FALSE)</f>
        <v>0</v>
      </c>
      <c r="U213">
        <f>VLOOKUP(B213,vendor_census_data_2022!$A$2:$H$226,8,FALSE)</f>
        <v>2</v>
      </c>
      <c r="V213">
        <f t="shared" si="33"/>
        <v>7</v>
      </c>
      <c r="W213" s="1">
        <f t="shared" si="35"/>
        <v>6246</v>
      </c>
      <c r="X213" s="1">
        <f t="shared" si="34"/>
        <v>3123</v>
      </c>
      <c r="Y213" s="5">
        <f t="shared" si="30"/>
        <v>0.28964941569282138</v>
      </c>
    </row>
    <row r="214" spans="1:25" x14ac:dyDescent="0.2">
      <c r="A214" s="6">
        <v>10820</v>
      </c>
      <c r="B214" s="6" t="s">
        <v>372</v>
      </c>
      <c r="C214" s="12">
        <v>11044</v>
      </c>
      <c r="D214" s="12">
        <v>4972</v>
      </c>
      <c r="E214" s="12">
        <v>8510</v>
      </c>
      <c r="F214" s="12">
        <v>3867</v>
      </c>
      <c r="G214" s="14">
        <v>0.45440000000000003</v>
      </c>
      <c r="H214" s="6" t="s">
        <v>6371</v>
      </c>
      <c r="I214" s="6" t="b">
        <v>1</v>
      </c>
      <c r="J214" s="6" t="b">
        <v>0</v>
      </c>
      <c r="K214" s="6" t="b">
        <v>1</v>
      </c>
      <c r="L214" s="6" t="b">
        <v>0</v>
      </c>
      <c r="M214" s="6" t="b">
        <v>0</v>
      </c>
      <c r="N214" s="6" t="b">
        <v>0</v>
      </c>
      <c r="O214" s="13">
        <v>0.74</v>
      </c>
      <c r="P214" s="6">
        <f t="shared" si="31"/>
        <v>4</v>
      </c>
      <c r="Q214">
        <f t="shared" si="32"/>
        <v>0</v>
      </c>
      <c r="R214">
        <f t="shared" si="36"/>
        <v>1</v>
      </c>
      <c r="S214">
        <f>VLOOKUP(A214,councilor_races!$A$2:$M$4644,12,FALSE)</f>
        <v>0</v>
      </c>
      <c r="T214">
        <f>VLOOKUP(A214,head_of_council_races!$A$2:$L$975,11,FALSE)</f>
        <v>0</v>
      </c>
      <c r="U214">
        <f>VLOOKUP(B214,vendor_census_data_2022!$A$2:$H$226,8,FALSE)</f>
        <v>2</v>
      </c>
      <c r="V214">
        <f t="shared" si="33"/>
        <v>7</v>
      </c>
      <c r="W214" s="1">
        <f t="shared" si="35"/>
        <v>4643</v>
      </c>
      <c r="X214" s="1">
        <f t="shared" si="34"/>
        <v>2321.5</v>
      </c>
      <c r="Y214" s="5">
        <f t="shared" si="30"/>
        <v>0.2727967097532315</v>
      </c>
    </row>
    <row r="215" spans="1:25" x14ac:dyDescent="0.2">
      <c r="A215" s="6">
        <v>19429</v>
      </c>
      <c r="B215" s="6" t="s">
        <v>159</v>
      </c>
      <c r="C215" s="12">
        <v>49216</v>
      </c>
      <c r="D215" s="12">
        <v>21205</v>
      </c>
      <c r="E215" s="12">
        <v>40868</v>
      </c>
      <c r="F215" s="12">
        <v>14916</v>
      </c>
      <c r="G215" s="14">
        <v>0.36499999999999999</v>
      </c>
      <c r="H215" s="6" t="s">
        <v>6372</v>
      </c>
      <c r="I215" s="6" t="b">
        <v>1</v>
      </c>
      <c r="J215" s="6" t="b">
        <v>0</v>
      </c>
      <c r="K215" s="6" t="b">
        <v>1</v>
      </c>
      <c r="L215" s="6" t="b">
        <v>0</v>
      </c>
      <c r="M215" s="6" t="b">
        <v>0</v>
      </c>
      <c r="N215" s="6" t="b">
        <v>0</v>
      </c>
      <c r="O215" s="13">
        <v>0.57999999999999996</v>
      </c>
      <c r="P215" s="6">
        <f t="shared" si="31"/>
        <v>0</v>
      </c>
      <c r="Q215">
        <f t="shared" si="32"/>
        <v>0</v>
      </c>
      <c r="R215">
        <f t="shared" si="36"/>
        <v>4</v>
      </c>
      <c r="S215">
        <f>VLOOKUP(A215,councilor_races!$A$2:$M$4644,12,FALSE)</f>
        <v>0</v>
      </c>
      <c r="T215">
        <f>VLOOKUP(A215,head_of_council_races!$A$2:$L$975,11,FALSE)</f>
        <v>0</v>
      </c>
      <c r="U215">
        <f>VLOOKUP(B215,vendor_census_data_2022!$A$2:$H$226,8,FALSE)</f>
        <v>8</v>
      </c>
      <c r="V215">
        <f t="shared" si="33"/>
        <v>12</v>
      </c>
      <c r="W215" s="1">
        <f t="shared" si="35"/>
        <v>25952</v>
      </c>
      <c r="X215" s="1">
        <f t="shared" si="34"/>
        <v>12976</v>
      </c>
      <c r="Y215" s="5">
        <f t="shared" si="30"/>
        <v>0.31751003229910935</v>
      </c>
    </row>
    <row r="216" spans="1:25" x14ac:dyDescent="0.2">
      <c r="A216" s="6">
        <v>10507</v>
      </c>
      <c r="B216" s="6" t="s">
        <v>285</v>
      </c>
      <c r="C216" s="12">
        <v>52662</v>
      </c>
      <c r="D216" s="12">
        <v>24498</v>
      </c>
      <c r="E216" s="12">
        <v>41418</v>
      </c>
      <c r="F216" s="12">
        <v>15555</v>
      </c>
      <c r="G216" s="14">
        <v>0.37559999999999999</v>
      </c>
      <c r="H216" s="6" t="s">
        <v>6372</v>
      </c>
      <c r="I216" s="6" t="b">
        <v>1</v>
      </c>
      <c r="J216" s="6" t="b">
        <v>0</v>
      </c>
      <c r="K216" s="6" t="b">
        <v>1</v>
      </c>
      <c r="L216" s="6" t="b">
        <v>0</v>
      </c>
      <c r="M216" s="6" t="b">
        <v>0</v>
      </c>
      <c r="N216" s="6" t="b">
        <v>0</v>
      </c>
      <c r="O216" s="13">
        <v>0.74</v>
      </c>
      <c r="P216" s="6">
        <f t="shared" si="31"/>
        <v>0</v>
      </c>
      <c r="Q216">
        <f t="shared" si="32"/>
        <v>0</v>
      </c>
      <c r="R216">
        <f t="shared" si="36"/>
        <v>4</v>
      </c>
      <c r="S216">
        <f>VLOOKUP(A216,councilor_races!$A$2:$M$4644,12,FALSE)</f>
        <v>0</v>
      </c>
      <c r="T216">
        <f>VLOOKUP(A216,head_of_council_races!$A$2:$L$975,11,FALSE)</f>
        <v>0</v>
      </c>
      <c r="U216">
        <f>VLOOKUP(B216,vendor_census_data_2022!$A$2:$H$226,8,FALSE)</f>
        <v>2</v>
      </c>
      <c r="V216">
        <f t="shared" si="33"/>
        <v>6</v>
      </c>
      <c r="W216" s="1">
        <f t="shared" si="35"/>
        <v>25863</v>
      </c>
      <c r="X216" s="1">
        <f t="shared" si="34"/>
        <v>12931.5</v>
      </c>
      <c r="Y216" s="5">
        <f t="shared" si="30"/>
        <v>0.31221932493118931</v>
      </c>
    </row>
    <row r="217" spans="1:25" x14ac:dyDescent="0.2">
      <c r="A217" s="6">
        <v>10178</v>
      </c>
      <c r="B217" s="6" t="s">
        <v>95</v>
      </c>
      <c r="C217" s="12">
        <v>24811</v>
      </c>
      <c r="D217" s="12">
        <v>12861</v>
      </c>
      <c r="E217" s="12">
        <v>22189</v>
      </c>
      <c r="F217" s="12">
        <v>8692</v>
      </c>
      <c r="G217" s="14">
        <v>0.39169999999999999</v>
      </c>
      <c r="H217" s="6" t="s">
        <v>6371</v>
      </c>
      <c r="I217" s="6" t="b">
        <v>1</v>
      </c>
      <c r="J217" s="6" t="b">
        <v>0</v>
      </c>
      <c r="K217" s="6" t="b">
        <v>1</v>
      </c>
      <c r="L217" s="6" t="b">
        <v>0</v>
      </c>
      <c r="M217" s="6" t="b">
        <v>0</v>
      </c>
      <c r="N217" s="6" t="b">
        <v>0</v>
      </c>
      <c r="O217" s="13">
        <v>0.01</v>
      </c>
      <c r="P217" s="6">
        <f t="shared" si="31"/>
        <v>1</v>
      </c>
      <c r="Q217">
        <f t="shared" si="32"/>
        <v>0</v>
      </c>
      <c r="R217">
        <f t="shared" si="36"/>
        <v>3</v>
      </c>
      <c r="S217">
        <f>VLOOKUP(A217,councilor_races!$A$2:$M$4644,12,FALSE)</f>
        <v>0</v>
      </c>
      <c r="T217">
        <f>VLOOKUP(A217,head_of_council_races!$A$2:$L$975,11,FALSE)</f>
        <v>0</v>
      </c>
      <c r="U217">
        <f>VLOOKUP(B217,vendor_census_data_2022!$A$2:$H$226,8,FALSE)</f>
        <v>8</v>
      </c>
      <c r="V217">
        <f t="shared" si="33"/>
        <v>12</v>
      </c>
      <c r="W217" s="1">
        <f t="shared" si="35"/>
        <v>13497</v>
      </c>
      <c r="X217" s="1">
        <f t="shared" si="34"/>
        <v>6748.5</v>
      </c>
      <c r="Y217" s="5">
        <f t="shared" si="30"/>
        <v>0.30413718509171211</v>
      </c>
    </row>
    <row r="218" spans="1:25" x14ac:dyDescent="0.2">
      <c r="A218" s="6">
        <v>10761</v>
      </c>
      <c r="B218" s="6" t="s">
        <v>415</v>
      </c>
      <c r="C218" s="12">
        <v>41145</v>
      </c>
      <c r="D218" s="12">
        <v>19686</v>
      </c>
      <c r="E218" s="12">
        <v>30765</v>
      </c>
      <c r="F218" s="12">
        <v>12140</v>
      </c>
      <c r="G218" s="14">
        <v>0.39460000000000001</v>
      </c>
      <c r="H218" s="6" t="s">
        <v>6372</v>
      </c>
      <c r="I218" s="6" t="b">
        <v>1</v>
      </c>
      <c r="J218" s="6" t="b">
        <v>0</v>
      </c>
      <c r="K218" s="6" t="b">
        <v>1</v>
      </c>
      <c r="L218" s="6" t="b">
        <v>0</v>
      </c>
      <c r="M218" s="6" t="b">
        <v>0</v>
      </c>
      <c r="N218" s="6" t="b">
        <v>0</v>
      </c>
      <c r="O218" s="13">
        <v>0.74</v>
      </c>
      <c r="P218" s="6">
        <f t="shared" si="31"/>
        <v>1</v>
      </c>
      <c r="Q218">
        <f t="shared" si="32"/>
        <v>0</v>
      </c>
      <c r="R218">
        <f t="shared" si="36"/>
        <v>3</v>
      </c>
      <c r="S218">
        <f>VLOOKUP(A218,councilor_races!$A$2:$M$4644,12,FALSE)</f>
        <v>0</v>
      </c>
      <c r="T218">
        <f>VLOOKUP(A218,head_of_council_races!$A$2:$L$975,11,FALSE)</f>
        <v>0</v>
      </c>
      <c r="U218">
        <f>VLOOKUP(B218,vendor_census_data_2022!$A$2:$H$226,8,FALSE)</f>
        <v>10</v>
      </c>
      <c r="V218">
        <f t="shared" si="33"/>
        <v>14</v>
      </c>
      <c r="W218" s="1">
        <f t="shared" si="35"/>
        <v>18625</v>
      </c>
      <c r="X218" s="1">
        <f t="shared" si="34"/>
        <v>9312.5</v>
      </c>
      <c r="Y218" s="5">
        <f t="shared" si="30"/>
        <v>0.30269787095725664</v>
      </c>
    </row>
    <row r="219" spans="1:25" x14ac:dyDescent="0.2">
      <c r="A219" s="6">
        <v>10061</v>
      </c>
      <c r="B219" s="6" t="s">
        <v>447</v>
      </c>
      <c r="C219" s="12">
        <v>21429</v>
      </c>
      <c r="D219" s="12">
        <v>8054</v>
      </c>
      <c r="E219" s="12">
        <v>17110</v>
      </c>
      <c r="F219" s="12">
        <v>7002</v>
      </c>
      <c r="G219" s="14">
        <v>0.40920000000000001</v>
      </c>
      <c r="H219" s="6" t="s">
        <v>6371</v>
      </c>
      <c r="I219" s="6" t="b">
        <v>1</v>
      </c>
      <c r="J219" s="6" t="b">
        <v>1</v>
      </c>
      <c r="K219" s="6" t="b">
        <v>1</v>
      </c>
      <c r="L219" s="6" t="b">
        <v>0</v>
      </c>
      <c r="M219" s="6" t="b">
        <v>0</v>
      </c>
      <c r="N219" s="6" t="b">
        <v>0</v>
      </c>
      <c r="O219" s="13">
        <v>0.53</v>
      </c>
      <c r="P219" s="6">
        <f t="shared" si="31"/>
        <v>2</v>
      </c>
      <c r="Q219">
        <f t="shared" si="32"/>
        <v>0</v>
      </c>
      <c r="R219">
        <f t="shared" si="36"/>
        <v>2</v>
      </c>
      <c r="S219">
        <f>VLOOKUP(A219,councilor_races!$A$2:$M$4644,12,FALSE)</f>
        <v>0</v>
      </c>
      <c r="T219">
        <f>VLOOKUP(A219,head_of_council_races!$A$2:$L$975,11,FALSE)</f>
        <v>0</v>
      </c>
      <c r="U219">
        <f>VLOOKUP(B219,vendor_census_data_2022!$A$2:$H$226,8,FALSE)</f>
        <v>5</v>
      </c>
      <c r="V219">
        <f t="shared" si="33"/>
        <v>9</v>
      </c>
      <c r="W219" s="1">
        <f t="shared" si="35"/>
        <v>10108</v>
      </c>
      <c r="X219" s="1">
        <f t="shared" si="34"/>
        <v>5054</v>
      </c>
      <c r="Y219" s="5">
        <f t="shared" si="30"/>
        <v>0.29538281706604325</v>
      </c>
    </row>
    <row r="220" spans="1:25" x14ac:dyDescent="0.2">
      <c r="A220" s="6">
        <v>10688</v>
      </c>
      <c r="B220" s="6" t="s">
        <v>438</v>
      </c>
      <c r="C220" s="12">
        <v>15454</v>
      </c>
      <c r="D220" s="12">
        <v>5544</v>
      </c>
      <c r="E220" s="12">
        <v>12727</v>
      </c>
      <c r="F220" s="12">
        <v>5542</v>
      </c>
      <c r="G220" s="14">
        <v>0.4355</v>
      </c>
      <c r="H220" s="6" t="s">
        <v>6371</v>
      </c>
      <c r="I220" s="6" t="b">
        <v>1</v>
      </c>
      <c r="J220" s="6" t="b">
        <v>0</v>
      </c>
      <c r="K220" s="6" t="b">
        <v>1</v>
      </c>
      <c r="L220" s="6" t="b">
        <v>0</v>
      </c>
      <c r="M220" s="6" t="b">
        <v>0</v>
      </c>
      <c r="N220" s="6" t="b">
        <v>0</v>
      </c>
      <c r="O220" s="13">
        <v>0.74</v>
      </c>
      <c r="P220" s="6">
        <f t="shared" si="31"/>
        <v>3</v>
      </c>
      <c r="Q220">
        <f t="shared" si="32"/>
        <v>0</v>
      </c>
      <c r="R220">
        <f t="shared" si="36"/>
        <v>1</v>
      </c>
      <c r="S220">
        <f>VLOOKUP(A220,councilor_races!$A$2:$M$4644,12,FALSE)</f>
        <v>0</v>
      </c>
      <c r="T220">
        <f>VLOOKUP(A220,head_of_council_races!$A$2:$L$975,11,FALSE)</f>
        <v>0</v>
      </c>
      <c r="U220">
        <f>VLOOKUP(B220,vendor_census_data_2022!$A$2:$H$226,8,FALSE)</f>
        <v>5</v>
      </c>
      <c r="V220">
        <f t="shared" si="33"/>
        <v>9</v>
      </c>
      <c r="W220" s="1">
        <f t="shared" si="35"/>
        <v>7185</v>
      </c>
      <c r="X220" s="1">
        <f t="shared" si="34"/>
        <v>3592.5</v>
      </c>
      <c r="Y220" s="5">
        <f t="shared" si="30"/>
        <v>0.28227390586941148</v>
      </c>
    </row>
    <row r="221" spans="1:25" x14ac:dyDescent="0.2">
      <c r="A221" s="6">
        <v>10616</v>
      </c>
      <c r="B221" s="6" t="s">
        <v>326</v>
      </c>
      <c r="C221" s="12">
        <v>83651</v>
      </c>
      <c r="D221" s="12">
        <v>36733</v>
      </c>
      <c r="E221" s="12">
        <v>65703</v>
      </c>
      <c r="F221" s="12">
        <v>26377</v>
      </c>
      <c r="G221" s="14">
        <v>0.40150000000000002</v>
      </c>
      <c r="H221" s="6" t="s">
        <v>6373</v>
      </c>
      <c r="I221" s="6" t="b">
        <v>1</v>
      </c>
      <c r="J221" s="6" t="b">
        <v>0</v>
      </c>
      <c r="K221" s="6" t="b">
        <v>1</v>
      </c>
      <c r="L221" s="6" t="b">
        <v>0</v>
      </c>
      <c r="M221" s="6" t="b">
        <v>0</v>
      </c>
      <c r="N221" s="6" t="b">
        <v>0</v>
      </c>
      <c r="O221" s="13">
        <v>0.74</v>
      </c>
      <c r="P221" s="6">
        <f t="shared" si="31"/>
        <v>0</v>
      </c>
      <c r="Q221">
        <f t="shared" si="32"/>
        <v>0</v>
      </c>
      <c r="R221">
        <f t="shared" si="36"/>
        <v>3</v>
      </c>
      <c r="S221">
        <f>VLOOKUP(A221,councilor_races!$A$2:$M$4644,12,FALSE)</f>
        <v>0</v>
      </c>
      <c r="T221">
        <f>VLOOKUP(A221,head_of_council_races!$A$2:$L$975,11,FALSE)</f>
        <v>0</v>
      </c>
      <c r="U221">
        <f>VLOOKUP(B221,vendor_census_data_2022!$A$2:$H$226,8,FALSE)</f>
        <v>8</v>
      </c>
      <c r="V221">
        <f t="shared" si="33"/>
        <v>11</v>
      </c>
      <c r="W221" s="1">
        <f t="shared" si="35"/>
        <v>39326</v>
      </c>
      <c r="X221" s="1">
        <f t="shared" si="34"/>
        <v>19663</v>
      </c>
      <c r="Y221" s="5">
        <f t="shared" si="30"/>
        <v>0.29927096175212697</v>
      </c>
    </row>
    <row r="222" spans="1:25" x14ac:dyDescent="0.2">
      <c r="A222" s="6">
        <v>10755</v>
      </c>
      <c r="B222" s="6" t="s">
        <v>413</v>
      </c>
      <c r="C222" s="12">
        <v>108843</v>
      </c>
      <c r="D222" s="12">
        <v>51380</v>
      </c>
      <c r="E222" s="12">
        <v>83010</v>
      </c>
      <c r="F222" s="12">
        <v>35661</v>
      </c>
      <c r="G222" s="14">
        <v>0.42959999999999998</v>
      </c>
      <c r="H222" s="6" t="s">
        <v>6372</v>
      </c>
      <c r="I222" s="6" t="b">
        <v>1</v>
      </c>
      <c r="J222" s="6" t="b">
        <v>0</v>
      </c>
      <c r="K222" s="6" t="b">
        <v>1</v>
      </c>
      <c r="L222" s="6" t="b">
        <v>0</v>
      </c>
      <c r="M222" s="6" t="b">
        <v>0</v>
      </c>
      <c r="N222" s="6" t="b">
        <v>0</v>
      </c>
      <c r="O222" s="13">
        <v>0.74</v>
      </c>
      <c r="P222" s="6">
        <f t="shared" si="31"/>
        <v>0</v>
      </c>
      <c r="Q222">
        <f t="shared" si="32"/>
        <v>0</v>
      </c>
      <c r="R222">
        <f t="shared" si="36"/>
        <v>2</v>
      </c>
      <c r="S222">
        <f>VLOOKUP(A222,councilor_races!$A$2:$M$4644,12,FALSE)</f>
        <v>0</v>
      </c>
      <c r="T222">
        <f>VLOOKUP(A222,head_of_council_races!$A$2:$L$975,11,FALSE)</f>
        <v>0</v>
      </c>
      <c r="U222">
        <f>VLOOKUP(B222,vendor_census_data_2022!$A$2:$H$226,8,FALSE)</f>
        <v>8</v>
      </c>
      <c r="V222">
        <f t="shared" si="33"/>
        <v>10</v>
      </c>
      <c r="W222" s="1">
        <f t="shared" si="35"/>
        <v>47349</v>
      </c>
      <c r="X222" s="1">
        <f t="shared" si="34"/>
        <v>23674.5</v>
      </c>
      <c r="Y222" s="5">
        <f t="shared" si="30"/>
        <v>0.28520057824358513</v>
      </c>
    </row>
    <row r="223" spans="1:25" x14ac:dyDescent="0.2">
      <c r="A223" s="6">
        <v>10622</v>
      </c>
      <c r="B223" s="6" t="s">
        <v>339</v>
      </c>
      <c r="C223" s="12">
        <v>25704</v>
      </c>
      <c r="D223" s="12">
        <v>14028</v>
      </c>
      <c r="E223" s="12">
        <v>23935</v>
      </c>
      <c r="F223" s="12">
        <v>11262</v>
      </c>
      <c r="G223" s="14">
        <v>0.47049999999999997</v>
      </c>
      <c r="H223" s="6" t="s">
        <v>6372</v>
      </c>
      <c r="I223" s="6" t="b">
        <v>1</v>
      </c>
      <c r="J223" s="6" t="b">
        <v>0</v>
      </c>
      <c r="K223" s="6" t="b">
        <v>1</v>
      </c>
      <c r="L223" s="6" t="b">
        <v>0</v>
      </c>
      <c r="M223" s="6" t="b">
        <v>0</v>
      </c>
      <c r="N223" s="6" t="b">
        <v>0</v>
      </c>
      <c r="O223" s="13">
        <v>0.74</v>
      </c>
      <c r="P223" s="6">
        <f t="shared" si="31"/>
        <v>1</v>
      </c>
      <c r="Q223">
        <f t="shared" si="32"/>
        <v>0</v>
      </c>
      <c r="R223">
        <f t="shared" si="36"/>
        <v>1</v>
      </c>
      <c r="S223">
        <f>VLOOKUP(A223,councilor_races!$A$2:$M$4644,12,FALSE)</f>
        <v>0</v>
      </c>
      <c r="T223">
        <f>VLOOKUP(A223,head_of_council_races!$A$2:$L$975,11,FALSE)</f>
        <v>0</v>
      </c>
      <c r="U223">
        <f>VLOOKUP(B223,vendor_census_data_2022!$A$2:$H$226,8,FALSE)</f>
        <v>8</v>
      </c>
      <c r="V223">
        <f t="shared" si="33"/>
        <v>10</v>
      </c>
      <c r="W223" s="1">
        <f t="shared" si="35"/>
        <v>12673</v>
      </c>
      <c r="X223" s="1">
        <f t="shared" si="34"/>
        <v>6336.5</v>
      </c>
      <c r="Y223" s="5">
        <f t="shared" si="30"/>
        <v>0.26473783162732401</v>
      </c>
    </row>
    <row r="224" spans="1:25" x14ac:dyDescent="0.2">
      <c r="A224" s="6">
        <v>10798</v>
      </c>
      <c r="B224" s="6" t="s">
        <v>428</v>
      </c>
      <c r="C224" s="12">
        <v>24862</v>
      </c>
      <c r="D224" s="12">
        <v>13646</v>
      </c>
      <c r="E224" s="12">
        <v>23836</v>
      </c>
      <c r="F224" s="12">
        <v>11675</v>
      </c>
      <c r="G224" s="14">
        <v>0.48980000000000001</v>
      </c>
      <c r="H224" s="6" t="s">
        <v>6371</v>
      </c>
      <c r="I224" s="6" t="b">
        <v>1</v>
      </c>
      <c r="J224" s="6" t="b">
        <v>0</v>
      </c>
      <c r="K224" s="6" t="b">
        <v>1</v>
      </c>
      <c r="L224" s="6" t="b">
        <v>0</v>
      </c>
      <c r="M224" s="6" t="b">
        <v>0</v>
      </c>
      <c r="N224" s="6" t="b">
        <v>0</v>
      </c>
      <c r="O224" s="13">
        <v>0.74</v>
      </c>
      <c r="P224" s="6">
        <f t="shared" si="31"/>
        <v>1</v>
      </c>
      <c r="Q224">
        <f t="shared" si="32"/>
        <v>0</v>
      </c>
      <c r="R224">
        <f t="shared" si="36"/>
        <v>0</v>
      </c>
      <c r="S224">
        <f>VLOOKUP(A224,councilor_races!$A$2:$M$4644,12,FALSE)</f>
        <v>0</v>
      </c>
      <c r="T224">
        <f>VLOOKUP(A224,head_of_council_races!$A$2:$L$975,11,FALSE)</f>
        <v>0</v>
      </c>
      <c r="U224">
        <f>VLOOKUP(B224,vendor_census_data_2022!$A$2:$H$226,8,FALSE)</f>
        <v>8</v>
      </c>
      <c r="V224">
        <f t="shared" si="33"/>
        <v>9</v>
      </c>
      <c r="W224" s="1">
        <f t="shared" si="35"/>
        <v>12161</v>
      </c>
      <c r="X224" s="1">
        <f t="shared" si="34"/>
        <v>6080.5</v>
      </c>
      <c r="Y224" s="5">
        <f t="shared" si="30"/>
        <v>0.255097331767075</v>
      </c>
    </row>
    <row r="225" spans="1:20" x14ac:dyDescent="0.2">
      <c r="A225" s="6">
        <v>10421</v>
      </c>
      <c r="B225" s="6" t="s">
        <v>136</v>
      </c>
      <c r="C225" s="12">
        <v>2595</v>
      </c>
      <c r="D225" s="12">
        <v>1264</v>
      </c>
      <c r="E225" s="6" t="s">
        <v>21</v>
      </c>
      <c r="F225" s="6" t="s">
        <v>21</v>
      </c>
      <c r="G225" s="6" t="s">
        <v>21</v>
      </c>
      <c r="H225" s="6" t="s">
        <v>6371</v>
      </c>
      <c r="I225" s="6" t="b">
        <v>1</v>
      </c>
      <c r="J225" s="6" t="b">
        <v>1</v>
      </c>
      <c r="K225" s="6" t="b">
        <v>1</v>
      </c>
      <c r="L225" s="6" t="b">
        <v>0</v>
      </c>
      <c r="M225" s="6" t="b">
        <v>0</v>
      </c>
      <c r="N225" s="6" t="b">
        <v>0</v>
      </c>
      <c r="O225" s="13">
        <v>0.95</v>
      </c>
      <c r="P225" s="6" t="str">
        <f t="shared" si="31"/>
        <v>N/A</v>
      </c>
      <c r="Q225">
        <f t="shared" si="32"/>
        <v>0</v>
      </c>
      <c r="R225" t="str">
        <f t="shared" si="36"/>
        <v>N/A</v>
      </c>
      <c r="S225">
        <f>VLOOKUP(A225,councilor_races!$A$2:$M$4644,12,FALSE)</f>
        <v>0</v>
      </c>
      <c r="T225">
        <f>VLOOKUP(A225,head_of_council_races!$A$2:$L$975,11,FALSE)</f>
        <v>0</v>
      </c>
    </row>
    <row r="226" spans="1:20" x14ac:dyDescent="0.2">
      <c r="A226" s="6">
        <v>10786</v>
      </c>
      <c r="B226" s="6" t="s">
        <v>399</v>
      </c>
      <c r="C226" s="12">
        <v>11091</v>
      </c>
      <c r="D226" s="12">
        <v>5584</v>
      </c>
      <c r="E226" s="6" t="s">
        <v>21</v>
      </c>
      <c r="F226" s="6" t="s">
        <v>21</v>
      </c>
      <c r="G226" s="6" t="s">
        <v>21</v>
      </c>
      <c r="H226" s="6" t="s">
        <v>6371</v>
      </c>
      <c r="I226" s="6" t="b">
        <v>1</v>
      </c>
      <c r="J226" s="6" t="b">
        <v>1</v>
      </c>
      <c r="K226" s="6" t="b">
        <v>1</v>
      </c>
      <c r="L226" s="6" t="b">
        <v>0</v>
      </c>
      <c r="M226" s="6" t="b">
        <v>0</v>
      </c>
      <c r="N226" s="6" t="b">
        <v>0</v>
      </c>
      <c r="O226" s="13">
        <v>0.74</v>
      </c>
      <c r="P226" s="6" t="str">
        <f t="shared" si="31"/>
        <v>N/A</v>
      </c>
      <c r="Q226">
        <f t="shared" si="32"/>
        <v>0</v>
      </c>
      <c r="R226" t="str">
        <f t="shared" si="36"/>
        <v>N/A</v>
      </c>
      <c r="S226">
        <f>VLOOKUP(A226,councilor_races!$A$2:$M$4644,12,FALSE)</f>
        <v>0</v>
      </c>
      <c r="T226">
        <f>VLOOKUP(A226,head_of_council_races!$A$2:$L$975,11,FALSE)</f>
        <v>0</v>
      </c>
    </row>
  </sheetData>
  <autoFilter ref="A1:V226" xr:uid="{02FDB781-1450-9B44-B7B0-BD0F83F59540}">
    <sortState xmlns:xlrd2="http://schemas.microsoft.com/office/spreadsheetml/2017/richdata2" ref="A2:V226">
      <sortCondition descending="1" ref="V1:V226"/>
    </sortState>
  </autoFilter>
  <mergeCells count="1">
    <mergeCell ref="Z1:AC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7477F-2B6C-E542-852E-FC0BD5380E23}">
  <dimension ref="A1:P4756"/>
  <sheetViews>
    <sheetView topLeftCell="J4308" workbookViewId="0">
      <selection activeCell="P4612" sqref="P4612"/>
    </sheetView>
  </sheetViews>
  <sheetFormatPr baseColWidth="10" defaultRowHeight="16" x14ac:dyDescent="0.2"/>
  <cols>
    <col min="1" max="1" width="13.6640625" bestFit="1" customWidth="1"/>
    <col min="2" max="2" width="7.1640625" bestFit="1" customWidth="1"/>
    <col min="3" max="3" width="50.5" bestFit="1" customWidth="1"/>
    <col min="4" max="4" width="28.83203125" bestFit="1" customWidth="1"/>
    <col min="5" max="5" width="9.6640625" bestFit="1" customWidth="1"/>
    <col min="6" max="6" width="13.6640625" bestFit="1" customWidth="1"/>
    <col min="7" max="7" width="15" customWidth="1"/>
    <col min="8" max="8" width="29.5" customWidth="1"/>
    <col min="9" max="9" width="15.1640625" customWidth="1"/>
    <col min="10" max="10" width="22.5" customWidth="1"/>
    <col min="11" max="11" width="12.5" customWidth="1"/>
    <col min="12" max="12" width="22.1640625" customWidth="1"/>
    <col min="13" max="14" width="40.5" customWidth="1"/>
    <col min="15" max="15" width="21.33203125" customWidth="1"/>
    <col min="16" max="16" width="37.1640625" customWidth="1"/>
  </cols>
  <sheetData>
    <row r="1" spans="1:16" x14ac:dyDescent="0.2">
      <c r="A1" s="3" t="s">
        <v>454</v>
      </c>
      <c r="B1" s="3" t="s">
        <v>455</v>
      </c>
      <c r="C1" s="3" t="s">
        <v>1451</v>
      </c>
      <c r="D1" s="3" t="s">
        <v>1</v>
      </c>
      <c r="E1" s="3" t="s">
        <v>456</v>
      </c>
      <c r="F1" s="3" t="s">
        <v>6359</v>
      </c>
      <c r="G1" s="3" t="s">
        <v>1452</v>
      </c>
      <c r="H1" s="3" t="s">
        <v>6360</v>
      </c>
      <c r="I1" s="3" t="s">
        <v>1435</v>
      </c>
      <c r="J1" s="3" t="s">
        <v>6379</v>
      </c>
      <c r="K1" s="3" t="s">
        <v>6378</v>
      </c>
      <c r="L1" s="3" t="s">
        <v>6381</v>
      </c>
      <c r="M1" s="3" t="s">
        <v>6384</v>
      </c>
      <c r="N1" s="7" t="s">
        <v>25778</v>
      </c>
      <c r="O1" s="20" t="s">
        <v>25806</v>
      </c>
      <c r="P1" s="3" t="s">
        <v>25807</v>
      </c>
    </row>
    <row r="2" spans="1:16" x14ac:dyDescent="0.2">
      <c r="A2">
        <v>10770</v>
      </c>
      <c r="B2" t="b">
        <v>1</v>
      </c>
      <c r="C2" t="s">
        <v>1453</v>
      </c>
      <c r="D2" t="s">
        <v>5042</v>
      </c>
      <c r="E2">
        <v>1775</v>
      </c>
      <c r="F2">
        <v>110</v>
      </c>
      <c r="G2" t="b">
        <v>0</v>
      </c>
      <c r="H2" t="str">
        <f>VLOOKUP(A2,all_municipalities!$A$2:$M$445,2,FALSE)</f>
        <v>Quinte West, City of</v>
      </c>
      <c r="I2" t="b">
        <f>VLOOKUP(A2,all_municipalities!$A$2:$M$445,9,FALSE)</f>
        <v>1</v>
      </c>
      <c r="J2" t="b">
        <f>VLOOKUP(A2,all_municipalities!$A$2:$M$445,13, FALSE)</f>
        <v>1</v>
      </c>
      <c r="K2" t="str">
        <f t="shared" ref="K2:K65" si="0">IF(J2=TRUE,IF(F2&lt;=10,"HIGH",IF(F2&lt;=100,"MID",IF(F2&lt;=1000,"LOW","NONE"))),"NONE")</f>
        <v>LOW</v>
      </c>
      <c r="L2">
        <v>15</v>
      </c>
      <c r="M2" t="str">
        <f t="shared" ref="M2:M65" si="1">CONCATENATE(A2, " ",C2)</f>
        <v>10770 Councillor, Ward 2</v>
      </c>
      <c r="N2" s="6" t="str">
        <f>IF(I2,M2,"")</f>
        <v>10770 Councillor, Ward 2</v>
      </c>
      <c r="O2" s="15">
        <f>IF(I2&lt;&gt;FALSE,VLOOKUP(H2,internet_municipalities!$B$2:$W$226,22,FALSE),"NO INTERNET")</f>
        <v>25020</v>
      </c>
      <c r="P2" s="16">
        <f t="shared" ref="P2:P65" si="2">IF(I2=TRUE,IF(F2&lt;&gt;"Acclaimed",IF(F2&lt;&gt;"Lost",F2/O2,"Lost"),"Acclaimed"),"NO INTERNET")</f>
        <v>4.3964828137490006E-3</v>
      </c>
    </row>
    <row r="3" spans="1:16" x14ac:dyDescent="0.2">
      <c r="A3">
        <v>10770</v>
      </c>
      <c r="B3" t="b">
        <v>1</v>
      </c>
      <c r="C3" t="s">
        <v>1453</v>
      </c>
      <c r="D3" t="s">
        <v>5043</v>
      </c>
      <c r="E3">
        <v>2072</v>
      </c>
      <c r="F3">
        <v>407</v>
      </c>
      <c r="G3" t="b">
        <v>0</v>
      </c>
      <c r="H3" t="str">
        <f>VLOOKUP(A3,all_municipalities!$A$2:$M$445,2,FALSE)</f>
        <v>Quinte West, City of</v>
      </c>
      <c r="I3" t="b">
        <f>VLOOKUP(A3,all_municipalities!$A$2:$M$445,9,FALSE)</f>
        <v>1</v>
      </c>
      <c r="J3" t="b">
        <f>VLOOKUP(A3,all_municipalities!$A$2:$M$445,13, FALSE)</f>
        <v>1</v>
      </c>
      <c r="K3" t="str">
        <f t="shared" si="0"/>
        <v>LOW</v>
      </c>
      <c r="L3">
        <v>15</v>
      </c>
      <c r="M3" t="str">
        <f t="shared" si="1"/>
        <v>10770 Councillor, Ward 2</v>
      </c>
      <c r="N3" s="6" t="str">
        <f t="shared" ref="N3:N66" si="3">IF(I3,M3,"")</f>
        <v>10770 Councillor, Ward 2</v>
      </c>
      <c r="O3" s="15">
        <f>IF(I3&lt;&gt;FALSE,VLOOKUP(H3,internet_municipalities!$B$2:$W$226,22,FALSE),"NO INTERNET")</f>
        <v>25020</v>
      </c>
      <c r="P3" s="16">
        <f t="shared" si="2"/>
        <v>1.6266986410871303E-2</v>
      </c>
    </row>
    <row r="4" spans="1:16" x14ac:dyDescent="0.2">
      <c r="A4">
        <v>10770</v>
      </c>
      <c r="B4" t="b">
        <v>1</v>
      </c>
      <c r="C4" t="s">
        <v>1456</v>
      </c>
      <c r="D4" t="s">
        <v>5044</v>
      </c>
      <c r="E4">
        <v>2260</v>
      </c>
      <c r="F4">
        <v>468</v>
      </c>
      <c r="G4" t="b">
        <v>0</v>
      </c>
      <c r="H4" t="str">
        <f>VLOOKUP(A4,all_municipalities!$A$2:$M$445,2,FALSE)</f>
        <v>Quinte West, City of</v>
      </c>
      <c r="I4" t="b">
        <f>VLOOKUP(A4,all_municipalities!$A$2:$M$445,9,FALSE)</f>
        <v>1</v>
      </c>
      <c r="J4" t="b">
        <f>VLOOKUP(A4,all_municipalities!$A$2:$M$445,13, FALSE)</f>
        <v>1</v>
      </c>
      <c r="K4" t="str">
        <f t="shared" si="0"/>
        <v>LOW</v>
      </c>
      <c r="L4">
        <v>15</v>
      </c>
      <c r="M4" t="str">
        <f t="shared" si="1"/>
        <v>10770 Councillor, Ward 1</v>
      </c>
      <c r="N4" s="6" t="str">
        <f t="shared" si="3"/>
        <v>10770 Councillor, Ward 1</v>
      </c>
      <c r="O4" s="15">
        <f>IF(I4&lt;&gt;FALSE,VLOOKUP(H4,internet_municipalities!$B$2:$W$226,22,FALSE),"NO INTERNET")</f>
        <v>25020</v>
      </c>
      <c r="P4" s="16">
        <f t="shared" si="2"/>
        <v>1.870503597122302E-2</v>
      </c>
    </row>
    <row r="5" spans="1:16" x14ac:dyDescent="0.2">
      <c r="A5">
        <v>10770</v>
      </c>
      <c r="B5" t="b">
        <v>1</v>
      </c>
      <c r="C5" t="s">
        <v>1456</v>
      </c>
      <c r="D5" t="s">
        <v>5045</v>
      </c>
      <c r="E5">
        <v>1859</v>
      </c>
      <c r="F5">
        <v>67</v>
      </c>
      <c r="G5" t="b">
        <v>0</v>
      </c>
      <c r="H5" t="str">
        <f>VLOOKUP(A5,all_municipalities!$A$2:$M$445,2,FALSE)</f>
        <v>Quinte West, City of</v>
      </c>
      <c r="I5" t="b">
        <f>VLOOKUP(A5,all_municipalities!$A$2:$M$445,9,FALSE)</f>
        <v>1</v>
      </c>
      <c r="J5" t="b">
        <f>VLOOKUP(A5,all_municipalities!$A$2:$M$445,13, FALSE)</f>
        <v>1</v>
      </c>
      <c r="K5" t="str">
        <f t="shared" si="0"/>
        <v>MID</v>
      </c>
      <c r="L5">
        <v>15</v>
      </c>
      <c r="M5" t="str">
        <f t="shared" si="1"/>
        <v>10770 Councillor, Ward 1</v>
      </c>
      <c r="N5" s="6" t="str">
        <f t="shared" si="3"/>
        <v>10770 Councillor, Ward 1</v>
      </c>
      <c r="O5" s="15">
        <f>IF(I5&lt;&gt;FALSE,VLOOKUP(H5,internet_municipalities!$B$2:$W$226,22,FALSE),"NO INTERNET")</f>
        <v>25020</v>
      </c>
      <c r="P5" s="16">
        <f t="shared" si="2"/>
        <v>2.677857713828937E-3</v>
      </c>
    </row>
    <row r="6" spans="1:16" x14ac:dyDescent="0.2">
      <c r="A6">
        <v>10770</v>
      </c>
      <c r="B6" t="b">
        <v>1</v>
      </c>
      <c r="C6" t="s">
        <v>1471</v>
      </c>
      <c r="D6" t="s">
        <v>5046</v>
      </c>
      <c r="E6">
        <v>337</v>
      </c>
      <c r="F6">
        <v>62</v>
      </c>
      <c r="G6" t="b">
        <v>0</v>
      </c>
      <c r="H6" t="str">
        <f>VLOOKUP(A6,all_municipalities!$A$2:$M$445,2,FALSE)</f>
        <v>Quinte West, City of</v>
      </c>
      <c r="I6" t="b">
        <f>VLOOKUP(A6,all_municipalities!$A$2:$M$445,9,FALSE)</f>
        <v>1</v>
      </c>
      <c r="J6" t="b">
        <f>VLOOKUP(A6,all_municipalities!$A$2:$M$445,13, FALSE)</f>
        <v>1</v>
      </c>
      <c r="K6" t="str">
        <f t="shared" si="0"/>
        <v>MID</v>
      </c>
      <c r="L6">
        <v>15</v>
      </c>
      <c r="M6" t="str">
        <f t="shared" si="1"/>
        <v>10770 Councillor, Ward 4</v>
      </c>
      <c r="N6" s="6" t="str">
        <f t="shared" si="3"/>
        <v>10770 Councillor, Ward 4</v>
      </c>
      <c r="O6" s="15">
        <f>IF(I6&lt;&gt;FALSE,VLOOKUP(H6,internet_municipalities!$B$2:$W$226,22,FALSE),"NO INTERNET")</f>
        <v>25020</v>
      </c>
      <c r="P6" s="16">
        <f t="shared" si="2"/>
        <v>2.4780175859312548E-3</v>
      </c>
    </row>
    <row r="7" spans="1:16" x14ac:dyDescent="0.2">
      <c r="A7">
        <v>10770</v>
      </c>
      <c r="B7" t="b">
        <v>1</v>
      </c>
      <c r="C7" t="s">
        <v>1475</v>
      </c>
      <c r="D7" t="s">
        <v>5047</v>
      </c>
      <c r="E7">
        <v>1319</v>
      </c>
      <c r="F7">
        <v>395</v>
      </c>
      <c r="G7" t="b">
        <v>0</v>
      </c>
      <c r="H7" t="str">
        <f>VLOOKUP(A7,all_municipalities!$A$2:$M$445,2,FALSE)</f>
        <v>Quinte West, City of</v>
      </c>
      <c r="I7" t="b">
        <f>VLOOKUP(A7,all_municipalities!$A$2:$M$445,9,FALSE)</f>
        <v>1</v>
      </c>
      <c r="J7" t="b">
        <f>VLOOKUP(A7,all_municipalities!$A$2:$M$445,13, FALSE)</f>
        <v>1</v>
      </c>
      <c r="K7" t="str">
        <f t="shared" si="0"/>
        <v>LOW</v>
      </c>
      <c r="L7">
        <v>15</v>
      </c>
      <c r="M7" t="str">
        <f t="shared" si="1"/>
        <v>10770 Councillor, Ward 3</v>
      </c>
      <c r="N7" s="6" t="str">
        <f t="shared" si="3"/>
        <v>10770 Councillor, Ward 3</v>
      </c>
      <c r="O7" s="15">
        <f>IF(I7&lt;&gt;FALSE,VLOOKUP(H7,internet_municipalities!$B$2:$W$226,22,FALSE),"NO INTERNET")</f>
        <v>25020</v>
      </c>
      <c r="P7" s="16">
        <f t="shared" si="2"/>
        <v>1.5787370103916867E-2</v>
      </c>
    </row>
    <row r="8" spans="1:16" x14ac:dyDescent="0.2">
      <c r="A8">
        <v>10770</v>
      </c>
      <c r="B8" t="b">
        <v>1</v>
      </c>
      <c r="C8" t="s">
        <v>1453</v>
      </c>
      <c r="D8" t="s">
        <v>5048</v>
      </c>
      <c r="E8">
        <v>1766</v>
      </c>
      <c r="F8">
        <v>101</v>
      </c>
      <c r="G8" t="b">
        <v>0</v>
      </c>
      <c r="H8" t="str">
        <f>VLOOKUP(A8,all_municipalities!$A$2:$M$445,2,FALSE)</f>
        <v>Quinte West, City of</v>
      </c>
      <c r="I8" t="b">
        <f>VLOOKUP(A8,all_municipalities!$A$2:$M$445,9,FALSE)</f>
        <v>1</v>
      </c>
      <c r="J8" t="b">
        <f>VLOOKUP(A8,all_municipalities!$A$2:$M$445,13, FALSE)</f>
        <v>1</v>
      </c>
      <c r="K8" t="str">
        <f t="shared" si="0"/>
        <v>LOW</v>
      </c>
      <c r="L8">
        <v>15</v>
      </c>
      <c r="M8" t="str">
        <f t="shared" si="1"/>
        <v>10770 Councillor, Ward 2</v>
      </c>
      <c r="N8" s="6" t="str">
        <f t="shared" si="3"/>
        <v>10770 Councillor, Ward 2</v>
      </c>
      <c r="O8" s="15">
        <f>IF(I8&lt;&gt;FALSE,VLOOKUP(H8,internet_municipalities!$B$2:$W$226,22,FALSE),"NO INTERNET")</f>
        <v>25020</v>
      </c>
      <c r="P8" s="16">
        <f t="shared" si="2"/>
        <v>4.0367705835331735E-3</v>
      </c>
    </row>
    <row r="9" spans="1:16" x14ac:dyDescent="0.2">
      <c r="A9">
        <v>10770</v>
      </c>
      <c r="B9" t="b">
        <v>1</v>
      </c>
      <c r="C9" t="s">
        <v>1453</v>
      </c>
      <c r="D9" t="s">
        <v>5049</v>
      </c>
      <c r="E9">
        <v>1703</v>
      </c>
      <c r="F9">
        <v>38</v>
      </c>
      <c r="G9" t="b">
        <v>0</v>
      </c>
      <c r="H9" t="str">
        <f>VLOOKUP(A9,all_municipalities!$A$2:$M$445,2,FALSE)</f>
        <v>Quinte West, City of</v>
      </c>
      <c r="I9" t="b">
        <f>VLOOKUP(A9,all_municipalities!$A$2:$M$445,9,FALSE)</f>
        <v>1</v>
      </c>
      <c r="J9" t="b">
        <f>VLOOKUP(A9,all_municipalities!$A$2:$M$445,13, FALSE)</f>
        <v>1</v>
      </c>
      <c r="K9" t="str">
        <f t="shared" si="0"/>
        <v>MID</v>
      </c>
      <c r="L9">
        <v>15</v>
      </c>
      <c r="M9" t="str">
        <f t="shared" si="1"/>
        <v>10770 Councillor, Ward 2</v>
      </c>
      <c r="N9" s="6" t="str">
        <f t="shared" si="3"/>
        <v>10770 Councillor, Ward 2</v>
      </c>
      <c r="O9" s="15">
        <f>IF(I9&lt;&gt;FALSE,VLOOKUP(H9,internet_municipalities!$B$2:$W$226,22,FALSE),"NO INTERNET")</f>
        <v>25020</v>
      </c>
      <c r="P9" s="16">
        <f t="shared" si="2"/>
        <v>1.5187849720223821E-3</v>
      </c>
    </row>
    <row r="10" spans="1:16" x14ac:dyDescent="0.2">
      <c r="A10">
        <v>10770</v>
      </c>
      <c r="B10" t="b">
        <v>1</v>
      </c>
      <c r="C10" t="s">
        <v>1456</v>
      </c>
      <c r="D10" t="s">
        <v>5050</v>
      </c>
      <c r="E10">
        <v>2029</v>
      </c>
      <c r="F10">
        <v>237</v>
      </c>
      <c r="G10" t="b">
        <v>0</v>
      </c>
      <c r="H10" t="str">
        <f>VLOOKUP(A10,all_municipalities!$A$2:$M$445,2,FALSE)</f>
        <v>Quinte West, City of</v>
      </c>
      <c r="I10" t="b">
        <f>VLOOKUP(A10,all_municipalities!$A$2:$M$445,9,FALSE)</f>
        <v>1</v>
      </c>
      <c r="J10" t="b">
        <f>VLOOKUP(A10,all_municipalities!$A$2:$M$445,13, FALSE)</f>
        <v>1</v>
      </c>
      <c r="K10" t="str">
        <f t="shared" si="0"/>
        <v>LOW</v>
      </c>
      <c r="L10">
        <v>15</v>
      </c>
      <c r="M10" t="str">
        <f t="shared" si="1"/>
        <v>10770 Councillor, Ward 1</v>
      </c>
      <c r="N10" s="6" t="str">
        <f t="shared" si="3"/>
        <v>10770 Councillor, Ward 1</v>
      </c>
      <c r="O10" s="15">
        <f>IF(I10&lt;&gt;FALSE,VLOOKUP(H10,internet_municipalities!$B$2:$W$226,22,FALSE),"NO INTERNET")</f>
        <v>25020</v>
      </c>
      <c r="P10" s="16">
        <f t="shared" si="2"/>
        <v>9.4724220623501193E-3</v>
      </c>
    </row>
    <row r="11" spans="1:16" x14ac:dyDescent="0.2">
      <c r="A11">
        <v>10770</v>
      </c>
      <c r="B11" t="b">
        <v>1</v>
      </c>
      <c r="C11" t="s">
        <v>1456</v>
      </c>
      <c r="D11" t="s">
        <v>5051</v>
      </c>
      <c r="E11">
        <v>2076</v>
      </c>
      <c r="F11">
        <v>284</v>
      </c>
      <c r="G11" t="b">
        <v>0</v>
      </c>
      <c r="H11" t="str">
        <f>VLOOKUP(A11,all_municipalities!$A$2:$M$445,2,FALSE)</f>
        <v>Quinte West, City of</v>
      </c>
      <c r="I11" t="b">
        <f>VLOOKUP(A11,all_municipalities!$A$2:$M$445,9,FALSE)</f>
        <v>1</v>
      </c>
      <c r="J11" t="b">
        <f>VLOOKUP(A11,all_municipalities!$A$2:$M$445,13, FALSE)</f>
        <v>1</v>
      </c>
      <c r="K11" t="str">
        <f t="shared" si="0"/>
        <v>LOW</v>
      </c>
      <c r="L11">
        <v>15</v>
      </c>
      <c r="M11" t="str">
        <f t="shared" si="1"/>
        <v>10770 Councillor, Ward 1</v>
      </c>
      <c r="N11" s="6" t="str">
        <f t="shared" si="3"/>
        <v>10770 Councillor, Ward 1</v>
      </c>
      <c r="O11" s="15">
        <f>IF(I11&lt;&gt;FALSE,VLOOKUP(H11,internet_municipalities!$B$2:$W$226,22,FALSE),"NO INTERNET")</f>
        <v>25020</v>
      </c>
      <c r="P11" s="16">
        <f t="shared" si="2"/>
        <v>1.135091926458833E-2</v>
      </c>
    </row>
    <row r="12" spans="1:16" x14ac:dyDescent="0.2">
      <c r="A12">
        <v>10770</v>
      </c>
      <c r="B12" t="b">
        <v>1</v>
      </c>
      <c r="C12" t="s">
        <v>1456</v>
      </c>
      <c r="D12" t="s">
        <v>5052</v>
      </c>
      <c r="E12">
        <v>1900</v>
      </c>
      <c r="F12">
        <v>108</v>
      </c>
      <c r="G12" t="b">
        <v>0</v>
      </c>
      <c r="H12" t="str">
        <f>VLOOKUP(A12,all_municipalities!$A$2:$M$445,2,FALSE)</f>
        <v>Quinte West, City of</v>
      </c>
      <c r="I12" t="b">
        <f>VLOOKUP(A12,all_municipalities!$A$2:$M$445,9,FALSE)</f>
        <v>1</v>
      </c>
      <c r="J12" t="b">
        <f>VLOOKUP(A12,all_municipalities!$A$2:$M$445,13, FALSE)</f>
        <v>1</v>
      </c>
      <c r="K12" t="str">
        <f t="shared" si="0"/>
        <v>LOW</v>
      </c>
      <c r="L12">
        <v>15</v>
      </c>
      <c r="M12" t="str">
        <f t="shared" si="1"/>
        <v>10770 Councillor, Ward 1</v>
      </c>
      <c r="N12" s="6" t="str">
        <f t="shared" si="3"/>
        <v>10770 Councillor, Ward 1</v>
      </c>
      <c r="O12" s="15">
        <f>IF(I12&lt;&gt;FALSE,VLOOKUP(H12,internet_municipalities!$B$2:$W$226,22,FALSE),"NO INTERNET")</f>
        <v>25020</v>
      </c>
      <c r="P12" s="16">
        <f t="shared" si="2"/>
        <v>4.3165467625899279E-3</v>
      </c>
    </row>
    <row r="13" spans="1:16" x14ac:dyDescent="0.2">
      <c r="A13">
        <v>10770</v>
      </c>
      <c r="B13" t="b">
        <v>1</v>
      </c>
      <c r="C13" t="s">
        <v>1475</v>
      </c>
      <c r="D13" t="s">
        <v>5053</v>
      </c>
      <c r="E13">
        <v>1529</v>
      </c>
      <c r="F13">
        <v>605</v>
      </c>
      <c r="G13" t="b">
        <v>0</v>
      </c>
      <c r="H13" t="str">
        <f>VLOOKUP(A13,all_municipalities!$A$2:$M$445,2,FALSE)</f>
        <v>Quinte West, City of</v>
      </c>
      <c r="I13" t="b">
        <f>VLOOKUP(A13,all_municipalities!$A$2:$M$445,9,FALSE)</f>
        <v>1</v>
      </c>
      <c r="J13" t="b">
        <f>VLOOKUP(A13,all_municipalities!$A$2:$M$445,13, FALSE)</f>
        <v>1</v>
      </c>
      <c r="K13" t="str">
        <f t="shared" si="0"/>
        <v>LOW</v>
      </c>
      <c r="L13">
        <v>15</v>
      </c>
      <c r="M13" t="str">
        <f t="shared" si="1"/>
        <v>10770 Councillor, Ward 3</v>
      </c>
      <c r="N13" s="6" t="str">
        <f t="shared" si="3"/>
        <v>10770 Councillor, Ward 3</v>
      </c>
      <c r="O13" s="15">
        <f>IF(I13&lt;&gt;FALSE,VLOOKUP(H13,internet_municipalities!$B$2:$W$226,22,FALSE),"NO INTERNET")</f>
        <v>25020</v>
      </c>
      <c r="P13" s="16">
        <f t="shared" si="2"/>
        <v>2.4180655475619504E-2</v>
      </c>
    </row>
    <row r="14" spans="1:16" x14ac:dyDescent="0.2">
      <c r="A14">
        <v>10770</v>
      </c>
      <c r="B14" t="b">
        <v>0</v>
      </c>
      <c r="C14" t="s">
        <v>1456</v>
      </c>
      <c r="D14" t="s">
        <v>5054</v>
      </c>
      <c r="E14">
        <v>1792</v>
      </c>
      <c r="F14" t="s">
        <v>1460</v>
      </c>
      <c r="G14" t="b">
        <v>0</v>
      </c>
      <c r="H14" t="str">
        <f>VLOOKUP(A14,all_municipalities!$A$2:$M$445,2,FALSE)</f>
        <v>Quinte West, City of</v>
      </c>
      <c r="I14" t="b">
        <f>VLOOKUP(A14,all_municipalities!$A$2:$M$445,9,FALSE)</f>
        <v>1</v>
      </c>
      <c r="J14" t="b">
        <f>VLOOKUP(A14,all_municipalities!$A$2:$M$445,13, FALSE)</f>
        <v>1</v>
      </c>
      <c r="K14" t="str">
        <f t="shared" si="0"/>
        <v>NONE</v>
      </c>
      <c r="L14">
        <v>15</v>
      </c>
      <c r="M14" t="str">
        <f t="shared" si="1"/>
        <v>10770 Councillor, Ward 1</v>
      </c>
      <c r="N14" s="6" t="str">
        <f t="shared" si="3"/>
        <v>10770 Councillor, Ward 1</v>
      </c>
      <c r="O14" s="15">
        <f>IF(I14&lt;&gt;FALSE,VLOOKUP(H14,internet_municipalities!$B$2:$W$226,22,FALSE),"NO INTERNET")</f>
        <v>25020</v>
      </c>
      <c r="P14" s="16" t="str">
        <f t="shared" si="2"/>
        <v>Lost</v>
      </c>
    </row>
    <row r="15" spans="1:16" x14ac:dyDescent="0.2">
      <c r="A15">
        <v>10770</v>
      </c>
      <c r="B15" t="b">
        <v>0</v>
      </c>
      <c r="C15" t="s">
        <v>1453</v>
      </c>
      <c r="D15" t="s">
        <v>5055</v>
      </c>
      <c r="E15">
        <v>1665</v>
      </c>
      <c r="F15" t="s">
        <v>1460</v>
      </c>
      <c r="G15" t="b">
        <v>0</v>
      </c>
      <c r="H15" t="str">
        <f>VLOOKUP(A15,all_municipalities!$A$2:$M$445,2,FALSE)</f>
        <v>Quinte West, City of</v>
      </c>
      <c r="I15" t="b">
        <f>VLOOKUP(A15,all_municipalities!$A$2:$M$445,9,FALSE)</f>
        <v>1</v>
      </c>
      <c r="J15" t="b">
        <f>VLOOKUP(A15,all_municipalities!$A$2:$M$445,13, FALSE)</f>
        <v>1</v>
      </c>
      <c r="K15" t="str">
        <f t="shared" si="0"/>
        <v>NONE</v>
      </c>
      <c r="L15">
        <v>15</v>
      </c>
      <c r="M15" t="str">
        <f t="shared" si="1"/>
        <v>10770 Councillor, Ward 2</v>
      </c>
      <c r="N15" s="6" t="str">
        <f t="shared" si="3"/>
        <v>10770 Councillor, Ward 2</v>
      </c>
      <c r="O15" s="15">
        <f>IF(I15&lt;&gt;FALSE,VLOOKUP(H15,internet_municipalities!$B$2:$W$226,22,FALSE),"NO INTERNET")</f>
        <v>25020</v>
      </c>
      <c r="P15" s="16" t="str">
        <f t="shared" si="2"/>
        <v>Lost</v>
      </c>
    </row>
    <row r="16" spans="1:16" x14ac:dyDescent="0.2">
      <c r="A16">
        <v>10770</v>
      </c>
      <c r="B16" t="b">
        <v>0</v>
      </c>
      <c r="C16" t="s">
        <v>1456</v>
      </c>
      <c r="D16" t="s">
        <v>5056</v>
      </c>
      <c r="E16">
        <v>761</v>
      </c>
      <c r="F16" t="s">
        <v>1460</v>
      </c>
      <c r="G16" t="b">
        <v>0</v>
      </c>
      <c r="H16" t="str">
        <f>VLOOKUP(A16,all_municipalities!$A$2:$M$445,2,FALSE)</f>
        <v>Quinte West, City of</v>
      </c>
      <c r="I16" t="b">
        <f>VLOOKUP(A16,all_municipalities!$A$2:$M$445,9,FALSE)</f>
        <v>1</v>
      </c>
      <c r="J16" t="b">
        <f>VLOOKUP(A16,all_municipalities!$A$2:$M$445,13, FALSE)</f>
        <v>1</v>
      </c>
      <c r="K16" t="str">
        <f t="shared" si="0"/>
        <v>NONE</v>
      </c>
      <c r="L16">
        <v>15</v>
      </c>
      <c r="M16" t="str">
        <f t="shared" si="1"/>
        <v>10770 Councillor, Ward 1</v>
      </c>
      <c r="N16" s="6" t="str">
        <f t="shared" si="3"/>
        <v>10770 Councillor, Ward 1</v>
      </c>
      <c r="O16" s="15">
        <f>IF(I16&lt;&gt;FALSE,VLOOKUP(H16,internet_municipalities!$B$2:$W$226,22,FALSE),"NO INTERNET")</f>
        <v>25020</v>
      </c>
      <c r="P16" s="16" t="str">
        <f t="shared" si="2"/>
        <v>Lost</v>
      </c>
    </row>
    <row r="17" spans="1:16" x14ac:dyDescent="0.2">
      <c r="A17">
        <v>10770</v>
      </c>
      <c r="B17" t="b">
        <v>0</v>
      </c>
      <c r="C17" t="s">
        <v>1456</v>
      </c>
      <c r="D17" t="s">
        <v>5057</v>
      </c>
      <c r="E17">
        <v>861</v>
      </c>
      <c r="F17" t="s">
        <v>1460</v>
      </c>
      <c r="G17" t="b">
        <v>0</v>
      </c>
      <c r="H17" t="str">
        <f>VLOOKUP(A17,all_municipalities!$A$2:$M$445,2,FALSE)</f>
        <v>Quinte West, City of</v>
      </c>
      <c r="I17" t="b">
        <f>VLOOKUP(A17,all_municipalities!$A$2:$M$445,9,FALSE)</f>
        <v>1</v>
      </c>
      <c r="J17" t="b">
        <f>VLOOKUP(A17,all_municipalities!$A$2:$M$445,13, FALSE)</f>
        <v>1</v>
      </c>
      <c r="K17" t="str">
        <f t="shared" si="0"/>
        <v>NONE</v>
      </c>
      <c r="L17">
        <v>15</v>
      </c>
      <c r="M17" t="str">
        <f t="shared" si="1"/>
        <v>10770 Councillor, Ward 1</v>
      </c>
      <c r="N17" s="6" t="str">
        <f t="shared" si="3"/>
        <v>10770 Councillor, Ward 1</v>
      </c>
      <c r="O17" s="15">
        <f>IF(I17&lt;&gt;FALSE,VLOOKUP(H17,internet_municipalities!$B$2:$W$226,22,FALSE),"NO INTERNET")</f>
        <v>25020</v>
      </c>
      <c r="P17" s="16" t="str">
        <f t="shared" si="2"/>
        <v>Lost</v>
      </c>
    </row>
    <row r="18" spans="1:16" x14ac:dyDescent="0.2">
      <c r="A18">
        <v>10770</v>
      </c>
      <c r="B18" t="b">
        <v>0</v>
      </c>
      <c r="C18" t="s">
        <v>1453</v>
      </c>
      <c r="D18" t="s">
        <v>5058</v>
      </c>
      <c r="E18">
        <v>356</v>
      </c>
      <c r="F18" t="s">
        <v>1460</v>
      </c>
      <c r="G18" t="b">
        <v>0</v>
      </c>
      <c r="H18" t="str">
        <f>VLOOKUP(A18,all_municipalities!$A$2:$M$445,2,FALSE)</f>
        <v>Quinte West, City of</v>
      </c>
      <c r="I18" t="b">
        <f>VLOOKUP(A18,all_municipalities!$A$2:$M$445,9,FALSE)</f>
        <v>1</v>
      </c>
      <c r="J18" t="b">
        <f>VLOOKUP(A18,all_municipalities!$A$2:$M$445,13, FALSE)</f>
        <v>1</v>
      </c>
      <c r="K18" t="str">
        <f t="shared" si="0"/>
        <v>NONE</v>
      </c>
      <c r="L18">
        <v>15</v>
      </c>
      <c r="M18" t="str">
        <f t="shared" si="1"/>
        <v>10770 Councillor, Ward 2</v>
      </c>
      <c r="N18" s="6" t="str">
        <f t="shared" si="3"/>
        <v>10770 Councillor, Ward 2</v>
      </c>
      <c r="O18" s="15">
        <f>IF(I18&lt;&gt;FALSE,VLOOKUP(H18,internet_municipalities!$B$2:$W$226,22,FALSE),"NO INTERNET")</f>
        <v>25020</v>
      </c>
      <c r="P18" s="16" t="str">
        <f t="shared" si="2"/>
        <v>Lost</v>
      </c>
    </row>
    <row r="19" spans="1:16" x14ac:dyDescent="0.2">
      <c r="A19">
        <v>10770</v>
      </c>
      <c r="B19" t="b">
        <v>0</v>
      </c>
      <c r="C19" t="s">
        <v>1453</v>
      </c>
      <c r="D19" t="s">
        <v>5059</v>
      </c>
      <c r="E19">
        <v>1441</v>
      </c>
      <c r="F19" t="s">
        <v>1460</v>
      </c>
      <c r="G19" t="b">
        <v>0</v>
      </c>
      <c r="H19" t="str">
        <f>VLOOKUP(A19,all_municipalities!$A$2:$M$445,2,FALSE)</f>
        <v>Quinte West, City of</v>
      </c>
      <c r="I19" t="b">
        <f>VLOOKUP(A19,all_municipalities!$A$2:$M$445,9,FALSE)</f>
        <v>1</v>
      </c>
      <c r="J19" t="b">
        <f>VLOOKUP(A19,all_municipalities!$A$2:$M$445,13, FALSE)</f>
        <v>1</v>
      </c>
      <c r="K19" t="str">
        <f t="shared" si="0"/>
        <v>NONE</v>
      </c>
      <c r="L19">
        <v>15</v>
      </c>
      <c r="M19" t="str">
        <f t="shared" si="1"/>
        <v>10770 Councillor, Ward 2</v>
      </c>
      <c r="N19" s="6" t="str">
        <f t="shared" si="3"/>
        <v>10770 Councillor, Ward 2</v>
      </c>
      <c r="O19" s="15">
        <f>IF(I19&lt;&gt;FALSE,VLOOKUP(H19,internet_municipalities!$B$2:$W$226,22,FALSE),"NO INTERNET")</f>
        <v>25020</v>
      </c>
      <c r="P19" s="16" t="str">
        <f t="shared" si="2"/>
        <v>Lost</v>
      </c>
    </row>
    <row r="20" spans="1:16" x14ac:dyDescent="0.2">
      <c r="A20">
        <v>10770</v>
      </c>
      <c r="B20" t="b">
        <v>0</v>
      </c>
      <c r="C20" t="s">
        <v>1475</v>
      </c>
      <c r="D20" t="s">
        <v>5060</v>
      </c>
      <c r="E20">
        <v>720</v>
      </c>
      <c r="F20" t="s">
        <v>1460</v>
      </c>
      <c r="G20" t="b">
        <v>0</v>
      </c>
      <c r="H20" t="str">
        <f>VLOOKUP(A20,all_municipalities!$A$2:$M$445,2,FALSE)</f>
        <v>Quinte West, City of</v>
      </c>
      <c r="I20" t="b">
        <f>VLOOKUP(A20,all_municipalities!$A$2:$M$445,9,FALSE)</f>
        <v>1</v>
      </c>
      <c r="J20" t="b">
        <f>VLOOKUP(A20,all_municipalities!$A$2:$M$445,13, FALSE)</f>
        <v>1</v>
      </c>
      <c r="K20" t="str">
        <f t="shared" si="0"/>
        <v>NONE</v>
      </c>
      <c r="L20">
        <v>15</v>
      </c>
      <c r="M20" t="str">
        <f t="shared" si="1"/>
        <v>10770 Councillor, Ward 3</v>
      </c>
      <c r="N20" s="6" t="str">
        <f t="shared" si="3"/>
        <v>10770 Councillor, Ward 3</v>
      </c>
      <c r="O20" s="15">
        <f>IF(I20&lt;&gt;FALSE,VLOOKUP(H20,internet_municipalities!$B$2:$W$226,22,FALSE),"NO INTERNET")</f>
        <v>25020</v>
      </c>
      <c r="P20" s="16" t="str">
        <f t="shared" si="2"/>
        <v>Lost</v>
      </c>
    </row>
    <row r="21" spans="1:16" x14ac:dyDescent="0.2">
      <c r="A21">
        <v>10770</v>
      </c>
      <c r="B21" t="b">
        <v>0</v>
      </c>
      <c r="C21" t="s">
        <v>1475</v>
      </c>
      <c r="D21" t="s">
        <v>5061</v>
      </c>
      <c r="E21">
        <v>266</v>
      </c>
      <c r="F21" t="s">
        <v>1460</v>
      </c>
      <c r="G21" t="b">
        <v>0</v>
      </c>
      <c r="H21" t="str">
        <f>VLOOKUP(A21,all_municipalities!$A$2:$M$445,2,FALSE)</f>
        <v>Quinte West, City of</v>
      </c>
      <c r="I21" t="b">
        <f>VLOOKUP(A21,all_municipalities!$A$2:$M$445,9,FALSE)</f>
        <v>1</v>
      </c>
      <c r="J21" t="b">
        <f>VLOOKUP(A21,all_municipalities!$A$2:$M$445,13, FALSE)</f>
        <v>1</v>
      </c>
      <c r="K21" t="str">
        <f t="shared" si="0"/>
        <v>NONE</v>
      </c>
      <c r="L21">
        <v>15</v>
      </c>
      <c r="M21" t="str">
        <f t="shared" si="1"/>
        <v>10770 Councillor, Ward 3</v>
      </c>
      <c r="N21" s="6" t="str">
        <f t="shared" si="3"/>
        <v>10770 Councillor, Ward 3</v>
      </c>
      <c r="O21" s="15">
        <f>IF(I21&lt;&gt;FALSE,VLOOKUP(H21,internet_municipalities!$B$2:$W$226,22,FALSE),"NO INTERNET")</f>
        <v>25020</v>
      </c>
      <c r="P21" s="16" t="str">
        <f t="shared" si="2"/>
        <v>Lost</v>
      </c>
    </row>
    <row r="22" spans="1:16" x14ac:dyDescent="0.2">
      <c r="A22">
        <v>10770</v>
      </c>
      <c r="B22" t="b">
        <v>0</v>
      </c>
      <c r="C22" t="s">
        <v>1475</v>
      </c>
      <c r="D22" t="s">
        <v>5062</v>
      </c>
      <c r="E22">
        <v>589</v>
      </c>
      <c r="F22" t="s">
        <v>1460</v>
      </c>
      <c r="G22" t="b">
        <v>0</v>
      </c>
      <c r="H22" t="str">
        <f>VLOOKUP(A22,all_municipalities!$A$2:$M$445,2,FALSE)</f>
        <v>Quinte West, City of</v>
      </c>
      <c r="I22" t="b">
        <f>VLOOKUP(A22,all_municipalities!$A$2:$M$445,9,FALSE)</f>
        <v>1</v>
      </c>
      <c r="J22" t="b">
        <f>VLOOKUP(A22,all_municipalities!$A$2:$M$445,13, FALSE)</f>
        <v>1</v>
      </c>
      <c r="K22" t="str">
        <f t="shared" si="0"/>
        <v>NONE</v>
      </c>
      <c r="L22">
        <v>15</v>
      </c>
      <c r="M22" t="str">
        <f t="shared" si="1"/>
        <v>10770 Councillor, Ward 3</v>
      </c>
      <c r="N22" s="6" t="str">
        <f t="shared" si="3"/>
        <v>10770 Councillor, Ward 3</v>
      </c>
      <c r="O22" s="15">
        <f>IF(I22&lt;&gt;FALSE,VLOOKUP(H22,internet_municipalities!$B$2:$W$226,22,FALSE),"NO INTERNET")</f>
        <v>25020</v>
      </c>
      <c r="P22" s="16" t="str">
        <f t="shared" si="2"/>
        <v>Lost</v>
      </c>
    </row>
    <row r="23" spans="1:16" x14ac:dyDescent="0.2">
      <c r="A23">
        <v>10770</v>
      </c>
      <c r="B23" t="b">
        <v>0</v>
      </c>
      <c r="C23" t="s">
        <v>1475</v>
      </c>
      <c r="D23" t="s">
        <v>5063</v>
      </c>
      <c r="E23">
        <v>924</v>
      </c>
      <c r="F23" t="s">
        <v>1460</v>
      </c>
      <c r="G23" t="b">
        <v>0</v>
      </c>
      <c r="H23" t="str">
        <f>VLOOKUP(A23,all_municipalities!$A$2:$M$445,2,FALSE)</f>
        <v>Quinte West, City of</v>
      </c>
      <c r="I23" t="b">
        <f>VLOOKUP(A23,all_municipalities!$A$2:$M$445,9,FALSE)</f>
        <v>1</v>
      </c>
      <c r="J23" t="b">
        <f>VLOOKUP(A23,all_municipalities!$A$2:$M$445,13, FALSE)</f>
        <v>1</v>
      </c>
      <c r="K23" t="str">
        <f t="shared" si="0"/>
        <v>NONE</v>
      </c>
      <c r="L23">
        <v>15</v>
      </c>
      <c r="M23" t="str">
        <f t="shared" si="1"/>
        <v>10770 Councillor, Ward 3</v>
      </c>
      <c r="N23" s="6" t="str">
        <f t="shared" si="3"/>
        <v>10770 Councillor, Ward 3</v>
      </c>
      <c r="O23" s="15">
        <f>IF(I23&lt;&gt;FALSE,VLOOKUP(H23,internet_municipalities!$B$2:$W$226,22,FALSE),"NO INTERNET")</f>
        <v>25020</v>
      </c>
      <c r="P23" s="16" t="str">
        <f t="shared" si="2"/>
        <v>Lost</v>
      </c>
    </row>
    <row r="24" spans="1:16" x14ac:dyDescent="0.2">
      <c r="A24">
        <v>10770</v>
      </c>
      <c r="B24" t="b">
        <v>0</v>
      </c>
      <c r="C24" t="s">
        <v>1471</v>
      </c>
      <c r="D24" t="s">
        <v>5064</v>
      </c>
      <c r="E24">
        <v>88</v>
      </c>
      <c r="F24" t="s">
        <v>1460</v>
      </c>
      <c r="G24" t="b">
        <v>0</v>
      </c>
      <c r="H24" t="str">
        <f>VLOOKUP(A24,all_municipalities!$A$2:$M$445,2,FALSE)</f>
        <v>Quinte West, City of</v>
      </c>
      <c r="I24" t="b">
        <f>VLOOKUP(A24,all_municipalities!$A$2:$M$445,9,FALSE)</f>
        <v>1</v>
      </c>
      <c r="J24" t="b">
        <f>VLOOKUP(A24,all_municipalities!$A$2:$M$445,13, FALSE)</f>
        <v>1</v>
      </c>
      <c r="K24" t="str">
        <f t="shared" si="0"/>
        <v>NONE</v>
      </c>
      <c r="L24">
        <v>15</v>
      </c>
      <c r="M24" t="str">
        <f t="shared" si="1"/>
        <v>10770 Councillor, Ward 4</v>
      </c>
      <c r="N24" s="6" t="str">
        <f t="shared" si="3"/>
        <v>10770 Councillor, Ward 4</v>
      </c>
      <c r="O24" s="15">
        <f>IF(I24&lt;&gt;FALSE,VLOOKUP(H24,internet_municipalities!$B$2:$W$226,22,FALSE),"NO INTERNET")</f>
        <v>25020</v>
      </c>
      <c r="P24" s="16" t="str">
        <f t="shared" si="2"/>
        <v>Lost</v>
      </c>
    </row>
    <row r="25" spans="1:16" x14ac:dyDescent="0.2">
      <c r="A25">
        <v>10770</v>
      </c>
      <c r="B25" t="b">
        <v>0</v>
      </c>
      <c r="C25" t="s">
        <v>1471</v>
      </c>
      <c r="D25" t="s">
        <v>5065</v>
      </c>
      <c r="E25">
        <v>275</v>
      </c>
      <c r="F25" t="s">
        <v>1460</v>
      </c>
      <c r="G25" t="b">
        <v>0</v>
      </c>
      <c r="H25" t="str">
        <f>VLOOKUP(A25,all_municipalities!$A$2:$M$445,2,FALSE)</f>
        <v>Quinte West, City of</v>
      </c>
      <c r="I25" t="b">
        <f>VLOOKUP(A25,all_municipalities!$A$2:$M$445,9,FALSE)</f>
        <v>1</v>
      </c>
      <c r="J25" t="b">
        <f>VLOOKUP(A25,all_municipalities!$A$2:$M$445,13, FALSE)</f>
        <v>1</v>
      </c>
      <c r="K25" t="str">
        <f t="shared" si="0"/>
        <v>NONE</v>
      </c>
      <c r="L25">
        <v>15</v>
      </c>
      <c r="M25" t="str">
        <f t="shared" si="1"/>
        <v>10770 Councillor, Ward 4</v>
      </c>
      <c r="N25" s="6" t="str">
        <f t="shared" si="3"/>
        <v>10770 Councillor, Ward 4</v>
      </c>
      <c r="O25" s="15">
        <f>IF(I25&lt;&gt;FALSE,VLOOKUP(H25,internet_municipalities!$B$2:$W$226,22,FALSE),"NO INTERNET")</f>
        <v>25020</v>
      </c>
      <c r="P25" s="16" t="str">
        <f t="shared" si="2"/>
        <v>Lost</v>
      </c>
    </row>
    <row r="26" spans="1:16" x14ac:dyDescent="0.2">
      <c r="A26">
        <v>10679</v>
      </c>
      <c r="B26" t="b">
        <v>1</v>
      </c>
      <c r="C26" t="s">
        <v>2228</v>
      </c>
      <c r="D26" t="s">
        <v>2229</v>
      </c>
      <c r="E26">
        <v>280</v>
      </c>
      <c r="F26">
        <v>20</v>
      </c>
      <c r="G26" t="b">
        <v>0</v>
      </c>
      <c r="H26" t="str">
        <f>VLOOKUP(A26,all_municipalities!$A$2:$M$445,2,FALSE)</f>
        <v>Central Frontenac, Township of</v>
      </c>
      <c r="I26" t="b">
        <f>VLOOKUP(A26,all_municipalities!$A$2:$M$445,9,FALSE)</f>
        <v>1</v>
      </c>
      <c r="J26" t="b">
        <f>VLOOKUP(A26,all_municipalities!$A$2:$M$445,13, FALSE)</f>
        <v>1</v>
      </c>
      <c r="K26" t="str">
        <f t="shared" si="0"/>
        <v>MID</v>
      </c>
      <c r="L26">
        <v>12</v>
      </c>
      <c r="M26" t="str">
        <f t="shared" si="1"/>
        <v>10679 Councillor, Ward 4 Hinchinbrooke</v>
      </c>
      <c r="N26" s="6" t="str">
        <f t="shared" si="3"/>
        <v>10679 Councillor, Ward 4 Hinchinbrooke</v>
      </c>
      <c r="O26" s="15">
        <f>IF(I26&lt;&gt;FALSE,VLOOKUP(H26,internet_municipalities!$B$2:$W$226,22,FALSE),"NO INTERNET")</f>
        <v>5254</v>
      </c>
      <c r="P26" s="16">
        <f t="shared" si="2"/>
        <v>3.806623524933384E-3</v>
      </c>
    </row>
    <row r="27" spans="1:16" x14ac:dyDescent="0.2">
      <c r="A27">
        <v>10679</v>
      </c>
      <c r="B27" t="b">
        <v>1</v>
      </c>
      <c r="C27" t="s">
        <v>2228</v>
      </c>
      <c r="D27" t="s">
        <v>2230</v>
      </c>
      <c r="E27">
        <v>429</v>
      </c>
      <c r="F27">
        <v>169</v>
      </c>
      <c r="G27" t="b">
        <v>0</v>
      </c>
      <c r="H27" t="str">
        <f>VLOOKUP(A27,all_municipalities!$A$2:$M$445,2,FALSE)</f>
        <v>Central Frontenac, Township of</v>
      </c>
      <c r="I27" t="b">
        <f>VLOOKUP(A27,all_municipalities!$A$2:$M$445,9,FALSE)</f>
        <v>1</v>
      </c>
      <c r="J27" t="b">
        <f>VLOOKUP(A27,all_municipalities!$A$2:$M$445,13, FALSE)</f>
        <v>1</v>
      </c>
      <c r="K27" t="str">
        <f t="shared" si="0"/>
        <v>LOW</v>
      </c>
      <c r="L27">
        <v>12</v>
      </c>
      <c r="M27" t="str">
        <f t="shared" si="1"/>
        <v>10679 Councillor, Ward 4 Hinchinbrooke</v>
      </c>
      <c r="N27" s="6" t="str">
        <f t="shared" si="3"/>
        <v>10679 Councillor, Ward 4 Hinchinbrooke</v>
      </c>
      <c r="O27" s="15">
        <f>IF(I27&lt;&gt;FALSE,VLOOKUP(H27,internet_municipalities!$B$2:$W$226,22,FALSE),"NO INTERNET")</f>
        <v>5254</v>
      </c>
      <c r="P27" s="16">
        <f t="shared" si="2"/>
        <v>3.2165968785687095E-2</v>
      </c>
    </row>
    <row r="28" spans="1:16" x14ac:dyDescent="0.2">
      <c r="A28">
        <v>10679</v>
      </c>
      <c r="B28" t="b">
        <v>1</v>
      </c>
      <c r="C28" t="s">
        <v>2231</v>
      </c>
      <c r="D28" t="s">
        <v>2232</v>
      </c>
      <c r="E28">
        <v>400</v>
      </c>
      <c r="F28">
        <v>132</v>
      </c>
      <c r="G28" t="b">
        <v>0</v>
      </c>
      <c r="H28" t="str">
        <f>VLOOKUP(A28,all_municipalities!$A$2:$M$445,2,FALSE)</f>
        <v>Central Frontenac, Township of</v>
      </c>
      <c r="I28" t="b">
        <f>VLOOKUP(A28,all_municipalities!$A$2:$M$445,9,FALSE)</f>
        <v>1</v>
      </c>
      <c r="J28" t="b">
        <f>VLOOKUP(A28,all_municipalities!$A$2:$M$445,13, FALSE)</f>
        <v>1</v>
      </c>
      <c r="K28" t="str">
        <f t="shared" si="0"/>
        <v>LOW</v>
      </c>
      <c r="L28">
        <v>12</v>
      </c>
      <c r="M28" t="str">
        <f t="shared" si="1"/>
        <v>10679 Councillor, Ward 3 Oso</v>
      </c>
      <c r="N28" s="6" t="str">
        <f t="shared" si="3"/>
        <v>10679 Councillor, Ward 3 Oso</v>
      </c>
      <c r="O28" s="15">
        <f>IF(I28&lt;&gt;FALSE,VLOOKUP(H28,internet_municipalities!$B$2:$W$226,22,FALSE),"NO INTERNET")</f>
        <v>5254</v>
      </c>
      <c r="P28" s="16">
        <f t="shared" si="2"/>
        <v>2.5123715264560333E-2</v>
      </c>
    </row>
    <row r="29" spans="1:16" x14ac:dyDescent="0.2">
      <c r="A29">
        <v>10679</v>
      </c>
      <c r="B29" t="b">
        <v>1</v>
      </c>
      <c r="C29" t="s">
        <v>2231</v>
      </c>
      <c r="D29" t="s">
        <v>2233</v>
      </c>
      <c r="E29">
        <v>413</v>
      </c>
      <c r="F29">
        <v>145</v>
      </c>
      <c r="G29" t="b">
        <v>0</v>
      </c>
      <c r="H29" t="str">
        <f>VLOOKUP(A29,all_municipalities!$A$2:$M$445,2,FALSE)</f>
        <v>Central Frontenac, Township of</v>
      </c>
      <c r="I29" t="b">
        <f>VLOOKUP(A29,all_municipalities!$A$2:$M$445,9,FALSE)</f>
        <v>1</v>
      </c>
      <c r="J29" t="b">
        <f>VLOOKUP(A29,all_municipalities!$A$2:$M$445,13, FALSE)</f>
        <v>1</v>
      </c>
      <c r="K29" t="str">
        <f t="shared" si="0"/>
        <v>LOW</v>
      </c>
      <c r="L29">
        <v>12</v>
      </c>
      <c r="M29" t="str">
        <f t="shared" si="1"/>
        <v>10679 Councillor, Ward 3 Oso</v>
      </c>
      <c r="N29" s="6" t="str">
        <f t="shared" si="3"/>
        <v>10679 Councillor, Ward 3 Oso</v>
      </c>
      <c r="O29" s="15">
        <f>IF(I29&lt;&gt;FALSE,VLOOKUP(H29,internet_municipalities!$B$2:$W$226,22,FALSE),"NO INTERNET")</f>
        <v>5254</v>
      </c>
      <c r="P29" s="16">
        <f t="shared" si="2"/>
        <v>2.7598020555767034E-2</v>
      </c>
    </row>
    <row r="30" spans="1:16" x14ac:dyDescent="0.2">
      <c r="A30">
        <v>10679</v>
      </c>
      <c r="B30" t="b">
        <v>1</v>
      </c>
      <c r="C30" t="s">
        <v>2234</v>
      </c>
      <c r="D30" t="s">
        <v>2235</v>
      </c>
      <c r="E30">
        <v>384</v>
      </c>
      <c r="F30">
        <v>159</v>
      </c>
      <c r="G30" t="b">
        <v>0</v>
      </c>
      <c r="H30" t="str">
        <f>VLOOKUP(A30,all_municipalities!$A$2:$M$445,2,FALSE)</f>
        <v>Central Frontenac, Township of</v>
      </c>
      <c r="I30" t="b">
        <f>VLOOKUP(A30,all_municipalities!$A$2:$M$445,9,FALSE)</f>
        <v>1</v>
      </c>
      <c r="J30" t="b">
        <f>VLOOKUP(A30,all_municipalities!$A$2:$M$445,13, FALSE)</f>
        <v>1</v>
      </c>
      <c r="K30" t="str">
        <f t="shared" si="0"/>
        <v>LOW</v>
      </c>
      <c r="L30">
        <v>12</v>
      </c>
      <c r="M30" t="str">
        <f t="shared" si="1"/>
        <v>10679 Councillor, Ward 2 Olden</v>
      </c>
      <c r="N30" s="6" t="str">
        <f t="shared" si="3"/>
        <v>10679 Councillor, Ward 2 Olden</v>
      </c>
      <c r="O30" s="15">
        <f>IF(I30&lt;&gt;FALSE,VLOOKUP(H30,internet_municipalities!$B$2:$W$226,22,FALSE),"NO INTERNET")</f>
        <v>5254</v>
      </c>
      <c r="P30" s="16">
        <f t="shared" si="2"/>
        <v>3.0262657023220403E-2</v>
      </c>
    </row>
    <row r="31" spans="1:16" x14ac:dyDescent="0.2">
      <c r="A31">
        <v>10679</v>
      </c>
      <c r="B31" t="b">
        <v>1</v>
      </c>
      <c r="C31" t="s">
        <v>2234</v>
      </c>
      <c r="D31" t="s">
        <v>2236</v>
      </c>
      <c r="E31">
        <v>296</v>
      </c>
      <c r="F31">
        <v>71</v>
      </c>
      <c r="G31" t="b">
        <v>0</v>
      </c>
      <c r="H31" t="str">
        <f>VLOOKUP(A31,all_municipalities!$A$2:$M$445,2,FALSE)</f>
        <v>Central Frontenac, Township of</v>
      </c>
      <c r="I31" t="b">
        <f>VLOOKUP(A31,all_municipalities!$A$2:$M$445,9,FALSE)</f>
        <v>1</v>
      </c>
      <c r="J31" t="b">
        <f>VLOOKUP(A31,all_municipalities!$A$2:$M$445,13, FALSE)</f>
        <v>1</v>
      </c>
      <c r="K31" t="str">
        <f t="shared" si="0"/>
        <v>MID</v>
      </c>
      <c r="L31">
        <v>12</v>
      </c>
      <c r="M31" t="str">
        <f t="shared" si="1"/>
        <v>10679 Councillor, Ward 2 Olden</v>
      </c>
      <c r="N31" s="6" t="str">
        <f t="shared" si="3"/>
        <v>10679 Councillor, Ward 2 Olden</v>
      </c>
      <c r="O31" s="15">
        <f>IF(I31&lt;&gt;FALSE,VLOOKUP(H31,internet_municipalities!$B$2:$W$226,22,FALSE),"NO INTERNET")</f>
        <v>5254</v>
      </c>
      <c r="P31" s="16">
        <f t="shared" si="2"/>
        <v>1.3513513513513514E-2</v>
      </c>
    </row>
    <row r="32" spans="1:16" x14ac:dyDescent="0.2">
      <c r="A32">
        <v>10679</v>
      </c>
      <c r="B32" t="b">
        <v>1</v>
      </c>
      <c r="C32" t="s">
        <v>2237</v>
      </c>
      <c r="D32" t="s">
        <v>2238</v>
      </c>
      <c r="E32">
        <v>357</v>
      </c>
      <c r="F32">
        <v>46</v>
      </c>
      <c r="G32" t="b">
        <v>0</v>
      </c>
      <c r="H32" t="str">
        <f>VLOOKUP(A32,all_municipalities!$A$2:$M$445,2,FALSE)</f>
        <v>Central Frontenac, Township of</v>
      </c>
      <c r="I32" t="b">
        <f>VLOOKUP(A32,all_municipalities!$A$2:$M$445,9,FALSE)</f>
        <v>1</v>
      </c>
      <c r="J32" t="b">
        <f>VLOOKUP(A32,all_municipalities!$A$2:$M$445,13, FALSE)</f>
        <v>1</v>
      </c>
      <c r="K32" t="str">
        <f t="shared" si="0"/>
        <v>MID</v>
      </c>
      <c r="L32">
        <v>12</v>
      </c>
      <c r="M32" t="str">
        <f t="shared" si="1"/>
        <v>10679 Councillor, Ward 1 Kennebec</v>
      </c>
      <c r="N32" s="6" t="str">
        <f t="shared" si="3"/>
        <v>10679 Councillor, Ward 1 Kennebec</v>
      </c>
      <c r="O32" s="15">
        <f>IF(I32&lt;&gt;FALSE,VLOOKUP(H32,internet_municipalities!$B$2:$W$226,22,FALSE),"NO INTERNET")</f>
        <v>5254</v>
      </c>
      <c r="P32" s="16">
        <f t="shared" si="2"/>
        <v>8.7552341073467831E-3</v>
      </c>
    </row>
    <row r="33" spans="1:16" x14ac:dyDescent="0.2">
      <c r="A33">
        <v>10679</v>
      </c>
      <c r="B33" t="b">
        <v>1</v>
      </c>
      <c r="C33" t="s">
        <v>2237</v>
      </c>
      <c r="D33" t="s">
        <v>2239</v>
      </c>
      <c r="E33">
        <v>386</v>
      </c>
      <c r="F33">
        <v>75</v>
      </c>
      <c r="G33" t="b">
        <v>0</v>
      </c>
      <c r="H33" t="str">
        <f>VLOOKUP(A33,all_municipalities!$A$2:$M$445,2,FALSE)</f>
        <v>Central Frontenac, Township of</v>
      </c>
      <c r="I33" t="b">
        <f>VLOOKUP(A33,all_municipalities!$A$2:$M$445,9,FALSE)</f>
        <v>1</v>
      </c>
      <c r="J33" t="b">
        <f>VLOOKUP(A33,all_municipalities!$A$2:$M$445,13, FALSE)</f>
        <v>1</v>
      </c>
      <c r="K33" t="str">
        <f t="shared" si="0"/>
        <v>MID</v>
      </c>
      <c r="L33">
        <v>12</v>
      </c>
      <c r="M33" t="str">
        <f t="shared" si="1"/>
        <v>10679 Councillor, Ward 1 Kennebec</v>
      </c>
      <c r="N33" s="6" t="str">
        <f t="shared" si="3"/>
        <v>10679 Councillor, Ward 1 Kennebec</v>
      </c>
      <c r="O33" s="15">
        <f>IF(I33&lt;&gt;FALSE,VLOOKUP(H33,internet_municipalities!$B$2:$W$226,22,FALSE),"NO INTERNET")</f>
        <v>5254</v>
      </c>
      <c r="P33" s="16">
        <f t="shared" si="2"/>
        <v>1.427483821850019E-2</v>
      </c>
    </row>
    <row r="34" spans="1:16" x14ac:dyDescent="0.2">
      <c r="A34">
        <v>10679</v>
      </c>
      <c r="B34" t="b">
        <v>0</v>
      </c>
      <c r="C34" t="s">
        <v>2237</v>
      </c>
      <c r="D34" t="s">
        <v>2240</v>
      </c>
      <c r="E34">
        <v>311</v>
      </c>
      <c r="F34" t="s">
        <v>1460</v>
      </c>
      <c r="G34" t="b">
        <v>0</v>
      </c>
      <c r="H34" t="str">
        <f>VLOOKUP(A34,all_municipalities!$A$2:$M$445,2,FALSE)</f>
        <v>Central Frontenac, Township of</v>
      </c>
      <c r="I34" t="b">
        <f>VLOOKUP(A34,all_municipalities!$A$2:$M$445,9,FALSE)</f>
        <v>1</v>
      </c>
      <c r="J34" t="b">
        <f>VLOOKUP(A34,all_municipalities!$A$2:$M$445,13, FALSE)</f>
        <v>1</v>
      </c>
      <c r="K34" t="str">
        <f t="shared" si="0"/>
        <v>NONE</v>
      </c>
      <c r="L34">
        <v>12</v>
      </c>
      <c r="M34" t="str">
        <f t="shared" si="1"/>
        <v>10679 Councillor, Ward 1 Kennebec</v>
      </c>
      <c r="N34" s="6" t="str">
        <f t="shared" si="3"/>
        <v>10679 Councillor, Ward 1 Kennebec</v>
      </c>
      <c r="O34" s="15">
        <f>IF(I34&lt;&gt;FALSE,VLOOKUP(H34,internet_municipalities!$B$2:$W$226,22,FALSE),"NO INTERNET")</f>
        <v>5254</v>
      </c>
      <c r="P34" s="16" t="str">
        <f t="shared" si="2"/>
        <v>Lost</v>
      </c>
    </row>
    <row r="35" spans="1:16" x14ac:dyDescent="0.2">
      <c r="A35">
        <v>10679</v>
      </c>
      <c r="B35" t="b">
        <v>0</v>
      </c>
      <c r="C35" t="s">
        <v>2237</v>
      </c>
      <c r="D35" t="s">
        <v>2241</v>
      </c>
      <c r="E35">
        <v>62</v>
      </c>
      <c r="F35" t="s">
        <v>1460</v>
      </c>
      <c r="G35" t="b">
        <v>0</v>
      </c>
      <c r="H35" t="str">
        <f>VLOOKUP(A35,all_municipalities!$A$2:$M$445,2,FALSE)</f>
        <v>Central Frontenac, Township of</v>
      </c>
      <c r="I35" t="b">
        <f>VLOOKUP(A35,all_municipalities!$A$2:$M$445,9,FALSE)</f>
        <v>1</v>
      </c>
      <c r="J35" t="b">
        <f>VLOOKUP(A35,all_municipalities!$A$2:$M$445,13, FALSE)</f>
        <v>1</v>
      </c>
      <c r="K35" t="str">
        <f t="shared" si="0"/>
        <v>NONE</v>
      </c>
      <c r="L35">
        <v>12</v>
      </c>
      <c r="M35" t="str">
        <f t="shared" si="1"/>
        <v>10679 Councillor, Ward 1 Kennebec</v>
      </c>
      <c r="N35" s="6" t="str">
        <f t="shared" si="3"/>
        <v>10679 Councillor, Ward 1 Kennebec</v>
      </c>
      <c r="O35" s="15">
        <f>IF(I35&lt;&gt;FALSE,VLOOKUP(H35,internet_municipalities!$B$2:$W$226,22,FALSE),"NO INTERNET")</f>
        <v>5254</v>
      </c>
      <c r="P35" s="16" t="str">
        <f t="shared" si="2"/>
        <v>Lost</v>
      </c>
    </row>
    <row r="36" spans="1:16" x14ac:dyDescent="0.2">
      <c r="A36">
        <v>10679</v>
      </c>
      <c r="B36" t="b">
        <v>0</v>
      </c>
      <c r="C36" t="s">
        <v>2237</v>
      </c>
      <c r="D36" t="s">
        <v>2242</v>
      </c>
      <c r="E36">
        <v>161</v>
      </c>
      <c r="F36" t="s">
        <v>1460</v>
      </c>
      <c r="G36" t="b">
        <v>0</v>
      </c>
      <c r="H36" t="str">
        <f>VLOOKUP(A36,all_municipalities!$A$2:$M$445,2,FALSE)</f>
        <v>Central Frontenac, Township of</v>
      </c>
      <c r="I36" t="b">
        <f>VLOOKUP(A36,all_municipalities!$A$2:$M$445,9,FALSE)</f>
        <v>1</v>
      </c>
      <c r="J36" t="b">
        <f>VLOOKUP(A36,all_municipalities!$A$2:$M$445,13, FALSE)</f>
        <v>1</v>
      </c>
      <c r="K36" t="str">
        <f t="shared" si="0"/>
        <v>NONE</v>
      </c>
      <c r="L36">
        <v>12</v>
      </c>
      <c r="M36" t="str">
        <f t="shared" si="1"/>
        <v>10679 Councillor, Ward 1 Kennebec</v>
      </c>
      <c r="N36" s="6" t="str">
        <f t="shared" si="3"/>
        <v>10679 Councillor, Ward 1 Kennebec</v>
      </c>
      <c r="O36" s="15">
        <f>IF(I36&lt;&gt;FALSE,VLOOKUP(H36,internet_municipalities!$B$2:$W$226,22,FALSE),"NO INTERNET")</f>
        <v>5254</v>
      </c>
      <c r="P36" s="16" t="str">
        <f t="shared" si="2"/>
        <v>Lost</v>
      </c>
    </row>
    <row r="37" spans="1:16" x14ac:dyDescent="0.2">
      <c r="A37">
        <v>10679</v>
      </c>
      <c r="B37" t="b">
        <v>0</v>
      </c>
      <c r="C37" t="s">
        <v>2234</v>
      </c>
      <c r="D37" t="s">
        <v>2243</v>
      </c>
      <c r="E37">
        <v>225</v>
      </c>
      <c r="F37" t="s">
        <v>1460</v>
      </c>
      <c r="G37" t="b">
        <v>0</v>
      </c>
      <c r="H37" t="str">
        <f>VLOOKUP(A37,all_municipalities!$A$2:$M$445,2,FALSE)</f>
        <v>Central Frontenac, Township of</v>
      </c>
      <c r="I37" t="b">
        <f>VLOOKUP(A37,all_municipalities!$A$2:$M$445,9,FALSE)</f>
        <v>1</v>
      </c>
      <c r="J37" t="b">
        <f>VLOOKUP(A37,all_municipalities!$A$2:$M$445,13, FALSE)</f>
        <v>1</v>
      </c>
      <c r="K37" t="str">
        <f t="shared" si="0"/>
        <v>NONE</v>
      </c>
      <c r="L37">
        <v>12</v>
      </c>
      <c r="M37" t="str">
        <f t="shared" si="1"/>
        <v>10679 Councillor, Ward 2 Olden</v>
      </c>
      <c r="N37" s="6" t="str">
        <f t="shared" si="3"/>
        <v>10679 Councillor, Ward 2 Olden</v>
      </c>
      <c r="O37" s="15">
        <f>IF(I37&lt;&gt;FALSE,VLOOKUP(H37,internet_municipalities!$B$2:$W$226,22,FALSE),"NO INTERNET")</f>
        <v>5254</v>
      </c>
      <c r="P37" s="16" t="str">
        <f t="shared" si="2"/>
        <v>Lost</v>
      </c>
    </row>
    <row r="38" spans="1:16" x14ac:dyDescent="0.2">
      <c r="A38">
        <v>10679</v>
      </c>
      <c r="B38" t="b">
        <v>0</v>
      </c>
      <c r="C38" t="s">
        <v>2231</v>
      </c>
      <c r="D38" t="s">
        <v>2244</v>
      </c>
      <c r="E38">
        <v>239</v>
      </c>
      <c r="F38" t="s">
        <v>1460</v>
      </c>
      <c r="G38" t="b">
        <v>0</v>
      </c>
      <c r="H38" t="str">
        <f>VLOOKUP(A38,all_municipalities!$A$2:$M$445,2,FALSE)</f>
        <v>Central Frontenac, Township of</v>
      </c>
      <c r="I38" t="b">
        <f>VLOOKUP(A38,all_municipalities!$A$2:$M$445,9,FALSE)</f>
        <v>1</v>
      </c>
      <c r="J38" t="b">
        <f>VLOOKUP(A38,all_municipalities!$A$2:$M$445,13, FALSE)</f>
        <v>1</v>
      </c>
      <c r="K38" t="str">
        <f t="shared" si="0"/>
        <v>NONE</v>
      </c>
      <c r="L38">
        <v>12</v>
      </c>
      <c r="M38" t="str">
        <f t="shared" si="1"/>
        <v>10679 Councillor, Ward 3 Oso</v>
      </c>
      <c r="N38" s="6" t="str">
        <f t="shared" si="3"/>
        <v>10679 Councillor, Ward 3 Oso</v>
      </c>
      <c r="O38" s="15">
        <f>IF(I38&lt;&gt;FALSE,VLOOKUP(H38,internet_municipalities!$B$2:$W$226,22,FALSE),"NO INTERNET")</f>
        <v>5254</v>
      </c>
      <c r="P38" s="16" t="str">
        <f t="shared" si="2"/>
        <v>Lost</v>
      </c>
    </row>
    <row r="39" spans="1:16" x14ac:dyDescent="0.2">
      <c r="A39">
        <v>10679</v>
      </c>
      <c r="B39" t="b">
        <v>0</v>
      </c>
      <c r="C39" t="s">
        <v>2231</v>
      </c>
      <c r="D39" t="s">
        <v>2245</v>
      </c>
      <c r="E39">
        <v>268</v>
      </c>
      <c r="F39" t="s">
        <v>1460</v>
      </c>
      <c r="G39" t="b">
        <v>0</v>
      </c>
      <c r="H39" t="str">
        <f>VLOOKUP(A39,all_municipalities!$A$2:$M$445,2,FALSE)</f>
        <v>Central Frontenac, Township of</v>
      </c>
      <c r="I39" t="b">
        <f>VLOOKUP(A39,all_municipalities!$A$2:$M$445,9,FALSE)</f>
        <v>1</v>
      </c>
      <c r="J39" t="b">
        <f>VLOOKUP(A39,all_municipalities!$A$2:$M$445,13, FALSE)</f>
        <v>1</v>
      </c>
      <c r="K39" t="str">
        <f t="shared" si="0"/>
        <v>NONE</v>
      </c>
      <c r="L39">
        <v>12</v>
      </c>
      <c r="M39" t="str">
        <f t="shared" si="1"/>
        <v>10679 Councillor, Ward 3 Oso</v>
      </c>
      <c r="N39" s="6" t="str">
        <f t="shared" si="3"/>
        <v>10679 Councillor, Ward 3 Oso</v>
      </c>
      <c r="O39" s="15">
        <f>IF(I39&lt;&gt;FALSE,VLOOKUP(H39,internet_municipalities!$B$2:$W$226,22,FALSE),"NO INTERNET")</f>
        <v>5254</v>
      </c>
      <c r="P39" s="16" t="str">
        <f t="shared" si="2"/>
        <v>Lost</v>
      </c>
    </row>
    <row r="40" spans="1:16" x14ac:dyDescent="0.2">
      <c r="A40">
        <v>10679</v>
      </c>
      <c r="B40" t="b">
        <v>0</v>
      </c>
      <c r="C40" t="s">
        <v>2228</v>
      </c>
      <c r="D40" t="s">
        <v>2246</v>
      </c>
      <c r="E40">
        <v>260</v>
      </c>
      <c r="F40" t="s">
        <v>1460</v>
      </c>
      <c r="G40" t="b">
        <v>0</v>
      </c>
      <c r="H40" t="str">
        <f>VLOOKUP(A40,all_municipalities!$A$2:$M$445,2,FALSE)</f>
        <v>Central Frontenac, Township of</v>
      </c>
      <c r="I40" t="b">
        <f>VLOOKUP(A40,all_municipalities!$A$2:$M$445,9,FALSE)</f>
        <v>1</v>
      </c>
      <c r="J40" t="b">
        <f>VLOOKUP(A40,all_municipalities!$A$2:$M$445,13, FALSE)</f>
        <v>1</v>
      </c>
      <c r="K40" t="str">
        <f t="shared" si="0"/>
        <v>NONE</v>
      </c>
      <c r="L40">
        <v>12</v>
      </c>
      <c r="M40" t="str">
        <f t="shared" si="1"/>
        <v>10679 Councillor, Ward 4 Hinchinbrooke</v>
      </c>
      <c r="N40" s="6" t="str">
        <f t="shared" si="3"/>
        <v>10679 Councillor, Ward 4 Hinchinbrooke</v>
      </c>
      <c r="O40" s="15">
        <f>IF(I40&lt;&gt;FALSE,VLOOKUP(H40,internet_municipalities!$B$2:$W$226,22,FALSE),"NO INTERNET")</f>
        <v>5254</v>
      </c>
      <c r="P40" s="16" t="str">
        <f t="shared" si="2"/>
        <v>Lost</v>
      </c>
    </row>
    <row r="41" spans="1:16" x14ac:dyDescent="0.2">
      <c r="A41">
        <v>10679</v>
      </c>
      <c r="B41" t="b">
        <v>0</v>
      </c>
      <c r="C41" t="s">
        <v>2228</v>
      </c>
      <c r="D41" t="s">
        <v>2247</v>
      </c>
      <c r="E41">
        <v>114</v>
      </c>
      <c r="F41" t="s">
        <v>1460</v>
      </c>
      <c r="G41" t="b">
        <v>0</v>
      </c>
      <c r="H41" t="str">
        <f>VLOOKUP(A41,all_municipalities!$A$2:$M$445,2,FALSE)</f>
        <v>Central Frontenac, Township of</v>
      </c>
      <c r="I41" t="b">
        <f>VLOOKUP(A41,all_municipalities!$A$2:$M$445,9,FALSE)</f>
        <v>1</v>
      </c>
      <c r="J41" t="b">
        <f>VLOOKUP(A41,all_municipalities!$A$2:$M$445,13, FALSE)</f>
        <v>1</v>
      </c>
      <c r="K41" t="str">
        <f t="shared" si="0"/>
        <v>NONE</v>
      </c>
      <c r="L41">
        <v>12</v>
      </c>
      <c r="M41" t="str">
        <f t="shared" si="1"/>
        <v>10679 Councillor, Ward 4 Hinchinbrooke</v>
      </c>
      <c r="N41" s="6" t="str">
        <f t="shared" si="3"/>
        <v>10679 Councillor, Ward 4 Hinchinbrooke</v>
      </c>
      <c r="O41" s="15">
        <f>IF(I41&lt;&gt;FALSE,VLOOKUP(H41,internet_municipalities!$B$2:$W$226,22,FALSE),"NO INTERNET")</f>
        <v>5254</v>
      </c>
      <c r="P41" s="16" t="str">
        <f t="shared" si="2"/>
        <v>Lost</v>
      </c>
    </row>
    <row r="42" spans="1:16" x14ac:dyDescent="0.2">
      <c r="A42">
        <v>10726</v>
      </c>
      <c r="B42" t="b">
        <v>1</v>
      </c>
      <c r="C42" t="s">
        <v>1718</v>
      </c>
      <c r="D42" t="s">
        <v>3316</v>
      </c>
      <c r="E42">
        <v>915</v>
      </c>
      <c r="F42">
        <v>708</v>
      </c>
      <c r="G42" t="b">
        <v>0</v>
      </c>
      <c r="H42" t="str">
        <f>VLOOKUP(A42,all_municipalities!$A$2:$M$445,2,FALSE)</f>
        <v>Innisfil, Town of</v>
      </c>
      <c r="I42" t="b">
        <f>VLOOKUP(A42,all_municipalities!$A$2:$M$445,9,FALSE)</f>
        <v>1</v>
      </c>
      <c r="J42" t="b">
        <f>VLOOKUP(A42,all_municipalities!$A$2:$M$445,13, FALSE)</f>
        <v>1</v>
      </c>
      <c r="K42" t="str">
        <f t="shared" si="0"/>
        <v>LOW</v>
      </c>
      <c r="L42">
        <v>12</v>
      </c>
      <c r="M42" t="str">
        <f t="shared" si="1"/>
        <v>10726 Councillor, Ward 7</v>
      </c>
      <c r="N42" s="6" t="str">
        <f t="shared" si="3"/>
        <v>10726 Councillor, Ward 7</v>
      </c>
      <c r="O42" s="15">
        <f>IF(I42&lt;&gt;FALSE,VLOOKUP(H42,internet_municipalities!$B$2:$W$226,22,FALSE),"NO INTERNET")</f>
        <v>24821</v>
      </c>
      <c r="P42" s="16">
        <f t="shared" si="2"/>
        <v>2.8524233511945531E-2</v>
      </c>
    </row>
    <row r="43" spans="1:16" x14ac:dyDescent="0.2">
      <c r="A43">
        <v>10726</v>
      </c>
      <c r="B43" t="b">
        <v>1</v>
      </c>
      <c r="C43" t="s">
        <v>1720</v>
      </c>
      <c r="D43" t="s">
        <v>3317</v>
      </c>
      <c r="E43">
        <v>656</v>
      </c>
      <c r="F43">
        <v>154</v>
      </c>
      <c r="G43" t="b">
        <v>0</v>
      </c>
      <c r="H43" t="str">
        <f>VLOOKUP(A43,all_municipalities!$A$2:$M$445,2,FALSE)</f>
        <v>Innisfil, Town of</v>
      </c>
      <c r="I43" t="b">
        <f>VLOOKUP(A43,all_municipalities!$A$2:$M$445,9,FALSE)</f>
        <v>1</v>
      </c>
      <c r="J43" t="b">
        <f>VLOOKUP(A43,all_municipalities!$A$2:$M$445,13, FALSE)</f>
        <v>1</v>
      </c>
      <c r="K43" t="str">
        <f t="shared" si="0"/>
        <v>LOW</v>
      </c>
      <c r="L43">
        <v>12</v>
      </c>
      <c r="M43" t="str">
        <f t="shared" si="1"/>
        <v>10726 Councillor, Ward 6</v>
      </c>
      <c r="N43" s="6" t="str">
        <f t="shared" si="3"/>
        <v>10726 Councillor, Ward 6</v>
      </c>
      <c r="O43" s="15">
        <f>IF(I43&lt;&gt;FALSE,VLOOKUP(H43,internet_municipalities!$B$2:$W$226,22,FALSE),"NO INTERNET")</f>
        <v>24821</v>
      </c>
      <c r="P43" s="16">
        <f t="shared" si="2"/>
        <v>6.2044236735022762E-3</v>
      </c>
    </row>
    <row r="44" spans="1:16" x14ac:dyDescent="0.2">
      <c r="A44">
        <v>10726</v>
      </c>
      <c r="B44" t="b">
        <v>1</v>
      </c>
      <c r="C44" t="s">
        <v>1473</v>
      </c>
      <c r="D44" t="s">
        <v>3318</v>
      </c>
      <c r="E44">
        <v>173</v>
      </c>
      <c r="F44">
        <v>7</v>
      </c>
      <c r="G44" t="b">
        <v>0</v>
      </c>
      <c r="H44" t="str">
        <f>VLOOKUP(A44,all_municipalities!$A$2:$M$445,2,FALSE)</f>
        <v>Innisfil, Town of</v>
      </c>
      <c r="I44" t="b">
        <f>VLOOKUP(A44,all_municipalities!$A$2:$M$445,9,FALSE)</f>
        <v>1</v>
      </c>
      <c r="J44" t="b">
        <f>VLOOKUP(A44,all_municipalities!$A$2:$M$445,13, FALSE)</f>
        <v>1</v>
      </c>
      <c r="K44" t="str">
        <f t="shared" si="0"/>
        <v>HIGH</v>
      </c>
      <c r="L44">
        <v>12</v>
      </c>
      <c r="M44" t="str">
        <f t="shared" si="1"/>
        <v>10726 Councillor, Ward 5</v>
      </c>
      <c r="N44" s="6" t="str">
        <f t="shared" si="3"/>
        <v>10726 Councillor, Ward 5</v>
      </c>
      <c r="O44" s="15">
        <f>IF(I44&lt;&gt;FALSE,VLOOKUP(H44,internet_municipalities!$B$2:$W$226,22,FALSE),"NO INTERNET")</f>
        <v>24821</v>
      </c>
      <c r="P44" s="16">
        <f t="shared" si="2"/>
        <v>2.8201925788646712E-4</v>
      </c>
    </row>
    <row r="45" spans="1:16" x14ac:dyDescent="0.2">
      <c r="A45">
        <v>10726</v>
      </c>
      <c r="B45" t="b">
        <v>1</v>
      </c>
      <c r="C45" t="s">
        <v>1471</v>
      </c>
      <c r="D45" t="s">
        <v>3319</v>
      </c>
      <c r="E45">
        <v>545</v>
      </c>
      <c r="F45">
        <v>197</v>
      </c>
      <c r="G45" t="b">
        <v>0</v>
      </c>
      <c r="H45" t="str">
        <f>VLOOKUP(A45,all_municipalities!$A$2:$M$445,2,FALSE)</f>
        <v>Innisfil, Town of</v>
      </c>
      <c r="I45" t="b">
        <f>VLOOKUP(A45,all_municipalities!$A$2:$M$445,9,FALSE)</f>
        <v>1</v>
      </c>
      <c r="J45" t="b">
        <f>VLOOKUP(A45,all_municipalities!$A$2:$M$445,13, FALSE)</f>
        <v>1</v>
      </c>
      <c r="K45" t="str">
        <f t="shared" si="0"/>
        <v>LOW</v>
      </c>
      <c r="L45">
        <v>12</v>
      </c>
      <c r="M45" t="str">
        <f t="shared" si="1"/>
        <v>10726 Councillor, Ward 4</v>
      </c>
      <c r="N45" s="6" t="str">
        <f t="shared" si="3"/>
        <v>10726 Councillor, Ward 4</v>
      </c>
      <c r="O45" s="15">
        <f>IF(I45&lt;&gt;FALSE,VLOOKUP(H45,internet_municipalities!$B$2:$W$226,22,FALSE),"NO INTERNET")</f>
        <v>24821</v>
      </c>
      <c r="P45" s="16">
        <f t="shared" si="2"/>
        <v>7.9368276862334317E-3</v>
      </c>
    </row>
    <row r="46" spans="1:16" x14ac:dyDescent="0.2">
      <c r="A46">
        <v>10726</v>
      </c>
      <c r="B46" t="b">
        <v>1</v>
      </c>
      <c r="C46" t="s">
        <v>1475</v>
      </c>
      <c r="D46" t="s">
        <v>3320</v>
      </c>
      <c r="E46">
        <v>768</v>
      </c>
      <c r="F46">
        <v>342</v>
      </c>
      <c r="G46" t="b">
        <v>0</v>
      </c>
      <c r="H46" t="str">
        <f>VLOOKUP(A46,all_municipalities!$A$2:$M$445,2,FALSE)</f>
        <v>Innisfil, Town of</v>
      </c>
      <c r="I46" t="b">
        <f>VLOOKUP(A46,all_municipalities!$A$2:$M$445,9,FALSE)</f>
        <v>1</v>
      </c>
      <c r="J46" t="b">
        <f>VLOOKUP(A46,all_municipalities!$A$2:$M$445,13, FALSE)</f>
        <v>1</v>
      </c>
      <c r="K46" t="str">
        <f t="shared" si="0"/>
        <v>LOW</v>
      </c>
      <c r="L46">
        <v>12</v>
      </c>
      <c r="M46" t="str">
        <f t="shared" si="1"/>
        <v>10726 Councillor, Ward 3</v>
      </c>
      <c r="N46" s="6" t="str">
        <f t="shared" si="3"/>
        <v>10726 Councillor, Ward 3</v>
      </c>
      <c r="O46" s="15">
        <f>IF(I46&lt;&gt;FALSE,VLOOKUP(H46,internet_municipalities!$B$2:$W$226,22,FALSE),"NO INTERNET")</f>
        <v>24821</v>
      </c>
      <c r="P46" s="16">
        <f t="shared" si="2"/>
        <v>1.3778655171024536E-2</v>
      </c>
    </row>
    <row r="47" spans="1:16" x14ac:dyDescent="0.2">
      <c r="A47">
        <v>10726</v>
      </c>
      <c r="B47" t="b">
        <v>1</v>
      </c>
      <c r="C47" t="s">
        <v>1453</v>
      </c>
      <c r="D47" t="s">
        <v>3321</v>
      </c>
      <c r="E47">
        <v>511</v>
      </c>
      <c r="F47">
        <v>10</v>
      </c>
      <c r="G47" t="b">
        <v>0</v>
      </c>
      <c r="H47" t="str">
        <f>VLOOKUP(A47,all_municipalities!$A$2:$M$445,2,FALSE)</f>
        <v>Innisfil, Town of</v>
      </c>
      <c r="I47" t="b">
        <f>VLOOKUP(A47,all_municipalities!$A$2:$M$445,9,FALSE)</f>
        <v>1</v>
      </c>
      <c r="J47" t="b">
        <f>VLOOKUP(A47,all_municipalities!$A$2:$M$445,13, FALSE)</f>
        <v>1</v>
      </c>
      <c r="K47" t="str">
        <f t="shared" si="0"/>
        <v>HIGH</v>
      </c>
      <c r="L47">
        <v>12</v>
      </c>
      <c r="M47" t="str">
        <f t="shared" si="1"/>
        <v>10726 Councillor, Ward 2</v>
      </c>
      <c r="N47" s="6" t="str">
        <f t="shared" si="3"/>
        <v>10726 Councillor, Ward 2</v>
      </c>
      <c r="O47" s="15">
        <f>IF(I47&lt;&gt;FALSE,VLOOKUP(H47,internet_municipalities!$B$2:$W$226,22,FALSE),"NO INTERNET")</f>
        <v>24821</v>
      </c>
      <c r="P47" s="16">
        <f t="shared" si="2"/>
        <v>4.0288465412352444E-4</v>
      </c>
    </row>
    <row r="48" spans="1:16" x14ac:dyDescent="0.2">
      <c r="A48">
        <v>10726</v>
      </c>
      <c r="B48" t="b">
        <v>1</v>
      </c>
      <c r="C48" t="s">
        <v>1456</v>
      </c>
      <c r="D48" t="s">
        <v>3322</v>
      </c>
      <c r="E48">
        <v>584</v>
      </c>
      <c r="F48">
        <v>328</v>
      </c>
      <c r="G48" t="b">
        <v>0</v>
      </c>
      <c r="H48" t="str">
        <f>VLOOKUP(A48,all_municipalities!$A$2:$M$445,2,FALSE)</f>
        <v>Innisfil, Town of</v>
      </c>
      <c r="I48" t="b">
        <f>VLOOKUP(A48,all_municipalities!$A$2:$M$445,9,FALSE)</f>
        <v>1</v>
      </c>
      <c r="J48" t="b">
        <f>VLOOKUP(A48,all_municipalities!$A$2:$M$445,13, FALSE)</f>
        <v>1</v>
      </c>
      <c r="K48" t="str">
        <f t="shared" si="0"/>
        <v>LOW</v>
      </c>
      <c r="L48">
        <v>12</v>
      </c>
      <c r="M48" t="str">
        <f t="shared" si="1"/>
        <v>10726 Councillor, Ward 1</v>
      </c>
      <c r="N48" s="6" t="str">
        <f t="shared" si="3"/>
        <v>10726 Councillor, Ward 1</v>
      </c>
      <c r="O48" s="15">
        <f>IF(I48&lt;&gt;FALSE,VLOOKUP(H48,internet_municipalities!$B$2:$W$226,22,FALSE),"NO INTERNET")</f>
        <v>24821</v>
      </c>
      <c r="P48" s="16">
        <f t="shared" si="2"/>
        <v>1.3214616655251601E-2</v>
      </c>
    </row>
    <row r="49" spans="1:16" x14ac:dyDescent="0.2">
      <c r="A49">
        <v>10726</v>
      </c>
      <c r="B49" t="b">
        <v>1</v>
      </c>
      <c r="C49" t="s">
        <v>1479</v>
      </c>
      <c r="D49" t="s">
        <v>3323</v>
      </c>
      <c r="E49">
        <v>4078</v>
      </c>
      <c r="F49">
        <v>525</v>
      </c>
      <c r="G49" t="b">
        <v>0</v>
      </c>
      <c r="H49" t="str">
        <f>VLOOKUP(A49,all_municipalities!$A$2:$M$445,2,FALSE)</f>
        <v>Innisfil, Town of</v>
      </c>
      <c r="I49" t="b">
        <f>VLOOKUP(A49,all_municipalities!$A$2:$M$445,9,FALSE)</f>
        <v>1</v>
      </c>
      <c r="J49" t="b">
        <f>VLOOKUP(A49,all_municipalities!$A$2:$M$445,13, FALSE)</f>
        <v>1</v>
      </c>
      <c r="K49" t="str">
        <f t="shared" si="0"/>
        <v>LOW</v>
      </c>
      <c r="L49">
        <v>12</v>
      </c>
      <c r="M49" t="str">
        <f t="shared" si="1"/>
        <v>10726 Deputy Mayor</v>
      </c>
      <c r="N49" s="6" t="str">
        <f t="shared" si="3"/>
        <v>10726 Deputy Mayor</v>
      </c>
      <c r="O49" s="15">
        <f>IF(I49&lt;&gt;FALSE,VLOOKUP(H49,internet_municipalities!$B$2:$W$226,22,FALSE),"NO INTERNET")</f>
        <v>24821</v>
      </c>
      <c r="P49" s="16">
        <f t="shared" si="2"/>
        <v>2.1151444341485033E-2</v>
      </c>
    </row>
    <row r="50" spans="1:16" x14ac:dyDescent="0.2">
      <c r="A50">
        <v>10726</v>
      </c>
      <c r="B50" t="b">
        <v>0</v>
      </c>
      <c r="C50" t="s">
        <v>1479</v>
      </c>
      <c r="D50" t="s">
        <v>3324</v>
      </c>
      <c r="E50">
        <v>3553</v>
      </c>
      <c r="F50" t="s">
        <v>1460</v>
      </c>
      <c r="G50" t="b">
        <v>0</v>
      </c>
      <c r="H50" t="str">
        <f>VLOOKUP(A50,all_municipalities!$A$2:$M$445,2,FALSE)</f>
        <v>Innisfil, Town of</v>
      </c>
      <c r="I50" t="b">
        <f>VLOOKUP(A50,all_municipalities!$A$2:$M$445,9,FALSE)</f>
        <v>1</v>
      </c>
      <c r="J50" t="b">
        <f>VLOOKUP(A50,all_municipalities!$A$2:$M$445,13, FALSE)</f>
        <v>1</v>
      </c>
      <c r="K50" t="str">
        <f t="shared" si="0"/>
        <v>NONE</v>
      </c>
      <c r="L50">
        <v>12</v>
      </c>
      <c r="M50" t="str">
        <f t="shared" si="1"/>
        <v>10726 Deputy Mayor</v>
      </c>
      <c r="N50" s="6" t="str">
        <f t="shared" si="3"/>
        <v>10726 Deputy Mayor</v>
      </c>
      <c r="O50" s="15">
        <f>IF(I50&lt;&gt;FALSE,VLOOKUP(H50,internet_municipalities!$B$2:$W$226,22,FALSE),"NO INTERNET")</f>
        <v>24821</v>
      </c>
      <c r="P50" s="16" t="str">
        <f t="shared" si="2"/>
        <v>Lost</v>
      </c>
    </row>
    <row r="51" spans="1:16" x14ac:dyDescent="0.2">
      <c r="A51">
        <v>10726</v>
      </c>
      <c r="B51" t="b">
        <v>0</v>
      </c>
      <c r="C51" t="s">
        <v>1456</v>
      </c>
      <c r="D51" t="s">
        <v>3325</v>
      </c>
      <c r="E51">
        <v>256</v>
      </c>
      <c r="F51" t="s">
        <v>1460</v>
      </c>
      <c r="G51" t="b">
        <v>0</v>
      </c>
      <c r="H51" t="str">
        <f>VLOOKUP(A51,all_municipalities!$A$2:$M$445,2,FALSE)</f>
        <v>Innisfil, Town of</v>
      </c>
      <c r="I51" t="b">
        <f>VLOOKUP(A51,all_municipalities!$A$2:$M$445,9,FALSE)</f>
        <v>1</v>
      </c>
      <c r="J51" t="b">
        <f>VLOOKUP(A51,all_municipalities!$A$2:$M$445,13, FALSE)</f>
        <v>1</v>
      </c>
      <c r="K51" t="str">
        <f t="shared" si="0"/>
        <v>NONE</v>
      </c>
      <c r="L51">
        <v>12</v>
      </c>
      <c r="M51" t="str">
        <f t="shared" si="1"/>
        <v>10726 Councillor, Ward 1</v>
      </c>
      <c r="N51" s="6" t="str">
        <f t="shared" si="3"/>
        <v>10726 Councillor, Ward 1</v>
      </c>
      <c r="O51" s="15">
        <f>IF(I51&lt;&gt;FALSE,VLOOKUP(H51,internet_municipalities!$B$2:$W$226,22,FALSE),"NO INTERNET")</f>
        <v>24821</v>
      </c>
      <c r="P51" s="16" t="str">
        <f t="shared" si="2"/>
        <v>Lost</v>
      </c>
    </row>
    <row r="52" spans="1:16" x14ac:dyDescent="0.2">
      <c r="A52">
        <v>10726</v>
      </c>
      <c r="B52" t="b">
        <v>0</v>
      </c>
      <c r="C52" t="s">
        <v>1453</v>
      </c>
      <c r="D52" t="s">
        <v>3326</v>
      </c>
      <c r="E52">
        <v>501</v>
      </c>
      <c r="F52" t="s">
        <v>1460</v>
      </c>
      <c r="G52" t="b">
        <v>0</v>
      </c>
      <c r="H52" t="str">
        <f>VLOOKUP(A52,all_municipalities!$A$2:$M$445,2,FALSE)</f>
        <v>Innisfil, Town of</v>
      </c>
      <c r="I52" t="b">
        <f>VLOOKUP(A52,all_municipalities!$A$2:$M$445,9,FALSE)</f>
        <v>1</v>
      </c>
      <c r="J52" t="b">
        <f>VLOOKUP(A52,all_municipalities!$A$2:$M$445,13, FALSE)</f>
        <v>1</v>
      </c>
      <c r="K52" t="str">
        <f t="shared" si="0"/>
        <v>NONE</v>
      </c>
      <c r="L52">
        <v>12</v>
      </c>
      <c r="M52" t="str">
        <f t="shared" si="1"/>
        <v>10726 Councillor, Ward 2</v>
      </c>
      <c r="N52" s="6" t="str">
        <f t="shared" si="3"/>
        <v>10726 Councillor, Ward 2</v>
      </c>
      <c r="O52" s="15">
        <f>IF(I52&lt;&gt;FALSE,VLOOKUP(H52,internet_municipalities!$B$2:$W$226,22,FALSE),"NO INTERNET")</f>
        <v>24821</v>
      </c>
      <c r="P52" s="16" t="str">
        <f t="shared" si="2"/>
        <v>Lost</v>
      </c>
    </row>
    <row r="53" spans="1:16" x14ac:dyDescent="0.2">
      <c r="A53">
        <v>10726</v>
      </c>
      <c r="B53" t="b">
        <v>0</v>
      </c>
      <c r="C53" t="s">
        <v>1453</v>
      </c>
      <c r="D53" t="s">
        <v>3327</v>
      </c>
      <c r="E53">
        <v>205</v>
      </c>
      <c r="F53" t="s">
        <v>1460</v>
      </c>
      <c r="G53" t="b">
        <v>0</v>
      </c>
      <c r="H53" t="str">
        <f>VLOOKUP(A53,all_municipalities!$A$2:$M$445,2,FALSE)</f>
        <v>Innisfil, Town of</v>
      </c>
      <c r="I53" t="b">
        <f>VLOOKUP(A53,all_municipalities!$A$2:$M$445,9,FALSE)</f>
        <v>1</v>
      </c>
      <c r="J53" t="b">
        <f>VLOOKUP(A53,all_municipalities!$A$2:$M$445,13, FALSE)</f>
        <v>1</v>
      </c>
      <c r="K53" t="str">
        <f t="shared" si="0"/>
        <v>NONE</v>
      </c>
      <c r="L53">
        <v>12</v>
      </c>
      <c r="M53" t="str">
        <f t="shared" si="1"/>
        <v>10726 Councillor, Ward 2</v>
      </c>
      <c r="N53" s="6" t="str">
        <f t="shared" si="3"/>
        <v>10726 Councillor, Ward 2</v>
      </c>
      <c r="O53" s="15">
        <f>IF(I53&lt;&gt;FALSE,VLOOKUP(H53,internet_municipalities!$B$2:$W$226,22,FALSE),"NO INTERNET")</f>
        <v>24821</v>
      </c>
      <c r="P53" s="16" t="str">
        <f t="shared" si="2"/>
        <v>Lost</v>
      </c>
    </row>
    <row r="54" spans="1:16" x14ac:dyDescent="0.2">
      <c r="A54">
        <v>10726</v>
      </c>
      <c r="B54" t="b">
        <v>0</v>
      </c>
      <c r="C54" t="s">
        <v>1453</v>
      </c>
      <c r="D54" t="s">
        <v>3328</v>
      </c>
      <c r="E54">
        <v>37</v>
      </c>
      <c r="F54" t="s">
        <v>1460</v>
      </c>
      <c r="G54" t="b">
        <v>0</v>
      </c>
      <c r="H54" t="str">
        <f>VLOOKUP(A54,all_municipalities!$A$2:$M$445,2,FALSE)</f>
        <v>Innisfil, Town of</v>
      </c>
      <c r="I54" t="b">
        <f>VLOOKUP(A54,all_municipalities!$A$2:$M$445,9,FALSE)</f>
        <v>1</v>
      </c>
      <c r="J54" t="b">
        <f>VLOOKUP(A54,all_municipalities!$A$2:$M$445,13, FALSE)</f>
        <v>1</v>
      </c>
      <c r="K54" t="str">
        <f t="shared" si="0"/>
        <v>NONE</v>
      </c>
      <c r="L54">
        <v>12</v>
      </c>
      <c r="M54" t="str">
        <f t="shared" si="1"/>
        <v>10726 Councillor, Ward 2</v>
      </c>
      <c r="N54" s="6" t="str">
        <f t="shared" si="3"/>
        <v>10726 Councillor, Ward 2</v>
      </c>
      <c r="O54" s="15">
        <f>IF(I54&lt;&gt;FALSE,VLOOKUP(H54,internet_municipalities!$B$2:$W$226,22,FALSE),"NO INTERNET")</f>
        <v>24821</v>
      </c>
      <c r="P54" s="16" t="str">
        <f t="shared" si="2"/>
        <v>Lost</v>
      </c>
    </row>
    <row r="55" spans="1:16" x14ac:dyDescent="0.2">
      <c r="A55">
        <v>10726</v>
      </c>
      <c r="B55" t="b">
        <v>0</v>
      </c>
      <c r="C55" t="s">
        <v>1475</v>
      </c>
      <c r="D55" t="s">
        <v>3329</v>
      </c>
      <c r="E55">
        <v>88</v>
      </c>
      <c r="F55" t="s">
        <v>1460</v>
      </c>
      <c r="G55" t="b">
        <v>0</v>
      </c>
      <c r="H55" t="str">
        <f>VLOOKUP(A55,all_municipalities!$A$2:$M$445,2,FALSE)</f>
        <v>Innisfil, Town of</v>
      </c>
      <c r="I55" t="b">
        <f>VLOOKUP(A55,all_municipalities!$A$2:$M$445,9,FALSE)</f>
        <v>1</v>
      </c>
      <c r="J55" t="b">
        <f>VLOOKUP(A55,all_municipalities!$A$2:$M$445,13, FALSE)</f>
        <v>1</v>
      </c>
      <c r="K55" t="str">
        <f t="shared" si="0"/>
        <v>NONE</v>
      </c>
      <c r="L55">
        <v>12</v>
      </c>
      <c r="M55" t="str">
        <f t="shared" si="1"/>
        <v>10726 Councillor, Ward 3</v>
      </c>
      <c r="N55" s="6" t="str">
        <f t="shared" si="3"/>
        <v>10726 Councillor, Ward 3</v>
      </c>
      <c r="O55" s="15">
        <f>IF(I55&lt;&gt;FALSE,VLOOKUP(H55,internet_municipalities!$B$2:$W$226,22,FALSE),"NO INTERNET")</f>
        <v>24821</v>
      </c>
      <c r="P55" s="16" t="str">
        <f t="shared" si="2"/>
        <v>Lost</v>
      </c>
    </row>
    <row r="56" spans="1:16" x14ac:dyDescent="0.2">
      <c r="A56">
        <v>10726</v>
      </c>
      <c r="B56" t="b">
        <v>0</v>
      </c>
      <c r="C56" t="s">
        <v>1475</v>
      </c>
      <c r="D56" t="s">
        <v>3330</v>
      </c>
      <c r="E56">
        <v>131</v>
      </c>
      <c r="F56" t="s">
        <v>1460</v>
      </c>
      <c r="G56" t="b">
        <v>0</v>
      </c>
      <c r="H56" t="str">
        <f>VLOOKUP(A56,all_municipalities!$A$2:$M$445,2,FALSE)</f>
        <v>Innisfil, Town of</v>
      </c>
      <c r="I56" t="b">
        <f>VLOOKUP(A56,all_municipalities!$A$2:$M$445,9,FALSE)</f>
        <v>1</v>
      </c>
      <c r="J56" t="b">
        <f>VLOOKUP(A56,all_municipalities!$A$2:$M$445,13, FALSE)</f>
        <v>1</v>
      </c>
      <c r="K56" t="str">
        <f t="shared" si="0"/>
        <v>NONE</v>
      </c>
      <c r="L56">
        <v>12</v>
      </c>
      <c r="M56" t="str">
        <f t="shared" si="1"/>
        <v>10726 Councillor, Ward 3</v>
      </c>
      <c r="N56" s="6" t="str">
        <f t="shared" si="3"/>
        <v>10726 Councillor, Ward 3</v>
      </c>
      <c r="O56" s="15">
        <f>IF(I56&lt;&gt;FALSE,VLOOKUP(H56,internet_municipalities!$B$2:$W$226,22,FALSE),"NO INTERNET")</f>
        <v>24821</v>
      </c>
      <c r="P56" s="16" t="str">
        <f t="shared" si="2"/>
        <v>Lost</v>
      </c>
    </row>
    <row r="57" spans="1:16" x14ac:dyDescent="0.2">
      <c r="A57">
        <v>10726</v>
      </c>
      <c r="B57" t="b">
        <v>0</v>
      </c>
      <c r="C57" t="s">
        <v>1475</v>
      </c>
      <c r="D57" t="s">
        <v>3331</v>
      </c>
      <c r="E57">
        <v>426</v>
      </c>
      <c r="F57" t="s">
        <v>1460</v>
      </c>
      <c r="G57" t="b">
        <v>0</v>
      </c>
      <c r="H57" t="str">
        <f>VLOOKUP(A57,all_municipalities!$A$2:$M$445,2,FALSE)</f>
        <v>Innisfil, Town of</v>
      </c>
      <c r="I57" t="b">
        <f>VLOOKUP(A57,all_municipalities!$A$2:$M$445,9,FALSE)</f>
        <v>1</v>
      </c>
      <c r="J57" t="b">
        <f>VLOOKUP(A57,all_municipalities!$A$2:$M$445,13, FALSE)</f>
        <v>1</v>
      </c>
      <c r="K57" t="str">
        <f t="shared" si="0"/>
        <v>NONE</v>
      </c>
      <c r="L57">
        <v>12</v>
      </c>
      <c r="M57" t="str">
        <f t="shared" si="1"/>
        <v>10726 Councillor, Ward 3</v>
      </c>
      <c r="N57" s="6" t="str">
        <f t="shared" si="3"/>
        <v>10726 Councillor, Ward 3</v>
      </c>
      <c r="O57" s="15">
        <f>IF(I57&lt;&gt;FALSE,VLOOKUP(H57,internet_municipalities!$B$2:$W$226,22,FALSE),"NO INTERNET")</f>
        <v>24821</v>
      </c>
      <c r="P57" s="16" t="str">
        <f t="shared" si="2"/>
        <v>Lost</v>
      </c>
    </row>
    <row r="58" spans="1:16" x14ac:dyDescent="0.2">
      <c r="A58">
        <v>10726</v>
      </c>
      <c r="B58" t="b">
        <v>0</v>
      </c>
      <c r="C58" t="s">
        <v>1471</v>
      </c>
      <c r="D58" t="s">
        <v>3332</v>
      </c>
      <c r="E58">
        <v>348</v>
      </c>
      <c r="F58" t="s">
        <v>1460</v>
      </c>
      <c r="G58" t="b">
        <v>0</v>
      </c>
      <c r="H58" t="str">
        <f>VLOOKUP(A58,all_municipalities!$A$2:$M$445,2,FALSE)</f>
        <v>Innisfil, Town of</v>
      </c>
      <c r="I58" t="b">
        <f>VLOOKUP(A58,all_municipalities!$A$2:$M$445,9,FALSE)</f>
        <v>1</v>
      </c>
      <c r="J58" t="b">
        <f>VLOOKUP(A58,all_municipalities!$A$2:$M$445,13, FALSE)</f>
        <v>1</v>
      </c>
      <c r="K58" t="str">
        <f t="shared" si="0"/>
        <v>NONE</v>
      </c>
      <c r="L58">
        <v>12</v>
      </c>
      <c r="M58" t="str">
        <f t="shared" si="1"/>
        <v>10726 Councillor, Ward 4</v>
      </c>
      <c r="N58" s="6" t="str">
        <f t="shared" si="3"/>
        <v>10726 Councillor, Ward 4</v>
      </c>
      <c r="O58" s="15">
        <f>IF(I58&lt;&gt;FALSE,VLOOKUP(H58,internet_municipalities!$B$2:$W$226,22,FALSE),"NO INTERNET")</f>
        <v>24821</v>
      </c>
      <c r="P58" s="16" t="str">
        <f t="shared" si="2"/>
        <v>Lost</v>
      </c>
    </row>
    <row r="59" spans="1:16" x14ac:dyDescent="0.2">
      <c r="A59">
        <v>10726</v>
      </c>
      <c r="B59" t="b">
        <v>0</v>
      </c>
      <c r="C59" t="s">
        <v>1473</v>
      </c>
      <c r="D59" t="s">
        <v>3333</v>
      </c>
      <c r="E59">
        <v>166</v>
      </c>
      <c r="F59" t="s">
        <v>1460</v>
      </c>
      <c r="G59" t="b">
        <v>0</v>
      </c>
      <c r="H59" t="str">
        <f>VLOOKUP(A59,all_municipalities!$A$2:$M$445,2,FALSE)</f>
        <v>Innisfil, Town of</v>
      </c>
      <c r="I59" t="b">
        <f>VLOOKUP(A59,all_municipalities!$A$2:$M$445,9,FALSE)</f>
        <v>1</v>
      </c>
      <c r="J59" t="b">
        <f>VLOOKUP(A59,all_municipalities!$A$2:$M$445,13, FALSE)</f>
        <v>1</v>
      </c>
      <c r="K59" t="str">
        <f t="shared" si="0"/>
        <v>NONE</v>
      </c>
      <c r="L59">
        <v>12</v>
      </c>
      <c r="M59" t="str">
        <f t="shared" si="1"/>
        <v>10726 Councillor, Ward 5</v>
      </c>
      <c r="N59" s="6" t="str">
        <f t="shared" si="3"/>
        <v>10726 Councillor, Ward 5</v>
      </c>
      <c r="O59" s="15">
        <f>IF(I59&lt;&gt;FALSE,VLOOKUP(H59,internet_municipalities!$B$2:$W$226,22,FALSE),"NO INTERNET")</f>
        <v>24821</v>
      </c>
      <c r="P59" s="16" t="str">
        <f t="shared" si="2"/>
        <v>Lost</v>
      </c>
    </row>
    <row r="60" spans="1:16" x14ac:dyDescent="0.2">
      <c r="A60">
        <v>10726</v>
      </c>
      <c r="B60" t="b">
        <v>0</v>
      </c>
      <c r="C60" t="s">
        <v>1473</v>
      </c>
      <c r="D60" t="s">
        <v>3334</v>
      </c>
      <c r="E60">
        <v>133</v>
      </c>
      <c r="F60" t="s">
        <v>1460</v>
      </c>
      <c r="G60" t="b">
        <v>0</v>
      </c>
      <c r="H60" t="str">
        <f>VLOOKUP(A60,all_municipalities!$A$2:$M$445,2,FALSE)</f>
        <v>Innisfil, Town of</v>
      </c>
      <c r="I60" t="b">
        <f>VLOOKUP(A60,all_municipalities!$A$2:$M$445,9,FALSE)</f>
        <v>1</v>
      </c>
      <c r="J60" t="b">
        <f>VLOOKUP(A60,all_municipalities!$A$2:$M$445,13, FALSE)</f>
        <v>1</v>
      </c>
      <c r="K60" t="str">
        <f t="shared" si="0"/>
        <v>NONE</v>
      </c>
      <c r="L60">
        <v>12</v>
      </c>
      <c r="M60" t="str">
        <f t="shared" si="1"/>
        <v>10726 Councillor, Ward 5</v>
      </c>
      <c r="N60" s="6" t="str">
        <f t="shared" si="3"/>
        <v>10726 Councillor, Ward 5</v>
      </c>
      <c r="O60" s="15">
        <f>IF(I60&lt;&gt;FALSE,VLOOKUP(H60,internet_municipalities!$B$2:$W$226,22,FALSE),"NO INTERNET")</f>
        <v>24821</v>
      </c>
      <c r="P60" s="16" t="str">
        <f t="shared" si="2"/>
        <v>Lost</v>
      </c>
    </row>
    <row r="61" spans="1:16" x14ac:dyDescent="0.2">
      <c r="A61">
        <v>10726</v>
      </c>
      <c r="B61" t="b">
        <v>0</v>
      </c>
      <c r="C61" t="s">
        <v>1473</v>
      </c>
      <c r="D61" t="s">
        <v>3335</v>
      </c>
      <c r="E61">
        <v>84</v>
      </c>
      <c r="F61" t="s">
        <v>1460</v>
      </c>
      <c r="G61" t="b">
        <v>0</v>
      </c>
      <c r="H61" t="str">
        <f>VLOOKUP(A61,all_municipalities!$A$2:$M$445,2,FALSE)</f>
        <v>Innisfil, Town of</v>
      </c>
      <c r="I61" t="b">
        <f>VLOOKUP(A61,all_municipalities!$A$2:$M$445,9,FALSE)</f>
        <v>1</v>
      </c>
      <c r="J61" t="b">
        <f>VLOOKUP(A61,all_municipalities!$A$2:$M$445,13, FALSE)</f>
        <v>1</v>
      </c>
      <c r="K61" t="str">
        <f t="shared" si="0"/>
        <v>NONE</v>
      </c>
      <c r="L61">
        <v>12</v>
      </c>
      <c r="M61" t="str">
        <f t="shared" si="1"/>
        <v>10726 Councillor, Ward 5</v>
      </c>
      <c r="N61" s="6" t="str">
        <f t="shared" si="3"/>
        <v>10726 Councillor, Ward 5</v>
      </c>
      <c r="O61" s="15">
        <f>IF(I61&lt;&gt;FALSE,VLOOKUP(H61,internet_municipalities!$B$2:$W$226,22,FALSE),"NO INTERNET")</f>
        <v>24821</v>
      </c>
      <c r="P61" s="16" t="str">
        <f t="shared" si="2"/>
        <v>Lost</v>
      </c>
    </row>
    <row r="62" spans="1:16" x14ac:dyDescent="0.2">
      <c r="A62">
        <v>10726</v>
      </c>
      <c r="B62" t="b">
        <v>0</v>
      </c>
      <c r="C62" t="s">
        <v>1720</v>
      </c>
      <c r="D62" t="s">
        <v>3336</v>
      </c>
      <c r="E62">
        <v>502</v>
      </c>
      <c r="F62" t="s">
        <v>1460</v>
      </c>
      <c r="G62" t="b">
        <v>0</v>
      </c>
      <c r="H62" t="str">
        <f>VLOOKUP(A62,all_municipalities!$A$2:$M$445,2,FALSE)</f>
        <v>Innisfil, Town of</v>
      </c>
      <c r="I62" t="b">
        <f>VLOOKUP(A62,all_municipalities!$A$2:$M$445,9,FALSE)</f>
        <v>1</v>
      </c>
      <c r="J62" t="b">
        <f>VLOOKUP(A62,all_municipalities!$A$2:$M$445,13, FALSE)</f>
        <v>1</v>
      </c>
      <c r="K62" t="str">
        <f t="shared" si="0"/>
        <v>NONE</v>
      </c>
      <c r="L62">
        <v>12</v>
      </c>
      <c r="M62" t="str">
        <f t="shared" si="1"/>
        <v>10726 Councillor, Ward 6</v>
      </c>
      <c r="N62" s="6" t="str">
        <f t="shared" si="3"/>
        <v>10726 Councillor, Ward 6</v>
      </c>
      <c r="O62" s="15">
        <f>IF(I62&lt;&gt;FALSE,VLOOKUP(H62,internet_municipalities!$B$2:$W$226,22,FALSE),"NO INTERNET")</f>
        <v>24821</v>
      </c>
      <c r="P62" s="16" t="str">
        <f t="shared" si="2"/>
        <v>Lost</v>
      </c>
    </row>
    <row r="63" spans="1:16" x14ac:dyDescent="0.2">
      <c r="A63">
        <v>10726</v>
      </c>
      <c r="B63" t="b">
        <v>0</v>
      </c>
      <c r="C63" t="s">
        <v>1720</v>
      </c>
      <c r="D63" t="s">
        <v>3337</v>
      </c>
      <c r="E63">
        <v>257</v>
      </c>
      <c r="F63" t="s">
        <v>1460</v>
      </c>
      <c r="G63" t="b">
        <v>0</v>
      </c>
      <c r="H63" t="str">
        <f>VLOOKUP(A63,all_municipalities!$A$2:$M$445,2,FALSE)</f>
        <v>Innisfil, Town of</v>
      </c>
      <c r="I63" t="b">
        <f>VLOOKUP(A63,all_municipalities!$A$2:$M$445,9,FALSE)</f>
        <v>1</v>
      </c>
      <c r="J63" t="b">
        <f>VLOOKUP(A63,all_municipalities!$A$2:$M$445,13, FALSE)</f>
        <v>1</v>
      </c>
      <c r="K63" t="str">
        <f t="shared" si="0"/>
        <v>NONE</v>
      </c>
      <c r="L63">
        <v>12</v>
      </c>
      <c r="M63" t="str">
        <f t="shared" si="1"/>
        <v>10726 Councillor, Ward 6</v>
      </c>
      <c r="N63" s="6" t="str">
        <f t="shared" si="3"/>
        <v>10726 Councillor, Ward 6</v>
      </c>
      <c r="O63" s="15">
        <f>IF(I63&lt;&gt;FALSE,VLOOKUP(H63,internet_municipalities!$B$2:$W$226,22,FALSE),"NO INTERNET")</f>
        <v>24821</v>
      </c>
      <c r="P63" s="16" t="str">
        <f t="shared" si="2"/>
        <v>Lost</v>
      </c>
    </row>
    <row r="64" spans="1:16" x14ac:dyDescent="0.2">
      <c r="A64">
        <v>10726</v>
      </c>
      <c r="B64" t="b">
        <v>0</v>
      </c>
      <c r="C64" t="s">
        <v>1718</v>
      </c>
      <c r="D64" t="s">
        <v>3338</v>
      </c>
      <c r="E64">
        <v>207</v>
      </c>
      <c r="F64" t="s">
        <v>1460</v>
      </c>
      <c r="G64" t="b">
        <v>0</v>
      </c>
      <c r="H64" t="str">
        <f>VLOOKUP(A64,all_municipalities!$A$2:$M$445,2,FALSE)</f>
        <v>Innisfil, Town of</v>
      </c>
      <c r="I64" t="b">
        <f>VLOOKUP(A64,all_municipalities!$A$2:$M$445,9,FALSE)</f>
        <v>1</v>
      </c>
      <c r="J64" t="b">
        <f>VLOOKUP(A64,all_municipalities!$A$2:$M$445,13, FALSE)</f>
        <v>1</v>
      </c>
      <c r="K64" t="str">
        <f t="shared" si="0"/>
        <v>NONE</v>
      </c>
      <c r="L64">
        <v>12</v>
      </c>
      <c r="M64" t="str">
        <f t="shared" si="1"/>
        <v>10726 Councillor, Ward 7</v>
      </c>
      <c r="N64" s="6" t="str">
        <f t="shared" si="3"/>
        <v>10726 Councillor, Ward 7</v>
      </c>
      <c r="O64" s="15">
        <f>IF(I64&lt;&gt;FALSE,VLOOKUP(H64,internet_municipalities!$B$2:$W$226,22,FALSE),"NO INTERNET")</f>
        <v>24821</v>
      </c>
      <c r="P64" s="16" t="str">
        <f t="shared" si="2"/>
        <v>Lost</v>
      </c>
    </row>
    <row r="65" spans="1:16" x14ac:dyDescent="0.2">
      <c r="A65">
        <v>10726</v>
      </c>
      <c r="B65" t="b">
        <v>0</v>
      </c>
      <c r="C65" t="s">
        <v>1718</v>
      </c>
      <c r="D65" t="s">
        <v>3339</v>
      </c>
      <c r="E65">
        <v>182</v>
      </c>
      <c r="F65" t="s">
        <v>1460</v>
      </c>
      <c r="G65" t="b">
        <v>0</v>
      </c>
      <c r="H65" t="str">
        <f>VLOOKUP(A65,all_municipalities!$A$2:$M$445,2,FALSE)</f>
        <v>Innisfil, Town of</v>
      </c>
      <c r="I65" t="b">
        <f>VLOOKUP(A65,all_municipalities!$A$2:$M$445,9,FALSE)</f>
        <v>1</v>
      </c>
      <c r="J65" t="b">
        <f>VLOOKUP(A65,all_municipalities!$A$2:$M$445,13, FALSE)</f>
        <v>1</v>
      </c>
      <c r="K65" t="str">
        <f t="shared" si="0"/>
        <v>NONE</v>
      </c>
      <c r="L65">
        <v>12</v>
      </c>
      <c r="M65" t="str">
        <f t="shared" si="1"/>
        <v>10726 Councillor, Ward 7</v>
      </c>
      <c r="N65" s="6" t="str">
        <f t="shared" si="3"/>
        <v>10726 Councillor, Ward 7</v>
      </c>
      <c r="O65" s="15">
        <f>IF(I65&lt;&gt;FALSE,VLOOKUP(H65,internet_municipalities!$B$2:$W$226,22,FALSE),"NO INTERNET")</f>
        <v>24821</v>
      </c>
      <c r="P65" s="16" t="str">
        <f t="shared" si="2"/>
        <v>Lost</v>
      </c>
    </row>
    <row r="66" spans="1:16" x14ac:dyDescent="0.2">
      <c r="A66">
        <v>10191</v>
      </c>
      <c r="B66" t="b">
        <v>1</v>
      </c>
      <c r="C66" t="s">
        <v>5140</v>
      </c>
      <c r="D66" t="s">
        <v>5141</v>
      </c>
      <c r="E66">
        <v>493</v>
      </c>
      <c r="F66">
        <v>10</v>
      </c>
      <c r="G66" t="b">
        <v>0</v>
      </c>
      <c r="H66" t="str">
        <f>VLOOKUP(A66,all_municipalities!$A$2:$M$445,2,FALSE)</f>
        <v>Rideau Lakes, Township of</v>
      </c>
      <c r="I66" t="b">
        <f>VLOOKUP(A66,all_municipalities!$A$2:$M$445,9,FALSE)</f>
        <v>1</v>
      </c>
      <c r="J66" t="b">
        <f>VLOOKUP(A66,all_municipalities!$A$2:$M$445,13, FALSE)</f>
        <v>1</v>
      </c>
      <c r="K66" t="str">
        <f t="shared" ref="K66:K129" si="4">IF(J66=TRUE,IF(F66&lt;=10,"HIGH",IF(F66&lt;=100,"MID",IF(F66&lt;=1000,"LOW","NONE"))),"NONE")</f>
        <v>HIGH</v>
      </c>
      <c r="L66">
        <v>12</v>
      </c>
      <c r="M66" t="str">
        <f t="shared" ref="M66:M129" si="5">CONCATENATE(A66, " ",C66)</f>
        <v>10191 Councillor, Ward 4 North Crosby Newboro</v>
      </c>
      <c r="N66" s="6" t="str">
        <f t="shared" si="3"/>
        <v>10191 Councillor, Ward 4 North Crosby Newboro</v>
      </c>
      <c r="O66" s="15">
        <f>IF(I66&lt;&gt;FALSE,VLOOKUP(H66,internet_municipalities!$B$2:$W$226,22,FALSE),"NO INTERNET")</f>
        <v>8651</v>
      </c>
      <c r="P66" s="16">
        <f t="shared" ref="P66:P69" si="6">IF(I66=TRUE,IF(F66&lt;&gt;"Acclaimed",IF(F66&lt;&gt;"Lost",F66/O66,"Lost"),"Acclaimed"),"NO INTERNET")</f>
        <v>1.1559357299734134E-3</v>
      </c>
    </row>
    <row r="67" spans="1:16" x14ac:dyDescent="0.2">
      <c r="A67">
        <v>10191</v>
      </c>
      <c r="B67" t="b">
        <v>1</v>
      </c>
      <c r="C67" t="s">
        <v>5140</v>
      </c>
      <c r="D67" t="s">
        <v>5142</v>
      </c>
      <c r="E67">
        <v>492</v>
      </c>
      <c r="F67">
        <v>9</v>
      </c>
      <c r="G67" t="b">
        <v>0</v>
      </c>
      <c r="H67" t="str">
        <f>VLOOKUP(A67,all_municipalities!$A$2:$M$445,2,FALSE)</f>
        <v>Rideau Lakes, Township of</v>
      </c>
      <c r="I67" t="b">
        <f>VLOOKUP(A67,all_municipalities!$A$2:$M$445,9,FALSE)</f>
        <v>1</v>
      </c>
      <c r="J67" t="b">
        <f>VLOOKUP(A67,all_municipalities!$A$2:$M$445,13, FALSE)</f>
        <v>1</v>
      </c>
      <c r="K67" t="str">
        <f t="shared" si="4"/>
        <v>HIGH</v>
      </c>
      <c r="L67">
        <v>12</v>
      </c>
      <c r="M67" t="str">
        <f t="shared" si="5"/>
        <v>10191 Councillor, Ward 4 North Crosby Newboro</v>
      </c>
      <c r="N67" s="6" t="str">
        <f t="shared" ref="N67:N130" si="7">IF(I67,M67,"")</f>
        <v>10191 Councillor, Ward 4 North Crosby Newboro</v>
      </c>
      <c r="O67" s="15">
        <f>IF(I67&lt;&gt;FALSE,VLOOKUP(H67,internet_municipalities!$B$2:$W$226,22,FALSE),"NO INTERNET")</f>
        <v>8651</v>
      </c>
      <c r="P67" s="16">
        <f t="shared" si="6"/>
        <v>1.0403421569760722E-3</v>
      </c>
    </row>
    <row r="68" spans="1:16" x14ac:dyDescent="0.2">
      <c r="A68">
        <v>10191</v>
      </c>
      <c r="B68" t="b">
        <v>1</v>
      </c>
      <c r="C68" t="s">
        <v>5143</v>
      </c>
      <c r="D68" t="s">
        <v>5144</v>
      </c>
      <c r="E68">
        <v>416</v>
      </c>
      <c r="F68">
        <v>65</v>
      </c>
      <c r="G68" t="b">
        <v>0</v>
      </c>
      <c r="H68" t="str">
        <f>VLOOKUP(A68,all_municipalities!$A$2:$M$445,2,FALSE)</f>
        <v>Rideau Lakes, Township of</v>
      </c>
      <c r="I68" t="b">
        <f>VLOOKUP(A68,all_municipalities!$A$2:$M$445,9,FALSE)</f>
        <v>1</v>
      </c>
      <c r="J68" t="b">
        <f>VLOOKUP(A68,all_municipalities!$A$2:$M$445,13, FALSE)</f>
        <v>1</v>
      </c>
      <c r="K68" t="str">
        <f t="shared" si="4"/>
        <v>MID</v>
      </c>
      <c r="L68">
        <v>12</v>
      </c>
      <c r="M68" t="str">
        <f t="shared" si="5"/>
        <v>10191 Councillor, Ward 3 South Crosby</v>
      </c>
      <c r="N68" s="6" t="str">
        <f t="shared" si="7"/>
        <v>10191 Councillor, Ward 3 South Crosby</v>
      </c>
      <c r="O68" s="15">
        <f>IF(I68&lt;&gt;FALSE,VLOOKUP(H68,internet_municipalities!$B$2:$W$226,22,FALSE),"NO INTERNET")</f>
        <v>8651</v>
      </c>
      <c r="P68" s="16">
        <f t="shared" si="6"/>
        <v>7.5135822448271876E-3</v>
      </c>
    </row>
    <row r="69" spans="1:16" x14ac:dyDescent="0.2">
      <c r="A69">
        <v>10191</v>
      </c>
      <c r="B69" t="b">
        <v>1</v>
      </c>
      <c r="C69" t="s">
        <v>5143</v>
      </c>
      <c r="D69" t="s">
        <v>5145</v>
      </c>
      <c r="E69">
        <v>384</v>
      </c>
      <c r="F69">
        <v>33</v>
      </c>
      <c r="G69" t="b">
        <v>0</v>
      </c>
      <c r="H69" t="str">
        <f>VLOOKUP(A69,all_municipalities!$A$2:$M$445,2,FALSE)</f>
        <v>Rideau Lakes, Township of</v>
      </c>
      <c r="I69" t="b">
        <f>VLOOKUP(A69,all_municipalities!$A$2:$M$445,9,FALSE)</f>
        <v>1</v>
      </c>
      <c r="J69" t="b">
        <f>VLOOKUP(A69,all_municipalities!$A$2:$M$445,13, FALSE)</f>
        <v>1</v>
      </c>
      <c r="K69" t="str">
        <f t="shared" si="4"/>
        <v>MID</v>
      </c>
      <c r="L69">
        <v>12</v>
      </c>
      <c r="M69" t="str">
        <f t="shared" si="5"/>
        <v>10191 Councillor, Ward 3 South Crosby</v>
      </c>
      <c r="N69" s="6" t="str">
        <f t="shared" si="7"/>
        <v>10191 Councillor, Ward 3 South Crosby</v>
      </c>
      <c r="O69" s="15">
        <f>IF(I69&lt;&gt;FALSE,VLOOKUP(H69,internet_municipalities!$B$2:$W$226,22,FALSE),"NO INTERNET")</f>
        <v>8651</v>
      </c>
      <c r="P69" s="16">
        <f t="shared" si="6"/>
        <v>3.8145879089122644E-3</v>
      </c>
    </row>
    <row r="70" spans="1:16" x14ac:dyDescent="0.2">
      <c r="A70">
        <v>10191</v>
      </c>
      <c r="B70" t="b">
        <v>1</v>
      </c>
      <c r="C70" t="s">
        <v>5146</v>
      </c>
      <c r="D70" t="s">
        <v>5147</v>
      </c>
      <c r="E70" t="s">
        <v>461</v>
      </c>
      <c r="F70" t="s">
        <v>461</v>
      </c>
      <c r="G70" t="b">
        <v>0</v>
      </c>
      <c r="H70" t="str">
        <f>VLOOKUP(A70,all_municipalities!$A$2:$M$445,2,FALSE)</f>
        <v>Rideau Lakes, Township of</v>
      </c>
      <c r="I70" t="b">
        <f>VLOOKUP(A70,all_municipalities!$A$2:$M$445,9,FALSE)</f>
        <v>1</v>
      </c>
      <c r="J70" t="b">
        <f>VLOOKUP(A70,all_municipalities!$A$2:$M$445,13, FALSE)</f>
        <v>1</v>
      </c>
      <c r="K70" t="str">
        <f t="shared" si="4"/>
        <v>NONE</v>
      </c>
      <c r="L70">
        <v>12</v>
      </c>
      <c r="M70" t="str">
        <f t="shared" si="5"/>
        <v>10191 Councillor, Ward 2 South Elmsley</v>
      </c>
      <c r="N70" s="6" t="str">
        <f t="shared" si="7"/>
        <v>10191 Councillor, Ward 2 South Elmsley</v>
      </c>
      <c r="O70" s="15">
        <f>IF(I70&lt;&gt;FALSE,VLOOKUP(H70,internet_municipalities!$B$2:$W$226,22,FALSE),"NO INTERNET")</f>
        <v>8651</v>
      </c>
      <c r="P70" s="16" t="str">
        <f>IF(I70=TRUE,IF(F70&lt;&gt;"Acclaimed",IF(F70&lt;&gt;"Lost",F70/O70,"Lost"),"Acclaimed"),"NO INTERNET")</f>
        <v>Acclaimed</v>
      </c>
    </row>
    <row r="71" spans="1:16" x14ac:dyDescent="0.2">
      <c r="A71">
        <v>10191</v>
      </c>
      <c r="B71" t="b">
        <v>1</v>
      </c>
      <c r="C71" t="s">
        <v>5146</v>
      </c>
      <c r="D71" t="s">
        <v>5148</v>
      </c>
      <c r="E71" t="s">
        <v>461</v>
      </c>
      <c r="F71" t="s">
        <v>461</v>
      </c>
      <c r="G71" t="b">
        <v>0</v>
      </c>
      <c r="H71" t="str">
        <f>VLOOKUP(A71,all_municipalities!$A$2:$M$445,2,FALSE)</f>
        <v>Rideau Lakes, Township of</v>
      </c>
      <c r="I71" t="b">
        <f>VLOOKUP(A71,all_municipalities!$A$2:$M$445,9,FALSE)</f>
        <v>1</v>
      </c>
      <c r="J71" t="b">
        <f>VLOOKUP(A71,all_municipalities!$A$2:$M$445,13, FALSE)</f>
        <v>1</v>
      </c>
      <c r="K71" t="str">
        <f t="shared" si="4"/>
        <v>NONE</v>
      </c>
      <c r="L71">
        <v>12</v>
      </c>
      <c r="M71" t="str">
        <f t="shared" si="5"/>
        <v>10191 Councillor, Ward 2 South Elmsley</v>
      </c>
      <c r="N71" s="6" t="str">
        <f t="shared" si="7"/>
        <v>10191 Councillor, Ward 2 South Elmsley</v>
      </c>
      <c r="O71" s="15">
        <f>IF(I71&lt;&gt;FALSE,VLOOKUP(H71,internet_municipalities!$B$2:$W$226,22,FALSE),"NO INTERNET")</f>
        <v>8651</v>
      </c>
      <c r="P71" s="16" t="str">
        <f t="shared" ref="P71:P134" si="8">IF(I71=TRUE,IF(F71&lt;&gt;"Acclaimed",IF(F71&lt;&gt;"Lost",F71/O71,"Lost"),"Acclaimed"),"NO INTERNET")</f>
        <v>Acclaimed</v>
      </c>
    </row>
    <row r="72" spans="1:16" x14ac:dyDescent="0.2">
      <c r="A72">
        <v>10191</v>
      </c>
      <c r="B72" t="b">
        <v>1</v>
      </c>
      <c r="C72" t="s">
        <v>5149</v>
      </c>
      <c r="D72" t="s">
        <v>5150</v>
      </c>
      <c r="E72">
        <v>736</v>
      </c>
      <c r="F72">
        <v>246</v>
      </c>
      <c r="G72" t="b">
        <v>0</v>
      </c>
      <c r="H72" t="str">
        <f>VLOOKUP(A72,all_municipalities!$A$2:$M$445,2,FALSE)</f>
        <v>Rideau Lakes, Township of</v>
      </c>
      <c r="I72" t="b">
        <f>VLOOKUP(A72,all_municipalities!$A$2:$M$445,9,FALSE)</f>
        <v>1</v>
      </c>
      <c r="J72" t="b">
        <f>VLOOKUP(A72,all_municipalities!$A$2:$M$445,13, FALSE)</f>
        <v>1</v>
      </c>
      <c r="K72" t="str">
        <f t="shared" si="4"/>
        <v>LOW</v>
      </c>
      <c r="L72">
        <v>12</v>
      </c>
      <c r="M72" t="str">
        <f t="shared" si="5"/>
        <v>10191 Councillor, Ward 1 Bastard  South Burgess</v>
      </c>
      <c r="N72" s="6" t="str">
        <f t="shared" si="7"/>
        <v>10191 Councillor, Ward 1 Bastard  South Burgess</v>
      </c>
      <c r="O72" s="15">
        <f>IF(I72&lt;&gt;FALSE,VLOOKUP(H72,internet_municipalities!$B$2:$W$226,22,FALSE),"NO INTERNET")</f>
        <v>8651</v>
      </c>
      <c r="P72" s="16">
        <f t="shared" si="8"/>
        <v>2.843601895734597E-2</v>
      </c>
    </row>
    <row r="73" spans="1:16" x14ac:dyDescent="0.2">
      <c r="A73">
        <v>10191</v>
      </c>
      <c r="B73" t="b">
        <v>1</v>
      </c>
      <c r="C73" t="s">
        <v>5149</v>
      </c>
      <c r="D73" t="s">
        <v>5151</v>
      </c>
      <c r="E73">
        <v>608</v>
      </c>
      <c r="F73">
        <v>118</v>
      </c>
      <c r="G73" t="b">
        <v>0</v>
      </c>
      <c r="H73" t="str">
        <f>VLOOKUP(A73,all_municipalities!$A$2:$M$445,2,FALSE)</f>
        <v>Rideau Lakes, Township of</v>
      </c>
      <c r="I73" t="b">
        <f>VLOOKUP(A73,all_municipalities!$A$2:$M$445,9,FALSE)</f>
        <v>1</v>
      </c>
      <c r="J73" t="b">
        <f>VLOOKUP(A73,all_municipalities!$A$2:$M$445,13, FALSE)</f>
        <v>1</v>
      </c>
      <c r="K73" t="str">
        <f t="shared" si="4"/>
        <v>LOW</v>
      </c>
      <c r="L73">
        <v>12</v>
      </c>
      <c r="M73" t="str">
        <f t="shared" si="5"/>
        <v>10191 Councillor, Ward 1 Bastard  South Burgess</v>
      </c>
      <c r="N73" s="6" t="str">
        <f t="shared" si="7"/>
        <v>10191 Councillor, Ward 1 Bastard  South Burgess</v>
      </c>
      <c r="O73" s="15">
        <f>IF(I73&lt;&gt;FALSE,VLOOKUP(H73,internet_municipalities!$B$2:$W$226,22,FALSE),"NO INTERNET")</f>
        <v>8651</v>
      </c>
      <c r="P73" s="16">
        <f t="shared" si="8"/>
        <v>1.3640041613686279E-2</v>
      </c>
    </row>
    <row r="74" spans="1:16" x14ac:dyDescent="0.2">
      <c r="A74">
        <v>10191</v>
      </c>
      <c r="B74" t="b">
        <v>0</v>
      </c>
      <c r="C74" t="s">
        <v>5149</v>
      </c>
      <c r="D74" t="s">
        <v>5152</v>
      </c>
      <c r="E74">
        <v>303</v>
      </c>
      <c r="F74" t="s">
        <v>1460</v>
      </c>
      <c r="G74" t="b">
        <v>0</v>
      </c>
      <c r="H74" t="str">
        <f>VLOOKUP(A74,all_municipalities!$A$2:$M$445,2,FALSE)</f>
        <v>Rideau Lakes, Township of</v>
      </c>
      <c r="I74" t="b">
        <f>VLOOKUP(A74,all_municipalities!$A$2:$M$445,9,FALSE)</f>
        <v>1</v>
      </c>
      <c r="J74" t="b">
        <f>VLOOKUP(A74,all_municipalities!$A$2:$M$445,13, FALSE)</f>
        <v>1</v>
      </c>
      <c r="K74" t="str">
        <f t="shared" si="4"/>
        <v>NONE</v>
      </c>
      <c r="L74">
        <v>12</v>
      </c>
      <c r="M74" t="str">
        <f t="shared" si="5"/>
        <v>10191 Councillor, Ward 1 Bastard  South Burgess</v>
      </c>
      <c r="N74" s="6" t="str">
        <f t="shared" si="7"/>
        <v>10191 Councillor, Ward 1 Bastard  South Burgess</v>
      </c>
      <c r="O74" s="15">
        <f>IF(I74&lt;&gt;FALSE,VLOOKUP(H74,internet_municipalities!$B$2:$W$226,22,FALSE),"NO INTERNET")</f>
        <v>8651</v>
      </c>
      <c r="P74" s="16" t="str">
        <f t="shared" si="8"/>
        <v>Lost</v>
      </c>
    </row>
    <row r="75" spans="1:16" x14ac:dyDescent="0.2">
      <c r="A75">
        <v>10191</v>
      </c>
      <c r="B75" t="b">
        <v>0</v>
      </c>
      <c r="C75" t="s">
        <v>5149</v>
      </c>
      <c r="D75" t="s">
        <v>5153</v>
      </c>
      <c r="E75">
        <v>490</v>
      </c>
      <c r="F75" t="s">
        <v>1460</v>
      </c>
      <c r="G75" t="b">
        <v>0</v>
      </c>
      <c r="H75" t="str">
        <f>VLOOKUP(A75,all_municipalities!$A$2:$M$445,2,FALSE)</f>
        <v>Rideau Lakes, Township of</v>
      </c>
      <c r="I75" t="b">
        <f>VLOOKUP(A75,all_municipalities!$A$2:$M$445,9,FALSE)</f>
        <v>1</v>
      </c>
      <c r="J75" t="b">
        <f>VLOOKUP(A75,all_municipalities!$A$2:$M$445,13, FALSE)</f>
        <v>1</v>
      </c>
      <c r="K75" t="str">
        <f t="shared" si="4"/>
        <v>NONE</v>
      </c>
      <c r="L75">
        <v>12</v>
      </c>
      <c r="M75" t="str">
        <f t="shared" si="5"/>
        <v>10191 Councillor, Ward 1 Bastard  South Burgess</v>
      </c>
      <c r="N75" s="6" t="str">
        <f t="shared" si="7"/>
        <v>10191 Councillor, Ward 1 Bastard  South Burgess</v>
      </c>
      <c r="O75" s="15">
        <f>IF(I75&lt;&gt;FALSE,VLOOKUP(H75,internet_municipalities!$B$2:$W$226,22,FALSE),"NO INTERNET")</f>
        <v>8651</v>
      </c>
      <c r="P75" s="16" t="str">
        <f t="shared" si="8"/>
        <v>Lost</v>
      </c>
    </row>
    <row r="76" spans="1:16" x14ac:dyDescent="0.2">
      <c r="A76">
        <v>10191</v>
      </c>
      <c r="B76" t="b">
        <v>0</v>
      </c>
      <c r="C76" t="s">
        <v>5143</v>
      </c>
      <c r="D76" t="s">
        <v>5154</v>
      </c>
      <c r="E76">
        <v>351</v>
      </c>
      <c r="F76" t="s">
        <v>1460</v>
      </c>
      <c r="G76" t="b">
        <v>0</v>
      </c>
      <c r="H76" t="str">
        <f>VLOOKUP(A76,all_municipalities!$A$2:$M$445,2,FALSE)</f>
        <v>Rideau Lakes, Township of</v>
      </c>
      <c r="I76" t="b">
        <f>VLOOKUP(A76,all_municipalities!$A$2:$M$445,9,FALSE)</f>
        <v>1</v>
      </c>
      <c r="J76" t="b">
        <f>VLOOKUP(A76,all_municipalities!$A$2:$M$445,13, FALSE)</f>
        <v>1</v>
      </c>
      <c r="K76" t="str">
        <f t="shared" si="4"/>
        <v>NONE</v>
      </c>
      <c r="L76">
        <v>12</v>
      </c>
      <c r="M76" t="str">
        <f t="shared" si="5"/>
        <v>10191 Councillor, Ward 3 South Crosby</v>
      </c>
      <c r="N76" s="6" t="str">
        <f t="shared" si="7"/>
        <v>10191 Councillor, Ward 3 South Crosby</v>
      </c>
      <c r="O76" s="15">
        <f>IF(I76&lt;&gt;FALSE,VLOOKUP(H76,internet_municipalities!$B$2:$W$226,22,FALSE),"NO INTERNET")</f>
        <v>8651</v>
      </c>
      <c r="P76" s="16" t="str">
        <f t="shared" si="8"/>
        <v>Lost</v>
      </c>
    </row>
    <row r="77" spans="1:16" x14ac:dyDescent="0.2">
      <c r="A77">
        <v>10191</v>
      </c>
      <c r="B77" t="b">
        <v>0</v>
      </c>
      <c r="C77" t="s">
        <v>5143</v>
      </c>
      <c r="D77" t="s">
        <v>5155</v>
      </c>
      <c r="E77">
        <v>158</v>
      </c>
      <c r="F77" t="s">
        <v>1460</v>
      </c>
      <c r="G77" t="b">
        <v>0</v>
      </c>
      <c r="H77" t="str">
        <f>VLOOKUP(A77,all_municipalities!$A$2:$M$445,2,FALSE)</f>
        <v>Rideau Lakes, Township of</v>
      </c>
      <c r="I77" t="b">
        <f>VLOOKUP(A77,all_municipalities!$A$2:$M$445,9,FALSE)</f>
        <v>1</v>
      </c>
      <c r="J77" t="b">
        <f>VLOOKUP(A77,all_municipalities!$A$2:$M$445,13, FALSE)</f>
        <v>1</v>
      </c>
      <c r="K77" t="str">
        <f t="shared" si="4"/>
        <v>NONE</v>
      </c>
      <c r="L77">
        <v>12</v>
      </c>
      <c r="M77" t="str">
        <f t="shared" si="5"/>
        <v>10191 Councillor, Ward 3 South Crosby</v>
      </c>
      <c r="N77" s="6" t="str">
        <f t="shared" si="7"/>
        <v>10191 Councillor, Ward 3 South Crosby</v>
      </c>
      <c r="O77" s="15">
        <f>IF(I77&lt;&gt;FALSE,VLOOKUP(H77,internet_municipalities!$B$2:$W$226,22,FALSE),"NO INTERNET")</f>
        <v>8651</v>
      </c>
      <c r="P77" s="16" t="str">
        <f t="shared" si="8"/>
        <v>Lost</v>
      </c>
    </row>
    <row r="78" spans="1:16" x14ac:dyDescent="0.2">
      <c r="A78">
        <v>10191</v>
      </c>
      <c r="B78" t="b">
        <v>0</v>
      </c>
      <c r="C78" t="s">
        <v>5143</v>
      </c>
      <c r="D78" t="s">
        <v>5156</v>
      </c>
      <c r="E78">
        <v>185</v>
      </c>
      <c r="F78" t="s">
        <v>1460</v>
      </c>
      <c r="G78" t="b">
        <v>0</v>
      </c>
      <c r="H78" t="str">
        <f>VLOOKUP(A78,all_municipalities!$A$2:$M$445,2,FALSE)</f>
        <v>Rideau Lakes, Township of</v>
      </c>
      <c r="I78" t="b">
        <f>VLOOKUP(A78,all_municipalities!$A$2:$M$445,9,FALSE)</f>
        <v>1</v>
      </c>
      <c r="J78" t="b">
        <f>VLOOKUP(A78,all_municipalities!$A$2:$M$445,13, FALSE)</f>
        <v>1</v>
      </c>
      <c r="K78" t="str">
        <f t="shared" si="4"/>
        <v>NONE</v>
      </c>
      <c r="L78">
        <v>12</v>
      </c>
      <c r="M78" t="str">
        <f t="shared" si="5"/>
        <v>10191 Councillor, Ward 3 South Crosby</v>
      </c>
      <c r="N78" s="6" t="str">
        <f t="shared" si="7"/>
        <v>10191 Councillor, Ward 3 South Crosby</v>
      </c>
      <c r="O78" s="15">
        <f>IF(I78&lt;&gt;FALSE,VLOOKUP(H78,internet_municipalities!$B$2:$W$226,22,FALSE),"NO INTERNET")</f>
        <v>8651</v>
      </c>
      <c r="P78" s="16" t="str">
        <f t="shared" si="8"/>
        <v>Lost</v>
      </c>
    </row>
    <row r="79" spans="1:16" x14ac:dyDescent="0.2">
      <c r="A79">
        <v>10191</v>
      </c>
      <c r="B79" t="b">
        <v>0</v>
      </c>
      <c r="C79" t="s">
        <v>5140</v>
      </c>
      <c r="D79" t="s">
        <v>5157</v>
      </c>
      <c r="E79">
        <v>483</v>
      </c>
      <c r="F79" t="s">
        <v>1460</v>
      </c>
      <c r="G79" t="b">
        <v>0</v>
      </c>
      <c r="H79" t="str">
        <f>VLOOKUP(A79,all_municipalities!$A$2:$M$445,2,FALSE)</f>
        <v>Rideau Lakes, Township of</v>
      </c>
      <c r="I79" t="b">
        <f>VLOOKUP(A79,all_municipalities!$A$2:$M$445,9,FALSE)</f>
        <v>1</v>
      </c>
      <c r="J79" t="b">
        <f>VLOOKUP(A79,all_municipalities!$A$2:$M$445,13, FALSE)</f>
        <v>1</v>
      </c>
      <c r="K79" t="str">
        <f t="shared" si="4"/>
        <v>NONE</v>
      </c>
      <c r="L79">
        <v>12</v>
      </c>
      <c r="M79" t="str">
        <f t="shared" si="5"/>
        <v>10191 Councillor, Ward 4 North Crosby Newboro</v>
      </c>
      <c r="N79" s="6" t="str">
        <f t="shared" si="7"/>
        <v>10191 Councillor, Ward 4 North Crosby Newboro</v>
      </c>
      <c r="O79" s="15">
        <f>IF(I79&lt;&gt;FALSE,VLOOKUP(H79,internet_municipalities!$B$2:$W$226,22,FALSE),"NO INTERNET")</f>
        <v>8651</v>
      </c>
      <c r="P79" s="16" t="str">
        <f t="shared" si="8"/>
        <v>Lost</v>
      </c>
    </row>
    <row r="80" spans="1:16" x14ac:dyDescent="0.2">
      <c r="A80">
        <v>10105</v>
      </c>
      <c r="B80" t="b">
        <v>1</v>
      </c>
      <c r="C80" t="s">
        <v>1718</v>
      </c>
      <c r="D80" t="s">
        <v>1865</v>
      </c>
      <c r="E80">
        <v>794</v>
      </c>
      <c r="F80">
        <v>40</v>
      </c>
      <c r="G80" t="b">
        <v>0</v>
      </c>
      <c r="H80" t="str">
        <f>VLOOKUP(A80,all_municipalities!$A$2:$M$445,2,FALSE)</f>
        <v>Bradford West Gwillimbury, Town of</v>
      </c>
      <c r="I80" t="b">
        <f>VLOOKUP(A80,all_municipalities!$A$2:$M$445,9,FALSE)</f>
        <v>1</v>
      </c>
      <c r="J80" t="b">
        <f>VLOOKUP(A80,all_municipalities!$A$2:$M$445,13, FALSE)</f>
        <v>1</v>
      </c>
      <c r="K80" t="str">
        <f t="shared" si="4"/>
        <v>MID</v>
      </c>
      <c r="L80">
        <v>11</v>
      </c>
      <c r="M80" t="str">
        <f t="shared" si="5"/>
        <v>10105 Councillor, Ward 7</v>
      </c>
      <c r="N80" s="6" t="str">
        <f t="shared" si="7"/>
        <v>10105 Councillor, Ward 7</v>
      </c>
      <c r="O80" s="15">
        <f>IF(I80&lt;&gt;FALSE,VLOOKUP(H80,internet_municipalities!$B$2:$W$226,22,FALSE),"NO INTERNET")</f>
        <v>18433</v>
      </c>
      <c r="P80" s="16">
        <f t="shared" si="8"/>
        <v>2.1700211577062875E-3</v>
      </c>
    </row>
    <row r="81" spans="1:16" x14ac:dyDescent="0.2">
      <c r="A81">
        <v>10105</v>
      </c>
      <c r="B81" t="b">
        <v>1</v>
      </c>
      <c r="C81" t="s">
        <v>1720</v>
      </c>
      <c r="D81" t="s">
        <v>1866</v>
      </c>
      <c r="E81">
        <v>676</v>
      </c>
      <c r="F81">
        <v>99</v>
      </c>
      <c r="G81" t="b">
        <v>0</v>
      </c>
      <c r="H81" t="str">
        <f>VLOOKUP(A81,all_municipalities!$A$2:$M$445,2,FALSE)</f>
        <v>Bradford West Gwillimbury, Town of</v>
      </c>
      <c r="I81" t="b">
        <f>VLOOKUP(A81,all_municipalities!$A$2:$M$445,9,FALSE)</f>
        <v>1</v>
      </c>
      <c r="J81" t="b">
        <f>VLOOKUP(A81,all_municipalities!$A$2:$M$445,13, FALSE)</f>
        <v>1</v>
      </c>
      <c r="K81" t="str">
        <f t="shared" si="4"/>
        <v>MID</v>
      </c>
      <c r="L81">
        <v>11</v>
      </c>
      <c r="M81" t="str">
        <f t="shared" si="5"/>
        <v>10105 Councillor, Ward 6</v>
      </c>
      <c r="N81" s="6" t="str">
        <f t="shared" si="7"/>
        <v>10105 Councillor, Ward 6</v>
      </c>
      <c r="O81" s="15">
        <f>IF(I81&lt;&gt;FALSE,VLOOKUP(H81,internet_municipalities!$B$2:$W$226,22,FALSE),"NO INTERNET")</f>
        <v>18433</v>
      </c>
      <c r="P81" s="16">
        <f t="shared" si="8"/>
        <v>5.3708023653230618E-3</v>
      </c>
    </row>
    <row r="82" spans="1:16" x14ac:dyDescent="0.2">
      <c r="A82">
        <v>10105</v>
      </c>
      <c r="B82" t="b">
        <v>1</v>
      </c>
      <c r="C82" t="s">
        <v>1473</v>
      </c>
      <c r="D82" t="s">
        <v>1867</v>
      </c>
      <c r="E82">
        <v>503</v>
      </c>
      <c r="F82">
        <v>114</v>
      </c>
      <c r="G82" t="b">
        <v>0</v>
      </c>
      <c r="H82" t="str">
        <f>VLOOKUP(A82,all_municipalities!$A$2:$M$445,2,FALSE)</f>
        <v>Bradford West Gwillimbury, Town of</v>
      </c>
      <c r="I82" t="b">
        <f>VLOOKUP(A82,all_municipalities!$A$2:$M$445,9,FALSE)</f>
        <v>1</v>
      </c>
      <c r="J82" t="b">
        <f>VLOOKUP(A82,all_municipalities!$A$2:$M$445,13, FALSE)</f>
        <v>1</v>
      </c>
      <c r="K82" t="str">
        <f t="shared" si="4"/>
        <v>LOW</v>
      </c>
      <c r="L82">
        <v>11</v>
      </c>
      <c r="M82" t="str">
        <f t="shared" si="5"/>
        <v>10105 Councillor, Ward 5</v>
      </c>
      <c r="N82" s="6" t="str">
        <f t="shared" si="7"/>
        <v>10105 Councillor, Ward 5</v>
      </c>
      <c r="O82" s="15">
        <f>IF(I82&lt;&gt;FALSE,VLOOKUP(H82,internet_municipalities!$B$2:$W$226,22,FALSE),"NO INTERNET")</f>
        <v>18433</v>
      </c>
      <c r="P82" s="16">
        <f t="shared" si="8"/>
        <v>6.1845602994629201E-3</v>
      </c>
    </row>
    <row r="83" spans="1:16" x14ac:dyDescent="0.2">
      <c r="A83">
        <v>10105</v>
      </c>
      <c r="B83" t="b">
        <v>1</v>
      </c>
      <c r="C83" t="s">
        <v>1471</v>
      </c>
      <c r="D83" t="s">
        <v>1868</v>
      </c>
      <c r="E83">
        <v>576</v>
      </c>
      <c r="F83">
        <v>73</v>
      </c>
      <c r="G83" t="b">
        <v>0</v>
      </c>
      <c r="H83" t="str">
        <f>VLOOKUP(A83,all_municipalities!$A$2:$M$445,2,FALSE)</f>
        <v>Bradford West Gwillimbury, Town of</v>
      </c>
      <c r="I83" t="b">
        <f>VLOOKUP(A83,all_municipalities!$A$2:$M$445,9,FALSE)</f>
        <v>1</v>
      </c>
      <c r="J83" t="b">
        <f>VLOOKUP(A83,all_municipalities!$A$2:$M$445,13, FALSE)</f>
        <v>1</v>
      </c>
      <c r="K83" t="str">
        <f t="shared" si="4"/>
        <v>MID</v>
      </c>
      <c r="L83">
        <v>11</v>
      </c>
      <c r="M83" t="str">
        <f t="shared" si="5"/>
        <v>10105 Councillor, Ward 4</v>
      </c>
      <c r="N83" s="6" t="str">
        <f t="shared" si="7"/>
        <v>10105 Councillor, Ward 4</v>
      </c>
      <c r="O83" s="15">
        <f>IF(I83&lt;&gt;FALSE,VLOOKUP(H83,internet_municipalities!$B$2:$W$226,22,FALSE),"NO INTERNET")</f>
        <v>18433</v>
      </c>
      <c r="P83" s="16">
        <f t="shared" si="8"/>
        <v>3.9602886128139751E-3</v>
      </c>
    </row>
    <row r="84" spans="1:16" x14ac:dyDescent="0.2">
      <c r="A84">
        <v>10105</v>
      </c>
      <c r="B84" t="b">
        <v>1</v>
      </c>
      <c r="C84" t="s">
        <v>1475</v>
      </c>
      <c r="D84" t="s">
        <v>1869</v>
      </c>
      <c r="E84">
        <v>224</v>
      </c>
      <c r="F84">
        <v>23</v>
      </c>
      <c r="G84" t="b">
        <v>0</v>
      </c>
      <c r="H84" t="str">
        <f>VLOOKUP(A84,all_municipalities!$A$2:$M$445,2,FALSE)</f>
        <v>Bradford West Gwillimbury, Town of</v>
      </c>
      <c r="I84" t="b">
        <f>VLOOKUP(A84,all_municipalities!$A$2:$M$445,9,FALSE)</f>
        <v>1</v>
      </c>
      <c r="J84" t="b">
        <f>VLOOKUP(A84,all_municipalities!$A$2:$M$445,13, FALSE)</f>
        <v>1</v>
      </c>
      <c r="K84" t="str">
        <f t="shared" si="4"/>
        <v>MID</v>
      </c>
      <c r="L84">
        <v>11</v>
      </c>
      <c r="M84" t="str">
        <f t="shared" si="5"/>
        <v>10105 Councillor, Ward 3</v>
      </c>
      <c r="N84" s="6" t="str">
        <f t="shared" si="7"/>
        <v>10105 Councillor, Ward 3</v>
      </c>
      <c r="O84" s="15">
        <f>IF(I84&lt;&gt;FALSE,VLOOKUP(H84,internet_municipalities!$B$2:$W$226,22,FALSE),"NO INTERNET")</f>
        <v>18433</v>
      </c>
      <c r="P84" s="16">
        <f t="shared" si="8"/>
        <v>1.2477621656811154E-3</v>
      </c>
    </row>
    <row r="85" spans="1:16" x14ac:dyDescent="0.2">
      <c r="A85">
        <v>10105</v>
      </c>
      <c r="B85" t="b">
        <v>1</v>
      </c>
      <c r="C85" t="s">
        <v>1453</v>
      </c>
      <c r="D85" t="s">
        <v>1870</v>
      </c>
      <c r="E85">
        <v>1008</v>
      </c>
      <c r="F85">
        <v>746</v>
      </c>
      <c r="G85" t="b">
        <v>0</v>
      </c>
      <c r="H85" t="str">
        <f>VLOOKUP(A85,all_municipalities!$A$2:$M$445,2,FALSE)</f>
        <v>Bradford West Gwillimbury, Town of</v>
      </c>
      <c r="I85" t="b">
        <f>VLOOKUP(A85,all_municipalities!$A$2:$M$445,9,FALSE)</f>
        <v>1</v>
      </c>
      <c r="J85" t="b">
        <f>VLOOKUP(A85,all_municipalities!$A$2:$M$445,13, FALSE)</f>
        <v>1</v>
      </c>
      <c r="K85" t="str">
        <f t="shared" si="4"/>
        <v>LOW</v>
      </c>
      <c r="L85">
        <v>11</v>
      </c>
      <c r="M85" t="str">
        <f t="shared" si="5"/>
        <v>10105 Councillor, Ward 2</v>
      </c>
      <c r="N85" s="6" t="str">
        <f t="shared" si="7"/>
        <v>10105 Councillor, Ward 2</v>
      </c>
      <c r="O85" s="15">
        <f>IF(I85&lt;&gt;FALSE,VLOOKUP(H85,internet_municipalities!$B$2:$W$226,22,FALSE),"NO INTERNET")</f>
        <v>18433</v>
      </c>
      <c r="P85" s="16">
        <f t="shared" si="8"/>
        <v>4.0470894591222266E-2</v>
      </c>
    </row>
    <row r="86" spans="1:16" x14ac:dyDescent="0.2">
      <c r="A86">
        <v>10105</v>
      </c>
      <c r="B86" t="b">
        <v>1</v>
      </c>
      <c r="C86" t="s">
        <v>1456</v>
      </c>
      <c r="D86" t="s">
        <v>1871</v>
      </c>
      <c r="E86">
        <v>640</v>
      </c>
      <c r="F86">
        <v>199</v>
      </c>
      <c r="G86" t="b">
        <v>0</v>
      </c>
      <c r="H86" t="str">
        <f>VLOOKUP(A86,all_municipalities!$A$2:$M$445,2,FALSE)</f>
        <v>Bradford West Gwillimbury, Town of</v>
      </c>
      <c r="I86" t="b">
        <f>VLOOKUP(A86,all_municipalities!$A$2:$M$445,9,FALSE)</f>
        <v>1</v>
      </c>
      <c r="J86" t="b">
        <f>VLOOKUP(A86,all_municipalities!$A$2:$M$445,13, FALSE)</f>
        <v>1</v>
      </c>
      <c r="K86" t="str">
        <f t="shared" si="4"/>
        <v>LOW</v>
      </c>
      <c r="L86">
        <v>11</v>
      </c>
      <c r="M86" t="str">
        <f t="shared" si="5"/>
        <v>10105 Councillor, Ward 1</v>
      </c>
      <c r="N86" s="6" t="str">
        <f t="shared" si="7"/>
        <v>10105 Councillor, Ward 1</v>
      </c>
      <c r="O86" s="15">
        <f>IF(I86&lt;&gt;FALSE,VLOOKUP(H86,internet_municipalities!$B$2:$W$226,22,FALSE),"NO INTERNET")</f>
        <v>18433</v>
      </c>
      <c r="P86" s="16">
        <f t="shared" si="8"/>
        <v>1.0795855259588781E-2</v>
      </c>
    </row>
    <row r="87" spans="1:16" x14ac:dyDescent="0.2">
      <c r="A87">
        <v>10105</v>
      </c>
      <c r="B87" t="b">
        <v>1</v>
      </c>
      <c r="C87" t="s">
        <v>1479</v>
      </c>
      <c r="D87" t="s">
        <v>1872</v>
      </c>
      <c r="E87">
        <v>5705</v>
      </c>
      <c r="F87">
        <v>2248</v>
      </c>
      <c r="G87" t="b">
        <v>0</v>
      </c>
      <c r="H87" t="str">
        <f>VLOOKUP(A87,all_municipalities!$A$2:$M$445,2,FALSE)</f>
        <v>Bradford West Gwillimbury, Town of</v>
      </c>
      <c r="I87" t="b">
        <f>VLOOKUP(A87,all_municipalities!$A$2:$M$445,9,FALSE)</f>
        <v>1</v>
      </c>
      <c r="J87" t="b">
        <f>VLOOKUP(A87,all_municipalities!$A$2:$M$445,13, FALSE)</f>
        <v>1</v>
      </c>
      <c r="K87" t="str">
        <f t="shared" si="4"/>
        <v>NONE</v>
      </c>
      <c r="L87">
        <v>11</v>
      </c>
      <c r="M87" t="str">
        <f t="shared" si="5"/>
        <v>10105 Deputy Mayor</v>
      </c>
      <c r="N87" s="6" t="str">
        <f t="shared" si="7"/>
        <v>10105 Deputy Mayor</v>
      </c>
      <c r="O87" s="15">
        <f>IF(I87&lt;&gt;FALSE,VLOOKUP(H87,internet_municipalities!$B$2:$W$226,22,FALSE),"NO INTERNET")</f>
        <v>18433</v>
      </c>
      <c r="P87" s="16">
        <f t="shared" si="8"/>
        <v>0.12195518906309337</v>
      </c>
    </row>
    <row r="88" spans="1:16" x14ac:dyDescent="0.2">
      <c r="A88">
        <v>10105</v>
      </c>
      <c r="B88" t="b">
        <v>0</v>
      </c>
      <c r="C88" t="s">
        <v>1479</v>
      </c>
      <c r="D88" t="s">
        <v>1873</v>
      </c>
      <c r="E88">
        <v>3457</v>
      </c>
      <c r="F88" t="s">
        <v>1460</v>
      </c>
      <c r="G88" t="b">
        <v>0</v>
      </c>
      <c r="H88" t="str">
        <f>VLOOKUP(A88,all_municipalities!$A$2:$M$445,2,FALSE)</f>
        <v>Bradford West Gwillimbury, Town of</v>
      </c>
      <c r="I88" t="b">
        <f>VLOOKUP(A88,all_municipalities!$A$2:$M$445,9,FALSE)</f>
        <v>1</v>
      </c>
      <c r="J88" t="b">
        <f>VLOOKUP(A88,all_municipalities!$A$2:$M$445,13, FALSE)</f>
        <v>1</v>
      </c>
      <c r="K88" t="str">
        <f t="shared" si="4"/>
        <v>NONE</v>
      </c>
      <c r="L88">
        <v>11</v>
      </c>
      <c r="M88" t="str">
        <f t="shared" si="5"/>
        <v>10105 Deputy Mayor</v>
      </c>
      <c r="N88" s="6" t="str">
        <f t="shared" si="7"/>
        <v>10105 Deputy Mayor</v>
      </c>
      <c r="O88" s="15">
        <f>IF(I88&lt;&gt;FALSE,VLOOKUP(H88,internet_municipalities!$B$2:$W$226,22,FALSE),"NO INTERNET")</f>
        <v>18433</v>
      </c>
      <c r="P88" s="16" t="str">
        <f t="shared" si="8"/>
        <v>Lost</v>
      </c>
    </row>
    <row r="89" spans="1:16" x14ac:dyDescent="0.2">
      <c r="A89">
        <v>10105</v>
      </c>
      <c r="B89" t="b">
        <v>0</v>
      </c>
      <c r="C89" t="s">
        <v>1456</v>
      </c>
      <c r="D89" t="s">
        <v>1874</v>
      </c>
      <c r="E89">
        <v>394</v>
      </c>
      <c r="F89" t="s">
        <v>1460</v>
      </c>
      <c r="G89" t="b">
        <v>0</v>
      </c>
      <c r="H89" t="str">
        <f>VLOOKUP(A89,all_municipalities!$A$2:$M$445,2,FALSE)</f>
        <v>Bradford West Gwillimbury, Town of</v>
      </c>
      <c r="I89" t="b">
        <f>VLOOKUP(A89,all_municipalities!$A$2:$M$445,9,FALSE)</f>
        <v>1</v>
      </c>
      <c r="J89" t="b">
        <f>VLOOKUP(A89,all_municipalities!$A$2:$M$445,13, FALSE)</f>
        <v>1</v>
      </c>
      <c r="K89" t="str">
        <f t="shared" si="4"/>
        <v>NONE</v>
      </c>
      <c r="L89">
        <v>11</v>
      </c>
      <c r="M89" t="str">
        <f t="shared" si="5"/>
        <v>10105 Councillor, Ward 1</v>
      </c>
      <c r="N89" s="6" t="str">
        <f t="shared" si="7"/>
        <v>10105 Councillor, Ward 1</v>
      </c>
      <c r="O89" s="15">
        <f>IF(I89&lt;&gt;FALSE,VLOOKUP(H89,internet_municipalities!$B$2:$W$226,22,FALSE),"NO INTERNET")</f>
        <v>18433</v>
      </c>
      <c r="P89" s="16" t="str">
        <f t="shared" si="8"/>
        <v>Lost</v>
      </c>
    </row>
    <row r="90" spans="1:16" x14ac:dyDescent="0.2">
      <c r="A90">
        <v>10105</v>
      </c>
      <c r="B90" t="b">
        <v>0</v>
      </c>
      <c r="C90" t="s">
        <v>1456</v>
      </c>
      <c r="D90" t="s">
        <v>1875</v>
      </c>
      <c r="E90">
        <v>123</v>
      </c>
      <c r="F90" t="s">
        <v>1460</v>
      </c>
      <c r="G90" t="b">
        <v>0</v>
      </c>
      <c r="H90" t="str">
        <f>VLOOKUP(A90,all_municipalities!$A$2:$M$445,2,FALSE)</f>
        <v>Bradford West Gwillimbury, Town of</v>
      </c>
      <c r="I90" t="b">
        <f>VLOOKUP(A90,all_municipalities!$A$2:$M$445,9,FALSE)</f>
        <v>1</v>
      </c>
      <c r="J90" t="b">
        <f>VLOOKUP(A90,all_municipalities!$A$2:$M$445,13, FALSE)</f>
        <v>1</v>
      </c>
      <c r="K90" t="str">
        <f t="shared" si="4"/>
        <v>NONE</v>
      </c>
      <c r="L90">
        <v>11</v>
      </c>
      <c r="M90" t="str">
        <f t="shared" si="5"/>
        <v>10105 Councillor, Ward 1</v>
      </c>
      <c r="N90" s="6" t="str">
        <f t="shared" si="7"/>
        <v>10105 Councillor, Ward 1</v>
      </c>
      <c r="O90" s="15">
        <f>IF(I90&lt;&gt;FALSE,VLOOKUP(H90,internet_municipalities!$B$2:$W$226,22,FALSE),"NO INTERNET")</f>
        <v>18433</v>
      </c>
      <c r="P90" s="16" t="str">
        <f t="shared" si="8"/>
        <v>Lost</v>
      </c>
    </row>
    <row r="91" spans="1:16" x14ac:dyDescent="0.2">
      <c r="A91">
        <v>10105</v>
      </c>
      <c r="B91" t="b">
        <v>0</v>
      </c>
      <c r="C91" t="s">
        <v>1456</v>
      </c>
      <c r="D91" t="s">
        <v>1876</v>
      </c>
      <c r="E91">
        <v>441</v>
      </c>
      <c r="F91" t="s">
        <v>1460</v>
      </c>
      <c r="G91" t="b">
        <v>0</v>
      </c>
      <c r="H91" t="str">
        <f>VLOOKUP(A91,all_municipalities!$A$2:$M$445,2,FALSE)</f>
        <v>Bradford West Gwillimbury, Town of</v>
      </c>
      <c r="I91" t="b">
        <f>VLOOKUP(A91,all_municipalities!$A$2:$M$445,9,FALSE)</f>
        <v>1</v>
      </c>
      <c r="J91" t="b">
        <f>VLOOKUP(A91,all_municipalities!$A$2:$M$445,13, FALSE)</f>
        <v>1</v>
      </c>
      <c r="K91" t="str">
        <f t="shared" si="4"/>
        <v>NONE</v>
      </c>
      <c r="L91">
        <v>11</v>
      </c>
      <c r="M91" t="str">
        <f t="shared" si="5"/>
        <v>10105 Councillor, Ward 1</v>
      </c>
      <c r="N91" s="6" t="str">
        <f t="shared" si="7"/>
        <v>10105 Councillor, Ward 1</v>
      </c>
      <c r="O91" s="15">
        <f>IF(I91&lt;&gt;FALSE,VLOOKUP(H91,internet_municipalities!$B$2:$W$226,22,FALSE),"NO INTERNET")</f>
        <v>18433</v>
      </c>
      <c r="P91" s="16" t="str">
        <f t="shared" si="8"/>
        <v>Lost</v>
      </c>
    </row>
    <row r="92" spans="1:16" x14ac:dyDescent="0.2">
      <c r="A92">
        <v>10105</v>
      </c>
      <c r="B92" t="b">
        <v>0</v>
      </c>
      <c r="C92" t="s">
        <v>1456</v>
      </c>
      <c r="D92" t="s">
        <v>1877</v>
      </c>
      <c r="E92">
        <v>235</v>
      </c>
      <c r="F92" t="s">
        <v>1460</v>
      </c>
      <c r="G92" t="b">
        <v>0</v>
      </c>
      <c r="H92" t="str">
        <f>VLOOKUP(A92,all_municipalities!$A$2:$M$445,2,FALSE)</f>
        <v>Bradford West Gwillimbury, Town of</v>
      </c>
      <c r="I92" t="b">
        <f>VLOOKUP(A92,all_municipalities!$A$2:$M$445,9,FALSE)</f>
        <v>1</v>
      </c>
      <c r="J92" t="b">
        <f>VLOOKUP(A92,all_municipalities!$A$2:$M$445,13, FALSE)</f>
        <v>1</v>
      </c>
      <c r="K92" t="str">
        <f t="shared" si="4"/>
        <v>NONE</v>
      </c>
      <c r="L92">
        <v>11</v>
      </c>
      <c r="M92" t="str">
        <f t="shared" si="5"/>
        <v>10105 Councillor, Ward 1</v>
      </c>
      <c r="N92" s="6" t="str">
        <f t="shared" si="7"/>
        <v>10105 Councillor, Ward 1</v>
      </c>
      <c r="O92" s="15">
        <f>IF(I92&lt;&gt;FALSE,VLOOKUP(H92,internet_municipalities!$B$2:$W$226,22,FALSE),"NO INTERNET")</f>
        <v>18433</v>
      </c>
      <c r="P92" s="16" t="str">
        <f t="shared" si="8"/>
        <v>Lost</v>
      </c>
    </row>
    <row r="93" spans="1:16" x14ac:dyDescent="0.2">
      <c r="A93">
        <v>10105</v>
      </c>
      <c r="B93" t="b">
        <v>0</v>
      </c>
      <c r="C93" t="s">
        <v>1453</v>
      </c>
      <c r="D93" t="s">
        <v>1878</v>
      </c>
      <c r="E93">
        <v>262</v>
      </c>
      <c r="F93" t="s">
        <v>1460</v>
      </c>
      <c r="G93" t="b">
        <v>0</v>
      </c>
      <c r="H93" t="str">
        <f>VLOOKUP(A93,all_municipalities!$A$2:$M$445,2,FALSE)</f>
        <v>Bradford West Gwillimbury, Town of</v>
      </c>
      <c r="I93" t="b">
        <f>VLOOKUP(A93,all_municipalities!$A$2:$M$445,9,FALSE)</f>
        <v>1</v>
      </c>
      <c r="J93" t="b">
        <f>VLOOKUP(A93,all_municipalities!$A$2:$M$445,13, FALSE)</f>
        <v>1</v>
      </c>
      <c r="K93" t="str">
        <f t="shared" si="4"/>
        <v>NONE</v>
      </c>
      <c r="L93">
        <v>11</v>
      </c>
      <c r="M93" t="str">
        <f t="shared" si="5"/>
        <v>10105 Councillor, Ward 2</v>
      </c>
      <c r="N93" s="6" t="str">
        <f t="shared" si="7"/>
        <v>10105 Councillor, Ward 2</v>
      </c>
      <c r="O93" s="15">
        <f>IF(I93&lt;&gt;FALSE,VLOOKUP(H93,internet_municipalities!$B$2:$W$226,22,FALSE),"NO INTERNET")</f>
        <v>18433</v>
      </c>
      <c r="P93" s="16" t="str">
        <f t="shared" si="8"/>
        <v>Lost</v>
      </c>
    </row>
    <row r="94" spans="1:16" x14ac:dyDescent="0.2">
      <c r="A94">
        <v>10105</v>
      </c>
      <c r="B94" t="b">
        <v>0</v>
      </c>
      <c r="C94" t="s">
        <v>1475</v>
      </c>
      <c r="D94" t="s">
        <v>1879</v>
      </c>
      <c r="E94">
        <v>201</v>
      </c>
      <c r="F94" t="s">
        <v>1460</v>
      </c>
      <c r="G94" t="b">
        <v>0</v>
      </c>
      <c r="H94" t="str">
        <f>VLOOKUP(A94,all_municipalities!$A$2:$M$445,2,FALSE)</f>
        <v>Bradford West Gwillimbury, Town of</v>
      </c>
      <c r="I94" t="b">
        <f>VLOOKUP(A94,all_municipalities!$A$2:$M$445,9,FALSE)</f>
        <v>1</v>
      </c>
      <c r="J94" t="b">
        <f>VLOOKUP(A94,all_municipalities!$A$2:$M$445,13, FALSE)</f>
        <v>1</v>
      </c>
      <c r="K94" t="str">
        <f t="shared" si="4"/>
        <v>NONE</v>
      </c>
      <c r="L94">
        <v>11</v>
      </c>
      <c r="M94" t="str">
        <f t="shared" si="5"/>
        <v>10105 Councillor, Ward 3</v>
      </c>
      <c r="N94" s="6" t="str">
        <f t="shared" si="7"/>
        <v>10105 Councillor, Ward 3</v>
      </c>
      <c r="O94" s="15">
        <f>IF(I94&lt;&gt;FALSE,VLOOKUP(H94,internet_municipalities!$B$2:$W$226,22,FALSE),"NO INTERNET")</f>
        <v>18433</v>
      </c>
      <c r="P94" s="16" t="str">
        <f t="shared" si="8"/>
        <v>Lost</v>
      </c>
    </row>
    <row r="95" spans="1:16" x14ac:dyDescent="0.2">
      <c r="A95">
        <v>10105</v>
      </c>
      <c r="B95" t="b">
        <v>0</v>
      </c>
      <c r="C95" t="s">
        <v>1475</v>
      </c>
      <c r="D95" t="s">
        <v>1880</v>
      </c>
      <c r="E95">
        <v>52</v>
      </c>
      <c r="F95" t="s">
        <v>1460</v>
      </c>
      <c r="G95" t="b">
        <v>0</v>
      </c>
      <c r="H95" t="str">
        <f>VLOOKUP(A95,all_municipalities!$A$2:$M$445,2,FALSE)</f>
        <v>Bradford West Gwillimbury, Town of</v>
      </c>
      <c r="I95" t="b">
        <f>VLOOKUP(A95,all_municipalities!$A$2:$M$445,9,FALSE)</f>
        <v>1</v>
      </c>
      <c r="J95" t="b">
        <f>VLOOKUP(A95,all_municipalities!$A$2:$M$445,13, FALSE)</f>
        <v>1</v>
      </c>
      <c r="K95" t="str">
        <f t="shared" si="4"/>
        <v>NONE</v>
      </c>
      <c r="L95">
        <v>11</v>
      </c>
      <c r="M95" t="str">
        <f t="shared" si="5"/>
        <v>10105 Councillor, Ward 3</v>
      </c>
      <c r="N95" s="6" t="str">
        <f t="shared" si="7"/>
        <v>10105 Councillor, Ward 3</v>
      </c>
      <c r="O95" s="15">
        <f>IF(I95&lt;&gt;FALSE,VLOOKUP(H95,internet_municipalities!$B$2:$W$226,22,FALSE),"NO INTERNET")</f>
        <v>18433</v>
      </c>
      <c r="P95" s="16" t="str">
        <f t="shared" si="8"/>
        <v>Lost</v>
      </c>
    </row>
    <row r="96" spans="1:16" x14ac:dyDescent="0.2">
      <c r="A96">
        <v>10105</v>
      </c>
      <c r="B96" t="b">
        <v>0</v>
      </c>
      <c r="C96" t="s">
        <v>1471</v>
      </c>
      <c r="D96" t="s">
        <v>1881</v>
      </c>
      <c r="E96">
        <v>128</v>
      </c>
      <c r="F96" t="s">
        <v>1460</v>
      </c>
      <c r="G96" t="b">
        <v>0</v>
      </c>
      <c r="H96" t="str">
        <f>VLOOKUP(A96,all_municipalities!$A$2:$M$445,2,FALSE)</f>
        <v>Bradford West Gwillimbury, Town of</v>
      </c>
      <c r="I96" t="b">
        <f>VLOOKUP(A96,all_municipalities!$A$2:$M$445,9,FALSE)</f>
        <v>1</v>
      </c>
      <c r="J96" t="b">
        <f>VLOOKUP(A96,all_municipalities!$A$2:$M$445,13, FALSE)</f>
        <v>1</v>
      </c>
      <c r="K96" t="str">
        <f t="shared" si="4"/>
        <v>NONE</v>
      </c>
      <c r="L96">
        <v>11</v>
      </c>
      <c r="M96" t="str">
        <f t="shared" si="5"/>
        <v>10105 Councillor, Ward 4</v>
      </c>
      <c r="N96" s="6" t="str">
        <f t="shared" si="7"/>
        <v>10105 Councillor, Ward 4</v>
      </c>
      <c r="O96" s="15">
        <f>IF(I96&lt;&gt;FALSE,VLOOKUP(H96,internet_municipalities!$B$2:$W$226,22,FALSE),"NO INTERNET")</f>
        <v>18433</v>
      </c>
      <c r="P96" s="16" t="str">
        <f t="shared" si="8"/>
        <v>Lost</v>
      </c>
    </row>
    <row r="97" spans="1:16" x14ac:dyDescent="0.2">
      <c r="A97">
        <v>10105</v>
      </c>
      <c r="B97" t="b">
        <v>0</v>
      </c>
      <c r="C97" t="s">
        <v>1471</v>
      </c>
      <c r="D97" t="s">
        <v>1882</v>
      </c>
      <c r="E97">
        <v>198</v>
      </c>
      <c r="F97" t="s">
        <v>1460</v>
      </c>
      <c r="G97" t="b">
        <v>0</v>
      </c>
      <c r="H97" t="str">
        <f>VLOOKUP(A97,all_municipalities!$A$2:$M$445,2,FALSE)</f>
        <v>Bradford West Gwillimbury, Town of</v>
      </c>
      <c r="I97" t="b">
        <f>VLOOKUP(A97,all_municipalities!$A$2:$M$445,9,FALSE)</f>
        <v>1</v>
      </c>
      <c r="J97" t="b">
        <f>VLOOKUP(A97,all_municipalities!$A$2:$M$445,13, FALSE)</f>
        <v>1</v>
      </c>
      <c r="K97" t="str">
        <f t="shared" si="4"/>
        <v>NONE</v>
      </c>
      <c r="L97">
        <v>11</v>
      </c>
      <c r="M97" t="str">
        <f t="shared" si="5"/>
        <v>10105 Councillor, Ward 4</v>
      </c>
      <c r="N97" s="6" t="str">
        <f t="shared" si="7"/>
        <v>10105 Councillor, Ward 4</v>
      </c>
      <c r="O97" s="15">
        <f>IF(I97&lt;&gt;FALSE,VLOOKUP(H97,internet_municipalities!$B$2:$W$226,22,FALSE),"NO INTERNET")</f>
        <v>18433</v>
      </c>
      <c r="P97" s="16" t="str">
        <f t="shared" si="8"/>
        <v>Lost</v>
      </c>
    </row>
    <row r="98" spans="1:16" x14ac:dyDescent="0.2">
      <c r="A98">
        <v>10105</v>
      </c>
      <c r="B98" t="b">
        <v>0</v>
      </c>
      <c r="C98" t="s">
        <v>1471</v>
      </c>
      <c r="D98" t="s">
        <v>1883</v>
      </c>
      <c r="E98">
        <v>503</v>
      </c>
      <c r="F98" t="s">
        <v>1460</v>
      </c>
      <c r="G98" t="b">
        <v>0</v>
      </c>
      <c r="H98" t="str">
        <f>VLOOKUP(A98,all_municipalities!$A$2:$M$445,2,FALSE)</f>
        <v>Bradford West Gwillimbury, Town of</v>
      </c>
      <c r="I98" t="b">
        <f>VLOOKUP(A98,all_municipalities!$A$2:$M$445,9,FALSE)</f>
        <v>1</v>
      </c>
      <c r="J98" t="b">
        <f>VLOOKUP(A98,all_municipalities!$A$2:$M$445,13, FALSE)</f>
        <v>1</v>
      </c>
      <c r="K98" t="str">
        <f t="shared" si="4"/>
        <v>NONE</v>
      </c>
      <c r="L98">
        <v>11</v>
      </c>
      <c r="M98" t="str">
        <f t="shared" si="5"/>
        <v>10105 Councillor, Ward 4</v>
      </c>
      <c r="N98" s="6" t="str">
        <f t="shared" si="7"/>
        <v>10105 Councillor, Ward 4</v>
      </c>
      <c r="O98" s="15">
        <f>IF(I98&lt;&gt;FALSE,VLOOKUP(H98,internet_municipalities!$B$2:$W$226,22,FALSE),"NO INTERNET")</f>
        <v>18433</v>
      </c>
      <c r="P98" s="16" t="str">
        <f t="shared" si="8"/>
        <v>Lost</v>
      </c>
    </row>
    <row r="99" spans="1:16" x14ac:dyDescent="0.2">
      <c r="A99">
        <v>10105</v>
      </c>
      <c r="B99" t="b">
        <v>0</v>
      </c>
      <c r="C99" t="s">
        <v>1473</v>
      </c>
      <c r="D99" t="s">
        <v>1884</v>
      </c>
      <c r="E99">
        <v>389</v>
      </c>
      <c r="F99" t="s">
        <v>1460</v>
      </c>
      <c r="G99" t="b">
        <v>0</v>
      </c>
      <c r="H99" t="str">
        <f>VLOOKUP(A99,all_municipalities!$A$2:$M$445,2,FALSE)</f>
        <v>Bradford West Gwillimbury, Town of</v>
      </c>
      <c r="I99" t="b">
        <f>VLOOKUP(A99,all_municipalities!$A$2:$M$445,9,FALSE)</f>
        <v>1</v>
      </c>
      <c r="J99" t="b">
        <f>VLOOKUP(A99,all_municipalities!$A$2:$M$445,13, FALSE)</f>
        <v>1</v>
      </c>
      <c r="K99" t="str">
        <f t="shared" si="4"/>
        <v>NONE</v>
      </c>
      <c r="L99">
        <v>11</v>
      </c>
      <c r="M99" t="str">
        <f t="shared" si="5"/>
        <v>10105 Councillor, Ward 5</v>
      </c>
      <c r="N99" s="6" t="str">
        <f t="shared" si="7"/>
        <v>10105 Councillor, Ward 5</v>
      </c>
      <c r="O99" s="15">
        <f>IF(I99&lt;&gt;FALSE,VLOOKUP(H99,internet_municipalities!$B$2:$W$226,22,FALSE),"NO INTERNET")</f>
        <v>18433</v>
      </c>
      <c r="P99" s="16" t="str">
        <f t="shared" si="8"/>
        <v>Lost</v>
      </c>
    </row>
    <row r="100" spans="1:16" x14ac:dyDescent="0.2">
      <c r="A100">
        <v>10105</v>
      </c>
      <c r="B100" t="b">
        <v>0</v>
      </c>
      <c r="C100" t="s">
        <v>1720</v>
      </c>
      <c r="D100" t="s">
        <v>1885</v>
      </c>
      <c r="E100">
        <v>488</v>
      </c>
      <c r="F100" t="s">
        <v>1460</v>
      </c>
      <c r="G100" t="b">
        <v>0</v>
      </c>
      <c r="H100" t="str">
        <f>VLOOKUP(A100,all_municipalities!$A$2:$M$445,2,FALSE)</f>
        <v>Bradford West Gwillimbury, Town of</v>
      </c>
      <c r="I100" t="b">
        <f>VLOOKUP(A100,all_municipalities!$A$2:$M$445,9,FALSE)</f>
        <v>1</v>
      </c>
      <c r="J100" t="b">
        <f>VLOOKUP(A100,all_municipalities!$A$2:$M$445,13, FALSE)</f>
        <v>1</v>
      </c>
      <c r="K100" t="str">
        <f t="shared" si="4"/>
        <v>NONE</v>
      </c>
      <c r="L100">
        <v>11</v>
      </c>
      <c r="M100" t="str">
        <f t="shared" si="5"/>
        <v>10105 Councillor, Ward 6</v>
      </c>
      <c r="N100" s="6" t="str">
        <f t="shared" si="7"/>
        <v>10105 Councillor, Ward 6</v>
      </c>
      <c r="O100" s="15">
        <f>IF(I100&lt;&gt;FALSE,VLOOKUP(H100,internet_municipalities!$B$2:$W$226,22,FALSE),"NO INTERNET")</f>
        <v>18433</v>
      </c>
      <c r="P100" s="16" t="str">
        <f t="shared" si="8"/>
        <v>Lost</v>
      </c>
    </row>
    <row r="101" spans="1:16" x14ac:dyDescent="0.2">
      <c r="A101">
        <v>10105</v>
      </c>
      <c r="B101" t="b">
        <v>0</v>
      </c>
      <c r="C101" t="s">
        <v>1720</v>
      </c>
      <c r="D101" t="s">
        <v>1886</v>
      </c>
      <c r="E101">
        <v>577</v>
      </c>
      <c r="F101" t="s">
        <v>1460</v>
      </c>
      <c r="G101" t="b">
        <v>0</v>
      </c>
      <c r="H101" t="str">
        <f>VLOOKUP(A101,all_municipalities!$A$2:$M$445,2,FALSE)</f>
        <v>Bradford West Gwillimbury, Town of</v>
      </c>
      <c r="I101" t="b">
        <f>VLOOKUP(A101,all_municipalities!$A$2:$M$445,9,FALSE)</f>
        <v>1</v>
      </c>
      <c r="J101" t="b">
        <f>VLOOKUP(A101,all_municipalities!$A$2:$M$445,13, FALSE)</f>
        <v>1</v>
      </c>
      <c r="K101" t="str">
        <f t="shared" si="4"/>
        <v>NONE</v>
      </c>
      <c r="L101">
        <v>11</v>
      </c>
      <c r="M101" t="str">
        <f t="shared" si="5"/>
        <v>10105 Councillor, Ward 6</v>
      </c>
      <c r="N101" s="6" t="str">
        <f t="shared" si="7"/>
        <v>10105 Councillor, Ward 6</v>
      </c>
      <c r="O101" s="15">
        <f>IF(I101&lt;&gt;FALSE,VLOOKUP(H101,internet_municipalities!$B$2:$W$226,22,FALSE),"NO INTERNET")</f>
        <v>18433</v>
      </c>
      <c r="P101" s="16" t="str">
        <f t="shared" si="8"/>
        <v>Lost</v>
      </c>
    </row>
    <row r="102" spans="1:16" x14ac:dyDescent="0.2">
      <c r="A102">
        <v>10105</v>
      </c>
      <c r="B102" t="b">
        <v>0</v>
      </c>
      <c r="C102" t="s">
        <v>1718</v>
      </c>
      <c r="D102" t="s">
        <v>1887</v>
      </c>
      <c r="E102">
        <v>93</v>
      </c>
      <c r="F102" t="s">
        <v>1460</v>
      </c>
      <c r="G102" t="b">
        <v>0</v>
      </c>
      <c r="H102" t="str">
        <f>VLOOKUP(A102,all_municipalities!$A$2:$M$445,2,FALSE)</f>
        <v>Bradford West Gwillimbury, Town of</v>
      </c>
      <c r="I102" t="b">
        <f>VLOOKUP(A102,all_municipalities!$A$2:$M$445,9,FALSE)</f>
        <v>1</v>
      </c>
      <c r="J102" t="b">
        <f>VLOOKUP(A102,all_municipalities!$A$2:$M$445,13, FALSE)</f>
        <v>1</v>
      </c>
      <c r="K102" t="str">
        <f t="shared" si="4"/>
        <v>NONE</v>
      </c>
      <c r="L102">
        <v>11</v>
      </c>
      <c r="M102" t="str">
        <f t="shared" si="5"/>
        <v>10105 Councillor, Ward 7</v>
      </c>
      <c r="N102" s="6" t="str">
        <f t="shared" si="7"/>
        <v>10105 Councillor, Ward 7</v>
      </c>
      <c r="O102" s="15">
        <f>IF(I102&lt;&gt;FALSE,VLOOKUP(H102,internet_municipalities!$B$2:$W$226,22,FALSE),"NO INTERNET")</f>
        <v>18433</v>
      </c>
      <c r="P102" s="16" t="str">
        <f t="shared" si="8"/>
        <v>Lost</v>
      </c>
    </row>
    <row r="103" spans="1:16" x14ac:dyDescent="0.2">
      <c r="A103">
        <v>10105</v>
      </c>
      <c r="B103" t="b">
        <v>0</v>
      </c>
      <c r="C103" t="s">
        <v>1718</v>
      </c>
      <c r="D103" t="s">
        <v>1888</v>
      </c>
      <c r="E103">
        <v>754</v>
      </c>
      <c r="F103" t="s">
        <v>1460</v>
      </c>
      <c r="G103" t="b">
        <v>0</v>
      </c>
      <c r="H103" t="str">
        <f>VLOOKUP(A103,all_municipalities!$A$2:$M$445,2,FALSE)</f>
        <v>Bradford West Gwillimbury, Town of</v>
      </c>
      <c r="I103" t="b">
        <f>VLOOKUP(A103,all_municipalities!$A$2:$M$445,9,FALSE)</f>
        <v>1</v>
      </c>
      <c r="J103" t="b">
        <f>VLOOKUP(A103,all_municipalities!$A$2:$M$445,13, FALSE)</f>
        <v>1</v>
      </c>
      <c r="K103" t="str">
        <f t="shared" si="4"/>
        <v>NONE</v>
      </c>
      <c r="L103">
        <v>11</v>
      </c>
      <c r="M103" t="str">
        <f t="shared" si="5"/>
        <v>10105 Councillor, Ward 7</v>
      </c>
      <c r="N103" s="6" t="str">
        <f t="shared" si="7"/>
        <v>10105 Councillor, Ward 7</v>
      </c>
      <c r="O103" s="15">
        <f>IF(I103&lt;&gt;FALSE,VLOOKUP(H103,internet_municipalities!$B$2:$W$226,22,FALSE),"NO INTERNET")</f>
        <v>18433</v>
      </c>
      <c r="P103" s="16" t="str">
        <f t="shared" si="8"/>
        <v>Lost</v>
      </c>
    </row>
    <row r="104" spans="1:16" x14ac:dyDescent="0.2">
      <c r="A104">
        <v>10607</v>
      </c>
      <c r="B104" t="b">
        <v>1</v>
      </c>
      <c r="C104" t="s">
        <v>1463</v>
      </c>
      <c r="D104" t="s">
        <v>4778</v>
      </c>
      <c r="E104">
        <v>1269</v>
      </c>
      <c r="F104">
        <v>1</v>
      </c>
      <c r="G104" t="b">
        <v>0</v>
      </c>
      <c r="H104" t="str">
        <f>VLOOKUP(A104,all_municipalities!$A$2:$M$445,2,FALSE)</f>
        <v>Penetanguishene, Town of</v>
      </c>
      <c r="I104" t="b">
        <f>VLOOKUP(A104,all_municipalities!$A$2:$M$445,9,FALSE)</f>
        <v>1</v>
      </c>
      <c r="J104" t="b">
        <f>VLOOKUP(A104,all_municipalities!$A$2:$M$445,13, FALSE)</f>
        <v>1</v>
      </c>
      <c r="K104" t="str">
        <f t="shared" si="4"/>
        <v>HIGH</v>
      </c>
      <c r="L104">
        <v>11</v>
      </c>
      <c r="M104" t="str">
        <f t="shared" si="5"/>
        <v>10607 Councillor</v>
      </c>
      <c r="N104" s="6" t="str">
        <f t="shared" si="7"/>
        <v>10607 Councillor</v>
      </c>
      <c r="O104" s="15">
        <f>IF(I104&lt;&gt;FALSE,VLOOKUP(H104,internet_municipalities!$B$2:$W$226,22,FALSE),"NO INTERNET")</f>
        <v>4867</v>
      </c>
      <c r="P104" s="16">
        <f t="shared" si="8"/>
        <v>2.0546537908362441E-4</v>
      </c>
    </row>
    <row r="105" spans="1:16" x14ac:dyDescent="0.2">
      <c r="A105">
        <v>10607</v>
      </c>
      <c r="B105" t="b">
        <v>1</v>
      </c>
      <c r="C105" t="s">
        <v>1463</v>
      </c>
      <c r="D105" t="s">
        <v>4779</v>
      </c>
      <c r="E105">
        <v>1384</v>
      </c>
      <c r="F105">
        <v>116</v>
      </c>
      <c r="G105" t="b">
        <v>0</v>
      </c>
      <c r="H105" t="str">
        <f>VLOOKUP(A105,all_municipalities!$A$2:$M$445,2,FALSE)</f>
        <v>Penetanguishene, Town of</v>
      </c>
      <c r="I105" t="b">
        <f>VLOOKUP(A105,all_municipalities!$A$2:$M$445,9,FALSE)</f>
        <v>1</v>
      </c>
      <c r="J105" t="b">
        <f>VLOOKUP(A105,all_municipalities!$A$2:$M$445,13, FALSE)</f>
        <v>1</v>
      </c>
      <c r="K105" t="str">
        <f t="shared" si="4"/>
        <v>LOW</v>
      </c>
      <c r="L105">
        <v>11</v>
      </c>
      <c r="M105" t="str">
        <f t="shared" si="5"/>
        <v>10607 Councillor</v>
      </c>
      <c r="N105" s="6" t="str">
        <f t="shared" si="7"/>
        <v>10607 Councillor</v>
      </c>
      <c r="O105" s="15">
        <f>IF(I105&lt;&gt;FALSE,VLOOKUP(H105,internet_municipalities!$B$2:$W$226,22,FALSE),"NO INTERNET")</f>
        <v>4867</v>
      </c>
      <c r="P105" s="16">
        <f t="shared" si="8"/>
        <v>2.3833983973700432E-2</v>
      </c>
    </row>
    <row r="106" spans="1:16" x14ac:dyDescent="0.2">
      <c r="A106">
        <v>10607</v>
      </c>
      <c r="B106" t="b">
        <v>1</v>
      </c>
      <c r="C106" t="s">
        <v>1463</v>
      </c>
      <c r="D106" t="s">
        <v>4780</v>
      </c>
      <c r="E106">
        <v>1362</v>
      </c>
      <c r="F106">
        <v>94</v>
      </c>
      <c r="G106" t="b">
        <v>0</v>
      </c>
      <c r="H106" t="str">
        <f>VLOOKUP(A106,all_municipalities!$A$2:$M$445,2,FALSE)</f>
        <v>Penetanguishene, Town of</v>
      </c>
      <c r="I106" t="b">
        <f>VLOOKUP(A106,all_municipalities!$A$2:$M$445,9,FALSE)</f>
        <v>1</v>
      </c>
      <c r="J106" t="b">
        <f>VLOOKUP(A106,all_municipalities!$A$2:$M$445,13, FALSE)</f>
        <v>1</v>
      </c>
      <c r="K106" t="str">
        <f t="shared" si="4"/>
        <v>MID</v>
      </c>
      <c r="L106">
        <v>11</v>
      </c>
      <c r="M106" t="str">
        <f t="shared" si="5"/>
        <v>10607 Councillor</v>
      </c>
      <c r="N106" s="6" t="str">
        <f t="shared" si="7"/>
        <v>10607 Councillor</v>
      </c>
      <c r="O106" s="15">
        <f>IF(I106&lt;&gt;FALSE,VLOOKUP(H106,internet_municipalities!$B$2:$W$226,22,FALSE),"NO INTERNET")</f>
        <v>4867</v>
      </c>
      <c r="P106" s="16">
        <f t="shared" si="8"/>
        <v>1.9313745633860693E-2</v>
      </c>
    </row>
    <row r="107" spans="1:16" x14ac:dyDescent="0.2">
      <c r="A107">
        <v>10607</v>
      </c>
      <c r="B107" t="b">
        <v>1</v>
      </c>
      <c r="C107" t="s">
        <v>1463</v>
      </c>
      <c r="D107" t="s">
        <v>4781</v>
      </c>
      <c r="E107">
        <v>1306</v>
      </c>
      <c r="F107">
        <v>38</v>
      </c>
      <c r="G107" t="b">
        <v>0</v>
      </c>
      <c r="H107" t="str">
        <f>VLOOKUP(A107,all_municipalities!$A$2:$M$445,2,FALSE)</f>
        <v>Penetanguishene, Town of</v>
      </c>
      <c r="I107" t="b">
        <f>VLOOKUP(A107,all_municipalities!$A$2:$M$445,9,FALSE)</f>
        <v>1</v>
      </c>
      <c r="J107" t="b">
        <f>VLOOKUP(A107,all_municipalities!$A$2:$M$445,13, FALSE)</f>
        <v>1</v>
      </c>
      <c r="K107" t="str">
        <f t="shared" si="4"/>
        <v>MID</v>
      </c>
      <c r="L107">
        <v>11</v>
      </c>
      <c r="M107" t="str">
        <f t="shared" si="5"/>
        <v>10607 Councillor</v>
      </c>
      <c r="N107" s="6" t="str">
        <f t="shared" si="7"/>
        <v>10607 Councillor</v>
      </c>
      <c r="O107" s="15">
        <f>IF(I107&lt;&gt;FALSE,VLOOKUP(H107,internet_municipalities!$B$2:$W$226,22,FALSE),"NO INTERNET")</f>
        <v>4867</v>
      </c>
      <c r="P107" s="16">
        <f t="shared" si="8"/>
        <v>7.8076844051777278E-3</v>
      </c>
    </row>
    <row r="108" spans="1:16" x14ac:dyDescent="0.2">
      <c r="A108">
        <v>10607</v>
      </c>
      <c r="B108" t="b">
        <v>1</v>
      </c>
      <c r="C108" t="s">
        <v>1463</v>
      </c>
      <c r="D108" t="s">
        <v>4782</v>
      </c>
      <c r="E108">
        <v>1670</v>
      </c>
      <c r="F108">
        <v>402</v>
      </c>
      <c r="G108" t="b">
        <v>0</v>
      </c>
      <c r="H108" t="str">
        <f>VLOOKUP(A108,all_municipalities!$A$2:$M$445,2,FALSE)</f>
        <v>Penetanguishene, Town of</v>
      </c>
      <c r="I108" t="b">
        <f>VLOOKUP(A108,all_municipalities!$A$2:$M$445,9,FALSE)</f>
        <v>1</v>
      </c>
      <c r="J108" t="b">
        <f>VLOOKUP(A108,all_municipalities!$A$2:$M$445,13, FALSE)</f>
        <v>1</v>
      </c>
      <c r="K108" t="str">
        <f t="shared" si="4"/>
        <v>LOW</v>
      </c>
      <c r="L108">
        <v>11</v>
      </c>
      <c r="M108" t="str">
        <f t="shared" si="5"/>
        <v>10607 Councillor</v>
      </c>
      <c r="N108" s="6" t="str">
        <f t="shared" si="7"/>
        <v>10607 Councillor</v>
      </c>
      <c r="O108" s="15">
        <f>IF(I108&lt;&gt;FALSE,VLOOKUP(H108,internet_municipalities!$B$2:$W$226,22,FALSE),"NO INTERNET")</f>
        <v>4867</v>
      </c>
      <c r="P108" s="16">
        <f t="shared" si="8"/>
        <v>8.2597082391617019E-2</v>
      </c>
    </row>
    <row r="109" spans="1:16" x14ac:dyDescent="0.2">
      <c r="A109">
        <v>10607</v>
      </c>
      <c r="B109" t="b">
        <v>1</v>
      </c>
      <c r="C109" t="s">
        <v>1479</v>
      </c>
      <c r="D109" t="s">
        <v>4783</v>
      </c>
      <c r="E109">
        <v>1443</v>
      </c>
      <c r="F109">
        <v>84</v>
      </c>
      <c r="G109" t="b">
        <v>0</v>
      </c>
      <c r="H109" t="str">
        <f>VLOOKUP(A109,all_municipalities!$A$2:$M$445,2,FALSE)</f>
        <v>Penetanguishene, Town of</v>
      </c>
      <c r="I109" t="b">
        <f>VLOOKUP(A109,all_municipalities!$A$2:$M$445,9,FALSE)</f>
        <v>1</v>
      </c>
      <c r="J109" t="b">
        <f>VLOOKUP(A109,all_municipalities!$A$2:$M$445,13, FALSE)</f>
        <v>1</v>
      </c>
      <c r="K109" t="str">
        <f t="shared" si="4"/>
        <v>MID</v>
      </c>
      <c r="L109">
        <v>11</v>
      </c>
      <c r="M109" t="str">
        <f t="shared" si="5"/>
        <v>10607 Deputy Mayor</v>
      </c>
      <c r="N109" s="6" t="str">
        <f t="shared" si="7"/>
        <v>10607 Deputy Mayor</v>
      </c>
      <c r="O109" s="15">
        <f>IF(I109&lt;&gt;FALSE,VLOOKUP(H109,internet_municipalities!$B$2:$W$226,22,FALSE),"NO INTERNET")</f>
        <v>4867</v>
      </c>
      <c r="P109" s="16">
        <f t="shared" si="8"/>
        <v>1.725909184302445E-2</v>
      </c>
    </row>
    <row r="110" spans="1:16" x14ac:dyDescent="0.2">
      <c r="A110">
        <v>10607</v>
      </c>
      <c r="B110" t="b">
        <v>0</v>
      </c>
      <c r="C110" t="s">
        <v>1479</v>
      </c>
      <c r="D110" t="s">
        <v>4784</v>
      </c>
      <c r="E110">
        <v>1359</v>
      </c>
      <c r="F110" t="s">
        <v>1460</v>
      </c>
      <c r="G110" t="b">
        <v>0</v>
      </c>
      <c r="H110" t="str">
        <f>VLOOKUP(A110,all_municipalities!$A$2:$M$445,2,FALSE)</f>
        <v>Penetanguishene, Town of</v>
      </c>
      <c r="I110" t="b">
        <f>VLOOKUP(A110,all_municipalities!$A$2:$M$445,9,FALSE)</f>
        <v>1</v>
      </c>
      <c r="J110" t="b">
        <f>VLOOKUP(A110,all_municipalities!$A$2:$M$445,13, FALSE)</f>
        <v>1</v>
      </c>
      <c r="K110" t="str">
        <f t="shared" si="4"/>
        <v>NONE</v>
      </c>
      <c r="L110">
        <v>11</v>
      </c>
      <c r="M110" t="str">
        <f t="shared" si="5"/>
        <v>10607 Deputy Mayor</v>
      </c>
      <c r="N110" s="6" t="str">
        <f t="shared" si="7"/>
        <v>10607 Deputy Mayor</v>
      </c>
      <c r="O110" s="15">
        <f>IF(I110&lt;&gt;FALSE,VLOOKUP(H110,internet_municipalities!$B$2:$W$226,22,FALSE),"NO INTERNET")</f>
        <v>4867</v>
      </c>
      <c r="P110" s="16" t="str">
        <f t="shared" si="8"/>
        <v>Lost</v>
      </c>
    </row>
    <row r="111" spans="1:16" x14ac:dyDescent="0.2">
      <c r="A111">
        <v>10607</v>
      </c>
      <c r="B111" t="b">
        <v>0</v>
      </c>
      <c r="C111" t="s">
        <v>1463</v>
      </c>
      <c r="D111" t="s">
        <v>4785</v>
      </c>
      <c r="E111">
        <v>1268</v>
      </c>
      <c r="F111" t="s">
        <v>1460</v>
      </c>
      <c r="G111" t="b">
        <v>0</v>
      </c>
      <c r="H111" t="str">
        <f>VLOOKUP(A111,all_municipalities!$A$2:$M$445,2,FALSE)</f>
        <v>Penetanguishene, Town of</v>
      </c>
      <c r="I111" t="b">
        <f>VLOOKUP(A111,all_municipalities!$A$2:$M$445,9,FALSE)</f>
        <v>1</v>
      </c>
      <c r="J111" t="b">
        <f>VLOOKUP(A111,all_municipalities!$A$2:$M$445,13, FALSE)</f>
        <v>1</v>
      </c>
      <c r="K111" t="str">
        <f t="shared" si="4"/>
        <v>NONE</v>
      </c>
      <c r="L111">
        <v>11</v>
      </c>
      <c r="M111" t="str">
        <f t="shared" si="5"/>
        <v>10607 Councillor</v>
      </c>
      <c r="N111" s="6" t="str">
        <f t="shared" si="7"/>
        <v>10607 Councillor</v>
      </c>
      <c r="O111" s="15">
        <f>IF(I111&lt;&gt;FALSE,VLOOKUP(H111,internet_municipalities!$B$2:$W$226,22,FALSE),"NO INTERNET")</f>
        <v>4867</v>
      </c>
      <c r="P111" s="16" t="str">
        <f t="shared" si="8"/>
        <v>Lost</v>
      </c>
    </row>
    <row r="112" spans="1:16" x14ac:dyDescent="0.2">
      <c r="A112">
        <v>10607</v>
      </c>
      <c r="B112" t="b">
        <v>0</v>
      </c>
      <c r="C112" t="s">
        <v>1463</v>
      </c>
      <c r="D112" t="s">
        <v>4786</v>
      </c>
      <c r="E112">
        <v>1057</v>
      </c>
      <c r="F112" t="s">
        <v>1460</v>
      </c>
      <c r="G112" t="b">
        <v>0</v>
      </c>
      <c r="H112" t="str">
        <f>VLOOKUP(A112,all_municipalities!$A$2:$M$445,2,FALSE)</f>
        <v>Penetanguishene, Town of</v>
      </c>
      <c r="I112" t="b">
        <f>VLOOKUP(A112,all_municipalities!$A$2:$M$445,9,FALSE)</f>
        <v>1</v>
      </c>
      <c r="J112" t="b">
        <f>VLOOKUP(A112,all_municipalities!$A$2:$M$445,13, FALSE)</f>
        <v>1</v>
      </c>
      <c r="K112" t="str">
        <f t="shared" si="4"/>
        <v>NONE</v>
      </c>
      <c r="L112">
        <v>11</v>
      </c>
      <c r="M112" t="str">
        <f t="shared" si="5"/>
        <v>10607 Councillor</v>
      </c>
      <c r="N112" s="6" t="str">
        <f t="shared" si="7"/>
        <v>10607 Councillor</v>
      </c>
      <c r="O112" s="15">
        <f>IF(I112&lt;&gt;FALSE,VLOOKUP(H112,internet_municipalities!$B$2:$W$226,22,FALSE),"NO INTERNET")</f>
        <v>4867</v>
      </c>
      <c r="P112" s="16" t="str">
        <f t="shared" si="8"/>
        <v>Lost</v>
      </c>
    </row>
    <row r="113" spans="1:16" x14ac:dyDescent="0.2">
      <c r="A113">
        <v>10607</v>
      </c>
      <c r="B113" t="b">
        <v>0</v>
      </c>
      <c r="C113" t="s">
        <v>1463</v>
      </c>
      <c r="D113" t="s">
        <v>4787</v>
      </c>
      <c r="E113">
        <v>627</v>
      </c>
      <c r="F113" t="s">
        <v>1460</v>
      </c>
      <c r="G113" t="b">
        <v>0</v>
      </c>
      <c r="H113" t="str">
        <f>VLOOKUP(A113,all_municipalities!$A$2:$M$445,2,FALSE)</f>
        <v>Penetanguishene, Town of</v>
      </c>
      <c r="I113" t="b">
        <f>VLOOKUP(A113,all_municipalities!$A$2:$M$445,9,FALSE)</f>
        <v>1</v>
      </c>
      <c r="J113" t="b">
        <f>VLOOKUP(A113,all_municipalities!$A$2:$M$445,13, FALSE)</f>
        <v>1</v>
      </c>
      <c r="K113" t="str">
        <f t="shared" si="4"/>
        <v>NONE</v>
      </c>
      <c r="L113">
        <v>11</v>
      </c>
      <c r="M113" t="str">
        <f t="shared" si="5"/>
        <v>10607 Councillor</v>
      </c>
      <c r="N113" s="6" t="str">
        <f t="shared" si="7"/>
        <v>10607 Councillor</v>
      </c>
      <c r="O113" s="15">
        <f>IF(I113&lt;&gt;FALSE,VLOOKUP(H113,internet_municipalities!$B$2:$W$226,22,FALSE),"NO INTERNET")</f>
        <v>4867</v>
      </c>
      <c r="P113" s="16" t="str">
        <f t="shared" si="8"/>
        <v>Lost</v>
      </c>
    </row>
    <row r="114" spans="1:16" x14ac:dyDescent="0.2">
      <c r="A114">
        <v>10607</v>
      </c>
      <c r="B114" t="b">
        <v>0</v>
      </c>
      <c r="C114" t="s">
        <v>1463</v>
      </c>
      <c r="D114" t="s">
        <v>4788</v>
      </c>
      <c r="E114">
        <v>1229</v>
      </c>
      <c r="F114" t="s">
        <v>1460</v>
      </c>
      <c r="G114" t="b">
        <v>0</v>
      </c>
      <c r="H114" t="str">
        <f>VLOOKUP(A114,all_municipalities!$A$2:$M$445,2,FALSE)</f>
        <v>Penetanguishene, Town of</v>
      </c>
      <c r="I114" t="b">
        <f>VLOOKUP(A114,all_municipalities!$A$2:$M$445,9,FALSE)</f>
        <v>1</v>
      </c>
      <c r="J114" t="b">
        <f>VLOOKUP(A114,all_municipalities!$A$2:$M$445,13, FALSE)</f>
        <v>1</v>
      </c>
      <c r="K114" t="str">
        <f t="shared" si="4"/>
        <v>NONE</v>
      </c>
      <c r="L114">
        <v>11</v>
      </c>
      <c r="M114" t="str">
        <f t="shared" si="5"/>
        <v>10607 Councillor</v>
      </c>
      <c r="N114" s="6" t="str">
        <f t="shared" si="7"/>
        <v>10607 Councillor</v>
      </c>
      <c r="O114" s="15">
        <f>IF(I114&lt;&gt;FALSE,VLOOKUP(H114,internet_municipalities!$B$2:$W$226,22,FALSE),"NO INTERNET")</f>
        <v>4867</v>
      </c>
      <c r="P114" s="16" t="str">
        <f t="shared" si="8"/>
        <v>Lost</v>
      </c>
    </row>
    <row r="115" spans="1:16" x14ac:dyDescent="0.2">
      <c r="A115">
        <v>10607</v>
      </c>
      <c r="B115" t="b">
        <v>0</v>
      </c>
      <c r="C115" t="s">
        <v>1463</v>
      </c>
      <c r="D115" t="s">
        <v>1134</v>
      </c>
      <c r="E115">
        <v>962</v>
      </c>
      <c r="F115" t="s">
        <v>1460</v>
      </c>
      <c r="G115" t="b">
        <v>0</v>
      </c>
      <c r="H115" t="str">
        <f>VLOOKUP(A115,all_municipalities!$A$2:$M$445,2,FALSE)</f>
        <v>Penetanguishene, Town of</v>
      </c>
      <c r="I115" t="b">
        <f>VLOOKUP(A115,all_municipalities!$A$2:$M$445,9,FALSE)</f>
        <v>1</v>
      </c>
      <c r="J115" t="b">
        <f>VLOOKUP(A115,all_municipalities!$A$2:$M$445,13, FALSE)</f>
        <v>1</v>
      </c>
      <c r="K115" t="str">
        <f t="shared" si="4"/>
        <v>NONE</v>
      </c>
      <c r="L115">
        <v>11</v>
      </c>
      <c r="M115" t="str">
        <f t="shared" si="5"/>
        <v>10607 Councillor</v>
      </c>
      <c r="N115" s="6" t="str">
        <f t="shared" si="7"/>
        <v>10607 Councillor</v>
      </c>
      <c r="O115" s="15">
        <f>IF(I115&lt;&gt;FALSE,VLOOKUP(H115,internet_municipalities!$B$2:$W$226,22,FALSE),"NO INTERNET")</f>
        <v>4867</v>
      </c>
      <c r="P115" s="16" t="str">
        <f t="shared" si="8"/>
        <v>Lost</v>
      </c>
    </row>
    <row r="116" spans="1:16" x14ac:dyDescent="0.2">
      <c r="A116">
        <v>10607</v>
      </c>
      <c r="B116" t="b">
        <v>0</v>
      </c>
      <c r="C116" t="s">
        <v>1463</v>
      </c>
      <c r="D116" t="s">
        <v>4789</v>
      </c>
      <c r="E116">
        <v>570</v>
      </c>
      <c r="F116" t="s">
        <v>1460</v>
      </c>
      <c r="G116" t="b">
        <v>0</v>
      </c>
      <c r="H116" t="str">
        <f>VLOOKUP(A116,all_municipalities!$A$2:$M$445,2,FALSE)</f>
        <v>Penetanguishene, Town of</v>
      </c>
      <c r="I116" t="b">
        <f>VLOOKUP(A116,all_municipalities!$A$2:$M$445,9,FALSE)</f>
        <v>1</v>
      </c>
      <c r="J116" t="b">
        <f>VLOOKUP(A116,all_municipalities!$A$2:$M$445,13, FALSE)</f>
        <v>1</v>
      </c>
      <c r="K116" t="str">
        <f t="shared" si="4"/>
        <v>NONE</v>
      </c>
      <c r="L116">
        <v>11</v>
      </c>
      <c r="M116" t="str">
        <f t="shared" si="5"/>
        <v>10607 Councillor</v>
      </c>
      <c r="N116" s="6" t="str">
        <f t="shared" si="7"/>
        <v>10607 Councillor</v>
      </c>
      <c r="O116" s="15">
        <f>IF(I116&lt;&gt;FALSE,VLOOKUP(H116,internet_municipalities!$B$2:$W$226,22,FALSE),"NO INTERNET")</f>
        <v>4867</v>
      </c>
      <c r="P116" s="16" t="str">
        <f t="shared" si="8"/>
        <v>Lost</v>
      </c>
    </row>
    <row r="117" spans="1:16" x14ac:dyDescent="0.2">
      <c r="A117">
        <v>10684</v>
      </c>
      <c r="B117" t="b">
        <v>1</v>
      </c>
      <c r="C117" t="s">
        <v>1463</v>
      </c>
      <c r="D117" t="s">
        <v>5322</v>
      </c>
      <c r="E117">
        <v>614</v>
      </c>
      <c r="F117">
        <v>52</v>
      </c>
      <c r="G117" t="b">
        <v>0</v>
      </c>
      <c r="H117" t="str">
        <f>VLOOKUP(A117,all_municipalities!$A$2:$M$445,2,FALSE)</f>
        <v>Sioux Lookout, Municipality of</v>
      </c>
      <c r="I117" t="b">
        <f>VLOOKUP(A117,all_municipalities!$A$2:$M$445,9,FALSE)</f>
        <v>1</v>
      </c>
      <c r="J117" t="b">
        <f>VLOOKUP(A117,all_municipalities!$A$2:$M$445,13, FALSE)</f>
        <v>1</v>
      </c>
      <c r="K117" t="str">
        <f t="shared" si="4"/>
        <v>MID</v>
      </c>
      <c r="L117">
        <v>11</v>
      </c>
      <c r="M117" t="str">
        <f t="shared" si="5"/>
        <v>10684 Councillor</v>
      </c>
      <c r="N117" s="6" t="str">
        <f t="shared" si="7"/>
        <v>10684 Councillor</v>
      </c>
      <c r="O117" s="15">
        <f>IF(I117&lt;&gt;FALSE,VLOOKUP(H117,internet_municipalities!$B$2:$W$226,22,FALSE),"NO INTERNET")</f>
        <v>2131</v>
      </c>
      <c r="P117" s="16">
        <f t="shared" si="8"/>
        <v>2.4401689347724072E-2</v>
      </c>
    </row>
    <row r="118" spans="1:16" x14ac:dyDescent="0.2">
      <c r="A118">
        <v>10684</v>
      </c>
      <c r="B118" t="b">
        <v>1</v>
      </c>
      <c r="C118" t="s">
        <v>1463</v>
      </c>
      <c r="D118" t="s">
        <v>5323</v>
      </c>
      <c r="E118">
        <v>710</v>
      </c>
      <c r="F118">
        <v>148</v>
      </c>
      <c r="G118" t="b">
        <v>0</v>
      </c>
      <c r="H118" t="str">
        <f>VLOOKUP(A118,all_municipalities!$A$2:$M$445,2,FALSE)</f>
        <v>Sioux Lookout, Municipality of</v>
      </c>
      <c r="I118" t="b">
        <f>VLOOKUP(A118,all_municipalities!$A$2:$M$445,9,FALSE)</f>
        <v>1</v>
      </c>
      <c r="J118" t="b">
        <f>VLOOKUP(A118,all_municipalities!$A$2:$M$445,13, FALSE)</f>
        <v>1</v>
      </c>
      <c r="K118" t="str">
        <f t="shared" si="4"/>
        <v>LOW</v>
      </c>
      <c r="L118">
        <v>11</v>
      </c>
      <c r="M118" t="str">
        <f t="shared" si="5"/>
        <v>10684 Councillor</v>
      </c>
      <c r="N118" s="6" t="str">
        <f t="shared" si="7"/>
        <v>10684 Councillor</v>
      </c>
      <c r="O118" s="15">
        <f>IF(I118&lt;&gt;FALSE,VLOOKUP(H118,internet_municipalities!$B$2:$W$226,22,FALSE),"NO INTERNET")</f>
        <v>2131</v>
      </c>
      <c r="P118" s="16">
        <f t="shared" si="8"/>
        <v>6.9450961989676208E-2</v>
      </c>
    </row>
    <row r="119" spans="1:16" x14ac:dyDescent="0.2">
      <c r="A119">
        <v>10684</v>
      </c>
      <c r="B119" t="b">
        <v>1</v>
      </c>
      <c r="C119" t="s">
        <v>1463</v>
      </c>
      <c r="D119" t="s">
        <v>5324</v>
      </c>
      <c r="E119">
        <v>565</v>
      </c>
      <c r="F119">
        <v>3</v>
      </c>
      <c r="G119" t="b">
        <v>0</v>
      </c>
      <c r="H119" t="str">
        <f>VLOOKUP(A119,all_municipalities!$A$2:$M$445,2,FALSE)</f>
        <v>Sioux Lookout, Municipality of</v>
      </c>
      <c r="I119" t="b">
        <f>VLOOKUP(A119,all_municipalities!$A$2:$M$445,9,FALSE)</f>
        <v>1</v>
      </c>
      <c r="J119" t="b">
        <f>VLOOKUP(A119,all_municipalities!$A$2:$M$445,13, FALSE)</f>
        <v>1</v>
      </c>
      <c r="K119" t="str">
        <f t="shared" si="4"/>
        <v>HIGH</v>
      </c>
      <c r="L119">
        <v>11</v>
      </c>
      <c r="M119" t="str">
        <f t="shared" si="5"/>
        <v>10684 Councillor</v>
      </c>
      <c r="N119" s="6" t="str">
        <f t="shared" si="7"/>
        <v>10684 Councillor</v>
      </c>
      <c r="O119" s="15">
        <f>IF(I119&lt;&gt;FALSE,VLOOKUP(H119,internet_municipalities!$B$2:$W$226,22,FALSE),"NO INTERNET")</f>
        <v>2131</v>
      </c>
      <c r="P119" s="16">
        <f t="shared" si="8"/>
        <v>1.4077897700610043E-3</v>
      </c>
    </row>
    <row r="120" spans="1:16" x14ac:dyDescent="0.2">
      <c r="A120">
        <v>10684</v>
      </c>
      <c r="B120" t="b">
        <v>1</v>
      </c>
      <c r="C120" t="s">
        <v>1463</v>
      </c>
      <c r="D120" t="s">
        <v>5325</v>
      </c>
      <c r="E120">
        <v>592</v>
      </c>
      <c r="F120">
        <v>30</v>
      </c>
      <c r="G120" t="b">
        <v>0</v>
      </c>
      <c r="H120" t="str">
        <f>VLOOKUP(A120,all_municipalities!$A$2:$M$445,2,FALSE)</f>
        <v>Sioux Lookout, Municipality of</v>
      </c>
      <c r="I120" t="b">
        <f>VLOOKUP(A120,all_municipalities!$A$2:$M$445,9,FALSE)</f>
        <v>1</v>
      </c>
      <c r="J120" t="b">
        <f>VLOOKUP(A120,all_municipalities!$A$2:$M$445,13, FALSE)</f>
        <v>1</v>
      </c>
      <c r="K120" t="str">
        <f t="shared" si="4"/>
        <v>MID</v>
      </c>
      <c r="L120">
        <v>11</v>
      </c>
      <c r="M120" t="str">
        <f t="shared" si="5"/>
        <v>10684 Councillor</v>
      </c>
      <c r="N120" s="6" t="str">
        <f t="shared" si="7"/>
        <v>10684 Councillor</v>
      </c>
      <c r="O120" s="15">
        <f>IF(I120&lt;&gt;FALSE,VLOOKUP(H120,internet_municipalities!$B$2:$W$226,22,FALSE),"NO INTERNET")</f>
        <v>2131</v>
      </c>
      <c r="P120" s="16">
        <f t="shared" si="8"/>
        <v>1.4077897700610043E-2</v>
      </c>
    </row>
    <row r="121" spans="1:16" x14ac:dyDescent="0.2">
      <c r="A121">
        <v>10684</v>
      </c>
      <c r="B121" t="b">
        <v>1</v>
      </c>
      <c r="C121" t="s">
        <v>1463</v>
      </c>
      <c r="D121" t="s">
        <v>5326</v>
      </c>
      <c r="E121">
        <v>725</v>
      </c>
      <c r="F121">
        <v>163</v>
      </c>
      <c r="G121" t="b">
        <v>0</v>
      </c>
      <c r="H121" t="str">
        <f>VLOOKUP(A121,all_municipalities!$A$2:$M$445,2,FALSE)</f>
        <v>Sioux Lookout, Municipality of</v>
      </c>
      <c r="I121" t="b">
        <f>VLOOKUP(A121,all_municipalities!$A$2:$M$445,9,FALSE)</f>
        <v>1</v>
      </c>
      <c r="J121" t="b">
        <f>VLOOKUP(A121,all_municipalities!$A$2:$M$445,13, FALSE)</f>
        <v>1</v>
      </c>
      <c r="K121" t="str">
        <f t="shared" si="4"/>
        <v>LOW</v>
      </c>
      <c r="L121">
        <v>11</v>
      </c>
      <c r="M121" t="str">
        <f t="shared" si="5"/>
        <v>10684 Councillor</v>
      </c>
      <c r="N121" s="6" t="str">
        <f t="shared" si="7"/>
        <v>10684 Councillor</v>
      </c>
      <c r="O121" s="15">
        <f>IF(I121&lt;&gt;FALSE,VLOOKUP(H121,internet_municipalities!$B$2:$W$226,22,FALSE),"NO INTERNET")</f>
        <v>2131</v>
      </c>
      <c r="P121" s="16">
        <f t="shared" si="8"/>
        <v>7.6489910839981232E-2</v>
      </c>
    </row>
    <row r="122" spans="1:16" x14ac:dyDescent="0.2">
      <c r="A122">
        <v>10684</v>
      </c>
      <c r="B122" t="b">
        <v>1</v>
      </c>
      <c r="C122" t="s">
        <v>1463</v>
      </c>
      <c r="D122" t="s">
        <v>5327</v>
      </c>
      <c r="E122">
        <v>612</v>
      </c>
      <c r="F122">
        <v>50</v>
      </c>
      <c r="G122" t="b">
        <v>0</v>
      </c>
      <c r="H122" t="str">
        <f>VLOOKUP(A122,all_municipalities!$A$2:$M$445,2,FALSE)</f>
        <v>Sioux Lookout, Municipality of</v>
      </c>
      <c r="I122" t="b">
        <f>VLOOKUP(A122,all_municipalities!$A$2:$M$445,9,FALSE)</f>
        <v>1</v>
      </c>
      <c r="J122" t="b">
        <f>VLOOKUP(A122,all_municipalities!$A$2:$M$445,13, FALSE)</f>
        <v>1</v>
      </c>
      <c r="K122" t="str">
        <f t="shared" si="4"/>
        <v>MID</v>
      </c>
      <c r="L122">
        <v>11</v>
      </c>
      <c r="M122" t="str">
        <f t="shared" si="5"/>
        <v>10684 Councillor</v>
      </c>
      <c r="N122" s="6" t="str">
        <f t="shared" si="7"/>
        <v>10684 Councillor</v>
      </c>
      <c r="O122" s="15">
        <f>IF(I122&lt;&gt;FALSE,VLOOKUP(H122,internet_municipalities!$B$2:$W$226,22,FALSE),"NO INTERNET")</f>
        <v>2131</v>
      </c>
      <c r="P122" s="16">
        <f t="shared" si="8"/>
        <v>2.3463162834350071E-2</v>
      </c>
    </row>
    <row r="123" spans="1:16" x14ac:dyDescent="0.2">
      <c r="A123">
        <v>10684</v>
      </c>
      <c r="B123" t="b">
        <v>0</v>
      </c>
      <c r="C123" t="s">
        <v>1463</v>
      </c>
      <c r="D123" t="s">
        <v>5328</v>
      </c>
      <c r="E123">
        <v>363</v>
      </c>
      <c r="F123" t="s">
        <v>1460</v>
      </c>
      <c r="G123" t="b">
        <v>0</v>
      </c>
      <c r="H123" t="str">
        <f>VLOOKUP(A123,all_municipalities!$A$2:$M$445,2,FALSE)</f>
        <v>Sioux Lookout, Municipality of</v>
      </c>
      <c r="I123" t="b">
        <f>VLOOKUP(A123,all_municipalities!$A$2:$M$445,9,FALSE)</f>
        <v>1</v>
      </c>
      <c r="J123" t="b">
        <f>VLOOKUP(A123,all_municipalities!$A$2:$M$445,13, FALSE)</f>
        <v>1</v>
      </c>
      <c r="K123" t="str">
        <f t="shared" si="4"/>
        <v>NONE</v>
      </c>
      <c r="L123">
        <v>11</v>
      </c>
      <c r="M123" t="str">
        <f t="shared" si="5"/>
        <v>10684 Councillor</v>
      </c>
      <c r="N123" s="6" t="str">
        <f t="shared" si="7"/>
        <v>10684 Councillor</v>
      </c>
      <c r="O123" s="15">
        <f>IF(I123&lt;&gt;FALSE,VLOOKUP(H123,internet_municipalities!$B$2:$W$226,22,FALSE),"NO INTERNET")</f>
        <v>2131</v>
      </c>
      <c r="P123" s="16" t="str">
        <f t="shared" si="8"/>
        <v>Lost</v>
      </c>
    </row>
    <row r="124" spans="1:16" x14ac:dyDescent="0.2">
      <c r="A124">
        <v>10684</v>
      </c>
      <c r="B124" t="b">
        <v>0</v>
      </c>
      <c r="C124" t="s">
        <v>1463</v>
      </c>
      <c r="D124" t="s">
        <v>5329</v>
      </c>
      <c r="E124">
        <v>562</v>
      </c>
      <c r="F124" t="s">
        <v>1460</v>
      </c>
      <c r="G124" t="b">
        <v>0</v>
      </c>
      <c r="H124" t="str">
        <f>VLOOKUP(A124,all_municipalities!$A$2:$M$445,2,FALSE)</f>
        <v>Sioux Lookout, Municipality of</v>
      </c>
      <c r="I124" t="b">
        <f>VLOOKUP(A124,all_municipalities!$A$2:$M$445,9,FALSE)</f>
        <v>1</v>
      </c>
      <c r="J124" t="b">
        <f>VLOOKUP(A124,all_municipalities!$A$2:$M$445,13, FALSE)</f>
        <v>1</v>
      </c>
      <c r="K124" t="str">
        <f t="shared" si="4"/>
        <v>NONE</v>
      </c>
      <c r="L124">
        <v>11</v>
      </c>
      <c r="M124" t="str">
        <f t="shared" si="5"/>
        <v>10684 Councillor</v>
      </c>
      <c r="N124" s="6" t="str">
        <f t="shared" si="7"/>
        <v>10684 Councillor</v>
      </c>
      <c r="O124" s="15">
        <f>IF(I124&lt;&gt;FALSE,VLOOKUP(H124,internet_municipalities!$B$2:$W$226,22,FALSE),"NO INTERNET")</f>
        <v>2131</v>
      </c>
      <c r="P124" s="16" t="str">
        <f t="shared" si="8"/>
        <v>Lost</v>
      </c>
    </row>
    <row r="125" spans="1:16" x14ac:dyDescent="0.2">
      <c r="A125">
        <v>10684</v>
      </c>
      <c r="B125" t="b">
        <v>0</v>
      </c>
      <c r="C125" t="s">
        <v>1463</v>
      </c>
      <c r="D125" t="s">
        <v>5330</v>
      </c>
      <c r="E125">
        <v>418</v>
      </c>
      <c r="F125" t="s">
        <v>1460</v>
      </c>
      <c r="G125" t="b">
        <v>0</v>
      </c>
      <c r="H125" t="str">
        <f>VLOOKUP(A125,all_municipalities!$A$2:$M$445,2,FALSE)</f>
        <v>Sioux Lookout, Municipality of</v>
      </c>
      <c r="I125" t="b">
        <f>VLOOKUP(A125,all_municipalities!$A$2:$M$445,9,FALSE)</f>
        <v>1</v>
      </c>
      <c r="J125" t="b">
        <f>VLOOKUP(A125,all_municipalities!$A$2:$M$445,13, FALSE)</f>
        <v>1</v>
      </c>
      <c r="K125" t="str">
        <f t="shared" si="4"/>
        <v>NONE</v>
      </c>
      <c r="L125">
        <v>11</v>
      </c>
      <c r="M125" t="str">
        <f t="shared" si="5"/>
        <v>10684 Councillor</v>
      </c>
      <c r="N125" s="6" t="str">
        <f t="shared" si="7"/>
        <v>10684 Councillor</v>
      </c>
      <c r="O125" s="15">
        <f>IF(I125&lt;&gt;FALSE,VLOOKUP(H125,internet_municipalities!$B$2:$W$226,22,FALSE),"NO INTERNET")</f>
        <v>2131</v>
      </c>
      <c r="P125" s="16" t="str">
        <f t="shared" si="8"/>
        <v>Lost</v>
      </c>
    </row>
    <row r="126" spans="1:16" x14ac:dyDescent="0.2">
      <c r="A126">
        <v>10250</v>
      </c>
      <c r="B126" t="b">
        <v>1</v>
      </c>
      <c r="C126" t="s">
        <v>1463</v>
      </c>
      <c r="D126" t="s">
        <v>2700</v>
      </c>
      <c r="E126">
        <v>1009</v>
      </c>
      <c r="F126">
        <v>400</v>
      </c>
      <c r="G126" t="b">
        <v>0</v>
      </c>
      <c r="H126" t="str">
        <f>VLOOKUP(A126,all_municipalities!$A$2:$M$445,2,FALSE)</f>
        <v>Espanola, Town of</v>
      </c>
      <c r="I126" t="b">
        <f>VLOOKUP(A126,all_municipalities!$A$2:$M$445,9,FALSE)</f>
        <v>1</v>
      </c>
      <c r="J126" t="b">
        <f>VLOOKUP(A126,all_municipalities!$A$2:$M$445,13, FALSE)</f>
        <v>1</v>
      </c>
      <c r="K126" t="str">
        <f t="shared" si="4"/>
        <v>LOW</v>
      </c>
      <c r="L126">
        <v>10</v>
      </c>
      <c r="M126" t="str">
        <f t="shared" si="5"/>
        <v>10250 Councillor</v>
      </c>
      <c r="N126" s="6" t="str">
        <f t="shared" si="7"/>
        <v>10250 Councillor</v>
      </c>
      <c r="O126" s="15">
        <f>IF(I126&lt;&gt;FALSE,VLOOKUP(H126,internet_municipalities!$B$2:$W$226,22,FALSE),"NO INTERNET")</f>
        <v>2359</v>
      </c>
      <c r="P126" s="16">
        <f t="shared" si="8"/>
        <v>0.16956337431114879</v>
      </c>
    </row>
    <row r="127" spans="1:16" x14ac:dyDescent="0.2">
      <c r="A127">
        <v>10250</v>
      </c>
      <c r="B127" t="b">
        <v>1</v>
      </c>
      <c r="C127" t="s">
        <v>1463</v>
      </c>
      <c r="D127" t="s">
        <v>2701</v>
      </c>
      <c r="E127">
        <v>673</v>
      </c>
      <c r="F127">
        <v>64</v>
      </c>
      <c r="G127" t="b">
        <v>0</v>
      </c>
      <c r="H127" t="str">
        <f>VLOOKUP(A127,all_municipalities!$A$2:$M$445,2,FALSE)</f>
        <v>Espanola, Town of</v>
      </c>
      <c r="I127" t="b">
        <f>VLOOKUP(A127,all_municipalities!$A$2:$M$445,9,FALSE)</f>
        <v>1</v>
      </c>
      <c r="J127" t="b">
        <f>VLOOKUP(A127,all_municipalities!$A$2:$M$445,13, FALSE)</f>
        <v>1</v>
      </c>
      <c r="K127" t="str">
        <f t="shared" si="4"/>
        <v>MID</v>
      </c>
      <c r="L127">
        <v>10</v>
      </c>
      <c r="M127" t="str">
        <f t="shared" si="5"/>
        <v>10250 Councillor</v>
      </c>
      <c r="N127" s="6" t="str">
        <f t="shared" si="7"/>
        <v>10250 Councillor</v>
      </c>
      <c r="O127" s="15">
        <f>IF(I127&lt;&gt;FALSE,VLOOKUP(H127,internet_municipalities!$B$2:$W$226,22,FALSE),"NO INTERNET")</f>
        <v>2359</v>
      </c>
      <c r="P127" s="16">
        <f t="shared" si="8"/>
        <v>2.7130139889783807E-2</v>
      </c>
    </row>
    <row r="128" spans="1:16" x14ac:dyDescent="0.2">
      <c r="A128">
        <v>10250</v>
      </c>
      <c r="B128" t="b">
        <v>1</v>
      </c>
      <c r="C128" t="s">
        <v>1463</v>
      </c>
      <c r="D128" t="s">
        <v>2702</v>
      </c>
      <c r="E128">
        <v>1293</v>
      </c>
      <c r="F128">
        <v>684</v>
      </c>
      <c r="G128" t="b">
        <v>0</v>
      </c>
      <c r="H128" t="str">
        <f>VLOOKUP(A128,all_municipalities!$A$2:$M$445,2,FALSE)</f>
        <v>Espanola, Town of</v>
      </c>
      <c r="I128" t="b">
        <f>VLOOKUP(A128,all_municipalities!$A$2:$M$445,9,FALSE)</f>
        <v>1</v>
      </c>
      <c r="J128" t="b">
        <f>VLOOKUP(A128,all_municipalities!$A$2:$M$445,13, FALSE)</f>
        <v>1</v>
      </c>
      <c r="K128" t="str">
        <f t="shared" si="4"/>
        <v>LOW</v>
      </c>
      <c r="L128">
        <v>10</v>
      </c>
      <c r="M128" t="str">
        <f t="shared" si="5"/>
        <v>10250 Councillor</v>
      </c>
      <c r="N128" s="6" t="str">
        <f t="shared" si="7"/>
        <v>10250 Councillor</v>
      </c>
      <c r="O128" s="15">
        <f>IF(I128&lt;&gt;FALSE,VLOOKUP(H128,internet_municipalities!$B$2:$W$226,22,FALSE),"NO INTERNET")</f>
        <v>2359</v>
      </c>
      <c r="P128" s="16">
        <f t="shared" si="8"/>
        <v>0.28995337007206445</v>
      </c>
    </row>
    <row r="129" spans="1:16" x14ac:dyDescent="0.2">
      <c r="A129">
        <v>10250</v>
      </c>
      <c r="B129" t="b">
        <v>1</v>
      </c>
      <c r="C129" t="s">
        <v>1463</v>
      </c>
      <c r="D129" t="s">
        <v>2703</v>
      </c>
      <c r="E129">
        <v>1023</v>
      </c>
      <c r="F129">
        <v>414</v>
      </c>
      <c r="G129" t="b">
        <v>0</v>
      </c>
      <c r="H129" t="str">
        <f>VLOOKUP(A129,all_municipalities!$A$2:$M$445,2,FALSE)</f>
        <v>Espanola, Town of</v>
      </c>
      <c r="I129" t="b">
        <f>VLOOKUP(A129,all_municipalities!$A$2:$M$445,9,FALSE)</f>
        <v>1</v>
      </c>
      <c r="J129" t="b">
        <f>VLOOKUP(A129,all_municipalities!$A$2:$M$445,13, FALSE)</f>
        <v>1</v>
      </c>
      <c r="K129" t="str">
        <f t="shared" si="4"/>
        <v>LOW</v>
      </c>
      <c r="L129">
        <v>10</v>
      </c>
      <c r="M129" t="str">
        <f t="shared" si="5"/>
        <v>10250 Councillor</v>
      </c>
      <c r="N129" s="6" t="str">
        <f t="shared" si="7"/>
        <v>10250 Councillor</v>
      </c>
      <c r="O129" s="15">
        <f>IF(I129&lt;&gt;FALSE,VLOOKUP(H129,internet_municipalities!$B$2:$W$226,22,FALSE),"NO INTERNET")</f>
        <v>2359</v>
      </c>
      <c r="P129" s="16">
        <f t="shared" si="8"/>
        <v>0.17549809241203901</v>
      </c>
    </row>
    <row r="130" spans="1:16" x14ac:dyDescent="0.2">
      <c r="A130">
        <v>10250</v>
      </c>
      <c r="B130" t="b">
        <v>1</v>
      </c>
      <c r="C130" t="s">
        <v>1463</v>
      </c>
      <c r="D130" t="s">
        <v>2704</v>
      </c>
      <c r="E130">
        <v>699</v>
      </c>
      <c r="F130">
        <v>90</v>
      </c>
      <c r="G130" t="b">
        <v>0</v>
      </c>
      <c r="H130" t="str">
        <f>VLOOKUP(A130,all_municipalities!$A$2:$M$445,2,FALSE)</f>
        <v>Espanola, Town of</v>
      </c>
      <c r="I130" t="b">
        <f>VLOOKUP(A130,all_municipalities!$A$2:$M$445,9,FALSE)</f>
        <v>1</v>
      </c>
      <c r="J130" t="b">
        <f>VLOOKUP(A130,all_municipalities!$A$2:$M$445,13, FALSE)</f>
        <v>1</v>
      </c>
      <c r="K130" t="str">
        <f t="shared" ref="K130:K193" si="9">IF(J130=TRUE,IF(F130&lt;=10,"HIGH",IF(F130&lt;=100,"MID",IF(F130&lt;=1000,"LOW","NONE"))),"NONE")</f>
        <v>MID</v>
      </c>
      <c r="L130">
        <v>10</v>
      </c>
      <c r="M130" t="str">
        <f t="shared" ref="M130:M193" si="10">CONCATENATE(A130, " ",C130)</f>
        <v>10250 Councillor</v>
      </c>
      <c r="N130" s="6" t="str">
        <f t="shared" si="7"/>
        <v>10250 Councillor</v>
      </c>
      <c r="O130" s="15">
        <f>IF(I130&lt;&gt;FALSE,VLOOKUP(H130,internet_municipalities!$B$2:$W$226,22,FALSE),"NO INTERNET")</f>
        <v>2359</v>
      </c>
      <c r="P130" s="16">
        <f t="shared" si="8"/>
        <v>3.8151759220008477E-2</v>
      </c>
    </row>
    <row r="131" spans="1:16" x14ac:dyDescent="0.2">
      <c r="A131">
        <v>10250</v>
      </c>
      <c r="B131" t="b">
        <v>1</v>
      </c>
      <c r="C131" t="s">
        <v>1463</v>
      </c>
      <c r="D131" t="s">
        <v>2705</v>
      </c>
      <c r="E131">
        <v>614</v>
      </c>
      <c r="F131">
        <v>5</v>
      </c>
      <c r="G131" t="b">
        <v>0</v>
      </c>
      <c r="H131" t="str">
        <f>VLOOKUP(A131,all_municipalities!$A$2:$M$445,2,FALSE)</f>
        <v>Espanola, Town of</v>
      </c>
      <c r="I131" t="b">
        <f>VLOOKUP(A131,all_municipalities!$A$2:$M$445,9,FALSE)</f>
        <v>1</v>
      </c>
      <c r="J131" t="b">
        <f>VLOOKUP(A131,all_municipalities!$A$2:$M$445,13, FALSE)</f>
        <v>1</v>
      </c>
      <c r="K131" t="str">
        <f t="shared" si="9"/>
        <v>HIGH</v>
      </c>
      <c r="L131">
        <v>10</v>
      </c>
      <c r="M131" t="str">
        <f t="shared" si="10"/>
        <v>10250 Councillor</v>
      </c>
      <c r="N131" s="6" t="str">
        <f t="shared" ref="N131:N194" si="11">IF(I131,M131,"")</f>
        <v>10250 Councillor</v>
      </c>
      <c r="O131" s="15">
        <f>IF(I131&lt;&gt;FALSE,VLOOKUP(H131,internet_municipalities!$B$2:$W$226,22,FALSE),"NO INTERNET")</f>
        <v>2359</v>
      </c>
      <c r="P131" s="16">
        <f t="shared" si="8"/>
        <v>2.1195421788893598E-3</v>
      </c>
    </row>
    <row r="132" spans="1:16" x14ac:dyDescent="0.2">
      <c r="A132">
        <v>10250</v>
      </c>
      <c r="B132" t="b">
        <v>0</v>
      </c>
      <c r="C132" t="s">
        <v>1463</v>
      </c>
      <c r="D132" t="s">
        <v>2706</v>
      </c>
      <c r="E132">
        <v>242</v>
      </c>
      <c r="F132" t="s">
        <v>1460</v>
      </c>
      <c r="G132" t="b">
        <v>0</v>
      </c>
      <c r="H132" t="str">
        <f>VLOOKUP(A132,all_municipalities!$A$2:$M$445,2,FALSE)</f>
        <v>Espanola, Town of</v>
      </c>
      <c r="I132" t="b">
        <f>VLOOKUP(A132,all_municipalities!$A$2:$M$445,9,FALSE)</f>
        <v>1</v>
      </c>
      <c r="J132" t="b">
        <f>VLOOKUP(A132,all_municipalities!$A$2:$M$445,13, FALSE)</f>
        <v>1</v>
      </c>
      <c r="K132" t="str">
        <f t="shared" si="9"/>
        <v>NONE</v>
      </c>
      <c r="L132">
        <v>10</v>
      </c>
      <c r="M132" t="str">
        <f t="shared" si="10"/>
        <v>10250 Councillor</v>
      </c>
      <c r="N132" s="6" t="str">
        <f t="shared" si="11"/>
        <v>10250 Councillor</v>
      </c>
      <c r="O132" s="15">
        <f>IF(I132&lt;&gt;FALSE,VLOOKUP(H132,internet_municipalities!$B$2:$W$226,22,FALSE),"NO INTERNET")</f>
        <v>2359</v>
      </c>
      <c r="P132" s="16" t="str">
        <f t="shared" si="8"/>
        <v>Lost</v>
      </c>
    </row>
    <row r="133" spans="1:16" x14ac:dyDescent="0.2">
      <c r="A133">
        <v>10250</v>
      </c>
      <c r="B133" t="b">
        <v>0</v>
      </c>
      <c r="C133" t="s">
        <v>1463</v>
      </c>
      <c r="D133" t="s">
        <v>2707</v>
      </c>
      <c r="E133">
        <v>414</v>
      </c>
      <c r="F133" t="s">
        <v>1460</v>
      </c>
      <c r="G133" t="b">
        <v>0</v>
      </c>
      <c r="H133" t="str">
        <f>VLOOKUP(A133,all_municipalities!$A$2:$M$445,2,FALSE)</f>
        <v>Espanola, Town of</v>
      </c>
      <c r="I133" t="b">
        <f>VLOOKUP(A133,all_municipalities!$A$2:$M$445,9,FALSE)</f>
        <v>1</v>
      </c>
      <c r="J133" t="b">
        <f>VLOOKUP(A133,all_municipalities!$A$2:$M$445,13, FALSE)</f>
        <v>1</v>
      </c>
      <c r="K133" t="str">
        <f t="shared" si="9"/>
        <v>NONE</v>
      </c>
      <c r="L133">
        <v>10</v>
      </c>
      <c r="M133" t="str">
        <f t="shared" si="10"/>
        <v>10250 Councillor</v>
      </c>
      <c r="N133" s="6" t="str">
        <f t="shared" si="11"/>
        <v>10250 Councillor</v>
      </c>
      <c r="O133" s="15">
        <f>IF(I133&lt;&gt;FALSE,VLOOKUP(H133,internet_municipalities!$B$2:$W$226,22,FALSE),"NO INTERNET")</f>
        <v>2359</v>
      </c>
      <c r="P133" s="16" t="str">
        <f t="shared" si="8"/>
        <v>Lost</v>
      </c>
    </row>
    <row r="134" spans="1:16" x14ac:dyDescent="0.2">
      <c r="A134">
        <v>10250</v>
      </c>
      <c r="B134" t="b">
        <v>0</v>
      </c>
      <c r="C134" t="s">
        <v>1463</v>
      </c>
      <c r="D134" t="s">
        <v>2708</v>
      </c>
      <c r="E134">
        <v>155</v>
      </c>
      <c r="F134" t="s">
        <v>1460</v>
      </c>
      <c r="G134" t="b">
        <v>0</v>
      </c>
      <c r="H134" t="str">
        <f>VLOOKUP(A134,all_municipalities!$A$2:$M$445,2,FALSE)</f>
        <v>Espanola, Town of</v>
      </c>
      <c r="I134" t="b">
        <f>VLOOKUP(A134,all_municipalities!$A$2:$M$445,9,FALSE)</f>
        <v>1</v>
      </c>
      <c r="J134" t="b">
        <f>VLOOKUP(A134,all_municipalities!$A$2:$M$445,13, FALSE)</f>
        <v>1</v>
      </c>
      <c r="K134" t="str">
        <f t="shared" si="9"/>
        <v>NONE</v>
      </c>
      <c r="L134">
        <v>10</v>
      </c>
      <c r="M134" t="str">
        <f t="shared" si="10"/>
        <v>10250 Councillor</v>
      </c>
      <c r="N134" s="6" t="str">
        <f t="shared" si="11"/>
        <v>10250 Councillor</v>
      </c>
      <c r="O134" s="15">
        <f>IF(I134&lt;&gt;FALSE,VLOOKUP(H134,internet_municipalities!$B$2:$W$226,22,FALSE),"NO INTERNET")</f>
        <v>2359</v>
      </c>
      <c r="P134" s="16" t="str">
        <f t="shared" si="8"/>
        <v>Lost</v>
      </c>
    </row>
    <row r="135" spans="1:16" x14ac:dyDescent="0.2">
      <c r="A135">
        <v>10250</v>
      </c>
      <c r="B135" t="b">
        <v>0</v>
      </c>
      <c r="C135" t="s">
        <v>1463</v>
      </c>
      <c r="D135" t="s">
        <v>2709</v>
      </c>
      <c r="E135">
        <v>268</v>
      </c>
      <c r="F135" t="s">
        <v>1460</v>
      </c>
      <c r="G135" t="b">
        <v>0</v>
      </c>
      <c r="H135" t="str">
        <f>VLOOKUP(A135,all_municipalities!$A$2:$M$445,2,FALSE)</f>
        <v>Espanola, Town of</v>
      </c>
      <c r="I135" t="b">
        <f>VLOOKUP(A135,all_municipalities!$A$2:$M$445,9,FALSE)</f>
        <v>1</v>
      </c>
      <c r="J135" t="b">
        <f>VLOOKUP(A135,all_municipalities!$A$2:$M$445,13, FALSE)</f>
        <v>1</v>
      </c>
      <c r="K135" t="str">
        <f t="shared" si="9"/>
        <v>NONE</v>
      </c>
      <c r="L135">
        <v>10</v>
      </c>
      <c r="M135" t="str">
        <f t="shared" si="10"/>
        <v>10250 Councillor</v>
      </c>
      <c r="N135" s="6" t="str">
        <f t="shared" si="11"/>
        <v>10250 Councillor</v>
      </c>
      <c r="O135" s="15">
        <f>IF(I135&lt;&gt;FALSE,VLOOKUP(H135,internet_municipalities!$B$2:$W$226,22,FALSE),"NO INTERNET")</f>
        <v>2359</v>
      </c>
      <c r="P135" s="16" t="str">
        <f t="shared" ref="P135:P198" si="12">IF(I135=TRUE,IF(F135&lt;&gt;"Acclaimed",IF(F135&lt;&gt;"Lost",F135/O135,"Lost"),"Acclaimed"),"NO INTERNET")</f>
        <v>Lost</v>
      </c>
    </row>
    <row r="136" spans="1:16" x14ac:dyDescent="0.2">
      <c r="A136">
        <v>10250</v>
      </c>
      <c r="B136" t="b">
        <v>0</v>
      </c>
      <c r="C136" t="s">
        <v>1463</v>
      </c>
      <c r="D136" t="s">
        <v>2710</v>
      </c>
      <c r="E136">
        <v>424</v>
      </c>
      <c r="F136" t="s">
        <v>1460</v>
      </c>
      <c r="G136" t="b">
        <v>0</v>
      </c>
      <c r="H136" t="str">
        <f>VLOOKUP(A136,all_municipalities!$A$2:$M$445,2,FALSE)</f>
        <v>Espanola, Town of</v>
      </c>
      <c r="I136" t="b">
        <f>VLOOKUP(A136,all_municipalities!$A$2:$M$445,9,FALSE)</f>
        <v>1</v>
      </c>
      <c r="J136" t="b">
        <f>VLOOKUP(A136,all_municipalities!$A$2:$M$445,13, FALSE)</f>
        <v>1</v>
      </c>
      <c r="K136" t="str">
        <f t="shared" si="9"/>
        <v>NONE</v>
      </c>
      <c r="L136">
        <v>10</v>
      </c>
      <c r="M136" t="str">
        <f t="shared" si="10"/>
        <v>10250 Councillor</v>
      </c>
      <c r="N136" s="6" t="str">
        <f t="shared" si="11"/>
        <v>10250 Councillor</v>
      </c>
      <c r="O136" s="15">
        <f>IF(I136&lt;&gt;FALSE,VLOOKUP(H136,internet_municipalities!$B$2:$W$226,22,FALSE),"NO INTERNET")</f>
        <v>2359</v>
      </c>
      <c r="P136" s="16" t="str">
        <f t="shared" si="12"/>
        <v>Lost</v>
      </c>
    </row>
    <row r="137" spans="1:16" x14ac:dyDescent="0.2">
      <c r="A137">
        <v>10250</v>
      </c>
      <c r="B137" t="b">
        <v>0</v>
      </c>
      <c r="C137" t="s">
        <v>1463</v>
      </c>
      <c r="D137" t="s">
        <v>2711</v>
      </c>
      <c r="E137">
        <v>609</v>
      </c>
      <c r="F137" t="s">
        <v>1460</v>
      </c>
      <c r="G137" t="b">
        <v>0</v>
      </c>
      <c r="H137" t="str">
        <f>VLOOKUP(A137,all_municipalities!$A$2:$M$445,2,FALSE)</f>
        <v>Espanola, Town of</v>
      </c>
      <c r="I137" t="b">
        <f>VLOOKUP(A137,all_municipalities!$A$2:$M$445,9,FALSE)</f>
        <v>1</v>
      </c>
      <c r="J137" t="b">
        <f>VLOOKUP(A137,all_municipalities!$A$2:$M$445,13, FALSE)</f>
        <v>1</v>
      </c>
      <c r="K137" t="str">
        <f t="shared" si="9"/>
        <v>NONE</v>
      </c>
      <c r="L137">
        <v>10</v>
      </c>
      <c r="M137" t="str">
        <f t="shared" si="10"/>
        <v>10250 Councillor</v>
      </c>
      <c r="N137" s="6" t="str">
        <f t="shared" si="11"/>
        <v>10250 Councillor</v>
      </c>
      <c r="O137" s="15">
        <f>IF(I137&lt;&gt;FALSE,VLOOKUP(H137,internet_municipalities!$B$2:$W$226,22,FALSE),"NO INTERNET")</f>
        <v>2359</v>
      </c>
      <c r="P137" s="16" t="str">
        <f t="shared" si="12"/>
        <v>Lost</v>
      </c>
    </row>
    <row r="138" spans="1:16" x14ac:dyDescent="0.2">
      <c r="A138">
        <v>10250</v>
      </c>
      <c r="B138" t="b">
        <v>0</v>
      </c>
      <c r="C138" t="s">
        <v>1463</v>
      </c>
      <c r="D138" t="s">
        <v>2712</v>
      </c>
      <c r="E138">
        <v>347</v>
      </c>
      <c r="F138" t="s">
        <v>1460</v>
      </c>
      <c r="G138" t="b">
        <v>0</v>
      </c>
      <c r="H138" t="str">
        <f>VLOOKUP(A138,all_municipalities!$A$2:$M$445,2,FALSE)</f>
        <v>Espanola, Town of</v>
      </c>
      <c r="I138" t="b">
        <f>VLOOKUP(A138,all_municipalities!$A$2:$M$445,9,FALSE)</f>
        <v>1</v>
      </c>
      <c r="J138" t="b">
        <f>VLOOKUP(A138,all_municipalities!$A$2:$M$445,13, FALSE)</f>
        <v>1</v>
      </c>
      <c r="K138" t="str">
        <f t="shared" si="9"/>
        <v>NONE</v>
      </c>
      <c r="L138">
        <v>10</v>
      </c>
      <c r="M138" t="str">
        <f t="shared" si="10"/>
        <v>10250 Councillor</v>
      </c>
      <c r="N138" s="6" t="str">
        <f t="shared" si="11"/>
        <v>10250 Councillor</v>
      </c>
      <c r="O138" s="15">
        <f>IF(I138&lt;&gt;FALSE,VLOOKUP(H138,internet_municipalities!$B$2:$W$226,22,FALSE),"NO INTERNET")</f>
        <v>2359</v>
      </c>
      <c r="P138" s="16" t="str">
        <f t="shared" si="12"/>
        <v>Lost</v>
      </c>
    </row>
    <row r="139" spans="1:16" x14ac:dyDescent="0.2">
      <c r="A139">
        <v>10250</v>
      </c>
      <c r="B139" t="b">
        <v>0</v>
      </c>
      <c r="C139" t="s">
        <v>1463</v>
      </c>
      <c r="D139" t="s">
        <v>2713</v>
      </c>
      <c r="E139">
        <v>354</v>
      </c>
      <c r="F139" t="s">
        <v>1460</v>
      </c>
      <c r="G139" t="b">
        <v>0</v>
      </c>
      <c r="H139" t="str">
        <f>VLOOKUP(A139,all_municipalities!$A$2:$M$445,2,FALSE)</f>
        <v>Espanola, Town of</v>
      </c>
      <c r="I139" t="b">
        <f>VLOOKUP(A139,all_municipalities!$A$2:$M$445,9,FALSE)</f>
        <v>1</v>
      </c>
      <c r="J139" t="b">
        <f>VLOOKUP(A139,all_municipalities!$A$2:$M$445,13, FALSE)</f>
        <v>1</v>
      </c>
      <c r="K139" t="str">
        <f t="shared" si="9"/>
        <v>NONE</v>
      </c>
      <c r="L139">
        <v>10</v>
      </c>
      <c r="M139" t="str">
        <f t="shared" si="10"/>
        <v>10250 Councillor</v>
      </c>
      <c r="N139" s="6" t="str">
        <f t="shared" si="11"/>
        <v>10250 Councillor</v>
      </c>
      <c r="O139" s="15">
        <f>IF(I139&lt;&gt;FALSE,VLOOKUP(H139,internet_municipalities!$B$2:$W$226,22,FALSE),"NO INTERNET")</f>
        <v>2359</v>
      </c>
      <c r="P139" s="16" t="str">
        <f t="shared" si="12"/>
        <v>Lost</v>
      </c>
    </row>
    <row r="140" spans="1:16" x14ac:dyDescent="0.2">
      <c r="A140">
        <v>10250</v>
      </c>
      <c r="B140" t="b">
        <v>0</v>
      </c>
      <c r="C140" t="s">
        <v>1463</v>
      </c>
      <c r="D140" t="s">
        <v>2714</v>
      </c>
      <c r="E140">
        <v>154</v>
      </c>
      <c r="F140" t="s">
        <v>1460</v>
      </c>
      <c r="G140" t="b">
        <v>0</v>
      </c>
      <c r="H140" t="str">
        <f>VLOOKUP(A140,all_municipalities!$A$2:$M$445,2,FALSE)</f>
        <v>Espanola, Town of</v>
      </c>
      <c r="I140" t="b">
        <f>VLOOKUP(A140,all_municipalities!$A$2:$M$445,9,FALSE)</f>
        <v>1</v>
      </c>
      <c r="J140" t="b">
        <f>VLOOKUP(A140,all_municipalities!$A$2:$M$445,13, FALSE)</f>
        <v>1</v>
      </c>
      <c r="K140" t="str">
        <f t="shared" si="9"/>
        <v>NONE</v>
      </c>
      <c r="L140">
        <v>10</v>
      </c>
      <c r="M140" t="str">
        <f t="shared" si="10"/>
        <v>10250 Councillor</v>
      </c>
      <c r="N140" s="6" t="str">
        <f t="shared" si="11"/>
        <v>10250 Councillor</v>
      </c>
      <c r="O140" s="15">
        <f>IF(I140&lt;&gt;FALSE,VLOOKUP(H140,internet_municipalities!$B$2:$W$226,22,FALSE),"NO INTERNET")</f>
        <v>2359</v>
      </c>
      <c r="P140" s="16" t="str">
        <f t="shared" si="12"/>
        <v>Lost</v>
      </c>
    </row>
    <row r="141" spans="1:16" x14ac:dyDescent="0.2">
      <c r="A141">
        <v>22248</v>
      </c>
      <c r="B141" t="b">
        <v>1</v>
      </c>
      <c r="C141" t="s">
        <v>5653</v>
      </c>
      <c r="D141" t="s">
        <v>5654</v>
      </c>
      <c r="E141">
        <v>388</v>
      </c>
      <c r="F141">
        <v>76</v>
      </c>
      <c r="G141" t="b">
        <v>0</v>
      </c>
      <c r="H141" t="str">
        <f>VLOOKUP(A141,all_municipalities!$A$2:$M$445,2,FALSE)</f>
        <v>Tay Valley Township</v>
      </c>
      <c r="I141" t="b">
        <f>VLOOKUP(A141,all_municipalities!$A$2:$M$445,9,FALSE)</f>
        <v>1</v>
      </c>
      <c r="J141" t="b">
        <f>VLOOKUP(A141,all_municipalities!$A$2:$M$445,13, FALSE)</f>
        <v>1</v>
      </c>
      <c r="K141" t="str">
        <f t="shared" si="9"/>
        <v>MID</v>
      </c>
      <c r="L141">
        <v>10</v>
      </c>
      <c r="M141" t="str">
        <f t="shared" si="10"/>
        <v>22248 Councillor, Ward Sherbrooke</v>
      </c>
      <c r="N141" s="6" t="str">
        <f t="shared" si="11"/>
        <v>22248 Councillor, Ward Sherbrooke</v>
      </c>
      <c r="O141" s="15">
        <f>IF(I141&lt;&gt;FALSE,VLOOKUP(H141,internet_municipalities!$B$2:$W$226,22,FALSE),"NO INTERNET")</f>
        <v>3676</v>
      </c>
      <c r="P141" s="16">
        <f t="shared" si="12"/>
        <v>2.0674646354733407E-2</v>
      </c>
    </row>
    <row r="142" spans="1:16" x14ac:dyDescent="0.2">
      <c r="A142">
        <v>22248</v>
      </c>
      <c r="B142" t="b">
        <v>1</v>
      </c>
      <c r="C142" t="s">
        <v>5653</v>
      </c>
      <c r="D142" t="s">
        <v>5655</v>
      </c>
      <c r="E142">
        <v>389</v>
      </c>
      <c r="F142">
        <v>77</v>
      </c>
      <c r="G142" t="b">
        <v>0</v>
      </c>
      <c r="H142" t="str">
        <f>VLOOKUP(A142,all_municipalities!$A$2:$M$445,2,FALSE)</f>
        <v>Tay Valley Township</v>
      </c>
      <c r="I142" t="b">
        <f>VLOOKUP(A142,all_municipalities!$A$2:$M$445,9,FALSE)</f>
        <v>1</v>
      </c>
      <c r="J142" t="b">
        <f>VLOOKUP(A142,all_municipalities!$A$2:$M$445,13, FALSE)</f>
        <v>1</v>
      </c>
      <c r="K142" t="str">
        <f t="shared" si="9"/>
        <v>MID</v>
      </c>
      <c r="L142">
        <v>10</v>
      </c>
      <c r="M142" t="str">
        <f t="shared" si="10"/>
        <v>22248 Councillor, Ward Sherbrooke</v>
      </c>
      <c r="N142" s="6" t="str">
        <f t="shared" si="11"/>
        <v>22248 Councillor, Ward Sherbrooke</v>
      </c>
      <c r="O142" s="15">
        <f>IF(I142&lt;&gt;FALSE,VLOOKUP(H142,internet_municipalities!$B$2:$W$226,22,FALSE),"NO INTERNET")</f>
        <v>3676</v>
      </c>
      <c r="P142" s="16">
        <f t="shared" si="12"/>
        <v>2.0946681175190423E-2</v>
      </c>
    </row>
    <row r="143" spans="1:16" x14ac:dyDescent="0.2">
      <c r="A143">
        <v>22248</v>
      </c>
      <c r="B143" t="b">
        <v>1</v>
      </c>
      <c r="C143" t="s">
        <v>5656</v>
      </c>
      <c r="D143" t="s">
        <v>5657</v>
      </c>
      <c r="E143">
        <v>591</v>
      </c>
      <c r="F143">
        <v>272</v>
      </c>
      <c r="G143" t="b">
        <v>0</v>
      </c>
      <c r="H143" t="str">
        <f>VLOOKUP(A143,all_municipalities!$A$2:$M$445,2,FALSE)</f>
        <v>Tay Valley Township</v>
      </c>
      <c r="I143" t="b">
        <f>VLOOKUP(A143,all_municipalities!$A$2:$M$445,9,FALSE)</f>
        <v>1</v>
      </c>
      <c r="J143" t="b">
        <f>VLOOKUP(A143,all_municipalities!$A$2:$M$445,13, FALSE)</f>
        <v>1</v>
      </c>
      <c r="K143" t="str">
        <f t="shared" si="9"/>
        <v>LOW</v>
      </c>
      <c r="L143">
        <v>10</v>
      </c>
      <c r="M143" t="str">
        <f t="shared" si="10"/>
        <v>22248 Councillor, Ward Burgess</v>
      </c>
      <c r="N143" s="6" t="str">
        <f t="shared" si="11"/>
        <v>22248 Councillor, Ward Burgess</v>
      </c>
      <c r="O143" s="15">
        <f>IF(I143&lt;&gt;FALSE,VLOOKUP(H143,internet_municipalities!$B$2:$W$226,22,FALSE),"NO INTERNET")</f>
        <v>3676</v>
      </c>
      <c r="P143" s="16">
        <f t="shared" si="12"/>
        <v>7.399347116430903E-2</v>
      </c>
    </row>
    <row r="144" spans="1:16" x14ac:dyDescent="0.2">
      <c r="A144">
        <v>22248</v>
      </c>
      <c r="B144" t="b">
        <v>1</v>
      </c>
      <c r="C144" t="s">
        <v>5656</v>
      </c>
      <c r="D144" t="s">
        <v>5658</v>
      </c>
      <c r="E144">
        <v>481</v>
      </c>
      <c r="F144">
        <v>162</v>
      </c>
      <c r="G144" t="b">
        <v>0</v>
      </c>
      <c r="H144" t="str">
        <f>VLOOKUP(A144,all_municipalities!$A$2:$M$445,2,FALSE)</f>
        <v>Tay Valley Township</v>
      </c>
      <c r="I144" t="b">
        <f>VLOOKUP(A144,all_municipalities!$A$2:$M$445,9,FALSE)</f>
        <v>1</v>
      </c>
      <c r="J144" t="b">
        <f>VLOOKUP(A144,all_municipalities!$A$2:$M$445,13, FALSE)</f>
        <v>1</v>
      </c>
      <c r="K144" t="str">
        <f t="shared" si="9"/>
        <v>LOW</v>
      </c>
      <c r="L144">
        <v>10</v>
      </c>
      <c r="M144" t="str">
        <f t="shared" si="10"/>
        <v>22248 Councillor, Ward Burgess</v>
      </c>
      <c r="N144" s="6" t="str">
        <f t="shared" si="11"/>
        <v>22248 Councillor, Ward Burgess</v>
      </c>
      <c r="O144" s="15">
        <f>IF(I144&lt;&gt;FALSE,VLOOKUP(H144,internet_municipalities!$B$2:$W$226,22,FALSE),"NO INTERNET")</f>
        <v>3676</v>
      </c>
      <c r="P144" s="16">
        <f t="shared" si="12"/>
        <v>4.4069640914036999E-2</v>
      </c>
    </row>
    <row r="145" spans="1:16" x14ac:dyDescent="0.2">
      <c r="A145">
        <v>22248</v>
      </c>
      <c r="B145" t="b">
        <v>1</v>
      </c>
      <c r="C145" t="s">
        <v>5659</v>
      </c>
      <c r="D145" t="s">
        <v>5660</v>
      </c>
      <c r="E145">
        <v>732</v>
      </c>
      <c r="F145">
        <v>258</v>
      </c>
      <c r="G145" t="b">
        <v>0</v>
      </c>
      <c r="H145" t="str">
        <f>VLOOKUP(A145,all_municipalities!$A$2:$M$445,2,FALSE)</f>
        <v>Tay Valley Township</v>
      </c>
      <c r="I145" t="b">
        <f>VLOOKUP(A145,all_municipalities!$A$2:$M$445,9,FALSE)</f>
        <v>1</v>
      </c>
      <c r="J145" t="b">
        <f>VLOOKUP(A145,all_municipalities!$A$2:$M$445,13, FALSE)</f>
        <v>1</v>
      </c>
      <c r="K145" t="str">
        <f t="shared" si="9"/>
        <v>LOW</v>
      </c>
      <c r="L145">
        <v>10</v>
      </c>
      <c r="M145" t="str">
        <f t="shared" si="10"/>
        <v>22248 Councillor, Ward Bathurst</v>
      </c>
      <c r="N145" s="6" t="str">
        <f t="shared" si="11"/>
        <v>22248 Councillor, Ward Bathurst</v>
      </c>
      <c r="O145" s="15">
        <f>IF(I145&lt;&gt;FALSE,VLOOKUP(H145,internet_municipalities!$B$2:$W$226,22,FALSE),"NO INTERNET")</f>
        <v>3676</v>
      </c>
      <c r="P145" s="16">
        <f t="shared" si="12"/>
        <v>7.0184983677910776E-2</v>
      </c>
    </row>
    <row r="146" spans="1:16" x14ac:dyDescent="0.2">
      <c r="A146">
        <v>22248</v>
      </c>
      <c r="B146" t="b">
        <v>1</v>
      </c>
      <c r="C146" t="s">
        <v>5659</v>
      </c>
      <c r="D146" t="s">
        <v>5661</v>
      </c>
      <c r="E146">
        <v>503</v>
      </c>
      <c r="F146">
        <v>29</v>
      </c>
      <c r="G146" t="b">
        <v>0</v>
      </c>
      <c r="H146" t="str">
        <f>VLOOKUP(A146,all_municipalities!$A$2:$M$445,2,FALSE)</f>
        <v>Tay Valley Township</v>
      </c>
      <c r="I146" t="b">
        <f>VLOOKUP(A146,all_municipalities!$A$2:$M$445,9,FALSE)</f>
        <v>1</v>
      </c>
      <c r="J146" t="b">
        <f>VLOOKUP(A146,all_municipalities!$A$2:$M$445,13, FALSE)</f>
        <v>1</v>
      </c>
      <c r="K146" t="str">
        <f t="shared" si="9"/>
        <v>MID</v>
      </c>
      <c r="L146">
        <v>10</v>
      </c>
      <c r="M146" t="str">
        <f t="shared" si="10"/>
        <v>22248 Councillor, Ward Bathurst</v>
      </c>
      <c r="N146" s="6" t="str">
        <f t="shared" si="11"/>
        <v>22248 Councillor, Ward Bathurst</v>
      </c>
      <c r="O146" s="15">
        <f>IF(I146&lt;&gt;FALSE,VLOOKUP(H146,internet_municipalities!$B$2:$W$226,22,FALSE),"NO INTERNET")</f>
        <v>3676</v>
      </c>
      <c r="P146" s="16">
        <f t="shared" si="12"/>
        <v>7.8890097932535364E-3</v>
      </c>
    </row>
    <row r="147" spans="1:16" x14ac:dyDescent="0.2">
      <c r="A147">
        <v>22248</v>
      </c>
      <c r="B147" t="b">
        <v>1</v>
      </c>
      <c r="C147" t="s">
        <v>1753</v>
      </c>
      <c r="D147" t="s">
        <v>5662</v>
      </c>
      <c r="E147">
        <v>1551</v>
      </c>
      <c r="F147">
        <v>622</v>
      </c>
      <c r="G147" t="b">
        <v>0</v>
      </c>
      <c r="H147" t="str">
        <f>VLOOKUP(A147,all_municipalities!$A$2:$M$445,2,FALSE)</f>
        <v>Tay Valley Township</v>
      </c>
      <c r="I147" t="b">
        <f>VLOOKUP(A147,all_municipalities!$A$2:$M$445,9,FALSE)</f>
        <v>1</v>
      </c>
      <c r="J147" t="b">
        <f>VLOOKUP(A147,all_municipalities!$A$2:$M$445,13, FALSE)</f>
        <v>1</v>
      </c>
      <c r="K147" t="str">
        <f t="shared" si="9"/>
        <v>LOW</v>
      </c>
      <c r="L147">
        <v>10</v>
      </c>
      <c r="M147" t="str">
        <f t="shared" si="10"/>
        <v>22248 Deputy Reeve</v>
      </c>
      <c r="N147" s="6" t="str">
        <f t="shared" si="11"/>
        <v>22248 Deputy Reeve</v>
      </c>
      <c r="O147" s="15">
        <f>IF(I147&lt;&gt;FALSE,VLOOKUP(H147,internet_municipalities!$B$2:$W$226,22,FALSE),"NO INTERNET")</f>
        <v>3676</v>
      </c>
      <c r="P147" s="16">
        <f t="shared" si="12"/>
        <v>0.16920565832426551</v>
      </c>
    </row>
    <row r="148" spans="1:16" x14ac:dyDescent="0.2">
      <c r="A148">
        <v>22248</v>
      </c>
      <c r="B148" t="b">
        <v>0</v>
      </c>
      <c r="C148" t="s">
        <v>1753</v>
      </c>
      <c r="D148" t="s">
        <v>5663</v>
      </c>
      <c r="E148">
        <v>929</v>
      </c>
      <c r="F148" t="s">
        <v>1460</v>
      </c>
      <c r="G148" t="b">
        <v>0</v>
      </c>
      <c r="H148" t="str">
        <f>VLOOKUP(A148,all_municipalities!$A$2:$M$445,2,FALSE)</f>
        <v>Tay Valley Township</v>
      </c>
      <c r="I148" t="b">
        <f>VLOOKUP(A148,all_municipalities!$A$2:$M$445,9,FALSE)</f>
        <v>1</v>
      </c>
      <c r="J148" t="b">
        <f>VLOOKUP(A148,all_municipalities!$A$2:$M$445,13, FALSE)</f>
        <v>1</v>
      </c>
      <c r="K148" t="str">
        <f t="shared" si="9"/>
        <v>NONE</v>
      </c>
      <c r="L148">
        <v>10</v>
      </c>
      <c r="M148" t="str">
        <f t="shared" si="10"/>
        <v>22248 Deputy Reeve</v>
      </c>
      <c r="N148" s="6" t="str">
        <f t="shared" si="11"/>
        <v>22248 Deputy Reeve</v>
      </c>
      <c r="O148" s="15">
        <f>IF(I148&lt;&gt;FALSE,VLOOKUP(H148,internet_municipalities!$B$2:$W$226,22,FALSE),"NO INTERNET")</f>
        <v>3676</v>
      </c>
      <c r="P148" s="16" t="str">
        <f t="shared" si="12"/>
        <v>Lost</v>
      </c>
    </row>
    <row r="149" spans="1:16" x14ac:dyDescent="0.2">
      <c r="A149">
        <v>22248</v>
      </c>
      <c r="B149" t="b">
        <v>0</v>
      </c>
      <c r="C149" t="s">
        <v>5659</v>
      </c>
      <c r="D149" t="s">
        <v>5664</v>
      </c>
      <c r="E149">
        <v>474</v>
      </c>
      <c r="F149" t="s">
        <v>1460</v>
      </c>
      <c r="G149" t="b">
        <v>0</v>
      </c>
      <c r="H149" t="str">
        <f>VLOOKUP(A149,all_municipalities!$A$2:$M$445,2,FALSE)</f>
        <v>Tay Valley Township</v>
      </c>
      <c r="I149" t="b">
        <f>VLOOKUP(A149,all_municipalities!$A$2:$M$445,9,FALSE)</f>
        <v>1</v>
      </c>
      <c r="J149" t="b">
        <f>VLOOKUP(A149,all_municipalities!$A$2:$M$445,13, FALSE)</f>
        <v>1</v>
      </c>
      <c r="K149" t="str">
        <f t="shared" si="9"/>
        <v>NONE</v>
      </c>
      <c r="L149">
        <v>10</v>
      </c>
      <c r="M149" t="str">
        <f t="shared" si="10"/>
        <v>22248 Councillor, Ward Bathurst</v>
      </c>
      <c r="N149" s="6" t="str">
        <f t="shared" si="11"/>
        <v>22248 Councillor, Ward Bathurst</v>
      </c>
      <c r="O149" s="15">
        <f>IF(I149&lt;&gt;FALSE,VLOOKUP(H149,internet_municipalities!$B$2:$W$226,22,FALSE),"NO INTERNET")</f>
        <v>3676</v>
      </c>
      <c r="P149" s="16" t="str">
        <f t="shared" si="12"/>
        <v>Lost</v>
      </c>
    </row>
    <row r="150" spans="1:16" x14ac:dyDescent="0.2">
      <c r="A150">
        <v>22248</v>
      </c>
      <c r="B150" t="b">
        <v>0</v>
      </c>
      <c r="C150" t="s">
        <v>5656</v>
      </c>
      <c r="D150" t="s">
        <v>5665</v>
      </c>
      <c r="E150">
        <v>319</v>
      </c>
      <c r="F150" t="s">
        <v>1460</v>
      </c>
      <c r="G150" t="b">
        <v>0</v>
      </c>
      <c r="H150" t="str">
        <f>VLOOKUP(A150,all_municipalities!$A$2:$M$445,2,FALSE)</f>
        <v>Tay Valley Township</v>
      </c>
      <c r="I150" t="b">
        <f>VLOOKUP(A150,all_municipalities!$A$2:$M$445,9,FALSE)</f>
        <v>1</v>
      </c>
      <c r="J150" t="b">
        <f>VLOOKUP(A150,all_municipalities!$A$2:$M$445,13, FALSE)</f>
        <v>1</v>
      </c>
      <c r="K150" t="str">
        <f t="shared" si="9"/>
        <v>NONE</v>
      </c>
      <c r="L150">
        <v>10</v>
      </c>
      <c r="M150" t="str">
        <f t="shared" si="10"/>
        <v>22248 Councillor, Ward Burgess</v>
      </c>
      <c r="N150" s="6" t="str">
        <f t="shared" si="11"/>
        <v>22248 Councillor, Ward Burgess</v>
      </c>
      <c r="O150" s="15">
        <f>IF(I150&lt;&gt;FALSE,VLOOKUP(H150,internet_municipalities!$B$2:$W$226,22,FALSE),"NO INTERNET")</f>
        <v>3676</v>
      </c>
      <c r="P150" s="16" t="str">
        <f t="shared" si="12"/>
        <v>Lost</v>
      </c>
    </row>
    <row r="151" spans="1:16" x14ac:dyDescent="0.2">
      <c r="A151">
        <v>22248</v>
      </c>
      <c r="B151" t="b">
        <v>0</v>
      </c>
      <c r="C151" t="s">
        <v>5656</v>
      </c>
      <c r="D151" t="s">
        <v>5666</v>
      </c>
      <c r="E151">
        <v>202</v>
      </c>
      <c r="F151" t="s">
        <v>1460</v>
      </c>
      <c r="G151" t="b">
        <v>0</v>
      </c>
      <c r="H151" t="str">
        <f>VLOOKUP(A151,all_municipalities!$A$2:$M$445,2,FALSE)</f>
        <v>Tay Valley Township</v>
      </c>
      <c r="I151" t="b">
        <f>VLOOKUP(A151,all_municipalities!$A$2:$M$445,9,FALSE)</f>
        <v>1</v>
      </c>
      <c r="J151" t="b">
        <f>VLOOKUP(A151,all_municipalities!$A$2:$M$445,13, FALSE)</f>
        <v>1</v>
      </c>
      <c r="K151" t="str">
        <f t="shared" si="9"/>
        <v>NONE</v>
      </c>
      <c r="L151">
        <v>10</v>
      </c>
      <c r="M151" t="str">
        <f t="shared" si="10"/>
        <v>22248 Councillor, Ward Burgess</v>
      </c>
      <c r="N151" s="6" t="str">
        <f t="shared" si="11"/>
        <v>22248 Councillor, Ward Burgess</v>
      </c>
      <c r="O151" s="15">
        <f>IF(I151&lt;&gt;FALSE,VLOOKUP(H151,internet_municipalities!$B$2:$W$226,22,FALSE),"NO INTERNET")</f>
        <v>3676</v>
      </c>
      <c r="P151" s="16" t="str">
        <f t="shared" si="12"/>
        <v>Lost</v>
      </c>
    </row>
    <row r="152" spans="1:16" x14ac:dyDescent="0.2">
      <c r="A152">
        <v>22248</v>
      </c>
      <c r="B152" t="b">
        <v>0</v>
      </c>
      <c r="C152" t="s">
        <v>5653</v>
      </c>
      <c r="D152" t="s">
        <v>5667</v>
      </c>
      <c r="E152">
        <v>312</v>
      </c>
      <c r="F152" t="s">
        <v>1460</v>
      </c>
      <c r="G152" t="b">
        <v>0</v>
      </c>
      <c r="H152" t="str">
        <f>VLOOKUP(A152,all_municipalities!$A$2:$M$445,2,FALSE)</f>
        <v>Tay Valley Township</v>
      </c>
      <c r="I152" t="b">
        <f>VLOOKUP(A152,all_municipalities!$A$2:$M$445,9,FALSE)</f>
        <v>1</v>
      </c>
      <c r="J152" t="b">
        <f>VLOOKUP(A152,all_municipalities!$A$2:$M$445,13, FALSE)</f>
        <v>1</v>
      </c>
      <c r="K152" t="str">
        <f t="shared" si="9"/>
        <v>NONE</v>
      </c>
      <c r="L152">
        <v>10</v>
      </c>
      <c r="M152" t="str">
        <f t="shared" si="10"/>
        <v>22248 Councillor, Ward Sherbrooke</v>
      </c>
      <c r="N152" s="6" t="str">
        <f t="shared" si="11"/>
        <v>22248 Councillor, Ward Sherbrooke</v>
      </c>
      <c r="O152" s="15">
        <f>IF(I152&lt;&gt;FALSE,VLOOKUP(H152,internet_municipalities!$B$2:$W$226,22,FALSE),"NO INTERNET")</f>
        <v>3676</v>
      </c>
      <c r="P152" s="16" t="str">
        <f t="shared" si="12"/>
        <v>Lost</v>
      </c>
    </row>
    <row r="153" spans="1:16" x14ac:dyDescent="0.2">
      <c r="A153">
        <v>10404</v>
      </c>
      <c r="B153" t="b">
        <v>1</v>
      </c>
      <c r="C153" t="s">
        <v>1471</v>
      </c>
      <c r="D153" t="s">
        <v>1472</v>
      </c>
      <c r="E153">
        <v>322</v>
      </c>
      <c r="F153">
        <v>10</v>
      </c>
      <c r="G153" t="b">
        <v>0</v>
      </c>
      <c r="H153" t="str">
        <f>VLOOKUP(A153,all_municipalities!$A$2:$M$445,2,FALSE)</f>
        <v>Adjala-Tosorontio, Township of</v>
      </c>
      <c r="I153" t="b">
        <f>VLOOKUP(A153,all_municipalities!$A$2:$M$445,9,FALSE)</f>
        <v>1</v>
      </c>
      <c r="J153" t="b">
        <f>VLOOKUP(A153,all_municipalities!$A$2:$M$445,13, FALSE)</f>
        <v>1</v>
      </c>
      <c r="K153" t="str">
        <f t="shared" si="9"/>
        <v>HIGH</v>
      </c>
      <c r="L153">
        <v>9</v>
      </c>
      <c r="M153" t="str">
        <f t="shared" si="10"/>
        <v>10404 Councillor, Ward 4</v>
      </c>
      <c r="N153" s="6" t="str">
        <f t="shared" si="11"/>
        <v>10404 Councillor, Ward 4</v>
      </c>
      <c r="O153" s="15">
        <f>IF(I153&lt;&gt;FALSE,VLOOKUP(H153,internet_municipalities!$B$2:$W$226,22,FALSE),"NO INTERNET")</f>
        <v>5361</v>
      </c>
      <c r="P153" s="16">
        <f t="shared" si="12"/>
        <v>1.8653236336504384E-3</v>
      </c>
    </row>
    <row r="154" spans="1:16" x14ac:dyDescent="0.2">
      <c r="A154">
        <v>10404</v>
      </c>
      <c r="B154" t="b">
        <v>1</v>
      </c>
      <c r="C154" t="s">
        <v>1473</v>
      </c>
      <c r="D154" t="s">
        <v>1474</v>
      </c>
      <c r="E154">
        <v>356</v>
      </c>
      <c r="F154">
        <v>22</v>
      </c>
      <c r="G154" t="b">
        <v>0</v>
      </c>
      <c r="H154" t="str">
        <f>VLOOKUP(A154,all_municipalities!$A$2:$M$445,2,FALSE)</f>
        <v>Adjala-Tosorontio, Township of</v>
      </c>
      <c r="I154" t="b">
        <f>VLOOKUP(A154,all_municipalities!$A$2:$M$445,9,FALSE)</f>
        <v>1</v>
      </c>
      <c r="J154" t="b">
        <f>VLOOKUP(A154,all_municipalities!$A$2:$M$445,13, FALSE)</f>
        <v>1</v>
      </c>
      <c r="K154" t="str">
        <f t="shared" si="9"/>
        <v>MID</v>
      </c>
      <c r="L154">
        <v>9</v>
      </c>
      <c r="M154" t="str">
        <f t="shared" si="10"/>
        <v>10404 Councillor, Ward 5</v>
      </c>
      <c r="N154" s="6" t="str">
        <f t="shared" si="11"/>
        <v>10404 Councillor, Ward 5</v>
      </c>
      <c r="O154" s="15">
        <f>IF(I154&lt;&gt;FALSE,VLOOKUP(H154,internet_municipalities!$B$2:$W$226,22,FALSE),"NO INTERNET")</f>
        <v>5361</v>
      </c>
      <c r="P154" s="16">
        <f t="shared" si="12"/>
        <v>4.1037119940309646E-3</v>
      </c>
    </row>
    <row r="155" spans="1:16" x14ac:dyDescent="0.2">
      <c r="A155">
        <v>10404</v>
      </c>
      <c r="B155" t="b">
        <v>1</v>
      </c>
      <c r="C155" t="s">
        <v>1475</v>
      </c>
      <c r="D155" t="s">
        <v>1476</v>
      </c>
      <c r="E155">
        <v>434</v>
      </c>
      <c r="F155">
        <v>245</v>
      </c>
      <c r="G155" t="b">
        <v>0</v>
      </c>
      <c r="H155" t="str">
        <f>VLOOKUP(A155,all_municipalities!$A$2:$M$445,2,FALSE)</f>
        <v>Adjala-Tosorontio, Township of</v>
      </c>
      <c r="I155" t="b">
        <f>VLOOKUP(A155,all_municipalities!$A$2:$M$445,9,FALSE)</f>
        <v>1</v>
      </c>
      <c r="J155" t="b">
        <f>VLOOKUP(A155,all_municipalities!$A$2:$M$445,13, FALSE)</f>
        <v>1</v>
      </c>
      <c r="K155" t="str">
        <f t="shared" si="9"/>
        <v>LOW</v>
      </c>
      <c r="L155">
        <v>9</v>
      </c>
      <c r="M155" t="str">
        <f t="shared" si="10"/>
        <v>10404 Councillor, Ward 3</v>
      </c>
      <c r="N155" s="6" t="str">
        <f t="shared" si="11"/>
        <v>10404 Councillor, Ward 3</v>
      </c>
      <c r="O155" s="15">
        <f>IF(I155&lt;&gt;FALSE,VLOOKUP(H155,internet_municipalities!$B$2:$W$226,22,FALSE),"NO INTERNET")</f>
        <v>5361</v>
      </c>
      <c r="P155" s="16">
        <f t="shared" si="12"/>
        <v>4.5700429024435739E-2</v>
      </c>
    </row>
    <row r="156" spans="1:16" x14ac:dyDescent="0.2">
      <c r="A156">
        <v>10404</v>
      </c>
      <c r="B156" t="b">
        <v>1</v>
      </c>
      <c r="C156" t="s">
        <v>1453</v>
      </c>
      <c r="D156" t="s">
        <v>1477</v>
      </c>
      <c r="E156">
        <v>455</v>
      </c>
      <c r="F156">
        <v>227</v>
      </c>
      <c r="G156" t="b">
        <v>0</v>
      </c>
      <c r="H156" t="str">
        <f>VLOOKUP(A156,all_municipalities!$A$2:$M$445,2,FALSE)</f>
        <v>Adjala-Tosorontio, Township of</v>
      </c>
      <c r="I156" t="b">
        <f>VLOOKUP(A156,all_municipalities!$A$2:$M$445,9,FALSE)</f>
        <v>1</v>
      </c>
      <c r="J156" t="b">
        <f>VLOOKUP(A156,all_municipalities!$A$2:$M$445,13, FALSE)</f>
        <v>1</v>
      </c>
      <c r="K156" t="str">
        <f t="shared" si="9"/>
        <v>LOW</v>
      </c>
      <c r="L156">
        <v>9</v>
      </c>
      <c r="M156" t="str">
        <f t="shared" si="10"/>
        <v>10404 Councillor, Ward 2</v>
      </c>
      <c r="N156" s="6" t="str">
        <f t="shared" si="11"/>
        <v>10404 Councillor, Ward 2</v>
      </c>
      <c r="O156" s="15">
        <f>IF(I156&lt;&gt;FALSE,VLOOKUP(H156,internet_municipalities!$B$2:$W$226,22,FALSE),"NO INTERNET")</f>
        <v>5361</v>
      </c>
      <c r="P156" s="16">
        <f t="shared" si="12"/>
        <v>4.2342846483864952E-2</v>
      </c>
    </row>
    <row r="157" spans="1:16" x14ac:dyDescent="0.2">
      <c r="A157">
        <v>10404</v>
      </c>
      <c r="B157" t="b">
        <v>1</v>
      </c>
      <c r="C157" t="s">
        <v>1456</v>
      </c>
      <c r="D157" t="s">
        <v>1478</v>
      </c>
      <c r="E157">
        <v>403</v>
      </c>
      <c r="F157">
        <v>212</v>
      </c>
      <c r="G157" t="b">
        <v>0</v>
      </c>
      <c r="H157" t="str">
        <f>VLOOKUP(A157,all_municipalities!$A$2:$M$445,2,FALSE)</f>
        <v>Adjala-Tosorontio, Township of</v>
      </c>
      <c r="I157" t="b">
        <f>VLOOKUP(A157,all_municipalities!$A$2:$M$445,9,FALSE)</f>
        <v>1</v>
      </c>
      <c r="J157" t="b">
        <f>VLOOKUP(A157,all_municipalities!$A$2:$M$445,13, FALSE)</f>
        <v>1</v>
      </c>
      <c r="K157" t="str">
        <f t="shared" si="9"/>
        <v>LOW</v>
      </c>
      <c r="L157">
        <v>9</v>
      </c>
      <c r="M157" t="str">
        <f t="shared" si="10"/>
        <v>10404 Councillor, Ward 1</v>
      </c>
      <c r="N157" s="6" t="str">
        <f t="shared" si="11"/>
        <v>10404 Councillor, Ward 1</v>
      </c>
      <c r="O157" s="15">
        <f>IF(I157&lt;&gt;FALSE,VLOOKUP(H157,internet_municipalities!$B$2:$W$226,22,FALSE),"NO INTERNET")</f>
        <v>5361</v>
      </c>
      <c r="P157" s="16">
        <f t="shared" si="12"/>
        <v>3.9544861033389292E-2</v>
      </c>
    </row>
    <row r="158" spans="1:16" x14ac:dyDescent="0.2">
      <c r="A158">
        <v>10404</v>
      </c>
      <c r="B158" t="b">
        <v>1</v>
      </c>
      <c r="C158" t="s">
        <v>1479</v>
      </c>
      <c r="D158" t="s">
        <v>1480</v>
      </c>
      <c r="E158">
        <v>1828</v>
      </c>
      <c r="F158">
        <v>206</v>
      </c>
      <c r="G158" t="b">
        <v>0</v>
      </c>
      <c r="H158" t="str">
        <f>VLOOKUP(A158,all_municipalities!$A$2:$M$445,2,FALSE)</f>
        <v>Adjala-Tosorontio, Township of</v>
      </c>
      <c r="I158" t="b">
        <f>VLOOKUP(A158,all_municipalities!$A$2:$M$445,9,FALSE)</f>
        <v>1</v>
      </c>
      <c r="J158" t="b">
        <f>VLOOKUP(A158,all_municipalities!$A$2:$M$445,13, FALSE)</f>
        <v>1</v>
      </c>
      <c r="K158" t="str">
        <f t="shared" si="9"/>
        <v>LOW</v>
      </c>
      <c r="L158">
        <v>9</v>
      </c>
      <c r="M158" t="str">
        <f t="shared" si="10"/>
        <v>10404 Deputy Mayor</v>
      </c>
      <c r="N158" s="6" t="str">
        <f t="shared" si="11"/>
        <v>10404 Deputy Mayor</v>
      </c>
      <c r="O158" s="15">
        <f>IF(I158&lt;&gt;FALSE,VLOOKUP(H158,internet_municipalities!$B$2:$W$226,22,FALSE),"NO INTERNET")</f>
        <v>5361</v>
      </c>
      <c r="P158" s="16">
        <f t="shared" si="12"/>
        <v>3.8425666853199029E-2</v>
      </c>
    </row>
    <row r="159" spans="1:16" x14ac:dyDescent="0.2">
      <c r="A159">
        <v>10404</v>
      </c>
      <c r="B159" t="b">
        <v>0</v>
      </c>
      <c r="C159" t="s">
        <v>1479</v>
      </c>
      <c r="D159" t="s">
        <v>1481</v>
      </c>
      <c r="E159">
        <v>1622</v>
      </c>
      <c r="F159" t="s">
        <v>1460</v>
      </c>
      <c r="G159" t="b">
        <v>0</v>
      </c>
      <c r="H159" t="str">
        <f>VLOOKUP(A159,all_municipalities!$A$2:$M$445,2,FALSE)</f>
        <v>Adjala-Tosorontio, Township of</v>
      </c>
      <c r="I159" t="b">
        <f>VLOOKUP(A159,all_municipalities!$A$2:$M$445,9,FALSE)</f>
        <v>1</v>
      </c>
      <c r="J159" t="b">
        <f>VLOOKUP(A159,all_municipalities!$A$2:$M$445,13, FALSE)</f>
        <v>1</v>
      </c>
      <c r="K159" t="str">
        <f t="shared" si="9"/>
        <v>NONE</v>
      </c>
      <c r="L159">
        <v>9</v>
      </c>
      <c r="M159" t="str">
        <f t="shared" si="10"/>
        <v>10404 Deputy Mayor</v>
      </c>
      <c r="N159" s="6" t="str">
        <f t="shared" si="11"/>
        <v>10404 Deputy Mayor</v>
      </c>
      <c r="O159" s="15">
        <f>IF(I159&lt;&gt;FALSE,VLOOKUP(H159,internet_municipalities!$B$2:$W$226,22,FALSE),"NO INTERNET")</f>
        <v>5361</v>
      </c>
      <c r="P159" s="16" t="str">
        <f t="shared" si="12"/>
        <v>Lost</v>
      </c>
    </row>
    <row r="160" spans="1:16" x14ac:dyDescent="0.2">
      <c r="A160">
        <v>10404</v>
      </c>
      <c r="B160" t="b">
        <v>0</v>
      </c>
      <c r="C160" t="s">
        <v>1456</v>
      </c>
      <c r="D160" t="s">
        <v>1482</v>
      </c>
      <c r="E160">
        <v>191</v>
      </c>
      <c r="F160" t="s">
        <v>1460</v>
      </c>
      <c r="G160" t="b">
        <v>0</v>
      </c>
      <c r="H160" t="str">
        <f>VLOOKUP(A160,all_municipalities!$A$2:$M$445,2,FALSE)</f>
        <v>Adjala-Tosorontio, Township of</v>
      </c>
      <c r="I160" t="b">
        <f>VLOOKUP(A160,all_municipalities!$A$2:$M$445,9,FALSE)</f>
        <v>1</v>
      </c>
      <c r="J160" t="b">
        <f>VLOOKUP(A160,all_municipalities!$A$2:$M$445,13, FALSE)</f>
        <v>1</v>
      </c>
      <c r="K160" t="str">
        <f t="shared" si="9"/>
        <v>NONE</v>
      </c>
      <c r="L160">
        <v>9</v>
      </c>
      <c r="M160" t="str">
        <f t="shared" si="10"/>
        <v>10404 Councillor, Ward 1</v>
      </c>
      <c r="N160" s="6" t="str">
        <f t="shared" si="11"/>
        <v>10404 Councillor, Ward 1</v>
      </c>
      <c r="O160" s="15">
        <f>IF(I160&lt;&gt;FALSE,VLOOKUP(H160,internet_municipalities!$B$2:$W$226,22,FALSE),"NO INTERNET")</f>
        <v>5361</v>
      </c>
      <c r="P160" s="16" t="str">
        <f t="shared" si="12"/>
        <v>Lost</v>
      </c>
    </row>
    <row r="161" spans="1:16" x14ac:dyDescent="0.2">
      <c r="A161">
        <v>10404</v>
      </c>
      <c r="B161" t="b">
        <v>0</v>
      </c>
      <c r="C161" t="s">
        <v>1453</v>
      </c>
      <c r="D161" t="s">
        <v>1483</v>
      </c>
      <c r="E161">
        <v>228</v>
      </c>
      <c r="F161" t="s">
        <v>1460</v>
      </c>
      <c r="G161" t="b">
        <v>0</v>
      </c>
      <c r="H161" t="str">
        <f>VLOOKUP(A161,all_municipalities!$A$2:$M$445,2,FALSE)</f>
        <v>Adjala-Tosorontio, Township of</v>
      </c>
      <c r="I161" t="b">
        <f>VLOOKUP(A161,all_municipalities!$A$2:$M$445,9,FALSE)</f>
        <v>1</v>
      </c>
      <c r="J161" t="b">
        <f>VLOOKUP(A161,all_municipalities!$A$2:$M$445,13, FALSE)</f>
        <v>1</v>
      </c>
      <c r="K161" t="str">
        <f t="shared" si="9"/>
        <v>NONE</v>
      </c>
      <c r="L161">
        <v>9</v>
      </c>
      <c r="M161" t="str">
        <f t="shared" si="10"/>
        <v>10404 Councillor, Ward 2</v>
      </c>
      <c r="N161" s="6" t="str">
        <f t="shared" si="11"/>
        <v>10404 Councillor, Ward 2</v>
      </c>
      <c r="O161" s="15">
        <f>IF(I161&lt;&gt;FALSE,VLOOKUP(H161,internet_municipalities!$B$2:$W$226,22,FALSE),"NO INTERNET")</f>
        <v>5361</v>
      </c>
      <c r="P161" s="16" t="str">
        <f t="shared" si="12"/>
        <v>Lost</v>
      </c>
    </row>
    <row r="162" spans="1:16" x14ac:dyDescent="0.2">
      <c r="A162">
        <v>10404</v>
      </c>
      <c r="B162" t="b">
        <v>0</v>
      </c>
      <c r="C162" t="s">
        <v>1475</v>
      </c>
      <c r="D162" t="s">
        <v>1484</v>
      </c>
      <c r="E162">
        <v>189</v>
      </c>
      <c r="F162" t="s">
        <v>1460</v>
      </c>
      <c r="G162" t="b">
        <v>0</v>
      </c>
      <c r="H162" t="str">
        <f>VLOOKUP(A162,all_municipalities!$A$2:$M$445,2,FALSE)</f>
        <v>Adjala-Tosorontio, Township of</v>
      </c>
      <c r="I162" t="b">
        <f>VLOOKUP(A162,all_municipalities!$A$2:$M$445,9,FALSE)</f>
        <v>1</v>
      </c>
      <c r="J162" t="b">
        <f>VLOOKUP(A162,all_municipalities!$A$2:$M$445,13, FALSE)</f>
        <v>1</v>
      </c>
      <c r="K162" t="str">
        <f t="shared" si="9"/>
        <v>NONE</v>
      </c>
      <c r="L162">
        <v>9</v>
      </c>
      <c r="M162" t="str">
        <f t="shared" si="10"/>
        <v>10404 Councillor, Ward 3</v>
      </c>
      <c r="N162" s="6" t="str">
        <f t="shared" si="11"/>
        <v>10404 Councillor, Ward 3</v>
      </c>
      <c r="O162" s="15">
        <f>IF(I162&lt;&gt;FALSE,VLOOKUP(H162,internet_municipalities!$B$2:$W$226,22,FALSE),"NO INTERNET")</f>
        <v>5361</v>
      </c>
      <c r="P162" s="16" t="str">
        <f t="shared" si="12"/>
        <v>Lost</v>
      </c>
    </row>
    <row r="163" spans="1:16" x14ac:dyDescent="0.2">
      <c r="A163">
        <v>10404</v>
      </c>
      <c r="B163" t="b">
        <v>0</v>
      </c>
      <c r="C163" t="s">
        <v>1475</v>
      </c>
      <c r="D163" t="s">
        <v>1485</v>
      </c>
      <c r="E163">
        <v>37</v>
      </c>
      <c r="F163" t="s">
        <v>1460</v>
      </c>
      <c r="G163" t="b">
        <v>0</v>
      </c>
      <c r="H163" t="str">
        <f>VLOOKUP(A163,all_municipalities!$A$2:$M$445,2,FALSE)</f>
        <v>Adjala-Tosorontio, Township of</v>
      </c>
      <c r="I163" t="b">
        <f>VLOOKUP(A163,all_municipalities!$A$2:$M$445,9,FALSE)</f>
        <v>1</v>
      </c>
      <c r="J163" t="b">
        <f>VLOOKUP(A163,all_municipalities!$A$2:$M$445,13, FALSE)</f>
        <v>1</v>
      </c>
      <c r="K163" t="str">
        <f t="shared" si="9"/>
        <v>NONE</v>
      </c>
      <c r="L163">
        <v>9</v>
      </c>
      <c r="M163" t="str">
        <f t="shared" si="10"/>
        <v>10404 Councillor, Ward 3</v>
      </c>
      <c r="N163" s="6" t="str">
        <f t="shared" si="11"/>
        <v>10404 Councillor, Ward 3</v>
      </c>
      <c r="O163" s="15">
        <f>IF(I163&lt;&gt;FALSE,VLOOKUP(H163,internet_municipalities!$B$2:$W$226,22,FALSE),"NO INTERNET")</f>
        <v>5361</v>
      </c>
      <c r="P163" s="16" t="str">
        <f t="shared" si="12"/>
        <v>Lost</v>
      </c>
    </row>
    <row r="164" spans="1:16" x14ac:dyDescent="0.2">
      <c r="A164">
        <v>10404</v>
      </c>
      <c r="B164" t="b">
        <v>0</v>
      </c>
      <c r="C164" t="s">
        <v>1471</v>
      </c>
      <c r="D164" t="s">
        <v>1486</v>
      </c>
      <c r="E164">
        <v>57</v>
      </c>
      <c r="F164" t="s">
        <v>1460</v>
      </c>
      <c r="G164" t="b">
        <v>0</v>
      </c>
      <c r="H164" t="str">
        <f>VLOOKUP(A164,all_municipalities!$A$2:$M$445,2,FALSE)</f>
        <v>Adjala-Tosorontio, Township of</v>
      </c>
      <c r="I164" t="b">
        <f>VLOOKUP(A164,all_municipalities!$A$2:$M$445,9,FALSE)</f>
        <v>1</v>
      </c>
      <c r="J164" t="b">
        <f>VLOOKUP(A164,all_municipalities!$A$2:$M$445,13, FALSE)</f>
        <v>1</v>
      </c>
      <c r="K164" t="str">
        <f t="shared" si="9"/>
        <v>NONE</v>
      </c>
      <c r="L164">
        <v>9</v>
      </c>
      <c r="M164" t="str">
        <f t="shared" si="10"/>
        <v>10404 Councillor, Ward 4</v>
      </c>
      <c r="N164" s="6" t="str">
        <f t="shared" si="11"/>
        <v>10404 Councillor, Ward 4</v>
      </c>
      <c r="O164" s="15">
        <f>IF(I164&lt;&gt;FALSE,VLOOKUP(H164,internet_municipalities!$B$2:$W$226,22,FALSE),"NO INTERNET")</f>
        <v>5361</v>
      </c>
      <c r="P164" s="16" t="str">
        <f t="shared" si="12"/>
        <v>Lost</v>
      </c>
    </row>
    <row r="165" spans="1:16" x14ac:dyDescent="0.2">
      <c r="A165">
        <v>10404</v>
      </c>
      <c r="B165" t="b">
        <v>0</v>
      </c>
      <c r="C165" t="s">
        <v>1471</v>
      </c>
      <c r="D165" t="s">
        <v>1487</v>
      </c>
      <c r="E165">
        <v>312</v>
      </c>
      <c r="F165" t="s">
        <v>1460</v>
      </c>
      <c r="G165" t="b">
        <v>0</v>
      </c>
      <c r="H165" t="str">
        <f>VLOOKUP(A165,all_municipalities!$A$2:$M$445,2,FALSE)</f>
        <v>Adjala-Tosorontio, Township of</v>
      </c>
      <c r="I165" t="b">
        <f>VLOOKUP(A165,all_municipalities!$A$2:$M$445,9,FALSE)</f>
        <v>1</v>
      </c>
      <c r="J165" t="b">
        <f>VLOOKUP(A165,all_municipalities!$A$2:$M$445,13, FALSE)</f>
        <v>1</v>
      </c>
      <c r="K165" t="str">
        <f t="shared" si="9"/>
        <v>NONE</v>
      </c>
      <c r="L165">
        <v>9</v>
      </c>
      <c r="M165" t="str">
        <f t="shared" si="10"/>
        <v>10404 Councillor, Ward 4</v>
      </c>
      <c r="N165" s="6" t="str">
        <f t="shared" si="11"/>
        <v>10404 Councillor, Ward 4</v>
      </c>
      <c r="O165" s="15">
        <f>IF(I165&lt;&gt;FALSE,VLOOKUP(H165,internet_municipalities!$B$2:$W$226,22,FALSE),"NO INTERNET")</f>
        <v>5361</v>
      </c>
      <c r="P165" s="16" t="str">
        <f t="shared" si="12"/>
        <v>Lost</v>
      </c>
    </row>
    <row r="166" spans="1:16" x14ac:dyDescent="0.2">
      <c r="A166">
        <v>10404</v>
      </c>
      <c r="B166" t="b">
        <v>0</v>
      </c>
      <c r="C166" t="s">
        <v>1471</v>
      </c>
      <c r="D166" t="s">
        <v>1488</v>
      </c>
      <c r="E166">
        <v>218</v>
      </c>
      <c r="F166" t="s">
        <v>1460</v>
      </c>
      <c r="G166" t="b">
        <v>0</v>
      </c>
      <c r="H166" t="str">
        <f>VLOOKUP(A166,all_municipalities!$A$2:$M$445,2,FALSE)</f>
        <v>Adjala-Tosorontio, Township of</v>
      </c>
      <c r="I166" t="b">
        <f>VLOOKUP(A166,all_municipalities!$A$2:$M$445,9,FALSE)</f>
        <v>1</v>
      </c>
      <c r="J166" t="b">
        <f>VLOOKUP(A166,all_municipalities!$A$2:$M$445,13, FALSE)</f>
        <v>1</v>
      </c>
      <c r="K166" t="str">
        <f t="shared" si="9"/>
        <v>NONE</v>
      </c>
      <c r="L166">
        <v>9</v>
      </c>
      <c r="M166" t="str">
        <f t="shared" si="10"/>
        <v>10404 Councillor, Ward 4</v>
      </c>
      <c r="N166" s="6" t="str">
        <f t="shared" si="11"/>
        <v>10404 Councillor, Ward 4</v>
      </c>
      <c r="O166" s="15">
        <f>IF(I166&lt;&gt;FALSE,VLOOKUP(H166,internet_municipalities!$B$2:$W$226,22,FALSE),"NO INTERNET")</f>
        <v>5361</v>
      </c>
      <c r="P166" s="16" t="str">
        <f t="shared" si="12"/>
        <v>Lost</v>
      </c>
    </row>
    <row r="167" spans="1:16" x14ac:dyDescent="0.2">
      <c r="A167">
        <v>10404</v>
      </c>
      <c r="B167" t="b">
        <v>0</v>
      </c>
      <c r="C167" t="s">
        <v>1473</v>
      </c>
      <c r="D167" t="s">
        <v>1489</v>
      </c>
      <c r="E167">
        <v>334</v>
      </c>
      <c r="F167" t="s">
        <v>1460</v>
      </c>
      <c r="G167" t="b">
        <v>0</v>
      </c>
      <c r="H167" t="str">
        <f>VLOOKUP(A167,all_municipalities!$A$2:$M$445,2,FALSE)</f>
        <v>Adjala-Tosorontio, Township of</v>
      </c>
      <c r="I167" t="b">
        <f>VLOOKUP(A167,all_municipalities!$A$2:$M$445,9,FALSE)</f>
        <v>1</v>
      </c>
      <c r="J167" t="b">
        <f>VLOOKUP(A167,all_municipalities!$A$2:$M$445,13, FALSE)</f>
        <v>1</v>
      </c>
      <c r="K167" t="str">
        <f t="shared" si="9"/>
        <v>NONE</v>
      </c>
      <c r="L167">
        <v>9</v>
      </c>
      <c r="M167" t="str">
        <f t="shared" si="10"/>
        <v>10404 Councillor, Ward 5</v>
      </c>
      <c r="N167" s="6" t="str">
        <f t="shared" si="11"/>
        <v>10404 Councillor, Ward 5</v>
      </c>
      <c r="O167" s="15">
        <f>IF(I167&lt;&gt;FALSE,VLOOKUP(H167,internet_municipalities!$B$2:$W$226,22,FALSE),"NO INTERNET")</f>
        <v>5361</v>
      </c>
      <c r="P167" s="16" t="str">
        <f t="shared" si="12"/>
        <v>Lost</v>
      </c>
    </row>
    <row r="168" spans="1:16" x14ac:dyDescent="0.2">
      <c r="A168">
        <v>17910</v>
      </c>
      <c r="B168" t="b">
        <v>1</v>
      </c>
      <c r="C168" t="s">
        <v>1698</v>
      </c>
      <c r="D168" t="s">
        <v>1699</v>
      </c>
      <c r="E168">
        <v>283</v>
      </c>
      <c r="F168">
        <v>59</v>
      </c>
      <c r="G168" t="b">
        <v>0</v>
      </c>
      <c r="H168" t="str">
        <f>VLOOKUP(A168,all_municipalities!$A$2:$M$445,2,FALSE)</f>
        <v>Bancroft, Town of</v>
      </c>
      <c r="I168" t="b">
        <f>VLOOKUP(A168,all_municipalities!$A$2:$M$445,9,FALSE)</f>
        <v>1</v>
      </c>
      <c r="J168" t="b">
        <f>VLOOKUP(A168,all_municipalities!$A$2:$M$445,13, FALSE)</f>
        <v>1</v>
      </c>
      <c r="K168" t="str">
        <f t="shared" si="9"/>
        <v>MID</v>
      </c>
      <c r="L168">
        <v>9</v>
      </c>
      <c r="M168" t="str">
        <f t="shared" si="10"/>
        <v>17910 Councillor, Ward Dungannon</v>
      </c>
      <c r="N168" s="6" t="str">
        <f t="shared" si="11"/>
        <v>17910 Councillor, Ward Dungannon</v>
      </c>
      <c r="O168" s="15">
        <f>IF(I168&lt;&gt;FALSE,VLOOKUP(H168,internet_municipalities!$B$2:$W$226,22,FALSE),"NO INTERNET")</f>
        <v>2321</v>
      </c>
      <c r="P168" s="16">
        <f t="shared" si="12"/>
        <v>2.5420077552778975E-2</v>
      </c>
    </row>
    <row r="169" spans="1:16" x14ac:dyDescent="0.2">
      <c r="A169">
        <v>17910</v>
      </c>
      <c r="B169" t="b">
        <v>1</v>
      </c>
      <c r="C169" t="s">
        <v>1698</v>
      </c>
      <c r="D169" t="s">
        <v>1700</v>
      </c>
      <c r="E169">
        <v>293</v>
      </c>
      <c r="F169">
        <v>69</v>
      </c>
      <c r="G169" t="b">
        <v>0</v>
      </c>
      <c r="H169" t="str">
        <f>VLOOKUP(A169,all_municipalities!$A$2:$M$445,2,FALSE)</f>
        <v>Bancroft, Town of</v>
      </c>
      <c r="I169" t="b">
        <f>VLOOKUP(A169,all_municipalities!$A$2:$M$445,9,FALSE)</f>
        <v>1</v>
      </c>
      <c r="J169" t="b">
        <f>VLOOKUP(A169,all_municipalities!$A$2:$M$445,13, FALSE)</f>
        <v>1</v>
      </c>
      <c r="K169" t="str">
        <f t="shared" si="9"/>
        <v>MID</v>
      </c>
      <c r="L169">
        <v>9</v>
      </c>
      <c r="M169" t="str">
        <f t="shared" si="10"/>
        <v>17910 Councillor, Ward Dungannon</v>
      </c>
      <c r="N169" s="6" t="str">
        <f t="shared" si="11"/>
        <v>17910 Councillor, Ward Dungannon</v>
      </c>
      <c r="O169" s="15">
        <f>IF(I169&lt;&gt;FALSE,VLOOKUP(H169,internet_municipalities!$B$2:$W$226,22,FALSE),"NO INTERNET")</f>
        <v>2321</v>
      </c>
      <c r="P169" s="16">
        <f t="shared" si="12"/>
        <v>2.9728565273588969E-2</v>
      </c>
    </row>
    <row r="170" spans="1:16" x14ac:dyDescent="0.2">
      <c r="A170">
        <v>17910</v>
      </c>
      <c r="B170" t="b">
        <v>1</v>
      </c>
      <c r="C170" t="s">
        <v>1698</v>
      </c>
      <c r="D170" t="s">
        <v>1701</v>
      </c>
      <c r="E170">
        <v>327</v>
      </c>
      <c r="F170">
        <v>103</v>
      </c>
      <c r="G170" t="b">
        <v>0</v>
      </c>
      <c r="H170" t="str">
        <f>VLOOKUP(A170,all_municipalities!$A$2:$M$445,2,FALSE)</f>
        <v>Bancroft, Town of</v>
      </c>
      <c r="I170" t="b">
        <f>VLOOKUP(A170,all_municipalities!$A$2:$M$445,9,FALSE)</f>
        <v>1</v>
      </c>
      <c r="J170" t="b">
        <f>VLOOKUP(A170,all_municipalities!$A$2:$M$445,13, FALSE)</f>
        <v>1</v>
      </c>
      <c r="K170" t="str">
        <f t="shared" si="9"/>
        <v>LOW</v>
      </c>
      <c r="L170">
        <v>9</v>
      </c>
      <c r="M170" t="str">
        <f t="shared" si="10"/>
        <v>17910 Councillor, Ward Dungannon</v>
      </c>
      <c r="N170" s="6" t="str">
        <f t="shared" si="11"/>
        <v>17910 Councillor, Ward Dungannon</v>
      </c>
      <c r="O170" s="15">
        <f>IF(I170&lt;&gt;FALSE,VLOOKUP(H170,internet_municipalities!$B$2:$W$226,22,FALSE),"NO INTERNET")</f>
        <v>2321</v>
      </c>
      <c r="P170" s="16">
        <f t="shared" si="12"/>
        <v>4.4377423524342957E-2</v>
      </c>
    </row>
    <row r="171" spans="1:16" x14ac:dyDescent="0.2">
      <c r="A171">
        <v>17910</v>
      </c>
      <c r="B171" t="b">
        <v>1</v>
      </c>
      <c r="C171" t="s">
        <v>1702</v>
      </c>
      <c r="D171" t="s">
        <v>1703</v>
      </c>
      <c r="E171">
        <v>508</v>
      </c>
      <c r="F171">
        <v>143</v>
      </c>
      <c r="G171" t="b">
        <v>0</v>
      </c>
      <c r="H171" t="str">
        <f>VLOOKUP(A171,all_municipalities!$A$2:$M$445,2,FALSE)</f>
        <v>Bancroft, Town of</v>
      </c>
      <c r="I171" t="b">
        <f>VLOOKUP(A171,all_municipalities!$A$2:$M$445,9,FALSE)</f>
        <v>1</v>
      </c>
      <c r="J171" t="b">
        <f>VLOOKUP(A171,all_municipalities!$A$2:$M$445,13, FALSE)</f>
        <v>1</v>
      </c>
      <c r="K171" t="str">
        <f t="shared" si="9"/>
        <v>LOW</v>
      </c>
      <c r="L171">
        <v>9</v>
      </c>
      <c r="M171" t="str">
        <f t="shared" si="10"/>
        <v>17910 Councillor, Ward Bancroft</v>
      </c>
      <c r="N171" s="6" t="str">
        <f t="shared" si="11"/>
        <v>17910 Councillor, Ward Bancroft</v>
      </c>
      <c r="O171" s="15">
        <f>IF(I171&lt;&gt;FALSE,VLOOKUP(H171,internet_municipalities!$B$2:$W$226,22,FALSE),"NO INTERNET")</f>
        <v>2321</v>
      </c>
      <c r="P171" s="16">
        <f t="shared" si="12"/>
        <v>6.1611374407582936E-2</v>
      </c>
    </row>
    <row r="172" spans="1:16" x14ac:dyDescent="0.2">
      <c r="A172">
        <v>17910</v>
      </c>
      <c r="B172" t="b">
        <v>1</v>
      </c>
      <c r="C172" t="s">
        <v>1702</v>
      </c>
      <c r="D172" t="s">
        <v>1704</v>
      </c>
      <c r="E172">
        <v>407</v>
      </c>
      <c r="F172">
        <v>42</v>
      </c>
      <c r="G172" t="b">
        <v>0</v>
      </c>
      <c r="H172" t="str">
        <f>VLOOKUP(A172,all_municipalities!$A$2:$M$445,2,FALSE)</f>
        <v>Bancroft, Town of</v>
      </c>
      <c r="I172" t="b">
        <f>VLOOKUP(A172,all_municipalities!$A$2:$M$445,9,FALSE)</f>
        <v>1</v>
      </c>
      <c r="J172" t="b">
        <f>VLOOKUP(A172,all_municipalities!$A$2:$M$445,13, FALSE)</f>
        <v>1</v>
      </c>
      <c r="K172" t="str">
        <f t="shared" si="9"/>
        <v>MID</v>
      </c>
      <c r="L172">
        <v>9</v>
      </c>
      <c r="M172" t="str">
        <f t="shared" si="10"/>
        <v>17910 Councillor, Ward Bancroft</v>
      </c>
      <c r="N172" s="6" t="str">
        <f t="shared" si="11"/>
        <v>17910 Councillor, Ward Bancroft</v>
      </c>
      <c r="O172" s="15">
        <f>IF(I172&lt;&gt;FALSE,VLOOKUP(H172,internet_municipalities!$B$2:$W$226,22,FALSE),"NO INTERNET")</f>
        <v>2321</v>
      </c>
      <c r="P172" s="16">
        <f t="shared" si="12"/>
        <v>1.8095648427401981E-2</v>
      </c>
    </row>
    <row r="173" spans="1:16" x14ac:dyDescent="0.2">
      <c r="A173">
        <v>17910</v>
      </c>
      <c r="B173" t="b">
        <v>1</v>
      </c>
      <c r="C173" t="s">
        <v>1702</v>
      </c>
      <c r="D173" t="s">
        <v>1705</v>
      </c>
      <c r="E173">
        <v>521</v>
      </c>
      <c r="F173">
        <v>156</v>
      </c>
      <c r="G173" t="b">
        <v>0</v>
      </c>
      <c r="H173" t="str">
        <f>VLOOKUP(A173,all_municipalities!$A$2:$M$445,2,FALSE)</f>
        <v>Bancroft, Town of</v>
      </c>
      <c r="I173" t="b">
        <f>VLOOKUP(A173,all_municipalities!$A$2:$M$445,9,FALSE)</f>
        <v>1</v>
      </c>
      <c r="J173" t="b">
        <f>VLOOKUP(A173,all_municipalities!$A$2:$M$445,13, FALSE)</f>
        <v>1</v>
      </c>
      <c r="K173" t="str">
        <f t="shared" si="9"/>
        <v>LOW</v>
      </c>
      <c r="L173">
        <v>9</v>
      </c>
      <c r="M173" t="str">
        <f t="shared" si="10"/>
        <v>17910 Councillor, Ward Bancroft</v>
      </c>
      <c r="N173" s="6" t="str">
        <f t="shared" si="11"/>
        <v>17910 Councillor, Ward Bancroft</v>
      </c>
      <c r="O173" s="15">
        <f>IF(I173&lt;&gt;FALSE,VLOOKUP(H173,internet_municipalities!$B$2:$W$226,22,FALSE),"NO INTERNET")</f>
        <v>2321</v>
      </c>
      <c r="P173" s="16">
        <f t="shared" si="12"/>
        <v>6.7212408444635927E-2</v>
      </c>
    </row>
    <row r="174" spans="1:16" x14ac:dyDescent="0.2">
      <c r="A174">
        <v>17910</v>
      </c>
      <c r="B174" t="b">
        <v>0</v>
      </c>
      <c r="C174" t="s">
        <v>1702</v>
      </c>
      <c r="D174" t="s">
        <v>1706</v>
      </c>
      <c r="E174">
        <v>365</v>
      </c>
      <c r="F174" t="s">
        <v>1460</v>
      </c>
      <c r="G174" t="b">
        <v>0</v>
      </c>
      <c r="H174" t="str">
        <f>VLOOKUP(A174,all_municipalities!$A$2:$M$445,2,FALSE)</f>
        <v>Bancroft, Town of</v>
      </c>
      <c r="I174" t="b">
        <f>VLOOKUP(A174,all_municipalities!$A$2:$M$445,9,FALSE)</f>
        <v>1</v>
      </c>
      <c r="J174" t="b">
        <f>VLOOKUP(A174,all_municipalities!$A$2:$M$445,13, FALSE)</f>
        <v>1</v>
      </c>
      <c r="K174" t="str">
        <f t="shared" si="9"/>
        <v>NONE</v>
      </c>
      <c r="L174">
        <v>9</v>
      </c>
      <c r="M174" t="str">
        <f t="shared" si="10"/>
        <v>17910 Councillor, Ward Bancroft</v>
      </c>
      <c r="N174" s="6" t="str">
        <f t="shared" si="11"/>
        <v>17910 Councillor, Ward Bancroft</v>
      </c>
      <c r="O174" s="15">
        <f>IF(I174&lt;&gt;FALSE,VLOOKUP(H174,internet_municipalities!$B$2:$W$226,22,FALSE),"NO INTERNET")</f>
        <v>2321</v>
      </c>
      <c r="P174" s="16" t="str">
        <f t="shared" si="12"/>
        <v>Lost</v>
      </c>
    </row>
    <row r="175" spans="1:16" x14ac:dyDescent="0.2">
      <c r="A175">
        <v>17910</v>
      </c>
      <c r="B175" t="b">
        <v>0</v>
      </c>
      <c r="C175" t="s">
        <v>1702</v>
      </c>
      <c r="D175" t="s">
        <v>1707</v>
      </c>
      <c r="E175">
        <v>242</v>
      </c>
      <c r="F175" t="s">
        <v>1460</v>
      </c>
      <c r="G175" t="b">
        <v>0</v>
      </c>
      <c r="H175" t="str">
        <f>VLOOKUP(A175,all_municipalities!$A$2:$M$445,2,FALSE)</f>
        <v>Bancroft, Town of</v>
      </c>
      <c r="I175" t="b">
        <f>VLOOKUP(A175,all_municipalities!$A$2:$M$445,9,FALSE)</f>
        <v>1</v>
      </c>
      <c r="J175" t="b">
        <f>VLOOKUP(A175,all_municipalities!$A$2:$M$445,13, FALSE)</f>
        <v>1</v>
      </c>
      <c r="K175" t="str">
        <f t="shared" si="9"/>
        <v>NONE</v>
      </c>
      <c r="L175">
        <v>9</v>
      </c>
      <c r="M175" t="str">
        <f t="shared" si="10"/>
        <v>17910 Councillor, Ward Bancroft</v>
      </c>
      <c r="N175" s="6" t="str">
        <f t="shared" si="11"/>
        <v>17910 Councillor, Ward Bancroft</v>
      </c>
      <c r="O175" s="15">
        <f>IF(I175&lt;&gt;FALSE,VLOOKUP(H175,internet_municipalities!$B$2:$W$226,22,FALSE),"NO INTERNET")</f>
        <v>2321</v>
      </c>
      <c r="P175" s="16" t="str">
        <f t="shared" si="12"/>
        <v>Lost</v>
      </c>
    </row>
    <row r="176" spans="1:16" x14ac:dyDescent="0.2">
      <c r="A176">
        <v>17910</v>
      </c>
      <c r="B176" t="b">
        <v>0</v>
      </c>
      <c r="C176" t="s">
        <v>1702</v>
      </c>
      <c r="D176" t="s">
        <v>1708</v>
      </c>
      <c r="E176">
        <v>242</v>
      </c>
      <c r="F176" t="s">
        <v>1460</v>
      </c>
      <c r="G176" t="b">
        <v>0</v>
      </c>
      <c r="H176" t="str">
        <f>VLOOKUP(A176,all_municipalities!$A$2:$M$445,2,FALSE)</f>
        <v>Bancroft, Town of</v>
      </c>
      <c r="I176" t="b">
        <f>VLOOKUP(A176,all_municipalities!$A$2:$M$445,9,FALSE)</f>
        <v>1</v>
      </c>
      <c r="J176" t="b">
        <f>VLOOKUP(A176,all_municipalities!$A$2:$M$445,13, FALSE)</f>
        <v>1</v>
      </c>
      <c r="K176" t="str">
        <f t="shared" si="9"/>
        <v>NONE</v>
      </c>
      <c r="L176">
        <v>9</v>
      </c>
      <c r="M176" t="str">
        <f t="shared" si="10"/>
        <v>17910 Councillor, Ward Bancroft</v>
      </c>
      <c r="N176" s="6" t="str">
        <f t="shared" si="11"/>
        <v>17910 Councillor, Ward Bancroft</v>
      </c>
      <c r="O176" s="15">
        <f>IF(I176&lt;&gt;FALSE,VLOOKUP(H176,internet_municipalities!$B$2:$W$226,22,FALSE),"NO INTERNET")</f>
        <v>2321</v>
      </c>
      <c r="P176" s="16" t="str">
        <f t="shared" si="12"/>
        <v>Lost</v>
      </c>
    </row>
    <row r="177" spans="1:16" x14ac:dyDescent="0.2">
      <c r="A177">
        <v>17910</v>
      </c>
      <c r="B177" t="b">
        <v>0</v>
      </c>
      <c r="C177" t="s">
        <v>1698</v>
      </c>
      <c r="D177" t="s">
        <v>1709</v>
      </c>
      <c r="E177">
        <v>224</v>
      </c>
      <c r="F177" t="s">
        <v>1460</v>
      </c>
      <c r="G177" t="b">
        <v>0</v>
      </c>
      <c r="H177" t="str">
        <f>VLOOKUP(A177,all_municipalities!$A$2:$M$445,2,FALSE)</f>
        <v>Bancroft, Town of</v>
      </c>
      <c r="I177" t="b">
        <f>VLOOKUP(A177,all_municipalities!$A$2:$M$445,9,FALSE)</f>
        <v>1</v>
      </c>
      <c r="J177" t="b">
        <f>VLOOKUP(A177,all_municipalities!$A$2:$M$445,13, FALSE)</f>
        <v>1</v>
      </c>
      <c r="K177" t="str">
        <f t="shared" si="9"/>
        <v>NONE</v>
      </c>
      <c r="L177">
        <v>9</v>
      </c>
      <c r="M177" t="str">
        <f t="shared" si="10"/>
        <v>17910 Councillor, Ward Dungannon</v>
      </c>
      <c r="N177" s="6" t="str">
        <f t="shared" si="11"/>
        <v>17910 Councillor, Ward Dungannon</v>
      </c>
      <c r="O177" s="15">
        <f>IF(I177&lt;&gt;FALSE,VLOOKUP(H177,internet_municipalities!$B$2:$W$226,22,FALSE),"NO INTERNET")</f>
        <v>2321</v>
      </c>
      <c r="P177" s="16" t="str">
        <f t="shared" si="12"/>
        <v>Lost</v>
      </c>
    </row>
    <row r="178" spans="1:16" x14ac:dyDescent="0.2">
      <c r="A178">
        <v>17910</v>
      </c>
      <c r="B178" t="b">
        <v>0</v>
      </c>
      <c r="C178" t="s">
        <v>1698</v>
      </c>
      <c r="D178" t="s">
        <v>1710</v>
      </c>
      <c r="E178">
        <v>219</v>
      </c>
      <c r="F178" t="s">
        <v>1460</v>
      </c>
      <c r="G178" t="b">
        <v>0</v>
      </c>
      <c r="H178" t="str">
        <f>VLOOKUP(A178,all_municipalities!$A$2:$M$445,2,FALSE)</f>
        <v>Bancroft, Town of</v>
      </c>
      <c r="I178" t="b">
        <f>VLOOKUP(A178,all_municipalities!$A$2:$M$445,9,FALSE)</f>
        <v>1</v>
      </c>
      <c r="J178" t="b">
        <f>VLOOKUP(A178,all_municipalities!$A$2:$M$445,13, FALSE)</f>
        <v>1</v>
      </c>
      <c r="K178" t="str">
        <f t="shared" si="9"/>
        <v>NONE</v>
      </c>
      <c r="L178">
        <v>9</v>
      </c>
      <c r="M178" t="str">
        <f t="shared" si="10"/>
        <v>17910 Councillor, Ward Dungannon</v>
      </c>
      <c r="N178" s="6" t="str">
        <f t="shared" si="11"/>
        <v>17910 Councillor, Ward Dungannon</v>
      </c>
      <c r="O178" s="15">
        <f>IF(I178&lt;&gt;FALSE,VLOOKUP(H178,internet_municipalities!$B$2:$W$226,22,FALSE),"NO INTERNET")</f>
        <v>2321</v>
      </c>
      <c r="P178" s="16" t="str">
        <f t="shared" si="12"/>
        <v>Lost</v>
      </c>
    </row>
    <row r="179" spans="1:16" x14ac:dyDescent="0.2">
      <c r="A179">
        <v>17910</v>
      </c>
      <c r="B179" t="b">
        <v>0</v>
      </c>
      <c r="C179" t="s">
        <v>1698</v>
      </c>
      <c r="D179" t="s">
        <v>1711</v>
      </c>
      <c r="E179">
        <v>105</v>
      </c>
      <c r="F179" t="s">
        <v>1460</v>
      </c>
      <c r="G179" t="b">
        <v>0</v>
      </c>
      <c r="H179" t="str">
        <f>VLOOKUP(A179,all_municipalities!$A$2:$M$445,2,FALSE)</f>
        <v>Bancroft, Town of</v>
      </c>
      <c r="I179" t="b">
        <f>VLOOKUP(A179,all_municipalities!$A$2:$M$445,9,FALSE)</f>
        <v>1</v>
      </c>
      <c r="J179" t="b">
        <f>VLOOKUP(A179,all_municipalities!$A$2:$M$445,13, FALSE)</f>
        <v>1</v>
      </c>
      <c r="K179" t="str">
        <f t="shared" si="9"/>
        <v>NONE</v>
      </c>
      <c r="L179">
        <v>9</v>
      </c>
      <c r="M179" t="str">
        <f t="shared" si="10"/>
        <v>17910 Councillor, Ward Dungannon</v>
      </c>
      <c r="N179" s="6" t="str">
        <f t="shared" si="11"/>
        <v>17910 Councillor, Ward Dungannon</v>
      </c>
      <c r="O179" s="15">
        <f>IF(I179&lt;&gt;FALSE,VLOOKUP(H179,internet_municipalities!$B$2:$W$226,22,FALSE),"NO INTERNET")</f>
        <v>2321</v>
      </c>
      <c r="P179" s="16" t="str">
        <f t="shared" si="12"/>
        <v>Lost</v>
      </c>
    </row>
    <row r="180" spans="1:16" x14ac:dyDescent="0.2">
      <c r="A180">
        <v>10104</v>
      </c>
      <c r="B180" t="b">
        <v>1</v>
      </c>
      <c r="C180" t="s">
        <v>1840</v>
      </c>
      <c r="D180" t="s">
        <v>1841</v>
      </c>
      <c r="E180">
        <v>253</v>
      </c>
      <c r="F180">
        <v>65</v>
      </c>
      <c r="G180" t="b">
        <v>0</v>
      </c>
      <c r="H180" t="str">
        <f>VLOOKUP(A180,all_municipalities!$A$2:$M$445,2,FALSE)</f>
        <v>Bracebridge, Town of</v>
      </c>
      <c r="I180" t="b">
        <f>VLOOKUP(A180,all_municipalities!$A$2:$M$445,9,FALSE)</f>
        <v>1</v>
      </c>
      <c r="J180" t="b">
        <f>VLOOKUP(A180,all_municipalities!$A$2:$M$445,13, FALSE)</f>
        <v>1</v>
      </c>
      <c r="K180" t="str">
        <f t="shared" si="9"/>
        <v>MID</v>
      </c>
      <c r="L180">
        <v>9</v>
      </c>
      <c r="M180" t="str">
        <f t="shared" si="10"/>
        <v>10104 Councillor, Ward 5  Oakley</v>
      </c>
      <c r="N180" s="6" t="str">
        <f t="shared" si="11"/>
        <v>10104 Councillor, Ward 5  Oakley</v>
      </c>
      <c r="O180" s="15">
        <f>IF(I180&lt;&gt;FALSE,VLOOKUP(H180,internet_municipalities!$B$2:$W$226,22,FALSE),"NO INTERNET")</f>
        <v>10582</v>
      </c>
      <c r="P180" s="16">
        <f t="shared" si="12"/>
        <v>6.1425061425061421E-3</v>
      </c>
    </row>
    <row r="181" spans="1:16" x14ac:dyDescent="0.2">
      <c r="A181">
        <v>10104</v>
      </c>
      <c r="B181" t="b">
        <v>1</v>
      </c>
      <c r="C181" t="s">
        <v>1842</v>
      </c>
      <c r="D181" t="s">
        <v>1843</v>
      </c>
      <c r="E181" t="s">
        <v>461</v>
      </c>
      <c r="F181" t="s">
        <v>461</v>
      </c>
      <c r="G181" t="b">
        <v>0</v>
      </c>
      <c r="H181" t="str">
        <f>VLOOKUP(A181,all_municipalities!$A$2:$M$445,2,FALSE)</f>
        <v>Bracebridge, Town of</v>
      </c>
      <c r="I181" t="b">
        <f>VLOOKUP(A181,all_municipalities!$A$2:$M$445,9,FALSE)</f>
        <v>1</v>
      </c>
      <c r="J181" t="b">
        <f>VLOOKUP(A181,all_municipalities!$A$2:$M$445,13, FALSE)</f>
        <v>1</v>
      </c>
      <c r="K181" t="str">
        <f t="shared" si="9"/>
        <v>NONE</v>
      </c>
      <c r="L181">
        <v>9</v>
      </c>
      <c r="M181" t="str">
        <f t="shared" si="10"/>
        <v>10104 Councillor, Ward 4  Draper</v>
      </c>
      <c r="N181" s="6" t="str">
        <f t="shared" si="11"/>
        <v>10104 Councillor, Ward 4  Draper</v>
      </c>
      <c r="O181" s="15">
        <f>IF(I181&lt;&gt;FALSE,VLOOKUP(H181,internet_municipalities!$B$2:$W$226,22,FALSE),"NO INTERNET")</f>
        <v>10582</v>
      </c>
      <c r="P181" s="16" t="str">
        <f t="shared" si="12"/>
        <v>Acclaimed</v>
      </c>
    </row>
    <row r="182" spans="1:16" x14ac:dyDescent="0.2">
      <c r="A182">
        <v>10104</v>
      </c>
      <c r="B182" t="b">
        <v>1</v>
      </c>
      <c r="C182" t="s">
        <v>1844</v>
      </c>
      <c r="D182" t="s">
        <v>1845</v>
      </c>
      <c r="E182">
        <v>901</v>
      </c>
      <c r="F182">
        <v>74</v>
      </c>
      <c r="G182" t="b">
        <v>0</v>
      </c>
      <c r="H182" t="str">
        <f>VLOOKUP(A182,all_municipalities!$A$2:$M$445,2,FALSE)</f>
        <v>Bracebridge, Town of</v>
      </c>
      <c r="I182" t="b">
        <f>VLOOKUP(A182,all_municipalities!$A$2:$M$445,9,FALSE)</f>
        <v>1</v>
      </c>
      <c r="J182" t="b">
        <f>VLOOKUP(A182,all_municipalities!$A$2:$M$445,13, FALSE)</f>
        <v>1</v>
      </c>
      <c r="K182" t="str">
        <f t="shared" si="9"/>
        <v>MID</v>
      </c>
      <c r="L182">
        <v>9</v>
      </c>
      <c r="M182" t="str">
        <f t="shared" si="10"/>
        <v>10104 Councillor, Ward 3  Macaulay</v>
      </c>
      <c r="N182" s="6" t="str">
        <f t="shared" si="11"/>
        <v>10104 Councillor, Ward 3  Macaulay</v>
      </c>
      <c r="O182" s="15">
        <f>IF(I182&lt;&gt;FALSE,VLOOKUP(H182,internet_municipalities!$B$2:$W$226,22,FALSE),"NO INTERNET")</f>
        <v>10582</v>
      </c>
      <c r="P182" s="16">
        <f t="shared" si="12"/>
        <v>6.993006993006993E-3</v>
      </c>
    </row>
    <row r="183" spans="1:16" x14ac:dyDescent="0.2">
      <c r="A183">
        <v>10104</v>
      </c>
      <c r="B183" t="b">
        <v>1</v>
      </c>
      <c r="C183" t="s">
        <v>1846</v>
      </c>
      <c r="D183" t="s">
        <v>1847</v>
      </c>
      <c r="E183">
        <v>925</v>
      </c>
      <c r="F183" t="s">
        <v>461</v>
      </c>
      <c r="G183" t="b">
        <v>0</v>
      </c>
      <c r="H183" t="str">
        <f>VLOOKUP(A183,all_municipalities!$A$2:$M$445,2,FALSE)</f>
        <v>Bracebridge, Town of</v>
      </c>
      <c r="I183" t="b">
        <f>VLOOKUP(A183,all_municipalities!$A$2:$M$445,9,FALSE)</f>
        <v>1</v>
      </c>
      <c r="J183" t="b">
        <f>VLOOKUP(A183,all_municipalities!$A$2:$M$445,13, FALSE)</f>
        <v>1</v>
      </c>
      <c r="K183" t="str">
        <f t="shared" si="9"/>
        <v>NONE</v>
      </c>
      <c r="L183">
        <v>9</v>
      </c>
      <c r="M183" t="str">
        <f t="shared" si="10"/>
        <v>10104 Councillor, Ward 2  MonckMuskoka</v>
      </c>
      <c r="N183" s="6" t="str">
        <f t="shared" si="11"/>
        <v>10104 Councillor, Ward 2  MonckMuskoka</v>
      </c>
      <c r="O183" s="15">
        <f>IF(I183&lt;&gt;FALSE,VLOOKUP(H183,internet_municipalities!$B$2:$W$226,22,FALSE),"NO INTERNET")</f>
        <v>10582</v>
      </c>
      <c r="P183" s="16" t="str">
        <f t="shared" si="12"/>
        <v>Acclaimed</v>
      </c>
    </row>
    <row r="184" spans="1:16" x14ac:dyDescent="0.2">
      <c r="A184">
        <v>10104</v>
      </c>
      <c r="B184" t="b">
        <v>1</v>
      </c>
      <c r="C184" t="s">
        <v>1848</v>
      </c>
      <c r="D184" t="s">
        <v>1849</v>
      </c>
      <c r="E184">
        <v>408</v>
      </c>
      <c r="F184">
        <v>30</v>
      </c>
      <c r="G184" t="b">
        <v>0</v>
      </c>
      <c r="H184" t="str">
        <f>VLOOKUP(A184,all_municipalities!$A$2:$M$445,2,FALSE)</f>
        <v>Bracebridge, Town of</v>
      </c>
      <c r="I184" t="b">
        <f>VLOOKUP(A184,all_municipalities!$A$2:$M$445,9,FALSE)</f>
        <v>1</v>
      </c>
      <c r="J184" t="b">
        <f>VLOOKUP(A184,all_municipalities!$A$2:$M$445,13, FALSE)</f>
        <v>1</v>
      </c>
      <c r="K184" t="str">
        <f t="shared" si="9"/>
        <v>MID</v>
      </c>
      <c r="L184">
        <v>9</v>
      </c>
      <c r="M184" t="str">
        <f t="shared" si="10"/>
        <v>10104 Councillor, Ward 1  Bracebridge</v>
      </c>
      <c r="N184" s="6" t="str">
        <f t="shared" si="11"/>
        <v>10104 Councillor, Ward 1  Bracebridge</v>
      </c>
      <c r="O184" s="15">
        <f>IF(I184&lt;&gt;FALSE,VLOOKUP(H184,internet_municipalities!$B$2:$W$226,22,FALSE),"NO INTERNET")</f>
        <v>10582</v>
      </c>
      <c r="P184" s="16">
        <f t="shared" si="12"/>
        <v>2.8350028350028352E-3</v>
      </c>
    </row>
    <row r="185" spans="1:16" x14ac:dyDescent="0.2">
      <c r="A185">
        <v>10104</v>
      </c>
      <c r="B185" t="b">
        <v>1</v>
      </c>
      <c r="C185" t="s">
        <v>1850</v>
      </c>
      <c r="D185" t="s">
        <v>1851</v>
      </c>
      <c r="E185">
        <v>3161</v>
      </c>
      <c r="F185">
        <v>239</v>
      </c>
      <c r="G185" t="b">
        <v>0</v>
      </c>
      <c r="H185" t="str">
        <f>VLOOKUP(A185,all_municipalities!$A$2:$M$445,2,FALSE)</f>
        <v>Bracebridge, Town of</v>
      </c>
      <c r="I185" t="b">
        <f>VLOOKUP(A185,all_municipalities!$A$2:$M$445,9,FALSE)</f>
        <v>1</v>
      </c>
      <c r="J185" t="b">
        <f>VLOOKUP(A185,all_municipalities!$A$2:$M$445,13, FALSE)</f>
        <v>1</v>
      </c>
      <c r="K185" t="str">
        <f t="shared" si="9"/>
        <v>LOW</v>
      </c>
      <c r="L185">
        <v>9</v>
      </c>
      <c r="M185" t="str">
        <f t="shared" si="10"/>
        <v>10104 District Councillor</v>
      </c>
      <c r="N185" s="6" t="str">
        <f t="shared" si="11"/>
        <v>10104 District Councillor</v>
      </c>
      <c r="O185" s="15">
        <f>IF(I185&lt;&gt;FALSE,VLOOKUP(H185,internet_municipalities!$B$2:$W$226,22,FALSE),"NO INTERNET")</f>
        <v>10582</v>
      </c>
      <c r="P185" s="16">
        <f t="shared" si="12"/>
        <v>2.2585522585522586E-2</v>
      </c>
    </row>
    <row r="186" spans="1:16" x14ac:dyDescent="0.2">
      <c r="A186">
        <v>10104</v>
      </c>
      <c r="B186" t="b">
        <v>1</v>
      </c>
      <c r="C186" t="s">
        <v>1850</v>
      </c>
      <c r="D186" t="s">
        <v>1852</v>
      </c>
      <c r="E186">
        <v>3452</v>
      </c>
      <c r="F186">
        <v>530</v>
      </c>
      <c r="G186" t="b">
        <v>0</v>
      </c>
      <c r="H186" t="str">
        <f>VLOOKUP(A186,all_municipalities!$A$2:$M$445,2,FALSE)</f>
        <v>Bracebridge, Town of</v>
      </c>
      <c r="I186" t="b">
        <f>VLOOKUP(A186,all_municipalities!$A$2:$M$445,9,FALSE)</f>
        <v>1</v>
      </c>
      <c r="J186" t="b">
        <f>VLOOKUP(A186,all_municipalities!$A$2:$M$445,13, FALSE)</f>
        <v>1</v>
      </c>
      <c r="K186" t="str">
        <f t="shared" si="9"/>
        <v>LOW</v>
      </c>
      <c r="L186">
        <v>9</v>
      </c>
      <c r="M186" t="str">
        <f t="shared" si="10"/>
        <v>10104 District Councillor</v>
      </c>
      <c r="N186" s="6" t="str">
        <f t="shared" si="11"/>
        <v>10104 District Councillor</v>
      </c>
      <c r="O186" s="15">
        <f>IF(I186&lt;&gt;FALSE,VLOOKUP(H186,internet_municipalities!$B$2:$W$226,22,FALSE),"NO INTERNET")</f>
        <v>10582</v>
      </c>
      <c r="P186" s="16">
        <f t="shared" si="12"/>
        <v>5.0085050085050084E-2</v>
      </c>
    </row>
    <row r="187" spans="1:16" x14ac:dyDescent="0.2">
      <c r="A187">
        <v>10104</v>
      </c>
      <c r="B187" t="b">
        <v>1</v>
      </c>
      <c r="C187" t="s">
        <v>1850</v>
      </c>
      <c r="D187" t="s">
        <v>1853</v>
      </c>
      <c r="E187">
        <v>3279</v>
      </c>
      <c r="F187">
        <v>357</v>
      </c>
      <c r="G187" t="b">
        <v>0</v>
      </c>
      <c r="H187" t="str">
        <f>VLOOKUP(A187,all_municipalities!$A$2:$M$445,2,FALSE)</f>
        <v>Bracebridge, Town of</v>
      </c>
      <c r="I187" t="b">
        <f>VLOOKUP(A187,all_municipalities!$A$2:$M$445,9,FALSE)</f>
        <v>1</v>
      </c>
      <c r="J187" t="b">
        <f>VLOOKUP(A187,all_municipalities!$A$2:$M$445,13, FALSE)</f>
        <v>1</v>
      </c>
      <c r="K187" t="str">
        <f t="shared" si="9"/>
        <v>LOW</v>
      </c>
      <c r="L187">
        <v>9</v>
      </c>
      <c r="M187" t="str">
        <f t="shared" si="10"/>
        <v>10104 District Councillor</v>
      </c>
      <c r="N187" s="6" t="str">
        <f t="shared" si="11"/>
        <v>10104 District Councillor</v>
      </c>
      <c r="O187" s="15">
        <f>IF(I187&lt;&gt;FALSE,VLOOKUP(H187,internet_municipalities!$B$2:$W$226,22,FALSE),"NO INTERNET")</f>
        <v>10582</v>
      </c>
      <c r="P187" s="16">
        <f t="shared" si="12"/>
        <v>3.3736533736533736E-2</v>
      </c>
    </row>
    <row r="188" spans="1:16" x14ac:dyDescent="0.2">
      <c r="A188">
        <v>10104</v>
      </c>
      <c r="B188" t="b">
        <v>0</v>
      </c>
      <c r="C188" t="s">
        <v>1850</v>
      </c>
      <c r="D188" t="s">
        <v>1854</v>
      </c>
      <c r="E188">
        <v>2449</v>
      </c>
      <c r="F188" t="s">
        <v>1460</v>
      </c>
      <c r="G188" t="b">
        <v>0</v>
      </c>
      <c r="H188" t="str">
        <f>VLOOKUP(A188,all_municipalities!$A$2:$M$445,2,FALSE)</f>
        <v>Bracebridge, Town of</v>
      </c>
      <c r="I188" t="b">
        <f>VLOOKUP(A188,all_municipalities!$A$2:$M$445,9,FALSE)</f>
        <v>1</v>
      </c>
      <c r="J188" t="b">
        <f>VLOOKUP(A188,all_municipalities!$A$2:$M$445,13, FALSE)</f>
        <v>1</v>
      </c>
      <c r="K188" t="str">
        <f t="shared" si="9"/>
        <v>NONE</v>
      </c>
      <c r="L188">
        <v>9</v>
      </c>
      <c r="M188" t="str">
        <f t="shared" si="10"/>
        <v>10104 District Councillor</v>
      </c>
      <c r="N188" s="6" t="str">
        <f t="shared" si="11"/>
        <v>10104 District Councillor</v>
      </c>
      <c r="O188" s="15">
        <f>IF(I188&lt;&gt;FALSE,VLOOKUP(H188,internet_municipalities!$B$2:$W$226,22,FALSE),"NO INTERNET")</f>
        <v>10582</v>
      </c>
      <c r="P188" s="16" t="str">
        <f t="shared" si="12"/>
        <v>Lost</v>
      </c>
    </row>
    <row r="189" spans="1:16" x14ac:dyDescent="0.2">
      <c r="A189">
        <v>10104</v>
      </c>
      <c r="B189" t="b">
        <v>0</v>
      </c>
      <c r="C189" t="s">
        <v>1850</v>
      </c>
      <c r="D189" t="s">
        <v>1855</v>
      </c>
      <c r="E189">
        <v>2922</v>
      </c>
      <c r="F189" t="s">
        <v>1460</v>
      </c>
      <c r="G189" t="b">
        <v>0</v>
      </c>
      <c r="H189" t="str">
        <f>VLOOKUP(A189,all_municipalities!$A$2:$M$445,2,FALSE)</f>
        <v>Bracebridge, Town of</v>
      </c>
      <c r="I189" t="b">
        <f>VLOOKUP(A189,all_municipalities!$A$2:$M$445,9,FALSE)</f>
        <v>1</v>
      </c>
      <c r="J189" t="b">
        <f>VLOOKUP(A189,all_municipalities!$A$2:$M$445,13, FALSE)</f>
        <v>1</v>
      </c>
      <c r="K189" t="str">
        <f t="shared" si="9"/>
        <v>NONE</v>
      </c>
      <c r="L189">
        <v>9</v>
      </c>
      <c r="M189" t="str">
        <f t="shared" si="10"/>
        <v>10104 District Councillor</v>
      </c>
      <c r="N189" s="6" t="str">
        <f t="shared" si="11"/>
        <v>10104 District Councillor</v>
      </c>
      <c r="O189" s="15">
        <f>IF(I189&lt;&gt;FALSE,VLOOKUP(H189,internet_municipalities!$B$2:$W$226,22,FALSE),"NO INTERNET")</f>
        <v>10582</v>
      </c>
      <c r="P189" s="16" t="str">
        <f t="shared" si="12"/>
        <v>Lost</v>
      </c>
    </row>
    <row r="190" spans="1:16" x14ac:dyDescent="0.2">
      <c r="A190">
        <v>10104</v>
      </c>
      <c r="B190" t="b">
        <v>0</v>
      </c>
      <c r="C190" t="s">
        <v>1848</v>
      </c>
      <c r="D190" t="s">
        <v>1856</v>
      </c>
      <c r="E190">
        <v>378</v>
      </c>
      <c r="F190" t="s">
        <v>1460</v>
      </c>
      <c r="G190" t="b">
        <v>0</v>
      </c>
      <c r="H190" t="str">
        <f>VLOOKUP(A190,all_municipalities!$A$2:$M$445,2,FALSE)</f>
        <v>Bracebridge, Town of</v>
      </c>
      <c r="I190" t="b">
        <f>VLOOKUP(A190,all_municipalities!$A$2:$M$445,9,FALSE)</f>
        <v>1</v>
      </c>
      <c r="J190" t="b">
        <f>VLOOKUP(A190,all_municipalities!$A$2:$M$445,13, FALSE)</f>
        <v>1</v>
      </c>
      <c r="K190" t="str">
        <f t="shared" si="9"/>
        <v>NONE</v>
      </c>
      <c r="L190">
        <v>9</v>
      </c>
      <c r="M190" t="str">
        <f t="shared" si="10"/>
        <v>10104 Councillor, Ward 1  Bracebridge</v>
      </c>
      <c r="N190" s="6" t="str">
        <f t="shared" si="11"/>
        <v>10104 Councillor, Ward 1  Bracebridge</v>
      </c>
      <c r="O190" s="15">
        <f>IF(I190&lt;&gt;FALSE,VLOOKUP(H190,internet_municipalities!$B$2:$W$226,22,FALSE),"NO INTERNET")</f>
        <v>10582</v>
      </c>
      <c r="P190" s="16" t="str">
        <f t="shared" si="12"/>
        <v>Lost</v>
      </c>
    </row>
    <row r="191" spans="1:16" x14ac:dyDescent="0.2">
      <c r="A191">
        <v>10104</v>
      </c>
      <c r="B191" t="b">
        <v>0</v>
      </c>
      <c r="C191" t="s">
        <v>1848</v>
      </c>
      <c r="D191" t="s">
        <v>1857</v>
      </c>
      <c r="E191">
        <v>148</v>
      </c>
      <c r="F191" t="s">
        <v>1460</v>
      </c>
      <c r="G191" t="b">
        <v>0</v>
      </c>
      <c r="H191" t="str">
        <f>VLOOKUP(A191,all_municipalities!$A$2:$M$445,2,FALSE)</f>
        <v>Bracebridge, Town of</v>
      </c>
      <c r="I191" t="b">
        <f>VLOOKUP(A191,all_municipalities!$A$2:$M$445,9,FALSE)</f>
        <v>1</v>
      </c>
      <c r="J191" t="b">
        <f>VLOOKUP(A191,all_municipalities!$A$2:$M$445,13, FALSE)</f>
        <v>1</v>
      </c>
      <c r="K191" t="str">
        <f t="shared" si="9"/>
        <v>NONE</v>
      </c>
      <c r="L191">
        <v>9</v>
      </c>
      <c r="M191" t="str">
        <f t="shared" si="10"/>
        <v>10104 Councillor, Ward 1  Bracebridge</v>
      </c>
      <c r="N191" s="6" t="str">
        <f t="shared" si="11"/>
        <v>10104 Councillor, Ward 1  Bracebridge</v>
      </c>
      <c r="O191" s="15">
        <f>IF(I191&lt;&gt;FALSE,VLOOKUP(H191,internet_municipalities!$B$2:$W$226,22,FALSE),"NO INTERNET")</f>
        <v>10582</v>
      </c>
      <c r="P191" s="16" t="str">
        <f t="shared" si="12"/>
        <v>Lost</v>
      </c>
    </row>
    <row r="192" spans="1:16" x14ac:dyDescent="0.2">
      <c r="A192">
        <v>10104</v>
      </c>
      <c r="B192" t="b">
        <v>0</v>
      </c>
      <c r="C192" t="s">
        <v>1848</v>
      </c>
      <c r="D192" t="s">
        <v>1858</v>
      </c>
      <c r="E192">
        <v>105</v>
      </c>
      <c r="F192" t="s">
        <v>1460</v>
      </c>
      <c r="G192" t="b">
        <v>0</v>
      </c>
      <c r="H192" t="str">
        <f>VLOOKUP(A192,all_municipalities!$A$2:$M$445,2,FALSE)</f>
        <v>Bracebridge, Town of</v>
      </c>
      <c r="I192" t="b">
        <f>VLOOKUP(A192,all_municipalities!$A$2:$M$445,9,FALSE)</f>
        <v>1</v>
      </c>
      <c r="J192" t="b">
        <f>VLOOKUP(A192,all_municipalities!$A$2:$M$445,13, FALSE)</f>
        <v>1</v>
      </c>
      <c r="K192" t="str">
        <f t="shared" si="9"/>
        <v>NONE</v>
      </c>
      <c r="L192">
        <v>9</v>
      </c>
      <c r="M192" t="str">
        <f t="shared" si="10"/>
        <v>10104 Councillor, Ward 1  Bracebridge</v>
      </c>
      <c r="N192" s="6" t="str">
        <f t="shared" si="11"/>
        <v>10104 Councillor, Ward 1  Bracebridge</v>
      </c>
      <c r="O192" s="15">
        <f>IF(I192&lt;&gt;FALSE,VLOOKUP(H192,internet_municipalities!$B$2:$W$226,22,FALSE),"NO INTERNET")</f>
        <v>10582</v>
      </c>
      <c r="P192" s="16" t="str">
        <f t="shared" si="12"/>
        <v>Lost</v>
      </c>
    </row>
    <row r="193" spans="1:16" x14ac:dyDescent="0.2">
      <c r="A193">
        <v>10104</v>
      </c>
      <c r="B193" t="b">
        <v>0</v>
      </c>
      <c r="C193" t="s">
        <v>1848</v>
      </c>
      <c r="D193" t="s">
        <v>1859</v>
      </c>
      <c r="E193">
        <v>147</v>
      </c>
      <c r="F193" t="s">
        <v>1460</v>
      </c>
      <c r="G193" t="b">
        <v>0</v>
      </c>
      <c r="H193" t="str">
        <f>VLOOKUP(A193,all_municipalities!$A$2:$M$445,2,FALSE)</f>
        <v>Bracebridge, Town of</v>
      </c>
      <c r="I193" t="b">
        <f>VLOOKUP(A193,all_municipalities!$A$2:$M$445,9,FALSE)</f>
        <v>1</v>
      </c>
      <c r="J193" t="b">
        <f>VLOOKUP(A193,all_municipalities!$A$2:$M$445,13, FALSE)</f>
        <v>1</v>
      </c>
      <c r="K193" t="str">
        <f t="shared" si="9"/>
        <v>NONE</v>
      </c>
      <c r="L193">
        <v>9</v>
      </c>
      <c r="M193" t="str">
        <f t="shared" si="10"/>
        <v>10104 Councillor, Ward 1  Bracebridge</v>
      </c>
      <c r="N193" s="6" t="str">
        <f t="shared" si="11"/>
        <v>10104 Councillor, Ward 1  Bracebridge</v>
      </c>
      <c r="O193" s="15">
        <f>IF(I193&lt;&gt;FALSE,VLOOKUP(H193,internet_municipalities!$B$2:$W$226,22,FALSE),"NO INTERNET")</f>
        <v>10582</v>
      </c>
      <c r="P193" s="16" t="str">
        <f t="shared" si="12"/>
        <v>Lost</v>
      </c>
    </row>
    <row r="194" spans="1:16" x14ac:dyDescent="0.2">
      <c r="A194">
        <v>10104</v>
      </c>
      <c r="B194" t="b">
        <v>0</v>
      </c>
      <c r="C194" t="s">
        <v>1860</v>
      </c>
      <c r="D194" t="s">
        <v>1861</v>
      </c>
      <c r="E194">
        <v>760</v>
      </c>
      <c r="F194" t="s">
        <v>1460</v>
      </c>
      <c r="G194" t="b">
        <v>0</v>
      </c>
      <c r="H194" t="str">
        <f>VLOOKUP(A194,all_municipalities!$A$2:$M$445,2,FALSE)</f>
        <v>Bracebridge, Town of</v>
      </c>
      <c r="I194" t="b">
        <f>VLOOKUP(A194,all_municipalities!$A$2:$M$445,9,FALSE)</f>
        <v>1</v>
      </c>
      <c r="J194" t="b">
        <f>VLOOKUP(A194,all_municipalities!$A$2:$M$445,13, FALSE)</f>
        <v>1</v>
      </c>
      <c r="K194" t="str">
        <f t="shared" ref="K194:K257" si="13">IF(J194=TRUE,IF(F194&lt;=10,"HIGH",IF(F194&lt;=100,"MID",IF(F194&lt;=1000,"LOW","NONE"))),"NONE")</f>
        <v>NONE</v>
      </c>
      <c r="L194">
        <v>9</v>
      </c>
      <c r="M194" t="str">
        <f t="shared" ref="M194:M257" si="14">CONCATENATE(A194, " ",C194)</f>
        <v>10104 Councillor, Ward 2  Monck Muskoka</v>
      </c>
      <c r="N194" s="6" t="str">
        <f t="shared" si="11"/>
        <v>10104 Councillor, Ward 2  Monck Muskoka</v>
      </c>
      <c r="O194" s="15">
        <f>IF(I194&lt;&gt;FALSE,VLOOKUP(H194,internet_municipalities!$B$2:$W$226,22,FALSE),"NO INTERNET")</f>
        <v>10582</v>
      </c>
      <c r="P194" s="16" t="str">
        <f t="shared" si="12"/>
        <v>Lost</v>
      </c>
    </row>
    <row r="195" spans="1:16" x14ac:dyDescent="0.2">
      <c r="A195">
        <v>10104</v>
      </c>
      <c r="B195" t="b">
        <v>0</v>
      </c>
      <c r="C195" t="s">
        <v>1860</v>
      </c>
      <c r="D195" t="s">
        <v>1862</v>
      </c>
      <c r="E195">
        <v>239</v>
      </c>
      <c r="F195" t="s">
        <v>1460</v>
      </c>
      <c r="G195" t="b">
        <v>0</v>
      </c>
      <c r="H195" t="str">
        <f>VLOOKUP(A195,all_municipalities!$A$2:$M$445,2,FALSE)</f>
        <v>Bracebridge, Town of</v>
      </c>
      <c r="I195" t="b">
        <f>VLOOKUP(A195,all_municipalities!$A$2:$M$445,9,FALSE)</f>
        <v>1</v>
      </c>
      <c r="J195" t="b">
        <f>VLOOKUP(A195,all_municipalities!$A$2:$M$445,13, FALSE)</f>
        <v>1</v>
      </c>
      <c r="K195" t="str">
        <f t="shared" si="13"/>
        <v>NONE</v>
      </c>
      <c r="L195">
        <v>9</v>
      </c>
      <c r="M195" t="str">
        <f t="shared" si="14"/>
        <v>10104 Councillor, Ward 2  Monck Muskoka</v>
      </c>
      <c r="N195" s="6" t="str">
        <f t="shared" ref="N195:N258" si="15">IF(I195,M195,"")</f>
        <v>10104 Councillor, Ward 2  Monck Muskoka</v>
      </c>
      <c r="O195" s="15">
        <f>IF(I195&lt;&gt;FALSE,VLOOKUP(H195,internet_municipalities!$B$2:$W$226,22,FALSE),"NO INTERNET")</f>
        <v>10582</v>
      </c>
      <c r="P195" s="16" t="str">
        <f t="shared" si="12"/>
        <v>Lost</v>
      </c>
    </row>
    <row r="196" spans="1:16" x14ac:dyDescent="0.2">
      <c r="A196">
        <v>10104</v>
      </c>
      <c r="B196" t="b">
        <v>0</v>
      </c>
      <c r="C196" t="s">
        <v>1844</v>
      </c>
      <c r="D196" t="s">
        <v>1863</v>
      </c>
      <c r="E196">
        <v>827</v>
      </c>
      <c r="F196" t="s">
        <v>1460</v>
      </c>
      <c r="G196" t="b">
        <v>0</v>
      </c>
      <c r="H196" t="str">
        <f>VLOOKUP(A196,all_municipalities!$A$2:$M$445,2,FALSE)</f>
        <v>Bracebridge, Town of</v>
      </c>
      <c r="I196" t="b">
        <f>VLOOKUP(A196,all_municipalities!$A$2:$M$445,9,FALSE)</f>
        <v>1</v>
      </c>
      <c r="J196" t="b">
        <f>VLOOKUP(A196,all_municipalities!$A$2:$M$445,13, FALSE)</f>
        <v>1</v>
      </c>
      <c r="K196" t="str">
        <f t="shared" si="13"/>
        <v>NONE</v>
      </c>
      <c r="L196">
        <v>9</v>
      </c>
      <c r="M196" t="str">
        <f t="shared" si="14"/>
        <v>10104 Councillor, Ward 3  Macaulay</v>
      </c>
      <c r="N196" s="6" t="str">
        <f t="shared" si="15"/>
        <v>10104 Councillor, Ward 3  Macaulay</v>
      </c>
      <c r="O196" s="15">
        <f>IF(I196&lt;&gt;FALSE,VLOOKUP(H196,internet_municipalities!$B$2:$W$226,22,FALSE),"NO INTERNET")</f>
        <v>10582</v>
      </c>
      <c r="P196" s="16" t="str">
        <f t="shared" si="12"/>
        <v>Lost</v>
      </c>
    </row>
    <row r="197" spans="1:16" x14ac:dyDescent="0.2">
      <c r="A197">
        <v>10104</v>
      </c>
      <c r="B197" t="b">
        <v>0</v>
      </c>
      <c r="C197" t="s">
        <v>1840</v>
      </c>
      <c r="D197" t="s">
        <v>1864</v>
      </c>
      <c r="E197">
        <v>188</v>
      </c>
      <c r="F197" t="s">
        <v>1460</v>
      </c>
      <c r="G197" t="b">
        <v>0</v>
      </c>
      <c r="H197" t="str">
        <f>VLOOKUP(A197,all_municipalities!$A$2:$M$445,2,FALSE)</f>
        <v>Bracebridge, Town of</v>
      </c>
      <c r="I197" t="b">
        <f>VLOOKUP(A197,all_municipalities!$A$2:$M$445,9,FALSE)</f>
        <v>1</v>
      </c>
      <c r="J197" t="b">
        <f>VLOOKUP(A197,all_municipalities!$A$2:$M$445,13, FALSE)</f>
        <v>1</v>
      </c>
      <c r="K197" t="str">
        <f t="shared" si="13"/>
        <v>NONE</v>
      </c>
      <c r="L197">
        <v>9</v>
      </c>
      <c r="M197" t="str">
        <f t="shared" si="14"/>
        <v>10104 Councillor, Ward 5  Oakley</v>
      </c>
      <c r="N197" s="6" t="str">
        <f t="shared" si="15"/>
        <v>10104 Councillor, Ward 5  Oakley</v>
      </c>
      <c r="O197" s="15">
        <f>IF(I197&lt;&gt;FALSE,VLOOKUP(H197,internet_municipalities!$B$2:$W$226,22,FALSE),"NO INTERNET")</f>
        <v>10582</v>
      </c>
      <c r="P197" s="16" t="str">
        <f t="shared" si="12"/>
        <v>Lost</v>
      </c>
    </row>
    <row r="198" spans="1:16" x14ac:dyDescent="0.2">
      <c r="A198">
        <v>10661</v>
      </c>
      <c r="B198" t="b">
        <v>1</v>
      </c>
      <c r="C198" t="s">
        <v>1716</v>
      </c>
      <c r="D198" t="s">
        <v>2369</v>
      </c>
      <c r="E198">
        <v>443</v>
      </c>
      <c r="F198">
        <v>25</v>
      </c>
      <c r="G198" t="b">
        <v>0</v>
      </c>
      <c r="H198" t="str">
        <f>VLOOKUP(A198,all_municipalities!$A$2:$M$445,2,FALSE)</f>
        <v>Clarence-Rockland, City of</v>
      </c>
      <c r="I198" t="b">
        <f>VLOOKUP(A198,all_municipalities!$A$2:$M$445,9,FALSE)</f>
        <v>1</v>
      </c>
      <c r="J198" t="b">
        <f>VLOOKUP(A198,all_municipalities!$A$2:$M$445,13, FALSE)</f>
        <v>1</v>
      </c>
      <c r="K198" t="str">
        <f t="shared" si="13"/>
        <v>MID</v>
      </c>
      <c r="L198">
        <v>9</v>
      </c>
      <c r="M198" t="str">
        <f t="shared" si="14"/>
        <v>10661 Councillor, Ward 8</v>
      </c>
      <c r="N198" s="6" t="str">
        <f t="shared" si="15"/>
        <v>10661 Councillor, Ward 8</v>
      </c>
      <c r="O198" s="15">
        <f>IF(I198&lt;&gt;FALSE,VLOOKUP(H198,internet_municipalities!$B$2:$W$226,22,FALSE),"NO INTERNET")</f>
        <v>11096</v>
      </c>
      <c r="P198" s="16">
        <f t="shared" si="12"/>
        <v>2.2530641672674837E-3</v>
      </c>
    </row>
    <row r="199" spans="1:16" x14ac:dyDescent="0.2">
      <c r="A199">
        <v>10661</v>
      </c>
      <c r="B199" t="b">
        <v>1</v>
      </c>
      <c r="C199" t="s">
        <v>1718</v>
      </c>
      <c r="D199" t="s">
        <v>2370</v>
      </c>
      <c r="E199">
        <v>777</v>
      </c>
      <c r="F199">
        <v>489</v>
      </c>
      <c r="G199" t="b">
        <v>0</v>
      </c>
      <c r="H199" t="str">
        <f>VLOOKUP(A199,all_municipalities!$A$2:$M$445,2,FALSE)</f>
        <v>Clarence-Rockland, City of</v>
      </c>
      <c r="I199" t="b">
        <f>VLOOKUP(A199,all_municipalities!$A$2:$M$445,9,FALSE)</f>
        <v>1</v>
      </c>
      <c r="J199" t="b">
        <f>VLOOKUP(A199,all_municipalities!$A$2:$M$445,13, FALSE)</f>
        <v>1</v>
      </c>
      <c r="K199" t="str">
        <f t="shared" si="13"/>
        <v>LOW</v>
      </c>
      <c r="L199">
        <v>9</v>
      </c>
      <c r="M199" t="str">
        <f t="shared" si="14"/>
        <v>10661 Councillor, Ward 7</v>
      </c>
      <c r="N199" s="6" t="str">
        <f t="shared" si="15"/>
        <v>10661 Councillor, Ward 7</v>
      </c>
      <c r="O199" s="15">
        <f>IF(I199&lt;&gt;FALSE,VLOOKUP(H199,internet_municipalities!$B$2:$W$226,22,FALSE),"NO INTERNET")</f>
        <v>11096</v>
      </c>
      <c r="P199" s="16">
        <f t="shared" ref="P199:P262" si="16">IF(I199=TRUE,IF(F199&lt;&gt;"Acclaimed",IF(F199&lt;&gt;"Lost",F199/O199,"Lost"),"Acclaimed"),"NO INTERNET")</f>
        <v>4.406993511175198E-2</v>
      </c>
    </row>
    <row r="200" spans="1:16" x14ac:dyDescent="0.2">
      <c r="A200">
        <v>10661</v>
      </c>
      <c r="B200" t="b">
        <v>1</v>
      </c>
      <c r="C200" t="s">
        <v>1720</v>
      </c>
      <c r="D200" t="s">
        <v>2371</v>
      </c>
      <c r="E200">
        <v>450</v>
      </c>
      <c r="F200">
        <v>208</v>
      </c>
      <c r="G200" t="b">
        <v>0</v>
      </c>
      <c r="H200" t="str">
        <f>VLOOKUP(A200,all_municipalities!$A$2:$M$445,2,FALSE)</f>
        <v>Clarence-Rockland, City of</v>
      </c>
      <c r="I200" t="b">
        <f>VLOOKUP(A200,all_municipalities!$A$2:$M$445,9,FALSE)</f>
        <v>1</v>
      </c>
      <c r="J200" t="b">
        <f>VLOOKUP(A200,all_municipalities!$A$2:$M$445,13, FALSE)</f>
        <v>1</v>
      </c>
      <c r="K200" t="str">
        <f t="shared" si="13"/>
        <v>LOW</v>
      </c>
      <c r="L200">
        <v>9</v>
      </c>
      <c r="M200" t="str">
        <f t="shared" si="14"/>
        <v>10661 Councillor, Ward 6</v>
      </c>
      <c r="N200" s="6" t="str">
        <f t="shared" si="15"/>
        <v>10661 Councillor, Ward 6</v>
      </c>
      <c r="O200" s="15">
        <f>IF(I200&lt;&gt;FALSE,VLOOKUP(H200,internet_municipalities!$B$2:$W$226,22,FALSE),"NO INTERNET")</f>
        <v>11096</v>
      </c>
      <c r="P200" s="16">
        <f t="shared" si="16"/>
        <v>1.8745493871665464E-2</v>
      </c>
    </row>
    <row r="201" spans="1:16" x14ac:dyDescent="0.2">
      <c r="A201">
        <v>10661</v>
      </c>
      <c r="B201" t="b">
        <v>1</v>
      </c>
      <c r="C201" t="s">
        <v>1473</v>
      </c>
      <c r="D201" t="s">
        <v>2372</v>
      </c>
      <c r="E201">
        <v>426</v>
      </c>
      <c r="F201">
        <v>114</v>
      </c>
      <c r="G201" t="b">
        <v>0</v>
      </c>
      <c r="H201" t="str">
        <f>VLOOKUP(A201,all_municipalities!$A$2:$M$445,2,FALSE)</f>
        <v>Clarence-Rockland, City of</v>
      </c>
      <c r="I201" t="b">
        <f>VLOOKUP(A201,all_municipalities!$A$2:$M$445,9,FALSE)</f>
        <v>1</v>
      </c>
      <c r="J201" t="b">
        <f>VLOOKUP(A201,all_municipalities!$A$2:$M$445,13, FALSE)</f>
        <v>1</v>
      </c>
      <c r="K201" t="str">
        <f t="shared" si="13"/>
        <v>LOW</v>
      </c>
      <c r="L201">
        <v>9</v>
      </c>
      <c r="M201" t="str">
        <f t="shared" si="14"/>
        <v>10661 Councillor, Ward 5</v>
      </c>
      <c r="N201" s="6" t="str">
        <f t="shared" si="15"/>
        <v>10661 Councillor, Ward 5</v>
      </c>
      <c r="O201" s="15">
        <f>IF(I201&lt;&gt;FALSE,VLOOKUP(H201,internet_municipalities!$B$2:$W$226,22,FALSE),"NO INTERNET")</f>
        <v>11096</v>
      </c>
      <c r="P201" s="16">
        <f t="shared" si="16"/>
        <v>1.0273972602739725E-2</v>
      </c>
    </row>
    <row r="202" spans="1:16" x14ac:dyDescent="0.2">
      <c r="A202">
        <v>10661</v>
      </c>
      <c r="B202" t="b">
        <v>1</v>
      </c>
      <c r="C202" t="s">
        <v>1471</v>
      </c>
      <c r="D202" t="s">
        <v>2373</v>
      </c>
      <c r="E202">
        <v>780</v>
      </c>
      <c r="F202">
        <v>378</v>
      </c>
      <c r="G202" t="b">
        <v>0</v>
      </c>
      <c r="H202" t="str">
        <f>VLOOKUP(A202,all_municipalities!$A$2:$M$445,2,FALSE)</f>
        <v>Clarence-Rockland, City of</v>
      </c>
      <c r="I202" t="b">
        <f>VLOOKUP(A202,all_municipalities!$A$2:$M$445,9,FALSE)</f>
        <v>1</v>
      </c>
      <c r="J202" t="b">
        <f>VLOOKUP(A202,all_municipalities!$A$2:$M$445,13, FALSE)</f>
        <v>1</v>
      </c>
      <c r="K202" t="str">
        <f t="shared" si="13"/>
        <v>LOW</v>
      </c>
      <c r="L202">
        <v>9</v>
      </c>
      <c r="M202" t="str">
        <f t="shared" si="14"/>
        <v>10661 Councillor, Ward 4</v>
      </c>
      <c r="N202" s="6" t="str">
        <f t="shared" si="15"/>
        <v>10661 Councillor, Ward 4</v>
      </c>
      <c r="O202" s="15">
        <f>IF(I202&lt;&gt;FALSE,VLOOKUP(H202,internet_municipalities!$B$2:$W$226,22,FALSE),"NO INTERNET")</f>
        <v>11096</v>
      </c>
      <c r="P202" s="16">
        <f t="shared" si="16"/>
        <v>3.4066330209084353E-2</v>
      </c>
    </row>
    <row r="203" spans="1:16" x14ac:dyDescent="0.2">
      <c r="A203">
        <v>10661</v>
      </c>
      <c r="B203" t="b">
        <v>1</v>
      </c>
      <c r="C203" t="s">
        <v>1453</v>
      </c>
      <c r="D203" t="s">
        <v>2374</v>
      </c>
      <c r="E203">
        <v>852</v>
      </c>
      <c r="F203">
        <v>638</v>
      </c>
      <c r="G203" t="b">
        <v>0</v>
      </c>
      <c r="H203" t="str">
        <f>VLOOKUP(A203,all_municipalities!$A$2:$M$445,2,FALSE)</f>
        <v>Clarence-Rockland, City of</v>
      </c>
      <c r="I203" t="b">
        <f>VLOOKUP(A203,all_municipalities!$A$2:$M$445,9,FALSE)</f>
        <v>1</v>
      </c>
      <c r="J203" t="b">
        <f>VLOOKUP(A203,all_municipalities!$A$2:$M$445,13, FALSE)</f>
        <v>1</v>
      </c>
      <c r="K203" t="str">
        <f t="shared" si="13"/>
        <v>LOW</v>
      </c>
      <c r="L203">
        <v>9</v>
      </c>
      <c r="M203" t="str">
        <f t="shared" si="14"/>
        <v>10661 Councillor, Ward 2</v>
      </c>
      <c r="N203" s="6" t="str">
        <f t="shared" si="15"/>
        <v>10661 Councillor, Ward 2</v>
      </c>
      <c r="O203" s="15">
        <f>IF(I203&lt;&gt;FALSE,VLOOKUP(H203,internet_municipalities!$B$2:$W$226,22,FALSE),"NO INTERNET")</f>
        <v>11096</v>
      </c>
      <c r="P203" s="16">
        <f t="shared" si="16"/>
        <v>5.7498197548666183E-2</v>
      </c>
    </row>
    <row r="204" spans="1:16" x14ac:dyDescent="0.2">
      <c r="A204">
        <v>10661</v>
      </c>
      <c r="B204" t="b">
        <v>1</v>
      </c>
      <c r="C204" t="s">
        <v>1456</v>
      </c>
      <c r="D204" t="s">
        <v>2375</v>
      </c>
      <c r="E204">
        <v>727</v>
      </c>
      <c r="F204">
        <v>64</v>
      </c>
      <c r="G204" t="b">
        <v>0</v>
      </c>
      <c r="H204" t="str">
        <f>VLOOKUP(A204,all_municipalities!$A$2:$M$445,2,FALSE)</f>
        <v>Clarence-Rockland, City of</v>
      </c>
      <c r="I204" t="b">
        <f>VLOOKUP(A204,all_municipalities!$A$2:$M$445,9,FALSE)</f>
        <v>1</v>
      </c>
      <c r="J204" t="b">
        <f>VLOOKUP(A204,all_municipalities!$A$2:$M$445,13, FALSE)</f>
        <v>1</v>
      </c>
      <c r="K204" t="str">
        <f t="shared" si="13"/>
        <v>MID</v>
      </c>
      <c r="L204">
        <v>9</v>
      </c>
      <c r="M204" t="str">
        <f t="shared" si="14"/>
        <v>10661 Councillor, Ward 1</v>
      </c>
      <c r="N204" s="6" t="str">
        <f t="shared" si="15"/>
        <v>10661 Councillor, Ward 1</v>
      </c>
      <c r="O204" s="15">
        <f>IF(I204&lt;&gt;FALSE,VLOOKUP(H204,internet_municipalities!$B$2:$W$226,22,FALSE),"NO INTERNET")</f>
        <v>11096</v>
      </c>
      <c r="P204" s="16">
        <f t="shared" si="16"/>
        <v>5.7678442682047582E-3</v>
      </c>
    </row>
    <row r="205" spans="1:16" x14ac:dyDescent="0.2">
      <c r="A205">
        <v>10661</v>
      </c>
      <c r="B205" t="b">
        <v>1</v>
      </c>
      <c r="C205" t="s">
        <v>1475</v>
      </c>
      <c r="D205" t="s">
        <v>2376</v>
      </c>
      <c r="E205" t="s">
        <v>461</v>
      </c>
      <c r="F205" t="s">
        <v>461</v>
      </c>
      <c r="G205" t="b">
        <v>0</v>
      </c>
      <c r="H205" t="str">
        <f>VLOOKUP(A205,all_municipalities!$A$2:$M$445,2,FALSE)</f>
        <v>Clarence-Rockland, City of</v>
      </c>
      <c r="I205" t="b">
        <f>VLOOKUP(A205,all_municipalities!$A$2:$M$445,9,FALSE)</f>
        <v>1</v>
      </c>
      <c r="J205" t="b">
        <f>VLOOKUP(A205,all_municipalities!$A$2:$M$445,13, FALSE)</f>
        <v>1</v>
      </c>
      <c r="K205" t="str">
        <f t="shared" si="13"/>
        <v>NONE</v>
      </c>
      <c r="L205">
        <v>9</v>
      </c>
      <c r="M205" t="str">
        <f t="shared" si="14"/>
        <v>10661 Councillor, Ward 3</v>
      </c>
      <c r="N205" s="6" t="str">
        <f t="shared" si="15"/>
        <v>10661 Councillor, Ward 3</v>
      </c>
      <c r="O205" s="15">
        <f>IF(I205&lt;&gt;FALSE,VLOOKUP(H205,internet_municipalities!$B$2:$W$226,22,FALSE),"NO INTERNET")</f>
        <v>11096</v>
      </c>
      <c r="P205" s="16" t="str">
        <f t="shared" si="16"/>
        <v>Acclaimed</v>
      </c>
    </row>
    <row r="206" spans="1:16" x14ac:dyDescent="0.2">
      <c r="A206">
        <v>10661</v>
      </c>
      <c r="B206" t="b">
        <v>0</v>
      </c>
      <c r="C206" t="s">
        <v>1456</v>
      </c>
      <c r="D206" t="s">
        <v>2377</v>
      </c>
      <c r="E206">
        <v>663</v>
      </c>
      <c r="F206" t="s">
        <v>1460</v>
      </c>
      <c r="G206" t="b">
        <v>0</v>
      </c>
      <c r="H206" t="str">
        <f>VLOOKUP(A206,all_municipalities!$A$2:$M$445,2,FALSE)</f>
        <v>Clarence-Rockland, City of</v>
      </c>
      <c r="I206" t="b">
        <f>VLOOKUP(A206,all_municipalities!$A$2:$M$445,9,FALSE)</f>
        <v>1</v>
      </c>
      <c r="J206" t="b">
        <f>VLOOKUP(A206,all_municipalities!$A$2:$M$445,13, FALSE)</f>
        <v>1</v>
      </c>
      <c r="K206" t="str">
        <f t="shared" si="13"/>
        <v>NONE</v>
      </c>
      <c r="L206">
        <v>9</v>
      </c>
      <c r="M206" t="str">
        <f t="shared" si="14"/>
        <v>10661 Councillor, Ward 1</v>
      </c>
      <c r="N206" s="6" t="str">
        <f t="shared" si="15"/>
        <v>10661 Councillor, Ward 1</v>
      </c>
      <c r="O206" s="15">
        <f>IF(I206&lt;&gt;FALSE,VLOOKUP(H206,internet_municipalities!$B$2:$W$226,22,FALSE),"NO INTERNET")</f>
        <v>11096</v>
      </c>
      <c r="P206" s="16" t="str">
        <f t="shared" si="16"/>
        <v>Lost</v>
      </c>
    </row>
    <row r="207" spans="1:16" x14ac:dyDescent="0.2">
      <c r="A207">
        <v>10661</v>
      </c>
      <c r="B207" t="b">
        <v>0</v>
      </c>
      <c r="C207" t="s">
        <v>1453</v>
      </c>
      <c r="D207" t="s">
        <v>2378</v>
      </c>
      <c r="E207">
        <v>214</v>
      </c>
      <c r="F207" t="s">
        <v>1460</v>
      </c>
      <c r="G207" t="b">
        <v>0</v>
      </c>
      <c r="H207" t="str">
        <f>VLOOKUP(A207,all_municipalities!$A$2:$M$445,2,FALSE)</f>
        <v>Clarence-Rockland, City of</v>
      </c>
      <c r="I207" t="b">
        <f>VLOOKUP(A207,all_municipalities!$A$2:$M$445,9,FALSE)</f>
        <v>1</v>
      </c>
      <c r="J207" t="b">
        <f>VLOOKUP(A207,all_municipalities!$A$2:$M$445,13, FALSE)</f>
        <v>1</v>
      </c>
      <c r="K207" t="str">
        <f t="shared" si="13"/>
        <v>NONE</v>
      </c>
      <c r="L207">
        <v>9</v>
      </c>
      <c r="M207" t="str">
        <f t="shared" si="14"/>
        <v>10661 Councillor, Ward 2</v>
      </c>
      <c r="N207" s="6" t="str">
        <f t="shared" si="15"/>
        <v>10661 Councillor, Ward 2</v>
      </c>
      <c r="O207" s="15">
        <f>IF(I207&lt;&gt;FALSE,VLOOKUP(H207,internet_municipalities!$B$2:$W$226,22,FALSE),"NO INTERNET")</f>
        <v>11096</v>
      </c>
      <c r="P207" s="16" t="str">
        <f t="shared" si="16"/>
        <v>Lost</v>
      </c>
    </row>
    <row r="208" spans="1:16" x14ac:dyDescent="0.2">
      <c r="A208">
        <v>10661</v>
      </c>
      <c r="B208" t="b">
        <v>0</v>
      </c>
      <c r="C208" t="s">
        <v>1471</v>
      </c>
      <c r="D208" t="s">
        <v>2379</v>
      </c>
      <c r="E208">
        <v>221</v>
      </c>
      <c r="F208" t="s">
        <v>1460</v>
      </c>
      <c r="G208" t="b">
        <v>0</v>
      </c>
      <c r="H208" t="str">
        <f>VLOOKUP(A208,all_municipalities!$A$2:$M$445,2,FALSE)</f>
        <v>Clarence-Rockland, City of</v>
      </c>
      <c r="I208" t="b">
        <f>VLOOKUP(A208,all_municipalities!$A$2:$M$445,9,FALSE)</f>
        <v>1</v>
      </c>
      <c r="J208" t="b">
        <f>VLOOKUP(A208,all_municipalities!$A$2:$M$445,13, FALSE)</f>
        <v>1</v>
      </c>
      <c r="K208" t="str">
        <f t="shared" si="13"/>
        <v>NONE</v>
      </c>
      <c r="L208">
        <v>9</v>
      </c>
      <c r="M208" t="str">
        <f t="shared" si="14"/>
        <v>10661 Councillor, Ward 4</v>
      </c>
      <c r="N208" s="6" t="str">
        <f t="shared" si="15"/>
        <v>10661 Councillor, Ward 4</v>
      </c>
      <c r="O208" s="15">
        <f>IF(I208&lt;&gt;FALSE,VLOOKUP(H208,internet_municipalities!$B$2:$W$226,22,FALSE),"NO INTERNET")</f>
        <v>11096</v>
      </c>
      <c r="P208" s="16" t="str">
        <f t="shared" si="16"/>
        <v>Lost</v>
      </c>
    </row>
    <row r="209" spans="1:16" x14ac:dyDescent="0.2">
      <c r="A209">
        <v>10661</v>
      </c>
      <c r="B209" t="b">
        <v>0</v>
      </c>
      <c r="C209" t="s">
        <v>1471</v>
      </c>
      <c r="D209" t="s">
        <v>2380</v>
      </c>
      <c r="E209">
        <v>402</v>
      </c>
      <c r="F209" t="s">
        <v>1460</v>
      </c>
      <c r="G209" t="b">
        <v>0</v>
      </c>
      <c r="H209" t="str">
        <f>VLOOKUP(A209,all_municipalities!$A$2:$M$445,2,FALSE)</f>
        <v>Clarence-Rockland, City of</v>
      </c>
      <c r="I209" t="b">
        <f>VLOOKUP(A209,all_municipalities!$A$2:$M$445,9,FALSE)</f>
        <v>1</v>
      </c>
      <c r="J209" t="b">
        <f>VLOOKUP(A209,all_municipalities!$A$2:$M$445,13, FALSE)</f>
        <v>1</v>
      </c>
      <c r="K209" t="str">
        <f t="shared" si="13"/>
        <v>NONE</v>
      </c>
      <c r="L209">
        <v>9</v>
      </c>
      <c r="M209" t="str">
        <f t="shared" si="14"/>
        <v>10661 Councillor, Ward 4</v>
      </c>
      <c r="N209" s="6" t="str">
        <f t="shared" si="15"/>
        <v>10661 Councillor, Ward 4</v>
      </c>
      <c r="O209" s="15">
        <f>IF(I209&lt;&gt;FALSE,VLOOKUP(H209,internet_municipalities!$B$2:$W$226,22,FALSE),"NO INTERNET")</f>
        <v>11096</v>
      </c>
      <c r="P209" s="16" t="str">
        <f t="shared" si="16"/>
        <v>Lost</v>
      </c>
    </row>
    <row r="210" spans="1:16" x14ac:dyDescent="0.2">
      <c r="A210">
        <v>10661</v>
      </c>
      <c r="B210" t="b">
        <v>0</v>
      </c>
      <c r="C210" t="s">
        <v>1473</v>
      </c>
      <c r="D210" t="s">
        <v>2381</v>
      </c>
      <c r="E210">
        <v>196</v>
      </c>
      <c r="F210" t="s">
        <v>1460</v>
      </c>
      <c r="G210" t="b">
        <v>0</v>
      </c>
      <c r="H210" t="str">
        <f>VLOOKUP(A210,all_municipalities!$A$2:$M$445,2,FALSE)</f>
        <v>Clarence-Rockland, City of</v>
      </c>
      <c r="I210" t="b">
        <f>VLOOKUP(A210,all_municipalities!$A$2:$M$445,9,FALSE)</f>
        <v>1</v>
      </c>
      <c r="J210" t="b">
        <f>VLOOKUP(A210,all_municipalities!$A$2:$M$445,13, FALSE)</f>
        <v>1</v>
      </c>
      <c r="K210" t="str">
        <f t="shared" si="13"/>
        <v>NONE</v>
      </c>
      <c r="L210">
        <v>9</v>
      </c>
      <c r="M210" t="str">
        <f t="shared" si="14"/>
        <v>10661 Councillor, Ward 5</v>
      </c>
      <c r="N210" s="6" t="str">
        <f t="shared" si="15"/>
        <v>10661 Councillor, Ward 5</v>
      </c>
      <c r="O210" s="15">
        <f>IF(I210&lt;&gt;FALSE,VLOOKUP(H210,internet_municipalities!$B$2:$W$226,22,FALSE),"NO INTERNET")</f>
        <v>11096</v>
      </c>
      <c r="P210" s="16" t="str">
        <f t="shared" si="16"/>
        <v>Lost</v>
      </c>
    </row>
    <row r="211" spans="1:16" x14ac:dyDescent="0.2">
      <c r="A211">
        <v>10661</v>
      </c>
      <c r="B211" t="b">
        <v>0</v>
      </c>
      <c r="C211" t="s">
        <v>1473</v>
      </c>
      <c r="D211" t="s">
        <v>2382</v>
      </c>
      <c r="E211">
        <v>312</v>
      </c>
      <c r="F211" t="s">
        <v>1460</v>
      </c>
      <c r="G211" t="b">
        <v>0</v>
      </c>
      <c r="H211" t="str">
        <f>VLOOKUP(A211,all_municipalities!$A$2:$M$445,2,FALSE)</f>
        <v>Clarence-Rockland, City of</v>
      </c>
      <c r="I211" t="b">
        <f>VLOOKUP(A211,all_municipalities!$A$2:$M$445,9,FALSE)</f>
        <v>1</v>
      </c>
      <c r="J211" t="b">
        <f>VLOOKUP(A211,all_municipalities!$A$2:$M$445,13, FALSE)</f>
        <v>1</v>
      </c>
      <c r="K211" t="str">
        <f t="shared" si="13"/>
        <v>NONE</v>
      </c>
      <c r="L211">
        <v>9</v>
      </c>
      <c r="M211" t="str">
        <f t="shared" si="14"/>
        <v>10661 Councillor, Ward 5</v>
      </c>
      <c r="N211" s="6" t="str">
        <f t="shared" si="15"/>
        <v>10661 Councillor, Ward 5</v>
      </c>
      <c r="O211" s="15">
        <f>IF(I211&lt;&gt;FALSE,VLOOKUP(H211,internet_municipalities!$B$2:$W$226,22,FALSE),"NO INTERNET")</f>
        <v>11096</v>
      </c>
      <c r="P211" s="16" t="str">
        <f t="shared" si="16"/>
        <v>Lost</v>
      </c>
    </row>
    <row r="212" spans="1:16" x14ac:dyDescent="0.2">
      <c r="A212">
        <v>10661</v>
      </c>
      <c r="B212" t="b">
        <v>0</v>
      </c>
      <c r="C212" t="s">
        <v>1720</v>
      </c>
      <c r="D212" t="s">
        <v>2383</v>
      </c>
      <c r="E212">
        <v>242</v>
      </c>
      <c r="F212" t="s">
        <v>1460</v>
      </c>
      <c r="G212" t="b">
        <v>0</v>
      </c>
      <c r="H212" t="str">
        <f>VLOOKUP(A212,all_municipalities!$A$2:$M$445,2,FALSE)</f>
        <v>Clarence-Rockland, City of</v>
      </c>
      <c r="I212" t="b">
        <f>VLOOKUP(A212,all_municipalities!$A$2:$M$445,9,FALSE)</f>
        <v>1</v>
      </c>
      <c r="J212" t="b">
        <f>VLOOKUP(A212,all_municipalities!$A$2:$M$445,13, FALSE)</f>
        <v>1</v>
      </c>
      <c r="K212" t="str">
        <f t="shared" si="13"/>
        <v>NONE</v>
      </c>
      <c r="L212">
        <v>9</v>
      </c>
      <c r="M212" t="str">
        <f t="shared" si="14"/>
        <v>10661 Councillor, Ward 6</v>
      </c>
      <c r="N212" s="6" t="str">
        <f t="shared" si="15"/>
        <v>10661 Councillor, Ward 6</v>
      </c>
      <c r="O212" s="15">
        <f>IF(I212&lt;&gt;FALSE,VLOOKUP(H212,internet_municipalities!$B$2:$W$226,22,FALSE),"NO INTERNET")</f>
        <v>11096</v>
      </c>
      <c r="P212" s="16" t="str">
        <f t="shared" si="16"/>
        <v>Lost</v>
      </c>
    </row>
    <row r="213" spans="1:16" x14ac:dyDescent="0.2">
      <c r="A213">
        <v>10661</v>
      </c>
      <c r="B213" t="b">
        <v>0</v>
      </c>
      <c r="C213" t="s">
        <v>1718</v>
      </c>
      <c r="D213" t="s">
        <v>2384</v>
      </c>
      <c r="E213">
        <v>288</v>
      </c>
      <c r="F213" t="s">
        <v>1460</v>
      </c>
      <c r="G213" t="b">
        <v>0</v>
      </c>
      <c r="H213" t="str">
        <f>VLOOKUP(A213,all_municipalities!$A$2:$M$445,2,FALSE)</f>
        <v>Clarence-Rockland, City of</v>
      </c>
      <c r="I213" t="b">
        <f>VLOOKUP(A213,all_municipalities!$A$2:$M$445,9,FALSE)</f>
        <v>1</v>
      </c>
      <c r="J213" t="b">
        <f>VLOOKUP(A213,all_municipalities!$A$2:$M$445,13, FALSE)</f>
        <v>1</v>
      </c>
      <c r="K213" t="str">
        <f t="shared" si="13"/>
        <v>NONE</v>
      </c>
      <c r="L213">
        <v>9</v>
      </c>
      <c r="M213" t="str">
        <f t="shared" si="14"/>
        <v>10661 Councillor, Ward 7</v>
      </c>
      <c r="N213" s="6" t="str">
        <f t="shared" si="15"/>
        <v>10661 Councillor, Ward 7</v>
      </c>
      <c r="O213" s="15">
        <f>IF(I213&lt;&gt;FALSE,VLOOKUP(H213,internet_municipalities!$B$2:$W$226,22,FALSE),"NO INTERNET")</f>
        <v>11096</v>
      </c>
      <c r="P213" s="16" t="str">
        <f t="shared" si="16"/>
        <v>Lost</v>
      </c>
    </row>
    <row r="214" spans="1:16" x14ac:dyDescent="0.2">
      <c r="A214">
        <v>10661</v>
      </c>
      <c r="B214" t="b">
        <v>0</v>
      </c>
      <c r="C214" t="s">
        <v>1716</v>
      </c>
      <c r="D214" t="s">
        <v>2385</v>
      </c>
      <c r="E214">
        <v>418</v>
      </c>
      <c r="F214" t="s">
        <v>1460</v>
      </c>
      <c r="G214" t="b">
        <v>0</v>
      </c>
      <c r="H214" t="str">
        <f>VLOOKUP(A214,all_municipalities!$A$2:$M$445,2,FALSE)</f>
        <v>Clarence-Rockland, City of</v>
      </c>
      <c r="I214" t="b">
        <f>VLOOKUP(A214,all_municipalities!$A$2:$M$445,9,FALSE)</f>
        <v>1</v>
      </c>
      <c r="J214" t="b">
        <f>VLOOKUP(A214,all_municipalities!$A$2:$M$445,13, FALSE)</f>
        <v>1</v>
      </c>
      <c r="K214" t="str">
        <f t="shared" si="13"/>
        <v>NONE</v>
      </c>
      <c r="L214">
        <v>9</v>
      </c>
      <c r="M214" t="str">
        <f t="shared" si="14"/>
        <v>10661 Councillor, Ward 8</v>
      </c>
      <c r="N214" s="6" t="str">
        <f t="shared" si="15"/>
        <v>10661 Councillor, Ward 8</v>
      </c>
      <c r="O214" s="15">
        <f>IF(I214&lt;&gt;FALSE,VLOOKUP(H214,internet_municipalities!$B$2:$W$226,22,FALSE),"NO INTERNET")</f>
        <v>11096</v>
      </c>
      <c r="P214" s="16" t="str">
        <f t="shared" si="16"/>
        <v>Lost</v>
      </c>
    </row>
    <row r="215" spans="1:16" x14ac:dyDescent="0.2">
      <c r="A215">
        <v>10278</v>
      </c>
      <c r="B215" t="b">
        <v>1</v>
      </c>
      <c r="C215" t="s">
        <v>1463</v>
      </c>
      <c r="D215" t="s">
        <v>2806</v>
      </c>
      <c r="E215">
        <v>1305</v>
      </c>
      <c r="F215">
        <v>323</v>
      </c>
      <c r="G215" t="b">
        <v>0</v>
      </c>
      <c r="H215" t="str">
        <f>VLOOKUP(A215,all_municipalities!$A$2:$M$445,2,FALSE)</f>
        <v>Gananoque, Separated Town of</v>
      </c>
      <c r="I215" t="b">
        <f>VLOOKUP(A215,all_municipalities!$A$2:$M$445,9,FALSE)</f>
        <v>1</v>
      </c>
      <c r="J215" t="b">
        <f>VLOOKUP(A215,all_municipalities!$A$2:$M$445,13, FALSE)</f>
        <v>1</v>
      </c>
      <c r="K215" t="str">
        <f t="shared" si="13"/>
        <v>LOW</v>
      </c>
      <c r="L215">
        <v>9</v>
      </c>
      <c r="M215" t="str">
        <f t="shared" si="14"/>
        <v>10278 Councillor</v>
      </c>
      <c r="N215" s="6" t="str">
        <f t="shared" si="15"/>
        <v>10278 Councillor</v>
      </c>
      <c r="O215" s="15">
        <f>IF(I215&lt;&gt;FALSE,VLOOKUP(H215,internet_municipalities!$B$2:$W$226,22,FALSE),"NO INTERNET")</f>
        <v>2369</v>
      </c>
      <c r="P215" s="16">
        <f t="shared" si="16"/>
        <v>0.13634444913465596</v>
      </c>
    </row>
    <row r="216" spans="1:16" x14ac:dyDescent="0.2">
      <c r="A216">
        <v>10278</v>
      </c>
      <c r="B216" t="b">
        <v>1</v>
      </c>
      <c r="C216" t="s">
        <v>1463</v>
      </c>
      <c r="D216" t="s">
        <v>2807</v>
      </c>
      <c r="E216">
        <v>1305</v>
      </c>
      <c r="F216">
        <v>323</v>
      </c>
      <c r="G216" t="b">
        <v>0</v>
      </c>
      <c r="H216" t="str">
        <f>VLOOKUP(A216,all_municipalities!$A$2:$M$445,2,FALSE)</f>
        <v>Gananoque, Separated Town of</v>
      </c>
      <c r="I216" t="b">
        <f>VLOOKUP(A216,all_municipalities!$A$2:$M$445,9,FALSE)</f>
        <v>1</v>
      </c>
      <c r="J216" t="b">
        <f>VLOOKUP(A216,all_municipalities!$A$2:$M$445,13, FALSE)</f>
        <v>1</v>
      </c>
      <c r="K216" t="str">
        <f t="shared" si="13"/>
        <v>LOW</v>
      </c>
      <c r="L216">
        <v>9</v>
      </c>
      <c r="M216" t="str">
        <f t="shared" si="14"/>
        <v>10278 Councillor</v>
      </c>
      <c r="N216" s="6" t="str">
        <f t="shared" si="15"/>
        <v>10278 Councillor</v>
      </c>
      <c r="O216" s="15">
        <f>IF(I216&lt;&gt;FALSE,VLOOKUP(H216,internet_municipalities!$B$2:$W$226,22,FALSE),"NO INTERNET")</f>
        <v>2369</v>
      </c>
      <c r="P216" s="16">
        <f t="shared" si="16"/>
        <v>0.13634444913465596</v>
      </c>
    </row>
    <row r="217" spans="1:16" x14ac:dyDescent="0.2">
      <c r="A217">
        <v>10278</v>
      </c>
      <c r="B217" t="b">
        <v>1</v>
      </c>
      <c r="C217" t="s">
        <v>1463</v>
      </c>
      <c r="D217" t="s">
        <v>2808</v>
      </c>
      <c r="E217">
        <v>1113</v>
      </c>
      <c r="F217">
        <v>131</v>
      </c>
      <c r="G217" t="b">
        <v>0</v>
      </c>
      <c r="H217" t="str">
        <f>VLOOKUP(A217,all_municipalities!$A$2:$M$445,2,FALSE)</f>
        <v>Gananoque, Separated Town of</v>
      </c>
      <c r="I217" t="b">
        <f>VLOOKUP(A217,all_municipalities!$A$2:$M$445,9,FALSE)</f>
        <v>1</v>
      </c>
      <c r="J217" t="b">
        <f>VLOOKUP(A217,all_municipalities!$A$2:$M$445,13, FALSE)</f>
        <v>1</v>
      </c>
      <c r="K217" t="str">
        <f t="shared" si="13"/>
        <v>LOW</v>
      </c>
      <c r="L217">
        <v>9</v>
      </c>
      <c r="M217" t="str">
        <f t="shared" si="14"/>
        <v>10278 Councillor</v>
      </c>
      <c r="N217" s="6" t="str">
        <f t="shared" si="15"/>
        <v>10278 Councillor</v>
      </c>
      <c r="O217" s="15">
        <f>IF(I217&lt;&gt;FALSE,VLOOKUP(H217,internet_municipalities!$B$2:$W$226,22,FALSE),"NO INTERNET")</f>
        <v>2369</v>
      </c>
      <c r="P217" s="16">
        <f t="shared" si="16"/>
        <v>5.5297593921485859E-2</v>
      </c>
    </row>
    <row r="218" spans="1:16" x14ac:dyDescent="0.2">
      <c r="A218">
        <v>10278</v>
      </c>
      <c r="B218" t="b">
        <v>1</v>
      </c>
      <c r="C218" t="s">
        <v>1463</v>
      </c>
      <c r="D218" t="s">
        <v>2809</v>
      </c>
      <c r="E218">
        <v>1074</v>
      </c>
      <c r="F218">
        <v>92</v>
      </c>
      <c r="G218" t="b">
        <v>0</v>
      </c>
      <c r="H218" t="str">
        <f>VLOOKUP(A218,all_municipalities!$A$2:$M$445,2,FALSE)</f>
        <v>Gananoque, Separated Town of</v>
      </c>
      <c r="I218" t="b">
        <f>VLOOKUP(A218,all_municipalities!$A$2:$M$445,9,FALSE)</f>
        <v>1</v>
      </c>
      <c r="J218" t="b">
        <f>VLOOKUP(A218,all_municipalities!$A$2:$M$445,13, FALSE)</f>
        <v>1</v>
      </c>
      <c r="K218" t="str">
        <f t="shared" si="13"/>
        <v>MID</v>
      </c>
      <c r="L218">
        <v>9</v>
      </c>
      <c r="M218" t="str">
        <f t="shared" si="14"/>
        <v>10278 Councillor</v>
      </c>
      <c r="N218" s="6" t="str">
        <f t="shared" si="15"/>
        <v>10278 Councillor</v>
      </c>
      <c r="O218" s="15">
        <f>IF(I218&lt;&gt;FALSE,VLOOKUP(H218,internet_municipalities!$B$2:$W$226,22,FALSE),"NO INTERNET")</f>
        <v>2369</v>
      </c>
      <c r="P218" s="16">
        <f t="shared" si="16"/>
        <v>3.8834951456310676E-2</v>
      </c>
    </row>
    <row r="219" spans="1:16" x14ac:dyDescent="0.2">
      <c r="A219">
        <v>10278</v>
      </c>
      <c r="B219" t="b">
        <v>1</v>
      </c>
      <c r="C219" t="s">
        <v>1463</v>
      </c>
      <c r="D219" t="s">
        <v>2810</v>
      </c>
      <c r="E219">
        <v>1032</v>
      </c>
      <c r="F219">
        <v>50</v>
      </c>
      <c r="G219" t="b">
        <v>0</v>
      </c>
      <c r="H219" t="str">
        <f>VLOOKUP(A219,all_municipalities!$A$2:$M$445,2,FALSE)</f>
        <v>Gananoque, Separated Town of</v>
      </c>
      <c r="I219" t="b">
        <f>VLOOKUP(A219,all_municipalities!$A$2:$M$445,9,FALSE)</f>
        <v>1</v>
      </c>
      <c r="J219" t="b">
        <f>VLOOKUP(A219,all_municipalities!$A$2:$M$445,13, FALSE)</f>
        <v>1</v>
      </c>
      <c r="K219" t="str">
        <f t="shared" si="13"/>
        <v>MID</v>
      </c>
      <c r="L219">
        <v>9</v>
      </c>
      <c r="M219" t="str">
        <f t="shared" si="14"/>
        <v>10278 Councillor</v>
      </c>
      <c r="N219" s="6" t="str">
        <f t="shared" si="15"/>
        <v>10278 Councillor</v>
      </c>
      <c r="O219" s="15">
        <f>IF(I219&lt;&gt;FALSE,VLOOKUP(H219,internet_municipalities!$B$2:$W$226,22,FALSE),"NO INTERNET")</f>
        <v>2369</v>
      </c>
      <c r="P219" s="16">
        <f t="shared" si="16"/>
        <v>2.1105951878429716E-2</v>
      </c>
    </row>
    <row r="220" spans="1:16" x14ac:dyDescent="0.2">
      <c r="A220">
        <v>10278</v>
      </c>
      <c r="B220" t="b">
        <v>1</v>
      </c>
      <c r="C220" t="s">
        <v>1463</v>
      </c>
      <c r="D220" t="s">
        <v>2811</v>
      </c>
      <c r="E220">
        <v>1081</v>
      </c>
      <c r="F220">
        <v>99</v>
      </c>
      <c r="G220" t="b">
        <v>0</v>
      </c>
      <c r="H220" t="str">
        <f>VLOOKUP(A220,all_municipalities!$A$2:$M$445,2,FALSE)</f>
        <v>Gananoque, Separated Town of</v>
      </c>
      <c r="I220" t="b">
        <f>VLOOKUP(A220,all_municipalities!$A$2:$M$445,9,FALSE)</f>
        <v>1</v>
      </c>
      <c r="J220" t="b">
        <f>VLOOKUP(A220,all_municipalities!$A$2:$M$445,13, FALSE)</f>
        <v>1</v>
      </c>
      <c r="K220" t="str">
        <f t="shared" si="13"/>
        <v>MID</v>
      </c>
      <c r="L220">
        <v>9</v>
      </c>
      <c r="M220" t="str">
        <f t="shared" si="14"/>
        <v>10278 Councillor</v>
      </c>
      <c r="N220" s="6" t="str">
        <f t="shared" si="15"/>
        <v>10278 Councillor</v>
      </c>
      <c r="O220" s="15">
        <f>IF(I220&lt;&gt;FALSE,VLOOKUP(H220,internet_municipalities!$B$2:$W$226,22,FALSE),"NO INTERNET")</f>
        <v>2369</v>
      </c>
      <c r="P220" s="16">
        <f t="shared" si="16"/>
        <v>4.1789784719290839E-2</v>
      </c>
    </row>
    <row r="221" spans="1:16" x14ac:dyDescent="0.2">
      <c r="A221">
        <v>10278</v>
      </c>
      <c r="B221" t="b">
        <v>0</v>
      </c>
      <c r="C221" t="s">
        <v>1463</v>
      </c>
      <c r="D221" t="s">
        <v>2812</v>
      </c>
      <c r="E221">
        <v>708</v>
      </c>
      <c r="F221" t="s">
        <v>1460</v>
      </c>
      <c r="G221" t="b">
        <v>0</v>
      </c>
      <c r="H221" t="str">
        <f>VLOOKUP(A221,all_municipalities!$A$2:$M$445,2,FALSE)</f>
        <v>Gananoque, Separated Town of</v>
      </c>
      <c r="I221" t="b">
        <f>VLOOKUP(A221,all_municipalities!$A$2:$M$445,9,FALSE)</f>
        <v>1</v>
      </c>
      <c r="J221" t="b">
        <f>VLOOKUP(A221,all_municipalities!$A$2:$M$445,13, FALSE)</f>
        <v>1</v>
      </c>
      <c r="K221" t="str">
        <f t="shared" si="13"/>
        <v>NONE</v>
      </c>
      <c r="L221">
        <v>9</v>
      </c>
      <c r="M221" t="str">
        <f t="shared" si="14"/>
        <v>10278 Councillor</v>
      </c>
      <c r="N221" s="6" t="str">
        <f t="shared" si="15"/>
        <v>10278 Councillor</v>
      </c>
      <c r="O221" s="15">
        <f>IF(I221&lt;&gt;FALSE,VLOOKUP(H221,internet_municipalities!$B$2:$W$226,22,FALSE),"NO INTERNET")</f>
        <v>2369</v>
      </c>
      <c r="P221" s="16" t="str">
        <f t="shared" si="16"/>
        <v>Lost</v>
      </c>
    </row>
    <row r="222" spans="1:16" x14ac:dyDescent="0.2">
      <c r="A222">
        <v>10278</v>
      </c>
      <c r="B222" t="b">
        <v>0</v>
      </c>
      <c r="C222" t="s">
        <v>1463</v>
      </c>
      <c r="D222" t="s">
        <v>2813</v>
      </c>
      <c r="E222">
        <v>982</v>
      </c>
      <c r="F222" t="s">
        <v>1460</v>
      </c>
      <c r="G222" t="b">
        <v>0</v>
      </c>
      <c r="H222" t="str">
        <f>VLOOKUP(A222,all_municipalities!$A$2:$M$445,2,FALSE)</f>
        <v>Gananoque, Separated Town of</v>
      </c>
      <c r="I222" t="b">
        <f>VLOOKUP(A222,all_municipalities!$A$2:$M$445,9,FALSE)</f>
        <v>1</v>
      </c>
      <c r="J222" t="b">
        <f>VLOOKUP(A222,all_municipalities!$A$2:$M$445,13, FALSE)</f>
        <v>1</v>
      </c>
      <c r="K222" t="str">
        <f t="shared" si="13"/>
        <v>NONE</v>
      </c>
      <c r="L222">
        <v>9</v>
      </c>
      <c r="M222" t="str">
        <f t="shared" si="14"/>
        <v>10278 Councillor</v>
      </c>
      <c r="N222" s="6" t="str">
        <f t="shared" si="15"/>
        <v>10278 Councillor</v>
      </c>
      <c r="O222" s="15">
        <f>IF(I222&lt;&gt;FALSE,VLOOKUP(H222,internet_municipalities!$B$2:$W$226,22,FALSE),"NO INTERNET")</f>
        <v>2369</v>
      </c>
      <c r="P222" s="16" t="str">
        <f t="shared" si="16"/>
        <v>Lost</v>
      </c>
    </row>
    <row r="223" spans="1:16" x14ac:dyDescent="0.2">
      <c r="A223">
        <v>10278</v>
      </c>
      <c r="B223" t="b">
        <v>0</v>
      </c>
      <c r="C223" t="s">
        <v>1463</v>
      </c>
      <c r="D223" t="s">
        <v>2814</v>
      </c>
      <c r="E223">
        <v>904</v>
      </c>
      <c r="F223" t="s">
        <v>1460</v>
      </c>
      <c r="G223" t="b">
        <v>0</v>
      </c>
      <c r="H223" t="str">
        <f>VLOOKUP(A223,all_municipalities!$A$2:$M$445,2,FALSE)</f>
        <v>Gananoque, Separated Town of</v>
      </c>
      <c r="I223" t="b">
        <f>VLOOKUP(A223,all_municipalities!$A$2:$M$445,9,FALSE)</f>
        <v>1</v>
      </c>
      <c r="J223" t="b">
        <f>VLOOKUP(A223,all_municipalities!$A$2:$M$445,13, FALSE)</f>
        <v>1</v>
      </c>
      <c r="K223" t="str">
        <f t="shared" si="13"/>
        <v>NONE</v>
      </c>
      <c r="L223">
        <v>9</v>
      </c>
      <c r="M223" t="str">
        <f t="shared" si="14"/>
        <v>10278 Councillor</v>
      </c>
      <c r="N223" s="6" t="str">
        <f t="shared" si="15"/>
        <v>10278 Councillor</v>
      </c>
      <c r="O223" s="15">
        <f>IF(I223&lt;&gt;FALSE,VLOOKUP(H223,internet_municipalities!$B$2:$W$226,22,FALSE),"NO INTERNET")</f>
        <v>2369</v>
      </c>
      <c r="P223" s="16" t="str">
        <f t="shared" si="16"/>
        <v>Lost</v>
      </c>
    </row>
    <row r="224" spans="1:16" x14ac:dyDescent="0.2">
      <c r="A224">
        <v>10486</v>
      </c>
      <c r="B224" t="b">
        <v>1</v>
      </c>
      <c r="C224" t="s">
        <v>1473</v>
      </c>
      <c r="D224" t="s">
        <v>2919</v>
      </c>
      <c r="E224">
        <v>285</v>
      </c>
      <c r="F224">
        <v>33</v>
      </c>
      <c r="G224" t="b">
        <v>0</v>
      </c>
      <c r="H224" t="str">
        <f>VLOOKUP(A224,all_municipalities!$A$2:$M$445,2,FALSE)</f>
        <v>Greater Napanee, Town of</v>
      </c>
      <c r="I224" t="b">
        <f>VLOOKUP(A224,all_municipalities!$A$2:$M$445,9,FALSE)</f>
        <v>1</v>
      </c>
      <c r="J224" t="b">
        <f>VLOOKUP(A224,all_municipalities!$A$2:$M$445,13, FALSE)</f>
        <v>1</v>
      </c>
      <c r="K224" t="str">
        <f t="shared" si="13"/>
        <v>MID</v>
      </c>
      <c r="L224">
        <v>9</v>
      </c>
      <c r="M224" t="str">
        <f t="shared" si="14"/>
        <v>10486 Councillor, Ward 5</v>
      </c>
      <c r="N224" s="6" t="str">
        <f t="shared" si="15"/>
        <v>10486 Councillor, Ward 5</v>
      </c>
      <c r="O224" s="15">
        <f>IF(I224&lt;&gt;FALSE,VLOOKUP(H224,internet_municipalities!$B$2:$W$226,22,FALSE),"NO INTERNET")</f>
        <v>7976</v>
      </c>
      <c r="P224" s="16">
        <f t="shared" si="16"/>
        <v>4.1374122367101307E-3</v>
      </c>
    </row>
    <row r="225" spans="1:16" x14ac:dyDescent="0.2">
      <c r="A225">
        <v>10486</v>
      </c>
      <c r="B225" t="b">
        <v>1</v>
      </c>
      <c r="C225" t="s">
        <v>1471</v>
      </c>
      <c r="D225" t="s">
        <v>2920</v>
      </c>
      <c r="E225">
        <v>391</v>
      </c>
      <c r="F225">
        <v>87</v>
      </c>
      <c r="G225" t="b">
        <v>0</v>
      </c>
      <c r="H225" t="str">
        <f>VLOOKUP(A225,all_municipalities!$A$2:$M$445,2,FALSE)</f>
        <v>Greater Napanee, Town of</v>
      </c>
      <c r="I225" t="b">
        <f>VLOOKUP(A225,all_municipalities!$A$2:$M$445,9,FALSE)</f>
        <v>1</v>
      </c>
      <c r="J225" t="b">
        <f>VLOOKUP(A225,all_municipalities!$A$2:$M$445,13, FALSE)</f>
        <v>1</v>
      </c>
      <c r="K225" t="str">
        <f t="shared" si="13"/>
        <v>MID</v>
      </c>
      <c r="L225">
        <v>9</v>
      </c>
      <c r="M225" t="str">
        <f t="shared" si="14"/>
        <v>10486 Councillor, Ward 4</v>
      </c>
      <c r="N225" s="6" t="str">
        <f t="shared" si="15"/>
        <v>10486 Councillor, Ward 4</v>
      </c>
      <c r="O225" s="15">
        <f>IF(I225&lt;&gt;FALSE,VLOOKUP(H225,internet_municipalities!$B$2:$W$226,22,FALSE),"NO INTERNET")</f>
        <v>7976</v>
      </c>
      <c r="P225" s="16">
        <f t="shared" si="16"/>
        <v>1.0907723169508526E-2</v>
      </c>
    </row>
    <row r="226" spans="1:16" x14ac:dyDescent="0.2">
      <c r="A226">
        <v>10486</v>
      </c>
      <c r="B226" t="b">
        <v>1</v>
      </c>
      <c r="C226" t="s">
        <v>1475</v>
      </c>
      <c r="D226" t="s">
        <v>2921</v>
      </c>
      <c r="E226">
        <v>388</v>
      </c>
      <c r="F226">
        <v>86</v>
      </c>
      <c r="G226" t="b">
        <v>0</v>
      </c>
      <c r="H226" t="str">
        <f>VLOOKUP(A226,all_municipalities!$A$2:$M$445,2,FALSE)</f>
        <v>Greater Napanee, Town of</v>
      </c>
      <c r="I226" t="b">
        <f>VLOOKUP(A226,all_municipalities!$A$2:$M$445,9,FALSE)</f>
        <v>1</v>
      </c>
      <c r="J226" t="b">
        <f>VLOOKUP(A226,all_municipalities!$A$2:$M$445,13, FALSE)</f>
        <v>1</v>
      </c>
      <c r="K226" t="str">
        <f t="shared" si="13"/>
        <v>MID</v>
      </c>
      <c r="L226">
        <v>9</v>
      </c>
      <c r="M226" t="str">
        <f t="shared" si="14"/>
        <v>10486 Councillor, Ward 3</v>
      </c>
      <c r="N226" s="6" t="str">
        <f t="shared" si="15"/>
        <v>10486 Councillor, Ward 3</v>
      </c>
      <c r="O226" s="15">
        <f>IF(I226&lt;&gt;FALSE,VLOOKUP(H226,internet_municipalities!$B$2:$W$226,22,FALSE),"NO INTERNET")</f>
        <v>7976</v>
      </c>
      <c r="P226" s="16">
        <f t="shared" si="16"/>
        <v>1.078234704112337E-2</v>
      </c>
    </row>
    <row r="227" spans="1:16" x14ac:dyDescent="0.2">
      <c r="A227">
        <v>10486</v>
      </c>
      <c r="B227" t="b">
        <v>1</v>
      </c>
      <c r="C227" t="s">
        <v>1453</v>
      </c>
      <c r="D227" t="s">
        <v>2922</v>
      </c>
      <c r="E227">
        <v>429</v>
      </c>
      <c r="F227">
        <v>105</v>
      </c>
      <c r="G227" t="b">
        <v>0</v>
      </c>
      <c r="H227" t="str">
        <f>VLOOKUP(A227,all_municipalities!$A$2:$M$445,2,FALSE)</f>
        <v>Greater Napanee, Town of</v>
      </c>
      <c r="I227" t="b">
        <f>VLOOKUP(A227,all_municipalities!$A$2:$M$445,9,FALSE)</f>
        <v>1</v>
      </c>
      <c r="J227" t="b">
        <f>VLOOKUP(A227,all_municipalities!$A$2:$M$445,13, FALSE)</f>
        <v>1</v>
      </c>
      <c r="K227" t="str">
        <f t="shared" si="13"/>
        <v>LOW</v>
      </c>
      <c r="L227">
        <v>9</v>
      </c>
      <c r="M227" t="str">
        <f t="shared" si="14"/>
        <v>10486 Councillor, Ward 2</v>
      </c>
      <c r="N227" s="6" t="str">
        <f t="shared" si="15"/>
        <v>10486 Councillor, Ward 2</v>
      </c>
      <c r="O227" s="15">
        <f>IF(I227&lt;&gt;FALSE,VLOOKUP(H227,internet_municipalities!$B$2:$W$226,22,FALSE),"NO INTERNET")</f>
        <v>7976</v>
      </c>
      <c r="P227" s="16">
        <f t="shared" si="16"/>
        <v>1.3164493480441323E-2</v>
      </c>
    </row>
    <row r="228" spans="1:16" x14ac:dyDescent="0.2">
      <c r="A228">
        <v>10486</v>
      </c>
      <c r="B228" t="b">
        <v>1</v>
      </c>
      <c r="C228" t="s">
        <v>1456</v>
      </c>
      <c r="D228" t="s">
        <v>2923</v>
      </c>
      <c r="E228">
        <v>610</v>
      </c>
      <c r="F228">
        <v>224</v>
      </c>
      <c r="G228" t="b">
        <v>0</v>
      </c>
      <c r="H228" t="str">
        <f>VLOOKUP(A228,all_municipalities!$A$2:$M$445,2,FALSE)</f>
        <v>Greater Napanee, Town of</v>
      </c>
      <c r="I228" t="b">
        <f>VLOOKUP(A228,all_municipalities!$A$2:$M$445,9,FALSE)</f>
        <v>1</v>
      </c>
      <c r="J228" t="b">
        <f>VLOOKUP(A228,all_municipalities!$A$2:$M$445,13, FALSE)</f>
        <v>1</v>
      </c>
      <c r="K228" t="str">
        <f t="shared" si="13"/>
        <v>LOW</v>
      </c>
      <c r="L228">
        <v>9</v>
      </c>
      <c r="M228" t="str">
        <f t="shared" si="14"/>
        <v>10486 Councillor, Ward 1</v>
      </c>
      <c r="N228" s="6" t="str">
        <f t="shared" si="15"/>
        <v>10486 Councillor, Ward 1</v>
      </c>
      <c r="O228" s="15">
        <f>IF(I228&lt;&gt;FALSE,VLOOKUP(H228,internet_municipalities!$B$2:$W$226,22,FALSE),"NO INTERNET")</f>
        <v>7976</v>
      </c>
      <c r="P228" s="16">
        <f t="shared" si="16"/>
        <v>2.8084252758274825E-2</v>
      </c>
    </row>
    <row r="229" spans="1:16" x14ac:dyDescent="0.2">
      <c r="A229">
        <v>10486</v>
      </c>
      <c r="B229" t="b">
        <v>1</v>
      </c>
      <c r="C229" t="s">
        <v>1479</v>
      </c>
      <c r="D229" t="s">
        <v>2924</v>
      </c>
      <c r="E229">
        <v>2402</v>
      </c>
      <c r="F229">
        <v>924</v>
      </c>
      <c r="G229" t="b">
        <v>0</v>
      </c>
      <c r="H229" t="str">
        <f>VLOOKUP(A229,all_municipalities!$A$2:$M$445,2,FALSE)</f>
        <v>Greater Napanee, Town of</v>
      </c>
      <c r="I229" t="b">
        <f>VLOOKUP(A229,all_municipalities!$A$2:$M$445,9,FALSE)</f>
        <v>1</v>
      </c>
      <c r="J229" t="b">
        <f>VLOOKUP(A229,all_municipalities!$A$2:$M$445,13, FALSE)</f>
        <v>1</v>
      </c>
      <c r="K229" t="str">
        <f t="shared" si="13"/>
        <v>LOW</v>
      </c>
      <c r="L229">
        <v>9</v>
      </c>
      <c r="M229" t="str">
        <f t="shared" si="14"/>
        <v>10486 Deputy Mayor</v>
      </c>
      <c r="N229" s="6" t="str">
        <f t="shared" si="15"/>
        <v>10486 Deputy Mayor</v>
      </c>
      <c r="O229" s="15">
        <f>IF(I229&lt;&gt;FALSE,VLOOKUP(H229,internet_municipalities!$B$2:$W$226,22,FALSE),"NO INTERNET")</f>
        <v>7976</v>
      </c>
      <c r="P229" s="16">
        <f t="shared" si="16"/>
        <v>0.11584754262788365</v>
      </c>
    </row>
    <row r="230" spans="1:16" x14ac:dyDescent="0.2">
      <c r="A230">
        <v>10486</v>
      </c>
      <c r="B230" t="b">
        <v>0</v>
      </c>
      <c r="C230" t="s">
        <v>1479</v>
      </c>
      <c r="D230" t="s">
        <v>2925</v>
      </c>
      <c r="E230">
        <v>1478</v>
      </c>
      <c r="F230" t="s">
        <v>1460</v>
      </c>
      <c r="G230" t="b">
        <v>0</v>
      </c>
      <c r="H230" t="str">
        <f>VLOOKUP(A230,all_municipalities!$A$2:$M$445,2,FALSE)</f>
        <v>Greater Napanee, Town of</v>
      </c>
      <c r="I230" t="b">
        <f>VLOOKUP(A230,all_municipalities!$A$2:$M$445,9,FALSE)</f>
        <v>1</v>
      </c>
      <c r="J230" t="b">
        <f>VLOOKUP(A230,all_municipalities!$A$2:$M$445,13, FALSE)</f>
        <v>1</v>
      </c>
      <c r="K230" t="str">
        <f t="shared" si="13"/>
        <v>NONE</v>
      </c>
      <c r="L230">
        <v>9</v>
      </c>
      <c r="M230" t="str">
        <f t="shared" si="14"/>
        <v>10486 Deputy Mayor</v>
      </c>
      <c r="N230" s="6" t="str">
        <f t="shared" si="15"/>
        <v>10486 Deputy Mayor</v>
      </c>
      <c r="O230" s="15">
        <f>IF(I230&lt;&gt;FALSE,VLOOKUP(H230,internet_municipalities!$B$2:$W$226,22,FALSE),"NO INTERNET")</f>
        <v>7976</v>
      </c>
      <c r="P230" s="16" t="str">
        <f t="shared" si="16"/>
        <v>Lost</v>
      </c>
    </row>
    <row r="231" spans="1:16" x14ac:dyDescent="0.2">
      <c r="A231">
        <v>10486</v>
      </c>
      <c r="B231" t="b">
        <v>0</v>
      </c>
      <c r="C231" t="s">
        <v>1479</v>
      </c>
      <c r="D231" t="s">
        <v>2926</v>
      </c>
      <c r="E231">
        <v>813</v>
      </c>
      <c r="F231" t="s">
        <v>1460</v>
      </c>
      <c r="G231" t="b">
        <v>0</v>
      </c>
      <c r="H231" t="str">
        <f>VLOOKUP(A231,all_municipalities!$A$2:$M$445,2,FALSE)</f>
        <v>Greater Napanee, Town of</v>
      </c>
      <c r="I231" t="b">
        <f>VLOOKUP(A231,all_municipalities!$A$2:$M$445,9,FALSE)</f>
        <v>1</v>
      </c>
      <c r="J231" t="b">
        <f>VLOOKUP(A231,all_municipalities!$A$2:$M$445,13, FALSE)</f>
        <v>1</v>
      </c>
      <c r="K231" t="str">
        <f t="shared" si="13"/>
        <v>NONE</v>
      </c>
      <c r="L231">
        <v>9</v>
      </c>
      <c r="M231" t="str">
        <f t="shared" si="14"/>
        <v>10486 Deputy Mayor</v>
      </c>
      <c r="N231" s="6" t="str">
        <f t="shared" si="15"/>
        <v>10486 Deputy Mayor</v>
      </c>
      <c r="O231" s="15">
        <f>IF(I231&lt;&gt;FALSE,VLOOKUP(H231,internet_municipalities!$B$2:$W$226,22,FALSE),"NO INTERNET")</f>
        <v>7976</v>
      </c>
      <c r="P231" s="16" t="str">
        <f t="shared" si="16"/>
        <v>Lost</v>
      </c>
    </row>
    <row r="232" spans="1:16" x14ac:dyDescent="0.2">
      <c r="A232">
        <v>10486</v>
      </c>
      <c r="B232" t="b">
        <v>0</v>
      </c>
      <c r="C232" t="s">
        <v>1456</v>
      </c>
      <c r="D232" t="s">
        <v>2927</v>
      </c>
      <c r="E232">
        <v>386</v>
      </c>
      <c r="F232" t="s">
        <v>1460</v>
      </c>
      <c r="G232" t="b">
        <v>0</v>
      </c>
      <c r="H232" t="str">
        <f>VLOOKUP(A232,all_municipalities!$A$2:$M$445,2,FALSE)</f>
        <v>Greater Napanee, Town of</v>
      </c>
      <c r="I232" t="b">
        <f>VLOOKUP(A232,all_municipalities!$A$2:$M$445,9,FALSE)</f>
        <v>1</v>
      </c>
      <c r="J232" t="b">
        <f>VLOOKUP(A232,all_municipalities!$A$2:$M$445,13, FALSE)</f>
        <v>1</v>
      </c>
      <c r="K232" t="str">
        <f t="shared" si="13"/>
        <v>NONE</v>
      </c>
      <c r="L232">
        <v>9</v>
      </c>
      <c r="M232" t="str">
        <f t="shared" si="14"/>
        <v>10486 Councillor, Ward 1</v>
      </c>
      <c r="N232" s="6" t="str">
        <f t="shared" si="15"/>
        <v>10486 Councillor, Ward 1</v>
      </c>
      <c r="O232" s="15">
        <f>IF(I232&lt;&gt;FALSE,VLOOKUP(H232,internet_municipalities!$B$2:$W$226,22,FALSE),"NO INTERNET")</f>
        <v>7976</v>
      </c>
      <c r="P232" s="16" t="str">
        <f t="shared" si="16"/>
        <v>Lost</v>
      </c>
    </row>
    <row r="233" spans="1:16" x14ac:dyDescent="0.2">
      <c r="A233">
        <v>10486</v>
      </c>
      <c r="B233" t="b">
        <v>0</v>
      </c>
      <c r="C233" t="s">
        <v>1456</v>
      </c>
      <c r="D233" t="s">
        <v>2928</v>
      </c>
      <c r="E233">
        <v>35</v>
      </c>
      <c r="F233" t="s">
        <v>1460</v>
      </c>
      <c r="G233" t="b">
        <v>0</v>
      </c>
      <c r="H233" t="str">
        <f>VLOOKUP(A233,all_municipalities!$A$2:$M$445,2,FALSE)</f>
        <v>Greater Napanee, Town of</v>
      </c>
      <c r="I233" t="b">
        <f>VLOOKUP(A233,all_municipalities!$A$2:$M$445,9,FALSE)</f>
        <v>1</v>
      </c>
      <c r="J233" t="b">
        <f>VLOOKUP(A233,all_municipalities!$A$2:$M$445,13, FALSE)</f>
        <v>1</v>
      </c>
      <c r="K233" t="str">
        <f t="shared" si="13"/>
        <v>NONE</v>
      </c>
      <c r="L233">
        <v>9</v>
      </c>
      <c r="M233" t="str">
        <f t="shared" si="14"/>
        <v>10486 Councillor, Ward 1</v>
      </c>
      <c r="N233" s="6" t="str">
        <f t="shared" si="15"/>
        <v>10486 Councillor, Ward 1</v>
      </c>
      <c r="O233" s="15">
        <f>IF(I233&lt;&gt;FALSE,VLOOKUP(H233,internet_municipalities!$B$2:$W$226,22,FALSE),"NO INTERNET")</f>
        <v>7976</v>
      </c>
      <c r="P233" s="16" t="str">
        <f t="shared" si="16"/>
        <v>Lost</v>
      </c>
    </row>
    <row r="234" spans="1:16" x14ac:dyDescent="0.2">
      <c r="A234">
        <v>10486</v>
      </c>
      <c r="B234" t="b">
        <v>0</v>
      </c>
      <c r="C234" t="s">
        <v>1453</v>
      </c>
      <c r="D234" t="s">
        <v>2929</v>
      </c>
      <c r="E234">
        <v>324</v>
      </c>
      <c r="F234" t="s">
        <v>1460</v>
      </c>
      <c r="G234" t="b">
        <v>0</v>
      </c>
      <c r="H234" t="str">
        <f>VLOOKUP(A234,all_municipalities!$A$2:$M$445,2,FALSE)</f>
        <v>Greater Napanee, Town of</v>
      </c>
      <c r="I234" t="b">
        <f>VLOOKUP(A234,all_municipalities!$A$2:$M$445,9,FALSE)</f>
        <v>1</v>
      </c>
      <c r="J234" t="b">
        <f>VLOOKUP(A234,all_municipalities!$A$2:$M$445,13, FALSE)</f>
        <v>1</v>
      </c>
      <c r="K234" t="str">
        <f t="shared" si="13"/>
        <v>NONE</v>
      </c>
      <c r="L234">
        <v>9</v>
      </c>
      <c r="M234" t="str">
        <f t="shared" si="14"/>
        <v>10486 Councillor, Ward 2</v>
      </c>
      <c r="N234" s="6" t="str">
        <f t="shared" si="15"/>
        <v>10486 Councillor, Ward 2</v>
      </c>
      <c r="O234" s="15">
        <f>IF(I234&lt;&gt;FALSE,VLOOKUP(H234,internet_municipalities!$B$2:$W$226,22,FALSE),"NO INTERNET")</f>
        <v>7976</v>
      </c>
      <c r="P234" s="16" t="str">
        <f t="shared" si="16"/>
        <v>Lost</v>
      </c>
    </row>
    <row r="235" spans="1:16" x14ac:dyDescent="0.2">
      <c r="A235">
        <v>10486</v>
      </c>
      <c r="B235" t="b">
        <v>0</v>
      </c>
      <c r="C235" t="s">
        <v>1453</v>
      </c>
      <c r="D235" t="s">
        <v>2930</v>
      </c>
      <c r="E235">
        <v>184</v>
      </c>
      <c r="F235" t="s">
        <v>1460</v>
      </c>
      <c r="G235" t="b">
        <v>0</v>
      </c>
      <c r="H235" t="str">
        <f>VLOOKUP(A235,all_municipalities!$A$2:$M$445,2,FALSE)</f>
        <v>Greater Napanee, Town of</v>
      </c>
      <c r="I235" t="b">
        <f>VLOOKUP(A235,all_municipalities!$A$2:$M$445,9,FALSE)</f>
        <v>1</v>
      </c>
      <c r="J235" t="b">
        <f>VLOOKUP(A235,all_municipalities!$A$2:$M$445,13, FALSE)</f>
        <v>1</v>
      </c>
      <c r="K235" t="str">
        <f t="shared" si="13"/>
        <v>NONE</v>
      </c>
      <c r="L235">
        <v>9</v>
      </c>
      <c r="M235" t="str">
        <f t="shared" si="14"/>
        <v>10486 Councillor, Ward 2</v>
      </c>
      <c r="N235" s="6" t="str">
        <f t="shared" si="15"/>
        <v>10486 Councillor, Ward 2</v>
      </c>
      <c r="O235" s="15">
        <f>IF(I235&lt;&gt;FALSE,VLOOKUP(H235,internet_municipalities!$B$2:$W$226,22,FALSE),"NO INTERNET")</f>
        <v>7976</v>
      </c>
      <c r="P235" s="16" t="str">
        <f t="shared" si="16"/>
        <v>Lost</v>
      </c>
    </row>
    <row r="236" spans="1:16" x14ac:dyDescent="0.2">
      <c r="A236">
        <v>10486</v>
      </c>
      <c r="B236" t="b">
        <v>0</v>
      </c>
      <c r="C236" t="s">
        <v>1475</v>
      </c>
      <c r="D236" t="s">
        <v>2931</v>
      </c>
      <c r="E236">
        <v>166</v>
      </c>
      <c r="F236" t="s">
        <v>1460</v>
      </c>
      <c r="G236" t="b">
        <v>0</v>
      </c>
      <c r="H236" t="str">
        <f>VLOOKUP(A236,all_municipalities!$A$2:$M$445,2,FALSE)</f>
        <v>Greater Napanee, Town of</v>
      </c>
      <c r="I236" t="b">
        <f>VLOOKUP(A236,all_municipalities!$A$2:$M$445,9,FALSE)</f>
        <v>1</v>
      </c>
      <c r="J236" t="b">
        <f>VLOOKUP(A236,all_municipalities!$A$2:$M$445,13, FALSE)</f>
        <v>1</v>
      </c>
      <c r="K236" t="str">
        <f t="shared" si="13"/>
        <v>NONE</v>
      </c>
      <c r="L236">
        <v>9</v>
      </c>
      <c r="M236" t="str">
        <f t="shared" si="14"/>
        <v>10486 Councillor, Ward 3</v>
      </c>
      <c r="N236" s="6" t="str">
        <f t="shared" si="15"/>
        <v>10486 Councillor, Ward 3</v>
      </c>
      <c r="O236" s="15">
        <f>IF(I236&lt;&gt;FALSE,VLOOKUP(H236,internet_municipalities!$B$2:$W$226,22,FALSE),"NO INTERNET")</f>
        <v>7976</v>
      </c>
      <c r="P236" s="16" t="str">
        <f t="shared" si="16"/>
        <v>Lost</v>
      </c>
    </row>
    <row r="237" spans="1:16" x14ac:dyDescent="0.2">
      <c r="A237">
        <v>10486</v>
      </c>
      <c r="B237" t="b">
        <v>0</v>
      </c>
      <c r="C237" t="s">
        <v>1475</v>
      </c>
      <c r="D237" t="s">
        <v>2932</v>
      </c>
      <c r="E237">
        <v>265</v>
      </c>
      <c r="F237" t="s">
        <v>1460</v>
      </c>
      <c r="G237" t="b">
        <v>0</v>
      </c>
      <c r="H237" t="str">
        <f>VLOOKUP(A237,all_municipalities!$A$2:$M$445,2,FALSE)</f>
        <v>Greater Napanee, Town of</v>
      </c>
      <c r="I237" t="b">
        <f>VLOOKUP(A237,all_municipalities!$A$2:$M$445,9,FALSE)</f>
        <v>1</v>
      </c>
      <c r="J237" t="b">
        <f>VLOOKUP(A237,all_municipalities!$A$2:$M$445,13, FALSE)</f>
        <v>1</v>
      </c>
      <c r="K237" t="str">
        <f t="shared" si="13"/>
        <v>NONE</v>
      </c>
      <c r="L237">
        <v>9</v>
      </c>
      <c r="M237" t="str">
        <f t="shared" si="14"/>
        <v>10486 Councillor, Ward 3</v>
      </c>
      <c r="N237" s="6" t="str">
        <f t="shared" si="15"/>
        <v>10486 Councillor, Ward 3</v>
      </c>
      <c r="O237" s="15">
        <f>IF(I237&lt;&gt;FALSE,VLOOKUP(H237,internet_municipalities!$B$2:$W$226,22,FALSE),"NO INTERNET")</f>
        <v>7976</v>
      </c>
      <c r="P237" s="16" t="str">
        <f t="shared" si="16"/>
        <v>Lost</v>
      </c>
    </row>
    <row r="238" spans="1:16" x14ac:dyDescent="0.2">
      <c r="A238">
        <v>10486</v>
      </c>
      <c r="B238" t="b">
        <v>0</v>
      </c>
      <c r="C238" t="s">
        <v>1475</v>
      </c>
      <c r="D238" t="s">
        <v>2933</v>
      </c>
      <c r="E238">
        <v>302</v>
      </c>
      <c r="F238" t="s">
        <v>1460</v>
      </c>
      <c r="G238" t="b">
        <v>0</v>
      </c>
      <c r="H238" t="str">
        <f>VLOOKUP(A238,all_municipalities!$A$2:$M$445,2,FALSE)</f>
        <v>Greater Napanee, Town of</v>
      </c>
      <c r="I238" t="b">
        <f>VLOOKUP(A238,all_municipalities!$A$2:$M$445,9,FALSE)</f>
        <v>1</v>
      </c>
      <c r="J238" t="b">
        <f>VLOOKUP(A238,all_municipalities!$A$2:$M$445,13, FALSE)</f>
        <v>1</v>
      </c>
      <c r="K238" t="str">
        <f t="shared" si="13"/>
        <v>NONE</v>
      </c>
      <c r="L238">
        <v>9</v>
      </c>
      <c r="M238" t="str">
        <f t="shared" si="14"/>
        <v>10486 Councillor, Ward 3</v>
      </c>
      <c r="N238" s="6" t="str">
        <f t="shared" si="15"/>
        <v>10486 Councillor, Ward 3</v>
      </c>
      <c r="O238" s="15">
        <f>IF(I238&lt;&gt;FALSE,VLOOKUP(H238,internet_municipalities!$B$2:$W$226,22,FALSE),"NO INTERNET")</f>
        <v>7976</v>
      </c>
      <c r="P238" s="16" t="str">
        <f t="shared" si="16"/>
        <v>Lost</v>
      </c>
    </row>
    <row r="239" spans="1:16" x14ac:dyDescent="0.2">
      <c r="A239">
        <v>10486</v>
      </c>
      <c r="B239" t="b">
        <v>0</v>
      </c>
      <c r="C239" t="s">
        <v>1471</v>
      </c>
      <c r="D239" t="s">
        <v>2934</v>
      </c>
      <c r="E239">
        <v>304</v>
      </c>
      <c r="F239" t="s">
        <v>1460</v>
      </c>
      <c r="G239" t="b">
        <v>0</v>
      </c>
      <c r="H239" t="str">
        <f>VLOOKUP(A239,all_municipalities!$A$2:$M$445,2,FALSE)</f>
        <v>Greater Napanee, Town of</v>
      </c>
      <c r="I239" t="b">
        <f>VLOOKUP(A239,all_municipalities!$A$2:$M$445,9,FALSE)</f>
        <v>1</v>
      </c>
      <c r="J239" t="b">
        <f>VLOOKUP(A239,all_municipalities!$A$2:$M$445,13, FALSE)</f>
        <v>1</v>
      </c>
      <c r="K239" t="str">
        <f t="shared" si="13"/>
        <v>NONE</v>
      </c>
      <c r="L239">
        <v>9</v>
      </c>
      <c r="M239" t="str">
        <f t="shared" si="14"/>
        <v>10486 Councillor, Ward 4</v>
      </c>
      <c r="N239" s="6" t="str">
        <f t="shared" si="15"/>
        <v>10486 Councillor, Ward 4</v>
      </c>
      <c r="O239" s="15">
        <f>IF(I239&lt;&gt;FALSE,VLOOKUP(H239,internet_municipalities!$B$2:$W$226,22,FALSE),"NO INTERNET")</f>
        <v>7976</v>
      </c>
      <c r="P239" s="16" t="str">
        <f t="shared" si="16"/>
        <v>Lost</v>
      </c>
    </row>
    <row r="240" spans="1:16" x14ac:dyDescent="0.2">
      <c r="A240">
        <v>10486</v>
      </c>
      <c r="B240" t="b">
        <v>0</v>
      </c>
      <c r="C240" t="s">
        <v>1471</v>
      </c>
      <c r="D240" t="s">
        <v>2935</v>
      </c>
      <c r="E240">
        <v>137</v>
      </c>
      <c r="F240" t="s">
        <v>1460</v>
      </c>
      <c r="G240" t="b">
        <v>0</v>
      </c>
      <c r="H240" t="str">
        <f>VLOOKUP(A240,all_municipalities!$A$2:$M$445,2,FALSE)</f>
        <v>Greater Napanee, Town of</v>
      </c>
      <c r="I240" t="b">
        <f>VLOOKUP(A240,all_municipalities!$A$2:$M$445,9,FALSE)</f>
        <v>1</v>
      </c>
      <c r="J240" t="b">
        <f>VLOOKUP(A240,all_municipalities!$A$2:$M$445,13, FALSE)</f>
        <v>1</v>
      </c>
      <c r="K240" t="str">
        <f t="shared" si="13"/>
        <v>NONE</v>
      </c>
      <c r="L240">
        <v>9</v>
      </c>
      <c r="M240" t="str">
        <f t="shared" si="14"/>
        <v>10486 Councillor, Ward 4</v>
      </c>
      <c r="N240" s="6" t="str">
        <f t="shared" si="15"/>
        <v>10486 Councillor, Ward 4</v>
      </c>
      <c r="O240" s="15">
        <f>IF(I240&lt;&gt;FALSE,VLOOKUP(H240,internet_municipalities!$B$2:$W$226,22,FALSE),"NO INTERNET")</f>
        <v>7976</v>
      </c>
      <c r="P240" s="16" t="str">
        <f t="shared" si="16"/>
        <v>Lost</v>
      </c>
    </row>
    <row r="241" spans="1:16" x14ac:dyDescent="0.2">
      <c r="A241">
        <v>10486</v>
      </c>
      <c r="B241" t="b">
        <v>0</v>
      </c>
      <c r="C241" t="s">
        <v>1473</v>
      </c>
      <c r="D241" t="s">
        <v>2936</v>
      </c>
      <c r="E241">
        <v>167</v>
      </c>
      <c r="F241" t="s">
        <v>1460</v>
      </c>
      <c r="G241" t="b">
        <v>0</v>
      </c>
      <c r="H241" t="str">
        <f>VLOOKUP(A241,all_municipalities!$A$2:$M$445,2,FALSE)</f>
        <v>Greater Napanee, Town of</v>
      </c>
      <c r="I241" t="b">
        <f>VLOOKUP(A241,all_municipalities!$A$2:$M$445,9,FALSE)</f>
        <v>1</v>
      </c>
      <c r="J241" t="b">
        <f>VLOOKUP(A241,all_municipalities!$A$2:$M$445,13, FALSE)</f>
        <v>1</v>
      </c>
      <c r="K241" t="str">
        <f t="shared" si="13"/>
        <v>NONE</v>
      </c>
      <c r="L241">
        <v>9</v>
      </c>
      <c r="M241" t="str">
        <f t="shared" si="14"/>
        <v>10486 Councillor, Ward 5</v>
      </c>
      <c r="N241" s="6" t="str">
        <f t="shared" si="15"/>
        <v>10486 Councillor, Ward 5</v>
      </c>
      <c r="O241" s="15">
        <f>IF(I241&lt;&gt;FALSE,VLOOKUP(H241,internet_municipalities!$B$2:$W$226,22,FALSE),"NO INTERNET")</f>
        <v>7976</v>
      </c>
      <c r="P241" s="16" t="str">
        <f t="shared" si="16"/>
        <v>Lost</v>
      </c>
    </row>
    <row r="242" spans="1:16" x14ac:dyDescent="0.2">
      <c r="A242">
        <v>10486</v>
      </c>
      <c r="B242" t="b">
        <v>0</v>
      </c>
      <c r="C242" t="s">
        <v>1473</v>
      </c>
      <c r="D242" t="s">
        <v>2937</v>
      </c>
      <c r="E242">
        <v>252</v>
      </c>
      <c r="F242" t="s">
        <v>1460</v>
      </c>
      <c r="G242" t="b">
        <v>0</v>
      </c>
      <c r="H242" t="str">
        <f>VLOOKUP(A242,all_municipalities!$A$2:$M$445,2,FALSE)</f>
        <v>Greater Napanee, Town of</v>
      </c>
      <c r="I242" t="b">
        <f>VLOOKUP(A242,all_municipalities!$A$2:$M$445,9,FALSE)</f>
        <v>1</v>
      </c>
      <c r="J242" t="b">
        <f>VLOOKUP(A242,all_municipalities!$A$2:$M$445,13, FALSE)</f>
        <v>1</v>
      </c>
      <c r="K242" t="str">
        <f t="shared" si="13"/>
        <v>NONE</v>
      </c>
      <c r="L242">
        <v>9</v>
      </c>
      <c r="M242" t="str">
        <f t="shared" si="14"/>
        <v>10486 Councillor, Ward 5</v>
      </c>
      <c r="N242" s="6" t="str">
        <f t="shared" si="15"/>
        <v>10486 Councillor, Ward 5</v>
      </c>
      <c r="O242" s="15">
        <f>IF(I242&lt;&gt;FALSE,VLOOKUP(H242,internet_municipalities!$B$2:$W$226,22,FALSE),"NO INTERNET")</f>
        <v>7976</v>
      </c>
      <c r="P242" s="16" t="str">
        <f t="shared" si="16"/>
        <v>Lost</v>
      </c>
    </row>
    <row r="243" spans="1:16" x14ac:dyDescent="0.2">
      <c r="A243">
        <v>19439</v>
      </c>
      <c r="B243" t="b">
        <v>1</v>
      </c>
      <c r="C243" t="s">
        <v>1718</v>
      </c>
      <c r="D243" t="s">
        <v>3635</v>
      </c>
      <c r="E243">
        <v>326</v>
      </c>
      <c r="F243">
        <v>74</v>
      </c>
      <c r="G243" t="b">
        <v>0</v>
      </c>
      <c r="H243" t="str">
        <f>VLOOKUP(A243,all_municipalities!$A$2:$M$445,2,FALSE)</f>
        <v>Lambton Shores, Municipality of</v>
      </c>
      <c r="I243" t="b">
        <f>VLOOKUP(A243,all_municipalities!$A$2:$M$445,9,FALSE)</f>
        <v>1</v>
      </c>
      <c r="J243" t="b">
        <f>VLOOKUP(A243,all_municipalities!$A$2:$M$445,13, FALSE)</f>
        <v>1</v>
      </c>
      <c r="K243" t="str">
        <f t="shared" si="13"/>
        <v>MID</v>
      </c>
      <c r="L243">
        <v>9</v>
      </c>
      <c r="M243" t="str">
        <f t="shared" si="14"/>
        <v>19439 Councillor, Ward 7</v>
      </c>
      <c r="N243" s="6" t="str">
        <f t="shared" si="15"/>
        <v>19439 Councillor, Ward 7</v>
      </c>
      <c r="O243" s="15">
        <f>IF(I243&lt;&gt;FALSE,VLOOKUP(H243,internet_municipalities!$B$2:$W$226,22,FALSE),"NO INTERNET")</f>
        <v>7390</v>
      </c>
      <c r="P243" s="16">
        <f t="shared" si="16"/>
        <v>1.0013531799729363E-2</v>
      </c>
    </row>
    <row r="244" spans="1:16" x14ac:dyDescent="0.2">
      <c r="A244">
        <v>19439</v>
      </c>
      <c r="B244" t="b">
        <v>1</v>
      </c>
      <c r="C244" t="s">
        <v>1720</v>
      </c>
      <c r="D244" t="s">
        <v>3636</v>
      </c>
      <c r="E244" t="s">
        <v>461</v>
      </c>
      <c r="F244" t="s">
        <v>461</v>
      </c>
      <c r="G244" t="b">
        <v>0</v>
      </c>
      <c r="H244" t="str">
        <f>VLOOKUP(A244,all_municipalities!$A$2:$M$445,2,FALSE)</f>
        <v>Lambton Shores, Municipality of</v>
      </c>
      <c r="I244" t="b">
        <f>VLOOKUP(A244,all_municipalities!$A$2:$M$445,9,FALSE)</f>
        <v>1</v>
      </c>
      <c r="J244" t="b">
        <f>VLOOKUP(A244,all_municipalities!$A$2:$M$445,13, FALSE)</f>
        <v>1</v>
      </c>
      <c r="K244" t="str">
        <f t="shared" si="13"/>
        <v>NONE</v>
      </c>
      <c r="L244">
        <v>9</v>
      </c>
      <c r="M244" t="str">
        <f t="shared" si="14"/>
        <v>19439 Councillor, Ward 6</v>
      </c>
      <c r="N244" s="6" t="str">
        <f t="shared" si="15"/>
        <v>19439 Councillor, Ward 6</v>
      </c>
      <c r="O244" s="15">
        <f>IF(I244&lt;&gt;FALSE,VLOOKUP(H244,internet_municipalities!$B$2:$W$226,22,FALSE),"NO INTERNET")</f>
        <v>7390</v>
      </c>
      <c r="P244" s="16" t="str">
        <f t="shared" si="16"/>
        <v>Acclaimed</v>
      </c>
    </row>
    <row r="245" spans="1:16" x14ac:dyDescent="0.2">
      <c r="A245">
        <v>19439</v>
      </c>
      <c r="B245" t="b">
        <v>1</v>
      </c>
      <c r="C245" t="s">
        <v>1473</v>
      </c>
      <c r="D245" t="s">
        <v>3637</v>
      </c>
      <c r="E245">
        <v>279</v>
      </c>
      <c r="F245">
        <v>17</v>
      </c>
      <c r="G245" t="b">
        <v>0</v>
      </c>
      <c r="H245" t="str">
        <f>VLOOKUP(A245,all_municipalities!$A$2:$M$445,2,FALSE)</f>
        <v>Lambton Shores, Municipality of</v>
      </c>
      <c r="I245" t="b">
        <f>VLOOKUP(A245,all_municipalities!$A$2:$M$445,9,FALSE)</f>
        <v>1</v>
      </c>
      <c r="J245" t="b">
        <f>VLOOKUP(A245,all_municipalities!$A$2:$M$445,13, FALSE)</f>
        <v>1</v>
      </c>
      <c r="K245" t="str">
        <f t="shared" si="13"/>
        <v>MID</v>
      </c>
      <c r="L245">
        <v>9</v>
      </c>
      <c r="M245" t="str">
        <f t="shared" si="14"/>
        <v>19439 Councillor, Ward 5</v>
      </c>
      <c r="N245" s="6" t="str">
        <f t="shared" si="15"/>
        <v>19439 Councillor, Ward 5</v>
      </c>
      <c r="O245" s="15">
        <f>IF(I245&lt;&gt;FALSE,VLOOKUP(H245,internet_municipalities!$B$2:$W$226,22,FALSE),"NO INTERNET")</f>
        <v>7390</v>
      </c>
      <c r="P245" s="16">
        <f t="shared" si="16"/>
        <v>2.3004059539918809E-3</v>
      </c>
    </row>
    <row r="246" spans="1:16" x14ac:dyDescent="0.2">
      <c r="A246">
        <v>19439</v>
      </c>
      <c r="B246" t="b">
        <v>1</v>
      </c>
      <c r="C246" t="s">
        <v>1471</v>
      </c>
      <c r="D246" t="s">
        <v>3638</v>
      </c>
      <c r="E246" t="s">
        <v>461</v>
      </c>
      <c r="F246" t="s">
        <v>461</v>
      </c>
      <c r="G246" t="b">
        <v>0</v>
      </c>
      <c r="H246" t="str">
        <f>VLOOKUP(A246,all_municipalities!$A$2:$M$445,2,FALSE)</f>
        <v>Lambton Shores, Municipality of</v>
      </c>
      <c r="I246" t="b">
        <f>VLOOKUP(A246,all_municipalities!$A$2:$M$445,9,FALSE)</f>
        <v>1</v>
      </c>
      <c r="J246" t="b">
        <f>VLOOKUP(A246,all_municipalities!$A$2:$M$445,13, FALSE)</f>
        <v>1</v>
      </c>
      <c r="K246" t="str">
        <f t="shared" si="13"/>
        <v>NONE</v>
      </c>
      <c r="L246">
        <v>9</v>
      </c>
      <c r="M246" t="str">
        <f t="shared" si="14"/>
        <v>19439 Councillor, Ward 4</v>
      </c>
      <c r="N246" s="6" t="str">
        <f t="shared" si="15"/>
        <v>19439 Councillor, Ward 4</v>
      </c>
      <c r="O246" s="15">
        <f>IF(I246&lt;&gt;FALSE,VLOOKUP(H246,internet_municipalities!$B$2:$W$226,22,FALSE),"NO INTERNET")</f>
        <v>7390</v>
      </c>
      <c r="P246" s="16" t="str">
        <f t="shared" si="16"/>
        <v>Acclaimed</v>
      </c>
    </row>
    <row r="247" spans="1:16" x14ac:dyDescent="0.2">
      <c r="A247">
        <v>19439</v>
      </c>
      <c r="B247" t="b">
        <v>1</v>
      </c>
      <c r="C247" t="s">
        <v>1475</v>
      </c>
      <c r="D247" t="s">
        <v>3639</v>
      </c>
      <c r="E247">
        <v>448</v>
      </c>
      <c r="F247">
        <v>65</v>
      </c>
      <c r="G247" t="b">
        <v>0</v>
      </c>
      <c r="H247" t="str">
        <f>VLOOKUP(A247,all_municipalities!$A$2:$M$445,2,FALSE)</f>
        <v>Lambton Shores, Municipality of</v>
      </c>
      <c r="I247" t="b">
        <f>VLOOKUP(A247,all_municipalities!$A$2:$M$445,9,FALSE)</f>
        <v>1</v>
      </c>
      <c r="J247" t="b">
        <f>VLOOKUP(A247,all_municipalities!$A$2:$M$445,13, FALSE)</f>
        <v>1</v>
      </c>
      <c r="K247" t="str">
        <f t="shared" si="13"/>
        <v>MID</v>
      </c>
      <c r="L247">
        <v>9</v>
      </c>
      <c r="M247" t="str">
        <f t="shared" si="14"/>
        <v>19439 Councillor, Ward 3</v>
      </c>
      <c r="N247" s="6" t="str">
        <f t="shared" si="15"/>
        <v>19439 Councillor, Ward 3</v>
      </c>
      <c r="O247" s="15">
        <f>IF(I247&lt;&gt;FALSE,VLOOKUP(H247,internet_municipalities!$B$2:$W$226,22,FALSE),"NO INTERNET")</f>
        <v>7390</v>
      </c>
      <c r="P247" s="16">
        <f t="shared" si="16"/>
        <v>8.7956698240866035E-3</v>
      </c>
    </row>
    <row r="248" spans="1:16" x14ac:dyDescent="0.2">
      <c r="A248">
        <v>19439</v>
      </c>
      <c r="B248" t="b">
        <v>1</v>
      </c>
      <c r="C248" t="s">
        <v>1453</v>
      </c>
      <c r="D248" t="s">
        <v>3640</v>
      </c>
      <c r="E248">
        <v>598</v>
      </c>
      <c r="F248">
        <v>440</v>
      </c>
      <c r="G248" t="b">
        <v>0</v>
      </c>
      <c r="H248" t="str">
        <f>VLOOKUP(A248,all_municipalities!$A$2:$M$445,2,FALSE)</f>
        <v>Lambton Shores, Municipality of</v>
      </c>
      <c r="I248" t="b">
        <f>VLOOKUP(A248,all_municipalities!$A$2:$M$445,9,FALSE)</f>
        <v>1</v>
      </c>
      <c r="J248" t="b">
        <f>VLOOKUP(A248,all_municipalities!$A$2:$M$445,13, FALSE)</f>
        <v>1</v>
      </c>
      <c r="K248" t="str">
        <f t="shared" si="13"/>
        <v>LOW</v>
      </c>
      <c r="L248">
        <v>9</v>
      </c>
      <c r="M248" t="str">
        <f t="shared" si="14"/>
        <v>19439 Councillor, Ward 2</v>
      </c>
      <c r="N248" s="6" t="str">
        <f t="shared" si="15"/>
        <v>19439 Councillor, Ward 2</v>
      </c>
      <c r="O248" s="15">
        <f>IF(I248&lt;&gt;FALSE,VLOOKUP(H248,internet_municipalities!$B$2:$W$226,22,FALSE),"NO INTERNET")</f>
        <v>7390</v>
      </c>
      <c r="P248" s="16">
        <f t="shared" si="16"/>
        <v>5.9539918809201627E-2</v>
      </c>
    </row>
    <row r="249" spans="1:16" x14ac:dyDescent="0.2">
      <c r="A249">
        <v>19439</v>
      </c>
      <c r="B249" t="b">
        <v>1</v>
      </c>
      <c r="C249" t="s">
        <v>1456</v>
      </c>
      <c r="D249" t="s">
        <v>3641</v>
      </c>
      <c r="E249">
        <v>548</v>
      </c>
      <c r="F249">
        <v>233</v>
      </c>
      <c r="G249" t="b">
        <v>0</v>
      </c>
      <c r="H249" t="str">
        <f>VLOOKUP(A249,all_municipalities!$A$2:$M$445,2,FALSE)</f>
        <v>Lambton Shores, Municipality of</v>
      </c>
      <c r="I249" t="b">
        <f>VLOOKUP(A249,all_municipalities!$A$2:$M$445,9,FALSE)</f>
        <v>1</v>
      </c>
      <c r="J249" t="b">
        <f>VLOOKUP(A249,all_municipalities!$A$2:$M$445,13, FALSE)</f>
        <v>1</v>
      </c>
      <c r="K249" t="str">
        <f t="shared" si="13"/>
        <v>LOW</v>
      </c>
      <c r="L249">
        <v>9</v>
      </c>
      <c r="M249" t="str">
        <f t="shared" si="14"/>
        <v>19439 Councillor, Ward 1</v>
      </c>
      <c r="N249" s="6" t="str">
        <f t="shared" si="15"/>
        <v>19439 Councillor, Ward 1</v>
      </c>
      <c r="O249" s="15">
        <f>IF(I249&lt;&gt;FALSE,VLOOKUP(H249,internet_municipalities!$B$2:$W$226,22,FALSE),"NO INTERNET")</f>
        <v>7390</v>
      </c>
      <c r="P249" s="16">
        <f t="shared" si="16"/>
        <v>3.1529093369418136E-2</v>
      </c>
    </row>
    <row r="250" spans="1:16" x14ac:dyDescent="0.2">
      <c r="A250">
        <v>19439</v>
      </c>
      <c r="B250" t="b">
        <v>1</v>
      </c>
      <c r="C250" t="s">
        <v>1479</v>
      </c>
      <c r="D250" t="s">
        <v>3642</v>
      </c>
      <c r="E250">
        <v>2343</v>
      </c>
      <c r="F250">
        <v>879</v>
      </c>
      <c r="G250" t="b">
        <v>0</v>
      </c>
      <c r="H250" t="str">
        <f>VLOOKUP(A250,all_municipalities!$A$2:$M$445,2,FALSE)</f>
        <v>Lambton Shores, Municipality of</v>
      </c>
      <c r="I250" t="b">
        <f>VLOOKUP(A250,all_municipalities!$A$2:$M$445,9,FALSE)</f>
        <v>1</v>
      </c>
      <c r="J250" t="b">
        <f>VLOOKUP(A250,all_municipalities!$A$2:$M$445,13, FALSE)</f>
        <v>1</v>
      </c>
      <c r="K250" t="str">
        <f t="shared" si="13"/>
        <v>LOW</v>
      </c>
      <c r="L250">
        <v>9</v>
      </c>
      <c r="M250" t="str">
        <f t="shared" si="14"/>
        <v>19439 Deputy Mayor</v>
      </c>
      <c r="N250" s="6" t="str">
        <f t="shared" si="15"/>
        <v>19439 Deputy Mayor</v>
      </c>
      <c r="O250" s="15">
        <f>IF(I250&lt;&gt;FALSE,VLOOKUP(H250,internet_municipalities!$B$2:$W$226,22,FALSE),"NO INTERNET")</f>
        <v>7390</v>
      </c>
      <c r="P250" s="16">
        <f t="shared" si="16"/>
        <v>0.11894451962110961</v>
      </c>
    </row>
    <row r="251" spans="1:16" x14ac:dyDescent="0.2">
      <c r="A251">
        <v>19439</v>
      </c>
      <c r="B251" t="b">
        <v>0</v>
      </c>
      <c r="C251" t="s">
        <v>1479</v>
      </c>
      <c r="D251" t="s">
        <v>3643</v>
      </c>
      <c r="E251">
        <v>1464</v>
      </c>
      <c r="F251" t="s">
        <v>1460</v>
      </c>
      <c r="G251" t="b">
        <v>0</v>
      </c>
      <c r="H251" t="str">
        <f>VLOOKUP(A251,all_municipalities!$A$2:$M$445,2,FALSE)</f>
        <v>Lambton Shores, Municipality of</v>
      </c>
      <c r="I251" t="b">
        <f>VLOOKUP(A251,all_municipalities!$A$2:$M$445,9,FALSE)</f>
        <v>1</v>
      </c>
      <c r="J251" t="b">
        <f>VLOOKUP(A251,all_municipalities!$A$2:$M$445,13, FALSE)</f>
        <v>1</v>
      </c>
      <c r="K251" t="str">
        <f t="shared" si="13"/>
        <v>NONE</v>
      </c>
      <c r="L251">
        <v>9</v>
      </c>
      <c r="M251" t="str">
        <f t="shared" si="14"/>
        <v>19439 Deputy Mayor</v>
      </c>
      <c r="N251" s="6" t="str">
        <f t="shared" si="15"/>
        <v>19439 Deputy Mayor</v>
      </c>
      <c r="O251" s="15">
        <f>IF(I251&lt;&gt;FALSE,VLOOKUP(H251,internet_municipalities!$B$2:$W$226,22,FALSE),"NO INTERNET")</f>
        <v>7390</v>
      </c>
      <c r="P251" s="16" t="str">
        <f t="shared" si="16"/>
        <v>Lost</v>
      </c>
    </row>
    <row r="252" spans="1:16" x14ac:dyDescent="0.2">
      <c r="A252">
        <v>19439</v>
      </c>
      <c r="B252" t="b">
        <v>0</v>
      </c>
      <c r="C252" t="s">
        <v>1479</v>
      </c>
      <c r="D252" t="s">
        <v>3644</v>
      </c>
      <c r="E252">
        <v>812</v>
      </c>
      <c r="F252" t="s">
        <v>1460</v>
      </c>
      <c r="G252" t="b">
        <v>0</v>
      </c>
      <c r="H252" t="str">
        <f>VLOOKUP(A252,all_municipalities!$A$2:$M$445,2,FALSE)</f>
        <v>Lambton Shores, Municipality of</v>
      </c>
      <c r="I252" t="b">
        <f>VLOOKUP(A252,all_municipalities!$A$2:$M$445,9,FALSE)</f>
        <v>1</v>
      </c>
      <c r="J252" t="b">
        <f>VLOOKUP(A252,all_municipalities!$A$2:$M$445,13, FALSE)</f>
        <v>1</v>
      </c>
      <c r="K252" t="str">
        <f t="shared" si="13"/>
        <v>NONE</v>
      </c>
      <c r="L252">
        <v>9</v>
      </c>
      <c r="M252" t="str">
        <f t="shared" si="14"/>
        <v>19439 Deputy Mayor</v>
      </c>
      <c r="N252" s="6" t="str">
        <f t="shared" si="15"/>
        <v>19439 Deputy Mayor</v>
      </c>
      <c r="O252" s="15">
        <f>IF(I252&lt;&gt;FALSE,VLOOKUP(H252,internet_municipalities!$B$2:$W$226,22,FALSE),"NO INTERNET")</f>
        <v>7390</v>
      </c>
      <c r="P252" s="16" t="str">
        <f t="shared" si="16"/>
        <v>Lost</v>
      </c>
    </row>
    <row r="253" spans="1:16" x14ac:dyDescent="0.2">
      <c r="A253">
        <v>19439</v>
      </c>
      <c r="B253" t="b">
        <v>0</v>
      </c>
      <c r="C253" t="s">
        <v>1456</v>
      </c>
      <c r="D253" t="s">
        <v>3645</v>
      </c>
      <c r="E253">
        <v>315</v>
      </c>
      <c r="F253" t="s">
        <v>1460</v>
      </c>
      <c r="G253" t="b">
        <v>0</v>
      </c>
      <c r="H253" t="str">
        <f>VLOOKUP(A253,all_municipalities!$A$2:$M$445,2,FALSE)</f>
        <v>Lambton Shores, Municipality of</v>
      </c>
      <c r="I253" t="b">
        <f>VLOOKUP(A253,all_municipalities!$A$2:$M$445,9,FALSE)</f>
        <v>1</v>
      </c>
      <c r="J253" t="b">
        <f>VLOOKUP(A253,all_municipalities!$A$2:$M$445,13, FALSE)</f>
        <v>1</v>
      </c>
      <c r="K253" t="str">
        <f t="shared" si="13"/>
        <v>NONE</v>
      </c>
      <c r="L253">
        <v>9</v>
      </c>
      <c r="M253" t="str">
        <f t="shared" si="14"/>
        <v>19439 Councillor, Ward 1</v>
      </c>
      <c r="N253" s="6" t="str">
        <f t="shared" si="15"/>
        <v>19439 Councillor, Ward 1</v>
      </c>
      <c r="O253" s="15">
        <f>IF(I253&lt;&gt;FALSE,VLOOKUP(H253,internet_municipalities!$B$2:$W$226,22,FALSE),"NO INTERNET")</f>
        <v>7390</v>
      </c>
      <c r="P253" s="16" t="str">
        <f t="shared" si="16"/>
        <v>Lost</v>
      </c>
    </row>
    <row r="254" spans="1:16" x14ac:dyDescent="0.2">
      <c r="A254">
        <v>19439</v>
      </c>
      <c r="B254" t="b">
        <v>0</v>
      </c>
      <c r="C254" t="s">
        <v>1453</v>
      </c>
      <c r="D254" t="s">
        <v>3646</v>
      </c>
      <c r="E254">
        <v>158</v>
      </c>
      <c r="F254" t="s">
        <v>1460</v>
      </c>
      <c r="G254" t="b">
        <v>0</v>
      </c>
      <c r="H254" t="str">
        <f>VLOOKUP(A254,all_municipalities!$A$2:$M$445,2,FALSE)</f>
        <v>Lambton Shores, Municipality of</v>
      </c>
      <c r="I254" t="b">
        <f>VLOOKUP(A254,all_municipalities!$A$2:$M$445,9,FALSE)</f>
        <v>1</v>
      </c>
      <c r="J254" t="b">
        <f>VLOOKUP(A254,all_municipalities!$A$2:$M$445,13, FALSE)</f>
        <v>1</v>
      </c>
      <c r="K254" t="str">
        <f t="shared" si="13"/>
        <v>NONE</v>
      </c>
      <c r="L254">
        <v>9</v>
      </c>
      <c r="M254" t="str">
        <f t="shared" si="14"/>
        <v>19439 Councillor, Ward 2</v>
      </c>
      <c r="N254" s="6" t="str">
        <f t="shared" si="15"/>
        <v>19439 Councillor, Ward 2</v>
      </c>
      <c r="O254" s="15">
        <f>IF(I254&lt;&gt;FALSE,VLOOKUP(H254,internet_municipalities!$B$2:$W$226,22,FALSE),"NO INTERNET")</f>
        <v>7390</v>
      </c>
      <c r="P254" s="16" t="str">
        <f t="shared" si="16"/>
        <v>Lost</v>
      </c>
    </row>
    <row r="255" spans="1:16" x14ac:dyDescent="0.2">
      <c r="A255">
        <v>19439</v>
      </c>
      <c r="B255" t="b">
        <v>0</v>
      </c>
      <c r="C255" t="s">
        <v>1475</v>
      </c>
      <c r="D255" t="s">
        <v>3647</v>
      </c>
      <c r="E255">
        <v>383</v>
      </c>
      <c r="F255" t="s">
        <v>1460</v>
      </c>
      <c r="G255" t="b">
        <v>0</v>
      </c>
      <c r="H255" t="str">
        <f>VLOOKUP(A255,all_municipalities!$A$2:$M$445,2,FALSE)</f>
        <v>Lambton Shores, Municipality of</v>
      </c>
      <c r="I255" t="b">
        <f>VLOOKUP(A255,all_municipalities!$A$2:$M$445,9,FALSE)</f>
        <v>1</v>
      </c>
      <c r="J255" t="b">
        <f>VLOOKUP(A255,all_municipalities!$A$2:$M$445,13, FALSE)</f>
        <v>1</v>
      </c>
      <c r="K255" t="str">
        <f t="shared" si="13"/>
        <v>NONE</v>
      </c>
      <c r="L255">
        <v>9</v>
      </c>
      <c r="M255" t="str">
        <f t="shared" si="14"/>
        <v>19439 Councillor, Ward 3</v>
      </c>
      <c r="N255" s="6" t="str">
        <f t="shared" si="15"/>
        <v>19439 Councillor, Ward 3</v>
      </c>
      <c r="O255" s="15">
        <f>IF(I255&lt;&gt;FALSE,VLOOKUP(H255,internet_municipalities!$B$2:$W$226,22,FALSE),"NO INTERNET")</f>
        <v>7390</v>
      </c>
      <c r="P255" s="16" t="str">
        <f t="shared" si="16"/>
        <v>Lost</v>
      </c>
    </row>
    <row r="256" spans="1:16" x14ac:dyDescent="0.2">
      <c r="A256">
        <v>19439</v>
      </c>
      <c r="B256" t="b">
        <v>0</v>
      </c>
      <c r="C256" t="s">
        <v>1473</v>
      </c>
      <c r="D256" t="s">
        <v>3648</v>
      </c>
      <c r="E256">
        <v>85</v>
      </c>
      <c r="F256" t="s">
        <v>1460</v>
      </c>
      <c r="G256" t="b">
        <v>0</v>
      </c>
      <c r="H256" t="str">
        <f>VLOOKUP(A256,all_municipalities!$A$2:$M$445,2,FALSE)</f>
        <v>Lambton Shores, Municipality of</v>
      </c>
      <c r="I256" t="b">
        <f>VLOOKUP(A256,all_municipalities!$A$2:$M$445,9,FALSE)</f>
        <v>1</v>
      </c>
      <c r="J256" t="b">
        <f>VLOOKUP(A256,all_municipalities!$A$2:$M$445,13, FALSE)</f>
        <v>1</v>
      </c>
      <c r="K256" t="str">
        <f t="shared" si="13"/>
        <v>NONE</v>
      </c>
      <c r="L256">
        <v>9</v>
      </c>
      <c r="M256" t="str">
        <f t="shared" si="14"/>
        <v>19439 Councillor, Ward 5</v>
      </c>
      <c r="N256" s="6" t="str">
        <f t="shared" si="15"/>
        <v>19439 Councillor, Ward 5</v>
      </c>
      <c r="O256" s="15">
        <f>IF(I256&lt;&gt;FALSE,VLOOKUP(H256,internet_municipalities!$B$2:$W$226,22,FALSE),"NO INTERNET")</f>
        <v>7390</v>
      </c>
      <c r="P256" s="16" t="str">
        <f t="shared" si="16"/>
        <v>Lost</v>
      </c>
    </row>
    <row r="257" spans="1:16" x14ac:dyDescent="0.2">
      <c r="A257">
        <v>19439</v>
      </c>
      <c r="B257" t="b">
        <v>0</v>
      </c>
      <c r="C257" t="s">
        <v>1473</v>
      </c>
      <c r="D257" t="s">
        <v>3649</v>
      </c>
      <c r="E257">
        <v>262</v>
      </c>
      <c r="F257" t="s">
        <v>1460</v>
      </c>
      <c r="G257" t="b">
        <v>0</v>
      </c>
      <c r="H257" t="str">
        <f>VLOOKUP(A257,all_municipalities!$A$2:$M$445,2,FALSE)</f>
        <v>Lambton Shores, Municipality of</v>
      </c>
      <c r="I257" t="b">
        <f>VLOOKUP(A257,all_municipalities!$A$2:$M$445,9,FALSE)</f>
        <v>1</v>
      </c>
      <c r="J257" t="b">
        <f>VLOOKUP(A257,all_municipalities!$A$2:$M$445,13, FALSE)</f>
        <v>1</v>
      </c>
      <c r="K257" t="str">
        <f t="shared" si="13"/>
        <v>NONE</v>
      </c>
      <c r="L257">
        <v>9</v>
      </c>
      <c r="M257" t="str">
        <f t="shared" si="14"/>
        <v>19439 Councillor, Ward 5</v>
      </c>
      <c r="N257" s="6" t="str">
        <f t="shared" si="15"/>
        <v>19439 Councillor, Ward 5</v>
      </c>
      <c r="O257" s="15">
        <f>IF(I257&lt;&gt;FALSE,VLOOKUP(H257,internet_municipalities!$B$2:$W$226,22,FALSE),"NO INTERNET")</f>
        <v>7390</v>
      </c>
      <c r="P257" s="16" t="str">
        <f t="shared" si="16"/>
        <v>Lost</v>
      </c>
    </row>
    <row r="258" spans="1:16" x14ac:dyDescent="0.2">
      <c r="A258">
        <v>19439</v>
      </c>
      <c r="B258" t="b">
        <v>0</v>
      </c>
      <c r="C258" t="s">
        <v>1718</v>
      </c>
      <c r="D258" t="s">
        <v>3650</v>
      </c>
      <c r="E258">
        <v>74</v>
      </c>
      <c r="F258" t="s">
        <v>1460</v>
      </c>
      <c r="G258" t="b">
        <v>0</v>
      </c>
      <c r="H258" t="str">
        <f>VLOOKUP(A258,all_municipalities!$A$2:$M$445,2,FALSE)</f>
        <v>Lambton Shores, Municipality of</v>
      </c>
      <c r="I258" t="b">
        <f>VLOOKUP(A258,all_municipalities!$A$2:$M$445,9,FALSE)</f>
        <v>1</v>
      </c>
      <c r="J258" t="b">
        <f>VLOOKUP(A258,all_municipalities!$A$2:$M$445,13, FALSE)</f>
        <v>1</v>
      </c>
      <c r="K258" t="str">
        <f t="shared" ref="K258:K321" si="17">IF(J258=TRUE,IF(F258&lt;=10,"HIGH",IF(F258&lt;=100,"MID",IF(F258&lt;=1000,"LOW","NONE"))),"NONE")</f>
        <v>NONE</v>
      </c>
      <c r="L258">
        <v>9</v>
      </c>
      <c r="M258" t="str">
        <f t="shared" ref="M258:M321" si="18">CONCATENATE(A258, " ",C258)</f>
        <v>19439 Councillor, Ward 7</v>
      </c>
      <c r="N258" s="6" t="str">
        <f t="shared" si="15"/>
        <v>19439 Councillor, Ward 7</v>
      </c>
      <c r="O258" s="15">
        <f>IF(I258&lt;&gt;FALSE,VLOOKUP(H258,internet_municipalities!$B$2:$W$226,22,FALSE),"NO INTERNET")</f>
        <v>7390</v>
      </c>
      <c r="P258" s="16" t="str">
        <f t="shared" si="16"/>
        <v>Lost</v>
      </c>
    </row>
    <row r="259" spans="1:16" x14ac:dyDescent="0.2">
      <c r="A259">
        <v>19439</v>
      </c>
      <c r="B259" t="b">
        <v>0</v>
      </c>
      <c r="C259" t="s">
        <v>1718</v>
      </c>
      <c r="D259" t="s">
        <v>3651</v>
      </c>
      <c r="E259">
        <v>252</v>
      </c>
      <c r="F259" t="s">
        <v>1460</v>
      </c>
      <c r="G259" t="b">
        <v>0</v>
      </c>
      <c r="H259" t="str">
        <f>VLOOKUP(A259,all_municipalities!$A$2:$M$445,2,FALSE)</f>
        <v>Lambton Shores, Municipality of</v>
      </c>
      <c r="I259" t="b">
        <f>VLOOKUP(A259,all_municipalities!$A$2:$M$445,9,FALSE)</f>
        <v>1</v>
      </c>
      <c r="J259" t="b">
        <f>VLOOKUP(A259,all_municipalities!$A$2:$M$445,13, FALSE)</f>
        <v>1</v>
      </c>
      <c r="K259" t="str">
        <f t="shared" si="17"/>
        <v>NONE</v>
      </c>
      <c r="L259">
        <v>9</v>
      </c>
      <c r="M259" t="str">
        <f t="shared" si="18"/>
        <v>19439 Councillor, Ward 7</v>
      </c>
      <c r="N259" s="6" t="str">
        <f t="shared" ref="N259:N322" si="19">IF(I259,M259,"")</f>
        <v>19439 Councillor, Ward 7</v>
      </c>
      <c r="O259" s="15">
        <f>IF(I259&lt;&gt;FALSE,VLOOKUP(H259,internet_municipalities!$B$2:$W$226,22,FALSE),"NO INTERNET")</f>
        <v>7390</v>
      </c>
      <c r="P259" s="16" t="str">
        <f t="shared" si="16"/>
        <v>Lost</v>
      </c>
    </row>
    <row r="260" spans="1:16" x14ac:dyDescent="0.2">
      <c r="A260">
        <v>13188</v>
      </c>
      <c r="B260" t="b">
        <v>1</v>
      </c>
      <c r="C260" t="s">
        <v>1463</v>
      </c>
      <c r="D260" t="s">
        <v>5172</v>
      </c>
      <c r="E260">
        <v>424</v>
      </c>
      <c r="F260">
        <v>20</v>
      </c>
      <c r="G260" t="b">
        <v>0</v>
      </c>
      <c r="H260" t="str">
        <f>VLOOKUP(A260,all_municipalities!$A$2:$M$445,2,FALSE)</f>
        <v>Sables-Spanish Rivers, Township of</v>
      </c>
      <c r="I260" t="b">
        <f>VLOOKUP(A260,all_municipalities!$A$2:$M$445,9,FALSE)</f>
        <v>1</v>
      </c>
      <c r="J260" t="b">
        <f>VLOOKUP(A260,all_municipalities!$A$2:$M$445,13, FALSE)</f>
        <v>1</v>
      </c>
      <c r="K260" t="str">
        <f t="shared" si="17"/>
        <v>MID</v>
      </c>
      <c r="L260">
        <v>9</v>
      </c>
      <c r="M260" t="str">
        <f t="shared" si="18"/>
        <v>13188 Councillor</v>
      </c>
      <c r="N260" s="6" t="str">
        <f t="shared" si="19"/>
        <v>13188 Councillor</v>
      </c>
      <c r="O260" s="15">
        <f>IF(I260&lt;&gt;FALSE,VLOOKUP(H260,internet_municipalities!$B$2:$W$226,22,FALSE),"NO INTERNET")</f>
        <v>2209</v>
      </c>
      <c r="P260" s="16">
        <f t="shared" si="16"/>
        <v>9.0538705296514255E-3</v>
      </c>
    </row>
    <row r="261" spans="1:16" x14ac:dyDescent="0.2">
      <c r="A261">
        <v>13188</v>
      </c>
      <c r="B261" t="b">
        <v>1</v>
      </c>
      <c r="C261" t="s">
        <v>1463</v>
      </c>
      <c r="D261" t="s">
        <v>5173</v>
      </c>
      <c r="E261">
        <v>829</v>
      </c>
      <c r="F261">
        <v>425</v>
      </c>
      <c r="G261" t="b">
        <v>0</v>
      </c>
      <c r="H261" t="str">
        <f>VLOOKUP(A261,all_municipalities!$A$2:$M$445,2,FALSE)</f>
        <v>Sables-Spanish Rivers, Township of</v>
      </c>
      <c r="I261" t="b">
        <f>VLOOKUP(A261,all_municipalities!$A$2:$M$445,9,FALSE)</f>
        <v>1</v>
      </c>
      <c r="J261" t="b">
        <f>VLOOKUP(A261,all_municipalities!$A$2:$M$445,13, FALSE)</f>
        <v>1</v>
      </c>
      <c r="K261" t="str">
        <f t="shared" si="17"/>
        <v>LOW</v>
      </c>
      <c r="L261">
        <v>9</v>
      </c>
      <c r="M261" t="str">
        <f t="shared" si="18"/>
        <v>13188 Councillor</v>
      </c>
      <c r="N261" s="6" t="str">
        <f t="shared" si="19"/>
        <v>13188 Councillor</v>
      </c>
      <c r="O261" s="15">
        <f>IF(I261&lt;&gt;FALSE,VLOOKUP(H261,internet_municipalities!$B$2:$W$226,22,FALSE),"NO INTERNET")</f>
        <v>2209</v>
      </c>
      <c r="P261" s="16">
        <f t="shared" si="16"/>
        <v>0.1923947487550928</v>
      </c>
    </row>
    <row r="262" spans="1:16" x14ac:dyDescent="0.2">
      <c r="A262">
        <v>13188</v>
      </c>
      <c r="B262" t="b">
        <v>1</v>
      </c>
      <c r="C262" t="s">
        <v>1463</v>
      </c>
      <c r="D262" t="s">
        <v>5174</v>
      </c>
      <c r="E262">
        <v>496</v>
      </c>
      <c r="F262">
        <v>92</v>
      </c>
      <c r="G262" t="b">
        <v>0</v>
      </c>
      <c r="H262" t="str">
        <f>VLOOKUP(A262,all_municipalities!$A$2:$M$445,2,FALSE)</f>
        <v>Sables-Spanish Rivers, Township of</v>
      </c>
      <c r="I262" t="b">
        <f>VLOOKUP(A262,all_municipalities!$A$2:$M$445,9,FALSE)</f>
        <v>1</v>
      </c>
      <c r="J262" t="b">
        <f>VLOOKUP(A262,all_municipalities!$A$2:$M$445,13, FALSE)</f>
        <v>1</v>
      </c>
      <c r="K262" t="str">
        <f t="shared" si="17"/>
        <v>MID</v>
      </c>
      <c r="L262">
        <v>9</v>
      </c>
      <c r="M262" t="str">
        <f t="shared" si="18"/>
        <v>13188 Councillor</v>
      </c>
      <c r="N262" s="6" t="str">
        <f t="shared" si="19"/>
        <v>13188 Councillor</v>
      </c>
      <c r="O262" s="15">
        <f>IF(I262&lt;&gt;FALSE,VLOOKUP(H262,internet_municipalities!$B$2:$W$226,22,FALSE),"NO INTERNET")</f>
        <v>2209</v>
      </c>
      <c r="P262" s="16">
        <f t="shared" si="16"/>
        <v>4.1647804436396561E-2</v>
      </c>
    </row>
    <row r="263" spans="1:16" x14ac:dyDescent="0.2">
      <c r="A263">
        <v>13188</v>
      </c>
      <c r="B263" t="b">
        <v>1</v>
      </c>
      <c r="C263" t="s">
        <v>1463</v>
      </c>
      <c r="D263" t="s">
        <v>5175</v>
      </c>
      <c r="E263">
        <v>537</v>
      </c>
      <c r="F263">
        <v>133</v>
      </c>
      <c r="G263" t="b">
        <v>0</v>
      </c>
      <c r="H263" t="str">
        <f>VLOOKUP(A263,all_municipalities!$A$2:$M$445,2,FALSE)</f>
        <v>Sables-Spanish Rivers, Township of</v>
      </c>
      <c r="I263" t="b">
        <f>VLOOKUP(A263,all_municipalities!$A$2:$M$445,9,FALSE)</f>
        <v>1</v>
      </c>
      <c r="J263" t="b">
        <f>VLOOKUP(A263,all_municipalities!$A$2:$M$445,13, FALSE)</f>
        <v>1</v>
      </c>
      <c r="K263" t="str">
        <f t="shared" si="17"/>
        <v>LOW</v>
      </c>
      <c r="L263">
        <v>9</v>
      </c>
      <c r="M263" t="str">
        <f t="shared" si="18"/>
        <v>13188 Councillor</v>
      </c>
      <c r="N263" s="6" t="str">
        <f t="shared" si="19"/>
        <v>13188 Councillor</v>
      </c>
      <c r="O263" s="15">
        <f>IF(I263&lt;&gt;FALSE,VLOOKUP(H263,internet_municipalities!$B$2:$W$226,22,FALSE),"NO INTERNET")</f>
        <v>2209</v>
      </c>
      <c r="P263" s="16">
        <f t="shared" ref="P263:P326" si="20">IF(I263=TRUE,IF(F263&lt;&gt;"Acclaimed",IF(F263&lt;&gt;"Lost",F263/O263,"Lost"),"Acclaimed"),"NO INTERNET")</f>
        <v>6.0208239022181982E-2</v>
      </c>
    </row>
    <row r="264" spans="1:16" x14ac:dyDescent="0.2">
      <c r="A264">
        <v>13188</v>
      </c>
      <c r="B264" t="b">
        <v>1</v>
      </c>
      <c r="C264" t="s">
        <v>1463</v>
      </c>
      <c r="D264" t="s">
        <v>5176</v>
      </c>
      <c r="E264">
        <v>554</v>
      </c>
      <c r="F264">
        <v>150</v>
      </c>
      <c r="G264" t="b">
        <v>0</v>
      </c>
      <c r="H264" t="str">
        <f>VLOOKUP(A264,all_municipalities!$A$2:$M$445,2,FALSE)</f>
        <v>Sables-Spanish Rivers, Township of</v>
      </c>
      <c r="I264" t="b">
        <f>VLOOKUP(A264,all_municipalities!$A$2:$M$445,9,FALSE)</f>
        <v>1</v>
      </c>
      <c r="J264" t="b">
        <f>VLOOKUP(A264,all_municipalities!$A$2:$M$445,13, FALSE)</f>
        <v>1</v>
      </c>
      <c r="K264" t="str">
        <f t="shared" si="17"/>
        <v>LOW</v>
      </c>
      <c r="L264">
        <v>9</v>
      </c>
      <c r="M264" t="str">
        <f t="shared" si="18"/>
        <v>13188 Councillor</v>
      </c>
      <c r="N264" s="6" t="str">
        <f t="shared" si="19"/>
        <v>13188 Councillor</v>
      </c>
      <c r="O264" s="15">
        <f>IF(I264&lt;&gt;FALSE,VLOOKUP(H264,internet_municipalities!$B$2:$W$226,22,FALSE),"NO INTERNET")</f>
        <v>2209</v>
      </c>
      <c r="P264" s="16">
        <f t="shared" si="20"/>
        <v>6.7904028972385691E-2</v>
      </c>
    </row>
    <row r="265" spans="1:16" x14ac:dyDescent="0.2">
      <c r="A265">
        <v>13188</v>
      </c>
      <c r="B265" t="b">
        <v>1</v>
      </c>
      <c r="C265" t="s">
        <v>1463</v>
      </c>
      <c r="D265" t="s">
        <v>5177</v>
      </c>
      <c r="E265">
        <v>418</v>
      </c>
      <c r="F265">
        <v>14</v>
      </c>
      <c r="G265" t="b">
        <v>0</v>
      </c>
      <c r="H265" t="str">
        <f>VLOOKUP(A265,all_municipalities!$A$2:$M$445,2,FALSE)</f>
        <v>Sables-Spanish Rivers, Township of</v>
      </c>
      <c r="I265" t="b">
        <f>VLOOKUP(A265,all_municipalities!$A$2:$M$445,9,FALSE)</f>
        <v>1</v>
      </c>
      <c r="J265" t="b">
        <f>VLOOKUP(A265,all_municipalities!$A$2:$M$445,13, FALSE)</f>
        <v>1</v>
      </c>
      <c r="K265" t="str">
        <f t="shared" si="17"/>
        <v>MID</v>
      </c>
      <c r="L265">
        <v>9</v>
      </c>
      <c r="M265" t="str">
        <f t="shared" si="18"/>
        <v>13188 Councillor</v>
      </c>
      <c r="N265" s="6" t="str">
        <f t="shared" si="19"/>
        <v>13188 Councillor</v>
      </c>
      <c r="O265" s="15">
        <f>IF(I265&lt;&gt;FALSE,VLOOKUP(H265,internet_municipalities!$B$2:$W$226,22,FALSE),"NO INTERNET")</f>
        <v>2209</v>
      </c>
      <c r="P265" s="16">
        <f t="shared" si="20"/>
        <v>6.3377093707559983E-3</v>
      </c>
    </row>
    <row r="266" spans="1:16" x14ac:dyDescent="0.2">
      <c r="A266">
        <v>13188</v>
      </c>
      <c r="B266" t="b">
        <v>0</v>
      </c>
      <c r="C266" t="s">
        <v>1463</v>
      </c>
      <c r="D266" t="s">
        <v>5178</v>
      </c>
      <c r="E266">
        <v>394</v>
      </c>
      <c r="F266" t="s">
        <v>1460</v>
      </c>
      <c r="G266" t="b">
        <v>0</v>
      </c>
      <c r="H266" t="str">
        <f>VLOOKUP(A266,all_municipalities!$A$2:$M$445,2,FALSE)</f>
        <v>Sables-Spanish Rivers, Township of</v>
      </c>
      <c r="I266" t="b">
        <f>VLOOKUP(A266,all_municipalities!$A$2:$M$445,9,FALSE)</f>
        <v>1</v>
      </c>
      <c r="J266" t="b">
        <f>VLOOKUP(A266,all_municipalities!$A$2:$M$445,13, FALSE)</f>
        <v>1</v>
      </c>
      <c r="K266" t="str">
        <f t="shared" si="17"/>
        <v>NONE</v>
      </c>
      <c r="L266">
        <v>9</v>
      </c>
      <c r="M266" t="str">
        <f t="shared" si="18"/>
        <v>13188 Councillor</v>
      </c>
      <c r="N266" s="6" t="str">
        <f t="shared" si="19"/>
        <v>13188 Councillor</v>
      </c>
      <c r="O266" s="15">
        <f>IF(I266&lt;&gt;FALSE,VLOOKUP(H266,internet_municipalities!$B$2:$W$226,22,FALSE),"NO INTERNET")</f>
        <v>2209</v>
      </c>
      <c r="P266" s="16" t="str">
        <f t="shared" si="20"/>
        <v>Lost</v>
      </c>
    </row>
    <row r="267" spans="1:16" x14ac:dyDescent="0.2">
      <c r="A267">
        <v>13188</v>
      </c>
      <c r="B267" t="b">
        <v>0</v>
      </c>
      <c r="C267" t="s">
        <v>1463</v>
      </c>
      <c r="D267" t="s">
        <v>5179</v>
      </c>
      <c r="E267">
        <v>181</v>
      </c>
      <c r="F267" t="s">
        <v>1460</v>
      </c>
      <c r="G267" t="b">
        <v>0</v>
      </c>
      <c r="H267" t="str">
        <f>VLOOKUP(A267,all_municipalities!$A$2:$M$445,2,FALSE)</f>
        <v>Sables-Spanish Rivers, Township of</v>
      </c>
      <c r="I267" t="b">
        <f>VLOOKUP(A267,all_municipalities!$A$2:$M$445,9,FALSE)</f>
        <v>1</v>
      </c>
      <c r="J267" t="b">
        <f>VLOOKUP(A267,all_municipalities!$A$2:$M$445,13, FALSE)</f>
        <v>1</v>
      </c>
      <c r="K267" t="str">
        <f t="shared" si="17"/>
        <v>NONE</v>
      </c>
      <c r="L267">
        <v>9</v>
      </c>
      <c r="M267" t="str">
        <f t="shared" si="18"/>
        <v>13188 Councillor</v>
      </c>
      <c r="N267" s="6" t="str">
        <f t="shared" si="19"/>
        <v>13188 Councillor</v>
      </c>
      <c r="O267" s="15">
        <f>IF(I267&lt;&gt;FALSE,VLOOKUP(H267,internet_municipalities!$B$2:$W$226,22,FALSE),"NO INTERNET")</f>
        <v>2209</v>
      </c>
      <c r="P267" s="16" t="str">
        <f t="shared" si="20"/>
        <v>Lost</v>
      </c>
    </row>
    <row r="268" spans="1:16" x14ac:dyDescent="0.2">
      <c r="A268">
        <v>13188</v>
      </c>
      <c r="B268" t="b">
        <v>0</v>
      </c>
      <c r="C268" t="s">
        <v>1463</v>
      </c>
      <c r="D268" t="s">
        <v>5180</v>
      </c>
      <c r="E268">
        <v>64</v>
      </c>
      <c r="F268" t="s">
        <v>1460</v>
      </c>
      <c r="G268" t="b">
        <v>0</v>
      </c>
      <c r="H268" t="str">
        <f>VLOOKUP(A268,all_municipalities!$A$2:$M$445,2,FALSE)</f>
        <v>Sables-Spanish Rivers, Township of</v>
      </c>
      <c r="I268" t="b">
        <f>VLOOKUP(A268,all_municipalities!$A$2:$M$445,9,FALSE)</f>
        <v>1</v>
      </c>
      <c r="J268" t="b">
        <f>VLOOKUP(A268,all_municipalities!$A$2:$M$445,13, FALSE)</f>
        <v>1</v>
      </c>
      <c r="K268" t="str">
        <f t="shared" si="17"/>
        <v>NONE</v>
      </c>
      <c r="L268">
        <v>9</v>
      </c>
      <c r="M268" t="str">
        <f t="shared" si="18"/>
        <v>13188 Councillor</v>
      </c>
      <c r="N268" s="6" t="str">
        <f t="shared" si="19"/>
        <v>13188 Councillor</v>
      </c>
      <c r="O268" s="15">
        <f>IF(I268&lt;&gt;FALSE,VLOOKUP(H268,internet_municipalities!$B$2:$W$226,22,FALSE),"NO INTERNET")</f>
        <v>2209</v>
      </c>
      <c r="P268" s="16" t="str">
        <f t="shared" si="20"/>
        <v>Lost</v>
      </c>
    </row>
    <row r="269" spans="1:16" x14ac:dyDescent="0.2">
      <c r="A269">
        <v>13188</v>
      </c>
      <c r="B269" t="b">
        <v>0</v>
      </c>
      <c r="C269" t="s">
        <v>1463</v>
      </c>
      <c r="D269" t="s">
        <v>5181</v>
      </c>
      <c r="E269">
        <v>280</v>
      </c>
      <c r="F269" t="s">
        <v>1460</v>
      </c>
      <c r="G269" t="b">
        <v>0</v>
      </c>
      <c r="H269" t="str">
        <f>VLOOKUP(A269,all_municipalities!$A$2:$M$445,2,FALSE)</f>
        <v>Sables-Spanish Rivers, Township of</v>
      </c>
      <c r="I269" t="b">
        <f>VLOOKUP(A269,all_municipalities!$A$2:$M$445,9,FALSE)</f>
        <v>1</v>
      </c>
      <c r="J269" t="b">
        <f>VLOOKUP(A269,all_municipalities!$A$2:$M$445,13, FALSE)</f>
        <v>1</v>
      </c>
      <c r="K269" t="str">
        <f t="shared" si="17"/>
        <v>NONE</v>
      </c>
      <c r="L269">
        <v>9</v>
      </c>
      <c r="M269" t="str">
        <f t="shared" si="18"/>
        <v>13188 Councillor</v>
      </c>
      <c r="N269" s="6" t="str">
        <f t="shared" si="19"/>
        <v>13188 Councillor</v>
      </c>
      <c r="O269" s="15">
        <f>IF(I269&lt;&gt;FALSE,VLOOKUP(H269,internet_municipalities!$B$2:$W$226,22,FALSE),"NO INTERNET")</f>
        <v>2209</v>
      </c>
      <c r="P269" s="16" t="str">
        <f t="shared" si="20"/>
        <v>Lost</v>
      </c>
    </row>
    <row r="270" spans="1:16" x14ac:dyDescent="0.2">
      <c r="A270">
        <v>13188</v>
      </c>
      <c r="B270" t="b">
        <v>0</v>
      </c>
      <c r="C270" t="s">
        <v>1463</v>
      </c>
      <c r="D270" t="s">
        <v>5182</v>
      </c>
      <c r="E270">
        <v>283</v>
      </c>
      <c r="F270" t="s">
        <v>1460</v>
      </c>
      <c r="G270" t="b">
        <v>0</v>
      </c>
      <c r="H270" t="str">
        <f>VLOOKUP(A270,all_municipalities!$A$2:$M$445,2,FALSE)</f>
        <v>Sables-Spanish Rivers, Township of</v>
      </c>
      <c r="I270" t="b">
        <f>VLOOKUP(A270,all_municipalities!$A$2:$M$445,9,FALSE)</f>
        <v>1</v>
      </c>
      <c r="J270" t="b">
        <f>VLOOKUP(A270,all_municipalities!$A$2:$M$445,13, FALSE)</f>
        <v>1</v>
      </c>
      <c r="K270" t="str">
        <f t="shared" si="17"/>
        <v>NONE</v>
      </c>
      <c r="L270">
        <v>9</v>
      </c>
      <c r="M270" t="str">
        <f t="shared" si="18"/>
        <v>13188 Councillor</v>
      </c>
      <c r="N270" s="6" t="str">
        <f t="shared" si="19"/>
        <v>13188 Councillor</v>
      </c>
      <c r="O270" s="15">
        <f>IF(I270&lt;&gt;FALSE,VLOOKUP(H270,internet_municipalities!$B$2:$W$226,22,FALSE),"NO INTERNET")</f>
        <v>2209</v>
      </c>
      <c r="P270" s="16" t="str">
        <f t="shared" si="20"/>
        <v>Lost</v>
      </c>
    </row>
    <row r="271" spans="1:16" x14ac:dyDescent="0.2">
      <c r="A271">
        <v>13188</v>
      </c>
      <c r="B271" t="b">
        <v>0</v>
      </c>
      <c r="C271" t="s">
        <v>1463</v>
      </c>
      <c r="D271" t="s">
        <v>5183</v>
      </c>
      <c r="E271">
        <v>404</v>
      </c>
      <c r="F271" t="s">
        <v>1460</v>
      </c>
      <c r="G271" t="b">
        <v>0</v>
      </c>
      <c r="H271" t="str">
        <f>VLOOKUP(A271,all_municipalities!$A$2:$M$445,2,FALSE)</f>
        <v>Sables-Spanish Rivers, Township of</v>
      </c>
      <c r="I271" t="b">
        <f>VLOOKUP(A271,all_municipalities!$A$2:$M$445,9,FALSE)</f>
        <v>1</v>
      </c>
      <c r="J271" t="b">
        <f>VLOOKUP(A271,all_municipalities!$A$2:$M$445,13, FALSE)</f>
        <v>1</v>
      </c>
      <c r="K271" t="str">
        <f t="shared" si="17"/>
        <v>NONE</v>
      </c>
      <c r="L271">
        <v>9</v>
      </c>
      <c r="M271" t="str">
        <f t="shared" si="18"/>
        <v>13188 Councillor</v>
      </c>
      <c r="N271" s="6" t="str">
        <f t="shared" si="19"/>
        <v>13188 Councillor</v>
      </c>
      <c r="O271" s="15">
        <f>IF(I271&lt;&gt;FALSE,VLOOKUP(H271,internet_municipalities!$B$2:$W$226,22,FALSE),"NO INTERNET")</f>
        <v>2209</v>
      </c>
      <c r="P271" s="16" t="str">
        <f t="shared" si="20"/>
        <v>Lost</v>
      </c>
    </row>
    <row r="272" spans="1:16" x14ac:dyDescent="0.2">
      <c r="A272">
        <v>13188</v>
      </c>
      <c r="B272" t="b">
        <v>0</v>
      </c>
      <c r="C272" t="s">
        <v>1463</v>
      </c>
      <c r="D272" t="s">
        <v>5184</v>
      </c>
      <c r="E272">
        <v>159</v>
      </c>
      <c r="F272" t="s">
        <v>1460</v>
      </c>
      <c r="G272" t="b">
        <v>0</v>
      </c>
      <c r="H272" t="str">
        <f>VLOOKUP(A272,all_municipalities!$A$2:$M$445,2,FALSE)</f>
        <v>Sables-Spanish Rivers, Township of</v>
      </c>
      <c r="I272" t="b">
        <f>VLOOKUP(A272,all_municipalities!$A$2:$M$445,9,FALSE)</f>
        <v>1</v>
      </c>
      <c r="J272" t="b">
        <f>VLOOKUP(A272,all_municipalities!$A$2:$M$445,13, FALSE)</f>
        <v>1</v>
      </c>
      <c r="K272" t="str">
        <f t="shared" si="17"/>
        <v>NONE</v>
      </c>
      <c r="L272">
        <v>9</v>
      </c>
      <c r="M272" t="str">
        <f t="shared" si="18"/>
        <v>13188 Councillor</v>
      </c>
      <c r="N272" s="6" t="str">
        <f t="shared" si="19"/>
        <v>13188 Councillor</v>
      </c>
      <c r="O272" s="15">
        <f>IF(I272&lt;&gt;FALSE,VLOOKUP(H272,internet_municipalities!$B$2:$W$226,22,FALSE),"NO INTERNET")</f>
        <v>2209</v>
      </c>
      <c r="P272" s="16" t="str">
        <f t="shared" si="20"/>
        <v>Lost</v>
      </c>
    </row>
    <row r="273" spans="1:16" x14ac:dyDescent="0.2">
      <c r="A273">
        <v>13188</v>
      </c>
      <c r="B273" t="b">
        <v>0</v>
      </c>
      <c r="C273" t="s">
        <v>1463</v>
      </c>
      <c r="D273" t="s">
        <v>5185</v>
      </c>
      <c r="E273">
        <v>232</v>
      </c>
      <c r="F273" t="s">
        <v>1460</v>
      </c>
      <c r="G273" t="b">
        <v>0</v>
      </c>
      <c r="H273" t="str">
        <f>VLOOKUP(A273,all_municipalities!$A$2:$M$445,2,FALSE)</f>
        <v>Sables-Spanish Rivers, Township of</v>
      </c>
      <c r="I273" t="b">
        <f>VLOOKUP(A273,all_municipalities!$A$2:$M$445,9,FALSE)</f>
        <v>1</v>
      </c>
      <c r="J273" t="b">
        <f>VLOOKUP(A273,all_municipalities!$A$2:$M$445,13, FALSE)</f>
        <v>1</v>
      </c>
      <c r="K273" t="str">
        <f t="shared" si="17"/>
        <v>NONE</v>
      </c>
      <c r="L273">
        <v>9</v>
      </c>
      <c r="M273" t="str">
        <f t="shared" si="18"/>
        <v>13188 Councillor</v>
      </c>
      <c r="N273" s="6" t="str">
        <f t="shared" si="19"/>
        <v>13188 Councillor</v>
      </c>
      <c r="O273" s="15">
        <f>IF(I273&lt;&gt;FALSE,VLOOKUP(H273,internet_municipalities!$B$2:$W$226,22,FALSE),"NO INTERNET")</f>
        <v>2209</v>
      </c>
      <c r="P273" s="16" t="str">
        <f t="shared" si="20"/>
        <v>Lost</v>
      </c>
    </row>
    <row r="274" spans="1:16" x14ac:dyDescent="0.2">
      <c r="A274">
        <v>10316</v>
      </c>
      <c r="B274" t="b">
        <v>1</v>
      </c>
      <c r="C274" t="s">
        <v>5403</v>
      </c>
      <c r="D274" t="s">
        <v>5404</v>
      </c>
      <c r="E274">
        <v>1006</v>
      </c>
      <c r="F274">
        <v>402</v>
      </c>
      <c r="G274" t="b">
        <v>0</v>
      </c>
      <c r="H274" t="str">
        <f>VLOOKUP(A274,all_municipalities!$A$2:$M$445,2,FALSE)</f>
        <v>South Frontenac, Township of</v>
      </c>
      <c r="I274" t="b">
        <f>VLOOKUP(A274,all_municipalities!$A$2:$M$445,9,FALSE)</f>
        <v>1</v>
      </c>
      <c r="J274" t="b">
        <f>VLOOKUP(A274,all_municipalities!$A$2:$M$445,13, FALSE)</f>
        <v>1</v>
      </c>
      <c r="K274" t="str">
        <f t="shared" si="17"/>
        <v>LOW</v>
      </c>
      <c r="L274">
        <v>9</v>
      </c>
      <c r="M274" t="str">
        <f t="shared" si="18"/>
        <v>10316 Councillor, Ward Storrington District</v>
      </c>
      <c r="N274" s="6" t="str">
        <f t="shared" si="19"/>
        <v>10316 Councillor, Ward Storrington District</v>
      </c>
      <c r="O274" s="15">
        <f>IF(I274&lt;&gt;FALSE,VLOOKUP(H274,internet_municipalities!$B$2:$W$226,22,FALSE),"NO INTERNET")</f>
        <v>11640</v>
      </c>
      <c r="P274" s="16">
        <f t="shared" si="20"/>
        <v>3.4536082474226806E-2</v>
      </c>
    </row>
    <row r="275" spans="1:16" x14ac:dyDescent="0.2">
      <c r="A275">
        <v>10316</v>
      </c>
      <c r="B275" t="b">
        <v>1</v>
      </c>
      <c r="C275" t="s">
        <v>5403</v>
      </c>
      <c r="D275" t="s">
        <v>5405</v>
      </c>
      <c r="E275">
        <v>650</v>
      </c>
      <c r="F275">
        <v>46</v>
      </c>
      <c r="G275" t="b">
        <v>0</v>
      </c>
      <c r="H275" t="str">
        <f>VLOOKUP(A275,all_municipalities!$A$2:$M$445,2,FALSE)</f>
        <v>South Frontenac, Township of</v>
      </c>
      <c r="I275" t="b">
        <f>VLOOKUP(A275,all_municipalities!$A$2:$M$445,9,FALSE)</f>
        <v>1</v>
      </c>
      <c r="J275" t="b">
        <f>VLOOKUP(A275,all_municipalities!$A$2:$M$445,13, FALSE)</f>
        <v>1</v>
      </c>
      <c r="K275" t="str">
        <f t="shared" si="17"/>
        <v>MID</v>
      </c>
      <c r="L275">
        <v>9</v>
      </c>
      <c r="M275" t="str">
        <f t="shared" si="18"/>
        <v>10316 Councillor, Ward Storrington District</v>
      </c>
      <c r="N275" s="6" t="str">
        <f t="shared" si="19"/>
        <v>10316 Councillor, Ward Storrington District</v>
      </c>
      <c r="O275" s="15">
        <f>IF(I275&lt;&gt;FALSE,VLOOKUP(H275,internet_municipalities!$B$2:$W$226,22,FALSE),"NO INTERNET")</f>
        <v>11640</v>
      </c>
      <c r="P275" s="16">
        <f t="shared" si="20"/>
        <v>3.951890034364261E-3</v>
      </c>
    </row>
    <row r="276" spans="1:16" x14ac:dyDescent="0.2">
      <c r="A276">
        <v>10316</v>
      </c>
      <c r="B276" t="b">
        <v>1</v>
      </c>
      <c r="C276" t="s">
        <v>5406</v>
      </c>
      <c r="D276" t="s">
        <v>5407</v>
      </c>
      <c r="E276">
        <v>700</v>
      </c>
      <c r="F276">
        <v>152</v>
      </c>
      <c r="G276" t="b">
        <v>0</v>
      </c>
      <c r="H276" t="str">
        <f>VLOOKUP(A276,all_municipalities!$A$2:$M$445,2,FALSE)</f>
        <v>South Frontenac, Township of</v>
      </c>
      <c r="I276" t="b">
        <f>VLOOKUP(A276,all_municipalities!$A$2:$M$445,9,FALSE)</f>
        <v>1</v>
      </c>
      <c r="J276" t="b">
        <f>VLOOKUP(A276,all_municipalities!$A$2:$M$445,13, FALSE)</f>
        <v>1</v>
      </c>
      <c r="K276" t="str">
        <f t="shared" si="17"/>
        <v>LOW</v>
      </c>
      <c r="L276">
        <v>9</v>
      </c>
      <c r="M276" t="str">
        <f t="shared" si="18"/>
        <v>10316 Councillor, Ward Portland District</v>
      </c>
      <c r="N276" s="6" t="str">
        <f t="shared" si="19"/>
        <v>10316 Councillor, Ward Portland District</v>
      </c>
      <c r="O276" s="15">
        <f>IF(I276&lt;&gt;FALSE,VLOOKUP(H276,internet_municipalities!$B$2:$W$226,22,FALSE),"NO INTERNET")</f>
        <v>11640</v>
      </c>
      <c r="P276" s="16">
        <f t="shared" si="20"/>
        <v>1.3058419243986255E-2</v>
      </c>
    </row>
    <row r="277" spans="1:16" x14ac:dyDescent="0.2">
      <c r="A277">
        <v>10316</v>
      </c>
      <c r="B277" t="b">
        <v>1</v>
      </c>
      <c r="C277" t="s">
        <v>5406</v>
      </c>
      <c r="D277" t="s">
        <v>5408</v>
      </c>
      <c r="E277">
        <v>1136</v>
      </c>
      <c r="F277">
        <v>588</v>
      </c>
      <c r="G277" t="b">
        <v>0</v>
      </c>
      <c r="H277" t="str">
        <f>VLOOKUP(A277,all_municipalities!$A$2:$M$445,2,FALSE)</f>
        <v>South Frontenac, Township of</v>
      </c>
      <c r="I277" t="b">
        <f>VLOOKUP(A277,all_municipalities!$A$2:$M$445,9,FALSE)</f>
        <v>1</v>
      </c>
      <c r="J277" t="b">
        <f>VLOOKUP(A277,all_municipalities!$A$2:$M$445,13, FALSE)</f>
        <v>1</v>
      </c>
      <c r="K277" t="str">
        <f t="shared" si="17"/>
        <v>LOW</v>
      </c>
      <c r="L277">
        <v>9</v>
      </c>
      <c r="M277" t="str">
        <f t="shared" si="18"/>
        <v>10316 Councillor, Ward Portland District</v>
      </c>
      <c r="N277" s="6" t="str">
        <f t="shared" si="19"/>
        <v>10316 Councillor, Ward Portland District</v>
      </c>
      <c r="O277" s="15">
        <f>IF(I277&lt;&gt;FALSE,VLOOKUP(H277,internet_municipalities!$B$2:$W$226,22,FALSE),"NO INTERNET")</f>
        <v>11640</v>
      </c>
      <c r="P277" s="16">
        <f t="shared" si="20"/>
        <v>5.0515463917525774E-2</v>
      </c>
    </row>
    <row r="278" spans="1:16" x14ac:dyDescent="0.2">
      <c r="A278">
        <v>10316</v>
      </c>
      <c r="B278" t="b">
        <v>1</v>
      </c>
      <c r="C278" t="s">
        <v>5409</v>
      </c>
      <c r="D278" t="s">
        <v>5410</v>
      </c>
      <c r="E278">
        <v>1197</v>
      </c>
      <c r="F278">
        <v>105</v>
      </c>
      <c r="G278" t="b">
        <v>0</v>
      </c>
      <c r="H278" t="str">
        <f>VLOOKUP(A278,all_municipalities!$A$2:$M$445,2,FALSE)</f>
        <v>South Frontenac, Township of</v>
      </c>
      <c r="I278" t="b">
        <f>VLOOKUP(A278,all_municipalities!$A$2:$M$445,9,FALSE)</f>
        <v>1</v>
      </c>
      <c r="J278" t="b">
        <f>VLOOKUP(A278,all_municipalities!$A$2:$M$445,13, FALSE)</f>
        <v>1</v>
      </c>
      <c r="K278" t="str">
        <f t="shared" si="17"/>
        <v>LOW</v>
      </c>
      <c r="L278">
        <v>9</v>
      </c>
      <c r="M278" t="str">
        <f t="shared" si="18"/>
        <v>10316 Councillor, Ward Loughborough District</v>
      </c>
      <c r="N278" s="6" t="str">
        <f t="shared" si="19"/>
        <v>10316 Councillor, Ward Loughborough District</v>
      </c>
      <c r="O278" s="15">
        <f>IF(I278&lt;&gt;FALSE,VLOOKUP(H278,internet_municipalities!$B$2:$W$226,22,FALSE),"NO INTERNET")</f>
        <v>11640</v>
      </c>
      <c r="P278" s="16">
        <f t="shared" si="20"/>
        <v>9.0206185567010301E-3</v>
      </c>
    </row>
    <row r="279" spans="1:16" x14ac:dyDescent="0.2">
      <c r="A279">
        <v>10316</v>
      </c>
      <c r="B279" t="b">
        <v>1</v>
      </c>
      <c r="C279" t="s">
        <v>5409</v>
      </c>
      <c r="D279" t="s">
        <v>5411</v>
      </c>
      <c r="E279">
        <v>1225</v>
      </c>
      <c r="F279">
        <v>133</v>
      </c>
      <c r="G279" t="b">
        <v>0</v>
      </c>
      <c r="H279" t="str">
        <f>VLOOKUP(A279,all_municipalities!$A$2:$M$445,2,FALSE)</f>
        <v>South Frontenac, Township of</v>
      </c>
      <c r="I279" t="b">
        <f>VLOOKUP(A279,all_municipalities!$A$2:$M$445,9,FALSE)</f>
        <v>1</v>
      </c>
      <c r="J279" t="b">
        <f>VLOOKUP(A279,all_municipalities!$A$2:$M$445,13, FALSE)</f>
        <v>1</v>
      </c>
      <c r="K279" t="str">
        <f t="shared" si="17"/>
        <v>LOW</v>
      </c>
      <c r="L279">
        <v>9</v>
      </c>
      <c r="M279" t="str">
        <f t="shared" si="18"/>
        <v>10316 Councillor, Ward Loughborough District</v>
      </c>
      <c r="N279" s="6" t="str">
        <f t="shared" si="19"/>
        <v>10316 Councillor, Ward Loughborough District</v>
      </c>
      <c r="O279" s="15">
        <f>IF(I279&lt;&gt;FALSE,VLOOKUP(H279,internet_municipalities!$B$2:$W$226,22,FALSE),"NO INTERNET")</f>
        <v>11640</v>
      </c>
      <c r="P279" s="16">
        <f t="shared" si="20"/>
        <v>1.1426116838487972E-2</v>
      </c>
    </row>
    <row r="280" spans="1:16" x14ac:dyDescent="0.2">
      <c r="A280">
        <v>10316</v>
      </c>
      <c r="B280" t="b">
        <v>1</v>
      </c>
      <c r="C280" t="s">
        <v>5412</v>
      </c>
      <c r="D280" t="s">
        <v>5413</v>
      </c>
      <c r="E280">
        <v>622</v>
      </c>
      <c r="F280">
        <v>251</v>
      </c>
      <c r="G280" t="b">
        <v>0</v>
      </c>
      <c r="H280" t="str">
        <f>VLOOKUP(A280,all_municipalities!$A$2:$M$445,2,FALSE)</f>
        <v>South Frontenac, Township of</v>
      </c>
      <c r="I280" t="b">
        <f>VLOOKUP(A280,all_municipalities!$A$2:$M$445,9,FALSE)</f>
        <v>1</v>
      </c>
      <c r="J280" t="b">
        <f>VLOOKUP(A280,all_municipalities!$A$2:$M$445,13, FALSE)</f>
        <v>1</v>
      </c>
      <c r="K280" t="str">
        <f t="shared" si="17"/>
        <v>LOW</v>
      </c>
      <c r="L280">
        <v>9</v>
      </c>
      <c r="M280" t="str">
        <f t="shared" si="18"/>
        <v>10316 Councillor, Ward Bedford District</v>
      </c>
      <c r="N280" s="6" t="str">
        <f t="shared" si="19"/>
        <v>10316 Councillor, Ward Bedford District</v>
      </c>
      <c r="O280" s="15">
        <f>IF(I280&lt;&gt;FALSE,VLOOKUP(H280,internet_municipalities!$B$2:$W$226,22,FALSE),"NO INTERNET")</f>
        <v>11640</v>
      </c>
      <c r="P280" s="16">
        <f t="shared" si="20"/>
        <v>2.1563573883161512E-2</v>
      </c>
    </row>
    <row r="281" spans="1:16" x14ac:dyDescent="0.2">
      <c r="A281">
        <v>10316</v>
      </c>
      <c r="B281" t="b">
        <v>1</v>
      </c>
      <c r="C281" t="s">
        <v>5412</v>
      </c>
      <c r="D281" t="s">
        <v>5414</v>
      </c>
      <c r="E281">
        <v>497</v>
      </c>
      <c r="F281">
        <v>126</v>
      </c>
      <c r="G281" t="b">
        <v>0</v>
      </c>
      <c r="H281" t="str">
        <f>VLOOKUP(A281,all_municipalities!$A$2:$M$445,2,FALSE)</f>
        <v>South Frontenac, Township of</v>
      </c>
      <c r="I281" t="b">
        <f>VLOOKUP(A281,all_municipalities!$A$2:$M$445,9,FALSE)</f>
        <v>1</v>
      </c>
      <c r="J281" t="b">
        <f>VLOOKUP(A281,all_municipalities!$A$2:$M$445,13, FALSE)</f>
        <v>1</v>
      </c>
      <c r="K281" t="str">
        <f t="shared" si="17"/>
        <v>LOW</v>
      </c>
      <c r="L281">
        <v>9</v>
      </c>
      <c r="M281" t="str">
        <f t="shared" si="18"/>
        <v>10316 Councillor, Ward Bedford District</v>
      </c>
      <c r="N281" s="6" t="str">
        <f t="shared" si="19"/>
        <v>10316 Councillor, Ward Bedford District</v>
      </c>
      <c r="O281" s="15">
        <f>IF(I281&lt;&gt;FALSE,VLOOKUP(H281,internet_municipalities!$B$2:$W$226,22,FALSE),"NO INTERNET")</f>
        <v>11640</v>
      </c>
      <c r="P281" s="16">
        <f t="shared" si="20"/>
        <v>1.0824742268041237E-2</v>
      </c>
    </row>
    <row r="282" spans="1:16" x14ac:dyDescent="0.2">
      <c r="A282">
        <v>10316</v>
      </c>
      <c r="B282" t="b">
        <v>0</v>
      </c>
      <c r="C282" t="s">
        <v>5412</v>
      </c>
      <c r="D282" t="s">
        <v>5415</v>
      </c>
      <c r="E282">
        <v>202</v>
      </c>
      <c r="F282" t="s">
        <v>1460</v>
      </c>
      <c r="G282" t="b">
        <v>0</v>
      </c>
      <c r="H282" t="str">
        <f>VLOOKUP(A282,all_municipalities!$A$2:$M$445,2,FALSE)</f>
        <v>South Frontenac, Township of</v>
      </c>
      <c r="I282" t="b">
        <f>VLOOKUP(A282,all_municipalities!$A$2:$M$445,9,FALSE)</f>
        <v>1</v>
      </c>
      <c r="J282" t="b">
        <f>VLOOKUP(A282,all_municipalities!$A$2:$M$445,13, FALSE)</f>
        <v>1</v>
      </c>
      <c r="K282" t="str">
        <f t="shared" si="17"/>
        <v>NONE</v>
      </c>
      <c r="L282">
        <v>9</v>
      </c>
      <c r="M282" t="str">
        <f t="shared" si="18"/>
        <v>10316 Councillor, Ward Bedford District</v>
      </c>
      <c r="N282" s="6" t="str">
        <f t="shared" si="19"/>
        <v>10316 Councillor, Ward Bedford District</v>
      </c>
      <c r="O282" s="15">
        <f>IF(I282&lt;&gt;FALSE,VLOOKUP(H282,internet_municipalities!$B$2:$W$226,22,FALSE),"NO INTERNET")</f>
        <v>11640</v>
      </c>
      <c r="P282" s="16" t="str">
        <f t="shared" si="20"/>
        <v>Lost</v>
      </c>
    </row>
    <row r="283" spans="1:16" x14ac:dyDescent="0.2">
      <c r="A283">
        <v>10316</v>
      </c>
      <c r="B283" t="b">
        <v>0</v>
      </c>
      <c r="C283" t="s">
        <v>5412</v>
      </c>
      <c r="D283" t="s">
        <v>5416</v>
      </c>
      <c r="E283">
        <v>371</v>
      </c>
      <c r="F283" t="s">
        <v>1460</v>
      </c>
      <c r="G283" t="b">
        <v>0</v>
      </c>
      <c r="H283" t="str">
        <f>VLOOKUP(A283,all_municipalities!$A$2:$M$445,2,FALSE)</f>
        <v>South Frontenac, Township of</v>
      </c>
      <c r="I283" t="b">
        <f>VLOOKUP(A283,all_municipalities!$A$2:$M$445,9,FALSE)</f>
        <v>1</v>
      </c>
      <c r="J283" t="b">
        <f>VLOOKUP(A283,all_municipalities!$A$2:$M$445,13, FALSE)</f>
        <v>1</v>
      </c>
      <c r="K283" t="str">
        <f t="shared" si="17"/>
        <v>NONE</v>
      </c>
      <c r="L283">
        <v>9</v>
      </c>
      <c r="M283" t="str">
        <f t="shared" si="18"/>
        <v>10316 Councillor, Ward Bedford District</v>
      </c>
      <c r="N283" s="6" t="str">
        <f t="shared" si="19"/>
        <v>10316 Councillor, Ward Bedford District</v>
      </c>
      <c r="O283" s="15">
        <f>IF(I283&lt;&gt;FALSE,VLOOKUP(H283,internet_municipalities!$B$2:$W$226,22,FALSE),"NO INTERNET")</f>
        <v>11640</v>
      </c>
      <c r="P283" s="16" t="str">
        <f t="shared" si="20"/>
        <v>Lost</v>
      </c>
    </row>
    <row r="284" spans="1:16" x14ac:dyDescent="0.2">
      <c r="A284">
        <v>10316</v>
      </c>
      <c r="B284" t="b">
        <v>0</v>
      </c>
      <c r="C284" t="s">
        <v>5409</v>
      </c>
      <c r="D284" t="s">
        <v>5417</v>
      </c>
      <c r="E284">
        <v>1092</v>
      </c>
      <c r="F284" t="s">
        <v>1460</v>
      </c>
      <c r="G284" t="b">
        <v>0</v>
      </c>
      <c r="H284" t="str">
        <f>VLOOKUP(A284,all_municipalities!$A$2:$M$445,2,FALSE)</f>
        <v>South Frontenac, Township of</v>
      </c>
      <c r="I284" t="b">
        <f>VLOOKUP(A284,all_municipalities!$A$2:$M$445,9,FALSE)</f>
        <v>1</v>
      </c>
      <c r="J284" t="b">
        <f>VLOOKUP(A284,all_municipalities!$A$2:$M$445,13, FALSE)</f>
        <v>1</v>
      </c>
      <c r="K284" t="str">
        <f t="shared" si="17"/>
        <v>NONE</v>
      </c>
      <c r="L284">
        <v>9</v>
      </c>
      <c r="M284" t="str">
        <f t="shared" si="18"/>
        <v>10316 Councillor, Ward Loughborough District</v>
      </c>
      <c r="N284" s="6" t="str">
        <f t="shared" si="19"/>
        <v>10316 Councillor, Ward Loughborough District</v>
      </c>
      <c r="O284" s="15">
        <f>IF(I284&lt;&gt;FALSE,VLOOKUP(H284,internet_municipalities!$B$2:$W$226,22,FALSE),"NO INTERNET")</f>
        <v>11640</v>
      </c>
      <c r="P284" s="16" t="str">
        <f t="shared" si="20"/>
        <v>Lost</v>
      </c>
    </row>
    <row r="285" spans="1:16" x14ac:dyDescent="0.2">
      <c r="A285">
        <v>10316</v>
      </c>
      <c r="B285" t="b">
        <v>0</v>
      </c>
      <c r="C285" t="s">
        <v>5406</v>
      </c>
      <c r="D285" t="s">
        <v>5418</v>
      </c>
      <c r="E285">
        <v>548</v>
      </c>
      <c r="F285" t="s">
        <v>1460</v>
      </c>
      <c r="G285" t="b">
        <v>0</v>
      </c>
      <c r="H285" t="str">
        <f>VLOOKUP(A285,all_municipalities!$A$2:$M$445,2,FALSE)</f>
        <v>South Frontenac, Township of</v>
      </c>
      <c r="I285" t="b">
        <f>VLOOKUP(A285,all_municipalities!$A$2:$M$445,9,FALSE)</f>
        <v>1</v>
      </c>
      <c r="J285" t="b">
        <f>VLOOKUP(A285,all_municipalities!$A$2:$M$445,13, FALSE)</f>
        <v>1</v>
      </c>
      <c r="K285" t="str">
        <f t="shared" si="17"/>
        <v>NONE</v>
      </c>
      <c r="L285">
        <v>9</v>
      </c>
      <c r="M285" t="str">
        <f t="shared" si="18"/>
        <v>10316 Councillor, Ward Portland District</v>
      </c>
      <c r="N285" s="6" t="str">
        <f t="shared" si="19"/>
        <v>10316 Councillor, Ward Portland District</v>
      </c>
      <c r="O285" s="15">
        <f>IF(I285&lt;&gt;FALSE,VLOOKUP(H285,internet_municipalities!$B$2:$W$226,22,FALSE),"NO INTERNET")</f>
        <v>11640</v>
      </c>
      <c r="P285" s="16" t="str">
        <f t="shared" si="20"/>
        <v>Lost</v>
      </c>
    </row>
    <row r="286" spans="1:16" x14ac:dyDescent="0.2">
      <c r="A286">
        <v>10316</v>
      </c>
      <c r="B286" t="b">
        <v>0</v>
      </c>
      <c r="C286" t="s">
        <v>5406</v>
      </c>
      <c r="D286" t="s">
        <v>5419</v>
      </c>
      <c r="E286">
        <v>361</v>
      </c>
      <c r="F286" t="s">
        <v>1460</v>
      </c>
      <c r="G286" t="b">
        <v>0</v>
      </c>
      <c r="H286" t="str">
        <f>VLOOKUP(A286,all_municipalities!$A$2:$M$445,2,FALSE)</f>
        <v>South Frontenac, Township of</v>
      </c>
      <c r="I286" t="b">
        <f>VLOOKUP(A286,all_municipalities!$A$2:$M$445,9,FALSE)</f>
        <v>1</v>
      </c>
      <c r="J286" t="b">
        <f>VLOOKUP(A286,all_municipalities!$A$2:$M$445,13, FALSE)</f>
        <v>1</v>
      </c>
      <c r="K286" t="str">
        <f t="shared" si="17"/>
        <v>NONE</v>
      </c>
      <c r="L286">
        <v>9</v>
      </c>
      <c r="M286" t="str">
        <f t="shared" si="18"/>
        <v>10316 Councillor, Ward Portland District</v>
      </c>
      <c r="N286" s="6" t="str">
        <f t="shared" si="19"/>
        <v>10316 Councillor, Ward Portland District</v>
      </c>
      <c r="O286" s="15">
        <f>IF(I286&lt;&gt;FALSE,VLOOKUP(H286,internet_municipalities!$B$2:$W$226,22,FALSE),"NO INTERNET")</f>
        <v>11640</v>
      </c>
      <c r="P286" s="16" t="str">
        <f t="shared" si="20"/>
        <v>Lost</v>
      </c>
    </row>
    <row r="287" spans="1:16" x14ac:dyDescent="0.2">
      <c r="A287">
        <v>10316</v>
      </c>
      <c r="B287" t="b">
        <v>0</v>
      </c>
      <c r="C287" t="s">
        <v>5403</v>
      </c>
      <c r="D287" t="s">
        <v>5420</v>
      </c>
      <c r="E287">
        <v>556</v>
      </c>
      <c r="F287" t="s">
        <v>1460</v>
      </c>
      <c r="G287" t="b">
        <v>0</v>
      </c>
      <c r="H287" t="str">
        <f>VLOOKUP(A287,all_municipalities!$A$2:$M$445,2,FALSE)</f>
        <v>South Frontenac, Township of</v>
      </c>
      <c r="I287" t="b">
        <f>VLOOKUP(A287,all_municipalities!$A$2:$M$445,9,FALSE)</f>
        <v>1</v>
      </c>
      <c r="J287" t="b">
        <f>VLOOKUP(A287,all_municipalities!$A$2:$M$445,13, FALSE)</f>
        <v>1</v>
      </c>
      <c r="K287" t="str">
        <f t="shared" si="17"/>
        <v>NONE</v>
      </c>
      <c r="L287">
        <v>9</v>
      </c>
      <c r="M287" t="str">
        <f t="shared" si="18"/>
        <v>10316 Councillor, Ward Storrington District</v>
      </c>
      <c r="N287" s="6" t="str">
        <f t="shared" si="19"/>
        <v>10316 Councillor, Ward Storrington District</v>
      </c>
      <c r="O287" s="15">
        <f>IF(I287&lt;&gt;FALSE,VLOOKUP(H287,internet_municipalities!$B$2:$W$226,22,FALSE),"NO INTERNET")</f>
        <v>11640</v>
      </c>
      <c r="P287" s="16" t="str">
        <f t="shared" si="20"/>
        <v>Lost</v>
      </c>
    </row>
    <row r="288" spans="1:16" x14ac:dyDescent="0.2">
      <c r="A288">
        <v>10316</v>
      </c>
      <c r="B288" t="b">
        <v>0</v>
      </c>
      <c r="C288" t="s">
        <v>5403</v>
      </c>
      <c r="D288" t="s">
        <v>5421</v>
      </c>
      <c r="E288">
        <v>251</v>
      </c>
      <c r="F288" t="s">
        <v>1460</v>
      </c>
      <c r="G288" t="b">
        <v>0</v>
      </c>
      <c r="H288" t="str">
        <f>VLOOKUP(A288,all_municipalities!$A$2:$M$445,2,FALSE)</f>
        <v>South Frontenac, Township of</v>
      </c>
      <c r="I288" t="b">
        <f>VLOOKUP(A288,all_municipalities!$A$2:$M$445,9,FALSE)</f>
        <v>1</v>
      </c>
      <c r="J288" t="b">
        <f>VLOOKUP(A288,all_municipalities!$A$2:$M$445,13, FALSE)</f>
        <v>1</v>
      </c>
      <c r="K288" t="str">
        <f t="shared" si="17"/>
        <v>NONE</v>
      </c>
      <c r="L288">
        <v>9</v>
      </c>
      <c r="M288" t="str">
        <f t="shared" si="18"/>
        <v>10316 Councillor, Ward Storrington District</v>
      </c>
      <c r="N288" s="6" t="str">
        <f t="shared" si="19"/>
        <v>10316 Councillor, Ward Storrington District</v>
      </c>
      <c r="O288" s="15">
        <f>IF(I288&lt;&gt;FALSE,VLOOKUP(H288,internet_municipalities!$B$2:$W$226,22,FALSE),"NO INTERNET")</f>
        <v>11640</v>
      </c>
      <c r="P288" s="16" t="str">
        <f t="shared" si="20"/>
        <v>Lost</v>
      </c>
    </row>
    <row r="289" spans="1:16" x14ac:dyDescent="0.2">
      <c r="A289">
        <v>10316</v>
      </c>
      <c r="B289" t="b">
        <v>0</v>
      </c>
      <c r="C289" t="s">
        <v>5403</v>
      </c>
      <c r="D289" t="s">
        <v>5422</v>
      </c>
      <c r="E289">
        <v>604</v>
      </c>
      <c r="F289" t="s">
        <v>1460</v>
      </c>
      <c r="G289" t="b">
        <v>0</v>
      </c>
      <c r="H289" t="str">
        <f>VLOOKUP(A289,all_municipalities!$A$2:$M$445,2,FALSE)</f>
        <v>South Frontenac, Township of</v>
      </c>
      <c r="I289" t="b">
        <f>VLOOKUP(A289,all_municipalities!$A$2:$M$445,9,FALSE)</f>
        <v>1</v>
      </c>
      <c r="J289" t="b">
        <f>VLOOKUP(A289,all_municipalities!$A$2:$M$445,13, FALSE)</f>
        <v>1</v>
      </c>
      <c r="K289" t="str">
        <f t="shared" si="17"/>
        <v>NONE</v>
      </c>
      <c r="L289">
        <v>9</v>
      </c>
      <c r="M289" t="str">
        <f t="shared" si="18"/>
        <v>10316 Councillor, Ward Storrington District</v>
      </c>
      <c r="N289" s="6" t="str">
        <f t="shared" si="19"/>
        <v>10316 Councillor, Ward Storrington District</v>
      </c>
      <c r="O289" s="15">
        <f>IF(I289&lt;&gt;FALSE,VLOOKUP(H289,internet_municipalities!$B$2:$W$226,22,FALSE),"NO INTERNET")</f>
        <v>11640</v>
      </c>
      <c r="P289" s="16" t="str">
        <f t="shared" si="20"/>
        <v>Lost</v>
      </c>
    </row>
    <row r="290" spans="1:16" x14ac:dyDescent="0.2">
      <c r="A290">
        <v>10470</v>
      </c>
      <c r="B290" t="b">
        <v>1</v>
      </c>
      <c r="C290" t="s">
        <v>6192</v>
      </c>
      <c r="D290" t="s">
        <v>6193</v>
      </c>
      <c r="E290" t="s">
        <v>461</v>
      </c>
      <c r="F290" t="s">
        <v>461</v>
      </c>
      <c r="G290" t="b">
        <v>0</v>
      </c>
      <c r="H290" t="str">
        <f>VLOOKUP(A290,all_municipalities!$A$2:$M$445,2,FALSE)</f>
        <v>West Perth, Municipality of</v>
      </c>
      <c r="I290" t="b">
        <f>VLOOKUP(A290,all_municipalities!$A$2:$M$445,9,FALSE)</f>
        <v>1</v>
      </c>
      <c r="J290" t="b">
        <f>VLOOKUP(A290,all_municipalities!$A$2:$M$445,13, FALSE)</f>
        <v>1</v>
      </c>
      <c r="K290" t="str">
        <f t="shared" si="17"/>
        <v>NONE</v>
      </c>
      <c r="L290">
        <v>9</v>
      </c>
      <c r="M290" t="str">
        <f t="shared" si="18"/>
        <v>10470 Councillor, Ward Logan</v>
      </c>
      <c r="N290" s="6" t="str">
        <f t="shared" si="19"/>
        <v>10470 Councillor, Ward Logan</v>
      </c>
      <c r="O290" s="15">
        <f>IF(I290&lt;&gt;FALSE,VLOOKUP(H290,internet_municipalities!$B$2:$W$226,22,FALSE),"NO INTERNET")</f>
        <v>4027</v>
      </c>
      <c r="P290" s="16" t="str">
        <f t="shared" si="20"/>
        <v>Acclaimed</v>
      </c>
    </row>
    <row r="291" spans="1:16" x14ac:dyDescent="0.2">
      <c r="A291">
        <v>10470</v>
      </c>
      <c r="B291" t="b">
        <v>1</v>
      </c>
      <c r="C291" t="s">
        <v>6192</v>
      </c>
      <c r="D291" t="s">
        <v>6194</v>
      </c>
      <c r="E291" t="s">
        <v>461</v>
      </c>
      <c r="F291" t="s">
        <v>461</v>
      </c>
      <c r="G291" t="b">
        <v>0</v>
      </c>
      <c r="H291" t="str">
        <f>VLOOKUP(A291,all_municipalities!$A$2:$M$445,2,FALSE)</f>
        <v>West Perth, Municipality of</v>
      </c>
      <c r="I291" t="b">
        <f>VLOOKUP(A291,all_municipalities!$A$2:$M$445,9,FALSE)</f>
        <v>1</v>
      </c>
      <c r="J291" t="b">
        <f>VLOOKUP(A291,all_municipalities!$A$2:$M$445,13, FALSE)</f>
        <v>1</v>
      </c>
      <c r="K291" t="str">
        <f t="shared" si="17"/>
        <v>NONE</v>
      </c>
      <c r="L291">
        <v>9</v>
      </c>
      <c r="M291" t="str">
        <f t="shared" si="18"/>
        <v>10470 Councillor, Ward Logan</v>
      </c>
      <c r="N291" s="6" t="str">
        <f t="shared" si="19"/>
        <v>10470 Councillor, Ward Logan</v>
      </c>
      <c r="O291" s="15">
        <f>IF(I291&lt;&gt;FALSE,VLOOKUP(H291,internet_municipalities!$B$2:$W$226,22,FALSE),"NO INTERNET")</f>
        <v>4027</v>
      </c>
      <c r="P291" s="16" t="str">
        <f t="shared" si="20"/>
        <v>Acclaimed</v>
      </c>
    </row>
    <row r="292" spans="1:16" x14ac:dyDescent="0.2">
      <c r="A292">
        <v>10470</v>
      </c>
      <c r="B292" t="b">
        <v>1</v>
      </c>
      <c r="C292" t="s">
        <v>6195</v>
      </c>
      <c r="D292" t="s">
        <v>6196</v>
      </c>
      <c r="E292" t="s">
        <v>461</v>
      </c>
      <c r="F292" t="s">
        <v>461</v>
      </c>
      <c r="G292" t="b">
        <v>0</v>
      </c>
      <c r="H292" t="str">
        <f>VLOOKUP(A292,all_municipalities!$A$2:$M$445,2,FALSE)</f>
        <v>West Perth, Municipality of</v>
      </c>
      <c r="I292" t="b">
        <f>VLOOKUP(A292,all_municipalities!$A$2:$M$445,9,FALSE)</f>
        <v>1</v>
      </c>
      <c r="J292" t="b">
        <f>VLOOKUP(A292,all_municipalities!$A$2:$M$445,13, FALSE)</f>
        <v>1</v>
      </c>
      <c r="K292" t="str">
        <f t="shared" si="17"/>
        <v>NONE</v>
      </c>
      <c r="L292">
        <v>9</v>
      </c>
      <c r="M292" t="str">
        <f t="shared" si="18"/>
        <v>10470 Councillor, Ward Hibbert</v>
      </c>
      <c r="N292" s="6" t="str">
        <f t="shared" si="19"/>
        <v>10470 Councillor, Ward Hibbert</v>
      </c>
      <c r="O292" s="15">
        <f>IF(I292&lt;&gt;FALSE,VLOOKUP(H292,internet_municipalities!$B$2:$W$226,22,FALSE),"NO INTERNET")</f>
        <v>4027</v>
      </c>
      <c r="P292" s="16" t="str">
        <f t="shared" si="20"/>
        <v>Acclaimed</v>
      </c>
    </row>
    <row r="293" spans="1:16" x14ac:dyDescent="0.2">
      <c r="A293">
        <v>10470</v>
      </c>
      <c r="B293" t="b">
        <v>1</v>
      </c>
      <c r="C293" t="s">
        <v>6195</v>
      </c>
      <c r="D293" t="s">
        <v>6197</v>
      </c>
      <c r="E293" t="s">
        <v>461</v>
      </c>
      <c r="F293" t="s">
        <v>461</v>
      </c>
      <c r="G293" t="b">
        <v>0</v>
      </c>
      <c r="H293" t="str">
        <f>VLOOKUP(A293,all_municipalities!$A$2:$M$445,2,FALSE)</f>
        <v>West Perth, Municipality of</v>
      </c>
      <c r="I293" t="b">
        <f>VLOOKUP(A293,all_municipalities!$A$2:$M$445,9,FALSE)</f>
        <v>1</v>
      </c>
      <c r="J293" t="b">
        <f>VLOOKUP(A293,all_municipalities!$A$2:$M$445,13, FALSE)</f>
        <v>1</v>
      </c>
      <c r="K293" t="str">
        <f t="shared" si="17"/>
        <v>NONE</v>
      </c>
      <c r="L293">
        <v>9</v>
      </c>
      <c r="M293" t="str">
        <f t="shared" si="18"/>
        <v>10470 Councillor, Ward Hibbert</v>
      </c>
      <c r="N293" s="6" t="str">
        <f t="shared" si="19"/>
        <v>10470 Councillor, Ward Hibbert</v>
      </c>
      <c r="O293" s="15">
        <f>IF(I293&lt;&gt;FALSE,VLOOKUP(H293,internet_municipalities!$B$2:$W$226,22,FALSE),"NO INTERNET")</f>
        <v>4027</v>
      </c>
      <c r="P293" s="16" t="str">
        <f t="shared" si="20"/>
        <v>Acclaimed</v>
      </c>
    </row>
    <row r="294" spans="1:16" x14ac:dyDescent="0.2">
      <c r="A294">
        <v>10470</v>
      </c>
      <c r="B294" t="b">
        <v>1</v>
      </c>
      <c r="C294" t="s">
        <v>6198</v>
      </c>
      <c r="D294" t="s">
        <v>6199</v>
      </c>
      <c r="E294">
        <v>254</v>
      </c>
      <c r="F294">
        <v>20</v>
      </c>
      <c r="G294" t="b">
        <v>0</v>
      </c>
      <c r="H294" t="str">
        <f>VLOOKUP(A294,all_municipalities!$A$2:$M$445,2,FALSE)</f>
        <v>West Perth, Municipality of</v>
      </c>
      <c r="I294" t="b">
        <f>VLOOKUP(A294,all_municipalities!$A$2:$M$445,9,FALSE)</f>
        <v>1</v>
      </c>
      <c r="J294" t="b">
        <f>VLOOKUP(A294,all_municipalities!$A$2:$M$445,13, FALSE)</f>
        <v>1</v>
      </c>
      <c r="K294" t="str">
        <f t="shared" si="17"/>
        <v>MID</v>
      </c>
      <c r="L294">
        <v>9</v>
      </c>
      <c r="M294" t="str">
        <f t="shared" si="18"/>
        <v>10470 Councillor, Ward Fullarton</v>
      </c>
      <c r="N294" s="6" t="str">
        <f t="shared" si="19"/>
        <v>10470 Councillor, Ward Fullarton</v>
      </c>
      <c r="O294" s="15">
        <f>IF(I294&lt;&gt;FALSE,VLOOKUP(H294,internet_municipalities!$B$2:$W$226,22,FALSE),"NO INTERNET")</f>
        <v>4027</v>
      </c>
      <c r="P294" s="16">
        <f t="shared" si="20"/>
        <v>4.9664762850757391E-3</v>
      </c>
    </row>
    <row r="295" spans="1:16" x14ac:dyDescent="0.2">
      <c r="A295">
        <v>10470</v>
      </c>
      <c r="B295" t="b">
        <v>1</v>
      </c>
      <c r="C295" t="s">
        <v>6198</v>
      </c>
      <c r="D295" t="s">
        <v>6200</v>
      </c>
      <c r="E295">
        <v>239</v>
      </c>
      <c r="F295">
        <v>5</v>
      </c>
      <c r="G295" t="b">
        <v>0</v>
      </c>
      <c r="H295" t="str">
        <f>VLOOKUP(A295,all_municipalities!$A$2:$M$445,2,FALSE)</f>
        <v>West Perth, Municipality of</v>
      </c>
      <c r="I295" t="b">
        <f>VLOOKUP(A295,all_municipalities!$A$2:$M$445,9,FALSE)</f>
        <v>1</v>
      </c>
      <c r="J295" t="b">
        <f>VLOOKUP(A295,all_municipalities!$A$2:$M$445,13, FALSE)</f>
        <v>1</v>
      </c>
      <c r="K295" t="str">
        <f t="shared" si="17"/>
        <v>HIGH</v>
      </c>
      <c r="L295">
        <v>9</v>
      </c>
      <c r="M295" t="str">
        <f t="shared" si="18"/>
        <v>10470 Councillor, Ward Fullarton</v>
      </c>
      <c r="N295" s="6" t="str">
        <f t="shared" si="19"/>
        <v>10470 Councillor, Ward Fullarton</v>
      </c>
      <c r="O295" s="15">
        <f>IF(I295&lt;&gt;FALSE,VLOOKUP(H295,internet_municipalities!$B$2:$W$226,22,FALSE),"NO INTERNET")</f>
        <v>4027</v>
      </c>
      <c r="P295" s="16">
        <f t="shared" si="20"/>
        <v>1.2416190712689348E-3</v>
      </c>
    </row>
    <row r="296" spans="1:16" x14ac:dyDescent="0.2">
      <c r="A296">
        <v>10470</v>
      </c>
      <c r="B296" t="b">
        <v>1</v>
      </c>
      <c r="C296" t="s">
        <v>6201</v>
      </c>
      <c r="D296" t="s">
        <v>6202</v>
      </c>
      <c r="E296">
        <v>1227</v>
      </c>
      <c r="F296">
        <v>758</v>
      </c>
      <c r="G296" t="b">
        <v>0</v>
      </c>
      <c r="H296" t="str">
        <f>VLOOKUP(A296,all_municipalities!$A$2:$M$445,2,FALSE)</f>
        <v>West Perth, Municipality of</v>
      </c>
      <c r="I296" t="b">
        <f>VLOOKUP(A296,all_municipalities!$A$2:$M$445,9,FALSE)</f>
        <v>1</v>
      </c>
      <c r="J296" t="b">
        <f>VLOOKUP(A296,all_municipalities!$A$2:$M$445,13, FALSE)</f>
        <v>1</v>
      </c>
      <c r="K296" t="str">
        <f t="shared" si="17"/>
        <v>LOW</v>
      </c>
      <c r="L296">
        <v>9</v>
      </c>
      <c r="M296" t="str">
        <f t="shared" si="18"/>
        <v>10470 Councillor, Ward Mitchell</v>
      </c>
      <c r="N296" s="6" t="str">
        <f t="shared" si="19"/>
        <v>10470 Councillor, Ward Mitchell</v>
      </c>
      <c r="O296" s="15">
        <f>IF(I296&lt;&gt;FALSE,VLOOKUP(H296,internet_municipalities!$B$2:$W$226,22,FALSE),"NO INTERNET")</f>
        <v>4027</v>
      </c>
      <c r="P296" s="16">
        <f t="shared" si="20"/>
        <v>0.18822945120437051</v>
      </c>
    </row>
    <row r="297" spans="1:16" x14ac:dyDescent="0.2">
      <c r="A297">
        <v>10470</v>
      </c>
      <c r="B297" t="b">
        <v>1</v>
      </c>
      <c r="C297" t="s">
        <v>6201</v>
      </c>
      <c r="D297" t="s">
        <v>6203</v>
      </c>
      <c r="E297">
        <v>842</v>
      </c>
      <c r="F297">
        <v>373</v>
      </c>
      <c r="G297" t="b">
        <v>0</v>
      </c>
      <c r="H297" t="str">
        <f>VLOOKUP(A297,all_municipalities!$A$2:$M$445,2,FALSE)</f>
        <v>West Perth, Municipality of</v>
      </c>
      <c r="I297" t="b">
        <f>VLOOKUP(A297,all_municipalities!$A$2:$M$445,9,FALSE)</f>
        <v>1</v>
      </c>
      <c r="J297" t="b">
        <f>VLOOKUP(A297,all_municipalities!$A$2:$M$445,13, FALSE)</f>
        <v>1</v>
      </c>
      <c r="K297" t="str">
        <f t="shared" si="17"/>
        <v>LOW</v>
      </c>
      <c r="L297">
        <v>9</v>
      </c>
      <c r="M297" t="str">
        <f t="shared" si="18"/>
        <v>10470 Councillor, Ward Mitchell</v>
      </c>
      <c r="N297" s="6" t="str">
        <f t="shared" si="19"/>
        <v>10470 Councillor, Ward Mitchell</v>
      </c>
      <c r="O297" s="15">
        <f>IF(I297&lt;&gt;FALSE,VLOOKUP(H297,internet_municipalities!$B$2:$W$226,22,FALSE),"NO INTERNET")</f>
        <v>4027</v>
      </c>
      <c r="P297" s="16">
        <f t="shared" si="20"/>
        <v>9.2624782716662524E-2</v>
      </c>
    </row>
    <row r="298" spans="1:16" x14ac:dyDescent="0.2">
      <c r="A298">
        <v>10470</v>
      </c>
      <c r="B298" t="b">
        <v>1</v>
      </c>
      <c r="C298" t="s">
        <v>6201</v>
      </c>
      <c r="D298" t="s">
        <v>6204</v>
      </c>
      <c r="E298">
        <v>1097</v>
      </c>
      <c r="F298">
        <v>628</v>
      </c>
      <c r="G298" t="b">
        <v>0</v>
      </c>
      <c r="H298" t="str">
        <f>VLOOKUP(A298,all_municipalities!$A$2:$M$445,2,FALSE)</f>
        <v>West Perth, Municipality of</v>
      </c>
      <c r="I298" t="b">
        <f>VLOOKUP(A298,all_municipalities!$A$2:$M$445,9,FALSE)</f>
        <v>1</v>
      </c>
      <c r="J298" t="b">
        <f>VLOOKUP(A298,all_municipalities!$A$2:$M$445,13, FALSE)</f>
        <v>1</v>
      </c>
      <c r="K298" t="str">
        <f t="shared" si="17"/>
        <v>LOW</v>
      </c>
      <c r="L298">
        <v>9</v>
      </c>
      <c r="M298" t="str">
        <f t="shared" si="18"/>
        <v>10470 Councillor, Ward Mitchell</v>
      </c>
      <c r="N298" s="6" t="str">
        <f t="shared" si="19"/>
        <v>10470 Councillor, Ward Mitchell</v>
      </c>
      <c r="O298" s="15">
        <f>IF(I298&lt;&gt;FALSE,VLOOKUP(H298,internet_municipalities!$B$2:$W$226,22,FALSE),"NO INTERNET")</f>
        <v>4027</v>
      </c>
      <c r="P298" s="16">
        <f t="shared" si="20"/>
        <v>0.15594735535137819</v>
      </c>
    </row>
    <row r="299" spans="1:16" x14ac:dyDescent="0.2">
      <c r="A299">
        <v>10470</v>
      </c>
      <c r="B299" t="b">
        <v>1</v>
      </c>
      <c r="C299" t="s">
        <v>1479</v>
      </c>
      <c r="D299" t="s">
        <v>6205</v>
      </c>
      <c r="E299">
        <v>1761</v>
      </c>
      <c r="F299">
        <v>659</v>
      </c>
      <c r="G299" t="b">
        <v>0</v>
      </c>
      <c r="H299" t="str">
        <f>VLOOKUP(A299,all_municipalities!$A$2:$M$445,2,FALSE)</f>
        <v>West Perth, Municipality of</v>
      </c>
      <c r="I299" t="b">
        <f>VLOOKUP(A299,all_municipalities!$A$2:$M$445,9,FALSE)</f>
        <v>1</v>
      </c>
      <c r="J299" t="b">
        <f>VLOOKUP(A299,all_municipalities!$A$2:$M$445,13, FALSE)</f>
        <v>1</v>
      </c>
      <c r="K299" t="str">
        <f t="shared" si="17"/>
        <v>LOW</v>
      </c>
      <c r="L299">
        <v>9</v>
      </c>
      <c r="M299" t="str">
        <f t="shared" si="18"/>
        <v>10470 Deputy Mayor</v>
      </c>
      <c r="N299" s="6" t="str">
        <f t="shared" si="19"/>
        <v>10470 Deputy Mayor</v>
      </c>
      <c r="O299" s="15">
        <f>IF(I299&lt;&gt;FALSE,VLOOKUP(H299,internet_municipalities!$B$2:$W$226,22,FALSE),"NO INTERNET")</f>
        <v>4027</v>
      </c>
      <c r="P299" s="16">
        <f t="shared" si="20"/>
        <v>0.16364539359324559</v>
      </c>
    </row>
    <row r="300" spans="1:16" x14ac:dyDescent="0.2">
      <c r="A300">
        <v>10470</v>
      </c>
      <c r="B300" t="b">
        <v>0</v>
      </c>
      <c r="C300" t="s">
        <v>1479</v>
      </c>
      <c r="D300" t="s">
        <v>6206</v>
      </c>
      <c r="E300">
        <v>1102</v>
      </c>
      <c r="F300" t="s">
        <v>1460</v>
      </c>
      <c r="G300" t="b">
        <v>0</v>
      </c>
      <c r="H300" t="str">
        <f>VLOOKUP(A300,all_municipalities!$A$2:$M$445,2,FALSE)</f>
        <v>West Perth, Municipality of</v>
      </c>
      <c r="I300" t="b">
        <f>VLOOKUP(A300,all_municipalities!$A$2:$M$445,9,FALSE)</f>
        <v>1</v>
      </c>
      <c r="J300" t="b">
        <f>VLOOKUP(A300,all_municipalities!$A$2:$M$445,13, FALSE)</f>
        <v>1</v>
      </c>
      <c r="K300" t="str">
        <f t="shared" si="17"/>
        <v>NONE</v>
      </c>
      <c r="L300">
        <v>9</v>
      </c>
      <c r="M300" t="str">
        <f t="shared" si="18"/>
        <v>10470 Deputy Mayor</v>
      </c>
      <c r="N300" s="6" t="str">
        <f t="shared" si="19"/>
        <v>10470 Deputy Mayor</v>
      </c>
      <c r="O300" s="15">
        <f>IF(I300&lt;&gt;FALSE,VLOOKUP(H300,internet_municipalities!$B$2:$W$226,22,FALSE),"NO INTERNET")</f>
        <v>4027</v>
      </c>
      <c r="P300" s="16" t="str">
        <f t="shared" si="20"/>
        <v>Lost</v>
      </c>
    </row>
    <row r="301" spans="1:16" x14ac:dyDescent="0.2">
      <c r="A301">
        <v>10470</v>
      </c>
      <c r="B301" t="b">
        <v>0</v>
      </c>
      <c r="C301" t="s">
        <v>6201</v>
      </c>
      <c r="D301" t="s">
        <v>6207</v>
      </c>
      <c r="E301">
        <v>469</v>
      </c>
      <c r="F301" t="s">
        <v>1460</v>
      </c>
      <c r="G301" t="b">
        <v>0</v>
      </c>
      <c r="H301" t="str">
        <f>VLOOKUP(A301,all_municipalities!$A$2:$M$445,2,FALSE)</f>
        <v>West Perth, Municipality of</v>
      </c>
      <c r="I301" t="b">
        <f>VLOOKUP(A301,all_municipalities!$A$2:$M$445,9,FALSE)</f>
        <v>1</v>
      </c>
      <c r="J301" t="b">
        <f>VLOOKUP(A301,all_municipalities!$A$2:$M$445,13, FALSE)</f>
        <v>1</v>
      </c>
      <c r="K301" t="str">
        <f t="shared" si="17"/>
        <v>NONE</v>
      </c>
      <c r="L301">
        <v>9</v>
      </c>
      <c r="M301" t="str">
        <f t="shared" si="18"/>
        <v>10470 Councillor, Ward Mitchell</v>
      </c>
      <c r="N301" s="6" t="str">
        <f t="shared" si="19"/>
        <v>10470 Councillor, Ward Mitchell</v>
      </c>
      <c r="O301" s="15">
        <f>IF(I301&lt;&gt;FALSE,VLOOKUP(H301,internet_municipalities!$B$2:$W$226,22,FALSE),"NO INTERNET")</f>
        <v>4027</v>
      </c>
      <c r="P301" s="16" t="str">
        <f t="shared" si="20"/>
        <v>Lost</v>
      </c>
    </row>
    <row r="302" spans="1:16" x14ac:dyDescent="0.2">
      <c r="A302">
        <v>10470</v>
      </c>
      <c r="B302" t="b">
        <v>0</v>
      </c>
      <c r="C302" t="s">
        <v>6201</v>
      </c>
      <c r="D302" t="s">
        <v>6208</v>
      </c>
      <c r="E302">
        <v>454</v>
      </c>
      <c r="F302" t="s">
        <v>1460</v>
      </c>
      <c r="G302" t="b">
        <v>0</v>
      </c>
      <c r="H302" t="str">
        <f>VLOOKUP(A302,all_municipalities!$A$2:$M$445,2,FALSE)</f>
        <v>West Perth, Municipality of</v>
      </c>
      <c r="I302" t="b">
        <f>VLOOKUP(A302,all_municipalities!$A$2:$M$445,9,FALSE)</f>
        <v>1</v>
      </c>
      <c r="J302" t="b">
        <f>VLOOKUP(A302,all_municipalities!$A$2:$M$445,13, FALSE)</f>
        <v>1</v>
      </c>
      <c r="K302" t="str">
        <f t="shared" si="17"/>
        <v>NONE</v>
      </c>
      <c r="L302">
        <v>9</v>
      </c>
      <c r="M302" t="str">
        <f t="shared" si="18"/>
        <v>10470 Councillor, Ward Mitchell</v>
      </c>
      <c r="N302" s="6" t="str">
        <f t="shared" si="19"/>
        <v>10470 Councillor, Ward Mitchell</v>
      </c>
      <c r="O302" s="15">
        <f>IF(I302&lt;&gt;FALSE,VLOOKUP(H302,internet_municipalities!$B$2:$W$226,22,FALSE),"NO INTERNET")</f>
        <v>4027</v>
      </c>
      <c r="P302" s="16" t="str">
        <f t="shared" si="20"/>
        <v>Lost</v>
      </c>
    </row>
    <row r="303" spans="1:16" x14ac:dyDescent="0.2">
      <c r="A303">
        <v>10470</v>
      </c>
      <c r="B303" t="b">
        <v>0</v>
      </c>
      <c r="C303" t="s">
        <v>6198</v>
      </c>
      <c r="D303" t="s">
        <v>6209</v>
      </c>
      <c r="E303">
        <v>234</v>
      </c>
      <c r="F303" t="s">
        <v>1460</v>
      </c>
      <c r="G303" t="b">
        <v>0</v>
      </c>
      <c r="H303" t="str">
        <f>VLOOKUP(A303,all_municipalities!$A$2:$M$445,2,FALSE)</f>
        <v>West Perth, Municipality of</v>
      </c>
      <c r="I303" t="b">
        <f>VLOOKUP(A303,all_municipalities!$A$2:$M$445,9,FALSE)</f>
        <v>1</v>
      </c>
      <c r="J303" t="b">
        <f>VLOOKUP(A303,all_municipalities!$A$2:$M$445,13, FALSE)</f>
        <v>1</v>
      </c>
      <c r="K303" t="str">
        <f t="shared" si="17"/>
        <v>NONE</v>
      </c>
      <c r="L303">
        <v>9</v>
      </c>
      <c r="M303" t="str">
        <f t="shared" si="18"/>
        <v>10470 Councillor, Ward Fullarton</v>
      </c>
      <c r="N303" s="6" t="str">
        <f t="shared" si="19"/>
        <v>10470 Councillor, Ward Fullarton</v>
      </c>
      <c r="O303" s="15">
        <f>IF(I303&lt;&gt;FALSE,VLOOKUP(H303,internet_municipalities!$B$2:$W$226,22,FALSE),"NO INTERNET")</f>
        <v>4027</v>
      </c>
      <c r="P303" s="16" t="str">
        <f t="shared" si="20"/>
        <v>Lost</v>
      </c>
    </row>
    <row r="304" spans="1:16" x14ac:dyDescent="0.2">
      <c r="A304">
        <v>10470</v>
      </c>
      <c r="B304" t="b">
        <v>0</v>
      </c>
      <c r="C304" t="s">
        <v>6198</v>
      </c>
      <c r="D304" t="s">
        <v>6210</v>
      </c>
      <c r="E304">
        <v>167</v>
      </c>
      <c r="F304" t="s">
        <v>1460</v>
      </c>
      <c r="G304" t="b">
        <v>0</v>
      </c>
      <c r="H304" t="str">
        <f>VLOOKUP(A304,all_municipalities!$A$2:$M$445,2,FALSE)</f>
        <v>West Perth, Municipality of</v>
      </c>
      <c r="I304" t="b">
        <f>VLOOKUP(A304,all_municipalities!$A$2:$M$445,9,FALSE)</f>
        <v>1</v>
      </c>
      <c r="J304" t="b">
        <f>VLOOKUP(A304,all_municipalities!$A$2:$M$445,13, FALSE)</f>
        <v>1</v>
      </c>
      <c r="K304" t="str">
        <f t="shared" si="17"/>
        <v>NONE</v>
      </c>
      <c r="L304">
        <v>9</v>
      </c>
      <c r="M304" t="str">
        <f t="shared" si="18"/>
        <v>10470 Councillor, Ward Fullarton</v>
      </c>
      <c r="N304" s="6" t="str">
        <f t="shared" si="19"/>
        <v>10470 Councillor, Ward Fullarton</v>
      </c>
      <c r="O304" s="15">
        <f>IF(I304&lt;&gt;FALSE,VLOOKUP(H304,internet_municipalities!$B$2:$W$226,22,FALSE),"NO INTERNET")</f>
        <v>4027</v>
      </c>
      <c r="P304" s="16" t="str">
        <f t="shared" si="20"/>
        <v>Lost</v>
      </c>
    </row>
    <row r="305" spans="1:16" x14ac:dyDescent="0.2">
      <c r="A305">
        <v>10267</v>
      </c>
      <c r="B305" t="b">
        <v>1</v>
      </c>
      <c r="C305" t="s">
        <v>1453</v>
      </c>
      <c r="D305" t="s">
        <v>1454</v>
      </c>
      <c r="E305">
        <v>366</v>
      </c>
      <c r="F305">
        <v>77</v>
      </c>
      <c r="G305" t="b">
        <v>0</v>
      </c>
      <c r="H305" t="str">
        <f>VLOOKUP(A305,all_municipalities!$A$2:$M$445,2,FALSE)</f>
        <v>Addington Highlands, Township of</v>
      </c>
      <c r="I305" t="b">
        <f>VLOOKUP(A305,all_municipalities!$A$2:$M$445,9,FALSE)</f>
        <v>1</v>
      </c>
      <c r="J305" t="b">
        <f>VLOOKUP(A305,all_municipalities!$A$2:$M$445,13, FALSE)</f>
        <v>1</v>
      </c>
      <c r="K305" t="str">
        <f t="shared" si="17"/>
        <v>MID</v>
      </c>
      <c r="L305">
        <v>8</v>
      </c>
      <c r="M305" t="str">
        <f t="shared" si="18"/>
        <v>10267 Councillor, Ward 2</v>
      </c>
      <c r="N305" s="6" t="str">
        <f t="shared" si="19"/>
        <v>10267 Councillor, Ward 2</v>
      </c>
      <c r="O305" s="15">
        <f>IF(I305&lt;&gt;FALSE,VLOOKUP(H305,internet_municipalities!$B$2:$W$226,22,FALSE),"NO INTERNET")</f>
        <v>3010</v>
      </c>
      <c r="P305" s="16">
        <f t="shared" si="20"/>
        <v>2.5581395348837209E-2</v>
      </c>
    </row>
    <row r="306" spans="1:16" x14ac:dyDescent="0.2">
      <c r="A306">
        <v>10267</v>
      </c>
      <c r="B306" t="b">
        <v>1</v>
      </c>
      <c r="C306" t="s">
        <v>1453</v>
      </c>
      <c r="D306" t="s">
        <v>1455</v>
      </c>
      <c r="E306">
        <v>563</v>
      </c>
      <c r="F306">
        <v>274</v>
      </c>
      <c r="G306" t="b">
        <v>0</v>
      </c>
      <c r="H306" t="str">
        <f>VLOOKUP(A306,all_municipalities!$A$2:$M$445,2,FALSE)</f>
        <v>Addington Highlands, Township of</v>
      </c>
      <c r="I306" t="b">
        <f>VLOOKUP(A306,all_municipalities!$A$2:$M$445,9,FALSE)</f>
        <v>1</v>
      </c>
      <c r="J306" t="b">
        <f>VLOOKUP(A306,all_municipalities!$A$2:$M$445,13, FALSE)</f>
        <v>1</v>
      </c>
      <c r="K306" t="str">
        <f t="shared" si="17"/>
        <v>LOW</v>
      </c>
      <c r="L306">
        <v>8</v>
      </c>
      <c r="M306" t="str">
        <f t="shared" si="18"/>
        <v>10267 Councillor, Ward 2</v>
      </c>
      <c r="N306" s="6" t="str">
        <f t="shared" si="19"/>
        <v>10267 Councillor, Ward 2</v>
      </c>
      <c r="O306" s="15">
        <f>IF(I306&lt;&gt;FALSE,VLOOKUP(H306,internet_municipalities!$B$2:$W$226,22,FALSE),"NO INTERNET")</f>
        <v>3010</v>
      </c>
      <c r="P306" s="16">
        <f t="shared" si="20"/>
        <v>9.102990033222591E-2</v>
      </c>
    </row>
    <row r="307" spans="1:16" x14ac:dyDescent="0.2">
      <c r="A307">
        <v>10267</v>
      </c>
      <c r="B307" t="b">
        <v>1</v>
      </c>
      <c r="C307" t="s">
        <v>1456</v>
      </c>
      <c r="D307" t="s">
        <v>1457</v>
      </c>
      <c r="E307">
        <v>464</v>
      </c>
      <c r="F307">
        <v>96</v>
      </c>
      <c r="G307" t="b">
        <v>0</v>
      </c>
      <c r="H307" t="str">
        <f>VLOOKUP(A307,all_municipalities!$A$2:$M$445,2,FALSE)</f>
        <v>Addington Highlands, Township of</v>
      </c>
      <c r="I307" t="b">
        <f>VLOOKUP(A307,all_municipalities!$A$2:$M$445,9,FALSE)</f>
        <v>1</v>
      </c>
      <c r="J307" t="b">
        <f>VLOOKUP(A307,all_municipalities!$A$2:$M$445,13, FALSE)</f>
        <v>1</v>
      </c>
      <c r="K307" t="str">
        <f t="shared" si="17"/>
        <v>MID</v>
      </c>
      <c r="L307">
        <v>8</v>
      </c>
      <c r="M307" t="str">
        <f t="shared" si="18"/>
        <v>10267 Councillor, Ward 1</v>
      </c>
      <c r="N307" s="6" t="str">
        <f t="shared" si="19"/>
        <v>10267 Councillor, Ward 1</v>
      </c>
      <c r="O307" s="15">
        <f>IF(I307&lt;&gt;FALSE,VLOOKUP(H307,internet_municipalities!$B$2:$W$226,22,FALSE),"NO INTERNET")</f>
        <v>3010</v>
      </c>
      <c r="P307" s="16">
        <f t="shared" si="20"/>
        <v>3.1893687707641193E-2</v>
      </c>
    </row>
    <row r="308" spans="1:16" x14ac:dyDescent="0.2">
      <c r="A308">
        <v>10267</v>
      </c>
      <c r="B308" t="b">
        <v>1</v>
      </c>
      <c r="C308" t="s">
        <v>1456</v>
      </c>
      <c r="D308" t="s">
        <v>1458</v>
      </c>
      <c r="E308">
        <v>377</v>
      </c>
      <c r="F308">
        <v>9</v>
      </c>
      <c r="G308" t="b">
        <v>0</v>
      </c>
      <c r="H308" t="str">
        <f>VLOOKUP(A308,all_municipalities!$A$2:$M$445,2,FALSE)</f>
        <v>Addington Highlands, Township of</v>
      </c>
      <c r="I308" t="b">
        <f>VLOOKUP(A308,all_municipalities!$A$2:$M$445,9,FALSE)</f>
        <v>1</v>
      </c>
      <c r="J308" t="b">
        <f>VLOOKUP(A308,all_municipalities!$A$2:$M$445,13, FALSE)</f>
        <v>1</v>
      </c>
      <c r="K308" t="str">
        <f t="shared" si="17"/>
        <v>HIGH</v>
      </c>
      <c r="L308">
        <v>8</v>
      </c>
      <c r="M308" t="str">
        <f t="shared" si="18"/>
        <v>10267 Councillor, Ward 1</v>
      </c>
      <c r="N308" s="6" t="str">
        <f t="shared" si="19"/>
        <v>10267 Councillor, Ward 1</v>
      </c>
      <c r="O308" s="15">
        <f>IF(I308&lt;&gt;FALSE,VLOOKUP(H308,internet_municipalities!$B$2:$W$226,22,FALSE),"NO INTERNET")</f>
        <v>3010</v>
      </c>
      <c r="P308" s="16">
        <f t="shared" si="20"/>
        <v>2.990033222591362E-3</v>
      </c>
    </row>
    <row r="309" spans="1:16" x14ac:dyDescent="0.2">
      <c r="A309">
        <v>10267</v>
      </c>
      <c r="B309" t="b">
        <v>0</v>
      </c>
      <c r="C309" t="s">
        <v>1456</v>
      </c>
      <c r="D309" t="s">
        <v>1459</v>
      </c>
      <c r="E309">
        <v>368</v>
      </c>
      <c r="F309" t="s">
        <v>1460</v>
      </c>
      <c r="G309" t="b">
        <v>0</v>
      </c>
      <c r="H309" t="str">
        <f>VLOOKUP(A309,all_municipalities!$A$2:$M$445,2,FALSE)</f>
        <v>Addington Highlands, Township of</v>
      </c>
      <c r="I309" t="b">
        <f>VLOOKUP(A309,all_municipalities!$A$2:$M$445,9,FALSE)</f>
        <v>1</v>
      </c>
      <c r="J309" t="b">
        <f>VLOOKUP(A309,all_municipalities!$A$2:$M$445,13, FALSE)</f>
        <v>1</v>
      </c>
      <c r="K309" t="str">
        <f t="shared" si="17"/>
        <v>NONE</v>
      </c>
      <c r="L309">
        <v>8</v>
      </c>
      <c r="M309" t="str">
        <f t="shared" si="18"/>
        <v>10267 Councillor, Ward 1</v>
      </c>
      <c r="N309" s="6" t="str">
        <f t="shared" si="19"/>
        <v>10267 Councillor, Ward 1</v>
      </c>
      <c r="O309" s="15">
        <f>IF(I309&lt;&gt;FALSE,VLOOKUP(H309,internet_municipalities!$B$2:$W$226,22,FALSE),"NO INTERNET")</f>
        <v>3010</v>
      </c>
      <c r="P309" s="16" t="str">
        <f t="shared" si="20"/>
        <v>Lost</v>
      </c>
    </row>
    <row r="310" spans="1:16" x14ac:dyDescent="0.2">
      <c r="A310">
        <v>10267</v>
      </c>
      <c r="B310" t="b">
        <v>0</v>
      </c>
      <c r="C310" t="s">
        <v>1453</v>
      </c>
      <c r="D310" t="s">
        <v>1461</v>
      </c>
      <c r="E310">
        <v>253</v>
      </c>
      <c r="F310" t="s">
        <v>1460</v>
      </c>
      <c r="G310" t="b">
        <v>0</v>
      </c>
      <c r="H310" t="str">
        <f>VLOOKUP(A310,all_municipalities!$A$2:$M$445,2,FALSE)</f>
        <v>Addington Highlands, Township of</v>
      </c>
      <c r="I310" t="b">
        <f>VLOOKUP(A310,all_municipalities!$A$2:$M$445,9,FALSE)</f>
        <v>1</v>
      </c>
      <c r="J310" t="b">
        <f>VLOOKUP(A310,all_municipalities!$A$2:$M$445,13, FALSE)</f>
        <v>1</v>
      </c>
      <c r="K310" t="str">
        <f t="shared" si="17"/>
        <v>NONE</v>
      </c>
      <c r="L310">
        <v>8</v>
      </c>
      <c r="M310" t="str">
        <f t="shared" si="18"/>
        <v>10267 Councillor, Ward 2</v>
      </c>
      <c r="N310" s="6" t="str">
        <f t="shared" si="19"/>
        <v>10267 Councillor, Ward 2</v>
      </c>
      <c r="O310" s="15">
        <f>IF(I310&lt;&gt;FALSE,VLOOKUP(H310,internet_municipalities!$B$2:$W$226,22,FALSE),"NO INTERNET")</f>
        <v>3010</v>
      </c>
      <c r="P310" s="16" t="str">
        <f t="shared" si="20"/>
        <v>Lost</v>
      </c>
    </row>
    <row r="311" spans="1:16" x14ac:dyDescent="0.2">
      <c r="A311">
        <v>10267</v>
      </c>
      <c r="B311" t="b">
        <v>0</v>
      </c>
      <c r="C311" t="s">
        <v>1453</v>
      </c>
      <c r="D311" t="s">
        <v>1462</v>
      </c>
      <c r="E311">
        <v>289</v>
      </c>
      <c r="F311" t="s">
        <v>1460</v>
      </c>
      <c r="G311" t="b">
        <v>0</v>
      </c>
      <c r="H311" t="str">
        <f>VLOOKUP(A311,all_municipalities!$A$2:$M$445,2,FALSE)</f>
        <v>Addington Highlands, Township of</v>
      </c>
      <c r="I311" t="b">
        <f>VLOOKUP(A311,all_municipalities!$A$2:$M$445,9,FALSE)</f>
        <v>1</v>
      </c>
      <c r="J311" t="b">
        <f>VLOOKUP(A311,all_municipalities!$A$2:$M$445,13, FALSE)</f>
        <v>1</v>
      </c>
      <c r="K311" t="str">
        <f t="shared" si="17"/>
        <v>NONE</v>
      </c>
      <c r="L311">
        <v>8</v>
      </c>
      <c r="M311" t="str">
        <f t="shared" si="18"/>
        <v>10267 Councillor, Ward 2</v>
      </c>
      <c r="N311" s="6" t="str">
        <f t="shared" si="19"/>
        <v>10267 Councillor, Ward 2</v>
      </c>
      <c r="O311" s="15">
        <f>IF(I311&lt;&gt;FALSE,VLOOKUP(H311,internet_municipalities!$B$2:$W$226,22,FALSE),"NO INTERNET")</f>
        <v>3010</v>
      </c>
      <c r="P311" s="16" t="str">
        <f t="shared" si="20"/>
        <v>Lost</v>
      </c>
    </row>
    <row r="312" spans="1:16" x14ac:dyDescent="0.2">
      <c r="A312">
        <v>10438</v>
      </c>
      <c r="B312" t="b">
        <v>1</v>
      </c>
      <c r="C312" t="s">
        <v>1463</v>
      </c>
      <c r="D312" t="s">
        <v>2120</v>
      </c>
      <c r="E312">
        <v>188</v>
      </c>
      <c r="F312">
        <v>52</v>
      </c>
      <c r="G312" t="b">
        <v>0</v>
      </c>
      <c r="H312" t="str">
        <f>VLOOKUP(A312,all_municipalities!$A$2:$M$445,2,FALSE)</f>
        <v>Calvin, Municipality of</v>
      </c>
      <c r="I312" t="b">
        <f>VLOOKUP(A312,all_municipalities!$A$2:$M$445,9,FALSE)</f>
        <v>1</v>
      </c>
      <c r="J312" t="b">
        <f>VLOOKUP(A312,all_municipalities!$A$2:$M$445,13, FALSE)</f>
        <v>1</v>
      </c>
      <c r="K312" t="str">
        <f t="shared" si="17"/>
        <v>MID</v>
      </c>
      <c r="L312">
        <v>8</v>
      </c>
      <c r="M312" t="str">
        <f t="shared" si="18"/>
        <v>10438 Councillor</v>
      </c>
      <c r="N312" s="6" t="str">
        <f t="shared" si="19"/>
        <v>10438 Councillor</v>
      </c>
      <c r="O312" s="15">
        <f>IF(I312&lt;&gt;FALSE,VLOOKUP(H312,internet_municipalities!$B$2:$W$226,22,FALSE),"NO INTERNET")</f>
        <v>297</v>
      </c>
      <c r="P312" s="16">
        <f t="shared" si="20"/>
        <v>0.17508417508417509</v>
      </c>
    </row>
    <row r="313" spans="1:16" x14ac:dyDescent="0.2">
      <c r="A313">
        <v>10438</v>
      </c>
      <c r="B313" t="b">
        <v>1</v>
      </c>
      <c r="C313" t="s">
        <v>1463</v>
      </c>
      <c r="D313" t="s">
        <v>2121</v>
      </c>
      <c r="E313">
        <v>150</v>
      </c>
      <c r="F313">
        <v>14</v>
      </c>
      <c r="G313" t="b">
        <v>0</v>
      </c>
      <c r="H313" t="str">
        <f>VLOOKUP(A313,all_municipalities!$A$2:$M$445,2,FALSE)</f>
        <v>Calvin, Municipality of</v>
      </c>
      <c r="I313" t="b">
        <f>VLOOKUP(A313,all_municipalities!$A$2:$M$445,9,FALSE)</f>
        <v>1</v>
      </c>
      <c r="J313" t="b">
        <f>VLOOKUP(A313,all_municipalities!$A$2:$M$445,13, FALSE)</f>
        <v>1</v>
      </c>
      <c r="K313" t="str">
        <f t="shared" si="17"/>
        <v>MID</v>
      </c>
      <c r="L313">
        <v>8</v>
      </c>
      <c r="M313" t="str">
        <f t="shared" si="18"/>
        <v>10438 Councillor</v>
      </c>
      <c r="N313" s="6" t="str">
        <f t="shared" si="19"/>
        <v>10438 Councillor</v>
      </c>
      <c r="O313" s="15">
        <f>IF(I313&lt;&gt;FALSE,VLOOKUP(H313,internet_municipalities!$B$2:$W$226,22,FALSE),"NO INTERNET")</f>
        <v>297</v>
      </c>
      <c r="P313" s="16">
        <f t="shared" si="20"/>
        <v>4.7138047138047139E-2</v>
      </c>
    </row>
    <row r="314" spans="1:16" x14ac:dyDescent="0.2">
      <c r="A314">
        <v>10438</v>
      </c>
      <c r="B314" t="b">
        <v>1</v>
      </c>
      <c r="C314" t="s">
        <v>1463</v>
      </c>
      <c r="D314" t="s">
        <v>2122</v>
      </c>
      <c r="E314">
        <v>172</v>
      </c>
      <c r="F314">
        <v>36</v>
      </c>
      <c r="G314" t="b">
        <v>0</v>
      </c>
      <c r="H314" t="str">
        <f>VLOOKUP(A314,all_municipalities!$A$2:$M$445,2,FALSE)</f>
        <v>Calvin, Municipality of</v>
      </c>
      <c r="I314" t="b">
        <f>VLOOKUP(A314,all_municipalities!$A$2:$M$445,9,FALSE)</f>
        <v>1</v>
      </c>
      <c r="J314" t="b">
        <f>VLOOKUP(A314,all_municipalities!$A$2:$M$445,13, FALSE)</f>
        <v>1</v>
      </c>
      <c r="K314" t="str">
        <f t="shared" si="17"/>
        <v>MID</v>
      </c>
      <c r="L314">
        <v>8</v>
      </c>
      <c r="M314" t="str">
        <f t="shared" si="18"/>
        <v>10438 Councillor</v>
      </c>
      <c r="N314" s="6" t="str">
        <f t="shared" si="19"/>
        <v>10438 Councillor</v>
      </c>
      <c r="O314" s="15">
        <f>IF(I314&lt;&gt;FALSE,VLOOKUP(H314,internet_municipalities!$B$2:$W$226,22,FALSE),"NO INTERNET")</f>
        <v>297</v>
      </c>
      <c r="P314" s="16">
        <f t="shared" si="20"/>
        <v>0.12121212121212122</v>
      </c>
    </row>
    <row r="315" spans="1:16" x14ac:dyDescent="0.2">
      <c r="A315">
        <v>10438</v>
      </c>
      <c r="B315" t="b">
        <v>1</v>
      </c>
      <c r="C315" t="s">
        <v>1463</v>
      </c>
      <c r="D315" t="s">
        <v>2123</v>
      </c>
      <c r="E315">
        <v>197</v>
      </c>
      <c r="F315">
        <v>61</v>
      </c>
      <c r="G315" t="b">
        <v>0</v>
      </c>
      <c r="H315" t="str">
        <f>VLOOKUP(A315,all_municipalities!$A$2:$M$445,2,FALSE)</f>
        <v>Calvin, Municipality of</v>
      </c>
      <c r="I315" t="b">
        <f>VLOOKUP(A315,all_municipalities!$A$2:$M$445,9,FALSE)</f>
        <v>1</v>
      </c>
      <c r="J315" t="b">
        <f>VLOOKUP(A315,all_municipalities!$A$2:$M$445,13, FALSE)</f>
        <v>1</v>
      </c>
      <c r="K315" t="str">
        <f t="shared" si="17"/>
        <v>MID</v>
      </c>
      <c r="L315">
        <v>8</v>
      </c>
      <c r="M315" t="str">
        <f t="shared" si="18"/>
        <v>10438 Councillor</v>
      </c>
      <c r="N315" s="6" t="str">
        <f t="shared" si="19"/>
        <v>10438 Councillor</v>
      </c>
      <c r="O315" s="15">
        <f>IF(I315&lt;&gt;FALSE,VLOOKUP(H315,internet_municipalities!$B$2:$W$226,22,FALSE),"NO INTERNET")</f>
        <v>297</v>
      </c>
      <c r="P315" s="16">
        <f t="shared" si="20"/>
        <v>0.2053872053872054</v>
      </c>
    </row>
    <row r="316" spans="1:16" x14ac:dyDescent="0.2">
      <c r="A316">
        <v>10438</v>
      </c>
      <c r="B316" t="b">
        <v>0</v>
      </c>
      <c r="C316" t="s">
        <v>1463</v>
      </c>
      <c r="D316" t="s">
        <v>2124</v>
      </c>
      <c r="E316">
        <v>127</v>
      </c>
      <c r="F316" t="s">
        <v>1460</v>
      </c>
      <c r="G316" t="b">
        <v>0</v>
      </c>
      <c r="H316" t="str">
        <f>VLOOKUP(A316,all_municipalities!$A$2:$M$445,2,FALSE)</f>
        <v>Calvin, Municipality of</v>
      </c>
      <c r="I316" t="b">
        <f>VLOOKUP(A316,all_municipalities!$A$2:$M$445,9,FALSE)</f>
        <v>1</v>
      </c>
      <c r="J316" t="b">
        <f>VLOOKUP(A316,all_municipalities!$A$2:$M$445,13, FALSE)</f>
        <v>1</v>
      </c>
      <c r="K316" t="str">
        <f t="shared" si="17"/>
        <v>NONE</v>
      </c>
      <c r="L316">
        <v>8</v>
      </c>
      <c r="M316" t="str">
        <f t="shared" si="18"/>
        <v>10438 Councillor</v>
      </c>
      <c r="N316" s="6" t="str">
        <f t="shared" si="19"/>
        <v>10438 Councillor</v>
      </c>
      <c r="O316" s="15">
        <f>IF(I316&lt;&gt;FALSE,VLOOKUP(H316,internet_municipalities!$B$2:$W$226,22,FALSE),"NO INTERNET")</f>
        <v>297</v>
      </c>
      <c r="P316" s="16" t="str">
        <f t="shared" si="20"/>
        <v>Lost</v>
      </c>
    </row>
    <row r="317" spans="1:16" x14ac:dyDescent="0.2">
      <c r="A317">
        <v>10438</v>
      </c>
      <c r="B317" t="b">
        <v>0</v>
      </c>
      <c r="C317" t="s">
        <v>1463</v>
      </c>
      <c r="D317" t="s">
        <v>2125</v>
      </c>
      <c r="E317">
        <v>136</v>
      </c>
      <c r="F317" t="s">
        <v>1460</v>
      </c>
      <c r="G317" t="b">
        <v>0</v>
      </c>
      <c r="H317" t="str">
        <f>VLOOKUP(A317,all_municipalities!$A$2:$M$445,2,FALSE)</f>
        <v>Calvin, Municipality of</v>
      </c>
      <c r="I317" t="b">
        <f>VLOOKUP(A317,all_municipalities!$A$2:$M$445,9,FALSE)</f>
        <v>1</v>
      </c>
      <c r="J317" t="b">
        <f>VLOOKUP(A317,all_municipalities!$A$2:$M$445,13, FALSE)</f>
        <v>1</v>
      </c>
      <c r="K317" t="str">
        <f t="shared" si="17"/>
        <v>NONE</v>
      </c>
      <c r="L317">
        <v>8</v>
      </c>
      <c r="M317" t="str">
        <f t="shared" si="18"/>
        <v>10438 Councillor</v>
      </c>
      <c r="N317" s="6" t="str">
        <f t="shared" si="19"/>
        <v>10438 Councillor</v>
      </c>
      <c r="O317" s="15">
        <f>IF(I317&lt;&gt;FALSE,VLOOKUP(H317,internet_municipalities!$B$2:$W$226,22,FALSE),"NO INTERNET")</f>
        <v>297</v>
      </c>
      <c r="P317" s="16" t="str">
        <f t="shared" si="20"/>
        <v>Lost</v>
      </c>
    </row>
    <row r="318" spans="1:16" x14ac:dyDescent="0.2">
      <c r="A318">
        <v>10438</v>
      </c>
      <c r="B318" t="b">
        <v>0</v>
      </c>
      <c r="C318" t="s">
        <v>1463</v>
      </c>
      <c r="D318" t="s">
        <v>2126</v>
      </c>
      <c r="E318">
        <v>30</v>
      </c>
      <c r="F318" t="s">
        <v>1460</v>
      </c>
      <c r="G318" t="b">
        <v>0</v>
      </c>
      <c r="H318" t="str">
        <f>VLOOKUP(A318,all_municipalities!$A$2:$M$445,2,FALSE)</f>
        <v>Calvin, Municipality of</v>
      </c>
      <c r="I318" t="b">
        <f>VLOOKUP(A318,all_municipalities!$A$2:$M$445,9,FALSE)</f>
        <v>1</v>
      </c>
      <c r="J318" t="b">
        <f>VLOOKUP(A318,all_municipalities!$A$2:$M$445,13, FALSE)</f>
        <v>1</v>
      </c>
      <c r="K318" t="str">
        <f t="shared" si="17"/>
        <v>NONE</v>
      </c>
      <c r="L318">
        <v>8</v>
      </c>
      <c r="M318" t="str">
        <f t="shared" si="18"/>
        <v>10438 Councillor</v>
      </c>
      <c r="N318" s="6" t="str">
        <f t="shared" si="19"/>
        <v>10438 Councillor</v>
      </c>
      <c r="O318" s="15">
        <f>IF(I318&lt;&gt;FALSE,VLOOKUP(H318,internet_municipalities!$B$2:$W$226,22,FALSE),"NO INTERNET")</f>
        <v>297</v>
      </c>
      <c r="P318" s="16" t="str">
        <f t="shared" si="20"/>
        <v>Lost</v>
      </c>
    </row>
    <row r="319" spans="1:16" x14ac:dyDescent="0.2">
      <c r="A319">
        <v>10438</v>
      </c>
      <c r="B319" t="b">
        <v>0</v>
      </c>
      <c r="C319" t="s">
        <v>1463</v>
      </c>
      <c r="D319" t="s">
        <v>2127</v>
      </c>
      <c r="E319">
        <v>46</v>
      </c>
      <c r="F319" t="s">
        <v>1460</v>
      </c>
      <c r="G319" t="b">
        <v>0</v>
      </c>
      <c r="H319" t="str">
        <f>VLOOKUP(A319,all_municipalities!$A$2:$M$445,2,FALSE)</f>
        <v>Calvin, Municipality of</v>
      </c>
      <c r="I319" t="b">
        <f>VLOOKUP(A319,all_municipalities!$A$2:$M$445,9,FALSE)</f>
        <v>1</v>
      </c>
      <c r="J319" t="b">
        <f>VLOOKUP(A319,all_municipalities!$A$2:$M$445,13, FALSE)</f>
        <v>1</v>
      </c>
      <c r="K319" t="str">
        <f t="shared" si="17"/>
        <v>NONE</v>
      </c>
      <c r="L319">
        <v>8</v>
      </c>
      <c r="M319" t="str">
        <f t="shared" si="18"/>
        <v>10438 Councillor</v>
      </c>
      <c r="N319" s="6" t="str">
        <f t="shared" si="19"/>
        <v>10438 Councillor</v>
      </c>
      <c r="O319" s="15">
        <f>IF(I319&lt;&gt;FALSE,VLOOKUP(H319,internet_municipalities!$B$2:$W$226,22,FALSE),"NO INTERNET")</f>
        <v>297</v>
      </c>
      <c r="P319" s="16" t="str">
        <f t="shared" si="20"/>
        <v>Lost</v>
      </c>
    </row>
    <row r="320" spans="1:16" x14ac:dyDescent="0.2">
      <c r="A320">
        <v>10438</v>
      </c>
      <c r="B320" t="b">
        <v>0</v>
      </c>
      <c r="C320" t="s">
        <v>1463</v>
      </c>
      <c r="D320" t="s">
        <v>2128</v>
      </c>
      <c r="E320">
        <v>105</v>
      </c>
      <c r="F320" t="s">
        <v>1460</v>
      </c>
      <c r="G320" t="b">
        <v>0</v>
      </c>
      <c r="H320" t="str">
        <f>VLOOKUP(A320,all_municipalities!$A$2:$M$445,2,FALSE)</f>
        <v>Calvin, Municipality of</v>
      </c>
      <c r="I320" t="b">
        <f>VLOOKUP(A320,all_municipalities!$A$2:$M$445,9,FALSE)</f>
        <v>1</v>
      </c>
      <c r="J320" t="b">
        <f>VLOOKUP(A320,all_municipalities!$A$2:$M$445,13, FALSE)</f>
        <v>1</v>
      </c>
      <c r="K320" t="str">
        <f t="shared" si="17"/>
        <v>NONE</v>
      </c>
      <c r="L320">
        <v>8</v>
      </c>
      <c r="M320" t="str">
        <f t="shared" si="18"/>
        <v>10438 Councillor</v>
      </c>
      <c r="N320" s="6" t="str">
        <f t="shared" si="19"/>
        <v>10438 Councillor</v>
      </c>
      <c r="O320" s="15">
        <f>IF(I320&lt;&gt;FALSE,VLOOKUP(H320,internet_municipalities!$B$2:$W$226,22,FALSE),"NO INTERNET")</f>
        <v>297</v>
      </c>
      <c r="P320" s="16" t="str">
        <f t="shared" si="20"/>
        <v>Lost</v>
      </c>
    </row>
    <row r="321" spans="1:16" x14ac:dyDescent="0.2">
      <c r="A321">
        <v>10438</v>
      </c>
      <c r="B321" t="b">
        <v>0</v>
      </c>
      <c r="C321" t="s">
        <v>1463</v>
      </c>
      <c r="D321" t="s">
        <v>2129</v>
      </c>
      <c r="E321">
        <v>63</v>
      </c>
      <c r="F321" t="s">
        <v>1460</v>
      </c>
      <c r="G321" t="b">
        <v>0</v>
      </c>
      <c r="H321" t="str">
        <f>VLOOKUP(A321,all_municipalities!$A$2:$M$445,2,FALSE)</f>
        <v>Calvin, Municipality of</v>
      </c>
      <c r="I321" t="b">
        <f>VLOOKUP(A321,all_municipalities!$A$2:$M$445,9,FALSE)</f>
        <v>1</v>
      </c>
      <c r="J321" t="b">
        <f>VLOOKUP(A321,all_municipalities!$A$2:$M$445,13, FALSE)</f>
        <v>1</v>
      </c>
      <c r="K321" t="str">
        <f t="shared" si="17"/>
        <v>NONE</v>
      </c>
      <c r="L321">
        <v>8</v>
      </c>
      <c r="M321" t="str">
        <f t="shared" si="18"/>
        <v>10438 Councillor</v>
      </c>
      <c r="N321" s="6" t="str">
        <f t="shared" si="19"/>
        <v>10438 Councillor</v>
      </c>
      <c r="O321" s="15">
        <f>IF(I321&lt;&gt;FALSE,VLOOKUP(H321,internet_municipalities!$B$2:$W$226,22,FALSE),"NO INTERNET")</f>
        <v>297</v>
      </c>
      <c r="P321" s="16" t="str">
        <f t="shared" si="20"/>
        <v>Lost</v>
      </c>
    </row>
    <row r="322" spans="1:16" x14ac:dyDescent="0.2">
      <c r="A322">
        <v>10221</v>
      </c>
      <c r="B322" t="b">
        <v>1</v>
      </c>
      <c r="C322" t="s">
        <v>1463</v>
      </c>
      <c r="D322" t="s">
        <v>2597</v>
      </c>
      <c r="E322">
        <v>148</v>
      </c>
      <c r="F322">
        <v>40</v>
      </c>
      <c r="G322" t="b">
        <v>0</v>
      </c>
      <c r="H322" t="str">
        <f>VLOOKUP(A322,all_municipalities!$A$2:$M$445,2,FALSE)</f>
        <v>Ear Falls, Township of</v>
      </c>
      <c r="I322" t="b">
        <f>VLOOKUP(A322,all_municipalities!$A$2:$M$445,9,FALSE)</f>
        <v>1</v>
      </c>
      <c r="J322" t="b">
        <f>VLOOKUP(A322,all_municipalities!$A$2:$M$445,13, FALSE)</f>
        <v>1</v>
      </c>
      <c r="K322" t="str">
        <f t="shared" ref="K322:K385" si="21">IF(J322=TRUE,IF(F322&lt;=10,"HIGH",IF(F322&lt;=100,"MID",IF(F322&lt;=1000,"LOW","NONE"))),"NONE")</f>
        <v>MID</v>
      </c>
      <c r="L322">
        <v>8</v>
      </c>
      <c r="M322" t="str">
        <f t="shared" ref="M322:M385" si="22">CONCATENATE(A322, " ",C322)</f>
        <v>10221 Councillor</v>
      </c>
      <c r="N322" s="6" t="str">
        <f t="shared" si="19"/>
        <v>10221 Councillor</v>
      </c>
      <c r="O322" s="15">
        <f>IF(I322&lt;&gt;FALSE,VLOOKUP(H322,internet_municipalities!$B$2:$W$226,22,FALSE),"NO INTERNET")</f>
        <v>393</v>
      </c>
      <c r="P322" s="16">
        <f t="shared" si="20"/>
        <v>0.10178117048346055</v>
      </c>
    </row>
    <row r="323" spans="1:16" x14ac:dyDescent="0.2">
      <c r="A323">
        <v>10221</v>
      </c>
      <c r="B323" t="b">
        <v>1</v>
      </c>
      <c r="C323" t="s">
        <v>1463</v>
      </c>
      <c r="D323" t="s">
        <v>2598</v>
      </c>
      <c r="E323">
        <v>118</v>
      </c>
      <c r="F323">
        <v>10</v>
      </c>
      <c r="G323" t="b">
        <v>0</v>
      </c>
      <c r="H323" t="str">
        <f>VLOOKUP(A323,all_municipalities!$A$2:$M$445,2,FALSE)</f>
        <v>Ear Falls, Township of</v>
      </c>
      <c r="I323" t="b">
        <f>VLOOKUP(A323,all_municipalities!$A$2:$M$445,9,FALSE)</f>
        <v>1</v>
      </c>
      <c r="J323" t="b">
        <f>VLOOKUP(A323,all_municipalities!$A$2:$M$445,13, FALSE)</f>
        <v>1</v>
      </c>
      <c r="K323" t="str">
        <f t="shared" si="21"/>
        <v>HIGH</v>
      </c>
      <c r="L323">
        <v>8</v>
      </c>
      <c r="M323" t="str">
        <f t="shared" si="22"/>
        <v>10221 Councillor</v>
      </c>
      <c r="N323" s="6" t="str">
        <f t="shared" ref="N323:N386" si="23">IF(I323,M323,"")</f>
        <v>10221 Councillor</v>
      </c>
      <c r="O323" s="15">
        <f>IF(I323&lt;&gt;FALSE,VLOOKUP(H323,internet_municipalities!$B$2:$W$226,22,FALSE),"NO INTERNET")</f>
        <v>393</v>
      </c>
      <c r="P323" s="16">
        <f t="shared" si="20"/>
        <v>2.5445292620865138E-2</v>
      </c>
    </row>
    <row r="324" spans="1:16" x14ac:dyDescent="0.2">
      <c r="A324">
        <v>10221</v>
      </c>
      <c r="B324" t="b">
        <v>1</v>
      </c>
      <c r="C324" t="s">
        <v>1463</v>
      </c>
      <c r="D324" t="s">
        <v>2599</v>
      </c>
      <c r="E324">
        <v>229</v>
      </c>
      <c r="F324">
        <v>121</v>
      </c>
      <c r="G324" t="b">
        <v>0</v>
      </c>
      <c r="H324" t="str">
        <f>VLOOKUP(A324,all_municipalities!$A$2:$M$445,2,FALSE)</f>
        <v>Ear Falls, Township of</v>
      </c>
      <c r="I324" t="b">
        <f>VLOOKUP(A324,all_municipalities!$A$2:$M$445,9,FALSE)</f>
        <v>1</v>
      </c>
      <c r="J324" t="b">
        <f>VLOOKUP(A324,all_municipalities!$A$2:$M$445,13, FALSE)</f>
        <v>1</v>
      </c>
      <c r="K324" t="str">
        <f t="shared" si="21"/>
        <v>LOW</v>
      </c>
      <c r="L324">
        <v>8</v>
      </c>
      <c r="M324" t="str">
        <f t="shared" si="22"/>
        <v>10221 Councillor</v>
      </c>
      <c r="N324" s="6" t="str">
        <f t="shared" si="23"/>
        <v>10221 Councillor</v>
      </c>
      <c r="O324" s="15">
        <f>IF(I324&lt;&gt;FALSE,VLOOKUP(H324,internet_municipalities!$B$2:$W$226,22,FALSE),"NO INTERNET")</f>
        <v>393</v>
      </c>
      <c r="P324" s="16">
        <f t="shared" si="20"/>
        <v>0.30788804071246817</v>
      </c>
    </row>
    <row r="325" spans="1:16" x14ac:dyDescent="0.2">
      <c r="A325">
        <v>10221</v>
      </c>
      <c r="B325" t="b">
        <v>1</v>
      </c>
      <c r="C325" t="s">
        <v>1463</v>
      </c>
      <c r="D325" t="s">
        <v>2600</v>
      </c>
      <c r="E325">
        <v>172</v>
      </c>
      <c r="F325">
        <v>64</v>
      </c>
      <c r="G325" t="b">
        <v>0</v>
      </c>
      <c r="H325" t="str">
        <f>VLOOKUP(A325,all_municipalities!$A$2:$M$445,2,FALSE)</f>
        <v>Ear Falls, Township of</v>
      </c>
      <c r="I325" t="b">
        <f>VLOOKUP(A325,all_municipalities!$A$2:$M$445,9,FALSE)</f>
        <v>1</v>
      </c>
      <c r="J325" t="b">
        <f>VLOOKUP(A325,all_municipalities!$A$2:$M$445,13, FALSE)</f>
        <v>1</v>
      </c>
      <c r="K325" t="str">
        <f t="shared" si="21"/>
        <v>MID</v>
      </c>
      <c r="L325">
        <v>8</v>
      </c>
      <c r="M325" t="str">
        <f t="shared" si="22"/>
        <v>10221 Councillor</v>
      </c>
      <c r="N325" s="6" t="str">
        <f t="shared" si="23"/>
        <v>10221 Councillor</v>
      </c>
      <c r="O325" s="15">
        <f>IF(I325&lt;&gt;FALSE,VLOOKUP(H325,internet_municipalities!$B$2:$W$226,22,FALSE),"NO INTERNET")</f>
        <v>393</v>
      </c>
      <c r="P325" s="16">
        <f t="shared" si="20"/>
        <v>0.16284987277353691</v>
      </c>
    </row>
    <row r="326" spans="1:16" x14ac:dyDescent="0.2">
      <c r="A326">
        <v>10221</v>
      </c>
      <c r="B326" t="b">
        <v>0</v>
      </c>
      <c r="C326" t="s">
        <v>1463</v>
      </c>
      <c r="D326" t="s">
        <v>2601</v>
      </c>
      <c r="E326">
        <v>97</v>
      </c>
      <c r="F326" t="s">
        <v>1460</v>
      </c>
      <c r="G326" t="b">
        <v>0</v>
      </c>
      <c r="H326" t="str">
        <f>VLOOKUP(A326,all_municipalities!$A$2:$M$445,2,FALSE)</f>
        <v>Ear Falls, Township of</v>
      </c>
      <c r="I326" t="b">
        <f>VLOOKUP(A326,all_municipalities!$A$2:$M$445,9,FALSE)</f>
        <v>1</v>
      </c>
      <c r="J326" t="b">
        <f>VLOOKUP(A326,all_municipalities!$A$2:$M$445,13, FALSE)</f>
        <v>1</v>
      </c>
      <c r="K326" t="str">
        <f t="shared" si="21"/>
        <v>NONE</v>
      </c>
      <c r="L326">
        <v>8</v>
      </c>
      <c r="M326" t="str">
        <f t="shared" si="22"/>
        <v>10221 Councillor</v>
      </c>
      <c r="N326" s="6" t="str">
        <f t="shared" si="23"/>
        <v>10221 Councillor</v>
      </c>
      <c r="O326" s="15">
        <f>IF(I326&lt;&gt;FALSE,VLOOKUP(H326,internet_municipalities!$B$2:$W$226,22,FALSE),"NO INTERNET")</f>
        <v>393</v>
      </c>
      <c r="P326" s="16" t="str">
        <f t="shared" si="20"/>
        <v>Lost</v>
      </c>
    </row>
    <row r="327" spans="1:16" x14ac:dyDescent="0.2">
      <c r="A327">
        <v>10221</v>
      </c>
      <c r="B327" t="b">
        <v>0</v>
      </c>
      <c r="C327" t="s">
        <v>1463</v>
      </c>
      <c r="D327" t="s">
        <v>2602</v>
      </c>
      <c r="E327">
        <v>74</v>
      </c>
      <c r="F327" t="s">
        <v>1460</v>
      </c>
      <c r="G327" t="b">
        <v>0</v>
      </c>
      <c r="H327" t="str">
        <f>VLOOKUP(A327,all_municipalities!$A$2:$M$445,2,FALSE)</f>
        <v>Ear Falls, Township of</v>
      </c>
      <c r="I327" t="b">
        <f>VLOOKUP(A327,all_municipalities!$A$2:$M$445,9,FALSE)</f>
        <v>1</v>
      </c>
      <c r="J327" t="b">
        <f>VLOOKUP(A327,all_municipalities!$A$2:$M$445,13, FALSE)</f>
        <v>1</v>
      </c>
      <c r="K327" t="str">
        <f t="shared" si="21"/>
        <v>NONE</v>
      </c>
      <c r="L327">
        <v>8</v>
      </c>
      <c r="M327" t="str">
        <f t="shared" si="22"/>
        <v>10221 Councillor</v>
      </c>
      <c r="N327" s="6" t="str">
        <f t="shared" si="23"/>
        <v>10221 Councillor</v>
      </c>
      <c r="O327" s="15">
        <f>IF(I327&lt;&gt;FALSE,VLOOKUP(H327,internet_municipalities!$B$2:$W$226,22,FALSE),"NO INTERNET")</f>
        <v>393</v>
      </c>
      <c r="P327" s="16" t="str">
        <f t="shared" ref="P327:P390" si="24">IF(I327=TRUE,IF(F327&lt;&gt;"Acclaimed",IF(F327&lt;&gt;"Lost",F327/O327,"Lost"),"Acclaimed"),"NO INTERNET")</f>
        <v>Lost</v>
      </c>
    </row>
    <row r="328" spans="1:16" x14ac:dyDescent="0.2">
      <c r="A328">
        <v>10221</v>
      </c>
      <c r="B328" t="b">
        <v>0</v>
      </c>
      <c r="C328" t="s">
        <v>1463</v>
      </c>
      <c r="D328" t="s">
        <v>2603</v>
      </c>
      <c r="E328">
        <v>108</v>
      </c>
      <c r="F328" t="s">
        <v>1460</v>
      </c>
      <c r="G328" t="b">
        <v>0</v>
      </c>
      <c r="H328" t="str">
        <f>VLOOKUP(A328,all_municipalities!$A$2:$M$445,2,FALSE)</f>
        <v>Ear Falls, Township of</v>
      </c>
      <c r="I328" t="b">
        <f>VLOOKUP(A328,all_municipalities!$A$2:$M$445,9,FALSE)</f>
        <v>1</v>
      </c>
      <c r="J328" t="b">
        <f>VLOOKUP(A328,all_municipalities!$A$2:$M$445,13, FALSE)</f>
        <v>1</v>
      </c>
      <c r="K328" t="str">
        <f t="shared" si="21"/>
        <v>NONE</v>
      </c>
      <c r="L328">
        <v>8</v>
      </c>
      <c r="M328" t="str">
        <f t="shared" si="22"/>
        <v>10221 Councillor</v>
      </c>
      <c r="N328" s="6" t="str">
        <f t="shared" si="23"/>
        <v>10221 Councillor</v>
      </c>
      <c r="O328" s="15">
        <f>IF(I328&lt;&gt;FALSE,VLOOKUP(H328,internet_municipalities!$B$2:$W$226,22,FALSE),"NO INTERNET")</f>
        <v>393</v>
      </c>
      <c r="P328" s="16" t="str">
        <f t="shared" si="24"/>
        <v>Lost</v>
      </c>
    </row>
    <row r="329" spans="1:16" x14ac:dyDescent="0.2">
      <c r="A329">
        <v>10221</v>
      </c>
      <c r="B329" t="b">
        <v>0</v>
      </c>
      <c r="C329" t="s">
        <v>1463</v>
      </c>
      <c r="D329" t="s">
        <v>2604</v>
      </c>
      <c r="E329">
        <v>103</v>
      </c>
      <c r="F329" t="s">
        <v>1460</v>
      </c>
      <c r="G329" t="b">
        <v>0</v>
      </c>
      <c r="H329" t="str">
        <f>VLOOKUP(A329,all_municipalities!$A$2:$M$445,2,FALSE)</f>
        <v>Ear Falls, Township of</v>
      </c>
      <c r="I329" t="b">
        <f>VLOOKUP(A329,all_municipalities!$A$2:$M$445,9,FALSE)</f>
        <v>1</v>
      </c>
      <c r="J329" t="b">
        <f>VLOOKUP(A329,all_municipalities!$A$2:$M$445,13, FALSE)</f>
        <v>1</v>
      </c>
      <c r="K329" t="str">
        <f t="shared" si="21"/>
        <v>NONE</v>
      </c>
      <c r="L329">
        <v>8</v>
      </c>
      <c r="M329" t="str">
        <f t="shared" si="22"/>
        <v>10221 Councillor</v>
      </c>
      <c r="N329" s="6" t="str">
        <f t="shared" si="23"/>
        <v>10221 Councillor</v>
      </c>
      <c r="O329" s="15">
        <f>IF(I329&lt;&gt;FALSE,VLOOKUP(H329,internet_municipalities!$B$2:$W$226,22,FALSE),"NO INTERNET")</f>
        <v>393</v>
      </c>
      <c r="P329" s="16" t="str">
        <f t="shared" si="24"/>
        <v>Lost</v>
      </c>
    </row>
    <row r="330" spans="1:16" x14ac:dyDescent="0.2">
      <c r="A330">
        <v>17923</v>
      </c>
      <c r="B330" t="b">
        <v>1</v>
      </c>
      <c r="C330" t="s">
        <v>1463</v>
      </c>
      <c r="D330" t="s">
        <v>3283</v>
      </c>
      <c r="E330">
        <v>1793</v>
      </c>
      <c r="F330">
        <v>327</v>
      </c>
      <c r="G330" t="b">
        <v>0</v>
      </c>
      <c r="H330" t="str">
        <f>VLOOKUP(A330,all_municipalities!$A$2:$M$445,2,FALSE)</f>
        <v>Huron-Kinloss, Township of</v>
      </c>
      <c r="I330" t="b">
        <f>VLOOKUP(A330,all_municipalities!$A$2:$M$445,9,FALSE)</f>
        <v>1</v>
      </c>
      <c r="J330" t="b">
        <f>VLOOKUP(A330,all_municipalities!$A$2:$M$445,13, FALSE)</f>
        <v>1</v>
      </c>
      <c r="K330" t="str">
        <f t="shared" si="21"/>
        <v>LOW</v>
      </c>
      <c r="L330">
        <v>8</v>
      </c>
      <c r="M330" t="str">
        <f t="shared" si="22"/>
        <v>17923 Councillor</v>
      </c>
      <c r="N330" s="6" t="str">
        <f t="shared" si="23"/>
        <v>17923 Councillor</v>
      </c>
      <c r="O330" s="15">
        <f>IF(I330&lt;&gt;FALSE,VLOOKUP(H330,internet_municipalities!$B$2:$W$226,22,FALSE),"NO INTERNET")</f>
        <v>4379</v>
      </c>
      <c r="P330" s="16">
        <f t="shared" si="24"/>
        <v>7.4674583238182227E-2</v>
      </c>
    </row>
    <row r="331" spans="1:16" x14ac:dyDescent="0.2">
      <c r="A331">
        <v>17923</v>
      </c>
      <c r="B331" t="b">
        <v>1</v>
      </c>
      <c r="C331" t="s">
        <v>1463</v>
      </c>
      <c r="D331" t="s">
        <v>3284</v>
      </c>
      <c r="E331">
        <v>1726</v>
      </c>
      <c r="F331">
        <v>260</v>
      </c>
      <c r="G331" t="b">
        <v>0</v>
      </c>
      <c r="H331" t="str">
        <f>VLOOKUP(A331,all_municipalities!$A$2:$M$445,2,FALSE)</f>
        <v>Huron-Kinloss, Township of</v>
      </c>
      <c r="I331" t="b">
        <f>VLOOKUP(A331,all_municipalities!$A$2:$M$445,9,FALSE)</f>
        <v>1</v>
      </c>
      <c r="J331" t="b">
        <f>VLOOKUP(A331,all_municipalities!$A$2:$M$445,13, FALSE)</f>
        <v>1</v>
      </c>
      <c r="K331" t="str">
        <f t="shared" si="21"/>
        <v>LOW</v>
      </c>
      <c r="L331">
        <v>8</v>
      </c>
      <c r="M331" t="str">
        <f t="shared" si="22"/>
        <v>17923 Councillor</v>
      </c>
      <c r="N331" s="6" t="str">
        <f t="shared" si="23"/>
        <v>17923 Councillor</v>
      </c>
      <c r="O331" s="15">
        <f>IF(I331&lt;&gt;FALSE,VLOOKUP(H331,internet_municipalities!$B$2:$W$226,22,FALSE),"NO INTERNET")</f>
        <v>4379</v>
      </c>
      <c r="P331" s="16">
        <f t="shared" si="24"/>
        <v>5.9374286366750399E-2</v>
      </c>
    </row>
    <row r="332" spans="1:16" x14ac:dyDescent="0.2">
      <c r="A332">
        <v>17923</v>
      </c>
      <c r="B332" t="b">
        <v>1</v>
      </c>
      <c r="C332" t="s">
        <v>1463</v>
      </c>
      <c r="D332" t="s">
        <v>3285</v>
      </c>
      <c r="E332">
        <v>1691</v>
      </c>
      <c r="F332">
        <v>225</v>
      </c>
      <c r="G332" t="b">
        <v>0</v>
      </c>
      <c r="H332" t="str">
        <f>VLOOKUP(A332,all_municipalities!$A$2:$M$445,2,FALSE)</f>
        <v>Huron-Kinloss, Township of</v>
      </c>
      <c r="I332" t="b">
        <f>VLOOKUP(A332,all_municipalities!$A$2:$M$445,9,FALSE)</f>
        <v>1</v>
      </c>
      <c r="J332" t="b">
        <f>VLOOKUP(A332,all_municipalities!$A$2:$M$445,13, FALSE)</f>
        <v>1</v>
      </c>
      <c r="K332" t="str">
        <f t="shared" si="21"/>
        <v>LOW</v>
      </c>
      <c r="L332">
        <v>8</v>
      </c>
      <c r="M332" t="str">
        <f t="shared" si="22"/>
        <v>17923 Councillor</v>
      </c>
      <c r="N332" s="6" t="str">
        <f t="shared" si="23"/>
        <v>17923 Councillor</v>
      </c>
      <c r="O332" s="15">
        <f>IF(I332&lt;&gt;FALSE,VLOOKUP(H332,internet_municipalities!$B$2:$W$226,22,FALSE),"NO INTERNET")</f>
        <v>4379</v>
      </c>
      <c r="P332" s="16">
        <f t="shared" si="24"/>
        <v>5.1381593971226304E-2</v>
      </c>
    </row>
    <row r="333" spans="1:16" x14ac:dyDescent="0.2">
      <c r="A333">
        <v>17923</v>
      </c>
      <c r="B333" t="b">
        <v>1</v>
      </c>
      <c r="C333" t="s">
        <v>1463</v>
      </c>
      <c r="D333" t="s">
        <v>3286</v>
      </c>
      <c r="E333">
        <v>1541</v>
      </c>
      <c r="F333">
        <v>75</v>
      </c>
      <c r="G333" t="b">
        <v>0</v>
      </c>
      <c r="H333" t="str">
        <f>VLOOKUP(A333,all_municipalities!$A$2:$M$445,2,FALSE)</f>
        <v>Huron-Kinloss, Township of</v>
      </c>
      <c r="I333" t="b">
        <f>VLOOKUP(A333,all_municipalities!$A$2:$M$445,9,FALSE)</f>
        <v>1</v>
      </c>
      <c r="J333" t="b">
        <f>VLOOKUP(A333,all_municipalities!$A$2:$M$445,13, FALSE)</f>
        <v>1</v>
      </c>
      <c r="K333" t="str">
        <f t="shared" si="21"/>
        <v>MID</v>
      </c>
      <c r="L333">
        <v>8</v>
      </c>
      <c r="M333" t="str">
        <f t="shared" si="22"/>
        <v>17923 Councillor</v>
      </c>
      <c r="N333" s="6" t="str">
        <f t="shared" si="23"/>
        <v>17923 Councillor</v>
      </c>
      <c r="O333" s="15">
        <f>IF(I333&lt;&gt;FALSE,VLOOKUP(H333,internet_municipalities!$B$2:$W$226,22,FALSE),"NO INTERNET")</f>
        <v>4379</v>
      </c>
      <c r="P333" s="16">
        <f t="shared" si="24"/>
        <v>1.7127197990408769E-2</v>
      </c>
    </row>
    <row r="334" spans="1:16" x14ac:dyDescent="0.2">
      <c r="A334">
        <v>17923</v>
      </c>
      <c r="B334" t="b">
        <v>1</v>
      </c>
      <c r="C334" t="s">
        <v>1463</v>
      </c>
      <c r="D334" t="s">
        <v>3287</v>
      </c>
      <c r="E334">
        <v>1528</v>
      </c>
      <c r="F334">
        <v>62</v>
      </c>
      <c r="G334" t="b">
        <v>0</v>
      </c>
      <c r="H334" t="str">
        <f>VLOOKUP(A334,all_municipalities!$A$2:$M$445,2,FALSE)</f>
        <v>Huron-Kinloss, Township of</v>
      </c>
      <c r="I334" t="b">
        <f>VLOOKUP(A334,all_municipalities!$A$2:$M$445,9,FALSE)</f>
        <v>1</v>
      </c>
      <c r="J334" t="b">
        <f>VLOOKUP(A334,all_municipalities!$A$2:$M$445,13, FALSE)</f>
        <v>1</v>
      </c>
      <c r="K334" t="str">
        <f t="shared" si="21"/>
        <v>MID</v>
      </c>
      <c r="L334">
        <v>8</v>
      </c>
      <c r="M334" t="str">
        <f t="shared" si="22"/>
        <v>17923 Councillor</v>
      </c>
      <c r="N334" s="6" t="str">
        <f t="shared" si="23"/>
        <v>17923 Councillor</v>
      </c>
      <c r="O334" s="15">
        <f>IF(I334&lt;&gt;FALSE,VLOOKUP(H334,internet_municipalities!$B$2:$W$226,22,FALSE),"NO INTERNET")</f>
        <v>4379</v>
      </c>
      <c r="P334" s="16">
        <f t="shared" si="24"/>
        <v>1.4158483672071249E-2</v>
      </c>
    </row>
    <row r="335" spans="1:16" x14ac:dyDescent="0.2">
      <c r="A335">
        <v>17923</v>
      </c>
      <c r="B335" t="b">
        <v>1</v>
      </c>
      <c r="C335" t="s">
        <v>1479</v>
      </c>
      <c r="D335" t="s">
        <v>3288</v>
      </c>
      <c r="E335">
        <v>1914</v>
      </c>
      <c r="F335">
        <v>958</v>
      </c>
      <c r="G335" t="b">
        <v>0</v>
      </c>
      <c r="H335" t="str">
        <f>VLOOKUP(A335,all_municipalities!$A$2:$M$445,2,FALSE)</f>
        <v>Huron-Kinloss, Township of</v>
      </c>
      <c r="I335" t="b">
        <f>VLOOKUP(A335,all_municipalities!$A$2:$M$445,9,FALSE)</f>
        <v>1</v>
      </c>
      <c r="J335" t="b">
        <f>VLOOKUP(A335,all_municipalities!$A$2:$M$445,13, FALSE)</f>
        <v>1</v>
      </c>
      <c r="K335" t="str">
        <f t="shared" si="21"/>
        <v>LOW</v>
      </c>
      <c r="L335">
        <v>8</v>
      </c>
      <c r="M335" t="str">
        <f t="shared" si="22"/>
        <v>17923 Deputy Mayor</v>
      </c>
      <c r="N335" s="6" t="str">
        <f t="shared" si="23"/>
        <v>17923 Deputy Mayor</v>
      </c>
      <c r="O335" s="15">
        <f>IF(I335&lt;&gt;FALSE,VLOOKUP(H335,internet_municipalities!$B$2:$W$226,22,FALSE),"NO INTERNET")</f>
        <v>4379</v>
      </c>
      <c r="P335" s="16">
        <f t="shared" si="24"/>
        <v>0.21877140899748801</v>
      </c>
    </row>
    <row r="336" spans="1:16" x14ac:dyDescent="0.2">
      <c r="A336">
        <v>17923</v>
      </c>
      <c r="B336" t="b">
        <v>0</v>
      </c>
      <c r="C336" t="s">
        <v>1479</v>
      </c>
      <c r="D336" t="s">
        <v>3289</v>
      </c>
      <c r="E336">
        <v>956</v>
      </c>
      <c r="F336" t="s">
        <v>1460</v>
      </c>
      <c r="G336" t="b">
        <v>0</v>
      </c>
      <c r="H336" t="str">
        <f>VLOOKUP(A336,all_municipalities!$A$2:$M$445,2,FALSE)</f>
        <v>Huron-Kinloss, Township of</v>
      </c>
      <c r="I336" t="b">
        <f>VLOOKUP(A336,all_municipalities!$A$2:$M$445,9,FALSE)</f>
        <v>1</v>
      </c>
      <c r="J336" t="b">
        <f>VLOOKUP(A336,all_municipalities!$A$2:$M$445,13, FALSE)</f>
        <v>1</v>
      </c>
      <c r="K336" t="str">
        <f t="shared" si="21"/>
        <v>NONE</v>
      </c>
      <c r="L336">
        <v>8</v>
      </c>
      <c r="M336" t="str">
        <f t="shared" si="22"/>
        <v>17923 Deputy Mayor</v>
      </c>
      <c r="N336" s="6" t="str">
        <f t="shared" si="23"/>
        <v>17923 Deputy Mayor</v>
      </c>
      <c r="O336" s="15">
        <f>IF(I336&lt;&gt;FALSE,VLOOKUP(H336,internet_municipalities!$B$2:$W$226,22,FALSE),"NO INTERNET")</f>
        <v>4379</v>
      </c>
      <c r="P336" s="16" t="str">
        <f t="shared" si="24"/>
        <v>Lost</v>
      </c>
    </row>
    <row r="337" spans="1:16" x14ac:dyDescent="0.2">
      <c r="A337">
        <v>17923</v>
      </c>
      <c r="B337" t="b">
        <v>0</v>
      </c>
      <c r="C337" t="s">
        <v>1463</v>
      </c>
      <c r="D337" t="s">
        <v>3290</v>
      </c>
      <c r="E337">
        <v>1466</v>
      </c>
      <c r="F337" t="s">
        <v>1460</v>
      </c>
      <c r="G337" t="b">
        <v>0</v>
      </c>
      <c r="H337" t="str">
        <f>VLOOKUP(A337,all_municipalities!$A$2:$M$445,2,FALSE)</f>
        <v>Huron-Kinloss, Township of</v>
      </c>
      <c r="I337" t="b">
        <f>VLOOKUP(A337,all_municipalities!$A$2:$M$445,9,FALSE)</f>
        <v>1</v>
      </c>
      <c r="J337" t="b">
        <f>VLOOKUP(A337,all_municipalities!$A$2:$M$445,13, FALSE)</f>
        <v>1</v>
      </c>
      <c r="K337" t="str">
        <f t="shared" si="21"/>
        <v>NONE</v>
      </c>
      <c r="L337">
        <v>8</v>
      </c>
      <c r="M337" t="str">
        <f t="shared" si="22"/>
        <v>17923 Councillor</v>
      </c>
      <c r="N337" s="6" t="str">
        <f t="shared" si="23"/>
        <v>17923 Councillor</v>
      </c>
      <c r="O337" s="15">
        <f>IF(I337&lt;&gt;FALSE,VLOOKUP(H337,internet_municipalities!$B$2:$W$226,22,FALSE),"NO INTERNET")</f>
        <v>4379</v>
      </c>
      <c r="P337" s="16" t="str">
        <f t="shared" si="24"/>
        <v>Lost</v>
      </c>
    </row>
    <row r="338" spans="1:16" x14ac:dyDescent="0.2">
      <c r="A338">
        <v>17923</v>
      </c>
      <c r="B338" t="b">
        <v>0</v>
      </c>
      <c r="C338" t="s">
        <v>1463</v>
      </c>
      <c r="D338" t="s">
        <v>3291</v>
      </c>
      <c r="E338">
        <v>715</v>
      </c>
      <c r="F338" t="s">
        <v>1460</v>
      </c>
      <c r="G338" t="b">
        <v>0</v>
      </c>
      <c r="H338" t="str">
        <f>VLOOKUP(A338,all_municipalities!$A$2:$M$445,2,FALSE)</f>
        <v>Huron-Kinloss, Township of</v>
      </c>
      <c r="I338" t="b">
        <f>VLOOKUP(A338,all_municipalities!$A$2:$M$445,9,FALSE)</f>
        <v>1</v>
      </c>
      <c r="J338" t="b">
        <f>VLOOKUP(A338,all_municipalities!$A$2:$M$445,13, FALSE)</f>
        <v>1</v>
      </c>
      <c r="K338" t="str">
        <f t="shared" si="21"/>
        <v>NONE</v>
      </c>
      <c r="L338">
        <v>8</v>
      </c>
      <c r="M338" t="str">
        <f t="shared" si="22"/>
        <v>17923 Councillor</v>
      </c>
      <c r="N338" s="6" t="str">
        <f t="shared" si="23"/>
        <v>17923 Councillor</v>
      </c>
      <c r="O338" s="15">
        <f>IF(I338&lt;&gt;FALSE,VLOOKUP(H338,internet_municipalities!$B$2:$W$226,22,FALSE),"NO INTERNET")</f>
        <v>4379</v>
      </c>
      <c r="P338" s="16" t="str">
        <f t="shared" si="24"/>
        <v>Lost</v>
      </c>
    </row>
    <row r="339" spans="1:16" x14ac:dyDescent="0.2">
      <c r="A339">
        <v>17923</v>
      </c>
      <c r="B339" t="b">
        <v>0</v>
      </c>
      <c r="C339" t="s">
        <v>1463</v>
      </c>
      <c r="D339" t="s">
        <v>3292</v>
      </c>
      <c r="E339">
        <v>1052</v>
      </c>
      <c r="F339" t="s">
        <v>1460</v>
      </c>
      <c r="G339" t="b">
        <v>0</v>
      </c>
      <c r="H339" t="str">
        <f>VLOOKUP(A339,all_municipalities!$A$2:$M$445,2,FALSE)</f>
        <v>Huron-Kinloss, Township of</v>
      </c>
      <c r="I339" t="b">
        <f>VLOOKUP(A339,all_municipalities!$A$2:$M$445,9,FALSE)</f>
        <v>1</v>
      </c>
      <c r="J339" t="b">
        <f>VLOOKUP(A339,all_municipalities!$A$2:$M$445,13, FALSE)</f>
        <v>1</v>
      </c>
      <c r="K339" t="str">
        <f t="shared" si="21"/>
        <v>NONE</v>
      </c>
      <c r="L339">
        <v>8</v>
      </c>
      <c r="M339" t="str">
        <f t="shared" si="22"/>
        <v>17923 Councillor</v>
      </c>
      <c r="N339" s="6" t="str">
        <f t="shared" si="23"/>
        <v>17923 Councillor</v>
      </c>
      <c r="O339" s="15">
        <f>IF(I339&lt;&gt;FALSE,VLOOKUP(H339,internet_municipalities!$B$2:$W$226,22,FALSE),"NO INTERNET")</f>
        <v>4379</v>
      </c>
      <c r="P339" s="16" t="str">
        <f t="shared" si="24"/>
        <v>Lost</v>
      </c>
    </row>
    <row r="340" spans="1:16" x14ac:dyDescent="0.2">
      <c r="A340">
        <v>19403</v>
      </c>
      <c r="B340" t="b">
        <v>1</v>
      </c>
      <c r="C340" t="s">
        <v>1463</v>
      </c>
      <c r="D340" t="s">
        <v>4167</v>
      </c>
      <c r="E340">
        <v>587</v>
      </c>
      <c r="F340">
        <v>1</v>
      </c>
      <c r="G340" t="b">
        <v>0</v>
      </c>
      <c r="H340" t="str">
        <f>VLOOKUP(A340,all_municipalities!$A$2:$M$445,2,FALSE)</f>
        <v>Morris-Turnberry, Municipality of</v>
      </c>
      <c r="I340" t="b">
        <f>VLOOKUP(A340,all_municipalities!$A$2:$M$445,9,FALSE)</f>
        <v>1</v>
      </c>
      <c r="J340" t="b">
        <f>VLOOKUP(A340,all_municipalities!$A$2:$M$445,13, FALSE)</f>
        <v>1</v>
      </c>
      <c r="K340" t="str">
        <f t="shared" si="21"/>
        <v>HIGH</v>
      </c>
      <c r="L340">
        <v>8</v>
      </c>
      <c r="M340" t="str">
        <f t="shared" si="22"/>
        <v>19403 Councillor</v>
      </c>
      <c r="N340" s="6" t="str">
        <f t="shared" si="23"/>
        <v>19403 Councillor</v>
      </c>
      <c r="O340" s="15">
        <f>IF(I340&lt;&gt;FALSE,VLOOKUP(H340,internet_municipalities!$B$2:$W$226,22,FALSE),"NO INTERNET")</f>
        <v>1939</v>
      </c>
      <c r="P340" s="16">
        <f t="shared" si="24"/>
        <v>5.1572975760701394E-4</v>
      </c>
    </row>
    <row r="341" spans="1:16" x14ac:dyDescent="0.2">
      <c r="A341">
        <v>19403</v>
      </c>
      <c r="B341" t="b">
        <v>1</v>
      </c>
      <c r="C341" t="s">
        <v>1463</v>
      </c>
      <c r="D341" t="s">
        <v>4168</v>
      </c>
      <c r="E341">
        <v>689</v>
      </c>
      <c r="F341">
        <v>103</v>
      </c>
      <c r="G341" t="b">
        <v>0</v>
      </c>
      <c r="H341" t="str">
        <f>VLOOKUP(A341,all_municipalities!$A$2:$M$445,2,FALSE)</f>
        <v>Morris-Turnberry, Municipality of</v>
      </c>
      <c r="I341" t="b">
        <f>VLOOKUP(A341,all_municipalities!$A$2:$M$445,9,FALSE)</f>
        <v>1</v>
      </c>
      <c r="J341" t="b">
        <f>VLOOKUP(A341,all_municipalities!$A$2:$M$445,13, FALSE)</f>
        <v>1</v>
      </c>
      <c r="K341" t="str">
        <f t="shared" si="21"/>
        <v>LOW</v>
      </c>
      <c r="L341">
        <v>8</v>
      </c>
      <c r="M341" t="str">
        <f t="shared" si="22"/>
        <v>19403 Councillor</v>
      </c>
      <c r="N341" s="6" t="str">
        <f t="shared" si="23"/>
        <v>19403 Councillor</v>
      </c>
      <c r="O341" s="15">
        <f>IF(I341&lt;&gt;FALSE,VLOOKUP(H341,internet_municipalities!$B$2:$W$226,22,FALSE),"NO INTERNET")</f>
        <v>1939</v>
      </c>
      <c r="P341" s="16">
        <f t="shared" si="24"/>
        <v>5.3120165033522432E-2</v>
      </c>
    </row>
    <row r="342" spans="1:16" x14ac:dyDescent="0.2">
      <c r="A342">
        <v>19403</v>
      </c>
      <c r="B342" t="b">
        <v>1</v>
      </c>
      <c r="C342" t="s">
        <v>1463</v>
      </c>
      <c r="D342" t="s">
        <v>4169</v>
      </c>
      <c r="E342">
        <v>590</v>
      </c>
      <c r="F342">
        <v>4</v>
      </c>
      <c r="G342" t="b">
        <v>0</v>
      </c>
      <c r="H342" t="str">
        <f>VLOOKUP(A342,all_municipalities!$A$2:$M$445,2,FALSE)</f>
        <v>Morris-Turnberry, Municipality of</v>
      </c>
      <c r="I342" t="b">
        <f>VLOOKUP(A342,all_municipalities!$A$2:$M$445,9,FALSE)</f>
        <v>1</v>
      </c>
      <c r="J342" t="b">
        <f>VLOOKUP(A342,all_municipalities!$A$2:$M$445,13, FALSE)</f>
        <v>1</v>
      </c>
      <c r="K342" t="str">
        <f t="shared" si="21"/>
        <v>HIGH</v>
      </c>
      <c r="L342">
        <v>8</v>
      </c>
      <c r="M342" t="str">
        <f t="shared" si="22"/>
        <v>19403 Councillor</v>
      </c>
      <c r="N342" s="6" t="str">
        <f t="shared" si="23"/>
        <v>19403 Councillor</v>
      </c>
      <c r="O342" s="15">
        <f>IF(I342&lt;&gt;FALSE,VLOOKUP(H342,internet_municipalities!$B$2:$W$226,22,FALSE),"NO INTERNET")</f>
        <v>1939</v>
      </c>
      <c r="P342" s="16">
        <f t="shared" si="24"/>
        <v>2.0629190304280558E-3</v>
      </c>
    </row>
    <row r="343" spans="1:16" x14ac:dyDescent="0.2">
      <c r="A343">
        <v>19403</v>
      </c>
      <c r="B343" t="b">
        <v>1</v>
      </c>
      <c r="C343" t="s">
        <v>1463</v>
      </c>
      <c r="D343" t="s">
        <v>4170</v>
      </c>
      <c r="E343">
        <v>720</v>
      </c>
      <c r="F343">
        <v>134</v>
      </c>
      <c r="G343" t="b">
        <v>0</v>
      </c>
      <c r="H343" t="str">
        <f>VLOOKUP(A343,all_municipalities!$A$2:$M$445,2,FALSE)</f>
        <v>Morris-Turnberry, Municipality of</v>
      </c>
      <c r="I343" t="b">
        <f>VLOOKUP(A343,all_municipalities!$A$2:$M$445,9,FALSE)</f>
        <v>1</v>
      </c>
      <c r="J343" t="b">
        <f>VLOOKUP(A343,all_municipalities!$A$2:$M$445,13, FALSE)</f>
        <v>1</v>
      </c>
      <c r="K343" t="str">
        <f t="shared" si="21"/>
        <v>LOW</v>
      </c>
      <c r="L343">
        <v>8</v>
      </c>
      <c r="M343" t="str">
        <f t="shared" si="22"/>
        <v>19403 Councillor</v>
      </c>
      <c r="N343" s="6" t="str">
        <f t="shared" si="23"/>
        <v>19403 Councillor</v>
      </c>
      <c r="O343" s="15">
        <f>IF(I343&lt;&gt;FALSE,VLOOKUP(H343,internet_municipalities!$B$2:$W$226,22,FALSE),"NO INTERNET")</f>
        <v>1939</v>
      </c>
      <c r="P343" s="16">
        <f t="shared" si="24"/>
        <v>6.9107787519339867E-2</v>
      </c>
    </row>
    <row r="344" spans="1:16" x14ac:dyDescent="0.2">
      <c r="A344">
        <v>19403</v>
      </c>
      <c r="B344" t="b">
        <v>0</v>
      </c>
      <c r="C344" t="s">
        <v>1463</v>
      </c>
      <c r="D344" t="s">
        <v>4171</v>
      </c>
      <c r="E344">
        <v>586</v>
      </c>
      <c r="F344" t="s">
        <v>1460</v>
      </c>
      <c r="G344" t="b">
        <v>0</v>
      </c>
      <c r="H344" t="str">
        <f>VLOOKUP(A344,all_municipalities!$A$2:$M$445,2,FALSE)</f>
        <v>Morris-Turnberry, Municipality of</v>
      </c>
      <c r="I344" t="b">
        <f>VLOOKUP(A344,all_municipalities!$A$2:$M$445,9,FALSE)</f>
        <v>1</v>
      </c>
      <c r="J344" t="b">
        <f>VLOOKUP(A344,all_municipalities!$A$2:$M$445,13, FALSE)</f>
        <v>1</v>
      </c>
      <c r="K344" t="str">
        <f t="shared" si="21"/>
        <v>NONE</v>
      </c>
      <c r="L344">
        <v>8</v>
      </c>
      <c r="M344" t="str">
        <f t="shared" si="22"/>
        <v>19403 Councillor</v>
      </c>
      <c r="N344" s="6" t="str">
        <f t="shared" si="23"/>
        <v>19403 Councillor</v>
      </c>
      <c r="O344" s="15">
        <f>IF(I344&lt;&gt;FALSE,VLOOKUP(H344,internet_municipalities!$B$2:$W$226,22,FALSE),"NO INTERNET")</f>
        <v>1939</v>
      </c>
      <c r="P344" s="16" t="str">
        <f t="shared" si="24"/>
        <v>Lost</v>
      </c>
    </row>
    <row r="345" spans="1:16" x14ac:dyDescent="0.2">
      <c r="A345">
        <v>19403</v>
      </c>
      <c r="B345" t="b">
        <v>0</v>
      </c>
      <c r="C345" t="s">
        <v>1463</v>
      </c>
      <c r="D345" t="s">
        <v>4172</v>
      </c>
      <c r="E345">
        <v>328</v>
      </c>
      <c r="F345" t="s">
        <v>1460</v>
      </c>
      <c r="G345" t="b">
        <v>0</v>
      </c>
      <c r="H345" t="str">
        <f>VLOOKUP(A345,all_municipalities!$A$2:$M$445,2,FALSE)</f>
        <v>Morris-Turnberry, Municipality of</v>
      </c>
      <c r="I345" t="b">
        <f>VLOOKUP(A345,all_municipalities!$A$2:$M$445,9,FALSE)</f>
        <v>1</v>
      </c>
      <c r="J345" t="b">
        <f>VLOOKUP(A345,all_municipalities!$A$2:$M$445,13, FALSE)</f>
        <v>1</v>
      </c>
      <c r="K345" t="str">
        <f t="shared" si="21"/>
        <v>NONE</v>
      </c>
      <c r="L345">
        <v>8</v>
      </c>
      <c r="M345" t="str">
        <f t="shared" si="22"/>
        <v>19403 Councillor</v>
      </c>
      <c r="N345" s="6" t="str">
        <f t="shared" si="23"/>
        <v>19403 Councillor</v>
      </c>
      <c r="O345" s="15">
        <f>IF(I345&lt;&gt;FALSE,VLOOKUP(H345,internet_municipalities!$B$2:$W$226,22,FALSE),"NO INTERNET")</f>
        <v>1939</v>
      </c>
      <c r="P345" s="16" t="str">
        <f t="shared" si="24"/>
        <v>Lost</v>
      </c>
    </row>
    <row r="346" spans="1:16" x14ac:dyDescent="0.2">
      <c r="A346">
        <v>10524</v>
      </c>
      <c r="B346" t="b">
        <v>1</v>
      </c>
      <c r="C346" t="s">
        <v>1475</v>
      </c>
      <c r="D346" t="s">
        <v>4399</v>
      </c>
      <c r="E346">
        <v>335</v>
      </c>
      <c r="F346">
        <v>154</v>
      </c>
      <c r="G346" t="b">
        <v>0</v>
      </c>
      <c r="H346" t="str">
        <f>VLOOKUP(A346,all_municipalities!$A$2:$M$445,2,FALSE)</f>
        <v>North Frontenac, Township of</v>
      </c>
      <c r="I346" t="b">
        <f>VLOOKUP(A346,all_municipalities!$A$2:$M$445,9,FALSE)</f>
        <v>1</v>
      </c>
      <c r="J346" t="b">
        <f>VLOOKUP(A346,all_municipalities!$A$2:$M$445,13, FALSE)</f>
        <v>1</v>
      </c>
      <c r="K346" t="str">
        <f t="shared" si="21"/>
        <v>LOW</v>
      </c>
      <c r="L346">
        <v>8</v>
      </c>
      <c r="M346" t="str">
        <f t="shared" si="22"/>
        <v>10524 Councillor, Ward 3</v>
      </c>
      <c r="N346" s="6" t="str">
        <f t="shared" si="23"/>
        <v>10524 Councillor, Ward 3</v>
      </c>
      <c r="O346" s="15">
        <f>IF(I346&lt;&gt;FALSE,VLOOKUP(H346,internet_municipalities!$B$2:$W$226,22,FALSE),"NO INTERNET")</f>
        <v>4088</v>
      </c>
      <c r="P346" s="16">
        <f t="shared" si="24"/>
        <v>3.7671232876712327E-2</v>
      </c>
    </row>
    <row r="347" spans="1:16" x14ac:dyDescent="0.2">
      <c r="A347">
        <v>10524</v>
      </c>
      <c r="B347" t="b">
        <v>1</v>
      </c>
      <c r="C347" t="s">
        <v>1475</v>
      </c>
      <c r="D347" t="s">
        <v>4400</v>
      </c>
      <c r="E347">
        <v>283</v>
      </c>
      <c r="F347">
        <v>102</v>
      </c>
      <c r="G347" t="b">
        <v>0</v>
      </c>
      <c r="H347" t="str">
        <f>VLOOKUP(A347,all_municipalities!$A$2:$M$445,2,FALSE)</f>
        <v>North Frontenac, Township of</v>
      </c>
      <c r="I347" t="b">
        <f>VLOOKUP(A347,all_municipalities!$A$2:$M$445,9,FALSE)</f>
        <v>1</v>
      </c>
      <c r="J347" t="b">
        <f>VLOOKUP(A347,all_municipalities!$A$2:$M$445,13, FALSE)</f>
        <v>1</v>
      </c>
      <c r="K347" t="str">
        <f t="shared" si="21"/>
        <v>LOW</v>
      </c>
      <c r="L347">
        <v>8</v>
      </c>
      <c r="M347" t="str">
        <f t="shared" si="22"/>
        <v>10524 Councillor, Ward 3</v>
      </c>
      <c r="N347" s="6" t="str">
        <f t="shared" si="23"/>
        <v>10524 Councillor, Ward 3</v>
      </c>
      <c r="O347" s="15">
        <f>IF(I347&lt;&gt;FALSE,VLOOKUP(H347,internet_municipalities!$B$2:$W$226,22,FALSE),"NO INTERNET")</f>
        <v>4088</v>
      </c>
      <c r="P347" s="16">
        <f t="shared" si="24"/>
        <v>2.4951076320939333E-2</v>
      </c>
    </row>
    <row r="348" spans="1:16" x14ac:dyDescent="0.2">
      <c r="A348">
        <v>10524</v>
      </c>
      <c r="B348" t="b">
        <v>1</v>
      </c>
      <c r="C348" t="s">
        <v>1453</v>
      </c>
      <c r="D348" t="s">
        <v>4401</v>
      </c>
      <c r="E348">
        <v>478</v>
      </c>
      <c r="F348">
        <v>114</v>
      </c>
      <c r="G348" t="b">
        <v>0</v>
      </c>
      <c r="H348" t="str">
        <f>VLOOKUP(A348,all_municipalities!$A$2:$M$445,2,FALSE)</f>
        <v>North Frontenac, Township of</v>
      </c>
      <c r="I348" t="b">
        <f>VLOOKUP(A348,all_municipalities!$A$2:$M$445,9,FALSE)</f>
        <v>1</v>
      </c>
      <c r="J348" t="b">
        <f>VLOOKUP(A348,all_municipalities!$A$2:$M$445,13, FALSE)</f>
        <v>1</v>
      </c>
      <c r="K348" t="str">
        <f t="shared" si="21"/>
        <v>LOW</v>
      </c>
      <c r="L348">
        <v>8</v>
      </c>
      <c r="M348" t="str">
        <f t="shared" si="22"/>
        <v>10524 Councillor, Ward 2</v>
      </c>
      <c r="N348" s="6" t="str">
        <f t="shared" si="23"/>
        <v>10524 Councillor, Ward 2</v>
      </c>
      <c r="O348" s="15">
        <f>IF(I348&lt;&gt;FALSE,VLOOKUP(H348,internet_municipalities!$B$2:$W$226,22,FALSE),"NO INTERNET")</f>
        <v>4088</v>
      </c>
      <c r="P348" s="16">
        <f t="shared" si="24"/>
        <v>2.7886497064579255E-2</v>
      </c>
    </row>
    <row r="349" spans="1:16" x14ac:dyDescent="0.2">
      <c r="A349">
        <v>10524</v>
      </c>
      <c r="B349" t="b">
        <v>1</v>
      </c>
      <c r="C349" t="s">
        <v>1453</v>
      </c>
      <c r="D349" t="s">
        <v>4402</v>
      </c>
      <c r="E349">
        <v>515</v>
      </c>
      <c r="F349">
        <v>151</v>
      </c>
      <c r="G349" t="b">
        <v>0</v>
      </c>
      <c r="H349" t="str">
        <f>VLOOKUP(A349,all_municipalities!$A$2:$M$445,2,FALSE)</f>
        <v>North Frontenac, Township of</v>
      </c>
      <c r="I349" t="b">
        <f>VLOOKUP(A349,all_municipalities!$A$2:$M$445,9,FALSE)</f>
        <v>1</v>
      </c>
      <c r="J349" t="b">
        <f>VLOOKUP(A349,all_municipalities!$A$2:$M$445,13, FALSE)</f>
        <v>1</v>
      </c>
      <c r="K349" t="str">
        <f t="shared" si="21"/>
        <v>LOW</v>
      </c>
      <c r="L349">
        <v>8</v>
      </c>
      <c r="M349" t="str">
        <f t="shared" si="22"/>
        <v>10524 Councillor, Ward 2</v>
      </c>
      <c r="N349" s="6" t="str">
        <f t="shared" si="23"/>
        <v>10524 Councillor, Ward 2</v>
      </c>
      <c r="O349" s="15">
        <f>IF(I349&lt;&gt;FALSE,VLOOKUP(H349,internet_municipalities!$B$2:$W$226,22,FALSE),"NO INTERNET")</f>
        <v>4088</v>
      </c>
      <c r="P349" s="16">
        <f t="shared" si="24"/>
        <v>3.6937377690802346E-2</v>
      </c>
    </row>
    <row r="350" spans="1:16" x14ac:dyDescent="0.2">
      <c r="A350">
        <v>10524</v>
      </c>
      <c r="B350" t="b">
        <v>1</v>
      </c>
      <c r="C350" t="s">
        <v>1456</v>
      </c>
      <c r="D350" t="s">
        <v>4403</v>
      </c>
      <c r="E350">
        <v>430</v>
      </c>
      <c r="F350">
        <v>40</v>
      </c>
      <c r="G350" t="b">
        <v>0</v>
      </c>
      <c r="H350" t="str">
        <f>VLOOKUP(A350,all_municipalities!$A$2:$M$445,2,FALSE)</f>
        <v>North Frontenac, Township of</v>
      </c>
      <c r="I350" t="b">
        <f>VLOOKUP(A350,all_municipalities!$A$2:$M$445,9,FALSE)</f>
        <v>1</v>
      </c>
      <c r="J350" t="b">
        <f>VLOOKUP(A350,all_municipalities!$A$2:$M$445,13, FALSE)</f>
        <v>1</v>
      </c>
      <c r="K350" t="str">
        <f t="shared" si="21"/>
        <v>MID</v>
      </c>
      <c r="L350">
        <v>8</v>
      </c>
      <c r="M350" t="str">
        <f t="shared" si="22"/>
        <v>10524 Councillor, Ward 1</v>
      </c>
      <c r="N350" s="6" t="str">
        <f t="shared" si="23"/>
        <v>10524 Councillor, Ward 1</v>
      </c>
      <c r="O350" s="15">
        <f>IF(I350&lt;&gt;FALSE,VLOOKUP(H350,internet_municipalities!$B$2:$W$226,22,FALSE),"NO INTERNET")</f>
        <v>4088</v>
      </c>
      <c r="P350" s="16">
        <f t="shared" si="24"/>
        <v>9.7847358121330719E-3</v>
      </c>
    </row>
    <row r="351" spans="1:16" x14ac:dyDescent="0.2">
      <c r="A351">
        <v>10524</v>
      </c>
      <c r="B351" t="b">
        <v>1</v>
      </c>
      <c r="C351" t="s">
        <v>1456</v>
      </c>
      <c r="D351" t="s">
        <v>4404</v>
      </c>
      <c r="E351">
        <v>468</v>
      </c>
      <c r="F351">
        <v>78</v>
      </c>
      <c r="G351" t="b">
        <v>0</v>
      </c>
      <c r="H351" t="str">
        <f>VLOOKUP(A351,all_municipalities!$A$2:$M$445,2,FALSE)</f>
        <v>North Frontenac, Township of</v>
      </c>
      <c r="I351" t="b">
        <f>VLOOKUP(A351,all_municipalities!$A$2:$M$445,9,FALSE)</f>
        <v>1</v>
      </c>
      <c r="J351" t="b">
        <f>VLOOKUP(A351,all_municipalities!$A$2:$M$445,13, FALSE)</f>
        <v>1</v>
      </c>
      <c r="K351" t="str">
        <f t="shared" si="21"/>
        <v>MID</v>
      </c>
      <c r="L351">
        <v>8</v>
      </c>
      <c r="M351" t="str">
        <f t="shared" si="22"/>
        <v>10524 Councillor, Ward 1</v>
      </c>
      <c r="N351" s="6" t="str">
        <f t="shared" si="23"/>
        <v>10524 Councillor, Ward 1</v>
      </c>
      <c r="O351" s="15">
        <f>IF(I351&lt;&gt;FALSE,VLOOKUP(H351,internet_municipalities!$B$2:$W$226,22,FALSE),"NO INTERNET")</f>
        <v>4088</v>
      </c>
      <c r="P351" s="16">
        <f t="shared" si="24"/>
        <v>1.908023483365949E-2</v>
      </c>
    </row>
    <row r="352" spans="1:16" x14ac:dyDescent="0.2">
      <c r="A352">
        <v>10524</v>
      </c>
      <c r="B352" t="b">
        <v>0</v>
      </c>
      <c r="C352" t="s">
        <v>1456</v>
      </c>
      <c r="D352" t="s">
        <v>4405</v>
      </c>
      <c r="E352">
        <v>390</v>
      </c>
      <c r="F352" t="s">
        <v>1460</v>
      </c>
      <c r="G352" t="b">
        <v>0</v>
      </c>
      <c r="H352" t="str">
        <f>VLOOKUP(A352,all_municipalities!$A$2:$M$445,2,FALSE)</f>
        <v>North Frontenac, Township of</v>
      </c>
      <c r="I352" t="b">
        <f>VLOOKUP(A352,all_municipalities!$A$2:$M$445,9,FALSE)</f>
        <v>1</v>
      </c>
      <c r="J352" t="b">
        <f>VLOOKUP(A352,all_municipalities!$A$2:$M$445,13, FALSE)</f>
        <v>1</v>
      </c>
      <c r="K352" t="str">
        <f t="shared" si="21"/>
        <v>NONE</v>
      </c>
      <c r="L352">
        <v>8</v>
      </c>
      <c r="M352" t="str">
        <f t="shared" si="22"/>
        <v>10524 Councillor, Ward 1</v>
      </c>
      <c r="N352" s="6" t="str">
        <f t="shared" si="23"/>
        <v>10524 Councillor, Ward 1</v>
      </c>
      <c r="O352" s="15">
        <f>IF(I352&lt;&gt;FALSE,VLOOKUP(H352,internet_municipalities!$B$2:$W$226,22,FALSE),"NO INTERNET")</f>
        <v>4088</v>
      </c>
      <c r="P352" s="16" t="str">
        <f t="shared" si="24"/>
        <v>Lost</v>
      </c>
    </row>
    <row r="353" spans="1:16" x14ac:dyDescent="0.2">
      <c r="A353">
        <v>10524</v>
      </c>
      <c r="B353" t="b">
        <v>0</v>
      </c>
      <c r="C353" t="s">
        <v>1453</v>
      </c>
      <c r="D353" t="s">
        <v>4406</v>
      </c>
      <c r="E353">
        <v>364</v>
      </c>
      <c r="F353" t="s">
        <v>1460</v>
      </c>
      <c r="G353" t="b">
        <v>0</v>
      </c>
      <c r="H353" t="str">
        <f>VLOOKUP(A353,all_municipalities!$A$2:$M$445,2,FALSE)</f>
        <v>North Frontenac, Township of</v>
      </c>
      <c r="I353" t="b">
        <f>VLOOKUP(A353,all_municipalities!$A$2:$M$445,9,FALSE)</f>
        <v>1</v>
      </c>
      <c r="J353" t="b">
        <f>VLOOKUP(A353,all_municipalities!$A$2:$M$445,13, FALSE)</f>
        <v>1</v>
      </c>
      <c r="K353" t="str">
        <f t="shared" si="21"/>
        <v>NONE</v>
      </c>
      <c r="L353">
        <v>8</v>
      </c>
      <c r="M353" t="str">
        <f t="shared" si="22"/>
        <v>10524 Councillor, Ward 2</v>
      </c>
      <c r="N353" s="6" t="str">
        <f t="shared" si="23"/>
        <v>10524 Councillor, Ward 2</v>
      </c>
      <c r="O353" s="15">
        <f>IF(I353&lt;&gt;FALSE,VLOOKUP(H353,internet_municipalities!$B$2:$W$226,22,FALSE),"NO INTERNET")</f>
        <v>4088</v>
      </c>
      <c r="P353" s="16" t="str">
        <f t="shared" si="24"/>
        <v>Lost</v>
      </c>
    </row>
    <row r="354" spans="1:16" x14ac:dyDescent="0.2">
      <c r="A354">
        <v>10524</v>
      </c>
      <c r="B354" t="b">
        <v>0</v>
      </c>
      <c r="C354" t="s">
        <v>1475</v>
      </c>
      <c r="D354" t="s">
        <v>4407</v>
      </c>
      <c r="E354">
        <v>181</v>
      </c>
      <c r="F354" t="s">
        <v>1460</v>
      </c>
      <c r="G354" t="b">
        <v>0</v>
      </c>
      <c r="H354" t="str">
        <f>VLOOKUP(A354,all_municipalities!$A$2:$M$445,2,FALSE)</f>
        <v>North Frontenac, Township of</v>
      </c>
      <c r="I354" t="b">
        <f>VLOOKUP(A354,all_municipalities!$A$2:$M$445,9,FALSE)</f>
        <v>1</v>
      </c>
      <c r="J354" t="b">
        <f>VLOOKUP(A354,all_municipalities!$A$2:$M$445,13, FALSE)</f>
        <v>1</v>
      </c>
      <c r="K354" t="str">
        <f t="shared" si="21"/>
        <v>NONE</v>
      </c>
      <c r="L354">
        <v>8</v>
      </c>
      <c r="M354" t="str">
        <f t="shared" si="22"/>
        <v>10524 Councillor, Ward 3</v>
      </c>
      <c r="N354" s="6" t="str">
        <f t="shared" si="23"/>
        <v>10524 Councillor, Ward 3</v>
      </c>
      <c r="O354" s="15">
        <f>IF(I354&lt;&gt;FALSE,VLOOKUP(H354,internet_municipalities!$B$2:$W$226,22,FALSE),"NO INTERNET")</f>
        <v>4088</v>
      </c>
      <c r="P354" s="16" t="str">
        <f t="shared" si="24"/>
        <v>Lost</v>
      </c>
    </row>
    <row r="355" spans="1:16" x14ac:dyDescent="0.2">
      <c r="A355">
        <v>19398</v>
      </c>
      <c r="B355" t="b">
        <v>1</v>
      </c>
      <c r="C355" t="s">
        <v>4430</v>
      </c>
      <c r="D355" t="s">
        <v>4431</v>
      </c>
      <c r="E355">
        <v>820</v>
      </c>
      <c r="F355">
        <v>369</v>
      </c>
      <c r="G355" t="b">
        <v>0</v>
      </c>
      <c r="H355" t="str">
        <f>VLOOKUP(A355,all_municipalities!$A$2:$M$445,2,FALSE)</f>
        <v>North Huron, Township of</v>
      </c>
      <c r="I355" t="b">
        <f>VLOOKUP(A355,all_municipalities!$A$2:$M$445,9,FALSE)</f>
        <v>1</v>
      </c>
      <c r="J355" t="b">
        <f>VLOOKUP(A355,all_municipalities!$A$2:$M$445,13, FALSE)</f>
        <v>1</v>
      </c>
      <c r="K355" t="str">
        <f t="shared" si="21"/>
        <v>LOW</v>
      </c>
      <c r="L355">
        <v>8</v>
      </c>
      <c r="M355" t="str">
        <f t="shared" si="22"/>
        <v>19398 Councillor, Ward Wingham</v>
      </c>
      <c r="N355" s="6" t="str">
        <f t="shared" si="23"/>
        <v>19398 Councillor, Ward Wingham</v>
      </c>
      <c r="O355" s="15">
        <f>IF(I355&lt;&gt;FALSE,VLOOKUP(H355,internet_municipalities!$B$2:$W$226,22,FALSE),"NO INTERNET")</f>
        <v>2171</v>
      </c>
      <c r="P355" s="16">
        <f t="shared" si="24"/>
        <v>0.16996775679410409</v>
      </c>
    </row>
    <row r="356" spans="1:16" x14ac:dyDescent="0.2">
      <c r="A356">
        <v>19398</v>
      </c>
      <c r="B356" t="b">
        <v>1</v>
      </c>
      <c r="C356" t="s">
        <v>4430</v>
      </c>
      <c r="D356" t="s">
        <v>4432</v>
      </c>
      <c r="E356">
        <v>527</v>
      </c>
      <c r="F356">
        <v>76</v>
      </c>
      <c r="G356" t="b">
        <v>0</v>
      </c>
      <c r="H356" t="str">
        <f>VLOOKUP(A356,all_municipalities!$A$2:$M$445,2,FALSE)</f>
        <v>North Huron, Township of</v>
      </c>
      <c r="I356" t="b">
        <f>VLOOKUP(A356,all_municipalities!$A$2:$M$445,9,FALSE)</f>
        <v>1</v>
      </c>
      <c r="J356" t="b">
        <f>VLOOKUP(A356,all_municipalities!$A$2:$M$445,13, FALSE)</f>
        <v>1</v>
      </c>
      <c r="K356" t="str">
        <f t="shared" si="21"/>
        <v>MID</v>
      </c>
      <c r="L356">
        <v>8</v>
      </c>
      <c r="M356" t="str">
        <f t="shared" si="22"/>
        <v>19398 Councillor, Ward Wingham</v>
      </c>
      <c r="N356" s="6" t="str">
        <f t="shared" si="23"/>
        <v>19398 Councillor, Ward Wingham</v>
      </c>
      <c r="O356" s="15">
        <f>IF(I356&lt;&gt;FALSE,VLOOKUP(H356,internet_municipalities!$B$2:$W$226,22,FALSE),"NO INTERNET")</f>
        <v>2171</v>
      </c>
      <c r="P356" s="16">
        <f t="shared" si="24"/>
        <v>3.5006909258406264E-2</v>
      </c>
    </row>
    <row r="357" spans="1:16" x14ac:dyDescent="0.2">
      <c r="A357">
        <v>19398</v>
      </c>
      <c r="B357" t="b">
        <v>1</v>
      </c>
      <c r="C357" t="s">
        <v>4433</v>
      </c>
      <c r="D357" t="s">
        <v>4434</v>
      </c>
      <c r="E357">
        <v>277</v>
      </c>
      <c r="F357">
        <v>10</v>
      </c>
      <c r="G357" t="b">
        <v>0</v>
      </c>
      <c r="H357" t="str">
        <f>VLOOKUP(A357,all_municipalities!$A$2:$M$445,2,FALSE)</f>
        <v>North Huron, Township of</v>
      </c>
      <c r="I357" t="b">
        <f>VLOOKUP(A357,all_municipalities!$A$2:$M$445,9,FALSE)</f>
        <v>1</v>
      </c>
      <c r="J357" t="b">
        <f>VLOOKUP(A357,all_municipalities!$A$2:$M$445,13, FALSE)</f>
        <v>1</v>
      </c>
      <c r="K357" t="str">
        <f t="shared" si="21"/>
        <v>HIGH</v>
      </c>
      <c r="L357">
        <v>8</v>
      </c>
      <c r="M357" t="str">
        <f t="shared" si="22"/>
        <v>19398 Councillor, Ward East Wawanosh</v>
      </c>
      <c r="N357" s="6" t="str">
        <f t="shared" si="23"/>
        <v>19398 Councillor, Ward East Wawanosh</v>
      </c>
      <c r="O357" s="15">
        <f>IF(I357&lt;&gt;FALSE,VLOOKUP(H357,internet_municipalities!$B$2:$W$226,22,FALSE),"NO INTERNET")</f>
        <v>2171</v>
      </c>
      <c r="P357" s="16">
        <f t="shared" si="24"/>
        <v>4.6061722708429292E-3</v>
      </c>
    </row>
    <row r="358" spans="1:16" x14ac:dyDescent="0.2">
      <c r="A358">
        <v>19398</v>
      </c>
      <c r="B358" t="b">
        <v>1</v>
      </c>
      <c r="C358" t="s">
        <v>4433</v>
      </c>
      <c r="D358" t="s">
        <v>4435</v>
      </c>
      <c r="E358">
        <v>286</v>
      </c>
      <c r="F358">
        <v>19</v>
      </c>
      <c r="G358" t="b">
        <v>0</v>
      </c>
      <c r="H358" t="str">
        <f>VLOOKUP(A358,all_municipalities!$A$2:$M$445,2,FALSE)</f>
        <v>North Huron, Township of</v>
      </c>
      <c r="I358" t="b">
        <f>VLOOKUP(A358,all_municipalities!$A$2:$M$445,9,FALSE)</f>
        <v>1</v>
      </c>
      <c r="J358" t="b">
        <f>VLOOKUP(A358,all_municipalities!$A$2:$M$445,13, FALSE)</f>
        <v>1</v>
      </c>
      <c r="K358" t="str">
        <f t="shared" si="21"/>
        <v>MID</v>
      </c>
      <c r="L358">
        <v>8</v>
      </c>
      <c r="M358" t="str">
        <f t="shared" si="22"/>
        <v>19398 Councillor, Ward East Wawanosh</v>
      </c>
      <c r="N358" s="6" t="str">
        <f t="shared" si="23"/>
        <v>19398 Councillor, Ward East Wawanosh</v>
      </c>
      <c r="O358" s="15">
        <f>IF(I358&lt;&gt;FALSE,VLOOKUP(H358,internet_municipalities!$B$2:$W$226,22,FALSE),"NO INTERNET")</f>
        <v>2171</v>
      </c>
      <c r="P358" s="16">
        <f t="shared" si="24"/>
        <v>8.7517273146015661E-3</v>
      </c>
    </row>
    <row r="359" spans="1:16" x14ac:dyDescent="0.2">
      <c r="A359">
        <v>19398</v>
      </c>
      <c r="B359" t="b">
        <v>1</v>
      </c>
      <c r="C359" t="s">
        <v>4436</v>
      </c>
      <c r="D359" t="s">
        <v>4437</v>
      </c>
      <c r="E359" t="s">
        <v>461</v>
      </c>
      <c r="F359" t="s">
        <v>461</v>
      </c>
      <c r="G359" t="b">
        <v>0</v>
      </c>
      <c r="H359" t="str">
        <f>VLOOKUP(A359,all_municipalities!$A$2:$M$445,2,FALSE)</f>
        <v>North Huron, Township of</v>
      </c>
      <c r="I359" t="b">
        <f>VLOOKUP(A359,all_municipalities!$A$2:$M$445,9,FALSE)</f>
        <v>1</v>
      </c>
      <c r="J359" t="b">
        <f>VLOOKUP(A359,all_municipalities!$A$2:$M$445,13, FALSE)</f>
        <v>1</v>
      </c>
      <c r="K359" t="str">
        <f t="shared" si="21"/>
        <v>NONE</v>
      </c>
      <c r="L359">
        <v>8</v>
      </c>
      <c r="M359" t="str">
        <f t="shared" si="22"/>
        <v>19398 Councillor, Ward Blyth</v>
      </c>
      <c r="N359" s="6" t="str">
        <f t="shared" si="23"/>
        <v>19398 Councillor, Ward Blyth</v>
      </c>
      <c r="O359" s="15">
        <f>IF(I359&lt;&gt;FALSE,VLOOKUP(H359,internet_municipalities!$B$2:$W$226,22,FALSE),"NO INTERNET")</f>
        <v>2171</v>
      </c>
      <c r="P359" s="16" t="str">
        <f t="shared" si="24"/>
        <v>Acclaimed</v>
      </c>
    </row>
    <row r="360" spans="1:16" x14ac:dyDescent="0.2">
      <c r="A360">
        <v>19398</v>
      </c>
      <c r="B360" t="b">
        <v>1</v>
      </c>
      <c r="C360" t="s">
        <v>4436</v>
      </c>
      <c r="D360" t="s">
        <v>4438</v>
      </c>
      <c r="E360" t="s">
        <v>461</v>
      </c>
      <c r="F360" t="s">
        <v>461</v>
      </c>
      <c r="G360" t="b">
        <v>0</v>
      </c>
      <c r="H360" t="str">
        <f>VLOOKUP(A360,all_municipalities!$A$2:$M$445,2,FALSE)</f>
        <v>North Huron, Township of</v>
      </c>
      <c r="I360" t="b">
        <f>VLOOKUP(A360,all_municipalities!$A$2:$M$445,9,FALSE)</f>
        <v>1</v>
      </c>
      <c r="J360" t="b">
        <f>VLOOKUP(A360,all_municipalities!$A$2:$M$445,13, FALSE)</f>
        <v>1</v>
      </c>
      <c r="K360" t="str">
        <f t="shared" si="21"/>
        <v>NONE</v>
      </c>
      <c r="L360">
        <v>8</v>
      </c>
      <c r="M360" t="str">
        <f t="shared" si="22"/>
        <v>19398 Councillor, Ward Blyth</v>
      </c>
      <c r="N360" s="6" t="str">
        <f t="shared" si="23"/>
        <v>19398 Councillor, Ward Blyth</v>
      </c>
      <c r="O360" s="15">
        <f>IF(I360&lt;&gt;FALSE,VLOOKUP(H360,internet_municipalities!$B$2:$W$226,22,FALSE),"NO INTERNET")</f>
        <v>2171</v>
      </c>
      <c r="P360" s="16" t="str">
        <f t="shared" si="24"/>
        <v>Acclaimed</v>
      </c>
    </row>
    <row r="361" spans="1:16" x14ac:dyDescent="0.2">
      <c r="A361">
        <v>19398</v>
      </c>
      <c r="B361" t="b">
        <v>0</v>
      </c>
      <c r="C361" t="s">
        <v>4433</v>
      </c>
      <c r="D361" t="s">
        <v>4439</v>
      </c>
      <c r="E361">
        <v>267</v>
      </c>
      <c r="F361" t="s">
        <v>1460</v>
      </c>
      <c r="G361" t="b">
        <v>0</v>
      </c>
      <c r="H361" t="str">
        <f>VLOOKUP(A361,all_municipalities!$A$2:$M$445,2,FALSE)</f>
        <v>North Huron, Township of</v>
      </c>
      <c r="I361" t="b">
        <f>VLOOKUP(A361,all_municipalities!$A$2:$M$445,9,FALSE)</f>
        <v>1</v>
      </c>
      <c r="J361" t="b">
        <f>VLOOKUP(A361,all_municipalities!$A$2:$M$445,13, FALSE)</f>
        <v>1</v>
      </c>
      <c r="K361" t="str">
        <f t="shared" si="21"/>
        <v>NONE</v>
      </c>
      <c r="L361">
        <v>8</v>
      </c>
      <c r="M361" t="str">
        <f t="shared" si="22"/>
        <v>19398 Councillor, Ward East Wawanosh</v>
      </c>
      <c r="N361" s="6" t="str">
        <f t="shared" si="23"/>
        <v>19398 Councillor, Ward East Wawanosh</v>
      </c>
      <c r="O361" s="15">
        <f>IF(I361&lt;&gt;FALSE,VLOOKUP(H361,internet_municipalities!$B$2:$W$226,22,FALSE),"NO INTERNET")</f>
        <v>2171</v>
      </c>
      <c r="P361" s="16" t="str">
        <f t="shared" si="24"/>
        <v>Lost</v>
      </c>
    </row>
    <row r="362" spans="1:16" x14ac:dyDescent="0.2">
      <c r="A362">
        <v>19398</v>
      </c>
      <c r="B362" t="b">
        <v>0</v>
      </c>
      <c r="C362" t="s">
        <v>4430</v>
      </c>
      <c r="D362" t="s">
        <v>4440</v>
      </c>
      <c r="E362">
        <v>451</v>
      </c>
      <c r="F362" t="s">
        <v>1460</v>
      </c>
      <c r="G362" t="b">
        <v>0</v>
      </c>
      <c r="H362" t="str">
        <f>VLOOKUP(A362,all_municipalities!$A$2:$M$445,2,FALSE)</f>
        <v>North Huron, Township of</v>
      </c>
      <c r="I362" t="b">
        <f>VLOOKUP(A362,all_municipalities!$A$2:$M$445,9,FALSE)</f>
        <v>1</v>
      </c>
      <c r="J362" t="b">
        <f>VLOOKUP(A362,all_municipalities!$A$2:$M$445,13, FALSE)</f>
        <v>1</v>
      </c>
      <c r="K362" t="str">
        <f t="shared" si="21"/>
        <v>NONE</v>
      </c>
      <c r="L362">
        <v>8</v>
      </c>
      <c r="M362" t="str">
        <f t="shared" si="22"/>
        <v>19398 Councillor, Ward Wingham</v>
      </c>
      <c r="N362" s="6" t="str">
        <f t="shared" si="23"/>
        <v>19398 Councillor, Ward Wingham</v>
      </c>
      <c r="O362" s="15">
        <f>IF(I362&lt;&gt;FALSE,VLOOKUP(H362,internet_municipalities!$B$2:$W$226,22,FALSE),"NO INTERNET")</f>
        <v>2171</v>
      </c>
      <c r="P362" s="16" t="str">
        <f t="shared" si="24"/>
        <v>Lost</v>
      </c>
    </row>
    <row r="363" spans="1:16" x14ac:dyDescent="0.2">
      <c r="A363">
        <v>19398</v>
      </c>
      <c r="B363" t="b">
        <v>0</v>
      </c>
      <c r="C363" t="s">
        <v>4430</v>
      </c>
      <c r="D363" t="s">
        <v>4441</v>
      </c>
      <c r="E363">
        <v>61</v>
      </c>
      <c r="F363" t="s">
        <v>1460</v>
      </c>
      <c r="G363" t="b">
        <v>0</v>
      </c>
      <c r="H363" t="str">
        <f>VLOOKUP(A363,all_municipalities!$A$2:$M$445,2,FALSE)</f>
        <v>North Huron, Township of</v>
      </c>
      <c r="I363" t="b">
        <f>VLOOKUP(A363,all_municipalities!$A$2:$M$445,9,FALSE)</f>
        <v>1</v>
      </c>
      <c r="J363" t="b">
        <f>VLOOKUP(A363,all_municipalities!$A$2:$M$445,13, FALSE)</f>
        <v>1</v>
      </c>
      <c r="K363" t="str">
        <f t="shared" si="21"/>
        <v>NONE</v>
      </c>
      <c r="L363">
        <v>8</v>
      </c>
      <c r="M363" t="str">
        <f t="shared" si="22"/>
        <v>19398 Councillor, Ward Wingham</v>
      </c>
      <c r="N363" s="6" t="str">
        <f t="shared" si="23"/>
        <v>19398 Councillor, Ward Wingham</v>
      </c>
      <c r="O363" s="15">
        <f>IF(I363&lt;&gt;FALSE,VLOOKUP(H363,internet_municipalities!$B$2:$W$226,22,FALSE),"NO INTERNET")</f>
        <v>2171</v>
      </c>
      <c r="P363" s="16" t="str">
        <f t="shared" si="24"/>
        <v>Lost</v>
      </c>
    </row>
    <row r="364" spans="1:16" x14ac:dyDescent="0.2">
      <c r="A364">
        <v>19398</v>
      </c>
      <c r="B364" t="b">
        <v>0</v>
      </c>
      <c r="C364" t="s">
        <v>4430</v>
      </c>
      <c r="D364" t="s">
        <v>4442</v>
      </c>
      <c r="E364">
        <v>98</v>
      </c>
      <c r="F364" t="s">
        <v>1460</v>
      </c>
      <c r="G364" t="b">
        <v>0</v>
      </c>
      <c r="H364" t="str">
        <f>VLOOKUP(A364,all_municipalities!$A$2:$M$445,2,FALSE)</f>
        <v>North Huron, Township of</v>
      </c>
      <c r="I364" t="b">
        <f>VLOOKUP(A364,all_municipalities!$A$2:$M$445,9,FALSE)</f>
        <v>1</v>
      </c>
      <c r="J364" t="b">
        <f>VLOOKUP(A364,all_municipalities!$A$2:$M$445,13, FALSE)</f>
        <v>1</v>
      </c>
      <c r="K364" t="str">
        <f t="shared" si="21"/>
        <v>NONE</v>
      </c>
      <c r="L364">
        <v>8</v>
      </c>
      <c r="M364" t="str">
        <f t="shared" si="22"/>
        <v>19398 Councillor, Ward Wingham</v>
      </c>
      <c r="N364" s="6" t="str">
        <f t="shared" si="23"/>
        <v>19398 Councillor, Ward Wingham</v>
      </c>
      <c r="O364" s="15">
        <f>IF(I364&lt;&gt;FALSE,VLOOKUP(H364,internet_municipalities!$B$2:$W$226,22,FALSE),"NO INTERNET")</f>
        <v>2171</v>
      </c>
      <c r="P364" s="16" t="str">
        <f t="shared" si="24"/>
        <v>Lost</v>
      </c>
    </row>
    <row r="365" spans="1:16" x14ac:dyDescent="0.2">
      <c r="A365">
        <v>19398</v>
      </c>
      <c r="B365" t="b">
        <v>0</v>
      </c>
      <c r="C365" t="s">
        <v>4430</v>
      </c>
      <c r="D365" t="s">
        <v>4443</v>
      </c>
      <c r="E365">
        <v>40</v>
      </c>
      <c r="F365" t="s">
        <v>1460</v>
      </c>
      <c r="G365" t="b">
        <v>0</v>
      </c>
      <c r="H365" t="str">
        <f>VLOOKUP(A365,all_municipalities!$A$2:$M$445,2,FALSE)</f>
        <v>North Huron, Township of</v>
      </c>
      <c r="I365" t="b">
        <f>VLOOKUP(A365,all_municipalities!$A$2:$M$445,9,FALSE)</f>
        <v>1</v>
      </c>
      <c r="J365" t="b">
        <f>VLOOKUP(A365,all_municipalities!$A$2:$M$445,13, FALSE)</f>
        <v>1</v>
      </c>
      <c r="K365" t="str">
        <f t="shared" si="21"/>
        <v>NONE</v>
      </c>
      <c r="L365">
        <v>8</v>
      </c>
      <c r="M365" t="str">
        <f t="shared" si="22"/>
        <v>19398 Councillor, Ward Wingham</v>
      </c>
      <c r="N365" s="6" t="str">
        <f t="shared" si="23"/>
        <v>19398 Councillor, Ward Wingham</v>
      </c>
      <c r="O365" s="15">
        <f>IF(I365&lt;&gt;FALSE,VLOOKUP(H365,internet_municipalities!$B$2:$W$226,22,FALSE),"NO INTERNET")</f>
        <v>2171</v>
      </c>
      <c r="P365" s="16" t="str">
        <f t="shared" si="24"/>
        <v>Lost</v>
      </c>
    </row>
    <row r="366" spans="1:16" x14ac:dyDescent="0.2">
      <c r="A366">
        <v>19395</v>
      </c>
      <c r="B366" t="b">
        <v>1</v>
      </c>
      <c r="C366" t="s">
        <v>1463</v>
      </c>
      <c r="D366" t="s">
        <v>4925</v>
      </c>
      <c r="E366">
        <v>1542</v>
      </c>
      <c r="F366">
        <v>34</v>
      </c>
      <c r="G366" t="b">
        <v>0</v>
      </c>
      <c r="H366" t="str">
        <f>VLOOKUP(A366,all_municipalities!$A$2:$M$445,2,FALSE)</f>
        <v>Plympton-Wyoming, Town of</v>
      </c>
      <c r="I366" t="b">
        <f>VLOOKUP(A366,all_municipalities!$A$2:$M$445,9,FALSE)</f>
        <v>1</v>
      </c>
      <c r="J366" t="b">
        <f>VLOOKUP(A366,all_municipalities!$A$2:$M$445,13, FALSE)</f>
        <v>1</v>
      </c>
      <c r="K366" t="str">
        <f t="shared" si="21"/>
        <v>MID</v>
      </c>
      <c r="L366">
        <v>8</v>
      </c>
      <c r="M366" t="str">
        <f t="shared" si="22"/>
        <v>19395 Councillor</v>
      </c>
      <c r="N366" s="6" t="str">
        <f t="shared" si="23"/>
        <v>19395 Councillor</v>
      </c>
      <c r="O366" s="15">
        <f>IF(I366&lt;&gt;FALSE,VLOOKUP(H366,internet_municipalities!$B$2:$W$226,22,FALSE),"NO INTERNET")</f>
        <v>4152</v>
      </c>
      <c r="P366" s="16">
        <f t="shared" si="24"/>
        <v>8.1888246628131021E-3</v>
      </c>
    </row>
    <row r="367" spans="1:16" x14ac:dyDescent="0.2">
      <c r="A367">
        <v>19395</v>
      </c>
      <c r="B367" t="b">
        <v>1</v>
      </c>
      <c r="C367" t="s">
        <v>1463</v>
      </c>
      <c r="D367" t="s">
        <v>4926</v>
      </c>
      <c r="E367">
        <v>1828</v>
      </c>
      <c r="F367">
        <v>320</v>
      </c>
      <c r="G367" t="b">
        <v>0</v>
      </c>
      <c r="H367" t="str">
        <f>VLOOKUP(A367,all_municipalities!$A$2:$M$445,2,FALSE)</f>
        <v>Plympton-Wyoming, Town of</v>
      </c>
      <c r="I367" t="b">
        <f>VLOOKUP(A367,all_municipalities!$A$2:$M$445,9,FALSE)</f>
        <v>1</v>
      </c>
      <c r="J367" t="b">
        <f>VLOOKUP(A367,all_municipalities!$A$2:$M$445,13, FALSE)</f>
        <v>1</v>
      </c>
      <c r="K367" t="str">
        <f t="shared" si="21"/>
        <v>LOW</v>
      </c>
      <c r="L367">
        <v>8</v>
      </c>
      <c r="M367" t="str">
        <f t="shared" si="22"/>
        <v>19395 Councillor</v>
      </c>
      <c r="N367" s="6" t="str">
        <f t="shared" si="23"/>
        <v>19395 Councillor</v>
      </c>
      <c r="O367" s="15">
        <f>IF(I367&lt;&gt;FALSE,VLOOKUP(H367,internet_municipalities!$B$2:$W$226,22,FALSE),"NO INTERNET")</f>
        <v>4152</v>
      </c>
      <c r="P367" s="16">
        <f t="shared" si="24"/>
        <v>7.7071290944123308E-2</v>
      </c>
    </row>
    <row r="368" spans="1:16" x14ac:dyDescent="0.2">
      <c r="A368">
        <v>19395</v>
      </c>
      <c r="B368" t="b">
        <v>1</v>
      </c>
      <c r="C368" t="s">
        <v>1463</v>
      </c>
      <c r="D368" t="s">
        <v>4927</v>
      </c>
      <c r="E368">
        <v>1697</v>
      </c>
      <c r="F368">
        <v>189</v>
      </c>
      <c r="G368" t="b">
        <v>0</v>
      </c>
      <c r="H368" t="str">
        <f>VLOOKUP(A368,all_municipalities!$A$2:$M$445,2,FALSE)</f>
        <v>Plympton-Wyoming, Town of</v>
      </c>
      <c r="I368" t="b">
        <f>VLOOKUP(A368,all_municipalities!$A$2:$M$445,9,FALSE)</f>
        <v>1</v>
      </c>
      <c r="J368" t="b">
        <f>VLOOKUP(A368,all_municipalities!$A$2:$M$445,13, FALSE)</f>
        <v>1</v>
      </c>
      <c r="K368" t="str">
        <f t="shared" si="21"/>
        <v>LOW</v>
      </c>
      <c r="L368">
        <v>8</v>
      </c>
      <c r="M368" t="str">
        <f t="shared" si="22"/>
        <v>19395 Councillor</v>
      </c>
      <c r="N368" s="6" t="str">
        <f t="shared" si="23"/>
        <v>19395 Councillor</v>
      </c>
      <c r="O368" s="15">
        <f>IF(I368&lt;&gt;FALSE,VLOOKUP(H368,internet_municipalities!$B$2:$W$226,22,FALSE),"NO INTERNET")</f>
        <v>4152</v>
      </c>
      <c r="P368" s="16">
        <f t="shared" si="24"/>
        <v>4.552023121387283E-2</v>
      </c>
    </row>
    <row r="369" spans="1:16" x14ac:dyDescent="0.2">
      <c r="A369">
        <v>19395</v>
      </c>
      <c r="B369" t="b">
        <v>1</v>
      </c>
      <c r="C369" t="s">
        <v>1463</v>
      </c>
      <c r="D369" t="s">
        <v>4928</v>
      </c>
      <c r="E369">
        <v>1555</v>
      </c>
      <c r="F369">
        <v>47</v>
      </c>
      <c r="G369" t="b">
        <v>0</v>
      </c>
      <c r="H369" t="str">
        <f>VLOOKUP(A369,all_municipalities!$A$2:$M$445,2,FALSE)</f>
        <v>Plympton-Wyoming, Town of</v>
      </c>
      <c r="I369" t="b">
        <f>VLOOKUP(A369,all_municipalities!$A$2:$M$445,9,FALSE)</f>
        <v>1</v>
      </c>
      <c r="J369" t="b">
        <f>VLOOKUP(A369,all_municipalities!$A$2:$M$445,13, FALSE)</f>
        <v>1</v>
      </c>
      <c r="K369" t="str">
        <f t="shared" si="21"/>
        <v>MID</v>
      </c>
      <c r="L369">
        <v>8</v>
      </c>
      <c r="M369" t="str">
        <f t="shared" si="22"/>
        <v>19395 Councillor</v>
      </c>
      <c r="N369" s="6" t="str">
        <f t="shared" si="23"/>
        <v>19395 Councillor</v>
      </c>
      <c r="O369" s="15">
        <f>IF(I369&lt;&gt;FALSE,VLOOKUP(H369,internet_municipalities!$B$2:$W$226,22,FALSE),"NO INTERNET")</f>
        <v>4152</v>
      </c>
      <c r="P369" s="16">
        <f t="shared" si="24"/>
        <v>1.1319845857418112E-2</v>
      </c>
    </row>
    <row r="370" spans="1:16" x14ac:dyDescent="0.2">
      <c r="A370">
        <v>19395</v>
      </c>
      <c r="B370" t="b">
        <v>1</v>
      </c>
      <c r="C370" t="s">
        <v>1463</v>
      </c>
      <c r="D370" t="s">
        <v>4929</v>
      </c>
      <c r="E370">
        <v>1535</v>
      </c>
      <c r="F370">
        <v>27</v>
      </c>
      <c r="G370" t="b">
        <v>0</v>
      </c>
      <c r="H370" t="str">
        <f>VLOOKUP(A370,all_municipalities!$A$2:$M$445,2,FALSE)</f>
        <v>Plympton-Wyoming, Town of</v>
      </c>
      <c r="I370" t="b">
        <f>VLOOKUP(A370,all_municipalities!$A$2:$M$445,9,FALSE)</f>
        <v>1</v>
      </c>
      <c r="J370" t="b">
        <f>VLOOKUP(A370,all_municipalities!$A$2:$M$445,13, FALSE)</f>
        <v>1</v>
      </c>
      <c r="K370" t="str">
        <f t="shared" si="21"/>
        <v>MID</v>
      </c>
      <c r="L370">
        <v>8</v>
      </c>
      <c r="M370" t="str">
        <f t="shared" si="22"/>
        <v>19395 Councillor</v>
      </c>
      <c r="N370" s="6" t="str">
        <f t="shared" si="23"/>
        <v>19395 Councillor</v>
      </c>
      <c r="O370" s="15">
        <f>IF(I370&lt;&gt;FALSE,VLOOKUP(H370,internet_municipalities!$B$2:$W$226,22,FALSE),"NO INTERNET")</f>
        <v>4152</v>
      </c>
      <c r="P370" s="16">
        <f t="shared" si="24"/>
        <v>6.5028901734104048E-3</v>
      </c>
    </row>
    <row r="371" spans="1:16" x14ac:dyDescent="0.2">
      <c r="A371">
        <v>19395</v>
      </c>
      <c r="B371" t="b">
        <v>1</v>
      </c>
      <c r="C371" t="s">
        <v>1479</v>
      </c>
      <c r="D371" t="s">
        <v>4930</v>
      </c>
      <c r="E371" t="s">
        <v>461</v>
      </c>
      <c r="F371" t="s">
        <v>461</v>
      </c>
      <c r="G371" t="b">
        <v>0</v>
      </c>
      <c r="H371" t="str">
        <f>VLOOKUP(A371,all_municipalities!$A$2:$M$445,2,FALSE)</f>
        <v>Plympton-Wyoming, Town of</v>
      </c>
      <c r="I371" t="b">
        <f>VLOOKUP(A371,all_municipalities!$A$2:$M$445,9,FALSE)</f>
        <v>1</v>
      </c>
      <c r="J371" t="b">
        <f>VLOOKUP(A371,all_municipalities!$A$2:$M$445,13, FALSE)</f>
        <v>1</v>
      </c>
      <c r="K371" t="str">
        <f t="shared" si="21"/>
        <v>NONE</v>
      </c>
      <c r="L371">
        <v>8</v>
      </c>
      <c r="M371" t="str">
        <f t="shared" si="22"/>
        <v>19395 Deputy Mayor</v>
      </c>
      <c r="N371" s="6" t="str">
        <f t="shared" si="23"/>
        <v>19395 Deputy Mayor</v>
      </c>
      <c r="O371" s="15">
        <f>IF(I371&lt;&gt;FALSE,VLOOKUP(H371,internet_municipalities!$B$2:$W$226,22,FALSE),"NO INTERNET")</f>
        <v>4152</v>
      </c>
      <c r="P371" s="16" t="str">
        <f t="shared" si="24"/>
        <v>Acclaimed</v>
      </c>
    </row>
    <row r="372" spans="1:16" x14ac:dyDescent="0.2">
      <c r="A372">
        <v>19395</v>
      </c>
      <c r="B372" t="b">
        <v>0</v>
      </c>
      <c r="C372" t="s">
        <v>1463</v>
      </c>
      <c r="D372" t="s">
        <v>4931</v>
      </c>
      <c r="E372">
        <v>704</v>
      </c>
      <c r="F372" t="s">
        <v>1460</v>
      </c>
      <c r="G372" t="b">
        <v>0</v>
      </c>
      <c r="H372" t="str">
        <f>VLOOKUP(A372,all_municipalities!$A$2:$M$445,2,FALSE)</f>
        <v>Plympton-Wyoming, Town of</v>
      </c>
      <c r="I372" t="b">
        <f>VLOOKUP(A372,all_municipalities!$A$2:$M$445,9,FALSE)</f>
        <v>1</v>
      </c>
      <c r="J372" t="b">
        <f>VLOOKUP(A372,all_municipalities!$A$2:$M$445,13, FALSE)</f>
        <v>1</v>
      </c>
      <c r="K372" t="str">
        <f t="shared" si="21"/>
        <v>NONE</v>
      </c>
      <c r="L372">
        <v>8</v>
      </c>
      <c r="M372" t="str">
        <f t="shared" si="22"/>
        <v>19395 Councillor</v>
      </c>
      <c r="N372" s="6" t="str">
        <f t="shared" si="23"/>
        <v>19395 Councillor</v>
      </c>
      <c r="O372" s="15">
        <f>IF(I372&lt;&gt;FALSE,VLOOKUP(H372,internet_municipalities!$B$2:$W$226,22,FALSE),"NO INTERNET")</f>
        <v>4152</v>
      </c>
      <c r="P372" s="16" t="str">
        <f t="shared" si="24"/>
        <v>Lost</v>
      </c>
    </row>
    <row r="373" spans="1:16" x14ac:dyDescent="0.2">
      <c r="A373">
        <v>19395</v>
      </c>
      <c r="B373" t="b">
        <v>0</v>
      </c>
      <c r="C373" t="s">
        <v>1463</v>
      </c>
      <c r="D373" t="s">
        <v>4932</v>
      </c>
      <c r="E373">
        <v>1508</v>
      </c>
      <c r="F373" t="s">
        <v>1460</v>
      </c>
      <c r="G373" t="b">
        <v>0</v>
      </c>
      <c r="H373" t="str">
        <f>VLOOKUP(A373,all_municipalities!$A$2:$M$445,2,FALSE)</f>
        <v>Plympton-Wyoming, Town of</v>
      </c>
      <c r="I373" t="b">
        <f>VLOOKUP(A373,all_municipalities!$A$2:$M$445,9,FALSE)</f>
        <v>1</v>
      </c>
      <c r="J373" t="b">
        <f>VLOOKUP(A373,all_municipalities!$A$2:$M$445,13, FALSE)</f>
        <v>1</v>
      </c>
      <c r="K373" t="str">
        <f t="shared" si="21"/>
        <v>NONE</v>
      </c>
      <c r="L373">
        <v>8</v>
      </c>
      <c r="M373" t="str">
        <f t="shared" si="22"/>
        <v>19395 Councillor</v>
      </c>
      <c r="N373" s="6" t="str">
        <f t="shared" si="23"/>
        <v>19395 Councillor</v>
      </c>
      <c r="O373" s="15">
        <f>IF(I373&lt;&gt;FALSE,VLOOKUP(H373,internet_municipalities!$B$2:$W$226,22,FALSE),"NO INTERNET")</f>
        <v>4152</v>
      </c>
      <c r="P373" s="16" t="str">
        <f t="shared" si="24"/>
        <v>Lost</v>
      </c>
    </row>
    <row r="374" spans="1:16" x14ac:dyDescent="0.2">
      <c r="A374">
        <v>19395</v>
      </c>
      <c r="B374" t="b">
        <v>0</v>
      </c>
      <c r="C374" t="s">
        <v>1463</v>
      </c>
      <c r="D374" t="s">
        <v>4933</v>
      </c>
      <c r="E374">
        <v>995</v>
      </c>
      <c r="F374" t="s">
        <v>1460</v>
      </c>
      <c r="G374" t="b">
        <v>0</v>
      </c>
      <c r="H374" t="str">
        <f>VLOOKUP(A374,all_municipalities!$A$2:$M$445,2,FALSE)</f>
        <v>Plympton-Wyoming, Town of</v>
      </c>
      <c r="I374" t="b">
        <f>VLOOKUP(A374,all_municipalities!$A$2:$M$445,9,FALSE)</f>
        <v>1</v>
      </c>
      <c r="J374" t="b">
        <f>VLOOKUP(A374,all_municipalities!$A$2:$M$445,13, FALSE)</f>
        <v>1</v>
      </c>
      <c r="K374" t="str">
        <f t="shared" si="21"/>
        <v>NONE</v>
      </c>
      <c r="L374">
        <v>8</v>
      </c>
      <c r="M374" t="str">
        <f t="shared" si="22"/>
        <v>19395 Councillor</v>
      </c>
      <c r="N374" s="6" t="str">
        <f t="shared" si="23"/>
        <v>19395 Councillor</v>
      </c>
      <c r="O374" s="15">
        <f>IF(I374&lt;&gt;FALSE,VLOOKUP(H374,internet_municipalities!$B$2:$W$226,22,FALSE),"NO INTERNET")</f>
        <v>4152</v>
      </c>
      <c r="P374" s="16" t="str">
        <f t="shared" si="24"/>
        <v>Lost</v>
      </c>
    </row>
    <row r="375" spans="1:16" x14ac:dyDescent="0.2">
      <c r="A375">
        <v>17916</v>
      </c>
      <c r="B375" t="b">
        <v>1</v>
      </c>
      <c r="C375" t="s">
        <v>5213</v>
      </c>
      <c r="D375" t="s">
        <v>5214</v>
      </c>
      <c r="E375" t="s">
        <v>461</v>
      </c>
      <c r="F375" t="s">
        <v>461</v>
      </c>
      <c r="G375" t="b">
        <v>0</v>
      </c>
      <c r="H375" t="str">
        <f>VLOOKUP(A375,all_municipalities!$A$2:$M$445,2,FALSE)</f>
        <v>Saugeen Shores, Town of</v>
      </c>
      <c r="I375" t="b">
        <f>VLOOKUP(A375,all_municipalities!$A$2:$M$445,9,FALSE)</f>
        <v>1</v>
      </c>
      <c r="J375" t="b">
        <f>VLOOKUP(A375,all_municipalities!$A$2:$M$445,13, FALSE)</f>
        <v>1</v>
      </c>
      <c r="K375" t="str">
        <f t="shared" si="21"/>
        <v>NONE</v>
      </c>
      <c r="L375">
        <v>8</v>
      </c>
      <c r="M375" t="str">
        <f t="shared" si="22"/>
        <v>17916 Councillor, Ward Southampton</v>
      </c>
      <c r="N375" s="6" t="str">
        <f t="shared" si="23"/>
        <v>17916 Councillor, Ward Southampton</v>
      </c>
      <c r="O375" s="15">
        <f>IF(I375&lt;&gt;FALSE,VLOOKUP(H375,internet_municipalities!$B$2:$W$226,22,FALSE),"NO INTERNET")</f>
        <v>8596</v>
      </c>
      <c r="P375" s="16" t="str">
        <f t="shared" si="24"/>
        <v>Acclaimed</v>
      </c>
    </row>
    <row r="376" spans="1:16" x14ac:dyDescent="0.2">
      <c r="A376">
        <v>17916</v>
      </c>
      <c r="B376" t="b">
        <v>1</v>
      </c>
      <c r="C376" t="s">
        <v>5213</v>
      </c>
      <c r="D376" t="s">
        <v>5215</v>
      </c>
      <c r="E376" t="s">
        <v>461</v>
      </c>
      <c r="F376" t="s">
        <v>461</v>
      </c>
      <c r="G376" t="b">
        <v>0</v>
      </c>
      <c r="H376" t="str">
        <f>VLOOKUP(A376,all_municipalities!$A$2:$M$445,2,FALSE)</f>
        <v>Saugeen Shores, Town of</v>
      </c>
      <c r="I376" t="b">
        <f>VLOOKUP(A376,all_municipalities!$A$2:$M$445,9,FALSE)</f>
        <v>1</v>
      </c>
      <c r="J376" t="b">
        <f>VLOOKUP(A376,all_municipalities!$A$2:$M$445,13, FALSE)</f>
        <v>1</v>
      </c>
      <c r="K376" t="str">
        <f t="shared" si="21"/>
        <v>NONE</v>
      </c>
      <c r="L376">
        <v>8</v>
      </c>
      <c r="M376" t="str">
        <f t="shared" si="22"/>
        <v>17916 Councillor, Ward Southampton</v>
      </c>
      <c r="N376" s="6" t="str">
        <f t="shared" si="23"/>
        <v>17916 Councillor, Ward Southampton</v>
      </c>
      <c r="O376" s="15">
        <f>IF(I376&lt;&gt;FALSE,VLOOKUP(H376,internet_municipalities!$B$2:$W$226,22,FALSE),"NO INTERNET")</f>
        <v>8596</v>
      </c>
      <c r="P376" s="16" t="str">
        <f t="shared" si="24"/>
        <v>Acclaimed</v>
      </c>
    </row>
    <row r="377" spans="1:16" x14ac:dyDescent="0.2">
      <c r="A377">
        <v>17916</v>
      </c>
      <c r="B377" t="b">
        <v>1</v>
      </c>
      <c r="C377" t="s">
        <v>5216</v>
      </c>
      <c r="D377" t="s">
        <v>5217</v>
      </c>
      <c r="E377">
        <v>1002</v>
      </c>
      <c r="F377">
        <v>47</v>
      </c>
      <c r="G377" t="b">
        <v>0</v>
      </c>
      <c r="H377" t="str">
        <f>VLOOKUP(A377,all_municipalities!$A$2:$M$445,2,FALSE)</f>
        <v>Saugeen Shores, Town of</v>
      </c>
      <c r="I377" t="b">
        <f>VLOOKUP(A377,all_municipalities!$A$2:$M$445,9,FALSE)</f>
        <v>1</v>
      </c>
      <c r="J377" t="b">
        <f>VLOOKUP(A377,all_municipalities!$A$2:$M$445,13, FALSE)</f>
        <v>1</v>
      </c>
      <c r="K377" t="str">
        <f t="shared" si="21"/>
        <v>MID</v>
      </c>
      <c r="L377">
        <v>8</v>
      </c>
      <c r="M377" t="str">
        <f t="shared" si="22"/>
        <v>17916 Councillor, Ward Port Elgin</v>
      </c>
      <c r="N377" s="6" t="str">
        <f t="shared" si="23"/>
        <v>17916 Councillor, Ward Port Elgin</v>
      </c>
      <c r="O377" s="15">
        <f>IF(I377&lt;&gt;FALSE,VLOOKUP(H377,internet_municipalities!$B$2:$W$226,22,FALSE),"NO INTERNET")</f>
        <v>8596</v>
      </c>
      <c r="P377" s="16">
        <f t="shared" si="24"/>
        <v>5.4676593764541644E-3</v>
      </c>
    </row>
    <row r="378" spans="1:16" x14ac:dyDescent="0.2">
      <c r="A378">
        <v>17916</v>
      </c>
      <c r="B378" t="b">
        <v>1</v>
      </c>
      <c r="C378" t="s">
        <v>5216</v>
      </c>
      <c r="D378" t="s">
        <v>5218</v>
      </c>
      <c r="E378">
        <v>1485</v>
      </c>
      <c r="F378">
        <v>530</v>
      </c>
      <c r="G378" t="b">
        <v>0</v>
      </c>
      <c r="H378" t="str">
        <f>VLOOKUP(A378,all_municipalities!$A$2:$M$445,2,FALSE)</f>
        <v>Saugeen Shores, Town of</v>
      </c>
      <c r="I378" t="b">
        <f>VLOOKUP(A378,all_municipalities!$A$2:$M$445,9,FALSE)</f>
        <v>1</v>
      </c>
      <c r="J378" t="b">
        <f>VLOOKUP(A378,all_municipalities!$A$2:$M$445,13, FALSE)</f>
        <v>1</v>
      </c>
      <c r="K378" t="str">
        <f t="shared" si="21"/>
        <v>LOW</v>
      </c>
      <c r="L378">
        <v>8</v>
      </c>
      <c r="M378" t="str">
        <f t="shared" si="22"/>
        <v>17916 Councillor, Ward Port Elgin</v>
      </c>
      <c r="N378" s="6" t="str">
        <f t="shared" si="23"/>
        <v>17916 Councillor, Ward Port Elgin</v>
      </c>
      <c r="O378" s="15">
        <f>IF(I378&lt;&gt;FALSE,VLOOKUP(H378,internet_municipalities!$B$2:$W$226,22,FALSE),"NO INTERNET")</f>
        <v>8596</v>
      </c>
      <c r="P378" s="16">
        <f t="shared" si="24"/>
        <v>6.1656584457887388E-2</v>
      </c>
    </row>
    <row r="379" spans="1:16" x14ac:dyDescent="0.2">
      <c r="A379">
        <v>17916</v>
      </c>
      <c r="B379" t="b">
        <v>1</v>
      </c>
      <c r="C379" t="s">
        <v>5219</v>
      </c>
      <c r="D379" t="s">
        <v>5220</v>
      </c>
      <c r="E379">
        <v>772</v>
      </c>
      <c r="F379">
        <v>42</v>
      </c>
      <c r="G379" t="b">
        <v>0</v>
      </c>
      <c r="H379" t="str">
        <f>VLOOKUP(A379,all_municipalities!$A$2:$M$445,2,FALSE)</f>
        <v>Saugeen Shores, Town of</v>
      </c>
      <c r="I379" t="b">
        <f>VLOOKUP(A379,all_municipalities!$A$2:$M$445,9,FALSE)</f>
        <v>1</v>
      </c>
      <c r="J379" t="b">
        <f>VLOOKUP(A379,all_municipalities!$A$2:$M$445,13, FALSE)</f>
        <v>1</v>
      </c>
      <c r="K379" t="str">
        <f t="shared" si="21"/>
        <v>MID</v>
      </c>
      <c r="L379">
        <v>8</v>
      </c>
      <c r="M379" t="str">
        <f t="shared" si="22"/>
        <v>17916 Councillor, Ward Saugeen</v>
      </c>
      <c r="N379" s="6" t="str">
        <f t="shared" si="23"/>
        <v>17916 Councillor, Ward Saugeen</v>
      </c>
      <c r="O379" s="15">
        <f>IF(I379&lt;&gt;FALSE,VLOOKUP(H379,internet_municipalities!$B$2:$W$226,22,FALSE),"NO INTERNET")</f>
        <v>8596</v>
      </c>
      <c r="P379" s="16">
        <f t="shared" si="24"/>
        <v>4.8859934853420191E-3</v>
      </c>
    </row>
    <row r="380" spans="1:16" x14ac:dyDescent="0.2">
      <c r="A380">
        <v>17916</v>
      </c>
      <c r="B380" t="b">
        <v>1</v>
      </c>
      <c r="C380" t="s">
        <v>5219</v>
      </c>
      <c r="D380" t="s">
        <v>5221</v>
      </c>
      <c r="E380">
        <v>787</v>
      </c>
      <c r="F380">
        <v>57</v>
      </c>
      <c r="G380" t="b">
        <v>0</v>
      </c>
      <c r="H380" t="str">
        <f>VLOOKUP(A380,all_municipalities!$A$2:$M$445,2,FALSE)</f>
        <v>Saugeen Shores, Town of</v>
      </c>
      <c r="I380" t="b">
        <f>VLOOKUP(A380,all_municipalities!$A$2:$M$445,9,FALSE)</f>
        <v>1</v>
      </c>
      <c r="J380" t="b">
        <f>VLOOKUP(A380,all_municipalities!$A$2:$M$445,13, FALSE)</f>
        <v>1</v>
      </c>
      <c r="K380" t="str">
        <f t="shared" si="21"/>
        <v>MID</v>
      </c>
      <c r="L380">
        <v>8</v>
      </c>
      <c r="M380" t="str">
        <f t="shared" si="22"/>
        <v>17916 Councillor, Ward Saugeen</v>
      </c>
      <c r="N380" s="6" t="str">
        <f t="shared" si="23"/>
        <v>17916 Councillor, Ward Saugeen</v>
      </c>
      <c r="O380" s="15">
        <f>IF(I380&lt;&gt;FALSE,VLOOKUP(H380,internet_municipalities!$B$2:$W$226,22,FALSE),"NO INTERNET")</f>
        <v>8596</v>
      </c>
      <c r="P380" s="16">
        <f t="shared" si="24"/>
        <v>6.6309911586784551E-3</v>
      </c>
    </row>
    <row r="381" spans="1:16" x14ac:dyDescent="0.2">
      <c r="A381">
        <v>17916</v>
      </c>
      <c r="B381" t="b">
        <v>1</v>
      </c>
      <c r="C381" t="s">
        <v>5222</v>
      </c>
      <c r="D381" t="s">
        <v>5223</v>
      </c>
      <c r="E381" t="s">
        <v>461</v>
      </c>
      <c r="F381" t="s">
        <v>461</v>
      </c>
      <c r="G381" t="b">
        <v>0</v>
      </c>
      <c r="H381" t="str">
        <f>VLOOKUP(A381,all_municipalities!$A$2:$M$445,2,FALSE)</f>
        <v>Saugeen Shores, Town of</v>
      </c>
      <c r="I381" t="b">
        <f>VLOOKUP(A381,all_municipalities!$A$2:$M$445,9,FALSE)</f>
        <v>1</v>
      </c>
      <c r="J381" t="b">
        <f>VLOOKUP(A381,all_municipalities!$A$2:$M$445,13, FALSE)</f>
        <v>1</v>
      </c>
      <c r="K381" t="str">
        <f t="shared" si="21"/>
        <v>NONE</v>
      </c>
      <c r="L381">
        <v>8</v>
      </c>
      <c r="M381" t="str">
        <f t="shared" si="22"/>
        <v>17916 Vice Deputy Mayor</v>
      </c>
      <c r="N381" s="6" t="str">
        <f t="shared" si="23"/>
        <v>17916 Vice Deputy Mayor</v>
      </c>
      <c r="O381" s="15">
        <f>IF(I381&lt;&gt;FALSE,VLOOKUP(H381,internet_municipalities!$B$2:$W$226,22,FALSE),"NO INTERNET")</f>
        <v>8596</v>
      </c>
      <c r="P381" s="16" t="str">
        <f t="shared" si="24"/>
        <v>Acclaimed</v>
      </c>
    </row>
    <row r="382" spans="1:16" x14ac:dyDescent="0.2">
      <c r="A382">
        <v>17916</v>
      </c>
      <c r="B382" t="b">
        <v>1</v>
      </c>
      <c r="C382" t="s">
        <v>1479</v>
      </c>
      <c r="D382" t="s">
        <v>5224</v>
      </c>
      <c r="E382">
        <v>2431</v>
      </c>
      <c r="F382">
        <v>854</v>
      </c>
      <c r="G382" t="b">
        <v>0</v>
      </c>
      <c r="H382" t="str">
        <f>VLOOKUP(A382,all_municipalities!$A$2:$M$445,2,FALSE)</f>
        <v>Saugeen Shores, Town of</v>
      </c>
      <c r="I382" t="b">
        <f>VLOOKUP(A382,all_municipalities!$A$2:$M$445,9,FALSE)</f>
        <v>1</v>
      </c>
      <c r="J382" t="b">
        <f>VLOOKUP(A382,all_municipalities!$A$2:$M$445,13, FALSE)</f>
        <v>1</v>
      </c>
      <c r="K382" t="str">
        <f t="shared" si="21"/>
        <v>LOW</v>
      </c>
      <c r="L382">
        <v>8</v>
      </c>
      <c r="M382" t="str">
        <f t="shared" si="22"/>
        <v>17916 Deputy Mayor</v>
      </c>
      <c r="N382" s="6" t="str">
        <f t="shared" si="23"/>
        <v>17916 Deputy Mayor</v>
      </c>
      <c r="O382" s="15">
        <f>IF(I382&lt;&gt;FALSE,VLOOKUP(H382,internet_municipalities!$B$2:$W$226,22,FALSE),"NO INTERNET")</f>
        <v>8596</v>
      </c>
      <c r="P382" s="16">
        <f t="shared" si="24"/>
        <v>9.93485342019544E-2</v>
      </c>
    </row>
    <row r="383" spans="1:16" x14ac:dyDescent="0.2">
      <c r="A383">
        <v>17916</v>
      </c>
      <c r="B383" t="b">
        <v>0</v>
      </c>
      <c r="C383" t="s">
        <v>1479</v>
      </c>
      <c r="D383" t="s">
        <v>5225</v>
      </c>
      <c r="E383">
        <v>1185</v>
      </c>
      <c r="F383" t="s">
        <v>1460</v>
      </c>
      <c r="G383" t="b">
        <v>0</v>
      </c>
      <c r="H383" t="str">
        <f>VLOOKUP(A383,all_municipalities!$A$2:$M$445,2,FALSE)</f>
        <v>Saugeen Shores, Town of</v>
      </c>
      <c r="I383" t="b">
        <f>VLOOKUP(A383,all_municipalities!$A$2:$M$445,9,FALSE)</f>
        <v>1</v>
      </c>
      <c r="J383" t="b">
        <f>VLOOKUP(A383,all_municipalities!$A$2:$M$445,13, FALSE)</f>
        <v>1</v>
      </c>
      <c r="K383" t="str">
        <f t="shared" si="21"/>
        <v>NONE</v>
      </c>
      <c r="L383">
        <v>8</v>
      </c>
      <c r="M383" t="str">
        <f t="shared" si="22"/>
        <v>17916 Deputy Mayor</v>
      </c>
      <c r="N383" s="6" t="str">
        <f t="shared" si="23"/>
        <v>17916 Deputy Mayor</v>
      </c>
      <c r="O383" s="15">
        <f>IF(I383&lt;&gt;FALSE,VLOOKUP(H383,internet_municipalities!$B$2:$W$226,22,FALSE),"NO INTERNET")</f>
        <v>8596</v>
      </c>
      <c r="P383" s="16" t="str">
        <f t="shared" si="24"/>
        <v>Lost</v>
      </c>
    </row>
    <row r="384" spans="1:16" x14ac:dyDescent="0.2">
      <c r="A384">
        <v>17916</v>
      </c>
      <c r="B384" t="b">
        <v>0</v>
      </c>
      <c r="C384" t="s">
        <v>1479</v>
      </c>
      <c r="D384" t="s">
        <v>5226</v>
      </c>
      <c r="E384">
        <v>1577</v>
      </c>
      <c r="F384" t="s">
        <v>1460</v>
      </c>
      <c r="G384" t="b">
        <v>0</v>
      </c>
      <c r="H384" t="str">
        <f>VLOOKUP(A384,all_municipalities!$A$2:$M$445,2,FALSE)</f>
        <v>Saugeen Shores, Town of</v>
      </c>
      <c r="I384" t="b">
        <f>VLOOKUP(A384,all_municipalities!$A$2:$M$445,9,FALSE)</f>
        <v>1</v>
      </c>
      <c r="J384" t="b">
        <f>VLOOKUP(A384,all_municipalities!$A$2:$M$445,13, FALSE)</f>
        <v>1</v>
      </c>
      <c r="K384" t="str">
        <f t="shared" si="21"/>
        <v>NONE</v>
      </c>
      <c r="L384">
        <v>8</v>
      </c>
      <c r="M384" t="str">
        <f t="shared" si="22"/>
        <v>17916 Deputy Mayor</v>
      </c>
      <c r="N384" s="6" t="str">
        <f t="shared" si="23"/>
        <v>17916 Deputy Mayor</v>
      </c>
      <c r="O384" s="15">
        <f>IF(I384&lt;&gt;FALSE,VLOOKUP(H384,internet_municipalities!$B$2:$W$226,22,FALSE),"NO INTERNET")</f>
        <v>8596</v>
      </c>
      <c r="P384" s="16" t="str">
        <f t="shared" si="24"/>
        <v>Lost</v>
      </c>
    </row>
    <row r="385" spans="1:16" x14ac:dyDescent="0.2">
      <c r="A385">
        <v>17916</v>
      </c>
      <c r="B385" t="b">
        <v>0</v>
      </c>
      <c r="C385" t="s">
        <v>5219</v>
      </c>
      <c r="D385" t="s">
        <v>5227</v>
      </c>
      <c r="E385">
        <v>730</v>
      </c>
      <c r="F385" t="s">
        <v>1460</v>
      </c>
      <c r="G385" t="b">
        <v>0</v>
      </c>
      <c r="H385" t="str">
        <f>VLOOKUP(A385,all_municipalities!$A$2:$M$445,2,FALSE)</f>
        <v>Saugeen Shores, Town of</v>
      </c>
      <c r="I385" t="b">
        <f>VLOOKUP(A385,all_municipalities!$A$2:$M$445,9,FALSE)</f>
        <v>1</v>
      </c>
      <c r="J385" t="b">
        <f>VLOOKUP(A385,all_municipalities!$A$2:$M$445,13, FALSE)</f>
        <v>1</v>
      </c>
      <c r="K385" t="str">
        <f t="shared" si="21"/>
        <v>NONE</v>
      </c>
      <c r="L385">
        <v>8</v>
      </c>
      <c r="M385" t="str">
        <f t="shared" si="22"/>
        <v>17916 Councillor, Ward Saugeen</v>
      </c>
      <c r="N385" s="6" t="str">
        <f t="shared" si="23"/>
        <v>17916 Councillor, Ward Saugeen</v>
      </c>
      <c r="O385" s="15">
        <f>IF(I385&lt;&gt;FALSE,VLOOKUP(H385,internet_municipalities!$B$2:$W$226,22,FALSE),"NO INTERNET")</f>
        <v>8596</v>
      </c>
      <c r="P385" s="16" t="str">
        <f t="shared" si="24"/>
        <v>Lost</v>
      </c>
    </row>
    <row r="386" spans="1:16" x14ac:dyDescent="0.2">
      <c r="A386">
        <v>17916</v>
      </c>
      <c r="B386" t="b">
        <v>0</v>
      </c>
      <c r="C386" t="s">
        <v>5216</v>
      </c>
      <c r="D386" t="s">
        <v>5228</v>
      </c>
      <c r="E386">
        <v>955</v>
      </c>
      <c r="F386" t="s">
        <v>1460</v>
      </c>
      <c r="G386" t="b">
        <v>0</v>
      </c>
      <c r="H386" t="str">
        <f>VLOOKUP(A386,all_municipalities!$A$2:$M$445,2,FALSE)</f>
        <v>Saugeen Shores, Town of</v>
      </c>
      <c r="I386" t="b">
        <f>VLOOKUP(A386,all_municipalities!$A$2:$M$445,9,FALSE)</f>
        <v>1</v>
      </c>
      <c r="J386" t="b">
        <f>VLOOKUP(A386,all_municipalities!$A$2:$M$445,13, FALSE)</f>
        <v>1</v>
      </c>
      <c r="K386" t="str">
        <f t="shared" ref="K386:K449" si="25">IF(J386=TRUE,IF(F386&lt;=10,"HIGH",IF(F386&lt;=100,"MID",IF(F386&lt;=1000,"LOW","NONE"))),"NONE")</f>
        <v>NONE</v>
      </c>
      <c r="L386">
        <v>8</v>
      </c>
      <c r="M386" t="str">
        <f t="shared" ref="M386:M449" si="26">CONCATENATE(A386, " ",C386)</f>
        <v>17916 Councillor, Ward Port Elgin</v>
      </c>
      <c r="N386" s="6" t="str">
        <f t="shared" si="23"/>
        <v>17916 Councillor, Ward Port Elgin</v>
      </c>
      <c r="O386" s="15">
        <f>IF(I386&lt;&gt;FALSE,VLOOKUP(H386,internet_municipalities!$B$2:$W$226,22,FALSE),"NO INTERNET")</f>
        <v>8596</v>
      </c>
      <c r="P386" s="16" t="str">
        <f t="shared" si="24"/>
        <v>Lost</v>
      </c>
    </row>
    <row r="387" spans="1:16" x14ac:dyDescent="0.2">
      <c r="A387">
        <v>17916</v>
      </c>
      <c r="B387" t="b">
        <v>0</v>
      </c>
      <c r="C387" t="s">
        <v>5216</v>
      </c>
      <c r="D387" t="s">
        <v>5229</v>
      </c>
      <c r="E387">
        <v>769</v>
      </c>
      <c r="F387" t="s">
        <v>1460</v>
      </c>
      <c r="G387" t="b">
        <v>0</v>
      </c>
      <c r="H387" t="str">
        <f>VLOOKUP(A387,all_municipalities!$A$2:$M$445,2,FALSE)</f>
        <v>Saugeen Shores, Town of</v>
      </c>
      <c r="I387" t="b">
        <f>VLOOKUP(A387,all_municipalities!$A$2:$M$445,9,FALSE)</f>
        <v>1</v>
      </c>
      <c r="J387" t="b">
        <f>VLOOKUP(A387,all_municipalities!$A$2:$M$445,13, FALSE)</f>
        <v>1</v>
      </c>
      <c r="K387" t="str">
        <f t="shared" si="25"/>
        <v>NONE</v>
      </c>
      <c r="L387">
        <v>8</v>
      </c>
      <c r="M387" t="str">
        <f t="shared" si="26"/>
        <v>17916 Councillor, Ward Port Elgin</v>
      </c>
      <c r="N387" s="6" t="str">
        <f t="shared" ref="N387:N450" si="27">IF(I387,M387,"")</f>
        <v>17916 Councillor, Ward Port Elgin</v>
      </c>
      <c r="O387" s="15">
        <f>IF(I387&lt;&gt;FALSE,VLOOKUP(H387,internet_municipalities!$B$2:$W$226,22,FALSE),"NO INTERNET")</f>
        <v>8596</v>
      </c>
      <c r="P387" s="16" t="str">
        <f t="shared" si="24"/>
        <v>Lost</v>
      </c>
    </row>
    <row r="388" spans="1:16" x14ac:dyDescent="0.2">
      <c r="A388">
        <v>10681</v>
      </c>
      <c r="B388" t="b">
        <v>1</v>
      </c>
      <c r="C388" t="s">
        <v>1463</v>
      </c>
      <c r="D388" t="s">
        <v>5301</v>
      </c>
      <c r="E388">
        <v>1035</v>
      </c>
      <c r="F388">
        <v>221</v>
      </c>
      <c r="G388" t="b">
        <v>0</v>
      </c>
      <c r="H388" t="str">
        <f>VLOOKUP(A388,all_municipalities!$A$2:$M$445,2,FALSE)</f>
        <v>Shelburne, Town of</v>
      </c>
      <c r="I388" t="b">
        <f>VLOOKUP(A388,all_municipalities!$A$2:$M$445,9,FALSE)</f>
        <v>1</v>
      </c>
      <c r="J388" t="b">
        <f>VLOOKUP(A388,all_municipalities!$A$2:$M$445,13, FALSE)</f>
        <v>1</v>
      </c>
      <c r="K388" t="str">
        <f t="shared" si="25"/>
        <v>LOW</v>
      </c>
      <c r="L388">
        <v>8</v>
      </c>
      <c r="M388" t="str">
        <f t="shared" si="26"/>
        <v>10681 Councillor</v>
      </c>
      <c r="N388" s="6" t="str">
        <f t="shared" si="27"/>
        <v>10681 Councillor</v>
      </c>
      <c r="O388" s="15">
        <f>IF(I388&lt;&gt;FALSE,VLOOKUP(H388,internet_municipalities!$B$2:$W$226,22,FALSE),"NO INTERNET")</f>
        <v>3713</v>
      </c>
      <c r="P388" s="16">
        <f t="shared" si="24"/>
        <v>5.952060328575276E-2</v>
      </c>
    </row>
    <row r="389" spans="1:16" x14ac:dyDescent="0.2">
      <c r="A389">
        <v>10681</v>
      </c>
      <c r="B389" t="b">
        <v>1</v>
      </c>
      <c r="C389" t="s">
        <v>1463</v>
      </c>
      <c r="D389" t="s">
        <v>5302</v>
      </c>
      <c r="E389">
        <v>910</v>
      </c>
      <c r="F389">
        <v>96</v>
      </c>
      <c r="G389" t="b">
        <v>0</v>
      </c>
      <c r="H389" t="str">
        <f>VLOOKUP(A389,all_municipalities!$A$2:$M$445,2,FALSE)</f>
        <v>Shelburne, Town of</v>
      </c>
      <c r="I389" t="b">
        <f>VLOOKUP(A389,all_municipalities!$A$2:$M$445,9,FALSE)</f>
        <v>1</v>
      </c>
      <c r="J389" t="b">
        <f>VLOOKUP(A389,all_municipalities!$A$2:$M$445,13, FALSE)</f>
        <v>1</v>
      </c>
      <c r="K389" t="str">
        <f t="shared" si="25"/>
        <v>MID</v>
      </c>
      <c r="L389">
        <v>8</v>
      </c>
      <c r="M389" t="str">
        <f t="shared" si="26"/>
        <v>10681 Councillor</v>
      </c>
      <c r="N389" s="6" t="str">
        <f t="shared" si="27"/>
        <v>10681 Councillor</v>
      </c>
      <c r="O389" s="15">
        <f>IF(I389&lt;&gt;FALSE,VLOOKUP(H389,internet_municipalities!$B$2:$W$226,22,FALSE),"NO INTERNET")</f>
        <v>3713</v>
      </c>
      <c r="P389" s="16">
        <f t="shared" si="24"/>
        <v>2.5855103689738757E-2</v>
      </c>
    </row>
    <row r="390" spans="1:16" x14ac:dyDescent="0.2">
      <c r="A390">
        <v>10681</v>
      </c>
      <c r="B390" t="b">
        <v>1</v>
      </c>
      <c r="C390" t="s">
        <v>1463</v>
      </c>
      <c r="D390" t="s">
        <v>5303</v>
      </c>
      <c r="E390">
        <v>931</v>
      </c>
      <c r="F390">
        <v>117</v>
      </c>
      <c r="G390" t="b">
        <v>0</v>
      </c>
      <c r="H390" t="str">
        <f>VLOOKUP(A390,all_municipalities!$A$2:$M$445,2,FALSE)</f>
        <v>Shelburne, Town of</v>
      </c>
      <c r="I390" t="b">
        <f>VLOOKUP(A390,all_municipalities!$A$2:$M$445,9,FALSE)</f>
        <v>1</v>
      </c>
      <c r="J390" t="b">
        <f>VLOOKUP(A390,all_municipalities!$A$2:$M$445,13, FALSE)</f>
        <v>1</v>
      </c>
      <c r="K390" t="str">
        <f t="shared" si="25"/>
        <v>LOW</v>
      </c>
      <c r="L390">
        <v>8</v>
      </c>
      <c r="M390" t="str">
        <f t="shared" si="26"/>
        <v>10681 Councillor</v>
      </c>
      <c r="N390" s="6" t="str">
        <f t="shared" si="27"/>
        <v>10681 Councillor</v>
      </c>
      <c r="O390" s="15">
        <f>IF(I390&lt;&gt;FALSE,VLOOKUP(H390,internet_municipalities!$B$2:$W$226,22,FALSE),"NO INTERNET")</f>
        <v>3713</v>
      </c>
      <c r="P390" s="16">
        <f t="shared" si="24"/>
        <v>3.1510907621869109E-2</v>
      </c>
    </row>
    <row r="391" spans="1:16" x14ac:dyDescent="0.2">
      <c r="A391">
        <v>10681</v>
      </c>
      <c r="B391" t="b">
        <v>1</v>
      </c>
      <c r="C391" t="s">
        <v>1463</v>
      </c>
      <c r="D391" t="s">
        <v>5304</v>
      </c>
      <c r="E391">
        <v>880</v>
      </c>
      <c r="F391">
        <v>66</v>
      </c>
      <c r="G391" t="b">
        <v>0</v>
      </c>
      <c r="H391" t="str">
        <f>VLOOKUP(A391,all_municipalities!$A$2:$M$445,2,FALSE)</f>
        <v>Shelburne, Town of</v>
      </c>
      <c r="I391" t="b">
        <f>VLOOKUP(A391,all_municipalities!$A$2:$M$445,9,FALSE)</f>
        <v>1</v>
      </c>
      <c r="J391" t="b">
        <f>VLOOKUP(A391,all_municipalities!$A$2:$M$445,13, FALSE)</f>
        <v>1</v>
      </c>
      <c r="K391" t="str">
        <f t="shared" si="25"/>
        <v>MID</v>
      </c>
      <c r="L391">
        <v>8</v>
      </c>
      <c r="M391" t="str">
        <f t="shared" si="26"/>
        <v>10681 Councillor</v>
      </c>
      <c r="N391" s="6" t="str">
        <f t="shared" si="27"/>
        <v>10681 Councillor</v>
      </c>
      <c r="O391" s="15">
        <f>IF(I391&lt;&gt;FALSE,VLOOKUP(H391,internet_municipalities!$B$2:$W$226,22,FALSE),"NO INTERNET")</f>
        <v>3713</v>
      </c>
      <c r="P391" s="16">
        <f t="shared" ref="P391:P454" si="28">IF(I391=TRUE,IF(F391&lt;&gt;"Acclaimed",IF(F391&lt;&gt;"Lost",F391/O391,"Lost"),"Acclaimed"),"NO INTERNET")</f>
        <v>1.7775383786695395E-2</v>
      </c>
    </row>
    <row r="392" spans="1:16" x14ac:dyDescent="0.2">
      <c r="A392">
        <v>10681</v>
      </c>
      <c r="B392" t="b">
        <v>1</v>
      </c>
      <c r="C392" t="s">
        <v>1463</v>
      </c>
      <c r="D392" t="s">
        <v>5305</v>
      </c>
      <c r="E392">
        <v>969</v>
      </c>
      <c r="F392">
        <v>155</v>
      </c>
      <c r="G392" t="b">
        <v>0</v>
      </c>
      <c r="H392" t="str">
        <f>VLOOKUP(A392,all_municipalities!$A$2:$M$445,2,FALSE)</f>
        <v>Shelburne, Town of</v>
      </c>
      <c r="I392" t="b">
        <f>VLOOKUP(A392,all_municipalities!$A$2:$M$445,9,FALSE)</f>
        <v>1</v>
      </c>
      <c r="J392" t="b">
        <f>VLOOKUP(A392,all_municipalities!$A$2:$M$445,13, FALSE)</f>
        <v>1</v>
      </c>
      <c r="K392" t="str">
        <f t="shared" si="25"/>
        <v>LOW</v>
      </c>
      <c r="L392">
        <v>8</v>
      </c>
      <c r="M392" t="str">
        <f t="shared" si="26"/>
        <v>10681 Councillor</v>
      </c>
      <c r="N392" s="6" t="str">
        <f t="shared" si="27"/>
        <v>10681 Councillor</v>
      </c>
      <c r="O392" s="15">
        <f>IF(I392&lt;&gt;FALSE,VLOOKUP(H392,internet_municipalities!$B$2:$W$226,22,FALSE),"NO INTERNET")</f>
        <v>3713</v>
      </c>
      <c r="P392" s="16">
        <f t="shared" si="28"/>
        <v>4.1745219499057365E-2</v>
      </c>
    </row>
    <row r="393" spans="1:16" x14ac:dyDescent="0.2">
      <c r="A393">
        <v>10681</v>
      </c>
      <c r="B393" t="b">
        <v>1</v>
      </c>
      <c r="C393" t="s">
        <v>1479</v>
      </c>
      <c r="D393" t="s">
        <v>5306</v>
      </c>
      <c r="E393">
        <v>1087</v>
      </c>
      <c r="F393">
        <v>135</v>
      </c>
      <c r="G393" t="b">
        <v>0</v>
      </c>
      <c r="H393" t="str">
        <f>VLOOKUP(A393,all_municipalities!$A$2:$M$445,2,FALSE)</f>
        <v>Shelburne, Town of</v>
      </c>
      <c r="I393" t="b">
        <f>VLOOKUP(A393,all_municipalities!$A$2:$M$445,9,FALSE)</f>
        <v>1</v>
      </c>
      <c r="J393" t="b">
        <f>VLOOKUP(A393,all_municipalities!$A$2:$M$445,13, FALSE)</f>
        <v>1</v>
      </c>
      <c r="K393" t="str">
        <f t="shared" si="25"/>
        <v>LOW</v>
      </c>
      <c r="L393">
        <v>8</v>
      </c>
      <c r="M393" t="str">
        <f t="shared" si="26"/>
        <v>10681 Deputy Mayor</v>
      </c>
      <c r="N393" s="6" t="str">
        <f t="shared" si="27"/>
        <v>10681 Deputy Mayor</v>
      </c>
      <c r="O393" s="15">
        <f>IF(I393&lt;&gt;FALSE,VLOOKUP(H393,internet_municipalities!$B$2:$W$226,22,FALSE),"NO INTERNET")</f>
        <v>3713</v>
      </c>
      <c r="P393" s="16">
        <f t="shared" si="28"/>
        <v>3.6358739563695126E-2</v>
      </c>
    </row>
    <row r="394" spans="1:16" x14ac:dyDescent="0.2">
      <c r="A394">
        <v>10681</v>
      </c>
      <c r="B394" t="b">
        <v>0</v>
      </c>
      <c r="C394" t="s">
        <v>1479</v>
      </c>
      <c r="D394" t="s">
        <v>5307</v>
      </c>
      <c r="E394">
        <v>952</v>
      </c>
      <c r="F394" t="s">
        <v>1460</v>
      </c>
      <c r="G394" t="b">
        <v>0</v>
      </c>
      <c r="H394" t="str">
        <f>VLOOKUP(A394,all_municipalities!$A$2:$M$445,2,FALSE)</f>
        <v>Shelburne, Town of</v>
      </c>
      <c r="I394" t="b">
        <f>VLOOKUP(A394,all_municipalities!$A$2:$M$445,9,FALSE)</f>
        <v>1</v>
      </c>
      <c r="J394" t="b">
        <f>VLOOKUP(A394,all_municipalities!$A$2:$M$445,13, FALSE)</f>
        <v>1</v>
      </c>
      <c r="K394" t="str">
        <f t="shared" si="25"/>
        <v>NONE</v>
      </c>
      <c r="L394">
        <v>8</v>
      </c>
      <c r="M394" t="str">
        <f t="shared" si="26"/>
        <v>10681 Deputy Mayor</v>
      </c>
      <c r="N394" s="6" t="str">
        <f t="shared" si="27"/>
        <v>10681 Deputy Mayor</v>
      </c>
      <c r="O394" s="15">
        <f>IF(I394&lt;&gt;FALSE,VLOOKUP(H394,internet_municipalities!$B$2:$W$226,22,FALSE),"NO INTERNET")</f>
        <v>3713</v>
      </c>
      <c r="P394" s="16" t="str">
        <f t="shared" si="28"/>
        <v>Lost</v>
      </c>
    </row>
    <row r="395" spans="1:16" x14ac:dyDescent="0.2">
      <c r="A395">
        <v>10681</v>
      </c>
      <c r="B395" t="b">
        <v>0</v>
      </c>
      <c r="C395" t="s">
        <v>1479</v>
      </c>
      <c r="D395" t="s">
        <v>5308</v>
      </c>
      <c r="E395">
        <v>48</v>
      </c>
      <c r="F395" t="s">
        <v>1460</v>
      </c>
      <c r="G395" t="b">
        <v>0</v>
      </c>
      <c r="H395" t="str">
        <f>VLOOKUP(A395,all_municipalities!$A$2:$M$445,2,FALSE)</f>
        <v>Shelburne, Town of</v>
      </c>
      <c r="I395" t="b">
        <f>VLOOKUP(A395,all_municipalities!$A$2:$M$445,9,FALSE)</f>
        <v>1</v>
      </c>
      <c r="J395" t="b">
        <f>VLOOKUP(A395,all_municipalities!$A$2:$M$445,13, FALSE)</f>
        <v>1</v>
      </c>
      <c r="K395" t="str">
        <f t="shared" si="25"/>
        <v>NONE</v>
      </c>
      <c r="L395">
        <v>8</v>
      </c>
      <c r="M395" t="str">
        <f t="shared" si="26"/>
        <v>10681 Deputy Mayor</v>
      </c>
      <c r="N395" s="6" t="str">
        <f t="shared" si="27"/>
        <v>10681 Deputy Mayor</v>
      </c>
      <c r="O395" s="15">
        <f>IF(I395&lt;&gt;FALSE,VLOOKUP(H395,internet_municipalities!$B$2:$W$226,22,FALSE),"NO INTERNET")</f>
        <v>3713</v>
      </c>
      <c r="P395" s="16" t="str">
        <f t="shared" si="28"/>
        <v>Lost</v>
      </c>
    </row>
    <row r="396" spans="1:16" x14ac:dyDescent="0.2">
      <c r="A396">
        <v>10681</v>
      </c>
      <c r="B396" t="b">
        <v>0</v>
      </c>
      <c r="C396" t="s">
        <v>1463</v>
      </c>
      <c r="D396" t="s">
        <v>5309</v>
      </c>
      <c r="E396">
        <v>470</v>
      </c>
      <c r="F396" t="s">
        <v>1460</v>
      </c>
      <c r="G396" t="b">
        <v>0</v>
      </c>
      <c r="H396" t="str">
        <f>VLOOKUP(A396,all_municipalities!$A$2:$M$445,2,FALSE)</f>
        <v>Shelburne, Town of</v>
      </c>
      <c r="I396" t="b">
        <f>VLOOKUP(A396,all_municipalities!$A$2:$M$445,9,FALSE)</f>
        <v>1</v>
      </c>
      <c r="J396" t="b">
        <f>VLOOKUP(A396,all_municipalities!$A$2:$M$445,13, FALSE)</f>
        <v>1</v>
      </c>
      <c r="K396" t="str">
        <f t="shared" si="25"/>
        <v>NONE</v>
      </c>
      <c r="L396">
        <v>8</v>
      </c>
      <c r="M396" t="str">
        <f t="shared" si="26"/>
        <v>10681 Councillor</v>
      </c>
      <c r="N396" s="6" t="str">
        <f t="shared" si="27"/>
        <v>10681 Councillor</v>
      </c>
      <c r="O396" s="15">
        <f>IF(I396&lt;&gt;FALSE,VLOOKUP(H396,internet_municipalities!$B$2:$W$226,22,FALSE),"NO INTERNET")</f>
        <v>3713</v>
      </c>
      <c r="P396" s="16" t="str">
        <f t="shared" si="28"/>
        <v>Lost</v>
      </c>
    </row>
    <row r="397" spans="1:16" x14ac:dyDescent="0.2">
      <c r="A397">
        <v>10681</v>
      </c>
      <c r="B397" t="b">
        <v>0</v>
      </c>
      <c r="C397" t="s">
        <v>1463</v>
      </c>
      <c r="D397" t="s">
        <v>5310</v>
      </c>
      <c r="E397">
        <v>201</v>
      </c>
      <c r="F397" t="s">
        <v>1460</v>
      </c>
      <c r="G397" t="b">
        <v>0</v>
      </c>
      <c r="H397" t="str">
        <f>VLOOKUP(A397,all_municipalities!$A$2:$M$445,2,FALSE)</f>
        <v>Shelburne, Town of</v>
      </c>
      <c r="I397" t="b">
        <f>VLOOKUP(A397,all_municipalities!$A$2:$M$445,9,FALSE)</f>
        <v>1</v>
      </c>
      <c r="J397" t="b">
        <f>VLOOKUP(A397,all_municipalities!$A$2:$M$445,13, FALSE)</f>
        <v>1</v>
      </c>
      <c r="K397" t="str">
        <f t="shared" si="25"/>
        <v>NONE</v>
      </c>
      <c r="L397">
        <v>8</v>
      </c>
      <c r="M397" t="str">
        <f t="shared" si="26"/>
        <v>10681 Councillor</v>
      </c>
      <c r="N397" s="6" t="str">
        <f t="shared" si="27"/>
        <v>10681 Councillor</v>
      </c>
      <c r="O397" s="15">
        <f>IF(I397&lt;&gt;FALSE,VLOOKUP(H397,internet_municipalities!$B$2:$W$226,22,FALSE),"NO INTERNET")</f>
        <v>3713</v>
      </c>
      <c r="P397" s="16" t="str">
        <f t="shared" si="28"/>
        <v>Lost</v>
      </c>
    </row>
    <row r="398" spans="1:16" x14ac:dyDescent="0.2">
      <c r="A398">
        <v>10681</v>
      </c>
      <c r="B398" t="b">
        <v>0</v>
      </c>
      <c r="C398" t="s">
        <v>1463</v>
      </c>
      <c r="D398" t="s">
        <v>5311</v>
      </c>
      <c r="E398">
        <v>683</v>
      </c>
      <c r="F398" t="s">
        <v>1460</v>
      </c>
      <c r="G398" t="b">
        <v>0</v>
      </c>
      <c r="H398" t="str">
        <f>VLOOKUP(A398,all_municipalities!$A$2:$M$445,2,FALSE)</f>
        <v>Shelburne, Town of</v>
      </c>
      <c r="I398" t="b">
        <f>VLOOKUP(A398,all_municipalities!$A$2:$M$445,9,FALSE)</f>
        <v>1</v>
      </c>
      <c r="J398" t="b">
        <f>VLOOKUP(A398,all_municipalities!$A$2:$M$445,13, FALSE)</f>
        <v>1</v>
      </c>
      <c r="K398" t="str">
        <f t="shared" si="25"/>
        <v>NONE</v>
      </c>
      <c r="L398">
        <v>8</v>
      </c>
      <c r="M398" t="str">
        <f t="shared" si="26"/>
        <v>10681 Councillor</v>
      </c>
      <c r="N398" s="6" t="str">
        <f t="shared" si="27"/>
        <v>10681 Councillor</v>
      </c>
      <c r="O398" s="15">
        <f>IF(I398&lt;&gt;FALSE,VLOOKUP(H398,internet_municipalities!$B$2:$W$226,22,FALSE),"NO INTERNET")</f>
        <v>3713</v>
      </c>
      <c r="P398" s="16" t="str">
        <f t="shared" si="28"/>
        <v>Lost</v>
      </c>
    </row>
    <row r="399" spans="1:16" x14ac:dyDescent="0.2">
      <c r="A399">
        <v>10681</v>
      </c>
      <c r="B399" t="b">
        <v>0</v>
      </c>
      <c r="C399" t="s">
        <v>1463</v>
      </c>
      <c r="D399" t="s">
        <v>5312</v>
      </c>
      <c r="E399">
        <v>377</v>
      </c>
      <c r="F399" t="s">
        <v>1460</v>
      </c>
      <c r="G399" t="b">
        <v>0</v>
      </c>
      <c r="H399" t="str">
        <f>VLOOKUP(A399,all_municipalities!$A$2:$M$445,2,FALSE)</f>
        <v>Shelburne, Town of</v>
      </c>
      <c r="I399" t="b">
        <f>VLOOKUP(A399,all_municipalities!$A$2:$M$445,9,FALSE)</f>
        <v>1</v>
      </c>
      <c r="J399" t="b">
        <f>VLOOKUP(A399,all_municipalities!$A$2:$M$445,13, FALSE)</f>
        <v>1</v>
      </c>
      <c r="K399" t="str">
        <f t="shared" si="25"/>
        <v>NONE</v>
      </c>
      <c r="L399">
        <v>8</v>
      </c>
      <c r="M399" t="str">
        <f t="shared" si="26"/>
        <v>10681 Councillor</v>
      </c>
      <c r="N399" s="6" t="str">
        <f t="shared" si="27"/>
        <v>10681 Councillor</v>
      </c>
      <c r="O399" s="15">
        <f>IF(I399&lt;&gt;FALSE,VLOOKUP(H399,internet_municipalities!$B$2:$W$226,22,FALSE),"NO INTERNET")</f>
        <v>3713</v>
      </c>
      <c r="P399" s="16" t="str">
        <f t="shared" si="28"/>
        <v>Lost</v>
      </c>
    </row>
    <row r="400" spans="1:16" x14ac:dyDescent="0.2">
      <c r="A400">
        <v>10681</v>
      </c>
      <c r="B400" t="b">
        <v>0</v>
      </c>
      <c r="C400" t="s">
        <v>1463</v>
      </c>
      <c r="D400" t="s">
        <v>5313</v>
      </c>
      <c r="E400">
        <v>772</v>
      </c>
      <c r="F400" t="s">
        <v>1460</v>
      </c>
      <c r="G400" t="b">
        <v>0</v>
      </c>
      <c r="H400" t="str">
        <f>VLOOKUP(A400,all_municipalities!$A$2:$M$445,2,FALSE)</f>
        <v>Shelburne, Town of</v>
      </c>
      <c r="I400" t="b">
        <f>VLOOKUP(A400,all_municipalities!$A$2:$M$445,9,FALSE)</f>
        <v>1</v>
      </c>
      <c r="J400" t="b">
        <f>VLOOKUP(A400,all_municipalities!$A$2:$M$445,13, FALSE)</f>
        <v>1</v>
      </c>
      <c r="K400" t="str">
        <f t="shared" si="25"/>
        <v>NONE</v>
      </c>
      <c r="L400">
        <v>8</v>
      </c>
      <c r="M400" t="str">
        <f t="shared" si="26"/>
        <v>10681 Councillor</v>
      </c>
      <c r="N400" s="6" t="str">
        <f t="shared" si="27"/>
        <v>10681 Councillor</v>
      </c>
      <c r="O400" s="15">
        <f>IF(I400&lt;&gt;FALSE,VLOOKUP(H400,internet_municipalities!$B$2:$W$226,22,FALSE),"NO INTERNET")</f>
        <v>3713</v>
      </c>
      <c r="P400" s="16" t="str">
        <f t="shared" si="28"/>
        <v>Lost</v>
      </c>
    </row>
    <row r="401" spans="1:16" x14ac:dyDescent="0.2">
      <c r="A401">
        <v>10681</v>
      </c>
      <c r="B401" t="b">
        <v>0</v>
      </c>
      <c r="C401" t="s">
        <v>1463</v>
      </c>
      <c r="D401" t="s">
        <v>5314</v>
      </c>
      <c r="E401">
        <v>814</v>
      </c>
      <c r="F401" t="s">
        <v>1460</v>
      </c>
      <c r="G401" t="b">
        <v>0</v>
      </c>
      <c r="H401" t="str">
        <f>VLOOKUP(A401,all_municipalities!$A$2:$M$445,2,FALSE)</f>
        <v>Shelburne, Town of</v>
      </c>
      <c r="I401" t="b">
        <f>VLOOKUP(A401,all_municipalities!$A$2:$M$445,9,FALSE)</f>
        <v>1</v>
      </c>
      <c r="J401" t="b">
        <f>VLOOKUP(A401,all_municipalities!$A$2:$M$445,13, FALSE)</f>
        <v>1</v>
      </c>
      <c r="K401" t="str">
        <f t="shared" si="25"/>
        <v>NONE</v>
      </c>
      <c r="L401">
        <v>8</v>
      </c>
      <c r="M401" t="str">
        <f t="shared" si="26"/>
        <v>10681 Councillor</v>
      </c>
      <c r="N401" s="6" t="str">
        <f t="shared" si="27"/>
        <v>10681 Councillor</v>
      </c>
      <c r="O401" s="15">
        <f>IF(I401&lt;&gt;FALSE,VLOOKUP(H401,internet_municipalities!$B$2:$W$226,22,FALSE),"NO INTERNET")</f>
        <v>3713</v>
      </c>
      <c r="P401" s="16" t="str">
        <f t="shared" si="28"/>
        <v>Lost</v>
      </c>
    </row>
    <row r="402" spans="1:16" x14ac:dyDescent="0.2">
      <c r="A402">
        <v>10681</v>
      </c>
      <c r="B402" t="b">
        <v>0</v>
      </c>
      <c r="C402" t="s">
        <v>1463</v>
      </c>
      <c r="D402" t="s">
        <v>5315</v>
      </c>
      <c r="E402">
        <v>306</v>
      </c>
      <c r="F402" t="s">
        <v>1460</v>
      </c>
      <c r="G402" t="b">
        <v>0</v>
      </c>
      <c r="H402" t="str">
        <f>VLOOKUP(A402,all_municipalities!$A$2:$M$445,2,FALSE)</f>
        <v>Shelburne, Town of</v>
      </c>
      <c r="I402" t="b">
        <f>VLOOKUP(A402,all_municipalities!$A$2:$M$445,9,FALSE)</f>
        <v>1</v>
      </c>
      <c r="J402" t="b">
        <f>VLOOKUP(A402,all_municipalities!$A$2:$M$445,13, FALSE)</f>
        <v>1</v>
      </c>
      <c r="K402" t="str">
        <f t="shared" si="25"/>
        <v>NONE</v>
      </c>
      <c r="L402">
        <v>8</v>
      </c>
      <c r="M402" t="str">
        <f t="shared" si="26"/>
        <v>10681 Councillor</v>
      </c>
      <c r="N402" s="6" t="str">
        <f t="shared" si="27"/>
        <v>10681 Councillor</v>
      </c>
      <c r="O402" s="15">
        <f>IF(I402&lt;&gt;FALSE,VLOOKUP(H402,internet_municipalities!$B$2:$W$226,22,FALSE),"NO INTERNET")</f>
        <v>3713</v>
      </c>
      <c r="P402" s="16" t="str">
        <f t="shared" si="28"/>
        <v>Lost</v>
      </c>
    </row>
    <row r="403" spans="1:16" x14ac:dyDescent="0.2">
      <c r="A403">
        <v>19419</v>
      </c>
      <c r="B403" t="b">
        <v>1</v>
      </c>
      <c r="C403" t="s">
        <v>1473</v>
      </c>
      <c r="D403" t="s">
        <v>5921</v>
      </c>
      <c r="E403">
        <v>570</v>
      </c>
      <c r="F403">
        <v>278</v>
      </c>
      <c r="G403" t="b">
        <v>0</v>
      </c>
      <c r="H403" t="str">
        <f>VLOOKUP(A403,all_municipalities!$A$2:$M$445,2,FALSE)</f>
        <v>Trent Hills, Municipality of</v>
      </c>
      <c r="I403" t="b">
        <f>VLOOKUP(A403,all_municipalities!$A$2:$M$445,9,FALSE)</f>
        <v>1</v>
      </c>
      <c r="J403" t="b">
        <f>VLOOKUP(A403,all_municipalities!$A$2:$M$445,13, FALSE)</f>
        <v>1</v>
      </c>
      <c r="K403" t="str">
        <f t="shared" si="25"/>
        <v>LOW</v>
      </c>
      <c r="L403">
        <v>8</v>
      </c>
      <c r="M403" t="str">
        <f t="shared" si="26"/>
        <v>19419 Councillor, Ward 5</v>
      </c>
      <c r="N403" s="6" t="str">
        <f t="shared" si="27"/>
        <v>19419 Councillor, Ward 5</v>
      </c>
      <c r="O403" s="15">
        <f>IF(I403&lt;&gt;FALSE,VLOOKUP(H403,internet_municipalities!$B$2:$W$226,22,FALSE),"NO INTERNET")</f>
        <v>8589</v>
      </c>
      <c r="P403" s="16">
        <f t="shared" si="28"/>
        <v>3.2366981022237749E-2</v>
      </c>
    </row>
    <row r="404" spans="1:16" x14ac:dyDescent="0.2">
      <c r="A404">
        <v>19419</v>
      </c>
      <c r="B404" t="b">
        <v>1</v>
      </c>
      <c r="C404" t="s">
        <v>1471</v>
      </c>
      <c r="D404" t="s">
        <v>5922</v>
      </c>
      <c r="E404">
        <v>622</v>
      </c>
      <c r="F404">
        <v>244</v>
      </c>
      <c r="G404" t="b">
        <v>0</v>
      </c>
      <c r="H404" t="str">
        <f>VLOOKUP(A404,all_municipalities!$A$2:$M$445,2,FALSE)</f>
        <v>Trent Hills, Municipality of</v>
      </c>
      <c r="I404" t="b">
        <f>VLOOKUP(A404,all_municipalities!$A$2:$M$445,9,FALSE)</f>
        <v>1</v>
      </c>
      <c r="J404" t="b">
        <f>VLOOKUP(A404,all_municipalities!$A$2:$M$445,13, FALSE)</f>
        <v>1</v>
      </c>
      <c r="K404" t="str">
        <f t="shared" si="25"/>
        <v>LOW</v>
      </c>
      <c r="L404">
        <v>8</v>
      </c>
      <c r="M404" t="str">
        <f t="shared" si="26"/>
        <v>19419 Councillor, Ward 4</v>
      </c>
      <c r="N404" s="6" t="str">
        <f t="shared" si="27"/>
        <v>19419 Councillor, Ward 4</v>
      </c>
      <c r="O404" s="15">
        <f>IF(I404&lt;&gt;FALSE,VLOOKUP(H404,internet_municipalities!$B$2:$W$226,22,FALSE),"NO INTERNET")</f>
        <v>8589</v>
      </c>
      <c r="P404" s="16">
        <f t="shared" si="28"/>
        <v>2.8408429386424495E-2</v>
      </c>
    </row>
    <row r="405" spans="1:16" x14ac:dyDescent="0.2">
      <c r="A405">
        <v>19419</v>
      </c>
      <c r="B405" t="b">
        <v>1</v>
      </c>
      <c r="C405" t="s">
        <v>1475</v>
      </c>
      <c r="D405" t="s">
        <v>5923</v>
      </c>
      <c r="E405">
        <v>618</v>
      </c>
      <c r="F405">
        <v>182</v>
      </c>
      <c r="G405" t="b">
        <v>0</v>
      </c>
      <c r="H405" t="str">
        <f>VLOOKUP(A405,all_municipalities!$A$2:$M$445,2,FALSE)</f>
        <v>Trent Hills, Municipality of</v>
      </c>
      <c r="I405" t="b">
        <f>VLOOKUP(A405,all_municipalities!$A$2:$M$445,9,FALSE)</f>
        <v>1</v>
      </c>
      <c r="J405" t="b">
        <f>VLOOKUP(A405,all_municipalities!$A$2:$M$445,13, FALSE)</f>
        <v>1</v>
      </c>
      <c r="K405" t="str">
        <f t="shared" si="25"/>
        <v>LOW</v>
      </c>
      <c r="L405">
        <v>8</v>
      </c>
      <c r="M405" t="str">
        <f t="shared" si="26"/>
        <v>19419 Councillor, Ward 3</v>
      </c>
      <c r="N405" s="6" t="str">
        <f t="shared" si="27"/>
        <v>19419 Councillor, Ward 3</v>
      </c>
      <c r="O405" s="15">
        <f>IF(I405&lt;&gt;FALSE,VLOOKUP(H405,internet_municipalities!$B$2:$W$226,22,FALSE),"NO INTERNET")</f>
        <v>8589</v>
      </c>
      <c r="P405" s="16">
        <f t="shared" si="28"/>
        <v>2.1189894050529748E-2</v>
      </c>
    </row>
    <row r="406" spans="1:16" x14ac:dyDescent="0.2">
      <c r="A406">
        <v>19419</v>
      </c>
      <c r="B406" t="b">
        <v>1</v>
      </c>
      <c r="C406" t="s">
        <v>1453</v>
      </c>
      <c r="D406" t="s">
        <v>5924</v>
      </c>
      <c r="E406">
        <v>212</v>
      </c>
      <c r="F406">
        <v>41</v>
      </c>
      <c r="G406" t="b">
        <v>0</v>
      </c>
      <c r="H406" t="str">
        <f>VLOOKUP(A406,all_municipalities!$A$2:$M$445,2,FALSE)</f>
        <v>Trent Hills, Municipality of</v>
      </c>
      <c r="I406" t="b">
        <f>VLOOKUP(A406,all_municipalities!$A$2:$M$445,9,FALSE)</f>
        <v>1</v>
      </c>
      <c r="J406" t="b">
        <f>VLOOKUP(A406,all_municipalities!$A$2:$M$445,13, FALSE)</f>
        <v>1</v>
      </c>
      <c r="K406" t="str">
        <f t="shared" si="25"/>
        <v>MID</v>
      </c>
      <c r="L406">
        <v>8</v>
      </c>
      <c r="M406" t="str">
        <f t="shared" si="26"/>
        <v>19419 Councillor, Ward 2</v>
      </c>
      <c r="N406" s="6" t="str">
        <f t="shared" si="27"/>
        <v>19419 Councillor, Ward 2</v>
      </c>
      <c r="O406" s="15">
        <f>IF(I406&lt;&gt;FALSE,VLOOKUP(H406,internet_municipalities!$B$2:$W$226,22,FALSE),"NO INTERNET")</f>
        <v>8589</v>
      </c>
      <c r="P406" s="16">
        <f t="shared" si="28"/>
        <v>4.7735475608336247E-3</v>
      </c>
    </row>
    <row r="407" spans="1:16" x14ac:dyDescent="0.2">
      <c r="A407">
        <v>19419</v>
      </c>
      <c r="B407" t="b">
        <v>1</v>
      </c>
      <c r="C407" t="s">
        <v>1456</v>
      </c>
      <c r="D407" t="s">
        <v>5925</v>
      </c>
      <c r="E407">
        <v>240</v>
      </c>
      <c r="F407">
        <v>17</v>
      </c>
      <c r="G407" t="b">
        <v>0</v>
      </c>
      <c r="H407" t="str">
        <f>VLOOKUP(A407,all_municipalities!$A$2:$M$445,2,FALSE)</f>
        <v>Trent Hills, Municipality of</v>
      </c>
      <c r="I407" t="b">
        <f>VLOOKUP(A407,all_municipalities!$A$2:$M$445,9,FALSE)</f>
        <v>1</v>
      </c>
      <c r="J407" t="b">
        <f>VLOOKUP(A407,all_municipalities!$A$2:$M$445,13, FALSE)</f>
        <v>1</v>
      </c>
      <c r="K407" t="str">
        <f t="shared" si="25"/>
        <v>MID</v>
      </c>
      <c r="L407">
        <v>8</v>
      </c>
      <c r="M407" t="str">
        <f t="shared" si="26"/>
        <v>19419 Councillor, Ward 1</v>
      </c>
      <c r="N407" s="6" t="str">
        <f t="shared" si="27"/>
        <v>19419 Councillor, Ward 1</v>
      </c>
      <c r="O407" s="15">
        <f>IF(I407&lt;&gt;FALSE,VLOOKUP(H407,internet_municipalities!$B$2:$W$226,22,FALSE),"NO INTERNET")</f>
        <v>8589</v>
      </c>
      <c r="P407" s="16">
        <f t="shared" si="28"/>
        <v>1.9792758179066248E-3</v>
      </c>
    </row>
    <row r="408" spans="1:16" x14ac:dyDescent="0.2">
      <c r="A408">
        <v>19419</v>
      </c>
      <c r="B408" t="b">
        <v>1</v>
      </c>
      <c r="C408" t="s">
        <v>1479</v>
      </c>
      <c r="D408" t="s">
        <v>5926</v>
      </c>
      <c r="E408">
        <v>2345</v>
      </c>
      <c r="F408">
        <v>763</v>
      </c>
      <c r="G408" t="b">
        <v>0</v>
      </c>
      <c r="H408" t="str">
        <f>VLOOKUP(A408,all_municipalities!$A$2:$M$445,2,FALSE)</f>
        <v>Trent Hills, Municipality of</v>
      </c>
      <c r="I408" t="b">
        <f>VLOOKUP(A408,all_municipalities!$A$2:$M$445,9,FALSE)</f>
        <v>1</v>
      </c>
      <c r="J408" t="b">
        <f>VLOOKUP(A408,all_municipalities!$A$2:$M$445,13, FALSE)</f>
        <v>1</v>
      </c>
      <c r="K408" t="str">
        <f t="shared" si="25"/>
        <v>LOW</v>
      </c>
      <c r="L408">
        <v>8</v>
      </c>
      <c r="M408" t="str">
        <f t="shared" si="26"/>
        <v>19419 Deputy Mayor</v>
      </c>
      <c r="N408" s="6" t="str">
        <f t="shared" si="27"/>
        <v>19419 Deputy Mayor</v>
      </c>
      <c r="O408" s="15">
        <f>IF(I408&lt;&gt;FALSE,VLOOKUP(H408,internet_municipalities!$B$2:$W$226,22,FALSE),"NO INTERNET")</f>
        <v>8589</v>
      </c>
      <c r="P408" s="16">
        <f t="shared" si="28"/>
        <v>8.8834555827220871E-2</v>
      </c>
    </row>
    <row r="409" spans="1:16" x14ac:dyDescent="0.2">
      <c r="A409">
        <v>19419</v>
      </c>
      <c r="B409" t="b">
        <v>0</v>
      </c>
      <c r="C409" t="s">
        <v>1479</v>
      </c>
      <c r="D409" t="s">
        <v>5927</v>
      </c>
      <c r="E409">
        <v>1582</v>
      </c>
      <c r="F409" t="s">
        <v>1460</v>
      </c>
      <c r="G409" t="b">
        <v>0</v>
      </c>
      <c r="H409" t="str">
        <f>VLOOKUP(A409,all_municipalities!$A$2:$M$445,2,FALSE)</f>
        <v>Trent Hills, Municipality of</v>
      </c>
      <c r="I409" t="b">
        <f>VLOOKUP(A409,all_municipalities!$A$2:$M$445,9,FALSE)</f>
        <v>1</v>
      </c>
      <c r="J409" t="b">
        <f>VLOOKUP(A409,all_municipalities!$A$2:$M$445,13, FALSE)</f>
        <v>1</v>
      </c>
      <c r="K409" t="str">
        <f t="shared" si="25"/>
        <v>NONE</v>
      </c>
      <c r="L409">
        <v>8</v>
      </c>
      <c r="M409" t="str">
        <f t="shared" si="26"/>
        <v>19419 Deputy Mayor</v>
      </c>
      <c r="N409" s="6" t="str">
        <f t="shared" si="27"/>
        <v>19419 Deputy Mayor</v>
      </c>
      <c r="O409" s="15">
        <f>IF(I409&lt;&gt;FALSE,VLOOKUP(H409,internet_municipalities!$B$2:$W$226,22,FALSE),"NO INTERNET")</f>
        <v>8589</v>
      </c>
      <c r="P409" s="16" t="str">
        <f t="shared" si="28"/>
        <v>Lost</v>
      </c>
    </row>
    <row r="410" spans="1:16" x14ac:dyDescent="0.2">
      <c r="A410">
        <v>19419</v>
      </c>
      <c r="B410" t="b">
        <v>0</v>
      </c>
      <c r="C410" t="s">
        <v>1456</v>
      </c>
      <c r="D410" t="s">
        <v>5928</v>
      </c>
      <c r="E410">
        <v>223</v>
      </c>
      <c r="F410" t="s">
        <v>1460</v>
      </c>
      <c r="G410" t="b">
        <v>0</v>
      </c>
      <c r="H410" t="str">
        <f>VLOOKUP(A410,all_municipalities!$A$2:$M$445,2,FALSE)</f>
        <v>Trent Hills, Municipality of</v>
      </c>
      <c r="I410" t="b">
        <f>VLOOKUP(A410,all_municipalities!$A$2:$M$445,9,FALSE)</f>
        <v>1</v>
      </c>
      <c r="J410" t="b">
        <f>VLOOKUP(A410,all_municipalities!$A$2:$M$445,13, FALSE)</f>
        <v>1</v>
      </c>
      <c r="K410" t="str">
        <f t="shared" si="25"/>
        <v>NONE</v>
      </c>
      <c r="L410">
        <v>8</v>
      </c>
      <c r="M410" t="str">
        <f t="shared" si="26"/>
        <v>19419 Councillor, Ward 1</v>
      </c>
      <c r="N410" s="6" t="str">
        <f t="shared" si="27"/>
        <v>19419 Councillor, Ward 1</v>
      </c>
      <c r="O410" s="15">
        <f>IF(I410&lt;&gt;FALSE,VLOOKUP(H410,internet_municipalities!$B$2:$W$226,22,FALSE),"NO INTERNET")</f>
        <v>8589</v>
      </c>
      <c r="P410" s="16" t="str">
        <f t="shared" si="28"/>
        <v>Lost</v>
      </c>
    </row>
    <row r="411" spans="1:16" x14ac:dyDescent="0.2">
      <c r="A411">
        <v>19419</v>
      </c>
      <c r="B411" t="b">
        <v>0</v>
      </c>
      <c r="C411" t="s">
        <v>1453</v>
      </c>
      <c r="D411" t="s">
        <v>5929</v>
      </c>
      <c r="E411">
        <v>111</v>
      </c>
      <c r="F411" t="s">
        <v>1460</v>
      </c>
      <c r="G411" t="b">
        <v>0</v>
      </c>
      <c r="H411" t="str">
        <f>VLOOKUP(A411,all_municipalities!$A$2:$M$445,2,FALSE)</f>
        <v>Trent Hills, Municipality of</v>
      </c>
      <c r="I411" t="b">
        <f>VLOOKUP(A411,all_municipalities!$A$2:$M$445,9,FALSE)</f>
        <v>1</v>
      </c>
      <c r="J411" t="b">
        <f>VLOOKUP(A411,all_municipalities!$A$2:$M$445,13, FALSE)</f>
        <v>1</v>
      </c>
      <c r="K411" t="str">
        <f t="shared" si="25"/>
        <v>NONE</v>
      </c>
      <c r="L411">
        <v>8</v>
      </c>
      <c r="M411" t="str">
        <f t="shared" si="26"/>
        <v>19419 Councillor, Ward 2</v>
      </c>
      <c r="N411" s="6" t="str">
        <f t="shared" si="27"/>
        <v>19419 Councillor, Ward 2</v>
      </c>
      <c r="O411" s="15">
        <f>IF(I411&lt;&gt;FALSE,VLOOKUP(H411,internet_municipalities!$B$2:$W$226,22,FALSE),"NO INTERNET")</f>
        <v>8589</v>
      </c>
      <c r="P411" s="16" t="str">
        <f t="shared" si="28"/>
        <v>Lost</v>
      </c>
    </row>
    <row r="412" spans="1:16" x14ac:dyDescent="0.2">
      <c r="A412">
        <v>19419</v>
      </c>
      <c r="B412" t="b">
        <v>0</v>
      </c>
      <c r="C412" t="s">
        <v>1453</v>
      </c>
      <c r="D412" t="s">
        <v>5930</v>
      </c>
      <c r="E412">
        <v>171</v>
      </c>
      <c r="F412" t="s">
        <v>1460</v>
      </c>
      <c r="G412" t="b">
        <v>0</v>
      </c>
      <c r="H412" t="str">
        <f>VLOOKUP(A412,all_municipalities!$A$2:$M$445,2,FALSE)</f>
        <v>Trent Hills, Municipality of</v>
      </c>
      <c r="I412" t="b">
        <f>VLOOKUP(A412,all_municipalities!$A$2:$M$445,9,FALSE)</f>
        <v>1</v>
      </c>
      <c r="J412" t="b">
        <f>VLOOKUP(A412,all_municipalities!$A$2:$M$445,13, FALSE)</f>
        <v>1</v>
      </c>
      <c r="K412" t="str">
        <f t="shared" si="25"/>
        <v>NONE</v>
      </c>
      <c r="L412">
        <v>8</v>
      </c>
      <c r="M412" t="str">
        <f t="shared" si="26"/>
        <v>19419 Councillor, Ward 2</v>
      </c>
      <c r="N412" s="6" t="str">
        <f t="shared" si="27"/>
        <v>19419 Councillor, Ward 2</v>
      </c>
      <c r="O412" s="15">
        <f>IF(I412&lt;&gt;FALSE,VLOOKUP(H412,internet_municipalities!$B$2:$W$226,22,FALSE),"NO INTERNET")</f>
        <v>8589</v>
      </c>
      <c r="P412" s="16" t="str">
        <f t="shared" si="28"/>
        <v>Lost</v>
      </c>
    </row>
    <row r="413" spans="1:16" x14ac:dyDescent="0.2">
      <c r="A413">
        <v>19419</v>
      </c>
      <c r="B413" t="b">
        <v>0</v>
      </c>
      <c r="C413" t="s">
        <v>1475</v>
      </c>
      <c r="D413" t="s">
        <v>5931</v>
      </c>
      <c r="E413">
        <v>436</v>
      </c>
      <c r="F413" t="s">
        <v>1460</v>
      </c>
      <c r="G413" t="b">
        <v>0</v>
      </c>
      <c r="H413" t="str">
        <f>VLOOKUP(A413,all_municipalities!$A$2:$M$445,2,FALSE)</f>
        <v>Trent Hills, Municipality of</v>
      </c>
      <c r="I413" t="b">
        <f>VLOOKUP(A413,all_municipalities!$A$2:$M$445,9,FALSE)</f>
        <v>1</v>
      </c>
      <c r="J413" t="b">
        <f>VLOOKUP(A413,all_municipalities!$A$2:$M$445,13, FALSE)</f>
        <v>1</v>
      </c>
      <c r="K413" t="str">
        <f t="shared" si="25"/>
        <v>NONE</v>
      </c>
      <c r="L413">
        <v>8</v>
      </c>
      <c r="M413" t="str">
        <f t="shared" si="26"/>
        <v>19419 Councillor, Ward 3</v>
      </c>
      <c r="N413" s="6" t="str">
        <f t="shared" si="27"/>
        <v>19419 Councillor, Ward 3</v>
      </c>
      <c r="O413" s="15">
        <f>IF(I413&lt;&gt;FALSE,VLOOKUP(H413,internet_municipalities!$B$2:$W$226,22,FALSE),"NO INTERNET")</f>
        <v>8589</v>
      </c>
      <c r="P413" s="16" t="str">
        <f t="shared" si="28"/>
        <v>Lost</v>
      </c>
    </row>
    <row r="414" spans="1:16" x14ac:dyDescent="0.2">
      <c r="A414">
        <v>19419</v>
      </c>
      <c r="B414" t="b">
        <v>0</v>
      </c>
      <c r="C414" t="s">
        <v>1471</v>
      </c>
      <c r="D414" t="s">
        <v>5932</v>
      </c>
      <c r="E414">
        <v>378</v>
      </c>
      <c r="F414" t="s">
        <v>1460</v>
      </c>
      <c r="G414" t="b">
        <v>0</v>
      </c>
      <c r="H414" t="str">
        <f>VLOOKUP(A414,all_municipalities!$A$2:$M$445,2,FALSE)</f>
        <v>Trent Hills, Municipality of</v>
      </c>
      <c r="I414" t="b">
        <f>VLOOKUP(A414,all_municipalities!$A$2:$M$445,9,FALSE)</f>
        <v>1</v>
      </c>
      <c r="J414" t="b">
        <f>VLOOKUP(A414,all_municipalities!$A$2:$M$445,13, FALSE)</f>
        <v>1</v>
      </c>
      <c r="K414" t="str">
        <f t="shared" si="25"/>
        <v>NONE</v>
      </c>
      <c r="L414">
        <v>8</v>
      </c>
      <c r="M414" t="str">
        <f t="shared" si="26"/>
        <v>19419 Councillor, Ward 4</v>
      </c>
      <c r="N414" s="6" t="str">
        <f t="shared" si="27"/>
        <v>19419 Councillor, Ward 4</v>
      </c>
      <c r="O414" s="15">
        <f>IF(I414&lt;&gt;FALSE,VLOOKUP(H414,internet_municipalities!$B$2:$W$226,22,FALSE),"NO INTERNET")</f>
        <v>8589</v>
      </c>
      <c r="P414" s="16" t="str">
        <f t="shared" si="28"/>
        <v>Lost</v>
      </c>
    </row>
    <row r="415" spans="1:16" x14ac:dyDescent="0.2">
      <c r="A415">
        <v>19419</v>
      </c>
      <c r="B415" t="b">
        <v>0</v>
      </c>
      <c r="C415" t="s">
        <v>1473</v>
      </c>
      <c r="D415" t="s">
        <v>5933</v>
      </c>
      <c r="E415">
        <v>97</v>
      </c>
      <c r="F415" t="s">
        <v>1460</v>
      </c>
      <c r="G415" t="b">
        <v>0</v>
      </c>
      <c r="H415" t="str">
        <f>VLOOKUP(A415,all_municipalities!$A$2:$M$445,2,FALSE)</f>
        <v>Trent Hills, Municipality of</v>
      </c>
      <c r="I415" t="b">
        <f>VLOOKUP(A415,all_municipalities!$A$2:$M$445,9,FALSE)</f>
        <v>1</v>
      </c>
      <c r="J415" t="b">
        <f>VLOOKUP(A415,all_municipalities!$A$2:$M$445,13, FALSE)</f>
        <v>1</v>
      </c>
      <c r="K415" t="str">
        <f t="shared" si="25"/>
        <v>NONE</v>
      </c>
      <c r="L415">
        <v>8</v>
      </c>
      <c r="M415" t="str">
        <f t="shared" si="26"/>
        <v>19419 Councillor, Ward 5</v>
      </c>
      <c r="N415" s="6" t="str">
        <f t="shared" si="27"/>
        <v>19419 Councillor, Ward 5</v>
      </c>
      <c r="O415" s="15">
        <f>IF(I415&lt;&gt;FALSE,VLOOKUP(H415,internet_municipalities!$B$2:$W$226,22,FALSE),"NO INTERNET")</f>
        <v>8589</v>
      </c>
      <c r="P415" s="16" t="str">
        <f t="shared" si="28"/>
        <v>Lost</v>
      </c>
    </row>
    <row r="416" spans="1:16" x14ac:dyDescent="0.2">
      <c r="A416">
        <v>19419</v>
      </c>
      <c r="B416" t="b">
        <v>0</v>
      </c>
      <c r="C416" t="s">
        <v>1473</v>
      </c>
      <c r="D416" t="s">
        <v>5934</v>
      </c>
      <c r="E416">
        <v>292</v>
      </c>
      <c r="F416" t="s">
        <v>1460</v>
      </c>
      <c r="G416" t="b">
        <v>0</v>
      </c>
      <c r="H416" t="str">
        <f>VLOOKUP(A416,all_municipalities!$A$2:$M$445,2,FALSE)</f>
        <v>Trent Hills, Municipality of</v>
      </c>
      <c r="I416" t="b">
        <f>VLOOKUP(A416,all_municipalities!$A$2:$M$445,9,FALSE)</f>
        <v>1</v>
      </c>
      <c r="J416" t="b">
        <f>VLOOKUP(A416,all_municipalities!$A$2:$M$445,13, FALSE)</f>
        <v>1</v>
      </c>
      <c r="K416" t="str">
        <f t="shared" si="25"/>
        <v>NONE</v>
      </c>
      <c r="L416">
        <v>8</v>
      </c>
      <c r="M416" t="str">
        <f t="shared" si="26"/>
        <v>19419 Councillor, Ward 5</v>
      </c>
      <c r="N416" s="6" t="str">
        <f t="shared" si="27"/>
        <v>19419 Councillor, Ward 5</v>
      </c>
      <c r="O416" s="15">
        <f>IF(I416&lt;&gt;FALSE,VLOOKUP(H416,internet_municipalities!$B$2:$W$226,22,FALSE),"NO INTERNET")</f>
        <v>8589</v>
      </c>
      <c r="P416" s="16" t="str">
        <f t="shared" si="28"/>
        <v>Lost</v>
      </c>
    </row>
    <row r="417" spans="1:16" x14ac:dyDescent="0.2">
      <c r="A417">
        <v>10802</v>
      </c>
      <c r="B417" t="b">
        <v>1</v>
      </c>
      <c r="C417" t="s">
        <v>1463</v>
      </c>
      <c r="D417" t="s">
        <v>6023</v>
      </c>
      <c r="E417">
        <v>691</v>
      </c>
      <c r="F417">
        <v>93</v>
      </c>
      <c r="G417" t="b">
        <v>0</v>
      </c>
      <c r="H417" t="str">
        <f>VLOOKUP(A417,all_municipalities!$A$2:$M$445,2,FALSE)</f>
        <v>Warwick, Township of</v>
      </c>
      <c r="I417" t="b">
        <f>VLOOKUP(A417,all_municipalities!$A$2:$M$445,9,FALSE)</f>
        <v>1</v>
      </c>
      <c r="J417" t="b">
        <f>VLOOKUP(A417,all_municipalities!$A$2:$M$445,13, FALSE)</f>
        <v>1</v>
      </c>
      <c r="K417" t="str">
        <f t="shared" si="25"/>
        <v>MID</v>
      </c>
      <c r="L417">
        <v>8</v>
      </c>
      <c r="M417" t="str">
        <f t="shared" si="26"/>
        <v>10802 Councillor</v>
      </c>
      <c r="N417" s="6" t="str">
        <f t="shared" si="27"/>
        <v>10802 Councillor</v>
      </c>
      <c r="O417" s="15">
        <f>IF(I417&lt;&gt;FALSE,VLOOKUP(H417,internet_municipalities!$B$2:$W$226,22,FALSE),"NO INTERNET")</f>
        <v>1320</v>
      </c>
      <c r="P417" s="16">
        <f t="shared" si="28"/>
        <v>7.045454545454545E-2</v>
      </c>
    </row>
    <row r="418" spans="1:16" x14ac:dyDescent="0.2">
      <c r="A418">
        <v>10802</v>
      </c>
      <c r="B418" t="b">
        <v>1</v>
      </c>
      <c r="C418" t="s">
        <v>1463</v>
      </c>
      <c r="D418" t="s">
        <v>6024</v>
      </c>
      <c r="E418">
        <v>664</v>
      </c>
      <c r="F418">
        <v>66</v>
      </c>
      <c r="G418" t="b">
        <v>0</v>
      </c>
      <c r="H418" t="str">
        <f>VLOOKUP(A418,all_municipalities!$A$2:$M$445,2,FALSE)</f>
        <v>Warwick, Township of</v>
      </c>
      <c r="I418" t="b">
        <f>VLOOKUP(A418,all_municipalities!$A$2:$M$445,9,FALSE)</f>
        <v>1</v>
      </c>
      <c r="J418" t="b">
        <f>VLOOKUP(A418,all_municipalities!$A$2:$M$445,13, FALSE)</f>
        <v>1</v>
      </c>
      <c r="K418" t="str">
        <f t="shared" si="25"/>
        <v>MID</v>
      </c>
      <c r="L418">
        <v>8</v>
      </c>
      <c r="M418" t="str">
        <f t="shared" si="26"/>
        <v>10802 Councillor</v>
      </c>
      <c r="N418" s="6" t="str">
        <f t="shared" si="27"/>
        <v>10802 Councillor</v>
      </c>
      <c r="O418" s="15">
        <f>IF(I418&lt;&gt;FALSE,VLOOKUP(H418,internet_municipalities!$B$2:$W$226,22,FALSE),"NO INTERNET")</f>
        <v>1320</v>
      </c>
      <c r="P418" s="16">
        <f t="shared" si="28"/>
        <v>0.05</v>
      </c>
    </row>
    <row r="419" spans="1:16" x14ac:dyDescent="0.2">
      <c r="A419">
        <v>10802</v>
      </c>
      <c r="B419" t="b">
        <v>1</v>
      </c>
      <c r="C419" t="s">
        <v>1463</v>
      </c>
      <c r="D419" t="s">
        <v>6025</v>
      </c>
      <c r="E419">
        <v>607</v>
      </c>
      <c r="F419">
        <v>9</v>
      </c>
      <c r="G419" t="b">
        <v>0</v>
      </c>
      <c r="H419" t="str">
        <f>VLOOKUP(A419,all_municipalities!$A$2:$M$445,2,FALSE)</f>
        <v>Warwick, Township of</v>
      </c>
      <c r="I419" t="b">
        <f>VLOOKUP(A419,all_municipalities!$A$2:$M$445,9,FALSE)</f>
        <v>1</v>
      </c>
      <c r="J419" t="b">
        <f>VLOOKUP(A419,all_municipalities!$A$2:$M$445,13, FALSE)</f>
        <v>1</v>
      </c>
      <c r="K419" t="str">
        <f t="shared" si="25"/>
        <v>HIGH</v>
      </c>
      <c r="L419">
        <v>8</v>
      </c>
      <c r="M419" t="str">
        <f t="shared" si="26"/>
        <v>10802 Councillor</v>
      </c>
      <c r="N419" s="6" t="str">
        <f t="shared" si="27"/>
        <v>10802 Councillor</v>
      </c>
      <c r="O419" s="15">
        <f>IF(I419&lt;&gt;FALSE,VLOOKUP(H419,internet_municipalities!$B$2:$W$226,22,FALSE),"NO INTERNET")</f>
        <v>1320</v>
      </c>
      <c r="P419" s="16">
        <f t="shared" si="28"/>
        <v>6.8181818181818179E-3</v>
      </c>
    </row>
    <row r="420" spans="1:16" x14ac:dyDescent="0.2">
      <c r="A420">
        <v>10802</v>
      </c>
      <c r="B420" t="b">
        <v>1</v>
      </c>
      <c r="C420" t="s">
        <v>1463</v>
      </c>
      <c r="D420" t="s">
        <v>6026</v>
      </c>
      <c r="E420">
        <v>729</v>
      </c>
      <c r="F420">
        <v>131</v>
      </c>
      <c r="G420" t="b">
        <v>0</v>
      </c>
      <c r="H420" t="str">
        <f>VLOOKUP(A420,all_municipalities!$A$2:$M$445,2,FALSE)</f>
        <v>Warwick, Township of</v>
      </c>
      <c r="I420" t="b">
        <f>VLOOKUP(A420,all_municipalities!$A$2:$M$445,9,FALSE)</f>
        <v>1</v>
      </c>
      <c r="J420" t="b">
        <f>VLOOKUP(A420,all_municipalities!$A$2:$M$445,13, FALSE)</f>
        <v>1</v>
      </c>
      <c r="K420" t="str">
        <f t="shared" si="25"/>
        <v>LOW</v>
      </c>
      <c r="L420">
        <v>8</v>
      </c>
      <c r="M420" t="str">
        <f t="shared" si="26"/>
        <v>10802 Councillor</v>
      </c>
      <c r="N420" s="6" t="str">
        <f t="shared" si="27"/>
        <v>10802 Councillor</v>
      </c>
      <c r="O420" s="15">
        <f>IF(I420&lt;&gt;FALSE,VLOOKUP(H420,internet_municipalities!$B$2:$W$226,22,FALSE),"NO INTERNET")</f>
        <v>1320</v>
      </c>
      <c r="P420" s="16">
        <f t="shared" si="28"/>
        <v>9.9242424242424243E-2</v>
      </c>
    </row>
    <row r="421" spans="1:16" x14ac:dyDescent="0.2">
      <c r="A421">
        <v>10802</v>
      </c>
      <c r="B421" t="b">
        <v>0</v>
      </c>
      <c r="C421" t="s">
        <v>1463</v>
      </c>
      <c r="D421" t="s">
        <v>6027</v>
      </c>
      <c r="E421">
        <v>269</v>
      </c>
      <c r="F421" t="s">
        <v>1460</v>
      </c>
      <c r="G421" t="b">
        <v>0</v>
      </c>
      <c r="H421" t="str">
        <f>VLOOKUP(A421,all_municipalities!$A$2:$M$445,2,FALSE)</f>
        <v>Warwick, Township of</v>
      </c>
      <c r="I421" t="b">
        <f>VLOOKUP(A421,all_municipalities!$A$2:$M$445,9,FALSE)</f>
        <v>1</v>
      </c>
      <c r="J421" t="b">
        <f>VLOOKUP(A421,all_municipalities!$A$2:$M$445,13, FALSE)</f>
        <v>1</v>
      </c>
      <c r="K421" t="str">
        <f t="shared" si="25"/>
        <v>NONE</v>
      </c>
      <c r="L421">
        <v>8</v>
      </c>
      <c r="M421" t="str">
        <f t="shared" si="26"/>
        <v>10802 Councillor</v>
      </c>
      <c r="N421" s="6" t="str">
        <f t="shared" si="27"/>
        <v>10802 Councillor</v>
      </c>
      <c r="O421" s="15">
        <f>IF(I421&lt;&gt;FALSE,VLOOKUP(H421,internet_municipalities!$B$2:$W$226,22,FALSE),"NO INTERNET")</f>
        <v>1320</v>
      </c>
      <c r="P421" s="16" t="str">
        <f t="shared" si="28"/>
        <v>Lost</v>
      </c>
    </row>
    <row r="422" spans="1:16" x14ac:dyDescent="0.2">
      <c r="A422">
        <v>10802</v>
      </c>
      <c r="B422" t="b">
        <v>0</v>
      </c>
      <c r="C422" t="s">
        <v>1463</v>
      </c>
      <c r="D422" t="s">
        <v>6028</v>
      </c>
      <c r="E422">
        <v>286</v>
      </c>
      <c r="F422" t="s">
        <v>1460</v>
      </c>
      <c r="G422" t="b">
        <v>0</v>
      </c>
      <c r="H422" t="str">
        <f>VLOOKUP(A422,all_municipalities!$A$2:$M$445,2,FALSE)</f>
        <v>Warwick, Township of</v>
      </c>
      <c r="I422" t="b">
        <f>VLOOKUP(A422,all_municipalities!$A$2:$M$445,9,FALSE)</f>
        <v>1</v>
      </c>
      <c r="J422" t="b">
        <f>VLOOKUP(A422,all_municipalities!$A$2:$M$445,13, FALSE)</f>
        <v>1</v>
      </c>
      <c r="K422" t="str">
        <f t="shared" si="25"/>
        <v>NONE</v>
      </c>
      <c r="L422">
        <v>8</v>
      </c>
      <c r="M422" t="str">
        <f t="shared" si="26"/>
        <v>10802 Councillor</v>
      </c>
      <c r="N422" s="6" t="str">
        <f t="shared" si="27"/>
        <v>10802 Councillor</v>
      </c>
      <c r="O422" s="15">
        <f>IF(I422&lt;&gt;FALSE,VLOOKUP(H422,internet_municipalities!$B$2:$W$226,22,FALSE),"NO INTERNET")</f>
        <v>1320</v>
      </c>
      <c r="P422" s="16" t="str">
        <f t="shared" si="28"/>
        <v>Lost</v>
      </c>
    </row>
    <row r="423" spans="1:16" x14ac:dyDescent="0.2">
      <c r="A423">
        <v>10802</v>
      </c>
      <c r="B423" t="b">
        <v>0</v>
      </c>
      <c r="C423" t="s">
        <v>1463</v>
      </c>
      <c r="D423" t="s">
        <v>6029</v>
      </c>
      <c r="E423">
        <v>598</v>
      </c>
      <c r="F423" t="s">
        <v>1460</v>
      </c>
      <c r="G423" t="b">
        <v>0</v>
      </c>
      <c r="H423" t="str">
        <f>VLOOKUP(A423,all_municipalities!$A$2:$M$445,2,FALSE)</f>
        <v>Warwick, Township of</v>
      </c>
      <c r="I423" t="b">
        <f>VLOOKUP(A423,all_municipalities!$A$2:$M$445,9,FALSE)</f>
        <v>1</v>
      </c>
      <c r="J423" t="b">
        <f>VLOOKUP(A423,all_municipalities!$A$2:$M$445,13, FALSE)</f>
        <v>1</v>
      </c>
      <c r="K423" t="str">
        <f t="shared" si="25"/>
        <v>NONE</v>
      </c>
      <c r="L423">
        <v>8</v>
      </c>
      <c r="M423" t="str">
        <f t="shared" si="26"/>
        <v>10802 Councillor</v>
      </c>
      <c r="N423" s="6" t="str">
        <f t="shared" si="27"/>
        <v>10802 Councillor</v>
      </c>
      <c r="O423" s="15">
        <f>IF(I423&lt;&gt;FALSE,VLOOKUP(H423,internet_municipalities!$B$2:$W$226,22,FALSE),"NO INTERNET")</f>
        <v>1320</v>
      </c>
      <c r="P423" s="16" t="str">
        <f t="shared" si="28"/>
        <v>Lost</v>
      </c>
    </row>
    <row r="424" spans="1:16" x14ac:dyDescent="0.2">
      <c r="A424">
        <v>10802</v>
      </c>
      <c r="B424" t="b">
        <v>0</v>
      </c>
      <c r="C424" t="s">
        <v>1463</v>
      </c>
      <c r="D424" t="s">
        <v>6030</v>
      </c>
      <c r="E424">
        <v>581</v>
      </c>
      <c r="F424" t="s">
        <v>1460</v>
      </c>
      <c r="G424" t="b">
        <v>0</v>
      </c>
      <c r="H424" t="str">
        <f>VLOOKUP(A424,all_municipalities!$A$2:$M$445,2,FALSE)</f>
        <v>Warwick, Township of</v>
      </c>
      <c r="I424" t="b">
        <f>VLOOKUP(A424,all_municipalities!$A$2:$M$445,9,FALSE)</f>
        <v>1</v>
      </c>
      <c r="J424" t="b">
        <f>VLOOKUP(A424,all_municipalities!$A$2:$M$445,13, FALSE)</f>
        <v>1</v>
      </c>
      <c r="K424" t="str">
        <f t="shared" si="25"/>
        <v>NONE</v>
      </c>
      <c r="L424">
        <v>8</v>
      </c>
      <c r="M424" t="str">
        <f t="shared" si="26"/>
        <v>10802 Councillor</v>
      </c>
      <c r="N424" s="6" t="str">
        <f t="shared" si="27"/>
        <v>10802 Councillor</v>
      </c>
      <c r="O424" s="15">
        <f>IF(I424&lt;&gt;FALSE,VLOOKUP(H424,internet_municipalities!$B$2:$W$226,22,FALSE),"NO INTERNET")</f>
        <v>1320</v>
      </c>
      <c r="P424" s="16" t="str">
        <f t="shared" si="28"/>
        <v>Lost</v>
      </c>
    </row>
    <row r="425" spans="1:16" x14ac:dyDescent="0.2">
      <c r="A425">
        <v>10802</v>
      </c>
      <c r="B425" t="b">
        <v>0</v>
      </c>
      <c r="C425" t="s">
        <v>1463</v>
      </c>
      <c r="D425" t="s">
        <v>6031</v>
      </c>
      <c r="E425">
        <v>513</v>
      </c>
      <c r="F425" t="s">
        <v>1460</v>
      </c>
      <c r="G425" t="b">
        <v>0</v>
      </c>
      <c r="H425" t="str">
        <f>VLOOKUP(A425,all_municipalities!$A$2:$M$445,2,FALSE)</f>
        <v>Warwick, Township of</v>
      </c>
      <c r="I425" t="b">
        <f>VLOOKUP(A425,all_municipalities!$A$2:$M$445,9,FALSE)</f>
        <v>1</v>
      </c>
      <c r="J425" t="b">
        <f>VLOOKUP(A425,all_municipalities!$A$2:$M$445,13, FALSE)</f>
        <v>1</v>
      </c>
      <c r="K425" t="str">
        <f t="shared" si="25"/>
        <v>NONE</v>
      </c>
      <c r="L425">
        <v>8</v>
      </c>
      <c r="M425" t="str">
        <f t="shared" si="26"/>
        <v>10802 Councillor</v>
      </c>
      <c r="N425" s="6" t="str">
        <f t="shared" si="27"/>
        <v>10802 Councillor</v>
      </c>
      <c r="O425" s="15">
        <f>IF(I425&lt;&gt;FALSE,VLOOKUP(H425,internet_municipalities!$B$2:$W$226,22,FALSE),"NO INTERNET")</f>
        <v>1320</v>
      </c>
      <c r="P425" s="16" t="str">
        <f t="shared" si="28"/>
        <v>Lost</v>
      </c>
    </row>
    <row r="426" spans="1:16" x14ac:dyDescent="0.2">
      <c r="A426">
        <v>10803</v>
      </c>
      <c r="B426" t="b">
        <v>1</v>
      </c>
      <c r="C426" t="s">
        <v>1463</v>
      </c>
      <c r="D426" t="s">
        <v>6073</v>
      </c>
      <c r="E426">
        <v>398</v>
      </c>
      <c r="F426">
        <v>16</v>
      </c>
      <c r="G426" t="b">
        <v>0</v>
      </c>
      <c r="H426" t="str">
        <f>VLOOKUP(A426,all_municipalities!$A$2:$M$445,2,FALSE)</f>
        <v>Wawa, Municipality of</v>
      </c>
      <c r="I426" t="b">
        <f>VLOOKUP(A426,all_municipalities!$A$2:$M$445,9,FALSE)</f>
        <v>1</v>
      </c>
      <c r="J426" t="b">
        <f>VLOOKUP(A426,all_municipalities!$A$2:$M$445,13, FALSE)</f>
        <v>1</v>
      </c>
      <c r="K426" t="str">
        <f t="shared" si="25"/>
        <v>MID</v>
      </c>
      <c r="L426">
        <v>8</v>
      </c>
      <c r="M426" t="str">
        <f t="shared" si="26"/>
        <v>10803 Councillor</v>
      </c>
      <c r="N426" s="6" t="str">
        <f t="shared" si="27"/>
        <v>10803 Councillor</v>
      </c>
      <c r="O426" s="15">
        <f>IF(I426&lt;&gt;FALSE,VLOOKUP(H426,internet_municipalities!$B$2:$W$226,22,FALSE),"NO INTERNET")</f>
        <v>1294</v>
      </c>
      <c r="P426" s="16">
        <f t="shared" si="28"/>
        <v>1.2364760432766615E-2</v>
      </c>
    </row>
    <row r="427" spans="1:16" x14ac:dyDescent="0.2">
      <c r="A427">
        <v>10803</v>
      </c>
      <c r="B427" t="b">
        <v>1</v>
      </c>
      <c r="C427" t="s">
        <v>1463</v>
      </c>
      <c r="D427" t="s">
        <v>6074</v>
      </c>
      <c r="E427">
        <v>523</v>
      </c>
      <c r="F427">
        <v>141</v>
      </c>
      <c r="G427" t="b">
        <v>0</v>
      </c>
      <c r="H427" t="str">
        <f>VLOOKUP(A427,all_municipalities!$A$2:$M$445,2,FALSE)</f>
        <v>Wawa, Municipality of</v>
      </c>
      <c r="I427" t="b">
        <f>VLOOKUP(A427,all_municipalities!$A$2:$M$445,9,FALSE)</f>
        <v>1</v>
      </c>
      <c r="J427" t="b">
        <f>VLOOKUP(A427,all_municipalities!$A$2:$M$445,13, FALSE)</f>
        <v>1</v>
      </c>
      <c r="K427" t="str">
        <f t="shared" si="25"/>
        <v>LOW</v>
      </c>
      <c r="L427">
        <v>8</v>
      </c>
      <c r="M427" t="str">
        <f t="shared" si="26"/>
        <v>10803 Councillor</v>
      </c>
      <c r="N427" s="6" t="str">
        <f t="shared" si="27"/>
        <v>10803 Councillor</v>
      </c>
      <c r="O427" s="15">
        <f>IF(I427&lt;&gt;FALSE,VLOOKUP(H427,internet_municipalities!$B$2:$W$226,22,FALSE),"NO INTERNET")</f>
        <v>1294</v>
      </c>
      <c r="P427" s="16">
        <f t="shared" si="28"/>
        <v>0.10896445131375579</v>
      </c>
    </row>
    <row r="428" spans="1:16" x14ac:dyDescent="0.2">
      <c r="A428">
        <v>10803</v>
      </c>
      <c r="B428" t="b">
        <v>1</v>
      </c>
      <c r="C428" t="s">
        <v>1463</v>
      </c>
      <c r="D428" t="s">
        <v>6075</v>
      </c>
      <c r="E428">
        <v>392</v>
      </c>
      <c r="F428">
        <v>10</v>
      </c>
      <c r="G428" t="b">
        <v>0</v>
      </c>
      <c r="H428" t="str">
        <f>VLOOKUP(A428,all_municipalities!$A$2:$M$445,2,FALSE)</f>
        <v>Wawa, Municipality of</v>
      </c>
      <c r="I428" t="b">
        <f>VLOOKUP(A428,all_municipalities!$A$2:$M$445,9,FALSE)</f>
        <v>1</v>
      </c>
      <c r="J428" t="b">
        <f>VLOOKUP(A428,all_municipalities!$A$2:$M$445,13, FALSE)</f>
        <v>1</v>
      </c>
      <c r="K428" t="str">
        <f t="shared" si="25"/>
        <v>HIGH</v>
      </c>
      <c r="L428">
        <v>8</v>
      </c>
      <c r="M428" t="str">
        <f t="shared" si="26"/>
        <v>10803 Councillor</v>
      </c>
      <c r="N428" s="6" t="str">
        <f t="shared" si="27"/>
        <v>10803 Councillor</v>
      </c>
      <c r="O428" s="15">
        <f>IF(I428&lt;&gt;FALSE,VLOOKUP(H428,internet_municipalities!$B$2:$W$226,22,FALSE),"NO INTERNET")</f>
        <v>1294</v>
      </c>
      <c r="P428" s="16">
        <f t="shared" si="28"/>
        <v>7.7279752704791345E-3</v>
      </c>
    </row>
    <row r="429" spans="1:16" x14ac:dyDescent="0.2">
      <c r="A429">
        <v>10803</v>
      </c>
      <c r="B429" t="b">
        <v>1</v>
      </c>
      <c r="C429" t="s">
        <v>1463</v>
      </c>
      <c r="D429" t="s">
        <v>6076</v>
      </c>
      <c r="E429">
        <v>406</v>
      </c>
      <c r="F429">
        <v>24</v>
      </c>
      <c r="G429" t="b">
        <v>0</v>
      </c>
      <c r="H429" t="str">
        <f>VLOOKUP(A429,all_municipalities!$A$2:$M$445,2,FALSE)</f>
        <v>Wawa, Municipality of</v>
      </c>
      <c r="I429" t="b">
        <f>VLOOKUP(A429,all_municipalities!$A$2:$M$445,9,FALSE)</f>
        <v>1</v>
      </c>
      <c r="J429" t="b">
        <f>VLOOKUP(A429,all_municipalities!$A$2:$M$445,13, FALSE)</f>
        <v>1</v>
      </c>
      <c r="K429" t="str">
        <f t="shared" si="25"/>
        <v>MID</v>
      </c>
      <c r="L429">
        <v>8</v>
      </c>
      <c r="M429" t="str">
        <f t="shared" si="26"/>
        <v>10803 Councillor</v>
      </c>
      <c r="N429" s="6" t="str">
        <f t="shared" si="27"/>
        <v>10803 Councillor</v>
      </c>
      <c r="O429" s="15">
        <f>IF(I429&lt;&gt;FALSE,VLOOKUP(H429,internet_municipalities!$B$2:$W$226,22,FALSE),"NO INTERNET")</f>
        <v>1294</v>
      </c>
      <c r="P429" s="16">
        <f t="shared" si="28"/>
        <v>1.8547140649149921E-2</v>
      </c>
    </row>
    <row r="430" spans="1:16" x14ac:dyDescent="0.2">
      <c r="A430">
        <v>10803</v>
      </c>
      <c r="B430" t="b">
        <v>0</v>
      </c>
      <c r="C430" t="s">
        <v>1463</v>
      </c>
      <c r="D430" t="s">
        <v>6077</v>
      </c>
      <c r="E430">
        <v>382</v>
      </c>
      <c r="F430" t="s">
        <v>1460</v>
      </c>
      <c r="G430" t="b">
        <v>0</v>
      </c>
      <c r="H430" t="str">
        <f>VLOOKUP(A430,all_municipalities!$A$2:$M$445,2,FALSE)</f>
        <v>Wawa, Municipality of</v>
      </c>
      <c r="I430" t="b">
        <f>VLOOKUP(A430,all_municipalities!$A$2:$M$445,9,FALSE)</f>
        <v>1</v>
      </c>
      <c r="J430" t="b">
        <f>VLOOKUP(A430,all_municipalities!$A$2:$M$445,13, FALSE)</f>
        <v>1</v>
      </c>
      <c r="K430" t="str">
        <f t="shared" si="25"/>
        <v>NONE</v>
      </c>
      <c r="L430">
        <v>8</v>
      </c>
      <c r="M430" t="str">
        <f t="shared" si="26"/>
        <v>10803 Councillor</v>
      </c>
      <c r="N430" s="6" t="str">
        <f t="shared" si="27"/>
        <v>10803 Councillor</v>
      </c>
      <c r="O430" s="15">
        <f>IF(I430&lt;&gt;FALSE,VLOOKUP(H430,internet_municipalities!$B$2:$W$226,22,FALSE),"NO INTERNET")</f>
        <v>1294</v>
      </c>
      <c r="P430" s="16" t="str">
        <f t="shared" si="28"/>
        <v>Lost</v>
      </c>
    </row>
    <row r="431" spans="1:16" x14ac:dyDescent="0.2">
      <c r="A431">
        <v>10803</v>
      </c>
      <c r="B431" t="b">
        <v>0</v>
      </c>
      <c r="C431" t="s">
        <v>1463</v>
      </c>
      <c r="D431" t="s">
        <v>6078</v>
      </c>
      <c r="E431">
        <v>162</v>
      </c>
      <c r="F431" t="s">
        <v>1460</v>
      </c>
      <c r="G431" t="b">
        <v>0</v>
      </c>
      <c r="H431" t="str">
        <f>VLOOKUP(A431,all_municipalities!$A$2:$M$445,2,FALSE)</f>
        <v>Wawa, Municipality of</v>
      </c>
      <c r="I431" t="b">
        <f>VLOOKUP(A431,all_municipalities!$A$2:$M$445,9,FALSE)</f>
        <v>1</v>
      </c>
      <c r="J431" t="b">
        <f>VLOOKUP(A431,all_municipalities!$A$2:$M$445,13, FALSE)</f>
        <v>1</v>
      </c>
      <c r="K431" t="str">
        <f t="shared" si="25"/>
        <v>NONE</v>
      </c>
      <c r="L431">
        <v>8</v>
      </c>
      <c r="M431" t="str">
        <f t="shared" si="26"/>
        <v>10803 Councillor</v>
      </c>
      <c r="N431" s="6" t="str">
        <f t="shared" si="27"/>
        <v>10803 Councillor</v>
      </c>
      <c r="O431" s="15">
        <f>IF(I431&lt;&gt;FALSE,VLOOKUP(H431,internet_municipalities!$B$2:$W$226,22,FALSE),"NO INTERNET")</f>
        <v>1294</v>
      </c>
      <c r="P431" s="16" t="str">
        <f t="shared" si="28"/>
        <v>Lost</v>
      </c>
    </row>
    <row r="432" spans="1:16" x14ac:dyDescent="0.2">
      <c r="A432">
        <v>10803</v>
      </c>
      <c r="B432" t="b">
        <v>0</v>
      </c>
      <c r="C432" t="s">
        <v>1463</v>
      </c>
      <c r="D432" t="s">
        <v>6079</v>
      </c>
      <c r="E432">
        <v>274</v>
      </c>
      <c r="F432" t="s">
        <v>1460</v>
      </c>
      <c r="G432" t="b">
        <v>0</v>
      </c>
      <c r="H432" t="str">
        <f>VLOOKUP(A432,all_municipalities!$A$2:$M$445,2,FALSE)</f>
        <v>Wawa, Municipality of</v>
      </c>
      <c r="I432" t="b">
        <f>VLOOKUP(A432,all_municipalities!$A$2:$M$445,9,FALSE)</f>
        <v>1</v>
      </c>
      <c r="J432" t="b">
        <f>VLOOKUP(A432,all_municipalities!$A$2:$M$445,13, FALSE)</f>
        <v>1</v>
      </c>
      <c r="K432" t="str">
        <f t="shared" si="25"/>
        <v>NONE</v>
      </c>
      <c r="L432">
        <v>8</v>
      </c>
      <c r="M432" t="str">
        <f t="shared" si="26"/>
        <v>10803 Councillor</v>
      </c>
      <c r="N432" s="6" t="str">
        <f t="shared" si="27"/>
        <v>10803 Councillor</v>
      </c>
      <c r="O432" s="15">
        <f>IF(I432&lt;&gt;FALSE,VLOOKUP(H432,internet_municipalities!$B$2:$W$226,22,FALSE),"NO INTERNET")</f>
        <v>1294</v>
      </c>
      <c r="P432" s="16" t="str">
        <f t="shared" si="28"/>
        <v>Lost</v>
      </c>
    </row>
    <row r="433" spans="1:16" x14ac:dyDescent="0.2">
      <c r="A433">
        <v>10803</v>
      </c>
      <c r="B433" t="b">
        <v>0</v>
      </c>
      <c r="C433" t="s">
        <v>1463</v>
      </c>
      <c r="D433" t="s">
        <v>6080</v>
      </c>
      <c r="E433">
        <v>269</v>
      </c>
      <c r="F433" t="s">
        <v>1460</v>
      </c>
      <c r="G433" t="b">
        <v>0</v>
      </c>
      <c r="H433" t="str">
        <f>VLOOKUP(A433,all_municipalities!$A$2:$M$445,2,FALSE)</f>
        <v>Wawa, Municipality of</v>
      </c>
      <c r="I433" t="b">
        <f>VLOOKUP(A433,all_municipalities!$A$2:$M$445,9,FALSE)</f>
        <v>1</v>
      </c>
      <c r="J433" t="b">
        <f>VLOOKUP(A433,all_municipalities!$A$2:$M$445,13, FALSE)</f>
        <v>1</v>
      </c>
      <c r="K433" t="str">
        <f t="shared" si="25"/>
        <v>NONE</v>
      </c>
      <c r="L433">
        <v>8</v>
      </c>
      <c r="M433" t="str">
        <f t="shared" si="26"/>
        <v>10803 Councillor</v>
      </c>
      <c r="N433" s="6" t="str">
        <f t="shared" si="27"/>
        <v>10803 Councillor</v>
      </c>
      <c r="O433" s="15">
        <f>IF(I433&lt;&gt;FALSE,VLOOKUP(H433,internet_municipalities!$B$2:$W$226,22,FALSE),"NO INTERNET")</f>
        <v>1294</v>
      </c>
      <c r="P433" s="16" t="str">
        <f t="shared" si="28"/>
        <v>Lost</v>
      </c>
    </row>
    <row r="434" spans="1:16" x14ac:dyDescent="0.2">
      <c r="A434">
        <v>10803</v>
      </c>
      <c r="B434" t="b">
        <v>0</v>
      </c>
      <c r="C434" t="s">
        <v>1463</v>
      </c>
      <c r="D434" t="s">
        <v>6081</v>
      </c>
      <c r="E434">
        <v>85</v>
      </c>
      <c r="F434" t="s">
        <v>1460</v>
      </c>
      <c r="G434" t="b">
        <v>0</v>
      </c>
      <c r="H434" t="str">
        <f>VLOOKUP(A434,all_municipalities!$A$2:$M$445,2,FALSE)</f>
        <v>Wawa, Municipality of</v>
      </c>
      <c r="I434" t="b">
        <f>VLOOKUP(A434,all_municipalities!$A$2:$M$445,9,FALSE)</f>
        <v>1</v>
      </c>
      <c r="J434" t="b">
        <f>VLOOKUP(A434,all_municipalities!$A$2:$M$445,13, FALSE)</f>
        <v>1</v>
      </c>
      <c r="K434" t="str">
        <f t="shared" si="25"/>
        <v>NONE</v>
      </c>
      <c r="L434">
        <v>8</v>
      </c>
      <c r="M434" t="str">
        <f t="shared" si="26"/>
        <v>10803 Councillor</v>
      </c>
      <c r="N434" s="6" t="str">
        <f t="shared" si="27"/>
        <v>10803 Councillor</v>
      </c>
      <c r="O434" s="15">
        <f>IF(I434&lt;&gt;FALSE,VLOOKUP(H434,internet_municipalities!$B$2:$W$226,22,FALSE),"NO INTERNET")</f>
        <v>1294</v>
      </c>
      <c r="P434" s="16" t="str">
        <f t="shared" si="28"/>
        <v>Lost</v>
      </c>
    </row>
    <row r="435" spans="1:16" x14ac:dyDescent="0.2">
      <c r="A435">
        <v>19411</v>
      </c>
      <c r="B435" t="b">
        <v>1</v>
      </c>
      <c r="C435" t="s">
        <v>1463</v>
      </c>
      <c r="D435" t="s">
        <v>1464</v>
      </c>
      <c r="E435">
        <v>460</v>
      </c>
      <c r="F435">
        <v>21</v>
      </c>
      <c r="G435" t="b">
        <v>0</v>
      </c>
      <c r="H435" t="str">
        <f>VLOOKUP(A435,all_municipalities!$A$2:$M$445,2,FALSE)</f>
        <v>Adelaide Metcalfe, Township of</v>
      </c>
      <c r="I435" t="b">
        <f>VLOOKUP(A435,all_municipalities!$A$2:$M$445,9,FALSE)</f>
        <v>1</v>
      </c>
      <c r="J435" t="b">
        <f>VLOOKUP(A435,all_municipalities!$A$2:$M$445,13, FALSE)</f>
        <v>1</v>
      </c>
      <c r="K435" t="str">
        <f t="shared" si="25"/>
        <v>MID</v>
      </c>
      <c r="L435">
        <v>7</v>
      </c>
      <c r="M435" t="str">
        <f t="shared" si="26"/>
        <v>19411 Councillor</v>
      </c>
      <c r="N435" s="6" t="str">
        <f t="shared" si="27"/>
        <v>19411 Councillor</v>
      </c>
      <c r="O435" s="15">
        <f>IF(I435&lt;&gt;FALSE,VLOOKUP(H435,internet_municipalities!$B$2:$W$226,22,FALSE),"NO INTERNET")</f>
        <v>1568</v>
      </c>
      <c r="P435" s="16">
        <f t="shared" si="28"/>
        <v>1.3392857142857142E-2</v>
      </c>
    </row>
    <row r="436" spans="1:16" x14ac:dyDescent="0.2">
      <c r="A436">
        <v>19411</v>
      </c>
      <c r="B436" t="b">
        <v>1</v>
      </c>
      <c r="C436" t="s">
        <v>1463</v>
      </c>
      <c r="D436" t="s">
        <v>1465</v>
      </c>
      <c r="E436">
        <v>467</v>
      </c>
      <c r="F436">
        <v>28</v>
      </c>
      <c r="G436" t="b">
        <v>0</v>
      </c>
      <c r="H436" t="str">
        <f>VLOOKUP(A436,all_municipalities!$A$2:$M$445,2,FALSE)</f>
        <v>Adelaide Metcalfe, Township of</v>
      </c>
      <c r="I436" t="b">
        <f>VLOOKUP(A436,all_municipalities!$A$2:$M$445,9,FALSE)</f>
        <v>1</v>
      </c>
      <c r="J436" t="b">
        <f>VLOOKUP(A436,all_municipalities!$A$2:$M$445,13, FALSE)</f>
        <v>1</v>
      </c>
      <c r="K436" t="str">
        <f t="shared" si="25"/>
        <v>MID</v>
      </c>
      <c r="L436">
        <v>7</v>
      </c>
      <c r="M436" t="str">
        <f t="shared" si="26"/>
        <v>19411 Councillor</v>
      </c>
      <c r="N436" s="6" t="str">
        <f t="shared" si="27"/>
        <v>19411 Councillor</v>
      </c>
      <c r="O436" s="15">
        <f>IF(I436&lt;&gt;FALSE,VLOOKUP(H436,internet_municipalities!$B$2:$W$226,22,FALSE),"NO INTERNET")</f>
        <v>1568</v>
      </c>
      <c r="P436" s="16">
        <f t="shared" si="28"/>
        <v>1.7857142857142856E-2</v>
      </c>
    </row>
    <row r="437" spans="1:16" x14ac:dyDescent="0.2">
      <c r="A437">
        <v>19411</v>
      </c>
      <c r="B437" t="b">
        <v>1</v>
      </c>
      <c r="C437" t="s">
        <v>1463</v>
      </c>
      <c r="D437" t="s">
        <v>1466</v>
      </c>
      <c r="E437">
        <v>455</v>
      </c>
      <c r="F437">
        <v>16</v>
      </c>
      <c r="G437" t="b">
        <v>0</v>
      </c>
      <c r="H437" t="str">
        <f>VLOOKUP(A437,all_municipalities!$A$2:$M$445,2,FALSE)</f>
        <v>Adelaide Metcalfe, Township of</v>
      </c>
      <c r="I437" t="b">
        <f>VLOOKUP(A437,all_municipalities!$A$2:$M$445,9,FALSE)</f>
        <v>1</v>
      </c>
      <c r="J437" t="b">
        <f>VLOOKUP(A437,all_municipalities!$A$2:$M$445,13, FALSE)</f>
        <v>1</v>
      </c>
      <c r="K437" t="str">
        <f t="shared" si="25"/>
        <v>MID</v>
      </c>
      <c r="L437">
        <v>7</v>
      </c>
      <c r="M437" t="str">
        <f t="shared" si="26"/>
        <v>19411 Councillor</v>
      </c>
      <c r="N437" s="6" t="str">
        <f t="shared" si="27"/>
        <v>19411 Councillor</v>
      </c>
      <c r="O437" s="15">
        <f>IF(I437&lt;&gt;FALSE,VLOOKUP(H437,internet_municipalities!$B$2:$W$226,22,FALSE),"NO INTERNET")</f>
        <v>1568</v>
      </c>
      <c r="P437" s="16">
        <f t="shared" si="28"/>
        <v>1.020408163265306E-2</v>
      </c>
    </row>
    <row r="438" spans="1:16" x14ac:dyDescent="0.2">
      <c r="A438">
        <v>19411</v>
      </c>
      <c r="B438" t="b">
        <v>1</v>
      </c>
      <c r="C438" t="s">
        <v>1463</v>
      </c>
      <c r="D438" t="s">
        <v>1467</v>
      </c>
      <c r="E438">
        <v>581</v>
      </c>
      <c r="F438">
        <v>142</v>
      </c>
      <c r="G438" t="b">
        <v>0</v>
      </c>
      <c r="H438" t="str">
        <f>VLOOKUP(A438,all_municipalities!$A$2:$M$445,2,FALSE)</f>
        <v>Adelaide Metcalfe, Township of</v>
      </c>
      <c r="I438" t="b">
        <f>VLOOKUP(A438,all_municipalities!$A$2:$M$445,9,FALSE)</f>
        <v>1</v>
      </c>
      <c r="J438" t="b">
        <f>VLOOKUP(A438,all_municipalities!$A$2:$M$445,13, FALSE)</f>
        <v>1</v>
      </c>
      <c r="K438" t="str">
        <f t="shared" si="25"/>
        <v>LOW</v>
      </c>
      <c r="L438">
        <v>7</v>
      </c>
      <c r="M438" t="str">
        <f t="shared" si="26"/>
        <v>19411 Councillor</v>
      </c>
      <c r="N438" s="6" t="str">
        <f t="shared" si="27"/>
        <v>19411 Councillor</v>
      </c>
      <c r="O438" s="15">
        <f>IF(I438&lt;&gt;FALSE,VLOOKUP(H438,internet_municipalities!$B$2:$W$226,22,FALSE),"NO INTERNET")</f>
        <v>1568</v>
      </c>
      <c r="P438" s="16">
        <f t="shared" si="28"/>
        <v>9.0561224489795922E-2</v>
      </c>
    </row>
    <row r="439" spans="1:16" x14ac:dyDescent="0.2">
      <c r="A439">
        <v>19411</v>
      </c>
      <c r="B439" t="b">
        <v>0</v>
      </c>
      <c r="C439" t="s">
        <v>1463</v>
      </c>
      <c r="D439" t="s">
        <v>1468</v>
      </c>
      <c r="E439">
        <v>258</v>
      </c>
      <c r="F439" t="s">
        <v>1460</v>
      </c>
      <c r="G439" t="b">
        <v>0</v>
      </c>
      <c r="H439" t="str">
        <f>VLOOKUP(A439,all_municipalities!$A$2:$M$445,2,FALSE)</f>
        <v>Adelaide Metcalfe, Township of</v>
      </c>
      <c r="I439" t="b">
        <f>VLOOKUP(A439,all_municipalities!$A$2:$M$445,9,FALSE)</f>
        <v>1</v>
      </c>
      <c r="J439" t="b">
        <f>VLOOKUP(A439,all_municipalities!$A$2:$M$445,13, FALSE)</f>
        <v>1</v>
      </c>
      <c r="K439" t="str">
        <f t="shared" si="25"/>
        <v>NONE</v>
      </c>
      <c r="L439">
        <v>7</v>
      </c>
      <c r="M439" t="str">
        <f t="shared" si="26"/>
        <v>19411 Councillor</v>
      </c>
      <c r="N439" s="6" t="str">
        <f t="shared" si="27"/>
        <v>19411 Councillor</v>
      </c>
      <c r="O439" s="15">
        <f>IF(I439&lt;&gt;FALSE,VLOOKUP(H439,internet_municipalities!$B$2:$W$226,22,FALSE),"NO INTERNET")</f>
        <v>1568</v>
      </c>
      <c r="P439" s="16" t="str">
        <f t="shared" si="28"/>
        <v>Lost</v>
      </c>
    </row>
    <row r="440" spans="1:16" x14ac:dyDescent="0.2">
      <c r="A440">
        <v>19411</v>
      </c>
      <c r="B440" t="b">
        <v>0</v>
      </c>
      <c r="C440" t="s">
        <v>1463</v>
      </c>
      <c r="D440" t="s">
        <v>1469</v>
      </c>
      <c r="E440">
        <v>426</v>
      </c>
      <c r="F440" t="s">
        <v>1460</v>
      </c>
      <c r="G440" t="b">
        <v>0</v>
      </c>
      <c r="H440" t="str">
        <f>VLOOKUP(A440,all_municipalities!$A$2:$M$445,2,FALSE)</f>
        <v>Adelaide Metcalfe, Township of</v>
      </c>
      <c r="I440" t="b">
        <f>VLOOKUP(A440,all_municipalities!$A$2:$M$445,9,FALSE)</f>
        <v>1</v>
      </c>
      <c r="J440" t="b">
        <f>VLOOKUP(A440,all_municipalities!$A$2:$M$445,13, FALSE)</f>
        <v>1</v>
      </c>
      <c r="K440" t="str">
        <f t="shared" si="25"/>
        <v>NONE</v>
      </c>
      <c r="L440">
        <v>7</v>
      </c>
      <c r="M440" t="str">
        <f t="shared" si="26"/>
        <v>19411 Councillor</v>
      </c>
      <c r="N440" s="6" t="str">
        <f t="shared" si="27"/>
        <v>19411 Councillor</v>
      </c>
      <c r="O440" s="15">
        <f>IF(I440&lt;&gt;FALSE,VLOOKUP(H440,internet_municipalities!$B$2:$W$226,22,FALSE),"NO INTERNET")</f>
        <v>1568</v>
      </c>
      <c r="P440" s="16" t="str">
        <f t="shared" si="28"/>
        <v>Lost</v>
      </c>
    </row>
    <row r="441" spans="1:16" x14ac:dyDescent="0.2">
      <c r="A441">
        <v>19411</v>
      </c>
      <c r="B441" t="b">
        <v>0</v>
      </c>
      <c r="C441" t="s">
        <v>1463</v>
      </c>
      <c r="D441" t="s">
        <v>1470</v>
      </c>
      <c r="E441">
        <v>439</v>
      </c>
      <c r="F441" t="s">
        <v>1460</v>
      </c>
      <c r="G441" t="b">
        <v>0</v>
      </c>
      <c r="H441" t="str">
        <f>VLOOKUP(A441,all_municipalities!$A$2:$M$445,2,FALSE)</f>
        <v>Adelaide Metcalfe, Township of</v>
      </c>
      <c r="I441" t="b">
        <f>VLOOKUP(A441,all_municipalities!$A$2:$M$445,9,FALSE)</f>
        <v>1</v>
      </c>
      <c r="J441" t="b">
        <f>VLOOKUP(A441,all_municipalities!$A$2:$M$445,13, FALSE)</f>
        <v>1</v>
      </c>
      <c r="K441" t="str">
        <f t="shared" si="25"/>
        <v>NONE</v>
      </c>
      <c r="L441">
        <v>7</v>
      </c>
      <c r="M441" t="str">
        <f t="shared" si="26"/>
        <v>19411 Councillor</v>
      </c>
      <c r="N441" s="6" t="str">
        <f t="shared" si="27"/>
        <v>19411 Councillor</v>
      </c>
      <c r="O441" s="15">
        <f>IF(I441&lt;&gt;FALSE,VLOOKUP(H441,internet_municipalities!$B$2:$W$226,22,FALSE),"NO INTERNET")</f>
        <v>1568</v>
      </c>
      <c r="P441" s="16" t="str">
        <f t="shared" si="28"/>
        <v>Lost</v>
      </c>
    </row>
    <row r="442" spans="1:16" x14ac:dyDescent="0.2">
      <c r="A442">
        <v>10056</v>
      </c>
      <c r="B442" t="b">
        <v>1</v>
      </c>
      <c r="C442" t="s">
        <v>1463</v>
      </c>
      <c r="D442" t="s">
        <v>1639</v>
      </c>
      <c r="E442">
        <v>662</v>
      </c>
      <c r="F442">
        <v>127</v>
      </c>
      <c r="G442" t="b">
        <v>0</v>
      </c>
      <c r="H442" t="str">
        <f>VLOOKUP(A442,all_municipalities!$A$2:$M$445,2,FALSE)</f>
        <v>Atikokan, Town of</v>
      </c>
      <c r="I442" t="b">
        <f>VLOOKUP(A442,all_municipalities!$A$2:$M$445,9,FALSE)</f>
        <v>1</v>
      </c>
      <c r="J442" t="b">
        <f>VLOOKUP(A442,all_municipalities!$A$2:$M$445,13, FALSE)</f>
        <v>1</v>
      </c>
      <c r="K442" t="str">
        <f t="shared" si="25"/>
        <v>LOW</v>
      </c>
      <c r="L442">
        <v>7</v>
      </c>
      <c r="M442" t="str">
        <f t="shared" si="26"/>
        <v>10056 Councillor</v>
      </c>
      <c r="N442" s="6" t="str">
        <f t="shared" si="27"/>
        <v>10056 Councillor</v>
      </c>
      <c r="O442" s="15">
        <f>IF(I442&lt;&gt;FALSE,VLOOKUP(H442,internet_municipalities!$B$2:$W$226,22,FALSE),"NO INTERNET")</f>
        <v>889</v>
      </c>
      <c r="P442" s="16">
        <f t="shared" si="28"/>
        <v>0.14285714285714285</v>
      </c>
    </row>
    <row r="443" spans="1:16" x14ac:dyDescent="0.2">
      <c r="A443">
        <v>10056</v>
      </c>
      <c r="B443" t="b">
        <v>1</v>
      </c>
      <c r="C443" t="s">
        <v>1463</v>
      </c>
      <c r="D443" t="s">
        <v>1640</v>
      </c>
      <c r="E443">
        <v>866</v>
      </c>
      <c r="F443">
        <v>331</v>
      </c>
      <c r="G443" t="b">
        <v>0</v>
      </c>
      <c r="H443" t="str">
        <f>VLOOKUP(A443,all_municipalities!$A$2:$M$445,2,FALSE)</f>
        <v>Atikokan, Town of</v>
      </c>
      <c r="I443" t="b">
        <f>VLOOKUP(A443,all_municipalities!$A$2:$M$445,9,FALSE)</f>
        <v>1</v>
      </c>
      <c r="J443" t="b">
        <f>VLOOKUP(A443,all_municipalities!$A$2:$M$445,13, FALSE)</f>
        <v>1</v>
      </c>
      <c r="K443" t="str">
        <f t="shared" si="25"/>
        <v>LOW</v>
      </c>
      <c r="L443">
        <v>7</v>
      </c>
      <c r="M443" t="str">
        <f t="shared" si="26"/>
        <v>10056 Councillor</v>
      </c>
      <c r="N443" s="6" t="str">
        <f t="shared" si="27"/>
        <v>10056 Councillor</v>
      </c>
      <c r="O443" s="15">
        <f>IF(I443&lt;&gt;FALSE,VLOOKUP(H443,internet_municipalities!$B$2:$W$226,22,FALSE),"NO INTERNET")</f>
        <v>889</v>
      </c>
      <c r="P443" s="16">
        <f t="shared" si="28"/>
        <v>0.37232845894263217</v>
      </c>
    </row>
    <row r="444" spans="1:16" x14ac:dyDescent="0.2">
      <c r="A444">
        <v>10056</v>
      </c>
      <c r="B444" t="b">
        <v>1</v>
      </c>
      <c r="C444" t="s">
        <v>1463</v>
      </c>
      <c r="D444" t="s">
        <v>1641</v>
      </c>
      <c r="E444">
        <v>959</v>
      </c>
      <c r="F444">
        <v>424</v>
      </c>
      <c r="G444" t="b">
        <v>0</v>
      </c>
      <c r="H444" t="str">
        <f>VLOOKUP(A444,all_municipalities!$A$2:$M$445,2,FALSE)</f>
        <v>Atikokan, Town of</v>
      </c>
      <c r="I444" t="b">
        <f>VLOOKUP(A444,all_municipalities!$A$2:$M$445,9,FALSE)</f>
        <v>1</v>
      </c>
      <c r="J444" t="b">
        <f>VLOOKUP(A444,all_municipalities!$A$2:$M$445,13, FALSE)</f>
        <v>1</v>
      </c>
      <c r="K444" t="str">
        <f t="shared" si="25"/>
        <v>LOW</v>
      </c>
      <c r="L444">
        <v>7</v>
      </c>
      <c r="M444" t="str">
        <f t="shared" si="26"/>
        <v>10056 Councillor</v>
      </c>
      <c r="N444" s="6" t="str">
        <f t="shared" si="27"/>
        <v>10056 Councillor</v>
      </c>
      <c r="O444" s="15">
        <f>IF(I444&lt;&gt;FALSE,VLOOKUP(H444,internet_municipalities!$B$2:$W$226,22,FALSE),"NO INTERNET")</f>
        <v>889</v>
      </c>
      <c r="P444" s="16">
        <f t="shared" si="28"/>
        <v>0.4769403824521935</v>
      </c>
    </row>
    <row r="445" spans="1:16" x14ac:dyDescent="0.2">
      <c r="A445">
        <v>10056</v>
      </c>
      <c r="B445" t="b">
        <v>1</v>
      </c>
      <c r="C445" t="s">
        <v>1463</v>
      </c>
      <c r="D445" t="s">
        <v>1642</v>
      </c>
      <c r="E445">
        <v>605</v>
      </c>
      <c r="F445">
        <v>70</v>
      </c>
      <c r="G445" t="b">
        <v>0</v>
      </c>
      <c r="H445" t="str">
        <f>VLOOKUP(A445,all_municipalities!$A$2:$M$445,2,FALSE)</f>
        <v>Atikokan, Town of</v>
      </c>
      <c r="I445" t="b">
        <f>VLOOKUP(A445,all_municipalities!$A$2:$M$445,9,FALSE)</f>
        <v>1</v>
      </c>
      <c r="J445" t="b">
        <f>VLOOKUP(A445,all_municipalities!$A$2:$M$445,13, FALSE)</f>
        <v>1</v>
      </c>
      <c r="K445" t="str">
        <f t="shared" si="25"/>
        <v>MID</v>
      </c>
      <c r="L445">
        <v>7</v>
      </c>
      <c r="M445" t="str">
        <f t="shared" si="26"/>
        <v>10056 Councillor</v>
      </c>
      <c r="N445" s="6" t="str">
        <f t="shared" si="27"/>
        <v>10056 Councillor</v>
      </c>
      <c r="O445" s="15">
        <f>IF(I445&lt;&gt;FALSE,VLOOKUP(H445,internet_municipalities!$B$2:$W$226,22,FALSE),"NO INTERNET")</f>
        <v>889</v>
      </c>
      <c r="P445" s="16">
        <f t="shared" si="28"/>
        <v>7.874015748031496E-2</v>
      </c>
    </row>
    <row r="446" spans="1:16" x14ac:dyDescent="0.2">
      <c r="A446">
        <v>10056</v>
      </c>
      <c r="B446" t="b">
        <v>1</v>
      </c>
      <c r="C446" t="s">
        <v>1463</v>
      </c>
      <c r="D446" t="s">
        <v>1643</v>
      </c>
      <c r="E446">
        <v>882</v>
      </c>
      <c r="F446">
        <v>347</v>
      </c>
      <c r="G446" t="b">
        <v>0</v>
      </c>
      <c r="H446" t="str">
        <f>VLOOKUP(A446,all_municipalities!$A$2:$M$445,2,FALSE)</f>
        <v>Atikokan, Town of</v>
      </c>
      <c r="I446" t="b">
        <f>VLOOKUP(A446,all_municipalities!$A$2:$M$445,9,FALSE)</f>
        <v>1</v>
      </c>
      <c r="J446" t="b">
        <f>VLOOKUP(A446,all_municipalities!$A$2:$M$445,13, FALSE)</f>
        <v>1</v>
      </c>
      <c r="K446" t="str">
        <f t="shared" si="25"/>
        <v>LOW</v>
      </c>
      <c r="L446">
        <v>7</v>
      </c>
      <c r="M446" t="str">
        <f t="shared" si="26"/>
        <v>10056 Councillor</v>
      </c>
      <c r="N446" s="6" t="str">
        <f t="shared" si="27"/>
        <v>10056 Councillor</v>
      </c>
      <c r="O446" s="15">
        <f>IF(I446&lt;&gt;FALSE,VLOOKUP(H446,internet_municipalities!$B$2:$W$226,22,FALSE),"NO INTERNET")</f>
        <v>889</v>
      </c>
      <c r="P446" s="16">
        <f t="shared" si="28"/>
        <v>0.39032620922384703</v>
      </c>
    </row>
    <row r="447" spans="1:16" x14ac:dyDescent="0.2">
      <c r="A447">
        <v>10056</v>
      </c>
      <c r="B447" t="b">
        <v>1</v>
      </c>
      <c r="C447" t="s">
        <v>1463</v>
      </c>
      <c r="D447" t="s">
        <v>1644</v>
      </c>
      <c r="E447">
        <v>836</v>
      </c>
      <c r="F447">
        <v>301</v>
      </c>
      <c r="G447" t="b">
        <v>0</v>
      </c>
      <c r="H447" t="str">
        <f>VLOOKUP(A447,all_municipalities!$A$2:$M$445,2,FALSE)</f>
        <v>Atikokan, Town of</v>
      </c>
      <c r="I447" t="b">
        <f>VLOOKUP(A447,all_municipalities!$A$2:$M$445,9,FALSE)</f>
        <v>1</v>
      </c>
      <c r="J447" t="b">
        <f>VLOOKUP(A447,all_municipalities!$A$2:$M$445,13, FALSE)</f>
        <v>1</v>
      </c>
      <c r="K447" t="str">
        <f t="shared" si="25"/>
        <v>LOW</v>
      </c>
      <c r="L447">
        <v>7</v>
      </c>
      <c r="M447" t="str">
        <f t="shared" si="26"/>
        <v>10056 Councillor</v>
      </c>
      <c r="N447" s="6" t="str">
        <f t="shared" si="27"/>
        <v>10056 Councillor</v>
      </c>
      <c r="O447" s="15">
        <f>IF(I447&lt;&gt;FALSE,VLOOKUP(H447,internet_municipalities!$B$2:$W$226,22,FALSE),"NO INTERNET")</f>
        <v>889</v>
      </c>
      <c r="P447" s="16">
        <f t="shared" si="28"/>
        <v>0.33858267716535434</v>
      </c>
    </row>
    <row r="448" spans="1:16" x14ac:dyDescent="0.2">
      <c r="A448">
        <v>10056</v>
      </c>
      <c r="B448" t="b">
        <v>0</v>
      </c>
      <c r="C448" t="s">
        <v>1463</v>
      </c>
      <c r="D448" t="s">
        <v>1645</v>
      </c>
      <c r="E448">
        <v>326</v>
      </c>
      <c r="F448" t="s">
        <v>1460</v>
      </c>
      <c r="G448" t="b">
        <v>0</v>
      </c>
      <c r="H448" t="str">
        <f>VLOOKUP(A448,all_municipalities!$A$2:$M$445,2,FALSE)</f>
        <v>Atikokan, Town of</v>
      </c>
      <c r="I448" t="b">
        <f>VLOOKUP(A448,all_municipalities!$A$2:$M$445,9,FALSE)</f>
        <v>1</v>
      </c>
      <c r="J448" t="b">
        <f>VLOOKUP(A448,all_municipalities!$A$2:$M$445,13, FALSE)</f>
        <v>1</v>
      </c>
      <c r="K448" t="str">
        <f t="shared" si="25"/>
        <v>NONE</v>
      </c>
      <c r="L448">
        <v>7</v>
      </c>
      <c r="M448" t="str">
        <f t="shared" si="26"/>
        <v>10056 Councillor</v>
      </c>
      <c r="N448" s="6" t="str">
        <f t="shared" si="27"/>
        <v>10056 Councillor</v>
      </c>
      <c r="O448" s="15">
        <f>IF(I448&lt;&gt;FALSE,VLOOKUP(H448,internet_municipalities!$B$2:$W$226,22,FALSE),"NO INTERNET")</f>
        <v>889</v>
      </c>
      <c r="P448" s="16" t="str">
        <f t="shared" si="28"/>
        <v>Lost</v>
      </c>
    </row>
    <row r="449" spans="1:16" x14ac:dyDescent="0.2">
      <c r="A449">
        <v>10056</v>
      </c>
      <c r="B449" t="b">
        <v>0</v>
      </c>
      <c r="C449" t="s">
        <v>1463</v>
      </c>
      <c r="D449" t="s">
        <v>1646</v>
      </c>
      <c r="E449">
        <v>193</v>
      </c>
      <c r="F449" t="s">
        <v>1460</v>
      </c>
      <c r="G449" t="b">
        <v>0</v>
      </c>
      <c r="H449" t="str">
        <f>VLOOKUP(A449,all_municipalities!$A$2:$M$445,2,FALSE)</f>
        <v>Atikokan, Town of</v>
      </c>
      <c r="I449" t="b">
        <f>VLOOKUP(A449,all_municipalities!$A$2:$M$445,9,FALSE)</f>
        <v>1</v>
      </c>
      <c r="J449" t="b">
        <f>VLOOKUP(A449,all_municipalities!$A$2:$M$445,13, FALSE)</f>
        <v>1</v>
      </c>
      <c r="K449" t="str">
        <f t="shared" si="25"/>
        <v>NONE</v>
      </c>
      <c r="L449">
        <v>7</v>
      </c>
      <c r="M449" t="str">
        <f t="shared" si="26"/>
        <v>10056 Councillor</v>
      </c>
      <c r="N449" s="6" t="str">
        <f t="shared" si="27"/>
        <v>10056 Councillor</v>
      </c>
      <c r="O449" s="15">
        <f>IF(I449&lt;&gt;FALSE,VLOOKUP(H449,internet_municipalities!$B$2:$W$226,22,FALSE),"NO INTERNET")</f>
        <v>889</v>
      </c>
      <c r="P449" s="16" t="str">
        <f t="shared" si="28"/>
        <v>Lost</v>
      </c>
    </row>
    <row r="450" spans="1:16" x14ac:dyDescent="0.2">
      <c r="A450">
        <v>10056</v>
      </c>
      <c r="B450" t="b">
        <v>0</v>
      </c>
      <c r="C450" t="s">
        <v>1463</v>
      </c>
      <c r="D450" t="s">
        <v>1647</v>
      </c>
      <c r="E450">
        <v>535</v>
      </c>
      <c r="F450" t="s">
        <v>1460</v>
      </c>
      <c r="G450" t="b">
        <v>0</v>
      </c>
      <c r="H450" t="str">
        <f>VLOOKUP(A450,all_municipalities!$A$2:$M$445,2,FALSE)</f>
        <v>Atikokan, Town of</v>
      </c>
      <c r="I450" t="b">
        <f>VLOOKUP(A450,all_municipalities!$A$2:$M$445,9,FALSE)</f>
        <v>1</v>
      </c>
      <c r="J450" t="b">
        <f>VLOOKUP(A450,all_municipalities!$A$2:$M$445,13, FALSE)</f>
        <v>1</v>
      </c>
      <c r="K450" t="str">
        <f t="shared" ref="K450:K513" si="29">IF(J450=TRUE,IF(F450&lt;=10,"HIGH",IF(F450&lt;=100,"MID",IF(F450&lt;=1000,"LOW","NONE"))),"NONE")</f>
        <v>NONE</v>
      </c>
      <c r="L450">
        <v>7</v>
      </c>
      <c r="M450" t="str">
        <f t="shared" ref="M450:M513" si="30">CONCATENATE(A450, " ",C450)</f>
        <v>10056 Councillor</v>
      </c>
      <c r="N450" s="6" t="str">
        <f t="shared" si="27"/>
        <v>10056 Councillor</v>
      </c>
      <c r="O450" s="15">
        <f>IF(I450&lt;&gt;FALSE,VLOOKUP(H450,internet_municipalities!$B$2:$W$226,22,FALSE),"NO INTERNET")</f>
        <v>889</v>
      </c>
      <c r="P450" s="16" t="str">
        <f t="shared" si="28"/>
        <v>Lost</v>
      </c>
    </row>
    <row r="451" spans="1:16" x14ac:dyDescent="0.2">
      <c r="A451">
        <v>10702</v>
      </c>
      <c r="B451" t="b">
        <v>1</v>
      </c>
      <c r="C451" t="s">
        <v>1463</v>
      </c>
      <c r="D451" t="s">
        <v>2629</v>
      </c>
      <c r="E451">
        <v>648</v>
      </c>
      <c r="F451">
        <v>128</v>
      </c>
      <c r="G451" t="b">
        <v>0</v>
      </c>
      <c r="H451" t="str">
        <f>VLOOKUP(A451,all_municipalities!$A$2:$M$445,2,FALSE)</f>
        <v>East Hawkesbury, Township of</v>
      </c>
      <c r="I451" t="b">
        <f>VLOOKUP(A451,all_municipalities!$A$2:$M$445,9,FALSE)</f>
        <v>1</v>
      </c>
      <c r="J451" t="b">
        <f>VLOOKUP(A451,all_municipalities!$A$2:$M$445,13, FALSE)</f>
        <v>1</v>
      </c>
      <c r="K451" t="str">
        <f t="shared" si="29"/>
        <v>LOW</v>
      </c>
      <c r="L451">
        <v>7</v>
      </c>
      <c r="M451" t="str">
        <f t="shared" si="30"/>
        <v>10702 Councillor</v>
      </c>
      <c r="N451" s="6" t="str">
        <f t="shared" ref="N451:N514" si="31">IF(I451,M451,"")</f>
        <v>10702 Councillor</v>
      </c>
      <c r="O451" s="15">
        <f>IF(I451&lt;&gt;FALSE,VLOOKUP(H451,internet_municipalities!$B$2:$W$226,22,FALSE),"NO INTERNET")</f>
        <v>1680</v>
      </c>
      <c r="P451" s="16">
        <f t="shared" si="28"/>
        <v>7.6190476190476197E-2</v>
      </c>
    </row>
    <row r="452" spans="1:16" x14ac:dyDescent="0.2">
      <c r="A452">
        <v>10702</v>
      </c>
      <c r="B452" t="b">
        <v>1</v>
      </c>
      <c r="C452" t="s">
        <v>1463</v>
      </c>
      <c r="D452" t="s">
        <v>2630</v>
      </c>
      <c r="E452">
        <v>881</v>
      </c>
      <c r="F452">
        <v>361</v>
      </c>
      <c r="G452" t="b">
        <v>0</v>
      </c>
      <c r="H452" t="str">
        <f>VLOOKUP(A452,all_municipalities!$A$2:$M$445,2,FALSE)</f>
        <v>East Hawkesbury, Township of</v>
      </c>
      <c r="I452" t="b">
        <f>VLOOKUP(A452,all_municipalities!$A$2:$M$445,9,FALSE)</f>
        <v>1</v>
      </c>
      <c r="J452" t="b">
        <f>VLOOKUP(A452,all_municipalities!$A$2:$M$445,13, FALSE)</f>
        <v>1</v>
      </c>
      <c r="K452" t="str">
        <f t="shared" si="29"/>
        <v>LOW</v>
      </c>
      <c r="L452">
        <v>7</v>
      </c>
      <c r="M452" t="str">
        <f t="shared" si="30"/>
        <v>10702 Councillor</v>
      </c>
      <c r="N452" s="6" t="str">
        <f t="shared" si="31"/>
        <v>10702 Councillor</v>
      </c>
      <c r="O452" s="15">
        <f>IF(I452&lt;&gt;FALSE,VLOOKUP(H452,internet_municipalities!$B$2:$W$226,22,FALSE),"NO INTERNET")</f>
        <v>1680</v>
      </c>
      <c r="P452" s="16">
        <f t="shared" si="28"/>
        <v>0.21488095238095239</v>
      </c>
    </row>
    <row r="453" spans="1:16" x14ac:dyDescent="0.2">
      <c r="A453">
        <v>10702</v>
      </c>
      <c r="B453" t="b">
        <v>1</v>
      </c>
      <c r="C453" t="s">
        <v>1463</v>
      </c>
      <c r="D453" t="s">
        <v>2631</v>
      </c>
      <c r="E453">
        <v>528</v>
      </c>
      <c r="F453">
        <v>8</v>
      </c>
      <c r="G453" t="b">
        <v>0</v>
      </c>
      <c r="H453" t="str">
        <f>VLOOKUP(A453,all_municipalities!$A$2:$M$445,2,FALSE)</f>
        <v>East Hawkesbury, Township of</v>
      </c>
      <c r="I453" t="b">
        <f>VLOOKUP(A453,all_municipalities!$A$2:$M$445,9,FALSE)</f>
        <v>1</v>
      </c>
      <c r="J453" t="b">
        <f>VLOOKUP(A453,all_municipalities!$A$2:$M$445,13, FALSE)</f>
        <v>1</v>
      </c>
      <c r="K453" t="str">
        <f t="shared" si="29"/>
        <v>HIGH</v>
      </c>
      <c r="L453">
        <v>7</v>
      </c>
      <c r="M453" t="str">
        <f t="shared" si="30"/>
        <v>10702 Councillor</v>
      </c>
      <c r="N453" s="6" t="str">
        <f t="shared" si="31"/>
        <v>10702 Councillor</v>
      </c>
      <c r="O453" s="15">
        <f>IF(I453&lt;&gt;FALSE,VLOOKUP(H453,internet_municipalities!$B$2:$W$226,22,FALSE),"NO INTERNET")</f>
        <v>1680</v>
      </c>
      <c r="P453" s="16">
        <f t="shared" si="28"/>
        <v>4.7619047619047623E-3</v>
      </c>
    </row>
    <row r="454" spans="1:16" x14ac:dyDescent="0.2">
      <c r="A454">
        <v>10702</v>
      </c>
      <c r="B454" t="b">
        <v>1</v>
      </c>
      <c r="C454" t="s">
        <v>1479</v>
      </c>
      <c r="D454" t="s">
        <v>2632</v>
      </c>
      <c r="E454">
        <v>599</v>
      </c>
      <c r="F454">
        <v>18</v>
      </c>
      <c r="G454" t="b">
        <v>0</v>
      </c>
      <c r="H454" t="str">
        <f>VLOOKUP(A454,all_municipalities!$A$2:$M$445,2,FALSE)</f>
        <v>East Hawkesbury, Township of</v>
      </c>
      <c r="I454" t="b">
        <f>VLOOKUP(A454,all_municipalities!$A$2:$M$445,9,FALSE)</f>
        <v>1</v>
      </c>
      <c r="J454" t="b">
        <f>VLOOKUP(A454,all_municipalities!$A$2:$M$445,13, FALSE)</f>
        <v>1</v>
      </c>
      <c r="K454" t="str">
        <f t="shared" si="29"/>
        <v>MID</v>
      </c>
      <c r="L454">
        <v>7</v>
      </c>
      <c r="M454" t="str">
        <f t="shared" si="30"/>
        <v>10702 Deputy Mayor</v>
      </c>
      <c r="N454" s="6" t="str">
        <f t="shared" si="31"/>
        <v>10702 Deputy Mayor</v>
      </c>
      <c r="O454" s="15">
        <f>IF(I454&lt;&gt;FALSE,VLOOKUP(H454,internet_municipalities!$B$2:$W$226,22,FALSE),"NO INTERNET")</f>
        <v>1680</v>
      </c>
      <c r="P454" s="16">
        <f t="shared" si="28"/>
        <v>1.0714285714285714E-2</v>
      </c>
    </row>
    <row r="455" spans="1:16" x14ac:dyDescent="0.2">
      <c r="A455">
        <v>10702</v>
      </c>
      <c r="B455" t="b">
        <v>0</v>
      </c>
      <c r="C455" t="s">
        <v>1479</v>
      </c>
      <c r="D455" t="s">
        <v>2633</v>
      </c>
      <c r="E455">
        <v>581</v>
      </c>
      <c r="F455" t="s">
        <v>1460</v>
      </c>
      <c r="G455" t="b">
        <v>0</v>
      </c>
      <c r="H455" t="str">
        <f>VLOOKUP(A455,all_municipalities!$A$2:$M$445,2,FALSE)</f>
        <v>East Hawkesbury, Township of</v>
      </c>
      <c r="I455" t="b">
        <f>VLOOKUP(A455,all_municipalities!$A$2:$M$445,9,FALSE)</f>
        <v>1</v>
      </c>
      <c r="J455" t="b">
        <f>VLOOKUP(A455,all_municipalities!$A$2:$M$445,13, FALSE)</f>
        <v>1</v>
      </c>
      <c r="K455" t="str">
        <f t="shared" si="29"/>
        <v>NONE</v>
      </c>
      <c r="L455">
        <v>7</v>
      </c>
      <c r="M455" t="str">
        <f t="shared" si="30"/>
        <v>10702 Deputy Mayor</v>
      </c>
      <c r="N455" s="6" t="str">
        <f t="shared" si="31"/>
        <v>10702 Deputy Mayor</v>
      </c>
      <c r="O455" s="15">
        <f>IF(I455&lt;&gt;FALSE,VLOOKUP(H455,internet_municipalities!$B$2:$W$226,22,FALSE),"NO INTERNET")</f>
        <v>1680</v>
      </c>
      <c r="P455" s="16" t="str">
        <f t="shared" ref="P455:P518" si="32">IF(I455=TRUE,IF(F455&lt;&gt;"Acclaimed",IF(F455&lt;&gt;"Lost",F455/O455,"Lost"),"Acclaimed"),"NO INTERNET")</f>
        <v>Lost</v>
      </c>
    </row>
    <row r="456" spans="1:16" x14ac:dyDescent="0.2">
      <c r="A456">
        <v>10702</v>
      </c>
      <c r="B456" t="b">
        <v>0</v>
      </c>
      <c r="C456" t="s">
        <v>1463</v>
      </c>
      <c r="D456" t="s">
        <v>2634</v>
      </c>
      <c r="E456">
        <v>520</v>
      </c>
      <c r="F456" t="s">
        <v>1460</v>
      </c>
      <c r="G456" t="b">
        <v>0</v>
      </c>
      <c r="H456" t="str">
        <f>VLOOKUP(A456,all_municipalities!$A$2:$M$445,2,FALSE)</f>
        <v>East Hawkesbury, Township of</v>
      </c>
      <c r="I456" t="b">
        <f>VLOOKUP(A456,all_municipalities!$A$2:$M$445,9,FALSE)</f>
        <v>1</v>
      </c>
      <c r="J456" t="b">
        <f>VLOOKUP(A456,all_municipalities!$A$2:$M$445,13, FALSE)</f>
        <v>1</v>
      </c>
      <c r="K456" t="str">
        <f t="shared" si="29"/>
        <v>NONE</v>
      </c>
      <c r="L456">
        <v>7</v>
      </c>
      <c r="M456" t="str">
        <f t="shared" si="30"/>
        <v>10702 Councillor</v>
      </c>
      <c r="N456" s="6" t="str">
        <f t="shared" si="31"/>
        <v>10702 Councillor</v>
      </c>
      <c r="O456" s="15">
        <f>IF(I456&lt;&gt;FALSE,VLOOKUP(H456,internet_municipalities!$B$2:$W$226,22,FALSE),"NO INTERNET")</f>
        <v>1680</v>
      </c>
      <c r="P456" s="16" t="str">
        <f t="shared" si="32"/>
        <v>Lost</v>
      </c>
    </row>
    <row r="457" spans="1:16" x14ac:dyDescent="0.2">
      <c r="A457">
        <v>10702</v>
      </c>
      <c r="B457" t="b">
        <v>0</v>
      </c>
      <c r="C457" t="s">
        <v>1463</v>
      </c>
      <c r="D457" t="s">
        <v>2635</v>
      </c>
      <c r="E457">
        <v>288</v>
      </c>
      <c r="F457" t="s">
        <v>1460</v>
      </c>
      <c r="G457" t="b">
        <v>0</v>
      </c>
      <c r="H457" t="str">
        <f>VLOOKUP(A457,all_municipalities!$A$2:$M$445,2,FALSE)</f>
        <v>East Hawkesbury, Township of</v>
      </c>
      <c r="I457" t="b">
        <f>VLOOKUP(A457,all_municipalities!$A$2:$M$445,9,FALSE)</f>
        <v>1</v>
      </c>
      <c r="J457" t="b">
        <f>VLOOKUP(A457,all_municipalities!$A$2:$M$445,13, FALSE)</f>
        <v>1</v>
      </c>
      <c r="K457" t="str">
        <f t="shared" si="29"/>
        <v>NONE</v>
      </c>
      <c r="L457">
        <v>7</v>
      </c>
      <c r="M457" t="str">
        <f t="shared" si="30"/>
        <v>10702 Councillor</v>
      </c>
      <c r="N457" s="6" t="str">
        <f t="shared" si="31"/>
        <v>10702 Councillor</v>
      </c>
      <c r="O457" s="15">
        <f>IF(I457&lt;&gt;FALSE,VLOOKUP(H457,internet_municipalities!$B$2:$W$226,22,FALSE),"NO INTERNET")</f>
        <v>1680</v>
      </c>
      <c r="P457" s="16" t="str">
        <f t="shared" si="32"/>
        <v>Lost</v>
      </c>
    </row>
    <row r="458" spans="1:16" x14ac:dyDescent="0.2">
      <c r="A458">
        <v>17907</v>
      </c>
      <c r="B458" t="b">
        <v>1</v>
      </c>
      <c r="C458" t="s">
        <v>1471</v>
      </c>
      <c r="D458" t="s">
        <v>3272</v>
      </c>
      <c r="E458" t="s">
        <v>461</v>
      </c>
      <c r="F458" t="s">
        <v>461</v>
      </c>
      <c r="G458" t="b">
        <v>0</v>
      </c>
      <c r="H458" t="str">
        <f>VLOOKUP(A458,all_municipalities!$A$2:$M$445,2,FALSE)</f>
        <v>Huron Shores, Municipality of</v>
      </c>
      <c r="I458" t="b">
        <f>VLOOKUP(A458,all_municipalities!$A$2:$M$445,9,FALSE)</f>
        <v>1</v>
      </c>
      <c r="J458" t="b">
        <f>VLOOKUP(A458,all_municipalities!$A$2:$M$445,13, FALSE)</f>
        <v>1</v>
      </c>
      <c r="K458" t="str">
        <f t="shared" si="29"/>
        <v>NONE</v>
      </c>
      <c r="L458">
        <v>7</v>
      </c>
      <c r="M458" t="str">
        <f t="shared" si="30"/>
        <v>17907 Councillor, Ward 4</v>
      </c>
      <c r="N458" s="6" t="str">
        <f t="shared" si="31"/>
        <v>17907 Councillor, Ward 4</v>
      </c>
      <c r="O458" s="15">
        <f>IF(I458&lt;&gt;FALSE,VLOOKUP(H458,internet_municipalities!$B$2:$W$226,22,FALSE),"NO INTERNET")</f>
        <v>1521</v>
      </c>
      <c r="P458" s="16" t="str">
        <f t="shared" si="32"/>
        <v>Acclaimed</v>
      </c>
    </row>
    <row r="459" spans="1:16" x14ac:dyDescent="0.2">
      <c r="A459">
        <v>17907</v>
      </c>
      <c r="B459" t="b">
        <v>1</v>
      </c>
      <c r="C459" t="s">
        <v>1891</v>
      </c>
      <c r="D459" t="s">
        <v>3273</v>
      </c>
      <c r="E459" t="s">
        <v>461</v>
      </c>
      <c r="F459" t="s">
        <v>461</v>
      </c>
      <c r="G459" t="b">
        <v>0</v>
      </c>
      <c r="H459" t="str">
        <f>VLOOKUP(A459,all_municipalities!$A$2:$M$445,2,FALSE)</f>
        <v>Huron Shores, Municipality of</v>
      </c>
      <c r="I459" t="b">
        <f>VLOOKUP(A459,all_municipalities!$A$2:$M$445,9,FALSE)</f>
        <v>1</v>
      </c>
      <c r="J459" t="b">
        <f>VLOOKUP(A459,all_municipalities!$A$2:$M$445,13, FALSE)</f>
        <v>1</v>
      </c>
      <c r="K459" t="str">
        <f t="shared" si="29"/>
        <v>NONE</v>
      </c>
      <c r="L459">
        <v>7</v>
      </c>
      <c r="M459" t="str">
        <f t="shared" si="30"/>
        <v>17907 Councillor, Ward 3, 4</v>
      </c>
      <c r="N459" s="6" t="str">
        <f t="shared" si="31"/>
        <v>17907 Councillor, Ward 3, 4</v>
      </c>
      <c r="O459" s="15">
        <f>IF(I459&lt;&gt;FALSE,VLOOKUP(H459,internet_municipalities!$B$2:$W$226,22,FALSE),"NO INTERNET")</f>
        <v>1521</v>
      </c>
      <c r="P459" s="16" t="str">
        <f t="shared" si="32"/>
        <v>Acclaimed</v>
      </c>
    </row>
    <row r="460" spans="1:16" x14ac:dyDescent="0.2">
      <c r="A460">
        <v>17907</v>
      </c>
      <c r="B460" t="b">
        <v>1</v>
      </c>
      <c r="C460" t="s">
        <v>1475</v>
      </c>
      <c r="D460" t="s">
        <v>3274</v>
      </c>
      <c r="E460">
        <v>129</v>
      </c>
      <c r="F460">
        <v>40</v>
      </c>
      <c r="G460" t="b">
        <v>0</v>
      </c>
      <c r="H460" t="str">
        <f>VLOOKUP(A460,all_municipalities!$A$2:$M$445,2,FALSE)</f>
        <v>Huron Shores, Municipality of</v>
      </c>
      <c r="I460" t="b">
        <f>VLOOKUP(A460,all_municipalities!$A$2:$M$445,9,FALSE)</f>
        <v>1</v>
      </c>
      <c r="J460" t="b">
        <f>VLOOKUP(A460,all_municipalities!$A$2:$M$445,13, FALSE)</f>
        <v>1</v>
      </c>
      <c r="K460" t="str">
        <f t="shared" si="29"/>
        <v>MID</v>
      </c>
      <c r="L460">
        <v>7</v>
      </c>
      <c r="M460" t="str">
        <f t="shared" si="30"/>
        <v>17907 Councillor, Ward 3</v>
      </c>
      <c r="N460" s="6" t="str">
        <f t="shared" si="31"/>
        <v>17907 Councillor, Ward 3</v>
      </c>
      <c r="O460" s="15">
        <f>IF(I460&lt;&gt;FALSE,VLOOKUP(H460,internet_municipalities!$B$2:$W$226,22,FALSE),"NO INTERNET")</f>
        <v>1521</v>
      </c>
      <c r="P460" s="16">
        <f t="shared" si="32"/>
        <v>2.6298487836949377E-2</v>
      </c>
    </row>
    <row r="461" spans="1:16" x14ac:dyDescent="0.2">
      <c r="A461">
        <v>17907</v>
      </c>
      <c r="B461" t="b">
        <v>1</v>
      </c>
      <c r="C461" t="s">
        <v>1453</v>
      </c>
      <c r="D461" t="s">
        <v>3275</v>
      </c>
      <c r="E461">
        <v>212</v>
      </c>
      <c r="F461">
        <v>184</v>
      </c>
      <c r="G461" t="b">
        <v>0</v>
      </c>
      <c r="H461" t="str">
        <f>VLOOKUP(A461,all_municipalities!$A$2:$M$445,2,FALSE)</f>
        <v>Huron Shores, Municipality of</v>
      </c>
      <c r="I461" t="b">
        <f>VLOOKUP(A461,all_municipalities!$A$2:$M$445,9,FALSE)</f>
        <v>1</v>
      </c>
      <c r="J461" t="b">
        <f>VLOOKUP(A461,all_municipalities!$A$2:$M$445,13, FALSE)</f>
        <v>1</v>
      </c>
      <c r="K461" t="str">
        <f t="shared" si="29"/>
        <v>LOW</v>
      </c>
      <c r="L461">
        <v>7</v>
      </c>
      <c r="M461" t="str">
        <f t="shared" si="30"/>
        <v>17907 Councillor, Ward 2</v>
      </c>
      <c r="N461" s="6" t="str">
        <f t="shared" si="31"/>
        <v>17907 Councillor, Ward 2</v>
      </c>
      <c r="O461" s="15">
        <f>IF(I461&lt;&gt;FALSE,VLOOKUP(H461,internet_municipalities!$B$2:$W$226,22,FALSE),"NO INTERNET")</f>
        <v>1521</v>
      </c>
      <c r="P461" s="16">
        <f t="shared" si="32"/>
        <v>0.12097304404996713</v>
      </c>
    </row>
    <row r="462" spans="1:16" x14ac:dyDescent="0.2">
      <c r="A462">
        <v>17907</v>
      </c>
      <c r="B462" t="b">
        <v>1</v>
      </c>
      <c r="C462" t="s">
        <v>3276</v>
      </c>
      <c r="D462" t="s">
        <v>3277</v>
      </c>
      <c r="E462">
        <v>245</v>
      </c>
      <c r="F462">
        <v>7</v>
      </c>
      <c r="G462" t="b">
        <v>0</v>
      </c>
      <c r="H462" t="str">
        <f>VLOOKUP(A462,all_municipalities!$A$2:$M$445,2,FALSE)</f>
        <v>Huron Shores, Municipality of</v>
      </c>
      <c r="I462" t="b">
        <f>VLOOKUP(A462,all_municipalities!$A$2:$M$445,9,FALSE)</f>
        <v>1</v>
      </c>
      <c r="J462" t="b">
        <f>VLOOKUP(A462,all_municipalities!$A$2:$M$445,13, FALSE)</f>
        <v>1</v>
      </c>
      <c r="K462" t="str">
        <f t="shared" si="29"/>
        <v>HIGH</v>
      </c>
      <c r="L462">
        <v>7</v>
      </c>
      <c r="M462" t="str">
        <f t="shared" si="30"/>
        <v>17907 Councillor, Ward 1, 2</v>
      </c>
      <c r="N462" s="6" t="str">
        <f t="shared" si="31"/>
        <v>17907 Councillor, Ward 1, 2</v>
      </c>
      <c r="O462" s="15">
        <f>IF(I462&lt;&gt;FALSE,VLOOKUP(H462,internet_municipalities!$B$2:$W$226,22,FALSE),"NO INTERNET")</f>
        <v>1521</v>
      </c>
      <c r="P462" s="16">
        <f t="shared" si="32"/>
        <v>4.6022353714661405E-3</v>
      </c>
    </row>
    <row r="463" spans="1:16" x14ac:dyDescent="0.2">
      <c r="A463">
        <v>17907</v>
      </c>
      <c r="B463" t="b">
        <v>1</v>
      </c>
      <c r="C463" t="s">
        <v>1456</v>
      </c>
      <c r="D463" t="s">
        <v>3278</v>
      </c>
      <c r="E463">
        <v>226</v>
      </c>
      <c r="F463">
        <v>175</v>
      </c>
      <c r="G463" t="b">
        <v>0</v>
      </c>
      <c r="H463" t="str">
        <f>VLOOKUP(A463,all_municipalities!$A$2:$M$445,2,FALSE)</f>
        <v>Huron Shores, Municipality of</v>
      </c>
      <c r="I463" t="b">
        <f>VLOOKUP(A463,all_municipalities!$A$2:$M$445,9,FALSE)</f>
        <v>1</v>
      </c>
      <c r="J463" t="b">
        <f>VLOOKUP(A463,all_municipalities!$A$2:$M$445,13, FALSE)</f>
        <v>1</v>
      </c>
      <c r="K463" t="str">
        <f t="shared" si="29"/>
        <v>LOW</v>
      </c>
      <c r="L463">
        <v>7</v>
      </c>
      <c r="M463" t="str">
        <f t="shared" si="30"/>
        <v>17907 Councillor, Ward 1</v>
      </c>
      <c r="N463" s="6" t="str">
        <f t="shared" si="31"/>
        <v>17907 Councillor, Ward 1</v>
      </c>
      <c r="O463" s="15">
        <f>IF(I463&lt;&gt;FALSE,VLOOKUP(H463,internet_municipalities!$B$2:$W$226,22,FALSE),"NO INTERNET")</f>
        <v>1521</v>
      </c>
      <c r="P463" s="16">
        <f t="shared" si="32"/>
        <v>0.11505588428665352</v>
      </c>
    </row>
    <row r="464" spans="1:16" x14ac:dyDescent="0.2">
      <c r="A464">
        <v>17907</v>
      </c>
      <c r="B464" t="b">
        <v>0</v>
      </c>
      <c r="C464" t="s">
        <v>1456</v>
      </c>
      <c r="D464" t="s">
        <v>3279</v>
      </c>
      <c r="E464">
        <v>51</v>
      </c>
      <c r="F464" t="s">
        <v>1460</v>
      </c>
      <c r="G464" t="b">
        <v>0</v>
      </c>
      <c r="H464" t="str">
        <f>VLOOKUP(A464,all_municipalities!$A$2:$M$445,2,FALSE)</f>
        <v>Huron Shores, Municipality of</v>
      </c>
      <c r="I464" t="b">
        <f>VLOOKUP(A464,all_municipalities!$A$2:$M$445,9,FALSE)</f>
        <v>1</v>
      </c>
      <c r="J464" t="b">
        <f>VLOOKUP(A464,all_municipalities!$A$2:$M$445,13, FALSE)</f>
        <v>1</v>
      </c>
      <c r="K464" t="str">
        <f t="shared" si="29"/>
        <v>NONE</v>
      </c>
      <c r="L464">
        <v>7</v>
      </c>
      <c r="M464" t="str">
        <f t="shared" si="30"/>
        <v>17907 Councillor, Ward 1</v>
      </c>
      <c r="N464" s="6" t="str">
        <f t="shared" si="31"/>
        <v>17907 Councillor, Ward 1</v>
      </c>
      <c r="O464" s="15">
        <f>IF(I464&lt;&gt;FALSE,VLOOKUP(H464,internet_municipalities!$B$2:$W$226,22,FALSE),"NO INTERNET")</f>
        <v>1521</v>
      </c>
      <c r="P464" s="16" t="str">
        <f t="shared" si="32"/>
        <v>Lost</v>
      </c>
    </row>
    <row r="465" spans="1:16" x14ac:dyDescent="0.2">
      <c r="A465">
        <v>17907</v>
      </c>
      <c r="B465" t="b">
        <v>0</v>
      </c>
      <c r="C465" t="s">
        <v>3276</v>
      </c>
      <c r="D465" t="s">
        <v>3280</v>
      </c>
      <c r="E465">
        <v>238</v>
      </c>
      <c r="F465" t="s">
        <v>1460</v>
      </c>
      <c r="G465" t="b">
        <v>0</v>
      </c>
      <c r="H465" t="str">
        <f>VLOOKUP(A465,all_municipalities!$A$2:$M$445,2,FALSE)</f>
        <v>Huron Shores, Municipality of</v>
      </c>
      <c r="I465" t="b">
        <f>VLOOKUP(A465,all_municipalities!$A$2:$M$445,9,FALSE)</f>
        <v>1</v>
      </c>
      <c r="J465" t="b">
        <f>VLOOKUP(A465,all_municipalities!$A$2:$M$445,13, FALSE)</f>
        <v>1</v>
      </c>
      <c r="K465" t="str">
        <f t="shared" si="29"/>
        <v>NONE</v>
      </c>
      <c r="L465">
        <v>7</v>
      </c>
      <c r="M465" t="str">
        <f t="shared" si="30"/>
        <v>17907 Councillor, Ward 1, 2</v>
      </c>
      <c r="N465" s="6" t="str">
        <f t="shared" si="31"/>
        <v>17907 Councillor, Ward 1, 2</v>
      </c>
      <c r="O465" s="15">
        <f>IF(I465&lt;&gt;FALSE,VLOOKUP(H465,internet_municipalities!$B$2:$W$226,22,FALSE),"NO INTERNET")</f>
        <v>1521</v>
      </c>
      <c r="P465" s="16" t="str">
        <f t="shared" si="32"/>
        <v>Lost</v>
      </c>
    </row>
    <row r="466" spans="1:16" x14ac:dyDescent="0.2">
      <c r="A466">
        <v>17907</v>
      </c>
      <c r="B466" t="b">
        <v>0</v>
      </c>
      <c r="C466" t="s">
        <v>1453</v>
      </c>
      <c r="D466" t="s">
        <v>3281</v>
      </c>
      <c r="E466">
        <v>28</v>
      </c>
      <c r="F466" t="s">
        <v>1460</v>
      </c>
      <c r="G466" t="b">
        <v>0</v>
      </c>
      <c r="H466" t="str">
        <f>VLOOKUP(A466,all_municipalities!$A$2:$M$445,2,FALSE)</f>
        <v>Huron Shores, Municipality of</v>
      </c>
      <c r="I466" t="b">
        <f>VLOOKUP(A466,all_municipalities!$A$2:$M$445,9,FALSE)</f>
        <v>1</v>
      </c>
      <c r="J466" t="b">
        <f>VLOOKUP(A466,all_municipalities!$A$2:$M$445,13, FALSE)</f>
        <v>1</v>
      </c>
      <c r="K466" t="str">
        <f t="shared" si="29"/>
        <v>NONE</v>
      </c>
      <c r="L466">
        <v>7</v>
      </c>
      <c r="M466" t="str">
        <f t="shared" si="30"/>
        <v>17907 Councillor, Ward 2</v>
      </c>
      <c r="N466" s="6" t="str">
        <f t="shared" si="31"/>
        <v>17907 Councillor, Ward 2</v>
      </c>
      <c r="O466" s="15">
        <f>IF(I466&lt;&gt;FALSE,VLOOKUP(H466,internet_municipalities!$B$2:$W$226,22,FALSE),"NO INTERNET")</f>
        <v>1521</v>
      </c>
      <c r="P466" s="16" t="str">
        <f t="shared" si="32"/>
        <v>Lost</v>
      </c>
    </row>
    <row r="467" spans="1:16" x14ac:dyDescent="0.2">
      <c r="A467">
        <v>17907</v>
      </c>
      <c r="B467" t="b">
        <v>0</v>
      </c>
      <c r="C467" t="s">
        <v>1475</v>
      </c>
      <c r="D467" t="s">
        <v>3282</v>
      </c>
      <c r="E467">
        <v>89</v>
      </c>
      <c r="F467" t="s">
        <v>1460</v>
      </c>
      <c r="G467" t="b">
        <v>0</v>
      </c>
      <c r="H467" t="str">
        <f>VLOOKUP(A467,all_municipalities!$A$2:$M$445,2,FALSE)</f>
        <v>Huron Shores, Municipality of</v>
      </c>
      <c r="I467" t="b">
        <f>VLOOKUP(A467,all_municipalities!$A$2:$M$445,9,FALSE)</f>
        <v>1</v>
      </c>
      <c r="J467" t="b">
        <f>VLOOKUP(A467,all_municipalities!$A$2:$M$445,13, FALSE)</f>
        <v>1</v>
      </c>
      <c r="K467" t="str">
        <f t="shared" si="29"/>
        <v>NONE</v>
      </c>
      <c r="L467">
        <v>7</v>
      </c>
      <c r="M467" t="str">
        <f t="shared" si="30"/>
        <v>17907 Councillor, Ward 3</v>
      </c>
      <c r="N467" s="6" t="str">
        <f t="shared" si="31"/>
        <v>17907 Councillor, Ward 3</v>
      </c>
      <c r="O467" s="15">
        <f>IF(I467&lt;&gt;FALSE,VLOOKUP(H467,internet_municipalities!$B$2:$W$226,22,FALSE),"NO INTERNET")</f>
        <v>1521</v>
      </c>
      <c r="P467" s="16" t="str">
        <f t="shared" si="32"/>
        <v>Lost</v>
      </c>
    </row>
    <row r="468" spans="1:16" x14ac:dyDescent="0.2">
      <c r="A468">
        <v>10059</v>
      </c>
      <c r="B468" t="b">
        <v>1</v>
      </c>
      <c r="C468" t="s">
        <v>1473</v>
      </c>
      <c r="D468" t="s">
        <v>3832</v>
      </c>
      <c r="E468">
        <v>168</v>
      </c>
      <c r="F468">
        <v>8</v>
      </c>
      <c r="G468" t="b">
        <v>0</v>
      </c>
      <c r="H468" t="str">
        <f>VLOOKUP(A468,all_municipalities!$A$2:$M$445,2,FALSE)</f>
        <v>Malahide, Township of</v>
      </c>
      <c r="I468" t="b">
        <f>VLOOKUP(A468,all_municipalities!$A$2:$M$445,9,FALSE)</f>
        <v>1</v>
      </c>
      <c r="J468" t="b">
        <f>VLOOKUP(A468,all_municipalities!$A$2:$M$445,13, FALSE)</f>
        <v>1</v>
      </c>
      <c r="K468" t="str">
        <f t="shared" si="29"/>
        <v>HIGH</v>
      </c>
      <c r="L468">
        <v>7</v>
      </c>
      <c r="M468" t="str">
        <f t="shared" si="30"/>
        <v>10059 Councillor, Ward 5</v>
      </c>
      <c r="N468" s="6" t="str">
        <f t="shared" si="31"/>
        <v>10059 Councillor, Ward 5</v>
      </c>
      <c r="O468" s="15">
        <f>IF(I468&lt;&gt;FALSE,VLOOKUP(H468,internet_municipalities!$B$2:$W$226,22,FALSE),"NO INTERNET")</f>
        <v>5173</v>
      </c>
      <c r="P468" s="16">
        <f t="shared" si="32"/>
        <v>1.5464913976416005E-3</v>
      </c>
    </row>
    <row r="469" spans="1:16" x14ac:dyDescent="0.2">
      <c r="A469">
        <v>10059</v>
      </c>
      <c r="B469" t="b">
        <v>1</v>
      </c>
      <c r="C469" t="s">
        <v>1471</v>
      </c>
      <c r="D469" t="s">
        <v>3833</v>
      </c>
      <c r="E469">
        <v>338</v>
      </c>
      <c r="F469">
        <v>290</v>
      </c>
      <c r="G469" t="b">
        <v>0</v>
      </c>
      <c r="H469" t="str">
        <f>VLOOKUP(A469,all_municipalities!$A$2:$M$445,2,FALSE)</f>
        <v>Malahide, Township of</v>
      </c>
      <c r="I469" t="b">
        <f>VLOOKUP(A469,all_municipalities!$A$2:$M$445,9,FALSE)</f>
        <v>1</v>
      </c>
      <c r="J469" t="b">
        <f>VLOOKUP(A469,all_municipalities!$A$2:$M$445,13, FALSE)</f>
        <v>1</v>
      </c>
      <c r="K469" t="str">
        <f t="shared" si="29"/>
        <v>LOW</v>
      </c>
      <c r="L469">
        <v>7</v>
      </c>
      <c r="M469" t="str">
        <f t="shared" si="30"/>
        <v>10059 Councillor, Ward 4</v>
      </c>
      <c r="N469" s="6" t="str">
        <f t="shared" si="31"/>
        <v>10059 Councillor, Ward 4</v>
      </c>
      <c r="O469" s="15">
        <f>IF(I469&lt;&gt;FALSE,VLOOKUP(H469,internet_municipalities!$B$2:$W$226,22,FALSE),"NO INTERNET")</f>
        <v>5173</v>
      </c>
      <c r="P469" s="16">
        <f t="shared" si="32"/>
        <v>5.6060313164508026E-2</v>
      </c>
    </row>
    <row r="470" spans="1:16" x14ac:dyDescent="0.2">
      <c r="A470">
        <v>10059</v>
      </c>
      <c r="B470" t="b">
        <v>1</v>
      </c>
      <c r="C470" t="s">
        <v>1475</v>
      </c>
      <c r="D470" t="s">
        <v>3834</v>
      </c>
      <c r="E470">
        <v>153</v>
      </c>
      <c r="F470">
        <v>80</v>
      </c>
      <c r="G470" t="b">
        <v>0</v>
      </c>
      <c r="H470" t="str">
        <f>VLOOKUP(A470,all_municipalities!$A$2:$M$445,2,FALSE)</f>
        <v>Malahide, Township of</v>
      </c>
      <c r="I470" t="b">
        <f>VLOOKUP(A470,all_municipalities!$A$2:$M$445,9,FALSE)</f>
        <v>1</v>
      </c>
      <c r="J470" t="b">
        <f>VLOOKUP(A470,all_municipalities!$A$2:$M$445,13, FALSE)</f>
        <v>1</v>
      </c>
      <c r="K470" t="str">
        <f t="shared" si="29"/>
        <v>MID</v>
      </c>
      <c r="L470">
        <v>7</v>
      </c>
      <c r="M470" t="str">
        <f t="shared" si="30"/>
        <v>10059 Councillor, Ward 3</v>
      </c>
      <c r="N470" s="6" t="str">
        <f t="shared" si="31"/>
        <v>10059 Councillor, Ward 3</v>
      </c>
      <c r="O470" s="15">
        <f>IF(I470&lt;&gt;FALSE,VLOOKUP(H470,internet_municipalities!$B$2:$W$226,22,FALSE),"NO INTERNET")</f>
        <v>5173</v>
      </c>
      <c r="P470" s="16">
        <f t="shared" si="32"/>
        <v>1.5464913976416006E-2</v>
      </c>
    </row>
    <row r="471" spans="1:16" x14ac:dyDescent="0.2">
      <c r="A471">
        <v>10059</v>
      </c>
      <c r="B471" t="b">
        <v>1</v>
      </c>
      <c r="C471" t="s">
        <v>1456</v>
      </c>
      <c r="D471" t="s">
        <v>3835</v>
      </c>
      <c r="E471">
        <v>331</v>
      </c>
      <c r="F471">
        <v>275</v>
      </c>
      <c r="G471" t="b">
        <v>0</v>
      </c>
      <c r="H471" t="str">
        <f>VLOOKUP(A471,all_municipalities!$A$2:$M$445,2,FALSE)</f>
        <v>Malahide, Township of</v>
      </c>
      <c r="I471" t="b">
        <f>VLOOKUP(A471,all_municipalities!$A$2:$M$445,9,FALSE)</f>
        <v>1</v>
      </c>
      <c r="J471" t="b">
        <f>VLOOKUP(A471,all_municipalities!$A$2:$M$445,13, FALSE)</f>
        <v>1</v>
      </c>
      <c r="K471" t="str">
        <f t="shared" si="29"/>
        <v>LOW</v>
      </c>
      <c r="L471">
        <v>7</v>
      </c>
      <c r="M471" t="str">
        <f t="shared" si="30"/>
        <v>10059 Councillor, Ward 1</v>
      </c>
      <c r="N471" s="6" t="str">
        <f t="shared" si="31"/>
        <v>10059 Councillor, Ward 1</v>
      </c>
      <c r="O471" s="15">
        <f>IF(I471&lt;&gt;FALSE,VLOOKUP(H471,internet_municipalities!$B$2:$W$226,22,FALSE),"NO INTERNET")</f>
        <v>5173</v>
      </c>
      <c r="P471" s="16">
        <f t="shared" si="32"/>
        <v>5.316064179393002E-2</v>
      </c>
    </row>
    <row r="472" spans="1:16" x14ac:dyDescent="0.2">
      <c r="A472">
        <v>10059</v>
      </c>
      <c r="B472" t="b">
        <v>1</v>
      </c>
      <c r="C472" t="s">
        <v>1453</v>
      </c>
      <c r="D472" t="s">
        <v>3836</v>
      </c>
      <c r="E472" t="s">
        <v>461</v>
      </c>
      <c r="F472" t="s">
        <v>461</v>
      </c>
      <c r="G472" t="b">
        <v>0</v>
      </c>
      <c r="H472" t="str">
        <f>VLOOKUP(A472,all_municipalities!$A$2:$M$445,2,FALSE)</f>
        <v>Malahide, Township of</v>
      </c>
      <c r="I472" t="b">
        <f>VLOOKUP(A472,all_municipalities!$A$2:$M$445,9,FALSE)</f>
        <v>1</v>
      </c>
      <c r="J472" t="b">
        <f>VLOOKUP(A472,all_municipalities!$A$2:$M$445,13, FALSE)</f>
        <v>1</v>
      </c>
      <c r="K472" t="str">
        <f t="shared" si="29"/>
        <v>NONE</v>
      </c>
      <c r="L472">
        <v>7</v>
      </c>
      <c r="M472" t="str">
        <f t="shared" si="30"/>
        <v>10059 Councillor, Ward 2</v>
      </c>
      <c r="N472" s="6" t="str">
        <f t="shared" si="31"/>
        <v>10059 Councillor, Ward 2</v>
      </c>
      <c r="O472" s="15">
        <f>IF(I472&lt;&gt;FALSE,VLOOKUP(H472,internet_municipalities!$B$2:$W$226,22,FALSE),"NO INTERNET")</f>
        <v>5173</v>
      </c>
      <c r="P472" s="16" t="str">
        <f t="shared" si="32"/>
        <v>Acclaimed</v>
      </c>
    </row>
    <row r="473" spans="1:16" x14ac:dyDescent="0.2">
      <c r="A473">
        <v>10059</v>
      </c>
      <c r="B473" t="b">
        <v>1</v>
      </c>
      <c r="C473" t="s">
        <v>1479</v>
      </c>
      <c r="D473" t="s">
        <v>3837</v>
      </c>
      <c r="E473" t="s">
        <v>461</v>
      </c>
      <c r="F473" t="s">
        <v>461</v>
      </c>
      <c r="G473" t="b">
        <v>0</v>
      </c>
      <c r="H473" t="str">
        <f>VLOOKUP(A473,all_municipalities!$A$2:$M$445,2,FALSE)</f>
        <v>Malahide, Township of</v>
      </c>
      <c r="I473" t="b">
        <f>VLOOKUP(A473,all_municipalities!$A$2:$M$445,9,FALSE)</f>
        <v>1</v>
      </c>
      <c r="J473" t="b">
        <f>VLOOKUP(A473,all_municipalities!$A$2:$M$445,13, FALSE)</f>
        <v>1</v>
      </c>
      <c r="K473" t="str">
        <f t="shared" si="29"/>
        <v>NONE</v>
      </c>
      <c r="L473">
        <v>7</v>
      </c>
      <c r="M473" t="str">
        <f t="shared" si="30"/>
        <v>10059 Deputy Mayor</v>
      </c>
      <c r="N473" s="6" t="str">
        <f t="shared" si="31"/>
        <v>10059 Deputy Mayor</v>
      </c>
      <c r="O473" s="15">
        <f>IF(I473&lt;&gt;FALSE,VLOOKUP(H473,internet_municipalities!$B$2:$W$226,22,FALSE),"NO INTERNET")</f>
        <v>5173</v>
      </c>
      <c r="P473" s="16" t="str">
        <f t="shared" si="32"/>
        <v>Acclaimed</v>
      </c>
    </row>
    <row r="474" spans="1:16" x14ac:dyDescent="0.2">
      <c r="A474">
        <v>10059</v>
      </c>
      <c r="B474" t="b">
        <v>0</v>
      </c>
      <c r="C474" t="s">
        <v>1456</v>
      </c>
      <c r="D474" t="s">
        <v>3838</v>
      </c>
      <c r="E474">
        <v>15</v>
      </c>
      <c r="F474" t="s">
        <v>1460</v>
      </c>
      <c r="G474" t="b">
        <v>0</v>
      </c>
      <c r="H474" t="str">
        <f>VLOOKUP(A474,all_municipalities!$A$2:$M$445,2,FALSE)</f>
        <v>Malahide, Township of</v>
      </c>
      <c r="I474" t="b">
        <f>VLOOKUP(A474,all_municipalities!$A$2:$M$445,9,FALSE)</f>
        <v>1</v>
      </c>
      <c r="J474" t="b">
        <f>VLOOKUP(A474,all_municipalities!$A$2:$M$445,13, FALSE)</f>
        <v>1</v>
      </c>
      <c r="K474" t="str">
        <f t="shared" si="29"/>
        <v>NONE</v>
      </c>
      <c r="L474">
        <v>7</v>
      </c>
      <c r="M474" t="str">
        <f t="shared" si="30"/>
        <v>10059 Councillor, Ward 1</v>
      </c>
      <c r="N474" s="6" t="str">
        <f t="shared" si="31"/>
        <v>10059 Councillor, Ward 1</v>
      </c>
      <c r="O474" s="15">
        <f>IF(I474&lt;&gt;FALSE,VLOOKUP(H474,internet_municipalities!$B$2:$W$226,22,FALSE),"NO INTERNET")</f>
        <v>5173</v>
      </c>
      <c r="P474" s="16" t="str">
        <f t="shared" si="32"/>
        <v>Lost</v>
      </c>
    </row>
    <row r="475" spans="1:16" x14ac:dyDescent="0.2">
      <c r="A475">
        <v>10059</v>
      </c>
      <c r="B475" t="b">
        <v>0</v>
      </c>
      <c r="C475" t="s">
        <v>1456</v>
      </c>
      <c r="D475" t="s">
        <v>3839</v>
      </c>
      <c r="E475">
        <v>56</v>
      </c>
      <c r="F475" t="s">
        <v>1460</v>
      </c>
      <c r="G475" t="b">
        <v>0</v>
      </c>
      <c r="H475" t="str">
        <f>VLOOKUP(A475,all_municipalities!$A$2:$M$445,2,FALSE)</f>
        <v>Malahide, Township of</v>
      </c>
      <c r="I475" t="b">
        <f>VLOOKUP(A475,all_municipalities!$A$2:$M$445,9,FALSE)</f>
        <v>1</v>
      </c>
      <c r="J475" t="b">
        <f>VLOOKUP(A475,all_municipalities!$A$2:$M$445,13, FALSE)</f>
        <v>1</v>
      </c>
      <c r="K475" t="str">
        <f t="shared" si="29"/>
        <v>NONE</v>
      </c>
      <c r="L475">
        <v>7</v>
      </c>
      <c r="M475" t="str">
        <f t="shared" si="30"/>
        <v>10059 Councillor, Ward 1</v>
      </c>
      <c r="N475" s="6" t="str">
        <f t="shared" si="31"/>
        <v>10059 Councillor, Ward 1</v>
      </c>
      <c r="O475" s="15">
        <f>IF(I475&lt;&gt;FALSE,VLOOKUP(H475,internet_municipalities!$B$2:$W$226,22,FALSE),"NO INTERNET")</f>
        <v>5173</v>
      </c>
      <c r="P475" s="16" t="str">
        <f t="shared" si="32"/>
        <v>Lost</v>
      </c>
    </row>
    <row r="476" spans="1:16" x14ac:dyDescent="0.2">
      <c r="A476">
        <v>10059</v>
      </c>
      <c r="B476" t="b">
        <v>0</v>
      </c>
      <c r="C476" t="s">
        <v>1475</v>
      </c>
      <c r="D476" t="s">
        <v>3840</v>
      </c>
      <c r="E476">
        <v>73</v>
      </c>
      <c r="F476" t="s">
        <v>1460</v>
      </c>
      <c r="G476" t="b">
        <v>0</v>
      </c>
      <c r="H476" t="str">
        <f>VLOOKUP(A476,all_municipalities!$A$2:$M$445,2,FALSE)</f>
        <v>Malahide, Township of</v>
      </c>
      <c r="I476" t="b">
        <f>VLOOKUP(A476,all_municipalities!$A$2:$M$445,9,FALSE)</f>
        <v>1</v>
      </c>
      <c r="J476" t="b">
        <f>VLOOKUP(A476,all_municipalities!$A$2:$M$445,13, FALSE)</f>
        <v>1</v>
      </c>
      <c r="K476" t="str">
        <f t="shared" si="29"/>
        <v>NONE</v>
      </c>
      <c r="L476">
        <v>7</v>
      </c>
      <c r="M476" t="str">
        <f t="shared" si="30"/>
        <v>10059 Councillor, Ward 3</v>
      </c>
      <c r="N476" s="6" t="str">
        <f t="shared" si="31"/>
        <v>10059 Councillor, Ward 3</v>
      </c>
      <c r="O476" s="15">
        <f>IF(I476&lt;&gt;FALSE,VLOOKUP(H476,internet_municipalities!$B$2:$W$226,22,FALSE),"NO INTERNET")</f>
        <v>5173</v>
      </c>
      <c r="P476" s="16" t="str">
        <f t="shared" si="32"/>
        <v>Lost</v>
      </c>
    </row>
    <row r="477" spans="1:16" x14ac:dyDescent="0.2">
      <c r="A477">
        <v>10059</v>
      </c>
      <c r="B477" t="b">
        <v>0</v>
      </c>
      <c r="C477" t="s">
        <v>1471</v>
      </c>
      <c r="D477" t="s">
        <v>3841</v>
      </c>
      <c r="E477">
        <v>9</v>
      </c>
      <c r="F477" t="s">
        <v>1460</v>
      </c>
      <c r="G477" t="b">
        <v>0</v>
      </c>
      <c r="H477" t="str">
        <f>VLOOKUP(A477,all_municipalities!$A$2:$M$445,2,FALSE)</f>
        <v>Malahide, Township of</v>
      </c>
      <c r="I477" t="b">
        <f>VLOOKUP(A477,all_municipalities!$A$2:$M$445,9,FALSE)</f>
        <v>1</v>
      </c>
      <c r="J477" t="b">
        <f>VLOOKUP(A477,all_municipalities!$A$2:$M$445,13, FALSE)</f>
        <v>1</v>
      </c>
      <c r="K477" t="str">
        <f t="shared" si="29"/>
        <v>NONE</v>
      </c>
      <c r="L477">
        <v>7</v>
      </c>
      <c r="M477" t="str">
        <f t="shared" si="30"/>
        <v>10059 Councillor, Ward 4</v>
      </c>
      <c r="N477" s="6" t="str">
        <f t="shared" si="31"/>
        <v>10059 Councillor, Ward 4</v>
      </c>
      <c r="O477" s="15">
        <f>IF(I477&lt;&gt;FALSE,VLOOKUP(H477,internet_municipalities!$B$2:$W$226,22,FALSE),"NO INTERNET")</f>
        <v>5173</v>
      </c>
      <c r="P477" s="16" t="str">
        <f t="shared" si="32"/>
        <v>Lost</v>
      </c>
    </row>
    <row r="478" spans="1:16" x14ac:dyDescent="0.2">
      <c r="A478">
        <v>10059</v>
      </c>
      <c r="B478" t="b">
        <v>0</v>
      </c>
      <c r="C478" t="s">
        <v>1471</v>
      </c>
      <c r="D478" t="s">
        <v>3842</v>
      </c>
      <c r="E478">
        <v>48</v>
      </c>
      <c r="F478" t="s">
        <v>1460</v>
      </c>
      <c r="G478" t="b">
        <v>0</v>
      </c>
      <c r="H478" t="str">
        <f>VLOOKUP(A478,all_municipalities!$A$2:$M$445,2,FALSE)</f>
        <v>Malahide, Township of</v>
      </c>
      <c r="I478" t="b">
        <f>VLOOKUP(A478,all_municipalities!$A$2:$M$445,9,FALSE)</f>
        <v>1</v>
      </c>
      <c r="J478" t="b">
        <f>VLOOKUP(A478,all_municipalities!$A$2:$M$445,13, FALSE)</f>
        <v>1</v>
      </c>
      <c r="K478" t="str">
        <f t="shared" si="29"/>
        <v>NONE</v>
      </c>
      <c r="L478">
        <v>7</v>
      </c>
      <c r="M478" t="str">
        <f t="shared" si="30"/>
        <v>10059 Councillor, Ward 4</v>
      </c>
      <c r="N478" s="6" t="str">
        <f t="shared" si="31"/>
        <v>10059 Councillor, Ward 4</v>
      </c>
      <c r="O478" s="15">
        <f>IF(I478&lt;&gt;FALSE,VLOOKUP(H478,internet_municipalities!$B$2:$W$226,22,FALSE),"NO INTERNET")</f>
        <v>5173</v>
      </c>
      <c r="P478" s="16" t="str">
        <f t="shared" si="32"/>
        <v>Lost</v>
      </c>
    </row>
    <row r="479" spans="1:16" x14ac:dyDescent="0.2">
      <c r="A479">
        <v>10059</v>
      </c>
      <c r="B479" t="b">
        <v>0</v>
      </c>
      <c r="C479" t="s">
        <v>1473</v>
      </c>
      <c r="D479" t="s">
        <v>3843</v>
      </c>
      <c r="E479">
        <v>160</v>
      </c>
      <c r="F479" t="s">
        <v>1460</v>
      </c>
      <c r="G479" t="b">
        <v>0</v>
      </c>
      <c r="H479" t="str">
        <f>VLOOKUP(A479,all_municipalities!$A$2:$M$445,2,FALSE)</f>
        <v>Malahide, Township of</v>
      </c>
      <c r="I479" t="b">
        <f>VLOOKUP(A479,all_municipalities!$A$2:$M$445,9,FALSE)</f>
        <v>1</v>
      </c>
      <c r="J479" t="b">
        <f>VLOOKUP(A479,all_municipalities!$A$2:$M$445,13, FALSE)</f>
        <v>1</v>
      </c>
      <c r="K479" t="str">
        <f t="shared" si="29"/>
        <v>NONE</v>
      </c>
      <c r="L479">
        <v>7</v>
      </c>
      <c r="M479" t="str">
        <f t="shared" si="30"/>
        <v>10059 Councillor, Ward 5</v>
      </c>
      <c r="N479" s="6" t="str">
        <f t="shared" si="31"/>
        <v>10059 Councillor, Ward 5</v>
      </c>
      <c r="O479" s="15">
        <f>IF(I479&lt;&gt;FALSE,VLOOKUP(H479,internet_municipalities!$B$2:$W$226,22,FALSE),"NO INTERNET")</f>
        <v>5173</v>
      </c>
      <c r="P479" s="16" t="str">
        <f t="shared" si="32"/>
        <v>Lost</v>
      </c>
    </row>
    <row r="480" spans="1:16" x14ac:dyDescent="0.2">
      <c r="A480">
        <v>10059</v>
      </c>
      <c r="B480" t="b">
        <v>0</v>
      </c>
      <c r="C480" t="s">
        <v>1473</v>
      </c>
      <c r="D480" t="s">
        <v>3844</v>
      </c>
      <c r="E480">
        <v>18</v>
      </c>
      <c r="F480" t="s">
        <v>1460</v>
      </c>
      <c r="G480" t="b">
        <v>0</v>
      </c>
      <c r="H480" t="str">
        <f>VLOOKUP(A480,all_municipalities!$A$2:$M$445,2,FALSE)</f>
        <v>Malahide, Township of</v>
      </c>
      <c r="I480" t="b">
        <f>VLOOKUP(A480,all_municipalities!$A$2:$M$445,9,FALSE)</f>
        <v>1</v>
      </c>
      <c r="J480" t="b">
        <f>VLOOKUP(A480,all_municipalities!$A$2:$M$445,13, FALSE)</f>
        <v>1</v>
      </c>
      <c r="K480" t="str">
        <f t="shared" si="29"/>
        <v>NONE</v>
      </c>
      <c r="L480">
        <v>7</v>
      </c>
      <c r="M480" t="str">
        <f t="shared" si="30"/>
        <v>10059 Councillor, Ward 5</v>
      </c>
      <c r="N480" s="6" t="str">
        <f t="shared" si="31"/>
        <v>10059 Councillor, Ward 5</v>
      </c>
      <c r="O480" s="15">
        <f>IF(I480&lt;&gt;FALSE,VLOOKUP(H480,internet_municipalities!$B$2:$W$226,22,FALSE),"NO INTERNET")</f>
        <v>5173</v>
      </c>
      <c r="P480" s="16" t="str">
        <f t="shared" si="32"/>
        <v>Lost</v>
      </c>
    </row>
    <row r="481" spans="1:16" x14ac:dyDescent="0.2">
      <c r="A481">
        <v>10456</v>
      </c>
      <c r="B481" t="b">
        <v>1</v>
      </c>
      <c r="C481" t="s">
        <v>1463</v>
      </c>
      <c r="D481" t="s">
        <v>4027</v>
      </c>
      <c r="E481">
        <v>2384</v>
      </c>
      <c r="F481">
        <v>876</v>
      </c>
      <c r="G481" t="b">
        <v>0</v>
      </c>
      <c r="H481" t="str">
        <f>VLOOKUP(A481,all_municipalities!$A$2:$M$445,2,FALSE)</f>
        <v>Midland, Town of</v>
      </c>
      <c r="I481" t="b">
        <f>VLOOKUP(A481,all_municipalities!$A$2:$M$445,9,FALSE)</f>
        <v>1</v>
      </c>
      <c r="J481" t="b">
        <f>VLOOKUP(A481,all_municipalities!$A$2:$M$445,13, FALSE)</f>
        <v>1</v>
      </c>
      <c r="K481" t="str">
        <f t="shared" si="29"/>
        <v>LOW</v>
      </c>
      <c r="L481">
        <v>7</v>
      </c>
      <c r="M481" t="str">
        <f t="shared" si="30"/>
        <v>10456 Councillor</v>
      </c>
      <c r="N481" s="6" t="str">
        <f t="shared" si="31"/>
        <v>10456 Councillor</v>
      </c>
      <c r="O481" s="15">
        <f>IF(I481&lt;&gt;FALSE,VLOOKUP(H481,internet_municipalities!$B$2:$W$226,22,FALSE),"NO INTERNET")</f>
        <v>9212</v>
      </c>
      <c r="P481" s="16">
        <f t="shared" si="32"/>
        <v>9.5093356491532777E-2</v>
      </c>
    </row>
    <row r="482" spans="1:16" x14ac:dyDescent="0.2">
      <c r="A482">
        <v>10456</v>
      </c>
      <c r="B482" t="b">
        <v>1</v>
      </c>
      <c r="C482" t="s">
        <v>1463</v>
      </c>
      <c r="D482" t="s">
        <v>4028</v>
      </c>
      <c r="E482">
        <v>2258</v>
      </c>
      <c r="F482">
        <v>750</v>
      </c>
      <c r="G482" t="b">
        <v>0</v>
      </c>
      <c r="H482" t="str">
        <f>VLOOKUP(A482,all_municipalities!$A$2:$M$445,2,FALSE)</f>
        <v>Midland, Town of</v>
      </c>
      <c r="I482" t="b">
        <f>VLOOKUP(A482,all_municipalities!$A$2:$M$445,9,FALSE)</f>
        <v>1</v>
      </c>
      <c r="J482" t="b">
        <f>VLOOKUP(A482,all_municipalities!$A$2:$M$445,13, FALSE)</f>
        <v>1</v>
      </c>
      <c r="K482" t="str">
        <f t="shared" si="29"/>
        <v>LOW</v>
      </c>
      <c r="L482">
        <v>7</v>
      </c>
      <c r="M482" t="str">
        <f t="shared" si="30"/>
        <v>10456 Councillor</v>
      </c>
      <c r="N482" s="6" t="str">
        <f t="shared" si="31"/>
        <v>10456 Councillor</v>
      </c>
      <c r="O482" s="15">
        <f>IF(I482&lt;&gt;FALSE,VLOOKUP(H482,internet_municipalities!$B$2:$W$226,22,FALSE),"NO INTERNET")</f>
        <v>9212</v>
      </c>
      <c r="P482" s="16">
        <f t="shared" si="32"/>
        <v>8.1415544941380813E-2</v>
      </c>
    </row>
    <row r="483" spans="1:16" x14ac:dyDescent="0.2">
      <c r="A483">
        <v>10456</v>
      </c>
      <c r="B483" t="b">
        <v>1</v>
      </c>
      <c r="C483" t="s">
        <v>1463</v>
      </c>
      <c r="D483" t="s">
        <v>4029</v>
      </c>
      <c r="E483">
        <v>2710</v>
      </c>
      <c r="F483">
        <v>1202</v>
      </c>
      <c r="G483" t="b">
        <v>0</v>
      </c>
      <c r="H483" t="str">
        <f>VLOOKUP(A483,all_municipalities!$A$2:$M$445,2,FALSE)</f>
        <v>Midland, Town of</v>
      </c>
      <c r="I483" t="b">
        <f>VLOOKUP(A483,all_municipalities!$A$2:$M$445,9,FALSE)</f>
        <v>1</v>
      </c>
      <c r="J483" t="b">
        <f>VLOOKUP(A483,all_municipalities!$A$2:$M$445,13, FALSE)</f>
        <v>1</v>
      </c>
      <c r="K483" t="str">
        <f t="shared" si="29"/>
        <v>NONE</v>
      </c>
      <c r="L483">
        <v>7</v>
      </c>
      <c r="M483" t="str">
        <f t="shared" si="30"/>
        <v>10456 Councillor</v>
      </c>
      <c r="N483" s="6" t="str">
        <f t="shared" si="31"/>
        <v>10456 Councillor</v>
      </c>
      <c r="O483" s="15">
        <f>IF(I483&lt;&gt;FALSE,VLOOKUP(H483,internet_municipalities!$B$2:$W$226,22,FALSE),"NO INTERNET")</f>
        <v>9212</v>
      </c>
      <c r="P483" s="16">
        <f t="shared" si="32"/>
        <v>0.13048198002605296</v>
      </c>
    </row>
    <row r="484" spans="1:16" x14ac:dyDescent="0.2">
      <c r="A484">
        <v>10456</v>
      </c>
      <c r="B484" t="b">
        <v>1</v>
      </c>
      <c r="C484" t="s">
        <v>1463</v>
      </c>
      <c r="D484" t="s">
        <v>4030</v>
      </c>
      <c r="E484">
        <v>1984</v>
      </c>
      <c r="F484">
        <v>476</v>
      </c>
      <c r="G484" t="b">
        <v>0</v>
      </c>
      <c r="H484" t="str">
        <f>VLOOKUP(A484,all_municipalities!$A$2:$M$445,2,FALSE)</f>
        <v>Midland, Town of</v>
      </c>
      <c r="I484" t="b">
        <f>VLOOKUP(A484,all_municipalities!$A$2:$M$445,9,FALSE)</f>
        <v>1</v>
      </c>
      <c r="J484" t="b">
        <f>VLOOKUP(A484,all_municipalities!$A$2:$M$445,13, FALSE)</f>
        <v>1</v>
      </c>
      <c r="K484" t="str">
        <f t="shared" si="29"/>
        <v>LOW</v>
      </c>
      <c r="L484">
        <v>7</v>
      </c>
      <c r="M484" t="str">
        <f t="shared" si="30"/>
        <v>10456 Councillor</v>
      </c>
      <c r="N484" s="6" t="str">
        <f t="shared" si="31"/>
        <v>10456 Councillor</v>
      </c>
      <c r="O484" s="15">
        <f>IF(I484&lt;&gt;FALSE,VLOOKUP(H484,internet_municipalities!$B$2:$W$226,22,FALSE),"NO INTERNET")</f>
        <v>9212</v>
      </c>
      <c r="P484" s="16">
        <f t="shared" si="32"/>
        <v>5.1671732522796353E-2</v>
      </c>
    </row>
    <row r="485" spans="1:16" x14ac:dyDescent="0.2">
      <c r="A485">
        <v>10456</v>
      </c>
      <c r="B485" t="b">
        <v>1</v>
      </c>
      <c r="C485" t="s">
        <v>1463</v>
      </c>
      <c r="D485" t="s">
        <v>4031</v>
      </c>
      <c r="E485">
        <v>2157</v>
      </c>
      <c r="F485">
        <v>649</v>
      </c>
      <c r="G485" t="b">
        <v>0</v>
      </c>
      <c r="H485" t="str">
        <f>VLOOKUP(A485,all_municipalities!$A$2:$M$445,2,FALSE)</f>
        <v>Midland, Town of</v>
      </c>
      <c r="I485" t="b">
        <f>VLOOKUP(A485,all_municipalities!$A$2:$M$445,9,FALSE)</f>
        <v>1</v>
      </c>
      <c r="J485" t="b">
        <f>VLOOKUP(A485,all_municipalities!$A$2:$M$445,13, FALSE)</f>
        <v>1</v>
      </c>
      <c r="K485" t="str">
        <f t="shared" si="29"/>
        <v>LOW</v>
      </c>
      <c r="L485">
        <v>7</v>
      </c>
      <c r="M485" t="str">
        <f t="shared" si="30"/>
        <v>10456 Councillor</v>
      </c>
      <c r="N485" s="6" t="str">
        <f t="shared" si="31"/>
        <v>10456 Councillor</v>
      </c>
      <c r="O485" s="15">
        <f>IF(I485&lt;&gt;FALSE,VLOOKUP(H485,internet_municipalities!$B$2:$W$226,22,FALSE),"NO INTERNET")</f>
        <v>9212</v>
      </c>
      <c r="P485" s="16">
        <f t="shared" si="32"/>
        <v>7.045158488927486E-2</v>
      </c>
    </row>
    <row r="486" spans="1:16" x14ac:dyDescent="0.2">
      <c r="A486">
        <v>10456</v>
      </c>
      <c r="B486" t="b">
        <v>1</v>
      </c>
      <c r="C486" t="s">
        <v>1463</v>
      </c>
      <c r="D486" t="s">
        <v>4032</v>
      </c>
      <c r="E486">
        <v>2064</v>
      </c>
      <c r="F486">
        <v>556</v>
      </c>
      <c r="G486" t="b">
        <v>0</v>
      </c>
      <c r="H486" t="str">
        <f>VLOOKUP(A486,all_municipalities!$A$2:$M$445,2,FALSE)</f>
        <v>Midland, Town of</v>
      </c>
      <c r="I486" t="b">
        <f>VLOOKUP(A486,all_municipalities!$A$2:$M$445,9,FALSE)</f>
        <v>1</v>
      </c>
      <c r="J486" t="b">
        <f>VLOOKUP(A486,all_municipalities!$A$2:$M$445,13, FALSE)</f>
        <v>1</v>
      </c>
      <c r="K486" t="str">
        <f t="shared" si="29"/>
        <v>LOW</v>
      </c>
      <c r="L486">
        <v>7</v>
      </c>
      <c r="M486" t="str">
        <f t="shared" si="30"/>
        <v>10456 Councillor</v>
      </c>
      <c r="N486" s="6" t="str">
        <f t="shared" si="31"/>
        <v>10456 Councillor</v>
      </c>
      <c r="O486" s="15">
        <f>IF(I486&lt;&gt;FALSE,VLOOKUP(H486,internet_municipalities!$B$2:$W$226,22,FALSE),"NO INTERNET")</f>
        <v>9212</v>
      </c>
      <c r="P486" s="16">
        <f t="shared" si="32"/>
        <v>6.0356057316543636E-2</v>
      </c>
    </row>
    <row r="487" spans="1:16" x14ac:dyDescent="0.2">
      <c r="A487">
        <v>10456</v>
      </c>
      <c r="B487" t="b">
        <v>1</v>
      </c>
      <c r="C487" t="s">
        <v>1463</v>
      </c>
      <c r="D487" t="s">
        <v>4033</v>
      </c>
      <c r="E487">
        <v>1718</v>
      </c>
      <c r="F487">
        <v>210</v>
      </c>
      <c r="G487" t="b">
        <v>0</v>
      </c>
      <c r="H487" t="str">
        <f>VLOOKUP(A487,all_municipalities!$A$2:$M$445,2,FALSE)</f>
        <v>Midland, Town of</v>
      </c>
      <c r="I487" t="b">
        <f>VLOOKUP(A487,all_municipalities!$A$2:$M$445,9,FALSE)</f>
        <v>1</v>
      </c>
      <c r="J487" t="b">
        <f>VLOOKUP(A487,all_municipalities!$A$2:$M$445,13, FALSE)</f>
        <v>1</v>
      </c>
      <c r="K487" t="str">
        <f t="shared" si="29"/>
        <v>LOW</v>
      </c>
      <c r="L487">
        <v>7</v>
      </c>
      <c r="M487" t="str">
        <f t="shared" si="30"/>
        <v>10456 Councillor</v>
      </c>
      <c r="N487" s="6" t="str">
        <f t="shared" si="31"/>
        <v>10456 Councillor</v>
      </c>
      <c r="O487" s="15">
        <f>IF(I487&lt;&gt;FALSE,VLOOKUP(H487,internet_municipalities!$B$2:$W$226,22,FALSE),"NO INTERNET")</f>
        <v>9212</v>
      </c>
      <c r="P487" s="16">
        <f t="shared" si="32"/>
        <v>2.2796352583586626E-2</v>
      </c>
    </row>
    <row r="488" spans="1:16" x14ac:dyDescent="0.2">
      <c r="A488">
        <v>10456</v>
      </c>
      <c r="B488" t="b">
        <v>1</v>
      </c>
      <c r="C488" t="s">
        <v>1479</v>
      </c>
      <c r="D488" t="s">
        <v>4034</v>
      </c>
      <c r="E488">
        <v>2817</v>
      </c>
      <c r="F488">
        <v>680</v>
      </c>
      <c r="G488" t="b">
        <v>0</v>
      </c>
      <c r="H488" t="str">
        <f>VLOOKUP(A488,all_municipalities!$A$2:$M$445,2,FALSE)</f>
        <v>Midland, Town of</v>
      </c>
      <c r="I488" t="b">
        <f>VLOOKUP(A488,all_municipalities!$A$2:$M$445,9,FALSE)</f>
        <v>1</v>
      </c>
      <c r="J488" t="b">
        <f>VLOOKUP(A488,all_municipalities!$A$2:$M$445,13, FALSE)</f>
        <v>1</v>
      </c>
      <c r="K488" t="str">
        <f t="shared" si="29"/>
        <v>LOW</v>
      </c>
      <c r="L488">
        <v>7</v>
      </c>
      <c r="M488" t="str">
        <f t="shared" si="30"/>
        <v>10456 Deputy Mayor</v>
      </c>
      <c r="N488" s="6" t="str">
        <f t="shared" si="31"/>
        <v>10456 Deputy Mayor</v>
      </c>
      <c r="O488" s="15">
        <f>IF(I488&lt;&gt;FALSE,VLOOKUP(H488,internet_municipalities!$B$2:$W$226,22,FALSE),"NO INTERNET")</f>
        <v>9212</v>
      </c>
      <c r="P488" s="16">
        <f t="shared" si="32"/>
        <v>7.3816760746851937E-2</v>
      </c>
    </row>
    <row r="489" spans="1:16" x14ac:dyDescent="0.2">
      <c r="A489">
        <v>10456</v>
      </c>
      <c r="B489" t="b">
        <v>0</v>
      </c>
      <c r="C489" t="s">
        <v>1479</v>
      </c>
      <c r="D489" t="s">
        <v>4035</v>
      </c>
      <c r="E489">
        <v>2137</v>
      </c>
      <c r="F489" t="s">
        <v>1460</v>
      </c>
      <c r="G489" t="b">
        <v>0</v>
      </c>
      <c r="H489" t="str">
        <f>VLOOKUP(A489,all_municipalities!$A$2:$M$445,2,FALSE)</f>
        <v>Midland, Town of</v>
      </c>
      <c r="I489" t="b">
        <f>VLOOKUP(A489,all_municipalities!$A$2:$M$445,9,FALSE)</f>
        <v>1</v>
      </c>
      <c r="J489" t="b">
        <f>VLOOKUP(A489,all_municipalities!$A$2:$M$445,13, FALSE)</f>
        <v>1</v>
      </c>
      <c r="K489" t="str">
        <f t="shared" si="29"/>
        <v>NONE</v>
      </c>
      <c r="L489">
        <v>7</v>
      </c>
      <c r="M489" t="str">
        <f t="shared" si="30"/>
        <v>10456 Deputy Mayor</v>
      </c>
      <c r="N489" s="6" t="str">
        <f t="shared" si="31"/>
        <v>10456 Deputy Mayor</v>
      </c>
      <c r="O489" s="15">
        <f>IF(I489&lt;&gt;FALSE,VLOOKUP(H489,internet_municipalities!$B$2:$W$226,22,FALSE),"NO INTERNET")</f>
        <v>9212</v>
      </c>
      <c r="P489" s="16" t="str">
        <f t="shared" si="32"/>
        <v>Lost</v>
      </c>
    </row>
    <row r="490" spans="1:16" x14ac:dyDescent="0.2">
      <c r="A490">
        <v>10456</v>
      </c>
      <c r="B490" t="b">
        <v>0</v>
      </c>
      <c r="C490" t="s">
        <v>1463</v>
      </c>
      <c r="D490" t="s">
        <v>4036</v>
      </c>
      <c r="E490">
        <v>1477</v>
      </c>
      <c r="F490" t="s">
        <v>1460</v>
      </c>
      <c r="G490" t="b">
        <v>0</v>
      </c>
      <c r="H490" t="str">
        <f>VLOOKUP(A490,all_municipalities!$A$2:$M$445,2,FALSE)</f>
        <v>Midland, Town of</v>
      </c>
      <c r="I490" t="b">
        <f>VLOOKUP(A490,all_municipalities!$A$2:$M$445,9,FALSE)</f>
        <v>1</v>
      </c>
      <c r="J490" t="b">
        <f>VLOOKUP(A490,all_municipalities!$A$2:$M$445,13, FALSE)</f>
        <v>1</v>
      </c>
      <c r="K490" t="str">
        <f t="shared" si="29"/>
        <v>NONE</v>
      </c>
      <c r="L490">
        <v>7</v>
      </c>
      <c r="M490" t="str">
        <f t="shared" si="30"/>
        <v>10456 Councillor</v>
      </c>
      <c r="N490" s="6" t="str">
        <f t="shared" si="31"/>
        <v>10456 Councillor</v>
      </c>
      <c r="O490" s="15">
        <f>IF(I490&lt;&gt;FALSE,VLOOKUP(H490,internet_municipalities!$B$2:$W$226,22,FALSE),"NO INTERNET")</f>
        <v>9212</v>
      </c>
      <c r="P490" s="16" t="str">
        <f t="shared" si="32"/>
        <v>Lost</v>
      </c>
    </row>
    <row r="491" spans="1:16" x14ac:dyDescent="0.2">
      <c r="A491">
        <v>10456</v>
      </c>
      <c r="B491" t="b">
        <v>0</v>
      </c>
      <c r="C491" t="s">
        <v>1463</v>
      </c>
      <c r="D491" t="s">
        <v>4037</v>
      </c>
      <c r="E491">
        <v>1334</v>
      </c>
      <c r="F491" t="s">
        <v>1460</v>
      </c>
      <c r="G491" t="b">
        <v>0</v>
      </c>
      <c r="H491" t="str">
        <f>VLOOKUP(A491,all_municipalities!$A$2:$M$445,2,FALSE)</f>
        <v>Midland, Town of</v>
      </c>
      <c r="I491" t="b">
        <f>VLOOKUP(A491,all_municipalities!$A$2:$M$445,9,FALSE)</f>
        <v>1</v>
      </c>
      <c r="J491" t="b">
        <f>VLOOKUP(A491,all_municipalities!$A$2:$M$445,13, FALSE)</f>
        <v>1</v>
      </c>
      <c r="K491" t="str">
        <f t="shared" si="29"/>
        <v>NONE</v>
      </c>
      <c r="L491">
        <v>7</v>
      </c>
      <c r="M491" t="str">
        <f t="shared" si="30"/>
        <v>10456 Councillor</v>
      </c>
      <c r="N491" s="6" t="str">
        <f t="shared" si="31"/>
        <v>10456 Councillor</v>
      </c>
      <c r="O491" s="15">
        <f>IF(I491&lt;&gt;FALSE,VLOOKUP(H491,internet_municipalities!$B$2:$W$226,22,FALSE),"NO INTERNET")</f>
        <v>9212</v>
      </c>
      <c r="P491" s="16" t="str">
        <f t="shared" si="32"/>
        <v>Lost</v>
      </c>
    </row>
    <row r="492" spans="1:16" x14ac:dyDescent="0.2">
      <c r="A492">
        <v>10456</v>
      </c>
      <c r="B492" t="b">
        <v>0</v>
      </c>
      <c r="C492" t="s">
        <v>1463</v>
      </c>
      <c r="D492" t="s">
        <v>4038</v>
      </c>
      <c r="E492">
        <v>920</v>
      </c>
      <c r="F492" t="s">
        <v>1460</v>
      </c>
      <c r="G492" t="b">
        <v>0</v>
      </c>
      <c r="H492" t="str">
        <f>VLOOKUP(A492,all_municipalities!$A$2:$M$445,2,FALSE)</f>
        <v>Midland, Town of</v>
      </c>
      <c r="I492" t="b">
        <f>VLOOKUP(A492,all_municipalities!$A$2:$M$445,9,FALSE)</f>
        <v>1</v>
      </c>
      <c r="J492" t="b">
        <f>VLOOKUP(A492,all_municipalities!$A$2:$M$445,13, FALSE)</f>
        <v>1</v>
      </c>
      <c r="K492" t="str">
        <f t="shared" si="29"/>
        <v>NONE</v>
      </c>
      <c r="L492">
        <v>7</v>
      </c>
      <c r="M492" t="str">
        <f t="shared" si="30"/>
        <v>10456 Councillor</v>
      </c>
      <c r="N492" s="6" t="str">
        <f t="shared" si="31"/>
        <v>10456 Councillor</v>
      </c>
      <c r="O492" s="15">
        <f>IF(I492&lt;&gt;FALSE,VLOOKUP(H492,internet_municipalities!$B$2:$W$226,22,FALSE),"NO INTERNET")</f>
        <v>9212</v>
      </c>
      <c r="P492" s="16" t="str">
        <f t="shared" si="32"/>
        <v>Lost</v>
      </c>
    </row>
    <row r="493" spans="1:16" x14ac:dyDescent="0.2">
      <c r="A493">
        <v>10456</v>
      </c>
      <c r="B493" t="b">
        <v>0</v>
      </c>
      <c r="C493" t="s">
        <v>1463</v>
      </c>
      <c r="D493" t="s">
        <v>4039</v>
      </c>
      <c r="E493">
        <v>1508</v>
      </c>
      <c r="F493" t="s">
        <v>1460</v>
      </c>
      <c r="G493" t="b">
        <v>0</v>
      </c>
      <c r="H493" t="str">
        <f>VLOOKUP(A493,all_municipalities!$A$2:$M$445,2,FALSE)</f>
        <v>Midland, Town of</v>
      </c>
      <c r="I493" t="b">
        <f>VLOOKUP(A493,all_municipalities!$A$2:$M$445,9,FALSE)</f>
        <v>1</v>
      </c>
      <c r="J493" t="b">
        <f>VLOOKUP(A493,all_municipalities!$A$2:$M$445,13, FALSE)</f>
        <v>1</v>
      </c>
      <c r="K493" t="str">
        <f t="shared" si="29"/>
        <v>NONE</v>
      </c>
      <c r="L493">
        <v>7</v>
      </c>
      <c r="M493" t="str">
        <f t="shared" si="30"/>
        <v>10456 Councillor</v>
      </c>
      <c r="N493" s="6" t="str">
        <f t="shared" si="31"/>
        <v>10456 Councillor</v>
      </c>
      <c r="O493" s="15">
        <f>IF(I493&lt;&gt;FALSE,VLOOKUP(H493,internet_municipalities!$B$2:$W$226,22,FALSE),"NO INTERNET")</f>
        <v>9212</v>
      </c>
      <c r="P493" s="16" t="str">
        <f t="shared" si="32"/>
        <v>Lost</v>
      </c>
    </row>
    <row r="494" spans="1:16" x14ac:dyDescent="0.2">
      <c r="A494">
        <v>10456</v>
      </c>
      <c r="B494" t="b">
        <v>0</v>
      </c>
      <c r="C494" t="s">
        <v>1463</v>
      </c>
      <c r="D494" t="s">
        <v>4040</v>
      </c>
      <c r="E494">
        <v>1360</v>
      </c>
      <c r="F494" t="s">
        <v>1460</v>
      </c>
      <c r="G494" t="b">
        <v>0</v>
      </c>
      <c r="H494" t="str">
        <f>VLOOKUP(A494,all_municipalities!$A$2:$M$445,2,FALSE)</f>
        <v>Midland, Town of</v>
      </c>
      <c r="I494" t="b">
        <f>VLOOKUP(A494,all_municipalities!$A$2:$M$445,9,FALSE)</f>
        <v>1</v>
      </c>
      <c r="J494" t="b">
        <f>VLOOKUP(A494,all_municipalities!$A$2:$M$445,13, FALSE)</f>
        <v>1</v>
      </c>
      <c r="K494" t="str">
        <f t="shared" si="29"/>
        <v>NONE</v>
      </c>
      <c r="L494">
        <v>7</v>
      </c>
      <c r="M494" t="str">
        <f t="shared" si="30"/>
        <v>10456 Councillor</v>
      </c>
      <c r="N494" s="6" t="str">
        <f t="shared" si="31"/>
        <v>10456 Councillor</v>
      </c>
      <c r="O494" s="15">
        <f>IF(I494&lt;&gt;FALSE,VLOOKUP(H494,internet_municipalities!$B$2:$W$226,22,FALSE),"NO INTERNET")</f>
        <v>9212</v>
      </c>
      <c r="P494" s="16" t="str">
        <f t="shared" si="32"/>
        <v>Lost</v>
      </c>
    </row>
    <row r="495" spans="1:16" x14ac:dyDescent="0.2">
      <c r="A495">
        <v>10456</v>
      </c>
      <c r="B495" t="b">
        <v>0</v>
      </c>
      <c r="C495" t="s">
        <v>1463</v>
      </c>
      <c r="D495" t="s">
        <v>4041</v>
      </c>
      <c r="E495">
        <v>1383</v>
      </c>
      <c r="F495" t="s">
        <v>1460</v>
      </c>
      <c r="G495" t="b">
        <v>0</v>
      </c>
      <c r="H495" t="str">
        <f>VLOOKUP(A495,all_municipalities!$A$2:$M$445,2,FALSE)</f>
        <v>Midland, Town of</v>
      </c>
      <c r="I495" t="b">
        <f>VLOOKUP(A495,all_municipalities!$A$2:$M$445,9,FALSE)</f>
        <v>1</v>
      </c>
      <c r="J495" t="b">
        <f>VLOOKUP(A495,all_municipalities!$A$2:$M$445,13, FALSE)</f>
        <v>1</v>
      </c>
      <c r="K495" t="str">
        <f t="shared" si="29"/>
        <v>NONE</v>
      </c>
      <c r="L495">
        <v>7</v>
      </c>
      <c r="M495" t="str">
        <f t="shared" si="30"/>
        <v>10456 Councillor</v>
      </c>
      <c r="N495" s="6" t="str">
        <f t="shared" si="31"/>
        <v>10456 Councillor</v>
      </c>
      <c r="O495" s="15">
        <f>IF(I495&lt;&gt;FALSE,VLOOKUP(H495,internet_municipalities!$B$2:$W$226,22,FALSE),"NO INTERNET")</f>
        <v>9212</v>
      </c>
      <c r="P495" s="16" t="str">
        <f t="shared" si="32"/>
        <v>Lost</v>
      </c>
    </row>
    <row r="496" spans="1:16" x14ac:dyDescent="0.2">
      <c r="A496">
        <v>10456</v>
      </c>
      <c r="B496" t="b">
        <v>0</v>
      </c>
      <c r="C496" t="s">
        <v>1463</v>
      </c>
      <c r="D496" t="s">
        <v>4042</v>
      </c>
      <c r="E496">
        <v>614</v>
      </c>
      <c r="F496" t="s">
        <v>1460</v>
      </c>
      <c r="G496" t="b">
        <v>0</v>
      </c>
      <c r="H496" t="str">
        <f>VLOOKUP(A496,all_municipalities!$A$2:$M$445,2,FALSE)</f>
        <v>Midland, Town of</v>
      </c>
      <c r="I496" t="b">
        <f>VLOOKUP(A496,all_municipalities!$A$2:$M$445,9,FALSE)</f>
        <v>1</v>
      </c>
      <c r="J496" t="b">
        <f>VLOOKUP(A496,all_municipalities!$A$2:$M$445,13, FALSE)</f>
        <v>1</v>
      </c>
      <c r="K496" t="str">
        <f t="shared" si="29"/>
        <v>NONE</v>
      </c>
      <c r="L496">
        <v>7</v>
      </c>
      <c r="M496" t="str">
        <f t="shared" si="30"/>
        <v>10456 Councillor</v>
      </c>
      <c r="N496" s="6" t="str">
        <f t="shared" si="31"/>
        <v>10456 Councillor</v>
      </c>
      <c r="O496" s="15">
        <f>IF(I496&lt;&gt;FALSE,VLOOKUP(H496,internet_municipalities!$B$2:$W$226,22,FALSE),"NO INTERNET")</f>
        <v>9212</v>
      </c>
      <c r="P496" s="16" t="str">
        <f t="shared" si="32"/>
        <v>Lost</v>
      </c>
    </row>
    <row r="497" spans="1:16" x14ac:dyDescent="0.2">
      <c r="A497">
        <v>10456</v>
      </c>
      <c r="B497" t="b">
        <v>0</v>
      </c>
      <c r="C497" t="s">
        <v>1463</v>
      </c>
      <c r="D497" t="s">
        <v>4043</v>
      </c>
      <c r="E497">
        <v>1130</v>
      </c>
      <c r="F497" t="s">
        <v>1460</v>
      </c>
      <c r="G497" t="b">
        <v>0</v>
      </c>
      <c r="H497" t="str">
        <f>VLOOKUP(A497,all_municipalities!$A$2:$M$445,2,FALSE)</f>
        <v>Midland, Town of</v>
      </c>
      <c r="I497" t="b">
        <f>VLOOKUP(A497,all_municipalities!$A$2:$M$445,9,FALSE)</f>
        <v>1</v>
      </c>
      <c r="J497" t="b">
        <f>VLOOKUP(A497,all_municipalities!$A$2:$M$445,13, FALSE)</f>
        <v>1</v>
      </c>
      <c r="K497" t="str">
        <f t="shared" si="29"/>
        <v>NONE</v>
      </c>
      <c r="L497">
        <v>7</v>
      </c>
      <c r="M497" t="str">
        <f t="shared" si="30"/>
        <v>10456 Councillor</v>
      </c>
      <c r="N497" s="6" t="str">
        <f t="shared" si="31"/>
        <v>10456 Councillor</v>
      </c>
      <c r="O497" s="15">
        <f>IF(I497&lt;&gt;FALSE,VLOOKUP(H497,internet_municipalities!$B$2:$W$226,22,FALSE),"NO INTERNET")</f>
        <v>9212</v>
      </c>
      <c r="P497" s="16" t="str">
        <f t="shared" si="32"/>
        <v>Lost</v>
      </c>
    </row>
    <row r="498" spans="1:16" x14ac:dyDescent="0.2">
      <c r="A498">
        <v>10456</v>
      </c>
      <c r="B498" t="b">
        <v>0</v>
      </c>
      <c r="C498" t="s">
        <v>1463</v>
      </c>
      <c r="D498" t="s">
        <v>4044</v>
      </c>
      <c r="E498">
        <v>1329</v>
      </c>
      <c r="F498" t="s">
        <v>1460</v>
      </c>
      <c r="G498" t="b">
        <v>0</v>
      </c>
      <c r="H498" t="str">
        <f>VLOOKUP(A498,all_municipalities!$A$2:$M$445,2,FALSE)</f>
        <v>Midland, Town of</v>
      </c>
      <c r="I498" t="b">
        <f>VLOOKUP(A498,all_municipalities!$A$2:$M$445,9,FALSE)</f>
        <v>1</v>
      </c>
      <c r="J498" t="b">
        <f>VLOOKUP(A498,all_municipalities!$A$2:$M$445,13, FALSE)</f>
        <v>1</v>
      </c>
      <c r="K498" t="str">
        <f t="shared" si="29"/>
        <v>NONE</v>
      </c>
      <c r="L498">
        <v>7</v>
      </c>
      <c r="M498" t="str">
        <f t="shared" si="30"/>
        <v>10456 Councillor</v>
      </c>
      <c r="N498" s="6" t="str">
        <f t="shared" si="31"/>
        <v>10456 Councillor</v>
      </c>
      <c r="O498" s="15">
        <f>IF(I498&lt;&gt;FALSE,VLOOKUP(H498,internet_municipalities!$B$2:$W$226,22,FALSE),"NO INTERNET")</f>
        <v>9212</v>
      </c>
      <c r="P498" s="16" t="str">
        <f t="shared" si="32"/>
        <v>Lost</v>
      </c>
    </row>
    <row r="499" spans="1:16" x14ac:dyDescent="0.2">
      <c r="A499">
        <v>10596</v>
      </c>
      <c r="B499" t="b">
        <v>1</v>
      </c>
      <c r="C499" t="s">
        <v>1463</v>
      </c>
      <c r="D499" t="s">
        <v>4738</v>
      </c>
      <c r="E499">
        <v>1158</v>
      </c>
      <c r="F499">
        <v>165</v>
      </c>
      <c r="G499" t="b">
        <v>0</v>
      </c>
      <c r="H499" t="str">
        <f>VLOOKUP(A499,all_municipalities!$A$2:$M$445,2,FALSE)</f>
        <v>Parry Sound, Town of</v>
      </c>
      <c r="I499" t="b">
        <f>VLOOKUP(A499,all_municipalities!$A$2:$M$445,9,FALSE)</f>
        <v>1</v>
      </c>
      <c r="J499" t="b">
        <f>VLOOKUP(A499,all_municipalities!$A$2:$M$445,13, FALSE)</f>
        <v>1</v>
      </c>
      <c r="K499" t="str">
        <f t="shared" si="29"/>
        <v>LOW</v>
      </c>
      <c r="L499">
        <v>7</v>
      </c>
      <c r="M499" t="str">
        <f t="shared" si="30"/>
        <v>10596 Councillor</v>
      </c>
      <c r="N499" s="6" t="str">
        <f t="shared" si="31"/>
        <v>10596 Councillor</v>
      </c>
      <c r="O499" s="15">
        <f>IF(I499&lt;&gt;FALSE,VLOOKUP(H499,internet_municipalities!$B$2:$W$226,22,FALSE),"NO INTERNET")</f>
        <v>3045</v>
      </c>
      <c r="P499" s="16">
        <f t="shared" si="32"/>
        <v>5.4187192118226604E-2</v>
      </c>
    </row>
    <row r="500" spans="1:16" x14ac:dyDescent="0.2">
      <c r="A500">
        <v>10596</v>
      </c>
      <c r="B500" t="b">
        <v>1</v>
      </c>
      <c r="C500" t="s">
        <v>1463</v>
      </c>
      <c r="D500" t="s">
        <v>4739</v>
      </c>
      <c r="E500">
        <v>1195</v>
      </c>
      <c r="F500">
        <v>202</v>
      </c>
      <c r="G500" t="b">
        <v>0</v>
      </c>
      <c r="H500" t="str">
        <f>VLOOKUP(A500,all_municipalities!$A$2:$M$445,2,FALSE)</f>
        <v>Parry Sound, Town of</v>
      </c>
      <c r="I500" t="b">
        <f>VLOOKUP(A500,all_municipalities!$A$2:$M$445,9,FALSE)</f>
        <v>1</v>
      </c>
      <c r="J500" t="b">
        <f>VLOOKUP(A500,all_municipalities!$A$2:$M$445,13, FALSE)</f>
        <v>1</v>
      </c>
      <c r="K500" t="str">
        <f t="shared" si="29"/>
        <v>LOW</v>
      </c>
      <c r="L500">
        <v>7</v>
      </c>
      <c r="M500" t="str">
        <f t="shared" si="30"/>
        <v>10596 Councillor</v>
      </c>
      <c r="N500" s="6" t="str">
        <f t="shared" si="31"/>
        <v>10596 Councillor</v>
      </c>
      <c r="O500" s="15">
        <f>IF(I500&lt;&gt;FALSE,VLOOKUP(H500,internet_municipalities!$B$2:$W$226,22,FALSE),"NO INTERNET")</f>
        <v>3045</v>
      </c>
      <c r="P500" s="16">
        <f t="shared" si="32"/>
        <v>6.6338259441707723E-2</v>
      </c>
    </row>
    <row r="501" spans="1:16" x14ac:dyDescent="0.2">
      <c r="A501">
        <v>10596</v>
      </c>
      <c r="B501" t="b">
        <v>1</v>
      </c>
      <c r="C501" t="s">
        <v>1463</v>
      </c>
      <c r="D501" t="s">
        <v>4740</v>
      </c>
      <c r="E501">
        <v>1472</v>
      </c>
      <c r="F501">
        <v>479</v>
      </c>
      <c r="G501" t="b">
        <v>0</v>
      </c>
      <c r="H501" t="str">
        <f>VLOOKUP(A501,all_municipalities!$A$2:$M$445,2,FALSE)</f>
        <v>Parry Sound, Town of</v>
      </c>
      <c r="I501" t="b">
        <f>VLOOKUP(A501,all_municipalities!$A$2:$M$445,9,FALSE)</f>
        <v>1</v>
      </c>
      <c r="J501" t="b">
        <f>VLOOKUP(A501,all_municipalities!$A$2:$M$445,13, FALSE)</f>
        <v>1</v>
      </c>
      <c r="K501" t="str">
        <f t="shared" si="29"/>
        <v>LOW</v>
      </c>
      <c r="L501">
        <v>7</v>
      </c>
      <c r="M501" t="str">
        <f t="shared" si="30"/>
        <v>10596 Councillor</v>
      </c>
      <c r="N501" s="6" t="str">
        <f t="shared" si="31"/>
        <v>10596 Councillor</v>
      </c>
      <c r="O501" s="15">
        <f>IF(I501&lt;&gt;FALSE,VLOOKUP(H501,internet_municipalities!$B$2:$W$226,22,FALSE),"NO INTERNET")</f>
        <v>3045</v>
      </c>
      <c r="P501" s="16">
        <f t="shared" si="32"/>
        <v>0.15730706075533663</v>
      </c>
    </row>
    <row r="502" spans="1:16" x14ac:dyDescent="0.2">
      <c r="A502">
        <v>10596</v>
      </c>
      <c r="B502" t="b">
        <v>1</v>
      </c>
      <c r="C502" t="s">
        <v>1463</v>
      </c>
      <c r="D502" t="s">
        <v>4741</v>
      </c>
      <c r="E502">
        <v>1467</v>
      </c>
      <c r="F502">
        <v>474</v>
      </c>
      <c r="G502" t="b">
        <v>0</v>
      </c>
      <c r="H502" t="str">
        <f>VLOOKUP(A502,all_municipalities!$A$2:$M$445,2,FALSE)</f>
        <v>Parry Sound, Town of</v>
      </c>
      <c r="I502" t="b">
        <f>VLOOKUP(A502,all_municipalities!$A$2:$M$445,9,FALSE)</f>
        <v>1</v>
      </c>
      <c r="J502" t="b">
        <f>VLOOKUP(A502,all_municipalities!$A$2:$M$445,13, FALSE)</f>
        <v>1</v>
      </c>
      <c r="K502" t="str">
        <f t="shared" si="29"/>
        <v>LOW</v>
      </c>
      <c r="L502">
        <v>7</v>
      </c>
      <c r="M502" t="str">
        <f t="shared" si="30"/>
        <v>10596 Councillor</v>
      </c>
      <c r="N502" s="6" t="str">
        <f t="shared" si="31"/>
        <v>10596 Councillor</v>
      </c>
      <c r="O502" s="15">
        <f>IF(I502&lt;&gt;FALSE,VLOOKUP(H502,internet_municipalities!$B$2:$W$226,22,FALSE),"NO INTERNET")</f>
        <v>3045</v>
      </c>
      <c r="P502" s="16">
        <f t="shared" si="32"/>
        <v>0.15566502463054188</v>
      </c>
    </row>
    <row r="503" spans="1:16" x14ac:dyDescent="0.2">
      <c r="A503">
        <v>10596</v>
      </c>
      <c r="B503" t="b">
        <v>1</v>
      </c>
      <c r="C503" t="s">
        <v>1463</v>
      </c>
      <c r="D503" t="s">
        <v>4742</v>
      </c>
      <c r="E503">
        <v>1082</v>
      </c>
      <c r="F503">
        <v>89</v>
      </c>
      <c r="G503" t="b">
        <v>0</v>
      </c>
      <c r="H503" t="str">
        <f>VLOOKUP(A503,all_municipalities!$A$2:$M$445,2,FALSE)</f>
        <v>Parry Sound, Town of</v>
      </c>
      <c r="I503" t="b">
        <f>VLOOKUP(A503,all_municipalities!$A$2:$M$445,9,FALSE)</f>
        <v>1</v>
      </c>
      <c r="J503" t="b">
        <f>VLOOKUP(A503,all_municipalities!$A$2:$M$445,13, FALSE)</f>
        <v>1</v>
      </c>
      <c r="K503" t="str">
        <f t="shared" si="29"/>
        <v>MID</v>
      </c>
      <c r="L503">
        <v>7</v>
      </c>
      <c r="M503" t="str">
        <f t="shared" si="30"/>
        <v>10596 Councillor</v>
      </c>
      <c r="N503" s="6" t="str">
        <f t="shared" si="31"/>
        <v>10596 Councillor</v>
      </c>
      <c r="O503" s="15">
        <f>IF(I503&lt;&gt;FALSE,VLOOKUP(H503,internet_municipalities!$B$2:$W$226,22,FALSE),"NO INTERNET")</f>
        <v>3045</v>
      </c>
      <c r="P503" s="16">
        <f t="shared" si="32"/>
        <v>2.9228243021346471E-2</v>
      </c>
    </row>
    <row r="504" spans="1:16" x14ac:dyDescent="0.2">
      <c r="A504">
        <v>10596</v>
      </c>
      <c r="B504" t="b">
        <v>1</v>
      </c>
      <c r="C504" t="s">
        <v>1463</v>
      </c>
      <c r="D504" t="s">
        <v>4743</v>
      </c>
      <c r="E504">
        <v>1110</v>
      </c>
      <c r="F504">
        <v>117</v>
      </c>
      <c r="G504" t="b">
        <v>0</v>
      </c>
      <c r="H504" t="str">
        <f>VLOOKUP(A504,all_municipalities!$A$2:$M$445,2,FALSE)</f>
        <v>Parry Sound, Town of</v>
      </c>
      <c r="I504" t="b">
        <f>VLOOKUP(A504,all_municipalities!$A$2:$M$445,9,FALSE)</f>
        <v>1</v>
      </c>
      <c r="J504" t="b">
        <f>VLOOKUP(A504,all_municipalities!$A$2:$M$445,13, FALSE)</f>
        <v>1</v>
      </c>
      <c r="K504" t="str">
        <f t="shared" si="29"/>
        <v>LOW</v>
      </c>
      <c r="L504">
        <v>7</v>
      </c>
      <c r="M504" t="str">
        <f t="shared" si="30"/>
        <v>10596 Councillor</v>
      </c>
      <c r="N504" s="6" t="str">
        <f t="shared" si="31"/>
        <v>10596 Councillor</v>
      </c>
      <c r="O504" s="15">
        <f>IF(I504&lt;&gt;FALSE,VLOOKUP(H504,internet_municipalities!$B$2:$W$226,22,FALSE),"NO INTERNET")</f>
        <v>3045</v>
      </c>
      <c r="P504" s="16">
        <f t="shared" si="32"/>
        <v>3.8423645320197042E-2</v>
      </c>
    </row>
    <row r="505" spans="1:16" x14ac:dyDescent="0.2">
      <c r="A505">
        <v>10596</v>
      </c>
      <c r="B505" t="b">
        <v>0</v>
      </c>
      <c r="C505" t="s">
        <v>1463</v>
      </c>
      <c r="D505" t="s">
        <v>4744</v>
      </c>
      <c r="E505">
        <v>993</v>
      </c>
      <c r="F505" t="s">
        <v>1460</v>
      </c>
      <c r="G505" t="b">
        <v>0</v>
      </c>
      <c r="H505" t="str">
        <f>VLOOKUP(A505,all_municipalities!$A$2:$M$445,2,FALSE)</f>
        <v>Parry Sound, Town of</v>
      </c>
      <c r="I505" t="b">
        <f>VLOOKUP(A505,all_municipalities!$A$2:$M$445,9,FALSE)</f>
        <v>1</v>
      </c>
      <c r="J505" t="b">
        <f>VLOOKUP(A505,all_municipalities!$A$2:$M$445,13, FALSE)</f>
        <v>1</v>
      </c>
      <c r="K505" t="str">
        <f t="shared" si="29"/>
        <v>NONE</v>
      </c>
      <c r="L505">
        <v>7</v>
      </c>
      <c r="M505" t="str">
        <f t="shared" si="30"/>
        <v>10596 Councillor</v>
      </c>
      <c r="N505" s="6" t="str">
        <f t="shared" si="31"/>
        <v>10596 Councillor</v>
      </c>
      <c r="O505" s="15">
        <f>IF(I505&lt;&gt;FALSE,VLOOKUP(H505,internet_municipalities!$B$2:$W$226,22,FALSE),"NO INTERNET")</f>
        <v>3045</v>
      </c>
      <c r="P505" s="16" t="str">
        <f t="shared" si="32"/>
        <v>Lost</v>
      </c>
    </row>
    <row r="506" spans="1:16" x14ac:dyDescent="0.2">
      <c r="A506">
        <v>10596</v>
      </c>
      <c r="B506" t="b">
        <v>0</v>
      </c>
      <c r="C506" t="s">
        <v>1463</v>
      </c>
      <c r="D506" t="s">
        <v>4745</v>
      </c>
      <c r="E506">
        <v>604</v>
      </c>
      <c r="F506" t="s">
        <v>1460</v>
      </c>
      <c r="G506" t="b">
        <v>0</v>
      </c>
      <c r="H506" t="str">
        <f>VLOOKUP(A506,all_municipalities!$A$2:$M$445,2,FALSE)</f>
        <v>Parry Sound, Town of</v>
      </c>
      <c r="I506" t="b">
        <f>VLOOKUP(A506,all_municipalities!$A$2:$M$445,9,FALSE)</f>
        <v>1</v>
      </c>
      <c r="J506" t="b">
        <f>VLOOKUP(A506,all_municipalities!$A$2:$M$445,13, FALSE)</f>
        <v>1</v>
      </c>
      <c r="K506" t="str">
        <f t="shared" si="29"/>
        <v>NONE</v>
      </c>
      <c r="L506">
        <v>7</v>
      </c>
      <c r="M506" t="str">
        <f t="shared" si="30"/>
        <v>10596 Councillor</v>
      </c>
      <c r="N506" s="6" t="str">
        <f t="shared" si="31"/>
        <v>10596 Councillor</v>
      </c>
      <c r="O506" s="15">
        <f>IF(I506&lt;&gt;FALSE,VLOOKUP(H506,internet_municipalities!$B$2:$W$226,22,FALSE),"NO INTERNET")</f>
        <v>3045</v>
      </c>
      <c r="P506" s="16" t="str">
        <f t="shared" si="32"/>
        <v>Lost</v>
      </c>
    </row>
    <row r="507" spans="1:16" x14ac:dyDescent="0.2">
      <c r="A507">
        <v>10596</v>
      </c>
      <c r="B507" t="b">
        <v>0</v>
      </c>
      <c r="C507" t="s">
        <v>1463</v>
      </c>
      <c r="D507" t="s">
        <v>4746</v>
      </c>
      <c r="E507">
        <v>770</v>
      </c>
      <c r="F507" t="s">
        <v>1460</v>
      </c>
      <c r="G507" t="b">
        <v>0</v>
      </c>
      <c r="H507" t="str">
        <f>VLOOKUP(A507,all_municipalities!$A$2:$M$445,2,FALSE)</f>
        <v>Parry Sound, Town of</v>
      </c>
      <c r="I507" t="b">
        <f>VLOOKUP(A507,all_municipalities!$A$2:$M$445,9,FALSE)</f>
        <v>1</v>
      </c>
      <c r="J507" t="b">
        <f>VLOOKUP(A507,all_municipalities!$A$2:$M$445,13, FALSE)</f>
        <v>1</v>
      </c>
      <c r="K507" t="str">
        <f t="shared" si="29"/>
        <v>NONE</v>
      </c>
      <c r="L507">
        <v>7</v>
      </c>
      <c r="M507" t="str">
        <f t="shared" si="30"/>
        <v>10596 Councillor</v>
      </c>
      <c r="N507" s="6" t="str">
        <f t="shared" si="31"/>
        <v>10596 Councillor</v>
      </c>
      <c r="O507" s="15">
        <f>IF(I507&lt;&gt;FALSE,VLOOKUP(H507,internet_municipalities!$B$2:$W$226,22,FALSE),"NO INTERNET")</f>
        <v>3045</v>
      </c>
      <c r="P507" s="16" t="str">
        <f t="shared" si="32"/>
        <v>Lost</v>
      </c>
    </row>
    <row r="508" spans="1:16" x14ac:dyDescent="0.2">
      <c r="A508">
        <v>18518</v>
      </c>
      <c r="B508" t="b">
        <v>1</v>
      </c>
      <c r="C508" t="s">
        <v>1463</v>
      </c>
      <c r="D508" t="s">
        <v>5461</v>
      </c>
      <c r="E508">
        <v>729</v>
      </c>
      <c r="F508">
        <v>93</v>
      </c>
      <c r="G508" t="b">
        <v>0</v>
      </c>
      <c r="H508" t="str">
        <f>VLOOKUP(A508,all_municipalities!$A$2:$M$445,2,FALSE)</f>
        <v>Southgate, Township of</v>
      </c>
      <c r="I508" t="b">
        <f>VLOOKUP(A508,all_municipalities!$A$2:$M$445,9,FALSE)</f>
        <v>1</v>
      </c>
      <c r="J508" t="b">
        <f>VLOOKUP(A508,all_municipalities!$A$2:$M$445,13, FALSE)</f>
        <v>1</v>
      </c>
      <c r="K508" t="str">
        <f t="shared" si="29"/>
        <v>MID</v>
      </c>
      <c r="L508">
        <v>7</v>
      </c>
      <c r="M508" t="str">
        <f t="shared" si="30"/>
        <v>18518 Councillor</v>
      </c>
      <c r="N508" s="6" t="str">
        <f t="shared" si="31"/>
        <v>18518 Councillor</v>
      </c>
      <c r="O508" s="15">
        <f>IF(I508&lt;&gt;FALSE,VLOOKUP(H508,internet_municipalities!$B$2:$W$226,22,FALSE),"NO INTERNET")</f>
        <v>4782</v>
      </c>
      <c r="P508" s="16">
        <f t="shared" si="32"/>
        <v>1.944792973651192E-2</v>
      </c>
    </row>
    <row r="509" spans="1:16" x14ac:dyDescent="0.2">
      <c r="A509">
        <v>18518</v>
      </c>
      <c r="B509" t="b">
        <v>1</v>
      </c>
      <c r="C509" t="s">
        <v>1463</v>
      </c>
      <c r="D509" t="s">
        <v>5462</v>
      </c>
      <c r="E509">
        <v>929</v>
      </c>
      <c r="F509">
        <v>293</v>
      </c>
      <c r="G509" t="b">
        <v>0</v>
      </c>
      <c r="H509" t="str">
        <f>VLOOKUP(A509,all_municipalities!$A$2:$M$445,2,FALSE)</f>
        <v>Southgate, Township of</v>
      </c>
      <c r="I509" t="b">
        <f>VLOOKUP(A509,all_municipalities!$A$2:$M$445,9,FALSE)</f>
        <v>1</v>
      </c>
      <c r="J509" t="b">
        <f>VLOOKUP(A509,all_municipalities!$A$2:$M$445,13, FALSE)</f>
        <v>1</v>
      </c>
      <c r="K509" t="str">
        <f t="shared" si="29"/>
        <v>LOW</v>
      </c>
      <c r="L509">
        <v>7</v>
      </c>
      <c r="M509" t="str">
        <f t="shared" si="30"/>
        <v>18518 Councillor</v>
      </c>
      <c r="N509" s="6" t="str">
        <f t="shared" si="31"/>
        <v>18518 Councillor</v>
      </c>
      <c r="O509" s="15">
        <f>IF(I509&lt;&gt;FALSE,VLOOKUP(H509,internet_municipalities!$B$2:$W$226,22,FALSE),"NO INTERNET")</f>
        <v>4782</v>
      </c>
      <c r="P509" s="16">
        <f t="shared" si="32"/>
        <v>6.1271434546214976E-2</v>
      </c>
    </row>
    <row r="510" spans="1:16" x14ac:dyDescent="0.2">
      <c r="A510">
        <v>18518</v>
      </c>
      <c r="B510" t="b">
        <v>1</v>
      </c>
      <c r="C510" t="s">
        <v>1463</v>
      </c>
      <c r="D510" t="s">
        <v>5463</v>
      </c>
      <c r="E510">
        <v>1108</v>
      </c>
      <c r="F510">
        <v>472</v>
      </c>
      <c r="G510" t="b">
        <v>0</v>
      </c>
      <c r="H510" t="str">
        <f>VLOOKUP(A510,all_municipalities!$A$2:$M$445,2,FALSE)</f>
        <v>Southgate, Township of</v>
      </c>
      <c r="I510" t="b">
        <f>VLOOKUP(A510,all_municipalities!$A$2:$M$445,9,FALSE)</f>
        <v>1</v>
      </c>
      <c r="J510" t="b">
        <f>VLOOKUP(A510,all_municipalities!$A$2:$M$445,13, FALSE)</f>
        <v>1</v>
      </c>
      <c r="K510" t="str">
        <f t="shared" si="29"/>
        <v>LOW</v>
      </c>
      <c r="L510">
        <v>7</v>
      </c>
      <c r="M510" t="str">
        <f t="shared" si="30"/>
        <v>18518 Councillor</v>
      </c>
      <c r="N510" s="6" t="str">
        <f t="shared" si="31"/>
        <v>18518 Councillor</v>
      </c>
      <c r="O510" s="15">
        <f>IF(I510&lt;&gt;FALSE,VLOOKUP(H510,internet_municipalities!$B$2:$W$226,22,FALSE),"NO INTERNET")</f>
        <v>4782</v>
      </c>
      <c r="P510" s="16">
        <f t="shared" si="32"/>
        <v>9.87034713508992E-2</v>
      </c>
    </row>
    <row r="511" spans="1:16" x14ac:dyDescent="0.2">
      <c r="A511">
        <v>18518</v>
      </c>
      <c r="B511" t="b">
        <v>1</v>
      </c>
      <c r="C511" t="s">
        <v>1463</v>
      </c>
      <c r="D511" t="s">
        <v>5464</v>
      </c>
      <c r="E511">
        <v>920</v>
      </c>
      <c r="F511">
        <v>284</v>
      </c>
      <c r="G511" t="b">
        <v>0</v>
      </c>
      <c r="H511" t="str">
        <f>VLOOKUP(A511,all_municipalities!$A$2:$M$445,2,FALSE)</f>
        <v>Southgate, Township of</v>
      </c>
      <c r="I511" t="b">
        <f>VLOOKUP(A511,all_municipalities!$A$2:$M$445,9,FALSE)</f>
        <v>1</v>
      </c>
      <c r="J511" t="b">
        <f>VLOOKUP(A511,all_municipalities!$A$2:$M$445,13, FALSE)</f>
        <v>1</v>
      </c>
      <c r="K511" t="str">
        <f t="shared" si="29"/>
        <v>LOW</v>
      </c>
      <c r="L511">
        <v>7</v>
      </c>
      <c r="M511" t="str">
        <f t="shared" si="30"/>
        <v>18518 Councillor</v>
      </c>
      <c r="N511" s="6" t="str">
        <f t="shared" si="31"/>
        <v>18518 Councillor</v>
      </c>
      <c r="O511" s="15">
        <f>IF(I511&lt;&gt;FALSE,VLOOKUP(H511,internet_municipalities!$B$2:$W$226,22,FALSE),"NO INTERNET")</f>
        <v>4782</v>
      </c>
      <c r="P511" s="16">
        <f t="shared" si="32"/>
        <v>5.9389376829778337E-2</v>
      </c>
    </row>
    <row r="512" spans="1:16" x14ac:dyDescent="0.2">
      <c r="A512">
        <v>18518</v>
      </c>
      <c r="B512" t="b">
        <v>1</v>
      </c>
      <c r="C512" t="s">
        <v>1463</v>
      </c>
      <c r="D512" t="s">
        <v>4506</v>
      </c>
      <c r="E512">
        <v>1045</v>
      </c>
      <c r="F512">
        <v>409</v>
      </c>
      <c r="G512" t="b">
        <v>0</v>
      </c>
      <c r="H512" t="str">
        <f>VLOOKUP(A512,all_municipalities!$A$2:$M$445,2,FALSE)</f>
        <v>Southgate, Township of</v>
      </c>
      <c r="I512" t="b">
        <f>VLOOKUP(A512,all_municipalities!$A$2:$M$445,9,FALSE)</f>
        <v>1</v>
      </c>
      <c r="J512" t="b">
        <f>VLOOKUP(A512,all_municipalities!$A$2:$M$445,13, FALSE)</f>
        <v>1</v>
      </c>
      <c r="K512" t="str">
        <f t="shared" si="29"/>
        <v>LOW</v>
      </c>
      <c r="L512">
        <v>7</v>
      </c>
      <c r="M512" t="str">
        <f t="shared" si="30"/>
        <v>18518 Councillor</v>
      </c>
      <c r="N512" s="6" t="str">
        <f t="shared" si="31"/>
        <v>18518 Councillor</v>
      </c>
      <c r="O512" s="15">
        <f>IF(I512&lt;&gt;FALSE,VLOOKUP(H512,internet_municipalities!$B$2:$W$226,22,FALSE),"NO INTERNET")</f>
        <v>4782</v>
      </c>
      <c r="P512" s="16">
        <f t="shared" si="32"/>
        <v>8.5529067335842743E-2</v>
      </c>
    </row>
    <row r="513" spans="1:16" x14ac:dyDescent="0.2">
      <c r="A513">
        <v>18518</v>
      </c>
      <c r="B513" t="b">
        <v>1</v>
      </c>
      <c r="C513" t="s">
        <v>1479</v>
      </c>
      <c r="D513" t="s">
        <v>5465</v>
      </c>
      <c r="E513">
        <v>1319</v>
      </c>
      <c r="F513">
        <v>931</v>
      </c>
      <c r="G513" t="b">
        <v>0</v>
      </c>
      <c r="H513" t="str">
        <f>VLOOKUP(A513,all_municipalities!$A$2:$M$445,2,FALSE)</f>
        <v>Southgate, Township of</v>
      </c>
      <c r="I513" t="b">
        <f>VLOOKUP(A513,all_municipalities!$A$2:$M$445,9,FALSE)</f>
        <v>1</v>
      </c>
      <c r="J513" t="b">
        <f>VLOOKUP(A513,all_municipalities!$A$2:$M$445,13, FALSE)</f>
        <v>1</v>
      </c>
      <c r="K513" t="str">
        <f t="shared" si="29"/>
        <v>LOW</v>
      </c>
      <c r="L513">
        <v>7</v>
      </c>
      <c r="M513" t="str">
        <f t="shared" si="30"/>
        <v>18518 Deputy Mayor</v>
      </c>
      <c r="N513" s="6" t="str">
        <f t="shared" si="31"/>
        <v>18518 Deputy Mayor</v>
      </c>
      <c r="O513" s="15">
        <f>IF(I513&lt;&gt;FALSE,VLOOKUP(H513,internet_municipalities!$B$2:$W$226,22,FALSE),"NO INTERNET")</f>
        <v>4782</v>
      </c>
      <c r="P513" s="16">
        <f t="shared" si="32"/>
        <v>0.19468841488916772</v>
      </c>
    </row>
    <row r="514" spans="1:16" x14ac:dyDescent="0.2">
      <c r="A514">
        <v>18518</v>
      </c>
      <c r="B514" t="b">
        <v>0</v>
      </c>
      <c r="C514" t="s">
        <v>1479</v>
      </c>
      <c r="D514" t="s">
        <v>5466</v>
      </c>
      <c r="E514">
        <v>388</v>
      </c>
      <c r="F514" t="s">
        <v>1460</v>
      </c>
      <c r="G514" t="b">
        <v>0</v>
      </c>
      <c r="H514" t="str">
        <f>VLOOKUP(A514,all_municipalities!$A$2:$M$445,2,FALSE)</f>
        <v>Southgate, Township of</v>
      </c>
      <c r="I514" t="b">
        <f>VLOOKUP(A514,all_municipalities!$A$2:$M$445,9,FALSE)</f>
        <v>1</v>
      </c>
      <c r="J514" t="b">
        <f>VLOOKUP(A514,all_municipalities!$A$2:$M$445,13, FALSE)</f>
        <v>1</v>
      </c>
      <c r="K514" t="str">
        <f t="shared" ref="K514:K577" si="33">IF(J514=TRUE,IF(F514&lt;=10,"HIGH",IF(F514&lt;=100,"MID",IF(F514&lt;=1000,"LOW","NONE"))),"NONE")</f>
        <v>NONE</v>
      </c>
      <c r="L514">
        <v>7</v>
      </c>
      <c r="M514" t="str">
        <f t="shared" ref="M514:M577" si="34">CONCATENATE(A514, " ",C514)</f>
        <v>18518 Deputy Mayor</v>
      </c>
      <c r="N514" s="6" t="str">
        <f t="shared" si="31"/>
        <v>18518 Deputy Mayor</v>
      </c>
      <c r="O514" s="15">
        <f>IF(I514&lt;&gt;FALSE,VLOOKUP(H514,internet_municipalities!$B$2:$W$226,22,FALSE),"NO INTERNET")</f>
        <v>4782</v>
      </c>
      <c r="P514" s="16" t="str">
        <f t="shared" si="32"/>
        <v>Lost</v>
      </c>
    </row>
    <row r="515" spans="1:16" x14ac:dyDescent="0.2">
      <c r="A515">
        <v>18518</v>
      </c>
      <c r="B515" t="b">
        <v>0</v>
      </c>
      <c r="C515" t="s">
        <v>1463</v>
      </c>
      <c r="D515" t="s">
        <v>5467</v>
      </c>
      <c r="E515">
        <v>634</v>
      </c>
      <c r="F515" t="s">
        <v>1460</v>
      </c>
      <c r="G515" t="b">
        <v>0</v>
      </c>
      <c r="H515" t="str">
        <f>VLOOKUP(A515,all_municipalities!$A$2:$M$445,2,FALSE)</f>
        <v>Southgate, Township of</v>
      </c>
      <c r="I515" t="b">
        <f>VLOOKUP(A515,all_municipalities!$A$2:$M$445,9,FALSE)</f>
        <v>1</v>
      </c>
      <c r="J515" t="b">
        <f>VLOOKUP(A515,all_municipalities!$A$2:$M$445,13, FALSE)</f>
        <v>1</v>
      </c>
      <c r="K515" t="str">
        <f t="shared" si="33"/>
        <v>NONE</v>
      </c>
      <c r="L515">
        <v>7</v>
      </c>
      <c r="M515" t="str">
        <f t="shared" si="34"/>
        <v>18518 Councillor</v>
      </c>
      <c r="N515" s="6" t="str">
        <f t="shared" ref="N515:N578" si="35">IF(I515,M515,"")</f>
        <v>18518 Councillor</v>
      </c>
      <c r="O515" s="15">
        <f>IF(I515&lt;&gt;FALSE,VLOOKUP(H515,internet_municipalities!$B$2:$W$226,22,FALSE),"NO INTERNET")</f>
        <v>4782</v>
      </c>
      <c r="P515" s="16" t="str">
        <f t="shared" si="32"/>
        <v>Lost</v>
      </c>
    </row>
    <row r="516" spans="1:16" x14ac:dyDescent="0.2">
      <c r="A516">
        <v>18518</v>
      </c>
      <c r="B516" t="b">
        <v>0</v>
      </c>
      <c r="C516" t="s">
        <v>1463</v>
      </c>
      <c r="D516" t="s">
        <v>5468</v>
      </c>
      <c r="E516">
        <v>597</v>
      </c>
      <c r="F516" t="s">
        <v>1460</v>
      </c>
      <c r="G516" t="b">
        <v>0</v>
      </c>
      <c r="H516" t="str">
        <f>VLOOKUP(A516,all_municipalities!$A$2:$M$445,2,FALSE)</f>
        <v>Southgate, Township of</v>
      </c>
      <c r="I516" t="b">
        <f>VLOOKUP(A516,all_municipalities!$A$2:$M$445,9,FALSE)</f>
        <v>1</v>
      </c>
      <c r="J516" t="b">
        <f>VLOOKUP(A516,all_municipalities!$A$2:$M$445,13, FALSE)</f>
        <v>1</v>
      </c>
      <c r="K516" t="str">
        <f t="shared" si="33"/>
        <v>NONE</v>
      </c>
      <c r="L516">
        <v>7</v>
      </c>
      <c r="M516" t="str">
        <f t="shared" si="34"/>
        <v>18518 Councillor</v>
      </c>
      <c r="N516" s="6" t="str">
        <f t="shared" si="35"/>
        <v>18518 Councillor</v>
      </c>
      <c r="O516" s="15">
        <f>IF(I516&lt;&gt;FALSE,VLOOKUP(H516,internet_municipalities!$B$2:$W$226,22,FALSE),"NO INTERNET")</f>
        <v>4782</v>
      </c>
      <c r="P516" s="16" t="str">
        <f t="shared" si="32"/>
        <v>Lost</v>
      </c>
    </row>
    <row r="517" spans="1:16" x14ac:dyDescent="0.2">
      <c r="A517">
        <v>18518</v>
      </c>
      <c r="B517" t="b">
        <v>0</v>
      </c>
      <c r="C517" t="s">
        <v>1463</v>
      </c>
      <c r="D517" t="s">
        <v>5469</v>
      </c>
      <c r="E517">
        <v>636</v>
      </c>
      <c r="F517" t="s">
        <v>1460</v>
      </c>
      <c r="G517" t="b">
        <v>0</v>
      </c>
      <c r="H517" t="str">
        <f>VLOOKUP(A517,all_municipalities!$A$2:$M$445,2,FALSE)</f>
        <v>Southgate, Township of</v>
      </c>
      <c r="I517" t="b">
        <f>VLOOKUP(A517,all_municipalities!$A$2:$M$445,9,FALSE)</f>
        <v>1</v>
      </c>
      <c r="J517" t="b">
        <f>VLOOKUP(A517,all_municipalities!$A$2:$M$445,13, FALSE)</f>
        <v>1</v>
      </c>
      <c r="K517" t="str">
        <f t="shared" si="33"/>
        <v>NONE</v>
      </c>
      <c r="L517">
        <v>7</v>
      </c>
      <c r="M517" t="str">
        <f t="shared" si="34"/>
        <v>18518 Councillor</v>
      </c>
      <c r="N517" s="6" t="str">
        <f t="shared" si="35"/>
        <v>18518 Councillor</v>
      </c>
      <c r="O517" s="15">
        <f>IF(I517&lt;&gt;FALSE,VLOOKUP(H517,internet_municipalities!$B$2:$W$226,22,FALSE),"NO INTERNET")</f>
        <v>4782</v>
      </c>
      <c r="P517" s="16" t="str">
        <f t="shared" si="32"/>
        <v>Lost</v>
      </c>
    </row>
    <row r="518" spans="1:16" x14ac:dyDescent="0.2">
      <c r="A518">
        <v>18518</v>
      </c>
      <c r="B518" t="b">
        <v>0</v>
      </c>
      <c r="C518" t="s">
        <v>1463</v>
      </c>
      <c r="D518" t="s">
        <v>5470</v>
      </c>
      <c r="E518">
        <v>411</v>
      </c>
      <c r="F518" t="s">
        <v>1460</v>
      </c>
      <c r="G518" t="b">
        <v>0</v>
      </c>
      <c r="H518" t="str">
        <f>VLOOKUP(A518,all_municipalities!$A$2:$M$445,2,FALSE)</f>
        <v>Southgate, Township of</v>
      </c>
      <c r="I518" t="b">
        <f>VLOOKUP(A518,all_municipalities!$A$2:$M$445,9,FALSE)</f>
        <v>1</v>
      </c>
      <c r="J518" t="b">
        <f>VLOOKUP(A518,all_municipalities!$A$2:$M$445,13, FALSE)</f>
        <v>1</v>
      </c>
      <c r="K518" t="str">
        <f t="shared" si="33"/>
        <v>NONE</v>
      </c>
      <c r="L518">
        <v>7</v>
      </c>
      <c r="M518" t="str">
        <f t="shared" si="34"/>
        <v>18518 Councillor</v>
      </c>
      <c r="N518" s="6" t="str">
        <f t="shared" si="35"/>
        <v>18518 Councillor</v>
      </c>
      <c r="O518" s="15">
        <f>IF(I518&lt;&gt;FALSE,VLOOKUP(H518,internet_municipalities!$B$2:$W$226,22,FALSE),"NO INTERNET")</f>
        <v>4782</v>
      </c>
      <c r="P518" s="16" t="str">
        <f t="shared" si="32"/>
        <v>Lost</v>
      </c>
    </row>
    <row r="519" spans="1:16" x14ac:dyDescent="0.2">
      <c r="A519">
        <v>10455</v>
      </c>
      <c r="B519" t="b">
        <v>1</v>
      </c>
      <c r="C519" t="s">
        <v>1473</v>
      </c>
      <c r="D519" t="s">
        <v>5493</v>
      </c>
      <c r="E519">
        <v>744</v>
      </c>
      <c r="F519">
        <v>177</v>
      </c>
      <c r="G519" t="b">
        <v>0</v>
      </c>
      <c r="H519" t="str">
        <f>VLOOKUP(A519,all_municipalities!$A$2:$M$445,2,FALSE)</f>
        <v>Springwater, Township of</v>
      </c>
      <c r="I519" t="b">
        <f>VLOOKUP(A519,all_municipalities!$A$2:$M$445,9,FALSE)</f>
        <v>1</v>
      </c>
      <c r="J519" t="b">
        <f>VLOOKUP(A519,all_municipalities!$A$2:$M$445,13, FALSE)</f>
        <v>1</v>
      </c>
      <c r="K519" t="str">
        <f t="shared" si="33"/>
        <v>LOW</v>
      </c>
      <c r="L519">
        <v>7</v>
      </c>
      <c r="M519" t="str">
        <f t="shared" si="34"/>
        <v>10455 Councillor, Ward 5</v>
      </c>
      <c r="N519" s="6" t="str">
        <f t="shared" si="35"/>
        <v>10455 Councillor, Ward 5</v>
      </c>
      <c r="O519" s="15">
        <f>IF(I519&lt;&gt;FALSE,VLOOKUP(H519,internet_municipalities!$B$2:$W$226,22,FALSE),"NO INTERNET")</f>
        <v>11748</v>
      </c>
      <c r="P519" s="16">
        <f t="shared" ref="P519:P582" si="36">IF(I519=TRUE,IF(F519&lt;&gt;"Acclaimed",IF(F519&lt;&gt;"Lost",F519/O519,"Lost"),"Acclaimed"),"NO INTERNET")</f>
        <v>1.5066394279877425E-2</v>
      </c>
    </row>
    <row r="520" spans="1:16" x14ac:dyDescent="0.2">
      <c r="A520">
        <v>10455</v>
      </c>
      <c r="B520" t="b">
        <v>1</v>
      </c>
      <c r="C520" t="s">
        <v>1471</v>
      </c>
      <c r="D520" t="s">
        <v>5494</v>
      </c>
      <c r="E520">
        <v>577</v>
      </c>
      <c r="F520">
        <v>98</v>
      </c>
      <c r="G520" t="b">
        <v>0</v>
      </c>
      <c r="H520" t="str">
        <f>VLOOKUP(A520,all_municipalities!$A$2:$M$445,2,FALSE)</f>
        <v>Springwater, Township of</v>
      </c>
      <c r="I520" t="b">
        <f>VLOOKUP(A520,all_municipalities!$A$2:$M$445,9,FALSE)</f>
        <v>1</v>
      </c>
      <c r="J520" t="b">
        <f>VLOOKUP(A520,all_municipalities!$A$2:$M$445,13, FALSE)</f>
        <v>1</v>
      </c>
      <c r="K520" t="str">
        <f t="shared" si="33"/>
        <v>MID</v>
      </c>
      <c r="L520">
        <v>7</v>
      </c>
      <c r="M520" t="str">
        <f t="shared" si="34"/>
        <v>10455 Councillor, Ward 4</v>
      </c>
      <c r="N520" s="6" t="str">
        <f t="shared" si="35"/>
        <v>10455 Councillor, Ward 4</v>
      </c>
      <c r="O520" s="15">
        <f>IF(I520&lt;&gt;FALSE,VLOOKUP(H520,internet_municipalities!$B$2:$W$226,22,FALSE),"NO INTERNET")</f>
        <v>11748</v>
      </c>
      <c r="P520" s="16">
        <f t="shared" si="36"/>
        <v>8.3418454204971064E-3</v>
      </c>
    </row>
    <row r="521" spans="1:16" x14ac:dyDescent="0.2">
      <c r="A521">
        <v>10455</v>
      </c>
      <c r="B521" t="b">
        <v>1</v>
      </c>
      <c r="C521" t="s">
        <v>1475</v>
      </c>
      <c r="D521" t="s">
        <v>5495</v>
      </c>
      <c r="E521">
        <v>542</v>
      </c>
      <c r="F521">
        <v>20</v>
      </c>
      <c r="G521" t="b">
        <v>0</v>
      </c>
      <c r="H521" t="str">
        <f>VLOOKUP(A521,all_municipalities!$A$2:$M$445,2,FALSE)</f>
        <v>Springwater, Township of</v>
      </c>
      <c r="I521" t="b">
        <f>VLOOKUP(A521,all_municipalities!$A$2:$M$445,9,FALSE)</f>
        <v>1</v>
      </c>
      <c r="J521" t="b">
        <f>VLOOKUP(A521,all_municipalities!$A$2:$M$445,13, FALSE)</f>
        <v>1</v>
      </c>
      <c r="K521" t="str">
        <f t="shared" si="33"/>
        <v>MID</v>
      </c>
      <c r="L521">
        <v>7</v>
      </c>
      <c r="M521" t="str">
        <f t="shared" si="34"/>
        <v>10455 Councillor, Ward 3</v>
      </c>
      <c r="N521" s="6" t="str">
        <f t="shared" si="35"/>
        <v>10455 Councillor, Ward 3</v>
      </c>
      <c r="O521" s="15">
        <f>IF(I521&lt;&gt;FALSE,VLOOKUP(H521,internet_municipalities!$B$2:$W$226,22,FALSE),"NO INTERNET")</f>
        <v>11748</v>
      </c>
      <c r="P521" s="16">
        <f t="shared" si="36"/>
        <v>1.7024174327545114E-3</v>
      </c>
    </row>
    <row r="522" spans="1:16" x14ac:dyDescent="0.2">
      <c r="A522">
        <v>10455</v>
      </c>
      <c r="B522" t="b">
        <v>1</v>
      </c>
      <c r="C522" t="s">
        <v>1453</v>
      </c>
      <c r="D522" t="s">
        <v>5496</v>
      </c>
      <c r="E522" t="s">
        <v>461</v>
      </c>
      <c r="F522" t="s">
        <v>461</v>
      </c>
      <c r="G522" t="b">
        <v>0</v>
      </c>
      <c r="H522" t="str">
        <f>VLOOKUP(A522,all_municipalities!$A$2:$M$445,2,FALSE)</f>
        <v>Springwater, Township of</v>
      </c>
      <c r="I522" t="b">
        <f>VLOOKUP(A522,all_municipalities!$A$2:$M$445,9,FALSE)</f>
        <v>1</v>
      </c>
      <c r="J522" t="b">
        <f>VLOOKUP(A522,all_municipalities!$A$2:$M$445,13, FALSE)</f>
        <v>1</v>
      </c>
      <c r="K522" t="str">
        <f t="shared" si="33"/>
        <v>NONE</v>
      </c>
      <c r="L522">
        <v>7</v>
      </c>
      <c r="M522" t="str">
        <f t="shared" si="34"/>
        <v>10455 Councillor, Ward 2</v>
      </c>
      <c r="N522" s="6" t="str">
        <f t="shared" si="35"/>
        <v>10455 Councillor, Ward 2</v>
      </c>
      <c r="O522" s="15">
        <f>IF(I522&lt;&gt;FALSE,VLOOKUP(H522,internet_municipalities!$B$2:$W$226,22,FALSE),"NO INTERNET")</f>
        <v>11748</v>
      </c>
      <c r="P522" s="16" t="str">
        <f t="shared" si="36"/>
        <v>Acclaimed</v>
      </c>
    </row>
    <row r="523" spans="1:16" x14ac:dyDescent="0.2">
      <c r="A523">
        <v>10455</v>
      </c>
      <c r="B523" t="b">
        <v>1</v>
      </c>
      <c r="C523" t="s">
        <v>1456</v>
      </c>
      <c r="D523" t="s">
        <v>5497</v>
      </c>
      <c r="E523">
        <v>788</v>
      </c>
      <c r="F523">
        <v>586</v>
      </c>
      <c r="G523" t="b">
        <v>0</v>
      </c>
      <c r="H523" t="str">
        <f>VLOOKUP(A523,all_municipalities!$A$2:$M$445,2,FALSE)</f>
        <v>Springwater, Township of</v>
      </c>
      <c r="I523" t="b">
        <f>VLOOKUP(A523,all_municipalities!$A$2:$M$445,9,FALSE)</f>
        <v>1</v>
      </c>
      <c r="J523" t="b">
        <f>VLOOKUP(A523,all_municipalities!$A$2:$M$445,13, FALSE)</f>
        <v>1</v>
      </c>
      <c r="K523" t="str">
        <f t="shared" si="33"/>
        <v>LOW</v>
      </c>
      <c r="L523">
        <v>7</v>
      </c>
      <c r="M523" t="str">
        <f t="shared" si="34"/>
        <v>10455 Councillor, Ward 1</v>
      </c>
      <c r="N523" s="6" t="str">
        <f t="shared" si="35"/>
        <v>10455 Councillor, Ward 1</v>
      </c>
      <c r="O523" s="15">
        <f>IF(I523&lt;&gt;FALSE,VLOOKUP(H523,internet_municipalities!$B$2:$W$226,22,FALSE),"NO INTERNET")</f>
        <v>11748</v>
      </c>
      <c r="P523" s="16">
        <f t="shared" si="36"/>
        <v>4.9880830779707182E-2</v>
      </c>
    </row>
    <row r="524" spans="1:16" x14ac:dyDescent="0.2">
      <c r="A524">
        <v>10455</v>
      </c>
      <c r="B524" t="b">
        <v>1</v>
      </c>
      <c r="C524" t="s">
        <v>1479</v>
      </c>
      <c r="D524" t="s">
        <v>5498</v>
      </c>
      <c r="E524">
        <v>2409</v>
      </c>
      <c r="F524">
        <v>318</v>
      </c>
      <c r="G524" t="b">
        <v>0</v>
      </c>
      <c r="H524" t="str">
        <f>VLOOKUP(A524,all_municipalities!$A$2:$M$445,2,FALSE)</f>
        <v>Springwater, Township of</v>
      </c>
      <c r="I524" t="b">
        <f>VLOOKUP(A524,all_municipalities!$A$2:$M$445,9,FALSE)</f>
        <v>1</v>
      </c>
      <c r="J524" t="b">
        <f>VLOOKUP(A524,all_municipalities!$A$2:$M$445,13, FALSE)</f>
        <v>1</v>
      </c>
      <c r="K524" t="str">
        <f t="shared" si="33"/>
        <v>LOW</v>
      </c>
      <c r="L524">
        <v>7</v>
      </c>
      <c r="M524" t="str">
        <f t="shared" si="34"/>
        <v>10455 Deputy Mayor</v>
      </c>
      <c r="N524" s="6" t="str">
        <f t="shared" si="35"/>
        <v>10455 Deputy Mayor</v>
      </c>
      <c r="O524" s="15">
        <f>IF(I524&lt;&gt;FALSE,VLOOKUP(H524,internet_municipalities!$B$2:$W$226,22,FALSE),"NO INTERNET")</f>
        <v>11748</v>
      </c>
      <c r="P524" s="16">
        <f t="shared" si="36"/>
        <v>2.7068437180796732E-2</v>
      </c>
    </row>
    <row r="525" spans="1:16" x14ac:dyDescent="0.2">
      <c r="A525">
        <v>10455</v>
      </c>
      <c r="B525" t="b">
        <v>0</v>
      </c>
      <c r="C525" t="s">
        <v>1479</v>
      </c>
      <c r="D525" t="s">
        <v>5499</v>
      </c>
      <c r="E525">
        <v>1001</v>
      </c>
      <c r="F525" t="s">
        <v>1460</v>
      </c>
      <c r="G525" t="b">
        <v>0</v>
      </c>
      <c r="H525" t="str">
        <f>VLOOKUP(A525,all_municipalities!$A$2:$M$445,2,FALSE)</f>
        <v>Springwater, Township of</v>
      </c>
      <c r="I525" t="b">
        <f>VLOOKUP(A525,all_municipalities!$A$2:$M$445,9,FALSE)</f>
        <v>1</v>
      </c>
      <c r="J525" t="b">
        <f>VLOOKUP(A525,all_municipalities!$A$2:$M$445,13, FALSE)</f>
        <v>1</v>
      </c>
      <c r="K525" t="str">
        <f t="shared" si="33"/>
        <v>NONE</v>
      </c>
      <c r="L525">
        <v>7</v>
      </c>
      <c r="M525" t="str">
        <f t="shared" si="34"/>
        <v>10455 Deputy Mayor</v>
      </c>
      <c r="N525" s="6" t="str">
        <f t="shared" si="35"/>
        <v>10455 Deputy Mayor</v>
      </c>
      <c r="O525" s="15">
        <f>IF(I525&lt;&gt;FALSE,VLOOKUP(H525,internet_municipalities!$B$2:$W$226,22,FALSE),"NO INTERNET")</f>
        <v>11748</v>
      </c>
      <c r="P525" s="16" t="str">
        <f t="shared" si="36"/>
        <v>Lost</v>
      </c>
    </row>
    <row r="526" spans="1:16" x14ac:dyDescent="0.2">
      <c r="A526">
        <v>10455</v>
      </c>
      <c r="B526" t="b">
        <v>0</v>
      </c>
      <c r="C526" t="s">
        <v>1479</v>
      </c>
      <c r="D526" t="s">
        <v>5500</v>
      </c>
      <c r="E526">
        <v>2091</v>
      </c>
      <c r="F526" t="s">
        <v>1460</v>
      </c>
      <c r="G526" t="b">
        <v>0</v>
      </c>
      <c r="H526" t="str">
        <f>VLOOKUP(A526,all_municipalities!$A$2:$M$445,2,FALSE)</f>
        <v>Springwater, Township of</v>
      </c>
      <c r="I526" t="b">
        <f>VLOOKUP(A526,all_municipalities!$A$2:$M$445,9,FALSE)</f>
        <v>1</v>
      </c>
      <c r="J526" t="b">
        <f>VLOOKUP(A526,all_municipalities!$A$2:$M$445,13, FALSE)</f>
        <v>1</v>
      </c>
      <c r="K526" t="str">
        <f t="shared" si="33"/>
        <v>NONE</v>
      </c>
      <c r="L526">
        <v>7</v>
      </c>
      <c r="M526" t="str">
        <f t="shared" si="34"/>
        <v>10455 Deputy Mayor</v>
      </c>
      <c r="N526" s="6" t="str">
        <f t="shared" si="35"/>
        <v>10455 Deputy Mayor</v>
      </c>
      <c r="O526" s="15">
        <f>IF(I526&lt;&gt;FALSE,VLOOKUP(H526,internet_municipalities!$B$2:$W$226,22,FALSE),"NO INTERNET")</f>
        <v>11748</v>
      </c>
      <c r="P526" s="16" t="str">
        <f t="shared" si="36"/>
        <v>Lost</v>
      </c>
    </row>
    <row r="527" spans="1:16" x14ac:dyDescent="0.2">
      <c r="A527">
        <v>10455</v>
      </c>
      <c r="B527" t="b">
        <v>0</v>
      </c>
      <c r="C527" t="s">
        <v>1456</v>
      </c>
      <c r="D527" t="s">
        <v>5501</v>
      </c>
      <c r="E527">
        <v>202</v>
      </c>
      <c r="F527" t="s">
        <v>1460</v>
      </c>
      <c r="G527" t="b">
        <v>0</v>
      </c>
      <c r="H527" t="str">
        <f>VLOOKUP(A527,all_municipalities!$A$2:$M$445,2,FALSE)</f>
        <v>Springwater, Township of</v>
      </c>
      <c r="I527" t="b">
        <f>VLOOKUP(A527,all_municipalities!$A$2:$M$445,9,FALSE)</f>
        <v>1</v>
      </c>
      <c r="J527" t="b">
        <f>VLOOKUP(A527,all_municipalities!$A$2:$M$445,13, FALSE)</f>
        <v>1</v>
      </c>
      <c r="K527" t="str">
        <f t="shared" si="33"/>
        <v>NONE</v>
      </c>
      <c r="L527">
        <v>7</v>
      </c>
      <c r="M527" t="str">
        <f t="shared" si="34"/>
        <v>10455 Councillor, Ward 1</v>
      </c>
      <c r="N527" s="6" t="str">
        <f t="shared" si="35"/>
        <v>10455 Councillor, Ward 1</v>
      </c>
      <c r="O527" s="15">
        <f>IF(I527&lt;&gt;FALSE,VLOOKUP(H527,internet_municipalities!$B$2:$W$226,22,FALSE),"NO INTERNET")</f>
        <v>11748</v>
      </c>
      <c r="P527" s="16" t="str">
        <f t="shared" si="36"/>
        <v>Lost</v>
      </c>
    </row>
    <row r="528" spans="1:16" x14ac:dyDescent="0.2">
      <c r="A528">
        <v>10455</v>
      </c>
      <c r="B528" t="b">
        <v>0</v>
      </c>
      <c r="C528" t="s">
        <v>1456</v>
      </c>
      <c r="D528" t="s">
        <v>5502</v>
      </c>
      <c r="E528">
        <v>137</v>
      </c>
      <c r="F528" t="s">
        <v>1460</v>
      </c>
      <c r="G528" t="b">
        <v>0</v>
      </c>
      <c r="H528" t="str">
        <f>VLOOKUP(A528,all_municipalities!$A$2:$M$445,2,FALSE)</f>
        <v>Springwater, Township of</v>
      </c>
      <c r="I528" t="b">
        <f>VLOOKUP(A528,all_municipalities!$A$2:$M$445,9,FALSE)</f>
        <v>1</v>
      </c>
      <c r="J528" t="b">
        <f>VLOOKUP(A528,all_municipalities!$A$2:$M$445,13, FALSE)</f>
        <v>1</v>
      </c>
      <c r="K528" t="str">
        <f t="shared" si="33"/>
        <v>NONE</v>
      </c>
      <c r="L528">
        <v>7</v>
      </c>
      <c r="M528" t="str">
        <f t="shared" si="34"/>
        <v>10455 Councillor, Ward 1</v>
      </c>
      <c r="N528" s="6" t="str">
        <f t="shared" si="35"/>
        <v>10455 Councillor, Ward 1</v>
      </c>
      <c r="O528" s="15">
        <f>IF(I528&lt;&gt;FALSE,VLOOKUP(H528,internet_municipalities!$B$2:$W$226,22,FALSE),"NO INTERNET")</f>
        <v>11748</v>
      </c>
      <c r="P528" s="16" t="str">
        <f t="shared" si="36"/>
        <v>Lost</v>
      </c>
    </row>
    <row r="529" spans="1:16" x14ac:dyDescent="0.2">
      <c r="A529">
        <v>10455</v>
      </c>
      <c r="B529" t="b">
        <v>0</v>
      </c>
      <c r="C529" t="s">
        <v>1475</v>
      </c>
      <c r="D529" t="s">
        <v>5503</v>
      </c>
      <c r="E529">
        <v>278</v>
      </c>
      <c r="F529" t="s">
        <v>1460</v>
      </c>
      <c r="G529" t="b">
        <v>0</v>
      </c>
      <c r="H529" t="str">
        <f>VLOOKUP(A529,all_municipalities!$A$2:$M$445,2,FALSE)</f>
        <v>Springwater, Township of</v>
      </c>
      <c r="I529" t="b">
        <f>VLOOKUP(A529,all_municipalities!$A$2:$M$445,9,FALSE)</f>
        <v>1</v>
      </c>
      <c r="J529" t="b">
        <f>VLOOKUP(A529,all_municipalities!$A$2:$M$445,13, FALSE)</f>
        <v>1</v>
      </c>
      <c r="K529" t="str">
        <f t="shared" si="33"/>
        <v>NONE</v>
      </c>
      <c r="L529">
        <v>7</v>
      </c>
      <c r="M529" t="str">
        <f t="shared" si="34"/>
        <v>10455 Councillor, Ward 3</v>
      </c>
      <c r="N529" s="6" t="str">
        <f t="shared" si="35"/>
        <v>10455 Councillor, Ward 3</v>
      </c>
      <c r="O529" s="15">
        <f>IF(I529&lt;&gt;FALSE,VLOOKUP(H529,internet_municipalities!$B$2:$W$226,22,FALSE),"NO INTERNET")</f>
        <v>11748</v>
      </c>
      <c r="P529" s="16" t="str">
        <f t="shared" si="36"/>
        <v>Lost</v>
      </c>
    </row>
    <row r="530" spans="1:16" x14ac:dyDescent="0.2">
      <c r="A530">
        <v>10455</v>
      </c>
      <c r="B530" t="b">
        <v>0</v>
      </c>
      <c r="C530" t="s">
        <v>1475</v>
      </c>
      <c r="D530" t="s">
        <v>5504</v>
      </c>
      <c r="E530">
        <v>522</v>
      </c>
      <c r="F530" t="s">
        <v>1460</v>
      </c>
      <c r="G530" t="b">
        <v>0</v>
      </c>
      <c r="H530" t="str">
        <f>VLOOKUP(A530,all_municipalities!$A$2:$M$445,2,FALSE)</f>
        <v>Springwater, Township of</v>
      </c>
      <c r="I530" t="b">
        <f>VLOOKUP(A530,all_municipalities!$A$2:$M$445,9,FALSE)</f>
        <v>1</v>
      </c>
      <c r="J530" t="b">
        <f>VLOOKUP(A530,all_municipalities!$A$2:$M$445,13, FALSE)</f>
        <v>1</v>
      </c>
      <c r="K530" t="str">
        <f t="shared" si="33"/>
        <v>NONE</v>
      </c>
      <c r="L530">
        <v>7</v>
      </c>
      <c r="M530" t="str">
        <f t="shared" si="34"/>
        <v>10455 Councillor, Ward 3</v>
      </c>
      <c r="N530" s="6" t="str">
        <f t="shared" si="35"/>
        <v>10455 Councillor, Ward 3</v>
      </c>
      <c r="O530" s="15">
        <f>IF(I530&lt;&gt;FALSE,VLOOKUP(H530,internet_municipalities!$B$2:$W$226,22,FALSE),"NO INTERNET")</f>
        <v>11748</v>
      </c>
      <c r="P530" s="16" t="str">
        <f t="shared" si="36"/>
        <v>Lost</v>
      </c>
    </row>
    <row r="531" spans="1:16" x14ac:dyDescent="0.2">
      <c r="A531">
        <v>10455</v>
      </c>
      <c r="B531" t="b">
        <v>0</v>
      </c>
      <c r="C531" t="s">
        <v>1471</v>
      </c>
      <c r="D531" t="s">
        <v>5505</v>
      </c>
      <c r="E531">
        <v>479</v>
      </c>
      <c r="F531" t="s">
        <v>1460</v>
      </c>
      <c r="G531" t="b">
        <v>0</v>
      </c>
      <c r="H531" t="str">
        <f>VLOOKUP(A531,all_municipalities!$A$2:$M$445,2,FALSE)</f>
        <v>Springwater, Township of</v>
      </c>
      <c r="I531" t="b">
        <f>VLOOKUP(A531,all_municipalities!$A$2:$M$445,9,FALSE)</f>
        <v>1</v>
      </c>
      <c r="J531" t="b">
        <f>VLOOKUP(A531,all_municipalities!$A$2:$M$445,13, FALSE)</f>
        <v>1</v>
      </c>
      <c r="K531" t="str">
        <f t="shared" si="33"/>
        <v>NONE</v>
      </c>
      <c r="L531">
        <v>7</v>
      </c>
      <c r="M531" t="str">
        <f t="shared" si="34"/>
        <v>10455 Councillor, Ward 4</v>
      </c>
      <c r="N531" s="6" t="str">
        <f t="shared" si="35"/>
        <v>10455 Councillor, Ward 4</v>
      </c>
      <c r="O531" s="15">
        <f>IF(I531&lt;&gt;FALSE,VLOOKUP(H531,internet_municipalities!$B$2:$W$226,22,FALSE),"NO INTERNET")</f>
        <v>11748</v>
      </c>
      <c r="P531" s="16" t="str">
        <f t="shared" si="36"/>
        <v>Lost</v>
      </c>
    </row>
    <row r="532" spans="1:16" x14ac:dyDescent="0.2">
      <c r="A532">
        <v>10455</v>
      </c>
      <c r="B532" t="b">
        <v>0</v>
      </c>
      <c r="C532" t="s">
        <v>1473</v>
      </c>
      <c r="D532" t="s">
        <v>5506</v>
      </c>
      <c r="E532">
        <v>567</v>
      </c>
      <c r="F532" t="s">
        <v>1460</v>
      </c>
      <c r="G532" t="b">
        <v>0</v>
      </c>
      <c r="H532" t="str">
        <f>VLOOKUP(A532,all_municipalities!$A$2:$M$445,2,FALSE)</f>
        <v>Springwater, Township of</v>
      </c>
      <c r="I532" t="b">
        <f>VLOOKUP(A532,all_municipalities!$A$2:$M$445,9,FALSE)</f>
        <v>1</v>
      </c>
      <c r="J532" t="b">
        <f>VLOOKUP(A532,all_municipalities!$A$2:$M$445,13, FALSE)</f>
        <v>1</v>
      </c>
      <c r="K532" t="str">
        <f t="shared" si="33"/>
        <v>NONE</v>
      </c>
      <c r="L532">
        <v>7</v>
      </c>
      <c r="M532" t="str">
        <f t="shared" si="34"/>
        <v>10455 Councillor, Ward 5</v>
      </c>
      <c r="N532" s="6" t="str">
        <f t="shared" si="35"/>
        <v>10455 Councillor, Ward 5</v>
      </c>
      <c r="O532" s="15">
        <f>IF(I532&lt;&gt;FALSE,VLOOKUP(H532,internet_municipalities!$B$2:$W$226,22,FALSE),"NO INTERNET")</f>
        <v>11748</v>
      </c>
      <c r="P532" s="16" t="str">
        <f t="shared" si="36"/>
        <v>Lost</v>
      </c>
    </row>
    <row r="533" spans="1:16" x14ac:dyDescent="0.2">
      <c r="A533">
        <v>19407</v>
      </c>
      <c r="B533" t="b">
        <v>1</v>
      </c>
      <c r="C533" t="s">
        <v>1453</v>
      </c>
      <c r="D533" t="s">
        <v>5622</v>
      </c>
      <c r="E533">
        <v>1222</v>
      </c>
      <c r="F533">
        <v>287</v>
      </c>
      <c r="G533" t="b">
        <v>0</v>
      </c>
      <c r="H533" t="str">
        <f>VLOOKUP(A533,all_municipalities!$A$2:$M$445,2,FALSE)</f>
        <v>Strathroy-Caradoc, Municipality of</v>
      </c>
      <c r="I533" t="b">
        <f>VLOOKUP(A533,all_municipalities!$A$2:$M$445,9,FALSE)</f>
        <v>1</v>
      </c>
      <c r="J533" t="b">
        <f>VLOOKUP(A533,all_municipalities!$A$2:$M$445,13, FALSE)</f>
        <v>1</v>
      </c>
      <c r="K533" t="str">
        <f t="shared" si="33"/>
        <v>LOW</v>
      </c>
      <c r="L533">
        <v>7</v>
      </c>
      <c r="M533" t="str">
        <f t="shared" si="34"/>
        <v>19407 Councillor, Ward 2</v>
      </c>
      <c r="N533" s="6" t="str">
        <f t="shared" si="35"/>
        <v>19407 Councillor, Ward 2</v>
      </c>
      <c r="O533" s="15">
        <f>IF(I533&lt;&gt;FALSE,VLOOKUP(H533,internet_municipalities!$B$2:$W$226,22,FALSE),"NO INTERNET")</f>
        <v>11084</v>
      </c>
      <c r="P533" s="16">
        <f t="shared" si="36"/>
        <v>2.5893179357632624E-2</v>
      </c>
    </row>
    <row r="534" spans="1:16" x14ac:dyDescent="0.2">
      <c r="A534">
        <v>19407</v>
      </c>
      <c r="B534" t="b">
        <v>1</v>
      </c>
      <c r="C534" t="s">
        <v>1453</v>
      </c>
      <c r="D534" t="s">
        <v>5623</v>
      </c>
      <c r="E534">
        <v>1545</v>
      </c>
      <c r="F534">
        <v>610</v>
      </c>
      <c r="G534" t="b">
        <v>0</v>
      </c>
      <c r="H534" t="str">
        <f>VLOOKUP(A534,all_municipalities!$A$2:$M$445,2,FALSE)</f>
        <v>Strathroy-Caradoc, Municipality of</v>
      </c>
      <c r="I534" t="b">
        <f>VLOOKUP(A534,all_municipalities!$A$2:$M$445,9,FALSE)</f>
        <v>1</v>
      </c>
      <c r="J534" t="b">
        <f>VLOOKUP(A534,all_municipalities!$A$2:$M$445,13, FALSE)</f>
        <v>1</v>
      </c>
      <c r="K534" t="str">
        <f t="shared" si="33"/>
        <v>LOW</v>
      </c>
      <c r="L534">
        <v>7</v>
      </c>
      <c r="M534" t="str">
        <f t="shared" si="34"/>
        <v>19407 Councillor, Ward 2</v>
      </c>
      <c r="N534" s="6" t="str">
        <f t="shared" si="35"/>
        <v>19407 Councillor, Ward 2</v>
      </c>
      <c r="O534" s="15">
        <f>IF(I534&lt;&gt;FALSE,VLOOKUP(H534,internet_municipalities!$B$2:$W$226,22,FALSE),"NO INTERNET")</f>
        <v>11084</v>
      </c>
      <c r="P534" s="16">
        <f t="shared" si="36"/>
        <v>5.5034283652111153E-2</v>
      </c>
    </row>
    <row r="535" spans="1:16" x14ac:dyDescent="0.2">
      <c r="A535">
        <v>19407</v>
      </c>
      <c r="B535" t="b">
        <v>1</v>
      </c>
      <c r="C535" t="s">
        <v>1453</v>
      </c>
      <c r="D535" t="s">
        <v>5624</v>
      </c>
      <c r="E535">
        <v>1285</v>
      </c>
      <c r="F535">
        <v>350</v>
      </c>
      <c r="G535" t="b">
        <v>0</v>
      </c>
      <c r="H535" t="str">
        <f>VLOOKUP(A535,all_municipalities!$A$2:$M$445,2,FALSE)</f>
        <v>Strathroy-Caradoc, Municipality of</v>
      </c>
      <c r="I535" t="b">
        <f>VLOOKUP(A535,all_municipalities!$A$2:$M$445,9,FALSE)</f>
        <v>1</v>
      </c>
      <c r="J535" t="b">
        <f>VLOOKUP(A535,all_municipalities!$A$2:$M$445,13, FALSE)</f>
        <v>1</v>
      </c>
      <c r="K535" t="str">
        <f t="shared" si="33"/>
        <v>LOW</v>
      </c>
      <c r="L535">
        <v>7</v>
      </c>
      <c r="M535" t="str">
        <f t="shared" si="34"/>
        <v>19407 Councillor, Ward 2</v>
      </c>
      <c r="N535" s="6" t="str">
        <f t="shared" si="35"/>
        <v>19407 Councillor, Ward 2</v>
      </c>
      <c r="O535" s="15">
        <f>IF(I535&lt;&gt;FALSE,VLOOKUP(H535,internet_municipalities!$B$2:$W$226,22,FALSE),"NO INTERNET")</f>
        <v>11084</v>
      </c>
      <c r="P535" s="16">
        <f t="shared" si="36"/>
        <v>3.1577047997112959E-2</v>
      </c>
    </row>
    <row r="536" spans="1:16" x14ac:dyDescent="0.2">
      <c r="A536">
        <v>19407</v>
      </c>
      <c r="B536" t="b">
        <v>1</v>
      </c>
      <c r="C536" t="s">
        <v>1456</v>
      </c>
      <c r="D536" t="s">
        <v>5625</v>
      </c>
      <c r="E536">
        <v>2475</v>
      </c>
      <c r="F536">
        <v>889</v>
      </c>
      <c r="G536" t="b">
        <v>0</v>
      </c>
      <c r="H536" t="str">
        <f>VLOOKUP(A536,all_municipalities!$A$2:$M$445,2,FALSE)</f>
        <v>Strathroy-Caradoc, Municipality of</v>
      </c>
      <c r="I536" t="b">
        <f>VLOOKUP(A536,all_municipalities!$A$2:$M$445,9,FALSE)</f>
        <v>1</v>
      </c>
      <c r="J536" t="b">
        <f>VLOOKUP(A536,all_municipalities!$A$2:$M$445,13, FALSE)</f>
        <v>1</v>
      </c>
      <c r="K536" t="str">
        <f t="shared" si="33"/>
        <v>LOW</v>
      </c>
      <c r="L536">
        <v>7</v>
      </c>
      <c r="M536" t="str">
        <f t="shared" si="34"/>
        <v>19407 Councillor, Ward 1</v>
      </c>
      <c r="N536" s="6" t="str">
        <f t="shared" si="35"/>
        <v>19407 Councillor, Ward 1</v>
      </c>
      <c r="O536" s="15">
        <f>IF(I536&lt;&gt;FALSE,VLOOKUP(H536,internet_municipalities!$B$2:$W$226,22,FALSE),"NO INTERNET")</f>
        <v>11084</v>
      </c>
      <c r="P536" s="16">
        <f t="shared" si="36"/>
        <v>8.0205701912666905E-2</v>
      </c>
    </row>
    <row r="537" spans="1:16" x14ac:dyDescent="0.2">
      <c r="A537">
        <v>19407</v>
      </c>
      <c r="B537" t="b">
        <v>1</v>
      </c>
      <c r="C537" t="s">
        <v>1456</v>
      </c>
      <c r="D537" t="s">
        <v>5626</v>
      </c>
      <c r="E537">
        <v>2028</v>
      </c>
      <c r="F537">
        <v>442</v>
      </c>
      <c r="G537" t="b">
        <v>0</v>
      </c>
      <c r="H537" t="str">
        <f>VLOOKUP(A537,all_municipalities!$A$2:$M$445,2,FALSE)</f>
        <v>Strathroy-Caradoc, Municipality of</v>
      </c>
      <c r="I537" t="b">
        <f>VLOOKUP(A537,all_municipalities!$A$2:$M$445,9,FALSE)</f>
        <v>1</v>
      </c>
      <c r="J537" t="b">
        <f>VLOOKUP(A537,all_municipalities!$A$2:$M$445,13, FALSE)</f>
        <v>1</v>
      </c>
      <c r="K537" t="str">
        <f t="shared" si="33"/>
        <v>LOW</v>
      </c>
      <c r="L537">
        <v>7</v>
      </c>
      <c r="M537" t="str">
        <f t="shared" si="34"/>
        <v>19407 Councillor, Ward 1</v>
      </c>
      <c r="N537" s="6" t="str">
        <f t="shared" si="35"/>
        <v>19407 Councillor, Ward 1</v>
      </c>
      <c r="O537" s="15">
        <f>IF(I537&lt;&gt;FALSE,VLOOKUP(H537,internet_municipalities!$B$2:$W$226,22,FALSE),"NO INTERNET")</f>
        <v>11084</v>
      </c>
      <c r="P537" s="16">
        <f t="shared" si="36"/>
        <v>3.9877300613496931E-2</v>
      </c>
    </row>
    <row r="538" spans="1:16" x14ac:dyDescent="0.2">
      <c r="A538">
        <v>19407</v>
      </c>
      <c r="B538" t="b">
        <v>1</v>
      </c>
      <c r="C538" t="s">
        <v>1456</v>
      </c>
      <c r="D538" t="s">
        <v>5627</v>
      </c>
      <c r="E538">
        <v>1719</v>
      </c>
      <c r="F538">
        <v>133</v>
      </c>
      <c r="G538" t="b">
        <v>0</v>
      </c>
      <c r="H538" t="str">
        <f>VLOOKUP(A538,all_municipalities!$A$2:$M$445,2,FALSE)</f>
        <v>Strathroy-Caradoc, Municipality of</v>
      </c>
      <c r="I538" t="b">
        <f>VLOOKUP(A538,all_municipalities!$A$2:$M$445,9,FALSE)</f>
        <v>1</v>
      </c>
      <c r="J538" t="b">
        <f>VLOOKUP(A538,all_municipalities!$A$2:$M$445,13, FALSE)</f>
        <v>1</v>
      </c>
      <c r="K538" t="str">
        <f t="shared" si="33"/>
        <v>LOW</v>
      </c>
      <c r="L538">
        <v>7</v>
      </c>
      <c r="M538" t="str">
        <f t="shared" si="34"/>
        <v>19407 Councillor, Ward 1</v>
      </c>
      <c r="N538" s="6" t="str">
        <f t="shared" si="35"/>
        <v>19407 Councillor, Ward 1</v>
      </c>
      <c r="O538" s="15">
        <f>IF(I538&lt;&gt;FALSE,VLOOKUP(H538,internet_municipalities!$B$2:$W$226,22,FALSE),"NO INTERNET")</f>
        <v>11084</v>
      </c>
      <c r="P538" s="16">
        <f t="shared" si="36"/>
        <v>1.1999278238902924E-2</v>
      </c>
    </row>
    <row r="539" spans="1:16" x14ac:dyDescent="0.2">
      <c r="A539">
        <v>19407</v>
      </c>
      <c r="B539" t="b">
        <v>1</v>
      </c>
      <c r="C539" t="s">
        <v>1456</v>
      </c>
      <c r="D539" t="s">
        <v>2696</v>
      </c>
      <c r="E539">
        <v>2662</v>
      </c>
      <c r="F539">
        <v>1076</v>
      </c>
      <c r="G539" t="b">
        <v>0</v>
      </c>
      <c r="H539" t="str">
        <f>VLOOKUP(A539,all_municipalities!$A$2:$M$445,2,FALSE)</f>
        <v>Strathroy-Caradoc, Municipality of</v>
      </c>
      <c r="I539" t="b">
        <f>VLOOKUP(A539,all_municipalities!$A$2:$M$445,9,FALSE)</f>
        <v>1</v>
      </c>
      <c r="J539" t="b">
        <f>VLOOKUP(A539,all_municipalities!$A$2:$M$445,13, FALSE)</f>
        <v>1</v>
      </c>
      <c r="K539" t="str">
        <f t="shared" si="33"/>
        <v>NONE</v>
      </c>
      <c r="L539">
        <v>7</v>
      </c>
      <c r="M539" t="str">
        <f t="shared" si="34"/>
        <v>19407 Councillor, Ward 1</v>
      </c>
      <c r="N539" s="6" t="str">
        <f t="shared" si="35"/>
        <v>19407 Councillor, Ward 1</v>
      </c>
      <c r="O539" s="15">
        <f>IF(I539&lt;&gt;FALSE,VLOOKUP(H539,internet_municipalities!$B$2:$W$226,22,FALSE),"NO INTERNET")</f>
        <v>11084</v>
      </c>
      <c r="P539" s="16">
        <f t="shared" si="36"/>
        <v>9.7076867556838684E-2</v>
      </c>
    </row>
    <row r="540" spans="1:16" x14ac:dyDescent="0.2">
      <c r="A540">
        <v>19407</v>
      </c>
      <c r="B540" t="b">
        <v>1</v>
      </c>
      <c r="C540" t="s">
        <v>1479</v>
      </c>
      <c r="D540" t="s">
        <v>5628</v>
      </c>
      <c r="E540">
        <v>3540</v>
      </c>
      <c r="F540">
        <v>330</v>
      </c>
      <c r="G540" t="b">
        <v>0</v>
      </c>
      <c r="H540" t="str">
        <f>VLOOKUP(A540,all_municipalities!$A$2:$M$445,2,FALSE)</f>
        <v>Strathroy-Caradoc, Municipality of</v>
      </c>
      <c r="I540" t="b">
        <f>VLOOKUP(A540,all_municipalities!$A$2:$M$445,9,FALSE)</f>
        <v>1</v>
      </c>
      <c r="J540" t="b">
        <f>VLOOKUP(A540,all_municipalities!$A$2:$M$445,13, FALSE)</f>
        <v>1</v>
      </c>
      <c r="K540" t="str">
        <f t="shared" si="33"/>
        <v>LOW</v>
      </c>
      <c r="L540">
        <v>7</v>
      </c>
      <c r="M540" t="str">
        <f t="shared" si="34"/>
        <v>19407 Deputy Mayor</v>
      </c>
      <c r="N540" s="6" t="str">
        <f t="shared" si="35"/>
        <v>19407 Deputy Mayor</v>
      </c>
      <c r="O540" s="15">
        <f>IF(I540&lt;&gt;FALSE,VLOOKUP(H540,internet_municipalities!$B$2:$W$226,22,FALSE),"NO INTERNET")</f>
        <v>11084</v>
      </c>
      <c r="P540" s="16">
        <f t="shared" si="36"/>
        <v>2.9772645254420787E-2</v>
      </c>
    </row>
    <row r="541" spans="1:16" x14ac:dyDescent="0.2">
      <c r="A541">
        <v>19407</v>
      </c>
      <c r="B541" t="b">
        <v>0</v>
      </c>
      <c r="C541" t="s">
        <v>1479</v>
      </c>
      <c r="D541" t="s">
        <v>5629</v>
      </c>
      <c r="E541">
        <v>3210</v>
      </c>
      <c r="F541" t="s">
        <v>1460</v>
      </c>
      <c r="G541" t="b">
        <v>0</v>
      </c>
      <c r="H541" t="str">
        <f>VLOOKUP(A541,all_municipalities!$A$2:$M$445,2,FALSE)</f>
        <v>Strathroy-Caradoc, Municipality of</v>
      </c>
      <c r="I541" t="b">
        <f>VLOOKUP(A541,all_municipalities!$A$2:$M$445,9,FALSE)</f>
        <v>1</v>
      </c>
      <c r="J541" t="b">
        <f>VLOOKUP(A541,all_municipalities!$A$2:$M$445,13, FALSE)</f>
        <v>1</v>
      </c>
      <c r="K541" t="str">
        <f t="shared" si="33"/>
        <v>NONE</v>
      </c>
      <c r="L541">
        <v>7</v>
      </c>
      <c r="M541" t="str">
        <f t="shared" si="34"/>
        <v>19407 Deputy Mayor</v>
      </c>
      <c r="N541" s="6" t="str">
        <f t="shared" si="35"/>
        <v>19407 Deputy Mayor</v>
      </c>
      <c r="O541" s="15">
        <f>IF(I541&lt;&gt;FALSE,VLOOKUP(H541,internet_municipalities!$B$2:$W$226,22,FALSE),"NO INTERNET")</f>
        <v>11084</v>
      </c>
      <c r="P541" s="16" t="str">
        <f t="shared" si="36"/>
        <v>Lost</v>
      </c>
    </row>
    <row r="542" spans="1:16" x14ac:dyDescent="0.2">
      <c r="A542">
        <v>19407</v>
      </c>
      <c r="B542" t="b">
        <v>0</v>
      </c>
      <c r="C542" t="s">
        <v>1456</v>
      </c>
      <c r="D542" t="s">
        <v>5630</v>
      </c>
      <c r="E542">
        <v>1320</v>
      </c>
      <c r="F542" t="s">
        <v>1460</v>
      </c>
      <c r="G542" t="b">
        <v>0</v>
      </c>
      <c r="H542" t="str">
        <f>VLOOKUP(A542,all_municipalities!$A$2:$M$445,2,FALSE)</f>
        <v>Strathroy-Caradoc, Municipality of</v>
      </c>
      <c r="I542" t="b">
        <f>VLOOKUP(A542,all_municipalities!$A$2:$M$445,9,FALSE)</f>
        <v>1</v>
      </c>
      <c r="J542" t="b">
        <f>VLOOKUP(A542,all_municipalities!$A$2:$M$445,13, FALSE)</f>
        <v>1</v>
      </c>
      <c r="K542" t="str">
        <f t="shared" si="33"/>
        <v>NONE</v>
      </c>
      <c r="L542">
        <v>7</v>
      </c>
      <c r="M542" t="str">
        <f t="shared" si="34"/>
        <v>19407 Councillor, Ward 1</v>
      </c>
      <c r="N542" s="6" t="str">
        <f t="shared" si="35"/>
        <v>19407 Councillor, Ward 1</v>
      </c>
      <c r="O542" s="15">
        <f>IF(I542&lt;&gt;FALSE,VLOOKUP(H542,internet_municipalities!$B$2:$W$226,22,FALSE),"NO INTERNET")</f>
        <v>11084</v>
      </c>
      <c r="P542" s="16" t="str">
        <f t="shared" si="36"/>
        <v>Lost</v>
      </c>
    </row>
    <row r="543" spans="1:16" x14ac:dyDescent="0.2">
      <c r="A543">
        <v>19407</v>
      </c>
      <c r="B543" t="b">
        <v>0</v>
      </c>
      <c r="C543" t="s">
        <v>1456</v>
      </c>
      <c r="D543" t="s">
        <v>5631</v>
      </c>
      <c r="E543">
        <v>1329</v>
      </c>
      <c r="F543" t="s">
        <v>1460</v>
      </c>
      <c r="G543" t="b">
        <v>0</v>
      </c>
      <c r="H543" t="str">
        <f>VLOOKUP(A543,all_municipalities!$A$2:$M$445,2,FALSE)</f>
        <v>Strathroy-Caradoc, Municipality of</v>
      </c>
      <c r="I543" t="b">
        <f>VLOOKUP(A543,all_municipalities!$A$2:$M$445,9,FALSE)</f>
        <v>1</v>
      </c>
      <c r="J543" t="b">
        <f>VLOOKUP(A543,all_municipalities!$A$2:$M$445,13, FALSE)</f>
        <v>1</v>
      </c>
      <c r="K543" t="str">
        <f t="shared" si="33"/>
        <v>NONE</v>
      </c>
      <c r="L543">
        <v>7</v>
      </c>
      <c r="M543" t="str">
        <f t="shared" si="34"/>
        <v>19407 Councillor, Ward 1</v>
      </c>
      <c r="N543" s="6" t="str">
        <f t="shared" si="35"/>
        <v>19407 Councillor, Ward 1</v>
      </c>
      <c r="O543" s="15">
        <f>IF(I543&lt;&gt;FALSE,VLOOKUP(H543,internet_municipalities!$B$2:$W$226,22,FALSE),"NO INTERNET")</f>
        <v>11084</v>
      </c>
      <c r="P543" s="16" t="str">
        <f t="shared" si="36"/>
        <v>Lost</v>
      </c>
    </row>
    <row r="544" spans="1:16" x14ac:dyDescent="0.2">
      <c r="A544">
        <v>19407</v>
      </c>
      <c r="B544" t="b">
        <v>0</v>
      </c>
      <c r="C544" t="s">
        <v>1456</v>
      </c>
      <c r="D544" t="s">
        <v>5632</v>
      </c>
      <c r="E544">
        <v>1586</v>
      </c>
      <c r="F544" t="s">
        <v>1460</v>
      </c>
      <c r="G544" t="b">
        <v>0</v>
      </c>
      <c r="H544" t="str">
        <f>VLOOKUP(A544,all_municipalities!$A$2:$M$445,2,FALSE)</f>
        <v>Strathroy-Caradoc, Municipality of</v>
      </c>
      <c r="I544" t="b">
        <f>VLOOKUP(A544,all_municipalities!$A$2:$M$445,9,FALSE)</f>
        <v>1</v>
      </c>
      <c r="J544" t="b">
        <f>VLOOKUP(A544,all_municipalities!$A$2:$M$445,13, FALSE)</f>
        <v>1</v>
      </c>
      <c r="K544" t="str">
        <f t="shared" si="33"/>
        <v>NONE</v>
      </c>
      <c r="L544">
        <v>7</v>
      </c>
      <c r="M544" t="str">
        <f t="shared" si="34"/>
        <v>19407 Councillor, Ward 1</v>
      </c>
      <c r="N544" s="6" t="str">
        <f t="shared" si="35"/>
        <v>19407 Councillor, Ward 1</v>
      </c>
      <c r="O544" s="15">
        <f>IF(I544&lt;&gt;FALSE,VLOOKUP(H544,internet_municipalities!$B$2:$W$226,22,FALSE),"NO INTERNET")</f>
        <v>11084</v>
      </c>
      <c r="P544" s="16" t="str">
        <f t="shared" si="36"/>
        <v>Lost</v>
      </c>
    </row>
    <row r="545" spans="1:16" x14ac:dyDescent="0.2">
      <c r="A545">
        <v>19407</v>
      </c>
      <c r="B545" t="b">
        <v>0</v>
      </c>
      <c r="C545" t="s">
        <v>1456</v>
      </c>
      <c r="D545" t="s">
        <v>5633</v>
      </c>
      <c r="E545">
        <v>692</v>
      </c>
      <c r="F545" t="s">
        <v>1460</v>
      </c>
      <c r="G545" t="b">
        <v>0</v>
      </c>
      <c r="H545" t="str">
        <f>VLOOKUP(A545,all_municipalities!$A$2:$M$445,2,FALSE)</f>
        <v>Strathroy-Caradoc, Municipality of</v>
      </c>
      <c r="I545" t="b">
        <f>VLOOKUP(A545,all_municipalities!$A$2:$M$445,9,FALSE)</f>
        <v>1</v>
      </c>
      <c r="J545" t="b">
        <f>VLOOKUP(A545,all_municipalities!$A$2:$M$445,13, FALSE)</f>
        <v>1</v>
      </c>
      <c r="K545" t="str">
        <f t="shared" si="33"/>
        <v>NONE</v>
      </c>
      <c r="L545">
        <v>7</v>
      </c>
      <c r="M545" t="str">
        <f t="shared" si="34"/>
        <v>19407 Councillor, Ward 1</v>
      </c>
      <c r="N545" s="6" t="str">
        <f t="shared" si="35"/>
        <v>19407 Councillor, Ward 1</v>
      </c>
      <c r="O545" s="15">
        <f>IF(I545&lt;&gt;FALSE,VLOOKUP(H545,internet_municipalities!$B$2:$W$226,22,FALSE),"NO INTERNET")</f>
        <v>11084</v>
      </c>
      <c r="P545" s="16" t="str">
        <f t="shared" si="36"/>
        <v>Lost</v>
      </c>
    </row>
    <row r="546" spans="1:16" x14ac:dyDescent="0.2">
      <c r="A546">
        <v>19407</v>
      </c>
      <c r="B546" t="b">
        <v>0</v>
      </c>
      <c r="C546" t="s">
        <v>1453</v>
      </c>
      <c r="D546" t="s">
        <v>5634</v>
      </c>
      <c r="E546">
        <v>258</v>
      </c>
      <c r="F546" t="s">
        <v>1460</v>
      </c>
      <c r="G546" t="b">
        <v>0</v>
      </c>
      <c r="H546" t="str">
        <f>VLOOKUP(A546,all_municipalities!$A$2:$M$445,2,FALSE)</f>
        <v>Strathroy-Caradoc, Municipality of</v>
      </c>
      <c r="I546" t="b">
        <f>VLOOKUP(A546,all_municipalities!$A$2:$M$445,9,FALSE)</f>
        <v>1</v>
      </c>
      <c r="J546" t="b">
        <f>VLOOKUP(A546,all_municipalities!$A$2:$M$445,13, FALSE)</f>
        <v>1</v>
      </c>
      <c r="K546" t="str">
        <f t="shared" si="33"/>
        <v>NONE</v>
      </c>
      <c r="L546">
        <v>7</v>
      </c>
      <c r="M546" t="str">
        <f t="shared" si="34"/>
        <v>19407 Councillor, Ward 2</v>
      </c>
      <c r="N546" s="6" t="str">
        <f t="shared" si="35"/>
        <v>19407 Councillor, Ward 2</v>
      </c>
      <c r="O546" s="15">
        <f>IF(I546&lt;&gt;FALSE,VLOOKUP(H546,internet_municipalities!$B$2:$W$226,22,FALSE),"NO INTERNET")</f>
        <v>11084</v>
      </c>
      <c r="P546" s="16" t="str">
        <f t="shared" si="36"/>
        <v>Lost</v>
      </c>
    </row>
    <row r="547" spans="1:16" x14ac:dyDescent="0.2">
      <c r="A547">
        <v>19407</v>
      </c>
      <c r="B547" t="b">
        <v>0</v>
      </c>
      <c r="C547" t="s">
        <v>1453</v>
      </c>
      <c r="D547" t="s">
        <v>5635</v>
      </c>
      <c r="E547">
        <v>935</v>
      </c>
      <c r="F547" t="s">
        <v>1460</v>
      </c>
      <c r="G547" t="b">
        <v>0</v>
      </c>
      <c r="H547" t="str">
        <f>VLOOKUP(A547,all_municipalities!$A$2:$M$445,2,FALSE)</f>
        <v>Strathroy-Caradoc, Municipality of</v>
      </c>
      <c r="I547" t="b">
        <f>VLOOKUP(A547,all_municipalities!$A$2:$M$445,9,FALSE)</f>
        <v>1</v>
      </c>
      <c r="J547" t="b">
        <f>VLOOKUP(A547,all_municipalities!$A$2:$M$445,13, FALSE)</f>
        <v>1</v>
      </c>
      <c r="K547" t="str">
        <f t="shared" si="33"/>
        <v>NONE</v>
      </c>
      <c r="L547">
        <v>7</v>
      </c>
      <c r="M547" t="str">
        <f t="shared" si="34"/>
        <v>19407 Councillor, Ward 2</v>
      </c>
      <c r="N547" s="6" t="str">
        <f t="shared" si="35"/>
        <v>19407 Councillor, Ward 2</v>
      </c>
      <c r="O547" s="15">
        <f>IF(I547&lt;&gt;FALSE,VLOOKUP(H547,internet_municipalities!$B$2:$W$226,22,FALSE),"NO INTERNET")</f>
        <v>11084</v>
      </c>
      <c r="P547" s="16" t="str">
        <f t="shared" si="36"/>
        <v>Lost</v>
      </c>
    </row>
    <row r="548" spans="1:16" x14ac:dyDescent="0.2">
      <c r="A548">
        <v>19407</v>
      </c>
      <c r="B548" t="b">
        <v>0</v>
      </c>
      <c r="C548" t="s">
        <v>1453</v>
      </c>
      <c r="D548" t="s">
        <v>5636</v>
      </c>
      <c r="E548">
        <v>756</v>
      </c>
      <c r="F548" t="s">
        <v>1460</v>
      </c>
      <c r="G548" t="b">
        <v>0</v>
      </c>
      <c r="H548" t="str">
        <f>VLOOKUP(A548,all_municipalities!$A$2:$M$445,2,FALSE)</f>
        <v>Strathroy-Caradoc, Municipality of</v>
      </c>
      <c r="I548" t="b">
        <f>VLOOKUP(A548,all_municipalities!$A$2:$M$445,9,FALSE)</f>
        <v>1</v>
      </c>
      <c r="J548" t="b">
        <f>VLOOKUP(A548,all_municipalities!$A$2:$M$445,13, FALSE)</f>
        <v>1</v>
      </c>
      <c r="K548" t="str">
        <f t="shared" si="33"/>
        <v>NONE</v>
      </c>
      <c r="L548">
        <v>7</v>
      </c>
      <c r="M548" t="str">
        <f t="shared" si="34"/>
        <v>19407 Councillor, Ward 2</v>
      </c>
      <c r="N548" s="6" t="str">
        <f t="shared" si="35"/>
        <v>19407 Councillor, Ward 2</v>
      </c>
      <c r="O548" s="15">
        <f>IF(I548&lt;&gt;FALSE,VLOOKUP(H548,internet_municipalities!$B$2:$W$226,22,FALSE),"NO INTERNET")</f>
        <v>11084</v>
      </c>
      <c r="P548" s="16" t="str">
        <f t="shared" si="36"/>
        <v>Lost</v>
      </c>
    </row>
    <row r="549" spans="1:16" x14ac:dyDescent="0.2">
      <c r="A549">
        <v>19407</v>
      </c>
      <c r="B549" t="b">
        <v>0</v>
      </c>
      <c r="C549" t="s">
        <v>1453</v>
      </c>
      <c r="D549" t="s">
        <v>5637</v>
      </c>
      <c r="E549">
        <v>920</v>
      </c>
      <c r="F549" t="s">
        <v>1460</v>
      </c>
      <c r="G549" t="b">
        <v>0</v>
      </c>
      <c r="H549" t="str">
        <f>VLOOKUP(A549,all_municipalities!$A$2:$M$445,2,FALSE)</f>
        <v>Strathroy-Caradoc, Municipality of</v>
      </c>
      <c r="I549" t="b">
        <f>VLOOKUP(A549,all_municipalities!$A$2:$M$445,9,FALSE)</f>
        <v>1</v>
      </c>
      <c r="J549" t="b">
        <f>VLOOKUP(A549,all_municipalities!$A$2:$M$445,13, FALSE)</f>
        <v>1</v>
      </c>
      <c r="K549" t="str">
        <f t="shared" si="33"/>
        <v>NONE</v>
      </c>
      <c r="L549">
        <v>7</v>
      </c>
      <c r="M549" t="str">
        <f t="shared" si="34"/>
        <v>19407 Councillor, Ward 2</v>
      </c>
      <c r="N549" s="6" t="str">
        <f t="shared" si="35"/>
        <v>19407 Councillor, Ward 2</v>
      </c>
      <c r="O549" s="15">
        <f>IF(I549&lt;&gt;FALSE,VLOOKUP(H549,internet_municipalities!$B$2:$W$226,22,FALSE),"NO INTERNET")</f>
        <v>11084</v>
      </c>
      <c r="P549" s="16" t="str">
        <f t="shared" si="36"/>
        <v>Lost</v>
      </c>
    </row>
    <row r="550" spans="1:16" x14ac:dyDescent="0.2">
      <c r="A550">
        <v>10050</v>
      </c>
      <c r="B550" t="b">
        <v>1</v>
      </c>
      <c r="C550" t="s">
        <v>1463</v>
      </c>
      <c r="D550" t="s">
        <v>1577</v>
      </c>
      <c r="E550">
        <v>1674</v>
      </c>
      <c r="F550">
        <v>466</v>
      </c>
      <c r="G550" t="b">
        <v>0</v>
      </c>
      <c r="H550" t="str">
        <f>VLOOKUP(A550,all_municipalities!$A$2:$M$445,2,FALSE)</f>
        <v>Arnprior, Town of</v>
      </c>
      <c r="I550" t="b">
        <f>VLOOKUP(A550,all_municipalities!$A$2:$M$445,9,FALSE)</f>
        <v>1</v>
      </c>
      <c r="J550" t="b">
        <f>VLOOKUP(A550,all_municipalities!$A$2:$M$445,13, FALSE)</f>
        <v>1</v>
      </c>
      <c r="K550" t="str">
        <f t="shared" si="33"/>
        <v>LOW</v>
      </c>
      <c r="L550">
        <v>6</v>
      </c>
      <c r="M550" t="str">
        <f t="shared" si="34"/>
        <v>10050 Councillor</v>
      </c>
      <c r="N550" s="6" t="str">
        <f t="shared" si="35"/>
        <v>10050 Councillor</v>
      </c>
      <c r="O550" s="15">
        <f>IF(I550&lt;&gt;FALSE,VLOOKUP(H550,internet_municipalities!$B$2:$W$226,22,FALSE),"NO INTERNET")</f>
        <v>3933</v>
      </c>
      <c r="P550" s="16">
        <f t="shared" si="36"/>
        <v>0.11848461734045258</v>
      </c>
    </row>
    <row r="551" spans="1:16" x14ac:dyDescent="0.2">
      <c r="A551">
        <v>10050</v>
      </c>
      <c r="B551" t="b">
        <v>1</v>
      </c>
      <c r="C551" t="s">
        <v>1463</v>
      </c>
      <c r="D551" t="s">
        <v>1578</v>
      </c>
      <c r="E551">
        <v>2078</v>
      </c>
      <c r="F551">
        <v>870</v>
      </c>
      <c r="G551" t="b">
        <v>0</v>
      </c>
      <c r="H551" t="str">
        <f>VLOOKUP(A551,all_municipalities!$A$2:$M$445,2,FALSE)</f>
        <v>Arnprior, Town of</v>
      </c>
      <c r="I551" t="b">
        <f>VLOOKUP(A551,all_municipalities!$A$2:$M$445,9,FALSE)</f>
        <v>1</v>
      </c>
      <c r="J551" t="b">
        <f>VLOOKUP(A551,all_municipalities!$A$2:$M$445,13, FALSE)</f>
        <v>1</v>
      </c>
      <c r="K551" t="str">
        <f t="shared" si="33"/>
        <v>LOW</v>
      </c>
      <c r="L551">
        <v>6</v>
      </c>
      <c r="M551" t="str">
        <f t="shared" si="34"/>
        <v>10050 Councillor</v>
      </c>
      <c r="N551" s="6" t="str">
        <f t="shared" si="35"/>
        <v>10050 Councillor</v>
      </c>
      <c r="O551" s="15">
        <f>IF(I551&lt;&gt;FALSE,VLOOKUP(H551,internet_municipalities!$B$2:$W$226,22,FALSE),"NO INTERNET")</f>
        <v>3933</v>
      </c>
      <c r="P551" s="16">
        <f t="shared" si="36"/>
        <v>0.2212051868802441</v>
      </c>
    </row>
    <row r="552" spans="1:16" x14ac:dyDescent="0.2">
      <c r="A552">
        <v>10050</v>
      </c>
      <c r="B552" t="b">
        <v>1</v>
      </c>
      <c r="C552" t="s">
        <v>1463</v>
      </c>
      <c r="D552" t="s">
        <v>1579</v>
      </c>
      <c r="E552">
        <v>1647</v>
      </c>
      <c r="F552">
        <v>439</v>
      </c>
      <c r="G552" t="b">
        <v>0</v>
      </c>
      <c r="H552" t="str">
        <f>VLOOKUP(A552,all_municipalities!$A$2:$M$445,2,FALSE)</f>
        <v>Arnprior, Town of</v>
      </c>
      <c r="I552" t="b">
        <f>VLOOKUP(A552,all_municipalities!$A$2:$M$445,9,FALSE)</f>
        <v>1</v>
      </c>
      <c r="J552" t="b">
        <f>VLOOKUP(A552,all_municipalities!$A$2:$M$445,13, FALSE)</f>
        <v>1</v>
      </c>
      <c r="K552" t="str">
        <f t="shared" si="33"/>
        <v>LOW</v>
      </c>
      <c r="L552">
        <v>6</v>
      </c>
      <c r="M552" t="str">
        <f t="shared" si="34"/>
        <v>10050 Councillor</v>
      </c>
      <c r="N552" s="6" t="str">
        <f t="shared" si="35"/>
        <v>10050 Councillor</v>
      </c>
      <c r="O552" s="15">
        <f>IF(I552&lt;&gt;FALSE,VLOOKUP(H552,internet_municipalities!$B$2:$W$226,22,FALSE),"NO INTERNET")</f>
        <v>3933</v>
      </c>
      <c r="P552" s="16">
        <f t="shared" si="36"/>
        <v>0.11161962878210017</v>
      </c>
    </row>
    <row r="553" spans="1:16" x14ac:dyDescent="0.2">
      <c r="A553">
        <v>10050</v>
      </c>
      <c r="B553" t="b">
        <v>1</v>
      </c>
      <c r="C553" t="s">
        <v>1463</v>
      </c>
      <c r="D553" t="s">
        <v>1580</v>
      </c>
      <c r="E553">
        <v>1621</v>
      </c>
      <c r="F553">
        <v>413</v>
      </c>
      <c r="G553" t="b">
        <v>0</v>
      </c>
      <c r="H553" t="str">
        <f>VLOOKUP(A553,all_municipalities!$A$2:$M$445,2,FALSE)</f>
        <v>Arnprior, Town of</v>
      </c>
      <c r="I553" t="b">
        <f>VLOOKUP(A553,all_municipalities!$A$2:$M$445,9,FALSE)</f>
        <v>1</v>
      </c>
      <c r="J553" t="b">
        <f>VLOOKUP(A553,all_municipalities!$A$2:$M$445,13, FALSE)</f>
        <v>1</v>
      </c>
      <c r="K553" t="str">
        <f t="shared" si="33"/>
        <v>LOW</v>
      </c>
      <c r="L553">
        <v>6</v>
      </c>
      <c r="M553" t="str">
        <f t="shared" si="34"/>
        <v>10050 Councillor</v>
      </c>
      <c r="N553" s="6" t="str">
        <f t="shared" si="35"/>
        <v>10050 Councillor</v>
      </c>
      <c r="O553" s="15">
        <f>IF(I553&lt;&gt;FALSE,VLOOKUP(H553,internet_municipalities!$B$2:$W$226,22,FALSE),"NO INTERNET")</f>
        <v>3933</v>
      </c>
      <c r="P553" s="16">
        <f t="shared" si="36"/>
        <v>0.10500889905924231</v>
      </c>
    </row>
    <row r="554" spans="1:16" x14ac:dyDescent="0.2">
      <c r="A554">
        <v>10050</v>
      </c>
      <c r="B554" t="b">
        <v>1</v>
      </c>
      <c r="C554" t="s">
        <v>1463</v>
      </c>
      <c r="D554" t="s">
        <v>1581</v>
      </c>
      <c r="E554">
        <v>1921</v>
      </c>
      <c r="F554">
        <v>713</v>
      </c>
      <c r="G554" t="b">
        <v>0</v>
      </c>
      <c r="H554" t="str">
        <f>VLOOKUP(A554,all_municipalities!$A$2:$M$445,2,FALSE)</f>
        <v>Arnprior, Town of</v>
      </c>
      <c r="I554" t="b">
        <f>VLOOKUP(A554,all_municipalities!$A$2:$M$445,9,FALSE)</f>
        <v>1</v>
      </c>
      <c r="J554" t="b">
        <f>VLOOKUP(A554,all_municipalities!$A$2:$M$445,13, FALSE)</f>
        <v>1</v>
      </c>
      <c r="K554" t="str">
        <f t="shared" si="33"/>
        <v>LOW</v>
      </c>
      <c r="L554">
        <v>6</v>
      </c>
      <c r="M554" t="str">
        <f t="shared" si="34"/>
        <v>10050 Councillor</v>
      </c>
      <c r="N554" s="6" t="str">
        <f t="shared" si="35"/>
        <v>10050 Councillor</v>
      </c>
      <c r="O554" s="15">
        <f>IF(I554&lt;&gt;FALSE,VLOOKUP(H554,internet_municipalities!$B$2:$W$226,22,FALSE),"NO INTERNET")</f>
        <v>3933</v>
      </c>
      <c r="P554" s="16">
        <f t="shared" si="36"/>
        <v>0.18128654970760233</v>
      </c>
    </row>
    <row r="555" spans="1:16" x14ac:dyDescent="0.2">
      <c r="A555">
        <v>10050</v>
      </c>
      <c r="B555" t="b">
        <v>1</v>
      </c>
      <c r="C555" t="s">
        <v>1582</v>
      </c>
      <c r="D555" t="s">
        <v>1583</v>
      </c>
      <c r="E555">
        <v>1987</v>
      </c>
      <c r="F555">
        <v>728</v>
      </c>
      <c r="G555" t="b">
        <v>0</v>
      </c>
      <c r="H555" t="str">
        <f>VLOOKUP(A555,all_municipalities!$A$2:$M$445,2,FALSE)</f>
        <v>Arnprior, Town of</v>
      </c>
      <c r="I555" t="b">
        <f>VLOOKUP(A555,all_municipalities!$A$2:$M$445,9,FALSE)</f>
        <v>1</v>
      </c>
      <c r="J555" t="b">
        <f>VLOOKUP(A555,all_municipalities!$A$2:$M$445,13, FALSE)</f>
        <v>1</v>
      </c>
      <c r="K555" t="str">
        <f t="shared" si="33"/>
        <v>LOW</v>
      </c>
      <c r="L555">
        <v>6</v>
      </c>
      <c r="M555" t="str">
        <f t="shared" si="34"/>
        <v>10050 County Councillor</v>
      </c>
      <c r="N555" s="6" t="str">
        <f t="shared" si="35"/>
        <v>10050 County Councillor</v>
      </c>
      <c r="O555" s="15">
        <f>IF(I555&lt;&gt;FALSE,VLOOKUP(H555,internet_municipalities!$B$2:$W$226,22,FALSE),"NO INTERNET")</f>
        <v>3933</v>
      </c>
      <c r="P555" s="16">
        <f t="shared" si="36"/>
        <v>0.18510043224002035</v>
      </c>
    </row>
    <row r="556" spans="1:16" x14ac:dyDescent="0.2">
      <c r="A556">
        <v>10050</v>
      </c>
      <c r="B556" t="b">
        <v>0</v>
      </c>
      <c r="C556" t="s">
        <v>1582</v>
      </c>
      <c r="D556" t="s">
        <v>1584</v>
      </c>
      <c r="E556">
        <v>1259</v>
      </c>
      <c r="F556" t="s">
        <v>1460</v>
      </c>
      <c r="G556" t="b">
        <v>0</v>
      </c>
      <c r="H556" t="str">
        <f>VLOOKUP(A556,all_municipalities!$A$2:$M$445,2,FALSE)</f>
        <v>Arnprior, Town of</v>
      </c>
      <c r="I556" t="b">
        <f>VLOOKUP(A556,all_municipalities!$A$2:$M$445,9,FALSE)</f>
        <v>1</v>
      </c>
      <c r="J556" t="b">
        <f>VLOOKUP(A556,all_municipalities!$A$2:$M$445,13, FALSE)</f>
        <v>1</v>
      </c>
      <c r="K556" t="str">
        <f t="shared" si="33"/>
        <v>NONE</v>
      </c>
      <c r="L556">
        <v>6</v>
      </c>
      <c r="M556" t="str">
        <f t="shared" si="34"/>
        <v>10050 County Councillor</v>
      </c>
      <c r="N556" s="6" t="str">
        <f t="shared" si="35"/>
        <v>10050 County Councillor</v>
      </c>
      <c r="O556" s="15">
        <f>IF(I556&lt;&gt;FALSE,VLOOKUP(H556,internet_municipalities!$B$2:$W$226,22,FALSE),"NO INTERNET")</f>
        <v>3933</v>
      </c>
      <c r="P556" s="16" t="str">
        <f t="shared" si="36"/>
        <v>Lost</v>
      </c>
    </row>
    <row r="557" spans="1:16" x14ac:dyDescent="0.2">
      <c r="A557">
        <v>10050</v>
      </c>
      <c r="B557" t="b">
        <v>0</v>
      </c>
      <c r="C557" t="s">
        <v>1463</v>
      </c>
      <c r="D557" t="s">
        <v>1585</v>
      </c>
      <c r="E557">
        <v>1208</v>
      </c>
      <c r="F557" t="s">
        <v>1460</v>
      </c>
      <c r="G557" t="b">
        <v>0</v>
      </c>
      <c r="H557" t="str">
        <f>VLOOKUP(A557,all_municipalities!$A$2:$M$445,2,FALSE)</f>
        <v>Arnprior, Town of</v>
      </c>
      <c r="I557" t="b">
        <f>VLOOKUP(A557,all_municipalities!$A$2:$M$445,9,FALSE)</f>
        <v>1</v>
      </c>
      <c r="J557" t="b">
        <f>VLOOKUP(A557,all_municipalities!$A$2:$M$445,13, FALSE)</f>
        <v>1</v>
      </c>
      <c r="K557" t="str">
        <f t="shared" si="33"/>
        <v>NONE</v>
      </c>
      <c r="L557">
        <v>6</v>
      </c>
      <c r="M557" t="str">
        <f t="shared" si="34"/>
        <v>10050 Councillor</v>
      </c>
      <c r="N557" s="6" t="str">
        <f t="shared" si="35"/>
        <v>10050 Councillor</v>
      </c>
      <c r="O557" s="15">
        <f>IF(I557&lt;&gt;FALSE,VLOOKUP(H557,internet_municipalities!$B$2:$W$226,22,FALSE),"NO INTERNET")</f>
        <v>3933</v>
      </c>
      <c r="P557" s="16" t="str">
        <f t="shared" si="36"/>
        <v>Lost</v>
      </c>
    </row>
    <row r="558" spans="1:16" x14ac:dyDescent="0.2">
      <c r="A558">
        <v>10050</v>
      </c>
      <c r="B558" t="b">
        <v>0</v>
      </c>
      <c r="C558" t="s">
        <v>1463</v>
      </c>
      <c r="D558" t="s">
        <v>1586</v>
      </c>
      <c r="E558">
        <v>1108</v>
      </c>
      <c r="F558" t="s">
        <v>1460</v>
      </c>
      <c r="G558" t="b">
        <v>0</v>
      </c>
      <c r="H558" t="str">
        <f>VLOOKUP(A558,all_municipalities!$A$2:$M$445,2,FALSE)</f>
        <v>Arnprior, Town of</v>
      </c>
      <c r="I558" t="b">
        <f>VLOOKUP(A558,all_municipalities!$A$2:$M$445,9,FALSE)</f>
        <v>1</v>
      </c>
      <c r="J558" t="b">
        <f>VLOOKUP(A558,all_municipalities!$A$2:$M$445,13, FALSE)</f>
        <v>1</v>
      </c>
      <c r="K558" t="str">
        <f t="shared" si="33"/>
        <v>NONE</v>
      </c>
      <c r="L558">
        <v>6</v>
      </c>
      <c r="M558" t="str">
        <f t="shared" si="34"/>
        <v>10050 Councillor</v>
      </c>
      <c r="N558" s="6" t="str">
        <f t="shared" si="35"/>
        <v>10050 Councillor</v>
      </c>
      <c r="O558" s="15">
        <f>IF(I558&lt;&gt;FALSE,VLOOKUP(H558,internet_municipalities!$B$2:$W$226,22,FALSE),"NO INTERNET")</f>
        <v>3933</v>
      </c>
      <c r="P558" s="16" t="str">
        <f t="shared" si="36"/>
        <v>Lost</v>
      </c>
    </row>
    <row r="559" spans="1:16" x14ac:dyDescent="0.2">
      <c r="A559">
        <v>10050</v>
      </c>
      <c r="B559" t="b">
        <v>0</v>
      </c>
      <c r="C559" t="s">
        <v>1463</v>
      </c>
      <c r="D559" t="s">
        <v>1587</v>
      </c>
      <c r="E559">
        <v>680</v>
      </c>
      <c r="F559" t="s">
        <v>1460</v>
      </c>
      <c r="G559" t="b">
        <v>0</v>
      </c>
      <c r="H559" t="str">
        <f>VLOOKUP(A559,all_municipalities!$A$2:$M$445,2,FALSE)</f>
        <v>Arnprior, Town of</v>
      </c>
      <c r="I559" t="b">
        <f>VLOOKUP(A559,all_municipalities!$A$2:$M$445,9,FALSE)</f>
        <v>1</v>
      </c>
      <c r="J559" t="b">
        <f>VLOOKUP(A559,all_municipalities!$A$2:$M$445,13, FALSE)</f>
        <v>1</v>
      </c>
      <c r="K559" t="str">
        <f t="shared" si="33"/>
        <v>NONE</v>
      </c>
      <c r="L559">
        <v>6</v>
      </c>
      <c r="M559" t="str">
        <f t="shared" si="34"/>
        <v>10050 Councillor</v>
      </c>
      <c r="N559" s="6" t="str">
        <f t="shared" si="35"/>
        <v>10050 Councillor</v>
      </c>
      <c r="O559" s="15">
        <f>IF(I559&lt;&gt;FALSE,VLOOKUP(H559,internet_municipalities!$B$2:$W$226,22,FALSE),"NO INTERNET")</f>
        <v>3933</v>
      </c>
      <c r="P559" s="16" t="str">
        <f t="shared" si="36"/>
        <v>Lost</v>
      </c>
    </row>
    <row r="560" spans="1:16" x14ac:dyDescent="0.2">
      <c r="A560">
        <v>10050</v>
      </c>
      <c r="B560" t="b">
        <v>0</v>
      </c>
      <c r="C560" t="s">
        <v>1463</v>
      </c>
      <c r="D560" t="s">
        <v>1588</v>
      </c>
      <c r="E560">
        <v>829</v>
      </c>
      <c r="F560" t="s">
        <v>1460</v>
      </c>
      <c r="G560" t="b">
        <v>0</v>
      </c>
      <c r="H560" t="str">
        <f>VLOOKUP(A560,all_municipalities!$A$2:$M$445,2,FALSE)</f>
        <v>Arnprior, Town of</v>
      </c>
      <c r="I560" t="b">
        <f>VLOOKUP(A560,all_municipalities!$A$2:$M$445,9,FALSE)</f>
        <v>1</v>
      </c>
      <c r="J560" t="b">
        <f>VLOOKUP(A560,all_municipalities!$A$2:$M$445,13, FALSE)</f>
        <v>1</v>
      </c>
      <c r="K560" t="str">
        <f t="shared" si="33"/>
        <v>NONE</v>
      </c>
      <c r="L560">
        <v>6</v>
      </c>
      <c r="M560" t="str">
        <f t="shared" si="34"/>
        <v>10050 Councillor</v>
      </c>
      <c r="N560" s="6" t="str">
        <f t="shared" si="35"/>
        <v>10050 Councillor</v>
      </c>
      <c r="O560" s="15">
        <f>IF(I560&lt;&gt;FALSE,VLOOKUP(H560,internet_municipalities!$B$2:$W$226,22,FALSE),"NO INTERNET")</f>
        <v>3933</v>
      </c>
      <c r="P560" s="16" t="str">
        <f t="shared" si="36"/>
        <v>Lost</v>
      </c>
    </row>
    <row r="561" spans="1:16" x14ac:dyDescent="0.2">
      <c r="A561">
        <v>10050</v>
      </c>
      <c r="B561" t="b">
        <v>0</v>
      </c>
      <c r="C561" t="s">
        <v>1463</v>
      </c>
      <c r="D561" t="s">
        <v>1589</v>
      </c>
      <c r="E561">
        <v>364</v>
      </c>
      <c r="F561" t="s">
        <v>1460</v>
      </c>
      <c r="G561" t="b">
        <v>0</v>
      </c>
      <c r="H561" t="str">
        <f>VLOOKUP(A561,all_municipalities!$A$2:$M$445,2,FALSE)</f>
        <v>Arnprior, Town of</v>
      </c>
      <c r="I561" t="b">
        <f>VLOOKUP(A561,all_municipalities!$A$2:$M$445,9,FALSE)</f>
        <v>1</v>
      </c>
      <c r="J561" t="b">
        <f>VLOOKUP(A561,all_municipalities!$A$2:$M$445,13, FALSE)</f>
        <v>1</v>
      </c>
      <c r="K561" t="str">
        <f t="shared" si="33"/>
        <v>NONE</v>
      </c>
      <c r="L561">
        <v>6</v>
      </c>
      <c r="M561" t="str">
        <f t="shared" si="34"/>
        <v>10050 Councillor</v>
      </c>
      <c r="N561" s="6" t="str">
        <f t="shared" si="35"/>
        <v>10050 Councillor</v>
      </c>
      <c r="O561" s="15">
        <f>IF(I561&lt;&gt;FALSE,VLOOKUP(H561,internet_municipalities!$B$2:$W$226,22,FALSE),"NO INTERNET")</f>
        <v>3933</v>
      </c>
      <c r="P561" s="16" t="str">
        <f t="shared" si="36"/>
        <v>Lost</v>
      </c>
    </row>
    <row r="562" spans="1:16" x14ac:dyDescent="0.2">
      <c r="A562">
        <v>10050</v>
      </c>
      <c r="B562" t="b">
        <v>0</v>
      </c>
      <c r="C562" t="s">
        <v>1463</v>
      </c>
      <c r="D562" t="s">
        <v>1590</v>
      </c>
      <c r="E562">
        <v>1121</v>
      </c>
      <c r="F562" t="s">
        <v>1460</v>
      </c>
      <c r="G562" t="b">
        <v>0</v>
      </c>
      <c r="H562" t="str">
        <f>VLOOKUP(A562,all_municipalities!$A$2:$M$445,2,FALSE)</f>
        <v>Arnprior, Town of</v>
      </c>
      <c r="I562" t="b">
        <f>VLOOKUP(A562,all_municipalities!$A$2:$M$445,9,FALSE)</f>
        <v>1</v>
      </c>
      <c r="J562" t="b">
        <f>VLOOKUP(A562,all_municipalities!$A$2:$M$445,13, FALSE)</f>
        <v>1</v>
      </c>
      <c r="K562" t="str">
        <f t="shared" si="33"/>
        <v>NONE</v>
      </c>
      <c r="L562">
        <v>6</v>
      </c>
      <c r="M562" t="str">
        <f t="shared" si="34"/>
        <v>10050 Councillor</v>
      </c>
      <c r="N562" s="6" t="str">
        <f t="shared" si="35"/>
        <v>10050 Councillor</v>
      </c>
      <c r="O562" s="15">
        <f>IF(I562&lt;&gt;FALSE,VLOOKUP(H562,internet_municipalities!$B$2:$W$226,22,FALSE),"NO INTERNET")</f>
        <v>3933</v>
      </c>
      <c r="P562" s="16" t="str">
        <f t="shared" si="36"/>
        <v>Lost</v>
      </c>
    </row>
    <row r="563" spans="1:16" x14ac:dyDescent="0.2">
      <c r="A563">
        <v>10050</v>
      </c>
      <c r="B563" t="b">
        <v>0</v>
      </c>
      <c r="C563" t="s">
        <v>1463</v>
      </c>
      <c r="D563" t="s">
        <v>1591</v>
      </c>
      <c r="E563">
        <v>973</v>
      </c>
      <c r="F563" t="s">
        <v>1460</v>
      </c>
      <c r="G563" t="b">
        <v>0</v>
      </c>
      <c r="H563" t="str">
        <f>VLOOKUP(A563,all_municipalities!$A$2:$M$445,2,FALSE)</f>
        <v>Arnprior, Town of</v>
      </c>
      <c r="I563" t="b">
        <f>VLOOKUP(A563,all_municipalities!$A$2:$M$445,9,FALSE)</f>
        <v>1</v>
      </c>
      <c r="J563" t="b">
        <f>VLOOKUP(A563,all_municipalities!$A$2:$M$445,13, FALSE)</f>
        <v>1</v>
      </c>
      <c r="K563" t="str">
        <f t="shared" si="33"/>
        <v>NONE</v>
      </c>
      <c r="L563">
        <v>6</v>
      </c>
      <c r="M563" t="str">
        <f t="shared" si="34"/>
        <v>10050 Councillor</v>
      </c>
      <c r="N563" s="6" t="str">
        <f t="shared" si="35"/>
        <v>10050 Councillor</v>
      </c>
      <c r="O563" s="15">
        <f>IF(I563&lt;&gt;FALSE,VLOOKUP(H563,internet_municipalities!$B$2:$W$226,22,FALSE),"NO INTERNET")</f>
        <v>3933</v>
      </c>
      <c r="P563" s="16" t="str">
        <f t="shared" si="36"/>
        <v>Lost</v>
      </c>
    </row>
    <row r="564" spans="1:16" x14ac:dyDescent="0.2">
      <c r="A564">
        <v>17919</v>
      </c>
      <c r="B564" t="b">
        <v>1</v>
      </c>
      <c r="C564" t="s">
        <v>1592</v>
      </c>
      <c r="D564" t="s">
        <v>1593</v>
      </c>
      <c r="E564">
        <v>309</v>
      </c>
      <c r="F564">
        <v>91</v>
      </c>
      <c r="G564" t="b">
        <v>0</v>
      </c>
      <c r="H564" t="str">
        <f>VLOOKUP(A564,all_municipalities!$A$2:$M$445,2,FALSE)</f>
        <v>Arran-Elderslie, Municipality of</v>
      </c>
      <c r="I564" t="b">
        <f>VLOOKUP(A564,all_municipalities!$A$2:$M$445,9,FALSE)</f>
        <v>1</v>
      </c>
      <c r="J564" t="b">
        <f>VLOOKUP(A564,all_municipalities!$A$2:$M$445,13, FALSE)</f>
        <v>1</v>
      </c>
      <c r="K564" t="str">
        <f t="shared" si="33"/>
        <v>MID</v>
      </c>
      <c r="L564">
        <v>6</v>
      </c>
      <c r="M564" t="str">
        <f t="shared" si="34"/>
        <v>17919 Councillor, Ward Tara</v>
      </c>
      <c r="N564" s="6" t="str">
        <f t="shared" si="35"/>
        <v>17919 Councillor, Ward Tara</v>
      </c>
      <c r="O564" s="15">
        <f>IF(I564&lt;&gt;FALSE,VLOOKUP(H564,internet_municipalities!$B$2:$W$226,22,FALSE),"NO INTERNET")</f>
        <v>2803</v>
      </c>
      <c r="P564" s="16">
        <f t="shared" si="36"/>
        <v>3.2465215840171244E-2</v>
      </c>
    </row>
    <row r="565" spans="1:16" x14ac:dyDescent="0.2">
      <c r="A565">
        <v>17919</v>
      </c>
      <c r="B565" t="b">
        <v>1</v>
      </c>
      <c r="C565" t="s">
        <v>1594</v>
      </c>
      <c r="D565" t="s">
        <v>1595</v>
      </c>
      <c r="E565" t="s">
        <v>461</v>
      </c>
      <c r="F565" t="s">
        <v>461</v>
      </c>
      <c r="G565" t="b">
        <v>0</v>
      </c>
      <c r="H565" t="str">
        <f>VLOOKUP(A565,all_municipalities!$A$2:$M$445,2,FALSE)</f>
        <v>Arran-Elderslie, Municipality of</v>
      </c>
      <c r="I565" t="b">
        <f>VLOOKUP(A565,all_municipalities!$A$2:$M$445,9,FALSE)</f>
        <v>1</v>
      </c>
      <c r="J565" t="b">
        <f>VLOOKUP(A565,all_municipalities!$A$2:$M$445,13, FALSE)</f>
        <v>1</v>
      </c>
      <c r="K565" t="str">
        <f t="shared" si="33"/>
        <v>NONE</v>
      </c>
      <c r="L565">
        <v>6</v>
      </c>
      <c r="M565" t="str">
        <f t="shared" si="34"/>
        <v>17919 Councillor, Ward Paisley</v>
      </c>
      <c r="N565" s="6" t="str">
        <f t="shared" si="35"/>
        <v>17919 Councillor, Ward Paisley</v>
      </c>
      <c r="O565" s="15">
        <f>IF(I565&lt;&gt;FALSE,VLOOKUP(H565,internet_municipalities!$B$2:$W$226,22,FALSE),"NO INTERNET")</f>
        <v>2803</v>
      </c>
      <c r="P565" s="16" t="str">
        <f t="shared" si="36"/>
        <v>Acclaimed</v>
      </c>
    </row>
    <row r="566" spans="1:16" x14ac:dyDescent="0.2">
      <c r="A566">
        <v>17919</v>
      </c>
      <c r="B566" t="b">
        <v>1</v>
      </c>
      <c r="C566" t="s">
        <v>1596</v>
      </c>
      <c r="D566" t="s">
        <v>1597</v>
      </c>
      <c r="E566">
        <v>218</v>
      </c>
      <c r="F566">
        <v>99</v>
      </c>
      <c r="G566" t="b">
        <v>0</v>
      </c>
      <c r="H566" t="str">
        <f>VLOOKUP(A566,all_municipalities!$A$2:$M$445,2,FALSE)</f>
        <v>Arran-Elderslie, Municipality of</v>
      </c>
      <c r="I566" t="b">
        <f>VLOOKUP(A566,all_municipalities!$A$2:$M$445,9,FALSE)</f>
        <v>1</v>
      </c>
      <c r="J566" t="b">
        <f>VLOOKUP(A566,all_municipalities!$A$2:$M$445,13, FALSE)</f>
        <v>1</v>
      </c>
      <c r="K566" t="str">
        <f t="shared" si="33"/>
        <v>MID</v>
      </c>
      <c r="L566">
        <v>6</v>
      </c>
      <c r="M566" t="str">
        <f t="shared" si="34"/>
        <v>17919 Councillor, Ward Elderslie</v>
      </c>
      <c r="N566" s="6" t="str">
        <f t="shared" si="35"/>
        <v>17919 Councillor, Ward Elderslie</v>
      </c>
      <c r="O566" s="15">
        <f>IF(I566&lt;&gt;FALSE,VLOOKUP(H566,internet_municipalities!$B$2:$W$226,22,FALSE),"NO INTERNET")</f>
        <v>2803</v>
      </c>
      <c r="P566" s="16">
        <f t="shared" si="36"/>
        <v>3.5319300749197285E-2</v>
      </c>
    </row>
    <row r="567" spans="1:16" x14ac:dyDescent="0.2">
      <c r="A567">
        <v>17919</v>
      </c>
      <c r="B567" t="b">
        <v>1</v>
      </c>
      <c r="C567" t="s">
        <v>1598</v>
      </c>
      <c r="D567" t="s">
        <v>1599</v>
      </c>
      <c r="E567" t="s">
        <v>461</v>
      </c>
      <c r="F567" t="s">
        <v>461</v>
      </c>
      <c r="G567" t="b">
        <v>0</v>
      </c>
      <c r="H567" t="str">
        <f>VLOOKUP(A567,all_municipalities!$A$2:$M$445,2,FALSE)</f>
        <v>Arran-Elderslie, Municipality of</v>
      </c>
      <c r="I567" t="b">
        <f>VLOOKUP(A567,all_municipalities!$A$2:$M$445,9,FALSE)</f>
        <v>1</v>
      </c>
      <c r="J567" t="b">
        <f>VLOOKUP(A567,all_municipalities!$A$2:$M$445,13, FALSE)</f>
        <v>1</v>
      </c>
      <c r="K567" t="str">
        <f t="shared" si="33"/>
        <v>NONE</v>
      </c>
      <c r="L567">
        <v>6</v>
      </c>
      <c r="M567" t="str">
        <f t="shared" si="34"/>
        <v>17919 Councillor, Ward Chesley</v>
      </c>
      <c r="N567" s="6" t="str">
        <f t="shared" si="35"/>
        <v>17919 Councillor, Ward Chesley</v>
      </c>
      <c r="O567" s="15">
        <f>IF(I567&lt;&gt;FALSE,VLOOKUP(H567,internet_municipalities!$B$2:$W$226,22,FALSE),"NO INTERNET")</f>
        <v>2803</v>
      </c>
      <c r="P567" s="16" t="str">
        <f t="shared" si="36"/>
        <v>Acclaimed</v>
      </c>
    </row>
    <row r="568" spans="1:16" x14ac:dyDescent="0.2">
      <c r="A568">
        <v>17919</v>
      </c>
      <c r="B568" t="b">
        <v>1</v>
      </c>
      <c r="C568" t="s">
        <v>1600</v>
      </c>
      <c r="D568" t="s">
        <v>1601</v>
      </c>
      <c r="E568">
        <v>489</v>
      </c>
      <c r="F568">
        <v>415</v>
      </c>
      <c r="G568" t="b">
        <v>0</v>
      </c>
      <c r="H568" t="str">
        <f>VLOOKUP(A568,all_municipalities!$A$2:$M$445,2,FALSE)</f>
        <v>Arran-Elderslie, Municipality of</v>
      </c>
      <c r="I568" t="b">
        <f>VLOOKUP(A568,all_municipalities!$A$2:$M$445,9,FALSE)</f>
        <v>1</v>
      </c>
      <c r="J568" t="b">
        <f>VLOOKUP(A568,all_municipalities!$A$2:$M$445,13, FALSE)</f>
        <v>1</v>
      </c>
      <c r="K568" t="str">
        <f t="shared" si="33"/>
        <v>LOW</v>
      </c>
      <c r="L568">
        <v>6</v>
      </c>
      <c r="M568" t="str">
        <f t="shared" si="34"/>
        <v>17919 Councillor, Ward Arran</v>
      </c>
      <c r="N568" s="6" t="str">
        <f t="shared" si="35"/>
        <v>17919 Councillor, Ward Arran</v>
      </c>
      <c r="O568" s="15">
        <f>IF(I568&lt;&gt;FALSE,VLOOKUP(H568,internet_municipalities!$B$2:$W$226,22,FALSE),"NO INTERNET")</f>
        <v>2803</v>
      </c>
      <c r="P568" s="16">
        <f t="shared" si="36"/>
        <v>0.14805565465572601</v>
      </c>
    </row>
    <row r="569" spans="1:16" x14ac:dyDescent="0.2">
      <c r="A569">
        <v>17919</v>
      </c>
      <c r="B569" t="b">
        <v>1</v>
      </c>
      <c r="C569" t="s">
        <v>1479</v>
      </c>
      <c r="D569" t="s">
        <v>1602</v>
      </c>
      <c r="E569">
        <v>1704</v>
      </c>
      <c r="F569">
        <v>982</v>
      </c>
      <c r="G569" t="b">
        <v>0</v>
      </c>
      <c r="H569" t="str">
        <f>VLOOKUP(A569,all_municipalities!$A$2:$M$445,2,FALSE)</f>
        <v>Arran-Elderslie, Municipality of</v>
      </c>
      <c r="I569" t="b">
        <f>VLOOKUP(A569,all_municipalities!$A$2:$M$445,9,FALSE)</f>
        <v>1</v>
      </c>
      <c r="J569" t="b">
        <f>VLOOKUP(A569,all_municipalities!$A$2:$M$445,13, FALSE)</f>
        <v>1</v>
      </c>
      <c r="K569" t="str">
        <f t="shared" si="33"/>
        <v>LOW</v>
      </c>
      <c r="L569">
        <v>6</v>
      </c>
      <c r="M569" t="str">
        <f t="shared" si="34"/>
        <v>17919 Deputy Mayor</v>
      </c>
      <c r="N569" s="6" t="str">
        <f t="shared" si="35"/>
        <v>17919 Deputy Mayor</v>
      </c>
      <c r="O569" s="15">
        <f>IF(I569&lt;&gt;FALSE,VLOOKUP(H569,internet_municipalities!$B$2:$W$226,22,FALSE),"NO INTERNET")</f>
        <v>2803</v>
      </c>
      <c r="P569" s="16">
        <f t="shared" si="36"/>
        <v>0.35033892258294685</v>
      </c>
    </row>
    <row r="570" spans="1:16" x14ac:dyDescent="0.2">
      <c r="A570">
        <v>17919</v>
      </c>
      <c r="B570" t="b">
        <v>0</v>
      </c>
      <c r="C570" t="s">
        <v>1479</v>
      </c>
      <c r="D570" t="s">
        <v>1603</v>
      </c>
      <c r="E570">
        <v>722</v>
      </c>
      <c r="F570" t="s">
        <v>1460</v>
      </c>
      <c r="G570" t="b">
        <v>0</v>
      </c>
      <c r="H570" t="str">
        <f>VLOOKUP(A570,all_municipalities!$A$2:$M$445,2,FALSE)</f>
        <v>Arran-Elderslie, Municipality of</v>
      </c>
      <c r="I570" t="b">
        <f>VLOOKUP(A570,all_municipalities!$A$2:$M$445,9,FALSE)</f>
        <v>1</v>
      </c>
      <c r="J570" t="b">
        <f>VLOOKUP(A570,all_municipalities!$A$2:$M$445,13, FALSE)</f>
        <v>1</v>
      </c>
      <c r="K570" t="str">
        <f t="shared" si="33"/>
        <v>NONE</v>
      </c>
      <c r="L570">
        <v>6</v>
      </c>
      <c r="M570" t="str">
        <f t="shared" si="34"/>
        <v>17919 Deputy Mayor</v>
      </c>
      <c r="N570" s="6" t="str">
        <f t="shared" si="35"/>
        <v>17919 Deputy Mayor</v>
      </c>
      <c r="O570" s="15">
        <f>IF(I570&lt;&gt;FALSE,VLOOKUP(H570,internet_municipalities!$B$2:$W$226,22,FALSE),"NO INTERNET")</f>
        <v>2803</v>
      </c>
      <c r="P570" s="16" t="str">
        <f t="shared" si="36"/>
        <v>Lost</v>
      </c>
    </row>
    <row r="571" spans="1:16" x14ac:dyDescent="0.2">
      <c r="A571">
        <v>17919</v>
      </c>
      <c r="B571" t="b">
        <v>0</v>
      </c>
      <c r="C571" t="s">
        <v>1600</v>
      </c>
      <c r="D571" t="s">
        <v>1604</v>
      </c>
      <c r="E571">
        <v>74</v>
      </c>
      <c r="F571" t="s">
        <v>1460</v>
      </c>
      <c r="G571" t="b">
        <v>0</v>
      </c>
      <c r="H571" t="str">
        <f>VLOOKUP(A571,all_municipalities!$A$2:$M$445,2,FALSE)</f>
        <v>Arran-Elderslie, Municipality of</v>
      </c>
      <c r="I571" t="b">
        <f>VLOOKUP(A571,all_municipalities!$A$2:$M$445,9,FALSE)</f>
        <v>1</v>
      </c>
      <c r="J571" t="b">
        <f>VLOOKUP(A571,all_municipalities!$A$2:$M$445,13, FALSE)</f>
        <v>1</v>
      </c>
      <c r="K571" t="str">
        <f t="shared" si="33"/>
        <v>NONE</v>
      </c>
      <c r="L571">
        <v>6</v>
      </c>
      <c r="M571" t="str">
        <f t="shared" si="34"/>
        <v>17919 Councillor, Ward Arran</v>
      </c>
      <c r="N571" s="6" t="str">
        <f t="shared" si="35"/>
        <v>17919 Councillor, Ward Arran</v>
      </c>
      <c r="O571" s="15">
        <f>IF(I571&lt;&gt;FALSE,VLOOKUP(H571,internet_municipalities!$B$2:$W$226,22,FALSE),"NO INTERNET")</f>
        <v>2803</v>
      </c>
      <c r="P571" s="16" t="str">
        <f t="shared" si="36"/>
        <v>Lost</v>
      </c>
    </row>
    <row r="572" spans="1:16" x14ac:dyDescent="0.2">
      <c r="A572">
        <v>17919</v>
      </c>
      <c r="B572" t="b">
        <v>0</v>
      </c>
      <c r="C572" t="s">
        <v>1596</v>
      </c>
      <c r="D572" t="s">
        <v>1605</v>
      </c>
      <c r="E572">
        <v>119</v>
      </c>
      <c r="F572" t="s">
        <v>1460</v>
      </c>
      <c r="G572" t="b">
        <v>0</v>
      </c>
      <c r="H572" t="str">
        <f>VLOOKUP(A572,all_municipalities!$A$2:$M$445,2,FALSE)</f>
        <v>Arran-Elderslie, Municipality of</v>
      </c>
      <c r="I572" t="b">
        <f>VLOOKUP(A572,all_municipalities!$A$2:$M$445,9,FALSE)</f>
        <v>1</v>
      </c>
      <c r="J572" t="b">
        <f>VLOOKUP(A572,all_municipalities!$A$2:$M$445,13, FALSE)</f>
        <v>1</v>
      </c>
      <c r="K572" t="str">
        <f t="shared" si="33"/>
        <v>NONE</v>
      </c>
      <c r="L572">
        <v>6</v>
      </c>
      <c r="M572" t="str">
        <f t="shared" si="34"/>
        <v>17919 Councillor, Ward Elderslie</v>
      </c>
      <c r="N572" s="6" t="str">
        <f t="shared" si="35"/>
        <v>17919 Councillor, Ward Elderslie</v>
      </c>
      <c r="O572" s="15">
        <f>IF(I572&lt;&gt;FALSE,VLOOKUP(H572,internet_municipalities!$B$2:$W$226,22,FALSE),"NO INTERNET")</f>
        <v>2803</v>
      </c>
      <c r="P572" s="16" t="str">
        <f t="shared" si="36"/>
        <v>Lost</v>
      </c>
    </row>
    <row r="573" spans="1:16" x14ac:dyDescent="0.2">
      <c r="A573">
        <v>17919</v>
      </c>
      <c r="B573" t="b">
        <v>0</v>
      </c>
      <c r="C573" t="s">
        <v>1592</v>
      </c>
      <c r="D573" t="s">
        <v>1606</v>
      </c>
      <c r="E573">
        <v>218</v>
      </c>
      <c r="F573" t="s">
        <v>1460</v>
      </c>
      <c r="G573" t="b">
        <v>0</v>
      </c>
      <c r="H573" t="str">
        <f>VLOOKUP(A573,all_municipalities!$A$2:$M$445,2,FALSE)</f>
        <v>Arran-Elderslie, Municipality of</v>
      </c>
      <c r="I573" t="b">
        <f>VLOOKUP(A573,all_municipalities!$A$2:$M$445,9,FALSE)</f>
        <v>1</v>
      </c>
      <c r="J573" t="b">
        <f>VLOOKUP(A573,all_municipalities!$A$2:$M$445,13, FALSE)</f>
        <v>1</v>
      </c>
      <c r="K573" t="str">
        <f t="shared" si="33"/>
        <v>NONE</v>
      </c>
      <c r="L573">
        <v>6</v>
      </c>
      <c r="M573" t="str">
        <f t="shared" si="34"/>
        <v>17919 Councillor, Ward Tara</v>
      </c>
      <c r="N573" s="6" t="str">
        <f t="shared" si="35"/>
        <v>17919 Councillor, Ward Tara</v>
      </c>
      <c r="O573" s="15">
        <f>IF(I573&lt;&gt;FALSE,VLOOKUP(H573,internet_municipalities!$B$2:$W$226,22,FALSE),"NO INTERNET")</f>
        <v>2803</v>
      </c>
      <c r="P573" s="16" t="str">
        <f t="shared" si="36"/>
        <v>Lost</v>
      </c>
    </row>
    <row r="574" spans="1:16" x14ac:dyDescent="0.2">
      <c r="A574">
        <v>19413</v>
      </c>
      <c r="B574" t="b">
        <v>1</v>
      </c>
      <c r="C574" t="s">
        <v>1479</v>
      </c>
      <c r="D574" t="s">
        <v>1607</v>
      </c>
      <c r="E574">
        <v>1480</v>
      </c>
      <c r="F574">
        <v>679</v>
      </c>
      <c r="G574" t="b">
        <v>0</v>
      </c>
      <c r="H574" t="str">
        <f>VLOOKUP(A574,all_municipalities!$A$2:$M$445,2,FALSE)</f>
        <v>Ashfield-Colborne-Wawanosh, Township of</v>
      </c>
      <c r="I574" t="b">
        <f>VLOOKUP(A574,all_municipalities!$A$2:$M$445,9,FALSE)</f>
        <v>1</v>
      </c>
      <c r="J574" t="b">
        <f>VLOOKUP(A574,all_municipalities!$A$2:$M$445,13, FALSE)</f>
        <v>1</v>
      </c>
      <c r="K574" t="str">
        <f t="shared" si="33"/>
        <v>LOW</v>
      </c>
      <c r="L574">
        <v>6</v>
      </c>
      <c r="M574" t="str">
        <f t="shared" si="34"/>
        <v>19413 Deputy Mayor</v>
      </c>
      <c r="N574" s="6" t="str">
        <f t="shared" si="35"/>
        <v>19413 Deputy Mayor</v>
      </c>
      <c r="O574" s="15">
        <f>IF(I574&lt;&gt;FALSE,VLOOKUP(H574,internet_municipalities!$B$2:$W$226,22,FALSE),"NO INTERNET")</f>
        <v>3484</v>
      </c>
      <c r="P574" s="16">
        <f t="shared" si="36"/>
        <v>0.19489092996555682</v>
      </c>
    </row>
    <row r="575" spans="1:16" x14ac:dyDescent="0.2">
      <c r="A575">
        <v>19413</v>
      </c>
      <c r="B575" t="b">
        <v>1</v>
      </c>
      <c r="C575" t="s">
        <v>1463</v>
      </c>
      <c r="D575" t="s">
        <v>1608</v>
      </c>
      <c r="E575">
        <v>1298</v>
      </c>
      <c r="F575">
        <v>231</v>
      </c>
      <c r="G575" t="b">
        <v>0</v>
      </c>
      <c r="H575" t="str">
        <f>VLOOKUP(A575,all_municipalities!$A$2:$M$445,2,FALSE)</f>
        <v>Ashfield-Colborne-Wawanosh, Township of</v>
      </c>
      <c r="I575" t="b">
        <f>VLOOKUP(A575,all_municipalities!$A$2:$M$445,9,FALSE)</f>
        <v>1</v>
      </c>
      <c r="J575" t="b">
        <f>VLOOKUP(A575,all_municipalities!$A$2:$M$445,13, FALSE)</f>
        <v>1</v>
      </c>
      <c r="K575" t="str">
        <f t="shared" si="33"/>
        <v>LOW</v>
      </c>
      <c r="L575">
        <v>6</v>
      </c>
      <c r="M575" t="str">
        <f t="shared" si="34"/>
        <v>19413 Councillor</v>
      </c>
      <c r="N575" s="6" t="str">
        <f t="shared" si="35"/>
        <v>19413 Councillor</v>
      </c>
      <c r="O575" s="15">
        <f>IF(I575&lt;&gt;FALSE,VLOOKUP(H575,internet_municipalities!$B$2:$W$226,22,FALSE),"NO INTERNET")</f>
        <v>3484</v>
      </c>
      <c r="P575" s="16">
        <f t="shared" si="36"/>
        <v>6.630309988518944E-2</v>
      </c>
    </row>
    <row r="576" spans="1:16" x14ac:dyDescent="0.2">
      <c r="A576">
        <v>19413</v>
      </c>
      <c r="B576" t="b">
        <v>1</v>
      </c>
      <c r="C576" t="s">
        <v>1463</v>
      </c>
      <c r="D576" t="s">
        <v>1609</v>
      </c>
      <c r="E576">
        <v>1189</v>
      </c>
      <c r="F576">
        <v>122</v>
      </c>
      <c r="G576" t="b">
        <v>0</v>
      </c>
      <c r="H576" t="str">
        <f>VLOOKUP(A576,all_municipalities!$A$2:$M$445,2,FALSE)</f>
        <v>Ashfield-Colborne-Wawanosh, Township of</v>
      </c>
      <c r="I576" t="b">
        <f>VLOOKUP(A576,all_municipalities!$A$2:$M$445,9,FALSE)</f>
        <v>1</v>
      </c>
      <c r="J576" t="b">
        <f>VLOOKUP(A576,all_municipalities!$A$2:$M$445,13, FALSE)</f>
        <v>1</v>
      </c>
      <c r="K576" t="str">
        <f t="shared" si="33"/>
        <v>LOW</v>
      </c>
      <c r="L576">
        <v>6</v>
      </c>
      <c r="M576" t="str">
        <f t="shared" si="34"/>
        <v>19413 Councillor</v>
      </c>
      <c r="N576" s="6" t="str">
        <f t="shared" si="35"/>
        <v>19413 Councillor</v>
      </c>
      <c r="O576" s="15">
        <f>IF(I576&lt;&gt;FALSE,VLOOKUP(H576,internet_municipalities!$B$2:$W$226,22,FALSE),"NO INTERNET")</f>
        <v>3484</v>
      </c>
      <c r="P576" s="16">
        <f t="shared" si="36"/>
        <v>3.5017221584385763E-2</v>
      </c>
    </row>
    <row r="577" spans="1:16" x14ac:dyDescent="0.2">
      <c r="A577">
        <v>19413</v>
      </c>
      <c r="B577" t="b">
        <v>1</v>
      </c>
      <c r="C577" t="s">
        <v>1463</v>
      </c>
      <c r="D577" t="s">
        <v>1610</v>
      </c>
      <c r="E577">
        <v>1408</v>
      </c>
      <c r="F577">
        <v>341</v>
      </c>
      <c r="G577" t="b">
        <v>0</v>
      </c>
      <c r="H577" t="str">
        <f>VLOOKUP(A577,all_municipalities!$A$2:$M$445,2,FALSE)</f>
        <v>Ashfield-Colborne-Wawanosh, Township of</v>
      </c>
      <c r="I577" t="b">
        <f>VLOOKUP(A577,all_municipalities!$A$2:$M$445,9,FALSE)</f>
        <v>1</v>
      </c>
      <c r="J577" t="b">
        <f>VLOOKUP(A577,all_municipalities!$A$2:$M$445,13, FALSE)</f>
        <v>1</v>
      </c>
      <c r="K577" t="str">
        <f t="shared" si="33"/>
        <v>LOW</v>
      </c>
      <c r="L577">
        <v>6</v>
      </c>
      <c r="M577" t="str">
        <f t="shared" si="34"/>
        <v>19413 Councillor</v>
      </c>
      <c r="N577" s="6" t="str">
        <f t="shared" si="35"/>
        <v>19413 Councillor</v>
      </c>
      <c r="O577" s="15">
        <f>IF(I577&lt;&gt;FALSE,VLOOKUP(H577,internet_municipalities!$B$2:$W$226,22,FALSE),"NO INTERNET")</f>
        <v>3484</v>
      </c>
      <c r="P577" s="16">
        <f t="shared" si="36"/>
        <v>9.7876004592422503E-2</v>
      </c>
    </row>
    <row r="578" spans="1:16" x14ac:dyDescent="0.2">
      <c r="A578">
        <v>19413</v>
      </c>
      <c r="B578" t="b">
        <v>1</v>
      </c>
      <c r="C578" t="s">
        <v>1463</v>
      </c>
      <c r="D578" t="s">
        <v>1611</v>
      </c>
      <c r="E578">
        <v>1247</v>
      </c>
      <c r="F578">
        <v>180</v>
      </c>
      <c r="G578" t="b">
        <v>0</v>
      </c>
      <c r="H578" t="str">
        <f>VLOOKUP(A578,all_municipalities!$A$2:$M$445,2,FALSE)</f>
        <v>Ashfield-Colborne-Wawanosh, Township of</v>
      </c>
      <c r="I578" t="b">
        <f>VLOOKUP(A578,all_municipalities!$A$2:$M$445,9,FALSE)</f>
        <v>1</v>
      </c>
      <c r="J578" t="b">
        <f>VLOOKUP(A578,all_municipalities!$A$2:$M$445,13, FALSE)</f>
        <v>1</v>
      </c>
      <c r="K578" t="str">
        <f t="shared" ref="K578:K641" si="37">IF(J578=TRUE,IF(F578&lt;=10,"HIGH",IF(F578&lt;=100,"MID",IF(F578&lt;=1000,"LOW","NONE"))),"NONE")</f>
        <v>LOW</v>
      </c>
      <c r="L578">
        <v>6</v>
      </c>
      <c r="M578" t="str">
        <f t="shared" ref="M578:M641" si="38">CONCATENATE(A578, " ",C578)</f>
        <v>19413 Councillor</v>
      </c>
      <c r="N578" s="6" t="str">
        <f t="shared" si="35"/>
        <v>19413 Councillor</v>
      </c>
      <c r="O578" s="15">
        <f>IF(I578&lt;&gt;FALSE,VLOOKUP(H578,internet_municipalities!$B$2:$W$226,22,FALSE),"NO INTERNET")</f>
        <v>3484</v>
      </c>
      <c r="P578" s="16">
        <f t="shared" si="36"/>
        <v>5.1664753157290473E-2</v>
      </c>
    </row>
    <row r="579" spans="1:16" x14ac:dyDescent="0.2">
      <c r="A579">
        <v>19413</v>
      </c>
      <c r="B579" t="b">
        <v>1</v>
      </c>
      <c r="C579" t="s">
        <v>1463</v>
      </c>
      <c r="D579" t="s">
        <v>1612</v>
      </c>
      <c r="E579">
        <v>1328</v>
      </c>
      <c r="F579">
        <v>261</v>
      </c>
      <c r="G579" t="b">
        <v>0</v>
      </c>
      <c r="H579" t="str">
        <f>VLOOKUP(A579,all_municipalities!$A$2:$M$445,2,FALSE)</f>
        <v>Ashfield-Colborne-Wawanosh, Township of</v>
      </c>
      <c r="I579" t="b">
        <f>VLOOKUP(A579,all_municipalities!$A$2:$M$445,9,FALSE)</f>
        <v>1</v>
      </c>
      <c r="J579" t="b">
        <f>VLOOKUP(A579,all_municipalities!$A$2:$M$445,13, FALSE)</f>
        <v>1</v>
      </c>
      <c r="K579" t="str">
        <f t="shared" si="37"/>
        <v>LOW</v>
      </c>
      <c r="L579">
        <v>6</v>
      </c>
      <c r="M579" t="str">
        <f t="shared" si="38"/>
        <v>19413 Councillor</v>
      </c>
      <c r="N579" s="6" t="str">
        <f t="shared" ref="N579:N642" si="39">IF(I579,M579,"")</f>
        <v>19413 Councillor</v>
      </c>
      <c r="O579" s="15">
        <f>IF(I579&lt;&gt;FALSE,VLOOKUP(H579,internet_municipalities!$B$2:$W$226,22,FALSE),"NO INTERNET")</f>
        <v>3484</v>
      </c>
      <c r="P579" s="16">
        <f t="shared" si="36"/>
        <v>7.4913892078071184E-2</v>
      </c>
    </row>
    <row r="580" spans="1:16" x14ac:dyDescent="0.2">
      <c r="A580">
        <v>19413</v>
      </c>
      <c r="B580" t="b">
        <v>0</v>
      </c>
      <c r="C580" t="s">
        <v>1463</v>
      </c>
      <c r="D580" t="s">
        <v>1613</v>
      </c>
      <c r="E580">
        <v>1067</v>
      </c>
      <c r="F580" t="s">
        <v>1460</v>
      </c>
      <c r="G580" t="b">
        <v>0</v>
      </c>
      <c r="H580" t="str">
        <f>VLOOKUP(A580,all_municipalities!$A$2:$M$445,2,FALSE)</f>
        <v>Ashfield-Colborne-Wawanosh, Township of</v>
      </c>
      <c r="I580" t="b">
        <f>VLOOKUP(A580,all_municipalities!$A$2:$M$445,9,FALSE)</f>
        <v>1</v>
      </c>
      <c r="J580" t="b">
        <f>VLOOKUP(A580,all_municipalities!$A$2:$M$445,13, FALSE)</f>
        <v>1</v>
      </c>
      <c r="K580" t="str">
        <f t="shared" si="37"/>
        <v>NONE</v>
      </c>
      <c r="L580">
        <v>6</v>
      </c>
      <c r="M580" t="str">
        <f t="shared" si="38"/>
        <v>19413 Councillor</v>
      </c>
      <c r="N580" s="6" t="str">
        <f t="shared" si="39"/>
        <v>19413 Councillor</v>
      </c>
      <c r="O580" s="15">
        <f>IF(I580&lt;&gt;FALSE,VLOOKUP(H580,internet_municipalities!$B$2:$W$226,22,FALSE),"NO INTERNET")</f>
        <v>3484</v>
      </c>
      <c r="P580" s="16" t="str">
        <f t="shared" si="36"/>
        <v>Lost</v>
      </c>
    </row>
    <row r="581" spans="1:16" x14ac:dyDescent="0.2">
      <c r="A581">
        <v>19413</v>
      </c>
      <c r="B581" t="b">
        <v>0</v>
      </c>
      <c r="C581" t="s">
        <v>1463</v>
      </c>
      <c r="D581" t="s">
        <v>1614</v>
      </c>
      <c r="E581">
        <v>824</v>
      </c>
      <c r="F581" t="s">
        <v>1460</v>
      </c>
      <c r="G581" t="b">
        <v>0</v>
      </c>
      <c r="H581" t="str">
        <f>VLOOKUP(A581,all_municipalities!$A$2:$M$445,2,FALSE)</f>
        <v>Ashfield-Colborne-Wawanosh, Township of</v>
      </c>
      <c r="I581" t="b">
        <f>VLOOKUP(A581,all_municipalities!$A$2:$M$445,9,FALSE)</f>
        <v>1</v>
      </c>
      <c r="J581" t="b">
        <f>VLOOKUP(A581,all_municipalities!$A$2:$M$445,13, FALSE)</f>
        <v>1</v>
      </c>
      <c r="K581" t="str">
        <f t="shared" si="37"/>
        <v>NONE</v>
      </c>
      <c r="L581">
        <v>6</v>
      </c>
      <c r="M581" t="str">
        <f t="shared" si="38"/>
        <v>19413 Councillor</v>
      </c>
      <c r="N581" s="6" t="str">
        <f t="shared" si="39"/>
        <v>19413 Councillor</v>
      </c>
      <c r="O581" s="15">
        <f>IF(I581&lt;&gt;FALSE,VLOOKUP(H581,internet_municipalities!$B$2:$W$226,22,FALSE),"NO INTERNET")</f>
        <v>3484</v>
      </c>
      <c r="P581" s="16" t="str">
        <f t="shared" si="36"/>
        <v>Lost</v>
      </c>
    </row>
    <row r="582" spans="1:16" x14ac:dyDescent="0.2">
      <c r="A582">
        <v>19413</v>
      </c>
      <c r="B582" t="b">
        <v>0</v>
      </c>
      <c r="C582" t="s">
        <v>1463</v>
      </c>
      <c r="D582" t="s">
        <v>1615</v>
      </c>
      <c r="E582">
        <v>914</v>
      </c>
      <c r="F582" t="s">
        <v>1460</v>
      </c>
      <c r="G582" t="b">
        <v>0</v>
      </c>
      <c r="H582" t="str">
        <f>VLOOKUP(A582,all_municipalities!$A$2:$M$445,2,FALSE)</f>
        <v>Ashfield-Colborne-Wawanosh, Township of</v>
      </c>
      <c r="I582" t="b">
        <f>VLOOKUP(A582,all_municipalities!$A$2:$M$445,9,FALSE)</f>
        <v>1</v>
      </c>
      <c r="J582" t="b">
        <f>VLOOKUP(A582,all_municipalities!$A$2:$M$445,13, FALSE)</f>
        <v>1</v>
      </c>
      <c r="K582" t="str">
        <f t="shared" si="37"/>
        <v>NONE</v>
      </c>
      <c r="L582">
        <v>6</v>
      </c>
      <c r="M582" t="str">
        <f t="shared" si="38"/>
        <v>19413 Councillor</v>
      </c>
      <c r="N582" s="6" t="str">
        <f t="shared" si="39"/>
        <v>19413 Councillor</v>
      </c>
      <c r="O582" s="15">
        <f>IF(I582&lt;&gt;FALSE,VLOOKUP(H582,internet_municipalities!$B$2:$W$226,22,FALSE),"NO INTERNET")</f>
        <v>3484</v>
      </c>
      <c r="P582" s="16" t="str">
        <f t="shared" si="36"/>
        <v>Lost</v>
      </c>
    </row>
    <row r="583" spans="1:16" x14ac:dyDescent="0.2">
      <c r="A583">
        <v>19413</v>
      </c>
      <c r="B583" t="b">
        <v>0</v>
      </c>
      <c r="C583" t="s">
        <v>1479</v>
      </c>
      <c r="D583" t="s">
        <v>1616</v>
      </c>
      <c r="E583">
        <v>801</v>
      </c>
      <c r="F583" t="s">
        <v>1460</v>
      </c>
      <c r="G583" t="b">
        <v>0</v>
      </c>
      <c r="H583" t="str">
        <f>VLOOKUP(A583,all_municipalities!$A$2:$M$445,2,FALSE)</f>
        <v>Ashfield-Colborne-Wawanosh, Township of</v>
      </c>
      <c r="I583" t="b">
        <f>VLOOKUP(A583,all_municipalities!$A$2:$M$445,9,FALSE)</f>
        <v>1</v>
      </c>
      <c r="J583" t="b">
        <f>VLOOKUP(A583,all_municipalities!$A$2:$M$445,13, FALSE)</f>
        <v>1</v>
      </c>
      <c r="K583" t="str">
        <f t="shared" si="37"/>
        <v>NONE</v>
      </c>
      <c r="L583">
        <v>6</v>
      </c>
      <c r="M583" t="str">
        <f t="shared" si="38"/>
        <v>19413 Deputy Mayor</v>
      </c>
      <c r="N583" s="6" t="str">
        <f t="shared" si="39"/>
        <v>19413 Deputy Mayor</v>
      </c>
      <c r="O583" s="15">
        <f>IF(I583&lt;&gt;FALSE,VLOOKUP(H583,internet_municipalities!$B$2:$W$226,22,FALSE),"NO INTERNET")</f>
        <v>3484</v>
      </c>
      <c r="P583" s="16" t="str">
        <f t="shared" ref="P583:P646" si="40">IF(I583=TRUE,IF(F583&lt;&gt;"Acclaimed",IF(F583&lt;&gt;"Lost",F583/O583,"Lost"),"Acclaimed"),"NO INTERNET")</f>
        <v>Lost</v>
      </c>
    </row>
    <row r="584" spans="1:16" x14ac:dyDescent="0.2">
      <c r="A584">
        <v>19415</v>
      </c>
      <c r="B584" t="b">
        <v>1</v>
      </c>
      <c r="C584" t="s">
        <v>1805</v>
      </c>
      <c r="D584" t="s">
        <v>1806</v>
      </c>
      <c r="E584">
        <v>219</v>
      </c>
      <c r="F584">
        <v>75</v>
      </c>
      <c r="G584" t="b">
        <v>0</v>
      </c>
      <c r="H584" t="str">
        <f>VLOOKUP(A584,all_municipalities!$A$2:$M$445,2,FALSE)</f>
        <v>Bluewater, Municipality of</v>
      </c>
      <c r="I584" t="b">
        <f>VLOOKUP(A584,all_municipalities!$A$2:$M$445,9,FALSE)</f>
        <v>1</v>
      </c>
      <c r="J584" t="b">
        <f>VLOOKUP(A584,all_municipalities!$A$2:$M$445,13, FALSE)</f>
        <v>1</v>
      </c>
      <c r="K584" t="str">
        <f t="shared" si="37"/>
        <v>MID</v>
      </c>
      <c r="L584">
        <v>6</v>
      </c>
      <c r="M584" t="str">
        <f t="shared" si="38"/>
        <v>19415 Councillor, Ward Stanley West</v>
      </c>
      <c r="N584" s="6" t="str">
        <f t="shared" si="39"/>
        <v>19415 Councillor, Ward Stanley West</v>
      </c>
      <c r="O584" s="15">
        <f>IF(I584&lt;&gt;FALSE,VLOOKUP(H584,internet_municipalities!$B$2:$W$226,22,FALSE),"NO INTERNET")</f>
        <v>6295</v>
      </c>
      <c r="P584" s="16">
        <f t="shared" si="40"/>
        <v>1.1914217633042097E-2</v>
      </c>
    </row>
    <row r="585" spans="1:16" x14ac:dyDescent="0.2">
      <c r="A585">
        <v>19415</v>
      </c>
      <c r="B585" t="b">
        <v>1</v>
      </c>
      <c r="C585" t="s">
        <v>1807</v>
      </c>
      <c r="D585" t="s">
        <v>1808</v>
      </c>
      <c r="E585">
        <v>195</v>
      </c>
      <c r="F585">
        <v>58</v>
      </c>
      <c r="G585" t="b">
        <v>0</v>
      </c>
      <c r="H585" t="str">
        <f>VLOOKUP(A585,all_municipalities!$A$2:$M$445,2,FALSE)</f>
        <v>Bluewater, Municipality of</v>
      </c>
      <c r="I585" t="b">
        <f>VLOOKUP(A585,all_municipalities!$A$2:$M$445,9,FALSE)</f>
        <v>1</v>
      </c>
      <c r="J585" t="b">
        <f>VLOOKUP(A585,all_municipalities!$A$2:$M$445,13, FALSE)</f>
        <v>1</v>
      </c>
      <c r="K585" t="str">
        <f t="shared" si="37"/>
        <v>MID</v>
      </c>
      <c r="L585">
        <v>6</v>
      </c>
      <c r="M585" t="str">
        <f t="shared" si="38"/>
        <v>19415 Councillor, Ward Zurich</v>
      </c>
      <c r="N585" s="6" t="str">
        <f t="shared" si="39"/>
        <v>19415 Councillor, Ward Zurich</v>
      </c>
      <c r="O585" s="15">
        <f>IF(I585&lt;&gt;FALSE,VLOOKUP(H585,internet_municipalities!$B$2:$W$226,22,FALSE),"NO INTERNET")</f>
        <v>6295</v>
      </c>
      <c r="P585" s="16">
        <f t="shared" si="40"/>
        <v>9.2136616362192211E-3</v>
      </c>
    </row>
    <row r="586" spans="1:16" x14ac:dyDescent="0.2">
      <c r="A586">
        <v>19415</v>
      </c>
      <c r="B586" t="b">
        <v>1</v>
      </c>
      <c r="C586" t="s">
        <v>1479</v>
      </c>
      <c r="D586" t="s">
        <v>1809</v>
      </c>
      <c r="E586">
        <v>1375</v>
      </c>
      <c r="F586">
        <v>22</v>
      </c>
      <c r="G586" t="b">
        <v>0</v>
      </c>
      <c r="H586" t="str">
        <f>VLOOKUP(A586,all_municipalities!$A$2:$M$445,2,FALSE)</f>
        <v>Bluewater, Municipality of</v>
      </c>
      <c r="I586" t="b">
        <f>VLOOKUP(A586,all_municipalities!$A$2:$M$445,9,FALSE)</f>
        <v>1</v>
      </c>
      <c r="J586" t="b">
        <f>VLOOKUP(A586,all_municipalities!$A$2:$M$445,13, FALSE)</f>
        <v>1</v>
      </c>
      <c r="K586" t="str">
        <f t="shared" si="37"/>
        <v>MID</v>
      </c>
      <c r="L586">
        <v>6</v>
      </c>
      <c r="M586" t="str">
        <f t="shared" si="38"/>
        <v>19415 Deputy Mayor</v>
      </c>
      <c r="N586" s="6" t="str">
        <f t="shared" si="39"/>
        <v>19415 Deputy Mayor</v>
      </c>
      <c r="O586" s="15">
        <f>IF(I586&lt;&gt;FALSE,VLOOKUP(H586,internet_municipalities!$B$2:$W$226,22,FALSE),"NO INTERNET")</f>
        <v>6295</v>
      </c>
      <c r="P586" s="16">
        <f t="shared" si="40"/>
        <v>3.4948371723590153E-3</v>
      </c>
    </row>
    <row r="587" spans="1:16" x14ac:dyDescent="0.2">
      <c r="A587">
        <v>19415</v>
      </c>
      <c r="B587" t="b">
        <v>1</v>
      </c>
      <c r="C587" t="s">
        <v>1810</v>
      </c>
      <c r="D587" t="s">
        <v>1811</v>
      </c>
      <c r="E587" t="s">
        <v>461</v>
      </c>
      <c r="F587" t="s">
        <v>461</v>
      </c>
      <c r="G587" t="b">
        <v>0</v>
      </c>
      <c r="H587" t="str">
        <f>VLOOKUP(A587,all_municipalities!$A$2:$M$445,2,FALSE)</f>
        <v>Bluewater, Municipality of</v>
      </c>
      <c r="I587" t="b">
        <f>VLOOKUP(A587,all_municipalities!$A$2:$M$445,9,FALSE)</f>
        <v>1</v>
      </c>
      <c r="J587" t="b">
        <f>VLOOKUP(A587,all_municipalities!$A$2:$M$445,13, FALSE)</f>
        <v>1</v>
      </c>
      <c r="K587" t="str">
        <f t="shared" si="37"/>
        <v>NONE</v>
      </c>
      <c r="L587">
        <v>6</v>
      </c>
      <c r="M587" t="str">
        <f t="shared" si="38"/>
        <v>19415 Councillor, Ward Stanley East</v>
      </c>
      <c r="N587" s="6" t="str">
        <f t="shared" si="39"/>
        <v>19415 Councillor, Ward Stanley East</v>
      </c>
      <c r="O587" s="15">
        <f>IF(I587&lt;&gt;FALSE,VLOOKUP(H587,internet_municipalities!$B$2:$W$226,22,FALSE),"NO INTERNET")</f>
        <v>6295</v>
      </c>
      <c r="P587" s="16" t="str">
        <f t="shared" si="40"/>
        <v>Acclaimed</v>
      </c>
    </row>
    <row r="588" spans="1:16" x14ac:dyDescent="0.2">
      <c r="A588">
        <v>19415</v>
      </c>
      <c r="B588" t="b">
        <v>1</v>
      </c>
      <c r="C588" t="s">
        <v>1812</v>
      </c>
      <c r="D588" t="s">
        <v>1813</v>
      </c>
      <c r="E588" t="s">
        <v>461</v>
      </c>
      <c r="F588" t="s">
        <v>461</v>
      </c>
      <c r="G588" t="b">
        <v>0</v>
      </c>
      <c r="H588" t="str">
        <f>VLOOKUP(A588,all_municipalities!$A$2:$M$445,2,FALSE)</f>
        <v>Bluewater, Municipality of</v>
      </c>
      <c r="I588" t="b">
        <f>VLOOKUP(A588,all_municipalities!$A$2:$M$445,9,FALSE)</f>
        <v>1</v>
      </c>
      <c r="J588" t="b">
        <f>VLOOKUP(A588,all_municipalities!$A$2:$M$445,13, FALSE)</f>
        <v>1</v>
      </c>
      <c r="K588" t="str">
        <f t="shared" si="37"/>
        <v>NONE</v>
      </c>
      <c r="L588">
        <v>6</v>
      </c>
      <c r="M588" t="str">
        <f t="shared" si="38"/>
        <v>19415 Councillor, Ward Hay West</v>
      </c>
      <c r="N588" s="6" t="str">
        <f t="shared" si="39"/>
        <v>19415 Councillor, Ward Hay West</v>
      </c>
      <c r="O588" s="15">
        <f>IF(I588&lt;&gt;FALSE,VLOOKUP(H588,internet_municipalities!$B$2:$W$226,22,FALSE),"NO INTERNET")</f>
        <v>6295</v>
      </c>
      <c r="P588" s="16" t="str">
        <f t="shared" si="40"/>
        <v>Acclaimed</v>
      </c>
    </row>
    <row r="589" spans="1:16" x14ac:dyDescent="0.2">
      <c r="A589">
        <v>19415</v>
      </c>
      <c r="B589" t="b">
        <v>1</v>
      </c>
      <c r="C589" t="s">
        <v>1814</v>
      </c>
      <c r="D589" t="s">
        <v>1815</v>
      </c>
      <c r="E589" t="s">
        <v>461</v>
      </c>
      <c r="F589" t="s">
        <v>461</v>
      </c>
      <c r="G589" t="b">
        <v>0</v>
      </c>
      <c r="H589" t="str">
        <f>VLOOKUP(A589,all_municipalities!$A$2:$M$445,2,FALSE)</f>
        <v>Bluewater, Municipality of</v>
      </c>
      <c r="I589" t="b">
        <f>VLOOKUP(A589,all_municipalities!$A$2:$M$445,9,FALSE)</f>
        <v>1</v>
      </c>
      <c r="J589" t="b">
        <f>VLOOKUP(A589,all_municipalities!$A$2:$M$445,13, FALSE)</f>
        <v>1</v>
      </c>
      <c r="K589" t="str">
        <f t="shared" si="37"/>
        <v>NONE</v>
      </c>
      <c r="L589">
        <v>6</v>
      </c>
      <c r="M589" t="str">
        <f t="shared" si="38"/>
        <v>19415 Councillor, Ward Hay East</v>
      </c>
      <c r="N589" s="6" t="str">
        <f t="shared" si="39"/>
        <v>19415 Councillor, Ward Hay East</v>
      </c>
      <c r="O589" s="15">
        <f>IF(I589&lt;&gt;FALSE,VLOOKUP(H589,internet_municipalities!$B$2:$W$226,22,FALSE),"NO INTERNET")</f>
        <v>6295</v>
      </c>
      <c r="P589" s="16" t="str">
        <f t="shared" si="40"/>
        <v>Acclaimed</v>
      </c>
    </row>
    <row r="590" spans="1:16" x14ac:dyDescent="0.2">
      <c r="A590">
        <v>19415</v>
      </c>
      <c r="B590" t="b">
        <v>1</v>
      </c>
      <c r="C590" t="s">
        <v>1816</v>
      </c>
      <c r="D590" t="s">
        <v>1817</v>
      </c>
      <c r="E590" t="s">
        <v>461</v>
      </c>
      <c r="F590" t="s">
        <v>461</v>
      </c>
      <c r="G590" t="b">
        <v>0</v>
      </c>
      <c r="H590" t="str">
        <f>VLOOKUP(A590,all_municipalities!$A$2:$M$445,2,FALSE)</f>
        <v>Bluewater, Municipality of</v>
      </c>
      <c r="I590" t="b">
        <f>VLOOKUP(A590,all_municipalities!$A$2:$M$445,9,FALSE)</f>
        <v>1</v>
      </c>
      <c r="J590" t="b">
        <f>VLOOKUP(A590,all_municipalities!$A$2:$M$445,13, FALSE)</f>
        <v>1</v>
      </c>
      <c r="K590" t="str">
        <f t="shared" si="37"/>
        <v>NONE</v>
      </c>
      <c r="L590">
        <v>6</v>
      </c>
      <c r="M590" t="str">
        <f t="shared" si="38"/>
        <v>19415 Councillor, Ward Hensall</v>
      </c>
      <c r="N590" s="6" t="str">
        <f t="shared" si="39"/>
        <v>19415 Councillor, Ward Hensall</v>
      </c>
      <c r="O590" s="15">
        <f>IF(I590&lt;&gt;FALSE,VLOOKUP(H590,internet_municipalities!$B$2:$W$226,22,FALSE),"NO INTERNET")</f>
        <v>6295</v>
      </c>
      <c r="P590" s="16" t="str">
        <f t="shared" si="40"/>
        <v>Acclaimed</v>
      </c>
    </row>
    <row r="591" spans="1:16" x14ac:dyDescent="0.2">
      <c r="A591">
        <v>19415</v>
      </c>
      <c r="B591" t="b">
        <v>1</v>
      </c>
      <c r="C591" t="s">
        <v>1818</v>
      </c>
      <c r="D591" t="s">
        <v>1819</v>
      </c>
      <c r="E591" t="s">
        <v>461</v>
      </c>
      <c r="F591" t="s">
        <v>461</v>
      </c>
      <c r="G591" t="b">
        <v>0</v>
      </c>
      <c r="H591" t="str">
        <f>VLOOKUP(A591,all_municipalities!$A$2:$M$445,2,FALSE)</f>
        <v>Bluewater, Municipality of</v>
      </c>
      <c r="I591" t="b">
        <f>VLOOKUP(A591,all_municipalities!$A$2:$M$445,9,FALSE)</f>
        <v>1</v>
      </c>
      <c r="J591" t="b">
        <f>VLOOKUP(A591,all_municipalities!$A$2:$M$445,13, FALSE)</f>
        <v>1</v>
      </c>
      <c r="K591" t="str">
        <f t="shared" si="37"/>
        <v>NONE</v>
      </c>
      <c r="L591">
        <v>6</v>
      </c>
      <c r="M591" t="str">
        <f t="shared" si="38"/>
        <v>19415 Councillor, Ward Bayfield</v>
      </c>
      <c r="N591" s="6" t="str">
        <f t="shared" si="39"/>
        <v>19415 Councillor, Ward Bayfield</v>
      </c>
      <c r="O591" s="15">
        <f>IF(I591&lt;&gt;FALSE,VLOOKUP(H591,internet_municipalities!$B$2:$W$226,22,FALSE),"NO INTERNET")</f>
        <v>6295</v>
      </c>
      <c r="P591" s="16" t="str">
        <f t="shared" si="40"/>
        <v>Acclaimed</v>
      </c>
    </row>
    <row r="592" spans="1:16" x14ac:dyDescent="0.2">
      <c r="A592">
        <v>19415</v>
      </c>
      <c r="B592" t="b">
        <v>0</v>
      </c>
      <c r="C592" t="s">
        <v>1479</v>
      </c>
      <c r="D592" t="s">
        <v>1820</v>
      </c>
      <c r="E592">
        <v>1353</v>
      </c>
      <c r="F592" t="s">
        <v>1460</v>
      </c>
      <c r="G592" t="b">
        <v>0</v>
      </c>
      <c r="H592" t="str">
        <f>VLOOKUP(A592,all_municipalities!$A$2:$M$445,2,FALSE)</f>
        <v>Bluewater, Municipality of</v>
      </c>
      <c r="I592" t="b">
        <f>VLOOKUP(A592,all_municipalities!$A$2:$M$445,9,FALSE)</f>
        <v>1</v>
      </c>
      <c r="J592" t="b">
        <f>VLOOKUP(A592,all_municipalities!$A$2:$M$445,13, FALSE)</f>
        <v>1</v>
      </c>
      <c r="K592" t="str">
        <f t="shared" si="37"/>
        <v>NONE</v>
      </c>
      <c r="L592">
        <v>6</v>
      </c>
      <c r="M592" t="str">
        <f t="shared" si="38"/>
        <v>19415 Deputy Mayor</v>
      </c>
      <c r="N592" s="6" t="str">
        <f t="shared" si="39"/>
        <v>19415 Deputy Mayor</v>
      </c>
      <c r="O592" s="15">
        <f>IF(I592&lt;&gt;FALSE,VLOOKUP(H592,internet_municipalities!$B$2:$W$226,22,FALSE),"NO INTERNET")</f>
        <v>6295</v>
      </c>
      <c r="P592" s="16" t="str">
        <f t="shared" si="40"/>
        <v>Lost</v>
      </c>
    </row>
    <row r="593" spans="1:16" x14ac:dyDescent="0.2">
      <c r="A593">
        <v>19415</v>
      </c>
      <c r="B593" t="b">
        <v>0</v>
      </c>
      <c r="C593" t="s">
        <v>1807</v>
      </c>
      <c r="D593" t="s">
        <v>1821</v>
      </c>
      <c r="E593">
        <v>137</v>
      </c>
      <c r="F593" t="s">
        <v>1460</v>
      </c>
      <c r="G593" t="b">
        <v>0</v>
      </c>
      <c r="H593" t="str">
        <f>VLOOKUP(A593,all_municipalities!$A$2:$M$445,2,FALSE)</f>
        <v>Bluewater, Municipality of</v>
      </c>
      <c r="I593" t="b">
        <f>VLOOKUP(A593,all_municipalities!$A$2:$M$445,9,FALSE)</f>
        <v>1</v>
      </c>
      <c r="J593" t="b">
        <f>VLOOKUP(A593,all_municipalities!$A$2:$M$445,13, FALSE)</f>
        <v>1</v>
      </c>
      <c r="K593" t="str">
        <f t="shared" si="37"/>
        <v>NONE</v>
      </c>
      <c r="L593">
        <v>6</v>
      </c>
      <c r="M593" t="str">
        <f t="shared" si="38"/>
        <v>19415 Councillor, Ward Zurich</v>
      </c>
      <c r="N593" s="6" t="str">
        <f t="shared" si="39"/>
        <v>19415 Councillor, Ward Zurich</v>
      </c>
      <c r="O593" s="15">
        <f>IF(I593&lt;&gt;FALSE,VLOOKUP(H593,internet_municipalities!$B$2:$W$226,22,FALSE),"NO INTERNET")</f>
        <v>6295</v>
      </c>
      <c r="P593" s="16" t="str">
        <f t="shared" si="40"/>
        <v>Lost</v>
      </c>
    </row>
    <row r="594" spans="1:16" x14ac:dyDescent="0.2">
      <c r="A594">
        <v>19415</v>
      </c>
      <c r="B594" t="b">
        <v>0</v>
      </c>
      <c r="C594" t="s">
        <v>1805</v>
      </c>
      <c r="D594" t="s">
        <v>1822</v>
      </c>
      <c r="E594">
        <v>144</v>
      </c>
      <c r="F594" t="s">
        <v>1460</v>
      </c>
      <c r="G594" t="b">
        <v>0</v>
      </c>
      <c r="H594" t="str">
        <f>VLOOKUP(A594,all_municipalities!$A$2:$M$445,2,FALSE)</f>
        <v>Bluewater, Municipality of</v>
      </c>
      <c r="I594" t="b">
        <f>VLOOKUP(A594,all_municipalities!$A$2:$M$445,9,FALSE)</f>
        <v>1</v>
      </c>
      <c r="J594" t="b">
        <f>VLOOKUP(A594,all_municipalities!$A$2:$M$445,13, FALSE)</f>
        <v>1</v>
      </c>
      <c r="K594" t="str">
        <f t="shared" si="37"/>
        <v>NONE</v>
      </c>
      <c r="L594">
        <v>6</v>
      </c>
      <c r="M594" t="str">
        <f t="shared" si="38"/>
        <v>19415 Councillor, Ward Stanley West</v>
      </c>
      <c r="N594" s="6" t="str">
        <f t="shared" si="39"/>
        <v>19415 Councillor, Ward Stanley West</v>
      </c>
      <c r="O594" s="15">
        <f>IF(I594&lt;&gt;FALSE,VLOOKUP(H594,internet_municipalities!$B$2:$W$226,22,FALSE),"NO INTERNET")</f>
        <v>6295</v>
      </c>
      <c r="P594" s="16" t="str">
        <f t="shared" si="40"/>
        <v>Lost</v>
      </c>
    </row>
    <row r="595" spans="1:16" x14ac:dyDescent="0.2">
      <c r="A595">
        <v>10117</v>
      </c>
      <c r="B595" t="b">
        <v>1</v>
      </c>
      <c r="C595" t="s">
        <v>1463</v>
      </c>
      <c r="D595" t="s">
        <v>1998</v>
      </c>
      <c r="E595">
        <v>2684</v>
      </c>
      <c r="F595">
        <v>463</v>
      </c>
      <c r="G595" t="b">
        <v>0</v>
      </c>
      <c r="H595" t="str">
        <f>VLOOKUP(A595,all_municipalities!$A$2:$M$445,2,FALSE)</f>
        <v>Brockville, City of</v>
      </c>
      <c r="I595" t="b">
        <f>VLOOKUP(A595,all_municipalities!$A$2:$M$445,9,FALSE)</f>
        <v>1</v>
      </c>
      <c r="J595" t="b">
        <f>VLOOKUP(A595,all_municipalities!$A$2:$M$445,13, FALSE)</f>
        <v>1</v>
      </c>
      <c r="K595" t="str">
        <f t="shared" si="37"/>
        <v>LOW</v>
      </c>
      <c r="L595">
        <v>6</v>
      </c>
      <c r="M595" t="str">
        <f t="shared" si="38"/>
        <v>10117 Councillor</v>
      </c>
      <c r="N595" s="6" t="str">
        <f t="shared" si="39"/>
        <v>10117 Councillor</v>
      </c>
      <c r="O595" s="15">
        <f>IF(I595&lt;&gt;FALSE,VLOOKUP(H595,internet_municipalities!$B$2:$W$226,22,FALSE),"NO INTERNET")</f>
        <v>11078</v>
      </c>
      <c r="P595" s="16">
        <f t="shared" si="40"/>
        <v>4.1794547752301861E-2</v>
      </c>
    </row>
    <row r="596" spans="1:16" x14ac:dyDescent="0.2">
      <c r="A596">
        <v>10117</v>
      </c>
      <c r="B596" t="b">
        <v>1</v>
      </c>
      <c r="C596" t="s">
        <v>1463</v>
      </c>
      <c r="D596" t="s">
        <v>1999</v>
      </c>
      <c r="E596">
        <v>2518</v>
      </c>
      <c r="F596">
        <v>297</v>
      </c>
      <c r="G596" t="b">
        <v>0</v>
      </c>
      <c r="H596" t="str">
        <f>VLOOKUP(A596,all_municipalities!$A$2:$M$445,2,FALSE)</f>
        <v>Brockville, City of</v>
      </c>
      <c r="I596" t="b">
        <f>VLOOKUP(A596,all_municipalities!$A$2:$M$445,9,FALSE)</f>
        <v>1</v>
      </c>
      <c r="J596" t="b">
        <f>VLOOKUP(A596,all_municipalities!$A$2:$M$445,13, FALSE)</f>
        <v>1</v>
      </c>
      <c r="K596" t="str">
        <f t="shared" si="37"/>
        <v>LOW</v>
      </c>
      <c r="L596">
        <v>6</v>
      </c>
      <c r="M596" t="str">
        <f t="shared" si="38"/>
        <v>10117 Councillor</v>
      </c>
      <c r="N596" s="6" t="str">
        <f t="shared" si="39"/>
        <v>10117 Councillor</v>
      </c>
      <c r="O596" s="15">
        <f>IF(I596&lt;&gt;FALSE,VLOOKUP(H596,internet_municipalities!$B$2:$W$226,22,FALSE),"NO INTERNET")</f>
        <v>11078</v>
      </c>
      <c r="P596" s="16">
        <f t="shared" si="40"/>
        <v>2.6809893482578083E-2</v>
      </c>
    </row>
    <row r="597" spans="1:16" x14ac:dyDescent="0.2">
      <c r="A597">
        <v>10117</v>
      </c>
      <c r="B597" t="b">
        <v>1</v>
      </c>
      <c r="C597" t="s">
        <v>1463</v>
      </c>
      <c r="D597" t="s">
        <v>2000</v>
      </c>
      <c r="E597">
        <v>2520</v>
      </c>
      <c r="F597">
        <v>299</v>
      </c>
      <c r="G597" t="b">
        <v>0</v>
      </c>
      <c r="H597" t="str">
        <f>VLOOKUP(A597,all_municipalities!$A$2:$M$445,2,FALSE)</f>
        <v>Brockville, City of</v>
      </c>
      <c r="I597" t="b">
        <f>VLOOKUP(A597,all_municipalities!$A$2:$M$445,9,FALSE)</f>
        <v>1</v>
      </c>
      <c r="J597" t="b">
        <f>VLOOKUP(A597,all_municipalities!$A$2:$M$445,13, FALSE)</f>
        <v>1</v>
      </c>
      <c r="K597" t="str">
        <f t="shared" si="37"/>
        <v>LOW</v>
      </c>
      <c r="L597">
        <v>6</v>
      </c>
      <c r="M597" t="str">
        <f t="shared" si="38"/>
        <v>10117 Councillor</v>
      </c>
      <c r="N597" s="6" t="str">
        <f t="shared" si="39"/>
        <v>10117 Councillor</v>
      </c>
      <c r="O597" s="15">
        <f>IF(I597&lt;&gt;FALSE,VLOOKUP(H597,internet_municipalities!$B$2:$W$226,22,FALSE),"NO INTERNET")</f>
        <v>11078</v>
      </c>
      <c r="P597" s="16">
        <f t="shared" si="40"/>
        <v>2.6990431485827766E-2</v>
      </c>
    </row>
    <row r="598" spans="1:16" x14ac:dyDescent="0.2">
      <c r="A598">
        <v>10117</v>
      </c>
      <c r="B598" t="b">
        <v>1</v>
      </c>
      <c r="C598" t="s">
        <v>1463</v>
      </c>
      <c r="D598" t="s">
        <v>2001</v>
      </c>
      <c r="E598">
        <v>3838</v>
      </c>
      <c r="F598">
        <v>1617</v>
      </c>
      <c r="G598" t="b">
        <v>0</v>
      </c>
      <c r="H598" t="str">
        <f>VLOOKUP(A598,all_municipalities!$A$2:$M$445,2,FALSE)</f>
        <v>Brockville, City of</v>
      </c>
      <c r="I598" t="b">
        <f>VLOOKUP(A598,all_municipalities!$A$2:$M$445,9,FALSE)</f>
        <v>1</v>
      </c>
      <c r="J598" t="b">
        <f>VLOOKUP(A598,all_municipalities!$A$2:$M$445,13, FALSE)</f>
        <v>1</v>
      </c>
      <c r="K598" t="str">
        <f t="shared" si="37"/>
        <v>NONE</v>
      </c>
      <c r="L598">
        <v>6</v>
      </c>
      <c r="M598" t="str">
        <f t="shared" si="38"/>
        <v>10117 Councillor</v>
      </c>
      <c r="N598" s="6" t="str">
        <f t="shared" si="39"/>
        <v>10117 Councillor</v>
      </c>
      <c r="O598" s="15">
        <f>IF(I598&lt;&gt;FALSE,VLOOKUP(H598,internet_municipalities!$B$2:$W$226,22,FALSE),"NO INTERNET")</f>
        <v>11078</v>
      </c>
      <c r="P598" s="16">
        <f t="shared" si="40"/>
        <v>0.14596497562736957</v>
      </c>
    </row>
    <row r="599" spans="1:16" x14ac:dyDescent="0.2">
      <c r="A599">
        <v>10117</v>
      </c>
      <c r="B599" t="b">
        <v>1</v>
      </c>
      <c r="C599" t="s">
        <v>1463</v>
      </c>
      <c r="D599" t="s">
        <v>2002</v>
      </c>
      <c r="E599">
        <v>2980</v>
      </c>
      <c r="F599">
        <v>759</v>
      </c>
      <c r="G599" t="b">
        <v>0</v>
      </c>
      <c r="H599" t="str">
        <f>VLOOKUP(A599,all_municipalities!$A$2:$M$445,2,FALSE)</f>
        <v>Brockville, City of</v>
      </c>
      <c r="I599" t="b">
        <f>VLOOKUP(A599,all_municipalities!$A$2:$M$445,9,FALSE)</f>
        <v>1</v>
      </c>
      <c r="J599" t="b">
        <f>VLOOKUP(A599,all_municipalities!$A$2:$M$445,13, FALSE)</f>
        <v>1</v>
      </c>
      <c r="K599" t="str">
        <f t="shared" si="37"/>
        <v>LOW</v>
      </c>
      <c r="L599">
        <v>6</v>
      </c>
      <c r="M599" t="str">
        <f t="shared" si="38"/>
        <v>10117 Councillor</v>
      </c>
      <c r="N599" s="6" t="str">
        <f t="shared" si="39"/>
        <v>10117 Councillor</v>
      </c>
      <c r="O599" s="15">
        <f>IF(I599&lt;&gt;FALSE,VLOOKUP(H599,internet_municipalities!$B$2:$W$226,22,FALSE),"NO INTERNET")</f>
        <v>11078</v>
      </c>
      <c r="P599" s="16">
        <f t="shared" si="40"/>
        <v>6.8514172233255094E-2</v>
      </c>
    </row>
    <row r="600" spans="1:16" x14ac:dyDescent="0.2">
      <c r="A600">
        <v>10117</v>
      </c>
      <c r="B600" t="b">
        <v>1</v>
      </c>
      <c r="C600" t="s">
        <v>1463</v>
      </c>
      <c r="D600" t="s">
        <v>2003</v>
      </c>
      <c r="E600">
        <v>2737</v>
      </c>
      <c r="F600">
        <v>516</v>
      </c>
      <c r="G600" t="b">
        <v>0</v>
      </c>
      <c r="H600" t="str">
        <f>VLOOKUP(A600,all_municipalities!$A$2:$M$445,2,FALSE)</f>
        <v>Brockville, City of</v>
      </c>
      <c r="I600" t="b">
        <f>VLOOKUP(A600,all_municipalities!$A$2:$M$445,9,FALSE)</f>
        <v>1</v>
      </c>
      <c r="J600" t="b">
        <f>VLOOKUP(A600,all_municipalities!$A$2:$M$445,13, FALSE)</f>
        <v>1</v>
      </c>
      <c r="K600" t="str">
        <f t="shared" si="37"/>
        <v>LOW</v>
      </c>
      <c r="L600">
        <v>6</v>
      </c>
      <c r="M600" t="str">
        <f t="shared" si="38"/>
        <v>10117 Councillor</v>
      </c>
      <c r="N600" s="6" t="str">
        <f t="shared" si="39"/>
        <v>10117 Councillor</v>
      </c>
      <c r="O600" s="15">
        <f>IF(I600&lt;&gt;FALSE,VLOOKUP(H600,internet_municipalities!$B$2:$W$226,22,FALSE),"NO INTERNET")</f>
        <v>11078</v>
      </c>
      <c r="P600" s="16">
        <f t="shared" si="40"/>
        <v>4.6578804838418489E-2</v>
      </c>
    </row>
    <row r="601" spans="1:16" x14ac:dyDescent="0.2">
      <c r="A601">
        <v>10117</v>
      </c>
      <c r="B601" t="b">
        <v>1</v>
      </c>
      <c r="C601" t="s">
        <v>1463</v>
      </c>
      <c r="D601" t="s">
        <v>2004</v>
      </c>
      <c r="E601">
        <v>2989</v>
      </c>
      <c r="F601">
        <v>768</v>
      </c>
      <c r="G601" t="b">
        <v>0</v>
      </c>
      <c r="H601" t="str">
        <f>VLOOKUP(A601,all_municipalities!$A$2:$M$445,2,FALSE)</f>
        <v>Brockville, City of</v>
      </c>
      <c r="I601" t="b">
        <f>VLOOKUP(A601,all_municipalities!$A$2:$M$445,9,FALSE)</f>
        <v>1</v>
      </c>
      <c r="J601" t="b">
        <f>VLOOKUP(A601,all_municipalities!$A$2:$M$445,13, FALSE)</f>
        <v>1</v>
      </c>
      <c r="K601" t="str">
        <f t="shared" si="37"/>
        <v>LOW</v>
      </c>
      <c r="L601">
        <v>6</v>
      </c>
      <c r="M601" t="str">
        <f t="shared" si="38"/>
        <v>10117 Councillor</v>
      </c>
      <c r="N601" s="6" t="str">
        <f t="shared" si="39"/>
        <v>10117 Councillor</v>
      </c>
      <c r="O601" s="15">
        <f>IF(I601&lt;&gt;FALSE,VLOOKUP(H601,internet_municipalities!$B$2:$W$226,22,FALSE),"NO INTERNET")</f>
        <v>11078</v>
      </c>
      <c r="P601" s="16">
        <f t="shared" si="40"/>
        <v>6.9326593247878682E-2</v>
      </c>
    </row>
    <row r="602" spans="1:16" x14ac:dyDescent="0.2">
      <c r="A602">
        <v>10117</v>
      </c>
      <c r="B602" t="b">
        <v>1</v>
      </c>
      <c r="C602" t="s">
        <v>1463</v>
      </c>
      <c r="D602" t="s">
        <v>2005</v>
      </c>
      <c r="E602">
        <v>3527</v>
      </c>
      <c r="F602">
        <v>1306</v>
      </c>
      <c r="G602" t="b">
        <v>0</v>
      </c>
      <c r="H602" t="str">
        <f>VLOOKUP(A602,all_municipalities!$A$2:$M$445,2,FALSE)</f>
        <v>Brockville, City of</v>
      </c>
      <c r="I602" t="b">
        <f>VLOOKUP(A602,all_municipalities!$A$2:$M$445,9,FALSE)</f>
        <v>1</v>
      </c>
      <c r="J602" t="b">
        <f>VLOOKUP(A602,all_municipalities!$A$2:$M$445,13, FALSE)</f>
        <v>1</v>
      </c>
      <c r="K602" t="str">
        <f t="shared" si="37"/>
        <v>NONE</v>
      </c>
      <c r="L602">
        <v>6</v>
      </c>
      <c r="M602" t="str">
        <f t="shared" si="38"/>
        <v>10117 Councillor</v>
      </c>
      <c r="N602" s="6" t="str">
        <f t="shared" si="39"/>
        <v>10117 Councillor</v>
      </c>
      <c r="O602" s="15">
        <f>IF(I602&lt;&gt;FALSE,VLOOKUP(H602,internet_municipalities!$B$2:$W$226,22,FALSE),"NO INTERNET")</f>
        <v>11078</v>
      </c>
      <c r="P602" s="16">
        <f t="shared" si="40"/>
        <v>0.11789131612204369</v>
      </c>
    </row>
    <row r="603" spans="1:16" x14ac:dyDescent="0.2">
      <c r="A603">
        <v>10117</v>
      </c>
      <c r="B603" t="b">
        <v>0</v>
      </c>
      <c r="C603" t="s">
        <v>1463</v>
      </c>
      <c r="D603" t="s">
        <v>2006</v>
      </c>
      <c r="E603">
        <v>1594</v>
      </c>
      <c r="F603" t="s">
        <v>1460</v>
      </c>
      <c r="G603" t="b">
        <v>0</v>
      </c>
      <c r="H603" t="str">
        <f>VLOOKUP(A603,all_municipalities!$A$2:$M$445,2,FALSE)</f>
        <v>Brockville, City of</v>
      </c>
      <c r="I603" t="b">
        <f>VLOOKUP(A603,all_municipalities!$A$2:$M$445,9,FALSE)</f>
        <v>1</v>
      </c>
      <c r="J603" t="b">
        <f>VLOOKUP(A603,all_municipalities!$A$2:$M$445,13, FALSE)</f>
        <v>1</v>
      </c>
      <c r="K603" t="str">
        <f t="shared" si="37"/>
        <v>NONE</v>
      </c>
      <c r="L603">
        <v>6</v>
      </c>
      <c r="M603" t="str">
        <f t="shared" si="38"/>
        <v>10117 Councillor</v>
      </c>
      <c r="N603" s="6" t="str">
        <f t="shared" si="39"/>
        <v>10117 Councillor</v>
      </c>
      <c r="O603" s="15">
        <f>IF(I603&lt;&gt;FALSE,VLOOKUP(H603,internet_municipalities!$B$2:$W$226,22,FALSE),"NO INTERNET")</f>
        <v>11078</v>
      </c>
      <c r="P603" s="16" t="str">
        <f t="shared" si="40"/>
        <v>Lost</v>
      </c>
    </row>
    <row r="604" spans="1:16" x14ac:dyDescent="0.2">
      <c r="A604">
        <v>10117</v>
      </c>
      <c r="B604" t="b">
        <v>0</v>
      </c>
      <c r="C604" t="s">
        <v>1463</v>
      </c>
      <c r="D604" t="s">
        <v>2007</v>
      </c>
      <c r="E604">
        <v>1837</v>
      </c>
      <c r="F604" t="s">
        <v>1460</v>
      </c>
      <c r="G604" t="b">
        <v>0</v>
      </c>
      <c r="H604" t="str">
        <f>VLOOKUP(A604,all_municipalities!$A$2:$M$445,2,FALSE)</f>
        <v>Brockville, City of</v>
      </c>
      <c r="I604" t="b">
        <f>VLOOKUP(A604,all_municipalities!$A$2:$M$445,9,FALSE)</f>
        <v>1</v>
      </c>
      <c r="J604" t="b">
        <f>VLOOKUP(A604,all_municipalities!$A$2:$M$445,13, FALSE)</f>
        <v>1</v>
      </c>
      <c r="K604" t="str">
        <f t="shared" si="37"/>
        <v>NONE</v>
      </c>
      <c r="L604">
        <v>6</v>
      </c>
      <c r="M604" t="str">
        <f t="shared" si="38"/>
        <v>10117 Councillor</v>
      </c>
      <c r="N604" s="6" t="str">
        <f t="shared" si="39"/>
        <v>10117 Councillor</v>
      </c>
      <c r="O604" s="15">
        <f>IF(I604&lt;&gt;FALSE,VLOOKUP(H604,internet_municipalities!$B$2:$W$226,22,FALSE),"NO INTERNET")</f>
        <v>11078</v>
      </c>
      <c r="P604" s="16" t="str">
        <f t="shared" si="40"/>
        <v>Lost</v>
      </c>
    </row>
    <row r="605" spans="1:16" x14ac:dyDescent="0.2">
      <c r="A605">
        <v>10117</v>
      </c>
      <c r="B605" t="b">
        <v>0</v>
      </c>
      <c r="C605" t="s">
        <v>1463</v>
      </c>
      <c r="D605" t="s">
        <v>2008</v>
      </c>
      <c r="E605">
        <v>706</v>
      </c>
      <c r="F605" t="s">
        <v>1460</v>
      </c>
      <c r="G605" t="b">
        <v>0</v>
      </c>
      <c r="H605" t="str">
        <f>VLOOKUP(A605,all_municipalities!$A$2:$M$445,2,FALSE)</f>
        <v>Brockville, City of</v>
      </c>
      <c r="I605" t="b">
        <f>VLOOKUP(A605,all_municipalities!$A$2:$M$445,9,FALSE)</f>
        <v>1</v>
      </c>
      <c r="J605" t="b">
        <f>VLOOKUP(A605,all_municipalities!$A$2:$M$445,13, FALSE)</f>
        <v>1</v>
      </c>
      <c r="K605" t="str">
        <f t="shared" si="37"/>
        <v>NONE</v>
      </c>
      <c r="L605">
        <v>6</v>
      </c>
      <c r="M605" t="str">
        <f t="shared" si="38"/>
        <v>10117 Councillor</v>
      </c>
      <c r="N605" s="6" t="str">
        <f t="shared" si="39"/>
        <v>10117 Councillor</v>
      </c>
      <c r="O605" s="15">
        <f>IF(I605&lt;&gt;FALSE,VLOOKUP(H605,internet_municipalities!$B$2:$W$226,22,FALSE),"NO INTERNET")</f>
        <v>11078</v>
      </c>
      <c r="P605" s="16" t="str">
        <f t="shared" si="40"/>
        <v>Lost</v>
      </c>
    </row>
    <row r="606" spans="1:16" x14ac:dyDescent="0.2">
      <c r="A606">
        <v>10117</v>
      </c>
      <c r="B606" t="b">
        <v>0</v>
      </c>
      <c r="C606" t="s">
        <v>1463</v>
      </c>
      <c r="D606" t="s">
        <v>2009</v>
      </c>
      <c r="E606">
        <v>1493</v>
      </c>
      <c r="F606" t="s">
        <v>1460</v>
      </c>
      <c r="G606" t="b">
        <v>0</v>
      </c>
      <c r="H606" t="str">
        <f>VLOOKUP(A606,all_municipalities!$A$2:$M$445,2,FALSE)</f>
        <v>Brockville, City of</v>
      </c>
      <c r="I606" t="b">
        <f>VLOOKUP(A606,all_municipalities!$A$2:$M$445,9,FALSE)</f>
        <v>1</v>
      </c>
      <c r="J606" t="b">
        <f>VLOOKUP(A606,all_municipalities!$A$2:$M$445,13, FALSE)</f>
        <v>1</v>
      </c>
      <c r="K606" t="str">
        <f t="shared" si="37"/>
        <v>NONE</v>
      </c>
      <c r="L606">
        <v>6</v>
      </c>
      <c r="M606" t="str">
        <f t="shared" si="38"/>
        <v>10117 Councillor</v>
      </c>
      <c r="N606" s="6" t="str">
        <f t="shared" si="39"/>
        <v>10117 Councillor</v>
      </c>
      <c r="O606" s="15">
        <f>IF(I606&lt;&gt;FALSE,VLOOKUP(H606,internet_municipalities!$B$2:$W$226,22,FALSE),"NO INTERNET")</f>
        <v>11078</v>
      </c>
      <c r="P606" s="16" t="str">
        <f t="shared" si="40"/>
        <v>Lost</v>
      </c>
    </row>
    <row r="607" spans="1:16" x14ac:dyDescent="0.2">
      <c r="A607">
        <v>10117</v>
      </c>
      <c r="B607" t="b">
        <v>0</v>
      </c>
      <c r="C607" t="s">
        <v>1463</v>
      </c>
      <c r="D607" t="s">
        <v>2010</v>
      </c>
      <c r="E607">
        <v>1974</v>
      </c>
      <c r="F607" t="s">
        <v>1460</v>
      </c>
      <c r="G607" t="b">
        <v>0</v>
      </c>
      <c r="H607" t="str">
        <f>VLOOKUP(A607,all_municipalities!$A$2:$M$445,2,FALSE)</f>
        <v>Brockville, City of</v>
      </c>
      <c r="I607" t="b">
        <f>VLOOKUP(A607,all_municipalities!$A$2:$M$445,9,FALSE)</f>
        <v>1</v>
      </c>
      <c r="J607" t="b">
        <f>VLOOKUP(A607,all_municipalities!$A$2:$M$445,13, FALSE)</f>
        <v>1</v>
      </c>
      <c r="K607" t="str">
        <f t="shared" si="37"/>
        <v>NONE</v>
      </c>
      <c r="L607">
        <v>6</v>
      </c>
      <c r="M607" t="str">
        <f t="shared" si="38"/>
        <v>10117 Councillor</v>
      </c>
      <c r="N607" s="6" t="str">
        <f t="shared" si="39"/>
        <v>10117 Councillor</v>
      </c>
      <c r="O607" s="15">
        <f>IF(I607&lt;&gt;FALSE,VLOOKUP(H607,internet_municipalities!$B$2:$W$226,22,FALSE),"NO INTERNET")</f>
        <v>11078</v>
      </c>
      <c r="P607" s="16" t="str">
        <f t="shared" si="40"/>
        <v>Lost</v>
      </c>
    </row>
    <row r="608" spans="1:16" x14ac:dyDescent="0.2">
      <c r="A608">
        <v>10117</v>
      </c>
      <c r="B608" t="b">
        <v>0</v>
      </c>
      <c r="C608" t="s">
        <v>1463</v>
      </c>
      <c r="D608" t="s">
        <v>2011</v>
      </c>
      <c r="E608">
        <v>555</v>
      </c>
      <c r="F608" t="s">
        <v>1460</v>
      </c>
      <c r="G608" t="b">
        <v>0</v>
      </c>
      <c r="H608" t="str">
        <f>VLOOKUP(A608,all_municipalities!$A$2:$M$445,2,FALSE)</f>
        <v>Brockville, City of</v>
      </c>
      <c r="I608" t="b">
        <f>VLOOKUP(A608,all_municipalities!$A$2:$M$445,9,FALSE)</f>
        <v>1</v>
      </c>
      <c r="J608" t="b">
        <f>VLOOKUP(A608,all_municipalities!$A$2:$M$445,13, FALSE)</f>
        <v>1</v>
      </c>
      <c r="K608" t="str">
        <f t="shared" si="37"/>
        <v>NONE</v>
      </c>
      <c r="L608">
        <v>6</v>
      </c>
      <c r="M608" t="str">
        <f t="shared" si="38"/>
        <v>10117 Councillor</v>
      </c>
      <c r="N608" s="6" t="str">
        <f t="shared" si="39"/>
        <v>10117 Councillor</v>
      </c>
      <c r="O608" s="15">
        <f>IF(I608&lt;&gt;FALSE,VLOOKUP(H608,internet_municipalities!$B$2:$W$226,22,FALSE),"NO INTERNET")</f>
        <v>11078</v>
      </c>
      <c r="P608" s="16" t="str">
        <f t="shared" si="40"/>
        <v>Lost</v>
      </c>
    </row>
    <row r="609" spans="1:16" x14ac:dyDescent="0.2">
      <c r="A609">
        <v>10117</v>
      </c>
      <c r="B609" t="b">
        <v>0</v>
      </c>
      <c r="C609" t="s">
        <v>1463</v>
      </c>
      <c r="D609" t="s">
        <v>2012</v>
      </c>
      <c r="E609">
        <v>1870</v>
      </c>
      <c r="F609" t="s">
        <v>1460</v>
      </c>
      <c r="G609" t="b">
        <v>0</v>
      </c>
      <c r="H609" t="str">
        <f>VLOOKUP(A609,all_municipalities!$A$2:$M$445,2,FALSE)</f>
        <v>Brockville, City of</v>
      </c>
      <c r="I609" t="b">
        <f>VLOOKUP(A609,all_municipalities!$A$2:$M$445,9,FALSE)</f>
        <v>1</v>
      </c>
      <c r="J609" t="b">
        <f>VLOOKUP(A609,all_municipalities!$A$2:$M$445,13, FALSE)</f>
        <v>1</v>
      </c>
      <c r="K609" t="str">
        <f t="shared" si="37"/>
        <v>NONE</v>
      </c>
      <c r="L609">
        <v>6</v>
      </c>
      <c r="M609" t="str">
        <f t="shared" si="38"/>
        <v>10117 Councillor</v>
      </c>
      <c r="N609" s="6" t="str">
        <f t="shared" si="39"/>
        <v>10117 Councillor</v>
      </c>
      <c r="O609" s="15">
        <f>IF(I609&lt;&gt;FALSE,VLOOKUP(H609,internet_municipalities!$B$2:$W$226,22,FALSE),"NO INTERNET")</f>
        <v>11078</v>
      </c>
      <c r="P609" s="16" t="str">
        <f t="shared" si="40"/>
        <v>Lost</v>
      </c>
    </row>
    <row r="610" spans="1:16" x14ac:dyDescent="0.2">
      <c r="A610">
        <v>10117</v>
      </c>
      <c r="B610" t="b">
        <v>0</v>
      </c>
      <c r="C610" t="s">
        <v>1463</v>
      </c>
      <c r="D610" t="s">
        <v>2013</v>
      </c>
      <c r="E610">
        <v>2221</v>
      </c>
      <c r="F610" t="s">
        <v>1460</v>
      </c>
      <c r="G610" t="b">
        <v>0</v>
      </c>
      <c r="H610" t="str">
        <f>VLOOKUP(A610,all_municipalities!$A$2:$M$445,2,FALSE)</f>
        <v>Brockville, City of</v>
      </c>
      <c r="I610" t="b">
        <f>VLOOKUP(A610,all_municipalities!$A$2:$M$445,9,FALSE)</f>
        <v>1</v>
      </c>
      <c r="J610" t="b">
        <f>VLOOKUP(A610,all_municipalities!$A$2:$M$445,13, FALSE)</f>
        <v>1</v>
      </c>
      <c r="K610" t="str">
        <f t="shared" si="37"/>
        <v>NONE</v>
      </c>
      <c r="L610">
        <v>6</v>
      </c>
      <c r="M610" t="str">
        <f t="shared" si="38"/>
        <v>10117 Councillor</v>
      </c>
      <c r="N610" s="6" t="str">
        <f t="shared" si="39"/>
        <v>10117 Councillor</v>
      </c>
      <c r="O610" s="15">
        <f>IF(I610&lt;&gt;FALSE,VLOOKUP(H610,internet_municipalities!$B$2:$W$226,22,FALSE),"NO INTERNET")</f>
        <v>11078</v>
      </c>
      <c r="P610" s="16" t="str">
        <f t="shared" si="40"/>
        <v>Lost</v>
      </c>
    </row>
    <row r="611" spans="1:16" x14ac:dyDescent="0.2">
      <c r="A611">
        <v>10143</v>
      </c>
      <c r="B611" t="b">
        <v>1</v>
      </c>
      <c r="C611" t="s">
        <v>1463</v>
      </c>
      <c r="D611" t="s">
        <v>2155</v>
      </c>
      <c r="E611">
        <v>1889</v>
      </c>
      <c r="F611">
        <v>451</v>
      </c>
      <c r="G611" t="b">
        <v>0</v>
      </c>
      <c r="H611" t="str">
        <f>VLOOKUP(A611,all_municipalities!$A$2:$M$445,2,FALSE)</f>
        <v>Carleton Place, Town of</v>
      </c>
      <c r="I611" t="b">
        <f>VLOOKUP(A611,all_municipalities!$A$2:$M$445,9,FALSE)</f>
        <v>1</v>
      </c>
      <c r="J611" t="b">
        <f>VLOOKUP(A611,all_municipalities!$A$2:$M$445,13, FALSE)</f>
        <v>1</v>
      </c>
      <c r="K611" t="str">
        <f t="shared" si="37"/>
        <v>LOW</v>
      </c>
      <c r="L611">
        <v>6</v>
      </c>
      <c r="M611" t="str">
        <f t="shared" si="38"/>
        <v>10143 Councillor</v>
      </c>
      <c r="N611" s="6" t="str">
        <f t="shared" si="39"/>
        <v>10143 Councillor</v>
      </c>
      <c r="O611" s="15">
        <f>IF(I611&lt;&gt;FALSE,VLOOKUP(H611,internet_municipalities!$B$2:$W$226,22,FALSE),"NO INTERNET")</f>
        <v>5587</v>
      </c>
      <c r="P611" s="16">
        <f t="shared" si="40"/>
        <v>8.072310721317344E-2</v>
      </c>
    </row>
    <row r="612" spans="1:16" x14ac:dyDescent="0.2">
      <c r="A612">
        <v>10143</v>
      </c>
      <c r="B612" t="b">
        <v>1</v>
      </c>
      <c r="C612" t="s">
        <v>1463</v>
      </c>
      <c r="D612" t="s">
        <v>2156</v>
      </c>
      <c r="E612">
        <v>1507</v>
      </c>
      <c r="F612">
        <v>69</v>
      </c>
      <c r="G612" t="b">
        <v>0</v>
      </c>
      <c r="H612" t="str">
        <f>VLOOKUP(A612,all_municipalities!$A$2:$M$445,2,FALSE)</f>
        <v>Carleton Place, Town of</v>
      </c>
      <c r="I612" t="b">
        <f>VLOOKUP(A612,all_municipalities!$A$2:$M$445,9,FALSE)</f>
        <v>1</v>
      </c>
      <c r="J612" t="b">
        <f>VLOOKUP(A612,all_municipalities!$A$2:$M$445,13, FALSE)</f>
        <v>1</v>
      </c>
      <c r="K612" t="str">
        <f t="shared" si="37"/>
        <v>MID</v>
      </c>
      <c r="L612">
        <v>6</v>
      </c>
      <c r="M612" t="str">
        <f t="shared" si="38"/>
        <v>10143 Councillor</v>
      </c>
      <c r="N612" s="6" t="str">
        <f t="shared" si="39"/>
        <v>10143 Councillor</v>
      </c>
      <c r="O612" s="15">
        <f>IF(I612&lt;&gt;FALSE,VLOOKUP(H612,internet_municipalities!$B$2:$W$226,22,FALSE),"NO INTERNET")</f>
        <v>5587</v>
      </c>
      <c r="P612" s="16">
        <f t="shared" si="40"/>
        <v>1.2350098442813675E-2</v>
      </c>
    </row>
    <row r="613" spans="1:16" x14ac:dyDescent="0.2">
      <c r="A613">
        <v>10143</v>
      </c>
      <c r="B613" t="b">
        <v>1</v>
      </c>
      <c r="C613" t="s">
        <v>1463</v>
      </c>
      <c r="D613" t="s">
        <v>2157</v>
      </c>
      <c r="E613">
        <v>1655</v>
      </c>
      <c r="F613">
        <v>217</v>
      </c>
      <c r="G613" t="b">
        <v>0</v>
      </c>
      <c r="H613" t="str">
        <f>VLOOKUP(A613,all_municipalities!$A$2:$M$445,2,FALSE)</f>
        <v>Carleton Place, Town of</v>
      </c>
      <c r="I613" t="b">
        <f>VLOOKUP(A613,all_municipalities!$A$2:$M$445,9,FALSE)</f>
        <v>1</v>
      </c>
      <c r="J613" t="b">
        <f>VLOOKUP(A613,all_municipalities!$A$2:$M$445,13, FALSE)</f>
        <v>1</v>
      </c>
      <c r="K613" t="str">
        <f t="shared" si="37"/>
        <v>LOW</v>
      </c>
      <c r="L613">
        <v>6</v>
      </c>
      <c r="M613" t="str">
        <f t="shared" si="38"/>
        <v>10143 Councillor</v>
      </c>
      <c r="N613" s="6" t="str">
        <f t="shared" si="39"/>
        <v>10143 Councillor</v>
      </c>
      <c r="O613" s="15">
        <f>IF(I613&lt;&gt;FALSE,VLOOKUP(H613,internet_municipalities!$B$2:$W$226,22,FALSE),"NO INTERNET")</f>
        <v>5587</v>
      </c>
      <c r="P613" s="16">
        <f t="shared" si="40"/>
        <v>3.8840164667979238E-2</v>
      </c>
    </row>
    <row r="614" spans="1:16" x14ac:dyDescent="0.2">
      <c r="A614">
        <v>10143</v>
      </c>
      <c r="B614" t="b">
        <v>1</v>
      </c>
      <c r="C614" t="s">
        <v>1463</v>
      </c>
      <c r="D614" t="s">
        <v>2158</v>
      </c>
      <c r="E614">
        <v>1952</v>
      </c>
      <c r="F614">
        <v>514</v>
      </c>
      <c r="G614" t="b">
        <v>0</v>
      </c>
      <c r="H614" t="str">
        <f>VLOOKUP(A614,all_municipalities!$A$2:$M$445,2,FALSE)</f>
        <v>Carleton Place, Town of</v>
      </c>
      <c r="I614" t="b">
        <f>VLOOKUP(A614,all_municipalities!$A$2:$M$445,9,FALSE)</f>
        <v>1</v>
      </c>
      <c r="J614" t="b">
        <f>VLOOKUP(A614,all_municipalities!$A$2:$M$445,13, FALSE)</f>
        <v>1</v>
      </c>
      <c r="K614" t="str">
        <f t="shared" si="37"/>
        <v>LOW</v>
      </c>
      <c r="L614">
        <v>6</v>
      </c>
      <c r="M614" t="str">
        <f t="shared" si="38"/>
        <v>10143 Councillor</v>
      </c>
      <c r="N614" s="6" t="str">
        <f t="shared" si="39"/>
        <v>10143 Councillor</v>
      </c>
      <c r="O614" s="15">
        <f>IF(I614&lt;&gt;FALSE,VLOOKUP(H614,internet_municipalities!$B$2:$W$226,22,FALSE),"NO INTERNET")</f>
        <v>5587</v>
      </c>
      <c r="P614" s="16">
        <f t="shared" si="40"/>
        <v>9.199928405226418E-2</v>
      </c>
    </row>
    <row r="615" spans="1:16" x14ac:dyDescent="0.2">
      <c r="A615">
        <v>10143</v>
      </c>
      <c r="B615" t="b">
        <v>1</v>
      </c>
      <c r="C615" t="s">
        <v>1463</v>
      </c>
      <c r="D615" t="s">
        <v>2159</v>
      </c>
      <c r="E615">
        <v>2469</v>
      </c>
      <c r="F615">
        <v>1031</v>
      </c>
      <c r="G615" t="b">
        <v>0</v>
      </c>
      <c r="H615" t="str">
        <f>VLOOKUP(A615,all_municipalities!$A$2:$M$445,2,FALSE)</f>
        <v>Carleton Place, Town of</v>
      </c>
      <c r="I615" t="b">
        <f>VLOOKUP(A615,all_municipalities!$A$2:$M$445,9,FALSE)</f>
        <v>1</v>
      </c>
      <c r="J615" t="b">
        <f>VLOOKUP(A615,all_municipalities!$A$2:$M$445,13, FALSE)</f>
        <v>1</v>
      </c>
      <c r="K615" t="str">
        <f t="shared" si="37"/>
        <v>NONE</v>
      </c>
      <c r="L615">
        <v>6</v>
      </c>
      <c r="M615" t="str">
        <f t="shared" si="38"/>
        <v>10143 Councillor</v>
      </c>
      <c r="N615" s="6" t="str">
        <f t="shared" si="39"/>
        <v>10143 Councillor</v>
      </c>
      <c r="O615" s="15">
        <f>IF(I615&lt;&gt;FALSE,VLOOKUP(H615,internet_municipalities!$B$2:$W$226,22,FALSE),"NO INTERNET")</f>
        <v>5587</v>
      </c>
      <c r="P615" s="16">
        <f t="shared" si="40"/>
        <v>0.18453552890638983</v>
      </c>
    </row>
    <row r="616" spans="1:16" x14ac:dyDescent="0.2">
      <c r="A616">
        <v>10143</v>
      </c>
      <c r="B616" t="b">
        <v>1</v>
      </c>
      <c r="C616" t="s">
        <v>1479</v>
      </c>
      <c r="D616" t="s">
        <v>2160</v>
      </c>
      <c r="E616">
        <v>2393</v>
      </c>
      <c r="F616">
        <v>924</v>
      </c>
      <c r="G616" t="b">
        <v>0</v>
      </c>
      <c r="H616" t="str">
        <f>VLOOKUP(A616,all_municipalities!$A$2:$M$445,2,FALSE)</f>
        <v>Carleton Place, Town of</v>
      </c>
      <c r="I616" t="b">
        <f>VLOOKUP(A616,all_municipalities!$A$2:$M$445,9,FALSE)</f>
        <v>1</v>
      </c>
      <c r="J616" t="b">
        <f>VLOOKUP(A616,all_municipalities!$A$2:$M$445,13, FALSE)</f>
        <v>1</v>
      </c>
      <c r="K616" t="str">
        <f t="shared" si="37"/>
        <v>LOW</v>
      </c>
      <c r="L616">
        <v>6</v>
      </c>
      <c r="M616" t="str">
        <f t="shared" si="38"/>
        <v>10143 Deputy Mayor</v>
      </c>
      <c r="N616" s="6" t="str">
        <f t="shared" si="39"/>
        <v>10143 Deputy Mayor</v>
      </c>
      <c r="O616" s="15">
        <f>IF(I616&lt;&gt;FALSE,VLOOKUP(H616,internet_municipalities!$B$2:$W$226,22,FALSE),"NO INTERNET")</f>
        <v>5587</v>
      </c>
      <c r="P616" s="16">
        <f t="shared" si="40"/>
        <v>0.16538392697333096</v>
      </c>
    </row>
    <row r="617" spans="1:16" x14ac:dyDescent="0.2">
      <c r="A617">
        <v>10143</v>
      </c>
      <c r="B617" t="b">
        <v>0</v>
      </c>
      <c r="C617" t="s">
        <v>1479</v>
      </c>
      <c r="D617" t="s">
        <v>2161</v>
      </c>
      <c r="E617">
        <v>1469</v>
      </c>
      <c r="F617" t="s">
        <v>1460</v>
      </c>
      <c r="G617" t="b">
        <v>0</v>
      </c>
      <c r="H617" t="str">
        <f>VLOOKUP(A617,all_municipalities!$A$2:$M$445,2,FALSE)</f>
        <v>Carleton Place, Town of</v>
      </c>
      <c r="I617" t="b">
        <f>VLOOKUP(A617,all_municipalities!$A$2:$M$445,9,FALSE)</f>
        <v>1</v>
      </c>
      <c r="J617" t="b">
        <f>VLOOKUP(A617,all_municipalities!$A$2:$M$445,13, FALSE)</f>
        <v>1</v>
      </c>
      <c r="K617" t="str">
        <f t="shared" si="37"/>
        <v>NONE</v>
      </c>
      <c r="L617">
        <v>6</v>
      </c>
      <c r="M617" t="str">
        <f t="shared" si="38"/>
        <v>10143 Deputy Mayor</v>
      </c>
      <c r="N617" s="6" t="str">
        <f t="shared" si="39"/>
        <v>10143 Deputy Mayor</v>
      </c>
      <c r="O617" s="15">
        <f>IF(I617&lt;&gt;FALSE,VLOOKUP(H617,internet_municipalities!$B$2:$W$226,22,FALSE),"NO INTERNET")</f>
        <v>5587</v>
      </c>
      <c r="P617" s="16" t="str">
        <f t="shared" si="40"/>
        <v>Lost</v>
      </c>
    </row>
    <row r="618" spans="1:16" x14ac:dyDescent="0.2">
      <c r="A618">
        <v>10143</v>
      </c>
      <c r="B618" t="b">
        <v>0</v>
      </c>
      <c r="C618" t="s">
        <v>1463</v>
      </c>
      <c r="D618" t="s">
        <v>2162</v>
      </c>
      <c r="E618">
        <v>1010</v>
      </c>
      <c r="F618" t="s">
        <v>1460</v>
      </c>
      <c r="G618" t="b">
        <v>0</v>
      </c>
      <c r="H618" t="str">
        <f>VLOOKUP(A618,all_municipalities!$A$2:$M$445,2,FALSE)</f>
        <v>Carleton Place, Town of</v>
      </c>
      <c r="I618" t="b">
        <f>VLOOKUP(A618,all_municipalities!$A$2:$M$445,9,FALSE)</f>
        <v>1</v>
      </c>
      <c r="J618" t="b">
        <f>VLOOKUP(A618,all_municipalities!$A$2:$M$445,13, FALSE)</f>
        <v>1</v>
      </c>
      <c r="K618" t="str">
        <f t="shared" si="37"/>
        <v>NONE</v>
      </c>
      <c r="L618">
        <v>6</v>
      </c>
      <c r="M618" t="str">
        <f t="shared" si="38"/>
        <v>10143 Councillor</v>
      </c>
      <c r="N618" s="6" t="str">
        <f t="shared" si="39"/>
        <v>10143 Councillor</v>
      </c>
      <c r="O618" s="15">
        <f>IF(I618&lt;&gt;FALSE,VLOOKUP(H618,internet_municipalities!$B$2:$W$226,22,FALSE),"NO INTERNET")</f>
        <v>5587</v>
      </c>
      <c r="P618" s="16" t="str">
        <f t="shared" si="40"/>
        <v>Lost</v>
      </c>
    </row>
    <row r="619" spans="1:16" x14ac:dyDescent="0.2">
      <c r="A619">
        <v>10143</v>
      </c>
      <c r="B619" t="b">
        <v>0</v>
      </c>
      <c r="C619" t="s">
        <v>1463</v>
      </c>
      <c r="D619" t="s">
        <v>2163</v>
      </c>
      <c r="E619">
        <v>377</v>
      </c>
      <c r="F619" t="s">
        <v>1460</v>
      </c>
      <c r="G619" t="b">
        <v>0</v>
      </c>
      <c r="H619" t="str">
        <f>VLOOKUP(A619,all_municipalities!$A$2:$M$445,2,FALSE)</f>
        <v>Carleton Place, Town of</v>
      </c>
      <c r="I619" t="b">
        <f>VLOOKUP(A619,all_municipalities!$A$2:$M$445,9,FALSE)</f>
        <v>1</v>
      </c>
      <c r="J619" t="b">
        <f>VLOOKUP(A619,all_municipalities!$A$2:$M$445,13, FALSE)</f>
        <v>1</v>
      </c>
      <c r="K619" t="str">
        <f t="shared" si="37"/>
        <v>NONE</v>
      </c>
      <c r="L619">
        <v>6</v>
      </c>
      <c r="M619" t="str">
        <f t="shared" si="38"/>
        <v>10143 Councillor</v>
      </c>
      <c r="N619" s="6" t="str">
        <f t="shared" si="39"/>
        <v>10143 Councillor</v>
      </c>
      <c r="O619" s="15">
        <f>IF(I619&lt;&gt;FALSE,VLOOKUP(H619,internet_municipalities!$B$2:$W$226,22,FALSE),"NO INTERNET")</f>
        <v>5587</v>
      </c>
      <c r="P619" s="16" t="str">
        <f t="shared" si="40"/>
        <v>Lost</v>
      </c>
    </row>
    <row r="620" spans="1:16" x14ac:dyDescent="0.2">
      <c r="A620">
        <v>10143</v>
      </c>
      <c r="B620" t="b">
        <v>0</v>
      </c>
      <c r="C620" t="s">
        <v>1463</v>
      </c>
      <c r="D620" t="s">
        <v>2164</v>
      </c>
      <c r="E620">
        <v>1364</v>
      </c>
      <c r="F620" t="s">
        <v>1460</v>
      </c>
      <c r="G620" t="b">
        <v>0</v>
      </c>
      <c r="H620" t="str">
        <f>VLOOKUP(A620,all_municipalities!$A$2:$M$445,2,FALSE)</f>
        <v>Carleton Place, Town of</v>
      </c>
      <c r="I620" t="b">
        <f>VLOOKUP(A620,all_municipalities!$A$2:$M$445,9,FALSE)</f>
        <v>1</v>
      </c>
      <c r="J620" t="b">
        <f>VLOOKUP(A620,all_municipalities!$A$2:$M$445,13, FALSE)</f>
        <v>1</v>
      </c>
      <c r="K620" t="str">
        <f t="shared" si="37"/>
        <v>NONE</v>
      </c>
      <c r="L620">
        <v>6</v>
      </c>
      <c r="M620" t="str">
        <f t="shared" si="38"/>
        <v>10143 Councillor</v>
      </c>
      <c r="N620" s="6" t="str">
        <f t="shared" si="39"/>
        <v>10143 Councillor</v>
      </c>
      <c r="O620" s="15">
        <f>IF(I620&lt;&gt;FALSE,VLOOKUP(H620,internet_municipalities!$B$2:$W$226,22,FALSE),"NO INTERNET")</f>
        <v>5587</v>
      </c>
      <c r="P620" s="16" t="str">
        <f t="shared" si="40"/>
        <v>Lost</v>
      </c>
    </row>
    <row r="621" spans="1:16" x14ac:dyDescent="0.2">
      <c r="A621">
        <v>10143</v>
      </c>
      <c r="B621" t="b">
        <v>0</v>
      </c>
      <c r="C621" t="s">
        <v>1463</v>
      </c>
      <c r="D621" t="s">
        <v>2165</v>
      </c>
      <c r="E621">
        <v>1438</v>
      </c>
      <c r="F621" t="s">
        <v>1460</v>
      </c>
      <c r="G621" t="b">
        <v>0</v>
      </c>
      <c r="H621" t="str">
        <f>VLOOKUP(A621,all_municipalities!$A$2:$M$445,2,FALSE)</f>
        <v>Carleton Place, Town of</v>
      </c>
      <c r="I621" t="b">
        <f>VLOOKUP(A621,all_municipalities!$A$2:$M$445,9,FALSE)</f>
        <v>1</v>
      </c>
      <c r="J621" t="b">
        <f>VLOOKUP(A621,all_municipalities!$A$2:$M$445,13, FALSE)</f>
        <v>1</v>
      </c>
      <c r="K621" t="str">
        <f t="shared" si="37"/>
        <v>NONE</v>
      </c>
      <c r="L621">
        <v>6</v>
      </c>
      <c r="M621" t="str">
        <f t="shared" si="38"/>
        <v>10143 Councillor</v>
      </c>
      <c r="N621" s="6" t="str">
        <f t="shared" si="39"/>
        <v>10143 Councillor</v>
      </c>
      <c r="O621" s="15">
        <f>IF(I621&lt;&gt;FALSE,VLOOKUP(H621,internet_municipalities!$B$2:$W$226,22,FALSE),"NO INTERNET")</f>
        <v>5587</v>
      </c>
      <c r="P621" s="16" t="str">
        <f t="shared" si="40"/>
        <v>Lost</v>
      </c>
    </row>
    <row r="622" spans="1:16" x14ac:dyDescent="0.2">
      <c r="A622">
        <v>10143</v>
      </c>
      <c r="B622" t="b">
        <v>0</v>
      </c>
      <c r="C622" t="s">
        <v>1463</v>
      </c>
      <c r="D622" t="s">
        <v>2166</v>
      </c>
      <c r="E622">
        <v>150</v>
      </c>
      <c r="F622" t="s">
        <v>1460</v>
      </c>
      <c r="G622" t="b">
        <v>0</v>
      </c>
      <c r="H622" t="str">
        <f>VLOOKUP(A622,all_municipalities!$A$2:$M$445,2,FALSE)</f>
        <v>Carleton Place, Town of</v>
      </c>
      <c r="I622" t="b">
        <f>VLOOKUP(A622,all_municipalities!$A$2:$M$445,9,FALSE)</f>
        <v>1</v>
      </c>
      <c r="J622" t="b">
        <f>VLOOKUP(A622,all_municipalities!$A$2:$M$445,13, FALSE)</f>
        <v>1</v>
      </c>
      <c r="K622" t="str">
        <f t="shared" si="37"/>
        <v>NONE</v>
      </c>
      <c r="L622">
        <v>6</v>
      </c>
      <c r="M622" t="str">
        <f t="shared" si="38"/>
        <v>10143 Councillor</v>
      </c>
      <c r="N622" s="6" t="str">
        <f t="shared" si="39"/>
        <v>10143 Councillor</v>
      </c>
      <c r="O622" s="15">
        <f>IF(I622&lt;&gt;FALSE,VLOOKUP(H622,internet_municipalities!$B$2:$W$226,22,FALSE),"NO INTERNET")</f>
        <v>5587</v>
      </c>
      <c r="P622" s="16" t="str">
        <f t="shared" si="40"/>
        <v>Lost</v>
      </c>
    </row>
    <row r="623" spans="1:16" x14ac:dyDescent="0.2">
      <c r="A623">
        <v>10143</v>
      </c>
      <c r="B623" t="b">
        <v>0</v>
      </c>
      <c r="C623" t="s">
        <v>1463</v>
      </c>
      <c r="D623" t="s">
        <v>2167</v>
      </c>
      <c r="E623">
        <v>1296</v>
      </c>
      <c r="F623" t="s">
        <v>1460</v>
      </c>
      <c r="G623" t="b">
        <v>0</v>
      </c>
      <c r="H623" t="str">
        <f>VLOOKUP(A623,all_municipalities!$A$2:$M$445,2,FALSE)</f>
        <v>Carleton Place, Town of</v>
      </c>
      <c r="I623" t="b">
        <f>VLOOKUP(A623,all_municipalities!$A$2:$M$445,9,FALSE)</f>
        <v>1</v>
      </c>
      <c r="J623" t="b">
        <f>VLOOKUP(A623,all_municipalities!$A$2:$M$445,13, FALSE)</f>
        <v>1</v>
      </c>
      <c r="K623" t="str">
        <f t="shared" si="37"/>
        <v>NONE</v>
      </c>
      <c r="L623">
        <v>6</v>
      </c>
      <c r="M623" t="str">
        <f t="shared" si="38"/>
        <v>10143 Councillor</v>
      </c>
      <c r="N623" s="6" t="str">
        <f t="shared" si="39"/>
        <v>10143 Councillor</v>
      </c>
      <c r="O623" s="15">
        <f>IF(I623&lt;&gt;FALSE,VLOOKUP(H623,internet_municipalities!$B$2:$W$226,22,FALSE),"NO INTERNET")</f>
        <v>5587</v>
      </c>
      <c r="P623" s="16" t="str">
        <f t="shared" si="40"/>
        <v>Lost</v>
      </c>
    </row>
    <row r="624" spans="1:16" x14ac:dyDescent="0.2">
      <c r="A624">
        <v>10143</v>
      </c>
      <c r="B624" t="b">
        <v>0</v>
      </c>
      <c r="C624" t="s">
        <v>1463</v>
      </c>
      <c r="D624" t="s">
        <v>2168</v>
      </c>
      <c r="E624">
        <v>991</v>
      </c>
      <c r="F624" t="s">
        <v>1460</v>
      </c>
      <c r="G624" t="b">
        <v>0</v>
      </c>
      <c r="H624" t="str">
        <f>VLOOKUP(A624,all_municipalities!$A$2:$M$445,2,FALSE)</f>
        <v>Carleton Place, Town of</v>
      </c>
      <c r="I624" t="b">
        <f>VLOOKUP(A624,all_municipalities!$A$2:$M$445,9,FALSE)</f>
        <v>1</v>
      </c>
      <c r="J624" t="b">
        <f>VLOOKUP(A624,all_municipalities!$A$2:$M$445,13, FALSE)</f>
        <v>1</v>
      </c>
      <c r="K624" t="str">
        <f t="shared" si="37"/>
        <v>NONE</v>
      </c>
      <c r="L624">
        <v>6</v>
      </c>
      <c r="M624" t="str">
        <f t="shared" si="38"/>
        <v>10143 Councillor</v>
      </c>
      <c r="N624" s="6" t="str">
        <f t="shared" si="39"/>
        <v>10143 Councillor</v>
      </c>
      <c r="O624" s="15">
        <f>IF(I624&lt;&gt;FALSE,VLOOKUP(H624,internet_municipalities!$B$2:$W$226,22,FALSE),"NO INTERNET")</f>
        <v>5587</v>
      </c>
      <c r="P624" s="16" t="str">
        <f t="shared" si="40"/>
        <v>Lost</v>
      </c>
    </row>
    <row r="625" spans="1:16" x14ac:dyDescent="0.2">
      <c r="A625">
        <v>10143</v>
      </c>
      <c r="B625" t="b">
        <v>0</v>
      </c>
      <c r="C625" t="s">
        <v>1463</v>
      </c>
      <c r="D625" t="s">
        <v>2169</v>
      </c>
      <c r="E625">
        <v>1002</v>
      </c>
      <c r="F625" t="s">
        <v>1460</v>
      </c>
      <c r="G625" t="b">
        <v>0</v>
      </c>
      <c r="H625" t="str">
        <f>VLOOKUP(A625,all_municipalities!$A$2:$M$445,2,FALSE)</f>
        <v>Carleton Place, Town of</v>
      </c>
      <c r="I625" t="b">
        <f>VLOOKUP(A625,all_municipalities!$A$2:$M$445,9,FALSE)</f>
        <v>1</v>
      </c>
      <c r="J625" t="b">
        <f>VLOOKUP(A625,all_municipalities!$A$2:$M$445,13, FALSE)</f>
        <v>1</v>
      </c>
      <c r="K625" t="str">
        <f t="shared" si="37"/>
        <v>NONE</v>
      </c>
      <c r="L625">
        <v>6</v>
      </c>
      <c r="M625" t="str">
        <f t="shared" si="38"/>
        <v>10143 Councillor</v>
      </c>
      <c r="N625" s="6" t="str">
        <f t="shared" si="39"/>
        <v>10143 Councillor</v>
      </c>
      <c r="O625" s="15">
        <f>IF(I625&lt;&gt;FALSE,VLOOKUP(H625,internet_municipalities!$B$2:$W$226,22,FALSE),"NO INTERNET")</f>
        <v>5587</v>
      </c>
      <c r="P625" s="16" t="str">
        <f t="shared" si="40"/>
        <v>Lost</v>
      </c>
    </row>
    <row r="626" spans="1:16" x14ac:dyDescent="0.2">
      <c r="A626">
        <v>10504</v>
      </c>
      <c r="B626" t="b">
        <v>1</v>
      </c>
      <c r="C626" t="s">
        <v>1463</v>
      </c>
      <c r="D626" t="s">
        <v>2170</v>
      </c>
      <c r="E626">
        <v>644</v>
      </c>
      <c r="F626">
        <v>41</v>
      </c>
      <c r="G626" t="b">
        <v>0</v>
      </c>
      <c r="H626" t="str">
        <f>VLOOKUP(A626,all_municipalities!$A$2:$M$445,2,FALSE)</f>
        <v>Carling, Township of</v>
      </c>
      <c r="I626" t="b">
        <f>VLOOKUP(A626,all_municipalities!$A$2:$M$445,9,FALSE)</f>
        <v>1</v>
      </c>
      <c r="J626" t="b">
        <f>VLOOKUP(A626,all_municipalities!$A$2:$M$445,13, FALSE)</f>
        <v>1</v>
      </c>
      <c r="K626" t="str">
        <f t="shared" si="37"/>
        <v>MID</v>
      </c>
      <c r="L626">
        <v>6</v>
      </c>
      <c r="M626" t="str">
        <f t="shared" si="38"/>
        <v>10504 Councillor</v>
      </c>
      <c r="N626" s="6" t="str">
        <f t="shared" si="39"/>
        <v>10504 Councillor</v>
      </c>
      <c r="O626" s="15">
        <f>IF(I626&lt;&gt;FALSE,VLOOKUP(H626,internet_municipalities!$B$2:$W$226,22,FALSE),"NO INTERNET")</f>
        <v>1765</v>
      </c>
      <c r="P626" s="16">
        <f t="shared" si="40"/>
        <v>2.3229461756373939E-2</v>
      </c>
    </row>
    <row r="627" spans="1:16" x14ac:dyDescent="0.2">
      <c r="A627">
        <v>10504</v>
      </c>
      <c r="B627" t="b">
        <v>1</v>
      </c>
      <c r="C627" t="s">
        <v>1463</v>
      </c>
      <c r="D627" t="s">
        <v>2171</v>
      </c>
      <c r="E627">
        <v>764</v>
      </c>
      <c r="F627">
        <v>161</v>
      </c>
      <c r="G627" t="b">
        <v>0</v>
      </c>
      <c r="H627" t="str">
        <f>VLOOKUP(A627,all_municipalities!$A$2:$M$445,2,FALSE)</f>
        <v>Carling, Township of</v>
      </c>
      <c r="I627" t="b">
        <f>VLOOKUP(A627,all_municipalities!$A$2:$M$445,9,FALSE)</f>
        <v>1</v>
      </c>
      <c r="J627" t="b">
        <f>VLOOKUP(A627,all_municipalities!$A$2:$M$445,13, FALSE)</f>
        <v>1</v>
      </c>
      <c r="K627" t="str">
        <f t="shared" si="37"/>
        <v>LOW</v>
      </c>
      <c r="L627">
        <v>6</v>
      </c>
      <c r="M627" t="str">
        <f t="shared" si="38"/>
        <v>10504 Councillor</v>
      </c>
      <c r="N627" s="6" t="str">
        <f t="shared" si="39"/>
        <v>10504 Councillor</v>
      </c>
      <c r="O627" s="15">
        <f>IF(I627&lt;&gt;FALSE,VLOOKUP(H627,internet_municipalities!$B$2:$W$226,22,FALSE),"NO INTERNET")</f>
        <v>1765</v>
      </c>
      <c r="P627" s="16">
        <f t="shared" si="40"/>
        <v>9.1218130311614729E-2</v>
      </c>
    </row>
    <row r="628" spans="1:16" x14ac:dyDescent="0.2">
      <c r="A628">
        <v>10504</v>
      </c>
      <c r="B628" t="b">
        <v>1</v>
      </c>
      <c r="C628" t="s">
        <v>1463</v>
      </c>
      <c r="D628" t="s">
        <v>2172</v>
      </c>
      <c r="E628">
        <v>727</v>
      </c>
      <c r="F628">
        <v>124</v>
      </c>
      <c r="G628" t="b">
        <v>0</v>
      </c>
      <c r="H628" t="str">
        <f>VLOOKUP(A628,all_municipalities!$A$2:$M$445,2,FALSE)</f>
        <v>Carling, Township of</v>
      </c>
      <c r="I628" t="b">
        <f>VLOOKUP(A628,all_municipalities!$A$2:$M$445,9,FALSE)</f>
        <v>1</v>
      </c>
      <c r="J628" t="b">
        <f>VLOOKUP(A628,all_municipalities!$A$2:$M$445,13, FALSE)</f>
        <v>1</v>
      </c>
      <c r="K628" t="str">
        <f t="shared" si="37"/>
        <v>LOW</v>
      </c>
      <c r="L628">
        <v>6</v>
      </c>
      <c r="M628" t="str">
        <f t="shared" si="38"/>
        <v>10504 Councillor</v>
      </c>
      <c r="N628" s="6" t="str">
        <f t="shared" si="39"/>
        <v>10504 Councillor</v>
      </c>
      <c r="O628" s="15">
        <f>IF(I628&lt;&gt;FALSE,VLOOKUP(H628,internet_municipalities!$B$2:$W$226,22,FALSE),"NO INTERNET")</f>
        <v>1765</v>
      </c>
      <c r="P628" s="16">
        <f t="shared" si="40"/>
        <v>7.0254957507082147E-2</v>
      </c>
    </row>
    <row r="629" spans="1:16" x14ac:dyDescent="0.2">
      <c r="A629">
        <v>10504</v>
      </c>
      <c r="B629" t="b">
        <v>1</v>
      </c>
      <c r="C629" t="s">
        <v>1463</v>
      </c>
      <c r="D629" t="s">
        <v>2173</v>
      </c>
      <c r="E629">
        <v>680</v>
      </c>
      <c r="F629">
        <v>77</v>
      </c>
      <c r="G629" t="b">
        <v>0</v>
      </c>
      <c r="H629" t="str">
        <f>VLOOKUP(A629,all_municipalities!$A$2:$M$445,2,FALSE)</f>
        <v>Carling, Township of</v>
      </c>
      <c r="I629" t="b">
        <f>VLOOKUP(A629,all_municipalities!$A$2:$M$445,9,FALSE)</f>
        <v>1</v>
      </c>
      <c r="J629" t="b">
        <f>VLOOKUP(A629,all_municipalities!$A$2:$M$445,13, FALSE)</f>
        <v>1</v>
      </c>
      <c r="K629" t="str">
        <f t="shared" si="37"/>
        <v>MID</v>
      </c>
      <c r="L629">
        <v>6</v>
      </c>
      <c r="M629" t="str">
        <f t="shared" si="38"/>
        <v>10504 Councillor</v>
      </c>
      <c r="N629" s="6" t="str">
        <f t="shared" si="39"/>
        <v>10504 Councillor</v>
      </c>
      <c r="O629" s="15">
        <f>IF(I629&lt;&gt;FALSE,VLOOKUP(H629,internet_municipalities!$B$2:$W$226,22,FALSE),"NO INTERNET")</f>
        <v>1765</v>
      </c>
      <c r="P629" s="16">
        <f t="shared" si="40"/>
        <v>4.3626062322946177E-2</v>
      </c>
    </row>
    <row r="630" spans="1:16" x14ac:dyDescent="0.2">
      <c r="A630">
        <v>10504</v>
      </c>
      <c r="B630" t="b">
        <v>0</v>
      </c>
      <c r="C630" t="s">
        <v>1463</v>
      </c>
      <c r="D630" t="s">
        <v>2174</v>
      </c>
      <c r="E630">
        <v>603</v>
      </c>
      <c r="F630" t="s">
        <v>1460</v>
      </c>
      <c r="G630" t="b">
        <v>0</v>
      </c>
      <c r="H630" t="str">
        <f>VLOOKUP(A630,all_municipalities!$A$2:$M$445,2,FALSE)</f>
        <v>Carling, Township of</v>
      </c>
      <c r="I630" t="b">
        <f>VLOOKUP(A630,all_municipalities!$A$2:$M$445,9,FALSE)</f>
        <v>1</v>
      </c>
      <c r="J630" t="b">
        <f>VLOOKUP(A630,all_municipalities!$A$2:$M$445,13, FALSE)</f>
        <v>1</v>
      </c>
      <c r="K630" t="str">
        <f t="shared" si="37"/>
        <v>NONE</v>
      </c>
      <c r="L630">
        <v>6</v>
      </c>
      <c r="M630" t="str">
        <f t="shared" si="38"/>
        <v>10504 Councillor</v>
      </c>
      <c r="N630" s="6" t="str">
        <f t="shared" si="39"/>
        <v>10504 Councillor</v>
      </c>
      <c r="O630" s="15">
        <f>IF(I630&lt;&gt;FALSE,VLOOKUP(H630,internet_municipalities!$B$2:$W$226,22,FALSE),"NO INTERNET")</f>
        <v>1765</v>
      </c>
      <c r="P630" s="16" t="str">
        <f t="shared" si="40"/>
        <v>Lost</v>
      </c>
    </row>
    <row r="631" spans="1:16" x14ac:dyDescent="0.2">
      <c r="A631">
        <v>10504</v>
      </c>
      <c r="B631" t="b">
        <v>0</v>
      </c>
      <c r="C631" t="s">
        <v>1463</v>
      </c>
      <c r="D631" t="s">
        <v>2175</v>
      </c>
      <c r="E631">
        <v>317</v>
      </c>
      <c r="F631" t="s">
        <v>1460</v>
      </c>
      <c r="G631" t="b">
        <v>0</v>
      </c>
      <c r="H631" t="str">
        <f>VLOOKUP(A631,all_municipalities!$A$2:$M$445,2,FALSE)</f>
        <v>Carling, Township of</v>
      </c>
      <c r="I631" t="b">
        <f>VLOOKUP(A631,all_municipalities!$A$2:$M$445,9,FALSE)</f>
        <v>1</v>
      </c>
      <c r="J631" t="b">
        <f>VLOOKUP(A631,all_municipalities!$A$2:$M$445,13, FALSE)</f>
        <v>1</v>
      </c>
      <c r="K631" t="str">
        <f t="shared" si="37"/>
        <v>NONE</v>
      </c>
      <c r="L631">
        <v>6</v>
      </c>
      <c r="M631" t="str">
        <f t="shared" si="38"/>
        <v>10504 Councillor</v>
      </c>
      <c r="N631" s="6" t="str">
        <f t="shared" si="39"/>
        <v>10504 Councillor</v>
      </c>
      <c r="O631" s="15">
        <f>IF(I631&lt;&gt;FALSE,VLOOKUP(H631,internet_municipalities!$B$2:$W$226,22,FALSE),"NO INTERNET")</f>
        <v>1765</v>
      </c>
      <c r="P631" s="16" t="str">
        <f t="shared" si="40"/>
        <v>Lost</v>
      </c>
    </row>
    <row r="632" spans="1:16" x14ac:dyDescent="0.2">
      <c r="A632">
        <v>10504</v>
      </c>
      <c r="B632" t="b">
        <v>0</v>
      </c>
      <c r="C632" t="s">
        <v>1463</v>
      </c>
      <c r="D632" t="s">
        <v>2176</v>
      </c>
      <c r="E632">
        <v>497</v>
      </c>
      <c r="F632" t="s">
        <v>1460</v>
      </c>
      <c r="G632" t="b">
        <v>0</v>
      </c>
      <c r="H632" t="str">
        <f>VLOOKUP(A632,all_municipalities!$A$2:$M$445,2,FALSE)</f>
        <v>Carling, Township of</v>
      </c>
      <c r="I632" t="b">
        <f>VLOOKUP(A632,all_municipalities!$A$2:$M$445,9,FALSE)</f>
        <v>1</v>
      </c>
      <c r="J632" t="b">
        <f>VLOOKUP(A632,all_municipalities!$A$2:$M$445,13, FALSE)</f>
        <v>1</v>
      </c>
      <c r="K632" t="str">
        <f t="shared" si="37"/>
        <v>NONE</v>
      </c>
      <c r="L632">
        <v>6</v>
      </c>
      <c r="M632" t="str">
        <f t="shared" si="38"/>
        <v>10504 Councillor</v>
      </c>
      <c r="N632" s="6" t="str">
        <f t="shared" si="39"/>
        <v>10504 Councillor</v>
      </c>
      <c r="O632" s="15">
        <f>IF(I632&lt;&gt;FALSE,VLOOKUP(H632,internet_municipalities!$B$2:$W$226,22,FALSE),"NO INTERNET")</f>
        <v>1765</v>
      </c>
      <c r="P632" s="16" t="str">
        <f t="shared" si="40"/>
        <v>Lost</v>
      </c>
    </row>
    <row r="633" spans="1:16" x14ac:dyDescent="0.2">
      <c r="A633">
        <v>10504</v>
      </c>
      <c r="B633" t="b">
        <v>0</v>
      </c>
      <c r="C633" t="s">
        <v>1463</v>
      </c>
      <c r="D633" t="s">
        <v>2177</v>
      </c>
      <c r="E633">
        <v>217</v>
      </c>
      <c r="F633" t="s">
        <v>1460</v>
      </c>
      <c r="G633" t="b">
        <v>0</v>
      </c>
      <c r="H633" t="str">
        <f>VLOOKUP(A633,all_municipalities!$A$2:$M$445,2,FALSE)</f>
        <v>Carling, Township of</v>
      </c>
      <c r="I633" t="b">
        <f>VLOOKUP(A633,all_municipalities!$A$2:$M$445,9,FALSE)</f>
        <v>1</v>
      </c>
      <c r="J633" t="b">
        <f>VLOOKUP(A633,all_municipalities!$A$2:$M$445,13, FALSE)</f>
        <v>1</v>
      </c>
      <c r="K633" t="str">
        <f t="shared" si="37"/>
        <v>NONE</v>
      </c>
      <c r="L633">
        <v>6</v>
      </c>
      <c r="M633" t="str">
        <f t="shared" si="38"/>
        <v>10504 Councillor</v>
      </c>
      <c r="N633" s="6" t="str">
        <f t="shared" si="39"/>
        <v>10504 Councillor</v>
      </c>
      <c r="O633" s="15">
        <f>IF(I633&lt;&gt;FALSE,VLOOKUP(H633,internet_municipalities!$B$2:$W$226,22,FALSE),"NO INTERNET")</f>
        <v>1765</v>
      </c>
      <c r="P633" s="16" t="str">
        <f t="shared" si="40"/>
        <v>Lost</v>
      </c>
    </row>
    <row r="634" spans="1:16" x14ac:dyDescent="0.2">
      <c r="A634">
        <v>10504</v>
      </c>
      <c r="B634" t="b">
        <v>0</v>
      </c>
      <c r="C634" t="s">
        <v>1463</v>
      </c>
      <c r="D634" t="s">
        <v>2178</v>
      </c>
      <c r="E634">
        <v>134</v>
      </c>
      <c r="F634" t="s">
        <v>1460</v>
      </c>
      <c r="G634" t="b">
        <v>0</v>
      </c>
      <c r="H634" t="str">
        <f>VLOOKUP(A634,all_municipalities!$A$2:$M$445,2,FALSE)</f>
        <v>Carling, Township of</v>
      </c>
      <c r="I634" t="b">
        <f>VLOOKUP(A634,all_municipalities!$A$2:$M$445,9,FALSE)</f>
        <v>1</v>
      </c>
      <c r="J634" t="b">
        <f>VLOOKUP(A634,all_municipalities!$A$2:$M$445,13, FALSE)</f>
        <v>1</v>
      </c>
      <c r="K634" t="str">
        <f t="shared" si="37"/>
        <v>NONE</v>
      </c>
      <c r="L634">
        <v>6</v>
      </c>
      <c r="M634" t="str">
        <f t="shared" si="38"/>
        <v>10504 Councillor</v>
      </c>
      <c r="N634" s="6" t="str">
        <f t="shared" si="39"/>
        <v>10504 Councillor</v>
      </c>
      <c r="O634" s="15">
        <f>IF(I634&lt;&gt;FALSE,VLOOKUP(H634,internet_municipalities!$B$2:$W$226,22,FALSE),"NO INTERNET")</f>
        <v>1765</v>
      </c>
      <c r="P634" s="16" t="str">
        <f t="shared" si="40"/>
        <v>Lost</v>
      </c>
    </row>
    <row r="635" spans="1:16" x14ac:dyDescent="0.2">
      <c r="A635">
        <v>19420</v>
      </c>
      <c r="B635" t="b">
        <v>1</v>
      </c>
      <c r="C635" t="s">
        <v>1453</v>
      </c>
      <c r="D635" t="s">
        <v>2179</v>
      </c>
      <c r="E635">
        <v>226</v>
      </c>
      <c r="F635">
        <v>142</v>
      </c>
      <c r="G635" t="b">
        <v>0</v>
      </c>
      <c r="H635" t="str">
        <f>VLOOKUP(A635,all_municipalities!$A$2:$M$445,2,FALSE)</f>
        <v>Carlow/Mayo, Township of</v>
      </c>
      <c r="I635" t="b">
        <f>VLOOKUP(A635,all_municipalities!$A$2:$M$445,9,FALSE)</f>
        <v>1</v>
      </c>
      <c r="J635" t="b">
        <f>VLOOKUP(A635,all_municipalities!$A$2:$M$445,13, FALSE)</f>
        <v>1</v>
      </c>
      <c r="K635" t="str">
        <f t="shared" si="37"/>
        <v>LOW</v>
      </c>
      <c r="L635">
        <v>6</v>
      </c>
      <c r="M635" t="str">
        <f t="shared" si="38"/>
        <v>19420 Councillor, Ward 2</v>
      </c>
      <c r="N635" s="6" t="str">
        <f t="shared" si="39"/>
        <v>19420 Councillor, Ward 2</v>
      </c>
      <c r="O635" s="15">
        <f>IF(I635&lt;&gt;FALSE,VLOOKUP(H635,internet_municipalities!$B$2:$W$226,22,FALSE),"NO INTERNET")</f>
        <v>774</v>
      </c>
      <c r="P635" s="16">
        <f t="shared" si="40"/>
        <v>0.1834625322997416</v>
      </c>
    </row>
    <row r="636" spans="1:16" x14ac:dyDescent="0.2">
      <c r="A636">
        <v>19420</v>
      </c>
      <c r="B636" t="b">
        <v>1</v>
      </c>
      <c r="C636" t="s">
        <v>1453</v>
      </c>
      <c r="D636" t="s">
        <v>2180</v>
      </c>
      <c r="E636">
        <v>193</v>
      </c>
      <c r="F636">
        <v>109</v>
      </c>
      <c r="G636" t="b">
        <v>0</v>
      </c>
      <c r="H636" t="str">
        <f>VLOOKUP(A636,all_municipalities!$A$2:$M$445,2,FALSE)</f>
        <v>Carlow/Mayo, Township of</v>
      </c>
      <c r="I636" t="b">
        <f>VLOOKUP(A636,all_municipalities!$A$2:$M$445,9,FALSE)</f>
        <v>1</v>
      </c>
      <c r="J636" t="b">
        <f>VLOOKUP(A636,all_municipalities!$A$2:$M$445,13, FALSE)</f>
        <v>1</v>
      </c>
      <c r="K636" t="str">
        <f t="shared" si="37"/>
        <v>LOW</v>
      </c>
      <c r="L636">
        <v>6</v>
      </c>
      <c r="M636" t="str">
        <f t="shared" si="38"/>
        <v>19420 Councillor, Ward 2</v>
      </c>
      <c r="N636" s="6" t="str">
        <f t="shared" si="39"/>
        <v>19420 Councillor, Ward 2</v>
      </c>
      <c r="O636" s="15">
        <f>IF(I636&lt;&gt;FALSE,VLOOKUP(H636,internet_municipalities!$B$2:$W$226,22,FALSE),"NO INTERNET")</f>
        <v>774</v>
      </c>
      <c r="P636" s="16">
        <f t="shared" si="40"/>
        <v>0.14082687338501293</v>
      </c>
    </row>
    <row r="637" spans="1:16" x14ac:dyDescent="0.2">
      <c r="A637">
        <v>19420</v>
      </c>
      <c r="B637" t="b">
        <v>1</v>
      </c>
      <c r="C637" t="s">
        <v>1456</v>
      </c>
      <c r="D637" t="s">
        <v>2181</v>
      </c>
      <c r="E637">
        <v>215</v>
      </c>
      <c r="F637">
        <v>100</v>
      </c>
      <c r="G637" t="b">
        <v>0</v>
      </c>
      <c r="H637" t="str">
        <f>VLOOKUP(A637,all_municipalities!$A$2:$M$445,2,FALSE)</f>
        <v>Carlow/Mayo, Township of</v>
      </c>
      <c r="I637" t="b">
        <f>VLOOKUP(A637,all_municipalities!$A$2:$M$445,9,FALSE)</f>
        <v>1</v>
      </c>
      <c r="J637" t="b">
        <f>VLOOKUP(A637,all_municipalities!$A$2:$M$445,13, FALSE)</f>
        <v>1</v>
      </c>
      <c r="K637" t="str">
        <f t="shared" si="37"/>
        <v>MID</v>
      </c>
      <c r="L637">
        <v>6</v>
      </c>
      <c r="M637" t="str">
        <f t="shared" si="38"/>
        <v>19420 Councillor, Ward 1</v>
      </c>
      <c r="N637" s="6" t="str">
        <f t="shared" si="39"/>
        <v>19420 Councillor, Ward 1</v>
      </c>
      <c r="O637" s="15">
        <f>IF(I637&lt;&gt;FALSE,VLOOKUP(H637,internet_municipalities!$B$2:$W$226,22,FALSE),"NO INTERNET")</f>
        <v>774</v>
      </c>
      <c r="P637" s="16">
        <f t="shared" si="40"/>
        <v>0.12919896640826872</v>
      </c>
    </row>
    <row r="638" spans="1:16" x14ac:dyDescent="0.2">
      <c r="A638">
        <v>19420</v>
      </c>
      <c r="B638" t="b">
        <v>1</v>
      </c>
      <c r="C638" t="s">
        <v>1456</v>
      </c>
      <c r="D638" t="s">
        <v>2182</v>
      </c>
      <c r="E638">
        <v>160</v>
      </c>
      <c r="F638">
        <v>45</v>
      </c>
      <c r="G638" t="b">
        <v>0</v>
      </c>
      <c r="H638" t="str">
        <f>VLOOKUP(A638,all_municipalities!$A$2:$M$445,2,FALSE)</f>
        <v>Carlow/Mayo, Township of</v>
      </c>
      <c r="I638" t="b">
        <f>VLOOKUP(A638,all_municipalities!$A$2:$M$445,9,FALSE)</f>
        <v>1</v>
      </c>
      <c r="J638" t="b">
        <f>VLOOKUP(A638,all_municipalities!$A$2:$M$445,13, FALSE)</f>
        <v>1</v>
      </c>
      <c r="K638" t="str">
        <f t="shared" si="37"/>
        <v>MID</v>
      </c>
      <c r="L638">
        <v>6</v>
      </c>
      <c r="M638" t="str">
        <f t="shared" si="38"/>
        <v>19420 Councillor, Ward 1</v>
      </c>
      <c r="N638" s="6" t="str">
        <f t="shared" si="39"/>
        <v>19420 Councillor, Ward 1</v>
      </c>
      <c r="O638" s="15">
        <f>IF(I638&lt;&gt;FALSE,VLOOKUP(H638,internet_municipalities!$B$2:$W$226,22,FALSE),"NO INTERNET")</f>
        <v>774</v>
      </c>
      <c r="P638" s="16">
        <f t="shared" si="40"/>
        <v>5.8139534883720929E-2</v>
      </c>
    </row>
    <row r="639" spans="1:16" x14ac:dyDescent="0.2">
      <c r="A639">
        <v>19420</v>
      </c>
      <c r="B639" t="b">
        <v>0</v>
      </c>
      <c r="C639" t="s">
        <v>1456</v>
      </c>
      <c r="D639" t="s">
        <v>2183</v>
      </c>
      <c r="E639">
        <v>94</v>
      </c>
      <c r="F639" t="s">
        <v>1460</v>
      </c>
      <c r="G639" t="b">
        <v>0</v>
      </c>
      <c r="H639" t="str">
        <f>VLOOKUP(A639,all_municipalities!$A$2:$M$445,2,FALSE)</f>
        <v>Carlow/Mayo, Township of</v>
      </c>
      <c r="I639" t="b">
        <f>VLOOKUP(A639,all_municipalities!$A$2:$M$445,9,FALSE)</f>
        <v>1</v>
      </c>
      <c r="J639" t="b">
        <f>VLOOKUP(A639,all_municipalities!$A$2:$M$445,13, FALSE)</f>
        <v>1</v>
      </c>
      <c r="K639" t="str">
        <f t="shared" si="37"/>
        <v>NONE</v>
      </c>
      <c r="L639">
        <v>6</v>
      </c>
      <c r="M639" t="str">
        <f t="shared" si="38"/>
        <v>19420 Councillor, Ward 1</v>
      </c>
      <c r="N639" s="6" t="str">
        <f t="shared" si="39"/>
        <v>19420 Councillor, Ward 1</v>
      </c>
      <c r="O639" s="15">
        <f>IF(I639&lt;&gt;FALSE,VLOOKUP(H639,internet_municipalities!$B$2:$W$226,22,FALSE),"NO INTERNET")</f>
        <v>774</v>
      </c>
      <c r="P639" s="16" t="str">
        <f t="shared" si="40"/>
        <v>Lost</v>
      </c>
    </row>
    <row r="640" spans="1:16" x14ac:dyDescent="0.2">
      <c r="A640">
        <v>19420</v>
      </c>
      <c r="B640" t="b">
        <v>0</v>
      </c>
      <c r="C640" t="s">
        <v>1456</v>
      </c>
      <c r="D640" t="s">
        <v>2184</v>
      </c>
      <c r="E640">
        <v>115</v>
      </c>
      <c r="F640" t="s">
        <v>1460</v>
      </c>
      <c r="G640" t="b">
        <v>0</v>
      </c>
      <c r="H640" t="str">
        <f>VLOOKUP(A640,all_municipalities!$A$2:$M$445,2,FALSE)</f>
        <v>Carlow/Mayo, Township of</v>
      </c>
      <c r="I640" t="b">
        <f>VLOOKUP(A640,all_municipalities!$A$2:$M$445,9,FALSE)</f>
        <v>1</v>
      </c>
      <c r="J640" t="b">
        <f>VLOOKUP(A640,all_municipalities!$A$2:$M$445,13, FALSE)</f>
        <v>1</v>
      </c>
      <c r="K640" t="str">
        <f t="shared" si="37"/>
        <v>NONE</v>
      </c>
      <c r="L640">
        <v>6</v>
      </c>
      <c r="M640" t="str">
        <f t="shared" si="38"/>
        <v>19420 Councillor, Ward 1</v>
      </c>
      <c r="N640" s="6" t="str">
        <f t="shared" si="39"/>
        <v>19420 Councillor, Ward 1</v>
      </c>
      <c r="O640" s="15">
        <f>IF(I640&lt;&gt;FALSE,VLOOKUP(H640,internet_municipalities!$B$2:$W$226,22,FALSE),"NO INTERNET")</f>
        <v>774</v>
      </c>
      <c r="P640" s="16" t="str">
        <f t="shared" si="40"/>
        <v>Lost</v>
      </c>
    </row>
    <row r="641" spans="1:16" x14ac:dyDescent="0.2">
      <c r="A641">
        <v>19420</v>
      </c>
      <c r="B641" t="b">
        <v>0</v>
      </c>
      <c r="C641" t="s">
        <v>1453</v>
      </c>
      <c r="D641" t="s">
        <v>2185</v>
      </c>
      <c r="E641">
        <v>84</v>
      </c>
      <c r="F641" t="s">
        <v>1460</v>
      </c>
      <c r="G641" t="b">
        <v>0</v>
      </c>
      <c r="H641" t="str">
        <f>VLOOKUP(A641,all_municipalities!$A$2:$M$445,2,FALSE)</f>
        <v>Carlow/Mayo, Township of</v>
      </c>
      <c r="I641" t="b">
        <f>VLOOKUP(A641,all_municipalities!$A$2:$M$445,9,FALSE)</f>
        <v>1</v>
      </c>
      <c r="J641" t="b">
        <f>VLOOKUP(A641,all_municipalities!$A$2:$M$445,13, FALSE)</f>
        <v>1</v>
      </c>
      <c r="K641" t="str">
        <f t="shared" si="37"/>
        <v>NONE</v>
      </c>
      <c r="L641">
        <v>6</v>
      </c>
      <c r="M641" t="str">
        <f t="shared" si="38"/>
        <v>19420 Councillor, Ward 2</v>
      </c>
      <c r="N641" s="6" t="str">
        <f t="shared" si="39"/>
        <v>19420 Councillor, Ward 2</v>
      </c>
      <c r="O641" s="15">
        <f>IF(I641&lt;&gt;FALSE,VLOOKUP(H641,internet_municipalities!$B$2:$W$226,22,FALSE),"NO INTERNET")</f>
        <v>774</v>
      </c>
      <c r="P641" s="16" t="str">
        <f t="shared" si="40"/>
        <v>Lost</v>
      </c>
    </row>
    <row r="642" spans="1:16" x14ac:dyDescent="0.2">
      <c r="A642">
        <v>19422</v>
      </c>
      <c r="B642" t="b">
        <v>1</v>
      </c>
      <c r="C642" t="s">
        <v>1463</v>
      </c>
      <c r="D642" t="s">
        <v>2509</v>
      </c>
      <c r="E642">
        <v>664</v>
      </c>
      <c r="F642">
        <v>57</v>
      </c>
      <c r="G642" t="b">
        <v>0</v>
      </c>
      <c r="H642" t="str">
        <f>VLOOKUP(A642,all_municipalities!$A$2:$M$445,2,FALSE)</f>
        <v>Cramahe, Township of</v>
      </c>
      <c r="I642" t="b">
        <f>VLOOKUP(A642,all_municipalities!$A$2:$M$445,9,FALSE)</f>
        <v>1</v>
      </c>
      <c r="J642" t="b">
        <f>VLOOKUP(A642,all_municipalities!$A$2:$M$445,13, FALSE)</f>
        <v>1</v>
      </c>
      <c r="K642" t="str">
        <f t="shared" ref="K642:K705" si="41">IF(J642=TRUE,IF(F642&lt;=10,"HIGH",IF(F642&lt;=100,"MID",IF(F642&lt;=1000,"LOW","NONE"))),"NONE")</f>
        <v>MID</v>
      </c>
      <c r="L642">
        <v>6</v>
      </c>
      <c r="M642" t="str">
        <f t="shared" ref="M642:M705" si="42">CONCATENATE(A642, " ",C642)</f>
        <v>19422 Councillor</v>
      </c>
      <c r="N642" s="6" t="str">
        <f t="shared" si="39"/>
        <v>19422 Councillor</v>
      </c>
      <c r="O642" s="15">
        <f>IF(I642&lt;&gt;FALSE,VLOOKUP(H642,internet_municipalities!$B$2:$W$226,22,FALSE),"NO INTERNET")</f>
        <v>4293</v>
      </c>
      <c r="P642" s="16">
        <f t="shared" si="40"/>
        <v>1.3277428371767994E-2</v>
      </c>
    </row>
    <row r="643" spans="1:16" x14ac:dyDescent="0.2">
      <c r="A643">
        <v>19422</v>
      </c>
      <c r="B643" t="b">
        <v>1</v>
      </c>
      <c r="C643" t="s">
        <v>1463</v>
      </c>
      <c r="D643" t="s">
        <v>2510</v>
      </c>
      <c r="E643">
        <v>609</v>
      </c>
      <c r="F643">
        <v>2</v>
      </c>
      <c r="G643" t="b">
        <v>0</v>
      </c>
      <c r="H643" t="str">
        <f>VLOOKUP(A643,all_municipalities!$A$2:$M$445,2,FALSE)</f>
        <v>Cramahe, Township of</v>
      </c>
      <c r="I643" t="b">
        <f>VLOOKUP(A643,all_municipalities!$A$2:$M$445,9,FALSE)</f>
        <v>1</v>
      </c>
      <c r="J643" t="b">
        <f>VLOOKUP(A643,all_municipalities!$A$2:$M$445,13, FALSE)</f>
        <v>1</v>
      </c>
      <c r="K643" t="str">
        <f t="shared" si="41"/>
        <v>HIGH</v>
      </c>
      <c r="L643">
        <v>6</v>
      </c>
      <c r="M643" t="str">
        <f t="shared" si="42"/>
        <v>19422 Councillor</v>
      </c>
      <c r="N643" s="6" t="str">
        <f t="shared" ref="N643:N706" si="43">IF(I643,M643,"")</f>
        <v>19422 Councillor</v>
      </c>
      <c r="O643" s="15">
        <f>IF(I643&lt;&gt;FALSE,VLOOKUP(H643,internet_municipalities!$B$2:$W$226,22,FALSE),"NO INTERNET")</f>
        <v>4293</v>
      </c>
      <c r="P643" s="16">
        <f t="shared" si="40"/>
        <v>4.6587467971115771E-4</v>
      </c>
    </row>
    <row r="644" spans="1:16" x14ac:dyDescent="0.2">
      <c r="A644">
        <v>19422</v>
      </c>
      <c r="B644" t="b">
        <v>1</v>
      </c>
      <c r="C644" t="s">
        <v>1463</v>
      </c>
      <c r="D644" t="s">
        <v>2511</v>
      </c>
      <c r="E644">
        <v>731</v>
      </c>
      <c r="F644">
        <v>124</v>
      </c>
      <c r="G644" t="b">
        <v>0</v>
      </c>
      <c r="H644" t="str">
        <f>VLOOKUP(A644,all_municipalities!$A$2:$M$445,2,FALSE)</f>
        <v>Cramahe, Township of</v>
      </c>
      <c r="I644" t="b">
        <f>VLOOKUP(A644,all_municipalities!$A$2:$M$445,9,FALSE)</f>
        <v>1</v>
      </c>
      <c r="J644" t="b">
        <f>VLOOKUP(A644,all_municipalities!$A$2:$M$445,13, FALSE)</f>
        <v>1</v>
      </c>
      <c r="K644" t="str">
        <f t="shared" si="41"/>
        <v>LOW</v>
      </c>
      <c r="L644">
        <v>6</v>
      </c>
      <c r="M644" t="str">
        <f t="shared" si="42"/>
        <v>19422 Councillor</v>
      </c>
      <c r="N644" s="6" t="str">
        <f t="shared" si="43"/>
        <v>19422 Councillor</v>
      </c>
      <c r="O644" s="15">
        <f>IF(I644&lt;&gt;FALSE,VLOOKUP(H644,internet_municipalities!$B$2:$W$226,22,FALSE),"NO INTERNET")</f>
        <v>4293</v>
      </c>
      <c r="P644" s="16">
        <f t="shared" si="40"/>
        <v>2.8884230142091776E-2</v>
      </c>
    </row>
    <row r="645" spans="1:16" x14ac:dyDescent="0.2">
      <c r="A645">
        <v>19422</v>
      </c>
      <c r="B645" t="b">
        <v>1</v>
      </c>
      <c r="C645" t="s">
        <v>1479</v>
      </c>
      <c r="D645" t="s">
        <v>2512</v>
      </c>
      <c r="E645" t="s">
        <v>461</v>
      </c>
      <c r="F645" t="s">
        <v>461</v>
      </c>
      <c r="G645" t="b">
        <v>0</v>
      </c>
      <c r="H645" t="str">
        <f>VLOOKUP(A645,all_municipalities!$A$2:$M$445,2,FALSE)</f>
        <v>Cramahe, Township of</v>
      </c>
      <c r="I645" t="b">
        <f>VLOOKUP(A645,all_municipalities!$A$2:$M$445,9,FALSE)</f>
        <v>1</v>
      </c>
      <c r="J645" t="b">
        <f>VLOOKUP(A645,all_municipalities!$A$2:$M$445,13, FALSE)</f>
        <v>1</v>
      </c>
      <c r="K645" t="str">
        <f t="shared" si="41"/>
        <v>NONE</v>
      </c>
      <c r="L645">
        <v>6</v>
      </c>
      <c r="M645" t="str">
        <f t="shared" si="42"/>
        <v>19422 Deputy Mayor</v>
      </c>
      <c r="N645" s="6" t="str">
        <f t="shared" si="43"/>
        <v>19422 Deputy Mayor</v>
      </c>
      <c r="O645" s="15">
        <f>IF(I645&lt;&gt;FALSE,VLOOKUP(H645,internet_municipalities!$B$2:$W$226,22,FALSE),"NO INTERNET")</f>
        <v>4293</v>
      </c>
      <c r="P645" s="16" t="str">
        <f t="shared" si="40"/>
        <v>Acclaimed</v>
      </c>
    </row>
    <row r="646" spans="1:16" x14ac:dyDescent="0.2">
      <c r="A646">
        <v>19422</v>
      </c>
      <c r="B646" t="b">
        <v>0</v>
      </c>
      <c r="C646" t="s">
        <v>1463</v>
      </c>
      <c r="D646" t="s">
        <v>2513</v>
      </c>
      <c r="E646">
        <v>374</v>
      </c>
      <c r="F646" t="s">
        <v>1460</v>
      </c>
      <c r="G646" t="b">
        <v>0</v>
      </c>
      <c r="H646" t="str">
        <f>VLOOKUP(A646,all_municipalities!$A$2:$M$445,2,FALSE)</f>
        <v>Cramahe, Township of</v>
      </c>
      <c r="I646" t="b">
        <f>VLOOKUP(A646,all_municipalities!$A$2:$M$445,9,FALSE)</f>
        <v>1</v>
      </c>
      <c r="J646" t="b">
        <f>VLOOKUP(A646,all_municipalities!$A$2:$M$445,13, FALSE)</f>
        <v>1</v>
      </c>
      <c r="K646" t="str">
        <f t="shared" si="41"/>
        <v>NONE</v>
      </c>
      <c r="L646">
        <v>6</v>
      </c>
      <c r="M646" t="str">
        <f t="shared" si="42"/>
        <v>19422 Councillor</v>
      </c>
      <c r="N646" s="6" t="str">
        <f t="shared" si="43"/>
        <v>19422 Councillor</v>
      </c>
      <c r="O646" s="15">
        <f>IF(I646&lt;&gt;FALSE,VLOOKUP(H646,internet_municipalities!$B$2:$W$226,22,FALSE),"NO INTERNET")</f>
        <v>4293</v>
      </c>
      <c r="P646" s="16" t="str">
        <f t="shared" si="40"/>
        <v>Lost</v>
      </c>
    </row>
    <row r="647" spans="1:16" x14ac:dyDescent="0.2">
      <c r="A647">
        <v>19422</v>
      </c>
      <c r="B647" t="b">
        <v>0</v>
      </c>
      <c r="C647" t="s">
        <v>1463</v>
      </c>
      <c r="D647" t="s">
        <v>2514</v>
      </c>
      <c r="E647">
        <v>607</v>
      </c>
      <c r="F647" t="s">
        <v>1460</v>
      </c>
      <c r="G647" t="b">
        <v>0</v>
      </c>
      <c r="H647" t="str">
        <f>VLOOKUP(A647,all_municipalities!$A$2:$M$445,2,FALSE)</f>
        <v>Cramahe, Township of</v>
      </c>
      <c r="I647" t="b">
        <f>VLOOKUP(A647,all_municipalities!$A$2:$M$445,9,FALSE)</f>
        <v>1</v>
      </c>
      <c r="J647" t="b">
        <f>VLOOKUP(A647,all_municipalities!$A$2:$M$445,13, FALSE)</f>
        <v>1</v>
      </c>
      <c r="K647" t="str">
        <f t="shared" si="41"/>
        <v>NONE</v>
      </c>
      <c r="L647">
        <v>6</v>
      </c>
      <c r="M647" t="str">
        <f t="shared" si="42"/>
        <v>19422 Councillor</v>
      </c>
      <c r="N647" s="6" t="str">
        <f t="shared" si="43"/>
        <v>19422 Councillor</v>
      </c>
      <c r="O647" s="15">
        <f>IF(I647&lt;&gt;FALSE,VLOOKUP(H647,internet_municipalities!$B$2:$W$226,22,FALSE),"NO INTERNET")</f>
        <v>4293</v>
      </c>
      <c r="P647" s="16" t="str">
        <f t="shared" ref="P647:P710" si="44">IF(I647=TRUE,IF(F647&lt;&gt;"Acclaimed",IF(F647&lt;&gt;"Lost",F647/O647,"Lost"),"Acclaimed"),"NO INTERNET")</f>
        <v>Lost</v>
      </c>
    </row>
    <row r="648" spans="1:16" x14ac:dyDescent="0.2">
      <c r="A648">
        <v>19422</v>
      </c>
      <c r="B648" t="b">
        <v>0</v>
      </c>
      <c r="C648" t="s">
        <v>1463</v>
      </c>
      <c r="D648" t="s">
        <v>2515</v>
      </c>
      <c r="E648">
        <v>491</v>
      </c>
      <c r="F648" t="s">
        <v>1460</v>
      </c>
      <c r="G648" t="b">
        <v>0</v>
      </c>
      <c r="H648" t="str">
        <f>VLOOKUP(A648,all_municipalities!$A$2:$M$445,2,FALSE)</f>
        <v>Cramahe, Township of</v>
      </c>
      <c r="I648" t="b">
        <f>VLOOKUP(A648,all_municipalities!$A$2:$M$445,9,FALSE)</f>
        <v>1</v>
      </c>
      <c r="J648" t="b">
        <f>VLOOKUP(A648,all_municipalities!$A$2:$M$445,13, FALSE)</f>
        <v>1</v>
      </c>
      <c r="K648" t="str">
        <f t="shared" si="41"/>
        <v>NONE</v>
      </c>
      <c r="L648">
        <v>6</v>
      </c>
      <c r="M648" t="str">
        <f t="shared" si="42"/>
        <v>19422 Councillor</v>
      </c>
      <c r="N648" s="6" t="str">
        <f t="shared" si="43"/>
        <v>19422 Councillor</v>
      </c>
      <c r="O648" s="15">
        <f>IF(I648&lt;&gt;FALSE,VLOOKUP(H648,internet_municipalities!$B$2:$W$226,22,FALSE),"NO INTERNET")</f>
        <v>4293</v>
      </c>
      <c r="P648" s="16" t="str">
        <f t="shared" si="44"/>
        <v>Lost</v>
      </c>
    </row>
    <row r="649" spans="1:16" x14ac:dyDescent="0.2">
      <c r="A649">
        <v>10187</v>
      </c>
      <c r="B649" t="b">
        <v>1</v>
      </c>
      <c r="C649" t="s">
        <v>1463</v>
      </c>
      <c r="D649" t="s">
        <v>2526</v>
      </c>
      <c r="E649">
        <v>991</v>
      </c>
      <c r="F649">
        <v>610</v>
      </c>
      <c r="G649" t="b">
        <v>0</v>
      </c>
      <c r="H649" t="str">
        <f>VLOOKUP(A649,all_municipalities!$A$2:$M$445,2,FALSE)</f>
        <v>Deep River, Town of</v>
      </c>
      <c r="I649" t="b">
        <f>VLOOKUP(A649,all_municipalities!$A$2:$M$445,9,FALSE)</f>
        <v>1</v>
      </c>
      <c r="J649" t="b">
        <f>VLOOKUP(A649,all_municipalities!$A$2:$M$445,13, FALSE)</f>
        <v>1</v>
      </c>
      <c r="K649" t="str">
        <f t="shared" si="41"/>
        <v>LOW</v>
      </c>
      <c r="L649">
        <v>6</v>
      </c>
      <c r="M649" t="str">
        <f t="shared" si="42"/>
        <v>10187 Councillor</v>
      </c>
      <c r="N649" s="6" t="str">
        <f t="shared" si="43"/>
        <v>10187 Councillor</v>
      </c>
      <c r="O649" s="15">
        <f>IF(I649&lt;&gt;FALSE,VLOOKUP(H649,internet_municipalities!$B$2:$W$226,22,FALSE),"NO INTERNET")</f>
        <v>1995</v>
      </c>
      <c r="P649" s="16">
        <f t="shared" si="44"/>
        <v>0.30576441102756891</v>
      </c>
    </row>
    <row r="650" spans="1:16" x14ac:dyDescent="0.2">
      <c r="A650">
        <v>10187</v>
      </c>
      <c r="B650" t="b">
        <v>1</v>
      </c>
      <c r="C650" t="s">
        <v>1463</v>
      </c>
      <c r="D650" t="s">
        <v>2527</v>
      </c>
      <c r="E650">
        <v>990</v>
      </c>
      <c r="F650">
        <v>609</v>
      </c>
      <c r="G650" t="b">
        <v>0</v>
      </c>
      <c r="H650" t="str">
        <f>VLOOKUP(A650,all_municipalities!$A$2:$M$445,2,FALSE)</f>
        <v>Deep River, Town of</v>
      </c>
      <c r="I650" t="b">
        <f>VLOOKUP(A650,all_municipalities!$A$2:$M$445,9,FALSE)</f>
        <v>1</v>
      </c>
      <c r="J650" t="b">
        <f>VLOOKUP(A650,all_municipalities!$A$2:$M$445,13, FALSE)</f>
        <v>1</v>
      </c>
      <c r="K650" t="str">
        <f t="shared" si="41"/>
        <v>LOW</v>
      </c>
      <c r="L650">
        <v>6</v>
      </c>
      <c r="M650" t="str">
        <f t="shared" si="42"/>
        <v>10187 Councillor</v>
      </c>
      <c r="N650" s="6" t="str">
        <f t="shared" si="43"/>
        <v>10187 Councillor</v>
      </c>
      <c r="O650" s="15">
        <f>IF(I650&lt;&gt;FALSE,VLOOKUP(H650,internet_municipalities!$B$2:$W$226,22,FALSE),"NO INTERNET")</f>
        <v>1995</v>
      </c>
      <c r="P650" s="16">
        <f t="shared" si="44"/>
        <v>0.30526315789473685</v>
      </c>
    </row>
    <row r="651" spans="1:16" x14ac:dyDescent="0.2">
      <c r="A651">
        <v>10187</v>
      </c>
      <c r="B651" t="b">
        <v>1</v>
      </c>
      <c r="C651" t="s">
        <v>1463</v>
      </c>
      <c r="D651" t="s">
        <v>2528</v>
      </c>
      <c r="E651">
        <v>1001</v>
      </c>
      <c r="F651">
        <v>620</v>
      </c>
      <c r="G651" t="b">
        <v>0</v>
      </c>
      <c r="H651" t="str">
        <f>VLOOKUP(A651,all_municipalities!$A$2:$M$445,2,FALSE)</f>
        <v>Deep River, Town of</v>
      </c>
      <c r="I651" t="b">
        <f>VLOOKUP(A651,all_municipalities!$A$2:$M$445,9,FALSE)</f>
        <v>1</v>
      </c>
      <c r="J651" t="b">
        <f>VLOOKUP(A651,all_municipalities!$A$2:$M$445,13, FALSE)</f>
        <v>1</v>
      </c>
      <c r="K651" t="str">
        <f t="shared" si="41"/>
        <v>LOW</v>
      </c>
      <c r="L651">
        <v>6</v>
      </c>
      <c r="M651" t="str">
        <f t="shared" si="42"/>
        <v>10187 Councillor</v>
      </c>
      <c r="N651" s="6" t="str">
        <f t="shared" si="43"/>
        <v>10187 Councillor</v>
      </c>
      <c r="O651" s="15">
        <f>IF(I651&lt;&gt;FALSE,VLOOKUP(H651,internet_municipalities!$B$2:$W$226,22,FALSE),"NO INTERNET")</f>
        <v>1995</v>
      </c>
      <c r="P651" s="16">
        <f t="shared" si="44"/>
        <v>0.31077694235588971</v>
      </c>
    </row>
    <row r="652" spans="1:16" x14ac:dyDescent="0.2">
      <c r="A652">
        <v>10187</v>
      </c>
      <c r="B652" t="b">
        <v>1</v>
      </c>
      <c r="C652" t="s">
        <v>1463</v>
      </c>
      <c r="D652" t="s">
        <v>2529</v>
      </c>
      <c r="E652">
        <v>995</v>
      </c>
      <c r="F652">
        <v>614</v>
      </c>
      <c r="G652" t="b">
        <v>0</v>
      </c>
      <c r="H652" t="str">
        <f>VLOOKUP(A652,all_municipalities!$A$2:$M$445,2,FALSE)</f>
        <v>Deep River, Town of</v>
      </c>
      <c r="I652" t="b">
        <f>VLOOKUP(A652,all_municipalities!$A$2:$M$445,9,FALSE)</f>
        <v>1</v>
      </c>
      <c r="J652" t="b">
        <f>VLOOKUP(A652,all_municipalities!$A$2:$M$445,13, FALSE)</f>
        <v>1</v>
      </c>
      <c r="K652" t="str">
        <f t="shared" si="41"/>
        <v>LOW</v>
      </c>
      <c r="L652">
        <v>6</v>
      </c>
      <c r="M652" t="str">
        <f t="shared" si="42"/>
        <v>10187 Councillor</v>
      </c>
      <c r="N652" s="6" t="str">
        <f t="shared" si="43"/>
        <v>10187 Councillor</v>
      </c>
      <c r="O652" s="15">
        <f>IF(I652&lt;&gt;FALSE,VLOOKUP(H652,internet_municipalities!$B$2:$W$226,22,FALSE),"NO INTERNET")</f>
        <v>1995</v>
      </c>
      <c r="P652" s="16">
        <f t="shared" si="44"/>
        <v>0.30776942355889725</v>
      </c>
    </row>
    <row r="653" spans="1:16" x14ac:dyDescent="0.2">
      <c r="A653">
        <v>10187</v>
      </c>
      <c r="B653" t="b">
        <v>1</v>
      </c>
      <c r="C653" t="s">
        <v>1463</v>
      </c>
      <c r="D653" t="s">
        <v>2530</v>
      </c>
      <c r="E653">
        <v>1109</v>
      </c>
      <c r="F653">
        <v>728</v>
      </c>
      <c r="G653" t="b">
        <v>0</v>
      </c>
      <c r="H653" t="str">
        <f>VLOOKUP(A653,all_municipalities!$A$2:$M$445,2,FALSE)</f>
        <v>Deep River, Town of</v>
      </c>
      <c r="I653" t="b">
        <f>VLOOKUP(A653,all_municipalities!$A$2:$M$445,9,FALSE)</f>
        <v>1</v>
      </c>
      <c r="J653" t="b">
        <f>VLOOKUP(A653,all_municipalities!$A$2:$M$445,13, FALSE)</f>
        <v>1</v>
      </c>
      <c r="K653" t="str">
        <f t="shared" si="41"/>
        <v>LOW</v>
      </c>
      <c r="L653">
        <v>6</v>
      </c>
      <c r="M653" t="str">
        <f t="shared" si="42"/>
        <v>10187 Councillor</v>
      </c>
      <c r="N653" s="6" t="str">
        <f t="shared" si="43"/>
        <v>10187 Councillor</v>
      </c>
      <c r="O653" s="15">
        <f>IF(I653&lt;&gt;FALSE,VLOOKUP(H653,internet_municipalities!$B$2:$W$226,22,FALSE),"NO INTERNET")</f>
        <v>1995</v>
      </c>
      <c r="P653" s="16">
        <f t="shared" si="44"/>
        <v>0.36491228070175441</v>
      </c>
    </row>
    <row r="654" spans="1:16" x14ac:dyDescent="0.2">
      <c r="A654">
        <v>10187</v>
      </c>
      <c r="B654" t="b">
        <v>1</v>
      </c>
      <c r="C654" t="s">
        <v>2531</v>
      </c>
      <c r="D654" t="s">
        <v>2532</v>
      </c>
      <c r="E654">
        <v>949</v>
      </c>
      <c r="F654">
        <v>631</v>
      </c>
      <c r="G654" t="b">
        <v>0</v>
      </c>
      <c r="H654" t="str">
        <f>VLOOKUP(A654,all_municipalities!$A$2:$M$445,2,FALSE)</f>
        <v>Deep River, Town of</v>
      </c>
      <c r="I654" t="b">
        <f>VLOOKUP(A654,all_municipalities!$A$2:$M$445,9,FALSE)</f>
        <v>1</v>
      </c>
      <c r="J654" t="b">
        <f>VLOOKUP(A654,all_municipalities!$A$2:$M$445,13, FALSE)</f>
        <v>1</v>
      </c>
      <c r="K654" t="str">
        <f t="shared" si="41"/>
        <v>LOW</v>
      </c>
      <c r="L654">
        <v>6</v>
      </c>
      <c r="M654" t="str">
        <f t="shared" si="42"/>
        <v>10187 Reeve</v>
      </c>
      <c r="N654" s="6" t="str">
        <f t="shared" si="43"/>
        <v>10187 Reeve</v>
      </c>
      <c r="O654" s="15">
        <f>IF(I654&lt;&gt;FALSE,VLOOKUP(H654,internet_municipalities!$B$2:$W$226,22,FALSE),"NO INTERNET")</f>
        <v>1995</v>
      </c>
      <c r="P654" s="16">
        <f t="shared" si="44"/>
        <v>0.31629072681704262</v>
      </c>
    </row>
    <row r="655" spans="1:16" x14ac:dyDescent="0.2">
      <c r="A655">
        <v>10187</v>
      </c>
      <c r="B655" t="b">
        <v>0</v>
      </c>
      <c r="C655" t="s">
        <v>2531</v>
      </c>
      <c r="D655" t="s">
        <v>2533</v>
      </c>
      <c r="E655">
        <v>318</v>
      </c>
      <c r="F655" t="s">
        <v>1460</v>
      </c>
      <c r="G655" t="b">
        <v>0</v>
      </c>
      <c r="H655" t="str">
        <f>VLOOKUP(A655,all_municipalities!$A$2:$M$445,2,FALSE)</f>
        <v>Deep River, Town of</v>
      </c>
      <c r="I655" t="b">
        <f>VLOOKUP(A655,all_municipalities!$A$2:$M$445,9,FALSE)</f>
        <v>1</v>
      </c>
      <c r="J655" t="b">
        <f>VLOOKUP(A655,all_municipalities!$A$2:$M$445,13, FALSE)</f>
        <v>1</v>
      </c>
      <c r="K655" t="str">
        <f t="shared" si="41"/>
        <v>NONE</v>
      </c>
      <c r="L655">
        <v>6</v>
      </c>
      <c r="M655" t="str">
        <f t="shared" si="42"/>
        <v>10187 Reeve</v>
      </c>
      <c r="N655" s="6" t="str">
        <f t="shared" si="43"/>
        <v>10187 Reeve</v>
      </c>
      <c r="O655" s="15">
        <f>IF(I655&lt;&gt;FALSE,VLOOKUP(H655,internet_municipalities!$B$2:$W$226,22,FALSE),"NO INTERNET")</f>
        <v>1995</v>
      </c>
      <c r="P655" s="16" t="str">
        <f t="shared" si="44"/>
        <v>Lost</v>
      </c>
    </row>
    <row r="656" spans="1:16" x14ac:dyDescent="0.2">
      <c r="A656">
        <v>10187</v>
      </c>
      <c r="B656" t="b">
        <v>0</v>
      </c>
      <c r="C656" t="s">
        <v>1463</v>
      </c>
      <c r="D656" t="s">
        <v>2534</v>
      </c>
      <c r="E656">
        <v>381</v>
      </c>
      <c r="F656" t="s">
        <v>1460</v>
      </c>
      <c r="G656" t="b">
        <v>0</v>
      </c>
      <c r="H656" t="str">
        <f>VLOOKUP(A656,all_municipalities!$A$2:$M$445,2,FALSE)</f>
        <v>Deep River, Town of</v>
      </c>
      <c r="I656" t="b">
        <f>VLOOKUP(A656,all_municipalities!$A$2:$M$445,9,FALSE)</f>
        <v>1</v>
      </c>
      <c r="J656" t="b">
        <f>VLOOKUP(A656,all_municipalities!$A$2:$M$445,13, FALSE)</f>
        <v>1</v>
      </c>
      <c r="K656" t="str">
        <f t="shared" si="41"/>
        <v>NONE</v>
      </c>
      <c r="L656">
        <v>6</v>
      </c>
      <c r="M656" t="str">
        <f t="shared" si="42"/>
        <v>10187 Councillor</v>
      </c>
      <c r="N656" s="6" t="str">
        <f t="shared" si="43"/>
        <v>10187 Councillor</v>
      </c>
      <c r="O656" s="15">
        <f>IF(I656&lt;&gt;FALSE,VLOOKUP(H656,internet_municipalities!$B$2:$W$226,22,FALSE),"NO INTERNET")</f>
        <v>1995</v>
      </c>
      <c r="P656" s="16" t="str">
        <f t="shared" si="44"/>
        <v>Lost</v>
      </c>
    </row>
    <row r="657" spans="1:16" x14ac:dyDescent="0.2">
      <c r="A657">
        <v>10209</v>
      </c>
      <c r="B657" t="b">
        <v>1</v>
      </c>
      <c r="C657" t="s">
        <v>1463</v>
      </c>
      <c r="D657" t="s">
        <v>2563</v>
      </c>
      <c r="E657">
        <v>1633</v>
      </c>
      <c r="F657">
        <v>589</v>
      </c>
      <c r="G657" t="b">
        <v>0</v>
      </c>
      <c r="H657" t="str">
        <f>VLOOKUP(A657,all_municipalities!$A$2:$M$445,2,FALSE)</f>
        <v>Dryden, City of</v>
      </c>
      <c r="I657" t="b">
        <f>VLOOKUP(A657,all_municipalities!$A$2:$M$445,9,FALSE)</f>
        <v>1</v>
      </c>
      <c r="J657" t="b">
        <f>VLOOKUP(A657,all_municipalities!$A$2:$M$445,13, FALSE)</f>
        <v>1</v>
      </c>
      <c r="K657" t="str">
        <f t="shared" si="41"/>
        <v>LOW</v>
      </c>
      <c r="L657">
        <v>6</v>
      </c>
      <c r="M657" t="str">
        <f t="shared" si="42"/>
        <v>10209 Councillor</v>
      </c>
      <c r="N657" s="6" t="str">
        <f t="shared" si="43"/>
        <v>10209 Councillor</v>
      </c>
      <c r="O657" s="15">
        <f>IF(I657&lt;&gt;FALSE,VLOOKUP(H657,internet_municipalities!$B$2:$W$226,22,FALSE),"NO INTERNET")</f>
        <v>3078</v>
      </c>
      <c r="P657" s="16">
        <f t="shared" si="44"/>
        <v>0.19135802469135801</v>
      </c>
    </row>
    <row r="658" spans="1:16" x14ac:dyDescent="0.2">
      <c r="A658">
        <v>10209</v>
      </c>
      <c r="B658" t="b">
        <v>1</v>
      </c>
      <c r="C658" t="s">
        <v>1463</v>
      </c>
      <c r="D658" t="s">
        <v>2564</v>
      </c>
      <c r="E658">
        <v>1791</v>
      </c>
      <c r="F658">
        <v>747</v>
      </c>
      <c r="G658" t="b">
        <v>0</v>
      </c>
      <c r="H658" t="str">
        <f>VLOOKUP(A658,all_municipalities!$A$2:$M$445,2,FALSE)</f>
        <v>Dryden, City of</v>
      </c>
      <c r="I658" t="b">
        <f>VLOOKUP(A658,all_municipalities!$A$2:$M$445,9,FALSE)</f>
        <v>1</v>
      </c>
      <c r="J658" t="b">
        <f>VLOOKUP(A658,all_municipalities!$A$2:$M$445,13, FALSE)</f>
        <v>1</v>
      </c>
      <c r="K658" t="str">
        <f t="shared" si="41"/>
        <v>LOW</v>
      </c>
      <c r="L658">
        <v>6</v>
      </c>
      <c r="M658" t="str">
        <f t="shared" si="42"/>
        <v>10209 Councillor</v>
      </c>
      <c r="N658" s="6" t="str">
        <f t="shared" si="43"/>
        <v>10209 Councillor</v>
      </c>
      <c r="O658" s="15">
        <f>IF(I658&lt;&gt;FALSE,VLOOKUP(H658,internet_municipalities!$B$2:$W$226,22,FALSE),"NO INTERNET")</f>
        <v>3078</v>
      </c>
      <c r="P658" s="16">
        <f t="shared" si="44"/>
        <v>0.24269005847953215</v>
      </c>
    </row>
    <row r="659" spans="1:16" x14ac:dyDescent="0.2">
      <c r="A659">
        <v>10209</v>
      </c>
      <c r="B659" t="b">
        <v>1</v>
      </c>
      <c r="C659" t="s">
        <v>1463</v>
      </c>
      <c r="D659" t="s">
        <v>2565</v>
      </c>
      <c r="E659">
        <v>1494</v>
      </c>
      <c r="F659">
        <v>450</v>
      </c>
      <c r="G659" t="b">
        <v>0</v>
      </c>
      <c r="H659" t="str">
        <f>VLOOKUP(A659,all_municipalities!$A$2:$M$445,2,FALSE)</f>
        <v>Dryden, City of</v>
      </c>
      <c r="I659" t="b">
        <f>VLOOKUP(A659,all_municipalities!$A$2:$M$445,9,FALSE)</f>
        <v>1</v>
      </c>
      <c r="J659" t="b">
        <f>VLOOKUP(A659,all_municipalities!$A$2:$M$445,13, FALSE)</f>
        <v>1</v>
      </c>
      <c r="K659" t="str">
        <f t="shared" si="41"/>
        <v>LOW</v>
      </c>
      <c r="L659">
        <v>6</v>
      </c>
      <c r="M659" t="str">
        <f t="shared" si="42"/>
        <v>10209 Councillor</v>
      </c>
      <c r="N659" s="6" t="str">
        <f t="shared" si="43"/>
        <v>10209 Councillor</v>
      </c>
      <c r="O659" s="15">
        <f>IF(I659&lt;&gt;FALSE,VLOOKUP(H659,internet_municipalities!$B$2:$W$226,22,FALSE),"NO INTERNET")</f>
        <v>3078</v>
      </c>
      <c r="P659" s="16">
        <f t="shared" si="44"/>
        <v>0.14619883040935672</v>
      </c>
    </row>
    <row r="660" spans="1:16" x14ac:dyDescent="0.2">
      <c r="A660">
        <v>10209</v>
      </c>
      <c r="B660" t="b">
        <v>1</v>
      </c>
      <c r="C660" t="s">
        <v>1463</v>
      </c>
      <c r="D660" t="s">
        <v>2566</v>
      </c>
      <c r="E660">
        <v>1608</v>
      </c>
      <c r="F660">
        <v>564</v>
      </c>
      <c r="G660" t="b">
        <v>0</v>
      </c>
      <c r="H660" t="str">
        <f>VLOOKUP(A660,all_municipalities!$A$2:$M$445,2,FALSE)</f>
        <v>Dryden, City of</v>
      </c>
      <c r="I660" t="b">
        <f>VLOOKUP(A660,all_municipalities!$A$2:$M$445,9,FALSE)</f>
        <v>1</v>
      </c>
      <c r="J660" t="b">
        <f>VLOOKUP(A660,all_municipalities!$A$2:$M$445,13, FALSE)</f>
        <v>1</v>
      </c>
      <c r="K660" t="str">
        <f t="shared" si="41"/>
        <v>LOW</v>
      </c>
      <c r="L660">
        <v>6</v>
      </c>
      <c r="M660" t="str">
        <f t="shared" si="42"/>
        <v>10209 Councillor</v>
      </c>
      <c r="N660" s="6" t="str">
        <f t="shared" si="43"/>
        <v>10209 Councillor</v>
      </c>
      <c r="O660" s="15">
        <f>IF(I660&lt;&gt;FALSE,VLOOKUP(H660,internet_municipalities!$B$2:$W$226,22,FALSE),"NO INTERNET")</f>
        <v>3078</v>
      </c>
      <c r="P660" s="16">
        <f t="shared" si="44"/>
        <v>0.18323586744639375</v>
      </c>
    </row>
    <row r="661" spans="1:16" x14ac:dyDescent="0.2">
      <c r="A661">
        <v>10209</v>
      </c>
      <c r="B661" t="b">
        <v>1</v>
      </c>
      <c r="C661" t="s">
        <v>1463</v>
      </c>
      <c r="D661" t="s">
        <v>2567</v>
      </c>
      <c r="E661">
        <v>1423</v>
      </c>
      <c r="F661">
        <v>379</v>
      </c>
      <c r="G661" t="b">
        <v>0</v>
      </c>
      <c r="H661" t="str">
        <f>VLOOKUP(A661,all_municipalities!$A$2:$M$445,2,FALSE)</f>
        <v>Dryden, City of</v>
      </c>
      <c r="I661" t="b">
        <f>VLOOKUP(A661,all_municipalities!$A$2:$M$445,9,FALSE)</f>
        <v>1</v>
      </c>
      <c r="J661" t="b">
        <f>VLOOKUP(A661,all_municipalities!$A$2:$M$445,13, FALSE)</f>
        <v>1</v>
      </c>
      <c r="K661" t="str">
        <f t="shared" si="41"/>
        <v>LOW</v>
      </c>
      <c r="L661">
        <v>6</v>
      </c>
      <c r="M661" t="str">
        <f t="shared" si="42"/>
        <v>10209 Councillor</v>
      </c>
      <c r="N661" s="6" t="str">
        <f t="shared" si="43"/>
        <v>10209 Councillor</v>
      </c>
      <c r="O661" s="15">
        <f>IF(I661&lt;&gt;FALSE,VLOOKUP(H661,internet_municipalities!$B$2:$W$226,22,FALSE),"NO INTERNET")</f>
        <v>3078</v>
      </c>
      <c r="P661" s="16">
        <f t="shared" si="44"/>
        <v>0.12313190383365821</v>
      </c>
    </row>
    <row r="662" spans="1:16" x14ac:dyDescent="0.2">
      <c r="A662">
        <v>10209</v>
      </c>
      <c r="B662" t="b">
        <v>1</v>
      </c>
      <c r="C662" t="s">
        <v>1463</v>
      </c>
      <c r="D662" t="s">
        <v>2568</v>
      </c>
      <c r="E662">
        <v>1319</v>
      </c>
      <c r="F662">
        <v>275</v>
      </c>
      <c r="G662" t="b">
        <v>0</v>
      </c>
      <c r="H662" t="str">
        <f>VLOOKUP(A662,all_municipalities!$A$2:$M$445,2,FALSE)</f>
        <v>Dryden, City of</v>
      </c>
      <c r="I662" t="b">
        <f>VLOOKUP(A662,all_municipalities!$A$2:$M$445,9,FALSE)</f>
        <v>1</v>
      </c>
      <c r="J662" t="b">
        <f>VLOOKUP(A662,all_municipalities!$A$2:$M$445,13, FALSE)</f>
        <v>1</v>
      </c>
      <c r="K662" t="str">
        <f t="shared" si="41"/>
        <v>LOW</v>
      </c>
      <c r="L662">
        <v>6</v>
      </c>
      <c r="M662" t="str">
        <f t="shared" si="42"/>
        <v>10209 Councillor</v>
      </c>
      <c r="N662" s="6" t="str">
        <f t="shared" si="43"/>
        <v>10209 Councillor</v>
      </c>
      <c r="O662" s="15">
        <f>IF(I662&lt;&gt;FALSE,VLOOKUP(H662,internet_municipalities!$B$2:$W$226,22,FALSE),"NO INTERNET")</f>
        <v>3078</v>
      </c>
      <c r="P662" s="16">
        <f t="shared" si="44"/>
        <v>8.9343729694606883E-2</v>
      </c>
    </row>
    <row r="663" spans="1:16" x14ac:dyDescent="0.2">
      <c r="A663">
        <v>10209</v>
      </c>
      <c r="B663" t="b">
        <v>0</v>
      </c>
      <c r="C663" t="s">
        <v>1463</v>
      </c>
      <c r="D663" t="s">
        <v>2569</v>
      </c>
      <c r="E663">
        <v>430</v>
      </c>
      <c r="F663" t="s">
        <v>1460</v>
      </c>
      <c r="G663" t="b">
        <v>0</v>
      </c>
      <c r="H663" t="str">
        <f>VLOOKUP(A663,all_municipalities!$A$2:$M$445,2,FALSE)</f>
        <v>Dryden, City of</v>
      </c>
      <c r="I663" t="b">
        <f>VLOOKUP(A663,all_municipalities!$A$2:$M$445,9,FALSE)</f>
        <v>1</v>
      </c>
      <c r="J663" t="b">
        <f>VLOOKUP(A663,all_municipalities!$A$2:$M$445,13, FALSE)</f>
        <v>1</v>
      </c>
      <c r="K663" t="str">
        <f t="shared" si="41"/>
        <v>NONE</v>
      </c>
      <c r="L663">
        <v>6</v>
      </c>
      <c r="M663" t="str">
        <f t="shared" si="42"/>
        <v>10209 Councillor</v>
      </c>
      <c r="N663" s="6" t="str">
        <f t="shared" si="43"/>
        <v>10209 Councillor</v>
      </c>
      <c r="O663" s="15">
        <f>IF(I663&lt;&gt;FALSE,VLOOKUP(H663,internet_municipalities!$B$2:$W$226,22,FALSE),"NO INTERNET")</f>
        <v>3078</v>
      </c>
      <c r="P663" s="16" t="str">
        <f t="shared" si="44"/>
        <v>Lost</v>
      </c>
    </row>
    <row r="664" spans="1:16" x14ac:dyDescent="0.2">
      <c r="A664">
        <v>10209</v>
      </c>
      <c r="B664" t="b">
        <v>0</v>
      </c>
      <c r="C664" t="s">
        <v>1463</v>
      </c>
      <c r="D664" t="s">
        <v>2570</v>
      </c>
      <c r="E664">
        <v>715</v>
      </c>
      <c r="F664" t="s">
        <v>1460</v>
      </c>
      <c r="G664" t="b">
        <v>0</v>
      </c>
      <c r="H664" t="str">
        <f>VLOOKUP(A664,all_municipalities!$A$2:$M$445,2,FALSE)</f>
        <v>Dryden, City of</v>
      </c>
      <c r="I664" t="b">
        <f>VLOOKUP(A664,all_municipalities!$A$2:$M$445,9,FALSE)</f>
        <v>1</v>
      </c>
      <c r="J664" t="b">
        <f>VLOOKUP(A664,all_municipalities!$A$2:$M$445,13, FALSE)</f>
        <v>1</v>
      </c>
      <c r="K664" t="str">
        <f t="shared" si="41"/>
        <v>NONE</v>
      </c>
      <c r="L664">
        <v>6</v>
      </c>
      <c r="M664" t="str">
        <f t="shared" si="42"/>
        <v>10209 Councillor</v>
      </c>
      <c r="N664" s="6" t="str">
        <f t="shared" si="43"/>
        <v>10209 Councillor</v>
      </c>
      <c r="O664" s="15">
        <f>IF(I664&lt;&gt;FALSE,VLOOKUP(H664,internet_municipalities!$B$2:$W$226,22,FALSE),"NO INTERNET")</f>
        <v>3078</v>
      </c>
      <c r="P664" s="16" t="str">
        <f t="shared" si="44"/>
        <v>Lost</v>
      </c>
    </row>
    <row r="665" spans="1:16" x14ac:dyDescent="0.2">
      <c r="A665">
        <v>10209</v>
      </c>
      <c r="B665" t="b">
        <v>0</v>
      </c>
      <c r="C665" t="s">
        <v>1463</v>
      </c>
      <c r="D665" t="s">
        <v>2571</v>
      </c>
      <c r="E665">
        <v>1044</v>
      </c>
      <c r="F665" t="s">
        <v>1460</v>
      </c>
      <c r="G665" t="b">
        <v>0</v>
      </c>
      <c r="H665" t="str">
        <f>VLOOKUP(A665,all_municipalities!$A$2:$M$445,2,FALSE)</f>
        <v>Dryden, City of</v>
      </c>
      <c r="I665" t="b">
        <f>VLOOKUP(A665,all_municipalities!$A$2:$M$445,9,FALSE)</f>
        <v>1</v>
      </c>
      <c r="J665" t="b">
        <f>VLOOKUP(A665,all_municipalities!$A$2:$M$445,13, FALSE)</f>
        <v>1</v>
      </c>
      <c r="K665" t="str">
        <f t="shared" si="41"/>
        <v>NONE</v>
      </c>
      <c r="L665">
        <v>6</v>
      </c>
      <c r="M665" t="str">
        <f t="shared" si="42"/>
        <v>10209 Councillor</v>
      </c>
      <c r="N665" s="6" t="str">
        <f t="shared" si="43"/>
        <v>10209 Councillor</v>
      </c>
      <c r="O665" s="15">
        <f>IF(I665&lt;&gt;FALSE,VLOOKUP(H665,internet_municipalities!$B$2:$W$226,22,FALSE),"NO INTERNET")</f>
        <v>3078</v>
      </c>
      <c r="P665" s="16" t="str">
        <f t="shared" si="44"/>
        <v>Lost</v>
      </c>
    </row>
    <row r="666" spans="1:16" x14ac:dyDescent="0.2">
      <c r="A666">
        <v>10301</v>
      </c>
      <c r="B666" t="b">
        <v>1</v>
      </c>
      <c r="C666" t="s">
        <v>1473</v>
      </c>
      <c r="D666" t="s">
        <v>2889</v>
      </c>
      <c r="E666">
        <v>742</v>
      </c>
      <c r="F666">
        <v>330</v>
      </c>
      <c r="G666" t="b">
        <v>0</v>
      </c>
      <c r="H666" t="str">
        <f>VLOOKUP(A666,all_municipalities!$A$2:$M$445,2,FALSE)</f>
        <v>Gravenhurst, Town of</v>
      </c>
      <c r="I666" t="b">
        <f>VLOOKUP(A666,all_municipalities!$A$2:$M$445,9,FALSE)</f>
        <v>1</v>
      </c>
      <c r="J666" t="b">
        <f>VLOOKUP(A666,all_municipalities!$A$2:$M$445,13, FALSE)</f>
        <v>1</v>
      </c>
      <c r="K666" t="str">
        <f t="shared" si="41"/>
        <v>LOW</v>
      </c>
      <c r="L666">
        <v>6</v>
      </c>
      <c r="M666" t="str">
        <f t="shared" si="42"/>
        <v>10301 Councillor, Ward 5</v>
      </c>
      <c r="N666" s="6" t="str">
        <f t="shared" si="43"/>
        <v>10301 Councillor, Ward 5</v>
      </c>
      <c r="O666" s="15">
        <f>IF(I666&lt;&gt;FALSE,VLOOKUP(H666,internet_municipalities!$B$2:$W$226,22,FALSE),"NO INTERNET")</f>
        <v>9771</v>
      </c>
      <c r="P666" s="16">
        <f t="shared" si="44"/>
        <v>3.3773411114522568E-2</v>
      </c>
    </row>
    <row r="667" spans="1:16" x14ac:dyDescent="0.2">
      <c r="A667">
        <v>10301</v>
      </c>
      <c r="B667" t="b">
        <v>1</v>
      </c>
      <c r="C667" t="s">
        <v>1471</v>
      </c>
      <c r="D667" t="s">
        <v>2890</v>
      </c>
      <c r="E667">
        <v>505</v>
      </c>
      <c r="F667">
        <v>334</v>
      </c>
      <c r="G667" t="b">
        <v>0</v>
      </c>
      <c r="H667" t="str">
        <f>VLOOKUP(A667,all_municipalities!$A$2:$M$445,2,FALSE)</f>
        <v>Gravenhurst, Town of</v>
      </c>
      <c r="I667" t="b">
        <f>VLOOKUP(A667,all_municipalities!$A$2:$M$445,9,FALSE)</f>
        <v>1</v>
      </c>
      <c r="J667" t="b">
        <f>VLOOKUP(A667,all_municipalities!$A$2:$M$445,13, FALSE)</f>
        <v>1</v>
      </c>
      <c r="K667" t="str">
        <f t="shared" si="41"/>
        <v>LOW</v>
      </c>
      <c r="L667">
        <v>6</v>
      </c>
      <c r="M667" t="str">
        <f t="shared" si="42"/>
        <v>10301 Councillor, Ward 4</v>
      </c>
      <c r="N667" s="6" t="str">
        <f t="shared" si="43"/>
        <v>10301 Councillor, Ward 4</v>
      </c>
      <c r="O667" s="15">
        <f>IF(I667&lt;&gt;FALSE,VLOOKUP(H667,internet_municipalities!$B$2:$W$226,22,FALSE),"NO INTERNET")</f>
        <v>9771</v>
      </c>
      <c r="P667" s="16">
        <f t="shared" si="44"/>
        <v>3.4182785794698599E-2</v>
      </c>
    </row>
    <row r="668" spans="1:16" x14ac:dyDescent="0.2">
      <c r="A668">
        <v>10301</v>
      </c>
      <c r="B668" t="b">
        <v>1</v>
      </c>
      <c r="C668" t="s">
        <v>1475</v>
      </c>
      <c r="D668" t="s">
        <v>2891</v>
      </c>
      <c r="E668">
        <v>642</v>
      </c>
      <c r="F668">
        <v>525</v>
      </c>
      <c r="G668" t="b">
        <v>0</v>
      </c>
      <c r="H668" t="str">
        <f>VLOOKUP(A668,all_municipalities!$A$2:$M$445,2,FALSE)</f>
        <v>Gravenhurst, Town of</v>
      </c>
      <c r="I668" t="b">
        <f>VLOOKUP(A668,all_municipalities!$A$2:$M$445,9,FALSE)</f>
        <v>1</v>
      </c>
      <c r="J668" t="b">
        <f>VLOOKUP(A668,all_municipalities!$A$2:$M$445,13, FALSE)</f>
        <v>1</v>
      </c>
      <c r="K668" t="str">
        <f t="shared" si="41"/>
        <v>LOW</v>
      </c>
      <c r="L668">
        <v>6</v>
      </c>
      <c r="M668" t="str">
        <f t="shared" si="42"/>
        <v>10301 Councillor, Ward 3</v>
      </c>
      <c r="N668" s="6" t="str">
        <f t="shared" si="43"/>
        <v>10301 Councillor, Ward 3</v>
      </c>
      <c r="O668" s="15">
        <f>IF(I668&lt;&gt;FALSE,VLOOKUP(H668,internet_municipalities!$B$2:$W$226,22,FALSE),"NO INTERNET")</f>
        <v>9771</v>
      </c>
      <c r="P668" s="16">
        <f t="shared" si="44"/>
        <v>5.3730426773104085E-2</v>
      </c>
    </row>
    <row r="669" spans="1:16" x14ac:dyDescent="0.2">
      <c r="A669">
        <v>10301</v>
      </c>
      <c r="B669" t="b">
        <v>1</v>
      </c>
      <c r="C669" t="s">
        <v>1453</v>
      </c>
      <c r="D669" t="s">
        <v>2892</v>
      </c>
      <c r="E669" t="s">
        <v>461</v>
      </c>
      <c r="F669" t="s">
        <v>461</v>
      </c>
      <c r="G669" t="b">
        <v>0</v>
      </c>
      <c r="H669" t="str">
        <f>VLOOKUP(A669,all_municipalities!$A$2:$M$445,2,FALSE)</f>
        <v>Gravenhurst, Town of</v>
      </c>
      <c r="I669" t="b">
        <f>VLOOKUP(A669,all_municipalities!$A$2:$M$445,9,FALSE)</f>
        <v>1</v>
      </c>
      <c r="J669" t="b">
        <f>VLOOKUP(A669,all_municipalities!$A$2:$M$445,13, FALSE)</f>
        <v>1</v>
      </c>
      <c r="K669" t="str">
        <f t="shared" si="41"/>
        <v>NONE</v>
      </c>
      <c r="L669">
        <v>6</v>
      </c>
      <c r="M669" t="str">
        <f t="shared" si="42"/>
        <v>10301 Councillor, Ward 2</v>
      </c>
      <c r="N669" s="6" t="str">
        <f t="shared" si="43"/>
        <v>10301 Councillor, Ward 2</v>
      </c>
      <c r="O669" s="15">
        <f>IF(I669&lt;&gt;FALSE,VLOOKUP(H669,internet_municipalities!$B$2:$W$226,22,FALSE),"NO INTERNET")</f>
        <v>9771</v>
      </c>
      <c r="P669" s="16" t="str">
        <f t="shared" si="44"/>
        <v>Acclaimed</v>
      </c>
    </row>
    <row r="670" spans="1:16" x14ac:dyDescent="0.2">
      <c r="A670">
        <v>10301</v>
      </c>
      <c r="B670" t="b">
        <v>1</v>
      </c>
      <c r="C670" t="s">
        <v>1456</v>
      </c>
      <c r="D670" t="s">
        <v>2893</v>
      </c>
      <c r="E670">
        <v>931</v>
      </c>
      <c r="F670">
        <v>633</v>
      </c>
      <c r="G670" t="b">
        <v>0</v>
      </c>
      <c r="H670" t="str">
        <f>VLOOKUP(A670,all_municipalities!$A$2:$M$445,2,FALSE)</f>
        <v>Gravenhurst, Town of</v>
      </c>
      <c r="I670" t="b">
        <f>VLOOKUP(A670,all_municipalities!$A$2:$M$445,9,FALSE)</f>
        <v>1</v>
      </c>
      <c r="J670" t="b">
        <f>VLOOKUP(A670,all_municipalities!$A$2:$M$445,13, FALSE)</f>
        <v>1</v>
      </c>
      <c r="K670" t="str">
        <f t="shared" si="41"/>
        <v>LOW</v>
      </c>
      <c r="L670">
        <v>6</v>
      </c>
      <c r="M670" t="str">
        <f t="shared" si="42"/>
        <v>10301 Councillor, Ward 1</v>
      </c>
      <c r="N670" s="6" t="str">
        <f t="shared" si="43"/>
        <v>10301 Councillor, Ward 1</v>
      </c>
      <c r="O670" s="15">
        <f>IF(I670&lt;&gt;FALSE,VLOOKUP(H670,internet_municipalities!$B$2:$W$226,22,FALSE),"NO INTERNET")</f>
        <v>9771</v>
      </c>
      <c r="P670" s="16">
        <f t="shared" si="44"/>
        <v>6.4783543137856919E-2</v>
      </c>
    </row>
    <row r="671" spans="1:16" x14ac:dyDescent="0.2">
      <c r="A671">
        <v>10301</v>
      </c>
      <c r="B671" t="b">
        <v>1</v>
      </c>
      <c r="C671" t="s">
        <v>1850</v>
      </c>
      <c r="D671" t="s">
        <v>2894</v>
      </c>
      <c r="E671">
        <v>2005</v>
      </c>
      <c r="F671">
        <v>314</v>
      </c>
      <c r="G671" t="b">
        <v>0</v>
      </c>
      <c r="H671" t="str">
        <f>VLOOKUP(A671,all_municipalities!$A$2:$M$445,2,FALSE)</f>
        <v>Gravenhurst, Town of</v>
      </c>
      <c r="I671" t="b">
        <f>VLOOKUP(A671,all_municipalities!$A$2:$M$445,9,FALSE)</f>
        <v>1</v>
      </c>
      <c r="J671" t="b">
        <f>VLOOKUP(A671,all_municipalities!$A$2:$M$445,13, FALSE)</f>
        <v>1</v>
      </c>
      <c r="K671" t="str">
        <f t="shared" si="41"/>
        <v>LOW</v>
      </c>
      <c r="L671">
        <v>6</v>
      </c>
      <c r="M671" t="str">
        <f t="shared" si="42"/>
        <v>10301 District Councillor</v>
      </c>
      <c r="N671" s="6" t="str">
        <f t="shared" si="43"/>
        <v>10301 District Councillor</v>
      </c>
      <c r="O671" s="15">
        <f>IF(I671&lt;&gt;FALSE,VLOOKUP(H671,internet_municipalities!$B$2:$W$226,22,FALSE),"NO INTERNET")</f>
        <v>9771</v>
      </c>
      <c r="P671" s="16">
        <f t="shared" si="44"/>
        <v>3.2135912393818446E-2</v>
      </c>
    </row>
    <row r="672" spans="1:16" x14ac:dyDescent="0.2">
      <c r="A672">
        <v>10301</v>
      </c>
      <c r="B672" t="b">
        <v>1</v>
      </c>
      <c r="C672" t="s">
        <v>1850</v>
      </c>
      <c r="D672" t="s">
        <v>2895</v>
      </c>
      <c r="E672">
        <v>3186</v>
      </c>
      <c r="F672">
        <v>1495</v>
      </c>
      <c r="G672" t="b">
        <v>0</v>
      </c>
      <c r="H672" t="str">
        <f>VLOOKUP(A672,all_municipalities!$A$2:$M$445,2,FALSE)</f>
        <v>Gravenhurst, Town of</v>
      </c>
      <c r="I672" t="b">
        <f>VLOOKUP(A672,all_municipalities!$A$2:$M$445,9,FALSE)</f>
        <v>1</v>
      </c>
      <c r="J672" t="b">
        <f>VLOOKUP(A672,all_municipalities!$A$2:$M$445,13, FALSE)</f>
        <v>1</v>
      </c>
      <c r="K672" t="str">
        <f t="shared" si="41"/>
        <v>NONE</v>
      </c>
      <c r="L672">
        <v>6</v>
      </c>
      <c r="M672" t="str">
        <f t="shared" si="42"/>
        <v>10301 District Councillor</v>
      </c>
      <c r="N672" s="6" t="str">
        <f t="shared" si="43"/>
        <v>10301 District Councillor</v>
      </c>
      <c r="O672" s="15">
        <f>IF(I672&lt;&gt;FALSE,VLOOKUP(H672,internet_municipalities!$B$2:$W$226,22,FALSE),"NO INTERNET")</f>
        <v>9771</v>
      </c>
      <c r="P672" s="16">
        <f t="shared" si="44"/>
        <v>0.15300378671579162</v>
      </c>
    </row>
    <row r="673" spans="1:16" x14ac:dyDescent="0.2">
      <c r="A673">
        <v>10301</v>
      </c>
      <c r="B673" t="b">
        <v>1</v>
      </c>
      <c r="C673" t="s">
        <v>1850</v>
      </c>
      <c r="D673" t="s">
        <v>2896</v>
      </c>
      <c r="E673">
        <v>1833</v>
      </c>
      <c r="F673">
        <v>142</v>
      </c>
      <c r="G673" t="b">
        <v>0</v>
      </c>
      <c r="H673" t="str">
        <f>VLOOKUP(A673,all_municipalities!$A$2:$M$445,2,FALSE)</f>
        <v>Gravenhurst, Town of</v>
      </c>
      <c r="I673" t="b">
        <f>VLOOKUP(A673,all_municipalities!$A$2:$M$445,9,FALSE)</f>
        <v>1</v>
      </c>
      <c r="J673" t="b">
        <f>VLOOKUP(A673,all_municipalities!$A$2:$M$445,13, FALSE)</f>
        <v>1</v>
      </c>
      <c r="K673" t="str">
        <f t="shared" si="41"/>
        <v>LOW</v>
      </c>
      <c r="L673">
        <v>6</v>
      </c>
      <c r="M673" t="str">
        <f t="shared" si="42"/>
        <v>10301 District Councillor</v>
      </c>
      <c r="N673" s="6" t="str">
        <f t="shared" si="43"/>
        <v>10301 District Councillor</v>
      </c>
      <c r="O673" s="15">
        <f>IF(I673&lt;&gt;FALSE,VLOOKUP(H673,internet_municipalities!$B$2:$W$226,22,FALSE),"NO INTERNET")</f>
        <v>9771</v>
      </c>
      <c r="P673" s="16">
        <f t="shared" si="44"/>
        <v>1.4532801146249105E-2</v>
      </c>
    </row>
    <row r="674" spans="1:16" x14ac:dyDescent="0.2">
      <c r="A674">
        <v>10301</v>
      </c>
      <c r="B674" t="b">
        <v>0</v>
      </c>
      <c r="C674" t="s">
        <v>1850</v>
      </c>
      <c r="D674" t="s">
        <v>2897</v>
      </c>
      <c r="E674">
        <v>1686</v>
      </c>
      <c r="F674" t="s">
        <v>1460</v>
      </c>
      <c r="G674" t="b">
        <v>0</v>
      </c>
      <c r="H674" t="str">
        <f>VLOOKUP(A674,all_municipalities!$A$2:$M$445,2,FALSE)</f>
        <v>Gravenhurst, Town of</v>
      </c>
      <c r="I674" t="b">
        <f>VLOOKUP(A674,all_municipalities!$A$2:$M$445,9,FALSE)</f>
        <v>1</v>
      </c>
      <c r="J674" t="b">
        <f>VLOOKUP(A674,all_municipalities!$A$2:$M$445,13, FALSE)</f>
        <v>1</v>
      </c>
      <c r="K674" t="str">
        <f t="shared" si="41"/>
        <v>NONE</v>
      </c>
      <c r="L674">
        <v>6</v>
      </c>
      <c r="M674" t="str">
        <f t="shared" si="42"/>
        <v>10301 District Councillor</v>
      </c>
      <c r="N674" s="6" t="str">
        <f t="shared" si="43"/>
        <v>10301 District Councillor</v>
      </c>
      <c r="O674" s="15">
        <f>IF(I674&lt;&gt;FALSE,VLOOKUP(H674,internet_municipalities!$B$2:$W$226,22,FALSE),"NO INTERNET")</f>
        <v>9771</v>
      </c>
      <c r="P674" s="16" t="str">
        <f t="shared" si="44"/>
        <v>Lost</v>
      </c>
    </row>
    <row r="675" spans="1:16" x14ac:dyDescent="0.2">
      <c r="A675">
        <v>10301</v>
      </c>
      <c r="B675" t="b">
        <v>0</v>
      </c>
      <c r="C675" t="s">
        <v>1850</v>
      </c>
      <c r="D675" t="s">
        <v>2898</v>
      </c>
      <c r="E675">
        <v>838</v>
      </c>
      <c r="F675" t="s">
        <v>1460</v>
      </c>
      <c r="G675" t="b">
        <v>0</v>
      </c>
      <c r="H675" t="str">
        <f>VLOOKUP(A675,all_municipalities!$A$2:$M$445,2,FALSE)</f>
        <v>Gravenhurst, Town of</v>
      </c>
      <c r="I675" t="b">
        <f>VLOOKUP(A675,all_municipalities!$A$2:$M$445,9,FALSE)</f>
        <v>1</v>
      </c>
      <c r="J675" t="b">
        <f>VLOOKUP(A675,all_municipalities!$A$2:$M$445,13, FALSE)</f>
        <v>1</v>
      </c>
      <c r="K675" t="str">
        <f t="shared" si="41"/>
        <v>NONE</v>
      </c>
      <c r="L675">
        <v>6</v>
      </c>
      <c r="M675" t="str">
        <f t="shared" si="42"/>
        <v>10301 District Councillor</v>
      </c>
      <c r="N675" s="6" t="str">
        <f t="shared" si="43"/>
        <v>10301 District Councillor</v>
      </c>
      <c r="O675" s="15">
        <f>IF(I675&lt;&gt;FALSE,VLOOKUP(H675,internet_municipalities!$B$2:$W$226,22,FALSE),"NO INTERNET")</f>
        <v>9771</v>
      </c>
      <c r="P675" s="16" t="str">
        <f t="shared" si="44"/>
        <v>Lost</v>
      </c>
    </row>
    <row r="676" spans="1:16" x14ac:dyDescent="0.2">
      <c r="A676">
        <v>10301</v>
      </c>
      <c r="B676" t="b">
        <v>0</v>
      </c>
      <c r="C676" t="s">
        <v>1850</v>
      </c>
      <c r="D676" t="s">
        <v>2899</v>
      </c>
      <c r="E676">
        <v>1691</v>
      </c>
      <c r="F676" t="s">
        <v>1460</v>
      </c>
      <c r="G676" t="b">
        <v>0</v>
      </c>
      <c r="H676" t="str">
        <f>VLOOKUP(A676,all_municipalities!$A$2:$M$445,2,FALSE)</f>
        <v>Gravenhurst, Town of</v>
      </c>
      <c r="I676" t="b">
        <f>VLOOKUP(A676,all_municipalities!$A$2:$M$445,9,FALSE)</f>
        <v>1</v>
      </c>
      <c r="J676" t="b">
        <f>VLOOKUP(A676,all_municipalities!$A$2:$M$445,13, FALSE)</f>
        <v>1</v>
      </c>
      <c r="K676" t="str">
        <f t="shared" si="41"/>
        <v>NONE</v>
      </c>
      <c r="L676">
        <v>6</v>
      </c>
      <c r="M676" t="str">
        <f t="shared" si="42"/>
        <v>10301 District Councillor</v>
      </c>
      <c r="N676" s="6" t="str">
        <f t="shared" si="43"/>
        <v>10301 District Councillor</v>
      </c>
      <c r="O676" s="15">
        <f>IF(I676&lt;&gt;FALSE,VLOOKUP(H676,internet_municipalities!$B$2:$W$226,22,FALSE),"NO INTERNET")</f>
        <v>9771</v>
      </c>
      <c r="P676" s="16" t="str">
        <f t="shared" si="44"/>
        <v>Lost</v>
      </c>
    </row>
    <row r="677" spans="1:16" x14ac:dyDescent="0.2">
      <c r="A677">
        <v>10301</v>
      </c>
      <c r="B677" t="b">
        <v>0</v>
      </c>
      <c r="C677" t="s">
        <v>1850</v>
      </c>
      <c r="D677" t="s">
        <v>2900</v>
      </c>
      <c r="E677">
        <v>189</v>
      </c>
      <c r="F677" t="s">
        <v>1460</v>
      </c>
      <c r="G677" t="b">
        <v>0</v>
      </c>
      <c r="H677" t="str">
        <f>VLOOKUP(A677,all_municipalities!$A$2:$M$445,2,FALSE)</f>
        <v>Gravenhurst, Town of</v>
      </c>
      <c r="I677" t="b">
        <f>VLOOKUP(A677,all_municipalities!$A$2:$M$445,9,FALSE)</f>
        <v>1</v>
      </c>
      <c r="J677" t="b">
        <f>VLOOKUP(A677,all_municipalities!$A$2:$M$445,13, FALSE)</f>
        <v>1</v>
      </c>
      <c r="K677" t="str">
        <f t="shared" si="41"/>
        <v>NONE</v>
      </c>
      <c r="L677">
        <v>6</v>
      </c>
      <c r="M677" t="str">
        <f t="shared" si="42"/>
        <v>10301 District Councillor</v>
      </c>
      <c r="N677" s="6" t="str">
        <f t="shared" si="43"/>
        <v>10301 District Councillor</v>
      </c>
      <c r="O677" s="15">
        <f>IF(I677&lt;&gt;FALSE,VLOOKUP(H677,internet_municipalities!$B$2:$W$226,22,FALSE),"NO INTERNET")</f>
        <v>9771</v>
      </c>
      <c r="P677" s="16" t="str">
        <f t="shared" si="44"/>
        <v>Lost</v>
      </c>
    </row>
    <row r="678" spans="1:16" x14ac:dyDescent="0.2">
      <c r="A678">
        <v>10301</v>
      </c>
      <c r="B678" t="b">
        <v>0</v>
      </c>
      <c r="C678" t="s">
        <v>1850</v>
      </c>
      <c r="D678" t="s">
        <v>2901</v>
      </c>
      <c r="E678">
        <v>596</v>
      </c>
      <c r="F678" t="s">
        <v>1460</v>
      </c>
      <c r="G678" t="b">
        <v>0</v>
      </c>
      <c r="H678" t="str">
        <f>VLOOKUP(A678,all_municipalities!$A$2:$M$445,2,FALSE)</f>
        <v>Gravenhurst, Town of</v>
      </c>
      <c r="I678" t="b">
        <f>VLOOKUP(A678,all_municipalities!$A$2:$M$445,9,FALSE)</f>
        <v>1</v>
      </c>
      <c r="J678" t="b">
        <f>VLOOKUP(A678,all_municipalities!$A$2:$M$445,13, FALSE)</f>
        <v>1</v>
      </c>
      <c r="K678" t="str">
        <f t="shared" si="41"/>
        <v>NONE</v>
      </c>
      <c r="L678">
        <v>6</v>
      </c>
      <c r="M678" t="str">
        <f t="shared" si="42"/>
        <v>10301 District Councillor</v>
      </c>
      <c r="N678" s="6" t="str">
        <f t="shared" si="43"/>
        <v>10301 District Councillor</v>
      </c>
      <c r="O678" s="15">
        <f>IF(I678&lt;&gt;FALSE,VLOOKUP(H678,internet_municipalities!$B$2:$W$226,22,FALSE),"NO INTERNET")</f>
        <v>9771</v>
      </c>
      <c r="P678" s="16" t="str">
        <f t="shared" si="44"/>
        <v>Lost</v>
      </c>
    </row>
    <row r="679" spans="1:16" x14ac:dyDescent="0.2">
      <c r="A679">
        <v>10301</v>
      </c>
      <c r="B679" t="b">
        <v>0</v>
      </c>
      <c r="C679" t="s">
        <v>1456</v>
      </c>
      <c r="D679" t="s">
        <v>2902</v>
      </c>
      <c r="E679">
        <v>298</v>
      </c>
      <c r="F679" t="s">
        <v>1460</v>
      </c>
      <c r="G679" t="b">
        <v>0</v>
      </c>
      <c r="H679" t="str">
        <f>VLOOKUP(A679,all_municipalities!$A$2:$M$445,2,FALSE)</f>
        <v>Gravenhurst, Town of</v>
      </c>
      <c r="I679" t="b">
        <f>VLOOKUP(A679,all_municipalities!$A$2:$M$445,9,FALSE)</f>
        <v>1</v>
      </c>
      <c r="J679" t="b">
        <f>VLOOKUP(A679,all_municipalities!$A$2:$M$445,13, FALSE)</f>
        <v>1</v>
      </c>
      <c r="K679" t="str">
        <f t="shared" si="41"/>
        <v>NONE</v>
      </c>
      <c r="L679">
        <v>6</v>
      </c>
      <c r="M679" t="str">
        <f t="shared" si="42"/>
        <v>10301 Councillor, Ward 1</v>
      </c>
      <c r="N679" s="6" t="str">
        <f t="shared" si="43"/>
        <v>10301 Councillor, Ward 1</v>
      </c>
      <c r="O679" s="15">
        <f>IF(I679&lt;&gt;FALSE,VLOOKUP(H679,internet_municipalities!$B$2:$W$226,22,FALSE),"NO INTERNET")</f>
        <v>9771</v>
      </c>
      <c r="P679" s="16" t="str">
        <f t="shared" si="44"/>
        <v>Lost</v>
      </c>
    </row>
    <row r="680" spans="1:16" x14ac:dyDescent="0.2">
      <c r="A680">
        <v>10301</v>
      </c>
      <c r="B680" t="b">
        <v>0</v>
      </c>
      <c r="C680" t="s">
        <v>1456</v>
      </c>
      <c r="D680" t="s">
        <v>2903</v>
      </c>
      <c r="E680">
        <v>153</v>
      </c>
      <c r="F680" t="s">
        <v>1460</v>
      </c>
      <c r="G680" t="b">
        <v>0</v>
      </c>
      <c r="H680" t="str">
        <f>VLOOKUP(A680,all_municipalities!$A$2:$M$445,2,FALSE)</f>
        <v>Gravenhurst, Town of</v>
      </c>
      <c r="I680" t="b">
        <f>VLOOKUP(A680,all_municipalities!$A$2:$M$445,9,FALSE)</f>
        <v>1</v>
      </c>
      <c r="J680" t="b">
        <f>VLOOKUP(A680,all_municipalities!$A$2:$M$445,13, FALSE)</f>
        <v>1</v>
      </c>
      <c r="K680" t="str">
        <f t="shared" si="41"/>
        <v>NONE</v>
      </c>
      <c r="L680">
        <v>6</v>
      </c>
      <c r="M680" t="str">
        <f t="shared" si="42"/>
        <v>10301 Councillor, Ward 1</v>
      </c>
      <c r="N680" s="6" t="str">
        <f t="shared" si="43"/>
        <v>10301 Councillor, Ward 1</v>
      </c>
      <c r="O680" s="15">
        <f>IF(I680&lt;&gt;FALSE,VLOOKUP(H680,internet_municipalities!$B$2:$W$226,22,FALSE),"NO INTERNET")</f>
        <v>9771</v>
      </c>
      <c r="P680" s="16" t="str">
        <f t="shared" si="44"/>
        <v>Lost</v>
      </c>
    </row>
    <row r="681" spans="1:16" x14ac:dyDescent="0.2">
      <c r="A681">
        <v>10301</v>
      </c>
      <c r="B681" t="b">
        <v>0</v>
      </c>
      <c r="C681" t="s">
        <v>1475</v>
      </c>
      <c r="D681" t="s">
        <v>2904</v>
      </c>
      <c r="E681">
        <v>117</v>
      </c>
      <c r="F681" t="s">
        <v>1460</v>
      </c>
      <c r="G681" t="b">
        <v>0</v>
      </c>
      <c r="H681" t="str">
        <f>VLOOKUP(A681,all_municipalities!$A$2:$M$445,2,FALSE)</f>
        <v>Gravenhurst, Town of</v>
      </c>
      <c r="I681" t="b">
        <f>VLOOKUP(A681,all_municipalities!$A$2:$M$445,9,FALSE)</f>
        <v>1</v>
      </c>
      <c r="J681" t="b">
        <f>VLOOKUP(A681,all_municipalities!$A$2:$M$445,13, FALSE)</f>
        <v>1</v>
      </c>
      <c r="K681" t="str">
        <f t="shared" si="41"/>
        <v>NONE</v>
      </c>
      <c r="L681">
        <v>6</v>
      </c>
      <c r="M681" t="str">
        <f t="shared" si="42"/>
        <v>10301 Councillor, Ward 3</v>
      </c>
      <c r="N681" s="6" t="str">
        <f t="shared" si="43"/>
        <v>10301 Councillor, Ward 3</v>
      </c>
      <c r="O681" s="15">
        <f>IF(I681&lt;&gt;FALSE,VLOOKUP(H681,internet_municipalities!$B$2:$W$226,22,FALSE),"NO INTERNET")</f>
        <v>9771</v>
      </c>
      <c r="P681" s="16" t="str">
        <f t="shared" si="44"/>
        <v>Lost</v>
      </c>
    </row>
    <row r="682" spans="1:16" x14ac:dyDescent="0.2">
      <c r="A682">
        <v>10301</v>
      </c>
      <c r="B682" t="b">
        <v>0</v>
      </c>
      <c r="C682" t="s">
        <v>1475</v>
      </c>
      <c r="D682" t="s">
        <v>2905</v>
      </c>
      <c r="E682">
        <v>94</v>
      </c>
      <c r="F682" t="s">
        <v>1460</v>
      </c>
      <c r="G682" t="b">
        <v>0</v>
      </c>
      <c r="H682" t="str">
        <f>VLOOKUP(A682,all_municipalities!$A$2:$M$445,2,FALSE)</f>
        <v>Gravenhurst, Town of</v>
      </c>
      <c r="I682" t="b">
        <f>VLOOKUP(A682,all_municipalities!$A$2:$M$445,9,FALSE)</f>
        <v>1</v>
      </c>
      <c r="J682" t="b">
        <f>VLOOKUP(A682,all_municipalities!$A$2:$M$445,13, FALSE)</f>
        <v>1</v>
      </c>
      <c r="K682" t="str">
        <f t="shared" si="41"/>
        <v>NONE</v>
      </c>
      <c r="L682">
        <v>6</v>
      </c>
      <c r="M682" t="str">
        <f t="shared" si="42"/>
        <v>10301 Councillor, Ward 3</v>
      </c>
      <c r="N682" s="6" t="str">
        <f t="shared" si="43"/>
        <v>10301 Councillor, Ward 3</v>
      </c>
      <c r="O682" s="15">
        <f>IF(I682&lt;&gt;FALSE,VLOOKUP(H682,internet_municipalities!$B$2:$W$226,22,FALSE),"NO INTERNET")</f>
        <v>9771</v>
      </c>
      <c r="P682" s="16" t="str">
        <f t="shared" si="44"/>
        <v>Lost</v>
      </c>
    </row>
    <row r="683" spans="1:16" x14ac:dyDescent="0.2">
      <c r="A683">
        <v>10301</v>
      </c>
      <c r="B683" t="b">
        <v>0</v>
      </c>
      <c r="C683" t="s">
        <v>1471</v>
      </c>
      <c r="D683" t="s">
        <v>2906</v>
      </c>
      <c r="E683">
        <v>171</v>
      </c>
      <c r="F683" t="s">
        <v>1460</v>
      </c>
      <c r="G683" t="b">
        <v>0</v>
      </c>
      <c r="H683" t="str">
        <f>VLOOKUP(A683,all_municipalities!$A$2:$M$445,2,FALSE)</f>
        <v>Gravenhurst, Town of</v>
      </c>
      <c r="I683" t="b">
        <f>VLOOKUP(A683,all_municipalities!$A$2:$M$445,9,FALSE)</f>
        <v>1</v>
      </c>
      <c r="J683" t="b">
        <f>VLOOKUP(A683,all_municipalities!$A$2:$M$445,13, FALSE)</f>
        <v>1</v>
      </c>
      <c r="K683" t="str">
        <f t="shared" si="41"/>
        <v>NONE</v>
      </c>
      <c r="L683">
        <v>6</v>
      </c>
      <c r="M683" t="str">
        <f t="shared" si="42"/>
        <v>10301 Councillor, Ward 4</v>
      </c>
      <c r="N683" s="6" t="str">
        <f t="shared" si="43"/>
        <v>10301 Councillor, Ward 4</v>
      </c>
      <c r="O683" s="15">
        <f>IF(I683&lt;&gt;FALSE,VLOOKUP(H683,internet_municipalities!$B$2:$W$226,22,FALSE),"NO INTERNET")</f>
        <v>9771</v>
      </c>
      <c r="P683" s="16" t="str">
        <f t="shared" si="44"/>
        <v>Lost</v>
      </c>
    </row>
    <row r="684" spans="1:16" x14ac:dyDescent="0.2">
      <c r="A684">
        <v>10301</v>
      </c>
      <c r="B684" t="b">
        <v>0</v>
      </c>
      <c r="C684" t="s">
        <v>1473</v>
      </c>
      <c r="D684" t="s">
        <v>2907</v>
      </c>
      <c r="E684">
        <v>412</v>
      </c>
      <c r="F684" t="s">
        <v>1460</v>
      </c>
      <c r="G684" t="b">
        <v>0</v>
      </c>
      <c r="H684" t="str">
        <f>VLOOKUP(A684,all_municipalities!$A$2:$M$445,2,FALSE)</f>
        <v>Gravenhurst, Town of</v>
      </c>
      <c r="I684" t="b">
        <f>VLOOKUP(A684,all_municipalities!$A$2:$M$445,9,FALSE)</f>
        <v>1</v>
      </c>
      <c r="J684" t="b">
        <f>VLOOKUP(A684,all_municipalities!$A$2:$M$445,13, FALSE)</f>
        <v>1</v>
      </c>
      <c r="K684" t="str">
        <f t="shared" si="41"/>
        <v>NONE</v>
      </c>
      <c r="L684">
        <v>6</v>
      </c>
      <c r="M684" t="str">
        <f t="shared" si="42"/>
        <v>10301 Councillor, Ward 5</v>
      </c>
      <c r="N684" s="6" t="str">
        <f t="shared" si="43"/>
        <v>10301 Councillor, Ward 5</v>
      </c>
      <c r="O684" s="15">
        <f>IF(I684&lt;&gt;FALSE,VLOOKUP(H684,internet_municipalities!$B$2:$W$226,22,FALSE),"NO INTERNET")</f>
        <v>9771</v>
      </c>
      <c r="P684" s="16" t="str">
        <f t="shared" si="44"/>
        <v>Lost</v>
      </c>
    </row>
    <row r="685" spans="1:16" x14ac:dyDescent="0.2">
      <c r="A685">
        <v>19427</v>
      </c>
      <c r="B685" t="b">
        <v>1</v>
      </c>
      <c r="C685" t="s">
        <v>2964</v>
      </c>
      <c r="D685" t="s">
        <v>2965</v>
      </c>
      <c r="E685">
        <v>227</v>
      </c>
      <c r="F685">
        <v>148</v>
      </c>
      <c r="G685" t="b">
        <v>0</v>
      </c>
      <c r="H685" t="str">
        <f>VLOOKUP(A685,all_municipalities!$A$2:$M$445,2,FALSE)</f>
        <v>Greenstone, Municipality of</v>
      </c>
      <c r="I685" t="b">
        <f>VLOOKUP(A685,all_municipalities!$A$2:$M$445,9,FALSE)</f>
        <v>1</v>
      </c>
      <c r="J685" t="b">
        <f>VLOOKUP(A685,all_municipalities!$A$2:$M$445,13, FALSE)</f>
        <v>1</v>
      </c>
      <c r="K685" t="str">
        <f t="shared" si="41"/>
        <v>LOW</v>
      </c>
      <c r="L685">
        <v>6</v>
      </c>
      <c r="M685" t="str">
        <f t="shared" si="42"/>
        <v>19427 Councillor, Ward Longlac</v>
      </c>
      <c r="N685" s="6" t="str">
        <f t="shared" si="43"/>
        <v>19427 Councillor, Ward Longlac</v>
      </c>
      <c r="O685" s="15">
        <f>IF(I685&lt;&gt;FALSE,VLOOKUP(H685,internet_municipalities!$B$2:$W$226,22,FALSE),"NO INTERNET")</f>
        <v>2227</v>
      </c>
      <c r="P685" s="16">
        <f t="shared" si="44"/>
        <v>6.6457117198024246E-2</v>
      </c>
    </row>
    <row r="686" spans="1:16" x14ac:dyDescent="0.2">
      <c r="A686">
        <v>19427</v>
      </c>
      <c r="B686" t="b">
        <v>1</v>
      </c>
      <c r="C686" t="s">
        <v>2966</v>
      </c>
      <c r="D686" t="s">
        <v>2967</v>
      </c>
      <c r="E686">
        <v>65</v>
      </c>
      <c r="F686">
        <v>30</v>
      </c>
      <c r="G686" t="b">
        <v>0</v>
      </c>
      <c r="H686" t="str">
        <f>VLOOKUP(A686,all_municipalities!$A$2:$M$445,2,FALSE)</f>
        <v>Greenstone, Municipality of</v>
      </c>
      <c r="I686" t="b">
        <f>VLOOKUP(A686,all_municipalities!$A$2:$M$445,9,FALSE)</f>
        <v>1</v>
      </c>
      <c r="J686" t="b">
        <f>VLOOKUP(A686,all_municipalities!$A$2:$M$445,13, FALSE)</f>
        <v>1</v>
      </c>
      <c r="K686" t="str">
        <f t="shared" si="41"/>
        <v>MID</v>
      </c>
      <c r="L686">
        <v>6</v>
      </c>
      <c r="M686" t="str">
        <f t="shared" si="42"/>
        <v>19427 Councillor, Ward Rural West</v>
      </c>
      <c r="N686" s="6" t="str">
        <f t="shared" si="43"/>
        <v>19427 Councillor, Ward Rural West</v>
      </c>
      <c r="O686" s="15">
        <f>IF(I686&lt;&gt;FALSE,VLOOKUP(H686,internet_municipalities!$B$2:$W$226,22,FALSE),"NO INTERNET")</f>
        <v>2227</v>
      </c>
      <c r="P686" s="16">
        <f t="shared" si="44"/>
        <v>1.3471037269869779E-2</v>
      </c>
    </row>
    <row r="687" spans="1:16" x14ac:dyDescent="0.2">
      <c r="A687">
        <v>19427</v>
      </c>
      <c r="B687" t="b">
        <v>1</v>
      </c>
      <c r="C687" t="s">
        <v>2964</v>
      </c>
      <c r="D687" t="s">
        <v>2968</v>
      </c>
      <c r="E687">
        <v>222</v>
      </c>
      <c r="F687">
        <v>143</v>
      </c>
      <c r="G687" t="b">
        <v>0</v>
      </c>
      <c r="H687" t="str">
        <f>VLOOKUP(A687,all_municipalities!$A$2:$M$445,2,FALSE)</f>
        <v>Greenstone, Municipality of</v>
      </c>
      <c r="I687" t="b">
        <f>VLOOKUP(A687,all_municipalities!$A$2:$M$445,9,FALSE)</f>
        <v>1</v>
      </c>
      <c r="J687" t="b">
        <f>VLOOKUP(A687,all_municipalities!$A$2:$M$445,13, FALSE)</f>
        <v>1</v>
      </c>
      <c r="K687" t="str">
        <f t="shared" si="41"/>
        <v>LOW</v>
      </c>
      <c r="L687">
        <v>6</v>
      </c>
      <c r="M687" t="str">
        <f t="shared" si="42"/>
        <v>19427 Councillor, Ward Longlac</v>
      </c>
      <c r="N687" s="6" t="str">
        <f t="shared" si="43"/>
        <v>19427 Councillor, Ward Longlac</v>
      </c>
      <c r="O687" s="15">
        <f>IF(I687&lt;&gt;FALSE,VLOOKUP(H687,internet_municipalities!$B$2:$W$226,22,FALSE),"NO INTERNET")</f>
        <v>2227</v>
      </c>
      <c r="P687" s="16">
        <f t="shared" si="44"/>
        <v>6.4211944319712624E-2</v>
      </c>
    </row>
    <row r="688" spans="1:16" x14ac:dyDescent="0.2">
      <c r="A688">
        <v>19427</v>
      </c>
      <c r="B688" t="b">
        <v>1</v>
      </c>
      <c r="C688" t="s">
        <v>2969</v>
      </c>
      <c r="D688" t="s">
        <v>2970</v>
      </c>
      <c r="E688">
        <v>51</v>
      </c>
      <c r="F688">
        <v>20</v>
      </c>
      <c r="G688" t="b">
        <v>0</v>
      </c>
      <c r="H688" t="str">
        <f>VLOOKUP(A688,all_municipalities!$A$2:$M$445,2,FALSE)</f>
        <v>Greenstone, Municipality of</v>
      </c>
      <c r="I688" t="b">
        <f>VLOOKUP(A688,all_municipalities!$A$2:$M$445,9,FALSE)</f>
        <v>1</v>
      </c>
      <c r="J688" t="b">
        <f>VLOOKUP(A688,all_municipalities!$A$2:$M$445,13, FALSE)</f>
        <v>1</v>
      </c>
      <c r="K688" t="str">
        <f t="shared" si="41"/>
        <v>MID</v>
      </c>
      <c r="L688">
        <v>6</v>
      </c>
      <c r="M688" t="str">
        <f t="shared" si="42"/>
        <v>19427 Councillor, Ward Rural East</v>
      </c>
      <c r="N688" s="6" t="str">
        <f t="shared" si="43"/>
        <v>19427 Councillor, Ward Rural East</v>
      </c>
      <c r="O688" s="15">
        <f>IF(I688&lt;&gt;FALSE,VLOOKUP(H688,internet_municipalities!$B$2:$W$226,22,FALSE),"NO INTERNET")</f>
        <v>2227</v>
      </c>
      <c r="P688" s="16">
        <f t="shared" si="44"/>
        <v>8.9806915132465207E-3</v>
      </c>
    </row>
    <row r="689" spans="1:16" x14ac:dyDescent="0.2">
      <c r="A689">
        <v>19427</v>
      </c>
      <c r="B689" t="b">
        <v>1</v>
      </c>
      <c r="C689" t="s">
        <v>2971</v>
      </c>
      <c r="D689" t="s">
        <v>2972</v>
      </c>
      <c r="E689" t="s">
        <v>461</v>
      </c>
      <c r="F689" t="s">
        <v>461</v>
      </c>
      <c r="G689" t="b">
        <v>0</v>
      </c>
      <c r="H689" t="str">
        <f>VLOOKUP(A689,all_municipalities!$A$2:$M$445,2,FALSE)</f>
        <v>Greenstone, Municipality of</v>
      </c>
      <c r="I689" t="b">
        <f>VLOOKUP(A689,all_municipalities!$A$2:$M$445,9,FALSE)</f>
        <v>1</v>
      </c>
      <c r="J689" t="b">
        <f>VLOOKUP(A689,all_municipalities!$A$2:$M$445,13, FALSE)</f>
        <v>1</v>
      </c>
      <c r="K689" t="str">
        <f t="shared" si="41"/>
        <v>NONE</v>
      </c>
      <c r="L689">
        <v>6</v>
      </c>
      <c r="M689" t="str">
        <f t="shared" si="42"/>
        <v>19427 Councillor, Ward Nakina</v>
      </c>
      <c r="N689" s="6" t="str">
        <f t="shared" si="43"/>
        <v>19427 Councillor, Ward Nakina</v>
      </c>
      <c r="O689" s="15">
        <f>IF(I689&lt;&gt;FALSE,VLOOKUP(H689,internet_municipalities!$B$2:$W$226,22,FALSE),"NO INTERNET")</f>
        <v>2227</v>
      </c>
      <c r="P689" s="16" t="str">
        <f t="shared" si="44"/>
        <v>Acclaimed</v>
      </c>
    </row>
    <row r="690" spans="1:16" x14ac:dyDescent="0.2">
      <c r="A690">
        <v>19427</v>
      </c>
      <c r="B690" t="b">
        <v>1</v>
      </c>
      <c r="C690" t="s">
        <v>2973</v>
      </c>
      <c r="D690" t="s">
        <v>2974</v>
      </c>
      <c r="E690" t="s">
        <v>461</v>
      </c>
      <c r="F690" t="s">
        <v>461</v>
      </c>
      <c r="G690" t="b">
        <v>0</v>
      </c>
      <c r="H690" t="str">
        <f>VLOOKUP(A690,all_municipalities!$A$2:$M$445,2,FALSE)</f>
        <v>Greenstone, Municipality of</v>
      </c>
      <c r="I690" t="b">
        <f>VLOOKUP(A690,all_municipalities!$A$2:$M$445,9,FALSE)</f>
        <v>1</v>
      </c>
      <c r="J690" t="b">
        <f>VLOOKUP(A690,all_municipalities!$A$2:$M$445,13, FALSE)</f>
        <v>1</v>
      </c>
      <c r="K690" t="str">
        <f t="shared" si="41"/>
        <v>NONE</v>
      </c>
      <c r="L690">
        <v>6</v>
      </c>
      <c r="M690" t="str">
        <f t="shared" si="42"/>
        <v>19427 Councillor, Ward Beardmore</v>
      </c>
      <c r="N690" s="6" t="str">
        <f t="shared" si="43"/>
        <v>19427 Councillor, Ward Beardmore</v>
      </c>
      <c r="O690" s="15">
        <f>IF(I690&lt;&gt;FALSE,VLOOKUP(H690,internet_municipalities!$B$2:$W$226,22,FALSE),"NO INTERNET")</f>
        <v>2227</v>
      </c>
      <c r="P690" s="16" t="str">
        <f t="shared" si="44"/>
        <v>Acclaimed</v>
      </c>
    </row>
    <row r="691" spans="1:16" x14ac:dyDescent="0.2">
      <c r="A691">
        <v>19427</v>
      </c>
      <c r="B691" t="b">
        <v>1</v>
      </c>
      <c r="C691" t="s">
        <v>2975</v>
      </c>
      <c r="D691" t="s">
        <v>2976</v>
      </c>
      <c r="E691" t="s">
        <v>461</v>
      </c>
      <c r="F691" t="s">
        <v>461</v>
      </c>
      <c r="G691" t="b">
        <v>0</v>
      </c>
      <c r="H691" t="str">
        <f>VLOOKUP(A691,all_municipalities!$A$2:$M$445,2,FALSE)</f>
        <v>Greenstone, Municipality of</v>
      </c>
      <c r="I691" t="b">
        <f>VLOOKUP(A691,all_municipalities!$A$2:$M$445,9,FALSE)</f>
        <v>1</v>
      </c>
      <c r="J691" t="b">
        <f>VLOOKUP(A691,all_municipalities!$A$2:$M$445,13, FALSE)</f>
        <v>1</v>
      </c>
      <c r="K691" t="str">
        <f t="shared" si="41"/>
        <v>NONE</v>
      </c>
      <c r="L691">
        <v>6</v>
      </c>
      <c r="M691" t="str">
        <f t="shared" si="42"/>
        <v>19427 Councillor, Ward Geraldton</v>
      </c>
      <c r="N691" s="6" t="str">
        <f t="shared" si="43"/>
        <v>19427 Councillor, Ward Geraldton</v>
      </c>
      <c r="O691" s="15">
        <f>IF(I691&lt;&gt;FALSE,VLOOKUP(H691,internet_municipalities!$B$2:$W$226,22,FALSE),"NO INTERNET")</f>
        <v>2227</v>
      </c>
      <c r="P691" s="16" t="str">
        <f t="shared" si="44"/>
        <v>Acclaimed</v>
      </c>
    </row>
    <row r="692" spans="1:16" x14ac:dyDescent="0.2">
      <c r="A692">
        <v>19427</v>
      </c>
      <c r="B692" t="b">
        <v>1</v>
      </c>
      <c r="C692" t="s">
        <v>2975</v>
      </c>
      <c r="D692" t="s">
        <v>2977</v>
      </c>
      <c r="E692" t="s">
        <v>461</v>
      </c>
      <c r="F692" t="s">
        <v>461</v>
      </c>
      <c r="G692" t="b">
        <v>0</v>
      </c>
      <c r="H692" t="str">
        <f>VLOOKUP(A692,all_municipalities!$A$2:$M$445,2,FALSE)</f>
        <v>Greenstone, Municipality of</v>
      </c>
      <c r="I692" t="b">
        <f>VLOOKUP(A692,all_municipalities!$A$2:$M$445,9,FALSE)</f>
        <v>1</v>
      </c>
      <c r="J692" t="b">
        <f>VLOOKUP(A692,all_municipalities!$A$2:$M$445,13, FALSE)</f>
        <v>1</v>
      </c>
      <c r="K692" t="str">
        <f t="shared" si="41"/>
        <v>NONE</v>
      </c>
      <c r="L692">
        <v>6</v>
      </c>
      <c r="M692" t="str">
        <f t="shared" si="42"/>
        <v>19427 Councillor, Ward Geraldton</v>
      </c>
      <c r="N692" s="6" t="str">
        <f t="shared" si="43"/>
        <v>19427 Councillor, Ward Geraldton</v>
      </c>
      <c r="O692" s="15">
        <f>IF(I692&lt;&gt;FALSE,VLOOKUP(H692,internet_municipalities!$B$2:$W$226,22,FALSE),"NO INTERNET")</f>
        <v>2227</v>
      </c>
      <c r="P692" s="16" t="str">
        <f t="shared" si="44"/>
        <v>Acclaimed</v>
      </c>
    </row>
    <row r="693" spans="1:16" x14ac:dyDescent="0.2">
      <c r="A693">
        <v>19427</v>
      </c>
      <c r="B693" t="b">
        <v>0</v>
      </c>
      <c r="C693" t="s">
        <v>2969</v>
      </c>
      <c r="D693" t="s">
        <v>2978</v>
      </c>
      <c r="E693">
        <v>31</v>
      </c>
      <c r="F693" t="s">
        <v>1460</v>
      </c>
      <c r="G693" t="b">
        <v>0</v>
      </c>
      <c r="H693" t="str">
        <f>VLOOKUP(A693,all_municipalities!$A$2:$M$445,2,FALSE)</f>
        <v>Greenstone, Municipality of</v>
      </c>
      <c r="I693" t="b">
        <f>VLOOKUP(A693,all_municipalities!$A$2:$M$445,9,FALSE)</f>
        <v>1</v>
      </c>
      <c r="J693" t="b">
        <f>VLOOKUP(A693,all_municipalities!$A$2:$M$445,13, FALSE)</f>
        <v>1</v>
      </c>
      <c r="K693" t="str">
        <f t="shared" si="41"/>
        <v>NONE</v>
      </c>
      <c r="L693">
        <v>6</v>
      </c>
      <c r="M693" t="str">
        <f t="shared" si="42"/>
        <v>19427 Councillor, Ward Rural East</v>
      </c>
      <c r="N693" s="6" t="str">
        <f t="shared" si="43"/>
        <v>19427 Councillor, Ward Rural East</v>
      </c>
      <c r="O693" s="15">
        <f>IF(I693&lt;&gt;FALSE,VLOOKUP(H693,internet_municipalities!$B$2:$W$226,22,FALSE),"NO INTERNET")</f>
        <v>2227</v>
      </c>
      <c r="P693" s="16" t="str">
        <f t="shared" si="44"/>
        <v>Lost</v>
      </c>
    </row>
    <row r="694" spans="1:16" x14ac:dyDescent="0.2">
      <c r="A694">
        <v>19427</v>
      </c>
      <c r="B694" t="b">
        <v>0</v>
      </c>
      <c r="C694" t="s">
        <v>2964</v>
      </c>
      <c r="D694" t="s">
        <v>2979</v>
      </c>
      <c r="E694">
        <v>79</v>
      </c>
      <c r="F694" t="s">
        <v>1460</v>
      </c>
      <c r="G694" t="b">
        <v>0</v>
      </c>
      <c r="H694" t="str">
        <f>VLOOKUP(A694,all_municipalities!$A$2:$M$445,2,FALSE)</f>
        <v>Greenstone, Municipality of</v>
      </c>
      <c r="I694" t="b">
        <f>VLOOKUP(A694,all_municipalities!$A$2:$M$445,9,FALSE)</f>
        <v>1</v>
      </c>
      <c r="J694" t="b">
        <f>VLOOKUP(A694,all_municipalities!$A$2:$M$445,13, FALSE)</f>
        <v>1</v>
      </c>
      <c r="K694" t="str">
        <f t="shared" si="41"/>
        <v>NONE</v>
      </c>
      <c r="L694">
        <v>6</v>
      </c>
      <c r="M694" t="str">
        <f t="shared" si="42"/>
        <v>19427 Councillor, Ward Longlac</v>
      </c>
      <c r="N694" s="6" t="str">
        <f t="shared" si="43"/>
        <v>19427 Councillor, Ward Longlac</v>
      </c>
      <c r="O694" s="15">
        <f>IF(I694&lt;&gt;FALSE,VLOOKUP(H694,internet_municipalities!$B$2:$W$226,22,FALSE),"NO INTERNET")</f>
        <v>2227</v>
      </c>
      <c r="P694" s="16" t="str">
        <f t="shared" si="44"/>
        <v>Lost</v>
      </c>
    </row>
    <row r="695" spans="1:16" x14ac:dyDescent="0.2">
      <c r="A695">
        <v>19427</v>
      </c>
      <c r="B695" t="b">
        <v>0</v>
      </c>
      <c r="C695" t="s">
        <v>2966</v>
      </c>
      <c r="D695" t="s">
        <v>2980</v>
      </c>
      <c r="E695">
        <v>6</v>
      </c>
      <c r="F695" t="s">
        <v>1460</v>
      </c>
      <c r="G695" t="b">
        <v>0</v>
      </c>
      <c r="H695" t="str">
        <f>VLOOKUP(A695,all_municipalities!$A$2:$M$445,2,FALSE)</f>
        <v>Greenstone, Municipality of</v>
      </c>
      <c r="I695" t="b">
        <f>VLOOKUP(A695,all_municipalities!$A$2:$M$445,9,FALSE)</f>
        <v>1</v>
      </c>
      <c r="J695" t="b">
        <f>VLOOKUP(A695,all_municipalities!$A$2:$M$445,13, FALSE)</f>
        <v>1</v>
      </c>
      <c r="K695" t="str">
        <f t="shared" si="41"/>
        <v>NONE</v>
      </c>
      <c r="L695">
        <v>6</v>
      </c>
      <c r="M695" t="str">
        <f t="shared" si="42"/>
        <v>19427 Councillor, Ward Rural West</v>
      </c>
      <c r="N695" s="6" t="str">
        <f t="shared" si="43"/>
        <v>19427 Councillor, Ward Rural West</v>
      </c>
      <c r="O695" s="15">
        <f>IF(I695&lt;&gt;FALSE,VLOOKUP(H695,internet_municipalities!$B$2:$W$226,22,FALSE),"NO INTERNET")</f>
        <v>2227</v>
      </c>
      <c r="P695" s="16" t="str">
        <f t="shared" si="44"/>
        <v>Lost</v>
      </c>
    </row>
    <row r="696" spans="1:16" x14ac:dyDescent="0.2">
      <c r="A696">
        <v>19427</v>
      </c>
      <c r="B696" t="b">
        <v>0</v>
      </c>
      <c r="C696" t="s">
        <v>2966</v>
      </c>
      <c r="D696" t="s">
        <v>2981</v>
      </c>
      <c r="E696">
        <v>35</v>
      </c>
      <c r="F696" t="s">
        <v>1460</v>
      </c>
      <c r="G696" t="b">
        <v>0</v>
      </c>
      <c r="H696" t="str">
        <f>VLOOKUP(A696,all_municipalities!$A$2:$M$445,2,FALSE)</f>
        <v>Greenstone, Municipality of</v>
      </c>
      <c r="I696" t="b">
        <f>VLOOKUP(A696,all_municipalities!$A$2:$M$445,9,FALSE)</f>
        <v>1</v>
      </c>
      <c r="J696" t="b">
        <f>VLOOKUP(A696,all_municipalities!$A$2:$M$445,13, FALSE)</f>
        <v>1</v>
      </c>
      <c r="K696" t="str">
        <f t="shared" si="41"/>
        <v>NONE</v>
      </c>
      <c r="L696">
        <v>6</v>
      </c>
      <c r="M696" t="str">
        <f t="shared" si="42"/>
        <v>19427 Councillor, Ward Rural West</v>
      </c>
      <c r="N696" s="6" t="str">
        <f t="shared" si="43"/>
        <v>19427 Councillor, Ward Rural West</v>
      </c>
      <c r="O696" s="15">
        <f>IF(I696&lt;&gt;FALSE,VLOOKUP(H696,internet_municipalities!$B$2:$W$226,22,FALSE),"NO INTERNET")</f>
        <v>2227</v>
      </c>
      <c r="P696" s="16" t="str">
        <f t="shared" si="44"/>
        <v>Lost</v>
      </c>
    </row>
    <row r="697" spans="1:16" x14ac:dyDescent="0.2">
      <c r="A697">
        <v>19431</v>
      </c>
      <c r="B697" t="b">
        <v>1</v>
      </c>
      <c r="C697" t="s">
        <v>1463</v>
      </c>
      <c r="D697" t="s">
        <v>3152</v>
      </c>
      <c r="E697">
        <v>1539</v>
      </c>
      <c r="F697">
        <v>549</v>
      </c>
      <c r="G697" t="b">
        <v>0</v>
      </c>
      <c r="H697" t="str">
        <f>VLOOKUP(A697,all_municipalities!$A$2:$M$445,2,FALSE)</f>
        <v>Hastings Highlands, Municipality of</v>
      </c>
      <c r="I697" t="b">
        <f>VLOOKUP(A697,all_municipalities!$A$2:$M$445,9,FALSE)</f>
        <v>1</v>
      </c>
      <c r="J697" t="b">
        <f>VLOOKUP(A697,all_municipalities!$A$2:$M$445,13, FALSE)</f>
        <v>1</v>
      </c>
      <c r="K697" t="str">
        <f t="shared" si="41"/>
        <v>LOW</v>
      </c>
      <c r="L697">
        <v>6</v>
      </c>
      <c r="M697" t="str">
        <f t="shared" si="42"/>
        <v>19431 Councillor</v>
      </c>
      <c r="N697" s="6" t="str">
        <f t="shared" si="43"/>
        <v>19431 Councillor</v>
      </c>
      <c r="O697" s="15">
        <f>IF(I697&lt;&gt;FALSE,VLOOKUP(H697,internet_municipalities!$B$2:$W$226,22,FALSE),"NO INTERNET")</f>
        <v>4217</v>
      </c>
      <c r="P697" s="16">
        <f t="shared" si="44"/>
        <v>0.13018733696940954</v>
      </c>
    </row>
    <row r="698" spans="1:16" x14ac:dyDescent="0.2">
      <c r="A698">
        <v>19431</v>
      </c>
      <c r="B698" t="b">
        <v>1</v>
      </c>
      <c r="C698" t="s">
        <v>1463</v>
      </c>
      <c r="D698" t="s">
        <v>3153</v>
      </c>
      <c r="E698">
        <v>1301</v>
      </c>
      <c r="F698">
        <v>311</v>
      </c>
      <c r="G698" t="b">
        <v>0</v>
      </c>
      <c r="H698" t="str">
        <f>VLOOKUP(A698,all_municipalities!$A$2:$M$445,2,FALSE)</f>
        <v>Hastings Highlands, Municipality of</v>
      </c>
      <c r="I698" t="b">
        <f>VLOOKUP(A698,all_municipalities!$A$2:$M$445,9,FALSE)</f>
        <v>1</v>
      </c>
      <c r="J698" t="b">
        <f>VLOOKUP(A698,all_municipalities!$A$2:$M$445,13, FALSE)</f>
        <v>1</v>
      </c>
      <c r="K698" t="str">
        <f t="shared" si="41"/>
        <v>LOW</v>
      </c>
      <c r="L698">
        <v>6</v>
      </c>
      <c r="M698" t="str">
        <f t="shared" si="42"/>
        <v>19431 Councillor</v>
      </c>
      <c r="N698" s="6" t="str">
        <f t="shared" si="43"/>
        <v>19431 Councillor</v>
      </c>
      <c r="O698" s="15">
        <f>IF(I698&lt;&gt;FALSE,VLOOKUP(H698,internet_municipalities!$B$2:$W$226,22,FALSE),"NO INTERNET")</f>
        <v>4217</v>
      </c>
      <c r="P698" s="16">
        <f t="shared" si="44"/>
        <v>7.3749110742233809E-2</v>
      </c>
    </row>
    <row r="699" spans="1:16" x14ac:dyDescent="0.2">
      <c r="A699">
        <v>19431</v>
      </c>
      <c r="B699" t="b">
        <v>1</v>
      </c>
      <c r="C699" t="s">
        <v>1463</v>
      </c>
      <c r="D699" t="s">
        <v>3154</v>
      </c>
      <c r="E699">
        <v>1285</v>
      </c>
      <c r="F699">
        <v>295</v>
      </c>
      <c r="G699" t="b">
        <v>0</v>
      </c>
      <c r="H699" t="str">
        <f>VLOOKUP(A699,all_municipalities!$A$2:$M$445,2,FALSE)</f>
        <v>Hastings Highlands, Municipality of</v>
      </c>
      <c r="I699" t="b">
        <f>VLOOKUP(A699,all_municipalities!$A$2:$M$445,9,FALSE)</f>
        <v>1</v>
      </c>
      <c r="J699" t="b">
        <f>VLOOKUP(A699,all_municipalities!$A$2:$M$445,13, FALSE)</f>
        <v>1</v>
      </c>
      <c r="K699" t="str">
        <f t="shared" si="41"/>
        <v>LOW</v>
      </c>
      <c r="L699">
        <v>6</v>
      </c>
      <c r="M699" t="str">
        <f t="shared" si="42"/>
        <v>19431 Councillor</v>
      </c>
      <c r="N699" s="6" t="str">
        <f t="shared" si="43"/>
        <v>19431 Councillor</v>
      </c>
      <c r="O699" s="15">
        <f>IF(I699&lt;&gt;FALSE,VLOOKUP(H699,internet_municipalities!$B$2:$W$226,22,FALSE),"NO INTERNET")</f>
        <v>4217</v>
      </c>
      <c r="P699" s="16">
        <f t="shared" si="44"/>
        <v>6.9954944273179984E-2</v>
      </c>
    </row>
    <row r="700" spans="1:16" x14ac:dyDescent="0.2">
      <c r="A700">
        <v>19431</v>
      </c>
      <c r="B700" t="b">
        <v>1</v>
      </c>
      <c r="C700" t="s">
        <v>1463</v>
      </c>
      <c r="D700" t="s">
        <v>3155</v>
      </c>
      <c r="E700">
        <v>1180</v>
      </c>
      <c r="F700">
        <v>190</v>
      </c>
      <c r="G700" t="b">
        <v>0</v>
      </c>
      <c r="H700" t="str">
        <f>VLOOKUP(A700,all_municipalities!$A$2:$M$445,2,FALSE)</f>
        <v>Hastings Highlands, Municipality of</v>
      </c>
      <c r="I700" t="b">
        <f>VLOOKUP(A700,all_municipalities!$A$2:$M$445,9,FALSE)</f>
        <v>1</v>
      </c>
      <c r="J700" t="b">
        <f>VLOOKUP(A700,all_municipalities!$A$2:$M$445,13, FALSE)</f>
        <v>1</v>
      </c>
      <c r="K700" t="str">
        <f t="shared" si="41"/>
        <v>LOW</v>
      </c>
      <c r="L700">
        <v>6</v>
      </c>
      <c r="M700" t="str">
        <f t="shared" si="42"/>
        <v>19431 Councillor</v>
      </c>
      <c r="N700" s="6" t="str">
        <f t="shared" si="43"/>
        <v>19431 Councillor</v>
      </c>
      <c r="O700" s="15">
        <f>IF(I700&lt;&gt;FALSE,VLOOKUP(H700,internet_municipalities!$B$2:$W$226,22,FALSE),"NO INTERNET")</f>
        <v>4217</v>
      </c>
      <c r="P700" s="16">
        <f t="shared" si="44"/>
        <v>4.5055726820014227E-2</v>
      </c>
    </row>
    <row r="701" spans="1:16" x14ac:dyDescent="0.2">
      <c r="A701">
        <v>19431</v>
      </c>
      <c r="B701" t="b">
        <v>1</v>
      </c>
      <c r="C701" t="s">
        <v>1463</v>
      </c>
      <c r="D701" t="s">
        <v>3156</v>
      </c>
      <c r="E701">
        <v>1001</v>
      </c>
      <c r="F701">
        <v>11</v>
      </c>
      <c r="G701" t="b">
        <v>0</v>
      </c>
      <c r="H701" t="str">
        <f>VLOOKUP(A701,all_municipalities!$A$2:$M$445,2,FALSE)</f>
        <v>Hastings Highlands, Municipality of</v>
      </c>
      <c r="I701" t="b">
        <f>VLOOKUP(A701,all_municipalities!$A$2:$M$445,9,FALSE)</f>
        <v>1</v>
      </c>
      <c r="J701" t="b">
        <f>VLOOKUP(A701,all_municipalities!$A$2:$M$445,13, FALSE)</f>
        <v>1</v>
      </c>
      <c r="K701" t="str">
        <f t="shared" si="41"/>
        <v>MID</v>
      </c>
      <c r="L701">
        <v>6</v>
      </c>
      <c r="M701" t="str">
        <f t="shared" si="42"/>
        <v>19431 Councillor</v>
      </c>
      <c r="N701" s="6" t="str">
        <f t="shared" si="43"/>
        <v>19431 Councillor</v>
      </c>
      <c r="O701" s="15">
        <f>IF(I701&lt;&gt;FALSE,VLOOKUP(H701,internet_municipalities!$B$2:$W$226,22,FALSE),"NO INTERNET")</f>
        <v>4217</v>
      </c>
      <c r="P701" s="16">
        <f t="shared" si="44"/>
        <v>2.6084894474745078E-3</v>
      </c>
    </row>
    <row r="702" spans="1:16" x14ac:dyDescent="0.2">
      <c r="A702">
        <v>19431</v>
      </c>
      <c r="B702" t="b">
        <v>1</v>
      </c>
      <c r="C702" t="s">
        <v>1479</v>
      </c>
      <c r="D702" t="s">
        <v>3157</v>
      </c>
      <c r="E702" t="s">
        <v>461</v>
      </c>
      <c r="F702" t="s">
        <v>461</v>
      </c>
      <c r="G702" t="b">
        <v>0</v>
      </c>
      <c r="H702" t="str">
        <f>VLOOKUP(A702,all_municipalities!$A$2:$M$445,2,FALSE)</f>
        <v>Hastings Highlands, Municipality of</v>
      </c>
      <c r="I702" t="b">
        <f>VLOOKUP(A702,all_municipalities!$A$2:$M$445,9,FALSE)</f>
        <v>1</v>
      </c>
      <c r="J702" t="b">
        <f>VLOOKUP(A702,all_municipalities!$A$2:$M$445,13, FALSE)</f>
        <v>1</v>
      </c>
      <c r="K702" t="str">
        <f t="shared" si="41"/>
        <v>NONE</v>
      </c>
      <c r="L702">
        <v>6</v>
      </c>
      <c r="M702" t="str">
        <f t="shared" si="42"/>
        <v>19431 Deputy Mayor</v>
      </c>
      <c r="N702" s="6" t="str">
        <f t="shared" si="43"/>
        <v>19431 Deputy Mayor</v>
      </c>
      <c r="O702" s="15">
        <f>IF(I702&lt;&gt;FALSE,VLOOKUP(H702,internet_municipalities!$B$2:$W$226,22,FALSE),"NO INTERNET")</f>
        <v>4217</v>
      </c>
      <c r="P702" s="16" t="str">
        <f t="shared" si="44"/>
        <v>Acclaimed</v>
      </c>
    </row>
    <row r="703" spans="1:16" x14ac:dyDescent="0.2">
      <c r="A703">
        <v>19431</v>
      </c>
      <c r="B703" t="b">
        <v>0</v>
      </c>
      <c r="C703" t="s">
        <v>1463</v>
      </c>
      <c r="D703" t="s">
        <v>3158</v>
      </c>
      <c r="E703">
        <v>990</v>
      </c>
      <c r="F703" t="s">
        <v>1460</v>
      </c>
      <c r="G703" t="b">
        <v>0</v>
      </c>
      <c r="H703" t="str">
        <f>VLOOKUP(A703,all_municipalities!$A$2:$M$445,2,FALSE)</f>
        <v>Hastings Highlands, Municipality of</v>
      </c>
      <c r="I703" t="b">
        <f>VLOOKUP(A703,all_municipalities!$A$2:$M$445,9,FALSE)</f>
        <v>1</v>
      </c>
      <c r="J703" t="b">
        <f>VLOOKUP(A703,all_municipalities!$A$2:$M$445,13, FALSE)</f>
        <v>1</v>
      </c>
      <c r="K703" t="str">
        <f t="shared" si="41"/>
        <v>NONE</v>
      </c>
      <c r="L703">
        <v>6</v>
      </c>
      <c r="M703" t="str">
        <f t="shared" si="42"/>
        <v>19431 Councillor</v>
      </c>
      <c r="N703" s="6" t="str">
        <f t="shared" si="43"/>
        <v>19431 Councillor</v>
      </c>
      <c r="O703" s="15">
        <f>IF(I703&lt;&gt;FALSE,VLOOKUP(H703,internet_municipalities!$B$2:$W$226,22,FALSE),"NO INTERNET")</f>
        <v>4217</v>
      </c>
      <c r="P703" s="16" t="str">
        <f t="shared" si="44"/>
        <v>Lost</v>
      </c>
    </row>
    <row r="704" spans="1:16" x14ac:dyDescent="0.2">
      <c r="A704">
        <v>19431</v>
      </c>
      <c r="B704" t="b">
        <v>0</v>
      </c>
      <c r="C704" t="s">
        <v>1463</v>
      </c>
      <c r="D704" t="s">
        <v>3159</v>
      </c>
      <c r="E704">
        <v>856</v>
      </c>
      <c r="F704" t="s">
        <v>1460</v>
      </c>
      <c r="G704" t="b">
        <v>0</v>
      </c>
      <c r="H704" t="str">
        <f>VLOOKUP(A704,all_municipalities!$A$2:$M$445,2,FALSE)</f>
        <v>Hastings Highlands, Municipality of</v>
      </c>
      <c r="I704" t="b">
        <f>VLOOKUP(A704,all_municipalities!$A$2:$M$445,9,FALSE)</f>
        <v>1</v>
      </c>
      <c r="J704" t="b">
        <f>VLOOKUP(A704,all_municipalities!$A$2:$M$445,13, FALSE)</f>
        <v>1</v>
      </c>
      <c r="K704" t="str">
        <f t="shared" si="41"/>
        <v>NONE</v>
      </c>
      <c r="L704">
        <v>6</v>
      </c>
      <c r="M704" t="str">
        <f t="shared" si="42"/>
        <v>19431 Councillor</v>
      </c>
      <c r="N704" s="6" t="str">
        <f t="shared" si="43"/>
        <v>19431 Councillor</v>
      </c>
      <c r="O704" s="15">
        <f>IF(I704&lt;&gt;FALSE,VLOOKUP(H704,internet_municipalities!$B$2:$W$226,22,FALSE),"NO INTERNET")</f>
        <v>4217</v>
      </c>
      <c r="P704" s="16" t="str">
        <f t="shared" si="44"/>
        <v>Lost</v>
      </c>
    </row>
    <row r="705" spans="1:16" x14ac:dyDescent="0.2">
      <c r="A705">
        <v>19431</v>
      </c>
      <c r="B705" t="b">
        <v>0</v>
      </c>
      <c r="C705" t="s">
        <v>1463</v>
      </c>
      <c r="D705" t="s">
        <v>3160</v>
      </c>
      <c r="E705">
        <v>868</v>
      </c>
      <c r="F705" t="s">
        <v>1460</v>
      </c>
      <c r="G705" t="b">
        <v>0</v>
      </c>
      <c r="H705" t="str">
        <f>VLOOKUP(A705,all_municipalities!$A$2:$M$445,2,FALSE)</f>
        <v>Hastings Highlands, Municipality of</v>
      </c>
      <c r="I705" t="b">
        <f>VLOOKUP(A705,all_municipalities!$A$2:$M$445,9,FALSE)</f>
        <v>1</v>
      </c>
      <c r="J705" t="b">
        <f>VLOOKUP(A705,all_municipalities!$A$2:$M$445,13, FALSE)</f>
        <v>1</v>
      </c>
      <c r="K705" t="str">
        <f t="shared" si="41"/>
        <v>NONE</v>
      </c>
      <c r="L705">
        <v>6</v>
      </c>
      <c r="M705" t="str">
        <f t="shared" si="42"/>
        <v>19431 Councillor</v>
      </c>
      <c r="N705" s="6" t="str">
        <f t="shared" si="43"/>
        <v>19431 Councillor</v>
      </c>
      <c r="O705" s="15">
        <f>IF(I705&lt;&gt;FALSE,VLOOKUP(H705,internet_municipalities!$B$2:$W$226,22,FALSE),"NO INTERNET")</f>
        <v>4217</v>
      </c>
      <c r="P705" s="16" t="str">
        <f t="shared" si="44"/>
        <v>Lost</v>
      </c>
    </row>
    <row r="706" spans="1:16" x14ac:dyDescent="0.2">
      <c r="A706">
        <v>10335</v>
      </c>
      <c r="B706" t="b">
        <v>1</v>
      </c>
      <c r="C706" t="s">
        <v>3235</v>
      </c>
      <c r="D706" t="s">
        <v>3236</v>
      </c>
      <c r="E706">
        <v>559</v>
      </c>
      <c r="F706">
        <v>86</v>
      </c>
      <c r="G706" t="b">
        <v>0</v>
      </c>
      <c r="H706" t="str">
        <f>VLOOKUP(A706,all_municipalities!$A$2:$M$445,2,FALSE)</f>
        <v>Huntsville, Town of</v>
      </c>
      <c r="I706" t="b">
        <f>VLOOKUP(A706,all_municipalities!$A$2:$M$445,9,FALSE)</f>
        <v>1</v>
      </c>
      <c r="J706" t="b">
        <f>VLOOKUP(A706,all_municipalities!$A$2:$M$445,13, FALSE)</f>
        <v>1</v>
      </c>
      <c r="K706" t="str">
        <f t="shared" ref="K706:K769" si="45">IF(J706=TRUE,IF(F706&lt;=10,"HIGH",IF(F706&lt;=100,"MID",IF(F706&lt;=1000,"LOW","NONE"))),"NONE")</f>
        <v>MID</v>
      </c>
      <c r="L706">
        <v>6</v>
      </c>
      <c r="M706" t="str">
        <f t="shared" ref="M706:M769" si="46">CONCATENATE(A706, " ",C706)</f>
        <v>10335 Councillor, Ward 6 Brunel</v>
      </c>
      <c r="N706" s="6" t="str">
        <f t="shared" si="43"/>
        <v>10335 Councillor, Ward 6 Brunel</v>
      </c>
      <c r="O706" s="15">
        <f>IF(I706&lt;&gt;FALSE,VLOOKUP(H706,internet_municipalities!$B$2:$W$226,22,FALSE),"NO INTERNET")</f>
        <v>13144</v>
      </c>
      <c r="P706" s="16">
        <f t="shared" si="44"/>
        <v>6.5429093122337184E-3</v>
      </c>
    </row>
    <row r="707" spans="1:16" x14ac:dyDescent="0.2">
      <c r="A707">
        <v>10335</v>
      </c>
      <c r="B707" t="b">
        <v>1</v>
      </c>
      <c r="C707" t="s">
        <v>3237</v>
      </c>
      <c r="D707" t="s">
        <v>3238</v>
      </c>
      <c r="E707">
        <v>1040</v>
      </c>
      <c r="F707">
        <v>380</v>
      </c>
      <c r="G707" t="b">
        <v>0</v>
      </c>
      <c r="H707" t="str">
        <f>VLOOKUP(A707,all_municipalities!$A$2:$M$445,2,FALSE)</f>
        <v>Huntsville, Town of</v>
      </c>
      <c r="I707" t="b">
        <f>VLOOKUP(A707,all_municipalities!$A$2:$M$445,9,FALSE)</f>
        <v>1</v>
      </c>
      <c r="J707" t="b">
        <f>VLOOKUP(A707,all_municipalities!$A$2:$M$445,13, FALSE)</f>
        <v>1</v>
      </c>
      <c r="K707" t="str">
        <f t="shared" si="45"/>
        <v>LOW</v>
      </c>
      <c r="L707">
        <v>6</v>
      </c>
      <c r="M707" t="str">
        <f t="shared" si="46"/>
        <v>10335 Councillor, Ward 3,4,5 Stisted, Stephenson and Port Sydney</v>
      </c>
      <c r="N707" s="6" t="str">
        <f t="shared" ref="N707:N770" si="47">IF(I707,M707,"")</f>
        <v>10335 Councillor, Ward 3,4,5 Stisted, Stephenson and Port Sydney</v>
      </c>
      <c r="O707" s="15">
        <f>IF(I707&lt;&gt;FALSE,VLOOKUP(H707,internet_municipalities!$B$2:$W$226,22,FALSE),"NO INTERNET")</f>
        <v>13144</v>
      </c>
      <c r="P707" s="16">
        <f t="shared" si="44"/>
        <v>2.8910529519172244E-2</v>
      </c>
    </row>
    <row r="708" spans="1:16" x14ac:dyDescent="0.2">
      <c r="A708">
        <v>10335</v>
      </c>
      <c r="B708" t="b">
        <v>1</v>
      </c>
      <c r="C708" t="s">
        <v>3237</v>
      </c>
      <c r="D708" t="s">
        <v>3239</v>
      </c>
      <c r="E708">
        <v>1116</v>
      </c>
      <c r="F708">
        <v>456</v>
      </c>
      <c r="G708" t="b">
        <v>0</v>
      </c>
      <c r="H708" t="str">
        <f>VLOOKUP(A708,all_municipalities!$A$2:$M$445,2,FALSE)</f>
        <v>Huntsville, Town of</v>
      </c>
      <c r="I708" t="b">
        <f>VLOOKUP(A708,all_municipalities!$A$2:$M$445,9,FALSE)</f>
        <v>1</v>
      </c>
      <c r="J708" t="b">
        <f>VLOOKUP(A708,all_municipalities!$A$2:$M$445,13, FALSE)</f>
        <v>1</v>
      </c>
      <c r="K708" t="str">
        <f t="shared" si="45"/>
        <v>LOW</v>
      </c>
      <c r="L708">
        <v>6</v>
      </c>
      <c r="M708" t="str">
        <f t="shared" si="46"/>
        <v>10335 Councillor, Ward 3,4,5 Stisted, Stephenson and Port Sydney</v>
      </c>
      <c r="N708" s="6" t="str">
        <f t="shared" si="47"/>
        <v>10335 Councillor, Ward 3,4,5 Stisted, Stephenson and Port Sydney</v>
      </c>
      <c r="O708" s="15">
        <f>IF(I708&lt;&gt;FALSE,VLOOKUP(H708,internet_municipalities!$B$2:$W$226,22,FALSE),"NO INTERNET")</f>
        <v>13144</v>
      </c>
      <c r="P708" s="16">
        <f t="shared" si="44"/>
        <v>3.4692635423006692E-2</v>
      </c>
    </row>
    <row r="709" spans="1:16" x14ac:dyDescent="0.2">
      <c r="A709">
        <v>10335</v>
      </c>
      <c r="B709" t="b">
        <v>1</v>
      </c>
      <c r="C709" t="s">
        <v>3240</v>
      </c>
      <c r="D709" t="s">
        <v>3241</v>
      </c>
      <c r="E709">
        <v>1855</v>
      </c>
      <c r="F709">
        <v>569</v>
      </c>
      <c r="G709" t="b">
        <v>0</v>
      </c>
      <c r="H709" t="str">
        <f>VLOOKUP(A709,all_municipalities!$A$2:$M$445,2,FALSE)</f>
        <v>Huntsville, Town of</v>
      </c>
      <c r="I709" t="b">
        <f>VLOOKUP(A709,all_municipalities!$A$2:$M$445,9,FALSE)</f>
        <v>1</v>
      </c>
      <c r="J709" t="b">
        <f>VLOOKUP(A709,all_municipalities!$A$2:$M$445,13, FALSE)</f>
        <v>1</v>
      </c>
      <c r="K709" t="str">
        <f t="shared" si="45"/>
        <v>LOW</v>
      </c>
      <c r="L709">
        <v>6</v>
      </c>
      <c r="M709" t="str">
        <f t="shared" si="46"/>
        <v>10335 Councillor, Ward 2 Chaffey</v>
      </c>
      <c r="N709" s="6" t="str">
        <f t="shared" si="47"/>
        <v>10335 Councillor, Ward 2 Chaffey</v>
      </c>
      <c r="O709" s="15">
        <f>IF(I709&lt;&gt;FALSE,VLOOKUP(H709,internet_municipalities!$B$2:$W$226,22,FALSE),"NO INTERNET")</f>
        <v>13144</v>
      </c>
      <c r="P709" s="16">
        <f t="shared" si="44"/>
        <v>4.3289713937918445E-2</v>
      </c>
    </row>
    <row r="710" spans="1:16" x14ac:dyDescent="0.2">
      <c r="A710">
        <v>10335</v>
      </c>
      <c r="B710" t="b">
        <v>1</v>
      </c>
      <c r="C710" t="s">
        <v>3242</v>
      </c>
      <c r="D710" t="s">
        <v>3243</v>
      </c>
      <c r="E710">
        <v>677</v>
      </c>
      <c r="F710">
        <v>547</v>
      </c>
      <c r="G710" t="b">
        <v>0</v>
      </c>
      <c r="H710" t="str">
        <f>VLOOKUP(A710,all_municipalities!$A$2:$M$445,2,FALSE)</f>
        <v>Huntsville, Town of</v>
      </c>
      <c r="I710" t="b">
        <f>VLOOKUP(A710,all_municipalities!$A$2:$M$445,9,FALSE)</f>
        <v>1</v>
      </c>
      <c r="J710" t="b">
        <f>VLOOKUP(A710,all_municipalities!$A$2:$M$445,13, FALSE)</f>
        <v>1</v>
      </c>
      <c r="K710" t="str">
        <f t="shared" si="45"/>
        <v>LOW</v>
      </c>
      <c r="L710">
        <v>6</v>
      </c>
      <c r="M710" t="str">
        <f t="shared" si="46"/>
        <v>10335 Councillor, Ward 1 Huntsville</v>
      </c>
      <c r="N710" s="6" t="str">
        <f t="shared" si="47"/>
        <v>10335 Councillor, Ward 1 Huntsville</v>
      </c>
      <c r="O710" s="15">
        <f>IF(I710&lt;&gt;FALSE,VLOOKUP(H710,internet_municipalities!$B$2:$W$226,22,FALSE),"NO INTERNET")</f>
        <v>13144</v>
      </c>
      <c r="P710" s="16">
        <f t="shared" si="44"/>
        <v>4.1615946439440048E-2</v>
      </c>
    </row>
    <row r="711" spans="1:16" x14ac:dyDescent="0.2">
      <c r="A711">
        <v>10335</v>
      </c>
      <c r="B711" t="b">
        <v>1</v>
      </c>
      <c r="C711" t="s">
        <v>1850</v>
      </c>
      <c r="D711" t="s">
        <v>3244</v>
      </c>
      <c r="E711">
        <v>3849</v>
      </c>
      <c r="F711">
        <v>1409</v>
      </c>
      <c r="G711" t="b">
        <v>0</v>
      </c>
      <c r="H711" t="str">
        <f>VLOOKUP(A711,all_municipalities!$A$2:$M$445,2,FALSE)</f>
        <v>Huntsville, Town of</v>
      </c>
      <c r="I711" t="b">
        <f>VLOOKUP(A711,all_municipalities!$A$2:$M$445,9,FALSE)</f>
        <v>1</v>
      </c>
      <c r="J711" t="b">
        <f>VLOOKUP(A711,all_municipalities!$A$2:$M$445,13, FALSE)</f>
        <v>1</v>
      </c>
      <c r="K711" t="str">
        <f t="shared" si="45"/>
        <v>NONE</v>
      </c>
      <c r="L711">
        <v>6</v>
      </c>
      <c r="M711" t="str">
        <f t="shared" si="46"/>
        <v>10335 District Councillor</v>
      </c>
      <c r="N711" s="6" t="str">
        <f t="shared" si="47"/>
        <v>10335 District Councillor</v>
      </c>
      <c r="O711" s="15">
        <f>IF(I711&lt;&gt;FALSE,VLOOKUP(H711,internet_municipalities!$B$2:$W$226,22,FALSE),"NO INTERNET")</f>
        <v>13144</v>
      </c>
      <c r="P711" s="16">
        <f t="shared" ref="P711:P774" si="48">IF(I711=TRUE,IF(F711&lt;&gt;"Acclaimed",IF(F711&lt;&gt;"Lost",F711/O711,"Lost"),"Acclaimed"),"NO INTERNET")</f>
        <v>0.10719720024345709</v>
      </c>
    </row>
    <row r="712" spans="1:16" x14ac:dyDescent="0.2">
      <c r="A712">
        <v>10335</v>
      </c>
      <c r="B712" t="b">
        <v>1</v>
      </c>
      <c r="C712" t="s">
        <v>1850</v>
      </c>
      <c r="D712" t="s">
        <v>3245</v>
      </c>
      <c r="E712">
        <v>5025</v>
      </c>
      <c r="F712">
        <v>2585</v>
      </c>
      <c r="G712" t="b">
        <v>0</v>
      </c>
      <c r="H712" t="str">
        <f>VLOOKUP(A712,all_municipalities!$A$2:$M$445,2,FALSE)</f>
        <v>Huntsville, Town of</v>
      </c>
      <c r="I712" t="b">
        <f>VLOOKUP(A712,all_municipalities!$A$2:$M$445,9,FALSE)</f>
        <v>1</v>
      </c>
      <c r="J712" t="b">
        <f>VLOOKUP(A712,all_municipalities!$A$2:$M$445,13, FALSE)</f>
        <v>1</v>
      </c>
      <c r="K712" t="str">
        <f t="shared" si="45"/>
        <v>NONE</v>
      </c>
      <c r="L712">
        <v>6</v>
      </c>
      <c r="M712" t="str">
        <f t="shared" si="46"/>
        <v>10335 District Councillor</v>
      </c>
      <c r="N712" s="6" t="str">
        <f t="shared" si="47"/>
        <v>10335 District Councillor</v>
      </c>
      <c r="O712" s="15">
        <f>IF(I712&lt;&gt;FALSE,VLOOKUP(H712,internet_municipalities!$B$2:$W$226,22,FALSE),"NO INTERNET")</f>
        <v>13144</v>
      </c>
      <c r="P712" s="16">
        <f t="shared" si="48"/>
        <v>0.19666768107121119</v>
      </c>
    </row>
    <row r="713" spans="1:16" x14ac:dyDescent="0.2">
      <c r="A713">
        <v>10335</v>
      </c>
      <c r="B713" t="b">
        <v>1</v>
      </c>
      <c r="C713" t="s">
        <v>1850</v>
      </c>
      <c r="D713" t="s">
        <v>3246</v>
      </c>
      <c r="E713">
        <v>4994</v>
      </c>
      <c r="F713">
        <v>2554</v>
      </c>
      <c r="G713" t="b">
        <v>0</v>
      </c>
      <c r="H713" t="str">
        <f>VLOOKUP(A713,all_municipalities!$A$2:$M$445,2,FALSE)</f>
        <v>Huntsville, Town of</v>
      </c>
      <c r="I713" t="b">
        <f>VLOOKUP(A713,all_municipalities!$A$2:$M$445,9,FALSE)</f>
        <v>1</v>
      </c>
      <c r="J713" t="b">
        <f>VLOOKUP(A713,all_municipalities!$A$2:$M$445,13, FALSE)</f>
        <v>1</v>
      </c>
      <c r="K713" t="str">
        <f t="shared" si="45"/>
        <v>NONE</v>
      </c>
      <c r="L713">
        <v>6</v>
      </c>
      <c r="M713" t="str">
        <f t="shared" si="46"/>
        <v>10335 District Councillor</v>
      </c>
      <c r="N713" s="6" t="str">
        <f t="shared" si="47"/>
        <v>10335 District Councillor</v>
      </c>
      <c r="O713" s="15">
        <f>IF(I713&lt;&gt;FALSE,VLOOKUP(H713,internet_municipalities!$B$2:$W$226,22,FALSE),"NO INTERNET")</f>
        <v>13144</v>
      </c>
      <c r="P713" s="16">
        <f t="shared" si="48"/>
        <v>0.19430919050517345</v>
      </c>
    </row>
    <row r="714" spans="1:16" x14ac:dyDescent="0.2">
      <c r="A714">
        <v>10335</v>
      </c>
      <c r="B714" t="b">
        <v>0</v>
      </c>
      <c r="C714" t="s">
        <v>1850</v>
      </c>
      <c r="D714" t="s">
        <v>3247</v>
      </c>
      <c r="E714">
        <v>2440</v>
      </c>
      <c r="F714" t="s">
        <v>1460</v>
      </c>
      <c r="G714" t="b">
        <v>0</v>
      </c>
      <c r="H714" t="str">
        <f>VLOOKUP(A714,all_municipalities!$A$2:$M$445,2,FALSE)</f>
        <v>Huntsville, Town of</v>
      </c>
      <c r="I714" t="b">
        <f>VLOOKUP(A714,all_municipalities!$A$2:$M$445,9,FALSE)</f>
        <v>1</v>
      </c>
      <c r="J714" t="b">
        <f>VLOOKUP(A714,all_municipalities!$A$2:$M$445,13, FALSE)</f>
        <v>1</v>
      </c>
      <c r="K714" t="str">
        <f t="shared" si="45"/>
        <v>NONE</v>
      </c>
      <c r="L714">
        <v>6</v>
      </c>
      <c r="M714" t="str">
        <f t="shared" si="46"/>
        <v>10335 District Councillor</v>
      </c>
      <c r="N714" s="6" t="str">
        <f t="shared" si="47"/>
        <v>10335 District Councillor</v>
      </c>
      <c r="O714" s="15">
        <f>IF(I714&lt;&gt;FALSE,VLOOKUP(H714,internet_municipalities!$B$2:$W$226,22,FALSE),"NO INTERNET")</f>
        <v>13144</v>
      </c>
      <c r="P714" s="16" t="str">
        <f t="shared" si="48"/>
        <v>Lost</v>
      </c>
    </row>
    <row r="715" spans="1:16" x14ac:dyDescent="0.2">
      <c r="A715">
        <v>10335</v>
      </c>
      <c r="B715" t="b">
        <v>0</v>
      </c>
      <c r="C715" t="s">
        <v>1850</v>
      </c>
      <c r="D715" t="s">
        <v>3248</v>
      </c>
      <c r="E715">
        <v>2089</v>
      </c>
      <c r="F715" t="s">
        <v>1460</v>
      </c>
      <c r="G715" t="b">
        <v>0</v>
      </c>
      <c r="H715" t="str">
        <f>VLOOKUP(A715,all_municipalities!$A$2:$M$445,2,FALSE)</f>
        <v>Huntsville, Town of</v>
      </c>
      <c r="I715" t="b">
        <f>VLOOKUP(A715,all_municipalities!$A$2:$M$445,9,FALSE)</f>
        <v>1</v>
      </c>
      <c r="J715" t="b">
        <f>VLOOKUP(A715,all_municipalities!$A$2:$M$445,13, FALSE)</f>
        <v>1</v>
      </c>
      <c r="K715" t="str">
        <f t="shared" si="45"/>
        <v>NONE</v>
      </c>
      <c r="L715">
        <v>6</v>
      </c>
      <c r="M715" t="str">
        <f t="shared" si="46"/>
        <v>10335 District Councillor</v>
      </c>
      <c r="N715" s="6" t="str">
        <f t="shared" si="47"/>
        <v>10335 District Councillor</v>
      </c>
      <c r="O715" s="15">
        <f>IF(I715&lt;&gt;FALSE,VLOOKUP(H715,internet_municipalities!$B$2:$W$226,22,FALSE),"NO INTERNET")</f>
        <v>13144</v>
      </c>
      <c r="P715" s="16" t="str">
        <f t="shared" si="48"/>
        <v>Lost</v>
      </c>
    </row>
    <row r="716" spans="1:16" x14ac:dyDescent="0.2">
      <c r="A716">
        <v>10335</v>
      </c>
      <c r="B716" t="b">
        <v>0</v>
      </c>
      <c r="C716" t="s">
        <v>3242</v>
      </c>
      <c r="D716" t="s">
        <v>3249</v>
      </c>
      <c r="E716">
        <v>130</v>
      </c>
      <c r="F716" t="s">
        <v>1460</v>
      </c>
      <c r="G716" t="b">
        <v>0</v>
      </c>
      <c r="H716" t="str">
        <f>VLOOKUP(A716,all_municipalities!$A$2:$M$445,2,FALSE)</f>
        <v>Huntsville, Town of</v>
      </c>
      <c r="I716" t="b">
        <f>VLOOKUP(A716,all_municipalities!$A$2:$M$445,9,FALSE)</f>
        <v>1</v>
      </c>
      <c r="J716" t="b">
        <f>VLOOKUP(A716,all_municipalities!$A$2:$M$445,13, FALSE)</f>
        <v>1</v>
      </c>
      <c r="K716" t="str">
        <f t="shared" si="45"/>
        <v>NONE</v>
      </c>
      <c r="L716">
        <v>6</v>
      </c>
      <c r="M716" t="str">
        <f t="shared" si="46"/>
        <v>10335 Councillor, Ward 1 Huntsville</v>
      </c>
      <c r="N716" s="6" t="str">
        <f t="shared" si="47"/>
        <v>10335 Councillor, Ward 1 Huntsville</v>
      </c>
      <c r="O716" s="15">
        <f>IF(I716&lt;&gt;FALSE,VLOOKUP(H716,internet_municipalities!$B$2:$W$226,22,FALSE),"NO INTERNET")</f>
        <v>13144</v>
      </c>
      <c r="P716" s="16" t="str">
        <f t="shared" si="48"/>
        <v>Lost</v>
      </c>
    </row>
    <row r="717" spans="1:16" x14ac:dyDescent="0.2">
      <c r="A717">
        <v>10335</v>
      </c>
      <c r="B717" t="b">
        <v>0</v>
      </c>
      <c r="C717" t="s">
        <v>3242</v>
      </c>
      <c r="D717" t="s">
        <v>3250</v>
      </c>
      <c r="E717">
        <v>129</v>
      </c>
      <c r="F717" t="s">
        <v>1460</v>
      </c>
      <c r="G717" t="b">
        <v>0</v>
      </c>
      <c r="H717" t="str">
        <f>VLOOKUP(A717,all_municipalities!$A$2:$M$445,2,FALSE)</f>
        <v>Huntsville, Town of</v>
      </c>
      <c r="I717" t="b">
        <f>VLOOKUP(A717,all_municipalities!$A$2:$M$445,9,FALSE)</f>
        <v>1</v>
      </c>
      <c r="J717" t="b">
        <f>VLOOKUP(A717,all_municipalities!$A$2:$M$445,13, FALSE)</f>
        <v>1</v>
      </c>
      <c r="K717" t="str">
        <f t="shared" si="45"/>
        <v>NONE</v>
      </c>
      <c r="L717">
        <v>6</v>
      </c>
      <c r="M717" t="str">
        <f t="shared" si="46"/>
        <v>10335 Councillor, Ward 1 Huntsville</v>
      </c>
      <c r="N717" s="6" t="str">
        <f t="shared" si="47"/>
        <v>10335 Councillor, Ward 1 Huntsville</v>
      </c>
      <c r="O717" s="15">
        <f>IF(I717&lt;&gt;FALSE,VLOOKUP(H717,internet_municipalities!$B$2:$W$226,22,FALSE),"NO INTERNET")</f>
        <v>13144</v>
      </c>
      <c r="P717" s="16" t="str">
        <f t="shared" si="48"/>
        <v>Lost</v>
      </c>
    </row>
    <row r="718" spans="1:16" x14ac:dyDescent="0.2">
      <c r="A718">
        <v>10335</v>
      </c>
      <c r="B718" t="b">
        <v>0</v>
      </c>
      <c r="C718" t="s">
        <v>3240</v>
      </c>
      <c r="D718" t="s">
        <v>3251</v>
      </c>
      <c r="E718">
        <v>131</v>
      </c>
      <c r="F718" t="s">
        <v>1460</v>
      </c>
      <c r="G718" t="b">
        <v>0</v>
      </c>
      <c r="H718" t="str">
        <f>VLOOKUP(A718,all_municipalities!$A$2:$M$445,2,FALSE)</f>
        <v>Huntsville, Town of</v>
      </c>
      <c r="I718" t="b">
        <f>VLOOKUP(A718,all_municipalities!$A$2:$M$445,9,FALSE)</f>
        <v>1</v>
      </c>
      <c r="J718" t="b">
        <f>VLOOKUP(A718,all_municipalities!$A$2:$M$445,13, FALSE)</f>
        <v>1</v>
      </c>
      <c r="K718" t="str">
        <f t="shared" si="45"/>
        <v>NONE</v>
      </c>
      <c r="L718">
        <v>6</v>
      </c>
      <c r="M718" t="str">
        <f t="shared" si="46"/>
        <v>10335 Councillor, Ward 2 Chaffey</v>
      </c>
      <c r="N718" s="6" t="str">
        <f t="shared" si="47"/>
        <v>10335 Councillor, Ward 2 Chaffey</v>
      </c>
      <c r="O718" s="15">
        <f>IF(I718&lt;&gt;FALSE,VLOOKUP(H718,internet_municipalities!$B$2:$W$226,22,FALSE),"NO INTERNET")</f>
        <v>13144</v>
      </c>
      <c r="P718" s="16" t="str">
        <f t="shared" si="48"/>
        <v>Lost</v>
      </c>
    </row>
    <row r="719" spans="1:16" x14ac:dyDescent="0.2">
      <c r="A719">
        <v>10335</v>
      </c>
      <c r="B719" t="b">
        <v>0</v>
      </c>
      <c r="C719" t="s">
        <v>3240</v>
      </c>
      <c r="D719" t="s">
        <v>3252</v>
      </c>
      <c r="E719">
        <v>1286</v>
      </c>
      <c r="F719" t="s">
        <v>1460</v>
      </c>
      <c r="G719" t="b">
        <v>0</v>
      </c>
      <c r="H719" t="str">
        <f>VLOOKUP(A719,all_municipalities!$A$2:$M$445,2,FALSE)</f>
        <v>Huntsville, Town of</v>
      </c>
      <c r="I719" t="b">
        <f>VLOOKUP(A719,all_municipalities!$A$2:$M$445,9,FALSE)</f>
        <v>1</v>
      </c>
      <c r="J719" t="b">
        <f>VLOOKUP(A719,all_municipalities!$A$2:$M$445,13, FALSE)</f>
        <v>1</v>
      </c>
      <c r="K719" t="str">
        <f t="shared" si="45"/>
        <v>NONE</v>
      </c>
      <c r="L719">
        <v>6</v>
      </c>
      <c r="M719" t="str">
        <f t="shared" si="46"/>
        <v>10335 Councillor, Ward 2 Chaffey</v>
      </c>
      <c r="N719" s="6" t="str">
        <f t="shared" si="47"/>
        <v>10335 Councillor, Ward 2 Chaffey</v>
      </c>
      <c r="O719" s="15">
        <f>IF(I719&lt;&gt;FALSE,VLOOKUP(H719,internet_municipalities!$B$2:$W$226,22,FALSE),"NO INTERNET")</f>
        <v>13144</v>
      </c>
      <c r="P719" s="16" t="str">
        <f t="shared" si="48"/>
        <v>Lost</v>
      </c>
    </row>
    <row r="720" spans="1:16" x14ac:dyDescent="0.2">
      <c r="A720">
        <v>10335</v>
      </c>
      <c r="B720" t="b">
        <v>0</v>
      </c>
      <c r="C720" t="s">
        <v>3237</v>
      </c>
      <c r="D720" t="s">
        <v>3253</v>
      </c>
      <c r="E720">
        <v>660</v>
      </c>
      <c r="F720" t="s">
        <v>1460</v>
      </c>
      <c r="G720" t="b">
        <v>0</v>
      </c>
      <c r="H720" t="str">
        <f>VLOOKUP(A720,all_municipalities!$A$2:$M$445,2,FALSE)</f>
        <v>Huntsville, Town of</v>
      </c>
      <c r="I720" t="b">
        <f>VLOOKUP(A720,all_municipalities!$A$2:$M$445,9,FALSE)</f>
        <v>1</v>
      </c>
      <c r="J720" t="b">
        <f>VLOOKUP(A720,all_municipalities!$A$2:$M$445,13, FALSE)</f>
        <v>1</v>
      </c>
      <c r="K720" t="str">
        <f t="shared" si="45"/>
        <v>NONE</v>
      </c>
      <c r="L720">
        <v>6</v>
      </c>
      <c r="M720" t="str">
        <f t="shared" si="46"/>
        <v>10335 Councillor, Ward 3,4,5 Stisted, Stephenson and Port Sydney</v>
      </c>
      <c r="N720" s="6" t="str">
        <f t="shared" si="47"/>
        <v>10335 Councillor, Ward 3,4,5 Stisted, Stephenson and Port Sydney</v>
      </c>
      <c r="O720" s="15">
        <f>IF(I720&lt;&gt;FALSE,VLOOKUP(H720,internet_municipalities!$B$2:$W$226,22,FALSE),"NO INTERNET")</f>
        <v>13144</v>
      </c>
      <c r="P720" s="16" t="str">
        <f t="shared" si="48"/>
        <v>Lost</v>
      </c>
    </row>
    <row r="721" spans="1:16" x14ac:dyDescent="0.2">
      <c r="A721">
        <v>10335</v>
      </c>
      <c r="B721" t="b">
        <v>0</v>
      </c>
      <c r="C721" t="s">
        <v>3235</v>
      </c>
      <c r="D721" t="s">
        <v>3254</v>
      </c>
      <c r="E721">
        <v>473</v>
      </c>
      <c r="F721" t="s">
        <v>1460</v>
      </c>
      <c r="G721" t="b">
        <v>0</v>
      </c>
      <c r="H721" t="str">
        <f>VLOOKUP(A721,all_municipalities!$A$2:$M$445,2,FALSE)</f>
        <v>Huntsville, Town of</v>
      </c>
      <c r="I721" t="b">
        <f>VLOOKUP(A721,all_municipalities!$A$2:$M$445,9,FALSE)</f>
        <v>1</v>
      </c>
      <c r="J721" t="b">
        <f>VLOOKUP(A721,all_municipalities!$A$2:$M$445,13, FALSE)</f>
        <v>1</v>
      </c>
      <c r="K721" t="str">
        <f t="shared" si="45"/>
        <v>NONE</v>
      </c>
      <c r="L721">
        <v>6</v>
      </c>
      <c r="M721" t="str">
        <f t="shared" si="46"/>
        <v>10335 Councillor, Ward 6 Brunel</v>
      </c>
      <c r="N721" s="6" t="str">
        <f t="shared" si="47"/>
        <v>10335 Councillor, Ward 6 Brunel</v>
      </c>
      <c r="O721" s="15">
        <f>IF(I721&lt;&gt;FALSE,VLOOKUP(H721,internet_municipalities!$B$2:$W$226,22,FALSE),"NO INTERNET")</f>
        <v>13144</v>
      </c>
      <c r="P721" s="16" t="str">
        <f t="shared" si="48"/>
        <v>Lost</v>
      </c>
    </row>
    <row r="722" spans="1:16" x14ac:dyDescent="0.2">
      <c r="A722">
        <v>10335</v>
      </c>
      <c r="B722" t="b">
        <v>0</v>
      </c>
      <c r="C722" t="s">
        <v>3235</v>
      </c>
      <c r="D722" t="s">
        <v>3255</v>
      </c>
      <c r="E722">
        <v>373</v>
      </c>
      <c r="F722" t="s">
        <v>1460</v>
      </c>
      <c r="G722" t="b">
        <v>0</v>
      </c>
      <c r="H722" t="str">
        <f>VLOOKUP(A722,all_municipalities!$A$2:$M$445,2,FALSE)</f>
        <v>Huntsville, Town of</v>
      </c>
      <c r="I722" t="b">
        <f>VLOOKUP(A722,all_municipalities!$A$2:$M$445,9,FALSE)</f>
        <v>1</v>
      </c>
      <c r="J722" t="b">
        <f>VLOOKUP(A722,all_municipalities!$A$2:$M$445,13, FALSE)</f>
        <v>1</v>
      </c>
      <c r="K722" t="str">
        <f t="shared" si="45"/>
        <v>NONE</v>
      </c>
      <c r="L722">
        <v>6</v>
      </c>
      <c r="M722" t="str">
        <f t="shared" si="46"/>
        <v>10335 Councillor, Ward 6 Brunel</v>
      </c>
      <c r="N722" s="6" t="str">
        <f t="shared" si="47"/>
        <v>10335 Councillor, Ward 6 Brunel</v>
      </c>
      <c r="O722" s="15">
        <f>IF(I722&lt;&gt;FALSE,VLOOKUP(H722,internet_municipalities!$B$2:$W$226,22,FALSE),"NO INTERNET")</f>
        <v>13144</v>
      </c>
      <c r="P722" s="16" t="str">
        <f t="shared" si="48"/>
        <v>Lost</v>
      </c>
    </row>
    <row r="723" spans="1:16" x14ac:dyDescent="0.2">
      <c r="A723">
        <v>19434</v>
      </c>
      <c r="B723" t="b">
        <v>1</v>
      </c>
      <c r="C723" t="s">
        <v>1716</v>
      </c>
      <c r="D723" t="s">
        <v>3387</v>
      </c>
      <c r="E723">
        <v>1700</v>
      </c>
      <c r="F723">
        <f>E723-340</f>
        <v>1360</v>
      </c>
      <c r="G723" t="b">
        <v>1</v>
      </c>
      <c r="H723" t="str">
        <f>VLOOKUP(A723,all_municipalities!$A$2:$M$445,2,FALSE)</f>
        <v>Kawartha Lakes, City of</v>
      </c>
      <c r="I723" t="b">
        <f>VLOOKUP(A723,all_municipalities!$A$2:$M$445,9,FALSE)</f>
        <v>1</v>
      </c>
      <c r="J723" t="b">
        <f>VLOOKUP(A723,all_municipalities!$A$2:$M$445,13, FALSE)</f>
        <v>1</v>
      </c>
      <c r="K723" t="str">
        <f t="shared" si="45"/>
        <v>NONE</v>
      </c>
      <c r="L723">
        <v>6</v>
      </c>
      <c r="M723" t="str">
        <f t="shared" si="46"/>
        <v>19434 Councillor, Ward 8</v>
      </c>
      <c r="N723" s="6" t="str">
        <f t="shared" si="47"/>
        <v>19434 Councillor, Ward 8</v>
      </c>
      <c r="O723" s="15">
        <f>IF(I723&lt;&gt;FALSE,VLOOKUP(H723,internet_municipalities!$B$2:$W$226,22,FALSE),"NO INTERNET")</f>
        <v>48381</v>
      </c>
      <c r="P723" s="16">
        <f t="shared" si="48"/>
        <v>2.8110208552944337E-2</v>
      </c>
    </row>
    <row r="724" spans="1:16" x14ac:dyDescent="0.2">
      <c r="A724">
        <v>19434</v>
      </c>
      <c r="B724" t="b">
        <v>1</v>
      </c>
      <c r="C724" t="s">
        <v>1718</v>
      </c>
      <c r="D724" t="s">
        <v>3388</v>
      </c>
      <c r="E724">
        <v>2035</v>
      </c>
      <c r="F724">
        <f>E724-696</f>
        <v>1339</v>
      </c>
      <c r="G724" t="b">
        <v>1</v>
      </c>
      <c r="H724" t="str">
        <f>VLOOKUP(A724,all_municipalities!$A$2:$M$445,2,FALSE)</f>
        <v>Kawartha Lakes, City of</v>
      </c>
      <c r="I724" t="b">
        <f>VLOOKUP(A724,all_municipalities!$A$2:$M$445,9,FALSE)</f>
        <v>1</v>
      </c>
      <c r="J724" t="b">
        <f>VLOOKUP(A724,all_municipalities!$A$2:$M$445,13, FALSE)</f>
        <v>1</v>
      </c>
      <c r="K724" t="str">
        <f t="shared" si="45"/>
        <v>NONE</v>
      </c>
      <c r="L724">
        <v>6</v>
      </c>
      <c r="M724" t="str">
        <f t="shared" si="46"/>
        <v>19434 Councillor, Ward 7</v>
      </c>
      <c r="N724" s="6" t="str">
        <f t="shared" si="47"/>
        <v>19434 Councillor, Ward 7</v>
      </c>
      <c r="O724" s="15">
        <f>IF(I724&lt;&gt;FALSE,VLOOKUP(H724,internet_municipalities!$B$2:$W$226,22,FALSE),"NO INTERNET")</f>
        <v>48381</v>
      </c>
      <c r="P724" s="16">
        <f t="shared" si="48"/>
        <v>2.7676153862053285E-2</v>
      </c>
    </row>
    <row r="725" spans="1:16" x14ac:dyDescent="0.2">
      <c r="A725">
        <v>19434</v>
      </c>
      <c r="B725" t="b">
        <v>1</v>
      </c>
      <c r="C725" t="s">
        <v>1720</v>
      </c>
      <c r="D725" t="s">
        <v>3389</v>
      </c>
      <c r="E725">
        <v>1632</v>
      </c>
      <c r="F725">
        <v>498</v>
      </c>
      <c r="G725" t="b">
        <v>1</v>
      </c>
      <c r="H725" t="str">
        <f>VLOOKUP(A725,all_municipalities!$A$2:$M$445,2,FALSE)</f>
        <v>Kawartha Lakes, City of</v>
      </c>
      <c r="I725" t="b">
        <f>VLOOKUP(A725,all_municipalities!$A$2:$M$445,9,FALSE)</f>
        <v>1</v>
      </c>
      <c r="J725" t="b">
        <f>VLOOKUP(A725,all_municipalities!$A$2:$M$445,13, FALSE)</f>
        <v>1</v>
      </c>
      <c r="K725" t="str">
        <f t="shared" si="45"/>
        <v>LOW</v>
      </c>
      <c r="L725">
        <v>6</v>
      </c>
      <c r="M725" t="str">
        <f t="shared" si="46"/>
        <v>19434 Councillor, Ward 6</v>
      </c>
      <c r="N725" s="6" t="str">
        <f t="shared" si="47"/>
        <v>19434 Councillor, Ward 6</v>
      </c>
      <c r="O725" s="15">
        <f>IF(I725&lt;&gt;FALSE,VLOOKUP(H725,internet_municipalities!$B$2:$W$226,22,FALSE),"NO INTERNET")</f>
        <v>48381</v>
      </c>
      <c r="P725" s="16">
        <f t="shared" si="48"/>
        <v>1.0293296955416382E-2</v>
      </c>
    </row>
    <row r="726" spans="1:16" x14ac:dyDescent="0.2">
      <c r="A726">
        <v>19434</v>
      </c>
      <c r="B726" t="b">
        <v>1</v>
      </c>
      <c r="C726" t="s">
        <v>1473</v>
      </c>
      <c r="D726" t="s">
        <v>3390</v>
      </c>
      <c r="E726">
        <v>2182</v>
      </c>
      <c r="F726">
        <v>1483</v>
      </c>
      <c r="G726" t="b">
        <v>1</v>
      </c>
      <c r="H726" t="str">
        <f>VLOOKUP(A726,all_municipalities!$A$2:$M$445,2,FALSE)</f>
        <v>Kawartha Lakes, City of</v>
      </c>
      <c r="I726" t="b">
        <f>VLOOKUP(A726,all_municipalities!$A$2:$M$445,9,FALSE)</f>
        <v>1</v>
      </c>
      <c r="J726" t="b">
        <f>VLOOKUP(A726,all_municipalities!$A$2:$M$445,13, FALSE)</f>
        <v>1</v>
      </c>
      <c r="K726" t="str">
        <f t="shared" si="45"/>
        <v>NONE</v>
      </c>
      <c r="L726">
        <v>6</v>
      </c>
      <c r="M726" t="str">
        <f t="shared" si="46"/>
        <v>19434 Councillor, Ward 5</v>
      </c>
      <c r="N726" s="6" t="str">
        <f t="shared" si="47"/>
        <v>19434 Councillor, Ward 5</v>
      </c>
      <c r="O726" s="15">
        <f>IF(I726&lt;&gt;FALSE,VLOOKUP(H726,internet_municipalities!$B$2:$W$226,22,FALSE),"NO INTERNET")</f>
        <v>48381</v>
      </c>
      <c r="P726" s="16">
        <f t="shared" si="48"/>
        <v>3.0652528885306216E-2</v>
      </c>
    </row>
    <row r="727" spans="1:16" x14ac:dyDescent="0.2">
      <c r="A727">
        <v>19434</v>
      </c>
      <c r="B727" t="b">
        <v>1</v>
      </c>
      <c r="C727" t="s">
        <v>1471</v>
      </c>
      <c r="D727" t="s">
        <v>3391</v>
      </c>
      <c r="E727">
        <v>548</v>
      </c>
      <c r="F727">
        <v>10</v>
      </c>
      <c r="G727" t="b">
        <v>1</v>
      </c>
      <c r="H727" t="str">
        <f>VLOOKUP(A727,all_municipalities!$A$2:$M$445,2,FALSE)</f>
        <v>Kawartha Lakes, City of</v>
      </c>
      <c r="I727" t="b">
        <f>VLOOKUP(A727,all_municipalities!$A$2:$M$445,9,FALSE)</f>
        <v>1</v>
      </c>
      <c r="J727" t="b">
        <f>VLOOKUP(A727,all_municipalities!$A$2:$M$445,13, FALSE)</f>
        <v>1</v>
      </c>
      <c r="K727" t="str">
        <f t="shared" si="45"/>
        <v>HIGH</v>
      </c>
      <c r="L727">
        <v>6</v>
      </c>
      <c r="M727" t="str">
        <f t="shared" si="46"/>
        <v>19434 Councillor, Ward 4</v>
      </c>
      <c r="N727" s="6" t="str">
        <f t="shared" si="47"/>
        <v>19434 Councillor, Ward 4</v>
      </c>
      <c r="O727" s="15">
        <f>IF(I727&lt;&gt;FALSE,VLOOKUP(H727,internet_municipalities!$B$2:$W$226,22,FALSE),"NO INTERNET")</f>
        <v>48381</v>
      </c>
      <c r="P727" s="16">
        <f t="shared" si="48"/>
        <v>2.0669270994812014E-4</v>
      </c>
    </row>
    <row r="728" spans="1:16" x14ac:dyDescent="0.2">
      <c r="A728">
        <v>19434</v>
      </c>
      <c r="B728" t="b">
        <v>1</v>
      </c>
      <c r="C728" t="s">
        <v>1475</v>
      </c>
      <c r="D728" t="s">
        <v>3392</v>
      </c>
      <c r="E728">
        <v>2207</v>
      </c>
      <c r="F728">
        <v>843</v>
      </c>
      <c r="G728" t="b">
        <v>1</v>
      </c>
      <c r="H728" t="str">
        <f>VLOOKUP(A728,all_municipalities!$A$2:$M$445,2,FALSE)</f>
        <v>Kawartha Lakes, City of</v>
      </c>
      <c r="I728" t="b">
        <f>VLOOKUP(A728,all_municipalities!$A$2:$M$445,9,FALSE)</f>
        <v>1</v>
      </c>
      <c r="J728" t="b">
        <f>VLOOKUP(A728,all_municipalities!$A$2:$M$445,13, FALSE)</f>
        <v>1</v>
      </c>
      <c r="K728" t="str">
        <f t="shared" si="45"/>
        <v>LOW</v>
      </c>
      <c r="L728">
        <v>6</v>
      </c>
      <c r="M728" t="str">
        <f t="shared" si="46"/>
        <v>19434 Councillor, Ward 3</v>
      </c>
      <c r="N728" s="6" t="str">
        <f t="shared" si="47"/>
        <v>19434 Councillor, Ward 3</v>
      </c>
      <c r="O728" s="15">
        <f>IF(I728&lt;&gt;FALSE,VLOOKUP(H728,internet_municipalities!$B$2:$W$226,22,FALSE),"NO INTERNET")</f>
        <v>48381</v>
      </c>
      <c r="P728" s="16">
        <f t="shared" si="48"/>
        <v>1.7424195448626528E-2</v>
      </c>
    </row>
    <row r="729" spans="1:16" x14ac:dyDescent="0.2">
      <c r="A729">
        <v>19434</v>
      </c>
      <c r="B729" t="b">
        <v>1</v>
      </c>
      <c r="C729" t="s">
        <v>1453</v>
      </c>
      <c r="D729" t="s">
        <v>3393</v>
      </c>
      <c r="E729">
        <v>1823</v>
      </c>
      <c r="F729">
        <v>1244</v>
      </c>
      <c r="G729" t="b">
        <v>1</v>
      </c>
      <c r="H729" t="str">
        <f>VLOOKUP(A729,all_municipalities!$A$2:$M$445,2,FALSE)</f>
        <v>Kawartha Lakes, City of</v>
      </c>
      <c r="I729" t="b">
        <f>VLOOKUP(A729,all_municipalities!$A$2:$M$445,9,FALSE)</f>
        <v>1</v>
      </c>
      <c r="J729" t="b">
        <f>VLOOKUP(A729,all_municipalities!$A$2:$M$445,13, FALSE)</f>
        <v>1</v>
      </c>
      <c r="K729" t="str">
        <f t="shared" si="45"/>
        <v>NONE</v>
      </c>
      <c r="L729">
        <v>6</v>
      </c>
      <c r="M729" t="str">
        <f t="shared" si="46"/>
        <v>19434 Councillor, Ward 2</v>
      </c>
      <c r="N729" s="6" t="str">
        <f t="shared" si="47"/>
        <v>19434 Councillor, Ward 2</v>
      </c>
      <c r="O729" s="15">
        <f>IF(I729&lt;&gt;FALSE,VLOOKUP(H729,internet_municipalities!$B$2:$W$226,22,FALSE),"NO INTERNET")</f>
        <v>48381</v>
      </c>
      <c r="P729" s="16">
        <f t="shared" si="48"/>
        <v>2.5712573117546145E-2</v>
      </c>
    </row>
    <row r="730" spans="1:16" x14ac:dyDescent="0.2">
      <c r="A730">
        <v>19434</v>
      </c>
      <c r="B730" t="b">
        <v>1</v>
      </c>
      <c r="C730" t="s">
        <v>1456</v>
      </c>
      <c r="D730" t="s">
        <v>3394</v>
      </c>
      <c r="E730">
        <v>1004</v>
      </c>
      <c r="F730">
        <v>407</v>
      </c>
      <c r="G730" t="b">
        <v>1</v>
      </c>
      <c r="H730" t="str">
        <f>VLOOKUP(A730,all_municipalities!$A$2:$M$445,2,FALSE)</f>
        <v>Kawartha Lakes, City of</v>
      </c>
      <c r="I730" t="b">
        <f>VLOOKUP(A730,all_municipalities!$A$2:$M$445,9,FALSE)</f>
        <v>1</v>
      </c>
      <c r="J730" t="b">
        <f>VLOOKUP(A730,all_municipalities!$A$2:$M$445,13, FALSE)</f>
        <v>1</v>
      </c>
      <c r="K730" t="str">
        <f t="shared" si="45"/>
        <v>LOW</v>
      </c>
      <c r="L730">
        <v>6</v>
      </c>
      <c r="M730" t="str">
        <f t="shared" si="46"/>
        <v>19434 Councillor, Ward 1</v>
      </c>
      <c r="N730" s="6" t="str">
        <f t="shared" si="47"/>
        <v>19434 Councillor, Ward 1</v>
      </c>
      <c r="O730" s="15">
        <f>IF(I730&lt;&gt;FALSE,VLOOKUP(H730,internet_municipalities!$B$2:$W$226,22,FALSE),"NO INTERNET")</f>
        <v>48381</v>
      </c>
      <c r="P730" s="16">
        <f t="shared" si="48"/>
        <v>8.4123932948884893E-3</v>
      </c>
    </row>
    <row r="731" spans="1:16" x14ac:dyDescent="0.2">
      <c r="A731">
        <v>19434</v>
      </c>
      <c r="B731" t="b">
        <v>0</v>
      </c>
      <c r="C731" t="s">
        <v>1456</v>
      </c>
      <c r="D731" t="s">
        <v>3395</v>
      </c>
      <c r="E731">
        <v>216</v>
      </c>
      <c r="F731" t="s">
        <v>1460</v>
      </c>
      <c r="G731" t="b">
        <v>1</v>
      </c>
      <c r="H731" t="str">
        <f>VLOOKUP(A731,all_municipalities!$A$2:$M$445,2,FALSE)</f>
        <v>Kawartha Lakes, City of</v>
      </c>
      <c r="I731" t="b">
        <f>VLOOKUP(A731,all_municipalities!$A$2:$M$445,9,FALSE)</f>
        <v>1</v>
      </c>
      <c r="J731" t="b">
        <f>VLOOKUP(A731,all_municipalities!$A$2:$M$445,13, FALSE)</f>
        <v>1</v>
      </c>
      <c r="K731" t="str">
        <f t="shared" si="45"/>
        <v>NONE</v>
      </c>
      <c r="L731">
        <v>6</v>
      </c>
      <c r="M731" t="str">
        <f t="shared" si="46"/>
        <v>19434 Councillor, Ward 1</v>
      </c>
      <c r="N731" s="6" t="str">
        <f t="shared" si="47"/>
        <v>19434 Councillor, Ward 1</v>
      </c>
      <c r="O731" s="15">
        <f>IF(I731&lt;&gt;FALSE,VLOOKUP(H731,internet_municipalities!$B$2:$W$226,22,FALSE),"NO INTERNET")</f>
        <v>48381</v>
      </c>
      <c r="P731" s="16" t="str">
        <f t="shared" si="48"/>
        <v>Lost</v>
      </c>
    </row>
    <row r="732" spans="1:16" x14ac:dyDescent="0.2">
      <c r="A732">
        <v>19434</v>
      </c>
      <c r="B732" t="b">
        <v>0</v>
      </c>
      <c r="C732" t="s">
        <v>1456</v>
      </c>
      <c r="D732" t="s">
        <v>1717</v>
      </c>
      <c r="E732">
        <v>453</v>
      </c>
      <c r="F732" t="s">
        <v>1460</v>
      </c>
      <c r="G732" t="b">
        <v>1</v>
      </c>
      <c r="H732" t="str">
        <f>VLOOKUP(A732,all_municipalities!$A$2:$M$445,2,FALSE)</f>
        <v>Kawartha Lakes, City of</v>
      </c>
      <c r="I732" t="b">
        <f>VLOOKUP(A732,all_municipalities!$A$2:$M$445,9,FALSE)</f>
        <v>1</v>
      </c>
      <c r="J732" t="b">
        <f>VLOOKUP(A732,all_municipalities!$A$2:$M$445,13, FALSE)</f>
        <v>1</v>
      </c>
      <c r="K732" t="str">
        <f t="shared" si="45"/>
        <v>NONE</v>
      </c>
      <c r="L732">
        <v>6</v>
      </c>
      <c r="M732" t="str">
        <f t="shared" si="46"/>
        <v>19434 Councillor, Ward 1</v>
      </c>
      <c r="N732" s="6" t="str">
        <f t="shared" si="47"/>
        <v>19434 Councillor, Ward 1</v>
      </c>
      <c r="O732" s="15">
        <f>IF(I732&lt;&gt;FALSE,VLOOKUP(H732,internet_municipalities!$B$2:$W$226,22,FALSE),"NO INTERNET")</f>
        <v>48381</v>
      </c>
      <c r="P732" s="16" t="str">
        <f t="shared" si="48"/>
        <v>Lost</v>
      </c>
    </row>
    <row r="733" spans="1:16" x14ac:dyDescent="0.2">
      <c r="A733">
        <v>19434</v>
      </c>
      <c r="B733" t="b">
        <v>0</v>
      </c>
      <c r="C733" t="s">
        <v>1456</v>
      </c>
      <c r="D733" t="s">
        <v>3396</v>
      </c>
      <c r="E733">
        <v>597</v>
      </c>
      <c r="F733" t="s">
        <v>1460</v>
      </c>
      <c r="G733" t="b">
        <v>1</v>
      </c>
      <c r="H733" t="str">
        <f>VLOOKUP(A733,all_municipalities!$A$2:$M$445,2,FALSE)</f>
        <v>Kawartha Lakes, City of</v>
      </c>
      <c r="I733" t="b">
        <f>VLOOKUP(A733,all_municipalities!$A$2:$M$445,9,FALSE)</f>
        <v>1</v>
      </c>
      <c r="J733" t="b">
        <f>VLOOKUP(A733,all_municipalities!$A$2:$M$445,13, FALSE)</f>
        <v>1</v>
      </c>
      <c r="K733" t="str">
        <f t="shared" si="45"/>
        <v>NONE</v>
      </c>
      <c r="L733">
        <v>6</v>
      </c>
      <c r="M733" t="str">
        <f t="shared" si="46"/>
        <v>19434 Councillor, Ward 1</v>
      </c>
      <c r="N733" s="6" t="str">
        <f t="shared" si="47"/>
        <v>19434 Councillor, Ward 1</v>
      </c>
      <c r="O733" s="15">
        <f>IF(I733&lt;&gt;FALSE,VLOOKUP(H733,internet_municipalities!$B$2:$W$226,22,FALSE),"NO INTERNET")</f>
        <v>48381</v>
      </c>
      <c r="P733" s="16" t="str">
        <f t="shared" si="48"/>
        <v>Lost</v>
      </c>
    </row>
    <row r="734" spans="1:16" x14ac:dyDescent="0.2">
      <c r="A734">
        <v>19434</v>
      </c>
      <c r="B734" t="b">
        <v>0</v>
      </c>
      <c r="C734" t="s">
        <v>1453</v>
      </c>
      <c r="D734" t="s">
        <v>3397</v>
      </c>
      <c r="E734">
        <v>579</v>
      </c>
      <c r="F734" t="s">
        <v>1460</v>
      </c>
      <c r="G734" t="b">
        <v>1</v>
      </c>
      <c r="H734" t="str">
        <f>VLOOKUP(A734,all_municipalities!$A$2:$M$445,2,FALSE)</f>
        <v>Kawartha Lakes, City of</v>
      </c>
      <c r="I734" t="b">
        <f>VLOOKUP(A734,all_municipalities!$A$2:$M$445,9,FALSE)</f>
        <v>1</v>
      </c>
      <c r="J734" t="b">
        <f>VLOOKUP(A734,all_municipalities!$A$2:$M$445,13, FALSE)</f>
        <v>1</v>
      </c>
      <c r="K734" t="str">
        <f t="shared" si="45"/>
        <v>NONE</v>
      </c>
      <c r="L734">
        <v>6</v>
      </c>
      <c r="M734" t="str">
        <f t="shared" si="46"/>
        <v>19434 Councillor, Ward 2</v>
      </c>
      <c r="N734" s="6" t="str">
        <f t="shared" si="47"/>
        <v>19434 Councillor, Ward 2</v>
      </c>
      <c r="O734" s="15">
        <f>IF(I734&lt;&gt;FALSE,VLOOKUP(H734,internet_municipalities!$B$2:$W$226,22,FALSE),"NO INTERNET")</f>
        <v>48381</v>
      </c>
      <c r="P734" s="16" t="str">
        <f t="shared" si="48"/>
        <v>Lost</v>
      </c>
    </row>
    <row r="735" spans="1:16" x14ac:dyDescent="0.2">
      <c r="A735">
        <v>19434</v>
      </c>
      <c r="B735" t="b">
        <v>0</v>
      </c>
      <c r="C735" t="s">
        <v>1453</v>
      </c>
      <c r="D735" t="s">
        <v>3398</v>
      </c>
      <c r="E735">
        <v>424</v>
      </c>
      <c r="F735" t="s">
        <v>1460</v>
      </c>
      <c r="G735" t="b">
        <v>1</v>
      </c>
      <c r="H735" t="str">
        <f>VLOOKUP(A735,all_municipalities!$A$2:$M$445,2,FALSE)</f>
        <v>Kawartha Lakes, City of</v>
      </c>
      <c r="I735" t="b">
        <f>VLOOKUP(A735,all_municipalities!$A$2:$M$445,9,FALSE)</f>
        <v>1</v>
      </c>
      <c r="J735" t="b">
        <f>VLOOKUP(A735,all_municipalities!$A$2:$M$445,13, FALSE)</f>
        <v>1</v>
      </c>
      <c r="K735" t="str">
        <f t="shared" si="45"/>
        <v>NONE</v>
      </c>
      <c r="L735">
        <v>6</v>
      </c>
      <c r="M735" t="str">
        <f t="shared" si="46"/>
        <v>19434 Councillor, Ward 2</v>
      </c>
      <c r="N735" s="6" t="str">
        <f t="shared" si="47"/>
        <v>19434 Councillor, Ward 2</v>
      </c>
      <c r="O735" s="15">
        <f>IF(I735&lt;&gt;FALSE,VLOOKUP(H735,internet_municipalities!$B$2:$W$226,22,FALSE),"NO INTERNET")</f>
        <v>48381</v>
      </c>
      <c r="P735" s="16" t="str">
        <f t="shared" si="48"/>
        <v>Lost</v>
      </c>
    </row>
    <row r="736" spans="1:16" x14ac:dyDescent="0.2">
      <c r="A736">
        <v>19434</v>
      </c>
      <c r="B736" t="b">
        <v>0</v>
      </c>
      <c r="C736" t="s">
        <v>1475</v>
      </c>
      <c r="D736" t="s">
        <v>3399</v>
      </c>
      <c r="E736">
        <v>1364</v>
      </c>
      <c r="F736" t="s">
        <v>1460</v>
      </c>
      <c r="G736" t="b">
        <v>1</v>
      </c>
      <c r="H736" t="str">
        <f>VLOOKUP(A736,all_municipalities!$A$2:$M$445,2,FALSE)</f>
        <v>Kawartha Lakes, City of</v>
      </c>
      <c r="I736" t="b">
        <f>VLOOKUP(A736,all_municipalities!$A$2:$M$445,9,FALSE)</f>
        <v>1</v>
      </c>
      <c r="J736" t="b">
        <f>VLOOKUP(A736,all_municipalities!$A$2:$M$445,13, FALSE)</f>
        <v>1</v>
      </c>
      <c r="K736" t="str">
        <f t="shared" si="45"/>
        <v>NONE</v>
      </c>
      <c r="L736">
        <v>6</v>
      </c>
      <c r="M736" t="str">
        <f t="shared" si="46"/>
        <v>19434 Councillor, Ward 3</v>
      </c>
      <c r="N736" s="6" t="str">
        <f t="shared" si="47"/>
        <v>19434 Councillor, Ward 3</v>
      </c>
      <c r="O736" s="15">
        <f>IF(I736&lt;&gt;FALSE,VLOOKUP(H736,internet_municipalities!$B$2:$W$226,22,FALSE),"NO INTERNET")</f>
        <v>48381</v>
      </c>
      <c r="P736" s="16" t="str">
        <f t="shared" si="48"/>
        <v>Lost</v>
      </c>
    </row>
    <row r="737" spans="1:16" x14ac:dyDescent="0.2">
      <c r="A737">
        <v>19434</v>
      </c>
      <c r="B737" t="b">
        <v>0</v>
      </c>
      <c r="C737" t="s">
        <v>1471</v>
      </c>
      <c r="D737" t="s">
        <v>3400</v>
      </c>
      <c r="E737">
        <v>297</v>
      </c>
      <c r="F737" t="s">
        <v>1460</v>
      </c>
      <c r="G737" t="b">
        <v>1</v>
      </c>
      <c r="H737" t="str">
        <f>VLOOKUP(A737,all_municipalities!$A$2:$M$445,2,FALSE)</f>
        <v>Kawartha Lakes, City of</v>
      </c>
      <c r="I737" t="b">
        <f>VLOOKUP(A737,all_municipalities!$A$2:$M$445,9,FALSE)</f>
        <v>1</v>
      </c>
      <c r="J737" t="b">
        <f>VLOOKUP(A737,all_municipalities!$A$2:$M$445,13, FALSE)</f>
        <v>1</v>
      </c>
      <c r="K737" t="str">
        <f t="shared" si="45"/>
        <v>NONE</v>
      </c>
      <c r="L737">
        <v>6</v>
      </c>
      <c r="M737" t="str">
        <f t="shared" si="46"/>
        <v>19434 Councillor, Ward 4</v>
      </c>
      <c r="N737" s="6" t="str">
        <f t="shared" si="47"/>
        <v>19434 Councillor, Ward 4</v>
      </c>
      <c r="O737" s="15">
        <f>IF(I737&lt;&gt;FALSE,VLOOKUP(H737,internet_municipalities!$B$2:$W$226,22,FALSE),"NO INTERNET")</f>
        <v>48381</v>
      </c>
      <c r="P737" s="16" t="str">
        <f t="shared" si="48"/>
        <v>Lost</v>
      </c>
    </row>
    <row r="738" spans="1:16" x14ac:dyDescent="0.2">
      <c r="A738">
        <v>19434</v>
      </c>
      <c r="B738" t="b">
        <v>0</v>
      </c>
      <c r="C738" t="s">
        <v>1471</v>
      </c>
      <c r="D738" t="s">
        <v>3401</v>
      </c>
      <c r="E738">
        <v>49</v>
      </c>
      <c r="F738" t="s">
        <v>1460</v>
      </c>
      <c r="G738" t="b">
        <v>1</v>
      </c>
      <c r="H738" t="str">
        <f>VLOOKUP(A738,all_municipalities!$A$2:$M$445,2,FALSE)</f>
        <v>Kawartha Lakes, City of</v>
      </c>
      <c r="I738" t="b">
        <f>VLOOKUP(A738,all_municipalities!$A$2:$M$445,9,FALSE)</f>
        <v>1</v>
      </c>
      <c r="J738" t="b">
        <f>VLOOKUP(A738,all_municipalities!$A$2:$M$445,13, FALSE)</f>
        <v>1</v>
      </c>
      <c r="K738" t="str">
        <f t="shared" si="45"/>
        <v>NONE</v>
      </c>
      <c r="L738">
        <v>6</v>
      </c>
      <c r="M738" t="str">
        <f t="shared" si="46"/>
        <v>19434 Councillor, Ward 4</v>
      </c>
      <c r="N738" s="6" t="str">
        <f t="shared" si="47"/>
        <v>19434 Councillor, Ward 4</v>
      </c>
      <c r="O738" s="15">
        <f>IF(I738&lt;&gt;FALSE,VLOOKUP(H738,internet_municipalities!$B$2:$W$226,22,FALSE),"NO INTERNET")</f>
        <v>48381</v>
      </c>
      <c r="P738" s="16" t="str">
        <f t="shared" si="48"/>
        <v>Lost</v>
      </c>
    </row>
    <row r="739" spans="1:16" x14ac:dyDescent="0.2">
      <c r="A739">
        <v>19434</v>
      </c>
      <c r="B739" t="b">
        <v>0</v>
      </c>
      <c r="C739" t="s">
        <v>1471</v>
      </c>
      <c r="D739" t="s">
        <v>3402</v>
      </c>
      <c r="E739">
        <v>187</v>
      </c>
      <c r="F739" t="s">
        <v>1460</v>
      </c>
      <c r="G739" t="b">
        <v>1</v>
      </c>
      <c r="H739" t="str">
        <f>VLOOKUP(A739,all_municipalities!$A$2:$M$445,2,FALSE)</f>
        <v>Kawartha Lakes, City of</v>
      </c>
      <c r="I739" t="b">
        <f>VLOOKUP(A739,all_municipalities!$A$2:$M$445,9,FALSE)</f>
        <v>1</v>
      </c>
      <c r="J739" t="b">
        <f>VLOOKUP(A739,all_municipalities!$A$2:$M$445,13, FALSE)</f>
        <v>1</v>
      </c>
      <c r="K739" t="str">
        <f t="shared" si="45"/>
        <v>NONE</v>
      </c>
      <c r="L739">
        <v>6</v>
      </c>
      <c r="M739" t="str">
        <f t="shared" si="46"/>
        <v>19434 Councillor, Ward 4</v>
      </c>
      <c r="N739" s="6" t="str">
        <f t="shared" si="47"/>
        <v>19434 Councillor, Ward 4</v>
      </c>
      <c r="O739" s="15">
        <f>IF(I739&lt;&gt;FALSE,VLOOKUP(H739,internet_municipalities!$B$2:$W$226,22,FALSE),"NO INTERNET")</f>
        <v>48381</v>
      </c>
      <c r="P739" s="16" t="str">
        <f t="shared" si="48"/>
        <v>Lost</v>
      </c>
    </row>
    <row r="740" spans="1:16" x14ac:dyDescent="0.2">
      <c r="A740">
        <v>19434</v>
      </c>
      <c r="B740" t="b">
        <v>0</v>
      </c>
      <c r="C740" t="s">
        <v>1471</v>
      </c>
      <c r="D740" t="s">
        <v>3403</v>
      </c>
      <c r="E740">
        <v>466</v>
      </c>
      <c r="F740" t="s">
        <v>1460</v>
      </c>
      <c r="G740" t="b">
        <v>1</v>
      </c>
      <c r="H740" t="str">
        <f>VLOOKUP(A740,all_municipalities!$A$2:$M$445,2,FALSE)</f>
        <v>Kawartha Lakes, City of</v>
      </c>
      <c r="I740" t="b">
        <f>VLOOKUP(A740,all_municipalities!$A$2:$M$445,9,FALSE)</f>
        <v>1</v>
      </c>
      <c r="J740" t="b">
        <f>VLOOKUP(A740,all_municipalities!$A$2:$M$445,13, FALSE)</f>
        <v>1</v>
      </c>
      <c r="K740" t="str">
        <f t="shared" si="45"/>
        <v>NONE</v>
      </c>
      <c r="L740">
        <v>6</v>
      </c>
      <c r="M740" t="str">
        <f t="shared" si="46"/>
        <v>19434 Councillor, Ward 4</v>
      </c>
      <c r="N740" s="6" t="str">
        <f t="shared" si="47"/>
        <v>19434 Councillor, Ward 4</v>
      </c>
      <c r="O740" s="15">
        <f>IF(I740&lt;&gt;FALSE,VLOOKUP(H740,internet_municipalities!$B$2:$W$226,22,FALSE),"NO INTERNET")</f>
        <v>48381</v>
      </c>
      <c r="P740" s="16" t="str">
        <f t="shared" si="48"/>
        <v>Lost</v>
      </c>
    </row>
    <row r="741" spans="1:16" x14ac:dyDescent="0.2">
      <c r="A741">
        <v>19434</v>
      </c>
      <c r="B741" t="b">
        <v>0</v>
      </c>
      <c r="C741" t="s">
        <v>1471</v>
      </c>
      <c r="D741" t="s">
        <v>3404</v>
      </c>
      <c r="E741">
        <v>182</v>
      </c>
      <c r="F741" t="s">
        <v>1460</v>
      </c>
      <c r="G741" t="b">
        <v>1</v>
      </c>
      <c r="H741" t="str">
        <f>VLOOKUP(A741,all_municipalities!$A$2:$M$445,2,FALSE)</f>
        <v>Kawartha Lakes, City of</v>
      </c>
      <c r="I741" t="b">
        <f>VLOOKUP(A741,all_municipalities!$A$2:$M$445,9,FALSE)</f>
        <v>1</v>
      </c>
      <c r="J741" t="b">
        <f>VLOOKUP(A741,all_municipalities!$A$2:$M$445,13, FALSE)</f>
        <v>1</v>
      </c>
      <c r="K741" t="str">
        <f t="shared" si="45"/>
        <v>NONE</v>
      </c>
      <c r="L741">
        <v>6</v>
      </c>
      <c r="M741" t="str">
        <f t="shared" si="46"/>
        <v>19434 Councillor, Ward 4</v>
      </c>
      <c r="N741" s="6" t="str">
        <f t="shared" si="47"/>
        <v>19434 Councillor, Ward 4</v>
      </c>
      <c r="O741" s="15">
        <f>IF(I741&lt;&gt;FALSE,VLOOKUP(H741,internet_municipalities!$B$2:$W$226,22,FALSE),"NO INTERNET")</f>
        <v>48381</v>
      </c>
      <c r="P741" s="16" t="str">
        <f t="shared" si="48"/>
        <v>Lost</v>
      </c>
    </row>
    <row r="742" spans="1:16" x14ac:dyDescent="0.2">
      <c r="A742">
        <v>19434</v>
      </c>
      <c r="B742" t="b">
        <v>0</v>
      </c>
      <c r="C742" t="s">
        <v>1471</v>
      </c>
      <c r="D742" t="s">
        <v>3405</v>
      </c>
      <c r="E742">
        <v>538</v>
      </c>
      <c r="F742" t="s">
        <v>1460</v>
      </c>
      <c r="G742" t="b">
        <v>1</v>
      </c>
      <c r="H742" t="str">
        <f>VLOOKUP(A742,all_municipalities!$A$2:$M$445,2,FALSE)</f>
        <v>Kawartha Lakes, City of</v>
      </c>
      <c r="I742" t="b">
        <f>VLOOKUP(A742,all_municipalities!$A$2:$M$445,9,FALSE)</f>
        <v>1</v>
      </c>
      <c r="J742" t="b">
        <f>VLOOKUP(A742,all_municipalities!$A$2:$M$445,13, FALSE)</f>
        <v>1</v>
      </c>
      <c r="K742" t="str">
        <f t="shared" si="45"/>
        <v>NONE</v>
      </c>
      <c r="L742">
        <v>6</v>
      </c>
      <c r="M742" t="str">
        <f t="shared" si="46"/>
        <v>19434 Councillor, Ward 4</v>
      </c>
      <c r="N742" s="6" t="str">
        <f t="shared" si="47"/>
        <v>19434 Councillor, Ward 4</v>
      </c>
      <c r="O742" s="15">
        <f>IF(I742&lt;&gt;FALSE,VLOOKUP(H742,internet_municipalities!$B$2:$W$226,22,FALSE),"NO INTERNET")</f>
        <v>48381</v>
      </c>
      <c r="P742" s="16" t="str">
        <f t="shared" si="48"/>
        <v>Lost</v>
      </c>
    </row>
    <row r="743" spans="1:16" x14ac:dyDescent="0.2">
      <c r="A743">
        <v>19434</v>
      </c>
      <c r="B743" t="b">
        <v>0</v>
      </c>
      <c r="C743" t="s">
        <v>1473</v>
      </c>
      <c r="D743" t="s">
        <v>3406</v>
      </c>
      <c r="E743">
        <v>569</v>
      </c>
      <c r="F743" t="s">
        <v>1460</v>
      </c>
      <c r="G743" t="b">
        <v>1</v>
      </c>
      <c r="H743" t="str">
        <f>VLOOKUP(A743,all_municipalities!$A$2:$M$445,2,FALSE)</f>
        <v>Kawartha Lakes, City of</v>
      </c>
      <c r="I743" t="b">
        <f>VLOOKUP(A743,all_municipalities!$A$2:$M$445,9,FALSE)</f>
        <v>1</v>
      </c>
      <c r="J743" t="b">
        <f>VLOOKUP(A743,all_municipalities!$A$2:$M$445,13, FALSE)</f>
        <v>1</v>
      </c>
      <c r="K743" t="str">
        <f t="shared" si="45"/>
        <v>NONE</v>
      </c>
      <c r="L743">
        <v>6</v>
      </c>
      <c r="M743" t="str">
        <f t="shared" si="46"/>
        <v>19434 Councillor, Ward 5</v>
      </c>
      <c r="N743" s="6" t="str">
        <f t="shared" si="47"/>
        <v>19434 Councillor, Ward 5</v>
      </c>
      <c r="O743" s="15">
        <f>IF(I743&lt;&gt;FALSE,VLOOKUP(H743,internet_municipalities!$B$2:$W$226,22,FALSE),"NO INTERNET")</f>
        <v>48381</v>
      </c>
      <c r="P743" s="16" t="str">
        <f t="shared" si="48"/>
        <v>Lost</v>
      </c>
    </row>
    <row r="744" spans="1:16" x14ac:dyDescent="0.2">
      <c r="A744">
        <v>19434</v>
      </c>
      <c r="B744" t="b">
        <v>0</v>
      </c>
      <c r="C744" t="s">
        <v>1473</v>
      </c>
      <c r="D744" t="s">
        <v>3407</v>
      </c>
      <c r="E744">
        <v>699</v>
      </c>
      <c r="F744" t="s">
        <v>1460</v>
      </c>
      <c r="G744" t="b">
        <v>1</v>
      </c>
      <c r="H744" t="str">
        <f>VLOOKUP(A744,all_municipalities!$A$2:$M$445,2,FALSE)</f>
        <v>Kawartha Lakes, City of</v>
      </c>
      <c r="I744" t="b">
        <f>VLOOKUP(A744,all_municipalities!$A$2:$M$445,9,FALSE)</f>
        <v>1</v>
      </c>
      <c r="J744" t="b">
        <f>VLOOKUP(A744,all_municipalities!$A$2:$M$445,13, FALSE)</f>
        <v>1</v>
      </c>
      <c r="K744" t="str">
        <f t="shared" si="45"/>
        <v>NONE</v>
      </c>
      <c r="L744">
        <v>6</v>
      </c>
      <c r="M744" t="str">
        <f t="shared" si="46"/>
        <v>19434 Councillor, Ward 5</v>
      </c>
      <c r="N744" s="6" t="str">
        <f t="shared" si="47"/>
        <v>19434 Councillor, Ward 5</v>
      </c>
      <c r="O744" s="15">
        <f>IF(I744&lt;&gt;FALSE,VLOOKUP(H744,internet_municipalities!$B$2:$W$226,22,FALSE),"NO INTERNET")</f>
        <v>48381</v>
      </c>
      <c r="P744" s="16" t="str">
        <f t="shared" si="48"/>
        <v>Lost</v>
      </c>
    </row>
    <row r="745" spans="1:16" x14ac:dyDescent="0.2">
      <c r="A745">
        <v>19434</v>
      </c>
      <c r="B745" t="b">
        <v>0</v>
      </c>
      <c r="C745" t="s">
        <v>1473</v>
      </c>
      <c r="D745" t="s">
        <v>3408</v>
      </c>
      <c r="E745">
        <v>125</v>
      </c>
      <c r="F745" t="s">
        <v>1460</v>
      </c>
      <c r="G745" t="b">
        <v>1</v>
      </c>
      <c r="H745" t="str">
        <f>VLOOKUP(A745,all_municipalities!$A$2:$M$445,2,FALSE)</f>
        <v>Kawartha Lakes, City of</v>
      </c>
      <c r="I745" t="b">
        <f>VLOOKUP(A745,all_municipalities!$A$2:$M$445,9,FALSE)</f>
        <v>1</v>
      </c>
      <c r="J745" t="b">
        <f>VLOOKUP(A745,all_municipalities!$A$2:$M$445,13, FALSE)</f>
        <v>1</v>
      </c>
      <c r="K745" t="str">
        <f t="shared" si="45"/>
        <v>NONE</v>
      </c>
      <c r="L745">
        <v>6</v>
      </c>
      <c r="M745" t="str">
        <f t="shared" si="46"/>
        <v>19434 Councillor, Ward 5</v>
      </c>
      <c r="N745" s="6" t="str">
        <f t="shared" si="47"/>
        <v>19434 Councillor, Ward 5</v>
      </c>
      <c r="O745" s="15">
        <f>IF(I745&lt;&gt;FALSE,VLOOKUP(H745,internet_municipalities!$B$2:$W$226,22,FALSE),"NO INTERNET")</f>
        <v>48381</v>
      </c>
      <c r="P745" s="16" t="str">
        <f t="shared" si="48"/>
        <v>Lost</v>
      </c>
    </row>
    <row r="746" spans="1:16" x14ac:dyDescent="0.2">
      <c r="A746">
        <v>19434</v>
      </c>
      <c r="B746" t="b">
        <v>0</v>
      </c>
      <c r="C746" t="s">
        <v>1473</v>
      </c>
      <c r="D746" t="s">
        <v>3409</v>
      </c>
      <c r="E746">
        <v>190</v>
      </c>
      <c r="F746" t="s">
        <v>1460</v>
      </c>
      <c r="G746" t="b">
        <v>1</v>
      </c>
      <c r="H746" t="str">
        <f>VLOOKUP(A746,all_municipalities!$A$2:$M$445,2,FALSE)</f>
        <v>Kawartha Lakes, City of</v>
      </c>
      <c r="I746" t="b">
        <f>VLOOKUP(A746,all_municipalities!$A$2:$M$445,9,FALSE)</f>
        <v>1</v>
      </c>
      <c r="J746" t="b">
        <f>VLOOKUP(A746,all_municipalities!$A$2:$M$445,13, FALSE)</f>
        <v>1</v>
      </c>
      <c r="K746" t="str">
        <f t="shared" si="45"/>
        <v>NONE</v>
      </c>
      <c r="L746">
        <v>6</v>
      </c>
      <c r="M746" t="str">
        <f t="shared" si="46"/>
        <v>19434 Councillor, Ward 5</v>
      </c>
      <c r="N746" s="6" t="str">
        <f t="shared" si="47"/>
        <v>19434 Councillor, Ward 5</v>
      </c>
      <c r="O746" s="15">
        <f>IF(I746&lt;&gt;FALSE,VLOOKUP(H746,internet_municipalities!$B$2:$W$226,22,FALSE),"NO INTERNET")</f>
        <v>48381</v>
      </c>
      <c r="P746" s="16" t="str">
        <f t="shared" si="48"/>
        <v>Lost</v>
      </c>
    </row>
    <row r="747" spans="1:16" x14ac:dyDescent="0.2">
      <c r="A747">
        <v>19434</v>
      </c>
      <c r="B747" t="b">
        <v>0</v>
      </c>
      <c r="C747" t="s">
        <v>1720</v>
      </c>
      <c r="D747" t="s">
        <v>3410</v>
      </c>
      <c r="E747">
        <v>1134</v>
      </c>
      <c r="F747" t="s">
        <v>1460</v>
      </c>
      <c r="G747" t="b">
        <v>1</v>
      </c>
      <c r="H747" t="str">
        <f>VLOOKUP(A747,all_municipalities!$A$2:$M$445,2,FALSE)</f>
        <v>Kawartha Lakes, City of</v>
      </c>
      <c r="I747" t="b">
        <f>VLOOKUP(A747,all_municipalities!$A$2:$M$445,9,FALSE)</f>
        <v>1</v>
      </c>
      <c r="J747" t="b">
        <f>VLOOKUP(A747,all_municipalities!$A$2:$M$445,13, FALSE)</f>
        <v>1</v>
      </c>
      <c r="K747" t="str">
        <f t="shared" si="45"/>
        <v>NONE</v>
      </c>
      <c r="L747">
        <v>6</v>
      </c>
      <c r="M747" t="str">
        <f t="shared" si="46"/>
        <v>19434 Councillor, Ward 6</v>
      </c>
      <c r="N747" s="6" t="str">
        <f t="shared" si="47"/>
        <v>19434 Councillor, Ward 6</v>
      </c>
      <c r="O747" s="15">
        <f>IF(I747&lt;&gt;FALSE,VLOOKUP(H747,internet_municipalities!$B$2:$W$226,22,FALSE),"NO INTERNET")</f>
        <v>48381</v>
      </c>
      <c r="P747" s="16" t="str">
        <f t="shared" si="48"/>
        <v>Lost</v>
      </c>
    </row>
    <row r="748" spans="1:16" x14ac:dyDescent="0.2">
      <c r="A748">
        <v>10462</v>
      </c>
      <c r="B748" t="b">
        <v>1</v>
      </c>
      <c r="C748" t="s">
        <v>4794</v>
      </c>
      <c r="D748" t="s">
        <v>4795</v>
      </c>
      <c r="E748">
        <v>294</v>
      </c>
      <c r="F748">
        <v>107</v>
      </c>
      <c r="G748" t="b">
        <v>0</v>
      </c>
      <c r="H748" t="str">
        <f>VLOOKUP(A748,all_municipalities!$A$2:$M$445,2,FALSE)</f>
        <v>Perth East, Township of</v>
      </c>
      <c r="I748" t="b">
        <f>VLOOKUP(A748,all_municipalities!$A$2:$M$445,9,FALSE)</f>
        <v>1</v>
      </c>
      <c r="J748" t="b">
        <f>VLOOKUP(A748,all_municipalities!$A$2:$M$445,13, FALSE)</f>
        <v>1</v>
      </c>
      <c r="K748" t="str">
        <f t="shared" si="45"/>
        <v>LOW</v>
      </c>
      <c r="L748">
        <v>6</v>
      </c>
      <c r="M748" t="str">
        <f t="shared" si="46"/>
        <v>10462 Councillor, Ward South Easthope</v>
      </c>
      <c r="N748" s="6" t="str">
        <f t="shared" si="47"/>
        <v>10462 Councillor, Ward South Easthope</v>
      </c>
      <c r="O748" s="15">
        <f>IF(I748&lt;&gt;FALSE,VLOOKUP(H748,internet_municipalities!$B$2:$W$226,22,FALSE),"NO INTERNET")</f>
        <v>5867</v>
      </c>
      <c r="P748" s="16">
        <f t="shared" si="48"/>
        <v>1.8237600136355888E-2</v>
      </c>
    </row>
    <row r="749" spans="1:16" x14ac:dyDescent="0.2">
      <c r="A749">
        <v>10462</v>
      </c>
      <c r="B749" t="b">
        <v>1</v>
      </c>
      <c r="C749" t="s">
        <v>4796</v>
      </c>
      <c r="D749" t="s">
        <v>4797</v>
      </c>
      <c r="E749">
        <v>248</v>
      </c>
      <c r="F749">
        <v>14</v>
      </c>
      <c r="G749" t="b">
        <v>0</v>
      </c>
      <c r="H749" t="str">
        <f>VLOOKUP(A749,all_municipalities!$A$2:$M$445,2,FALSE)</f>
        <v>Perth East, Township of</v>
      </c>
      <c r="I749" t="b">
        <f>VLOOKUP(A749,all_municipalities!$A$2:$M$445,9,FALSE)</f>
        <v>1</v>
      </c>
      <c r="J749" t="b">
        <f>VLOOKUP(A749,all_municipalities!$A$2:$M$445,13, FALSE)</f>
        <v>1</v>
      </c>
      <c r="K749" t="str">
        <f t="shared" si="45"/>
        <v>MID</v>
      </c>
      <c r="L749">
        <v>6</v>
      </c>
      <c r="M749" t="str">
        <f t="shared" si="46"/>
        <v>10462 Councillor, Ward North Easthope</v>
      </c>
      <c r="N749" s="6" t="str">
        <f t="shared" si="47"/>
        <v>10462 Councillor, Ward North Easthope</v>
      </c>
      <c r="O749" s="15">
        <f>IF(I749&lt;&gt;FALSE,VLOOKUP(H749,internet_municipalities!$B$2:$W$226,22,FALSE),"NO INTERNET")</f>
        <v>5867</v>
      </c>
      <c r="P749" s="16">
        <f t="shared" si="48"/>
        <v>2.3862280552241349E-3</v>
      </c>
    </row>
    <row r="750" spans="1:16" x14ac:dyDescent="0.2">
      <c r="A750">
        <v>10462</v>
      </c>
      <c r="B750" t="b">
        <v>1</v>
      </c>
      <c r="C750" t="s">
        <v>4798</v>
      </c>
      <c r="D750" t="s">
        <v>4799</v>
      </c>
      <c r="E750">
        <v>306</v>
      </c>
      <c r="F750">
        <v>242</v>
      </c>
      <c r="G750" t="b">
        <v>0</v>
      </c>
      <c r="H750" t="str">
        <f>VLOOKUP(A750,all_municipalities!$A$2:$M$445,2,FALSE)</f>
        <v>Perth East, Township of</v>
      </c>
      <c r="I750" t="b">
        <f>VLOOKUP(A750,all_municipalities!$A$2:$M$445,9,FALSE)</f>
        <v>1</v>
      </c>
      <c r="J750" t="b">
        <f>VLOOKUP(A750,all_municipalities!$A$2:$M$445,13, FALSE)</f>
        <v>1</v>
      </c>
      <c r="K750" t="str">
        <f t="shared" si="45"/>
        <v>LOW</v>
      </c>
      <c r="L750">
        <v>6</v>
      </c>
      <c r="M750" t="str">
        <f t="shared" si="46"/>
        <v>10462 Councillor, Ward Mornington</v>
      </c>
      <c r="N750" s="6" t="str">
        <f t="shared" si="47"/>
        <v>10462 Councillor, Ward Mornington</v>
      </c>
      <c r="O750" s="15">
        <f>IF(I750&lt;&gt;FALSE,VLOOKUP(H750,internet_municipalities!$B$2:$W$226,22,FALSE),"NO INTERNET")</f>
        <v>5867</v>
      </c>
      <c r="P750" s="16">
        <f t="shared" si="48"/>
        <v>4.1247656383160046E-2</v>
      </c>
    </row>
    <row r="751" spans="1:16" x14ac:dyDescent="0.2">
      <c r="A751">
        <v>10462</v>
      </c>
      <c r="B751" t="b">
        <v>1</v>
      </c>
      <c r="C751" t="s">
        <v>4800</v>
      </c>
      <c r="D751" t="s">
        <v>4801</v>
      </c>
      <c r="E751">
        <v>464</v>
      </c>
      <c r="F751">
        <v>347</v>
      </c>
      <c r="G751" t="b">
        <v>0</v>
      </c>
      <c r="H751" t="str">
        <f>VLOOKUP(A751,all_municipalities!$A$2:$M$445,2,FALSE)</f>
        <v>Perth East, Township of</v>
      </c>
      <c r="I751" t="b">
        <f>VLOOKUP(A751,all_municipalities!$A$2:$M$445,9,FALSE)</f>
        <v>1</v>
      </c>
      <c r="J751" t="b">
        <f>VLOOKUP(A751,all_municipalities!$A$2:$M$445,13, FALSE)</f>
        <v>1</v>
      </c>
      <c r="K751" t="str">
        <f t="shared" si="45"/>
        <v>LOW</v>
      </c>
      <c r="L751">
        <v>6</v>
      </c>
      <c r="M751" t="str">
        <f t="shared" si="46"/>
        <v>10462 Councillor, Ward Milverton</v>
      </c>
      <c r="N751" s="6" t="str">
        <f t="shared" si="47"/>
        <v>10462 Councillor, Ward Milverton</v>
      </c>
      <c r="O751" s="15">
        <f>IF(I751&lt;&gt;FALSE,VLOOKUP(H751,internet_municipalities!$B$2:$W$226,22,FALSE),"NO INTERNET")</f>
        <v>5867</v>
      </c>
      <c r="P751" s="16">
        <f t="shared" si="48"/>
        <v>5.9144366797341058E-2</v>
      </c>
    </row>
    <row r="752" spans="1:16" x14ac:dyDescent="0.2">
      <c r="A752">
        <v>10462</v>
      </c>
      <c r="B752" t="b">
        <v>1</v>
      </c>
      <c r="C752" t="s">
        <v>4802</v>
      </c>
      <c r="D752" t="s">
        <v>4803</v>
      </c>
      <c r="E752">
        <v>457</v>
      </c>
      <c r="F752">
        <v>208</v>
      </c>
      <c r="G752" t="b">
        <v>0</v>
      </c>
      <c r="H752" t="str">
        <f>VLOOKUP(A752,all_municipalities!$A$2:$M$445,2,FALSE)</f>
        <v>Perth East, Township of</v>
      </c>
      <c r="I752" t="b">
        <f>VLOOKUP(A752,all_municipalities!$A$2:$M$445,9,FALSE)</f>
        <v>1</v>
      </c>
      <c r="J752" t="b">
        <f>VLOOKUP(A752,all_municipalities!$A$2:$M$445,13, FALSE)</f>
        <v>1</v>
      </c>
      <c r="K752" t="str">
        <f t="shared" si="45"/>
        <v>LOW</v>
      </c>
      <c r="L752">
        <v>6</v>
      </c>
      <c r="M752" t="str">
        <f t="shared" si="46"/>
        <v>10462 Councillor, Ward Ellice</v>
      </c>
      <c r="N752" s="6" t="str">
        <f t="shared" si="47"/>
        <v>10462 Councillor, Ward Ellice</v>
      </c>
      <c r="O752" s="15">
        <f>IF(I752&lt;&gt;FALSE,VLOOKUP(H752,internet_municipalities!$B$2:$W$226,22,FALSE),"NO INTERNET")</f>
        <v>5867</v>
      </c>
      <c r="P752" s="16">
        <f t="shared" si="48"/>
        <v>3.5452531106187152E-2</v>
      </c>
    </row>
    <row r="753" spans="1:16" x14ac:dyDescent="0.2">
      <c r="A753">
        <v>10462</v>
      </c>
      <c r="B753" t="b">
        <v>1</v>
      </c>
      <c r="C753" t="s">
        <v>1479</v>
      </c>
      <c r="D753" t="s">
        <v>4804</v>
      </c>
      <c r="E753" t="s">
        <v>461</v>
      </c>
      <c r="F753" t="s">
        <v>461</v>
      </c>
      <c r="G753" t="b">
        <v>0</v>
      </c>
      <c r="H753" t="str">
        <f>VLOOKUP(A753,all_municipalities!$A$2:$M$445,2,FALSE)</f>
        <v>Perth East, Township of</v>
      </c>
      <c r="I753" t="b">
        <f>VLOOKUP(A753,all_municipalities!$A$2:$M$445,9,FALSE)</f>
        <v>1</v>
      </c>
      <c r="J753" t="b">
        <f>VLOOKUP(A753,all_municipalities!$A$2:$M$445,13, FALSE)</f>
        <v>1</v>
      </c>
      <c r="K753" t="str">
        <f t="shared" si="45"/>
        <v>NONE</v>
      </c>
      <c r="L753">
        <v>6</v>
      </c>
      <c r="M753" t="str">
        <f t="shared" si="46"/>
        <v>10462 Deputy Mayor</v>
      </c>
      <c r="N753" s="6" t="str">
        <f t="shared" si="47"/>
        <v>10462 Deputy Mayor</v>
      </c>
      <c r="O753" s="15">
        <f>IF(I753&lt;&gt;FALSE,VLOOKUP(H753,internet_municipalities!$B$2:$W$226,22,FALSE),"NO INTERNET")</f>
        <v>5867</v>
      </c>
      <c r="P753" s="16" t="str">
        <f t="shared" si="48"/>
        <v>Acclaimed</v>
      </c>
    </row>
    <row r="754" spans="1:16" x14ac:dyDescent="0.2">
      <c r="A754">
        <v>10462</v>
      </c>
      <c r="B754" t="b">
        <v>0</v>
      </c>
      <c r="C754" t="s">
        <v>4802</v>
      </c>
      <c r="D754" t="s">
        <v>4805</v>
      </c>
      <c r="E754">
        <v>249</v>
      </c>
      <c r="F754" t="s">
        <v>1460</v>
      </c>
      <c r="G754" t="b">
        <v>0</v>
      </c>
      <c r="H754" t="str">
        <f>VLOOKUP(A754,all_municipalities!$A$2:$M$445,2,FALSE)</f>
        <v>Perth East, Township of</v>
      </c>
      <c r="I754" t="b">
        <f>VLOOKUP(A754,all_municipalities!$A$2:$M$445,9,FALSE)</f>
        <v>1</v>
      </c>
      <c r="J754" t="b">
        <f>VLOOKUP(A754,all_municipalities!$A$2:$M$445,13, FALSE)</f>
        <v>1</v>
      </c>
      <c r="K754" t="str">
        <f t="shared" si="45"/>
        <v>NONE</v>
      </c>
      <c r="L754">
        <v>6</v>
      </c>
      <c r="M754" t="str">
        <f t="shared" si="46"/>
        <v>10462 Councillor, Ward Ellice</v>
      </c>
      <c r="N754" s="6" t="str">
        <f t="shared" si="47"/>
        <v>10462 Councillor, Ward Ellice</v>
      </c>
      <c r="O754" s="15">
        <f>IF(I754&lt;&gt;FALSE,VLOOKUP(H754,internet_municipalities!$B$2:$W$226,22,FALSE),"NO INTERNET")</f>
        <v>5867</v>
      </c>
      <c r="P754" s="16" t="str">
        <f t="shared" si="48"/>
        <v>Lost</v>
      </c>
    </row>
    <row r="755" spans="1:16" x14ac:dyDescent="0.2">
      <c r="A755">
        <v>10462</v>
      </c>
      <c r="B755" t="b">
        <v>0</v>
      </c>
      <c r="C755" t="s">
        <v>4800</v>
      </c>
      <c r="D755" t="s">
        <v>4806</v>
      </c>
      <c r="E755">
        <v>117</v>
      </c>
      <c r="F755" t="s">
        <v>1460</v>
      </c>
      <c r="G755" t="b">
        <v>0</v>
      </c>
      <c r="H755" t="str">
        <f>VLOOKUP(A755,all_municipalities!$A$2:$M$445,2,FALSE)</f>
        <v>Perth East, Township of</v>
      </c>
      <c r="I755" t="b">
        <f>VLOOKUP(A755,all_municipalities!$A$2:$M$445,9,FALSE)</f>
        <v>1</v>
      </c>
      <c r="J755" t="b">
        <f>VLOOKUP(A755,all_municipalities!$A$2:$M$445,13, FALSE)</f>
        <v>1</v>
      </c>
      <c r="K755" t="str">
        <f t="shared" si="45"/>
        <v>NONE</v>
      </c>
      <c r="L755">
        <v>6</v>
      </c>
      <c r="M755" t="str">
        <f t="shared" si="46"/>
        <v>10462 Councillor, Ward Milverton</v>
      </c>
      <c r="N755" s="6" t="str">
        <f t="shared" si="47"/>
        <v>10462 Councillor, Ward Milverton</v>
      </c>
      <c r="O755" s="15">
        <f>IF(I755&lt;&gt;FALSE,VLOOKUP(H755,internet_municipalities!$B$2:$W$226,22,FALSE),"NO INTERNET")</f>
        <v>5867</v>
      </c>
      <c r="P755" s="16" t="str">
        <f t="shared" si="48"/>
        <v>Lost</v>
      </c>
    </row>
    <row r="756" spans="1:16" x14ac:dyDescent="0.2">
      <c r="A756">
        <v>10462</v>
      </c>
      <c r="B756" t="b">
        <v>0</v>
      </c>
      <c r="C756" t="s">
        <v>4798</v>
      </c>
      <c r="D756" t="s">
        <v>4807</v>
      </c>
      <c r="E756">
        <v>64</v>
      </c>
      <c r="F756" t="s">
        <v>1460</v>
      </c>
      <c r="G756" t="b">
        <v>0</v>
      </c>
      <c r="H756" t="str">
        <f>VLOOKUP(A756,all_municipalities!$A$2:$M$445,2,FALSE)</f>
        <v>Perth East, Township of</v>
      </c>
      <c r="I756" t="b">
        <f>VLOOKUP(A756,all_municipalities!$A$2:$M$445,9,FALSE)</f>
        <v>1</v>
      </c>
      <c r="J756" t="b">
        <f>VLOOKUP(A756,all_municipalities!$A$2:$M$445,13, FALSE)</f>
        <v>1</v>
      </c>
      <c r="K756" t="str">
        <f t="shared" si="45"/>
        <v>NONE</v>
      </c>
      <c r="L756">
        <v>6</v>
      </c>
      <c r="M756" t="str">
        <f t="shared" si="46"/>
        <v>10462 Councillor, Ward Mornington</v>
      </c>
      <c r="N756" s="6" t="str">
        <f t="shared" si="47"/>
        <v>10462 Councillor, Ward Mornington</v>
      </c>
      <c r="O756" s="15">
        <f>IF(I756&lt;&gt;FALSE,VLOOKUP(H756,internet_municipalities!$B$2:$W$226,22,FALSE),"NO INTERNET")</f>
        <v>5867</v>
      </c>
      <c r="P756" s="16" t="str">
        <f t="shared" si="48"/>
        <v>Lost</v>
      </c>
    </row>
    <row r="757" spans="1:16" x14ac:dyDescent="0.2">
      <c r="A757">
        <v>10462</v>
      </c>
      <c r="B757" t="b">
        <v>0</v>
      </c>
      <c r="C757" t="s">
        <v>4796</v>
      </c>
      <c r="D757" t="s">
        <v>4808</v>
      </c>
      <c r="E757">
        <v>169</v>
      </c>
      <c r="F757" t="s">
        <v>1460</v>
      </c>
      <c r="G757" t="b">
        <v>0</v>
      </c>
      <c r="H757" t="str">
        <f>VLOOKUP(A757,all_municipalities!$A$2:$M$445,2,FALSE)</f>
        <v>Perth East, Township of</v>
      </c>
      <c r="I757" t="b">
        <f>VLOOKUP(A757,all_municipalities!$A$2:$M$445,9,FALSE)</f>
        <v>1</v>
      </c>
      <c r="J757" t="b">
        <f>VLOOKUP(A757,all_municipalities!$A$2:$M$445,13, FALSE)</f>
        <v>1</v>
      </c>
      <c r="K757" t="str">
        <f t="shared" si="45"/>
        <v>NONE</v>
      </c>
      <c r="L757">
        <v>6</v>
      </c>
      <c r="M757" t="str">
        <f t="shared" si="46"/>
        <v>10462 Councillor, Ward North Easthope</v>
      </c>
      <c r="N757" s="6" t="str">
        <f t="shared" si="47"/>
        <v>10462 Councillor, Ward North Easthope</v>
      </c>
      <c r="O757" s="15">
        <f>IF(I757&lt;&gt;FALSE,VLOOKUP(H757,internet_municipalities!$B$2:$W$226,22,FALSE),"NO INTERNET")</f>
        <v>5867</v>
      </c>
      <c r="P757" s="16" t="str">
        <f t="shared" si="48"/>
        <v>Lost</v>
      </c>
    </row>
    <row r="758" spans="1:16" x14ac:dyDescent="0.2">
      <c r="A758">
        <v>10462</v>
      </c>
      <c r="B758" t="b">
        <v>0</v>
      </c>
      <c r="C758" t="s">
        <v>4796</v>
      </c>
      <c r="D758" t="s">
        <v>4809</v>
      </c>
      <c r="E758">
        <v>234</v>
      </c>
      <c r="F758" t="s">
        <v>1460</v>
      </c>
      <c r="G758" t="b">
        <v>0</v>
      </c>
      <c r="H758" t="str">
        <f>VLOOKUP(A758,all_municipalities!$A$2:$M$445,2,FALSE)</f>
        <v>Perth East, Township of</v>
      </c>
      <c r="I758" t="b">
        <f>VLOOKUP(A758,all_municipalities!$A$2:$M$445,9,FALSE)</f>
        <v>1</v>
      </c>
      <c r="J758" t="b">
        <f>VLOOKUP(A758,all_municipalities!$A$2:$M$445,13, FALSE)</f>
        <v>1</v>
      </c>
      <c r="K758" t="str">
        <f t="shared" si="45"/>
        <v>NONE</v>
      </c>
      <c r="L758">
        <v>6</v>
      </c>
      <c r="M758" t="str">
        <f t="shared" si="46"/>
        <v>10462 Councillor, Ward North Easthope</v>
      </c>
      <c r="N758" s="6" t="str">
        <f t="shared" si="47"/>
        <v>10462 Councillor, Ward North Easthope</v>
      </c>
      <c r="O758" s="15">
        <f>IF(I758&lt;&gt;FALSE,VLOOKUP(H758,internet_municipalities!$B$2:$W$226,22,FALSE),"NO INTERNET")</f>
        <v>5867</v>
      </c>
      <c r="P758" s="16" t="str">
        <f t="shared" si="48"/>
        <v>Lost</v>
      </c>
    </row>
    <row r="759" spans="1:16" x14ac:dyDescent="0.2">
      <c r="A759">
        <v>10462</v>
      </c>
      <c r="B759" t="b">
        <v>0</v>
      </c>
      <c r="C759" t="s">
        <v>4794</v>
      </c>
      <c r="D759" t="s">
        <v>4810</v>
      </c>
      <c r="E759">
        <v>44</v>
      </c>
      <c r="F759" t="s">
        <v>1460</v>
      </c>
      <c r="G759" t="b">
        <v>0</v>
      </c>
      <c r="H759" t="str">
        <f>VLOOKUP(A759,all_municipalities!$A$2:$M$445,2,FALSE)</f>
        <v>Perth East, Township of</v>
      </c>
      <c r="I759" t="b">
        <f>VLOOKUP(A759,all_municipalities!$A$2:$M$445,9,FALSE)</f>
        <v>1</v>
      </c>
      <c r="J759" t="b">
        <f>VLOOKUP(A759,all_municipalities!$A$2:$M$445,13, FALSE)</f>
        <v>1</v>
      </c>
      <c r="K759" t="str">
        <f t="shared" si="45"/>
        <v>NONE</v>
      </c>
      <c r="L759">
        <v>6</v>
      </c>
      <c r="M759" t="str">
        <f t="shared" si="46"/>
        <v>10462 Councillor, Ward South Easthope</v>
      </c>
      <c r="N759" s="6" t="str">
        <f t="shared" si="47"/>
        <v>10462 Councillor, Ward South Easthope</v>
      </c>
      <c r="O759" s="15">
        <f>IF(I759&lt;&gt;FALSE,VLOOKUP(H759,internet_municipalities!$B$2:$W$226,22,FALSE),"NO INTERNET")</f>
        <v>5867</v>
      </c>
      <c r="P759" s="16" t="str">
        <f t="shared" si="48"/>
        <v>Lost</v>
      </c>
    </row>
    <row r="760" spans="1:16" x14ac:dyDescent="0.2">
      <c r="A760">
        <v>10462</v>
      </c>
      <c r="B760" t="b">
        <v>0</v>
      </c>
      <c r="C760" t="s">
        <v>4794</v>
      </c>
      <c r="D760" t="s">
        <v>4811</v>
      </c>
      <c r="E760">
        <v>187</v>
      </c>
      <c r="F760" t="s">
        <v>1460</v>
      </c>
      <c r="G760" t="b">
        <v>0</v>
      </c>
      <c r="H760" t="str">
        <f>VLOOKUP(A760,all_municipalities!$A$2:$M$445,2,FALSE)</f>
        <v>Perth East, Township of</v>
      </c>
      <c r="I760" t="b">
        <f>VLOOKUP(A760,all_municipalities!$A$2:$M$445,9,FALSE)</f>
        <v>1</v>
      </c>
      <c r="J760" t="b">
        <f>VLOOKUP(A760,all_municipalities!$A$2:$M$445,13, FALSE)</f>
        <v>1</v>
      </c>
      <c r="K760" t="str">
        <f t="shared" si="45"/>
        <v>NONE</v>
      </c>
      <c r="L760">
        <v>6</v>
      </c>
      <c r="M760" t="str">
        <f t="shared" si="46"/>
        <v>10462 Councillor, Ward South Easthope</v>
      </c>
      <c r="N760" s="6" t="str">
        <f t="shared" si="47"/>
        <v>10462 Councillor, Ward South Easthope</v>
      </c>
      <c r="O760" s="15">
        <f>IF(I760&lt;&gt;FALSE,VLOOKUP(H760,internet_municipalities!$B$2:$W$226,22,FALSE),"NO INTERNET")</f>
        <v>5867</v>
      </c>
      <c r="P760" s="16" t="str">
        <f t="shared" si="48"/>
        <v>Lost</v>
      </c>
    </row>
    <row r="761" spans="1:16" x14ac:dyDescent="0.2">
      <c r="A761">
        <v>10609</v>
      </c>
      <c r="B761" t="b">
        <v>1</v>
      </c>
      <c r="C761" t="s">
        <v>1463</v>
      </c>
      <c r="D761" t="s">
        <v>4820</v>
      </c>
      <c r="E761">
        <v>1360</v>
      </c>
      <c r="F761">
        <v>590</v>
      </c>
      <c r="G761" t="b">
        <v>0</v>
      </c>
      <c r="H761" t="str">
        <f>VLOOKUP(A761,all_municipalities!$A$2:$M$445,2,FALSE)</f>
        <v>Perth, Town of</v>
      </c>
      <c r="I761" t="b">
        <f>VLOOKUP(A761,all_municipalities!$A$2:$M$445,9,FALSE)</f>
        <v>1</v>
      </c>
      <c r="J761" t="b">
        <f>VLOOKUP(A761,all_municipalities!$A$2:$M$445,13, FALSE)</f>
        <v>1</v>
      </c>
      <c r="K761" t="str">
        <f t="shared" si="45"/>
        <v>LOW</v>
      </c>
      <c r="L761">
        <v>6</v>
      </c>
      <c r="M761" t="str">
        <f t="shared" si="46"/>
        <v>10609 Councillor</v>
      </c>
      <c r="N761" s="6" t="str">
        <f t="shared" si="47"/>
        <v>10609 Councillor</v>
      </c>
      <c r="O761" s="15">
        <f>IF(I761&lt;&gt;FALSE,VLOOKUP(H761,internet_municipalities!$B$2:$W$226,22,FALSE),"NO INTERNET")</f>
        <v>2912</v>
      </c>
      <c r="P761" s="16">
        <f t="shared" si="48"/>
        <v>0.20260989010989011</v>
      </c>
    </row>
    <row r="762" spans="1:16" x14ac:dyDescent="0.2">
      <c r="A762">
        <v>10609</v>
      </c>
      <c r="B762" t="b">
        <v>1</v>
      </c>
      <c r="C762" t="s">
        <v>1463</v>
      </c>
      <c r="D762" t="s">
        <v>4180</v>
      </c>
      <c r="E762">
        <v>826</v>
      </c>
      <c r="F762">
        <v>56</v>
      </c>
      <c r="G762" t="b">
        <v>0</v>
      </c>
      <c r="H762" t="str">
        <f>VLOOKUP(A762,all_municipalities!$A$2:$M$445,2,FALSE)</f>
        <v>Perth, Town of</v>
      </c>
      <c r="I762" t="b">
        <f>VLOOKUP(A762,all_municipalities!$A$2:$M$445,9,FALSE)</f>
        <v>1</v>
      </c>
      <c r="J762" t="b">
        <f>VLOOKUP(A762,all_municipalities!$A$2:$M$445,13, FALSE)</f>
        <v>1</v>
      </c>
      <c r="K762" t="str">
        <f t="shared" si="45"/>
        <v>MID</v>
      </c>
      <c r="L762">
        <v>6</v>
      </c>
      <c r="M762" t="str">
        <f t="shared" si="46"/>
        <v>10609 Councillor</v>
      </c>
      <c r="N762" s="6" t="str">
        <f t="shared" si="47"/>
        <v>10609 Councillor</v>
      </c>
      <c r="O762" s="15">
        <f>IF(I762&lt;&gt;FALSE,VLOOKUP(H762,internet_municipalities!$B$2:$W$226,22,FALSE),"NO INTERNET")</f>
        <v>2912</v>
      </c>
      <c r="P762" s="16">
        <f t="shared" si="48"/>
        <v>1.9230769230769232E-2</v>
      </c>
    </row>
    <row r="763" spans="1:16" x14ac:dyDescent="0.2">
      <c r="A763">
        <v>10609</v>
      </c>
      <c r="B763" t="b">
        <v>1</v>
      </c>
      <c r="C763" t="s">
        <v>1463</v>
      </c>
      <c r="D763" t="s">
        <v>4821</v>
      </c>
      <c r="E763">
        <v>1387</v>
      </c>
      <c r="F763">
        <v>617</v>
      </c>
      <c r="G763" t="b">
        <v>0</v>
      </c>
      <c r="H763" t="str">
        <f>VLOOKUP(A763,all_municipalities!$A$2:$M$445,2,FALSE)</f>
        <v>Perth, Town of</v>
      </c>
      <c r="I763" t="b">
        <f>VLOOKUP(A763,all_municipalities!$A$2:$M$445,9,FALSE)</f>
        <v>1</v>
      </c>
      <c r="J763" t="b">
        <f>VLOOKUP(A763,all_municipalities!$A$2:$M$445,13, FALSE)</f>
        <v>1</v>
      </c>
      <c r="K763" t="str">
        <f t="shared" si="45"/>
        <v>LOW</v>
      </c>
      <c r="L763">
        <v>6</v>
      </c>
      <c r="M763" t="str">
        <f t="shared" si="46"/>
        <v>10609 Councillor</v>
      </c>
      <c r="N763" s="6" t="str">
        <f t="shared" si="47"/>
        <v>10609 Councillor</v>
      </c>
      <c r="O763" s="15">
        <f>IF(I763&lt;&gt;FALSE,VLOOKUP(H763,internet_municipalities!$B$2:$W$226,22,FALSE),"NO INTERNET")</f>
        <v>2912</v>
      </c>
      <c r="P763" s="16">
        <f t="shared" si="48"/>
        <v>0.21188186813186813</v>
      </c>
    </row>
    <row r="764" spans="1:16" x14ac:dyDescent="0.2">
      <c r="A764">
        <v>10609</v>
      </c>
      <c r="B764" t="b">
        <v>1</v>
      </c>
      <c r="C764" t="s">
        <v>1463</v>
      </c>
      <c r="D764" t="s">
        <v>4822</v>
      </c>
      <c r="E764">
        <v>1150</v>
      </c>
      <c r="F764">
        <v>380</v>
      </c>
      <c r="G764" t="b">
        <v>0</v>
      </c>
      <c r="H764" t="str">
        <f>VLOOKUP(A764,all_municipalities!$A$2:$M$445,2,FALSE)</f>
        <v>Perth, Town of</v>
      </c>
      <c r="I764" t="b">
        <f>VLOOKUP(A764,all_municipalities!$A$2:$M$445,9,FALSE)</f>
        <v>1</v>
      </c>
      <c r="J764" t="b">
        <f>VLOOKUP(A764,all_municipalities!$A$2:$M$445,13, FALSE)</f>
        <v>1</v>
      </c>
      <c r="K764" t="str">
        <f t="shared" si="45"/>
        <v>LOW</v>
      </c>
      <c r="L764">
        <v>6</v>
      </c>
      <c r="M764" t="str">
        <f t="shared" si="46"/>
        <v>10609 Councillor</v>
      </c>
      <c r="N764" s="6" t="str">
        <f t="shared" si="47"/>
        <v>10609 Councillor</v>
      </c>
      <c r="O764" s="15">
        <f>IF(I764&lt;&gt;FALSE,VLOOKUP(H764,internet_municipalities!$B$2:$W$226,22,FALSE),"NO INTERNET")</f>
        <v>2912</v>
      </c>
      <c r="P764" s="16">
        <f t="shared" si="48"/>
        <v>0.1304945054945055</v>
      </c>
    </row>
    <row r="765" spans="1:16" x14ac:dyDescent="0.2">
      <c r="A765">
        <v>10609</v>
      </c>
      <c r="B765" t="b">
        <v>1</v>
      </c>
      <c r="C765" t="s">
        <v>1463</v>
      </c>
      <c r="D765" t="s">
        <v>4823</v>
      </c>
      <c r="E765">
        <v>1657</v>
      </c>
      <c r="F765">
        <v>887</v>
      </c>
      <c r="G765" t="b">
        <v>0</v>
      </c>
      <c r="H765" t="str">
        <f>VLOOKUP(A765,all_municipalities!$A$2:$M$445,2,FALSE)</f>
        <v>Perth, Town of</v>
      </c>
      <c r="I765" t="b">
        <f>VLOOKUP(A765,all_municipalities!$A$2:$M$445,9,FALSE)</f>
        <v>1</v>
      </c>
      <c r="J765" t="b">
        <f>VLOOKUP(A765,all_municipalities!$A$2:$M$445,13, FALSE)</f>
        <v>1</v>
      </c>
      <c r="K765" t="str">
        <f t="shared" si="45"/>
        <v>LOW</v>
      </c>
      <c r="L765">
        <v>6</v>
      </c>
      <c r="M765" t="str">
        <f t="shared" si="46"/>
        <v>10609 Councillor</v>
      </c>
      <c r="N765" s="6" t="str">
        <f t="shared" si="47"/>
        <v>10609 Councillor</v>
      </c>
      <c r="O765" s="15">
        <f>IF(I765&lt;&gt;FALSE,VLOOKUP(H765,internet_municipalities!$B$2:$W$226,22,FALSE),"NO INTERNET")</f>
        <v>2912</v>
      </c>
      <c r="P765" s="16">
        <f t="shared" si="48"/>
        <v>0.30460164835164832</v>
      </c>
    </row>
    <row r="766" spans="1:16" x14ac:dyDescent="0.2">
      <c r="A766">
        <v>10609</v>
      </c>
      <c r="B766" t="b">
        <v>1</v>
      </c>
      <c r="C766" t="s">
        <v>1479</v>
      </c>
      <c r="D766" t="s">
        <v>4824</v>
      </c>
      <c r="E766" t="s">
        <v>461</v>
      </c>
      <c r="F766" t="s">
        <v>461</v>
      </c>
      <c r="G766" t="b">
        <v>0</v>
      </c>
      <c r="H766" t="str">
        <f>VLOOKUP(A766,all_municipalities!$A$2:$M$445,2,FALSE)</f>
        <v>Perth, Town of</v>
      </c>
      <c r="I766" t="b">
        <f>VLOOKUP(A766,all_municipalities!$A$2:$M$445,9,FALSE)</f>
        <v>1</v>
      </c>
      <c r="J766" t="b">
        <f>VLOOKUP(A766,all_municipalities!$A$2:$M$445,13, FALSE)</f>
        <v>1</v>
      </c>
      <c r="K766" t="str">
        <f t="shared" si="45"/>
        <v>NONE</v>
      </c>
      <c r="L766">
        <v>6</v>
      </c>
      <c r="M766" t="str">
        <f t="shared" si="46"/>
        <v>10609 Deputy Mayor</v>
      </c>
      <c r="N766" s="6" t="str">
        <f t="shared" si="47"/>
        <v>10609 Deputy Mayor</v>
      </c>
      <c r="O766" s="15">
        <f>IF(I766&lt;&gt;FALSE,VLOOKUP(H766,internet_municipalities!$B$2:$W$226,22,FALSE),"NO INTERNET")</f>
        <v>2912</v>
      </c>
      <c r="P766" s="16" t="str">
        <f t="shared" si="48"/>
        <v>Acclaimed</v>
      </c>
    </row>
    <row r="767" spans="1:16" x14ac:dyDescent="0.2">
      <c r="A767">
        <v>10609</v>
      </c>
      <c r="B767" t="b">
        <v>0</v>
      </c>
      <c r="C767" t="s">
        <v>1463</v>
      </c>
      <c r="D767" t="s">
        <v>4825</v>
      </c>
      <c r="E767">
        <v>653</v>
      </c>
      <c r="F767" t="s">
        <v>1460</v>
      </c>
      <c r="G767" t="b">
        <v>0</v>
      </c>
      <c r="H767" t="str">
        <f>VLOOKUP(A767,all_municipalities!$A$2:$M$445,2,FALSE)</f>
        <v>Perth, Town of</v>
      </c>
      <c r="I767" t="b">
        <f>VLOOKUP(A767,all_municipalities!$A$2:$M$445,9,FALSE)</f>
        <v>1</v>
      </c>
      <c r="J767" t="b">
        <f>VLOOKUP(A767,all_municipalities!$A$2:$M$445,13, FALSE)</f>
        <v>1</v>
      </c>
      <c r="K767" t="str">
        <f t="shared" si="45"/>
        <v>NONE</v>
      </c>
      <c r="L767">
        <v>6</v>
      </c>
      <c r="M767" t="str">
        <f t="shared" si="46"/>
        <v>10609 Councillor</v>
      </c>
      <c r="N767" s="6" t="str">
        <f t="shared" si="47"/>
        <v>10609 Councillor</v>
      </c>
      <c r="O767" s="15">
        <f>IF(I767&lt;&gt;FALSE,VLOOKUP(H767,internet_municipalities!$B$2:$W$226,22,FALSE),"NO INTERNET")</f>
        <v>2912</v>
      </c>
      <c r="P767" s="16" t="str">
        <f t="shared" si="48"/>
        <v>Lost</v>
      </c>
    </row>
    <row r="768" spans="1:16" x14ac:dyDescent="0.2">
      <c r="A768">
        <v>10609</v>
      </c>
      <c r="B768" t="b">
        <v>0</v>
      </c>
      <c r="C768" t="s">
        <v>1463</v>
      </c>
      <c r="D768" t="s">
        <v>4826</v>
      </c>
      <c r="E768">
        <v>403</v>
      </c>
      <c r="F768" t="s">
        <v>1460</v>
      </c>
      <c r="G768" t="b">
        <v>0</v>
      </c>
      <c r="H768" t="str">
        <f>VLOOKUP(A768,all_municipalities!$A$2:$M$445,2,FALSE)</f>
        <v>Perth, Town of</v>
      </c>
      <c r="I768" t="b">
        <f>VLOOKUP(A768,all_municipalities!$A$2:$M$445,9,FALSE)</f>
        <v>1</v>
      </c>
      <c r="J768" t="b">
        <f>VLOOKUP(A768,all_municipalities!$A$2:$M$445,13, FALSE)</f>
        <v>1</v>
      </c>
      <c r="K768" t="str">
        <f t="shared" si="45"/>
        <v>NONE</v>
      </c>
      <c r="L768">
        <v>6</v>
      </c>
      <c r="M768" t="str">
        <f t="shared" si="46"/>
        <v>10609 Councillor</v>
      </c>
      <c r="N768" s="6" t="str">
        <f t="shared" si="47"/>
        <v>10609 Councillor</v>
      </c>
      <c r="O768" s="15">
        <f>IF(I768&lt;&gt;FALSE,VLOOKUP(H768,internet_municipalities!$B$2:$W$226,22,FALSE),"NO INTERNET")</f>
        <v>2912</v>
      </c>
      <c r="P768" s="16" t="str">
        <f t="shared" si="48"/>
        <v>Lost</v>
      </c>
    </row>
    <row r="769" spans="1:16" x14ac:dyDescent="0.2">
      <c r="A769">
        <v>10609</v>
      </c>
      <c r="B769" t="b">
        <v>0</v>
      </c>
      <c r="C769" t="s">
        <v>1463</v>
      </c>
      <c r="D769" t="s">
        <v>4827</v>
      </c>
      <c r="E769">
        <v>732</v>
      </c>
      <c r="F769" t="s">
        <v>1460</v>
      </c>
      <c r="G769" t="b">
        <v>0</v>
      </c>
      <c r="H769" t="str">
        <f>VLOOKUP(A769,all_municipalities!$A$2:$M$445,2,FALSE)</f>
        <v>Perth, Town of</v>
      </c>
      <c r="I769" t="b">
        <f>VLOOKUP(A769,all_municipalities!$A$2:$M$445,9,FALSE)</f>
        <v>1</v>
      </c>
      <c r="J769" t="b">
        <f>VLOOKUP(A769,all_municipalities!$A$2:$M$445,13, FALSE)</f>
        <v>1</v>
      </c>
      <c r="K769" t="str">
        <f t="shared" si="45"/>
        <v>NONE</v>
      </c>
      <c r="L769">
        <v>6</v>
      </c>
      <c r="M769" t="str">
        <f t="shared" si="46"/>
        <v>10609 Councillor</v>
      </c>
      <c r="N769" s="6" t="str">
        <f t="shared" si="47"/>
        <v>10609 Councillor</v>
      </c>
      <c r="O769" s="15">
        <f>IF(I769&lt;&gt;FALSE,VLOOKUP(H769,internet_municipalities!$B$2:$W$226,22,FALSE),"NO INTERNET")</f>
        <v>2912</v>
      </c>
      <c r="P769" s="16" t="str">
        <f t="shared" si="48"/>
        <v>Lost</v>
      </c>
    </row>
    <row r="770" spans="1:16" x14ac:dyDescent="0.2">
      <c r="A770">
        <v>10609</v>
      </c>
      <c r="B770" t="b">
        <v>0</v>
      </c>
      <c r="C770" t="s">
        <v>1463</v>
      </c>
      <c r="D770" t="s">
        <v>4828</v>
      </c>
      <c r="E770">
        <v>682</v>
      </c>
      <c r="F770" t="s">
        <v>1460</v>
      </c>
      <c r="G770" t="b">
        <v>0</v>
      </c>
      <c r="H770" t="str">
        <f>VLOOKUP(A770,all_municipalities!$A$2:$M$445,2,FALSE)</f>
        <v>Perth, Town of</v>
      </c>
      <c r="I770" t="b">
        <f>VLOOKUP(A770,all_municipalities!$A$2:$M$445,9,FALSE)</f>
        <v>1</v>
      </c>
      <c r="J770" t="b">
        <f>VLOOKUP(A770,all_municipalities!$A$2:$M$445,13, FALSE)</f>
        <v>1</v>
      </c>
      <c r="K770" t="str">
        <f t="shared" ref="K770:K833" si="49">IF(J770=TRUE,IF(F770&lt;=10,"HIGH",IF(F770&lt;=100,"MID",IF(F770&lt;=1000,"LOW","NONE"))),"NONE")</f>
        <v>NONE</v>
      </c>
      <c r="L770">
        <v>6</v>
      </c>
      <c r="M770" t="str">
        <f t="shared" ref="M770:M833" si="50">CONCATENATE(A770, " ",C770)</f>
        <v>10609 Councillor</v>
      </c>
      <c r="N770" s="6" t="str">
        <f t="shared" si="47"/>
        <v>10609 Councillor</v>
      </c>
      <c r="O770" s="15">
        <f>IF(I770&lt;&gt;FALSE,VLOOKUP(H770,internet_municipalities!$B$2:$W$226,22,FALSE),"NO INTERNET")</f>
        <v>2912</v>
      </c>
      <c r="P770" s="16" t="str">
        <f t="shared" si="48"/>
        <v>Lost</v>
      </c>
    </row>
    <row r="771" spans="1:16" x14ac:dyDescent="0.2">
      <c r="A771">
        <v>10609</v>
      </c>
      <c r="B771" t="b">
        <v>0</v>
      </c>
      <c r="C771" t="s">
        <v>1463</v>
      </c>
      <c r="D771" t="s">
        <v>4829</v>
      </c>
      <c r="E771">
        <v>770</v>
      </c>
      <c r="F771" t="s">
        <v>1460</v>
      </c>
      <c r="G771" t="b">
        <v>0</v>
      </c>
      <c r="H771" t="str">
        <f>VLOOKUP(A771,all_municipalities!$A$2:$M$445,2,FALSE)</f>
        <v>Perth, Town of</v>
      </c>
      <c r="I771" t="b">
        <f>VLOOKUP(A771,all_municipalities!$A$2:$M$445,9,FALSE)</f>
        <v>1</v>
      </c>
      <c r="J771" t="b">
        <f>VLOOKUP(A771,all_municipalities!$A$2:$M$445,13, FALSE)</f>
        <v>1</v>
      </c>
      <c r="K771" t="str">
        <f t="shared" si="49"/>
        <v>NONE</v>
      </c>
      <c r="L771">
        <v>6</v>
      </c>
      <c r="M771" t="str">
        <f t="shared" si="50"/>
        <v>10609 Councillor</v>
      </c>
      <c r="N771" s="6" t="str">
        <f t="shared" ref="N771:N834" si="51">IF(I771,M771,"")</f>
        <v>10609 Councillor</v>
      </c>
      <c r="O771" s="15">
        <f>IF(I771&lt;&gt;FALSE,VLOOKUP(H771,internet_municipalities!$B$2:$W$226,22,FALSE),"NO INTERNET")</f>
        <v>2912</v>
      </c>
      <c r="P771" s="16" t="str">
        <f t="shared" si="48"/>
        <v>Lost</v>
      </c>
    </row>
    <row r="772" spans="1:16" x14ac:dyDescent="0.2">
      <c r="A772">
        <v>10609</v>
      </c>
      <c r="B772" t="b">
        <v>0</v>
      </c>
      <c r="C772" t="s">
        <v>1463</v>
      </c>
      <c r="D772" t="s">
        <v>4830</v>
      </c>
      <c r="E772">
        <v>393</v>
      </c>
      <c r="F772" t="s">
        <v>1460</v>
      </c>
      <c r="G772" t="b">
        <v>0</v>
      </c>
      <c r="H772" t="str">
        <f>VLOOKUP(A772,all_municipalities!$A$2:$M$445,2,FALSE)</f>
        <v>Perth, Town of</v>
      </c>
      <c r="I772" t="b">
        <f>VLOOKUP(A772,all_municipalities!$A$2:$M$445,9,FALSE)</f>
        <v>1</v>
      </c>
      <c r="J772" t="b">
        <f>VLOOKUP(A772,all_municipalities!$A$2:$M$445,13, FALSE)</f>
        <v>1</v>
      </c>
      <c r="K772" t="str">
        <f t="shared" si="49"/>
        <v>NONE</v>
      </c>
      <c r="L772">
        <v>6</v>
      </c>
      <c r="M772" t="str">
        <f t="shared" si="50"/>
        <v>10609 Councillor</v>
      </c>
      <c r="N772" s="6" t="str">
        <f t="shared" si="51"/>
        <v>10609 Councillor</v>
      </c>
      <c r="O772" s="15">
        <f>IF(I772&lt;&gt;FALSE,VLOOKUP(H772,internet_municipalities!$B$2:$W$226,22,FALSE),"NO INTERNET")</f>
        <v>2912</v>
      </c>
      <c r="P772" s="16" t="str">
        <f t="shared" si="48"/>
        <v>Lost</v>
      </c>
    </row>
    <row r="773" spans="1:16" x14ac:dyDescent="0.2">
      <c r="A773">
        <v>19396</v>
      </c>
      <c r="B773" t="b">
        <v>1</v>
      </c>
      <c r="C773" t="s">
        <v>4955</v>
      </c>
      <c r="D773" t="s">
        <v>4956</v>
      </c>
      <c r="E773">
        <v>646</v>
      </c>
      <c r="F773">
        <v>272</v>
      </c>
      <c r="G773" t="b">
        <v>0</v>
      </c>
      <c r="H773" t="str">
        <f>VLOOKUP(A773,all_municipalities!$A$2:$M$445,2,FALSE)</f>
        <v>Port Hope, Municipality of</v>
      </c>
      <c r="I773" t="b">
        <f>VLOOKUP(A773,all_municipalities!$A$2:$M$445,9,FALSE)</f>
        <v>1</v>
      </c>
      <c r="J773" t="b">
        <f>VLOOKUP(A773,all_municipalities!$A$2:$M$445,13, FALSE)</f>
        <v>1</v>
      </c>
      <c r="K773" t="str">
        <f t="shared" si="49"/>
        <v>LOW</v>
      </c>
      <c r="L773">
        <v>6</v>
      </c>
      <c r="M773" t="str">
        <f t="shared" si="50"/>
        <v>19396 Councillor, Ward 2 Rural</v>
      </c>
      <c r="N773" s="6" t="str">
        <f t="shared" si="51"/>
        <v>19396 Councillor, Ward 2 Rural</v>
      </c>
      <c r="O773" s="15">
        <f>IF(I773&lt;&gt;FALSE,VLOOKUP(H773,internet_municipalities!$B$2:$W$226,22,FALSE),"NO INTERNET")</f>
        <v>8224</v>
      </c>
      <c r="P773" s="16">
        <f t="shared" si="48"/>
        <v>3.3073929961089495E-2</v>
      </c>
    </row>
    <row r="774" spans="1:16" x14ac:dyDescent="0.2">
      <c r="A774">
        <v>19396</v>
      </c>
      <c r="B774" t="b">
        <v>1</v>
      </c>
      <c r="C774" t="s">
        <v>4955</v>
      </c>
      <c r="D774" t="s">
        <v>4957</v>
      </c>
      <c r="E774">
        <v>604</v>
      </c>
      <c r="F774">
        <v>230</v>
      </c>
      <c r="G774" t="b">
        <v>0</v>
      </c>
      <c r="H774" t="str">
        <f>VLOOKUP(A774,all_municipalities!$A$2:$M$445,2,FALSE)</f>
        <v>Port Hope, Municipality of</v>
      </c>
      <c r="I774" t="b">
        <f>VLOOKUP(A774,all_municipalities!$A$2:$M$445,9,FALSE)</f>
        <v>1</v>
      </c>
      <c r="J774" t="b">
        <f>VLOOKUP(A774,all_municipalities!$A$2:$M$445,13, FALSE)</f>
        <v>1</v>
      </c>
      <c r="K774" t="str">
        <f t="shared" si="49"/>
        <v>LOW</v>
      </c>
      <c r="L774">
        <v>6</v>
      </c>
      <c r="M774" t="str">
        <f t="shared" si="50"/>
        <v>19396 Councillor, Ward 2 Rural</v>
      </c>
      <c r="N774" s="6" t="str">
        <f t="shared" si="51"/>
        <v>19396 Councillor, Ward 2 Rural</v>
      </c>
      <c r="O774" s="15">
        <f>IF(I774&lt;&gt;FALSE,VLOOKUP(H774,internet_municipalities!$B$2:$W$226,22,FALSE),"NO INTERNET")</f>
        <v>8224</v>
      </c>
      <c r="P774" s="16">
        <f t="shared" si="48"/>
        <v>2.7966926070038912E-2</v>
      </c>
    </row>
    <row r="775" spans="1:16" x14ac:dyDescent="0.2">
      <c r="A775">
        <v>19396</v>
      </c>
      <c r="B775" t="b">
        <v>1</v>
      </c>
      <c r="C775" t="s">
        <v>4958</v>
      </c>
      <c r="D775" t="s">
        <v>4959</v>
      </c>
      <c r="E775">
        <v>1967</v>
      </c>
      <c r="F775">
        <v>201</v>
      </c>
      <c r="G775" t="b">
        <v>0</v>
      </c>
      <c r="H775" t="str">
        <f>VLOOKUP(A775,all_municipalities!$A$2:$M$445,2,FALSE)</f>
        <v>Port Hope, Municipality of</v>
      </c>
      <c r="I775" t="b">
        <f>VLOOKUP(A775,all_municipalities!$A$2:$M$445,9,FALSE)</f>
        <v>1</v>
      </c>
      <c r="J775" t="b">
        <f>VLOOKUP(A775,all_municipalities!$A$2:$M$445,13, FALSE)</f>
        <v>1</v>
      </c>
      <c r="K775" t="str">
        <f t="shared" si="49"/>
        <v>LOW</v>
      </c>
      <c r="L775">
        <v>6</v>
      </c>
      <c r="M775" t="str">
        <f t="shared" si="50"/>
        <v>19396 Councillor, Ward 1 Urban</v>
      </c>
      <c r="N775" s="6" t="str">
        <f t="shared" si="51"/>
        <v>19396 Councillor, Ward 1 Urban</v>
      </c>
      <c r="O775" s="15">
        <f>IF(I775&lt;&gt;FALSE,VLOOKUP(H775,internet_municipalities!$B$2:$W$226,22,FALSE),"NO INTERNET")</f>
        <v>8224</v>
      </c>
      <c r="P775" s="16">
        <f t="shared" ref="P775:P838" si="52">IF(I775=TRUE,IF(F775&lt;&gt;"Acclaimed",IF(F775&lt;&gt;"Lost",F775/O775,"Lost"),"Acclaimed"),"NO INTERNET")</f>
        <v>2.4440661478599222E-2</v>
      </c>
    </row>
    <row r="776" spans="1:16" x14ac:dyDescent="0.2">
      <c r="A776">
        <v>19396</v>
      </c>
      <c r="B776" t="b">
        <v>1</v>
      </c>
      <c r="C776" t="s">
        <v>4958</v>
      </c>
      <c r="D776" t="s">
        <v>4960</v>
      </c>
      <c r="E776">
        <v>2131</v>
      </c>
      <c r="F776">
        <v>365</v>
      </c>
      <c r="G776" t="b">
        <v>0</v>
      </c>
      <c r="H776" t="str">
        <f>VLOOKUP(A776,all_municipalities!$A$2:$M$445,2,FALSE)</f>
        <v>Port Hope, Municipality of</v>
      </c>
      <c r="I776" t="b">
        <f>VLOOKUP(A776,all_municipalities!$A$2:$M$445,9,FALSE)</f>
        <v>1</v>
      </c>
      <c r="J776" t="b">
        <f>VLOOKUP(A776,all_municipalities!$A$2:$M$445,13, FALSE)</f>
        <v>1</v>
      </c>
      <c r="K776" t="str">
        <f t="shared" si="49"/>
        <v>LOW</v>
      </c>
      <c r="L776">
        <v>6</v>
      </c>
      <c r="M776" t="str">
        <f t="shared" si="50"/>
        <v>19396 Councillor, Ward 1 Urban</v>
      </c>
      <c r="N776" s="6" t="str">
        <f t="shared" si="51"/>
        <v>19396 Councillor, Ward 1 Urban</v>
      </c>
      <c r="O776" s="15">
        <f>IF(I776&lt;&gt;FALSE,VLOOKUP(H776,internet_municipalities!$B$2:$W$226,22,FALSE),"NO INTERNET")</f>
        <v>8224</v>
      </c>
      <c r="P776" s="16">
        <f t="shared" si="52"/>
        <v>4.438229571984436E-2</v>
      </c>
    </row>
    <row r="777" spans="1:16" x14ac:dyDescent="0.2">
      <c r="A777">
        <v>19396</v>
      </c>
      <c r="B777" t="b">
        <v>1</v>
      </c>
      <c r="C777" t="s">
        <v>4958</v>
      </c>
      <c r="D777" t="s">
        <v>4961</v>
      </c>
      <c r="E777">
        <v>1952</v>
      </c>
      <c r="F777">
        <v>186</v>
      </c>
      <c r="G777" t="b">
        <v>0</v>
      </c>
      <c r="H777" t="str">
        <f>VLOOKUP(A777,all_municipalities!$A$2:$M$445,2,FALSE)</f>
        <v>Port Hope, Municipality of</v>
      </c>
      <c r="I777" t="b">
        <f>VLOOKUP(A777,all_municipalities!$A$2:$M$445,9,FALSE)</f>
        <v>1</v>
      </c>
      <c r="J777" t="b">
        <f>VLOOKUP(A777,all_municipalities!$A$2:$M$445,13, FALSE)</f>
        <v>1</v>
      </c>
      <c r="K777" t="str">
        <f t="shared" si="49"/>
        <v>LOW</v>
      </c>
      <c r="L777">
        <v>6</v>
      </c>
      <c r="M777" t="str">
        <f t="shared" si="50"/>
        <v>19396 Councillor, Ward 1 Urban</v>
      </c>
      <c r="N777" s="6" t="str">
        <f t="shared" si="51"/>
        <v>19396 Councillor, Ward 1 Urban</v>
      </c>
      <c r="O777" s="15">
        <f>IF(I777&lt;&gt;FALSE,VLOOKUP(H777,internet_municipalities!$B$2:$W$226,22,FALSE),"NO INTERNET")</f>
        <v>8224</v>
      </c>
      <c r="P777" s="16">
        <f t="shared" si="52"/>
        <v>2.2616731517509727E-2</v>
      </c>
    </row>
    <row r="778" spans="1:16" x14ac:dyDescent="0.2">
      <c r="A778">
        <v>19396</v>
      </c>
      <c r="B778" t="b">
        <v>1</v>
      </c>
      <c r="C778" t="s">
        <v>4958</v>
      </c>
      <c r="D778" t="s">
        <v>4962</v>
      </c>
      <c r="E778">
        <v>1867</v>
      </c>
      <c r="F778">
        <v>101</v>
      </c>
      <c r="G778" t="b">
        <v>0</v>
      </c>
      <c r="H778" t="str">
        <f>VLOOKUP(A778,all_municipalities!$A$2:$M$445,2,FALSE)</f>
        <v>Port Hope, Municipality of</v>
      </c>
      <c r="I778" t="b">
        <f>VLOOKUP(A778,all_municipalities!$A$2:$M$445,9,FALSE)</f>
        <v>1</v>
      </c>
      <c r="J778" t="b">
        <f>VLOOKUP(A778,all_municipalities!$A$2:$M$445,13, FALSE)</f>
        <v>1</v>
      </c>
      <c r="K778" t="str">
        <f t="shared" si="49"/>
        <v>LOW</v>
      </c>
      <c r="L778">
        <v>6</v>
      </c>
      <c r="M778" t="str">
        <f t="shared" si="50"/>
        <v>19396 Councillor, Ward 1 Urban</v>
      </c>
      <c r="N778" s="6" t="str">
        <f t="shared" si="51"/>
        <v>19396 Councillor, Ward 1 Urban</v>
      </c>
      <c r="O778" s="15">
        <f>IF(I778&lt;&gt;FALSE,VLOOKUP(H778,internet_municipalities!$B$2:$W$226,22,FALSE),"NO INTERNET")</f>
        <v>8224</v>
      </c>
      <c r="P778" s="16">
        <f t="shared" si="52"/>
        <v>1.228112840466926E-2</v>
      </c>
    </row>
    <row r="779" spans="1:16" x14ac:dyDescent="0.2">
      <c r="A779">
        <v>19396</v>
      </c>
      <c r="B779" t="b">
        <v>0</v>
      </c>
      <c r="C779" t="s">
        <v>4958</v>
      </c>
      <c r="D779" t="s">
        <v>4963</v>
      </c>
      <c r="E779">
        <v>982</v>
      </c>
      <c r="F779" t="s">
        <v>1460</v>
      </c>
      <c r="G779" t="b">
        <v>0</v>
      </c>
      <c r="H779" t="str">
        <f>VLOOKUP(A779,all_municipalities!$A$2:$M$445,2,FALSE)</f>
        <v>Port Hope, Municipality of</v>
      </c>
      <c r="I779" t="b">
        <f>VLOOKUP(A779,all_municipalities!$A$2:$M$445,9,FALSE)</f>
        <v>1</v>
      </c>
      <c r="J779" t="b">
        <f>VLOOKUP(A779,all_municipalities!$A$2:$M$445,13, FALSE)</f>
        <v>1</v>
      </c>
      <c r="K779" t="str">
        <f t="shared" si="49"/>
        <v>NONE</v>
      </c>
      <c r="L779">
        <v>6</v>
      </c>
      <c r="M779" t="str">
        <f t="shared" si="50"/>
        <v>19396 Councillor, Ward 1 Urban</v>
      </c>
      <c r="N779" s="6" t="str">
        <f t="shared" si="51"/>
        <v>19396 Councillor, Ward 1 Urban</v>
      </c>
      <c r="O779" s="15">
        <f>IF(I779&lt;&gt;FALSE,VLOOKUP(H779,internet_municipalities!$B$2:$W$226,22,FALSE),"NO INTERNET")</f>
        <v>8224</v>
      </c>
      <c r="P779" s="16" t="str">
        <f t="shared" si="52"/>
        <v>Lost</v>
      </c>
    </row>
    <row r="780" spans="1:16" x14ac:dyDescent="0.2">
      <c r="A780">
        <v>19396</v>
      </c>
      <c r="B780" t="b">
        <v>0</v>
      </c>
      <c r="C780" t="s">
        <v>4958</v>
      </c>
      <c r="D780" t="s">
        <v>4964</v>
      </c>
      <c r="E780">
        <v>1691</v>
      </c>
      <c r="F780" t="s">
        <v>1460</v>
      </c>
      <c r="G780" t="b">
        <v>0</v>
      </c>
      <c r="H780" t="str">
        <f>VLOOKUP(A780,all_municipalities!$A$2:$M$445,2,FALSE)</f>
        <v>Port Hope, Municipality of</v>
      </c>
      <c r="I780" t="b">
        <f>VLOOKUP(A780,all_municipalities!$A$2:$M$445,9,FALSE)</f>
        <v>1</v>
      </c>
      <c r="J780" t="b">
        <f>VLOOKUP(A780,all_municipalities!$A$2:$M$445,13, FALSE)</f>
        <v>1</v>
      </c>
      <c r="K780" t="str">
        <f t="shared" si="49"/>
        <v>NONE</v>
      </c>
      <c r="L780">
        <v>6</v>
      </c>
      <c r="M780" t="str">
        <f t="shared" si="50"/>
        <v>19396 Councillor, Ward 1 Urban</v>
      </c>
      <c r="N780" s="6" t="str">
        <f t="shared" si="51"/>
        <v>19396 Councillor, Ward 1 Urban</v>
      </c>
      <c r="O780" s="15">
        <f>IF(I780&lt;&gt;FALSE,VLOOKUP(H780,internet_municipalities!$B$2:$W$226,22,FALSE),"NO INTERNET")</f>
        <v>8224</v>
      </c>
      <c r="P780" s="16" t="str">
        <f t="shared" si="52"/>
        <v>Lost</v>
      </c>
    </row>
    <row r="781" spans="1:16" x14ac:dyDescent="0.2">
      <c r="A781">
        <v>19396</v>
      </c>
      <c r="B781" t="b">
        <v>0</v>
      </c>
      <c r="C781" t="s">
        <v>4958</v>
      </c>
      <c r="D781" t="s">
        <v>4965</v>
      </c>
      <c r="E781">
        <v>1766</v>
      </c>
      <c r="F781" t="s">
        <v>1460</v>
      </c>
      <c r="G781" t="b">
        <v>0</v>
      </c>
      <c r="H781" t="str">
        <f>VLOOKUP(A781,all_municipalities!$A$2:$M$445,2,FALSE)</f>
        <v>Port Hope, Municipality of</v>
      </c>
      <c r="I781" t="b">
        <f>VLOOKUP(A781,all_municipalities!$A$2:$M$445,9,FALSE)</f>
        <v>1</v>
      </c>
      <c r="J781" t="b">
        <f>VLOOKUP(A781,all_municipalities!$A$2:$M$445,13, FALSE)</f>
        <v>1</v>
      </c>
      <c r="K781" t="str">
        <f t="shared" si="49"/>
        <v>NONE</v>
      </c>
      <c r="L781">
        <v>6</v>
      </c>
      <c r="M781" t="str">
        <f t="shared" si="50"/>
        <v>19396 Councillor, Ward 1 Urban</v>
      </c>
      <c r="N781" s="6" t="str">
        <f t="shared" si="51"/>
        <v>19396 Councillor, Ward 1 Urban</v>
      </c>
      <c r="O781" s="15">
        <f>IF(I781&lt;&gt;FALSE,VLOOKUP(H781,internet_municipalities!$B$2:$W$226,22,FALSE),"NO INTERNET")</f>
        <v>8224</v>
      </c>
      <c r="P781" s="16" t="str">
        <f t="shared" si="52"/>
        <v>Lost</v>
      </c>
    </row>
    <row r="782" spans="1:16" x14ac:dyDescent="0.2">
      <c r="A782">
        <v>19396</v>
      </c>
      <c r="B782" t="b">
        <v>0</v>
      </c>
      <c r="C782" t="s">
        <v>4958</v>
      </c>
      <c r="D782" t="s">
        <v>4966</v>
      </c>
      <c r="E782">
        <v>1366</v>
      </c>
      <c r="F782" t="s">
        <v>1460</v>
      </c>
      <c r="G782" t="b">
        <v>0</v>
      </c>
      <c r="H782" t="str">
        <f>VLOOKUP(A782,all_municipalities!$A$2:$M$445,2,FALSE)</f>
        <v>Port Hope, Municipality of</v>
      </c>
      <c r="I782" t="b">
        <f>VLOOKUP(A782,all_municipalities!$A$2:$M$445,9,FALSE)</f>
        <v>1</v>
      </c>
      <c r="J782" t="b">
        <f>VLOOKUP(A782,all_municipalities!$A$2:$M$445,13, FALSE)</f>
        <v>1</v>
      </c>
      <c r="K782" t="str">
        <f t="shared" si="49"/>
        <v>NONE</v>
      </c>
      <c r="L782">
        <v>6</v>
      </c>
      <c r="M782" t="str">
        <f t="shared" si="50"/>
        <v>19396 Councillor, Ward 1 Urban</v>
      </c>
      <c r="N782" s="6" t="str">
        <f t="shared" si="51"/>
        <v>19396 Councillor, Ward 1 Urban</v>
      </c>
      <c r="O782" s="15">
        <f>IF(I782&lt;&gt;FALSE,VLOOKUP(H782,internet_municipalities!$B$2:$W$226,22,FALSE),"NO INTERNET")</f>
        <v>8224</v>
      </c>
      <c r="P782" s="16" t="str">
        <f t="shared" si="52"/>
        <v>Lost</v>
      </c>
    </row>
    <row r="783" spans="1:16" x14ac:dyDescent="0.2">
      <c r="A783">
        <v>19396</v>
      </c>
      <c r="B783" t="b">
        <v>0</v>
      </c>
      <c r="C783" t="s">
        <v>4958</v>
      </c>
      <c r="D783" t="s">
        <v>4967</v>
      </c>
      <c r="E783">
        <v>666</v>
      </c>
      <c r="F783" t="s">
        <v>1460</v>
      </c>
      <c r="G783" t="b">
        <v>0</v>
      </c>
      <c r="H783" t="str">
        <f>VLOOKUP(A783,all_municipalities!$A$2:$M$445,2,FALSE)</f>
        <v>Port Hope, Municipality of</v>
      </c>
      <c r="I783" t="b">
        <f>VLOOKUP(A783,all_municipalities!$A$2:$M$445,9,FALSE)</f>
        <v>1</v>
      </c>
      <c r="J783" t="b">
        <f>VLOOKUP(A783,all_municipalities!$A$2:$M$445,13, FALSE)</f>
        <v>1</v>
      </c>
      <c r="K783" t="str">
        <f t="shared" si="49"/>
        <v>NONE</v>
      </c>
      <c r="L783">
        <v>6</v>
      </c>
      <c r="M783" t="str">
        <f t="shared" si="50"/>
        <v>19396 Councillor, Ward 1 Urban</v>
      </c>
      <c r="N783" s="6" t="str">
        <f t="shared" si="51"/>
        <v>19396 Councillor, Ward 1 Urban</v>
      </c>
      <c r="O783" s="15">
        <f>IF(I783&lt;&gt;FALSE,VLOOKUP(H783,internet_municipalities!$B$2:$W$226,22,FALSE),"NO INTERNET")</f>
        <v>8224</v>
      </c>
      <c r="P783" s="16" t="str">
        <f t="shared" si="52"/>
        <v>Lost</v>
      </c>
    </row>
    <row r="784" spans="1:16" x14ac:dyDescent="0.2">
      <c r="A784">
        <v>19396</v>
      </c>
      <c r="B784" t="b">
        <v>0</v>
      </c>
      <c r="C784" t="s">
        <v>4958</v>
      </c>
      <c r="D784" t="s">
        <v>4968</v>
      </c>
      <c r="E784">
        <v>1643</v>
      </c>
      <c r="F784" t="s">
        <v>1460</v>
      </c>
      <c r="G784" t="b">
        <v>0</v>
      </c>
      <c r="H784" t="str">
        <f>VLOOKUP(A784,all_municipalities!$A$2:$M$445,2,FALSE)</f>
        <v>Port Hope, Municipality of</v>
      </c>
      <c r="I784" t="b">
        <f>VLOOKUP(A784,all_municipalities!$A$2:$M$445,9,FALSE)</f>
        <v>1</v>
      </c>
      <c r="J784" t="b">
        <f>VLOOKUP(A784,all_municipalities!$A$2:$M$445,13, FALSE)</f>
        <v>1</v>
      </c>
      <c r="K784" t="str">
        <f t="shared" si="49"/>
        <v>NONE</v>
      </c>
      <c r="L784">
        <v>6</v>
      </c>
      <c r="M784" t="str">
        <f t="shared" si="50"/>
        <v>19396 Councillor, Ward 1 Urban</v>
      </c>
      <c r="N784" s="6" t="str">
        <f t="shared" si="51"/>
        <v>19396 Councillor, Ward 1 Urban</v>
      </c>
      <c r="O784" s="15">
        <f>IF(I784&lt;&gt;FALSE,VLOOKUP(H784,internet_municipalities!$B$2:$W$226,22,FALSE),"NO INTERNET")</f>
        <v>8224</v>
      </c>
      <c r="P784" s="16" t="str">
        <f t="shared" si="52"/>
        <v>Lost</v>
      </c>
    </row>
    <row r="785" spans="1:16" x14ac:dyDescent="0.2">
      <c r="A785">
        <v>19396</v>
      </c>
      <c r="B785" t="b">
        <v>0</v>
      </c>
      <c r="C785" t="s">
        <v>4958</v>
      </c>
      <c r="D785" t="s">
        <v>4969</v>
      </c>
      <c r="E785">
        <v>350</v>
      </c>
      <c r="F785" t="s">
        <v>1460</v>
      </c>
      <c r="G785" t="b">
        <v>0</v>
      </c>
      <c r="H785" t="str">
        <f>VLOOKUP(A785,all_municipalities!$A$2:$M$445,2,FALSE)</f>
        <v>Port Hope, Municipality of</v>
      </c>
      <c r="I785" t="b">
        <f>VLOOKUP(A785,all_municipalities!$A$2:$M$445,9,FALSE)</f>
        <v>1</v>
      </c>
      <c r="J785" t="b">
        <f>VLOOKUP(A785,all_municipalities!$A$2:$M$445,13, FALSE)</f>
        <v>1</v>
      </c>
      <c r="K785" t="str">
        <f t="shared" si="49"/>
        <v>NONE</v>
      </c>
      <c r="L785">
        <v>6</v>
      </c>
      <c r="M785" t="str">
        <f t="shared" si="50"/>
        <v>19396 Councillor, Ward 1 Urban</v>
      </c>
      <c r="N785" s="6" t="str">
        <f t="shared" si="51"/>
        <v>19396 Councillor, Ward 1 Urban</v>
      </c>
      <c r="O785" s="15">
        <f>IF(I785&lt;&gt;FALSE,VLOOKUP(H785,internet_municipalities!$B$2:$W$226,22,FALSE),"NO INTERNET")</f>
        <v>8224</v>
      </c>
      <c r="P785" s="16" t="str">
        <f t="shared" si="52"/>
        <v>Lost</v>
      </c>
    </row>
    <row r="786" spans="1:16" x14ac:dyDescent="0.2">
      <c r="A786">
        <v>19396</v>
      </c>
      <c r="B786" t="b">
        <v>0</v>
      </c>
      <c r="C786" t="s">
        <v>4955</v>
      </c>
      <c r="D786" t="s">
        <v>4970</v>
      </c>
      <c r="E786">
        <v>213</v>
      </c>
      <c r="F786" t="s">
        <v>1460</v>
      </c>
      <c r="G786" t="b">
        <v>0</v>
      </c>
      <c r="H786" t="str">
        <f>VLOOKUP(A786,all_municipalities!$A$2:$M$445,2,FALSE)</f>
        <v>Port Hope, Municipality of</v>
      </c>
      <c r="I786" t="b">
        <f>VLOOKUP(A786,all_municipalities!$A$2:$M$445,9,FALSE)</f>
        <v>1</v>
      </c>
      <c r="J786" t="b">
        <f>VLOOKUP(A786,all_municipalities!$A$2:$M$445,13, FALSE)</f>
        <v>1</v>
      </c>
      <c r="K786" t="str">
        <f t="shared" si="49"/>
        <v>NONE</v>
      </c>
      <c r="L786">
        <v>6</v>
      </c>
      <c r="M786" t="str">
        <f t="shared" si="50"/>
        <v>19396 Councillor, Ward 2 Rural</v>
      </c>
      <c r="N786" s="6" t="str">
        <f t="shared" si="51"/>
        <v>19396 Councillor, Ward 2 Rural</v>
      </c>
      <c r="O786" s="15">
        <f>IF(I786&lt;&gt;FALSE,VLOOKUP(H786,internet_municipalities!$B$2:$W$226,22,FALSE),"NO INTERNET")</f>
        <v>8224</v>
      </c>
      <c r="P786" s="16" t="str">
        <f t="shared" si="52"/>
        <v>Lost</v>
      </c>
    </row>
    <row r="787" spans="1:16" x14ac:dyDescent="0.2">
      <c r="A787">
        <v>19396</v>
      </c>
      <c r="B787" t="b">
        <v>0</v>
      </c>
      <c r="C787" t="s">
        <v>4955</v>
      </c>
      <c r="D787" t="s">
        <v>4971</v>
      </c>
      <c r="E787">
        <v>340</v>
      </c>
      <c r="F787" t="s">
        <v>1460</v>
      </c>
      <c r="G787" t="b">
        <v>0</v>
      </c>
      <c r="H787" t="str">
        <f>VLOOKUP(A787,all_municipalities!$A$2:$M$445,2,FALSE)</f>
        <v>Port Hope, Municipality of</v>
      </c>
      <c r="I787" t="b">
        <f>VLOOKUP(A787,all_municipalities!$A$2:$M$445,9,FALSE)</f>
        <v>1</v>
      </c>
      <c r="J787" t="b">
        <f>VLOOKUP(A787,all_municipalities!$A$2:$M$445,13, FALSE)</f>
        <v>1</v>
      </c>
      <c r="K787" t="str">
        <f t="shared" si="49"/>
        <v>NONE</v>
      </c>
      <c r="L787">
        <v>6</v>
      </c>
      <c r="M787" t="str">
        <f t="shared" si="50"/>
        <v>19396 Councillor, Ward 2 Rural</v>
      </c>
      <c r="N787" s="6" t="str">
        <f t="shared" si="51"/>
        <v>19396 Councillor, Ward 2 Rural</v>
      </c>
      <c r="O787" s="15">
        <f>IF(I787&lt;&gt;FALSE,VLOOKUP(H787,internet_municipalities!$B$2:$W$226,22,FALSE),"NO INTERNET")</f>
        <v>8224</v>
      </c>
      <c r="P787" s="16" t="str">
        <f t="shared" si="52"/>
        <v>Lost</v>
      </c>
    </row>
    <row r="788" spans="1:16" x14ac:dyDescent="0.2">
      <c r="A788">
        <v>19396</v>
      </c>
      <c r="B788" t="b">
        <v>0</v>
      </c>
      <c r="C788" t="s">
        <v>4955</v>
      </c>
      <c r="D788" t="s">
        <v>4972</v>
      </c>
      <c r="E788">
        <v>45</v>
      </c>
      <c r="F788" t="s">
        <v>1460</v>
      </c>
      <c r="G788" t="b">
        <v>0</v>
      </c>
      <c r="H788" t="str">
        <f>VLOOKUP(A788,all_municipalities!$A$2:$M$445,2,FALSE)</f>
        <v>Port Hope, Municipality of</v>
      </c>
      <c r="I788" t="b">
        <f>VLOOKUP(A788,all_municipalities!$A$2:$M$445,9,FALSE)</f>
        <v>1</v>
      </c>
      <c r="J788" t="b">
        <f>VLOOKUP(A788,all_municipalities!$A$2:$M$445,13, FALSE)</f>
        <v>1</v>
      </c>
      <c r="K788" t="str">
        <f t="shared" si="49"/>
        <v>NONE</v>
      </c>
      <c r="L788">
        <v>6</v>
      </c>
      <c r="M788" t="str">
        <f t="shared" si="50"/>
        <v>19396 Councillor, Ward 2 Rural</v>
      </c>
      <c r="N788" s="6" t="str">
        <f t="shared" si="51"/>
        <v>19396 Councillor, Ward 2 Rural</v>
      </c>
      <c r="O788" s="15">
        <f>IF(I788&lt;&gt;FALSE,VLOOKUP(H788,internet_municipalities!$B$2:$W$226,22,FALSE),"NO INTERNET")</f>
        <v>8224</v>
      </c>
      <c r="P788" s="16" t="str">
        <f t="shared" si="52"/>
        <v>Lost</v>
      </c>
    </row>
    <row r="789" spans="1:16" x14ac:dyDescent="0.2">
      <c r="A789">
        <v>19396</v>
      </c>
      <c r="B789" t="b">
        <v>0</v>
      </c>
      <c r="C789" t="s">
        <v>4955</v>
      </c>
      <c r="D789" t="s">
        <v>4973</v>
      </c>
      <c r="E789">
        <v>163</v>
      </c>
      <c r="F789" t="s">
        <v>1460</v>
      </c>
      <c r="G789" t="b">
        <v>0</v>
      </c>
      <c r="H789" t="str">
        <f>VLOOKUP(A789,all_municipalities!$A$2:$M$445,2,FALSE)</f>
        <v>Port Hope, Municipality of</v>
      </c>
      <c r="I789" t="b">
        <f>VLOOKUP(A789,all_municipalities!$A$2:$M$445,9,FALSE)</f>
        <v>1</v>
      </c>
      <c r="J789" t="b">
        <f>VLOOKUP(A789,all_municipalities!$A$2:$M$445,13, FALSE)</f>
        <v>1</v>
      </c>
      <c r="K789" t="str">
        <f t="shared" si="49"/>
        <v>NONE</v>
      </c>
      <c r="L789">
        <v>6</v>
      </c>
      <c r="M789" t="str">
        <f t="shared" si="50"/>
        <v>19396 Councillor, Ward 2 Rural</v>
      </c>
      <c r="N789" s="6" t="str">
        <f t="shared" si="51"/>
        <v>19396 Councillor, Ward 2 Rural</v>
      </c>
      <c r="O789" s="15">
        <f>IF(I789&lt;&gt;FALSE,VLOOKUP(H789,internet_municipalities!$B$2:$W$226,22,FALSE),"NO INTERNET")</f>
        <v>8224</v>
      </c>
      <c r="P789" s="16" t="str">
        <f t="shared" si="52"/>
        <v>Lost</v>
      </c>
    </row>
    <row r="790" spans="1:16" x14ac:dyDescent="0.2">
      <c r="A790">
        <v>19396</v>
      </c>
      <c r="B790" t="b">
        <v>0</v>
      </c>
      <c r="C790" t="s">
        <v>4955</v>
      </c>
      <c r="D790" t="s">
        <v>4974</v>
      </c>
      <c r="E790">
        <v>374</v>
      </c>
      <c r="F790" t="s">
        <v>1460</v>
      </c>
      <c r="G790" t="b">
        <v>0</v>
      </c>
      <c r="H790" t="str">
        <f>VLOOKUP(A790,all_municipalities!$A$2:$M$445,2,FALSE)</f>
        <v>Port Hope, Municipality of</v>
      </c>
      <c r="I790" t="b">
        <f>VLOOKUP(A790,all_municipalities!$A$2:$M$445,9,FALSE)</f>
        <v>1</v>
      </c>
      <c r="J790" t="b">
        <f>VLOOKUP(A790,all_municipalities!$A$2:$M$445,13, FALSE)</f>
        <v>1</v>
      </c>
      <c r="K790" t="str">
        <f t="shared" si="49"/>
        <v>NONE</v>
      </c>
      <c r="L790">
        <v>6</v>
      </c>
      <c r="M790" t="str">
        <f t="shared" si="50"/>
        <v>19396 Councillor, Ward 2 Rural</v>
      </c>
      <c r="N790" s="6" t="str">
        <f t="shared" si="51"/>
        <v>19396 Councillor, Ward 2 Rural</v>
      </c>
      <c r="O790" s="15">
        <f>IF(I790&lt;&gt;FALSE,VLOOKUP(H790,internet_municipalities!$B$2:$W$226,22,FALSE),"NO INTERNET")</f>
        <v>8224</v>
      </c>
      <c r="P790" s="16" t="str">
        <f t="shared" si="52"/>
        <v>Lost</v>
      </c>
    </row>
    <row r="791" spans="1:16" x14ac:dyDescent="0.2">
      <c r="A791">
        <v>10686</v>
      </c>
      <c r="B791" t="b">
        <v>1</v>
      </c>
      <c r="C791" t="s">
        <v>1463</v>
      </c>
      <c r="D791" t="s">
        <v>5335</v>
      </c>
      <c r="E791">
        <v>1160</v>
      </c>
      <c r="F791">
        <v>106</v>
      </c>
      <c r="G791" t="b">
        <v>0</v>
      </c>
      <c r="H791" t="str">
        <f>VLOOKUP(A791,all_municipalities!$A$2:$M$445,2,FALSE)</f>
        <v>Smiths Falls, Town of</v>
      </c>
      <c r="I791" t="b">
        <f>VLOOKUP(A791,all_municipalities!$A$2:$M$445,9,FALSE)</f>
        <v>1</v>
      </c>
      <c r="J791" t="b">
        <f>VLOOKUP(A791,all_municipalities!$A$2:$M$445,13, FALSE)</f>
        <v>1</v>
      </c>
      <c r="K791" t="str">
        <f t="shared" si="49"/>
        <v>LOW</v>
      </c>
      <c r="L791">
        <v>6</v>
      </c>
      <c r="M791" t="str">
        <f t="shared" si="50"/>
        <v>10686 Councillor</v>
      </c>
      <c r="N791" s="6" t="str">
        <f t="shared" si="51"/>
        <v>10686 Councillor</v>
      </c>
      <c r="O791" s="15">
        <f>IF(I791&lt;&gt;FALSE,VLOOKUP(H791,internet_municipalities!$B$2:$W$226,22,FALSE),"NO INTERNET")</f>
        <v>4145</v>
      </c>
      <c r="P791" s="16">
        <f t="shared" si="52"/>
        <v>2.55729794933655E-2</v>
      </c>
    </row>
    <row r="792" spans="1:16" x14ac:dyDescent="0.2">
      <c r="A792">
        <v>10686</v>
      </c>
      <c r="B792" t="b">
        <v>1</v>
      </c>
      <c r="C792" t="s">
        <v>1463</v>
      </c>
      <c r="D792" t="s">
        <v>5336</v>
      </c>
      <c r="E792">
        <v>1191</v>
      </c>
      <c r="F792">
        <v>137</v>
      </c>
      <c r="G792" t="b">
        <v>0</v>
      </c>
      <c r="H792" t="str">
        <f>VLOOKUP(A792,all_municipalities!$A$2:$M$445,2,FALSE)</f>
        <v>Smiths Falls, Town of</v>
      </c>
      <c r="I792" t="b">
        <f>VLOOKUP(A792,all_municipalities!$A$2:$M$445,9,FALSE)</f>
        <v>1</v>
      </c>
      <c r="J792" t="b">
        <f>VLOOKUP(A792,all_municipalities!$A$2:$M$445,13, FALSE)</f>
        <v>1</v>
      </c>
      <c r="K792" t="str">
        <f t="shared" si="49"/>
        <v>LOW</v>
      </c>
      <c r="L792">
        <v>6</v>
      </c>
      <c r="M792" t="str">
        <f t="shared" si="50"/>
        <v>10686 Councillor</v>
      </c>
      <c r="N792" s="6" t="str">
        <f t="shared" si="51"/>
        <v>10686 Councillor</v>
      </c>
      <c r="O792" s="15">
        <f>IF(I792&lt;&gt;FALSE,VLOOKUP(H792,internet_municipalities!$B$2:$W$226,22,FALSE),"NO INTERNET")</f>
        <v>4145</v>
      </c>
      <c r="P792" s="16">
        <f t="shared" si="52"/>
        <v>3.3051869722557296E-2</v>
      </c>
    </row>
    <row r="793" spans="1:16" x14ac:dyDescent="0.2">
      <c r="A793">
        <v>10686</v>
      </c>
      <c r="B793" t="b">
        <v>1</v>
      </c>
      <c r="C793" t="s">
        <v>1463</v>
      </c>
      <c r="D793" t="s">
        <v>5337</v>
      </c>
      <c r="E793">
        <v>1317</v>
      </c>
      <c r="F793">
        <v>263</v>
      </c>
      <c r="G793" t="b">
        <v>0</v>
      </c>
      <c r="H793" t="str">
        <f>VLOOKUP(A793,all_municipalities!$A$2:$M$445,2,FALSE)</f>
        <v>Smiths Falls, Town of</v>
      </c>
      <c r="I793" t="b">
        <f>VLOOKUP(A793,all_municipalities!$A$2:$M$445,9,FALSE)</f>
        <v>1</v>
      </c>
      <c r="J793" t="b">
        <f>VLOOKUP(A793,all_municipalities!$A$2:$M$445,13, FALSE)</f>
        <v>1</v>
      </c>
      <c r="K793" t="str">
        <f t="shared" si="49"/>
        <v>LOW</v>
      </c>
      <c r="L793">
        <v>6</v>
      </c>
      <c r="M793" t="str">
        <f t="shared" si="50"/>
        <v>10686 Councillor</v>
      </c>
      <c r="N793" s="6" t="str">
        <f t="shared" si="51"/>
        <v>10686 Councillor</v>
      </c>
      <c r="O793" s="15">
        <f>IF(I793&lt;&gt;FALSE,VLOOKUP(H793,internet_municipalities!$B$2:$W$226,22,FALSE),"NO INTERNET")</f>
        <v>4145</v>
      </c>
      <c r="P793" s="16">
        <f t="shared" si="52"/>
        <v>6.3449939686369125E-2</v>
      </c>
    </row>
    <row r="794" spans="1:16" x14ac:dyDescent="0.2">
      <c r="A794">
        <v>10686</v>
      </c>
      <c r="B794" t="b">
        <v>1</v>
      </c>
      <c r="C794" t="s">
        <v>1463</v>
      </c>
      <c r="D794" t="s">
        <v>5338</v>
      </c>
      <c r="E794">
        <v>1270</v>
      </c>
      <c r="F794">
        <v>216</v>
      </c>
      <c r="G794" t="b">
        <v>0</v>
      </c>
      <c r="H794" t="str">
        <f>VLOOKUP(A794,all_municipalities!$A$2:$M$445,2,FALSE)</f>
        <v>Smiths Falls, Town of</v>
      </c>
      <c r="I794" t="b">
        <f>VLOOKUP(A794,all_municipalities!$A$2:$M$445,9,FALSE)</f>
        <v>1</v>
      </c>
      <c r="J794" t="b">
        <f>VLOOKUP(A794,all_municipalities!$A$2:$M$445,13, FALSE)</f>
        <v>1</v>
      </c>
      <c r="K794" t="str">
        <f t="shared" si="49"/>
        <v>LOW</v>
      </c>
      <c r="L794">
        <v>6</v>
      </c>
      <c r="M794" t="str">
        <f t="shared" si="50"/>
        <v>10686 Councillor</v>
      </c>
      <c r="N794" s="6" t="str">
        <f t="shared" si="51"/>
        <v>10686 Councillor</v>
      </c>
      <c r="O794" s="15">
        <f>IF(I794&lt;&gt;FALSE,VLOOKUP(H794,internet_municipalities!$B$2:$W$226,22,FALSE),"NO INTERNET")</f>
        <v>4145</v>
      </c>
      <c r="P794" s="16">
        <f t="shared" si="52"/>
        <v>5.2110977080820263E-2</v>
      </c>
    </row>
    <row r="795" spans="1:16" x14ac:dyDescent="0.2">
      <c r="A795">
        <v>10686</v>
      </c>
      <c r="B795" t="b">
        <v>1</v>
      </c>
      <c r="C795" t="s">
        <v>1463</v>
      </c>
      <c r="D795" t="s">
        <v>5339</v>
      </c>
      <c r="E795">
        <v>1521</v>
      </c>
      <c r="F795">
        <v>467</v>
      </c>
      <c r="G795" t="b">
        <v>0</v>
      </c>
      <c r="H795" t="str">
        <f>VLOOKUP(A795,all_municipalities!$A$2:$M$445,2,FALSE)</f>
        <v>Smiths Falls, Town of</v>
      </c>
      <c r="I795" t="b">
        <f>VLOOKUP(A795,all_municipalities!$A$2:$M$445,9,FALSE)</f>
        <v>1</v>
      </c>
      <c r="J795" t="b">
        <f>VLOOKUP(A795,all_municipalities!$A$2:$M$445,13, FALSE)</f>
        <v>1</v>
      </c>
      <c r="K795" t="str">
        <f t="shared" si="49"/>
        <v>LOW</v>
      </c>
      <c r="L795">
        <v>6</v>
      </c>
      <c r="M795" t="str">
        <f t="shared" si="50"/>
        <v>10686 Councillor</v>
      </c>
      <c r="N795" s="6" t="str">
        <f t="shared" si="51"/>
        <v>10686 Councillor</v>
      </c>
      <c r="O795" s="15">
        <f>IF(I795&lt;&gt;FALSE,VLOOKUP(H795,internet_municipalities!$B$2:$W$226,22,FALSE),"NO INTERNET")</f>
        <v>4145</v>
      </c>
      <c r="P795" s="16">
        <f t="shared" si="52"/>
        <v>0.11266586248492159</v>
      </c>
    </row>
    <row r="796" spans="1:16" x14ac:dyDescent="0.2">
      <c r="A796">
        <v>10686</v>
      </c>
      <c r="B796" t="b">
        <v>1</v>
      </c>
      <c r="C796" t="s">
        <v>1463</v>
      </c>
      <c r="D796" t="s">
        <v>5340</v>
      </c>
      <c r="E796">
        <v>1792</v>
      </c>
      <c r="F796">
        <v>738</v>
      </c>
      <c r="G796" t="b">
        <v>0</v>
      </c>
      <c r="H796" t="str">
        <f>VLOOKUP(A796,all_municipalities!$A$2:$M$445,2,FALSE)</f>
        <v>Smiths Falls, Town of</v>
      </c>
      <c r="I796" t="b">
        <f>VLOOKUP(A796,all_municipalities!$A$2:$M$445,9,FALSE)</f>
        <v>1</v>
      </c>
      <c r="J796" t="b">
        <f>VLOOKUP(A796,all_municipalities!$A$2:$M$445,13, FALSE)</f>
        <v>1</v>
      </c>
      <c r="K796" t="str">
        <f t="shared" si="49"/>
        <v>LOW</v>
      </c>
      <c r="L796">
        <v>6</v>
      </c>
      <c r="M796" t="str">
        <f t="shared" si="50"/>
        <v>10686 Councillor</v>
      </c>
      <c r="N796" s="6" t="str">
        <f t="shared" si="51"/>
        <v>10686 Councillor</v>
      </c>
      <c r="O796" s="15">
        <f>IF(I796&lt;&gt;FALSE,VLOOKUP(H796,internet_municipalities!$B$2:$W$226,22,FALSE),"NO INTERNET")</f>
        <v>4145</v>
      </c>
      <c r="P796" s="16">
        <f t="shared" si="52"/>
        <v>0.17804583835946924</v>
      </c>
    </row>
    <row r="797" spans="1:16" x14ac:dyDescent="0.2">
      <c r="A797">
        <v>10686</v>
      </c>
      <c r="B797" t="b">
        <v>0</v>
      </c>
      <c r="C797" t="s">
        <v>1463</v>
      </c>
      <c r="D797" t="s">
        <v>5341</v>
      </c>
      <c r="E797">
        <v>993</v>
      </c>
      <c r="F797" t="s">
        <v>1460</v>
      </c>
      <c r="G797" t="b">
        <v>0</v>
      </c>
      <c r="H797" t="str">
        <f>VLOOKUP(A797,all_municipalities!$A$2:$M$445,2,FALSE)</f>
        <v>Smiths Falls, Town of</v>
      </c>
      <c r="I797" t="b">
        <f>VLOOKUP(A797,all_municipalities!$A$2:$M$445,9,FALSE)</f>
        <v>1</v>
      </c>
      <c r="J797" t="b">
        <f>VLOOKUP(A797,all_municipalities!$A$2:$M$445,13, FALSE)</f>
        <v>1</v>
      </c>
      <c r="K797" t="str">
        <f t="shared" si="49"/>
        <v>NONE</v>
      </c>
      <c r="L797">
        <v>6</v>
      </c>
      <c r="M797" t="str">
        <f t="shared" si="50"/>
        <v>10686 Councillor</v>
      </c>
      <c r="N797" s="6" t="str">
        <f t="shared" si="51"/>
        <v>10686 Councillor</v>
      </c>
      <c r="O797" s="15">
        <f>IF(I797&lt;&gt;FALSE,VLOOKUP(H797,internet_municipalities!$B$2:$W$226,22,FALSE),"NO INTERNET")</f>
        <v>4145</v>
      </c>
      <c r="P797" s="16" t="str">
        <f t="shared" si="52"/>
        <v>Lost</v>
      </c>
    </row>
    <row r="798" spans="1:16" x14ac:dyDescent="0.2">
      <c r="A798">
        <v>10686</v>
      </c>
      <c r="B798" t="b">
        <v>0</v>
      </c>
      <c r="C798" t="s">
        <v>1463</v>
      </c>
      <c r="D798" t="s">
        <v>5342</v>
      </c>
      <c r="E798">
        <v>717</v>
      </c>
      <c r="F798" t="s">
        <v>1460</v>
      </c>
      <c r="G798" t="b">
        <v>0</v>
      </c>
      <c r="H798" t="str">
        <f>VLOOKUP(A798,all_municipalities!$A$2:$M$445,2,FALSE)</f>
        <v>Smiths Falls, Town of</v>
      </c>
      <c r="I798" t="b">
        <f>VLOOKUP(A798,all_municipalities!$A$2:$M$445,9,FALSE)</f>
        <v>1</v>
      </c>
      <c r="J798" t="b">
        <f>VLOOKUP(A798,all_municipalities!$A$2:$M$445,13, FALSE)</f>
        <v>1</v>
      </c>
      <c r="K798" t="str">
        <f t="shared" si="49"/>
        <v>NONE</v>
      </c>
      <c r="L798">
        <v>6</v>
      </c>
      <c r="M798" t="str">
        <f t="shared" si="50"/>
        <v>10686 Councillor</v>
      </c>
      <c r="N798" s="6" t="str">
        <f t="shared" si="51"/>
        <v>10686 Councillor</v>
      </c>
      <c r="O798" s="15">
        <f>IF(I798&lt;&gt;FALSE,VLOOKUP(H798,internet_municipalities!$B$2:$W$226,22,FALSE),"NO INTERNET")</f>
        <v>4145</v>
      </c>
      <c r="P798" s="16" t="str">
        <f t="shared" si="52"/>
        <v>Lost</v>
      </c>
    </row>
    <row r="799" spans="1:16" x14ac:dyDescent="0.2">
      <c r="A799">
        <v>10686</v>
      </c>
      <c r="B799" t="b">
        <v>0</v>
      </c>
      <c r="C799" t="s">
        <v>1463</v>
      </c>
      <c r="D799" t="s">
        <v>5343</v>
      </c>
      <c r="E799">
        <v>356</v>
      </c>
      <c r="F799" t="s">
        <v>1460</v>
      </c>
      <c r="G799" t="b">
        <v>0</v>
      </c>
      <c r="H799" t="str">
        <f>VLOOKUP(A799,all_municipalities!$A$2:$M$445,2,FALSE)</f>
        <v>Smiths Falls, Town of</v>
      </c>
      <c r="I799" t="b">
        <f>VLOOKUP(A799,all_municipalities!$A$2:$M$445,9,FALSE)</f>
        <v>1</v>
      </c>
      <c r="J799" t="b">
        <f>VLOOKUP(A799,all_municipalities!$A$2:$M$445,13, FALSE)</f>
        <v>1</v>
      </c>
      <c r="K799" t="str">
        <f t="shared" si="49"/>
        <v>NONE</v>
      </c>
      <c r="L799">
        <v>6</v>
      </c>
      <c r="M799" t="str">
        <f t="shared" si="50"/>
        <v>10686 Councillor</v>
      </c>
      <c r="N799" s="6" t="str">
        <f t="shared" si="51"/>
        <v>10686 Councillor</v>
      </c>
      <c r="O799" s="15">
        <f>IF(I799&lt;&gt;FALSE,VLOOKUP(H799,internet_municipalities!$B$2:$W$226,22,FALSE),"NO INTERNET")</f>
        <v>4145</v>
      </c>
      <c r="P799" s="16" t="str">
        <f t="shared" si="52"/>
        <v>Lost</v>
      </c>
    </row>
    <row r="800" spans="1:16" x14ac:dyDescent="0.2">
      <c r="A800">
        <v>10686</v>
      </c>
      <c r="B800" t="b">
        <v>0</v>
      </c>
      <c r="C800" t="s">
        <v>1463</v>
      </c>
      <c r="D800" t="s">
        <v>5344</v>
      </c>
      <c r="E800">
        <v>847</v>
      </c>
      <c r="F800" t="s">
        <v>1460</v>
      </c>
      <c r="G800" t="b">
        <v>0</v>
      </c>
      <c r="H800" t="str">
        <f>VLOOKUP(A800,all_municipalities!$A$2:$M$445,2,FALSE)</f>
        <v>Smiths Falls, Town of</v>
      </c>
      <c r="I800" t="b">
        <f>VLOOKUP(A800,all_municipalities!$A$2:$M$445,9,FALSE)</f>
        <v>1</v>
      </c>
      <c r="J800" t="b">
        <f>VLOOKUP(A800,all_municipalities!$A$2:$M$445,13, FALSE)</f>
        <v>1</v>
      </c>
      <c r="K800" t="str">
        <f t="shared" si="49"/>
        <v>NONE</v>
      </c>
      <c r="L800">
        <v>6</v>
      </c>
      <c r="M800" t="str">
        <f t="shared" si="50"/>
        <v>10686 Councillor</v>
      </c>
      <c r="N800" s="6" t="str">
        <f t="shared" si="51"/>
        <v>10686 Councillor</v>
      </c>
      <c r="O800" s="15">
        <f>IF(I800&lt;&gt;FALSE,VLOOKUP(H800,internet_municipalities!$B$2:$W$226,22,FALSE),"NO INTERNET")</f>
        <v>4145</v>
      </c>
      <c r="P800" s="16" t="str">
        <f t="shared" si="52"/>
        <v>Lost</v>
      </c>
    </row>
    <row r="801" spans="1:16" x14ac:dyDescent="0.2">
      <c r="A801">
        <v>10686</v>
      </c>
      <c r="B801" t="b">
        <v>0</v>
      </c>
      <c r="C801" t="s">
        <v>1463</v>
      </c>
      <c r="D801" t="s">
        <v>5345</v>
      </c>
      <c r="E801">
        <v>436</v>
      </c>
      <c r="F801" t="s">
        <v>1460</v>
      </c>
      <c r="G801" t="b">
        <v>0</v>
      </c>
      <c r="H801" t="str">
        <f>VLOOKUP(A801,all_municipalities!$A$2:$M$445,2,FALSE)</f>
        <v>Smiths Falls, Town of</v>
      </c>
      <c r="I801" t="b">
        <f>VLOOKUP(A801,all_municipalities!$A$2:$M$445,9,FALSE)</f>
        <v>1</v>
      </c>
      <c r="J801" t="b">
        <f>VLOOKUP(A801,all_municipalities!$A$2:$M$445,13, FALSE)</f>
        <v>1</v>
      </c>
      <c r="K801" t="str">
        <f t="shared" si="49"/>
        <v>NONE</v>
      </c>
      <c r="L801">
        <v>6</v>
      </c>
      <c r="M801" t="str">
        <f t="shared" si="50"/>
        <v>10686 Councillor</v>
      </c>
      <c r="N801" s="6" t="str">
        <f t="shared" si="51"/>
        <v>10686 Councillor</v>
      </c>
      <c r="O801" s="15">
        <f>IF(I801&lt;&gt;FALSE,VLOOKUP(H801,internet_municipalities!$B$2:$W$226,22,FALSE),"NO INTERNET")</f>
        <v>4145</v>
      </c>
      <c r="P801" s="16" t="str">
        <f t="shared" si="52"/>
        <v>Lost</v>
      </c>
    </row>
    <row r="802" spans="1:16" x14ac:dyDescent="0.2">
      <c r="A802">
        <v>10686</v>
      </c>
      <c r="B802" t="b">
        <v>0</v>
      </c>
      <c r="C802" t="s">
        <v>1463</v>
      </c>
      <c r="D802" t="s">
        <v>5346</v>
      </c>
      <c r="E802">
        <v>441</v>
      </c>
      <c r="F802" t="s">
        <v>1460</v>
      </c>
      <c r="G802" t="b">
        <v>0</v>
      </c>
      <c r="H802" t="str">
        <f>VLOOKUP(A802,all_municipalities!$A$2:$M$445,2,FALSE)</f>
        <v>Smiths Falls, Town of</v>
      </c>
      <c r="I802" t="b">
        <f>VLOOKUP(A802,all_municipalities!$A$2:$M$445,9,FALSE)</f>
        <v>1</v>
      </c>
      <c r="J802" t="b">
        <f>VLOOKUP(A802,all_municipalities!$A$2:$M$445,13, FALSE)</f>
        <v>1</v>
      </c>
      <c r="K802" t="str">
        <f t="shared" si="49"/>
        <v>NONE</v>
      </c>
      <c r="L802">
        <v>6</v>
      </c>
      <c r="M802" t="str">
        <f t="shared" si="50"/>
        <v>10686 Councillor</v>
      </c>
      <c r="N802" s="6" t="str">
        <f t="shared" si="51"/>
        <v>10686 Councillor</v>
      </c>
      <c r="O802" s="15">
        <f>IF(I802&lt;&gt;FALSE,VLOOKUP(H802,internet_municipalities!$B$2:$W$226,22,FALSE),"NO INTERNET")</f>
        <v>4145</v>
      </c>
      <c r="P802" s="16" t="str">
        <f t="shared" si="52"/>
        <v>Lost</v>
      </c>
    </row>
    <row r="803" spans="1:16" x14ac:dyDescent="0.2">
      <c r="A803">
        <v>10686</v>
      </c>
      <c r="B803" t="b">
        <v>0</v>
      </c>
      <c r="C803" t="s">
        <v>1463</v>
      </c>
      <c r="D803" t="s">
        <v>5347</v>
      </c>
      <c r="E803">
        <v>1054</v>
      </c>
      <c r="F803" t="s">
        <v>1460</v>
      </c>
      <c r="G803" t="b">
        <v>0</v>
      </c>
      <c r="H803" t="str">
        <f>VLOOKUP(A803,all_municipalities!$A$2:$M$445,2,FALSE)</f>
        <v>Smiths Falls, Town of</v>
      </c>
      <c r="I803" t="b">
        <f>VLOOKUP(A803,all_municipalities!$A$2:$M$445,9,FALSE)</f>
        <v>1</v>
      </c>
      <c r="J803" t="b">
        <f>VLOOKUP(A803,all_municipalities!$A$2:$M$445,13, FALSE)</f>
        <v>1</v>
      </c>
      <c r="K803" t="str">
        <f t="shared" si="49"/>
        <v>NONE</v>
      </c>
      <c r="L803">
        <v>6</v>
      </c>
      <c r="M803" t="str">
        <f t="shared" si="50"/>
        <v>10686 Councillor</v>
      </c>
      <c r="N803" s="6" t="str">
        <f t="shared" si="51"/>
        <v>10686 Councillor</v>
      </c>
      <c r="O803" s="15">
        <f>IF(I803&lt;&gt;FALSE,VLOOKUP(H803,internet_municipalities!$B$2:$W$226,22,FALSE),"NO INTERNET")</f>
        <v>4145</v>
      </c>
      <c r="P803" s="16" t="str">
        <f t="shared" si="52"/>
        <v>Lost</v>
      </c>
    </row>
    <row r="804" spans="1:16" x14ac:dyDescent="0.2">
      <c r="A804">
        <v>10686</v>
      </c>
      <c r="B804" t="b">
        <v>0</v>
      </c>
      <c r="C804" t="s">
        <v>1463</v>
      </c>
      <c r="D804" t="s">
        <v>5348</v>
      </c>
      <c r="E804">
        <v>446</v>
      </c>
      <c r="F804" t="s">
        <v>1460</v>
      </c>
      <c r="G804" t="b">
        <v>0</v>
      </c>
      <c r="H804" t="str">
        <f>VLOOKUP(A804,all_municipalities!$A$2:$M$445,2,FALSE)</f>
        <v>Smiths Falls, Town of</v>
      </c>
      <c r="I804" t="b">
        <f>VLOOKUP(A804,all_municipalities!$A$2:$M$445,9,FALSE)</f>
        <v>1</v>
      </c>
      <c r="J804" t="b">
        <f>VLOOKUP(A804,all_municipalities!$A$2:$M$445,13, FALSE)</f>
        <v>1</v>
      </c>
      <c r="K804" t="str">
        <f t="shared" si="49"/>
        <v>NONE</v>
      </c>
      <c r="L804">
        <v>6</v>
      </c>
      <c r="M804" t="str">
        <f t="shared" si="50"/>
        <v>10686 Councillor</v>
      </c>
      <c r="N804" s="6" t="str">
        <f t="shared" si="51"/>
        <v>10686 Councillor</v>
      </c>
      <c r="O804" s="15">
        <f>IF(I804&lt;&gt;FALSE,VLOOKUP(H804,internet_municipalities!$B$2:$W$226,22,FALSE),"NO INTERNET")</f>
        <v>4145</v>
      </c>
      <c r="P804" s="16" t="str">
        <f t="shared" si="52"/>
        <v>Lost</v>
      </c>
    </row>
    <row r="805" spans="1:16" x14ac:dyDescent="0.2">
      <c r="A805">
        <v>19404</v>
      </c>
      <c r="B805" t="b">
        <v>1</v>
      </c>
      <c r="C805" t="s">
        <v>1475</v>
      </c>
      <c r="D805" t="s">
        <v>5429</v>
      </c>
      <c r="E805" t="s">
        <v>461</v>
      </c>
      <c r="F805" t="s">
        <v>461</v>
      </c>
      <c r="G805" t="b">
        <v>0</v>
      </c>
      <c r="H805" t="str">
        <f>VLOOKUP(A805,all_municipalities!$A$2:$M$445,2,FALSE)</f>
        <v>South Huron, Municipality of</v>
      </c>
      <c r="I805" t="b">
        <f>VLOOKUP(A805,all_municipalities!$A$2:$M$445,9,FALSE)</f>
        <v>1</v>
      </c>
      <c r="J805" t="b">
        <f>VLOOKUP(A805,all_municipalities!$A$2:$M$445,13, FALSE)</f>
        <v>1</v>
      </c>
      <c r="K805" t="str">
        <f t="shared" si="49"/>
        <v>NONE</v>
      </c>
      <c r="L805">
        <v>6</v>
      </c>
      <c r="M805" t="str">
        <f t="shared" si="50"/>
        <v>19404 Councillor, Ward 3</v>
      </c>
      <c r="N805" s="6" t="str">
        <f t="shared" si="51"/>
        <v>19404 Councillor, Ward 3</v>
      </c>
      <c r="O805" s="15">
        <f>IF(I805&lt;&gt;FALSE,VLOOKUP(H805,internet_municipalities!$B$2:$W$226,22,FALSE),"NO INTERNET")</f>
        <v>4552</v>
      </c>
      <c r="P805" s="16" t="str">
        <f t="shared" si="52"/>
        <v>Acclaimed</v>
      </c>
    </row>
    <row r="806" spans="1:16" x14ac:dyDescent="0.2">
      <c r="A806">
        <v>19404</v>
      </c>
      <c r="B806" t="b">
        <v>1</v>
      </c>
      <c r="C806" t="s">
        <v>1453</v>
      </c>
      <c r="D806" t="s">
        <v>5430</v>
      </c>
      <c r="E806">
        <v>1234</v>
      </c>
      <c r="F806">
        <v>260</v>
      </c>
      <c r="G806" t="b">
        <v>0</v>
      </c>
      <c r="H806" t="str">
        <f>VLOOKUP(A806,all_municipalities!$A$2:$M$445,2,FALSE)</f>
        <v>South Huron, Municipality of</v>
      </c>
      <c r="I806" t="b">
        <f>VLOOKUP(A806,all_municipalities!$A$2:$M$445,9,FALSE)</f>
        <v>1</v>
      </c>
      <c r="J806" t="b">
        <f>VLOOKUP(A806,all_municipalities!$A$2:$M$445,13, FALSE)</f>
        <v>1</v>
      </c>
      <c r="K806" t="str">
        <f t="shared" si="49"/>
        <v>LOW</v>
      </c>
      <c r="L806">
        <v>6</v>
      </c>
      <c r="M806" t="str">
        <f t="shared" si="50"/>
        <v>19404 Councillor, Ward 2</v>
      </c>
      <c r="N806" s="6" t="str">
        <f t="shared" si="51"/>
        <v>19404 Councillor, Ward 2</v>
      </c>
      <c r="O806" s="15">
        <f>IF(I806&lt;&gt;FALSE,VLOOKUP(H806,internet_municipalities!$B$2:$W$226,22,FALSE),"NO INTERNET")</f>
        <v>4552</v>
      </c>
      <c r="P806" s="16">
        <f t="shared" si="52"/>
        <v>5.7117750439367308E-2</v>
      </c>
    </row>
    <row r="807" spans="1:16" x14ac:dyDescent="0.2">
      <c r="A807">
        <v>19404</v>
      </c>
      <c r="B807" t="b">
        <v>1</v>
      </c>
      <c r="C807" t="s">
        <v>1453</v>
      </c>
      <c r="D807" t="s">
        <v>5431</v>
      </c>
      <c r="E807">
        <v>1114</v>
      </c>
      <c r="F807">
        <v>140</v>
      </c>
      <c r="G807" t="b">
        <v>0</v>
      </c>
      <c r="H807" t="str">
        <f>VLOOKUP(A807,all_municipalities!$A$2:$M$445,2,FALSE)</f>
        <v>South Huron, Municipality of</v>
      </c>
      <c r="I807" t="b">
        <f>VLOOKUP(A807,all_municipalities!$A$2:$M$445,9,FALSE)</f>
        <v>1</v>
      </c>
      <c r="J807" t="b">
        <f>VLOOKUP(A807,all_municipalities!$A$2:$M$445,13, FALSE)</f>
        <v>1</v>
      </c>
      <c r="K807" t="str">
        <f t="shared" si="49"/>
        <v>LOW</v>
      </c>
      <c r="L807">
        <v>6</v>
      </c>
      <c r="M807" t="str">
        <f t="shared" si="50"/>
        <v>19404 Councillor, Ward 2</v>
      </c>
      <c r="N807" s="6" t="str">
        <f t="shared" si="51"/>
        <v>19404 Councillor, Ward 2</v>
      </c>
      <c r="O807" s="15">
        <f>IF(I807&lt;&gt;FALSE,VLOOKUP(H807,internet_municipalities!$B$2:$W$226,22,FALSE),"NO INTERNET")</f>
        <v>4552</v>
      </c>
      <c r="P807" s="16">
        <f t="shared" si="52"/>
        <v>3.0755711775043937E-2</v>
      </c>
    </row>
    <row r="808" spans="1:16" x14ac:dyDescent="0.2">
      <c r="A808">
        <v>19404</v>
      </c>
      <c r="B808" t="b">
        <v>1</v>
      </c>
      <c r="C808" t="s">
        <v>1456</v>
      </c>
      <c r="D808" t="s">
        <v>5432</v>
      </c>
      <c r="E808">
        <v>690</v>
      </c>
      <c r="F808">
        <v>329</v>
      </c>
      <c r="G808" t="b">
        <v>0</v>
      </c>
      <c r="H808" t="str">
        <f>VLOOKUP(A808,all_municipalities!$A$2:$M$445,2,FALSE)</f>
        <v>South Huron, Municipality of</v>
      </c>
      <c r="I808" t="b">
        <f>VLOOKUP(A808,all_municipalities!$A$2:$M$445,9,FALSE)</f>
        <v>1</v>
      </c>
      <c r="J808" t="b">
        <f>VLOOKUP(A808,all_municipalities!$A$2:$M$445,13, FALSE)</f>
        <v>1</v>
      </c>
      <c r="K808" t="str">
        <f t="shared" si="49"/>
        <v>LOW</v>
      </c>
      <c r="L808">
        <v>6</v>
      </c>
      <c r="M808" t="str">
        <f t="shared" si="50"/>
        <v>19404 Councillor, Ward 1</v>
      </c>
      <c r="N808" s="6" t="str">
        <f t="shared" si="51"/>
        <v>19404 Councillor, Ward 1</v>
      </c>
      <c r="O808" s="15">
        <f>IF(I808&lt;&gt;FALSE,VLOOKUP(H808,internet_municipalities!$B$2:$W$226,22,FALSE),"NO INTERNET")</f>
        <v>4552</v>
      </c>
      <c r="P808" s="16">
        <f t="shared" si="52"/>
        <v>7.2275922671353257E-2</v>
      </c>
    </row>
    <row r="809" spans="1:16" x14ac:dyDescent="0.2">
      <c r="A809">
        <v>19404</v>
      </c>
      <c r="B809" t="b">
        <v>1</v>
      </c>
      <c r="C809" t="s">
        <v>1456</v>
      </c>
      <c r="D809" t="s">
        <v>5433</v>
      </c>
      <c r="E809">
        <v>388</v>
      </c>
      <c r="F809">
        <v>27</v>
      </c>
      <c r="G809" t="b">
        <v>0</v>
      </c>
      <c r="H809" t="str">
        <f>VLOOKUP(A809,all_municipalities!$A$2:$M$445,2,FALSE)</f>
        <v>South Huron, Municipality of</v>
      </c>
      <c r="I809" t="b">
        <f>VLOOKUP(A809,all_municipalities!$A$2:$M$445,9,FALSE)</f>
        <v>1</v>
      </c>
      <c r="J809" t="b">
        <f>VLOOKUP(A809,all_municipalities!$A$2:$M$445,13, FALSE)</f>
        <v>1</v>
      </c>
      <c r="K809" t="str">
        <f t="shared" si="49"/>
        <v>MID</v>
      </c>
      <c r="L809">
        <v>6</v>
      </c>
      <c r="M809" t="str">
        <f t="shared" si="50"/>
        <v>19404 Councillor, Ward 1</v>
      </c>
      <c r="N809" s="6" t="str">
        <f t="shared" si="51"/>
        <v>19404 Councillor, Ward 1</v>
      </c>
      <c r="O809" s="15">
        <f>IF(I809&lt;&gt;FALSE,VLOOKUP(H809,internet_municipalities!$B$2:$W$226,22,FALSE),"NO INTERNET")</f>
        <v>4552</v>
      </c>
      <c r="P809" s="16">
        <f t="shared" si="52"/>
        <v>5.9314586994727589E-3</v>
      </c>
    </row>
    <row r="810" spans="1:16" x14ac:dyDescent="0.2">
      <c r="A810">
        <v>19404</v>
      </c>
      <c r="B810" t="b">
        <v>1</v>
      </c>
      <c r="C810" t="s">
        <v>1479</v>
      </c>
      <c r="D810" t="s">
        <v>5434</v>
      </c>
      <c r="E810">
        <v>2189</v>
      </c>
      <c r="F810">
        <v>851</v>
      </c>
      <c r="G810" t="b">
        <v>0</v>
      </c>
      <c r="H810" t="str">
        <f>VLOOKUP(A810,all_municipalities!$A$2:$M$445,2,FALSE)</f>
        <v>South Huron, Municipality of</v>
      </c>
      <c r="I810" t="b">
        <f>VLOOKUP(A810,all_municipalities!$A$2:$M$445,9,FALSE)</f>
        <v>1</v>
      </c>
      <c r="J810" t="b">
        <f>VLOOKUP(A810,all_municipalities!$A$2:$M$445,13, FALSE)</f>
        <v>1</v>
      </c>
      <c r="K810" t="str">
        <f t="shared" si="49"/>
        <v>LOW</v>
      </c>
      <c r="L810">
        <v>6</v>
      </c>
      <c r="M810" t="str">
        <f t="shared" si="50"/>
        <v>19404 Deputy Mayor</v>
      </c>
      <c r="N810" s="6" t="str">
        <f t="shared" si="51"/>
        <v>19404 Deputy Mayor</v>
      </c>
      <c r="O810" s="15">
        <f>IF(I810&lt;&gt;FALSE,VLOOKUP(H810,internet_municipalities!$B$2:$W$226,22,FALSE),"NO INTERNET")</f>
        <v>4552</v>
      </c>
      <c r="P810" s="16">
        <f t="shared" si="52"/>
        <v>0.18695079086115993</v>
      </c>
    </row>
    <row r="811" spans="1:16" x14ac:dyDescent="0.2">
      <c r="A811">
        <v>19404</v>
      </c>
      <c r="B811" t="b">
        <v>0</v>
      </c>
      <c r="C811" t="s">
        <v>1479</v>
      </c>
      <c r="D811" t="s">
        <v>5435</v>
      </c>
      <c r="E811">
        <v>1338</v>
      </c>
      <c r="F811" t="s">
        <v>1460</v>
      </c>
      <c r="G811" t="b">
        <v>0</v>
      </c>
      <c r="H811" t="str">
        <f>VLOOKUP(A811,all_municipalities!$A$2:$M$445,2,FALSE)</f>
        <v>South Huron, Municipality of</v>
      </c>
      <c r="I811" t="b">
        <f>VLOOKUP(A811,all_municipalities!$A$2:$M$445,9,FALSE)</f>
        <v>1</v>
      </c>
      <c r="J811" t="b">
        <f>VLOOKUP(A811,all_municipalities!$A$2:$M$445,13, FALSE)</f>
        <v>1</v>
      </c>
      <c r="K811" t="str">
        <f t="shared" si="49"/>
        <v>NONE</v>
      </c>
      <c r="L811">
        <v>6</v>
      </c>
      <c r="M811" t="str">
        <f t="shared" si="50"/>
        <v>19404 Deputy Mayor</v>
      </c>
      <c r="N811" s="6" t="str">
        <f t="shared" si="51"/>
        <v>19404 Deputy Mayor</v>
      </c>
      <c r="O811" s="15">
        <f>IF(I811&lt;&gt;FALSE,VLOOKUP(H811,internet_municipalities!$B$2:$W$226,22,FALSE),"NO INTERNET")</f>
        <v>4552</v>
      </c>
      <c r="P811" s="16" t="str">
        <f t="shared" si="52"/>
        <v>Lost</v>
      </c>
    </row>
    <row r="812" spans="1:16" x14ac:dyDescent="0.2">
      <c r="A812">
        <v>19404</v>
      </c>
      <c r="B812" t="b">
        <v>0</v>
      </c>
      <c r="C812" t="s">
        <v>1456</v>
      </c>
      <c r="D812" t="s">
        <v>5436</v>
      </c>
      <c r="E812">
        <v>196</v>
      </c>
      <c r="F812" t="s">
        <v>1460</v>
      </c>
      <c r="G812" t="b">
        <v>0</v>
      </c>
      <c r="H812" t="str">
        <f>VLOOKUP(A812,all_municipalities!$A$2:$M$445,2,FALSE)</f>
        <v>South Huron, Municipality of</v>
      </c>
      <c r="I812" t="b">
        <f>VLOOKUP(A812,all_municipalities!$A$2:$M$445,9,FALSE)</f>
        <v>1</v>
      </c>
      <c r="J812" t="b">
        <f>VLOOKUP(A812,all_municipalities!$A$2:$M$445,13, FALSE)</f>
        <v>1</v>
      </c>
      <c r="K812" t="str">
        <f t="shared" si="49"/>
        <v>NONE</v>
      </c>
      <c r="L812">
        <v>6</v>
      </c>
      <c r="M812" t="str">
        <f t="shared" si="50"/>
        <v>19404 Councillor, Ward 1</v>
      </c>
      <c r="N812" s="6" t="str">
        <f t="shared" si="51"/>
        <v>19404 Councillor, Ward 1</v>
      </c>
      <c r="O812" s="15">
        <f>IF(I812&lt;&gt;FALSE,VLOOKUP(H812,internet_municipalities!$B$2:$W$226,22,FALSE),"NO INTERNET")</f>
        <v>4552</v>
      </c>
      <c r="P812" s="16" t="str">
        <f t="shared" si="52"/>
        <v>Lost</v>
      </c>
    </row>
    <row r="813" spans="1:16" x14ac:dyDescent="0.2">
      <c r="A813">
        <v>19404</v>
      </c>
      <c r="B813" t="b">
        <v>0</v>
      </c>
      <c r="C813" t="s">
        <v>1456</v>
      </c>
      <c r="D813" t="s">
        <v>5437</v>
      </c>
      <c r="E813">
        <v>290</v>
      </c>
      <c r="F813" t="s">
        <v>1460</v>
      </c>
      <c r="G813" t="b">
        <v>0</v>
      </c>
      <c r="H813" t="str">
        <f>VLOOKUP(A813,all_municipalities!$A$2:$M$445,2,FALSE)</f>
        <v>South Huron, Municipality of</v>
      </c>
      <c r="I813" t="b">
        <f>VLOOKUP(A813,all_municipalities!$A$2:$M$445,9,FALSE)</f>
        <v>1</v>
      </c>
      <c r="J813" t="b">
        <f>VLOOKUP(A813,all_municipalities!$A$2:$M$445,13, FALSE)</f>
        <v>1</v>
      </c>
      <c r="K813" t="str">
        <f t="shared" si="49"/>
        <v>NONE</v>
      </c>
      <c r="L813">
        <v>6</v>
      </c>
      <c r="M813" t="str">
        <f t="shared" si="50"/>
        <v>19404 Councillor, Ward 1</v>
      </c>
      <c r="N813" s="6" t="str">
        <f t="shared" si="51"/>
        <v>19404 Councillor, Ward 1</v>
      </c>
      <c r="O813" s="15">
        <f>IF(I813&lt;&gt;FALSE,VLOOKUP(H813,internet_municipalities!$B$2:$W$226,22,FALSE),"NO INTERNET")</f>
        <v>4552</v>
      </c>
      <c r="P813" s="16" t="str">
        <f t="shared" si="52"/>
        <v>Lost</v>
      </c>
    </row>
    <row r="814" spans="1:16" x14ac:dyDescent="0.2">
      <c r="A814">
        <v>19404</v>
      </c>
      <c r="B814" t="b">
        <v>0</v>
      </c>
      <c r="C814" t="s">
        <v>1456</v>
      </c>
      <c r="D814" t="s">
        <v>5438</v>
      </c>
      <c r="E814">
        <v>298</v>
      </c>
      <c r="F814" t="s">
        <v>1460</v>
      </c>
      <c r="G814" t="b">
        <v>0</v>
      </c>
      <c r="H814" t="str">
        <f>VLOOKUP(A814,all_municipalities!$A$2:$M$445,2,FALSE)</f>
        <v>South Huron, Municipality of</v>
      </c>
      <c r="I814" t="b">
        <f>VLOOKUP(A814,all_municipalities!$A$2:$M$445,9,FALSE)</f>
        <v>1</v>
      </c>
      <c r="J814" t="b">
        <f>VLOOKUP(A814,all_municipalities!$A$2:$M$445,13, FALSE)</f>
        <v>1</v>
      </c>
      <c r="K814" t="str">
        <f t="shared" si="49"/>
        <v>NONE</v>
      </c>
      <c r="L814">
        <v>6</v>
      </c>
      <c r="M814" t="str">
        <f t="shared" si="50"/>
        <v>19404 Councillor, Ward 1</v>
      </c>
      <c r="N814" s="6" t="str">
        <f t="shared" si="51"/>
        <v>19404 Councillor, Ward 1</v>
      </c>
      <c r="O814" s="15">
        <f>IF(I814&lt;&gt;FALSE,VLOOKUP(H814,internet_municipalities!$B$2:$W$226,22,FALSE),"NO INTERNET")</f>
        <v>4552</v>
      </c>
      <c r="P814" s="16" t="str">
        <f t="shared" si="52"/>
        <v>Lost</v>
      </c>
    </row>
    <row r="815" spans="1:16" x14ac:dyDescent="0.2">
      <c r="A815">
        <v>19404</v>
      </c>
      <c r="B815" t="b">
        <v>0</v>
      </c>
      <c r="C815" t="s">
        <v>1456</v>
      </c>
      <c r="D815" t="s">
        <v>5439</v>
      </c>
      <c r="E815">
        <v>49</v>
      </c>
      <c r="F815" t="s">
        <v>1460</v>
      </c>
      <c r="G815" t="b">
        <v>0</v>
      </c>
      <c r="H815" t="str">
        <f>VLOOKUP(A815,all_municipalities!$A$2:$M$445,2,FALSE)</f>
        <v>South Huron, Municipality of</v>
      </c>
      <c r="I815" t="b">
        <f>VLOOKUP(A815,all_municipalities!$A$2:$M$445,9,FALSE)</f>
        <v>1</v>
      </c>
      <c r="J815" t="b">
        <f>VLOOKUP(A815,all_municipalities!$A$2:$M$445,13, FALSE)</f>
        <v>1</v>
      </c>
      <c r="K815" t="str">
        <f t="shared" si="49"/>
        <v>NONE</v>
      </c>
      <c r="L815">
        <v>6</v>
      </c>
      <c r="M815" t="str">
        <f t="shared" si="50"/>
        <v>19404 Councillor, Ward 1</v>
      </c>
      <c r="N815" s="6" t="str">
        <f t="shared" si="51"/>
        <v>19404 Councillor, Ward 1</v>
      </c>
      <c r="O815" s="15">
        <f>IF(I815&lt;&gt;FALSE,VLOOKUP(H815,internet_municipalities!$B$2:$W$226,22,FALSE),"NO INTERNET")</f>
        <v>4552</v>
      </c>
      <c r="P815" s="16" t="str">
        <f t="shared" si="52"/>
        <v>Lost</v>
      </c>
    </row>
    <row r="816" spans="1:16" x14ac:dyDescent="0.2">
      <c r="A816">
        <v>19404</v>
      </c>
      <c r="B816" t="b">
        <v>0</v>
      </c>
      <c r="C816" t="s">
        <v>1456</v>
      </c>
      <c r="D816" t="s">
        <v>5440</v>
      </c>
      <c r="E816">
        <v>63</v>
      </c>
      <c r="F816" t="s">
        <v>1460</v>
      </c>
      <c r="G816" t="b">
        <v>0</v>
      </c>
      <c r="H816" t="str">
        <f>VLOOKUP(A816,all_municipalities!$A$2:$M$445,2,FALSE)</f>
        <v>South Huron, Municipality of</v>
      </c>
      <c r="I816" t="b">
        <f>VLOOKUP(A816,all_municipalities!$A$2:$M$445,9,FALSE)</f>
        <v>1</v>
      </c>
      <c r="J816" t="b">
        <f>VLOOKUP(A816,all_municipalities!$A$2:$M$445,13, FALSE)</f>
        <v>1</v>
      </c>
      <c r="K816" t="str">
        <f t="shared" si="49"/>
        <v>NONE</v>
      </c>
      <c r="L816">
        <v>6</v>
      </c>
      <c r="M816" t="str">
        <f t="shared" si="50"/>
        <v>19404 Councillor, Ward 1</v>
      </c>
      <c r="N816" s="6" t="str">
        <f t="shared" si="51"/>
        <v>19404 Councillor, Ward 1</v>
      </c>
      <c r="O816" s="15">
        <f>IF(I816&lt;&gt;FALSE,VLOOKUP(H816,internet_municipalities!$B$2:$W$226,22,FALSE),"NO INTERNET")</f>
        <v>4552</v>
      </c>
      <c r="P816" s="16" t="str">
        <f t="shared" si="52"/>
        <v>Lost</v>
      </c>
    </row>
    <row r="817" spans="1:16" x14ac:dyDescent="0.2">
      <c r="A817">
        <v>19404</v>
      </c>
      <c r="B817" t="b">
        <v>0</v>
      </c>
      <c r="C817" t="s">
        <v>1456</v>
      </c>
      <c r="D817" t="s">
        <v>5441</v>
      </c>
      <c r="E817">
        <v>361</v>
      </c>
      <c r="F817" t="s">
        <v>1460</v>
      </c>
      <c r="G817" t="b">
        <v>0</v>
      </c>
      <c r="H817" t="str">
        <f>VLOOKUP(A817,all_municipalities!$A$2:$M$445,2,FALSE)</f>
        <v>South Huron, Municipality of</v>
      </c>
      <c r="I817" t="b">
        <f>VLOOKUP(A817,all_municipalities!$A$2:$M$445,9,FALSE)</f>
        <v>1</v>
      </c>
      <c r="J817" t="b">
        <f>VLOOKUP(A817,all_municipalities!$A$2:$M$445,13, FALSE)</f>
        <v>1</v>
      </c>
      <c r="K817" t="str">
        <f t="shared" si="49"/>
        <v>NONE</v>
      </c>
      <c r="L817">
        <v>6</v>
      </c>
      <c r="M817" t="str">
        <f t="shared" si="50"/>
        <v>19404 Councillor, Ward 1</v>
      </c>
      <c r="N817" s="6" t="str">
        <f t="shared" si="51"/>
        <v>19404 Councillor, Ward 1</v>
      </c>
      <c r="O817" s="15">
        <f>IF(I817&lt;&gt;FALSE,VLOOKUP(H817,internet_municipalities!$B$2:$W$226,22,FALSE),"NO INTERNET")</f>
        <v>4552</v>
      </c>
      <c r="P817" s="16" t="str">
        <f t="shared" si="52"/>
        <v>Lost</v>
      </c>
    </row>
    <row r="818" spans="1:16" x14ac:dyDescent="0.2">
      <c r="A818">
        <v>19404</v>
      </c>
      <c r="B818" t="b">
        <v>0</v>
      </c>
      <c r="C818" t="s">
        <v>1453</v>
      </c>
      <c r="D818" t="s">
        <v>5442</v>
      </c>
      <c r="E818">
        <v>974</v>
      </c>
      <c r="F818" t="s">
        <v>1460</v>
      </c>
      <c r="G818" t="b">
        <v>0</v>
      </c>
      <c r="H818" t="str">
        <f>VLOOKUP(A818,all_municipalities!$A$2:$M$445,2,FALSE)</f>
        <v>South Huron, Municipality of</v>
      </c>
      <c r="I818" t="b">
        <f>VLOOKUP(A818,all_municipalities!$A$2:$M$445,9,FALSE)</f>
        <v>1</v>
      </c>
      <c r="J818" t="b">
        <f>VLOOKUP(A818,all_municipalities!$A$2:$M$445,13, FALSE)</f>
        <v>1</v>
      </c>
      <c r="K818" t="str">
        <f t="shared" si="49"/>
        <v>NONE</v>
      </c>
      <c r="L818">
        <v>6</v>
      </c>
      <c r="M818" t="str">
        <f t="shared" si="50"/>
        <v>19404 Councillor, Ward 2</v>
      </c>
      <c r="N818" s="6" t="str">
        <f t="shared" si="51"/>
        <v>19404 Councillor, Ward 2</v>
      </c>
      <c r="O818" s="15">
        <f>IF(I818&lt;&gt;FALSE,VLOOKUP(H818,internet_municipalities!$B$2:$W$226,22,FALSE),"NO INTERNET")</f>
        <v>4552</v>
      </c>
      <c r="P818" s="16" t="str">
        <f t="shared" si="52"/>
        <v>Lost</v>
      </c>
    </row>
    <row r="819" spans="1:16" x14ac:dyDescent="0.2">
      <c r="A819">
        <v>19405</v>
      </c>
      <c r="B819" t="b">
        <v>1</v>
      </c>
      <c r="C819" t="s">
        <v>1475</v>
      </c>
      <c r="D819" t="s">
        <v>5471</v>
      </c>
      <c r="E819">
        <v>471</v>
      </c>
      <c r="F819">
        <v>242</v>
      </c>
      <c r="G819" t="b">
        <v>0</v>
      </c>
      <c r="H819" t="str">
        <f>VLOOKUP(A819,all_municipalities!$A$2:$M$445,2,FALSE)</f>
        <v>Southwest Middlesex, Municipality of</v>
      </c>
      <c r="I819" t="b">
        <f>VLOOKUP(A819,all_municipalities!$A$2:$M$445,9,FALSE)</f>
        <v>1</v>
      </c>
      <c r="J819" t="b">
        <f>VLOOKUP(A819,all_municipalities!$A$2:$M$445,13, FALSE)</f>
        <v>1</v>
      </c>
      <c r="K819" t="str">
        <f t="shared" si="49"/>
        <v>LOW</v>
      </c>
      <c r="L819">
        <v>6</v>
      </c>
      <c r="M819" t="str">
        <f t="shared" si="50"/>
        <v>19405 Councillor, Ward 3</v>
      </c>
      <c r="N819" s="6" t="str">
        <f t="shared" si="51"/>
        <v>19405 Councillor, Ward 3</v>
      </c>
      <c r="O819" s="15">
        <f>IF(I819&lt;&gt;FALSE,VLOOKUP(H819,internet_municipalities!$B$2:$W$226,22,FALSE),"NO INTERNET")</f>
        <v>2305</v>
      </c>
      <c r="P819" s="16">
        <f t="shared" si="52"/>
        <v>0.10498915401301519</v>
      </c>
    </row>
    <row r="820" spans="1:16" x14ac:dyDescent="0.2">
      <c r="A820">
        <v>19405</v>
      </c>
      <c r="B820" t="b">
        <v>1</v>
      </c>
      <c r="C820" t="s">
        <v>1475</v>
      </c>
      <c r="D820" t="s">
        <v>5472</v>
      </c>
      <c r="E820">
        <v>357</v>
      </c>
      <c r="F820">
        <v>128</v>
      </c>
      <c r="G820" t="b">
        <v>0</v>
      </c>
      <c r="H820" t="str">
        <f>VLOOKUP(A820,all_municipalities!$A$2:$M$445,2,FALSE)</f>
        <v>Southwest Middlesex, Municipality of</v>
      </c>
      <c r="I820" t="b">
        <f>VLOOKUP(A820,all_municipalities!$A$2:$M$445,9,FALSE)</f>
        <v>1</v>
      </c>
      <c r="J820" t="b">
        <f>VLOOKUP(A820,all_municipalities!$A$2:$M$445,13, FALSE)</f>
        <v>1</v>
      </c>
      <c r="K820" t="str">
        <f t="shared" si="49"/>
        <v>LOW</v>
      </c>
      <c r="L820">
        <v>6</v>
      </c>
      <c r="M820" t="str">
        <f t="shared" si="50"/>
        <v>19405 Councillor, Ward 3</v>
      </c>
      <c r="N820" s="6" t="str">
        <f t="shared" si="51"/>
        <v>19405 Councillor, Ward 3</v>
      </c>
      <c r="O820" s="15">
        <f>IF(I820&lt;&gt;FALSE,VLOOKUP(H820,internet_municipalities!$B$2:$W$226,22,FALSE),"NO INTERNET")</f>
        <v>2305</v>
      </c>
      <c r="P820" s="16">
        <f t="shared" si="52"/>
        <v>5.5531453362255963E-2</v>
      </c>
    </row>
    <row r="821" spans="1:16" x14ac:dyDescent="0.2">
      <c r="A821">
        <v>19405</v>
      </c>
      <c r="B821" t="b">
        <v>1</v>
      </c>
      <c r="C821" t="s">
        <v>1453</v>
      </c>
      <c r="D821" t="s">
        <v>5473</v>
      </c>
      <c r="E821" t="s">
        <v>461</v>
      </c>
      <c r="F821" t="s">
        <v>461</v>
      </c>
      <c r="G821" t="b">
        <v>0</v>
      </c>
      <c r="H821" t="str">
        <f>VLOOKUP(A821,all_municipalities!$A$2:$M$445,2,FALSE)</f>
        <v>Southwest Middlesex, Municipality of</v>
      </c>
      <c r="I821" t="b">
        <f>VLOOKUP(A821,all_municipalities!$A$2:$M$445,9,FALSE)</f>
        <v>1</v>
      </c>
      <c r="J821" t="b">
        <f>VLOOKUP(A821,all_municipalities!$A$2:$M$445,13, FALSE)</f>
        <v>1</v>
      </c>
      <c r="K821" t="str">
        <f t="shared" si="49"/>
        <v>NONE</v>
      </c>
      <c r="L821">
        <v>6</v>
      </c>
      <c r="M821" t="str">
        <f t="shared" si="50"/>
        <v>19405 Councillor, Ward 2</v>
      </c>
      <c r="N821" s="6" t="str">
        <f t="shared" si="51"/>
        <v>19405 Councillor, Ward 2</v>
      </c>
      <c r="O821" s="15">
        <f>IF(I821&lt;&gt;FALSE,VLOOKUP(H821,internet_municipalities!$B$2:$W$226,22,FALSE),"NO INTERNET")</f>
        <v>2305</v>
      </c>
      <c r="P821" s="16" t="str">
        <f t="shared" si="52"/>
        <v>Acclaimed</v>
      </c>
    </row>
    <row r="822" spans="1:16" x14ac:dyDescent="0.2">
      <c r="A822">
        <v>19405</v>
      </c>
      <c r="B822" t="b">
        <v>1</v>
      </c>
      <c r="C822" t="s">
        <v>1453</v>
      </c>
      <c r="D822" t="s">
        <v>5474</v>
      </c>
      <c r="E822" t="s">
        <v>461</v>
      </c>
      <c r="F822" t="s">
        <v>461</v>
      </c>
      <c r="G822" t="b">
        <v>0</v>
      </c>
      <c r="H822" t="str">
        <f>VLOOKUP(A822,all_municipalities!$A$2:$M$445,2,FALSE)</f>
        <v>Southwest Middlesex, Municipality of</v>
      </c>
      <c r="I822" t="b">
        <f>VLOOKUP(A822,all_municipalities!$A$2:$M$445,9,FALSE)</f>
        <v>1</v>
      </c>
      <c r="J822" t="b">
        <f>VLOOKUP(A822,all_municipalities!$A$2:$M$445,13, FALSE)</f>
        <v>1</v>
      </c>
      <c r="K822" t="str">
        <f t="shared" si="49"/>
        <v>NONE</v>
      </c>
      <c r="L822">
        <v>6</v>
      </c>
      <c r="M822" t="str">
        <f t="shared" si="50"/>
        <v>19405 Councillor, Ward 2</v>
      </c>
      <c r="N822" s="6" t="str">
        <f t="shared" si="51"/>
        <v>19405 Councillor, Ward 2</v>
      </c>
      <c r="O822" s="15">
        <f>IF(I822&lt;&gt;FALSE,VLOOKUP(H822,internet_municipalities!$B$2:$W$226,22,FALSE),"NO INTERNET")</f>
        <v>2305</v>
      </c>
      <c r="P822" s="16" t="str">
        <f t="shared" si="52"/>
        <v>Acclaimed</v>
      </c>
    </row>
    <row r="823" spans="1:16" x14ac:dyDescent="0.2">
      <c r="A823">
        <v>19405</v>
      </c>
      <c r="B823" t="b">
        <v>1</v>
      </c>
      <c r="C823" t="s">
        <v>1456</v>
      </c>
      <c r="D823" t="s">
        <v>5475</v>
      </c>
      <c r="E823">
        <v>429</v>
      </c>
      <c r="F823">
        <v>143</v>
      </c>
      <c r="G823" t="b">
        <v>0</v>
      </c>
      <c r="H823" t="str">
        <f>VLOOKUP(A823,all_municipalities!$A$2:$M$445,2,FALSE)</f>
        <v>Southwest Middlesex, Municipality of</v>
      </c>
      <c r="I823" t="b">
        <f>VLOOKUP(A823,all_municipalities!$A$2:$M$445,9,FALSE)</f>
        <v>1</v>
      </c>
      <c r="J823" t="b">
        <f>VLOOKUP(A823,all_municipalities!$A$2:$M$445,13, FALSE)</f>
        <v>1</v>
      </c>
      <c r="K823" t="str">
        <f t="shared" si="49"/>
        <v>LOW</v>
      </c>
      <c r="L823">
        <v>6</v>
      </c>
      <c r="M823" t="str">
        <f t="shared" si="50"/>
        <v>19405 Councillor, Ward 1</v>
      </c>
      <c r="N823" s="6" t="str">
        <f t="shared" si="51"/>
        <v>19405 Councillor, Ward 1</v>
      </c>
      <c r="O823" s="15">
        <f>IF(I823&lt;&gt;FALSE,VLOOKUP(H823,internet_municipalities!$B$2:$W$226,22,FALSE),"NO INTERNET")</f>
        <v>2305</v>
      </c>
      <c r="P823" s="16">
        <f t="shared" si="52"/>
        <v>6.2039045553145336E-2</v>
      </c>
    </row>
    <row r="824" spans="1:16" x14ac:dyDescent="0.2">
      <c r="A824">
        <v>19405</v>
      </c>
      <c r="B824" t="b">
        <v>1</v>
      </c>
      <c r="C824" t="s">
        <v>1456</v>
      </c>
      <c r="D824" t="s">
        <v>5476</v>
      </c>
      <c r="E824">
        <v>318</v>
      </c>
      <c r="F824">
        <v>32</v>
      </c>
      <c r="G824" t="b">
        <v>0</v>
      </c>
      <c r="H824" t="str">
        <f>VLOOKUP(A824,all_municipalities!$A$2:$M$445,2,FALSE)</f>
        <v>Southwest Middlesex, Municipality of</v>
      </c>
      <c r="I824" t="b">
        <f>VLOOKUP(A824,all_municipalities!$A$2:$M$445,9,FALSE)</f>
        <v>1</v>
      </c>
      <c r="J824" t="b">
        <f>VLOOKUP(A824,all_municipalities!$A$2:$M$445,13, FALSE)</f>
        <v>1</v>
      </c>
      <c r="K824" t="str">
        <f t="shared" si="49"/>
        <v>MID</v>
      </c>
      <c r="L824">
        <v>6</v>
      </c>
      <c r="M824" t="str">
        <f t="shared" si="50"/>
        <v>19405 Councillor, Ward 1</v>
      </c>
      <c r="N824" s="6" t="str">
        <f t="shared" si="51"/>
        <v>19405 Councillor, Ward 1</v>
      </c>
      <c r="O824" s="15">
        <f>IF(I824&lt;&gt;FALSE,VLOOKUP(H824,internet_municipalities!$B$2:$W$226,22,FALSE),"NO INTERNET")</f>
        <v>2305</v>
      </c>
      <c r="P824" s="16">
        <f t="shared" si="52"/>
        <v>1.3882863340563991E-2</v>
      </c>
    </row>
    <row r="825" spans="1:16" x14ac:dyDescent="0.2">
      <c r="A825">
        <v>19405</v>
      </c>
      <c r="B825" t="b">
        <v>1</v>
      </c>
      <c r="C825" t="s">
        <v>1479</v>
      </c>
      <c r="D825" t="s">
        <v>5477</v>
      </c>
      <c r="E825">
        <v>1594</v>
      </c>
      <c r="F825">
        <v>979</v>
      </c>
      <c r="G825" t="b">
        <v>0</v>
      </c>
      <c r="H825" t="str">
        <f>VLOOKUP(A825,all_municipalities!$A$2:$M$445,2,FALSE)</f>
        <v>Southwest Middlesex, Municipality of</v>
      </c>
      <c r="I825" t="b">
        <f>VLOOKUP(A825,all_municipalities!$A$2:$M$445,9,FALSE)</f>
        <v>1</v>
      </c>
      <c r="J825" t="b">
        <f>VLOOKUP(A825,all_municipalities!$A$2:$M$445,13, FALSE)</f>
        <v>1</v>
      </c>
      <c r="K825" t="str">
        <f t="shared" si="49"/>
        <v>LOW</v>
      </c>
      <c r="L825">
        <v>6</v>
      </c>
      <c r="M825" t="str">
        <f t="shared" si="50"/>
        <v>19405 Deputy Mayor</v>
      </c>
      <c r="N825" s="6" t="str">
        <f t="shared" si="51"/>
        <v>19405 Deputy Mayor</v>
      </c>
      <c r="O825" s="15">
        <f>IF(I825&lt;&gt;FALSE,VLOOKUP(H825,internet_municipalities!$B$2:$W$226,22,FALSE),"NO INTERNET")</f>
        <v>2305</v>
      </c>
      <c r="P825" s="16">
        <f t="shared" si="52"/>
        <v>0.4247288503253796</v>
      </c>
    </row>
    <row r="826" spans="1:16" x14ac:dyDescent="0.2">
      <c r="A826">
        <v>19405</v>
      </c>
      <c r="B826" t="b">
        <v>0</v>
      </c>
      <c r="C826" t="s">
        <v>1479</v>
      </c>
      <c r="D826" t="s">
        <v>5478</v>
      </c>
      <c r="E826">
        <v>615</v>
      </c>
      <c r="F826" t="s">
        <v>1460</v>
      </c>
      <c r="G826" t="b">
        <v>0</v>
      </c>
      <c r="H826" t="str">
        <f>VLOOKUP(A826,all_municipalities!$A$2:$M$445,2,FALSE)</f>
        <v>Southwest Middlesex, Municipality of</v>
      </c>
      <c r="I826" t="b">
        <f>VLOOKUP(A826,all_municipalities!$A$2:$M$445,9,FALSE)</f>
        <v>1</v>
      </c>
      <c r="J826" t="b">
        <f>VLOOKUP(A826,all_municipalities!$A$2:$M$445,13, FALSE)</f>
        <v>1</v>
      </c>
      <c r="K826" t="str">
        <f t="shared" si="49"/>
        <v>NONE</v>
      </c>
      <c r="L826">
        <v>6</v>
      </c>
      <c r="M826" t="str">
        <f t="shared" si="50"/>
        <v>19405 Deputy Mayor</v>
      </c>
      <c r="N826" s="6" t="str">
        <f t="shared" si="51"/>
        <v>19405 Deputy Mayor</v>
      </c>
      <c r="O826" s="15">
        <f>IF(I826&lt;&gt;FALSE,VLOOKUP(H826,internet_municipalities!$B$2:$W$226,22,FALSE),"NO INTERNET")</f>
        <v>2305</v>
      </c>
      <c r="P826" s="16" t="str">
        <f t="shared" si="52"/>
        <v>Lost</v>
      </c>
    </row>
    <row r="827" spans="1:16" x14ac:dyDescent="0.2">
      <c r="A827">
        <v>19405</v>
      </c>
      <c r="B827" t="b">
        <v>0</v>
      </c>
      <c r="C827" t="s">
        <v>1456</v>
      </c>
      <c r="D827" t="s">
        <v>915</v>
      </c>
      <c r="E827">
        <v>286</v>
      </c>
      <c r="F827" t="s">
        <v>1460</v>
      </c>
      <c r="G827" t="b">
        <v>0</v>
      </c>
      <c r="H827" t="str">
        <f>VLOOKUP(A827,all_municipalities!$A$2:$M$445,2,FALSE)</f>
        <v>Southwest Middlesex, Municipality of</v>
      </c>
      <c r="I827" t="b">
        <f>VLOOKUP(A827,all_municipalities!$A$2:$M$445,9,FALSE)</f>
        <v>1</v>
      </c>
      <c r="J827" t="b">
        <f>VLOOKUP(A827,all_municipalities!$A$2:$M$445,13, FALSE)</f>
        <v>1</v>
      </c>
      <c r="K827" t="str">
        <f t="shared" si="49"/>
        <v>NONE</v>
      </c>
      <c r="L827">
        <v>6</v>
      </c>
      <c r="M827" t="str">
        <f t="shared" si="50"/>
        <v>19405 Councillor, Ward 1</v>
      </c>
      <c r="N827" s="6" t="str">
        <f t="shared" si="51"/>
        <v>19405 Councillor, Ward 1</v>
      </c>
      <c r="O827" s="15">
        <f>IF(I827&lt;&gt;FALSE,VLOOKUP(H827,internet_municipalities!$B$2:$W$226,22,FALSE),"NO INTERNET")</f>
        <v>2305</v>
      </c>
      <c r="P827" s="16" t="str">
        <f t="shared" si="52"/>
        <v>Lost</v>
      </c>
    </row>
    <row r="828" spans="1:16" x14ac:dyDescent="0.2">
      <c r="A828">
        <v>19405</v>
      </c>
      <c r="B828" t="b">
        <v>0</v>
      </c>
      <c r="C828" t="s">
        <v>1456</v>
      </c>
      <c r="D828" t="s">
        <v>5479</v>
      </c>
      <c r="E828">
        <v>128</v>
      </c>
      <c r="F828" t="s">
        <v>1460</v>
      </c>
      <c r="G828" t="b">
        <v>0</v>
      </c>
      <c r="H828" t="str">
        <f>VLOOKUP(A828,all_municipalities!$A$2:$M$445,2,FALSE)</f>
        <v>Southwest Middlesex, Municipality of</v>
      </c>
      <c r="I828" t="b">
        <f>VLOOKUP(A828,all_municipalities!$A$2:$M$445,9,FALSE)</f>
        <v>1</v>
      </c>
      <c r="J828" t="b">
        <f>VLOOKUP(A828,all_municipalities!$A$2:$M$445,13, FALSE)</f>
        <v>1</v>
      </c>
      <c r="K828" t="str">
        <f t="shared" si="49"/>
        <v>NONE</v>
      </c>
      <c r="L828">
        <v>6</v>
      </c>
      <c r="M828" t="str">
        <f t="shared" si="50"/>
        <v>19405 Councillor, Ward 1</v>
      </c>
      <c r="N828" s="6" t="str">
        <f t="shared" si="51"/>
        <v>19405 Councillor, Ward 1</v>
      </c>
      <c r="O828" s="15">
        <f>IF(I828&lt;&gt;FALSE,VLOOKUP(H828,internet_municipalities!$B$2:$W$226,22,FALSE),"NO INTERNET")</f>
        <v>2305</v>
      </c>
      <c r="P828" s="16" t="str">
        <f t="shared" si="52"/>
        <v>Lost</v>
      </c>
    </row>
    <row r="829" spans="1:16" x14ac:dyDescent="0.2">
      <c r="A829">
        <v>19405</v>
      </c>
      <c r="B829" t="b">
        <v>0</v>
      </c>
      <c r="C829" t="s">
        <v>1456</v>
      </c>
      <c r="D829" t="s">
        <v>5480</v>
      </c>
      <c r="E829">
        <v>230</v>
      </c>
      <c r="F829" t="s">
        <v>1460</v>
      </c>
      <c r="G829" t="b">
        <v>0</v>
      </c>
      <c r="H829" t="str">
        <f>VLOOKUP(A829,all_municipalities!$A$2:$M$445,2,FALSE)</f>
        <v>Southwest Middlesex, Municipality of</v>
      </c>
      <c r="I829" t="b">
        <f>VLOOKUP(A829,all_municipalities!$A$2:$M$445,9,FALSE)</f>
        <v>1</v>
      </c>
      <c r="J829" t="b">
        <f>VLOOKUP(A829,all_municipalities!$A$2:$M$445,13, FALSE)</f>
        <v>1</v>
      </c>
      <c r="K829" t="str">
        <f t="shared" si="49"/>
        <v>NONE</v>
      </c>
      <c r="L829">
        <v>6</v>
      </c>
      <c r="M829" t="str">
        <f t="shared" si="50"/>
        <v>19405 Councillor, Ward 1</v>
      </c>
      <c r="N829" s="6" t="str">
        <f t="shared" si="51"/>
        <v>19405 Councillor, Ward 1</v>
      </c>
      <c r="O829" s="15">
        <f>IF(I829&lt;&gt;FALSE,VLOOKUP(H829,internet_municipalities!$B$2:$W$226,22,FALSE),"NO INTERNET")</f>
        <v>2305</v>
      </c>
      <c r="P829" s="16" t="str">
        <f t="shared" si="52"/>
        <v>Lost</v>
      </c>
    </row>
    <row r="830" spans="1:16" x14ac:dyDescent="0.2">
      <c r="A830">
        <v>19405</v>
      </c>
      <c r="B830" t="b">
        <v>0</v>
      </c>
      <c r="C830" t="s">
        <v>1475</v>
      </c>
      <c r="D830" t="s">
        <v>5481</v>
      </c>
      <c r="E830">
        <v>229</v>
      </c>
      <c r="F830" t="s">
        <v>1460</v>
      </c>
      <c r="G830" t="b">
        <v>0</v>
      </c>
      <c r="H830" t="str">
        <f>VLOOKUP(A830,all_municipalities!$A$2:$M$445,2,FALSE)</f>
        <v>Southwest Middlesex, Municipality of</v>
      </c>
      <c r="I830" t="b">
        <f>VLOOKUP(A830,all_municipalities!$A$2:$M$445,9,FALSE)</f>
        <v>1</v>
      </c>
      <c r="J830" t="b">
        <f>VLOOKUP(A830,all_municipalities!$A$2:$M$445,13, FALSE)</f>
        <v>1</v>
      </c>
      <c r="K830" t="str">
        <f t="shared" si="49"/>
        <v>NONE</v>
      </c>
      <c r="L830">
        <v>6</v>
      </c>
      <c r="M830" t="str">
        <f t="shared" si="50"/>
        <v>19405 Councillor, Ward 3</v>
      </c>
      <c r="N830" s="6" t="str">
        <f t="shared" si="51"/>
        <v>19405 Councillor, Ward 3</v>
      </c>
      <c r="O830" s="15">
        <f>IF(I830&lt;&gt;FALSE,VLOOKUP(H830,internet_municipalities!$B$2:$W$226,22,FALSE),"NO INTERNET")</f>
        <v>2305</v>
      </c>
      <c r="P830" s="16" t="str">
        <f t="shared" si="52"/>
        <v>Lost</v>
      </c>
    </row>
    <row r="831" spans="1:16" x14ac:dyDescent="0.2">
      <c r="A831">
        <v>10720</v>
      </c>
      <c r="B831" t="b">
        <v>1</v>
      </c>
      <c r="C831" t="s">
        <v>1463</v>
      </c>
      <c r="D831" t="s">
        <v>5598</v>
      </c>
      <c r="E831">
        <v>3357</v>
      </c>
      <c r="F831">
        <v>21</v>
      </c>
      <c r="G831" t="b">
        <v>1</v>
      </c>
      <c r="H831" t="str">
        <f>VLOOKUP(A831,all_municipalities!$A$2:$M$445,2,FALSE)</f>
        <v>Stratford, City of</v>
      </c>
      <c r="I831" t="b">
        <f>VLOOKUP(A831,all_municipalities!$A$2:$M$445,9,FALSE)</f>
        <v>1</v>
      </c>
      <c r="J831" t="b">
        <f>VLOOKUP(A831,all_municipalities!$A$2:$M$445,13, FALSE)</f>
        <v>1</v>
      </c>
      <c r="K831" t="str">
        <f t="shared" si="49"/>
        <v>MID</v>
      </c>
      <c r="L831">
        <v>6</v>
      </c>
      <c r="M831" t="str">
        <f t="shared" si="50"/>
        <v>10720 Councillor</v>
      </c>
      <c r="N831" s="6" t="str">
        <f t="shared" si="51"/>
        <v>10720 Councillor</v>
      </c>
      <c r="O831" s="15">
        <f>IF(I831&lt;&gt;FALSE,VLOOKUP(H831,internet_municipalities!$B$2:$W$226,22,FALSE),"NO INTERNET")</f>
        <v>14893</v>
      </c>
      <c r="P831" s="16">
        <f t="shared" si="52"/>
        <v>1.410058416705835E-3</v>
      </c>
    </row>
    <row r="832" spans="1:16" x14ac:dyDescent="0.2">
      <c r="A832">
        <v>10720</v>
      </c>
      <c r="B832" t="b">
        <v>1</v>
      </c>
      <c r="C832" t="s">
        <v>1463</v>
      </c>
      <c r="D832" t="s">
        <v>5599</v>
      </c>
      <c r="E832">
        <v>5979</v>
      </c>
      <c r="F832">
        <v>2643</v>
      </c>
      <c r="G832" t="b">
        <v>1</v>
      </c>
      <c r="H832" t="str">
        <f>VLOOKUP(A832,all_municipalities!$A$2:$M$445,2,FALSE)</f>
        <v>Stratford, City of</v>
      </c>
      <c r="I832" t="b">
        <f>VLOOKUP(A832,all_municipalities!$A$2:$M$445,9,FALSE)</f>
        <v>1</v>
      </c>
      <c r="J832" t="b">
        <f>VLOOKUP(A832,all_municipalities!$A$2:$M$445,13, FALSE)</f>
        <v>1</v>
      </c>
      <c r="K832" t="str">
        <f t="shared" si="49"/>
        <v>NONE</v>
      </c>
      <c r="L832">
        <v>6</v>
      </c>
      <c r="M832" t="str">
        <f t="shared" si="50"/>
        <v>10720 Councillor</v>
      </c>
      <c r="N832" s="6" t="str">
        <f t="shared" si="51"/>
        <v>10720 Councillor</v>
      </c>
      <c r="O832" s="15">
        <f>IF(I832&lt;&gt;FALSE,VLOOKUP(H832,internet_municipalities!$B$2:$W$226,22,FALSE),"NO INTERNET")</f>
        <v>14893</v>
      </c>
      <c r="P832" s="16">
        <f t="shared" si="52"/>
        <v>0.17746592358826294</v>
      </c>
    </row>
    <row r="833" spans="1:16" x14ac:dyDescent="0.2">
      <c r="A833">
        <v>10720</v>
      </c>
      <c r="B833" t="b">
        <v>1</v>
      </c>
      <c r="C833" t="s">
        <v>1463</v>
      </c>
      <c r="D833" t="s">
        <v>5600</v>
      </c>
      <c r="E833">
        <v>4335</v>
      </c>
      <c r="F833">
        <v>999</v>
      </c>
      <c r="G833" t="b">
        <v>1</v>
      </c>
      <c r="H833" t="str">
        <f>VLOOKUP(A833,all_municipalities!$A$2:$M$445,2,FALSE)</f>
        <v>Stratford, City of</v>
      </c>
      <c r="I833" t="b">
        <f>VLOOKUP(A833,all_municipalities!$A$2:$M$445,9,FALSE)</f>
        <v>1</v>
      </c>
      <c r="J833" t="b">
        <f>VLOOKUP(A833,all_municipalities!$A$2:$M$445,13, FALSE)</f>
        <v>1</v>
      </c>
      <c r="K833" t="str">
        <f t="shared" si="49"/>
        <v>LOW</v>
      </c>
      <c r="L833">
        <v>6</v>
      </c>
      <c r="M833" t="str">
        <f t="shared" si="50"/>
        <v>10720 Councillor</v>
      </c>
      <c r="N833" s="6" t="str">
        <f t="shared" si="51"/>
        <v>10720 Councillor</v>
      </c>
      <c r="O833" s="15">
        <f>IF(I833&lt;&gt;FALSE,VLOOKUP(H833,internet_municipalities!$B$2:$W$226,22,FALSE),"NO INTERNET")</f>
        <v>14893</v>
      </c>
      <c r="P833" s="16">
        <f t="shared" si="52"/>
        <v>6.7078493251863297E-2</v>
      </c>
    </row>
    <row r="834" spans="1:16" x14ac:dyDescent="0.2">
      <c r="A834">
        <v>10720</v>
      </c>
      <c r="B834" t="b">
        <v>1</v>
      </c>
      <c r="C834" t="s">
        <v>1463</v>
      </c>
      <c r="D834" t="s">
        <v>5601</v>
      </c>
      <c r="E834">
        <v>4340</v>
      </c>
      <c r="F834">
        <v>1004</v>
      </c>
      <c r="G834" t="b">
        <v>1</v>
      </c>
      <c r="H834" t="str">
        <f>VLOOKUP(A834,all_municipalities!$A$2:$M$445,2,FALSE)</f>
        <v>Stratford, City of</v>
      </c>
      <c r="I834" t="b">
        <f>VLOOKUP(A834,all_municipalities!$A$2:$M$445,9,FALSE)</f>
        <v>1</v>
      </c>
      <c r="J834" t="b">
        <f>VLOOKUP(A834,all_municipalities!$A$2:$M$445,13, FALSE)</f>
        <v>1</v>
      </c>
      <c r="K834" t="str">
        <f t="shared" ref="K834:K897" si="53">IF(J834=TRUE,IF(F834&lt;=10,"HIGH",IF(F834&lt;=100,"MID",IF(F834&lt;=1000,"LOW","NONE"))),"NONE")</f>
        <v>NONE</v>
      </c>
      <c r="L834">
        <v>6</v>
      </c>
      <c r="M834" t="str">
        <f t="shared" ref="M834:M897" si="54">CONCATENATE(A834, " ",C834)</f>
        <v>10720 Councillor</v>
      </c>
      <c r="N834" s="6" t="str">
        <f t="shared" si="51"/>
        <v>10720 Councillor</v>
      </c>
      <c r="O834" s="15">
        <f>IF(I834&lt;&gt;FALSE,VLOOKUP(H834,internet_municipalities!$B$2:$W$226,22,FALSE),"NO INTERNET")</f>
        <v>14893</v>
      </c>
      <c r="P834" s="16">
        <f t="shared" si="52"/>
        <v>6.7414221446317063E-2</v>
      </c>
    </row>
    <row r="835" spans="1:16" x14ac:dyDescent="0.2">
      <c r="A835">
        <v>10720</v>
      </c>
      <c r="B835" t="b">
        <v>1</v>
      </c>
      <c r="C835" t="s">
        <v>1463</v>
      </c>
      <c r="D835" t="s">
        <v>5602</v>
      </c>
      <c r="E835">
        <v>4676</v>
      </c>
      <c r="F835">
        <v>1340</v>
      </c>
      <c r="G835" t="b">
        <v>1</v>
      </c>
      <c r="H835" t="str">
        <f>VLOOKUP(A835,all_municipalities!$A$2:$M$445,2,FALSE)</f>
        <v>Stratford, City of</v>
      </c>
      <c r="I835" t="b">
        <f>VLOOKUP(A835,all_municipalities!$A$2:$M$445,9,FALSE)</f>
        <v>1</v>
      </c>
      <c r="J835" t="b">
        <f>VLOOKUP(A835,all_municipalities!$A$2:$M$445,13, FALSE)</f>
        <v>1</v>
      </c>
      <c r="K835" t="str">
        <f t="shared" si="53"/>
        <v>NONE</v>
      </c>
      <c r="L835">
        <v>6</v>
      </c>
      <c r="M835" t="str">
        <f t="shared" si="54"/>
        <v>10720 Councillor</v>
      </c>
      <c r="N835" s="6" t="str">
        <f t="shared" ref="N835:N898" si="55">IF(I835,M835,"")</f>
        <v>10720 Councillor</v>
      </c>
      <c r="O835" s="15">
        <f>IF(I835&lt;&gt;FALSE,VLOOKUP(H835,internet_municipalities!$B$2:$W$226,22,FALSE),"NO INTERNET")</f>
        <v>14893</v>
      </c>
      <c r="P835" s="16">
        <f t="shared" si="52"/>
        <v>8.9975156113610427E-2</v>
      </c>
    </row>
    <row r="836" spans="1:16" x14ac:dyDescent="0.2">
      <c r="A836">
        <v>10720</v>
      </c>
      <c r="B836" t="b">
        <v>1</v>
      </c>
      <c r="C836" t="s">
        <v>1463</v>
      </c>
      <c r="D836" t="s">
        <v>5603</v>
      </c>
      <c r="E836">
        <v>4454</v>
      </c>
      <c r="F836">
        <v>1118</v>
      </c>
      <c r="G836" t="b">
        <v>1</v>
      </c>
      <c r="H836" t="str">
        <f>VLOOKUP(A836,all_municipalities!$A$2:$M$445,2,FALSE)</f>
        <v>Stratford, City of</v>
      </c>
      <c r="I836" t="b">
        <f>VLOOKUP(A836,all_municipalities!$A$2:$M$445,9,FALSE)</f>
        <v>1</v>
      </c>
      <c r="J836" t="b">
        <f>VLOOKUP(A836,all_municipalities!$A$2:$M$445,13, FALSE)</f>
        <v>1</v>
      </c>
      <c r="K836" t="str">
        <f t="shared" si="53"/>
        <v>NONE</v>
      </c>
      <c r="L836">
        <v>6</v>
      </c>
      <c r="M836" t="str">
        <f t="shared" si="54"/>
        <v>10720 Councillor</v>
      </c>
      <c r="N836" s="6" t="str">
        <f t="shared" si="55"/>
        <v>10720 Councillor</v>
      </c>
      <c r="O836" s="15">
        <f>IF(I836&lt;&gt;FALSE,VLOOKUP(H836,internet_municipalities!$B$2:$W$226,22,FALSE),"NO INTERNET")</f>
        <v>14893</v>
      </c>
      <c r="P836" s="16">
        <f t="shared" si="52"/>
        <v>7.5068824279863028E-2</v>
      </c>
    </row>
    <row r="837" spans="1:16" x14ac:dyDescent="0.2">
      <c r="A837">
        <v>10720</v>
      </c>
      <c r="B837" t="b">
        <v>1</v>
      </c>
      <c r="C837" t="s">
        <v>1463</v>
      </c>
      <c r="D837" t="s">
        <v>5604</v>
      </c>
      <c r="E837">
        <v>4985</v>
      </c>
      <c r="F837">
        <v>1649</v>
      </c>
      <c r="G837" t="b">
        <v>1</v>
      </c>
      <c r="H837" t="str">
        <f>VLOOKUP(A837,all_municipalities!$A$2:$M$445,2,FALSE)</f>
        <v>Stratford, City of</v>
      </c>
      <c r="I837" t="b">
        <f>VLOOKUP(A837,all_municipalities!$A$2:$M$445,9,FALSE)</f>
        <v>1</v>
      </c>
      <c r="J837" t="b">
        <f>VLOOKUP(A837,all_municipalities!$A$2:$M$445,13, FALSE)</f>
        <v>1</v>
      </c>
      <c r="K837" t="str">
        <f t="shared" si="53"/>
        <v>NONE</v>
      </c>
      <c r="L837">
        <v>6</v>
      </c>
      <c r="M837" t="str">
        <f t="shared" si="54"/>
        <v>10720 Councillor</v>
      </c>
      <c r="N837" s="6" t="str">
        <f t="shared" si="55"/>
        <v>10720 Councillor</v>
      </c>
      <c r="O837" s="15">
        <f>IF(I837&lt;&gt;FALSE,VLOOKUP(H837,internet_municipalities!$B$2:$W$226,22,FALSE),"NO INTERNET")</f>
        <v>14893</v>
      </c>
      <c r="P837" s="16">
        <f t="shared" si="52"/>
        <v>0.11072315853085342</v>
      </c>
    </row>
    <row r="838" spans="1:16" x14ac:dyDescent="0.2">
      <c r="A838">
        <v>10720</v>
      </c>
      <c r="B838" t="b">
        <v>1</v>
      </c>
      <c r="C838" t="s">
        <v>1463</v>
      </c>
      <c r="D838" t="s">
        <v>5605</v>
      </c>
      <c r="E838">
        <v>3991</v>
      </c>
      <c r="F838">
        <v>655</v>
      </c>
      <c r="G838" t="b">
        <v>1</v>
      </c>
      <c r="H838" t="str">
        <f>VLOOKUP(A838,all_municipalities!$A$2:$M$445,2,FALSE)</f>
        <v>Stratford, City of</v>
      </c>
      <c r="I838" t="b">
        <f>VLOOKUP(A838,all_municipalities!$A$2:$M$445,9,FALSE)</f>
        <v>1</v>
      </c>
      <c r="J838" t="b">
        <f>VLOOKUP(A838,all_municipalities!$A$2:$M$445,13, FALSE)</f>
        <v>1</v>
      </c>
      <c r="K838" t="str">
        <f t="shared" si="53"/>
        <v>LOW</v>
      </c>
      <c r="L838">
        <v>6</v>
      </c>
      <c r="M838" t="str">
        <f t="shared" si="54"/>
        <v>10720 Councillor</v>
      </c>
      <c r="N838" s="6" t="str">
        <f t="shared" si="55"/>
        <v>10720 Councillor</v>
      </c>
      <c r="O838" s="15">
        <f>IF(I838&lt;&gt;FALSE,VLOOKUP(H838,internet_municipalities!$B$2:$W$226,22,FALSE),"NO INTERNET")</f>
        <v>14893</v>
      </c>
      <c r="P838" s="16">
        <f t="shared" si="52"/>
        <v>4.3980393473443902E-2</v>
      </c>
    </row>
    <row r="839" spans="1:16" x14ac:dyDescent="0.2">
      <c r="A839">
        <v>10720</v>
      </c>
      <c r="B839" t="b">
        <v>1</v>
      </c>
      <c r="C839" t="s">
        <v>1463</v>
      </c>
      <c r="D839" t="s">
        <v>5606</v>
      </c>
      <c r="E839">
        <v>4159</v>
      </c>
      <c r="F839">
        <v>823</v>
      </c>
      <c r="G839" t="b">
        <v>1</v>
      </c>
      <c r="H839" t="str">
        <f>VLOOKUP(A839,all_municipalities!$A$2:$M$445,2,FALSE)</f>
        <v>Stratford, City of</v>
      </c>
      <c r="I839" t="b">
        <f>VLOOKUP(A839,all_municipalities!$A$2:$M$445,9,FALSE)</f>
        <v>1</v>
      </c>
      <c r="J839" t="b">
        <f>VLOOKUP(A839,all_municipalities!$A$2:$M$445,13, FALSE)</f>
        <v>1</v>
      </c>
      <c r="K839" t="str">
        <f t="shared" si="53"/>
        <v>LOW</v>
      </c>
      <c r="L839">
        <v>6</v>
      </c>
      <c r="M839" t="str">
        <f t="shared" si="54"/>
        <v>10720 Councillor</v>
      </c>
      <c r="N839" s="6" t="str">
        <f t="shared" si="55"/>
        <v>10720 Councillor</v>
      </c>
      <c r="O839" s="15">
        <f>IF(I839&lt;&gt;FALSE,VLOOKUP(H839,internet_municipalities!$B$2:$W$226,22,FALSE),"NO INTERNET")</f>
        <v>14893</v>
      </c>
      <c r="P839" s="16">
        <f t="shared" ref="P839:P902" si="56">IF(I839=TRUE,IF(F839&lt;&gt;"Acclaimed",IF(F839&lt;&gt;"Lost",F839/O839,"Lost"),"Acclaimed"),"NO INTERNET")</f>
        <v>5.5260860807090577E-2</v>
      </c>
    </row>
    <row r="840" spans="1:16" x14ac:dyDescent="0.2">
      <c r="A840">
        <v>10720</v>
      </c>
      <c r="B840" t="b">
        <v>1</v>
      </c>
      <c r="C840" t="s">
        <v>1463</v>
      </c>
      <c r="D840" t="s">
        <v>5607</v>
      </c>
      <c r="E840">
        <v>3514</v>
      </c>
      <c r="F840">
        <v>178</v>
      </c>
      <c r="G840" t="b">
        <v>1</v>
      </c>
      <c r="H840" t="str">
        <f>VLOOKUP(A840,all_municipalities!$A$2:$M$445,2,FALSE)</f>
        <v>Stratford, City of</v>
      </c>
      <c r="I840" t="b">
        <f>VLOOKUP(A840,all_municipalities!$A$2:$M$445,9,FALSE)</f>
        <v>1</v>
      </c>
      <c r="J840" t="b">
        <f>VLOOKUP(A840,all_municipalities!$A$2:$M$445,13, FALSE)</f>
        <v>1</v>
      </c>
      <c r="K840" t="str">
        <f t="shared" si="53"/>
        <v>LOW</v>
      </c>
      <c r="L840">
        <v>6</v>
      </c>
      <c r="M840" t="str">
        <f t="shared" si="54"/>
        <v>10720 Councillor</v>
      </c>
      <c r="N840" s="6" t="str">
        <f t="shared" si="55"/>
        <v>10720 Councillor</v>
      </c>
      <c r="O840" s="15">
        <f>IF(I840&lt;&gt;FALSE,VLOOKUP(H840,internet_municipalities!$B$2:$W$226,22,FALSE),"NO INTERNET")</f>
        <v>14893</v>
      </c>
      <c r="P840" s="16">
        <f t="shared" si="56"/>
        <v>1.1951923722554219E-2</v>
      </c>
    </row>
    <row r="841" spans="1:16" x14ac:dyDescent="0.2">
      <c r="A841">
        <v>10720</v>
      </c>
      <c r="B841" t="b">
        <v>0</v>
      </c>
      <c r="C841" t="s">
        <v>1463</v>
      </c>
      <c r="D841" t="s">
        <v>5608</v>
      </c>
      <c r="E841">
        <v>1256</v>
      </c>
      <c r="F841" t="s">
        <v>1460</v>
      </c>
      <c r="G841" t="b">
        <v>1</v>
      </c>
      <c r="H841" t="str">
        <f>VLOOKUP(A841,all_municipalities!$A$2:$M$445,2,FALSE)</f>
        <v>Stratford, City of</v>
      </c>
      <c r="I841" t="b">
        <f>VLOOKUP(A841,all_municipalities!$A$2:$M$445,9,FALSE)</f>
        <v>1</v>
      </c>
      <c r="J841" t="b">
        <f>VLOOKUP(A841,all_municipalities!$A$2:$M$445,13, FALSE)</f>
        <v>1</v>
      </c>
      <c r="K841" t="str">
        <f t="shared" si="53"/>
        <v>NONE</v>
      </c>
      <c r="L841">
        <v>6</v>
      </c>
      <c r="M841" t="str">
        <f t="shared" si="54"/>
        <v>10720 Councillor</v>
      </c>
      <c r="N841" s="6" t="str">
        <f t="shared" si="55"/>
        <v>10720 Councillor</v>
      </c>
      <c r="O841" s="15">
        <f>IF(I841&lt;&gt;FALSE,VLOOKUP(H841,internet_municipalities!$B$2:$W$226,22,FALSE),"NO INTERNET")</f>
        <v>14893</v>
      </c>
      <c r="P841" s="16" t="str">
        <f t="shared" si="56"/>
        <v>Lost</v>
      </c>
    </row>
    <row r="842" spans="1:16" x14ac:dyDescent="0.2">
      <c r="A842">
        <v>10720</v>
      </c>
      <c r="B842" t="b">
        <v>0</v>
      </c>
      <c r="C842" t="s">
        <v>1463</v>
      </c>
      <c r="D842" t="s">
        <v>5609</v>
      </c>
      <c r="E842">
        <v>497</v>
      </c>
      <c r="F842" t="s">
        <v>1460</v>
      </c>
      <c r="G842" t="b">
        <v>1</v>
      </c>
      <c r="H842" t="str">
        <f>VLOOKUP(A842,all_municipalities!$A$2:$M$445,2,FALSE)</f>
        <v>Stratford, City of</v>
      </c>
      <c r="I842" t="b">
        <f>VLOOKUP(A842,all_municipalities!$A$2:$M$445,9,FALSE)</f>
        <v>1</v>
      </c>
      <c r="J842" t="b">
        <f>VLOOKUP(A842,all_municipalities!$A$2:$M$445,13, FALSE)</f>
        <v>1</v>
      </c>
      <c r="K842" t="str">
        <f t="shared" si="53"/>
        <v>NONE</v>
      </c>
      <c r="L842">
        <v>6</v>
      </c>
      <c r="M842" t="str">
        <f t="shared" si="54"/>
        <v>10720 Councillor</v>
      </c>
      <c r="N842" s="6" t="str">
        <f t="shared" si="55"/>
        <v>10720 Councillor</v>
      </c>
      <c r="O842" s="15">
        <f>IF(I842&lt;&gt;FALSE,VLOOKUP(H842,internet_municipalities!$B$2:$W$226,22,FALSE),"NO INTERNET")</f>
        <v>14893</v>
      </c>
      <c r="P842" s="16" t="str">
        <f t="shared" si="56"/>
        <v>Lost</v>
      </c>
    </row>
    <row r="843" spans="1:16" x14ac:dyDescent="0.2">
      <c r="A843">
        <v>10720</v>
      </c>
      <c r="B843" t="b">
        <v>0</v>
      </c>
      <c r="C843" t="s">
        <v>1463</v>
      </c>
      <c r="D843" t="s">
        <v>5610</v>
      </c>
      <c r="E843">
        <v>2736</v>
      </c>
      <c r="F843" t="s">
        <v>1460</v>
      </c>
      <c r="G843" t="b">
        <v>1</v>
      </c>
      <c r="H843" t="str">
        <f>VLOOKUP(A843,all_municipalities!$A$2:$M$445,2,FALSE)</f>
        <v>Stratford, City of</v>
      </c>
      <c r="I843" t="b">
        <f>VLOOKUP(A843,all_municipalities!$A$2:$M$445,9,FALSE)</f>
        <v>1</v>
      </c>
      <c r="J843" t="b">
        <f>VLOOKUP(A843,all_municipalities!$A$2:$M$445,13, FALSE)</f>
        <v>1</v>
      </c>
      <c r="K843" t="str">
        <f t="shared" si="53"/>
        <v>NONE</v>
      </c>
      <c r="L843">
        <v>6</v>
      </c>
      <c r="M843" t="str">
        <f t="shared" si="54"/>
        <v>10720 Councillor</v>
      </c>
      <c r="N843" s="6" t="str">
        <f t="shared" si="55"/>
        <v>10720 Councillor</v>
      </c>
      <c r="O843" s="15">
        <f>IF(I843&lt;&gt;FALSE,VLOOKUP(H843,internet_municipalities!$B$2:$W$226,22,FALSE),"NO INTERNET")</f>
        <v>14893</v>
      </c>
      <c r="P843" s="16" t="str">
        <f t="shared" si="56"/>
        <v>Lost</v>
      </c>
    </row>
    <row r="844" spans="1:16" x14ac:dyDescent="0.2">
      <c r="A844">
        <v>10720</v>
      </c>
      <c r="B844" t="b">
        <v>0</v>
      </c>
      <c r="C844" t="s">
        <v>1463</v>
      </c>
      <c r="D844" t="s">
        <v>2345</v>
      </c>
      <c r="E844">
        <v>1632</v>
      </c>
      <c r="F844" t="s">
        <v>1460</v>
      </c>
      <c r="G844" t="b">
        <v>1</v>
      </c>
      <c r="H844" t="str">
        <f>VLOOKUP(A844,all_municipalities!$A$2:$M$445,2,FALSE)</f>
        <v>Stratford, City of</v>
      </c>
      <c r="I844" t="b">
        <f>VLOOKUP(A844,all_municipalities!$A$2:$M$445,9,FALSE)</f>
        <v>1</v>
      </c>
      <c r="J844" t="b">
        <f>VLOOKUP(A844,all_municipalities!$A$2:$M$445,13, FALSE)</f>
        <v>1</v>
      </c>
      <c r="K844" t="str">
        <f t="shared" si="53"/>
        <v>NONE</v>
      </c>
      <c r="L844">
        <v>6</v>
      </c>
      <c r="M844" t="str">
        <f t="shared" si="54"/>
        <v>10720 Councillor</v>
      </c>
      <c r="N844" s="6" t="str">
        <f t="shared" si="55"/>
        <v>10720 Councillor</v>
      </c>
      <c r="O844" s="15">
        <f>IF(I844&lt;&gt;FALSE,VLOOKUP(H844,internet_municipalities!$B$2:$W$226,22,FALSE),"NO INTERNET")</f>
        <v>14893</v>
      </c>
      <c r="P844" s="16" t="str">
        <f t="shared" si="56"/>
        <v>Lost</v>
      </c>
    </row>
    <row r="845" spans="1:16" x14ac:dyDescent="0.2">
      <c r="A845">
        <v>10720</v>
      </c>
      <c r="B845" t="b">
        <v>0</v>
      </c>
      <c r="C845" t="s">
        <v>1463</v>
      </c>
      <c r="D845" t="s">
        <v>5611</v>
      </c>
      <c r="E845">
        <v>2313</v>
      </c>
      <c r="F845" t="s">
        <v>1460</v>
      </c>
      <c r="G845" t="b">
        <v>1</v>
      </c>
      <c r="H845" t="str">
        <f>VLOOKUP(A845,all_municipalities!$A$2:$M$445,2,FALSE)</f>
        <v>Stratford, City of</v>
      </c>
      <c r="I845" t="b">
        <f>VLOOKUP(A845,all_municipalities!$A$2:$M$445,9,FALSE)</f>
        <v>1</v>
      </c>
      <c r="J845" t="b">
        <f>VLOOKUP(A845,all_municipalities!$A$2:$M$445,13, FALSE)</f>
        <v>1</v>
      </c>
      <c r="K845" t="str">
        <f t="shared" si="53"/>
        <v>NONE</v>
      </c>
      <c r="L845">
        <v>6</v>
      </c>
      <c r="M845" t="str">
        <f t="shared" si="54"/>
        <v>10720 Councillor</v>
      </c>
      <c r="N845" s="6" t="str">
        <f t="shared" si="55"/>
        <v>10720 Councillor</v>
      </c>
      <c r="O845" s="15">
        <f>IF(I845&lt;&gt;FALSE,VLOOKUP(H845,internet_municipalities!$B$2:$W$226,22,FALSE),"NO INTERNET")</f>
        <v>14893</v>
      </c>
      <c r="P845" s="16" t="str">
        <f t="shared" si="56"/>
        <v>Lost</v>
      </c>
    </row>
    <row r="846" spans="1:16" x14ac:dyDescent="0.2">
      <c r="A846">
        <v>10720</v>
      </c>
      <c r="B846" t="b">
        <v>0</v>
      </c>
      <c r="C846" t="s">
        <v>1463</v>
      </c>
      <c r="D846" t="s">
        <v>5612</v>
      </c>
      <c r="E846">
        <v>3089</v>
      </c>
      <c r="F846" t="s">
        <v>1460</v>
      </c>
      <c r="G846" t="b">
        <v>1</v>
      </c>
      <c r="H846" t="str">
        <f>VLOOKUP(A846,all_municipalities!$A$2:$M$445,2,FALSE)</f>
        <v>Stratford, City of</v>
      </c>
      <c r="I846" t="b">
        <f>VLOOKUP(A846,all_municipalities!$A$2:$M$445,9,FALSE)</f>
        <v>1</v>
      </c>
      <c r="J846" t="b">
        <f>VLOOKUP(A846,all_municipalities!$A$2:$M$445,13, FALSE)</f>
        <v>1</v>
      </c>
      <c r="K846" t="str">
        <f t="shared" si="53"/>
        <v>NONE</v>
      </c>
      <c r="L846">
        <v>6</v>
      </c>
      <c r="M846" t="str">
        <f t="shared" si="54"/>
        <v>10720 Councillor</v>
      </c>
      <c r="N846" s="6" t="str">
        <f t="shared" si="55"/>
        <v>10720 Councillor</v>
      </c>
      <c r="O846" s="15">
        <f>IF(I846&lt;&gt;FALSE,VLOOKUP(H846,internet_municipalities!$B$2:$W$226,22,FALSE),"NO INTERNET")</f>
        <v>14893</v>
      </c>
      <c r="P846" s="16" t="str">
        <f t="shared" si="56"/>
        <v>Lost</v>
      </c>
    </row>
    <row r="847" spans="1:16" x14ac:dyDescent="0.2">
      <c r="A847">
        <v>10720</v>
      </c>
      <c r="B847" t="b">
        <v>0</v>
      </c>
      <c r="C847" t="s">
        <v>1463</v>
      </c>
      <c r="D847" t="s">
        <v>5613</v>
      </c>
      <c r="E847">
        <v>3336</v>
      </c>
      <c r="F847" t="s">
        <v>1460</v>
      </c>
      <c r="G847" t="b">
        <v>1</v>
      </c>
      <c r="H847" t="str">
        <f>VLOOKUP(A847,all_municipalities!$A$2:$M$445,2,FALSE)</f>
        <v>Stratford, City of</v>
      </c>
      <c r="I847" t="b">
        <f>VLOOKUP(A847,all_municipalities!$A$2:$M$445,9,FALSE)</f>
        <v>1</v>
      </c>
      <c r="J847" t="b">
        <f>VLOOKUP(A847,all_municipalities!$A$2:$M$445,13, FALSE)</f>
        <v>1</v>
      </c>
      <c r="K847" t="str">
        <f t="shared" si="53"/>
        <v>NONE</v>
      </c>
      <c r="L847">
        <v>6</v>
      </c>
      <c r="M847" t="str">
        <f t="shared" si="54"/>
        <v>10720 Councillor</v>
      </c>
      <c r="N847" s="6" t="str">
        <f t="shared" si="55"/>
        <v>10720 Councillor</v>
      </c>
      <c r="O847" s="15">
        <f>IF(I847&lt;&gt;FALSE,VLOOKUP(H847,internet_municipalities!$B$2:$W$226,22,FALSE),"NO INTERNET")</f>
        <v>14893</v>
      </c>
      <c r="P847" s="16" t="str">
        <f t="shared" si="56"/>
        <v>Lost</v>
      </c>
    </row>
    <row r="848" spans="1:16" x14ac:dyDescent="0.2">
      <c r="A848">
        <v>10720</v>
      </c>
      <c r="B848" t="b">
        <v>0</v>
      </c>
      <c r="C848" t="s">
        <v>1463</v>
      </c>
      <c r="D848" t="s">
        <v>5614</v>
      </c>
      <c r="E848">
        <v>2233</v>
      </c>
      <c r="F848" t="s">
        <v>1460</v>
      </c>
      <c r="G848" t="b">
        <v>1</v>
      </c>
      <c r="H848" t="str">
        <f>VLOOKUP(A848,all_municipalities!$A$2:$M$445,2,FALSE)</f>
        <v>Stratford, City of</v>
      </c>
      <c r="I848" t="b">
        <f>VLOOKUP(A848,all_municipalities!$A$2:$M$445,9,FALSE)</f>
        <v>1</v>
      </c>
      <c r="J848" t="b">
        <f>VLOOKUP(A848,all_municipalities!$A$2:$M$445,13, FALSE)</f>
        <v>1</v>
      </c>
      <c r="K848" t="str">
        <f t="shared" si="53"/>
        <v>NONE</v>
      </c>
      <c r="L848">
        <v>6</v>
      </c>
      <c r="M848" t="str">
        <f t="shared" si="54"/>
        <v>10720 Councillor</v>
      </c>
      <c r="N848" s="6" t="str">
        <f t="shared" si="55"/>
        <v>10720 Councillor</v>
      </c>
      <c r="O848" s="15">
        <f>IF(I848&lt;&gt;FALSE,VLOOKUP(H848,internet_municipalities!$B$2:$W$226,22,FALSE),"NO INTERNET")</f>
        <v>14893</v>
      </c>
      <c r="P848" s="16" t="str">
        <f t="shared" si="56"/>
        <v>Lost</v>
      </c>
    </row>
    <row r="849" spans="1:16" x14ac:dyDescent="0.2">
      <c r="A849">
        <v>10720</v>
      </c>
      <c r="B849" t="b">
        <v>0</v>
      </c>
      <c r="C849" t="s">
        <v>1463</v>
      </c>
      <c r="D849" t="s">
        <v>5615</v>
      </c>
      <c r="E849">
        <v>2232</v>
      </c>
      <c r="F849" t="s">
        <v>1460</v>
      </c>
      <c r="G849" t="b">
        <v>1</v>
      </c>
      <c r="H849" t="str">
        <f>VLOOKUP(A849,all_municipalities!$A$2:$M$445,2,FALSE)</f>
        <v>Stratford, City of</v>
      </c>
      <c r="I849" t="b">
        <f>VLOOKUP(A849,all_municipalities!$A$2:$M$445,9,FALSE)</f>
        <v>1</v>
      </c>
      <c r="J849" t="b">
        <f>VLOOKUP(A849,all_municipalities!$A$2:$M$445,13, FALSE)</f>
        <v>1</v>
      </c>
      <c r="K849" t="str">
        <f t="shared" si="53"/>
        <v>NONE</v>
      </c>
      <c r="L849">
        <v>6</v>
      </c>
      <c r="M849" t="str">
        <f t="shared" si="54"/>
        <v>10720 Councillor</v>
      </c>
      <c r="N849" s="6" t="str">
        <f t="shared" si="55"/>
        <v>10720 Councillor</v>
      </c>
      <c r="O849" s="15">
        <f>IF(I849&lt;&gt;FALSE,VLOOKUP(H849,internet_municipalities!$B$2:$W$226,22,FALSE),"NO INTERNET")</f>
        <v>14893</v>
      </c>
      <c r="P849" s="16" t="str">
        <f t="shared" si="56"/>
        <v>Lost</v>
      </c>
    </row>
    <row r="850" spans="1:16" x14ac:dyDescent="0.2">
      <c r="A850">
        <v>10720</v>
      </c>
      <c r="B850" t="b">
        <v>0</v>
      </c>
      <c r="C850" t="s">
        <v>1463</v>
      </c>
      <c r="D850" t="s">
        <v>5616</v>
      </c>
      <c r="E850">
        <v>2681</v>
      </c>
      <c r="F850" t="s">
        <v>1460</v>
      </c>
      <c r="G850" t="b">
        <v>1</v>
      </c>
      <c r="H850" t="str">
        <f>VLOOKUP(A850,all_municipalities!$A$2:$M$445,2,FALSE)</f>
        <v>Stratford, City of</v>
      </c>
      <c r="I850" t="b">
        <f>VLOOKUP(A850,all_municipalities!$A$2:$M$445,9,FALSE)</f>
        <v>1</v>
      </c>
      <c r="J850" t="b">
        <f>VLOOKUP(A850,all_municipalities!$A$2:$M$445,13, FALSE)</f>
        <v>1</v>
      </c>
      <c r="K850" t="str">
        <f t="shared" si="53"/>
        <v>NONE</v>
      </c>
      <c r="L850">
        <v>6</v>
      </c>
      <c r="M850" t="str">
        <f t="shared" si="54"/>
        <v>10720 Councillor</v>
      </c>
      <c r="N850" s="6" t="str">
        <f t="shared" si="55"/>
        <v>10720 Councillor</v>
      </c>
      <c r="O850" s="15">
        <f>IF(I850&lt;&gt;FALSE,VLOOKUP(H850,internet_municipalities!$B$2:$W$226,22,FALSE),"NO INTERNET")</f>
        <v>14893</v>
      </c>
      <c r="P850" s="16" t="str">
        <f t="shared" si="56"/>
        <v>Lost</v>
      </c>
    </row>
    <row r="851" spans="1:16" x14ac:dyDescent="0.2">
      <c r="A851">
        <v>10720</v>
      </c>
      <c r="B851" t="b">
        <v>0</v>
      </c>
      <c r="C851" t="s">
        <v>1463</v>
      </c>
      <c r="D851" t="s">
        <v>5617</v>
      </c>
      <c r="E851">
        <v>1322</v>
      </c>
      <c r="F851" t="s">
        <v>1460</v>
      </c>
      <c r="G851" t="b">
        <v>1</v>
      </c>
      <c r="H851" t="str">
        <f>VLOOKUP(A851,all_municipalities!$A$2:$M$445,2,FALSE)</f>
        <v>Stratford, City of</v>
      </c>
      <c r="I851" t="b">
        <f>VLOOKUP(A851,all_municipalities!$A$2:$M$445,9,FALSE)</f>
        <v>1</v>
      </c>
      <c r="J851" t="b">
        <f>VLOOKUP(A851,all_municipalities!$A$2:$M$445,13, FALSE)</f>
        <v>1</v>
      </c>
      <c r="K851" t="str">
        <f t="shared" si="53"/>
        <v>NONE</v>
      </c>
      <c r="L851">
        <v>6</v>
      </c>
      <c r="M851" t="str">
        <f t="shared" si="54"/>
        <v>10720 Councillor</v>
      </c>
      <c r="N851" s="6" t="str">
        <f t="shared" si="55"/>
        <v>10720 Councillor</v>
      </c>
      <c r="O851" s="15">
        <f>IF(I851&lt;&gt;FALSE,VLOOKUP(H851,internet_municipalities!$B$2:$W$226,22,FALSE),"NO INTERNET")</f>
        <v>14893</v>
      </c>
      <c r="P851" s="16" t="str">
        <f t="shared" si="56"/>
        <v>Lost</v>
      </c>
    </row>
    <row r="852" spans="1:16" x14ac:dyDescent="0.2">
      <c r="A852">
        <v>10720</v>
      </c>
      <c r="B852" t="b">
        <v>0</v>
      </c>
      <c r="C852" t="s">
        <v>1463</v>
      </c>
      <c r="D852" t="s">
        <v>5618</v>
      </c>
      <c r="E852">
        <v>857</v>
      </c>
      <c r="F852" t="s">
        <v>1460</v>
      </c>
      <c r="G852" t="b">
        <v>1</v>
      </c>
      <c r="H852" t="str">
        <f>VLOOKUP(A852,all_municipalities!$A$2:$M$445,2,FALSE)</f>
        <v>Stratford, City of</v>
      </c>
      <c r="I852" t="b">
        <f>VLOOKUP(A852,all_municipalities!$A$2:$M$445,9,FALSE)</f>
        <v>1</v>
      </c>
      <c r="J852" t="b">
        <f>VLOOKUP(A852,all_municipalities!$A$2:$M$445,13, FALSE)</f>
        <v>1</v>
      </c>
      <c r="K852" t="str">
        <f t="shared" si="53"/>
        <v>NONE</v>
      </c>
      <c r="L852">
        <v>6</v>
      </c>
      <c r="M852" t="str">
        <f t="shared" si="54"/>
        <v>10720 Councillor</v>
      </c>
      <c r="N852" s="6" t="str">
        <f t="shared" si="55"/>
        <v>10720 Councillor</v>
      </c>
      <c r="O852" s="15">
        <f>IF(I852&lt;&gt;FALSE,VLOOKUP(H852,internet_municipalities!$B$2:$W$226,22,FALSE),"NO INTERNET")</f>
        <v>14893</v>
      </c>
      <c r="P852" s="16" t="str">
        <f t="shared" si="56"/>
        <v>Lost</v>
      </c>
    </row>
    <row r="853" spans="1:16" x14ac:dyDescent="0.2">
      <c r="A853">
        <v>10720</v>
      </c>
      <c r="B853" t="b">
        <v>0</v>
      </c>
      <c r="C853" t="s">
        <v>1463</v>
      </c>
      <c r="D853" t="s">
        <v>5619</v>
      </c>
      <c r="E853">
        <v>3266</v>
      </c>
      <c r="F853" t="s">
        <v>1460</v>
      </c>
      <c r="G853" t="b">
        <v>1</v>
      </c>
      <c r="H853" t="str">
        <f>VLOOKUP(A853,all_municipalities!$A$2:$M$445,2,FALSE)</f>
        <v>Stratford, City of</v>
      </c>
      <c r="I853" t="b">
        <f>VLOOKUP(A853,all_municipalities!$A$2:$M$445,9,FALSE)</f>
        <v>1</v>
      </c>
      <c r="J853" t="b">
        <f>VLOOKUP(A853,all_municipalities!$A$2:$M$445,13, FALSE)</f>
        <v>1</v>
      </c>
      <c r="K853" t="str">
        <f t="shared" si="53"/>
        <v>NONE</v>
      </c>
      <c r="L853">
        <v>6</v>
      </c>
      <c r="M853" t="str">
        <f t="shared" si="54"/>
        <v>10720 Councillor</v>
      </c>
      <c r="N853" s="6" t="str">
        <f t="shared" si="55"/>
        <v>10720 Councillor</v>
      </c>
      <c r="O853" s="15">
        <f>IF(I853&lt;&gt;FALSE,VLOOKUP(H853,internet_municipalities!$B$2:$W$226,22,FALSE),"NO INTERNET")</f>
        <v>14893</v>
      </c>
      <c r="P853" s="16" t="str">
        <f t="shared" si="56"/>
        <v>Lost</v>
      </c>
    </row>
    <row r="854" spans="1:16" x14ac:dyDescent="0.2">
      <c r="A854">
        <v>10720</v>
      </c>
      <c r="B854" t="b">
        <v>0</v>
      </c>
      <c r="C854" t="s">
        <v>1463</v>
      </c>
      <c r="D854" t="s">
        <v>5620</v>
      </c>
      <c r="E854">
        <v>1979</v>
      </c>
      <c r="F854" t="s">
        <v>1460</v>
      </c>
      <c r="G854" t="b">
        <v>1</v>
      </c>
      <c r="H854" t="str">
        <f>VLOOKUP(A854,all_municipalities!$A$2:$M$445,2,FALSE)</f>
        <v>Stratford, City of</v>
      </c>
      <c r="I854" t="b">
        <f>VLOOKUP(A854,all_municipalities!$A$2:$M$445,9,FALSE)</f>
        <v>1</v>
      </c>
      <c r="J854" t="b">
        <f>VLOOKUP(A854,all_municipalities!$A$2:$M$445,13, FALSE)</f>
        <v>1</v>
      </c>
      <c r="K854" t="str">
        <f t="shared" si="53"/>
        <v>NONE</v>
      </c>
      <c r="L854">
        <v>6</v>
      </c>
      <c r="M854" t="str">
        <f t="shared" si="54"/>
        <v>10720 Councillor</v>
      </c>
      <c r="N854" s="6" t="str">
        <f t="shared" si="55"/>
        <v>10720 Councillor</v>
      </c>
      <c r="O854" s="15">
        <f>IF(I854&lt;&gt;FALSE,VLOOKUP(H854,internet_municipalities!$B$2:$W$226,22,FALSE),"NO INTERNET")</f>
        <v>14893</v>
      </c>
      <c r="P854" s="16" t="str">
        <f t="shared" si="56"/>
        <v>Lost</v>
      </c>
    </row>
    <row r="855" spans="1:16" x14ac:dyDescent="0.2">
      <c r="A855">
        <v>10720</v>
      </c>
      <c r="B855" t="b">
        <v>0</v>
      </c>
      <c r="C855" t="s">
        <v>1463</v>
      </c>
      <c r="D855" t="s">
        <v>5621</v>
      </c>
      <c r="E855">
        <v>2147</v>
      </c>
      <c r="F855" t="s">
        <v>1460</v>
      </c>
      <c r="G855" t="b">
        <v>1</v>
      </c>
      <c r="H855" t="str">
        <f>VLOOKUP(A855,all_municipalities!$A$2:$M$445,2,FALSE)</f>
        <v>Stratford, City of</v>
      </c>
      <c r="I855" t="b">
        <f>VLOOKUP(A855,all_municipalities!$A$2:$M$445,9,FALSE)</f>
        <v>1</v>
      </c>
      <c r="J855" t="b">
        <f>VLOOKUP(A855,all_municipalities!$A$2:$M$445,13, FALSE)</f>
        <v>1</v>
      </c>
      <c r="K855" t="str">
        <f t="shared" si="53"/>
        <v>NONE</v>
      </c>
      <c r="L855">
        <v>6</v>
      </c>
      <c r="M855" t="str">
        <f t="shared" si="54"/>
        <v>10720 Councillor</v>
      </c>
      <c r="N855" s="6" t="str">
        <f t="shared" si="55"/>
        <v>10720 Councillor</v>
      </c>
      <c r="O855" s="15">
        <f>IF(I855&lt;&gt;FALSE,VLOOKUP(H855,internet_municipalities!$B$2:$W$226,22,FALSE),"NO INTERNET")</f>
        <v>14893</v>
      </c>
      <c r="P855" s="16" t="str">
        <f t="shared" si="56"/>
        <v>Lost</v>
      </c>
    </row>
    <row r="856" spans="1:16" x14ac:dyDescent="0.2">
      <c r="A856">
        <v>10069</v>
      </c>
      <c r="B856" t="b">
        <v>1</v>
      </c>
      <c r="C856" t="s">
        <v>1712</v>
      </c>
      <c r="D856" t="s">
        <v>1713</v>
      </c>
      <c r="E856">
        <v>1896</v>
      </c>
      <c r="F856">
        <f>E856-1247</f>
        <v>649</v>
      </c>
      <c r="G856" t="b">
        <v>1</v>
      </c>
      <c r="H856" t="str">
        <f>VLOOKUP(A856,all_municipalities!$A$2:$M$445,2,FALSE)</f>
        <v>Barrie, City of</v>
      </c>
      <c r="I856" t="b">
        <f>VLOOKUP(A856,all_municipalities!$A$2:$M$445,9,FALSE)</f>
        <v>1</v>
      </c>
      <c r="J856" t="b">
        <f>VLOOKUP(A856,all_municipalities!$A$2:$M$445,13, FALSE)</f>
        <v>1</v>
      </c>
      <c r="K856" t="str">
        <f t="shared" si="53"/>
        <v>LOW</v>
      </c>
      <c r="L856">
        <v>5</v>
      </c>
      <c r="M856" t="str">
        <f t="shared" si="54"/>
        <v>10069 Councillor, Ward 10</v>
      </c>
      <c r="N856" s="6" t="str">
        <f t="shared" si="55"/>
        <v>10069 Councillor, Ward 10</v>
      </c>
      <c r="O856" s="15">
        <f>IF(I856&lt;&gt;FALSE,VLOOKUP(H856,internet_municipalities!$B$2:$W$226,22,FALSE),"NO INTERNET")</f>
        <v>70775</v>
      </c>
      <c r="P856" s="16">
        <f t="shared" si="56"/>
        <v>9.169904627340162E-3</v>
      </c>
    </row>
    <row r="857" spans="1:16" x14ac:dyDescent="0.2">
      <c r="A857">
        <v>10069</v>
      </c>
      <c r="B857" t="b">
        <v>1</v>
      </c>
      <c r="C857" t="s">
        <v>1714</v>
      </c>
      <c r="D857" t="s">
        <v>1715</v>
      </c>
      <c r="E857">
        <v>1427</v>
      </c>
      <c r="F857">
        <f>E857-251</f>
        <v>1176</v>
      </c>
      <c r="G857" t="b">
        <v>1</v>
      </c>
      <c r="H857" t="str">
        <f>VLOOKUP(A857,all_municipalities!$A$2:$M$445,2,FALSE)</f>
        <v>Barrie, City of</v>
      </c>
      <c r="I857" t="b">
        <f>VLOOKUP(A857,all_municipalities!$A$2:$M$445,9,FALSE)</f>
        <v>1</v>
      </c>
      <c r="J857" t="b">
        <f>VLOOKUP(A857,all_municipalities!$A$2:$M$445,13, FALSE)</f>
        <v>1</v>
      </c>
      <c r="K857" t="str">
        <f t="shared" si="53"/>
        <v>NONE</v>
      </c>
      <c r="L857">
        <v>5</v>
      </c>
      <c r="M857" t="str">
        <f t="shared" si="54"/>
        <v>10069 Councillor, Ward 9</v>
      </c>
      <c r="N857" s="6" t="str">
        <f t="shared" si="55"/>
        <v>10069 Councillor, Ward 9</v>
      </c>
      <c r="O857" s="15">
        <f>IF(I857&lt;&gt;FALSE,VLOOKUP(H857,internet_municipalities!$B$2:$W$226,22,FALSE),"NO INTERNET")</f>
        <v>70775</v>
      </c>
      <c r="P857" s="16">
        <f t="shared" si="56"/>
        <v>1.6616036736135643E-2</v>
      </c>
    </row>
    <row r="858" spans="1:16" x14ac:dyDescent="0.2">
      <c r="A858">
        <v>10069</v>
      </c>
      <c r="B858" t="b">
        <v>1</v>
      </c>
      <c r="C858" t="s">
        <v>1716</v>
      </c>
      <c r="D858" t="s">
        <v>1717</v>
      </c>
      <c r="E858">
        <v>2877</v>
      </c>
      <c r="F858">
        <f>E858-E882</f>
        <v>2114</v>
      </c>
      <c r="G858" t="b">
        <v>1</v>
      </c>
      <c r="H858" t="str">
        <f>VLOOKUP(A858,all_municipalities!$A$2:$M$445,2,FALSE)</f>
        <v>Barrie, City of</v>
      </c>
      <c r="I858" t="b">
        <f>VLOOKUP(A858,all_municipalities!$A$2:$M$445,9,FALSE)</f>
        <v>1</v>
      </c>
      <c r="J858" t="b">
        <f>VLOOKUP(A858,all_municipalities!$A$2:$M$445,13, FALSE)</f>
        <v>1</v>
      </c>
      <c r="K858" t="str">
        <f t="shared" si="53"/>
        <v>NONE</v>
      </c>
      <c r="L858">
        <v>5</v>
      </c>
      <c r="M858" t="str">
        <f t="shared" si="54"/>
        <v>10069 Councillor, Ward 8</v>
      </c>
      <c r="N858" s="6" t="str">
        <f t="shared" si="55"/>
        <v>10069 Councillor, Ward 8</v>
      </c>
      <c r="O858" s="15">
        <f>IF(I858&lt;&gt;FALSE,VLOOKUP(H858,internet_municipalities!$B$2:$W$226,22,FALSE),"NO INTERNET")</f>
        <v>70775</v>
      </c>
      <c r="P858" s="16">
        <f t="shared" si="56"/>
        <v>2.9869304132815258E-2</v>
      </c>
    </row>
    <row r="859" spans="1:16" x14ac:dyDescent="0.2">
      <c r="A859">
        <v>10069</v>
      </c>
      <c r="B859" t="b">
        <v>1</v>
      </c>
      <c r="C859" t="s">
        <v>1718</v>
      </c>
      <c r="D859" t="s">
        <v>1719</v>
      </c>
      <c r="E859" t="s">
        <v>461</v>
      </c>
      <c r="F859" t="s">
        <v>461</v>
      </c>
      <c r="G859" t="b">
        <v>1</v>
      </c>
      <c r="H859" t="str">
        <f>VLOOKUP(A859,all_municipalities!$A$2:$M$445,2,FALSE)</f>
        <v>Barrie, City of</v>
      </c>
      <c r="I859" t="b">
        <f>VLOOKUP(A859,all_municipalities!$A$2:$M$445,9,FALSE)</f>
        <v>1</v>
      </c>
      <c r="J859" t="b">
        <f>VLOOKUP(A859,all_municipalities!$A$2:$M$445,13, FALSE)</f>
        <v>1</v>
      </c>
      <c r="K859" t="str">
        <f t="shared" si="53"/>
        <v>NONE</v>
      </c>
      <c r="L859">
        <v>5</v>
      </c>
      <c r="M859" t="str">
        <f t="shared" si="54"/>
        <v>10069 Councillor, Ward 7</v>
      </c>
      <c r="N859" s="6" t="str">
        <f t="shared" si="55"/>
        <v>10069 Councillor, Ward 7</v>
      </c>
      <c r="O859" s="15">
        <f>IF(I859&lt;&gt;FALSE,VLOOKUP(H859,internet_municipalities!$B$2:$W$226,22,FALSE),"NO INTERNET")</f>
        <v>70775</v>
      </c>
      <c r="P859" s="16" t="str">
        <f t="shared" si="56"/>
        <v>Acclaimed</v>
      </c>
    </row>
    <row r="860" spans="1:16" x14ac:dyDescent="0.2">
      <c r="A860">
        <v>10069</v>
      </c>
      <c r="B860" t="b">
        <v>1</v>
      </c>
      <c r="C860" t="s">
        <v>1720</v>
      </c>
      <c r="D860" t="s">
        <v>1721</v>
      </c>
      <c r="E860">
        <v>1036</v>
      </c>
      <c r="F860">
        <f>E860-E881</f>
        <v>152</v>
      </c>
      <c r="G860" t="b">
        <v>1</v>
      </c>
      <c r="H860" t="str">
        <f>VLOOKUP(A860,all_municipalities!$A$2:$M$445,2,FALSE)</f>
        <v>Barrie, City of</v>
      </c>
      <c r="I860" t="b">
        <f>VLOOKUP(A860,all_municipalities!$A$2:$M$445,9,FALSE)</f>
        <v>1</v>
      </c>
      <c r="J860" t="b">
        <f>VLOOKUP(A860,all_municipalities!$A$2:$M$445,13, FALSE)</f>
        <v>1</v>
      </c>
      <c r="K860" t="str">
        <f t="shared" si="53"/>
        <v>LOW</v>
      </c>
      <c r="L860">
        <v>5</v>
      </c>
      <c r="M860" t="str">
        <f t="shared" si="54"/>
        <v>10069 Councillor, Ward 6</v>
      </c>
      <c r="N860" s="6" t="str">
        <f t="shared" si="55"/>
        <v>10069 Councillor, Ward 6</v>
      </c>
      <c r="O860" s="15">
        <f>IF(I860&lt;&gt;FALSE,VLOOKUP(H860,internet_municipalities!$B$2:$W$226,22,FALSE),"NO INTERNET")</f>
        <v>70775</v>
      </c>
      <c r="P860" s="16">
        <f t="shared" si="56"/>
        <v>2.1476510067114092E-3</v>
      </c>
    </row>
    <row r="861" spans="1:16" x14ac:dyDescent="0.2">
      <c r="A861">
        <v>10069</v>
      </c>
      <c r="B861" t="b">
        <v>1</v>
      </c>
      <c r="C861" t="s">
        <v>1473</v>
      </c>
      <c r="D861" t="s">
        <v>1722</v>
      </c>
      <c r="E861" t="s">
        <v>461</v>
      </c>
      <c r="F861" t="s">
        <v>461</v>
      </c>
      <c r="G861" t="b">
        <v>1</v>
      </c>
      <c r="H861" t="str">
        <f>VLOOKUP(A861,all_municipalities!$A$2:$M$445,2,FALSE)</f>
        <v>Barrie, City of</v>
      </c>
      <c r="I861" t="b">
        <f>VLOOKUP(A861,all_municipalities!$A$2:$M$445,9,FALSE)</f>
        <v>1</v>
      </c>
      <c r="J861" t="b">
        <f>VLOOKUP(A861,all_municipalities!$A$2:$M$445,13, FALSE)</f>
        <v>1</v>
      </c>
      <c r="K861" t="str">
        <f t="shared" si="53"/>
        <v>NONE</v>
      </c>
      <c r="L861">
        <v>5</v>
      </c>
      <c r="M861" t="str">
        <f t="shared" si="54"/>
        <v>10069 Councillor, Ward 5</v>
      </c>
      <c r="N861" s="6" t="str">
        <f t="shared" si="55"/>
        <v>10069 Councillor, Ward 5</v>
      </c>
      <c r="O861" s="15">
        <f>IF(I861&lt;&gt;FALSE,VLOOKUP(H861,internet_municipalities!$B$2:$W$226,22,FALSE),"NO INTERNET")</f>
        <v>70775</v>
      </c>
      <c r="P861" s="16" t="str">
        <f t="shared" si="56"/>
        <v>Acclaimed</v>
      </c>
    </row>
    <row r="862" spans="1:16" x14ac:dyDescent="0.2">
      <c r="A862">
        <v>10069</v>
      </c>
      <c r="B862" t="b">
        <v>1</v>
      </c>
      <c r="C862" t="s">
        <v>1471</v>
      </c>
      <c r="D862" t="s">
        <v>1723</v>
      </c>
      <c r="E862">
        <v>1134</v>
      </c>
      <c r="F862">
        <v>364</v>
      </c>
      <c r="G862" t="b">
        <v>1</v>
      </c>
      <c r="H862" t="str">
        <f>VLOOKUP(A862,all_municipalities!$A$2:$M$445,2,FALSE)</f>
        <v>Barrie, City of</v>
      </c>
      <c r="I862" t="b">
        <f>VLOOKUP(A862,all_municipalities!$A$2:$M$445,9,FALSE)</f>
        <v>1</v>
      </c>
      <c r="J862" t="b">
        <f>VLOOKUP(A862,all_municipalities!$A$2:$M$445,13, FALSE)</f>
        <v>1</v>
      </c>
      <c r="K862" t="str">
        <f t="shared" si="53"/>
        <v>LOW</v>
      </c>
      <c r="L862">
        <v>5</v>
      </c>
      <c r="M862" t="str">
        <f t="shared" si="54"/>
        <v>10069 Councillor, Ward 4</v>
      </c>
      <c r="N862" s="6" t="str">
        <f t="shared" si="55"/>
        <v>10069 Councillor, Ward 4</v>
      </c>
      <c r="O862" s="15">
        <f>IF(I862&lt;&gt;FALSE,VLOOKUP(H862,internet_municipalities!$B$2:$W$226,22,FALSE),"NO INTERNET")</f>
        <v>70775</v>
      </c>
      <c r="P862" s="16">
        <f t="shared" si="56"/>
        <v>5.1430589897562698E-3</v>
      </c>
    </row>
    <row r="863" spans="1:16" x14ac:dyDescent="0.2">
      <c r="A863">
        <v>10069</v>
      </c>
      <c r="B863" t="b">
        <v>1</v>
      </c>
      <c r="C863" t="s">
        <v>1475</v>
      </c>
      <c r="D863" t="s">
        <v>1724</v>
      </c>
      <c r="E863">
        <v>2001</v>
      </c>
      <c r="F863">
        <v>1577</v>
      </c>
      <c r="G863" t="b">
        <v>1</v>
      </c>
      <c r="H863" t="str">
        <f>VLOOKUP(A863,all_municipalities!$A$2:$M$445,2,FALSE)</f>
        <v>Barrie, City of</v>
      </c>
      <c r="I863" t="b">
        <f>VLOOKUP(A863,all_municipalities!$A$2:$M$445,9,FALSE)</f>
        <v>1</v>
      </c>
      <c r="J863" t="b">
        <f>VLOOKUP(A863,all_municipalities!$A$2:$M$445,13, FALSE)</f>
        <v>1</v>
      </c>
      <c r="K863" t="str">
        <f t="shared" si="53"/>
        <v>NONE</v>
      </c>
      <c r="L863">
        <v>5</v>
      </c>
      <c r="M863" t="str">
        <f t="shared" si="54"/>
        <v>10069 Councillor, Ward 3</v>
      </c>
      <c r="N863" s="6" t="str">
        <f t="shared" si="55"/>
        <v>10069 Councillor, Ward 3</v>
      </c>
      <c r="O863" s="15">
        <f>IF(I863&lt;&gt;FALSE,VLOOKUP(H863,internet_municipalities!$B$2:$W$226,22,FALSE),"NO INTERNET")</f>
        <v>70775</v>
      </c>
      <c r="P863" s="16">
        <f t="shared" si="56"/>
        <v>2.2281879194630871E-2</v>
      </c>
    </row>
    <row r="864" spans="1:16" x14ac:dyDescent="0.2">
      <c r="A864">
        <v>10069</v>
      </c>
      <c r="B864" t="b">
        <v>1</v>
      </c>
      <c r="C864" t="s">
        <v>1453</v>
      </c>
      <c r="D864" t="s">
        <v>1725</v>
      </c>
      <c r="E864">
        <v>1418</v>
      </c>
      <c r="F864">
        <v>374</v>
      </c>
      <c r="G864" t="b">
        <v>1</v>
      </c>
      <c r="H864" t="str">
        <f>VLOOKUP(A864,all_municipalities!$A$2:$M$445,2,FALSE)</f>
        <v>Barrie, City of</v>
      </c>
      <c r="I864" t="b">
        <f>VLOOKUP(A864,all_municipalities!$A$2:$M$445,9,FALSE)</f>
        <v>1</v>
      </c>
      <c r="J864" t="b">
        <f>VLOOKUP(A864,all_municipalities!$A$2:$M$445,13, FALSE)</f>
        <v>1</v>
      </c>
      <c r="K864" t="str">
        <f t="shared" si="53"/>
        <v>LOW</v>
      </c>
      <c r="L864">
        <v>5</v>
      </c>
      <c r="M864" t="str">
        <f t="shared" si="54"/>
        <v>10069 Councillor, Ward 2</v>
      </c>
      <c r="N864" s="6" t="str">
        <f t="shared" si="55"/>
        <v>10069 Councillor, Ward 2</v>
      </c>
      <c r="O864" s="15">
        <f>IF(I864&lt;&gt;FALSE,VLOOKUP(H864,internet_municipalities!$B$2:$W$226,22,FALSE),"NO INTERNET")</f>
        <v>70775</v>
      </c>
      <c r="P864" s="16">
        <f t="shared" si="56"/>
        <v>5.2843518191451784E-3</v>
      </c>
    </row>
    <row r="865" spans="1:16" x14ac:dyDescent="0.2">
      <c r="A865">
        <v>10069</v>
      </c>
      <c r="B865" t="b">
        <v>1</v>
      </c>
      <c r="C865" t="s">
        <v>1456</v>
      </c>
      <c r="D865" t="s">
        <v>1726</v>
      </c>
      <c r="E865">
        <v>1752</v>
      </c>
      <c r="F865">
        <v>783</v>
      </c>
      <c r="G865" t="b">
        <v>1</v>
      </c>
      <c r="H865" t="str">
        <f>VLOOKUP(A865,all_municipalities!$A$2:$M$445,2,FALSE)</f>
        <v>Barrie, City of</v>
      </c>
      <c r="I865" t="b">
        <f>VLOOKUP(A865,all_municipalities!$A$2:$M$445,9,FALSE)</f>
        <v>1</v>
      </c>
      <c r="J865" t="b">
        <f>VLOOKUP(A865,all_municipalities!$A$2:$M$445,13, FALSE)</f>
        <v>1</v>
      </c>
      <c r="K865" t="str">
        <f t="shared" si="53"/>
        <v>LOW</v>
      </c>
      <c r="L865">
        <v>5</v>
      </c>
      <c r="M865" t="str">
        <f t="shared" si="54"/>
        <v>10069 Councillor, Ward 1</v>
      </c>
      <c r="N865" s="6" t="str">
        <f t="shared" si="55"/>
        <v>10069 Councillor, Ward 1</v>
      </c>
      <c r="O865" s="15">
        <f>IF(I865&lt;&gt;FALSE,VLOOKUP(H865,internet_municipalities!$B$2:$W$226,22,FALSE),"NO INTERNET")</f>
        <v>70775</v>
      </c>
      <c r="P865" s="16">
        <f t="shared" si="56"/>
        <v>1.1063228541151536E-2</v>
      </c>
    </row>
    <row r="866" spans="1:16" x14ac:dyDescent="0.2">
      <c r="A866">
        <v>10069</v>
      </c>
      <c r="B866" t="b">
        <v>0</v>
      </c>
      <c r="C866" t="s">
        <v>1456</v>
      </c>
      <c r="D866" t="s">
        <v>1727</v>
      </c>
      <c r="E866">
        <v>815</v>
      </c>
      <c r="F866" t="s">
        <v>1460</v>
      </c>
      <c r="G866" t="b">
        <v>1</v>
      </c>
      <c r="H866" t="str">
        <f>VLOOKUP(A866,all_municipalities!$A$2:$M$445,2,FALSE)</f>
        <v>Barrie, City of</v>
      </c>
      <c r="I866" t="b">
        <f>VLOOKUP(A866,all_municipalities!$A$2:$M$445,9,FALSE)</f>
        <v>1</v>
      </c>
      <c r="J866" t="b">
        <f>VLOOKUP(A866,all_municipalities!$A$2:$M$445,13, FALSE)</f>
        <v>1</v>
      </c>
      <c r="K866" t="str">
        <f t="shared" si="53"/>
        <v>NONE</v>
      </c>
      <c r="L866">
        <v>5</v>
      </c>
      <c r="M866" t="str">
        <f t="shared" si="54"/>
        <v>10069 Councillor, Ward 1</v>
      </c>
      <c r="N866" s="6" t="str">
        <f t="shared" si="55"/>
        <v>10069 Councillor, Ward 1</v>
      </c>
      <c r="O866" s="15">
        <f>IF(I866&lt;&gt;FALSE,VLOOKUP(H866,internet_municipalities!$B$2:$W$226,22,FALSE),"NO INTERNET")</f>
        <v>70775</v>
      </c>
      <c r="P866" s="16" t="str">
        <f t="shared" si="56"/>
        <v>Lost</v>
      </c>
    </row>
    <row r="867" spans="1:16" x14ac:dyDescent="0.2">
      <c r="A867">
        <v>10069</v>
      </c>
      <c r="B867" t="b">
        <v>0</v>
      </c>
      <c r="C867" t="s">
        <v>1456</v>
      </c>
      <c r="D867" t="s">
        <v>1728</v>
      </c>
      <c r="E867">
        <v>969</v>
      </c>
      <c r="F867" t="s">
        <v>1460</v>
      </c>
      <c r="G867" t="b">
        <v>1</v>
      </c>
      <c r="H867" t="str">
        <f>VLOOKUP(A867,all_municipalities!$A$2:$M$445,2,FALSE)</f>
        <v>Barrie, City of</v>
      </c>
      <c r="I867" t="b">
        <f>VLOOKUP(A867,all_municipalities!$A$2:$M$445,9,FALSE)</f>
        <v>1</v>
      </c>
      <c r="J867" t="b">
        <f>VLOOKUP(A867,all_municipalities!$A$2:$M$445,13, FALSE)</f>
        <v>1</v>
      </c>
      <c r="K867" t="str">
        <f t="shared" si="53"/>
        <v>NONE</v>
      </c>
      <c r="L867">
        <v>5</v>
      </c>
      <c r="M867" t="str">
        <f t="shared" si="54"/>
        <v>10069 Councillor, Ward 1</v>
      </c>
      <c r="N867" s="6" t="str">
        <f t="shared" si="55"/>
        <v>10069 Councillor, Ward 1</v>
      </c>
      <c r="O867" s="15">
        <f>IF(I867&lt;&gt;FALSE,VLOOKUP(H867,internet_municipalities!$B$2:$W$226,22,FALSE),"NO INTERNET")</f>
        <v>70775</v>
      </c>
      <c r="P867" s="16" t="str">
        <f t="shared" si="56"/>
        <v>Lost</v>
      </c>
    </row>
    <row r="868" spans="1:16" x14ac:dyDescent="0.2">
      <c r="A868">
        <v>10069</v>
      </c>
      <c r="B868" t="b">
        <v>0</v>
      </c>
      <c r="C868" t="s">
        <v>1453</v>
      </c>
      <c r="D868" t="s">
        <v>1729</v>
      </c>
      <c r="E868">
        <v>70</v>
      </c>
      <c r="F868" t="s">
        <v>1460</v>
      </c>
      <c r="G868" t="b">
        <v>1</v>
      </c>
      <c r="H868" t="str">
        <f>VLOOKUP(A868,all_municipalities!$A$2:$M$445,2,FALSE)</f>
        <v>Barrie, City of</v>
      </c>
      <c r="I868" t="b">
        <f>VLOOKUP(A868,all_municipalities!$A$2:$M$445,9,FALSE)</f>
        <v>1</v>
      </c>
      <c r="J868" t="b">
        <f>VLOOKUP(A868,all_municipalities!$A$2:$M$445,13, FALSE)</f>
        <v>1</v>
      </c>
      <c r="K868" t="str">
        <f t="shared" si="53"/>
        <v>NONE</v>
      </c>
      <c r="L868">
        <v>5</v>
      </c>
      <c r="M868" t="str">
        <f t="shared" si="54"/>
        <v>10069 Councillor, Ward 2</v>
      </c>
      <c r="N868" s="6" t="str">
        <f t="shared" si="55"/>
        <v>10069 Councillor, Ward 2</v>
      </c>
      <c r="O868" s="15">
        <f>IF(I868&lt;&gt;FALSE,VLOOKUP(H868,internet_municipalities!$B$2:$W$226,22,FALSE),"NO INTERNET")</f>
        <v>70775</v>
      </c>
      <c r="P868" s="16" t="str">
        <f t="shared" si="56"/>
        <v>Lost</v>
      </c>
    </row>
    <row r="869" spans="1:16" x14ac:dyDescent="0.2">
      <c r="A869">
        <v>10069</v>
      </c>
      <c r="B869" t="b">
        <v>0</v>
      </c>
      <c r="C869" t="s">
        <v>1453</v>
      </c>
      <c r="D869" t="s">
        <v>1730</v>
      </c>
      <c r="E869">
        <v>1044</v>
      </c>
      <c r="F869" t="s">
        <v>1460</v>
      </c>
      <c r="G869" t="b">
        <v>1</v>
      </c>
      <c r="H869" t="str">
        <f>VLOOKUP(A869,all_municipalities!$A$2:$M$445,2,FALSE)</f>
        <v>Barrie, City of</v>
      </c>
      <c r="I869" t="b">
        <f>VLOOKUP(A869,all_municipalities!$A$2:$M$445,9,FALSE)</f>
        <v>1</v>
      </c>
      <c r="J869" t="b">
        <f>VLOOKUP(A869,all_municipalities!$A$2:$M$445,13, FALSE)</f>
        <v>1</v>
      </c>
      <c r="K869" t="str">
        <f t="shared" si="53"/>
        <v>NONE</v>
      </c>
      <c r="L869">
        <v>5</v>
      </c>
      <c r="M869" t="str">
        <f t="shared" si="54"/>
        <v>10069 Councillor, Ward 2</v>
      </c>
      <c r="N869" s="6" t="str">
        <f t="shared" si="55"/>
        <v>10069 Councillor, Ward 2</v>
      </c>
      <c r="O869" s="15">
        <f>IF(I869&lt;&gt;FALSE,VLOOKUP(H869,internet_municipalities!$B$2:$W$226,22,FALSE),"NO INTERNET")</f>
        <v>70775</v>
      </c>
      <c r="P869" s="16" t="str">
        <f t="shared" si="56"/>
        <v>Lost</v>
      </c>
    </row>
    <row r="870" spans="1:16" x14ac:dyDescent="0.2">
      <c r="A870">
        <v>10069</v>
      </c>
      <c r="B870" t="b">
        <v>0</v>
      </c>
      <c r="C870" t="s">
        <v>1453</v>
      </c>
      <c r="D870" t="s">
        <v>1731</v>
      </c>
      <c r="E870">
        <v>184</v>
      </c>
      <c r="F870" t="s">
        <v>1460</v>
      </c>
      <c r="G870" t="b">
        <v>1</v>
      </c>
      <c r="H870" t="str">
        <f>VLOOKUP(A870,all_municipalities!$A$2:$M$445,2,FALSE)</f>
        <v>Barrie, City of</v>
      </c>
      <c r="I870" t="b">
        <f>VLOOKUP(A870,all_municipalities!$A$2:$M$445,9,FALSE)</f>
        <v>1</v>
      </c>
      <c r="J870" t="b">
        <f>VLOOKUP(A870,all_municipalities!$A$2:$M$445,13, FALSE)</f>
        <v>1</v>
      </c>
      <c r="K870" t="str">
        <f t="shared" si="53"/>
        <v>NONE</v>
      </c>
      <c r="L870">
        <v>5</v>
      </c>
      <c r="M870" t="str">
        <f t="shared" si="54"/>
        <v>10069 Councillor, Ward 2</v>
      </c>
      <c r="N870" s="6" t="str">
        <f t="shared" si="55"/>
        <v>10069 Councillor, Ward 2</v>
      </c>
      <c r="O870" s="15">
        <f>IF(I870&lt;&gt;FALSE,VLOOKUP(H870,internet_municipalities!$B$2:$W$226,22,FALSE),"NO INTERNET")</f>
        <v>70775</v>
      </c>
      <c r="P870" s="16" t="str">
        <f t="shared" si="56"/>
        <v>Lost</v>
      </c>
    </row>
    <row r="871" spans="1:16" x14ac:dyDescent="0.2">
      <c r="A871">
        <v>10069</v>
      </c>
      <c r="B871" t="b">
        <v>0</v>
      </c>
      <c r="C871" t="s">
        <v>1453</v>
      </c>
      <c r="D871" t="s">
        <v>1732</v>
      </c>
      <c r="E871">
        <v>607</v>
      </c>
      <c r="F871" t="s">
        <v>1460</v>
      </c>
      <c r="G871" t="b">
        <v>1</v>
      </c>
      <c r="H871" t="str">
        <f>VLOOKUP(A871,all_municipalities!$A$2:$M$445,2,FALSE)</f>
        <v>Barrie, City of</v>
      </c>
      <c r="I871" t="b">
        <f>VLOOKUP(A871,all_municipalities!$A$2:$M$445,9,FALSE)</f>
        <v>1</v>
      </c>
      <c r="J871" t="b">
        <f>VLOOKUP(A871,all_municipalities!$A$2:$M$445,13, FALSE)</f>
        <v>1</v>
      </c>
      <c r="K871" t="str">
        <f t="shared" si="53"/>
        <v>NONE</v>
      </c>
      <c r="L871">
        <v>5</v>
      </c>
      <c r="M871" t="str">
        <f t="shared" si="54"/>
        <v>10069 Councillor, Ward 2</v>
      </c>
      <c r="N871" s="6" t="str">
        <f t="shared" si="55"/>
        <v>10069 Councillor, Ward 2</v>
      </c>
      <c r="O871" s="15">
        <f>IF(I871&lt;&gt;FALSE,VLOOKUP(H871,internet_municipalities!$B$2:$W$226,22,FALSE),"NO INTERNET")</f>
        <v>70775</v>
      </c>
      <c r="P871" s="16" t="str">
        <f t="shared" si="56"/>
        <v>Lost</v>
      </c>
    </row>
    <row r="872" spans="1:16" x14ac:dyDescent="0.2">
      <c r="A872">
        <v>10069</v>
      </c>
      <c r="B872" t="b">
        <v>0</v>
      </c>
      <c r="C872" t="s">
        <v>1453</v>
      </c>
      <c r="D872" t="s">
        <v>1733</v>
      </c>
      <c r="E872">
        <v>502</v>
      </c>
      <c r="F872" t="s">
        <v>1460</v>
      </c>
      <c r="G872" t="b">
        <v>1</v>
      </c>
      <c r="H872" t="str">
        <f>VLOOKUP(A872,all_municipalities!$A$2:$M$445,2,FALSE)</f>
        <v>Barrie, City of</v>
      </c>
      <c r="I872" t="b">
        <f>VLOOKUP(A872,all_municipalities!$A$2:$M$445,9,FALSE)</f>
        <v>1</v>
      </c>
      <c r="J872" t="b">
        <f>VLOOKUP(A872,all_municipalities!$A$2:$M$445,13, FALSE)</f>
        <v>1</v>
      </c>
      <c r="K872" t="str">
        <f t="shared" si="53"/>
        <v>NONE</v>
      </c>
      <c r="L872">
        <v>5</v>
      </c>
      <c r="M872" t="str">
        <f t="shared" si="54"/>
        <v>10069 Councillor, Ward 2</v>
      </c>
      <c r="N872" s="6" t="str">
        <f t="shared" si="55"/>
        <v>10069 Councillor, Ward 2</v>
      </c>
      <c r="O872" s="15">
        <f>IF(I872&lt;&gt;FALSE,VLOOKUP(H872,internet_municipalities!$B$2:$W$226,22,FALSE),"NO INTERNET")</f>
        <v>70775</v>
      </c>
      <c r="P872" s="16" t="str">
        <f t="shared" si="56"/>
        <v>Lost</v>
      </c>
    </row>
    <row r="873" spans="1:16" x14ac:dyDescent="0.2">
      <c r="A873">
        <v>10069</v>
      </c>
      <c r="B873" t="b">
        <v>0</v>
      </c>
      <c r="C873" t="s">
        <v>1475</v>
      </c>
      <c r="D873" t="s">
        <v>1734</v>
      </c>
      <c r="E873">
        <v>424</v>
      </c>
      <c r="F873" t="s">
        <v>1460</v>
      </c>
      <c r="G873" t="b">
        <v>1</v>
      </c>
      <c r="H873" t="str">
        <f>VLOOKUP(A873,all_municipalities!$A$2:$M$445,2,FALSE)</f>
        <v>Barrie, City of</v>
      </c>
      <c r="I873" t="b">
        <f>VLOOKUP(A873,all_municipalities!$A$2:$M$445,9,FALSE)</f>
        <v>1</v>
      </c>
      <c r="J873" t="b">
        <f>VLOOKUP(A873,all_municipalities!$A$2:$M$445,13, FALSE)</f>
        <v>1</v>
      </c>
      <c r="K873" t="str">
        <f t="shared" si="53"/>
        <v>NONE</v>
      </c>
      <c r="L873">
        <v>5</v>
      </c>
      <c r="M873" t="str">
        <f t="shared" si="54"/>
        <v>10069 Councillor, Ward 3</v>
      </c>
      <c r="N873" s="6" t="str">
        <f t="shared" si="55"/>
        <v>10069 Councillor, Ward 3</v>
      </c>
      <c r="O873" s="15">
        <f>IF(I873&lt;&gt;FALSE,VLOOKUP(H873,internet_municipalities!$B$2:$W$226,22,FALSE),"NO INTERNET")</f>
        <v>70775</v>
      </c>
      <c r="P873" s="16" t="str">
        <f t="shared" si="56"/>
        <v>Lost</v>
      </c>
    </row>
    <row r="874" spans="1:16" x14ac:dyDescent="0.2">
      <c r="A874">
        <v>10069</v>
      </c>
      <c r="B874" t="b">
        <v>0</v>
      </c>
      <c r="C874" t="s">
        <v>1475</v>
      </c>
      <c r="D874" t="s">
        <v>1735</v>
      </c>
      <c r="E874">
        <v>327</v>
      </c>
      <c r="F874" t="s">
        <v>1460</v>
      </c>
      <c r="G874" t="b">
        <v>1</v>
      </c>
      <c r="H874" t="str">
        <f>VLOOKUP(A874,all_municipalities!$A$2:$M$445,2,FALSE)</f>
        <v>Barrie, City of</v>
      </c>
      <c r="I874" t="b">
        <f>VLOOKUP(A874,all_municipalities!$A$2:$M$445,9,FALSE)</f>
        <v>1</v>
      </c>
      <c r="J874" t="b">
        <f>VLOOKUP(A874,all_municipalities!$A$2:$M$445,13, FALSE)</f>
        <v>1</v>
      </c>
      <c r="K874" t="str">
        <f t="shared" si="53"/>
        <v>NONE</v>
      </c>
      <c r="L874">
        <v>5</v>
      </c>
      <c r="M874" t="str">
        <f t="shared" si="54"/>
        <v>10069 Councillor, Ward 3</v>
      </c>
      <c r="N874" s="6" t="str">
        <f t="shared" si="55"/>
        <v>10069 Councillor, Ward 3</v>
      </c>
      <c r="O874" s="15">
        <f>IF(I874&lt;&gt;FALSE,VLOOKUP(H874,internet_municipalities!$B$2:$W$226,22,FALSE),"NO INTERNET")</f>
        <v>70775</v>
      </c>
      <c r="P874" s="16" t="str">
        <f t="shared" si="56"/>
        <v>Lost</v>
      </c>
    </row>
    <row r="875" spans="1:16" x14ac:dyDescent="0.2">
      <c r="A875">
        <v>10069</v>
      </c>
      <c r="B875" t="b">
        <v>0</v>
      </c>
      <c r="C875" t="s">
        <v>1471</v>
      </c>
      <c r="D875" t="s">
        <v>1736</v>
      </c>
      <c r="E875">
        <v>770</v>
      </c>
      <c r="F875" t="s">
        <v>1460</v>
      </c>
      <c r="G875" t="b">
        <v>1</v>
      </c>
      <c r="H875" t="str">
        <f>VLOOKUP(A875,all_municipalities!$A$2:$M$445,2,FALSE)</f>
        <v>Barrie, City of</v>
      </c>
      <c r="I875" t="b">
        <f>VLOOKUP(A875,all_municipalities!$A$2:$M$445,9,FALSE)</f>
        <v>1</v>
      </c>
      <c r="J875" t="b">
        <f>VLOOKUP(A875,all_municipalities!$A$2:$M$445,13, FALSE)</f>
        <v>1</v>
      </c>
      <c r="K875" t="str">
        <f t="shared" si="53"/>
        <v>NONE</v>
      </c>
      <c r="L875">
        <v>5</v>
      </c>
      <c r="M875" t="str">
        <f t="shared" si="54"/>
        <v>10069 Councillor, Ward 4</v>
      </c>
      <c r="N875" s="6" t="str">
        <f t="shared" si="55"/>
        <v>10069 Councillor, Ward 4</v>
      </c>
      <c r="O875" s="15">
        <f>IF(I875&lt;&gt;FALSE,VLOOKUP(H875,internet_municipalities!$B$2:$W$226,22,FALSE),"NO INTERNET")</f>
        <v>70775</v>
      </c>
      <c r="P875" s="16" t="str">
        <f t="shared" si="56"/>
        <v>Lost</v>
      </c>
    </row>
    <row r="876" spans="1:16" x14ac:dyDescent="0.2">
      <c r="A876">
        <v>10069</v>
      </c>
      <c r="B876" t="b">
        <v>0</v>
      </c>
      <c r="C876" t="s">
        <v>1471</v>
      </c>
      <c r="D876" t="s">
        <v>1737</v>
      </c>
      <c r="E876">
        <v>92</v>
      </c>
      <c r="F876" t="s">
        <v>1460</v>
      </c>
      <c r="G876" t="b">
        <v>1</v>
      </c>
      <c r="H876" t="str">
        <f>VLOOKUP(A876,all_municipalities!$A$2:$M$445,2,FALSE)</f>
        <v>Barrie, City of</v>
      </c>
      <c r="I876" t="b">
        <f>VLOOKUP(A876,all_municipalities!$A$2:$M$445,9,FALSE)</f>
        <v>1</v>
      </c>
      <c r="J876" t="b">
        <f>VLOOKUP(A876,all_municipalities!$A$2:$M$445,13, FALSE)</f>
        <v>1</v>
      </c>
      <c r="K876" t="str">
        <f t="shared" si="53"/>
        <v>NONE</v>
      </c>
      <c r="L876">
        <v>5</v>
      </c>
      <c r="M876" t="str">
        <f t="shared" si="54"/>
        <v>10069 Councillor, Ward 4</v>
      </c>
      <c r="N876" s="6" t="str">
        <f t="shared" si="55"/>
        <v>10069 Councillor, Ward 4</v>
      </c>
      <c r="O876" s="15">
        <f>IF(I876&lt;&gt;FALSE,VLOOKUP(H876,internet_municipalities!$B$2:$W$226,22,FALSE),"NO INTERNET")</f>
        <v>70775</v>
      </c>
      <c r="P876" s="16" t="str">
        <f t="shared" si="56"/>
        <v>Lost</v>
      </c>
    </row>
    <row r="877" spans="1:16" x14ac:dyDescent="0.2">
      <c r="A877">
        <v>10069</v>
      </c>
      <c r="B877" t="b">
        <v>0</v>
      </c>
      <c r="C877" t="s">
        <v>1471</v>
      </c>
      <c r="D877" t="s">
        <v>1738</v>
      </c>
      <c r="E877">
        <v>185</v>
      </c>
      <c r="F877" t="s">
        <v>1460</v>
      </c>
      <c r="G877" t="b">
        <v>1</v>
      </c>
      <c r="H877" t="str">
        <f>VLOOKUP(A877,all_municipalities!$A$2:$M$445,2,FALSE)</f>
        <v>Barrie, City of</v>
      </c>
      <c r="I877" t="b">
        <f>VLOOKUP(A877,all_municipalities!$A$2:$M$445,9,FALSE)</f>
        <v>1</v>
      </c>
      <c r="J877" t="b">
        <f>VLOOKUP(A877,all_municipalities!$A$2:$M$445,13, FALSE)</f>
        <v>1</v>
      </c>
      <c r="K877" t="str">
        <f t="shared" si="53"/>
        <v>NONE</v>
      </c>
      <c r="L877">
        <v>5</v>
      </c>
      <c r="M877" t="str">
        <f t="shared" si="54"/>
        <v>10069 Councillor, Ward 4</v>
      </c>
      <c r="N877" s="6" t="str">
        <f t="shared" si="55"/>
        <v>10069 Councillor, Ward 4</v>
      </c>
      <c r="O877" s="15">
        <f>IF(I877&lt;&gt;FALSE,VLOOKUP(H877,internet_municipalities!$B$2:$W$226,22,FALSE),"NO INTERNET")</f>
        <v>70775</v>
      </c>
      <c r="P877" s="16" t="str">
        <f t="shared" si="56"/>
        <v>Lost</v>
      </c>
    </row>
    <row r="878" spans="1:16" x14ac:dyDescent="0.2">
      <c r="A878">
        <v>10069</v>
      </c>
      <c r="B878" t="b">
        <v>0</v>
      </c>
      <c r="C878" t="s">
        <v>1471</v>
      </c>
      <c r="D878" t="s">
        <v>1739</v>
      </c>
      <c r="E878">
        <v>257</v>
      </c>
      <c r="F878" t="s">
        <v>1460</v>
      </c>
      <c r="G878" t="b">
        <v>1</v>
      </c>
      <c r="H878" t="str">
        <f>VLOOKUP(A878,all_municipalities!$A$2:$M$445,2,FALSE)</f>
        <v>Barrie, City of</v>
      </c>
      <c r="I878" t="b">
        <f>VLOOKUP(A878,all_municipalities!$A$2:$M$445,9,FALSE)</f>
        <v>1</v>
      </c>
      <c r="J878" t="b">
        <f>VLOOKUP(A878,all_municipalities!$A$2:$M$445,13, FALSE)</f>
        <v>1</v>
      </c>
      <c r="K878" t="str">
        <f t="shared" si="53"/>
        <v>NONE</v>
      </c>
      <c r="L878">
        <v>5</v>
      </c>
      <c r="M878" t="str">
        <f t="shared" si="54"/>
        <v>10069 Councillor, Ward 4</v>
      </c>
      <c r="N878" s="6" t="str">
        <f t="shared" si="55"/>
        <v>10069 Councillor, Ward 4</v>
      </c>
      <c r="O878" s="15">
        <f>IF(I878&lt;&gt;FALSE,VLOOKUP(H878,internet_municipalities!$B$2:$W$226,22,FALSE),"NO INTERNET")</f>
        <v>70775</v>
      </c>
      <c r="P878" s="16" t="str">
        <f t="shared" si="56"/>
        <v>Lost</v>
      </c>
    </row>
    <row r="879" spans="1:16" x14ac:dyDescent="0.2">
      <c r="A879">
        <v>10069</v>
      </c>
      <c r="B879" t="b">
        <v>0</v>
      </c>
      <c r="C879" t="s">
        <v>1471</v>
      </c>
      <c r="D879" t="s">
        <v>1740</v>
      </c>
      <c r="E879">
        <v>329</v>
      </c>
      <c r="F879" t="s">
        <v>1460</v>
      </c>
      <c r="G879" t="b">
        <v>1</v>
      </c>
      <c r="H879" t="str">
        <f>VLOOKUP(A879,all_municipalities!$A$2:$M$445,2,FALSE)</f>
        <v>Barrie, City of</v>
      </c>
      <c r="I879" t="b">
        <f>VLOOKUP(A879,all_municipalities!$A$2:$M$445,9,FALSE)</f>
        <v>1</v>
      </c>
      <c r="J879" t="b">
        <f>VLOOKUP(A879,all_municipalities!$A$2:$M$445,13, FALSE)</f>
        <v>1</v>
      </c>
      <c r="K879" t="str">
        <f t="shared" si="53"/>
        <v>NONE</v>
      </c>
      <c r="L879">
        <v>5</v>
      </c>
      <c r="M879" t="str">
        <f t="shared" si="54"/>
        <v>10069 Councillor, Ward 4</v>
      </c>
      <c r="N879" s="6" t="str">
        <f t="shared" si="55"/>
        <v>10069 Councillor, Ward 4</v>
      </c>
      <c r="O879" s="15">
        <f>IF(I879&lt;&gt;FALSE,VLOOKUP(H879,internet_municipalities!$B$2:$W$226,22,FALSE),"NO INTERNET")</f>
        <v>70775</v>
      </c>
      <c r="P879" s="16" t="str">
        <f t="shared" si="56"/>
        <v>Lost</v>
      </c>
    </row>
    <row r="880" spans="1:16" x14ac:dyDescent="0.2">
      <c r="A880">
        <v>10069</v>
      </c>
      <c r="B880" t="b">
        <v>0</v>
      </c>
      <c r="C880" t="s">
        <v>1471</v>
      </c>
      <c r="D880" t="s">
        <v>6361</v>
      </c>
      <c r="E880">
        <v>68</v>
      </c>
      <c r="F880" t="s">
        <v>1460</v>
      </c>
      <c r="G880" t="b">
        <v>1</v>
      </c>
      <c r="H880" t="str">
        <f>VLOOKUP(A880,all_municipalities!$A$2:$M$445,2,FALSE)</f>
        <v>Barrie, City of</v>
      </c>
      <c r="I880" t="b">
        <f>VLOOKUP(A880,all_municipalities!$A$2:$M$445,9,FALSE)</f>
        <v>1</v>
      </c>
      <c r="J880" t="b">
        <f>VLOOKUP(A880,all_municipalities!$A$2:$M$445,13, FALSE)</f>
        <v>1</v>
      </c>
      <c r="K880" t="str">
        <f t="shared" si="53"/>
        <v>NONE</v>
      </c>
      <c r="L880">
        <v>5</v>
      </c>
      <c r="M880" t="str">
        <f t="shared" si="54"/>
        <v>10069 Councillor, Ward 4</v>
      </c>
      <c r="N880" s="6" t="str">
        <f t="shared" si="55"/>
        <v>10069 Councillor, Ward 4</v>
      </c>
      <c r="O880" s="15">
        <f>IF(I880&lt;&gt;FALSE,VLOOKUP(H880,internet_municipalities!$B$2:$W$226,22,FALSE),"NO INTERNET")</f>
        <v>70775</v>
      </c>
      <c r="P880" s="16" t="str">
        <f t="shared" si="56"/>
        <v>Lost</v>
      </c>
    </row>
    <row r="881" spans="1:16" x14ac:dyDescent="0.2">
      <c r="A881">
        <v>10069</v>
      </c>
      <c r="B881" t="b">
        <v>0</v>
      </c>
      <c r="C881" t="s">
        <v>1720</v>
      </c>
      <c r="D881" t="s">
        <v>6362</v>
      </c>
      <c r="E881">
        <v>884</v>
      </c>
      <c r="F881" t="s">
        <v>1460</v>
      </c>
      <c r="G881" t="b">
        <v>1</v>
      </c>
      <c r="H881" t="str">
        <f>VLOOKUP(A881,all_municipalities!$A$2:$M$445,2,FALSE)</f>
        <v>Barrie, City of</v>
      </c>
      <c r="I881" t="b">
        <f>VLOOKUP(A881,all_municipalities!$A$2:$M$445,9,FALSE)</f>
        <v>1</v>
      </c>
      <c r="J881" t="b">
        <f>VLOOKUP(A881,all_municipalities!$A$2:$M$445,13, FALSE)</f>
        <v>1</v>
      </c>
      <c r="K881" t="str">
        <f t="shared" si="53"/>
        <v>NONE</v>
      </c>
      <c r="L881">
        <v>5</v>
      </c>
      <c r="M881" t="str">
        <f t="shared" si="54"/>
        <v>10069 Councillor, Ward 6</v>
      </c>
      <c r="N881" s="6" t="str">
        <f t="shared" si="55"/>
        <v>10069 Councillor, Ward 6</v>
      </c>
      <c r="O881" s="15">
        <f>IF(I881&lt;&gt;FALSE,VLOOKUP(H881,internet_municipalities!$B$2:$W$226,22,FALSE),"NO INTERNET")</f>
        <v>70775</v>
      </c>
      <c r="P881" s="16" t="str">
        <f t="shared" si="56"/>
        <v>Lost</v>
      </c>
    </row>
    <row r="882" spans="1:16" x14ac:dyDescent="0.2">
      <c r="A882">
        <v>10069</v>
      </c>
      <c r="B882" t="b">
        <v>0</v>
      </c>
      <c r="C882" t="s">
        <v>1716</v>
      </c>
      <c r="D882" t="s">
        <v>6363</v>
      </c>
      <c r="E882">
        <v>763</v>
      </c>
      <c r="F882" t="s">
        <v>1460</v>
      </c>
      <c r="G882" t="b">
        <v>1</v>
      </c>
      <c r="H882" t="str">
        <f>VLOOKUP(A882,all_municipalities!$A$2:$M$445,2,FALSE)</f>
        <v>Barrie, City of</v>
      </c>
      <c r="I882" t="b">
        <f>VLOOKUP(A882,all_municipalities!$A$2:$M$445,9,FALSE)</f>
        <v>1</v>
      </c>
      <c r="J882" t="b">
        <f>VLOOKUP(A882,all_municipalities!$A$2:$M$445,13, FALSE)</f>
        <v>1</v>
      </c>
      <c r="K882" t="str">
        <f t="shared" si="53"/>
        <v>NONE</v>
      </c>
      <c r="L882">
        <v>5</v>
      </c>
      <c r="M882" t="str">
        <f t="shared" si="54"/>
        <v>10069 Councillor, Ward 8</v>
      </c>
      <c r="N882" s="6" t="str">
        <f t="shared" si="55"/>
        <v>10069 Councillor, Ward 8</v>
      </c>
      <c r="O882" s="15">
        <f>IF(I882&lt;&gt;FALSE,VLOOKUP(H882,internet_municipalities!$B$2:$W$226,22,FALSE),"NO INTERNET")</f>
        <v>70775</v>
      </c>
      <c r="P882" s="16" t="str">
        <f t="shared" si="56"/>
        <v>Lost</v>
      </c>
    </row>
    <row r="883" spans="1:16" x14ac:dyDescent="0.2">
      <c r="A883">
        <v>10069</v>
      </c>
      <c r="B883" t="b">
        <v>0</v>
      </c>
      <c r="C883" t="s">
        <v>1471</v>
      </c>
      <c r="D883" t="s">
        <v>1741</v>
      </c>
      <c r="E883">
        <v>207</v>
      </c>
      <c r="F883" t="s">
        <v>1460</v>
      </c>
      <c r="G883" t="b">
        <v>1</v>
      </c>
      <c r="H883" t="str">
        <f>VLOOKUP(A883,all_municipalities!$A$2:$M$445,2,FALSE)</f>
        <v>Barrie, City of</v>
      </c>
      <c r="I883" t="b">
        <f>VLOOKUP(A883,all_municipalities!$A$2:$M$445,9,FALSE)</f>
        <v>1</v>
      </c>
      <c r="J883" t="b">
        <f>VLOOKUP(A883,all_municipalities!$A$2:$M$445,13, FALSE)</f>
        <v>1</v>
      </c>
      <c r="K883" t="str">
        <f t="shared" si="53"/>
        <v>NONE</v>
      </c>
      <c r="L883">
        <v>5</v>
      </c>
      <c r="M883" t="str">
        <f t="shared" si="54"/>
        <v>10069 Councillor, Ward 4</v>
      </c>
      <c r="N883" s="6" t="str">
        <f t="shared" si="55"/>
        <v>10069 Councillor, Ward 4</v>
      </c>
      <c r="O883" s="15">
        <f>IF(I883&lt;&gt;FALSE,VLOOKUP(H883,internet_municipalities!$B$2:$W$226,22,FALSE),"NO INTERNET")</f>
        <v>70775</v>
      </c>
      <c r="P883" s="16" t="str">
        <f t="shared" si="56"/>
        <v>Lost</v>
      </c>
    </row>
    <row r="884" spans="1:16" x14ac:dyDescent="0.2">
      <c r="A884">
        <v>19417</v>
      </c>
      <c r="B884" t="b">
        <v>1</v>
      </c>
      <c r="C884" t="s">
        <v>1463</v>
      </c>
      <c r="D884" t="s">
        <v>1971</v>
      </c>
      <c r="E884">
        <v>3063</v>
      </c>
      <c r="F884">
        <v>1124</v>
      </c>
      <c r="G884" t="b">
        <v>0</v>
      </c>
      <c r="H884" t="str">
        <f>VLOOKUP(A884,all_municipalities!$A$2:$M$445,2,FALSE)</f>
        <v>Brighton, Municipality of</v>
      </c>
      <c r="I884" t="b">
        <f>VLOOKUP(A884,all_municipalities!$A$2:$M$445,9,FALSE)</f>
        <v>1</v>
      </c>
      <c r="J884" t="b">
        <f>VLOOKUP(A884,all_municipalities!$A$2:$M$445,13, FALSE)</f>
        <v>1</v>
      </c>
      <c r="K884" t="str">
        <f t="shared" si="53"/>
        <v>NONE</v>
      </c>
      <c r="L884">
        <v>5</v>
      </c>
      <c r="M884" t="str">
        <f t="shared" si="54"/>
        <v>19417 Councillor</v>
      </c>
      <c r="N884" s="6" t="str">
        <f t="shared" si="55"/>
        <v>19417 Councillor</v>
      </c>
      <c r="O884" s="15">
        <f>IF(I884&lt;&gt;FALSE,VLOOKUP(H884,internet_municipalities!$B$2:$W$226,22,FALSE),"NO INTERNET")</f>
        <v>5527</v>
      </c>
      <c r="P884" s="16">
        <f t="shared" si="56"/>
        <v>0.20336529762981725</v>
      </c>
    </row>
    <row r="885" spans="1:16" x14ac:dyDescent="0.2">
      <c r="A885">
        <v>19417</v>
      </c>
      <c r="B885" t="b">
        <v>1</v>
      </c>
      <c r="C885" t="s">
        <v>1463</v>
      </c>
      <c r="D885" t="s">
        <v>1972</v>
      </c>
      <c r="E885">
        <v>3061</v>
      </c>
      <c r="F885">
        <v>1122</v>
      </c>
      <c r="G885" t="b">
        <v>0</v>
      </c>
      <c r="H885" t="str">
        <f>VLOOKUP(A885,all_municipalities!$A$2:$M$445,2,FALSE)</f>
        <v>Brighton, Municipality of</v>
      </c>
      <c r="I885" t="b">
        <f>VLOOKUP(A885,all_municipalities!$A$2:$M$445,9,FALSE)</f>
        <v>1</v>
      </c>
      <c r="J885" t="b">
        <f>VLOOKUP(A885,all_municipalities!$A$2:$M$445,13, FALSE)</f>
        <v>1</v>
      </c>
      <c r="K885" t="str">
        <f t="shared" si="53"/>
        <v>NONE</v>
      </c>
      <c r="L885">
        <v>5</v>
      </c>
      <c r="M885" t="str">
        <f t="shared" si="54"/>
        <v>19417 Councillor</v>
      </c>
      <c r="N885" s="6" t="str">
        <f t="shared" si="55"/>
        <v>19417 Councillor</v>
      </c>
      <c r="O885" s="15">
        <f>IF(I885&lt;&gt;FALSE,VLOOKUP(H885,internet_municipalities!$B$2:$W$226,22,FALSE),"NO INTERNET")</f>
        <v>5527</v>
      </c>
      <c r="P885" s="16">
        <f t="shared" si="56"/>
        <v>0.20300343766962187</v>
      </c>
    </row>
    <row r="886" spans="1:16" x14ac:dyDescent="0.2">
      <c r="A886">
        <v>19417</v>
      </c>
      <c r="B886" t="b">
        <v>1</v>
      </c>
      <c r="C886" t="s">
        <v>1463</v>
      </c>
      <c r="D886" t="s">
        <v>1973</v>
      </c>
      <c r="E886">
        <v>2261</v>
      </c>
      <c r="F886">
        <v>322</v>
      </c>
      <c r="G886" t="b">
        <v>0</v>
      </c>
      <c r="H886" t="str">
        <f>VLOOKUP(A886,all_municipalities!$A$2:$M$445,2,FALSE)</f>
        <v>Brighton, Municipality of</v>
      </c>
      <c r="I886" t="b">
        <f>VLOOKUP(A886,all_municipalities!$A$2:$M$445,9,FALSE)</f>
        <v>1</v>
      </c>
      <c r="J886" t="b">
        <f>VLOOKUP(A886,all_municipalities!$A$2:$M$445,13, FALSE)</f>
        <v>1</v>
      </c>
      <c r="K886" t="str">
        <f t="shared" si="53"/>
        <v>LOW</v>
      </c>
      <c r="L886">
        <v>5</v>
      </c>
      <c r="M886" t="str">
        <f t="shared" si="54"/>
        <v>19417 Councillor</v>
      </c>
      <c r="N886" s="6" t="str">
        <f t="shared" si="55"/>
        <v>19417 Councillor</v>
      </c>
      <c r="O886" s="15">
        <f>IF(I886&lt;&gt;FALSE,VLOOKUP(H886,internet_municipalities!$B$2:$W$226,22,FALSE),"NO INTERNET")</f>
        <v>5527</v>
      </c>
      <c r="P886" s="16">
        <f t="shared" si="56"/>
        <v>5.8259453591460106E-2</v>
      </c>
    </row>
    <row r="887" spans="1:16" x14ac:dyDescent="0.2">
      <c r="A887">
        <v>19417</v>
      </c>
      <c r="B887" t="b">
        <v>1</v>
      </c>
      <c r="C887" t="s">
        <v>1463</v>
      </c>
      <c r="D887" t="s">
        <v>1974</v>
      </c>
      <c r="E887">
        <v>2910</v>
      </c>
      <c r="F887">
        <v>971</v>
      </c>
      <c r="G887" t="b">
        <v>0</v>
      </c>
      <c r="H887" t="str">
        <f>VLOOKUP(A887,all_municipalities!$A$2:$M$445,2,FALSE)</f>
        <v>Brighton, Municipality of</v>
      </c>
      <c r="I887" t="b">
        <f>VLOOKUP(A887,all_municipalities!$A$2:$M$445,9,FALSE)</f>
        <v>1</v>
      </c>
      <c r="J887" t="b">
        <f>VLOOKUP(A887,all_municipalities!$A$2:$M$445,13, FALSE)</f>
        <v>1</v>
      </c>
      <c r="K887" t="str">
        <f t="shared" si="53"/>
        <v>LOW</v>
      </c>
      <c r="L887">
        <v>5</v>
      </c>
      <c r="M887" t="str">
        <f t="shared" si="54"/>
        <v>19417 Councillor</v>
      </c>
      <c r="N887" s="6" t="str">
        <f t="shared" si="55"/>
        <v>19417 Councillor</v>
      </c>
      <c r="O887" s="15">
        <f>IF(I887&lt;&gt;FALSE,VLOOKUP(H887,internet_municipalities!$B$2:$W$226,22,FALSE),"NO INTERNET")</f>
        <v>5527</v>
      </c>
      <c r="P887" s="16">
        <f t="shared" si="56"/>
        <v>0.17568301067486883</v>
      </c>
    </row>
    <row r="888" spans="1:16" x14ac:dyDescent="0.2">
      <c r="A888">
        <v>19417</v>
      </c>
      <c r="B888" t="b">
        <v>1</v>
      </c>
      <c r="C888" t="s">
        <v>1463</v>
      </c>
      <c r="D888" t="s">
        <v>1975</v>
      </c>
      <c r="E888">
        <v>2915</v>
      </c>
      <c r="F888">
        <v>976</v>
      </c>
      <c r="G888" t="b">
        <v>0</v>
      </c>
      <c r="H888" t="str">
        <f>VLOOKUP(A888,all_municipalities!$A$2:$M$445,2,FALSE)</f>
        <v>Brighton, Municipality of</v>
      </c>
      <c r="I888" t="b">
        <f>VLOOKUP(A888,all_municipalities!$A$2:$M$445,9,FALSE)</f>
        <v>1</v>
      </c>
      <c r="J888" t="b">
        <f>VLOOKUP(A888,all_municipalities!$A$2:$M$445,13, FALSE)</f>
        <v>1</v>
      </c>
      <c r="K888" t="str">
        <f t="shared" si="53"/>
        <v>LOW</v>
      </c>
      <c r="L888">
        <v>5</v>
      </c>
      <c r="M888" t="str">
        <f t="shared" si="54"/>
        <v>19417 Councillor</v>
      </c>
      <c r="N888" s="6" t="str">
        <f t="shared" si="55"/>
        <v>19417 Councillor</v>
      </c>
      <c r="O888" s="15">
        <f>IF(I888&lt;&gt;FALSE,VLOOKUP(H888,internet_municipalities!$B$2:$W$226,22,FALSE),"NO INTERNET")</f>
        <v>5527</v>
      </c>
      <c r="P888" s="16">
        <f t="shared" si="56"/>
        <v>0.17658766057535732</v>
      </c>
    </row>
    <row r="889" spans="1:16" x14ac:dyDescent="0.2">
      <c r="A889">
        <v>19417</v>
      </c>
      <c r="B889" t="b">
        <v>1</v>
      </c>
      <c r="C889" t="s">
        <v>1479</v>
      </c>
      <c r="D889" t="s">
        <v>1976</v>
      </c>
      <c r="E889">
        <v>2421</v>
      </c>
      <c r="F889">
        <v>94</v>
      </c>
      <c r="G889" t="b">
        <v>0</v>
      </c>
      <c r="H889" t="str">
        <f>VLOOKUP(A889,all_municipalities!$A$2:$M$445,2,FALSE)</f>
        <v>Brighton, Municipality of</v>
      </c>
      <c r="I889" t="b">
        <f>VLOOKUP(A889,all_municipalities!$A$2:$M$445,9,FALSE)</f>
        <v>1</v>
      </c>
      <c r="J889" t="b">
        <f>VLOOKUP(A889,all_municipalities!$A$2:$M$445,13, FALSE)</f>
        <v>1</v>
      </c>
      <c r="K889" t="str">
        <f t="shared" si="53"/>
        <v>MID</v>
      </c>
      <c r="L889">
        <v>5</v>
      </c>
      <c r="M889" t="str">
        <f t="shared" si="54"/>
        <v>19417 Deputy Mayor</v>
      </c>
      <c r="N889" s="6" t="str">
        <f t="shared" si="55"/>
        <v>19417 Deputy Mayor</v>
      </c>
      <c r="O889" s="15">
        <f>IF(I889&lt;&gt;FALSE,VLOOKUP(H889,internet_municipalities!$B$2:$W$226,22,FALSE),"NO INTERNET")</f>
        <v>5527</v>
      </c>
      <c r="P889" s="16">
        <f t="shared" si="56"/>
        <v>1.7007418129184007E-2</v>
      </c>
    </row>
    <row r="890" spans="1:16" x14ac:dyDescent="0.2">
      <c r="A890">
        <v>19417</v>
      </c>
      <c r="B890" t="b">
        <v>0</v>
      </c>
      <c r="C890" t="s">
        <v>1479</v>
      </c>
      <c r="D890" t="s">
        <v>1977</v>
      </c>
      <c r="E890">
        <v>2327</v>
      </c>
      <c r="F890" t="s">
        <v>1460</v>
      </c>
      <c r="G890" t="b">
        <v>0</v>
      </c>
      <c r="H890" t="str">
        <f>VLOOKUP(A890,all_municipalities!$A$2:$M$445,2,FALSE)</f>
        <v>Brighton, Municipality of</v>
      </c>
      <c r="I890" t="b">
        <f>VLOOKUP(A890,all_municipalities!$A$2:$M$445,9,FALSE)</f>
        <v>1</v>
      </c>
      <c r="J890" t="b">
        <f>VLOOKUP(A890,all_municipalities!$A$2:$M$445,13, FALSE)</f>
        <v>1</v>
      </c>
      <c r="K890" t="str">
        <f t="shared" si="53"/>
        <v>NONE</v>
      </c>
      <c r="L890">
        <v>5</v>
      </c>
      <c r="M890" t="str">
        <f t="shared" si="54"/>
        <v>19417 Deputy Mayor</v>
      </c>
      <c r="N890" s="6" t="str">
        <f t="shared" si="55"/>
        <v>19417 Deputy Mayor</v>
      </c>
      <c r="O890" s="15">
        <f>IF(I890&lt;&gt;FALSE,VLOOKUP(H890,internet_municipalities!$B$2:$W$226,22,FALSE),"NO INTERNET")</f>
        <v>5527</v>
      </c>
      <c r="P890" s="16" t="str">
        <f t="shared" si="56"/>
        <v>Lost</v>
      </c>
    </row>
    <row r="891" spans="1:16" x14ac:dyDescent="0.2">
      <c r="A891">
        <v>19417</v>
      </c>
      <c r="B891" t="b">
        <v>0</v>
      </c>
      <c r="C891" t="s">
        <v>1463</v>
      </c>
      <c r="D891" t="s">
        <v>1978</v>
      </c>
      <c r="E891">
        <v>1939</v>
      </c>
      <c r="F891" t="s">
        <v>1460</v>
      </c>
      <c r="G891" t="b">
        <v>0</v>
      </c>
      <c r="H891" t="str">
        <f>VLOOKUP(A891,all_municipalities!$A$2:$M$445,2,FALSE)</f>
        <v>Brighton, Municipality of</v>
      </c>
      <c r="I891" t="b">
        <f>VLOOKUP(A891,all_municipalities!$A$2:$M$445,9,FALSE)</f>
        <v>1</v>
      </c>
      <c r="J891" t="b">
        <f>VLOOKUP(A891,all_municipalities!$A$2:$M$445,13, FALSE)</f>
        <v>1</v>
      </c>
      <c r="K891" t="str">
        <f t="shared" si="53"/>
        <v>NONE</v>
      </c>
      <c r="L891">
        <v>5</v>
      </c>
      <c r="M891" t="str">
        <f t="shared" si="54"/>
        <v>19417 Councillor</v>
      </c>
      <c r="N891" s="6" t="str">
        <f t="shared" si="55"/>
        <v>19417 Councillor</v>
      </c>
      <c r="O891" s="15">
        <f>IF(I891&lt;&gt;FALSE,VLOOKUP(H891,internet_municipalities!$B$2:$W$226,22,FALSE),"NO INTERNET")</f>
        <v>5527</v>
      </c>
      <c r="P891" s="16" t="str">
        <f t="shared" si="56"/>
        <v>Lost</v>
      </c>
    </row>
    <row r="892" spans="1:16" x14ac:dyDescent="0.2">
      <c r="A892">
        <v>19417</v>
      </c>
      <c r="B892" t="b">
        <v>0</v>
      </c>
      <c r="C892" t="s">
        <v>1463</v>
      </c>
      <c r="D892" t="s">
        <v>1979</v>
      </c>
      <c r="E892">
        <v>1458</v>
      </c>
      <c r="F892" t="s">
        <v>1460</v>
      </c>
      <c r="G892" t="b">
        <v>0</v>
      </c>
      <c r="H892" t="str">
        <f>VLOOKUP(A892,all_municipalities!$A$2:$M$445,2,FALSE)</f>
        <v>Brighton, Municipality of</v>
      </c>
      <c r="I892" t="b">
        <f>VLOOKUP(A892,all_municipalities!$A$2:$M$445,9,FALSE)</f>
        <v>1</v>
      </c>
      <c r="J892" t="b">
        <f>VLOOKUP(A892,all_municipalities!$A$2:$M$445,13, FALSE)</f>
        <v>1</v>
      </c>
      <c r="K892" t="str">
        <f t="shared" si="53"/>
        <v>NONE</v>
      </c>
      <c r="L892">
        <v>5</v>
      </c>
      <c r="M892" t="str">
        <f t="shared" si="54"/>
        <v>19417 Councillor</v>
      </c>
      <c r="N892" s="6" t="str">
        <f t="shared" si="55"/>
        <v>19417 Councillor</v>
      </c>
      <c r="O892" s="15">
        <f>IF(I892&lt;&gt;FALSE,VLOOKUP(H892,internet_municipalities!$B$2:$W$226,22,FALSE),"NO INTERNET")</f>
        <v>5527</v>
      </c>
      <c r="P892" s="16" t="str">
        <f t="shared" si="56"/>
        <v>Lost</v>
      </c>
    </row>
    <row r="893" spans="1:16" x14ac:dyDescent="0.2">
      <c r="A893">
        <v>10459</v>
      </c>
      <c r="B893" t="b">
        <v>1</v>
      </c>
      <c r="C893" t="s">
        <v>1475</v>
      </c>
      <c r="D893" t="s">
        <v>2198</v>
      </c>
      <c r="E893">
        <v>469</v>
      </c>
      <c r="F893">
        <v>115</v>
      </c>
      <c r="G893" t="b">
        <v>0</v>
      </c>
      <c r="H893" t="str">
        <f>VLOOKUP(A893,all_municipalities!$A$2:$M$445,2,FALSE)</f>
        <v>Cavan Monaghan, Township of</v>
      </c>
      <c r="I893" t="b">
        <f>VLOOKUP(A893,all_municipalities!$A$2:$M$445,9,FALSE)</f>
        <v>1</v>
      </c>
      <c r="J893" t="b">
        <f>VLOOKUP(A893,all_municipalities!$A$2:$M$445,13, FALSE)</f>
        <v>1</v>
      </c>
      <c r="K893" t="str">
        <f t="shared" si="53"/>
        <v>LOW</v>
      </c>
      <c r="L893">
        <v>5</v>
      </c>
      <c r="M893" t="str">
        <f t="shared" si="54"/>
        <v>10459 Councillor, Ward 3</v>
      </c>
      <c r="N893" s="6" t="str">
        <f t="shared" si="55"/>
        <v>10459 Councillor, Ward 3</v>
      </c>
      <c r="O893" s="15">
        <f>IF(I893&lt;&gt;FALSE,VLOOKUP(H893,internet_municipalities!$B$2:$W$226,22,FALSE),"NO INTERNET")</f>
        <v>4552</v>
      </c>
      <c r="P893" s="16">
        <f t="shared" si="56"/>
        <v>2.5263620386643235E-2</v>
      </c>
    </row>
    <row r="894" spans="1:16" x14ac:dyDescent="0.2">
      <c r="A894">
        <v>10459</v>
      </c>
      <c r="B894" t="b">
        <v>1</v>
      </c>
      <c r="C894" t="s">
        <v>1453</v>
      </c>
      <c r="D894" t="s">
        <v>2199</v>
      </c>
      <c r="E894">
        <v>464</v>
      </c>
      <c r="F894">
        <v>67</v>
      </c>
      <c r="G894" t="b">
        <v>0</v>
      </c>
      <c r="H894" t="str">
        <f>VLOOKUP(A894,all_municipalities!$A$2:$M$445,2,FALSE)</f>
        <v>Cavan Monaghan, Township of</v>
      </c>
      <c r="I894" t="b">
        <f>VLOOKUP(A894,all_municipalities!$A$2:$M$445,9,FALSE)</f>
        <v>1</v>
      </c>
      <c r="J894" t="b">
        <f>VLOOKUP(A894,all_municipalities!$A$2:$M$445,13, FALSE)</f>
        <v>1</v>
      </c>
      <c r="K894" t="str">
        <f t="shared" si="53"/>
        <v>MID</v>
      </c>
      <c r="L894">
        <v>5</v>
      </c>
      <c r="M894" t="str">
        <f t="shared" si="54"/>
        <v>10459 Councillor, Ward 2</v>
      </c>
      <c r="N894" s="6" t="str">
        <f t="shared" si="55"/>
        <v>10459 Councillor, Ward 2</v>
      </c>
      <c r="O894" s="15">
        <f>IF(I894&lt;&gt;FALSE,VLOOKUP(H894,internet_municipalities!$B$2:$W$226,22,FALSE),"NO INTERNET")</f>
        <v>4552</v>
      </c>
      <c r="P894" s="16">
        <f t="shared" si="56"/>
        <v>1.4718804920913884E-2</v>
      </c>
    </row>
    <row r="895" spans="1:16" x14ac:dyDescent="0.2">
      <c r="A895">
        <v>10459</v>
      </c>
      <c r="B895" t="b">
        <v>1</v>
      </c>
      <c r="C895" t="s">
        <v>1456</v>
      </c>
      <c r="D895" t="s">
        <v>2200</v>
      </c>
      <c r="E895">
        <v>470</v>
      </c>
      <c r="F895">
        <v>163</v>
      </c>
      <c r="G895" t="b">
        <v>0</v>
      </c>
      <c r="H895" t="str">
        <f>VLOOKUP(A895,all_municipalities!$A$2:$M$445,2,FALSE)</f>
        <v>Cavan Monaghan, Township of</v>
      </c>
      <c r="I895" t="b">
        <f>VLOOKUP(A895,all_municipalities!$A$2:$M$445,9,FALSE)</f>
        <v>1</v>
      </c>
      <c r="J895" t="b">
        <f>VLOOKUP(A895,all_municipalities!$A$2:$M$445,13, FALSE)</f>
        <v>1</v>
      </c>
      <c r="K895" t="str">
        <f t="shared" si="53"/>
        <v>LOW</v>
      </c>
      <c r="L895">
        <v>5</v>
      </c>
      <c r="M895" t="str">
        <f t="shared" si="54"/>
        <v>10459 Councillor, Ward 1</v>
      </c>
      <c r="N895" s="6" t="str">
        <f t="shared" si="55"/>
        <v>10459 Councillor, Ward 1</v>
      </c>
      <c r="O895" s="15">
        <f>IF(I895&lt;&gt;FALSE,VLOOKUP(H895,internet_municipalities!$B$2:$W$226,22,FALSE),"NO INTERNET")</f>
        <v>4552</v>
      </c>
      <c r="P895" s="16">
        <f t="shared" si="56"/>
        <v>3.5808435852372582E-2</v>
      </c>
    </row>
    <row r="896" spans="1:16" x14ac:dyDescent="0.2">
      <c r="A896">
        <v>10459</v>
      </c>
      <c r="B896" t="b">
        <v>1</v>
      </c>
      <c r="C896" t="s">
        <v>1479</v>
      </c>
      <c r="D896" t="s">
        <v>2201</v>
      </c>
      <c r="E896">
        <v>2001</v>
      </c>
      <c r="F896">
        <v>517</v>
      </c>
      <c r="G896" t="b">
        <v>0</v>
      </c>
      <c r="H896" t="str">
        <f>VLOOKUP(A896,all_municipalities!$A$2:$M$445,2,FALSE)</f>
        <v>Cavan Monaghan, Township of</v>
      </c>
      <c r="I896" t="b">
        <f>VLOOKUP(A896,all_municipalities!$A$2:$M$445,9,FALSE)</f>
        <v>1</v>
      </c>
      <c r="J896" t="b">
        <f>VLOOKUP(A896,all_municipalities!$A$2:$M$445,13, FALSE)</f>
        <v>1</v>
      </c>
      <c r="K896" t="str">
        <f t="shared" si="53"/>
        <v>LOW</v>
      </c>
      <c r="L896">
        <v>5</v>
      </c>
      <c r="M896" t="str">
        <f t="shared" si="54"/>
        <v>10459 Deputy Mayor</v>
      </c>
      <c r="N896" s="6" t="str">
        <f t="shared" si="55"/>
        <v>10459 Deputy Mayor</v>
      </c>
      <c r="O896" s="15">
        <f>IF(I896&lt;&gt;FALSE,VLOOKUP(H896,internet_municipalities!$B$2:$W$226,22,FALSE),"NO INTERNET")</f>
        <v>4552</v>
      </c>
      <c r="P896" s="16">
        <f t="shared" si="56"/>
        <v>0.11357644991212654</v>
      </c>
    </row>
    <row r="897" spans="1:16" x14ac:dyDescent="0.2">
      <c r="A897">
        <v>10459</v>
      </c>
      <c r="B897" t="b">
        <v>0</v>
      </c>
      <c r="C897" t="s">
        <v>1479</v>
      </c>
      <c r="D897" t="s">
        <v>2202</v>
      </c>
      <c r="E897">
        <v>1484</v>
      </c>
      <c r="F897" t="s">
        <v>1460</v>
      </c>
      <c r="G897" t="b">
        <v>0</v>
      </c>
      <c r="H897" t="str">
        <f>VLOOKUP(A897,all_municipalities!$A$2:$M$445,2,FALSE)</f>
        <v>Cavan Monaghan, Township of</v>
      </c>
      <c r="I897" t="b">
        <f>VLOOKUP(A897,all_municipalities!$A$2:$M$445,9,FALSE)</f>
        <v>1</v>
      </c>
      <c r="J897" t="b">
        <f>VLOOKUP(A897,all_municipalities!$A$2:$M$445,13, FALSE)</f>
        <v>1</v>
      </c>
      <c r="K897" t="str">
        <f t="shared" si="53"/>
        <v>NONE</v>
      </c>
      <c r="L897">
        <v>5</v>
      </c>
      <c r="M897" t="str">
        <f t="shared" si="54"/>
        <v>10459 Deputy Mayor</v>
      </c>
      <c r="N897" s="6" t="str">
        <f t="shared" si="55"/>
        <v>10459 Deputy Mayor</v>
      </c>
      <c r="O897" s="15">
        <f>IF(I897&lt;&gt;FALSE,VLOOKUP(H897,internet_municipalities!$B$2:$W$226,22,FALSE),"NO INTERNET")</f>
        <v>4552</v>
      </c>
      <c r="P897" s="16" t="str">
        <f t="shared" si="56"/>
        <v>Lost</v>
      </c>
    </row>
    <row r="898" spans="1:16" x14ac:dyDescent="0.2">
      <c r="A898">
        <v>10459</v>
      </c>
      <c r="B898" t="b">
        <v>0</v>
      </c>
      <c r="C898" t="s">
        <v>1456</v>
      </c>
      <c r="D898" t="s">
        <v>2203</v>
      </c>
      <c r="E898">
        <v>307</v>
      </c>
      <c r="F898" t="s">
        <v>1460</v>
      </c>
      <c r="G898" t="b">
        <v>0</v>
      </c>
      <c r="H898" t="str">
        <f>VLOOKUP(A898,all_municipalities!$A$2:$M$445,2,FALSE)</f>
        <v>Cavan Monaghan, Township of</v>
      </c>
      <c r="I898" t="b">
        <f>VLOOKUP(A898,all_municipalities!$A$2:$M$445,9,FALSE)</f>
        <v>1</v>
      </c>
      <c r="J898" t="b">
        <f>VLOOKUP(A898,all_municipalities!$A$2:$M$445,13, FALSE)</f>
        <v>1</v>
      </c>
      <c r="K898" t="str">
        <f t="shared" ref="K898:K961" si="57">IF(J898=TRUE,IF(F898&lt;=10,"HIGH",IF(F898&lt;=100,"MID",IF(F898&lt;=1000,"LOW","NONE"))),"NONE")</f>
        <v>NONE</v>
      </c>
      <c r="L898">
        <v>5</v>
      </c>
      <c r="M898" t="str">
        <f t="shared" ref="M898:M961" si="58">CONCATENATE(A898, " ",C898)</f>
        <v>10459 Councillor, Ward 1</v>
      </c>
      <c r="N898" s="6" t="str">
        <f t="shared" si="55"/>
        <v>10459 Councillor, Ward 1</v>
      </c>
      <c r="O898" s="15">
        <f>IF(I898&lt;&gt;FALSE,VLOOKUP(H898,internet_municipalities!$B$2:$W$226,22,FALSE),"NO INTERNET")</f>
        <v>4552</v>
      </c>
      <c r="P898" s="16" t="str">
        <f t="shared" si="56"/>
        <v>Lost</v>
      </c>
    </row>
    <row r="899" spans="1:16" x14ac:dyDescent="0.2">
      <c r="A899">
        <v>10459</v>
      </c>
      <c r="B899" t="b">
        <v>0</v>
      </c>
      <c r="C899" t="s">
        <v>1453</v>
      </c>
      <c r="D899" t="s">
        <v>2204</v>
      </c>
      <c r="E899">
        <v>149</v>
      </c>
      <c r="F899" t="s">
        <v>1460</v>
      </c>
      <c r="G899" t="b">
        <v>0</v>
      </c>
      <c r="H899" t="str">
        <f>VLOOKUP(A899,all_municipalities!$A$2:$M$445,2,FALSE)</f>
        <v>Cavan Monaghan, Township of</v>
      </c>
      <c r="I899" t="b">
        <f>VLOOKUP(A899,all_municipalities!$A$2:$M$445,9,FALSE)</f>
        <v>1</v>
      </c>
      <c r="J899" t="b">
        <f>VLOOKUP(A899,all_municipalities!$A$2:$M$445,13, FALSE)</f>
        <v>1</v>
      </c>
      <c r="K899" t="str">
        <f t="shared" si="57"/>
        <v>NONE</v>
      </c>
      <c r="L899">
        <v>5</v>
      </c>
      <c r="M899" t="str">
        <f t="shared" si="58"/>
        <v>10459 Councillor, Ward 2</v>
      </c>
      <c r="N899" s="6" t="str">
        <f t="shared" ref="N899:N962" si="59">IF(I899,M899,"")</f>
        <v>10459 Councillor, Ward 2</v>
      </c>
      <c r="O899" s="15">
        <f>IF(I899&lt;&gt;FALSE,VLOOKUP(H899,internet_municipalities!$B$2:$W$226,22,FALSE),"NO INTERNET")</f>
        <v>4552</v>
      </c>
      <c r="P899" s="16" t="str">
        <f t="shared" si="56"/>
        <v>Lost</v>
      </c>
    </row>
    <row r="900" spans="1:16" x14ac:dyDescent="0.2">
      <c r="A900">
        <v>10459</v>
      </c>
      <c r="B900" t="b">
        <v>0</v>
      </c>
      <c r="C900" t="s">
        <v>1453</v>
      </c>
      <c r="D900" t="s">
        <v>2205</v>
      </c>
      <c r="E900">
        <v>13</v>
      </c>
      <c r="F900" t="s">
        <v>1460</v>
      </c>
      <c r="G900" t="b">
        <v>0</v>
      </c>
      <c r="H900" t="str">
        <f>VLOOKUP(A900,all_municipalities!$A$2:$M$445,2,FALSE)</f>
        <v>Cavan Monaghan, Township of</v>
      </c>
      <c r="I900" t="b">
        <f>VLOOKUP(A900,all_municipalities!$A$2:$M$445,9,FALSE)</f>
        <v>1</v>
      </c>
      <c r="J900" t="b">
        <f>VLOOKUP(A900,all_municipalities!$A$2:$M$445,13, FALSE)</f>
        <v>1</v>
      </c>
      <c r="K900" t="str">
        <f t="shared" si="57"/>
        <v>NONE</v>
      </c>
      <c r="L900">
        <v>5</v>
      </c>
      <c r="M900" t="str">
        <f t="shared" si="58"/>
        <v>10459 Councillor, Ward 2</v>
      </c>
      <c r="N900" s="6" t="str">
        <f t="shared" si="59"/>
        <v>10459 Councillor, Ward 2</v>
      </c>
      <c r="O900" s="15">
        <f>IF(I900&lt;&gt;FALSE,VLOOKUP(H900,internet_municipalities!$B$2:$W$226,22,FALSE),"NO INTERNET")</f>
        <v>4552</v>
      </c>
      <c r="P900" s="16" t="str">
        <f t="shared" si="56"/>
        <v>Lost</v>
      </c>
    </row>
    <row r="901" spans="1:16" x14ac:dyDescent="0.2">
      <c r="A901">
        <v>10459</v>
      </c>
      <c r="B901" t="b">
        <v>0</v>
      </c>
      <c r="C901" t="s">
        <v>1453</v>
      </c>
      <c r="D901" t="s">
        <v>2206</v>
      </c>
      <c r="E901">
        <v>193</v>
      </c>
      <c r="F901" t="s">
        <v>1460</v>
      </c>
      <c r="G901" t="b">
        <v>0</v>
      </c>
      <c r="H901" t="str">
        <f>VLOOKUP(A901,all_municipalities!$A$2:$M$445,2,FALSE)</f>
        <v>Cavan Monaghan, Township of</v>
      </c>
      <c r="I901" t="b">
        <f>VLOOKUP(A901,all_municipalities!$A$2:$M$445,9,FALSE)</f>
        <v>1</v>
      </c>
      <c r="J901" t="b">
        <f>VLOOKUP(A901,all_municipalities!$A$2:$M$445,13, FALSE)</f>
        <v>1</v>
      </c>
      <c r="K901" t="str">
        <f t="shared" si="57"/>
        <v>NONE</v>
      </c>
      <c r="L901">
        <v>5</v>
      </c>
      <c r="M901" t="str">
        <f t="shared" si="58"/>
        <v>10459 Councillor, Ward 2</v>
      </c>
      <c r="N901" s="6" t="str">
        <f t="shared" si="59"/>
        <v>10459 Councillor, Ward 2</v>
      </c>
      <c r="O901" s="15">
        <f>IF(I901&lt;&gt;FALSE,VLOOKUP(H901,internet_municipalities!$B$2:$W$226,22,FALSE),"NO INTERNET")</f>
        <v>4552</v>
      </c>
      <c r="P901" s="16" t="str">
        <f t="shared" si="56"/>
        <v>Lost</v>
      </c>
    </row>
    <row r="902" spans="1:16" x14ac:dyDescent="0.2">
      <c r="A902">
        <v>10459</v>
      </c>
      <c r="B902" t="b">
        <v>0</v>
      </c>
      <c r="C902" t="s">
        <v>1453</v>
      </c>
      <c r="D902" t="s">
        <v>2207</v>
      </c>
      <c r="E902">
        <v>397</v>
      </c>
      <c r="F902" t="s">
        <v>1460</v>
      </c>
      <c r="G902" t="b">
        <v>0</v>
      </c>
      <c r="H902" t="str">
        <f>VLOOKUP(A902,all_municipalities!$A$2:$M$445,2,FALSE)</f>
        <v>Cavan Monaghan, Township of</v>
      </c>
      <c r="I902" t="b">
        <f>VLOOKUP(A902,all_municipalities!$A$2:$M$445,9,FALSE)</f>
        <v>1</v>
      </c>
      <c r="J902" t="b">
        <f>VLOOKUP(A902,all_municipalities!$A$2:$M$445,13, FALSE)</f>
        <v>1</v>
      </c>
      <c r="K902" t="str">
        <f t="shared" si="57"/>
        <v>NONE</v>
      </c>
      <c r="L902">
        <v>5</v>
      </c>
      <c r="M902" t="str">
        <f t="shared" si="58"/>
        <v>10459 Councillor, Ward 2</v>
      </c>
      <c r="N902" s="6" t="str">
        <f t="shared" si="59"/>
        <v>10459 Councillor, Ward 2</v>
      </c>
      <c r="O902" s="15">
        <f>IF(I902&lt;&gt;FALSE,VLOOKUP(H902,internet_municipalities!$B$2:$W$226,22,FALSE),"NO INTERNET")</f>
        <v>4552</v>
      </c>
      <c r="P902" s="16" t="str">
        <f t="shared" si="56"/>
        <v>Lost</v>
      </c>
    </row>
    <row r="903" spans="1:16" x14ac:dyDescent="0.2">
      <c r="A903">
        <v>10459</v>
      </c>
      <c r="B903" t="b">
        <v>0</v>
      </c>
      <c r="C903" t="s">
        <v>1475</v>
      </c>
      <c r="D903" t="s">
        <v>2208</v>
      </c>
      <c r="E903">
        <v>354</v>
      </c>
      <c r="F903" t="s">
        <v>1460</v>
      </c>
      <c r="G903" t="b">
        <v>0</v>
      </c>
      <c r="H903" t="str">
        <f>VLOOKUP(A903,all_municipalities!$A$2:$M$445,2,FALSE)</f>
        <v>Cavan Monaghan, Township of</v>
      </c>
      <c r="I903" t="b">
        <f>VLOOKUP(A903,all_municipalities!$A$2:$M$445,9,FALSE)</f>
        <v>1</v>
      </c>
      <c r="J903" t="b">
        <f>VLOOKUP(A903,all_municipalities!$A$2:$M$445,13, FALSE)</f>
        <v>1</v>
      </c>
      <c r="K903" t="str">
        <f t="shared" si="57"/>
        <v>NONE</v>
      </c>
      <c r="L903">
        <v>5</v>
      </c>
      <c r="M903" t="str">
        <f t="shared" si="58"/>
        <v>10459 Councillor, Ward 3</v>
      </c>
      <c r="N903" s="6" t="str">
        <f t="shared" si="59"/>
        <v>10459 Councillor, Ward 3</v>
      </c>
      <c r="O903" s="15">
        <f>IF(I903&lt;&gt;FALSE,VLOOKUP(H903,internet_municipalities!$B$2:$W$226,22,FALSE),"NO INTERNET")</f>
        <v>4552</v>
      </c>
      <c r="P903" s="16" t="str">
        <f t="shared" ref="P903:P966" si="60">IF(I903=TRUE,IF(F903&lt;&gt;"Acclaimed",IF(F903&lt;&gt;"Lost",F903/O903,"Lost"),"Acclaimed"),"NO INTERNET")</f>
        <v>Lost</v>
      </c>
    </row>
    <row r="904" spans="1:16" x14ac:dyDescent="0.2">
      <c r="A904">
        <v>10459</v>
      </c>
      <c r="B904" t="b">
        <v>0</v>
      </c>
      <c r="C904" t="s">
        <v>1475</v>
      </c>
      <c r="D904" t="s">
        <v>2209</v>
      </c>
      <c r="E904">
        <v>334</v>
      </c>
      <c r="F904" t="s">
        <v>1460</v>
      </c>
      <c r="G904" t="b">
        <v>0</v>
      </c>
      <c r="H904" t="str">
        <f>VLOOKUP(A904,all_municipalities!$A$2:$M$445,2,FALSE)</f>
        <v>Cavan Monaghan, Township of</v>
      </c>
      <c r="I904" t="b">
        <f>VLOOKUP(A904,all_municipalities!$A$2:$M$445,9,FALSE)</f>
        <v>1</v>
      </c>
      <c r="J904" t="b">
        <f>VLOOKUP(A904,all_municipalities!$A$2:$M$445,13, FALSE)</f>
        <v>1</v>
      </c>
      <c r="K904" t="str">
        <f t="shared" si="57"/>
        <v>NONE</v>
      </c>
      <c r="L904">
        <v>5</v>
      </c>
      <c r="M904" t="str">
        <f t="shared" si="58"/>
        <v>10459 Councillor, Ward 3</v>
      </c>
      <c r="N904" s="6" t="str">
        <f t="shared" si="59"/>
        <v>10459 Councillor, Ward 3</v>
      </c>
      <c r="O904" s="15">
        <f>IF(I904&lt;&gt;FALSE,VLOOKUP(H904,internet_municipalities!$B$2:$W$226,22,FALSE),"NO INTERNET")</f>
        <v>4552</v>
      </c>
      <c r="P904" s="16" t="str">
        <f t="shared" si="60"/>
        <v>Lost</v>
      </c>
    </row>
    <row r="905" spans="1:16" x14ac:dyDescent="0.2">
      <c r="A905">
        <v>10459</v>
      </c>
      <c r="B905" t="b">
        <v>0</v>
      </c>
      <c r="C905" t="s">
        <v>1475</v>
      </c>
      <c r="D905" t="s">
        <v>2210</v>
      </c>
      <c r="E905">
        <v>272</v>
      </c>
      <c r="F905" t="s">
        <v>1460</v>
      </c>
      <c r="G905" t="b">
        <v>0</v>
      </c>
      <c r="H905" t="str">
        <f>VLOOKUP(A905,all_municipalities!$A$2:$M$445,2,FALSE)</f>
        <v>Cavan Monaghan, Township of</v>
      </c>
      <c r="I905" t="b">
        <f>VLOOKUP(A905,all_municipalities!$A$2:$M$445,9,FALSE)</f>
        <v>1</v>
      </c>
      <c r="J905" t="b">
        <f>VLOOKUP(A905,all_municipalities!$A$2:$M$445,13, FALSE)</f>
        <v>1</v>
      </c>
      <c r="K905" t="str">
        <f t="shared" si="57"/>
        <v>NONE</v>
      </c>
      <c r="L905">
        <v>5</v>
      </c>
      <c r="M905" t="str">
        <f t="shared" si="58"/>
        <v>10459 Councillor, Ward 3</v>
      </c>
      <c r="N905" s="6" t="str">
        <f t="shared" si="59"/>
        <v>10459 Councillor, Ward 3</v>
      </c>
      <c r="O905" s="15">
        <f>IF(I905&lt;&gt;FALSE,VLOOKUP(H905,internet_municipalities!$B$2:$W$226,22,FALSE),"NO INTERNET")</f>
        <v>4552</v>
      </c>
      <c r="P905" s="16" t="str">
        <f t="shared" si="60"/>
        <v>Lost</v>
      </c>
    </row>
    <row r="906" spans="1:16" x14ac:dyDescent="0.2">
      <c r="A906">
        <v>17922</v>
      </c>
      <c r="B906" t="b">
        <v>1</v>
      </c>
      <c r="C906" t="s">
        <v>1720</v>
      </c>
      <c r="D906" t="s">
        <v>2278</v>
      </c>
      <c r="E906">
        <v>412</v>
      </c>
      <c r="F906">
        <v>113</v>
      </c>
      <c r="G906" t="b">
        <v>0</v>
      </c>
      <c r="H906" t="str">
        <f>VLOOKUP(A906,all_municipalities!$A$2:$M$445,2,FALSE)</f>
        <v>Centre Wellington, Township of</v>
      </c>
      <c r="I906" t="b">
        <f>VLOOKUP(A906,all_municipalities!$A$2:$M$445,9,FALSE)</f>
        <v>1</v>
      </c>
      <c r="J906" t="b">
        <f>VLOOKUP(A906,all_municipalities!$A$2:$M$445,13, FALSE)</f>
        <v>1</v>
      </c>
      <c r="K906" t="str">
        <f t="shared" si="57"/>
        <v>LOW</v>
      </c>
      <c r="L906">
        <v>5</v>
      </c>
      <c r="M906" t="str">
        <f t="shared" si="58"/>
        <v>17922 Councillor, Ward 6</v>
      </c>
      <c r="N906" s="6" t="str">
        <f t="shared" si="59"/>
        <v>17922 Councillor, Ward 6</v>
      </c>
      <c r="O906" s="15">
        <f>IF(I906&lt;&gt;FALSE,VLOOKUP(H906,internet_municipalities!$B$2:$W$226,22,FALSE),"NO INTERNET")</f>
        <v>14242</v>
      </c>
      <c r="P906" s="16">
        <f t="shared" si="60"/>
        <v>7.9342788934138458E-3</v>
      </c>
    </row>
    <row r="907" spans="1:16" x14ac:dyDescent="0.2">
      <c r="A907">
        <v>17922</v>
      </c>
      <c r="B907" t="b">
        <v>1</v>
      </c>
      <c r="C907" t="s">
        <v>1473</v>
      </c>
      <c r="D907" t="s">
        <v>2279</v>
      </c>
      <c r="E907">
        <v>1087</v>
      </c>
      <c r="F907">
        <v>927</v>
      </c>
      <c r="G907" t="b">
        <v>0</v>
      </c>
      <c r="H907" t="str">
        <f>VLOOKUP(A907,all_municipalities!$A$2:$M$445,2,FALSE)</f>
        <v>Centre Wellington, Township of</v>
      </c>
      <c r="I907" t="b">
        <f>VLOOKUP(A907,all_municipalities!$A$2:$M$445,9,FALSE)</f>
        <v>1</v>
      </c>
      <c r="J907" t="b">
        <f>VLOOKUP(A907,all_municipalities!$A$2:$M$445,13, FALSE)</f>
        <v>1</v>
      </c>
      <c r="K907" t="str">
        <f t="shared" si="57"/>
        <v>LOW</v>
      </c>
      <c r="L907">
        <v>5</v>
      </c>
      <c r="M907" t="str">
        <f t="shared" si="58"/>
        <v>17922 Councillor, Ward 5</v>
      </c>
      <c r="N907" s="6" t="str">
        <f t="shared" si="59"/>
        <v>17922 Councillor, Ward 5</v>
      </c>
      <c r="O907" s="15">
        <f>IF(I907&lt;&gt;FALSE,VLOOKUP(H907,internet_municipalities!$B$2:$W$226,22,FALSE),"NO INTERNET")</f>
        <v>14242</v>
      </c>
      <c r="P907" s="16">
        <f t="shared" si="60"/>
        <v>6.508917286897907E-2</v>
      </c>
    </row>
    <row r="908" spans="1:16" x14ac:dyDescent="0.2">
      <c r="A908">
        <v>17922</v>
      </c>
      <c r="B908" t="b">
        <v>1</v>
      </c>
      <c r="C908" t="s">
        <v>1471</v>
      </c>
      <c r="D908" t="s">
        <v>2280</v>
      </c>
      <c r="E908">
        <v>1275</v>
      </c>
      <c r="F908">
        <v>920</v>
      </c>
      <c r="G908" t="b">
        <v>0</v>
      </c>
      <c r="H908" t="str">
        <f>VLOOKUP(A908,all_municipalities!$A$2:$M$445,2,FALSE)</f>
        <v>Centre Wellington, Township of</v>
      </c>
      <c r="I908" t="b">
        <f>VLOOKUP(A908,all_municipalities!$A$2:$M$445,9,FALSE)</f>
        <v>1</v>
      </c>
      <c r="J908" t="b">
        <f>VLOOKUP(A908,all_municipalities!$A$2:$M$445,13, FALSE)</f>
        <v>1</v>
      </c>
      <c r="K908" t="str">
        <f t="shared" si="57"/>
        <v>LOW</v>
      </c>
      <c r="L908">
        <v>5</v>
      </c>
      <c r="M908" t="str">
        <f t="shared" si="58"/>
        <v>17922 Councillor, Ward 4</v>
      </c>
      <c r="N908" s="6" t="str">
        <f t="shared" si="59"/>
        <v>17922 Councillor, Ward 4</v>
      </c>
      <c r="O908" s="15">
        <f>IF(I908&lt;&gt;FALSE,VLOOKUP(H908,internet_municipalities!$B$2:$W$226,22,FALSE),"NO INTERNET")</f>
        <v>14242</v>
      </c>
      <c r="P908" s="16">
        <f t="shared" si="60"/>
        <v>6.4597668866732197E-2</v>
      </c>
    </row>
    <row r="909" spans="1:16" x14ac:dyDescent="0.2">
      <c r="A909">
        <v>17922</v>
      </c>
      <c r="B909" t="b">
        <v>1</v>
      </c>
      <c r="C909" t="s">
        <v>1475</v>
      </c>
      <c r="D909" t="s">
        <v>2281</v>
      </c>
      <c r="E909">
        <v>786</v>
      </c>
      <c r="F909">
        <v>350</v>
      </c>
      <c r="G909" t="b">
        <v>0</v>
      </c>
      <c r="H909" t="str">
        <f>VLOOKUP(A909,all_municipalities!$A$2:$M$445,2,FALSE)</f>
        <v>Centre Wellington, Township of</v>
      </c>
      <c r="I909" t="b">
        <f>VLOOKUP(A909,all_municipalities!$A$2:$M$445,9,FALSE)</f>
        <v>1</v>
      </c>
      <c r="J909" t="b">
        <f>VLOOKUP(A909,all_municipalities!$A$2:$M$445,13, FALSE)</f>
        <v>1</v>
      </c>
      <c r="K909" t="str">
        <f t="shared" si="57"/>
        <v>LOW</v>
      </c>
      <c r="L909">
        <v>5</v>
      </c>
      <c r="M909" t="str">
        <f t="shared" si="58"/>
        <v>17922 Councillor, Ward 3</v>
      </c>
      <c r="N909" s="6" t="str">
        <f t="shared" si="59"/>
        <v>17922 Councillor, Ward 3</v>
      </c>
      <c r="O909" s="15">
        <f>IF(I909&lt;&gt;FALSE,VLOOKUP(H909,internet_municipalities!$B$2:$W$226,22,FALSE),"NO INTERNET")</f>
        <v>14242</v>
      </c>
      <c r="P909" s="16">
        <f t="shared" si="60"/>
        <v>2.4575200112343772E-2</v>
      </c>
    </row>
    <row r="910" spans="1:16" x14ac:dyDescent="0.2">
      <c r="A910">
        <v>17922</v>
      </c>
      <c r="B910" t="b">
        <v>1</v>
      </c>
      <c r="C910" t="s">
        <v>1453</v>
      </c>
      <c r="D910" t="s">
        <v>2282</v>
      </c>
      <c r="E910">
        <v>592</v>
      </c>
      <c r="F910">
        <v>189</v>
      </c>
      <c r="G910" t="b">
        <v>0</v>
      </c>
      <c r="H910" t="str">
        <f>VLOOKUP(A910,all_municipalities!$A$2:$M$445,2,FALSE)</f>
        <v>Centre Wellington, Township of</v>
      </c>
      <c r="I910" t="b">
        <f>VLOOKUP(A910,all_municipalities!$A$2:$M$445,9,FALSE)</f>
        <v>1</v>
      </c>
      <c r="J910" t="b">
        <f>VLOOKUP(A910,all_municipalities!$A$2:$M$445,13, FALSE)</f>
        <v>1</v>
      </c>
      <c r="K910" t="str">
        <f t="shared" si="57"/>
        <v>LOW</v>
      </c>
      <c r="L910">
        <v>5</v>
      </c>
      <c r="M910" t="str">
        <f t="shared" si="58"/>
        <v>17922 Councillor, Ward 2</v>
      </c>
      <c r="N910" s="6" t="str">
        <f t="shared" si="59"/>
        <v>17922 Councillor, Ward 2</v>
      </c>
      <c r="O910" s="15">
        <f>IF(I910&lt;&gt;FALSE,VLOOKUP(H910,internet_municipalities!$B$2:$W$226,22,FALSE),"NO INTERNET")</f>
        <v>14242</v>
      </c>
      <c r="P910" s="16">
        <f t="shared" si="60"/>
        <v>1.3270608060665637E-2</v>
      </c>
    </row>
    <row r="911" spans="1:16" x14ac:dyDescent="0.2">
      <c r="A911">
        <v>17922</v>
      </c>
      <c r="B911" t="b">
        <v>1</v>
      </c>
      <c r="C911" t="s">
        <v>1456</v>
      </c>
      <c r="D911" t="s">
        <v>2283</v>
      </c>
      <c r="E911">
        <v>1655</v>
      </c>
      <c r="F911">
        <v>1300</v>
      </c>
      <c r="G911" t="b">
        <v>0</v>
      </c>
      <c r="H911" t="str">
        <f>VLOOKUP(A911,all_municipalities!$A$2:$M$445,2,FALSE)</f>
        <v>Centre Wellington, Township of</v>
      </c>
      <c r="I911" t="b">
        <f>VLOOKUP(A911,all_municipalities!$A$2:$M$445,9,FALSE)</f>
        <v>1</v>
      </c>
      <c r="J911" t="b">
        <f>VLOOKUP(A911,all_municipalities!$A$2:$M$445,13, FALSE)</f>
        <v>1</v>
      </c>
      <c r="K911" t="str">
        <f t="shared" si="57"/>
        <v>NONE</v>
      </c>
      <c r="L911">
        <v>5</v>
      </c>
      <c r="M911" t="str">
        <f t="shared" si="58"/>
        <v>17922 Councillor, Ward 1</v>
      </c>
      <c r="N911" s="6" t="str">
        <f t="shared" si="59"/>
        <v>17922 Councillor, Ward 1</v>
      </c>
      <c r="O911" s="15">
        <f>IF(I911&lt;&gt;FALSE,VLOOKUP(H911,internet_municipalities!$B$2:$W$226,22,FALSE),"NO INTERNET")</f>
        <v>14242</v>
      </c>
      <c r="P911" s="16">
        <f t="shared" si="60"/>
        <v>9.1279314702991152E-2</v>
      </c>
    </row>
    <row r="912" spans="1:16" x14ac:dyDescent="0.2">
      <c r="A912">
        <v>17922</v>
      </c>
      <c r="B912" t="b">
        <v>0</v>
      </c>
      <c r="C912" t="s">
        <v>1456</v>
      </c>
      <c r="D912" t="s">
        <v>2284</v>
      </c>
      <c r="E912">
        <v>355</v>
      </c>
      <c r="F912" t="s">
        <v>1460</v>
      </c>
      <c r="G912" t="b">
        <v>0</v>
      </c>
      <c r="H912" t="str">
        <f>VLOOKUP(A912,all_municipalities!$A$2:$M$445,2,FALSE)</f>
        <v>Centre Wellington, Township of</v>
      </c>
      <c r="I912" t="b">
        <f>VLOOKUP(A912,all_municipalities!$A$2:$M$445,9,FALSE)</f>
        <v>1</v>
      </c>
      <c r="J912" t="b">
        <f>VLOOKUP(A912,all_municipalities!$A$2:$M$445,13, FALSE)</f>
        <v>1</v>
      </c>
      <c r="K912" t="str">
        <f t="shared" si="57"/>
        <v>NONE</v>
      </c>
      <c r="L912">
        <v>5</v>
      </c>
      <c r="M912" t="str">
        <f t="shared" si="58"/>
        <v>17922 Councillor, Ward 1</v>
      </c>
      <c r="N912" s="6" t="str">
        <f t="shared" si="59"/>
        <v>17922 Councillor, Ward 1</v>
      </c>
      <c r="O912" s="15">
        <f>IF(I912&lt;&gt;FALSE,VLOOKUP(H912,internet_municipalities!$B$2:$W$226,22,FALSE),"NO INTERNET")</f>
        <v>14242</v>
      </c>
      <c r="P912" s="16" t="str">
        <f t="shared" si="60"/>
        <v>Lost</v>
      </c>
    </row>
    <row r="913" spans="1:16" x14ac:dyDescent="0.2">
      <c r="A913">
        <v>17922</v>
      </c>
      <c r="B913" t="b">
        <v>0</v>
      </c>
      <c r="C913" t="s">
        <v>1453</v>
      </c>
      <c r="D913" t="s">
        <v>2285</v>
      </c>
      <c r="E913">
        <v>403</v>
      </c>
      <c r="F913" t="s">
        <v>1460</v>
      </c>
      <c r="G913" t="b">
        <v>0</v>
      </c>
      <c r="H913" t="str">
        <f>VLOOKUP(A913,all_municipalities!$A$2:$M$445,2,FALSE)</f>
        <v>Centre Wellington, Township of</v>
      </c>
      <c r="I913" t="b">
        <f>VLOOKUP(A913,all_municipalities!$A$2:$M$445,9,FALSE)</f>
        <v>1</v>
      </c>
      <c r="J913" t="b">
        <f>VLOOKUP(A913,all_municipalities!$A$2:$M$445,13, FALSE)</f>
        <v>1</v>
      </c>
      <c r="K913" t="str">
        <f t="shared" si="57"/>
        <v>NONE</v>
      </c>
      <c r="L913">
        <v>5</v>
      </c>
      <c r="M913" t="str">
        <f t="shared" si="58"/>
        <v>17922 Councillor, Ward 2</v>
      </c>
      <c r="N913" s="6" t="str">
        <f t="shared" si="59"/>
        <v>17922 Councillor, Ward 2</v>
      </c>
      <c r="O913" s="15">
        <f>IF(I913&lt;&gt;FALSE,VLOOKUP(H913,internet_municipalities!$B$2:$W$226,22,FALSE),"NO INTERNET")</f>
        <v>14242</v>
      </c>
      <c r="P913" s="16" t="str">
        <f t="shared" si="60"/>
        <v>Lost</v>
      </c>
    </row>
    <row r="914" spans="1:16" x14ac:dyDescent="0.2">
      <c r="A914">
        <v>17922</v>
      </c>
      <c r="B914" t="b">
        <v>0</v>
      </c>
      <c r="C914" t="s">
        <v>1453</v>
      </c>
      <c r="D914" t="s">
        <v>2286</v>
      </c>
      <c r="E914">
        <v>55</v>
      </c>
      <c r="F914" t="s">
        <v>1460</v>
      </c>
      <c r="G914" t="b">
        <v>0</v>
      </c>
      <c r="H914" t="str">
        <f>VLOOKUP(A914,all_municipalities!$A$2:$M$445,2,FALSE)</f>
        <v>Centre Wellington, Township of</v>
      </c>
      <c r="I914" t="b">
        <f>VLOOKUP(A914,all_municipalities!$A$2:$M$445,9,FALSE)</f>
        <v>1</v>
      </c>
      <c r="J914" t="b">
        <f>VLOOKUP(A914,all_municipalities!$A$2:$M$445,13, FALSE)</f>
        <v>1</v>
      </c>
      <c r="K914" t="str">
        <f t="shared" si="57"/>
        <v>NONE</v>
      </c>
      <c r="L914">
        <v>5</v>
      </c>
      <c r="M914" t="str">
        <f t="shared" si="58"/>
        <v>17922 Councillor, Ward 2</v>
      </c>
      <c r="N914" s="6" t="str">
        <f t="shared" si="59"/>
        <v>17922 Councillor, Ward 2</v>
      </c>
      <c r="O914" s="15">
        <f>IF(I914&lt;&gt;FALSE,VLOOKUP(H914,internet_municipalities!$B$2:$W$226,22,FALSE),"NO INTERNET")</f>
        <v>14242</v>
      </c>
      <c r="P914" s="16" t="str">
        <f t="shared" si="60"/>
        <v>Lost</v>
      </c>
    </row>
    <row r="915" spans="1:16" x14ac:dyDescent="0.2">
      <c r="A915">
        <v>17922</v>
      </c>
      <c r="B915" t="b">
        <v>0</v>
      </c>
      <c r="C915" t="s">
        <v>1475</v>
      </c>
      <c r="D915" t="s">
        <v>2287</v>
      </c>
      <c r="E915">
        <v>436</v>
      </c>
      <c r="F915" t="s">
        <v>1460</v>
      </c>
      <c r="G915" t="b">
        <v>0</v>
      </c>
      <c r="H915" t="str">
        <f>VLOOKUP(A915,all_municipalities!$A$2:$M$445,2,FALSE)</f>
        <v>Centre Wellington, Township of</v>
      </c>
      <c r="I915" t="b">
        <f>VLOOKUP(A915,all_municipalities!$A$2:$M$445,9,FALSE)</f>
        <v>1</v>
      </c>
      <c r="J915" t="b">
        <f>VLOOKUP(A915,all_municipalities!$A$2:$M$445,13, FALSE)</f>
        <v>1</v>
      </c>
      <c r="K915" t="str">
        <f t="shared" si="57"/>
        <v>NONE</v>
      </c>
      <c r="L915">
        <v>5</v>
      </c>
      <c r="M915" t="str">
        <f t="shared" si="58"/>
        <v>17922 Councillor, Ward 3</v>
      </c>
      <c r="N915" s="6" t="str">
        <f t="shared" si="59"/>
        <v>17922 Councillor, Ward 3</v>
      </c>
      <c r="O915" s="15">
        <f>IF(I915&lt;&gt;FALSE,VLOOKUP(H915,internet_municipalities!$B$2:$W$226,22,FALSE),"NO INTERNET")</f>
        <v>14242</v>
      </c>
      <c r="P915" s="16" t="str">
        <f t="shared" si="60"/>
        <v>Lost</v>
      </c>
    </row>
    <row r="916" spans="1:16" x14ac:dyDescent="0.2">
      <c r="A916">
        <v>17922</v>
      </c>
      <c r="B916" t="b">
        <v>0</v>
      </c>
      <c r="C916" t="s">
        <v>1475</v>
      </c>
      <c r="D916" t="s">
        <v>2288</v>
      </c>
      <c r="E916">
        <v>207</v>
      </c>
      <c r="F916" t="s">
        <v>1460</v>
      </c>
      <c r="G916" t="b">
        <v>0</v>
      </c>
      <c r="H916" t="str">
        <f>VLOOKUP(A916,all_municipalities!$A$2:$M$445,2,FALSE)</f>
        <v>Centre Wellington, Township of</v>
      </c>
      <c r="I916" t="b">
        <f>VLOOKUP(A916,all_municipalities!$A$2:$M$445,9,FALSE)</f>
        <v>1</v>
      </c>
      <c r="J916" t="b">
        <f>VLOOKUP(A916,all_municipalities!$A$2:$M$445,13, FALSE)</f>
        <v>1</v>
      </c>
      <c r="K916" t="str">
        <f t="shared" si="57"/>
        <v>NONE</v>
      </c>
      <c r="L916">
        <v>5</v>
      </c>
      <c r="M916" t="str">
        <f t="shared" si="58"/>
        <v>17922 Councillor, Ward 3</v>
      </c>
      <c r="N916" s="6" t="str">
        <f t="shared" si="59"/>
        <v>17922 Councillor, Ward 3</v>
      </c>
      <c r="O916" s="15">
        <f>IF(I916&lt;&gt;FALSE,VLOOKUP(H916,internet_municipalities!$B$2:$W$226,22,FALSE),"NO INTERNET")</f>
        <v>14242</v>
      </c>
      <c r="P916" s="16" t="str">
        <f t="shared" si="60"/>
        <v>Lost</v>
      </c>
    </row>
    <row r="917" spans="1:16" x14ac:dyDescent="0.2">
      <c r="A917">
        <v>17922</v>
      </c>
      <c r="B917" t="b">
        <v>0</v>
      </c>
      <c r="C917" t="s">
        <v>1475</v>
      </c>
      <c r="D917" t="s">
        <v>2289</v>
      </c>
      <c r="E917">
        <v>102</v>
      </c>
      <c r="F917" t="s">
        <v>1460</v>
      </c>
      <c r="G917" t="b">
        <v>0</v>
      </c>
      <c r="H917" t="str">
        <f>VLOOKUP(A917,all_municipalities!$A$2:$M$445,2,FALSE)</f>
        <v>Centre Wellington, Township of</v>
      </c>
      <c r="I917" t="b">
        <f>VLOOKUP(A917,all_municipalities!$A$2:$M$445,9,FALSE)</f>
        <v>1</v>
      </c>
      <c r="J917" t="b">
        <f>VLOOKUP(A917,all_municipalities!$A$2:$M$445,13, FALSE)</f>
        <v>1</v>
      </c>
      <c r="K917" t="str">
        <f t="shared" si="57"/>
        <v>NONE</v>
      </c>
      <c r="L917">
        <v>5</v>
      </c>
      <c r="M917" t="str">
        <f t="shared" si="58"/>
        <v>17922 Councillor, Ward 3</v>
      </c>
      <c r="N917" s="6" t="str">
        <f t="shared" si="59"/>
        <v>17922 Councillor, Ward 3</v>
      </c>
      <c r="O917" s="15">
        <f>IF(I917&lt;&gt;FALSE,VLOOKUP(H917,internet_municipalities!$B$2:$W$226,22,FALSE),"NO INTERNET")</f>
        <v>14242</v>
      </c>
      <c r="P917" s="16" t="str">
        <f t="shared" si="60"/>
        <v>Lost</v>
      </c>
    </row>
    <row r="918" spans="1:16" x14ac:dyDescent="0.2">
      <c r="A918">
        <v>17922</v>
      </c>
      <c r="B918" t="b">
        <v>0</v>
      </c>
      <c r="C918" t="s">
        <v>1475</v>
      </c>
      <c r="D918" t="s">
        <v>2290</v>
      </c>
      <c r="E918">
        <v>68</v>
      </c>
      <c r="F918" t="s">
        <v>1460</v>
      </c>
      <c r="G918" t="b">
        <v>0</v>
      </c>
      <c r="H918" t="str">
        <f>VLOOKUP(A918,all_municipalities!$A$2:$M$445,2,FALSE)</f>
        <v>Centre Wellington, Township of</v>
      </c>
      <c r="I918" t="b">
        <f>VLOOKUP(A918,all_municipalities!$A$2:$M$445,9,FALSE)</f>
        <v>1</v>
      </c>
      <c r="J918" t="b">
        <f>VLOOKUP(A918,all_municipalities!$A$2:$M$445,13, FALSE)</f>
        <v>1</v>
      </c>
      <c r="K918" t="str">
        <f t="shared" si="57"/>
        <v>NONE</v>
      </c>
      <c r="L918">
        <v>5</v>
      </c>
      <c r="M918" t="str">
        <f t="shared" si="58"/>
        <v>17922 Councillor, Ward 3</v>
      </c>
      <c r="N918" s="6" t="str">
        <f t="shared" si="59"/>
        <v>17922 Councillor, Ward 3</v>
      </c>
      <c r="O918" s="15">
        <f>IF(I918&lt;&gt;FALSE,VLOOKUP(H918,internet_municipalities!$B$2:$W$226,22,FALSE),"NO INTERNET")</f>
        <v>14242</v>
      </c>
      <c r="P918" s="16" t="str">
        <f t="shared" si="60"/>
        <v>Lost</v>
      </c>
    </row>
    <row r="919" spans="1:16" x14ac:dyDescent="0.2">
      <c r="A919">
        <v>17922</v>
      </c>
      <c r="B919" t="b">
        <v>0</v>
      </c>
      <c r="C919" t="s">
        <v>1475</v>
      </c>
      <c r="D919" t="s">
        <v>2291</v>
      </c>
      <c r="E919">
        <v>251</v>
      </c>
      <c r="F919" t="s">
        <v>1460</v>
      </c>
      <c r="G919" t="b">
        <v>0</v>
      </c>
      <c r="H919" t="str">
        <f>VLOOKUP(A919,all_municipalities!$A$2:$M$445,2,FALSE)</f>
        <v>Centre Wellington, Township of</v>
      </c>
      <c r="I919" t="b">
        <f>VLOOKUP(A919,all_municipalities!$A$2:$M$445,9,FALSE)</f>
        <v>1</v>
      </c>
      <c r="J919" t="b">
        <f>VLOOKUP(A919,all_municipalities!$A$2:$M$445,13, FALSE)</f>
        <v>1</v>
      </c>
      <c r="K919" t="str">
        <f t="shared" si="57"/>
        <v>NONE</v>
      </c>
      <c r="L919">
        <v>5</v>
      </c>
      <c r="M919" t="str">
        <f t="shared" si="58"/>
        <v>17922 Councillor, Ward 3</v>
      </c>
      <c r="N919" s="6" t="str">
        <f t="shared" si="59"/>
        <v>17922 Councillor, Ward 3</v>
      </c>
      <c r="O919" s="15">
        <f>IF(I919&lt;&gt;FALSE,VLOOKUP(H919,internet_municipalities!$B$2:$W$226,22,FALSE),"NO INTERNET")</f>
        <v>14242</v>
      </c>
      <c r="P919" s="16" t="str">
        <f t="shared" si="60"/>
        <v>Lost</v>
      </c>
    </row>
    <row r="920" spans="1:16" x14ac:dyDescent="0.2">
      <c r="A920">
        <v>17922</v>
      </c>
      <c r="B920" t="b">
        <v>0</v>
      </c>
      <c r="C920" t="s">
        <v>1471</v>
      </c>
      <c r="D920" t="s">
        <v>2292</v>
      </c>
      <c r="E920">
        <v>355</v>
      </c>
      <c r="F920" t="s">
        <v>1460</v>
      </c>
      <c r="G920" t="b">
        <v>0</v>
      </c>
      <c r="H920" t="str">
        <f>VLOOKUP(A920,all_municipalities!$A$2:$M$445,2,FALSE)</f>
        <v>Centre Wellington, Township of</v>
      </c>
      <c r="I920" t="b">
        <f>VLOOKUP(A920,all_municipalities!$A$2:$M$445,9,FALSE)</f>
        <v>1</v>
      </c>
      <c r="J920" t="b">
        <f>VLOOKUP(A920,all_municipalities!$A$2:$M$445,13, FALSE)</f>
        <v>1</v>
      </c>
      <c r="K920" t="str">
        <f t="shared" si="57"/>
        <v>NONE</v>
      </c>
      <c r="L920">
        <v>5</v>
      </c>
      <c r="M920" t="str">
        <f t="shared" si="58"/>
        <v>17922 Councillor, Ward 4</v>
      </c>
      <c r="N920" s="6" t="str">
        <f t="shared" si="59"/>
        <v>17922 Councillor, Ward 4</v>
      </c>
      <c r="O920" s="15">
        <f>IF(I920&lt;&gt;FALSE,VLOOKUP(H920,internet_municipalities!$B$2:$W$226,22,FALSE),"NO INTERNET")</f>
        <v>14242</v>
      </c>
      <c r="P920" s="16" t="str">
        <f t="shared" si="60"/>
        <v>Lost</v>
      </c>
    </row>
    <row r="921" spans="1:16" x14ac:dyDescent="0.2">
      <c r="A921">
        <v>17922</v>
      </c>
      <c r="B921" t="b">
        <v>0</v>
      </c>
      <c r="C921" t="s">
        <v>1473</v>
      </c>
      <c r="D921" t="s">
        <v>2293</v>
      </c>
      <c r="E921">
        <v>160</v>
      </c>
      <c r="F921" t="s">
        <v>1460</v>
      </c>
      <c r="G921" t="b">
        <v>0</v>
      </c>
      <c r="H921" t="str">
        <f>VLOOKUP(A921,all_municipalities!$A$2:$M$445,2,FALSE)</f>
        <v>Centre Wellington, Township of</v>
      </c>
      <c r="I921" t="b">
        <f>VLOOKUP(A921,all_municipalities!$A$2:$M$445,9,FALSE)</f>
        <v>1</v>
      </c>
      <c r="J921" t="b">
        <f>VLOOKUP(A921,all_municipalities!$A$2:$M$445,13, FALSE)</f>
        <v>1</v>
      </c>
      <c r="K921" t="str">
        <f t="shared" si="57"/>
        <v>NONE</v>
      </c>
      <c r="L921">
        <v>5</v>
      </c>
      <c r="M921" t="str">
        <f t="shared" si="58"/>
        <v>17922 Councillor, Ward 5</v>
      </c>
      <c r="N921" s="6" t="str">
        <f t="shared" si="59"/>
        <v>17922 Councillor, Ward 5</v>
      </c>
      <c r="O921" s="15">
        <f>IF(I921&lt;&gt;FALSE,VLOOKUP(H921,internet_municipalities!$B$2:$W$226,22,FALSE),"NO INTERNET")</f>
        <v>14242</v>
      </c>
      <c r="P921" s="16" t="str">
        <f t="shared" si="60"/>
        <v>Lost</v>
      </c>
    </row>
    <row r="922" spans="1:16" x14ac:dyDescent="0.2">
      <c r="A922">
        <v>17922</v>
      </c>
      <c r="B922" t="b">
        <v>0</v>
      </c>
      <c r="C922" t="s">
        <v>1720</v>
      </c>
      <c r="D922" t="s">
        <v>2294</v>
      </c>
      <c r="E922">
        <v>299</v>
      </c>
      <c r="F922" t="s">
        <v>1460</v>
      </c>
      <c r="G922" t="b">
        <v>0</v>
      </c>
      <c r="H922" t="str">
        <f>VLOOKUP(A922,all_municipalities!$A$2:$M$445,2,FALSE)</f>
        <v>Centre Wellington, Township of</v>
      </c>
      <c r="I922" t="b">
        <f>VLOOKUP(A922,all_municipalities!$A$2:$M$445,9,FALSE)</f>
        <v>1</v>
      </c>
      <c r="J922" t="b">
        <f>VLOOKUP(A922,all_municipalities!$A$2:$M$445,13, FALSE)</f>
        <v>1</v>
      </c>
      <c r="K922" t="str">
        <f t="shared" si="57"/>
        <v>NONE</v>
      </c>
      <c r="L922">
        <v>5</v>
      </c>
      <c r="M922" t="str">
        <f t="shared" si="58"/>
        <v>17922 Councillor, Ward 6</v>
      </c>
      <c r="N922" s="6" t="str">
        <f t="shared" si="59"/>
        <v>17922 Councillor, Ward 6</v>
      </c>
      <c r="O922" s="15">
        <f>IF(I922&lt;&gt;FALSE,VLOOKUP(H922,internet_municipalities!$B$2:$W$226,22,FALSE),"NO INTERNET")</f>
        <v>14242</v>
      </c>
      <c r="P922" s="16" t="str">
        <f t="shared" si="60"/>
        <v>Lost</v>
      </c>
    </row>
    <row r="923" spans="1:16" x14ac:dyDescent="0.2">
      <c r="A923">
        <v>10782</v>
      </c>
      <c r="B923" t="b">
        <v>1</v>
      </c>
      <c r="C923" t="s">
        <v>2299</v>
      </c>
      <c r="D923" t="s">
        <v>2300</v>
      </c>
      <c r="E923" t="s">
        <v>461</v>
      </c>
      <c r="F923" t="s">
        <v>461</v>
      </c>
      <c r="G923" t="b">
        <v>0</v>
      </c>
      <c r="H923" t="str">
        <f>VLOOKUP(A923,all_municipalities!$A$2:$M$445,2,FALSE)</f>
        <v>Champlain, Township of</v>
      </c>
      <c r="I923" t="b">
        <f>VLOOKUP(A923,all_municipalities!$A$2:$M$445,9,FALSE)</f>
        <v>1</v>
      </c>
      <c r="J923" t="b">
        <f>VLOOKUP(A923,all_municipalities!$A$2:$M$445,13, FALSE)</f>
        <v>1</v>
      </c>
      <c r="K923" t="str">
        <f t="shared" si="57"/>
        <v>NONE</v>
      </c>
      <c r="L923">
        <v>5</v>
      </c>
      <c r="M923" t="str">
        <f t="shared" si="58"/>
        <v>10782 Councillor, Ward 4 West Hawkesbury</v>
      </c>
      <c r="N923" s="6" t="str">
        <f t="shared" si="59"/>
        <v>10782 Councillor, Ward 4 West Hawkesbury</v>
      </c>
      <c r="O923" s="15">
        <f>IF(I923&lt;&gt;FALSE,VLOOKUP(H923,internet_municipalities!$B$2:$W$226,22,FALSE),"NO INTERNET")</f>
        <v>5405</v>
      </c>
      <c r="P923" s="16" t="str">
        <f t="shared" si="60"/>
        <v>Acclaimed</v>
      </c>
    </row>
    <row r="924" spans="1:16" x14ac:dyDescent="0.2">
      <c r="A924">
        <v>10782</v>
      </c>
      <c r="B924" t="b">
        <v>1</v>
      </c>
      <c r="C924" t="s">
        <v>2299</v>
      </c>
      <c r="D924" t="s">
        <v>2301</v>
      </c>
      <c r="E924" t="s">
        <v>461</v>
      </c>
      <c r="F924" t="s">
        <v>461</v>
      </c>
      <c r="G924" t="b">
        <v>0</v>
      </c>
      <c r="H924" t="str">
        <f>VLOOKUP(A924,all_municipalities!$A$2:$M$445,2,FALSE)</f>
        <v>Champlain, Township of</v>
      </c>
      <c r="I924" t="b">
        <f>VLOOKUP(A924,all_municipalities!$A$2:$M$445,9,FALSE)</f>
        <v>1</v>
      </c>
      <c r="J924" t="b">
        <f>VLOOKUP(A924,all_municipalities!$A$2:$M$445,13, FALSE)</f>
        <v>1</v>
      </c>
      <c r="K924" t="str">
        <f t="shared" si="57"/>
        <v>NONE</v>
      </c>
      <c r="L924">
        <v>5</v>
      </c>
      <c r="M924" t="str">
        <f t="shared" si="58"/>
        <v>10782 Councillor, Ward 4 West Hawkesbury</v>
      </c>
      <c r="N924" s="6" t="str">
        <f t="shared" si="59"/>
        <v>10782 Councillor, Ward 4 West Hawkesbury</v>
      </c>
      <c r="O924" s="15">
        <f>IF(I924&lt;&gt;FALSE,VLOOKUP(H924,internet_municipalities!$B$2:$W$226,22,FALSE),"NO INTERNET")</f>
        <v>5405</v>
      </c>
      <c r="P924" s="16" t="str">
        <f t="shared" si="60"/>
        <v>Acclaimed</v>
      </c>
    </row>
    <row r="925" spans="1:16" x14ac:dyDescent="0.2">
      <c r="A925">
        <v>10782</v>
      </c>
      <c r="B925" t="b">
        <v>1</v>
      </c>
      <c r="C925" t="s">
        <v>2302</v>
      </c>
      <c r="D925" t="s">
        <v>2303</v>
      </c>
      <c r="E925">
        <v>369</v>
      </c>
      <c r="F925">
        <v>18</v>
      </c>
      <c r="G925" t="b">
        <v>0</v>
      </c>
      <c r="H925" t="str">
        <f>VLOOKUP(A925,all_municipalities!$A$2:$M$445,2,FALSE)</f>
        <v>Champlain, Township of</v>
      </c>
      <c r="I925" t="b">
        <f>VLOOKUP(A925,all_municipalities!$A$2:$M$445,9,FALSE)</f>
        <v>1</v>
      </c>
      <c r="J925" t="b">
        <f>VLOOKUP(A925,all_municipalities!$A$2:$M$445,13, FALSE)</f>
        <v>1</v>
      </c>
      <c r="K925" t="str">
        <f t="shared" si="57"/>
        <v>MID</v>
      </c>
      <c r="L925">
        <v>5</v>
      </c>
      <c r="M925" t="str">
        <f t="shared" si="58"/>
        <v>10782 Councillor, Ward 3 Longueuil</v>
      </c>
      <c r="N925" s="6" t="str">
        <f t="shared" si="59"/>
        <v>10782 Councillor, Ward 3 Longueuil</v>
      </c>
      <c r="O925" s="15">
        <f>IF(I925&lt;&gt;FALSE,VLOOKUP(H925,internet_municipalities!$B$2:$W$226,22,FALSE),"NO INTERNET")</f>
        <v>5405</v>
      </c>
      <c r="P925" s="16">
        <f t="shared" si="60"/>
        <v>3.3302497687326548E-3</v>
      </c>
    </row>
    <row r="926" spans="1:16" x14ac:dyDescent="0.2">
      <c r="A926">
        <v>10782</v>
      </c>
      <c r="B926" t="b">
        <v>1</v>
      </c>
      <c r="C926" t="s">
        <v>2302</v>
      </c>
      <c r="D926" t="s">
        <v>2304</v>
      </c>
      <c r="E926">
        <v>572</v>
      </c>
      <c r="F926">
        <v>221</v>
      </c>
      <c r="G926" t="b">
        <v>0</v>
      </c>
      <c r="H926" t="str">
        <f>VLOOKUP(A926,all_municipalities!$A$2:$M$445,2,FALSE)</f>
        <v>Champlain, Township of</v>
      </c>
      <c r="I926" t="b">
        <f>VLOOKUP(A926,all_municipalities!$A$2:$M$445,9,FALSE)</f>
        <v>1</v>
      </c>
      <c r="J926" t="b">
        <f>VLOOKUP(A926,all_municipalities!$A$2:$M$445,13, FALSE)</f>
        <v>1</v>
      </c>
      <c r="K926" t="str">
        <f t="shared" si="57"/>
        <v>LOW</v>
      </c>
      <c r="L926">
        <v>5</v>
      </c>
      <c r="M926" t="str">
        <f t="shared" si="58"/>
        <v>10782 Councillor, Ward 3 Longueuil</v>
      </c>
      <c r="N926" s="6" t="str">
        <f t="shared" si="59"/>
        <v>10782 Councillor, Ward 3 Longueuil</v>
      </c>
      <c r="O926" s="15">
        <f>IF(I926&lt;&gt;FALSE,VLOOKUP(H926,internet_municipalities!$B$2:$W$226,22,FALSE),"NO INTERNET")</f>
        <v>5405</v>
      </c>
      <c r="P926" s="16">
        <f t="shared" si="60"/>
        <v>4.0888066604995374E-2</v>
      </c>
    </row>
    <row r="927" spans="1:16" x14ac:dyDescent="0.2">
      <c r="A927">
        <v>10782</v>
      </c>
      <c r="B927" t="b">
        <v>1</v>
      </c>
      <c r="C927" t="s">
        <v>2305</v>
      </c>
      <c r="D927" t="s">
        <v>2306</v>
      </c>
      <c r="E927" t="s">
        <v>461</v>
      </c>
      <c r="F927" t="s">
        <v>461</v>
      </c>
      <c r="G927" t="b">
        <v>0</v>
      </c>
      <c r="H927" t="str">
        <f>VLOOKUP(A927,all_municipalities!$A$2:$M$445,2,FALSE)</f>
        <v>Champlain, Township of</v>
      </c>
      <c r="I927" t="b">
        <f>VLOOKUP(A927,all_municipalities!$A$2:$M$445,9,FALSE)</f>
        <v>1</v>
      </c>
      <c r="J927" t="b">
        <f>VLOOKUP(A927,all_municipalities!$A$2:$M$445,13, FALSE)</f>
        <v>1</v>
      </c>
      <c r="K927" t="str">
        <f t="shared" si="57"/>
        <v>NONE</v>
      </c>
      <c r="L927">
        <v>5</v>
      </c>
      <c r="M927" t="str">
        <f t="shared" si="58"/>
        <v>10782 Councillor, Ward 2 LOrignal</v>
      </c>
      <c r="N927" s="6" t="str">
        <f t="shared" si="59"/>
        <v>10782 Councillor, Ward 2 LOrignal</v>
      </c>
      <c r="O927" s="15">
        <f>IF(I927&lt;&gt;FALSE,VLOOKUP(H927,internet_municipalities!$B$2:$W$226,22,FALSE),"NO INTERNET")</f>
        <v>5405</v>
      </c>
      <c r="P927" s="16" t="str">
        <f t="shared" si="60"/>
        <v>Acclaimed</v>
      </c>
    </row>
    <row r="928" spans="1:16" x14ac:dyDescent="0.2">
      <c r="A928">
        <v>10782</v>
      </c>
      <c r="B928" t="b">
        <v>1</v>
      </c>
      <c r="C928" t="s">
        <v>2305</v>
      </c>
      <c r="D928" t="s">
        <v>2307</v>
      </c>
      <c r="E928" t="s">
        <v>461</v>
      </c>
      <c r="F928" t="s">
        <v>461</v>
      </c>
      <c r="G928" t="b">
        <v>0</v>
      </c>
      <c r="H928" t="str">
        <f>VLOOKUP(A928,all_municipalities!$A$2:$M$445,2,FALSE)</f>
        <v>Champlain, Township of</v>
      </c>
      <c r="I928" t="b">
        <f>VLOOKUP(A928,all_municipalities!$A$2:$M$445,9,FALSE)</f>
        <v>1</v>
      </c>
      <c r="J928" t="b">
        <f>VLOOKUP(A928,all_municipalities!$A$2:$M$445,13, FALSE)</f>
        <v>1</v>
      </c>
      <c r="K928" t="str">
        <f t="shared" si="57"/>
        <v>NONE</v>
      </c>
      <c r="L928">
        <v>5</v>
      </c>
      <c r="M928" t="str">
        <f t="shared" si="58"/>
        <v>10782 Councillor, Ward 2 LOrignal</v>
      </c>
      <c r="N928" s="6" t="str">
        <f t="shared" si="59"/>
        <v>10782 Councillor, Ward 2 LOrignal</v>
      </c>
      <c r="O928" s="15">
        <f>IF(I928&lt;&gt;FALSE,VLOOKUP(H928,internet_municipalities!$B$2:$W$226,22,FALSE),"NO INTERNET")</f>
        <v>5405</v>
      </c>
      <c r="P928" s="16" t="str">
        <f t="shared" si="60"/>
        <v>Acclaimed</v>
      </c>
    </row>
    <row r="929" spans="1:16" x14ac:dyDescent="0.2">
      <c r="A929">
        <v>10782</v>
      </c>
      <c r="B929" t="b">
        <v>1</v>
      </c>
      <c r="C929" t="s">
        <v>2308</v>
      </c>
      <c r="D929" t="s">
        <v>2309</v>
      </c>
      <c r="E929">
        <v>636</v>
      </c>
      <c r="F929">
        <v>532</v>
      </c>
      <c r="G929" t="b">
        <v>0</v>
      </c>
      <c r="H929" t="str">
        <f>VLOOKUP(A929,all_municipalities!$A$2:$M$445,2,FALSE)</f>
        <v>Champlain, Township of</v>
      </c>
      <c r="I929" t="b">
        <f>VLOOKUP(A929,all_municipalities!$A$2:$M$445,9,FALSE)</f>
        <v>1</v>
      </c>
      <c r="J929" t="b">
        <f>VLOOKUP(A929,all_municipalities!$A$2:$M$445,13, FALSE)</f>
        <v>1</v>
      </c>
      <c r="K929" t="str">
        <f t="shared" si="57"/>
        <v>LOW</v>
      </c>
      <c r="L929">
        <v>5</v>
      </c>
      <c r="M929" t="str">
        <f t="shared" si="58"/>
        <v>10782 Councillor, Ward 1 Vankleek Hill</v>
      </c>
      <c r="N929" s="6" t="str">
        <f t="shared" si="59"/>
        <v>10782 Councillor, Ward 1 Vankleek Hill</v>
      </c>
      <c r="O929" s="15">
        <f>IF(I929&lt;&gt;FALSE,VLOOKUP(H929,internet_municipalities!$B$2:$W$226,22,FALSE),"NO INTERNET")</f>
        <v>5405</v>
      </c>
      <c r="P929" s="16">
        <f t="shared" si="60"/>
        <v>9.8427382053654019E-2</v>
      </c>
    </row>
    <row r="930" spans="1:16" x14ac:dyDescent="0.2">
      <c r="A930">
        <v>10782</v>
      </c>
      <c r="B930" t="b">
        <v>1</v>
      </c>
      <c r="C930" t="s">
        <v>2308</v>
      </c>
      <c r="D930" t="s">
        <v>2310</v>
      </c>
      <c r="E930">
        <v>619</v>
      </c>
      <c r="F930">
        <v>515</v>
      </c>
      <c r="G930" t="b">
        <v>0</v>
      </c>
      <c r="H930" t="str">
        <f>VLOOKUP(A930,all_municipalities!$A$2:$M$445,2,FALSE)</f>
        <v>Champlain, Township of</v>
      </c>
      <c r="I930" t="b">
        <f>VLOOKUP(A930,all_municipalities!$A$2:$M$445,9,FALSE)</f>
        <v>1</v>
      </c>
      <c r="J930" t="b">
        <f>VLOOKUP(A930,all_municipalities!$A$2:$M$445,13, FALSE)</f>
        <v>1</v>
      </c>
      <c r="K930" t="str">
        <f t="shared" si="57"/>
        <v>LOW</v>
      </c>
      <c r="L930">
        <v>5</v>
      </c>
      <c r="M930" t="str">
        <f t="shared" si="58"/>
        <v>10782 Councillor, Ward 1 Vankleek Hill</v>
      </c>
      <c r="N930" s="6" t="str">
        <f t="shared" si="59"/>
        <v>10782 Councillor, Ward 1 Vankleek Hill</v>
      </c>
      <c r="O930" s="15">
        <f>IF(I930&lt;&gt;FALSE,VLOOKUP(H930,internet_municipalities!$B$2:$W$226,22,FALSE),"NO INTERNET")</f>
        <v>5405</v>
      </c>
      <c r="P930" s="16">
        <f t="shared" si="60"/>
        <v>9.5282146160962075E-2</v>
      </c>
    </row>
    <row r="931" spans="1:16" x14ac:dyDescent="0.2">
      <c r="A931">
        <v>10782</v>
      </c>
      <c r="B931" t="b">
        <v>0</v>
      </c>
      <c r="C931" t="s">
        <v>2308</v>
      </c>
      <c r="D931" t="s">
        <v>2311</v>
      </c>
      <c r="E931">
        <v>104</v>
      </c>
      <c r="F931" t="s">
        <v>1460</v>
      </c>
      <c r="G931" t="b">
        <v>0</v>
      </c>
      <c r="H931" t="str">
        <f>VLOOKUP(A931,all_municipalities!$A$2:$M$445,2,FALSE)</f>
        <v>Champlain, Township of</v>
      </c>
      <c r="I931" t="b">
        <f>VLOOKUP(A931,all_municipalities!$A$2:$M$445,9,FALSE)</f>
        <v>1</v>
      </c>
      <c r="J931" t="b">
        <f>VLOOKUP(A931,all_municipalities!$A$2:$M$445,13, FALSE)</f>
        <v>1</v>
      </c>
      <c r="K931" t="str">
        <f t="shared" si="57"/>
        <v>NONE</v>
      </c>
      <c r="L931">
        <v>5</v>
      </c>
      <c r="M931" t="str">
        <f t="shared" si="58"/>
        <v>10782 Councillor, Ward 1 Vankleek Hill</v>
      </c>
      <c r="N931" s="6" t="str">
        <f t="shared" si="59"/>
        <v>10782 Councillor, Ward 1 Vankleek Hill</v>
      </c>
      <c r="O931" s="15">
        <f>IF(I931&lt;&gt;FALSE,VLOOKUP(H931,internet_municipalities!$B$2:$W$226,22,FALSE),"NO INTERNET")</f>
        <v>5405</v>
      </c>
      <c r="P931" s="16" t="str">
        <f t="shared" si="60"/>
        <v>Lost</v>
      </c>
    </row>
    <row r="932" spans="1:16" x14ac:dyDescent="0.2">
      <c r="A932">
        <v>10782</v>
      </c>
      <c r="B932" t="b">
        <v>0</v>
      </c>
      <c r="C932" t="s">
        <v>2302</v>
      </c>
      <c r="D932" t="s">
        <v>2312</v>
      </c>
      <c r="E932">
        <v>104</v>
      </c>
      <c r="F932" t="s">
        <v>1460</v>
      </c>
      <c r="G932" t="b">
        <v>0</v>
      </c>
      <c r="H932" t="str">
        <f>VLOOKUP(A932,all_municipalities!$A$2:$M$445,2,FALSE)</f>
        <v>Champlain, Township of</v>
      </c>
      <c r="I932" t="b">
        <f>VLOOKUP(A932,all_municipalities!$A$2:$M$445,9,FALSE)</f>
        <v>1</v>
      </c>
      <c r="J932" t="b">
        <f>VLOOKUP(A932,all_municipalities!$A$2:$M$445,13, FALSE)</f>
        <v>1</v>
      </c>
      <c r="K932" t="str">
        <f t="shared" si="57"/>
        <v>NONE</v>
      </c>
      <c r="L932">
        <v>5</v>
      </c>
      <c r="M932" t="str">
        <f t="shared" si="58"/>
        <v>10782 Councillor, Ward 3 Longueuil</v>
      </c>
      <c r="N932" s="6" t="str">
        <f t="shared" si="59"/>
        <v>10782 Councillor, Ward 3 Longueuil</v>
      </c>
      <c r="O932" s="15">
        <f>IF(I932&lt;&gt;FALSE,VLOOKUP(H932,internet_municipalities!$B$2:$W$226,22,FALSE),"NO INTERNET")</f>
        <v>5405</v>
      </c>
      <c r="P932" s="16" t="str">
        <f t="shared" si="60"/>
        <v>Lost</v>
      </c>
    </row>
    <row r="933" spans="1:16" x14ac:dyDescent="0.2">
      <c r="A933">
        <v>10782</v>
      </c>
      <c r="B933" t="b">
        <v>0</v>
      </c>
      <c r="C933" t="s">
        <v>2302</v>
      </c>
      <c r="D933" t="s">
        <v>2313</v>
      </c>
      <c r="E933">
        <v>351</v>
      </c>
      <c r="F933" t="s">
        <v>1460</v>
      </c>
      <c r="G933" t="b">
        <v>0</v>
      </c>
      <c r="H933" t="str">
        <f>VLOOKUP(A933,all_municipalities!$A$2:$M$445,2,FALSE)</f>
        <v>Champlain, Township of</v>
      </c>
      <c r="I933" t="b">
        <f>VLOOKUP(A933,all_municipalities!$A$2:$M$445,9,FALSE)</f>
        <v>1</v>
      </c>
      <c r="J933" t="b">
        <f>VLOOKUP(A933,all_municipalities!$A$2:$M$445,13, FALSE)</f>
        <v>1</v>
      </c>
      <c r="K933" t="str">
        <f t="shared" si="57"/>
        <v>NONE</v>
      </c>
      <c r="L933">
        <v>5</v>
      </c>
      <c r="M933" t="str">
        <f t="shared" si="58"/>
        <v>10782 Councillor, Ward 3 Longueuil</v>
      </c>
      <c r="N933" s="6" t="str">
        <f t="shared" si="59"/>
        <v>10782 Councillor, Ward 3 Longueuil</v>
      </c>
      <c r="O933" s="15">
        <f>IF(I933&lt;&gt;FALSE,VLOOKUP(H933,internet_municipalities!$B$2:$W$226,22,FALSE),"NO INTERNET")</f>
        <v>5405</v>
      </c>
      <c r="P933" s="16" t="str">
        <f t="shared" si="60"/>
        <v>Lost</v>
      </c>
    </row>
    <row r="934" spans="1:16" x14ac:dyDescent="0.2">
      <c r="A934">
        <v>10288</v>
      </c>
      <c r="B934" t="b">
        <v>1</v>
      </c>
      <c r="C934" t="s">
        <v>1463</v>
      </c>
      <c r="D934" t="s">
        <v>2862</v>
      </c>
      <c r="E934">
        <v>2554</v>
      </c>
      <c r="F934">
        <v>1221</v>
      </c>
      <c r="G934" t="b">
        <v>0</v>
      </c>
      <c r="H934" t="str">
        <f>VLOOKUP(A934,all_municipalities!$A$2:$M$445,2,FALSE)</f>
        <v>Goderich, Town of</v>
      </c>
      <c r="I934" t="b">
        <f>VLOOKUP(A934,all_municipalities!$A$2:$M$445,9,FALSE)</f>
        <v>1</v>
      </c>
      <c r="J934" t="b">
        <f>VLOOKUP(A934,all_municipalities!$A$2:$M$445,13, FALSE)</f>
        <v>1</v>
      </c>
      <c r="K934" t="str">
        <f t="shared" si="57"/>
        <v>NONE</v>
      </c>
      <c r="L934">
        <v>5</v>
      </c>
      <c r="M934" t="str">
        <f t="shared" si="58"/>
        <v>10288 Councillor</v>
      </c>
      <c r="N934" s="6" t="str">
        <f t="shared" si="59"/>
        <v>10288 Councillor</v>
      </c>
      <c r="O934" s="15">
        <f>IF(I934&lt;&gt;FALSE,VLOOKUP(H934,internet_municipalities!$B$2:$W$226,22,FALSE),"NO INTERNET")</f>
        <v>3131</v>
      </c>
      <c r="P934" s="16">
        <f t="shared" si="60"/>
        <v>0.38997125519003512</v>
      </c>
    </row>
    <row r="935" spans="1:16" x14ac:dyDescent="0.2">
      <c r="A935">
        <v>10288</v>
      </c>
      <c r="B935" t="b">
        <v>1</v>
      </c>
      <c r="C935" t="s">
        <v>1463</v>
      </c>
      <c r="D935" t="s">
        <v>2863</v>
      </c>
      <c r="E935">
        <v>2158</v>
      </c>
      <c r="F935">
        <v>825</v>
      </c>
      <c r="G935" t="b">
        <v>0</v>
      </c>
      <c r="H935" t="str">
        <f>VLOOKUP(A935,all_municipalities!$A$2:$M$445,2,FALSE)</f>
        <v>Goderich, Town of</v>
      </c>
      <c r="I935" t="b">
        <f>VLOOKUP(A935,all_municipalities!$A$2:$M$445,9,FALSE)</f>
        <v>1</v>
      </c>
      <c r="J935" t="b">
        <f>VLOOKUP(A935,all_municipalities!$A$2:$M$445,13, FALSE)</f>
        <v>1</v>
      </c>
      <c r="K935" t="str">
        <f t="shared" si="57"/>
        <v>LOW</v>
      </c>
      <c r="L935">
        <v>5</v>
      </c>
      <c r="M935" t="str">
        <f t="shared" si="58"/>
        <v>10288 Councillor</v>
      </c>
      <c r="N935" s="6" t="str">
        <f t="shared" si="59"/>
        <v>10288 Councillor</v>
      </c>
      <c r="O935" s="15">
        <f>IF(I935&lt;&gt;FALSE,VLOOKUP(H935,internet_municipalities!$B$2:$W$226,22,FALSE),"NO INTERNET")</f>
        <v>3131</v>
      </c>
      <c r="P935" s="16">
        <f t="shared" si="60"/>
        <v>0.26349409134461832</v>
      </c>
    </row>
    <row r="936" spans="1:16" x14ac:dyDescent="0.2">
      <c r="A936">
        <v>10288</v>
      </c>
      <c r="B936" t="b">
        <v>1</v>
      </c>
      <c r="C936" t="s">
        <v>1463</v>
      </c>
      <c r="D936" t="s">
        <v>2864</v>
      </c>
      <c r="E936">
        <v>1409</v>
      </c>
      <c r="F936">
        <v>76</v>
      </c>
      <c r="G936" t="b">
        <v>0</v>
      </c>
      <c r="H936" t="str">
        <f>VLOOKUP(A936,all_municipalities!$A$2:$M$445,2,FALSE)</f>
        <v>Goderich, Town of</v>
      </c>
      <c r="I936" t="b">
        <f>VLOOKUP(A936,all_municipalities!$A$2:$M$445,9,FALSE)</f>
        <v>1</v>
      </c>
      <c r="J936" t="b">
        <f>VLOOKUP(A936,all_municipalities!$A$2:$M$445,13, FALSE)</f>
        <v>1</v>
      </c>
      <c r="K936" t="str">
        <f t="shared" si="57"/>
        <v>MID</v>
      </c>
      <c r="L936">
        <v>5</v>
      </c>
      <c r="M936" t="str">
        <f t="shared" si="58"/>
        <v>10288 Councillor</v>
      </c>
      <c r="N936" s="6" t="str">
        <f t="shared" si="59"/>
        <v>10288 Councillor</v>
      </c>
      <c r="O936" s="15">
        <f>IF(I936&lt;&gt;FALSE,VLOOKUP(H936,internet_municipalities!$B$2:$W$226,22,FALSE),"NO INTERNET")</f>
        <v>3131</v>
      </c>
      <c r="P936" s="16">
        <f t="shared" si="60"/>
        <v>2.4273395081443629E-2</v>
      </c>
    </row>
    <row r="937" spans="1:16" x14ac:dyDescent="0.2">
      <c r="A937">
        <v>10288</v>
      </c>
      <c r="B937" t="b">
        <v>1</v>
      </c>
      <c r="C937" t="s">
        <v>1463</v>
      </c>
      <c r="D937" t="s">
        <v>2865</v>
      </c>
      <c r="E937">
        <v>2241</v>
      </c>
      <c r="F937">
        <v>908</v>
      </c>
      <c r="G937" t="b">
        <v>0</v>
      </c>
      <c r="H937" t="str">
        <f>VLOOKUP(A937,all_municipalities!$A$2:$M$445,2,FALSE)</f>
        <v>Goderich, Town of</v>
      </c>
      <c r="I937" t="b">
        <f>VLOOKUP(A937,all_municipalities!$A$2:$M$445,9,FALSE)</f>
        <v>1</v>
      </c>
      <c r="J937" t="b">
        <f>VLOOKUP(A937,all_municipalities!$A$2:$M$445,13, FALSE)</f>
        <v>1</v>
      </c>
      <c r="K937" t="str">
        <f t="shared" si="57"/>
        <v>LOW</v>
      </c>
      <c r="L937">
        <v>5</v>
      </c>
      <c r="M937" t="str">
        <f t="shared" si="58"/>
        <v>10288 Councillor</v>
      </c>
      <c r="N937" s="6" t="str">
        <f t="shared" si="59"/>
        <v>10288 Councillor</v>
      </c>
      <c r="O937" s="15">
        <f>IF(I937&lt;&gt;FALSE,VLOOKUP(H937,internet_municipalities!$B$2:$W$226,22,FALSE),"NO INTERNET")</f>
        <v>3131</v>
      </c>
      <c r="P937" s="16">
        <f t="shared" si="60"/>
        <v>0.2900031938677739</v>
      </c>
    </row>
    <row r="938" spans="1:16" x14ac:dyDescent="0.2">
      <c r="A938">
        <v>10288</v>
      </c>
      <c r="B938" t="b">
        <v>1</v>
      </c>
      <c r="C938" t="s">
        <v>1463</v>
      </c>
      <c r="D938" t="s">
        <v>2866</v>
      </c>
      <c r="E938">
        <v>2632</v>
      </c>
      <c r="F938">
        <v>1299</v>
      </c>
      <c r="G938" t="b">
        <v>0</v>
      </c>
      <c r="H938" t="str">
        <f>VLOOKUP(A938,all_municipalities!$A$2:$M$445,2,FALSE)</f>
        <v>Goderich, Town of</v>
      </c>
      <c r="I938" t="b">
        <f>VLOOKUP(A938,all_municipalities!$A$2:$M$445,9,FALSE)</f>
        <v>1</v>
      </c>
      <c r="J938" t="b">
        <f>VLOOKUP(A938,all_municipalities!$A$2:$M$445,13, FALSE)</f>
        <v>1</v>
      </c>
      <c r="K938" t="str">
        <f t="shared" si="57"/>
        <v>NONE</v>
      </c>
      <c r="L938">
        <v>5</v>
      </c>
      <c r="M938" t="str">
        <f t="shared" si="58"/>
        <v>10288 Councillor</v>
      </c>
      <c r="N938" s="6" t="str">
        <f t="shared" si="59"/>
        <v>10288 Councillor</v>
      </c>
      <c r="O938" s="15">
        <f>IF(I938&lt;&gt;FALSE,VLOOKUP(H938,internet_municipalities!$B$2:$W$226,22,FALSE),"NO INTERNET")</f>
        <v>3131</v>
      </c>
      <c r="P938" s="16">
        <f t="shared" si="60"/>
        <v>0.41488342382625359</v>
      </c>
    </row>
    <row r="939" spans="1:16" x14ac:dyDescent="0.2">
      <c r="A939">
        <v>10288</v>
      </c>
      <c r="B939" t="b">
        <v>1</v>
      </c>
      <c r="C939" t="s">
        <v>1479</v>
      </c>
      <c r="D939" t="s">
        <v>2867</v>
      </c>
      <c r="E939">
        <v>1985</v>
      </c>
      <c r="F939">
        <v>650</v>
      </c>
      <c r="G939" t="b">
        <v>0</v>
      </c>
      <c r="H939" t="str">
        <f>VLOOKUP(A939,all_municipalities!$A$2:$M$445,2,FALSE)</f>
        <v>Goderich, Town of</v>
      </c>
      <c r="I939" t="b">
        <f>VLOOKUP(A939,all_municipalities!$A$2:$M$445,9,FALSE)</f>
        <v>1</v>
      </c>
      <c r="J939" t="b">
        <f>VLOOKUP(A939,all_municipalities!$A$2:$M$445,13, FALSE)</f>
        <v>1</v>
      </c>
      <c r="K939" t="str">
        <f t="shared" si="57"/>
        <v>LOW</v>
      </c>
      <c r="L939">
        <v>5</v>
      </c>
      <c r="M939" t="str">
        <f t="shared" si="58"/>
        <v>10288 Deputy Mayor</v>
      </c>
      <c r="N939" s="6" t="str">
        <f t="shared" si="59"/>
        <v>10288 Deputy Mayor</v>
      </c>
      <c r="O939" s="15">
        <f>IF(I939&lt;&gt;FALSE,VLOOKUP(H939,internet_municipalities!$B$2:$W$226,22,FALSE),"NO INTERNET")</f>
        <v>3131</v>
      </c>
      <c r="P939" s="16">
        <f t="shared" si="60"/>
        <v>0.2076014053018205</v>
      </c>
    </row>
    <row r="940" spans="1:16" x14ac:dyDescent="0.2">
      <c r="A940">
        <v>10288</v>
      </c>
      <c r="B940" t="b">
        <v>0</v>
      </c>
      <c r="C940" t="s">
        <v>1479</v>
      </c>
      <c r="D940" t="s">
        <v>2868</v>
      </c>
      <c r="E940">
        <v>1335</v>
      </c>
      <c r="F940" t="s">
        <v>1460</v>
      </c>
      <c r="G940" t="b">
        <v>0</v>
      </c>
      <c r="H940" t="str">
        <f>VLOOKUP(A940,all_municipalities!$A$2:$M$445,2,FALSE)</f>
        <v>Goderich, Town of</v>
      </c>
      <c r="I940" t="b">
        <f>VLOOKUP(A940,all_municipalities!$A$2:$M$445,9,FALSE)</f>
        <v>1</v>
      </c>
      <c r="J940" t="b">
        <f>VLOOKUP(A940,all_municipalities!$A$2:$M$445,13, FALSE)</f>
        <v>1</v>
      </c>
      <c r="K940" t="str">
        <f t="shared" si="57"/>
        <v>NONE</v>
      </c>
      <c r="L940">
        <v>5</v>
      </c>
      <c r="M940" t="str">
        <f t="shared" si="58"/>
        <v>10288 Deputy Mayor</v>
      </c>
      <c r="N940" s="6" t="str">
        <f t="shared" si="59"/>
        <v>10288 Deputy Mayor</v>
      </c>
      <c r="O940" s="15">
        <f>IF(I940&lt;&gt;FALSE,VLOOKUP(H940,internet_municipalities!$B$2:$W$226,22,FALSE),"NO INTERNET")</f>
        <v>3131</v>
      </c>
      <c r="P940" s="16" t="str">
        <f t="shared" si="60"/>
        <v>Lost</v>
      </c>
    </row>
    <row r="941" spans="1:16" x14ac:dyDescent="0.2">
      <c r="A941">
        <v>10288</v>
      </c>
      <c r="B941" t="b">
        <v>0</v>
      </c>
      <c r="C941" t="s">
        <v>1463</v>
      </c>
      <c r="D941" t="s">
        <v>2869</v>
      </c>
      <c r="E941">
        <v>427</v>
      </c>
      <c r="F941" t="s">
        <v>1460</v>
      </c>
      <c r="G941" t="b">
        <v>0</v>
      </c>
      <c r="H941" t="str">
        <f>VLOOKUP(A941,all_municipalities!$A$2:$M$445,2,FALSE)</f>
        <v>Goderich, Town of</v>
      </c>
      <c r="I941" t="b">
        <f>VLOOKUP(A941,all_municipalities!$A$2:$M$445,9,FALSE)</f>
        <v>1</v>
      </c>
      <c r="J941" t="b">
        <f>VLOOKUP(A941,all_municipalities!$A$2:$M$445,13, FALSE)</f>
        <v>1</v>
      </c>
      <c r="K941" t="str">
        <f t="shared" si="57"/>
        <v>NONE</v>
      </c>
      <c r="L941">
        <v>5</v>
      </c>
      <c r="M941" t="str">
        <f t="shared" si="58"/>
        <v>10288 Councillor</v>
      </c>
      <c r="N941" s="6" t="str">
        <f t="shared" si="59"/>
        <v>10288 Councillor</v>
      </c>
      <c r="O941" s="15">
        <f>IF(I941&lt;&gt;FALSE,VLOOKUP(H941,internet_municipalities!$B$2:$W$226,22,FALSE),"NO INTERNET")</f>
        <v>3131</v>
      </c>
      <c r="P941" s="16" t="str">
        <f t="shared" si="60"/>
        <v>Lost</v>
      </c>
    </row>
    <row r="942" spans="1:16" x14ac:dyDescent="0.2">
      <c r="A942">
        <v>10288</v>
      </c>
      <c r="B942" t="b">
        <v>0</v>
      </c>
      <c r="C942" t="s">
        <v>1463</v>
      </c>
      <c r="D942" t="s">
        <v>2870</v>
      </c>
      <c r="E942">
        <v>874</v>
      </c>
      <c r="F942" t="s">
        <v>1460</v>
      </c>
      <c r="G942" t="b">
        <v>0</v>
      </c>
      <c r="H942" t="str">
        <f>VLOOKUP(A942,all_municipalities!$A$2:$M$445,2,FALSE)</f>
        <v>Goderich, Town of</v>
      </c>
      <c r="I942" t="b">
        <f>VLOOKUP(A942,all_municipalities!$A$2:$M$445,9,FALSE)</f>
        <v>1</v>
      </c>
      <c r="J942" t="b">
        <f>VLOOKUP(A942,all_municipalities!$A$2:$M$445,13, FALSE)</f>
        <v>1</v>
      </c>
      <c r="K942" t="str">
        <f t="shared" si="57"/>
        <v>NONE</v>
      </c>
      <c r="L942">
        <v>5</v>
      </c>
      <c r="M942" t="str">
        <f t="shared" si="58"/>
        <v>10288 Councillor</v>
      </c>
      <c r="N942" s="6" t="str">
        <f t="shared" si="59"/>
        <v>10288 Councillor</v>
      </c>
      <c r="O942" s="15">
        <f>IF(I942&lt;&gt;FALSE,VLOOKUP(H942,internet_municipalities!$B$2:$W$226,22,FALSE),"NO INTERNET")</f>
        <v>3131</v>
      </c>
      <c r="P942" s="16" t="str">
        <f t="shared" si="60"/>
        <v>Lost</v>
      </c>
    </row>
    <row r="943" spans="1:16" x14ac:dyDescent="0.2">
      <c r="A943">
        <v>10288</v>
      </c>
      <c r="B943" t="b">
        <v>0</v>
      </c>
      <c r="C943" t="s">
        <v>1463</v>
      </c>
      <c r="D943" t="s">
        <v>2871</v>
      </c>
      <c r="E943">
        <v>1333</v>
      </c>
      <c r="F943" t="s">
        <v>1460</v>
      </c>
      <c r="G943" t="b">
        <v>0</v>
      </c>
      <c r="H943" t="str">
        <f>VLOOKUP(A943,all_municipalities!$A$2:$M$445,2,FALSE)</f>
        <v>Goderich, Town of</v>
      </c>
      <c r="I943" t="b">
        <f>VLOOKUP(A943,all_municipalities!$A$2:$M$445,9,FALSE)</f>
        <v>1</v>
      </c>
      <c r="J943" t="b">
        <f>VLOOKUP(A943,all_municipalities!$A$2:$M$445,13, FALSE)</f>
        <v>1</v>
      </c>
      <c r="K943" t="str">
        <f t="shared" si="57"/>
        <v>NONE</v>
      </c>
      <c r="L943">
        <v>5</v>
      </c>
      <c r="M943" t="str">
        <f t="shared" si="58"/>
        <v>10288 Councillor</v>
      </c>
      <c r="N943" s="6" t="str">
        <f t="shared" si="59"/>
        <v>10288 Councillor</v>
      </c>
      <c r="O943" s="15">
        <f>IF(I943&lt;&gt;FALSE,VLOOKUP(H943,internet_municipalities!$B$2:$W$226,22,FALSE),"NO INTERNET")</f>
        <v>3131</v>
      </c>
      <c r="P943" s="16" t="str">
        <f t="shared" si="60"/>
        <v>Lost</v>
      </c>
    </row>
    <row r="944" spans="1:16" x14ac:dyDescent="0.2">
      <c r="A944">
        <v>10288</v>
      </c>
      <c r="B944" t="b">
        <v>0</v>
      </c>
      <c r="C944" t="s">
        <v>1463</v>
      </c>
      <c r="D944" t="s">
        <v>2872</v>
      </c>
      <c r="E944">
        <v>779</v>
      </c>
      <c r="F944" t="s">
        <v>1460</v>
      </c>
      <c r="G944" t="b">
        <v>0</v>
      </c>
      <c r="H944" t="str">
        <f>VLOOKUP(A944,all_municipalities!$A$2:$M$445,2,FALSE)</f>
        <v>Goderich, Town of</v>
      </c>
      <c r="I944" t="b">
        <f>VLOOKUP(A944,all_municipalities!$A$2:$M$445,9,FALSE)</f>
        <v>1</v>
      </c>
      <c r="J944" t="b">
        <f>VLOOKUP(A944,all_municipalities!$A$2:$M$445,13, FALSE)</f>
        <v>1</v>
      </c>
      <c r="K944" t="str">
        <f t="shared" si="57"/>
        <v>NONE</v>
      </c>
      <c r="L944">
        <v>5</v>
      </c>
      <c r="M944" t="str">
        <f t="shared" si="58"/>
        <v>10288 Councillor</v>
      </c>
      <c r="N944" s="6" t="str">
        <f t="shared" si="59"/>
        <v>10288 Councillor</v>
      </c>
      <c r="O944" s="15">
        <f>IF(I944&lt;&gt;FALSE,VLOOKUP(H944,internet_municipalities!$B$2:$W$226,22,FALSE),"NO INTERNET")</f>
        <v>3131</v>
      </c>
      <c r="P944" s="16" t="str">
        <f t="shared" si="60"/>
        <v>Lost</v>
      </c>
    </row>
    <row r="945" spans="1:16" x14ac:dyDescent="0.2">
      <c r="A945">
        <v>10300</v>
      </c>
      <c r="B945" t="b">
        <v>1</v>
      </c>
      <c r="C945" t="s">
        <v>1463</v>
      </c>
      <c r="D945" t="s">
        <v>2884</v>
      </c>
      <c r="E945">
        <v>461</v>
      </c>
      <c r="F945">
        <v>127</v>
      </c>
      <c r="G945" t="b">
        <v>0</v>
      </c>
      <c r="H945" t="str">
        <f>VLOOKUP(A945,all_municipalities!$A$2:$M$445,2,FALSE)</f>
        <v>Grand Valley, Town of</v>
      </c>
      <c r="I945" t="b">
        <f>VLOOKUP(A945,all_municipalities!$A$2:$M$445,9,FALSE)</f>
        <v>1</v>
      </c>
      <c r="J945" t="b">
        <f>VLOOKUP(A945,all_municipalities!$A$2:$M$445,13, FALSE)</f>
        <v>1</v>
      </c>
      <c r="K945" t="str">
        <f t="shared" si="57"/>
        <v>LOW</v>
      </c>
      <c r="L945">
        <v>5</v>
      </c>
      <c r="M945" t="str">
        <f t="shared" si="58"/>
        <v>10300 Councillor</v>
      </c>
      <c r="N945" s="6" t="str">
        <f t="shared" si="59"/>
        <v>10300 Councillor</v>
      </c>
      <c r="O945" s="15">
        <f>IF(I945&lt;&gt;FALSE,VLOOKUP(H945,internet_municipalities!$B$2:$W$226,22,FALSE),"NO INTERNET")</f>
        <v>2214</v>
      </c>
      <c r="P945" s="16">
        <f t="shared" si="60"/>
        <v>5.7362240289069555E-2</v>
      </c>
    </row>
    <row r="946" spans="1:16" x14ac:dyDescent="0.2">
      <c r="A946">
        <v>10300</v>
      </c>
      <c r="B946" t="b">
        <v>1</v>
      </c>
      <c r="C946" t="s">
        <v>1463</v>
      </c>
      <c r="D946" t="s">
        <v>2885</v>
      </c>
      <c r="E946">
        <v>396</v>
      </c>
      <c r="F946">
        <v>62</v>
      </c>
      <c r="G946" t="b">
        <v>0</v>
      </c>
      <c r="H946" t="str">
        <f>VLOOKUP(A946,all_municipalities!$A$2:$M$445,2,FALSE)</f>
        <v>Grand Valley, Town of</v>
      </c>
      <c r="I946" t="b">
        <f>VLOOKUP(A946,all_municipalities!$A$2:$M$445,9,FALSE)</f>
        <v>1</v>
      </c>
      <c r="J946" t="b">
        <f>VLOOKUP(A946,all_municipalities!$A$2:$M$445,13, FALSE)</f>
        <v>1</v>
      </c>
      <c r="K946" t="str">
        <f t="shared" si="57"/>
        <v>MID</v>
      </c>
      <c r="L946">
        <v>5</v>
      </c>
      <c r="M946" t="str">
        <f t="shared" si="58"/>
        <v>10300 Councillor</v>
      </c>
      <c r="N946" s="6" t="str">
        <f t="shared" si="59"/>
        <v>10300 Councillor</v>
      </c>
      <c r="O946" s="15">
        <f>IF(I946&lt;&gt;FALSE,VLOOKUP(H946,internet_municipalities!$B$2:$W$226,22,FALSE),"NO INTERNET")</f>
        <v>2214</v>
      </c>
      <c r="P946" s="16">
        <f t="shared" si="60"/>
        <v>2.8003613369467027E-2</v>
      </c>
    </row>
    <row r="947" spans="1:16" x14ac:dyDescent="0.2">
      <c r="A947">
        <v>10300</v>
      </c>
      <c r="B947" t="b">
        <v>1</v>
      </c>
      <c r="C947" t="s">
        <v>1463</v>
      </c>
      <c r="D947" t="s">
        <v>2886</v>
      </c>
      <c r="E947">
        <v>411</v>
      </c>
      <c r="F947">
        <v>77</v>
      </c>
      <c r="G947" t="b">
        <v>0</v>
      </c>
      <c r="H947" t="str">
        <f>VLOOKUP(A947,all_municipalities!$A$2:$M$445,2,FALSE)</f>
        <v>Grand Valley, Town of</v>
      </c>
      <c r="I947" t="b">
        <f>VLOOKUP(A947,all_municipalities!$A$2:$M$445,9,FALSE)</f>
        <v>1</v>
      </c>
      <c r="J947" t="b">
        <f>VLOOKUP(A947,all_municipalities!$A$2:$M$445,13, FALSE)</f>
        <v>1</v>
      </c>
      <c r="K947" t="str">
        <f t="shared" si="57"/>
        <v>MID</v>
      </c>
      <c r="L947">
        <v>5</v>
      </c>
      <c r="M947" t="str">
        <f t="shared" si="58"/>
        <v>10300 Councillor</v>
      </c>
      <c r="N947" s="6" t="str">
        <f t="shared" si="59"/>
        <v>10300 Councillor</v>
      </c>
      <c r="O947" s="15">
        <f>IF(I947&lt;&gt;FALSE,VLOOKUP(H947,internet_municipalities!$B$2:$W$226,22,FALSE),"NO INTERNET")</f>
        <v>2214</v>
      </c>
      <c r="P947" s="16">
        <f t="shared" si="60"/>
        <v>3.4778681120144532E-2</v>
      </c>
    </row>
    <row r="948" spans="1:16" x14ac:dyDescent="0.2">
      <c r="A948">
        <v>10300</v>
      </c>
      <c r="B948" t="b">
        <v>1</v>
      </c>
      <c r="C948" t="s">
        <v>1479</v>
      </c>
      <c r="D948" t="s">
        <v>2887</v>
      </c>
      <c r="E948" t="s">
        <v>461</v>
      </c>
      <c r="F948" t="s">
        <v>461</v>
      </c>
      <c r="G948" t="b">
        <v>0</v>
      </c>
      <c r="H948" t="str">
        <f>VLOOKUP(A948,all_municipalities!$A$2:$M$445,2,FALSE)</f>
        <v>Grand Valley, Town of</v>
      </c>
      <c r="I948" t="b">
        <f>VLOOKUP(A948,all_municipalities!$A$2:$M$445,9,FALSE)</f>
        <v>1</v>
      </c>
      <c r="J948" t="b">
        <f>VLOOKUP(A948,all_municipalities!$A$2:$M$445,13, FALSE)</f>
        <v>1</v>
      </c>
      <c r="K948" t="str">
        <f t="shared" si="57"/>
        <v>NONE</v>
      </c>
      <c r="L948">
        <v>5</v>
      </c>
      <c r="M948" t="str">
        <f t="shared" si="58"/>
        <v>10300 Deputy Mayor</v>
      </c>
      <c r="N948" s="6" t="str">
        <f t="shared" si="59"/>
        <v>10300 Deputy Mayor</v>
      </c>
      <c r="O948" s="15">
        <f>IF(I948&lt;&gt;FALSE,VLOOKUP(H948,internet_municipalities!$B$2:$W$226,22,FALSE),"NO INTERNET")</f>
        <v>2214</v>
      </c>
      <c r="P948" s="16" t="str">
        <f t="shared" si="60"/>
        <v>Acclaimed</v>
      </c>
    </row>
    <row r="949" spans="1:16" x14ac:dyDescent="0.2">
      <c r="A949">
        <v>10300</v>
      </c>
      <c r="B949" t="b">
        <v>0</v>
      </c>
      <c r="C949" t="s">
        <v>1463</v>
      </c>
      <c r="D949" t="s">
        <v>2888</v>
      </c>
      <c r="E949">
        <v>334</v>
      </c>
      <c r="F949" t="s">
        <v>1460</v>
      </c>
      <c r="G949" t="b">
        <v>0</v>
      </c>
      <c r="H949" t="str">
        <f>VLOOKUP(A949,all_municipalities!$A$2:$M$445,2,FALSE)</f>
        <v>Grand Valley, Town of</v>
      </c>
      <c r="I949" t="b">
        <f>VLOOKUP(A949,all_municipalities!$A$2:$M$445,9,FALSE)</f>
        <v>1</v>
      </c>
      <c r="J949" t="b">
        <f>VLOOKUP(A949,all_municipalities!$A$2:$M$445,13, FALSE)</f>
        <v>1</v>
      </c>
      <c r="K949" t="str">
        <f t="shared" si="57"/>
        <v>NONE</v>
      </c>
      <c r="L949">
        <v>5</v>
      </c>
      <c r="M949" t="str">
        <f t="shared" si="58"/>
        <v>10300 Councillor</v>
      </c>
      <c r="N949" s="6" t="str">
        <f t="shared" si="59"/>
        <v>10300 Councillor</v>
      </c>
      <c r="O949" s="15">
        <f>IF(I949&lt;&gt;FALSE,VLOOKUP(H949,internet_municipalities!$B$2:$W$226,22,FALSE),"NO INTERNET")</f>
        <v>2214</v>
      </c>
      <c r="P949" s="16" t="str">
        <f t="shared" si="60"/>
        <v>Lost</v>
      </c>
    </row>
    <row r="950" spans="1:16" x14ac:dyDescent="0.2">
      <c r="A950">
        <v>10173</v>
      </c>
      <c r="B950" t="b">
        <v>1</v>
      </c>
      <c r="C950" t="s">
        <v>1463</v>
      </c>
      <c r="D950" t="s">
        <v>3126</v>
      </c>
      <c r="E950">
        <v>1512</v>
      </c>
      <c r="F950">
        <v>419</v>
      </c>
      <c r="G950" t="b">
        <v>0</v>
      </c>
      <c r="H950" t="str">
        <f>VLOOKUP(A950,all_municipalities!$A$2:$M$445,2,FALSE)</f>
        <v>Hamilton, Township of</v>
      </c>
      <c r="I950" t="b">
        <f>VLOOKUP(A950,all_municipalities!$A$2:$M$445,9,FALSE)</f>
        <v>1</v>
      </c>
      <c r="J950" t="b">
        <f>VLOOKUP(A950,all_municipalities!$A$2:$M$445,13, FALSE)</f>
        <v>1</v>
      </c>
      <c r="K950" t="str">
        <f t="shared" si="57"/>
        <v>LOW</v>
      </c>
      <c r="L950">
        <v>5</v>
      </c>
      <c r="M950" t="str">
        <f t="shared" si="58"/>
        <v>10173 Councillor</v>
      </c>
      <c r="N950" s="6" t="str">
        <f t="shared" si="59"/>
        <v>10173 Councillor</v>
      </c>
      <c r="O950" s="15">
        <f>IF(I950&lt;&gt;FALSE,VLOOKUP(H950,internet_municipalities!$B$2:$W$226,22,FALSE),"NO INTERNET")</f>
        <v>6971</v>
      </c>
      <c r="P950" s="16">
        <f t="shared" si="60"/>
        <v>6.0106154066848369E-2</v>
      </c>
    </row>
    <row r="951" spans="1:16" x14ac:dyDescent="0.2">
      <c r="A951">
        <v>10173</v>
      </c>
      <c r="B951" t="b">
        <v>1</v>
      </c>
      <c r="C951" t="s">
        <v>1463</v>
      </c>
      <c r="D951" t="s">
        <v>3127</v>
      </c>
      <c r="E951">
        <v>1487</v>
      </c>
      <c r="F951">
        <v>394</v>
      </c>
      <c r="G951" t="b">
        <v>0</v>
      </c>
      <c r="H951" t="str">
        <f>VLOOKUP(A951,all_municipalities!$A$2:$M$445,2,FALSE)</f>
        <v>Hamilton, Township of</v>
      </c>
      <c r="I951" t="b">
        <f>VLOOKUP(A951,all_municipalities!$A$2:$M$445,9,FALSE)</f>
        <v>1</v>
      </c>
      <c r="J951" t="b">
        <f>VLOOKUP(A951,all_municipalities!$A$2:$M$445,13, FALSE)</f>
        <v>1</v>
      </c>
      <c r="K951" t="str">
        <f t="shared" si="57"/>
        <v>LOW</v>
      </c>
      <c r="L951">
        <v>5</v>
      </c>
      <c r="M951" t="str">
        <f t="shared" si="58"/>
        <v>10173 Councillor</v>
      </c>
      <c r="N951" s="6" t="str">
        <f t="shared" si="59"/>
        <v>10173 Councillor</v>
      </c>
      <c r="O951" s="15">
        <f>IF(I951&lt;&gt;FALSE,VLOOKUP(H951,internet_municipalities!$B$2:$W$226,22,FALSE),"NO INTERNET")</f>
        <v>6971</v>
      </c>
      <c r="P951" s="16">
        <f t="shared" si="60"/>
        <v>5.6519868024673646E-2</v>
      </c>
    </row>
    <row r="952" spans="1:16" x14ac:dyDescent="0.2">
      <c r="A952">
        <v>10173</v>
      </c>
      <c r="B952" t="b">
        <v>1</v>
      </c>
      <c r="C952" t="s">
        <v>1463</v>
      </c>
      <c r="D952" t="s">
        <v>3128</v>
      </c>
      <c r="E952">
        <v>1179</v>
      </c>
      <c r="F952">
        <v>86</v>
      </c>
      <c r="G952" t="b">
        <v>0</v>
      </c>
      <c r="H952" t="str">
        <f>VLOOKUP(A952,all_municipalities!$A$2:$M$445,2,FALSE)</f>
        <v>Hamilton, Township of</v>
      </c>
      <c r="I952" t="b">
        <f>VLOOKUP(A952,all_municipalities!$A$2:$M$445,9,FALSE)</f>
        <v>1</v>
      </c>
      <c r="J952" t="b">
        <f>VLOOKUP(A952,all_municipalities!$A$2:$M$445,13, FALSE)</f>
        <v>1</v>
      </c>
      <c r="K952" t="str">
        <f t="shared" si="57"/>
        <v>MID</v>
      </c>
      <c r="L952">
        <v>5</v>
      </c>
      <c r="M952" t="str">
        <f t="shared" si="58"/>
        <v>10173 Councillor</v>
      </c>
      <c r="N952" s="6" t="str">
        <f t="shared" si="59"/>
        <v>10173 Councillor</v>
      </c>
      <c r="O952" s="15">
        <f>IF(I952&lt;&gt;FALSE,VLOOKUP(H952,internet_municipalities!$B$2:$W$226,22,FALSE),"NO INTERNET")</f>
        <v>6971</v>
      </c>
      <c r="P952" s="16">
        <f t="shared" si="60"/>
        <v>1.233682398508105E-2</v>
      </c>
    </row>
    <row r="953" spans="1:16" x14ac:dyDescent="0.2">
      <c r="A953">
        <v>10173</v>
      </c>
      <c r="B953" t="b">
        <v>1</v>
      </c>
      <c r="C953" t="s">
        <v>1479</v>
      </c>
      <c r="D953" t="s">
        <v>3129</v>
      </c>
      <c r="E953">
        <v>1337</v>
      </c>
      <c r="F953">
        <v>138</v>
      </c>
      <c r="G953" t="b">
        <v>0</v>
      </c>
      <c r="H953" t="str">
        <f>VLOOKUP(A953,all_municipalities!$A$2:$M$445,2,FALSE)</f>
        <v>Hamilton, Township of</v>
      </c>
      <c r="I953" t="b">
        <f>VLOOKUP(A953,all_municipalities!$A$2:$M$445,9,FALSE)</f>
        <v>1</v>
      </c>
      <c r="J953" t="b">
        <f>VLOOKUP(A953,all_municipalities!$A$2:$M$445,13, FALSE)</f>
        <v>1</v>
      </c>
      <c r="K953" t="str">
        <f t="shared" si="57"/>
        <v>LOW</v>
      </c>
      <c r="L953">
        <v>5</v>
      </c>
      <c r="M953" t="str">
        <f t="shared" si="58"/>
        <v>10173 Deputy Mayor</v>
      </c>
      <c r="N953" s="6" t="str">
        <f t="shared" si="59"/>
        <v>10173 Deputy Mayor</v>
      </c>
      <c r="O953" s="15">
        <f>IF(I953&lt;&gt;FALSE,VLOOKUP(H953,internet_municipalities!$B$2:$W$226,22,FALSE),"NO INTERNET")</f>
        <v>6971</v>
      </c>
      <c r="P953" s="16">
        <f t="shared" si="60"/>
        <v>1.9796298952804475E-2</v>
      </c>
    </row>
    <row r="954" spans="1:16" x14ac:dyDescent="0.2">
      <c r="A954">
        <v>10173</v>
      </c>
      <c r="B954" t="b">
        <v>0</v>
      </c>
      <c r="C954" t="s">
        <v>1479</v>
      </c>
      <c r="D954" t="s">
        <v>3130</v>
      </c>
      <c r="E954">
        <v>1199</v>
      </c>
      <c r="F954" t="s">
        <v>1460</v>
      </c>
      <c r="G954" t="b">
        <v>0</v>
      </c>
      <c r="H954" t="str">
        <f>VLOOKUP(A954,all_municipalities!$A$2:$M$445,2,FALSE)</f>
        <v>Hamilton, Township of</v>
      </c>
      <c r="I954" t="b">
        <f>VLOOKUP(A954,all_municipalities!$A$2:$M$445,9,FALSE)</f>
        <v>1</v>
      </c>
      <c r="J954" t="b">
        <f>VLOOKUP(A954,all_municipalities!$A$2:$M$445,13, FALSE)</f>
        <v>1</v>
      </c>
      <c r="K954" t="str">
        <f t="shared" si="57"/>
        <v>NONE</v>
      </c>
      <c r="L954">
        <v>5</v>
      </c>
      <c r="M954" t="str">
        <f t="shared" si="58"/>
        <v>10173 Deputy Mayor</v>
      </c>
      <c r="N954" s="6" t="str">
        <f t="shared" si="59"/>
        <v>10173 Deputy Mayor</v>
      </c>
      <c r="O954" s="15">
        <f>IF(I954&lt;&gt;FALSE,VLOOKUP(H954,internet_municipalities!$B$2:$W$226,22,FALSE),"NO INTERNET")</f>
        <v>6971</v>
      </c>
      <c r="P954" s="16" t="str">
        <f t="shared" si="60"/>
        <v>Lost</v>
      </c>
    </row>
    <row r="955" spans="1:16" x14ac:dyDescent="0.2">
      <c r="A955">
        <v>10173</v>
      </c>
      <c r="B955" t="b">
        <v>0</v>
      </c>
      <c r="C955" t="s">
        <v>1463</v>
      </c>
      <c r="D955" t="s">
        <v>3131</v>
      </c>
      <c r="E955">
        <v>1093</v>
      </c>
      <c r="F955" t="s">
        <v>1460</v>
      </c>
      <c r="G955" t="b">
        <v>0</v>
      </c>
      <c r="H955" t="str">
        <f>VLOOKUP(A955,all_municipalities!$A$2:$M$445,2,FALSE)</f>
        <v>Hamilton, Township of</v>
      </c>
      <c r="I955" t="b">
        <f>VLOOKUP(A955,all_municipalities!$A$2:$M$445,9,FALSE)</f>
        <v>1</v>
      </c>
      <c r="J955" t="b">
        <f>VLOOKUP(A955,all_municipalities!$A$2:$M$445,13, FALSE)</f>
        <v>1</v>
      </c>
      <c r="K955" t="str">
        <f t="shared" si="57"/>
        <v>NONE</v>
      </c>
      <c r="L955">
        <v>5</v>
      </c>
      <c r="M955" t="str">
        <f t="shared" si="58"/>
        <v>10173 Councillor</v>
      </c>
      <c r="N955" s="6" t="str">
        <f t="shared" si="59"/>
        <v>10173 Councillor</v>
      </c>
      <c r="O955" s="15">
        <f>IF(I955&lt;&gt;FALSE,VLOOKUP(H955,internet_municipalities!$B$2:$W$226,22,FALSE),"NO INTERNET")</f>
        <v>6971</v>
      </c>
      <c r="P955" s="16" t="str">
        <f t="shared" si="60"/>
        <v>Lost</v>
      </c>
    </row>
    <row r="956" spans="1:16" x14ac:dyDescent="0.2">
      <c r="A956">
        <v>10173</v>
      </c>
      <c r="B956" t="b">
        <v>0</v>
      </c>
      <c r="C956" t="s">
        <v>1463</v>
      </c>
      <c r="D956" t="s">
        <v>3132</v>
      </c>
      <c r="E956">
        <v>735</v>
      </c>
      <c r="F956" t="s">
        <v>1460</v>
      </c>
      <c r="G956" t="b">
        <v>0</v>
      </c>
      <c r="H956" t="str">
        <f>VLOOKUP(A956,all_municipalities!$A$2:$M$445,2,FALSE)</f>
        <v>Hamilton, Township of</v>
      </c>
      <c r="I956" t="b">
        <f>VLOOKUP(A956,all_municipalities!$A$2:$M$445,9,FALSE)</f>
        <v>1</v>
      </c>
      <c r="J956" t="b">
        <f>VLOOKUP(A956,all_municipalities!$A$2:$M$445,13, FALSE)</f>
        <v>1</v>
      </c>
      <c r="K956" t="str">
        <f t="shared" si="57"/>
        <v>NONE</v>
      </c>
      <c r="L956">
        <v>5</v>
      </c>
      <c r="M956" t="str">
        <f t="shared" si="58"/>
        <v>10173 Councillor</v>
      </c>
      <c r="N956" s="6" t="str">
        <f t="shared" si="59"/>
        <v>10173 Councillor</v>
      </c>
      <c r="O956" s="15">
        <f>IF(I956&lt;&gt;FALSE,VLOOKUP(H956,internet_municipalities!$B$2:$W$226,22,FALSE),"NO INTERNET")</f>
        <v>6971</v>
      </c>
      <c r="P956" s="16" t="str">
        <f t="shared" si="60"/>
        <v>Lost</v>
      </c>
    </row>
    <row r="957" spans="1:16" x14ac:dyDescent="0.2">
      <c r="A957">
        <v>10173</v>
      </c>
      <c r="B957" t="b">
        <v>0</v>
      </c>
      <c r="C957" t="s">
        <v>1463</v>
      </c>
      <c r="D957" t="s">
        <v>3133</v>
      </c>
      <c r="E957">
        <v>882</v>
      </c>
      <c r="F957" t="s">
        <v>1460</v>
      </c>
      <c r="G957" t="b">
        <v>0</v>
      </c>
      <c r="H957" t="str">
        <f>VLOOKUP(A957,all_municipalities!$A$2:$M$445,2,FALSE)</f>
        <v>Hamilton, Township of</v>
      </c>
      <c r="I957" t="b">
        <f>VLOOKUP(A957,all_municipalities!$A$2:$M$445,9,FALSE)</f>
        <v>1</v>
      </c>
      <c r="J957" t="b">
        <f>VLOOKUP(A957,all_municipalities!$A$2:$M$445,13, FALSE)</f>
        <v>1</v>
      </c>
      <c r="K957" t="str">
        <f t="shared" si="57"/>
        <v>NONE</v>
      </c>
      <c r="L957">
        <v>5</v>
      </c>
      <c r="M957" t="str">
        <f t="shared" si="58"/>
        <v>10173 Councillor</v>
      </c>
      <c r="N957" s="6" t="str">
        <f t="shared" si="59"/>
        <v>10173 Councillor</v>
      </c>
      <c r="O957" s="15">
        <f>IF(I957&lt;&gt;FALSE,VLOOKUP(H957,internet_municipalities!$B$2:$W$226,22,FALSE),"NO INTERNET")</f>
        <v>6971</v>
      </c>
      <c r="P957" s="16" t="str">
        <f t="shared" si="60"/>
        <v>Lost</v>
      </c>
    </row>
    <row r="958" spans="1:16" x14ac:dyDescent="0.2">
      <c r="A958">
        <v>10311</v>
      </c>
      <c r="B958" t="b">
        <v>1</v>
      </c>
      <c r="C958" t="s">
        <v>1463</v>
      </c>
      <c r="D958" t="s">
        <v>3134</v>
      </c>
      <c r="E958">
        <v>1649</v>
      </c>
      <c r="F958">
        <v>797</v>
      </c>
      <c r="G958" t="b">
        <v>0</v>
      </c>
      <c r="H958" t="str">
        <f>VLOOKUP(A958,all_municipalities!$A$2:$M$445,2,FALSE)</f>
        <v>Hanover, Town of</v>
      </c>
      <c r="I958" t="b">
        <f>VLOOKUP(A958,all_municipalities!$A$2:$M$445,9,FALSE)</f>
        <v>1</v>
      </c>
      <c r="J958" t="b">
        <f>VLOOKUP(A958,all_municipalities!$A$2:$M$445,13, FALSE)</f>
        <v>1</v>
      </c>
      <c r="K958" t="str">
        <f t="shared" si="57"/>
        <v>LOW</v>
      </c>
      <c r="L958">
        <v>5</v>
      </c>
      <c r="M958" t="str">
        <f t="shared" si="58"/>
        <v>10311 Councillor</v>
      </c>
      <c r="N958" s="6" t="str">
        <f t="shared" si="59"/>
        <v>10311 Councillor</v>
      </c>
      <c r="O958" s="15">
        <f>IF(I958&lt;&gt;FALSE,VLOOKUP(H958,internet_municipalities!$B$2:$W$226,22,FALSE),"NO INTERNET")</f>
        <v>3714</v>
      </c>
      <c r="P958" s="16">
        <f t="shared" si="60"/>
        <v>0.21459343026386646</v>
      </c>
    </row>
    <row r="959" spans="1:16" x14ac:dyDescent="0.2">
      <c r="A959">
        <v>10311</v>
      </c>
      <c r="B959" t="b">
        <v>1</v>
      </c>
      <c r="C959" t="s">
        <v>1463</v>
      </c>
      <c r="D959" t="s">
        <v>3135</v>
      </c>
      <c r="E959">
        <v>2065</v>
      </c>
      <c r="F959">
        <v>1213</v>
      </c>
      <c r="G959" t="b">
        <v>0</v>
      </c>
      <c r="H959" t="str">
        <f>VLOOKUP(A959,all_municipalities!$A$2:$M$445,2,FALSE)</f>
        <v>Hanover, Town of</v>
      </c>
      <c r="I959" t="b">
        <f>VLOOKUP(A959,all_municipalities!$A$2:$M$445,9,FALSE)</f>
        <v>1</v>
      </c>
      <c r="J959" t="b">
        <f>VLOOKUP(A959,all_municipalities!$A$2:$M$445,13, FALSE)</f>
        <v>1</v>
      </c>
      <c r="K959" t="str">
        <f t="shared" si="57"/>
        <v>NONE</v>
      </c>
      <c r="L959">
        <v>5</v>
      </c>
      <c r="M959" t="str">
        <f t="shared" si="58"/>
        <v>10311 Councillor</v>
      </c>
      <c r="N959" s="6" t="str">
        <f t="shared" si="59"/>
        <v>10311 Councillor</v>
      </c>
      <c r="O959" s="15">
        <f>IF(I959&lt;&gt;FALSE,VLOOKUP(H959,internet_municipalities!$B$2:$W$226,22,FALSE),"NO INTERNET")</f>
        <v>3714</v>
      </c>
      <c r="P959" s="16">
        <f t="shared" si="60"/>
        <v>0.32660204631125472</v>
      </c>
    </row>
    <row r="960" spans="1:16" x14ac:dyDescent="0.2">
      <c r="A960">
        <v>10311</v>
      </c>
      <c r="B960" t="b">
        <v>1</v>
      </c>
      <c r="C960" t="s">
        <v>1463</v>
      </c>
      <c r="D960" t="s">
        <v>3136</v>
      </c>
      <c r="E960">
        <v>1530</v>
      </c>
      <c r="F960">
        <v>678</v>
      </c>
      <c r="G960" t="b">
        <v>0</v>
      </c>
      <c r="H960" t="str">
        <f>VLOOKUP(A960,all_municipalities!$A$2:$M$445,2,FALSE)</f>
        <v>Hanover, Town of</v>
      </c>
      <c r="I960" t="b">
        <f>VLOOKUP(A960,all_municipalities!$A$2:$M$445,9,FALSE)</f>
        <v>1</v>
      </c>
      <c r="J960" t="b">
        <f>VLOOKUP(A960,all_municipalities!$A$2:$M$445,13, FALSE)</f>
        <v>1</v>
      </c>
      <c r="K960" t="str">
        <f t="shared" si="57"/>
        <v>LOW</v>
      </c>
      <c r="L960">
        <v>5</v>
      </c>
      <c r="M960" t="str">
        <f t="shared" si="58"/>
        <v>10311 Councillor</v>
      </c>
      <c r="N960" s="6" t="str">
        <f t="shared" si="59"/>
        <v>10311 Councillor</v>
      </c>
      <c r="O960" s="15">
        <f>IF(I960&lt;&gt;FALSE,VLOOKUP(H960,internet_municipalities!$B$2:$W$226,22,FALSE),"NO INTERNET")</f>
        <v>3714</v>
      </c>
      <c r="P960" s="16">
        <f t="shared" si="60"/>
        <v>0.18255250403877221</v>
      </c>
    </row>
    <row r="961" spans="1:16" x14ac:dyDescent="0.2">
      <c r="A961">
        <v>10311</v>
      </c>
      <c r="B961" t="b">
        <v>1</v>
      </c>
      <c r="C961" t="s">
        <v>1463</v>
      </c>
      <c r="D961" t="s">
        <v>3137</v>
      </c>
      <c r="E961">
        <v>1554</v>
      </c>
      <c r="F961">
        <v>702</v>
      </c>
      <c r="G961" t="b">
        <v>0</v>
      </c>
      <c r="H961" t="str">
        <f>VLOOKUP(A961,all_municipalities!$A$2:$M$445,2,FALSE)</f>
        <v>Hanover, Town of</v>
      </c>
      <c r="I961" t="b">
        <f>VLOOKUP(A961,all_municipalities!$A$2:$M$445,9,FALSE)</f>
        <v>1</v>
      </c>
      <c r="J961" t="b">
        <f>VLOOKUP(A961,all_municipalities!$A$2:$M$445,13, FALSE)</f>
        <v>1</v>
      </c>
      <c r="K961" t="str">
        <f t="shared" si="57"/>
        <v>LOW</v>
      </c>
      <c r="L961">
        <v>5</v>
      </c>
      <c r="M961" t="str">
        <f t="shared" si="58"/>
        <v>10311 Councillor</v>
      </c>
      <c r="N961" s="6" t="str">
        <f t="shared" si="59"/>
        <v>10311 Councillor</v>
      </c>
      <c r="O961" s="15">
        <f>IF(I961&lt;&gt;FALSE,VLOOKUP(H961,internet_municipalities!$B$2:$W$226,22,FALSE),"NO INTERNET")</f>
        <v>3714</v>
      </c>
      <c r="P961" s="16">
        <f t="shared" si="60"/>
        <v>0.18901453957996769</v>
      </c>
    </row>
    <row r="962" spans="1:16" x14ac:dyDescent="0.2">
      <c r="A962">
        <v>10311</v>
      </c>
      <c r="B962" t="b">
        <v>1</v>
      </c>
      <c r="C962" t="s">
        <v>1463</v>
      </c>
      <c r="D962" t="s">
        <v>3138</v>
      </c>
      <c r="E962">
        <v>1846</v>
      </c>
      <c r="F962">
        <v>994</v>
      </c>
      <c r="G962" t="b">
        <v>0</v>
      </c>
      <c r="H962" t="str">
        <f>VLOOKUP(A962,all_municipalities!$A$2:$M$445,2,FALSE)</f>
        <v>Hanover, Town of</v>
      </c>
      <c r="I962" t="b">
        <f>VLOOKUP(A962,all_municipalities!$A$2:$M$445,9,FALSE)</f>
        <v>1</v>
      </c>
      <c r="J962" t="b">
        <f>VLOOKUP(A962,all_municipalities!$A$2:$M$445,13, FALSE)</f>
        <v>1</v>
      </c>
      <c r="K962" t="str">
        <f t="shared" ref="K962:K1025" si="61">IF(J962=TRUE,IF(F962&lt;=10,"HIGH",IF(F962&lt;=100,"MID",IF(F962&lt;=1000,"LOW","NONE"))),"NONE")</f>
        <v>LOW</v>
      </c>
      <c r="L962">
        <v>5</v>
      </c>
      <c r="M962" t="str">
        <f t="shared" ref="M962:M1025" si="62">CONCATENATE(A962, " ",C962)</f>
        <v>10311 Councillor</v>
      </c>
      <c r="N962" s="6" t="str">
        <f t="shared" si="59"/>
        <v>10311 Councillor</v>
      </c>
      <c r="O962" s="15">
        <f>IF(I962&lt;&gt;FALSE,VLOOKUP(H962,internet_municipalities!$B$2:$W$226,22,FALSE),"NO INTERNET")</f>
        <v>3714</v>
      </c>
      <c r="P962" s="16">
        <f t="shared" si="60"/>
        <v>0.267635971997846</v>
      </c>
    </row>
    <row r="963" spans="1:16" x14ac:dyDescent="0.2">
      <c r="A963">
        <v>10311</v>
      </c>
      <c r="B963" t="b">
        <v>1</v>
      </c>
      <c r="C963" t="s">
        <v>1479</v>
      </c>
      <c r="D963" t="s">
        <v>3139</v>
      </c>
      <c r="E963">
        <v>1317</v>
      </c>
      <c r="F963">
        <v>300</v>
      </c>
      <c r="G963" t="b">
        <v>0</v>
      </c>
      <c r="H963" t="str">
        <f>VLOOKUP(A963,all_municipalities!$A$2:$M$445,2,FALSE)</f>
        <v>Hanover, Town of</v>
      </c>
      <c r="I963" t="b">
        <f>VLOOKUP(A963,all_municipalities!$A$2:$M$445,9,FALSE)</f>
        <v>1</v>
      </c>
      <c r="J963" t="b">
        <f>VLOOKUP(A963,all_municipalities!$A$2:$M$445,13, FALSE)</f>
        <v>1</v>
      </c>
      <c r="K963" t="str">
        <f t="shared" si="61"/>
        <v>LOW</v>
      </c>
      <c r="L963">
        <v>5</v>
      </c>
      <c r="M963" t="str">
        <f t="shared" si="62"/>
        <v>10311 Deputy Mayor</v>
      </c>
      <c r="N963" s="6" t="str">
        <f t="shared" ref="N963:N1026" si="63">IF(I963,M963,"")</f>
        <v>10311 Deputy Mayor</v>
      </c>
      <c r="O963" s="15">
        <f>IF(I963&lt;&gt;FALSE,VLOOKUP(H963,internet_municipalities!$B$2:$W$226,22,FALSE),"NO INTERNET")</f>
        <v>3714</v>
      </c>
      <c r="P963" s="16">
        <f t="shared" si="60"/>
        <v>8.0775444264943458E-2</v>
      </c>
    </row>
    <row r="964" spans="1:16" x14ac:dyDescent="0.2">
      <c r="A964">
        <v>10311</v>
      </c>
      <c r="B964" t="b">
        <v>0</v>
      </c>
      <c r="C964" t="s">
        <v>1479</v>
      </c>
      <c r="D964" t="s">
        <v>3140</v>
      </c>
      <c r="E964">
        <v>1017</v>
      </c>
      <c r="F964" t="s">
        <v>1460</v>
      </c>
      <c r="G964" t="b">
        <v>0</v>
      </c>
      <c r="H964" t="str">
        <f>VLOOKUP(A964,all_municipalities!$A$2:$M$445,2,FALSE)</f>
        <v>Hanover, Town of</v>
      </c>
      <c r="I964" t="b">
        <f>VLOOKUP(A964,all_municipalities!$A$2:$M$445,9,FALSE)</f>
        <v>1</v>
      </c>
      <c r="J964" t="b">
        <f>VLOOKUP(A964,all_municipalities!$A$2:$M$445,13, FALSE)</f>
        <v>1</v>
      </c>
      <c r="K964" t="str">
        <f t="shared" si="61"/>
        <v>NONE</v>
      </c>
      <c r="L964">
        <v>5</v>
      </c>
      <c r="M964" t="str">
        <f t="shared" si="62"/>
        <v>10311 Deputy Mayor</v>
      </c>
      <c r="N964" s="6" t="str">
        <f t="shared" si="63"/>
        <v>10311 Deputy Mayor</v>
      </c>
      <c r="O964" s="15">
        <f>IF(I964&lt;&gt;FALSE,VLOOKUP(H964,internet_municipalities!$B$2:$W$226,22,FALSE),"NO INTERNET")</f>
        <v>3714</v>
      </c>
      <c r="P964" s="16" t="str">
        <f t="shared" si="60"/>
        <v>Lost</v>
      </c>
    </row>
    <row r="965" spans="1:16" x14ac:dyDescent="0.2">
      <c r="A965">
        <v>10311</v>
      </c>
      <c r="B965" t="b">
        <v>0</v>
      </c>
      <c r="C965" t="s">
        <v>1463</v>
      </c>
      <c r="D965" t="s">
        <v>3141</v>
      </c>
      <c r="E965">
        <v>762</v>
      </c>
      <c r="F965" t="s">
        <v>1460</v>
      </c>
      <c r="G965" t="b">
        <v>0</v>
      </c>
      <c r="H965" t="str">
        <f>VLOOKUP(A965,all_municipalities!$A$2:$M$445,2,FALSE)</f>
        <v>Hanover, Town of</v>
      </c>
      <c r="I965" t="b">
        <f>VLOOKUP(A965,all_municipalities!$A$2:$M$445,9,FALSE)</f>
        <v>1</v>
      </c>
      <c r="J965" t="b">
        <f>VLOOKUP(A965,all_municipalities!$A$2:$M$445,13, FALSE)</f>
        <v>1</v>
      </c>
      <c r="K965" t="str">
        <f t="shared" si="61"/>
        <v>NONE</v>
      </c>
      <c r="L965">
        <v>5</v>
      </c>
      <c r="M965" t="str">
        <f t="shared" si="62"/>
        <v>10311 Councillor</v>
      </c>
      <c r="N965" s="6" t="str">
        <f t="shared" si="63"/>
        <v>10311 Councillor</v>
      </c>
      <c r="O965" s="15">
        <f>IF(I965&lt;&gt;FALSE,VLOOKUP(H965,internet_municipalities!$B$2:$W$226,22,FALSE),"NO INTERNET")</f>
        <v>3714</v>
      </c>
      <c r="P965" s="16" t="str">
        <f t="shared" si="60"/>
        <v>Lost</v>
      </c>
    </row>
    <row r="966" spans="1:16" x14ac:dyDescent="0.2">
      <c r="A966">
        <v>10311</v>
      </c>
      <c r="B966" t="b">
        <v>0</v>
      </c>
      <c r="C966" t="s">
        <v>1463</v>
      </c>
      <c r="D966" t="s">
        <v>3142</v>
      </c>
      <c r="E966">
        <v>852</v>
      </c>
      <c r="F966" t="s">
        <v>1460</v>
      </c>
      <c r="G966" t="b">
        <v>0</v>
      </c>
      <c r="H966" t="str">
        <f>VLOOKUP(A966,all_municipalities!$A$2:$M$445,2,FALSE)</f>
        <v>Hanover, Town of</v>
      </c>
      <c r="I966" t="b">
        <f>VLOOKUP(A966,all_municipalities!$A$2:$M$445,9,FALSE)</f>
        <v>1</v>
      </c>
      <c r="J966" t="b">
        <f>VLOOKUP(A966,all_municipalities!$A$2:$M$445,13, FALSE)</f>
        <v>1</v>
      </c>
      <c r="K966" t="str">
        <f t="shared" si="61"/>
        <v>NONE</v>
      </c>
      <c r="L966">
        <v>5</v>
      </c>
      <c r="M966" t="str">
        <f t="shared" si="62"/>
        <v>10311 Councillor</v>
      </c>
      <c r="N966" s="6" t="str">
        <f t="shared" si="63"/>
        <v>10311 Councillor</v>
      </c>
      <c r="O966" s="15">
        <f>IF(I966&lt;&gt;FALSE,VLOOKUP(H966,internet_municipalities!$B$2:$W$226,22,FALSE),"NO INTERNET")</f>
        <v>3714</v>
      </c>
      <c r="P966" s="16" t="str">
        <f t="shared" si="60"/>
        <v>Lost</v>
      </c>
    </row>
    <row r="967" spans="1:16" x14ac:dyDescent="0.2">
      <c r="A967">
        <v>10361</v>
      </c>
      <c r="B967" t="b">
        <v>1</v>
      </c>
      <c r="C967" t="s">
        <v>1453</v>
      </c>
      <c r="D967" t="s">
        <v>3447</v>
      </c>
      <c r="E967" t="s">
        <v>461</v>
      </c>
      <c r="F967" t="s">
        <v>461</v>
      </c>
      <c r="G967" t="b">
        <v>0</v>
      </c>
      <c r="H967" t="str">
        <f>VLOOKUP(A967,all_municipalities!$A$2:$M$445,2,FALSE)</f>
        <v>Killarney, Municipality of</v>
      </c>
      <c r="I967" t="b">
        <f>VLOOKUP(A967,all_municipalities!$A$2:$M$445,9,FALSE)</f>
        <v>1</v>
      </c>
      <c r="J967" t="b">
        <f>VLOOKUP(A967,all_municipalities!$A$2:$M$445,13, FALSE)</f>
        <v>1</v>
      </c>
      <c r="K967" t="str">
        <f t="shared" si="61"/>
        <v>NONE</v>
      </c>
      <c r="L967">
        <v>5</v>
      </c>
      <c r="M967" t="str">
        <f t="shared" si="62"/>
        <v>10361 Councillor, Ward 2</v>
      </c>
      <c r="N967" s="6" t="str">
        <f t="shared" si="63"/>
        <v>10361 Councillor, Ward 2</v>
      </c>
      <c r="O967" s="15">
        <f>IF(I967&lt;&gt;FALSE,VLOOKUP(H967,internet_municipalities!$B$2:$W$226,22,FALSE),"NO INTERNET")</f>
        <v>1066</v>
      </c>
      <c r="P967" s="16" t="str">
        <f t="shared" ref="P967:P1030" si="64">IF(I967=TRUE,IF(F967&lt;&gt;"Acclaimed",IF(F967&lt;&gt;"Lost",F967/O967,"Lost"),"Acclaimed"),"NO INTERNET")</f>
        <v>Acclaimed</v>
      </c>
    </row>
    <row r="968" spans="1:16" x14ac:dyDescent="0.2">
      <c r="A968">
        <v>10361</v>
      </c>
      <c r="B968" t="b">
        <v>1</v>
      </c>
      <c r="C968" t="s">
        <v>1453</v>
      </c>
      <c r="D968" t="s">
        <v>3448</v>
      </c>
      <c r="E968" t="s">
        <v>461</v>
      </c>
      <c r="F968" t="s">
        <v>461</v>
      </c>
      <c r="G968" t="b">
        <v>0</v>
      </c>
      <c r="H968" t="str">
        <f>VLOOKUP(A968,all_municipalities!$A$2:$M$445,2,FALSE)</f>
        <v>Killarney, Municipality of</v>
      </c>
      <c r="I968" t="b">
        <f>VLOOKUP(A968,all_municipalities!$A$2:$M$445,9,FALSE)</f>
        <v>1</v>
      </c>
      <c r="J968" t="b">
        <f>VLOOKUP(A968,all_municipalities!$A$2:$M$445,13, FALSE)</f>
        <v>1</v>
      </c>
      <c r="K968" t="str">
        <f t="shared" si="61"/>
        <v>NONE</v>
      </c>
      <c r="L968">
        <v>5</v>
      </c>
      <c r="M968" t="str">
        <f t="shared" si="62"/>
        <v>10361 Councillor, Ward 2</v>
      </c>
      <c r="N968" s="6" t="str">
        <f t="shared" si="63"/>
        <v>10361 Councillor, Ward 2</v>
      </c>
      <c r="O968" s="15">
        <f>IF(I968&lt;&gt;FALSE,VLOOKUP(H968,internet_municipalities!$B$2:$W$226,22,FALSE),"NO INTERNET")</f>
        <v>1066</v>
      </c>
      <c r="P968" s="16" t="str">
        <f t="shared" si="64"/>
        <v>Acclaimed</v>
      </c>
    </row>
    <row r="969" spans="1:16" x14ac:dyDescent="0.2">
      <c r="A969">
        <v>10361</v>
      </c>
      <c r="B969" t="b">
        <v>1</v>
      </c>
      <c r="C969" t="s">
        <v>1456</v>
      </c>
      <c r="D969" t="s">
        <v>3449</v>
      </c>
      <c r="E969">
        <v>202</v>
      </c>
      <c r="F969">
        <v>88</v>
      </c>
      <c r="G969" t="b">
        <v>0</v>
      </c>
      <c r="H969" t="str">
        <f>VLOOKUP(A969,all_municipalities!$A$2:$M$445,2,FALSE)</f>
        <v>Killarney, Municipality of</v>
      </c>
      <c r="I969" t="b">
        <f>VLOOKUP(A969,all_municipalities!$A$2:$M$445,9,FALSE)</f>
        <v>1</v>
      </c>
      <c r="J969" t="b">
        <f>VLOOKUP(A969,all_municipalities!$A$2:$M$445,13, FALSE)</f>
        <v>1</v>
      </c>
      <c r="K969" t="str">
        <f t="shared" si="61"/>
        <v>MID</v>
      </c>
      <c r="L969">
        <v>5</v>
      </c>
      <c r="M969" t="str">
        <f t="shared" si="62"/>
        <v>10361 Councillor, Ward 1</v>
      </c>
      <c r="N969" s="6" t="str">
        <f t="shared" si="63"/>
        <v>10361 Councillor, Ward 1</v>
      </c>
      <c r="O969" s="15">
        <f>IF(I969&lt;&gt;FALSE,VLOOKUP(H969,internet_municipalities!$B$2:$W$226,22,FALSE),"NO INTERNET")</f>
        <v>1066</v>
      </c>
      <c r="P969" s="16">
        <f t="shared" si="64"/>
        <v>8.2551594746716694E-2</v>
      </c>
    </row>
    <row r="970" spans="1:16" x14ac:dyDescent="0.2">
      <c r="A970">
        <v>10361</v>
      </c>
      <c r="B970" t="b">
        <v>1</v>
      </c>
      <c r="C970" t="s">
        <v>1456</v>
      </c>
      <c r="D970" t="s">
        <v>3450</v>
      </c>
      <c r="E970">
        <v>194</v>
      </c>
      <c r="F970">
        <v>80</v>
      </c>
      <c r="G970" t="b">
        <v>0</v>
      </c>
      <c r="H970" t="str">
        <f>VLOOKUP(A970,all_municipalities!$A$2:$M$445,2,FALSE)</f>
        <v>Killarney, Municipality of</v>
      </c>
      <c r="I970" t="b">
        <f>VLOOKUP(A970,all_municipalities!$A$2:$M$445,9,FALSE)</f>
        <v>1</v>
      </c>
      <c r="J970" t="b">
        <f>VLOOKUP(A970,all_municipalities!$A$2:$M$445,13, FALSE)</f>
        <v>1</v>
      </c>
      <c r="K970" t="str">
        <f t="shared" si="61"/>
        <v>MID</v>
      </c>
      <c r="L970">
        <v>5</v>
      </c>
      <c r="M970" t="str">
        <f t="shared" si="62"/>
        <v>10361 Councillor, Ward 1</v>
      </c>
      <c r="N970" s="6" t="str">
        <f t="shared" si="63"/>
        <v>10361 Councillor, Ward 1</v>
      </c>
      <c r="O970" s="15">
        <f>IF(I970&lt;&gt;FALSE,VLOOKUP(H970,internet_municipalities!$B$2:$W$226,22,FALSE),"NO INTERNET")</f>
        <v>1066</v>
      </c>
      <c r="P970" s="16">
        <f t="shared" si="64"/>
        <v>7.5046904315197005E-2</v>
      </c>
    </row>
    <row r="971" spans="1:16" x14ac:dyDescent="0.2">
      <c r="A971">
        <v>10361</v>
      </c>
      <c r="B971" t="b">
        <v>1</v>
      </c>
      <c r="C971" t="s">
        <v>1456</v>
      </c>
      <c r="D971" t="s">
        <v>3451</v>
      </c>
      <c r="E971">
        <v>222</v>
      </c>
      <c r="F971">
        <v>108</v>
      </c>
      <c r="G971" t="b">
        <v>0</v>
      </c>
      <c r="H971" t="str">
        <f>VLOOKUP(A971,all_municipalities!$A$2:$M$445,2,FALSE)</f>
        <v>Killarney, Municipality of</v>
      </c>
      <c r="I971" t="b">
        <f>VLOOKUP(A971,all_municipalities!$A$2:$M$445,9,FALSE)</f>
        <v>1</v>
      </c>
      <c r="J971" t="b">
        <f>VLOOKUP(A971,all_municipalities!$A$2:$M$445,13, FALSE)</f>
        <v>1</v>
      </c>
      <c r="K971" t="str">
        <f t="shared" si="61"/>
        <v>LOW</v>
      </c>
      <c r="L971">
        <v>5</v>
      </c>
      <c r="M971" t="str">
        <f t="shared" si="62"/>
        <v>10361 Councillor, Ward 1</v>
      </c>
      <c r="N971" s="6" t="str">
        <f t="shared" si="63"/>
        <v>10361 Councillor, Ward 1</v>
      </c>
      <c r="O971" s="15">
        <f>IF(I971&lt;&gt;FALSE,VLOOKUP(H971,internet_municipalities!$B$2:$W$226,22,FALSE),"NO INTERNET")</f>
        <v>1066</v>
      </c>
      <c r="P971" s="16">
        <f t="shared" si="64"/>
        <v>0.10131332082551595</v>
      </c>
    </row>
    <row r="972" spans="1:16" x14ac:dyDescent="0.2">
      <c r="A972">
        <v>10361</v>
      </c>
      <c r="B972" t="b">
        <v>0</v>
      </c>
      <c r="C972" t="s">
        <v>1456</v>
      </c>
      <c r="D972" t="s">
        <v>3452</v>
      </c>
      <c r="E972">
        <v>114</v>
      </c>
      <c r="F972" t="s">
        <v>1460</v>
      </c>
      <c r="G972" t="b">
        <v>0</v>
      </c>
      <c r="H972" t="str">
        <f>VLOOKUP(A972,all_municipalities!$A$2:$M$445,2,FALSE)</f>
        <v>Killarney, Municipality of</v>
      </c>
      <c r="I972" t="b">
        <f>VLOOKUP(A972,all_municipalities!$A$2:$M$445,9,FALSE)</f>
        <v>1</v>
      </c>
      <c r="J972" t="b">
        <f>VLOOKUP(A972,all_municipalities!$A$2:$M$445,13, FALSE)</f>
        <v>1</v>
      </c>
      <c r="K972" t="str">
        <f t="shared" si="61"/>
        <v>NONE</v>
      </c>
      <c r="L972">
        <v>5</v>
      </c>
      <c r="M972" t="str">
        <f t="shared" si="62"/>
        <v>10361 Councillor, Ward 1</v>
      </c>
      <c r="N972" s="6" t="str">
        <f t="shared" si="63"/>
        <v>10361 Councillor, Ward 1</v>
      </c>
      <c r="O972" s="15">
        <f>IF(I972&lt;&gt;FALSE,VLOOKUP(H972,internet_municipalities!$B$2:$W$226,22,FALSE),"NO INTERNET")</f>
        <v>1066</v>
      </c>
      <c r="P972" s="16" t="str">
        <f t="shared" si="64"/>
        <v>Lost</v>
      </c>
    </row>
    <row r="973" spans="1:16" x14ac:dyDescent="0.2">
      <c r="A973">
        <v>10361</v>
      </c>
      <c r="B973" t="b">
        <v>0</v>
      </c>
      <c r="C973" t="s">
        <v>1456</v>
      </c>
      <c r="D973" t="s">
        <v>3453</v>
      </c>
      <c r="E973">
        <v>88</v>
      </c>
      <c r="F973" t="s">
        <v>1460</v>
      </c>
      <c r="G973" t="b">
        <v>0</v>
      </c>
      <c r="H973" t="str">
        <f>VLOOKUP(A973,all_municipalities!$A$2:$M$445,2,FALSE)</f>
        <v>Killarney, Municipality of</v>
      </c>
      <c r="I973" t="b">
        <f>VLOOKUP(A973,all_municipalities!$A$2:$M$445,9,FALSE)</f>
        <v>1</v>
      </c>
      <c r="J973" t="b">
        <f>VLOOKUP(A973,all_municipalities!$A$2:$M$445,13, FALSE)</f>
        <v>1</v>
      </c>
      <c r="K973" t="str">
        <f t="shared" si="61"/>
        <v>NONE</v>
      </c>
      <c r="L973">
        <v>5</v>
      </c>
      <c r="M973" t="str">
        <f t="shared" si="62"/>
        <v>10361 Councillor, Ward 1</v>
      </c>
      <c r="N973" s="6" t="str">
        <f t="shared" si="63"/>
        <v>10361 Councillor, Ward 1</v>
      </c>
      <c r="O973" s="15">
        <f>IF(I973&lt;&gt;FALSE,VLOOKUP(H973,internet_municipalities!$B$2:$W$226,22,FALSE),"NO INTERNET")</f>
        <v>1066</v>
      </c>
      <c r="P973" s="16" t="str">
        <f t="shared" si="64"/>
        <v>Lost</v>
      </c>
    </row>
    <row r="974" spans="1:16" x14ac:dyDescent="0.2">
      <c r="A974">
        <v>10422</v>
      </c>
      <c r="B974" t="b">
        <v>1</v>
      </c>
      <c r="C974" t="s">
        <v>1463</v>
      </c>
      <c r="D974" t="s">
        <v>3845</v>
      </c>
      <c r="E974">
        <v>496</v>
      </c>
      <c r="F974">
        <v>139</v>
      </c>
      <c r="G974" t="b">
        <v>0</v>
      </c>
      <c r="H974" t="str">
        <f>VLOOKUP(A974,all_municipalities!$A$2:$M$445,2,FALSE)</f>
        <v>Manitouwadge, Township of</v>
      </c>
      <c r="I974" t="b">
        <f>VLOOKUP(A974,all_municipalities!$A$2:$M$445,9,FALSE)</f>
        <v>1</v>
      </c>
      <c r="J974" t="b">
        <f>VLOOKUP(A974,all_municipalities!$A$2:$M$445,13, FALSE)</f>
        <v>1</v>
      </c>
      <c r="K974" t="str">
        <f t="shared" si="61"/>
        <v>LOW</v>
      </c>
      <c r="L974">
        <v>5</v>
      </c>
      <c r="M974" t="str">
        <f t="shared" si="62"/>
        <v>10422 Councillor</v>
      </c>
      <c r="N974" s="6" t="str">
        <f t="shared" si="63"/>
        <v>10422 Councillor</v>
      </c>
      <c r="O974" s="15">
        <f>IF(I974&lt;&gt;FALSE,VLOOKUP(H974,internet_municipalities!$B$2:$W$226,22,FALSE),"NO INTERNET")</f>
        <v>686</v>
      </c>
      <c r="P974" s="16">
        <f t="shared" si="64"/>
        <v>0.20262390670553937</v>
      </c>
    </row>
    <row r="975" spans="1:16" x14ac:dyDescent="0.2">
      <c r="A975">
        <v>10422</v>
      </c>
      <c r="B975" t="b">
        <v>1</v>
      </c>
      <c r="C975" t="s">
        <v>1463</v>
      </c>
      <c r="D975" t="s">
        <v>3846</v>
      </c>
      <c r="E975">
        <v>521</v>
      </c>
      <c r="F975">
        <v>164</v>
      </c>
      <c r="G975" t="b">
        <v>0</v>
      </c>
      <c r="H975" t="str">
        <f>VLOOKUP(A975,all_municipalities!$A$2:$M$445,2,FALSE)</f>
        <v>Manitouwadge, Township of</v>
      </c>
      <c r="I975" t="b">
        <f>VLOOKUP(A975,all_municipalities!$A$2:$M$445,9,FALSE)</f>
        <v>1</v>
      </c>
      <c r="J975" t="b">
        <f>VLOOKUP(A975,all_municipalities!$A$2:$M$445,13, FALSE)</f>
        <v>1</v>
      </c>
      <c r="K975" t="str">
        <f t="shared" si="61"/>
        <v>LOW</v>
      </c>
      <c r="L975">
        <v>5</v>
      </c>
      <c r="M975" t="str">
        <f t="shared" si="62"/>
        <v>10422 Councillor</v>
      </c>
      <c r="N975" s="6" t="str">
        <f t="shared" si="63"/>
        <v>10422 Councillor</v>
      </c>
      <c r="O975" s="15">
        <f>IF(I975&lt;&gt;FALSE,VLOOKUP(H975,internet_municipalities!$B$2:$W$226,22,FALSE),"NO INTERNET")</f>
        <v>686</v>
      </c>
      <c r="P975" s="16">
        <f t="shared" si="64"/>
        <v>0.239067055393586</v>
      </c>
    </row>
    <row r="976" spans="1:16" x14ac:dyDescent="0.2">
      <c r="A976">
        <v>10422</v>
      </c>
      <c r="B976" t="b">
        <v>1</v>
      </c>
      <c r="C976" t="s">
        <v>1463</v>
      </c>
      <c r="D976" t="s">
        <v>3847</v>
      </c>
      <c r="E976">
        <v>409</v>
      </c>
      <c r="F976">
        <v>52</v>
      </c>
      <c r="G976" t="b">
        <v>0</v>
      </c>
      <c r="H976" t="str">
        <f>VLOOKUP(A976,all_municipalities!$A$2:$M$445,2,FALSE)</f>
        <v>Manitouwadge, Township of</v>
      </c>
      <c r="I976" t="b">
        <f>VLOOKUP(A976,all_municipalities!$A$2:$M$445,9,FALSE)</f>
        <v>1</v>
      </c>
      <c r="J976" t="b">
        <f>VLOOKUP(A976,all_municipalities!$A$2:$M$445,13, FALSE)</f>
        <v>1</v>
      </c>
      <c r="K976" t="str">
        <f t="shared" si="61"/>
        <v>MID</v>
      </c>
      <c r="L976">
        <v>5</v>
      </c>
      <c r="M976" t="str">
        <f t="shared" si="62"/>
        <v>10422 Councillor</v>
      </c>
      <c r="N976" s="6" t="str">
        <f t="shared" si="63"/>
        <v>10422 Councillor</v>
      </c>
      <c r="O976" s="15">
        <f>IF(I976&lt;&gt;FALSE,VLOOKUP(H976,internet_municipalities!$B$2:$W$226,22,FALSE),"NO INTERNET")</f>
        <v>686</v>
      </c>
      <c r="P976" s="16">
        <f t="shared" si="64"/>
        <v>7.5801749271137031E-2</v>
      </c>
    </row>
    <row r="977" spans="1:16" x14ac:dyDescent="0.2">
      <c r="A977">
        <v>10422</v>
      </c>
      <c r="B977" t="b">
        <v>1</v>
      </c>
      <c r="C977" t="s">
        <v>1463</v>
      </c>
      <c r="D977" t="s">
        <v>3848</v>
      </c>
      <c r="E977">
        <v>588</v>
      </c>
      <c r="F977">
        <v>231</v>
      </c>
      <c r="G977" t="b">
        <v>0</v>
      </c>
      <c r="H977" t="str">
        <f>VLOOKUP(A977,all_municipalities!$A$2:$M$445,2,FALSE)</f>
        <v>Manitouwadge, Township of</v>
      </c>
      <c r="I977" t="b">
        <f>VLOOKUP(A977,all_municipalities!$A$2:$M$445,9,FALSE)</f>
        <v>1</v>
      </c>
      <c r="J977" t="b">
        <f>VLOOKUP(A977,all_municipalities!$A$2:$M$445,13, FALSE)</f>
        <v>1</v>
      </c>
      <c r="K977" t="str">
        <f t="shared" si="61"/>
        <v>LOW</v>
      </c>
      <c r="L977">
        <v>5</v>
      </c>
      <c r="M977" t="str">
        <f t="shared" si="62"/>
        <v>10422 Councillor</v>
      </c>
      <c r="N977" s="6" t="str">
        <f t="shared" si="63"/>
        <v>10422 Councillor</v>
      </c>
      <c r="O977" s="15">
        <f>IF(I977&lt;&gt;FALSE,VLOOKUP(H977,internet_municipalities!$B$2:$W$226,22,FALSE),"NO INTERNET")</f>
        <v>686</v>
      </c>
      <c r="P977" s="16">
        <f t="shared" si="64"/>
        <v>0.33673469387755101</v>
      </c>
    </row>
    <row r="978" spans="1:16" x14ac:dyDescent="0.2">
      <c r="A978">
        <v>10422</v>
      </c>
      <c r="B978" t="b">
        <v>0</v>
      </c>
      <c r="C978" t="s">
        <v>1463</v>
      </c>
      <c r="D978" t="s">
        <v>3849</v>
      </c>
      <c r="E978">
        <v>357</v>
      </c>
      <c r="F978" t="s">
        <v>1460</v>
      </c>
      <c r="G978" t="b">
        <v>0</v>
      </c>
      <c r="H978" t="str">
        <f>VLOOKUP(A978,all_municipalities!$A$2:$M$445,2,FALSE)</f>
        <v>Manitouwadge, Township of</v>
      </c>
      <c r="I978" t="b">
        <f>VLOOKUP(A978,all_municipalities!$A$2:$M$445,9,FALSE)</f>
        <v>1</v>
      </c>
      <c r="J978" t="b">
        <f>VLOOKUP(A978,all_municipalities!$A$2:$M$445,13, FALSE)</f>
        <v>1</v>
      </c>
      <c r="K978" t="str">
        <f t="shared" si="61"/>
        <v>NONE</v>
      </c>
      <c r="L978">
        <v>5</v>
      </c>
      <c r="M978" t="str">
        <f t="shared" si="62"/>
        <v>10422 Councillor</v>
      </c>
      <c r="N978" s="6" t="str">
        <f t="shared" si="63"/>
        <v>10422 Councillor</v>
      </c>
      <c r="O978" s="15">
        <f>IF(I978&lt;&gt;FALSE,VLOOKUP(H978,internet_municipalities!$B$2:$W$226,22,FALSE),"NO INTERNET")</f>
        <v>686</v>
      </c>
      <c r="P978" s="16" t="str">
        <f t="shared" si="64"/>
        <v>Lost</v>
      </c>
    </row>
    <row r="979" spans="1:16" x14ac:dyDescent="0.2">
      <c r="A979">
        <v>10422</v>
      </c>
      <c r="B979" t="b">
        <v>0</v>
      </c>
      <c r="C979" t="s">
        <v>1463</v>
      </c>
      <c r="D979" t="s">
        <v>3850</v>
      </c>
      <c r="E979">
        <v>172</v>
      </c>
      <c r="F979" t="s">
        <v>1460</v>
      </c>
      <c r="G979" t="b">
        <v>0</v>
      </c>
      <c r="H979" t="str">
        <f>VLOOKUP(A979,all_municipalities!$A$2:$M$445,2,FALSE)</f>
        <v>Manitouwadge, Township of</v>
      </c>
      <c r="I979" t="b">
        <f>VLOOKUP(A979,all_municipalities!$A$2:$M$445,9,FALSE)</f>
        <v>1</v>
      </c>
      <c r="J979" t="b">
        <f>VLOOKUP(A979,all_municipalities!$A$2:$M$445,13, FALSE)</f>
        <v>1</v>
      </c>
      <c r="K979" t="str">
        <f t="shared" si="61"/>
        <v>NONE</v>
      </c>
      <c r="L979">
        <v>5</v>
      </c>
      <c r="M979" t="str">
        <f t="shared" si="62"/>
        <v>10422 Councillor</v>
      </c>
      <c r="N979" s="6" t="str">
        <f t="shared" si="63"/>
        <v>10422 Councillor</v>
      </c>
      <c r="O979" s="15">
        <f>IF(I979&lt;&gt;FALSE,VLOOKUP(H979,internet_municipalities!$B$2:$W$226,22,FALSE),"NO INTERNET")</f>
        <v>686</v>
      </c>
      <c r="P979" s="16" t="str">
        <f t="shared" si="64"/>
        <v>Lost</v>
      </c>
    </row>
    <row r="980" spans="1:16" x14ac:dyDescent="0.2">
      <c r="A980">
        <v>10422</v>
      </c>
      <c r="B980" t="b">
        <v>0</v>
      </c>
      <c r="C980" t="s">
        <v>1463</v>
      </c>
      <c r="D980" t="s">
        <v>3851</v>
      </c>
      <c r="E980">
        <v>180</v>
      </c>
      <c r="F980" t="s">
        <v>1460</v>
      </c>
      <c r="G980" t="b">
        <v>0</v>
      </c>
      <c r="H980" t="str">
        <f>VLOOKUP(A980,all_municipalities!$A$2:$M$445,2,FALSE)</f>
        <v>Manitouwadge, Township of</v>
      </c>
      <c r="I980" t="b">
        <f>VLOOKUP(A980,all_municipalities!$A$2:$M$445,9,FALSE)</f>
        <v>1</v>
      </c>
      <c r="J980" t="b">
        <f>VLOOKUP(A980,all_municipalities!$A$2:$M$445,13, FALSE)</f>
        <v>1</v>
      </c>
      <c r="K980" t="str">
        <f t="shared" si="61"/>
        <v>NONE</v>
      </c>
      <c r="L980">
        <v>5</v>
      </c>
      <c r="M980" t="str">
        <f t="shared" si="62"/>
        <v>10422 Councillor</v>
      </c>
      <c r="N980" s="6" t="str">
        <f t="shared" si="63"/>
        <v>10422 Councillor</v>
      </c>
      <c r="O980" s="15">
        <f>IF(I980&lt;&gt;FALSE,VLOOKUP(H980,internet_municipalities!$B$2:$W$226,22,FALSE),"NO INTERNET")</f>
        <v>686</v>
      </c>
      <c r="P980" s="16" t="str">
        <f t="shared" si="64"/>
        <v>Lost</v>
      </c>
    </row>
    <row r="981" spans="1:16" x14ac:dyDescent="0.2">
      <c r="A981">
        <v>10422</v>
      </c>
      <c r="B981" t="b">
        <v>0</v>
      </c>
      <c r="C981" t="s">
        <v>1463</v>
      </c>
      <c r="D981" t="s">
        <v>3852</v>
      </c>
      <c r="E981">
        <v>128</v>
      </c>
      <c r="F981" t="s">
        <v>1460</v>
      </c>
      <c r="G981" t="b">
        <v>0</v>
      </c>
      <c r="H981" t="str">
        <f>VLOOKUP(A981,all_municipalities!$A$2:$M$445,2,FALSE)</f>
        <v>Manitouwadge, Township of</v>
      </c>
      <c r="I981" t="b">
        <f>VLOOKUP(A981,all_municipalities!$A$2:$M$445,9,FALSE)</f>
        <v>1</v>
      </c>
      <c r="J981" t="b">
        <f>VLOOKUP(A981,all_municipalities!$A$2:$M$445,13, FALSE)</f>
        <v>1</v>
      </c>
      <c r="K981" t="str">
        <f t="shared" si="61"/>
        <v>NONE</v>
      </c>
      <c r="L981">
        <v>5</v>
      </c>
      <c r="M981" t="str">
        <f t="shared" si="62"/>
        <v>10422 Councillor</v>
      </c>
      <c r="N981" s="6" t="str">
        <f t="shared" si="63"/>
        <v>10422 Councillor</v>
      </c>
      <c r="O981" s="15">
        <f>IF(I981&lt;&gt;FALSE,VLOOKUP(H981,internet_municipalities!$B$2:$W$226,22,FALSE),"NO INTERNET")</f>
        <v>686</v>
      </c>
      <c r="P981" s="16" t="str">
        <f t="shared" si="64"/>
        <v>Lost</v>
      </c>
    </row>
    <row r="982" spans="1:16" x14ac:dyDescent="0.2">
      <c r="A982">
        <v>10422</v>
      </c>
      <c r="B982" t="b">
        <v>0</v>
      </c>
      <c r="C982" t="s">
        <v>1463</v>
      </c>
      <c r="D982" t="s">
        <v>3853</v>
      </c>
      <c r="E982">
        <v>131</v>
      </c>
      <c r="F982" t="s">
        <v>1460</v>
      </c>
      <c r="G982" t="b">
        <v>0</v>
      </c>
      <c r="H982" t="str">
        <f>VLOOKUP(A982,all_municipalities!$A$2:$M$445,2,FALSE)</f>
        <v>Manitouwadge, Township of</v>
      </c>
      <c r="I982" t="b">
        <f>VLOOKUP(A982,all_municipalities!$A$2:$M$445,9,FALSE)</f>
        <v>1</v>
      </c>
      <c r="J982" t="b">
        <f>VLOOKUP(A982,all_municipalities!$A$2:$M$445,13, FALSE)</f>
        <v>1</v>
      </c>
      <c r="K982" t="str">
        <f t="shared" si="61"/>
        <v>NONE</v>
      </c>
      <c r="L982">
        <v>5</v>
      </c>
      <c r="M982" t="str">
        <f t="shared" si="62"/>
        <v>10422 Councillor</v>
      </c>
      <c r="N982" s="6" t="str">
        <f t="shared" si="63"/>
        <v>10422 Councillor</v>
      </c>
      <c r="O982" s="15">
        <f>IF(I982&lt;&gt;FALSE,VLOOKUP(H982,internet_municipalities!$B$2:$W$226,22,FALSE),"NO INTERNET")</f>
        <v>686</v>
      </c>
      <c r="P982" s="16" t="str">
        <f t="shared" si="64"/>
        <v>Lost</v>
      </c>
    </row>
    <row r="983" spans="1:16" x14ac:dyDescent="0.2">
      <c r="A983">
        <v>10422</v>
      </c>
      <c r="B983" t="b">
        <v>0</v>
      </c>
      <c r="C983" t="s">
        <v>1463</v>
      </c>
      <c r="D983" t="s">
        <v>3854</v>
      </c>
      <c r="E983">
        <v>109</v>
      </c>
      <c r="F983" t="s">
        <v>1460</v>
      </c>
      <c r="G983" t="b">
        <v>0</v>
      </c>
      <c r="H983" t="str">
        <f>VLOOKUP(A983,all_municipalities!$A$2:$M$445,2,FALSE)</f>
        <v>Manitouwadge, Township of</v>
      </c>
      <c r="I983" t="b">
        <f>VLOOKUP(A983,all_municipalities!$A$2:$M$445,9,FALSE)</f>
        <v>1</v>
      </c>
      <c r="J983" t="b">
        <f>VLOOKUP(A983,all_municipalities!$A$2:$M$445,13, FALSE)</f>
        <v>1</v>
      </c>
      <c r="K983" t="str">
        <f t="shared" si="61"/>
        <v>NONE</v>
      </c>
      <c r="L983">
        <v>5</v>
      </c>
      <c r="M983" t="str">
        <f t="shared" si="62"/>
        <v>10422 Councillor</v>
      </c>
      <c r="N983" s="6" t="str">
        <f t="shared" si="63"/>
        <v>10422 Councillor</v>
      </c>
      <c r="O983" s="15">
        <f>IF(I983&lt;&gt;FALSE,VLOOKUP(H983,internet_municipalities!$B$2:$W$226,22,FALSE),"NO INTERNET")</f>
        <v>686</v>
      </c>
      <c r="P983" s="16" t="str">
        <f t="shared" si="64"/>
        <v>Lost</v>
      </c>
    </row>
    <row r="984" spans="1:16" x14ac:dyDescent="0.2">
      <c r="A984">
        <v>10425</v>
      </c>
      <c r="B984" t="b">
        <v>1</v>
      </c>
      <c r="C984" t="s">
        <v>1463</v>
      </c>
      <c r="D984" t="s">
        <v>3861</v>
      </c>
      <c r="E984">
        <v>452</v>
      </c>
      <c r="F984">
        <v>22</v>
      </c>
      <c r="G984" t="b">
        <v>0</v>
      </c>
      <c r="H984" t="str">
        <f>VLOOKUP(A984,all_municipalities!$A$2:$M$445,2,FALSE)</f>
        <v>Marathon, Town of</v>
      </c>
      <c r="I984" t="b">
        <f>VLOOKUP(A984,all_municipalities!$A$2:$M$445,9,FALSE)</f>
        <v>1</v>
      </c>
      <c r="J984" t="b">
        <f>VLOOKUP(A984,all_municipalities!$A$2:$M$445,13, FALSE)</f>
        <v>1</v>
      </c>
      <c r="K984" t="str">
        <f t="shared" si="61"/>
        <v>MID</v>
      </c>
      <c r="L984">
        <v>5</v>
      </c>
      <c r="M984" t="str">
        <f t="shared" si="62"/>
        <v>10425 Councillor</v>
      </c>
      <c r="N984" s="6" t="str">
        <f t="shared" si="63"/>
        <v>10425 Councillor</v>
      </c>
      <c r="O984" s="15">
        <f>IF(I984&lt;&gt;FALSE,VLOOKUP(H984,internet_municipalities!$B$2:$W$226,22,FALSE),"NO INTERNET")</f>
        <v>1424</v>
      </c>
      <c r="P984" s="16">
        <f t="shared" si="64"/>
        <v>1.5449438202247191E-2</v>
      </c>
    </row>
    <row r="985" spans="1:16" x14ac:dyDescent="0.2">
      <c r="A985">
        <v>10425</v>
      </c>
      <c r="B985" t="b">
        <v>1</v>
      </c>
      <c r="C985" t="s">
        <v>1463</v>
      </c>
      <c r="D985" t="s">
        <v>3862</v>
      </c>
      <c r="E985">
        <v>713</v>
      </c>
      <c r="F985">
        <v>283</v>
      </c>
      <c r="G985" t="b">
        <v>0</v>
      </c>
      <c r="H985" t="str">
        <f>VLOOKUP(A985,all_municipalities!$A$2:$M$445,2,FALSE)</f>
        <v>Marathon, Town of</v>
      </c>
      <c r="I985" t="b">
        <f>VLOOKUP(A985,all_municipalities!$A$2:$M$445,9,FALSE)</f>
        <v>1</v>
      </c>
      <c r="J985" t="b">
        <f>VLOOKUP(A985,all_municipalities!$A$2:$M$445,13, FALSE)</f>
        <v>1</v>
      </c>
      <c r="K985" t="str">
        <f t="shared" si="61"/>
        <v>LOW</v>
      </c>
      <c r="L985">
        <v>5</v>
      </c>
      <c r="M985" t="str">
        <f t="shared" si="62"/>
        <v>10425 Councillor</v>
      </c>
      <c r="N985" s="6" t="str">
        <f t="shared" si="63"/>
        <v>10425 Councillor</v>
      </c>
      <c r="O985" s="15">
        <f>IF(I985&lt;&gt;FALSE,VLOOKUP(H985,internet_municipalities!$B$2:$W$226,22,FALSE),"NO INTERNET")</f>
        <v>1424</v>
      </c>
      <c r="P985" s="16">
        <f t="shared" si="64"/>
        <v>0.19873595505617977</v>
      </c>
    </row>
    <row r="986" spans="1:16" x14ac:dyDescent="0.2">
      <c r="A986">
        <v>10425</v>
      </c>
      <c r="B986" t="b">
        <v>1</v>
      </c>
      <c r="C986" t="s">
        <v>1463</v>
      </c>
      <c r="D986" t="s">
        <v>3863</v>
      </c>
      <c r="E986">
        <v>878</v>
      </c>
      <c r="F986">
        <v>448</v>
      </c>
      <c r="G986" t="b">
        <v>0</v>
      </c>
      <c r="H986" t="str">
        <f>VLOOKUP(A986,all_municipalities!$A$2:$M$445,2,FALSE)</f>
        <v>Marathon, Town of</v>
      </c>
      <c r="I986" t="b">
        <f>VLOOKUP(A986,all_municipalities!$A$2:$M$445,9,FALSE)</f>
        <v>1</v>
      </c>
      <c r="J986" t="b">
        <f>VLOOKUP(A986,all_municipalities!$A$2:$M$445,13, FALSE)</f>
        <v>1</v>
      </c>
      <c r="K986" t="str">
        <f t="shared" si="61"/>
        <v>LOW</v>
      </c>
      <c r="L986">
        <v>5</v>
      </c>
      <c r="M986" t="str">
        <f t="shared" si="62"/>
        <v>10425 Councillor</v>
      </c>
      <c r="N986" s="6" t="str">
        <f t="shared" si="63"/>
        <v>10425 Councillor</v>
      </c>
      <c r="O986" s="15">
        <f>IF(I986&lt;&gt;FALSE,VLOOKUP(H986,internet_municipalities!$B$2:$W$226,22,FALSE),"NO INTERNET")</f>
        <v>1424</v>
      </c>
      <c r="P986" s="16">
        <f t="shared" si="64"/>
        <v>0.3146067415730337</v>
      </c>
    </row>
    <row r="987" spans="1:16" x14ac:dyDescent="0.2">
      <c r="A987">
        <v>10425</v>
      </c>
      <c r="B987" t="b">
        <v>1</v>
      </c>
      <c r="C987" t="s">
        <v>1463</v>
      </c>
      <c r="D987" t="s">
        <v>3864</v>
      </c>
      <c r="E987">
        <v>646</v>
      </c>
      <c r="F987">
        <v>216</v>
      </c>
      <c r="G987" t="b">
        <v>0</v>
      </c>
      <c r="H987" t="str">
        <f>VLOOKUP(A987,all_municipalities!$A$2:$M$445,2,FALSE)</f>
        <v>Marathon, Town of</v>
      </c>
      <c r="I987" t="b">
        <f>VLOOKUP(A987,all_municipalities!$A$2:$M$445,9,FALSE)</f>
        <v>1</v>
      </c>
      <c r="J987" t="b">
        <f>VLOOKUP(A987,all_municipalities!$A$2:$M$445,13, FALSE)</f>
        <v>1</v>
      </c>
      <c r="K987" t="str">
        <f t="shared" si="61"/>
        <v>LOW</v>
      </c>
      <c r="L987">
        <v>5</v>
      </c>
      <c r="M987" t="str">
        <f t="shared" si="62"/>
        <v>10425 Councillor</v>
      </c>
      <c r="N987" s="6" t="str">
        <f t="shared" si="63"/>
        <v>10425 Councillor</v>
      </c>
      <c r="O987" s="15">
        <f>IF(I987&lt;&gt;FALSE,VLOOKUP(H987,internet_municipalities!$B$2:$W$226,22,FALSE),"NO INTERNET")</f>
        <v>1424</v>
      </c>
      <c r="P987" s="16">
        <f t="shared" si="64"/>
        <v>0.15168539325842698</v>
      </c>
    </row>
    <row r="988" spans="1:16" x14ac:dyDescent="0.2">
      <c r="A988">
        <v>10425</v>
      </c>
      <c r="B988" t="b">
        <v>0</v>
      </c>
      <c r="C988" t="s">
        <v>1463</v>
      </c>
      <c r="D988" t="s">
        <v>3865</v>
      </c>
      <c r="E988">
        <v>276</v>
      </c>
      <c r="F988" t="s">
        <v>1460</v>
      </c>
      <c r="G988" t="b">
        <v>0</v>
      </c>
      <c r="H988" t="str">
        <f>VLOOKUP(A988,all_municipalities!$A$2:$M$445,2,FALSE)</f>
        <v>Marathon, Town of</v>
      </c>
      <c r="I988" t="b">
        <f>VLOOKUP(A988,all_municipalities!$A$2:$M$445,9,FALSE)</f>
        <v>1</v>
      </c>
      <c r="J988" t="b">
        <f>VLOOKUP(A988,all_municipalities!$A$2:$M$445,13, FALSE)</f>
        <v>1</v>
      </c>
      <c r="K988" t="str">
        <f t="shared" si="61"/>
        <v>NONE</v>
      </c>
      <c r="L988">
        <v>5</v>
      </c>
      <c r="M988" t="str">
        <f t="shared" si="62"/>
        <v>10425 Councillor</v>
      </c>
      <c r="N988" s="6" t="str">
        <f t="shared" si="63"/>
        <v>10425 Councillor</v>
      </c>
      <c r="O988" s="15">
        <f>IF(I988&lt;&gt;FALSE,VLOOKUP(H988,internet_municipalities!$B$2:$W$226,22,FALSE),"NO INTERNET")</f>
        <v>1424</v>
      </c>
      <c r="P988" s="16" t="str">
        <f t="shared" si="64"/>
        <v>Lost</v>
      </c>
    </row>
    <row r="989" spans="1:16" x14ac:dyDescent="0.2">
      <c r="A989">
        <v>10425</v>
      </c>
      <c r="B989" t="b">
        <v>0</v>
      </c>
      <c r="C989" t="s">
        <v>1463</v>
      </c>
      <c r="D989" t="s">
        <v>3866</v>
      </c>
      <c r="E989">
        <v>410</v>
      </c>
      <c r="F989" t="s">
        <v>1460</v>
      </c>
      <c r="G989" t="b">
        <v>0</v>
      </c>
      <c r="H989" t="str">
        <f>VLOOKUP(A989,all_municipalities!$A$2:$M$445,2,FALSE)</f>
        <v>Marathon, Town of</v>
      </c>
      <c r="I989" t="b">
        <f>VLOOKUP(A989,all_municipalities!$A$2:$M$445,9,FALSE)</f>
        <v>1</v>
      </c>
      <c r="J989" t="b">
        <f>VLOOKUP(A989,all_municipalities!$A$2:$M$445,13, FALSE)</f>
        <v>1</v>
      </c>
      <c r="K989" t="str">
        <f t="shared" si="61"/>
        <v>NONE</v>
      </c>
      <c r="L989">
        <v>5</v>
      </c>
      <c r="M989" t="str">
        <f t="shared" si="62"/>
        <v>10425 Councillor</v>
      </c>
      <c r="N989" s="6" t="str">
        <f t="shared" si="63"/>
        <v>10425 Councillor</v>
      </c>
      <c r="O989" s="15">
        <f>IF(I989&lt;&gt;FALSE,VLOOKUP(H989,internet_municipalities!$B$2:$W$226,22,FALSE),"NO INTERNET")</f>
        <v>1424</v>
      </c>
      <c r="P989" s="16" t="str">
        <f t="shared" si="64"/>
        <v>Lost</v>
      </c>
    </row>
    <row r="990" spans="1:16" x14ac:dyDescent="0.2">
      <c r="A990">
        <v>10425</v>
      </c>
      <c r="B990" t="b">
        <v>0</v>
      </c>
      <c r="C990" t="s">
        <v>1463</v>
      </c>
      <c r="D990" t="s">
        <v>3867</v>
      </c>
      <c r="E990">
        <v>136</v>
      </c>
      <c r="F990" t="s">
        <v>1460</v>
      </c>
      <c r="G990" t="b">
        <v>0</v>
      </c>
      <c r="H990" t="str">
        <f>VLOOKUP(A990,all_municipalities!$A$2:$M$445,2,FALSE)</f>
        <v>Marathon, Town of</v>
      </c>
      <c r="I990" t="b">
        <f>VLOOKUP(A990,all_municipalities!$A$2:$M$445,9,FALSE)</f>
        <v>1</v>
      </c>
      <c r="J990" t="b">
        <f>VLOOKUP(A990,all_municipalities!$A$2:$M$445,13, FALSE)</f>
        <v>1</v>
      </c>
      <c r="K990" t="str">
        <f t="shared" si="61"/>
        <v>NONE</v>
      </c>
      <c r="L990">
        <v>5</v>
      </c>
      <c r="M990" t="str">
        <f t="shared" si="62"/>
        <v>10425 Councillor</v>
      </c>
      <c r="N990" s="6" t="str">
        <f t="shared" si="63"/>
        <v>10425 Councillor</v>
      </c>
      <c r="O990" s="15">
        <f>IF(I990&lt;&gt;FALSE,VLOOKUP(H990,internet_municipalities!$B$2:$W$226,22,FALSE),"NO INTERNET")</f>
        <v>1424</v>
      </c>
      <c r="P990" s="16" t="str">
        <f t="shared" si="64"/>
        <v>Lost</v>
      </c>
    </row>
    <row r="991" spans="1:16" x14ac:dyDescent="0.2">
      <c r="A991">
        <v>10425</v>
      </c>
      <c r="B991" t="b">
        <v>0</v>
      </c>
      <c r="C991" t="s">
        <v>1463</v>
      </c>
      <c r="D991" t="s">
        <v>3868</v>
      </c>
      <c r="E991">
        <v>430</v>
      </c>
      <c r="F991" t="s">
        <v>1460</v>
      </c>
      <c r="G991" t="b">
        <v>0</v>
      </c>
      <c r="H991" t="str">
        <f>VLOOKUP(A991,all_municipalities!$A$2:$M$445,2,FALSE)</f>
        <v>Marathon, Town of</v>
      </c>
      <c r="I991" t="b">
        <f>VLOOKUP(A991,all_municipalities!$A$2:$M$445,9,FALSE)</f>
        <v>1</v>
      </c>
      <c r="J991" t="b">
        <f>VLOOKUP(A991,all_municipalities!$A$2:$M$445,13, FALSE)</f>
        <v>1</v>
      </c>
      <c r="K991" t="str">
        <f t="shared" si="61"/>
        <v>NONE</v>
      </c>
      <c r="L991">
        <v>5</v>
      </c>
      <c r="M991" t="str">
        <f t="shared" si="62"/>
        <v>10425 Councillor</v>
      </c>
      <c r="N991" s="6" t="str">
        <f t="shared" si="63"/>
        <v>10425 Councillor</v>
      </c>
      <c r="O991" s="15">
        <f>IF(I991&lt;&gt;FALSE,VLOOKUP(H991,internet_municipalities!$B$2:$W$226,22,FALSE),"NO INTERNET")</f>
        <v>1424</v>
      </c>
      <c r="P991" s="16" t="str">
        <f t="shared" si="64"/>
        <v>Lost</v>
      </c>
    </row>
    <row r="992" spans="1:16" x14ac:dyDescent="0.2">
      <c r="A992">
        <v>19437</v>
      </c>
      <c r="B992" t="b">
        <v>1</v>
      </c>
      <c r="C992" t="s">
        <v>2546</v>
      </c>
      <c r="D992" t="s">
        <v>3904</v>
      </c>
      <c r="E992">
        <v>934</v>
      </c>
      <c r="F992">
        <v>330</v>
      </c>
      <c r="G992" t="b">
        <v>0</v>
      </c>
      <c r="H992" t="str">
        <f>VLOOKUP(A992,all_municipalities!$A$2:$M$445,2,FALSE)</f>
        <v>Marmora and Lake, Municipality of</v>
      </c>
      <c r="I992" t="b">
        <f>VLOOKUP(A992,all_municipalities!$A$2:$M$445,9,FALSE)</f>
        <v>1</v>
      </c>
      <c r="J992" t="b">
        <f>VLOOKUP(A992,all_municipalities!$A$2:$M$445,13, FALSE)</f>
        <v>1</v>
      </c>
      <c r="K992" t="str">
        <f t="shared" si="61"/>
        <v>LOW</v>
      </c>
      <c r="L992">
        <v>5</v>
      </c>
      <c r="M992" t="str">
        <f t="shared" si="62"/>
        <v>19437 Councillor At Large</v>
      </c>
      <c r="N992" s="6" t="str">
        <f t="shared" si="63"/>
        <v>19437 Councillor At Large</v>
      </c>
      <c r="O992" s="15">
        <f>IF(I992&lt;&gt;FALSE,VLOOKUP(H992,internet_municipalities!$B$2:$W$226,22,FALSE),"NO INTERNET")</f>
        <v>3050</v>
      </c>
      <c r="P992" s="16">
        <f t="shared" si="64"/>
        <v>0.10819672131147541</v>
      </c>
    </row>
    <row r="993" spans="1:16" x14ac:dyDescent="0.2">
      <c r="A993">
        <v>19437</v>
      </c>
      <c r="B993" t="b">
        <v>1</v>
      </c>
      <c r="C993" t="s">
        <v>2546</v>
      </c>
      <c r="D993" t="s">
        <v>3905</v>
      </c>
      <c r="E993">
        <v>661</v>
      </c>
      <c r="F993">
        <v>57</v>
      </c>
      <c r="G993" t="b">
        <v>0</v>
      </c>
      <c r="H993" t="str">
        <f>VLOOKUP(A993,all_municipalities!$A$2:$M$445,2,FALSE)</f>
        <v>Marmora and Lake, Municipality of</v>
      </c>
      <c r="I993" t="b">
        <f>VLOOKUP(A993,all_municipalities!$A$2:$M$445,9,FALSE)</f>
        <v>1</v>
      </c>
      <c r="J993" t="b">
        <f>VLOOKUP(A993,all_municipalities!$A$2:$M$445,13, FALSE)</f>
        <v>1</v>
      </c>
      <c r="K993" t="str">
        <f t="shared" si="61"/>
        <v>MID</v>
      </c>
      <c r="L993">
        <v>5</v>
      </c>
      <c r="M993" t="str">
        <f t="shared" si="62"/>
        <v>19437 Councillor At Large</v>
      </c>
      <c r="N993" s="6" t="str">
        <f t="shared" si="63"/>
        <v>19437 Councillor At Large</v>
      </c>
      <c r="O993" s="15">
        <f>IF(I993&lt;&gt;FALSE,VLOOKUP(H993,internet_municipalities!$B$2:$W$226,22,FALSE),"NO INTERNET")</f>
        <v>3050</v>
      </c>
      <c r="P993" s="16">
        <f t="shared" si="64"/>
        <v>1.8688524590163933E-2</v>
      </c>
    </row>
    <row r="994" spans="1:16" x14ac:dyDescent="0.2">
      <c r="A994">
        <v>19437</v>
      </c>
      <c r="B994" t="b">
        <v>1</v>
      </c>
      <c r="C994" t="s">
        <v>2546</v>
      </c>
      <c r="D994" t="s">
        <v>3906</v>
      </c>
      <c r="E994">
        <v>839</v>
      </c>
      <c r="F994">
        <v>235</v>
      </c>
      <c r="G994" t="b">
        <v>0</v>
      </c>
      <c r="H994" t="str">
        <f>VLOOKUP(A994,all_municipalities!$A$2:$M$445,2,FALSE)</f>
        <v>Marmora and Lake, Municipality of</v>
      </c>
      <c r="I994" t="b">
        <f>VLOOKUP(A994,all_municipalities!$A$2:$M$445,9,FALSE)</f>
        <v>1</v>
      </c>
      <c r="J994" t="b">
        <f>VLOOKUP(A994,all_municipalities!$A$2:$M$445,13, FALSE)</f>
        <v>1</v>
      </c>
      <c r="K994" t="str">
        <f t="shared" si="61"/>
        <v>LOW</v>
      </c>
      <c r="L994">
        <v>5</v>
      </c>
      <c r="M994" t="str">
        <f t="shared" si="62"/>
        <v>19437 Councillor At Large</v>
      </c>
      <c r="N994" s="6" t="str">
        <f t="shared" si="63"/>
        <v>19437 Councillor At Large</v>
      </c>
      <c r="O994" s="15">
        <f>IF(I994&lt;&gt;FALSE,VLOOKUP(H994,internet_municipalities!$B$2:$W$226,22,FALSE),"NO INTERNET")</f>
        <v>3050</v>
      </c>
      <c r="P994" s="16">
        <f t="shared" si="64"/>
        <v>7.7049180327868852E-2</v>
      </c>
    </row>
    <row r="995" spans="1:16" x14ac:dyDescent="0.2">
      <c r="A995">
        <v>19437</v>
      </c>
      <c r="B995" t="b">
        <v>1</v>
      </c>
      <c r="C995" t="s">
        <v>1479</v>
      </c>
      <c r="D995" t="s">
        <v>3907</v>
      </c>
      <c r="E995">
        <v>1141</v>
      </c>
      <c r="F995">
        <v>531</v>
      </c>
      <c r="G995" t="b">
        <v>0</v>
      </c>
      <c r="H995" t="str">
        <f>VLOOKUP(A995,all_municipalities!$A$2:$M$445,2,FALSE)</f>
        <v>Marmora and Lake, Municipality of</v>
      </c>
      <c r="I995" t="b">
        <f>VLOOKUP(A995,all_municipalities!$A$2:$M$445,9,FALSE)</f>
        <v>1</v>
      </c>
      <c r="J995" t="b">
        <f>VLOOKUP(A995,all_municipalities!$A$2:$M$445,13, FALSE)</f>
        <v>1</v>
      </c>
      <c r="K995" t="str">
        <f t="shared" si="61"/>
        <v>LOW</v>
      </c>
      <c r="L995">
        <v>5</v>
      </c>
      <c r="M995" t="str">
        <f t="shared" si="62"/>
        <v>19437 Deputy Mayor</v>
      </c>
      <c r="N995" s="6" t="str">
        <f t="shared" si="63"/>
        <v>19437 Deputy Mayor</v>
      </c>
      <c r="O995" s="15">
        <f>IF(I995&lt;&gt;FALSE,VLOOKUP(H995,internet_municipalities!$B$2:$W$226,22,FALSE),"NO INTERNET")</f>
        <v>3050</v>
      </c>
      <c r="P995" s="16">
        <f t="shared" si="64"/>
        <v>0.17409836065573769</v>
      </c>
    </row>
    <row r="996" spans="1:16" x14ac:dyDescent="0.2">
      <c r="A996">
        <v>19437</v>
      </c>
      <c r="B996" t="b">
        <v>0</v>
      </c>
      <c r="C996" t="s">
        <v>1479</v>
      </c>
      <c r="D996" t="s">
        <v>3908</v>
      </c>
      <c r="E996">
        <v>610</v>
      </c>
      <c r="F996" t="s">
        <v>1460</v>
      </c>
      <c r="G996" t="b">
        <v>0</v>
      </c>
      <c r="H996" t="str">
        <f>VLOOKUP(A996,all_municipalities!$A$2:$M$445,2,FALSE)</f>
        <v>Marmora and Lake, Municipality of</v>
      </c>
      <c r="I996" t="b">
        <f>VLOOKUP(A996,all_municipalities!$A$2:$M$445,9,FALSE)</f>
        <v>1</v>
      </c>
      <c r="J996" t="b">
        <f>VLOOKUP(A996,all_municipalities!$A$2:$M$445,13, FALSE)</f>
        <v>1</v>
      </c>
      <c r="K996" t="str">
        <f t="shared" si="61"/>
        <v>NONE</v>
      </c>
      <c r="L996">
        <v>5</v>
      </c>
      <c r="M996" t="str">
        <f t="shared" si="62"/>
        <v>19437 Deputy Mayor</v>
      </c>
      <c r="N996" s="6" t="str">
        <f t="shared" si="63"/>
        <v>19437 Deputy Mayor</v>
      </c>
      <c r="O996" s="15">
        <f>IF(I996&lt;&gt;FALSE,VLOOKUP(H996,internet_municipalities!$B$2:$W$226,22,FALSE),"NO INTERNET")</f>
        <v>3050</v>
      </c>
      <c r="P996" s="16" t="str">
        <f t="shared" si="64"/>
        <v>Lost</v>
      </c>
    </row>
    <row r="997" spans="1:16" x14ac:dyDescent="0.2">
      <c r="A997">
        <v>19437</v>
      </c>
      <c r="B997" t="b">
        <v>0</v>
      </c>
      <c r="C997" t="s">
        <v>2546</v>
      </c>
      <c r="D997" t="s">
        <v>3909</v>
      </c>
      <c r="E997">
        <v>483</v>
      </c>
      <c r="F997" t="s">
        <v>1460</v>
      </c>
      <c r="G997" t="b">
        <v>0</v>
      </c>
      <c r="H997" t="str">
        <f>VLOOKUP(A997,all_municipalities!$A$2:$M$445,2,FALSE)</f>
        <v>Marmora and Lake, Municipality of</v>
      </c>
      <c r="I997" t="b">
        <f>VLOOKUP(A997,all_municipalities!$A$2:$M$445,9,FALSE)</f>
        <v>1</v>
      </c>
      <c r="J997" t="b">
        <f>VLOOKUP(A997,all_municipalities!$A$2:$M$445,13, FALSE)</f>
        <v>1</v>
      </c>
      <c r="K997" t="str">
        <f t="shared" si="61"/>
        <v>NONE</v>
      </c>
      <c r="L997">
        <v>5</v>
      </c>
      <c r="M997" t="str">
        <f t="shared" si="62"/>
        <v>19437 Councillor At Large</v>
      </c>
      <c r="N997" s="6" t="str">
        <f t="shared" si="63"/>
        <v>19437 Councillor At Large</v>
      </c>
      <c r="O997" s="15">
        <f>IF(I997&lt;&gt;FALSE,VLOOKUP(H997,internet_municipalities!$B$2:$W$226,22,FALSE),"NO INTERNET")</f>
        <v>3050</v>
      </c>
      <c r="P997" s="16" t="str">
        <f t="shared" si="64"/>
        <v>Lost</v>
      </c>
    </row>
    <row r="998" spans="1:16" x14ac:dyDescent="0.2">
      <c r="A998">
        <v>19437</v>
      </c>
      <c r="B998" t="b">
        <v>0</v>
      </c>
      <c r="C998" t="s">
        <v>2546</v>
      </c>
      <c r="D998" t="s">
        <v>3910</v>
      </c>
      <c r="E998">
        <v>496</v>
      </c>
      <c r="F998" t="s">
        <v>1460</v>
      </c>
      <c r="G998" t="b">
        <v>0</v>
      </c>
      <c r="H998" t="str">
        <f>VLOOKUP(A998,all_municipalities!$A$2:$M$445,2,FALSE)</f>
        <v>Marmora and Lake, Municipality of</v>
      </c>
      <c r="I998" t="b">
        <f>VLOOKUP(A998,all_municipalities!$A$2:$M$445,9,FALSE)</f>
        <v>1</v>
      </c>
      <c r="J998" t="b">
        <f>VLOOKUP(A998,all_municipalities!$A$2:$M$445,13, FALSE)</f>
        <v>1</v>
      </c>
      <c r="K998" t="str">
        <f t="shared" si="61"/>
        <v>NONE</v>
      </c>
      <c r="L998">
        <v>5</v>
      </c>
      <c r="M998" t="str">
        <f t="shared" si="62"/>
        <v>19437 Councillor At Large</v>
      </c>
      <c r="N998" s="6" t="str">
        <f t="shared" si="63"/>
        <v>19437 Councillor At Large</v>
      </c>
      <c r="O998" s="15">
        <f>IF(I998&lt;&gt;FALSE,VLOOKUP(H998,internet_municipalities!$B$2:$W$226,22,FALSE),"NO INTERNET")</f>
        <v>3050</v>
      </c>
      <c r="P998" s="16" t="str">
        <f t="shared" si="64"/>
        <v>Lost</v>
      </c>
    </row>
    <row r="999" spans="1:16" x14ac:dyDescent="0.2">
      <c r="A999">
        <v>19437</v>
      </c>
      <c r="B999" t="b">
        <v>0</v>
      </c>
      <c r="C999" t="s">
        <v>2546</v>
      </c>
      <c r="D999" t="s">
        <v>3911</v>
      </c>
      <c r="E999">
        <v>598</v>
      </c>
      <c r="F999" t="s">
        <v>1460</v>
      </c>
      <c r="G999" t="b">
        <v>0</v>
      </c>
      <c r="H999" t="str">
        <f>VLOOKUP(A999,all_municipalities!$A$2:$M$445,2,FALSE)</f>
        <v>Marmora and Lake, Municipality of</v>
      </c>
      <c r="I999" t="b">
        <f>VLOOKUP(A999,all_municipalities!$A$2:$M$445,9,FALSE)</f>
        <v>1</v>
      </c>
      <c r="J999" t="b">
        <f>VLOOKUP(A999,all_municipalities!$A$2:$M$445,13, FALSE)</f>
        <v>1</v>
      </c>
      <c r="K999" t="str">
        <f t="shared" si="61"/>
        <v>NONE</v>
      </c>
      <c r="L999">
        <v>5</v>
      </c>
      <c r="M999" t="str">
        <f t="shared" si="62"/>
        <v>19437 Councillor At Large</v>
      </c>
      <c r="N999" s="6" t="str">
        <f t="shared" si="63"/>
        <v>19437 Councillor At Large</v>
      </c>
      <c r="O999" s="15">
        <f>IF(I999&lt;&gt;FALSE,VLOOKUP(H999,internet_municipalities!$B$2:$W$226,22,FALSE),"NO INTERNET")</f>
        <v>3050</v>
      </c>
      <c r="P999" s="16" t="str">
        <f t="shared" si="64"/>
        <v>Lost</v>
      </c>
    </row>
    <row r="1000" spans="1:16" x14ac:dyDescent="0.2">
      <c r="A1000">
        <v>19437</v>
      </c>
      <c r="B1000" t="b">
        <v>0</v>
      </c>
      <c r="C1000" t="s">
        <v>2546</v>
      </c>
      <c r="D1000" t="s">
        <v>3912</v>
      </c>
      <c r="E1000">
        <v>604</v>
      </c>
      <c r="F1000" t="s">
        <v>1460</v>
      </c>
      <c r="G1000" t="b">
        <v>0</v>
      </c>
      <c r="H1000" t="str">
        <f>VLOOKUP(A1000,all_municipalities!$A$2:$M$445,2,FALSE)</f>
        <v>Marmora and Lake, Municipality of</v>
      </c>
      <c r="I1000" t="b">
        <f>VLOOKUP(A1000,all_municipalities!$A$2:$M$445,9,FALSE)</f>
        <v>1</v>
      </c>
      <c r="J1000" t="b">
        <f>VLOOKUP(A1000,all_municipalities!$A$2:$M$445,13, FALSE)</f>
        <v>1</v>
      </c>
      <c r="K1000" t="str">
        <f t="shared" si="61"/>
        <v>NONE</v>
      </c>
      <c r="L1000">
        <v>5</v>
      </c>
      <c r="M1000" t="str">
        <f t="shared" si="62"/>
        <v>19437 Councillor At Large</v>
      </c>
      <c r="N1000" s="6" t="str">
        <f t="shared" si="63"/>
        <v>19437 Councillor At Large</v>
      </c>
      <c r="O1000" s="15">
        <f>IF(I1000&lt;&gt;FALSE,VLOOKUP(H1000,internet_municipalities!$B$2:$W$226,22,FALSE),"NO INTERNET")</f>
        <v>3050</v>
      </c>
      <c r="P1000" s="16" t="str">
        <f t="shared" si="64"/>
        <v>Lost</v>
      </c>
    </row>
    <row r="1001" spans="1:16" x14ac:dyDescent="0.2">
      <c r="A1001">
        <v>19437</v>
      </c>
      <c r="B1001" t="b">
        <v>0</v>
      </c>
      <c r="C1001" t="s">
        <v>2546</v>
      </c>
      <c r="D1001" t="s">
        <v>3913</v>
      </c>
      <c r="E1001">
        <v>241</v>
      </c>
      <c r="F1001" t="s">
        <v>1460</v>
      </c>
      <c r="G1001" t="b">
        <v>0</v>
      </c>
      <c r="H1001" t="str">
        <f>VLOOKUP(A1001,all_municipalities!$A$2:$M$445,2,FALSE)</f>
        <v>Marmora and Lake, Municipality of</v>
      </c>
      <c r="I1001" t="b">
        <f>VLOOKUP(A1001,all_municipalities!$A$2:$M$445,9,FALSE)</f>
        <v>1</v>
      </c>
      <c r="J1001" t="b">
        <f>VLOOKUP(A1001,all_municipalities!$A$2:$M$445,13, FALSE)</f>
        <v>1</v>
      </c>
      <c r="K1001" t="str">
        <f t="shared" si="61"/>
        <v>NONE</v>
      </c>
      <c r="L1001">
        <v>5</v>
      </c>
      <c r="M1001" t="str">
        <f t="shared" si="62"/>
        <v>19437 Councillor At Large</v>
      </c>
      <c r="N1001" s="6" t="str">
        <f t="shared" si="63"/>
        <v>19437 Councillor At Large</v>
      </c>
      <c r="O1001" s="15">
        <f>IF(I1001&lt;&gt;FALSE,VLOOKUP(H1001,internet_municipalities!$B$2:$W$226,22,FALSE),"NO INTERNET")</f>
        <v>3050</v>
      </c>
      <c r="P1001" s="16" t="str">
        <f t="shared" si="64"/>
        <v>Lost</v>
      </c>
    </row>
    <row r="1002" spans="1:16" x14ac:dyDescent="0.2">
      <c r="A1002">
        <v>10446</v>
      </c>
      <c r="B1002" t="b">
        <v>1</v>
      </c>
      <c r="C1002" t="s">
        <v>1463</v>
      </c>
      <c r="D1002" t="s">
        <v>3957</v>
      </c>
      <c r="E1002">
        <v>697</v>
      </c>
      <c r="F1002">
        <v>22</v>
      </c>
      <c r="G1002" t="b">
        <v>0</v>
      </c>
      <c r="H1002" t="str">
        <f>VLOOKUP(A1002,all_municipalities!$A$2:$M$445,2,FALSE)</f>
        <v>McKellar, Township of</v>
      </c>
      <c r="I1002" t="b">
        <f>VLOOKUP(A1002,all_municipalities!$A$2:$M$445,9,FALSE)</f>
        <v>1</v>
      </c>
      <c r="J1002" t="b">
        <f>VLOOKUP(A1002,all_municipalities!$A$2:$M$445,13, FALSE)</f>
        <v>1</v>
      </c>
      <c r="K1002" t="str">
        <f t="shared" si="61"/>
        <v>MID</v>
      </c>
      <c r="L1002">
        <v>5</v>
      </c>
      <c r="M1002" t="str">
        <f t="shared" si="62"/>
        <v>10446 Councillor</v>
      </c>
      <c r="N1002" s="6" t="str">
        <f t="shared" si="63"/>
        <v>10446 Councillor</v>
      </c>
      <c r="O1002" s="15">
        <f>IF(I1002&lt;&gt;FALSE,VLOOKUP(H1002,internet_municipalities!$B$2:$W$226,22,FALSE),"NO INTERNET")</f>
        <v>1624</v>
      </c>
      <c r="P1002" s="16">
        <f t="shared" si="64"/>
        <v>1.3546798029556651E-2</v>
      </c>
    </row>
    <row r="1003" spans="1:16" x14ac:dyDescent="0.2">
      <c r="A1003">
        <v>10446</v>
      </c>
      <c r="B1003" t="b">
        <v>1</v>
      </c>
      <c r="C1003" t="s">
        <v>1463</v>
      </c>
      <c r="D1003" t="s">
        <v>3958</v>
      </c>
      <c r="E1003">
        <v>802</v>
      </c>
      <c r="F1003">
        <v>127</v>
      </c>
      <c r="G1003" t="b">
        <v>0</v>
      </c>
      <c r="H1003" t="str">
        <f>VLOOKUP(A1003,all_municipalities!$A$2:$M$445,2,FALSE)</f>
        <v>McKellar, Township of</v>
      </c>
      <c r="I1003" t="b">
        <f>VLOOKUP(A1003,all_municipalities!$A$2:$M$445,9,FALSE)</f>
        <v>1</v>
      </c>
      <c r="J1003" t="b">
        <f>VLOOKUP(A1003,all_municipalities!$A$2:$M$445,13, FALSE)</f>
        <v>1</v>
      </c>
      <c r="K1003" t="str">
        <f t="shared" si="61"/>
        <v>LOW</v>
      </c>
      <c r="L1003">
        <v>5</v>
      </c>
      <c r="M1003" t="str">
        <f t="shared" si="62"/>
        <v>10446 Councillor</v>
      </c>
      <c r="N1003" s="6" t="str">
        <f t="shared" si="63"/>
        <v>10446 Councillor</v>
      </c>
      <c r="O1003" s="15">
        <f>IF(I1003&lt;&gt;FALSE,VLOOKUP(H1003,internet_municipalities!$B$2:$W$226,22,FALSE),"NO INTERNET")</f>
        <v>1624</v>
      </c>
      <c r="P1003" s="16">
        <f t="shared" si="64"/>
        <v>7.8201970443349755E-2</v>
      </c>
    </row>
    <row r="1004" spans="1:16" x14ac:dyDescent="0.2">
      <c r="A1004">
        <v>10446</v>
      </c>
      <c r="B1004" t="b">
        <v>1</v>
      </c>
      <c r="C1004" t="s">
        <v>1463</v>
      </c>
      <c r="D1004" t="s">
        <v>3959</v>
      </c>
      <c r="E1004">
        <v>893</v>
      </c>
      <c r="F1004">
        <v>218</v>
      </c>
      <c r="G1004" t="b">
        <v>0</v>
      </c>
      <c r="H1004" t="str">
        <f>VLOOKUP(A1004,all_municipalities!$A$2:$M$445,2,FALSE)</f>
        <v>McKellar, Township of</v>
      </c>
      <c r="I1004" t="b">
        <f>VLOOKUP(A1004,all_municipalities!$A$2:$M$445,9,FALSE)</f>
        <v>1</v>
      </c>
      <c r="J1004" t="b">
        <f>VLOOKUP(A1004,all_municipalities!$A$2:$M$445,13, FALSE)</f>
        <v>1</v>
      </c>
      <c r="K1004" t="str">
        <f t="shared" si="61"/>
        <v>LOW</v>
      </c>
      <c r="L1004">
        <v>5</v>
      </c>
      <c r="M1004" t="str">
        <f t="shared" si="62"/>
        <v>10446 Councillor</v>
      </c>
      <c r="N1004" s="6" t="str">
        <f t="shared" si="63"/>
        <v>10446 Councillor</v>
      </c>
      <c r="O1004" s="15">
        <f>IF(I1004&lt;&gt;FALSE,VLOOKUP(H1004,internet_municipalities!$B$2:$W$226,22,FALSE),"NO INTERNET")</f>
        <v>1624</v>
      </c>
      <c r="P1004" s="16">
        <f t="shared" si="64"/>
        <v>0.13423645320197045</v>
      </c>
    </row>
    <row r="1005" spans="1:16" x14ac:dyDescent="0.2">
      <c r="A1005">
        <v>10446</v>
      </c>
      <c r="B1005" t="b">
        <v>1</v>
      </c>
      <c r="C1005" t="s">
        <v>1463</v>
      </c>
      <c r="D1005" t="s">
        <v>3960</v>
      </c>
      <c r="E1005">
        <v>799</v>
      </c>
      <c r="F1005">
        <v>124</v>
      </c>
      <c r="G1005" t="b">
        <v>0</v>
      </c>
      <c r="H1005" t="str">
        <f>VLOOKUP(A1005,all_municipalities!$A$2:$M$445,2,FALSE)</f>
        <v>McKellar, Township of</v>
      </c>
      <c r="I1005" t="b">
        <f>VLOOKUP(A1005,all_municipalities!$A$2:$M$445,9,FALSE)</f>
        <v>1</v>
      </c>
      <c r="J1005" t="b">
        <f>VLOOKUP(A1005,all_municipalities!$A$2:$M$445,13, FALSE)</f>
        <v>1</v>
      </c>
      <c r="K1005" t="str">
        <f t="shared" si="61"/>
        <v>LOW</v>
      </c>
      <c r="L1005">
        <v>5</v>
      </c>
      <c r="M1005" t="str">
        <f t="shared" si="62"/>
        <v>10446 Councillor</v>
      </c>
      <c r="N1005" s="6" t="str">
        <f t="shared" si="63"/>
        <v>10446 Councillor</v>
      </c>
      <c r="O1005" s="15">
        <f>IF(I1005&lt;&gt;FALSE,VLOOKUP(H1005,internet_municipalities!$B$2:$W$226,22,FALSE),"NO INTERNET")</f>
        <v>1624</v>
      </c>
      <c r="P1005" s="16">
        <f t="shared" si="64"/>
        <v>7.6354679802955669E-2</v>
      </c>
    </row>
    <row r="1006" spans="1:16" x14ac:dyDescent="0.2">
      <c r="A1006">
        <v>10446</v>
      </c>
      <c r="B1006" t="b">
        <v>0</v>
      </c>
      <c r="C1006" t="s">
        <v>1463</v>
      </c>
      <c r="D1006" t="s">
        <v>3961</v>
      </c>
      <c r="E1006">
        <v>675</v>
      </c>
      <c r="F1006" t="s">
        <v>1460</v>
      </c>
      <c r="G1006" t="b">
        <v>0</v>
      </c>
      <c r="H1006" t="str">
        <f>VLOOKUP(A1006,all_municipalities!$A$2:$M$445,2,FALSE)</f>
        <v>McKellar, Township of</v>
      </c>
      <c r="I1006" t="b">
        <f>VLOOKUP(A1006,all_municipalities!$A$2:$M$445,9,FALSE)</f>
        <v>1</v>
      </c>
      <c r="J1006" t="b">
        <f>VLOOKUP(A1006,all_municipalities!$A$2:$M$445,13, FALSE)</f>
        <v>1</v>
      </c>
      <c r="K1006" t="str">
        <f t="shared" si="61"/>
        <v>NONE</v>
      </c>
      <c r="L1006">
        <v>5</v>
      </c>
      <c r="M1006" t="str">
        <f t="shared" si="62"/>
        <v>10446 Councillor</v>
      </c>
      <c r="N1006" s="6" t="str">
        <f t="shared" si="63"/>
        <v>10446 Councillor</v>
      </c>
      <c r="O1006" s="15">
        <f>IF(I1006&lt;&gt;FALSE,VLOOKUP(H1006,internet_municipalities!$B$2:$W$226,22,FALSE),"NO INTERNET")</f>
        <v>1624</v>
      </c>
      <c r="P1006" s="16" t="str">
        <f t="shared" si="64"/>
        <v>Lost</v>
      </c>
    </row>
    <row r="1007" spans="1:16" x14ac:dyDescent="0.2">
      <c r="A1007">
        <v>10446</v>
      </c>
      <c r="B1007" t="b">
        <v>0</v>
      </c>
      <c r="C1007" t="s">
        <v>1463</v>
      </c>
      <c r="D1007" t="s">
        <v>3962</v>
      </c>
      <c r="E1007">
        <v>569</v>
      </c>
      <c r="F1007" t="s">
        <v>1460</v>
      </c>
      <c r="G1007" t="b">
        <v>0</v>
      </c>
      <c r="H1007" t="str">
        <f>VLOOKUP(A1007,all_municipalities!$A$2:$M$445,2,FALSE)</f>
        <v>McKellar, Township of</v>
      </c>
      <c r="I1007" t="b">
        <f>VLOOKUP(A1007,all_municipalities!$A$2:$M$445,9,FALSE)</f>
        <v>1</v>
      </c>
      <c r="J1007" t="b">
        <f>VLOOKUP(A1007,all_municipalities!$A$2:$M$445,13, FALSE)</f>
        <v>1</v>
      </c>
      <c r="K1007" t="str">
        <f t="shared" si="61"/>
        <v>NONE</v>
      </c>
      <c r="L1007">
        <v>5</v>
      </c>
      <c r="M1007" t="str">
        <f t="shared" si="62"/>
        <v>10446 Councillor</v>
      </c>
      <c r="N1007" s="6" t="str">
        <f t="shared" si="63"/>
        <v>10446 Councillor</v>
      </c>
      <c r="O1007" s="15">
        <f>IF(I1007&lt;&gt;FALSE,VLOOKUP(H1007,internet_municipalities!$B$2:$W$226,22,FALSE),"NO INTERNET")</f>
        <v>1624</v>
      </c>
      <c r="P1007" s="16" t="str">
        <f t="shared" si="64"/>
        <v>Lost</v>
      </c>
    </row>
    <row r="1008" spans="1:16" x14ac:dyDescent="0.2">
      <c r="A1008">
        <v>10446</v>
      </c>
      <c r="B1008" t="b">
        <v>0</v>
      </c>
      <c r="C1008" t="s">
        <v>1463</v>
      </c>
      <c r="D1008" t="s">
        <v>3963</v>
      </c>
      <c r="E1008">
        <v>566</v>
      </c>
      <c r="F1008" t="s">
        <v>1460</v>
      </c>
      <c r="G1008" t="b">
        <v>0</v>
      </c>
      <c r="H1008" t="str">
        <f>VLOOKUP(A1008,all_municipalities!$A$2:$M$445,2,FALSE)</f>
        <v>McKellar, Township of</v>
      </c>
      <c r="I1008" t="b">
        <f>VLOOKUP(A1008,all_municipalities!$A$2:$M$445,9,FALSE)</f>
        <v>1</v>
      </c>
      <c r="J1008" t="b">
        <f>VLOOKUP(A1008,all_municipalities!$A$2:$M$445,13, FALSE)</f>
        <v>1</v>
      </c>
      <c r="K1008" t="str">
        <f t="shared" si="61"/>
        <v>NONE</v>
      </c>
      <c r="L1008">
        <v>5</v>
      </c>
      <c r="M1008" t="str">
        <f t="shared" si="62"/>
        <v>10446 Councillor</v>
      </c>
      <c r="N1008" s="6" t="str">
        <f t="shared" si="63"/>
        <v>10446 Councillor</v>
      </c>
      <c r="O1008" s="15">
        <f>IF(I1008&lt;&gt;FALSE,VLOOKUP(H1008,internet_municipalities!$B$2:$W$226,22,FALSE),"NO INTERNET")</f>
        <v>1624</v>
      </c>
      <c r="P1008" s="16" t="str">
        <f t="shared" si="64"/>
        <v>Lost</v>
      </c>
    </row>
    <row r="1009" spans="1:16" x14ac:dyDescent="0.2">
      <c r="A1009">
        <v>10446</v>
      </c>
      <c r="B1009" t="b">
        <v>0</v>
      </c>
      <c r="C1009" t="s">
        <v>1463</v>
      </c>
      <c r="D1009" t="s">
        <v>3964</v>
      </c>
      <c r="E1009">
        <v>553</v>
      </c>
      <c r="F1009" t="s">
        <v>1460</v>
      </c>
      <c r="G1009" t="b">
        <v>0</v>
      </c>
      <c r="H1009" t="str">
        <f>VLOOKUP(A1009,all_municipalities!$A$2:$M$445,2,FALSE)</f>
        <v>McKellar, Township of</v>
      </c>
      <c r="I1009" t="b">
        <f>VLOOKUP(A1009,all_municipalities!$A$2:$M$445,9,FALSE)</f>
        <v>1</v>
      </c>
      <c r="J1009" t="b">
        <f>VLOOKUP(A1009,all_municipalities!$A$2:$M$445,13, FALSE)</f>
        <v>1</v>
      </c>
      <c r="K1009" t="str">
        <f t="shared" si="61"/>
        <v>NONE</v>
      </c>
      <c r="L1009">
        <v>5</v>
      </c>
      <c r="M1009" t="str">
        <f t="shared" si="62"/>
        <v>10446 Councillor</v>
      </c>
      <c r="N1009" s="6" t="str">
        <f t="shared" si="63"/>
        <v>10446 Councillor</v>
      </c>
      <c r="O1009" s="15">
        <f>IF(I1009&lt;&gt;FALSE,VLOOKUP(H1009,internet_municipalities!$B$2:$W$226,22,FALSE),"NO INTERNET")</f>
        <v>1624</v>
      </c>
      <c r="P1009" s="16" t="str">
        <f t="shared" si="64"/>
        <v>Lost</v>
      </c>
    </row>
    <row r="1010" spans="1:16" x14ac:dyDescent="0.2">
      <c r="A1010">
        <v>10051</v>
      </c>
      <c r="B1010" t="b">
        <v>1</v>
      </c>
      <c r="C1010" t="s">
        <v>1463</v>
      </c>
      <c r="D1010" t="s">
        <v>3975</v>
      </c>
      <c r="E1010">
        <v>1209</v>
      </c>
      <c r="F1010">
        <v>17</v>
      </c>
      <c r="G1010" t="b">
        <v>0</v>
      </c>
      <c r="H1010" t="str">
        <f>VLOOKUP(A1010,all_municipalities!$A$2:$M$445,2,FALSE)</f>
        <v>McNab/Braeside, Township of</v>
      </c>
      <c r="I1010" t="b">
        <f>VLOOKUP(A1010,all_municipalities!$A$2:$M$445,9,FALSE)</f>
        <v>1</v>
      </c>
      <c r="J1010" t="b">
        <f>VLOOKUP(A1010,all_municipalities!$A$2:$M$445,13, FALSE)</f>
        <v>1</v>
      </c>
      <c r="K1010" t="str">
        <f t="shared" si="61"/>
        <v>MID</v>
      </c>
      <c r="L1010">
        <v>5</v>
      </c>
      <c r="M1010" t="str">
        <f t="shared" si="62"/>
        <v>10051 Councillor</v>
      </c>
      <c r="N1010" s="6" t="str">
        <f t="shared" si="63"/>
        <v>10051 Councillor</v>
      </c>
      <c r="O1010" s="15">
        <f>IF(I1010&lt;&gt;FALSE,VLOOKUP(H1010,internet_municipalities!$B$2:$W$226,22,FALSE),"NO INTERNET")</f>
        <v>3716</v>
      </c>
      <c r="P1010" s="16">
        <f t="shared" si="64"/>
        <v>4.5748116254036601E-3</v>
      </c>
    </row>
    <row r="1011" spans="1:16" x14ac:dyDescent="0.2">
      <c r="A1011">
        <v>10051</v>
      </c>
      <c r="B1011" t="b">
        <v>1</v>
      </c>
      <c r="C1011" t="s">
        <v>1463</v>
      </c>
      <c r="D1011" t="s">
        <v>3976</v>
      </c>
      <c r="E1011">
        <v>1546</v>
      </c>
      <c r="F1011">
        <v>354</v>
      </c>
      <c r="G1011" t="b">
        <v>0</v>
      </c>
      <c r="H1011" t="str">
        <f>VLOOKUP(A1011,all_municipalities!$A$2:$M$445,2,FALSE)</f>
        <v>McNab/Braeside, Township of</v>
      </c>
      <c r="I1011" t="b">
        <f>VLOOKUP(A1011,all_municipalities!$A$2:$M$445,9,FALSE)</f>
        <v>1</v>
      </c>
      <c r="J1011" t="b">
        <f>VLOOKUP(A1011,all_municipalities!$A$2:$M$445,13, FALSE)</f>
        <v>1</v>
      </c>
      <c r="K1011" t="str">
        <f t="shared" si="61"/>
        <v>LOW</v>
      </c>
      <c r="L1011">
        <v>5</v>
      </c>
      <c r="M1011" t="str">
        <f t="shared" si="62"/>
        <v>10051 Councillor</v>
      </c>
      <c r="N1011" s="6" t="str">
        <f t="shared" si="63"/>
        <v>10051 Councillor</v>
      </c>
      <c r="O1011" s="15">
        <f>IF(I1011&lt;&gt;FALSE,VLOOKUP(H1011,internet_municipalities!$B$2:$W$226,22,FALSE),"NO INTERNET")</f>
        <v>3716</v>
      </c>
      <c r="P1011" s="16">
        <f t="shared" si="64"/>
        <v>9.5263724434876212E-2</v>
      </c>
    </row>
    <row r="1012" spans="1:16" x14ac:dyDescent="0.2">
      <c r="A1012">
        <v>10051</v>
      </c>
      <c r="B1012" t="b">
        <v>1</v>
      </c>
      <c r="C1012" t="s">
        <v>1463</v>
      </c>
      <c r="D1012" t="s">
        <v>3977</v>
      </c>
      <c r="E1012">
        <v>1559</v>
      </c>
      <c r="F1012">
        <v>367</v>
      </c>
      <c r="G1012" t="b">
        <v>0</v>
      </c>
      <c r="H1012" t="str">
        <f>VLOOKUP(A1012,all_municipalities!$A$2:$M$445,2,FALSE)</f>
        <v>McNab/Braeside, Township of</v>
      </c>
      <c r="I1012" t="b">
        <f>VLOOKUP(A1012,all_municipalities!$A$2:$M$445,9,FALSE)</f>
        <v>1</v>
      </c>
      <c r="J1012" t="b">
        <f>VLOOKUP(A1012,all_municipalities!$A$2:$M$445,13, FALSE)</f>
        <v>1</v>
      </c>
      <c r="K1012" t="str">
        <f t="shared" si="61"/>
        <v>LOW</v>
      </c>
      <c r="L1012">
        <v>5</v>
      </c>
      <c r="M1012" t="str">
        <f t="shared" si="62"/>
        <v>10051 Councillor</v>
      </c>
      <c r="N1012" s="6" t="str">
        <f t="shared" si="63"/>
        <v>10051 Councillor</v>
      </c>
      <c r="O1012" s="15">
        <f>IF(I1012&lt;&gt;FALSE,VLOOKUP(H1012,internet_municipalities!$B$2:$W$226,22,FALSE),"NO INTERNET")</f>
        <v>3716</v>
      </c>
      <c r="P1012" s="16">
        <f t="shared" si="64"/>
        <v>9.8762109795479003E-2</v>
      </c>
    </row>
    <row r="1013" spans="1:16" x14ac:dyDescent="0.2">
      <c r="A1013">
        <v>10051</v>
      </c>
      <c r="B1013" t="b">
        <v>1</v>
      </c>
      <c r="C1013" t="s">
        <v>1479</v>
      </c>
      <c r="D1013" t="s">
        <v>3978</v>
      </c>
      <c r="E1013">
        <v>1598</v>
      </c>
      <c r="F1013">
        <v>164</v>
      </c>
      <c r="G1013" t="b">
        <v>0</v>
      </c>
      <c r="H1013" t="str">
        <f>VLOOKUP(A1013,all_municipalities!$A$2:$M$445,2,FALSE)</f>
        <v>McNab/Braeside, Township of</v>
      </c>
      <c r="I1013" t="b">
        <f>VLOOKUP(A1013,all_municipalities!$A$2:$M$445,9,FALSE)</f>
        <v>1</v>
      </c>
      <c r="J1013" t="b">
        <f>VLOOKUP(A1013,all_municipalities!$A$2:$M$445,13, FALSE)</f>
        <v>1</v>
      </c>
      <c r="K1013" t="str">
        <f t="shared" si="61"/>
        <v>LOW</v>
      </c>
      <c r="L1013">
        <v>5</v>
      </c>
      <c r="M1013" t="str">
        <f t="shared" si="62"/>
        <v>10051 Deputy Mayor</v>
      </c>
      <c r="N1013" s="6" t="str">
        <f t="shared" si="63"/>
        <v>10051 Deputy Mayor</v>
      </c>
      <c r="O1013" s="15">
        <f>IF(I1013&lt;&gt;FALSE,VLOOKUP(H1013,internet_municipalities!$B$2:$W$226,22,FALSE),"NO INTERNET")</f>
        <v>3716</v>
      </c>
      <c r="P1013" s="16">
        <f t="shared" si="64"/>
        <v>4.4133476856835309E-2</v>
      </c>
    </row>
    <row r="1014" spans="1:16" x14ac:dyDescent="0.2">
      <c r="A1014">
        <v>10051</v>
      </c>
      <c r="B1014" t="b">
        <v>0</v>
      </c>
      <c r="C1014" t="s">
        <v>1479</v>
      </c>
      <c r="D1014" t="s">
        <v>3979</v>
      </c>
      <c r="E1014">
        <v>1434</v>
      </c>
      <c r="F1014" t="s">
        <v>1460</v>
      </c>
      <c r="G1014" t="b">
        <v>0</v>
      </c>
      <c r="H1014" t="str">
        <f>VLOOKUP(A1014,all_municipalities!$A$2:$M$445,2,FALSE)</f>
        <v>McNab/Braeside, Township of</v>
      </c>
      <c r="I1014" t="b">
        <f>VLOOKUP(A1014,all_municipalities!$A$2:$M$445,9,FALSE)</f>
        <v>1</v>
      </c>
      <c r="J1014" t="b">
        <f>VLOOKUP(A1014,all_municipalities!$A$2:$M$445,13, FALSE)</f>
        <v>1</v>
      </c>
      <c r="K1014" t="str">
        <f t="shared" si="61"/>
        <v>NONE</v>
      </c>
      <c r="L1014">
        <v>5</v>
      </c>
      <c r="M1014" t="str">
        <f t="shared" si="62"/>
        <v>10051 Deputy Mayor</v>
      </c>
      <c r="N1014" s="6" t="str">
        <f t="shared" si="63"/>
        <v>10051 Deputy Mayor</v>
      </c>
      <c r="O1014" s="15">
        <f>IF(I1014&lt;&gt;FALSE,VLOOKUP(H1014,internet_municipalities!$B$2:$W$226,22,FALSE),"NO INTERNET")</f>
        <v>3716</v>
      </c>
      <c r="P1014" s="16" t="str">
        <f t="shared" si="64"/>
        <v>Lost</v>
      </c>
    </row>
    <row r="1015" spans="1:16" x14ac:dyDescent="0.2">
      <c r="A1015">
        <v>10051</v>
      </c>
      <c r="B1015" t="b">
        <v>0</v>
      </c>
      <c r="C1015" t="s">
        <v>1463</v>
      </c>
      <c r="D1015" t="s">
        <v>3980</v>
      </c>
      <c r="E1015">
        <v>748</v>
      </c>
      <c r="F1015" t="s">
        <v>1460</v>
      </c>
      <c r="G1015" t="b">
        <v>0</v>
      </c>
      <c r="H1015" t="str">
        <f>VLOOKUP(A1015,all_municipalities!$A$2:$M$445,2,FALSE)</f>
        <v>McNab/Braeside, Township of</v>
      </c>
      <c r="I1015" t="b">
        <f>VLOOKUP(A1015,all_municipalities!$A$2:$M$445,9,FALSE)</f>
        <v>1</v>
      </c>
      <c r="J1015" t="b">
        <f>VLOOKUP(A1015,all_municipalities!$A$2:$M$445,13, FALSE)</f>
        <v>1</v>
      </c>
      <c r="K1015" t="str">
        <f t="shared" si="61"/>
        <v>NONE</v>
      </c>
      <c r="L1015">
        <v>5</v>
      </c>
      <c r="M1015" t="str">
        <f t="shared" si="62"/>
        <v>10051 Councillor</v>
      </c>
      <c r="N1015" s="6" t="str">
        <f t="shared" si="63"/>
        <v>10051 Councillor</v>
      </c>
      <c r="O1015" s="15">
        <f>IF(I1015&lt;&gt;FALSE,VLOOKUP(H1015,internet_municipalities!$B$2:$W$226,22,FALSE),"NO INTERNET")</f>
        <v>3716</v>
      </c>
      <c r="P1015" s="16" t="str">
        <f t="shared" si="64"/>
        <v>Lost</v>
      </c>
    </row>
    <row r="1016" spans="1:16" x14ac:dyDescent="0.2">
      <c r="A1016">
        <v>10051</v>
      </c>
      <c r="B1016" t="b">
        <v>0</v>
      </c>
      <c r="C1016" t="s">
        <v>1463</v>
      </c>
      <c r="D1016" t="s">
        <v>3981</v>
      </c>
      <c r="E1016">
        <v>1191</v>
      </c>
      <c r="F1016" t="s">
        <v>1460</v>
      </c>
      <c r="G1016" t="b">
        <v>0</v>
      </c>
      <c r="H1016" t="str">
        <f>VLOOKUP(A1016,all_municipalities!$A$2:$M$445,2,FALSE)</f>
        <v>McNab/Braeside, Township of</v>
      </c>
      <c r="I1016" t="b">
        <f>VLOOKUP(A1016,all_municipalities!$A$2:$M$445,9,FALSE)</f>
        <v>1</v>
      </c>
      <c r="J1016" t="b">
        <f>VLOOKUP(A1016,all_municipalities!$A$2:$M$445,13, FALSE)</f>
        <v>1</v>
      </c>
      <c r="K1016" t="str">
        <f t="shared" si="61"/>
        <v>NONE</v>
      </c>
      <c r="L1016">
        <v>5</v>
      </c>
      <c r="M1016" t="str">
        <f t="shared" si="62"/>
        <v>10051 Councillor</v>
      </c>
      <c r="N1016" s="6" t="str">
        <f t="shared" si="63"/>
        <v>10051 Councillor</v>
      </c>
      <c r="O1016" s="15">
        <f>IF(I1016&lt;&gt;FALSE,VLOOKUP(H1016,internet_municipalities!$B$2:$W$226,22,FALSE),"NO INTERNET")</f>
        <v>3716</v>
      </c>
      <c r="P1016" s="16" t="str">
        <f t="shared" si="64"/>
        <v>Lost</v>
      </c>
    </row>
    <row r="1017" spans="1:16" x14ac:dyDescent="0.2">
      <c r="A1017">
        <v>10051</v>
      </c>
      <c r="B1017" t="b">
        <v>0</v>
      </c>
      <c r="C1017" t="s">
        <v>1463</v>
      </c>
      <c r="D1017" t="s">
        <v>3982</v>
      </c>
      <c r="E1017">
        <v>896</v>
      </c>
      <c r="F1017" t="s">
        <v>1460</v>
      </c>
      <c r="G1017" t="b">
        <v>0</v>
      </c>
      <c r="H1017" t="str">
        <f>VLOOKUP(A1017,all_municipalities!$A$2:$M$445,2,FALSE)</f>
        <v>McNab/Braeside, Township of</v>
      </c>
      <c r="I1017" t="b">
        <f>VLOOKUP(A1017,all_municipalities!$A$2:$M$445,9,FALSE)</f>
        <v>1</v>
      </c>
      <c r="J1017" t="b">
        <f>VLOOKUP(A1017,all_municipalities!$A$2:$M$445,13, FALSE)</f>
        <v>1</v>
      </c>
      <c r="K1017" t="str">
        <f t="shared" si="61"/>
        <v>NONE</v>
      </c>
      <c r="L1017">
        <v>5</v>
      </c>
      <c r="M1017" t="str">
        <f t="shared" si="62"/>
        <v>10051 Councillor</v>
      </c>
      <c r="N1017" s="6" t="str">
        <f t="shared" si="63"/>
        <v>10051 Councillor</v>
      </c>
      <c r="O1017" s="15">
        <f>IF(I1017&lt;&gt;FALSE,VLOOKUP(H1017,internet_municipalities!$B$2:$W$226,22,FALSE),"NO INTERNET")</f>
        <v>3716</v>
      </c>
      <c r="P1017" s="16" t="str">
        <f t="shared" si="64"/>
        <v>Lost</v>
      </c>
    </row>
    <row r="1018" spans="1:16" x14ac:dyDescent="0.2">
      <c r="A1018">
        <v>10051</v>
      </c>
      <c r="B1018" t="b">
        <v>0</v>
      </c>
      <c r="C1018" t="s">
        <v>1463</v>
      </c>
      <c r="D1018" t="s">
        <v>3983</v>
      </c>
      <c r="E1018">
        <v>1192</v>
      </c>
      <c r="F1018" t="s">
        <v>1460</v>
      </c>
      <c r="G1018" t="b">
        <v>0</v>
      </c>
      <c r="H1018" t="str">
        <f>VLOOKUP(A1018,all_municipalities!$A$2:$M$445,2,FALSE)</f>
        <v>McNab/Braeside, Township of</v>
      </c>
      <c r="I1018" t="b">
        <f>VLOOKUP(A1018,all_municipalities!$A$2:$M$445,9,FALSE)</f>
        <v>1</v>
      </c>
      <c r="J1018" t="b">
        <f>VLOOKUP(A1018,all_municipalities!$A$2:$M$445,13, FALSE)</f>
        <v>1</v>
      </c>
      <c r="K1018" t="str">
        <f t="shared" si="61"/>
        <v>NONE</v>
      </c>
      <c r="L1018">
        <v>5</v>
      </c>
      <c r="M1018" t="str">
        <f t="shared" si="62"/>
        <v>10051 Councillor</v>
      </c>
      <c r="N1018" s="6" t="str">
        <f t="shared" si="63"/>
        <v>10051 Councillor</v>
      </c>
      <c r="O1018" s="15">
        <f>IF(I1018&lt;&gt;FALSE,VLOOKUP(H1018,internet_municipalities!$B$2:$W$226,22,FALSE),"NO INTERNET")</f>
        <v>3716</v>
      </c>
      <c r="P1018" s="16" t="str">
        <f t="shared" si="64"/>
        <v>Lost</v>
      </c>
    </row>
    <row r="1019" spans="1:16" x14ac:dyDescent="0.2">
      <c r="A1019">
        <v>10337</v>
      </c>
      <c r="B1019" t="b">
        <v>1</v>
      </c>
      <c r="C1019" t="s">
        <v>1473</v>
      </c>
      <c r="D1019" t="s">
        <v>4018</v>
      </c>
      <c r="E1019">
        <v>483</v>
      </c>
      <c r="F1019">
        <v>135</v>
      </c>
      <c r="G1019" t="b">
        <v>0</v>
      </c>
      <c r="H1019" t="str">
        <f>VLOOKUP(A1019,all_municipalities!$A$2:$M$445,2,FALSE)</f>
        <v>Middlesex Centre, Municipality of</v>
      </c>
      <c r="I1019" t="b">
        <f>VLOOKUP(A1019,all_municipalities!$A$2:$M$445,9,FALSE)</f>
        <v>1</v>
      </c>
      <c r="J1019" t="b">
        <f>VLOOKUP(A1019,all_municipalities!$A$2:$M$445,13, FALSE)</f>
        <v>1</v>
      </c>
      <c r="K1019" t="str">
        <f t="shared" si="61"/>
        <v>LOW</v>
      </c>
      <c r="L1019">
        <v>5</v>
      </c>
      <c r="M1019" t="str">
        <f t="shared" si="62"/>
        <v>10337 Councillor, Ward 5</v>
      </c>
      <c r="N1019" s="6" t="str">
        <f t="shared" si="63"/>
        <v>10337 Councillor, Ward 5</v>
      </c>
      <c r="O1019" s="15">
        <f>IF(I1019&lt;&gt;FALSE,VLOOKUP(H1019,internet_municipalities!$B$2:$W$226,22,FALSE),"NO INTERNET")</f>
        <v>10595</v>
      </c>
      <c r="P1019" s="16">
        <f t="shared" si="64"/>
        <v>1.2741859367626238E-2</v>
      </c>
    </row>
    <row r="1020" spans="1:16" x14ac:dyDescent="0.2">
      <c r="A1020">
        <v>10337</v>
      </c>
      <c r="B1020" t="b">
        <v>1</v>
      </c>
      <c r="C1020" t="s">
        <v>1471</v>
      </c>
      <c r="D1020" t="s">
        <v>4019</v>
      </c>
      <c r="E1020">
        <v>903</v>
      </c>
      <c r="F1020">
        <v>830</v>
      </c>
      <c r="G1020" t="b">
        <v>0</v>
      </c>
      <c r="H1020" t="str">
        <f>VLOOKUP(A1020,all_municipalities!$A$2:$M$445,2,FALSE)</f>
        <v>Middlesex Centre, Municipality of</v>
      </c>
      <c r="I1020" t="b">
        <f>VLOOKUP(A1020,all_municipalities!$A$2:$M$445,9,FALSE)</f>
        <v>1</v>
      </c>
      <c r="J1020" t="b">
        <f>VLOOKUP(A1020,all_municipalities!$A$2:$M$445,13, FALSE)</f>
        <v>1</v>
      </c>
      <c r="K1020" t="str">
        <f t="shared" si="61"/>
        <v>LOW</v>
      </c>
      <c r="L1020">
        <v>5</v>
      </c>
      <c r="M1020" t="str">
        <f t="shared" si="62"/>
        <v>10337 Councillor, Ward 4</v>
      </c>
      <c r="N1020" s="6" t="str">
        <f t="shared" si="63"/>
        <v>10337 Councillor, Ward 4</v>
      </c>
      <c r="O1020" s="15">
        <f>IF(I1020&lt;&gt;FALSE,VLOOKUP(H1020,internet_municipalities!$B$2:$W$226,22,FALSE),"NO INTERNET")</f>
        <v>10595</v>
      </c>
      <c r="P1020" s="16">
        <f t="shared" si="64"/>
        <v>7.8338839075035388E-2</v>
      </c>
    </row>
    <row r="1021" spans="1:16" x14ac:dyDescent="0.2">
      <c r="A1021">
        <v>10337</v>
      </c>
      <c r="B1021" t="b">
        <v>1</v>
      </c>
      <c r="C1021" t="s">
        <v>1475</v>
      </c>
      <c r="D1021" t="s">
        <v>4020</v>
      </c>
      <c r="E1021" t="s">
        <v>461</v>
      </c>
      <c r="F1021" t="s">
        <v>461</v>
      </c>
      <c r="G1021" t="b">
        <v>0</v>
      </c>
      <c r="H1021" t="str">
        <f>VLOOKUP(A1021,all_municipalities!$A$2:$M$445,2,FALSE)</f>
        <v>Middlesex Centre, Municipality of</v>
      </c>
      <c r="I1021" t="b">
        <f>VLOOKUP(A1021,all_municipalities!$A$2:$M$445,9,FALSE)</f>
        <v>1</v>
      </c>
      <c r="J1021" t="b">
        <f>VLOOKUP(A1021,all_municipalities!$A$2:$M$445,13, FALSE)</f>
        <v>1</v>
      </c>
      <c r="K1021" t="str">
        <f t="shared" si="61"/>
        <v>NONE</v>
      </c>
      <c r="L1021">
        <v>5</v>
      </c>
      <c r="M1021" t="str">
        <f t="shared" si="62"/>
        <v>10337 Councillor, Ward 3</v>
      </c>
      <c r="N1021" s="6" t="str">
        <f t="shared" si="63"/>
        <v>10337 Councillor, Ward 3</v>
      </c>
      <c r="O1021" s="15">
        <f>IF(I1021&lt;&gt;FALSE,VLOOKUP(H1021,internet_municipalities!$B$2:$W$226,22,FALSE),"NO INTERNET")</f>
        <v>10595</v>
      </c>
      <c r="P1021" s="16" t="str">
        <f t="shared" si="64"/>
        <v>Acclaimed</v>
      </c>
    </row>
    <row r="1022" spans="1:16" x14ac:dyDescent="0.2">
      <c r="A1022">
        <v>10337</v>
      </c>
      <c r="B1022" t="b">
        <v>1</v>
      </c>
      <c r="C1022" t="s">
        <v>1453</v>
      </c>
      <c r="D1022" t="s">
        <v>4021</v>
      </c>
      <c r="E1022">
        <v>312</v>
      </c>
      <c r="F1022">
        <v>42</v>
      </c>
      <c r="G1022" t="b">
        <v>0</v>
      </c>
      <c r="H1022" t="str">
        <f>VLOOKUP(A1022,all_municipalities!$A$2:$M$445,2,FALSE)</f>
        <v>Middlesex Centre, Municipality of</v>
      </c>
      <c r="I1022" t="b">
        <f>VLOOKUP(A1022,all_municipalities!$A$2:$M$445,9,FALSE)</f>
        <v>1</v>
      </c>
      <c r="J1022" t="b">
        <f>VLOOKUP(A1022,all_municipalities!$A$2:$M$445,13, FALSE)</f>
        <v>1</v>
      </c>
      <c r="K1022" t="str">
        <f t="shared" si="61"/>
        <v>MID</v>
      </c>
      <c r="L1022">
        <v>5</v>
      </c>
      <c r="M1022" t="str">
        <f t="shared" si="62"/>
        <v>10337 Councillor, Ward 2</v>
      </c>
      <c r="N1022" s="6" t="str">
        <f t="shared" si="63"/>
        <v>10337 Councillor, Ward 2</v>
      </c>
      <c r="O1022" s="15">
        <f>IF(I1022&lt;&gt;FALSE,VLOOKUP(H1022,internet_municipalities!$B$2:$W$226,22,FALSE),"NO INTERNET")</f>
        <v>10595</v>
      </c>
      <c r="P1022" s="16">
        <f t="shared" si="64"/>
        <v>3.9641340254837187E-3</v>
      </c>
    </row>
    <row r="1023" spans="1:16" x14ac:dyDescent="0.2">
      <c r="A1023">
        <v>10337</v>
      </c>
      <c r="B1023" t="b">
        <v>1</v>
      </c>
      <c r="C1023" t="s">
        <v>1456</v>
      </c>
      <c r="D1023" t="s">
        <v>4022</v>
      </c>
      <c r="E1023">
        <v>615</v>
      </c>
      <c r="F1023">
        <v>121</v>
      </c>
      <c r="G1023" t="b">
        <v>0</v>
      </c>
      <c r="H1023" t="str">
        <f>VLOOKUP(A1023,all_municipalities!$A$2:$M$445,2,FALSE)</f>
        <v>Middlesex Centre, Municipality of</v>
      </c>
      <c r="I1023" t="b">
        <f>VLOOKUP(A1023,all_municipalities!$A$2:$M$445,9,FALSE)</f>
        <v>1</v>
      </c>
      <c r="J1023" t="b">
        <f>VLOOKUP(A1023,all_municipalities!$A$2:$M$445,13, FALSE)</f>
        <v>1</v>
      </c>
      <c r="K1023" t="str">
        <f t="shared" si="61"/>
        <v>LOW</v>
      </c>
      <c r="L1023">
        <v>5</v>
      </c>
      <c r="M1023" t="str">
        <f t="shared" si="62"/>
        <v>10337 Councillor, Ward 1</v>
      </c>
      <c r="N1023" s="6" t="str">
        <f t="shared" si="63"/>
        <v>10337 Councillor, Ward 1</v>
      </c>
      <c r="O1023" s="15">
        <f>IF(I1023&lt;&gt;FALSE,VLOOKUP(H1023,internet_municipalities!$B$2:$W$226,22,FALSE),"NO INTERNET")</f>
        <v>10595</v>
      </c>
      <c r="P1023" s="16">
        <f t="shared" si="64"/>
        <v>1.1420481359131665E-2</v>
      </c>
    </row>
    <row r="1024" spans="1:16" x14ac:dyDescent="0.2">
      <c r="A1024">
        <v>10337</v>
      </c>
      <c r="B1024" t="b">
        <v>1</v>
      </c>
      <c r="C1024" t="s">
        <v>1479</v>
      </c>
      <c r="D1024" t="s">
        <v>2696</v>
      </c>
      <c r="E1024" t="s">
        <v>461</v>
      </c>
      <c r="F1024" t="s">
        <v>461</v>
      </c>
      <c r="G1024" t="b">
        <v>0</v>
      </c>
      <c r="H1024" t="str">
        <f>VLOOKUP(A1024,all_municipalities!$A$2:$M$445,2,FALSE)</f>
        <v>Middlesex Centre, Municipality of</v>
      </c>
      <c r="I1024" t="b">
        <f>VLOOKUP(A1024,all_municipalities!$A$2:$M$445,9,FALSE)</f>
        <v>1</v>
      </c>
      <c r="J1024" t="b">
        <f>VLOOKUP(A1024,all_municipalities!$A$2:$M$445,13, FALSE)</f>
        <v>1</v>
      </c>
      <c r="K1024" t="str">
        <f t="shared" si="61"/>
        <v>NONE</v>
      </c>
      <c r="L1024">
        <v>5</v>
      </c>
      <c r="M1024" t="str">
        <f t="shared" si="62"/>
        <v>10337 Deputy Mayor</v>
      </c>
      <c r="N1024" s="6" t="str">
        <f t="shared" si="63"/>
        <v>10337 Deputy Mayor</v>
      </c>
      <c r="O1024" s="15">
        <f>IF(I1024&lt;&gt;FALSE,VLOOKUP(H1024,internet_municipalities!$B$2:$W$226,22,FALSE),"NO INTERNET")</f>
        <v>10595</v>
      </c>
      <c r="P1024" s="16" t="str">
        <f t="shared" si="64"/>
        <v>Acclaimed</v>
      </c>
    </row>
    <row r="1025" spans="1:16" x14ac:dyDescent="0.2">
      <c r="A1025">
        <v>10337</v>
      </c>
      <c r="B1025" t="b">
        <v>0</v>
      </c>
      <c r="C1025" t="s">
        <v>1456</v>
      </c>
      <c r="D1025" t="s">
        <v>4023</v>
      </c>
      <c r="E1025">
        <v>494</v>
      </c>
      <c r="F1025" t="s">
        <v>1460</v>
      </c>
      <c r="G1025" t="b">
        <v>0</v>
      </c>
      <c r="H1025" t="str">
        <f>VLOOKUP(A1025,all_municipalities!$A$2:$M$445,2,FALSE)</f>
        <v>Middlesex Centre, Municipality of</v>
      </c>
      <c r="I1025" t="b">
        <f>VLOOKUP(A1025,all_municipalities!$A$2:$M$445,9,FALSE)</f>
        <v>1</v>
      </c>
      <c r="J1025" t="b">
        <f>VLOOKUP(A1025,all_municipalities!$A$2:$M$445,13, FALSE)</f>
        <v>1</v>
      </c>
      <c r="K1025" t="str">
        <f t="shared" si="61"/>
        <v>NONE</v>
      </c>
      <c r="L1025">
        <v>5</v>
      </c>
      <c r="M1025" t="str">
        <f t="shared" si="62"/>
        <v>10337 Councillor, Ward 1</v>
      </c>
      <c r="N1025" s="6" t="str">
        <f t="shared" si="63"/>
        <v>10337 Councillor, Ward 1</v>
      </c>
      <c r="O1025" s="15">
        <f>IF(I1025&lt;&gt;FALSE,VLOOKUP(H1025,internet_municipalities!$B$2:$W$226,22,FALSE),"NO INTERNET")</f>
        <v>10595</v>
      </c>
      <c r="P1025" s="16" t="str">
        <f t="shared" si="64"/>
        <v>Lost</v>
      </c>
    </row>
    <row r="1026" spans="1:16" x14ac:dyDescent="0.2">
      <c r="A1026">
        <v>10337</v>
      </c>
      <c r="B1026" t="b">
        <v>0</v>
      </c>
      <c r="C1026" t="s">
        <v>1453</v>
      </c>
      <c r="D1026" t="s">
        <v>4024</v>
      </c>
      <c r="E1026">
        <v>270</v>
      </c>
      <c r="F1026" t="s">
        <v>1460</v>
      </c>
      <c r="G1026" t="b">
        <v>0</v>
      </c>
      <c r="H1026" t="str">
        <f>VLOOKUP(A1026,all_municipalities!$A$2:$M$445,2,FALSE)</f>
        <v>Middlesex Centre, Municipality of</v>
      </c>
      <c r="I1026" t="b">
        <f>VLOOKUP(A1026,all_municipalities!$A$2:$M$445,9,FALSE)</f>
        <v>1</v>
      </c>
      <c r="J1026" t="b">
        <f>VLOOKUP(A1026,all_municipalities!$A$2:$M$445,13, FALSE)</f>
        <v>1</v>
      </c>
      <c r="K1026" t="str">
        <f t="shared" ref="K1026:K1089" si="65">IF(J1026=TRUE,IF(F1026&lt;=10,"HIGH",IF(F1026&lt;=100,"MID",IF(F1026&lt;=1000,"LOW","NONE"))),"NONE")</f>
        <v>NONE</v>
      </c>
      <c r="L1026">
        <v>5</v>
      </c>
      <c r="M1026" t="str">
        <f t="shared" ref="M1026:M1089" si="66">CONCATENATE(A1026, " ",C1026)</f>
        <v>10337 Councillor, Ward 2</v>
      </c>
      <c r="N1026" s="6" t="str">
        <f t="shared" si="63"/>
        <v>10337 Councillor, Ward 2</v>
      </c>
      <c r="O1026" s="15">
        <f>IF(I1026&lt;&gt;FALSE,VLOOKUP(H1026,internet_municipalities!$B$2:$W$226,22,FALSE),"NO INTERNET")</f>
        <v>10595</v>
      </c>
      <c r="P1026" s="16" t="str">
        <f t="shared" si="64"/>
        <v>Lost</v>
      </c>
    </row>
    <row r="1027" spans="1:16" x14ac:dyDescent="0.2">
      <c r="A1027">
        <v>10337</v>
      </c>
      <c r="B1027" t="b">
        <v>0</v>
      </c>
      <c r="C1027" t="s">
        <v>1471</v>
      </c>
      <c r="D1027" t="s">
        <v>4025</v>
      </c>
      <c r="E1027">
        <v>73</v>
      </c>
      <c r="F1027" t="s">
        <v>1460</v>
      </c>
      <c r="G1027" t="b">
        <v>0</v>
      </c>
      <c r="H1027" t="str">
        <f>VLOOKUP(A1027,all_municipalities!$A$2:$M$445,2,FALSE)</f>
        <v>Middlesex Centre, Municipality of</v>
      </c>
      <c r="I1027" t="b">
        <f>VLOOKUP(A1027,all_municipalities!$A$2:$M$445,9,FALSE)</f>
        <v>1</v>
      </c>
      <c r="J1027" t="b">
        <f>VLOOKUP(A1027,all_municipalities!$A$2:$M$445,13, FALSE)</f>
        <v>1</v>
      </c>
      <c r="K1027" t="str">
        <f t="shared" si="65"/>
        <v>NONE</v>
      </c>
      <c r="L1027">
        <v>5</v>
      </c>
      <c r="M1027" t="str">
        <f t="shared" si="66"/>
        <v>10337 Councillor, Ward 4</v>
      </c>
      <c r="N1027" s="6" t="str">
        <f t="shared" ref="N1027:N1090" si="67">IF(I1027,M1027,"")</f>
        <v>10337 Councillor, Ward 4</v>
      </c>
      <c r="O1027" s="15">
        <f>IF(I1027&lt;&gt;FALSE,VLOOKUP(H1027,internet_municipalities!$B$2:$W$226,22,FALSE),"NO INTERNET")</f>
        <v>10595</v>
      </c>
      <c r="P1027" s="16" t="str">
        <f t="shared" si="64"/>
        <v>Lost</v>
      </c>
    </row>
    <row r="1028" spans="1:16" x14ac:dyDescent="0.2">
      <c r="A1028">
        <v>10337</v>
      </c>
      <c r="B1028" t="b">
        <v>0</v>
      </c>
      <c r="C1028" t="s">
        <v>1473</v>
      </c>
      <c r="D1028" t="s">
        <v>4026</v>
      </c>
      <c r="E1028">
        <v>348</v>
      </c>
      <c r="F1028" t="s">
        <v>1460</v>
      </c>
      <c r="G1028" t="b">
        <v>0</v>
      </c>
      <c r="H1028" t="str">
        <f>VLOOKUP(A1028,all_municipalities!$A$2:$M$445,2,FALSE)</f>
        <v>Middlesex Centre, Municipality of</v>
      </c>
      <c r="I1028" t="b">
        <f>VLOOKUP(A1028,all_municipalities!$A$2:$M$445,9,FALSE)</f>
        <v>1</v>
      </c>
      <c r="J1028" t="b">
        <f>VLOOKUP(A1028,all_municipalities!$A$2:$M$445,13, FALSE)</f>
        <v>1</v>
      </c>
      <c r="K1028" t="str">
        <f t="shared" si="65"/>
        <v>NONE</v>
      </c>
      <c r="L1028">
        <v>5</v>
      </c>
      <c r="M1028" t="str">
        <f t="shared" si="66"/>
        <v>10337 Councillor, Ward 5</v>
      </c>
      <c r="N1028" s="6" t="str">
        <f t="shared" si="67"/>
        <v>10337 Councillor, Ward 5</v>
      </c>
      <c r="O1028" s="15">
        <f>IF(I1028&lt;&gt;FALSE,VLOOKUP(H1028,internet_municipalities!$B$2:$W$226,22,FALSE),"NO INTERNET")</f>
        <v>10595</v>
      </c>
      <c r="P1028" s="16" t="str">
        <f t="shared" si="64"/>
        <v>Lost</v>
      </c>
    </row>
    <row r="1029" spans="1:16" x14ac:dyDescent="0.2">
      <c r="A1029">
        <v>10036</v>
      </c>
      <c r="B1029" t="b">
        <v>1</v>
      </c>
      <c r="C1029" t="s">
        <v>4112</v>
      </c>
      <c r="D1029" t="s">
        <v>4113</v>
      </c>
      <c r="E1029">
        <v>1194</v>
      </c>
      <c r="F1029">
        <v>562</v>
      </c>
      <c r="G1029" t="b">
        <v>0</v>
      </c>
      <c r="H1029" t="str">
        <f>VLOOKUP(A1029,all_municipalities!$A$2:$M$445,2,FALSE)</f>
        <v>Mississippi Mills, Municipality of</v>
      </c>
      <c r="I1029" t="b">
        <f>VLOOKUP(A1029,all_municipalities!$A$2:$M$445,9,FALSE)</f>
        <v>1</v>
      </c>
      <c r="J1029" t="b">
        <f>VLOOKUP(A1029,all_municipalities!$A$2:$M$445,13, FALSE)</f>
        <v>1</v>
      </c>
      <c r="K1029" t="str">
        <f t="shared" si="65"/>
        <v>LOW</v>
      </c>
      <c r="L1029">
        <v>5</v>
      </c>
      <c r="M1029" t="str">
        <f t="shared" si="66"/>
        <v>10036 Councillor, Ward Ramsay</v>
      </c>
      <c r="N1029" s="6" t="str">
        <f t="shared" si="67"/>
        <v>10036 Councillor, Ward Ramsay</v>
      </c>
      <c r="O1029" s="15">
        <f>IF(I1029&lt;&gt;FALSE,VLOOKUP(H1029,internet_municipalities!$B$2:$W$226,22,FALSE),"NO INTERNET")</f>
        <v>7314</v>
      </c>
      <c r="P1029" s="16">
        <f t="shared" si="64"/>
        <v>7.6838939021055513E-2</v>
      </c>
    </row>
    <row r="1030" spans="1:16" x14ac:dyDescent="0.2">
      <c r="A1030">
        <v>10036</v>
      </c>
      <c r="B1030" t="b">
        <v>1</v>
      </c>
      <c r="C1030" t="s">
        <v>4112</v>
      </c>
      <c r="D1030" t="s">
        <v>4114</v>
      </c>
      <c r="E1030">
        <v>1138</v>
      </c>
      <c r="F1030">
        <v>506</v>
      </c>
      <c r="G1030" t="b">
        <v>0</v>
      </c>
      <c r="H1030" t="str">
        <f>VLOOKUP(A1030,all_municipalities!$A$2:$M$445,2,FALSE)</f>
        <v>Mississippi Mills, Municipality of</v>
      </c>
      <c r="I1030" t="b">
        <f>VLOOKUP(A1030,all_municipalities!$A$2:$M$445,9,FALSE)</f>
        <v>1</v>
      </c>
      <c r="J1030" t="b">
        <f>VLOOKUP(A1030,all_municipalities!$A$2:$M$445,13, FALSE)</f>
        <v>1</v>
      </c>
      <c r="K1030" t="str">
        <f t="shared" si="65"/>
        <v>LOW</v>
      </c>
      <c r="L1030">
        <v>5</v>
      </c>
      <c r="M1030" t="str">
        <f t="shared" si="66"/>
        <v>10036 Councillor, Ward Ramsay</v>
      </c>
      <c r="N1030" s="6" t="str">
        <f t="shared" si="67"/>
        <v>10036 Councillor, Ward Ramsay</v>
      </c>
      <c r="O1030" s="15">
        <f>IF(I1030&lt;&gt;FALSE,VLOOKUP(H1030,internet_municipalities!$B$2:$W$226,22,FALSE),"NO INTERNET")</f>
        <v>7314</v>
      </c>
      <c r="P1030" s="16">
        <f t="shared" si="64"/>
        <v>6.9182389937106917E-2</v>
      </c>
    </row>
    <row r="1031" spans="1:16" x14ac:dyDescent="0.2">
      <c r="A1031">
        <v>10036</v>
      </c>
      <c r="B1031" t="b">
        <v>1</v>
      </c>
      <c r="C1031" t="s">
        <v>4115</v>
      </c>
      <c r="D1031" t="s">
        <v>4116</v>
      </c>
      <c r="E1031" t="s">
        <v>461</v>
      </c>
      <c r="F1031" t="s">
        <v>461</v>
      </c>
      <c r="G1031" t="b">
        <v>0</v>
      </c>
      <c r="H1031" t="str">
        <f>VLOOKUP(A1031,all_municipalities!$A$2:$M$445,2,FALSE)</f>
        <v>Mississippi Mills, Municipality of</v>
      </c>
      <c r="I1031" t="b">
        <f>VLOOKUP(A1031,all_municipalities!$A$2:$M$445,9,FALSE)</f>
        <v>1</v>
      </c>
      <c r="J1031" t="b">
        <f>VLOOKUP(A1031,all_municipalities!$A$2:$M$445,13, FALSE)</f>
        <v>1</v>
      </c>
      <c r="K1031" t="str">
        <f t="shared" si="65"/>
        <v>NONE</v>
      </c>
      <c r="L1031">
        <v>5</v>
      </c>
      <c r="M1031" t="str">
        <f t="shared" si="66"/>
        <v>10036 Councillor, Ward Pakenham</v>
      </c>
      <c r="N1031" s="6" t="str">
        <f t="shared" si="67"/>
        <v>10036 Councillor, Ward Pakenham</v>
      </c>
      <c r="O1031" s="15">
        <f>IF(I1031&lt;&gt;FALSE,VLOOKUP(H1031,internet_municipalities!$B$2:$W$226,22,FALSE),"NO INTERNET")</f>
        <v>7314</v>
      </c>
      <c r="P1031" s="16" t="str">
        <f t="shared" ref="P1031:P1094" si="68">IF(I1031=TRUE,IF(F1031&lt;&gt;"Acclaimed",IF(F1031&lt;&gt;"Lost",F1031/O1031,"Lost"),"Acclaimed"),"NO INTERNET")</f>
        <v>Acclaimed</v>
      </c>
    </row>
    <row r="1032" spans="1:16" x14ac:dyDescent="0.2">
      <c r="A1032">
        <v>10036</v>
      </c>
      <c r="B1032" t="b">
        <v>1</v>
      </c>
      <c r="C1032" t="s">
        <v>4117</v>
      </c>
      <c r="D1032" t="s">
        <v>4118</v>
      </c>
      <c r="E1032">
        <v>1564</v>
      </c>
      <c r="F1032">
        <v>107</v>
      </c>
      <c r="G1032" t="b">
        <v>0</v>
      </c>
      <c r="H1032" t="str">
        <f>VLOOKUP(A1032,all_municipalities!$A$2:$M$445,2,FALSE)</f>
        <v>Mississippi Mills, Municipality of</v>
      </c>
      <c r="I1032" t="b">
        <f>VLOOKUP(A1032,all_municipalities!$A$2:$M$445,9,FALSE)</f>
        <v>1</v>
      </c>
      <c r="J1032" t="b">
        <f>VLOOKUP(A1032,all_municipalities!$A$2:$M$445,13, FALSE)</f>
        <v>1</v>
      </c>
      <c r="K1032" t="str">
        <f t="shared" si="65"/>
        <v>LOW</v>
      </c>
      <c r="L1032">
        <v>5</v>
      </c>
      <c r="M1032" t="str">
        <f t="shared" si="66"/>
        <v>10036 Councillor, Ward Almonte</v>
      </c>
      <c r="N1032" s="6" t="str">
        <f t="shared" si="67"/>
        <v>10036 Councillor, Ward Almonte</v>
      </c>
      <c r="O1032" s="15">
        <f>IF(I1032&lt;&gt;FALSE,VLOOKUP(H1032,internet_municipalities!$B$2:$W$226,22,FALSE),"NO INTERNET")</f>
        <v>7314</v>
      </c>
      <c r="P1032" s="16">
        <f t="shared" si="68"/>
        <v>1.4629477713973202E-2</v>
      </c>
    </row>
    <row r="1033" spans="1:16" x14ac:dyDescent="0.2">
      <c r="A1033">
        <v>10036</v>
      </c>
      <c r="B1033" t="b">
        <v>1</v>
      </c>
      <c r="C1033" t="s">
        <v>4117</v>
      </c>
      <c r="D1033" t="s">
        <v>4119</v>
      </c>
      <c r="E1033">
        <v>1740</v>
      </c>
      <c r="F1033">
        <v>283</v>
      </c>
      <c r="G1033" t="b">
        <v>0</v>
      </c>
      <c r="H1033" t="str">
        <f>VLOOKUP(A1033,all_municipalities!$A$2:$M$445,2,FALSE)</f>
        <v>Mississippi Mills, Municipality of</v>
      </c>
      <c r="I1033" t="b">
        <f>VLOOKUP(A1033,all_municipalities!$A$2:$M$445,9,FALSE)</f>
        <v>1</v>
      </c>
      <c r="J1033" t="b">
        <f>VLOOKUP(A1033,all_municipalities!$A$2:$M$445,13, FALSE)</f>
        <v>1</v>
      </c>
      <c r="K1033" t="str">
        <f t="shared" si="65"/>
        <v>LOW</v>
      </c>
      <c r="L1033">
        <v>5</v>
      </c>
      <c r="M1033" t="str">
        <f t="shared" si="66"/>
        <v>10036 Councillor, Ward Almonte</v>
      </c>
      <c r="N1033" s="6" t="str">
        <f t="shared" si="67"/>
        <v>10036 Councillor, Ward Almonte</v>
      </c>
      <c r="O1033" s="15">
        <f>IF(I1033&lt;&gt;FALSE,VLOOKUP(H1033,internet_municipalities!$B$2:$W$226,22,FALSE),"NO INTERNET")</f>
        <v>7314</v>
      </c>
      <c r="P1033" s="16">
        <f t="shared" si="68"/>
        <v>3.8692917692097345E-2</v>
      </c>
    </row>
    <row r="1034" spans="1:16" x14ac:dyDescent="0.2">
      <c r="A1034">
        <v>10036</v>
      </c>
      <c r="B1034" t="b">
        <v>1</v>
      </c>
      <c r="C1034" t="s">
        <v>1479</v>
      </c>
      <c r="D1034" t="s">
        <v>4120</v>
      </c>
      <c r="E1034">
        <v>2099</v>
      </c>
      <c r="F1034">
        <v>302</v>
      </c>
      <c r="G1034" t="b">
        <v>0</v>
      </c>
      <c r="H1034" t="str">
        <f>VLOOKUP(A1034,all_municipalities!$A$2:$M$445,2,FALSE)</f>
        <v>Mississippi Mills, Municipality of</v>
      </c>
      <c r="I1034" t="b">
        <f>VLOOKUP(A1034,all_municipalities!$A$2:$M$445,9,FALSE)</f>
        <v>1</v>
      </c>
      <c r="J1034" t="b">
        <f>VLOOKUP(A1034,all_municipalities!$A$2:$M$445,13, FALSE)</f>
        <v>1</v>
      </c>
      <c r="K1034" t="str">
        <f t="shared" si="65"/>
        <v>LOW</v>
      </c>
      <c r="L1034">
        <v>5</v>
      </c>
      <c r="M1034" t="str">
        <f t="shared" si="66"/>
        <v>10036 Deputy Mayor</v>
      </c>
      <c r="N1034" s="6" t="str">
        <f t="shared" si="67"/>
        <v>10036 Deputy Mayor</v>
      </c>
      <c r="O1034" s="15">
        <f>IF(I1034&lt;&gt;FALSE,VLOOKUP(H1034,internet_municipalities!$B$2:$W$226,22,FALSE),"NO INTERNET")</f>
        <v>7314</v>
      </c>
      <c r="P1034" s="16">
        <f t="shared" si="68"/>
        <v>4.1290675417008475E-2</v>
      </c>
    </row>
    <row r="1035" spans="1:16" x14ac:dyDescent="0.2">
      <c r="A1035">
        <v>10036</v>
      </c>
      <c r="B1035" t="b">
        <v>0</v>
      </c>
      <c r="C1035" t="s">
        <v>1479</v>
      </c>
      <c r="D1035" t="s">
        <v>4121</v>
      </c>
      <c r="E1035">
        <v>1797</v>
      </c>
      <c r="F1035" t="s">
        <v>1460</v>
      </c>
      <c r="G1035" t="b">
        <v>0</v>
      </c>
      <c r="H1035" t="str">
        <f>VLOOKUP(A1035,all_municipalities!$A$2:$M$445,2,FALSE)</f>
        <v>Mississippi Mills, Municipality of</v>
      </c>
      <c r="I1035" t="b">
        <f>VLOOKUP(A1035,all_municipalities!$A$2:$M$445,9,FALSE)</f>
        <v>1</v>
      </c>
      <c r="J1035" t="b">
        <f>VLOOKUP(A1035,all_municipalities!$A$2:$M$445,13, FALSE)</f>
        <v>1</v>
      </c>
      <c r="K1035" t="str">
        <f t="shared" si="65"/>
        <v>NONE</v>
      </c>
      <c r="L1035">
        <v>5</v>
      </c>
      <c r="M1035" t="str">
        <f t="shared" si="66"/>
        <v>10036 Deputy Mayor</v>
      </c>
      <c r="N1035" s="6" t="str">
        <f t="shared" si="67"/>
        <v>10036 Deputy Mayor</v>
      </c>
      <c r="O1035" s="15">
        <f>IF(I1035&lt;&gt;FALSE,VLOOKUP(H1035,internet_municipalities!$B$2:$W$226,22,FALSE),"NO INTERNET")</f>
        <v>7314</v>
      </c>
      <c r="P1035" s="16" t="str">
        <f t="shared" si="68"/>
        <v>Lost</v>
      </c>
    </row>
    <row r="1036" spans="1:16" x14ac:dyDescent="0.2">
      <c r="A1036">
        <v>10036</v>
      </c>
      <c r="B1036" t="b">
        <v>0</v>
      </c>
      <c r="C1036" t="s">
        <v>1479</v>
      </c>
      <c r="D1036" t="s">
        <v>4122</v>
      </c>
      <c r="E1036">
        <v>1053</v>
      </c>
      <c r="F1036" t="s">
        <v>1460</v>
      </c>
      <c r="G1036" t="b">
        <v>0</v>
      </c>
      <c r="H1036" t="str">
        <f>VLOOKUP(A1036,all_municipalities!$A$2:$M$445,2,FALSE)</f>
        <v>Mississippi Mills, Municipality of</v>
      </c>
      <c r="I1036" t="b">
        <f>VLOOKUP(A1036,all_municipalities!$A$2:$M$445,9,FALSE)</f>
        <v>1</v>
      </c>
      <c r="J1036" t="b">
        <f>VLOOKUP(A1036,all_municipalities!$A$2:$M$445,13, FALSE)</f>
        <v>1</v>
      </c>
      <c r="K1036" t="str">
        <f t="shared" si="65"/>
        <v>NONE</v>
      </c>
      <c r="L1036">
        <v>5</v>
      </c>
      <c r="M1036" t="str">
        <f t="shared" si="66"/>
        <v>10036 Deputy Mayor</v>
      </c>
      <c r="N1036" s="6" t="str">
        <f t="shared" si="67"/>
        <v>10036 Deputy Mayor</v>
      </c>
      <c r="O1036" s="15">
        <f>IF(I1036&lt;&gt;FALSE,VLOOKUP(H1036,internet_municipalities!$B$2:$W$226,22,FALSE),"NO INTERNET")</f>
        <v>7314</v>
      </c>
      <c r="P1036" s="16" t="str">
        <f t="shared" si="68"/>
        <v>Lost</v>
      </c>
    </row>
    <row r="1037" spans="1:16" x14ac:dyDescent="0.2">
      <c r="A1037">
        <v>10036</v>
      </c>
      <c r="B1037" t="b">
        <v>0</v>
      </c>
      <c r="C1037" t="s">
        <v>4117</v>
      </c>
      <c r="D1037" t="s">
        <v>4123</v>
      </c>
      <c r="E1037">
        <v>1457</v>
      </c>
      <c r="F1037" t="s">
        <v>1460</v>
      </c>
      <c r="G1037" t="b">
        <v>0</v>
      </c>
      <c r="H1037" t="str">
        <f>VLOOKUP(A1037,all_municipalities!$A$2:$M$445,2,FALSE)</f>
        <v>Mississippi Mills, Municipality of</v>
      </c>
      <c r="I1037" t="b">
        <f>VLOOKUP(A1037,all_municipalities!$A$2:$M$445,9,FALSE)</f>
        <v>1</v>
      </c>
      <c r="J1037" t="b">
        <f>VLOOKUP(A1037,all_municipalities!$A$2:$M$445,13, FALSE)</f>
        <v>1</v>
      </c>
      <c r="K1037" t="str">
        <f t="shared" si="65"/>
        <v>NONE</v>
      </c>
      <c r="L1037">
        <v>5</v>
      </c>
      <c r="M1037" t="str">
        <f t="shared" si="66"/>
        <v>10036 Councillor, Ward Almonte</v>
      </c>
      <c r="N1037" s="6" t="str">
        <f t="shared" si="67"/>
        <v>10036 Councillor, Ward Almonte</v>
      </c>
      <c r="O1037" s="15">
        <f>IF(I1037&lt;&gt;FALSE,VLOOKUP(H1037,internet_municipalities!$B$2:$W$226,22,FALSE),"NO INTERNET")</f>
        <v>7314</v>
      </c>
      <c r="P1037" s="16" t="str">
        <f t="shared" si="68"/>
        <v>Lost</v>
      </c>
    </row>
    <row r="1038" spans="1:16" x14ac:dyDescent="0.2">
      <c r="A1038">
        <v>10036</v>
      </c>
      <c r="B1038" t="b">
        <v>0</v>
      </c>
      <c r="C1038" t="s">
        <v>4117</v>
      </c>
      <c r="D1038" t="s">
        <v>4124</v>
      </c>
      <c r="E1038">
        <v>615</v>
      </c>
      <c r="F1038" t="s">
        <v>1460</v>
      </c>
      <c r="G1038" t="b">
        <v>0</v>
      </c>
      <c r="H1038" t="str">
        <f>VLOOKUP(A1038,all_municipalities!$A$2:$M$445,2,FALSE)</f>
        <v>Mississippi Mills, Municipality of</v>
      </c>
      <c r="I1038" t="b">
        <f>VLOOKUP(A1038,all_municipalities!$A$2:$M$445,9,FALSE)</f>
        <v>1</v>
      </c>
      <c r="J1038" t="b">
        <f>VLOOKUP(A1038,all_municipalities!$A$2:$M$445,13, FALSE)</f>
        <v>1</v>
      </c>
      <c r="K1038" t="str">
        <f t="shared" si="65"/>
        <v>NONE</v>
      </c>
      <c r="L1038">
        <v>5</v>
      </c>
      <c r="M1038" t="str">
        <f t="shared" si="66"/>
        <v>10036 Councillor, Ward Almonte</v>
      </c>
      <c r="N1038" s="6" t="str">
        <f t="shared" si="67"/>
        <v>10036 Councillor, Ward Almonte</v>
      </c>
      <c r="O1038" s="15">
        <f>IF(I1038&lt;&gt;FALSE,VLOOKUP(H1038,internet_municipalities!$B$2:$W$226,22,FALSE),"NO INTERNET")</f>
        <v>7314</v>
      </c>
      <c r="P1038" s="16" t="str">
        <f t="shared" si="68"/>
        <v>Lost</v>
      </c>
    </row>
    <row r="1039" spans="1:16" x14ac:dyDescent="0.2">
      <c r="A1039">
        <v>10036</v>
      </c>
      <c r="B1039" t="b">
        <v>0</v>
      </c>
      <c r="C1039" t="s">
        <v>4112</v>
      </c>
      <c r="D1039" t="s">
        <v>4125</v>
      </c>
      <c r="E1039">
        <v>632</v>
      </c>
      <c r="F1039" t="s">
        <v>1460</v>
      </c>
      <c r="G1039" t="b">
        <v>0</v>
      </c>
      <c r="H1039" t="str">
        <f>VLOOKUP(A1039,all_municipalities!$A$2:$M$445,2,FALSE)</f>
        <v>Mississippi Mills, Municipality of</v>
      </c>
      <c r="I1039" t="b">
        <f>VLOOKUP(A1039,all_municipalities!$A$2:$M$445,9,FALSE)</f>
        <v>1</v>
      </c>
      <c r="J1039" t="b">
        <f>VLOOKUP(A1039,all_municipalities!$A$2:$M$445,13, FALSE)</f>
        <v>1</v>
      </c>
      <c r="K1039" t="str">
        <f t="shared" si="65"/>
        <v>NONE</v>
      </c>
      <c r="L1039">
        <v>5</v>
      </c>
      <c r="M1039" t="str">
        <f t="shared" si="66"/>
        <v>10036 Councillor, Ward Ramsay</v>
      </c>
      <c r="N1039" s="6" t="str">
        <f t="shared" si="67"/>
        <v>10036 Councillor, Ward Ramsay</v>
      </c>
      <c r="O1039" s="15">
        <f>IF(I1039&lt;&gt;FALSE,VLOOKUP(H1039,internet_municipalities!$B$2:$W$226,22,FALSE),"NO INTERNET")</f>
        <v>7314</v>
      </c>
      <c r="P1039" s="16" t="str">
        <f t="shared" si="68"/>
        <v>Lost</v>
      </c>
    </row>
    <row r="1040" spans="1:16" x14ac:dyDescent="0.2">
      <c r="A1040">
        <v>10573</v>
      </c>
      <c r="B1040" t="b">
        <v>1</v>
      </c>
      <c r="C1040" t="s">
        <v>1463</v>
      </c>
      <c r="D1040" t="s">
        <v>4126</v>
      </c>
      <c r="E1040">
        <v>656</v>
      </c>
      <c r="F1040">
        <v>90</v>
      </c>
      <c r="G1040" t="b">
        <v>0</v>
      </c>
      <c r="H1040" t="str">
        <f>VLOOKUP(A1040,all_municipalities!$A$2:$M$445,2,FALSE)</f>
        <v>Mono, Town of</v>
      </c>
      <c r="I1040" t="b">
        <f>VLOOKUP(A1040,all_municipalities!$A$2:$M$445,9,FALSE)</f>
        <v>1</v>
      </c>
      <c r="J1040" t="b">
        <f>VLOOKUP(A1040,all_municipalities!$A$2:$M$445,13, FALSE)</f>
        <v>1</v>
      </c>
      <c r="K1040" t="str">
        <f t="shared" si="65"/>
        <v>MID</v>
      </c>
      <c r="L1040">
        <v>5</v>
      </c>
      <c r="M1040" t="str">
        <f t="shared" si="66"/>
        <v>10573 Councillor</v>
      </c>
      <c r="N1040" s="6" t="str">
        <f t="shared" si="67"/>
        <v>10573 Councillor</v>
      </c>
      <c r="O1040" s="15">
        <f>IF(I1040&lt;&gt;FALSE,VLOOKUP(H1040,internet_municipalities!$B$2:$W$226,22,FALSE),"NO INTERNET")</f>
        <v>5606</v>
      </c>
      <c r="P1040" s="16">
        <f t="shared" si="68"/>
        <v>1.6054227613271493E-2</v>
      </c>
    </row>
    <row r="1041" spans="1:16" x14ac:dyDescent="0.2">
      <c r="A1041">
        <v>10573</v>
      </c>
      <c r="B1041" t="b">
        <v>1</v>
      </c>
      <c r="C1041" t="s">
        <v>1463</v>
      </c>
      <c r="D1041" t="s">
        <v>4127</v>
      </c>
      <c r="E1041">
        <v>637</v>
      </c>
      <c r="F1041">
        <v>71</v>
      </c>
      <c r="G1041" t="b">
        <v>0</v>
      </c>
      <c r="H1041" t="str">
        <f>VLOOKUP(A1041,all_municipalities!$A$2:$M$445,2,FALSE)</f>
        <v>Mono, Town of</v>
      </c>
      <c r="I1041" t="b">
        <f>VLOOKUP(A1041,all_municipalities!$A$2:$M$445,9,FALSE)</f>
        <v>1</v>
      </c>
      <c r="J1041" t="b">
        <f>VLOOKUP(A1041,all_municipalities!$A$2:$M$445,13, FALSE)</f>
        <v>1</v>
      </c>
      <c r="K1041" t="str">
        <f t="shared" si="65"/>
        <v>MID</v>
      </c>
      <c r="L1041">
        <v>5</v>
      </c>
      <c r="M1041" t="str">
        <f t="shared" si="66"/>
        <v>10573 Councillor</v>
      </c>
      <c r="N1041" s="6" t="str">
        <f t="shared" si="67"/>
        <v>10573 Councillor</v>
      </c>
      <c r="O1041" s="15">
        <f>IF(I1041&lt;&gt;FALSE,VLOOKUP(H1041,internet_municipalities!$B$2:$W$226,22,FALSE),"NO INTERNET")</f>
        <v>5606</v>
      </c>
      <c r="P1041" s="16">
        <f t="shared" si="68"/>
        <v>1.2665001783803068E-2</v>
      </c>
    </row>
    <row r="1042" spans="1:16" x14ac:dyDescent="0.2">
      <c r="A1042">
        <v>10573</v>
      </c>
      <c r="B1042" t="b">
        <v>1</v>
      </c>
      <c r="C1042" t="s">
        <v>1463</v>
      </c>
      <c r="D1042" t="s">
        <v>4128</v>
      </c>
      <c r="E1042">
        <v>988</v>
      </c>
      <c r="F1042">
        <v>422</v>
      </c>
      <c r="G1042" t="b">
        <v>0</v>
      </c>
      <c r="H1042" t="str">
        <f>VLOOKUP(A1042,all_municipalities!$A$2:$M$445,2,FALSE)</f>
        <v>Mono, Town of</v>
      </c>
      <c r="I1042" t="b">
        <f>VLOOKUP(A1042,all_municipalities!$A$2:$M$445,9,FALSE)</f>
        <v>1</v>
      </c>
      <c r="J1042" t="b">
        <f>VLOOKUP(A1042,all_municipalities!$A$2:$M$445,13, FALSE)</f>
        <v>1</v>
      </c>
      <c r="K1042" t="str">
        <f t="shared" si="65"/>
        <v>LOW</v>
      </c>
      <c r="L1042">
        <v>5</v>
      </c>
      <c r="M1042" t="str">
        <f t="shared" si="66"/>
        <v>10573 Councillor</v>
      </c>
      <c r="N1042" s="6" t="str">
        <f t="shared" si="67"/>
        <v>10573 Councillor</v>
      </c>
      <c r="O1042" s="15">
        <f>IF(I1042&lt;&gt;FALSE,VLOOKUP(H1042,internet_municipalities!$B$2:$W$226,22,FALSE),"NO INTERNET")</f>
        <v>5606</v>
      </c>
      <c r="P1042" s="16">
        <f t="shared" si="68"/>
        <v>7.5276489475561897E-2</v>
      </c>
    </row>
    <row r="1043" spans="1:16" x14ac:dyDescent="0.2">
      <c r="A1043">
        <v>10573</v>
      </c>
      <c r="B1043" t="b">
        <v>1</v>
      </c>
      <c r="C1043" t="s">
        <v>1479</v>
      </c>
      <c r="D1043" t="s">
        <v>4129</v>
      </c>
      <c r="E1043" t="s">
        <v>461</v>
      </c>
      <c r="F1043" t="s">
        <v>461</v>
      </c>
      <c r="G1043" t="b">
        <v>0</v>
      </c>
      <c r="H1043" t="str">
        <f>VLOOKUP(A1043,all_municipalities!$A$2:$M$445,2,FALSE)</f>
        <v>Mono, Town of</v>
      </c>
      <c r="I1043" t="b">
        <f>VLOOKUP(A1043,all_municipalities!$A$2:$M$445,9,FALSE)</f>
        <v>1</v>
      </c>
      <c r="J1043" t="b">
        <f>VLOOKUP(A1043,all_municipalities!$A$2:$M$445,13, FALSE)</f>
        <v>1</v>
      </c>
      <c r="K1043" t="str">
        <f t="shared" si="65"/>
        <v>NONE</v>
      </c>
      <c r="L1043">
        <v>5</v>
      </c>
      <c r="M1043" t="str">
        <f t="shared" si="66"/>
        <v>10573 Deputy Mayor</v>
      </c>
      <c r="N1043" s="6" t="str">
        <f t="shared" si="67"/>
        <v>10573 Deputy Mayor</v>
      </c>
      <c r="O1043" s="15">
        <f>IF(I1043&lt;&gt;FALSE,VLOOKUP(H1043,internet_municipalities!$B$2:$W$226,22,FALSE),"NO INTERNET")</f>
        <v>5606</v>
      </c>
      <c r="P1043" s="16" t="str">
        <f t="shared" si="68"/>
        <v>Acclaimed</v>
      </c>
    </row>
    <row r="1044" spans="1:16" x14ac:dyDescent="0.2">
      <c r="A1044">
        <v>10573</v>
      </c>
      <c r="B1044" t="b">
        <v>0</v>
      </c>
      <c r="C1044" t="s">
        <v>1463</v>
      </c>
      <c r="D1044" t="s">
        <v>4130</v>
      </c>
      <c r="E1044">
        <v>333</v>
      </c>
      <c r="F1044" t="s">
        <v>1460</v>
      </c>
      <c r="G1044" t="b">
        <v>0</v>
      </c>
      <c r="H1044" t="str">
        <f>VLOOKUP(A1044,all_municipalities!$A$2:$M$445,2,FALSE)</f>
        <v>Mono, Town of</v>
      </c>
      <c r="I1044" t="b">
        <f>VLOOKUP(A1044,all_municipalities!$A$2:$M$445,9,FALSE)</f>
        <v>1</v>
      </c>
      <c r="J1044" t="b">
        <f>VLOOKUP(A1044,all_municipalities!$A$2:$M$445,13, FALSE)</f>
        <v>1</v>
      </c>
      <c r="K1044" t="str">
        <f t="shared" si="65"/>
        <v>NONE</v>
      </c>
      <c r="L1044">
        <v>5</v>
      </c>
      <c r="M1044" t="str">
        <f t="shared" si="66"/>
        <v>10573 Councillor</v>
      </c>
      <c r="N1044" s="6" t="str">
        <f t="shared" si="67"/>
        <v>10573 Councillor</v>
      </c>
      <c r="O1044" s="15">
        <f>IF(I1044&lt;&gt;FALSE,VLOOKUP(H1044,internet_municipalities!$B$2:$W$226,22,FALSE),"NO INTERNET")</f>
        <v>5606</v>
      </c>
      <c r="P1044" s="16" t="str">
        <f t="shared" si="68"/>
        <v>Lost</v>
      </c>
    </row>
    <row r="1045" spans="1:16" x14ac:dyDescent="0.2">
      <c r="A1045">
        <v>10573</v>
      </c>
      <c r="B1045" t="b">
        <v>0</v>
      </c>
      <c r="C1045" t="s">
        <v>1463</v>
      </c>
      <c r="D1045" t="s">
        <v>4131</v>
      </c>
      <c r="E1045">
        <v>354</v>
      </c>
      <c r="F1045" t="s">
        <v>1460</v>
      </c>
      <c r="G1045" t="b">
        <v>0</v>
      </c>
      <c r="H1045" t="str">
        <f>VLOOKUP(A1045,all_municipalities!$A$2:$M$445,2,FALSE)</f>
        <v>Mono, Town of</v>
      </c>
      <c r="I1045" t="b">
        <f>VLOOKUP(A1045,all_municipalities!$A$2:$M$445,9,FALSE)</f>
        <v>1</v>
      </c>
      <c r="J1045" t="b">
        <f>VLOOKUP(A1045,all_municipalities!$A$2:$M$445,13, FALSE)</f>
        <v>1</v>
      </c>
      <c r="K1045" t="str">
        <f t="shared" si="65"/>
        <v>NONE</v>
      </c>
      <c r="L1045">
        <v>5</v>
      </c>
      <c r="M1045" t="str">
        <f t="shared" si="66"/>
        <v>10573 Councillor</v>
      </c>
      <c r="N1045" s="6" t="str">
        <f t="shared" si="67"/>
        <v>10573 Councillor</v>
      </c>
      <c r="O1045" s="15">
        <f>IF(I1045&lt;&gt;FALSE,VLOOKUP(H1045,internet_municipalities!$B$2:$W$226,22,FALSE),"NO INTERNET")</f>
        <v>5606</v>
      </c>
      <c r="P1045" s="16" t="str">
        <f t="shared" si="68"/>
        <v>Lost</v>
      </c>
    </row>
    <row r="1046" spans="1:16" x14ac:dyDescent="0.2">
      <c r="A1046">
        <v>10573</v>
      </c>
      <c r="B1046" t="b">
        <v>0</v>
      </c>
      <c r="C1046" t="s">
        <v>1463</v>
      </c>
      <c r="D1046" t="s">
        <v>4132</v>
      </c>
      <c r="E1046">
        <v>445</v>
      </c>
      <c r="F1046" t="s">
        <v>1460</v>
      </c>
      <c r="G1046" t="b">
        <v>0</v>
      </c>
      <c r="H1046" t="str">
        <f>VLOOKUP(A1046,all_municipalities!$A$2:$M$445,2,FALSE)</f>
        <v>Mono, Town of</v>
      </c>
      <c r="I1046" t="b">
        <f>VLOOKUP(A1046,all_municipalities!$A$2:$M$445,9,FALSE)</f>
        <v>1</v>
      </c>
      <c r="J1046" t="b">
        <f>VLOOKUP(A1046,all_municipalities!$A$2:$M$445,13, FALSE)</f>
        <v>1</v>
      </c>
      <c r="K1046" t="str">
        <f t="shared" si="65"/>
        <v>NONE</v>
      </c>
      <c r="L1046">
        <v>5</v>
      </c>
      <c r="M1046" t="str">
        <f t="shared" si="66"/>
        <v>10573 Councillor</v>
      </c>
      <c r="N1046" s="6" t="str">
        <f t="shared" si="67"/>
        <v>10573 Councillor</v>
      </c>
      <c r="O1046" s="15">
        <f>IF(I1046&lt;&gt;FALSE,VLOOKUP(H1046,internet_municipalities!$B$2:$W$226,22,FALSE),"NO INTERNET")</f>
        <v>5606</v>
      </c>
      <c r="P1046" s="16" t="str">
        <f t="shared" si="68"/>
        <v>Lost</v>
      </c>
    </row>
    <row r="1047" spans="1:16" x14ac:dyDescent="0.2">
      <c r="A1047">
        <v>10573</v>
      </c>
      <c r="B1047" t="b">
        <v>0</v>
      </c>
      <c r="C1047" t="s">
        <v>1463</v>
      </c>
      <c r="D1047" t="s">
        <v>4133</v>
      </c>
      <c r="E1047">
        <v>566</v>
      </c>
      <c r="F1047" t="s">
        <v>1460</v>
      </c>
      <c r="G1047" t="b">
        <v>0</v>
      </c>
      <c r="H1047" t="str">
        <f>VLOOKUP(A1047,all_municipalities!$A$2:$M$445,2,FALSE)</f>
        <v>Mono, Town of</v>
      </c>
      <c r="I1047" t="b">
        <f>VLOOKUP(A1047,all_municipalities!$A$2:$M$445,9,FALSE)</f>
        <v>1</v>
      </c>
      <c r="J1047" t="b">
        <f>VLOOKUP(A1047,all_municipalities!$A$2:$M$445,13, FALSE)</f>
        <v>1</v>
      </c>
      <c r="K1047" t="str">
        <f t="shared" si="65"/>
        <v>NONE</v>
      </c>
      <c r="L1047">
        <v>5</v>
      </c>
      <c r="M1047" t="str">
        <f t="shared" si="66"/>
        <v>10573 Councillor</v>
      </c>
      <c r="N1047" s="6" t="str">
        <f t="shared" si="67"/>
        <v>10573 Councillor</v>
      </c>
      <c r="O1047" s="15">
        <f>IF(I1047&lt;&gt;FALSE,VLOOKUP(H1047,internet_municipalities!$B$2:$W$226,22,FALSE),"NO INTERNET")</f>
        <v>5606</v>
      </c>
      <c r="P1047" s="16" t="str">
        <f t="shared" si="68"/>
        <v>Lost</v>
      </c>
    </row>
    <row r="1048" spans="1:16" x14ac:dyDescent="0.2">
      <c r="A1048">
        <v>10573</v>
      </c>
      <c r="B1048" t="b">
        <v>0</v>
      </c>
      <c r="C1048" t="s">
        <v>1463</v>
      </c>
      <c r="D1048" t="s">
        <v>4134</v>
      </c>
      <c r="E1048">
        <v>393</v>
      </c>
      <c r="F1048" t="s">
        <v>1460</v>
      </c>
      <c r="G1048" t="b">
        <v>0</v>
      </c>
      <c r="H1048" t="str">
        <f>VLOOKUP(A1048,all_municipalities!$A$2:$M$445,2,FALSE)</f>
        <v>Mono, Town of</v>
      </c>
      <c r="I1048" t="b">
        <f>VLOOKUP(A1048,all_municipalities!$A$2:$M$445,9,FALSE)</f>
        <v>1</v>
      </c>
      <c r="J1048" t="b">
        <f>VLOOKUP(A1048,all_municipalities!$A$2:$M$445,13, FALSE)</f>
        <v>1</v>
      </c>
      <c r="K1048" t="str">
        <f t="shared" si="65"/>
        <v>NONE</v>
      </c>
      <c r="L1048">
        <v>5</v>
      </c>
      <c r="M1048" t="str">
        <f t="shared" si="66"/>
        <v>10573 Councillor</v>
      </c>
      <c r="N1048" s="6" t="str">
        <f t="shared" si="67"/>
        <v>10573 Councillor</v>
      </c>
      <c r="O1048" s="15">
        <f>IF(I1048&lt;&gt;FALSE,VLOOKUP(H1048,internet_municipalities!$B$2:$W$226,22,FALSE),"NO INTERNET")</f>
        <v>5606</v>
      </c>
      <c r="P1048" s="16" t="str">
        <f t="shared" si="68"/>
        <v>Lost</v>
      </c>
    </row>
    <row r="1049" spans="1:16" x14ac:dyDescent="0.2">
      <c r="A1049">
        <v>10573</v>
      </c>
      <c r="B1049" t="b">
        <v>0</v>
      </c>
      <c r="C1049" t="s">
        <v>1463</v>
      </c>
      <c r="D1049" t="s">
        <v>4135</v>
      </c>
      <c r="E1049">
        <v>472</v>
      </c>
      <c r="F1049" t="s">
        <v>1460</v>
      </c>
      <c r="G1049" t="b">
        <v>0</v>
      </c>
      <c r="H1049" t="str">
        <f>VLOOKUP(A1049,all_municipalities!$A$2:$M$445,2,FALSE)</f>
        <v>Mono, Town of</v>
      </c>
      <c r="I1049" t="b">
        <f>VLOOKUP(A1049,all_municipalities!$A$2:$M$445,9,FALSE)</f>
        <v>1</v>
      </c>
      <c r="J1049" t="b">
        <f>VLOOKUP(A1049,all_municipalities!$A$2:$M$445,13, FALSE)</f>
        <v>1</v>
      </c>
      <c r="K1049" t="str">
        <f t="shared" si="65"/>
        <v>NONE</v>
      </c>
      <c r="L1049">
        <v>5</v>
      </c>
      <c r="M1049" t="str">
        <f t="shared" si="66"/>
        <v>10573 Councillor</v>
      </c>
      <c r="N1049" s="6" t="str">
        <f t="shared" si="67"/>
        <v>10573 Councillor</v>
      </c>
      <c r="O1049" s="15">
        <f>IF(I1049&lt;&gt;FALSE,VLOOKUP(H1049,internet_municipalities!$B$2:$W$226,22,FALSE),"NO INTERNET")</f>
        <v>5606</v>
      </c>
      <c r="P1049" s="16" t="str">
        <f t="shared" si="68"/>
        <v>Lost</v>
      </c>
    </row>
    <row r="1050" spans="1:16" x14ac:dyDescent="0.2">
      <c r="A1050">
        <v>10395</v>
      </c>
      <c r="B1050" t="b">
        <v>1</v>
      </c>
      <c r="C1050" t="s">
        <v>1463</v>
      </c>
      <c r="D1050" t="s">
        <v>4173</v>
      </c>
      <c r="E1050">
        <v>854</v>
      </c>
      <c r="F1050">
        <v>330</v>
      </c>
      <c r="G1050" t="b">
        <v>0</v>
      </c>
      <c r="H1050" t="str">
        <f>VLOOKUP(A1050,all_municipalities!$A$2:$M$445,2,FALSE)</f>
        <v>Mulmur, Township of</v>
      </c>
      <c r="I1050" t="b">
        <f>VLOOKUP(A1050,all_municipalities!$A$2:$M$445,9,FALSE)</f>
        <v>1</v>
      </c>
      <c r="J1050" t="b">
        <f>VLOOKUP(A1050,all_municipalities!$A$2:$M$445,13, FALSE)</f>
        <v>1</v>
      </c>
      <c r="K1050" t="str">
        <f t="shared" si="65"/>
        <v>LOW</v>
      </c>
      <c r="L1050">
        <v>5</v>
      </c>
      <c r="M1050" t="str">
        <f t="shared" si="66"/>
        <v>10395 Councillor</v>
      </c>
      <c r="N1050" s="6" t="str">
        <f t="shared" si="67"/>
        <v>10395 Councillor</v>
      </c>
      <c r="O1050" s="15">
        <f>IF(I1050&lt;&gt;FALSE,VLOOKUP(H1050,internet_municipalities!$B$2:$W$226,22,FALSE),"NO INTERNET")</f>
        <v>2317</v>
      </c>
      <c r="P1050" s="16">
        <f t="shared" si="68"/>
        <v>0.14242555028053516</v>
      </c>
    </row>
    <row r="1051" spans="1:16" x14ac:dyDescent="0.2">
      <c r="A1051">
        <v>10395</v>
      </c>
      <c r="B1051" t="b">
        <v>1</v>
      </c>
      <c r="C1051" t="s">
        <v>1463</v>
      </c>
      <c r="D1051" t="s">
        <v>4174</v>
      </c>
      <c r="E1051">
        <v>592</v>
      </c>
      <c r="F1051">
        <v>68</v>
      </c>
      <c r="G1051" t="b">
        <v>0</v>
      </c>
      <c r="H1051" t="str">
        <f>VLOOKUP(A1051,all_municipalities!$A$2:$M$445,2,FALSE)</f>
        <v>Mulmur, Township of</v>
      </c>
      <c r="I1051" t="b">
        <f>VLOOKUP(A1051,all_municipalities!$A$2:$M$445,9,FALSE)</f>
        <v>1</v>
      </c>
      <c r="J1051" t="b">
        <f>VLOOKUP(A1051,all_municipalities!$A$2:$M$445,13, FALSE)</f>
        <v>1</v>
      </c>
      <c r="K1051" t="str">
        <f t="shared" si="65"/>
        <v>MID</v>
      </c>
      <c r="L1051">
        <v>5</v>
      </c>
      <c r="M1051" t="str">
        <f t="shared" si="66"/>
        <v>10395 Councillor</v>
      </c>
      <c r="N1051" s="6" t="str">
        <f t="shared" si="67"/>
        <v>10395 Councillor</v>
      </c>
      <c r="O1051" s="15">
        <f>IF(I1051&lt;&gt;FALSE,VLOOKUP(H1051,internet_municipalities!$B$2:$W$226,22,FALSE),"NO INTERNET")</f>
        <v>2317</v>
      </c>
      <c r="P1051" s="16">
        <f t="shared" si="68"/>
        <v>2.93482952093224E-2</v>
      </c>
    </row>
    <row r="1052" spans="1:16" x14ac:dyDescent="0.2">
      <c r="A1052">
        <v>10395</v>
      </c>
      <c r="B1052" t="b">
        <v>1</v>
      </c>
      <c r="C1052" t="s">
        <v>1463</v>
      </c>
      <c r="D1052" t="s">
        <v>4175</v>
      </c>
      <c r="E1052">
        <v>877</v>
      </c>
      <c r="F1052">
        <v>353</v>
      </c>
      <c r="G1052" t="b">
        <v>0</v>
      </c>
      <c r="H1052" t="str">
        <f>VLOOKUP(A1052,all_municipalities!$A$2:$M$445,2,FALSE)</f>
        <v>Mulmur, Township of</v>
      </c>
      <c r="I1052" t="b">
        <f>VLOOKUP(A1052,all_municipalities!$A$2:$M$445,9,FALSE)</f>
        <v>1</v>
      </c>
      <c r="J1052" t="b">
        <f>VLOOKUP(A1052,all_municipalities!$A$2:$M$445,13, FALSE)</f>
        <v>1</v>
      </c>
      <c r="K1052" t="str">
        <f t="shared" si="65"/>
        <v>LOW</v>
      </c>
      <c r="L1052">
        <v>5</v>
      </c>
      <c r="M1052" t="str">
        <f t="shared" si="66"/>
        <v>10395 Councillor</v>
      </c>
      <c r="N1052" s="6" t="str">
        <f t="shared" si="67"/>
        <v>10395 Councillor</v>
      </c>
      <c r="O1052" s="15">
        <f>IF(I1052&lt;&gt;FALSE,VLOOKUP(H1052,internet_municipalities!$B$2:$W$226,22,FALSE),"NO INTERNET")</f>
        <v>2317</v>
      </c>
      <c r="P1052" s="16">
        <f t="shared" si="68"/>
        <v>0.15235217954251187</v>
      </c>
    </row>
    <row r="1053" spans="1:16" x14ac:dyDescent="0.2">
      <c r="A1053">
        <v>10395</v>
      </c>
      <c r="B1053" t="b">
        <v>1</v>
      </c>
      <c r="C1053" t="s">
        <v>1479</v>
      </c>
      <c r="D1053" t="s">
        <v>4176</v>
      </c>
      <c r="E1053">
        <v>708</v>
      </c>
      <c r="F1053">
        <v>111</v>
      </c>
      <c r="G1053" t="b">
        <v>0</v>
      </c>
      <c r="H1053" t="str">
        <f>VLOOKUP(A1053,all_municipalities!$A$2:$M$445,2,FALSE)</f>
        <v>Mulmur, Township of</v>
      </c>
      <c r="I1053" t="b">
        <f>VLOOKUP(A1053,all_municipalities!$A$2:$M$445,9,FALSE)</f>
        <v>1</v>
      </c>
      <c r="J1053" t="b">
        <f>VLOOKUP(A1053,all_municipalities!$A$2:$M$445,13, FALSE)</f>
        <v>1</v>
      </c>
      <c r="K1053" t="str">
        <f t="shared" si="65"/>
        <v>LOW</v>
      </c>
      <c r="L1053">
        <v>5</v>
      </c>
      <c r="M1053" t="str">
        <f t="shared" si="66"/>
        <v>10395 Deputy Mayor</v>
      </c>
      <c r="N1053" s="6" t="str">
        <f t="shared" si="67"/>
        <v>10395 Deputy Mayor</v>
      </c>
      <c r="O1053" s="15">
        <f>IF(I1053&lt;&gt;FALSE,VLOOKUP(H1053,internet_municipalities!$B$2:$W$226,22,FALSE),"NO INTERNET")</f>
        <v>2317</v>
      </c>
      <c r="P1053" s="16">
        <f t="shared" si="68"/>
        <v>4.7906776003452743E-2</v>
      </c>
    </row>
    <row r="1054" spans="1:16" x14ac:dyDescent="0.2">
      <c r="A1054">
        <v>10395</v>
      </c>
      <c r="B1054" t="b">
        <v>0</v>
      </c>
      <c r="C1054" t="s">
        <v>1479</v>
      </c>
      <c r="D1054" t="s">
        <v>4177</v>
      </c>
      <c r="E1054">
        <v>597</v>
      </c>
      <c r="F1054" t="s">
        <v>1460</v>
      </c>
      <c r="G1054" t="b">
        <v>0</v>
      </c>
      <c r="H1054" t="str">
        <f>VLOOKUP(A1054,all_municipalities!$A$2:$M$445,2,FALSE)</f>
        <v>Mulmur, Township of</v>
      </c>
      <c r="I1054" t="b">
        <f>VLOOKUP(A1054,all_municipalities!$A$2:$M$445,9,FALSE)</f>
        <v>1</v>
      </c>
      <c r="J1054" t="b">
        <f>VLOOKUP(A1054,all_municipalities!$A$2:$M$445,13, FALSE)</f>
        <v>1</v>
      </c>
      <c r="K1054" t="str">
        <f t="shared" si="65"/>
        <v>NONE</v>
      </c>
      <c r="L1054">
        <v>5</v>
      </c>
      <c r="M1054" t="str">
        <f t="shared" si="66"/>
        <v>10395 Deputy Mayor</v>
      </c>
      <c r="N1054" s="6" t="str">
        <f t="shared" si="67"/>
        <v>10395 Deputy Mayor</v>
      </c>
      <c r="O1054" s="15">
        <f>IF(I1054&lt;&gt;FALSE,VLOOKUP(H1054,internet_municipalities!$B$2:$W$226,22,FALSE),"NO INTERNET")</f>
        <v>2317</v>
      </c>
      <c r="P1054" s="16" t="str">
        <f t="shared" si="68"/>
        <v>Lost</v>
      </c>
    </row>
    <row r="1055" spans="1:16" x14ac:dyDescent="0.2">
      <c r="A1055">
        <v>10395</v>
      </c>
      <c r="B1055" t="b">
        <v>0</v>
      </c>
      <c r="C1055" t="s">
        <v>1463</v>
      </c>
      <c r="D1055" t="s">
        <v>4178</v>
      </c>
      <c r="E1055">
        <v>155</v>
      </c>
      <c r="F1055" t="s">
        <v>1460</v>
      </c>
      <c r="G1055" t="b">
        <v>0</v>
      </c>
      <c r="H1055" t="str">
        <f>VLOOKUP(A1055,all_municipalities!$A$2:$M$445,2,FALSE)</f>
        <v>Mulmur, Township of</v>
      </c>
      <c r="I1055" t="b">
        <f>VLOOKUP(A1055,all_municipalities!$A$2:$M$445,9,FALSE)</f>
        <v>1</v>
      </c>
      <c r="J1055" t="b">
        <f>VLOOKUP(A1055,all_municipalities!$A$2:$M$445,13, FALSE)</f>
        <v>1</v>
      </c>
      <c r="K1055" t="str">
        <f t="shared" si="65"/>
        <v>NONE</v>
      </c>
      <c r="L1055">
        <v>5</v>
      </c>
      <c r="M1055" t="str">
        <f t="shared" si="66"/>
        <v>10395 Councillor</v>
      </c>
      <c r="N1055" s="6" t="str">
        <f t="shared" si="67"/>
        <v>10395 Councillor</v>
      </c>
      <c r="O1055" s="15">
        <f>IF(I1055&lt;&gt;FALSE,VLOOKUP(H1055,internet_municipalities!$B$2:$W$226,22,FALSE),"NO INTERNET")</f>
        <v>2317</v>
      </c>
      <c r="P1055" s="16" t="str">
        <f t="shared" si="68"/>
        <v>Lost</v>
      </c>
    </row>
    <row r="1056" spans="1:16" x14ac:dyDescent="0.2">
      <c r="A1056">
        <v>10395</v>
      </c>
      <c r="B1056" t="b">
        <v>0</v>
      </c>
      <c r="C1056" t="s">
        <v>1463</v>
      </c>
      <c r="D1056" t="s">
        <v>4179</v>
      </c>
      <c r="E1056">
        <v>524</v>
      </c>
      <c r="F1056" t="s">
        <v>1460</v>
      </c>
      <c r="G1056" t="b">
        <v>0</v>
      </c>
      <c r="H1056" t="str">
        <f>VLOOKUP(A1056,all_municipalities!$A$2:$M$445,2,FALSE)</f>
        <v>Mulmur, Township of</v>
      </c>
      <c r="I1056" t="b">
        <f>VLOOKUP(A1056,all_municipalities!$A$2:$M$445,9,FALSE)</f>
        <v>1</v>
      </c>
      <c r="J1056" t="b">
        <f>VLOOKUP(A1056,all_municipalities!$A$2:$M$445,13, FALSE)</f>
        <v>1</v>
      </c>
      <c r="K1056" t="str">
        <f t="shared" si="65"/>
        <v>NONE</v>
      </c>
      <c r="L1056">
        <v>5</v>
      </c>
      <c r="M1056" t="str">
        <f t="shared" si="66"/>
        <v>10395 Councillor</v>
      </c>
      <c r="N1056" s="6" t="str">
        <f t="shared" si="67"/>
        <v>10395 Councillor</v>
      </c>
      <c r="O1056" s="15">
        <f>IF(I1056&lt;&gt;FALSE,VLOOKUP(H1056,internet_municipalities!$B$2:$W$226,22,FALSE),"NO INTERNET")</f>
        <v>2317</v>
      </c>
      <c r="P1056" s="16" t="str">
        <f t="shared" si="68"/>
        <v>Lost</v>
      </c>
    </row>
    <row r="1057" spans="1:16" x14ac:dyDescent="0.2">
      <c r="A1057">
        <v>10395</v>
      </c>
      <c r="B1057" t="b">
        <v>0</v>
      </c>
      <c r="C1057" t="s">
        <v>1463</v>
      </c>
      <c r="D1057" t="s">
        <v>4180</v>
      </c>
      <c r="E1057">
        <v>114</v>
      </c>
      <c r="F1057" t="s">
        <v>1460</v>
      </c>
      <c r="G1057" t="b">
        <v>0</v>
      </c>
      <c r="H1057" t="str">
        <f>VLOOKUP(A1057,all_municipalities!$A$2:$M$445,2,FALSE)</f>
        <v>Mulmur, Township of</v>
      </c>
      <c r="I1057" t="b">
        <f>VLOOKUP(A1057,all_municipalities!$A$2:$M$445,9,FALSE)</f>
        <v>1</v>
      </c>
      <c r="J1057" t="b">
        <f>VLOOKUP(A1057,all_municipalities!$A$2:$M$445,13, FALSE)</f>
        <v>1</v>
      </c>
      <c r="K1057" t="str">
        <f t="shared" si="65"/>
        <v>NONE</v>
      </c>
      <c r="L1057">
        <v>5</v>
      </c>
      <c r="M1057" t="str">
        <f t="shared" si="66"/>
        <v>10395 Councillor</v>
      </c>
      <c r="N1057" s="6" t="str">
        <f t="shared" si="67"/>
        <v>10395 Councillor</v>
      </c>
      <c r="O1057" s="15">
        <f>IF(I1057&lt;&gt;FALSE,VLOOKUP(H1057,internet_municipalities!$B$2:$W$226,22,FALSE),"NO INTERNET")</f>
        <v>2317</v>
      </c>
      <c r="P1057" s="16" t="str">
        <f t="shared" si="68"/>
        <v>Lost</v>
      </c>
    </row>
    <row r="1058" spans="1:16" x14ac:dyDescent="0.2">
      <c r="A1058">
        <v>17931</v>
      </c>
      <c r="B1058" t="b">
        <v>1</v>
      </c>
      <c r="C1058" t="s">
        <v>1463</v>
      </c>
      <c r="D1058" t="s">
        <v>4508</v>
      </c>
      <c r="E1058">
        <v>1937</v>
      </c>
      <c r="F1058">
        <v>122</v>
      </c>
      <c r="G1058" t="b">
        <v>0</v>
      </c>
      <c r="H1058" t="str">
        <f>VLOOKUP(A1058,all_municipalities!$A$2:$M$445,2,FALSE)</f>
        <v>Northern Bruce Peninsula, Municipality of</v>
      </c>
      <c r="I1058" t="b">
        <f>VLOOKUP(A1058,all_municipalities!$A$2:$M$445,9,FALSE)</f>
        <v>1</v>
      </c>
      <c r="J1058" t="b">
        <f>VLOOKUP(A1058,all_municipalities!$A$2:$M$445,13, FALSE)</f>
        <v>1</v>
      </c>
      <c r="K1058" t="str">
        <f t="shared" si="65"/>
        <v>LOW</v>
      </c>
      <c r="L1058">
        <v>5</v>
      </c>
      <c r="M1058" t="str">
        <f t="shared" si="66"/>
        <v>17931 Councillor</v>
      </c>
      <c r="N1058" s="6" t="str">
        <f t="shared" si="67"/>
        <v>17931 Councillor</v>
      </c>
      <c r="O1058" s="15">
        <f>IF(I1058&lt;&gt;FALSE,VLOOKUP(H1058,internet_municipalities!$B$2:$W$226,22,FALSE),"NO INTERNET")</f>
        <v>6075</v>
      </c>
      <c r="P1058" s="16">
        <f t="shared" si="68"/>
        <v>2.008230452674897E-2</v>
      </c>
    </row>
    <row r="1059" spans="1:16" x14ac:dyDescent="0.2">
      <c r="A1059">
        <v>17931</v>
      </c>
      <c r="B1059" t="b">
        <v>1</v>
      </c>
      <c r="C1059" t="s">
        <v>1463</v>
      </c>
      <c r="D1059" t="s">
        <v>4509</v>
      </c>
      <c r="E1059">
        <v>1840</v>
      </c>
      <c r="F1059">
        <v>25</v>
      </c>
      <c r="G1059" t="b">
        <v>0</v>
      </c>
      <c r="H1059" t="str">
        <f>VLOOKUP(A1059,all_municipalities!$A$2:$M$445,2,FALSE)</f>
        <v>Northern Bruce Peninsula, Municipality of</v>
      </c>
      <c r="I1059" t="b">
        <f>VLOOKUP(A1059,all_municipalities!$A$2:$M$445,9,FALSE)</f>
        <v>1</v>
      </c>
      <c r="J1059" t="b">
        <f>VLOOKUP(A1059,all_municipalities!$A$2:$M$445,13, FALSE)</f>
        <v>1</v>
      </c>
      <c r="K1059" t="str">
        <f t="shared" si="65"/>
        <v>MID</v>
      </c>
      <c r="L1059">
        <v>5</v>
      </c>
      <c r="M1059" t="str">
        <f t="shared" si="66"/>
        <v>17931 Councillor</v>
      </c>
      <c r="N1059" s="6" t="str">
        <f t="shared" si="67"/>
        <v>17931 Councillor</v>
      </c>
      <c r="O1059" s="15">
        <f>IF(I1059&lt;&gt;FALSE,VLOOKUP(H1059,internet_municipalities!$B$2:$W$226,22,FALSE),"NO INTERNET")</f>
        <v>6075</v>
      </c>
      <c r="P1059" s="16">
        <f t="shared" si="68"/>
        <v>4.11522633744856E-3</v>
      </c>
    </row>
    <row r="1060" spans="1:16" x14ac:dyDescent="0.2">
      <c r="A1060">
        <v>17931</v>
      </c>
      <c r="B1060" t="b">
        <v>1</v>
      </c>
      <c r="C1060" t="s">
        <v>1479</v>
      </c>
      <c r="D1060" t="s">
        <v>4510</v>
      </c>
      <c r="E1060">
        <v>1488</v>
      </c>
      <c r="F1060">
        <v>340</v>
      </c>
      <c r="G1060" t="b">
        <v>0</v>
      </c>
      <c r="H1060" t="str">
        <f>VLOOKUP(A1060,all_municipalities!$A$2:$M$445,2,FALSE)</f>
        <v>Northern Bruce Peninsula, Municipality of</v>
      </c>
      <c r="I1060" t="b">
        <f>VLOOKUP(A1060,all_municipalities!$A$2:$M$445,9,FALSE)</f>
        <v>1</v>
      </c>
      <c r="J1060" t="b">
        <f>VLOOKUP(A1060,all_municipalities!$A$2:$M$445,13, FALSE)</f>
        <v>1</v>
      </c>
      <c r="K1060" t="str">
        <f t="shared" si="65"/>
        <v>LOW</v>
      </c>
      <c r="L1060">
        <v>5</v>
      </c>
      <c r="M1060" t="str">
        <f t="shared" si="66"/>
        <v>17931 Deputy Mayor</v>
      </c>
      <c r="N1060" s="6" t="str">
        <f t="shared" si="67"/>
        <v>17931 Deputy Mayor</v>
      </c>
      <c r="O1060" s="15">
        <f>IF(I1060&lt;&gt;FALSE,VLOOKUP(H1060,internet_municipalities!$B$2:$W$226,22,FALSE),"NO INTERNET")</f>
        <v>6075</v>
      </c>
      <c r="P1060" s="16">
        <f t="shared" si="68"/>
        <v>5.5967078189300412E-2</v>
      </c>
    </row>
    <row r="1061" spans="1:16" x14ac:dyDescent="0.2">
      <c r="A1061">
        <v>17931</v>
      </c>
      <c r="B1061" t="b">
        <v>1</v>
      </c>
      <c r="C1061" t="s">
        <v>1463</v>
      </c>
      <c r="D1061" t="s">
        <v>4511</v>
      </c>
      <c r="E1061">
        <v>2425</v>
      </c>
      <c r="F1061">
        <v>610</v>
      </c>
      <c r="G1061" t="b">
        <v>0</v>
      </c>
      <c r="H1061" t="str">
        <f>VLOOKUP(A1061,all_municipalities!$A$2:$M$445,2,FALSE)</f>
        <v>Northern Bruce Peninsula, Municipality of</v>
      </c>
      <c r="I1061" t="b">
        <f>VLOOKUP(A1061,all_municipalities!$A$2:$M$445,9,FALSE)</f>
        <v>1</v>
      </c>
      <c r="J1061" t="b">
        <f>VLOOKUP(A1061,all_municipalities!$A$2:$M$445,13, FALSE)</f>
        <v>1</v>
      </c>
      <c r="K1061" t="str">
        <f t="shared" si="65"/>
        <v>LOW</v>
      </c>
      <c r="L1061">
        <v>5</v>
      </c>
      <c r="M1061" t="str">
        <f t="shared" si="66"/>
        <v>17931 Councillor</v>
      </c>
      <c r="N1061" s="6" t="str">
        <f t="shared" si="67"/>
        <v>17931 Councillor</v>
      </c>
      <c r="O1061" s="15">
        <f>IF(I1061&lt;&gt;FALSE,VLOOKUP(H1061,internet_municipalities!$B$2:$W$226,22,FALSE),"NO INTERNET")</f>
        <v>6075</v>
      </c>
      <c r="P1061" s="16">
        <f t="shared" si="68"/>
        <v>0.10041152263374485</v>
      </c>
    </row>
    <row r="1062" spans="1:16" x14ac:dyDescent="0.2">
      <c r="A1062">
        <v>17931</v>
      </c>
      <c r="B1062" t="b">
        <v>0</v>
      </c>
      <c r="C1062" t="s">
        <v>1479</v>
      </c>
      <c r="D1062" t="s">
        <v>4512</v>
      </c>
      <c r="E1062">
        <v>913</v>
      </c>
      <c r="F1062" t="s">
        <v>1460</v>
      </c>
      <c r="G1062" t="b">
        <v>0</v>
      </c>
      <c r="H1062" t="str">
        <f>VLOOKUP(A1062,all_municipalities!$A$2:$M$445,2,FALSE)</f>
        <v>Northern Bruce Peninsula, Municipality of</v>
      </c>
      <c r="I1062" t="b">
        <f>VLOOKUP(A1062,all_municipalities!$A$2:$M$445,9,FALSE)</f>
        <v>1</v>
      </c>
      <c r="J1062" t="b">
        <f>VLOOKUP(A1062,all_municipalities!$A$2:$M$445,13, FALSE)</f>
        <v>1</v>
      </c>
      <c r="K1062" t="str">
        <f t="shared" si="65"/>
        <v>NONE</v>
      </c>
      <c r="L1062">
        <v>5</v>
      </c>
      <c r="M1062" t="str">
        <f t="shared" si="66"/>
        <v>17931 Deputy Mayor</v>
      </c>
      <c r="N1062" s="6" t="str">
        <f t="shared" si="67"/>
        <v>17931 Deputy Mayor</v>
      </c>
      <c r="O1062" s="15">
        <f>IF(I1062&lt;&gt;FALSE,VLOOKUP(H1062,internet_municipalities!$B$2:$W$226,22,FALSE),"NO INTERNET")</f>
        <v>6075</v>
      </c>
      <c r="P1062" s="16" t="str">
        <f t="shared" si="68"/>
        <v>Lost</v>
      </c>
    </row>
    <row r="1063" spans="1:16" x14ac:dyDescent="0.2">
      <c r="A1063">
        <v>17931</v>
      </c>
      <c r="B1063" t="b">
        <v>0</v>
      </c>
      <c r="C1063" t="s">
        <v>1479</v>
      </c>
      <c r="D1063" t="s">
        <v>4513</v>
      </c>
      <c r="E1063">
        <v>1148</v>
      </c>
      <c r="F1063" t="s">
        <v>1460</v>
      </c>
      <c r="G1063" t="b">
        <v>0</v>
      </c>
      <c r="H1063" t="str">
        <f>VLOOKUP(A1063,all_municipalities!$A$2:$M$445,2,FALSE)</f>
        <v>Northern Bruce Peninsula, Municipality of</v>
      </c>
      <c r="I1063" t="b">
        <f>VLOOKUP(A1063,all_municipalities!$A$2:$M$445,9,FALSE)</f>
        <v>1</v>
      </c>
      <c r="J1063" t="b">
        <f>VLOOKUP(A1063,all_municipalities!$A$2:$M$445,13, FALSE)</f>
        <v>1</v>
      </c>
      <c r="K1063" t="str">
        <f t="shared" si="65"/>
        <v>NONE</v>
      </c>
      <c r="L1063">
        <v>5</v>
      </c>
      <c r="M1063" t="str">
        <f t="shared" si="66"/>
        <v>17931 Deputy Mayor</v>
      </c>
      <c r="N1063" s="6" t="str">
        <f t="shared" si="67"/>
        <v>17931 Deputy Mayor</v>
      </c>
      <c r="O1063" s="15">
        <f>IF(I1063&lt;&gt;FALSE,VLOOKUP(H1063,internet_municipalities!$B$2:$W$226,22,FALSE),"NO INTERNET")</f>
        <v>6075</v>
      </c>
      <c r="P1063" s="16" t="str">
        <f t="shared" si="68"/>
        <v>Lost</v>
      </c>
    </row>
    <row r="1064" spans="1:16" x14ac:dyDescent="0.2">
      <c r="A1064">
        <v>17931</v>
      </c>
      <c r="B1064" t="b">
        <v>0</v>
      </c>
      <c r="C1064" t="s">
        <v>1463</v>
      </c>
      <c r="D1064" t="s">
        <v>4514</v>
      </c>
      <c r="E1064">
        <v>1376</v>
      </c>
      <c r="F1064" t="s">
        <v>1460</v>
      </c>
      <c r="G1064" t="b">
        <v>0</v>
      </c>
      <c r="H1064" t="str">
        <f>VLOOKUP(A1064,all_municipalities!$A$2:$M$445,2,FALSE)</f>
        <v>Northern Bruce Peninsula, Municipality of</v>
      </c>
      <c r="I1064" t="b">
        <f>VLOOKUP(A1064,all_municipalities!$A$2:$M$445,9,FALSE)</f>
        <v>1</v>
      </c>
      <c r="J1064" t="b">
        <f>VLOOKUP(A1064,all_municipalities!$A$2:$M$445,13, FALSE)</f>
        <v>1</v>
      </c>
      <c r="K1064" t="str">
        <f t="shared" si="65"/>
        <v>NONE</v>
      </c>
      <c r="L1064">
        <v>5</v>
      </c>
      <c r="M1064" t="str">
        <f t="shared" si="66"/>
        <v>17931 Councillor</v>
      </c>
      <c r="N1064" s="6" t="str">
        <f t="shared" si="67"/>
        <v>17931 Councillor</v>
      </c>
      <c r="O1064" s="15">
        <f>IF(I1064&lt;&gt;FALSE,VLOOKUP(H1064,internet_municipalities!$B$2:$W$226,22,FALSE),"NO INTERNET")</f>
        <v>6075</v>
      </c>
      <c r="P1064" s="16" t="str">
        <f t="shared" si="68"/>
        <v>Lost</v>
      </c>
    </row>
    <row r="1065" spans="1:16" x14ac:dyDescent="0.2">
      <c r="A1065">
        <v>17931</v>
      </c>
      <c r="B1065" t="b">
        <v>0</v>
      </c>
      <c r="C1065" t="s">
        <v>1463</v>
      </c>
      <c r="D1065" t="s">
        <v>4515</v>
      </c>
      <c r="E1065">
        <v>1815</v>
      </c>
      <c r="F1065" t="s">
        <v>1460</v>
      </c>
      <c r="G1065" t="b">
        <v>0</v>
      </c>
      <c r="H1065" t="str">
        <f>VLOOKUP(A1065,all_municipalities!$A$2:$M$445,2,FALSE)</f>
        <v>Northern Bruce Peninsula, Municipality of</v>
      </c>
      <c r="I1065" t="b">
        <f>VLOOKUP(A1065,all_municipalities!$A$2:$M$445,9,FALSE)</f>
        <v>1</v>
      </c>
      <c r="J1065" t="b">
        <f>VLOOKUP(A1065,all_municipalities!$A$2:$M$445,13, FALSE)</f>
        <v>1</v>
      </c>
      <c r="K1065" t="str">
        <f t="shared" si="65"/>
        <v>NONE</v>
      </c>
      <c r="L1065">
        <v>5</v>
      </c>
      <c r="M1065" t="str">
        <f t="shared" si="66"/>
        <v>17931 Councillor</v>
      </c>
      <c r="N1065" s="6" t="str">
        <f t="shared" si="67"/>
        <v>17931 Councillor</v>
      </c>
      <c r="O1065" s="15">
        <f>IF(I1065&lt;&gt;FALSE,VLOOKUP(H1065,internet_municipalities!$B$2:$W$226,22,FALSE),"NO INTERNET")</f>
        <v>6075</v>
      </c>
      <c r="P1065" s="16" t="str">
        <f t="shared" si="68"/>
        <v>Lost</v>
      </c>
    </row>
    <row r="1066" spans="1:16" x14ac:dyDescent="0.2">
      <c r="A1066">
        <v>10585</v>
      </c>
      <c r="B1066" t="b">
        <v>1</v>
      </c>
      <c r="C1066" t="s">
        <v>1463</v>
      </c>
      <c r="D1066" t="s">
        <v>4716</v>
      </c>
      <c r="E1066">
        <v>3443</v>
      </c>
      <c r="F1066">
        <v>720</v>
      </c>
      <c r="G1066" t="b">
        <v>0</v>
      </c>
      <c r="H1066" t="str">
        <f>VLOOKUP(A1066,all_municipalities!$A$2:$M$445,2,FALSE)</f>
        <v>Owen Sound, City of</v>
      </c>
      <c r="I1066" t="b">
        <f>VLOOKUP(A1066,all_municipalities!$A$2:$M$445,9,FALSE)</f>
        <v>1</v>
      </c>
      <c r="J1066" t="b">
        <f>VLOOKUP(A1066,all_municipalities!$A$2:$M$445,13, FALSE)</f>
        <v>1</v>
      </c>
      <c r="K1066" t="str">
        <f t="shared" si="65"/>
        <v>LOW</v>
      </c>
      <c r="L1066">
        <v>5</v>
      </c>
      <c r="M1066" t="str">
        <f t="shared" si="66"/>
        <v>10585 Councillor</v>
      </c>
      <c r="N1066" s="6" t="str">
        <f t="shared" si="67"/>
        <v>10585 Councillor</v>
      </c>
      <c r="O1066" s="15">
        <f>IF(I1066&lt;&gt;FALSE,VLOOKUP(H1066,internet_municipalities!$B$2:$W$226,22,FALSE),"NO INTERNET")</f>
        <v>9460</v>
      </c>
      <c r="P1066" s="16">
        <f t="shared" si="68"/>
        <v>7.6109936575052856E-2</v>
      </c>
    </row>
    <row r="1067" spans="1:16" x14ac:dyDescent="0.2">
      <c r="A1067">
        <v>10585</v>
      </c>
      <c r="B1067" t="b">
        <v>1</v>
      </c>
      <c r="C1067" t="s">
        <v>1463</v>
      </c>
      <c r="D1067" t="s">
        <v>4717</v>
      </c>
      <c r="E1067">
        <v>2916</v>
      </c>
      <c r="F1067">
        <v>193</v>
      </c>
      <c r="G1067" t="b">
        <v>0</v>
      </c>
      <c r="H1067" t="str">
        <f>VLOOKUP(A1067,all_municipalities!$A$2:$M$445,2,FALSE)</f>
        <v>Owen Sound, City of</v>
      </c>
      <c r="I1067" t="b">
        <f>VLOOKUP(A1067,all_municipalities!$A$2:$M$445,9,FALSE)</f>
        <v>1</v>
      </c>
      <c r="J1067" t="b">
        <f>VLOOKUP(A1067,all_municipalities!$A$2:$M$445,13, FALSE)</f>
        <v>1</v>
      </c>
      <c r="K1067" t="str">
        <f t="shared" si="65"/>
        <v>LOW</v>
      </c>
      <c r="L1067">
        <v>5</v>
      </c>
      <c r="M1067" t="str">
        <f t="shared" si="66"/>
        <v>10585 Councillor</v>
      </c>
      <c r="N1067" s="6" t="str">
        <f t="shared" si="67"/>
        <v>10585 Councillor</v>
      </c>
      <c r="O1067" s="15">
        <f>IF(I1067&lt;&gt;FALSE,VLOOKUP(H1067,internet_municipalities!$B$2:$W$226,22,FALSE),"NO INTERNET")</f>
        <v>9460</v>
      </c>
      <c r="P1067" s="16">
        <f t="shared" si="68"/>
        <v>2.0401691331923891E-2</v>
      </c>
    </row>
    <row r="1068" spans="1:16" x14ac:dyDescent="0.2">
      <c r="A1068">
        <v>10585</v>
      </c>
      <c r="B1068" t="b">
        <v>1</v>
      </c>
      <c r="C1068" t="s">
        <v>1463</v>
      </c>
      <c r="D1068" t="s">
        <v>4718</v>
      </c>
      <c r="E1068">
        <v>3942</v>
      </c>
      <c r="F1068">
        <v>1219</v>
      </c>
      <c r="G1068" t="b">
        <v>0</v>
      </c>
      <c r="H1068" t="str">
        <f>VLOOKUP(A1068,all_municipalities!$A$2:$M$445,2,FALSE)</f>
        <v>Owen Sound, City of</v>
      </c>
      <c r="I1068" t="b">
        <f>VLOOKUP(A1068,all_municipalities!$A$2:$M$445,9,FALSE)</f>
        <v>1</v>
      </c>
      <c r="J1068" t="b">
        <f>VLOOKUP(A1068,all_municipalities!$A$2:$M$445,13, FALSE)</f>
        <v>1</v>
      </c>
      <c r="K1068" t="str">
        <f t="shared" si="65"/>
        <v>NONE</v>
      </c>
      <c r="L1068">
        <v>5</v>
      </c>
      <c r="M1068" t="str">
        <f t="shared" si="66"/>
        <v>10585 Councillor</v>
      </c>
      <c r="N1068" s="6" t="str">
        <f t="shared" si="67"/>
        <v>10585 Councillor</v>
      </c>
      <c r="O1068" s="15">
        <f>IF(I1068&lt;&gt;FALSE,VLOOKUP(H1068,internet_municipalities!$B$2:$W$226,22,FALSE),"NO INTERNET")</f>
        <v>9460</v>
      </c>
      <c r="P1068" s="16">
        <f t="shared" si="68"/>
        <v>0.12885835095137421</v>
      </c>
    </row>
    <row r="1069" spans="1:16" x14ac:dyDescent="0.2">
      <c r="A1069">
        <v>10585</v>
      </c>
      <c r="B1069" t="b">
        <v>1</v>
      </c>
      <c r="C1069" t="s">
        <v>1479</v>
      </c>
      <c r="D1069" t="s">
        <v>4719</v>
      </c>
      <c r="E1069">
        <v>3717</v>
      </c>
      <c r="F1069">
        <v>1484</v>
      </c>
      <c r="G1069" t="b">
        <v>0</v>
      </c>
      <c r="H1069" t="str">
        <f>VLOOKUP(A1069,all_municipalities!$A$2:$M$445,2,FALSE)</f>
        <v>Owen Sound, City of</v>
      </c>
      <c r="I1069" t="b">
        <f>VLOOKUP(A1069,all_municipalities!$A$2:$M$445,9,FALSE)</f>
        <v>1</v>
      </c>
      <c r="J1069" t="b">
        <f>VLOOKUP(A1069,all_municipalities!$A$2:$M$445,13, FALSE)</f>
        <v>1</v>
      </c>
      <c r="K1069" t="str">
        <f t="shared" si="65"/>
        <v>NONE</v>
      </c>
      <c r="L1069">
        <v>5</v>
      </c>
      <c r="M1069" t="str">
        <f t="shared" si="66"/>
        <v>10585 Deputy Mayor</v>
      </c>
      <c r="N1069" s="6" t="str">
        <f t="shared" si="67"/>
        <v>10585 Deputy Mayor</v>
      </c>
      <c r="O1069" s="15">
        <f>IF(I1069&lt;&gt;FALSE,VLOOKUP(H1069,internet_municipalities!$B$2:$W$226,22,FALSE),"NO INTERNET")</f>
        <v>9460</v>
      </c>
      <c r="P1069" s="16">
        <f t="shared" si="68"/>
        <v>0.15687103594080337</v>
      </c>
    </row>
    <row r="1070" spans="1:16" x14ac:dyDescent="0.2">
      <c r="A1070">
        <v>10585</v>
      </c>
      <c r="B1070" t="b">
        <v>1</v>
      </c>
      <c r="C1070" t="s">
        <v>1463</v>
      </c>
      <c r="D1070" t="s">
        <v>4720</v>
      </c>
      <c r="E1070">
        <v>3201</v>
      </c>
      <c r="F1070">
        <v>478</v>
      </c>
      <c r="G1070" t="b">
        <v>0</v>
      </c>
      <c r="H1070" t="str">
        <f>VLOOKUP(A1070,all_municipalities!$A$2:$M$445,2,FALSE)</f>
        <v>Owen Sound, City of</v>
      </c>
      <c r="I1070" t="b">
        <f>VLOOKUP(A1070,all_municipalities!$A$2:$M$445,9,FALSE)</f>
        <v>1</v>
      </c>
      <c r="J1070" t="b">
        <f>VLOOKUP(A1070,all_municipalities!$A$2:$M$445,13, FALSE)</f>
        <v>1</v>
      </c>
      <c r="K1070" t="str">
        <f t="shared" si="65"/>
        <v>LOW</v>
      </c>
      <c r="L1070">
        <v>5</v>
      </c>
      <c r="M1070" t="str">
        <f t="shared" si="66"/>
        <v>10585 Councillor</v>
      </c>
      <c r="N1070" s="6" t="str">
        <f t="shared" si="67"/>
        <v>10585 Councillor</v>
      </c>
      <c r="O1070" s="15">
        <f>IF(I1070&lt;&gt;FALSE,VLOOKUP(H1070,internet_municipalities!$B$2:$W$226,22,FALSE),"NO INTERNET")</f>
        <v>9460</v>
      </c>
      <c r="P1070" s="16">
        <f t="shared" si="68"/>
        <v>5.0528541226215647E-2</v>
      </c>
    </row>
    <row r="1071" spans="1:16" x14ac:dyDescent="0.2">
      <c r="A1071">
        <v>10585</v>
      </c>
      <c r="B1071" t="b">
        <v>1</v>
      </c>
      <c r="C1071" t="s">
        <v>1463</v>
      </c>
      <c r="D1071" t="s">
        <v>4721</v>
      </c>
      <c r="E1071">
        <v>3534</v>
      </c>
      <c r="F1071">
        <v>811</v>
      </c>
      <c r="G1071" t="b">
        <v>0</v>
      </c>
      <c r="H1071" t="str">
        <f>VLOOKUP(A1071,all_municipalities!$A$2:$M$445,2,FALSE)</f>
        <v>Owen Sound, City of</v>
      </c>
      <c r="I1071" t="b">
        <f>VLOOKUP(A1071,all_municipalities!$A$2:$M$445,9,FALSE)</f>
        <v>1</v>
      </c>
      <c r="J1071" t="b">
        <f>VLOOKUP(A1071,all_municipalities!$A$2:$M$445,13, FALSE)</f>
        <v>1</v>
      </c>
      <c r="K1071" t="str">
        <f t="shared" si="65"/>
        <v>LOW</v>
      </c>
      <c r="L1071">
        <v>5</v>
      </c>
      <c r="M1071" t="str">
        <f t="shared" si="66"/>
        <v>10585 Councillor</v>
      </c>
      <c r="N1071" s="6" t="str">
        <f t="shared" si="67"/>
        <v>10585 Councillor</v>
      </c>
      <c r="O1071" s="15">
        <f>IF(I1071&lt;&gt;FALSE,VLOOKUP(H1071,internet_municipalities!$B$2:$W$226,22,FALSE),"NO INTERNET")</f>
        <v>9460</v>
      </c>
      <c r="P1071" s="16">
        <f t="shared" si="68"/>
        <v>8.5729386892177586E-2</v>
      </c>
    </row>
    <row r="1072" spans="1:16" x14ac:dyDescent="0.2">
      <c r="A1072">
        <v>10585</v>
      </c>
      <c r="B1072" t="b">
        <v>1</v>
      </c>
      <c r="C1072" t="s">
        <v>1463</v>
      </c>
      <c r="D1072" t="s">
        <v>4722</v>
      </c>
      <c r="E1072">
        <v>3888</v>
      </c>
      <c r="F1072">
        <v>1165</v>
      </c>
      <c r="G1072" t="b">
        <v>0</v>
      </c>
      <c r="H1072" t="str">
        <f>VLOOKUP(A1072,all_municipalities!$A$2:$M$445,2,FALSE)</f>
        <v>Owen Sound, City of</v>
      </c>
      <c r="I1072" t="b">
        <f>VLOOKUP(A1072,all_municipalities!$A$2:$M$445,9,FALSE)</f>
        <v>1</v>
      </c>
      <c r="J1072" t="b">
        <f>VLOOKUP(A1072,all_municipalities!$A$2:$M$445,13, FALSE)</f>
        <v>1</v>
      </c>
      <c r="K1072" t="str">
        <f t="shared" si="65"/>
        <v>NONE</v>
      </c>
      <c r="L1072">
        <v>5</v>
      </c>
      <c r="M1072" t="str">
        <f t="shared" si="66"/>
        <v>10585 Councillor</v>
      </c>
      <c r="N1072" s="6" t="str">
        <f t="shared" si="67"/>
        <v>10585 Councillor</v>
      </c>
      <c r="O1072" s="15">
        <f>IF(I1072&lt;&gt;FALSE,VLOOKUP(H1072,internet_municipalities!$B$2:$W$226,22,FALSE),"NO INTERNET")</f>
        <v>9460</v>
      </c>
      <c r="P1072" s="16">
        <f t="shared" si="68"/>
        <v>0.12315010570824525</v>
      </c>
    </row>
    <row r="1073" spans="1:16" x14ac:dyDescent="0.2">
      <c r="A1073">
        <v>10585</v>
      </c>
      <c r="B1073" t="b">
        <v>1</v>
      </c>
      <c r="C1073" t="s">
        <v>1463</v>
      </c>
      <c r="D1073" t="s">
        <v>4723</v>
      </c>
      <c r="E1073">
        <v>3048</v>
      </c>
      <c r="F1073">
        <v>325</v>
      </c>
      <c r="G1073" t="b">
        <v>0</v>
      </c>
      <c r="H1073" t="str">
        <f>VLOOKUP(A1073,all_municipalities!$A$2:$M$445,2,FALSE)</f>
        <v>Owen Sound, City of</v>
      </c>
      <c r="I1073" t="b">
        <f>VLOOKUP(A1073,all_municipalities!$A$2:$M$445,9,FALSE)</f>
        <v>1</v>
      </c>
      <c r="J1073" t="b">
        <f>VLOOKUP(A1073,all_municipalities!$A$2:$M$445,13, FALSE)</f>
        <v>1</v>
      </c>
      <c r="K1073" t="str">
        <f t="shared" si="65"/>
        <v>LOW</v>
      </c>
      <c r="L1073">
        <v>5</v>
      </c>
      <c r="M1073" t="str">
        <f t="shared" si="66"/>
        <v>10585 Councillor</v>
      </c>
      <c r="N1073" s="6" t="str">
        <f t="shared" si="67"/>
        <v>10585 Councillor</v>
      </c>
      <c r="O1073" s="15">
        <f>IF(I1073&lt;&gt;FALSE,VLOOKUP(H1073,internet_municipalities!$B$2:$W$226,22,FALSE),"NO INTERNET")</f>
        <v>9460</v>
      </c>
      <c r="P1073" s="16">
        <f t="shared" si="68"/>
        <v>3.4355179704016914E-2</v>
      </c>
    </row>
    <row r="1074" spans="1:16" x14ac:dyDescent="0.2">
      <c r="A1074">
        <v>10585</v>
      </c>
      <c r="B1074" t="b">
        <v>0</v>
      </c>
      <c r="C1074" t="s">
        <v>1479</v>
      </c>
      <c r="D1074" t="s">
        <v>4724</v>
      </c>
      <c r="E1074">
        <v>2233</v>
      </c>
      <c r="F1074" t="s">
        <v>1460</v>
      </c>
      <c r="G1074" t="b">
        <v>0</v>
      </c>
      <c r="H1074" t="str">
        <f>VLOOKUP(A1074,all_municipalities!$A$2:$M$445,2,FALSE)</f>
        <v>Owen Sound, City of</v>
      </c>
      <c r="I1074" t="b">
        <f>VLOOKUP(A1074,all_municipalities!$A$2:$M$445,9,FALSE)</f>
        <v>1</v>
      </c>
      <c r="J1074" t="b">
        <f>VLOOKUP(A1074,all_municipalities!$A$2:$M$445,13, FALSE)</f>
        <v>1</v>
      </c>
      <c r="K1074" t="str">
        <f t="shared" si="65"/>
        <v>NONE</v>
      </c>
      <c r="L1074">
        <v>5</v>
      </c>
      <c r="M1074" t="str">
        <f t="shared" si="66"/>
        <v>10585 Deputy Mayor</v>
      </c>
      <c r="N1074" s="6" t="str">
        <f t="shared" si="67"/>
        <v>10585 Deputy Mayor</v>
      </c>
      <c r="O1074" s="15">
        <f>IF(I1074&lt;&gt;FALSE,VLOOKUP(H1074,internet_municipalities!$B$2:$W$226,22,FALSE),"NO INTERNET")</f>
        <v>9460</v>
      </c>
      <c r="P1074" s="16" t="str">
        <f t="shared" si="68"/>
        <v>Lost</v>
      </c>
    </row>
    <row r="1075" spans="1:16" x14ac:dyDescent="0.2">
      <c r="A1075">
        <v>10585</v>
      </c>
      <c r="B1075" t="b">
        <v>0</v>
      </c>
      <c r="C1075" t="s">
        <v>1463</v>
      </c>
      <c r="D1075" t="s">
        <v>4725</v>
      </c>
      <c r="E1075">
        <v>2723</v>
      </c>
      <c r="F1075" t="s">
        <v>1460</v>
      </c>
      <c r="G1075" t="b">
        <v>0</v>
      </c>
      <c r="H1075" t="str">
        <f>VLOOKUP(A1075,all_municipalities!$A$2:$M$445,2,FALSE)</f>
        <v>Owen Sound, City of</v>
      </c>
      <c r="I1075" t="b">
        <f>VLOOKUP(A1075,all_municipalities!$A$2:$M$445,9,FALSE)</f>
        <v>1</v>
      </c>
      <c r="J1075" t="b">
        <f>VLOOKUP(A1075,all_municipalities!$A$2:$M$445,13, FALSE)</f>
        <v>1</v>
      </c>
      <c r="K1075" t="str">
        <f t="shared" si="65"/>
        <v>NONE</v>
      </c>
      <c r="L1075">
        <v>5</v>
      </c>
      <c r="M1075" t="str">
        <f t="shared" si="66"/>
        <v>10585 Councillor</v>
      </c>
      <c r="N1075" s="6" t="str">
        <f t="shared" si="67"/>
        <v>10585 Councillor</v>
      </c>
      <c r="O1075" s="15">
        <f>IF(I1075&lt;&gt;FALSE,VLOOKUP(H1075,internet_municipalities!$B$2:$W$226,22,FALSE),"NO INTERNET")</f>
        <v>9460</v>
      </c>
      <c r="P1075" s="16" t="str">
        <f t="shared" si="68"/>
        <v>Lost</v>
      </c>
    </row>
    <row r="1076" spans="1:16" x14ac:dyDescent="0.2">
      <c r="A1076">
        <v>10585</v>
      </c>
      <c r="B1076" t="b">
        <v>0</v>
      </c>
      <c r="C1076" t="s">
        <v>1463</v>
      </c>
      <c r="D1076" t="s">
        <v>4726</v>
      </c>
      <c r="E1076">
        <v>994</v>
      </c>
      <c r="F1076" t="s">
        <v>1460</v>
      </c>
      <c r="G1076" t="b">
        <v>0</v>
      </c>
      <c r="H1076" t="str">
        <f>VLOOKUP(A1076,all_municipalities!$A$2:$M$445,2,FALSE)</f>
        <v>Owen Sound, City of</v>
      </c>
      <c r="I1076" t="b">
        <f>VLOOKUP(A1076,all_municipalities!$A$2:$M$445,9,FALSE)</f>
        <v>1</v>
      </c>
      <c r="J1076" t="b">
        <f>VLOOKUP(A1076,all_municipalities!$A$2:$M$445,13, FALSE)</f>
        <v>1</v>
      </c>
      <c r="K1076" t="str">
        <f t="shared" si="65"/>
        <v>NONE</v>
      </c>
      <c r="L1076">
        <v>5</v>
      </c>
      <c r="M1076" t="str">
        <f t="shared" si="66"/>
        <v>10585 Councillor</v>
      </c>
      <c r="N1076" s="6" t="str">
        <f t="shared" si="67"/>
        <v>10585 Councillor</v>
      </c>
      <c r="O1076" s="15">
        <f>IF(I1076&lt;&gt;FALSE,VLOOKUP(H1076,internet_municipalities!$B$2:$W$226,22,FALSE),"NO INTERNET")</f>
        <v>9460</v>
      </c>
      <c r="P1076" s="16" t="str">
        <f t="shared" si="68"/>
        <v>Lost</v>
      </c>
    </row>
    <row r="1077" spans="1:16" x14ac:dyDescent="0.2">
      <c r="A1077">
        <v>10585</v>
      </c>
      <c r="B1077" t="b">
        <v>0</v>
      </c>
      <c r="C1077" t="s">
        <v>1463</v>
      </c>
      <c r="D1077" t="s">
        <v>4727</v>
      </c>
      <c r="E1077">
        <v>1744</v>
      </c>
      <c r="F1077" t="s">
        <v>1460</v>
      </c>
      <c r="G1077" t="b">
        <v>0</v>
      </c>
      <c r="H1077" t="str">
        <f>VLOOKUP(A1077,all_municipalities!$A$2:$M$445,2,FALSE)</f>
        <v>Owen Sound, City of</v>
      </c>
      <c r="I1077" t="b">
        <f>VLOOKUP(A1077,all_municipalities!$A$2:$M$445,9,FALSE)</f>
        <v>1</v>
      </c>
      <c r="J1077" t="b">
        <f>VLOOKUP(A1077,all_municipalities!$A$2:$M$445,13, FALSE)</f>
        <v>1</v>
      </c>
      <c r="K1077" t="str">
        <f t="shared" si="65"/>
        <v>NONE</v>
      </c>
      <c r="L1077">
        <v>5</v>
      </c>
      <c r="M1077" t="str">
        <f t="shared" si="66"/>
        <v>10585 Councillor</v>
      </c>
      <c r="N1077" s="6" t="str">
        <f t="shared" si="67"/>
        <v>10585 Councillor</v>
      </c>
      <c r="O1077" s="15">
        <f>IF(I1077&lt;&gt;FALSE,VLOOKUP(H1077,internet_municipalities!$B$2:$W$226,22,FALSE),"NO INTERNET")</f>
        <v>9460</v>
      </c>
      <c r="P1077" s="16" t="str">
        <f t="shared" si="68"/>
        <v>Lost</v>
      </c>
    </row>
    <row r="1078" spans="1:16" x14ac:dyDescent="0.2">
      <c r="A1078">
        <v>10585</v>
      </c>
      <c r="B1078" t="b">
        <v>0</v>
      </c>
      <c r="C1078" t="s">
        <v>1463</v>
      </c>
      <c r="D1078" t="s">
        <v>4728</v>
      </c>
      <c r="E1078">
        <v>946</v>
      </c>
      <c r="F1078" t="s">
        <v>1460</v>
      </c>
      <c r="G1078" t="b">
        <v>0</v>
      </c>
      <c r="H1078" t="str">
        <f>VLOOKUP(A1078,all_municipalities!$A$2:$M$445,2,FALSE)</f>
        <v>Owen Sound, City of</v>
      </c>
      <c r="I1078" t="b">
        <f>VLOOKUP(A1078,all_municipalities!$A$2:$M$445,9,FALSE)</f>
        <v>1</v>
      </c>
      <c r="J1078" t="b">
        <f>VLOOKUP(A1078,all_municipalities!$A$2:$M$445,13, FALSE)</f>
        <v>1</v>
      </c>
      <c r="K1078" t="str">
        <f t="shared" si="65"/>
        <v>NONE</v>
      </c>
      <c r="L1078">
        <v>5</v>
      </c>
      <c r="M1078" t="str">
        <f t="shared" si="66"/>
        <v>10585 Councillor</v>
      </c>
      <c r="N1078" s="6" t="str">
        <f t="shared" si="67"/>
        <v>10585 Councillor</v>
      </c>
      <c r="O1078" s="15">
        <f>IF(I1078&lt;&gt;FALSE,VLOOKUP(H1078,internet_municipalities!$B$2:$W$226,22,FALSE),"NO INTERNET")</f>
        <v>9460</v>
      </c>
      <c r="P1078" s="16" t="str">
        <f t="shared" si="68"/>
        <v>Lost</v>
      </c>
    </row>
    <row r="1079" spans="1:16" x14ac:dyDescent="0.2">
      <c r="A1079">
        <v>10585</v>
      </c>
      <c r="B1079" t="b">
        <v>0</v>
      </c>
      <c r="C1079" t="s">
        <v>1463</v>
      </c>
      <c r="D1079" t="s">
        <v>4729</v>
      </c>
      <c r="E1079">
        <v>1428</v>
      </c>
      <c r="F1079" t="s">
        <v>1460</v>
      </c>
      <c r="G1079" t="b">
        <v>0</v>
      </c>
      <c r="H1079" t="str">
        <f>VLOOKUP(A1079,all_municipalities!$A$2:$M$445,2,FALSE)</f>
        <v>Owen Sound, City of</v>
      </c>
      <c r="I1079" t="b">
        <f>VLOOKUP(A1079,all_municipalities!$A$2:$M$445,9,FALSE)</f>
        <v>1</v>
      </c>
      <c r="J1079" t="b">
        <f>VLOOKUP(A1079,all_municipalities!$A$2:$M$445,13, FALSE)</f>
        <v>1</v>
      </c>
      <c r="K1079" t="str">
        <f t="shared" si="65"/>
        <v>NONE</v>
      </c>
      <c r="L1079">
        <v>5</v>
      </c>
      <c r="M1079" t="str">
        <f t="shared" si="66"/>
        <v>10585 Councillor</v>
      </c>
      <c r="N1079" s="6" t="str">
        <f t="shared" si="67"/>
        <v>10585 Councillor</v>
      </c>
      <c r="O1079" s="15">
        <f>IF(I1079&lt;&gt;FALSE,VLOOKUP(H1079,internet_municipalities!$B$2:$W$226,22,FALSE),"NO INTERNET")</f>
        <v>9460</v>
      </c>
      <c r="P1079" s="16" t="str">
        <f t="shared" si="68"/>
        <v>Lost</v>
      </c>
    </row>
    <row r="1080" spans="1:16" x14ac:dyDescent="0.2">
      <c r="A1080">
        <v>10585</v>
      </c>
      <c r="B1080" t="b">
        <v>0</v>
      </c>
      <c r="C1080" t="s">
        <v>1463</v>
      </c>
      <c r="D1080" t="s">
        <v>4730</v>
      </c>
      <c r="E1080">
        <v>971</v>
      </c>
      <c r="F1080" t="s">
        <v>1460</v>
      </c>
      <c r="G1080" t="b">
        <v>0</v>
      </c>
      <c r="H1080" t="str">
        <f>VLOOKUP(A1080,all_municipalities!$A$2:$M$445,2,FALSE)</f>
        <v>Owen Sound, City of</v>
      </c>
      <c r="I1080" t="b">
        <f>VLOOKUP(A1080,all_municipalities!$A$2:$M$445,9,FALSE)</f>
        <v>1</v>
      </c>
      <c r="J1080" t="b">
        <f>VLOOKUP(A1080,all_municipalities!$A$2:$M$445,13, FALSE)</f>
        <v>1</v>
      </c>
      <c r="K1080" t="str">
        <f t="shared" si="65"/>
        <v>NONE</v>
      </c>
      <c r="L1080">
        <v>5</v>
      </c>
      <c r="M1080" t="str">
        <f t="shared" si="66"/>
        <v>10585 Councillor</v>
      </c>
      <c r="N1080" s="6" t="str">
        <f t="shared" si="67"/>
        <v>10585 Councillor</v>
      </c>
      <c r="O1080" s="15">
        <f>IF(I1080&lt;&gt;FALSE,VLOOKUP(H1080,internet_municipalities!$B$2:$W$226,22,FALSE),"NO INTERNET")</f>
        <v>9460</v>
      </c>
      <c r="P1080" s="16" t="str">
        <f t="shared" si="68"/>
        <v>Lost</v>
      </c>
    </row>
    <row r="1081" spans="1:16" x14ac:dyDescent="0.2">
      <c r="A1081">
        <v>10629</v>
      </c>
      <c r="B1081" t="b">
        <v>1</v>
      </c>
      <c r="C1081" t="s">
        <v>1463</v>
      </c>
      <c r="D1081" t="s">
        <v>4934</v>
      </c>
      <c r="E1081">
        <v>468</v>
      </c>
      <c r="F1081">
        <v>123</v>
      </c>
      <c r="G1081" t="b">
        <v>0</v>
      </c>
      <c r="H1081" t="str">
        <f>VLOOKUP(A1081,all_municipalities!$A$2:$M$445,2,FALSE)</f>
        <v>Point Edward, Village of</v>
      </c>
      <c r="I1081" t="b">
        <f>VLOOKUP(A1081,all_municipalities!$A$2:$M$445,9,FALSE)</f>
        <v>1</v>
      </c>
      <c r="J1081" t="b">
        <f>VLOOKUP(A1081,all_municipalities!$A$2:$M$445,13, FALSE)</f>
        <v>1</v>
      </c>
      <c r="K1081" t="str">
        <f t="shared" si="65"/>
        <v>LOW</v>
      </c>
      <c r="L1081">
        <v>5</v>
      </c>
      <c r="M1081" t="str">
        <f t="shared" si="66"/>
        <v>10629 Councillor</v>
      </c>
      <c r="N1081" s="6" t="str">
        <f t="shared" si="67"/>
        <v>10629 Councillor</v>
      </c>
      <c r="O1081" s="15">
        <f>IF(I1081&lt;&gt;FALSE,VLOOKUP(H1081,internet_municipalities!$B$2:$W$226,22,FALSE),"NO INTERNET")</f>
        <v>953</v>
      </c>
      <c r="P1081" s="16">
        <f t="shared" si="68"/>
        <v>0.12906610703043023</v>
      </c>
    </row>
    <row r="1082" spans="1:16" x14ac:dyDescent="0.2">
      <c r="A1082">
        <v>10629</v>
      </c>
      <c r="B1082" t="b">
        <v>1</v>
      </c>
      <c r="C1082" t="s">
        <v>1463</v>
      </c>
      <c r="D1082" t="s">
        <v>4935</v>
      </c>
      <c r="E1082">
        <v>585</v>
      </c>
      <c r="F1082">
        <v>240</v>
      </c>
      <c r="G1082" t="b">
        <v>0</v>
      </c>
      <c r="H1082" t="str">
        <f>VLOOKUP(A1082,all_municipalities!$A$2:$M$445,2,FALSE)</f>
        <v>Point Edward, Village of</v>
      </c>
      <c r="I1082" t="b">
        <f>VLOOKUP(A1082,all_municipalities!$A$2:$M$445,9,FALSE)</f>
        <v>1</v>
      </c>
      <c r="J1082" t="b">
        <f>VLOOKUP(A1082,all_municipalities!$A$2:$M$445,13, FALSE)</f>
        <v>1</v>
      </c>
      <c r="K1082" t="str">
        <f t="shared" si="65"/>
        <v>LOW</v>
      </c>
      <c r="L1082">
        <v>5</v>
      </c>
      <c r="M1082" t="str">
        <f t="shared" si="66"/>
        <v>10629 Councillor</v>
      </c>
      <c r="N1082" s="6" t="str">
        <f t="shared" si="67"/>
        <v>10629 Councillor</v>
      </c>
      <c r="O1082" s="15">
        <f>IF(I1082&lt;&gt;FALSE,VLOOKUP(H1082,internet_municipalities!$B$2:$W$226,22,FALSE),"NO INTERNET")</f>
        <v>953</v>
      </c>
      <c r="P1082" s="16">
        <f t="shared" si="68"/>
        <v>0.25183630640083943</v>
      </c>
    </row>
    <row r="1083" spans="1:16" x14ac:dyDescent="0.2">
      <c r="A1083">
        <v>10629</v>
      </c>
      <c r="B1083" t="b">
        <v>1</v>
      </c>
      <c r="C1083" t="s">
        <v>1463</v>
      </c>
      <c r="D1083" t="s">
        <v>4936</v>
      </c>
      <c r="E1083">
        <v>377</v>
      </c>
      <c r="F1083">
        <v>32</v>
      </c>
      <c r="G1083" t="b">
        <v>0</v>
      </c>
      <c r="H1083" t="str">
        <f>VLOOKUP(A1083,all_municipalities!$A$2:$M$445,2,FALSE)</f>
        <v>Point Edward, Village of</v>
      </c>
      <c r="I1083" t="b">
        <f>VLOOKUP(A1083,all_municipalities!$A$2:$M$445,9,FALSE)</f>
        <v>1</v>
      </c>
      <c r="J1083" t="b">
        <f>VLOOKUP(A1083,all_municipalities!$A$2:$M$445,13, FALSE)</f>
        <v>1</v>
      </c>
      <c r="K1083" t="str">
        <f t="shared" si="65"/>
        <v>MID</v>
      </c>
      <c r="L1083">
        <v>5</v>
      </c>
      <c r="M1083" t="str">
        <f t="shared" si="66"/>
        <v>10629 Councillor</v>
      </c>
      <c r="N1083" s="6" t="str">
        <f t="shared" si="67"/>
        <v>10629 Councillor</v>
      </c>
      <c r="O1083" s="15">
        <f>IF(I1083&lt;&gt;FALSE,VLOOKUP(H1083,internet_municipalities!$B$2:$W$226,22,FALSE),"NO INTERNET")</f>
        <v>953</v>
      </c>
      <c r="P1083" s="16">
        <f t="shared" si="68"/>
        <v>3.3578174186778595E-2</v>
      </c>
    </row>
    <row r="1084" spans="1:16" x14ac:dyDescent="0.2">
      <c r="A1084">
        <v>10629</v>
      </c>
      <c r="B1084" t="b">
        <v>1</v>
      </c>
      <c r="C1084" t="s">
        <v>1463</v>
      </c>
      <c r="D1084" t="s">
        <v>4937</v>
      </c>
      <c r="E1084">
        <v>531</v>
      </c>
      <c r="F1084">
        <v>186</v>
      </c>
      <c r="G1084" t="b">
        <v>0</v>
      </c>
      <c r="H1084" t="str">
        <f>VLOOKUP(A1084,all_municipalities!$A$2:$M$445,2,FALSE)</f>
        <v>Point Edward, Village of</v>
      </c>
      <c r="I1084" t="b">
        <f>VLOOKUP(A1084,all_municipalities!$A$2:$M$445,9,FALSE)</f>
        <v>1</v>
      </c>
      <c r="J1084" t="b">
        <f>VLOOKUP(A1084,all_municipalities!$A$2:$M$445,13, FALSE)</f>
        <v>1</v>
      </c>
      <c r="K1084" t="str">
        <f t="shared" si="65"/>
        <v>LOW</v>
      </c>
      <c r="L1084">
        <v>5</v>
      </c>
      <c r="M1084" t="str">
        <f t="shared" si="66"/>
        <v>10629 Councillor</v>
      </c>
      <c r="N1084" s="6" t="str">
        <f t="shared" si="67"/>
        <v>10629 Councillor</v>
      </c>
      <c r="O1084" s="15">
        <f>IF(I1084&lt;&gt;FALSE,VLOOKUP(H1084,internet_municipalities!$B$2:$W$226,22,FALSE),"NO INTERNET")</f>
        <v>953</v>
      </c>
      <c r="P1084" s="16">
        <f t="shared" si="68"/>
        <v>0.19517313746065057</v>
      </c>
    </row>
    <row r="1085" spans="1:16" x14ac:dyDescent="0.2">
      <c r="A1085">
        <v>10629</v>
      </c>
      <c r="B1085" t="b">
        <v>0</v>
      </c>
      <c r="C1085" t="s">
        <v>1463</v>
      </c>
      <c r="D1085" t="s">
        <v>4938</v>
      </c>
      <c r="E1085">
        <v>345</v>
      </c>
      <c r="F1085" t="s">
        <v>1460</v>
      </c>
      <c r="G1085" t="b">
        <v>0</v>
      </c>
      <c r="H1085" t="str">
        <f>VLOOKUP(A1085,all_municipalities!$A$2:$M$445,2,FALSE)</f>
        <v>Point Edward, Village of</v>
      </c>
      <c r="I1085" t="b">
        <f>VLOOKUP(A1085,all_municipalities!$A$2:$M$445,9,FALSE)</f>
        <v>1</v>
      </c>
      <c r="J1085" t="b">
        <f>VLOOKUP(A1085,all_municipalities!$A$2:$M$445,13, FALSE)</f>
        <v>1</v>
      </c>
      <c r="K1085" t="str">
        <f t="shared" si="65"/>
        <v>NONE</v>
      </c>
      <c r="L1085">
        <v>5</v>
      </c>
      <c r="M1085" t="str">
        <f t="shared" si="66"/>
        <v>10629 Councillor</v>
      </c>
      <c r="N1085" s="6" t="str">
        <f t="shared" si="67"/>
        <v>10629 Councillor</v>
      </c>
      <c r="O1085" s="15">
        <f>IF(I1085&lt;&gt;FALSE,VLOOKUP(H1085,internet_municipalities!$B$2:$W$226,22,FALSE),"NO INTERNET")</f>
        <v>953</v>
      </c>
      <c r="P1085" s="16" t="str">
        <f t="shared" si="68"/>
        <v>Lost</v>
      </c>
    </row>
    <row r="1086" spans="1:16" x14ac:dyDescent="0.2">
      <c r="A1086">
        <v>17930</v>
      </c>
      <c r="B1086" t="b">
        <v>1</v>
      </c>
      <c r="C1086" t="s">
        <v>1463</v>
      </c>
      <c r="D1086" t="s">
        <v>5089</v>
      </c>
      <c r="E1086">
        <v>877</v>
      </c>
      <c r="F1086">
        <v>43</v>
      </c>
      <c r="G1086" t="b">
        <v>0</v>
      </c>
      <c r="H1086" t="str">
        <f>VLOOKUP(A1086,all_municipalities!$A$2:$M$445,2,FALSE)</f>
        <v>Red Lake, Municipality of</v>
      </c>
      <c r="I1086" t="b">
        <f>VLOOKUP(A1086,all_municipalities!$A$2:$M$445,9,FALSE)</f>
        <v>1</v>
      </c>
      <c r="J1086" t="b">
        <f>VLOOKUP(A1086,all_municipalities!$A$2:$M$445,13, FALSE)</f>
        <v>1</v>
      </c>
      <c r="K1086" t="str">
        <f t="shared" si="65"/>
        <v>MID</v>
      </c>
      <c r="L1086">
        <v>5</v>
      </c>
      <c r="M1086" t="str">
        <f t="shared" si="66"/>
        <v>17930 Councillor</v>
      </c>
      <c r="N1086" s="6" t="str">
        <f t="shared" si="67"/>
        <v>17930 Councillor</v>
      </c>
      <c r="O1086" s="15">
        <f>IF(I1086&lt;&gt;FALSE,VLOOKUP(H1086,internet_municipalities!$B$2:$W$226,22,FALSE),"NO INTERNET")</f>
        <v>1077</v>
      </c>
      <c r="P1086" s="16">
        <f t="shared" si="68"/>
        <v>3.9925719591457756E-2</v>
      </c>
    </row>
    <row r="1087" spans="1:16" x14ac:dyDescent="0.2">
      <c r="A1087">
        <v>17930</v>
      </c>
      <c r="B1087" t="b">
        <v>1</v>
      </c>
      <c r="C1087" t="s">
        <v>1463</v>
      </c>
      <c r="D1087" t="s">
        <v>5090</v>
      </c>
      <c r="E1087">
        <v>1139</v>
      </c>
      <c r="F1087">
        <v>305</v>
      </c>
      <c r="G1087" t="b">
        <v>0</v>
      </c>
      <c r="H1087" t="str">
        <f>VLOOKUP(A1087,all_municipalities!$A$2:$M$445,2,FALSE)</f>
        <v>Red Lake, Municipality of</v>
      </c>
      <c r="I1087" t="b">
        <f>VLOOKUP(A1087,all_municipalities!$A$2:$M$445,9,FALSE)</f>
        <v>1</v>
      </c>
      <c r="J1087" t="b">
        <f>VLOOKUP(A1087,all_municipalities!$A$2:$M$445,13, FALSE)</f>
        <v>1</v>
      </c>
      <c r="K1087" t="str">
        <f t="shared" si="65"/>
        <v>LOW</v>
      </c>
      <c r="L1087">
        <v>5</v>
      </c>
      <c r="M1087" t="str">
        <f t="shared" si="66"/>
        <v>17930 Councillor</v>
      </c>
      <c r="N1087" s="6" t="str">
        <f t="shared" si="67"/>
        <v>17930 Councillor</v>
      </c>
      <c r="O1087" s="15">
        <f>IF(I1087&lt;&gt;FALSE,VLOOKUP(H1087,internet_municipalities!$B$2:$W$226,22,FALSE),"NO INTERNET")</f>
        <v>1077</v>
      </c>
      <c r="P1087" s="16">
        <f t="shared" si="68"/>
        <v>0.28319405756731664</v>
      </c>
    </row>
    <row r="1088" spans="1:16" x14ac:dyDescent="0.2">
      <c r="A1088">
        <v>17930</v>
      </c>
      <c r="B1088" t="b">
        <v>1</v>
      </c>
      <c r="C1088" t="s">
        <v>1463</v>
      </c>
      <c r="D1088" t="s">
        <v>5091</v>
      </c>
      <c r="E1088">
        <v>1014</v>
      </c>
      <c r="F1088">
        <v>180</v>
      </c>
      <c r="G1088" t="b">
        <v>0</v>
      </c>
      <c r="H1088" t="str">
        <f>VLOOKUP(A1088,all_municipalities!$A$2:$M$445,2,FALSE)</f>
        <v>Red Lake, Municipality of</v>
      </c>
      <c r="I1088" t="b">
        <f>VLOOKUP(A1088,all_municipalities!$A$2:$M$445,9,FALSE)</f>
        <v>1</v>
      </c>
      <c r="J1088" t="b">
        <f>VLOOKUP(A1088,all_municipalities!$A$2:$M$445,13, FALSE)</f>
        <v>1</v>
      </c>
      <c r="K1088" t="str">
        <f t="shared" si="65"/>
        <v>LOW</v>
      </c>
      <c r="L1088">
        <v>5</v>
      </c>
      <c r="M1088" t="str">
        <f t="shared" si="66"/>
        <v>17930 Councillor</v>
      </c>
      <c r="N1088" s="6" t="str">
        <f t="shared" si="67"/>
        <v>17930 Councillor</v>
      </c>
      <c r="O1088" s="15">
        <f>IF(I1088&lt;&gt;FALSE,VLOOKUP(H1088,internet_municipalities!$B$2:$W$226,22,FALSE),"NO INTERNET")</f>
        <v>1077</v>
      </c>
      <c r="P1088" s="16">
        <f t="shared" si="68"/>
        <v>0.16713091922005571</v>
      </c>
    </row>
    <row r="1089" spans="1:16" x14ac:dyDescent="0.2">
      <c r="A1089">
        <v>17930</v>
      </c>
      <c r="B1089" t="b">
        <v>1</v>
      </c>
      <c r="C1089" t="s">
        <v>1463</v>
      </c>
      <c r="D1089" t="s">
        <v>5092</v>
      </c>
      <c r="E1089">
        <v>1152</v>
      </c>
      <c r="F1089">
        <v>318</v>
      </c>
      <c r="G1089" t="b">
        <v>0</v>
      </c>
      <c r="H1089" t="str">
        <f>VLOOKUP(A1089,all_municipalities!$A$2:$M$445,2,FALSE)</f>
        <v>Red Lake, Municipality of</v>
      </c>
      <c r="I1089" t="b">
        <f>VLOOKUP(A1089,all_municipalities!$A$2:$M$445,9,FALSE)</f>
        <v>1</v>
      </c>
      <c r="J1089" t="b">
        <f>VLOOKUP(A1089,all_municipalities!$A$2:$M$445,13, FALSE)</f>
        <v>1</v>
      </c>
      <c r="K1089" t="str">
        <f t="shared" si="65"/>
        <v>LOW</v>
      </c>
      <c r="L1089">
        <v>5</v>
      </c>
      <c r="M1089" t="str">
        <f t="shared" si="66"/>
        <v>17930 Councillor</v>
      </c>
      <c r="N1089" s="6" t="str">
        <f t="shared" si="67"/>
        <v>17930 Councillor</v>
      </c>
      <c r="O1089" s="15">
        <f>IF(I1089&lt;&gt;FALSE,VLOOKUP(H1089,internet_municipalities!$B$2:$W$226,22,FALSE),"NO INTERNET")</f>
        <v>1077</v>
      </c>
      <c r="P1089" s="16">
        <f t="shared" si="68"/>
        <v>0.29526462395543174</v>
      </c>
    </row>
    <row r="1090" spans="1:16" x14ac:dyDescent="0.2">
      <c r="A1090">
        <v>17930</v>
      </c>
      <c r="B1090" t="b">
        <v>0</v>
      </c>
      <c r="C1090" t="s">
        <v>1463</v>
      </c>
      <c r="D1090" t="s">
        <v>5093</v>
      </c>
      <c r="E1090">
        <v>834</v>
      </c>
      <c r="F1090" t="s">
        <v>1460</v>
      </c>
      <c r="G1090" t="b">
        <v>0</v>
      </c>
      <c r="H1090" t="str">
        <f>VLOOKUP(A1090,all_municipalities!$A$2:$M$445,2,FALSE)</f>
        <v>Red Lake, Municipality of</v>
      </c>
      <c r="I1090" t="b">
        <f>VLOOKUP(A1090,all_municipalities!$A$2:$M$445,9,FALSE)</f>
        <v>1</v>
      </c>
      <c r="J1090" t="b">
        <f>VLOOKUP(A1090,all_municipalities!$A$2:$M$445,13, FALSE)</f>
        <v>1</v>
      </c>
      <c r="K1090" t="str">
        <f t="shared" ref="K1090:K1153" si="69">IF(J1090=TRUE,IF(F1090&lt;=10,"HIGH",IF(F1090&lt;=100,"MID",IF(F1090&lt;=1000,"LOW","NONE"))),"NONE")</f>
        <v>NONE</v>
      </c>
      <c r="L1090">
        <v>5</v>
      </c>
      <c r="M1090" t="str">
        <f t="shared" ref="M1090:M1153" si="70">CONCATENATE(A1090, " ",C1090)</f>
        <v>17930 Councillor</v>
      </c>
      <c r="N1090" s="6" t="str">
        <f t="shared" si="67"/>
        <v>17930 Councillor</v>
      </c>
      <c r="O1090" s="15">
        <f>IF(I1090&lt;&gt;FALSE,VLOOKUP(H1090,internet_municipalities!$B$2:$W$226,22,FALSE),"NO INTERNET")</f>
        <v>1077</v>
      </c>
      <c r="P1090" s="16" t="str">
        <f t="shared" si="68"/>
        <v>Lost</v>
      </c>
    </row>
    <row r="1091" spans="1:16" x14ac:dyDescent="0.2">
      <c r="A1091">
        <v>17930</v>
      </c>
      <c r="B1091" t="b">
        <v>0</v>
      </c>
      <c r="C1091" t="s">
        <v>1463</v>
      </c>
      <c r="D1091" t="s">
        <v>5094</v>
      </c>
      <c r="E1091">
        <v>538</v>
      </c>
      <c r="F1091" t="s">
        <v>1460</v>
      </c>
      <c r="G1091" t="b">
        <v>0</v>
      </c>
      <c r="H1091" t="str">
        <f>VLOOKUP(A1091,all_municipalities!$A$2:$M$445,2,FALSE)</f>
        <v>Red Lake, Municipality of</v>
      </c>
      <c r="I1091" t="b">
        <f>VLOOKUP(A1091,all_municipalities!$A$2:$M$445,9,FALSE)</f>
        <v>1</v>
      </c>
      <c r="J1091" t="b">
        <f>VLOOKUP(A1091,all_municipalities!$A$2:$M$445,13, FALSE)</f>
        <v>1</v>
      </c>
      <c r="K1091" t="str">
        <f t="shared" si="69"/>
        <v>NONE</v>
      </c>
      <c r="L1091">
        <v>5</v>
      </c>
      <c r="M1091" t="str">
        <f t="shared" si="70"/>
        <v>17930 Councillor</v>
      </c>
      <c r="N1091" s="6" t="str">
        <f t="shared" ref="N1091:N1154" si="71">IF(I1091,M1091,"")</f>
        <v>17930 Councillor</v>
      </c>
      <c r="O1091" s="15">
        <f>IF(I1091&lt;&gt;FALSE,VLOOKUP(H1091,internet_municipalities!$B$2:$W$226,22,FALSE),"NO INTERNET")</f>
        <v>1077</v>
      </c>
      <c r="P1091" s="16" t="str">
        <f t="shared" si="68"/>
        <v>Lost</v>
      </c>
    </row>
    <row r="1092" spans="1:16" x14ac:dyDescent="0.2">
      <c r="A1092">
        <v>17930</v>
      </c>
      <c r="B1092" t="b">
        <v>0</v>
      </c>
      <c r="C1092" t="s">
        <v>1463</v>
      </c>
      <c r="D1092" t="s">
        <v>5095</v>
      </c>
      <c r="E1092">
        <v>663</v>
      </c>
      <c r="F1092" t="s">
        <v>1460</v>
      </c>
      <c r="G1092" t="b">
        <v>0</v>
      </c>
      <c r="H1092" t="str">
        <f>VLOOKUP(A1092,all_municipalities!$A$2:$M$445,2,FALSE)</f>
        <v>Red Lake, Municipality of</v>
      </c>
      <c r="I1092" t="b">
        <f>VLOOKUP(A1092,all_municipalities!$A$2:$M$445,9,FALSE)</f>
        <v>1</v>
      </c>
      <c r="J1092" t="b">
        <f>VLOOKUP(A1092,all_municipalities!$A$2:$M$445,13, FALSE)</f>
        <v>1</v>
      </c>
      <c r="K1092" t="str">
        <f t="shared" si="69"/>
        <v>NONE</v>
      </c>
      <c r="L1092">
        <v>5</v>
      </c>
      <c r="M1092" t="str">
        <f t="shared" si="70"/>
        <v>17930 Councillor</v>
      </c>
      <c r="N1092" s="6" t="str">
        <f t="shared" si="71"/>
        <v>17930 Councillor</v>
      </c>
      <c r="O1092" s="15">
        <f>IF(I1092&lt;&gt;FALSE,VLOOKUP(H1092,internet_municipalities!$B$2:$W$226,22,FALSE),"NO INTERNET")</f>
        <v>1077</v>
      </c>
      <c r="P1092" s="16" t="str">
        <f t="shared" si="68"/>
        <v>Lost</v>
      </c>
    </row>
    <row r="1093" spans="1:16" x14ac:dyDescent="0.2">
      <c r="A1093">
        <v>17930</v>
      </c>
      <c r="B1093" t="b">
        <v>0</v>
      </c>
      <c r="C1093" t="s">
        <v>1463</v>
      </c>
      <c r="D1093" t="s">
        <v>5096</v>
      </c>
      <c r="E1093">
        <v>193</v>
      </c>
      <c r="F1093" t="s">
        <v>1460</v>
      </c>
      <c r="G1093" t="b">
        <v>0</v>
      </c>
      <c r="H1093" t="str">
        <f>VLOOKUP(A1093,all_municipalities!$A$2:$M$445,2,FALSE)</f>
        <v>Red Lake, Municipality of</v>
      </c>
      <c r="I1093" t="b">
        <f>VLOOKUP(A1093,all_municipalities!$A$2:$M$445,9,FALSE)</f>
        <v>1</v>
      </c>
      <c r="J1093" t="b">
        <f>VLOOKUP(A1093,all_municipalities!$A$2:$M$445,13, FALSE)</f>
        <v>1</v>
      </c>
      <c r="K1093" t="str">
        <f t="shared" si="69"/>
        <v>NONE</v>
      </c>
      <c r="L1093">
        <v>5</v>
      </c>
      <c r="M1093" t="str">
        <f t="shared" si="70"/>
        <v>17930 Councillor</v>
      </c>
      <c r="N1093" s="6" t="str">
        <f t="shared" si="71"/>
        <v>17930 Councillor</v>
      </c>
      <c r="O1093" s="15">
        <f>IF(I1093&lt;&gt;FALSE,VLOOKUP(H1093,internet_municipalities!$B$2:$W$226,22,FALSE),"NO INTERNET")</f>
        <v>1077</v>
      </c>
      <c r="P1093" s="16" t="str">
        <f t="shared" si="68"/>
        <v>Lost</v>
      </c>
    </row>
    <row r="1094" spans="1:16" x14ac:dyDescent="0.2">
      <c r="A1094">
        <v>10599</v>
      </c>
      <c r="B1094" t="b">
        <v>1</v>
      </c>
      <c r="C1094" t="s">
        <v>1473</v>
      </c>
      <c r="D1094" t="s">
        <v>5270</v>
      </c>
      <c r="E1094">
        <v>303</v>
      </c>
      <c r="F1094">
        <v>24</v>
      </c>
      <c r="G1094" t="b">
        <v>0</v>
      </c>
      <c r="H1094" t="str">
        <f>VLOOKUP(A1094,all_municipalities!$A$2:$M$445,2,FALSE)</f>
        <v>Seguin, Township of</v>
      </c>
      <c r="I1094" t="b">
        <f>VLOOKUP(A1094,all_municipalities!$A$2:$M$445,9,FALSE)</f>
        <v>1</v>
      </c>
      <c r="J1094" t="b">
        <f>VLOOKUP(A1094,all_municipalities!$A$2:$M$445,13, FALSE)</f>
        <v>1</v>
      </c>
      <c r="K1094" t="str">
        <f t="shared" si="69"/>
        <v>MID</v>
      </c>
      <c r="L1094">
        <v>5</v>
      </c>
      <c r="M1094" t="str">
        <f t="shared" si="70"/>
        <v>10599 Councillor, Ward 5</v>
      </c>
      <c r="N1094" s="6" t="str">
        <f t="shared" si="71"/>
        <v>10599 Councillor, Ward 5</v>
      </c>
      <c r="O1094" s="15">
        <f>IF(I1094&lt;&gt;FALSE,VLOOKUP(H1094,internet_municipalities!$B$2:$W$226,22,FALSE),"NO INTERNET")</f>
        <v>6420</v>
      </c>
      <c r="P1094" s="16">
        <f t="shared" si="68"/>
        <v>3.7383177570093459E-3</v>
      </c>
    </row>
    <row r="1095" spans="1:16" x14ac:dyDescent="0.2">
      <c r="A1095">
        <v>10599</v>
      </c>
      <c r="B1095" t="b">
        <v>1</v>
      </c>
      <c r="C1095" t="s">
        <v>1475</v>
      </c>
      <c r="D1095" t="s">
        <v>5271</v>
      </c>
      <c r="E1095">
        <v>594</v>
      </c>
      <c r="F1095">
        <v>433</v>
      </c>
      <c r="G1095" t="b">
        <v>0</v>
      </c>
      <c r="H1095" t="str">
        <f>VLOOKUP(A1095,all_municipalities!$A$2:$M$445,2,FALSE)</f>
        <v>Seguin, Township of</v>
      </c>
      <c r="I1095" t="b">
        <f>VLOOKUP(A1095,all_municipalities!$A$2:$M$445,9,FALSE)</f>
        <v>1</v>
      </c>
      <c r="J1095" t="b">
        <f>VLOOKUP(A1095,all_municipalities!$A$2:$M$445,13, FALSE)</f>
        <v>1</v>
      </c>
      <c r="K1095" t="str">
        <f t="shared" si="69"/>
        <v>LOW</v>
      </c>
      <c r="L1095">
        <v>5</v>
      </c>
      <c r="M1095" t="str">
        <f t="shared" si="70"/>
        <v>10599 Councillor, Ward 3</v>
      </c>
      <c r="N1095" s="6" t="str">
        <f t="shared" si="71"/>
        <v>10599 Councillor, Ward 3</v>
      </c>
      <c r="O1095" s="15">
        <f>IF(I1095&lt;&gt;FALSE,VLOOKUP(H1095,internet_municipalities!$B$2:$W$226,22,FALSE),"NO INTERNET")</f>
        <v>6420</v>
      </c>
      <c r="P1095" s="16">
        <f t="shared" ref="P1095:P1158" si="72">IF(I1095=TRUE,IF(F1095&lt;&gt;"Acclaimed",IF(F1095&lt;&gt;"Lost",F1095/O1095,"Lost"),"Acclaimed"),"NO INTERNET")</f>
        <v>6.7445482866043613E-2</v>
      </c>
    </row>
    <row r="1096" spans="1:16" x14ac:dyDescent="0.2">
      <c r="A1096">
        <v>10599</v>
      </c>
      <c r="B1096" t="b">
        <v>1</v>
      </c>
      <c r="C1096" t="s">
        <v>1453</v>
      </c>
      <c r="D1096" t="s">
        <v>5272</v>
      </c>
      <c r="E1096">
        <v>339</v>
      </c>
      <c r="F1096">
        <v>100</v>
      </c>
      <c r="G1096" t="b">
        <v>0</v>
      </c>
      <c r="H1096" t="str">
        <f>VLOOKUP(A1096,all_municipalities!$A$2:$M$445,2,FALSE)</f>
        <v>Seguin, Township of</v>
      </c>
      <c r="I1096" t="b">
        <f>VLOOKUP(A1096,all_municipalities!$A$2:$M$445,9,FALSE)</f>
        <v>1</v>
      </c>
      <c r="J1096" t="b">
        <f>VLOOKUP(A1096,all_municipalities!$A$2:$M$445,13, FALSE)</f>
        <v>1</v>
      </c>
      <c r="K1096" t="str">
        <f t="shared" si="69"/>
        <v>MID</v>
      </c>
      <c r="L1096">
        <v>5</v>
      </c>
      <c r="M1096" t="str">
        <f t="shared" si="70"/>
        <v>10599 Councillor, Ward 2</v>
      </c>
      <c r="N1096" s="6" t="str">
        <f t="shared" si="71"/>
        <v>10599 Councillor, Ward 2</v>
      </c>
      <c r="O1096" s="15">
        <f>IF(I1096&lt;&gt;FALSE,VLOOKUP(H1096,internet_municipalities!$B$2:$W$226,22,FALSE),"NO INTERNET")</f>
        <v>6420</v>
      </c>
      <c r="P1096" s="16">
        <f t="shared" si="72"/>
        <v>1.5576323987538941E-2</v>
      </c>
    </row>
    <row r="1097" spans="1:16" x14ac:dyDescent="0.2">
      <c r="A1097">
        <v>10599</v>
      </c>
      <c r="B1097" t="b">
        <v>1</v>
      </c>
      <c r="C1097" t="s">
        <v>1456</v>
      </c>
      <c r="D1097" t="s">
        <v>5273</v>
      </c>
      <c r="E1097">
        <v>264</v>
      </c>
      <c r="F1097" t="s">
        <v>461</v>
      </c>
      <c r="G1097" t="b">
        <v>0</v>
      </c>
      <c r="H1097" t="str">
        <f>VLOOKUP(A1097,all_municipalities!$A$2:$M$445,2,FALSE)</f>
        <v>Seguin, Township of</v>
      </c>
      <c r="I1097" t="b">
        <f>VLOOKUP(A1097,all_municipalities!$A$2:$M$445,9,FALSE)</f>
        <v>1</v>
      </c>
      <c r="J1097" t="b">
        <f>VLOOKUP(A1097,all_municipalities!$A$2:$M$445,13, FALSE)</f>
        <v>1</v>
      </c>
      <c r="K1097" t="str">
        <f t="shared" si="69"/>
        <v>NONE</v>
      </c>
      <c r="L1097">
        <v>5</v>
      </c>
      <c r="M1097" t="str">
        <f t="shared" si="70"/>
        <v>10599 Councillor, Ward 1</v>
      </c>
      <c r="N1097" s="6" t="str">
        <f t="shared" si="71"/>
        <v>10599 Councillor, Ward 1</v>
      </c>
      <c r="O1097" s="15">
        <f>IF(I1097&lt;&gt;FALSE,VLOOKUP(H1097,internet_municipalities!$B$2:$W$226,22,FALSE),"NO INTERNET")</f>
        <v>6420</v>
      </c>
      <c r="P1097" s="16" t="str">
        <f t="shared" si="72"/>
        <v>Acclaimed</v>
      </c>
    </row>
    <row r="1098" spans="1:16" x14ac:dyDescent="0.2">
      <c r="A1098">
        <v>10599</v>
      </c>
      <c r="B1098" t="b">
        <v>1</v>
      </c>
      <c r="C1098" t="s">
        <v>1720</v>
      </c>
      <c r="D1098" t="s">
        <v>5274</v>
      </c>
      <c r="E1098" t="s">
        <v>461</v>
      </c>
      <c r="F1098" t="s">
        <v>461</v>
      </c>
      <c r="G1098" t="b">
        <v>0</v>
      </c>
      <c r="H1098" t="str">
        <f>VLOOKUP(A1098,all_municipalities!$A$2:$M$445,2,FALSE)</f>
        <v>Seguin, Township of</v>
      </c>
      <c r="I1098" t="b">
        <f>VLOOKUP(A1098,all_municipalities!$A$2:$M$445,9,FALSE)</f>
        <v>1</v>
      </c>
      <c r="J1098" t="b">
        <f>VLOOKUP(A1098,all_municipalities!$A$2:$M$445,13, FALSE)</f>
        <v>1</v>
      </c>
      <c r="K1098" t="str">
        <f t="shared" si="69"/>
        <v>NONE</v>
      </c>
      <c r="L1098">
        <v>5</v>
      </c>
      <c r="M1098" t="str">
        <f t="shared" si="70"/>
        <v>10599 Councillor, Ward 6</v>
      </c>
      <c r="N1098" s="6" t="str">
        <f t="shared" si="71"/>
        <v>10599 Councillor, Ward 6</v>
      </c>
      <c r="O1098" s="15">
        <f>IF(I1098&lt;&gt;FALSE,VLOOKUP(H1098,internet_municipalities!$B$2:$W$226,22,FALSE),"NO INTERNET")</f>
        <v>6420</v>
      </c>
      <c r="P1098" s="16" t="str">
        <f t="shared" si="72"/>
        <v>Acclaimed</v>
      </c>
    </row>
    <row r="1099" spans="1:16" x14ac:dyDescent="0.2">
      <c r="A1099">
        <v>10599</v>
      </c>
      <c r="B1099" t="b">
        <v>1</v>
      </c>
      <c r="C1099" t="s">
        <v>1471</v>
      </c>
      <c r="D1099" t="s">
        <v>5275</v>
      </c>
      <c r="E1099" t="s">
        <v>461</v>
      </c>
      <c r="F1099" t="s">
        <v>461</v>
      </c>
      <c r="G1099" t="b">
        <v>0</v>
      </c>
      <c r="H1099" t="str">
        <f>VLOOKUP(A1099,all_municipalities!$A$2:$M$445,2,FALSE)</f>
        <v>Seguin, Township of</v>
      </c>
      <c r="I1099" t="b">
        <f>VLOOKUP(A1099,all_municipalities!$A$2:$M$445,9,FALSE)</f>
        <v>1</v>
      </c>
      <c r="J1099" t="b">
        <f>VLOOKUP(A1099,all_municipalities!$A$2:$M$445,13, FALSE)</f>
        <v>1</v>
      </c>
      <c r="K1099" t="str">
        <f t="shared" si="69"/>
        <v>NONE</v>
      </c>
      <c r="L1099">
        <v>5</v>
      </c>
      <c r="M1099" t="str">
        <f t="shared" si="70"/>
        <v>10599 Councillor, Ward 4</v>
      </c>
      <c r="N1099" s="6" t="str">
        <f t="shared" si="71"/>
        <v>10599 Councillor, Ward 4</v>
      </c>
      <c r="O1099" s="15">
        <f>IF(I1099&lt;&gt;FALSE,VLOOKUP(H1099,internet_municipalities!$B$2:$W$226,22,FALSE),"NO INTERNET")</f>
        <v>6420</v>
      </c>
      <c r="P1099" s="16" t="str">
        <f t="shared" si="72"/>
        <v>Acclaimed</v>
      </c>
    </row>
    <row r="1100" spans="1:16" x14ac:dyDescent="0.2">
      <c r="A1100">
        <v>10599</v>
      </c>
      <c r="B1100" t="b">
        <v>0</v>
      </c>
      <c r="C1100" t="s">
        <v>1453</v>
      </c>
      <c r="D1100" t="s">
        <v>5276</v>
      </c>
      <c r="E1100">
        <v>208</v>
      </c>
      <c r="F1100" t="s">
        <v>1460</v>
      </c>
      <c r="G1100" t="b">
        <v>0</v>
      </c>
      <c r="H1100" t="str">
        <f>VLOOKUP(A1100,all_municipalities!$A$2:$M$445,2,FALSE)</f>
        <v>Seguin, Township of</v>
      </c>
      <c r="I1100" t="b">
        <f>VLOOKUP(A1100,all_municipalities!$A$2:$M$445,9,FALSE)</f>
        <v>1</v>
      </c>
      <c r="J1100" t="b">
        <f>VLOOKUP(A1100,all_municipalities!$A$2:$M$445,13, FALSE)</f>
        <v>1</v>
      </c>
      <c r="K1100" t="str">
        <f t="shared" si="69"/>
        <v>NONE</v>
      </c>
      <c r="L1100">
        <v>5</v>
      </c>
      <c r="M1100" t="str">
        <f t="shared" si="70"/>
        <v>10599 Councillor, Ward 2</v>
      </c>
      <c r="N1100" s="6" t="str">
        <f t="shared" si="71"/>
        <v>10599 Councillor, Ward 2</v>
      </c>
      <c r="O1100" s="15">
        <f>IF(I1100&lt;&gt;FALSE,VLOOKUP(H1100,internet_municipalities!$B$2:$W$226,22,FALSE),"NO INTERNET")</f>
        <v>6420</v>
      </c>
      <c r="P1100" s="16" t="str">
        <f t="shared" si="72"/>
        <v>Lost</v>
      </c>
    </row>
    <row r="1101" spans="1:16" x14ac:dyDescent="0.2">
      <c r="A1101">
        <v>10599</v>
      </c>
      <c r="B1101" t="b">
        <v>0</v>
      </c>
      <c r="C1101" t="s">
        <v>1453</v>
      </c>
      <c r="D1101" t="s">
        <v>5277</v>
      </c>
      <c r="E1101">
        <v>239</v>
      </c>
      <c r="F1101" t="s">
        <v>1460</v>
      </c>
      <c r="G1101" t="b">
        <v>0</v>
      </c>
      <c r="H1101" t="str">
        <f>VLOOKUP(A1101,all_municipalities!$A$2:$M$445,2,FALSE)</f>
        <v>Seguin, Township of</v>
      </c>
      <c r="I1101" t="b">
        <f>VLOOKUP(A1101,all_municipalities!$A$2:$M$445,9,FALSE)</f>
        <v>1</v>
      </c>
      <c r="J1101" t="b">
        <f>VLOOKUP(A1101,all_municipalities!$A$2:$M$445,13, FALSE)</f>
        <v>1</v>
      </c>
      <c r="K1101" t="str">
        <f t="shared" si="69"/>
        <v>NONE</v>
      </c>
      <c r="L1101">
        <v>5</v>
      </c>
      <c r="M1101" t="str">
        <f t="shared" si="70"/>
        <v>10599 Councillor, Ward 2</v>
      </c>
      <c r="N1101" s="6" t="str">
        <f t="shared" si="71"/>
        <v>10599 Councillor, Ward 2</v>
      </c>
      <c r="O1101" s="15">
        <f>IF(I1101&lt;&gt;FALSE,VLOOKUP(H1101,internet_municipalities!$B$2:$W$226,22,FALSE),"NO INTERNET")</f>
        <v>6420</v>
      </c>
      <c r="P1101" s="16" t="str">
        <f t="shared" si="72"/>
        <v>Lost</v>
      </c>
    </row>
    <row r="1102" spans="1:16" x14ac:dyDescent="0.2">
      <c r="A1102">
        <v>10599</v>
      </c>
      <c r="B1102" t="b">
        <v>0</v>
      </c>
      <c r="C1102" t="s">
        <v>1475</v>
      </c>
      <c r="D1102" t="s">
        <v>5278</v>
      </c>
      <c r="E1102">
        <v>161</v>
      </c>
      <c r="F1102" t="s">
        <v>1460</v>
      </c>
      <c r="G1102" t="b">
        <v>0</v>
      </c>
      <c r="H1102" t="str">
        <f>VLOOKUP(A1102,all_municipalities!$A$2:$M$445,2,FALSE)</f>
        <v>Seguin, Township of</v>
      </c>
      <c r="I1102" t="b">
        <f>VLOOKUP(A1102,all_municipalities!$A$2:$M$445,9,FALSE)</f>
        <v>1</v>
      </c>
      <c r="J1102" t="b">
        <f>VLOOKUP(A1102,all_municipalities!$A$2:$M$445,13, FALSE)</f>
        <v>1</v>
      </c>
      <c r="K1102" t="str">
        <f t="shared" si="69"/>
        <v>NONE</v>
      </c>
      <c r="L1102">
        <v>5</v>
      </c>
      <c r="M1102" t="str">
        <f t="shared" si="70"/>
        <v>10599 Councillor, Ward 3</v>
      </c>
      <c r="N1102" s="6" t="str">
        <f t="shared" si="71"/>
        <v>10599 Councillor, Ward 3</v>
      </c>
      <c r="O1102" s="15">
        <f>IF(I1102&lt;&gt;FALSE,VLOOKUP(H1102,internet_municipalities!$B$2:$W$226,22,FALSE),"NO INTERNET")</f>
        <v>6420</v>
      </c>
      <c r="P1102" s="16" t="str">
        <f t="shared" si="72"/>
        <v>Lost</v>
      </c>
    </row>
    <row r="1103" spans="1:16" x14ac:dyDescent="0.2">
      <c r="A1103">
        <v>10599</v>
      </c>
      <c r="B1103" t="b">
        <v>0</v>
      </c>
      <c r="C1103" t="s">
        <v>1473</v>
      </c>
      <c r="D1103" t="s">
        <v>5279</v>
      </c>
      <c r="E1103">
        <v>279</v>
      </c>
      <c r="F1103" t="s">
        <v>1460</v>
      </c>
      <c r="G1103" t="b">
        <v>0</v>
      </c>
      <c r="H1103" t="str">
        <f>VLOOKUP(A1103,all_municipalities!$A$2:$M$445,2,FALSE)</f>
        <v>Seguin, Township of</v>
      </c>
      <c r="I1103" t="b">
        <f>VLOOKUP(A1103,all_municipalities!$A$2:$M$445,9,FALSE)</f>
        <v>1</v>
      </c>
      <c r="J1103" t="b">
        <f>VLOOKUP(A1103,all_municipalities!$A$2:$M$445,13, FALSE)</f>
        <v>1</v>
      </c>
      <c r="K1103" t="str">
        <f t="shared" si="69"/>
        <v>NONE</v>
      </c>
      <c r="L1103">
        <v>5</v>
      </c>
      <c r="M1103" t="str">
        <f t="shared" si="70"/>
        <v>10599 Councillor, Ward 5</v>
      </c>
      <c r="N1103" s="6" t="str">
        <f t="shared" si="71"/>
        <v>10599 Councillor, Ward 5</v>
      </c>
      <c r="O1103" s="15">
        <f>IF(I1103&lt;&gt;FALSE,VLOOKUP(H1103,internet_municipalities!$B$2:$W$226,22,FALSE),"NO INTERNET")</f>
        <v>6420</v>
      </c>
      <c r="P1103" s="16" t="str">
        <f t="shared" si="72"/>
        <v>Lost</v>
      </c>
    </row>
    <row r="1104" spans="1:16" x14ac:dyDescent="0.2">
      <c r="A1104">
        <v>10708</v>
      </c>
      <c r="B1104" t="b">
        <v>1</v>
      </c>
      <c r="C1104" t="s">
        <v>1463</v>
      </c>
      <c r="D1104" t="s">
        <v>5564</v>
      </c>
      <c r="E1104">
        <v>5564</v>
      </c>
      <c r="F1104">
        <v>2468</v>
      </c>
      <c r="G1104" t="b">
        <v>0</v>
      </c>
      <c r="H1104" t="str">
        <f>VLOOKUP(A1104,all_municipalities!$A$2:$M$445,2,FALSE)</f>
        <v>St. Thomas, City of</v>
      </c>
      <c r="I1104" t="b">
        <f>VLOOKUP(A1104,all_municipalities!$A$2:$M$445,9,FALSE)</f>
        <v>1</v>
      </c>
      <c r="J1104" t="b">
        <f>VLOOKUP(A1104,all_municipalities!$A$2:$M$445,13, FALSE)</f>
        <v>1</v>
      </c>
      <c r="K1104" t="str">
        <f t="shared" si="69"/>
        <v>NONE</v>
      </c>
      <c r="L1104">
        <v>5</v>
      </c>
      <c r="M1104" t="str">
        <f t="shared" si="70"/>
        <v>10708 Councillor</v>
      </c>
      <c r="N1104" s="6" t="str">
        <f t="shared" si="71"/>
        <v>10708 Councillor</v>
      </c>
      <c r="O1104" s="15">
        <f>IF(I1104&lt;&gt;FALSE,VLOOKUP(H1104,internet_municipalities!$B$2:$W$226,22,FALSE),"NO INTERNET")</f>
        <v>21576</v>
      </c>
      <c r="P1104" s="16">
        <f t="shared" si="72"/>
        <v>0.11438635520949203</v>
      </c>
    </row>
    <row r="1105" spans="1:16" x14ac:dyDescent="0.2">
      <c r="A1105">
        <v>10708</v>
      </c>
      <c r="B1105" t="b">
        <v>1</v>
      </c>
      <c r="C1105" t="s">
        <v>1463</v>
      </c>
      <c r="D1105" t="s">
        <v>5565</v>
      </c>
      <c r="E1105">
        <v>7385</v>
      </c>
      <c r="F1105">
        <v>4289</v>
      </c>
      <c r="G1105" t="b">
        <v>0</v>
      </c>
      <c r="H1105" t="str">
        <f>VLOOKUP(A1105,all_municipalities!$A$2:$M$445,2,FALSE)</f>
        <v>St. Thomas, City of</v>
      </c>
      <c r="I1105" t="b">
        <f>VLOOKUP(A1105,all_municipalities!$A$2:$M$445,9,FALSE)</f>
        <v>1</v>
      </c>
      <c r="J1105" t="b">
        <f>VLOOKUP(A1105,all_municipalities!$A$2:$M$445,13, FALSE)</f>
        <v>1</v>
      </c>
      <c r="K1105" t="str">
        <f t="shared" si="69"/>
        <v>NONE</v>
      </c>
      <c r="L1105">
        <v>5</v>
      </c>
      <c r="M1105" t="str">
        <f t="shared" si="70"/>
        <v>10708 Councillor</v>
      </c>
      <c r="N1105" s="6" t="str">
        <f t="shared" si="71"/>
        <v>10708 Councillor</v>
      </c>
      <c r="O1105" s="15">
        <f>IF(I1105&lt;&gt;FALSE,VLOOKUP(H1105,internet_municipalities!$B$2:$W$226,22,FALSE),"NO INTERNET")</f>
        <v>21576</v>
      </c>
      <c r="P1105" s="16">
        <f t="shared" si="72"/>
        <v>0.19878568780126066</v>
      </c>
    </row>
    <row r="1106" spans="1:16" x14ac:dyDescent="0.2">
      <c r="A1106">
        <v>10708</v>
      </c>
      <c r="B1106" t="b">
        <v>1</v>
      </c>
      <c r="C1106" t="s">
        <v>1463</v>
      </c>
      <c r="D1106" t="s">
        <v>5566</v>
      </c>
      <c r="E1106">
        <v>3101</v>
      </c>
      <c r="F1106">
        <v>5</v>
      </c>
      <c r="G1106" t="b">
        <v>0</v>
      </c>
      <c r="H1106" t="str">
        <f>VLOOKUP(A1106,all_municipalities!$A$2:$M$445,2,FALSE)</f>
        <v>St. Thomas, City of</v>
      </c>
      <c r="I1106" t="b">
        <f>VLOOKUP(A1106,all_municipalities!$A$2:$M$445,9,FALSE)</f>
        <v>1</v>
      </c>
      <c r="J1106" t="b">
        <f>VLOOKUP(A1106,all_municipalities!$A$2:$M$445,13, FALSE)</f>
        <v>1</v>
      </c>
      <c r="K1106" t="str">
        <f t="shared" si="69"/>
        <v>HIGH</v>
      </c>
      <c r="L1106">
        <v>5</v>
      </c>
      <c r="M1106" t="str">
        <f t="shared" si="70"/>
        <v>10708 Councillor</v>
      </c>
      <c r="N1106" s="6" t="str">
        <f t="shared" si="71"/>
        <v>10708 Councillor</v>
      </c>
      <c r="O1106" s="15">
        <f>IF(I1106&lt;&gt;FALSE,VLOOKUP(H1106,internet_municipalities!$B$2:$W$226,22,FALSE),"NO INTERNET")</f>
        <v>21576</v>
      </c>
      <c r="P1106" s="16">
        <f t="shared" si="72"/>
        <v>2.3173896922506489E-4</v>
      </c>
    </row>
    <row r="1107" spans="1:16" x14ac:dyDescent="0.2">
      <c r="A1107">
        <v>10708</v>
      </c>
      <c r="B1107" t="b">
        <v>1</v>
      </c>
      <c r="C1107" t="s">
        <v>1463</v>
      </c>
      <c r="D1107" t="s">
        <v>5567</v>
      </c>
      <c r="E1107">
        <v>5253</v>
      </c>
      <c r="F1107">
        <v>2157</v>
      </c>
      <c r="G1107" t="b">
        <v>0</v>
      </c>
      <c r="H1107" t="str">
        <f>VLOOKUP(A1107,all_municipalities!$A$2:$M$445,2,FALSE)</f>
        <v>St. Thomas, City of</v>
      </c>
      <c r="I1107" t="b">
        <f>VLOOKUP(A1107,all_municipalities!$A$2:$M$445,9,FALSE)</f>
        <v>1</v>
      </c>
      <c r="J1107" t="b">
        <f>VLOOKUP(A1107,all_municipalities!$A$2:$M$445,13, FALSE)</f>
        <v>1</v>
      </c>
      <c r="K1107" t="str">
        <f t="shared" si="69"/>
        <v>NONE</v>
      </c>
      <c r="L1107">
        <v>5</v>
      </c>
      <c r="M1107" t="str">
        <f t="shared" si="70"/>
        <v>10708 Councillor</v>
      </c>
      <c r="N1107" s="6" t="str">
        <f t="shared" si="71"/>
        <v>10708 Councillor</v>
      </c>
      <c r="O1107" s="15">
        <f>IF(I1107&lt;&gt;FALSE,VLOOKUP(H1107,internet_municipalities!$B$2:$W$226,22,FALSE),"NO INTERNET")</f>
        <v>21576</v>
      </c>
      <c r="P1107" s="16">
        <f t="shared" si="72"/>
        <v>9.9972191323692991E-2</v>
      </c>
    </row>
    <row r="1108" spans="1:16" x14ac:dyDescent="0.2">
      <c r="A1108">
        <v>10708</v>
      </c>
      <c r="B1108" t="b">
        <v>1</v>
      </c>
      <c r="C1108" t="s">
        <v>1463</v>
      </c>
      <c r="D1108" t="s">
        <v>5568</v>
      </c>
      <c r="E1108">
        <v>3521</v>
      </c>
      <c r="F1108">
        <v>425</v>
      </c>
      <c r="G1108" t="b">
        <v>0</v>
      </c>
      <c r="H1108" t="str">
        <f>VLOOKUP(A1108,all_municipalities!$A$2:$M$445,2,FALSE)</f>
        <v>St. Thomas, City of</v>
      </c>
      <c r="I1108" t="b">
        <f>VLOOKUP(A1108,all_municipalities!$A$2:$M$445,9,FALSE)</f>
        <v>1</v>
      </c>
      <c r="J1108" t="b">
        <f>VLOOKUP(A1108,all_municipalities!$A$2:$M$445,13, FALSE)</f>
        <v>1</v>
      </c>
      <c r="K1108" t="str">
        <f t="shared" si="69"/>
        <v>LOW</v>
      </c>
      <c r="L1108">
        <v>5</v>
      </c>
      <c r="M1108" t="str">
        <f t="shared" si="70"/>
        <v>10708 Councillor</v>
      </c>
      <c r="N1108" s="6" t="str">
        <f t="shared" si="71"/>
        <v>10708 Councillor</v>
      </c>
      <c r="O1108" s="15">
        <f>IF(I1108&lt;&gt;FALSE,VLOOKUP(H1108,internet_municipalities!$B$2:$W$226,22,FALSE),"NO INTERNET")</f>
        <v>21576</v>
      </c>
      <c r="P1108" s="16">
        <f t="shared" si="72"/>
        <v>1.9697812384130514E-2</v>
      </c>
    </row>
    <row r="1109" spans="1:16" x14ac:dyDescent="0.2">
      <c r="A1109">
        <v>10708</v>
      </c>
      <c r="B1109" t="b">
        <v>1</v>
      </c>
      <c r="C1109" t="s">
        <v>1463</v>
      </c>
      <c r="D1109" t="s">
        <v>5569</v>
      </c>
      <c r="E1109">
        <v>3266</v>
      </c>
      <c r="F1109">
        <v>170</v>
      </c>
      <c r="G1109" t="b">
        <v>0</v>
      </c>
      <c r="H1109" t="str">
        <f>VLOOKUP(A1109,all_municipalities!$A$2:$M$445,2,FALSE)</f>
        <v>St. Thomas, City of</v>
      </c>
      <c r="I1109" t="b">
        <f>VLOOKUP(A1109,all_municipalities!$A$2:$M$445,9,FALSE)</f>
        <v>1</v>
      </c>
      <c r="J1109" t="b">
        <f>VLOOKUP(A1109,all_municipalities!$A$2:$M$445,13, FALSE)</f>
        <v>1</v>
      </c>
      <c r="K1109" t="str">
        <f t="shared" si="69"/>
        <v>LOW</v>
      </c>
      <c r="L1109">
        <v>5</v>
      </c>
      <c r="M1109" t="str">
        <f t="shared" si="70"/>
        <v>10708 Councillor</v>
      </c>
      <c r="N1109" s="6" t="str">
        <f t="shared" si="71"/>
        <v>10708 Councillor</v>
      </c>
      <c r="O1109" s="15">
        <f>IF(I1109&lt;&gt;FALSE,VLOOKUP(H1109,internet_municipalities!$B$2:$W$226,22,FALSE),"NO INTERNET")</f>
        <v>21576</v>
      </c>
      <c r="P1109" s="16">
        <f t="shared" si="72"/>
        <v>7.8791249536522053E-3</v>
      </c>
    </row>
    <row r="1110" spans="1:16" x14ac:dyDescent="0.2">
      <c r="A1110">
        <v>10708</v>
      </c>
      <c r="B1110" t="b">
        <v>1</v>
      </c>
      <c r="C1110" t="s">
        <v>1463</v>
      </c>
      <c r="D1110" t="s">
        <v>5570</v>
      </c>
      <c r="E1110">
        <v>4811</v>
      </c>
      <c r="F1110">
        <v>1715</v>
      </c>
      <c r="G1110" t="b">
        <v>0</v>
      </c>
      <c r="H1110" t="str">
        <f>VLOOKUP(A1110,all_municipalities!$A$2:$M$445,2,FALSE)</f>
        <v>St. Thomas, City of</v>
      </c>
      <c r="I1110" t="b">
        <f>VLOOKUP(A1110,all_municipalities!$A$2:$M$445,9,FALSE)</f>
        <v>1</v>
      </c>
      <c r="J1110" t="b">
        <f>VLOOKUP(A1110,all_municipalities!$A$2:$M$445,13, FALSE)</f>
        <v>1</v>
      </c>
      <c r="K1110" t="str">
        <f t="shared" si="69"/>
        <v>NONE</v>
      </c>
      <c r="L1110">
        <v>5</v>
      </c>
      <c r="M1110" t="str">
        <f t="shared" si="70"/>
        <v>10708 Councillor</v>
      </c>
      <c r="N1110" s="6" t="str">
        <f t="shared" si="71"/>
        <v>10708 Councillor</v>
      </c>
      <c r="O1110" s="15">
        <f>IF(I1110&lt;&gt;FALSE,VLOOKUP(H1110,internet_municipalities!$B$2:$W$226,22,FALSE),"NO INTERNET")</f>
        <v>21576</v>
      </c>
      <c r="P1110" s="16">
        <f t="shared" si="72"/>
        <v>7.9486466444197254E-2</v>
      </c>
    </row>
    <row r="1111" spans="1:16" x14ac:dyDescent="0.2">
      <c r="A1111">
        <v>10708</v>
      </c>
      <c r="B1111" t="b">
        <v>1</v>
      </c>
      <c r="C1111" t="s">
        <v>1463</v>
      </c>
      <c r="D1111" t="s">
        <v>5571</v>
      </c>
      <c r="E1111">
        <v>5057</v>
      </c>
      <c r="F1111">
        <v>1961</v>
      </c>
      <c r="G1111" t="b">
        <v>0</v>
      </c>
      <c r="H1111" t="str">
        <f>VLOOKUP(A1111,all_municipalities!$A$2:$M$445,2,FALSE)</f>
        <v>St. Thomas, City of</v>
      </c>
      <c r="I1111" t="b">
        <f>VLOOKUP(A1111,all_municipalities!$A$2:$M$445,9,FALSE)</f>
        <v>1</v>
      </c>
      <c r="J1111" t="b">
        <f>VLOOKUP(A1111,all_municipalities!$A$2:$M$445,13, FALSE)</f>
        <v>1</v>
      </c>
      <c r="K1111" t="str">
        <f t="shared" si="69"/>
        <v>NONE</v>
      </c>
      <c r="L1111">
        <v>5</v>
      </c>
      <c r="M1111" t="str">
        <f t="shared" si="70"/>
        <v>10708 Councillor</v>
      </c>
      <c r="N1111" s="6" t="str">
        <f t="shared" si="71"/>
        <v>10708 Councillor</v>
      </c>
      <c r="O1111" s="15">
        <f>IF(I1111&lt;&gt;FALSE,VLOOKUP(H1111,internet_municipalities!$B$2:$W$226,22,FALSE),"NO INTERNET")</f>
        <v>21576</v>
      </c>
      <c r="P1111" s="16">
        <f t="shared" si="72"/>
        <v>9.0888023730070447E-2</v>
      </c>
    </row>
    <row r="1112" spans="1:16" x14ac:dyDescent="0.2">
      <c r="A1112">
        <v>10708</v>
      </c>
      <c r="B1112" t="b">
        <v>0</v>
      </c>
      <c r="C1112" t="s">
        <v>1463</v>
      </c>
      <c r="D1112" t="s">
        <v>5572</v>
      </c>
      <c r="E1112">
        <v>1896</v>
      </c>
      <c r="F1112" t="s">
        <v>1460</v>
      </c>
      <c r="G1112" t="b">
        <v>0</v>
      </c>
      <c r="H1112" t="str">
        <f>VLOOKUP(A1112,all_municipalities!$A$2:$M$445,2,FALSE)</f>
        <v>St. Thomas, City of</v>
      </c>
      <c r="I1112" t="b">
        <f>VLOOKUP(A1112,all_municipalities!$A$2:$M$445,9,FALSE)</f>
        <v>1</v>
      </c>
      <c r="J1112" t="b">
        <f>VLOOKUP(A1112,all_municipalities!$A$2:$M$445,13, FALSE)</f>
        <v>1</v>
      </c>
      <c r="K1112" t="str">
        <f t="shared" si="69"/>
        <v>NONE</v>
      </c>
      <c r="L1112">
        <v>5</v>
      </c>
      <c r="M1112" t="str">
        <f t="shared" si="70"/>
        <v>10708 Councillor</v>
      </c>
      <c r="N1112" s="6" t="str">
        <f t="shared" si="71"/>
        <v>10708 Councillor</v>
      </c>
      <c r="O1112" s="15">
        <f>IF(I1112&lt;&gt;FALSE,VLOOKUP(H1112,internet_municipalities!$B$2:$W$226,22,FALSE),"NO INTERNET")</f>
        <v>21576</v>
      </c>
      <c r="P1112" s="16" t="str">
        <f t="shared" si="72"/>
        <v>Lost</v>
      </c>
    </row>
    <row r="1113" spans="1:16" x14ac:dyDescent="0.2">
      <c r="A1113">
        <v>10708</v>
      </c>
      <c r="B1113" t="b">
        <v>0</v>
      </c>
      <c r="C1113" t="s">
        <v>1463</v>
      </c>
      <c r="D1113" t="s">
        <v>5573</v>
      </c>
      <c r="E1113">
        <v>1803</v>
      </c>
      <c r="F1113" t="s">
        <v>1460</v>
      </c>
      <c r="G1113" t="b">
        <v>0</v>
      </c>
      <c r="H1113" t="str">
        <f>VLOOKUP(A1113,all_municipalities!$A$2:$M$445,2,FALSE)</f>
        <v>St. Thomas, City of</v>
      </c>
      <c r="I1113" t="b">
        <f>VLOOKUP(A1113,all_municipalities!$A$2:$M$445,9,FALSE)</f>
        <v>1</v>
      </c>
      <c r="J1113" t="b">
        <f>VLOOKUP(A1113,all_municipalities!$A$2:$M$445,13, FALSE)</f>
        <v>1</v>
      </c>
      <c r="K1113" t="str">
        <f t="shared" si="69"/>
        <v>NONE</v>
      </c>
      <c r="L1113">
        <v>5</v>
      </c>
      <c r="M1113" t="str">
        <f t="shared" si="70"/>
        <v>10708 Councillor</v>
      </c>
      <c r="N1113" s="6" t="str">
        <f t="shared" si="71"/>
        <v>10708 Councillor</v>
      </c>
      <c r="O1113" s="15">
        <f>IF(I1113&lt;&gt;FALSE,VLOOKUP(H1113,internet_municipalities!$B$2:$W$226,22,FALSE),"NO INTERNET")</f>
        <v>21576</v>
      </c>
      <c r="P1113" s="16" t="str">
        <f t="shared" si="72"/>
        <v>Lost</v>
      </c>
    </row>
    <row r="1114" spans="1:16" x14ac:dyDescent="0.2">
      <c r="A1114">
        <v>10708</v>
      </c>
      <c r="B1114" t="b">
        <v>0</v>
      </c>
      <c r="C1114" t="s">
        <v>1463</v>
      </c>
      <c r="D1114" t="s">
        <v>5574</v>
      </c>
      <c r="E1114">
        <v>2140</v>
      </c>
      <c r="F1114" t="s">
        <v>1460</v>
      </c>
      <c r="G1114" t="b">
        <v>0</v>
      </c>
      <c r="H1114" t="str">
        <f>VLOOKUP(A1114,all_municipalities!$A$2:$M$445,2,FALSE)</f>
        <v>St. Thomas, City of</v>
      </c>
      <c r="I1114" t="b">
        <f>VLOOKUP(A1114,all_municipalities!$A$2:$M$445,9,FALSE)</f>
        <v>1</v>
      </c>
      <c r="J1114" t="b">
        <f>VLOOKUP(A1114,all_municipalities!$A$2:$M$445,13, FALSE)</f>
        <v>1</v>
      </c>
      <c r="K1114" t="str">
        <f t="shared" si="69"/>
        <v>NONE</v>
      </c>
      <c r="L1114">
        <v>5</v>
      </c>
      <c r="M1114" t="str">
        <f t="shared" si="70"/>
        <v>10708 Councillor</v>
      </c>
      <c r="N1114" s="6" t="str">
        <f t="shared" si="71"/>
        <v>10708 Councillor</v>
      </c>
      <c r="O1114" s="15">
        <f>IF(I1114&lt;&gt;FALSE,VLOOKUP(H1114,internet_municipalities!$B$2:$W$226,22,FALSE),"NO INTERNET")</f>
        <v>21576</v>
      </c>
      <c r="P1114" s="16" t="str">
        <f t="shared" si="72"/>
        <v>Lost</v>
      </c>
    </row>
    <row r="1115" spans="1:16" x14ac:dyDescent="0.2">
      <c r="A1115">
        <v>10708</v>
      </c>
      <c r="B1115" t="b">
        <v>0</v>
      </c>
      <c r="C1115" t="s">
        <v>1463</v>
      </c>
      <c r="D1115" t="s">
        <v>5575</v>
      </c>
      <c r="E1115">
        <v>2031</v>
      </c>
      <c r="F1115" t="s">
        <v>1460</v>
      </c>
      <c r="G1115" t="b">
        <v>0</v>
      </c>
      <c r="H1115" t="str">
        <f>VLOOKUP(A1115,all_municipalities!$A$2:$M$445,2,FALSE)</f>
        <v>St. Thomas, City of</v>
      </c>
      <c r="I1115" t="b">
        <f>VLOOKUP(A1115,all_municipalities!$A$2:$M$445,9,FALSE)</f>
        <v>1</v>
      </c>
      <c r="J1115" t="b">
        <f>VLOOKUP(A1115,all_municipalities!$A$2:$M$445,13, FALSE)</f>
        <v>1</v>
      </c>
      <c r="K1115" t="str">
        <f t="shared" si="69"/>
        <v>NONE</v>
      </c>
      <c r="L1115">
        <v>5</v>
      </c>
      <c r="M1115" t="str">
        <f t="shared" si="70"/>
        <v>10708 Councillor</v>
      </c>
      <c r="N1115" s="6" t="str">
        <f t="shared" si="71"/>
        <v>10708 Councillor</v>
      </c>
      <c r="O1115" s="15">
        <f>IF(I1115&lt;&gt;FALSE,VLOOKUP(H1115,internet_municipalities!$B$2:$W$226,22,FALSE),"NO INTERNET")</f>
        <v>21576</v>
      </c>
      <c r="P1115" s="16" t="str">
        <f t="shared" si="72"/>
        <v>Lost</v>
      </c>
    </row>
    <row r="1116" spans="1:16" x14ac:dyDescent="0.2">
      <c r="A1116">
        <v>10708</v>
      </c>
      <c r="B1116" t="b">
        <v>0</v>
      </c>
      <c r="C1116" t="s">
        <v>1463</v>
      </c>
      <c r="D1116" t="s">
        <v>5576</v>
      </c>
      <c r="E1116">
        <v>1479</v>
      </c>
      <c r="F1116" t="s">
        <v>1460</v>
      </c>
      <c r="G1116" t="b">
        <v>0</v>
      </c>
      <c r="H1116" t="str">
        <f>VLOOKUP(A1116,all_municipalities!$A$2:$M$445,2,FALSE)</f>
        <v>St. Thomas, City of</v>
      </c>
      <c r="I1116" t="b">
        <f>VLOOKUP(A1116,all_municipalities!$A$2:$M$445,9,FALSE)</f>
        <v>1</v>
      </c>
      <c r="J1116" t="b">
        <f>VLOOKUP(A1116,all_municipalities!$A$2:$M$445,13, FALSE)</f>
        <v>1</v>
      </c>
      <c r="K1116" t="str">
        <f t="shared" si="69"/>
        <v>NONE</v>
      </c>
      <c r="L1116">
        <v>5</v>
      </c>
      <c r="M1116" t="str">
        <f t="shared" si="70"/>
        <v>10708 Councillor</v>
      </c>
      <c r="N1116" s="6" t="str">
        <f t="shared" si="71"/>
        <v>10708 Councillor</v>
      </c>
      <c r="O1116" s="15">
        <f>IF(I1116&lt;&gt;FALSE,VLOOKUP(H1116,internet_municipalities!$B$2:$W$226,22,FALSE),"NO INTERNET")</f>
        <v>21576</v>
      </c>
      <c r="P1116" s="16" t="str">
        <f t="shared" si="72"/>
        <v>Lost</v>
      </c>
    </row>
    <row r="1117" spans="1:16" x14ac:dyDescent="0.2">
      <c r="A1117">
        <v>10708</v>
      </c>
      <c r="B1117" t="b">
        <v>0</v>
      </c>
      <c r="C1117" t="s">
        <v>1463</v>
      </c>
      <c r="D1117" t="s">
        <v>5577</v>
      </c>
      <c r="E1117">
        <v>2251</v>
      </c>
      <c r="F1117" t="s">
        <v>1460</v>
      </c>
      <c r="G1117" t="b">
        <v>0</v>
      </c>
      <c r="H1117" t="str">
        <f>VLOOKUP(A1117,all_municipalities!$A$2:$M$445,2,FALSE)</f>
        <v>St. Thomas, City of</v>
      </c>
      <c r="I1117" t="b">
        <f>VLOOKUP(A1117,all_municipalities!$A$2:$M$445,9,FALSE)</f>
        <v>1</v>
      </c>
      <c r="J1117" t="b">
        <f>VLOOKUP(A1117,all_municipalities!$A$2:$M$445,13, FALSE)</f>
        <v>1</v>
      </c>
      <c r="K1117" t="str">
        <f t="shared" si="69"/>
        <v>NONE</v>
      </c>
      <c r="L1117">
        <v>5</v>
      </c>
      <c r="M1117" t="str">
        <f t="shared" si="70"/>
        <v>10708 Councillor</v>
      </c>
      <c r="N1117" s="6" t="str">
        <f t="shared" si="71"/>
        <v>10708 Councillor</v>
      </c>
      <c r="O1117" s="15">
        <f>IF(I1117&lt;&gt;FALSE,VLOOKUP(H1117,internet_municipalities!$B$2:$W$226,22,FALSE),"NO INTERNET")</f>
        <v>21576</v>
      </c>
      <c r="P1117" s="16" t="str">
        <f t="shared" si="72"/>
        <v>Lost</v>
      </c>
    </row>
    <row r="1118" spans="1:16" x14ac:dyDescent="0.2">
      <c r="A1118">
        <v>10708</v>
      </c>
      <c r="B1118" t="b">
        <v>0</v>
      </c>
      <c r="C1118" t="s">
        <v>1463</v>
      </c>
      <c r="D1118" t="s">
        <v>5578</v>
      </c>
      <c r="E1118">
        <v>1739</v>
      </c>
      <c r="F1118" t="s">
        <v>1460</v>
      </c>
      <c r="G1118" t="b">
        <v>0</v>
      </c>
      <c r="H1118" t="str">
        <f>VLOOKUP(A1118,all_municipalities!$A$2:$M$445,2,FALSE)</f>
        <v>St. Thomas, City of</v>
      </c>
      <c r="I1118" t="b">
        <f>VLOOKUP(A1118,all_municipalities!$A$2:$M$445,9,FALSE)</f>
        <v>1</v>
      </c>
      <c r="J1118" t="b">
        <f>VLOOKUP(A1118,all_municipalities!$A$2:$M$445,13, FALSE)</f>
        <v>1</v>
      </c>
      <c r="K1118" t="str">
        <f t="shared" si="69"/>
        <v>NONE</v>
      </c>
      <c r="L1118">
        <v>5</v>
      </c>
      <c r="M1118" t="str">
        <f t="shared" si="70"/>
        <v>10708 Councillor</v>
      </c>
      <c r="N1118" s="6" t="str">
        <f t="shared" si="71"/>
        <v>10708 Councillor</v>
      </c>
      <c r="O1118" s="15">
        <f>IF(I1118&lt;&gt;FALSE,VLOOKUP(H1118,internet_municipalities!$B$2:$W$226,22,FALSE),"NO INTERNET")</f>
        <v>21576</v>
      </c>
      <c r="P1118" s="16" t="str">
        <f t="shared" si="72"/>
        <v>Lost</v>
      </c>
    </row>
    <row r="1119" spans="1:16" x14ac:dyDescent="0.2">
      <c r="A1119">
        <v>10708</v>
      </c>
      <c r="B1119" t="b">
        <v>0</v>
      </c>
      <c r="C1119" t="s">
        <v>1463</v>
      </c>
      <c r="D1119" t="s">
        <v>5579</v>
      </c>
      <c r="E1119">
        <v>3096</v>
      </c>
      <c r="F1119" t="s">
        <v>1460</v>
      </c>
      <c r="G1119" t="b">
        <v>0</v>
      </c>
      <c r="H1119" t="str">
        <f>VLOOKUP(A1119,all_municipalities!$A$2:$M$445,2,FALSE)</f>
        <v>St. Thomas, City of</v>
      </c>
      <c r="I1119" t="b">
        <f>VLOOKUP(A1119,all_municipalities!$A$2:$M$445,9,FALSE)</f>
        <v>1</v>
      </c>
      <c r="J1119" t="b">
        <f>VLOOKUP(A1119,all_municipalities!$A$2:$M$445,13, FALSE)</f>
        <v>1</v>
      </c>
      <c r="K1119" t="str">
        <f t="shared" si="69"/>
        <v>NONE</v>
      </c>
      <c r="L1119">
        <v>5</v>
      </c>
      <c r="M1119" t="str">
        <f t="shared" si="70"/>
        <v>10708 Councillor</v>
      </c>
      <c r="N1119" s="6" t="str">
        <f t="shared" si="71"/>
        <v>10708 Councillor</v>
      </c>
      <c r="O1119" s="15">
        <f>IF(I1119&lt;&gt;FALSE,VLOOKUP(H1119,internet_municipalities!$B$2:$W$226,22,FALSE),"NO INTERNET")</f>
        <v>21576</v>
      </c>
      <c r="P1119" s="16" t="str">
        <f t="shared" si="72"/>
        <v>Lost</v>
      </c>
    </row>
    <row r="1120" spans="1:16" x14ac:dyDescent="0.2">
      <c r="A1120">
        <v>10034</v>
      </c>
      <c r="B1120" t="b">
        <v>1</v>
      </c>
      <c r="C1120" t="s">
        <v>1456</v>
      </c>
      <c r="D1120" t="s">
        <v>5759</v>
      </c>
      <c r="E1120">
        <v>95</v>
      </c>
      <c r="F1120">
        <v>15</v>
      </c>
      <c r="G1120" t="b">
        <v>0</v>
      </c>
      <c r="H1120" t="str">
        <f>VLOOKUP(A1120,all_municipalities!$A$2:$M$445,2,FALSE)</f>
        <v>The North Shore, Township of</v>
      </c>
      <c r="I1120" t="b">
        <f>VLOOKUP(A1120,all_municipalities!$A$2:$M$445,9,FALSE)</f>
        <v>1</v>
      </c>
      <c r="J1120" t="b">
        <f>VLOOKUP(A1120,all_municipalities!$A$2:$M$445,13, FALSE)</f>
        <v>1</v>
      </c>
      <c r="K1120" t="str">
        <f t="shared" si="69"/>
        <v>MID</v>
      </c>
      <c r="L1120">
        <v>5</v>
      </c>
      <c r="M1120" t="str">
        <f t="shared" si="70"/>
        <v>10034 Councillor, Ward 1</v>
      </c>
      <c r="N1120" s="6" t="str">
        <f t="shared" si="71"/>
        <v>10034 Councillor, Ward 1</v>
      </c>
      <c r="O1120" s="15">
        <f>IF(I1120&lt;&gt;FALSE,VLOOKUP(H1120,internet_municipalities!$B$2:$W$226,22,FALSE),"NO INTERNET")</f>
        <v>437</v>
      </c>
      <c r="P1120" s="16">
        <f t="shared" si="72"/>
        <v>3.4324942791762014E-2</v>
      </c>
    </row>
    <row r="1121" spans="1:16" x14ac:dyDescent="0.2">
      <c r="A1121">
        <v>10034</v>
      </c>
      <c r="B1121" t="b">
        <v>1</v>
      </c>
      <c r="C1121" t="s">
        <v>1453</v>
      </c>
      <c r="D1121" t="s">
        <v>5760</v>
      </c>
      <c r="E1121" t="s">
        <v>461</v>
      </c>
      <c r="F1121" t="s">
        <v>461</v>
      </c>
      <c r="G1121" t="b">
        <v>0</v>
      </c>
      <c r="H1121" t="str">
        <f>VLOOKUP(A1121,all_municipalities!$A$2:$M$445,2,FALSE)</f>
        <v>The North Shore, Township of</v>
      </c>
      <c r="I1121" t="b">
        <f>VLOOKUP(A1121,all_municipalities!$A$2:$M$445,9,FALSE)</f>
        <v>1</v>
      </c>
      <c r="J1121" t="b">
        <f>VLOOKUP(A1121,all_municipalities!$A$2:$M$445,13, FALSE)</f>
        <v>1</v>
      </c>
      <c r="K1121" t="str">
        <f t="shared" si="69"/>
        <v>NONE</v>
      </c>
      <c r="L1121">
        <v>5</v>
      </c>
      <c r="M1121" t="str">
        <f t="shared" si="70"/>
        <v>10034 Councillor, Ward 2</v>
      </c>
      <c r="N1121" s="6" t="str">
        <f t="shared" si="71"/>
        <v>10034 Councillor, Ward 2</v>
      </c>
      <c r="O1121" s="15">
        <f>IF(I1121&lt;&gt;FALSE,VLOOKUP(H1121,internet_municipalities!$B$2:$W$226,22,FALSE),"NO INTERNET")</f>
        <v>437</v>
      </c>
      <c r="P1121" s="16" t="str">
        <f t="shared" si="72"/>
        <v>Acclaimed</v>
      </c>
    </row>
    <row r="1122" spans="1:16" x14ac:dyDescent="0.2">
      <c r="A1122">
        <v>10034</v>
      </c>
      <c r="B1122" t="b">
        <v>1</v>
      </c>
      <c r="C1122" t="s">
        <v>2546</v>
      </c>
      <c r="D1122" t="s">
        <v>5761</v>
      </c>
      <c r="E1122" t="s">
        <v>461</v>
      </c>
      <c r="F1122" t="s">
        <v>461</v>
      </c>
      <c r="G1122" t="b">
        <v>0</v>
      </c>
      <c r="H1122" t="str">
        <f>VLOOKUP(A1122,all_municipalities!$A$2:$M$445,2,FALSE)</f>
        <v>The North Shore, Township of</v>
      </c>
      <c r="I1122" t="b">
        <f>VLOOKUP(A1122,all_municipalities!$A$2:$M$445,9,FALSE)</f>
        <v>1</v>
      </c>
      <c r="J1122" t="b">
        <f>VLOOKUP(A1122,all_municipalities!$A$2:$M$445,13, FALSE)</f>
        <v>1</v>
      </c>
      <c r="K1122" t="str">
        <f t="shared" si="69"/>
        <v>NONE</v>
      </c>
      <c r="L1122">
        <v>5</v>
      </c>
      <c r="M1122" t="str">
        <f t="shared" si="70"/>
        <v>10034 Councillor At Large</v>
      </c>
      <c r="N1122" s="6" t="str">
        <f t="shared" si="71"/>
        <v>10034 Councillor At Large</v>
      </c>
      <c r="O1122" s="15">
        <f>IF(I1122&lt;&gt;FALSE,VLOOKUP(H1122,internet_municipalities!$B$2:$W$226,22,FALSE),"NO INTERNET")</f>
        <v>437</v>
      </c>
      <c r="P1122" s="16" t="str">
        <f t="shared" si="72"/>
        <v>Acclaimed</v>
      </c>
    </row>
    <row r="1123" spans="1:16" x14ac:dyDescent="0.2">
      <c r="A1123">
        <v>10034</v>
      </c>
      <c r="B1123" t="b">
        <v>1</v>
      </c>
      <c r="C1123" t="s">
        <v>1475</v>
      </c>
      <c r="D1123" t="s">
        <v>5762</v>
      </c>
      <c r="E1123">
        <v>23</v>
      </c>
      <c r="F1123">
        <v>1</v>
      </c>
      <c r="G1123" t="b">
        <v>0</v>
      </c>
      <c r="H1123" t="str">
        <f>VLOOKUP(A1123,all_municipalities!$A$2:$M$445,2,FALSE)</f>
        <v>The North Shore, Township of</v>
      </c>
      <c r="I1123" t="b">
        <f>VLOOKUP(A1123,all_municipalities!$A$2:$M$445,9,FALSE)</f>
        <v>1</v>
      </c>
      <c r="J1123" t="b">
        <f>VLOOKUP(A1123,all_municipalities!$A$2:$M$445,13, FALSE)</f>
        <v>1</v>
      </c>
      <c r="K1123" t="str">
        <f t="shared" si="69"/>
        <v>HIGH</v>
      </c>
      <c r="L1123">
        <v>5</v>
      </c>
      <c r="M1123" t="str">
        <f t="shared" si="70"/>
        <v>10034 Councillor, Ward 3</v>
      </c>
      <c r="N1123" s="6" t="str">
        <f t="shared" si="71"/>
        <v>10034 Councillor, Ward 3</v>
      </c>
      <c r="O1123" s="15">
        <f>IF(I1123&lt;&gt;FALSE,VLOOKUP(H1123,internet_municipalities!$B$2:$W$226,22,FALSE),"NO INTERNET")</f>
        <v>437</v>
      </c>
      <c r="P1123" s="16">
        <f t="shared" si="72"/>
        <v>2.2883295194508009E-3</v>
      </c>
    </row>
    <row r="1124" spans="1:16" x14ac:dyDescent="0.2">
      <c r="A1124">
        <v>10034</v>
      </c>
      <c r="B1124" t="b">
        <v>0</v>
      </c>
      <c r="C1124" t="s">
        <v>1475</v>
      </c>
      <c r="D1124" t="s">
        <v>5763</v>
      </c>
      <c r="E1124">
        <v>22</v>
      </c>
      <c r="F1124" t="s">
        <v>1460</v>
      </c>
      <c r="G1124" t="b">
        <v>0</v>
      </c>
      <c r="H1124" t="str">
        <f>VLOOKUP(A1124,all_municipalities!$A$2:$M$445,2,FALSE)</f>
        <v>The North Shore, Township of</v>
      </c>
      <c r="I1124" t="b">
        <f>VLOOKUP(A1124,all_municipalities!$A$2:$M$445,9,FALSE)</f>
        <v>1</v>
      </c>
      <c r="J1124" t="b">
        <f>VLOOKUP(A1124,all_municipalities!$A$2:$M$445,13, FALSE)</f>
        <v>1</v>
      </c>
      <c r="K1124" t="str">
        <f t="shared" si="69"/>
        <v>NONE</v>
      </c>
      <c r="L1124">
        <v>5</v>
      </c>
      <c r="M1124" t="str">
        <f t="shared" si="70"/>
        <v>10034 Councillor, Ward 3</v>
      </c>
      <c r="N1124" s="6" t="str">
        <f t="shared" si="71"/>
        <v>10034 Councillor, Ward 3</v>
      </c>
      <c r="O1124" s="15">
        <f>IF(I1124&lt;&gt;FALSE,VLOOKUP(H1124,internet_municipalities!$B$2:$W$226,22,FALSE),"NO INTERNET")</f>
        <v>437</v>
      </c>
      <c r="P1124" s="16" t="str">
        <f t="shared" si="72"/>
        <v>Lost</v>
      </c>
    </row>
    <row r="1125" spans="1:16" x14ac:dyDescent="0.2">
      <c r="A1125">
        <v>10034</v>
      </c>
      <c r="B1125" t="b">
        <v>0</v>
      </c>
      <c r="C1125" t="s">
        <v>1456</v>
      </c>
      <c r="D1125" t="s">
        <v>5764</v>
      </c>
      <c r="E1125">
        <v>80</v>
      </c>
      <c r="F1125" t="s">
        <v>1460</v>
      </c>
      <c r="G1125" t="b">
        <v>0</v>
      </c>
      <c r="H1125" t="str">
        <f>VLOOKUP(A1125,all_municipalities!$A$2:$M$445,2,FALSE)</f>
        <v>The North Shore, Township of</v>
      </c>
      <c r="I1125" t="b">
        <f>VLOOKUP(A1125,all_municipalities!$A$2:$M$445,9,FALSE)</f>
        <v>1</v>
      </c>
      <c r="J1125" t="b">
        <f>VLOOKUP(A1125,all_municipalities!$A$2:$M$445,13, FALSE)</f>
        <v>1</v>
      </c>
      <c r="K1125" t="str">
        <f t="shared" si="69"/>
        <v>NONE</v>
      </c>
      <c r="L1125">
        <v>5</v>
      </c>
      <c r="M1125" t="str">
        <f t="shared" si="70"/>
        <v>10034 Councillor, Ward 1</v>
      </c>
      <c r="N1125" s="6" t="str">
        <f t="shared" si="71"/>
        <v>10034 Councillor, Ward 1</v>
      </c>
      <c r="O1125" s="15">
        <f>IF(I1125&lt;&gt;FALSE,VLOOKUP(H1125,internet_municipalities!$B$2:$W$226,22,FALSE),"NO INTERNET")</f>
        <v>437</v>
      </c>
      <c r="P1125" s="16" t="str">
        <f t="shared" si="72"/>
        <v>Lost</v>
      </c>
    </row>
    <row r="1126" spans="1:16" x14ac:dyDescent="0.2">
      <c r="A1126">
        <v>10283</v>
      </c>
      <c r="B1126" t="b">
        <v>1</v>
      </c>
      <c r="C1126" t="s">
        <v>1463</v>
      </c>
      <c r="D1126" t="s">
        <v>5949</v>
      </c>
      <c r="E1126">
        <v>409</v>
      </c>
      <c r="F1126">
        <v>116</v>
      </c>
      <c r="G1126" t="b">
        <v>0</v>
      </c>
      <c r="H1126" t="str">
        <f>VLOOKUP(A1126,all_municipalities!$A$2:$M$445,2,FALSE)</f>
        <v>Tudor and Cashel, Township of</v>
      </c>
      <c r="I1126" t="b">
        <f>VLOOKUP(A1126,all_municipalities!$A$2:$M$445,9,FALSE)</f>
        <v>1</v>
      </c>
      <c r="J1126" t="b">
        <f>VLOOKUP(A1126,all_municipalities!$A$2:$M$445,13, FALSE)</f>
        <v>1</v>
      </c>
      <c r="K1126" t="str">
        <f t="shared" si="69"/>
        <v>LOW</v>
      </c>
      <c r="L1126">
        <v>5</v>
      </c>
      <c r="M1126" t="str">
        <f t="shared" si="70"/>
        <v>10283 Councillor</v>
      </c>
      <c r="N1126" s="6" t="str">
        <f t="shared" si="71"/>
        <v>10283 Councillor</v>
      </c>
      <c r="O1126" s="15">
        <f>IF(I1126&lt;&gt;FALSE,VLOOKUP(H1126,internet_municipalities!$B$2:$W$226,22,FALSE),"NO INTERNET")</f>
        <v>1054</v>
      </c>
      <c r="P1126" s="16">
        <f t="shared" si="72"/>
        <v>0.11005692599620494</v>
      </c>
    </row>
    <row r="1127" spans="1:16" x14ac:dyDescent="0.2">
      <c r="A1127">
        <v>10283</v>
      </c>
      <c r="B1127" t="b">
        <v>1</v>
      </c>
      <c r="C1127" t="s">
        <v>1463</v>
      </c>
      <c r="D1127" t="s">
        <v>5950</v>
      </c>
      <c r="E1127">
        <v>408</v>
      </c>
      <c r="F1127">
        <v>115</v>
      </c>
      <c r="G1127" t="b">
        <v>0</v>
      </c>
      <c r="H1127" t="str">
        <f>VLOOKUP(A1127,all_municipalities!$A$2:$M$445,2,FALSE)</f>
        <v>Tudor and Cashel, Township of</v>
      </c>
      <c r="I1127" t="b">
        <f>VLOOKUP(A1127,all_municipalities!$A$2:$M$445,9,FALSE)</f>
        <v>1</v>
      </c>
      <c r="J1127" t="b">
        <f>VLOOKUP(A1127,all_municipalities!$A$2:$M$445,13, FALSE)</f>
        <v>1</v>
      </c>
      <c r="K1127" t="str">
        <f t="shared" si="69"/>
        <v>LOW</v>
      </c>
      <c r="L1127">
        <v>5</v>
      </c>
      <c r="M1127" t="str">
        <f t="shared" si="70"/>
        <v>10283 Councillor</v>
      </c>
      <c r="N1127" s="6" t="str">
        <f t="shared" si="71"/>
        <v>10283 Councillor</v>
      </c>
      <c r="O1127" s="15">
        <f>IF(I1127&lt;&gt;FALSE,VLOOKUP(H1127,internet_municipalities!$B$2:$W$226,22,FALSE),"NO INTERNET")</f>
        <v>1054</v>
      </c>
      <c r="P1127" s="16">
        <f t="shared" si="72"/>
        <v>0.10910815939278938</v>
      </c>
    </row>
    <row r="1128" spans="1:16" x14ac:dyDescent="0.2">
      <c r="A1128">
        <v>10283</v>
      </c>
      <c r="B1128" t="b">
        <v>1</v>
      </c>
      <c r="C1128" t="s">
        <v>1463</v>
      </c>
      <c r="D1128" t="s">
        <v>5951</v>
      </c>
      <c r="E1128">
        <v>413</v>
      </c>
      <c r="F1128">
        <v>120</v>
      </c>
      <c r="G1128" t="b">
        <v>0</v>
      </c>
      <c r="H1128" t="str">
        <f>VLOOKUP(A1128,all_municipalities!$A$2:$M$445,2,FALSE)</f>
        <v>Tudor and Cashel, Township of</v>
      </c>
      <c r="I1128" t="b">
        <f>VLOOKUP(A1128,all_municipalities!$A$2:$M$445,9,FALSE)</f>
        <v>1</v>
      </c>
      <c r="J1128" t="b">
        <f>VLOOKUP(A1128,all_municipalities!$A$2:$M$445,13, FALSE)</f>
        <v>1</v>
      </c>
      <c r="K1128" t="str">
        <f t="shared" si="69"/>
        <v>LOW</v>
      </c>
      <c r="L1128">
        <v>5</v>
      </c>
      <c r="M1128" t="str">
        <f t="shared" si="70"/>
        <v>10283 Councillor</v>
      </c>
      <c r="N1128" s="6" t="str">
        <f t="shared" si="71"/>
        <v>10283 Councillor</v>
      </c>
      <c r="O1128" s="15">
        <f>IF(I1128&lt;&gt;FALSE,VLOOKUP(H1128,internet_municipalities!$B$2:$W$226,22,FALSE),"NO INTERNET")</f>
        <v>1054</v>
      </c>
      <c r="P1128" s="16">
        <f t="shared" si="72"/>
        <v>0.11385199240986717</v>
      </c>
    </row>
    <row r="1129" spans="1:16" x14ac:dyDescent="0.2">
      <c r="A1129">
        <v>10283</v>
      </c>
      <c r="B1129" t="b">
        <v>1</v>
      </c>
      <c r="C1129" t="s">
        <v>1479</v>
      </c>
      <c r="D1129" t="s">
        <v>5952</v>
      </c>
      <c r="E1129">
        <v>354</v>
      </c>
      <c r="F1129">
        <v>49</v>
      </c>
      <c r="G1129" t="b">
        <v>0</v>
      </c>
      <c r="H1129" t="str">
        <f>VLOOKUP(A1129,all_municipalities!$A$2:$M$445,2,FALSE)</f>
        <v>Tudor and Cashel, Township of</v>
      </c>
      <c r="I1129" t="b">
        <f>VLOOKUP(A1129,all_municipalities!$A$2:$M$445,9,FALSE)</f>
        <v>1</v>
      </c>
      <c r="J1129" t="b">
        <f>VLOOKUP(A1129,all_municipalities!$A$2:$M$445,13, FALSE)</f>
        <v>1</v>
      </c>
      <c r="K1129" t="str">
        <f t="shared" si="69"/>
        <v>MID</v>
      </c>
      <c r="L1129">
        <v>5</v>
      </c>
      <c r="M1129" t="str">
        <f t="shared" si="70"/>
        <v>10283 Deputy Mayor</v>
      </c>
      <c r="N1129" s="6" t="str">
        <f t="shared" si="71"/>
        <v>10283 Deputy Mayor</v>
      </c>
      <c r="O1129" s="15">
        <f>IF(I1129&lt;&gt;FALSE,VLOOKUP(H1129,internet_municipalities!$B$2:$W$226,22,FALSE),"NO INTERNET")</f>
        <v>1054</v>
      </c>
      <c r="P1129" s="16">
        <f t="shared" si="72"/>
        <v>4.6489563567362426E-2</v>
      </c>
    </row>
    <row r="1130" spans="1:16" x14ac:dyDescent="0.2">
      <c r="A1130">
        <v>10283</v>
      </c>
      <c r="B1130" t="b">
        <v>0</v>
      </c>
      <c r="C1130" t="s">
        <v>1479</v>
      </c>
      <c r="D1130" t="s">
        <v>5953</v>
      </c>
      <c r="E1130">
        <v>305</v>
      </c>
      <c r="F1130" t="s">
        <v>1460</v>
      </c>
      <c r="G1130" t="b">
        <v>0</v>
      </c>
      <c r="H1130" t="str">
        <f>VLOOKUP(A1130,all_municipalities!$A$2:$M$445,2,FALSE)</f>
        <v>Tudor and Cashel, Township of</v>
      </c>
      <c r="I1130" t="b">
        <f>VLOOKUP(A1130,all_municipalities!$A$2:$M$445,9,FALSE)</f>
        <v>1</v>
      </c>
      <c r="J1130" t="b">
        <f>VLOOKUP(A1130,all_municipalities!$A$2:$M$445,13, FALSE)</f>
        <v>1</v>
      </c>
      <c r="K1130" t="str">
        <f t="shared" si="69"/>
        <v>NONE</v>
      </c>
      <c r="L1130">
        <v>5</v>
      </c>
      <c r="M1130" t="str">
        <f t="shared" si="70"/>
        <v>10283 Deputy Mayor</v>
      </c>
      <c r="N1130" s="6" t="str">
        <f t="shared" si="71"/>
        <v>10283 Deputy Mayor</v>
      </c>
      <c r="O1130" s="15">
        <f>IF(I1130&lt;&gt;FALSE,VLOOKUP(H1130,internet_municipalities!$B$2:$W$226,22,FALSE),"NO INTERNET")</f>
        <v>1054</v>
      </c>
      <c r="P1130" s="16" t="str">
        <f t="shared" si="72"/>
        <v>Lost</v>
      </c>
    </row>
    <row r="1131" spans="1:16" x14ac:dyDescent="0.2">
      <c r="A1131">
        <v>10283</v>
      </c>
      <c r="B1131" t="b">
        <v>0</v>
      </c>
      <c r="C1131" t="s">
        <v>1463</v>
      </c>
      <c r="D1131" t="s">
        <v>5954</v>
      </c>
      <c r="E1131">
        <v>293</v>
      </c>
      <c r="F1131" t="s">
        <v>1460</v>
      </c>
      <c r="G1131" t="b">
        <v>0</v>
      </c>
      <c r="H1131" t="str">
        <f>VLOOKUP(A1131,all_municipalities!$A$2:$M$445,2,FALSE)</f>
        <v>Tudor and Cashel, Township of</v>
      </c>
      <c r="I1131" t="b">
        <f>VLOOKUP(A1131,all_municipalities!$A$2:$M$445,9,FALSE)</f>
        <v>1</v>
      </c>
      <c r="J1131" t="b">
        <f>VLOOKUP(A1131,all_municipalities!$A$2:$M$445,13, FALSE)</f>
        <v>1</v>
      </c>
      <c r="K1131" t="str">
        <f t="shared" si="69"/>
        <v>NONE</v>
      </c>
      <c r="L1131">
        <v>5</v>
      </c>
      <c r="M1131" t="str">
        <f t="shared" si="70"/>
        <v>10283 Councillor</v>
      </c>
      <c r="N1131" s="6" t="str">
        <f t="shared" si="71"/>
        <v>10283 Councillor</v>
      </c>
      <c r="O1131" s="15">
        <f>IF(I1131&lt;&gt;FALSE,VLOOKUP(H1131,internet_municipalities!$B$2:$W$226,22,FALSE),"NO INTERNET")</f>
        <v>1054</v>
      </c>
      <c r="P1131" s="16" t="str">
        <f t="shared" si="72"/>
        <v>Lost</v>
      </c>
    </row>
    <row r="1132" spans="1:16" x14ac:dyDescent="0.2">
      <c r="A1132">
        <v>19409</v>
      </c>
      <c r="B1132" t="b">
        <v>1</v>
      </c>
      <c r="C1132" t="s">
        <v>1463</v>
      </c>
      <c r="D1132" t="s">
        <v>6148</v>
      </c>
      <c r="E1132">
        <v>1710</v>
      </c>
      <c r="F1132">
        <v>460</v>
      </c>
      <c r="G1132" t="b">
        <v>0</v>
      </c>
      <c r="H1132" t="str">
        <f>VLOOKUP(A1132,all_municipalities!$A$2:$M$445,2,FALSE)</f>
        <v>West Grey, Municipality of</v>
      </c>
      <c r="I1132" t="b">
        <f>VLOOKUP(A1132,all_municipalities!$A$2:$M$445,9,FALSE)</f>
        <v>1</v>
      </c>
      <c r="J1132" t="b">
        <f>VLOOKUP(A1132,all_municipalities!$A$2:$M$445,13, FALSE)</f>
        <v>1</v>
      </c>
      <c r="K1132" t="str">
        <f t="shared" si="69"/>
        <v>LOW</v>
      </c>
      <c r="L1132">
        <v>5</v>
      </c>
      <c r="M1132" t="str">
        <f t="shared" si="70"/>
        <v>19409 Councillor</v>
      </c>
      <c r="N1132" s="6" t="str">
        <f t="shared" si="71"/>
        <v>19409 Councillor</v>
      </c>
      <c r="O1132" s="15">
        <f>IF(I1132&lt;&gt;FALSE,VLOOKUP(H1132,internet_municipalities!$B$2:$W$226,22,FALSE),"NO INTERNET")</f>
        <v>7642</v>
      </c>
      <c r="P1132" s="16">
        <f t="shared" si="72"/>
        <v>6.019366657942947E-2</v>
      </c>
    </row>
    <row r="1133" spans="1:16" x14ac:dyDescent="0.2">
      <c r="A1133">
        <v>19409</v>
      </c>
      <c r="B1133" t="b">
        <v>1</v>
      </c>
      <c r="C1133" t="s">
        <v>1463</v>
      </c>
      <c r="D1133" t="s">
        <v>6149</v>
      </c>
      <c r="E1133">
        <v>1437</v>
      </c>
      <c r="F1133">
        <v>187</v>
      </c>
      <c r="G1133" t="b">
        <v>0</v>
      </c>
      <c r="H1133" t="str">
        <f>VLOOKUP(A1133,all_municipalities!$A$2:$M$445,2,FALSE)</f>
        <v>West Grey, Municipality of</v>
      </c>
      <c r="I1133" t="b">
        <f>VLOOKUP(A1133,all_municipalities!$A$2:$M$445,9,FALSE)</f>
        <v>1</v>
      </c>
      <c r="J1133" t="b">
        <f>VLOOKUP(A1133,all_municipalities!$A$2:$M$445,13, FALSE)</f>
        <v>1</v>
      </c>
      <c r="K1133" t="str">
        <f t="shared" si="69"/>
        <v>LOW</v>
      </c>
      <c r="L1133">
        <v>5</v>
      </c>
      <c r="M1133" t="str">
        <f t="shared" si="70"/>
        <v>19409 Councillor</v>
      </c>
      <c r="N1133" s="6" t="str">
        <f t="shared" si="71"/>
        <v>19409 Councillor</v>
      </c>
      <c r="O1133" s="15">
        <f>IF(I1133&lt;&gt;FALSE,VLOOKUP(H1133,internet_municipalities!$B$2:$W$226,22,FALSE),"NO INTERNET")</f>
        <v>7642</v>
      </c>
      <c r="P1133" s="16">
        <f t="shared" si="72"/>
        <v>2.4470034022507196E-2</v>
      </c>
    </row>
    <row r="1134" spans="1:16" x14ac:dyDescent="0.2">
      <c r="A1134">
        <v>19409</v>
      </c>
      <c r="B1134" t="b">
        <v>1</v>
      </c>
      <c r="C1134" t="s">
        <v>1463</v>
      </c>
      <c r="D1134" t="s">
        <v>6150</v>
      </c>
      <c r="E1134">
        <v>1656</v>
      </c>
      <c r="F1134">
        <v>406</v>
      </c>
      <c r="G1134" t="b">
        <v>0</v>
      </c>
      <c r="H1134" t="str">
        <f>VLOOKUP(A1134,all_municipalities!$A$2:$M$445,2,FALSE)</f>
        <v>West Grey, Municipality of</v>
      </c>
      <c r="I1134" t="b">
        <f>VLOOKUP(A1134,all_municipalities!$A$2:$M$445,9,FALSE)</f>
        <v>1</v>
      </c>
      <c r="J1134" t="b">
        <f>VLOOKUP(A1134,all_municipalities!$A$2:$M$445,13, FALSE)</f>
        <v>1</v>
      </c>
      <c r="K1134" t="str">
        <f t="shared" si="69"/>
        <v>LOW</v>
      </c>
      <c r="L1134">
        <v>5</v>
      </c>
      <c r="M1134" t="str">
        <f t="shared" si="70"/>
        <v>19409 Councillor</v>
      </c>
      <c r="N1134" s="6" t="str">
        <f t="shared" si="71"/>
        <v>19409 Councillor</v>
      </c>
      <c r="O1134" s="15">
        <f>IF(I1134&lt;&gt;FALSE,VLOOKUP(H1134,internet_municipalities!$B$2:$W$226,22,FALSE),"NO INTERNET")</f>
        <v>7642</v>
      </c>
      <c r="P1134" s="16">
        <f t="shared" si="72"/>
        <v>5.3127453546192097E-2</v>
      </c>
    </row>
    <row r="1135" spans="1:16" x14ac:dyDescent="0.2">
      <c r="A1135">
        <v>19409</v>
      </c>
      <c r="B1135" t="b">
        <v>1</v>
      </c>
      <c r="C1135" t="s">
        <v>1463</v>
      </c>
      <c r="D1135" t="s">
        <v>6151</v>
      </c>
      <c r="E1135">
        <v>2090</v>
      </c>
      <c r="F1135">
        <v>840</v>
      </c>
      <c r="G1135" t="b">
        <v>0</v>
      </c>
      <c r="H1135" t="str">
        <f>VLOOKUP(A1135,all_municipalities!$A$2:$M$445,2,FALSE)</f>
        <v>West Grey, Municipality of</v>
      </c>
      <c r="I1135" t="b">
        <f>VLOOKUP(A1135,all_municipalities!$A$2:$M$445,9,FALSE)</f>
        <v>1</v>
      </c>
      <c r="J1135" t="b">
        <f>VLOOKUP(A1135,all_municipalities!$A$2:$M$445,13, FALSE)</f>
        <v>1</v>
      </c>
      <c r="K1135" t="str">
        <f t="shared" si="69"/>
        <v>LOW</v>
      </c>
      <c r="L1135">
        <v>5</v>
      </c>
      <c r="M1135" t="str">
        <f t="shared" si="70"/>
        <v>19409 Councillor</v>
      </c>
      <c r="N1135" s="6" t="str">
        <f t="shared" si="71"/>
        <v>19409 Councillor</v>
      </c>
      <c r="O1135" s="15">
        <f>IF(I1135&lt;&gt;FALSE,VLOOKUP(H1135,internet_municipalities!$B$2:$W$226,22,FALSE),"NO INTERNET")</f>
        <v>7642</v>
      </c>
      <c r="P1135" s="16">
        <f t="shared" si="72"/>
        <v>0.10991886940591468</v>
      </c>
    </row>
    <row r="1136" spans="1:16" x14ac:dyDescent="0.2">
      <c r="A1136">
        <v>19409</v>
      </c>
      <c r="B1136" t="b">
        <v>1</v>
      </c>
      <c r="C1136" t="s">
        <v>1463</v>
      </c>
      <c r="D1136" t="s">
        <v>6152</v>
      </c>
      <c r="E1136">
        <v>1502</v>
      </c>
      <c r="F1136">
        <v>252</v>
      </c>
      <c r="G1136" t="b">
        <v>0</v>
      </c>
      <c r="H1136" t="str">
        <f>VLOOKUP(A1136,all_municipalities!$A$2:$M$445,2,FALSE)</f>
        <v>West Grey, Municipality of</v>
      </c>
      <c r="I1136" t="b">
        <f>VLOOKUP(A1136,all_municipalities!$A$2:$M$445,9,FALSE)</f>
        <v>1</v>
      </c>
      <c r="J1136" t="b">
        <f>VLOOKUP(A1136,all_municipalities!$A$2:$M$445,13, FALSE)</f>
        <v>1</v>
      </c>
      <c r="K1136" t="str">
        <f t="shared" si="69"/>
        <v>LOW</v>
      </c>
      <c r="L1136">
        <v>5</v>
      </c>
      <c r="M1136" t="str">
        <f t="shared" si="70"/>
        <v>19409 Councillor</v>
      </c>
      <c r="N1136" s="6" t="str">
        <f t="shared" si="71"/>
        <v>19409 Councillor</v>
      </c>
      <c r="O1136" s="15">
        <f>IF(I1136&lt;&gt;FALSE,VLOOKUP(H1136,internet_municipalities!$B$2:$W$226,22,FALSE),"NO INTERNET")</f>
        <v>7642</v>
      </c>
      <c r="P1136" s="16">
        <f t="shared" si="72"/>
        <v>3.2975660821774402E-2</v>
      </c>
    </row>
    <row r="1137" spans="1:16" x14ac:dyDescent="0.2">
      <c r="A1137">
        <v>19409</v>
      </c>
      <c r="B1137" t="b">
        <v>1</v>
      </c>
      <c r="C1137" t="s">
        <v>1479</v>
      </c>
      <c r="D1137" t="s">
        <v>6153</v>
      </c>
      <c r="E1137">
        <v>2718</v>
      </c>
      <c r="F1137">
        <v>1814</v>
      </c>
      <c r="G1137" t="b">
        <v>0</v>
      </c>
      <c r="H1137" t="str">
        <f>VLOOKUP(A1137,all_municipalities!$A$2:$M$445,2,FALSE)</f>
        <v>West Grey, Municipality of</v>
      </c>
      <c r="I1137" t="b">
        <f>VLOOKUP(A1137,all_municipalities!$A$2:$M$445,9,FALSE)</f>
        <v>1</v>
      </c>
      <c r="J1137" t="b">
        <f>VLOOKUP(A1137,all_municipalities!$A$2:$M$445,13, FALSE)</f>
        <v>1</v>
      </c>
      <c r="K1137" t="str">
        <f t="shared" si="69"/>
        <v>NONE</v>
      </c>
      <c r="L1137">
        <v>5</v>
      </c>
      <c r="M1137" t="str">
        <f t="shared" si="70"/>
        <v>19409 Deputy Mayor</v>
      </c>
      <c r="N1137" s="6" t="str">
        <f t="shared" si="71"/>
        <v>19409 Deputy Mayor</v>
      </c>
      <c r="O1137" s="15">
        <f>IF(I1137&lt;&gt;FALSE,VLOOKUP(H1137,internet_municipalities!$B$2:$W$226,22,FALSE),"NO INTERNET")</f>
        <v>7642</v>
      </c>
      <c r="P1137" s="16">
        <f t="shared" si="72"/>
        <v>0.23737241559801101</v>
      </c>
    </row>
    <row r="1138" spans="1:16" x14ac:dyDescent="0.2">
      <c r="A1138">
        <v>19409</v>
      </c>
      <c r="B1138" t="b">
        <v>0</v>
      </c>
      <c r="C1138" t="s">
        <v>1479</v>
      </c>
      <c r="D1138" t="s">
        <v>6154</v>
      </c>
      <c r="E1138">
        <v>904</v>
      </c>
      <c r="F1138" t="s">
        <v>1460</v>
      </c>
      <c r="G1138" t="b">
        <v>0</v>
      </c>
      <c r="H1138" t="str">
        <f>VLOOKUP(A1138,all_municipalities!$A$2:$M$445,2,FALSE)</f>
        <v>West Grey, Municipality of</v>
      </c>
      <c r="I1138" t="b">
        <f>VLOOKUP(A1138,all_municipalities!$A$2:$M$445,9,FALSE)</f>
        <v>1</v>
      </c>
      <c r="J1138" t="b">
        <f>VLOOKUP(A1138,all_municipalities!$A$2:$M$445,13, FALSE)</f>
        <v>1</v>
      </c>
      <c r="K1138" t="str">
        <f t="shared" si="69"/>
        <v>NONE</v>
      </c>
      <c r="L1138">
        <v>5</v>
      </c>
      <c r="M1138" t="str">
        <f t="shared" si="70"/>
        <v>19409 Deputy Mayor</v>
      </c>
      <c r="N1138" s="6" t="str">
        <f t="shared" si="71"/>
        <v>19409 Deputy Mayor</v>
      </c>
      <c r="O1138" s="15">
        <f>IF(I1138&lt;&gt;FALSE,VLOOKUP(H1138,internet_municipalities!$B$2:$W$226,22,FALSE),"NO INTERNET")</f>
        <v>7642</v>
      </c>
      <c r="P1138" s="16" t="str">
        <f t="shared" si="72"/>
        <v>Lost</v>
      </c>
    </row>
    <row r="1139" spans="1:16" x14ac:dyDescent="0.2">
      <c r="A1139">
        <v>19409</v>
      </c>
      <c r="B1139" t="b">
        <v>0</v>
      </c>
      <c r="C1139" t="s">
        <v>1463</v>
      </c>
      <c r="D1139" t="s">
        <v>6155</v>
      </c>
      <c r="E1139">
        <v>956</v>
      </c>
      <c r="F1139" t="s">
        <v>1460</v>
      </c>
      <c r="G1139" t="b">
        <v>0</v>
      </c>
      <c r="H1139" t="str">
        <f>VLOOKUP(A1139,all_municipalities!$A$2:$M$445,2,FALSE)</f>
        <v>West Grey, Municipality of</v>
      </c>
      <c r="I1139" t="b">
        <f>VLOOKUP(A1139,all_municipalities!$A$2:$M$445,9,FALSE)</f>
        <v>1</v>
      </c>
      <c r="J1139" t="b">
        <f>VLOOKUP(A1139,all_municipalities!$A$2:$M$445,13, FALSE)</f>
        <v>1</v>
      </c>
      <c r="K1139" t="str">
        <f t="shared" si="69"/>
        <v>NONE</v>
      </c>
      <c r="L1139">
        <v>5</v>
      </c>
      <c r="M1139" t="str">
        <f t="shared" si="70"/>
        <v>19409 Councillor</v>
      </c>
      <c r="N1139" s="6" t="str">
        <f t="shared" si="71"/>
        <v>19409 Councillor</v>
      </c>
      <c r="O1139" s="15">
        <f>IF(I1139&lt;&gt;FALSE,VLOOKUP(H1139,internet_municipalities!$B$2:$W$226,22,FALSE),"NO INTERNET")</f>
        <v>7642</v>
      </c>
      <c r="P1139" s="16" t="str">
        <f t="shared" si="72"/>
        <v>Lost</v>
      </c>
    </row>
    <row r="1140" spans="1:16" x14ac:dyDescent="0.2">
      <c r="A1140">
        <v>19409</v>
      </c>
      <c r="B1140" t="b">
        <v>0</v>
      </c>
      <c r="C1140" t="s">
        <v>1463</v>
      </c>
      <c r="D1140" t="s">
        <v>6156</v>
      </c>
      <c r="E1140">
        <v>513</v>
      </c>
      <c r="F1140" t="s">
        <v>1460</v>
      </c>
      <c r="G1140" t="b">
        <v>0</v>
      </c>
      <c r="H1140" t="str">
        <f>VLOOKUP(A1140,all_municipalities!$A$2:$M$445,2,FALSE)</f>
        <v>West Grey, Municipality of</v>
      </c>
      <c r="I1140" t="b">
        <f>VLOOKUP(A1140,all_municipalities!$A$2:$M$445,9,FALSE)</f>
        <v>1</v>
      </c>
      <c r="J1140" t="b">
        <f>VLOOKUP(A1140,all_municipalities!$A$2:$M$445,13, FALSE)</f>
        <v>1</v>
      </c>
      <c r="K1140" t="str">
        <f t="shared" si="69"/>
        <v>NONE</v>
      </c>
      <c r="L1140">
        <v>5</v>
      </c>
      <c r="M1140" t="str">
        <f t="shared" si="70"/>
        <v>19409 Councillor</v>
      </c>
      <c r="N1140" s="6" t="str">
        <f t="shared" si="71"/>
        <v>19409 Councillor</v>
      </c>
      <c r="O1140" s="15">
        <f>IF(I1140&lt;&gt;FALSE,VLOOKUP(H1140,internet_municipalities!$B$2:$W$226,22,FALSE),"NO INTERNET")</f>
        <v>7642</v>
      </c>
      <c r="P1140" s="16" t="str">
        <f t="shared" si="72"/>
        <v>Lost</v>
      </c>
    </row>
    <row r="1141" spans="1:16" x14ac:dyDescent="0.2">
      <c r="A1141">
        <v>19409</v>
      </c>
      <c r="B1141" t="b">
        <v>0</v>
      </c>
      <c r="C1141" t="s">
        <v>1463</v>
      </c>
      <c r="D1141" t="s">
        <v>6157</v>
      </c>
      <c r="E1141">
        <v>890</v>
      </c>
      <c r="F1141" t="s">
        <v>1460</v>
      </c>
      <c r="G1141" t="b">
        <v>0</v>
      </c>
      <c r="H1141" t="str">
        <f>VLOOKUP(A1141,all_municipalities!$A$2:$M$445,2,FALSE)</f>
        <v>West Grey, Municipality of</v>
      </c>
      <c r="I1141" t="b">
        <f>VLOOKUP(A1141,all_municipalities!$A$2:$M$445,9,FALSE)</f>
        <v>1</v>
      </c>
      <c r="J1141" t="b">
        <f>VLOOKUP(A1141,all_municipalities!$A$2:$M$445,13, FALSE)</f>
        <v>1</v>
      </c>
      <c r="K1141" t="str">
        <f t="shared" si="69"/>
        <v>NONE</v>
      </c>
      <c r="L1141">
        <v>5</v>
      </c>
      <c r="M1141" t="str">
        <f t="shared" si="70"/>
        <v>19409 Councillor</v>
      </c>
      <c r="N1141" s="6" t="str">
        <f t="shared" si="71"/>
        <v>19409 Councillor</v>
      </c>
      <c r="O1141" s="15">
        <f>IF(I1141&lt;&gt;FALSE,VLOOKUP(H1141,internet_municipalities!$B$2:$W$226,22,FALSE),"NO INTERNET")</f>
        <v>7642</v>
      </c>
      <c r="P1141" s="16" t="str">
        <f t="shared" si="72"/>
        <v>Lost</v>
      </c>
    </row>
    <row r="1142" spans="1:16" x14ac:dyDescent="0.2">
      <c r="A1142">
        <v>19409</v>
      </c>
      <c r="B1142" t="b">
        <v>0</v>
      </c>
      <c r="C1142" t="s">
        <v>1463</v>
      </c>
      <c r="D1142" t="s">
        <v>6158</v>
      </c>
      <c r="E1142">
        <v>1113</v>
      </c>
      <c r="F1142" t="s">
        <v>1460</v>
      </c>
      <c r="G1142" t="b">
        <v>0</v>
      </c>
      <c r="H1142" t="str">
        <f>VLOOKUP(A1142,all_municipalities!$A$2:$M$445,2,FALSE)</f>
        <v>West Grey, Municipality of</v>
      </c>
      <c r="I1142" t="b">
        <f>VLOOKUP(A1142,all_municipalities!$A$2:$M$445,9,FALSE)</f>
        <v>1</v>
      </c>
      <c r="J1142" t="b">
        <f>VLOOKUP(A1142,all_municipalities!$A$2:$M$445,13, FALSE)</f>
        <v>1</v>
      </c>
      <c r="K1142" t="str">
        <f t="shared" si="69"/>
        <v>NONE</v>
      </c>
      <c r="L1142">
        <v>5</v>
      </c>
      <c r="M1142" t="str">
        <f t="shared" si="70"/>
        <v>19409 Councillor</v>
      </c>
      <c r="N1142" s="6" t="str">
        <f t="shared" si="71"/>
        <v>19409 Councillor</v>
      </c>
      <c r="O1142" s="15">
        <f>IF(I1142&lt;&gt;FALSE,VLOOKUP(H1142,internet_municipalities!$B$2:$W$226,22,FALSE),"NO INTERNET")</f>
        <v>7642</v>
      </c>
      <c r="P1142" s="16" t="str">
        <f t="shared" si="72"/>
        <v>Lost</v>
      </c>
    </row>
    <row r="1143" spans="1:16" x14ac:dyDescent="0.2">
      <c r="A1143">
        <v>19409</v>
      </c>
      <c r="B1143" t="b">
        <v>0</v>
      </c>
      <c r="C1143" t="s">
        <v>1463</v>
      </c>
      <c r="D1143" t="s">
        <v>6159</v>
      </c>
      <c r="E1143">
        <v>899</v>
      </c>
      <c r="F1143" t="s">
        <v>1460</v>
      </c>
      <c r="G1143" t="b">
        <v>0</v>
      </c>
      <c r="H1143" t="str">
        <f>VLOOKUP(A1143,all_municipalities!$A$2:$M$445,2,FALSE)</f>
        <v>West Grey, Municipality of</v>
      </c>
      <c r="I1143" t="b">
        <f>VLOOKUP(A1143,all_municipalities!$A$2:$M$445,9,FALSE)</f>
        <v>1</v>
      </c>
      <c r="J1143" t="b">
        <f>VLOOKUP(A1143,all_municipalities!$A$2:$M$445,13, FALSE)</f>
        <v>1</v>
      </c>
      <c r="K1143" t="str">
        <f t="shared" si="69"/>
        <v>NONE</v>
      </c>
      <c r="L1143">
        <v>5</v>
      </c>
      <c r="M1143" t="str">
        <f t="shared" si="70"/>
        <v>19409 Councillor</v>
      </c>
      <c r="N1143" s="6" t="str">
        <f t="shared" si="71"/>
        <v>19409 Councillor</v>
      </c>
      <c r="O1143" s="15">
        <f>IF(I1143&lt;&gt;FALSE,VLOOKUP(H1143,internet_municipalities!$B$2:$W$226,22,FALSE),"NO INTERNET")</f>
        <v>7642</v>
      </c>
      <c r="P1143" s="16" t="str">
        <f t="shared" si="72"/>
        <v>Lost</v>
      </c>
    </row>
    <row r="1144" spans="1:16" x14ac:dyDescent="0.2">
      <c r="A1144">
        <v>19409</v>
      </c>
      <c r="B1144" t="b">
        <v>0</v>
      </c>
      <c r="C1144" t="s">
        <v>1463</v>
      </c>
      <c r="D1144" t="s">
        <v>6160</v>
      </c>
      <c r="E1144">
        <v>974</v>
      </c>
      <c r="F1144" t="s">
        <v>1460</v>
      </c>
      <c r="G1144" t="b">
        <v>0</v>
      </c>
      <c r="H1144" t="str">
        <f>VLOOKUP(A1144,all_municipalities!$A$2:$M$445,2,FALSE)</f>
        <v>West Grey, Municipality of</v>
      </c>
      <c r="I1144" t="b">
        <f>VLOOKUP(A1144,all_municipalities!$A$2:$M$445,9,FALSE)</f>
        <v>1</v>
      </c>
      <c r="J1144" t="b">
        <f>VLOOKUP(A1144,all_municipalities!$A$2:$M$445,13, FALSE)</f>
        <v>1</v>
      </c>
      <c r="K1144" t="str">
        <f t="shared" si="69"/>
        <v>NONE</v>
      </c>
      <c r="L1144">
        <v>5</v>
      </c>
      <c r="M1144" t="str">
        <f t="shared" si="70"/>
        <v>19409 Councillor</v>
      </c>
      <c r="N1144" s="6" t="str">
        <f t="shared" si="71"/>
        <v>19409 Councillor</v>
      </c>
      <c r="O1144" s="15">
        <f>IF(I1144&lt;&gt;FALSE,VLOOKUP(H1144,internet_municipalities!$B$2:$W$226,22,FALSE),"NO INTERNET")</f>
        <v>7642</v>
      </c>
      <c r="P1144" s="16" t="str">
        <f t="shared" si="72"/>
        <v>Lost</v>
      </c>
    </row>
    <row r="1145" spans="1:16" x14ac:dyDescent="0.2">
      <c r="A1145">
        <v>19409</v>
      </c>
      <c r="B1145" t="b">
        <v>0</v>
      </c>
      <c r="C1145" t="s">
        <v>1463</v>
      </c>
      <c r="D1145" t="s">
        <v>6161</v>
      </c>
      <c r="E1145">
        <v>901</v>
      </c>
      <c r="F1145" t="s">
        <v>1460</v>
      </c>
      <c r="G1145" t="b">
        <v>0</v>
      </c>
      <c r="H1145" t="str">
        <f>VLOOKUP(A1145,all_municipalities!$A$2:$M$445,2,FALSE)</f>
        <v>West Grey, Municipality of</v>
      </c>
      <c r="I1145" t="b">
        <f>VLOOKUP(A1145,all_municipalities!$A$2:$M$445,9,FALSE)</f>
        <v>1</v>
      </c>
      <c r="J1145" t="b">
        <f>VLOOKUP(A1145,all_municipalities!$A$2:$M$445,13, FALSE)</f>
        <v>1</v>
      </c>
      <c r="K1145" t="str">
        <f t="shared" si="69"/>
        <v>NONE</v>
      </c>
      <c r="L1145">
        <v>5</v>
      </c>
      <c r="M1145" t="str">
        <f t="shared" si="70"/>
        <v>19409 Councillor</v>
      </c>
      <c r="N1145" s="6" t="str">
        <f t="shared" si="71"/>
        <v>19409 Councillor</v>
      </c>
      <c r="O1145" s="15">
        <f>IF(I1145&lt;&gt;FALSE,VLOOKUP(H1145,internet_municipalities!$B$2:$W$226,22,FALSE),"NO INTERNET")</f>
        <v>7642</v>
      </c>
      <c r="P1145" s="16" t="str">
        <f t="shared" si="72"/>
        <v>Lost</v>
      </c>
    </row>
    <row r="1146" spans="1:16" x14ac:dyDescent="0.2">
      <c r="A1146">
        <v>19409</v>
      </c>
      <c r="B1146" t="b">
        <v>0</v>
      </c>
      <c r="C1146" t="s">
        <v>1463</v>
      </c>
      <c r="D1146" t="s">
        <v>6162</v>
      </c>
      <c r="E1146">
        <v>770</v>
      </c>
      <c r="F1146" t="s">
        <v>1460</v>
      </c>
      <c r="G1146" t="b">
        <v>0</v>
      </c>
      <c r="H1146" t="str">
        <f>VLOOKUP(A1146,all_municipalities!$A$2:$M$445,2,FALSE)</f>
        <v>West Grey, Municipality of</v>
      </c>
      <c r="I1146" t="b">
        <f>VLOOKUP(A1146,all_municipalities!$A$2:$M$445,9,FALSE)</f>
        <v>1</v>
      </c>
      <c r="J1146" t="b">
        <f>VLOOKUP(A1146,all_municipalities!$A$2:$M$445,13, FALSE)</f>
        <v>1</v>
      </c>
      <c r="K1146" t="str">
        <f t="shared" si="69"/>
        <v>NONE</v>
      </c>
      <c r="L1146">
        <v>5</v>
      </c>
      <c r="M1146" t="str">
        <f t="shared" si="70"/>
        <v>19409 Councillor</v>
      </c>
      <c r="N1146" s="6" t="str">
        <f t="shared" si="71"/>
        <v>19409 Councillor</v>
      </c>
      <c r="O1146" s="15">
        <f>IF(I1146&lt;&gt;FALSE,VLOOKUP(H1146,internet_municipalities!$B$2:$W$226,22,FALSE),"NO INTERNET")</f>
        <v>7642</v>
      </c>
      <c r="P1146" s="16" t="str">
        <f t="shared" si="72"/>
        <v>Lost</v>
      </c>
    </row>
    <row r="1147" spans="1:16" x14ac:dyDescent="0.2">
      <c r="A1147">
        <v>19409</v>
      </c>
      <c r="B1147" t="b">
        <v>0</v>
      </c>
      <c r="C1147" t="s">
        <v>1463</v>
      </c>
      <c r="D1147" t="s">
        <v>6163</v>
      </c>
      <c r="E1147">
        <v>1250</v>
      </c>
      <c r="F1147" t="s">
        <v>1460</v>
      </c>
      <c r="G1147" t="b">
        <v>0</v>
      </c>
      <c r="H1147" t="str">
        <f>VLOOKUP(A1147,all_municipalities!$A$2:$M$445,2,FALSE)</f>
        <v>West Grey, Municipality of</v>
      </c>
      <c r="I1147" t="b">
        <f>VLOOKUP(A1147,all_municipalities!$A$2:$M$445,9,FALSE)</f>
        <v>1</v>
      </c>
      <c r="J1147" t="b">
        <f>VLOOKUP(A1147,all_municipalities!$A$2:$M$445,13, FALSE)</f>
        <v>1</v>
      </c>
      <c r="K1147" t="str">
        <f t="shared" si="69"/>
        <v>NONE</v>
      </c>
      <c r="L1147">
        <v>5</v>
      </c>
      <c r="M1147" t="str">
        <f t="shared" si="70"/>
        <v>19409 Councillor</v>
      </c>
      <c r="N1147" s="6" t="str">
        <f t="shared" si="71"/>
        <v>19409 Councillor</v>
      </c>
      <c r="O1147" s="15">
        <f>IF(I1147&lt;&gt;FALSE,VLOOKUP(H1147,internet_municipalities!$B$2:$W$226,22,FALSE),"NO INTERNET")</f>
        <v>7642</v>
      </c>
      <c r="P1147" s="16" t="str">
        <f t="shared" si="72"/>
        <v>Lost</v>
      </c>
    </row>
    <row r="1148" spans="1:16" x14ac:dyDescent="0.2">
      <c r="A1148">
        <v>19412</v>
      </c>
      <c r="B1148" t="b">
        <v>1</v>
      </c>
      <c r="C1148" t="s">
        <v>1463</v>
      </c>
      <c r="D1148" t="s">
        <v>1531</v>
      </c>
      <c r="E1148">
        <v>1231</v>
      </c>
      <c r="F1148">
        <v>379</v>
      </c>
      <c r="G1148" t="b">
        <v>0</v>
      </c>
      <c r="H1148" t="str">
        <f>VLOOKUP(A1148,all_municipalities!$A$2:$M$445,2,FALSE)</f>
        <v>Alnwick/Haldimand, Township of</v>
      </c>
      <c r="I1148" t="b">
        <f>VLOOKUP(A1148,all_municipalities!$A$2:$M$445,9,FALSE)</f>
        <v>1</v>
      </c>
      <c r="J1148" t="b">
        <f>VLOOKUP(A1148,all_municipalities!$A$2:$M$445,13, FALSE)</f>
        <v>1</v>
      </c>
      <c r="K1148" t="str">
        <f t="shared" si="69"/>
        <v>LOW</v>
      </c>
      <c r="L1148">
        <v>4</v>
      </c>
      <c r="M1148" t="str">
        <f t="shared" si="70"/>
        <v>19412 Councillor</v>
      </c>
      <c r="N1148" s="6" t="str">
        <f t="shared" si="71"/>
        <v>19412 Councillor</v>
      </c>
      <c r="O1148" s="15">
        <f>IF(I1148&lt;&gt;FALSE,VLOOKUP(H1148,internet_municipalities!$B$2:$W$226,22,FALSE),"NO INTERNET")</f>
        <v>4505</v>
      </c>
      <c r="P1148" s="16">
        <f t="shared" si="72"/>
        <v>8.4128745837957819E-2</v>
      </c>
    </row>
    <row r="1149" spans="1:16" x14ac:dyDescent="0.2">
      <c r="A1149">
        <v>19412</v>
      </c>
      <c r="B1149" t="b">
        <v>1</v>
      </c>
      <c r="C1149" t="s">
        <v>1463</v>
      </c>
      <c r="D1149" t="s">
        <v>1532</v>
      </c>
      <c r="E1149">
        <v>1012</v>
      </c>
      <c r="F1149">
        <v>160</v>
      </c>
      <c r="G1149" t="b">
        <v>0</v>
      </c>
      <c r="H1149" t="str">
        <f>VLOOKUP(A1149,all_municipalities!$A$2:$M$445,2,FALSE)</f>
        <v>Alnwick/Haldimand, Township of</v>
      </c>
      <c r="I1149" t="b">
        <f>VLOOKUP(A1149,all_municipalities!$A$2:$M$445,9,FALSE)</f>
        <v>1</v>
      </c>
      <c r="J1149" t="b">
        <f>VLOOKUP(A1149,all_municipalities!$A$2:$M$445,13, FALSE)</f>
        <v>1</v>
      </c>
      <c r="K1149" t="str">
        <f t="shared" si="69"/>
        <v>LOW</v>
      </c>
      <c r="L1149">
        <v>4</v>
      </c>
      <c r="M1149" t="str">
        <f t="shared" si="70"/>
        <v>19412 Councillor</v>
      </c>
      <c r="N1149" s="6" t="str">
        <f t="shared" si="71"/>
        <v>19412 Councillor</v>
      </c>
      <c r="O1149" s="15">
        <f>IF(I1149&lt;&gt;FALSE,VLOOKUP(H1149,internet_municipalities!$B$2:$W$226,22,FALSE),"NO INTERNET")</f>
        <v>4505</v>
      </c>
      <c r="P1149" s="16">
        <f t="shared" si="72"/>
        <v>3.5516093229744729E-2</v>
      </c>
    </row>
    <row r="1150" spans="1:16" x14ac:dyDescent="0.2">
      <c r="A1150">
        <v>19412</v>
      </c>
      <c r="B1150" t="b">
        <v>1</v>
      </c>
      <c r="C1150" t="s">
        <v>1463</v>
      </c>
      <c r="D1150" t="s">
        <v>1533</v>
      </c>
      <c r="E1150">
        <v>1426</v>
      </c>
      <c r="F1150">
        <v>574</v>
      </c>
      <c r="G1150" t="b">
        <v>0</v>
      </c>
      <c r="H1150" t="str">
        <f>VLOOKUP(A1150,all_municipalities!$A$2:$M$445,2,FALSE)</f>
        <v>Alnwick/Haldimand, Township of</v>
      </c>
      <c r="I1150" t="b">
        <f>VLOOKUP(A1150,all_municipalities!$A$2:$M$445,9,FALSE)</f>
        <v>1</v>
      </c>
      <c r="J1150" t="b">
        <f>VLOOKUP(A1150,all_municipalities!$A$2:$M$445,13, FALSE)</f>
        <v>1</v>
      </c>
      <c r="K1150" t="str">
        <f t="shared" si="69"/>
        <v>LOW</v>
      </c>
      <c r="L1150">
        <v>4</v>
      </c>
      <c r="M1150" t="str">
        <f t="shared" si="70"/>
        <v>19412 Councillor</v>
      </c>
      <c r="N1150" s="6" t="str">
        <f t="shared" si="71"/>
        <v>19412 Councillor</v>
      </c>
      <c r="O1150" s="15">
        <f>IF(I1150&lt;&gt;FALSE,VLOOKUP(H1150,internet_municipalities!$B$2:$W$226,22,FALSE),"NO INTERNET")</f>
        <v>4505</v>
      </c>
      <c r="P1150" s="16">
        <f t="shared" si="72"/>
        <v>0.12741398446170921</v>
      </c>
    </row>
    <row r="1151" spans="1:16" x14ac:dyDescent="0.2">
      <c r="A1151">
        <v>19412</v>
      </c>
      <c r="B1151" t="b">
        <v>1</v>
      </c>
      <c r="C1151" t="s">
        <v>1479</v>
      </c>
      <c r="D1151" t="s">
        <v>1534</v>
      </c>
      <c r="E1151">
        <v>1645</v>
      </c>
      <c r="F1151">
        <v>929</v>
      </c>
      <c r="G1151" t="b">
        <v>0</v>
      </c>
      <c r="H1151" t="str">
        <f>VLOOKUP(A1151,all_municipalities!$A$2:$M$445,2,FALSE)</f>
        <v>Alnwick/Haldimand, Township of</v>
      </c>
      <c r="I1151" t="b">
        <f>VLOOKUP(A1151,all_municipalities!$A$2:$M$445,9,FALSE)</f>
        <v>1</v>
      </c>
      <c r="J1151" t="b">
        <f>VLOOKUP(A1151,all_municipalities!$A$2:$M$445,13, FALSE)</f>
        <v>1</v>
      </c>
      <c r="K1151" t="str">
        <f t="shared" si="69"/>
        <v>LOW</v>
      </c>
      <c r="L1151">
        <v>4</v>
      </c>
      <c r="M1151" t="str">
        <f t="shared" si="70"/>
        <v>19412 Deputy Mayor</v>
      </c>
      <c r="N1151" s="6" t="str">
        <f t="shared" si="71"/>
        <v>19412 Deputy Mayor</v>
      </c>
      <c r="O1151" s="15">
        <f>IF(I1151&lt;&gt;FALSE,VLOOKUP(H1151,internet_municipalities!$B$2:$W$226,22,FALSE),"NO INTERNET")</f>
        <v>4505</v>
      </c>
      <c r="P1151" s="16">
        <f t="shared" si="72"/>
        <v>0.20621531631520532</v>
      </c>
    </row>
    <row r="1152" spans="1:16" x14ac:dyDescent="0.2">
      <c r="A1152">
        <v>19412</v>
      </c>
      <c r="B1152" t="b">
        <v>0</v>
      </c>
      <c r="C1152" t="s">
        <v>1479</v>
      </c>
      <c r="D1152" t="s">
        <v>1535</v>
      </c>
      <c r="E1152">
        <v>716</v>
      </c>
      <c r="F1152" t="s">
        <v>1460</v>
      </c>
      <c r="G1152" t="b">
        <v>0</v>
      </c>
      <c r="H1152" t="str">
        <f>VLOOKUP(A1152,all_municipalities!$A$2:$M$445,2,FALSE)</f>
        <v>Alnwick/Haldimand, Township of</v>
      </c>
      <c r="I1152" t="b">
        <f>VLOOKUP(A1152,all_municipalities!$A$2:$M$445,9,FALSE)</f>
        <v>1</v>
      </c>
      <c r="J1152" t="b">
        <f>VLOOKUP(A1152,all_municipalities!$A$2:$M$445,13, FALSE)</f>
        <v>1</v>
      </c>
      <c r="K1152" t="str">
        <f t="shared" si="69"/>
        <v>NONE</v>
      </c>
      <c r="L1152">
        <v>4</v>
      </c>
      <c r="M1152" t="str">
        <f t="shared" si="70"/>
        <v>19412 Deputy Mayor</v>
      </c>
      <c r="N1152" s="6" t="str">
        <f t="shared" si="71"/>
        <v>19412 Deputy Mayor</v>
      </c>
      <c r="O1152" s="15">
        <f>IF(I1152&lt;&gt;FALSE,VLOOKUP(H1152,internet_municipalities!$B$2:$W$226,22,FALSE),"NO INTERNET")</f>
        <v>4505</v>
      </c>
      <c r="P1152" s="16" t="str">
        <f t="shared" si="72"/>
        <v>Lost</v>
      </c>
    </row>
    <row r="1153" spans="1:16" x14ac:dyDescent="0.2">
      <c r="A1153">
        <v>19412</v>
      </c>
      <c r="B1153" t="b">
        <v>0</v>
      </c>
      <c r="C1153" t="s">
        <v>1463</v>
      </c>
      <c r="D1153" t="s">
        <v>1536</v>
      </c>
      <c r="E1153">
        <v>602</v>
      </c>
      <c r="F1153" t="s">
        <v>1460</v>
      </c>
      <c r="G1153" t="b">
        <v>0</v>
      </c>
      <c r="H1153" t="str">
        <f>VLOOKUP(A1153,all_municipalities!$A$2:$M$445,2,FALSE)</f>
        <v>Alnwick/Haldimand, Township of</v>
      </c>
      <c r="I1153" t="b">
        <f>VLOOKUP(A1153,all_municipalities!$A$2:$M$445,9,FALSE)</f>
        <v>1</v>
      </c>
      <c r="J1153" t="b">
        <f>VLOOKUP(A1153,all_municipalities!$A$2:$M$445,13, FALSE)</f>
        <v>1</v>
      </c>
      <c r="K1153" t="str">
        <f t="shared" si="69"/>
        <v>NONE</v>
      </c>
      <c r="L1153">
        <v>4</v>
      </c>
      <c r="M1153" t="str">
        <f t="shared" si="70"/>
        <v>19412 Councillor</v>
      </c>
      <c r="N1153" s="6" t="str">
        <f t="shared" si="71"/>
        <v>19412 Councillor</v>
      </c>
      <c r="O1153" s="15">
        <f>IF(I1153&lt;&gt;FALSE,VLOOKUP(H1153,internet_municipalities!$B$2:$W$226,22,FALSE),"NO INTERNET")</f>
        <v>4505</v>
      </c>
      <c r="P1153" s="16" t="str">
        <f t="shared" si="72"/>
        <v>Lost</v>
      </c>
    </row>
    <row r="1154" spans="1:16" x14ac:dyDescent="0.2">
      <c r="A1154">
        <v>19412</v>
      </c>
      <c r="B1154" t="b">
        <v>0</v>
      </c>
      <c r="C1154" t="s">
        <v>1463</v>
      </c>
      <c r="D1154" t="s">
        <v>1537</v>
      </c>
      <c r="E1154">
        <v>503</v>
      </c>
      <c r="F1154" t="s">
        <v>1460</v>
      </c>
      <c r="G1154" t="b">
        <v>0</v>
      </c>
      <c r="H1154" t="str">
        <f>VLOOKUP(A1154,all_municipalities!$A$2:$M$445,2,FALSE)</f>
        <v>Alnwick/Haldimand, Township of</v>
      </c>
      <c r="I1154" t="b">
        <f>VLOOKUP(A1154,all_municipalities!$A$2:$M$445,9,FALSE)</f>
        <v>1</v>
      </c>
      <c r="J1154" t="b">
        <f>VLOOKUP(A1154,all_municipalities!$A$2:$M$445,13, FALSE)</f>
        <v>1</v>
      </c>
      <c r="K1154" t="str">
        <f t="shared" ref="K1154:K1217" si="73">IF(J1154=TRUE,IF(F1154&lt;=10,"HIGH",IF(F1154&lt;=100,"MID",IF(F1154&lt;=1000,"LOW","NONE"))),"NONE")</f>
        <v>NONE</v>
      </c>
      <c r="L1154">
        <v>4</v>
      </c>
      <c r="M1154" t="str">
        <f t="shared" ref="M1154:M1217" si="74">CONCATENATE(A1154, " ",C1154)</f>
        <v>19412 Councillor</v>
      </c>
      <c r="N1154" s="6" t="str">
        <f t="shared" si="71"/>
        <v>19412 Councillor</v>
      </c>
      <c r="O1154" s="15">
        <f>IF(I1154&lt;&gt;FALSE,VLOOKUP(H1154,internet_municipalities!$B$2:$W$226,22,FALSE),"NO INTERNET")</f>
        <v>4505</v>
      </c>
      <c r="P1154" s="16" t="str">
        <f t="shared" si="72"/>
        <v>Lost</v>
      </c>
    </row>
    <row r="1155" spans="1:16" x14ac:dyDescent="0.2">
      <c r="A1155">
        <v>19412</v>
      </c>
      <c r="B1155" t="b">
        <v>0</v>
      </c>
      <c r="C1155" t="s">
        <v>1463</v>
      </c>
      <c r="D1155" t="s">
        <v>1538</v>
      </c>
      <c r="E1155">
        <v>852</v>
      </c>
      <c r="F1155" t="s">
        <v>1460</v>
      </c>
      <c r="G1155" t="b">
        <v>0</v>
      </c>
      <c r="H1155" t="str">
        <f>VLOOKUP(A1155,all_municipalities!$A$2:$M$445,2,FALSE)</f>
        <v>Alnwick/Haldimand, Township of</v>
      </c>
      <c r="I1155" t="b">
        <f>VLOOKUP(A1155,all_municipalities!$A$2:$M$445,9,FALSE)</f>
        <v>1</v>
      </c>
      <c r="J1155" t="b">
        <f>VLOOKUP(A1155,all_municipalities!$A$2:$M$445,13, FALSE)</f>
        <v>1</v>
      </c>
      <c r="K1155" t="str">
        <f t="shared" si="73"/>
        <v>NONE</v>
      </c>
      <c r="L1155">
        <v>4</v>
      </c>
      <c r="M1155" t="str">
        <f t="shared" si="74"/>
        <v>19412 Councillor</v>
      </c>
      <c r="N1155" s="6" t="str">
        <f t="shared" ref="N1155:N1218" si="75">IF(I1155,M1155,"")</f>
        <v>19412 Councillor</v>
      </c>
      <c r="O1155" s="15">
        <f>IF(I1155&lt;&gt;FALSE,VLOOKUP(H1155,internet_municipalities!$B$2:$W$226,22,FALSE),"NO INTERNET")</f>
        <v>4505</v>
      </c>
      <c r="P1155" s="16" t="str">
        <f t="shared" si="72"/>
        <v>Lost</v>
      </c>
    </row>
    <row r="1156" spans="1:16" x14ac:dyDescent="0.2">
      <c r="A1156">
        <v>19412</v>
      </c>
      <c r="B1156" t="b">
        <v>0</v>
      </c>
      <c r="C1156" t="s">
        <v>1463</v>
      </c>
      <c r="D1156" t="s">
        <v>1539</v>
      </c>
      <c r="E1156">
        <v>689</v>
      </c>
      <c r="F1156" t="s">
        <v>1460</v>
      </c>
      <c r="G1156" t="b">
        <v>0</v>
      </c>
      <c r="H1156" t="str">
        <f>VLOOKUP(A1156,all_municipalities!$A$2:$M$445,2,FALSE)</f>
        <v>Alnwick/Haldimand, Township of</v>
      </c>
      <c r="I1156" t="b">
        <f>VLOOKUP(A1156,all_municipalities!$A$2:$M$445,9,FALSE)</f>
        <v>1</v>
      </c>
      <c r="J1156" t="b">
        <f>VLOOKUP(A1156,all_municipalities!$A$2:$M$445,13, FALSE)</f>
        <v>1</v>
      </c>
      <c r="K1156" t="str">
        <f t="shared" si="73"/>
        <v>NONE</v>
      </c>
      <c r="L1156">
        <v>4</v>
      </c>
      <c r="M1156" t="str">
        <f t="shared" si="74"/>
        <v>19412 Councillor</v>
      </c>
      <c r="N1156" s="6" t="str">
        <f t="shared" si="75"/>
        <v>19412 Councillor</v>
      </c>
      <c r="O1156" s="15">
        <f>IF(I1156&lt;&gt;FALSE,VLOOKUP(H1156,internet_municipalities!$B$2:$W$226,22,FALSE),"NO INTERNET")</f>
        <v>4505</v>
      </c>
      <c r="P1156" s="16" t="str">
        <f t="shared" si="72"/>
        <v>Lost</v>
      </c>
    </row>
    <row r="1157" spans="1:16" x14ac:dyDescent="0.2">
      <c r="A1157">
        <v>10083</v>
      </c>
      <c r="B1157" t="b">
        <v>1</v>
      </c>
      <c r="C1157" t="s">
        <v>1453</v>
      </c>
      <c r="D1157" t="s">
        <v>1760</v>
      </c>
      <c r="E1157">
        <v>1727</v>
      </c>
      <c r="F1157">
        <v>50</v>
      </c>
      <c r="G1157" t="b">
        <v>0</v>
      </c>
      <c r="H1157" t="str">
        <f>VLOOKUP(A1157,all_municipalities!$A$2:$M$445,2,FALSE)</f>
        <v>Belleville, City of</v>
      </c>
      <c r="I1157" t="b">
        <f>VLOOKUP(A1157,all_municipalities!$A$2:$M$445,9,FALSE)</f>
        <v>1</v>
      </c>
      <c r="J1157" t="b">
        <f>VLOOKUP(A1157,all_municipalities!$A$2:$M$445,13, FALSE)</f>
        <v>1</v>
      </c>
      <c r="K1157" t="str">
        <f t="shared" si="73"/>
        <v>MID</v>
      </c>
      <c r="L1157">
        <v>4</v>
      </c>
      <c r="M1157" t="str">
        <f t="shared" si="74"/>
        <v>10083 Councillor, Ward 2</v>
      </c>
      <c r="N1157" s="6" t="str">
        <f t="shared" si="75"/>
        <v>10083 Councillor, Ward 2</v>
      </c>
      <c r="O1157" s="15">
        <f>IF(I1157&lt;&gt;FALSE,VLOOKUP(H1157,internet_municipalities!$B$2:$W$226,22,FALSE),"NO INTERNET")</f>
        <v>23934</v>
      </c>
      <c r="P1157" s="16">
        <f t="shared" si="72"/>
        <v>2.0890782986546334E-3</v>
      </c>
    </row>
    <row r="1158" spans="1:16" x14ac:dyDescent="0.2">
      <c r="A1158">
        <v>10083</v>
      </c>
      <c r="B1158" t="b">
        <v>1</v>
      </c>
      <c r="C1158" t="s">
        <v>1456</v>
      </c>
      <c r="D1158" t="s">
        <v>1761</v>
      </c>
      <c r="E1158">
        <v>4050</v>
      </c>
      <c r="F1158">
        <v>229</v>
      </c>
      <c r="G1158" t="b">
        <v>0</v>
      </c>
      <c r="H1158" t="str">
        <f>VLOOKUP(A1158,all_municipalities!$A$2:$M$445,2,FALSE)</f>
        <v>Belleville, City of</v>
      </c>
      <c r="I1158" t="b">
        <f>VLOOKUP(A1158,all_municipalities!$A$2:$M$445,9,FALSE)</f>
        <v>1</v>
      </c>
      <c r="J1158" t="b">
        <f>VLOOKUP(A1158,all_municipalities!$A$2:$M$445,13, FALSE)</f>
        <v>1</v>
      </c>
      <c r="K1158" t="str">
        <f t="shared" si="73"/>
        <v>LOW</v>
      </c>
      <c r="L1158">
        <v>4</v>
      </c>
      <c r="M1158" t="str">
        <f t="shared" si="74"/>
        <v>10083 Councillor, Ward 1</v>
      </c>
      <c r="N1158" s="6" t="str">
        <f t="shared" si="75"/>
        <v>10083 Councillor, Ward 1</v>
      </c>
      <c r="O1158" s="15">
        <f>IF(I1158&lt;&gt;FALSE,VLOOKUP(H1158,internet_municipalities!$B$2:$W$226,22,FALSE),"NO INTERNET")</f>
        <v>23934</v>
      </c>
      <c r="P1158" s="16">
        <f t="shared" si="72"/>
        <v>9.567978607838222E-3</v>
      </c>
    </row>
    <row r="1159" spans="1:16" x14ac:dyDescent="0.2">
      <c r="A1159">
        <v>10083</v>
      </c>
      <c r="B1159" t="b">
        <v>1</v>
      </c>
      <c r="C1159" t="s">
        <v>1456</v>
      </c>
      <c r="D1159" t="s">
        <v>1762</v>
      </c>
      <c r="E1159">
        <v>4331</v>
      </c>
      <c r="F1159">
        <v>510</v>
      </c>
      <c r="G1159" t="b">
        <v>0</v>
      </c>
      <c r="H1159" t="str">
        <f>VLOOKUP(A1159,all_municipalities!$A$2:$M$445,2,FALSE)</f>
        <v>Belleville, City of</v>
      </c>
      <c r="I1159" t="b">
        <f>VLOOKUP(A1159,all_municipalities!$A$2:$M$445,9,FALSE)</f>
        <v>1</v>
      </c>
      <c r="J1159" t="b">
        <f>VLOOKUP(A1159,all_municipalities!$A$2:$M$445,13, FALSE)</f>
        <v>1</v>
      </c>
      <c r="K1159" t="str">
        <f t="shared" si="73"/>
        <v>LOW</v>
      </c>
      <c r="L1159">
        <v>4</v>
      </c>
      <c r="M1159" t="str">
        <f t="shared" si="74"/>
        <v>10083 Councillor, Ward 1</v>
      </c>
      <c r="N1159" s="6" t="str">
        <f t="shared" si="75"/>
        <v>10083 Councillor, Ward 1</v>
      </c>
      <c r="O1159" s="15">
        <f>IF(I1159&lt;&gt;FALSE,VLOOKUP(H1159,internet_municipalities!$B$2:$W$226,22,FALSE),"NO INTERNET")</f>
        <v>23934</v>
      </c>
      <c r="P1159" s="16">
        <f t="shared" ref="P1159:P1222" si="76">IF(I1159=TRUE,IF(F1159&lt;&gt;"Acclaimed",IF(F1159&lt;&gt;"Lost",F1159/O1159,"Lost"),"Acclaimed"),"NO INTERNET")</f>
        <v>2.1308598646277262E-2</v>
      </c>
    </row>
    <row r="1160" spans="1:16" x14ac:dyDescent="0.2">
      <c r="A1160">
        <v>10083</v>
      </c>
      <c r="B1160" t="b">
        <v>1</v>
      </c>
      <c r="C1160" t="s">
        <v>1453</v>
      </c>
      <c r="D1160" t="s">
        <v>1763</v>
      </c>
      <c r="E1160">
        <v>2781</v>
      </c>
      <c r="F1160">
        <v>1104</v>
      </c>
      <c r="G1160" t="b">
        <v>0</v>
      </c>
      <c r="H1160" t="str">
        <f>VLOOKUP(A1160,all_municipalities!$A$2:$M$445,2,FALSE)</f>
        <v>Belleville, City of</v>
      </c>
      <c r="I1160" t="b">
        <f>VLOOKUP(A1160,all_municipalities!$A$2:$M$445,9,FALSE)</f>
        <v>1</v>
      </c>
      <c r="J1160" t="b">
        <f>VLOOKUP(A1160,all_municipalities!$A$2:$M$445,13, FALSE)</f>
        <v>1</v>
      </c>
      <c r="K1160" t="str">
        <f t="shared" si="73"/>
        <v>NONE</v>
      </c>
      <c r="L1160">
        <v>4</v>
      </c>
      <c r="M1160" t="str">
        <f t="shared" si="74"/>
        <v>10083 Councillor, Ward 2</v>
      </c>
      <c r="N1160" s="6" t="str">
        <f t="shared" si="75"/>
        <v>10083 Councillor, Ward 2</v>
      </c>
      <c r="O1160" s="15">
        <f>IF(I1160&lt;&gt;FALSE,VLOOKUP(H1160,internet_municipalities!$B$2:$W$226,22,FALSE),"NO INTERNET")</f>
        <v>23934</v>
      </c>
      <c r="P1160" s="16">
        <f t="shared" si="76"/>
        <v>4.6126848834294312E-2</v>
      </c>
    </row>
    <row r="1161" spans="1:16" x14ac:dyDescent="0.2">
      <c r="A1161">
        <v>10083</v>
      </c>
      <c r="B1161" t="b">
        <v>1</v>
      </c>
      <c r="C1161" t="s">
        <v>1456</v>
      </c>
      <c r="D1161" t="s">
        <v>1764</v>
      </c>
      <c r="E1161">
        <v>6058</v>
      </c>
      <c r="F1161">
        <v>2237</v>
      </c>
      <c r="G1161" t="b">
        <v>0</v>
      </c>
      <c r="H1161" t="str">
        <f>VLOOKUP(A1161,all_municipalities!$A$2:$M$445,2,FALSE)</f>
        <v>Belleville, City of</v>
      </c>
      <c r="I1161" t="b">
        <f>VLOOKUP(A1161,all_municipalities!$A$2:$M$445,9,FALSE)</f>
        <v>1</v>
      </c>
      <c r="J1161" t="b">
        <f>VLOOKUP(A1161,all_municipalities!$A$2:$M$445,13, FALSE)</f>
        <v>1</v>
      </c>
      <c r="K1161" t="str">
        <f t="shared" si="73"/>
        <v>NONE</v>
      </c>
      <c r="L1161">
        <v>4</v>
      </c>
      <c r="M1161" t="str">
        <f t="shared" si="74"/>
        <v>10083 Councillor, Ward 1</v>
      </c>
      <c r="N1161" s="6" t="str">
        <f t="shared" si="75"/>
        <v>10083 Councillor, Ward 1</v>
      </c>
      <c r="O1161" s="15">
        <f>IF(I1161&lt;&gt;FALSE,VLOOKUP(H1161,internet_municipalities!$B$2:$W$226,22,FALSE),"NO INTERNET")</f>
        <v>23934</v>
      </c>
      <c r="P1161" s="16">
        <f t="shared" si="76"/>
        <v>9.3465363081808306E-2</v>
      </c>
    </row>
    <row r="1162" spans="1:16" x14ac:dyDescent="0.2">
      <c r="A1162">
        <v>10083</v>
      </c>
      <c r="B1162" t="b">
        <v>1</v>
      </c>
      <c r="C1162" t="s">
        <v>1456</v>
      </c>
      <c r="D1162" t="s">
        <v>1765</v>
      </c>
      <c r="E1162">
        <v>6528</v>
      </c>
      <c r="F1162">
        <v>2707</v>
      </c>
      <c r="G1162" t="b">
        <v>0</v>
      </c>
      <c r="H1162" t="str">
        <f>VLOOKUP(A1162,all_municipalities!$A$2:$M$445,2,FALSE)</f>
        <v>Belleville, City of</v>
      </c>
      <c r="I1162" t="b">
        <f>VLOOKUP(A1162,all_municipalities!$A$2:$M$445,9,FALSE)</f>
        <v>1</v>
      </c>
      <c r="J1162" t="b">
        <f>VLOOKUP(A1162,all_municipalities!$A$2:$M$445,13, FALSE)</f>
        <v>1</v>
      </c>
      <c r="K1162" t="str">
        <f t="shared" si="73"/>
        <v>NONE</v>
      </c>
      <c r="L1162">
        <v>4</v>
      </c>
      <c r="M1162" t="str">
        <f t="shared" si="74"/>
        <v>10083 Councillor, Ward 1</v>
      </c>
      <c r="N1162" s="6" t="str">
        <f t="shared" si="75"/>
        <v>10083 Councillor, Ward 1</v>
      </c>
      <c r="O1162" s="15">
        <f>IF(I1162&lt;&gt;FALSE,VLOOKUP(H1162,internet_municipalities!$B$2:$W$226,22,FALSE),"NO INTERNET")</f>
        <v>23934</v>
      </c>
      <c r="P1162" s="16">
        <f t="shared" si="76"/>
        <v>0.11310269908916186</v>
      </c>
    </row>
    <row r="1163" spans="1:16" x14ac:dyDescent="0.2">
      <c r="A1163">
        <v>10083</v>
      </c>
      <c r="B1163" t="b">
        <v>1</v>
      </c>
      <c r="C1163" t="s">
        <v>1456</v>
      </c>
      <c r="D1163" t="s">
        <v>1766</v>
      </c>
      <c r="E1163">
        <v>6767</v>
      </c>
      <c r="F1163">
        <v>2946</v>
      </c>
      <c r="G1163" t="b">
        <v>0</v>
      </c>
      <c r="H1163" t="str">
        <f>VLOOKUP(A1163,all_municipalities!$A$2:$M$445,2,FALSE)</f>
        <v>Belleville, City of</v>
      </c>
      <c r="I1163" t="b">
        <f>VLOOKUP(A1163,all_municipalities!$A$2:$M$445,9,FALSE)</f>
        <v>1</v>
      </c>
      <c r="J1163" t="b">
        <f>VLOOKUP(A1163,all_municipalities!$A$2:$M$445,13, FALSE)</f>
        <v>1</v>
      </c>
      <c r="K1163" t="str">
        <f t="shared" si="73"/>
        <v>NONE</v>
      </c>
      <c r="L1163">
        <v>4</v>
      </c>
      <c r="M1163" t="str">
        <f t="shared" si="74"/>
        <v>10083 Councillor, Ward 1</v>
      </c>
      <c r="N1163" s="6" t="str">
        <f t="shared" si="75"/>
        <v>10083 Councillor, Ward 1</v>
      </c>
      <c r="O1163" s="15">
        <f>IF(I1163&lt;&gt;FALSE,VLOOKUP(H1163,internet_municipalities!$B$2:$W$226,22,FALSE),"NO INTERNET")</f>
        <v>23934</v>
      </c>
      <c r="P1163" s="16">
        <f t="shared" si="76"/>
        <v>0.12308849335673101</v>
      </c>
    </row>
    <row r="1164" spans="1:16" x14ac:dyDescent="0.2">
      <c r="A1164">
        <v>10083</v>
      </c>
      <c r="B1164" t="b">
        <v>1</v>
      </c>
      <c r="C1164" t="s">
        <v>1456</v>
      </c>
      <c r="D1164" t="s">
        <v>1767</v>
      </c>
      <c r="E1164">
        <v>7695</v>
      </c>
      <c r="F1164">
        <v>3874</v>
      </c>
      <c r="G1164" t="b">
        <v>0</v>
      </c>
      <c r="H1164" t="str">
        <f>VLOOKUP(A1164,all_municipalities!$A$2:$M$445,2,FALSE)</f>
        <v>Belleville, City of</v>
      </c>
      <c r="I1164" t="b">
        <f>VLOOKUP(A1164,all_municipalities!$A$2:$M$445,9,FALSE)</f>
        <v>1</v>
      </c>
      <c r="J1164" t="b">
        <f>VLOOKUP(A1164,all_municipalities!$A$2:$M$445,13, FALSE)</f>
        <v>1</v>
      </c>
      <c r="K1164" t="str">
        <f t="shared" si="73"/>
        <v>NONE</v>
      </c>
      <c r="L1164">
        <v>4</v>
      </c>
      <c r="M1164" t="str">
        <f t="shared" si="74"/>
        <v>10083 Councillor, Ward 1</v>
      </c>
      <c r="N1164" s="6" t="str">
        <f t="shared" si="75"/>
        <v>10083 Councillor, Ward 1</v>
      </c>
      <c r="O1164" s="15">
        <f>IF(I1164&lt;&gt;FALSE,VLOOKUP(H1164,internet_municipalities!$B$2:$W$226,22,FALSE),"NO INTERNET")</f>
        <v>23934</v>
      </c>
      <c r="P1164" s="16">
        <f t="shared" si="76"/>
        <v>0.161861786579761</v>
      </c>
    </row>
    <row r="1165" spans="1:16" x14ac:dyDescent="0.2">
      <c r="A1165">
        <v>10083</v>
      </c>
      <c r="B1165" t="b">
        <v>0</v>
      </c>
      <c r="C1165" t="s">
        <v>1456</v>
      </c>
      <c r="D1165" t="s">
        <v>1768</v>
      </c>
      <c r="E1165">
        <v>3602</v>
      </c>
      <c r="F1165" t="s">
        <v>1460</v>
      </c>
      <c r="G1165" t="b">
        <v>0</v>
      </c>
      <c r="H1165" t="str">
        <f>VLOOKUP(A1165,all_municipalities!$A$2:$M$445,2,FALSE)</f>
        <v>Belleville, City of</v>
      </c>
      <c r="I1165" t="b">
        <f>VLOOKUP(A1165,all_municipalities!$A$2:$M$445,9,FALSE)</f>
        <v>1</v>
      </c>
      <c r="J1165" t="b">
        <f>VLOOKUP(A1165,all_municipalities!$A$2:$M$445,13, FALSE)</f>
        <v>1</v>
      </c>
      <c r="K1165" t="str">
        <f t="shared" si="73"/>
        <v>NONE</v>
      </c>
      <c r="L1165">
        <v>4</v>
      </c>
      <c r="M1165" t="str">
        <f t="shared" si="74"/>
        <v>10083 Councillor, Ward 1</v>
      </c>
      <c r="N1165" s="6" t="str">
        <f t="shared" si="75"/>
        <v>10083 Councillor, Ward 1</v>
      </c>
      <c r="O1165" s="15">
        <f>IF(I1165&lt;&gt;FALSE,VLOOKUP(H1165,internet_municipalities!$B$2:$W$226,22,FALSE),"NO INTERNET")</f>
        <v>23934</v>
      </c>
      <c r="P1165" s="16" t="str">
        <f t="shared" si="76"/>
        <v>Lost</v>
      </c>
    </row>
    <row r="1166" spans="1:16" x14ac:dyDescent="0.2">
      <c r="A1166">
        <v>10083</v>
      </c>
      <c r="B1166" t="b">
        <v>0</v>
      </c>
      <c r="C1166" t="s">
        <v>1456</v>
      </c>
      <c r="D1166" t="s">
        <v>1769</v>
      </c>
      <c r="E1166">
        <v>3734</v>
      </c>
      <c r="F1166" t="s">
        <v>1460</v>
      </c>
      <c r="G1166" t="b">
        <v>0</v>
      </c>
      <c r="H1166" t="str">
        <f>VLOOKUP(A1166,all_municipalities!$A$2:$M$445,2,FALSE)</f>
        <v>Belleville, City of</v>
      </c>
      <c r="I1166" t="b">
        <f>VLOOKUP(A1166,all_municipalities!$A$2:$M$445,9,FALSE)</f>
        <v>1</v>
      </c>
      <c r="J1166" t="b">
        <f>VLOOKUP(A1166,all_municipalities!$A$2:$M$445,13, FALSE)</f>
        <v>1</v>
      </c>
      <c r="K1166" t="str">
        <f t="shared" si="73"/>
        <v>NONE</v>
      </c>
      <c r="L1166">
        <v>4</v>
      </c>
      <c r="M1166" t="str">
        <f t="shared" si="74"/>
        <v>10083 Councillor, Ward 1</v>
      </c>
      <c r="N1166" s="6" t="str">
        <f t="shared" si="75"/>
        <v>10083 Councillor, Ward 1</v>
      </c>
      <c r="O1166" s="15">
        <f>IF(I1166&lt;&gt;FALSE,VLOOKUP(H1166,internet_municipalities!$B$2:$W$226,22,FALSE),"NO INTERNET")</f>
        <v>23934</v>
      </c>
      <c r="P1166" s="16" t="str">
        <f t="shared" si="76"/>
        <v>Lost</v>
      </c>
    </row>
    <row r="1167" spans="1:16" x14ac:dyDescent="0.2">
      <c r="A1167">
        <v>10083</v>
      </c>
      <c r="B1167" t="b">
        <v>0</v>
      </c>
      <c r="C1167" t="s">
        <v>1453</v>
      </c>
      <c r="D1167" t="s">
        <v>1770</v>
      </c>
      <c r="E1167">
        <v>1677</v>
      </c>
      <c r="F1167" t="s">
        <v>1460</v>
      </c>
      <c r="G1167" t="b">
        <v>0</v>
      </c>
      <c r="H1167" t="str">
        <f>VLOOKUP(A1167,all_municipalities!$A$2:$M$445,2,FALSE)</f>
        <v>Belleville, City of</v>
      </c>
      <c r="I1167" t="b">
        <f>VLOOKUP(A1167,all_municipalities!$A$2:$M$445,9,FALSE)</f>
        <v>1</v>
      </c>
      <c r="J1167" t="b">
        <f>VLOOKUP(A1167,all_municipalities!$A$2:$M$445,13, FALSE)</f>
        <v>1</v>
      </c>
      <c r="K1167" t="str">
        <f t="shared" si="73"/>
        <v>NONE</v>
      </c>
      <c r="L1167">
        <v>4</v>
      </c>
      <c r="M1167" t="str">
        <f t="shared" si="74"/>
        <v>10083 Councillor, Ward 2</v>
      </c>
      <c r="N1167" s="6" t="str">
        <f t="shared" si="75"/>
        <v>10083 Councillor, Ward 2</v>
      </c>
      <c r="O1167" s="15">
        <f>IF(I1167&lt;&gt;FALSE,VLOOKUP(H1167,internet_municipalities!$B$2:$W$226,22,FALSE),"NO INTERNET")</f>
        <v>23934</v>
      </c>
      <c r="P1167" s="16" t="str">
        <f t="shared" si="76"/>
        <v>Lost</v>
      </c>
    </row>
    <row r="1168" spans="1:16" x14ac:dyDescent="0.2">
      <c r="A1168">
        <v>10083</v>
      </c>
      <c r="B1168" t="b">
        <v>0</v>
      </c>
      <c r="C1168" t="s">
        <v>1456</v>
      </c>
      <c r="D1168" t="s">
        <v>1771</v>
      </c>
      <c r="E1168">
        <v>1681</v>
      </c>
      <c r="F1168" t="s">
        <v>1460</v>
      </c>
      <c r="G1168" t="b">
        <v>0</v>
      </c>
      <c r="H1168" t="str">
        <f>VLOOKUP(A1168,all_municipalities!$A$2:$M$445,2,FALSE)</f>
        <v>Belleville, City of</v>
      </c>
      <c r="I1168" t="b">
        <f>VLOOKUP(A1168,all_municipalities!$A$2:$M$445,9,FALSE)</f>
        <v>1</v>
      </c>
      <c r="J1168" t="b">
        <f>VLOOKUP(A1168,all_municipalities!$A$2:$M$445,13, FALSE)</f>
        <v>1</v>
      </c>
      <c r="K1168" t="str">
        <f t="shared" si="73"/>
        <v>NONE</v>
      </c>
      <c r="L1168">
        <v>4</v>
      </c>
      <c r="M1168" t="str">
        <f t="shared" si="74"/>
        <v>10083 Councillor, Ward 1</v>
      </c>
      <c r="N1168" s="6" t="str">
        <f t="shared" si="75"/>
        <v>10083 Councillor, Ward 1</v>
      </c>
      <c r="O1168" s="15">
        <f>IF(I1168&lt;&gt;FALSE,VLOOKUP(H1168,internet_municipalities!$B$2:$W$226,22,FALSE),"NO INTERNET")</f>
        <v>23934</v>
      </c>
      <c r="P1168" s="16" t="str">
        <f t="shared" si="76"/>
        <v>Lost</v>
      </c>
    </row>
    <row r="1169" spans="1:16" x14ac:dyDescent="0.2">
      <c r="A1169">
        <v>10083</v>
      </c>
      <c r="B1169" t="b">
        <v>0</v>
      </c>
      <c r="C1169" t="s">
        <v>1456</v>
      </c>
      <c r="D1169" t="s">
        <v>1772</v>
      </c>
      <c r="E1169">
        <v>3240</v>
      </c>
      <c r="F1169" t="s">
        <v>1460</v>
      </c>
      <c r="G1169" t="b">
        <v>0</v>
      </c>
      <c r="H1169" t="str">
        <f>VLOOKUP(A1169,all_municipalities!$A$2:$M$445,2,FALSE)</f>
        <v>Belleville, City of</v>
      </c>
      <c r="I1169" t="b">
        <f>VLOOKUP(A1169,all_municipalities!$A$2:$M$445,9,FALSE)</f>
        <v>1</v>
      </c>
      <c r="J1169" t="b">
        <f>VLOOKUP(A1169,all_municipalities!$A$2:$M$445,13, FALSE)</f>
        <v>1</v>
      </c>
      <c r="K1169" t="str">
        <f t="shared" si="73"/>
        <v>NONE</v>
      </c>
      <c r="L1169">
        <v>4</v>
      </c>
      <c r="M1169" t="str">
        <f t="shared" si="74"/>
        <v>10083 Councillor, Ward 1</v>
      </c>
      <c r="N1169" s="6" t="str">
        <f t="shared" si="75"/>
        <v>10083 Councillor, Ward 1</v>
      </c>
      <c r="O1169" s="15">
        <f>IF(I1169&lt;&gt;FALSE,VLOOKUP(H1169,internet_municipalities!$B$2:$W$226,22,FALSE),"NO INTERNET")</f>
        <v>23934</v>
      </c>
      <c r="P1169" s="16" t="str">
        <f t="shared" si="76"/>
        <v>Lost</v>
      </c>
    </row>
    <row r="1170" spans="1:16" x14ac:dyDescent="0.2">
      <c r="A1170">
        <v>10083</v>
      </c>
      <c r="B1170" t="b">
        <v>0</v>
      </c>
      <c r="C1170" t="s">
        <v>1456</v>
      </c>
      <c r="D1170" t="s">
        <v>1773</v>
      </c>
      <c r="E1170">
        <v>1615</v>
      </c>
      <c r="F1170" t="s">
        <v>1460</v>
      </c>
      <c r="G1170" t="b">
        <v>0</v>
      </c>
      <c r="H1170" t="str">
        <f>VLOOKUP(A1170,all_municipalities!$A$2:$M$445,2,FALSE)</f>
        <v>Belleville, City of</v>
      </c>
      <c r="I1170" t="b">
        <f>VLOOKUP(A1170,all_municipalities!$A$2:$M$445,9,FALSE)</f>
        <v>1</v>
      </c>
      <c r="J1170" t="b">
        <f>VLOOKUP(A1170,all_municipalities!$A$2:$M$445,13, FALSE)</f>
        <v>1</v>
      </c>
      <c r="K1170" t="str">
        <f t="shared" si="73"/>
        <v>NONE</v>
      </c>
      <c r="L1170">
        <v>4</v>
      </c>
      <c r="M1170" t="str">
        <f t="shared" si="74"/>
        <v>10083 Councillor, Ward 1</v>
      </c>
      <c r="N1170" s="6" t="str">
        <f t="shared" si="75"/>
        <v>10083 Councillor, Ward 1</v>
      </c>
      <c r="O1170" s="15">
        <f>IF(I1170&lt;&gt;FALSE,VLOOKUP(H1170,internet_municipalities!$B$2:$W$226,22,FALSE),"NO INTERNET")</f>
        <v>23934</v>
      </c>
      <c r="P1170" s="16" t="str">
        <f t="shared" si="76"/>
        <v>Lost</v>
      </c>
    </row>
    <row r="1171" spans="1:16" x14ac:dyDescent="0.2">
      <c r="A1171">
        <v>10083</v>
      </c>
      <c r="B1171" t="b">
        <v>0</v>
      </c>
      <c r="C1171" t="s">
        <v>1456</v>
      </c>
      <c r="D1171" t="s">
        <v>1774</v>
      </c>
      <c r="E1171">
        <v>1162</v>
      </c>
      <c r="F1171" t="s">
        <v>1460</v>
      </c>
      <c r="G1171" t="b">
        <v>0</v>
      </c>
      <c r="H1171" t="str">
        <f>VLOOKUP(A1171,all_municipalities!$A$2:$M$445,2,FALSE)</f>
        <v>Belleville, City of</v>
      </c>
      <c r="I1171" t="b">
        <f>VLOOKUP(A1171,all_municipalities!$A$2:$M$445,9,FALSE)</f>
        <v>1</v>
      </c>
      <c r="J1171" t="b">
        <f>VLOOKUP(A1171,all_municipalities!$A$2:$M$445,13, FALSE)</f>
        <v>1</v>
      </c>
      <c r="K1171" t="str">
        <f t="shared" si="73"/>
        <v>NONE</v>
      </c>
      <c r="L1171">
        <v>4</v>
      </c>
      <c r="M1171" t="str">
        <f t="shared" si="74"/>
        <v>10083 Councillor, Ward 1</v>
      </c>
      <c r="N1171" s="6" t="str">
        <f t="shared" si="75"/>
        <v>10083 Councillor, Ward 1</v>
      </c>
      <c r="O1171" s="15">
        <f>IF(I1171&lt;&gt;FALSE,VLOOKUP(H1171,internet_municipalities!$B$2:$W$226,22,FALSE),"NO INTERNET")</f>
        <v>23934</v>
      </c>
      <c r="P1171" s="16" t="str">
        <f t="shared" si="76"/>
        <v>Lost</v>
      </c>
    </row>
    <row r="1172" spans="1:16" x14ac:dyDescent="0.2">
      <c r="A1172">
        <v>10083</v>
      </c>
      <c r="B1172" t="b">
        <v>0</v>
      </c>
      <c r="C1172" t="s">
        <v>1456</v>
      </c>
      <c r="D1172" t="s">
        <v>1775</v>
      </c>
      <c r="E1172">
        <v>3821</v>
      </c>
      <c r="F1172" t="s">
        <v>1460</v>
      </c>
      <c r="G1172" t="b">
        <v>0</v>
      </c>
      <c r="H1172" t="str">
        <f>VLOOKUP(A1172,all_municipalities!$A$2:$M$445,2,FALSE)</f>
        <v>Belleville, City of</v>
      </c>
      <c r="I1172" t="b">
        <f>VLOOKUP(A1172,all_municipalities!$A$2:$M$445,9,FALSE)</f>
        <v>1</v>
      </c>
      <c r="J1172" t="b">
        <f>VLOOKUP(A1172,all_municipalities!$A$2:$M$445,13, FALSE)</f>
        <v>1</v>
      </c>
      <c r="K1172" t="str">
        <f t="shared" si="73"/>
        <v>NONE</v>
      </c>
      <c r="L1172">
        <v>4</v>
      </c>
      <c r="M1172" t="str">
        <f t="shared" si="74"/>
        <v>10083 Councillor, Ward 1</v>
      </c>
      <c r="N1172" s="6" t="str">
        <f t="shared" si="75"/>
        <v>10083 Councillor, Ward 1</v>
      </c>
      <c r="O1172" s="15">
        <f>IF(I1172&lt;&gt;FALSE,VLOOKUP(H1172,internet_municipalities!$B$2:$W$226,22,FALSE),"NO INTERNET")</f>
        <v>23934</v>
      </c>
      <c r="P1172" s="16" t="str">
        <f t="shared" si="76"/>
        <v>Lost</v>
      </c>
    </row>
    <row r="1173" spans="1:16" x14ac:dyDescent="0.2">
      <c r="A1173">
        <v>10083</v>
      </c>
      <c r="B1173" t="b">
        <v>0</v>
      </c>
      <c r="C1173" t="s">
        <v>1456</v>
      </c>
      <c r="D1173" t="s">
        <v>1776</v>
      </c>
      <c r="E1173">
        <v>2983</v>
      </c>
      <c r="F1173" t="s">
        <v>1460</v>
      </c>
      <c r="G1173" t="b">
        <v>0</v>
      </c>
      <c r="H1173" t="str">
        <f>VLOOKUP(A1173,all_municipalities!$A$2:$M$445,2,FALSE)</f>
        <v>Belleville, City of</v>
      </c>
      <c r="I1173" t="b">
        <f>VLOOKUP(A1173,all_municipalities!$A$2:$M$445,9,FALSE)</f>
        <v>1</v>
      </c>
      <c r="J1173" t="b">
        <f>VLOOKUP(A1173,all_municipalities!$A$2:$M$445,13, FALSE)</f>
        <v>1</v>
      </c>
      <c r="K1173" t="str">
        <f t="shared" si="73"/>
        <v>NONE</v>
      </c>
      <c r="L1173">
        <v>4</v>
      </c>
      <c r="M1173" t="str">
        <f t="shared" si="74"/>
        <v>10083 Councillor, Ward 1</v>
      </c>
      <c r="N1173" s="6" t="str">
        <f t="shared" si="75"/>
        <v>10083 Councillor, Ward 1</v>
      </c>
      <c r="O1173" s="15">
        <f>IF(I1173&lt;&gt;FALSE,VLOOKUP(H1173,internet_municipalities!$B$2:$W$226,22,FALSE),"NO INTERNET")</f>
        <v>23934</v>
      </c>
      <c r="P1173" s="16" t="str">
        <f t="shared" si="76"/>
        <v>Lost</v>
      </c>
    </row>
    <row r="1174" spans="1:16" x14ac:dyDescent="0.2">
      <c r="A1174">
        <v>10083</v>
      </c>
      <c r="B1174" t="b">
        <v>0</v>
      </c>
      <c r="C1174" t="s">
        <v>1453</v>
      </c>
      <c r="D1174" t="s">
        <v>1777</v>
      </c>
      <c r="E1174">
        <v>490</v>
      </c>
      <c r="F1174" t="s">
        <v>1460</v>
      </c>
      <c r="G1174" t="b">
        <v>0</v>
      </c>
      <c r="H1174" t="str">
        <f>VLOOKUP(A1174,all_municipalities!$A$2:$M$445,2,FALSE)</f>
        <v>Belleville, City of</v>
      </c>
      <c r="I1174" t="b">
        <f>VLOOKUP(A1174,all_municipalities!$A$2:$M$445,9,FALSE)</f>
        <v>1</v>
      </c>
      <c r="J1174" t="b">
        <f>VLOOKUP(A1174,all_municipalities!$A$2:$M$445,13, FALSE)</f>
        <v>1</v>
      </c>
      <c r="K1174" t="str">
        <f t="shared" si="73"/>
        <v>NONE</v>
      </c>
      <c r="L1174">
        <v>4</v>
      </c>
      <c r="M1174" t="str">
        <f t="shared" si="74"/>
        <v>10083 Councillor, Ward 2</v>
      </c>
      <c r="N1174" s="6" t="str">
        <f t="shared" si="75"/>
        <v>10083 Councillor, Ward 2</v>
      </c>
      <c r="O1174" s="15">
        <f>IF(I1174&lt;&gt;FALSE,VLOOKUP(H1174,internet_municipalities!$B$2:$W$226,22,FALSE),"NO INTERNET")</f>
        <v>23934</v>
      </c>
      <c r="P1174" s="16" t="str">
        <f t="shared" si="76"/>
        <v>Lost</v>
      </c>
    </row>
    <row r="1175" spans="1:16" x14ac:dyDescent="0.2">
      <c r="A1175">
        <v>10145</v>
      </c>
      <c r="B1175" t="b">
        <v>1</v>
      </c>
      <c r="C1175" t="s">
        <v>1463</v>
      </c>
      <c r="D1175" t="s">
        <v>2191</v>
      </c>
      <c r="E1175">
        <v>1010</v>
      </c>
      <c r="F1175">
        <v>308</v>
      </c>
      <c r="G1175" t="b">
        <v>0</v>
      </c>
      <c r="H1175" t="str">
        <f>VLOOKUP(A1175,all_municipalities!$A$2:$M$445,2,FALSE)</f>
        <v>Casselman, Municipality of</v>
      </c>
      <c r="I1175" t="b">
        <f>VLOOKUP(A1175,all_municipalities!$A$2:$M$445,9,FALSE)</f>
        <v>1</v>
      </c>
      <c r="J1175" t="b">
        <f>VLOOKUP(A1175,all_municipalities!$A$2:$M$445,13, FALSE)</f>
        <v>1</v>
      </c>
      <c r="K1175" t="str">
        <f t="shared" si="73"/>
        <v>LOW</v>
      </c>
      <c r="L1175">
        <v>4</v>
      </c>
      <c r="M1175" t="str">
        <f t="shared" si="74"/>
        <v>10145 Councillor</v>
      </c>
      <c r="N1175" s="6" t="str">
        <f t="shared" si="75"/>
        <v>10145 Councillor</v>
      </c>
      <c r="O1175" s="15">
        <f>IF(I1175&lt;&gt;FALSE,VLOOKUP(H1175,internet_municipalities!$B$2:$W$226,22,FALSE),"NO INTERNET")</f>
        <v>1427</v>
      </c>
      <c r="P1175" s="16">
        <f t="shared" si="76"/>
        <v>0.21583742116327961</v>
      </c>
    </row>
    <row r="1176" spans="1:16" x14ac:dyDescent="0.2">
      <c r="A1176">
        <v>10145</v>
      </c>
      <c r="B1176" t="b">
        <v>1</v>
      </c>
      <c r="C1176" t="s">
        <v>1463</v>
      </c>
      <c r="D1176" t="s">
        <v>2192</v>
      </c>
      <c r="E1176">
        <v>819</v>
      </c>
      <c r="F1176">
        <v>117</v>
      </c>
      <c r="G1176" t="b">
        <v>0</v>
      </c>
      <c r="H1176" t="str">
        <f>VLOOKUP(A1176,all_municipalities!$A$2:$M$445,2,FALSE)</f>
        <v>Casselman, Municipality of</v>
      </c>
      <c r="I1176" t="b">
        <f>VLOOKUP(A1176,all_municipalities!$A$2:$M$445,9,FALSE)</f>
        <v>1</v>
      </c>
      <c r="J1176" t="b">
        <f>VLOOKUP(A1176,all_municipalities!$A$2:$M$445,13, FALSE)</f>
        <v>1</v>
      </c>
      <c r="K1176" t="str">
        <f t="shared" si="73"/>
        <v>LOW</v>
      </c>
      <c r="L1176">
        <v>4</v>
      </c>
      <c r="M1176" t="str">
        <f t="shared" si="74"/>
        <v>10145 Councillor</v>
      </c>
      <c r="N1176" s="6" t="str">
        <f t="shared" si="75"/>
        <v>10145 Councillor</v>
      </c>
      <c r="O1176" s="15">
        <f>IF(I1176&lt;&gt;FALSE,VLOOKUP(H1176,internet_municipalities!$B$2:$W$226,22,FALSE),"NO INTERNET")</f>
        <v>1427</v>
      </c>
      <c r="P1176" s="16">
        <f t="shared" si="76"/>
        <v>8.1990189208128936E-2</v>
      </c>
    </row>
    <row r="1177" spans="1:16" x14ac:dyDescent="0.2">
      <c r="A1177">
        <v>10145</v>
      </c>
      <c r="B1177" t="b">
        <v>1</v>
      </c>
      <c r="C1177" t="s">
        <v>1463</v>
      </c>
      <c r="D1177" t="s">
        <v>2193</v>
      </c>
      <c r="E1177">
        <v>1227</v>
      </c>
      <c r="F1177">
        <v>525</v>
      </c>
      <c r="G1177" t="b">
        <v>0</v>
      </c>
      <c r="H1177" t="str">
        <f>VLOOKUP(A1177,all_municipalities!$A$2:$M$445,2,FALSE)</f>
        <v>Casselman, Municipality of</v>
      </c>
      <c r="I1177" t="b">
        <f>VLOOKUP(A1177,all_municipalities!$A$2:$M$445,9,FALSE)</f>
        <v>1</v>
      </c>
      <c r="J1177" t="b">
        <f>VLOOKUP(A1177,all_municipalities!$A$2:$M$445,13, FALSE)</f>
        <v>1</v>
      </c>
      <c r="K1177" t="str">
        <f t="shared" si="73"/>
        <v>LOW</v>
      </c>
      <c r="L1177">
        <v>4</v>
      </c>
      <c r="M1177" t="str">
        <f t="shared" si="74"/>
        <v>10145 Councillor</v>
      </c>
      <c r="N1177" s="6" t="str">
        <f t="shared" si="75"/>
        <v>10145 Councillor</v>
      </c>
      <c r="O1177" s="15">
        <f>IF(I1177&lt;&gt;FALSE,VLOOKUP(H1177,internet_municipalities!$B$2:$W$226,22,FALSE),"NO INTERNET")</f>
        <v>1427</v>
      </c>
      <c r="P1177" s="16">
        <f t="shared" si="76"/>
        <v>0.36790469516468116</v>
      </c>
    </row>
    <row r="1178" spans="1:16" x14ac:dyDescent="0.2">
      <c r="A1178">
        <v>10145</v>
      </c>
      <c r="B1178" t="b">
        <v>1</v>
      </c>
      <c r="C1178" t="s">
        <v>1463</v>
      </c>
      <c r="D1178" t="s">
        <v>2194</v>
      </c>
      <c r="E1178">
        <v>1107</v>
      </c>
      <c r="F1178">
        <v>405</v>
      </c>
      <c r="G1178" t="b">
        <v>0</v>
      </c>
      <c r="H1178" t="str">
        <f>VLOOKUP(A1178,all_municipalities!$A$2:$M$445,2,FALSE)</f>
        <v>Casselman, Municipality of</v>
      </c>
      <c r="I1178" t="b">
        <f>VLOOKUP(A1178,all_municipalities!$A$2:$M$445,9,FALSE)</f>
        <v>1</v>
      </c>
      <c r="J1178" t="b">
        <f>VLOOKUP(A1178,all_municipalities!$A$2:$M$445,13, FALSE)</f>
        <v>1</v>
      </c>
      <c r="K1178" t="str">
        <f t="shared" si="73"/>
        <v>LOW</v>
      </c>
      <c r="L1178">
        <v>4</v>
      </c>
      <c r="M1178" t="str">
        <f t="shared" si="74"/>
        <v>10145 Councillor</v>
      </c>
      <c r="N1178" s="6" t="str">
        <f t="shared" si="75"/>
        <v>10145 Councillor</v>
      </c>
      <c r="O1178" s="15">
        <f>IF(I1178&lt;&gt;FALSE,VLOOKUP(H1178,internet_municipalities!$B$2:$W$226,22,FALSE),"NO INTERNET")</f>
        <v>1427</v>
      </c>
      <c r="P1178" s="16">
        <f t="shared" si="76"/>
        <v>0.28381219341275404</v>
      </c>
    </row>
    <row r="1179" spans="1:16" x14ac:dyDescent="0.2">
      <c r="A1179">
        <v>10145</v>
      </c>
      <c r="B1179" t="b">
        <v>0</v>
      </c>
      <c r="C1179" t="s">
        <v>1463</v>
      </c>
      <c r="D1179" t="s">
        <v>2195</v>
      </c>
      <c r="E1179">
        <v>702</v>
      </c>
      <c r="F1179" t="s">
        <v>1460</v>
      </c>
      <c r="G1179" t="b">
        <v>0</v>
      </c>
      <c r="H1179" t="str">
        <f>VLOOKUP(A1179,all_municipalities!$A$2:$M$445,2,FALSE)</f>
        <v>Casselman, Municipality of</v>
      </c>
      <c r="I1179" t="b">
        <f>VLOOKUP(A1179,all_municipalities!$A$2:$M$445,9,FALSE)</f>
        <v>1</v>
      </c>
      <c r="J1179" t="b">
        <f>VLOOKUP(A1179,all_municipalities!$A$2:$M$445,13, FALSE)</f>
        <v>1</v>
      </c>
      <c r="K1179" t="str">
        <f t="shared" si="73"/>
        <v>NONE</v>
      </c>
      <c r="L1179">
        <v>4</v>
      </c>
      <c r="M1179" t="str">
        <f t="shared" si="74"/>
        <v>10145 Councillor</v>
      </c>
      <c r="N1179" s="6" t="str">
        <f t="shared" si="75"/>
        <v>10145 Councillor</v>
      </c>
      <c r="O1179" s="15">
        <f>IF(I1179&lt;&gt;FALSE,VLOOKUP(H1179,internet_municipalities!$B$2:$W$226,22,FALSE),"NO INTERNET")</f>
        <v>1427</v>
      </c>
      <c r="P1179" s="16" t="str">
        <f t="shared" si="76"/>
        <v>Lost</v>
      </c>
    </row>
    <row r="1180" spans="1:16" x14ac:dyDescent="0.2">
      <c r="A1180">
        <v>10145</v>
      </c>
      <c r="B1180" t="b">
        <v>0</v>
      </c>
      <c r="C1180" t="s">
        <v>1463</v>
      </c>
      <c r="D1180" t="s">
        <v>2196</v>
      </c>
      <c r="E1180">
        <v>692</v>
      </c>
      <c r="F1180" t="s">
        <v>1460</v>
      </c>
      <c r="G1180" t="b">
        <v>0</v>
      </c>
      <c r="H1180" t="str">
        <f>VLOOKUP(A1180,all_municipalities!$A$2:$M$445,2,FALSE)</f>
        <v>Casselman, Municipality of</v>
      </c>
      <c r="I1180" t="b">
        <f>VLOOKUP(A1180,all_municipalities!$A$2:$M$445,9,FALSE)</f>
        <v>1</v>
      </c>
      <c r="J1180" t="b">
        <f>VLOOKUP(A1180,all_municipalities!$A$2:$M$445,13, FALSE)</f>
        <v>1</v>
      </c>
      <c r="K1180" t="str">
        <f t="shared" si="73"/>
        <v>NONE</v>
      </c>
      <c r="L1180">
        <v>4</v>
      </c>
      <c r="M1180" t="str">
        <f t="shared" si="74"/>
        <v>10145 Councillor</v>
      </c>
      <c r="N1180" s="6" t="str">
        <f t="shared" si="75"/>
        <v>10145 Councillor</v>
      </c>
      <c r="O1180" s="15">
        <f>IF(I1180&lt;&gt;FALSE,VLOOKUP(H1180,internet_municipalities!$B$2:$W$226,22,FALSE),"NO INTERNET")</f>
        <v>1427</v>
      </c>
      <c r="P1180" s="16" t="str">
        <f t="shared" si="76"/>
        <v>Lost</v>
      </c>
    </row>
    <row r="1181" spans="1:16" x14ac:dyDescent="0.2">
      <c r="A1181">
        <v>10145</v>
      </c>
      <c r="B1181" t="b">
        <v>0</v>
      </c>
      <c r="C1181" t="s">
        <v>1463</v>
      </c>
      <c r="D1181" t="s">
        <v>2197</v>
      </c>
      <c r="E1181">
        <v>693</v>
      </c>
      <c r="F1181" t="s">
        <v>1460</v>
      </c>
      <c r="G1181" t="b">
        <v>0</v>
      </c>
      <c r="H1181" t="str">
        <f>VLOOKUP(A1181,all_municipalities!$A$2:$M$445,2,FALSE)</f>
        <v>Casselman, Municipality of</v>
      </c>
      <c r="I1181" t="b">
        <f>VLOOKUP(A1181,all_municipalities!$A$2:$M$445,9,FALSE)</f>
        <v>1</v>
      </c>
      <c r="J1181" t="b">
        <f>VLOOKUP(A1181,all_municipalities!$A$2:$M$445,13, FALSE)</f>
        <v>1</v>
      </c>
      <c r="K1181" t="str">
        <f t="shared" si="73"/>
        <v>NONE</v>
      </c>
      <c r="L1181">
        <v>4</v>
      </c>
      <c r="M1181" t="str">
        <f t="shared" si="74"/>
        <v>10145 Councillor</v>
      </c>
      <c r="N1181" s="6" t="str">
        <f t="shared" si="75"/>
        <v>10145 Councillor</v>
      </c>
      <c r="O1181" s="15">
        <f>IF(I1181&lt;&gt;FALSE,VLOOKUP(H1181,internet_municipalities!$B$2:$W$226,22,FALSE),"NO INTERNET")</f>
        <v>1427</v>
      </c>
      <c r="P1181" s="16" t="str">
        <f t="shared" si="76"/>
        <v>Lost</v>
      </c>
    </row>
    <row r="1182" spans="1:16" x14ac:dyDescent="0.2">
      <c r="A1182">
        <v>19421</v>
      </c>
      <c r="B1182" t="b">
        <v>1</v>
      </c>
      <c r="C1182" t="s">
        <v>2248</v>
      </c>
      <c r="D1182" t="s">
        <v>2249</v>
      </c>
      <c r="E1182" t="s">
        <v>461</v>
      </c>
      <c r="F1182" t="s">
        <v>461</v>
      </c>
      <c r="G1182" t="b">
        <v>0</v>
      </c>
      <c r="H1182" t="str">
        <f>VLOOKUP(A1182,all_municipalities!$A$2:$M$445,2,FALSE)</f>
        <v>Central Huron, Municipality of</v>
      </c>
      <c r="I1182" t="b">
        <f>VLOOKUP(A1182,all_municipalities!$A$2:$M$445,9,FALSE)</f>
        <v>1</v>
      </c>
      <c r="J1182" t="b">
        <f>VLOOKUP(A1182,all_municipalities!$A$2:$M$445,13, FALSE)</f>
        <v>1</v>
      </c>
      <c r="K1182" t="str">
        <f t="shared" si="73"/>
        <v>NONE</v>
      </c>
      <c r="L1182">
        <v>4</v>
      </c>
      <c r="M1182" t="str">
        <f t="shared" si="74"/>
        <v>19421 Councillor, Ward West</v>
      </c>
      <c r="N1182" s="6" t="str">
        <f t="shared" si="75"/>
        <v>19421 Councillor, Ward West</v>
      </c>
      <c r="O1182" s="15">
        <f>IF(I1182&lt;&gt;FALSE,VLOOKUP(H1182,internet_municipalities!$B$2:$W$226,22,FALSE),"NO INTERNET")</f>
        <v>4430</v>
      </c>
      <c r="P1182" s="16" t="str">
        <f t="shared" si="76"/>
        <v>Acclaimed</v>
      </c>
    </row>
    <row r="1183" spans="1:16" x14ac:dyDescent="0.2">
      <c r="A1183">
        <v>19421</v>
      </c>
      <c r="B1183" t="b">
        <v>1</v>
      </c>
      <c r="C1183" t="s">
        <v>2248</v>
      </c>
      <c r="D1183" t="s">
        <v>2250</v>
      </c>
      <c r="E1183" t="s">
        <v>461</v>
      </c>
      <c r="F1183" t="s">
        <v>461</v>
      </c>
      <c r="G1183" t="b">
        <v>0</v>
      </c>
      <c r="H1183" t="str">
        <f>VLOOKUP(A1183,all_municipalities!$A$2:$M$445,2,FALSE)</f>
        <v>Central Huron, Municipality of</v>
      </c>
      <c r="I1183" t="b">
        <f>VLOOKUP(A1183,all_municipalities!$A$2:$M$445,9,FALSE)</f>
        <v>1</v>
      </c>
      <c r="J1183" t="b">
        <f>VLOOKUP(A1183,all_municipalities!$A$2:$M$445,13, FALSE)</f>
        <v>1</v>
      </c>
      <c r="K1183" t="str">
        <f t="shared" si="73"/>
        <v>NONE</v>
      </c>
      <c r="L1183">
        <v>4</v>
      </c>
      <c r="M1183" t="str">
        <f t="shared" si="74"/>
        <v>19421 Councillor, Ward West</v>
      </c>
      <c r="N1183" s="6" t="str">
        <f t="shared" si="75"/>
        <v>19421 Councillor, Ward West</v>
      </c>
      <c r="O1183" s="15">
        <f>IF(I1183&lt;&gt;FALSE,VLOOKUP(H1183,internet_municipalities!$B$2:$W$226,22,FALSE),"NO INTERNET")</f>
        <v>4430</v>
      </c>
      <c r="P1183" s="16" t="str">
        <f t="shared" si="76"/>
        <v>Acclaimed</v>
      </c>
    </row>
    <row r="1184" spans="1:16" x14ac:dyDescent="0.2">
      <c r="A1184">
        <v>19421</v>
      </c>
      <c r="B1184" t="b">
        <v>1</v>
      </c>
      <c r="C1184" t="s">
        <v>2248</v>
      </c>
      <c r="D1184" t="s">
        <v>2251</v>
      </c>
      <c r="E1184" t="s">
        <v>461</v>
      </c>
      <c r="F1184" t="s">
        <v>461</v>
      </c>
      <c r="G1184" t="b">
        <v>0</v>
      </c>
      <c r="H1184" t="str">
        <f>VLOOKUP(A1184,all_municipalities!$A$2:$M$445,2,FALSE)</f>
        <v>Central Huron, Municipality of</v>
      </c>
      <c r="I1184" t="b">
        <f>VLOOKUP(A1184,all_municipalities!$A$2:$M$445,9,FALSE)</f>
        <v>1</v>
      </c>
      <c r="J1184" t="b">
        <f>VLOOKUP(A1184,all_municipalities!$A$2:$M$445,13, FALSE)</f>
        <v>1</v>
      </c>
      <c r="K1184" t="str">
        <f t="shared" si="73"/>
        <v>NONE</v>
      </c>
      <c r="L1184">
        <v>4</v>
      </c>
      <c r="M1184" t="str">
        <f t="shared" si="74"/>
        <v>19421 Councillor, Ward West</v>
      </c>
      <c r="N1184" s="6" t="str">
        <f t="shared" si="75"/>
        <v>19421 Councillor, Ward West</v>
      </c>
      <c r="O1184" s="15">
        <f>IF(I1184&lt;&gt;FALSE,VLOOKUP(H1184,internet_municipalities!$B$2:$W$226,22,FALSE),"NO INTERNET")</f>
        <v>4430</v>
      </c>
      <c r="P1184" s="16" t="str">
        <f t="shared" si="76"/>
        <v>Acclaimed</v>
      </c>
    </row>
    <row r="1185" spans="1:16" x14ac:dyDescent="0.2">
      <c r="A1185">
        <v>19421</v>
      </c>
      <c r="B1185" t="b">
        <v>1</v>
      </c>
      <c r="C1185" t="s">
        <v>2252</v>
      </c>
      <c r="D1185" t="s">
        <v>2253</v>
      </c>
      <c r="E1185">
        <v>923</v>
      </c>
      <c r="F1185">
        <v>328</v>
      </c>
      <c r="G1185" t="b">
        <v>0</v>
      </c>
      <c r="H1185" t="str">
        <f>VLOOKUP(A1185,all_municipalities!$A$2:$M$445,2,FALSE)</f>
        <v>Central Huron, Municipality of</v>
      </c>
      <c r="I1185" t="b">
        <f>VLOOKUP(A1185,all_municipalities!$A$2:$M$445,9,FALSE)</f>
        <v>1</v>
      </c>
      <c r="J1185" t="b">
        <f>VLOOKUP(A1185,all_municipalities!$A$2:$M$445,13, FALSE)</f>
        <v>1</v>
      </c>
      <c r="K1185" t="str">
        <f t="shared" si="73"/>
        <v>LOW</v>
      </c>
      <c r="L1185">
        <v>4</v>
      </c>
      <c r="M1185" t="str">
        <f t="shared" si="74"/>
        <v>19421 Councillor, Ward East</v>
      </c>
      <c r="N1185" s="6" t="str">
        <f t="shared" si="75"/>
        <v>19421 Councillor, Ward East</v>
      </c>
      <c r="O1185" s="15">
        <f>IF(I1185&lt;&gt;FALSE,VLOOKUP(H1185,internet_municipalities!$B$2:$W$226,22,FALSE),"NO INTERNET")</f>
        <v>4430</v>
      </c>
      <c r="P1185" s="16">
        <f t="shared" si="76"/>
        <v>7.4040632054176075E-2</v>
      </c>
    </row>
    <row r="1186" spans="1:16" x14ac:dyDescent="0.2">
      <c r="A1186">
        <v>19421</v>
      </c>
      <c r="B1186" t="b">
        <v>1</v>
      </c>
      <c r="C1186" t="s">
        <v>2252</v>
      </c>
      <c r="D1186" t="s">
        <v>2254</v>
      </c>
      <c r="E1186">
        <v>1127</v>
      </c>
      <c r="F1186">
        <v>532</v>
      </c>
      <c r="G1186" t="b">
        <v>0</v>
      </c>
      <c r="H1186" t="str">
        <f>VLOOKUP(A1186,all_municipalities!$A$2:$M$445,2,FALSE)</f>
        <v>Central Huron, Municipality of</v>
      </c>
      <c r="I1186" t="b">
        <f>VLOOKUP(A1186,all_municipalities!$A$2:$M$445,9,FALSE)</f>
        <v>1</v>
      </c>
      <c r="J1186" t="b">
        <f>VLOOKUP(A1186,all_municipalities!$A$2:$M$445,13, FALSE)</f>
        <v>1</v>
      </c>
      <c r="K1186" t="str">
        <f t="shared" si="73"/>
        <v>LOW</v>
      </c>
      <c r="L1186">
        <v>4</v>
      </c>
      <c r="M1186" t="str">
        <f t="shared" si="74"/>
        <v>19421 Councillor, Ward East</v>
      </c>
      <c r="N1186" s="6" t="str">
        <f t="shared" si="75"/>
        <v>19421 Councillor, Ward East</v>
      </c>
      <c r="O1186" s="15">
        <f>IF(I1186&lt;&gt;FALSE,VLOOKUP(H1186,internet_municipalities!$B$2:$W$226,22,FALSE),"NO INTERNET")</f>
        <v>4430</v>
      </c>
      <c r="P1186" s="16">
        <f t="shared" si="76"/>
        <v>0.1200902934537246</v>
      </c>
    </row>
    <row r="1187" spans="1:16" x14ac:dyDescent="0.2">
      <c r="A1187">
        <v>19421</v>
      </c>
      <c r="B1187" t="b">
        <v>1</v>
      </c>
      <c r="C1187" t="s">
        <v>2252</v>
      </c>
      <c r="D1187" t="s">
        <v>2255</v>
      </c>
      <c r="E1187">
        <v>934</v>
      </c>
      <c r="F1187">
        <v>339</v>
      </c>
      <c r="G1187" t="b">
        <v>0</v>
      </c>
      <c r="H1187" t="str">
        <f>VLOOKUP(A1187,all_municipalities!$A$2:$M$445,2,FALSE)</f>
        <v>Central Huron, Municipality of</v>
      </c>
      <c r="I1187" t="b">
        <f>VLOOKUP(A1187,all_municipalities!$A$2:$M$445,9,FALSE)</f>
        <v>1</v>
      </c>
      <c r="J1187" t="b">
        <f>VLOOKUP(A1187,all_municipalities!$A$2:$M$445,13, FALSE)</f>
        <v>1</v>
      </c>
      <c r="K1187" t="str">
        <f t="shared" si="73"/>
        <v>LOW</v>
      </c>
      <c r="L1187">
        <v>4</v>
      </c>
      <c r="M1187" t="str">
        <f t="shared" si="74"/>
        <v>19421 Councillor, Ward East</v>
      </c>
      <c r="N1187" s="6" t="str">
        <f t="shared" si="75"/>
        <v>19421 Councillor, Ward East</v>
      </c>
      <c r="O1187" s="15">
        <f>IF(I1187&lt;&gt;FALSE,VLOOKUP(H1187,internet_municipalities!$B$2:$W$226,22,FALSE),"NO INTERNET")</f>
        <v>4430</v>
      </c>
      <c r="P1187" s="16">
        <f t="shared" si="76"/>
        <v>7.6523702031602706E-2</v>
      </c>
    </row>
    <row r="1188" spans="1:16" x14ac:dyDescent="0.2">
      <c r="A1188">
        <v>19421</v>
      </c>
      <c r="B1188" t="b">
        <v>1</v>
      </c>
      <c r="C1188" t="s">
        <v>1479</v>
      </c>
      <c r="D1188" t="s">
        <v>2256</v>
      </c>
      <c r="E1188">
        <v>1477</v>
      </c>
      <c r="F1188">
        <v>576</v>
      </c>
      <c r="G1188" t="b">
        <v>0</v>
      </c>
      <c r="H1188" t="str">
        <f>VLOOKUP(A1188,all_municipalities!$A$2:$M$445,2,FALSE)</f>
        <v>Central Huron, Municipality of</v>
      </c>
      <c r="I1188" t="b">
        <f>VLOOKUP(A1188,all_municipalities!$A$2:$M$445,9,FALSE)</f>
        <v>1</v>
      </c>
      <c r="J1188" t="b">
        <f>VLOOKUP(A1188,all_municipalities!$A$2:$M$445,13, FALSE)</f>
        <v>1</v>
      </c>
      <c r="K1188" t="str">
        <f t="shared" si="73"/>
        <v>LOW</v>
      </c>
      <c r="L1188">
        <v>4</v>
      </c>
      <c r="M1188" t="str">
        <f t="shared" si="74"/>
        <v>19421 Deputy Mayor</v>
      </c>
      <c r="N1188" s="6" t="str">
        <f t="shared" si="75"/>
        <v>19421 Deputy Mayor</v>
      </c>
      <c r="O1188" s="15">
        <f>IF(I1188&lt;&gt;FALSE,VLOOKUP(H1188,internet_municipalities!$B$2:$W$226,22,FALSE),"NO INTERNET")</f>
        <v>4430</v>
      </c>
      <c r="P1188" s="16">
        <f t="shared" si="76"/>
        <v>0.13002257336343115</v>
      </c>
    </row>
    <row r="1189" spans="1:16" x14ac:dyDescent="0.2">
      <c r="A1189">
        <v>19421</v>
      </c>
      <c r="B1189" t="b">
        <v>0</v>
      </c>
      <c r="C1189" t="s">
        <v>1479</v>
      </c>
      <c r="D1189" t="s">
        <v>2257</v>
      </c>
      <c r="E1189">
        <v>901</v>
      </c>
      <c r="F1189" t="s">
        <v>1460</v>
      </c>
      <c r="G1189" t="b">
        <v>0</v>
      </c>
      <c r="H1189" t="str">
        <f>VLOOKUP(A1189,all_municipalities!$A$2:$M$445,2,FALSE)</f>
        <v>Central Huron, Municipality of</v>
      </c>
      <c r="I1189" t="b">
        <f>VLOOKUP(A1189,all_municipalities!$A$2:$M$445,9,FALSE)</f>
        <v>1</v>
      </c>
      <c r="J1189" t="b">
        <f>VLOOKUP(A1189,all_municipalities!$A$2:$M$445,13, FALSE)</f>
        <v>1</v>
      </c>
      <c r="K1189" t="str">
        <f t="shared" si="73"/>
        <v>NONE</v>
      </c>
      <c r="L1189">
        <v>4</v>
      </c>
      <c r="M1189" t="str">
        <f t="shared" si="74"/>
        <v>19421 Deputy Mayor</v>
      </c>
      <c r="N1189" s="6" t="str">
        <f t="shared" si="75"/>
        <v>19421 Deputy Mayor</v>
      </c>
      <c r="O1189" s="15">
        <f>IF(I1189&lt;&gt;FALSE,VLOOKUP(H1189,internet_municipalities!$B$2:$W$226,22,FALSE),"NO INTERNET")</f>
        <v>4430</v>
      </c>
      <c r="P1189" s="16" t="str">
        <f t="shared" si="76"/>
        <v>Lost</v>
      </c>
    </row>
    <row r="1190" spans="1:16" x14ac:dyDescent="0.2">
      <c r="A1190">
        <v>19421</v>
      </c>
      <c r="B1190" t="b">
        <v>0</v>
      </c>
      <c r="C1190" t="s">
        <v>2252</v>
      </c>
      <c r="D1190" t="s">
        <v>2258</v>
      </c>
      <c r="E1190">
        <v>310</v>
      </c>
      <c r="F1190" t="s">
        <v>1460</v>
      </c>
      <c r="G1190" t="b">
        <v>0</v>
      </c>
      <c r="H1190" t="str">
        <f>VLOOKUP(A1190,all_municipalities!$A$2:$M$445,2,FALSE)</f>
        <v>Central Huron, Municipality of</v>
      </c>
      <c r="I1190" t="b">
        <f>VLOOKUP(A1190,all_municipalities!$A$2:$M$445,9,FALSE)</f>
        <v>1</v>
      </c>
      <c r="J1190" t="b">
        <f>VLOOKUP(A1190,all_municipalities!$A$2:$M$445,13, FALSE)</f>
        <v>1</v>
      </c>
      <c r="K1190" t="str">
        <f t="shared" si="73"/>
        <v>NONE</v>
      </c>
      <c r="L1190">
        <v>4</v>
      </c>
      <c r="M1190" t="str">
        <f t="shared" si="74"/>
        <v>19421 Councillor, Ward East</v>
      </c>
      <c r="N1190" s="6" t="str">
        <f t="shared" si="75"/>
        <v>19421 Councillor, Ward East</v>
      </c>
      <c r="O1190" s="15">
        <f>IF(I1190&lt;&gt;FALSE,VLOOKUP(H1190,internet_municipalities!$B$2:$W$226,22,FALSE),"NO INTERNET")</f>
        <v>4430</v>
      </c>
      <c r="P1190" s="16" t="str">
        <f t="shared" si="76"/>
        <v>Lost</v>
      </c>
    </row>
    <row r="1191" spans="1:16" x14ac:dyDescent="0.2">
      <c r="A1191">
        <v>19421</v>
      </c>
      <c r="B1191" t="b">
        <v>0</v>
      </c>
      <c r="C1191" t="s">
        <v>2252</v>
      </c>
      <c r="D1191" t="s">
        <v>2259</v>
      </c>
      <c r="E1191">
        <v>595</v>
      </c>
      <c r="F1191" t="s">
        <v>1460</v>
      </c>
      <c r="G1191" t="b">
        <v>0</v>
      </c>
      <c r="H1191" t="str">
        <f>VLOOKUP(A1191,all_municipalities!$A$2:$M$445,2,FALSE)</f>
        <v>Central Huron, Municipality of</v>
      </c>
      <c r="I1191" t="b">
        <f>VLOOKUP(A1191,all_municipalities!$A$2:$M$445,9,FALSE)</f>
        <v>1</v>
      </c>
      <c r="J1191" t="b">
        <f>VLOOKUP(A1191,all_municipalities!$A$2:$M$445,13, FALSE)</f>
        <v>1</v>
      </c>
      <c r="K1191" t="str">
        <f t="shared" si="73"/>
        <v>NONE</v>
      </c>
      <c r="L1191">
        <v>4</v>
      </c>
      <c r="M1191" t="str">
        <f t="shared" si="74"/>
        <v>19421 Councillor, Ward East</v>
      </c>
      <c r="N1191" s="6" t="str">
        <f t="shared" si="75"/>
        <v>19421 Councillor, Ward East</v>
      </c>
      <c r="O1191" s="15">
        <f>IF(I1191&lt;&gt;FALSE,VLOOKUP(H1191,internet_municipalities!$B$2:$W$226,22,FALSE),"NO INTERNET")</f>
        <v>4430</v>
      </c>
      <c r="P1191" s="16" t="str">
        <f t="shared" si="76"/>
        <v>Lost</v>
      </c>
    </row>
    <row r="1192" spans="1:16" x14ac:dyDescent="0.2">
      <c r="A1192">
        <v>10416</v>
      </c>
      <c r="B1192" t="b">
        <v>1</v>
      </c>
      <c r="C1192" t="s">
        <v>1463</v>
      </c>
      <c r="D1192" t="s">
        <v>2270</v>
      </c>
      <c r="E1192">
        <v>936</v>
      </c>
      <c r="F1192">
        <v>357</v>
      </c>
      <c r="G1192" t="b">
        <v>0</v>
      </c>
      <c r="H1192" t="str">
        <f>VLOOKUP(A1192,all_municipalities!$A$2:$M$445,2,FALSE)</f>
        <v>Centre Hastings, Municipality of</v>
      </c>
      <c r="I1192" t="b">
        <f>VLOOKUP(A1192,all_municipalities!$A$2:$M$445,9,FALSE)</f>
        <v>1</v>
      </c>
      <c r="J1192" t="b">
        <f>VLOOKUP(A1192,all_municipalities!$A$2:$M$445,13, FALSE)</f>
        <v>1</v>
      </c>
      <c r="K1192" t="str">
        <f t="shared" si="73"/>
        <v>LOW</v>
      </c>
      <c r="L1192">
        <v>4</v>
      </c>
      <c r="M1192" t="str">
        <f t="shared" si="74"/>
        <v>10416 Councillor</v>
      </c>
      <c r="N1192" s="6" t="str">
        <f t="shared" si="75"/>
        <v>10416 Councillor</v>
      </c>
      <c r="O1192" s="15">
        <f>IF(I1192&lt;&gt;FALSE,VLOOKUP(H1192,internet_municipalities!$B$2:$W$226,22,FALSE),"NO INTERNET")</f>
        <v>3029</v>
      </c>
      <c r="P1192" s="16">
        <f t="shared" si="76"/>
        <v>0.11786068009243975</v>
      </c>
    </row>
    <row r="1193" spans="1:16" x14ac:dyDescent="0.2">
      <c r="A1193">
        <v>10416</v>
      </c>
      <c r="B1193" t="b">
        <v>1</v>
      </c>
      <c r="C1193" t="s">
        <v>1463</v>
      </c>
      <c r="D1193" t="s">
        <v>2271</v>
      </c>
      <c r="E1193">
        <v>950</v>
      </c>
      <c r="F1193">
        <v>371</v>
      </c>
      <c r="G1193" t="b">
        <v>0</v>
      </c>
      <c r="H1193" t="str">
        <f>VLOOKUP(A1193,all_municipalities!$A$2:$M$445,2,FALSE)</f>
        <v>Centre Hastings, Municipality of</v>
      </c>
      <c r="I1193" t="b">
        <f>VLOOKUP(A1193,all_municipalities!$A$2:$M$445,9,FALSE)</f>
        <v>1</v>
      </c>
      <c r="J1193" t="b">
        <f>VLOOKUP(A1193,all_municipalities!$A$2:$M$445,13, FALSE)</f>
        <v>1</v>
      </c>
      <c r="K1193" t="str">
        <f t="shared" si="73"/>
        <v>LOW</v>
      </c>
      <c r="L1193">
        <v>4</v>
      </c>
      <c r="M1193" t="str">
        <f t="shared" si="74"/>
        <v>10416 Councillor</v>
      </c>
      <c r="N1193" s="6" t="str">
        <f t="shared" si="75"/>
        <v>10416 Councillor</v>
      </c>
      <c r="O1193" s="15">
        <f>IF(I1193&lt;&gt;FALSE,VLOOKUP(H1193,internet_municipalities!$B$2:$W$226,22,FALSE),"NO INTERNET")</f>
        <v>3029</v>
      </c>
      <c r="P1193" s="16">
        <f t="shared" si="76"/>
        <v>0.12248266754704523</v>
      </c>
    </row>
    <row r="1194" spans="1:16" x14ac:dyDescent="0.2">
      <c r="A1194">
        <v>10416</v>
      </c>
      <c r="B1194" t="b">
        <v>1</v>
      </c>
      <c r="C1194" t="s">
        <v>1463</v>
      </c>
      <c r="D1194" t="s">
        <v>2272</v>
      </c>
      <c r="E1194">
        <v>669</v>
      </c>
      <c r="F1194">
        <v>90</v>
      </c>
      <c r="G1194" t="b">
        <v>0</v>
      </c>
      <c r="H1194" t="str">
        <f>VLOOKUP(A1194,all_municipalities!$A$2:$M$445,2,FALSE)</f>
        <v>Centre Hastings, Municipality of</v>
      </c>
      <c r="I1194" t="b">
        <f>VLOOKUP(A1194,all_municipalities!$A$2:$M$445,9,FALSE)</f>
        <v>1</v>
      </c>
      <c r="J1194" t="b">
        <f>VLOOKUP(A1194,all_municipalities!$A$2:$M$445,13, FALSE)</f>
        <v>1</v>
      </c>
      <c r="K1194" t="str">
        <f t="shared" si="73"/>
        <v>MID</v>
      </c>
      <c r="L1194">
        <v>4</v>
      </c>
      <c r="M1194" t="str">
        <f t="shared" si="74"/>
        <v>10416 Councillor</v>
      </c>
      <c r="N1194" s="6" t="str">
        <f t="shared" si="75"/>
        <v>10416 Councillor</v>
      </c>
      <c r="O1194" s="15">
        <f>IF(I1194&lt;&gt;FALSE,VLOOKUP(H1194,internet_municipalities!$B$2:$W$226,22,FALSE),"NO INTERNET")</f>
        <v>3029</v>
      </c>
      <c r="P1194" s="16">
        <f t="shared" si="76"/>
        <v>2.9712776493892375E-2</v>
      </c>
    </row>
    <row r="1195" spans="1:16" x14ac:dyDescent="0.2">
      <c r="A1195">
        <v>10416</v>
      </c>
      <c r="B1195" t="b">
        <v>1</v>
      </c>
      <c r="C1195" t="s">
        <v>1479</v>
      </c>
      <c r="D1195" t="s">
        <v>2273</v>
      </c>
      <c r="E1195" t="s">
        <v>461</v>
      </c>
      <c r="F1195" t="s">
        <v>461</v>
      </c>
      <c r="G1195" t="b">
        <v>0</v>
      </c>
      <c r="H1195" t="str">
        <f>VLOOKUP(A1195,all_municipalities!$A$2:$M$445,2,FALSE)</f>
        <v>Centre Hastings, Municipality of</v>
      </c>
      <c r="I1195" t="b">
        <f>VLOOKUP(A1195,all_municipalities!$A$2:$M$445,9,FALSE)</f>
        <v>1</v>
      </c>
      <c r="J1195" t="b">
        <f>VLOOKUP(A1195,all_municipalities!$A$2:$M$445,13, FALSE)</f>
        <v>1</v>
      </c>
      <c r="K1195" t="str">
        <f t="shared" si="73"/>
        <v>NONE</v>
      </c>
      <c r="L1195">
        <v>4</v>
      </c>
      <c r="M1195" t="str">
        <f t="shared" si="74"/>
        <v>10416 Deputy Mayor</v>
      </c>
      <c r="N1195" s="6" t="str">
        <f t="shared" si="75"/>
        <v>10416 Deputy Mayor</v>
      </c>
      <c r="O1195" s="15">
        <f>IF(I1195&lt;&gt;FALSE,VLOOKUP(H1195,internet_municipalities!$B$2:$W$226,22,FALSE),"NO INTERNET")</f>
        <v>3029</v>
      </c>
      <c r="P1195" s="16" t="str">
        <f t="shared" si="76"/>
        <v>Acclaimed</v>
      </c>
    </row>
    <row r="1196" spans="1:16" x14ac:dyDescent="0.2">
      <c r="A1196">
        <v>10416</v>
      </c>
      <c r="B1196" t="b">
        <v>0</v>
      </c>
      <c r="C1196" t="s">
        <v>1463</v>
      </c>
      <c r="D1196" t="s">
        <v>2274</v>
      </c>
      <c r="E1196">
        <v>579</v>
      </c>
      <c r="F1196" t="s">
        <v>1460</v>
      </c>
      <c r="G1196" t="b">
        <v>0</v>
      </c>
      <c r="H1196" t="str">
        <f>VLOOKUP(A1196,all_municipalities!$A$2:$M$445,2,FALSE)</f>
        <v>Centre Hastings, Municipality of</v>
      </c>
      <c r="I1196" t="b">
        <f>VLOOKUP(A1196,all_municipalities!$A$2:$M$445,9,FALSE)</f>
        <v>1</v>
      </c>
      <c r="J1196" t="b">
        <f>VLOOKUP(A1196,all_municipalities!$A$2:$M$445,13, FALSE)</f>
        <v>1</v>
      </c>
      <c r="K1196" t="str">
        <f t="shared" si="73"/>
        <v>NONE</v>
      </c>
      <c r="L1196">
        <v>4</v>
      </c>
      <c r="M1196" t="str">
        <f t="shared" si="74"/>
        <v>10416 Councillor</v>
      </c>
      <c r="N1196" s="6" t="str">
        <f t="shared" si="75"/>
        <v>10416 Councillor</v>
      </c>
      <c r="O1196" s="15">
        <f>IF(I1196&lt;&gt;FALSE,VLOOKUP(H1196,internet_municipalities!$B$2:$W$226,22,FALSE),"NO INTERNET")</f>
        <v>3029</v>
      </c>
      <c r="P1196" s="16" t="str">
        <f t="shared" si="76"/>
        <v>Lost</v>
      </c>
    </row>
    <row r="1197" spans="1:16" x14ac:dyDescent="0.2">
      <c r="A1197">
        <v>10416</v>
      </c>
      <c r="B1197" t="b">
        <v>0</v>
      </c>
      <c r="C1197" t="s">
        <v>1463</v>
      </c>
      <c r="D1197" t="s">
        <v>2275</v>
      </c>
      <c r="E1197">
        <v>118</v>
      </c>
      <c r="F1197" t="s">
        <v>1460</v>
      </c>
      <c r="G1197" t="b">
        <v>0</v>
      </c>
      <c r="H1197" t="str">
        <f>VLOOKUP(A1197,all_municipalities!$A$2:$M$445,2,FALSE)</f>
        <v>Centre Hastings, Municipality of</v>
      </c>
      <c r="I1197" t="b">
        <f>VLOOKUP(A1197,all_municipalities!$A$2:$M$445,9,FALSE)</f>
        <v>1</v>
      </c>
      <c r="J1197" t="b">
        <f>VLOOKUP(A1197,all_municipalities!$A$2:$M$445,13, FALSE)</f>
        <v>1</v>
      </c>
      <c r="K1197" t="str">
        <f t="shared" si="73"/>
        <v>NONE</v>
      </c>
      <c r="L1197">
        <v>4</v>
      </c>
      <c r="M1197" t="str">
        <f t="shared" si="74"/>
        <v>10416 Councillor</v>
      </c>
      <c r="N1197" s="6" t="str">
        <f t="shared" si="75"/>
        <v>10416 Councillor</v>
      </c>
      <c r="O1197" s="15">
        <f>IF(I1197&lt;&gt;FALSE,VLOOKUP(H1197,internet_municipalities!$B$2:$W$226,22,FALSE),"NO INTERNET")</f>
        <v>3029</v>
      </c>
      <c r="P1197" s="16" t="str">
        <f t="shared" si="76"/>
        <v>Lost</v>
      </c>
    </row>
    <row r="1198" spans="1:16" x14ac:dyDescent="0.2">
      <c r="A1198">
        <v>10416</v>
      </c>
      <c r="B1198" t="b">
        <v>0</v>
      </c>
      <c r="C1198" t="s">
        <v>1463</v>
      </c>
      <c r="D1198" t="s">
        <v>2276</v>
      </c>
      <c r="E1198">
        <v>194</v>
      </c>
      <c r="F1198" t="s">
        <v>1460</v>
      </c>
      <c r="G1198" t="b">
        <v>0</v>
      </c>
      <c r="H1198" t="str">
        <f>VLOOKUP(A1198,all_municipalities!$A$2:$M$445,2,FALSE)</f>
        <v>Centre Hastings, Municipality of</v>
      </c>
      <c r="I1198" t="b">
        <f>VLOOKUP(A1198,all_municipalities!$A$2:$M$445,9,FALSE)</f>
        <v>1</v>
      </c>
      <c r="J1198" t="b">
        <f>VLOOKUP(A1198,all_municipalities!$A$2:$M$445,13, FALSE)</f>
        <v>1</v>
      </c>
      <c r="K1198" t="str">
        <f t="shared" si="73"/>
        <v>NONE</v>
      </c>
      <c r="L1198">
        <v>4</v>
      </c>
      <c r="M1198" t="str">
        <f t="shared" si="74"/>
        <v>10416 Councillor</v>
      </c>
      <c r="N1198" s="6" t="str">
        <f t="shared" si="75"/>
        <v>10416 Councillor</v>
      </c>
      <c r="O1198" s="15">
        <f>IF(I1198&lt;&gt;FALSE,VLOOKUP(H1198,internet_municipalities!$B$2:$W$226,22,FALSE),"NO INTERNET")</f>
        <v>3029</v>
      </c>
      <c r="P1198" s="16" t="str">
        <f t="shared" si="76"/>
        <v>Lost</v>
      </c>
    </row>
    <row r="1199" spans="1:16" x14ac:dyDescent="0.2">
      <c r="A1199">
        <v>10416</v>
      </c>
      <c r="B1199" t="b">
        <v>0</v>
      </c>
      <c r="C1199" t="s">
        <v>1463</v>
      </c>
      <c r="D1199" t="s">
        <v>2277</v>
      </c>
      <c r="E1199">
        <v>335</v>
      </c>
      <c r="F1199" t="s">
        <v>1460</v>
      </c>
      <c r="G1199" t="b">
        <v>0</v>
      </c>
      <c r="H1199" t="str">
        <f>VLOOKUP(A1199,all_municipalities!$A$2:$M$445,2,FALSE)</f>
        <v>Centre Hastings, Municipality of</v>
      </c>
      <c r="I1199" t="b">
        <f>VLOOKUP(A1199,all_municipalities!$A$2:$M$445,9,FALSE)</f>
        <v>1</v>
      </c>
      <c r="J1199" t="b">
        <f>VLOOKUP(A1199,all_municipalities!$A$2:$M$445,13, FALSE)</f>
        <v>1</v>
      </c>
      <c r="K1199" t="str">
        <f t="shared" si="73"/>
        <v>NONE</v>
      </c>
      <c r="L1199">
        <v>4</v>
      </c>
      <c r="M1199" t="str">
        <f t="shared" si="74"/>
        <v>10416 Councillor</v>
      </c>
      <c r="N1199" s="6" t="str">
        <f t="shared" si="75"/>
        <v>10416 Councillor</v>
      </c>
      <c r="O1199" s="15">
        <f>IF(I1199&lt;&gt;FALSE,VLOOKUP(H1199,internet_municipalities!$B$2:$W$226,22,FALSE),"NO INTERNET")</f>
        <v>3029</v>
      </c>
      <c r="P1199" s="16" t="str">
        <f t="shared" si="76"/>
        <v>Lost</v>
      </c>
    </row>
    <row r="1200" spans="1:16" x14ac:dyDescent="0.2">
      <c r="A1200">
        <v>10308</v>
      </c>
      <c r="B1200" t="b">
        <v>1</v>
      </c>
      <c r="C1200" t="s">
        <v>1473</v>
      </c>
      <c r="D1200" t="s">
        <v>2583</v>
      </c>
      <c r="E1200" t="s">
        <v>461</v>
      </c>
      <c r="F1200" t="s">
        <v>461</v>
      </c>
      <c r="G1200" t="b">
        <v>0</v>
      </c>
      <c r="H1200" t="str">
        <f>VLOOKUP(A1200,all_municipalities!$A$2:$M$445,2,FALSE)</f>
        <v>Dysart Et Al, Municipality of</v>
      </c>
      <c r="I1200" t="b">
        <f>VLOOKUP(A1200,all_municipalities!$A$2:$M$445,9,FALSE)</f>
        <v>1</v>
      </c>
      <c r="J1200" t="b">
        <f>VLOOKUP(A1200,all_municipalities!$A$2:$M$445,13, FALSE)</f>
        <v>1</v>
      </c>
      <c r="K1200" t="str">
        <f t="shared" si="73"/>
        <v>NONE</v>
      </c>
      <c r="L1200">
        <v>4</v>
      </c>
      <c r="M1200" t="str">
        <f t="shared" si="74"/>
        <v>10308 Councillor, Ward 5</v>
      </c>
      <c r="N1200" s="6" t="str">
        <f t="shared" si="75"/>
        <v>10308 Councillor, Ward 5</v>
      </c>
      <c r="O1200" s="15">
        <f>IF(I1200&lt;&gt;FALSE,VLOOKUP(H1200,internet_municipalities!$B$2:$W$226,22,FALSE),"NO INTERNET")</f>
        <v>6571</v>
      </c>
      <c r="P1200" s="16" t="str">
        <f t="shared" si="76"/>
        <v>Acclaimed</v>
      </c>
    </row>
    <row r="1201" spans="1:16" x14ac:dyDescent="0.2">
      <c r="A1201">
        <v>10308</v>
      </c>
      <c r="B1201" t="b">
        <v>1</v>
      </c>
      <c r="C1201" t="s">
        <v>1471</v>
      </c>
      <c r="D1201" t="s">
        <v>2584</v>
      </c>
      <c r="E1201">
        <v>568</v>
      </c>
      <c r="F1201">
        <v>266</v>
      </c>
      <c r="G1201" t="b">
        <v>0</v>
      </c>
      <c r="H1201" t="str">
        <f>VLOOKUP(A1201,all_municipalities!$A$2:$M$445,2,FALSE)</f>
        <v>Dysart Et Al, Municipality of</v>
      </c>
      <c r="I1201" t="b">
        <f>VLOOKUP(A1201,all_municipalities!$A$2:$M$445,9,FALSE)</f>
        <v>1</v>
      </c>
      <c r="J1201" t="b">
        <f>VLOOKUP(A1201,all_municipalities!$A$2:$M$445,13, FALSE)</f>
        <v>1</v>
      </c>
      <c r="K1201" t="str">
        <f t="shared" si="73"/>
        <v>LOW</v>
      </c>
      <c r="L1201">
        <v>4</v>
      </c>
      <c r="M1201" t="str">
        <f t="shared" si="74"/>
        <v>10308 Councillor, Ward 4</v>
      </c>
      <c r="N1201" s="6" t="str">
        <f t="shared" si="75"/>
        <v>10308 Councillor, Ward 4</v>
      </c>
      <c r="O1201" s="15">
        <f>IF(I1201&lt;&gt;FALSE,VLOOKUP(H1201,internet_municipalities!$B$2:$W$226,22,FALSE),"NO INTERNET")</f>
        <v>6571</v>
      </c>
      <c r="P1201" s="16">
        <f t="shared" si="76"/>
        <v>4.0480900928321413E-2</v>
      </c>
    </row>
    <row r="1202" spans="1:16" x14ac:dyDescent="0.2">
      <c r="A1202">
        <v>10308</v>
      </c>
      <c r="B1202" t="b">
        <v>1</v>
      </c>
      <c r="C1202" t="s">
        <v>1475</v>
      </c>
      <c r="D1202" t="s">
        <v>2585</v>
      </c>
      <c r="E1202" t="s">
        <v>461</v>
      </c>
      <c r="F1202" t="s">
        <v>461</v>
      </c>
      <c r="G1202" t="b">
        <v>0</v>
      </c>
      <c r="H1202" t="str">
        <f>VLOOKUP(A1202,all_municipalities!$A$2:$M$445,2,FALSE)</f>
        <v>Dysart Et Al, Municipality of</v>
      </c>
      <c r="I1202" t="b">
        <f>VLOOKUP(A1202,all_municipalities!$A$2:$M$445,9,FALSE)</f>
        <v>1</v>
      </c>
      <c r="J1202" t="b">
        <f>VLOOKUP(A1202,all_municipalities!$A$2:$M$445,13, FALSE)</f>
        <v>1</v>
      </c>
      <c r="K1202" t="str">
        <f t="shared" si="73"/>
        <v>NONE</v>
      </c>
      <c r="L1202">
        <v>4</v>
      </c>
      <c r="M1202" t="str">
        <f t="shared" si="74"/>
        <v>10308 Councillor, Ward 3</v>
      </c>
      <c r="N1202" s="6" t="str">
        <f t="shared" si="75"/>
        <v>10308 Councillor, Ward 3</v>
      </c>
      <c r="O1202" s="15">
        <f>IF(I1202&lt;&gt;FALSE,VLOOKUP(H1202,internet_municipalities!$B$2:$W$226,22,FALSE),"NO INTERNET")</f>
        <v>6571</v>
      </c>
      <c r="P1202" s="16" t="str">
        <f t="shared" si="76"/>
        <v>Acclaimed</v>
      </c>
    </row>
    <row r="1203" spans="1:16" x14ac:dyDescent="0.2">
      <c r="A1203">
        <v>10308</v>
      </c>
      <c r="B1203" t="b">
        <v>1</v>
      </c>
      <c r="C1203" t="s">
        <v>1453</v>
      </c>
      <c r="D1203" t="s">
        <v>2586</v>
      </c>
      <c r="E1203">
        <v>504</v>
      </c>
      <c r="F1203">
        <v>170</v>
      </c>
      <c r="G1203" t="b">
        <v>0</v>
      </c>
      <c r="H1203" t="str">
        <f>VLOOKUP(A1203,all_municipalities!$A$2:$M$445,2,FALSE)</f>
        <v>Dysart Et Al, Municipality of</v>
      </c>
      <c r="I1203" t="b">
        <f>VLOOKUP(A1203,all_municipalities!$A$2:$M$445,9,FALSE)</f>
        <v>1</v>
      </c>
      <c r="J1203" t="b">
        <f>VLOOKUP(A1203,all_municipalities!$A$2:$M$445,13, FALSE)</f>
        <v>1</v>
      </c>
      <c r="K1203" t="str">
        <f t="shared" si="73"/>
        <v>LOW</v>
      </c>
      <c r="L1203">
        <v>4</v>
      </c>
      <c r="M1203" t="str">
        <f t="shared" si="74"/>
        <v>10308 Councillor, Ward 2</v>
      </c>
      <c r="N1203" s="6" t="str">
        <f t="shared" si="75"/>
        <v>10308 Councillor, Ward 2</v>
      </c>
      <c r="O1203" s="15">
        <f>IF(I1203&lt;&gt;FALSE,VLOOKUP(H1203,internet_municipalities!$B$2:$W$226,22,FALSE),"NO INTERNET")</f>
        <v>6571</v>
      </c>
      <c r="P1203" s="16">
        <f t="shared" si="76"/>
        <v>2.5871252472987369E-2</v>
      </c>
    </row>
    <row r="1204" spans="1:16" x14ac:dyDescent="0.2">
      <c r="A1204">
        <v>10308</v>
      </c>
      <c r="B1204" t="b">
        <v>1</v>
      </c>
      <c r="C1204" t="s">
        <v>1456</v>
      </c>
      <c r="D1204" t="s">
        <v>2587</v>
      </c>
      <c r="E1204">
        <v>321</v>
      </c>
      <c r="F1204">
        <v>58</v>
      </c>
      <c r="G1204" t="b">
        <v>0</v>
      </c>
      <c r="H1204" t="str">
        <f>VLOOKUP(A1204,all_municipalities!$A$2:$M$445,2,FALSE)</f>
        <v>Dysart Et Al, Municipality of</v>
      </c>
      <c r="I1204" t="b">
        <f>VLOOKUP(A1204,all_municipalities!$A$2:$M$445,9,FALSE)</f>
        <v>1</v>
      </c>
      <c r="J1204" t="b">
        <f>VLOOKUP(A1204,all_municipalities!$A$2:$M$445,13, FALSE)</f>
        <v>1</v>
      </c>
      <c r="K1204" t="str">
        <f t="shared" si="73"/>
        <v>MID</v>
      </c>
      <c r="L1204">
        <v>4</v>
      </c>
      <c r="M1204" t="str">
        <f t="shared" si="74"/>
        <v>10308 Councillor, Ward 1</v>
      </c>
      <c r="N1204" s="6" t="str">
        <f t="shared" si="75"/>
        <v>10308 Councillor, Ward 1</v>
      </c>
      <c r="O1204" s="15">
        <f>IF(I1204&lt;&gt;FALSE,VLOOKUP(H1204,internet_municipalities!$B$2:$W$226,22,FALSE),"NO INTERNET")</f>
        <v>6571</v>
      </c>
      <c r="P1204" s="16">
        <f t="shared" si="76"/>
        <v>8.8266626084309852E-3</v>
      </c>
    </row>
    <row r="1205" spans="1:16" x14ac:dyDescent="0.2">
      <c r="A1205">
        <v>10308</v>
      </c>
      <c r="B1205" t="b">
        <v>1</v>
      </c>
      <c r="C1205" t="s">
        <v>1479</v>
      </c>
      <c r="D1205" t="s">
        <v>2588</v>
      </c>
      <c r="E1205" t="s">
        <v>461</v>
      </c>
      <c r="F1205" t="s">
        <v>461</v>
      </c>
      <c r="G1205" t="b">
        <v>0</v>
      </c>
      <c r="H1205" t="str">
        <f>VLOOKUP(A1205,all_municipalities!$A$2:$M$445,2,FALSE)</f>
        <v>Dysart Et Al, Municipality of</v>
      </c>
      <c r="I1205" t="b">
        <f>VLOOKUP(A1205,all_municipalities!$A$2:$M$445,9,FALSE)</f>
        <v>1</v>
      </c>
      <c r="J1205" t="b">
        <f>VLOOKUP(A1205,all_municipalities!$A$2:$M$445,13, FALSE)</f>
        <v>1</v>
      </c>
      <c r="K1205" t="str">
        <f t="shared" si="73"/>
        <v>NONE</v>
      </c>
      <c r="L1205">
        <v>4</v>
      </c>
      <c r="M1205" t="str">
        <f t="shared" si="74"/>
        <v>10308 Deputy Mayor</v>
      </c>
      <c r="N1205" s="6" t="str">
        <f t="shared" si="75"/>
        <v>10308 Deputy Mayor</v>
      </c>
      <c r="O1205" s="15">
        <f>IF(I1205&lt;&gt;FALSE,VLOOKUP(H1205,internet_municipalities!$B$2:$W$226,22,FALSE),"NO INTERNET")</f>
        <v>6571</v>
      </c>
      <c r="P1205" s="16" t="str">
        <f t="shared" si="76"/>
        <v>Acclaimed</v>
      </c>
    </row>
    <row r="1206" spans="1:16" x14ac:dyDescent="0.2">
      <c r="A1206">
        <v>10308</v>
      </c>
      <c r="B1206" t="b">
        <v>0</v>
      </c>
      <c r="C1206" t="s">
        <v>1456</v>
      </c>
      <c r="D1206" t="s">
        <v>2589</v>
      </c>
      <c r="E1206">
        <v>18</v>
      </c>
      <c r="F1206" t="s">
        <v>1460</v>
      </c>
      <c r="G1206" t="b">
        <v>0</v>
      </c>
      <c r="H1206" t="str">
        <f>VLOOKUP(A1206,all_municipalities!$A$2:$M$445,2,FALSE)</f>
        <v>Dysart Et Al, Municipality of</v>
      </c>
      <c r="I1206" t="b">
        <f>VLOOKUP(A1206,all_municipalities!$A$2:$M$445,9,FALSE)</f>
        <v>1</v>
      </c>
      <c r="J1206" t="b">
        <f>VLOOKUP(A1206,all_municipalities!$A$2:$M$445,13, FALSE)</f>
        <v>1</v>
      </c>
      <c r="K1206" t="str">
        <f t="shared" si="73"/>
        <v>NONE</v>
      </c>
      <c r="L1206">
        <v>4</v>
      </c>
      <c r="M1206" t="str">
        <f t="shared" si="74"/>
        <v>10308 Councillor, Ward 1</v>
      </c>
      <c r="N1206" s="6" t="str">
        <f t="shared" si="75"/>
        <v>10308 Councillor, Ward 1</v>
      </c>
      <c r="O1206" s="15">
        <f>IF(I1206&lt;&gt;FALSE,VLOOKUP(H1206,internet_municipalities!$B$2:$W$226,22,FALSE),"NO INTERNET")</f>
        <v>6571</v>
      </c>
      <c r="P1206" s="16" t="str">
        <f t="shared" si="76"/>
        <v>Lost</v>
      </c>
    </row>
    <row r="1207" spans="1:16" x14ac:dyDescent="0.2">
      <c r="A1207">
        <v>10308</v>
      </c>
      <c r="B1207" t="b">
        <v>0</v>
      </c>
      <c r="C1207" t="s">
        <v>1456</v>
      </c>
      <c r="D1207" t="s">
        <v>2590</v>
      </c>
      <c r="E1207">
        <v>121</v>
      </c>
      <c r="F1207" t="s">
        <v>1460</v>
      </c>
      <c r="G1207" t="b">
        <v>0</v>
      </c>
      <c r="H1207" t="str">
        <f>VLOOKUP(A1207,all_municipalities!$A$2:$M$445,2,FALSE)</f>
        <v>Dysart Et Al, Municipality of</v>
      </c>
      <c r="I1207" t="b">
        <f>VLOOKUP(A1207,all_municipalities!$A$2:$M$445,9,FALSE)</f>
        <v>1</v>
      </c>
      <c r="J1207" t="b">
        <f>VLOOKUP(A1207,all_municipalities!$A$2:$M$445,13, FALSE)</f>
        <v>1</v>
      </c>
      <c r="K1207" t="str">
        <f t="shared" si="73"/>
        <v>NONE</v>
      </c>
      <c r="L1207">
        <v>4</v>
      </c>
      <c r="M1207" t="str">
        <f t="shared" si="74"/>
        <v>10308 Councillor, Ward 1</v>
      </c>
      <c r="N1207" s="6" t="str">
        <f t="shared" si="75"/>
        <v>10308 Councillor, Ward 1</v>
      </c>
      <c r="O1207" s="15">
        <f>IF(I1207&lt;&gt;FALSE,VLOOKUP(H1207,internet_municipalities!$B$2:$W$226,22,FALSE),"NO INTERNET")</f>
        <v>6571</v>
      </c>
      <c r="P1207" s="16" t="str">
        <f t="shared" si="76"/>
        <v>Lost</v>
      </c>
    </row>
    <row r="1208" spans="1:16" x14ac:dyDescent="0.2">
      <c r="A1208">
        <v>10308</v>
      </c>
      <c r="B1208" t="b">
        <v>0</v>
      </c>
      <c r="C1208" t="s">
        <v>1456</v>
      </c>
      <c r="D1208" t="s">
        <v>2591</v>
      </c>
      <c r="E1208">
        <v>263</v>
      </c>
      <c r="F1208" t="s">
        <v>1460</v>
      </c>
      <c r="G1208" t="b">
        <v>0</v>
      </c>
      <c r="H1208" t="str">
        <f>VLOOKUP(A1208,all_municipalities!$A$2:$M$445,2,FALSE)</f>
        <v>Dysart Et Al, Municipality of</v>
      </c>
      <c r="I1208" t="b">
        <f>VLOOKUP(A1208,all_municipalities!$A$2:$M$445,9,FALSE)</f>
        <v>1</v>
      </c>
      <c r="J1208" t="b">
        <f>VLOOKUP(A1208,all_municipalities!$A$2:$M$445,13, FALSE)</f>
        <v>1</v>
      </c>
      <c r="K1208" t="str">
        <f t="shared" si="73"/>
        <v>NONE</v>
      </c>
      <c r="L1208">
        <v>4</v>
      </c>
      <c r="M1208" t="str">
        <f t="shared" si="74"/>
        <v>10308 Councillor, Ward 1</v>
      </c>
      <c r="N1208" s="6" t="str">
        <f t="shared" si="75"/>
        <v>10308 Councillor, Ward 1</v>
      </c>
      <c r="O1208" s="15">
        <f>IF(I1208&lt;&gt;FALSE,VLOOKUP(H1208,internet_municipalities!$B$2:$W$226,22,FALSE),"NO INTERNET")</f>
        <v>6571</v>
      </c>
      <c r="P1208" s="16" t="str">
        <f t="shared" si="76"/>
        <v>Lost</v>
      </c>
    </row>
    <row r="1209" spans="1:16" x14ac:dyDescent="0.2">
      <c r="A1209">
        <v>10308</v>
      </c>
      <c r="B1209" t="b">
        <v>0</v>
      </c>
      <c r="C1209" t="s">
        <v>1453</v>
      </c>
      <c r="D1209" t="s">
        <v>2592</v>
      </c>
      <c r="E1209">
        <v>269</v>
      </c>
      <c r="F1209" t="s">
        <v>1460</v>
      </c>
      <c r="G1209" t="b">
        <v>0</v>
      </c>
      <c r="H1209" t="str">
        <f>VLOOKUP(A1209,all_municipalities!$A$2:$M$445,2,FALSE)</f>
        <v>Dysart Et Al, Municipality of</v>
      </c>
      <c r="I1209" t="b">
        <f>VLOOKUP(A1209,all_municipalities!$A$2:$M$445,9,FALSE)</f>
        <v>1</v>
      </c>
      <c r="J1209" t="b">
        <f>VLOOKUP(A1209,all_municipalities!$A$2:$M$445,13, FALSE)</f>
        <v>1</v>
      </c>
      <c r="K1209" t="str">
        <f t="shared" si="73"/>
        <v>NONE</v>
      </c>
      <c r="L1209">
        <v>4</v>
      </c>
      <c r="M1209" t="str">
        <f t="shared" si="74"/>
        <v>10308 Councillor, Ward 2</v>
      </c>
      <c r="N1209" s="6" t="str">
        <f t="shared" si="75"/>
        <v>10308 Councillor, Ward 2</v>
      </c>
      <c r="O1209" s="15">
        <f>IF(I1209&lt;&gt;FALSE,VLOOKUP(H1209,internet_municipalities!$B$2:$W$226,22,FALSE),"NO INTERNET")</f>
        <v>6571</v>
      </c>
      <c r="P1209" s="16" t="str">
        <f t="shared" si="76"/>
        <v>Lost</v>
      </c>
    </row>
    <row r="1210" spans="1:16" x14ac:dyDescent="0.2">
      <c r="A1210">
        <v>10308</v>
      </c>
      <c r="B1210" t="b">
        <v>0</v>
      </c>
      <c r="C1210" t="s">
        <v>1453</v>
      </c>
      <c r="D1210" t="s">
        <v>2593</v>
      </c>
      <c r="E1210">
        <v>334</v>
      </c>
      <c r="F1210" t="s">
        <v>1460</v>
      </c>
      <c r="G1210" t="b">
        <v>0</v>
      </c>
      <c r="H1210" t="str">
        <f>VLOOKUP(A1210,all_municipalities!$A$2:$M$445,2,FALSE)</f>
        <v>Dysart Et Al, Municipality of</v>
      </c>
      <c r="I1210" t="b">
        <f>VLOOKUP(A1210,all_municipalities!$A$2:$M$445,9,FALSE)</f>
        <v>1</v>
      </c>
      <c r="J1210" t="b">
        <f>VLOOKUP(A1210,all_municipalities!$A$2:$M$445,13, FALSE)</f>
        <v>1</v>
      </c>
      <c r="K1210" t="str">
        <f t="shared" si="73"/>
        <v>NONE</v>
      </c>
      <c r="L1210">
        <v>4</v>
      </c>
      <c r="M1210" t="str">
        <f t="shared" si="74"/>
        <v>10308 Councillor, Ward 2</v>
      </c>
      <c r="N1210" s="6" t="str">
        <f t="shared" si="75"/>
        <v>10308 Councillor, Ward 2</v>
      </c>
      <c r="O1210" s="15">
        <f>IF(I1210&lt;&gt;FALSE,VLOOKUP(H1210,internet_municipalities!$B$2:$W$226,22,FALSE),"NO INTERNET")</f>
        <v>6571</v>
      </c>
      <c r="P1210" s="16" t="str">
        <f t="shared" si="76"/>
        <v>Lost</v>
      </c>
    </row>
    <row r="1211" spans="1:16" x14ac:dyDescent="0.2">
      <c r="A1211">
        <v>10308</v>
      </c>
      <c r="B1211" t="b">
        <v>0</v>
      </c>
      <c r="C1211" t="s">
        <v>1471</v>
      </c>
      <c r="D1211" t="s">
        <v>2594</v>
      </c>
      <c r="E1211">
        <v>275</v>
      </c>
      <c r="F1211" t="s">
        <v>1460</v>
      </c>
      <c r="G1211" t="b">
        <v>0</v>
      </c>
      <c r="H1211" t="str">
        <f>VLOOKUP(A1211,all_municipalities!$A$2:$M$445,2,FALSE)</f>
        <v>Dysart Et Al, Municipality of</v>
      </c>
      <c r="I1211" t="b">
        <f>VLOOKUP(A1211,all_municipalities!$A$2:$M$445,9,FALSE)</f>
        <v>1</v>
      </c>
      <c r="J1211" t="b">
        <f>VLOOKUP(A1211,all_municipalities!$A$2:$M$445,13, FALSE)</f>
        <v>1</v>
      </c>
      <c r="K1211" t="str">
        <f t="shared" si="73"/>
        <v>NONE</v>
      </c>
      <c r="L1211">
        <v>4</v>
      </c>
      <c r="M1211" t="str">
        <f t="shared" si="74"/>
        <v>10308 Councillor, Ward 4</v>
      </c>
      <c r="N1211" s="6" t="str">
        <f t="shared" si="75"/>
        <v>10308 Councillor, Ward 4</v>
      </c>
      <c r="O1211" s="15">
        <f>IF(I1211&lt;&gt;FALSE,VLOOKUP(H1211,internet_municipalities!$B$2:$W$226,22,FALSE),"NO INTERNET")</f>
        <v>6571</v>
      </c>
      <c r="P1211" s="16" t="str">
        <f t="shared" si="76"/>
        <v>Lost</v>
      </c>
    </row>
    <row r="1212" spans="1:16" x14ac:dyDescent="0.2">
      <c r="A1212">
        <v>10308</v>
      </c>
      <c r="B1212" t="b">
        <v>0</v>
      </c>
      <c r="C1212" t="s">
        <v>1471</v>
      </c>
      <c r="D1212" t="s">
        <v>2595</v>
      </c>
      <c r="E1212">
        <v>302</v>
      </c>
      <c r="F1212" t="s">
        <v>1460</v>
      </c>
      <c r="G1212" t="b">
        <v>0</v>
      </c>
      <c r="H1212" t="str">
        <f>VLOOKUP(A1212,all_municipalities!$A$2:$M$445,2,FALSE)</f>
        <v>Dysart Et Al, Municipality of</v>
      </c>
      <c r="I1212" t="b">
        <f>VLOOKUP(A1212,all_municipalities!$A$2:$M$445,9,FALSE)</f>
        <v>1</v>
      </c>
      <c r="J1212" t="b">
        <f>VLOOKUP(A1212,all_municipalities!$A$2:$M$445,13, FALSE)</f>
        <v>1</v>
      </c>
      <c r="K1212" t="str">
        <f t="shared" si="73"/>
        <v>NONE</v>
      </c>
      <c r="L1212">
        <v>4</v>
      </c>
      <c r="M1212" t="str">
        <f t="shared" si="74"/>
        <v>10308 Councillor, Ward 4</v>
      </c>
      <c r="N1212" s="6" t="str">
        <f t="shared" si="75"/>
        <v>10308 Councillor, Ward 4</v>
      </c>
      <c r="O1212" s="15">
        <f>IF(I1212&lt;&gt;FALSE,VLOOKUP(H1212,internet_municipalities!$B$2:$W$226,22,FALSE),"NO INTERNET")</f>
        <v>6571</v>
      </c>
      <c r="P1212" s="16" t="str">
        <f t="shared" si="76"/>
        <v>Lost</v>
      </c>
    </row>
    <row r="1213" spans="1:16" x14ac:dyDescent="0.2">
      <c r="A1213">
        <v>10308</v>
      </c>
      <c r="B1213" t="b">
        <v>0</v>
      </c>
      <c r="C1213" t="s">
        <v>1471</v>
      </c>
      <c r="D1213" t="s">
        <v>2596</v>
      </c>
      <c r="E1213">
        <v>23</v>
      </c>
      <c r="F1213" t="s">
        <v>1460</v>
      </c>
      <c r="G1213" t="b">
        <v>0</v>
      </c>
      <c r="H1213" t="str">
        <f>VLOOKUP(A1213,all_municipalities!$A$2:$M$445,2,FALSE)</f>
        <v>Dysart Et Al, Municipality of</v>
      </c>
      <c r="I1213" t="b">
        <f>VLOOKUP(A1213,all_municipalities!$A$2:$M$445,9,FALSE)</f>
        <v>1</v>
      </c>
      <c r="J1213" t="b">
        <f>VLOOKUP(A1213,all_municipalities!$A$2:$M$445,13, FALSE)</f>
        <v>1</v>
      </c>
      <c r="K1213" t="str">
        <f t="shared" si="73"/>
        <v>NONE</v>
      </c>
      <c r="L1213">
        <v>4</v>
      </c>
      <c r="M1213" t="str">
        <f t="shared" si="74"/>
        <v>10308 Councillor, Ward 4</v>
      </c>
      <c r="N1213" s="6" t="str">
        <f t="shared" si="75"/>
        <v>10308 Councillor, Ward 4</v>
      </c>
      <c r="O1213" s="15">
        <f>IF(I1213&lt;&gt;FALSE,VLOOKUP(H1213,internet_municipalities!$B$2:$W$226,22,FALSE),"NO INTERNET")</f>
        <v>6571</v>
      </c>
      <c r="P1213" s="16" t="str">
        <f t="shared" si="76"/>
        <v>Lost</v>
      </c>
    </row>
    <row r="1214" spans="1:16" x14ac:dyDescent="0.2">
      <c r="A1214">
        <v>19425</v>
      </c>
      <c r="B1214" t="b">
        <v>1</v>
      </c>
      <c r="C1214" t="s">
        <v>1475</v>
      </c>
      <c r="D1214" t="s">
        <v>2908</v>
      </c>
      <c r="E1214">
        <v>148</v>
      </c>
      <c r="F1214">
        <v>29</v>
      </c>
      <c r="G1214" t="b">
        <v>0</v>
      </c>
      <c r="H1214" t="str">
        <f>VLOOKUP(A1214,all_municipalities!$A$2:$M$445,2,FALSE)</f>
        <v>Greater Madawaska, Township of</v>
      </c>
      <c r="I1214" t="b">
        <f>VLOOKUP(A1214,all_municipalities!$A$2:$M$445,9,FALSE)</f>
        <v>1</v>
      </c>
      <c r="J1214" t="b">
        <f>VLOOKUP(A1214,all_municipalities!$A$2:$M$445,13, FALSE)</f>
        <v>1</v>
      </c>
      <c r="K1214" t="str">
        <f t="shared" si="73"/>
        <v>MID</v>
      </c>
      <c r="L1214">
        <v>4</v>
      </c>
      <c r="M1214" t="str">
        <f t="shared" si="74"/>
        <v>19425 Councillor, Ward 3</v>
      </c>
      <c r="N1214" s="6" t="str">
        <f t="shared" si="75"/>
        <v>19425 Councillor, Ward 3</v>
      </c>
      <c r="O1214" s="15">
        <f>IF(I1214&lt;&gt;FALSE,VLOOKUP(H1214,internet_municipalities!$B$2:$W$226,22,FALSE),"NO INTERNET")</f>
        <v>3423</v>
      </c>
      <c r="P1214" s="16">
        <f t="shared" si="76"/>
        <v>8.4721004966403744E-3</v>
      </c>
    </row>
    <row r="1215" spans="1:16" x14ac:dyDescent="0.2">
      <c r="A1215">
        <v>19425</v>
      </c>
      <c r="B1215" t="b">
        <v>1</v>
      </c>
      <c r="C1215" t="s">
        <v>1453</v>
      </c>
      <c r="D1215" t="s">
        <v>2909</v>
      </c>
      <c r="E1215" t="s">
        <v>461</v>
      </c>
      <c r="F1215" t="s">
        <v>461</v>
      </c>
      <c r="G1215" t="b">
        <v>0</v>
      </c>
      <c r="H1215" t="str">
        <f>VLOOKUP(A1215,all_municipalities!$A$2:$M$445,2,FALSE)</f>
        <v>Greater Madawaska, Township of</v>
      </c>
      <c r="I1215" t="b">
        <f>VLOOKUP(A1215,all_municipalities!$A$2:$M$445,9,FALSE)</f>
        <v>1</v>
      </c>
      <c r="J1215" t="b">
        <f>VLOOKUP(A1215,all_municipalities!$A$2:$M$445,13, FALSE)</f>
        <v>1</v>
      </c>
      <c r="K1215" t="str">
        <f t="shared" si="73"/>
        <v>NONE</v>
      </c>
      <c r="L1215">
        <v>4</v>
      </c>
      <c r="M1215" t="str">
        <f t="shared" si="74"/>
        <v>19425 Councillor, Ward 2</v>
      </c>
      <c r="N1215" s="6" t="str">
        <f t="shared" si="75"/>
        <v>19425 Councillor, Ward 2</v>
      </c>
      <c r="O1215" s="15">
        <f>IF(I1215&lt;&gt;FALSE,VLOOKUP(H1215,internet_municipalities!$B$2:$W$226,22,FALSE),"NO INTERNET")</f>
        <v>3423</v>
      </c>
      <c r="P1215" s="16" t="str">
        <f t="shared" si="76"/>
        <v>Acclaimed</v>
      </c>
    </row>
    <row r="1216" spans="1:16" x14ac:dyDescent="0.2">
      <c r="A1216">
        <v>19425</v>
      </c>
      <c r="B1216" t="b">
        <v>1</v>
      </c>
      <c r="C1216" t="s">
        <v>1456</v>
      </c>
      <c r="D1216" t="s">
        <v>2910</v>
      </c>
      <c r="E1216">
        <v>852</v>
      </c>
      <c r="F1216">
        <v>594</v>
      </c>
      <c r="G1216" t="b">
        <v>0</v>
      </c>
      <c r="H1216" t="str">
        <f>VLOOKUP(A1216,all_municipalities!$A$2:$M$445,2,FALSE)</f>
        <v>Greater Madawaska, Township of</v>
      </c>
      <c r="I1216" t="b">
        <f>VLOOKUP(A1216,all_municipalities!$A$2:$M$445,9,FALSE)</f>
        <v>1</v>
      </c>
      <c r="J1216" t="b">
        <f>VLOOKUP(A1216,all_municipalities!$A$2:$M$445,13, FALSE)</f>
        <v>1</v>
      </c>
      <c r="K1216" t="str">
        <f t="shared" si="73"/>
        <v>LOW</v>
      </c>
      <c r="L1216">
        <v>4</v>
      </c>
      <c r="M1216" t="str">
        <f t="shared" si="74"/>
        <v>19425 Councillor, Ward 1</v>
      </c>
      <c r="N1216" s="6" t="str">
        <f t="shared" si="75"/>
        <v>19425 Councillor, Ward 1</v>
      </c>
      <c r="O1216" s="15">
        <f>IF(I1216&lt;&gt;FALSE,VLOOKUP(H1216,internet_municipalities!$B$2:$W$226,22,FALSE),"NO INTERNET")</f>
        <v>3423</v>
      </c>
      <c r="P1216" s="16">
        <f t="shared" si="76"/>
        <v>0.17353198948290974</v>
      </c>
    </row>
    <row r="1217" spans="1:16" x14ac:dyDescent="0.2">
      <c r="A1217">
        <v>19425</v>
      </c>
      <c r="B1217" t="b">
        <v>1</v>
      </c>
      <c r="C1217" t="s">
        <v>1456</v>
      </c>
      <c r="D1217" t="s">
        <v>2911</v>
      </c>
      <c r="E1217">
        <v>751</v>
      </c>
      <c r="F1217">
        <v>493</v>
      </c>
      <c r="G1217" t="b">
        <v>0</v>
      </c>
      <c r="H1217" t="str">
        <f>VLOOKUP(A1217,all_municipalities!$A$2:$M$445,2,FALSE)</f>
        <v>Greater Madawaska, Township of</v>
      </c>
      <c r="I1217" t="b">
        <f>VLOOKUP(A1217,all_municipalities!$A$2:$M$445,9,FALSE)</f>
        <v>1</v>
      </c>
      <c r="J1217" t="b">
        <f>VLOOKUP(A1217,all_municipalities!$A$2:$M$445,13, FALSE)</f>
        <v>1</v>
      </c>
      <c r="K1217" t="str">
        <f t="shared" si="73"/>
        <v>LOW</v>
      </c>
      <c r="L1217">
        <v>4</v>
      </c>
      <c r="M1217" t="str">
        <f t="shared" si="74"/>
        <v>19425 Councillor, Ward 1</v>
      </c>
      <c r="N1217" s="6" t="str">
        <f t="shared" si="75"/>
        <v>19425 Councillor, Ward 1</v>
      </c>
      <c r="O1217" s="15">
        <f>IF(I1217&lt;&gt;FALSE,VLOOKUP(H1217,internet_municipalities!$B$2:$W$226,22,FALSE),"NO INTERNET")</f>
        <v>3423</v>
      </c>
      <c r="P1217" s="16">
        <f t="shared" si="76"/>
        <v>0.14402570844288637</v>
      </c>
    </row>
    <row r="1218" spans="1:16" x14ac:dyDescent="0.2">
      <c r="A1218">
        <v>19425</v>
      </c>
      <c r="B1218" t="b">
        <v>0</v>
      </c>
      <c r="C1218" t="s">
        <v>1456</v>
      </c>
      <c r="D1218" t="s">
        <v>2912</v>
      </c>
      <c r="E1218">
        <v>115</v>
      </c>
      <c r="F1218" t="s">
        <v>1460</v>
      </c>
      <c r="G1218" t="b">
        <v>0</v>
      </c>
      <c r="H1218" t="str">
        <f>VLOOKUP(A1218,all_municipalities!$A$2:$M$445,2,FALSE)</f>
        <v>Greater Madawaska, Township of</v>
      </c>
      <c r="I1218" t="b">
        <f>VLOOKUP(A1218,all_municipalities!$A$2:$M$445,9,FALSE)</f>
        <v>1</v>
      </c>
      <c r="J1218" t="b">
        <f>VLOOKUP(A1218,all_municipalities!$A$2:$M$445,13, FALSE)</f>
        <v>1</v>
      </c>
      <c r="K1218" t="str">
        <f t="shared" ref="K1218:K1281" si="77">IF(J1218=TRUE,IF(F1218&lt;=10,"HIGH",IF(F1218&lt;=100,"MID",IF(F1218&lt;=1000,"LOW","NONE"))),"NONE")</f>
        <v>NONE</v>
      </c>
      <c r="L1218">
        <v>4</v>
      </c>
      <c r="M1218" t="str">
        <f t="shared" ref="M1218:M1281" si="78">CONCATENATE(A1218, " ",C1218)</f>
        <v>19425 Councillor, Ward 1</v>
      </c>
      <c r="N1218" s="6" t="str">
        <f t="shared" si="75"/>
        <v>19425 Councillor, Ward 1</v>
      </c>
      <c r="O1218" s="15">
        <f>IF(I1218&lt;&gt;FALSE,VLOOKUP(H1218,internet_municipalities!$B$2:$W$226,22,FALSE),"NO INTERNET")</f>
        <v>3423</v>
      </c>
      <c r="P1218" s="16" t="str">
        <f t="shared" si="76"/>
        <v>Lost</v>
      </c>
    </row>
    <row r="1219" spans="1:16" x14ac:dyDescent="0.2">
      <c r="A1219">
        <v>19425</v>
      </c>
      <c r="B1219" t="b">
        <v>0</v>
      </c>
      <c r="C1219" t="s">
        <v>1456</v>
      </c>
      <c r="D1219" t="s">
        <v>2913</v>
      </c>
      <c r="E1219">
        <v>66</v>
      </c>
      <c r="F1219" t="s">
        <v>1460</v>
      </c>
      <c r="G1219" t="b">
        <v>0</v>
      </c>
      <c r="H1219" t="str">
        <f>VLOOKUP(A1219,all_municipalities!$A$2:$M$445,2,FALSE)</f>
        <v>Greater Madawaska, Township of</v>
      </c>
      <c r="I1219" t="b">
        <f>VLOOKUP(A1219,all_municipalities!$A$2:$M$445,9,FALSE)</f>
        <v>1</v>
      </c>
      <c r="J1219" t="b">
        <f>VLOOKUP(A1219,all_municipalities!$A$2:$M$445,13, FALSE)</f>
        <v>1</v>
      </c>
      <c r="K1219" t="str">
        <f t="shared" si="77"/>
        <v>NONE</v>
      </c>
      <c r="L1219">
        <v>4</v>
      </c>
      <c r="M1219" t="str">
        <f t="shared" si="78"/>
        <v>19425 Councillor, Ward 1</v>
      </c>
      <c r="N1219" s="6" t="str">
        <f t="shared" ref="N1219:N1282" si="79">IF(I1219,M1219,"")</f>
        <v>19425 Councillor, Ward 1</v>
      </c>
      <c r="O1219" s="15">
        <f>IF(I1219&lt;&gt;FALSE,VLOOKUP(H1219,internet_municipalities!$B$2:$W$226,22,FALSE),"NO INTERNET")</f>
        <v>3423</v>
      </c>
      <c r="P1219" s="16" t="str">
        <f t="shared" si="76"/>
        <v>Lost</v>
      </c>
    </row>
    <row r="1220" spans="1:16" x14ac:dyDescent="0.2">
      <c r="A1220">
        <v>19425</v>
      </c>
      <c r="B1220" t="b">
        <v>0</v>
      </c>
      <c r="C1220" t="s">
        <v>1456</v>
      </c>
      <c r="D1220" t="s">
        <v>2914</v>
      </c>
      <c r="E1220">
        <v>139</v>
      </c>
      <c r="F1220" t="s">
        <v>1460</v>
      </c>
      <c r="G1220" t="b">
        <v>0</v>
      </c>
      <c r="H1220" t="str">
        <f>VLOOKUP(A1220,all_municipalities!$A$2:$M$445,2,FALSE)</f>
        <v>Greater Madawaska, Township of</v>
      </c>
      <c r="I1220" t="b">
        <f>VLOOKUP(A1220,all_municipalities!$A$2:$M$445,9,FALSE)</f>
        <v>1</v>
      </c>
      <c r="J1220" t="b">
        <f>VLOOKUP(A1220,all_municipalities!$A$2:$M$445,13, FALSE)</f>
        <v>1</v>
      </c>
      <c r="K1220" t="str">
        <f t="shared" si="77"/>
        <v>NONE</v>
      </c>
      <c r="L1220">
        <v>4</v>
      </c>
      <c r="M1220" t="str">
        <f t="shared" si="78"/>
        <v>19425 Councillor, Ward 1</v>
      </c>
      <c r="N1220" s="6" t="str">
        <f t="shared" si="79"/>
        <v>19425 Councillor, Ward 1</v>
      </c>
      <c r="O1220" s="15">
        <f>IF(I1220&lt;&gt;FALSE,VLOOKUP(H1220,internet_municipalities!$B$2:$W$226,22,FALSE),"NO INTERNET")</f>
        <v>3423</v>
      </c>
      <c r="P1220" s="16" t="str">
        <f t="shared" si="76"/>
        <v>Lost</v>
      </c>
    </row>
    <row r="1221" spans="1:16" x14ac:dyDescent="0.2">
      <c r="A1221">
        <v>19425</v>
      </c>
      <c r="B1221" t="b">
        <v>0</v>
      </c>
      <c r="C1221" t="s">
        <v>1456</v>
      </c>
      <c r="D1221" t="s">
        <v>2915</v>
      </c>
      <c r="E1221">
        <v>258</v>
      </c>
      <c r="F1221" t="s">
        <v>1460</v>
      </c>
      <c r="G1221" t="b">
        <v>0</v>
      </c>
      <c r="H1221" t="str">
        <f>VLOOKUP(A1221,all_municipalities!$A$2:$M$445,2,FALSE)</f>
        <v>Greater Madawaska, Township of</v>
      </c>
      <c r="I1221" t="b">
        <f>VLOOKUP(A1221,all_municipalities!$A$2:$M$445,9,FALSE)</f>
        <v>1</v>
      </c>
      <c r="J1221" t="b">
        <f>VLOOKUP(A1221,all_municipalities!$A$2:$M$445,13, FALSE)</f>
        <v>1</v>
      </c>
      <c r="K1221" t="str">
        <f t="shared" si="77"/>
        <v>NONE</v>
      </c>
      <c r="L1221">
        <v>4</v>
      </c>
      <c r="M1221" t="str">
        <f t="shared" si="78"/>
        <v>19425 Councillor, Ward 1</v>
      </c>
      <c r="N1221" s="6" t="str">
        <f t="shared" si="79"/>
        <v>19425 Councillor, Ward 1</v>
      </c>
      <c r="O1221" s="15">
        <f>IF(I1221&lt;&gt;FALSE,VLOOKUP(H1221,internet_municipalities!$B$2:$W$226,22,FALSE),"NO INTERNET")</f>
        <v>3423</v>
      </c>
      <c r="P1221" s="16" t="str">
        <f t="shared" si="76"/>
        <v>Lost</v>
      </c>
    </row>
    <row r="1222" spans="1:16" x14ac:dyDescent="0.2">
      <c r="A1222">
        <v>19425</v>
      </c>
      <c r="B1222" t="b">
        <v>0</v>
      </c>
      <c r="C1222" t="s">
        <v>1456</v>
      </c>
      <c r="D1222" t="s">
        <v>2916</v>
      </c>
      <c r="E1222">
        <v>77</v>
      </c>
      <c r="F1222" t="s">
        <v>1460</v>
      </c>
      <c r="G1222" t="b">
        <v>0</v>
      </c>
      <c r="H1222" t="str">
        <f>VLOOKUP(A1222,all_municipalities!$A$2:$M$445,2,FALSE)</f>
        <v>Greater Madawaska, Township of</v>
      </c>
      <c r="I1222" t="b">
        <f>VLOOKUP(A1222,all_municipalities!$A$2:$M$445,9,FALSE)</f>
        <v>1</v>
      </c>
      <c r="J1222" t="b">
        <f>VLOOKUP(A1222,all_municipalities!$A$2:$M$445,13, FALSE)</f>
        <v>1</v>
      </c>
      <c r="K1222" t="str">
        <f t="shared" si="77"/>
        <v>NONE</v>
      </c>
      <c r="L1222">
        <v>4</v>
      </c>
      <c r="M1222" t="str">
        <f t="shared" si="78"/>
        <v>19425 Councillor, Ward 1</v>
      </c>
      <c r="N1222" s="6" t="str">
        <f t="shared" si="79"/>
        <v>19425 Councillor, Ward 1</v>
      </c>
      <c r="O1222" s="15">
        <f>IF(I1222&lt;&gt;FALSE,VLOOKUP(H1222,internet_municipalities!$B$2:$W$226,22,FALSE),"NO INTERNET")</f>
        <v>3423</v>
      </c>
      <c r="P1222" s="16" t="str">
        <f t="shared" si="76"/>
        <v>Lost</v>
      </c>
    </row>
    <row r="1223" spans="1:16" x14ac:dyDescent="0.2">
      <c r="A1223">
        <v>19425</v>
      </c>
      <c r="B1223" t="b">
        <v>0</v>
      </c>
      <c r="C1223" t="s">
        <v>1475</v>
      </c>
      <c r="D1223" t="s">
        <v>2917</v>
      </c>
      <c r="E1223">
        <v>73</v>
      </c>
      <c r="F1223" t="s">
        <v>1460</v>
      </c>
      <c r="G1223" t="b">
        <v>0</v>
      </c>
      <c r="H1223" t="str">
        <f>VLOOKUP(A1223,all_municipalities!$A$2:$M$445,2,FALSE)</f>
        <v>Greater Madawaska, Township of</v>
      </c>
      <c r="I1223" t="b">
        <f>VLOOKUP(A1223,all_municipalities!$A$2:$M$445,9,FALSE)</f>
        <v>1</v>
      </c>
      <c r="J1223" t="b">
        <f>VLOOKUP(A1223,all_municipalities!$A$2:$M$445,13, FALSE)</f>
        <v>1</v>
      </c>
      <c r="K1223" t="str">
        <f t="shared" si="77"/>
        <v>NONE</v>
      </c>
      <c r="L1223">
        <v>4</v>
      </c>
      <c r="M1223" t="str">
        <f t="shared" si="78"/>
        <v>19425 Councillor, Ward 3</v>
      </c>
      <c r="N1223" s="6" t="str">
        <f t="shared" si="79"/>
        <v>19425 Councillor, Ward 3</v>
      </c>
      <c r="O1223" s="15">
        <f>IF(I1223&lt;&gt;FALSE,VLOOKUP(H1223,internet_municipalities!$B$2:$W$226,22,FALSE),"NO INTERNET")</f>
        <v>3423</v>
      </c>
      <c r="P1223" s="16" t="str">
        <f t="shared" ref="P1223:P1286" si="80">IF(I1223=TRUE,IF(F1223&lt;&gt;"Acclaimed",IF(F1223&lt;&gt;"Lost",F1223/O1223,"Lost"),"Acclaimed"),"NO INTERNET")</f>
        <v>Lost</v>
      </c>
    </row>
    <row r="1224" spans="1:16" x14ac:dyDescent="0.2">
      <c r="A1224">
        <v>19425</v>
      </c>
      <c r="B1224" t="b">
        <v>0</v>
      </c>
      <c r="C1224" t="s">
        <v>1475</v>
      </c>
      <c r="D1224" t="s">
        <v>2918</v>
      </c>
      <c r="E1224">
        <v>119</v>
      </c>
      <c r="F1224" t="s">
        <v>1460</v>
      </c>
      <c r="G1224" t="b">
        <v>0</v>
      </c>
      <c r="H1224" t="str">
        <f>VLOOKUP(A1224,all_municipalities!$A$2:$M$445,2,FALSE)</f>
        <v>Greater Madawaska, Township of</v>
      </c>
      <c r="I1224" t="b">
        <f>VLOOKUP(A1224,all_municipalities!$A$2:$M$445,9,FALSE)</f>
        <v>1</v>
      </c>
      <c r="J1224" t="b">
        <f>VLOOKUP(A1224,all_municipalities!$A$2:$M$445,13, FALSE)</f>
        <v>1</v>
      </c>
      <c r="K1224" t="str">
        <f t="shared" si="77"/>
        <v>NONE</v>
      </c>
      <c r="L1224">
        <v>4</v>
      </c>
      <c r="M1224" t="str">
        <f t="shared" si="78"/>
        <v>19425 Councillor, Ward 3</v>
      </c>
      <c r="N1224" s="6" t="str">
        <f t="shared" si="79"/>
        <v>19425 Councillor, Ward 3</v>
      </c>
      <c r="O1224" s="15">
        <f>IF(I1224&lt;&gt;FALSE,VLOOKUP(H1224,internet_municipalities!$B$2:$W$226,22,FALSE),"NO INTERNET")</f>
        <v>3423</v>
      </c>
      <c r="P1224" s="16" t="str">
        <f t="shared" si="80"/>
        <v>Lost</v>
      </c>
    </row>
    <row r="1225" spans="1:16" x14ac:dyDescent="0.2">
      <c r="A1225">
        <v>10336</v>
      </c>
      <c r="B1225" t="b">
        <v>1</v>
      </c>
      <c r="C1225" t="s">
        <v>1463</v>
      </c>
      <c r="D1225" t="s">
        <v>3293</v>
      </c>
      <c r="E1225">
        <v>370</v>
      </c>
      <c r="F1225">
        <v>114</v>
      </c>
      <c r="G1225" t="b">
        <v>0</v>
      </c>
      <c r="H1225" t="str">
        <f>VLOOKUP(A1225,all_municipalities!$A$2:$M$445,2,FALSE)</f>
        <v>Ignace, Township of</v>
      </c>
      <c r="I1225" t="b">
        <f>VLOOKUP(A1225,all_municipalities!$A$2:$M$445,9,FALSE)</f>
        <v>1</v>
      </c>
      <c r="J1225" t="b">
        <f>VLOOKUP(A1225,all_municipalities!$A$2:$M$445,13, FALSE)</f>
        <v>1</v>
      </c>
      <c r="K1225" t="str">
        <f t="shared" si="77"/>
        <v>LOW</v>
      </c>
      <c r="L1225">
        <v>4</v>
      </c>
      <c r="M1225" t="str">
        <f t="shared" si="78"/>
        <v>10336 Councillor</v>
      </c>
      <c r="N1225" s="6" t="str">
        <f t="shared" si="79"/>
        <v>10336 Councillor</v>
      </c>
      <c r="O1225" s="15">
        <f>IF(I1225&lt;&gt;FALSE,VLOOKUP(H1225,internet_municipalities!$B$2:$W$226,22,FALSE),"NO INTERNET")</f>
        <v>324</v>
      </c>
      <c r="P1225" s="16">
        <f t="shared" si="80"/>
        <v>0.35185185185185186</v>
      </c>
    </row>
    <row r="1226" spans="1:16" x14ac:dyDescent="0.2">
      <c r="A1226">
        <v>10336</v>
      </c>
      <c r="B1226" t="b">
        <v>1</v>
      </c>
      <c r="C1226" t="s">
        <v>1463</v>
      </c>
      <c r="D1226" t="s">
        <v>3294</v>
      </c>
      <c r="E1226">
        <v>365</v>
      </c>
      <c r="F1226">
        <v>109</v>
      </c>
      <c r="G1226" t="b">
        <v>0</v>
      </c>
      <c r="H1226" t="str">
        <f>VLOOKUP(A1226,all_municipalities!$A$2:$M$445,2,FALSE)</f>
        <v>Ignace, Township of</v>
      </c>
      <c r="I1226" t="b">
        <f>VLOOKUP(A1226,all_municipalities!$A$2:$M$445,9,FALSE)</f>
        <v>1</v>
      </c>
      <c r="J1226" t="b">
        <f>VLOOKUP(A1226,all_municipalities!$A$2:$M$445,13, FALSE)</f>
        <v>1</v>
      </c>
      <c r="K1226" t="str">
        <f t="shared" si="77"/>
        <v>LOW</v>
      </c>
      <c r="L1226">
        <v>4</v>
      </c>
      <c r="M1226" t="str">
        <f t="shared" si="78"/>
        <v>10336 Councillor</v>
      </c>
      <c r="N1226" s="6" t="str">
        <f t="shared" si="79"/>
        <v>10336 Councillor</v>
      </c>
      <c r="O1226" s="15">
        <f>IF(I1226&lt;&gt;FALSE,VLOOKUP(H1226,internet_municipalities!$B$2:$W$226,22,FALSE),"NO INTERNET")</f>
        <v>324</v>
      </c>
      <c r="P1226" s="16">
        <f t="shared" si="80"/>
        <v>0.33641975308641975</v>
      </c>
    </row>
    <row r="1227" spans="1:16" x14ac:dyDescent="0.2">
      <c r="A1227">
        <v>10336</v>
      </c>
      <c r="B1227" t="b">
        <v>1</v>
      </c>
      <c r="C1227" t="s">
        <v>1463</v>
      </c>
      <c r="D1227" t="s">
        <v>3295</v>
      </c>
      <c r="E1227">
        <v>424</v>
      </c>
      <c r="F1227">
        <v>168</v>
      </c>
      <c r="G1227" t="b">
        <v>0</v>
      </c>
      <c r="H1227" t="str">
        <f>VLOOKUP(A1227,all_municipalities!$A$2:$M$445,2,FALSE)</f>
        <v>Ignace, Township of</v>
      </c>
      <c r="I1227" t="b">
        <f>VLOOKUP(A1227,all_municipalities!$A$2:$M$445,9,FALSE)</f>
        <v>1</v>
      </c>
      <c r="J1227" t="b">
        <f>VLOOKUP(A1227,all_municipalities!$A$2:$M$445,13, FALSE)</f>
        <v>1</v>
      </c>
      <c r="K1227" t="str">
        <f t="shared" si="77"/>
        <v>LOW</v>
      </c>
      <c r="L1227">
        <v>4</v>
      </c>
      <c r="M1227" t="str">
        <f t="shared" si="78"/>
        <v>10336 Councillor</v>
      </c>
      <c r="N1227" s="6" t="str">
        <f t="shared" si="79"/>
        <v>10336 Councillor</v>
      </c>
      <c r="O1227" s="15">
        <f>IF(I1227&lt;&gt;FALSE,VLOOKUP(H1227,internet_municipalities!$B$2:$W$226,22,FALSE),"NO INTERNET")</f>
        <v>324</v>
      </c>
      <c r="P1227" s="16">
        <f t="shared" si="80"/>
        <v>0.51851851851851849</v>
      </c>
    </row>
    <row r="1228" spans="1:16" x14ac:dyDescent="0.2">
      <c r="A1228">
        <v>10336</v>
      </c>
      <c r="B1228" t="b">
        <v>1</v>
      </c>
      <c r="C1228" t="s">
        <v>1463</v>
      </c>
      <c r="D1228" t="s">
        <v>3296</v>
      </c>
      <c r="E1228">
        <v>375</v>
      </c>
      <c r="F1228">
        <v>119</v>
      </c>
      <c r="G1228" t="b">
        <v>0</v>
      </c>
      <c r="H1228" t="str">
        <f>VLOOKUP(A1228,all_municipalities!$A$2:$M$445,2,FALSE)</f>
        <v>Ignace, Township of</v>
      </c>
      <c r="I1228" t="b">
        <f>VLOOKUP(A1228,all_municipalities!$A$2:$M$445,9,FALSE)</f>
        <v>1</v>
      </c>
      <c r="J1228" t="b">
        <f>VLOOKUP(A1228,all_municipalities!$A$2:$M$445,13, FALSE)</f>
        <v>1</v>
      </c>
      <c r="K1228" t="str">
        <f t="shared" si="77"/>
        <v>LOW</v>
      </c>
      <c r="L1228">
        <v>4</v>
      </c>
      <c r="M1228" t="str">
        <f t="shared" si="78"/>
        <v>10336 Councillor</v>
      </c>
      <c r="N1228" s="6" t="str">
        <f t="shared" si="79"/>
        <v>10336 Councillor</v>
      </c>
      <c r="O1228" s="15">
        <f>IF(I1228&lt;&gt;FALSE,VLOOKUP(H1228,internet_municipalities!$B$2:$W$226,22,FALSE),"NO INTERNET")</f>
        <v>324</v>
      </c>
      <c r="P1228" s="16">
        <f t="shared" si="80"/>
        <v>0.36728395061728397</v>
      </c>
    </row>
    <row r="1229" spans="1:16" x14ac:dyDescent="0.2">
      <c r="A1229">
        <v>10336</v>
      </c>
      <c r="B1229" t="b">
        <v>0</v>
      </c>
      <c r="C1229" t="s">
        <v>1463</v>
      </c>
      <c r="D1229" t="s">
        <v>3297</v>
      </c>
      <c r="E1229">
        <v>219</v>
      </c>
      <c r="F1229" t="s">
        <v>1460</v>
      </c>
      <c r="G1229" t="b">
        <v>0</v>
      </c>
      <c r="H1229" t="str">
        <f>VLOOKUP(A1229,all_municipalities!$A$2:$M$445,2,FALSE)</f>
        <v>Ignace, Township of</v>
      </c>
      <c r="I1229" t="b">
        <f>VLOOKUP(A1229,all_municipalities!$A$2:$M$445,9,FALSE)</f>
        <v>1</v>
      </c>
      <c r="J1229" t="b">
        <f>VLOOKUP(A1229,all_municipalities!$A$2:$M$445,13, FALSE)</f>
        <v>1</v>
      </c>
      <c r="K1229" t="str">
        <f t="shared" si="77"/>
        <v>NONE</v>
      </c>
      <c r="L1229">
        <v>4</v>
      </c>
      <c r="M1229" t="str">
        <f t="shared" si="78"/>
        <v>10336 Councillor</v>
      </c>
      <c r="N1229" s="6" t="str">
        <f t="shared" si="79"/>
        <v>10336 Councillor</v>
      </c>
      <c r="O1229" s="15">
        <f>IF(I1229&lt;&gt;FALSE,VLOOKUP(H1229,internet_municipalities!$B$2:$W$226,22,FALSE),"NO INTERNET")</f>
        <v>324</v>
      </c>
      <c r="P1229" s="16" t="str">
        <f t="shared" si="80"/>
        <v>Lost</v>
      </c>
    </row>
    <row r="1230" spans="1:16" x14ac:dyDescent="0.2">
      <c r="A1230">
        <v>10336</v>
      </c>
      <c r="B1230" t="b">
        <v>0</v>
      </c>
      <c r="C1230" t="s">
        <v>1463</v>
      </c>
      <c r="D1230" t="s">
        <v>3298</v>
      </c>
      <c r="E1230">
        <v>229</v>
      </c>
      <c r="F1230" t="s">
        <v>1460</v>
      </c>
      <c r="G1230" t="b">
        <v>0</v>
      </c>
      <c r="H1230" t="str">
        <f>VLOOKUP(A1230,all_municipalities!$A$2:$M$445,2,FALSE)</f>
        <v>Ignace, Township of</v>
      </c>
      <c r="I1230" t="b">
        <f>VLOOKUP(A1230,all_municipalities!$A$2:$M$445,9,FALSE)</f>
        <v>1</v>
      </c>
      <c r="J1230" t="b">
        <f>VLOOKUP(A1230,all_municipalities!$A$2:$M$445,13, FALSE)</f>
        <v>1</v>
      </c>
      <c r="K1230" t="str">
        <f t="shared" si="77"/>
        <v>NONE</v>
      </c>
      <c r="L1230">
        <v>4</v>
      </c>
      <c r="M1230" t="str">
        <f t="shared" si="78"/>
        <v>10336 Councillor</v>
      </c>
      <c r="N1230" s="6" t="str">
        <f t="shared" si="79"/>
        <v>10336 Councillor</v>
      </c>
      <c r="O1230" s="15">
        <f>IF(I1230&lt;&gt;FALSE,VLOOKUP(H1230,internet_municipalities!$B$2:$W$226,22,FALSE),"NO INTERNET")</f>
        <v>324</v>
      </c>
      <c r="P1230" s="16" t="str">
        <f t="shared" si="80"/>
        <v>Lost</v>
      </c>
    </row>
    <row r="1231" spans="1:16" x14ac:dyDescent="0.2">
      <c r="A1231">
        <v>10336</v>
      </c>
      <c r="B1231" t="b">
        <v>0</v>
      </c>
      <c r="C1231" t="s">
        <v>1463</v>
      </c>
      <c r="D1231" t="s">
        <v>3299</v>
      </c>
      <c r="E1231">
        <v>256</v>
      </c>
      <c r="F1231" t="s">
        <v>1460</v>
      </c>
      <c r="G1231" t="b">
        <v>0</v>
      </c>
      <c r="H1231" t="str">
        <f>VLOOKUP(A1231,all_municipalities!$A$2:$M$445,2,FALSE)</f>
        <v>Ignace, Township of</v>
      </c>
      <c r="I1231" t="b">
        <f>VLOOKUP(A1231,all_municipalities!$A$2:$M$445,9,FALSE)</f>
        <v>1</v>
      </c>
      <c r="J1231" t="b">
        <f>VLOOKUP(A1231,all_municipalities!$A$2:$M$445,13, FALSE)</f>
        <v>1</v>
      </c>
      <c r="K1231" t="str">
        <f t="shared" si="77"/>
        <v>NONE</v>
      </c>
      <c r="L1231">
        <v>4</v>
      </c>
      <c r="M1231" t="str">
        <f t="shared" si="78"/>
        <v>10336 Councillor</v>
      </c>
      <c r="N1231" s="6" t="str">
        <f t="shared" si="79"/>
        <v>10336 Councillor</v>
      </c>
      <c r="O1231" s="15">
        <f>IF(I1231&lt;&gt;FALSE,VLOOKUP(H1231,internet_municipalities!$B$2:$W$226,22,FALSE),"NO INTERNET")</f>
        <v>324</v>
      </c>
      <c r="P1231" s="16" t="str">
        <f t="shared" si="80"/>
        <v>Lost</v>
      </c>
    </row>
    <row r="1232" spans="1:16" x14ac:dyDescent="0.2">
      <c r="A1232">
        <v>10336</v>
      </c>
      <c r="B1232" t="b">
        <v>0</v>
      </c>
      <c r="C1232" t="s">
        <v>1463</v>
      </c>
      <c r="D1232" t="s">
        <v>3300</v>
      </c>
      <c r="E1232">
        <v>234</v>
      </c>
      <c r="F1232" t="s">
        <v>1460</v>
      </c>
      <c r="G1232" t="b">
        <v>0</v>
      </c>
      <c r="H1232" t="str">
        <f>VLOOKUP(A1232,all_municipalities!$A$2:$M$445,2,FALSE)</f>
        <v>Ignace, Township of</v>
      </c>
      <c r="I1232" t="b">
        <f>VLOOKUP(A1232,all_municipalities!$A$2:$M$445,9,FALSE)</f>
        <v>1</v>
      </c>
      <c r="J1232" t="b">
        <f>VLOOKUP(A1232,all_municipalities!$A$2:$M$445,13, FALSE)</f>
        <v>1</v>
      </c>
      <c r="K1232" t="str">
        <f t="shared" si="77"/>
        <v>NONE</v>
      </c>
      <c r="L1232">
        <v>4</v>
      </c>
      <c r="M1232" t="str">
        <f t="shared" si="78"/>
        <v>10336 Councillor</v>
      </c>
      <c r="N1232" s="6" t="str">
        <f t="shared" si="79"/>
        <v>10336 Councillor</v>
      </c>
      <c r="O1232" s="15">
        <f>IF(I1232&lt;&gt;FALSE,VLOOKUP(H1232,internet_municipalities!$B$2:$W$226,22,FALSE),"NO INTERNET")</f>
        <v>324</v>
      </c>
      <c r="P1232" s="16" t="str">
        <f t="shared" si="80"/>
        <v>Lost</v>
      </c>
    </row>
    <row r="1233" spans="1:16" x14ac:dyDescent="0.2">
      <c r="A1233">
        <v>10336</v>
      </c>
      <c r="B1233" t="b">
        <v>0</v>
      </c>
      <c r="C1233" t="s">
        <v>1463</v>
      </c>
      <c r="D1233" t="s">
        <v>3301</v>
      </c>
      <c r="E1233">
        <v>231</v>
      </c>
      <c r="F1233" t="s">
        <v>1460</v>
      </c>
      <c r="G1233" t="b">
        <v>0</v>
      </c>
      <c r="H1233" t="str">
        <f>VLOOKUP(A1233,all_municipalities!$A$2:$M$445,2,FALSE)</f>
        <v>Ignace, Township of</v>
      </c>
      <c r="I1233" t="b">
        <f>VLOOKUP(A1233,all_municipalities!$A$2:$M$445,9,FALSE)</f>
        <v>1</v>
      </c>
      <c r="J1233" t="b">
        <f>VLOOKUP(A1233,all_municipalities!$A$2:$M$445,13, FALSE)</f>
        <v>1</v>
      </c>
      <c r="K1233" t="str">
        <f t="shared" si="77"/>
        <v>NONE</v>
      </c>
      <c r="L1233">
        <v>4</v>
      </c>
      <c r="M1233" t="str">
        <f t="shared" si="78"/>
        <v>10336 Councillor</v>
      </c>
      <c r="N1233" s="6" t="str">
        <f t="shared" si="79"/>
        <v>10336 Councillor</v>
      </c>
      <c r="O1233" s="15">
        <f>IF(I1233&lt;&gt;FALSE,VLOOKUP(H1233,internet_municipalities!$B$2:$W$226,22,FALSE),"NO INTERNET")</f>
        <v>324</v>
      </c>
      <c r="P1233" s="16" t="str">
        <f t="shared" si="80"/>
        <v>Lost</v>
      </c>
    </row>
    <row r="1234" spans="1:16" x14ac:dyDescent="0.2">
      <c r="A1234">
        <v>10600</v>
      </c>
      <c r="B1234" t="b">
        <v>1</v>
      </c>
      <c r="C1234" t="s">
        <v>1463</v>
      </c>
      <c r="D1234" t="s">
        <v>3942</v>
      </c>
      <c r="E1234">
        <v>871</v>
      </c>
      <c r="F1234">
        <v>275</v>
      </c>
      <c r="G1234" t="b">
        <v>0</v>
      </c>
      <c r="H1234" t="str">
        <f>VLOOKUP(A1234,all_municipalities!$A$2:$M$445,2,FALSE)</f>
        <v>McDougall, Municipality of</v>
      </c>
      <c r="I1234" t="b">
        <f>VLOOKUP(A1234,all_municipalities!$A$2:$M$445,9,FALSE)</f>
        <v>1</v>
      </c>
      <c r="J1234" t="b">
        <f>VLOOKUP(A1234,all_municipalities!$A$2:$M$445,13, FALSE)</f>
        <v>1</v>
      </c>
      <c r="K1234" t="str">
        <f t="shared" si="77"/>
        <v>LOW</v>
      </c>
      <c r="L1234">
        <v>4</v>
      </c>
      <c r="M1234" t="str">
        <f t="shared" si="78"/>
        <v>10600 Councillor</v>
      </c>
      <c r="N1234" s="6" t="str">
        <f t="shared" si="79"/>
        <v>10600 Councillor</v>
      </c>
      <c r="O1234" s="15">
        <f>IF(I1234&lt;&gt;FALSE,VLOOKUP(H1234,internet_municipalities!$B$2:$W$226,22,FALSE),"NO INTERNET")</f>
        <v>2326</v>
      </c>
      <c r="P1234" s="16">
        <f t="shared" si="80"/>
        <v>0.11822871883061049</v>
      </c>
    </row>
    <row r="1235" spans="1:16" x14ac:dyDescent="0.2">
      <c r="A1235">
        <v>10600</v>
      </c>
      <c r="B1235" t="b">
        <v>1</v>
      </c>
      <c r="C1235" t="s">
        <v>1463</v>
      </c>
      <c r="D1235" t="s">
        <v>3943</v>
      </c>
      <c r="E1235">
        <v>1051</v>
      </c>
      <c r="F1235">
        <v>455</v>
      </c>
      <c r="G1235" t="b">
        <v>0</v>
      </c>
      <c r="H1235" t="str">
        <f>VLOOKUP(A1235,all_municipalities!$A$2:$M$445,2,FALSE)</f>
        <v>McDougall, Municipality of</v>
      </c>
      <c r="I1235" t="b">
        <f>VLOOKUP(A1235,all_municipalities!$A$2:$M$445,9,FALSE)</f>
        <v>1</v>
      </c>
      <c r="J1235" t="b">
        <f>VLOOKUP(A1235,all_municipalities!$A$2:$M$445,13, FALSE)</f>
        <v>1</v>
      </c>
      <c r="K1235" t="str">
        <f t="shared" si="77"/>
        <v>LOW</v>
      </c>
      <c r="L1235">
        <v>4</v>
      </c>
      <c r="M1235" t="str">
        <f t="shared" si="78"/>
        <v>10600 Councillor</v>
      </c>
      <c r="N1235" s="6" t="str">
        <f t="shared" si="79"/>
        <v>10600 Councillor</v>
      </c>
      <c r="O1235" s="15">
        <f>IF(I1235&lt;&gt;FALSE,VLOOKUP(H1235,internet_municipalities!$B$2:$W$226,22,FALSE),"NO INTERNET")</f>
        <v>2326</v>
      </c>
      <c r="P1235" s="16">
        <f t="shared" si="80"/>
        <v>0.19561478933791918</v>
      </c>
    </row>
    <row r="1236" spans="1:16" x14ac:dyDescent="0.2">
      <c r="A1236">
        <v>10600</v>
      </c>
      <c r="B1236" t="b">
        <v>1</v>
      </c>
      <c r="C1236" t="s">
        <v>1463</v>
      </c>
      <c r="D1236" t="s">
        <v>3944</v>
      </c>
      <c r="E1236">
        <v>995</v>
      </c>
      <c r="F1236">
        <v>399</v>
      </c>
      <c r="G1236" t="b">
        <v>0</v>
      </c>
      <c r="H1236" t="str">
        <f>VLOOKUP(A1236,all_municipalities!$A$2:$M$445,2,FALSE)</f>
        <v>McDougall, Municipality of</v>
      </c>
      <c r="I1236" t="b">
        <f>VLOOKUP(A1236,all_municipalities!$A$2:$M$445,9,FALSE)</f>
        <v>1</v>
      </c>
      <c r="J1236" t="b">
        <f>VLOOKUP(A1236,all_municipalities!$A$2:$M$445,13, FALSE)</f>
        <v>1</v>
      </c>
      <c r="K1236" t="str">
        <f t="shared" si="77"/>
        <v>LOW</v>
      </c>
      <c r="L1236">
        <v>4</v>
      </c>
      <c r="M1236" t="str">
        <f t="shared" si="78"/>
        <v>10600 Councillor</v>
      </c>
      <c r="N1236" s="6" t="str">
        <f t="shared" si="79"/>
        <v>10600 Councillor</v>
      </c>
      <c r="O1236" s="15">
        <f>IF(I1236&lt;&gt;FALSE,VLOOKUP(H1236,internet_municipalities!$B$2:$W$226,22,FALSE),"NO INTERNET")</f>
        <v>2326</v>
      </c>
      <c r="P1236" s="16">
        <f t="shared" si="80"/>
        <v>0.17153912295786758</v>
      </c>
    </row>
    <row r="1237" spans="1:16" x14ac:dyDescent="0.2">
      <c r="A1237">
        <v>10600</v>
      </c>
      <c r="B1237" t="b">
        <v>1</v>
      </c>
      <c r="C1237" t="s">
        <v>1463</v>
      </c>
      <c r="D1237" t="s">
        <v>3945</v>
      </c>
      <c r="E1237">
        <v>850</v>
      </c>
      <c r="F1237">
        <v>254</v>
      </c>
      <c r="G1237" t="b">
        <v>0</v>
      </c>
      <c r="H1237" t="str">
        <f>VLOOKUP(A1237,all_municipalities!$A$2:$M$445,2,FALSE)</f>
        <v>McDougall, Municipality of</v>
      </c>
      <c r="I1237" t="b">
        <f>VLOOKUP(A1237,all_municipalities!$A$2:$M$445,9,FALSE)</f>
        <v>1</v>
      </c>
      <c r="J1237" t="b">
        <f>VLOOKUP(A1237,all_municipalities!$A$2:$M$445,13, FALSE)</f>
        <v>1</v>
      </c>
      <c r="K1237" t="str">
        <f t="shared" si="77"/>
        <v>LOW</v>
      </c>
      <c r="L1237">
        <v>4</v>
      </c>
      <c r="M1237" t="str">
        <f t="shared" si="78"/>
        <v>10600 Councillor</v>
      </c>
      <c r="N1237" s="6" t="str">
        <f t="shared" si="79"/>
        <v>10600 Councillor</v>
      </c>
      <c r="O1237" s="15">
        <f>IF(I1237&lt;&gt;FALSE,VLOOKUP(H1237,internet_municipalities!$B$2:$W$226,22,FALSE),"NO INTERNET")</f>
        <v>2326</v>
      </c>
      <c r="P1237" s="16">
        <f t="shared" si="80"/>
        <v>0.10920034393809114</v>
      </c>
    </row>
    <row r="1238" spans="1:16" x14ac:dyDescent="0.2">
      <c r="A1238">
        <v>10600</v>
      </c>
      <c r="B1238" t="b">
        <v>0</v>
      </c>
      <c r="C1238" t="s">
        <v>1463</v>
      </c>
      <c r="D1238" t="s">
        <v>3946</v>
      </c>
      <c r="E1238">
        <v>596</v>
      </c>
      <c r="F1238" t="s">
        <v>1460</v>
      </c>
      <c r="G1238" t="b">
        <v>0</v>
      </c>
      <c r="H1238" t="str">
        <f>VLOOKUP(A1238,all_municipalities!$A$2:$M$445,2,FALSE)</f>
        <v>McDougall, Municipality of</v>
      </c>
      <c r="I1238" t="b">
        <f>VLOOKUP(A1238,all_municipalities!$A$2:$M$445,9,FALSE)</f>
        <v>1</v>
      </c>
      <c r="J1238" t="b">
        <f>VLOOKUP(A1238,all_municipalities!$A$2:$M$445,13, FALSE)</f>
        <v>1</v>
      </c>
      <c r="K1238" t="str">
        <f t="shared" si="77"/>
        <v>NONE</v>
      </c>
      <c r="L1238">
        <v>4</v>
      </c>
      <c r="M1238" t="str">
        <f t="shared" si="78"/>
        <v>10600 Councillor</v>
      </c>
      <c r="N1238" s="6" t="str">
        <f t="shared" si="79"/>
        <v>10600 Councillor</v>
      </c>
      <c r="O1238" s="15">
        <f>IF(I1238&lt;&gt;FALSE,VLOOKUP(H1238,internet_municipalities!$B$2:$W$226,22,FALSE),"NO INTERNET")</f>
        <v>2326</v>
      </c>
      <c r="P1238" s="16" t="str">
        <f t="shared" si="80"/>
        <v>Lost</v>
      </c>
    </row>
    <row r="1239" spans="1:16" x14ac:dyDescent="0.2">
      <c r="A1239">
        <v>10600</v>
      </c>
      <c r="B1239" t="b">
        <v>0</v>
      </c>
      <c r="C1239" t="s">
        <v>1463</v>
      </c>
      <c r="D1239" t="s">
        <v>3947</v>
      </c>
      <c r="E1239">
        <v>377</v>
      </c>
      <c r="F1239" t="s">
        <v>1460</v>
      </c>
      <c r="G1239" t="b">
        <v>0</v>
      </c>
      <c r="H1239" t="str">
        <f>VLOOKUP(A1239,all_municipalities!$A$2:$M$445,2,FALSE)</f>
        <v>McDougall, Municipality of</v>
      </c>
      <c r="I1239" t="b">
        <f>VLOOKUP(A1239,all_municipalities!$A$2:$M$445,9,FALSE)</f>
        <v>1</v>
      </c>
      <c r="J1239" t="b">
        <f>VLOOKUP(A1239,all_municipalities!$A$2:$M$445,13, FALSE)</f>
        <v>1</v>
      </c>
      <c r="K1239" t="str">
        <f t="shared" si="77"/>
        <v>NONE</v>
      </c>
      <c r="L1239">
        <v>4</v>
      </c>
      <c r="M1239" t="str">
        <f t="shared" si="78"/>
        <v>10600 Councillor</v>
      </c>
      <c r="N1239" s="6" t="str">
        <f t="shared" si="79"/>
        <v>10600 Councillor</v>
      </c>
      <c r="O1239" s="15">
        <f>IF(I1239&lt;&gt;FALSE,VLOOKUP(H1239,internet_municipalities!$B$2:$W$226,22,FALSE),"NO INTERNET")</f>
        <v>2326</v>
      </c>
      <c r="P1239" s="16" t="str">
        <f t="shared" si="80"/>
        <v>Lost</v>
      </c>
    </row>
    <row r="1240" spans="1:16" x14ac:dyDescent="0.2">
      <c r="A1240">
        <v>10600</v>
      </c>
      <c r="B1240" t="b">
        <v>0</v>
      </c>
      <c r="C1240" t="s">
        <v>1463</v>
      </c>
      <c r="D1240" t="s">
        <v>3948</v>
      </c>
      <c r="E1240">
        <v>420</v>
      </c>
      <c r="F1240" t="s">
        <v>1460</v>
      </c>
      <c r="G1240" t="b">
        <v>0</v>
      </c>
      <c r="H1240" t="str">
        <f>VLOOKUP(A1240,all_municipalities!$A$2:$M$445,2,FALSE)</f>
        <v>McDougall, Municipality of</v>
      </c>
      <c r="I1240" t="b">
        <f>VLOOKUP(A1240,all_municipalities!$A$2:$M$445,9,FALSE)</f>
        <v>1</v>
      </c>
      <c r="J1240" t="b">
        <f>VLOOKUP(A1240,all_municipalities!$A$2:$M$445,13, FALSE)</f>
        <v>1</v>
      </c>
      <c r="K1240" t="str">
        <f t="shared" si="77"/>
        <v>NONE</v>
      </c>
      <c r="L1240">
        <v>4</v>
      </c>
      <c r="M1240" t="str">
        <f t="shared" si="78"/>
        <v>10600 Councillor</v>
      </c>
      <c r="N1240" s="6" t="str">
        <f t="shared" si="79"/>
        <v>10600 Councillor</v>
      </c>
      <c r="O1240" s="15">
        <f>IF(I1240&lt;&gt;FALSE,VLOOKUP(H1240,internet_municipalities!$B$2:$W$226,22,FALSE),"NO INTERNET")</f>
        <v>2326</v>
      </c>
      <c r="P1240" s="16" t="str">
        <f t="shared" si="80"/>
        <v>Lost</v>
      </c>
    </row>
    <row r="1241" spans="1:16" x14ac:dyDescent="0.2">
      <c r="A1241">
        <v>10682</v>
      </c>
      <c r="B1241" t="b">
        <v>1</v>
      </c>
      <c r="C1241" t="s">
        <v>1463</v>
      </c>
      <c r="D1241" t="s">
        <v>3997</v>
      </c>
      <c r="E1241">
        <v>470</v>
      </c>
      <c r="F1241">
        <v>260</v>
      </c>
      <c r="G1241" t="b">
        <v>0</v>
      </c>
      <c r="H1241" t="str">
        <f>VLOOKUP(A1241,all_municipalities!$A$2:$M$445,2,FALSE)</f>
        <v>Melancthon, Township of</v>
      </c>
      <c r="I1241" t="b">
        <f>VLOOKUP(A1241,all_municipalities!$A$2:$M$445,9,FALSE)</f>
        <v>1</v>
      </c>
      <c r="J1241" t="b">
        <f>VLOOKUP(A1241,all_municipalities!$A$2:$M$445,13, FALSE)</f>
        <v>1</v>
      </c>
      <c r="K1241" t="str">
        <f t="shared" si="77"/>
        <v>LOW</v>
      </c>
      <c r="L1241">
        <v>4</v>
      </c>
      <c r="M1241" t="str">
        <f t="shared" si="78"/>
        <v>10682 Councillor</v>
      </c>
      <c r="N1241" s="6" t="str">
        <f t="shared" si="79"/>
        <v>10682 Councillor</v>
      </c>
      <c r="O1241" s="15">
        <f>IF(I1241&lt;&gt;FALSE,VLOOKUP(H1241,internet_municipalities!$B$2:$W$226,22,FALSE),"NO INTERNET")</f>
        <v>1718</v>
      </c>
      <c r="P1241" s="16">
        <f t="shared" si="80"/>
        <v>0.15133876600698487</v>
      </c>
    </row>
    <row r="1242" spans="1:16" x14ac:dyDescent="0.2">
      <c r="A1242">
        <v>10682</v>
      </c>
      <c r="B1242" t="b">
        <v>1</v>
      </c>
      <c r="C1242" t="s">
        <v>1463</v>
      </c>
      <c r="D1242" t="s">
        <v>3998</v>
      </c>
      <c r="E1242">
        <v>471</v>
      </c>
      <c r="F1242">
        <v>261</v>
      </c>
      <c r="G1242" t="b">
        <v>0</v>
      </c>
      <c r="H1242" t="str">
        <f>VLOOKUP(A1242,all_municipalities!$A$2:$M$445,2,FALSE)</f>
        <v>Melancthon, Township of</v>
      </c>
      <c r="I1242" t="b">
        <f>VLOOKUP(A1242,all_municipalities!$A$2:$M$445,9,FALSE)</f>
        <v>1</v>
      </c>
      <c r="J1242" t="b">
        <f>VLOOKUP(A1242,all_municipalities!$A$2:$M$445,13, FALSE)</f>
        <v>1</v>
      </c>
      <c r="K1242" t="str">
        <f t="shared" si="77"/>
        <v>LOW</v>
      </c>
      <c r="L1242">
        <v>4</v>
      </c>
      <c r="M1242" t="str">
        <f t="shared" si="78"/>
        <v>10682 Councillor</v>
      </c>
      <c r="N1242" s="6" t="str">
        <f t="shared" si="79"/>
        <v>10682 Councillor</v>
      </c>
      <c r="O1242" s="15">
        <f>IF(I1242&lt;&gt;FALSE,VLOOKUP(H1242,internet_municipalities!$B$2:$W$226,22,FALSE),"NO INTERNET")</f>
        <v>1718</v>
      </c>
      <c r="P1242" s="16">
        <f t="shared" si="80"/>
        <v>0.15192083818393481</v>
      </c>
    </row>
    <row r="1243" spans="1:16" x14ac:dyDescent="0.2">
      <c r="A1243">
        <v>10682</v>
      </c>
      <c r="B1243" t="b">
        <v>1</v>
      </c>
      <c r="C1243" t="s">
        <v>1463</v>
      </c>
      <c r="D1243" t="s">
        <v>3999</v>
      </c>
      <c r="E1243">
        <v>393</v>
      </c>
      <c r="F1243">
        <v>183</v>
      </c>
      <c r="G1243" t="b">
        <v>0</v>
      </c>
      <c r="H1243" t="str">
        <f>VLOOKUP(A1243,all_municipalities!$A$2:$M$445,2,FALSE)</f>
        <v>Melancthon, Township of</v>
      </c>
      <c r="I1243" t="b">
        <f>VLOOKUP(A1243,all_municipalities!$A$2:$M$445,9,FALSE)</f>
        <v>1</v>
      </c>
      <c r="J1243" t="b">
        <f>VLOOKUP(A1243,all_municipalities!$A$2:$M$445,13, FALSE)</f>
        <v>1</v>
      </c>
      <c r="K1243" t="str">
        <f t="shared" si="77"/>
        <v>LOW</v>
      </c>
      <c r="L1243">
        <v>4</v>
      </c>
      <c r="M1243" t="str">
        <f t="shared" si="78"/>
        <v>10682 Councillor</v>
      </c>
      <c r="N1243" s="6" t="str">
        <f t="shared" si="79"/>
        <v>10682 Councillor</v>
      </c>
      <c r="O1243" s="15">
        <f>IF(I1243&lt;&gt;FALSE,VLOOKUP(H1243,internet_municipalities!$B$2:$W$226,22,FALSE),"NO INTERNET")</f>
        <v>1718</v>
      </c>
      <c r="P1243" s="16">
        <f t="shared" si="80"/>
        <v>0.10651920838183934</v>
      </c>
    </row>
    <row r="1244" spans="1:16" x14ac:dyDescent="0.2">
      <c r="A1244">
        <v>10682</v>
      </c>
      <c r="B1244" t="b">
        <v>1</v>
      </c>
      <c r="C1244" t="s">
        <v>1479</v>
      </c>
      <c r="D1244" t="s">
        <v>4000</v>
      </c>
      <c r="E1244">
        <v>688</v>
      </c>
      <c r="F1244">
        <v>562</v>
      </c>
      <c r="G1244" t="b">
        <v>0</v>
      </c>
      <c r="H1244" t="str">
        <f>VLOOKUP(A1244,all_municipalities!$A$2:$M$445,2,FALSE)</f>
        <v>Melancthon, Township of</v>
      </c>
      <c r="I1244" t="b">
        <f>VLOOKUP(A1244,all_municipalities!$A$2:$M$445,9,FALSE)</f>
        <v>1</v>
      </c>
      <c r="J1244" t="b">
        <f>VLOOKUP(A1244,all_municipalities!$A$2:$M$445,13, FALSE)</f>
        <v>1</v>
      </c>
      <c r="K1244" t="str">
        <f t="shared" si="77"/>
        <v>LOW</v>
      </c>
      <c r="L1244">
        <v>4</v>
      </c>
      <c r="M1244" t="str">
        <f t="shared" si="78"/>
        <v>10682 Deputy Mayor</v>
      </c>
      <c r="N1244" s="6" t="str">
        <f t="shared" si="79"/>
        <v>10682 Deputy Mayor</v>
      </c>
      <c r="O1244" s="15">
        <f>IF(I1244&lt;&gt;FALSE,VLOOKUP(H1244,internet_municipalities!$B$2:$W$226,22,FALSE),"NO INTERNET")</f>
        <v>1718</v>
      </c>
      <c r="P1244" s="16">
        <f t="shared" si="80"/>
        <v>0.32712456344586727</v>
      </c>
    </row>
    <row r="1245" spans="1:16" x14ac:dyDescent="0.2">
      <c r="A1245">
        <v>10682</v>
      </c>
      <c r="B1245" t="b">
        <v>0</v>
      </c>
      <c r="C1245" t="s">
        <v>1479</v>
      </c>
      <c r="D1245" t="s">
        <v>4001</v>
      </c>
      <c r="E1245">
        <v>126</v>
      </c>
      <c r="F1245" t="s">
        <v>1460</v>
      </c>
      <c r="G1245" t="b">
        <v>0</v>
      </c>
      <c r="H1245" t="str">
        <f>VLOOKUP(A1245,all_municipalities!$A$2:$M$445,2,FALSE)</f>
        <v>Melancthon, Township of</v>
      </c>
      <c r="I1245" t="b">
        <f>VLOOKUP(A1245,all_municipalities!$A$2:$M$445,9,FALSE)</f>
        <v>1</v>
      </c>
      <c r="J1245" t="b">
        <f>VLOOKUP(A1245,all_municipalities!$A$2:$M$445,13, FALSE)</f>
        <v>1</v>
      </c>
      <c r="K1245" t="str">
        <f t="shared" si="77"/>
        <v>NONE</v>
      </c>
      <c r="L1245">
        <v>4</v>
      </c>
      <c r="M1245" t="str">
        <f t="shared" si="78"/>
        <v>10682 Deputy Mayor</v>
      </c>
      <c r="N1245" s="6" t="str">
        <f t="shared" si="79"/>
        <v>10682 Deputy Mayor</v>
      </c>
      <c r="O1245" s="15">
        <f>IF(I1245&lt;&gt;FALSE,VLOOKUP(H1245,internet_municipalities!$B$2:$W$226,22,FALSE),"NO INTERNET")</f>
        <v>1718</v>
      </c>
      <c r="P1245" s="16" t="str">
        <f t="shared" si="80"/>
        <v>Lost</v>
      </c>
    </row>
    <row r="1246" spans="1:16" x14ac:dyDescent="0.2">
      <c r="A1246">
        <v>10682</v>
      </c>
      <c r="B1246" t="b">
        <v>0</v>
      </c>
      <c r="C1246" t="s">
        <v>1463</v>
      </c>
      <c r="D1246" t="s">
        <v>4002</v>
      </c>
      <c r="E1246">
        <v>112</v>
      </c>
      <c r="F1246" t="s">
        <v>1460</v>
      </c>
      <c r="G1246" t="b">
        <v>0</v>
      </c>
      <c r="H1246" t="str">
        <f>VLOOKUP(A1246,all_municipalities!$A$2:$M$445,2,FALSE)</f>
        <v>Melancthon, Township of</v>
      </c>
      <c r="I1246" t="b">
        <f>VLOOKUP(A1246,all_municipalities!$A$2:$M$445,9,FALSE)</f>
        <v>1</v>
      </c>
      <c r="J1246" t="b">
        <f>VLOOKUP(A1246,all_municipalities!$A$2:$M$445,13, FALSE)</f>
        <v>1</v>
      </c>
      <c r="K1246" t="str">
        <f t="shared" si="77"/>
        <v>NONE</v>
      </c>
      <c r="L1246">
        <v>4</v>
      </c>
      <c r="M1246" t="str">
        <f t="shared" si="78"/>
        <v>10682 Councillor</v>
      </c>
      <c r="N1246" s="6" t="str">
        <f t="shared" si="79"/>
        <v>10682 Councillor</v>
      </c>
      <c r="O1246" s="15">
        <f>IF(I1246&lt;&gt;FALSE,VLOOKUP(H1246,internet_municipalities!$B$2:$W$226,22,FALSE),"NO INTERNET")</f>
        <v>1718</v>
      </c>
      <c r="P1246" s="16" t="str">
        <f t="shared" si="80"/>
        <v>Lost</v>
      </c>
    </row>
    <row r="1247" spans="1:16" x14ac:dyDescent="0.2">
      <c r="A1247">
        <v>10682</v>
      </c>
      <c r="B1247" t="b">
        <v>0</v>
      </c>
      <c r="C1247" t="s">
        <v>1463</v>
      </c>
      <c r="D1247" t="s">
        <v>4003</v>
      </c>
      <c r="E1247">
        <v>68</v>
      </c>
      <c r="F1247" t="s">
        <v>1460</v>
      </c>
      <c r="G1247" t="b">
        <v>0</v>
      </c>
      <c r="H1247" t="str">
        <f>VLOOKUP(A1247,all_municipalities!$A$2:$M$445,2,FALSE)</f>
        <v>Melancthon, Township of</v>
      </c>
      <c r="I1247" t="b">
        <f>VLOOKUP(A1247,all_municipalities!$A$2:$M$445,9,FALSE)</f>
        <v>1</v>
      </c>
      <c r="J1247" t="b">
        <f>VLOOKUP(A1247,all_municipalities!$A$2:$M$445,13, FALSE)</f>
        <v>1</v>
      </c>
      <c r="K1247" t="str">
        <f t="shared" si="77"/>
        <v>NONE</v>
      </c>
      <c r="L1247">
        <v>4</v>
      </c>
      <c r="M1247" t="str">
        <f t="shared" si="78"/>
        <v>10682 Councillor</v>
      </c>
      <c r="N1247" s="6" t="str">
        <f t="shared" si="79"/>
        <v>10682 Councillor</v>
      </c>
      <c r="O1247" s="15">
        <f>IF(I1247&lt;&gt;FALSE,VLOOKUP(H1247,internet_municipalities!$B$2:$W$226,22,FALSE),"NO INTERNET")</f>
        <v>1718</v>
      </c>
      <c r="P1247" s="16" t="str">
        <f t="shared" si="80"/>
        <v>Lost</v>
      </c>
    </row>
    <row r="1248" spans="1:16" x14ac:dyDescent="0.2">
      <c r="A1248">
        <v>10682</v>
      </c>
      <c r="B1248" t="b">
        <v>0</v>
      </c>
      <c r="C1248" t="s">
        <v>1463</v>
      </c>
      <c r="D1248" t="s">
        <v>4004</v>
      </c>
      <c r="E1248">
        <v>122</v>
      </c>
      <c r="F1248" t="s">
        <v>1460</v>
      </c>
      <c r="G1248" t="b">
        <v>0</v>
      </c>
      <c r="H1248" t="str">
        <f>VLOOKUP(A1248,all_municipalities!$A$2:$M$445,2,FALSE)</f>
        <v>Melancthon, Township of</v>
      </c>
      <c r="I1248" t="b">
        <f>VLOOKUP(A1248,all_municipalities!$A$2:$M$445,9,FALSE)</f>
        <v>1</v>
      </c>
      <c r="J1248" t="b">
        <f>VLOOKUP(A1248,all_municipalities!$A$2:$M$445,13, FALSE)</f>
        <v>1</v>
      </c>
      <c r="K1248" t="str">
        <f t="shared" si="77"/>
        <v>NONE</v>
      </c>
      <c r="L1248">
        <v>4</v>
      </c>
      <c r="M1248" t="str">
        <f t="shared" si="78"/>
        <v>10682 Councillor</v>
      </c>
      <c r="N1248" s="6" t="str">
        <f t="shared" si="79"/>
        <v>10682 Councillor</v>
      </c>
      <c r="O1248" s="15">
        <f>IF(I1248&lt;&gt;FALSE,VLOOKUP(H1248,internet_municipalities!$B$2:$W$226,22,FALSE),"NO INTERNET")</f>
        <v>1718</v>
      </c>
      <c r="P1248" s="16" t="str">
        <f t="shared" si="80"/>
        <v>Lost</v>
      </c>
    </row>
    <row r="1249" spans="1:16" x14ac:dyDescent="0.2">
      <c r="A1249">
        <v>10682</v>
      </c>
      <c r="B1249" t="b">
        <v>0</v>
      </c>
      <c r="C1249" t="s">
        <v>1463</v>
      </c>
      <c r="D1249" t="s">
        <v>4005</v>
      </c>
      <c r="E1249">
        <v>146</v>
      </c>
      <c r="F1249" t="s">
        <v>1460</v>
      </c>
      <c r="G1249" t="b">
        <v>0</v>
      </c>
      <c r="H1249" t="str">
        <f>VLOOKUP(A1249,all_municipalities!$A$2:$M$445,2,FALSE)</f>
        <v>Melancthon, Township of</v>
      </c>
      <c r="I1249" t="b">
        <f>VLOOKUP(A1249,all_municipalities!$A$2:$M$445,9,FALSE)</f>
        <v>1</v>
      </c>
      <c r="J1249" t="b">
        <f>VLOOKUP(A1249,all_municipalities!$A$2:$M$445,13, FALSE)</f>
        <v>1</v>
      </c>
      <c r="K1249" t="str">
        <f t="shared" si="77"/>
        <v>NONE</v>
      </c>
      <c r="L1249">
        <v>4</v>
      </c>
      <c r="M1249" t="str">
        <f t="shared" si="78"/>
        <v>10682 Councillor</v>
      </c>
      <c r="N1249" s="6" t="str">
        <f t="shared" si="79"/>
        <v>10682 Councillor</v>
      </c>
      <c r="O1249" s="15">
        <f>IF(I1249&lt;&gt;FALSE,VLOOKUP(H1249,internet_municipalities!$B$2:$W$226,22,FALSE),"NO INTERNET")</f>
        <v>1718</v>
      </c>
      <c r="P1249" s="16" t="str">
        <f t="shared" si="80"/>
        <v>Lost</v>
      </c>
    </row>
    <row r="1250" spans="1:16" x14ac:dyDescent="0.2">
      <c r="A1250">
        <v>10682</v>
      </c>
      <c r="B1250" t="b">
        <v>0</v>
      </c>
      <c r="C1250" t="s">
        <v>1463</v>
      </c>
      <c r="D1250" t="s">
        <v>1926</v>
      </c>
      <c r="E1250">
        <v>128</v>
      </c>
      <c r="F1250" t="s">
        <v>1460</v>
      </c>
      <c r="G1250" t="b">
        <v>0</v>
      </c>
      <c r="H1250" t="str">
        <f>VLOOKUP(A1250,all_municipalities!$A$2:$M$445,2,FALSE)</f>
        <v>Melancthon, Township of</v>
      </c>
      <c r="I1250" t="b">
        <f>VLOOKUP(A1250,all_municipalities!$A$2:$M$445,9,FALSE)</f>
        <v>1</v>
      </c>
      <c r="J1250" t="b">
        <f>VLOOKUP(A1250,all_municipalities!$A$2:$M$445,13, FALSE)</f>
        <v>1</v>
      </c>
      <c r="K1250" t="str">
        <f t="shared" si="77"/>
        <v>NONE</v>
      </c>
      <c r="L1250">
        <v>4</v>
      </c>
      <c r="M1250" t="str">
        <f t="shared" si="78"/>
        <v>10682 Councillor</v>
      </c>
      <c r="N1250" s="6" t="str">
        <f t="shared" si="79"/>
        <v>10682 Councillor</v>
      </c>
      <c r="O1250" s="15">
        <f>IF(I1250&lt;&gt;FALSE,VLOOKUP(H1250,internet_municipalities!$B$2:$W$226,22,FALSE),"NO INTERNET")</f>
        <v>1718</v>
      </c>
      <c r="P1250" s="16" t="str">
        <f t="shared" si="80"/>
        <v>Lost</v>
      </c>
    </row>
    <row r="1251" spans="1:16" x14ac:dyDescent="0.2">
      <c r="A1251">
        <v>10682</v>
      </c>
      <c r="B1251" t="b">
        <v>0</v>
      </c>
      <c r="C1251" t="s">
        <v>1463</v>
      </c>
      <c r="D1251" t="s">
        <v>4006</v>
      </c>
      <c r="E1251">
        <v>210</v>
      </c>
      <c r="F1251" t="s">
        <v>1460</v>
      </c>
      <c r="G1251" t="b">
        <v>0</v>
      </c>
      <c r="H1251" t="str">
        <f>VLOOKUP(A1251,all_municipalities!$A$2:$M$445,2,FALSE)</f>
        <v>Melancthon, Township of</v>
      </c>
      <c r="I1251" t="b">
        <f>VLOOKUP(A1251,all_municipalities!$A$2:$M$445,9,FALSE)</f>
        <v>1</v>
      </c>
      <c r="J1251" t="b">
        <f>VLOOKUP(A1251,all_municipalities!$A$2:$M$445,13, FALSE)</f>
        <v>1</v>
      </c>
      <c r="K1251" t="str">
        <f t="shared" si="77"/>
        <v>NONE</v>
      </c>
      <c r="L1251">
        <v>4</v>
      </c>
      <c r="M1251" t="str">
        <f t="shared" si="78"/>
        <v>10682 Councillor</v>
      </c>
      <c r="N1251" s="6" t="str">
        <f t="shared" si="79"/>
        <v>10682 Councillor</v>
      </c>
      <c r="O1251" s="15">
        <f>IF(I1251&lt;&gt;FALSE,VLOOKUP(H1251,internet_municipalities!$B$2:$W$226,22,FALSE),"NO INTERNET")</f>
        <v>1718</v>
      </c>
      <c r="P1251" s="16" t="str">
        <f t="shared" si="80"/>
        <v>Lost</v>
      </c>
    </row>
    <row r="1252" spans="1:16" x14ac:dyDescent="0.2">
      <c r="A1252">
        <v>18617</v>
      </c>
      <c r="B1252" t="b">
        <v>1</v>
      </c>
      <c r="C1252" t="s">
        <v>2546</v>
      </c>
      <c r="D1252" t="s">
        <v>4444</v>
      </c>
      <c r="E1252">
        <v>1120</v>
      </c>
      <c r="F1252">
        <v>313</v>
      </c>
      <c r="G1252" t="b">
        <v>0</v>
      </c>
      <c r="H1252" t="str">
        <f>VLOOKUP(A1252,all_municipalities!$A$2:$M$445,2,FALSE)</f>
        <v>North Kawartha, Township of</v>
      </c>
      <c r="I1252" t="b">
        <f>VLOOKUP(A1252,all_municipalities!$A$2:$M$445,9,FALSE)</f>
        <v>1</v>
      </c>
      <c r="J1252" t="b">
        <f>VLOOKUP(A1252,all_municipalities!$A$2:$M$445,13, FALSE)</f>
        <v>1</v>
      </c>
      <c r="K1252" t="str">
        <f t="shared" si="77"/>
        <v>LOW</v>
      </c>
      <c r="L1252">
        <v>4</v>
      </c>
      <c r="M1252" t="str">
        <f t="shared" si="78"/>
        <v>18617 Councillor At Large</v>
      </c>
      <c r="N1252" s="6" t="str">
        <f t="shared" si="79"/>
        <v>18617 Councillor At Large</v>
      </c>
      <c r="O1252" s="15">
        <f>IF(I1252&lt;&gt;FALSE,VLOOKUP(H1252,internet_municipalities!$B$2:$W$226,22,FALSE),"NO INTERNET")</f>
        <v>4737</v>
      </c>
      <c r="P1252" s="16">
        <f t="shared" si="80"/>
        <v>6.6075575258602484E-2</v>
      </c>
    </row>
    <row r="1253" spans="1:16" x14ac:dyDescent="0.2">
      <c r="A1253">
        <v>18617</v>
      </c>
      <c r="B1253" t="b">
        <v>1</v>
      </c>
      <c r="C1253" t="s">
        <v>1453</v>
      </c>
      <c r="D1253" t="s">
        <v>4445</v>
      </c>
      <c r="E1253">
        <v>467</v>
      </c>
      <c r="F1253">
        <v>38</v>
      </c>
      <c r="G1253" t="b">
        <v>0</v>
      </c>
      <c r="H1253" t="str">
        <f>VLOOKUP(A1253,all_municipalities!$A$2:$M$445,2,FALSE)</f>
        <v>North Kawartha, Township of</v>
      </c>
      <c r="I1253" t="b">
        <f>VLOOKUP(A1253,all_municipalities!$A$2:$M$445,9,FALSE)</f>
        <v>1</v>
      </c>
      <c r="J1253" t="b">
        <f>VLOOKUP(A1253,all_municipalities!$A$2:$M$445,13, FALSE)</f>
        <v>1</v>
      </c>
      <c r="K1253" t="str">
        <f t="shared" si="77"/>
        <v>MID</v>
      </c>
      <c r="L1253">
        <v>4</v>
      </c>
      <c r="M1253" t="str">
        <f t="shared" si="78"/>
        <v>18617 Councillor, Ward 2</v>
      </c>
      <c r="N1253" s="6" t="str">
        <f t="shared" si="79"/>
        <v>18617 Councillor, Ward 2</v>
      </c>
      <c r="O1253" s="15">
        <f>IF(I1253&lt;&gt;FALSE,VLOOKUP(H1253,internet_municipalities!$B$2:$W$226,22,FALSE),"NO INTERNET")</f>
        <v>4737</v>
      </c>
      <c r="P1253" s="16">
        <f t="shared" si="80"/>
        <v>8.0219548237280974E-3</v>
      </c>
    </row>
    <row r="1254" spans="1:16" x14ac:dyDescent="0.2">
      <c r="A1254">
        <v>18617</v>
      </c>
      <c r="B1254" t="b">
        <v>1</v>
      </c>
      <c r="C1254" t="s">
        <v>1456</v>
      </c>
      <c r="D1254" t="s">
        <v>4446</v>
      </c>
      <c r="E1254">
        <v>642</v>
      </c>
      <c r="F1254">
        <v>317</v>
      </c>
      <c r="G1254" t="b">
        <v>0</v>
      </c>
      <c r="H1254" t="str">
        <f>VLOOKUP(A1254,all_municipalities!$A$2:$M$445,2,FALSE)</f>
        <v>North Kawartha, Township of</v>
      </c>
      <c r="I1254" t="b">
        <f>VLOOKUP(A1254,all_municipalities!$A$2:$M$445,9,FALSE)</f>
        <v>1</v>
      </c>
      <c r="J1254" t="b">
        <f>VLOOKUP(A1254,all_municipalities!$A$2:$M$445,13, FALSE)</f>
        <v>1</v>
      </c>
      <c r="K1254" t="str">
        <f t="shared" si="77"/>
        <v>LOW</v>
      </c>
      <c r="L1254">
        <v>4</v>
      </c>
      <c r="M1254" t="str">
        <f t="shared" si="78"/>
        <v>18617 Councillor, Ward 1</v>
      </c>
      <c r="N1254" s="6" t="str">
        <f t="shared" si="79"/>
        <v>18617 Councillor, Ward 1</v>
      </c>
      <c r="O1254" s="15">
        <f>IF(I1254&lt;&gt;FALSE,VLOOKUP(H1254,internet_municipalities!$B$2:$W$226,22,FALSE),"NO INTERNET")</f>
        <v>4737</v>
      </c>
      <c r="P1254" s="16">
        <f t="shared" si="80"/>
        <v>6.6919991555837027E-2</v>
      </c>
    </row>
    <row r="1255" spans="1:16" x14ac:dyDescent="0.2">
      <c r="A1255">
        <v>18617</v>
      </c>
      <c r="B1255" t="b">
        <v>1</v>
      </c>
      <c r="C1255" t="s">
        <v>1479</v>
      </c>
      <c r="D1255" t="s">
        <v>4447</v>
      </c>
      <c r="E1255" t="s">
        <v>461</v>
      </c>
      <c r="F1255" t="s">
        <v>461</v>
      </c>
      <c r="G1255" t="b">
        <v>0</v>
      </c>
      <c r="H1255" t="str">
        <f>VLOOKUP(A1255,all_municipalities!$A$2:$M$445,2,FALSE)</f>
        <v>North Kawartha, Township of</v>
      </c>
      <c r="I1255" t="b">
        <f>VLOOKUP(A1255,all_municipalities!$A$2:$M$445,9,FALSE)</f>
        <v>1</v>
      </c>
      <c r="J1255" t="b">
        <f>VLOOKUP(A1255,all_municipalities!$A$2:$M$445,13, FALSE)</f>
        <v>1</v>
      </c>
      <c r="K1255" t="str">
        <f t="shared" si="77"/>
        <v>NONE</v>
      </c>
      <c r="L1255">
        <v>4</v>
      </c>
      <c r="M1255" t="str">
        <f t="shared" si="78"/>
        <v>18617 Deputy Mayor</v>
      </c>
      <c r="N1255" s="6" t="str">
        <f t="shared" si="79"/>
        <v>18617 Deputy Mayor</v>
      </c>
      <c r="O1255" s="15">
        <f>IF(I1255&lt;&gt;FALSE,VLOOKUP(H1255,internet_municipalities!$B$2:$W$226,22,FALSE),"NO INTERNET")</f>
        <v>4737</v>
      </c>
      <c r="P1255" s="16" t="str">
        <f t="shared" si="80"/>
        <v>Acclaimed</v>
      </c>
    </row>
    <row r="1256" spans="1:16" x14ac:dyDescent="0.2">
      <c r="A1256">
        <v>18617</v>
      </c>
      <c r="B1256" t="b">
        <v>0</v>
      </c>
      <c r="C1256" t="s">
        <v>1456</v>
      </c>
      <c r="D1256" t="s">
        <v>4448</v>
      </c>
      <c r="E1256">
        <v>325</v>
      </c>
      <c r="F1256" t="s">
        <v>1460</v>
      </c>
      <c r="G1256" t="b">
        <v>0</v>
      </c>
      <c r="H1256" t="str">
        <f>VLOOKUP(A1256,all_municipalities!$A$2:$M$445,2,FALSE)</f>
        <v>North Kawartha, Township of</v>
      </c>
      <c r="I1256" t="b">
        <f>VLOOKUP(A1256,all_municipalities!$A$2:$M$445,9,FALSE)</f>
        <v>1</v>
      </c>
      <c r="J1256" t="b">
        <f>VLOOKUP(A1256,all_municipalities!$A$2:$M$445,13, FALSE)</f>
        <v>1</v>
      </c>
      <c r="K1256" t="str">
        <f t="shared" si="77"/>
        <v>NONE</v>
      </c>
      <c r="L1256">
        <v>4</v>
      </c>
      <c r="M1256" t="str">
        <f t="shared" si="78"/>
        <v>18617 Councillor, Ward 1</v>
      </c>
      <c r="N1256" s="6" t="str">
        <f t="shared" si="79"/>
        <v>18617 Councillor, Ward 1</v>
      </c>
      <c r="O1256" s="15">
        <f>IF(I1256&lt;&gt;FALSE,VLOOKUP(H1256,internet_municipalities!$B$2:$W$226,22,FALSE),"NO INTERNET")</f>
        <v>4737</v>
      </c>
      <c r="P1256" s="16" t="str">
        <f t="shared" si="80"/>
        <v>Lost</v>
      </c>
    </row>
    <row r="1257" spans="1:16" x14ac:dyDescent="0.2">
      <c r="A1257">
        <v>18617</v>
      </c>
      <c r="B1257" t="b">
        <v>0</v>
      </c>
      <c r="C1257" t="s">
        <v>1453</v>
      </c>
      <c r="D1257" t="s">
        <v>4449</v>
      </c>
      <c r="E1257">
        <v>429</v>
      </c>
      <c r="F1257" t="s">
        <v>1460</v>
      </c>
      <c r="G1257" t="b">
        <v>0</v>
      </c>
      <c r="H1257" t="str">
        <f>VLOOKUP(A1257,all_municipalities!$A$2:$M$445,2,FALSE)</f>
        <v>North Kawartha, Township of</v>
      </c>
      <c r="I1257" t="b">
        <f>VLOOKUP(A1257,all_municipalities!$A$2:$M$445,9,FALSE)</f>
        <v>1</v>
      </c>
      <c r="J1257" t="b">
        <f>VLOOKUP(A1257,all_municipalities!$A$2:$M$445,13, FALSE)</f>
        <v>1</v>
      </c>
      <c r="K1257" t="str">
        <f t="shared" si="77"/>
        <v>NONE</v>
      </c>
      <c r="L1257">
        <v>4</v>
      </c>
      <c r="M1257" t="str">
        <f t="shared" si="78"/>
        <v>18617 Councillor, Ward 2</v>
      </c>
      <c r="N1257" s="6" t="str">
        <f t="shared" si="79"/>
        <v>18617 Councillor, Ward 2</v>
      </c>
      <c r="O1257" s="15">
        <f>IF(I1257&lt;&gt;FALSE,VLOOKUP(H1257,internet_municipalities!$B$2:$W$226,22,FALSE),"NO INTERNET")</f>
        <v>4737</v>
      </c>
      <c r="P1257" s="16" t="str">
        <f t="shared" si="80"/>
        <v>Lost</v>
      </c>
    </row>
    <row r="1258" spans="1:16" x14ac:dyDescent="0.2">
      <c r="A1258">
        <v>18617</v>
      </c>
      <c r="B1258" t="b">
        <v>0</v>
      </c>
      <c r="C1258" t="s">
        <v>1453</v>
      </c>
      <c r="D1258" t="s">
        <v>4450</v>
      </c>
      <c r="E1258">
        <v>123</v>
      </c>
      <c r="F1258" t="s">
        <v>1460</v>
      </c>
      <c r="G1258" t="b">
        <v>0</v>
      </c>
      <c r="H1258" t="str">
        <f>VLOOKUP(A1258,all_municipalities!$A$2:$M$445,2,FALSE)</f>
        <v>North Kawartha, Township of</v>
      </c>
      <c r="I1258" t="b">
        <f>VLOOKUP(A1258,all_municipalities!$A$2:$M$445,9,FALSE)</f>
        <v>1</v>
      </c>
      <c r="J1258" t="b">
        <f>VLOOKUP(A1258,all_municipalities!$A$2:$M$445,13, FALSE)</f>
        <v>1</v>
      </c>
      <c r="K1258" t="str">
        <f t="shared" si="77"/>
        <v>NONE</v>
      </c>
      <c r="L1258">
        <v>4</v>
      </c>
      <c r="M1258" t="str">
        <f t="shared" si="78"/>
        <v>18617 Councillor, Ward 2</v>
      </c>
      <c r="N1258" s="6" t="str">
        <f t="shared" si="79"/>
        <v>18617 Councillor, Ward 2</v>
      </c>
      <c r="O1258" s="15">
        <f>IF(I1258&lt;&gt;FALSE,VLOOKUP(H1258,internet_municipalities!$B$2:$W$226,22,FALSE),"NO INTERNET")</f>
        <v>4737</v>
      </c>
      <c r="P1258" s="16" t="str">
        <f t="shared" si="80"/>
        <v>Lost</v>
      </c>
    </row>
    <row r="1259" spans="1:16" x14ac:dyDescent="0.2">
      <c r="A1259">
        <v>18617</v>
      </c>
      <c r="B1259" t="b">
        <v>0</v>
      </c>
      <c r="C1259" t="s">
        <v>2546</v>
      </c>
      <c r="D1259" t="s">
        <v>4451</v>
      </c>
      <c r="E1259">
        <v>807</v>
      </c>
      <c r="F1259" t="s">
        <v>1460</v>
      </c>
      <c r="G1259" t="b">
        <v>0</v>
      </c>
      <c r="H1259" t="str">
        <f>VLOOKUP(A1259,all_municipalities!$A$2:$M$445,2,FALSE)</f>
        <v>North Kawartha, Township of</v>
      </c>
      <c r="I1259" t="b">
        <f>VLOOKUP(A1259,all_municipalities!$A$2:$M$445,9,FALSE)</f>
        <v>1</v>
      </c>
      <c r="J1259" t="b">
        <f>VLOOKUP(A1259,all_municipalities!$A$2:$M$445,13, FALSE)</f>
        <v>1</v>
      </c>
      <c r="K1259" t="str">
        <f t="shared" si="77"/>
        <v>NONE</v>
      </c>
      <c r="L1259">
        <v>4</v>
      </c>
      <c r="M1259" t="str">
        <f t="shared" si="78"/>
        <v>18617 Councillor At Large</v>
      </c>
      <c r="N1259" s="6" t="str">
        <f t="shared" si="79"/>
        <v>18617 Councillor At Large</v>
      </c>
      <c r="O1259" s="15">
        <f>IF(I1259&lt;&gt;FALSE,VLOOKUP(H1259,internet_municipalities!$B$2:$W$226,22,FALSE),"NO INTERNET")</f>
        <v>4737</v>
      </c>
      <c r="P1259" s="16" t="str">
        <f t="shared" si="80"/>
        <v>Lost</v>
      </c>
    </row>
    <row r="1260" spans="1:16" x14ac:dyDescent="0.2">
      <c r="A1260">
        <v>10474</v>
      </c>
      <c r="B1260" t="b">
        <v>1</v>
      </c>
      <c r="C1260" t="s">
        <v>1463</v>
      </c>
      <c r="D1260" t="s">
        <v>4486</v>
      </c>
      <c r="E1260">
        <v>1392</v>
      </c>
      <c r="F1260">
        <v>451</v>
      </c>
      <c r="G1260" t="b">
        <v>0</v>
      </c>
      <c r="H1260" t="str">
        <f>VLOOKUP(A1260,all_municipalities!$A$2:$M$445,2,FALSE)</f>
        <v>North Stormont, Township of</v>
      </c>
      <c r="I1260" t="b">
        <f>VLOOKUP(A1260,all_municipalities!$A$2:$M$445,9,FALSE)</f>
        <v>1</v>
      </c>
      <c r="J1260" t="b">
        <f>VLOOKUP(A1260,all_municipalities!$A$2:$M$445,13, FALSE)</f>
        <v>1</v>
      </c>
      <c r="K1260" t="str">
        <f t="shared" si="77"/>
        <v>LOW</v>
      </c>
      <c r="L1260">
        <v>4</v>
      </c>
      <c r="M1260" t="str">
        <f t="shared" si="78"/>
        <v>10474 Councillor</v>
      </c>
      <c r="N1260" s="6" t="str">
        <f t="shared" si="79"/>
        <v>10474 Councillor</v>
      </c>
      <c r="O1260" s="15">
        <f>IF(I1260&lt;&gt;FALSE,VLOOKUP(H1260,internet_municipalities!$B$2:$W$226,22,FALSE),"NO INTERNET")</f>
        <v>2287</v>
      </c>
      <c r="P1260" s="16">
        <f t="shared" si="80"/>
        <v>0.19720157411456055</v>
      </c>
    </row>
    <row r="1261" spans="1:16" x14ac:dyDescent="0.2">
      <c r="A1261">
        <v>10474</v>
      </c>
      <c r="B1261" t="b">
        <v>1</v>
      </c>
      <c r="C1261" t="s">
        <v>1463</v>
      </c>
      <c r="D1261" t="s">
        <v>4487</v>
      </c>
      <c r="E1261">
        <v>1455</v>
      </c>
      <c r="F1261">
        <v>514</v>
      </c>
      <c r="G1261" t="b">
        <v>0</v>
      </c>
      <c r="H1261" t="str">
        <f>VLOOKUP(A1261,all_municipalities!$A$2:$M$445,2,FALSE)</f>
        <v>North Stormont, Township of</v>
      </c>
      <c r="I1261" t="b">
        <f>VLOOKUP(A1261,all_municipalities!$A$2:$M$445,9,FALSE)</f>
        <v>1</v>
      </c>
      <c r="J1261" t="b">
        <f>VLOOKUP(A1261,all_municipalities!$A$2:$M$445,13, FALSE)</f>
        <v>1</v>
      </c>
      <c r="K1261" t="str">
        <f t="shared" si="77"/>
        <v>LOW</v>
      </c>
      <c r="L1261">
        <v>4</v>
      </c>
      <c r="M1261" t="str">
        <f t="shared" si="78"/>
        <v>10474 Councillor</v>
      </c>
      <c r="N1261" s="6" t="str">
        <f t="shared" si="79"/>
        <v>10474 Councillor</v>
      </c>
      <c r="O1261" s="15">
        <f>IF(I1261&lt;&gt;FALSE,VLOOKUP(H1261,internet_municipalities!$B$2:$W$226,22,FALSE),"NO INTERNET")</f>
        <v>2287</v>
      </c>
      <c r="P1261" s="16">
        <f t="shared" si="80"/>
        <v>0.22474857892435504</v>
      </c>
    </row>
    <row r="1262" spans="1:16" x14ac:dyDescent="0.2">
      <c r="A1262">
        <v>10474</v>
      </c>
      <c r="B1262" t="b">
        <v>1</v>
      </c>
      <c r="C1262" t="s">
        <v>1463</v>
      </c>
      <c r="D1262" t="s">
        <v>4488</v>
      </c>
      <c r="E1262">
        <v>1657</v>
      </c>
      <c r="F1262">
        <v>716</v>
      </c>
      <c r="G1262" t="b">
        <v>0</v>
      </c>
      <c r="H1262" t="str">
        <f>VLOOKUP(A1262,all_municipalities!$A$2:$M$445,2,FALSE)</f>
        <v>North Stormont, Township of</v>
      </c>
      <c r="I1262" t="b">
        <f>VLOOKUP(A1262,all_municipalities!$A$2:$M$445,9,FALSE)</f>
        <v>1</v>
      </c>
      <c r="J1262" t="b">
        <f>VLOOKUP(A1262,all_municipalities!$A$2:$M$445,13, FALSE)</f>
        <v>1</v>
      </c>
      <c r="K1262" t="str">
        <f t="shared" si="77"/>
        <v>LOW</v>
      </c>
      <c r="L1262">
        <v>4</v>
      </c>
      <c r="M1262" t="str">
        <f t="shared" si="78"/>
        <v>10474 Councillor</v>
      </c>
      <c r="N1262" s="6" t="str">
        <f t="shared" si="79"/>
        <v>10474 Councillor</v>
      </c>
      <c r="O1262" s="15">
        <f>IF(I1262&lt;&gt;FALSE,VLOOKUP(H1262,internet_municipalities!$B$2:$W$226,22,FALSE),"NO INTERNET")</f>
        <v>2287</v>
      </c>
      <c r="P1262" s="16">
        <f t="shared" si="80"/>
        <v>0.3130738959335374</v>
      </c>
    </row>
    <row r="1263" spans="1:16" x14ac:dyDescent="0.2">
      <c r="A1263">
        <v>10474</v>
      </c>
      <c r="B1263" t="b">
        <v>1</v>
      </c>
      <c r="C1263" t="s">
        <v>1479</v>
      </c>
      <c r="D1263" t="s">
        <v>4489</v>
      </c>
      <c r="E1263">
        <v>1668</v>
      </c>
      <c r="F1263">
        <v>723</v>
      </c>
      <c r="G1263" t="b">
        <v>0</v>
      </c>
      <c r="H1263" t="str">
        <f>VLOOKUP(A1263,all_municipalities!$A$2:$M$445,2,FALSE)</f>
        <v>North Stormont, Township of</v>
      </c>
      <c r="I1263" t="b">
        <f>VLOOKUP(A1263,all_municipalities!$A$2:$M$445,9,FALSE)</f>
        <v>1</v>
      </c>
      <c r="J1263" t="b">
        <f>VLOOKUP(A1263,all_municipalities!$A$2:$M$445,13, FALSE)</f>
        <v>1</v>
      </c>
      <c r="K1263" t="str">
        <f t="shared" si="77"/>
        <v>LOW</v>
      </c>
      <c r="L1263">
        <v>4</v>
      </c>
      <c r="M1263" t="str">
        <f t="shared" si="78"/>
        <v>10474 Deputy Mayor</v>
      </c>
      <c r="N1263" s="6" t="str">
        <f t="shared" si="79"/>
        <v>10474 Deputy Mayor</v>
      </c>
      <c r="O1263" s="15">
        <f>IF(I1263&lt;&gt;FALSE,VLOOKUP(H1263,internet_municipalities!$B$2:$W$226,22,FALSE),"NO INTERNET")</f>
        <v>2287</v>
      </c>
      <c r="P1263" s="16">
        <f t="shared" si="80"/>
        <v>0.31613467424573677</v>
      </c>
    </row>
    <row r="1264" spans="1:16" x14ac:dyDescent="0.2">
      <c r="A1264">
        <v>10474</v>
      </c>
      <c r="B1264" t="b">
        <v>0</v>
      </c>
      <c r="C1264" t="s">
        <v>1479</v>
      </c>
      <c r="D1264" t="s">
        <v>4490</v>
      </c>
      <c r="E1264">
        <v>945</v>
      </c>
      <c r="F1264" t="s">
        <v>1460</v>
      </c>
      <c r="G1264" t="b">
        <v>0</v>
      </c>
      <c r="H1264" t="str">
        <f>VLOOKUP(A1264,all_municipalities!$A$2:$M$445,2,FALSE)</f>
        <v>North Stormont, Township of</v>
      </c>
      <c r="I1264" t="b">
        <f>VLOOKUP(A1264,all_municipalities!$A$2:$M$445,9,FALSE)</f>
        <v>1</v>
      </c>
      <c r="J1264" t="b">
        <f>VLOOKUP(A1264,all_municipalities!$A$2:$M$445,13, FALSE)</f>
        <v>1</v>
      </c>
      <c r="K1264" t="str">
        <f t="shared" si="77"/>
        <v>NONE</v>
      </c>
      <c r="L1264">
        <v>4</v>
      </c>
      <c r="M1264" t="str">
        <f t="shared" si="78"/>
        <v>10474 Deputy Mayor</v>
      </c>
      <c r="N1264" s="6" t="str">
        <f t="shared" si="79"/>
        <v>10474 Deputy Mayor</v>
      </c>
      <c r="O1264" s="15">
        <f>IF(I1264&lt;&gt;FALSE,VLOOKUP(H1264,internet_municipalities!$B$2:$W$226,22,FALSE),"NO INTERNET")</f>
        <v>2287</v>
      </c>
      <c r="P1264" s="16" t="str">
        <f t="shared" si="80"/>
        <v>Lost</v>
      </c>
    </row>
    <row r="1265" spans="1:16" x14ac:dyDescent="0.2">
      <c r="A1265">
        <v>10474</v>
      </c>
      <c r="B1265" t="b">
        <v>0</v>
      </c>
      <c r="C1265" t="s">
        <v>1463</v>
      </c>
      <c r="D1265" t="s">
        <v>4491</v>
      </c>
      <c r="E1265">
        <v>937</v>
      </c>
      <c r="F1265" t="s">
        <v>1460</v>
      </c>
      <c r="G1265" t="b">
        <v>0</v>
      </c>
      <c r="H1265" t="str">
        <f>VLOOKUP(A1265,all_municipalities!$A$2:$M$445,2,FALSE)</f>
        <v>North Stormont, Township of</v>
      </c>
      <c r="I1265" t="b">
        <f>VLOOKUP(A1265,all_municipalities!$A$2:$M$445,9,FALSE)</f>
        <v>1</v>
      </c>
      <c r="J1265" t="b">
        <f>VLOOKUP(A1265,all_municipalities!$A$2:$M$445,13, FALSE)</f>
        <v>1</v>
      </c>
      <c r="K1265" t="str">
        <f t="shared" si="77"/>
        <v>NONE</v>
      </c>
      <c r="L1265">
        <v>4</v>
      </c>
      <c r="M1265" t="str">
        <f t="shared" si="78"/>
        <v>10474 Councillor</v>
      </c>
      <c r="N1265" s="6" t="str">
        <f t="shared" si="79"/>
        <v>10474 Councillor</v>
      </c>
      <c r="O1265" s="15">
        <f>IF(I1265&lt;&gt;FALSE,VLOOKUP(H1265,internet_municipalities!$B$2:$W$226,22,FALSE),"NO INTERNET")</f>
        <v>2287</v>
      </c>
      <c r="P1265" s="16" t="str">
        <f t="shared" si="80"/>
        <v>Lost</v>
      </c>
    </row>
    <row r="1266" spans="1:16" x14ac:dyDescent="0.2">
      <c r="A1266">
        <v>10474</v>
      </c>
      <c r="B1266" t="b">
        <v>0</v>
      </c>
      <c r="C1266" t="s">
        <v>1463</v>
      </c>
      <c r="D1266" t="s">
        <v>4492</v>
      </c>
      <c r="E1266">
        <v>941</v>
      </c>
      <c r="F1266" t="s">
        <v>1460</v>
      </c>
      <c r="G1266" t="b">
        <v>0</v>
      </c>
      <c r="H1266" t="str">
        <f>VLOOKUP(A1266,all_municipalities!$A$2:$M$445,2,FALSE)</f>
        <v>North Stormont, Township of</v>
      </c>
      <c r="I1266" t="b">
        <f>VLOOKUP(A1266,all_municipalities!$A$2:$M$445,9,FALSE)</f>
        <v>1</v>
      </c>
      <c r="J1266" t="b">
        <f>VLOOKUP(A1266,all_municipalities!$A$2:$M$445,13, FALSE)</f>
        <v>1</v>
      </c>
      <c r="K1266" t="str">
        <f t="shared" si="77"/>
        <v>NONE</v>
      </c>
      <c r="L1266">
        <v>4</v>
      </c>
      <c r="M1266" t="str">
        <f t="shared" si="78"/>
        <v>10474 Councillor</v>
      </c>
      <c r="N1266" s="6" t="str">
        <f t="shared" si="79"/>
        <v>10474 Councillor</v>
      </c>
      <c r="O1266" s="15">
        <f>IF(I1266&lt;&gt;FALSE,VLOOKUP(H1266,internet_municipalities!$B$2:$W$226,22,FALSE),"NO INTERNET")</f>
        <v>2287</v>
      </c>
      <c r="P1266" s="16" t="str">
        <f t="shared" si="80"/>
        <v>Lost</v>
      </c>
    </row>
    <row r="1267" spans="1:16" x14ac:dyDescent="0.2">
      <c r="A1267">
        <v>10474</v>
      </c>
      <c r="B1267" t="b">
        <v>0</v>
      </c>
      <c r="C1267" t="s">
        <v>1463</v>
      </c>
      <c r="D1267" t="s">
        <v>4493</v>
      </c>
      <c r="E1267">
        <v>867</v>
      </c>
      <c r="F1267" t="s">
        <v>1460</v>
      </c>
      <c r="G1267" t="b">
        <v>0</v>
      </c>
      <c r="H1267" t="str">
        <f>VLOOKUP(A1267,all_municipalities!$A$2:$M$445,2,FALSE)</f>
        <v>North Stormont, Township of</v>
      </c>
      <c r="I1267" t="b">
        <f>VLOOKUP(A1267,all_municipalities!$A$2:$M$445,9,FALSE)</f>
        <v>1</v>
      </c>
      <c r="J1267" t="b">
        <f>VLOOKUP(A1267,all_municipalities!$A$2:$M$445,13, FALSE)</f>
        <v>1</v>
      </c>
      <c r="K1267" t="str">
        <f t="shared" si="77"/>
        <v>NONE</v>
      </c>
      <c r="L1267">
        <v>4</v>
      </c>
      <c r="M1267" t="str">
        <f t="shared" si="78"/>
        <v>10474 Councillor</v>
      </c>
      <c r="N1267" s="6" t="str">
        <f t="shared" si="79"/>
        <v>10474 Councillor</v>
      </c>
      <c r="O1267" s="15">
        <f>IF(I1267&lt;&gt;FALSE,VLOOKUP(H1267,internet_municipalities!$B$2:$W$226,22,FALSE),"NO INTERNET")</f>
        <v>2287</v>
      </c>
      <c r="P1267" s="16" t="str">
        <f t="shared" si="80"/>
        <v>Lost</v>
      </c>
    </row>
    <row r="1268" spans="1:16" x14ac:dyDescent="0.2">
      <c r="A1268">
        <v>10482</v>
      </c>
      <c r="B1268" t="b">
        <v>1</v>
      </c>
      <c r="C1268" t="s">
        <v>1463</v>
      </c>
      <c r="D1268" t="s">
        <v>4568</v>
      </c>
      <c r="E1268">
        <v>1220</v>
      </c>
      <c r="F1268">
        <v>396</v>
      </c>
      <c r="G1268" t="b">
        <v>0</v>
      </c>
      <c r="H1268" t="str">
        <f>VLOOKUP(A1268,all_municipalities!$A$2:$M$445,2,FALSE)</f>
        <v>Oliver Paipoonge, Municipality of</v>
      </c>
      <c r="I1268" t="b">
        <f>VLOOKUP(A1268,all_municipalities!$A$2:$M$445,9,FALSE)</f>
        <v>1</v>
      </c>
      <c r="J1268" t="b">
        <f>VLOOKUP(A1268,all_municipalities!$A$2:$M$445,13, FALSE)</f>
        <v>1</v>
      </c>
      <c r="K1268" t="str">
        <f t="shared" si="77"/>
        <v>LOW</v>
      </c>
      <c r="L1268">
        <v>4</v>
      </c>
      <c r="M1268" t="str">
        <f t="shared" si="78"/>
        <v>10482 Councillor</v>
      </c>
      <c r="N1268" s="6" t="str">
        <f t="shared" si="79"/>
        <v>10482 Councillor</v>
      </c>
      <c r="O1268" s="15">
        <f>IF(I1268&lt;&gt;FALSE,VLOOKUP(H1268,internet_municipalities!$B$2:$W$226,22,FALSE),"NO INTERNET")</f>
        <v>2836</v>
      </c>
      <c r="P1268" s="16">
        <f t="shared" si="80"/>
        <v>0.13963328631875882</v>
      </c>
    </row>
    <row r="1269" spans="1:16" x14ac:dyDescent="0.2">
      <c r="A1269">
        <v>10482</v>
      </c>
      <c r="B1269" t="b">
        <v>1</v>
      </c>
      <c r="C1269" t="s">
        <v>1463</v>
      </c>
      <c r="D1269" t="s">
        <v>4569</v>
      </c>
      <c r="E1269">
        <v>1614</v>
      </c>
      <c r="F1269">
        <v>790</v>
      </c>
      <c r="G1269" t="b">
        <v>0</v>
      </c>
      <c r="H1269" t="str">
        <f>VLOOKUP(A1269,all_municipalities!$A$2:$M$445,2,FALSE)</f>
        <v>Oliver Paipoonge, Municipality of</v>
      </c>
      <c r="I1269" t="b">
        <f>VLOOKUP(A1269,all_municipalities!$A$2:$M$445,9,FALSE)</f>
        <v>1</v>
      </c>
      <c r="J1269" t="b">
        <f>VLOOKUP(A1269,all_municipalities!$A$2:$M$445,13, FALSE)</f>
        <v>1</v>
      </c>
      <c r="K1269" t="str">
        <f t="shared" si="77"/>
        <v>LOW</v>
      </c>
      <c r="L1269">
        <v>4</v>
      </c>
      <c r="M1269" t="str">
        <f t="shared" si="78"/>
        <v>10482 Councillor</v>
      </c>
      <c r="N1269" s="6" t="str">
        <f t="shared" si="79"/>
        <v>10482 Councillor</v>
      </c>
      <c r="O1269" s="15">
        <f>IF(I1269&lt;&gt;FALSE,VLOOKUP(H1269,internet_municipalities!$B$2:$W$226,22,FALSE),"NO INTERNET")</f>
        <v>2836</v>
      </c>
      <c r="P1269" s="16">
        <f t="shared" si="80"/>
        <v>0.27856135401974613</v>
      </c>
    </row>
    <row r="1270" spans="1:16" x14ac:dyDescent="0.2">
      <c r="A1270">
        <v>10482</v>
      </c>
      <c r="B1270" t="b">
        <v>1</v>
      </c>
      <c r="C1270" t="s">
        <v>1463</v>
      </c>
      <c r="D1270" t="s">
        <v>4570</v>
      </c>
      <c r="E1270">
        <v>1510</v>
      </c>
      <c r="F1270">
        <v>686</v>
      </c>
      <c r="G1270" t="b">
        <v>0</v>
      </c>
      <c r="H1270" t="str">
        <f>VLOOKUP(A1270,all_municipalities!$A$2:$M$445,2,FALSE)</f>
        <v>Oliver Paipoonge, Municipality of</v>
      </c>
      <c r="I1270" t="b">
        <f>VLOOKUP(A1270,all_municipalities!$A$2:$M$445,9,FALSE)</f>
        <v>1</v>
      </c>
      <c r="J1270" t="b">
        <f>VLOOKUP(A1270,all_municipalities!$A$2:$M$445,13, FALSE)</f>
        <v>1</v>
      </c>
      <c r="K1270" t="str">
        <f t="shared" si="77"/>
        <v>LOW</v>
      </c>
      <c r="L1270">
        <v>4</v>
      </c>
      <c r="M1270" t="str">
        <f t="shared" si="78"/>
        <v>10482 Councillor</v>
      </c>
      <c r="N1270" s="6" t="str">
        <f t="shared" si="79"/>
        <v>10482 Councillor</v>
      </c>
      <c r="O1270" s="15">
        <f>IF(I1270&lt;&gt;FALSE,VLOOKUP(H1270,internet_municipalities!$B$2:$W$226,22,FALSE),"NO INTERNET")</f>
        <v>2836</v>
      </c>
      <c r="P1270" s="16">
        <f t="shared" si="80"/>
        <v>0.24188998589562766</v>
      </c>
    </row>
    <row r="1271" spans="1:16" x14ac:dyDescent="0.2">
      <c r="A1271">
        <v>10482</v>
      </c>
      <c r="B1271" t="b">
        <v>1</v>
      </c>
      <c r="C1271" t="s">
        <v>1463</v>
      </c>
      <c r="D1271" t="s">
        <v>4571</v>
      </c>
      <c r="E1271">
        <v>1240</v>
      </c>
      <c r="F1271">
        <v>416</v>
      </c>
      <c r="G1271" t="b">
        <v>0</v>
      </c>
      <c r="H1271" t="str">
        <f>VLOOKUP(A1271,all_municipalities!$A$2:$M$445,2,FALSE)</f>
        <v>Oliver Paipoonge, Municipality of</v>
      </c>
      <c r="I1271" t="b">
        <f>VLOOKUP(A1271,all_municipalities!$A$2:$M$445,9,FALSE)</f>
        <v>1</v>
      </c>
      <c r="J1271" t="b">
        <f>VLOOKUP(A1271,all_municipalities!$A$2:$M$445,13, FALSE)</f>
        <v>1</v>
      </c>
      <c r="K1271" t="str">
        <f t="shared" si="77"/>
        <v>LOW</v>
      </c>
      <c r="L1271">
        <v>4</v>
      </c>
      <c r="M1271" t="str">
        <f t="shared" si="78"/>
        <v>10482 Councillor</v>
      </c>
      <c r="N1271" s="6" t="str">
        <f t="shared" si="79"/>
        <v>10482 Councillor</v>
      </c>
      <c r="O1271" s="15">
        <f>IF(I1271&lt;&gt;FALSE,VLOOKUP(H1271,internet_municipalities!$B$2:$W$226,22,FALSE),"NO INTERNET")</f>
        <v>2836</v>
      </c>
      <c r="P1271" s="16">
        <f t="shared" si="80"/>
        <v>0.1466854724964739</v>
      </c>
    </row>
    <row r="1272" spans="1:16" x14ac:dyDescent="0.2">
      <c r="A1272">
        <v>10482</v>
      </c>
      <c r="B1272" t="b">
        <v>0</v>
      </c>
      <c r="C1272" t="s">
        <v>1463</v>
      </c>
      <c r="D1272" t="s">
        <v>4572</v>
      </c>
      <c r="E1272">
        <v>824</v>
      </c>
      <c r="F1272" t="s">
        <v>1460</v>
      </c>
      <c r="G1272" t="b">
        <v>0</v>
      </c>
      <c r="H1272" t="str">
        <f>VLOOKUP(A1272,all_municipalities!$A$2:$M$445,2,FALSE)</f>
        <v>Oliver Paipoonge, Municipality of</v>
      </c>
      <c r="I1272" t="b">
        <f>VLOOKUP(A1272,all_municipalities!$A$2:$M$445,9,FALSE)</f>
        <v>1</v>
      </c>
      <c r="J1272" t="b">
        <f>VLOOKUP(A1272,all_municipalities!$A$2:$M$445,13, FALSE)</f>
        <v>1</v>
      </c>
      <c r="K1272" t="str">
        <f t="shared" si="77"/>
        <v>NONE</v>
      </c>
      <c r="L1272">
        <v>4</v>
      </c>
      <c r="M1272" t="str">
        <f t="shared" si="78"/>
        <v>10482 Councillor</v>
      </c>
      <c r="N1272" s="6" t="str">
        <f t="shared" si="79"/>
        <v>10482 Councillor</v>
      </c>
      <c r="O1272" s="15">
        <f>IF(I1272&lt;&gt;FALSE,VLOOKUP(H1272,internet_municipalities!$B$2:$W$226,22,FALSE),"NO INTERNET")</f>
        <v>2836</v>
      </c>
      <c r="P1272" s="16" t="str">
        <f t="shared" si="80"/>
        <v>Lost</v>
      </c>
    </row>
    <row r="1273" spans="1:16" x14ac:dyDescent="0.2">
      <c r="A1273">
        <v>10482</v>
      </c>
      <c r="B1273" t="b">
        <v>0</v>
      </c>
      <c r="C1273" t="s">
        <v>1463</v>
      </c>
      <c r="D1273" t="s">
        <v>4573</v>
      </c>
      <c r="E1273">
        <v>739</v>
      </c>
      <c r="F1273" t="s">
        <v>1460</v>
      </c>
      <c r="G1273" t="b">
        <v>0</v>
      </c>
      <c r="H1273" t="str">
        <f>VLOOKUP(A1273,all_municipalities!$A$2:$M$445,2,FALSE)</f>
        <v>Oliver Paipoonge, Municipality of</v>
      </c>
      <c r="I1273" t="b">
        <f>VLOOKUP(A1273,all_municipalities!$A$2:$M$445,9,FALSE)</f>
        <v>1</v>
      </c>
      <c r="J1273" t="b">
        <f>VLOOKUP(A1273,all_municipalities!$A$2:$M$445,13, FALSE)</f>
        <v>1</v>
      </c>
      <c r="K1273" t="str">
        <f t="shared" si="77"/>
        <v>NONE</v>
      </c>
      <c r="L1273">
        <v>4</v>
      </c>
      <c r="M1273" t="str">
        <f t="shared" si="78"/>
        <v>10482 Councillor</v>
      </c>
      <c r="N1273" s="6" t="str">
        <f t="shared" si="79"/>
        <v>10482 Councillor</v>
      </c>
      <c r="O1273" s="15">
        <f>IF(I1273&lt;&gt;FALSE,VLOOKUP(H1273,internet_municipalities!$B$2:$W$226,22,FALSE),"NO INTERNET")</f>
        <v>2836</v>
      </c>
      <c r="P1273" s="16" t="str">
        <f t="shared" si="80"/>
        <v>Lost</v>
      </c>
    </row>
    <row r="1274" spans="1:16" x14ac:dyDescent="0.2">
      <c r="A1274">
        <v>10482</v>
      </c>
      <c r="B1274" t="b">
        <v>0</v>
      </c>
      <c r="C1274" t="s">
        <v>1463</v>
      </c>
      <c r="D1274" t="s">
        <v>4574</v>
      </c>
      <c r="E1274">
        <v>623</v>
      </c>
      <c r="F1274" t="s">
        <v>1460</v>
      </c>
      <c r="G1274" t="b">
        <v>0</v>
      </c>
      <c r="H1274" t="str">
        <f>VLOOKUP(A1274,all_municipalities!$A$2:$M$445,2,FALSE)</f>
        <v>Oliver Paipoonge, Municipality of</v>
      </c>
      <c r="I1274" t="b">
        <f>VLOOKUP(A1274,all_municipalities!$A$2:$M$445,9,FALSE)</f>
        <v>1</v>
      </c>
      <c r="J1274" t="b">
        <f>VLOOKUP(A1274,all_municipalities!$A$2:$M$445,13, FALSE)</f>
        <v>1</v>
      </c>
      <c r="K1274" t="str">
        <f t="shared" si="77"/>
        <v>NONE</v>
      </c>
      <c r="L1274">
        <v>4</v>
      </c>
      <c r="M1274" t="str">
        <f t="shared" si="78"/>
        <v>10482 Councillor</v>
      </c>
      <c r="N1274" s="6" t="str">
        <f t="shared" si="79"/>
        <v>10482 Councillor</v>
      </c>
      <c r="O1274" s="15">
        <f>IF(I1274&lt;&gt;FALSE,VLOOKUP(H1274,internet_municipalities!$B$2:$W$226,22,FALSE),"NO INTERNET")</f>
        <v>2836</v>
      </c>
      <c r="P1274" s="16" t="str">
        <f t="shared" si="80"/>
        <v>Lost</v>
      </c>
    </row>
    <row r="1275" spans="1:16" x14ac:dyDescent="0.2">
      <c r="A1275">
        <v>17909</v>
      </c>
      <c r="B1275" t="b">
        <v>1</v>
      </c>
      <c r="C1275" t="s">
        <v>1463</v>
      </c>
      <c r="D1275" t="s">
        <v>5368</v>
      </c>
      <c r="E1275">
        <v>2269</v>
      </c>
      <c r="F1275">
        <v>617</v>
      </c>
      <c r="G1275" t="b">
        <v>0</v>
      </c>
      <c r="H1275" t="str">
        <f>VLOOKUP(A1275,all_municipalities!$A$2:$M$445,2,FALSE)</f>
        <v>South Bruce Peninsula, Town of</v>
      </c>
      <c r="I1275" t="b">
        <f>VLOOKUP(A1275,all_municipalities!$A$2:$M$445,9,FALSE)</f>
        <v>1</v>
      </c>
      <c r="J1275" t="b">
        <f>VLOOKUP(A1275,all_municipalities!$A$2:$M$445,13, FALSE)</f>
        <v>1</v>
      </c>
      <c r="K1275" t="str">
        <f t="shared" si="77"/>
        <v>LOW</v>
      </c>
      <c r="L1275">
        <v>4</v>
      </c>
      <c r="M1275" t="str">
        <f t="shared" si="78"/>
        <v>17909 Councillor</v>
      </c>
      <c r="N1275" s="6" t="str">
        <f t="shared" si="79"/>
        <v>17909 Councillor</v>
      </c>
      <c r="O1275" s="15">
        <f>IF(I1275&lt;&gt;FALSE,VLOOKUP(H1275,internet_municipalities!$B$2:$W$226,22,FALSE),"NO INTERNET")</f>
        <v>7566</v>
      </c>
      <c r="P1275" s="16">
        <f t="shared" si="80"/>
        <v>8.1549035157282582E-2</v>
      </c>
    </row>
    <row r="1276" spans="1:16" x14ac:dyDescent="0.2">
      <c r="A1276">
        <v>17909</v>
      </c>
      <c r="B1276" t="b">
        <v>1</v>
      </c>
      <c r="C1276" t="s">
        <v>1463</v>
      </c>
      <c r="D1276" t="s">
        <v>5369</v>
      </c>
      <c r="E1276">
        <v>2371</v>
      </c>
      <c r="F1276">
        <v>719</v>
      </c>
      <c r="G1276" t="b">
        <v>0</v>
      </c>
      <c r="H1276" t="str">
        <f>VLOOKUP(A1276,all_municipalities!$A$2:$M$445,2,FALSE)</f>
        <v>South Bruce Peninsula, Town of</v>
      </c>
      <c r="I1276" t="b">
        <f>VLOOKUP(A1276,all_municipalities!$A$2:$M$445,9,FALSE)</f>
        <v>1</v>
      </c>
      <c r="J1276" t="b">
        <f>VLOOKUP(A1276,all_municipalities!$A$2:$M$445,13, FALSE)</f>
        <v>1</v>
      </c>
      <c r="K1276" t="str">
        <f t="shared" si="77"/>
        <v>LOW</v>
      </c>
      <c r="L1276">
        <v>4</v>
      </c>
      <c r="M1276" t="str">
        <f t="shared" si="78"/>
        <v>17909 Councillor</v>
      </c>
      <c r="N1276" s="6" t="str">
        <f t="shared" si="79"/>
        <v>17909 Councillor</v>
      </c>
      <c r="O1276" s="15">
        <f>IF(I1276&lt;&gt;FALSE,VLOOKUP(H1276,internet_municipalities!$B$2:$W$226,22,FALSE),"NO INTERNET")</f>
        <v>7566</v>
      </c>
      <c r="P1276" s="16">
        <f t="shared" si="80"/>
        <v>9.503039915411049E-2</v>
      </c>
    </row>
    <row r="1277" spans="1:16" x14ac:dyDescent="0.2">
      <c r="A1277">
        <v>17909</v>
      </c>
      <c r="B1277" t="b">
        <v>1</v>
      </c>
      <c r="C1277" t="s">
        <v>1463</v>
      </c>
      <c r="D1277" t="s">
        <v>5370</v>
      </c>
      <c r="E1277">
        <v>2188</v>
      </c>
      <c r="F1277">
        <v>536</v>
      </c>
      <c r="G1277" t="b">
        <v>0</v>
      </c>
      <c r="H1277" t="str">
        <f>VLOOKUP(A1277,all_municipalities!$A$2:$M$445,2,FALSE)</f>
        <v>South Bruce Peninsula, Town of</v>
      </c>
      <c r="I1277" t="b">
        <f>VLOOKUP(A1277,all_municipalities!$A$2:$M$445,9,FALSE)</f>
        <v>1</v>
      </c>
      <c r="J1277" t="b">
        <f>VLOOKUP(A1277,all_municipalities!$A$2:$M$445,13, FALSE)</f>
        <v>1</v>
      </c>
      <c r="K1277" t="str">
        <f t="shared" si="77"/>
        <v>LOW</v>
      </c>
      <c r="L1277">
        <v>4</v>
      </c>
      <c r="M1277" t="str">
        <f t="shared" si="78"/>
        <v>17909 Councillor</v>
      </c>
      <c r="N1277" s="6" t="str">
        <f t="shared" si="79"/>
        <v>17909 Councillor</v>
      </c>
      <c r="O1277" s="15">
        <f>IF(I1277&lt;&gt;FALSE,VLOOKUP(H1277,internet_municipalities!$B$2:$W$226,22,FALSE),"NO INTERNET")</f>
        <v>7566</v>
      </c>
      <c r="P1277" s="16">
        <f t="shared" si="80"/>
        <v>7.0843246100978058E-2</v>
      </c>
    </row>
    <row r="1278" spans="1:16" x14ac:dyDescent="0.2">
      <c r="A1278">
        <v>17909</v>
      </c>
      <c r="B1278" t="b">
        <v>1</v>
      </c>
      <c r="C1278" t="s">
        <v>1479</v>
      </c>
      <c r="D1278" t="s">
        <v>5371</v>
      </c>
      <c r="E1278">
        <v>2139</v>
      </c>
      <c r="F1278">
        <v>462</v>
      </c>
      <c r="G1278" t="b">
        <v>0</v>
      </c>
      <c r="H1278" t="str">
        <f>VLOOKUP(A1278,all_municipalities!$A$2:$M$445,2,FALSE)</f>
        <v>South Bruce Peninsula, Town of</v>
      </c>
      <c r="I1278" t="b">
        <f>VLOOKUP(A1278,all_municipalities!$A$2:$M$445,9,FALSE)</f>
        <v>1</v>
      </c>
      <c r="J1278" t="b">
        <f>VLOOKUP(A1278,all_municipalities!$A$2:$M$445,13, FALSE)</f>
        <v>1</v>
      </c>
      <c r="K1278" t="str">
        <f t="shared" si="77"/>
        <v>LOW</v>
      </c>
      <c r="L1278">
        <v>4</v>
      </c>
      <c r="M1278" t="str">
        <f t="shared" si="78"/>
        <v>17909 Deputy Mayor</v>
      </c>
      <c r="N1278" s="6" t="str">
        <f t="shared" si="79"/>
        <v>17909 Deputy Mayor</v>
      </c>
      <c r="O1278" s="15">
        <f>IF(I1278&lt;&gt;FALSE,VLOOKUP(H1278,internet_municipalities!$B$2:$W$226,22,FALSE),"NO INTERNET")</f>
        <v>7566</v>
      </c>
      <c r="P1278" s="16">
        <f t="shared" si="80"/>
        <v>6.1062648691514669E-2</v>
      </c>
    </row>
    <row r="1279" spans="1:16" x14ac:dyDescent="0.2">
      <c r="A1279">
        <v>17909</v>
      </c>
      <c r="B1279" t="b">
        <v>0</v>
      </c>
      <c r="C1279" t="s">
        <v>1479</v>
      </c>
      <c r="D1279" t="s">
        <v>5372</v>
      </c>
      <c r="E1279">
        <v>1633</v>
      </c>
      <c r="F1279" t="s">
        <v>1460</v>
      </c>
      <c r="G1279" t="b">
        <v>0</v>
      </c>
      <c r="H1279" t="str">
        <f>VLOOKUP(A1279,all_municipalities!$A$2:$M$445,2,FALSE)</f>
        <v>South Bruce Peninsula, Town of</v>
      </c>
      <c r="I1279" t="b">
        <f>VLOOKUP(A1279,all_municipalities!$A$2:$M$445,9,FALSE)</f>
        <v>1</v>
      </c>
      <c r="J1279" t="b">
        <f>VLOOKUP(A1279,all_municipalities!$A$2:$M$445,13, FALSE)</f>
        <v>1</v>
      </c>
      <c r="K1279" t="str">
        <f t="shared" si="77"/>
        <v>NONE</v>
      </c>
      <c r="L1279">
        <v>4</v>
      </c>
      <c r="M1279" t="str">
        <f t="shared" si="78"/>
        <v>17909 Deputy Mayor</v>
      </c>
      <c r="N1279" s="6" t="str">
        <f t="shared" si="79"/>
        <v>17909 Deputy Mayor</v>
      </c>
      <c r="O1279" s="15">
        <f>IF(I1279&lt;&gt;FALSE,VLOOKUP(H1279,internet_municipalities!$B$2:$W$226,22,FALSE),"NO INTERNET")</f>
        <v>7566</v>
      </c>
      <c r="P1279" s="16" t="str">
        <f t="shared" si="80"/>
        <v>Lost</v>
      </c>
    </row>
    <row r="1280" spans="1:16" x14ac:dyDescent="0.2">
      <c r="A1280">
        <v>17909</v>
      </c>
      <c r="B1280" t="b">
        <v>0</v>
      </c>
      <c r="C1280" t="s">
        <v>1479</v>
      </c>
      <c r="D1280" t="s">
        <v>5373</v>
      </c>
      <c r="E1280">
        <v>1677</v>
      </c>
      <c r="F1280" t="s">
        <v>1460</v>
      </c>
      <c r="G1280" t="b">
        <v>0</v>
      </c>
      <c r="H1280" t="str">
        <f>VLOOKUP(A1280,all_municipalities!$A$2:$M$445,2,FALSE)</f>
        <v>South Bruce Peninsula, Town of</v>
      </c>
      <c r="I1280" t="b">
        <f>VLOOKUP(A1280,all_municipalities!$A$2:$M$445,9,FALSE)</f>
        <v>1</v>
      </c>
      <c r="J1280" t="b">
        <f>VLOOKUP(A1280,all_municipalities!$A$2:$M$445,13, FALSE)</f>
        <v>1</v>
      </c>
      <c r="K1280" t="str">
        <f t="shared" si="77"/>
        <v>NONE</v>
      </c>
      <c r="L1280">
        <v>4</v>
      </c>
      <c r="M1280" t="str">
        <f t="shared" si="78"/>
        <v>17909 Deputy Mayor</v>
      </c>
      <c r="N1280" s="6" t="str">
        <f t="shared" si="79"/>
        <v>17909 Deputy Mayor</v>
      </c>
      <c r="O1280" s="15">
        <f>IF(I1280&lt;&gt;FALSE,VLOOKUP(H1280,internet_municipalities!$B$2:$W$226,22,FALSE),"NO INTERNET")</f>
        <v>7566</v>
      </c>
      <c r="P1280" s="16" t="str">
        <f t="shared" si="80"/>
        <v>Lost</v>
      </c>
    </row>
    <row r="1281" spans="1:16" x14ac:dyDescent="0.2">
      <c r="A1281">
        <v>17909</v>
      </c>
      <c r="B1281" t="b">
        <v>0</v>
      </c>
      <c r="C1281" t="s">
        <v>1463</v>
      </c>
      <c r="D1281" t="s">
        <v>5374</v>
      </c>
      <c r="E1281">
        <v>437</v>
      </c>
      <c r="F1281" t="s">
        <v>1460</v>
      </c>
      <c r="G1281" t="b">
        <v>0</v>
      </c>
      <c r="H1281" t="str">
        <f>VLOOKUP(A1281,all_municipalities!$A$2:$M$445,2,FALSE)</f>
        <v>South Bruce Peninsula, Town of</v>
      </c>
      <c r="I1281" t="b">
        <f>VLOOKUP(A1281,all_municipalities!$A$2:$M$445,9,FALSE)</f>
        <v>1</v>
      </c>
      <c r="J1281" t="b">
        <f>VLOOKUP(A1281,all_municipalities!$A$2:$M$445,13, FALSE)</f>
        <v>1</v>
      </c>
      <c r="K1281" t="str">
        <f t="shared" si="77"/>
        <v>NONE</v>
      </c>
      <c r="L1281">
        <v>4</v>
      </c>
      <c r="M1281" t="str">
        <f t="shared" si="78"/>
        <v>17909 Councillor</v>
      </c>
      <c r="N1281" s="6" t="str">
        <f t="shared" si="79"/>
        <v>17909 Councillor</v>
      </c>
      <c r="O1281" s="15">
        <f>IF(I1281&lt;&gt;FALSE,VLOOKUP(H1281,internet_municipalities!$B$2:$W$226,22,FALSE),"NO INTERNET")</f>
        <v>7566</v>
      </c>
      <c r="P1281" s="16" t="str">
        <f t="shared" si="80"/>
        <v>Lost</v>
      </c>
    </row>
    <row r="1282" spans="1:16" x14ac:dyDescent="0.2">
      <c r="A1282">
        <v>17909</v>
      </c>
      <c r="B1282" t="b">
        <v>0</v>
      </c>
      <c r="C1282" t="s">
        <v>1463</v>
      </c>
      <c r="D1282" t="s">
        <v>5375</v>
      </c>
      <c r="E1282">
        <v>1652</v>
      </c>
      <c r="F1282" t="s">
        <v>1460</v>
      </c>
      <c r="G1282" t="b">
        <v>0</v>
      </c>
      <c r="H1282" t="str">
        <f>VLOOKUP(A1282,all_municipalities!$A$2:$M$445,2,FALSE)</f>
        <v>South Bruce Peninsula, Town of</v>
      </c>
      <c r="I1282" t="b">
        <f>VLOOKUP(A1282,all_municipalities!$A$2:$M$445,9,FALSE)</f>
        <v>1</v>
      </c>
      <c r="J1282" t="b">
        <f>VLOOKUP(A1282,all_municipalities!$A$2:$M$445,13, FALSE)</f>
        <v>1</v>
      </c>
      <c r="K1282" t="str">
        <f t="shared" ref="K1282:K1345" si="81">IF(J1282=TRUE,IF(F1282&lt;=10,"HIGH",IF(F1282&lt;=100,"MID",IF(F1282&lt;=1000,"LOW","NONE"))),"NONE")</f>
        <v>NONE</v>
      </c>
      <c r="L1282">
        <v>4</v>
      </c>
      <c r="M1282" t="str">
        <f t="shared" ref="M1282:M1345" si="82">CONCATENATE(A1282, " ",C1282)</f>
        <v>17909 Councillor</v>
      </c>
      <c r="N1282" s="6" t="str">
        <f t="shared" si="79"/>
        <v>17909 Councillor</v>
      </c>
      <c r="O1282" s="15">
        <f>IF(I1282&lt;&gt;FALSE,VLOOKUP(H1282,internet_municipalities!$B$2:$W$226,22,FALSE),"NO INTERNET")</f>
        <v>7566</v>
      </c>
      <c r="P1282" s="16" t="str">
        <f t="shared" si="80"/>
        <v>Lost</v>
      </c>
    </row>
    <row r="1283" spans="1:16" x14ac:dyDescent="0.2">
      <c r="A1283">
        <v>17909</v>
      </c>
      <c r="B1283" t="b">
        <v>0</v>
      </c>
      <c r="C1283" t="s">
        <v>1463</v>
      </c>
      <c r="D1283" t="s">
        <v>5376</v>
      </c>
      <c r="E1283">
        <v>1392</v>
      </c>
      <c r="F1283" t="s">
        <v>1460</v>
      </c>
      <c r="G1283" t="b">
        <v>0</v>
      </c>
      <c r="H1283" t="str">
        <f>VLOOKUP(A1283,all_municipalities!$A$2:$M$445,2,FALSE)</f>
        <v>South Bruce Peninsula, Town of</v>
      </c>
      <c r="I1283" t="b">
        <f>VLOOKUP(A1283,all_municipalities!$A$2:$M$445,9,FALSE)</f>
        <v>1</v>
      </c>
      <c r="J1283" t="b">
        <f>VLOOKUP(A1283,all_municipalities!$A$2:$M$445,13, FALSE)</f>
        <v>1</v>
      </c>
      <c r="K1283" t="str">
        <f t="shared" si="81"/>
        <v>NONE</v>
      </c>
      <c r="L1283">
        <v>4</v>
      </c>
      <c r="M1283" t="str">
        <f t="shared" si="82"/>
        <v>17909 Councillor</v>
      </c>
      <c r="N1283" s="6" t="str">
        <f t="shared" ref="N1283:N1346" si="83">IF(I1283,M1283,"")</f>
        <v>17909 Councillor</v>
      </c>
      <c r="O1283" s="15">
        <f>IF(I1283&lt;&gt;FALSE,VLOOKUP(H1283,internet_municipalities!$B$2:$W$226,22,FALSE),"NO INTERNET")</f>
        <v>7566</v>
      </c>
      <c r="P1283" s="16" t="str">
        <f t="shared" si="80"/>
        <v>Lost</v>
      </c>
    </row>
    <row r="1284" spans="1:16" x14ac:dyDescent="0.2">
      <c r="A1284">
        <v>17909</v>
      </c>
      <c r="B1284" t="b">
        <v>0</v>
      </c>
      <c r="C1284" t="s">
        <v>1463</v>
      </c>
      <c r="D1284" t="s">
        <v>5377</v>
      </c>
      <c r="E1284">
        <v>667</v>
      </c>
      <c r="F1284" t="s">
        <v>1460</v>
      </c>
      <c r="G1284" t="b">
        <v>0</v>
      </c>
      <c r="H1284" t="str">
        <f>VLOOKUP(A1284,all_municipalities!$A$2:$M$445,2,FALSE)</f>
        <v>South Bruce Peninsula, Town of</v>
      </c>
      <c r="I1284" t="b">
        <f>VLOOKUP(A1284,all_municipalities!$A$2:$M$445,9,FALSE)</f>
        <v>1</v>
      </c>
      <c r="J1284" t="b">
        <f>VLOOKUP(A1284,all_municipalities!$A$2:$M$445,13, FALSE)</f>
        <v>1</v>
      </c>
      <c r="K1284" t="str">
        <f t="shared" si="81"/>
        <v>NONE</v>
      </c>
      <c r="L1284">
        <v>4</v>
      </c>
      <c r="M1284" t="str">
        <f t="shared" si="82"/>
        <v>17909 Councillor</v>
      </c>
      <c r="N1284" s="6" t="str">
        <f t="shared" si="83"/>
        <v>17909 Councillor</v>
      </c>
      <c r="O1284" s="15">
        <f>IF(I1284&lt;&gt;FALSE,VLOOKUP(H1284,internet_municipalities!$B$2:$W$226,22,FALSE),"NO INTERNET")</f>
        <v>7566</v>
      </c>
      <c r="P1284" s="16" t="str">
        <f t="shared" si="80"/>
        <v>Lost</v>
      </c>
    </row>
    <row r="1285" spans="1:16" x14ac:dyDescent="0.2">
      <c r="A1285">
        <v>17909</v>
      </c>
      <c r="B1285" t="b">
        <v>0</v>
      </c>
      <c r="C1285" t="s">
        <v>1463</v>
      </c>
      <c r="D1285" t="s">
        <v>5378</v>
      </c>
      <c r="E1285">
        <v>382</v>
      </c>
      <c r="F1285" t="s">
        <v>1460</v>
      </c>
      <c r="G1285" t="b">
        <v>0</v>
      </c>
      <c r="H1285" t="str">
        <f>VLOOKUP(A1285,all_municipalities!$A$2:$M$445,2,FALSE)</f>
        <v>South Bruce Peninsula, Town of</v>
      </c>
      <c r="I1285" t="b">
        <f>VLOOKUP(A1285,all_municipalities!$A$2:$M$445,9,FALSE)</f>
        <v>1</v>
      </c>
      <c r="J1285" t="b">
        <f>VLOOKUP(A1285,all_municipalities!$A$2:$M$445,13, FALSE)</f>
        <v>1</v>
      </c>
      <c r="K1285" t="str">
        <f t="shared" si="81"/>
        <v>NONE</v>
      </c>
      <c r="L1285">
        <v>4</v>
      </c>
      <c r="M1285" t="str">
        <f t="shared" si="82"/>
        <v>17909 Councillor</v>
      </c>
      <c r="N1285" s="6" t="str">
        <f t="shared" si="83"/>
        <v>17909 Councillor</v>
      </c>
      <c r="O1285" s="15">
        <f>IF(I1285&lt;&gt;FALSE,VLOOKUP(H1285,internet_municipalities!$B$2:$W$226,22,FALSE),"NO INTERNET")</f>
        <v>7566</v>
      </c>
      <c r="P1285" s="16" t="str">
        <f t="shared" si="80"/>
        <v>Lost</v>
      </c>
    </row>
    <row r="1286" spans="1:16" x14ac:dyDescent="0.2">
      <c r="A1286">
        <v>17909</v>
      </c>
      <c r="B1286" t="b">
        <v>0</v>
      </c>
      <c r="C1286" t="s">
        <v>1463</v>
      </c>
      <c r="D1286" t="s">
        <v>5379</v>
      </c>
      <c r="E1286">
        <v>1554</v>
      </c>
      <c r="F1286" t="s">
        <v>1460</v>
      </c>
      <c r="G1286" t="b">
        <v>0</v>
      </c>
      <c r="H1286" t="str">
        <f>VLOOKUP(A1286,all_municipalities!$A$2:$M$445,2,FALSE)</f>
        <v>South Bruce Peninsula, Town of</v>
      </c>
      <c r="I1286" t="b">
        <f>VLOOKUP(A1286,all_municipalities!$A$2:$M$445,9,FALSE)</f>
        <v>1</v>
      </c>
      <c r="J1286" t="b">
        <f>VLOOKUP(A1286,all_municipalities!$A$2:$M$445,13, FALSE)</f>
        <v>1</v>
      </c>
      <c r="K1286" t="str">
        <f t="shared" si="81"/>
        <v>NONE</v>
      </c>
      <c r="L1286">
        <v>4</v>
      </c>
      <c r="M1286" t="str">
        <f t="shared" si="82"/>
        <v>17909 Councillor</v>
      </c>
      <c r="N1286" s="6" t="str">
        <f t="shared" si="83"/>
        <v>17909 Councillor</v>
      </c>
      <c r="O1286" s="15">
        <f>IF(I1286&lt;&gt;FALSE,VLOOKUP(H1286,internet_municipalities!$B$2:$W$226,22,FALSE),"NO INTERNET")</f>
        <v>7566</v>
      </c>
      <c r="P1286" s="16" t="str">
        <f t="shared" si="80"/>
        <v>Lost</v>
      </c>
    </row>
    <row r="1287" spans="1:16" x14ac:dyDescent="0.2">
      <c r="A1287">
        <v>17909</v>
      </c>
      <c r="B1287" t="b">
        <v>0</v>
      </c>
      <c r="C1287" t="s">
        <v>1463</v>
      </c>
      <c r="D1287" t="s">
        <v>5380</v>
      </c>
      <c r="E1287">
        <v>1576</v>
      </c>
      <c r="F1287" t="s">
        <v>1460</v>
      </c>
      <c r="G1287" t="b">
        <v>0</v>
      </c>
      <c r="H1287" t="str">
        <f>VLOOKUP(A1287,all_municipalities!$A$2:$M$445,2,FALSE)</f>
        <v>South Bruce Peninsula, Town of</v>
      </c>
      <c r="I1287" t="b">
        <f>VLOOKUP(A1287,all_municipalities!$A$2:$M$445,9,FALSE)</f>
        <v>1</v>
      </c>
      <c r="J1287" t="b">
        <f>VLOOKUP(A1287,all_municipalities!$A$2:$M$445,13, FALSE)</f>
        <v>1</v>
      </c>
      <c r="K1287" t="str">
        <f t="shared" si="81"/>
        <v>NONE</v>
      </c>
      <c r="L1287">
        <v>4</v>
      </c>
      <c r="M1287" t="str">
        <f t="shared" si="82"/>
        <v>17909 Councillor</v>
      </c>
      <c r="N1287" s="6" t="str">
        <f t="shared" si="83"/>
        <v>17909 Councillor</v>
      </c>
      <c r="O1287" s="15">
        <f>IF(I1287&lt;&gt;FALSE,VLOOKUP(H1287,internet_municipalities!$B$2:$W$226,22,FALSE),"NO INTERNET")</f>
        <v>7566</v>
      </c>
      <c r="P1287" s="16" t="str">
        <f t="shared" ref="P1287:P1350" si="84">IF(I1287=TRUE,IF(F1287&lt;&gt;"Acclaimed",IF(F1287&lt;&gt;"Lost",F1287/O1287,"Lost"),"Acclaimed"),"NO INTERNET")</f>
        <v>Lost</v>
      </c>
    </row>
    <row r="1288" spans="1:16" x14ac:dyDescent="0.2">
      <c r="A1288">
        <v>17927</v>
      </c>
      <c r="B1288" t="b">
        <v>1</v>
      </c>
      <c r="C1288" t="s">
        <v>5381</v>
      </c>
      <c r="D1288" t="s">
        <v>5382</v>
      </c>
      <c r="E1288" t="s">
        <v>461</v>
      </c>
      <c r="F1288" t="s">
        <v>461</v>
      </c>
      <c r="G1288" t="b">
        <v>0</v>
      </c>
      <c r="H1288" t="str">
        <f>VLOOKUP(A1288,all_municipalities!$A$2:$M$445,2,FALSE)</f>
        <v>South Bruce, Municipality of</v>
      </c>
      <c r="I1288" t="b">
        <f>VLOOKUP(A1288,all_municipalities!$A$2:$M$445,9,FALSE)</f>
        <v>1</v>
      </c>
      <c r="J1288" t="b">
        <f>VLOOKUP(A1288,all_municipalities!$A$2:$M$445,13, FALSE)</f>
        <v>1</v>
      </c>
      <c r="K1288" t="str">
        <f t="shared" si="81"/>
        <v>NONE</v>
      </c>
      <c r="L1288">
        <v>4</v>
      </c>
      <c r="M1288" t="str">
        <f t="shared" si="82"/>
        <v>17927 Councillor, Ward Mildmay Carrick</v>
      </c>
      <c r="N1288" s="6" t="str">
        <f t="shared" si="83"/>
        <v>17927 Councillor, Ward Mildmay Carrick</v>
      </c>
      <c r="O1288" s="15">
        <f>IF(I1288&lt;&gt;FALSE,VLOOKUP(H1288,internet_municipalities!$B$2:$W$226,22,FALSE),"NO INTERNET")</f>
        <v>1990</v>
      </c>
      <c r="P1288" s="16" t="str">
        <f t="shared" si="84"/>
        <v>Acclaimed</v>
      </c>
    </row>
    <row r="1289" spans="1:16" x14ac:dyDescent="0.2">
      <c r="A1289">
        <v>17927</v>
      </c>
      <c r="B1289" t="b">
        <v>1</v>
      </c>
      <c r="C1289" t="s">
        <v>5381</v>
      </c>
      <c r="D1289" t="s">
        <v>5383</v>
      </c>
      <c r="E1289" t="s">
        <v>461</v>
      </c>
      <c r="F1289" t="s">
        <v>461</v>
      </c>
      <c r="G1289" t="b">
        <v>0</v>
      </c>
      <c r="H1289" t="str">
        <f>VLOOKUP(A1289,all_municipalities!$A$2:$M$445,2,FALSE)</f>
        <v>South Bruce, Municipality of</v>
      </c>
      <c r="I1289" t="b">
        <f>VLOOKUP(A1289,all_municipalities!$A$2:$M$445,9,FALSE)</f>
        <v>1</v>
      </c>
      <c r="J1289" t="b">
        <f>VLOOKUP(A1289,all_municipalities!$A$2:$M$445,13, FALSE)</f>
        <v>1</v>
      </c>
      <c r="K1289" t="str">
        <f t="shared" si="81"/>
        <v>NONE</v>
      </c>
      <c r="L1289">
        <v>4</v>
      </c>
      <c r="M1289" t="str">
        <f t="shared" si="82"/>
        <v>17927 Councillor, Ward Mildmay Carrick</v>
      </c>
      <c r="N1289" s="6" t="str">
        <f t="shared" si="83"/>
        <v>17927 Councillor, Ward Mildmay Carrick</v>
      </c>
      <c r="O1289" s="15">
        <f>IF(I1289&lt;&gt;FALSE,VLOOKUP(H1289,internet_municipalities!$B$2:$W$226,22,FALSE),"NO INTERNET")</f>
        <v>1990</v>
      </c>
      <c r="P1289" s="16" t="str">
        <f t="shared" si="84"/>
        <v>Acclaimed</v>
      </c>
    </row>
    <row r="1290" spans="1:16" x14ac:dyDescent="0.2">
      <c r="A1290">
        <v>17927</v>
      </c>
      <c r="B1290" t="b">
        <v>1</v>
      </c>
      <c r="C1290" t="s">
        <v>5384</v>
      </c>
      <c r="D1290" t="s">
        <v>5385</v>
      </c>
      <c r="E1290">
        <v>889</v>
      </c>
      <c r="F1290">
        <v>429</v>
      </c>
      <c r="G1290" t="b">
        <v>0</v>
      </c>
      <c r="H1290" t="str">
        <f>VLOOKUP(A1290,all_municipalities!$A$2:$M$445,2,FALSE)</f>
        <v>South Bruce, Municipality of</v>
      </c>
      <c r="I1290" t="b">
        <f>VLOOKUP(A1290,all_municipalities!$A$2:$M$445,9,FALSE)</f>
        <v>1</v>
      </c>
      <c r="J1290" t="b">
        <f>VLOOKUP(A1290,all_municipalities!$A$2:$M$445,13, FALSE)</f>
        <v>1</v>
      </c>
      <c r="K1290" t="str">
        <f t="shared" si="81"/>
        <v>LOW</v>
      </c>
      <c r="L1290">
        <v>4</v>
      </c>
      <c r="M1290" t="str">
        <f t="shared" si="82"/>
        <v>17927 Councillor, Ward Teeswater Culross Ward</v>
      </c>
      <c r="N1290" s="6" t="str">
        <f t="shared" si="83"/>
        <v>17927 Councillor, Ward Teeswater Culross Ward</v>
      </c>
      <c r="O1290" s="15">
        <f>IF(I1290&lt;&gt;FALSE,VLOOKUP(H1290,internet_municipalities!$B$2:$W$226,22,FALSE),"NO INTERNET")</f>
        <v>1990</v>
      </c>
      <c r="P1290" s="16">
        <f t="shared" si="84"/>
        <v>0.21557788944723619</v>
      </c>
    </row>
    <row r="1291" spans="1:16" x14ac:dyDescent="0.2">
      <c r="A1291">
        <v>17927</v>
      </c>
      <c r="B1291" t="b">
        <v>1</v>
      </c>
      <c r="C1291" t="s">
        <v>5384</v>
      </c>
      <c r="D1291" t="s">
        <v>5386</v>
      </c>
      <c r="E1291">
        <v>837</v>
      </c>
      <c r="F1291">
        <v>377</v>
      </c>
      <c r="G1291" t="b">
        <v>0</v>
      </c>
      <c r="H1291" t="str">
        <f>VLOOKUP(A1291,all_municipalities!$A$2:$M$445,2,FALSE)</f>
        <v>South Bruce, Municipality of</v>
      </c>
      <c r="I1291" t="b">
        <f>VLOOKUP(A1291,all_municipalities!$A$2:$M$445,9,FALSE)</f>
        <v>1</v>
      </c>
      <c r="J1291" t="b">
        <f>VLOOKUP(A1291,all_municipalities!$A$2:$M$445,13, FALSE)</f>
        <v>1</v>
      </c>
      <c r="K1291" t="str">
        <f t="shared" si="81"/>
        <v>LOW</v>
      </c>
      <c r="L1291">
        <v>4</v>
      </c>
      <c r="M1291" t="str">
        <f t="shared" si="82"/>
        <v>17927 Councillor, Ward Teeswater Culross Ward</v>
      </c>
      <c r="N1291" s="6" t="str">
        <f t="shared" si="83"/>
        <v>17927 Councillor, Ward Teeswater Culross Ward</v>
      </c>
      <c r="O1291" s="15">
        <f>IF(I1291&lt;&gt;FALSE,VLOOKUP(H1291,internet_municipalities!$B$2:$W$226,22,FALSE),"NO INTERNET")</f>
        <v>1990</v>
      </c>
      <c r="P1291" s="16">
        <f t="shared" si="84"/>
        <v>0.18944723618090453</v>
      </c>
    </row>
    <row r="1292" spans="1:16" x14ac:dyDescent="0.2">
      <c r="A1292">
        <v>17927</v>
      </c>
      <c r="B1292" t="b">
        <v>1</v>
      </c>
      <c r="C1292" t="s">
        <v>2546</v>
      </c>
      <c r="D1292" t="s">
        <v>5387</v>
      </c>
      <c r="E1292">
        <v>1805</v>
      </c>
      <c r="F1292">
        <v>849</v>
      </c>
      <c r="G1292" t="b">
        <v>0</v>
      </c>
      <c r="H1292" t="str">
        <f>VLOOKUP(A1292,all_municipalities!$A$2:$M$445,2,FALSE)</f>
        <v>South Bruce, Municipality of</v>
      </c>
      <c r="I1292" t="b">
        <f>VLOOKUP(A1292,all_municipalities!$A$2:$M$445,9,FALSE)</f>
        <v>1</v>
      </c>
      <c r="J1292" t="b">
        <f>VLOOKUP(A1292,all_municipalities!$A$2:$M$445,13, FALSE)</f>
        <v>1</v>
      </c>
      <c r="K1292" t="str">
        <f t="shared" si="81"/>
        <v>LOW</v>
      </c>
      <c r="L1292">
        <v>4</v>
      </c>
      <c r="M1292" t="str">
        <f t="shared" si="82"/>
        <v>17927 Councillor At Large</v>
      </c>
      <c r="N1292" s="6" t="str">
        <f t="shared" si="83"/>
        <v>17927 Councillor At Large</v>
      </c>
      <c r="O1292" s="15">
        <f>IF(I1292&lt;&gt;FALSE,VLOOKUP(H1292,internet_municipalities!$B$2:$W$226,22,FALSE),"NO INTERNET")</f>
        <v>1990</v>
      </c>
      <c r="P1292" s="16">
        <f t="shared" si="84"/>
        <v>0.42663316582914573</v>
      </c>
    </row>
    <row r="1293" spans="1:16" x14ac:dyDescent="0.2">
      <c r="A1293">
        <v>17927</v>
      </c>
      <c r="B1293" t="b">
        <v>1</v>
      </c>
      <c r="C1293" t="s">
        <v>2546</v>
      </c>
      <c r="D1293" t="s">
        <v>5388</v>
      </c>
      <c r="E1293">
        <v>1770</v>
      </c>
      <c r="F1293">
        <v>814</v>
      </c>
      <c r="G1293" t="b">
        <v>0</v>
      </c>
      <c r="H1293" t="str">
        <f>VLOOKUP(A1293,all_municipalities!$A$2:$M$445,2,FALSE)</f>
        <v>South Bruce, Municipality of</v>
      </c>
      <c r="I1293" t="b">
        <f>VLOOKUP(A1293,all_municipalities!$A$2:$M$445,9,FALSE)</f>
        <v>1</v>
      </c>
      <c r="J1293" t="b">
        <f>VLOOKUP(A1293,all_municipalities!$A$2:$M$445,13, FALSE)</f>
        <v>1</v>
      </c>
      <c r="K1293" t="str">
        <f t="shared" si="81"/>
        <v>LOW</v>
      </c>
      <c r="L1293">
        <v>4</v>
      </c>
      <c r="M1293" t="str">
        <f t="shared" si="82"/>
        <v>17927 Councillor At Large</v>
      </c>
      <c r="N1293" s="6" t="str">
        <f t="shared" si="83"/>
        <v>17927 Councillor At Large</v>
      </c>
      <c r="O1293" s="15">
        <f>IF(I1293&lt;&gt;FALSE,VLOOKUP(H1293,internet_municipalities!$B$2:$W$226,22,FALSE),"NO INTERNET")</f>
        <v>1990</v>
      </c>
      <c r="P1293" s="16">
        <f t="shared" si="84"/>
        <v>0.40904522613065325</v>
      </c>
    </row>
    <row r="1294" spans="1:16" x14ac:dyDescent="0.2">
      <c r="A1294">
        <v>17927</v>
      </c>
      <c r="B1294" t="b">
        <v>0</v>
      </c>
      <c r="C1294" t="s">
        <v>2546</v>
      </c>
      <c r="D1294" t="s">
        <v>5389</v>
      </c>
      <c r="E1294">
        <v>956</v>
      </c>
      <c r="F1294" t="s">
        <v>1460</v>
      </c>
      <c r="G1294" t="b">
        <v>0</v>
      </c>
      <c r="H1294" t="str">
        <f>VLOOKUP(A1294,all_municipalities!$A$2:$M$445,2,FALSE)</f>
        <v>South Bruce, Municipality of</v>
      </c>
      <c r="I1294" t="b">
        <f>VLOOKUP(A1294,all_municipalities!$A$2:$M$445,9,FALSE)</f>
        <v>1</v>
      </c>
      <c r="J1294" t="b">
        <f>VLOOKUP(A1294,all_municipalities!$A$2:$M$445,13, FALSE)</f>
        <v>1</v>
      </c>
      <c r="K1294" t="str">
        <f t="shared" si="81"/>
        <v>NONE</v>
      </c>
      <c r="L1294">
        <v>4</v>
      </c>
      <c r="M1294" t="str">
        <f t="shared" si="82"/>
        <v>17927 Councillor At Large</v>
      </c>
      <c r="N1294" s="6" t="str">
        <f t="shared" si="83"/>
        <v>17927 Councillor At Large</v>
      </c>
      <c r="O1294" s="15">
        <f>IF(I1294&lt;&gt;FALSE,VLOOKUP(H1294,internet_municipalities!$B$2:$W$226,22,FALSE),"NO INTERNET")</f>
        <v>1990</v>
      </c>
      <c r="P1294" s="16" t="str">
        <f t="shared" si="84"/>
        <v>Lost</v>
      </c>
    </row>
    <row r="1295" spans="1:16" x14ac:dyDescent="0.2">
      <c r="A1295">
        <v>17927</v>
      </c>
      <c r="B1295" t="b">
        <v>0</v>
      </c>
      <c r="C1295" t="s">
        <v>2546</v>
      </c>
      <c r="D1295" t="s">
        <v>5390</v>
      </c>
      <c r="E1295">
        <v>922</v>
      </c>
      <c r="F1295" t="s">
        <v>1460</v>
      </c>
      <c r="G1295" t="b">
        <v>0</v>
      </c>
      <c r="H1295" t="str">
        <f>VLOOKUP(A1295,all_municipalities!$A$2:$M$445,2,FALSE)</f>
        <v>South Bruce, Municipality of</v>
      </c>
      <c r="I1295" t="b">
        <f>VLOOKUP(A1295,all_municipalities!$A$2:$M$445,9,FALSE)</f>
        <v>1</v>
      </c>
      <c r="J1295" t="b">
        <f>VLOOKUP(A1295,all_municipalities!$A$2:$M$445,13, FALSE)</f>
        <v>1</v>
      </c>
      <c r="K1295" t="str">
        <f t="shared" si="81"/>
        <v>NONE</v>
      </c>
      <c r="L1295">
        <v>4</v>
      </c>
      <c r="M1295" t="str">
        <f t="shared" si="82"/>
        <v>17927 Councillor At Large</v>
      </c>
      <c r="N1295" s="6" t="str">
        <f t="shared" si="83"/>
        <v>17927 Councillor At Large</v>
      </c>
      <c r="O1295" s="15">
        <f>IF(I1295&lt;&gt;FALSE,VLOOKUP(H1295,internet_municipalities!$B$2:$W$226,22,FALSE),"NO INTERNET")</f>
        <v>1990</v>
      </c>
      <c r="P1295" s="16" t="str">
        <f t="shared" si="84"/>
        <v>Lost</v>
      </c>
    </row>
    <row r="1296" spans="1:16" x14ac:dyDescent="0.2">
      <c r="A1296">
        <v>17927</v>
      </c>
      <c r="B1296" t="b">
        <v>0</v>
      </c>
      <c r="C1296" t="s">
        <v>5384</v>
      </c>
      <c r="D1296" t="s">
        <v>5391</v>
      </c>
      <c r="E1296">
        <v>407</v>
      </c>
      <c r="F1296" t="s">
        <v>1460</v>
      </c>
      <c r="G1296" t="b">
        <v>0</v>
      </c>
      <c r="H1296" t="str">
        <f>VLOOKUP(A1296,all_municipalities!$A$2:$M$445,2,FALSE)</f>
        <v>South Bruce, Municipality of</v>
      </c>
      <c r="I1296" t="b">
        <f>VLOOKUP(A1296,all_municipalities!$A$2:$M$445,9,FALSE)</f>
        <v>1</v>
      </c>
      <c r="J1296" t="b">
        <f>VLOOKUP(A1296,all_municipalities!$A$2:$M$445,13, FALSE)</f>
        <v>1</v>
      </c>
      <c r="K1296" t="str">
        <f t="shared" si="81"/>
        <v>NONE</v>
      </c>
      <c r="L1296">
        <v>4</v>
      </c>
      <c r="M1296" t="str">
        <f t="shared" si="82"/>
        <v>17927 Councillor, Ward Teeswater Culross Ward</v>
      </c>
      <c r="N1296" s="6" t="str">
        <f t="shared" si="83"/>
        <v>17927 Councillor, Ward Teeswater Culross Ward</v>
      </c>
      <c r="O1296" s="15">
        <f>IF(I1296&lt;&gt;FALSE,VLOOKUP(H1296,internet_municipalities!$B$2:$W$226,22,FALSE),"NO INTERNET")</f>
        <v>1990</v>
      </c>
      <c r="P1296" s="16" t="str">
        <f t="shared" si="84"/>
        <v>Lost</v>
      </c>
    </row>
    <row r="1297" spans="1:16" x14ac:dyDescent="0.2">
      <c r="A1297">
        <v>17927</v>
      </c>
      <c r="B1297" t="b">
        <v>0</v>
      </c>
      <c r="C1297" t="s">
        <v>5384</v>
      </c>
      <c r="D1297" t="s">
        <v>5392</v>
      </c>
      <c r="E1297">
        <v>460</v>
      </c>
      <c r="F1297" t="s">
        <v>1460</v>
      </c>
      <c r="G1297" t="b">
        <v>0</v>
      </c>
      <c r="H1297" t="str">
        <f>VLOOKUP(A1297,all_municipalities!$A$2:$M$445,2,FALSE)</f>
        <v>South Bruce, Municipality of</v>
      </c>
      <c r="I1297" t="b">
        <f>VLOOKUP(A1297,all_municipalities!$A$2:$M$445,9,FALSE)</f>
        <v>1</v>
      </c>
      <c r="J1297" t="b">
        <f>VLOOKUP(A1297,all_municipalities!$A$2:$M$445,13, FALSE)</f>
        <v>1</v>
      </c>
      <c r="K1297" t="str">
        <f t="shared" si="81"/>
        <v>NONE</v>
      </c>
      <c r="L1297">
        <v>4</v>
      </c>
      <c r="M1297" t="str">
        <f t="shared" si="82"/>
        <v>17927 Councillor, Ward Teeswater Culross Ward</v>
      </c>
      <c r="N1297" s="6" t="str">
        <f t="shared" si="83"/>
        <v>17927 Councillor, Ward Teeswater Culross Ward</v>
      </c>
      <c r="O1297" s="15">
        <f>IF(I1297&lt;&gt;FALSE,VLOOKUP(H1297,internet_municipalities!$B$2:$W$226,22,FALSE),"NO INTERNET")</f>
        <v>1990</v>
      </c>
      <c r="P1297" s="16" t="str">
        <f t="shared" si="84"/>
        <v>Lost</v>
      </c>
    </row>
    <row r="1298" spans="1:16" x14ac:dyDescent="0.2">
      <c r="A1298">
        <v>10713</v>
      </c>
      <c r="B1298" t="b">
        <v>1</v>
      </c>
      <c r="C1298" t="s">
        <v>1453</v>
      </c>
      <c r="D1298" t="s">
        <v>5580</v>
      </c>
      <c r="E1298">
        <v>455</v>
      </c>
      <c r="F1298">
        <v>126</v>
      </c>
      <c r="G1298" t="b">
        <v>0</v>
      </c>
      <c r="H1298" t="str">
        <f>VLOOKUP(A1298,all_municipalities!$A$2:$M$445,2,FALSE)</f>
        <v>Stirling-Rawdon, Township of</v>
      </c>
      <c r="I1298" t="b">
        <f>VLOOKUP(A1298,all_municipalities!$A$2:$M$445,9,FALSE)</f>
        <v>1</v>
      </c>
      <c r="J1298" t="b">
        <f>VLOOKUP(A1298,all_municipalities!$A$2:$M$445,13, FALSE)</f>
        <v>1</v>
      </c>
      <c r="K1298" t="str">
        <f t="shared" si="81"/>
        <v>LOW</v>
      </c>
      <c r="L1298">
        <v>4</v>
      </c>
      <c r="M1298" t="str">
        <f t="shared" si="82"/>
        <v>10713 Councillor, Ward 2</v>
      </c>
      <c r="N1298" s="6" t="str">
        <f t="shared" si="83"/>
        <v>10713 Councillor, Ward 2</v>
      </c>
      <c r="O1298" s="15">
        <f>IF(I1298&lt;&gt;FALSE,VLOOKUP(H1298,internet_municipalities!$B$2:$W$226,22,FALSE),"NO INTERNET")</f>
        <v>2612</v>
      </c>
      <c r="P1298" s="16">
        <f t="shared" si="84"/>
        <v>4.8238897396630932E-2</v>
      </c>
    </row>
    <row r="1299" spans="1:16" x14ac:dyDescent="0.2">
      <c r="A1299">
        <v>10713</v>
      </c>
      <c r="B1299" t="b">
        <v>1</v>
      </c>
      <c r="C1299" t="s">
        <v>1453</v>
      </c>
      <c r="D1299" t="s">
        <v>5581</v>
      </c>
      <c r="E1299">
        <v>530</v>
      </c>
      <c r="F1299">
        <v>201</v>
      </c>
      <c r="G1299" t="b">
        <v>0</v>
      </c>
      <c r="H1299" t="str">
        <f>VLOOKUP(A1299,all_municipalities!$A$2:$M$445,2,FALSE)</f>
        <v>Stirling-Rawdon, Township of</v>
      </c>
      <c r="I1299" t="b">
        <f>VLOOKUP(A1299,all_municipalities!$A$2:$M$445,9,FALSE)</f>
        <v>1</v>
      </c>
      <c r="J1299" t="b">
        <f>VLOOKUP(A1299,all_municipalities!$A$2:$M$445,13, FALSE)</f>
        <v>1</v>
      </c>
      <c r="K1299" t="str">
        <f t="shared" si="81"/>
        <v>LOW</v>
      </c>
      <c r="L1299">
        <v>4</v>
      </c>
      <c r="M1299" t="str">
        <f t="shared" si="82"/>
        <v>10713 Councillor, Ward 2</v>
      </c>
      <c r="N1299" s="6" t="str">
        <f t="shared" si="83"/>
        <v>10713 Councillor, Ward 2</v>
      </c>
      <c r="O1299" s="15">
        <f>IF(I1299&lt;&gt;FALSE,VLOOKUP(H1299,internet_municipalities!$B$2:$W$226,22,FALSE),"NO INTERNET")</f>
        <v>2612</v>
      </c>
      <c r="P1299" s="16">
        <f t="shared" si="84"/>
        <v>7.6952526799387438E-2</v>
      </c>
    </row>
    <row r="1300" spans="1:16" x14ac:dyDescent="0.2">
      <c r="A1300">
        <v>10713</v>
      </c>
      <c r="B1300" t="b">
        <v>1</v>
      </c>
      <c r="C1300" t="s">
        <v>1456</v>
      </c>
      <c r="D1300" t="s">
        <v>5582</v>
      </c>
      <c r="E1300">
        <v>573</v>
      </c>
      <c r="F1300">
        <v>331</v>
      </c>
      <c r="G1300" t="b">
        <v>0</v>
      </c>
      <c r="H1300" t="str">
        <f>VLOOKUP(A1300,all_municipalities!$A$2:$M$445,2,FALSE)</f>
        <v>Stirling-Rawdon, Township of</v>
      </c>
      <c r="I1300" t="b">
        <f>VLOOKUP(A1300,all_municipalities!$A$2:$M$445,9,FALSE)</f>
        <v>1</v>
      </c>
      <c r="J1300" t="b">
        <f>VLOOKUP(A1300,all_municipalities!$A$2:$M$445,13, FALSE)</f>
        <v>1</v>
      </c>
      <c r="K1300" t="str">
        <f t="shared" si="81"/>
        <v>LOW</v>
      </c>
      <c r="L1300">
        <v>4</v>
      </c>
      <c r="M1300" t="str">
        <f t="shared" si="82"/>
        <v>10713 Councillor, Ward 1</v>
      </c>
      <c r="N1300" s="6" t="str">
        <f t="shared" si="83"/>
        <v>10713 Councillor, Ward 1</v>
      </c>
      <c r="O1300" s="15">
        <f>IF(I1300&lt;&gt;FALSE,VLOOKUP(H1300,internet_municipalities!$B$2:$W$226,22,FALSE),"NO INTERNET")</f>
        <v>2612</v>
      </c>
      <c r="P1300" s="16">
        <f t="shared" si="84"/>
        <v>0.12672281776416539</v>
      </c>
    </row>
    <row r="1301" spans="1:16" x14ac:dyDescent="0.2">
      <c r="A1301">
        <v>10713</v>
      </c>
      <c r="B1301" t="b">
        <v>1</v>
      </c>
      <c r="C1301" t="s">
        <v>1456</v>
      </c>
      <c r="D1301" t="s">
        <v>5583</v>
      </c>
      <c r="E1301">
        <v>508</v>
      </c>
      <c r="F1301">
        <v>266</v>
      </c>
      <c r="G1301" t="b">
        <v>0</v>
      </c>
      <c r="H1301" t="str">
        <f>VLOOKUP(A1301,all_municipalities!$A$2:$M$445,2,FALSE)</f>
        <v>Stirling-Rawdon, Township of</v>
      </c>
      <c r="I1301" t="b">
        <f>VLOOKUP(A1301,all_municipalities!$A$2:$M$445,9,FALSE)</f>
        <v>1</v>
      </c>
      <c r="J1301" t="b">
        <f>VLOOKUP(A1301,all_municipalities!$A$2:$M$445,13, FALSE)</f>
        <v>1</v>
      </c>
      <c r="K1301" t="str">
        <f t="shared" si="81"/>
        <v>LOW</v>
      </c>
      <c r="L1301">
        <v>4</v>
      </c>
      <c r="M1301" t="str">
        <f t="shared" si="82"/>
        <v>10713 Councillor, Ward 1</v>
      </c>
      <c r="N1301" s="6" t="str">
        <f t="shared" si="83"/>
        <v>10713 Councillor, Ward 1</v>
      </c>
      <c r="O1301" s="15">
        <f>IF(I1301&lt;&gt;FALSE,VLOOKUP(H1301,internet_municipalities!$B$2:$W$226,22,FALSE),"NO INTERNET")</f>
        <v>2612</v>
      </c>
      <c r="P1301" s="16">
        <f t="shared" si="84"/>
        <v>0.10183767228177641</v>
      </c>
    </row>
    <row r="1302" spans="1:16" x14ac:dyDescent="0.2">
      <c r="A1302">
        <v>10713</v>
      </c>
      <c r="B1302" t="b">
        <v>0</v>
      </c>
      <c r="C1302" t="s">
        <v>1456</v>
      </c>
      <c r="D1302" t="s">
        <v>5584</v>
      </c>
      <c r="E1302">
        <v>242</v>
      </c>
      <c r="F1302" t="s">
        <v>1460</v>
      </c>
      <c r="G1302" t="b">
        <v>0</v>
      </c>
      <c r="H1302" t="str">
        <f>VLOOKUP(A1302,all_municipalities!$A$2:$M$445,2,FALSE)</f>
        <v>Stirling-Rawdon, Township of</v>
      </c>
      <c r="I1302" t="b">
        <f>VLOOKUP(A1302,all_municipalities!$A$2:$M$445,9,FALSE)</f>
        <v>1</v>
      </c>
      <c r="J1302" t="b">
        <f>VLOOKUP(A1302,all_municipalities!$A$2:$M$445,13, FALSE)</f>
        <v>1</v>
      </c>
      <c r="K1302" t="str">
        <f t="shared" si="81"/>
        <v>NONE</v>
      </c>
      <c r="L1302">
        <v>4</v>
      </c>
      <c r="M1302" t="str">
        <f t="shared" si="82"/>
        <v>10713 Councillor, Ward 1</v>
      </c>
      <c r="N1302" s="6" t="str">
        <f t="shared" si="83"/>
        <v>10713 Councillor, Ward 1</v>
      </c>
      <c r="O1302" s="15">
        <f>IF(I1302&lt;&gt;FALSE,VLOOKUP(H1302,internet_municipalities!$B$2:$W$226,22,FALSE),"NO INTERNET")</f>
        <v>2612</v>
      </c>
      <c r="P1302" s="16" t="str">
        <f t="shared" si="84"/>
        <v>Lost</v>
      </c>
    </row>
    <row r="1303" spans="1:16" x14ac:dyDescent="0.2">
      <c r="A1303">
        <v>10713</v>
      </c>
      <c r="B1303" t="b">
        <v>0</v>
      </c>
      <c r="C1303" t="s">
        <v>1456</v>
      </c>
      <c r="D1303" t="s">
        <v>5585</v>
      </c>
      <c r="E1303">
        <v>174</v>
      </c>
      <c r="F1303" t="s">
        <v>1460</v>
      </c>
      <c r="G1303" t="b">
        <v>0</v>
      </c>
      <c r="H1303" t="str">
        <f>VLOOKUP(A1303,all_municipalities!$A$2:$M$445,2,FALSE)</f>
        <v>Stirling-Rawdon, Township of</v>
      </c>
      <c r="I1303" t="b">
        <f>VLOOKUP(A1303,all_municipalities!$A$2:$M$445,9,FALSE)</f>
        <v>1</v>
      </c>
      <c r="J1303" t="b">
        <f>VLOOKUP(A1303,all_municipalities!$A$2:$M$445,13, FALSE)</f>
        <v>1</v>
      </c>
      <c r="K1303" t="str">
        <f t="shared" si="81"/>
        <v>NONE</v>
      </c>
      <c r="L1303">
        <v>4</v>
      </c>
      <c r="M1303" t="str">
        <f t="shared" si="82"/>
        <v>10713 Councillor, Ward 1</v>
      </c>
      <c r="N1303" s="6" t="str">
        <f t="shared" si="83"/>
        <v>10713 Councillor, Ward 1</v>
      </c>
      <c r="O1303" s="15">
        <f>IF(I1303&lt;&gt;FALSE,VLOOKUP(H1303,internet_municipalities!$B$2:$W$226,22,FALSE),"NO INTERNET")</f>
        <v>2612</v>
      </c>
      <c r="P1303" s="16" t="str">
        <f t="shared" si="84"/>
        <v>Lost</v>
      </c>
    </row>
    <row r="1304" spans="1:16" x14ac:dyDescent="0.2">
      <c r="A1304">
        <v>10713</v>
      </c>
      <c r="B1304" t="b">
        <v>0</v>
      </c>
      <c r="C1304" t="s">
        <v>1456</v>
      </c>
      <c r="D1304" t="s">
        <v>5586</v>
      </c>
      <c r="E1304">
        <v>198</v>
      </c>
      <c r="F1304" t="s">
        <v>1460</v>
      </c>
      <c r="G1304" t="b">
        <v>0</v>
      </c>
      <c r="H1304" t="str">
        <f>VLOOKUP(A1304,all_municipalities!$A$2:$M$445,2,FALSE)</f>
        <v>Stirling-Rawdon, Township of</v>
      </c>
      <c r="I1304" t="b">
        <f>VLOOKUP(A1304,all_municipalities!$A$2:$M$445,9,FALSE)</f>
        <v>1</v>
      </c>
      <c r="J1304" t="b">
        <f>VLOOKUP(A1304,all_municipalities!$A$2:$M$445,13, FALSE)</f>
        <v>1</v>
      </c>
      <c r="K1304" t="str">
        <f t="shared" si="81"/>
        <v>NONE</v>
      </c>
      <c r="L1304">
        <v>4</v>
      </c>
      <c r="M1304" t="str">
        <f t="shared" si="82"/>
        <v>10713 Councillor, Ward 1</v>
      </c>
      <c r="N1304" s="6" t="str">
        <f t="shared" si="83"/>
        <v>10713 Councillor, Ward 1</v>
      </c>
      <c r="O1304" s="15">
        <f>IF(I1304&lt;&gt;FALSE,VLOOKUP(H1304,internet_municipalities!$B$2:$W$226,22,FALSE),"NO INTERNET")</f>
        <v>2612</v>
      </c>
      <c r="P1304" s="16" t="str">
        <f t="shared" si="84"/>
        <v>Lost</v>
      </c>
    </row>
    <row r="1305" spans="1:16" x14ac:dyDescent="0.2">
      <c r="A1305">
        <v>10713</v>
      </c>
      <c r="B1305" t="b">
        <v>0</v>
      </c>
      <c r="C1305" t="s">
        <v>1453</v>
      </c>
      <c r="D1305" t="s">
        <v>5587</v>
      </c>
      <c r="E1305">
        <v>329</v>
      </c>
      <c r="F1305" t="s">
        <v>1460</v>
      </c>
      <c r="G1305" t="b">
        <v>0</v>
      </c>
      <c r="H1305" t="str">
        <f>VLOOKUP(A1305,all_municipalities!$A$2:$M$445,2,FALSE)</f>
        <v>Stirling-Rawdon, Township of</v>
      </c>
      <c r="I1305" t="b">
        <f>VLOOKUP(A1305,all_municipalities!$A$2:$M$445,9,FALSE)</f>
        <v>1</v>
      </c>
      <c r="J1305" t="b">
        <f>VLOOKUP(A1305,all_municipalities!$A$2:$M$445,13, FALSE)</f>
        <v>1</v>
      </c>
      <c r="K1305" t="str">
        <f t="shared" si="81"/>
        <v>NONE</v>
      </c>
      <c r="L1305">
        <v>4</v>
      </c>
      <c r="M1305" t="str">
        <f t="shared" si="82"/>
        <v>10713 Councillor, Ward 2</v>
      </c>
      <c r="N1305" s="6" t="str">
        <f t="shared" si="83"/>
        <v>10713 Councillor, Ward 2</v>
      </c>
      <c r="O1305" s="15">
        <f>IF(I1305&lt;&gt;FALSE,VLOOKUP(H1305,internet_municipalities!$B$2:$W$226,22,FALSE),"NO INTERNET")</f>
        <v>2612</v>
      </c>
      <c r="P1305" s="16" t="str">
        <f t="shared" si="84"/>
        <v>Lost</v>
      </c>
    </row>
    <row r="1306" spans="1:16" x14ac:dyDescent="0.2">
      <c r="A1306">
        <v>17917</v>
      </c>
      <c r="B1306" t="b">
        <v>1</v>
      </c>
      <c r="C1306" t="s">
        <v>1473</v>
      </c>
      <c r="D1306" t="s">
        <v>5674</v>
      </c>
      <c r="E1306">
        <v>612</v>
      </c>
      <c r="F1306">
        <v>399</v>
      </c>
      <c r="G1306" t="b">
        <v>0</v>
      </c>
      <c r="H1306" t="str">
        <f>VLOOKUP(A1306,all_municipalities!$A$2:$M$445,2,FALSE)</f>
        <v>Tecumseh, Town of</v>
      </c>
      <c r="I1306" t="b">
        <f>VLOOKUP(A1306,all_municipalities!$A$2:$M$445,9,FALSE)</f>
        <v>1</v>
      </c>
      <c r="J1306" t="b">
        <f>VLOOKUP(A1306,all_municipalities!$A$2:$M$445,13, FALSE)</f>
        <v>1</v>
      </c>
      <c r="K1306" t="str">
        <f t="shared" si="81"/>
        <v>LOW</v>
      </c>
      <c r="L1306">
        <v>4</v>
      </c>
      <c r="M1306" t="str">
        <f t="shared" si="82"/>
        <v>17917 Councillor, Ward 5</v>
      </c>
      <c r="N1306" s="6" t="str">
        <f t="shared" si="83"/>
        <v>17917 Councillor, Ward 5</v>
      </c>
      <c r="O1306" s="15">
        <f>IF(I1306&lt;&gt;FALSE,VLOOKUP(H1306,internet_municipalities!$B$2:$W$226,22,FALSE),"NO INTERNET")</f>
        <v>14034</v>
      </c>
      <c r="P1306" s="16">
        <f t="shared" si="84"/>
        <v>2.8430953398888414E-2</v>
      </c>
    </row>
    <row r="1307" spans="1:16" x14ac:dyDescent="0.2">
      <c r="A1307">
        <v>17917</v>
      </c>
      <c r="B1307" t="b">
        <v>1</v>
      </c>
      <c r="C1307" t="s">
        <v>1471</v>
      </c>
      <c r="D1307" t="s">
        <v>5675</v>
      </c>
      <c r="E1307" t="s">
        <v>461</v>
      </c>
      <c r="F1307" t="s">
        <v>461</v>
      </c>
      <c r="G1307" t="b">
        <v>0</v>
      </c>
      <c r="H1307" t="str">
        <f>VLOOKUP(A1307,all_municipalities!$A$2:$M$445,2,FALSE)</f>
        <v>Tecumseh, Town of</v>
      </c>
      <c r="I1307" t="b">
        <f>VLOOKUP(A1307,all_municipalities!$A$2:$M$445,9,FALSE)</f>
        <v>1</v>
      </c>
      <c r="J1307" t="b">
        <f>VLOOKUP(A1307,all_municipalities!$A$2:$M$445,13, FALSE)</f>
        <v>1</v>
      </c>
      <c r="K1307" t="str">
        <f t="shared" si="81"/>
        <v>NONE</v>
      </c>
      <c r="L1307">
        <v>4</v>
      </c>
      <c r="M1307" t="str">
        <f t="shared" si="82"/>
        <v>17917 Councillor, Ward 4</v>
      </c>
      <c r="N1307" s="6" t="str">
        <f t="shared" si="83"/>
        <v>17917 Councillor, Ward 4</v>
      </c>
      <c r="O1307" s="15">
        <f>IF(I1307&lt;&gt;FALSE,VLOOKUP(H1307,internet_municipalities!$B$2:$W$226,22,FALSE),"NO INTERNET")</f>
        <v>14034</v>
      </c>
      <c r="P1307" s="16" t="str">
        <f t="shared" si="84"/>
        <v>Acclaimed</v>
      </c>
    </row>
    <row r="1308" spans="1:16" x14ac:dyDescent="0.2">
      <c r="A1308">
        <v>17917</v>
      </c>
      <c r="B1308" t="b">
        <v>1</v>
      </c>
      <c r="C1308" t="s">
        <v>1475</v>
      </c>
      <c r="D1308" t="s">
        <v>5676</v>
      </c>
      <c r="E1308">
        <v>881</v>
      </c>
      <c r="F1308">
        <v>599</v>
      </c>
      <c r="G1308" t="b">
        <v>0</v>
      </c>
      <c r="H1308" t="str">
        <f>VLOOKUP(A1308,all_municipalities!$A$2:$M$445,2,FALSE)</f>
        <v>Tecumseh, Town of</v>
      </c>
      <c r="I1308" t="b">
        <f>VLOOKUP(A1308,all_municipalities!$A$2:$M$445,9,FALSE)</f>
        <v>1</v>
      </c>
      <c r="J1308" t="b">
        <f>VLOOKUP(A1308,all_municipalities!$A$2:$M$445,13, FALSE)</f>
        <v>1</v>
      </c>
      <c r="K1308" t="str">
        <f t="shared" si="81"/>
        <v>LOW</v>
      </c>
      <c r="L1308">
        <v>4</v>
      </c>
      <c r="M1308" t="str">
        <f t="shared" si="82"/>
        <v>17917 Councillor, Ward 3</v>
      </c>
      <c r="N1308" s="6" t="str">
        <f t="shared" si="83"/>
        <v>17917 Councillor, Ward 3</v>
      </c>
      <c r="O1308" s="15">
        <f>IF(I1308&lt;&gt;FALSE,VLOOKUP(H1308,internet_municipalities!$B$2:$W$226,22,FALSE),"NO INTERNET")</f>
        <v>14034</v>
      </c>
      <c r="P1308" s="16">
        <f t="shared" si="84"/>
        <v>4.2682057859484111E-2</v>
      </c>
    </row>
    <row r="1309" spans="1:16" x14ac:dyDescent="0.2">
      <c r="A1309">
        <v>17917</v>
      </c>
      <c r="B1309" t="b">
        <v>1</v>
      </c>
      <c r="C1309" t="s">
        <v>1453</v>
      </c>
      <c r="D1309" t="s">
        <v>5677</v>
      </c>
      <c r="E1309">
        <v>1139</v>
      </c>
      <c r="F1309">
        <v>672</v>
      </c>
      <c r="G1309" t="b">
        <v>0</v>
      </c>
      <c r="H1309" t="str">
        <f>VLOOKUP(A1309,all_municipalities!$A$2:$M$445,2,FALSE)</f>
        <v>Tecumseh, Town of</v>
      </c>
      <c r="I1309" t="b">
        <f>VLOOKUP(A1309,all_municipalities!$A$2:$M$445,9,FALSE)</f>
        <v>1</v>
      </c>
      <c r="J1309" t="b">
        <f>VLOOKUP(A1309,all_municipalities!$A$2:$M$445,13, FALSE)</f>
        <v>1</v>
      </c>
      <c r="K1309" t="str">
        <f t="shared" si="81"/>
        <v>LOW</v>
      </c>
      <c r="L1309">
        <v>4</v>
      </c>
      <c r="M1309" t="str">
        <f t="shared" si="82"/>
        <v>17917 Councillor, Ward 2</v>
      </c>
      <c r="N1309" s="6" t="str">
        <f t="shared" si="83"/>
        <v>17917 Councillor, Ward 2</v>
      </c>
      <c r="O1309" s="15">
        <f>IF(I1309&lt;&gt;FALSE,VLOOKUP(H1309,internet_municipalities!$B$2:$W$226,22,FALSE),"NO INTERNET")</f>
        <v>14034</v>
      </c>
      <c r="P1309" s="16">
        <f t="shared" si="84"/>
        <v>4.7883710987601538E-2</v>
      </c>
    </row>
    <row r="1310" spans="1:16" x14ac:dyDescent="0.2">
      <c r="A1310">
        <v>17917</v>
      </c>
      <c r="B1310" t="b">
        <v>1</v>
      </c>
      <c r="C1310" t="s">
        <v>1456</v>
      </c>
      <c r="D1310" t="s">
        <v>5678</v>
      </c>
      <c r="E1310">
        <v>1068</v>
      </c>
      <c r="F1310">
        <v>664</v>
      </c>
      <c r="G1310" t="b">
        <v>0</v>
      </c>
      <c r="H1310" t="str">
        <f>VLOOKUP(A1310,all_municipalities!$A$2:$M$445,2,FALSE)</f>
        <v>Tecumseh, Town of</v>
      </c>
      <c r="I1310" t="b">
        <f>VLOOKUP(A1310,all_municipalities!$A$2:$M$445,9,FALSE)</f>
        <v>1</v>
      </c>
      <c r="J1310" t="b">
        <f>VLOOKUP(A1310,all_municipalities!$A$2:$M$445,13, FALSE)</f>
        <v>1</v>
      </c>
      <c r="K1310" t="str">
        <f t="shared" si="81"/>
        <v>LOW</v>
      </c>
      <c r="L1310">
        <v>4</v>
      </c>
      <c r="M1310" t="str">
        <f t="shared" si="82"/>
        <v>17917 Councillor, Ward 1</v>
      </c>
      <c r="N1310" s="6" t="str">
        <f t="shared" si="83"/>
        <v>17917 Councillor, Ward 1</v>
      </c>
      <c r="O1310" s="15">
        <f>IF(I1310&lt;&gt;FALSE,VLOOKUP(H1310,internet_municipalities!$B$2:$W$226,22,FALSE),"NO INTERNET")</f>
        <v>14034</v>
      </c>
      <c r="P1310" s="16">
        <f t="shared" si="84"/>
        <v>4.7313666809177708E-2</v>
      </c>
    </row>
    <row r="1311" spans="1:16" x14ac:dyDescent="0.2">
      <c r="A1311">
        <v>17917</v>
      </c>
      <c r="B1311" t="b">
        <v>1</v>
      </c>
      <c r="C1311" t="s">
        <v>1479</v>
      </c>
      <c r="D1311" t="s">
        <v>5679</v>
      </c>
      <c r="E1311" t="s">
        <v>461</v>
      </c>
      <c r="F1311" t="s">
        <v>461</v>
      </c>
      <c r="G1311" t="b">
        <v>0</v>
      </c>
      <c r="H1311" t="str">
        <f>VLOOKUP(A1311,all_municipalities!$A$2:$M$445,2,FALSE)</f>
        <v>Tecumseh, Town of</v>
      </c>
      <c r="I1311" t="b">
        <f>VLOOKUP(A1311,all_municipalities!$A$2:$M$445,9,FALSE)</f>
        <v>1</v>
      </c>
      <c r="J1311" t="b">
        <f>VLOOKUP(A1311,all_municipalities!$A$2:$M$445,13, FALSE)</f>
        <v>1</v>
      </c>
      <c r="K1311" t="str">
        <f t="shared" si="81"/>
        <v>NONE</v>
      </c>
      <c r="L1311">
        <v>4</v>
      </c>
      <c r="M1311" t="str">
        <f t="shared" si="82"/>
        <v>17917 Deputy Mayor</v>
      </c>
      <c r="N1311" s="6" t="str">
        <f t="shared" si="83"/>
        <v>17917 Deputy Mayor</v>
      </c>
      <c r="O1311" s="15">
        <f>IF(I1311&lt;&gt;FALSE,VLOOKUP(H1311,internet_municipalities!$B$2:$W$226,22,FALSE),"NO INTERNET")</f>
        <v>14034</v>
      </c>
      <c r="P1311" s="16" t="str">
        <f t="shared" si="84"/>
        <v>Acclaimed</v>
      </c>
    </row>
    <row r="1312" spans="1:16" x14ac:dyDescent="0.2">
      <c r="A1312">
        <v>17917</v>
      </c>
      <c r="B1312" t="b">
        <v>0</v>
      </c>
      <c r="C1312" t="s">
        <v>1456</v>
      </c>
      <c r="D1312" t="s">
        <v>5680</v>
      </c>
      <c r="E1312">
        <v>404</v>
      </c>
      <c r="F1312" t="s">
        <v>1460</v>
      </c>
      <c r="G1312" t="b">
        <v>0</v>
      </c>
      <c r="H1312" t="str">
        <f>VLOOKUP(A1312,all_municipalities!$A$2:$M$445,2,FALSE)</f>
        <v>Tecumseh, Town of</v>
      </c>
      <c r="I1312" t="b">
        <f>VLOOKUP(A1312,all_municipalities!$A$2:$M$445,9,FALSE)</f>
        <v>1</v>
      </c>
      <c r="J1312" t="b">
        <f>VLOOKUP(A1312,all_municipalities!$A$2:$M$445,13, FALSE)</f>
        <v>1</v>
      </c>
      <c r="K1312" t="str">
        <f t="shared" si="81"/>
        <v>NONE</v>
      </c>
      <c r="L1312">
        <v>4</v>
      </c>
      <c r="M1312" t="str">
        <f t="shared" si="82"/>
        <v>17917 Councillor, Ward 1</v>
      </c>
      <c r="N1312" s="6" t="str">
        <f t="shared" si="83"/>
        <v>17917 Councillor, Ward 1</v>
      </c>
      <c r="O1312" s="15">
        <f>IF(I1312&lt;&gt;FALSE,VLOOKUP(H1312,internet_municipalities!$B$2:$W$226,22,FALSE),"NO INTERNET")</f>
        <v>14034</v>
      </c>
      <c r="P1312" s="16" t="str">
        <f t="shared" si="84"/>
        <v>Lost</v>
      </c>
    </row>
    <row r="1313" spans="1:16" x14ac:dyDescent="0.2">
      <c r="A1313">
        <v>17917</v>
      </c>
      <c r="B1313" t="b">
        <v>0</v>
      </c>
      <c r="C1313" t="s">
        <v>1453</v>
      </c>
      <c r="D1313" t="s">
        <v>5681</v>
      </c>
      <c r="E1313">
        <v>467</v>
      </c>
      <c r="F1313" t="s">
        <v>1460</v>
      </c>
      <c r="G1313" t="b">
        <v>0</v>
      </c>
      <c r="H1313" t="str">
        <f>VLOOKUP(A1313,all_municipalities!$A$2:$M$445,2,FALSE)</f>
        <v>Tecumseh, Town of</v>
      </c>
      <c r="I1313" t="b">
        <f>VLOOKUP(A1313,all_municipalities!$A$2:$M$445,9,FALSE)</f>
        <v>1</v>
      </c>
      <c r="J1313" t="b">
        <f>VLOOKUP(A1313,all_municipalities!$A$2:$M$445,13, FALSE)</f>
        <v>1</v>
      </c>
      <c r="K1313" t="str">
        <f t="shared" si="81"/>
        <v>NONE</v>
      </c>
      <c r="L1313">
        <v>4</v>
      </c>
      <c r="M1313" t="str">
        <f t="shared" si="82"/>
        <v>17917 Councillor, Ward 2</v>
      </c>
      <c r="N1313" s="6" t="str">
        <f t="shared" si="83"/>
        <v>17917 Councillor, Ward 2</v>
      </c>
      <c r="O1313" s="15">
        <f>IF(I1313&lt;&gt;FALSE,VLOOKUP(H1313,internet_municipalities!$B$2:$W$226,22,FALSE),"NO INTERNET")</f>
        <v>14034</v>
      </c>
      <c r="P1313" s="16" t="str">
        <f t="shared" si="84"/>
        <v>Lost</v>
      </c>
    </row>
    <row r="1314" spans="1:16" x14ac:dyDescent="0.2">
      <c r="A1314">
        <v>17917</v>
      </c>
      <c r="B1314" t="b">
        <v>0</v>
      </c>
      <c r="C1314" t="s">
        <v>1475</v>
      </c>
      <c r="D1314" t="s">
        <v>5682</v>
      </c>
      <c r="E1314">
        <v>282</v>
      </c>
      <c r="F1314" t="s">
        <v>1460</v>
      </c>
      <c r="G1314" t="b">
        <v>0</v>
      </c>
      <c r="H1314" t="str">
        <f>VLOOKUP(A1314,all_municipalities!$A$2:$M$445,2,FALSE)</f>
        <v>Tecumseh, Town of</v>
      </c>
      <c r="I1314" t="b">
        <f>VLOOKUP(A1314,all_municipalities!$A$2:$M$445,9,FALSE)</f>
        <v>1</v>
      </c>
      <c r="J1314" t="b">
        <f>VLOOKUP(A1314,all_municipalities!$A$2:$M$445,13, FALSE)</f>
        <v>1</v>
      </c>
      <c r="K1314" t="str">
        <f t="shared" si="81"/>
        <v>NONE</v>
      </c>
      <c r="L1314">
        <v>4</v>
      </c>
      <c r="M1314" t="str">
        <f t="shared" si="82"/>
        <v>17917 Councillor, Ward 3</v>
      </c>
      <c r="N1314" s="6" t="str">
        <f t="shared" si="83"/>
        <v>17917 Councillor, Ward 3</v>
      </c>
      <c r="O1314" s="15">
        <f>IF(I1314&lt;&gt;FALSE,VLOOKUP(H1314,internet_municipalities!$B$2:$W$226,22,FALSE),"NO INTERNET")</f>
        <v>14034</v>
      </c>
      <c r="P1314" s="16" t="str">
        <f t="shared" si="84"/>
        <v>Lost</v>
      </c>
    </row>
    <row r="1315" spans="1:16" x14ac:dyDescent="0.2">
      <c r="A1315">
        <v>17917</v>
      </c>
      <c r="B1315" t="b">
        <v>0</v>
      </c>
      <c r="C1315" t="s">
        <v>1473</v>
      </c>
      <c r="D1315" t="s">
        <v>5683</v>
      </c>
      <c r="E1315">
        <v>213</v>
      </c>
      <c r="F1315" t="s">
        <v>1460</v>
      </c>
      <c r="G1315" t="b">
        <v>0</v>
      </c>
      <c r="H1315" t="str">
        <f>VLOOKUP(A1315,all_municipalities!$A$2:$M$445,2,FALSE)</f>
        <v>Tecumseh, Town of</v>
      </c>
      <c r="I1315" t="b">
        <f>VLOOKUP(A1315,all_municipalities!$A$2:$M$445,9,FALSE)</f>
        <v>1</v>
      </c>
      <c r="J1315" t="b">
        <f>VLOOKUP(A1315,all_municipalities!$A$2:$M$445,13, FALSE)</f>
        <v>1</v>
      </c>
      <c r="K1315" t="str">
        <f t="shared" si="81"/>
        <v>NONE</v>
      </c>
      <c r="L1315">
        <v>4</v>
      </c>
      <c r="M1315" t="str">
        <f t="shared" si="82"/>
        <v>17917 Councillor, Ward 5</v>
      </c>
      <c r="N1315" s="6" t="str">
        <f t="shared" si="83"/>
        <v>17917 Councillor, Ward 5</v>
      </c>
      <c r="O1315" s="15">
        <f>IF(I1315&lt;&gt;FALSE,VLOOKUP(H1315,internet_municipalities!$B$2:$W$226,22,FALSE),"NO INTERNET")</f>
        <v>14034</v>
      </c>
      <c r="P1315" s="16" t="str">
        <f t="shared" si="84"/>
        <v>Lost</v>
      </c>
    </row>
    <row r="1316" spans="1:16" x14ac:dyDescent="0.2">
      <c r="A1316">
        <v>10760</v>
      </c>
      <c r="B1316" t="b">
        <v>1</v>
      </c>
      <c r="C1316" t="s">
        <v>1463</v>
      </c>
      <c r="D1316" t="s">
        <v>5826</v>
      </c>
      <c r="E1316">
        <v>2958</v>
      </c>
      <c r="F1316">
        <v>936</v>
      </c>
      <c r="G1316" t="b">
        <v>0</v>
      </c>
      <c r="H1316" t="str">
        <f>VLOOKUP(A1316,all_municipalities!$A$2:$M$445,2,FALSE)</f>
        <v>Tillsonburg, Town of</v>
      </c>
      <c r="I1316" t="b">
        <f>VLOOKUP(A1316,all_municipalities!$A$2:$M$445,9,FALSE)</f>
        <v>1</v>
      </c>
      <c r="J1316" t="b">
        <f>VLOOKUP(A1316,all_municipalities!$A$2:$M$445,13, FALSE)</f>
        <v>1</v>
      </c>
      <c r="K1316" t="str">
        <f t="shared" si="81"/>
        <v>LOW</v>
      </c>
      <c r="L1316">
        <v>4</v>
      </c>
      <c r="M1316" t="str">
        <f t="shared" si="82"/>
        <v>10760 Councillor</v>
      </c>
      <c r="N1316" s="6" t="str">
        <f t="shared" si="83"/>
        <v>10760 Councillor</v>
      </c>
      <c r="O1316" s="15">
        <f>IF(I1316&lt;&gt;FALSE,VLOOKUP(H1316,internet_municipalities!$B$2:$W$226,22,FALSE),"NO INTERNET")</f>
        <v>8911</v>
      </c>
      <c r="P1316" s="16">
        <f t="shared" si="84"/>
        <v>0.10503871619346875</v>
      </c>
    </row>
    <row r="1317" spans="1:16" x14ac:dyDescent="0.2">
      <c r="A1317">
        <v>10760</v>
      </c>
      <c r="B1317" t="b">
        <v>1</v>
      </c>
      <c r="C1317" t="s">
        <v>1463</v>
      </c>
      <c r="D1317" t="s">
        <v>5827</v>
      </c>
      <c r="E1317">
        <v>2336</v>
      </c>
      <c r="F1317">
        <v>314</v>
      </c>
      <c r="G1317" t="b">
        <v>0</v>
      </c>
      <c r="H1317" t="str">
        <f>VLOOKUP(A1317,all_municipalities!$A$2:$M$445,2,FALSE)</f>
        <v>Tillsonburg, Town of</v>
      </c>
      <c r="I1317" t="b">
        <f>VLOOKUP(A1317,all_municipalities!$A$2:$M$445,9,FALSE)</f>
        <v>1</v>
      </c>
      <c r="J1317" t="b">
        <f>VLOOKUP(A1317,all_municipalities!$A$2:$M$445,13, FALSE)</f>
        <v>1</v>
      </c>
      <c r="K1317" t="str">
        <f t="shared" si="81"/>
        <v>LOW</v>
      </c>
      <c r="L1317">
        <v>4</v>
      </c>
      <c r="M1317" t="str">
        <f t="shared" si="82"/>
        <v>10760 Councillor</v>
      </c>
      <c r="N1317" s="6" t="str">
        <f t="shared" si="83"/>
        <v>10760 Councillor</v>
      </c>
      <c r="O1317" s="15">
        <f>IF(I1317&lt;&gt;FALSE,VLOOKUP(H1317,internet_municipalities!$B$2:$W$226,22,FALSE),"NO INTERNET")</f>
        <v>8911</v>
      </c>
      <c r="P1317" s="16">
        <f t="shared" si="84"/>
        <v>3.5237347099091008E-2</v>
      </c>
    </row>
    <row r="1318" spans="1:16" x14ac:dyDescent="0.2">
      <c r="A1318">
        <v>10760</v>
      </c>
      <c r="B1318" t="b">
        <v>1</v>
      </c>
      <c r="C1318" t="s">
        <v>1463</v>
      </c>
      <c r="D1318" t="s">
        <v>5828</v>
      </c>
      <c r="E1318">
        <v>2410</v>
      </c>
      <c r="F1318">
        <v>388</v>
      </c>
      <c r="G1318" t="b">
        <v>0</v>
      </c>
      <c r="H1318" t="str">
        <f>VLOOKUP(A1318,all_municipalities!$A$2:$M$445,2,FALSE)</f>
        <v>Tillsonburg, Town of</v>
      </c>
      <c r="I1318" t="b">
        <f>VLOOKUP(A1318,all_municipalities!$A$2:$M$445,9,FALSE)</f>
        <v>1</v>
      </c>
      <c r="J1318" t="b">
        <f>VLOOKUP(A1318,all_municipalities!$A$2:$M$445,13, FALSE)</f>
        <v>1</v>
      </c>
      <c r="K1318" t="str">
        <f t="shared" si="81"/>
        <v>LOW</v>
      </c>
      <c r="L1318">
        <v>4</v>
      </c>
      <c r="M1318" t="str">
        <f t="shared" si="82"/>
        <v>10760 Councillor</v>
      </c>
      <c r="N1318" s="6" t="str">
        <f t="shared" si="83"/>
        <v>10760 Councillor</v>
      </c>
      <c r="O1318" s="15">
        <f>IF(I1318&lt;&gt;FALSE,VLOOKUP(H1318,internet_municipalities!$B$2:$W$226,22,FALSE),"NO INTERNET")</f>
        <v>8911</v>
      </c>
      <c r="P1318" s="16">
        <f t="shared" si="84"/>
        <v>4.354169004601055E-2</v>
      </c>
    </row>
    <row r="1319" spans="1:16" x14ac:dyDescent="0.2">
      <c r="A1319">
        <v>10760</v>
      </c>
      <c r="B1319" t="b">
        <v>1</v>
      </c>
      <c r="C1319" t="s">
        <v>1463</v>
      </c>
      <c r="D1319" t="s">
        <v>5829</v>
      </c>
      <c r="E1319">
        <v>3161</v>
      </c>
      <c r="F1319">
        <v>1139</v>
      </c>
      <c r="G1319" t="b">
        <v>0</v>
      </c>
      <c r="H1319" t="str">
        <f>VLOOKUP(A1319,all_municipalities!$A$2:$M$445,2,FALSE)</f>
        <v>Tillsonburg, Town of</v>
      </c>
      <c r="I1319" t="b">
        <f>VLOOKUP(A1319,all_municipalities!$A$2:$M$445,9,FALSE)</f>
        <v>1</v>
      </c>
      <c r="J1319" t="b">
        <f>VLOOKUP(A1319,all_municipalities!$A$2:$M$445,13, FALSE)</f>
        <v>1</v>
      </c>
      <c r="K1319" t="str">
        <f t="shared" si="81"/>
        <v>NONE</v>
      </c>
      <c r="L1319">
        <v>4</v>
      </c>
      <c r="M1319" t="str">
        <f t="shared" si="82"/>
        <v>10760 Councillor</v>
      </c>
      <c r="N1319" s="6" t="str">
        <f t="shared" si="83"/>
        <v>10760 Councillor</v>
      </c>
      <c r="O1319" s="15">
        <f>IF(I1319&lt;&gt;FALSE,VLOOKUP(H1319,internet_municipalities!$B$2:$W$226,22,FALSE),"NO INTERNET")</f>
        <v>8911</v>
      </c>
      <c r="P1319" s="16">
        <f t="shared" si="84"/>
        <v>0.12781954887218044</v>
      </c>
    </row>
    <row r="1320" spans="1:16" x14ac:dyDescent="0.2">
      <c r="A1320">
        <v>10760</v>
      </c>
      <c r="B1320" t="b">
        <v>1</v>
      </c>
      <c r="C1320" t="s">
        <v>1463</v>
      </c>
      <c r="D1320" t="s">
        <v>5830</v>
      </c>
      <c r="E1320">
        <v>2674</v>
      </c>
      <c r="F1320">
        <v>652</v>
      </c>
      <c r="G1320" t="b">
        <v>0</v>
      </c>
      <c r="H1320" t="str">
        <f>VLOOKUP(A1320,all_municipalities!$A$2:$M$445,2,FALSE)</f>
        <v>Tillsonburg, Town of</v>
      </c>
      <c r="I1320" t="b">
        <f>VLOOKUP(A1320,all_municipalities!$A$2:$M$445,9,FALSE)</f>
        <v>1</v>
      </c>
      <c r="J1320" t="b">
        <f>VLOOKUP(A1320,all_municipalities!$A$2:$M$445,13, FALSE)</f>
        <v>1</v>
      </c>
      <c r="K1320" t="str">
        <f t="shared" si="81"/>
        <v>LOW</v>
      </c>
      <c r="L1320">
        <v>4</v>
      </c>
      <c r="M1320" t="str">
        <f t="shared" si="82"/>
        <v>10760 Councillor</v>
      </c>
      <c r="N1320" s="6" t="str">
        <f t="shared" si="83"/>
        <v>10760 Councillor</v>
      </c>
      <c r="O1320" s="15">
        <f>IF(I1320&lt;&gt;FALSE,VLOOKUP(H1320,internet_municipalities!$B$2:$W$226,22,FALSE),"NO INTERNET")</f>
        <v>8911</v>
      </c>
      <c r="P1320" s="16">
        <f t="shared" si="84"/>
        <v>7.3167994613399165E-2</v>
      </c>
    </row>
    <row r="1321" spans="1:16" x14ac:dyDescent="0.2">
      <c r="A1321">
        <v>10760</v>
      </c>
      <c r="B1321" t="b">
        <v>1</v>
      </c>
      <c r="C1321" t="s">
        <v>1463</v>
      </c>
      <c r="D1321" t="s">
        <v>5831</v>
      </c>
      <c r="E1321">
        <v>3279</v>
      </c>
      <c r="F1321">
        <v>1257</v>
      </c>
      <c r="G1321" t="b">
        <v>0</v>
      </c>
      <c r="H1321" t="str">
        <f>VLOOKUP(A1321,all_municipalities!$A$2:$M$445,2,FALSE)</f>
        <v>Tillsonburg, Town of</v>
      </c>
      <c r="I1321" t="b">
        <f>VLOOKUP(A1321,all_municipalities!$A$2:$M$445,9,FALSE)</f>
        <v>1</v>
      </c>
      <c r="J1321" t="b">
        <f>VLOOKUP(A1321,all_municipalities!$A$2:$M$445,13, FALSE)</f>
        <v>1</v>
      </c>
      <c r="K1321" t="str">
        <f t="shared" si="81"/>
        <v>NONE</v>
      </c>
      <c r="L1321">
        <v>4</v>
      </c>
      <c r="M1321" t="str">
        <f t="shared" si="82"/>
        <v>10760 Councillor</v>
      </c>
      <c r="N1321" s="6" t="str">
        <f t="shared" si="83"/>
        <v>10760 Councillor</v>
      </c>
      <c r="O1321" s="15">
        <f>IF(I1321&lt;&gt;FALSE,VLOOKUP(H1321,internet_municipalities!$B$2:$W$226,22,FALSE),"NO INTERNET")</f>
        <v>8911</v>
      </c>
      <c r="P1321" s="16">
        <f t="shared" si="84"/>
        <v>0.14106160924699809</v>
      </c>
    </row>
    <row r="1322" spans="1:16" x14ac:dyDescent="0.2">
      <c r="A1322">
        <v>10760</v>
      </c>
      <c r="B1322" t="b">
        <v>0</v>
      </c>
      <c r="C1322" t="s">
        <v>1463</v>
      </c>
      <c r="D1322" t="s">
        <v>5832</v>
      </c>
      <c r="E1322">
        <v>1404</v>
      </c>
      <c r="F1322" t="s">
        <v>1460</v>
      </c>
      <c r="G1322" t="b">
        <v>0</v>
      </c>
      <c r="H1322" t="str">
        <f>VLOOKUP(A1322,all_municipalities!$A$2:$M$445,2,FALSE)</f>
        <v>Tillsonburg, Town of</v>
      </c>
      <c r="I1322" t="b">
        <f>VLOOKUP(A1322,all_municipalities!$A$2:$M$445,9,FALSE)</f>
        <v>1</v>
      </c>
      <c r="J1322" t="b">
        <f>VLOOKUP(A1322,all_municipalities!$A$2:$M$445,13, FALSE)</f>
        <v>1</v>
      </c>
      <c r="K1322" t="str">
        <f t="shared" si="81"/>
        <v>NONE</v>
      </c>
      <c r="L1322">
        <v>4</v>
      </c>
      <c r="M1322" t="str">
        <f t="shared" si="82"/>
        <v>10760 Councillor</v>
      </c>
      <c r="N1322" s="6" t="str">
        <f t="shared" si="83"/>
        <v>10760 Councillor</v>
      </c>
      <c r="O1322" s="15">
        <f>IF(I1322&lt;&gt;FALSE,VLOOKUP(H1322,internet_municipalities!$B$2:$W$226,22,FALSE),"NO INTERNET")</f>
        <v>8911</v>
      </c>
      <c r="P1322" s="16" t="str">
        <f t="shared" si="84"/>
        <v>Lost</v>
      </c>
    </row>
    <row r="1323" spans="1:16" x14ac:dyDescent="0.2">
      <c r="A1323">
        <v>10760</v>
      </c>
      <c r="B1323" t="b">
        <v>0</v>
      </c>
      <c r="C1323" t="s">
        <v>1463</v>
      </c>
      <c r="D1323" t="s">
        <v>5833</v>
      </c>
      <c r="E1323">
        <v>1807</v>
      </c>
      <c r="F1323" t="s">
        <v>1460</v>
      </c>
      <c r="G1323" t="b">
        <v>0</v>
      </c>
      <c r="H1323" t="str">
        <f>VLOOKUP(A1323,all_municipalities!$A$2:$M$445,2,FALSE)</f>
        <v>Tillsonburg, Town of</v>
      </c>
      <c r="I1323" t="b">
        <f>VLOOKUP(A1323,all_municipalities!$A$2:$M$445,9,FALSE)</f>
        <v>1</v>
      </c>
      <c r="J1323" t="b">
        <f>VLOOKUP(A1323,all_municipalities!$A$2:$M$445,13, FALSE)</f>
        <v>1</v>
      </c>
      <c r="K1323" t="str">
        <f t="shared" si="81"/>
        <v>NONE</v>
      </c>
      <c r="L1323">
        <v>4</v>
      </c>
      <c r="M1323" t="str">
        <f t="shared" si="82"/>
        <v>10760 Councillor</v>
      </c>
      <c r="N1323" s="6" t="str">
        <f t="shared" si="83"/>
        <v>10760 Councillor</v>
      </c>
      <c r="O1323" s="15">
        <f>IF(I1323&lt;&gt;FALSE,VLOOKUP(H1323,internet_municipalities!$B$2:$W$226,22,FALSE),"NO INTERNET")</f>
        <v>8911</v>
      </c>
      <c r="P1323" s="16" t="str">
        <f t="shared" si="84"/>
        <v>Lost</v>
      </c>
    </row>
    <row r="1324" spans="1:16" x14ac:dyDescent="0.2">
      <c r="A1324">
        <v>10760</v>
      </c>
      <c r="B1324" t="b">
        <v>0</v>
      </c>
      <c r="C1324" t="s">
        <v>1463</v>
      </c>
      <c r="D1324" t="s">
        <v>5834</v>
      </c>
      <c r="E1324">
        <v>628</v>
      </c>
      <c r="F1324" t="s">
        <v>1460</v>
      </c>
      <c r="G1324" t="b">
        <v>0</v>
      </c>
      <c r="H1324" t="str">
        <f>VLOOKUP(A1324,all_municipalities!$A$2:$M$445,2,FALSE)</f>
        <v>Tillsonburg, Town of</v>
      </c>
      <c r="I1324" t="b">
        <f>VLOOKUP(A1324,all_municipalities!$A$2:$M$445,9,FALSE)</f>
        <v>1</v>
      </c>
      <c r="J1324" t="b">
        <f>VLOOKUP(A1324,all_municipalities!$A$2:$M$445,13, FALSE)</f>
        <v>1</v>
      </c>
      <c r="K1324" t="str">
        <f t="shared" si="81"/>
        <v>NONE</v>
      </c>
      <c r="L1324">
        <v>4</v>
      </c>
      <c r="M1324" t="str">
        <f t="shared" si="82"/>
        <v>10760 Councillor</v>
      </c>
      <c r="N1324" s="6" t="str">
        <f t="shared" si="83"/>
        <v>10760 Councillor</v>
      </c>
      <c r="O1324" s="15">
        <f>IF(I1324&lt;&gt;FALSE,VLOOKUP(H1324,internet_municipalities!$B$2:$W$226,22,FALSE),"NO INTERNET")</f>
        <v>8911</v>
      </c>
      <c r="P1324" s="16" t="str">
        <f t="shared" si="84"/>
        <v>Lost</v>
      </c>
    </row>
    <row r="1325" spans="1:16" x14ac:dyDescent="0.2">
      <c r="A1325">
        <v>10760</v>
      </c>
      <c r="B1325" t="b">
        <v>0</v>
      </c>
      <c r="C1325" t="s">
        <v>1463</v>
      </c>
      <c r="D1325" t="s">
        <v>5835</v>
      </c>
      <c r="E1325">
        <v>1705</v>
      </c>
      <c r="F1325" t="s">
        <v>1460</v>
      </c>
      <c r="G1325" t="b">
        <v>0</v>
      </c>
      <c r="H1325" t="str">
        <f>VLOOKUP(A1325,all_municipalities!$A$2:$M$445,2,FALSE)</f>
        <v>Tillsonburg, Town of</v>
      </c>
      <c r="I1325" t="b">
        <f>VLOOKUP(A1325,all_municipalities!$A$2:$M$445,9,FALSE)</f>
        <v>1</v>
      </c>
      <c r="J1325" t="b">
        <f>VLOOKUP(A1325,all_municipalities!$A$2:$M$445,13, FALSE)</f>
        <v>1</v>
      </c>
      <c r="K1325" t="str">
        <f t="shared" si="81"/>
        <v>NONE</v>
      </c>
      <c r="L1325">
        <v>4</v>
      </c>
      <c r="M1325" t="str">
        <f t="shared" si="82"/>
        <v>10760 Councillor</v>
      </c>
      <c r="N1325" s="6" t="str">
        <f t="shared" si="83"/>
        <v>10760 Councillor</v>
      </c>
      <c r="O1325" s="15">
        <f>IF(I1325&lt;&gt;FALSE,VLOOKUP(H1325,internet_municipalities!$B$2:$W$226,22,FALSE),"NO INTERNET")</f>
        <v>8911</v>
      </c>
      <c r="P1325" s="16" t="str">
        <f t="shared" si="84"/>
        <v>Lost</v>
      </c>
    </row>
    <row r="1326" spans="1:16" x14ac:dyDescent="0.2">
      <c r="A1326">
        <v>10760</v>
      </c>
      <c r="B1326" t="b">
        <v>0</v>
      </c>
      <c r="C1326" t="s">
        <v>1463</v>
      </c>
      <c r="D1326" t="s">
        <v>5836</v>
      </c>
      <c r="E1326">
        <v>1061</v>
      </c>
      <c r="F1326" t="s">
        <v>1460</v>
      </c>
      <c r="G1326" t="b">
        <v>0</v>
      </c>
      <c r="H1326" t="str">
        <f>VLOOKUP(A1326,all_municipalities!$A$2:$M$445,2,FALSE)</f>
        <v>Tillsonburg, Town of</v>
      </c>
      <c r="I1326" t="b">
        <f>VLOOKUP(A1326,all_municipalities!$A$2:$M$445,9,FALSE)</f>
        <v>1</v>
      </c>
      <c r="J1326" t="b">
        <f>VLOOKUP(A1326,all_municipalities!$A$2:$M$445,13, FALSE)</f>
        <v>1</v>
      </c>
      <c r="K1326" t="str">
        <f t="shared" si="81"/>
        <v>NONE</v>
      </c>
      <c r="L1326">
        <v>4</v>
      </c>
      <c r="M1326" t="str">
        <f t="shared" si="82"/>
        <v>10760 Councillor</v>
      </c>
      <c r="N1326" s="6" t="str">
        <f t="shared" si="83"/>
        <v>10760 Councillor</v>
      </c>
      <c r="O1326" s="15">
        <f>IF(I1326&lt;&gt;FALSE,VLOOKUP(H1326,internet_municipalities!$B$2:$W$226,22,FALSE),"NO INTERNET")</f>
        <v>8911</v>
      </c>
      <c r="P1326" s="16" t="str">
        <f t="shared" si="84"/>
        <v>Lost</v>
      </c>
    </row>
    <row r="1327" spans="1:16" x14ac:dyDescent="0.2">
      <c r="A1327">
        <v>10760</v>
      </c>
      <c r="B1327" t="b">
        <v>0</v>
      </c>
      <c r="C1327" t="s">
        <v>1463</v>
      </c>
      <c r="D1327" t="s">
        <v>5837</v>
      </c>
      <c r="E1327">
        <v>2022</v>
      </c>
      <c r="F1327" t="s">
        <v>1460</v>
      </c>
      <c r="G1327" t="b">
        <v>0</v>
      </c>
      <c r="H1327" t="str">
        <f>VLOOKUP(A1327,all_municipalities!$A$2:$M$445,2,FALSE)</f>
        <v>Tillsonburg, Town of</v>
      </c>
      <c r="I1327" t="b">
        <f>VLOOKUP(A1327,all_municipalities!$A$2:$M$445,9,FALSE)</f>
        <v>1</v>
      </c>
      <c r="J1327" t="b">
        <f>VLOOKUP(A1327,all_municipalities!$A$2:$M$445,13, FALSE)</f>
        <v>1</v>
      </c>
      <c r="K1327" t="str">
        <f t="shared" si="81"/>
        <v>NONE</v>
      </c>
      <c r="L1327">
        <v>4</v>
      </c>
      <c r="M1327" t="str">
        <f t="shared" si="82"/>
        <v>10760 Councillor</v>
      </c>
      <c r="N1327" s="6" t="str">
        <f t="shared" si="83"/>
        <v>10760 Councillor</v>
      </c>
      <c r="O1327" s="15">
        <f>IF(I1327&lt;&gt;FALSE,VLOOKUP(H1327,internet_municipalities!$B$2:$W$226,22,FALSE),"NO INTERNET")</f>
        <v>8911</v>
      </c>
      <c r="P1327" s="16" t="str">
        <f t="shared" si="84"/>
        <v>Lost</v>
      </c>
    </row>
    <row r="1328" spans="1:16" x14ac:dyDescent="0.2">
      <c r="A1328">
        <v>10760</v>
      </c>
      <c r="B1328" t="b">
        <v>0</v>
      </c>
      <c r="C1328" t="s">
        <v>1463</v>
      </c>
      <c r="D1328" t="s">
        <v>5838</v>
      </c>
      <c r="E1328">
        <v>826</v>
      </c>
      <c r="F1328" t="s">
        <v>1460</v>
      </c>
      <c r="G1328" t="b">
        <v>0</v>
      </c>
      <c r="H1328" t="str">
        <f>VLOOKUP(A1328,all_municipalities!$A$2:$M$445,2,FALSE)</f>
        <v>Tillsonburg, Town of</v>
      </c>
      <c r="I1328" t="b">
        <f>VLOOKUP(A1328,all_municipalities!$A$2:$M$445,9,FALSE)</f>
        <v>1</v>
      </c>
      <c r="J1328" t="b">
        <f>VLOOKUP(A1328,all_municipalities!$A$2:$M$445,13, FALSE)</f>
        <v>1</v>
      </c>
      <c r="K1328" t="str">
        <f t="shared" si="81"/>
        <v>NONE</v>
      </c>
      <c r="L1328">
        <v>4</v>
      </c>
      <c r="M1328" t="str">
        <f t="shared" si="82"/>
        <v>10760 Councillor</v>
      </c>
      <c r="N1328" s="6" t="str">
        <f t="shared" si="83"/>
        <v>10760 Councillor</v>
      </c>
      <c r="O1328" s="15">
        <f>IF(I1328&lt;&gt;FALSE,VLOOKUP(H1328,internet_municipalities!$B$2:$W$226,22,FALSE),"NO INTERNET")</f>
        <v>8911</v>
      </c>
      <c r="P1328" s="16" t="str">
        <f t="shared" si="84"/>
        <v>Lost</v>
      </c>
    </row>
    <row r="1329" spans="1:16" x14ac:dyDescent="0.2">
      <c r="A1329">
        <v>10775</v>
      </c>
      <c r="B1329" t="b">
        <v>1</v>
      </c>
      <c r="C1329" t="s">
        <v>1463</v>
      </c>
      <c r="D1329" t="s">
        <v>5955</v>
      </c>
      <c r="E1329">
        <v>1154</v>
      </c>
      <c r="F1329">
        <v>401</v>
      </c>
      <c r="G1329" t="b">
        <v>0</v>
      </c>
      <c r="H1329" t="str">
        <f>VLOOKUP(A1329,all_municipalities!$A$2:$M$445,2,FALSE)</f>
        <v>Tweed, Municipality of</v>
      </c>
      <c r="I1329" t="b">
        <f>VLOOKUP(A1329,all_municipalities!$A$2:$M$445,9,FALSE)</f>
        <v>1</v>
      </c>
      <c r="J1329" t="b">
        <f>VLOOKUP(A1329,all_municipalities!$A$2:$M$445,13, FALSE)</f>
        <v>1</v>
      </c>
      <c r="K1329" t="str">
        <f t="shared" si="81"/>
        <v>LOW</v>
      </c>
      <c r="L1329">
        <v>4</v>
      </c>
      <c r="M1329" t="str">
        <f t="shared" si="82"/>
        <v>10775 Councillor</v>
      </c>
      <c r="N1329" s="6" t="str">
        <f t="shared" si="83"/>
        <v>10775 Councillor</v>
      </c>
      <c r="O1329" s="15">
        <f>IF(I1329&lt;&gt;FALSE,VLOOKUP(H1329,internet_municipalities!$B$2:$W$226,22,FALSE),"NO INTERNET")</f>
        <v>3871</v>
      </c>
      <c r="P1329" s="16">
        <f t="shared" si="84"/>
        <v>0.10359080340997158</v>
      </c>
    </row>
    <row r="1330" spans="1:16" x14ac:dyDescent="0.2">
      <c r="A1330">
        <v>10775</v>
      </c>
      <c r="B1330" t="b">
        <v>1</v>
      </c>
      <c r="C1330" t="s">
        <v>1463</v>
      </c>
      <c r="D1330" t="s">
        <v>5956</v>
      </c>
      <c r="E1330">
        <v>1305</v>
      </c>
      <c r="F1330">
        <v>552</v>
      </c>
      <c r="G1330" t="b">
        <v>0</v>
      </c>
      <c r="H1330" t="str">
        <f>VLOOKUP(A1330,all_municipalities!$A$2:$M$445,2,FALSE)</f>
        <v>Tweed, Municipality of</v>
      </c>
      <c r="I1330" t="b">
        <f>VLOOKUP(A1330,all_municipalities!$A$2:$M$445,9,FALSE)</f>
        <v>1</v>
      </c>
      <c r="J1330" t="b">
        <f>VLOOKUP(A1330,all_municipalities!$A$2:$M$445,13, FALSE)</f>
        <v>1</v>
      </c>
      <c r="K1330" t="str">
        <f t="shared" si="81"/>
        <v>LOW</v>
      </c>
      <c r="L1330">
        <v>4</v>
      </c>
      <c r="M1330" t="str">
        <f t="shared" si="82"/>
        <v>10775 Councillor</v>
      </c>
      <c r="N1330" s="6" t="str">
        <f t="shared" si="83"/>
        <v>10775 Councillor</v>
      </c>
      <c r="O1330" s="15">
        <f>IF(I1330&lt;&gt;FALSE,VLOOKUP(H1330,internet_municipalities!$B$2:$W$226,22,FALSE),"NO INTERNET")</f>
        <v>3871</v>
      </c>
      <c r="P1330" s="16">
        <f t="shared" si="84"/>
        <v>0.14259881167656935</v>
      </c>
    </row>
    <row r="1331" spans="1:16" x14ac:dyDescent="0.2">
      <c r="A1331">
        <v>10775</v>
      </c>
      <c r="B1331" t="b">
        <v>1</v>
      </c>
      <c r="C1331" t="s">
        <v>1463</v>
      </c>
      <c r="D1331" t="s">
        <v>5957</v>
      </c>
      <c r="E1331">
        <v>1368</v>
      </c>
      <c r="F1331">
        <v>615</v>
      </c>
      <c r="G1331" t="b">
        <v>0</v>
      </c>
      <c r="H1331" t="str">
        <f>VLOOKUP(A1331,all_municipalities!$A$2:$M$445,2,FALSE)</f>
        <v>Tweed, Municipality of</v>
      </c>
      <c r="I1331" t="b">
        <f>VLOOKUP(A1331,all_municipalities!$A$2:$M$445,9,FALSE)</f>
        <v>1</v>
      </c>
      <c r="J1331" t="b">
        <f>VLOOKUP(A1331,all_municipalities!$A$2:$M$445,13, FALSE)</f>
        <v>1</v>
      </c>
      <c r="K1331" t="str">
        <f t="shared" si="81"/>
        <v>LOW</v>
      </c>
      <c r="L1331">
        <v>4</v>
      </c>
      <c r="M1331" t="str">
        <f t="shared" si="82"/>
        <v>10775 Councillor</v>
      </c>
      <c r="N1331" s="6" t="str">
        <f t="shared" si="83"/>
        <v>10775 Councillor</v>
      </c>
      <c r="O1331" s="15">
        <f>IF(I1331&lt;&gt;FALSE,VLOOKUP(H1331,internet_municipalities!$B$2:$W$226,22,FALSE),"NO INTERNET")</f>
        <v>3871</v>
      </c>
      <c r="P1331" s="16">
        <f t="shared" si="84"/>
        <v>0.15887367605269956</v>
      </c>
    </row>
    <row r="1332" spans="1:16" x14ac:dyDescent="0.2">
      <c r="A1332">
        <v>10775</v>
      </c>
      <c r="B1332" t="b">
        <v>1</v>
      </c>
      <c r="C1332" t="s">
        <v>1479</v>
      </c>
      <c r="D1332" t="s">
        <v>5958</v>
      </c>
      <c r="E1332">
        <v>935</v>
      </c>
      <c r="F1332">
        <v>147</v>
      </c>
      <c r="G1332" t="b">
        <v>0</v>
      </c>
      <c r="H1332" t="str">
        <f>VLOOKUP(A1332,all_municipalities!$A$2:$M$445,2,FALSE)</f>
        <v>Tweed, Municipality of</v>
      </c>
      <c r="I1332" t="b">
        <f>VLOOKUP(A1332,all_municipalities!$A$2:$M$445,9,FALSE)</f>
        <v>1</v>
      </c>
      <c r="J1332" t="b">
        <f>VLOOKUP(A1332,all_municipalities!$A$2:$M$445,13, FALSE)</f>
        <v>1</v>
      </c>
      <c r="K1332" t="str">
        <f t="shared" si="81"/>
        <v>LOW</v>
      </c>
      <c r="L1332">
        <v>4</v>
      </c>
      <c r="M1332" t="str">
        <f t="shared" si="82"/>
        <v>10775 Deputy Mayor</v>
      </c>
      <c r="N1332" s="6" t="str">
        <f t="shared" si="83"/>
        <v>10775 Deputy Mayor</v>
      </c>
      <c r="O1332" s="15">
        <f>IF(I1332&lt;&gt;FALSE,VLOOKUP(H1332,internet_municipalities!$B$2:$W$226,22,FALSE),"NO INTERNET")</f>
        <v>3871</v>
      </c>
      <c r="P1332" s="16">
        <f t="shared" si="84"/>
        <v>3.7974683544303799E-2</v>
      </c>
    </row>
    <row r="1333" spans="1:16" x14ac:dyDescent="0.2">
      <c r="A1333">
        <v>10775</v>
      </c>
      <c r="B1333" t="b">
        <v>0</v>
      </c>
      <c r="C1333" t="s">
        <v>1479</v>
      </c>
      <c r="D1333" t="s">
        <v>5959</v>
      </c>
      <c r="E1333">
        <v>788</v>
      </c>
      <c r="F1333" t="s">
        <v>1460</v>
      </c>
      <c r="G1333" t="b">
        <v>0</v>
      </c>
      <c r="H1333" t="str">
        <f>VLOOKUP(A1333,all_municipalities!$A$2:$M$445,2,FALSE)</f>
        <v>Tweed, Municipality of</v>
      </c>
      <c r="I1333" t="b">
        <f>VLOOKUP(A1333,all_municipalities!$A$2:$M$445,9,FALSE)</f>
        <v>1</v>
      </c>
      <c r="J1333" t="b">
        <f>VLOOKUP(A1333,all_municipalities!$A$2:$M$445,13, FALSE)</f>
        <v>1</v>
      </c>
      <c r="K1333" t="str">
        <f t="shared" si="81"/>
        <v>NONE</v>
      </c>
      <c r="L1333">
        <v>4</v>
      </c>
      <c r="M1333" t="str">
        <f t="shared" si="82"/>
        <v>10775 Deputy Mayor</v>
      </c>
      <c r="N1333" s="6" t="str">
        <f t="shared" si="83"/>
        <v>10775 Deputy Mayor</v>
      </c>
      <c r="O1333" s="15">
        <f>IF(I1333&lt;&gt;FALSE,VLOOKUP(H1333,internet_municipalities!$B$2:$W$226,22,FALSE),"NO INTERNET")</f>
        <v>3871</v>
      </c>
      <c r="P1333" s="16" t="str">
        <f t="shared" si="84"/>
        <v>Lost</v>
      </c>
    </row>
    <row r="1334" spans="1:16" x14ac:dyDescent="0.2">
      <c r="A1334">
        <v>10775</v>
      </c>
      <c r="B1334" t="b">
        <v>0</v>
      </c>
      <c r="C1334" t="s">
        <v>1479</v>
      </c>
      <c r="D1334" t="s">
        <v>5960</v>
      </c>
      <c r="E1334">
        <v>106</v>
      </c>
      <c r="F1334" t="s">
        <v>1460</v>
      </c>
      <c r="G1334" t="b">
        <v>0</v>
      </c>
      <c r="H1334" t="str">
        <f>VLOOKUP(A1334,all_municipalities!$A$2:$M$445,2,FALSE)</f>
        <v>Tweed, Municipality of</v>
      </c>
      <c r="I1334" t="b">
        <f>VLOOKUP(A1334,all_municipalities!$A$2:$M$445,9,FALSE)</f>
        <v>1</v>
      </c>
      <c r="J1334" t="b">
        <f>VLOOKUP(A1334,all_municipalities!$A$2:$M$445,13, FALSE)</f>
        <v>1</v>
      </c>
      <c r="K1334" t="str">
        <f t="shared" si="81"/>
        <v>NONE</v>
      </c>
      <c r="L1334">
        <v>4</v>
      </c>
      <c r="M1334" t="str">
        <f t="shared" si="82"/>
        <v>10775 Deputy Mayor</v>
      </c>
      <c r="N1334" s="6" t="str">
        <f t="shared" si="83"/>
        <v>10775 Deputy Mayor</v>
      </c>
      <c r="O1334" s="15">
        <f>IF(I1334&lt;&gt;FALSE,VLOOKUP(H1334,internet_municipalities!$B$2:$W$226,22,FALSE),"NO INTERNET")</f>
        <v>3871</v>
      </c>
      <c r="P1334" s="16" t="str">
        <f t="shared" si="84"/>
        <v>Lost</v>
      </c>
    </row>
    <row r="1335" spans="1:16" x14ac:dyDescent="0.2">
      <c r="A1335">
        <v>10775</v>
      </c>
      <c r="B1335" t="b">
        <v>0</v>
      </c>
      <c r="C1335" t="s">
        <v>1479</v>
      </c>
      <c r="D1335" t="s">
        <v>5961</v>
      </c>
      <c r="E1335">
        <v>468</v>
      </c>
      <c r="F1335" t="s">
        <v>1460</v>
      </c>
      <c r="G1335" t="b">
        <v>0</v>
      </c>
      <c r="H1335" t="str">
        <f>VLOOKUP(A1335,all_municipalities!$A$2:$M$445,2,FALSE)</f>
        <v>Tweed, Municipality of</v>
      </c>
      <c r="I1335" t="b">
        <f>VLOOKUP(A1335,all_municipalities!$A$2:$M$445,9,FALSE)</f>
        <v>1</v>
      </c>
      <c r="J1335" t="b">
        <f>VLOOKUP(A1335,all_municipalities!$A$2:$M$445,13, FALSE)</f>
        <v>1</v>
      </c>
      <c r="K1335" t="str">
        <f t="shared" si="81"/>
        <v>NONE</v>
      </c>
      <c r="L1335">
        <v>4</v>
      </c>
      <c r="M1335" t="str">
        <f t="shared" si="82"/>
        <v>10775 Deputy Mayor</v>
      </c>
      <c r="N1335" s="6" t="str">
        <f t="shared" si="83"/>
        <v>10775 Deputy Mayor</v>
      </c>
      <c r="O1335" s="15">
        <f>IF(I1335&lt;&gt;FALSE,VLOOKUP(H1335,internet_municipalities!$B$2:$W$226,22,FALSE),"NO INTERNET")</f>
        <v>3871</v>
      </c>
      <c r="P1335" s="16" t="str">
        <f t="shared" si="84"/>
        <v>Lost</v>
      </c>
    </row>
    <row r="1336" spans="1:16" x14ac:dyDescent="0.2">
      <c r="A1336">
        <v>10775</v>
      </c>
      <c r="B1336" t="b">
        <v>0</v>
      </c>
      <c r="C1336" t="s">
        <v>1463</v>
      </c>
      <c r="D1336" t="s">
        <v>5962</v>
      </c>
      <c r="E1336">
        <v>753</v>
      </c>
      <c r="F1336" t="s">
        <v>1460</v>
      </c>
      <c r="G1336" t="b">
        <v>0</v>
      </c>
      <c r="H1336" t="str">
        <f>VLOOKUP(A1336,all_municipalities!$A$2:$M$445,2,FALSE)</f>
        <v>Tweed, Municipality of</v>
      </c>
      <c r="I1336" t="b">
        <f>VLOOKUP(A1336,all_municipalities!$A$2:$M$445,9,FALSE)</f>
        <v>1</v>
      </c>
      <c r="J1336" t="b">
        <f>VLOOKUP(A1336,all_municipalities!$A$2:$M$445,13, FALSE)</f>
        <v>1</v>
      </c>
      <c r="K1336" t="str">
        <f t="shared" si="81"/>
        <v>NONE</v>
      </c>
      <c r="L1336">
        <v>4</v>
      </c>
      <c r="M1336" t="str">
        <f t="shared" si="82"/>
        <v>10775 Councillor</v>
      </c>
      <c r="N1336" s="6" t="str">
        <f t="shared" si="83"/>
        <v>10775 Councillor</v>
      </c>
      <c r="O1336" s="15">
        <f>IF(I1336&lt;&gt;FALSE,VLOOKUP(H1336,internet_municipalities!$B$2:$W$226,22,FALSE),"NO INTERNET")</f>
        <v>3871</v>
      </c>
      <c r="P1336" s="16" t="str">
        <f t="shared" si="84"/>
        <v>Lost</v>
      </c>
    </row>
    <row r="1337" spans="1:16" x14ac:dyDescent="0.2">
      <c r="A1337">
        <v>10775</v>
      </c>
      <c r="B1337" t="b">
        <v>0</v>
      </c>
      <c r="C1337" t="s">
        <v>1463</v>
      </c>
      <c r="D1337" t="s">
        <v>5963</v>
      </c>
      <c r="E1337">
        <v>666</v>
      </c>
      <c r="F1337" t="s">
        <v>1460</v>
      </c>
      <c r="G1337" t="b">
        <v>0</v>
      </c>
      <c r="H1337" t="str">
        <f>VLOOKUP(A1337,all_municipalities!$A$2:$M$445,2,FALSE)</f>
        <v>Tweed, Municipality of</v>
      </c>
      <c r="I1337" t="b">
        <f>VLOOKUP(A1337,all_municipalities!$A$2:$M$445,9,FALSE)</f>
        <v>1</v>
      </c>
      <c r="J1337" t="b">
        <f>VLOOKUP(A1337,all_municipalities!$A$2:$M$445,13, FALSE)</f>
        <v>1</v>
      </c>
      <c r="K1337" t="str">
        <f t="shared" si="81"/>
        <v>NONE</v>
      </c>
      <c r="L1337">
        <v>4</v>
      </c>
      <c r="M1337" t="str">
        <f t="shared" si="82"/>
        <v>10775 Councillor</v>
      </c>
      <c r="N1337" s="6" t="str">
        <f t="shared" si="83"/>
        <v>10775 Councillor</v>
      </c>
      <c r="O1337" s="15">
        <f>IF(I1337&lt;&gt;FALSE,VLOOKUP(H1337,internet_municipalities!$B$2:$W$226,22,FALSE),"NO INTERNET")</f>
        <v>3871</v>
      </c>
      <c r="P1337" s="16" t="str">
        <f t="shared" si="84"/>
        <v>Lost</v>
      </c>
    </row>
    <row r="1338" spans="1:16" x14ac:dyDescent="0.2">
      <c r="A1338">
        <v>10775</v>
      </c>
      <c r="B1338" t="b">
        <v>0</v>
      </c>
      <c r="C1338" t="s">
        <v>1463</v>
      </c>
      <c r="D1338" t="s">
        <v>5964</v>
      </c>
      <c r="E1338">
        <v>189</v>
      </c>
      <c r="F1338" t="s">
        <v>1460</v>
      </c>
      <c r="G1338" t="b">
        <v>0</v>
      </c>
      <c r="H1338" t="str">
        <f>VLOOKUP(A1338,all_municipalities!$A$2:$M$445,2,FALSE)</f>
        <v>Tweed, Municipality of</v>
      </c>
      <c r="I1338" t="b">
        <f>VLOOKUP(A1338,all_municipalities!$A$2:$M$445,9,FALSE)</f>
        <v>1</v>
      </c>
      <c r="J1338" t="b">
        <f>VLOOKUP(A1338,all_municipalities!$A$2:$M$445,13, FALSE)</f>
        <v>1</v>
      </c>
      <c r="K1338" t="str">
        <f t="shared" si="81"/>
        <v>NONE</v>
      </c>
      <c r="L1338">
        <v>4</v>
      </c>
      <c r="M1338" t="str">
        <f t="shared" si="82"/>
        <v>10775 Councillor</v>
      </c>
      <c r="N1338" s="6" t="str">
        <f t="shared" si="83"/>
        <v>10775 Councillor</v>
      </c>
      <c r="O1338" s="15">
        <f>IF(I1338&lt;&gt;FALSE,VLOOKUP(H1338,internet_municipalities!$B$2:$W$226,22,FALSE),"NO INTERNET")</f>
        <v>3871</v>
      </c>
      <c r="P1338" s="16" t="str">
        <f t="shared" si="84"/>
        <v>Lost</v>
      </c>
    </row>
    <row r="1339" spans="1:16" x14ac:dyDescent="0.2">
      <c r="A1339">
        <v>10775</v>
      </c>
      <c r="B1339" t="b">
        <v>0</v>
      </c>
      <c r="C1339" t="s">
        <v>1463</v>
      </c>
      <c r="D1339" t="s">
        <v>5965</v>
      </c>
      <c r="E1339">
        <v>420</v>
      </c>
      <c r="F1339" t="s">
        <v>1460</v>
      </c>
      <c r="G1339" t="b">
        <v>0</v>
      </c>
      <c r="H1339" t="str">
        <f>VLOOKUP(A1339,all_municipalities!$A$2:$M$445,2,FALSE)</f>
        <v>Tweed, Municipality of</v>
      </c>
      <c r="I1339" t="b">
        <f>VLOOKUP(A1339,all_municipalities!$A$2:$M$445,9,FALSE)</f>
        <v>1</v>
      </c>
      <c r="J1339" t="b">
        <f>VLOOKUP(A1339,all_municipalities!$A$2:$M$445,13, FALSE)</f>
        <v>1</v>
      </c>
      <c r="K1339" t="str">
        <f t="shared" si="81"/>
        <v>NONE</v>
      </c>
      <c r="L1339">
        <v>4</v>
      </c>
      <c r="M1339" t="str">
        <f t="shared" si="82"/>
        <v>10775 Councillor</v>
      </c>
      <c r="N1339" s="6" t="str">
        <f t="shared" si="83"/>
        <v>10775 Councillor</v>
      </c>
      <c r="O1339" s="15">
        <f>IF(I1339&lt;&gt;FALSE,VLOOKUP(H1339,internet_municipalities!$B$2:$W$226,22,FALSE),"NO INTERNET")</f>
        <v>3871</v>
      </c>
      <c r="P1339" s="16" t="str">
        <f t="shared" si="84"/>
        <v>Lost</v>
      </c>
    </row>
    <row r="1340" spans="1:16" x14ac:dyDescent="0.2">
      <c r="A1340">
        <v>10775</v>
      </c>
      <c r="B1340" t="b">
        <v>0</v>
      </c>
      <c r="C1340" t="s">
        <v>1463</v>
      </c>
      <c r="D1340" t="s">
        <v>5966</v>
      </c>
      <c r="E1340">
        <v>300</v>
      </c>
      <c r="F1340" t="s">
        <v>1460</v>
      </c>
      <c r="G1340" t="b">
        <v>0</v>
      </c>
      <c r="H1340" t="str">
        <f>VLOOKUP(A1340,all_municipalities!$A$2:$M$445,2,FALSE)</f>
        <v>Tweed, Municipality of</v>
      </c>
      <c r="I1340" t="b">
        <f>VLOOKUP(A1340,all_municipalities!$A$2:$M$445,9,FALSE)</f>
        <v>1</v>
      </c>
      <c r="J1340" t="b">
        <f>VLOOKUP(A1340,all_municipalities!$A$2:$M$445,13, FALSE)</f>
        <v>1</v>
      </c>
      <c r="K1340" t="str">
        <f t="shared" si="81"/>
        <v>NONE</v>
      </c>
      <c r="L1340">
        <v>4</v>
      </c>
      <c r="M1340" t="str">
        <f t="shared" si="82"/>
        <v>10775 Councillor</v>
      </c>
      <c r="N1340" s="6" t="str">
        <f t="shared" si="83"/>
        <v>10775 Councillor</v>
      </c>
      <c r="O1340" s="15">
        <f>IF(I1340&lt;&gt;FALSE,VLOOKUP(H1340,internet_municipalities!$B$2:$W$226,22,FALSE),"NO INTERNET")</f>
        <v>3871</v>
      </c>
      <c r="P1340" s="16" t="str">
        <f t="shared" si="84"/>
        <v>Lost</v>
      </c>
    </row>
    <row r="1341" spans="1:16" x14ac:dyDescent="0.2">
      <c r="A1341">
        <v>10176</v>
      </c>
      <c r="B1341" t="b">
        <v>1</v>
      </c>
      <c r="C1341" t="s">
        <v>1463</v>
      </c>
      <c r="D1341" t="s">
        <v>6319</v>
      </c>
      <c r="E1341">
        <v>615</v>
      </c>
      <c r="F1341">
        <v>234</v>
      </c>
      <c r="G1341" t="b">
        <v>0</v>
      </c>
      <c r="H1341" t="str">
        <f>VLOOKUP(A1341,all_municipalities!$A$2:$M$445,2,FALSE)</f>
        <v>Wollaston, Township of</v>
      </c>
      <c r="I1341" t="b">
        <f>VLOOKUP(A1341,all_municipalities!$A$2:$M$445,9,FALSE)</f>
        <v>1</v>
      </c>
      <c r="J1341" t="b">
        <f>VLOOKUP(A1341,all_municipalities!$A$2:$M$445,13, FALSE)</f>
        <v>1</v>
      </c>
      <c r="K1341" t="str">
        <f t="shared" si="81"/>
        <v>LOW</v>
      </c>
      <c r="L1341">
        <v>4</v>
      </c>
      <c r="M1341" t="str">
        <f t="shared" si="82"/>
        <v>10176 Councillor</v>
      </c>
      <c r="N1341" s="6" t="str">
        <f t="shared" si="83"/>
        <v>10176 Councillor</v>
      </c>
      <c r="O1341" s="15">
        <f>IF(I1341&lt;&gt;FALSE,VLOOKUP(H1341,internet_municipalities!$B$2:$W$226,22,FALSE),"NO INTERNET")</f>
        <v>1557</v>
      </c>
      <c r="P1341" s="16">
        <f t="shared" si="84"/>
        <v>0.15028901734104047</v>
      </c>
    </row>
    <row r="1342" spans="1:16" x14ac:dyDescent="0.2">
      <c r="A1342">
        <v>10176</v>
      </c>
      <c r="B1342" t="b">
        <v>1</v>
      </c>
      <c r="C1342" t="s">
        <v>1463</v>
      </c>
      <c r="D1342" t="s">
        <v>6320</v>
      </c>
      <c r="E1342">
        <v>655</v>
      </c>
      <c r="F1342">
        <v>274</v>
      </c>
      <c r="G1342" t="b">
        <v>0</v>
      </c>
      <c r="H1342" t="str">
        <f>VLOOKUP(A1342,all_municipalities!$A$2:$M$445,2,FALSE)</f>
        <v>Wollaston, Township of</v>
      </c>
      <c r="I1342" t="b">
        <f>VLOOKUP(A1342,all_municipalities!$A$2:$M$445,9,FALSE)</f>
        <v>1</v>
      </c>
      <c r="J1342" t="b">
        <f>VLOOKUP(A1342,all_municipalities!$A$2:$M$445,13, FALSE)</f>
        <v>1</v>
      </c>
      <c r="K1342" t="str">
        <f t="shared" si="81"/>
        <v>LOW</v>
      </c>
      <c r="L1342">
        <v>4</v>
      </c>
      <c r="M1342" t="str">
        <f t="shared" si="82"/>
        <v>10176 Councillor</v>
      </c>
      <c r="N1342" s="6" t="str">
        <f t="shared" si="83"/>
        <v>10176 Councillor</v>
      </c>
      <c r="O1342" s="15">
        <f>IF(I1342&lt;&gt;FALSE,VLOOKUP(H1342,internet_municipalities!$B$2:$W$226,22,FALSE),"NO INTERNET")</f>
        <v>1557</v>
      </c>
      <c r="P1342" s="16">
        <f t="shared" si="84"/>
        <v>0.17597944765574824</v>
      </c>
    </row>
    <row r="1343" spans="1:16" x14ac:dyDescent="0.2">
      <c r="A1343">
        <v>10176</v>
      </c>
      <c r="B1343" t="b">
        <v>1</v>
      </c>
      <c r="C1343" t="s">
        <v>1463</v>
      </c>
      <c r="D1343" t="s">
        <v>6321</v>
      </c>
      <c r="E1343">
        <v>776</v>
      </c>
      <c r="F1343">
        <v>395</v>
      </c>
      <c r="G1343" t="b">
        <v>0</v>
      </c>
      <c r="H1343" t="str">
        <f>VLOOKUP(A1343,all_municipalities!$A$2:$M$445,2,FALSE)</f>
        <v>Wollaston, Township of</v>
      </c>
      <c r="I1343" t="b">
        <f>VLOOKUP(A1343,all_municipalities!$A$2:$M$445,9,FALSE)</f>
        <v>1</v>
      </c>
      <c r="J1343" t="b">
        <f>VLOOKUP(A1343,all_municipalities!$A$2:$M$445,13, FALSE)</f>
        <v>1</v>
      </c>
      <c r="K1343" t="str">
        <f t="shared" si="81"/>
        <v>LOW</v>
      </c>
      <c r="L1343">
        <v>4</v>
      </c>
      <c r="M1343" t="str">
        <f t="shared" si="82"/>
        <v>10176 Councillor</v>
      </c>
      <c r="N1343" s="6" t="str">
        <f t="shared" si="83"/>
        <v>10176 Councillor</v>
      </c>
      <c r="O1343" s="15">
        <f>IF(I1343&lt;&gt;FALSE,VLOOKUP(H1343,internet_municipalities!$B$2:$W$226,22,FALSE),"NO INTERNET")</f>
        <v>1557</v>
      </c>
      <c r="P1343" s="16">
        <f t="shared" si="84"/>
        <v>0.25369299935773926</v>
      </c>
    </row>
    <row r="1344" spans="1:16" x14ac:dyDescent="0.2">
      <c r="A1344">
        <v>10176</v>
      </c>
      <c r="B1344" t="b">
        <v>1</v>
      </c>
      <c r="C1344" t="s">
        <v>1479</v>
      </c>
      <c r="D1344" t="s">
        <v>6322</v>
      </c>
      <c r="E1344">
        <v>570</v>
      </c>
      <c r="F1344">
        <v>277</v>
      </c>
      <c r="G1344" t="b">
        <v>0</v>
      </c>
      <c r="H1344" t="str">
        <f>VLOOKUP(A1344,all_municipalities!$A$2:$M$445,2,FALSE)</f>
        <v>Wollaston, Township of</v>
      </c>
      <c r="I1344" t="b">
        <f>VLOOKUP(A1344,all_municipalities!$A$2:$M$445,9,FALSE)</f>
        <v>1</v>
      </c>
      <c r="J1344" t="b">
        <f>VLOOKUP(A1344,all_municipalities!$A$2:$M$445,13, FALSE)</f>
        <v>1</v>
      </c>
      <c r="K1344" t="str">
        <f t="shared" si="81"/>
        <v>LOW</v>
      </c>
      <c r="L1344">
        <v>4</v>
      </c>
      <c r="M1344" t="str">
        <f t="shared" si="82"/>
        <v>10176 Deputy Mayor</v>
      </c>
      <c r="N1344" s="6" t="str">
        <f t="shared" si="83"/>
        <v>10176 Deputy Mayor</v>
      </c>
      <c r="O1344" s="15">
        <f>IF(I1344&lt;&gt;FALSE,VLOOKUP(H1344,internet_municipalities!$B$2:$W$226,22,FALSE),"NO INTERNET")</f>
        <v>1557</v>
      </c>
      <c r="P1344" s="16">
        <f t="shared" si="84"/>
        <v>0.17790622992935132</v>
      </c>
    </row>
    <row r="1345" spans="1:16" x14ac:dyDescent="0.2">
      <c r="A1345">
        <v>10176</v>
      </c>
      <c r="B1345" t="b">
        <v>0</v>
      </c>
      <c r="C1345" t="s">
        <v>1479</v>
      </c>
      <c r="D1345" t="s">
        <v>6323</v>
      </c>
      <c r="E1345">
        <v>120</v>
      </c>
      <c r="F1345" t="s">
        <v>1460</v>
      </c>
      <c r="G1345" t="b">
        <v>0</v>
      </c>
      <c r="H1345" t="str">
        <f>VLOOKUP(A1345,all_municipalities!$A$2:$M$445,2,FALSE)</f>
        <v>Wollaston, Township of</v>
      </c>
      <c r="I1345" t="b">
        <f>VLOOKUP(A1345,all_municipalities!$A$2:$M$445,9,FALSE)</f>
        <v>1</v>
      </c>
      <c r="J1345" t="b">
        <f>VLOOKUP(A1345,all_municipalities!$A$2:$M$445,13, FALSE)</f>
        <v>1</v>
      </c>
      <c r="K1345" t="str">
        <f t="shared" si="81"/>
        <v>NONE</v>
      </c>
      <c r="L1345">
        <v>4</v>
      </c>
      <c r="M1345" t="str">
        <f t="shared" si="82"/>
        <v>10176 Deputy Mayor</v>
      </c>
      <c r="N1345" s="6" t="str">
        <f t="shared" si="83"/>
        <v>10176 Deputy Mayor</v>
      </c>
      <c r="O1345" s="15">
        <f>IF(I1345&lt;&gt;FALSE,VLOOKUP(H1345,internet_municipalities!$B$2:$W$226,22,FALSE),"NO INTERNET")</f>
        <v>1557</v>
      </c>
      <c r="P1345" s="16" t="str">
        <f t="shared" si="84"/>
        <v>Lost</v>
      </c>
    </row>
    <row r="1346" spans="1:16" x14ac:dyDescent="0.2">
      <c r="A1346">
        <v>10176</v>
      </c>
      <c r="B1346" t="b">
        <v>0</v>
      </c>
      <c r="C1346" t="s">
        <v>1479</v>
      </c>
      <c r="D1346" t="s">
        <v>6324</v>
      </c>
      <c r="E1346">
        <v>293</v>
      </c>
      <c r="F1346" t="s">
        <v>1460</v>
      </c>
      <c r="G1346" t="b">
        <v>0</v>
      </c>
      <c r="H1346" t="str">
        <f>VLOOKUP(A1346,all_municipalities!$A$2:$M$445,2,FALSE)</f>
        <v>Wollaston, Township of</v>
      </c>
      <c r="I1346" t="b">
        <f>VLOOKUP(A1346,all_municipalities!$A$2:$M$445,9,FALSE)</f>
        <v>1</v>
      </c>
      <c r="J1346" t="b">
        <f>VLOOKUP(A1346,all_municipalities!$A$2:$M$445,13, FALSE)</f>
        <v>1</v>
      </c>
      <c r="K1346" t="str">
        <f t="shared" ref="K1346:K1409" si="85">IF(J1346=TRUE,IF(F1346&lt;=10,"HIGH",IF(F1346&lt;=100,"MID",IF(F1346&lt;=1000,"LOW","NONE"))),"NONE")</f>
        <v>NONE</v>
      </c>
      <c r="L1346">
        <v>4</v>
      </c>
      <c r="M1346" t="str">
        <f t="shared" ref="M1346:M1409" si="86">CONCATENATE(A1346, " ",C1346)</f>
        <v>10176 Deputy Mayor</v>
      </c>
      <c r="N1346" s="6" t="str">
        <f t="shared" si="83"/>
        <v>10176 Deputy Mayor</v>
      </c>
      <c r="O1346" s="15">
        <f>IF(I1346&lt;&gt;FALSE,VLOOKUP(H1346,internet_municipalities!$B$2:$W$226,22,FALSE),"NO INTERNET")</f>
        <v>1557</v>
      </c>
      <c r="P1346" s="16" t="str">
        <f t="shared" si="84"/>
        <v>Lost</v>
      </c>
    </row>
    <row r="1347" spans="1:16" x14ac:dyDescent="0.2">
      <c r="A1347">
        <v>10176</v>
      </c>
      <c r="B1347" t="b">
        <v>0</v>
      </c>
      <c r="C1347" t="s">
        <v>1463</v>
      </c>
      <c r="D1347" t="s">
        <v>6325</v>
      </c>
      <c r="E1347">
        <v>381</v>
      </c>
      <c r="F1347" t="s">
        <v>1460</v>
      </c>
      <c r="G1347" t="b">
        <v>0</v>
      </c>
      <c r="H1347" t="str">
        <f>VLOOKUP(A1347,all_municipalities!$A$2:$M$445,2,FALSE)</f>
        <v>Wollaston, Township of</v>
      </c>
      <c r="I1347" t="b">
        <f>VLOOKUP(A1347,all_municipalities!$A$2:$M$445,9,FALSE)</f>
        <v>1</v>
      </c>
      <c r="J1347" t="b">
        <f>VLOOKUP(A1347,all_municipalities!$A$2:$M$445,13, FALSE)</f>
        <v>1</v>
      </c>
      <c r="K1347" t="str">
        <f t="shared" si="85"/>
        <v>NONE</v>
      </c>
      <c r="L1347">
        <v>4</v>
      </c>
      <c r="M1347" t="str">
        <f t="shared" si="86"/>
        <v>10176 Councillor</v>
      </c>
      <c r="N1347" s="6" t="str">
        <f t="shared" ref="N1347:N1410" si="87">IF(I1347,M1347,"")</f>
        <v>10176 Councillor</v>
      </c>
      <c r="O1347" s="15">
        <f>IF(I1347&lt;&gt;FALSE,VLOOKUP(H1347,internet_municipalities!$B$2:$W$226,22,FALSE),"NO INTERNET")</f>
        <v>1557</v>
      </c>
      <c r="P1347" s="16" t="str">
        <f t="shared" si="84"/>
        <v>Lost</v>
      </c>
    </row>
    <row r="1348" spans="1:16" x14ac:dyDescent="0.2">
      <c r="A1348">
        <v>10510</v>
      </c>
      <c r="B1348" t="b">
        <v>1</v>
      </c>
      <c r="C1348" t="s">
        <v>1463</v>
      </c>
      <c r="D1348" t="s">
        <v>1617</v>
      </c>
      <c r="E1348">
        <v>1262</v>
      </c>
      <c r="F1348">
        <v>708</v>
      </c>
      <c r="G1348" t="b">
        <v>0</v>
      </c>
      <c r="H1348" t="str">
        <f>VLOOKUP(A1348,all_municipalities!$A$2:$M$445,2,FALSE)</f>
        <v>Asphodel-Norwood, Township of</v>
      </c>
      <c r="I1348" t="b">
        <f>VLOOKUP(A1348,all_municipalities!$A$2:$M$445,9,FALSE)</f>
        <v>1</v>
      </c>
      <c r="J1348" t="b">
        <f>VLOOKUP(A1348,all_municipalities!$A$2:$M$445,13, FALSE)</f>
        <v>1</v>
      </c>
      <c r="K1348" t="str">
        <f t="shared" si="85"/>
        <v>LOW</v>
      </c>
      <c r="L1348">
        <v>3</v>
      </c>
      <c r="M1348" t="str">
        <f t="shared" si="86"/>
        <v>10510 Councillor</v>
      </c>
      <c r="N1348" s="6" t="str">
        <f t="shared" si="87"/>
        <v>10510 Councillor</v>
      </c>
      <c r="O1348" s="15">
        <f>IF(I1348&lt;&gt;FALSE,VLOOKUP(H1348,internet_municipalities!$B$2:$W$226,22,FALSE),"NO INTERNET")</f>
        <v>2329</v>
      </c>
      <c r="P1348" s="16">
        <f t="shared" si="84"/>
        <v>0.30399313009875484</v>
      </c>
    </row>
    <row r="1349" spans="1:16" x14ac:dyDescent="0.2">
      <c r="A1349">
        <v>10510</v>
      </c>
      <c r="B1349" t="b">
        <v>1</v>
      </c>
      <c r="C1349" t="s">
        <v>1463</v>
      </c>
      <c r="D1349" t="s">
        <v>1618</v>
      </c>
      <c r="E1349">
        <v>1244</v>
      </c>
      <c r="F1349">
        <v>690</v>
      </c>
      <c r="G1349" t="b">
        <v>0</v>
      </c>
      <c r="H1349" t="str">
        <f>VLOOKUP(A1349,all_municipalities!$A$2:$M$445,2,FALSE)</f>
        <v>Asphodel-Norwood, Township of</v>
      </c>
      <c r="I1349" t="b">
        <f>VLOOKUP(A1349,all_municipalities!$A$2:$M$445,9,FALSE)</f>
        <v>1</v>
      </c>
      <c r="J1349" t="b">
        <f>VLOOKUP(A1349,all_municipalities!$A$2:$M$445,13, FALSE)</f>
        <v>1</v>
      </c>
      <c r="K1349" t="str">
        <f t="shared" si="85"/>
        <v>LOW</v>
      </c>
      <c r="L1349">
        <v>3</v>
      </c>
      <c r="M1349" t="str">
        <f t="shared" si="86"/>
        <v>10510 Councillor</v>
      </c>
      <c r="N1349" s="6" t="str">
        <f t="shared" si="87"/>
        <v>10510 Councillor</v>
      </c>
      <c r="O1349" s="15">
        <f>IF(I1349&lt;&gt;FALSE,VLOOKUP(H1349,internet_municipalities!$B$2:$W$226,22,FALSE),"NO INTERNET")</f>
        <v>2329</v>
      </c>
      <c r="P1349" s="16">
        <f t="shared" si="84"/>
        <v>0.29626449119793902</v>
      </c>
    </row>
    <row r="1350" spans="1:16" x14ac:dyDescent="0.2">
      <c r="A1350">
        <v>10510</v>
      </c>
      <c r="B1350" t="b">
        <v>1</v>
      </c>
      <c r="C1350" t="s">
        <v>1463</v>
      </c>
      <c r="D1350" t="s">
        <v>1619</v>
      </c>
      <c r="E1350">
        <v>957</v>
      </c>
      <c r="F1350">
        <v>403</v>
      </c>
      <c r="G1350" t="b">
        <v>0</v>
      </c>
      <c r="H1350" t="str">
        <f>VLOOKUP(A1350,all_municipalities!$A$2:$M$445,2,FALSE)</f>
        <v>Asphodel-Norwood, Township of</v>
      </c>
      <c r="I1350" t="b">
        <f>VLOOKUP(A1350,all_municipalities!$A$2:$M$445,9,FALSE)</f>
        <v>1</v>
      </c>
      <c r="J1350" t="b">
        <f>VLOOKUP(A1350,all_municipalities!$A$2:$M$445,13, FALSE)</f>
        <v>1</v>
      </c>
      <c r="K1350" t="str">
        <f t="shared" si="85"/>
        <v>LOW</v>
      </c>
      <c r="L1350">
        <v>3</v>
      </c>
      <c r="M1350" t="str">
        <f t="shared" si="86"/>
        <v>10510 Councillor</v>
      </c>
      <c r="N1350" s="6" t="str">
        <f t="shared" si="87"/>
        <v>10510 Councillor</v>
      </c>
      <c r="O1350" s="15">
        <f>IF(I1350&lt;&gt;FALSE,VLOOKUP(H1350,internet_municipalities!$B$2:$W$226,22,FALSE),"NO INTERNET")</f>
        <v>2329</v>
      </c>
      <c r="P1350" s="16">
        <f t="shared" si="84"/>
        <v>0.17303563761270932</v>
      </c>
    </row>
    <row r="1351" spans="1:16" x14ac:dyDescent="0.2">
      <c r="A1351">
        <v>10510</v>
      </c>
      <c r="B1351" t="b">
        <v>1</v>
      </c>
      <c r="C1351" t="s">
        <v>1479</v>
      </c>
      <c r="D1351" t="s">
        <v>1620</v>
      </c>
      <c r="E1351" t="s">
        <v>461</v>
      </c>
      <c r="F1351" t="s">
        <v>461</v>
      </c>
      <c r="G1351" t="b">
        <v>0</v>
      </c>
      <c r="H1351" t="str">
        <f>VLOOKUP(A1351,all_municipalities!$A$2:$M$445,2,FALSE)</f>
        <v>Asphodel-Norwood, Township of</v>
      </c>
      <c r="I1351" t="b">
        <f>VLOOKUP(A1351,all_municipalities!$A$2:$M$445,9,FALSE)</f>
        <v>1</v>
      </c>
      <c r="J1351" t="b">
        <f>VLOOKUP(A1351,all_municipalities!$A$2:$M$445,13, FALSE)</f>
        <v>1</v>
      </c>
      <c r="K1351" t="str">
        <f t="shared" si="85"/>
        <v>NONE</v>
      </c>
      <c r="L1351">
        <v>3</v>
      </c>
      <c r="M1351" t="str">
        <f t="shared" si="86"/>
        <v>10510 Deputy Mayor</v>
      </c>
      <c r="N1351" s="6" t="str">
        <f t="shared" si="87"/>
        <v>10510 Deputy Mayor</v>
      </c>
      <c r="O1351" s="15">
        <f>IF(I1351&lt;&gt;FALSE,VLOOKUP(H1351,internet_municipalities!$B$2:$W$226,22,FALSE),"NO INTERNET")</f>
        <v>2329</v>
      </c>
      <c r="P1351" s="16" t="str">
        <f t="shared" ref="P1351:P1414" si="88">IF(I1351=TRUE,IF(F1351&lt;&gt;"Acclaimed",IF(F1351&lt;&gt;"Lost",F1351/O1351,"Lost"),"Acclaimed"),"NO INTERNET")</f>
        <v>Acclaimed</v>
      </c>
    </row>
    <row r="1352" spans="1:16" x14ac:dyDescent="0.2">
      <c r="A1352">
        <v>10510</v>
      </c>
      <c r="B1352" t="b">
        <v>0</v>
      </c>
      <c r="C1352" t="s">
        <v>1463</v>
      </c>
      <c r="D1352" t="s">
        <v>1621</v>
      </c>
      <c r="E1352">
        <v>554</v>
      </c>
      <c r="F1352" t="s">
        <v>1460</v>
      </c>
      <c r="G1352" t="b">
        <v>0</v>
      </c>
      <c r="H1352" t="str">
        <f>VLOOKUP(A1352,all_municipalities!$A$2:$M$445,2,FALSE)</f>
        <v>Asphodel-Norwood, Township of</v>
      </c>
      <c r="I1352" t="b">
        <f>VLOOKUP(A1352,all_municipalities!$A$2:$M$445,9,FALSE)</f>
        <v>1</v>
      </c>
      <c r="J1352" t="b">
        <f>VLOOKUP(A1352,all_municipalities!$A$2:$M$445,13, FALSE)</f>
        <v>1</v>
      </c>
      <c r="K1352" t="str">
        <f t="shared" si="85"/>
        <v>NONE</v>
      </c>
      <c r="L1352">
        <v>3</v>
      </c>
      <c r="M1352" t="str">
        <f t="shared" si="86"/>
        <v>10510 Councillor</v>
      </c>
      <c r="N1352" s="6" t="str">
        <f t="shared" si="87"/>
        <v>10510 Councillor</v>
      </c>
      <c r="O1352" s="15">
        <f>IF(I1352&lt;&gt;FALSE,VLOOKUP(H1352,internet_municipalities!$B$2:$W$226,22,FALSE),"NO INTERNET")</f>
        <v>2329</v>
      </c>
      <c r="P1352" s="16" t="str">
        <f t="shared" si="88"/>
        <v>Lost</v>
      </c>
    </row>
    <row r="1353" spans="1:16" x14ac:dyDescent="0.2">
      <c r="A1353">
        <v>10102</v>
      </c>
      <c r="B1353" t="b">
        <v>1</v>
      </c>
      <c r="C1353" t="s">
        <v>1471</v>
      </c>
      <c r="D1353" t="s">
        <v>2386</v>
      </c>
      <c r="E1353">
        <v>2103</v>
      </c>
      <c r="F1353">
        <v>522</v>
      </c>
      <c r="G1353" t="b">
        <v>0</v>
      </c>
      <c r="H1353" t="str">
        <f>VLOOKUP(A1353,all_municipalities!$A$2:$M$445,2,FALSE)</f>
        <v>Clarington, Municipality of</v>
      </c>
      <c r="I1353" t="b">
        <f>VLOOKUP(A1353,all_municipalities!$A$2:$M$445,9,FALSE)</f>
        <v>1</v>
      </c>
      <c r="J1353" t="b">
        <f>VLOOKUP(A1353,all_municipalities!$A$2:$M$445,13, FALSE)</f>
        <v>1</v>
      </c>
      <c r="K1353" t="str">
        <f t="shared" si="85"/>
        <v>LOW</v>
      </c>
      <c r="L1353">
        <v>3</v>
      </c>
      <c r="M1353" t="str">
        <f t="shared" si="86"/>
        <v>10102 Councillor, Ward 4</v>
      </c>
      <c r="N1353" s="6" t="str">
        <f t="shared" si="87"/>
        <v>10102 Councillor, Ward 4</v>
      </c>
      <c r="O1353" s="15">
        <f>IF(I1353&lt;&gt;FALSE,VLOOKUP(H1353,internet_municipalities!$B$2:$W$226,22,FALSE),"NO INTERNET")</f>
        <v>52865</v>
      </c>
      <c r="P1353" s="16">
        <f t="shared" si="88"/>
        <v>9.8742078880166458E-3</v>
      </c>
    </row>
    <row r="1354" spans="1:16" x14ac:dyDescent="0.2">
      <c r="A1354">
        <v>10102</v>
      </c>
      <c r="B1354" t="b">
        <v>1</v>
      </c>
      <c r="C1354" t="s">
        <v>1475</v>
      </c>
      <c r="D1354" t="s">
        <v>2387</v>
      </c>
      <c r="E1354">
        <v>2115</v>
      </c>
      <c r="F1354">
        <v>1042</v>
      </c>
      <c r="G1354" t="b">
        <v>0</v>
      </c>
      <c r="H1354" t="str">
        <f>VLOOKUP(A1354,all_municipalities!$A$2:$M$445,2,FALSE)</f>
        <v>Clarington, Municipality of</v>
      </c>
      <c r="I1354" t="b">
        <f>VLOOKUP(A1354,all_municipalities!$A$2:$M$445,9,FALSE)</f>
        <v>1</v>
      </c>
      <c r="J1354" t="b">
        <f>VLOOKUP(A1354,all_municipalities!$A$2:$M$445,13, FALSE)</f>
        <v>1</v>
      </c>
      <c r="K1354" t="str">
        <f t="shared" si="85"/>
        <v>NONE</v>
      </c>
      <c r="L1354">
        <v>3</v>
      </c>
      <c r="M1354" t="str">
        <f t="shared" si="86"/>
        <v>10102 Councillor, Ward 3</v>
      </c>
      <c r="N1354" s="6" t="str">
        <f t="shared" si="87"/>
        <v>10102 Councillor, Ward 3</v>
      </c>
      <c r="O1354" s="15">
        <f>IF(I1354&lt;&gt;FALSE,VLOOKUP(H1354,internet_municipalities!$B$2:$W$226,22,FALSE),"NO INTERNET")</f>
        <v>52865</v>
      </c>
      <c r="P1354" s="16">
        <f t="shared" si="88"/>
        <v>1.9710583561902962E-2</v>
      </c>
    </row>
    <row r="1355" spans="1:16" x14ac:dyDescent="0.2">
      <c r="A1355">
        <v>10102</v>
      </c>
      <c r="B1355" t="b">
        <v>1</v>
      </c>
      <c r="C1355" t="s">
        <v>1453</v>
      </c>
      <c r="D1355" t="s">
        <v>2388</v>
      </c>
      <c r="E1355">
        <v>2795</v>
      </c>
      <c r="F1355">
        <v>243</v>
      </c>
      <c r="G1355" t="b">
        <v>0</v>
      </c>
      <c r="H1355" t="str">
        <f>VLOOKUP(A1355,all_municipalities!$A$2:$M$445,2,FALSE)</f>
        <v>Clarington, Municipality of</v>
      </c>
      <c r="I1355" t="b">
        <f>VLOOKUP(A1355,all_municipalities!$A$2:$M$445,9,FALSE)</f>
        <v>1</v>
      </c>
      <c r="J1355" t="b">
        <f>VLOOKUP(A1355,all_municipalities!$A$2:$M$445,13, FALSE)</f>
        <v>1</v>
      </c>
      <c r="K1355" t="str">
        <f t="shared" si="85"/>
        <v>LOW</v>
      </c>
      <c r="L1355">
        <v>3</v>
      </c>
      <c r="M1355" t="str">
        <f t="shared" si="86"/>
        <v>10102 Councillor, Ward 2</v>
      </c>
      <c r="N1355" s="6" t="str">
        <f t="shared" si="87"/>
        <v>10102 Councillor, Ward 2</v>
      </c>
      <c r="O1355" s="15">
        <f>IF(I1355&lt;&gt;FALSE,VLOOKUP(H1355,internet_municipalities!$B$2:$W$226,22,FALSE),"NO INTERNET")</f>
        <v>52865</v>
      </c>
      <c r="P1355" s="16">
        <f t="shared" si="88"/>
        <v>4.5966140168353349E-3</v>
      </c>
    </row>
    <row r="1356" spans="1:16" x14ac:dyDescent="0.2">
      <c r="A1356">
        <v>10102</v>
      </c>
      <c r="B1356" t="b">
        <v>1</v>
      </c>
      <c r="C1356" t="s">
        <v>1456</v>
      </c>
      <c r="D1356" t="s">
        <v>2389</v>
      </c>
      <c r="E1356">
        <v>2800</v>
      </c>
      <c r="F1356">
        <v>1409</v>
      </c>
      <c r="G1356" t="b">
        <v>0</v>
      </c>
      <c r="H1356" t="str">
        <f>VLOOKUP(A1356,all_municipalities!$A$2:$M$445,2,FALSE)</f>
        <v>Clarington, Municipality of</v>
      </c>
      <c r="I1356" t="b">
        <f>VLOOKUP(A1356,all_municipalities!$A$2:$M$445,9,FALSE)</f>
        <v>1</v>
      </c>
      <c r="J1356" t="b">
        <f>VLOOKUP(A1356,all_municipalities!$A$2:$M$445,13, FALSE)</f>
        <v>1</v>
      </c>
      <c r="K1356" t="str">
        <f t="shared" si="85"/>
        <v>NONE</v>
      </c>
      <c r="L1356">
        <v>3</v>
      </c>
      <c r="M1356" t="str">
        <f t="shared" si="86"/>
        <v>10102 Councillor, Ward 1</v>
      </c>
      <c r="N1356" s="6" t="str">
        <f t="shared" si="87"/>
        <v>10102 Councillor, Ward 1</v>
      </c>
      <c r="O1356" s="15">
        <f>IF(I1356&lt;&gt;FALSE,VLOOKUP(H1356,internet_municipalities!$B$2:$W$226,22,FALSE),"NO INTERNET")</f>
        <v>52865</v>
      </c>
      <c r="P1356" s="16">
        <f t="shared" si="88"/>
        <v>2.6652794854818879E-2</v>
      </c>
    </row>
    <row r="1357" spans="1:16" x14ac:dyDescent="0.2">
      <c r="A1357">
        <v>10102</v>
      </c>
      <c r="B1357" t="b">
        <v>1</v>
      </c>
      <c r="C1357" t="s">
        <v>2390</v>
      </c>
      <c r="D1357" t="s">
        <v>2391</v>
      </c>
      <c r="E1357" t="s">
        <v>461</v>
      </c>
      <c r="F1357" t="s">
        <v>461</v>
      </c>
      <c r="G1357" t="b">
        <v>0</v>
      </c>
      <c r="H1357" t="str">
        <f>VLOOKUP(A1357,all_municipalities!$A$2:$M$445,2,FALSE)</f>
        <v>Clarington, Municipality of</v>
      </c>
      <c r="I1357" t="b">
        <f>VLOOKUP(A1357,all_municipalities!$A$2:$M$445,9,FALSE)</f>
        <v>1</v>
      </c>
      <c r="J1357" t="b">
        <f>VLOOKUP(A1357,all_municipalities!$A$2:$M$445,13, FALSE)</f>
        <v>1</v>
      </c>
      <c r="K1357" t="str">
        <f t="shared" si="85"/>
        <v>NONE</v>
      </c>
      <c r="L1357">
        <v>3</v>
      </c>
      <c r="M1357" t="str">
        <f t="shared" si="86"/>
        <v>10102 Regional Councillor, Ward 3 and 4</v>
      </c>
      <c r="N1357" s="6" t="str">
        <f t="shared" si="87"/>
        <v>10102 Regional Councillor, Ward 3 and 4</v>
      </c>
      <c r="O1357" s="15">
        <f>IF(I1357&lt;&gt;FALSE,VLOOKUP(H1357,internet_municipalities!$B$2:$W$226,22,FALSE),"NO INTERNET")</f>
        <v>52865</v>
      </c>
      <c r="P1357" s="16" t="str">
        <f t="shared" si="88"/>
        <v>Acclaimed</v>
      </c>
    </row>
    <row r="1358" spans="1:16" x14ac:dyDescent="0.2">
      <c r="A1358">
        <v>10102</v>
      </c>
      <c r="B1358" t="b">
        <v>1</v>
      </c>
      <c r="C1358" t="s">
        <v>2392</v>
      </c>
      <c r="D1358" t="s">
        <v>2393</v>
      </c>
      <c r="E1358">
        <v>5290</v>
      </c>
      <c r="F1358">
        <v>147</v>
      </c>
      <c r="G1358" t="b">
        <v>0</v>
      </c>
      <c r="H1358" t="str">
        <f>VLOOKUP(A1358,all_municipalities!$A$2:$M$445,2,FALSE)</f>
        <v>Clarington, Municipality of</v>
      </c>
      <c r="I1358" t="b">
        <f>VLOOKUP(A1358,all_municipalities!$A$2:$M$445,9,FALSE)</f>
        <v>1</v>
      </c>
      <c r="J1358" t="b">
        <f>VLOOKUP(A1358,all_municipalities!$A$2:$M$445,13, FALSE)</f>
        <v>1</v>
      </c>
      <c r="K1358" t="str">
        <f t="shared" si="85"/>
        <v>LOW</v>
      </c>
      <c r="L1358">
        <v>3</v>
      </c>
      <c r="M1358" t="str">
        <f t="shared" si="86"/>
        <v>10102 Regional Councillor, Ward 1 and 2</v>
      </c>
      <c r="N1358" s="6" t="str">
        <f t="shared" si="87"/>
        <v>10102 Regional Councillor, Ward 1 and 2</v>
      </c>
      <c r="O1358" s="15">
        <f>IF(I1358&lt;&gt;FALSE,VLOOKUP(H1358,internet_municipalities!$B$2:$W$226,22,FALSE),"NO INTERNET")</f>
        <v>52865</v>
      </c>
      <c r="P1358" s="16">
        <f t="shared" si="88"/>
        <v>2.7806677385794005E-3</v>
      </c>
    </row>
    <row r="1359" spans="1:16" x14ac:dyDescent="0.2">
      <c r="A1359">
        <v>10102</v>
      </c>
      <c r="B1359" t="b">
        <v>0</v>
      </c>
      <c r="C1359" t="s">
        <v>2392</v>
      </c>
      <c r="D1359" t="s">
        <v>2394</v>
      </c>
      <c r="E1359">
        <v>5143</v>
      </c>
      <c r="F1359" t="s">
        <v>1460</v>
      </c>
      <c r="G1359" t="b">
        <v>0</v>
      </c>
      <c r="H1359" t="str">
        <f>VLOOKUP(A1359,all_municipalities!$A$2:$M$445,2,FALSE)</f>
        <v>Clarington, Municipality of</v>
      </c>
      <c r="I1359" t="b">
        <f>VLOOKUP(A1359,all_municipalities!$A$2:$M$445,9,FALSE)</f>
        <v>1</v>
      </c>
      <c r="J1359" t="b">
        <f>VLOOKUP(A1359,all_municipalities!$A$2:$M$445,13, FALSE)</f>
        <v>1</v>
      </c>
      <c r="K1359" t="str">
        <f t="shared" si="85"/>
        <v>NONE</v>
      </c>
      <c r="L1359">
        <v>3</v>
      </c>
      <c r="M1359" t="str">
        <f t="shared" si="86"/>
        <v>10102 Regional Councillor, Ward 1 and 2</v>
      </c>
      <c r="N1359" s="6" t="str">
        <f t="shared" si="87"/>
        <v>10102 Regional Councillor, Ward 1 and 2</v>
      </c>
      <c r="O1359" s="15">
        <f>IF(I1359&lt;&gt;FALSE,VLOOKUP(H1359,internet_municipalities!$B$2:$W$226,22,FALSE),"NO INTERNET")</f>
        <v>52865</v>
      </c>
      <c r="P1359" s="16" t="str">
        <f t="shared" si="88"/>
        <v>Lost</v>
      </c>
    </row>
    <row r="1360" spans="1:16" x14ac:dyDescent="0.2">
      <c r="A1360">
        <v>10102</v>
      </c>
      <c r="B1360" t="b">
        <v>0</v>
      </c>
      <c r="C1360" t="s">
        <v>2392</v>
      </c>
      <c r="D1360" t="s">
        <v>2395</v>
      </c>
      <c r="E1360">
        <v>1543</v>
      </c>
      <c r="F1360" t="s">
        <v>1460</v>
      </c>
      <c r="G1360" t="b">
        <v>0</v>
      </c>
      <c r="H1360" t="str">
        <f>VLOOKUP(A1360,all_municipalities!$A$2:$M$445,2,FALSE)</f>
        <v>Clarington, Municipality of</v>
      </c>
      <c r="I1360" t="b">
        <f>VLOOKUP(A1360,all_municipalities!$A$2:$M$445,9,FALSE)</f>
        <v>1</v>
      </c>
      <c r="J1360" t="b">
        <f>VLOOKUP(A1360,all_municipalities!$A$2:$M$445,13, FALSE)</f>
        <v>1</v>
      </c>
      <c r="K1360" t="str">
        <f t="shared" si="85"/>
        <v>NONE</v>
      </c>
      <c r="L1360">
        <v>3</v>
      </c>
      <c r="M1360" t="str">
        <f t="shared" si="86"/>
        <v>10102 Regional Councillor, Ward 1 and 2</v>
      </c>
      <c r="N1360" s="6" t="str">
        <f t="shared" si="87"/>
        <v>10102 Regional Councillor, Ward 1 and 2</v>
      </c>
      <c r="O1360" s="15">
        <f>IF(I1360&lt;&gt;FALSE,VLOOKUP(H1360,internet_municipalities!$B$2:$W$226,22,FALSE),"NO INTERNET")</f>
        <v>52865</v>
      </c>
      <c r="P1360" s="16" t="str">
        <f t="shared" si="88"/>
        <v>Lost</v>
      </c>
    </row>
    <row r="1361" spans="1:16" x14ac:dyDescent="0.2">
      <c r="A1361">
        <v>10102</v>
      </c>
      <c r="B1361" t="b">
        <v>0</v>
      </c>
      <c r="C1361" t="s">
        <v>1456</v>
      </c>
      <c r="D1361" t="s">
        <v>2396</v>
      </c>
      <c r="E1361">
        <v>1391</v>
      </c>
      <c r="F1361" t="s">
        <v>1460</v>
      </c>
      <c r="G1361" t="b">
        <v>0</v>
      </c>
      <c r="H1361" t="str">
        <f>VLOOKUP(A1361,all_municipalities!$A$2:$M$445,2,FALSE)</f>
        <v>Clarington, Municipality of</v>
      </c>
      <c r="I1361" t="b">
        <f>VLOOKUP(A1361,all_municipalities!$A$2:$M$445,9,FALSE)</f>
        <v>1</v>
      </c>
      <c r="J1361" t="b">
        <f>VLOOKUP(A1361,all_municipalities!$A$2:$M$445,13, FALSE)</f>
        <v>1</v>
      </c>
      <c r="K1361" t="str">
        <f t="shared" si="85"/>
        <v>NONE</v>
      </c>
      <c r="L1361">
        <v>3</v>
      </c>
      <c r="M1361" t="str">
        <f t="shared" si="86"/>
        <v>10102 Councillor, Ward 1</v>
      </c>
      <c r="N1361" s="6" t="str">
        <f t="shared" si="87"/>
        <v>10102 Councillor, Ward 1</v>
      </c>
      <c r="O1361" s="15">
        <f>IF(I1361&lt;&gt;FALSE,VLOOKUP(H1361,internet_municipalities!$B$2:$W$226,22,FALSE),"NO INTERNET")</f>
        <v>52865</v>
      </c>
      <c r="P1361" s="16" t="str">
        <f t="shared" si="88"/>
        <v>Lost</v>
      </c>
    </row>
    <row r="1362" spans="1:16" x14ac:dyDescent="0.2">
      <c r="A1362">
        <v>10102</v>
      </c>
      <c r="B1362" t="b">
        <v>0</v>
      </c>
      <c r="C1362" t="s">
        <v>1456</v>
      </c>
      <c r="D1362" t="s">
        <v>2397</v>
      </c>
      <c r="E1362">
        <v>1022</v>
      </c>
      <c r="F1362" t="s">
        <v>1460</v>
      </c>
      <c r="G1362" t="b">
        <v>0</v>
      </c>
      <c r="H1362" t="str">
        <f>VLOOKUP(A1362,all_municipalities!$A$2:$M$445,2,FALSE)</f>
        <v>Clarington, Municipality of</v>
      </c>
      <c r="I1362" t="b">
        <f>VLOOKUP(A1362,all_municipalities!$A$2:$M$445,9,FALSE)</f>
        <v>1</v>
      </c>
      <c r="J1362" t="b">
        <f>VLOOKUP(A1362,all_municipalities!$A$2:$M$445,13, FALSE)</f>
        <v>1</v>
      </c>
      <c r="K1362" t="str">
        <f t="shared" si="85"/>
        <v>NONE</v>
      </c>
      <c r="L1362">
        <v>3</v>
      </c>
      <c r="M1362" t="str">
        <f t="shared" si="86"/>
        <v>10102 Councillor, Ward 1</v>
      </c>
      <c r="N1362" s="6" t="str">
        <f t="shared" si="87"/>
        <v>10102 Councillor, Ward 1</v>
      </c>
      <c r="O1362" s="15">
        <f>IF(I1362&lt;&gt;FALSE,VLOOKUP(H1362,internet_municipalities!$B$2:$W$226,22,FALSE),"NO INTERNET")</f>
        <v>52865</v>
      </c>
      <c r="P1362" s="16" t="str">
        <f t="shared" si="88"/>
        <v>Lost</v>
      </c>
    </row>
    <row r="1363" spans="1:16" x14ac:dyDescent="0.2">
      <c r="A1363">
        <v>10102</v>
      </c>
      <c r="B1363" t="b">
        <v>0</v>
      </c>
      <c r="C1363" t="s">
        <v>1456</v>
      </c>
      <c r="D1363" t="s">
        <v>2398</v>
      </c>
      <c r="E1363">
        <v>658</v>
      </c>
      <c r="F1363" t="s">
        <v>1460</v>
      </c>
      <c r="G1363" t="b">
        <v>0</v>
      </c>
      <c r="H1363" t="str">
        <f>VLOOKUP(A1363,all_municipalities!$A$2:$M$445,2,FALSE)</f>
        <v>Clarington, Municipality of</v>
      </c>
      <c r="I1363" t="b">
        <f>VLOOKUP(A1363,all_municipalities!$A$2:$M$445,9,FALSE)</f>
        <v>1</v>
      </c>
      <c r="J1363" t="b">
        <f>VLOOKUP(A1363,all_municipalities!$A$2:$M$445,13, FALSE)</f>
        <v>1</v>
      </c>
      <c r="K1363" t="str">
        <f t="shared" si="85"/>
        <v>NONE</v>
      </c>
      <c r="L1363">
        <v>3</v>
      </c>
      <c r="M1363" t="str">
        <f t="shared" si="86"/>
        <v>10102 Councillor, Ward 1</v>
      </c>
      <c r="N1363" s="6" t="str">
        <f t="shared" si="87"/>
        <v>10102 Councillor, Ward 1</v>
      </c>
      <c r="O1363" s="15">
        <f>IF(I1363&lt;&gt;FALSE,VLOOKUP(H1363,internet_municipalities!$B$2:$W$226,22,FALSE),"NO INTERNET")</f>
        <v>52865</v>
      </c>
      <c r="P1363" s="16" t="str">
        <f t="shared" si="88"/>
        <v>Lost</v>
      </c>
    </row>
    <row r="1364" spans="1:16" x14ac:dyDescent="0.2">
      <c r="A1364">
        <v>10102</v>
      </c>
      <c r="B1364" t="b">
        <v>0</v>
      </c>
      <c r="C1364" t="s">
        <v>1453</v>
      </c>
      <c r="D1364" t="s">
        <v>2399</v>
      </c>
      <c r="E1364">
        <v>2552</v>
      </c>
      <c r="F1364" t="s">
        <v>1460</v>
      </c>
      <c r="G1364" t="b">
        <v>0</v>
      </c>
      <c r="H1364" t="str">
        <f>VLOOKUP(A1364,all_municipalities!$A$2:$M$445,2,FALSE)</f>
        <v>Clarington, Municipality of</v>
      </c>
      <c r="I1364" t="b">
        <f>VLOOKUP(A1364,all_municipalities!$A$2:$M$445,9,FALSE)</f>
        <v>1</v>
      </c>
      <c r="J1364" t="b">
        <f>VLOOKUP(A1364,all_municipalities!$A$2:$M$445,13, FALSE)</f>
        <v>1</v>
      </c>
      <c r="K1364" t="str">
        <f t="shared" si="85"/>
        <v>NONE</v>
      </c>
      <c r="L1364">
        <v>3</v>
      </c>
      <c r="M1364" t="str">
        <f t="shared" si="86"/>
        <v>10102 Councillor, Ward 2</v>
      </c>
      <c r="N1364" s="6" t="str">
        <f t="shared" si="87"/>
        <v>10102 Councillor, Ward 2</v>
      </c>
      <c r="O1364" s="15">
        <f>IF(I1364&lt;&gt;FALSE,VLOOKUP(H1364,internet_municipalities!$B$2:$W$226,22,FALSE),"NO INTERNET")</f>
        <v>52865</v>
      </c>
      <c r="P1364" s="16" t="str">
        <f t="shared" si="88"/>
        <v>Lost</v>
      </c>
    </row>
    <row r="1365" spans="1:16" x14ac:dyDescent="0.2">
      <c r="A1365">
        <v>10102</v>
      </c>
      <c r="B1365" t="b">
        <v>0</v>
      </c>
      <c r="C1365" t="s">
        <v>1475</v>
      </c>
      <c r="D1365" t="s">
        <v>2400</v>
      </c>
      <c r="E1365">
        <v>649</v>
      </c>
      <c r="F1365" t="s">
        <v>1460</v>
      </c>
      <c r="G1365" t="b">
        <v>0</v>
      </c>
      <c r="H1365" t="str">
        <f>VLOOKUP(A1365,all_municipalities!$A$2:$M$445,2,FALSE)</f>
        <v>Clarington, Municipality of</v>
      </c>
      <c r="I1365" t="b">
        <f>VLOOKUP(A1365,all_municipalities!$A$2:$M$445,9,FALSE)</f>
        <v>1</v>
      </c>
      <c r="J1365" t="b">
        <f>VLOOKUP(A1365,all_municipalities!$A$2:$M$445,13, FALSE)</f>
        <v>1</v>
      </c>
      <c r="K1365" t="str">
        <f t="shared" si="85"/>
        <v>NONE</v>
      </c>
      <c r="L1365">
        <v>3</v>
      </c>
      <c r="M1365" t="str">
        <f t="shared" si="86"/>
        <v>10102 Councillor, Ward 3</v>
      </c>
      <c r="N1365" s="6" t="str">
        <f t="shared" si="87"/>
        <v>10102 Councillor, Ward 3</v>
      </c>
      <c r="O1365" s="15">
        <f>IF(I1365&lt;&gt;FALSE,VLOOKUP(H1365,internet_municipalities!$B$2:$W$226,22,FALSE),"NO INTERNET")</f>
        <v>52865</v>
      </c>
      <c r="P1365" s="16" t="str">
        <f t="shared" si="88"/>
        <v>Lost</v>
      </c>
    </row>
    <row r="1366" spans="1:16" x14ac:dyDescent="0.2">
      <c r="A1366">
        <v>10102</v>
      </c>
      <c r="B1366" t="b">
        <v>0</v>
      </c>
      <c r="C1366" t="s">
        <v>1475</v>
      </c>
      <c r="D1366" t="s">
        <v>2401</v>
      </c>
      <c r="E1366">
        <v>1073</v>
      </c>
      <c r="F1366" t="s">
        <v>1460</v>
      </c>
      <c r="G1366" t="b">
        <v>0</v>
      </c>
      <c r="H1366" t="str">
        <f>VLOOKUP(A1366,all_municipalities!$A$2:$M$445,2,FALSE)</f>
        <v>Clarington, Municipality of</v>
      </c>
      <c r="I1366" t="b">
        <f>VLOOKUP(A1366,all_municipalities!$A$2:$M$445,9,FALSE)</f>
        <v>1</v>
      </c>
      <c r="J1366" t="b">
        <f>VLOOKUP(A1366,all_municipalities!$A$2:$M$445,13, FALSE)</f>
        <v>1</v>
      </c>
      <c r="K1366" t="str">
        <f t="shared" si="85"/>
        <v>NONE</v>
      </c>
      <c r="L1366">
        <v>3</v>
      </c>
      <c r="M1366" t="str">
        <f t="shared" si="86"/>
        <v>10102 Councillor, Ward 3</v>
      </c>
      <c r="N1366" s="6" t="str">
        <f t="shared" si="87"/>
        <v>10102 Councillor, Ward 3</v>
      </c>
      <c r="O1366" s="15">
        <f>IF(I1366&lt;&gt;FALSE,VLOOKUP(H1366,internet_municipalities!$B$2:$W$226,22,FALSE),"NO INTERNET")</f>
        <v>52865</v>
      </c>
      <c r="P1366" s="16" t="str">
        <f t="shared" si="88"/>
        <v>Lost</v>
      </c>
    </row>
    <row r="1367" spans="1:16" x14ac:dyDescent="0.2">
      <c r="A1367">
        <v>10102</v>
      </c>
      <c r="B1367" t="b">
        <v>0</v>
      </c>
      <c r="C1367" t="s">
        <v>1471</v>
      </c>
      <c r="D1367" t="s">
        <v>2402</v>
      </c>
      <c r="E1367">
        <v>1581</v>
      </c>
      <c r="F1367" t="s">
        <v>1460</v>
      </c>
      <c r="G1367" t="b">
        <v>0</v>
      </c>
      <c r="H1367" t="str">
        <f>VLOOKUP(A1367,all_municipalities!$A$2:$M$445,2,FALSE)</f>
        <v>Clarington, Municipality of</v>
      </c>
      <c r="I1367" t="b">
        <f>VLOOKUP(A1367,all_municipalities!$A$2:$M$445,9,FALSE)</f>
        <v>1</v>
      </c>
      <c r="J1367" t="b">
        <f>VLOOKUP(A1367,all_municipalities!$A$2:$M$445,13, FALSE)</f>
        <v>1</v>
      </c>
      <c r="K1367" t="str">
        <f t="shared" si="85"/>
        <v>NONE</v>
      </c>
      <c r="L1367">
        <v>3</v>
      </c>
      <c r="M1367" t="str">
        <f t="shared" si="86"/>
        <v>10102 Councillor, Ward 4</v>
      </c>
      <c r="N1367" s="6" t="str">
        <f t="shared" si="87"/>
        <v>10102 Councillor, Ward 4</v>
      </c>
      <c r="O1367" s="15">
        <f>IF(I1367&lt;&gt;FALSE,VLOOKUP(H1367,internet_municipalities!$B$2:$W$226,22,FALSE),"NO INTERNET")</f>
        <v>52865</v>
      </c>
      <c r="P1367" s="16" t="str">
        <f t="shared" si="88"/>
        <v>Lost</v>
      </c>
    </row>
    <row r="1368" spans="1:16" x14ac:dyDescent="0.2">
      <c r="A1368">
        <v>10102</v>
      </c>
      <c r="B1368" t="b">
        <v>0</v>
      </c>
      <c r="C1368" t="s">
        <v>1471</v>
      </c>
      <c r="D1368" t="s">
        <v>2403</v>
      </c>
      <c r="E1368">
        <v>346</v>
      </c>
      <c r="F1368" t="s">
        <v>1460</v>
      </c>
      <c r="G1368" t="b">
        <v>0</v>
      </c>
      <c r="H1368" t="str">
        <f>VLOOKUP(A1368,all_municipalities!$A$2:$M$445,2,FALSE)</f>
        <v>Clarington, Municipality of</v>
      </c>
      <c r="I1368" t="b">
        <f>VLOOKUP(A1368,all_municipalities!$A$2:$M$445,9,FALSE)</f>
        <v>1</v>
      </c>
      <c r="J1368" t="b">
        <f>VLOOKUP(A1368,all_municipalities!$A$2:$M$445,13, FALSE)</f>
        <v>1</v>
      </c>
      <c r="K1368" t="str">
        <f t="shared" si="85"/>
        <v>NONE</v>
      </c>
      <c r="L1368">
        <v>3</v>
      </c>
      <c r="M1368" t="str">
        <f t="shared" si="86"/>
        <v>10102 Councillor, Ward 4</v>
      </c>
      <c r="N1368" s="6" t="str">
        <f t="shared" si="87"/>
        <v>10102 Councillor, Ward 4</v>
      </c>
      <c r="O1368" s="15">
        <f>IF(I1368&lt;&gt;FALSE,VLOOKUP(H1368,internet_municipalities!$B$2:$W$226,22,FALSE),"NO INTERNET")</f>
        <v>52865</v>
      </c>
      <c r="P1368" s="16" t="str">
        <f t="shared" si="88"/>
        <v>Lost</v>
      </c>
    </row>
    <row r="1369" spans="1:16" x14ac:dyDescent="0.2">
      <c r="A1369">
        <v>10797</v>
      </c>
      <c r="B1369" t="b">
        <v>1</v>
      </c>
      <c r="C1369" t="s">
        <v>2546</v>
      </c>
      <c r="D1369" t="s">
        <v>2547</v>
      </c>
      <c r="E1369" t="s">
        <v>461</v>
      </c>
      <c r="F1369" t="s">
        <v>461</v>
      </c>
      <c r="G1369" t="b">
        <v>0</v>
      </c>
      <c r="H1369" t="str">
        <f>VLOOKUP(A1369,all_municipalities!$A$2:$M$445,2,FALSE)</f>
        <v>Douro-Dummer, Township of</v>
      </c>
      <c r="I1369" t="b">
        <f>VLOOKUP(A1369,all_municipalities!$A$2:$M$445,9,FALSE)</f>
        <v>1</v>
      </c>
      <c r="J1369" t="b">
        <f>VLOOKUP(A1369,all_municipalities!$A$2:$M$445,13, FALSE)</f>
        <v>1</v>
      </c>
      <c r="K1369" t="str">
        <f t="shared" si="85"/>
        <v>NONE</v>
      </c>
      <c r="L1369">
        <v>3</v>
      </c>
      <c r="M1369" t="str">
        <f t="shared" si="86"/>
        <v>10797 Councillor At Large</v>
      </c>
      <c r="N1369" s="6" t="str">
        <f t="shared" si="87"/>
        <v>10797 Councillor At Large</v>
      </c>
      <c r="O1369" s="15">
        <f>IF(I1369&lt;&gt;FALSE,VLOOKUP(H1369,internet_municipalities!$B$2:$W$226,22,FALSE),"NO INTERNET")</f>
        <v>4561</v>
      </c>
      <c r="P1369" s="16" t="str">
        <f t="shared" si="88"/>
        <v>Acclaimed</v>
      </c>
    </row>
    <row r="1370" spans="1:16" x14ac:dyDescent="0.2">
      <c r="A1370">
        <v>10797</v>
      </c>
      <c r="B1370" t="b">
        <v>1</v>
      </c>
      <c r="C1370" t="s">
        <v>2548</v>
      </c>
      <c r="D1370" t="s">
        <v>2549</v>
      </c>
      <c r="E1370">
        <v>703</v>
      </c>
      <c r="F1370">
        <v>142</v>
      </c>
      <c r="G1370" t="b">
        <v>0</v>
      </c>
      <c r="H1370" t="str">
        <f>VLOOKUP(A1370,all_municipalities!$A$2:$M$445,2,FALSE)</f>
        <v>Douro-Dummer, Township of</v>
      </c>
      <c r="I1370" t="b">
        <f>VLOOKUP(A1370,all_municipalities!$A$2:$M$445,9,FALSE)</f>
        <v>1</v>
      </c>
      <c r="J1370" t="b">
        <f>VLOOKUP(A1370,all_municipalities!$A$2:$M$445,13, FALSE)</f>
        <v>1</v>
      </c>
      <c r="K1370" t="str">
        <f t="shared" si="85"/>
        <v>LOW</v>
      </c>
      <c r="L1370">
        <v>3</v>
      </c>
      <c r="M1370" t="str">
        <f t="shared" si="86"/>
        <v>10797 Councillor, Ward 2 Dummer</v>
      </c>
      <c r="N1370" s="6" t="str">
        <f t="shared" si="87"/>
        <v>10797 Councillor, Ward 2 Dummer</v>
      </c>
      <c r="O1370" s="15">
        <f>IF(I1370&lt;&gt;FALSE,VLOOKUP(H1370,internet_municipalities!$B$2:$W$226,22,FALSE),"NO INTERNET")</f>
        <v>4561</v>
      </c>
      <c r="P1370" s="16">
        <f t="shared" si="88"/>
        <v>3.1133523350142512E-2</v>
      </c>
    </row>
    <row r="1371" spans="1:16" x14ac:dyDescent="0.2">
      <c r="A1371">
        <v>10797</v>
      </c>
      <c r="B1371" t="b">
        <v>1</v>
      </c>
      <c r="C1371" t="s">
        <v>2550</v>
      </c>
      <c r="D1371" t="s">
        <v>2551</v>
      </c>
      <c r="E1371">
        <v>530</v>
      </c>
      <c r="F1371">
        <v>147</v>
      </c>
      <c r="G1371" t="b">
        <v>0</v>
      </c>
      <c r="H1371" t="str">
        <f>VLOOKUP(A1371,all_municipalities!$A$2:$M$445,2,FALSE)</f>
        <v>Douro-Dummer, Township of</v>
      </c>
      <c r="I1371" t="b">
        <f>VLOOKUP(A1371,all_municipalities!$A$2:$M$445,9,FALSE)</f>
        <v>1</v>
      </c>
      <c r="J1371" t="b">
        <f>VLOOKUP(A1371,all_municipalities!$A$2:$M$445,13, FALSE)</f>
        <v>1</v>
      </c>
      <c r="K1371" t="str">
        <f t="shared" si="85"/>
        <v>LOW</v>
      </c>
      <c r="L1371">
        <v>3</v>
      </c>
      <c r="M1371" t="str">
        <f t="shared" si="86"/>
        <v>10797 Councillor, Ward 1 Douro</v>
      </c>
      <c r="N1371" s="6" t="str">
        <f t="shared" si="87"/>
        <v>10797 Councillor, Ward 1 Douro</v>
      </c>
      <c r="O1371" s="15">
        <f>IF(I1371&lt;&gt;FALSE,VLOOKUP(H1371,internet_municipalities!$B$2:$W$226,22,FALSE),"NO INTERNET")</f>
        <v>4561</v>
      </c>
      <c r="P1371" s="16">
        <f t="shared" si="88"/>
        <v>3.2229774172330632E-2</v>
      </c>
    </row>
    <row r="1372" spans="1:16" x14ac:dyDescent="0.2">
      <c r="A1372">
        <v>10797</v>
      </c>
      <c r="B1372" t="b">
        <v>1</v>
      </c>
      <c r="C1372" t="s">
        <v>1479</v>
      </c>
      <c r="D1372" t="s">
        <v>2552</v>
      </c>
      <c r="E1372">
        <v>1499</v>
      </c>
      <c r="F1372">
        <v>489</v>
      </c>
      <c r="G1372" t="b">
        <v>0</v>
      </c>
      <c r="H1372" t="str">
        <f>VLOOKUP(A1372,all_municipalities!$A$2:$M$445,2,FALSE)</f>
        <v>Douro-Dummer, Township of</v>
      </c>
      <c r="I1372" t="b">
        <f>VLOOKUP(A1372,all_municipalities!$A$2:$M$445,9,FALSE)</f>
        <v>1</v>
      </c>
      <c r="J1372" t="b">
        <f>VLOOKUP(A1372,all_municipalities!$A$2:$M$445,13, FALSE)</f>
        <v>1</v>
      </c>
      <c r="K1372" t="str">
        <f t="shared" si="85"/>
        <v>LOW</v>
      </c>
      <c r="L1372">
        <v>3</v>
      </c>
      <c r="M1372" t="str">
        <f t="shared" si="86"/>
        <v>10797 Deputy Mayor</v>
      </c>
      <c r="N1372" s="6" t="str">
        <f t="shared" si="87"/>
        <v>10797 Deputy Mayor</v>
      </c>
      <c r="O1372" s="15">
        <f>IF(I1372&lt;&gt;FALSE,VLOOKUP(H1372,internet_municipalities!$B$2:$W$226,22,FALSE),"NO INTERNET")</f>
        <v>4561</v>
      </c>
      <c r="P1372" s="16">
        <f t="shared" si="88"/>
        <v>0.10721333040999781</v>
      </c>
    </row>
    <row r="1373" spans="1:16" x14ac:dyDescent="0.2">
      <c r="A1373">
        <v>10797</v>
      </c>
      <c r="B1373" t="b">
        <v>0</v>
      </c>
      <c r="C1373" t="s">
        <v>1479</v>
      </c>
      <c r="D1373" t="s">
        <v>2553</v>
      </c>
      <c r="E1373">
        <v>1010</v>
      </c>
      <c r="F1373" t="s">
        <v>1460</v>
      </c>
      <c r="G1373" t="b">
        <v>0</v>
      </c>
      <c r="H1373" t="str">
        <f>VLOOKUP(A1373,all_municipalities!$A$2:$M$445,2,FALSE)</f>
        <v>Douro-Dummer, Township of</v>
      </c>
      <c r="I1373" t="b">
        <f>VLOOKUP(A1373,all_municipalities!$A$2:$M$445,9,FALSE)</f>
        <v>1</v>
      </c>
      <c r="J1373" t="b">
        <f>VLOOKUP(A1373,all_municipalities!$A$2:$M$445,13, FALSE)</f>
        <v>1</v>
      </c>
      <c r="K1373" t="str">
        <f t="shared" si="85"/>
        <v>NONE</v>
      </c>
      <c r="L1373">
        <v>3</v>
      </c>
      <c r="M1373" t="str">
        <f t="shared" si="86"/>
        <v>10797 Deputy Mayor</v>
      </c>
      <c r="N1373" s="6" t="str">
        <f t="shared" si="87"/>
        <v>10797 Deputy Mayor</v>
      </c>
      <c r="O1373" s="15">
        <f>IF(I1373&lt;&gt;FALSE,VLOOKUP(H1373,internet_municipalities!$B$2:$W$226,22,FALSE),"NO INTERNET")</f>
        <v>4561</v>
      </c>
      <c r="P1373" s="16" t="str">
        <f t="shared" si="88"/>
        <v>Lost</v>
      </c>
    </row>
    <row r="1374" spans="1:16" x14ac:dyDescent="0.2">
      <c r="A1374">
        <v>10797</v>
      </c>
      <c r="B1374" t="b">
        <v>0</v>
      </c>
      <c r="C1374" t="s">
        <v>2550</v>
      </c>
      <c r="D1374" t="s">
        <v>2554</v>
      </c>
      <c r="E1374">
        <v>383</v>
      </c>
      <c r="F1374" t="s">
        <v>1460</v>
      </c>
      <c r="G1374" t="b">
        <v>0</v>
      </c>
      <c r="H1374" t="str">
        <f>VLOOKUP(A1374,all_municipalities!$A$2:$M$445,2,FALSE)</f>
        <v>Douro-Dummer, Township of</v>
      </c>
      <c r="I1374" t="b">
        <f>VLOOKUP(A1374,all_municipalities!$A$2:$M$445,9,FALSE)</f>
        <v>1</v>
      </c>
      <c r="J1374" t="b">
        <f>VLOOKUP(A1374,all_municipalities!$A$2:$M$445,13, FALSE)</f>
        <v>1</v>
      </c>
      <c r="K1374" t="str">
        <f t="shared" si="85"/>
        <v>NONE</v>
      </c>
      <c r="L1374">
        <v>3</v>
      </c>
      <c r="M1374" t="str">
        <f t="shared" si="86"/>
        <v>10797 Councillor, Ward 1 Douro</v>
      </c>
      <c r="N1374" s="6" t="str">
        <f t="shared" si="87"/>
        <v>10797 Councillor, Ward 1 Douro</v>
      </c>
      <c r="O1374" s="15">
        <f>IF(I1374&lt;&gt;FALSE,VLOOKUP(H1374,internet_municipalities!$B$2:$W$226,22,FALSE),"NO INTERNET")</f>
        <v>4561</v>
      </c>
      <c r="P1374" s="16" t="str">
        <f t="shared" si="88"/>
        <v>Lost</v>
      </c>
    </row>
    <row r="1375" spans="1:16" x14ac:dyDescent="0.2">
      <c r="A1375">
        <v>10797</v>
      </c>
      <c r="B1375" t="b">
        <v>0</v>
      </c>
      <c r="C1375" t="s">
        <v>2550</v>
      </c>
      <c r="D1375" t="s">
        <v>2555</v>
      </c>
      <c r="E1375">
        <v>356</v>
      </c>
      <c r="F1375" t="s">
        <v>1460</v>
      </c>
      <c r="G1375" t="b">
        <v>0</v>
      </c>
      <c r="H1375" t="str">
        <f>VLOOKUP(A1375,all_municipalities!$A$2:$M$445,2,FALSE)</f>
        <v>Douro-Dummer, Township of</v>
      </c>
      <c r="I1375" t="b">
        <f>VLOOKUP(A1375,all_municipalities!$A$2:$M$445,9,FALSE)</f>
        <v>1</v>
      </c>
      <c r="J1375" t="b">
        <f>VLOOKUP(A1375,all_municipalities!$A$2:$M$445,13, FALSE)</f>
        <v>1</v>
      </c>
      <c r="K1375" t="str">
        <f t="shared" si="85"/>
        <v>NONE</v>
      </c>
      <c r="L1375">
        <v>3</v>
      </c>
      <c r="M1375" t="str">
        <f t="shared" si="86"/>
        <v>10797 Councillor, Ward 1 Douro</v>
      </c>
      <c r="N1375" s="6" t="str">
        <f t="shared" si="87"/>
        <v>10797 Councillor, Ward 1 Douro</v>
      </c>
      <c r="O1375" s="15">
        <f>IF(I1375&lt;&gt;FALSE,VLOOKUP(H1375,internet_municipalities!$B$2:$W$226,22,FALSE),"NO INTERNET")</f>
        <v>4561</v>
      </c>
      <c r="P1375" s="16" t="str">
        <f t="shared" si="88"/>
        <v>Lost</v>
      </c>
    </row>
    <row r="1376" spans="1:16" x14ac:dyDescent="0.2">
      <c r="A1376">
        <v>10797</v>
      </c>
      <c r="B1376" t="b">
        <v>0</v>
      </c>
      <c r="C1376" t="s">
        <v>2548</v>
      </c>
      <c r="D1376" t="s">
        <v>2556</v>
      </c>
      <c r="E1376">
        <v>561</v>
      </c>
      <c r="F1376" t="s">
        <v>1460</v>
      </c>
      <c r="G1376" t="b">
        <v>0</v>
      </c>
      <c r="H1376" t="str">
        <f>VLOOKUP(A1376,all_municipalities!$A$2:$M$445,2,FALSE)</f>
        <v>Douro-Dummer, Township of</v>
      </c>
      <c r="I1376" t="b">
        <f>VLOOKUP(A1376,all_municipalities!$A$2:$M$445,9,FALSE)</f>
        <v>1</v>
      </c>
      <c r="J1376" t="b">
        <f>VLOOKUP(A1376,all_municipalities!$A$2:$M$445,13, FALSE)</f>
        <v>1</v>
      </c>
      <c r="K1376" t="str">
        <f t="shared" si="85"/>
        <v>NONE</v>
      </c>
      <c r="L1376">
        <v>3</v>
      </c>
      <c r="M1376" t="str">
        <f t="shared" si="86"/>
        <v>10797 Councillor, Ward 2 Dummer</v>
      </c>
      <c r="N1376" s="6" t="str">
        <f t="shared" si="87"/>
        <v>10797 Councillor, Ward 2 Dummer</v>
      </c>
      <c r="O1376" s="15">
        <f>IF(I1376&lt;&gt;FALSE,VLOOKUP(H1376,internet_municipalities!$B$2:$W$226,22,FALSE),"NO INTERNET")</f>
        <v>4561</v>
      </c>
      <c r="P1376" s="16" t="str">
        <f t="shared" si="88"/>
        <v>Lost</v>
      </c>
    </row>
    <row r="1377" spans="1:16" x14ac:dyDescent="0.2">
      <c r="A1377">
        <v>10325</v>
      </c>
      <c r="B1377" t="b">
        <v>1</v>
      </c>
      <c r="C1377" t="s">
        <v>2615</v>
      </c>
      <c r="D1377" t="s">
        <v>2636</v>
      </c>
      <c r="E1377">
        <v>556</v>
      </c>
      <c r="F1377">
        <v>220</v>
      </c>
      <c r="G1377" t="b">
        <v>0</v>
      </c>
      <c r="H1377" t="str">
        <f>VLOOKUP(A1377,all_municipalities!$A$2:$M$445,2,FALSE)</f>
        <v>East Zorra-Tavistock, Township of</v>
      </c>
      <c r="I1377" t="b">
        <f>VLOOKUP(A1377,all_municipalities!$A$2:$M$445,9,FALSE)</f>
        <v>1</v>
      </c>
      <c r="J1377" t="b">
        <f>VLOOKUP(A1377,all_municipalities!$A$2:$M$445,13, FALSE)</f>
        <v>1</v>
      </c>
      <c r="K1377" t="str">
        <f t="shared" si="85"/>
        <v>LOW</v>
      </c>
      <c r="L1377">
        <v>3</v>
      </c>
      <c r="M1377" t="str">
        <f t="shared" si="86"/>
        <v>10325 Councillor, Ward Three</v>
      </c>
      <c r="N1377" s="6" t="str">
        <f t="shared" si="87"/>
        <v>10325 Councillor, Ward Three</v>
      </c>
      <c r="O1377" s="15">
        <f>IF(I1377&lt;&gt;FALSE,VLOOKUP(H1377,internet_municipalities!$B$2:$W$226,22,FALSE),"NO INTERNET")</f>
        <v>3734</v>
      </c>
      <c r="P1377" s="16">
        <f t="shared" si="88"/>
        <v>5.8918050348152118E-2</v>
      </c>
    </row>
    <row r="1378" spans="1:16" x14ac:dyDescent="0.2">
      <c r="A1378">
        <v>10325</v>
      </c>
      <c r="B1378" t="b">
        <v>1</v>
      </c>
      <c r="C1378" t="s">
        <v>2615</v>
      </c>
      <c r="D1378" t="s">
        <v>2637</v>
      </c>
      <c r="E1378">
        <v>542</v>
      </c>
      <c r="F1378">
        <v>206</v>
      </c>
      <c r="G1378" t="b">
        <v>0</v>
      </c>
      <c r="H1378" t="str">
        <f>VLOOKUP(A1378,all_municipalities!$A$2:$M$445,2,FALSE)</f>
        <v>East Zorra-Tavistock, Township of</v>
      </c>
      <c r="I1378" t="b">
        <f>VLOOKUP(A1378,all_municipalities!$A$2:$M$445,9,FALSE)</f>
        <v>1</v>
      </c>
      <c r="J1378" t="b">
        <f>VLOOKUP(A1378,all_municipalities!$A$2:$M$445,13, FALSE)</f>
        <v>1</v>
      </c>
      <c r="K1378" t="str">
        <f t="shared" si="85"/>
        <v>LOW</v>
      </c>
      <c r="L1378">
        <v>3</v>
      </c>
      <c r="M1378" t="str">
        <f t="shared" si="86"/>
        <v>10325 Councillor, Ward Three</v>
      </c>
      <c r="N1378" s="6" t="str">
        <f t="shared" si="87"/>
        <v>10325 Councillor, Ward Three</v>
      </c>
      <c r="O1378" s="15">
        <f>IF(I1378&lt;&gt;FALSE,VLOOKUP(H1378,internet_municipalities!$B$2:$W$226,22,FALSE),"NO INTERNET")</f>
        <v>3734</v>
      </c>
      <c r="P1378" s="16">
        <f t="shared" si="88"/>
        <v>5.5168719871451527E-2</v>
      </c>
    </row>
    <row r="1379" spans="1:16" x14ac:dyDescent="0.2">
      <c r="A1379">
        <v>10325</v>
      </c>
      <c r="B1379" t="b">
        <v>1</v>
      </c>
      <c r="C1379" t="s">
        <v>2618</v>
      </c>
      <c r="D1379" t="s">
        <v>2638</v>
      </c>
      <c r="E1379" t="s">
        <v>461</v>
      </c>
      <c r="F1379" t="s">
        <v>461</v>
      </c>
      <c r="G1379" t="b">
        <v>0</v>
      </c>
      <c r="H1379" t="str">
        <f>VLOOKUP(A1379,all_municipalities!$A$2:$M$445,2,FALSE)</f>
        <v>East Zorra-Tavistock, Township of</v>
      </c>
      <c r="I1379" t="b">
        <f>VLOOKUP(A1379,all_municipalities!$A$2:$M$445,9,FALSE)</f>
        <v>1</v>
      </c>
      <c r="J1379" t="b">
        <f>VLOOKUP(A1379,all_municipalities!$A$2:$M$445,13, FALSE)</f>
        <v>1</v>
      </c>
      <c r="K1379" t="str">
        <f t="shared" si="85"/>
        <v>NONE</v>
      </c>
      <c r="L1379">
        <v>3</v>
      </c>
      <c r="M1379" t="str">
        <f t="shared" si="86"/>
        <v>10325 Councillor, Ward Two</v>
      </c>
      <c r="N1379" s="6" t="str">
        <f t="shared" si="87"/>
        <v>10325 Councillor, Ward Two</v>
      </c>
      <c r="O1379" s="15">
        <f>IF(I1379&lt;&gt;FALSE,VLOOKUP(H1379,internet_municipalities!$B$2:$W$226,22,FALSE),"NO INTERNET")</f>
        <v>3734</v>
      </c>
      <c r="P1379" s="16" t="str">
        <f t="shared" si="88"/>
        <v>Acclaimed</v>
      </c>
    </row>
    <row r="1380" spans="1:16" x14ac:dyDescent="0.2">
      <c r="A1380">
        <v>10325</v>
      </c>
      <c r="B1380" t="b">
        <v>1</v>
      </c>
      <c r="C1380" t="s">
        <v>2621</v>
      </c>
      <c r="D1380" t="s">
        <v>2639</v>
      </c>
      <c r="E1380" t="s">
        <v>461</v>
      </c>
      <c r="F1380" t="s">
        <v>461</v>
      </c>
      <c r="G1380" t="b">
        <v>0</v>
      </c>
      <c r="H1380" t="str">
        <f>VLOOKUP(A1380,all_municipalities!$A$2:$M$445,2,FALSE)</f>
        <v>East Zorra-Tavistock, Township of</v>
      </c>
      <c r="I1380" t="b">
        <f>VLOOKUP(A1380,all_municipalities!$A$2:$M$445,9,FALSE)</f>
        <v>1</v>
      </c>
      <c r="J1380" t="b">
        <f>VLOOKUP(A1380,all_municipalities!$A$2:$M$445,13, FALSE)</f>
        <v>1</v>
      </c>
      <c r="K1380" t="str">
        <f t="shared" si="85"/>
        <v>NONE</v>
      </c>
      <c r="L1380">
        <v>3</v>
      </c>
      <c r="M1380" t="str">
        <f t="shared" si="86"/>
        <v>10325 Councillor, Ward One</v>
      </c>
      <c r="N1380" s="6" t="str">
        <f t="shared" si="87"/>
        <v>10325 Councillor, Ward One</v>
      </c>
      <c r="O1380" s="15">
        <f>IF(I1380&lt;&gt;FALSE,VLOOKUP(H1380,internet_municipalities!$B$2:$W$226,22,FALSE),"NO INTERNET")</f>
        <v>3734</v>
      </c>
      <c r="P1380" s="16" t="str">
        <f t="shared" si="88"/>
        <v>Acclaimed</v>
      </c>
    </row>
    <row r="1381" spans="1:16" x14ac:dyDescent="0.2">
      <c r="A1381">
        <v>10325</v>
      </c>
      <c r="B1381" t="b">
        <v>1</v>
      </c>
      <c r="C1381" t="s">
        <v>2621</v>
      </c>
      <c r="D1381" t="s">
        <v>2640</v>
      </c>
      <c r="E1381" t="s">
        <v>461</v>
      </c>
      <c r="F1381" t="s">
        <v>461</v>
      </c>
      <c r="G1381" t="b">
        <v>0</v>
      </c>
      <c r="H1381" t="str">
        <f>VLOOKUP(A1381,all_municipalities!$A$2:$M$445,2,FALSE)</f>
        <v>East Zorra-Tavistock, Township of</v>
      </c>
      <c r="I1381" t="b">
        <f>VLOOKUP(A1381,all_municipalities!$A$2:$M$445,9,FALSE)</f>
        <v>1</v>
      </c>
      <c r="J1381" t="b">
        <f>VLOOKUP(A1381,all_municipalities!$A$2:$M$445,13, FALSE)</f>
        <v>1</v>
      </c>
      <c r="K1381" t="str">
        <f t="shared" si="85"/>
        <v>NONE</v>
      </c>
      <c r="L1381">
        <v>3</v>
      </c>
      <c r="M1381" t="str">
        <f t="shared" si="86"/>
        <v>10325 Councillor, Ward One</v>
      </c>
      <c r="N1381" s="6" t="str">
        <f t="shared" si="87"/>
        <v>10325 Councillor, Ward One</v>
      </c>
      <c r="O1381" s="15">
        <f>IF(I1381&lt;&gt;FALSE,VLOOKUP(H1381,internet_municipalities!$B$2:$W$226,22,FALSE),"NO INTERNET")</f>
        <v>3734</v>
      </c>
      <c r="P1381" s="16" t="str">
        <f t="shared" si="88"/>
        <v>Acclaimed</v>
      </c>
    </row>
    <row r="1382" spans="1:16" x14ac:dyDescent="0.2">
      <c r="A1382">
        <v>10325</v>
      </c>
      <c r="B1382" t="b">
        <v>1</v>
      </c>
      <c r="C1382" t="s">
        <v>1479</v>
      </c>
      <c r="D1382" t="s">
        <v>2641</v>
      </c>
      <c r="E1382">
        <v>1396</v>
      </c>
      <c r="F1382">
        <v>662</v>
      </c>
      <c r="G1382" t="b">
        <v>0</v>
      </c>
      <c r="H1382" t="str">
        <f>VLOOKUP(A1382,all_municipalities!$A$2:$M$445,2,FALSE)</f>
        <v>East Zorra-Tavistock, Township of</v>
      </c>
      <c r="I1382" t="b">
        <f>VLOOKUP(A1382,all_municipalities!$A$2:$M$445,9,FALSE)</f>
        <v>1</v>
      </c>
      <c r="J1382" t="b">
        <f>VLOOKUP(A1382,all_municipalities!$A$2:$M$445,13, FALSE)</f>
        <v>1</v>
      </c>
      <c r="K1382" t="str">
        <f t="shared" si="85"/>
        <v>LOW</v>
      </c>
      <c r="L1382">
        <v>3</v>
      </c>
      <c r="M1382" t="str">
        <f t="shared" si="86"/>
        <v>10325 Deputy Mayor</v>
      </c>
      <c r="N1382" s="6" t="str">
        <f t="shared" si="87"/>
        <v>10325 Deputy Mayor</v>
      </c>
      <c r="O1382" s="15">
        <f>IF(I1382&lt;&gt;FALSE,VLOOKUP(H1382,internet_municipalities!$B$2:$W$226,22,FALSE),"NO INTERNET")</f>
        <v>3734</v>
      </c>
      <c r="P1382" s="16">
        <f t="shared" si="88"/>
        <v>0.17728976968398499</v>
      </c>
    </row>
    <row r="1383" spans="1:16" x14ac:dyDescent="0.2">
      <c r="A1383">
        <v>10325</v>
      </c>
      <c r="B1383" t="b">
        <v>0</v>
      </c>
      <c r="C1383" t="s">
        <v>1479</v>
      </c>
      <c r="D1383" t="s">
        <v>2642</v>
      </c>
      <c r="E1383">
        <v>734</v>
      </c>
      <c r="F1383" t="s">
        <v>1460</v>
      </c>
      <c r="G1383" t="b">
        <v>0</v>
      </c>
      <c r="H1383" t="str">
        <f>VLOOKUP(A1383,all_municipalities!$A$2:$M$445,2,FALSE)</f>
        <v>East Zorra-Tavistock, Township of</v>
      </c>
      <c r="I1383" t="b">
        <f>VLOOKUP(A1383,all_municipalities!$A$2:$M$445,9,FALSE)</f>
        <v>1</v>
      </c>
      <c r="J1383" t="b">
        <f>VLOOKUP(A1383,all_municipalities!$A$2:$M$445,13, FALSE)</f>
        <v>1</v>
      </c>
      <c r="K1383" t="str">
        <f t="shared" si="85"/>
        <v>NONE</v>
      </c>
      <c r="L1383">
        <v>3</v>
      </c>
      <c r="M1383" t="str">
        <f t="shared" si="86"/>
        <v>10325 Deputy Mayor</v>
      </c>
      <c r="N1383" s="6" t="str">
        <f t="shared" si="87"/>
        <v>10325 Deputy Mayor</v>
      </c>
      <c r="O1383" s="15">
        <f>IF(I1383&lt;&gt;FALSE,VLOOKUP(H1383,internet_municipalities!$B$2:$W$226,22,FALSE),"NO INTERNET")</f>
        <v>3734</v>
      </c>
      <c r="P1383" s="16" t="str">
        <f t="shared" si="88"/>
        <v>Lost</v>
      </c>
    </row>
    <row r="1384" spans="1:16" x14ac:dyDescent="0.2">
      <c r="A1384">
        <v>10325</v>
      </c>
      <c r="B1384" t="b">
        <v>0</v>
      </c>
      <c r="C1384" t="s">
        <v>2615</v>
      </c>
      <c r="D1384" t="s">
        <v>2643</v>
      </c>
      <c r="E1384">
        <v>336</v>
      </c>
      <c r="F1384" t="s">
        <v>1460</v>
      </c>
      <c r="G1384" t="b">
        <v>0</v>
      </c>
      <c r="H1384" t="str">
        <f>VLOOKUP(A1384,all_municipalities!$A$2:$M$445,2,FALSE)</f>
        <v>East Zorra-Tavistock, Township of</v>
      </c>
      <c r="I1384" t="b">
        <f>VLOOKUP(A1384,all_municipalities!$A$2:$M$445,9,FALSE)</f>
        <v>1</v>
      </c>
      <c r="J1384" t="b">
        <f>VLOOKUP(A1384,all_municipalities!$A$2:$M$445,13, FALSE)</f>
        <v>1</v>
      </c>
      <c r="K1384" t="str">
        <f t="shared" si="85"/>
        <v>NONE</v>
      </c>
      <c r="L1384">
        <v>3</v>
      </c>
      <c r="M1384" t="str">
        <f t="shared" si="86"/>
        <v>10325 Councillor, Ward Three</v>
      </c>
      <c r="N1384" s="6" t="str">
        <f t="shared" si="87"/>
        <v>10325 Councillor, Ward Three</v>
      </c>
      <c r="O1384" s="15">
        <f>IF(I1384&lt;&gt;FALSE,VLOOKUP(H1384,internet_municipalities!$B$2:$W$226,22,FALSE),"NO INTERNET")</f>
        <v>3734</v>
      </c>
      <c r="P1384" s="16" t="str">
        <f t="shared" si="88"/>
        <v>Lost</v>
      </c>
    </row>
    <row r="1385" spans="1:16" x14ac:dyDescent="0.2">
      <c r="A1385">
        <v>10271</v>
      </c>
      <c r="B1385" t="b">
        <v>1</v>
      </c>
      <c r="C1385" t="s">
        <v>1463</v>
      </c>
      <c r="D1385" t="s">
        <v>2774</v>
      </c>
      <c r="E1385">
        <v>1854</v>
      </c>
      <c r="F1385">
        <v>941</v>
      </c>
      <c r="G1385" t="b">
        <v>0</v>
      </c>
      <c r="H1385" t="str">
        <f>VLOOKUP(A1385,all_municipalities!$A$2:$M$445,2,FALSE)</f>
        <v>Fort Frances, Town of</v>
      </c>
      <c r="I1385" t="b">
        <f>VLOOKUP(A1385,all_municipalities!$A$2:$M$445,9,FALSE)</f>
        <v>1</v>
      </c>
      <c r="J1385" t="b">
        <f>VLOOKUP(A1385,all_municipalities!$A$2:$M$445,13, FALSE)</f>
        <v>1</v>
      </c>
      <c r="K1385" t="str">
        <f t="shared" si="85"/>
        <v>LOW</v>
      </c>
      <c r="L1385">
        <v>3</v>
      </c>
      <c r="M1385" t="str">
        <f t="shared" si="86"/>
        <v>10271 Councillor</v>
      </c>
      <c r="N1385" s="6" t="str">
        <f t="shared" si="87"/>
        <v>10271 Councillor</v>
      </c>
      <c r="O1385" s="15">
        <f>IF(I1385&lt;&gt;FALSE,VLOOKUP(H1385,internet_municipalities!$B$2:$W$226,22,FALSE),"NO INTERNET")</f>
        <v>2678</v>
      </c>
      <c r="P1385" s="16">
        <f t="shared" si="88"/>
        <v>0.3513816280806572</v>
      </c>
    </row>
    <row r="1386" spans="1:16" x14ac:dyDescent="0.2">
      <c r="A1386">
        <v>10271</v>
      </c>
      <c r="B1386" t="b">
        <v>1</v>
      </c>
      <c r="C1386" t="s">
        <v>1463</v>
      </c>
      <c r="D1386" t="s">
        <v>2775</v>
      </c>
      <c r="E1386">
        <v>2068</v>
      </c>
      <c r="F1386">
        <v>1155</v>
      </c>
      <c r="G1386" t="b">
        <v>0</v>
      </c>
      <c r="H1386" t="str">
        <f>VLOOKUP(A1386,all_municipalities!$A$2:$M$445,2,FALSE)</f>
        <v>Fort Frances, Town of</v>
      </c>
      <c r="I1386" t="b">
        <f>VLOOKUP(A1386,all_municipalities!$A$2:$M$445,9,FALSE)</f>
        <v>1</v>
      </c>
      <c r="J1386" t="b">
        <f>VLOOKUP(A1386,all_municipalities!$A$2:$M$445,13, FALSE)</f>
        <v>1</v>
      </c>
      <c r="K1386" t="str">
        <f t="shared" si="85"/>
        <v>NONE</v>
      </c>
      <c r="L1386">
        <v>3</v>
      </c>
      <c r="M1386" t="str">
        <f t="shared" si="86"/>
        <v>10271 Councillor</v>
      </c>
      <c r="N1386" s="6" t="str">
        <f t="shared" si="87"/>
        <v>10271 Councillor</v>
      </c>
      <c r="O1386" s="15">
        <f>IF(I1386&lt;&gt;FALSE,VLOOKUP(H1386,internet_municipalities!$B$2:$W$226,22,FALSE),"NO INTERNET")</f>
        <v>2678</v>
      </c>
      <c r="P1386" s="16">
        <f t="shared" si="88"/>
        <v>0.43129200896191189</v>
      </c>
    </row>
    <row r="1387" spans="1:16" x14ac:dyDescent="0.2">
      <c r="A1387">
        <v>10271</v>
      </c>
      <c r="B1387" t="b">
        <v>1</v>
      </c>
      <c r="C1387" t="s">
        <v>1463</v>
      </c>
      <c r="D1387" t="s">
        <v>2776</v>
      </c>
      <c r="E1387">
        <v>1637</v>
      </c>
      <c r="F1387">
        <v>724</v>
      </c>
      <c r="G1387" t="b">
        <v>0</v>
      </c>
      <c r="H1387" t="str">
        <f>VLOOKUP(A1387,all_municipalities!$A$2:$M$445,2,FALSE)</f>
        <v>Fort Frances, Town of</v>
      </c>
      <c r="I1387" t="b">
        <f>VLOOKUP(A1387,all_municipalities!$A$2:$M$445,9,FALSE)</f>
        <v>1</v>
      </c>
      <c r="J1387" t="b">
        <f>VLOOKUP(A1387,all_municipalities!$A$2:$M$445,13, FALSE)</f>
        <v>1</v>
      </c>
      <c r="K1387" t="str">
        <f t="shared" si="85"/>
        <v>LOW</v>
      </c>
      <c r="L1387">
        <v>3</v>
      </c>
      <c r="M1387" t="str">
        <f t="shared" si="86"/>
        <v>10271 Councillor</v>
      </c>
      <c r="N1387" s="6" t="str">
        <f t="shared" si="87"/>
        <v>10271 Councillor</v>
      </c>
      <c r="O1387" s="15">
        <f>IF(I1387&lt;&gt;FALSE,VLOOKUP(H1387,internet_municipalities!$B$2:$W$226,22,FALSE),"NO INTERNET")</f>
        <v>2678</v>
      </c>
      <c r="P1387" s="16">
        <f t="shared" si="88"/>
        <v>0.2703510082150859</v>
      </c>
    </row>
    <row r="1388" spans="1:16" x14ac:dyDescent="0.2">
      <c r="A1388">
        <v>10271</v>
      </c>
      <c r="B1388" t="b">
        <v>1</v>
      </c>
      <c r="C1388" t="s">
        <v>1463</v>
      </c>
      <c r="D1388" t="s">
        <v>2777</v>
      </c>
      <c r="E1388">
        <v>1665</v>
      </c>
      <c r="F1388">
        <v>752</v>
      </c>
      <c r="G1388" t="b">
        <v>0</v>
      </c>
      <c r="H1388" t="str">
        <f>VLOOKUP(A1388,all_municipalities!$A$2:$M$445,2,FALSE)</f>
        <v>Fort Frances, Town of</v>
      </c>
      <c r="I1388" t="b">
        <f>VLOOKUP(A1388,all_municipalities!$A$2:$M$445,9,FALSE)</f>
        <v>1</v>
      </c>
      <c r="J1388" t="b">
        <f>VLOOKUP(A1388,all_municipalities!$A$2:$M$445,13, FALSE)</f>
        <v>1</v>
      </c>
      <c r="K1388" t="str">
        <f t="shared" si="85"/>
        <v>LOW</v>
      </c>
      <c r="L1388">
        <v>3</v>
      </c>
      <c r="M1388" t="str">
        <f t="shared" si="86"/>
        <v>10271 Councillor</v>
      </c>
      <c r="N1388" s="6" t="str">
        <f t="shared" si="87"/>
        <v>10271 Councillor</v>
      </c>
      <c r="O1388" s="15">
        <f>IF(I1388&lt;&gt;FALSE,VLOOKUP(H1388,internet_municipalities!$B$2:$W$226,22,FALSE),"NO INTERNET")</f>
        <v>2678</v>
      </c>
      <c r="P1388" s="16">
        <f t="shared" si="88"/>
        <v>0.28080657206870802</v>
      </c>
    </row>
    <row r="1389" spans="1:16" x14ac:dyDescent="0.2">
      <c r="A1389">
        <v>10271</v>
      </c>
      <c r="B1389" t="b">
        <v>1</v>
      </c>
      <c r="C1389" t="s">
        <v>1463</v>
      </c>
      <c r="D1389" t="s">
        <v>2778</v>
      </c>
      <c r="E1389">
        <v>2123</v>
      </c>
      <c r="F1389">
        <v>1210</v>
      </c>
      <c r="G1389" t="b">
        <v>0</v>
      </c>
      <c r="H1389" t="str">
        <f>VLOOKUP(A1389,all_municipalities!$A$2:$M$445,2,FALSE)</f>
        <v>Fort Frances, Town of</v>
      </c>
      <c r="I1389" t="b">
        <f>VLOOKUP(A1389,all_municipalities!$A$2:$M$445,9,FALSE)</f>
        <v>1</v>
      </c>
      <c r="J1389" t="b">
        <f>VLOOKUP(A1389,all_municipalities!$A$2:$M$445,13, FALSE)</f>
        <v>1</v>
      </c>
      <c r="K1389" t="str">
        <f t="shared" si="85"/>
        <v>NONE</v>
      </c>
      <c r="L1389">
        <v>3</v>
      </c>
      <c r="M1389" t="str">
        <f t="shared" si="86"/>
        <v>10271 Councillor</v>
      </c>
      <c r="N1389" s="6" t="str">
        <f t="shared" si="87"/>
        <v>10271 Councillor</v>
      </c>
      <c r="O1389" s="15">
        <f>IF(I1389&lt;&gt;FALSE,VLOOKUP(H1389,internet_municipalities!$B$2:$W$226,22,FALSE),"NO INTERNET")</f>
        <v>2678</v>
      </c>
      <c r="P1389" s="16">
        <f t="shared" si="88"/>
        <v>0.45182972367438384</v>
      </c>
    </row>
    <row r="1390" spans="1:16" x14ac:dyDescent="0.2">
      <c r="A1390">
        <v>10271</v>
      </c>
      <c r="B1390" t="b">
        <v>1</v>
      </c>
      <c r="C1390" t="s">
        <v>1463</v>
      </c>
      <c r="D1390" t="s">
        <v>2779</v>
      </c>
      <c r="E1390">
        <v>1974</v>
      </c>
      <c r="F1390">
        <v>1061</v>
      </c>
      <c r="G1390" t="b">
        <v>0</v>
      </c>
      <c r="H1390" t="str">
        <f>VLOOKUP(A1390,all_municipalities!$A$2:$M$445,2,FALSE)</f>
        <v>Fort Frances, Town of</v>
      </c>
      <c r="I1390" t="b">
        <f>VLOOKUP(A1390,all_municipalities!$A$2:$M$445,9,FALSE)</f>
        <v>1</v>
      </c>
      <c r="J1390" t="b">
        <f>VLOOKUP(A1390,all_municipalities!$A$2:$M$445,13, FALSE)</f>
        <v>1</v>
      </c>
      <c r="K1390" t="str">
        <f t="shared" si="85"/>
        <v>NONE</v>
      </c>
      <c r="L1390">
        <v>3</v>
      </c>
      <c r="M1390" t="str">
        <f t="shared" si="86"/>
        <v>10271 Councillor</v>
      </c>
      <c r="N1390" s="6" t="str">
        <f t="shared" si="87"/>
        <v>10271 Councillor</v>
      </c>
      <c r="O1390" s="15">
        <f>IF(I1390&lt;&gt;FALSE,VLOOKUP(H1390,internet_municipalities!$B$2:$W$226,22,FALSE),"NO INTERNET")</f>
        <v>2678</v>
      </c>
      <c r="P1390" s="16">
        <f t="shared" si="88"/>
        <v>0.39619118745332338</v>
      </c>
    </row>
    <row r="1391" spans="1:16" x14ac:dyDescent="0.2">
      <c r="A1391">
        <v>10271</v>
      </c>
      <c r="B1391" t="b">
        <v>0</v>
      </c>
      <c r="C1391" t="s">
        <v>1463</v>
      </c>
      <c r="D1391" t="s">
        <v>2780</v>
      </c>
      <c r="E1391">
        <v>913</v>
      </c>
      <c r="F1391" t="s">
        <v>1460</v>
      </c>
      <c r="G1391" t="b">
        <v>0</v>
      </c>
      <c r="H1391" t="str">
        <f>VLOOKUP(A1391,all_municipalities!$A$2:$M$445,2,FALSE)</f>
        <v>Fort Frances, Town of</v>
      </c>
      <c r="I1391" t="b">
        <f>VLOOKUP(A1391,all_municipalities!$A$2:$M$445,9,FALSE)</f>
        <v>1</v>
      </c>
      <c r="J1391" t="b">
        <f>VLOOKUP(A1391,all_municipalities!$A$2:$M$445,13, FALSE)</f>
        <v>1</v>
      </c>
      <c r="K1391" t="str">
        <f t="shared" si="85"/>
        <v>NONE</v>
      </c>
      <c r="L1391">
        <v>3</v>
      </c>
      <c r="M1391" t="str">
        <f t="shared" si="86"/>
        <v>10271 Councillor</v>
      </c>
      <c r="N1391" s="6" t="str">
        <f t="shared" si="87"/>
        <v>10271 Councillor</v>
      </c>
      <c r="O1391" s="15">
        <f>IF(I1391&lt;&gt;FALSE,VLOOKUP(H1391,internet_municipalities!$B$2:$W$226,22,FALSE),"NO INTERNET")</f>
        <v>2678</v>
      </c>
      <c r="P1391" s="16" t="str">
        <f t="shared" si="88"/>
        <v>Lost</v>
      </c>
    </row>
    <row r="1392" spans="1:16" x14ac:dyDescent="0.2">
      <c r="A1392">
        <v>10505</v>
      </c>
      <c r="B1392" t="b">
        <v>1</v>
      </c>
      <c r="C1392" t="s">
        <v>1720</v>
      </c>
      <c r="D1392" t="s">
        <v>2781</v>
      </c>
      <c r="E1392" t="s">
        <v>461</v>
      </c>
      <c r="F1392" t="s">
        <v>461</v>
      </c>
      <c r="G1392" t="b">
        <v>0</v>
      </c>
      <c r="H1392" t="str">
        <f>VLOOKUP(A1392,all_municipalities!$A$2:$M$445,2,FALSE)</f>
        <v>French River, Municipality of</v>
      </c>
      <c r="I1392" t="b">
        <f>VLOOKUP(A1392,all_municipalities!$A$2:$M$445,9,FALSE)</f>
        <v>1</v>
      </c>
      <c r="J1392" t="b">
        <f>VLOOKUP(A1392,all_municipalities!$A$2:$M$445,13, FALSE)</f>
        <v>1</v>
      </c>
      <c r="K1392" t="str">
        <f t="shared" si="85"/>
        <v>NONE</v>
      </c>
      <c r="L1392">
        <v>3</v>
      </c>
      <c r="M1392" t="str">
        <f t="shared" si="86"/>
        <v>10505 Councillor, Ward 6</v>
      </c>
      <c r="N1392" s="6" t="str">
        <f t="shared" si="87"/>
        <v>10505 Councillor, Ward 6</v>
      </c>
      <c r="O1392" s="15">
        <f>IF(I1392&lt;&gt;FALSE,VLOOKUP(H1392,internet_municipalities!$B$2:$W$226,22,FALSE),"NO INTERNET")</f>
        <v>3752</v>
      </c>
      <c r="P1392" s="16" t="str">
        <f t="shared" si="88"/>
        <v>Acclaimed</v>
      </c>
    </row>
    <row r="1393" spans="1:16" x14ac:dyDescent="0.2">
      <c r="A1393">
        <v>10505</v>
      </c>
      <c r="B1393" t="b">
        <v>1</v>
      </c>
      <c r="C1393" t="s">
        <v>1473</v>
      </c>
      <c r="D1393" t="s">
        <v>2782</v>
      </c>
      <c r="E1393" t="s">
        <v>461</v>
      </c>
      <c r="F1393" t="s">
        <v>461</v>
      </c>
      <c r="G1393" t="b">
        <v>0</v>
      </c>
      <c r="H1393" t="str">
        <f>VLOOKUP(A1393,all_municipalities!$A$2:$M$445,2,FALSE)</f>
        <v>French River, Municipality of</v>
      </c>
      <c r="I1393" t="b">
        <f>VLOOKUP(A1393,all_municipalities!$A$2:$M$445,9,FALSE)</f>
        <v>1</v>
      </c>
      <c r="J1393" t="b">
        <f>VLOOKUP(A1393,all_municipalities!$A$2:$M$445,13, FALSE)</f>
        <v>1</v>
      </c>
      <c r="K1393" t="str">
        <f t="shared" si="85"/>
        <v>NONE</v>
      </c>
      <c r="L1393">
        <v>3</v>
      </c>
      <c r="M1393" t="str">
        <f t="shared" si="86"/>
        <v>10505 Councillor, Ward 5</v>
      </c>
      <c r="N1393" s="6" t="str">
        <f t="shared" si="87"/>
        <v>10505 Councillor, Ward 5</v>
      </c>
      <c r="O1393" s="15">
        <f>IF(I1393&lt;&gt;FALSE,VLOOKUP(H1393,internet_municipalities!$B$2:$W$226,22,FALSE),"NO INTERNET")</f>
        <v>3752</v>
      </c>
      <c r="P1393" s="16" t="str">
        <f t="shared" si="88"/>
        <v>Acclaimed</v>
      </c>
    </row>
    <row r="1394" spans="1:16" x14ac:dyDescent="0.2">
      <c r="A1394">
        <v>10505</v>
      </c>
      <c r="B1394" t="b">
        <v>1</v>
      </c>
      <c r="C1394" t="s">
        <v>1471</v>
      </c>
      <c r="D1394" t="s">
        <v>2783</v>
      </c>
      <c r="E1394" t="s">
        <v>461</v>
      </c>
      <c r="F1394" t="s">
        <v>461</v>
      </c>
      <c r="G1394" t="b">
        <v>0</v>
      </c>
      <c r="H1394" t="str">
        <f>VLOOKUP(A1394,all_municipalities!$A$2:$M$445,2,FALSE)</f>
        <v>French River, Municipality of</v>
      </c>
      <c r="I1394" t="b">
        <f>VLOOKUP(A1394,all_municipalities!$A$2:$M$445,9,FALSE)</f>
        <v>1</v>
      </c>
      <c r="J1394" t="b">
        <f>VLOOKUP(A1394,all_municipalities!$A$2:$M$445,13, FALSE)</f>
        <v>1</v>
      </c>
      <c r="K1394" t="str">
        <f t="shared" si="85"/>
        <v>NONE</v>
      </c>
      <c r="L1394">
        <v>3</v>
      </c>
      <c r="M1394" t="str">
        <f t="shared" si="86"/>
        <v>10505 Councillor, Ward 4</v>
      </c>
      <c r="N1394" s="6" t="str">
        <f t="shared" si="87"/>
        <v>10505 Councillor, Ward 4</v>
      </c>
      <c r="O1394" s="15">
        <f>IF(I1394&lt;&gt;FALSE,VLOOKUP(H1394,internet_municipalities!$B$2:$W$226,22,FALSE),"NO INTERNET")</f>
        <v>3752</v>
      </c>
      <c r="P1394" s="16" t="str">
        <f t="shared" si="88"/>
        <v>Acclaimed</v>
      </c>
    </row>
    <row r="1395" spans="1:16" x14ac:dyDescent="0.2">
      <c r="A1395">
        <v>10505</v>
      </c>
      <c r="B1395" t="b">
        <v>1</v>
      </c>
      <c r="C1395" t="s">
        <v>1475</v>
      </c>
      <c r="D1395" t="s">
        <v>2784</v>
      </c>
      <c r="E1395">
        <v>115</v>
      </c>
      <c r="F1395">
        <v>4</v>
      </c>
      <c r="G1395" t="b">
        <v>0</v>
      </c>
      <c r="H1395" t="str">
        <f>VLOOKUP(A1395,all_municipalities!$A$2:$M$445,2,FALSE)</f>
        <v>French River, Municipality of</v>
      </c>
      <c r="I1395" t="b">
        <f>VLOOKUP(A1395,all_municipalities!$A$2:$M$445,9,FALSE)</f>
        <v>1</v>
      </c>
      <c r="J1395" t="b">
        <f>VLOOKUP(A1395,all_municipalities!$A$2:$M$445,13, FALSE)</f>
        <v>1</v>
      </c>
      <c r="K1395" t="str">
        <f t="shared" si="85"/>
        <v>HIGH</v>
      </c>
      <c r="L1395">
        <v>3</v>
      </c>
      <c r="M1395" t="str">
        <f t="shared" si="86"/>
        <v>10505 Councillor, Ward 3</v>
      </c>
      <c r="N1395" s="6" t="str">
        <f t="shared" si="87"/>
        <v>10505 Councillor, Ward 3</v>
      </c>
      <c r="O1395" s="15">
        <f>IF(I1395&lt;&gt;FALSE,VLOOKUP(H1395,internet_municipalities!$B$2:$W$226,22,FALSE),"NO INTERNET")</f>
        <v>3752</v>
      </c>
      <c r="P1395" s="16">
        <f t="shared" si="88"/>
        <v>1.0660980810234541E-3</v>
      </c>
    </row>
    <row r="1396" spans="1:16" x14ac:dyDescent="0.2">
      <c r="A1396">
        <v>10505</v>
      </c>
      <c r="B1396" t="b">
        <v>1</v>
      </c>
      <c r="C1396" t="s">
        <v>1453</v>
      </c>
      <c r="D1396" t="s">
        <v>2785</v>
      </c>
      <c r="E1396" t="s">
        <v>461</v>
      </c>
      <c r="F1396" t="s">
        <v>461</v>
      </c>
      <c r="G1396" t="b">
        <v>0</v>
      </c>
      <c r="H1396" t="str">
        <f>VLOOKUP(A1396,all_municipalities!$A$2:$M$445,2,FALSE)</f>
        <v>French River, Municipality of</v>
      </c>
      <c r="I1396" t="b">
        <f>VLOOKUP(A1396,all_municipalities!$A$2:$M$445,9,FALSE)</f>
        <v>1</v>
      </c>
      <c r="J1396" t="b">
        <f>VLOOKUP(A1396,all_municipalities!$A$2:$M$445,13, FALSE)</f>
        <v>1</v>
      </c>
      <c r="K1396" t="str">
        <f t="shared" si="85"/>
        <v>NONE</v>
      </c>
      <c r="L1396">
        <v>3</v>
      </c>
      <c r="M1396" t="str">
        <f t="shared" si="86"/>
        <v>10505 Councillor, Ward 2</v>
      </c>
      <c r="N1396" s="6" t="str">
        <f t="shared" si="87"/>
        <v>10505 Councillor, Ward 2</v>
      </c>
      <c r="O1396" s="15">
        <f>IF(I1396&lt;&gt;FALSE,VLOOKUP(H1396,internet_municipalities!$B$2:$W$226,22,FALSE),"NO INTERNET")</f>
        <v>3752</v>
      </c>
      <c r="P1396" s="16" t="str">
        <f t="shared" si="88"/>
        <v>Acclaimed</v>
      </c>
    </row>
    <row r="1397" spans="1:16" x14ac:dyDescent="0.2">
      <c r="A1397">
        <v>10505</v>
      </c>
      <c r="B1397" t="b">
        <v>1</v>
      </c>
      <c r="C1397" t="s">
        <v>1456</v>
      </c>
      <c r="D1397" t="s">
        <v>2786</v>
      </c>
      <c r="E1397" t="s">
        <v>461</v>
      </c>
      <c r="F1397" t="s">
        <v>461</v>
      </c>
      <c r="G1397" t="b">
        <v>0</v>
      </c>
      <c r="H1397" t="str">
        <f>VLOOKUP(A1397,all_municipalities!$A$2:$M$445,2,FALSE)</f>
        <v>French River, Municipality of</v>
      </c>
      <c r="I1397" t="b">
        <f>VLOOKUP(A1397,all_municipalities!$A$2:$M$445,9,FALSE)</f>
        <v>1</v>
      </c>
      <c r="J1397" t="b">
        <f>VLOOKUP(A1397,all_municipalities!$A$2:$M$445,13, FALSE)</f>
        <v>1</v>
      </c>
      <c r="K1397" t="str">
        <f t="shared" si="85"/>
        <v>NONE</v>
      </c>
      <c r="L1397">
        <v>3</v>
      </c>
      <c r="M1397" t="str">
        <f t="shared" si="86"/>
        <v>10505 Councillor, Ward 1</v>
      </c>
      <c r="N1397" s="6" t="str">
        <f t="shared" si="87"/>
        <v>10505 Councillor, Ward 1</v>
      </c>
      <c r="O1397" s="15">
        <f>IF(I1397&lt;&gt;FALSE,VLOOKUP(H1397,internet_municipalities!$B$2:$W$226,22,FALSE),"NO INTERNET")</f>
        <v>3752</v>
      </c>
      <c r="P1397" s="16" t="str">
        <f t="shared" si="88"/>
        <v>Acclaimed</v>
      </c>
    </row>
    <row r="1398" spans="1:16" x14ac:dyDescent="0.2">
      <c r="A1398">
        <v>10505</v>
      </c>
      <c r="B1398" t="b">
        <v>0</v>
      </c>
      <c r="C1398" t="s">
        <v>1475</v>
      </c>
      <c r="D1398" t="s">
        <v>2787</v>
      </c>
      <c r="E1398">
        <v>111</v>
      </c>
      <c r="F1398" t="s">
        <v>1460</v>
      </c>
      <c r="G1398" t="b">
        <v>0</v>
      </c>
      <c r="H1398" t="str">
        <f>VLOOKUP(A1398,all_municipalities!$A$2:$M$445,2,FALSE)</f>
        <v>French River, Municipality of</v>
      </c>
      <c r="I1398" t="b">
        <f>VLOOKUP(A1398,all_municipalities!$A$2:$M$445,9,FALSE)</f>
        <v>1</v>
      </c>
      <c r="J1398" t="b">
        <f>VLOOKUP(A1398,all_municipalities!$A$2:$M$445,13, FALSE)</f>
        <v>1</v>
      </c>
      <c r="K1398" t="str">
        <f t="shared" si="85"/>
        <v>NONE</v>
      </c>
      <c r="L1398">
        <v>3</v>
      </c>
      <c r="M1398" t="str">
        <f t="shared" si="86"/>
        <v>10505 Councillor, Ward 3</v>
      </c>
      <c r="N1398" s="6" t="str">
        <f t="shared" si="87"/>
        <v>10505 Councillor, Ward 3</v>
      </c>
      <c r="O1398" s="15">
        <f>IF(I1398&lt;&gt;FALSE,VLOOKUP(H1398,internet_municipalities!$B$2:$W$226,22,FALSE),"NO INTERNET")</f>
        <v>3752</v>
      </c>
      <c r="P1398" s="16" t="str">
        <f t="shared" si="88"/>
        <v>Lost</v>
      </c>
    </row>
    <row r="1399" spans="1:16" x14ac:dyDescent="0.2">
      <c r="A1399">
        <v>18526</v>
      </c>
      <c r="B1399" t="b">
        <v>1</v>
      </c>
      <c r="C1399" t="s">
        <v>1463</v>
      </c>
      <c r="D1399" t="s">
        <v>3418</v>
      </c>
      <c r="E1399">
        <v>2476</v>
      </c>
      <c r="F1399">
        <v>399</v>
      </c>
      <c r="G1399" t="b">
        <v>0</v>
      </c>
      <c r="H1399" t="str">
        <f>VLOOKUP(A1399,all_municipalities!$A$2:$M$445,2,FALSE)</f>
        <v>Kenora, City of</v>
      </c>
      <c r="I1399" t="b">
        <f>VLOOKUP(A1399,all_municipalities!$A$2:$M$445,9,FALSE)</f>
        <v>1</v>
      </c>
      <c r="J1399" t="b">
        <f>VLOOKUP(A1399,all_municipalities!$A$2:$M$445,13, FALSE)</f>
        <v>1</v>
      </c>
      <c r="K1399" t="str">
        <f t="shared" si="85"/>
        <v>LOW</v>
      </c>
      <c r="L1399">
        <v>3</v>
      </c>
      <c r="M1399" t="str">
        <f t="shared" si="86"/>
        <v>18526 Councillor</v>
      </c>
      <c r="N1399" s="6" t="str">
        <f t="shared" si="87"/>
        <v>18526 Councillor</v>
      </c>
      <c r="O1399" s="15">
        <f>IF(I1399&lt;&gt;FALSE,VLOOKUP(H1399,internet_municipalities!$B$2:$W$226,22,FALSE),"NO INTERNET")</f>
        <v>5181</v>
      </c>
      <c r="P1399" s="16">
        <f t="shared" si="88"/>
        <v>7.701215981470759E-2</v>
      </c>
    </row>
    <row r="1400" spans="1:16" x14ac:dyDescent="0.2">
      <c r="A1400">
        <v>18526</v>
      </c>
      <c r="B1400" t="b">
        <v>1</v>
      </c>
      <c r="C1400" t="s">
        <v>1463</v>
      </c>
      <c r="D1400" t="s">
        <v>3419</v>
      </c>
      <c r="E1400">
        <v>3237</v>
      </c>
      <c r="F1400">
        <v>1160</v>
      </c>
      <c r="G1400" t="b">
        <v>0</v>
      </c>
      <c r="H1400" t="str">
        <f>VLOOKUP(A1400,all_municipalities!$A$2:$M$445,2,FALSE)</f>
        <v>Kenora, City of</v>
      </c>
      <c r="I1400" t="b">
        <f>VLOOKUP(A1400,all_municipalities!$A$2:$M$445,9,FALSE)</f>
        <v>1</v>
      </c>
      <c r="J1400" t="b">
        <f>VLOOKUP(A1400,all_municipalities!$A$2:$M$445,13, FALSE)</f>
        <v>1</v>
      </c>
      <c r="K1400" t="str">
        <f t="shared" si="85"/>
        <v>NONE</v>
      </c>
      <c r="L1400">
        <v>3</v>
      </c>
      <c r="M1400" t="str">
        <f t="shared" si="86"/>
        <v>18526 Councillor</v>
      </c>
      <c r="N1400" s="6" t="str">
        <f t="shared" si="87"/>
        <v>18526 Councillor</v>
      </c>
      <c r="O1400" s="15">
        <f>IF(I1400&lt;&gt;FALSE,VLOOKUP(H1400,internet_municipalities!$B$2:$W$226,22,FALSE),"NO INTERNET")</f>
        <v>5181</v>
      </c>
      <c r="P1400" s="16">
        <f t="shared" si="88"/>
        <v>0.22389500096506465</v>
      </c>
    </row>
    <row r="1401" spans="1:16" x14ac:dyDescent="0.2">
      <c r="A1401">
        <v>18526</v>
      </c>
      <c r="B1401" t="b">
        <v>1</v>
      </c>
      <c r="C1401" t="s">
        <v>1463</v>
      </c>
      <c r="D1401" t="s">
        <v>3420</v>
      </c>
      <c r="E1401">
        <v>3602</v>
      </c>
      <c r="F1401">
        <v>1525</v>
      </c>
      <c r="G1401" t="b">
        <v>0</v>
      </c>
      <c r="H1401" t="str">
        <f>VLOOKUP(A1401,all_municipalities!$A$2:$M$445,2,FALSE)</f>
        <v>Kenora, City of</v>
      </c>
      <c r="I1401" t="b">
        <f>VLOOKUP(A1401,all_municipalities!$A$2:$M$445,9,FALSE)</f>
        <v>1</v>
      </c>
      <c r="J1401" t="b">
        <f>VLOOKUP(A1401,all_municipalities!$A$2:$M$445,13, FALSE)</f>
        <v>1</v>
      </c>
      <c r="K1401" t="str">
        <f t="shared" si="85"/>
        <v>NONE</v>
      </c>
      <c r="L1401">
        <v>3</v>
      </c>
      <c r="M1401" t="str">
        <f t="shared" si="86"/>
        <v>18526 Councillor</v>
      </c>
      <c r="N1401" s="6" t="str">
        <f t="shared" si="87"/>
        <v>18526 Councillor</v>
      </c>
      <c r="O1401" s="15">
        <f>IF(I1401&lt;&gt;FALSE,VLOOKUP(H1401,internet_municipalities!$B$2:$W$226,22,FALSE),"NO INTERNET")</f>
        <v>5181</v>
      </c>
      <c r="P1401" s="16">
        <f t="shared" si="88"/>
        <v>0.29434472109631343</v>
      </c>
    </row>
    <row r="1402" spans="1:16" x14ac:dyDescent="0.2">
      <c r="A1402">
        <v>18526</v>
      </c>
      <c r="B1402" t="b">
        <v>1</v>
      </c>
      <c r="C1402" t="s">
        <v>1463</v>
      </c>
      <c r="D1402" t="s">
        <v>3421</v>
      </c>
      <c r="E1402">
        <v>2411</v>
      </c>
      <c r="F1402">
        <v>334</v>
      </c>
      <c r="G1402" t="b">
        <v>0</v>
      </c>
      <c r="H1402" t="str">
        <f>VLOOKUP(A1402,all_municipalities!$A$2:$M$445,2,FALSE)</f>
        <v>Kenora, City of</v>
      </c>
      <c r="I1402" t="b">
        <f>VLOOKUP(A1402,all_municipalities!$A$2:$M$445,9,FALSE)</f>
        <v>1</v>
      </c>
      <c r="J1402" t="b">
        <f>VLOOKUP(A1402,all_municipalities!$A$2:$M$445,13, FALSE)</f>
        <v>1</v>
      </c>
      <c r="K1402" t="str">
        <f t="shared" si="85"/>
        <v>LOW</v>
      </c>
      <c r="L1402">
        <v>3</v>
      </c>
      <c r="M1402" t="str">
        <f t="shared" si="86"/>
        <v>18526 Councillor</v>
      </c>
      <c r="N1402" s="6" t="str">
        <f t="shared" si="87"/>
        <v>18526 Councillor</v>
      </c>
      <c r="O1402" s="15">
        <f>IF(I1402&lt;&gt;FALSE,VLOOKUP(H1402,internet_municipalities!$B$2:$W$226,22,FALSE),"NO INTERNET")</f>
        <v>5181</v>
      </c>
      <c r="P1402" s="16">
        <f t="shared" si="88"/>
        <v>6.4466319243389303E-2</v>
      </c>
    </row>
    <row r="1403" spans="1:16" x14ac:dyDescent="0.2">
      <c r="A1403">
        <v>18526</v>
      </c>
      <c r="B1403" t="b">
        <v>1</v>
      </c>
      <c r="C1403" t="s">
        <v>1463</v>
      </c>
      <c r="D1403" t="s">
        <v>3422</v>
      </c>
      <c r="E1403">
        <v>2253</v>
      </c>
      <c r="F1403">
        <v>176</v>
      </c>
      <c r="G1403" t="b">
        <v>0</v>
      </c>
      <c r="H1403" t="str">
        <f>VLOOKUP(A1403,all_municipalities!$A$2:$M$445,2,FALSE)</f>
        <v>Kenora, City of</v>
      </c>
      <c r="I1403" t="b">
        <f>VLOOKUP(A1403,all_municipalities!$A$2:$M$445,9,FALSE)</f>
        <v>1</v>
      </c>
      <c r="J1403" t="b">
        <f>VLOOKUP(A1403,all_municipalities!$A$2:$M$445,13, FALSE)</f>
        <v>1</v>
      </c>
      <c r="K1403" t="str">
        <f t="shared" si="85"/>
        <v>LOW</v>
      </c>
      <c r="L1403">
        <v>3</v>
      </c>
      <c r="M1403" t="str">
        <f t="shared" si="86"/>
        <v>18526 Councillor</v>
      </c>
      <c r="N1403" s="6" t="str">
        <f t="shared" si="87"/>
        <v>18526 Councillor</v>
      </c>
      <c r="O1403" s="15">
        <f>IF(I1403&lt;&gt;FALSE,VLOOKUP(H1403,internet_municipalities!$B$2:$W$226,22,FALSE),"NO INTERNET")</f>
        <v>5181</v>
      </c>
      <c r="P1403" s="16">
        <f t="shared" si="88"/>
        <v>3.3970276008492568E-2</v>
      </c>
    </row>
    <row r="1404" spans="1:16" x14ac:dyDescent="0.2">
      <c r="A1404">
        <v>18526</v>
      </c>
      <c r="B1404" t="b">
        <v>1</v>
      </c>
      <c r="C1404" t="s">
        <v>1463</v>
      </c>
      <c r="D1404" t="s">
        <v>3423</v>
      </c>
      <c r="E1404">
        <v>3136</v>
      </c>
      <c r="F1404">
        <v>1059</v>
      </c>
      <c r="G1404" t="b">
        <v>0</v>
      </c>
      <c r="H1404" t="str">
        <f>VLOOKUP(A1404,all_municipalities!$A$2:$M$445,2,FALSE)</f>
        <v>Kenora, City of</v>
      </c>
      <c r="I1404" t="b">
        <f>VLOOKUP(A1404,all_municipalities!$A$2:$M$445,9,FALSE)</f>
        <v>1</v>
      </c>
      <c r="J1404" t="b">
        <f>VLOOKUP(A1404,all_municipalities!$A$2:$M$445,13, FALSE)</f>
        <v>1</v>
      </c>
      <c r="K1404" t="str">
        <f t="shared" si="85"/>
        <v>NONE</v>
      </c>
      <c r="L1404">
        <v>3</v>
      </c>
      <c r="M1404" t="str">
        <f t="shared" si="86"/>
        <v>18526 Councillor</v>
      </c>
      <c r="N1404" s="6" t="str">
        <f t="shared" si="87"/>
        <v>18526 Councillor</v>
      </c>
      <c r="O1404" s="15">
        <f>IF(I1404&lt;&gt;FALSE,VLOOKUP(H1404,internet_municipalities!$B$2:$W$226,22,FALSE),"NO INTERNET")</f>
        <v>5181</v>
      </c>
      <c r="P1404" s="16">
        <f t="shared" si="88"/>
        <v>0.20440069484655471</v>
      </c>
    </row>
    <row r="1405" spans="1:16" x14ac:dyDescent="0.2">
      <c r="A1405">
        <v>18526</v>
      </c>
      <c r="B1405" t="b">
        <v>0</v>
      </c>
      <c r="C1405" t="s">
        <v>1463</v>
      </c>
      <c r="D1405" t="s">
        <v>3424</v>
      </c>
      <c r="E1405">
        <v>1981</v>
      </c>
      <c r="F1405" t="s">
        <v>1460</v>
      </c>
      <c r="G1405" t="b">
        <v>0</v>
      </c>
      <c r="H1405" t="str">
        <f>VLOOKUP(A1405,all_municipalities!$A$2:$M$445,2,FALSE)</f>
        <v>Kenora, City of</v>
      </c>
      <c r="I1405" t="b">
        <f>VLOOKUP(A1405,all_municipalities!$A$2:$M$445,9,FALSE)</f>
        <v>1</v>
      </c>
      <c r="J1405" t="b">
        <f>VLOOKUP(A1405,all_municipalities!$A$2:$M$445,13, FALSE)</f>
        <v>1</v>
      </c>
      <c r="K1405" t="str">
        <f t="shared" si="85"/>
        <v>NONE</v>
      </c>
      <c r="L1405">
        <v>3</v>
      </c>
      <c r="M1405" t="str">
        <f t="shared" si="86"/>
        <v>18526 Councillor</v>
      </c>
      <c r="N1405" s="6" t="str">
        <f t="shared" si="87"/>
        <v>18526 Councillor</v>
      </c>
      <c r="O1405" s="15">
        <f>IF(I1405&lt;&gt;FALSE,VLOOKUP(H1405,internet_municipalities!$B$2:$W$226,22,FALSE),"NO INTERNET")</f>
        <v>5181</v>
      </c>
      <c r="P1405" s="16" t="str">
        <f t="shared" si="88"/>
        <v>Lost</v>
      </c>
    </row>
    <row r="1406" spans="1:16" x14ac:dyDescent="0.2">
      <c r="A1406">
        <v>18526</v>
      </c>
      <c r="B1406" t="b">
        <v>0</v>
      </c>
      <c r="C1406" t="s">
        <v>1463</v>
      </c>
      <c r="D1406" t="s">
        <v>3425</v>
      </c>
      <c r="E1406">
        <v>1932</v>
      </c>
      <c r="F1406" t="s">
        <v>1460</v>
      </c>
      <c r="G1406" t="b">
        <v>0</v>
      </c>
      <c r="H1406" t="str">
        <f>VLOOKUP(A1406,all_municipalities!$A$2:$M$445,2,FALSE)</f>
        <v>Kenora, City of</v>
      </c>
      <c r="I1406" t="b">
        <f>VLOOKUP(A1406,all_municipalities!$A$2:$M$445,9,FALSE)</f>
        <v>1</v>
      </c>
      <c r="J1406" t="b">
        <f>VLOOKUP(A1406,all_municipalities!$A$2:$M$445,13, FALSE)</f>
        <v>1</v>
      </c>
      <c r="K1406" t="str">
        <f t="shared" si="85"/>
        <v>NONE</v>
      </c>
      <c r="L1406">
        <v>3</v>
      </c>
      <c r="M1406" t="str">
        <f t="shared" si="86"/>
        <v>18526 Councillor</v>
      </c>
      <c r="N1406" s="6" t="str">
        <f t="shared" si="87"/>
        <v>18526 Councillor</v>
      </c>
      <c r="O1406" s="15">
        <f>IF(I1406&lt;&gt;FALSE,VLOOKUP(H1406,internet_municipalities!$B$2:$W$226,22,FALSE),"NO INTERNET")</f>
        <v>5181</v>
      </c>
      <c r="P1406" s="16" t="str">
        <f t="shared" si="88"/>
        <v>Lost</v>
      </c>
    </row>
    <row r="1407" spans="1:16" x14ac:dyDescent="0.2">
      <c r="A1407">
        <v>18526</v>
      </c>
      <c r="B1407" t="b">
        <v>0</v>
      </c>
      <c r="C1407" t="s">
        <v>1463</v>
      </c>
      <c r="D1407" t="s">
        <v>3426</v>
      </c>
      <c r="E1407">
        <v>1689</v>
      </c>
      <c r="F1407" t="s">
        <v>1460</v>
      </c>
      <c r="G1407" t="b">
        <v>0</v>
      </c>
      <c r="H1407" t="str">
        <f>VLOOKUP(A1407,all_municipalities!$A$2:$M$445,2,FALSE)</f>
        <v>Kenora, City of</v>
      </c>
      <c r="I1407" t="b">
        <f>VLOOKUP(A1407,all_municipalities!$A$2:$M$445,9,FALSE)</f>
        <v>1</v>
      </c>
      <c r="J1407" t="b">
        <f>VLOOKUP(A1407,all_municipalities!$A$2:$M$445,13, FALSE)</f>
        <v>1</v>
      </c>
      <c r="K1407" t="str">
        <f t="shared" si="85"/>
        <v>NONE</v>
      </c>
      <c r="L1407">
        <v>3</v>
      </c>
      <c r="M1407" t="str">
        <f t="shared" si="86"/>
        <v>18526 Councillor</v>
      </c>
      <c r="N1407" s="6" t="str">
        <f t="shared" si="87"/>
        <v>18526 Councillor</v>
      </c>
      <c r="O1407" s="15">
        <f>IF(I1407&lt;&gt;FALSE,VLOOKUP(H1407,internet_municipalities!$B$2:$W$226,22,FALSE),"NO INTERNET")</f>
        <v>5181</v>
      </c>
      <c r="P1407" s="16" t="str">
        <f t="shared" si="88"/>
        <v>Lost</v>
      </c>
    </row>
    <row r="1408" spans="1:16" x14ac:dyDescent="0.2">
      <c r="A1408">
        <v>18526</v>
      </c>
      <c r="B1408" t="b">
        <v>0</v>
      </c>
      <c r="C1408" t="s">
        <v>1463</v>
      </c>
      <c r="D1408" t="s">
        <v>3427</v>
      </c>
      <c r="E1408">
        <v>1299</v>
      </c>
      <c r="F1408" t="s">
        <v>1460</v>
      </c>
      <c r="G1408" t="b">
        <v>0</v>
      </c>
      <c r="H1408" t="str">
        <f>VLOOKUP(A1408,all_municipalities!$A$2:$M$445,2,FALSE)</f>
        <v>Kenora, City of</v>
      </c>
      <c r="I1408" t="b">
        <f>VLOOKUP(A1408,all_municipalities!$A$2:$M$445,9,FALSE)</f>
        <v>1</v>
      </c>
      <c r="J1408" t="b">
        <f>VLOOKUP(A1408,all_municipalities!$A$2:$M$445,13, FALSE)</f>
        <v>1</v>
      </c>
      <c r="K1408" t="str">
        <f t="shared" si="85"/>
        <v>NONE</v>
      </c>
      <c r="L1408">
        <v>3</v>
      </c>
      <c r="M1408" t="str">
        <f t="shared" si="86"/>
        <v>18526 Councillor</v>
      </c>
      <c r="N1408" s="6" t="str">
        <f t="shared" si="87"/>
        <v>18526 Councillor</v>
      </c>
      <c r="O1408" s="15">
        <f>IF(I1408&lt;&gt;FALSE,VLOOKUP(H1408,internet_municipalities!$B$2:$W$226,22,FALSE),"NO INTERNET")</f>
        <v>5181</v>
      </c>
      <c r="P1408" s="16" t="str">
        <f t="shared" si="88"/>
        <v>Lost</v>
      </c>
    </row>
    <row r="1409" spans="1:16" x14ac:dyDescent="0.2">
      <c r="A1409">
        <v>18526</v>
      </c>
      <c r="B1409" t="b">
        <v>0</v>
      </c>
      <c r="C1409" t="s">
        <v>1463</v>
      </c>
      <c r="D1409" t="s">
        <v>3428</v>
      </c>
      <c r="E1409">
        <v>972</v>
      </c>
      <c r="F1409" t="s">
        <v>1460</v>
      </c>
      <c r="G1409" t="b">
        <v>0</v>
      </c>
      <c r="H1409" t="str">
        <f>VLOOKUP(A1409,all_municipalities!$A$2:$M$445,2,FALSE)</f>
        <v>Kenora, City of</v>
      </c>
      <c r="I1409" t="b">
        <f>VLOOKUP(A1409,all_municipalities!$A$2:$M$445,9,FALSE)</f>
        <v>1</v>
      </c>
      <c r="J1409" t="b">
        <f>VLOOKUP(A1409,all_municipalities!$A$2:$M$445,13, FALSE)</f>
        <v>1</v>
      </c>
      <c r="K1409" t="str">
        <f t="shared" si="85"/>
        <v>NONE</v>
      </c>
      <c r="L1409">
        <v>3</v>
      </c>
      <c r="M1409" t="str">
        <f t="shared" si="86"/>
        <v>18526 Councillor</v>
      </c>
      <c r="N1409" s="6" t="str">
        <f t="shared" si="87"/>
        <v>18526 Councillor</v>
      </c>
      <c r="O1409" s="15">
        <f>IF(I1409&lt;&gt;FALSE,VLOOKUP(H1409,internet_municipalities!$B$2:$W$226,22,FALSE),"NO INTERNET")</f>
        <v>5181</v>
      </c>
      <c r="P1409" s="16" t="str">
        <f t="shared" si="88"/>
        <v>Lost</v>
      </c>
    </row>
    <row r="1410" spans="1:16" x14ac:dyDescent="0.2">
      <c r="A1410">
        <v>18526</v>
      </c>
      <c r="B1410" t="b">
        <v>0</v>
      </c>
      <c r="C1410" t="s">
        <v>1463</v>
      </c>
      <c r="D1410" t="s">
        <v>3429</v>
      </c>
      <c r="E1410">
        <v>796</v>
      </c>
      <c r="F1410" t="s">
        <v>1460</v>
      </c>
      <c r="G1410" t="b">
        <v>0</v>
      </c>
      <c r="H1410" t="str">
        <f>VLOOKUP(A1410,all_municipalities!$A$2:$M$445,2,FALSE)</f>
        <v>Kenora, City of</v>
      </c>
      <c r="I1410" t="b">
        <f>VLOOKUP(A1410,all_municipalities!$A$2:$M$445,9,FALSE)</f>
        <v>1</v>
      </c>
      <c r="J1410" t="b">
        <f>VLOOKUP(A1410,all_municipalities!$A$2:$M$445,13, FALSE)</f>
        <v>1</v>
      </c>
      <c r="K1410" t="str">
        <f t="shared" ref="K1410:K1473" si="89">IF(J1410=TRUE,IF(F1410&lt;=10,"HIGH",IF(F1410&lt;=100,"MID",IF(F1410&lt;=1000,"LOW","NONE"))),"NONE")</f>
        <v>NONE</v>
      </c>
      <c r="L1410">
        <v>3</v>
      </c>
      <c r="M1410" t="str">
        <f t="shared" ref="M1410:M1473" si="90">CONCATENATE(A1410, " ",C1410)</f>
        <v>18526 Councillor</v>
      </c>
      <c r="N1410" s="6" t="str">
        <f t="shared" si="87"/>
        <v>18526 Councillor</v>
      </c>
      <c r="O1410" s="15">
        <f>IF(I1410&lt;&gt;FALSE,VLOOKUP(H1410,internet_municipalities!$B$2:$W$226,22,FALSE),"NO INTERNET")</f>
        <v>5181</v>
      </c>
      <c r="P1410" s="16" t="str">
        <f t="shared" si="88"/>
        <v>Lost</v>
      </c>
    </row>
    <row r="1411" spans="1:16" x14ac:dyDescent="0.2">
      <c r="A1411">
        <v>18526</v>
      </c>
      <c r="B1411" t="b">
        <v>0</v>
      </c>
      <c r="C1411" t="s">
        <v>1463</v>
      </c>
      <c r="D1411" t="s">
        <v>3430</v>
      </c>
      <c r="E1411">
        <v>937</v>
      </c>
      <c r="F1411" t="s">
        <v>1460</v>
      </c>
      <c r="G1411" t="b">
        <v>0</v>
      </c>
      <c r="H1411" t="str">
        <f>VLOOKUP(A1411,all_municipalities!$A$2:$M$445,2,FALSE)</f>
        <v>Kenora, City of</v>
      </c>
      <c r="I1411" t="b">
        <f>VLOOKUP(A1411,all_municipalities!$A$2:$M$445,9,FALSE)</f>
        <v>1</v>
      </c>
      <c r="J1411" t="b">
        <f>VLOOKUP(A1411,all_municipalities!$A$2:$M$445,13, FALSE)</f>
        <v>1</v>
      </c>
      <c r="K1411" t="str">
        <f t="shared" si="89"/>
        <v>NONE</v>
      </c>
      <c r="L1411">
        <v>3</v>
      </c>
      <c r="M1411" t="str">
        <f t="shared" si="90"/>
        <v>18526 Councillor</v>
      </c>
      <c r="N1411" s="6" t="str">
        <f t="shared" ref="N1411:N1474" si="91">IF(I1411,M1411,"")</f>
        <v>18526 Councillor</v>
      </c>
      <c r="O1411" s="15">
        <f>IF(I1411&lt;&gt;FALSE,VLOOKUP(H1411,internet_municipalities!$B$2:$W$226,22,FALSE),"NO INTERNET")</f>
        <v>5181</v>
      </c>
      <c r="P1411" s="16" t="str">
        <f t="shared" si="88"/>
        <v>Lost</v>
      </c>
    </row>
    <row r="1412" spans="1:16" x14ac:dyDescent="0.2">
      <c r="A1412">
        <v>18526</v>
      </c>
      <c r="B1412" t="b">
        <v>0</v>
      </c>
      <c r="C1412" t="s">
        <v>1463</v>
      </c>
      <c r="D1412" t="s">
        <v>3431</v>
      </c>
      <c r="E1412">
        <v>1615</v>
      </c>
      <c r="F1412" t="s">
        <v>1460</v>
      </c>
      <c r="G1412" t="b">
        <v>0</v>
      </c>
      <c r="H1412" t="str">
        <f>VLOOKUP(A1412,all_municipalities!$A$2:$M$445,2,FALSE)</f>
        <v>Kenora, City of</v>
      </c>
      <c r="I1412" t="b">
        <f>VLOOKUP(A1412,all_municipalities!$A$2:$M$445,9,FALSE)</f>
        <v>1</v>
      </c>
      <c r="J1412" t="b">
        <f>VLOOKUP(A1412,all_municipalities!$A$2:$M$445,13, FALSE)</f>
        <v>1</v>
      </c>
      <c r="K1412" t="str">
        <f t="shared" si="89"/>
        <v>NONE</v>
      </c>
      <c r="L1412">
        <v>3</v>
      </c>
      <c r="M1412" t="str">
        <f t="shared" si="90"/>
        <v>18526 Councillor</v>
      </c>
      <c r="N1412" s="6" t="str">
        <f t="shared" si="91"/>
        <v>18526 Councillor</v>
      </c>
      <c r="O1412" s="15">
        <f>IF(I1412&lt;&gt;FALSE,VLOOKUP(H1412,internet_municipalities!$B$2:$W$226,22,FALSE),"NO INTERNET")</f>
        <v>5181</v>
      </c>
      <c r="P1412" s="16" t="str">
        <f t="shared" si="88"/>
        <v>Lost</v>
      </c>
    </row>
    <row r="1413" spans="1:16" x14ac:dyDescent="0.2">
      <c r="A1413">
        <v>18526</v>
      </c>
      <c r="B1413" t="b">
        <v>0</v>
      </c>
      <c r="C1413" t="s">
        <v>1463</v>
      </c>
      <c r="D1413" t="s">
        <v>3432</v>
      </c>
      <c r="E1413">
        <v>2077</v>
      </c>
      <c r="F1413" t="s">
        <v>1460</v>
      </c>
      <c r="G1413" t="b">
        <v>0</v>
      </c>
      <c r="H1413" t="str">
        <f>VLOOKUP(A1413,all_municipalities!$A$2:$M$445,2,FALSE)</f>
        <v>Kenora, City of</v>
      </c>
      <c r="I1413" t="b">
        <f>VLOOKUP(A1413,all_municipalities!$A$2:$M$445,9,FALSE)</f>
        <v>1</v>
      </c>
      <c r="J1413" t="b">
        <f>VLOOKUP(A1413,all_municipalities!$A$2:$M$445,13, FALSE)</f>
        <v>1</v>
      </c>
      <c r="K1413" t="str">
        <f t="shared" si="89"/>
        <v>NONE</v>
      </c>
      <c r="L1413">
        <v>3</v>
      </c>
      <c r="M1413" t="str">
        <f t="shared" si="90"/>
        <v>18526 Councillor</v>
      </c>
      <c r="N1413" s="6" t="str">
        <f t="shared" si="91"/>
        <v>18526 Councillor</v>
      </c>
      <c r="O1413" s="15">
        <f>IF(I1413&lt;&gt;FALSE,VLOOKUP(H1413,internet_municipalities!$B$2:$W$226,22,FALSE),"NO INTERNET")</f>
        <v>5181</v>
      </c>
      <c r="P1413" s="16" t="str">
        <f t="shared" si="88"/>
        <v>Lost</v>
      </c>
    </row>
    <row r="1414" spans="1:16" x14ac:dyDescent="0.2">
      <c r="A1414">
        <v>17924</v>
      </c>
      <c r="B1414" t="b">
        <v>1</v>
      </c>
      <c r="C1414" t="s">
        <v>2546</v>
      </c>
      <c r="D1414" t="s">
        <v>3454</v>
      </c>
      <c r="E1414">
        <v>1927</v>
      </c>
      <c r="F1414">
        <v>314</v>
      </c>
      <c r="G1414" t="b">
        <v>0</v>
      </c>
      <c r="H1414" t="str">
        <f>VLOOKUP(A1414,all_municipalities!$A$2:$M$445,2,FALSE)</f>
        <v>Kincardine, Municipality of</v>
      </c>
      <c r="I1414" t="b">
        <f>VLOOKUP(A1414,all_municipalities!$A$2:$M$445,9,FALSE)</f>
        <v>1</v>
      </c>
      <c r="J1414" t="b">
        <f>VLOOKUP(A1414,all_municipalities!$A$2:$M$445,13, FALSE)</f>
        <v>1</v>
      </c>
      <c r="K1414" t="str">
        <f t="shared" si="89"/>
        <v>LOW</v>
      </c>
      <c r="L1414">
        <v>3</v>
      </c>
      <c r="M1414" t="str">
        <f t="shared" si="90"/>
        <v>17924 Councillor At Large</v>
      </c>
      <c r="N1414" s="6" t="str">
        <f t="shared" si="91"/>
        <v>17924 Councillor At Large</v>
      </c>
      <c r="O1414" s="15">
        <f>IF(I1414&lt;&gt;FALSE,VLOOKUP(H1414,internet_municipalities!$B$2:$W$226,22,FALSE),"NO INTERNET")</f>
        <v>6203</v>
      </c>
      <c r="P1414" s="16">
        <f t="shared" si="88"/>
        <v>5.0620667418990808E-2</v>
      </c>
    </row>
    <row r="1415" spans="1:16" x14ac:dyDescent="0.2">
      <c r="A1415">
        <v>17924</v>
      </c>
      <c r="B1415" t="b">
        <v>1</v>
      </c>
      <c r="C1415" t="s">
        <v>2546</v>
      </c>
      <c r="D1415" t="s">
        <v>3455</v>
      </c>
      <c r="E1415">
        <v>2814</v>
      </c>
      <c r="F1415">
        <v>1201</v>
      </c>
      <c r="G1415" t="b">
        <v>0</v>
      </c>
      <c r="H1415" t="str">
        <f>VLOOKUP(A1415,all_municipalities!$A$2:$M$445,2,FALSE)</f>
        <v>Kincardine, Municipality of</v>
      </c>
      <c r="I1415" t="b">
        <f>VLOOKUP(A1415,all_municipalities!$A$2:$M$445,9,FALSE)</f>
        <v>1</v>
      </c>
      <c r="J1415" t="b">
        <f>VLOOKUP(A1415,all_municipalities!$A$2:$M$445,13, FALSE)</f>
        <v>1</v>
      </c>
      <c r="K1415" t="str">
        <f t="shared" si="89"/>
        <v>NONE</v>
      </c>
      <c r="L1415">
        <v>3</v>
      </c>
      <c r="M1415" t="str">
        <f t="shared" si="90"/>
        <v>17924 Councillor At Large</v>
      </c>
      <c r="N1415" s="6" t="str">
        <f t="shared" si="91"/>
        <v>17924 Councillor At Large</v>
      </c>
      <c r="O1415" s="15">
        <f>IF(I1415&lt;&gt;FALSE,VLOOKUP(H1415,internet_municipalities!$B$2:$W$226,22,FALSE),"NO INTERNET")</f>
        <v>6203</v>
      </c>
      <c r="P1415" s="16">
        <f t="shared" ref="P1415:P1478" si="92">IF(I1415=TRUE,IF(F1415&lt;&gt;"Acclaimed",IF(F1415&lt;&gt;"Lost",F1415/O1415,"Lost"),"Acclaimed"),"NO INTERNET")</f>
        <v>0.19361599226180881</v>
      </c>
    </row>
    <row r="1416" spans="1:16" x14ac:dyDescent="0.2">
      <c r="A1416">
        <v>17924</v>
      </c>
      <c r="B1416" t="b">
        <v>1</v>
      </c>
      <c r="C1416" t="s">
        <v>2546</v>
      </c>
      <c r="D1416" t="s">
        <v>3456</v>
      </c>
      <c r="E1416">
        <v>2788</v>
      </c>
      <c r="F1416">
        <v>1175</v>
      </c>
      <c r="G1416" t="b">
        <v>0</v>
      </c>
      <c r="H1416" t="str">
        <f>VLOOKUP(A1416,all_municipalities!$A$2:$M$445,2,FALSE)</f>
        <v>Kincardine, Municipality of</v>
      </c>
      <c r="I1416" t="b">
        <f>VLOOKUP(A1416,all_municipalities!$A$2:$M$445,9,FALSE)</f>
        <v>1</v>
      </c>
      <c r="J1416" t="b">
        <f>VLOOKUP(A1416,all_municipalities!$A$2:$M$445,13, FALSE)</f>
        <v>1</v>
      </c>
      <c r="K1416" t="str">
        <f t="shared" si="89"/>
        <v>NONE</v>
      </c>
      <c r="L1416">
        <v>3</v>
      </c>
      <c r="M1416" t="str">
        <f t="shared" si="90"/>
        <v>17924 Councillor At Large</v>
      </c>
      <c r="N1416" s="6" t="str">
        <f t="shared" si="91"/>
        <v>17924 Councillor At Large</v>
      </c>
      <c r="O1416" s="15">
        <f>IF(I1416&lt;&gt;FALSE,VLOOKUP(H1416,internet_municipalities!$B$2:$W$226,22,FALSE),"NO INTERNET")</f>
        <v>6203</v>
      </c>
      <c r="P1416" s="16">
        <f t="shared" si="92"/>
        <v>0.18942447202966306</v>
      </c>
    </row>
    <row r="1417" spans="1:16" x14ac:dyDescent="0.2">
      <c r="A1417">
        <v>17924</v>
      </c>
      <c r="B1417" t="b">
        <v>1</v>
      </c>
      <c r="C1417" t="s">
        <v>1475</v>
      </c>
      <c r="D1417" t="s">
        <v>3457</v>
      </c>
      <c r="E1417">
        <v>474</v>
      </c>
      <c r="F1417">
        <v>258</v>
      </c>
      <c r="G1417" t="b">
        <v>0</v>
      </c>
      <c r="H1417" t="str">
        <f>VLOOKUP(A1417,all_municipalities!$A$2:$M$445,2,FALSE)</f>
        <v>Kincardine, Municipality of</v>
      </c>
      <c r="I1417" t="b">
        <f>VLOOKUP(A1417,all_municipalities!$A$2:$M$445,9,FALSE)</f>
        <v>1</v>
      </c>
      <c r="J1417" t="b">
        <f>VLOOKUP(A1417,all_municipalities!$A$2:$M$445,13, FALSE)</f>
        <v>1</v>
      </c>
      <c r="K1417" t="str">
        <f t="shared" si="89"/>
        <v>LOW</v>
      </c>
      <c r="L1417">
        <v>3</v>
      </c>
      <c r="M1417" t="str">
        <f t="shared" si="90"/>
        <v>17924 Councillor, Ward 3</v>
      </c>
      <c r="N1417" s="6" t="str">
        <f t="shared" si="91"/>
        <v>17924 Councillor, Ward 3</v>
      </c>
      <c r="O1417" s="15">
        <f>IF(I1417&lt;&gt;FALSE,VLOOKUP(H1417,internet_municipalities!$B$2:$W$226,22,FALSE),"NO INTERNET")</f>
        <v>6203</v>
      </c>
      <c r="P1417" s="16">
        <f t="shared" si="92"/>
        <v>4.1592777688215378E-2</v>
      </c>
    </row>
    <row r="1418" spans="1:16" x14ac:dyDescent="0.2">
      <c r="A1418">
        <v>17924</v>
      </c>
      <c r="B1418" t="b">
        <v>1</v>
      </c>
      <c r="C1418" t="s">
        <v>1453</v>
      </c>
      <c r="D1418" t="s">
        <v>3458</v>
      </c>
      <c r="E1418">
        <v>668</v>
      </c>
      <c r="F1418">
        <v>259</v>
      </c>
      <c r="G1418" t="b">
        <v>0</v>
      </c>
      <c r="H1418" t="str">
        <f>VLOOKUP(A1418,all_municipalities!$A$2:$M$445,2,FALSE)</f>
        <v>Kincardine, Municipality of</v>
      </c>
      <c r="I1418" t="b">
        <f>VLOOKUP(A1418,all_municipalities!$A$2:$M$445,9,FALSE)</f>
        <v>1</v>
      </c>
      <c r="J1418" t="b">
        <f>VLOOKUP(A1418,all_municipalities!$A$2:$M$445,13, FALSE)</f>
        <v>1</v>
      </c>
      <c r="K1418" t="str">
        <f t="shared" si="89"/>
        <v>LOW</v>
      </c>
      <c r="L1418">
        <v>3</v>
      </c>
      <c r="M1418" t="str">
        <f t="shared" si="90"/>
        <v>17924 Councillor, Ward 2</v>
      </c>
      <c r="N1418" s="6" t="str">
        <f t="shared" si="91"/>
        <v>17924 Councillor, Ward 2</v>
      </c>
      <c r="O1418" s="15">
        <f>IF(I1418&lt;&gt;FALSE,VLOOKUP(H1418,internet_municipalities!$B$2:$W$226,22,FALSE),"NO INTERNET")</f>
        <v>6203</v>
      </c>
      <c r="P1418" s="16">
        <f t="shared" si="92"/>
        <v>4.1753990004836372E-2</v>
      </c>
    </row>
    <row r="1419" spans="1:16" x14ac:dyDescent="0.2">
      <c r="A1419">
        <v>17924</v>
      </c>
      <c r="B1419" t="b">
        <v>1</v>
      </c>
      <c r="C1419" t="s">
        <v>1479</v>
      </c>
      <c r="D1419" t="s">
        <v>3459</v>
      </c>
      <c r="E1419">
        <v>2838</v>
      </c>
      <c r="F1419">
        <v>1878</v>
      </c>
      <c r="G1419" t="b">
        <v>0</v>
      </c>
      <c r="H1419" t="str">
        <f>VLOOKUP(A1419,all_municipalities!$A$2:$M$445,2,FALSE)</f>
        <v>Kincardine, Municipality of</v>
      </c>
      <c r="I1419" t="b">
        <f>VLOOKUP(A1419,all_municipalities!$A$2:$M$445,9,FALSE)</f>
        <v>1</v>
      </c>
      <c r="J1419" t="b">
        <f>VLOOKUP(A1419,all_municipalities!$A$2:$M$445,13, FALSE)</f>
        <v>1</v>
      </c>
      <c r="K1419" t="str">
        <f t="shared" si="89"/>
        <v>NONE</v>
      </c>
      <c r="L1419">
        <v>3</v>
      </c>
      <c r="M1419" t="str">
        <f t="shared" si="90"/>
        <v>17924 Deputy Mayor</v>
      </c>
      <c r="N1419" s="6" t="str">
        <f t="shared" si="91"/>
        <v>17924 Deputy Mayor</v>
      </c>
      <c r="O1419" s="15">
        <f>IF(I1419&lt;&gt;FALSE,VLOOKUP(H1419,internet_municipalities!$B$2:$W$226,22,FALSE),"NO INTERNET")</f>
        <v>6203</v>
      </c>
      <c r="P1419" s="16">
        <f t="shared" si="92"/>
        <v>0.30275673061421893</v>
      </c>
    </row>
    <row r="1420" spans="1:16" x14ac:dyDescent="0.2">
      <c r="A1420">
        <v>17924</v>
      </c>
      <c r="B1420" t="b">
        <v>1</v>
      </c>
      <c r="C1420" t="s">
        <v>1456</v>
      </c>
      <c r="D1420" t="s">
        <v>3460</v>
      </c>
      <c r="E1420" t="s">
        <v>461</v>
      </c>
      <c r="F1420" t="s">
        <v>461</v>
      </c>
      <c r="G1420" t="b">
        <v>0</v>
      </c>
      <c r="H1420" t="str">
        <f>VLOOKUP(A1420,all_municipalities!$A$2:$M$445,2,FALSE)</f>
        <v>Kincardine, Municipality of</v>
      </c>
      <c r="I1420" t="b">
        <f>VLOOKUP(A1420,all_municipalities!$A$2:$M$445,9,FALSE)</f>
        <v>1</v>
      </c>
      <c r="J1420" t="b">
        <f>VLOOKUP(A1420,all_municipalities!$A$2:$M$445,13, FALSE)</f>
        <v>1</v>
      </c>
      <c r="K1420" t="str">
        <f t="shared" si="89"/>
        <v>NONE</v>
      </c>
      <c r="L1420">
        <v>3</v>
      </c>
      <c r="M1420" t="str">
        <f t="shared" si="90"/>
        <v>17924 Councillor, Ward 1</v>
      </c>
      <c r="N1420" s="6" t="str">
        <f t="shared" si="91"/>
        <v>17924 Councillor, Ward 1</v>
      </c>
      <c r="O1420" s="15">
        <f>IF(I1420&lt;&gt;FALSE,VLOOKUP(H1420,internet_municipalities!$B$2:$W$226,22,FALSE),"NO INTERNET")</f>
        <v>6203</v>
      </c>
      <c r="P1420" s="16" t="str">
        <f t="shared" si="92"/>
        <v>Acclaimed</v>
      </c>
    </row>
    <row r="1421" spans="1:16" x14ac:dyDescent="0.2">
      <c r="A1421">
        <v>17924</v>
      </c>
      <c r="B1421" t="b">
        <v>1</v>
      </c>
      <c r="C1421" t="s">
        <v>1456</v>
      </c>
      <c r="D1421" t="s">
        <v>3461</v>
      </c>
      <c r="E1421" t="s">
        <v>461</v>
      </c>
      <c r="F1421" t="s">
        <v>461</v>
      </c>
      <c r="G1421" t="b">
        <v>0</v>
      </c>
      <c r="H1421" t="str">
        <f>VLOOKUP(A1421,all_municipalities!$A$2:$M$445,2,FALSE)</f>
        <v>Kincardine, Municipality of</v>
      </c>
      <c r="I1421" t="b">
        <f>VLOOKUP(A1421,all_municipalities!$A$2:$M$445,9,FALSE)</f>
        <v>1</v>
      </c>
      <c r="J1421" t="b">
        <f>VLOOKUP(A1421,all_municipalities!$A$2:$M$445,13, FALSE)</f>
        <v>1</v>
      </c>
      <c r="K1421" t="str">
        <f t="shared" si="89"/>
        <v>NONE</v>
      </c>
      <c r="L1421">
        <v>3</v>
      </c>
      <c r="M1421" t="str">
        <f t="shared" si="90"/>
        <v>17924 Councillor, Ward 1</v>
      </c>
      <c r="N1421" s="6" t="str">
        <f t="shared" si="91"/>
        <v>17924 Councillor, Ward 1</v>
      </c>
      <c r="O1421" s="15">
        <f>IF(I1421&lt;&gt;FALSE,VLOOKUP(H1421,internet_municipalities!$B$2:$W$226,22,FALSE),"NO INTERNET")</f>
        <v>6203</v>
      </c>
      <c r="P1421" s="16" t="str">
        <f t="shared" si="92"/>
        <v>Acclaimed</v>
      </c>
    </row>
    <row r="1422" spans="1:16" x14ac:dyDescent="0.2">
      <c r="A1422">
        <v>17924</v>
      </c>
      <c r="B1422" t="b">
        <v>0</v>
      </c>
      <c r="C1422" t="s">
        <v>1479</v>
      </c>
      <c r="D1422" t="s">
        <v>3462</v>
      </c>
      <c r="E1422">
        <v>960</v>
      </c>
      <c r="F1422" t="s">
        <v>1460</v>
      </c>
      <c r="G1422" t="b">
        <v>0</v>
      </c>
      <c r="H1422" t="str">
        <f>VLOOKUP(A1422,all_municipalities!$A$2:$M$445,2,FALSE)</f>
        <v>Kincardine, Municipality of</v>
      </c>
      <c r="I1422" t="b">
        <f>VLOOKUP(A1422,all_municipalities!$A$2:$M$445,9,FALSE)</f>
        <v>1</v>
      </c>
      <c r="J1422" t="b">
        <f>VLOOKUP(A1422,all_municipalities!$A$2:$M$445,13, FALSE)</f>
        <v>1</v>
      </c>
      <c r="K1422" t="str">
        <f t="shared" si="89"/>
        <v>NONE</v>
      </c>
      <c r="L1422">
        <v>3</v>
      </c>
      <c r="M1422" t="str">
        <f t="shared" si="90"/>
        <v>17924 Deputy Mayor</v>
      </c>
      <c r="N1422" s="6" t="str">
        <f t="shared" si="91"/>
        <v>17924 Deputy Mayor</v>
      </c>
      <c r="O1422" s="15">
        <f>IF(I1422&lt;&gt;FALSE,VLOOKUP(H1422,internet_municipalities!$B$2:$W$226,22,FALSE),"NO INTERNET")</f>
        <v>6203</v>
      </c>
      <c r="P1422" s="16" t="str">
        <f t="shared" si="92"/>
        <v>Lost</v>
      </c>
    </row>
    <row r="1423" spans="1:16" x14ac:dyDescent="0.2">
      <c r="A1423">
        <v>17924</v>
      </c>
      <c r="B1423" t="b">
        <v>0</v>
      </c>
      <c r="C1423" t="s">
        <v>1479</v>
      </c>
      <c r="D1423" t="s">
        <v>3463</v>
      </c>
      <c r="E1423">
        <v>867</v>
      </c>
      <c r="F1423" t="s">
        <v>1460</v>
      </c>
      <c r="G1423" t="b">
        <v>0</v>
      </c>
      <c r="H1423" t="str">
        <f>VLOOKUP(A1423,all_municipalities!$A$2:$M$445,2,FALSE)</f>
        <v>Kincardine, Municipality of</v>
      </c>
      <c r="I1423" t="b">
        <f>VLOOKUP(A1423,all_municipalities!$A$2:$M$445,9,FALSE)</f>
        <v>1</v>
      </c>
      <c r="J1423" t="b">
        <f>VLOOKUP(A1423,all_municipalities!$A$2:$M$445,13, FALSE)</f>
        <v>1</v>
      </c>
      <c r="K1423" t="str">
        <f t="shared" si="89"/>
        <v>NONE</v>
      </c>
      <c r="L1423">
        <v>3</v>
      </c>
      <c r="M1423" t="str">
        <f t="shared" si="90"/>
        <v>17924 Deputy Mayor</v>
      </c>
      <c r="N1423" s="6" t="str">
        <f t="shared" si="91"/>
        <v>17924 Deputy Mayor</v>
      </c>
      <c r="O1423" s="15">
        <f>IF(I1423&lt;&gt;FALSE,VLOOKUP(H1423,internet_municipalities!$B$2:$W$226,22,FALSE),"NO INTERNET")</f>
        <v>6203</v>
      </c>
      <c r="P1423" s="16" t="str">
        <f t="shared" si="92"/>
        <v>Lost</v>
      </c>
    </row>
    <row r="1424" spans="1:16" x14ac:dyDescent="0.2">
      <c r="A1424">
        <v>17924</v>
      </c>
      <c r="B1424" t="b">
        <v>0</v>
      </c>
      <c r="C1424" t="s">
        <v>1453</v>
      </c>
      <c r="D1424" t="s">
        <v>3464</v>
      </c>
      <c r="E1424">
        <v>409</v>
      </c>
      <c r="F1424" t="s">
        <v>1460</v>
      </c>
      <c r="G1424" t="b">
        <v>0</v>
      </c>
      <c r="H1424" t="str">
        <f>VLOOKUP(A1424,all_municipalities!$A$2:$M$445,2,FALSE)</f>
        <v>Kincardine, Municipality of</v>
      </c>
      <c r="I1424" t="b">
        <f>VLOOKUP(A1424,all_municipalities!$A$2:$M$445,9,FALSE)</f>
        <v>1</v>
      </c>
      <c r="J1424" t="b">
        <f>VLOOKUP(A1424,all_municipalities!$A$2:$M$445,13, FALSE)</f>
        <v>1</v>
      </c>
      <c r="K1424" t="str">
        <f t="shared" si="89"/>
        <v>NONE</v>
      </c>
      <c r="L1424">
        <v>3</v>
      </c>
      <c r="M1424" t="str">
        <f t="shared" si="90"/>
        <v>17924 Councillor, Ward 2</v>
      </c>
      <c r="N1424" s="6" t="str">
        <f t="shared" si="91"/>
        <v>17924 Councillor, Ward 2</v>
      </c>
      <c r="O1424" s="15">
        <f>IF(I1424&lt;&gt;FALSE,VLOOKUP(H1424,internet_municipalities!$B$2:$W$226,22,FALSE),"NO INTERNET")</f>
        <v>6203</v>
      </c>
      <c r="P1424" s="16" t="str">
        <f t="shared" si="92"/>
        <v>Lost</v>
      </c>
    </row>
    <row r="1425" spans="1:16" x14ac:dyDescent="0.2">
      <c r="A1425">
        <v>17924</v>
      </c>
      <c r="B1425" t="b">
        <v>0</v>
      </c>
      <c r="C1425" t="s">
        <v>1453</v>
      </c>
      <c r="D1425" t="s">
        <v>3465</v>
      </c>
      <c r="E1425">
        <v>152</v>
      </c>
      <c r="F1425" t="s">
        <v>1460</v>
      </c>
      <c r="G1425" t="b">
        <v>0</v>
      </c>
      <c r="H1425" t="str">
        <f>VLOOKUP(A1425,all_municipalities!$A$2:$M$445,2,FALSE)</f>
        <v>Kincardine, Municipality of</v>
      </c>
      <c r="I1425" t="b">
        <f>VLOOKUP(A1425,all_municipalities!$A$2:$M$445,9,FALSE)</f>
        <v>1</v>
      </c>
      <c r="J1425" t="b">
        <f>VLOOKUP(A1425,all_municipalities!$A$2:$M$445,13, FALSE)</f>
        <v>1</v>
      </c>
      <c r="K1425" t="str">
        <f t="shared" si="89"/>
        <v>NONE</v>
      </c>
      <c r="L1425">
        <v>3</v>
      </c>
      <c r="M1425" t="str">
        <f t="shared" si="90"/>
        <v>17924 Councillor, Ward 2</v>
      </c>
      <c r="N1425" s="6" t="str">
        <f t="shared" si="91"/>
        <v>17924 Councillor, Ward 2</v>
      </c>
      <c r="O1425" s="15">
        <f>IF(I1425&lt;&gt;FALSE,VLOOKUP(H1425,internet_municipalities!$B$2:$W$226,22,FALSE),"NO INTERNET")</f>
        <v>6203</v>
      </c>
      <c r="P1425" s="16" t="str">
        <f t="shared" si="92"/>
        <v>Lost</v>
      </c>
    </row>
    <row r="1426" spans="1:16" x14ac:dyDescent="0.2">
      <c r="A1426">
        <v>17924</v>
      </c>
      <c r="B1426" t="b">
        <v>0</v>
      </c>
      <c r="C1426" t="s">
        <v>1475</v>
      </c>
      <c r="D1426" t="s">
        <v>3466</v>
      </c>
      <c r="E1426">
        <v>216</v>
      </c>
      <c r="F1426" t="s">
        <v>1460</v>
      </c>
      <c r="G1426" t="b">
        <v>0</v>
      </c>
      <c r="H1426" t="str">
        <f>VLOOKUP(A1426,all_municipalities!$A$2:$M$445,2,FALSE)</f>
        <v>Kincardine, Municipality of</v>
      </c>
      <c r="I1426" t="b">
        <f>VLOOKUP(A1426,all_municipalities!$A$2:$M$445,9,FALSE)</f>
        <v>1</v>
      </c>
      <c r="J1426" t="b">
        <f>VLOOKUP(A1426,all_municipalities!$A$2:$M$445,13, FALSE)</f>
        <v>1</v>
      </c>
      <c r="K1426" t="str">
        <f t="shared" si="89"/>
        <v>NONE</v>
      </c>
      <c r="L1426">
        <v>3</v>
      </c>
      <c r="M1426" t="str">
        <f t="shared" si="90"/>
        <v>17924 Councillor, Ward 3</v>
      </c>
      <c r="N1426" s="6" t="str">
        <f t="shared" si="91"/>
        <v>17924 Councillor, Ward 3</v>
      </c>
      <c r="O1426" s="15">
        <f>IF(I1426&lt;&gt;FALSE,VLOOKUP(H1426,internet_municipalities!$B$2:$W$226,22,FALSE),"NO INTERNET")</f>
        <v>6203</v>
      </c>
      <c r="P1426" s="16" t="str">
        <f t="shared" si="92"/>
        <v>Lost</v>
      </c>
    </row>
    <row r="1427" spans="1:16" x14ac:dyDescent="0.2">
      <c r="A1427">
        <v>17924</v>
      </c>
      <c r="B1427" t="b">
        <v>0</v>
      </c>
      <c r="C1427" t="s">
        <v>2546</v>
      </c>
      <c r="D1427" t="s">
        <v>3467</v>
      </c>
      <c r="E1427">
        <v>540</v>
      </c>
      <c r="F1427" t="s">
        <v>1460</v>
      </c>
      <c r="G1427" t="b">
        <v>0</v>
      </c>
      <c r="H1427" t="str">
        <f>VLOOKUP(A1427,all_municipalities!$A$2:$M$445,2,FALSE)</f>
        <v>Kincardine, Municipality of</v>
      </c>
      <c r="I1427" t="b">
        <f>VLOOKUP(A1427,all_municipalities!$A$2:$M$445,9,FALSE)</f>
        <v>1</v>
      </c>
      <c r="J1427" t="b">
        <f>VLOOKUP(A1427,all_municipalities!$A$2:$M$445,13, FALSE)</f>
        <v>1</v>
      </c>
      <c r="K1427" t="str">
        <f t="shared" si="89"/>
        <v>NONE</v>
      </c>
      <c r="L1427">
        <v>3</v>
      </c>
      <c r="M1427" t="str">
        <f t="shared" si="90"/>
        <v>17924 Councillor At Large</v>
      </c>
      <c r="N1427" s="6" t="str">
        <f t="shared" si="91"/>
        <v>17924 Councillor At Large</v>
      </c>
      <c r="O1427" s="15">
        <f>IF(I1427&lt;&gt;FALSE,VLOOKUP(H1427,internet_municipalities!$B$2:$W$226,22,FALSE),"NO INTERNET")</f>
        <v>6203</v>
      </c>
      <c r="P1427" s="16" t="str">
        <f t="shared" si="92"/>
        <v>Lost</v>
      </c>
    </row>
    <row r="1428" spans="1:16" x14ac:dyDescent="0.2">
      <c r="A1428">
        <v>17924</v>
      </c>
      <c r="B1428" t="b">
        <v>0</v>
      </c>
      <c r="C1428" t="s">
        <v>2546</v>
      </c>
      <c r="D1428" t="s">
        <v>3468</v>
      </c>
      <c r="E1428">
        <v>1088</v>
      </c>
      <c r="F1428" t="s">
        <v>1460</v>
      </c>
      <c r="G1428" t="b">
        <v>0</v>
      </c>
      <c r="H1428" t="str">
        <f>VLOOKUP(A1428,all_municipalities!$A$2:$M$445,2,FALSE)</f>
        <v>Kincardine, Municipality of</v>
      </c>
      <c r="I1428" t="b">
        <f>VLOOKUP(A1428,all_municipalities!$A$2:$M$445,9,FALSE)</f>
        <v>1</v>
      </c>
      <c r="J1428" t="b">
        <f>VLOOKUP(A1428,all_municipalities!$A$2:$M$445,13, FALSE)</f>
        <v>1</v>
      </c>
      <c r="K1428" t="str">
        <f t="shared" si="89"/>
        <v>NONE</v>
      </c>
      <c r="L1428">
        <v>3</v>
      </c>
      <c r="M1428" t="str">
        <f t="shared" si="90"/>
        <v>17924 Councillor At Large</v>
      </c>
      <c r="N1428" s="6" t="str">
        <f t="shared" si="91"/>
        <v>17924 Councillor At Large</v>
      </c>
      <c r="O1428" s="15">
        <f>IF(I1428&lt;&gt;FALSE,VLOOKUP(H1428,internet_municipalities!$B$2:$W$226,22,FALSE),"NO INTERNET")</f>
        <v>6203</v>
      </c>
      <c r="P1428" s="16" t="str">
        <f t="shared" si="92"/>
        <v>Lost</v>
      </c>
    </row>
    <row r="1429" spans="1:16" x14ac:dyDescent="0.2">
      <c r="A1429">
        <v>17924</v>
      </c>
      <c r="B1429" t="b">
        <v>0</v>
      </c>
      <c r="C1429" t="s">
        <v>2546</v>
      </c>
      <c r="D1429" t="s">
        <v>3469</v>
      </c>
      <c r="E1429">
        <v>1613</v>
      </c>
      <c r="F1429" t="s">
        <v>1460</v>
      </c>
      <c r="G1429" t="b">
        <v>0</v>
      </c>
      <c r="H1429" t="str">
        <f>VLOOKUP(A1429,all_municipalities!$A$2:$M$445,2,FALSE)</f>
        <v>Kincardine, Municipality of</v>
      </c>
      <c r="I1429" t="b">
        <f>VLOOKUP(A1429,all_municipalities!$A$2:$M$445,9,FALSE)</f>
        <v>1</v>
      </c>
      <c r="J1429" t="b">
        <f>VLOOKUP(A1429,all_municipalities!$A$2:$M$445,13, FALSE)</f>
        <v>1</v>
      </c>
      <c r="K1429" t="str">
        <f t="shared" si="89"/>
        <v>NONE</v>
      </c>
      <c r="L1429">
        <v>3</v>
      </c>
      <c r="M1429" t="str">
        <f t="shared" si="90"/>
        <v>17924 Councillor At Large</v>
      </c>
      <c r="N1429" s="6" t="str">
        <f t="shared" si="91"/>
        <v>17924 Councillor At Large</v>
      </c>
      <c r="O1429" s="15">
        <f>IF(I1429&lt;&gt;FALSE,VLOOKUP(H1429,internet_municipalities!$B$2:$W$226,22,FALSE),"NO INTERNET")</f>
        <v>6203</v>
      </c>
      <c r="P1429" s="16" t="str">
        <f t="shared" si="92"/>
        <v>Lost</v>
      </c>
    </row>
    <row r="1430" spans="1:16" x14ac:dyDescent="0.2">
      <c r="A1430">
        <v>17924</v>
      </c>
      <c r="B1430" t="b">
        <v>0</v>
      </c>
      <c r="C1430" t="s">
        <v>2546</v>
      </c>
      <c r="D1430" t="s">
        <v>3470</v>
      </c>
      <c r="E1430">
        <v>1137</v>
      </c>
      <c r="F1430" t="s">
        <v>1460</v>
      </c>
      <c r="G1430" t="b">
        <v>0</v>
      </c>
      <c r="H1430" t="str">
        <f>VLOOKUP(A1430,all_municipalities!$A$2:$M$445,2,FALSE)</f>
        <v>Kincardine, Municipality of</v>
      </c>
      <c r="I1430" t="b">
        <f>VLOOKUP(A1430,all_municipalities!$A$2:$M$445,9,FALSE)</f>
        <v>1</v>
      </c>
      <c r="J1430" t="b">
        <f>VLOOKUP(A1430,all_municipalities!$A$2:$M$445,13, FALSE)</f>
        <v>1</v>
      </c>
      <c r="K1430" t="str">
        <f t="shared" si="89"/>
        <v>NONE</v>
      </c>
      <c r="L1430">
        <v>3</v>
      </c>
      <c r="M1430" t="str">
        <f t="shared" si="90"/>
        <v>17924 Councillor At Large</v>
      </c>
      <c r="N1430" s="6" t="str">
        <f t="shared" si="91"/>
        <v>17924 Councillor At Large</v>
      </c>
      <c r="O1430" s="15">
        <f>IF(I1430&lt;&gt;FALSE,VLOOKUP(H1430,internet_municipalities!$B$2:$W$226,22,FALSE),"NO INTERNET")</f>
        <v>6203</v>
      </c>
      <c r="P1430" s="16" t="str">
        <f t="shared" si="92"/>
        <v>Lost</v>
      </c>
    </row>
    <row r="1431" spans="1:16" x14ac:dyDescent="0.2">
      <c r="A1431">
        <v>10417</v>
      </c>
      <c r="B1431" t="b">
        <v>1</v>
      </c>
      <c r="C1431" t="s">
        <v>1463</v>
      </c>
      <c r="D1431" t="s">
        <v>3816</v>
      </c>
      <c r="E1431">
        <v>451</v>
      </c>
      <c r="F1431">
        <v>146</v>
      </c>
      <c r="G1431" t="b">
        <v>0</v>
      </c>
      <c r="H1431" t="str">
        <f>VLOOKUP(A1431,all_municipalities!$A$2:$M$445,2,FALSE)</f>
        <v>Madoc, Township of</v>
      </c>
      <c r="I1431" t="b">
        <f>VLOOKUP(A1431,all_municipalities!$A$2:$M$445,9,FALSE)</f>
        <v>1</v>
      </c>
      <c r="J1431" t="b">
        <f>VLOOKUP(A1431,all_municipalities!$A$2:$M$445,13, FALSE)</f>
        <v>1</v>
      </c>
      <c r="K1431" t="str">
        <f t="shared" si="89"/>
        <v>LOW</v>
      </c>
      <c r="L1431">
        <v>3</v>
      </c>
      <c r="M1431" t="str">
        <f t="shared" si="90"/>
        <v>10417 Councillor</v>
      </c>
      <c r="N1431" s="6" t="str">
        <f t="shared" si="91"/>
        <v>10417 Councillor</v>
      </c>
      <c r="O1431" s="15">
        <f>IF(I1431&lt;&gt;FALSE,VLOOKUP(H1431,internet_municipalities!$B$2:$W$226,22,FALSE),"NO INTERNET")</f>
        <v>1322</v>
      </c>
      <c r="P1431" s="16">
        <f t="shared" si="92"/>
        <v>0.11043872919818457</v>
      </c>
    </row>
    <row r="1432" spans="1:16" x14ac:dyDescent="0.2">
      <c r="A1432">
        <v>10417</v>
      </c>
      <c r="B1432" t="b">
        <v>1</v>
      </c>
      <c r="C1432" t="s">
        <v>1463</v>
      </c>
      <c r="D1432" t="s">
        <v>3817</v>
      </c>
      <c r="E1432">
        <v>480</v>
      </c>
      <c r="F1432">
        <v>175</v>
      </c>
      <c r="G1432" t="b">
        <v>0</v>
      </c>
      <c r="H1432" t="str">
        <f>VLOOKUP(A1432,all_municipalities!$A$2:$M$445,2,FALSE)</f>
        <v>Madoc, Township of</v>
      </c>
      <c r="I1432" t="b">
        <f>VLOOKUP(A1432,all_municipalities!$A$2:$M$445,9,FALSE)</f>
        <v>1</v>
      </c>
      <c r="J1432" t="b">
        <f>VLOOKUP(A1432,all_municipalities!$A$2:$M$445,13, FALSE)</f>
        <v>1</v>
      </c>
      <c r="K1432" t="str">
        <f t="shared" si="89"/>
        <v>LOW</v>
      </c>
      <c r="L1432">
        <v>3</v>
      </c>
      <c r="M1432" t="str">
        <f t="shared" si="90"/>
        <v>10417 Councillor</v>
      </c>
      <c r="N1432" s="6" t="str">
        <f t="shared" si="91"/>
        <v>10417 Councillor</v>
      </c>
      <c r="O1432" s="15">
        <f>IF(I1432&lt;&gt;FALSE,VLOOKUP(H1432,internet_municipalities!$B$2:$W$226,22,FALSE),"NO INTERNET")</f>
        <v>1322</v>
      </c>
      <c r="P1432" s="16">
        <f t="shared" si="92"/>
        <v>0.132375189107413</v>
      </c>
    </row>
    <row r="1433" spans="1:16" x14ac:dyDescent="0.2">
      <c r="A1433">
        <v>10417</v>
      </c>
      <c r="B1433" t="b">
        <v>1</v>
      </c>
      <c r="C1433" t="s">
        <v>1463</v>
      </c>
      <c r="D1433" t="s">
        <v>3818</v>
      </c>
      <c r="E1433">
        <v>470</v>
      </c>
      <c r="F1433">
        <v>165</v>
      </c>
      <c r="G1433" t="b">
        <v>0</v>
      </c>
      <c r="H1433" t="str">
        <f>VLOOKUP(A1433,all_municipalities!$A$2:$M$445,2,FALSE)</f>
        <v>Madoc, Township of</v>
      </c>
      <c r="I1433" t="b">
        <f>VLOOKUP(A1433,all_municipalities!$A$2:$M$445,9,FALSE)</f>
        <v>1</v>
      </c>
      <c r="J1433" t="b">
        <f>VLOOKUP(A1433,all_municipalities!$A$2:$M$445,13, FALSE)</f>
        <v>1</v>
      </c>
      <c r="K1433" t="str">
        <f t="shared" si="89"/>
        <v>LOW</v>
      </c>
      <c r="L1433">
        <v>3</v>
      </c>
      <c r="M1433" t="str">
        <f t="shared" si="90"/>
        <v>10417 Councillor</v>
      </c>
      <c r="N1433" s="6" t="str">
        <f t="shared" si="91"/>
        <v>10417 Councillor</v>
      </c>
      <c r="O1433" s="15">
        <f>IF(I1433&lt;&gt;FALSE,VLOOKUP(H1433,internet_municipalities!$B$2:$W$226,22,FALSE),"NO INTERNET")</f>
        <v>1322</v>
      </c>
      <c r="P1433" s="16">
        <f t="shared" si="92"/>
        <v>0.12481089258698941</v>
      </c>
    </row>
    <row r="1434" spans="1:16" x14ac:dyDescent="0.2">
      <c r="A1434">
        <v>10417</v>
      </c>
      <c r="B1434" t="b">
        <v>1</v>
      </c>
      <c r="C1434" t="s">
        <v>1479</v>
      </c>
      <c r="D1434" t="s">
        <v>3819</v>
      </c>
      <c r="E1434" t="s">
        <v>461</v>
      </c>
      <c r="F1434" t="s">
        <v>461</v>
      </c>
      <c r="G1434" t="b">
        <v>0</v>
      </c>
      <c r="H1434" t="str">
        <f>VLOOKUP(A1434,all_municipalities!$A$2:$M$445,2,FALSE)</f>
        <v>Madoc, Township of</v>
      </c>
      <c r="I1434" t="b">
        <f>VLOOKUP(A1434,all_municipalities!$A$2:$M$445,9,FALSE)</f>
        <v>1</v>
      </c>
      <c r="J1434" t="b">
        <f>VLOOKUP(A1434,all_municipalities!$A$2:$M$445,13, FALSE)</f>
        <v>1</v>
      </c>
      <c r="K1434" t="str">
        <f t="shared" si="89"/>
        <v>NONE</v>
      </c>
      <c r="L1434">
        <v>3</v>
      </c>
      <c r="M1434" t="str">
        <f t="shared" si="90"/>
        <v>10417 Deputy Mayor</v>
      </c>
      <c r="N1434" s="6" t="str">
        <f t="shared" si="91"/>
        <v>10417 Deputy Mayor</v>
      </c>
      <c r="O1434" s="15">
        <f>IF(I1434&lt;&gt;FALSE,VLOOKUP(H1434,internet_municipalities!$B$2:$W$226,22,FALSE),"NO INTERNET")</f>
        <v>1322</v>
      </c>
      <c r="P1434" s="16" t="str">
        <f t="shared" si="92"/>
        <v>Acclaimed</v>
      </c>
    </row>
    <row r="1435" spans="1:16" x14ac:dyDescent="0.2">
      <c r="A1435">
        <v>10417</v>
      </c>
      <c r="B1435" t="b">
        <v>0</v>
      </c>
      <c r="C1435" t="s">
        <v>1463</v>
      </c>
      <c r="D1435" t="s">
        <v>3820</v>
      </c>
      <c r="E1435">
        <v>106</v>
      </c>
      <c r="F1435" t="s">
        <v>1460</v>
      </c>
      <c r="G1435" t="b">
        <v>0</v>
      </c>
      <c r="H1435" t="str">
        <f>VLOOKUP(A1435,all_municipalities!$A$2:$M$445,2,FALSE)</f>
        <v>Madoc, Township of</v>
      </c>
      <c r="I1435" t="b">
        <f>VLOOKUP(A1435,all_municipalities!$A$2:$M$445,9,FALSE)</f>
        <v>1</v>
      </c>
      <c r="J1435" t="b">
        <f>VLOOKUP(A1435,all_municipalities!$A$2:$M$445,13, FALSE)</f>
        <v>1</v>
      </c>
      <c r="K1435" t="str">
        <f t="shared" si="89"/>
        <v>NONE</v>
      </c>
      <c r="L1435">
        <v>3</v>
      </c>
      <c r="M1435" t="str">
        <f t="shared" si="90"/>
        <v>10417 Councillor</v>
      </c>
      <c r="N1435" s="6" t="str">
        <f t="shared" si="91"/>
        <v>10417 Councillor</v>
      </c>
      <c r="O1435" s="15">
        <f>IF(I1435&lt;&gt;FALSE,VLOOKUP(H1435,internet_municipalities!$B$2:$W$226,22,FALSE),"NO INTERNET")</f>
        <v>1322</v>
      </c>
      <c r="P1435" s="16" t="str">
        <f t="shared" si="92"/>
        <v>Lost</v>
      </c>
    </row>
    <row r="1436" spans="1:16" x14ac:dyDescent="0.2">
      <c r="A1436">
        <v>10417</v>
      </c>
      <c r="B1436" t="b">
        <v>0</v>
      </c>
      <c r="C1436" t="s">
        <v>1463</v>
      </c>
      <c r="D1436" t="s">
        <v>3821</v>
      </c>
      <c r="E1436">
        <v>305</v>
      </c>
      <c r="F1436" t="s">
        <v>1460</v>
      </c>
      <c r="G1436" t="b">
        <v>0</v>
      </c>
      <c r="H1436" t="str">
        <f>VLOOKUP(A1436,all_municipalities!$A$2:$M$445,2,FALSE)</f>
        <v>Madoc, Township of</v>
      </c>
      <c r="I1436" t="b">
        <f>VLOOKUP(A1436,all_municipalities!$A$2:$M$445,9,FALSE)</f>
        <v>1</v>
      </c>
      <c r="J1436" t="b">
        <f>VLOOKUP(A1436,all_municipalities!$A$2:$M$445,13, FALSE)</f>
        <v>1</v>
      </c>
      <c r="K1436" t="str">
        <f t="shared" si="89"/>
        <v>NONE</v>
      </c>
      <c r="L1436">
        <v>3</v>
      </c>
      <c r="M1436" t="str">
        <f t="shared" si="90"/>
        <v>10417 Councillor</v>
      </c>
      <c r="N1436" s="6" t="str">
        <f t="shared" si="91"/>
        <v>10417 Councillor</v>
      </c>
      <c r="O1436" s="15">
        <f>IF(I1436&lt;&gt;FALSE,VLOOKUP(H1436,internet_municipalities!$B$2:$W$226,22,FALSE),"NO INTERNET")</f>
        <v>1322</v>
      </c>
      <c r="P1436" s="16" t="str">
        <f t="shared" si="92"/>
        <v>Lost</v>
      </c>
    </row>
    <row r="1437" spans="1:16" x14ac:dyDescent="0.2">
      <c r="A1437">
        <v>10417</v>
      </c>
      <c r="B1437" t="b">
        <v>0</v>
      </c>
      <c r="C1437" t="s">
        <v>1463</v>
      </c>
      <c r="D1437" t="s">
        <v>3822</v>
      </c>
      <c r="E1437">
        <v>161</v>
      </c>
      <c r="F1437" t="s">
        <v>1460</v>
      </c>
      <c r="G1437" t="b">
        <v>0</v>
      </c>
      <c r="H1437" t="str">
        <f>VLOOKUP(A1437,all_municipalities!$A$2:$M$445,2,FALSE)</f>
        <v>Madoc, Township of</v>
      </c>
      <c r="I1437" t="b">
        <f>VLOOKUP(A1437,all_municipalities!$A$2:$M$445,9,FALSE)</f>
        <v>1</v>
      </c>
      <c r="J1437" t="b">
        <f>VLOOKUP(A1437,all_municipalities!$A$2:$M$445,13, FALSE)</f>
        <v>1</v>
      </c>
      <c r="K1437" t="str">
        <f t="shared" si="89"/>
        <v>NONE</v>
      </c>
      <c r="L1437">
        <v>3</v>
      </c>
      <c r="M1437" t="str">
        <f t="shared" si="90"/>
        <v>10417 Councillor</v>
      </c>
      <c r="N1437" s="6" t="str">
        <f t="shared" si="91"/>
        <v>10417 Councillor</v>
      </c>
      <c r="O1437" s="15">
        <f>IF(I1437&lt;&gt;FALSE,VLOOKUP(H1437,internet_municipalities!$B$2:$W$226,22,FALSE),"NO INTERNET")</f>
        <v>1322</v>
      </c>
      <c r="P1437" s="16" t="str">
        <f t="shared" si="92"/>
        <v>Lost</v>
      </c>
    </row>
    <row r="1438" spans="1:16" x14ac:dyDescent="0.2">
      <c r="A1438">
        <v>10631</v>
      </c>
      <c r="B1438" t="b">
        <v>1</v>
      </c>
      <c r="C1438" t="s">
        <v>4181</v>
      </c>
      <c r="D1438" t="s">
        <v>4182</v>
      </c>
      <c r="E1438">
        <v>1780</v>
      </c>
      <c r="F1438">
        <v>1037</v>
      </c>
      <c r="G1438" t="b">
        <v>0</v>
      </c>
      <c r="H1438" t="str">
        <f>VLOOKUP(A1438,all_municipalities!$A$2:$M$445,2,FALSE)</f>
        <v>Muskoka Lakes, Township of</v>
      </c>
      <c r="I1438" t="b">
        <f>VLOOKUP(A1438,all_municipalities!$A$2:$M$445,9,FALSE)</f>
        <v>1</v>
      </c>
      <c r="J1438" t="b">
        <f>VLOOKUP(A1438,all_municipalities!$A$2:$M$445,13, FALSE)</f>
        <v>1</v>
      </c>
      <c r="K1438" t="str">
        <f t="shared" si="89"/>
        <v>NONE</v>
      </c>
      <c r="L1438">
        <v>3</v>
      </c>
      <c r="M1438" t="str">
        <f t="shared" si="90"/>
        <v>10631 Councillor, Ward C3</v>
      </c>
      <c r="N1438" s="6" t="str">
        <f t="shared" si="91"/>
        <v>10631 Councillor, Ward C3</v>
      </c>
      <c r="O1438" s="15">
        <f>IF(I1438&lt;&gt;FALSE,VLOOKUP(H1438,internet_municipalities!$B$2:$W$226,22,FALSE),"NO INTERNET")</f>
        <v>11068</v>
      </c>
      <c r="P1438" s="16">
        <f t="shared" si="92"/>
        <v>9.3693530899891575E-2</v>
      </c>
    </row>
    <row r="1439" spans="1:16" x14ac:dyDescent="0.2">
      <c r="A1439">
        <v>10631</v>
      </c>
      <c r="B1439" t="b">
        <v>1</v>
      </c>
      <c r="C1439" t="s">
        <v>4181</v>
      </c>
      <c r="D1439" t="s">
        <v>4183</v>
      </c>
      <c r="E1439">
        <v>1782</v>
      </c>
      <c r="F1439">
        <v>1039</v>
      </c>
      <c r="G1439" t="b">
        <v>0</v>
      </c>
      <c r="H1439" t="str">
        <f>VLOOKUP(A1439,all_municipalities!$A$2:$M$445,2,FALSE)</f>
        <v>Muskoka Lakes, Township of</v>
      </c>
      <c r="I1439" t="b">
        <f>VLOOKUP(A1439,all_municipalities!$A$2:$M$445,9,FALSE)</f>
        <v>1</v>
      </c>
      <c r="J1439" t="b">
        <f>VLOOKUP(A1439,all_municipalities!$A$2:$M$445,13, FALSE)</f>
        <v>1</v>
      </c>
      <c r="K1439" t="str">
        <f t="shared" si="89"/>
        <v>NONE</v>
      </c>
      <c r="L1439">
        <v>3</v>
      </c>
      <c r="M1439" t="str">
        <f t="shared" si="90"/>
        <v>10631 Councillor, Ward C3</v>
      </c>
      <c r="N1439" s="6" t="str">
        <f t="shared" si="91"/>
        <v>10631 Councillor, Ward C3</v>
      </c>
      <c r="O1439" s="15">
        <f>IF(I1439&lt;&gt;FALSE,VLOOKUP(H1439,internet_municipalities!$B$2:$W$226,22,FALSE),"NO INTERNET")</f>
        <v>11068</v>
      </c>
      <c r="P1439" s="16">
        <f t="shared" si="92"/>
        <v>9.3874232020238521E-2</v>
      </c>
    </row>
    <row r="1440" spans="1:16" x14ac:dyDescent="0.2">
      <c r="A1440">
        <v>10631</v>
      </c>
      <c r="B1440" t="b">
        <v>1</v>
      </c>
      <c r="C1440" t="s">
        <v>4184</v>
      </c>
      <c r="D1440" t="s">
        <v>4185</v>
      </c>
      <c r="E1440" t="s">
        <v>461</v>
      </c>
      <c r="F1440" t="s">
        <v>461</v>
      </c>
      <c r="G1440" t="b">
        <v>0</v>
      </c>
      <c r="H1440" t="str">
        <f>VLOOKUP(A1440,all_municipalities!$A$2:$M$445,2,FALSE)</f>
        <v>Muskoka Lakes, Township of</v>
      </c>
      <c r="I1440" t="b">
        <f>VLOOKUP(A1440,all_municipalities!$A$2:$M$445,9,FALSE)</f>
        <v>1</v>
      </c>
      <c r="J1440" t="b">
        <f>VLOOKUP(A1440,all_municipalities!$A$2:$M$445,13, FALSE)</f>
        <v>1</v>
      </c>
      <c r="K1440" t="str">
        <f t="shared" si="89"/>
        <v>NONE</v>
      </c>
      <c r="L1440">
        <v>3</v>
      </c>
      <c r="M1440" t="str">
        <f t="shared" si="90"/>
        <v>10631 Councillor (District And Town), Ward C3</v>
      </c>
      <c r="N1440" s="6" t="str">
        <f t="shared" si="91"/>
        <v>10631 Councillor (District And Town), Ward C3</v>
      </c>
      <c r="O1440" s="15">
        <f>IF(I1440&lt;&gt;FALSE,VLOOKUP(H1440,internet_municipalities!$B$2:$W$226,22,FALSE),"NO INTERNET")</f>
        <v>11068</v>
      </c>
      <c r="P1440" s="16" t="str">
        <f t="shared" si="92"/>
        <v>Acclaimed</v>
      </c>
    </row>
    <row r="1441" spans="1:16" x14ac:dyDescent="0.2">
      <c r="A1441">
        <v>10631</v>
      </c>
      <c r="B1441" t="b">
        <v>1</v>
      </c>
      <c r="C1441" t="s">
        <v>4186</v>
      </c>
      <c r="D1441" t="s">
        <v>4187</v>
      </c>
      <c r="E1441">
        <v>1371</v>
      </c>
      <c r="F1441">
        <v>890</v>
      </c>
      <c r="G1441" t="b">
        <v>0</v>
      </c>
      <c r="H1441" t="str">
        <f>VLOOKUP(A1441,all_municipalities!$A$2:$M$445,2,FALSE)</f>
        <v>Muskoka Lakes, Township of</v>
      </c>
      <c r="I1441" t="b">
        <f>VLOOKUP(A1441,all_municipalities!$A$2:$M$445,9,FALSE)</f>
        <v>1</v>
      </c>
      <c r="J1441" t="b">
        <f>VLOOKUP(A1441,all_municipalities!$A$2:$M$445,13, FALSE)</f>
        <v>1</v>
      </c>
      <c r="K1441" t="str">
        <f t="shared" si="89"/>
        <v>LOW</v>
      </c>
      <c r="L1441">
        <v>3</v>
      </c>
      <c r="M1441" t="str">
        <f t="shared" si="90"/>
        <v>10631 Councillor, Ward B2</v>
      </c>
      <c r="N1441" s="6" t="str">
        <f t="shared" si="91"/>
        <v>10631 Councillor, Ward B2</v>
      </c>
      <c r="O1441" s="15">
        <f>IF(I1441&lt;&gt;FALSE,VLOOKUP(H1441,internet_municipalities!$B$2:$W$226,22,FALSE),"NO INTERNET")</f>
        <v>11068</v>
      </c>
      <c r="P1441" s="16">
        <f t="shared" si="92"/>
        <v>8.0411998554391032E-2</v>
      </c>
    </row>
    <row r="1442" spans="1:16" x14ac:dyDescent="0.2">
      <c r="A1442">
        <v>10631</v>
      </c>
      <c r="B1442" t="b">
        <v>1</v>
      </c>
      <c r="C1442" t="s">
        <v>4186</v>
      </c>
      <c r="D1442" t="s">
        <v>4188</v>
      </c>
      <c r="E1442">
        <v>1559</v>
      </c>
      <c r="F1442">
        <v>1078</v>
      </c>
      <c r="G1442" t="b">
        <v>0</v>
      </c>
      <c r="H1442" t="str">
        <f>VLOOKUP(A1442,all_municipalities!$A$2:$M$445,2,FALSE)</f>
        <v>Muskoka Lakes, Township of</v>
      </c>
      <c r="I1442" t="b">
        <f>VLOOKUP(A1442,all_municipalities!$A$2:$M$445,9,FALSE)</f>
        <v>1</v>
      </c>
      <c r="J1442" t="b">
        <f>VLOOKUP(A1442,all_municipalities!$A$2:$M$445,13, FALSE)</f>
        <v>1</v>
      </c>
      <c r="K1442" t="str">
        <f t="shared" si="89"/>
        <v>NONE</v>
      </c>
      <c r="L1442">
        <v>3</v>
      </c>
      <c r="M1442" t="str">
        <f t="shared" si="90"/>
        <v>10631 Councillor, Ward B2</v>
      </c>
      <c r="N1442" s="6" t="str">
        <f t="shared" si="91"/>
        <v>10631 Councillor, Ward B2</v>
      </c>
      <c r="O1442" s="15">
        <f>IF(I1442&lt;&gt;FALSE,VLOOKUP(H1442,internet_municipalities!$B$2:$W$226,22,FALSE),"NO INTERNET")</f>
        <v>11068</v>
      </c>
      <c r="P1442" s="16">
        <f t="shared" si="92"/>
        <v>9.7397903867003977E-2</v>
      </c>
    </row>
    <row r="1443" spans="1:16" x14ac:dyDescent="0.2">
      <c r="A1443">
        <v>10631</v>
      </c>
      <c r="B1443" t="b">
        <v>1</v>
      </c>
      <c r="C1443" t="s">
        <v>4189</v>
      </c>
      <c r="D1443" t="s">
        <v>4190</v>
      </c>
      <c r="E1443" t="s">
        <v>461</v>
      </c>
      <c r="F1443" t="s">
        <v>461</v>
      </c>
      <c r="G1443" t="b">
        <v>0</v>
      </c>
      <c r="H1443" t="str">
        <f>VLOOKUP(A1443,all_municipalities!$A$2:$M$445,2,FALSE)</f>
        <v>Muskoka Lakes, Township of</v>
      </c>
      <c r="I1443" t="b">
        <f>VLOOKUP(A1443,all_municipalities!$A$2:$M$445,9,FALSE)</f>
        <v>1</v>
      </c>
      <c r="J1443" t="b">
        <f>VLOOKUP(A1443,all_municipalities!$A$2:$M$445,13, FALSE)</f>
        <v>1</v>
      </c>
      <c r="K1443" t="str">
        <f t="shared" si="89"/>
        <v>NONE</v>
      </c>
      <c r="L1443">
        <v>3</v>
      </c>
      <c r="M1443" t="str">
        <f t="shared" si="90"/>
        <v>10631 Councillor (District And Town), Ward B2</v>
      </c>
      <c r="N1443" s="6" t="str">
        <f t="shared" si="91"/>
        <v>10631 Councillor (District And Town), Ward B2</v>
      </c>
      <c r="O1443" s="15">
        <f>IF(I1443&lt;&gt;FALSE,VLOOKUP(H1443,internet_municipalities!$B$2:$W$226,22,FALSE),"NO INTERNET")</f>
        <v>11068</v>
      </c>
      <c r="P1443" s="16" t="str">
        <f t="shared" si="92"/>
        <v>Acclaimed</v>
      </c>
    </row>
    <row r="1444" spans="1:16" x14ac:dyDescent="0.2">
      <c r="A1444">
        <v>10631</v>
      </c>
      <c r="B1444" t="b">
        <v>1</v>
      </c>
      <c r="C1444" t="s">
        <v>4191</v>
      </c>
      <c r="D1444" t="s">
        <v>4192</v>
      </c>
      <c r="E1444">
        <v>983</v>
      </c>
      <c r="F1444">
        <v>580</v>
      </c>
      <c r="G1444" t="b">
        <v>0</v>
      </c>
      <c r="H1444" t="str">
        <f>VLOOKUP(A1444,all_municipalities!$A$2:$M$445,2,FALSE)</f>
        <v>Muskoka Lakes, Township of</v>
      </c>
      <c r="I1444" t="b">
        <f>VLOOKUP(A1444,all_municipalities!$A$2:$M$445,9,FALSE)</f>
        <v>1</v>
      </c>
      <c r="J1444" t="b">
        <f>VLOOKUP(A1444,all_municipalities!$A$2:$M$445,13, FALSE)</f>
        <v>1</v>
      </c>
      <c r="K1444" t="str">
        <f t="shared" si="89"/>
        <v>LOW</v>
      </c>
      <c r="L1444">
        <v>3</v>
      </c>
      <c r="M1444" t="str">
        <f t="shared" si="90"/>
        <v>10631 Councillor, Ward A1</v>
      </c>
      <c r="N1444" s="6" t="str">
        <f t="shared" si="91"/>
        <v>10631 Councillor, Ward A1</v>
      </c>
      <c r="O1444" s="15">
        <f>IF(I1444&lt;&gt;FALSE,VLOOKUP(H1444,internet_municipalities!$B$2:$W$226,22,FALSE),"NO INTERNET")</f>
        <v>11068</v>
      </c>
      <c r="P1444" s="16">
        <f t="shared" si="92"/>
        <v>5.2403324900614383E-2</v>
      </c>
    </row>
    <row r="1445" spans="1:16" x14ac:dyDescent="0.2">
      <c r="A1445">
        <v>10631</v>
      </c>
      <c r="B1445" t="b">
        <v>1</v>
      </c>
      <c r="C1445" t="s">
        <v>4191</v>
      </c>
      <c r="D1445" t="s">
        <v>4193</v>
      </c>
      <c r="E1445">
        <v>752</v>
      </c>
      <c r="F1445">
        <v>349</v>
      </c>
      <c r="G1445" t="b">
        <v>0</v>
      </c>
      <c r="H1445" t="str">
        <f>VLOOKUP(A1445,all_municipalities!$A$2:$M$445,2,FALSE)</f>
        <v>Muskoka Lakes, Township of</v>
      </c>
      <c r="I1445" t="b">
        <f>VLOOKUP(A1445,all_municipalities!$A$2:$M$445,9,FALSE)</f>
        <v>1</v>
      </c>
      <c r="J1445" t="b">
        <f>VLOOKUP(A1445,all_municipalities!$A$2:$M$445,13, FALSE)</f>
        <v>1</v>
      </c>
      <c r="K1445" t="str">
        <f t="shared" si="89"/>
        <v>LOW</v>
      </c>
      <c r="L1445">
        <v>3</v>
      </c>
      <c r="M1445" t="str">
        <f t="shared" si="90"/>
        <v>10631 Councillor, Ward A1</v>
      </c>
      <c r="N1445" s="6" t="str">
        <f t="shared" si="91"/>
        <v>10631 Councillor, Ward A1</v>
      </c>
      <c r="O1445" s="15">
        <f>IF(I1445&lt;&gt;FALSE,VLOOKUP(H1445,internet_municipalities!$B$2:$W$226,22,FALSE),"NO INTERNET")</f>
        <v>11068</v>
      </c>
      <c r="P1445" s="16">
        <f t="shared" si="92"/>
        <v>3.1532345500542104E-2</v>
      </c>
    </row>
    <row r="1446" spans="1:16" x14ac:dyDescent="0.2">
      <c r="A1446">
        <v>10631</v>
      </c>
      <c r="B1446" t="b">
        <v>1</v>
      </c>
      <c r="C1446" t="s">
        <v>4194</v>
      </c>
      <c r="D1446" t="s">
        <v>4195</v>
      </c>
      <c r="E1446" t="s">
        <v>461</v>
      </c>
      <c r="F1446" t="s">
        <v>461</v>
      </c>
      <c r="G1446" t="b">
        <v>0</v>
      </c>
      <c r="H1446" t="str">
        <f>VLOOKUP(A1446,all_municipalities!$A$2:$M$445,2,FALSE)</f>
        <v>Muskoka Lakes, Township of</v>
      </c>
      <c r="I1446" t="b">
        <f>VLOOKUP(A1446,all_municipalities!$A$2:$M$445,9,FALSE)</f>
        <v>1</v>
      </c>
      <c r="J1446" t="b">
        <f>VLOOKUP(A1446,all_municipalities!$A$2:$M$445,13, FALSE)</f>
        <v>1</v>
      </c>
      <c r="K1446" t="str">
        <f t="shared" si="89"/>
        <v>NONE</v>
      </c>
      <c r="L1446">
        <v>3</v>
      </c>
      <c r="M1446" t="str">
        <f t="shared" si="90"/>
        <v>10631 Councillor (District And Town), Ward A1</v>
      </c>
      <c r="N1446" s="6" t="str">
        <f t="shared" si="91"/>
        <v>10631 Councillor (District And Town), Ward A1</v>
      </c>
      <c r="O1446" s="15">
        <f>IF(I1446&lt;&gt;FALSE,VLOOKUP(H1446,internet_municipalities!$B$2:$W$226,22,FALSE),"NO INTERNET")</f>
        <v>11068</v>
      </c>
      <c r="P1446" s="16" t="str">
        <f t="shared" si="92"/>
        <v>Acclaimed</v>
      </c>
    </row>
    <row r="1447" spans="1:16" x14ac:dyDescent="0.2">
      <c r="A1447">
        <v>10631</v>
      </c>
      <c r="B1447" t="b">
        <v>0</v>
      </c>
      <c r="C1447" t="s">
        <v>4191</v>
      </c>
      <c r="D1447" t="s">
        <v>4196</v>
      </c>
      <c r="E1447">
        <v>403</v>
      </c>
      <c r="F1447" t="s">
        <v>1460</v>
      </c>
      <c r="G1447" t="b">
        <v>0</v>
      </c>
      <c r="H1447" t="str">
        <f>VLOOKUP(A1447,all_municipalities!$A$2:$M$445,2,FALSE)</f>
        <v>Muskoka Lakes, Township of</v>
      </c>
      <c r="I1447" t="b">
        <f>VLOOKUP(A1447,all_municipalities!$A$2:$M$445,9,FALSE)</f>
        <v>1</v>
      </c>
      <c r="J1447" t="b">
        <f>VLOOKUP(A1447,all_municipalities!$A$2:$M$445,13, FALSE)</f>
        <v>1</v>
      </c>
      <c r="K1447" t="str">
        <f t="shared" si="89"/>
        <v>NONE</v>
      </c>
      <c r="L1447">
        <v>3</v>
      </c>
      <c r="M1447" t="str">
        <f t="shared" si="90"/>
        <v>10631 Councillor, Ward A1</v>
      </c>
      <c r="N1447" s="6" t="str">
        <f t="shared" si="91"/>
        <v>10631 Councillor, Ward A1</v>
      </c>
      <c r="O1447" s="15">
        <f>IF(I1447&lt;&gt;FALSE,VLOOKUP(H1447,internet_municipalities!$B$2:$W$226,22,FALSE),"NO INTERNET")</f>
        <v>11068</v>
      </c>
      <c r="P1447" s="16" t="str">
        <f t="shared" si="92"/>
        <v>Lost</v>
      </c>
    </row>
    <row r="1448" spans="1:16" x14ac:dyDescent="0.2">
      <c r="A1448">
        <v>10631</v>
      </c>
      <c r="B1448" t="b">
        <v>0</v>
      </c>
      <c r="C1448" t="s">
        <v>4191</v>
      </c>
      <c r="D1448" t="s">
        <v>4197</v>
      </c>
      <c r="E1448">
        <v>278</v>
      </c>
      <c r="F1448" t="s">
        <v>1460</v>
      </c>
      <c r="G1448" t="b">
        <v>0</v>
      </c>
      <c r="H1448" t="str">
        <f>VLOOKUP(A1448,all_municipalities!$A$2:$M$445,2,FALSE)</f>
        <v>Muskoka Lakes, Township of</v>
      </c>
      <c r="I1448" t="b">
        <f>VLOOKUP(A1448,all_municipalities!$A$2:$M$445,9,FALSE)</f>
        <v>1</v>
      </c>
      <c r="J1448" t="b">
        <f>VLOOKUP(A1448,all_municipalities!$A$2:$M$445,13, FALSE)</f>
        <v>1</v>
      </c>
      <c r="K1448" t="str">
        <f t="shared" si="89"/>
        <v>NONE</v>
      </c>
      <c r="L1448">
        <v>3</v>
      </c>
      <c r="M1448" t="str">
        <f t="shared" si="90"/>
        <v>10631 Councillor, Ward A1</v>
      </c>
      <c r="N1448" s="6" t="str">
        <f t="shared" si="91"/>
        <v>10631 Councillor, Ward A1</v>
      </c>
      <c r="O1448" s="15">
        <f>IF(I1448&lt;&gt;FALSE,VLOOKUP(H1448,internet_municipalities!$B$2:$W$226,22,FALSE),"NO INTERNET")</f>
        <v>11068</v>
      </c>
      <c r="P1448" s="16" t="str">
        <f t="shared" si="92"/>
        <v>Lost</v>
      </c>
    </row>
    <row r="1449" spans="1:16" x14ac:dyDescent="0.2">
      <c r="A1449">
        <v>10631</v>
      </c>
      <c r="B1449" t="b">
        <v>0</v>
      </c>
      <c r="C1449" t="s">
        <v>4186</v>
      </c>
      <c r="D1449" t="s">
        <v>4198</v>
      </c>
      <c r="E1449">
        <v>481</v>
      </c>
      <c r="F1449" t="s">
        <v>1460</v>
      </c>
      <c r="G1449" t="b">
        <v>0</v>
      </c>
      <c r="H1449" t="str">
        <f>VLOOKUP(A1449,all_municipalities!$A$2:$M$445,2,FALSE)</f>
        <v>Muskoka Lakes, Township of</v>
      </c>
      <c r="I1449" t="b">
        <f>VLOOKUP(A1449,all_municipalities!$A$2:$M$445,9,FALSE)</f>
        <v>1</v>
      </c>
      <c r="J1449" t="b">
        <f>VLOOKUP(A1449,all_municipalities!$A$2:$M$445,13, FALSE)</f>
        <v>1</v>
      </c>
      <c r="K1449" t="str">
        <f t="shared" si="89"/>
        <v>NONE</v>
      </c>
      <c r="L1449">
        <v>3</v>
      </c>
      <c r="M1449" t="str">
        <f t="shared" si="90"/>
        <v>10631 Councillor, Ward B2</v>
      </c>
      <c r="N1449" s="6" t="str">
        <f t="shared" si="91"/>
        <v>10631 Councillor, Ward B2</v>
      </c>
      <c r="O1449" s="15">
        <f>IF(I1449&lt;&gt;FALSE,VLOOKUP(H1449,internet_municipalities!$B$2:$W$226,22,FALSE),"NO INTERNET")</f>
        <v>11068</v>
      </c>
      <c r="P1449" s="16" t="str">
        <f t="shared" si="92"/>
        <v>Lost</v>
      </c>
    </row>
    <row r="1450" spans="1:16" x14ac:dyDescent="0.2">
      <c r="A1450">
        <v>10631</v>
      </c>
      <c r="B1450" t="b">
        <v>0</v>
      </c>
      <c r="C1450" t="s">
        <v>4181</v>
      </c>
      <c r="D1450" t="s">
        <v>4199</v>
      </c>
      <c r="E1450">
        <v>239</v>
      </c>
      <c r="F1450" t="s">
        <v>1460</v>
      </c>
      <c r="G1450" t="b">
        <v>0</v>
      </c>
      <c r="H1450" t="str">
        <f>VLOOKUP(A1450,all_municipalities!$A$2:$M$445,2,FALSE)</f>
        <v>Muskoka Lakes, Township of</v>
      </c>
      <c r="I1450" t="b">
        <f>VLOOKUP(A1450,all_municipalities!$A$2:$M$445,9,FALSE)</f>
        <v>1</v>
      </c>
      <c r="J1450" t="b">
        <f>VLOOKUP(A1450,all_municipalities!$A$2:$M$445,13, FALSE)</f>
        <v>1</v>
      </c>
      <c r="K1450" t="str">
        <f t="shared" si="89"/>
        <v>NONE</v>
      </c>
      <c r="L1450">
        <v>3</v>
      </c>
      <c r="M1450" t="str">
        <f t="shared" si="90"/>
        <v>10631 Councillor, Ward C3</v>
      </c>
      <c r="N1450" s="6" t="str">
        <f t="shared" si="91"/>
        <v>10631 Councillor, Ward C3</v>
      </c>
      <c r="O1450" s="15">
        <f>IF(I1450&lt;&gt;FALSE,VLOOKUP(H1450,internet_municipalities!$B$2:$W$226,22,FALSE),"NO INTERNET")</f>
        <v>11068</v>
      </c>
      <c r="P1450" s="16" t="str">
        <f t="shared" si="92"/>
        <v>Lost</v>
      </c>
    </row>
    <row r="1451" spans="1:16" x14ac:dyDescent="0.2">
      <c r="A1451">
        <v>10631</v>
      </c>
      <c r="B1451" t="b">
        <v>0</v>
      </c>
      <c r="C1451" t="s">
        <v>4181</v>
      </c>
      <c r="D1451" t="s">
        <v>4200</v>
      </c>
      <c r="E1451">
        <v>105</v>
      </c>
      <c r="F1451" t="s">
        <v>1460</v>
      </c>
      <c r="G1451" t="b">
        <v>0</v>
      </c>
      <c r="H1451" t="str">
        <f>VLOOKUP(A1451,all_municipalities!$A$2:$M$445,2,FALSE)</f>
        <v>Muskoka Lakes, Township of</v>
      </c>
      <c r="I1451" t="b">
        <f>VLOOKUP(A1451,all_municipalities!$A$2:$M$445,9,FALSE)</f>
        <v>1</v>
      </c>
      <c r="J1451" t="b">
        <f>VLOOKUP(A1451,all_municipalities!$A$2:$M$445,13, FALSE)</f>
        <v>1</v>
      </c>
      <c r="K1451" t="str">
        <f t="shared" si="89"/>
        <v>NONE</v>
      </c>
      <c r="L1451">
        <v>3</v>
      </c>
      <c r="M1451" t="str">
        <f t="shared" si="90"/>
        <v>10631 Councillor, Ward C3</v>
      </c>
      <c r="N1451" s="6" t="str">
        <f t="shared" si="91"/>
        <v>10631 Councillor, Ward C3</v>
      </c>
      <c r="O1451" s="15">
        <f>IF(I1451&lt;&gt;FALSE,VLOOKUP(H1451,internet_municipalities!$B$2:$W$226,22,FALSE),"NO INTERNET")</f>
        <v>11068</v>
      </c>
      <c r="P1451" s="16" t="str">
        <f t="shared" si="92"/>
        <v>Lost</v>
      </c>
    </row>
    <row r="1452" spans="1:16" x14ac:dyDescent="0.2">
      <c r="A1452">
        <v>10631</v>
      </c>
      <c r="B1452" t="b">
        <v>0</v>
      </c>
      <c r="C1452" t="s">
        <v>4181</v>
      </c>
      <c r="D1452" t="s">
        <v>4201</v>
      </c>
      <c r="E1452">
        <v>743</v>
      </c>
      <c r="F1452" t="s">
        <v>1460</v>
      </c>
      <c r="G1452" t="b">
        <v>0</v>
      </c>
      <c r="H1452" t="str">
        <f>VLOOKUP(A1452,all_municipalities!$A$2:$M$445,2,FALSE)</f>
        <v>Muskoka Lakes, Township of</v>
      </c>
      <c r="I1452" t="b">
        <f>VLOOKUP(A1452,all_municipalities!$A$2:$M$445,9,FALSE)</f>
        <v>1</v>
      </c>
      <c r="J1452" t="b">
        <f>VLOOKUP(A1452,all_municipalities!$A$2:$M$445,13, FALSE)</f>
        <v>1</v>
      </c>
      <c r="K1452" t="str">
        <f t="shared" si="89"/>
        <v>NONE</v>
      </c>
      <c r="L1452">
        <v>3</v>
      </c>
      <c r="M1452" t="str">
        <f t="shared" si="90"/>
        <v>10631 Councillor, Ward C3</v>
      </c>
      <c r="N1452" s="6" t="str">
        <f t="shared" si="91"/>
        <v>10631 Councillor, Ward C3</v>
      </c>
      <c r="O1452" s="15">
        <f>IF(I1452&lt;&gt;FALSE,VLOOKUP(H1452,internet_municipalities!$B$2:$W$226,22,FALSE),"NO INTERNET")</f>
        <v>11068</v>
      </c>
      <c r="P1452" s="16" t="str">
        <f t="shared" si="92"/>
        <v>Lost</v>
      </c>
    </row>
    <row r="1453" spans="1:16" x14ac:dyDescent="0.2">
      <c r="A1453">
        <v>10631</v>
      </c>
      <c r="B1453" t="b">
        <v>0</v>
      </c>
      <c r="C1453" t="s">
        <v>4181</v>
      </c>
      <c r="D1453" t="s">
        <v>4202</v>
      </c>
      <c r="E1453">
        <v>34</v>
      </c>
      <c r="F1453" t="s">
        <v>1460</v>
      </c>
      <c r="G1453" t="b">
        <v>0</v>
      </c>
      <c r="H1453" t="str">
        <f>VLOOKUP(A1453,all_municipalities!$A$2:$M$445,2,FALSE)</f>
        <v>Muskoka Lakes, Township of</v>
      </c>
      <c r="I1453" t="b">
        <f>VLOOKUP(A1453,all_municipalities!$A$2:$M$445,9,FALSE)</f>
        <v>1</v>
      </c>
      <c r="J1453" t="b">
        <f>VLOOKUP(A1453,all_municipalities!$A$2:$M$445,13, FALSE)</f>
        <v>1</v>
      </c>
      <c r="K1453" t="str">
        <f t="shared" si="89"/>
        <v>NONE</v>
      </c>
      <c r="L1453">
        <v>3</v>
      </c>
      <c r="M1453" t="str">
        <f t="shared" si="90"/>
        <v>10631 Councillor, Ward C3</v>
      </c>
      <c r="N1453" s="6" t="str">
        <f t="shared" si="91"/>
        <v>10631 Councillor, Ward C3</v>
      </c>
      <c r="O1453" s="15">
        <f>IF(I1453&lt;&gt;FALSE,VLOOKUP(H1453,internet_municipalities!$B$2:$W$226,22,FALSE),"NO INTERNET")</f>
        <v>11068</v>
      </c>
      <c r="P1453" s="16" t="str">
        <f t="shared" si="92"/>
        <v>Lost</v>
      </c>
    </row>
    <row r="1454" spans="1:16" x14ac:dyDescent="0.2">
      <c r="A1454">
        <v>10631</v>
      </c>
      <c r="B1454" t="b">
        <v>0</v>
      </c>
      <c r="C1454" t="s">
        <v>4181</v>
      </c>
      <c r="D1454" t="s">
        <v>4203</v>
      </c>
      <c r="E1454">
        <v>369</v>
      </c>
      <c r="F1454" t="s">
        <v>1460</v>
      </c>
      <c r="G1454" t="b">
        <v>0</v>
      </c>
      <c r="H1454" t="str">
        <f>VLOOKUP(A1454,all_municipalities!$A$2:$M$445,2,FALSE)</f>
        <v>Muskoka Lakes, Township of</v>
      </c>
      <c r="I1454" t="b">
        <f>VLOOKUP(A1454,all_municipalities!$A$2:$M$445,9,FALSE)</f>
        <v>1</v>
      </c>
      <c r="J1454" t="b">
        <f>VLOOKUP(A1454,all_municipalities!$A$2:$M$445,13, FALSE)</f>
        <v>1</v>
      </c>
      <c r="K1454" t="str">
        <f t="shared" si="89"/>
        <v>NONE</v>
      </c>
      <c r="L1454">
        <v>3</v>
      </c>
      <c r="M1454" t="str">
        <f t="shared" si="90"/>
        <v>10631 Councillor, Ward C3</v>
      </c>
      <c r="N1454" s="6" t="str">
        <f t="shared" si="91"/>
        <v>10631 Councillor, Ward C3</v>
      </c>
      <c r="O1454" s="15">
        <f>IF(I1454&lt;&gt;FALSE,VLOOKUP(H1454,internet_municipalities!$B$2:$W$226,22,FALSE),"NO INTERNET")</f>
        <v>11068</v>
      </c>
      <c r="P1454" s="16" t="str">
        <f t="shared" si="92"/>
        <v>Lost</v>
      </c>
    </row>
    <row r="1455" spans="1:16" x14ac:dyDescent="0.2">
      <c r="A1455">
        <v>19440</v>
      </c>
      <c r="B1455" t="b">
        <v>1</v>
      </c>
      <c r="C1455" t="s">
        <v>4452</v>
      </c>
      <c r="D1455" t="s">
        <v>4453</v>
      </c>
      <c r="E1455" t="s">
        <v>461</v>
      </c>
      <c r="F1455" t="s">
        <v>461</v>
      </c>
      <c r="G1455" t="b">
        <v>0</v>
      </c>
      <c r="H1455" t="str">
        <f>VLOOKUP(A1455,all_municipalities!$A$2:$M$445,2,FALSE)</f>
        <v>North Middlesex, Municipality of</v>
      </c>
      <c r="I1455" t="b">
        <f>VLOOKUP(A1455,all_municipalities!$A$2:$M$445,9,FALSE)</f>
        <v>1</v>
      </c>
      <c r="J1455" t="b">
        <f>VLOOKUP(A1455,all_municipalities!$A$2:$M$445,13, FALSE)</f>
        <v>1</v>
      </c>
      <c r="K1455" t="str">
        <f t="shared" si="89"/>
        <v>NONE</v>
      </c>
      <c r="L1455">
        <v>3</v>
      </c>
      <c r="M1455" t="str">
        <f t="shared" si="90"/>
        <v>19440 Councillor, Ward 5 West Williams</v>
      </c>
      <c r="N1455" s="6" t="str">
        <f t="shared" si="91"/>
        <v>19440 Councillor, Ward 5 West Williams</v>
      </c>
      <c r="O1455" s="15">
        <f>IF(I1455&lt;&gt;FALSE,VLOOKUP(H1455,internet_municipalities!$B$2:$W$226,22,FALSE),"NO INTERNET")</f>
        <v>3133</v>
      </c>
      <c r="P1455" s="16" t="str">
        <f t="shared" si="92"/>
        <v>Acclaimed</v>
      </c>
    </row>
    <row r="1456" spans="1:16" x14ac:dyDescent="0.2">
      <c r="A1456">
        <v>19440</v>
      </c>
      <c r="B1456" t="b">
        <v>1</v>
      </c>
      <c r="C1456" t="s">
        <v>4454</v>
      </c>
      <c r="D1456" t="s">
        <v>4455</v>
      </c>
      <c r="E1456" t="s">
        <v>461</v>
      </c>
      <c r="F1456" t="s">
        <v>461</v>
      </c>
      <c r="G1456" t="b">
        <v>0</v>
      </c>
      <c r="H1456" t="str">
        <f>VLOOKUP(A1456,all_municipalities!$A$2:$M$445,2,FALSE)</f>
        <v>North Middlesex, Municipality of</v>
      </c>
      <c r="I1456" t="b">
        <f>VLOOKUP(A1456,all_municipalities!$A$2:$M$445,9,FALSE)</f>
        <v>1</v>
      </c>
      <c r="J1456" t="b">
        <f>VLOOKUP(A1456,all_municipalities!$A$2:$M$445,13, FALSE)</f>
        <v>1</v>
      </c>
      <c r="K1456" t="str">
        <f t="shared" si="89"/>
        <v>NONE</v>
      </c>
      <c r="L1456">
        <v>3</v>
      </c>
      <c r="M1456" t="str">
        <f t="shared" si="90"/>
        <v>19440 Councillor, Ward 4 East Williams</v>
      </c>
      <c r="N1456" s="6" t="str">
        <f t="shared" si="91"/>
        <v>19440 Councillor, Ward 4 East Williams</v>
      </c>
      <c r="O1456" s="15">
        <f>IF(I1456&lt;&gt;FALSE,VLOOKUP(H1456,internet_municipalities!$B$2:$W$226,22,FALSE),"NO INTERNET")</f>
        <v>3133</v>
      </c>
      <c r="P1456" s="16" t="str">
        <f t="shared" si="92"/>
        <v>Acclaimed</v>
      </c>
    </row>
    <row r="1457" spans="1:16" x14ac:dyDescent="0.2">
      <c r="A1457">
        <v>19440</v>
      </c>
      <c r="B1457" t="b">
        <v>1</v>
      </c>
      <c r="C1457" t="s">
        <v>4456</v>
      </c>
      <c r="D1457" t="s">
        <v>4457</v>
      </c>
      <c r="E1457" t="s">
        <v>461</v>
      </c>
      <c r="F1457" t="s">
        <v>461</v>
      </c>
      <c r="G1457" t="b">
        <v>0</v>
      </c>
      <c r="H1457" t="str">
        <f>VLOOKUP(A1457,all_municipalities!$A$2:$M$445,2,FALSE)</f>
        <v>North Middlesex, Municipality of</v>
      </c>
      <c r="I1457" t="b">
        <f>VLOOKUP(A1457,all_municipalities!$A$2:$M$445,9,FALSE)</f>
        <v>1</v>
      </c>
      <c r="J1457" t="b">
        <f>VLOOKUP(A1457,all_municipalities!$A$2:$M$445,13, FALSE)</f>
        <v>1</v>
      </c>
      <c r="K1457" t="str">
        <f t="shared" si="89"/>
        <v>NONE</v>
      </c>
      <c r="L1457">
        <v>3</v>
      </c>
      <c r="M1457" t="str">
        <f t="shared" si="90"/>
        <v>19440 Councillor, Ward 3 McGillivray</v>
      </c>
      <c r="N1457" s="6" t="str">
        <f t="shared" si="91"/>
        <v>19440 Councillor, Ward 3 McGillivray</v>
      </c>
      <c r="O1457" s="15">
        <f>IF(I1457&lt;&gt;FALSE,VLOOKUP(H1457,internet_municipalities!$B$2:$W$226,22,FALSE),"NO INTERNET")</f>
        <v>3133</v>
      </c>
      <c r="P1457" s="16" t="str">
        <f t="shared" si="92"/>
        <v>Acclaimed</v>
      </c>
    </row>
    <row r="1458" spans="1:16" x14ac:dyDescent="0.2">
      <c r="A1458">
        <v>19440</v>
      </c>
      <c r="B1458" t="b">
        <v>1</v>
      </c>
      <c r="C1458" t="s">
        <v>4458</v>
      </c>
      <c r="D1458" t="s">
        <v>4459</v>
      </c>
      <c r="E1458">
        <v>164</v>
      </c>
      <c r="F1458">
        <v>19</v>
      </c>
      <c r="G1458" t="b">
        <v>0</v>
      </c>
      <c r="H1458" t="str">
        <f>VLOOKUP(A1458,all_municipalities!$A$2:$M$445,2,FALSE)</f>
        <v>North Middlesex, Municipality of</v>
      </c>
      <c r="I1458" t="b">
        <f>VLOOKUP(A1458,all_municipalities!$A$2:$M$445,9,FALSE)</f>
        <v>1</v>
      </c>
      <c r="J1458" t="b">
        <f>VLOOKUP(A1458,all_municipalities!$A$2:$M$445,13, FALSE)</f>
        <v>1</v>
      </c>
      <c r="K1458" t="str">
        <f t="shared" si="89"/>
        <v>MID</v>
      </c>
      <c r="L1458">
        <v>3</v>
      </c>
      <c r="M1458" t="str">
        <f t="shared" si="90"/>
        <v>19440 Councillor, Ward 2 Ailsa Craig</v>
      </c>
      <c r="N1458" s="6" t="str">
        <f t="shared" si="91"/>
        <v>19440 Councillor, Ward 2 Ailsa Craig</v>
      </c>
      <c r="O1458" s="15">
        <f>IF(I1458&lt;&gt;FALSE,VLOOKUP(H1458,internet_municipalities!$B$2:$W$226,22,FALSE),"NO INTERNET")</f>
        <v>3133</v>
      </c>
      <c r="P1458" s="16">
        <f t="shared" si="92"/>
        <v>6.0644749441429941E-3</v>
      </c>
    </row>
    <row r="1459" spans="1:16" x14ac:dyDescent="0.2">
      <c r="A1459">
        <v>19440</v>
      </c>
      <c r="B1459" t="b">
        <v>1</v>
      </c>
      <c r="C1459" t="s">
        <v>4460</v>
      </c>
      <c r="D1459" t="s">
        <v>4461</v>
      </c>
      <c r="E1459">
        <v>325</v>
      </c>
      <c r="F1459">
        <v>132</v>
      </c>
      <c r="G1459" t="b">
        <v>0</v>
      </c>
      <c r="H1459" t="str">
        <f>VLOOKUP(A1459,all_municipalities!$A$2:$M$445,2,FALSE)</f>
        <v>North Middlesex, Municipality of</v>
      </c>
      <c r="I1459" t="b">
        <f>VLOOKUP(A1459,all_municipalities!$A$2:$M$445,9,FALSE)</f>
        <v>1</v>
      </c>
      <c r="J1459" t="b">
        <f>VLOOKUP(A1459,all_municipalities!$A$2:$M$445,13, FALSE)</f>
        <v>1</v>
      </c>
      <c r="K1459" t="str">
        <f t="shared" si="89"/>
        <v>LOW</v>
      </c>
      <c r="L1459">
        <v>3</v>
      </c>
      <c r="M1459" t="str">
        <f t="shared" si="90"/>
        <v>19440 Councillor, Ward 1 Parkhill</v>
      </c>
      <c r="N1459" s="6" t="str">
        <f t="shared" si="91"/>
        <v>19440 Councillor, Ward 1 Parkhill</v>
      </c>
      <c r="O1459" s="15">
        <f>IF(I1459&lt;&gt;FALSE,VLOOKUP(H1459,internet_municipalities!$B$2:$W$226,22,FALSE),"NO INTERNET")</f>
        <v>3133</v>
      </c>
      <c r="P1459" s="16">
        <f t="shared" si="92"/>
        <v>4.2132141717203961E-2</v>
      </c>
    </row>
    <row r="1460" spans="1:16" x14ac:dyDescent="0.2">
      <c r="A1460">
        <v>19440</v>
      </c>
      <c r="B1460" t="b">
        <v>1</v>
      </c>
      <c r="C1460" t="s">
        <v>1479</v>
      </c>
      <c r="D1460" t="s">
        <v>4462</v>
      </c>
      <c r="E1460" t="s">
        <v>461</v>
      </c>
      <c r="F1460" t="s">
        <v>461</v>
      </c>
      <c r="G1460" t="b">
        <v>0</v>
      </c>
      <c r="H1460" t="str">
        <f>VLOOKUP(A1460,all_municipalities!$A$2:$M$445,2,FALSE)</f>
        <v>North Middlesex, Municipality of</v>
      </c>
      <c r="I1460" t="b">
        <f>VLOOKUP(A1460,all_municipalities!$A$2:$M$445,9,FALSE)</f>
        <v>1</v>
      </c>
      <c r="J1460" t="b">
        <f>VLOOKUP(A1460,all_municipalities!$A$2:$M$445,13, FALSE)</f>
        <v>1</v>
      </c>
      <c r="K1460" t="str">
        <f t="shared" si="89"/>
        <v>NONE</v>
      </c>
      <c r="L1460">
        <v>3</v>
      </c>
      <c r="M1460" t="str">
        <f t="shared" si="90"/>
        <v>19440 Deputy Mayor</v>
      </c>
      <c r="N1460" s="6" t="str">
        <f t="shared" si="91"/>
        <v>19440 Deputy Mayor</v>
      </c>
      <c r="O1460" s="15">
        <f>IF(I1460&lt;&gt;FALSE,VLOOKUP(H1460,internet_municipalities!$B$2:$W$226,22,FALSE),"NO INTERNET")</f>
        <v>3133</v>
      </c>
      <c r="P1460" s="16" t="str">
        <f t="shared" si="92"/>
        <v>Acclaimed</v>
      </c>
    </row>
    <row r="1461" spans="1:16" x14ac:dyDescent="0.2">
      <c r="A1461">
        <v>19440</v>
      </c>
      <c r="B1461" t="b">
        <v>0</v>
      </c>
      <c r="C1461" t="s">
        <v>4460</v>
      </c>
      <c r="D1461" t="s">
        <v>4463</v>
      </c>
      <c r="E1461">
        <v>193</v>
      </c>
      <c r="F1461" t="s">
        <v>1460</v>
      </c>
      <c r="G1461" t="b">
        <v>0</v>
      </c>
      <c r="H1461" t="str">
        <f>VLOOKUP(A1461,all_municipalities!$A$2:$M$445,2,FALSE)</f>
        <v>North Middlesex, Municipality of</v>
      </c>
      <c r="I1461" t="b">
        <f>VLOOKUP(A1461,all_municipalities!$A$2:$M$445,9,FALSE)</f>
        <v>1</v>
      </c>
      <c r="J1461" t="b">
        <f>VLOOKUP(A1461,all_municipalities!$A$2:$M$445,13, FALSE)</f>
        <v>1</v>
      </c>
      <c r="K1461" t="str">
        <f t="shared" si="89"/>
        <v>NONE</v>
      </c>
      <c r="L1461">
        <v>3</v>
      </c>
      <c r="M1461" t="str">
        <f t="shared" si="90"/>
        <v>19440 Councillor, Ward 1 Parkhill</v>
      </c>
      <c r="N1461" s="6" t="str">
        <f t="shared" si="91"/>
        <v>19440 Councillor, Ward 1 Parkhill</v>
      </c>
      <c r="O1461" s="15">
        <f>IF(I1461&lt;&gt;FALSE,VLOOKUP(H1461,internet_municipalities!$B$2:$W$226,22,FALSE),"NO INTERNET")</f>
        <v>3133</v>
      </c>
      <c r="P1461" s="16" t="str">
        <f t="shared" si="92"/>
        <v>Lost</v>
      </c>
    </row>
    <row r="1462" spans="1:16" x14ac:dyDescent="0.2">
      <c r="A1462">
        <v>19440</v>
      </c>
      <c r="B1462" t="b">
        <v>0</v>
      </c>
      <c r="C1462" t="s">
        <v>4460</v>
      </c>
      <c r="D1462" t="s">
        <v>4464</v>
      </c>
      <c r="E1462">
        <v>30</v>
      </c>
      <c r="F1462" t="s">
        <v>1460</v>
      </c>
      <c r="G1462" t="b">
        <v>0</v>
      </c>
      <c r="H1462" t="str">
        <f>VLOOKUP(A1462,all_municipalities!$A$2:$M$445,2,FALSE)</f>
        <v>North Middlesex, Municipality of</v>
      </c>
      <c r="I1462" t="b">
        <f>VLOOKUP(A1462,all_municipalities!$A$2:$M$445,9,FALSE)</f>
        <v>1</v>
      </c>
      <c r="J1462" t="b">
        <f>VLOOKUP(A1462,all_municipalities!$A$2:$M$445,13, FALSE)</f>
        <v>1</v>
      </c>
      <c r="K1462" t="str">
        <f t="shared" si="89"/>
        <v>NONE</v>
      </c>
      <c r="L1462">
        <v>3</v>
      </c>
      <c r="M1462" t="str">
        <f t="shared" si="90"/>
        <v>19440 Councillor, Ward 1 Parkhill</v>
      </c>
      <c r="N1462" s="6" t="str">
        <f t="shared" si="91"/>
        <v>19440 Councillor, Ward 1 Parkhill</v>
      </c>
      <c r="O1462" s="15">
        <f>IF(I1462&lt;&gt;FALSE,VLOOKUP(H1462,internet_municipalities!$B$2:$W$226,22,FALSE),"NO INTERNET")</f>
        <v>3133</v>
      </c>
      <c r="P1462" s="16" t="str">
        <f t="shared" si="92"/>
        <v>Lost</v>
      </c>
    </row>
    <row r="1463" spans="1:16" x14ac:dyDescent="0.2">
      <c r="A1463">
        <v>19440</v>
      </c>
      <c r="B1463" t="b">
        <v>0</v>
      </c>
      <c r="C1463" t="s">
        <v>4458</v>
      </c>
      <c r="D1463" t="s">
        <v>4465</v>
      </c>
      <c r="E1463">
        <v>145</v>
      </c>
      <c r="F1463" t="s">
        <v>1460</v>
      </c>
      <c r="G1463" t="b">
        <v>0</v>
      </c>
      <c r="H1463" t="str">
        <f>VLOOKUP(A1463,all_municipalities!$A$2:$M$445,2,FALSE)</f>
        <v>North Middlesex, Municipality of</v>
      </c>
      <c r="I1463" t="b">
        <f>VLOOKUP(A1463,all_municipalities!$A$2:$M$445,9,FALSE)</f>
        <v>1</v>
      </c>
      <c r="J1463" t="b">
        <f>VLOOKUP(A1463,all_municipalities!$A$2:$M$445,13, FALSE)</f>
        <v>1</v>
      </c>
      <c r="K1463" t="str">
        <f t="shared" si="89"/>
        <v>NONE</v>
      </c>
      <c r="L1463">
        <v>3</v>
      </c>
      <c r="M1463" t="str">
        <f t="shared" si="90"/>
        <v>19440 Councillor, Ward 2 Ailsa Craig</v>
      </c>
      <c r="N1463" s="6" t="str">
        <f t="shared" si="91"/>
        <v>19440 Councillor, Ward 2 Ailsa Craig</v>
      </c>
      <c r="O1463" s="15">
        <f>IF(I1463&lt;&gt;FALSE,VLOOKUP(H1463,internet_municipalities!$B$2:$W$226,22,FALSE),"NO INTERNET")</f>
        <v>3133</v>
      </c>
      <c r="P1463" s="16" t="str">
        <f t="shared" si="92"/>
        <v>Lost</v>
      </c>
    </row>
    <row r="1464" spans="1:16" x14ac:dyDescent="0.2">
      <c r="A1464">
        <v>19440</v>
      </c>
      <c r="B1464" t="b">
        <v>0</v>
      </c>
      <c r="C1464" t="s">
        <v>4458</v>
      </c>
      <c r="D1464" t="s">
        <v>4466</v>
      </c>
      <c r="E1464">
        <v>43</v>
      </c>
      <c r="F1464" t="s">
        <v>1460</v>
      </c>
      <c r="G1464" t="b">
        <v>0</v>
      </c>
      <c r="H1464" t="str">
        <f>VLOOKUP(A1464,all_municipalities!$A$2:$M$445,2,FALSE)</f>
        <v>North Middlesex, Municipality of</v>
      </c>
      <c r="I1464" t="b">
        <f>VLOOKUP(A1464,all_municipalities!$A$2:$M$445,9,FALSE)</f>
        <v>1</v>
      </c>
      <c r="J1464" t="b">
        <f>VLOOKUP(A1464,all_municipalities!$A$2:$M$445,13, FALSE)</f>
        <v>1</v>
      </c>
      <c r="K1464" t="str">
        <f t="shared" si="89"/>
        <v>NONE</v>
      </c>
      <c r="L1464">
        <v>3</v>
      </c>
      <c r="M1464" t="str">
        <f t="shared" si="90"/>
        <v>19440 Councillor, Ward 2 Ailsa Craig</v>
      </c>
      <c r="N1464" s="6" t="str">
        <f t="shared" si="91"/>
        <v>19440 Councillor, Ward 2 Ailsa Craig</v>
      </c>
      <c r="O1464" s="15">
        <f>IF(I1464&lt;&gt;FALSE,VLOOKUP(H1464,internet_municipalities!$B$2:$W$226,22,FALSE),"NO INTERNET")</f>
        <v>3133</v>
      </c>
      <c r="P1464" s="16" t="str">
        <f t="shared" si="92"/>
        <v>Lost</v>
      </c>
    </row>
    <row r="1465" spans="1:16" x14ac:dyDescent="0.2">
      <c r="A1465">
        <v>10238</v>
      </c>
      <c r="B1465" t="b">
        <v>1</v>
      </c>
      <c r="C1465" t="s">
        <v>1463</v>
      </c>
      <c r="D1465" t="s">
        <v>5158</v>
      </c>
      <c r="E1465">
        <v>2597</v>
      </c>
      <c r="F1465">
        <v>696</v>
      </c>
      <c r="G1465" t="b">
        <v>0</v>
      </c>
      <c r="H1465" t="str">
        <f>VLOOKUP(A1465,all_municipalities!$A$2:$M$445,2,FALSE)</f>
        <v>Russell, Township of</v>
      </c>
      <c r="I1465" t="b">
        <f>VLOOKUP(A1465,all_municipalities!$A$2:$M$445,9,FALSE)</f>
        <v>1</v>
      </c>
      <c r="J1465" t="b">
        <f>VLOOKUP(A1465,all_municipalities!$A$2:$M$445,13, FALSE)</f>
        <v>1</v>
      </c>
      <c r="K1465" t="str">
        <f t="shared" si="89"/>
        <v>LOW</v>
      </c>
      <c r="L1465">
        <v>3</v>
      </c>
      <c r="M1465" t="str">
        <f t="shared" si="90"/>
        <v>10238 Councillor</v>
      </c>
      <c r="N1465" s="6" t="str">
        <f t="shared" si="91"/>
        <v>10238 Councillor</v>
      </c>
      <c r="O1465" s="15">
        <f>IF(I1465&lt;&gt;FALSE,VLOOKUP(H1465,internet_municipalities!$B$2:$W$226,22,FALSE),"NO INTERNET")</f>
        <v>10501</v>
      </c>
      <c r="P1465" s="16">
        <f t="shared" si="92"/>
        <v>6.6279401961717929E-2</v>
      </c>
    </row>
    <row r="1466" spans="1:16" x14ac:dyDescent="0.2">
      <c r="A1466">
        <v>10238</v>
      </c>
      <c r="B1466" t="b">
        <v>1</v>
      </c>
      <c r="C1466" t="s">
        <v>1463</v>
      </c>
      <c r="D1466" t="s">
        <v>5159</v>
      </c>
      <c r="E1466">
        <v>3096</v>
      </c>
      <c r="F1466">
        <v>1195</v>
      </c>
      <c r="G1466" t="b">
        <v>0</v>
      </c>
      <c r="H1466" t="str">
        <f>VLOOKUP(A1466,all_municipalities!$A$2:$M$445,2,FALSE)</f>
        <v>Russell, Township of</v>
      </c>
      <c r="I1466" t="b">
        <f>VLOOKUP(A1466,all_municipalities!$A$2:$M$445,9,FALSE)</f>
        <v>1</v>
      </c>
      <c r="J1466" t="b">
        <f>VLOOKUP(A1466,all_municipalities!$A$2:$M$445,13, FALSE)</f>
        <v>1</v>
      </c>
      <c r="K1466" t="str">
        <f t="shared" si="89"/>
        <v>NONE</v>
      </c>
      <c r="L1466">
        <v>3</v>
      </c>
      <c r="M1466" t="str">
        <f t="shared" si="90"/>
        <v>10238 Councillor</v>
      </c>
      <c r="N1466" s="6" t="str">
        <f t="shared" si="91"/>
        <v>10238 Councillor</v>
      </c>
      <c r="O1466" s="15">
        <f>IF(I1466&lt;&gt;FALSE,VLOOKUP(H1466,internet_municipalities!$B$2:$W$226,22,FALSE),"NO INTERNET")</f>
        <v>10501</v>
      </c>
      <c r="P1466" s="16">
        <f t="shared" si="92"/>
        <v>0.11379868583944386</v>
      </c>
    </row>
    <row r="1467" spans="1:16" x14ac:dyDescent="0.2">
      <c r="A1467">
        <v>10238</v>
      </c>
      <c r="B1467" t="b">
        <v>1</v>
      </c>
      <c r="C1467" t="s">
        <v>1463</v>
      </c>
      <c r="D1467" t="s">
        <v>5160</v>
      </c>
      <c r="E1467">
        <v>2736</v>
      </c>
      <c r="F1467">
        <v>835</v>
      </c>
      <c r="G1467" t="b">
        <v>0</v>
      </c>
      <c r="H1467" t="str">
        <f>VLOOKUP(A1467,all_municipalities!$A$2:$M$445,2,FALSE)</f>
        <v>Russell, Township of</v>
      </c>
      <c r="I1467" t="b">
        <f>VLOOKUP(A1467,all_municipalities!$A$2:$M$445,9,FALSE)</f>
        <v>1</v>
      </c>
      <c r="J1467" t="b">
        <f>VLOOKUP(A1467,all_municipalities!$A$2:$M$445,13, FALSE)</f>
        <v>1</v>
      </c>
      <c r="K1467" t="str">
        <f t="shared" si="89"/>
        <v>LOW</v>
      </c>
      <c r="L1467">
        <v>3</v>
      </c>
      <c r="M1467" t="str">
        <f t="shared" si="90"/>
        <v>10238 Councillor</v>
      </c>
      <c r="N1467" s="6" t="str">
        <f t="shared" si="91"/>
        <v>10238 Councillor</v>
      </c>
      <c r="O1467" s="15">
        <f>IF(I1467&lt;&gt;FALSE,VLOOKUP(H1467,internet_municipalities!$B$2:$W$226,22,FALSE),"NO INTERNET")</f>
        <v>10501</v>
      </c>
      <c r="P1467" s="16">
        <f t="shared" si="92"/>
        <v>7.951623654890011E-2</v>
      </c>
    </row>
    <row r="1468" spans="1:16" x14ac:dyDescent="0.2">
      <c r="A1468">
        <v>10238</v>
      </c>
      <c r="B1468" t="b">
        <v>1</v>
      </c>
      <c r="C1468" t="s">
        <v>1463</v>
      </c>
      <c r="D1468" t="s">
        <v>5161</v>
      </c>
      <c r="E1468">
        <v>2780</v>
      </c>
      <c r="F1468">
        <v>879</v>
      </c>
      <c r="G1468" t="b">
        <v>0</v>
      </c>
      <c r="H1468" t="str">
        <f>VLOOKUP(A1468,all_municipalities!$A$2:$M$445,2,FALSE)</f>
        <v>Russell, Township of</v>
      </c>
      <c r="I1468" t="b">
        <f>VLOOKUP(A1468,all_municipalities!$A$2:$M$445,9,FALSE)</f>
        <v>1</v>
      </c>
      <c r="J1468" t="b">
        <f>VLOOKUP(A1468,all_municipalities!$A$2:$M$445,13, FALSE)</f>
        <v>1</v>
      </c>
      <c r="K1468" t="str">
        <f t="shared" si="89"/>
        <v>LOW</v>
      </c>
      <c r="L1468">
        <v>3</v>
      </c>
      <c r="M1468" t="str">
        <f t="shared" si="90"/>
        <v>10238 Councillor</v>
      </c>
      <c r="N1468" s="6" t="str">
        <f t="shared" si="91"/>
        <v>10238 Councillor</v>
      </c>
      <c r="O1468" s="15">
        <f>IF(I1468&lt;&gt;FALSE,VLOOKUP(H1468,internet_municipalities!$B$2:$W$226,22,FALSE),"NO INTERNET")</f>
        <v>10501</v>
      </c>
      <c r="P1468" s="16">
        <f t="shared" si="92"/>
        <v>8.3706313684411005E-2</v>
      </c>
    </row>
    <row r="1469" spans="1:16" x14ac:dyDescent="0.2">
      <c r="A1469">
        <v>10238</v>
      </c>
      <c r="B1469" t="b">
        <v>0</v>
      </c>
      <c r="C1469" t="s">
        <v>1463</v>
      </c>
      <c r="D1469" t="s">
        <v>5162</v>
      </c>
      <c r="E1469">
        <v>1901</v>
      </c>
      <c r="F1469" t="s">
        <v>1460</v>
      </c>
      <c r="G1469" t="b">
        <v>0</v>
      </c>
      <c r="H1469" t="str">
        <f>VLOOKUP(A1469,all_municipalities!$A$2:$M$445,2,FALSE)</f>
        <v>Russell, Township of</v>
      </c>
      <c r="I1469" t="b">
        <f>VLOOKUP(A1469,all_municipalities!$A$2:$M$445,9,FALSE)</f>
        <v>1</v>
      </c>
      <c r="J1469" t="b">
        <f>VLOOKUP(A1469,all_municipalities!$A$2:$M$445,13, FALSE)</f>
        <v>1</v>
      </c>
      <c r="K1469" t="str">
        <f t="shared" si="89"/>
        <v>NONE</v>
      </c>
      <c r="L1469">
        <v>3</v>
      </c>
      <c r="M1469" t="str">
        <f t="shared" si="90"/>
        <v>10238 Councillor</v>
      </c>
      <c r="N1469" s="6" t="str">
        <f t="shared" si="91"/>
        <v>10238 Councillor</v>
      </c>
      <c r="O1469" s="15">
        <f>IF(I1469&lt;&gt;FALSE,VLOOKUP(H1469,internet_municipalities!$B$2:$W$226,22,FALSE),"NO INTERNET")</f>
        <v>10501</v>
      </c>
      <c r="P1469" s="16" t="str">
        <f t="shared" si="92"/>
        <v>Lost</v>
      </c>
    </row>
    <row r="1470" spans="1:16" x14ac:dyDescent="0.2">
      <c r="A1470">
        <v>10238</v>
      </c>
      <c r="B1470" t="b">
        <v>0</v>
      </c>
      <c r="C1470" t="s">
        <v>1463</v>
      </c>
      <c r="D1470" t="s">
        <v>5163</v>
      </c>
      <c r="E1470">
        <v>1469</v>
      </c>
      <c r="F1470" t="s">
        <v>1460</v>
      </c>
      <c r="G1470" t="b">
        <v>0</v>
      </c>
      <c r="H1470" t="str">
        <f>VLOOKUP(A1470,all_municipalities!$A$2:$M$445,2,FALSE)</f>
        <v>Russell, Township of</v>
      </c>
      <c r="I1470" t="b">
        <f>VLOOKUP(A1470,all_municipalities!$A$2:$M$445,9,FALSE)</f>
        <v>1</v>
      </c>
      <c r="J1470" t="b">
        <f>VLOOKUP(A1470,all_municipalities!$A$2:$M$445,13, FALSE)</f>
        <v>1</v>
      </c>
      <c r="K1470" t="str">
        <f t="shared" si="89"/>
        <v>NONE</v>
      </c>
      <c r="L1470">
        <v>3</v>
      </c>
      <c r="M1470" t="str">
        <f t="shared" si="90"/>
        <v>10238 Councillor</v>
      </c>
      <c r="N1470" s="6" t="str">
        <f t="shared" si="91"/>
        <v>10238 Councillor</v>
      </c>
      <c r="O1470" s="15">
        <f>IF(I1470&lt;&gt;FALSE,VLOOKUP(H1470,internet_municipalities!$B$2:$W$226,22,FALSE),"NO INTERNET")</f>
        <v>10501</v>
      </c>
      <c r="P1470" s="16" t="str">
        <f t="shared" si="92"/>
        <v>Lost</v>
      </c>
    </row>
    <row r="1471" spans="1:16" x14ac:dyDescent="0.2">
      <c r="A1471">
        <v>10238</v>
      </c>
      <c r="B1471" t="b">
        <v>0</v>
      </c>
      <c r="C1471" t="s">
        <v>1463</v>
      </c>
      <c r="D1471" t="s">
        <v>5164</v>
      </c>
      <c r="E1471">
        <v>1050</v>
      </c>
      <c r="F1471" t="s">
        <v>1460</v>
      </c>
      <c r="G1471" t="b">
        <v>0</v>
      </c>
      <c r="H1471" t="str">
        <f>VLOOKUP(A1471,all_municipalities!$A$2:$M$445,2,FALSE)</f>
        <v>Russell, Township of</v>
      </c>
      <c r="I1471" t="b">
        <f>VLOOKUP(A1471,all_municipalities!$A$2:$M$445,9,FALSE)</f>
        <v>1</v>
      </c>
      <c r="J1471" t="b">
        <f>VLOOKUP(A1471,all_municipalities!$A$2:$M$445,13, FALSE)</f>
        <v>1</v>
      </c>
      <c r="K1471" t="str">
        <f t="shared" si="89"/>
        <v>NONE</v>
      </c>
      <c r="L1471">
        <v>3</v>
      </c>
      <c r="M1471" t="str">
        <f t="shared" si="90"/>
        <v>10238 Councillor</v>
      </c>
      <c r="N1471" s="6" t="str">
        <f t="shared" si="91"/>
        <v>10238 Councillor</v>
      </c>
      <c r="O1471" s="15">
        <f>IF(I1471&lt;&gt;FALSE,VLOOKUP(H1471,internet_municipalities!$B$2:$W$226,22,FALSE),"NO INTERNET")</f>
        <v>10501</v>
      </c>
      <c r="P1471" s="16" t="str">
        <f t="shared" si="92"/>
        <v>Lost</v>
      </c>
    </row>
    <row r="1472" spans="1:16" x14ac:dyDescent="0.2">
      <c r="A1472">
        <v>19401</v>
      </c>
      <c r="B1472" t="b">
        <v>1</v>
      </c>
      <c r="C1472" t="s">
        <v>5280</v>
      </c>
      <c r="D1472" t="s">
        <v>5281</v>
      </c>
      <c r="E1472">
        <v>897</v>
      </c>
      <c r="F1472">
        <v>695</v>
      </c>
      <c r="G1472" t="b">
        <v>0</v>
      </c>
      <c r="H1472" t="str">
        <f>VLOOKUP(A1472,all_municipalities!$A$2:$M$445,2,FALSE)</f>
        <v>Selwyn, Township of</v>
      </c>
      <c r="I1472" t="b">
        <f>VLOOKUP(A1472,all_municipalities!$A$2:$M$445,9,FALSE)</f>
        <v>1</v>
      </c>
      <c r="J1472" t="b">
        <f>VLOOKUP(A1472,all_municipalities!$A$2:$M$445,13, FALSE)</f>
        <v>1</v>
      </c>
      <c r="K1472" t="str">
        <f t="shared" si="89"/>
        <v>LOW</v>
      </c>
      <c r="L1472">
        <v>3</v>
      </c>
      <c r="M1472" t="str">
        <f t="shared" si="90"/>
        <v>19401 Councillor, Ward 30 Lakefield</v>
      </c>
      <c r="N1472" s="6" t="str">
        <f t="shared" si="91"/>
        <v>19401 Councillor, Ward 30 Lakefield</v>
      </c>
      <c r="O1472" s="15">
        <f>IF(I1472&lt;&gt;FALSE,VLOOKUP(H1472,internet_municipalities!$B$2:$W$226,22,FALSE),"NO INTERNET")</f>
        <v>12754</v>
      </c>
      <c r="P1472" s="16">
        <f t="shared" si="92"/>
        <v>5.4492708169985887E-2</v>
      </c>
    </row>
    <row r="1473" spans="1:16" x14ac:dyDescent="0.2">
      <c r="A1473">
        <v>19401</v>
      </c>
      <c r="B1473" t="b">
        <v>1</v>
      </c>
      <c r="C1473" t="s">
        <v>5282</v>
      </c>
      <c r="D1473" t="s">
        <v>5283</v>
      </c>
      <c r="E1473">
        <v>1059</v>
      </c>
      <c r="F1473">
        <v>636</v>
      </c>
      <c r="G1473" t="b">
        <v>0</v>
      </c>
      <c r="H1473" t="str">
        <f>VLOOKUP(A1473,all_municipalities!$A$2:$M$445,2,FALSE)</f>
        <v>Selwyn, Township of</v>
      </c>
      <c r="I1473" t="b">
        <f>VLOOKUP(A1473,all_municipalities!$A$2:$M$445,9,FALSE)</f>
        <v>1</v>
      </c>
      <c r="J1473" t="b">
        <f>VLOOKUP(A1473,all_municipalities!$A$2:$M$445,13, FALSE)</f>
        <v>1</v>
      </c>
      <c r="K1473" t="str">
        <f t="shared" si="89"/>
        <v>LOW</v>
      </c>
      <c r="L1473">
        <v>3</v>
      </c>
      <c r="M1473" t="str">
        <f t="shared" si="90"/>
        <v>19401 Councillor, Ward 20 Smith</v>
      </c>
      <c r="N1473" s="6" t="str">
        <f t="shared" si="91"/>
        <v>19401 Councillor, Ward 20 Smith</v>
      </c>
      <c r="O1473" s="15">
        <f>IF(I1473&lt;&gt;FALSE,VLOOKUP(H1473,internet_municipalities!$B$2:$W$226,22,FALSE),"NO INTERNET")</f>
        <v>12754</v>
      </c>
      <c r="P1473" s="16">
        <f t="shared" si="92"/>
        <v>4.9866708483612986E-2</v>
      </c>
    </row>
    <row r="1474" spans="1:16" x14ac:dyDescent="0.2">
      <c r="A1474">
        <v>19401</v>
      </c>
      <c r="B1474" t="b">
        <v>1</v>
      </c>
      <c r="C1474" t="s">
        <v>5284</v>
      </c>
      <c r="D1474" t="s">
        <v>5285</v>
      </c>
      <c r="E1474">
        <v>1121</v>
      </c>
      <c r="F1474">
        <v>773</v>
      </c>
      <c r="G1474" t="b">
        <v>0</v>
      </c>
      <c r="H1474" t="str">
        <f>VLOOKUP(A1474,all_municipalities!$A$2:$M$445,2,FALSE)</f>
        <v>Selwyn, Township of</v>
      </c>
      <c r="I1474" t="b">
        <f>VLOOKUP(A1474,all_municipalities!$A$2:$M$445,9,FALSE)</f>
        <v>1</v>
      </c>
      <c r="J1474" t="b">
        <f>VLOOKUP(A1474,all_municipalities!$A$2:$M$445,13, FALSE)</f>
        <v>1</v>
      </c>
      <c r="K1474" t="str">
        <f t="shared" ref="K1474:K1537" si="93">IF(J1474=TRUE,IF(F1474&lt;=10,"HIGH",IF(F1474&lt;=100,"MID",IF(F1474&lt;=1000,"LOW","NONE"))),"NONE")</f>
        <v>LOW</v>
      </c>
      <c r="L1474">
        <v>3</v>
      </c>
      <c r="M1474" t="str">
        <f t="shared" ref="M1474:M1537" si="94">CONCATENATE(A1474, " ",C1474)</f>
        <v>19401 Councillor, Ward 10 Ennismore</v>
      </c>
      <c r="N1474" s="6" t="str">
        <f t="shared" si="91"/>
        <v>19401 Councillor, Ward 10 Ennismore</v>
      </c>
      <c r="O1474" s="15">
        <f>IF(I1474&lt;&gt;FALSE,VLOOKUP(H1474,internet_municipalities!$B$2:$W$226,22,FALSE),"NO INTERNET")</f>
        <v>12754</v>
      </c>
      <c r="P1474" s="16">
        <f t="shared" si="92"/>
        <v>6.0608436568919552E-2</v>
      </c>
    </row>
    <row r="1475" spans="1:16" x14ac:dyDescent="0.2">
      <c r="A1475">
        <v>19401</v>
      </c>
      <c r="B1475" t="b">
        <v>1</v>
      </c>
      <c r="C1475" t="s">
        <v>1479</v>
      </c>
      <c r="D1475" t="s">
        <v>5286</v>
      </c>
      <c r="E1475" t="s">
        <v>461</v>
      </c>
      <c r="F1475" t="s">
        <v>461</v>
      </c>
      <c r="G1475" t="b">
        <v>0</v>
      </c>
      <c r="H1475" t="str">
        <f>VLOOKUP(A1475,all_municipalities!$A$2:$M$445,2,FALSE)</f>
        <v>Selwyn, Township of</v>
      </c>
      <c r="I1475" t="b">
        <f>VLOOKUP(A1475,all_municipalities!$A$2:$M$445,9,FALSE)</f>
        <v>1</v>
      </c>
      <c r="J1475" t="b">
        <f>VLOOKUP(A1475,all_municipalities!$A$2:$M$445,13, FALSE)</f>
        <v>1</v>
      </c>
      <c r="K1475" t="str">
        <f t="shared" si="93"/>
        <v>NONE</v>
      </c>
      <c r="L1475">
        <v>3</v>
      </c>
      <c r="M1475" t="str">
        <f t="shared" si="94"/>
        <v>19401 Deputy Mayor</v>
      </c>
      <c r="N1475" s="6" t="str">
        <f t="shared" ref="N1475:N1538" si="95">IF(I1475,M1475,"")</f>
        <v>19401 Deputy Mayor</v>
      </c>
      <c r="O1475" s="15">
        <f>IF(I1475&lt;&gt;FALSE,VLOOKUP(H1475,internet_municipalities!$B$2:$W$226,22,FALSE),"NO INTERNET")</f>
        <v>12754</v>
      </c>
      <c r="P1475" s="16" t="str">
        <f t="shared" si="92"/>
        <v>Acclaimed</v>
      </c>
    </row>
    <row r="1476" spans="1:16" x14ac:dyDescent="0.2">
      <c r="A1476">
        <v>19401</v>
      </c>
      <c r="B1476" t="b">
        <v>0</v>
      </c>
      <c r="C1476" t="s">
        <v>5284</v>
      </c>
      <c r="D1476" t="s">
        <v>5287</v>
      </c>
      <c r="E1476">
        <v>348</v>
      </c>
      <c r="F1476" t="s">
        <v>1460</v>
      </c>
      <c r="G1476" t="b">
        <v>0</v>
      </c>
      <c r="H1476" t="str">
        <f>VLOOKUP(A1476,all_municipalities!$A$2:$M$445,2,FALSE)</f>
        <v>Selwyn, Township of</v>
      </c>
      <c r="I1476" t="b">
        <f>VLOOKUP(A1476,all_municipalities!$A$2:$M$445,9,FALSE)</f>
        <v>1</v>
      </c>
      <c r="J1476" t="b">
        <f>VLOOKUP(A1476,all_municipalities!$A$2:$M$445,13, FALSE)</f>
        <v>1</v>
      </c>
      <c r="K1476" t="str">
        <f t="shared" si="93"/>
        <v>NONE</v>
      </c>
      <c r="L1476">
        <v>3</v>
      </c>
      <c r="M1476" t="str">
        <f t="shared" si="94"/>
        <v>19401 Councillor, Ward 10 Ennismore</v>
      </c>
      <c r="N1476" s="6" t="str">
        <f t="shared" si="95"/>
        <v>19401 Councillor, Ward 10 Ennismore</v>
      </c>
      <c r="O1476" s="15">
        <f>IF(I1476&lt;&gt;FALSE,VLOOKUP(H1476,internet_municipalities!$B$2:$W$226,22,FALSE),"NO INTERNET")</f>
        <v>12754</v>
      </c>
      <c r="P1476" s="16" t="str">
        <f t="shared" si="92"/>
        <v>Lost</v>
      </c>
    </row>
    <row r="1477" spans="1:16" x14ac:dyDescent="0.2">
      <c r="A1477">
        <v>19401</v>
      </c>
      <c r="B1477" t="b">
        <v>0</v>
      </c>
      <c r="C1477" t="s">
        <v>5282</v>
      </c>
      <c r="D1477" t="s">
        <v>5288</v>
      </c>
      <c r="E1477">
        <v>423</v>
      </c>
      <c r="F1477" t="s">
        <v>1460</v>
      </c>
      <c r="G1477" t="b">
        <v>0</v>
      </c>
      <c r="H1477" t="str">
        <f>VLOOKUP(A1477,all_municipalities!$A$2:$M$445,2,FALSE)</f>
        <v>Selwyn, Township of</v>
      </c>
      <c r="I1477" t="b">
        <f>VLOOKUP(A1477,all_municipalities!$A$2:$M$445,9,FALSE)</f>
        <v>1</v>
      </c>
      <c r="J1477" t="b">
        <f>VLOOKUP(A1477,all_municipalities!$A$2:$M$445,13, FALSE)</f>
        <v>1</v>
      </c>
      <c r="K1477" t="str">
        <f t="shared" si="93"/>
        <v>NONE</v>
      </c>
      <c r="L1477">
        <v>3</v>
      </c>
      <c r="M1477" t="str">
        <f t="shared" si="94"/>
        <v>19401 Councillor, Ward 20 Smith</v>
      </c>
      <c r="N1477" s="6" t="str">
        <f t="shared" si="95"/>
        <v>19401 Councillor, Ward 20 Smith</v>
      </c>
      <c r="O1477" s="15">
        <f>IF(I1477&lt;&gt;FALSE,VLOOKUP(H1477,internet_municipalities!$B$2:$W$226,22,FALSE),"NO INTERNET")</f>
        <v>12754</v>
      </c>
      <c r="P1477" s="16" t="str">
        <f t="shared" si="92"/>
        <v>Lost</v>
      </c>
    </row>
    <row r="1478" spans="1:16" x14ac:dyDescent="0.2">
      <c r="A1478">
        <v>19401</v>
      </c>
      <c r="B1478" t="b">
        <v>0</v>
      </c>
      <c r="C1478" t="s">
        <v>5280</v>
      </c>
      <c r="D1478" t="s">
        <v>5289</v>
      </c>
      <c r="E1478">
        <v>202</v>
      </c>
      <c r="F1478" t="s">
        <v>1460</v>
      </c>
      <c r="G1478" t="b">
        <v>0</v>
      </c>
      <c r="H1478" t="str">
        <f>VLOOKUP(A1478,all_municipalities!$A$2:$M$445,2,FALSE)</f>
        <v>Selwyn, Township of</v>
      </c>
      <c r="I1478" t="b">
        <f>VLOOKUP(A1478,all_municipalities!$A$2:$M$445,9,FALSE)</f>
        <v>1</v>
      </c>
      <c r="J1478" t="b">
        <f>VLOOKUP(A1478,all_municipalities!$A$2:$M$445,13, FALSE)</f>
        <v>1</v>
      </c>
      <c r="K1478" t="str">
        <f t="shared" si="93"/>
        <v>NONE</v>
      </c>
      <c r="L1478">
        <v>3</v>
      </c>
      <c r="M1478" t="str">
        <f t="shared" si="94"/>
        <v>19401 Councillor, Ward 30 Lakefield</v>
      </c>
      <c r="N1478" s="6" t="str">
        <f t="shared" si="95"/>
        <v>19401 Councillor, Ward 30 Lakefield</v>
      </c>
      <c r="O1478" s="15">
        <f>IF(I1478&lt;&gt;FALSE,VLOOKUP(H1478,internet_municipalities!$B$2:$W$226,22,FALSE),"NO INTERNET")</f>
        <v>12754</v>
      </c>
      <c r="P1478" s="16" t="str">
        <f t="shared" si="92"/>
        <v>Lost</v>
      </c>
    </row>
    <row r="1479" spans="1:16" x14ac:dyDescent="0.2">
      <c r="A1479">
        <v>19408</v>
      </c>
      <c r="B1479" t="b">
        <v>1</v>
      </c>
      <c r="C1479" t="s">
        <v>1475</v>
      </c>
      <c r="D1479" t="s">
        <v>5721</v>
      </c>
      <c r="E1479">
        <v>1012</v>
      </c>
      <c r="F1479">
        <v>479</v>
      </c>
      <c r="G1479" t="b">
        <v>0</v>
      </c>
      <c r="H1479" t="str">
        <f>VLOOKUP(A1479,all_municipalities!$A$2:$M$445,2,FALSE)</f>
        <v>Thames Centre, Municipality of</v>
      </c>
      <c r="I1479" t="b">
        <f>VLOOKUP(A1479,all_municipalities!$A$2:$M$445,9,FALSE)</f>
        <v>1</v>
      </c>
      <c r="J1479" t="b">
        <f>VLOOKUP(A1479,all_municipalities!$A$2:$M$445,13, FALSE)</f>
        <v>1</v>
      </c>
      <c r="K1479" t="str">
        <f t="shared" si="93"/>
        <v>LOW</v>
      </c>
      <c r="L1479">
        <v>3</v>
      </c>
      <c r="M1479" t="str">
        <f t="shared" si="94"/>
        <v>19408 Councillor, Ward 3</v>
      </c>
      <c r="N1479" s="6" t="str">
        <f t="shared" si="95"/>
        <v>19408 Councillor, Ward 3</v>
      </c>
      <c r="O1479" s="15">
        <f>IF(I1479&lt;&gt;FALSE,VLOOKUP(H1479,internet_municipalities!$B$2:$W$226,22,FALSE),"NO INTERNET")</f>
        <v>5916</v>
      </c>
      <c r="P1479" s="16">
        <f t="shared" ref="P1479:P1542" si="96">IF(I1479=TRUE,IF(F1479&lt;&gt;"Acclaimed",IF(F1479&lt;&gt;"Lost",F1479/O1479,"Lost"),"Acclaimed"),"NO INTERNET")</f>
        <v>8.0966869506423261E-2</v>
      </c>
    </row>
    <row r="1480" spans="1:16" x14ac:dyDescent="0.2">
      <c r="A1480">
        <v>19408</v>
      </c>
      <c r="B1480" t="b">
        <v>1</v>
      </c>
      <c r="C1480" t="s">
        <v>1453</v>
      </c>
      <c r="D1480" t="s">
        <v>5722</v>
      </c>
      <c r="E1480">
        <v>929</v>
      </c>
      <c r="F1480">
        <v>487</v>
      </c>
      <c r="G1480" t="b">
        <v>0</v>
      </c>
      <c r="H1480" t="str">
        <f>VLOOKUP(A1480,all_municipalities!$A$2:$M$445,2,FALSE)</f>
        <v>Thames Centre, Municipality of</v>
      </c>
      <c r="I1480" t="b">
        <f>VLOOKUP(A1480,all_municipalities!$A$2:$M$445,9,FALSE)</f>
        <v>1</v>
      </c>
      <c r="J1480" t="b">
        <f>VLOOKUP(A1480,all_municipalities!$A$2:$M$445,13, FALSE)</f>
        <v>1</v>
      </c>
      <c r="K1480" t="str">
        <f t="shared" si="93"/>
        <v>LOW</v>
      </c>
      <c r="L1480">
        <v>3</v>
      </c>
      <c r="M1480" t="str">
        <f t="shared" si="94"/>
        <v>19408 Councillor, Ward 2</v>
      </c>
      <c r="N1480" s="6" t="str">
        <f t="shared" si="95"/>
        <v>19408 Councillor, Ward 2</v>
      </c>
      <c r="O1480" s="15">
        <f>IF(I1480&lt;&gt;FALSE,VLOOKUP(H1480,internet_municipalities!$B$2:$W$226,22,FALSE),"NO INTERNET")</f>
        <v>5916</v>
      </c>
      <c r="P1480" s="16">
        <f t="shared" si="96"/>
        <v>8.2319134550371875E-2</v>
      </c>
    </row>
    <row r="1481" spans="1:16" x14ac:dyDescent="0.2">
      <c r="A1481">
        <v>19408</v>
      </c>
      <c r="B1481" t="b">
        <v>1</v>
      </c>
      <c r="C1481" t="s">
        <v>1456</v>
      </c>
      <c r="D1481" t="s">
        <v>5723</v>
      </c>
      <c r="E1481">
        <v>1304</v>
      </c>
      <c r="F1481">
        <v>934</v>
      </c>
      <c r="G1481" t="b">
        <v>0</v>
      </c>
      <c r="H1481" t="str">
        <f>VLOOKUP(A1481,all_municipalities!$A$2:$M$445,2,FALSE)</f>
        <v>Thames Centre, Municipality of</v>
      </c>
      <c r="I1481" t="b">
        <f>VLOOKUP(A1481,all_municipalities!$A$2:$M$445,9,FALSE)</f>
        <v>1</v>
      </c>
      <c r="J1481" t="b">
        <f>VLOOKUP(A1481,all_municipalities!$A$2:$M$445,13, FALSE)</f>
        <v>1</v>
      </c>
      <c r="K1481" t="str">
        <f t="shared" si="93"/>
        <v>LOW</v>
      </c>
      <c r="L1481">
        <v>3</v>
      </c>
      <c r="M1481" t="str">
        <f t="shared" si="94"/>
        <v>19408 Councillor, Ward 1</v>
      </c>
      <c r="N1481" s="6" t="str">
        <f t="shared" si="95"/>
        <v>19408 Councillor, Ward 1</v>
      </c>
      <c r="O1481" s="15">
        <f>IF(I1481&lt;&gt;FALSE,VLOOKUP(H1481,internet_municipalities!$B$2:$W$226,22,FALSE),"NO INTERNET")</f>
        <v>5916</v>
      </c>
      <c r="P1481" s="16">
        <f t="shared" si="96"/>
        <v>0.15787694388100068</v>
      </c>
    </row>
    <row r="1482" spans="1:16" x14ac:dyDescent="0.2">
      <c r="A1482">
        <v>19408</v>
      </c>
      <c r="B1482" t="b">
        <v>1</v>
      </c>
      <c r="C1482" t="s">
        <v>1479</v>
      </c>
      <c r="D1482" t="s">
        <v>5724</v>
      </c>
      <c r="E1482">
        <v>3082</v>
      </c>
      <c r="F1482">
        <v>1069</v>
      </c>
      <c r="G1482" t="b">
        <v>0</v>
      </c>
      <c r="H1482" t="str">
        <f>VLOOKUP(A1482,all_municipalities!$A$2:$M$445,2,FALSE)</f>
        <v>Thames Centre, Municipality of</v>
      </c>
      <c r="I1482" t="b">
        <f>VLOOKUP(A1482,all_municipalities!$A$2:$M$445,9,FALSE)</f>
        <v>1</v>
      </c>
      <c r="J1482" t="b">
        <f>VLOOKUP(A1482,all_municipalities!$A$2:$M$445,13, FALSE)</f>
        <v>1</v>
      </c>
      <c r="K1482" t="str">
        <f t="shared" si="93"/>
        <v>NONE</v>
      </c>
      <c r="L1482">
        <v>3</v>
      </c>
      <c r="M1482" t="str">
        <f t="shared" si="94"/>
        <v>19408 Deputy Mayor</v>
      </c>
      <c r="N1482" s="6" t="str">
        <f t="shared" si="95"/>
        <v>19408 Deputy Mayor</v>
      </c>
      <c r="O1482" s="15">
        <f>IF(I1482&lt;&gt;FALSE,VLOOKUP(H1482,internet_municipalities!$B$2:$W$226,22,FALSE),"NO INTERNET")</f>
        <v>5916</v>
      </c>
      <c r="P1482" s="16">
        <f t="shared" si="96"/>
        <v>0.18069641649763354</v>
      </c>
    </row>
    <row r="1483" spans="1:16" x14ac:dyDescent="0.2">
      <c r="A1483">
        <v>19408</v>
      </c>
      <c r="B1483" t="b">
        <v>0</v>
      </c>
      <c r="C1483" t="s">
        <v>1479</v>
      </c>
      <c r="D1483" t="s">
        <v>5725</v>
      </c>
      <c r="E1483">
        <v>2013</v>
      </c>
      <c r="F1483" t="s">
        <v>1460</v>
      </c>
      <c r="G1483" t="b">
        <v>0</v>
      </c>
      <c r="H1483" t="str">
        <f>VLOOKUP(A1483,all_municipalities!$A$2:$M$445,2,FALSE)</f>
        <v>Thames Centre, Municipality of</v>
      </c>
      <c r="I1483" t="b">
        <f>VLOOKUP(A1483,all_municipalities!$A$2:$M$445,9,FALSE)</f>
        <v>1</v>
      </c>
      <c r="J1483" t="b">
        <f>VLOOKUP(A1483,all_municipalities!$A$2:$M$445,13, FALSE)</f>
        <v>1</v>
      </c>
      <c r="K1483" t="str">
        <f t="shared" si="93"/>
        <v>NONE</v>
      </c>
      <c r="L1483">
        <v>3</v>
      </c>
      <c r="M1483" t="str">
        <f t="shared" si="94"/>
        <v>19408 Deputy Mayor</v>
      </c>
      <c r="N1483" s="6" t="str">
        <f t="shared" si="95"/>
        <v>19408 Deputy Mayor</v>
      </c>
      <c r="O1483" s="15">
        <f>IF(I1483&lt;&gt;FALSE,VLOOKUP(H1483,internet_municipalities!$B$2:$W$226,22,FALSE),"NO INTERNET")</f>
        <v>5916</v>
      </c>
      <c r="P1483" s="16" t="str">
        <f t="shared" si="96"/>
        <v>Lost</v>
      </c>
    </row>
    <row r="1484" spans="1:16" x14ac:dyDescent="0.2">
      <c r="A1484">
        <v>19408</v>
      </c>
      <c r="B1484" t="b">
        <v>0</v>
      </c>
      <c r="C1484" t="s">
        <v>1456</v>
      </c>
      <c r="D1484" t="s">
        <v>5726</v>
      </c>
      <c r="E1484">
        <v>370</v>
      </c>
      <c r="F1484" t="s">
        <v>1460</v>
      </c>
      <c r="G1484" t="b">
        <v>0</v>
      </c>
      <c r="H1484" t="str">
        <f>VLOOKUP(A1484,all_municipalities!$A$2:$M$445,2,FALSE)</f>
        <v>Thames Centre, Municipality of</v>
      </c>
      <c r="I1484" t="b">
        <f>VLOOKUP(A1484,all_municipalities!$A$2:$M$445,9,FALSE)</f>
        <v>1</v>
      </c>
      <c r="J1484" t="b">
        <f>VLOOKUP(A1484,all_municipalities!$A$2:$M$445,13, FALSE)</f>
        <v>1</v>
      </c>
      <c r="K1484" t="str">
        <f t="shared" si="93"/>
        <v>NONE</v>
      </c>
      <c r="L1484">
        <v>3</v>
      </c>
      <c r="M1484" t="str">
        <f t="shared" si="94"/>
        <v>19408 Councillor, Ward 1</v>
      </c>
      <c r="N1484" s="6" t="str">
        <f t="shared" si="95"/>
        <v>19408 Councillor, Ward 1</v>
      </c>
      <c r="O1484" s="15">
        <f>IF(I1484&lt;&gt;FALSE,VLOOKUP(H1484,internet_municipalities!$B$2:$W$226,22,FALSE),"NO INTERNET")</f>
        <v>5916</v>
      </c>
      <c r="P1484" s="16" t="str">
        <f t="shared" si="96"/>
        <v>Lost</v>
      </c>
    </row>
    <row r="1485" spans="1:16" x14ac:dyDescent="0.2">
      <c r="A1485">
        <v>19408</v>
      </c>
      <c r="B1485" t="b">
        <v>0</v>
      </c>
      <c r="C1485" t="s">
        <v>1453</v>
      </c>
      <c r="D1485" t="s">
        <v>5727</v>
      </c>
      <c r="E1485">
        <v>197</v>
      </c>
      <c r="F1485" t="s">
        <v>1460</v>
      </c>
      <c r="G1485" t="b">
        <v>0</v>
      </c>
      <c r="H1485" t="str">
        <f>VLOOKUP(A1485,all_municipalities!$A$2:$M$445,2,FALSE)</f>
        <v>Thames Centre, Municipality of</v>
      </c>
      <c r="I1485" t="b">
        <f>VLOOKUP(A1485,all_municipalities!$A$2:$M$445,9,FALSE)</f>
        <v>1</v>
      </c>
      <c r="J1485" t="b">
        <f>VLOOKUP(A1485,all_municipalities!$A$2:$M$445,13, FALSE)</f>
        <v>1</v>
      </c>
      <c r="K1485" t="str">
        <f t="shared" si="93"/>
        <v>NONE</v>
      </c>
      <c r="L1485">
        <v>3</v>
      </c>
      <c r="M1485" t="str">
        <f t="shared" si="94"/>
        <v>19408 Councillor, Ward 2</v>
      </c>
      <c r="N1485" s="6" t="str">
        <f t="shared" si="95"/>
        <v>19408 Councillor, Ward 2</v>
      </c>
      <c r="O1485" s="15">
        <f>IF(I1485&lt;&gt;FALSE,VLOOKUP(H1485,internet_municipalities!$B$2:$W$226,22,FALSE),"NO INTERNET")</f>
        <v>5916</v>
      </c>
      <c r="P1485" s="16" t="str">
        <f t="shared" si="96"/>
        <v>Lost</v>
      </c>
    </row>
    <row r="1486" spans="1:16" x14ac:dyDescent="0.2">
      <c r="A1486">
        <v>19408</v>
      </c>
      <c r="B1486" t="b">
        <v>0</v>
      </c>
      <c r="C1486" t="s">
        <v>1453</v>
      </c>
      <c r="D1486" t="s">
        <v>5728</v>
      </c>
      <c r="E1486">
        <v>442</v>
      </c>
      <c r="F1486" t="s">
        <v>1460</v>
      </c>
      <c r="G1486" t="b">
        <v>0</v>
      </c>
      <c r="H1486" t="str">
        <f>VLOOKUP(A1486,all_municipalities!$A$2:$M$445,2,FALSE)</f>
        <v>Thames Centre, Municipality of</v>
      </c>
      <c r="I1486" t="b">
        <f>VLOOKUP(A1486,all_municipalities!$A$2:$M$445,9,FALSE)</f>
        <v>1</v>
      </c>
      <c r="J1486" t="b">
        <f>VLOOKUP(A1486,all_municipalities!$A$2:$M$445,13, FALSE)</f>
        <v>1</v>
      </c>
      <c r="K1486" t="str">
        <f t="shared" si="93"/>
        <v>NONE</v>
      </c>
      <c r="L1486">
        <v>3</v>
      </c>
      <c r="M1486" t="str">
        <f t="shared" si="94"/>
        <v>19408 Councillor, Ward 2</v>
      </c>
      <c r="N1486" s="6" t="str">
        <f t="shared" si="95"/>
        <v>19408 Councillor, Ward 2</v>
      </c>
      <c r="O1486" s="15">
        <f>IF(I1486&lt;&gt;FALSE,VLOOKUP(H1486,internet_municipalities!$B$2:$W$226,22,FALSE),"NO INTERNET")</f>
        <v>5916</v>
      </c>
      <c r="P1486" s="16" t="str">
        <f t="shared" si="96"/>
        <v>Lost</v>
      </c>
    </row>
    <row r="1487" spans="1:16" x14ac:dyDescent="0.2">
      <c r="A1487">
        <v>19408</v>
      </c>
      <c r="B1487" t="b">
        <v>0</v>
      </c>
      <c r="C1487" t="s">
        <v>1453</v>
      </c>
      <c r="D1487" t="s">
        <v>5729</v>
      </c>
      <c r="E1487">
        <v>345</v>
      </c>
      <c r="F1487" t="s">
        <v>1460</v>
      </c>
      <c r="G1487" t="b">
        <v>0</v>
      </c>
      <c r="H1487" t="str">
        <f>VLOOKUP(A1487,all_municipalities!$A$2:$M$445,2,FALSE)</f>
        <v>Thames Centre, Municipality of</v>
      </c>
      <c r="I1487" t="b">
        <f>VLOOKUP(A1487,all_municipalities!$A$2:$M$445,9,FALSE)</f>
        <v>1</v>
      </c>
      <c r="J1487" t="b">
        <f>VLOOKUP(A1487,all_municipalities!$A$2:$M$445,13, FALSE)</f>
        <v>1</v>
      </c>
      <c r="K1487" t="str">
        <f t="shared" si="93"/>
        <v>NONE</v>
      </c>
      <c r="L1487">
        <v>3</v>
      </c>
      <c r="M1487" t="str">
        <f t="shared" si="94"/>
        <v>19408 Councillor, Ward 2</v>
      </c>
      <c r="N1487" s="6" t="str">
        <f t="shared" si="95"/>
        <v>19408 Councillor, Ward 2</v>
      </c>
      <c r="O1487" s="15">
        <f>IF(I1487&lt;&gt;FALSE,VLOOKUP(H1487,internet_municipalities!$B$2:$W$226,22,FALSE),"NO INTERNET")</f>
        <v>5916</v>
      </c>
      <c r="P1487" s="16" t="str">
        <f t="shared" si="96"/>
        <v>Lost</v>
      </c>
    </row>
    <row r="1488" spans="1:16" x14ac:dyDescent="0.2">
      <c r="A1488">
        <v>19408</v>
      </c>
      <c r="B1488" t="b">
        <v>0</v>
      </c>
      <c r="C1488" t="s">
        <v>1475</v>
      </c>
      <c r="D1488" t="s">
        <v>5730</v>
      </c>
      <c r="E1488">
        <v>533</v>
      </c>
      <c r="F1488" t="s">
        <v>1460</v>
      </c>
      <c r="G1488" t="b">
        <v>0</v>
      </c>
      <c r="H1488" t="str">
        <f>VLOOKUP(A1488,all_municipalities!$A$2:$M$445,2,FALSE)</f>
        <v>Thames Centre, Municipality of</v>
      </c>
      <c r="I1488" t="b">
        <f>VLOOKUP(A1488,all_municipalities!$A$2:$M$445,9,FALSE)</f>
        <v>1</v>
      </c>
      <c r="J1488" t="b">
        <f>VLOOKUP(A1488,all_municipalities!$A$2:$M$445,13, FALSE)</f>
        <v>1</v>
      </c>
      <c r="K1488" t="str">
        <f t="shared" si="93"/>
        <v>NONE</v>
      </c>
      <c r="L1488">
        <v>3</v>
      </c>
      <c r="M1488" t="str">
        <f t="shared" si="94"/>
        <v>19408 Councillor, Ward 3</v>
      </c>
      <c r="N1488" s="6" t="str">
        <f t="shared" si="95"/>
        <v>19408 Councillor, Ward 3</v>
      </c>
      <c r="O1488" s="15">
        <f>IF(I1488&lt;&gt;FALSE,VLOOKUP(H1488,internet_municipalities!$B$2:$W$226,22,FALSE),"NO INTERNET")</f>
        <v>5916</v>
      </c>
      <c r="P1488" s="16" t="str">
        <f t="shared" si="96"/>
        <v>Lost</v>
      </c>
    </row>
    <row r="1489" spans="1:16" x14ac:dyDescent="0.2">
      <c r="A1489">
        <v>10146</v>
      </c>
      <c r="B1489" t="b">
        <v>1</v>
      </c>
      <c r="C1489" t="s">
        <v>1720</v>
      </c>
      <c r="D1489" t="s">
        <v>5749</v>
      </c>
      <c r="E1489" t="s">
        <v>461</v>
      </c>
      <c r="F1489" t="s">
        <v>461</v>
      </c>
      <c r="G1489" t="b">
        <v>0</v>
      </c>
      <c r="H1489" t="str">
        <f>VLOOKUP(A1489,all_municipalities!$A$2:$M$445,2,FALSE)</f>
        <v>The Nation Municipality</v>
      </c>
      <c r="I1489" t="b">
        <f>VLOOKUP(A1489,all_municipalities!$A$2:$M$445,9,FALSE)</f>
        <v>1</v>
      </c>
      <c r="J1489" t="b">
        <f>VLOOKUP(A1489,all_municipalities!$A$2:$M$445,13, FALSE)</f>
        <v>1</v>
      </c>
      <c r="K1489" t="str">
        <f t="shared" si="93"/>
        <v>NONE</v>
      </c>
      <c r="L1489">
        <v>3</v>
      </c>
      <c r="M1489" t="str">
        <f t="shared" si="94"/>
        <v>10146 Councillor, Ward 6</v>
      </c>
      <c r="N1489" s="6" t="str">
        <f t="shared" si="95"/>
        <v>10146 Councillor, Ward 6</v>
      </c>
      <c r="O1489" s="15">
        <f>IF(I1489&lt;&gt;FALSE,VLOOKUP(H1489,internet_municipalities!$B$2:$W$226,22,FALSE),"NO INTERNET")</f>
        <v>6252</v>
      </c>
      <c r="P1489" s="16" t="str">
        <f t="shared" si="96"/>
        <v>Acclaimed</v>
      </c>
    </row>
    <row r="1490" spans="1:16" x14ac:dyDescent="0.2">
      <c r="A1490">
        <v>10146</v>
      </c>
      <c r="B1490" t="b">
        <v>1</v>
      </c>
      <c r="C1490" t="s">
        <v>1473</v>
      </c>
      <c r="D1490" t="s">
        <v>5750</v>
      </c>
      <c r="E1490">
        <v>424</v>
      </c>
      <c r="F1490">
        <v>183</v>
      </c>
      <c r="G1490" t="b">
        <v>0</v>
      </c>
      <c r="H1490" t="str">
        <f>VLOOKUP(A1490,all_municipalities!$A$2:$M$445,2,FALSE)</f>
        <v>The Nation Municipality</v>
      </c>
      <c r="I1490" t="b">
        <f>VLOOKUP(A1490,all_municipalities!$A$2:$M$445,9,FALSE)</f>
        <v>1</v>
      </c>
      <c r="J1490" t="b">
        <f>VLOOKUP(A1490,all_municipalities!$A$2:$M$445,13, FALSE)</f>
        <v>1</v>
      </c>
      <c r="K1490" t="str">
        <f t="shared" si="93"/>
        <v>LOW</v>
      </c>
      <c r="L1490">
        <v>3</v>
      </c>
      <c r="M1490" t="str">
        <f t="shared" si="94"/>
        <v>10146 Councillor, Ward 5</v>
      </c>
      <c r="N1490" s="6" t="str">
        <f t="shared" si="95"/>
        <v>10146 Councillor, Ward 5</v>
      </c>
      <c r="O1490" s="15">
        <f>IF(I1490&lt;&gt;FALSE,VLOOKUP(H1490,internet_municipalities!$B$2:$W$226,22,FALSE),"NO INTERNET")</f>
        <v>6252</v>
      </c>
      <c r="P1490" s="16">
        <f t="shared" si="96"/>
        <v>2.927063339731286E-2</v>
      </c>
    </row>
    <row r="1491" spans="1:16" x14ac:dyDescent="0.2">
      <c r="A1491">
        <v>10146</v>
      </c>
      <c r="B1491" t="b">
        <v>1</v>
      </c>
      <c r="C1491" t="s">
        <v>1471</v>
      </c>
      <c r="D1491" t="s">
        <v>5751</v>
      </c>
      <c r="E1491">
        <v>357</v>
      </c>
      <c r="F1491">
        <v>202</v>
      </c>
      <c r="G1491" t="b">
        <v>0</v>
      </c>
      <c r="H1491" t="str">
        <f>VLOOKUP(A1491,all_municipalities!$A$2:$M$445,2,FALSE)</f>
        <v>The Nation Municipality</v>
      </c>
      <c r="I1491" t="b">
        <f>VLOOKUP(A1491,all_municipalities!$A$2:$M$445,9,FALSE)</f>
        <v>1</v>
      </c>
      <c r="J1491" t="b">
        <f>VLOOKUP(A1491,all_municipalities!$A$2:$M$445,13, FALSE)</f>
        <v>1</v>
      </c>
      <c r="K1491" t="str">
        <f t="shared" si="93"/>
        <v>LOW</v>
      </c>
      <c r="L1491">
        <v>3</v>
      </c>
      <c r="M1491" t="str">
        <f t="shared" si="94"/>
        <v>10146 Councillor, Ward 4</v>
      </c>
      <c r="N1491" s="6" t="str">
        <f t="shared" si="95"/>
        <v>10146 Councillor, Ward 4</v>
      </c>
      <c r="O1491" s="15">
        <f>IF(I1491&lt;&gt;FALSE,VLOOKUP(H1491,internet_municipalities!$B$2:$W$226,22,FALSE),"NO INTERNET")</f>
        <v>6252</v>
      </c>
      <c r="P1491" s="16">
        <f t="shared" si="96"/>
        <v>3.2309660908509279E-2</v>
      </c>
    </row>
    <row r="1492" spans="1:16" x14ac:dyDescent="0.2">
      <c r="A1492">
        <v>10146</v>
      </c>
      <c r="B1492" t="b">
        <v>1</v>
      </c>
      <c r="C1492" t="s">
        <v>1475</v>
      </c>
      <c r="D1492" t="s">
        <v>5752</v>
      </c>
      <c r="E1492" t="s">
        <v>461</v>
      </c>
      <c r="F1492" t="s">
        <v>461</v>
      </c>
      <c r="G1492" t="b">
        <v>0</v>
      </c>
      <c r="H1492" t="str">
        <f>VLOOKUP(A1492,all_municipalities!$A$2:$M$445,2,FALSE)</f>
        <v>The Nation Municipality</v>
      </c>
      <c r="I1492" t="b">
        <f>VLOOKUP(A1492,all_municipalities!$A$2:$M$445,9,FALSE)</f>
        <v>1</v>
      </c>
      <c r="J1492" t="b">
        <f>VLOOKUP(A1492,all_municipalities!$A$2:$M$445,13, FALSE)</f>
        <v>1</v>
      </c>
      <c r="K1492" t="str">
        <f t="shared" si="93"/>
        <v>NONE</v>
      </c>
      <c r="L1492">
        <v>3</v>
      </c>
      <c r="M1492" t="str">
        <f t="shared" si="94"/>
        <v>10146 Councillor, Ward 3</v>
      </c>
      <c r="N1492" s="6" t="str">
        <f t="shared" si="95"/>
        <v>10146 Councillor, Ward 3</v>
      </c>
      <c r="O1492" s="15">
        <f>IF(I1492&lt;&gt;FALSE,VLOOKUP(H1492,internet_municipalities!$B$2:$W$226,22,FALSE),"NO INTERNET")</f>
        <v>6252</v>
      </c>
      <c r="P1492" s="16" t="str">
        <f t="shared" si="96"/>
        <v>Acclaimed</v>
      </c>
    </row>
    <row r="1493" spans="1:16" x14ac:dyDescent="0.2">
      <c r="A1493">
        <v>10146</v>
      </c>
      <c r="B1493" t="b">
        <v>1</v>
      </c>
      <c r="C1493" t="s">
        <v>1453</v>
      </c>
      <c r="D1493" t="s">
        <v>5753</v>
      </c>
      <c r="E1493" t="s">
        <v>461</v>
      </c>
      <c r="F1493" t="s">
        <v>461</v>
      </c>
      <c r="G1493" t="b">
        <v>0</v>
      </c>
      <c r="H1493" t="str">
        <f>VLOOKUP(A1493,all_municipalities!$A$2:$M$445,2,FALSE)</f>
        <v>The Nation Municipality</v>
      </c>
      <c r="I1493" t="b">
        <f>VLOOKUP(A1493,all_municipalities!$A$2:$M$445,9,FALSE)</f>
        <v>1</v>
      </c>
      <c r="J1493" t="b">
        <f>VLOOKUP(A1493,all_municipalities!$A$2:$M$445,13, FALSE)</f>
        <v>1</v>
      </c>
      <c r="K1493" t="str">
        <f t="shared" si="93"/>
        <v>NONE</v>
      </c>
      <c r="L1493">
        <v>3</v>
      </c>
      <c r="M1493" t="str">
        <f t="shared" si="94"/>
        <v>10146 Councillor, Ward 2</v>
      </c>
      <c r="N1493" s="6" t="str">
        <f t="shared" si="95"/>
        <v>10146 Councillor, Ward 2</v>
      </c>
      <c r="O1493" s="15">
        <f>IF(I1493&lt;&gt;FALSE,VLOOKUP(H1493,internet_municipalities!$B$2:$W$226,22,FALSE),"NO INTERNET")</f>
        <v>6252</v>
      </c>
      <c r="P1493" s="16" t="str">
        <f t="shared" si="96"/>
        <v>Acclaimed</v>
      </c>
    </row>
    <row r="1494" spans="1:16" x14ac:dyDescent="0.2">
      <c r="A1494">
        <v>10146</v>
      </c>
      <c r="B1494" t="b">
        <v>1</v>
      </c>
      <c r="C1494" t="s">
        <v>1456</v>
      </c>
      <c r="D1494" t="s">
        <v>5754</v>
      </c>
      <c r="E1494">
        <v>394</v>
      </c>
      <c r="F1494">
        <v>163</v>
      </c>
      <c r="G1494" t="b">
        <v>0</v>
      </c>
      <c r="H1494" t="str">
        <f>VLOOKUP(A1494,all_municipalities!$A$2:$M$445,2,FALSE)</f>
        <v>The Nation Municipality</v>
      </c>
      <c r="I1494" t="b">
        <f>VLOOKUP(A1494,all_municipalities!$A$2:$M$445,9,FALSE)</f>
        <v>1</v>
      </c>
      <c r="J1494" t="b">
        <f>VLOOKUP(A1494,all_municipalities!$A$2:$M$445,13, FALSE)</f>
        <v>1</v>
      </c>
      <c r="K1494" t="str">
        <f t="shared" si="93"/>
        <v>LOW</v>
      </c>
      <c r="L1494">
        <v>3</v>
      </c>
      <c r="M1494" t="str">
        <f t="shared" si="94"/>
        <v>10146 Councillor, Ward 1</v>
      </c>
      <c r="N1494" s="6" t="str">
        <f t="shared" si="95"/>
        <v>10146 Councillor, Ward 1</v>
      </c>
      <c r="O1494" s="15">
        <f>IF(I1494&lt;&gt;FALSE,VLOOKUP(H1494,internet_municipalities!$B$2:$W$226,22,FALSE),"NO INTERNET")</f>
        <v>6252</v>
      </c>
      <c r="P1494" s="16">
        <f t="shared" si="96"/>
        <v>2.6071657069737682E-2</v>
      </c>
    </row>
    <row r="1495" spans="1:16" x14ac:dyDescent="0.2">
      <c r="A1495">
        <v>10146</v>
      </c>
      <c r="B1495" t="b">
        <v>0</v>
      </c>
      <c r="C1495" t="s">
        <v>1456</v>
      </c>
      <c r="D1495" t="s">
        <v>5755</v>
      </c>
      <c r="E1495">
        <v>231</v>
      </c>
      <c r="F1495" t="s">
        <v>1460</v>
      </c>
      <c r="G1495" t="b">
        <v>0</v>
      </c>
      <c r="H1495" t="str">
        <f>VLOOKUP(A1495,all_municipalities!$A$2:$M$445,2,FALSE)</f>
        <v>The Nation Municipality</v>
      </c>
      <c r="I1495" t="b">
        <f>VLOOKUP(A1495,all_municipalities!$A$2:$M$445,9,FALSE)</f>
        <v>1</v>
      </c>
      <c r="J1495" t="b">
        <f>VLOOKUP(A1495,all_municipalities!$A$2:$M$445,13, FALSE)</f>
        <v>1</v>
      </c>
      <c r="K1495" t="str">
        <f t="shared" si="93"/>
        <v>NONE</v>
      </c>
      <c r="L1495">
        <v>3</v>
      </c>
      <c r="M1495" t="str">
        <f t="shared" si="94"/>
        <v>10146 Councillor, Ward 1</v>
      </c>
      <c r="N1495" s="6" t="str">
        <f t="shared" si="95"/>
        <v>10146 Councillor, Ward 1</v>
      </c>
      <c r="O1495" s="15">
        <f>IF(I1495&lt;&gt;FALSE,VLOOKUP(H1495,internet_municipalities!$B$2:$W$226,22,FALSE),"NO INTERNET")</f>
        <v>6252</v>
      </c>
      <c r="P1495" s="16" t="str">
        <f t="shared" si="96"/>
        <v>Lost</v>
      </c>
    </row>
    <row r="1496" spans="1:16" x14ac:dyDescent="0.2">
      <c r="A1496">
        <v>10146</v>
      </c>
      <c r="B1496" t="b">
        <v>0</v>
      </c>
      <c r="C1496" t="s">
        <v>1471</v>
      </c>
      <c r="D1496" t="s">
        <v>5756</v>
      </c>
      <c r="E1496">
        <v>94</v>
      </c>
      <c r="F1496" t="s">
        <v>1460</v>
      </c>
      <c r="G1496" t="b">
        <v>0</v>
      </c>
      <c r="H1496" t="str">
        <f>VLOOKUP(A1496,all_municipalities!$A$2:$M$445,2,FALSE)</f>
        <v>The Nation Municipality</v>
      </c>
      <c r="I1496" t="b">
        <f>VLOOKUP(A1496,all_municipalities!$A$2:$M$445,9,FALSE)</f>
        <v>1</v>
      </c>
      <c r="J1496" t="b">
        <f>VLOOKUP(A1496,all_municipalities!$A$2:$M$445,13, FALSE)</f>
        <v>1</v>
      </c>
      <c r="K1496" t="str">
        <f t="shared" si="93"/>
        <v>NONE</v>
      </c>
      <c r="L1496">
        <v>3</v>
      </c>
      <c r="M1496" t="str">
        <f t="shared" si="94"/>
        <v>10146 Councillor, Ward 4</v>
      </c>
      <c r="N1496" s="6" t="str">
        <f t="shared" si="95"/>
        <v>10146 Councillor, Ward 4</v>
      </c>
      <c r="O1496" s="15">
        <f>IF(I1496&lt;&gt;FALSE,VLOOKUP(H1496,internet_municipalities!$B$2:$W$226,22,FALSE),"NO INTERNET")</f>
        <v>6252</v>
      </c>
      <c r="P1496" s="16" t="str">
        <f t="shared" si="96"/>
        <v>Lost</v>
      </c>
    </row>
    <row r="1497" spans="1:16" x14ac:dyDescent="0.2">
      <c r="A1497">
        <v>10146</v>
      </c>
      <c r="B1497" t="b">
        <v>0</v>
      </c>
      <c r="C1497" t="s">
        <v>1471</v>
      </c>
      <c r="D1497" t="s">
        <v>5757</v>
      </c>
      <c r="E1497">
        <v>155</v>
      </c>
      <c r="F1497" t="s">
        <v>1460</v>
      </c>
      <c r="G1497" t="b">
        <v>0</v>
      </c>
      <c r="H1497" t="str">
        <f>VLOOKUP(A1497,all_municipalities!$A$2:$M$445,2,FALSE)</f>
        <v>The Nation Municipality</v>
      </c>
      <c r="I1497" t="b">
        <f>VLOOKUP(A1497,all_municipalities!$A$2:$M$445,9,FALSE)</f>
        <v>1</v>
      </c>
      <c r="J1497" t="b">
        <f>VLOOKUP(A1497,all_municipalities!$A$2:$M$445,13, FALSE)</f>
        <v>1</v>
      </c>
      <c r="K1497" t="str">
        <f t="shared" si="93"/>
        <v>NONE</v>
      </c>
      <c r="L1497">
        <v>3</v>
      </c>
      <c r="M1497" t="str">
        <f t="shared" si="94"/>
        <v>10146 Councillor, Ward 4</v>
      </c>
      <c r="N1497" s="6" t="str">
        <f t="shared" si="95"/>
        <v>10146 Councillor, Ward 4</v>
      </c>
      <c r="O1497" s="15">
        <f>IF(I1497&lt;&gt;FALSE,VLOOKUP(H1497,internet_municipalities!$B$2:$W$226,22,FALSE),"NO INTERNET")</f>
        <v>6252</v>
      </c>
      <c r="P1497" s="16" t="str">
        <f t="shared" si="96"/>
        <v>Lost</v>
      </c>
    </row>
    <row r="1498" spans="1:16" x14ac:dyDescent="0.2">
      <c r="A1498">
        <v>10146</v>
      </c>
      <c r="B1498" t="b">
        <v>0</v>
      </c>
      <c r="C1498" t="s">
        <v>1473</v>
      </c>
      <c r="D1498" t="s">
        <v>5758</v>
      </c>
      <c r="E1498">
        <v>241</v>
      </c>
      <c r="F1498" t="s">
        <v>1460</v>
      </c>
      <c r="G1498" t="b">
        <v>0</v>
      </c>
      <c r="H1498" t="str">
        <f>VLOOKUP(A1498,all_municipalities!$A$2:$M$445,2,FALSE)</f>
        <v>The Nation Municipality</v>
      </c>
      <c r="I1498" t="b">
        <f>VLOOKUP(A1498,all_municipalities!$A$2:$M$445,9,FALSE)</f>
        <v>1</v>
      </c>
      <c r="J1498" t="b">
        <f>VLOOKUP(A1498,all_municipalities!$A$2:$M$445,13, FALSE)</f>
        <v>1</v>
      </c>
      <c r="K1498" t="str">
        <f t="shared" si="93"/>
        <v>NONE</v>
      </c>
      <c r="L1498">
        <v>3</v>
      </c>
      <c r="M1498" t="str">
        <f t="shared" si="94"/>
        <v>10146 Councillor, Ward 5</v>
      </c>
      <c r="N1498" s="6" t="str">
        <f t="shared" si="95"/>
        <v>10146 Councillor, Ward 5</v>
      </c>
      <c r="O1498" s="15">
        <f>IF(I1498&lt;&gt;FALSE,VLOOKUP(H1498,internet_municipalities!$B$2:$W$226,22,FALSE),"NO INTERNET")</f>
        <v>6252</v>
      </c>
      <c r="P1498" s="16" t="str">
        <f t="shared" si="96"/>
        <v>Lost</v>
      </c>
    </row>
    <row r="1499" spans="1:16" x14ac:dyDescent="0.2">
      <c r="A1499">
        <v>10029</v>
      </c>
      <c r="B1499" t="b">
        <v>1</v>
      </c>
      <c r="C1499" t="s">
        <v>1475</v>
      </c>
      <c r="D1499" t="s">
        <v>1496</v>
      </c>
      <c r="E1499">
        <v>6117</v>
      </c>
      <c r="F1499">
        <v>5293</v>
      </c>
      <c r="G1499" t="b">
        <v>0</v>
      </c>
      <c r="H1499" t="str">
        <f>VLOOKUP(A1499,all_municipalities!$A$2:$M$445,2,FALSE)</f>
        <v>Ajax, Town of</v>
      </c>
      <c r="I1499" t="b">
        <f>VLOOKUP(A1499,all_municipalities!$A$2:$M$445,9,FALSE)</f>
        <v>1</v>
      </c>
      <c r="J1499" t="b">
        <f>VLOOKUP(A1499,all_municipalities!$A$2:$M$445,13, FALSE)</f>
        <v>1</v>
      </c>
      <c r="K1499" t="str">
        <f t="shared" si="93"/>
        <v>NONE</v>
      </c>
      <c r="L1499">
        <v>2</v>
      </c>
      <c r="M1499" t="str">
        <f t="shared" si="94"/>
        <v>10029 Councillor, Ward 3</v>
      </c>
      <c r="N1499" s="6" t="str">
        <f t="shared" si="95"/>
        <v>10029 Councillor, Ward 3</v>
      </c>
      <c r="O1499" s="15">
        <f>IF(I1499&lt;&gt;FALSE,VLOOKUP(H1499,internet_municipalities!$B$2:$W$226,22,FALSE),"NO INTERNET")</f>
        <v>66238</v>
      </c>
      <c r="P1499" s="16">
        <f t="shared" si="96"/>
        <v>7.9908813671910384E-2</v>
      </c>
    </row>
    <row r="1500" spans="1:16" x14ac:dyDescent="0.2">
      <c r="A1500">
        <v>10029</v>
      </c>
      <c r="B1500" t="b">
        <v>1</v>
      </c>
      <c r="C1500" t="s">
        <v>1497</v>
      </c>
      <c r="D1500" t="s">
        <v>1498</v>
      </c>
      <c r="E1500">
        <v>5095</v>
      </c>
      <c r="F1500">
        <v>3284</v>
      </c>
      <c r="G1500" t="b">
        <v>0</v>
      </c>
      <c r="H1500" t="str">
        <f>VLOOKUP(A1500,all_municipalities!$A$2:$M$445,2,FALSE)</f>
        <v>Ajax, Town of</v>
      </c>
      <c r="I1500" t="b">
        <f>VLOOKUP(A1500,all_municipalities!$A$2:$M$445,9,FALSE)</f>
        <v>1</v>
      </c>
      <c r="J1500" t="b">
        <f>VLOOKUP(A1500,all_municipalities!$A$2:$M$445,13, FALSE)</f>
        <v>1</v>
      </c>
      <c r="K1500" t="str">
        <f t="shared" si="93"/>
        <v>NONE</v>
      </c>
      <c r="L1500">
        <v>2</v>
      </c>
      <c r="M1500" t="str">
        <f t="shared" si="94"/>
        <v>10029 Regional Councillor, Ward 3</v>
      </c>
      <c r="N1500" s="6" t="str">
        <f t="shared" si="95"/>
        <v>10029 Regional Councillor, Ward 3</v>
      </c>
      <c r="O1500" s="15">
        <f>IF(I1500&lt;&gt;FALSE,VLOOKUP(H1500,internet_municipalities!$B$2:$W$226,22,FALSE),"NO INTERNET")</f>
        <v>66238</v>
      </c>
      <c r="P1500" s="16">
        <f t="shared" si="96"/>
        <v>4.957879163018207E-2</v>
      </c>
    </row>
    <row r="1501" spans="1:16" x14ac:dyDescent="0.2">
      <c r="A1501">
        <v>10029</v>
      </c>
      <c r="B1501" t="b">
        <v>1</v>
      </c>
      <c r="C1501" t="s">
        <v>1453</v>
      </c>
      <c r="D1501" t="s">
        <v>1499</v>
      </c>
      <c r="E1501">
        <v>1667</v>
      </c>
      <c r="F1501">
        <v>33</v>
      </c>
      <c r="G1501" t="b">
        <v>0</v>
      </c>
      <c r="H1501" t="str">
        <f>VLOOKUP(A1501,all_municipalities!$A$2:$M$445,2,FALSE)</f>
        <v>Ajax, Town of</v>
      </c>
      <c r="I1501" t="b">
        <f>VLOOKUP(A1501,all_municipalities!$A$2:$M$445,9,FALSE)</f>
        <v>1</v>
      </c>
      <c r="J1501" t="b">
        <f>VLOOKUP(A1501,all_municipalities!$A$2:$M$445,13, FALSE)</f>
        <v>1</v>
      </c>
      <c r="K1501" t="str">
        <f t="shared" si="93"/>
        <v>MID</v>
      </c>
      <c r="L1501">
        <v>2</v>
      </c>
      <c r="M1501" t="str">
        <f t="shared" si="94"/>
        <v>10029 Councillor, Ward 2</v>
      </c>
      <c r="N1501" s="6" t="str">
        <f t="shared" si="95"/>
        <v>10029 Councillor, Ward 2</v>
      </c>
      <c r="O1501" s="15">
        <f>IF(I1501&lt;&gt;FALSE,VLOOKUP(H1501,internet_municipalities!$B$2:$W$226,22,FALSE),"NO INTERNET")</f>
        <v>66238</v>
      </c>
      <c r="P1501" s="16">
        <f t="shared" si="96"/>
        <v>4.982034481717443E-4</v>
      </c>
    </row>
    <row r="1502" spans="1:16" x14ac:dyDescent="0.2">
      <c r="A1502">
        <v>10029</v>
      </c>
      <c r="B1502" t="b">
        <v>1</v>
      </c>
      <c r="C1502" t="s">
        <v>1500</v>
      </c>
      <c r="D1502" t="s">
        <v>1501</v>
      </c>
      <c r="E1502">
        <v>3066</v>
      </c>
      <c r="F1502">
        <v>1910</v>
      </c>
      <c r="G1502" t="b">
        <v>0</v>
      </c>
      <c r="H1502" t="str">
        <f>VLOOKUP(A1502,all_municipalities!$A$2:$M$445,2,FALSE)</f>
        <v>Ajax, Town of</v>
      </c>
      <c r="I1502" t="b">
        <f>VLOOKUP(A1502,all_municipalities!$A$2:$M$445,9,FALSE)</f>
        <v>1</v>
      </c>
      <c r="J1502" t="b">
        <f>VLOOKUP(A1502,all_municipalities!$A$2:$M$445,13, FALSE)</f>
        <v>1</v>
      </c>
      <c r="K1502" t="str">
        <f t="shared" si="93"/>
        <v>NONE</v>
      </c>
      <c r="L1502">
        <v>2</v>
      </c>
      <c r="M1502" t="str">
        <f t="shared" si="94"/>
        <v>10029 Regional Councillor, Ward 2</v>
      </c>
      <c r="N1502" s="6" t="str">
        <f t="shared" si="95"/>
        <v>10029 Regional Councillor, Ward 2</v>
      </c>
      <c r="O1502" s="15">
        <f>IF(I1502&lt;&gt;FALSE,VLOOKUP(H1502,internet_municipalities!$B$2:$W$226,22,FALSE),"NO INTERNET")</f>
        <v>66238</v>
      </c>
      <c r="P1502" s="16">
        <f t="shared" si="96"/>
        <v>2.8835411697213081E-2</v>
      </c>
    </row>
    <row r="1503" spans="1:16" x14ac:dyDescent="0.2">
      <c r="A1503">
        <v>10029</v>
      </c>
      <c r="B1503" t="b">
        <v>1</v>
      </c>
      <c r="C1503" t="s">
        <v>1456</v>
      </c>
      <c r="D1503" t="s">
        <v>1502</v>
      </c>
      <c r="E1503">
        <v>4475</v>
      </c>
      <c r="F1503">
        <v>3513</v>
      </c>
      <c r="G1503" t="b">
        <v>0</v>
      </c>
      <c r="H1503" t="str">
        <f>VLOOKUP(A1503,all_municipalities!$A$2:$M$445,2,FALSE)</f>
        <v>Ajax, Town of</v>
      </c>
      <c r="I1503" t="b">
        <f>VLOOKUP(A1503,all_municipalities!$A$2:$M$445,9,FALSE)</f>
        <v>1</v>
      </c>
      <c r="J1503" t="b">
        <f>VLOOKUP(A1503,all_municipalities!$A$2:$M$445,13, FALSE)</f>
        <v>1</v>
      </c>
      <c r="K1503" t="str">
        <f t="shared" si="93"/>
        <v>NONE</v>
      </c>
      <c r="L1503">
        <v>2</v>
      </c>
      <c r="M1503" t="str">
        <f t="shared" si="94"/>
        <v>10029 Councillor, Ward 1</v>
      </c>
      <c r="N1503" s="6" t="str">
        <f t="shared" si="95"/>
        <v>10029 Councillor, Ward 1</v>
      </c>
      <c r="O1503" s="15">
        <f>IF(I1503&lt;&gt;FALSE,VLOOKUP(H1503,internet_municipalities!$B$2:$W$226,22,FALSE),"NO INTERNET")</f>
        <v>66238</v>
      </c>
      <c r="P1503" s="16">
        <f t="shared" si="96"/>
        <v>5.3036021619010235E-2</v>
      </c>
    </row>
    <row r="1504" spans="1:16" x14ac:dyDescent="0.2">
      <c r="A1504">
        <v>10029</v>
      </c>
      <c r="B1504" t="b">
        <v>1</v>
      </c>
      <c r="C1504" t="s">
        <v>1503</v>
      </c>
      <c r="D1504" t="s">
        <v>1504</v>
      </c>
      <c r="E1504">
        <v>5108</v>
      </c>
      <c r="F1504">
        <v>3886</v>
      </c>
      <c r="G1504" t="b">
        <v>0</v>
      </c>
      <c r="H1504" t="str">
        <f>VLOOKUP(A1504,all_municipalities!$A$2:$M$445,2,FALSE)</f>
        <v>Ajax, Town of</v>
      </c>
      <c r="I1504" t="b">
        <f>VLOOKUP(A1504,all_municipalities!$A$2:$M$445,9,FALSE)</f>
        <v>1</v>
      </c>
      <c r="J1504" t="b">
        <f>VLOOKUP(A1504,all_municipalities!$A$2:$M$445,13, FALSE)</f>
        <v>1</v>
      </c>
      <c r="K1504" t="str">
        <f t="shared" si="93"/>
        <v>NONE</v>
      </c>
      <c r="L1504">
        <v>2</v>
      </c>
      <c r="M1504" t="str">
        <f t="shared" si="94"/>
        <v>10029 Regional Councillor, Ward 1</v>
      </c>
      <c r="N1504" s="6" t="str">
        <f t="shared" si="95"/>
        <v>10029 Regional Councillor, Ward 1</v>
      </c>
      <c r="O1504" s="15">
        <f>IF(I1504&lt;&gt;FALSE,VLOOKUP(H1504,internet_municipalities!$B$2:$W$226,22,FALSE),"NO INTERNET")</f>
        <v>66238</v>
      </c>
      <c r="P1504" s="16">
        <f t="shared" si="96"/>
        <v>5.8667230290769652E-2</v>
      </c>
    </row>
    <row r="1505" spans="1:16" x14ac:dyDescent="0.2">
      <c r="A1505">
        <v>10029</v>
      </c>
      <c r="B1505" t="b">
        <v>0</v>
      </c>
      <c r="C1505" t="s">
        <v>1503</v>
      </c>
      <c r="D1505" t="s">
        <v>1505</v>
      </c>
      <c r="E1505">
        <v>1222</v>
      </c>
      <c r="F1505" t="s">
        <v>1460</v>
      </c>
      <c r="G1505" t="b">
        <v>0</v>
      </c>
      <c r="H1505" t="str">
        <f>VLOOKUP(A1505,all_municipalities!$A$2:$M$445,2,FALSE)</f>
        <v>Ajax, Town of</v>
      </c>
      <c r="I1505" t="b">
        <f>VLOOKUP(A1505,all_municipalities!$A$2:$M$445,9,FALSE)</f>
        <v>1</v>
      </c>
      <c r="J1505" t="b">
        <f>VLOOKUP(A1505,all_municipalities!$A$2:$M$445,13, FALSE)</f>
        <v>1</v>
      </c>
      <c r="K1505" t="str">
        <f t="shared" si="93"/>
        <v>NONE</v>
      </c>
      <c r="L1505">
        <v>2</v>
      </c>
      <c r="M1505" t="str">
        <f t="shared" si="94"/>
        <v>10029 Regional Councillor, Ward 1</v>
      </c>
      <c r="N1505" s="6" t="str">
        <f t="shared" si="95"/>
        <v>10029 Regional Councillor, Ward 1</v>
      </c>
      <c r="O1505" s="15">
        <f>IF(I1505&lt;&gt;FALSE,VLOOKUP(H1505,internet_municipalities!$B$2:$W$226,22,FALSE),"NO INTERNET")</f>
        <v>66238</v>
      </c>
      <c r="P1505" s="16" t="str">
        <f t="shared" si="96"/>
        <v>Lost</v>
      </c>
    </row>
    <row r="1506" spans="1:16" x14ac:dyDescent="0.2">
      <c r="A1506">
        <v>10029</v>
      </c>
      <c r="B1506" t="b">
        <v>0</v>
      </c>
      <c r="C1506" t="s">
        <v>1456</v>
      </c>
      <c r="D1506" t="s">
        <v>1506</v>
      </c>
      <c r="E1506">
        <v>962</v>
      </c>
      <c r="F1506" t="s">
        <v>1460</v>
      </c>
      <c r="G1506" t="b">
        <v>0</v>
      </c>
      <c r="H1506" t="str">
        <f>VLOOKUP(A1506,all_municipalities!$A$2:$M$445,2,FALSE)</f>
        <v>Ajax, Town of</v>
      </c>
      <c r="I1506" t="b">
        <f>VLOOKUP(A1506,all_municipalities!$A$2:$M$445,9,FALSE)</f>
        <v>1</v>
      </c>
      <c r="J1506" t="b">
        <f>VLOOKUP(A1506,all_municipalities!$A$2:$M$445,13, FALSE)</f>
        <v>1</v>
      </c>
      <c r="K1506" t="str">
        <f t="shared" si="93"/>
        <v>NONE</v>
      </c>
      <c r="L1506">
        <v>2</v>
      </c>
      <c r="M1506" t="str">
        <f t="shared" si="94"/>
        <v>10029 Councillor, Ward 1</v>
      </c>
      <c r="N1506" s="6" t="str">
        <f t="shared" si="95"/>
        <v>10029 Councillor, Ward 1</v>
      </c>
      <c r="O1506" s="15">
        <f>IF(I1506&lt;&gt;FALSE,VLOOKUP(H1506,internet_municipalities!$B$2:$W$226,22,FALSE),"NO INTERNET")</f>
        <v>66238</v>
      </c>
      <c r="P1506" s="16" t="str">
        <f t="shared" si="96"/>
        <v>Lost</v>
      </c>
    </row>
    <row r="1507" spans="1:16" x14ac:dyDescent="0.2">
      <c r="A1507">
        <v>10029</v>
      </c>
      <c r="B1507" t="b">
        <v>0</v>
      </c>
      <c r="C1507" t="s">
        <v>1456</v>
      </c>
      <c r="D1507" t="s">
        <v>1507</v>
      </c>
      <c r="E1507">
        <v>861</v>
      </c>
      <c r="F1507" t="s">
        <v>1460</v>
      </c>
      <c r="G1507" t="b">
        <v>0</v>
      </c>
      <c r="H1507" t="str">
        <f>VLOOKUP(A1507,all_municipalities!$A$2:$M$445,2,FALSE)</f>
        <v>Ajax, Town of</v>
      </c>
      <c r="I1507" t="b">
        <f>VLOOKUP(A1507,all_municipalities!$A$2:$M$445,9,FALSE)</f>
        <v>1</v>
      </c>
      <c r="J1507" t="b">
        <f>VLOOKUP(A1507,all_municipalities!$A$2:$M$445,13, FALSE)</f>
        <v>1</v>
      </c>
      <c r="K1507" t="str">
        <f t="shared" si="93"/>
        <v>NONE</v>
      </c>
      <c r="L1507">
        <v>2</v>
      </c>
      <c r="M1507" t="str">
        <f t="shared" si="94"/>
        <v>10029 Councillor, Ward 1</v>
      </c>
      <c r="N1507" s="6" t="str">
        <f t="shared" si="95"/>
        <v>10029 Councillor, Ward 1</v>
      </c>
      <c r="O1507" s="15">
        <f>IF(I1507&lt;&gt;FALSE,VLOOKUP(H1507,internet_municipalities!$B$2:$W$226,22,FALSE),"NO INTERNET")</f>
        <v>66238</v>
      </c>
      <c r="P1507" s="16" t="str">
        <f t="shared" si="96"/>
        <v>Lost</v>
      </c>
    </row>
    <row r="1508" spans="1:16" x14ac:dyDescent="0.2">
      <c r="A1508">
        <v>10029</v>
      </c>
      <c r="B1508" t="b">
        <v>0</v>
      </c>
      <c r="C1508" t="s">
        <v>1500</v>
      </c>
      <c r="D1508" t="s">
        <v>1508</v>
      </c>
      <c r="E1508">
        <v>995</v>
      </c>
      <c r="F1508" t="s">
        <v>1460</v>
      </c>
      <c r="G1508" t="b">
        <v>0</v>
      </c>
      <c r="H1508" t="str">
        <f>VLOOKUP(A1508,all_municipalities!$A$2:$M$445,2,FALSE)</f>
        <v>Ajax, Town of</v>
      </c>
      <c r="I1508" t="b">
        <f>VLOOKUP(A1508,all_municipalities!$A$2:$M$445,9,FALSE)</f>
        <v>1</v>
      </c>
      <c r="J1508" t="b">
        <f>VLOOKUP(A1508,all_municipalities!$A$2:$M$445,13, FALSE)</f>
        <v>1</v>
      </c>
      <c r="K1508" t="str">
        <f t="shared" si="93"/>
        <v>NONE</v>
      </c>
      <c r="L1508">
        <v>2</v>
      </c>
      <c r="M1508" t="str">
        <f t="shared" si="94"/>
        <v>10029 Regional Councillor, Ward 2</v>
      </c>
      <c r="N1508" s="6" t="str">
        <f t="shared" si="95"/>
        <v>10029 Regional Councillor, Ward 2</v>
      </c>
      <c r="O1508" s="15">
        <f>IF(I1508&lt;&gt;FALSE,VLOOKUP(H1508,internet_municipalities!$B$2:$W$226,22,FALSE),"NO INTERNET")</f>
        <v>66238</v>
      </c>
      <c r="P1508" s="16" t="str">
        <f t="shared" si="96"/>
        <v>Lost</v>
      </c>
    </row>
    <row r="1509" spans="1:16" x14ac:dyDescent="0.2">
      <c r="A1509">
        <v>10029</v>
      </c>
      <c r="B1509" t="b">
        <v>0</v>
      </c>
      <c r="C1509" t="s">
        <v>1500</v>
      </c>
      <c r="D1509" t="s">
        <v>1509</v>
      </c>
      <c r="E1509">
        <v>1156</v>
      </c>
      <c r="F1509" t="s">
        <v>1460</v>
      </c>
      <c r="G1509" t="b">
        <v>0</v>
      </c>
      <c r="H1509" t="str">
        <f>VLOOKUP(A1509,all_municipalities!$A$2:$M$445,2,FALSE)</f>
        <v>Ajax, Town of</v>
      </c>
      <c r="I1509" t="b">
        <f>VLOOKUP(A1509,all_municipalities!$A$2:$M$445,9,FALSE)</f>
        <v>1</v>
      </c>
      <c r="J1509" t="b">
        <f>VLOOKUP(A1509,all_municipalities!$A$2:$M$445,13, FALSE)</f>
        <v>1</v>
      </c>
      <c r="K1509" t="str">
        <f t="shared" si="93"/>
        <v>NONE</v>
      </c>
      <c r="L1509">
        <v>2</v>
      </c>
      <c r="M1509" t="str">
        <f t="shared" si="94"/>
        <v>10029 Regional Councillor, Ward 2</v>
      </c>
      <c r="N1509" s="6" t="str">
        <f t="shared" si="95"/>
        <v>10029 Regional Councillor, Ward 2</v>
      </c>
      <c r="O1509" s="15">
        <f>IF(I1509&lt;&gt;FALSE,VLOOKUP(H1509,internet_municipalities!$B$2:$W$226,22,FALSE),"NO INTERNET")</f>
        <v>66238</v>
      </c>
      <c r="P1509" s="16" t="str">
        <f t="shared" si="96"/>
        <v>Lost</v>
      </c>
    </row>
    <row r="1510" spans="1:16" x14ac:dyDescent="0.2">
      <c r="A1510">
        <v>10029</v>
      </c>
      <c r="B1510" t="b">
        <v>0</v>
      </c>
      <c r="C1510" t="s">
        <v>1453</v>
      </c>
      <c r="D1510" t="s">
        <v>1510</v>
      </c>
      <c r="E1510">
        <v>215</v>
      </c>
      <c r="F1510" t="s">
        <v>1460</v>
      </c>
      <c r="G1510" t="b">
        <v>0</v>
      </c>
      <c r="H1510" t="str">
        <f>VLOOKUP(A1510,all_municipalities!$A$2:$M$445,2,FALSE)</f>
        <v>Ajax, Town of</v>
      </c>
      <c r="I1510" t="b">
        <f>VLOOKUP(A1510,all_municipalities!$A$2:$M$445,9,FALSE)</f>
        <v>1</v>
      </c>
      <c r="J1510" t="b">
        <f>VLOOKUP(A1510,all_municipalities!$A$2:$M$445,13, FALSE)</f>
        <v>1</v>
      </c>
      <c r="K1510" t="str">
        <f t="shared" si="93"/>
        <v>NONE</v>
      </c>
      <c r="L1510">
        <v>2</v>
      </c>
      <c r="M1510" t="str">
        <f t="shared" si="94"/>
        <v>10029 Councillor, Ward 2</v>
      </c>
      <c r="N1510" s="6" t="str">
        <f t="shared" si="95"/>
        <v>10029 Councillor, Ward 2</v>
      </c>
      <c r="O1510" s="15">
        <f>IF(I1510&lt;&gt;FALSE,VLOOKUP(H1510,internet_municipalities!$B$2:$W$226,22,FALSE),"NO INTERNET")</f>
        <v>66238</v>
      </c>
      <c r="P1510" s="16" t="str">
        <f t="shared" si="96"/>
        <v>Lost</v>
      </c>
    </row>
    <row r="1511" spans="1:16" x14ac:dyDescent="0.2">
      <c r="A1511">
        <v>10029</v>
      </c>
      <c r="B1511" t="b">
        <v>0</v>
      </c>
      <c r="C1511" t="s">
        <v>1453</v>
      </c>
      <c r="D1511" t="s">
        <v>1511</v>
      </c>
      <c r="E1511">
        <v>986</v>
      </c>
      <c r="F1511" t="s">
        <v>1460</v>
      </c>
      <c r="G1511" t="b">
        <v>0</v>
      </c>
      <c r="H1511" t="str">
        <f>VLOOKUP(A1511,all_municipalities!$A$2:$M$445,2,FALSE)</f>
        <v>Ajax, Town of</v>
      </c>
      <c r="I1511" t="b">
        <f>VLOOKUP(A1511,all_municipalities!$A$2:$M$445,9,FALSE)</f>
        <v>1</v>
      </c>
      <c r="J1511" t="b">
        <f>VLOOKUP(A1511,all_municipalities!$A$2:$M$445,13, FALSE)</f>
        <v>1</v>
      </c>
      <c r="K1511" t="str">
        <f t="shared" si="93"/>
        <v>NONE</v>
      </c>
      <c r="L1511">
        <v>2</v>
      </c>
      <c r="M1511" t="str">
        <f t="shared" si="94"/>
        <v>10029 Councillor, Ward 2</v>
      </c>
      <c r="N1511" s="6" t="str">
        <f t="shared" si="95"/>
        <v>10029 Councillor, Ward 2</v>
      </c>
      <c r="O1511" s="15">
        <f>IF(I1511&lt;&gt;FALSE,VLOOKUP(H1511,internet_municipalities!$B$2:$W$226,22,FALSE),"NO INTERNET")</f>
        <v>66238</v>
      </c>
      <c r="P1511" s="16" t="str">
        <f t="shared" si="96"/>
        <v>Lost</v>
      </c>
    </row>
    <row r="1512" spans="1:16" x14ac:dyDescent="0.2">
      <c r="A1512">
        <v>10029</v>
      </c>
      <c r="B1512" t="b">
        <v>0</v>
      </c>
      <c r="C1512" t="s">
        <v>1453</v>
      </c>
      <c r="D1512" t="s">
        <v>1512</v>
      </c>
      <c r="E1512">
        <v>1634</v>
      </c>
      <c r="F1512" t="s">
        <v>1460</v>
      </c>
      <c r="G1512" t="b">
        <v>0</v>
      </c>
      <c r="H1512" t="str">
        <f>VLOOKUP(A1512,all_municipalities!$A$2:$M$445,2,FALSE)</f>
        <v>Ajax, Town of</v>
      </c>
      <c r="I1512" t="b">
        <f>VLOOKUP(A1512,all_municipalities!$A$2:$M$445,9,FALSE)</f>
        <v>1</v>
      </c>
      <c r="J1512" t="b">
        <f>VLOOKUP(A1512,all_municipalities!$A$2:$M$445,13, FALSE)</f>
        <v>1</v>
      </c>
      <c r="K1512" t="str">
        <f t="shared" si="93"/>
        <v>NONE</v>
      </c>
      <c r="L1512">
        <v>2</v>
      </c>
      <c r="M1512" t="str">
        <f t="shared" si="94"/>
        <v>10029 Councillor, Ward 2</v>
      </c>
      <c r="N1512" s="6" t="str">
        <f t="shared" si="95"/>
        <v>10029 Councillor, Ward 2</v>
      </c>
      <c r="O1512" s="15">
        <f>IF(I1512&lt;&gt;FALSE,VLOOKUP(H1512,internet_municipalities!$B$2:$W$226,22,FALSE),"NO INTERNET")</f>
        <v>66238</v>
      </c>
      <c r="P1512" s="16" t="str">
        <f t="shared" si="96"/>
        <v>Lost</v>
      </c>
    </row>
    <row r="1513" spans="1:16" x14ac:dyDescent="0.2">
      <c r="A1513">
        <v>10029</v>
      </c>
      <c r="B1513" t="b">
        <v>0</v>
      </c>
      <c r="C1513" t="s">
        <v>1453</v>
      </c>
      <c r="D1513" t="s">
        <v>1513</v>
      </c>
      <c r="E1513">
        <v>838</v>
      </c>
      <c r="F1513" t="s">
        <v>1460</v>
      </c>
      <c r="G1513" t="b">
        <v>0</v>
      </c>
      <c r="H1513" t="str">
        <f>VLOOKUP(A1513,all_municipalities!$A$2:$M$445,2,FALSE)</f>
        <v>Ajax, Town of</v>
      </c>
      <c r="I1513" t="b">
        <f>VLOOKUP(A1513,all_municipalities!$A$2:$M$445,9,FALSE)</f>
        <v>1</v>
      </c>
      <c r="J1513" t="b">
        <f>VLOOKUP(A1513,all_municipalities!$A$2:$M$445,13, FALSE)</f>
        <v>1</v>
      </c>
      <c r="K1513" t="str">
        <f t="shared" si="93"/>
        <v>NONE</v>
      </c>
      <c r="L1513">
        <v>2</v>
      </c>
      <c r="M1513" t="str">
        <f t="shared" si="94"/>
        <v>10029 Councillor, Ward 2</v>
      </c>
      <c r="N1513" s="6" t="str">
        <f t="shared" si="95"/>
        <v>10029 Councillor, Ward 2</v>
      </c>
      <c r="O1513" s="15">
        <f>IF(I1513&lt;&gt;FALSE,VLOOKUP(H1513,internet_municipalities!$B$2:$W$226,22,FALSE),"NO INTERNET")</f>
        <v>66238</v>
      </c>
      <c r="P1513" s="16" t="str">
        <f t="shared" si="96"/>
        <v>Lost</v>
      </c>
    </row>
    <row r="1514" spans="1:16" x14ac:dyDescent="0.2">
      <c r="A1514">
        <v>10029</v>
      </c>
      <c r="B1514" t="b">
        <v>0</v>
      </c>
      <c r="C1514" t="s">
        <v>1497</v>
      </c>
      <c r="D1514" t="s">
        <v>1514</v>
      </c>
      <c r="E1514">
        <v>1811</v>
      </c>
      <c r="F1514" t="s">
        <v>1460</v>
      </c>
      <c r="G1514" t="b">
        <v>0</v>
      </c>
      <c r="H1514" t="str">
        <f>VLOOKUP(A1514,all_municipalities!$A$2:$M$445,2,FALSE)</f>
        <v>Ajax, Town of</v>
      </c>
      <c r="I1514" t="b">
        <f>VLOOKUP(A1514,all_municipalities!$A$2:$M$445,9,FALSE)</f>
        <v>1</v>
      </c>
      <c r="J1514" t="b">
        <f>VLOOKUP(A1514,all_municipalities!$A$2:$M$445,13, FALSE)</f>
        <v>1</v>
      </c>
      <c r="K1514" t="str">
        <f t="shared" si="93"/>
        <v>NONE</v>
      </c>
      <c r="L1514">
        <v>2</v>
      </c>
      <c r="M1514" t="str">
        <f t="shared" si="94"/>
        <v>10029 Regional Councillor, Ward 3</v>
      </c>
      <c r="N1514" s="6" t="str">
        <f t="shared" si="95"/>
        <v>10029 Regional Councillor, Ward 3</v>
      </c>
      <c r="O1514" s="15">
        <f>IF(I1514&lt;&gt;FALSE,VLOOKUP(H1514,internet_municipalities!$B$2:$W$226,22,FALSE),"NO INTERNET")</f>
        <v>66238</v>
      </c>
      <c r="P1514" s="16" t="str">
        <f t="shared" si="96"/>
        <v>Lost</v>
      </c>
    </row>
    <row r="1515" spans="1:16" x14ac:dyDescent="0.2">
      <c r="A1515">
        <v>10029</v>
      </c>
      <c r="B1515" t="b">
        <v>0</v>
      </c>
      <c r="C1515" t="s">
        <v>1475</v>
      </c>
      <c r="D1515" t="s">
        <v>1515</v>
      </c>
      <c r="E1515">
        <v>824</v>
      </c>
      <c r="F1515" t="s">
        <v>1460</v>
      </c>
      <c r="G1515" t="b">
        <v>0</v>
      </c>
      <c r="H1515" t="str">
        <f>VLOOKUP(A1515,all_municipalities!$A$2:$M$445,2,FALSE)</f>
        <v>Ajax, Town of</v>
      </c>
      <c r="I1515" t="b">
        <f>VLOOKUP(A1515,all_municipalities!$A$2:$M$445,9,FALSE)</f>
        <v>1</v>
      </c>
      <c r="J1515" t="b">
        <f>VLOOKUP(A1515,all_municipalities!$A$2:$M$445,13, FALSE)</f>
        <v>1</v>
      </c>
      <c r="K1515" t="str">
        <f t="shared" si="93"/>
        <v>NONE</v>
      </c>
      <c r="L1515">
        <v>2</v>
      </c>
      <c r="M1515" t="str">
        <f t="shared" si="94"/>
        <v>10029 Councillor, Ward 3</v>
      </c>
      <c r="N1515" s="6" t="str">
        <f t="shared" si="95"/>
        <v>10029 Councillor, Ward 3</v>
      </c>
      <c r="O1515" s="15">
        <f>IF(I1515&lt;&gt;FALSE,VLOOKUP(H1515,internet_municipalities!$B$2:$W$226,22,FALSE),"NO INTERNET")</f>
        <v>66238</v>
      </c>
      <c r="P1515" s="16" t="str">
        <f t="shared" si="96"/>
        <v>Lost</v>
      </c>
    </row>
    <row r="1516" spans="1:16" x14ac:dyDescent="0.2">
      <c r="A1516">
        <v>10627</v>
      </c>
      <c r="B1516" t="b">
        <v>1</v>
      </c>
      <c r="C1516" t="s">
        <v>1453</v>
      </c>
      <c r="D1516" t="s">
        <v>1520</v>
      </c>
      <c r="E1516">
        <v>1121</v>
      </c>
      <c r="F1516">
        <v>369</v>
      </c>
      <c r="G1516" t="b">
        <v>0</v>
      </c>
      <c r="H1516" t="str">
        <f>VLOOKUP(A1516,all_municipalities!$A$2:$M$445,2,FALSE)</f>
        <v>Alfred and Plantagenet, Township of</v>
      </c>
      <c r="I1516" t="b">
        <f>VLOOKUP(A1516,all_municipalities!$A$2:$M$445,9,FALSE)</f>
        <v>1</v>
      </c>
      <c r="J1516" t="b">
        <f>VLOOKUP(A1516,all_municipalities!$A$2:$M$445,13, FALSE)</f>
        <v>1</v>
      </c>
      <c r="K1516" t="str">
        <f t="shared" si="93"/>
        <v>LOW</v>
      </c>
      <c r="L1516">
        <v>2</v>
      </c>
      <c r="M1516" t="str">
        <f t="shared" si="94"/>
        <v>10627 Councillor, Ward 2</v>
      </c>
      <c r="N1516" s="6" t="str">
        <f t="shared" si="95"/>
        <v>10627 Councillor, Ward 2</v>
      </c>
      <c r="O1516" s="15">
        <f>IF(I1516&lt;&gt;FALSE,VLOOKUP(H1516,internet_municipalities!$B$2:$W$226,22,FALSE),"NO INTERNET")</f>
        <v>4993</v>
      </c>
      <c r="P1516" s="16">
        <f t="shared" si="96"/>
        <v>7.3903464850791106E-2</v>
      </c>
    </row>
    <row r="1517" spans="1:16" x14ac:dyDescent="0.2">
      <c r="A1517">
        <v>10627</v>
      </c>
      <c r="B1517" t="b">
        <v>1</v>
      </c>
      <c r="C1517" t="s">
        <v>1453</v>
      </c>
      <c r="D1517" t="s">
        <v>1521</v>
      </c>
      <c r="E1517">
        <v>1153</v>
      </c>
      <c r="F1517">
        <v>401</v>
      </c>
      <c r="G1517" t="b">
        <v>0</v>
      </c>
      <c r="H1517" t="str">
        <f>VLOOKUP(A1517,all_municipalities!$A$2:$M$445,2,FALSE)</f>
        <v>Alfred and Plantagenet, Township of</v>
      </c>
      <c r="I1517" t="b">
        <f>VLOOKUP(A1517,all_municipalities!$A$2:$M$445,9,FALSE)</f>
        <v>1</v>
      </c>
      <c r="J1517" t="b">
        <f>VLOOKUP(A1517,all_municipalities!$A$2:$M$445,13, FALSE)</f>
        <v>1</v>
      </c>
      <c r="K1517" t="str">
        <f t="shared" si="93"/>
        <v>LOW</v>
      </c>
      <c r="L1517">
        <v>2</v>
      </c>
      <c r="M1517" t="str">
        <f t="shared" si="94"/>
        <v>10627 Councillor, Ward 2</v>
      </c>
      <c r="N1517" s="6" t="str">
        <f t="shared" si="95"/>
        <v>10627 Councillor, Ward 2</v>
      </c>
      <c r="O1517" s="15">
        <f>IF(I1517&lt;&gt;FALSE,VLOOKUP(H1517,internet_municipalities!$B$2:$W$226,22,FALSE),"NO INTERNET")</f>
        <v>4993</v>
      </c>
      <c r="P1517" s="16">
        <f t="shared" si="96"/>
        <v>8.0312437412377327E-2</v>
      </c>
    </row>
    <row r="1518" spans="1:16" x14ac:dyDescent="0.2">
      <c r="A1518">
        <v>10627</v>
      </c>
      <c r="B1518" t="b">
        <v>1</v>
      </c>
      <c r="C1518" t="s">
        <v>1456</v>
      </c>
      <c r="D1518" t="s">
        <v>1522</v>
      </c>
      <c r="E1518" t="s">
        <v>461</v>
      </c>
      <c r="F1518" t="s">
        <v>461</v>
      </c>
      <c r="G1518" t="b">
        <v>0</v>
      </c>
      <c r="H1518" t="str">
        <f>VLOOKUP(A1518,all_municipalities!$A$2:$M$445,2,FALSE)</f>
        <v>Alfred and Plantagenet, Township of</v>
      </c>
      <c r="I1518" t="b">
        <f>VLOOKUP(A1518,all_municipalities!$A$2:$M$445,9,FALSE)</f>
        <v>1</v>
      </c>
      <c r="J1518" t="b">
        <f>VLOOKUP(A1518,all_municipalities!$A$2:$M$445,13, FALSE)</f>
        <v>1</v>
      </c>
      <c r="K1518" t="str">
        <f t="shared" si="93"/>
        <v>NONE</v>
      </c>
      <c r="L1518">
        <v>2</v>
      </c>
      <c r="M1518" t="str">
        <f t="shared" si="94"/>
        <v>10627 Councillor, Ward 1</v>
      </c>
      <c r="N1518" s="6" t="str">
        <f t="shared" si="95"/>
        <v>10627 Councillor, Ward 1</v>
      </c>
      <c r="O1518" s="15">
        <f>IF(I1518&lt;&gt;FALSE,VLOOKUP(H1518,internet_municipalities!$B$2:$W$226,22,FALSE),"NO INTERNET")</f>
        <v>4993</v>
      </c>
      <c r="P1518" s="16" t="str">
        <f t="shared" si="96"/>
        <v>Acclaimed</v>
      </c>
    </row>
    <row r="1519" spans="1:16" x14ac:dyDescent="0.2">
      <c r="A1519">
        <v>10627</v>
      </c>
      <c r="B1519" t="b">
        <v>1</v>
      </c>
      <c r="C1519" t="s">
        <v>1456</v>
      </c>
      <c r="D1519" t="s">
        <v>1523</v>
      </c>
      <c r="E1519" t="s">
        <v>461</v>
      </c>
      <c r="F1519" t="s">
        <v>461</v>
      </c>
      <c r="G1519" t="b">
        <v>0</v>
      </c>
      <c r="H1519" t="str">
        <f>VLOOKUP(A1519,all_municipalities!$A$2:$M$445,2,FALSE)</f>
        <v>Alfred and Plantagenet, Township of</v>
      </c>
      <c r="I1519" t="b">
        <f>VLOOKUP(A1519,all_municipalities!$A$2:$M$445,9,FALSE)</f>
        <v>1</v>
      </c>
      <c r="J1519" t="b">
        <f>VLOOKUP(A1519,all_municipalities!$A$2:$M$445,13, FALSE)</f>
        <v>1</v>
      </c>
      <c r="K1519" t="str">
        <f t="shared" si="93"/>
        <v>NONE</v>
      </c>
      <c r="L1519">
        <v>2</v>
      </c>
      <c r="M1519" t="str">
        <f t="shared" si="94"/>
        <v>10627 Councillor, Ward 1</v>
      </c>
      <c r="N1519" s="6" t="str">
        <f t="shared" si="95"/>
        <v>10627 Councillor, Ward 1</v>
      </c>
      <c r="O1519" s="15">
        <f>IF(I1519&lt;&gt;FALSE,VLOOKUP(H1519,internet_municipalities!$B$2:$W$226,22,FALSE),"NO INTERNET")</f>
        <v>4993</v>
      </c>
      <c r="P1519" s="16" t="str">
        <f t="shared" si="96"/>
        <v>Acclaimed</v>
      </c>
    </row>
    <row r="1520" spans="1:16" x14ac:dyDescent="0.2">
      <c r="A1520">
        <v>10627</v>
      </c>
      <c r="B1520" t="b">
        <v>0</v>
      </c>
      <c r="C1520" t="s">
        <v>1453</v>
      </c>
      <c r="D1520" t="s">
        <v>1524</v>
      </c>
      <c r="E1520">
        <v>752</v>
      </c>
      <c r="F1520" t="s">
        <v>1460</v>
      </c>
      <c r="G1520" t="b">
        <v>0</v>
      </c>
      <c r="H1520" t="str">
        <f>VLOOKUP(A1520,all_municipalities!$A$2:$M$445,2,FALSE)</f>
        <v>Alfred and Plantagenet, Township of</v>
      </c>
      <c r="I1520" t="b">
        <f>VLOOKUP(A1520,all_municipalities!$A$2:$M$445,9,FALSE)</f>
        <v>1</v>
      </c>
      <c r="J1520" t="b">
        <f>VLOOKUP(A1520,all_municipalities!$A$2:$M$445,13, FALSE)</f>
        <v>1</v>
      </c>
      <c r="K1520" t="str">
        <f t="shared" si="93"/>
        <v>NONE</v>
      </c>
      <c r="L1520">
        <v>2</v>
      </c>
      <c r="M1520" t="str">
        <f t="shared" si="94"/>
        <v>10627 Councillor, Ward 2</v>
      </c>
      <c r="N1520" s="6" t="str">
        <f t="shared" si="95"/>
        <v>10627 Councillor, Ward 2</v>
      </c>
      <c r="O1520" s="15">
        <f>IF(I1520&lt;&gt;FALSE,VLOOKUP(H1520,internet_municipalities!$B$2:$W$226,22,FALSE),"NO INTERNET")</f>
        <v>4993</v>
      </c>
      <c r="P1520" s="16" t="str">
        <f t="shared" si="96"/>
        <v>Lost</v>
      </c>
    </row>
    <row r="1521" spans="1:16" x14ac:dyDescent="0.2">
      <c r="A1521">
        <v>19400</v>
      </c>
      <c r="B1521" t="b">
        <v>1</v>
      </c>
      <c r="C1521" t="s">
        <v>1475</v>
      </c>
      <c r="D1521" t="s">
        <v>1525</v>
      </c>
      <c r="E1521" t="s">
        <v>461</v>
      </c>
      <c r="F1521" t="s">
        <v>461</v>
      </c>
      <c r="G1521" t="b">
        <v>0</v>
      </c>
      <c r="H1521" t="str">
        <f>VLOOKUP(A1521,all_municipalities!$A$2:$M$445,2,FALSE)</f>
        <v>Algonquin Highlands, Township of</v>
      </c>
      <c r="I1521" t="b">
        <f>VLOOKUP(A1521,all_municipalities!$A$2:$M$445,9,FALSE)</f>
        <v>1</v>
      </c>
      <c r="J1521" t="b">
        <f>VLOOKUP(A1521,all_municipalities!$A$2:$M$445,13, FALSE)</f>
        <v>1</v>
      </c>
      <c r="K1521" t="str">
        <f t="shared" si="93"/>
        <v>NONE</v>
      </c>
      <c r="L1521">
        <v>2</v>
      </c>
      <c r="M1521" t="str">
        <f t="shared" si="94"/>
        <v>19400 Councillor, Ward 3</v>
      </c>
      <c r="N1521" s="6" t="str">
        <f t="shared" si="95"/>
        <v>19400 Councillor, Ward 3</v>
      </c>
      <c r="O1521" s="15">
        <f>IF(I1521&lt;&gt;FALSE,VLOOKUP(H1521,internet_municipalities!$B$2:$W$226,22,FALSE),"NO INTERNET")</f>
        <v>5633</v>
      </c>
      <c r="P1521" s="16" t="str">
        <f t="shared" si="96"/>
        <v>Acclaimed</v>
      </c>
    </row>
    <row r="1522" spans="1:16" x14ac:dyDescent="0.2">
      <c r="A1522">
        <v>19400</v>
      </c>
      <c r="B1522" t="b">
        <v>1</v>
      </c>
      <c r="C1522" t="s">
        <v>1453</v>
      </c>
      <c r="D1522" t="s">
        <v>1526</v>
      </c>
      <c r="E1522">
        <v>930</v>
      </c>
      <c r="F1522">
        <v>369</v>
      </c>
      <c r="G1522" t="b">
        <v>0</v>
      </c>
      <c r="H1522" t="str">
        <f>VLOOKUP(A1522,all_municipalities!$A$2:$M$445,2,FALSE)</f>
        <v>Algonquin Highlands, Township of</v>
      </c>
      <c r="I1522" t="b">
        <f>VLOOKUP(A1522,all_municipalities!$A$2:$M$445,9,FALSE)</f>
        <v>1</v>
      </c>
      <c r="J1522" t="b">
        <f>VLOOKUP(A1522,all_municipalities!$A$2:$M$445,13, FALSE)</f>
        <v>1</v>
      </c>
      <c r="K1522" t="str">
        <f t="shared" si="93"/>
        <v>LOW</v>
      </c>
      <c r="L1522">
        <v>2</v>
      </c>
      <c r="M1522" t="str">
        <f t="shared" si="94"/>
        <v>19400 Councillor, Ward 2</v>
      </c>
      <c r="N1522" s="6" t="str">
        <f t="shared" si="95"/>
        <v>19400 Councillor, Ward 2</v>
      </c>
      <c r="O1522" s="15">
        <f>IF(I1522&lt;&gt;FALSE,VLOOKUP(H1522,internet_municipalities!$B$2:$W$226,22,FALSE),"NO INTERNET")</f>
        <v>5633</v>
      </c>
      <c r="P1522" s="16">
        <f t="shared" si="96"/>
        <v>6.5506834723948165E-2</v>
      </c>
    </row>
    <row r="1523" spans="1:16" x14ac:dyDescent="0.2">
      <c r="A1523">
        <v>19400</v>
      </c>
      <c r="B1523" t="b">
        <v>1</v>
      </c>
      <c r="C1523" t="s">
        <v>1453</v>
      </c>
      <c r="D1523" t="s">
        <v>1527</v>
      </c>
      <c r="E1523">
        <v>798</v>
      </c>
      <c r="F1523">
        <v>237</v>
      </c>
      <c r="G1523" t="b">
        <v>0</v>
      </c>
      <c r="H1523" t="str">
        <f>VLOOKUP(A1523,all_municipalities!$A$2:$M$445,2,FALSE)</f>
        <v>Algonquin Highlands, Township of</v>
      </c>
      <c r="I1523" t="b">
        <f>VLOOKUP(A1523,all_municipalities!$A$2:$M$445,9,FALSE)</f>
        <v>1</v>
      </c>
      <c r="J1523" t="b">
        <f>VLOOKUP(A1523,all_municipalities!$A$2:$M$445,13, FALSE)</f>
        <v>1</v>
      </c>
      <c r="K1523" t="str">
        <f t="shared" si="93"/>
        <v>LOW</v>
      </c>
      <c r="L1523">
        <v>2</v>
      </c>
      <c r="M1523" t="str">
        <f t="shared" si="94"/>
        <v>19400 Councillor, Ward 2</v>
      </c>
      <c r="N1523" s="6" t="str">
        <f t="shared" si="95"/>
        <v>19400 Councillor, Ward 2</v>
      </c>
      <c r="O1523" s="15">
        <f>IF(I1523&lt;&gt;FALSE,VLOOKUP(H1523,internet_municipalities!$B$2:$W$226,22,FALSE),"NO INTERNET")</f>
        <v>5633</v>
      </c>
      <c r="P1523" s="16">
        <f t="shared" si="96"/>
        <v>4.2073495473104919E-2</v>
      </c>
    </row>
    <row r="1524" spans="1:16" x14ac:dyDescent="0.2">
      <c r="A1524">
        <v>19400</v>
      </c>
      <c r="B1524" t="b">
        <v>1</v>
      </c>
      <c r="C1524" t="s">
        <v>1456</v>
      </c>
      <c r="D1524" t="s">
        <v>1528</v>
      </c>
      <c r="E1524" t="s">
        <v>461</v>
      </c>
      <c r="F1524" t="s">
        <v>461</v>
      </c>
      <c r="G1524" t="b">
        <v>0</v>
      </c>
      <c r="H1524" t="str">
        <f>VLOOKUP(A1524,all_municipalities!$A$2:$M$445,2,FALSE)</f>
        <v>Algonquin Highlands, Township of</v>
      </c>
      <c r="I1524" t="b">
        <f>VLOOKUP(A1524,all_municipalities!$A$2:$M$445,9,FALSE)</f>
        <v>1</v>
      </c>
      <c r="J1524" t="b">
        <f>VLOOKUP(A1524,all_municipalities!$A$2:$M$445,13, FALSE)</f>
        <v>1</v>
      </c>
      <c r="K1524" t="str">
        <f t="shared" si="93"/>
        <v>NONE</v>
      </c>
      <c r="L1524">
        <v>2</v>
      </c>
      <c r="M1524" t="str">
        <f t="shared" si="94"/>
        <v>19400 Councillor, Ward 1</v>
      </c>
      <c r="N1524" s="6" t="str">
        <f t="shared" si="95"/>
        <v>19400 Councillor, Ward 1</v>
      </c>
      <c r="O1524" s="15">
        <f>IF(I1524&lt;&gt;FALSE,VLOOKUP(H1524,internet_municipalities!$B$2:$W$226,22,FALSE),"NO INTERNET")</f>
        <v>5633</v>
      </c>
      <c r="P1524" s="16" t="str">
        <f t="shared" si="96"/>
        <v>Acclaimed</v>
      </c>
    </row>
    <row r="1525" spans="1:16" x14ac:dyDescent="0.2">
      <c r="A1525">
        <v>19400</v>
      </c>
      <c r="B1525" t="b">
        <v>0</v>
      </c>
      <c r="C1525" t="s">
        <v>1453</v>
      </c>
      <c r="D1525" t="s">
        <v>1529</v>
      </c>
      <c r="E1525">
        <v>454</v>
      </c>
      <c r="F1525" t="s">
        <v>1460</v>
      </c>
      <c r="G1525" t="b">
        <v>0</v>
      </c>
      <c r="H1525" t="str">
        <f>VLOOKUP(A1525,all_municipalities!$A$2:$M$445,2,FALSE)</f>
        <v>Algonquin Highlands, Township of</v>
      </c>
      <c r="I1525" t="b">
        <f>VLOOKUP(A1525,all_municipalities!$A$2:$M$445,9,FALSE)</f>
        <v>1</v>
      </c>
      <c r="J1525" t="b">
        <f>VLOOKUP(A1525,all_municipalities!$A$2:$M$445,13, FALSE)</f>
        <v>1</v>
      </c>
      <c r="K1525" t="str">
        <f t="shared" si="93"/>
        <v>NONE</v>
      </c>
      <c r="L1525">
        <v>2</v>
      </c>
      <c r="M1525" t="str">
        <f t="shared" si="94"/>
        <v>19400 Councillor, Ward 2</v>
      </c>
      <c r="N1525" s="6" t="str">
        <f t="shared" si="95"/>
        <v>19400 Councillor, Ward 2</v>
      </c>
      <c r="O1525" s="15">
        <f>IF(I1525&lt;&gt;FALSE,VLOOKUP(H1525,internet_municipalities!$B$2:$W$226,22,FALSE),"NO INTERNET")</f>
        <v>5633</v>
      </c>
      <c r="P1525" s="16" t="str">
        <f t="shared" si="96"/>
        <v>Lost</v>
      </c>
    </row>
    <row r="1526" spans="1:16" x14ac:dyDescent="0.2">
      <c r="A1526">
        <v>19400</v>
      </c>
      <c r="B1526" t="b">
        <v>0</v>
      </c>
      <c r="C1526" t="s">
        <v>1453</v>
      </c>
      <c r="D1526" t="s">
        <v>1530</v>
      </c>
      <c r="E1526">
        <v>561</v>
      </c>
      <c r="F1526" t="s">
        <v>1460</v>
      </c>
      <c r="G1526" t="b">
        <v>0</v>
      </c>
      <c r="H1526" t="str">
        <f>VLOOKUP(A1526,all_municipalities!$A$2:$M$445,2,FALSE)</f>
        <v>Algonquin Highlands, Township of</v>
      </c>
      <c r="I1526" t="b">
        <f>VLOOKUP(A1526,all_municipalities!$A$2:$M$445,9,FALSE)</f>
        <v>1</v>
      </c>
      <c r="J1526" t="b">
        <f>VLOOKUP(A1526,all_municipalities!$A$2:$M$445,13, FALSE)</f>
        <v>1</v>
      </c>
      <c r="K1526" t="str">
        <f t="shared" si="93"/>
        <v>NONE</v>
      </c>
      <c r="L1526">
        <v>2</v>
      </c>
      <c r="M1526" t="str">
        <f t="shared" si="94"/>
        <v>19400 Councillor, Ward 2</v>
      </c>
      <c r="N1526" s="6" t="str">
        <f t="shared" si="95"/>
        <v>19400 Councillor, Ward 2</v>
      </c>
      <c r="O1526" s="15">
        <f>IF(I1526&lt;&gt;FALSE,VLOOKUP(H1526,internet_municipalities!$B$2:$W$226,22,FALSE),"NO INTERNET")</f>
        <v>5633</v>
      </c>
      <c r="P1526" s="16" t="str">
        <f t="shared" si="96"/>
        <v>Lost</v>
      </c>
    </row>
    <row r="1527" spans="1:16" x14ac:dyDescent="0.2">
      <c r="A1527">
        <v>10172</v>
      </c>
      <c r="B1527" t="b">
        <v>1</v>
      </c>
      <c r="C1527" t="s">
        <v>1479</v>
      </c>
      <c r="D1527" t="s">
        <v>2430</v>
      </c>
      <c r="E1527">
        <v>3817</v>
      </c>
      <c r="F1527">
        <v>1066</v>
      </c>
      <c r="G1527" t="b">
        <v>0</v>
      </c>
      <c r="H1527" t="str">
        <f>VLOOKUP(A1527,all_municipalities!$A$2:$M$445,2,FALSE)</f>
        <v>Cobourg, Town of</v>
      </c>
      <c r="I1527" t="b">
        <f>VLOOKUP(A1527,all_municipalities!$A$2:$M$445,9,FALSE)</f>
        <v>1</v>
      </c>
      <c r="J1527" t="b">
        <f>VLOOKUP(A1527,all_municipalities!$A$2:$M$445,13, FALSE)</f>
        <v>1</v>
      </c>
      <c r="K1527" t="str">
        <f t="shared" si="93"/>
        <v>NONE</v>
      </c>
      <c r="L1527">
        <v>2</v>
      </c>
      <c r="M1527" t="str">
        <f t="shared" si="94"/>
        <v>10172 Deputy Mayor</v>
      </c>
      <c r="N1527" s="6" t="str">
        <f t="shared" si="95"/>
        <v>10172 Deputy Mayor</v>
      </c>
      <c r="O1527" s="15">
        <f>IF(I1527&lt;&gt;FALSE,VLOOKUP(H1527,internet_municipalities!$B$2:$W$226,22,FALSE),"NO INTERNET")</f>
        <v>9980</v>
      </c>
      <c r="P1527" s="16">
        <f t="shared" si="96"/>
        <v>0.10681362725450902</v>
      </c>
    </row>
    <row r="1528" spans="1:16" x14ac:dyDescent="0.2">
      <c r="A1528">
        <v>10172</v>
      </c>
      <c r="B1528" t="b">
        <v>1</v>
      </c>
      <c r="C1528" t="s">
        <v>1463</v>
      </c>
      <c r="D1528" t="s">
        <v>2431</v>
      </c>
      <c r="E1528">
        <v>2532</v>
      </c>
      <c r="F1528">
        <v>170</v>
      </c>
      <c r="G1528" t="b">
        <v>0</v>
      </c>
      <c r="H1528" t="str">
        <f>VLOOKUP(A1528,all_municipalities!$A$2:$M$445,2,FALSE)</f>
        <v>Cobourg, Town of</v>
      </c>
      <c r="I1528" t="b">
        <f>VLOOKUP(A1528,all_municipalities!$A$2:$M$445,9,FALSE)</f>
        <v>1</v>
      </c>
      <c r="J1528" t="b">
        <f>VLOOKUP(A1528,all_municipalities!$A$2:$M$445,13, FALSE)</f>
        <v>1</v>
      </c>
      <c r="K1528" t="str">
        <f t="shared" si="93"/>
        <v>LOW</v>
      </c>
      <c r="L1528">
        <v>2</v>
      </c>
      <c r="M1528" t="str">
        <f t="shared" si="94"/>
        <v>10172 Councillor</v>
      </c>
      <c r="N1528" s="6" t="str">
        <f t="shared" si="95"/>
        <v>10172 Councillor</v>
      </c>
      <c r="O1528" s="15">
        <f>IF(I1528&lt;&gt;FALSE,VLOOKUP(H1528,internet_municipalities!$B$2:$W$226,22,FALSE),"NO INTERNET")</f>
        <v>9980</v>
      </c>
      <c r="P1528" s="16">
        <f t="shared" si="96"/>
        <v>1.7034068136272545E-2</v>
      </c>
    </row>
    <row r="1529" spans="1:16" x14ac:dyDescent="0.2">
      <c r="A1529">
        <v>10172</v>
      </c>
      <c r="B1529" t="b">
        <v>1</v>
      </c>
      <c r="C1529" t="s">
        <v>1463</v>
      </c>
      <c r="D1529" t="s">
        <v>2432</v>
      </c>
      <c r="E1529">
        <v>3260</v>
      </c>
      <c r="F1529">
        <v>898</v>
      </c>
      <c r="G1529" t="b">
        <v>0</v>
      </c>
      <c r="H1529" t="str">
        <f>VLOOKUP(A1529,all_municipalities!$A$2:$M$445,2,FALSE)</f>
        <v>Cobourg, Town of</v>
      </c>
      <c r="I1529" t="b">
        <f>VLOOKUP(A1529,all_municipalities!$A$2:$M$445,9,FALSE)</f>
        <v>1</v>
      </c>
      <c r="J1529" t="b">
        <f>VLOOKUP(A1529,all_municipalities!$A$2:$M$445,13, FALSE)</f>
        <v>1</v>
      </c>
      <c r="K1529" t="str">
        <f t="shared" si="93"/>
        <v>LOW</v>
      </c>
      <c r="L1529">
        <v>2</v>
      </c>
      <c r="M1529" t="str">
        <f t="shared" si="94"/>
        <v>10172 Councillor</v>
      </c>
      <c r="N1529" s="6" t="str">
        <f t="shared" si="95"/>
        <v>10172 Councillor</v>
      </c>
      <c r="O1529" s="15">
        <f>IF(I1529&lt;&gt;FALSE,VLOOKUP(H1529,internet_municipalities!$B$2:$W$226,22,FALSE),"NO INTERNET")</f>
        <v>9980</v>
      </c>
      <c r="P1529" s="16">
        <f t="shared" si="96"/>
        <v>8.9979959919839675E-2</v>
      </c>
    </row>
    <row r="1530" spans="1:16" x14ac:dyDescent="0.2">
      <c r="A1530">
        <v>10172</v>
      </c>
      <c r="B1530" t="b">
        <v>1</v>
      </c>
      <c r="C1530" t="s">
        <v>1463</v>
      </c>
      <c r="D1530" t="s">
        <v>2433</v>
      </c>
      <c r="E1530">
        <v>3761</v>
      </c>
      <c r="F1530">
        <v>1399</v>
      </c>
      <c r="G1530" t="b">
        <v>0</v>
      </c>
      <c r="H1530" t="str">
        <f>VLOOKUP(A1530,all_municipalities!$A$2:$M$445,2,FALSE)</f>
        <v>Cobourg, Town of</v>
      </c>
      <c r="I1530" t="b">
        <f>VLOOKUP(A1530,all_municipalities!$A$2:$M$445,9,FALSE)</f>
        <v>1</v>
      </c>
      <c r="J1530" t="b">
        <f>VLOOKUP(A1530,all_municipalities!$A$2:$M$445,13, FALSE)</f>
        <v>1</v>
      </c>
      <c r="K1530" t="str">
        <f t="shared" si="93"/>
        <v>NONE</v>
      </c>
      <c r="L1530">
        <v>2</v>
      </c>
      <c r="M1530" t="str">
        <f t="shared" si="94"/>
        <v>10172 Councillor</v>
      </c>
      <c r="N1530" s="6" t="str">
        <f t="shared" si="95"/>
        <v>10172 Councillor</v>
      </c>
      <c r="O1530" s="15">
        <f>IF(I1530&lt;&gt;FALSE,VLOOKUP(H1530,internet_municipalities!$B$2:$W$226,22,FALSE),"NO INTERNET")</f>
        <v>9980</v>
      </c>
      <c r="P1530" s="16">
        <f t="shared" si="96"/>
        <v>0.14018036072144288</v>
      </c>
    </row>
    <row r="1531" spans="1:16" x14ac:dyDescent="0.2">
      <c r="A1531">
        <v>10172</v>
      </c>
      <c r="B1531" t="b">
        <v>1</v>
      </c>
      <c r="C1531" t="s">
        <v>1463</v>
      </c>
      <c r="D1531" t="s">
        <v>2434</v>
      </c>
      <c r="E1531">
        <v>4111</v>
      </c>
      <c r="F1531">
        <v>1749</v>
      </c>
      <c r="G1531" t="b">
        <v>0</v>
      </c>
      <c r="H1531" t="str">
        <f>VLOOKUP(A1531,all_municipalities!$A$2:$M$445,2,FALSE)</f>
        <v>Cobourg, Town of</v>
      </c>
      <c r="I1531" t="b">
        <f>VLOOKUP(A1531,all_municipalities!$A$2:$M$445,9,FALSE)</f>
        <v>1</v>
      </c>
      <c r="J1531" t="b">
        <f>VLOOKUP(A1531,all_municipalities!$A$2:$M$445,13, FALSE)</f>
        <v>1</v>
      </c>
      <c r="K1531" t="str">
        <f t="shared" si="93"/>
        <v>NONE</v>
      </c>
      <c r="L1531">
        <v>2</v>
      </c>
      <c r="M1531" t="str">
        <f t="shared" si="94"/>
        <v>10172 Councillor</v>
      </c>
      <c r="N1531" s="6" t="str">
        <f t="shared" si="95"/>
        <v>10172 Councillor</v>
      </c>
      <c r="O1531" s="15">
        <f>IF(I1531&lt;&gt;FALSE,VLOOKUP(H1531,internet_municipalities!$B$2:$W$226,22,FALSE),"NO INTERNET")</f>
        <v>9980</v>
      </c>
      <c r="P1531" s="16">
        <f t="shared" si="96"/>
        <v>0.17525050100200401</v>
      </c>
    </row>
    <row r="1532" spans="1:16" x14ac:dyDescent="0.2">
      <c r="A1532">
        <v>10172</v>
      </c>
      <c r="B1532" t="b">
        <v>1</v>
      </c>
      <c r="C1532" t="s">
        <v>1463</v>
      </c>
      <c r="D1532" t="s">
        <v>2435</v>
      </c>
      <c r="E1532">
        <v>3412</v>
      </c>
      <c r="F1532">
        <v>1050</v>
      </c>
      <c r="G1532" t="b">
        <v>0</v>
      </c>
      <c r="H1532" t="str">
        <f>VLOOKUP(A1532,all_municipalities!$A$2:$M$445,2,FALSE)</f>
        <v>Cobourg, Town of</v>
      </c>
      <c r="I1532" t="b">
        <f>VLOOKUP(A1532,all_municipalities!$A$2:$M$445,9,FALSE)</f>
        <v>1</v>
      </c>
      <c r="J1532" t="b">
        <f>VLOOKUP(A1532,all_municipalities!$A$2:$M$445,13, FALSE)</f>
        <v>1</v>
      </c>
      <c r="K1532" t="str">
        <f t="shared" si="93"/>
        <v>NONE</v>
      </c>
      <c r="L1532">
        <v>2</v>
      </c>
      <c r="M1532" t="str">
        <f t="shared" si="94"/>
        <v>10172 Councillor</v>
      </c>
      <c r="N1532" s="6" t="str">
        <f t="shared" si="95"/>
        <v>10172 Councillor</v>
      </c>
      <c r="O1532" s="15">
        <f>IF(I1532&lt;&gt;FALSE,VLOOKUP(H1532,internet_municipalities!$B$2:$W$226,22,FALSE),"NO INTERNET")</f>
        <v>9980</v>
      </c>
      <c r="P1532" s="16">
        <f t="shared" si="96"/>
        <v>0.10521042084168336</v>
      </c>
    </row>
    <row r="1533" spans="1:16" x14ac:dyDescent="0.2">
      <c r="A1533">
        <v>10172</v>
      </c>
      <c r="B1533" t="b">
        <v>0</v>
      </c>
      <c r="C1533" t="s">
        <v>1463</v>
      </c>
      <c r="D1533" t="s">
        <v>2436</v>
      </c>
      <c r="E1533">
        <v>2269</v>
      </c>
      <c r="F1533" t="s">
        <v>1460</v>
      </c>
      <c r="G1533" t="b">
        <v>0</v>
      </c>
      <c r="H1533" t="str">
        <f>VLOOKUP(A1533,all_municipalities!$A$2:$M$445,2,FALSE)</f>
        <v>Cobourg, Town of</v>
      </c>
      <c r="I1533" t="b">
        <f>VLOOKUP(A1533,all_municipalities!$A$2:$M$445,9,FALSE)</f>
        <v>1</v>
      </c>
      <c r="J1533" t="b">
        <f>VLOOKUP(A1533,all_municipalities!$A$2:$M$445,13, FALSE)</f>
        <v>1</v>
      </c>
      <c r="K1533" t="str">
        <f t="shared" si="93"/>
        <v>NONE</v>
      </c>
      <c r="L1533">
        <v>2</v>
      </c>
      <c r="M1533" t="str">
        <f t="shared" si="94"/>
        <v>10172 Councillor</v>
      </c>
      <c r="N1533" s="6" t="str">
        <f t="shared" si="95"/>
        <v>10172 Councillor</v>
      </c>
      <c r="O1533" s="15">
        <f>IF(I1533&lt;&gt;FALSE,VLOOKUP(H1533,internet_municipalities!$B$2:$W$226,22,FALSE),"NO INTERNET")</f>
        <v>9980</v>
      </c>
      <c r="P1533" s="16" t="str">
        <f t="shared" si="96"/>
        <v>Lost</v>
      </c>
    </row>
    <row r="1534" spans="1:16" x14ac:dyDescent="0.2">
      <c r="A1534">
        <v>10172</v>
      </c>
      <c r="B1534" t="b">
        <v>0</v>
      </c>
      <c r="C1534" t="s">
        <v>1463</v>
      </c>
      <c r="D1534" t="s">
        <v>2437</v>
      </c>
      <c r="E1534">
        <v>1819</v>
      </c>
      <c r="F1534" t="s">
        <v>1460</v>
      </c>
      <c r="G1534" t="b">
        <v>0</v>
      </c>
      <c r="H1534" t="str">
        <f>VLOOKUP(A1534,all_municipalities!$A$2:$M$445,2,FALSE)</f>
        <v>Cobourg, Town of</v>
      </c>
      <c r="I1534" t="b">
        <f>VLOOKUP(A1534,all_municipalities!$A$2:$M$445,9,FALSE)</f>
        <v>1</v>
      </c>
      <c r="J1534" t="b">
        <f>VLOOKUP(A1534,all_municipalities!$A$2:$M$445,13, FALSE)</f>
        <v>1</v>
      </c>
      <c r="K1534" t="str">
        <f t="shared" si="93"/>
        <v>NONE</v>
      </c>
      <c r="L1534">
        <v>2</v>
      </c>
      <c r="M1534" t="str">
        <f t="shared" si="94"/>
        <v>10172 Councillor</v>
      </c>
      <c r="N1534" s="6" t="str">
        <f t="shared" si="95"/>
        <v>10172 Councillor</v>
      </c>
      <c r="O1534" s="15">
        <f>IF(I1534&lt;&gt;FALSE,VLOOKUP(H1534,internet_municipalities!$B$2:$W$226,22,FALSE),"NO INTERNET")</f>
        <v>9980</v>
      </c>
      <c r="P1534" s="16" t="str">
        <f t="shared" si="96"/>
        <v>Lost</v>
      </c>
    </row>
    <row r="1535" spans="1:16" x14ac:dyDescent="0.2">
      <c r="A1535">
        <v>10172</v>
      </c>
      <c r="B1535" t="b">
        <v>0</v>
      </c>
      <c r="C1535" t="s">
        <v>1463</v>
      </c>
      <c r="D1535" t="s">
        <v>2438</v>
      </c>
      <c r="E1535">
        <v>2362</v>
      </c>
      <c r="F1535" t="s">
        <v>1460</v>
      </c>
      <c r="G1535" t="b">
        <v>0</v>
      </c>
      <c r="H1535" t="str">
        <f>VLOOKUP(A1535,all_municipalities!$A$2:$M$445,2,FALSE)</f>
        <v>Cobourg, Town of</v>
      </c>
      <c r="I1535" t="b">
        <f>VLOOKUP(A1535,all_municipalities!$A$2:$M$445,9,FALSE)</f>
        <v>1</v>
      </c>
      <c r="J1535" t="b">
        <f>VLOOKUP(A1535,all_municipalities!$A$2:$M$445,13, FALSE)</f>
        <v>1</v>
      </c>
      <c r="K1535" t="str">
        <f t="shared" si="93"/>
        <v>NONE</v>
      </c>
      <c r="L1535">
        <v>2</v>
      </c>
      <c r="M1535" t="str">
        <f t="shared" si="94"/>
        <v>10172 Councillor</v>
      </c>
      <c r="N1535" s="6" t="str">
        <f t="shared" si="95"/>
        <v>10172 Councillor</v>
      </c>
      <c r="O1535" s="15">
        <f>IF(I1535&lt;&gt;FALSE,VLOOKUP(H1535,internet_municipalities!$B$2:$W$226,22,FALSE),"NO INTERNET")</f>
        <v>9980</v>
      </c>
      <c r="P1535" s="16" t="str">
        <f t="shared" si="96"/>
        <v>Lost</v>
      </c>
    </row>
    <row r="1536" spans="1:16" x14ac:dyDescent="0.2">
      <c r="A1536">
        <v>10172</v>
      </c>
      <c r="B1536" t="b">
        <v>0</v>
      </c>
      <c r="C1536" t="s">
        <v>1463</v>
      </c>
      <c r="D1536" t="s">
        <v>2439</v>
      </c>
      <c r="E1536">
        <v>1261</v>
      </c>
      <c r="F1536" t="s">
        <v>1460</v>
      </c>
      <c r="G1536" t="b">
        <v>0</v>
      </c>
      <c r="H1536" t="str">
        <f>VLOOKUP(A1536,all_municipalities!$A$2:$M$445,2,FALSE)</f>
        <v>Cobourg, Town of</v>
      </c>
      <c r="I1536" t="b">
        <f>VLOOKUP(A1536,all_municipalities!$A$2:$M$445,9,FALSE)</f>
        <v>1</v>
      </c>
      <c r="J1536" t="b">
        <f>VLOOKUP(A1536,all_municipalities!$A$2:$M$445,13, FALSE)</f>
        <v>1</v>
      </c>
      <c r="K1536" t="str">
        <f t="shared" si="93"/>
        <v>NONE</v>
      </c>
      <c r="L1536">
        <v>2</v>
      </c>
      <c r="M1536" t="str">
        <f t="shared" si="94"/>
        <v>10172 Councillor</v>
      </c>
      <c r="N1536" s="6" t="str">
        <f t="shared" si="95"/>
        <v>10172 Councillor</v>
      </c>
      <c r="O1536" s="15">
        <f>IF(I1536&lt;&gt;FALSE,VLOOKUP(H1536,internet_municipalities!$B$2:$W$226,22,FALSE),"NO INTERNET")</f>
        <v>9980</v>
      </c>
      <c r="P1536" s="16" t="str">
        <f t="shared" si="96"/>
        <v>Lost</v>
      </c>
    </row>
    <row r="1537" spans="1:16" x14ac:dyDescent="0.2">
      <c r="A1537">
        <v>10172</v>
      </c>
      <c r="B1537" t="b">
        <v>0</v>
      </c>
      <c r="C1537" t="s">
        <v>1463</v>
      </c>
      <c r="D1537" t="s">
        <v>2440</v>
      </c>
      <c r="E1537">
        <v>2336</v>
      </c>
      <c r="F1537" t="s">
        <v>1460</v>
      </c>
      <c r="G1537" t="b">
        <v>0</v>
      </c>
      <c r="H1537" t="str">
        <f>VLOOKUP(A1537,all_municipalities!$A$2:$M$445,2,FALSE)</f>
        <v>Cobourg, Town of</v>
      </c>
      <c r="I1537" t="b">
        <f>VLOOKUP(A1537,all_municipalities!$A$2:$M$445,9,FALSE)</f>
        <v>1</v>
      </c>
      <c r="J1537" t="b">
        <f>VLOOKUP(A1537,all_municipalities!$A$2:$M$445,13, FALSE)</f>
        <v>1</v>
      </c>
      <c r="K1537" t="str">
        <f t="shared" si="93"/>
        <v>NONE</v>
      </c>
      <c r="L1537">
        <v>2</v>
      </c>
      <c r="M1537" t="str">
        <f t="shared" si="94"/>
        <v>10172 Councillor</v>
      </c>
      <c r="N1537" s="6" t="str">
        <f t="shared" si="95"/>
        <v>10172 Councillor</v>
      </c>
      <c r="O1537" s="15">
        <f>IF(I1537&lt;&gt;FALSE,VLOOKUP(H1537,internet_municipalities!$B$2:$W$226,22,FALSE),"NO INTERNET")</f>
        <v>9980</v>
      </c>
      <c r="P1537" s="16" t="str">
        <f t="shared" si="96"/>
        <v>Lost</v>
      </c>
    </row>
    <row r="1538" spans="1:16" x14ac:dyDescent="0.2">
      <c r="A1538">
        <v>10172</v>
      </c>
      <c r="B1538" t="b">
        <v>0</v>
      </c>
      <c r="C1538" t="s">
        <v>1479</v>
      </c>
      <c r="D1538" t="s">
        <v>2441</v>
      </c>
      <c r="E1538">
        <v>2751</v>
      </c>
      <c r="F1538" t="s">
        <v>1460</v>
      </c>
      <c r="G1538" t="b">
        <v>0</v>
      </c>
      <c r="H1538" t="str">
        <f>VLOOKUP(A1538,all_municipalities!$A$2:$M$445,2,FALSE)</f>
        <v>Cobourg, Town of</v>
      </c>
      <c r="I1538" t="b">
        <f>VLOOKUP(A1538,all_municipalities!$A$2:$M$445,9,FALSE)</f>
        <v>1</v>
      </c>
      <c r="J1538" t="b">
        <f>VLOOKUP(A1538,all_municipalities!$A$2:$M$445,13, FALSE)</f>
        <v>1</v>
      </c>
      <c r="K1538" t="str">
        <f t="shared" ref="K1538:K1601" si="97">IF(J1538=TRUE,IF(F1538&lt;=10,"HIGH",IF(F1538&lt;=100,"MID",IF(F1538&lt;=1000,"LOW","NONE"))),"NONE")</f>
        <v>NONE</v>
      </c>
      <c r="L1538">
        <v>2</v>
      </c>
      <c r="M1538" t="str">
        <f t="shared" ref="M1538:M1601" si="98">CONCATENATE(A1538, " ",C1538)</f>
        <v>10172 Deputy Mayor</v>
      </c>
      <c r="N1538" s="6" t="str">
        <f t="shared" si="95"/>
        <v>10172 Deputy Mayor</v>
      </c>
      <c r="O1538" s="15">
        <f>IF(I1538&lt;&gt;FALSE,VLOOKUP(H1538,internet_municipalities!$B$2:$W$226,22,FALSE),"NO INTERNET")</f>
        <v>9980</v>
      </c>
      <c r="P1538" s="16" t="str">
        <f t="shared" si="96"/>
        <v>Lost</v>
      </c>
    </row>
    <row r="1539" spans="1:16" x14ac:dyDescent="0.2">
      <c r="A1539">
        <v>10639</v>
      </c>
      <c r="B1539" t="b">
        <v>1</v>
      </c>
      <c r="C1539" t="s">
        <v>1471</v>
      </c>
      <c r="D1539" t="s">
        <v>2820</v>
      </c>
      <c r="E1539" t="s">
        <v>461</v>
      </c>
      <c r="F1539" t="s">
        <v>461</v>
      </c>
      <c r="G1539" t="b">
        <v>0</v>
      </c>
      <c r="H1539" t="str">
        <f>VLOOKUP(A1539,all_municipalities!$A$2:$M$445,2,FALSE)</f>
        <v>Georgian Bay, Township of</v>
      </c>
      <c r="I1539" t="b">
        <f>VLOOKUP(A1539,all_municipalities!$A$2:$M$445,9,FALSE)</f>
        <v>1</v>
      </c>
      <c r="J1539" t="b">
        <f>VLOOKUP(A1539,all_municipalities!$A$2:$M$445,13, FALSE)</f>
        <v>1</v>
      </c>
      <c r="K1539" t="str">
        <f t="shared" si="97"/>
        <v>NONE</v>
      </c>
      <c r="L1539">
        <v>2</v>
      </c>
      <c r="M1539" t="str">
        <f t="shared" si="98"/>
        <v>10639 Councillor, Ward 4</v>
      </c>
      <c r="N1539" s="6" t="str">
        <f t="shared" ref="N1539:N1602" si="99">IF(I1539,M1539,"")</f>
        <v>10639 Councillor, Ward 4</v>
      </c>
      <c r="O1539" s="15">
        <f>IF(I1539&lt;&gt;FALSE,VLOOKUP(H1539,internet_municipalities!$B$2:$W$226,22,FALSE),"NO INTERNET")</f>
        <v>7664</v>
      </c>
      <c r="P1539" s="16" t="str">
        <f t="shared" si="96"/>
        <v>Acclaimed</v>
      </c>
    </row>
    <row r="1540" spans="1:16" x14ac:dyDescent="0.2">
      <c r="A1540">
        <v>10639</v>
      </c>
      <c r="B1540" t="b">
        <v>1</v>
      </c>
      <c r="C1540" t="s">
        <v>1475</v>
      </c>
      <c r="D1540" t="s">
        <v>2821</v>
      </c>
      <c r="E1540">
        <v>729</v>
      </c>
      <c r="F1540">
        <v>76</v>
      </c>
      <c r="G1540" t="b">
        <v>0</v>
      </c>
      <c r="H1540" t="str">
        <f>VLOOKUP(A1540,all_municipalities!$A$2:$M$445,2,FALSE)</f>
        <v>Georgian Bay, Township of</v>
      </c>
      <c r="I1540" t="b">
        <f>VLOOKUP(A1540,all_municipalities!$A$2:$M$445,9,FALSE)</f>
        <v>1</v>
      </c>
      <c r="J1540" t="b">
        <f>VLOOKUP(A1540,all_municipalities!$A$2:$M$445,13, FALSE)</f>
        <v>1</v>
      </c>
      <c r="K1540" t="str">
        <f t="shared" si="97"/>
        <v>MID</v>
      </c>
      <c r="L1540">
        <v>2</v>
      </c>
      <c r="M1540" t="str">
        <f t="shared" si="98"/>
        <v>10639 Councillor, Ward 3</v>
      </c>
      <c r="N1540" s="6" t="str">
        <f t="shared" si="99"/>
        <v>10639 Councillor, Ward 3</v>
      </c>
      <c r="O1540" s="15">
        <f>IF(I1540&lt;&gt;FALSE,VLOOKUP(H1540,internet_municipalities!$B$2:$W$226,22,FALSE),"NO INTERNET")</f>
        <v>7664</v>
      </c>
      <c r="P1540" s="16">
        <f t="shared" si="96"/>
        <v>9.9164926931106477E-3</v>
      </c>
    </row>
    <row r="1541" spans="1:16" x14ac:dyDescent="0.2">
      <c r="A1541">
        <v>10639</v>
      </c>
      <c r="B1541" t="b">
        <v>1</v>
      </c>
      <c r="C1541" t="s">
        <v>1453</v>
      </c>
      <c r="D1541" t="s">
        <v>2822</v>
      </c>
      <c r="E1541" t="s">
        <v>461</v>
      </c>
      <c r="F1541" t="s">
        <v>461</v>
      </c>
      <c r="G1541" t="b">
        <v>0</v>
      </c>
      <c r="H1541" t="str">
        <f>VLOOKUP(A1541,all_municipalities!$A$2:$M$445,2,FALSE)</f>
        <v>Georgian Bay, Township of</v>
      </c>
      <c r="I1541" t="b">
        <f>VLOOKUP(A1541,all_municipalities!$A$2:$M$445,9,FALSE)</f>
        <v>1</v>
      </c>
      <c r="J1541" t="b">
        <f>VLOOKUP(A1541,all_municipalities!$A$2:$M$445,13, FALSE)</f>
        <v>1</v>
      </c>
      <c r="K1541" t="str">
        <f t="shared" si="97"/>
        <v>NONE</v>
      </c>
      <c r="L1541">
        <v>2</v>
      </c>
      <c r="M1541" t="str">
        <f t="shared" si="98"/>
        <v>10639 Councillor, Ward 2</v>
      </c>
      <c r="N1541" s="6" t="str">
        <f t="shared" si="99"/>
        <v>10639 Councillor, Ward 2</v>
      </c>
      <c r="O1541" s="15">
        <f>IF(I1541&lt;&gt;FALSE,VLOOKUP(H1541,internet_municipalities!$B$2:$W$226,22,FALSE),"NO INTERNET")</f>
        <v>7664</v>
      </c>
      <c r="P1541" s="16" t="str">
        <f t="shared" si="96"/>
        <v>Acclaimed</v>
      </c>
    </row>
    <row r="1542" spans="1:16" x14ac:dyDescent="0.2">
      <c r="A1542">
        <v>10639</v>
      </c>
      <c r="B1542" t="b">
        <v>1</v>
      </c>
      <c r="C1542" t="s">
        <v>1456</v>
      </c>
      <c r="D1542" t="s">
        <v>2823</v>
      </c>
      <c r="E1542" t="s">
        <v>461</v>
      </c>
      <c r="F1542" t="s">
        <v>461</v>
      </c>
      <c r="G1542" t="b">
        <v>0</v>
      </c>
      <c r="H1542" t="str">
        <f>VLOOKUP(A1542,all_municipalities!$A$2:$M$445,2,FALSE)</f>
        <v>Georgian Bay, Township of</v>
      </c>
      <c r="I1542" t="b">
        <f>VLOOKUP(A1542,all_municipalities!$A$2:$M$445,9,FALSE)</f>
        <v>1</v>
      </c>
      <c r="J1542" t="b">
        <f>VLOOKUP(A1542,all_municipalities!$A$2:$M$445,13, FALSE)</f>
        <v>1</v>
      </c>
      <c r="K1542" t="str">
        <f t="shared" si="97"/>
        <v>NONE</v>
      </c>
      <c r="L1542">
        <v>2</v>
      </c>
      <c r="M1542" t="str">
        <f t="shared" si="98"/>
        <v>10639 Councillor, Ward 1</v>
      </c>
      <c r="N1542" s="6" t="str">
        <f t="shared" si="99"/>
        <v>10639 Councillor, Ward 1</v>
      </c>
      <c r="O1542" s="15">
        <f>IF(I1542&lt;&gt;FALSE,VLOOKUP(H1542,internet_municipalities!$B$2:$W$226,22,FALSE),"NO INTERNET")</f>
        <v>7664</v>
      </c>
      <c r="P1542" s="16" t="str">
        <f t="shared" si="96"/>
        <v>Acclaimed</v>
      </c>
    </row>
    <row r="1543" spans="1:16" x14ac:dyDescent="0.2">
      <c r="A1543">
        <v>10639</v>
      </c>
      <c r="B1543" t="b">
        <v>1</v>
      </c>
      <c r="C1543" t="s">
        <v>2824</v>
      </c>
      <c r="D1543" t="s">
        <v>2825</v>
      </c>
      <c r="E1543" t="s">
        <v>461</v>
      </c>
      <c r="F1543" t="s">
        <v>461</v>
      </c>
      <c r="G1543" t="b">
        <v>0</v>
      </c>
      <c r="H1543" t="str">
        <f>VLOOKUP(A1543,all_municipalities!$A$2:$M$445,2,FALSE)</f>
        <v>Georgian Bay, Township of</v>
      </c>
      <c r="I1543" t="b">
        <f>VLOOKUP(A1543,all_municipalities!$A$2:$M$445,9,FALSE)</f>
        <v>1</v>
      </c>
      <c r="J1543" t="b">
        <f>VLOOKUP(A1543,all_municipalities!$A$2:$M$445,13, FALSE)</f>
        <v>1</v>
      </c>
      <c r="K1543" t="str">
        <f t="shared" si="97"/>
        <v>NONE</v>
      </c>
      <c r="L1543">
        <v>2</v>
      </c>
      <c r="M1543" t="str">
        <f t="shared" si="98"/>
        <v>10639 District Councillor, Ward 2 and 4</v>
      </c>
      <c r="N1543" s="6" t="str">
        <f t="shared" si="99"/>
        <v>10639 District Councillor, Ward 2 and 4</v>
      </c>
      <c r="O1543" s="15">
        <f>IF(I1543&lt;&gt;FALSE,VLOOKUP(H1543,internet_municipalities!$B$2:$W$226,22,FALSE),"NO INTERNET")</f>
        <v>7664</v>
      </c>
      <c r="P1543" s="16" t="str">
        <f t="shared" ref="P1543:P1606" si="100">IF(I1543=TRUE,IF(F1543&lt;&gt;"Acclaimed",IF(F1543&lt;&gt;"Lost",F1543/O1543,"Lost"),"Acclaimed"),"NO INTERNET")</f>
        <v>Acclaimed</v>
      </c>
    </row>
    <row r="1544" spans="1:16" x14ac:dyDescent="0.2">
      <c r="A1544">
        <v>10639</v>
      </c>
      <c r="B1544" t="b">
        <v>1</v>
      </c>
      <c r="C1544" t="s">
        <v>2826</v>
      </c>
      <c r="D1544" t="s">
        <v>2827</v>
      </c>
      <c r="E1544" t="s">
        <v>461</v>
      </c>
      <c r="F1544" t="s">
        <v>461</v>
      </c>
      <c r="G1544" t="b">
        <v>0</v>
      </c>
      <c r="H1544" t="str">
        <f>VLOOKUP(A1544,all_municipalities!$A$2:$M$445,2,FALSE)</f>
        <v>Georgian Bay, Township of</v>
      </c>
      <c r="I1544" t="b">
        <f>VLOOKUP(A1544,all_municipalities!$A$2:$M$445,9,FALSE)</f>
        <v>1</v>
      </c>
      <c r="J1544" t="b">
        <f>VLOOKUP(A1544,all_municipalities!$A$2:$M$445,13, FALSE)</f>
        <v>1</v>
      </c>
      <c r="K1544" t="str">
        <f t="shared" si="97"/>
        <v>NONE</v>
      </c>
      <c r="L1544">
        <v>2</v>
      </c>
      <c r="M1544" t="str">
        <f t="shared" si="98"/>
        <v>10639 District Councillor, Ward 1 and 3</v>
      </c>
      <c r="N1544" s="6" t="str">
        <f t="shared" si="99"/>
        <v>10639 District Councillor, Ward 1 and 3</v>
      </c>
      <c r="O1544" s="15">
        <f>IF(I1544&lt;&gt;FALSE,VLOOKUP(H1544,internet_municipalities!$B$2:$W$226,22,FALSE),"NO INTERNET")</f>
        <v>7664</v>
      </c>
      <c r="P1544" s="16" t="str">
        <f t="shared" si="100"/>
        <v>Acclaimed</v>
      </c>
    </row>
    <row r="1545" spans="1:16" x14ac:dyDescent="0.2">
      <c r="A1545">
        <v>10639</v>
      </c>
      <c r="B1545" t="b">
        <v>0</v>
      </c>
      <c r="C1545" t="s">
        <v>1475</v>
      </c>
      <c r="D1545" t="s">
        <v>1926</v>
      </c>
      <c r="E1545">
        <v>653</v>
      </c>
      <c r="F1545" t="s">
        <v>1460</v>
      </c>
      <c r="G1545" t="b">
        <v>0</v>
      </c>
      <c r="H1545" t="str">
        <f>VLOOKUP(A1545,all_municipalities!$A$2:$M$445,2,FALSE)</f>
        <v>Georgian Bay, Township of</v>
      </c>
      <c r="I1545" t="b">
        <f>VLOOKUP(A1545,all_municipalities!$A$2:$M$445,9,FALSE)</f>
        <v>1</v>
      </c>
      <c r="J1545" t="b">
        <f>VLOOKUP(A1545,all_municipalities!$A$2:$M$445,13, FALSE)</f>
        <v>1</v>
      </c>
      <c r="K1545" t="str">
        <f t="shared" si="97"/>
        <v>NONE</v>
      </c>
      <c r="L1545">
        <v>2</v>
      </c>
      <c r="M1545" t="str">
        <f t="shared" si="98"/>
        <v>10639 Councillor, Ward 3</v>
      </c>
      <c r="N1545" s="6" t="str">
        <f t="shared" si="99"/>
        <v>10639 Councillor, Ward 3</v>
      </c>
      <c r="O1545" s="15">
        <f>IF(I1545&lt;&gt;FALSE,VLOOKUP(H1545,internet_municipalities!$B$2:$W$226,22,FALSE),"NO INTERNET")</f>
        <v>7664</v>
      </c>
      <c r="P1545" s="16" t="str">
        <f t="shared" si="100"/>
        <v>Lost</v>
      </c>
    </row>
    <row r="1546" spans="1:16" x14ac:dyDescent="0.2">
      <c r="A1546">
        <v>10639</v>
      </c>
      <c r="B1546" t="b">
        <v>0</v>
      </c>
      <c r="C1546" t="s">
        <v>1475</v>
      </c>
      <c r="D1546" t="s">
        <v>2828</v>
      </c>
      <c r="E1546">
        <v>25</v>
      </c>
      <c r="F1546" t="s">
        <v>1460</v>
      </c>
      <c r="G1546" t="b">
        <v>0</v>
      </c>
      <c r="H1546" t="str">
        <f>VLOOKUP(A1546,all_municipalities!$A$2:$M$445,2,FALSE)</f>
        <v>Georgian Bay, Township of</v>
      </c>
      <c r="I1546" t="b">
        <f>VLOOKUP(A1546,all_municipalities!$A$2:$M$445,9,FALSE)</f>
        <v>1</v>
      </c>
      <c r="J1546" t="b">
        <f>VLOOKUP(A1546,all_municipalities!$A$2:$M$445,13, FALSE)</f>
        <v>1</v>
      </c>
      <c r="K1546" t="str">
        <f t="shared" si="97"/>
        <v>NONE</v>
      </c>
      <c r="L1546">
        <v>2</v>
      </c>
      <c r="M1546" t="str">
        <f t="shared" si="98"/>
        <v>10639 Councillor, Ward 3</v>
      </c>
      <c r="N1546" s="6" t="str">
        <f t="shared" si="99"/>
        <v>10639 Councillor, Ward 3</v>
      </c>
      <c r="O1546" s="15">
        <f>IF(I1546&lt;&gt;FALSE,VLOOKUP(H1546,internet_municipalities!$B$2:$W$226,22,FALSE),"NO INTERNET")</f>
        <v>7664</v>
      </c>
      <c r="P1546" s="16" t="str">
        <f t="shared" si="100"/>
        <v>Lost</v>
      </c>
    </row>
    <row r="1547" spans="1:16" x14ac:dyDescent="0.2">
      <c r="A1547">
        <v>19433</v>
      </c>
      <c r="B1547" t="b">
        <v>1</v>
      </c>
      <c r="C1547" t="s">
        <v>3256</v>
      </c>
      <c r="D1547" t="s">
        <v>3257</v>
      </c>
      <c r="E1547" t="s">
        <v>461</v>
      </c>
      <c r="F1547" t="s">
        <v>461</v>
      </c>
      <c r="G1547" t="b">
        <v>0</v>
      </c>
      <c r="H1547" t="str">
        <f>VLOOKUP(A1547,all_municipalities!$A$2:$M$445,2,FALSE)</f>
        <v>Huron East, Municipality of</v>
      </c>
      <c r="I1547" t="b">
        <f>VLOOKUP(A1547,all_municipalities!$A$2:$M$445,9,FALSE)</f>
        <v>1</v>
      </c>
      <c r="J1547" t="b">
        <f>VLOOKUP(A1547,all_municipalities!$A$2:$M$445,13, FALSE)</f>
        <v>1</v>
      </c>
      <c r="K1547" t="str">
        <f t="shared" si="97"/>
        <v>NONE</v>
      </c>
      <c r="L1547">
        <v>2</v>
      </c>
      <c r="M1547" t="str">
        <f t="shared" si="98"/>
        <v>19433 Councillor, Ward Brussels</v>
      </c>
      <c r="N1547" s="6" t="str">
        <f t="shared" si="99"/>
        <v>19433 Councillor, Ward Brussels</v>
      </c>
      <c r="O1547" s="15">
        <f>IF(I1547&lt;&gt;FALSE,VLOOKUP(H1547,internet_municipalities!$B$2:$W$226,22,FALSE),"NO INTERNET")</f>
        <v>5258</v>
      </c>
      <c r="P1547" s="16" t="str">
        <f t="shared" si="100"/>
        <v>Acclaimed</v>
      </c>
    </row>
    <row r="1548" spans="1:16" x14ac:dyDescent="0.2">
      <c r="A1548">
        <v>19433</v>
      </c>
      <c r="B1548" t="b">
        <v>1</v>
      </c>
      <c r="C1548" t="s">
        <v>3258</v>
      </c>
      <c r="D1548" t="s">
        <v>3259</v>
      </c>
      <c r="E1548" t="s">
        <v>461</v>
      </c>
      <c r="F1548" t="s">
        <v>461</v>
      </c>
      <c r="G1548" t="b">
        <v>0</v>
      </c>
      <c r="H1548" t="str">
        <f>VLOOKUP(A1548,all_municipalities!$A$2:$M$445,2,FALSE)</f>
        <v>Huron East, Municipality of</v>
      </c>
      <c r="I1548" t="b">
        <f>VLOOKUP(A1548,all_municipalities!$A$2:$M$445,9,FALSE)</f>
        <v>1</v>
      </c>
      <c r="J1548" t="b">
        <f>VLOOKUP(A1548,all_municipalities!$A$2:$M$445,13, FALSE)</f>
        <v>1</v>
      </c>
      <c r="K1548" t="str">
        <f t="shared" si="97"/>
        <v>NONE</v>
      </c>
      <c r="L1548">
        <v>2</v>
      </c>
      <c r="M1548" t="str">
        <f t="shared" si="98"/>
        <v>19433 Councillor, Ward Seaforth</v>
      </c>
      <c r="N1548" s="6" t="str">
        <f t="shared" si="99"/>
        <v>19433 Councillor, Ward Seaforth</v>
      </c>
      <c r="O1548" s="15">
        <f>IF(I1548&lt;&gt;FALSE,VLOOKUP(H1548,internet_municipalities!$B$2:$W$226,22,FALSE),"NO INTERNET")</f>
        <v>5258</v>
      </c>
      <c r="P1548" s="16" t="str">
        <f t="shared" si="100"/>
        <v>Acclaimed</v>
      </c>
    </row>
    <row r="1549" spans="1:16" x14ac:dyDescent="0.2">
      <c r="A1549">
        <v>19433</v>
      </c>
      <c r="B1549" t="b">
        <v>1</v>
      </c>
      <c r="C1549" t="s">
        <v>3260</v>
      </c>
      <c r="D1549" t="s">
        <v>3261</v>
      </c>
      <c r="E1549" t="s">
        <v>461</v>
      </c>
      <c r="F1549" t="s">
        <v>461</v>
      </c>
      <c r="G1549" t="b">
        <v>0</v>
      </c>
      <c r="H1549" t="str">
        <f>VLOOKUP(A1549,all_municipalities!$A$2:$M$445,2,FALSE)</f>
        <v>Huron East, Municipality of</v>
      </c>
      <c r="I1549" t="b">
        <f>VLOOKUP(A1549,all_municipalities!$A$2:$M$445,9,FALSE)</f>
        <v>1</v>
      </c>
      <c r="J1549" t="b">
        <f>VLOOKUP(A1549,all_municipalities!$A$2:$M$445,13, FALSE)</f>
        <v>1</v>
      </c>
      <c r="K1549" t="str">
        <f t="shared" si="97"/>
        <v>NONE</v>
      </c>
      <c r="L1549">
        <v>2</v>
      </c>
      <c r="M1549" t="str">
        <f t="shared" si="98"/>
        <v>19433 Councillor, Ward Tuckersmith</v>
      </c>
      <c r="N1549" s="6" t="str">
        <f t="shared" si="99"/>
        <v>19433 Councillor, Ward Tuckersmith</v>
      </c>
      <c r="O1549" s="15">
        <f>IF(I1549&lt;&gt;FALSE,VLOOKUP(H1549,internet_municipalities!$B$2:$W$226,22,FALSE),"NO INTERNET")</f>
        <v>5258</v>
      </c>
      <c r="P1549" s="16" t="str">
        <f t="shared" si="100"/>
        <v>Acclaimed</v>
      </c>
    </row>
    <row r="1550" spans="1:16" x14ac:dyDescent="0.2">
      <c r="A1550">
        <v>19433</v>
      </c>
      <c r="B1550" t="b">
        <v>1</v>
      </c>
      <c r="C1550" t="s">
        <v>3262</v>
      </c>
      <c r="D1550" t="s">
        <v>3263</v>
      </c>
      <c r="E1550" t="s">
        <v>461</v>
      </c>
      <c r="F1550" t="s">
        <v>461</v>
      </c>
      <c r="G1550" t="b">
        <v>0</v>
      </c>
      <c r="H1550" t="str">
        <f>VLOOKUP(A1550,all_municipalities!$A$2:$M$445,2,FALSE)</f>
        <v>Huron East, Municipality of</v>
      </c>
      <c r="I1550" t="b">
        <f>VLOOKUP(A1550,all_municipalities!$A$2:$M$445,9,FALSE)</f>
        <v>1</v>
      </c>
      <c r="J1550" t="b">
        <f>VLOOKUP(A1550,all_municipalities!$A$2:$M$445,13, FALSE)</f>
        <v>1</v>
      </c>
      <c r="K1550" t="str">
        <f t="shared" si="97"/>
        <v>NONE</v>
      </c>
      <c r="L1550">
        <v>2</v>
      </c>
      <c r="M1550" t="str">
        <f t="shared" si="98"/>
        <v>19433 Councillor, Ward McKillop</v>
      </c>
      <c r="N1550" s="6" t="str">
        <f t="shared" si="99"/>
        <v>19433 Councillor, Ward McKillop</v>
      </c>
      <c r="O1550" s="15">
        <f>IF(I1550&lt;&gt;FALSE,VLOOKUP(H1550,internet_municipalities!$B$2:$W$226,22,FALSE),"NO INTERNET")</f>
        <v>5258</v>
      </c>
      <c r="P1550" s="16" t="str">
        <f t="shared" si="100"/>
        <v>Acclaimed</v>
      </c>
    </row>
    <row r="1551" spans="1:16" x14ac:dyDescent="0.2">
      <c r="A1551">
        <v>19433</v>
      </c>
      <c r="B1551" t="b">
        <v>1</v>
      </c>
      <c r="C1551" t="s">
        <v>3264</v>
      </c>
      <c r="D1551" t="s">
        <v>3265</v>
      </c>
      <c r="E1551">
        <v>272</v>
      </c>
      <c r="F1551">
        <v>167</v>
      </c>
      <c r="G1551" t="b">
        <v>0</v>
      </c>
      <c r="H1551" t="str">
        <f>VLOOKUP(A1551,all_municipalities!$A$2:$M$445,2,FALSE)</f>
        <v>Huron East, Municipality of</v>
      </c>
      <c r="I1551" t="b">
        <f>VLOOKUP(A1551,all_municipalities!$A$2:$M$445,9,FALSE)</f>
        <v>1</v>
      </c>
      <c r="J1551" t="b">
        <f>VLOOKUP(A1551,all_municipalities!$A$2:$M$445,13, FALSE)</f>
        <v>1</v>
      </c>
      <c r="K1551" t="str">
        <f t="shared" si="97"/>
        <v>LOW</v>
      </c>
      <c r="L1551">
        <v>2</v>
      </c>
      <c r="M1551" t="str">
        <f t="shared" si="98"/>
        <v>19433 Councillor, Ward Grey</v>
      </c>
      <c r="N1551" s="6" t="str">
        <f t="shared" si="99"/>
        <v>19433 Councillor, Ward Grey</v>
      </c>
      <c r="O1551" s="15">
        <f>IF(I1551&lt;&gt;FALSE,VLOOKUP(H1551,internet_municipalities!$B$2:$W$226,22,FALSE),"NO INTERNET")</f>
        <v>5258</v>
      </c>
      <c r="P1551" s="16">
        <f t="shared" si="100"/>
        <v>3.1761125903385319E-2</v>
      </c>
    </row>
    <row r="1552" spans="1:16" x14ac:dyDescent="0.2">
      <c r="A1552">
        <v>19433</v>
      </c>
      <c r="B1552" t="b">
        <v>1</v>
      </c>
      <c r="C1552" t="s">
        <v>3264</v>
      </c>
      <c r="D1552" t="s">
        <v>3266</v>
      </c>
      <c r="E1552">
        <v>305</v>
      </c>
      <c r="F1552">
        <v>200</v>
      </c>
      <c r="G1552" t="b">
        <v>0</v>
      </c>
      <c r="H1552" t="str">
        <f>VLOOKUP(A1552,all_municipalities!$A$2:$M$445,2,FALSE)</f>
        <v>Huron East, Municipality of</v>
      </c>
      <c r="I1552" t="b">
        <f>VLOOKUP(A1552,all_municipalities!$A$2:$M$445,9,FALSE)</f>
        <v>1</v>
      </c>
      <c r="J1552" t="b">
        <f>VLOOKUP(A1552,all_municipalities!$A$2:$M$445,13, FALSE)</f>
        <v>1</v>
      </c>
      <c r="K1552" t="str">
        <f t="shared" si="97"/>
        <v>LOW</v>
      </c>
      <c r="L1552">
        <v>2</v>
      </c>
      <c r="M1552" t="str">
        <f t="shared" si="98"/>
        <v>19433 Councillor, Ward Grey</v>
      </c>
      <c r="N1552" s="6" t="str">
        <f t="shared" si="99"/>
        <v>19433 Councillor, Ward Grey</v>
      </c>
      <c r="O1552" s="15">
        <f>IF(I1552&lt;&gt;FALSE,VLOOKUP(H1552,internet_municipalities!$B$2:$W$226,22,FALSE),"NO INTERNET")</f>
        <v>5258</v>
      </c>
      <c r="P1552" s="16">
        <f t="shared" si="100"/>
        <v>3.8037276531000377E-2</v>
      </c>
    </row>
    <row r="1553" spans="1:16" x14ac:dyDescent="0.2">
      <c r="A1553">
        <v>19433</v>
      </c>
      <c r="B1553" t="b">
        <v>1</v>
      </c>
      <c r="C1553" t="s">
        <v>3262</v>
      </c>
      <c r="D1553" t="s">
        <v>3267</v>
      </c>
      <c r="E1553" t="s">
        <v>461</v>
      </c>
      <c r="F1553" t="s">
        <v>461</v>
      </c>
      <c r="G1553" t="b">
        <v>0</v>
      </c>
      <c r="H1553" t="str">
        <f>VLOOKUP(A1553,all_municipalities!$A$2:$M$445,2,FALSE)</f>
        <v>Huron East, Municipality of</v>
      </c>
      <c r="I1553" t="b">
        <f>VLOOKUP(A1553,all_municipalities!$A$2:$M$445,9,FALSE)</f>
        <v>1</v>
      </c>
      <c r="J1553" t="b">
        <f>VLOOKUP(A1553,all_municipalities!$A$2:$M$445,13, FALSE)</f>
        <v>1</v>
      </c>
      <c r="K1553" t="str">
        <f t="shared" si="97"/>
        <v>NONE</v>
      </c>
      <c r="L1553">
        <v>2</v>
      </c>
      <c r="M1553" t="str">
        <f t="shared" si="98"/>
        <v>19433 Councillor, Ward McKillop</v>
      </c>
      <c r="N1553" s="6" t="str">
        <f t="shared" si="99"/>
        <v>19433 Councillor, Ward McKillop</v>
      </c>
      <c r="O1553" s="15">
        <f>IF(I1553&lt;&gt;FALSE,VLOOKUP(H1553,internet_municipalities!$B$2:$W$226,22,FALSE),"NO INTERNET")</f>
        <v>5258</v>
      </c>
      <c r="P1553" s="16" t="str">
        <f t="shared" si="100"/>
        <v>Acclaimed</v>
      </c>
    </row>
    <row r="1554" spans="1:16" x14ac:dyDescent="0.2">
      <c r="A1554">
        <v>19433</v>
      </c>
      <c r="B1554" t="b">
        <v>1</v>
      </c>
      <c r="C1554" t="s">
        <v>3256</v>
      </c>
      <c r="D1554" t="s">
        <v>3268</v>
      </c>
      <c r="E1554" t="s">
        <v>461</v>
      </c>
      <c r="F1554" t="s">
        <v>461</v>
      </c>
      <c r="G1554" t="b">
        <v>0</v>
      </c>
      <c r="H1554" t="str">
        <f>VLOOKUP(A1554,all_municipalities!$A$2:$M$445,2,FALSE)</f>
        <v>Huron East, Municipality of</v>
      </c>
      <c r="I1554" t="b">
        <f>VLOOKUP(A1554,all_municipalities!$A$2:$M$445,9,FALSE)</f>
        <v>1</v>
      </c>
      <c r="J1554" t="b">
        <f>VLOOKUP(A1554,all_municipalities!$A$2:$M$445,13, FALSE)</f>
        <v>1</v>
      </c>
      <c r="K1554" t="str">
        <f t="shared" si="97"/>
        <v>NONE</v>
      </c>
      <c r="L1554">
        <v>2</v>
      </c>
      <c r="M1554" t="str">
        <f t="shared" si="98"/>
        <v>19433 Councillor, Ward Brussels</v>
      </c>
      <c r="N1554" s="6" t="str">
        <f t="shared" si="99"/>
        <v>19433 Councillor, Ward Brussels</v>
      </c>
      <c r="O1554" s="15">
        <f>IF(I1554&lt;&gt;FALSE,VLOOKUP(H1554,internet_municipalities!$B$2:$W$226,22,FALSE),"NO INTERNET")</f>
        <v>5258</v>
      </c>
      <c r="P1554" s="16" t="str">
        <f t="shared" si="100"/>
        <v>Acclaimed</v>
      </c>
    </row>
    <row r="1555" spans="1:16" x14ac:dyDescent="0.2">
      <c r="A1555">
        <v>19433</v>
      </c>
      <c r="B1555" t="b">
        <v>1</v>
      </c>
      <c r="C1555" t="s">
        <v>3258</v>
      </c>
      <c r="D1555" t="s">
        <v>3269</v>
      </c>
      <c r="E1555" t="s">
        <v>461</v>
      </c>
      <c r="F1555" t="s">
        <v>461</v>
      </c>
      <c r="G1555" t="b">
        <v>0</v>
      </c>
      <c r="H1555" t="str">
        <f>VLOOKUP(A1555,all_municipalities!$A$2:$M$445,2,FALSE)</f>
        <v>Huron East, Municipality of</v>
      </c>
      <c r="I1555" t="b">
        <f>VLOOKUP(A1555,all_municipalities!$A$2:$M$445,9,FALSE)</f>
        <v>1</v>
      </c>
      <c r="J1555" t="b">
        <f>VLOOKUP(A1555,all_municipalities!$A$2:$M$445,13, FALSE)</f>
        <v>1</v>
      </c>
      <c r="K1555" t="str">
        <f t="shared" si="97"/>
        <v>NONE</v>
      </c>
      <c r="L1555">
        <v>2</v>
      </c>
      <c r="M1555" t="str">
        <f t="shared" si="98"/>
        <v>19433 Councillor, Ward Seaforth</v>
      </c>
      <c r="N1555" s="6" t="str">
        <f t="shared" si="99"/>
        <v>19433 Councillor, Ward Seaforth</v>
      </c>
      <c r="O1555" s="15">
        <f>IF(I1555&lt;&gt;FALSE,VLOOKUP(H1555,internet_municipalities!$B$2:$W$226,22,FALSE),"NO INTERNET")</f>
        <v>5258</v>
      </c>
      <c r="P1555" s="16" t="str">
        <f t="shared" si="100"/>
        <v>Acclaimed</v>
      </c>
    </row>
    <row r="1556" spans="1:16" x14ac:dyDescent="0.2">
      <c r="A1556">
        <v>19433</v>
      </c>
      <c r="B1556" t="b">
        <v>1</v>
      </c>
      <c r="C1556" t="s">
        <v>3260</v>
      </c>
      <c r="D1556" t="s">
        <v>3270</v>
      </c>
      <c r="E1556" t="s">
        <v>461</v>
      </c>
      <c r="F1556" t="s">
        <v>461</v>
      </c>
      <c r="G1556" t="b">
        <v>0</v>
      </c>
      <c r="H1556" t="str">
        <f>VLOOKUP(A1556,all_municipalities!$A$2:$M$445,2,FALSE)</f>
        <v>Huron East, Municipality of</v>
      </c>
      <c r="I1556" t="b">
        <f>VLOOKUP(A1556,all_municipalities!$A$2:$M$445,9,FALSE)</f>
        <v>1</v>
      </c>
      <c r="J1556" t="b">
        <f>VLOOKUP(A1556,all_municipalities!$A$2:$M$445,13, FALSE)</f>
        <v>1</v>
      </c>
      <c r="K1556" t="str">
        <f t="shared" si="97"/>
        <v>NONE</v>
      </c>
      <c r="L1556">
        <v>2</v>
      </c>
      <c r="M1556" t="str">
        <f t="shared" si="98"/>
        <v>19433 Councillor, Ward Tuckersmith</v>
      </c>
      <c r="N1556" s="6" t="str">
        <f t="shared" si="99"/>
        <v>19433 Councillor, Ward Tuckersmith</v>
      </c>
      <c r="O1556" s="15">
        <f>IF(I1556&lt;&gt;FALSE,VLOOKUP(H1556,internet_municipalities!$B$2:$W$226,22,FALSE),"NO INTERNET")</f>
        <v>5258</v>
      </c>
      <c r="P1556" s="16" t="str">
        <f t="shared" si="100"/>
        <v>Acclaimed</v>
      </c>
    </row>
    <row r="1557" spans="1:16" x14ac:dyDescent="0.2">
      <c r="A1557">
        <v>19433</v>
      </c>
      <c r="B1557" t="b">
        <v>0</v>
      </c>
      <c r="C1557" t="s">
        <v>3264</v>
      </c>
      <c r="D1557" t="s">
        <v>3271</v>
      </c>
      <c r="E1557">
        <v>105</v>
      </c>
      <c r="F1557" t="s">
        <v>1460</v>
      </c>
      <c r="G1557" t="b">
        <v>0</v>
      </c>
      <c r="H1557" t="str">
        <f>VLOOKUP(A1557,all_municipalities!$A$2:$M$445,2,FALSE)</f>
        <v>Huron East, Municipality of</v>
      </c>
      <c r="I1557" t="b">
        <f>VLOOKUP(A1557,all_municipalities!$A$2:$M$445,9,FALSE)</f>
        <v>1</v>
      </c>
      <c r="J1557" t="b">
        <f>VLOOKUP(A1557,all_municipalities!$A$2:$M$445,13, FALSE)</f>
        <v>1</v>
      </c>
      <c r="K1557" t="str">
        <f t="shared" si="97"/>
        <v>NONE</v>
      </c>
      <c r="L1557">
        <v>2</v>
      </c>
      <c r="M1557" t="str">
        <f t="shared" si="98"/>
        <v>19433 Councillor, Ward Grey</v>
      </c>
      <c r="N1557" s="6" t="str">
        <f t="shared" si="99"/>
        <v>19433 Councillor, Ward Grey</v>
      </c>
      <c r="O1557" s="15">
        <f>IF(I1557&lt;&gt;FALSE,VLOOKUP(H1557,internet_municipalities!$B$2:$W$226,22,FALSE),"NO INTERNET")</f>
        <v>5258</v>
      </c>
      <c r="P1557" s="16" t="str">
        <f t="shared" si="100"/>
        <v>Lost</v>
      </c>
    </row>
    <row r="1558" spans="1:16" x14ac:dyDescent="0.2">
      <c r="A1558">
        <v>17925</v>
      </c>
      <c r="B1558" t="b">
        <v>1</v>
      </c>
      <c r="C1558" t="s">
        <v>2615</v>
      </c>
      <c r="D1558" t="s">
        <v>3780</v>
      </c>
      <c r="E1558">
        <v>309</v>
      </c>
      <c r="F1558">
        <v>130</v>
      </c>
      <c r="G1558" t="b">
        <v>0</v>
      </c>
      <c r="H1558" t="str">
        <f>VLOOKUP(A1558,all_municipalities!$A$2:$M$445,2,FALSE)</f>
        <v>Lucan Biddulph, Township of</v>
      </c>
      <c r="I1558" t="b">
        <f>VLOOKUP(A1558,all_municipalities!$A$2:$M$445,9,FALSE)</f>
        <v>1</v>
      </c>
      <c r="J1558" t="b">
        <f>VLOOKUP(A1558,all_municipalities!$A$2:$M$445,13, FALSE)</f>
        <v>1</v>
      </c>
      <c r="K1558" t="str">
        <f t="shared" si="97"/>
        <v>LOW</v>
      </c>
      <c r="L1558">
        <v>2</v>
      </c>
      <c r="M1558" t="str">
        <f t="shared" si="98"/>
        <v>17925 Councillor, Ward Three</v>
      </c>
      <c r="N1558" s="6" t="str">
        <f t="shared" si="99"/>
        <v>17925 Councillor, Ward Three</v>
      </c>
      <c r="O1558" s="15">
        <f>IF(I1558&lt;&gt;FALSE,VLOOKUP(H1558,internet_municipalities!$B$2:$W$226,22,FALSE),"NO INTERNET")</f>
        <v>2304</v>
      </c>
      <c r="P1558" s="16">
        <f t="shared" si="100"/>
        <v>5.6423611111111112E-2</v>
      </c>
    </row>
    <row r="1559" spans="1:16" x14ac:dyDescent="0.2">
      <c r="A1559">
        <v>17925</v>
      </c>
      <c r="B1559" t="b">
        <v>1</v>
      </c>
      <c r="C1559" t="s">
        <v>2618</v>
      </c>
      <c r="D1559" t="s">
        <v>3781</v>
      </c>
      <c r="E1559" t="s">
        <v>461</v>
      </c>
      <c r="F1559" t="s">
        <v>461</v>
      </c>
      <c r="G1559" t="b">
        <v>0</v>
      </c>
      <c r="H1559" t="str">
        <f>VLOOKUP(A1559,all_municipalities!$A$2:$M$445,2,FALSE)</f>
        <v>Lucan Biddulph, Township of</v>
      </c>
      <c r="I1559" t="b">
        <f>VLOOKUP(A1559,all_municipalities!$A$2:$M$445,9,FALSE)</f>
        <v>1</v>
      </c>
      <c r="J1559" t="b">
        <f>VLOOKUP(A1559,all_municipalities!$A$2:$M$445,13, FALSE)</f>
        <v>1</v>
      </c>
      <c r="K1559" t="str">
        <f t="shared" si="97"/>
        <v>NONE</v>
      </c>
      <c r="L1559">
        <v>2</v>
      </c>
      <c r="M1559" t="str">
        <f t="shared" si="98"/>
        <v>17925 Councillor, Ward Two</v>
      </c>
      <c r="N1559" s="6" t="str">
        <f t="shared" si="99"/>
        <v>17925 Councillor, Ward Two</v>
      </c>
      <c r="O1559" s="15">
        <f>IF(I1559&lt;&gt;FALSE,VLOOKUP(H1559,internet_municipalities!$B$2:$W$226,22,FALSE),"NO INTERNET")</f>
        <v>2304</v>
      </c>
      <c r="P1559" s="16" t="str">
        <f t="shared" si="100"/>
        <v>Acclaimed</v>
      </c>
    </row>
    <row r="1560" spans="1:16" x14ac:dyDescent="0.2">
      <c r="A1560">
        <v>17925</v>
      </c>
      <c r="B1560" t="b">
        <v>1</v>
      </c>
      <c r="C1560" t="s">
        <v>2621</v>
      </c>
      <c r="D1560" t="s">
        <v>3782</v>
      </c>
      <c r="E1560">
        <v>395</v>
      </c>
      <c r="F1560">
        <v>182</v>
      </c>
      <c r="G1560" t="b">
        <v>0</v>
      </c>
      <c r="H1560" t="str">
        <f>VLOOKUP(A1560,all_municipalities!$A$2:$M$445,2,FALSE)</f>
        <v>Lucan Biddulph, Township of</v>
      </c>
      <c r="I1560" t="b">
        <f>VLOOKUP(A1560,all_municipalities!$A$2:$M$445,9,FALSE)</f>
        <v>1</v>
      </c>
      <c r="J1560" t="b">
        <f>VLOOKUP(A1560,all_municipalities!$A$2:$M$445,13, FALSE)</f>
        <v>1</v>
      </c>
      <c r="K1560" t="str">
        <f t="shared" si="97"/>
        <v>LOW</v>
      </c>
      <c r="L1560">
        <v>2</v>
      </c>
      <c r="M1560" t="str">
        <f t="shared" si="98"/>
        <v>17925 Councillor, Ward One</v>
      </c>
      <c r="N1560" s="6" t="str">
        <f t="shared" si="99"/>
        <v>17925 Councillor, Ward One</v>
      </c>
      <c r="O1560" s="15">
        <f>IF(I1560&lt;&gt;FALSE,VLOOKUP(H1560,internet_municipalities!$B$2:$W$226,22,FALSE),"NO INTERNET")</f>
        <v>2304</v>
      </c>
      <c r="P1560" s="16">
        <f t="shared" si="100"/>
        <v>7.8993055555555552E-2</v>
      </c>
    </row>
    <row r="1561" spans="1:16" x14ac:dyDescent="0.2">
      <c r="A1561">
        <v>17925</v>
      </c>
      <c r="B1561" t="b">
        <v>1</v>
      </c>
      <c r="C1561" t="s">
        <v>1479</v>
      </c>
      <c r="D1561" t="s">
        <v>3783</v>
      </c>
      <c r="E1561" t="s">
        <v>461</v>
      </c>
      <c r="F1561" t="s">
        <v>461</v>
      </c>
      <c r="G1561" t="b">
        <v>0</v>
      </c>
      <c r="H1561" t="str">
        <f>VLOOKUP(A1561,all_municipalities!$A$2:$M$445,2,FALSE)</f>
        <v>Lucan Biddulph, Township of</v>
      </c>
      <c r="I1561" t="b">
        <f>VLOOKUP(A1561,all_municipalities!$A$2:$M$445,9,FALSE)</f>
        <v>1</v>
      </c>
      <c r="J1561" t="b">
        <f>VLOOKUP(A1561,all_municipalities!$A$2:$M$445,13, FALSE)</f>
        <v>1</v>
      </c>
      <c r="K1561" t="str">
        <f t="shared" si="97"/>
        <v>NONE</v>
      </c>
      <c r="L1561">
        <v>2</v>
      </c>
      <c r="M1561" t="str">
        <f t="shared" si="98"/>
        <v>17925 Deputy Mayor</v>
      </c>
      <c r="N1561" s="6" t="str">
        <f t="shared" si="99"/>
        <v>17925 Deputy Mayor</v>
      </c>
      <c r="O1561" s="15">
        <f>IF(I1561&lt;&gt;FALSE,VLOOKUP(H1561,internet_municipalities!$B$2:$W$226,22,FALSE),"NO INTERNET")</f>
        <v>2304</v>
      </c>
      <c r="P1561" s="16" t="str">
        <f t="shared" si="100"/>
        <v>Acclaimed</v>
      </c>
    </row>
    <row r="1562" spans="1:16" x14ac:dyDescent="0.2">
      <c r="A1562">
        <v>17925</v>
      </c>
      <c r="B1562" t="b">
        <v>0</v>
      </c>
      <c r="C1562" t="s">
        <v>2621</v>
      </c>
      <c r="D1562" t="s">
        <v>3784</v>
      </c>
      <c r="E1562">
        <v>213</v>
      </c>
      <c r="F1562" t="s">
        <v>1460</v>
      </c>
      <c r="G1562" t="b">
        <v>0</v>
      </c>
      <c r="H1562" t="str">
        <f>VLOOKUP(A1562,all_municipalities!$A$2:$M$445,2,FALSE)</f>
        <v>Lucan Biddulph, Township of</v>
      </c>
      <c r="I1562" t="b">
        <f>VLOOKUP(A1562,all_municipalities!$A$2:$M$445,9,FALSE)</f>
        <v>1</v>
      </c>
      <c r="J1562" t="b">
        <f>VLOOKUP(A1562,all_municipalities!$A$2:$M$445,13, FALSE)</f>
        <v>1</v>
      </c>
      <c r="K1562" t="str">
        <f t="shared" si="97"/>
        <v>NONE</v>
      </c>
      <c r="L1562">
        <v>2</v>
      </c>
      <c r="M1562" t="str">
        <f t="shared" si="98"/>
        <v>17925 Councillor, Ward One</v>
      </c>
      <c r="N1562" s="6" t="str">
        <f t="shared" si="99"/>
        <v>17925 Councillor, Ward One</v>
      </c>
      <c r="O1562" s="15">
        <f>IF(I1562&lt;&gt;FALSE,VLOOKUP(H1562,internet_municipalities!$B$2:$W$226,22,FALSE),"NO INTERNET")</f>
        <v>2304</v>
      </c>
      <c r="P1562" s="16" t="str">
        <f t="shared" si="100"/>
        <v>Lost</v>
      </c>
    </row>
    <row r="1563" spans="1:16" x14ac:dyDescent="0.2">
      <c r="A1563">
        <v>17925</v>
      </c>
      <c r="B1563" t="b">
        <v>0</v>
      </c>
      <c r="C1563" t="s">
        <v>2615</v>
      </c>
      <c r="D1563" t="s">
        <v>3785</v>
      </c>
      <c r="E1563">
        <v>179</v>
      </c>
      <c r="F1563" t="s">
        <v>1460</v>
      </c>
      <c r="G1563" t="b">
        <v>0</v>
      </c>
      <c r="H1563" t="str">
        <f>VLOOKUP(A1563,all_municipalities!$A$2:$M$445,2,FALSE)</f>
        <v>Lucan Biddulph, Township of</v>
      </c>
      <c r="I1563" t="b">
        <f>VLOOKUP(A1563,all_municipalities!$A$2:$M$445,9,FALSE)</f>
        <v>1</v>
      </c>
      <c r="J1563" t="b">
        <f>VLOOKUP(A1563,all_municipalities!$A$2:$M$445,13, FALSE)</f>
        <v>1</v>
      </c>
      <c r="K1563" t="str">
        <f t="shared" si="97"/>
        <v>NONE</v>
      </c>
      <c r="L1563">
        <v>2</v>
      </c>
      <c r="M1563" t="str">
        <f t="shared" si="98"/>
        <v>17925 Councillor, Ward Three</v>
      </c>
      <c r="N1563" s="6" t="str">
        <f t="shared" si="99"/>
        <v>17925 Councillor, Ward Three</v>
      </c>
      <c r="O1563" s="15">
        <f>IF(I1563&lt;&gt;FALSE,VLOOKUP(H1563,internet_municipalities!$B$2:$W$226,22,FALSE),"NO INTERNET")</f>
        <v>2304</v>
      </c>
      <c r="P1563" s="16" t="str">
        <f t="shared" si="100"/>
        <v>Lost</v>
      </c>
    </row>
    <row r="1564" spans="1:16" x14ac:dyDescent="0.2">
      <c r="A1564">
        <v>10687</v>
      </c>
      <c r="B1564" t="b">
        <v>1</v>
      </c>
      <c r="C1564" t="s">
        <v>1463</v>
      </c>
      <c r="D1564" t="s">
        <v>4136</v>
      </c>
      <c r="E1564" t="s">
        <v>461</v>
      </c>
      <c r="F1564" t="s">
        <v>461</v>
      </c>
      <c r="G1564" t="b">
        <v>0</v>
      </c>
      <c r="H1564" t="str">
        <f>VLOOKUP(A1564,all_municipalities!$A$2:$M$445,2,FALSE)</f>
        <v>Montague, Township of</v>
      </c>
      <c r="I1564" t="b">
        <f>VLOOKUP(A1564,all_municipalities!$A$2:$M$445,9,FALSE)</f>
        <v>1</v>
      </c>
      <c r="J1564" t="b">
        <f>VLOOKUP(A1564,all_municipalities!$A$2:$M$445,13, FALSE)</f>
        <v>1</v>
      </c>
      <c r="K1564" t="str">
        <f t="shared" si="97"/>
        <v>NONE</v>
      </c>
      <c r="L1564">
        <v>2</v>
      </c>
      <c r="M1564" t="str">
        <f t="shared" si="98"/>
        <v>10687 Councillor</v>
      </c>
      <c r="N1564" s="6" t="str">
        <f t="shared" si="99"/>
        <v>10687 Councillor</v>
      </c>
      <c r="O1564" s="15">
        <f>IF(I1564&lt;&gt;FALSE,VLOOKUP(H1564,internet_municipalities!$B$2:$W$226,22,FALSE),"NO INTERNET")</f>
        <v>2096</v>
      </c>
      <c r="P1564" s="16" t="str">
        <f t="shared" si="100"/>
        <v>Acclaimed</v>
      </c>
    </row>
    <row r="1565" spans="1:16" x14ac:dyDescent="0.2">
      <c r="A1565">
        <v>10687</v>
      </c>
      <c r="B1565" t="b">
        <v>1</v>
      </c>
      <c r="C1565" t="s">
        <v>1463</v>
      </c>
      <c r="D1565" t="s">
        <v>4137</v>
      </c>
      <c r="E1565" t="s">
        <v>461</v>
      </c>
      <c r="F1565" t="s">
        <v>461</v>
      </c>
      <c r="G1565" t="b">
        <v>0</v>
      </c>
      <c r="H1565" t="str">
        <f>VLOOKUP(A1565,all_municipalities!$A$2:$M$445,2,FALSE)</f>
        <v>Montague, Township of</v>
      </c>
      <c r="I1565" t="b">
        <f>VLOOKUP(A1565,all_municipalities!$A$2:$M$445,9,FALSE)</f>
        <v>1</v>
      </c>
      <c r="J1565" t="b">
        <f>VLOOKUP(A1565,all_municipalities!$A$2:$M$445,13, FALSE)</f>
        <v>1</v>
      </c>
      <c r="K1565" t="str">
        <f t="shared" si="97"/>
        <v>NONE</v>
      </c>
      <c r="L1565">
        <v>2</v>
      </c>
      <c r="M1565" t="str">
        <f t="shared" si="98"/>
        <v>10687 Councillor</v>
      </c>
      <c r="N1565" s="6" t="str">
        <f t="shared" si="99"/>
        <v>10687 Councillor</v>
      </c>
      <c r="O1565" s="15">
        <f>IF(I1565&lt;&gt;FALSE,VLOOKUP(H1565,internet_municipalities!$B$2:$W$226,22,FALSE),"NO INTERNET")</f>
        <v>2096</v>
      </c>
      <c r="P1565" s="16" t="str">
        <f t="shared" si="100"/>
        <v>Acclaimed</v>
      </c>
    </row>
    <row r="1566" spans="1:16" x14ac:dyDescent="0.2">
      <c r="A1566">
        <v>10687</v>
      </c>
      <c r="B1566" t="b">
        <v>1</v>
      </c>
      <c r="C1566" t="s">
        <v>1463</v>
      </c>
      <c r="D1566" t="s">
        <v>4138</v>
      </c>
      <c r="E1566" t="s">
        <v>461</v>
      </c>
      <c r="F1566" t="s">
        <v>461</v>
      </c>
      <c r="G1566" t="b">
        <v>0</v>
      </c>
      <c r="H1566" t="str">
        <f>VLOOKUP(A1566,all_municipalities!$A$2:$M$445,2,FALSE)</f>
        <v>Montague, Township of</v>
      </c>
      <c r="I1566" t="b">
        <f>VLOOKUP(A1566,all_municipalities!$A$2:$M$445,9,FALSE)</f>
        <v>1</v>
      </c>
      <c r="J1566" t="b">
        <f>VLOOKUP(A1566,all_municipalities!$A$2:$M$445,13, FALSE)</f>
        <v>1</v>
      </c>
      <c r="K1566" t="str">
        <f t="shared" si="97"/>
        <v>NONE</v>
      </c>
      <c r="L1566">
        <v>2</v>
      </c>
      <c r="M1566" t="str">
        <f t="shared" si="98"/>
        <v>10687 Councillor</v>
      </c>
      <c r="N1566" s="6" t="str">
        <f t="shared" si="99"/>
        <v>10687 Councillor</v>
      </c>
      <c r="O1566" s="15">
        <f>IF(I1566&lt;&gt;FALSE,VLOOKUP(H1566,internet_municipalities!$B$2:$W$226,22,FALSE),"NO INTERNET")</f>
        <v>2096</v>
      </c>
      <c r="P1566" s="16" t="str">
        <f t="shared" si="100"/>
        <v>Acclaimed</v>
      </c>
    </row>
    <row r="1567" spans="1:16" x14ac:dyDescent="0.2">
      <c r="A1567">
        <v>10687</v>
      </c>
      <c r="B1567" t="b">
        <v>1</v>
      </c>
      <c r="C1567" t="s">
        <v>1753</v>
      </c>
      <c r="D1567" t="s">
        <v>4139</v>
      </c>
      <c r="E1567">
        <v>493</v>
      </c>
      <c r="F1567">
        <v>12</v>
      </c>
      <c r="G1567" t="b">
        <v>0</v>
      </c>
      <c r="H1567" t="str">
        <f>VLOOKUP(A1567,all_municipalities!$A$2:$M$445,2,FALSE)</f>
        <v>Montague, Township of</v>
      </c>
      <c r="I1567" t="b">
        <f>VLOOKUP(A1567,all_municipalities!$A$2:$M$445,9,FALSE)</f>
        <v>1</v>
      </c>
      <c r="J1567" t="b">
        <f>VLOOKUP(A1567,all_municipalities!$A$2:$M$445,13, FALSE)</f>
        <v>1</v>
      </c>
      <c r="K1567" t="str">
        <f t="shared" si="97"/>
        <v>MID</v>
      </c>
      <c r="L1567">
        <v>2</v>
      </c>
      <c r="M1567" t="str">
        <f t="shared" si="98"/>
        <v>10687 Deputy Reeve</v>
      </c>
      <c r="N1567" s="6" t="str">
        <f t="shared" si="99"/>
        <v>10687 Deputy Reeve</v>
      </c>
      <c r="O1567" s="15">
        <f>IF(I1567&lt;&gt;FALSE,VLOOKUP(H1567,internet_municipalities!$B$2:$W$226,22,FALSE),"NO INTERNET")</f>
        <v>2096</v>
      </c>
      <c r="P1567" s="16">
        <f t="shared" si="100"/>
        <v>5.7251908396946565E-3</v>
      </c>
    </row>
    <row r="1568" spans="1:16" x14ac:dyDescent="0.2">
      <c r="A1568">
        <v>10687</v>
      </c>
      <c r="B1568" t="b">
        <v>0</v>
      </c>
      <c r="C1568" t="s">
        <v>1753</v>
      </c>
      <c r="D1568" t="s">
        <v>4140</v>
      </c>
      <c r="E1568">
        <v>375</v>
      </c>
      <c r="F1568" t="s">
        <v>1460</v>
      </c>
      <c r="G1568" t="b">
        <v>0</v>
      </c>
      <c r="H1568" t="str">
        <f>VLOOKUP(A1568,all_municipalities!$A$2:$M$445,2,FALSE)</f>
        <v>Montague, Township of</v>
      </c>
      <c r="I1568" t="b">
        <f>VLOOKUP(A1568,all_municipalities!$A$2:$M$445,9,FALSE)</f>
        <v>1</v>
      </c>
      <c r="J1568" t="b">
        <f>VLOOKUP(A1568,all_municipalities!$A$2:$M$445,13, FALSE)</f>
        <v>1</v>
      </c>
      <c r="K1568" t="str">
        <f t="shared" si="97"/>
        <v>NONE</v>
      </c>
      <c r="L1568">
        <v>2</v>
      </c>
      <c r="M1568" t="str">
        <f t="shared" si="98"/>
        <v>10687 Deputy Reeve</v>
      </c>
      <c r="N1568" s="6" t="str">
        <f t="shared" si="99"/>
        <v>10687 Deputy Reeve</v>
      </c>
      <c r="O1568" s="15">
        <f>IF(I1568&lt;&gt;FALSE,VLOOKUP(H1568,internet_municipalities!$B$2:$W$226,22,FALSE),"NO INTERNET")</f>
        <v>2096</v>
      </c>
      <c r="P1568" s="16" t="str">
        <f t="shared" si="100"/>
        <v>Lost</v>
      </c>
    </row>
    <row r="1569" spans="1:16" x14ac:dyDescent="0.2">
      <c r="A1569">
        <v>10687</v>
      </c>
      <c r="B1569" t="b">
        <v>0</v>
      </c>
      <c r="C1569" t="s">
        <v>1753</v>
      </c>
      <c r="D1569" t="s">
        <v>4141</v>
      </c>
      <c r="E1569">
        <v>481</v>
      </c>
      <c r="F1569" t="s">
        <v>1460</v>
      </c>
      <c r="G1569" t="b">
        <v>0</v>
      </c>
      <c r="H1569" t="str">
        <f>VLOOKUP(A1569,all_municipalities!$A$2:$M$445,2,FALSE)</f>
        <v>Montague, Township of</v>
      </c>
      <c r="I1569" t="b">
        <f>VLOOKUP(A1569,all_municipalities!$A$2:$M$445,9,FALSE)</f>
        <v>1</v>
      </c>
      <c r="J1569" t="b">
        <f>VLOOKUP(A1569,all_municipalities!$A$2:$M$445,13, FALSE)</f>
        <v>1</v>
      </c>
      <c r="K1569" t="str">
        <f t="shared" si="97"/>
        <v>NONE</v>
      </c>
      <c r="L1569">
        <v>2</v>
      </c>
      <c r="M1569" t="str">
        <f t="shared" si="98"/>
        <v>10687 Deputy Reeve</v>
      </c>
      <c r="N1569" s="6" t="str">
        <f t="shared" si="99"/>
        <v>10687 Deputy Reeve</v>
      </c>
      <c r="O1569" s="15">
        <f>IF(I1569&lt;&gt;FALSE,VLOOKUP(H1569,internet_municipalities!$B$2:$W$226,22,FALSE),"NO INTERNET")</f>
        <v>2096</v>
      </c>
      <c r="P1569" s="16" t="str">
        <f t="shared" si="100"/>
        <v>Lost</v>
      </c>
    </row>
    <row r="1570" spans="1:16" x14ac:dyDescent="0.2">
      <c r="A1570">
        <v>10823</v>
      </c>
      <c r="B1570" t="b">
        <v>1</v>
      </c>
      <c r="C1570" t="s">
        <v>1463</v>
      </c>
      <c r="D1570" t="s">
        <v>4392</v>
      </c>
      <c r="E1570">
        <v>1595</v>
      </c>
      <c r="F1570">
        <v>704</v>
      </c>
      <c r="G1570" t="b">
        <v>0</v>
      </c>
      <c r="H1570" t="str">
        <f>VLOOKUP(A1570,all_municipalities!$A$2:$M$445,2,FALSE)</f>
        <v>North Dundas, Township of</v>
      </c>
      <c r="I1570" t="b">
        <f>VLOOKUP(A1570,all_municipalities!$A$2:$M$445,9,FALSE)</f>
        <v>1</v>
      </c>
      <c r="J1570" t="b">
        <f>VLOOKUP(A1570,all_municipalities!$A$2:$M$445,13, FALSE)</f>
        <v>1</v>
      </c>
      <c r="K1570" t="str">
        <f t="shared" si="97"/>
        <v>LOW</v>
      </c>
      <c r="L1570">
        <v>2</v>
      </c>
      <c r="M1570" t="str">
        <f t="shared" si="98"/>
        <v>10823 Councillor</v>
      </c>
      <c r="N1570" s="6" t="str">
        <f t="shared" si="99"/>
        <v>10823 Councillor</v>
      </c>
      <c r="O1570" s="15">
        <f>IF(I1570&lt;&gt;FALSE,VLOOKUP(H1570,internet_municipalities!$B$2:$W$226,22,FALSE),"NO INTERNET")</f>
        <v>5976</v>
      </c>
      <c r="P1570" s="16">
        <f t="shared" si="100"/>
        <v>0.11780455153949129</v>
      </c>
    </row>
    <row r="1571" spans="1:16" x14ac:dyDescent="0.2">
      <c r="A1571">
        <v>10823</v>
      </c>
      <c r="B1571" t="b">
        <v>1</v>
      </c>
      <c r="C1571" t="s">
        <v>1463</v>
      </c>
      <c r="D1571" t="s">
        <v>4393</v>
      </c>
      <c r="E1571">
        <v>1434</v>
      </c>
      <c r="F1571">
        <v>543</v>
      </c>
      <c r="G1571" t="b">
        <v>0</v>
      </c>
      <c r="H1571" t="str">
        <f>VLOOKUP(A1571,all_municipalities!$A$2:$M$445,2,FALSE)</f>
        <v>North Dundas, Township of</v>
      </c>
      <c r="I1571" t="b">
        <f>VLOOKUP(A1571,all_municipalities!$A$2:$M$445,9,FALSE)</f>
        <v>1</v>
      </c>
      <c r="J1571" t="b">
        <f>VLOOKUP(A1571,all_municipalities!$A$2:$M$445,13, FALSE)</f>
        <v>1</v>
      </c>
      <c r="K1571" t="str">
        <f t="shared" si="97"/>
        <v>LOW</v>
      </c>
      <c r="L1571">
        <v>2</v>
      </c>
      <c r="M1571" t="str">
        <f t="shared" si="98"/>
        <v>10823 Councillor</v>
      </c>
      <c r="N1571" s="6" t="str">
        <f t="shared" si="99"/>
        <v>10823 Councillor</v>
      </c>
      <c r="O1571" s="15">
        <f>IF(I1571&lt;&gt;FALSE,VLOOKUP(H1571,internet_municipalities!$B$2:$W$226,22,FALSE),"NO INTERNET")</f>
        <v>5976</v>
      </c>
      <c r="P1571" s="16">
        <f t="shared" si="100"/>
        <v>9.086345381526105E-2</v>
      </c>
    </row>
    <row r="1572" spans="1:16" x14ac:dyDescent="0.2">
      <c r="A1572">
        <v>10823</v>
      </c>
      <c r="B1572" t="b">
        <v>1</v>
      </c>
      <c r="C1572" t="s">
        <v>1463</v>
      </c>
      <c r="D1572" t="s">
        <v>4394</v>
      </c>
      <c r="E1572">
        <v>1910</v>
      </c>
      <c r="F1572">
        <v>1019</v>
      </c>
      <c r="G1572" t="b">
        <v>0</v>
      </c>
      <c r="H1572" t="str">
        <f>VLOOKUP(A1572,all_municipalities!$A$2:$M$445,2,FALSE)</f>
        <v>North Dundas, Township of</v>
      </c>
      <c r="I1572" t="b">
        <f>VLOOKUP(A1572,all_municipalities!$A$2:$M$445,9,FALSE)</f>
        <v>1</v>
      </c>
      <c r="J1572" t="b">
        <f>VLOOKUP(A1572,all_municipalities!$A$2:$M$445,13, FALSE)</f>
        <v>1</v>
      </c>
      <c r="K1572" t="str">
        <f t="shared" si="97"/>
        <v>NONE</v>
      </c>
      <c r="L1572">
        <v>2</v>
      </c>
      <c r="M1572" t="str">
        <f t="shared" si="98"/>
        <v>10823 Councillor</v>
      </c>
      <c r="N1572" s="6" t="str">
        <f t="shared" si="99"/>
        <v>10823 Councillor</v>
      </c>
      <c r="O1572" s="15">
        <f>IF(I1572&lt;&gt;FALSE,VLOOKUP(H1572,internet_municipalities!$B$2:$W$226,22,FALSE),"NO INTERNET")</f>
        <v>5976</v>
      </c>
      <c r="P1572" s="16">
        <f t="shared" si="100"/>
        <v>0.17051539491298529</v>
      </c>
    </row>
    <row r="1573" spans="1:16" x14ac:dyDescent="0.2">
      <c r="A1573">
        <v>10823</v>
      </c>
      <c r="B1573" t="b">
        <v>1</v>
      </c>
      <c r="C1573" t="s">
        <v>1479</v>
      </c>
      <c r="D1573" t="s">
        <v>4395</v>
      </c>
      <c r="E1573" t="s">
        <v>461</v>
      </c>
      <c r="F1573" t="s">
        <v>461</v>
      </c>
      <c r="G1573" t="b">
        <v>0</v>
      </c>
      <c r="H1573" t="str">
        <f>VLOOKUP(A1573,all_municipalities!$A$2:$M$445,2,FALSE)</f>
        <v>North Dundas, Township of</v>
      </c>
      <c r="I1573" t="b">
        <f>VLOOKUP(A1573,all_municipalities!$A$2:$M$445,9,FALSE)</f>
        <v>1</v>
      </c>
      <c r="J1573" t="b">
        <f>VLOOKUP(A1573,all_municipalities!$A$2:$M$445,13, FALSE)</f>
        <v>1</v>
      </c>
      <c r="K1573" t="str">
        <f t="shared" si="97"/>
        <v>NONE</v>
      </c>
      <c r="L1573">
        <v>2</v>
      </c>
      <c r="M1573" t="str">
        <f t="shared" si="98"/>
        <v>10823 Deputy Mayor</v>
      </c>
      <c r="N1573" s="6" t="str">
        <f t="shared" si="99"/>
        <v>10823 Deputy Mayor</v>
      </c>
      <c r="O1573" s="15">
        <f>IF(I1573&lt;&gt;FALSE,VLOOKUP(H1573,internet_municipalities!$B$2:$W$226,22,FALSE),"NO INTERNET")</f>
        <v>5976</v>
      </c>
      <c r="P1573" s="16" t="str">
        <f t="shared" si="100"/>
        <v>Acclaimed</v>
      </c>
    </row>
    <row r="1574" spans="1:16" x14ac:dyDescent="0.2">
      <c r="A1574">
        <v>10823</v>
      </c>
      <c r="B1574" t="b">
        <v>0</v>
      </c>
      <c r="C1574" t="s">
        <v>1463</v>
      </c>
      <c r="D1574" t="s">
        <v>4396</v>
      </c>
      <c r="E1574">
        <v>873</v>
      </c>
      <c r="F1574" t="s">
        <v>1460</v>
      </c>
      <c r="G1574" t="b">
        <v>0</v>
      </c>
      <c r="H1574" t="str">
        <f>VLOOKUP(A1574,all_municipalities!$A$2:$M$445,2,FALSE)</f>
        <v>North Dundas, Township of</v>
      </c>
      <c r="I1574" t="b">
        <f>VLOOKUP(A1574,all_municipalities!$A$2:$M$445,9,FALSE)</f>
        <v>1</v>
      </c>
      <c r="J1574" t="b">
        <f>VLOOKUP(A1574,all_municipalities!$A$2:$M$445,13, FALSE)</f>
        <v>1</v>
      </c>
      <c r="K1574" t="str">
        <f t="shared" si="97"/>
        <v>NONE</v>
      </c>
      <c r="L1574">
        <v>2</v>
      </c>
      <c r="M1574" t="str">
        <f t="shared" si="98"/>
        <v>10823 Councillor</v>
      </c>
      <c r="N1574" s="6" t="str">
        <f t="shared" si="99"/>
        <v>10823 Councillor</v>
      </c>
      <c r="O1574" s="15">
        <f>IF(I1574&lt;&gt;FALSE,VLOOKUP(H1574,internet_municipalities!$B$2:$W$226,22,FALSE),"NO INTERNET")</f>
        <v>5976</v>
      </c>
      <c r="P1574" s="16" t="str">
        <f t="shared" si="100"/>
        <v>Lost</v>
      </c>
    </row>
    <row r="1575" spans="1:16" x14ac:dyDescent="0.2">
      <c r="A1575">
        <v>10823</v>
      </c>
      <c r="B1575" t="b">
        <v>0</v>
      </c>
      <c r="C1575" t="s">
        <v>1463</v>
      </c>
      <c r="D1575" t="s">
        <v>4397</v>
      </c>
      <c r="E1575">
        <v>551</v>
      </c>
      <c r="F1575" t="s">
        <v>1460</v>
      </c>
      <c r="G1575" t="b">
        <v>0</v>
      </c>
      <c r="H1575" t="str">
        <f>VLOOKUP(A1575,all_municipalities!$A$2:$M$445,2,FALSE)</f>
        <v>North Dundas, Township of</v>
      </c>
      <c r="I1575" t="b">
        <f>VLOOKUP(A1575,all_municipalities!$A$2:$M$445,9,FALSE)</f>
        <v>1</v>
      </c>
      <c r="J1575" t="b">
        <f>VLOOKUP(A1575,all_municipalities!$A$2:$M$445,13, FALSE)</f>
        <v>1</v>
      </c>
      <c r="K1575" t="str">
        <f t="shared" si="97"/>
        <v>NONE</v>
      </c>
      <c r="L1575">
        <v>2</v>
      </c>
      <c r="M1575" t="str">
        <f t="shared" si="98"/>
        <v>10823 Councillor</v>
      </c>
      <c r="N1575" s="6" t="str">
        <f t="shared" si="99"/>
        <v>10823 Councillor</v>
      </c>
      <c r="O1575" s="15">
        <f>IF(I1575&lt;&gt;FALSE,VLOOKUP(H1575,internet_municipalities!$B$2:$W$226,22,FALSE),"NO INTERNET")</f>
        <v>5976</v>
      </c>
      <c r="P1575" s="16" t="str">
        <f t="shared" si="100"/>
        <v>Lost</v>
      </c>
    </row>
    <row r="1576" spans="1:16" x14ac:dyDescent="0.2">
      <c r="A1576">
        <v>10823</v>
      </c>
      <c r="B1576" t="b">
        <v>0</v>
      </c>
      <c r="C1576" t="s">
        <v>1463</v>
      </c>
      <c r="D1576" t="s">
        <v>4398</v>
      </c>
      <c r="E1576">
        <v>891</v>
      </c>
      <c r="F1576" t="s">
        <v>1460</v>
      </c>
      <c r="G1576" t="b">
        <v>0</v>
      </c>
      <c r="H1576" t="str">
        <f>VLOOKUP(A1576,all_municipalities!$A$2:$M$445,2,FALSE)</f>
        <v>North Dundas, Township of</v>
      </c>
      <c r="I1576" t="b">
        <f>VLOOKUP(A1576,all_municipalities!$A$2:$M$445,9,FALSE)</f>
        <v>1</v>
      </c>
      <c r="J1576" t="b">
        <f>VLOOKUP(A1576,all_municipalities!$A$2:$M$445,13, FALSE)</f>
        <v>1</v>
      </c>
      <c r="K1576" t="str">
        <f t="shared" si="97"/>
        <v>NONE</v>
      </c>
      <c r="L1576">
        <v>2</v>
      </c>
      <c r="M1576" t="str">
        <f t="shared" si="98"/>
        <v>10823 Councillor</v>
      </c>
      <c r="N1576" s="6" t="str">
        <f t="shared" si="99"/>
        <v>10823 Councillor</v>
      </c>
      <c r="O1576" s="15">
        <f>IF(I1576&lt;&gt;FALSE,VLOOKUP(H1576,internet_municipalities!$B$2:$W$226,22,FALSE),"NO INTERNET")</f>
        <v>5976</v>
      </c>
      <c r="P1576" s="16" t="str">
        <f t="shared" si="100"/>
        <v>Lost</v>
      </c>
    </row>
    <row r="1577" spans="1:16" x14ac:dyDescent="0.2">
      <c r="A1577">
        <v>10351</v>
      </c>
      <c r="B1577" t="b">
        <v>1</v>
      </c>
      <c r="C1577" t="s">
        <v>4659</v>
      </c>
      <c r="D1577" t="s">
        <v>4660</v>
      </c>
      <c r="E1577">
        <v>222</v>
      </c>
      <c r="F1577">
        <v>29</v>
      </c>
      <c r="G1577" t="b">
        <v>0</v>
      </c>
      <c r="H1577" t="str">
        <f>VLOOKUP(A1577,all_municipalities!$A$2:$M$445,2,FALSE)</f>
        <v>Otonabee-South Monaghan, Township of</v>
      </c>
      <c r="I1577" t="b">
        <f>VLOOKUP(A1577,all_municipalities!$A$2:$M$445,9,FALSE)</f>
        <v>1</v>
      </c>
      <c r="J1577" t="b">
        <f>VLOOKUP(A1577,all_municipalities!$A$2:$M$445,13, FALSE)</f>
        <v>1</v>
      </c>
      <c r="K1577" t="str">
        <f t="shared" si="97"/>
        <v>MID</v>
      </c>
      <c r="L1577">
        <v>2</v>
      </c>
      <c r="M1577" t="str">
        <f t="shared" si="98"/>
        <v>10351 Councillor, Ward South Monaghan</v>
      </c>
      <c r="N1577" s="6" t="str">
        <f t="shared" si="99"/>
        <v>10351 Councillor, Ward South Monaghan</v>
      </c>
      <c r="O1577" s="15">
        <f>IF(I1577&lt;&gt;FALSE,VLOOKUP(H1577,internet_municipalities!$B$2:$W$226,22,FALSE),"NO INTERNET")</f>
        <v>5683</v>
      </c>
      <c r="P1577" s="16">
        <f t="shared" si="100"/>
        <v>5.1029385887735347E-3</v>
      </c>
    </row>
    <row r="1578" spans="1:16" x14ac:dyDescent="0.2">
      <c r="A1578">
        <v>10351</v>
      </c>
      <c r="B1578" t="b">
        <v>1</v>
      </c>
      <c r="C1578" t="s">
        <v>4661</v>
      </c>
      <c r="D1578" t="s">
        <v>4662</v>
      </c>
      <c r="E1578" t="s">
        <v>461</v>
      </c>
      <c r="F1578" t="s">
        <v>461</v>
      </c>
      <c r="G1578" t="b">
        <v>0</v>
      </c>
      <c r="H1578" t="str">
        <f>VLOOKUP(A1578,all_municipalities!$A$2:$M$445,2,FALSE)</f>
        <v>Otonabee-South Monaghan, Township of</v>
      </c>
      <c r="I1578" t="b">
        <f>VLOOKUP(A1578,all_municipalities!$A$2:$M$445,9,FALSE)</f>
        <v>1</v>
      </c>
      <c r="J1578" t="b">
        <f>VLOOKUP(A1578,all_municipalities!$A$2:$M$445,13, FALSE)</f>
        <v>1</v>
      </c>
      <c r="K1578" t="str">
        <f t="shared" si="97"/>
        <v>NONE</v>
      </c>
      <c r="L1578">
        <v>2</v>
      </c>
      <c r="M1578" t="str">
        <f t="shared" si="98"/>
        <v>10351 Councillor, Ward Otonabee</v>
      </c>
      <c r="N1578" s="6" t="str">
        <f t="shared" si="99"/>
        <v>10351 Councillor, Ward Otonabee</v>
      </c>
      <c r="O1578" s="15">
        <f>IF(I1578&lt;&gt;FALSE,VLOOKUP(H1578,internet_municipalities!$B$2:$W$226,22,FALSE),"NO INTERNET")</f>
        <v>5683</v>
      </c>
      <c r="P1578" s="16" t="str">
        <f t="shared" si="100"/>
        <v>Acclaimed</v>
      </c>
    </row>
    <row r="1579" spans="1:16" x14ac:dyDescent="0.2">
      <c r="A1579">
        <v>10351</v>
      </c>
      <c r="B1579" t="b">
        <v>1</v>
      </c>
      <c r="C1579" t="s">
        <v>2546</v>
      </c>
      <c r="D1579" t="s">
        <v>4663</v>
      </c>
      <c r="E1579" t="s">
        <v>461</v>
      </c>
      <c r="F1579" t="s">
        <v>461</v>
      </c>
      <c r="G1579" t="b">
        <v>0</v>
      </c>
      <c r="H1579" t="str">
        <f>VLOOKUP(A1579,all_municipalities!$A$2:$M$445,2,FALSE)</f>
        <v>Otonabee-South Monaghan, Township of</v>
      </c>
      <c r="I1579" t="b">
        <f>VLOOKUP(A1579,all_municipalities!$A$2:$M$445,9,FALSE)</f>
        <v>1</v>
      </c>
      <c r="J1579" t="b">
        <f>VLOOKUP(A1579,all_municipalities!$A$2:$M$445,13, FALSE)</f>
        <v>1</v>
      </c>
      <c r="K1579" t="str">
        <f t="shared" si="97"/>
        <v>NONE</v>
      </c>
      <c r="L1579">
        <v>2</v>
      </c>
      <c r="M1579" t="str">
        <f t="shared" si="98"/>
        <v>10351 Councillor At Large</v>
      </c>
      <c r="N1579" s="6" t="str">
        <f t="shared" si="99"/>
        <v>10351 Councillor At Large</v>
      </c>
      <c r="O1579" s="15">
        <f>IF(I1579&lt;&gt;FALSE,VLOOKUP(H1579,internet_municipalities!$B$2:$W$226,22,FALSE),"NO INTERNET")</f>
        <v>5683</v>
      </c>
      <c r="P1579" s="16" t="str">
        <f t="shared" si="100"/>
        <v>Acclaimed</v>
      </c>
    </row>
    <row r="1580" spans="1:16" x14ac:dyDescent="0.2">
      <c r="A1580">
        <v>10351</v>
      </c>
      <c r="B1580" t="b">
        <v>1</v>
      </c>
      <c r="C1580" t="s">
        <v>1479</v>
      </c>
      <c r="D1580" t="s">
        <v>4664</v>
      </c>
      <c r="E1580" t="s">
        <v>461</v>
      </c>
      <c r="F1580" t="s">
        <v>461</v>
      </c>
      <c r="G1580" t="b">
        <v>0</v>
      </c>
      <c r="H1580" t="str">
        <f>VLOOKUP(A1580,all_municipalities!$A$2:$M$445,2,FALSE)</f>
        <v>Otonabee-South Monaghan, Township of</v>
      </c>
      <c r="I1580" t="b">
        <f>VLOOKUP(A1580,all_municipalities!$A$2:$M$445,9,FALSE)</f>
        <v>1</v>
      </c>
      <c r="J1580" t="b">
        <f>VLOOKUP(A1580,all_municipalities!$A$2:$M$445,13, FALSE)</f>
        <v>1</v>
      </c>
      <c r="K1580" t="str">
        <f t="shared" si="97"/>
        <v>NONE</v>
      </c>
      <c r="L1580">
        <v>2</v>
      </c>
      <c r="M1580" t="str">
        <f t="shared" si="98"/>
        <v>10351 Deputy Mayor</v>
      </c>
      <c r="N1580" s="6" t="str">
        <f t="shared" si="99"/>
        <v>10351 Deputy Mayor</v>
      </c>
      <c r="O1580" s="15">
        <f>IF(I1580&lt;&gt;FALSE,VLOOKUP(H1580,internet_municipalities!$B$2:$W$226,22,FALSE),"NO INTERNET")</f>
        <v>5683</v>
      </c>
      <c r="P1580" s="16" t="str">
        <f t="shared" si="100"/>
        <v>Acclaimed</v>
      </c>
    </row>
    <row r="1581" spans="1:16" x14ac:dyDescent="0.2">
      <c r="A1581">
        <v>10351</v>
      </c>
      <c r="B1581" t="b">
        <v>0</v>
      </c>
      <c r="C1581" t="s">
        <v>4659</v>
      </c>
      <c r="D1581" t="s">
        <v>4665</v>
      </c>
      <c r="E1581">
        <v>193</v>
      </c>
      <c r="F1581" t="s">
        <v>1460</v>
      </c>
      <c r="G1581" t="b">
        <v>0</v>
      </c>
      <c r="H1581" t="str">
        <f>VLOOKUP(A1581,all_municipalities!$A$2:$M$445,2,FALSE)</f>
        <v>Otonabee-South Monaghan, Township of</v>
      </c>
      <c r="I1581" t="b">
        <f>VLOOKUP(A1581,all_municipalities!$A$2:$M$445,9,FALSE)</f>
        <v>1</v>
      </c>
      <c r="J1581" t="b">
        <f>VLOOKUP(A1581,all_municipalities!$A$2:$M$445,13, FALSE)</f>
        <v>1</v>
      </c>
      <c r="K1581" t="str">
        <f t="shared" si="97"/>
        <v>NONE</v>
      </c>
      <c r="L1581">
        <v>2</v>
      </c>
      <c r="M1581" t="str">
        <f t="shared" si="98"/>
        <v>10351 Councillor, Ward South Monaghan</v>
      </c>
      <c r="N1581" s="6" t="str">
        <f t="shared" si="99"/>
        <v>10351 Councillor, Ward South Monaghan</v>
      </c>
      <c r="O1581" s="15">
        <f>IF(I1581&lt;&gt;FALSE,VLOOKUP(H1581,internet_municipalities!$B$2:$W$226,22,FALSE),"NO INTERNET")</f>
        <v>5683</v>
      </c>
      <c r="P1581" s="16" t="str">
        <f t="shared" si="100"/>
        <v>Lost</v>
      </c>
    </row>
    <row r="1582" spans="1:16" x14ac:dyDescent="0.2">
      <c r="A1582">
        <v>10351</v>
      </c>
      <c r="B1582" t="b">
        <v>0</v>
      </c>
      <c r="C1582" t="s">
        <v>4659</v>
      </c>
      <c r="D1582" t="s">
        <v>4666</v>
      </c>
      <c r="E1582">
        <v>177</v>
      </c>
      <c r="F1582" t="s">
        <v>1460</v>
      </c>
      <c r="G1582" t="b">
        <v>0</v>
      </c>
      <c r="H1582" t="str">
        <f>VLOOKUP(A1582,all_municipalities!$A$2:$M$445,2,FALSE)</f>
        <v>Otonabee-South Monaghan, Township of</v>
      </c>
      <c r="I1582" t="b">
        <f>VLOOKUP(A1582,all_municipalities!$A$2:$M$445,9,FALSE)</f>
        <v>1</v>
      </c>
      <c r="J1582" t="b">
        <f>VLOOKUP(A1582,all_municipalities!$A$2:$M$445,13, FALSE)</f>
        <v>1</v>
      </c>
      <c r="K1582" t="str">
        <f t="shared" si="97"/>
        <v>NONE</v>
      </c>
      <c r="L1582">
        <v>2</v>
      </c>
      <c r="M1582" t="str">
        <f t="shared" si="98"/>
        <v>10351 Councillor, Ward South Monaghan</v>
      </c>
      <c r="N1582" s="6" t="str">
        <f t="shared" si="99"/>
        <v>10351 Councillor, Ward South Monaghan</v>
      </c>
      <c r="O1582" s="15">
        <f>IF(I1582&lt;&gt;FALSE,VLOOKUP(H1582,internet_municipalities!$B$2:$W$226,22,FALSE),"NO INTERNET")</f>
        <v>5683</v>
      </c>
      <c r="P1582" s="16" t="str">
        <f t="shared" si="100"/>
        <v>Lost</v>
      </c>
    </row>
    <row r="1583" spans="1:16" x14ac:dyDescent="0.2">
      <c r="A1583">
        <v>10758</v>
      </c>
      <c r="B1583" t="b">
        <v>1</v>
      </c>
      <c r="C1583" t="s">
        <v>5316</v>
      </c>
      <c r="D1583" t="s">
        <v>5317</v>
      </c>
      <c r="E1583">
        <v>167</v>
      </c>
      <c r="F1583">
        <v>47</v>
      </c>
      <c r="G1583" t="b">
        <v>0</v>
      </c>
      <c r="H1583" t="str">
        <f>VLOOKUP(A1583,all_municipalities!$A$2:$M$445,2,FALSE)</f>
        <v>Shuniah, Municipality of</v>
      </c>
      <c r="I1583" t="b">
        <f>VLOOKUP(A1583,all_municipalities!$A$2:$M$445,9,FALSE)</f>
        <v>1</v>
      </c>
      <c r="J1583" t="b">
        <f>VLOOKUP(A1583,all_municipalities!$A$2:$M$445,13, FALSE)</f>
        <v>1</v>
      </c>
      <c r="K1583" t="str">
        <f t="shared" si="97"/>
        <v>MID</v>
      </c>
      <c r="L1583">
        <v>2</v>
      </c>
      <c r="M1583" t="str">
        <f t="shared" si="98"/>
        <v>10758 Councillor, Ward 2 McTavish</v>
      </c>
      <c r="N1583" s="6" t="str">
        <f t="shared" si="99"/>
        <v>10758 Councillor, Ward 2 McTavish</v>
      </c>
      <c r="O1583" s="15">
        <f>IF(I1583&lt;&gt;FALSE,VLOOKUP(H1583,internet_municipalities!$B$2:$W$226,22,FALSE),"NO INTERNET")</f>
        <v>3293</v>
      </c>
      <c r="P1583" s="16">
        <f t="shared" si="100"/>
        <v>1.4272699665958092E-2</v>
      </c>
    </row>
    <row r="1584" spans="1:16" x14ac:dyDescent="0.2">
      <c r="A1584">
        <v>10758</v>
      </c>
      <c r="B1584" t="b">
        <v>1</v>
      </c>
      <c r="C1584" t="s">
        <v>5318</v>
      </c>
      <c r="D1584" t="s">
        <v>1852</v>
      </c>
      <c r="E1584" t="s">
        <v>461</v>
      </c>
      <c r="F1584" t="s">
        <v>461</v>
      </c>
      <c r="G1584" t="b">
        <v>0</v>
      </c>
      <c r="H1584" t="str">
        <f>VLOOKUP(A1584,all_municipalities!$A$2:$M$445,2,FALSE)</f>
        <v>Shuniah, Municipality of</v>
      </c>
      <c r="I1584" t="b">
        <f>VLOOKUP(A1584,all_municipalities!$A$2:$M$445,9,FALSE)</f>
        <v>1</v>
      </c>
      <c r="J1584" t="b">
        <f>VLOOKUP(A1584,all_municipalities!$A$2:$M$445,13, FALSE)</f>
        <v>1</v>
      </c>
      <c r="K1584" t="str">
        <f t="shared" si="97"/>
        <v>NONE</v>
      </c>
      <c r="L1584">
        <v>2</v>
      </c>
      <c r="M1584" t="str">
        <f t="shared" si="98"/>
        <v>10758 Councillor, Ward 1 MacGregor</v>
      </c>
      <c r="N1584" s="6" t="str">
        <f t="shared" si="99"/>
        <v>10758 Councillor, Ward 1 MacGregor</v>
      </c>
      <c r="O1584" s="15">
        <f>IF(I1584&lt;&gt;FALSE,VLOOKUP(H1584,internet_municipalities!$B$2:$W$226,22,FALSE),"NO INTERNET")</f>
        <v>3293</v>
      </c>
      <c r="P1584" s="16" t="str">
        <f t="shared" si="100"/>
        <v>Acclaimed</v>
      </c>
    </row>
    <row r="1585" spans="1:16" x14ac:dyDescent="0.2">
      <c r="A1585">
        <v>10758</v>
      </c>
      <c r="B1585" t="b">
        <v>1</v>
      </c>
      <c r="C1585" t="s">
        <v>5318</v>
      </c>
      <c r="D1585" t="s">
        <v>5319</v>
      </c>
      <c r="E1585" t="s">
        <v>461</v>
      </c>
      <c r="F1585" t="s">
        <v>461</v>
      </c>
      <c r="G1585" t="b">
        <v>0</v>
      </c>
      <c r="H1585" t="str">
        <f>VLOOKUP(A1585,all_municipalities!$A$2:$M$445,2,FALSE)</f>
        <v>Shuniah, Municipality of</v>
      </c>
      <c r="I1585" t="b">
        <f>VLOOKUP(A1585,all_municipalities!$A$2:$M$445,9,FALSE)</f>
        <v>1</v>
      </c>
      <c r="J1585" t="b">
        <f>VLOOKUP(A1585,all_municipalities!$A$2:$M$445,13, FALSE)</f>
        <v>1</v>
      </c>
      <c r="K1585" t="str">
        <f t="shared" si="97"/>
        <v>NONE</v>
      </c>
      <c r="L1585">
        <v>2</v>
      </c>
      <c r="M1585" t="str">
        <f t="shared" si="98"/>
        <v>10758 Councillor, Ward 1 MacGregor</v>
      </c>
      <c r="N1585" s="6" t="str">
        <f t="shared" si="99"/>
        <v>10758 Councillor, Ward 1 MacGregor</v>
      </c>
      <c r="O1585" s="15">
        <f>IF(I1585&lt;&gt;FALSE,VLOOKUP(H1585,internet_municipalities!$B$2:$W$226,22,FALSE),"NO INTERNET")</f>
        <v>3293</v>
      </c>
      <c r="P1585" s="16" t="str">
        <f t="shared" si="100"/>
        <v>Acclaimed</v>
      </c>
    </row>
    <row r="1586" spans="1:16" x14ac:dyDescent="0.2">
      <c r="A1586">
        <v>10758</v>
      </c>
      <c r="B1586" t="b">
        <v>1</v>
      </c>
      <c r="C1586" t="s">
        <v>5318</v>
      </c>
      <c r="D1586" t="s">
        <v>5320</v>
      </c>
      <c r="E1586" t="s">
        <v>461</v>
      </c>
      <c r="F1586" t="s">
        <v>461</v>
      </c>
      <c r="G1586" t="b">
        <v>0</v>
      </c>
      <c r="H1586" t="str">
        <f>VLOOKUP(A1586,all_municipalities!$A$2:$M$445,2,FALSE)</f>
        <v>Shuniah, Municipality of</v>
      </c>
      <c r="I1586" t="b">
        <f>VLOOKUP(A1586,all_municipalities!$A$2:$M$445,9,FALSE)</f>
        <v>1</v>
      </c>
      <c r="J1586" t="b">
        <f>VLOOKUP(A1586,all_municipalities!$A$2:$M$445,13, FALSE)</f>
        <v>1</v>
      </c>
      <c r="K1586" t="str">
        <f t="shared" si="97"/>
        <v>NONE</v>
      </c>
      <c r="L1586">
        <v>2</v>
      </c>
      <c r="M1586" t="str">
        <f t="shared" si="98"/>
        <v>10758 Councillor, Ward 1 MacGregor</v>
      </c>
      <c r="N1586" s="6" t="str">
        <f t="shared" si="99"/>
        <v>10758 Councillor, Ward 1 MacGregor</v>
      </c>
      <c r="O1586" s="15">
        <f>IF(I1586&lt;&gt;FALSE,VLOOKUP(H1586,internet_municipalities!$B$2:$W$226,22,FALSE),"NO INTERNET")</f>
        <v>3293</v>
      </c>
      <c r="P1586" s="16" t="str">
        <f t="shared" si="100"/>
        <v>Acclaimed</v>
      </c>
    </row>
    <row r="1587" spans="1:16" x14ac:dyDescent="0.2">
      <c r="A1587">
        <v>10758</v>
      </c>
      <c r="B1587" t="b">
        <v>0</v>
      </c>
      <c r="C1587" t="s">
        <v>5316</v>
      </c>
      <c r="D1587" t="s">
        <v>5321</v>
      </c>
      <c r="E1587">
        <v>120</v>
      </c>
      <c r="F1587" t="s">
        <v>1460</v>
      </c>
      <c r="G1587" t="b">
        <v>0</v>
      </c>
      <c r="H1587" t="str">
        <f>VLOOKUP(A1587,all_municipalities!$A$2:$M$445,2,FALSE)</f>
        <v>Shuniah, Municipality of</v>
      </c>
      <c r="I1587" t="b">
        <f>VLOOKUP(A1587,all_municipalities!$A$2:$M$445,9,FALSE)</f>
        <v>1</v>
      </c>
      <c r="J1587" t="b">
        <f>VLOOKUP(A1587,all_municipalities!$A$2:$M$445,13, FALSE)</f>
        <v>1</v>
      </c>
      <c r="K1587" t="str">
        <f t="shared" si="97"/>
        <v>NONE</v>
      </c>
      <c r="L1587">
        <v>2</v>
      </c>
      <c r="M1587" t="str">
        <f t="shared" si="98"/>
        <v>10758 Councillor, Ward 2 McTavish</v>
      </c>
      <c r="N1587" s="6" t="str">
        <f t="shared" si="99"/>
        <v>10758 Councillor, Ward 2 McTavish</v>
      </c>
      <c r="O1587" s="15">
        <f>IF(I1587&lt;&gt;FALSE,VLOOKUP(H1587,internet_municipalities!$B$2:$W$226,22,FALSE),"NO INTERNET")</f>
        <v>3293</v>
      </c>
      <c r="P1587" s="16" t="str">
        <f t="shared" si="100"/>
        <v>Lost</v>
      </c>
    </row>
    <row r="1588" spans="1:16" x14ac:dyDescent="0.2">
      <c r="A1588">
        <v>10821</v>
      </c>
      <c r="B1588" t="b">
        <v>1</v>
      </c>
      <c r="C1588" t="s">
        <v>1463</v>
      </c>
      <c r="D1588" t="s">
        <v>5423</v>
      </c>
      <c r="E1588">
        <v>2999</v>
      </c>
      <c r="F1588">
        <v>845</v>
      </c>
      <c r="G1588" t="b">
        <v>0</v>
      </c>
      <c r="H1588" t="str">
        <f>VLOOKUP(A1588,all_municipalities!$A$2:$M$445,2,FALSE)</f>
        <v>South Glengarry, Township of</v>
      </c>
      <c r="I1588" t="b">
        <f>VLOOKUP(A1588,all_municipalities!$A$2:$M$445,9,FALSE)</f>
        <v>1</v>
      </c>
      <c r="J1588" t="b">
        <f>VLOOKUP(A1588,all_municipalities!$A$2:$M$445,13, FALSE)</f>
        <v>1</v>
      </c>
      <c r="K1588" t="str">
        <f t="shared" si="97"/>
        <v>LOW</v>
      </c>
      <c r="L1588">
        <v>2</v>
      </c>
      <c r="M1588" t="str">
        <f t="shared" si="98"/>
        <v>10821 Councillor</v>
      </c>
      <c r="N1588" s="6" t="str">
        <f t="shared" si="99"/>
        <v>10821 Councillor</v>
      </c>
      <c r="O1588" s="15">
        <f>IF(I1588&lt;&gt;FALSE,VLOOKUP(H1588,internet_municipalities!$B$2:$W$226,22,FALSE),"NO INTERNET")</f>
        <v>6265</v>
      </c>
      <c r="P1588" s="16">
        <f t="shared" si="100"/>
        <v>0.13487629688747008</v>
      </c>
    </row>
    <row r="1589" spans="1:16" x14ac:dyDescent="0.2">
      <c r="A1589">
        <v>10821</v>
      </c>
      <c r="B1589" t="b">
        <v>1</v>
      </c>
      <c r="C1589" t="s">
        <v>1463</v>
      </c>
      <c r="D1589" t="s">
        <v>5424</v>
      </c>
      <c r="E1589">
        <v>2672</v>
      </c>
      <c r="F1589">
        <v>518</v>
      </c>
      <c r="G1589" t="b">
        <v>0</v>
      </c>
      <c r="H1589" t="str">
        <f>VLOOKUP(A1589,all_municipalities!$A$2:$M$445,2,FALSE)</f>
        <v>South Glengarry, Township of</v>
      </c>
      <c r="I1589" t="b">
        <f>VLOOKUP(A1589,all_municipalities!$A$2:$M$445,9,FALSE)</f>
        <v>1</v>
      </c>
      <c r="J1589" t="b">
        <f>VLOOKUP(A1589,all_municipalities!$A$2:$M$445,13, FALSE)</f>
        <v>1</v>
      </c>
      <c r="K1589" t="str">
        <f t="shared" si="97"/>
        <v>LOW</v>
      </c>
      <c r="L1589">
        <v>2</v>
      </c>
      <c r="M1589" t="str">
        <f t="shared" si="98"/>
        <v>10821 Councillor</v>
      </c>
      <c r="N1589" s="6" t="str">
        <f t="shared" si="99"/>
        <v>10821 Councillor</v>
      </c>
      <c r="O1589" s="15">
        <f>IF(I1589&lt;&gt;FALSE,VLOOKUP(H1589,internet_municipalities!$B$2:$W$226,22,FALSE),"NO INTERNET")</f>
        <v>6265</v>
      </c>
      <c r="P1589" s="16">
        <f t="shared" si="100"/>
        <v>8.2681564245810052E-2</v>
      </c>
    </row>
    <row r="1590" spans="1:16" x14ac:dyDescent="0.2">
      <c r="A1590">
        <v>10821</v>
      </c>
      <c r="B1590" t="b">
        <v>1</v>
      </c>
      <c r="C1590" t="s">
        <v>1463</v>
      </c>
      <c r="D1590" t="s">
        <v>5425</v>
      </c>
      <c r="E1590">
        <v>3214</v>
      </c>
      <c r="F1590">
        <v>1060</v>
      </c>
      <c r="G1590" t="b">
        <v>0</v>
      </c>
      <c r="H1590" t="str">
        <f>VLOOKUP(A1590,all_municipalities!$A$2:$M$445,2,FALSE)</f>
        <v>South Glengarry, Township of</v>
      </c>
      <c r="I1590" t="b">
        <f>VLOOKUP(A1590,all_municipalities!$A$2:$M$445,9,FALSE)</f>
        <v>1</v>
      </c>
      <c r="J1590" t="b">
        <f>VLOOKUP(A1590,all_municipalities!$A$2:$M$445,13, FALSE)</f>
        <v>1</v>
      </c>
      <c r="K1590" t="str">
        <f t="shared" si="97"/>
        <v>NONE</v>
      </c>
      <c r="L1590">
        <v>2</v>
      </c>
      <c r="M1590" t="str">
        <f t="shared" si="98"/>
        <v>10821 Councillor</v>
      </c>
      <c r="N1590" s="6" t="str">
        <f t="shared" si="99"/>
        <v>10821 Councillor</v>
      </c>
      <c r="O1590" s="15">
        <f>IF(I1590&lt;&gt;FALSE,VLOOKUP(H1590,internet_municipalities!$B$2:$W$226,22,FALSE),"NO INTERNET")</f>
        <v>6265</v>
      </c>
      <c r="P1590" s="16">
        <f t="shared" si="100"/>
        <v>0.16919393455706305</v>
      </c>
    </row>
    <row r="1591" spans="1:16" x14ac:dyDescent="0.2">
      <c r="A1591">
        <v>10821</v>
      </c>
      <c r="B1591" t="b">
        <v>1</v>
      </c>
      <c r="C1591" t="s">
        <v>1479</v>
      </c>
      <c r="D1591" t="s">
        <v>5426</v>
      </c>
      <c r="E1591">
        <v>3201</v>
      </c>
      <c r="F1591">
        <v>2077</v>
      </c>
      <c r="G1591" t="b">
        <v>0</v>
      </c>
      <c r="H1591" t="str">
        <f>VLOOKUP(A1591,all_municipalities!$A$2:$M$445,2,FALSE)</f>
        <v>South Glengarry, Township of</v>
      </c>
      <c r="I1591" t="b">
        <f>VLOOKUP(A1591,all_municipalities!$A$2:$M$445,9,FALSE)</f>
        <v>1</v>
      </c>
      <c r="J1591" t="b">
        <f>VLOOKUP(A1591,all_municipalities!$A$2:$M$445,13, FALSE)</f>
        <v>1</v>
      </c>
      <c r="K1591" t="str">
        <f t="shared" si="97"/>
        <v>NONE</v>
      </c>
      <c r="L1591">
        <v>2</v>
      </c>
      <c r="M1591" t="str">
        <f t="shared" si="98"/>
        <v>10821 Deputy Mayor</v>
      </c>
      <c r="N1591" s="6" t="str">
        <f t="shared" si="99"/>
        <v>10821 Deputy Mayor</v>
      </c>
      <c r="O1591" s="15">
        <f>IF(I1591&lt;&gt;FALSE,VLOOKUP(H1591,internet_municipalities!$B$2:$W$226,22,FALSE),"NO INTERNET")</f>
        <v>6265</v>
      </c>
      <c r="P1591" s="16">
        <f t="shared" si="100"/>
        <v>0.33152434158020749</v>
      </c>
    </row>
    <row r="1592" spans="1:16" x14ac:dyDescent="0.2">
      <c r="A1592">
        <v>10821</v>
      </c>
      <c r="B1592" t="b">
        <v>0</v>
      </c>
      <c r="C1592" t="s">
        <v>1479</v>
      </c>
      <c r="D1592" t="s">
        <v>5427</v>
      </c>
      <c r="E1592">
        <v>1124</v>
      </c>
      <c r="F1592" t="s">
        <v>1460</v>
      </c>
      <c r="G1592" t="b">
        <v>0</v>
      </c>
      <c r="H1592" t="str">
        <f>VLOOKUP(A1592,all_municipalities!$A$2:$M$445,2,FALSE)</f>
        <v>South Glengarry, Township of</v>
      </c>
      <c r="I1592" t="b">
        <f>VLOOKUP(A1592,all_municipalities!$A$2:$M$445,9,FALSE)</f>
        <v>1</v>
      </c>
      <c r="J1592" t="b">
        <f>VLOOKUP(A1592,all_municipalities!$A$2:$M$445,13, FALSE)</f>
        <v>1</v>
      </c>
      <c r="K1592" t="str">
        <f t="shared" si="97"/>
        <v>NONE</v>
      </c>
      <c r="L1592">
        <v>2</v>
      </c>
      <c r="M1592" t="str">
        <f t="shared" si="98"/>
        <v>10821 Deputy Mayor</v>
      </c>
      <c r="N1592" s="6" t="str">
        <f t="shared" si="99"/>
        <v>10821 Deputy Mayor</v>
      </c>
      <c r="O1592" s="15">
        <f>IF(I1592&lt;&gt;FALSE,VLOOKUP(H1592,internet_municipalities!$B$2:$W$226,22,FALSE),"NO INTERNET")</f>
        <v>6265</v>
      </c>
      <c r="P1592" s="16" t="str">
        <f t="shared" si="100"/>
        <v>Lost</v>
      </c>
    </row>
    <row r="1593" spans="1:16" x14ac:dyDescent="0.2">
      <c r="A1593">
        <v>10821</v>
      </c>
      <c r="B1593" t="b">
        <v>0</v>
      </c>
      <c r="C1593" t="s">
        <v>1463</v>
      </c>
      <c r="D1593" t="s">
        <v>5428</v>
      </c>
      <c r="E1593">
        <v>2154</v>
      </c>
      <c r="F1593" t="s">
        <v>1460</v>
      </c>
      <c r="G1593" t="b">
        <v>0</v>
      </c>
      <c r="H1593" t="str">
        <f>VLOOKUP(A1593,all_municipalities!$A$2:$M$445,2,FALSE)</f>
        <v>South Glengarry, Township of</v>
      </c>
      <c r="I1593" t="b">
        <f>VLOOKUP(A1593,all_municipalities!$A$2:$M$445,9,FALSE)</f>
        <v>1</v>
      </c>
      <c r="J1593" t="b">
        <f>VLOOKUP(A1593,all_municipalities!$A$2:$M$445,13, FALSE)</f>
        <v>1</v>
      </c>
      <c r="K1593" t="str">
        <f t="shared" si="97"/>
        <v>NONE</v>
      </c>
      <c r="L1593">
        <v>2</v>
      </c>
      <c r="M1593" t="str">
        <f t="shared" si="98"/>
        <v>10821 Councillor</v>
      </c>
      <c r="N1593" s="6" t="str">
        <f t="shared" si="99"/>
        <v>10821 Councillor</v>
      </c>
      <c r="O1593" s="15">
        <f>IF(I1593&lt;&gt;FALSE,VLOOKUP(H1593,internet_municipalities!$B$2:$W$226,22,FALSE),"NO INTERNET")</f>
        <v>6265</v>
      </c>
      <c r="P1593" s="16" t="str">
        <f t="shared" si="100"/>
        <v>Lost</v>
      </c>
    </row>
    <row r="1594" spans="1:16" x14ac:dyDescent="0.2">
      <c r="A1594">
        <v>10710</v>
      </c>
      <c r="B1594" t="b">
        <v>1</v>
      </c>
      <c r="C1594" t="s">
        <v>1471</v>
      </c>
      <c r="D1594" t="s">
        <v>6107</v>
      </c>
      <c r="E1594">
        <v>423</v>
      </c>
      <c r="F1594">
        <v>126</v>
      </c>
      <c r="G1594" t="b">
        <v>0</v>
      </c>
      <c r="H1594" t="str">
        <f>VLOOKUP(A1594,all_municipalities!$A$2:$M$445,2,FALSE)</f>
        <v>Wellesley, Township of</v>
      </c>
      <c r="I1594" t="b">
        <f>VLOOKUP(A1594,all_municipalities!$A$2:$M$445,9,FALSE)</f>
        <v>1</v>
      </c>
      <c r="J1594" t="b">
        <f>VLOOKUP(A1594,all_municipalities!$A$2:$M$445,13, FALSE)</f>
        <v>1</v>
      </c>
      <c r="K1594" t="str">
        <f t="shared" si="97"/>
        <v>LOW</v>
      </c>
      <c r="L1594">
        <v>2</v>
      </c>
      <c r="M1594" t="str">
        <f t="shared" si="98"/>
        <v>10710 Councillor, Ward 4</v>
      </c>
      <c r="N1594" s="6" t="str">
        <f t="shared" si="99"/>
        <v>10710 Councillor, Ward 4</v>
      </c>
      <c r="O1594" s="15">
        <f>IF(I1594&lt;&gt;FALSE,VLOOKUP(H1594,internet_municipalities!$B$2:$W$226,22,FALSE),"NO INTERNET")</f>
        <v>6373</v>
      </c>
      <c r="P1594" s="16">
        <f t="shared" si="100"/>
        <v>1.97709085203201E-2</v>
      </c>
    </row>
    <row r="1595" spans="1:16" x14ac:dyDescent="0.2">
      <c r="A1595">
        <v>10710</v>
      </c>
      <c r="B1595" t="b">
        <v>1</v>
      </c>
      <c r="C1595" t="s">
        <v>1475</v>
      </c>
      <c r="D1595" t="s">
        <v>6108</v>
      </c>
      <c r="E1595">
        <v>613</v>
      </c>
      <c r="F1595">
        <v>257</v>
      </c>
      <c r="G1595" t="b">
        <v>0</v>
      </c>
      <c r="H1595" t="str">
        <f>VLOOKUP(A1595,all_municipalities!$A$2:$M$445,2,FALSE)</f>
        <v>Wellesley, Township of</v>
      </c>
      <c r="I1595" t="b">
        <f>VLOOKUP(A1595,all_municipalities!$A$2:$M$445,9,FALSE)</f>
        <v>1</v>
      </c>
      <c r="J1595" t="b">
        <f>VLOOKUP(A1595,all_municipalities!$A$2:$M$445,13, FALSE)</f>
        <v>1</v>
      </c>
      <c r="K1595" t="str">
        <f t="shared" si="97"/>
        <v>LOW</v>
      </c>
      <c r="L1595">
        <v>2</v>
      </c>
      <c r="M1595" t="str">
        <f t="shared" si="98"/>
        <v>10710 Councillor, Ward 3</v>
      </c>
      <c r="N1595" s="6" t="str">
        <f t="shared" si="99"/>
        <v>10710 Councillor, Ward 3</v>
      </c>
      <c r="O1595" s="15">
        <f>IF(I1595&lt;&gt;FALSE,VLOOKUP(H1595,internet_municipalities!$B$2:$W$226,22,FALSE),"NO INTERNET")</f>
        <v>6373</v>
      </c>
      <c r="P1595" s="16">
        <f t="shared" si="100"/>
        <v>4.0326376902557665E-2</v>
      </c>
    </row>
    <row r="1596" spans="1:16" x14ac:dyDescent="0.2">
      <c r="A1596">
        <v>10710</v>
      </c>
      <c r="B1596" t="b">
        <v>1</v>
      </c>
      <c r="C1596" t="s">
        <v>1453</v>
      </c>
      <c r="D1596" t="s">
        <v>6109</v>
      </c>
      <c r="E1596" t="s">
        <v>461</v>
      </c>
      <c r="F1596" t="s">
        <v>461</v>
      </c>
      <c r="G1596" t="b">
        <v>0</v>
      </c>
      <c r="H1596" t="str">
        <f>VLOOKUP(A1596,all_municipalities!$A$2:$M$445,2,FALSE)</f>
        <v>Wellesley, Township of</v>
      </c>
      <c r="I1596" t="b">
        <f>VLOOKUP(A1596,all_municipalities!$A$2:$M$445,9,FALSE)</f>
        <v>1</v>
      </c>
      <c r="J1596" t="b">
        <f>VLOOKUP(A1596,all_municipalities!$A$2:$M$445,13, FALSE)</f>
        <v>1</v>
      </c>
      <c r="K1596" t="str">
        <f t="shared" si="97"/>
        <v>NONE</v>
      </c>
      <c r="L1596">
        <v>2</v>
      </c>
      <c r="M1596" t="str">
        <f t="shared" si="98"/>
        <v>10710 Councillor, Ward 2</v>
      </c>
      <c r="N1596" s="6" t="str">
        <f t="shared" si="99"/>
        <v>10710 Councillor, Ward 2</v>
      </c>
      <c r="O1596" s="15">
        <f>IF(I1596&lt;&gt;FALSE,VLOOKUP(H1596,internet_municipalities!$B$2:$W$226,22,FALSE),"NO INTERNET")</f>
        <v>6373</v>
      </c>
      <c r="P1596" s="16" t="str">
        <f t="shared" si="100"/>
        <v>Acclaimed</v>
      </c>
    </row>
    <row r="1597" spans="1:16" x14ac:dyDescent="0.2">
      <c r="A1597">
        <v>10710</v>
      </c>
      <c r="B1597" t="b">
        <v>1</v>
      </c>
      <c r="C1597" t="s">
        <v>1456</v>
      </c>
      <c r="D1597" t="s">
        <v>6110</v>
      </c>
      <c r="E1597" t="s">
        <v>461</v>
      </c>
      <c r="F1597" t="s">
        <v>461</v>
      </c>
      <c r="G1597" t="b">
        <v>0</v>
      </c>
      <c r="H1597" t="str">
        <f>VLOOKUP(A1597,all_municipalities!$A$2:$M$445,2,FALSE)</f>
        <v>Wellesley, Township of</v>
      </c>
      <c r="I1597" t="b">
        <f>VLOOKUP(A1597,all_municipalities!$A$2:$M$445,9,FALSE)</f>
        <v>1</v>
      </c>
      <c r="J1597" t="b">
        <f>VLOOKUP(A1597,all_municipalities!$A$2:$M$445,13, FALSE)</f>
        <v>1</v>
      </c>
      <c r="K1597" t="str">
        <f t="shared" si="97"/>
        <v>NONE</v>
      </c>
      <c r="L1597">
        <v>2</v>
      </c>
      <c r="M1597" t="str">
        <f t="shared" si="98"/>
        <v>10710 Councillor, Ward 1</v>
      </c>
      <c r="N1597" s="6" t="str">
        <f t="shared" si="99"/>
        <v>10710 Councillor, Ward 1</v>
      </c>
      <c r="O1597" s="15">
        <f>IF(I1597&lt;&gt;FALSE,VLOOKUP(H1597,internet_municipalities!$B$2:$W$226,22,FALSE),"NO INTERNET")</f>
        <v>6373</v>
      </c>
      <c r="P1597" s="16" t="str">
        <f t="shared" si="100"/>
        <v>Acclaimed</v>
      </c>
    </row>
    <row r="1598" spans="1:16" x14ac:dyDescent="0.2">
      <c r="A1598">
        <v>10710</v>
      </c>
      <c r="B1598" t="b">
        <v>0</v>
      </c>
      <c r="C1598" t="s">
        <v>1475</v>
      </c>
      <c r="D1598" t="s">
        <v>6111</v>
      </c>
      <c r="E1598">
        <v>356</v>
      </c>
      <c r="F1598" t="s">
        <v>1460</v>
      </c>
      <c r="G1598" t="b">
        <v>0</v>
      </c>
      <c r="H1598" t="str">
        <f>VLOOKUP(A1598,all_municipalities!$A$2:$M$445,2,FALSE)</f>
        <v>Wellesley, Township of</v>
      </c>
      <c r="I1598" t="b">
        <f>VLOOKUP(A1598,all_municipalities!$A$2:$M$445,9,FALSE)</f>
        <v>1</v>
      </c>
      <c r="J1598" t="b">
        <f>VLOOKUP(A1598,all_municipalities!$A$2:$M$445,13, FALSE)</f>
        <v>1</v>
      </c>
      <c r="K1598" t="str">
        <f t="shared" si="97"/>
        <v>NONE</v>
      </c>
      <c r="L1598">
        <v>2</v>
      </c>
      <c r="M1598" t="str">
        <f t="shared" si="98"/>
        <v>10710 Councillor, Ward 3</v>
      </c>
      <c r="N1598" s="6" t="str">
        <f t="shared" si="99"/>
        <v>10710 Councillor, Ward 3</v>
      </c>
      <c r="O1598" s="15">
        <f>IF(I1598&lt;&gt;FALSE,VLOOKUP(H1598,internet_municipalities!$B$2:$W$226,22,FALSE),"NO INTERNET")</f>
        <v>6373</v>
      </c>
      <c r="P1598" s="16" t="str">
        <f t="shared" si="100"/>
        <v>Lost</v>
      </c>
    </row>
    <row r="1599" spans="1:16" x14ac:dyDescent="0.2">
      <c r="A1599">
        <v>10710</v>
      </c>
      <c r="B1599" t="b">
        <v>0</v>
      </c>
      <c r="C1599" t="s">
        <v>1471</v>
      </c>
      <c r="D1599" t="s">
        <v>6112</v>
      </c>
      <c r="E1599">
        <v>297</v>
      </c>
      <c r="F1599" t="s">
        <v>1460</v>
      </c>
      <c r="G1599" t="b">
        <v>0</v>
      </c>
      <c r="H1599" t="str">
        <f>VLOOKUP(A1599,all_municipalities!$A$2:$M$445,2,FALSE)</f>
        <v>Wellesley, Township of</v>
      </c>
      <c r="I1599" t="b">
        <f>VLOOKUP(A1599,all_municipalities!$A$2:$M$445,9,FALSE)</f>
        <v>1</v>
      </c>
      <c r="J1599" t="b">
        <f>VLOOKUP(A1599,all_municipalities!$A$2:$M$445,13, FALSE)</f>
        <v>1</v>
      </c>
      <c r="K1599" t="str">
        <f t="shared" si="97"/>
        <v>NONE</v>
      </c>
      <c r="L1599">
        <v>2</v>
      </c>
      <c r="M1599" t="str">
        <f t="shared" si="98"/>
        <v>10710 Councillor, Ward 4</v>
      </c>
      <c r="N1599" s="6" t="str">
        <f t="shared" si="99"/>
        <v>10710 Councillor, Ward 4</v>
      </c>
      <c r="O1599" s="15">
        <f>IF(I1599&lt;&gt;FALSE,VLOOKUP(H1599,internet_municipalities!$B$2:$W$226,22,FALSE),"NO INTERNET")</f>
        <v>6373</v>
      </c>
      <c r="P1599" s="16" t="str">
        <f t="shared" si="100"/>
        <v>Lost</v>
      </c>
    </row>
    <row r="1600" spans="1:16" x14ac:dyDescent="0.2">
      <c r="A1600">
        <v>10339</v>
      </c>
      <c r="B1600" t="b">
        <v>1</v>
      </c>
      <c r="C1600" t="s">
        <v>1471</v>
      </c>
      <c r="D1600" t="s">
        <v>6353</v>
      </c>
      <c r="E1600">
        <v>394</v>
      </c>
      <c r="F1600">
        <v>257</v>
      </c>
      <c r="G1600" t="b">
        <v>0</v>
      </c>
      <c r="H1600" t="str">
        <f>VLOOKUP(A1600,all_municipalities!$A$2:$M$445,2,FALSE)</f>
        <v>Zorra, Township of</v>
      </c>
      <c r="I1600" t="b">
        <f>VLOOKUP(A1600,all_municipalities!$A$2:$M$445,9,FALSE)</f>
        <v>1</v>
      </c>
      <c r="J1600" t="b">
        <f>VLOOKUP(A1600,all_municipalities!$A$2:$M$445,13, FALSE)</f>
        <v>1</v>
      </c>
      <c r="K1600" t="str">
        <f t="shared" si="97"/>
        <v>LOW</v>
      </c>
      <c r="L1600">
        <v>2</v>
      </c>
      <c r="M1600" t="str">
        <f t="shared" si="98"/>
        <v>10339 Councillor, Ward 4</v>
      </c>
      <c r="N1600" s="6" t="str">
        <f t="shared" si="99"/>
        <v>10339 Councillor, Ward 4</v>
      </c>
      <c r="O1600" s="15">
        <f>IF(I1600&lt;&gt;FALSE,VLOOKUP(H1600,internet_municipalities!$B$2:$W$226,22,FALSE),"NO INTERNET")</f>
        <v>5138</v>
      </c>
      <c r="P1600" s="16">
        <f t="shared" si="100"/>
        <v>5.0019462826002337E-2</v>
      </c>
    </row>
    <row r="1601" spans="1:16" x14ac:dyDescent="0.2">
      <c r="A1601">
        <v>10339</v>
      </c>
      <c r="B1601" t="b">
        <v>1</v>
      </c>
      <c r="C1601" t="s">
        <v>1475</v>
      </c>
      <c r="D1601" t="s">
        <v>6354</v>
      </c>
      <c r="E1601" t="s">
        <v>461</v>
      </c>
      <c r="F1601" t="s">
        <v>461</v>
      </c>
      <c r="G1601" t="b">
        <v>0</v>
      </c>
      <c r="H1601" t="str">
        <f>VLOOKUP(A1601,all_municipalities!$A$2:$M$445,2,FALSE)</f>
        <v>Zorra, Township of</v>
      </c>
      <c r="I1601" t="b">
        <f>VLOOKUP(A1601,all_municipalities!$A$2:$M$445,9,FALSE)</f>
        <v>1</v>
      </c>
      <c r="J1601" t="b">
        <f>VLOOKUP(A1601,all_municipalities!$A$2:$M$445,13, FALSE)</f>
        <v>1</v>
      </c>
      <c r="K1601" t="str">
        <f t="shared" si="97"/>
        <v>NONE</v>
      </c>
      <c r="L1601">
        <v>2</v>
      </c>
      <c r="M1601" t="str">
        <f t="shared" si="98"/>
        <v>10339 Councillor, Ward 3</v>
      </c>
      <c r="N1601" s="6" t="str">
        <f t="shared" si="99"/>
        <v>10339 Councillor, Ward 3</v>
      </c>
      <c r="O1601" s="15">
        <f>IF(I1601&lt;&gt;FALSE,VLOOKUP(H1601,internet_municipalities!$B$2:$W$226,22,FALSE),"NO INTERNET")</f>
        <v>5138</v>
      </c>
      <c r="P1601" s="16" t="str">
        <f t="shared" si="100"/>
        <v>Acclaimed</v>
      </c>
    </row>
    <row r="1602" spans="1:16" x14ac:dyDescent="0.2">
      <c r="A1602">
        <v>10339</v>
      </c>
      <c r="B1602" t="b">
        <v>1</v>
      </c>
      <c r="C1602" t="s">
        <v>1453</v>
      </c>
      <c r="D1602" t="s">
        <v>6355</v>
      </c>
      <c r="E1602" t="s">
        <v>461</v>
      </c>
      <c r="F1602" t="s">
        <v>461</v>
      </c>
      <c r="G1602" t="b">
        <v>0</v>
      </c>
      <c r="H1602" t="str">
        <f>VLOOKUP(A1602,all_municipalities!$A$2:$M$445,2,FALSE)</f>
        <v>Zorra, Township of</v>
      </c>
      <c r="I1602" t="b">
        <f>VLOOKUP(A1602,all_municipalities!$A$2:$M$445,9,FALSE)</f>
        <v>1</v>
      </c>
      <c r="J1602" t="b">
        <f>VLOOKUP(A1602,all_municipalities!$A$2:$M$445,13, FALSE)</f>
        <v>1</v>
      </c>
      <c r="K1602" t="str">
        <f t="shared" ref="K1602:K1665" si="101">IF(J1602=TRUE,IF(F1602&lt;=10,"HIGH",IF(F1602&lt;=100,"MID",IF(F1602&lt;=1000,"LOW","NONE"))),"NONE")</f>
        <v>NONE</v>
      </c>
      <c r="L1602">
        <v>2</v>
      </c>
      <c r="M1602" t="str">
        <f t="shared" ref="M1602:M1665" si="102">CONCATENATE(A1602, " ",C1602)</f>
        <v>10339 Councillor, Ward 2</v>
      </c>
      <c r="N1602" s="6" t="str">
        <f t="shared" si="99"/>
        <v>10339 Councillor, Ward 2</v>
      </c>
      <c r="O1602" s="15">
        <f>IF(I1602&lt;&gt;FALSE,VLOOKUP(H1602,internet_municipalities!$B$2:$W$226,22,FALSE),"NO INTERNET")</f>
        <v>5138</v>
      </c>
      <c r="P1602" s="16" t="str">
        <f t="shared" si="100"/>
        <v>Acclaimed</v>
      </c>
    </row>
    <row r="1603" spans="1:16" x14ac:dyDescent="0.2">
      <c r="A1603">
        <v>10339</v>
      </c>
      <c r="B1603" t="b">
        <v>1</v>
      </c>
      <c r="C1603" t="s">
        <v>1456</v>
      </c>
      <c r="D1603" t="s">
        <v>6356</v>
      </c>
      <c r="E1603">
        <v>241</v>
      </c>
      <c r="F1603">
        <v>123</v>
      </c>
      <c r="G1603" t="b">
        <v>0</v>
      </c>
      <c r="H1603" t="str">
        <f>VLOOKUP(A1603,all_municipalities!$A$2:$M$445,2,FALSE)</f>
        <v>Zorra, Township of</v>
      </c>
      <c r="I1603" t="b">
        <f>VLOOKUP(A1603,all_municipalities!$A$2:$M$445,9,FALSE)</f>
        <v>1</v>
      </c>
      <c r="J1603" t="b">
        <f>VLOOKUP(A1603,all_municipalities!$A$2:$M$445,13, FALSE)</f>
        <v>1</v>
      </c>
      <c r="K1603" t="str">
        <f t="shared" si="101"/>
        <v>LOW</v>
      </c>
      <c r="L1603">
        <v>2</v>
      </c>
      <c r="M1603" t="str">
        <f t="shared" si="102"/>
        <v>10339 Councillor, Ward 1</v>
      </c>
      <c r="N1603" s="6" t="str">
        <f t="shared" ref="N1603:N1666" si="103">IF(I1603,M1603,"")</f>
        <v>10339 Councillor, Ward 1</v>
      </c>
      <c r="O1603" s="15">
        <f>IF(I1603&lt;&gt;FALSE,VLOOKUP(H1603,internet_municipalities!$B$2:$W$226,22,FALSE),"NO INTERNET")</f>
        <v>5138</v>
      </c>
      <c r="P1603" s="16">
        <f t="shared" si="100"/>
        <v>2.3939275982872713E-2</v>
      </c>
    </row>
    <row r="1604" spans="1:16" x14ac:dyDescent="0.2">
      <c r="A1604">
        <v>10339</v>
      </c>
      <c r="B1604" t="b">
        <v>0</v>
      </c>
      <c r="C1604" t="s">
        <v>1456</v>
      </c>
      <c r="D1604" t="s">
        <v>6357</v>
      </c>
      <c r="E1604">
        <v>118</v>
      </c>
      <c r="F1604" t="s">
        <v>1460</v>
      </c>
      <c r="G1604" t="b">
        <v>0</v>
      </c>
      <c r="H1604" t="str">
        <f>VLOOKUP(A1604,all_municipalities!$A$2:$M$445,2,FALSE)</f>
        <v>Zorra, Township of</v>
      </c>
      <c r="I1604" t="b">
        <f>VLOOKUP(A1604,all_municipalities!$A$2:$M$445,9,FALSE)</f>
        <v>1</v>
      </c>
      <c r="J1604" t="b">
        <f>VLOOKUP(A1604,all_municipalities!$A$2:$M$445,13, FALSE)</f>
        <v>1</v>
      </c>
      <c r="K1604" t="str">
        <f t="shared" si="101"/>
        <v>NONE</v>
      </c>
      <c r="L1604">
        <v>2</v>
      </c>
      <c r="M1604" t="str">
        <f t="shared" si="102"/>
        <v>10339 Councillor, Ward 1</v>
      </c>
      <c r="N1604" s="6" t="str">
        <f t="shared" si="103"/>
        <v>10339 Councillor, Ward 1</v>
      </c>
      <c r="O1604" s="15">
        <f>IF(I1604&lt;&gt;FALSE,VLOOKUP(H1604,internet_municipalities!$B$2:$W$226,22,FALSE),"NO INTERNET")</f>
        <v>5138</v>
      </c>
      <c r="P1604" s="16" t="str">
        <f t="shared" si="100"/>
        <v>Lost</v>
      </c>
    </row>
    <row r="1605" spans="1:16" x14ac:dyDescent="0.2">
      <c r="A1605">
        <v>10339</v>
      </c>
      <c r="B1605" t="b">
        <v>0</v>
      </c>
      <c r="C1605" t="s">
        <v>1471</v>
      </c>
      <c r="D1605" t="s">
        <v>6358</v>
      </c>
      <c r="E1605">
        <v>137</v>
      </c>
      <c r="F1605" t="s">
        <v>1460</v>
      </c>
      <c r="G1605" t="b">
        <v>0</v>
      </c>
      <c r="H1605" t="str">
        <f>VLOOKUP(A1605,all_municipalities!$A$2:$M$445,2,FALSE)</f>
        <v>Zorra, Township of</v>
      </c>
      <c r="I1605" t="b">
        <f>VLOOKUP(A1605,all_municipalities!$A$2:$M$445,9,FALSE)</f>
        <v>1</v>
      </c>
      <c r="J1605" t="b">
        <f>VLOOKUP(A1605,all_municipalities!$A$2:$M$445,13, FALSE)</f>
        <v>1</v>
      </c>
      <c r="K1605" t="str">
        <f t="shared" si="101"/>
        <v>NONE</v>
      </c>
      <c r="L1605">
        <v>2</v>
      </c>
      <c r="M1605" t="str">
        <f t="shared" si="102"/>
        <v>10339 Councillor, Ward 4</v>
      </c>
      <c r="N1605" s="6" t="str">
        <f t="shared" si="103"/>
        <v>10339 Councillor, Ward 4</v>
      </c>
      <c r="O1605" s="15">
        <f>IF(I1605&lt;&gt;FALSE,VLOOKUP(H1605,internet_municipalities!$B$2:$W$226,22,FALSE),"NO INTERNET")</f>
        <v>5138</v>
      </c>
      <c r="P1605" s="16" t="str">
        <f t="shared" si="100"/>
        <v>Lost</v>
      </c>
    </row>
    <row r="1606" spans="1:16" x14ac:dyDescent="0.2">
      <c r="A1606">
        <v>10058</v>
      </c>
      <c r="B1606" t="b">
        <v>1</v>
      </c>
      <c r="C1606" t="s">
        <v>1479</v>
      </c>
      <c r="D1606" t="s">
        <v>1682</v>
      </c>
      <c r="E1606">
        <v>1181</v>
      </c>
      <c r="F1606">
        <v>880</v>
      </c>
      <c r="G1606" t="b">
        <v>0</v>
      </c>
      <c r="H1606" t="str">
        <f>VLOOKUP(A1606,all_municipalities!$A$2:$M$445,2,FALSE)</f>
        <v>Aylmer, Town of</v>
      </c>
      <c r="I1606" t="b">
        <f>VLOOKUP(A1606,all_municipalities!$A$2:$M$445,9,FALSE)</f>
        <v>1</v>
      </c>
      <c r="J1606" t="b">
        <f>VLOOKUP(A1606,all_municipalities!$A$2:$M$445,13, FALSE)</f>
        <v>1</v>
      </c>
      <c r="K1606" t="str">
        <f t="shared" si="101"/>
        <v>LOW</v>
      </c>
      <c r="L1606">
        <v>1</v>
      </c>
      <c r="M1606" t="str">
        <f t="shared" si="102"/>
        <v>10058 Deputy Mayor</v>
      </c>
      <c r="N1606" s="6" t="str">
        <f t="shared" si="103"/>
        <v>10058 Deputy Mayor</v>
      </c>
      <c r="O1606" s="15">
        <f>IF(I1606&lt;&gt;FALSE,VLOOKUP(H1606,internet_municipalities!$B$2:$W$226,22,FALSE),"NO INTERNET")</f>
        <v>3754</v>
      </c>
      <c r="P1606" s="16">
        <f t="shared" si="100"/>
        <v>0.23441662226957913</v>
      </c>
    </row>
    <row r="1607" spans="1:16" x14ac:dyDescent="0.2">
      <c r="A1607">
        <v>10058</v>
      </c>
      <c r="B1607" t="b">
        <v>1</v>
      </c>
      <c r="C1607" t="s">
        <v>1463</v>
      </c>
      <c r="D1607" t="s">
        <v>1683</v>
      </c>
      <c r="E1607" t="s">
        <v>461</v>
      </c>
      <c r="F1607" t="s">
        <v>461</v>
      </c>
      <c r="G1607" t="b">
        <v>0</v>
      </c>
      <c r="H1607" t="str">
        <f>VLOOKUP(A1607,all_municipalities!$A$2:$M$445,2,FALSE)</f>
        <v>Aylmer, Town of</v>
      </c>
      <c r="I1607" t="b">
        <f>VLOOKUP(A1607,all_municipalities!$A$2:$M$445,9,FALSE)</f>
        <v>1</v>
      </c>
      <c r="J1607" t="b">
        <f>VLOOKUP(A1607,all_municipalities!$A$2:$M$445,13, FALSE)</f>
        <v>1</v>
      </c>
      <c r="K1607" t="str">
        <f t="shared" si="101"/>
        <v>NONE</v>
      </c>
      <c r="L1607">
        <v>1</v>
      </c>
      <c r="M1607" t="str">
        <f t="shared" si="102"/>
        <v>10058 Councillor</v>
      </c>
      <c r="N1607" s="6" t="str">
        <f t="shared" si="103"/>
        <v>10058 Councillor</v>
      </c>
      <c r="O1607" s="15">
        <f>IF(I1607&lt;&gt;FALSE,VLOOKUP(H1607,internet_municipalities!$B$2:$W$226,22,FALSE),"NO INTERNET")</f>
        <v>3754</v>
      </c>
      <c r="P1607" s="16" t="str">
        <f t="shared" ref="P1607:P1670" si="104">IF(I1607=TRUE,IF(F1607&lt;&gt;"Acclaimed",IF(F1607&lt;&gt;"Lost",F1607/O1607,"Lost"),"Acclaimed"),"NO INTERNET")</f>
        <v>Acclaimed</v>
      </c>
    </row>
    <row r="1608" spans="1:16" x14ac:dyDescent="0.2">
      <c r="A1608">
        <v>10058</v>
      </c>
      <c r="B1608" t="b">
        <v>1</v>
      </c>
      <c r="C1608" t="s">
        <v>1463</v>
      </c>
      <c r="D1608" t="s">
        <v>1684</v>
      </c>
      <c r="E1608" t="s">
        <v>461</v>
      </c>
      <c r="F1608" t="s">
        <v>461</v>
      </c>
      <c r="G1608" t="b">
        <v>0</v>
      </c>
      <c r="H1608" t="str">
        <f>VLOOKUP(A1608,all_municipalities!$A$2:$M$445,2,FALSE)</f>
        <v>Aylmer, Town of</v>
      </c>
      <c r="I1608" t="b">
        <f>VLOOKUP(A1608,all_municipalities!$A$2:$M$445,9,FALSE)</f>
        <v>1</v>
      </c>
      <c r="J1608" t="b">
        <f>VLOOKUP(A1608,all_municipalities!$A$2:$M$445,13, FALSE)</f>
        <v>1</v>
      </c>
      <c r="K1608" t="str">
        <f t="shared" si="101"/>
        <v>NONE</v>
      </c>
      <c r="L1608">
        <v>1</v>
      </c>
      <c r="M1608" t="str">
        <f t="shared" si="102"/>
        <v>10058 Councillor</v>
      </c>
      <c r="N1608" s="6" t="str">
        <f t="shared" si="103"/>
        <v>10058 Councillor</v>
      </c>
      <c r="O1608" s="15">
        <f>IF(I1608&lt;&gt;FALSE,VLOOKUP(H1608,internet_municipalities!$B$2:$W$226,22,FALSE),"NO INTERNET")</f>
        <v>3754</v>
      </c>
      <c r="P1608" s="16" t="str">
        <f t="shared" si="104"/>
        <v>Acclaimed</v>
      </c>
    </row>
    <row r="1609" spans="1:16" x14ac:dyDescent="0.2">
      <c r="A1609">
        <v>10058</v>
      </c>
      <c r="B1609" t="b">
        <v>1</v>
      </c>
      <c r="C1609" t="s">
        <v>1463</v>
      </c>
      <c r="D1609" t="s">
        <v>1685</v>
      </c>
      <c r="E1609" t="s">
        <v>461</v>
      </c>
      <c r="F1609" t="s">
        <v>461</v>
      </c>
      <c r="G1609" t="b">
        <v>0</v>
      </c>
      <c r="H1609" t="str">
        <f>VLOOKUP(A1609,all_municipalities!$A$2:$M$445,2,FALSE)</f>
        <v>Aylmer, Town of</v>
      </c>
      <c r="I1609" t="b">
        <f>VLOOKUP(A1609,all_municipalities!$A$2:$M$445,9,FALSE)</f>
        <v>1</v>
      </c>
      <c r="J1609" t="b">
        <f>VLOOKUP(A1609,all_municipalities!$A$2:$M$445,13, FALSE)</f>
        <v>1</v>
      </c>
      <c r="K1609" t="str">
        <f t="shared" si="101"/>
        <v>NONE</v>
      </c>
      <c r="L1609">
        <v>1</v>
      </c>
      <c r="M1609" t="str">
        <f t="shared" si="102"/>
        <v>10058 Councillor</v>
      </c>
      <c r="N1609" s="6" t="str">
        <f t="shared" si="103"/>
        <v>10058 Councillor</v>
      </c>
      <c r="O1609" s="15">
        <f>IF(I1609&lt;&gt;FALSE,VLOOKUP(H1609,internet_municipalities!$B$2:$W$226,22,FALSE),"NO INTERNET")</f>
        <v>3754</v>
      </c>
      <c r="P1609" s="16" t="str">
        <f t="shared" si="104"/>
        <v>Acclaimed</v>
      </c>
    </row>
    <row r="1610" spans="1:16" x14ac:dyDescent="0.2">
      <c r="A1610">
        <v>10058</v>
      </c>
      <c r="B1610" t="b">
        <v>1</v>
      </c>
      <c r="C1610" t="s">
        <v>1463</v>
      </c>
      <c r="D1610" t="s">
        <v>1686</v>
      </c>
      <c r="E1610" t="s">
        <v>461</v>
      </c>
      <c r="F1610" t="s">
        <v>461</v>
      </c>
      <c r="G1610" t="b">
        <v>0</v>
      </c>
      <c r="H1610" t="str">
        <f>VLOOKUP(A1610,all_municipalities!$A$2:$M$445,2,FALSE)</f>
        <v>Aylmer, Town of</v>
      </c>
      <c r="I1610" t="b">
        <f>VLOOKUP(A1610,all_municipalities!$A$2:$M$445,9,FALSE)</f>
        <v>1</v>
      </c>
      <c r="J1610" t="b">
        <f>VLOOKUP(A1610,all_municipalities!$A$2:$M$445,13, FALSE)</f>
        <v>1</v>
      </c>
      <c r="K1610" t="str">
        <f t="shared" si="101"/>
        <v>NONE</v>
      </c>
      <c r="L1610">
        <v>1</v>
      </c>
      <c r="M1610" t="str">
        <f t="shared" si="102"/>
        <v>10058 Councillor</v>
      </c>
      <c r="N1610" s="6" t="str">
        <f t="shared" si="103"/>
        <v>10058 Councillor</v>
      </c>
      <c r="O1610" s="15">
        <f>IF(I1610&lt;&gt;FALSE,VLOOKUP(H1610,internet_municipalities!$B$2:$W$226,22,FALSE),"NO INTERNET")</f>
        <v>3754</v>
      </c>
      <c r="P1610" s="16" t="str">
        <f t="shared" si="104"/>
        <v>Acclaimed</v>
      </c>
    </row>
    <row r="1611" spans="1:16" x14ac:dyDescent="0.2">
      <c r="A1611">
        <v>10058</v>
      </c>
      <c r="B1611" t="b">
        <v>1</v>
      </c>
      <c r="C1611" t="s">
        <v>1463</v>
      </c>
      <c r="D1611" t="s">
        <v>1687</v>
      </c>
      <c r="E1611" t="s">
        <v>461</v>
      </c>
      <c r="F1611" t="s">
        <v>461</v>
      </c>
      <c r="G1611" t="b">
        <v>0</v>
      </c>
      <c r="H1611" t="str">
        <f>VLOOKUP(A1611,all_municipalities!$A$2:$M$445,2,FALSE)</f>
        <v>Aylmer, Town of</v>
      </c>
      <c r="I1611" t="b">
        <f>VLOOKUP(A1611,all_municipalities!$A$2:$M$445,9,FALSE)</f>
        <v>1</v>
      </c>
      <c r="J1611" t="b">
        <f>VLOOKUP(A1611,all_municipalities!$A$2:$M$445,13, FALSE)</f>
        <v>1</v>
      </c>
      <c r="K1611" t="str">
        <f t="shared" si="101"/>
        <v>NONE</v>
      </c>
      <c r="L1611">
        <v>1</v>
      </c>
      <c r="M1611" t="str">
        <f t="shared" si="102"/>
        <v>10058 Councillor</v>
      </c>
      <c r="N1611" s="6" t="str">
        <f t="shared" si="103"/>
        <v>10058 Councillor</v>
      </c>
      <c r="O1611" s="15">
        <f>IF(I1611&lt;&gt;FALSE,VLOOKUP(H1611,internet_municipalities!$B$2:$W$226,22,FALSE),"NO INTERNET")</f>
        <v>3754</v>
      </c>
      <c r="P1611" s="16" t="str">
        <f t="shared" si="104"/>
        <v>Acclaimed</v>
      </c>
    </row>
    <row r="1612" spans="1:16" x14ac:dyDescent="0.2">
      <c r="A1612">
        <v>10058</v>
      </c>
      <c r="B1612" t="b">
        <v>0</v>
      </c>
      <c r="C1612" t="s">
        <v>1479</v>
      </c>
      <c r="D1612" t="s">
        <v>1688</v>
      </c>
      <c r="E1612">
        <v>301</v>
      </c>
      <c r="F1612" t="s">
        <v>1460</v>
      </c>
      <c r="G1612" t="b">
        <v>0</v>
      </c>
      <c r="H1612" t="str">
        <f>VLOOKUP(A1612,all_municipalities!$A$2:$M$445,2,FALSE)</f>
        <v>Aylmer, Town of</v>
      </c>
      <c r="I1612" t="b">
        <f>VLOOKUP(A1612,all_municipalities!$A$2:$M$445,9,FALSE)</f>
        <v>1</v>
      </c>
      <c r="J1612" t="b">
        <f>VLOOKUP(A1612,all_municipalities!$A$2:$M$445,13, FALSE)</f>
        <v>1</v>
      </c>
      <c r="K1612" t="str">
        <f t="shared" si="101"/>
        <v>NONE</v>
      </c>
      <c r="L1612">
        <v>1</v>
      </c>
      <c r="M1612" t="str">
        <f t="shared" si="102"/>
        <v>10058 Deputy Mayor</v>
      </c>
      <c r="N1612" s="6" t="str">
        <f t="shared" si="103"/>
        <v>10058 Deputy Mayor</v>
      </c>
      <c r="O1612" s="15">
        <f>IF(I1612&lt;&gt;FALSE,VLOOKUP(H1612,internet_municipalities!$B$2:$W$226,22,FALSE),"NO INTERNET")</f>
        <v>3754</v>
      </c>
      <c r="P1612" s="16" t="str">
        <f t="shared" si="104"/>
        <v>Lost</v>
      </c>
    </row>
    <row r="1613" spans="1:16" x14ac:dyDescent="0.2">
      <c r="A1613">
        <v>10058</v>
      </c>
      <c r="B1613" t="b">
        <v>0</v>
      </c>
      <c r="C1613" t="s">
        <v>1479</v>
      </c>
      <c r="D1613" t="s">
        <v>1689</v>
      </c>
      <c r="E1613">
        <v>177</v>
      </c>
      <c r="F1613" t="s">
        <v>1460</v>
      </c>
      <c r="G1613" t="b">
        <v>0</v>
      </c>
      <c r="H1613" t="str">
        <f>VLOOKUP(A1613,all_municipalities!$A$2:$M$445,2,FALSE)</f>
        <v>Aylmer, Town of</v>
      </c>
      <c r="I1613" t="b">
        <f>VLOOKUP(A1613,all_municipalities!$A$2:$M$445,9,FALSE)</f>
        <v>1</v>
      </c>
      <c r="J1613" t="b">
        <f>VLOOKUP(A1613,all_municipalities!$A$2:$M$445,13, FALSE)</f>
        <v>1</v>
      </c>
      <c r="K1613" t="str">
        <f t="shared" si="101"/>
        <v>NONE</v>
      </c>
      <c r="L1613">
        <v>1</v>
      </c>
      <c r="M1613" t="str">
        <f t="shared" si="102"/>
        <v>10058 Deputy Mayor</v>
      </c>
      <c r="N1613" s="6" t="str">
        <f t="shared" si="103"/>
        <v>10058 Deputy Mayor</v>
      </c>
      <c r="O1613" s="15">
        <f>IF(I1613&lt;&gt;FALSE,VLOOKUP(H1613,internet_municipalities!$B$2:$W$226,22,FALSE),"NO INTERNET")</f>
        <v>3754</v>
      </c>
      <c r="P1613" s="16" t="str">
        <f t="shared" si="104"/>
        <v>Lost</v>
      </c>
    </row>
    <row r="1614" spans="1:16" x14ac:dyDescent="0.2">
      <c r="A1614">
        <v>10436</v>
      </c>
      <c r="B1614" t="b">
        <v>1</v>
      </c>
      <c r="C1614" t="s">
        <v>1720</v>
      </c>
      <c r="D1614" t="s">
        <v>1784</v>
      </c>
      <c r="E1614" t="s">
        <v>461</v>
      </c>
      <c r="F1614" t="s">
        <v>461</v>
      </c>
      <c r="G1614" t="b">
        <v>0</v>
      </c>
      <c r="H1614" t="str">
        <f>VLOOKUP(A1614,all_municipalities!$A$2:$M$445,2,FALSE)</f>
        <v>Black River-Matheson, Township of</v>
      </c>
      <c r="I1614" t="b">
        <f>VLOOKUP(A1614,all_municipalities!$A$2:$M$445,9,FALSE)</f>
        <v>1</v>
      </c>
      <c r="J1614" t="b">
        <f>VLOOKUP(A1614,all_municipalities!$A$2:$M$445,13, FALSE)</f>
        <v>1</v>
      </c>
      <c r="K1614" t="str">
        <f t="shared" si="101"/>
        <v>NONE</v>
      </c>
      <c r="L1614">
        <v>1</v>
      </c>
      <c r="M1614" t="str">
        <f t="shared" si="102"/>
        <v>10436 Councillor, Ward 6</v>
      </c>
      <c r="N1614" s="6" t="str">
        <f t="shared" si="103"/>
        <v>10436 Councillor, Ward 6</v>
      </c>
      <c r="O1614" s="15">
        <f>IF(I1614&lt;&gt;FALSE,VLOOKUP(H1614,internet_municipalities!$B$2:$W$226,22,FALSE),"NO INTERNET")</f>
        <v>2450</v>
      </c>
      <c r="P1614" s="16" t="str">
        <f t="shared" si="104"/>
        <v>Acclaimed</v>
      </c>
    </row>
    <row r="1615" spans="1:16" x14ac:dyDescent="0.2">
      <c r="A1615">
        <v>10436</v>
      </c>
      <c r="B1615" t="b">
        <v>1</v>
      </c>
      <c r="C1615" t="s">
        <v>1473</v>
      </c>
      <c r="D1615" t="s">
        <v>1785</v>
      </c>
      <c r="E1615" t="s">
        <v>461</v>
      </c>
      <c r="F1615" t="s">
        <v>461</v>
      </c>
      <c r="G1615" t="b">
        <v>0</v>
      </c>
      <c r="H1615" t="str">
        <f>VLOOKUP(A1615,all_municipalities!$A$2:$M$445,2,FALSE)</f>
        <v>Black River-Matheson, Township of</v>
      </c>
      <c r="I1615" t="b">
        <f>VLOOKUP(A1615,all_municipalities!$A$2:$M$445,9,FALSE)</f>
        <v>1</v>
      </c>
      <c r="J1615" t="b">
        <f>VLOOKUP(A1615,all_municipalities!$A$2:$M$445,13, FALSE)</f>
        <v>1</v>
      </c>
      <c r="K1615" t="str">
        <f t="shared" si="101"/>
        <v>NONE</v>
      </c>
      <c r="L1615">
        <v>1</v>
      </c>
      <c r="M1615" t="str">
        <f t="shared" si="102"/>
        <v>10436 Councillor, Ward 5</v>
      </c>
      <c r="N1615" s="6" t="str">
        <f t="shared" si="103"/>
        <v>10436 Councillor, Ward 5</v>
      </c>
      <c r="O1615" s="15">
        <f>IF(I1615&lt;&gt;FALSE,VLOOKUP(H1615,internet_municipalities!$B$2:$W$226,22,FALSE),"NO INTERNET")</f>
        <v>2450</v>
      </c>
      <c r="P1615" s="16" t="str">
        <f t="shared" si="104"/>
        <v>Acclaimed</v>
      </c>
    </row>
    <row r="1616" spans="1:16" x14ac:dyDescent="0.2">
      <c r="A1616">
        <v>10436</v>
      </c>
      <c r="B1616" t="b">
        <v>1</v>
      </c>
      <c r="C1616" t="s">
        <v>1471</v>
      </c>
      <c r="D1616" t="s">
        <v>1786</v>
      </c>
      <c r="E1616" t="s">
        <v>461</v>
      </c>
      <c r="F1616" t="s">
        <v>461</v>
      </c>
      <c r="G1616" t="b">
        <v>0</v>
      </c>
      <c r="H1616" t="str">
        <f>VLOOKUP(A1616,all_municipalities!$A$2:$M$445,2,FALSE)</f>
        <v>Black River-Matheson, Township of</v>
      </c>
      <c r="I1616" t="b">
        <f>VLOOKUP(A1616,all_municipalities!$A$2:$M$445,9,FALSE)</f>
        <v>1</v>
      </c>
      <c r="J1616" t="b">
        <f>VLOOKUP(A1616,all_municipalities!$A$2:$M$445,13, FALSE)</f>
        <v>1</v>
      </c>
      <c r="K1616" t="str">
        <f t="shared" si="101"/>
        <v>NONE</v>
      </c>
      <c r="L1616">
        <v>1</v>
      </c>
      <c r="M1616" t="str">
        <f t="shared" si="102"/>
        <v>10436 Councillor, Ward 4</v>
      </c>
      <c r="N1616" s="6" t="str">
        <f t="shared" si="103"/>
        <v>10436 Councillor, Ward 4</v>
      </c>
      <c r="O1616" s="15">
        <f>IF(I1616&lt;&gt;FALSE,VLOOKUP(H1616,internet_municipalities!$B$2:$W$226,22,FALSE),"NO INTERNET")</f>
        <v>2450</v>
      </c>
      <c r="P1616" s="16" t="str">
        <f t="shared" si="104"/>
        <v>Acclaimed</v>
      </c>
    </row>
    <row r="1617" spans="1:16" x14ac:dyDescent="0.2">
      <c r="A1617">
        <v>10436</v>
      </c>
      <c r="B1617" t="b">
        <v>1</v>
      </c>
      <c r="C1617" t="s">
        <v>1475</v>
      </c>
      <c r="D1617" t="s">
        <v>1787</v>
      </c>
      <c r="E1617">
        <v>133</v>
      </c>
      <c r="F1617">
        <v>113</v>
      </c>
      <c r="G1617" t="b">
        <v>0</v>
      </c>
      <c r="H1617" t="str">
        <f>VLOOKUP(A1617,all_municipalities!$A$2:$M$445,2,FALSE)</f>
        <v>Black River-Matheson, Township of</v>
      </c>
      <c r="I1617" t="b">
        <f>VLOOKUP(A1617,all_municipalities!$A$2:$M$445,9,FALSE)</f>
        <v>1</v>
      </c>
      <c r="J1617" t="b">
        <f>VLOOKUP(A1617,all_municipalities!$A$2:$M$445,13, FALSE)</f>
        <v>1</v>
      </c>
      <c r="K1617" t="str">
        <f t="shared" si="101"/>
        <v>LOW</v>
      </c>
      <c r="L1617">
        <v>1</v>
      </c>
      <c r="M1617" t="str">
        <f t="shared" si="102"/>
        <v>10436 Councillor, Ward 3</v>
      </c>
      <c r="N1617" s="6" t="str">
        <f t="shared" si="103"/>
        <v>10436 Councillor, Ward 3</v>
      </c>
      <c r="O1617" s="15">
        <f>IF(I1617&lt;&gt;FALSE,VLOOKUP(H1617,internet_municipalities!$B$2:$W$226,22,FALSE),"NO INTERNET")</f>
        <v>2450</v>
      </c>
      <c r="P1617" s="16">
        <f t="shared" si="104"/>
        <v>4.6122448979591835E-2</v>
      </c>
    </row>
    <row r="1618" spans="1:16" x14ac:dyDescent="0.2">
      <c r="A1618">
        <v>10436</v>
      </c>
      <c r="B1618" t="b">
        <v>1</v>
      </c>
      <c r="C1618" t="s">
        <v>1453</v>
      </c>
      <c r="D1618" t="s">
        <v>1788</v>
      </c>
      <c r="E1618" t="s">
        <v>461</v>
      </c>
      <c r="F1618" t="s">
        <v>461</v>
      </c>
      <c r="G1618" t="b">
        <v>0</v>
      </c>
      <c r="H1618" t="str">
        <f>VLOOKUP(A1618,all_municipalities!$A$2:$M$445,2,FALSE)</f>
        <v>Black River-Matheson, Township of</v>
      </c>
      <c r="I1618" t="b">
        <f>VLOOKUP(A1618,all_municipalities!$A$2:$M$445,9,FALSE)</f>
        <v>1</v>
      </c>
      <c r="J1618" t="b">
        <f>VLOOKUP(A1618,all_municipalities!$A$2:$M$445,13, FALSE)</f>
        <v>1</v>
      </c>
      <c r="K1618" t="str">
        <f t="shared" si="101"/>
        <v>NONE</v>
      </c>
      <c r="L1618">
        <v>1</v>
      </c>
      <c r="M1618" t="str">
        <f t="shared" si="102"/>
        <v>10436 Councillor, Ward 2</v>
      </c>
      <c r="N1618" s="6" t="str">
        <f t="shared" si="103"/>
        <v>10436 Councillor, Ward 2</v>
      </c>
      <c r="O1618" s="15">
        <f>IF(I1618&lt;&gt;FALSE,VLOOKUP(H1618,internet_municipalities!$B$2:$W$226,22,FALSE),"NO INTERNET")</f>
        <v>2450</v>
      </c>
      <c r="P1618" s="16" t="str">
        <f t="shared" si="104"/>
        <v>Acclaimed</v>
      </c>
    </row>
    <row r="1619" spans="1:16" x14ac:dyDescent="0.2">
      <c r="A1619">
        <v>10436</v>
      </c>
      <c r="B1619" t="b">
        <v>1</v>
      </c>
      <c r="C1619" t="s">
        <v>1456</v>
      </c>
      <c r="D1619" t="s">
        <v>1789</v>
      </c>
      <c r="E1619" t="s">
        <v>461</v>
      </c>
      <c r="F1619" t="s">
        <v>461</v>
      </c>
      <c r="G1619" t="b">
        <v>0</v>
      </c>
      <c r="H1619" t="str">
        <f>VLOOKUP(A1619,all_municipalities!$A$2:$M$445,2,FALSE)</f>
        <v>Black River-Matheson, Township of</v>
      </c>
      <c r="I1619" t="b">
        <f>VLOOKUP(A1619,all_municipalities!$A$2:$M$445,9,FALSE)</f>
        <v>1</v>
      </c>
      <c r="J1619" t="b">
        <f>VLOOKUP(A1619,all_municipalities!$A$2:$M$445,13, FALSE)</f>
        <v>1</v>
      </c>
      <c r="K1619" t="str">
        <f t="shared" si="101"/>
        <v>NONE</v>
      </c>
      <c r="L1619">
        <v>1</v>
      </c>
      <c r="M1619" t="str">
        <f t="shared" si="102"/>
        <v>10436 Councillor, Ward 1</v>
      </c>
      <c r="N1619" s="6" t="str">
        <f t="shared" si="103"/>
        <v>10436 Councillor, Ward 1</v>
      </c>
      <c r="O1619" s="15">
        <f>IF(I1619&lt;&gt;FALSE,VLOOKUP(H1619,internet_municipalities!$B$2:$W$226,22,FALSE),"NO INTERNET")</f>
        <v>2450</v>
      </c>
      <c r="P1619" s="16" t="str">
        <f t="shared" si="104"/>
        <v>Acclaimed</v>
      </c>
    </row>
    <row r="1620" spans="1:16" x14ac:dyDescent="0.2">
      <c r="A1620">
        <v>10436</v>
      </c>
      <c r="B1620" t="b">
        <v>0</v>
      </c>
      <c r="C1620" t="s">
        <v>1475</v>
      </c>
      <c r="D1620" t="s">
        <v>1790</v>
      </c>
      <c r="E1620">
        <v>20</v>
      </c>
      <c r="F1620" t="s">
        <v>1460</v>
      </c>
      <c r="G1620" t="b">
        <v>0</v>
      </c>
      <c r="H1620" t="str">
        <f>VLOOKUP(A1620,all_municipalities!$A$2:$M$445,2,FALSE)</f>
        <v>Black River-Matheson, Township of</v>
      </c>
      <c r="I1620" t="b">
        <f>VLOOKUP(A1620,all_municipalities!$A$2:$M$445,9,FALSE)</f>
        <v>1</v>
      </c>
      <c r="J1620" t="b">
        <f>VLOOKUP(A1620,all_municipalities!$A$2:$M$445,13, FALSE)</f>
        <v>1</v>
      </c>
      <c r="K1620" t="str">
        <f t="shared" si="101"/>
        <v>NONE</v>
      </c>
      <c r="L1620">
        <v>1</v>
      </c>
      <c r="M1620" t="str">
        <f t="shared" si="102"/>
        <v>10436 Councillor, Ward 3</v>
      </c>
      <c r="N1620" s="6" t="str">
        <f t="shared" si="103"/>
        <v>10436 Councillor, Ward 3</v>
      </c>
      <c r="O1620" s="15">
        <f>IF(I1620&lt;&gt;FALSE,VLOOKUP(H1620,internet_municipalities!$B$2:$W$226,22,FALSE),"NO INTERNET")</f>
        <v>2450</v>
      </c>
      <c r="P1620" s="16" t="str">
        <f t="shared" si="104"/>
        <v>Lost</v>
      </c>
    </row>
    <row r="1621" spans="1:16" x14ac:dyDescent="0.2">
      <c r="A1621">
        <v>19432</v>
      </c>
      <c r="B1621" t="b">
        <v>1</v>
      </c>
      <c r="C1621" t="s">
        <v>1471</v>
      </c>
      <c r="D1621" t="s">
        <v>3198</v>
      </c>
      <c r="E1621" t="s">
        <v>461</v>
      </c>
      <c r="F1621" t="s">
        <v>461</v>
      </c>
      <c r="G1621" t="b">
        <v>0</v>
      </c>
      <c r="H1621" t="str">
        <f>VLOOKUP(A1621,all_municipalities!$A$2:$M$445,2,FALSE)</f>
        <v>Highlands East, Municipality of</v>
      </c>
      <c r="I1621" t="b">
        <f>VLOOKUP(A1621,all_municipalities!$A$2:$M$445,9,FALSE)</f>
        <v>1</v>
      </c>
      <c r="J1621" t="b">
        <f>VLOOKUP(A1621,all_municipalities!$A$2:$M$445,13, FALSE)</f>
        <v>1</v>
      </c>
      <c r="K1621" t="str">
        <f t="shared" si="101"/>
        <v>NONE</v>
      </c>
      <c r="L1621">
        <v>1</v>
      </c>
      <c r="M1621" t="str">
        <f t="shared" si="102"/>
        <v>19432 Councillor, Ward 4</v>
      </c>
      <c r="N1621" s="6" t="str">
        <f t="shared" si="103"/>
        <v>19432 Councillor, Ward 4</v>
      </c>
      <c r="O1621" s="15">
        <f>IF(I1621&lt;&gt;FALSE,VLOOKUP(H1621,internet_municipalities!$B$2:$W$226,22,FALSE),"NO INTERNET")</f>
        <v>7165</v>
      </c>
      <c r="P1621" s="16" t="str">
        <f t="shared" si="104"/>
        <v>Acclaimed</v>
      </c>
    </row>
    <row r="1622" spans="1:16" x14ac:dyDescent="0.2">
      <c r="A1622">
        <v>19432</v>
      </c>
      <c r="B1622" t="b">
        <v>1</v>
      </c>
      <c r="C1622" t="s">
        <v>1475</v>
      </c>
      <c r="D1622" t="s">
        <v>3199</v>
      </c>
      <c r="E1622" t="s">
        <v>461</v>
      </c>
      <c r="F1622" t="s">
        <v>461</v>
      </c>
      <c r="G1622" t="b">
        <v>0</v>
      </c>
      <c r="H1622" t="str">
        <f>VLOOKUP(A1622,all_municipalities!$A$2:$M$445,2,FALSE)</f>
        <v>Highlands East, Municipality of</v>
      </c>
      <c r="I1622" t="b">
        <f>VLOOKUP(A1622,all_municipalities!$A$2:$M$445,9,FALSE)</f>
        <v>1</v>
      </c>
      <c r="J1622" t="b">
        <f>VLOOKUP(A1622,all_municipalities!$A$2:$M$445,13, FALSE)</f>
        <v>1</v>
      </c>
      <c r="K1622" t="str">
        <f t="shared" si="101"/>
        <v>NONE</v>
      </c>
      <c r="L1622">
        <v>1</v>
      </c>
      <c r="M1622" t="str">
        <f t="shared" si="102"/>
        <v>19432 Councillor, Ward 3</v>
      </c>
      <c r="N1622" s="6" t="str">
        <f t="shared" si="103"/>
        <v>19432 Councillor, Ward 3</v>
      </c>
      <c r="O1622" s="15">
        <f>IF(I1622&lt;&gt;FALSE,VLOOKUP(H1622,internet_municipalities!$B$2:$W$226,22,FALSE),"NO INTERNET")</f>
        <v>7165</v>
      </c>
      <c r="P1622" s="16" t="str">
        <f t="shared" si="104"/>
        <v>Acclaimed</v>
      </c>
    </row>
    <row r="1623" spans="1:16" x14ac:dyDescent="0.2">
      <c r="A1623">
        <v>19432</v>
      </c>
      <c r="B1623" t="b">
        <v>1</v>
      </c>
      <c r="C1623" t="s">
        <v>1453</v>
      </c>
      <c r="D1623" t="s">
        <v>3200</v>
      </c>
      <c r="E1623">
        <v>449</v>
      </c>
      <c r="F1623">
        <v>251</v>
      </c>
      <c r="G1623" t="b">
        <v>0</v>
      </c>
      <c r="H1623" t="str">
        <f>VLOOKUP(A1623,all_municipalities!$A$2:$M$445,2,FALSE)</f>
        <v>Highlands East, Municipality of</v>
      </c>
      <c r="I1623" t="b">
        <f>VLOOKUP(A1623,all_municipalities!$A$2:$M$445,9,FALSE)</f>
        <v>1</v>
      </c>
      <c r="J1623" t="b">
        <f>VLOOKUP(A1623,all_municipalities!$A$2:$M$445,13, FALSE)</f>
        <v>1</v>
      </c>
      <c r="K1623" t="str">
        <f t="shared" si="101"/>
        <v>LOW</v>
      </c>
      <c r="L1623">
        <v>1</v>
      </c>
      <c r="M1623" t="str">
        <f t="shared" si="102"/>
        <v>19432 Councillor, Ward 2</v>
      </c>
      <c r="N1623" s="6" t="str">
        <f t="shared" si="103"/>
        <v>19432 Councillor, Ward 2</v>
      </c>
      <c r="O1623" s="15">
        <f>IF(I1623&lt;&gt;FALSE,VLOOKUP(H1623,internet_municipalities!$B$2:$W$226,22,FALSE),"NO INTERNET")</f>
        <v>7165</v>
      </c>
      <c r="P1623" s="16">
        <f t="shared" si="104"/>
        <v>3.5031402651779481E-2</v>
      </c>
    </row>
    <row r="1624" spans="1:16" x14ac:dyDescent="0.2">
      <c r="A1624">
        <v>19432</v>
      </c>
      <c r="B1624" t="b">
        <v>1</v>
      </c>
      <c r="C1624" t="s">
        <v>1456</v>
      </c>
      <c r="D1624" t="s">
        <v>3201</v>
      </c>
      <c r="E1624" t="s">
        <v>461</v>
      </c>
      <c r="F1624" t="s">
        <v>461</v>
      </c>
      <c r="G1624" t="b">
        <v>0</v>
      </c>
      <c r="H1624" t="str">
        <f>VLOOKUP(A1624,all_municipalities!$A$2:$M$445,2,FALSE)</f>
        <v>Highlands East, Municipality of</v>
      </c>
      <c r="I1624" t="b">
        <f>VLOOKUP(A1624,all_municipalities!$A$2:$M$445,9,FALSE)</f>
        <v>1</v>
      </c>
      <c r="J1624" t="b">
        <f>VLOOKUP(A1624,all_municipalities!$A$2:$M$445,13, FALSE)</f>
        <v>1</v>
      </c>
      <c r="K1624" t="str">
        <f t="shared" si="101"/>
        <v>NONE</v>
      </c>
      <c r="L1624">
        <v>1</v>
      </c>
      <c r="M1624" t="str">
        <f t="shared" si="102"/>
        <v>19432 Councillor, Ward 1</v>
      </c>
      <c r="N1624" s="6" t="str">
        <f t="shared" si="103"/>
        <v>19432 Councillor, Ward 1</v>
      </c>
      <c r="O1624" s="15">
        <f>IF(I1624&lt;&gt;FALSE,VLOOKUP(H1624,internet_municipalities!$B$2:$W$226,22,FALSE),"NO INTERNET")</f>
        <v>7165</v>
      </c>
      <c r="P1624" s="16" t="str">
        <f t="shared" si="104"/>
        <v>Acclaimed</v>
      </c>
    </row>
    <row r="1625" spans="1:16" x14ac:dyDescent="0.2">
      <c r="A1625">
        <v>19432</v>
      </c>
      <c r="B1625" t="b">
        <v>0</v>
      </c>
      <c r="C1625" t="s">
        <v>1453</v>
      </c>
      <c r="D1625" t="s">
        <v>3202</v>
      </c>
      <c r="E1625">
        <v>198</v>
      </c>
      <c r="F1625" t="s">
        <v>1460</v>
      </c>
      <c r="G1625" t="b">
        <v>0</v>
      </c>
      <c r="H1625" t="str">
        <f>VLOOKUP(A1625,all_municipalities!$A$2:$M$445,2,FALSE)</f>
        <v>Highlands East, Municipality of</v>
      </c>
      <c r="I1625" t="b">
        <f>VLOOKUP(A1625,all_municipalities!$A$2:$M$445,9,FALSE)</f>
        <v>1</v>
      </c>
      <c r="J1625" t="b">
        <f>VLOOKUP(A1625,all_municipalities!$A$2:$M$445,13, FALSE)</f>
        <v>1</v>
      </c>
      <c r="K1625" t="str">
        <f t="shared" si="101"/>
        <v>NONE</v>
      </c>
      <c r="L1625">
        <v>1</v>
      </c>
      <c r="M1625" t="str">
        <f t="shared" si="102"/>
        <v>19432 Councillor, Ward 2</v>
      </c>
      <c r="N1625" s="6" t="str">
        <f t="shared" si="103"/>
        <v>19432 Councillor, Ward 2</v>
      </c>
      <c r="O1625" s="15">
        <f>IF(I1625&lt;&gt;FALSE,VLOOKUP(H1625,internet_municipalities!$B$2:$W$226,22,FALSE),"NO INTERNET")</f>
        <v>7165</v>
      </c>
      <c r="P1625" s="16" t="str">
        <f t="shared" si="104"/>
        <v>Lost</v>
      </c>
    </row>
    <row r="1626" spans="1:16" x14ac:dyDescent="0.2">
      <c r="A1626">
        <v>10384</v>
      </c>
      <c r="B1626" t="b">
        <v>1</v>
      </c>
      <c r="C1626" t="s">
        <v>1463</v>
      </c>
      <c r="D1626" t="s">
        <v>3583</v>
      </c>
      <c r="E1626">
        <v>4064</v>
      </c>
      <c r="F1626">
        <v>1423</v>
      </c>
      <c r="G1626" t="b">
        <v>0</v>
      </c>
      <c r="H1626" t="str">
        <f>VLOOKUP(A1626,all_municipalities!$A$2:$M$445,2,FALSE)</f>
        <v>LaSalle, Town of</v>
      </c>
      <c r="I1626" t="b">
        <f>VLOOKUP(A1626,all_municipalities!$A$2:$M$445,9,FALSE)</f>
        <v>1</v>
      </c>
      <c r="J1626" t="b">
        <f>VLOOKUP(A1626,all_municipalities!$A$2:$M$445,13, FALSE)</f>
        <v>1</v>
      </c>
      <c r="K1626" t="str">
        <f t="shared" si="101"/>
        <v>NONE</v>
      </c>
      <c r="L1626">
        <v>1</v>
      </c>
      <c r="M1626" t="str">
        <f t="shared" si="102"/>
        <v>10384 Councillor</v>
      </c>
      <c r="N1626" s="6" t="str">
        <f t="shared" si="103"/>
        <v>10384 Councillor</v>
      </c>
      <c r="O1626" s="15">
        <f>IF(I1626&lt;&gt;FALSE,VLOOKUP(H1626,internet_municipalities!$B$2:$W$226,22,FALSE),"NO INTERNET")</f>
        <v>17959</v>
      </c>
      <c r="P1626" s="16">
        <f t="shared" si="104"/>
        <v>7.9236037641294055E-2</v>
      </c>
    </row>
    <row r="1627" spans="1:16" x14ac:dyDescent="0.2">
      <c r="A1627">
        <v>10384</v>
      </c>
      <c r="B1627" t="b">
        <v>1</v>
      </c>
      <c r="C1627" t="s">
        <v>1463</v>
      </c>
      <c r="D1627" t="s">
        <v>3584</v>
      </c>
      <c r="E1627">
        <v>4810</v>
      </c>
      <c r="F1627">
        <v>2169</v>
      </c>
      <c r="G1627" t="b">
        <v>0</v>
      </c>
      <c r="H1627" t="str">
        <f>VLOOKUP(A1627,all_municipalities!$A$2:$M$445,2,FALSE)</f>
        <v>LaSalle, Town of</v>
      </c>
      <c r="I1627" t="b">
        <f>VLOOKUP(A1627,all_municipalities!$A$2:$M$445,9,FALSE)</f>
        <v>1</v>
      </c>
      <c r="J1627" t="b">
        <f>VLOOKUP(A1627,all_municipalities!$A$2:$M$445,13, FALSE)</f>
        <v>1</v>
      </c>
      <c r="K1627" t="str">
        <f t="shared" si="101"/>
        <v>NONE</v>
      </c>
      <c r="L1627">
        <v>1</v>
      </c>
      <c r="M1627" t="str">
        <f t="shared" si="102"/>
        <v>10384 Councillor</v>
      </c>
      <c r="N1627" s="6" t="str">
        <f t="shared" si="103"/>
        <v>10384 Councillor</v>
      </c>
      <c r="O1627" s="15">
        <f>IF(I1627&lt;&gt;FALSE,VLOOKUP(H1627,internet_municipalities!$B$2:$W$226,22,FALSE),"NO INTERNET")</f>
        <v>17959</v>
      </c>
      <c r="P1627" s="16">
        <f t="shared" si="104"/>
        <v>0.1207750988362381</v>
      </c>
    </row>
    <row r="1628" spans="1:16" x14ac:dyDescent="0.2">
      <c r="A1628">
        <v>10384</v>
      </c>
      <c r="B1628" t="b">
        <v>1</v>
      </c>
      <c r="C1628" t="s">
        <v>1463</v>
      </c>
      <c r="D1628" t="s">
        <v>3585</v>
      </c>
      <c r="E1628">
        <v>4267</v>
      </c>
      <c r="F1628">
        <v>1626</v>
      </c>
      <c r="G1628" t="b">
        <v>0</v>
      </c>
      <c r="H1628" t="str">
        <f>VLOOKUP(A1628,all_municipalities!$A$2:$M$445,2,FALSE)</f>
        <v>LaSalle, Town of</v>
      </c>
      <c r="I1628" t="b">
        <f>VLOOKUP(A1628,all_municipalities!$A$2:$M$445,9,FALSE)</f>
        <v>1</v>
      </c>
      <c r="J1628" t="b">
        <f>VLOOKUP(A1628,all_municipalities!$A$2:$M$445,13, FALSE)</f>
        <v>1</v>
      </c>
      <c r="K1628" t="str">
        <f t="shared" si="101"/>
        <v>NONE</v>
      </c>
      <c r="L1628">
        <v>1</v>
      </c>
      <c r="M1628" t="str">
        <f t="shared" si="102"/>
        <v>10384 Councillor</v>
      </c>
      <c r="N1628" s="6" t="str">
        <f t="shared" si="103"/>
        <v>10384 Councillor</v>
      </c>
      <c r="O1628" s="15">
        <f>IF(I1628&lt;&gt;FALSE,VLOOKUP(H1628,internet_municipalities!$B$2:$W$226,22,FALSE),"NO INTERNET")</f>
        <v>17959</v>
      </c>
      <c r="P1628" s="16">
        <f t="shared" si="104"/>
        <v>9.0539562336432983E-2</v>
      </c>
    </row>
    <row r="1629" spans="1:16" x14ac:dyDescent="0.2">
      <c r="A1629">
        <v>10384</v>
      </c>
      <c r="B1629" t="b">
        <v>1</v>
      </c>
      <c r="C1629" t="s">
        <v>1463</v>
      </c>
      <c r="D1629" t="s">
        <v>3586</v>
      </c>
      <c r="E1629">
        <v>3896</v>
      </c>
      <c r="F1629">
        <v>1255</v>
      </c>
      <c r="G1629" t="b">
        <v>0</v>
      </c>
      <c r="H1629" t="str">
        <f>VLOOKUP(A1629,all_municipalities!$A$2:$M$445,2,FALSE)</f>
        <v>LaSalle, Town of</v>
      </c>
      <c r="I1629" t="b">
        <f>VLOOKUP(A1629,all_municipalities!$A$2:$M$445,9,FALSE)</f>
        <v>1</v>
      </c>
      <c r="J1629" t="b">
        <f>VLOOKUP(A1629,all_municipalities!$A$2:$M$445,13, FALSE)</f>
        <v>1</v>
      </c>
      <c r="K1629" t="str">
        <f t="shared" si="101"/>
        <v>NONE</v>
      </c>
      <c r="L1629">
        <v>1</v>
      </c>
      <c r="M1629" t="str">
        <f t="shared" si="102"/>
        <v>10384 Councillor</v>
      </c>
      <c r="N1629" s="6" t="str">
        <f t="shared" si="103"/>
        <v>10384 Councillor</v>
      </c>
      <c r="O1629" s="15">
        <f>IF(I1629&lt;&gt;FALSE,VLOOKUP(H1629,internet_municipalities!$B$2:$W$226,22,FALSE),"NO INTERNET")</f>
        <v>17959</v>
      </c>
      <c r="P1629" s="16">
        <f t="shared" si="104"/>
        <v>6.9881396514282532E-2</v>
      </c>
    </row>
    <row r="1630" spans="1:16" x14ac:dyDescent="0.2">
      <c r="A1630">
        <v>10384</v>
      </c>
      <c r="B1630" t="b">
        <v>1</v>
      </c>
      <c r="C1630" t="s">
        <v>1463</v>
      </c>
      <c r="D1630" t="s">
        <v>3587</v>
      </c>
      <c r="E1630">
        <v>3156</v>
      </c>
      <c r="F1630">
        <v>515</v>
      </c>
      <c r="G1630" t="b">
        <v>0</v>
      </c>
      <c r="H1630" t="str">
        <f>VLOOKUP(A1630,all_municipalities!$A$2:$M$445,2,FALSE)</f>
        <v>LaSalle, Town of</v>
      </c>
      <c r="I1630" t="b">
        <f>VLOOKUP(A1630,all_municipalities!$A$2:$M$445,9,FALSE)</f>
        <v>1</v>
      </c>
      <c r="J1630" t="b">
        <f>VLOOKUP(A1630,all_municipalities!$A$2:$M$445,13, FALSE)</f>
        <v>1</v>
      </c>
      <c r="K1630" t="str">
        <f t="shared" si="101"/>
        <v>LOW</v>
      </c>
      <c r="L1630">
        <v>1</v>
      </c>
      <c r="M1630" t="str">
        <f t="shared" si="102"/>
        <v>10384 Councillor</v>
      </c>
      <c r="N1630" s="6" t="str">
        <f t="shared" si="103"/>
        <v>10384 Councillor</v>
      </c>
      <c r="O1630" s="15">
        <f>IF(I1630&lt;&gt;FALSE,VLOOKUP(H1630,internet_municipalities!$B$2:$W$226,22,FALSE),"NO INTERNET")</f>
        <v>17959</v>
      </c>
      <c r="P1630" s="16">
        <f t="shared" si="104"/>
        <v>2.8676429645303189E-2</v>
      </c>
    </row>
    <row r="1631" spans="1:16" x14ac:dyDescent="0.2">
      <c r="A1631">
        <v>10384</v>
      </c>
      <c r="B1631" t="b">
        <v>1</v>
      </c>
      <c r="C1631" t="s">
        <v>1479</v>
      </c>
      <c r="D1631" t="s">
        <v>3588</v>
      </c>
      <c r="E1631" t="s">
        <v>461</v>
      </c>
      <c r="F1631" t="s">
        <v>461</v>
      </c>
      <c r="G1631" t="b">
        <v>0</v>
      </c>
      <c r="H1631" t="str">
        <f>VLOOKUP(A1631,all_municipalities!$A$2:$M$445,2,FALSE)</f>
        <v>LaSalle, Town of</v>
      </c>
      <c r="I1631" t="b">
        <f>VLOOKUP(A1631,all_municipalities!$A$2:$M$445,9,FALSE)</f>
        <v>1</v>
      </c>
      <c r="J1631" t="b">
        <f>VLOOKUP(A1631,all_municipalities!$A$2:$M$445,13, FALSE)</f>
        <v>1</v>
      </c>
      <c r="K1631" t="str">
        <f t="shared" si="101"/>
        <v>NONE</v>
      </c>
      <c r="L1631">
        <v>1</v>
      </c>
      <c r="M1631" t="str">
        <f t="shared" si="102"/>
        <v>10384 Deputy Mayor</v>
      </c>
      <c r="N1631" s="6" t="str">
        <f t="shared" si="103"/>
        <v>10384 Deputy Mayor</v>
      </c>
      <c r="O1631" s="15">
        <f>IF(I1631&lt;&gt;FALSE,VLOOKUP(H1631,internet_municipalities!$B$2:$W$226,22,FALSE),"NO INTERNET")</f>
        <v>17959</v>
      </c>
      <c r="P1631" s="16" t="str">
        <f t="shared" si="104"/>
        <v>Acclaimed</v>
      </c>
    </row>
    <row r="1632" spans="1:16" x14ac:dyDescent="0.2">
      <c r="A1632">
        <v>10384</v>
      </c>
      <c r="B1632" t="b">
        <v>0</v>
      </c>
      <c r="C1632" t="s">
        <v>1463</v>
      </c>
      <c r="D1632" t="s">
        <v>3589</v>
      </c>
      <c r="E1632">
        <v>1681</v>
      </c>
      <c r="F1632" t="s">
        <v>1460</v>
      </c>
      <c r="G1632" t="b">
        <v>0</v>
      </c>
      <c r="H1632" t="str">
        <f>VLOOKUP(A1632,all_municipalities!$A$2:$M$445,2,FALSE)</f>
        <v>LaSalle, Town of</v>
      </c>
      <c r="I1632" t="b">
        <f>VLOOKUP(A1632,all_municipalities!$A$2:$M$445,9,FALSE)</f>
        <v>1</v>
      </c>
      <c r="J1632" t="b">
        <f>VLOOKUP(A1632,all_municipalities!$A$2:$M$445,13, FALSE)</f>
        <v>1</v>
      </c>
      <c r="K1632" t="str">
        <f t="shared" si="101"/>
        <v>NONE</v>
      </c>
      <c r="L1632">
        <v>1</v>
      </c>
      <c r="M1632" t="str">
        <f t="shared" si="102"/>
        <v>10384 Councillor</v>
      </c>
      <c r="N1632" s="6" t="str">
        <f t="shared" si="103"/>
        <v>10384 Councillor</v>
      </c>
      <c r="O1632" s="15">
        <f>IF(I1632&lt;&gt;FALSE,VLOOKUP(H1632,internet_municipalities!$B$2:$W$226,22,FALSE),"NO INTERNET")</f>
        <v>17959</v>
      </c>
      <c r="P1632" s="16" t="str">
        <f t="shared" si="104"/>
        <v>Lost</v>
      </c>
    </row>
    <row r="1633" spans="1:16" x14ac:dyDescent="0.2">
      <c r="A1633">
        <v>10384</v>
      </c>
      <c r="B1633" t="b">
        <v>0</v>
      </c>
      <c r="C1633" t="s">
        <v>1463</v>
      </c>
      <c r="D1633" t="s">
        <v>3590</v>
      </c>
      <c r="E1633">
        <v>1296</v>
      </c>
      <c r="F1633" t="s">
        <v>1460</v>
      </c>
      <c r="G1633" t="b">
        <v>0</v>
      </c>
      <c r="H1633" t="str">
        <f>VLOOKUP(A1633,all_municipalities!$A$2:$M$445,2,FALSE)</f>
        <v>LaSalle, Town of</v>
      </c>
      <c r="I1633" t="b">
        <f>VLOOKUP(A1633,all_municipalities!$A$2:$M$445,9,FALSE)</f>
        <v>1</v>
      </c>
      <c r="J1633" t="b">
        <f>VLOOKUP(A1633,all_municipalities!$A$2:$M$445,13, FALSE)</f>
        <v>1</v>
      </c>
      <c r="K1633" t="str">
        <f t="shared" si="101"/>
        <v>NONE</v>
      </c>
      <c r="L1633">
        <v>1</v>
      </c>
      <c r="M1633" t="str">
        <f t="shared" si="102"/>
        <v>10384 Councillor</v>
      </c>
      <c r="N1633" s="6" t="str">
        <f t="shared" si="103"/>
        <v>10384 Councillor</v>
      </c>
      <c r="O1633" s="15">
        <f>IF(I1633&lt;&gt;FALSE,VLOOKUP(H1633,internet_municipalities!$B$2:$W$226,22,FALSE),"NO INTERNET")</f>
        <v>17959</v>
      </c>
      <c r="P1633" s="16" t="str">
        <f t="shared" si="104"/>
        <v>Lost</v>
      </c>
    </row>
    <row r="1634" spans="1:16" x14ac:dyDescent="0.2">
      <c r="A1634">
        <v>10384</v>
      </c>
      <c r="B1634" t="b">
        <v>0</v>
      </c>
      <c r="C1634" t="s">
        <v>1463</v>
      </c>
      <c r="D1634" t="s">
        <v>3591</v>
      </c>
      <c r="E1634">
        <v>2641</v>
      </c>
      <c r="F1634" t="s">
        <v>1460</v>
      </c>
      <c r="G1634" t="b">
        <v>0</v>
      </c>
      <c r="H1634" t="str">
        <f>VLOOKUP(A1634,all_municipalities!$A$2:$M$445,2,FALSE)</f>
        <v>LaSalle, Town of</v>
      </c>
      <c r="I1634" t="b">
        <f>VLOOKUP(A1634,all_municipalities!$A$2:$M$445,9,FALSE)</f>
        <v>1</v>
      </c>
      <c r="J1634" t="b">
        <f>VLOOKUP(A1634,all_municipalities!$A$2:$M$445,13, FALSE)</f>
        <v>1</v>
      </c>
      <c r="K1634" t="str">
        <f t="shared" si="101"/>
        <v>NONE</v>
      </c>
      <c r="L1634">
        <v>1</v>
      </c>
      <c r="M1634" t="str">
        <f t="shared" si="102"/>
        <v>10384 Councillor</v>
      </c>
      <c r="N1634" s="6" t="str">
        <f t="shared" si="103"/>
        <v>10384 Councillor</v>
      </c>
      <c r="O1634" s="15">
        <f>IF(I1634&lt;&gt;FALSE,VLOOKUP(H1634,internet_municipalities!$B$2:$W$226,22,FALSE),"NO INTERNET")</f>
        <v>17959</v>
      </c>
      <c r="P1634" s="16" t="str">
        <f t="shared" si="104"/>
        <v>Lost</v>
      </c>
    </row>
    <row r="1635" spans="1:16" x14ac:dyDescent="0.2">
      <c r="A1635">
        <v>10384</v>
      </c>
      <c r="B1635" t="b">
        <v>0</v>
      </c>
      <c r="C1635" t="s">
        <v>1463</v>
      </c>
      <c r="D1635" t="s">
        <v>3592</v>
      </c>
      <c r="E1635">
        <v>1783</v>
      </c>
      <c r="F1635" t="s">
        <v>1460</v>
      </c>
      <c r="G1635" t="b">
        <v>0</v>
      </c>
      <c r="H1635" t="str">
        <f>VLOOKUP(A1635,all_municipalities!$A$2:$M$445,2,FALSE)</f>
        <v>LaSalle, Town of</v>
      </c>
      <c r="I1635" t="b">
        <f>VLOOKUP(A1635,all_municipalities!$A$2:$M$445,9,FALSE)</f>
        <v>1</v>
      </c>
      <c r="J1635" t="b">
        <f>VLOOKUP(A1635,all_municipalities!$A$2:$M$445,13, FALSE)</f>
        <v>1</v>
      </c>
      <c r="K1635" t="str">
        <f t="shared" si="101"/>
        <v>NONE</v>
      </c>
      <c r="L1635">
        <v>1</v>
      </c>
      <c r="M1635" t="str">
        <f t="shared" si="102"/>
        <v>10384 Councillor</v>
      </c>
      <c r="N1635" s="6" t="str">
        <f t="shared" si="103"/>
        <v>10384 Councillor</v>
      </c>
      <c r="O1635" s="15">
        <f>IF(I1635&lt;&gt;FALSE,VLOOKUP(H1635,internet_municipalities!$B$2:$W$226,22,FALSE),"NO INTERNET")</f>
        <v>17959</v>
      </c>
      <c r="P1635" s="16" t="str">
        <f t="shared" si="104"/>
        <v>Lost</v>
      </c>
    </row>
    <row r="1636" spans="1:16" x14ac:dyDescent="0.2">
      <c r="A1636">
        <v>10384</v>
      </c>
      <c r="B1636" t="b">
        <v>0</v>
      </c>
      <c r="C1636" t="s">
        <v>1463</v>
      </c>
      <c r="D1636" t="s">
        <v>3593</v>
      </c>
      <c r="E1636">
        <v>2547</v>
      </c>
      <c r="F1636" t="s">
        <v>1460</v>
      </c>
      <c r="G1636" t="b">
        <v>0</v>
      </c>
      <c r="H1636" t="str">
        <f>VLOOKUP(A1636,all_municipalities!$A$2:$M$445,2,FALSE)</f>
        <v>LaSalle, Town of</v>
      </c>
      <c r="I1636" t="b">
        <f>VLOOKUP(A1636,all_municipalities!$A$2:$M$445,9,FALSE)</f>
        <v>1</v>
      </c>
      <c r="J1636" t="b">
        <f>VLOOKUP(A1636,all_municipalities!$A$2:$M$445,13, FALSE)</f>
        <v>1</v>
      </c>
      <c r="K1636" t="str">
        <f t="shared" si="101"/>
        <v>NONE</v>
      </c>
      <c r="L1636">
        <v>1</v>
      </c>
      <c r="M1636" t="str">
        <f t="shared" si="102"/>
        <v>10384 Councillor</v>
      </c>
      <c r="N1636" s="6" t="str">
        <f t="shared" si="103"/>
        <v>10384 Councillor</v>
      </c>
      <c r="O1636" s="15">
        <f>IF(I1636&lt;&gt;FALSE,VLOOKUP(H1636,internet_municipalities!$B$2:$W$226,22,FALSE),"NO INTERNET")</f>
        <v>17959</v>
      </c>
      <c r="P1636" s="16" t="str">
        <f t="shared" si="104"/>
        <v>Lost</v>
      </c>
    </row>
    <row r="1637" spans="1:16" x14ac:dyDescent="0.2">
      <c r="A1637">
        <v>10384</v>
      </c>
      <c r="B1637" t="b">
        <v>0</v>
      </c>
      <c r="C1637" t="s">
        <v>1463</v>
      </c>
      <c r="D1637" t="s">
        <v>3594</v>
      </c>
      <c r="E1637">
        <v>2434</v>
      </c>
      <c r="F1637" t="s">
        <v>1460</v>
      </c>
      <c r="G1637" t="b">
        <v>0</v>
      </c>
      <c r="H1637" t="str">
        <f>VLOOKUP(A1637,all_municipalities!$A$2:$M$445,2,FALSE)</f>
        <v>LaSalle, Town of</v>
      </c>
      <c r="I1637" t="b">
        <f>VLOOKUP(A1637,all_municipalities!$A$2:$M$445,9,FALSE)</f>
        <v>1</v>
      </c>
      <c r="J1637" t="b">
        <f>VLOOKUP(A1637,all_municipalities!$A$2:$M$445,13, FALSE)</f>
        <v>1</v>
      </c>
      <c r="K1637" t="str">
        <f t="shared" si="101"/>
        <v>NONE</v>
      </c>
      <c r="L1637">
        <v>1</v>
      </c>
      <c r="M1637" t="str">
        <f t="shared" si="102"/>
        <v>10384 Councillor</v>
      </c>
      <c r="N1637" s="6" t="str">
        <f t="shared" si="103"/>
        <v>10384 Councillor</v>
      </c>
      <c r="O1637" s="15">
        <f>IF(I1637&lt;&gt;FALSE,VLOOKUP(H1637,internet_municipalities!$B$2:$W$226,22,FALSE),"NO INTERNET")</f>
        <v>17959</v>
      </c>
      <c r="P1637" s="16" t="str">
        <f t="shared" si="104"/>
        <v>Lost</v>
      </c>
    </row>
    <row r="1638" spans="1:16" x14ac:dyDescent="0.2">
      <c r="A1638">
        <v>10220</v>
      </c>
      <c r="B1638" t="b">
        <v>1</v>
      </c>
      <c r="C1638" t="s">
        <v>1471</v>
      </c>
      <c r="D1638" t="s">
        <v>3603</v>
      </c>
      <c r="E1638" t="s">
        <v>461</v>
      </c>
      <c r="F1638" t="s">
        <v>461</v>
      </c>
      <c r="G1638" t="b">
        <v>0</v>
      </c>
      <c r="H1638" t="str">
        <f>VLOOKUP(A1638,all_municipalities!$A$2:$M$445,2,FALSE)</f>
        <v>Lake of Bays, Township of</v>
      </c>
      <c r="I1638" t="b">
        <f>VLOOKUP(A1638,all_municipalities!$A$2:$M$445,9,FALSE)</f>
        <v>1</v>
      </c>
      <c r="J1638" t="b">
        <f>VLOOKUP(A1638,all_municipalities!$A$2:$M$445,13, FALSE)</f>
        <v>1</v>
      </c>
      <c r="K1638" t="str">
        <f t="shared" si="101"/>
        <v>NONE</v>
      </c>
      <c r="L1638">
        <v>1</v>
      </c>
      <c r="M1638" t="str">
        <f t="shared" si="102"/>
        <v>10220 Councillor, Ward 4</v>
      </c>
      <c r="N1638" s="6" t="str">
        <f t="shared" si="103"/>
        <v>10220 Councillor, Ward 4</v>
      </c>
      <c r="O1638" s="15">
        <f>IF(I1638&lt;&gt;FALSE,VLOOKUP(H1638,internet_municipalities!$B$2:$W$226,22,FALSE),"NO INTERNET")</f>
        <v>5859</v>
      </c>
      <c r="P1638" s="16" t="str">
        <f t="shared" si="104"/>
        <v>Acclaimed</v>
      </c>
    </row>
    <row r="1639" spans="1:16" x14ac:dyDescent="0.2">
      <c r="A1639">
        <v>10220</v>
      </c>
      <c r="B1639" t="b">
        <v>1</v>
      </c>
      <c r="C1639" t="s">
        <v>1475</v>
      </c>
      <c r="D1639" t="s">
        <v>3604</v>
      </c>
      <c r="E1639" t="s">
        <v>461</v>
      </c>
      <c r="F1639" t="s">
        <v>461</v>
      </c>
      <c r="G1639" t="b">
        <v>0</v>
      </c>
      <c r="H1639" t="str">
        <f>VLOOKUP(A1639,all_municipalities!$A$2:$M$445,2,FALSE)</f>
        <v>Lake of Bays, Township of</v>
      </c>
      <c r="I1639" t="b">
        <f>VLOOKUP(A1639,all_municipalities!$A$2:$M$445,9,FALSE)</f>
        <v>1</v>
      </c>
      <c r="J1639" t="b">
        <f>VLOOKUP(A1639,all_municipalities!$A$2:$M$445,13, FALSE)</f>
        <v>1</v>
      </c>
      <c r="K1639" t="str">
        <f t="shared" si="101"/>
        <v>NONE</v>
      </c>
      <c r="L1639">
        <v>1</v>
      </c>
      <c r="M1639" t="str">
        <f t="shared" si="102"/>
        <v>10220 Councillor, Ward 3</v>
      </c>
      <c r="N1639" s="6" t="str">
        <f t="shared" si="103"/>
        <v>10220 Councillor, Ward 3</v>
      </c>
      <c r="O1639" s="15">
        <f>IF(I1639&lt;&gt;FALSE,VLOOKUP(H1639,internet_municipalities!$B$2:$W$226,22,FALSE),"NO INTERNET")</f>
        <v>5859</v>
      </c>
      <c r="P1639" s="16" t="str">
        <f t="shared" si="104"/>
        <v>Acclaimed</v>
      </c>
    </row>
    <row r="1640" spans="1:16" x14ac:dyDescent="0.2">
      <c r="A1640">
        <v>10220</v>
      </c>
      <c r="B1640" t="b">
        <v>1</v>
      </c>
      <c r="C1640" t="s">
        <v>1453</v>
      </c>
      <c r="D1640" t="s">
        <v>3605</v>
      </c>
      <c r="E1640" t="s">
        <v>461</v>
      </c>
      <c r="F1640" t="s">
        <v>461</v>
      </c>
      <c r="G1640" t="b">
        <v>0</v>
      </c>
      <c r="H1640" t="str">
        <f>VLOOKUP(A1640,all_municipalities!$A$2:$M$445,2,FALSE)</f>
        <v>Lake of Bays, Township of</v>
      </c>
      <c r="I1640" t="b">
        <f>VLOOKUP(A1640,all_municipalities!$A$2:$M$445,9,FALSE)</f>
        <v>1</v>
      </c>
      <c r="J1640" t="b">
        <f>VLOOKUP(A1640,all_municipalities!$A$2:$M$445,13, FALSE)</f>
        <v>1</v>
      </c>
      <c r="K1640" t="str">
        <f t="shared" si="101"/>
        <v>NONE</v>
      </c>
      <c r="L1640">
        <v>1</v>
      </c>
      <c r="M1640" t="str">
        <f t="shared" si="102"/>
        <v>10220 Councillor, Ward 2</v>
      </c>
      <c r="N1640" s="6" t="str">
        <f t="shared" si="103"/>
        <v>10220 Councillor, Ward 2</v>
      </c>
      <c r="O1640" s="15">
        <f>IF(I1640&lt;&gt;FALSE,VLOOKUP(H1640,internet_municipalities!$B$2:$W$226,22,FALSE),"NO INTERNET")</f>
        <v>5859</v>
      </c>
      <c r="P1640" s="16" t="str">
        <f t="shared" si="104"/>
        <v>Acclaimed</v>
      </c>
    </row>
    <row r="1641" spans="1:16" x14ac:dyDescent="0.2">
      <c r="A1641">
        <v>10220</v>
      </c>
      <c r="B1641" t="b">
        <v>1</v>
      </c>
      <c r="C1641" t="s">
        <v>1456</v>
      </c>
      <c r="D1641" t="s">
        <v>3606</v>
      </c>
      <c r="E1641" t="s">
        <v>461</v>
      </c>
      <c r="F1641" t="s">
        <v>461</v>
      </c>
      <c r="G1641" t="b">
        <v>0</v>
      </c>
      <c r="H1641" t="str">
        <f>VLOOKUP(A1641,all_municipalities!$A$2:$M$445,2,FALSE)</f>
        <v>Lake of Bays, Township of</v>
      </c>
      <c r="I1641" t="b">
        <f>VLOOKUP(A1641,all_municipalities!$A$2:$M$445,9,FALSE)</f>
        <v>1</v>
      </c>
      <c r="J1641" t="b">
        <f>VLOOKUP(A1641,all_municipalities!$A$2:$M$445,13, FALSE)</f>
        <v>1</v>
      </c>
      <c r="K1641" t="str">
        <f t="shared" si="101"/>
        <v>NONE</v>
      </c>
      <c r="L1641">
        <v>1</v>
      </c>
      <c r="M1641" t="str">
        <f t="shared" si="102"/>
        <v>10220 Councillor, Ward 1</v>
      </c>
      <c r="N1641" s="6" t="str">
        <f t="shared" si="103"/>
        <v>10220 Councillor, Ward 1</v>
      </c>
      <c r="O1641" s="15">
        <f>IF(I1641&lt;&gt;FALSE,VLOOKUP(H1641,internet_municipalities!$B$2:$W$226,22,FALSE),"NO INTERNET")</f>
        <v>5859</v>
      </c>
      <c r="P1641" s="16" t="str">
        <f t="shared" si="104"/>
        <v>Acclaimed</v>
      </c>
    </row>
    <row r="1642" spans="1:16" x14ac:dyDescent="0.2">
      <c r="A1642">
        <v>10220</v>
      </c>
      <c r="B1642" t="b">
        <v>1</v>
      </c>
      <c r="C1642" t="s">
        <v>3607</v>
      </c>
      <c r="D1642" t="s">
        <v>3608</v>
      </c>
      <c r="E1642" t="s">
        <v>461</v>
      </c>
      <c r="F1642" t="s">
        <v>461</v>
      </c>
      <c r="G1642" t="b">
        <v>0</v>
      </c>
      <c r="H1642" t="str">
        <f>VLOOKUP(A1642,all_municipalities!$A$2:$M$445,2,FALSE)</f>
        <v>Lake of Bays, Township of</v>
      </c>
      <c r="I1642" t="b">
        <f>VLOOKUP(A1642,all_municipalities!$A$2:$M$445,9,FALSE)</f>
        <v>1</v>
      </c>
      <c r="J1642" t="b">
        <f>VLOOKUP(A1642,all_municipalities!$A$2:$M$445,13, FALSE)</f>
        <v>1</v>
      </c>
      <c r="K1642" t="str">
        <f t="shared" si="101"/>
        <v>NONE</v>
      </c>
      <c r="L1642">
        <v>1</v>
      </c>
      <c r="M1642" t="str">
        <f t="shared" si="102"/>
        <v>10220 District Councillor, Ward 3,4</v>
      </c>
      <c r="N1642" s="6" t="str">
        <f t="shared" si="103"/>
        <v>10220 District Councillor, Ward 3,4</v>
      </c>
      <c r="O1642" s="15">
        <f>IF(I1642&lt;&gt;FALSE,VLOOKUP(H1642,internet_municipalities!$B$2:$W$226,22,FALSE),"NO INTERNET")</f>
        <v>5859</v>
      </c>
      <c r="P1642" s="16" t="str">
        <f t="shared" si="104"/>
        <v>Acclaimed</v>
      </c>
    </row>
    <row r="1643" spans="1:16" x14ac:dyDescent="0.2">
      <c r="A1643">
        <v>10220</v>
      </c>
      <c r="B1643" t="b">
        <v>1</v>
      </c>
      <c r="C1643" t="s">
        <v>3609</v>
      </c>
      <c r="D1643" t="s">
        <v>3610</v>
      </c>
      <c r="E1643">
        <v>574</v>
      </c>
      <c r="F1643">
        <v>118</v>
      </c>
      <c r="G1643" t="b">
        <v>0</v>
      </c>
      <c r="H1643" t="str">
        <f>VLOOKUP(A1643,all_municipalities!$A$2:$M$445,2,FALSE)</f>
        <v>Lake of Bays, Township of</v>
      </c>
      <c r="I1643" t="b">
        <f>VLOOKUP(A1643,all_municipalities!$A$2:$M$445,9,FALSE)</f>
        <v>1</v>
      </c>
      <c r="J1643" t="b">
        <f>VLOOKUP(A1643,all_municipalities!$A$2:$M$445,13, FALSE)</f>
        <v>1</v>
      </c>
      <c r="K1643" t="str">
        <f t="shared" si="101"/>
        <v>LOW</v>
      </c>
      <c r="L1643">
        <v>1</v>
      </c>
      <c r="M1643" t="str">
        <f t="shared" si="102"/>
        <v>10220 District Councillor, Ward 1,2</v>
      </c>
      <c r="N1643" s="6" t="str">
        <f t="shared" si="103"/>
        <v>10220 District Councillor, Ward 1,2</v>
      </c>
      <c r="O1643" s="15">
        <f>IF(I1643&lt;&gt;FALSE,VLOOKUP(H1643,internet_municipalities!$B$2:$W$226,22,FALSE),"NO INTERNET")</f>
        <v>5859</v>
      </c>
      <c r="P1643" s="16">
        <f t="shared" si="104"/>
        <v>2.0139955623826592E-2</v>
      </c>
    </row>
    <row r="1644" spans="1:16" x14ac:dyDescent="0.2">
      <c r="A1644">
        <v>10220</v>
      </c>
      <c r="B1644" t="b">
        <v>0</v>
      </c>
      <c r="C1644" t="s">
        <v>3609</v>
      </c>
      <c r="D1644" t="s">
        <v>3611</v>
      </c>
      <c r="E1644">
        <v>456</v>
      </c>
      <c r="F1644" t="s">
        <v>1460</v>
      </c>
      <c r="G1644" t="b">
        <v>0</v>
      </c>
      <c r="H1644" t="str">
        <f>VLOOKUP(A1644,all_municipalities!$A$2:$M$445,2,FALSE)</f>
        <v>Lake of Bays, Township of</v>
      </c>
      <c r="I1644" t="b">
        <f>VLOOKUP(A1644,all_municipalities!$A$2:$M$445,9,FALSE)</f>
        <v>1</v>
      </c>
      <c r="J1644" t="b">
        <f>VLOOKUP(A1644,all_municipalities!$A$2:$M$445,13, FALSE)</f>
        <v>1</v>
      </c>
      <c r="K1644" t="str">
        <f t="shared" si="101"/>
        <v>NONE</v>
      </c>
      <c r="L1644">
        <v>1</v>
      </c>
      <c r="M1644" t="str">
        <f t="shared" si="102"/>
        <v>10220 District Councillor, Ward 1,2</v>
      </c>
      <c r="N1644" s="6" t="str">
        <f t="shared" si="103"/>
        <v>10220 District Councillor, Ward 1,2</v>
      </c>
      <c r="O1644" s="15">
        <f>IF(I1644&lt;&gt;FALSE,VLOOKUP(H1644,internet_municipalities!$B$2:$W$226,22,FALSE),"NO INTERNET")</f>
        <v>5859</v>
      </c>
      <c r="P1644" s="16" t="str">
        <f t="shared" si="104"/>
        <v>Lost</v>
      </c>
    </row>
    <row r="1645" spans="1:16" x14ac:dyDescent="0.2">
      <c r="A1645">
        <v>10220</v>
      </c>
      <c r="B1645" t="b">
        <v>0</v>
      </c>
      <c r="C1645" t="s">
        <v>3609</v>
      </c>
      <c r="D1645" t="s">
        <v>3612</v>
      </c>
      <c r="E1645">
        <v>198</v>
      </c>
      <c r="F1645" t="s">
        <v>1460</v>
      </c>
      <c r="G1645" t="b">
        <v>0</v>
      </c>
      <c r="H1645" t="str">
        <f>VLOOKUP(A1645,all_municipalities!$A$2:$M$445,2,FALSE)</f>
        <v>Lake of Bays, Township of</v>
      </c>
      <c r="I1645" t="b">
        <f>VLOOKUP(A1645,all_municipalities!$A$2:$M$445,9,FALSE)</f>
        <v>1</v>
      </c>
      <c r="J1645" t="b">
        <f>VLOOKUP(A1645,all_municipalities!$A$2:$M$445,13, FALSE)</f>
        <v>1</v>
      </c>
      <c r="K1645" t="str">
        <f t="shared" si="101"/>
        <v>NONE</v>
      </c>
      <c r="L1645">
        <v>1</v>
      </c>
      <c r="M1645" t="str">
        <f t="shared" si="102"/>
        <v>10220 District Councillor, Ward 1,2</v>
      </c>
      <c r="N1645" s="6" t="str">
        <f t="shared" si="103"/>
        <v>10220 District Councillor, Ward 1,2</v>
      </c>
      <c r="O1645" s="15">
        <f>IF(I1645&lt;&gt;FALSE,VLOOKUP(H1645,internet_municipalities!$B$2:$W$226,22,FALSE),"NO INTERNET")</f>
        <v>5859</v>
      </c>
      <c r="P1645" s="16" t="str">
        <f t="shared" si="104"/>
        <v>Lost</v>
      </c>
    </row>
    <row r="1646" spans="1:16" x14ac:dyDescent="0.2">
      <c r="A1646">
        <v>10666</v>
      </c>
      <c r="B1646" t="b">
        <v>1</v>
      </c>
      <c r="C1646" t="s">
        <v>5186</v>
      </c>
      <c r="D1646" t="s">
        <v>5187</v>
      </c>
      <c r="E1646">
        <v>5999</v>
      </c>
      <c r="F1646">
        <v>2048</v>
      </c>
      <c r="G1646" t="b">
        <v>1</v>
      </c>
      <c r="H1646" t="str">
        <f>VLOOKUP(A1646,all_municipalities!$A$2:$M$445,2,FALSE)</f>
        <v>Sarnia, City of</v>
      </c>
      <c r="I1646" t="b">
        <f>VLOOKUP(A1646,all_municipalities!$A$2:$M$445,9,FALSE)</f>
        <v>1</v>
      </c>
      <c r="J1646" t="b">
        <f>VLOOKUP(A1646,all_municipalities!$A$2:$M$445,13, FALSE)</f>
        <v>1</v>
      </c>
      <c r="K1646" t="str">
        <f t="shared" si="101"/>
        <v>NONE</v>
      </c>
      <c r="L1646">
        <v>1</v>
      </c>
      <c r="M1646" t="str">
        <f t="shared" si="102"/>
        <v>10666 City Councillor</v>
      </c>
      <c r="N1646" s="6" t="str">
        <f t="shared" si="103"/>
        <v>10666 City Councillor</v>
      </c>
      <c r="O1646" s="15">
        <f>IF(I1646&lt;&gt;FALSE,VLOOKUP(H1646,internet_municipalities!$B$2:$W$226,22,FALSE),"NO INTERNET")</f>
        <v>32266</v>
      </c>
      <c r="P1646" s="16">
        <f t="shared" si="104"/>
        <v>6.3472385793094901E-2</v>
      </c>
    </row>
    <row r="1647" spans="1:16" x14ac:dyDescent="0.2">
      <c r="A1647">
        <v>10666</v>
      </c>
      <c r="B1647" t="b">
        <v>1</v>
      </c>
      <c r="C1647" t="s">
        <v>5186</v>
      </c>
      <c r="D1647" t="s">
        <v>5188</v>
      </c>
      <c r="E1647">
        <v>7125</v>
      </c>
      <c r="F1647">
        <v>3174</v>
      </c>
      <c r="G1647" t="b">
        <v>1</v>
      </c>
      <c r="H1647" t="str">
        <f>VLOOKUP(A1647,all_municipalities!$A$2:$M$445,2,FALSE)</f>
        <v>Sarnia, City of</v>
      </c>
      <c r="I1647" t="b">
        <f>VLOOKUP(A1647,all_municipalities!$A$2:$M$445,9,FALSE)</f>
        <v>1</v>
      </c>
      <c r="J1647" t="b">
        <f>VLOOKUP(A1647,all_municipalities!$A$2:$M$445,13, FALSE)</f>
        <v>1</v>
      </c>
      <c r="K1647" t="str">
        <f t="shared" si="101"/>
        <v>NONE</v>
      </c>
      <c r="L1647">
        <v>1</v>
      </c>
      <c r="M1647" t="str">
        <f t="shared" si="102"/>
        <v>10666 City Councillor</v>
      </c>
      <c r="N1647" s="6" t="str">
        <f t="shared" si="103"/>
        <v>10666 City Councillor</v>
      </c>
      <c r="O1647" s="15">
        <f>IF(I1647&lt;&gt;FALSE,VLOOKUP(H1647,internet_municipalities!$B$2:$W$226,22,FALSE),"NO INTERNET")</f>
        <v>32266</v>
      </c>
      <c r="P1647" s="16">
        <f t="shared" si="104"/>
        <v>9.8369801028946879E-2</v>
      </c>
    </row>
    <row r="1648" spans="1:16" x14ac:dyDescent="0.2">
      <c r="A1648">
        <v>10666</v>
      </c>
      <c r="B1648" t="b">
        <v>1</v>
      </c>
      <c r="C1648" t="s">
        <v>5186</v>
      </c>
      <c r="D1648" t="s">
        <v>5189</v>
      </c>
      <c r="E1648">
        <v>4957</v>
      </c>
      <c r="F1648">
        <v>1006</v>
      </c>
      <c r="G1648" t="b">
        <v>1</v>
      </c>
      <c r="H1648" t="str">
        <f>VLOOKUP(A1648,all_municipalities!$A$2:$M$445,2,FALSE)</f>
        <v>Sarnia, City of</v>
      </c>
      <c r="I1648" t="b">
        <f>VLOOKUP(A1648,all_municipalities!$A$2:$M$445,9,FALSE)</f>
        <v>1</v>
      </c>
      <c r="J1648" t="b">
        <f>VLOOKUP(A1648,all_municipalities!$A$2:$M$445,13, FALSE)</f>
        <v>1</v>
      </c>
      <c r="K1648" t="str">
        <f t="shared" si="101"/>
        <v>NONE</v>
      </c>
      <c r="L1648">
        <v>1</v>
      </c>
      <c r="M1648" t="str">
        <f t="shared" si="102"/>
        <v>10666 City Councillor</v>
      </c>
      <c r="N1648" s="6" t="str">
        <f t="shared" si="103"/>
        <v>10666 City Councillor</v>
      </c>
      <c r="O1648" s="15">
        <f>IF(I1648&lt;&gt;FALSE,VLOOKUP(H1648,internet_municipalities!$B$2:$W$226,22,FALSE),"NO INTERNET")</f>
        <v>32266</v>
      </c>
      <c r="P1648" s="16">
        <f t="shared" si="104"/>
        <v>3.1178330130787826E-2</v>
      </c>
    </row>
    <row r="1649" spans="1:16" x14ac:dyDescent="0.2">
      <c r="A1649">
        <v>10666</v>
      </c>
      <c r="B1649" t="b">
        <v>1</v>
      </c>
      <c r="C1649" t="s">
        <v>5186</v>
      </c>
      <c r="D1649" t="s">
        <v>5190</v>
      </c>
      <c r="E1649">
        <v>5742</v>
      </c>
      <c r="F1649">
        <v>1791</v>
      </c>
      <c r="G1649" t="b">
        <v>1</v>
      </c>
      <c r="H1649" t="str">
        <f>VLOOKUP(A1649,all_municipalities!$A$2:$M$445,2,FALSE)</f>
        <v>Sarnia, City of</v>
      </c>
      <c r="I1649" t="b">
        <f>VLOOKUP(A1649,all_municipalities!$A$2:$M$445,9,FALSE)</f>
        <v>1</v>
      </c>
      <c r="J1649" t="b">
        <f>VLOOKUP(A1649,all_municipalities!$A$2:$M$445,13, FALSE)</f>
        <v>1</v>
      </c>
      <c r="K1649" t="str">
        <f t="shared" si="101"/>
        <v>NONE</v>
      </c>
      <c r="L1649">
        <v>1</v>
      </c>
      <c r="M1649" t="str">
        <f t="shared" si="102"/>
        <v>10666 City Councillor</v>
      </c>
      <c r="N1649" s="6" t="str">
        <f t="shared" si="103"/>
        <v>10666 City Councillor</v>
      </c>
      <c r="O1649" s="15">
        <f>IF(I1649&lt;&gt;FALSE,VLOOKUP(H1649,internet_municipalities!$B$2:$W$226,22,FALSE),"NO INTERNET")</f>
        <v>32266</v>
      </c>
      <c r="P1649" s="16">
        <f t="shared" si="104"/>
        <v>5.5507345193082501E-2</v>
      </c>
    </row>
    <row r="1650" spans="1:16" x14ac:dyDescent="0.2">
      <c r="A1650">
        <v>10666</v>
      </c>
      <c r="B1650" t="b">
        <v>1</v>
      </c>
      <c r="C1650" t="s">
        <v>5191</v>
      </c>
      <c r="D1650" t="s">
        <v>5192</v>
      </c>
      <c r="E1650">
        <v>9385</v>
      </c>
      <c r="F1650">
        <v>1706</v>
      </c>
      <c r="G1650" t="b">
        <v>1</v>
      </c>
      <c r="H1650" t="str">
        <f>VLOOKUP(A1650,all_municipalities!$A$2:$M$445,2,FALSE)</f>
        <v>Sarnia, City of</v>
      </c>
      <c r="I1650" t="b">
        <f>VLOOKUP(A1650,all_municipalities!$A$2:$M$445,9,FALSE)</f>
        <v>1</v>
      </c>
      <c r="J1650" t="b">
        <f>VLOOKUP(A1650,all_municipalities!$A$2:$M$445,13, FALSE)</f>
        <v>1</v>
      </c>
      <c r="K1650" t="str">
        <f t="shared" si="101"/>
        <v>NONE</v>
      </c>
      <c r="L1650">
        <v>1</v>
      </c>
      <c r="M1650" t="str">
        <f t="shared" si="102"/>
        <v>10666 Councillor (County And City)</v>
      </c>
      <c r="N1650" s="6" t="str">
        <f t="shared" si="103"/>
        <v>10666 Councillor (County And City)</v>
      </c>
      <c r="O1650" s="15">
        <f>IF(I1650&lt;&gt;FALSE,VLOOKUP(H1650,internet_municipalities!$B$2:$W$226,22,FALSE),"NO INTERNET")</f>
        <v>32266</v>
      </c>
      <c r="P1650" s="16">
        <f t="shared" si="104"/>
        <v>5.2872993243662056E-2</v>
      </c>
    </row>
    <row r="1651" spans="1:16" x14ac:dyDescent="0.2">
      <c r="A1651">
        <v>10666</v>
      </c>
      <c r="B1651" t="b">
        <v>1</v>
      </c>
      <c r="C1651" t="s">
        <v>5191</v>
      </c>
      <c r="D1651" t="s">
        <v>5193</v>
      </c>
      <c r="E1651">
        <v>9526</v>
      </c>
      <c r="F1651">
        <v>1847</v>
      </c>
      <c r="G1651" t="b">
        <v>1</v>
      </c>
      <c r="H1651" t="str">
        <f>VLOOKUP(A1651,all_municipalities!$A$2:$M$445,2,FALSE)</f>
        <v>Sarnia, City of</v>
      </c>
      <c r="I1651" t="b">
        <f>VLOOKUP(A1651,all_municipalities!$A$2:$M$445,9,FALSE)</f>
        <v>1</v>
      </c>
      <c r="J1651" t="b">
        <f>VLOOKUP(A1651,all_municipalities!$A$2:$M$445,13, FALSE)</f>
        <v>1</v>
      </c>
      <c r="K1651" t="str">
        <f t="shared" si="101"/>
        <v>NONE</v>
      </c>
      <c r="L1651">
        <v>1</v>
      </c>
      <c r="M1651" t="str">
        <f t="shared" si="102"/>
        <v>10666 Councillor (County And City)</v>
      </c>
      <c r="N1651" s="6" t="str">
        <f t="shared" si="103"/>
        <v>10666 Councillor (County And City)</v>
      </c>
      <c r="O1651" s="15">
        <f>IF(I1651&lt;&gt;FALSE,VLOOKUP(H1651,internet_municipalities!$B$2:$W$226,22,FALSE),"NO INTERNET")</f>
        <v>32266</v>
      </c>
      <c r="P1651" s="16">
        <f t="shared" si="104"/>
        <v>5.7242918242112438E-2</v>
      </c>
    </row>
    <row r="1652" spans="1:16" x14ac:dyDescent="0.2">
      <c r="A1652">
        <v>10666</v>
      </c>
      <c r="B1652" t="b">
        <v>1</v>
      </c>
      <c r="C1652" t="s">
        <v>5191</v>
      </c>
      <c r="D1652" t="s">
        <v>5194</v>
      </c>
      <c r="E1652">
        <v>9669</v>
      </c>
      <c r="F1652">
        <v>1990</v>
      </c>
      <c r="G1652" t="b">
        <v>1</v>
      </c>
      <c r="H1652" t="str">
        <f>VLOOKUP(A1652,all_municipalities!$A$2:$M$445,2,FALSE)</f>
        <v>Sarnia, City of</v>
      </c>
      <c r="I1652" t="b">
        <f>VLOOKUP(A1652,all_municipalities!$A$2:$M$445,9,FALSE)</f>
        <v>1</v>
      </c>
      <c r="J1652" t="b">
        <f>VLOOKUP(A1652,all_municipalities!$A$2:$M$445,13, FALSE)</f>
        <v>1</v>
      </c>
      <c r="K1652" t="str">
        <f t="shared" si="101"/>
        <v>NONE</v>
      </c>
      <c r="L1652">
        <v>1</v>
      </c>
      <c r="M1652" t="str">
        <f t="shared" si="102"/>
        <v>10666 Councillor (County And City)</v>
      </c>
      <c r="N1652" s="6" t="str">
        <f t="shared" si="103"/>
        <v>10666 Councillor (County And City)</v>
      </c>
      <c r="O1652" s="15">
        <f>IF(I1652&lt;&gt;FALSE,VLOOKUP(H1652,internet_municipalities!$B$2:$W$226,22,FALSE),"NO INTERNET")</f>
        <v>32266</v>
      </c>
      <c r="P1652" s="16">
        <f t="shared" si="104"/>
        <v>6.1674827992313892E-2</v>
      </c>
    </row>
    <row r="1653" spans="1:16" x14ac:dyDescent="0.2">
      <c r="A1653">
        <v>10666</v>
      </c>
      <c r="B1653" t="b">
        <v>1</v>
      </c>
      <c r="C1653" t="s">
        <v>5191</v>
      </c>
      <c r="D1653" t="s">
        <v>5195</v>
      </c>
      <c r="E1653">
        <v>7863</v>
      </c>
      <c r="F1653">
        <v>184</v>
      </c>
      <c r="G1653" t="b">
        <v>1</v>
      </c>
      <c r="H1653" t="str">
        <f>VLOOKUP(A1653,all_municipalities!$A$2:$M$445,2,FALSE)</f>
        <v>Sarnia, City of</v>
      </c>
      <c r="I1653" t="b">
        <f>VLOOKUP(A1653,all_municipalities!$A$2:$M$445,9,FALSE)</f>
        <v>1</v>
      </c>
      <c r="J1653" t="b">
        <f>VLOOKUP(A1653,all_municipalities!$A$2:$M$445,13, FALSE)</f>
        <v>1</v>
      </c>
      <c r="K1653" t="str">
        <f t="shared" si="101"/>
        <v>LOW</v>
      </c>
      <c r="L1653">
        <v>1</v>
      </c>
      <c r="M1653" t="str">
        <f t="shared" si="102"/>
        <v>10666 Councillor (County And City)</v>
      </c>
      <c r="N1653" s="6" t="str">
        <f t="shared" si="103"/>
        <v>10666 Councillor (County And City)</v>
      </c>
      <c r="O1653" s="15">
        <f>IF(I1653&lt;&gt;FALSE,VLOOKUP(H1653,internet_municipalities!$B$2:$W$226,22,FALSE),"NO INTERNET")</f>
        <v>32266</v>
      </c>
      <c r="P1653" s="16">
        <f t="shared" si="104"/>
        <v>5.7025971610983701E-3</v>
      </c>
    </row>
    <row r="1654" spans="1:16" x14ac:dyDescent="0.2">
      <c r="A1654">
        <v>10666</v>
      </c>
      <c r="B1654" t="b">
        <v>0</v>
      </c>
      <c r="C1654" t="s">
        <v>5191</v>
      </c>
      <c r="D1654" t="s">
        <v>5196</v>
      </c>
      <c r="E1654">
        <v>3836</v>
      </c>
      <c r="F1654" t="s">
        <v>1460</v>
      </c>
      <c r="G1654" t="b">
        <v>1</v>
      </c>
      <c r="H1654" t="str">
        <f>VLOOKUP(A1654,all_municipalities!$A$2:$M$445,2,FALSE)</f>
        <v>Sarnia, City of</v>
      </c>
      <c r="I1654" t="b">
        <f>VLOOKUP(A1654,all_municipalities!$A$2:$M$445,9,FALSE)</f>
        <v>1</v>
      </c>
      <c r="J1654" t="b">
        <f>VLOOKUP(A1654,all_municipalities!$A$2:$M$445,13, FALSE)</f>
        <v>1</v>
      </c>
      <c r="K1654" t="str">
        <f t="shared" si="101"/>
        <v>NONE</v>
      </c>
      <c r="L1654">
        <v>1</v>
      </c>
      <c r="M1654" t="str">
        <f t="shared" si="102"/>
        <v>10666 Councillor (County And City)</v>
      </c>
      <c r="N1654" s="6" t="str">
        <f t="shared" si="103"/>
        <v>10666 Councillor (County And City)</v>
      </c>
      <c r="O1654" s="15">
        <f>IF(I1654&lt;&gt;FALSE,VLOOKUP(H1654,internet_municipalities!$B$2:$W$226,22,FALSE),"NO INTERNET")</f>
        <v>32266</v>
      </c>
      <c r="P1654" s="16" t="str">
        <f t="shared" si="104"/>
        <v>Lost</v>
      </c>
    </row>
    <row r="1655" spans="1:16" x14ac:dyDescent="0.2">
      <c r="A1655">
        <v>10666</v>
      </c>
      <c r="B1655" t="b">
        <v>0</v>
      </c>
      <c r="C1655" t="s">
        <v>5191</v>
      </c>
      <c r="D1655" t="s">
        <v>5197</v>
      </c>
      <c r="E1655">
        <v>6551</v>
      </c>
      <c r="F1655" t="s">
        <v>1460</v>
      </c>
      <c r="G1655" t="b">
        <v>1</v>
      </c>
      <c r="H1655" t="str">
        <f>VLOOKUP(A1655,all_municipalities!$A$2:$M$445,2,FALSE)</f>
        <v>Sarnia, City of</v>
      </c>
      <c r="I1655" t="b">
        <f>VLOOKUP(A1655,all_municipalities!$A$2:$M$445,9,FALSE)</f>
        <v>1</v>
      </c>
      <c r="J1655" t="b">
        <f>VLOOKUP(A1655,all_municipalities!$A$2:$M$445,13, FALSE)</f>
        <v>1</v>
      </c>
      <c r="K1655" t="str">
        <f t="shared" si="101"/>
        <v>NONE</v>
      </c>
      <c r="L1655">
        <v>1</v>
      </c>
      <c r="M1655" t="str">
        <f t="shared" si="102"/>
        <v>10666 Councillor (County And City)</v>
      </c>
      <c r="N1655" s="6" t="str">
        <f t="shared" si="103"/>
        <v>10666 Councillor (County And City)</v>
      </c>
      <c r="O1655" s="15">
        <f>IF(I1655&lt;&gt;FALSE,VLOOKUP(H1655,internet_municipalities!$B$2:$W$226,22,FALSE),"NO INTERNET")</f>
        <v>32266</v>
      </c>
      <c r="P1655" s="16" t="str">
        <f t="shared" si="104"/>
        <v>Lost</v>
      </c>
    </row>
    <row r="1656" spans="1:16" x14ac:dyDescent="0.2">
      <c r="A1656">
        <v>10666</v>
      </c>
      <c r="B1656" t="b">
        <v>0</v>
      </c>
      <c r="C1656" t="s">
        <v>5191</v>
      </c>
      <c r="D1656" t="s">
        <v>5198</v>
      </c>
      <c r="E1656">
        <v>6746</v>
      </c>
      <c r="F1656" t="s">
        <v>1460</v>
      </c>
      <c r="G1656" t="b">
        <v>1</v>
      </c>
      <c r="H1656" t="str">
        <f>VLOOKUP(A1656,all_municipalities!$A$2:$M$445,2,FALSE)</f>
        <v>Sarnia, City of</v>
      </c>
      <c r="I1656" t="b">
        <f>VLOOKUP(A1656,all_municipalities!$A$2:$M$445,9,FALSE)</f>
        <v>1</v>
      </c>
      <c r="J1656" t="b">
        <f>VLOOKUP(A1656,all_municipalities!$A$2:$M$445,13, FALSE)</f>
        <v>1</v>
      </c>
      <c r="K1656" t="str">
        <f t="shared" si="101"/>
        <v>NONE</v>
      </c>
      <c r="L1656">
        <v>1</v>
      </c>
      <c r="M1656" t="str">
        <f t="shared" si="102"/>
        <v>10666 Councillor (County And City)</v>
      </c>
      <c r="N1656" s="6" t="str">
        <f t="shared" si="103"/>
        <v>10666 Councillor (County And City)</v>
      </c>
      <c r="O1656" s="15">
        <f>IF(I1656&lt;&gt;FALSE,VLOOKUP(H1656,internet_municipalities!$B$2:$W$226,22,FALSE),"NO INTERNET")</f>
        <v>32266</v>
      </c>
      <c r="P1656" s="16" t="str">
        <f t="shared" si="104"/>
        <v>Lost</v>
      </c>
    </row>
    <row r="1657" spans="1:16" x14ac:dyDescent="0.2">
      <c r="A1657">
        <v>10666</v>
      </c>
      <c r="B1657" t="b">
        <v>0</v>
      </c>
      <c r="C1657" t="s">
        <v>5191</v>
      </c>
      <c r="D1657" t="s">
        <v>5199</v>
      </c>
      <c r="E1657">
        <v>6196</v>
      </c>
      <c r="F1657" t="s">
        <v>1460</v>
      </c>
      <c r="G1657" t="b">
        <v>1</v>
      </c>
      <c r="H1657" t="str">
        <f>VLOOKUP(A1657,all_municipalities!$A$2:$M$445,2,FALSE)</f>
        <v>Sarnia, City of</v>
      </c>
      <c r="I1657" t="b">
        <f>VLOOKUP(A1657,all_municipalities!$A$2:$M$445,9,FALSE)</f>
        <v>1</v>
      </c>
      <c r="J1657" t="b">
        <f>VLOOKUP(A1657,all_municipalities!$A$2:$M$445,13, FALSE)</f>
        <v>1</v>
      </c>
      <c r="K1657" t="str">
        <f t="shared" si="101"/>
        <v>NONE</v>
      </c>
      <c r="L1657">
        <v>1</v>
      </c>
      <c r="M1657" t="str">
        <f t="shared" si="102"/>
        <v>10666 Councillor (County And City)</v>
      </c>
      <c r="N1657" s="6" t="str">
        <f t="shared" si="103"/>
        <v>10666 Councillor (County And City)</v>
      </c>
      <c r="O1657" s="15">
        <f>IF(I1657&lt;&gt;FALSE,VLOOKUP(H1657,internet_municipalities!$B$2:$W$226,22,FALSE),"NO INTERNET")</f>
        <v>32266</v>
      </c>
      <c r="P1657" s="16" t="str">
        <f t="shared" si="104"/>
        <v>Lost</v>
      </c>
    </row>
    <row r="1658" spans="1:16" x14ac:dyDescent="0.2">
      <c r="A1658">
        <v>10666</v>
      </c>
      <c r="B1658" t="b">
        <v>0</v>
      </c>
      <c r="C1658" t="s">
        <v>5191</v>
      </c>
      <c r="D1658" t="s">
        <v>5200</v>
      </c>
      <c r="E1658">
        <v>7679</v>
      </c>
      <c r="F1658" t="s">
        <v>1460</v>
      </c>
      <c r="G1658" t="b">
        <v>1</v>
      </c>
      <c r="H1658" t="str">
        <f>VLOOKUP(A1658,all_municipalities!$A$2:$M$445,2,FALSE)</f>
        <v>Sarnia, City of</v>
      </c>
      <c r="I1658" t="b">
        <f>VLOOKUP(A1658,all_municipalities!$A$2:$M$445,9,FALSE)</f>
        <v>1</v>
      </c>
      <c r="J1658" t="b">
        <f>VLOOKUP(A1658,all_municipalities!$A$2:$M$445,13, FALSE)</f>
        <v>1</v>
      </c>
      <c r="K1658" t="str">
        <f t="shared" si="101"/>
        <v>NONE</v>
      </c>
      <c r="L1658">
        <v>1</v>
      </c>
      <c r="M1658" t="str">
        <f t="shared" si="102"/>
        <v>10666 Councillor (County And City)</v>
      </c>
      <c r="N1658" s="6" t="str">
        <f t="shared" si="103"/>
        <v>10666 Councillor (County And City)</v>
      </c>
      <c r="O1658" s="15">
        <f>IF(I1658&lt;&gt;FALSE,VLOOKUP(H1658,internet_municipalities!$B$2:$W$226,22,FALSE),"NO INTERNET")</f>
        <v>32266</v>
      </c>
      <c r="P1658" s="16" t="str">
        <f t="shared" si="104"/>
        <v>Lost</v>
      </c>
    </row>
    <row r="1659" spans="1:16" x14ac:dyDescent="0.2">
      <c r="A1659">
        <v>10666</v>
      </c>
      <c r="B1659" t="b">
        <v>0</v>
      </c>
      <c r="C1659" t="s">
        <v>5186</v>
      </c>
      <c r="D1659" t="s">
        <v>5201</v>
      </c>
      <c r="E1659">
        <v>2114</v>
      </c>
      <c r="F1659" t="s">
        <v>1460</v>
      </c>
      <c r="G1659" t="b">
        <v>1</v>
      </c>
      <c r="H1659" t="str">
        <f>VLOOKUP(A1659,all_municipalities!$A$2:$M$445,2,FALSE)</f>
        <v>Sarnia, City of</v>
      </c>
      <c r="I1659" t="b">
        <f>VLOOKUP(A1659,all_municipalities!$A$2:$M$445,9,FALSE)</f>
        <v>1</v>
      </c>
      <c r="J1659" t="b">
        <f>VLOOKUP(A1659,all_municipalities!$A$2:$M$445,13, FALSE)</f>
        <v>1</v>
      </c>
      <c r="K1659" t="str">
        <f t="shared" si="101"/>
        <v>NONE</v>
      </c>
      <c r="L1659">
        <v>1</v>
      </c>
      <c r="M1659" t="str">
        <f t="shared" si="102"/>
        <v>10666 City Councillor</v>
      </c>
      <c r="N1659" s="6" t="str">
        <f t="shared" si="103"/>
        <v>10666 City Councillor</v>
      </c>
      <c r="O1659" s="15">
        <f>IF(I1659&lt;&gt;FALSE,VLOOKUP(H1659,internet_municipalities!$B$2:$W$226,22,FALSE),"NO INTERNET")</f>
        <v>32266</v>
      </c>
      <c r="P1659" s="16" t="str">
        <f t="shared" si="104"/>
        <v>Lost</v>
      </c>
    </row>
    <row r="1660" spans="1:16" x14ac:dyDescent="0.2">
      <c r="A1660">
        <v>10666</v>
      </c>
      <c r="B1660" t="b">
        <v>0</v>
      </c>
      <c r="C1660" t="s">
        <v>5186</v>
      </c>
      <c r="D1660" t="s">
        <v>5202</v>
      </c>
      <c r="E1660">
        <v>2342</v>
      </c>
      <c r="F1660" t="s">
        <v>1460</v>
      </c>
      <c r="G1660" t="b">
        <v>1</v>
      </c>
      <c r="H1660" t="str">
        <f>VLOOKUP(A1660,all_municipalities!$A$2:$M$445,2,FALSE)</f>
        <v>Sarnia, City of</v>
      </c>
      <c r="I1660" t="b">
        <f>VLOOKUP(A1660,all_municipalities!$A$2:$M$445,9,FALSE)</f>
        <v>1</v>
      </c>
      <c r="J1660" t="b">
        <f>VLOOKUP(A1660,all_municipalities!$A$2:$M$445,13, FALSE)</f>
        <v>1</v>
      </c>
      <c r="K1660" t="str">
        <f t="shared" si="101"/>
        <v>NONE</v>
      </c>
      <c r="L1660">
        <v>1</v>
      </c>
      <c r="M1660" t="str">
        <f t="shared" si="102"/>
        <v>10666 City Councillor</v>
      </c>
      <c r="N1660" s="6" t="str">
        <f t="shared" si="103"/>
        <v>10666 City Councillor</v>
      </c>
      <c r="O1660" s="15">
        <f>IF(I1660&lt;&gt;FALSE,VLOOKUP(H1660,internet_municipalities!$B$2:$W$226,22,FALSE),"NO INTERNET")</f>
        <v>32266</v>
      </c>
      <c r="P1660" s="16" t="str">
        <f t="shared" si="104"/>
        <v>Lost</v>
      </c>
    </row>
    <row r="1661" spans="1:16" x14ac:dyDescent="0.2">
      <c r="A1661">
        <v>10666</v>
      </c>
      <c r="B1661" t="b">
        <v>0</v>
      </c>
      <c r="C1661" t="s">
        <v>5186</v>
      </c>
      <c r="D1661" t="s">
        <v>5203</v>
      </c>
      <c r="E1661">
        <v>1783</v>
      </c>
      <c r="F1661" t="s">
        <v>1460</v>
      </c>
      <c r="G1661" t="b">
        <v>1</v>
      </c>
      <c r="H1661" t="str">
        <f>VLOOKUP(A1661,all_municipalities!$A$2:$M$445,2,FALSE)</f>
        <v>Sarnia, City of</v>
      </c>
      <c r="I1661" t="b">
        <f>VLOOKUP(A1661,all_municipalities!$A$2:$M$445,9,FALSE)</f>
        <v>1</v>
      </c>
      <c r="J1661" t="b">
        <f>VLOOKUP(A1661,all_municipalities!$A$2:$M$445,13, FALSE)</f>
        <v>1</v>
      </c>
      <c r="K1661" t="str">
        <f t="shared" si="101"/>
        <v>NONE</v>
      </c>
      <c r="L1661">
        <v>1</v>
      </c>
      <c r="M1661" t="str">
        <f t="shared" si="102"/>
        <v>10666 City Councillor</v>
      </c>
      <c r="N1661" s="6" t="str">
        <f t="shared" si="103"/>
        <v>10666 City Councillor</v>
      </c>
      <c r="O1661" s="15">
        <f>IF(I1661&lt;&gt;FALSE,VLOOKUP(H1661,internet_municipalities!$B$2:$W$226,22,FALSE),"NO INTERNET")</f>
        <v>32266</v>
      </c>
      <c r="P1661" s="16" t="str">
        <f t="shared" si="104"/>
        <v>Lost</v>
      </c>
    </row>
    <row r="1662" spans="1:16" x14ac:dyDescent="0.2">
      <c r="A1662">
        <v>10666</v>
      </c>
      <c r="B1662" t="b">
        <v>0</v>
      </c>
      <c r="C1662" t="s">
        <v>5186</v>
      </c>
      <c r="D1662" t="s">
        <v>5204</v>
      </c>
      <c r="E1662">
        <v>3951</v>
      </c>
      <c r="F1662" t="s">
        <v>1460</v>
      </c>
      <c r="G1662" t="b">
        <v>1</v>
      </c>
      <c r="H1662" t="str">
        <f>VLOOKUP(A1662,all_municipalities!$A$2:$M$445,2,FALSE)</f>
        <v>Sarnia, City of</v>
      </c>
      <c r="I1662" t="b">
        <f>VLOOKUP(A1662,all_municipalities!$A$2:$M$445,9,FALSE)</f>
        <v>1</v>
      </c>
      <c r="J1662" t="b">
        <f>VLOOKUP(A1662,all_municipalities!$A$2:$M$445,13, FALSE)</f>
        <v>1</v>
      </c>
      <c r="K1662" t="str">
        <f t="shared" si="101"/>
        <v>NONE</v>
      </c>
      <c r="L1662">
        <v>1</v>
      </c>
      <c r="M1662" t="str">
        <f t="shared" si="102"/>
        <v>10666 City Councillor</v>
      </c>
      <c r="N1662" s="6" t="str">
        <f t="shared" si="103"/>
        <v>10666 City Councillor</v>
      </c>
      <c r="O1662" s="15">
        <f>IF(I1662&lt;&gt;FALSE,VLOOKUP(H1662,internet_municipalities!$B$2:$W$226,22,FALSE),"NO INTERNET")</f>
        <v>32266</v>
      </c>
      <c r="P1662" s="16" t="str">
        <f t="shared" si="104"/>
        <v>Lost</v>
      </c>
    </row>
    <row r="1663" spans="1:16" x14ac:dyDescent="0.2">
      <c r="A1663">
        <v>10666</v>
      </c>
      <c r="B1663" t="b">
        <v>0</v>
      </c>
      <c r="C1663" t="s">
        <v>5186</v>
      </c>
      <c r="D1663" t="s">
        <v>5205</v>
      </c>
      <c r="E1663">
        <v>1357</v>
      </c>
      <c r="F1663" t="s">
        <v>1460</v>
      </c>
      <c r="G1663" t="b">
        <v>1</v>
      </c>
      <c r="H1663" t="str">
        <f>VLOOKUP(A1663,all_municipalities!$A$2:$M$445,2,FALSE)</f>
        <v>Sarnia, City of</v>
      </c>
      <c r="I1663" t="b">
        <f>VLOOKUP(A1663,all_municipalities!$A$2:$M$445,9,FALSE)</f>
        <v>1</v>
      </c>
      <c r="J1663" t="b">
        <f>VLOOKUP(A1663,all_municipalities!$A$2:$M$445,13, FALSE)</f>
        <v>1</v>
      </c>
      <c r="K1663" t="str">
        <f t="shared" si="101"/>
        <v>NONE</v>
      </c>
      <c r="L1663">
        <v>1</v>
      </c>
      <c r="M1663" t="str">
        <f t="shared" si="102"/>
        <v>10666 City Councillor</v>
      </c>
      <c r="N1663" s="6" t="str">
        <f t="shared" si="103"/>
        <v>10666 City Councillor</v>
      </c>
      <c r="O1663" s="15">
        <f>IF(I1663&lt;&gt;FALSE,VLOOKUP(H1663,internet_municipalities!$B$2:$W$226,22,FALSE),"NO INTERNET")</f>
        <v>32266</v>
      </c>
      <c r="P1663" s="16" t="str">
        <f t="shared" si="104"/>
        <v>Lost</v>
      </c>
    </row>
    <row r="1664" spans="1:16" x14ac:dyDescent="0.2">
      <c r="A1664">
        <v>10666</v>
      </c>
      <c r="B1664" t="b">
        <v>0</v>
      </c>
      <c r="C1664" t="s">
        <v>5186</v>
      </c>
      <c r="D1664" t="s">
        <v>5206</v>
      </c>
      <c r="E1664">
        <v>1292</v>
      </c>
      <c r="F1664" t="s">
        <v>1460</v>
      </c>
      <c r="G1664" t="b">
        <v>1</v>
      </c>
      <c r="H1664" t="str">
        <f>VLOOKUP(A1664,all_municipalities!$A$2:$M$445,2,FALSE)</f>
        <v>Sarnia, City of</v>
      </c>
      <c r="I1664" t="b">
        <f>VLOOKUP(A1664,all_municipalities!$A$2:$M$445,9,FALSE)</f>
        <v>1</v>
      </c>
      <c r="J1664" t="b">
        <f>VLOOKUP(A1664,all_municipalities!$A$2:$M$445,13, FALSE)</f>
        <v>1</v>
      </c>
      <c r="K1664" t="str">
        <f t="shared" si="101"/>
        <v>NONE</v>
      </c>
      <c r="L1664">
        <v>1</v>
      </c>
      <c r="M1664" t="str">
        <f t="shared" si="102"/>
        <v>10666 City Councillor</v>
      </c>
      <c r="N1664" s="6" t="str">
        <f t="shared" si="103"/>
        <v>10666 City Councillor</v>
      </c>
      <c r="O1664" s="15">
        <f>IF(I1664&lt;&gt;FALSE,VLOOKUP(H1664,internet_municipalities!$B$2:$W$226,22,FALSE),"NO INTERNET")</f>
        <v>32266</v>
      </c>
      <c r="P1664" s="16" t="str">
        <f t="shared" si="104"/>
        <v>Lost</v>
      </c>
    </row>
    <row r="1665" spans="1:16" x14ac:dyDescent="0.2">
      <c r="A1665">
        <v>10666</v>
      </c>
      <c r="B1665" t="b">
        <v>0</v>
      </c>
      <c r="C1665" t="s">
        <v>5186</v>
      </c>
      <c r="D1665" t="s">
        <v>5207</v>
      </c>
      <c r="E1665">
        <v>3095</v>
      </c>
      <c r="F1665" t="s">
        <v>1460</v>
      </c>
      <c r="G1665" t="b">
        <v>1</v>
      </c>
      <c r="H1665" t="str">
        <f>VLOOKUP(A1665,all_municipalities!$A$2:$M$445,2,FALSE)</f>
        <v>Sarnia, City of</v>
      </c>
      <c r="I1665" t="b">
        <f>VLOOKUP(A1665,all_municipalities!$A$2:$M$445,9,FALSE)</f>
        <v>1</v>
      </c>
      <c r="J1665" t="b">
        <f>VLOOKUP(A1665,all_municipalities!$A$2:$M$445,13, FALSE)</f>
        <v>1</v>
      </c>
      <c r="K1665" t="str">
        <f t="shared" si="101"/>
        <v>NONE</v>
      </c>
      <c r="L1665">
        <v>1</v>
      </c>
      <c r="M1665" t="str">
        <f t="shared" si="102"/>
        <v>10666 City Councillor</v>
      </c>
      <c r="N1665" s="6" t="str">
        <f t="shared" si="103"/>
        <v>10666 City Councillor</v>
      </c>
      <c r="O1665" s="15">
        <f>IF(I1665&lt;&gt;FALSE,VLOOKUP(H1665,internet_municipalities!$B$2:$W$226,22,FALSE),"NO INTERNET")</f>
        <v>32266</v>
      </c>
      <c r="P1665" s="16" t="str">
        <f t="shared" si="104"/>
        <v>Lost</v>
      </c>
    </row>
    <row r="1666" spans="1:16" x14ac:dyDescent="0.2">
      <c r="A1666">
        <v>10666</v>
      </c>
      <c r="B1666" t="b">
        <v>0</v>
      </c>
      <c r="C1666" t="s">
        <v>5186</v>
      </c>
      <c r="D1666" t="s">
        <v>5208</v>
      </c>
      <c r="E1666">
        <v>2711</v>
      </c>
      <c r="F1666" t="s">
        <v>1460</v>
      </c>
      <c r="G1666" t="b">
        <v>1</v>
      </c>
      <c r="H1666" t="str">
        <f>VLOOKUP(A1666,all_municipalities!$A$2:$M$445,2,FALSE)</f>
        <v>Sarnia, City of</v>
      </c>
      <c r="I1666" t="b">
        <f>VLOOKUP(A1666,all_municipalities!$A$2:$M$445,9,FALSE)</f>
        <v>1</v>
      </c>
      <c r="J1666" t="b">
        <f>VLOOKUP(A1666,all_municipalities!$A$2:$M$445,13, FALSE)</f>
        <v>1</v>
      </c>
      <c r="K1666" t="str">
        <f t="shared" ref="K1666:K1729" si="105">IF(J1666=TRUE,IF(F1666&lt;=10,"HIGH",IF(F1666&lt;=100,"MID",IF(F1666&lt;=1000,"LOW","NONE"))),"NONE")</f>
        <v>NONE</v>
      </c>
      <c r="L1666">
        <v>1</v>
      </c>
      <c r="M1666" t="str">
        <f t="shared" ref="M1666:M1729" si="106">CONCATENATE(A1666, " ",C1666)</f>
        <v>10666 City Councillor</v>
      </c>
      <c r="N1666" s="6" t="str">
        <f t="shared" si="103"/>
        <v>10666 City Councillor</v>
      </c>
      <c r="O1666" s="15">
        <f>IF(I1666&lt;&gt;FALSE,VLOOKUP(H1666,internet_municipalities!$B$2:$W$226,22,FALSE),"NO INTERNET")</f>
        <v>32266</v>
      </c>
      <c r="P1666" s="16" t="str">
        <f t="shared" si="104"/>
        <v>Lost</v>
      </c>
    </row>
    <row r="1667" spans="1:16" x14ac:dyDescent="0.2">
      <c r="A1667">
        <v>10666</v>
      </c>
      <c r="B1667" t="b">
        <v>0</v>
      </c>
      <c r="C1667" t="s">
        <v>5186</v>
      </c>
      <c r="D1667" t="s">
        <v>5209</v>
      </c>
      <c r="E1667">
        <v>3027</v>
      </c>
      <c r="F1667" t="s">
        <v>1460</v>
      </c>
      <c r="G1667" t="b">
        <v>1</v>
      </c>
      <c r="H1667" t="str">
        <f>VLOOKUP(A1667,all_municipalities!$A$2:$M$445,2,FALSE)</f>
        <v>Sarnia, City of</v>
      </c>
      <c r="I1667" t="b">
        <f>VLOOKUP(A1667,all_municipalities!$A$2:$M$445,9,FALSE)</f>
        <v>1</v>
      </c>
      <c r="J1667" t="b">
        <f>VLOOKUP(A1667,all_municipalities!$A$2:$M$445,13, FALSE)</f>
        <v>1</v>
      </c>
      <c r="K1667" t="str">
        <f t="shared" si="105"/>
        <v>NONE</v>
      </c>
      <c r="L1667">
        <v>1</v>
      </c>
      <c r="M1667" t="str">
        <f t="shared" si="106"/>
        <v>10666 City Councillor</v>
      </c>
      <c r="N1667" s="6" t="str">
        <f t="shared" ref="N1667:N1730" si="107">IF(I1667,M1667,"")</f>
        <v>10666 City Councillor</v>
      </c>
      <c r="O1667" s="15">
        <f>IF(I1667&lt;&gt;FALSE,VLOOKUP(H1667,internet_municipalities!$B$2:$W$226,22,FALSE),"NO INTERNET")</f>
        <v>32266</v>
      </c>
      <c r="P1667" s="16" t="str">
        <f t="shared" si="104"/>
        <v>Lost</v>
      </c>
    </row>
    <row r="1668" spans="1:16" x14ac:dyDescent="0.2">
      <c r="A1668">
        <v>10666</v>
      </c>
      <c r="B1668" t="b">
        <v>0</v>
      </c>
      <c r="C1668" t="s">
        <v>5186</v>
      </c>
      <c r="D1668" t="s">
        <v>5210</v>
      </c>
      <c r="E1668">
        <v>2075</v>
      </c>
      <c r="F1668" t="s">
        <v>1460</v>
      </c>
      <c r="G1668" t="b">
        <v>1</v>
      </c>
      <c r="H1668" t="str">
        <f>VLOOKUP(A1668,all_municipalities!$A$2:$M$445,2,FALSE)</f>
        <v>Sarnia, City of</v>
      </c>
      <c r="I1668" t="b">
        <f>VLOOKUP(A1668,all_municipalities!$A$2:$M$445,9,FALSE)</f>
        <v>1</v>
      </c>
      <c r="J1668" t="b">
        <f>VLOOKUP(A1668,all_municipalities!$A$2:$M$445,13, FALSE)</f>
        <v>1</v>
      </c>
      <c r="K1668" t="str">
        <f t="shared" si="105"/>
        <v>NONE</v>
      </c>
      <c r="L1668">
        <v>1</v>
      </c>
      <c r="M1668" t="str">
        <f t="shared" si="106"/>
        <v>10666 City Councillor</v>
      </c>
      <c r="N1668" s="6" t="str">
        <f t="shared" si="107"/>
        <v>10666 City Councillor</v>
      </c>
      <c r="O1668" s="15">
        <f>IF(I1668&lt;&gt;FALSE,VLOOKUP(H1668,internet_municipalities!$B$2:$W$226,22,FALSE),"NO INTERNET")</f>
        <v>32266</v>
      </c>
      <c r="P1668" s="16" t="str">
        <f t="shared" si="104"/>
        <v>Lost</v>
      </c>
    </row>
    <row r="1669" spans="1:16" x14ac:dyDescent="0.2">
      <c r="A1669">
        <v>10666</v>
      </c>
      <c r="B1669" t="b">
        <v>0</v>
      </c>
      <c r="C1669" t="s">
        <v>5186</v>
      </c>
      <c r="D1669" t="s">
        <v>5211</v>
      </c>
      <c r="E1669">
        <v>1392</v>
      </c>
      <c r="F1669" t="s">
        <v>1460</v>
      </c>
      <c r="G1669" t="b">
        <v>1</v>
      </c>
      <c r="H1669" t="str">
        <f>VLOOKUP(A1669,all_municipalities!$A$2:$M$445,2,FALSE)</f>
        <v>Sarnia, City of</v>
      </c>
      <c r="I1669" t="b">
        <f>VLOOKUP(A1669,all_municipalities!$A$2:$M$445,9,FALSE)</f>
        <v>1</v>
      </c>
      <c r="J1669" t="b">
        <f>VLOOKUP(A1669,all_municipalities!$A$2:$M$445,13, FALSE)</f>
        <v>1</v>
      </c>
      <c r="K1669" t="str">
        <f t="shared" si="105"/>
        <v>NONE</v>
      </c>
      <c r="L1669">
        <v>1</v>
      </c>
      <c r="M1669" t="str">
        <f t="shared" si="106"/>
        <v>10666 City Councillor</v>
      </c>
      <c r="N1669" s="6" t="str">
        <f t="shared" si="107"/>
        <v>10666 City Councillor</v>
      </c>
      <c r="O1669" s="15">
        <f>IF(I1669&lt;&gt;FALSE,VLOOKUP(H1669,internet_municipalities!$B$2:$W$226,22,FALSE),"NO INTERNET")</f>
        <v>32266</v>
      </c>
      <c r="P1669" s="16" t="str">
        <f t="shared" si="104"/>
        <v>Lost</v>
      </c>
    </row>
    <row r="1670" spans="1:16" x14ac:dyDescent="0.2">
      <c r="A1670">
        <v>10666</v>
      </c>
      <c r="B1670" t="b">
        <v>0</v>
      </c>
      <c r="C1670" t="s">
        <v>5186</v>
      </c>
      <c r="D1670" t="s">
        <v>5212</v>
      </c>
      <c r="E1670">
        <v>530</v>
      </c>
      <c r="F1670" t="s">
        <v>1460</v>
      </c>
      <c r="G1670" t="b">
        <v>1</v>
      </c>
      <c r="H1670" t="str">
        <f>VLOOKUP(A1670,all_municipalities!$A$2:$M$445,2,FALSE)</f>
        <v>Sarnia, City of</v>
      </c>
      <c r="I1670" t="b">
        <f>VLOOKUP(A1670,all_municipalities!$A$2:$M$445,9,FALSE)</f>
        <v>1</v>
      </c>
      <c r="J1670" t="b">
        <f>VLOOKUP(A1670,all_municipalities!$A$2:$M$445,13, FALSE)</f>
        <v>1</v>
      </c>
      <c r="K1670" t="str">
        <f t="shared" si="105"/>
        <v>NONE</v>
      </c>
      <c r="L1670">
        <v>1</v>
      </c>
      <c r="M1670" t="str">
        <f t="shared" si="106"/>
        <v>10666 City Councillor</v>
      </c>
      <c r="N1670" s="6" t="str">
        <f t="shared" si="107"/>
        <v>10666 City Councillor</v>
      </c>
      <c r="O1670" s="15">
        <f>IF(I1670&lt;&gt;FALSE,VLOOKUP(H1670,internet_municipalities!$B$2:$W$226,22,FALSE),"NO INTERNET")</f>
        <v>32266</v>
      </c>
      <c r="P1670" s="16" t="str">
        <f t="shared" si="104"/>
        <v>Lost</v>
      </c>
    </row>
    <row r="1671" spans="1:16" x14ac:dyDescent="0.2">
      <c r="A1671">
        <v>10477</v>
      </c>
      <c r="B1671" t="b">
        <v>1</v>
      </c>
      <c r="C1671" t="s">
        <v>1720</v>
      </c>
      <c r="D1671" t="s">
        <v>5454</v>
      </c>
      <c r="E1671" t="s">
        <v>461</v>
      </c>
      <c r="F1671" t="s">
        <v>461</v>
      </c>
      <c r="G1671" t="b">
        <v>0</v>
      </c>
      <c r="H1671" t="str">
        <f>VLOOKUP(A1671,all_municipalities!$A$2:$M$445,2,FALSE)</f>
        <v>South-West Oxford, Township of</v>
      </c>
      <c r="I1671" t="b">
        <f>VLOOKUP(A1671,all_municipalities!$A$2:$M$445,9,FALSE)</f>
        <v>1</v>
      </c>
      <c r="J1671" t="b">
        <f>VLOOKUP(A1671,all_municipalities!$A$2:$M$445,13, FALSE)</f>
        <v>1</v>
      </c>
      <c r="K1671" t="str">
        <f t="shared" si="105"/>
        <v>NONE</v>
      </c>
      <c r="L1671">
        <v>1</v>
      </c>
      <c r="M1671" t="str">
        <f t="shared" si="106"/>
        <v>10477 Councillor, Ward 6</v>
      </c>
      <c r="N1671" s="6" t="str">
        <f t="shared" si="107"/>
        <v>10477 Councillor, Ward 6</v>
      </c>
      <c r="O1671" s="15">
        <f>IF(I1671&lt;&gt;FALSE,VLOOKUP(H1671,internet_municipalities!$B$2:$W$226,22,FALSE),"NO INTERNET")</f>
        <v>4917</v>
      </c>
      <c r="P1671" s="16" t="str">
        <f t="shared" ref="P1671:P1734" si="108">IF(I1671=TRUE,IF(F1671&lt;&gt;"Acclaimed",IF(F1671&lt;&gt;"Lost",F1671/O1671,"Lost"),"Acclaimed"),"NO INTERNET")</f>
        <v>Acclaimed</v>
      </c>
    </row>
    <row r="1672" spans="1:16" x14ac:dyDescent="0.2">
      <c r="A1672">
        <v>10477</v>
      </c>
      <c r="B1672" t="b">
        <v>1</v>
      </c>
      <c r="C1672" t="s">
        <v>1473</v>
      </c>
      <c r="D1672" t="s">
        <v>5455</v>
      </c>
      <c r="E1672" t="s">
        <v>461</v>
      </c>
      <c r="F1672" t="s">
        <v>461</v>
      </c>
      <c r="G1672" t="b">
        <v>0</v>
      </c>
      <c r="H1672" t="str">
        <f>VLOOKUP(A1672,all_municipalities!$A$2:$M$445,2,FALSE)</f>
        <v>South-West Oxford, Township of</v>
      </c>
      <c r="I1672" t="b">
        <f>VLOOKUP(A1672,all_municipalities!$A$2:$M$445,9,FALSE)</f>
        <v>1</v>
      </c>
      <c r="J1672" t="b">
        <f>VLOOKUP(A1672,all_municipalities!$A$2:$M$445,13, FALSE)</f>
        <v>1</v>
      </c>
      <c r="K1672" t="str">
        <f t="shared" si="105"/>
        <v>NONE</v>
      </c>
      <c r="L1672">
        <v>1</v>
      </c>
      <c r="M1672" t="str">
        <f t="shared" si="106"/>
        <v>10477 Councillor, Ward 5</v>
      </c>
      <c r="N1672" s="6" t="str">
        <f t="shared" si="107"/>
        <v>10477 Councillor, Ward 5</v>
      </c>
      <c r="O1672" s="15">
        <f>IF(I1672&lt;&gt;FALSE,VLOOKUP(H1672,internet_municipalities!$B$2:$W$226,22,FALSE),"NO INTERNET")</f>
        <v>4917</v>
      </c>
      <c r="P1672" s="16" t="str">
        <f t="shared" si="108"/>
        <v>Acclaimed</v>
      </c>
    </row>
    <row r="1673" spans="1:16" x14ac:dyDescent="0.2">
      <c r="A1673">
        <v>10477</v>
      </c>
      <c r="B1673" t="b">
        <v>1</v>
      </c>
      <c r="C1673" t="s">
        <v>1471</v>
      </c>
      <c r="D1673" t="s">
        <v>5456</v>
      </c>
      <c r="E1673" t="s">
        <v>461</v>
      </c>
      <c r="F1673" t="s">
        <v>461</v>
      </c>
      <c r="G1673" t="b">
        <v>0</v>
      </c>
      <c r="H1673" t="str">
        <f>VLOOKUP(A1673,all_municipalities!$A$2:$M$445,2,FALSE)</f>
        <v>South-West Oxford, Township of</v>
      </c>
      <c r="I1673" t="b">
        <f>VLOOKUP(A1673,all_municipalities!$A$2:$M$445,9,FALSE)</f>
        <v>1</v>
      </c>
      <c r="J1673" t="b">
        <f>VLOOKUP(A1673,all_municipalities!$A$2:$M$445,13, FALSE)</f>
        <v>1</v>
      </c>
      <c r="K1673" t="str">
        <f t="shared" si="105"/>
        <v>NONE</v>
      </c>
      <c r="L1673">
        <v>1</v>
      </c>
      <c r="M1673" t="str">
        <f t="shared" si="106"/>
        <v>10477 Councillor, Ward 4</v>
      </c>
      <c r="N1673" s="6" t="str">
        <f t="shared" si="107"/>
        <v>10477 Councillor, Ward 4</v>
      </c>
      <c r="O1673" s="15">
        <f>IF(I1673&lt;&gt;FALSE,VLOOKUP(H1673,internet_municipalities!$B$2:$W$226,22,FALSE),"NO INTERNET")</f>
        <v>4917</v>
      </c>
      <c r="P1673" s="16" t="str">
        <f t="shared" si="108"/>
        <v>Acclaimed</v>
      </c>
    </row>
    <row r="1674" spans="1:16" x14ac:dyDescent="0.2">
      <c r="A1674">
        <v>10477</v>
      </c>
      <c r="B1674" t="b">
        <v>1</v>
      </c>
      <c r="C1674" t="s">
        <v>1475</v>
      </c>
      <c r="D1674" t="s">
        <v>5457</v>
      </c>
      <c r="E1674" t="s">
        <v>461</v>
      </c>
      <c r="F1674" t="s">
        <v>461</v>
      </c>
      <c r="G1674" t="b">
        <v>0</v>
      </c>
      <c r="H1674" t="str">
        <f>VLOOKUP(A1674,all_municipalities!$A$2:$M$445,2,FALSE)</f>
        <v>South-West Oxford, Township of</v>
      </c>
      <c r="I1674" t="b">
        <f>VLOOKUP(A1674,all_municipalities!$A$2:$M$445,9,FALSE)</f>
        <v>1</v>
      </c>
      <c r="J1674" t="b">
        <f>VLOOKUP(A1674,all_municipalities!$A$2:$M$445,13, FALSE)</f>
        <v>1</v>
      </c>
      <c r="K1674" t="str">
        <f t="shared" si="105"/>
        <v>NONE</v>
      </c>
      <c r="L1674">
        <v>1</v>
      </c>
      <c r="M1674" t="str">
        <f t="shared" si="106"/>
        <v>10477 Councillor, Ward 3</v>
      </c>
      <c r="N1674" s="6" t="str">
        <f t="shared" si="107"/>
        <v>10477 Councillor, Ward 3</v>
      </c>
      <c r="O1674" s="15">
        <f>IF(I1674&lt;&gt;FALSE,VLOOKUP(H1674,internet_municipalities!$B$2:$W$226,22,FALSE),"NO INTERNET")</f>
        <v>4917</v>
      </c>
      <c r="P1674" s="16" t="str">
        <f t="shared" si="108"/>
        <v>Acclaimed</v>
      </c>
    </row>
    <row r="1675" spans="1:16" x14ac:dyDescent="0.2">
      <c r="A1675">
        <v>10477</v>
      </c>
      <c r="B1675" t="b">
        <v>1</v>
      </c>
      <c r="C1675" t="s">
        <v>1453</v>
      </c>
      <c r="D1675" t="s">
        <v>5458</v>
      </c>
      <c r="E1675" t="s">
        <v>461</v>
      </c>
      <c r="F1675" t="s">
        <v>461</v>
      </c>
      <c r="G1675" t="b">
        <v>0</v>
      </c>
      <c r="H1675" t="str">
        <f>VLOOKUP(A1675,all_municipalities!$A$2:$M$445,2,FALSE)</f>
        <v>South-West Oxford, Township of</v>
      </c>
      <c r="I1675" t="b">
        <f>VLOOKUP(A1675,all_municipalities!$A$2:$M$445,9,FALSE)</f>
        <v>1</v>
      </c>
      <c r="J1675" t="b">
        <f>VLOOKUP(A1675,all_municipalities!$A$2:$M$445,13, FALSE)</f>
        <v>1</v>
      </c>
      <c r="K1675" t="str">
        <f t="shared" si="105"/>
        <v>NONE</v>
      </c>
      <c r="L1675">
        <v>1</v>
      </c>
      <c r="M1675" t="str">
        <f t="shared" si="106"/>
        <v>10477 Councillor, Ward 2</v>
      </c>
      <c r="N1675" s="6" t="str">
        <f t="shared" si="107"/>
        <v>10477 Councillor, Ward 2</v>
      </c>
      <c r="O1675" s="15">
        <f>IF(I1675&lt;&gt;FALSE,VLOOKUP(H1675,internet_municipalities!$B$2:$W$226,22,FALSE),"NO INTERNET")</f>
        <v>4917</v>
      </c>
      <c r="P1675" s="16" t="str">
        <f t="shared" si="108"/>
        <v>Acclaimed</v>
      </c>
    </row>
    <row r="1676" spans="1:16" x14ac:dyDescent="0.2">
      <c r="A1676">
        <v>10477</v>
      </c>
      <c r="B1676" t="b">
        <v>1</v>
      </c>
      <c r="C1676" t="s">
        <v>1456</v>
      </c>
      <c r="D1676" t="s">
        <v>5459</v>
      </c>
      <c r="E1676">
        <v>227</v>
      </c>
      <c r="F1676">
        <v>163</v>
      </c>
      <c r="G1676" t="b">
        <v>0</v>
      </c>
      <c r="H1676" t="str">
        <f>VLOOKUP(A1676,all_municipalities!$A$2:$M$445,2,FALSE)</f>
        <v>South-West Oxford, Township of</v>
      </c>
      <c r="I1676" t="b">
        <f>VLOOKUP(A1676,all_municipalities!$A$2:$M$445,9,FALSE)</f>
        <v>1</v>
      </c>
      <c r="J1676" t="b">
        <f>VLOOKUP(A1676,all_municipalities!$A$2:$M$445,13, FALSE)</f>
        <v>1</v>
      </c>
      <c r="K1676" t="str">
        <f t="shared" si="105"/>
        <v>LOW</v>
      </c>
      <c r="L1676">
        <v>1</v>
      </c>
      <c r="M1676" t="str">
        <f t="shared" si="106"/>
        <v>10477 Councillor, Ward 1</v>
      </c>
      <c r="N1676" s="6" t="str">
        <f t="shared" si="107"/>
        <v>10477 Councillor, Ward 1</v>
      </c>
      <c r="O1676" s="15">
        <f>IF(I1676&lt;&gt;FALSE,VLOOKUP(H1676,internet_municipalities!$B$2:$W$226,22,FALSE),"NO INTERNET")</f>
        <v>4917</v>
      </c>
      <c r="P1676" s="16">
        <f t="shared" si="108"/>
        <v>3.3150294895261341E-2</v>
      </c>
    </row>
    <row r="1677" spans="1:16" x14ac:dyDescent="0.2">
      <c r="A1677">
        <v>10477</v>
      </c>
      <c r="B1677" t="b">
        <v>0</v>
      </c>
      <c r="C1677" t="s">
        <v>1456</v>
      </c>
      <c r="D1677" t="s">
        <v>5460</v>
      </c>
      <c r="E1677">
        <v>64</v>
      </c>
      <c r="F1677" t="s">
        <v>1460</v>
      </c>
      <c r="G1677" t="b">
        <v>0</v>
      </c>
      <c r="H1677" t="str">
        <f>VLOOKUP(A1677,all_municipalities!$A$2:$M$445,2,FALSE)</f>
        <v>South-West Oxford, Township of</v>
      </c>
      <c r="I1677" t="b">
        <f>VLOOKUP(A1677,all_municipalities!$A$2:$M$445,9,FALSE)</f>
        <v>1</v>
      </c>
      <c r="J1677" t="b">
        <f>VLOOKUP(A1677,all_municipalities!$A$2:$M$445,13, FALSE)</f>
        <v>1</v>
      </c>
      <c r="K1677" t="str">
        <f t="shared" si="105"/>
        <v>NONE</v>
      </c>
      <c r="L1677">
        <v>1</v>
      </c>
      <c r="M1677" t="str">
        <f t="shared" si="106"/>
        <v>10477 Councillor, Ward 1</v>
      </c>
      <c r="N1677" s="6" t="str">
        <f t="shared" si="107"/>
        <v>10477 Councillor, Ward 1</v>
      </c>
      <c r="O1677" s="15">
        <f>IF(I1677&lt;&gt;FALSE,VLOOKUP(H1677,internet_municipalities!$B$2:$W$226,22,FALSE),"NO INTERNET")</f>
        <v>4917</v>
      </c>
      <c r="P1677" s="16" t="str">
        <f t="shared" si="108"/>
        <v>Lost</v>
      </c>
    </row>
    <row r="1678" spans="1:16" x14ac:dyDescent="0.2">
      <c r="A1678">
        <v>10750</v>
      </c>
      <c r="B1678" t="b">
        <v>1</v>
      </c>
      <c r="C1678" t="s">
        <v>1463</v>
      </c>
      <c r="D1678" t="s">
        <v>5741</v>
      </c>
      <c r="E1678">
        <v>2938</v>
      </c>
      <c r="F1678">
        <v>1649</v>
      </c>
      <c r="G1678" t="b">
        <v>0</v>
      </c>
      <c r="H1678" t="str">
        <f>VLOOKUP(A1678,all_municipalities!$A$2:$M$445,2,FALSE)</f>
        <v>The Blue Mountains, Town of</v>
      </c>
      <c r="I1678" t="b">
        <f>VLOOKUP(A1678,all_municipalities!$A$2:$M$445,9,FALSE)</f>
        <v>1</v>
      </c>
      <c r="J1678" t="b">
        <f>VLOOKUP(A1678,all_municipalities!$A$2:$M$445,13, FALSE)</f>
        <v>1</v>
      </c>
      <c r="K1678" t="str">
        <f t="shared" si="105"/>
        <v>NONE</v>
      </c>
      <c r="L1678">
        <v>1</v>
      </c>
      <c r="M1678" t="str">
        <f t="shared" si="106"/>
        <v>10750 Councillor</v>
      </c>
      <c r="N1678" s="6" t="str">
        <f t="shared" si="107"/>
        <v>10750 Councillor</v>
      </c>
      <c r="O1678" s="15">
        <f>IF(I1678&lt;&gt;FALSE,VLOOKUP(H1678,internet_municipalities!$B$2:$W$226,22,FALSE),"NO INTERNET")</f>
        <v>9830</v>
      </c>
      <c r="P1678" s="16">
        <f t="shared" si="108"/>
        <v>0.16775178026449644</v>
      </c>
    </row>
    <row r="1679" spans="1:16" x14ac:dyDescent="0.2">
      <c r="A1679">
        <v>10750</v>
      </c>
      <c r="B1679" t="b">
        <v>1</v>
      </c>
      <c r="C1679" t="s">
        <v>1463</v>
      </c>
      <c r="D1679" t="s">
        <v>5742</v>
      </c>
      <c r="E1679">
        <v>2439</v>
      </c>
      <c r="F1679">
        <v>1150</v>
      </c>
      <c r="G1679" t="b">
        <v>0</v>
      </c>
      <c r="H1679" t="str">
        <f>VLOOKUP(A1679,all_municipalities!$A$2:$M$445,2,FALSE)</f>
        <v>The Blue Mountains, Town of</v>
      </c>
      <c r="I1679" t="b">
        <f>VLOOKUP(A1679,all_municipalities!$A$2:$M$445,9,FALSE)</f>
        <v>1</v>
      </c>
      <c r="J1679" t="b">
        <f>VLOOKUP(A1679,all_municipalities!$A$2:$M$445,13, FALSE)</f>
        <v>1</v>
      </c>
      <c r="K1679" t="str">
        <f t="shared" si="105"/>
        <v>NONE</v>
      </c>
      <c r="L1679">
        <v>1</v>
      </c>
      <c r="M1679" t="str">
        <f t="shared" si="106"/>
        <v>10750 Councillor</v>
      </c>
      <c r="N1679" s="6" t="str">
        <f t="shared" si="107"/>
        <v>10750 Councillor</v>
      </c>
      <c r="O1679" s="15">
        <f>IF(I1679&lt;&gt;FALSE,VLOOKUP(H1679,internet_municipalities!$B$2:$W$226,22,FALSE),"NO INTERNET")</f>
        <v>9830</v>
      </c>
      <c r="P1679" s="16">
        <f t="shared" si="108"/>
        <v>0.11698880976602238</v>
      </c>
    </row>
    <row r="1680" spans="1:16" x14ac:dyDescent="0.2">
      <c r="A1680">
        <v>10750</v>
      </c>
      <c r="B1680" t="b">
        <v>1</v>
      </c>
      <c r="C1680" t="s">
        <v>1463</v>
      </c>
      <c r="D1680" t="s">
        <v>5743</v>
      </c>
      <c r="E1680">
        <v>2160</v>
      </c>
      <c r="F1680">
        <v>871</v>
      </c>
      <c r="G1680" t="b">
        <v>0</v>
      </c>
      <c r="H1680" t="str">
        <f>VLOOKUP(A1680,all_municipalities!$A$2:$M$445,2,FALSE)</f>
        <v>The Blue Mountains, Town of</v>
      </c>
      <c r="I1680" t="b">
        <f>VLOOKUP(A1680,all_municipalities!$A$2:$M$445,9,FALSE)</f>
        <v>1</v>
      </c>
      <c r="J1680" t="b">
        <f>VLOOKUP(A1680,all_municipalities!$A$2:$M$445,13, FALSE)</f>
        <v>1</v>
      </c>
      <c r="K1680" t="str">
        <f t="shared" si="105"/>
        <v>LOW</v>
      </c>
      <c r="L1680">
        <v>1</v>
      </c>
      <c r="M1680" t="str">
        <f t="shared" si="106"/>
        <v>10750 Councillor</v>
      </c>
      <c r="N1680" s="6" t="str">
        <f t="shared" si="107"/>
        <v>10750 Councillor</v>
      </c>
      <c r="O1680" s="15">
        <f>IF(I1680&lt;&gt;FALSE,VLOOKUP(H1680,internet_municipalities!$B$2:$W$226,22,FALSE),"NO INTERNET")</f>
        <v>9830</v>
      </c>
      <c r="P1680" s="16">
        <f t="shared" si="108"/>
        <v>8.8606307222787381E-2</v>
      </c>
    </row>
    <row r="1681" spans="1:16" x14ac:dyDescent="0.2">
      <c r="A1681">
        <v>10750</v>
      </c>
      <c r="B1681" t="b">
        <v>1</v>
      </c>
      <c r="C1681" t="s">
        <v>1463</v>
      </c>
      <c r="D1681" t="s">
        <v>5744</v>
      </c>
      <c r="E1681">
        <v>2947</v>
      </c>
      <c r="F1681">
        <v>1658</v>
      </c>
      <c r="G1681" t="b">
        <v>0</v>
      </c>
      <c r="H1681" t="str">
        <f>VLOOKUP(A1681,all_municipalities!$A$2:$M$445,2,FALSE)</f>
        <v>The Blue Mountains, Town of</v>
      </c>
      <c r="I1681" t="b">
        <f>VLOOKUP(A1681,all_municipalities!$A$2:$M$445,9,FALSE)</f>
        <v>1</v>
      </c>
      <c r="J1681" t="b">
        <f>VLOOKUP(A1681,all_municipalities!$A$2:$M$445,13, FALSE)</f>
        <v>1</v>
      </c>
      <c r="K1681" t="str">
        <f t="shared" si="105"/>
        <v>NONE</v>
      </c>
      <c r="L1681">
        <v>1</v>
      </c>
      <c r="M1681" t="str">
        <f t="shared" si="106"/>
        <v>10750 Councillor</v>
      </c>
      <c r="N1681" s="6" t="str">
        <f t="shared" si="107"/>
        <v>10750 Councillor</v>
      </c>
      <c r="O1681" s="15">
        <f>IF(I1681&lt;&gt;FALSE,VLOOKUP(H1681,internet_municipalities!$B$2:$W$226,22,FALSE),"NO INTERNET")</f>
        <v>9830</v>
      </c>
      <c r="P1681" s="16">
        <f t="shared" si="108"/>
        <v>0.1686673448626653</v>
      </c>
    </row>
    <row r="1682" spans="1:16" x14ac:dyDescent="0.2">
      <c r="A1682">
        <v>10750</v>
      </c>
      <c r="B1682" t="b">
        <v>1</v>
      </c>
      <c r="C1682" t="s">
        <v>1463</v>
      </c>
      <c r="D1682" t="s">
        <v>5745</v>
      </c>
      <c r="E1682">
        <v>2708</v>
      </c>
      <c r="F1682">
        <v>1419</v>
      </c>
      <c r="G1682" t="b">
        <v>0</v>
      </c>
      <c r="H1682" t="str">
        <f>VLOOKUP(A1682,all_municipalities!$A$2:$M$445,2,FALSE)</f>
        <v>The Blue Mountains, Town of</v>
      </c>
      <c r="I1682" t="b">
        <f>VLOOKUP(A1682,all_municipalities!$A$2:$M$445,9,FALSE)</f>
        <v>1</v>
      </c>
      <c r="J1682" t="b">
        <f>VLOOKUP(A1682,all_municipalities!$A$2:$M$445,13, FALSE)</f>
        <v>1</v>
      </c>
      <c r="K1682" t="str">
        <f t="shared" si="105"/>
        <v>NONE</v>
      </c>
      <c r="L1682">
        <v>1</v>
      </c>
      <c r="M1682" t="str">
        <f t="shared" si="106"/>
        <v>10750 Councillor</v>
      </c>
      <c r="N1682" s="6" t="str">
        <f t="shared" si="107"/>
        <v>10750 Councillor</v>
      </c>
      <c r="O1682" s="15">
        <f>IF(I1682&lt;&gt;FALSE,VLOOKUP(H1682,internet_municipalities!$B$2:$W$226,22,FALSE),"NO INTERNET")</f>
        <v>9830</v>
      </c>
      <c r="P1682" s="16">
        <f t="shared" si="108"/>
        <v>0.14435401831129197</v>
      </c>
    </row>
    <row r="1683" spans="1:16" x14ac:dyDescent="0.2">
      <c r="A1683">
        <v>10750</v>
      </c>
      <c r="B1683" t="b">
        <v>1</v>
      </c>
      <c r="C1683" t="s">
        <v>1479</v>
      </c>
      <c r="D1683" t="s">
        <v>5746</v>
      </c>
      <c r="E1683" t="s">
        <v>461</v>
      </c>
      <c r="F1683" t="s">
        <v>461</v>
      </c>
      <c r="G1683" t="b">
        <v>0</v>
      </c>
      <c r="H1683" t="str">
        <f>VLOOKUP(A1683,all_municipalities!$A$2:$M$445,2,FALSE)</f>
        <v>The Blue Mountains, Town of</v>
      </c>
      <c r="I1683" t="b">
        <f>VLOOKUP(A1683,all_municipalities!$A$2:$M$445,9,FALSE)</f>
        <v>1</v>
      </c>
      <c r="J1683" t="b">
        <f>VLOOKUP(A1683,all_municipalities!$A$2:$M$445,13, FALSE)</f>
        <v>1</v>
      </c>
      <c r="K1683" t="str">
        <f t="shared" si="105"/>
        <v>NONE</v>
      </c>
      <c r="L1683">
        <v>1</v>
      </c>
      <c r="M1683" t="str">
        <f t="shared" si="106"/>
        <v>10750 Deputy Mayor</v>
      </c>
      <c r="N1683" s="6" t="str">
        <f t="shared" si="107"/>
        <v>10750 Deputy Mayor</v>
      </c>
      <c r="O1683" s="15">
        <f>IF(I1683&lt;&gt;FALSE,VLOOKUP(H1683,internet_municipalities!$B$2:$W$226,22,FALSE),"NO INTERNET")</f>
        <v>9830</v>
      </c>
      <c r="P1683" s="16" t="str">
        <f t="shared" si="108"/>
        <v>Acclaimed</v>
      </c>
    </row>
    <row r="1684" spans="1:16" x14ac:dyDescent="0.2">
      <c r="A1684">
        <v>10750</v>
      </c>
      <c r="B1684" t="b">
        <v>0</v>
      </c>
      <c r="C1684" t="s">
        <v>1463</v>
      </c>
      <c r="D1684" t="s">
        <v>5747</v>
      </c>
      <c r="E1684">
        <v>1182</v>
      </c>
      <c r="F1684" t="s">
        <v>1460</v>
      </c>
      <c r="G1684" t="b">
        <v>0</v>
      </c>
      <c r="H1684" t="str">
        <f>VLOOKUP(A1684,all_municipalities!$A$2:$M$445,2,FALSE)</f>
        <v>The Blue Mountains, Town of</v>
      </c>
      <c r="I1684" t="b">
        <f>VLOOKUP(A1684,all_municipalities!$A$2:$M$445,9,FALSE)</f>
        <v>1</v>
      </c>
      <c r="J1684" t="b">
        <f>VLOOKUP(A1684,all_municipalities!$A$2:$M$445,13, FALSE)</f>
        <v>1</v>
      </c>
      <c r="K1684" t="str">
        <f t="shared" si="105"/>
        <v>NONE</v>
      </c>
      <c r="L1684">
        <v>1</v>
      </c>
      <c r="M1684" t="str">
        <f t="shared" si="106"/>
        <v>10750 Councillor</v>
      </c>
      <c r="N1684" s="6" t="str">
        <f t="shared" si="107"/>
        <v>10750 Councillor</v>
      </c>
      <c r="O1684" s="15">
        <f>IF(I1684&lt;&gt;FALSE,VLOOKUP(H1684,internet_municipalities!$B$2:$W$226,22,FALSE),"NO INTERNET")</f>
        <v>9830</v>
      </c>
      <c r="P1684" s="16" t="str">
        <f t="shared" si="108"/>
        <v>Lost</v>
      </c>
    </row>
    <row r="1685" spans="1:16" x14ac:dyDescent="0.2">
      <c r="A1685">
        <v>10750</v>
      </c>
      <c r="B1685" t="b">
        <v>0</v>
      </c>
      <c r="C1685" t="s">
        <v>1463</v>
      </c>
      <c r="D1685" t="s">
        <v>5748</v>
      </c>
      <c r="E1685">
        <v>1289</v>
      </c>
      <c r="F1685" t="s">
        <v>1460</v>
      </c>
      <c r="G1685" t="b">
        <v>0</v>
      </c>
      <c r="H1685" t="str">
        <f>VLOOKUP(A1685,all_municipalities!$A$2:$M$445,2,FALSE)</f>
        <v>The Blue Mountains, Town of</v>
      </c>
      <c r="I1685" t="b">
        <f>VLOOKUP(A1685,all_municipalities!$A$2:$M$445,9,FALSE)</f>
        <v>1</v>
      </c>
      <c r="J1685" t="b">
        <f>VLOOKUP(A1685,all_municipalities!$A$2:$M$445,13, FALSE)</f>
        <v>1</v>
      </c>
      <c r="K1685" t="str">
        <f t="shared" si="105"/>
        <v>NONE</v>
      </c>
      <c r="L1685">
        <v>1</v>
      </c>
      <c r="M1685" t="str">
        <f t="shared" si="106"/>
        <v>10750 Councillor</v>
      </c>
      <c r="N1685" s="6" t="str">
        <f t="shared" si="107"/>
        <v>10750 Councillor</v>
      </c>
      <c r="O1685" s="15">
        <f>IF(I1685&lt;&gt;FALSE,VLOOKUP(H1685,internet_municipalities!$B$2:$W$226,22,FALSE),"NO INTERNET")</f>
        <v>9830</v>
      </c>
      <c r="P1685" s="16" t="str">
        <f t="shared" si="108"/>
        <v>Lost</v>
      </c>
    </row>
    <row r="1686" spans="1:16" x14ac:dyDescent="0.2">
      <c r="A1686">
        <v>10663</v>
      </c>
      <c r="B1686" t="b">
        <v>1</v>
      </c>
      <c r="C1686" t="s">
        <v>1475</v>
      </c>
      <c r="D1686" t="s">
        <v>6143</v>
      </c>
      <c r="E1686" t="s">
        <v>461</v>
      </c>
      <c r="F1686" t="s">
        <v>461</v>
      </c>
      <c r="G1686" t="b">
        <v>0</v>
      </c>
      <c r="H1686" t="str">
        <f>VLOOKUP(A1686,all_municipalities!$A$2:$M$445,2,FALSE)</f>
        <v>West Elgin, Municipality of</v>
      </c>
      <c r="I1686" t="b">
        <f>VLOOKUP(A1686,all_municipalities!$A$2:$M$445,9,FALSE)</f>
        <v>1</v>
      </c>
      <c r="J1686" t="b">
        <f>VLOOKUP(A1686,all_municipalities!$A$2:$M$445,13, FALSE)</f>
        <v>1</v>
      </c>
      <c r="K1686" t="str">
        <f t="shared" si="105"/>
        <v>NONE</v>
      </c>
      <c r="L1686">
        <v>1</v>
      </c>
      <c r="M1686" t="str">
        <f t="shared" si="106"/>
        <v>10663 Councillor, Ward 3</v>
      </c>
      <c r="N1686" s="6" t="str">
        <f t="shared" si="107"/>
        <v>10663 Councillor, Ward 3</v>
      </c>
      <c r="O1686" s="15">
        <f>IF(I1686&lt;&gt;FALSE,VLOOKUP(H1686,internet_municipalities!$B$2:$W$226,22,FALSE),"NO INTERNET")</f>
        <v>3924</v>
      </c>
      <c r="P1686" s="16" t="str">
        <f t="shared" si="108"/>
        <v>Acclaimed</v>
      </c>
    </row>
    <row r="1687" spans="1:16" x14ac:dyDescent="0.2">
      <c r="A1687">
        <v>10663</v>
      </c>
      <c r="B1687" t="b">
        <v>1</v>
      </c>
      <c r="C1687" t="s">
        <v>1453</v>
      </c>
      <c r="D1687" t="s">
        <v>6144</v>
      </c>
      <c r="E1687" t="s">
        <v>461</v>
      </c>
      <c r="F1687" t="s">
        <v>461</v>
      </c>
      <c r="G1687" t="b">
        <v>0</v>
      </c>
      <c r="H1687" t="str">
        <f>VLOOKUP(A1687,all_municipalities!$A$2:$M$445,2,FALSE)</f>
        <v>West Elgin, Municipality of</v>
      </c>
      <c r="I1687" t="b">
        <f>VLOOKUP(A1687,all_municipalities!$A$2:$M$445,9,FALSE)</f>
        <v>1</v>
      </c>
      <c r="J1687" t="b">
        <f>VLOOKUP(A1687,all_municipalities!$A$2:$M$445,13, FALSE)</f>
        <v>1</v>
      </c>
      <c r="K1687" t="str">
        <f t="shared" si="105"/>
        <v>NONE</v>
      </c>
      <c r="L1687">
        <v>1</v>
      </c>
      <c r="M1687" t="str">
        <f t="shared" si="106"/>
        <v>10663 Councillor, Ward 2</v>
      </c>
      <c r="N1687" s="6" t="str">
        <f t="shared" si="107"/>
        <v>10663 Councillor, Ward 2</v>
      </c>
      <c r="O1687" s="15">
        <f>IF(I1687&lt;&gt;FALSE,VLOOKUP(H1687,internet_municipalities!$B$2:$W$226,22,FALSE),"NO INTERNET")</f>
        <v>3924</v>
      </c>
      <c r="P1687" s="16" t="str">
        <f t="shared" si="108"/>
        <v>Acclaimed</v>
      </c>
    </row>
    <row r="1688" spans="1:16" x14ac:dyDescent="0.2">
      <c r="A1688">
        <v>10663</v>
      </c>
      <c r="B1688" t="b">
        <v>1</v>
      </c>
      <c r="C1688" t="s">
        <v>1456</v>
      </c>
      <c r="D1688" t="s">
        <v>6145</v>
      </c>
      <c r="E1688">
        <v>238</v>
      </c>
      <c r="F1688">
        <v>132</v>
      </c>
      <c r="G1688" t="b">
        <v>0</v>
      </c>
      <c r="H1688" t="str">
        <f>VLOOKUP(A1688,all_municipalities!$A$2:$M$445,2,FALSE)</f>
        <v>West Elgin, Municipality of</v>
      </c>
      <c r="I1688" t="b">
        <f>VLOOKUP(A1688,all_municipalities!$A$2:$M$445,9,FALSE)</f>
        <v>1</v>
      </c>
      <c r="J1688" t="b">
        <f>VLOOKUP(A1688,all_municipalities!$A$2:$M$445,13, FALSE)</f>
        <v>1</v>
      </c>
      <c r="K1688" t="str">
        <f t="shared" si="105"/>
        <v>LOW</v>
      </c>
      <c r="L1688">
        <v>1</v>
      </c>
      <c r="M1688" t="str">
        <f t="shared" si="106"/>
        <v>10663 Councillor, Ward 1</v>
      </c>
      <c r="N1688" s="6" t="str">
        <f t="shared" si="107"/>
        <v>10663 Councillor, Ward 1</v>
      </c>
      <c r="O1688" s="15">
        <f>IF(I1688&lt;&gt;FALSE,VLOOKUP(H1688,internet_municipalities!$B$2:$W$226,22,FALSE),"NO INTERNET")</f>
        <v>3924</v>
      </c>
      <c r="P1688" s="16">
        <f t="shared" si="108"/>
        <v>3.3639143730886847E-2</v>
      </c>
    </row>
    <row r="1689" spans="1:16" x14ac:dyDescent="0.2">
      <c r="A1689">
        <v>10663</v>
      </c>
      <c r="B1689" t="b">
        <v>1</v>
      </c>
      <c r="C1689" t="s">
        <v>1479</v>
      </c>
      <c r="D1689" t="s">
        <v>6146</v>
      </c>
      <c r="E1689" t="s">
        <v>461</v>
      </c>
      <c r="F1689" t="s">
        <v>461</v>
      </c>
      <c r="G1689" t="b">
        <v>0</v>
      </c>
      <c r="H1689" t="str">
        <f>VLOOKUP(A1689,all_municipalities!$A$2:$M$445,2,FALSE)</f>
        <v>West Elgin, Municipality of</v>
      </c>
      <c r="I1689" t="b">
        <f>VLOOKUP(A1689,all_municipalities!$A$2:$M$445,9,FALSE)</f>
        <v>1</v>
      </c>
      <c r="J1689" t="b">
        <f>VLOOKUP(A1689,all_municipalities!$A$2:$M$445,13, FALSE)</f>
        <v>1</v>
      </c>
      <c r="K1689" t="str">
        <f t="shared" si="105"/>
        <v>NONE</v>
      </c>
      <c r="L1689">
        <v>1</v>
      </c>
      <c r="M1689" t="str">
        <f t="shared" si="106"/>
        <v>10663 Deputy Mayor</v>
      </c>
      <c r="N1689" s="6" t="str">
        <f t="shared" si="107"/>
        <v>10663 Deputy Mayor</v>
      </c>
      <c r="O1689" s="15">
        <f>IF(I1689&lt;&gt;FALSE,VLOOKUP(H1689,internet_municipalities!$B$2:$W$226,22,FALSE),"NO INTERNET")</f>
        <v>3924</v>
      </c>
      <c r="P1689" s="16" t="str">
        <f t="shared" si="108"/>
        <v>Acclaimed</v>
      </c>
    </row>
    <row r="1690" spans="1:16" x14ac:dyDescent="0.2">
      <c r="A1690">
        <v>10663</v>
      </c>
      <c r="B1690" t="b">
        <v>0</v>
      </c>
      <c r="C1690" t="s">
        <v>1456</v>
      </c>
      <c r="D1690" t="s">
        <v>6147</v>
      </c>
      <c r="E1690">
        <v>106</v>
      </c>
      <c r="F1690" t="s">
        <v>1460</v>
      </c>
      <c r="G1690" t="b">
        <v>0</v>
      </c>
      <c r="H1690" t="str">
        <f>VLOOKUP(A1690,all_municipalities!$A$2:$M$445,2,FALSE)</f>
        <v>West Elgin, Municipality of</v>
      </c>
      <c r="I1690" t="b">
        <f>VLOOKUP(A1690,all_municipalities!$A$2:$M$445,9,FALSE)</f>
        <v>1</v>
      </c>
      <c r="J1690" t="b">
        <f>VLOOKUP(A1690,all_municipalities!$A$2:$M$445,13, FALSE)</f>
        <v>1</v>
      </c>
      <c r="K1690" t="str">
        <f t="shared" si="105"/>
        <v>NONE</v>
      </c>
      <c r="L1690">
        <v>1</v>
      </c>
      <c r="M1690" t="str">
        <f t="shared" si="106"/>
        <v>10663 Councillor, Ward 1</v>
      </c>
      <c r="N1690" s="6" t="str">
        <f t="shared" si="107"/>
        <v>10663 Councillor, Ward 1</v>
      </c>
      <c r="O1690" s="15">
        <f>IF(I1690&lt;&gt;FALSE,VLOOKUP(H1690,internet_municipalities!$B$2:$W$226,22,FALSE),"NO INTERNET")</f>
        <v>3924</v>
      </c>
      <c r="P1690" s="16" t="str">
        <f t="shared" si="108"/>
        <v>Lost</v>
      </c>
    </row>
    <row r="1691" spans="1:16" x14ac:dyDescent="0.2">
      <c r="A1691">
        <v>18519</v>
      </c>
      <c r="B1691" t="b">
        <v>1</v>
      </c>
      <c r="C1691" t="s">
        <v>1463</v>
      </c>
      <c r="D1691" t="s">
        <v>1490</v>
      </c>
      <c r="E1691">
        <v>801</v>
      </c>
      <c r="F1691">
        <v>203</v>
      </c>
      <c r="G1691" t="b">
        <v>0</v>
      </c>
      <c r="H1691" t="str">
        <f>VLOOKUP(A1691,all_municipalities!$A$2:$M$445,2,FALSE)</f>
        <v>Admaston/Bromley, Township of</v>
      </c>
      <c r="I1691" t="b">
        <f>VLOOKUP(A1691,all_municipalities!$A$2:$M$445,9,FALSE)</f>
        <v>0</v>
      </c>
      <c r="J1691" t="b">
        <f>VLOOKUP(A1691,all_municipalities!$A$2:$M$445,13, FALSE)</f>
        <v>0</v>
      </c>
      <c r="K1691" t="str">
        <f t="shared" si="105"/>
        <v>NONE</v>
      </c>
      <c r="L1691">
        <v>0</v>
      </c>
      <c r="M1691" t="str">
        <f t="shared" si="106"/>
        <v>18519 Councillor</v>
      </c>
      <c r="N1691" s="6" t="str">
        <f t="shared" si="107"/>
        <v/>
      </c>
      <c r="O1691" s="15" t="str">
        <f>IF(I1691&lt;&gt;FALSE,VLOOKUP(H1691,internet_municipalities!$B$2:$W$226,22,FALSE),"NO INTERNET")</f>
        <v>NO INTERNET</v>
      </c>
      <c r="P1691" s="16" t="str">
        <f t="shared" si="108"/>
        <v>NO INTERNET</v>
      </c>
    </row>
    <row r="1692" spans="1:16" x14ac:dyDescent="0.2">
      <c r="A1692">
        <v>18519</v>
      </c>
      <c r="B1692" t="b">
        <v>1</v>
      </c>
      <c r="C1692" t="s">
        <v>1463</v>
      </c>
      <c r="D1692" t="s">
        <v>1491</v>
      </c>
      <c r="E1692">
        <v>703</v>
      </c>
      <c r="F1692">
        <v>105</v>
      </c>
      <c r="G1692" t="b">
        <v>0</v>
      </c>
      <c r="H1692" t="str">
        <f>VLOOKUP(A1692,all_municipalities!$A$2:$M$445,2,FALSE)</f>
        <v>Admaston/Bromley, Township of</v>
      </c>
      <c r="I1692" t="b">
        <f>VLOOKUP(A1692,all_municipalities!$A$2:$M$445,9,FALSE)</f>
        <v>0</v>
      </c>
      <c r="J1692" t="b">
        <f>VLOOKUP(A1692,all_municipalities!$A$2:$M$445,13, FALSE)</f>
        <v>0</v>
      </c>
      <c r="K1692" t="str">
        <f t="shared" si="105"/>
        <v>NONE</v>
      </c>
      <c r="L1692">
        <v>0</v>
      </c>
      <c r="M1692" t="str">
        <f t="shared" si="106"/>
        <v>18519 Councillor</v>
      </c>
      <c r="N1692" s="6" t="str">
        <f t="shared" si="107"/>
        <v/>
      </c>
      <c r="O1692" s="15" t="str">
        <f>IF(I1692&lt;&gt;FALSE,VLOOKUP(H1692,internet_municipalities!$B$2:$W$226,22,FALSE),"NO INTERNET")</f>
        <v>NO INTERNET</v>
      </c>
      <c r="P1692" s="16" t="str">
        <f t="shared" si="108"/>
        <v>NO INTERNET</v>
      </c>
    </row>
    <row r="1693" spans="1:16" x14ac:dyDescent="0.2">
      <c r="A1693">
        <v>18519</v>
      </c>
      <c r="B1693" t="b">
        <v>1</v>
      </c>
      <c r="C1693" t="s">
        <v>1463</v>
      </c>
      <c r="D1693" t="s">
        <v>1492</v>
      </c>
      <c r="E1693">
        <v>1052</v>
      </c>
      <c r="F1693">
        <v>454</v>
      </c>
      <c r="G1693" t="b">
        <v>0</v>
      </c>
      <c r="H1693" t="str">
        <f>VLOOKUP(A1693,all_municipalities!$A$2:$M$445,2,FALSE)</f>
        <v>Admaston/Bromley, Township of</v>
      </c>
      <c r="I1693" t="b">
        <f>VLOOKUP(A1693,all_municipalities!$A$2:$M$445,9,FALSE)</f>
        <v>0</v>
      </c>
      <c r="J1693" t="b">
        <f>VLOOKUP(A1693,all_municipalities!$A$2:$M$445,13, FALSE)</f>
        <v>0</v>
      </c>
      <c r="K1693" t="str">
        <f t="shared" si="105"/>
        <v>NONE</v>
      </c>
      <c r="L1693">
        <v>0</v>
      </c>
      <c r="M1693" t="str">
        <f t="shared" si="106"/>
        <v>18519 Councillor</v>
      </c>
      <c r="N1693" s="6" t="str">
        <f t="shared" si="107"/>
        <v/>
      </c>
      <c r="O1693" s="15" t="str">
        <f>IF(I1693&lt;&gt;FALSE,VLOOKUP(H1693,internet_municipalities!$B$2:$W$226,22,FALSE),"NO INTERNET")</f>
        <v>NO INTERNET</v>
      </c>
      <c r="P1693" s="16" t="str">
        <f t="shared" si="108"/>
        <v>NO INTERNET</v>
      </c>
    </row>
    <row r="1694" spans="1:16" x14ac:dyDescent="0.2">
      <c r="A1694">
        <v>18519</v>
      </c>
      <c r="B1694" t="b">
        <v>1</v>
      </c>
      <c r="C1694" t="s">
        <v>1463</v>
      </c>
      <c r="D1694" t="s">
        <v>1493</v>
      </c>
      <c r="E1694">
        <v>679</v>
      </c>
      <c r="F1694">
        <v>81</v>
      </c>
      <c r="G1694" t="b">
        <v>0</v>
      </c>
      <c r="H1694" t="str">
        <f>VLOOKUP(A1694,all_municipalities!$A$2:$M$445,2,FALSE)</f>
        <v>Admaston/Bromley, Township of</v>
      </c>
      <c r="I1694" t="b">
        <f>VLOOKUP(A1694,all_municipalities!$A$2:$M$445,9,FALSE)</f>
        <v>0</v>
      </c>
      <c r="J1694" t="b">
        <f>VLOOKUP(A1694,all_municipalities!$A$2:$M$445,13, FALSE)</f>
        <v>0</v>
      </c>
      <c r="K1694" t="str">
        <f t="shared" si="105"/>
        <v>NONE</v>
      </c>
      <c r="L1694">
        <v>0</v>
      </c>
      <c r="M1694" t="str">
        <f t="shared" si="106"/>
        <v>18519 Councillor</v>
      </c>
      <c r="N1694" s="6" t="str">
        <f t="shared" si="107"/>
        <v/>
      </c>
      <c r="O1694" s="15" t="str">
        <f>IF(I1694&lt;&gt;FALSE,VLOOKUP(H1694,internet_municipalities!$B$2:$W$226,22,FALSE),"NO INTERNET")</f>
        <v>NO INTERNET</v>
      </c>
      <c r="P1694" s="16" t="str">
        <f t="shared" si="108"/>
        <v>NO INTERNET</v>
      </c>
    </row>
    <row r="1695" spans="1:16" x14ac:dyDescent="0.2">
      <c r="A1695">
        <v>18519</v>
      </c>
      <c r="B1695" t="b">
        <v>0</v>
      </c>
      <c r="C1695" t="s">
        <v>1463</v>
      </c>
      <c r="D1695" t="s">
        <v>1494</v>
      </c>
      <c r="E1695">
        <v>598</v>
      </c>
      <c r="F1695" t="s">
        <v>1460</v>
      </c>
      <c r="G1695" t="b">
        <v>0</v>
      </c>
      <c r="H1695" t="str">
        <f>VLOOKUP(A1695,all_municipalities!$A$2:$M$445,2,FALSE)</f>
        <v>Admaston/Bromley, Township of</v>
      </c>
      <c r="I1695" t="b">
        <f>VLOOKUP(A1695,all_municipalities!$A$2:$M$445,9,FALSE)</f>
        <v>0</v>
      </c>
      <c r="J1695" t="b">
        <f>VLOOKUP(A1695,all_municipalities!$A$2:$M$445,13, FALSE)</f>
        <v>0</v>
      </c>
      <c r="K1695" t="str">
        <f t="shared" si="105"/>
        <v>NONE</v>
      </c>
      <c r="L1695">
        <v>0</v>
      </c>
      <c r="M1695" t="str">
        <f t="shared" si="106"/>
        <v>18519 Councillor</v>
      </c>
      <c r="N1695" s="6" t="str">
        <f t="shared" si="107"/>
        <v/>
      </c>
      <c r="O1695" s="15" t="str">
        <f>IF(I1695&lt;&gt;FALSE,VLOOKUP(H1695,internet_municipalities!$B$2:$W$226,22,FALSE),"NO INTERNET")</f>
        <v>NO INTERNET</v>
      </c>
      <c r="P1695" s="16" t="str">
        <f t="shared" si="108"/>
        <v>NO INTERNET</v>
      </c>
    </row>
    <row r="1696" spans="1:16" x14ac:dyDescent="0.2">
      <c r="A1696">
        <v>18519</v>
      </c>
      <c r="B1696" t="b">
        <v>0</v>
      </c>
      <c r="C1696" t="s">
        <v>1463</v>
      </c>
      <c r="D1696" t="s">
        <v>1495</v>
      </c>
      <c r="E1696">
        <v>572</v>
      </c>
      <c r="F1696" t="s">
        <v>1460</v>
      </c>
      <c r="G1696" t="b">
        <v>0</v>
      </c>
      <c r="H1696" t="str">
        <f>VLOOKUP(A1696,all_municipalities!$A$2:$M$445,2,FALSE)</f>
        <v>Admaston/Bromley, Township of</v>
      </c>
      <c r="I1696" t="b">
        <f>VLOOKUP(A1696,all_municipalities!$A$2:$M$445,9,FALSE)</f>
        <v>0</v>
      </c>
      <c r="J1696" t="b">
        <f>VLOOKUP(A1696,all_municipalities!$A$2:$M$445,13, FALSE)</f>
        <v>0</v>
      </c>
      <c r="K1696" t="str">
        <f t="shared" si="105"/>
        <v>NONE</v>
      </c>
      <c r="L1696">
        <v>0</v>
      </c>
      <c r="M1696" t="str">
        <f t="shared" si="106"/>
        <v>18519 Councillor</v>
      </c>
      <c r="N1696" s="6" t="str">
        <f t="shared" si="107"/>
        <v/>
      </c>
      <c r="O1696" s="15" t="str">
        <f>IF(I1696&lt;&gt;FALSE,VLOOKUP(H1696,internet_municipalities!$B$2:$W$226,22,FALSE),"NO INTERNET")</f>
        <v>NO INTERNET</v>
      </c>
      <c r="P1696" s="16" t="str">
        <f t="shared" si="108"/>
        <v>NO INTERNET</v>
      </c>
    </row>
    <row r="1697" spans="1:16" x14ac:dyDescent="0.2">
      <c r="A1697">
        <v>10272</v>
      </c>
      <c r="B1697" t="b">
        <v>1</v>
      </c>
      <c r="C1697" t="s">
        <v>1463</v>
      </c>
      <c r="D1697" t="s">
        <v>1516</v>
      </c>
      <c r="E1697" t="s">
        <v>461</v>
      </c>
      <c r="F1697" t="s">
        <v>461</v>
      </c>
      <c r="G1697" t="b">
        <v>0</v>
      </c>
      <c r="H1697" t="str">
        <f>VLOOKUP(A1697,all_municipalities!$A$2:$M$445,2,FALSE)</f>
        <v>Alberton, Township of</v>
      </c>
      <c r="I1697" t="b">
        <f>VLOOKUP(A1697,all_municipalities!$A$2:$M$445,9,FALSE)</f>
        <v>0</v>
      </c>
      <c r="J1697" t="b">
        <f>VLOOKUP(A1697,all_municipalities!$A$2:$M$445,13, FALSE)</f>
        <v>0</v>
      </c>
      <c r="K1697" t="str">
        <f t="shared" si="105"/>
        <v>NONE</v>
      </c>
      <c r="L1697">
        <v>0</v>
      </c>
      <c r="M1697" t="str">
        <f t="shared" si="106"/>
        <v>10272 Councillor</v>
      </c>
      <c r="N1697" s="6" t="str">
        <f t="shared" si="107"/>
        <v/>
      </c>
      <c r="O1697" s="15" t="str">
        <f>IF(I1697&lt;&gt;FALSE,VLOOKUP(H1697,internet_municipalities!$B$2:$W$226,22,FALSE),"NO INTERNET")</f>
        <v>NO INTERNET</v>
      </c>
      <c r="P1697" s="16" t="str">
        <f t="shared" si="108"/>
        <v>NO INTERNET</v>
      </c>
    </row>
    <row r="1698" spans="1:16" x14ac:dyDescent="0.2">
      <c r="A1698">
        <v>10272</v>
      </c>
      <c r="B1698" t="b">
        <v>1</v>
      </c>
      <c r="C1698" t="s">
        <v>1463</v>
      </c>
      <c r="D1698" t="s">
        <v>1517</v>
      </c>
      <c r="E1698" t="s">
        <v>461</v>
      </c>
      <c r="F1698" t="s">
        <v>461</v>
      </c>
      <c r="G1698" t="b">
        <v>0</v>
      </c>
      <c r="H1698" t="str">
        <f>VLOOKUP(A1698,all_municipalities!$A$2:$M$445,2,FALSE)</f>
        <v>Alberton, Township of</v>
      </c>
      <c r="I1698" t="b">
        <f>VLOOKUP(A1698,all_municipalities!$A$2:$M$445,9,FALSE)</f>
        <v>0</v>
      </c>
      <c r="J1698" t="b">
        <f>VLOOKUP(A1698,all_municipalities!$A$2:$M$445,13, FALSE)</f>
        <v>0</v>
      </c>
      <c r="K1698" t="str">
        <f t="shared" si="105"/>
        <v>NONE</v>
      </c>
      <c r="L1698">
        <v>0</v>
      </c>
      <c r="M1698" t="str">
        <f t="shared" si="106"/>
        <v>10272 Councillor</v>
      </c>
      <c r="N1698" s="6" t="str">
        <f t="shared" si="107"/>
        <v/>
      </c>
      <c r="O1698" s="15" t="str">
        <f>IF(I1698&lt;&gt;FALSE,VLOOKUP(H1698,internet_municipalities!$B$2:$W$226,22,FALSE),"NO INTERNET")</f>
        <v>NO INTERNET</v>
      </c>
      <c r="P1698" s="16" t="str">
        <f t="shared" si="108"/>
        <v>NO INTERNET</v>
      </c>
    </row>
    <row r="1699" spans="1:16" x14ac:dyDescent="0.2">
      <c r="A1699">
        <v>10272</v>
      </c>
      <c r="B1699" t="b">
        <v>1</v>
      </c>
      <c r="C1699" t="s">
        <v>1463</v>
      </c>
      <c r="D1699" t="s">
        <v>1518</v>
      </c>
      <c r="E1699" t="s">
        <v>461</v>
      </c>
      <c r="F1699" t="s">
        <v>461</v>
      </c>
      <c r="G1699" t="b">
        <v>0</v>
      </c>
      <c r="H1699" t="str">
        <f>VLOOKUP(A1699,all_municipalities!$A$2:$M$445,2,FALSE)</f>
        <v>Alberton, Township of</v>
      </c>
      <c r="I1699" t="b">
        <f>VLOOKUP(A1699,all_municipalities!$A$2:$M$445,9,FALSE)</f>
        <v>0</v>
      </c>
      <c r="J1699" t="b">
        <f>VLOOKUP(A1699,all_municipalities!$A$2:$M$445,13, FALSE)</f>
        <v>0</v>
      </c>
      <c r="K1699" t="str">
        <f t="shared" si="105"/>
        <v>NONE</v>
      </c>
      <c r="L1699">
        <v>0</v>
      </c>
      <c r="M1699" t="str">
        <f t="shared" si="106"/>
        <v>10272 Councillor</v>
      </c>
      <c r="N1699" s="6" t="str">
        <f t="shared" si="107"/>
        <v/>
      </c>
      <c r="O1699" s="15" t="str">
        <f>IF(I1699&lt;&gt;FALSE,VLOOKUP(H1699,internet_municipalities!$B$2:$W$226,22,FALSE),"NO INTERNET")</f>
        <v>NO INTERNET</v>
      </c>
      <c r="P1699" s="16" t="str">
        <f t="shared" si="108"/>
        <v>NO INTERNET</v>
      </c>
    </row>
    <row r="1700" spans="1:16" x14ac:dyDescent="0.2">
      <c r="A1700">
        <v>10272</v>
      </c>
      <c r="B1700" t="b">
        <v>1</v>
      </c>
      <c r="C1700" t="s">
        <v>1463</v>
      </c>
      <c r="D1700" t="s">
        <v>1519</v>
      </c>
      <c r="E1700" t="s">
        <v>461</v>
      </c>
      <c r="F1700" t="s">
        <v>461</v>
      </c>
      <c r="G1700" t="b">
        <v>0</v>
      </c>
      <c r="H1700" t="str">
        <f>VLOOKUP(A1700,all_municipalities!$A$2:$M$445,2,FALSE)</f>
        <v>Alberton, Township of</v>
      </c>
      <c r="I1700" t="b">
        <f>VLOOKUP(A1700,all_municipalities!$A$2:$M$445,9,FALSE)</f>
        <v>0</v>
      </c>
      <c r="J1700" t="b">
        <f>VLOOKUP(A1700,all_municipalities!$A$2:$M$445,13, FALSE)</f>
        <v>0</v>
      </c>
      <c r="K1700" t="str">
        <f t="shared" si="105"/>
        <v>NONE</v>
      </c>
      <c r="L1700">
        <v>0</v>
      </c>
      <c r="M1700" t="str">
        <f t="shared" si="106"/>
        <v>10272 Councillor</v>
      </c>
      <c r="N1700" s="6" t="str">
        <f t="shared" si="107"/>
        <v/>
      </c>
      <c r="O1700" s="15" t="str">
        <f>IF(I1700&lt;&gt;FALSE,VLOOKUP(H1700,internet_municipalities!$B$2:$W$226,22,FALSE),"NO INTERNET")</f>
        <v>NO INTERNET</v>
      </c>
      <c r="P1700" s="16" t="str">
        <f t="shared" si="108"/>
        <v>NO INTERNET</v>
      </c>
    </row>
    <row r="1701" spans="1:16" x14ac:dyDescent="0.2">
      <c r="A1701">
        <v>10572</v>
      </c>
      <c r="B1701" t="b">
        <v>1</v>
      </c>
      <c r="C1701" t="s">
        <v>1463</v>
      </c>
      <c r="D1701" t="s">
        <v>1540</v>
      </c>
      <c r="E1701">
        <v>609</v>
      </c>
      <c r="F1701">
        <v>223</v>
      </c>
      <c r="G1701" t="b">
        <v>0</v>
      </c>
      <c r="H1701" t="str">
        <f>VLOOKUP(A1701,all_municipalities!$A$2:$M$445,2,FALSE)</f>
        <v>Amaranth, Township of</v>
      </c>
      <c r="I1701" t="b">
        <f>VLOOKUP(A1701,all_municipalities!$A$2:$M$445,9,FALSE)</f>
        <v>1</v>
      </c>
      <c r="J1701" t="b">
        <f>VLOOKUP(A1701,all_municipalities!$A$2:$M$445,13, FALSE)</f>
        <v>0</v>
      </c>
      <c r="K1701" t="str">
        <f t="shared" si="105"/>
        <v>NONE</v>
      </c>
      <c r="L1701">
        <v>0</v>
      </c>
      <c r="M1701" t="str">
        <f t="shared" si="106"/>
        <v>10572 Councillor</v>
      </c>
      <c r="N1701" s="6" t="str">
        <f t="shared" si="107"/>
        <v>10572 Councillor</v>
      </c>
      <c r="O1701" s="15">
        <f>IF(I1701&lt;&gt;FALSE,VLOOKUP(H1701,internet_municipalities!$B$2:$W$226,22,FALSE),"NO INTERNET")</f>
        <v>2325</v>
      </c>
      <c r="P1701" s="16">
        <f t="shared" si="108"/>
        <v>9.5913978494623658E-2</v>
      </c>
    </row>
    <row r="1702" spans="1:16" x14ac:dyDescent="0.2">
      <c r="A1702">
        <v>10572</v>
      </c>
      <c r="B1702" t="b">
        <v>1</v>
      </c>
      <c r="C1702" t="s">
        <v>1463</v>
      </c>
      <c r="D1702" t="s">
        <v>1541</v>
      </c>
      <c r="E1702">
        <v>655</v>
      </c>
      <c r="F1702">
        <v>269</v>
      </c>
      <c r="G1702" t="b">
        <v>0</v>
      </c>
      <c r="H1702" t="str">
        <f>VLOOKUP(A1702,all_municipalities!$A$2:$M$445,2,FALSE)</f>
        <v>Amaranth, Township of</v>
      </c>
      <c r="I1702" t="b">
        <f>VLOOKUP(A1702,all_municipalities!$A$2:$M$445,9,FALSE)</f>
        <v>1</v>
      </c>
      <c r="J1702" t="b">
        <f>VLOOKUP(A1702,all_municipalities!$A$2:$M$445,13, FALSE)</f>
        <v>0</v>
      </c>
      <c r="K1702" t="str">
        <f t="shared" si="105"/>
        <v>NONE</v>
      </c>
      <c r="L1702">
        <v>0</v>
      </c>
      <c r="M1702" t="str">
        <f t="shared" si="106"/>
        <v>10572 Councillor</v>
      </c>
      <c r="N1702" s="6" t="str">
        <f t="shared" si="107"/>
        <v>10572 Councillor</v>
      </c>
      <c r="O1702" s="15">
        <f>IF(I1702&lt;&gt;FALSE,VLOOKUP(H1702,internet_municipalities!$B$2:$W$226,22,FALSE),"NO INTERNET")</f>
        <v>2325</v>
      </c>
      <c r="P1702" s="16">
        <f t="shared" si="108"/>
        <v>0.11569892473118279</v>
      </c>
    </row>
    <row r="1703" spans="1:16" x14ac:dyDescent="0.2">
      <c r="A1703">
        <v>10572</v>
      </c>
      <c r="B1703" t="b">
        <v>1</v>
      </c>
      <c r="C1703" t="s">
        <v>1463</v>
      </c>
      <c r="D1703" t="s">
        <v>1542</v>
      </c>
      <c r="E1703">
        <v>695</v>
      </c>
      <c r="F1703">
        <v>309</v>
      </c>
      <c r="G1703" t="b">
        <v>0</v>
      </c>
      <c r="H1703" t="str">
        <f>VLOOKUP(A1703,all_municipalities!$A$2:$M$445,2,FALSE)</f>
        <v>Amaranth, Township of</v>
      </c>
      <c r="I1703" t="b">
        <f>VLOOKUP(A1703,all_municipalities!$A$2:$M$445,9,FALSE)</f>
        <v>1</v>
      </c>
      <c r="J1703" t="b">
        <f>VLOOKUP(A1703,all_municipalities!$A$2:$M$445,13, FALSE)</f>
        <v>0</v>
      </c>
      <c r="K1703" t="str">
        <f t="shared" si="105"/>
        <v>NONE</v>
      </c>
      <c r="L1703">
        <v>0</v>
      </c>
      <c r="M1703" t="str">
        <f t="shared" si="106"/>
        <v>10572 Councillor</v>
      </c>
      <c r="N1703" s="6" t="str">
        <f t="shared" si="107"/>
        <v>10572 Councillor</v>
      </c>
      <c r="O1703" s="15">
        <f>IF(I1703&lt;&gt;FALSE,VLOOKUP(H1703,internet_municipalities!$B$2:$W$226,22,FALSE),"NO INTERNET")</f>
        <v>2325</v>
      </c>
      <c r="P1703" s="16">
        <f t="shared" si="108"/>
        <v>0.13290322580645161</v>
      </c>
    </row>
    <row r="1704" spans="1:16" x14ac:dyDescent="0.2">
      <c r="A1704">
        <v>10572</v>
      </c>
      <c r="B1704" t="b">
        <v>1</v>
      </c>
      <c r="C1704" t="s">
        <v>1479</v>
      </c>
      <c r="D1704" t="s">
        <v>1543</v>
      </c>
      <c r="E1704">
        <v>580</v>
      </c>
      <c r="F1704">
        <v>56</v>
      </c>
      <c r="G1704" t="b">
        <v>0</v>
      </c>
      <c r="H1704" t="str">
        <f>VLOOKUP(A1704,all_municipalities!$A$2:$M$445,2,FALSE)</f>
        <v>Amaranth, Township of</v>
      </c>
      <c r="I1704" t="b">
        <f>VLOOKUP(A1704,all_municipalities!$A$2:$M$445,9,FALSE)</f>
        <v>1</v>
      </c>
      <c r="J1704" t="b">
        <f>VLOOKUP(A1704,all_municipalities!$A$2:$M$445,13, FALSE)</f>
        <v>0</v>
      </c>
      <c r="K1704" t="str">
        <f t="shared" si="105"/>
        <v>NONE</v>
      </c>
      <c r="L1704">
        <v>0</v>
      </c>
      <c r="M1704" t="str">
        <f t="shared" si="106"/>
        <v>10572 Deputy Mayor</v>
      </c>
      <c r="N1704" s="6" t="str">
        <f t="shared" si="107"/>
        <v>10572 Deputy Mayor</v>
      </c>
      <c r="O1704" s="15">
        <f>IF(I1704&lt;&gt;FALSE,VLOOKUP(H1704,internet_municipalities!$B$2:$W$226,22,FALSE),"NO INTERNET")</f>
        <v>2325</v>
      </c>
      <c r="P1704" s="16">
        <f t="shared" si="108"/>
        <v>2.4086021505376344E-2</v>
      </c>
    </row>
    <row r="1705" spans="1:16" x14ac:dyDescent="0.2">
      <c r="A1705">
        <v>10572</v>
      </c>
      <c r="B1705" t="b">
        <v>0</v>
      </c>
      <c r="C1705" t="s">
        <v>1479</v>
      </c>
      <c r="D1705" t="s">
        <v>1544</v>
      </c>
      <c r="E1705">
        <v>524</v>
      </c>
      <c r="F1705" t="s">
        <v>1460</v>
      </c>
      <c r="G1705" t="b">
        <v>0</v>
      </c>
      <c r="H1705" t="str">
        <f>VLOOKUP(A1705,all_municipalities!$A$2:$M$445,2,FALSE)</f>
        <v>Amaranth, Township of</v>
      </c>
      <c r="I1705" t="b">
        <f>VLOOKUP(A1705,all_municipalities!$A$2:$M$445,9,FALSE)</f>
        <v>1</v>
      </c>
      <c r="J1705" t="b">
        <f>VLOOKUP(A1705,all_municipalities!$A$2:$M$445,13, FALSE)</f>
        <v>0</v>
      </c>
      <c r="K1705" t="str">
        <f t="shared" si="105"/>
        <v>NONE</v>
      </c>
      <c r="L1705">
        <v>0</v>
      </c>
      <c r="M1705" t="str">
        <f t="shared" si="106"/>
        <v>10572 Deputy Mayor</v>
      </c>
      <c r="N1705" s="6" t="str">
        <f t="shared" si="107"/>
        <v>10572 Deputy Mayor</v>
      </c>
      <c r="O1705" s="15">
        <f>IF(I1705&lt;&gt;FALSE,VLOOKUP(H1705,internet_municipalities!$B$2:$W$226,22,FALSE),"NO INTERNET")</f>
        <v>2325</v>
      </c>
      <c r="P1705" s="16" t="str">
        <f t="shared" si="108"/>
        <v>Lost</v>
      </c>
    </row>
    <row r="1706" spans="1:16" x14ac:dyDescent="0.2">
      <c r="A1706">
        <v>10572</v>
      </c>
      <c r="B1706" t="b">
        <v>0</v>
      </c>
      <c r="C1706" t="s">
        <v>1463</v>
      </c>
      <c r="D1706" t="s">
        <v>1545</v>
      </c>
      <c r="E1706">
        <v>162</v>
      </c>
      <c r="F1706" t="s">
        <v>1460</v>
      </c>
      <c r="G1706" t="b">
        <v>0</v>
      </c>
      <c r="H1706" t="str">
        <f>VLOOKUP(A1706,all_municipalities!$A$2:$M$445,2,FALSE)</f>
        <v>Amaranth, Township of</v>
      </c>
      <c r="I1706" t="b">
        <f>VLOOKUP(A1706,all_municipalities!$A$2:$M$445,9,FALSE)</f>
        <v>1</v>
      </c>
      <c r="J1706" t="b">
        <f>VLOOKUP(A1706,all_municipalities!$A$2:$M$445,13, FALSE)</f>
        <v>0</v>
      </c>
      <c r="K1706" t="str">
        <f t="shared" si="105"/>
        <v>NONE</v>
      </c>
      <c r="L1706">
        <v>0</v>
      </c>
      <c r="M1706" t="str">
        <f t="shared" si="106"/>
        <v>10572 Councillor</v>
      </c>
      <c r="N1706" s="6" t="str">
        <f t="shared" si="107"/>
        <v>10572 Councillor</v>
      </c>
      <c r="O1706" s="15">
        <f>IF(I1706&lt;&gt;FALSE,VLOOKUP(H1706,internet_municipalities!$B$2:$W$226,22,FALSE),"NO INTERNET")</f>
        <v>2325</v>
      </c>
      <c r="P1706" s="16" t="str">
        <f t="shared" si="108"/>
        <v>Lost</v>
      </c>
    </row>
    <row r="1707" spans="1:16" x14ac:dyDescent="0.2">
      <c r="A1707">
        <v>10572</v>
      </c>
      <c r="B1707" t="b">
        <v>0</v>
      </c>
      <c r="C1707" t="s">
        <v>1463</v>
      </c>
      <c r="D1707" t="s">
        <v>1546</v>
      </c>
      <c r="E1707">
        <v>365</v>
      </c>
      <c r="F1707" t="s">
        <v>1460</v>
      </c>
      <c r="G1707" t="b">
        <v>0</v>
      </c>
      <c r="H1707" t="str">
        <f>VLOOKUP(A1707,all_municipalities!$A$2:$M$445,2,FALSE)</f>
        <v>Amaranth, Township of</v>
      </c>
      <c r="I1707" t="b">
        <f>VLOOKUP(A1707,all_municipalities!$A$2:$M$445,9,FALSE)</f>
        <v>1</v>
      </c>
      <c r="J1707" t="b">
        <f>VLOOKUP(A1707,all_municipalities!$A$2:$M$445,13, FALSE)</f>
        <v>0</v>
      </c>
      <c r="K1707" t="str">
        <f t="shared" si="105"/>
        <v>NONE</v>
      </c>
      <c r="L1707">
        <v>0</v>
      </c>
      <c r="M1707" t="str">
        <f t="shared" si="106"/>
        <v>10572 Councillor</v>
      </c>
      <c r="N1707" s="6" t="str">
        <f t="shared" si="107"/>
        <v>10572 Councillor</v>
      </c>
      <c r="O1707" s="15">
        <f>IF(I1707&lt;&gt;FALSE,VLOOKUP(H1707,internet_municipalities!$B$2:$W$226,22,FALSE),"NO INTERNET")</f>
        <v>2325</v>
      </c>
      <c r="P1707" s="16" t="str">
        <f t="shared" si="108"/>
        <v>Lost</v>
      </c>
    </row>
    <row r="1708" spans="1:16" x14ac:dyDescent="0.2">
      <c r="A1708">
        <v>10572</v>
      </c>
      <c r="B1708" t="b">
        <v>0</v>
      </c>
      <c r="C1708" t="s">
        <v>1463</v>
      </c>
      <c r="D1708" t="s">
        <v>1547</v>
      </c>
      <c r="E1708">
        <v>386</v>
      </c>
      <c r="F1708" t="s">
        <v>1460</v>
      </c>
      <c r="G1708" t="b">
        <v>0</v>
      </c>
      <c r="H1708" t="str">
        <f>VLOOKUP(A1708,all_municipalities!$A$2:$M$445,2,FALSE)</f>
        <v>Amaranth, Township of</v>
      </c>
      <c r="I1708" t="b">
        <f>VLOOKUP(A1708,all_municipalities!$A$2:$M$445,9,FALSE)</f>
        <v>1</v>
      </c>
      <c r="J1708" t="b">
        <f>VLOOKUP(A1708,all_municipalities!$A$2:$M$445,13, FALSE)</f>
        <v>0</v>
      </c>
      <c r="K1708" t="str">
        <f t="shared" si="105"/>
        <v>NONE</v>
      </c>
      <c r="L1708">
        <v>0</v>
      </c>
      <c r="M1708" t="str">
        <f t="shared" si="106"/>
        <v>10572 Councillor</v>
      </c>
      <c r="N1708" s="6" t="str">
        <f t="shared" si="107"/>
        <v>10572 Councillor</v>
      </c>
      <c r="O1708" s="15">
        <f>IF(I1708&lt;&gt;FALSE,VLOOKUP(H1708,internet_municipalities!$B$2:$W$226,22,FALSE),"NO INTERNET")</f>
        <v>2325</v>
      </c>
      <c r="P1708" s="16" t="str">
        <f t="shared" si="108"/>
        <v>Lost</v>
      </c>
    </row>
    <row r="1709" spans="1:16" x14ac:dyDescent="0.2">
      <c r="A1709">
        <v>10040</v>
      </c>
      <c r="B1709" t="b">
        <v>1</v>
      </c>
      <c r="C1709" t="s">
        <v>1463</v>
      </c>
      <c r="D1709" t="s">
        <v>1548</v>
      </c>
      <c r="E1709">
        <v>2624</v>
      </c>
      <c r="F1709">
        <v>444</v>
      </c>
      <c r="G1709" t="b">
        <v>0</v>
      </c>
      <c r="H1709" t="str">
        <f>VLOOKUP(A1709,all_municipalities!$A$2:$M$445,2,FALSE)</f>
        <v>Amherstburg, Town of</v>
      </c>
      <c r="I1709" t="b">
        <f>VLOOKUP(A1709,all_municipalities!$A$2:$M$445,9,FALSE)</f>
        <v>0</v>
      </c>
      <c r="J1709" t="b">
        <f>VLOOKUP(A1709,all_municipalities!$A$2:$M$445,13, FALSE)</f>
        <v>0</v>
      </c>
      <c r="K1709" t="str">
        <f t="shared" si="105"/>
        <v>NONE</v>
      </c>
      <c r="L1709">
        <v>0</v>
      </c>
      <c r="M1709" t="str">
        <f t="shared" si="106"/>
        <v>10040 Councillor</v>
      </c>
      <c r="N1709" s="6" t="str">
        <f t="shared" si="107"/>
        <v/>
      </c>
      <c r="O1709" s="15" t="str">
        <f>IF(I1709&lt;&gt;FALSE,VLOOKUP(H1709,internet_municipalities!$B$2:$W$226,22,FALSE),"NO INTERNET")</f>
        <v>NO INTERNET</v>
      </c>
      <c r="P1709" s="16" t="str">
        <f t="shared" si="108"/>
        <v>NO INTERNET</v>
      </c>
    </row>
    <row r="1710" spans="1:16" x14ac:dyDescent="0.2">
      <c r="A1710">
        <v>10040</v>
      </c>
      <c r="B1710" t="b">
        <v>1</v>
      </c>
      <c r="C1710" t="s">
        <v>1463</v>
      </c>
      <c r="D1710" t="s">
        <v>1549</v>
      </c>
      <c r="E1710">
        <v>3091</v>
      </c>
      <c r="F1710">
        <v>911</v>
      </c>
      <c r="G1710" t="b">
        <v>0</v>
      </c>
      <c r="H1710" t="str">
        <f>VLOOKUP(A1710,all_municipalities!$A$2:$M$445,2,FALSE)</f>
        <v>Amherstburg, Town of</v>
      </c>
      <c r="I1710" t="b">
        <f>VLOOKUP(A1710,all_municipalities!$A$2:$M$445,9,FALSE)</f>
        <v>0</v>
      </c>
      <c r="J1710" t="b">
        <f>VLOOKUP(A1710,all_municipalities!$A$2:$M$445,13, FALSE)</f>
        <v>0</v>
      </c>
      <c r="K1710" t="str">
        <f t="shared" si="105"/>
        <v>NONE</v>
      </c>
      <c r="L1710">
        <v>0</v>
      </c>
      <c r="M1710" t="str">
        <f t="shared" si="106"/>
        <v>10040 Councillor</v>
      </c>
      <c r="N1710" s="6" t="str">
        <f t="shared" si="107"/>
        <v/>
      </c>
      <c r="O1710" s="15" t="str">
        <f>IF(I1710&lt;&gt;FALSE,VLOOKUP(H1710,internet_municipalities!$B$2:$W$226,22,FALSE),"NO INTERNET")</f>
        <v>NO INTERNET</v>
      </c>
      <c r="P1710" s="16" t="str">
        <f t="shared" si="108"/>
        <v>NO INTERNET</v>
      </c>
    </row>
    <row r="1711" spans="1:16" x14ac:dyDescent="0.2">
      <c r="A1711">
        <v>10040</v>
      </c>
      <c r="B1711" t="b">
        <v>1</v>
      </c>
      <c r="C1711" t="s">
        <v>1463</v>
      </c>
      <c r="D1711" t="s">
        <v>1550</v>
      </c>
      <c r="E1711">
        <v>3795</v>
      </c>
      <c r="F1711">
        <v>1615</v>
      </c>
      <c r="G1711" t="b">
        <v>0</v>
      </c>
      <c r="H1711" t="str">
        <f>VLOOKUP(A1711,all_municipalities!$A$2:$M$445,2,FALSE)</f>
        <v>Amherstburg, Town of</v>
      </c>
      <c r="I1711" t="b">
        <f>VLOOKUP(A1711,all_municipalities!$A$2:$M$445,9,FALSE)</f>
        <v>0</v>
      </c>
      <c r="J1711" t="b">
        <f>VLOOKUP(A1711,all_municipalities!$A$2:$M$445,13, FALSE)</f>
        <v>0</v>
      </c>
      <c r="K1711" t="str">
        <f t="shared" si="105"/>
        <v>NONE</v>
      </c>
      <c r="L1711">
        <v>0</v>
      </c>
      <c r="M1711" t="str">
        <f t="shared" si="106"/>
        <v>10040 Councillor</v>
      </c>
      <c r="N1711" s="6" t="str">
        <f t="shared" si="107"/>
        <v/>
      </c>
      <c r="O1711" s="15" t="str">
        <f>IF(I1711&lt;&gt;FALSE,VLOOKUP(H1711,internet_municipalities!$B$2:$W$226,22,FALSE),"NO INTERNET")</f>
        <v>NO INTERNET</v>
      </c>
      <c r="P1711" s="16" t="str">
        <f t="shared" si="108"/>
        <v>NO INTERNET</v>
      </c>
    </row>
    <row r="1712" spans="1:16" x14ac:dyDescent="0.2">
      <c r="A1712">
        <v>10040</v>
      </c>
      <c r="B1712" t="b">
        <v>1</v>
      </c>
      <c r="C1712" t="s">
        <v>1463</v>
      </c>
      <c r="D1712" t="s">
        <v>1551</v>
      </c>
      <c r="E1712">
        <v>2743</v>
      </c>
      <c r="F1712">
        <v>563</v>
      </c>
      <c r="G1712" t="b">
        <v>0</v>
      </c>
      <c r="H1712" t="str">
        <f>VLOOKUP(A1712,all_municipalities!$A$2:$M$445,2,FALSE)</f>
        <v>Amherstburg, Town of</v>
      </c>
      <c r="I1712" t="b">
        <f>VLOOKUP(A1712,all_municipalities!$A$2:$M$445,9,FALSE)</f>
        <v>0</v>
      </c>
      <c r="J1712" t="b">
        <f>VLOOKUP(A1712,all_municipalities!$A$2:$M$445,13, FALSE)</f>
        <v>0</v>
      </c>
      <c r="K1712" t="str">
        <f t="shared" si="105"/>
        <v>NONE</v>
      </c>
      <c r="L1712">
        <v>0</v>
      </c>
      <c r="M1712" t="str">
        <f t="shared" si="106"/>
        <v>10040 Councillor</v>
      </c>
      <c r="N1712" s="6" t="str">
        <f t="shared" si="107"/>
        <v/>
      </c>
      <c r="O1712" s="15" t="str">
        <f>IF(I1712&lt;&gt;FALSE,VLOOKUP(H1712,internet_municipalities!$B$2:$W$226,22,FALSE),"NO INTERNET")</f>
        <v>NO INTERNET</v>
      </c>
      <c r="P1712" s="16" t="str">
        <f t="shared" si="108"/>
        <v>NO INTERNET</v>
      </c>
    </row>
    <row r="1713" spans="1:16" x14ac:dyDescent="0.2">
      <c r="A1713">
        <v>10040</v>
      </c>
      <c r="B1713" t="b">
        <v>1</v>
      </c>
      <c r="C1713" t="s">
        <v>1463</v>
      </c>
      <c r="D1713" t="s">
        <v>1552</v>
      </c>
      <c r="E1713">
        <v>2858</v>
      </c>
      <c r="F1713">
        <v>678</v>
      </c>
      <c r="G1713" t="b">
        <v>0</v>
      </c>
      <c r="H1713" t="str">
        <f>VLOOKUP(A1713,all_municipalities!$A$2:$M$445,2,FALSE)</f>
        <v>Amherstburg, Town of</v>
      </c>
      <c r="I1713" t="b">
        <f>VLOOKUP(A1713,all_municipalities!$A$2:$M$445,9,FALSE)</f>
        <v>0</v>
      </c>
      <c r="J1713" t="b">
        <f>VLOOKUP(A1713,all_municipalities!$A$2:$M$445,13, FALSE)</f>
        <v>0</v>
      </c>
      <c r="K1713" t="str">
        <f t="shared" si="105"/>
        <v>NONE</v>
      </c>
      <c r="L1713">
        <v>0</v>
      </c>
      <c r="M1713" t="str">
        <f t="shared" si="106"/>
        <v>10040 Councillor</v>
      </c>
      <c r="N1713" s="6" t="str">
        <f t="shared" si="107"/>
        <v/>
      </c>
      <c r="O1713" s="15" t="str">
        <f>IF(I1713&lt;&gt;FALSE,VLOOKUP(H1713,internet_municipalities!$B$2:$W$226,22,FALSE),"NO INTERNET")</f>
        <v>NO INTERNET</v>
      </c>
      <c r="P1713" s="16" t="str">
        <f t="shared" si="108"/>
        <v>NO INTERNET</v>
      </c>
    </row>
    <row r="1714" spans="1:16" x14ac:dyDescent="0.2">
      <c r="A1714">
        <v>10040</v>
      </c>
      <c r="B1714" t="b">
        <v>1</v>
      </c>
      <c r="C1714" t="s">
        <v>1479</v>
      </c>
      <c r="D1714" t="s">
        <v>1553</v>
      </c>
      <c r="E1714">
        <v>2766</v>
      </c>
      <c r="F1714">
        <v>1060</v>
      </c>
      <c r="G1714" t="b">
        <v>0</v>
      </c>
      <c r="H1714" t="str">
        <f>VLOOKUP(A1714,all_municipalities!$A$2:$M$445,2,FALSE)</f>
        <v>Amherstburg, Town of</v>
      </c>
      <c r="I1714" t="b">
        <f>VLOOKUP(A1714,all_municipalities!$A$2:$M$445,9,FALSE)</f>
        <v>0</v>
      </c>
      <c r="J1714" t="b">
        <f>VLOOKUP(A1714,all_municipalities!$A$2:$M$445,13, FALSE)</f>
        <v>0</v>
      </c>
      <c r="K1714" t="str">
        <f t="shared" si="105"/>
        <v>NONE</v>
      </c>
      <c r="L1714">
        <v>0</v>
      </c>
      <c r="M1714" t="str">
        <f t="shared" si="106"/>
        <v>10040 Deputy Mayor</v>
      </c>
      <c r="N1714" s="6" t="str">
        <f t="shared" si="107"/>
        <v/>
      </c>
      <c r="O1714" s="15" t="str">
        <f>IF(I1714&lt;&gt;FALSE,VLOOKUP(H1714,internet_municipalities!$B$2:$W$226,22,FALSE),"NO INTERNET")</f>
        <v>NO INTERNET</v>
      </c>
      <c r="P1714" s="16" t="str">
        <f t="shared" si="108"/>
        <v>NO INTERNET</v>
      </c>
    </row>
    <row r="1715" spans="1:16" x14ac:dyDescent="0.2">
      <c r="A1715">
        <v>10040</v>
      </c>
      <c r="B1715" t="b">
        <v>0</v>
      </c>
      <c r="C1715" t="s">
        <v>1479</v>
      </c>
      <c r="D1715" t="s">
        <v>1554</v>
      </c>
      <c r="E1715">
        <v>1706</v>
      </c>
      <c r="F1715" t="s">
        <v>1460</v>
      </c>
      <c r="G1715" t="b">
        <v>0</v>
      </c>
      <c r="H1715" t="str">
        <f>VLOOKUP(A1715,all_municipalities!$A$2:$M$445,2,FALSE)</f>
        <v>Amherstburg, Town of</v>
      </c>
      <c r="I1715" t="b">
        <f>VLOOKUP(A1715,all_municipalities!$A$2:$M$445,9,FALSE)</f>
        <v>0</v>
      </c>
      <c r="J1715" t="b">
        <f>VLOOKUP(A1715,all_municipalities!$A$2:$M$445,13, FALSE)</f>
        <v>0</v>
      </c>
      <c r="K1715" t="str">
        <f t="shared" si="105"/>
        <v>NONE</v>
      </c>
      <c r="L1715">
        <v>0</v>
      </c>
      <c r="M1715" t="str">
        <f t="shared" si="106"/>
        <v>10040 Deputy Mayor</v>
      </c>
      <c r="N1715" s="6" t="str">
        <f t="shared" si="107"/>
        <v/>
      </c>
      <c r="O1715" s="15" t="str">
        <f>IF(I1715&lt;&gt;FALSE,VLOOKUP(H1715,internet_municipalities!$B$2:$W$226,22,FALSE),"NO INTERNET")</f>
        <v>NO INTERNET</v>
      </c>
      <c r="P1715" s="16" t="str">
        <f t="shared" si="108"/>
        <v>NO INTERNET</v>
      </c>
    </row>
    <row r="1716" spans="1:16" x14ac:dyDescent="0.2">
      <c r="A1716">
        <v>10040</v>
      </c>
      <c r="B1716" t="b">
        <v>0</v>
      </c>
      <c r="C1716" t="s">
        <v>1479</v>
      </c>
      <c r="D1716" t="s">
        <v>1555</v>
      </c>
      <c r="E1716">
        <v>670</v>
      </c>
      <c r="F1716" t="s">
        <v>1460</v>
      </c>
      <c r="G1716" t="b">
        <v>0</v>
      </c>
      <c r="H1716" t="str">
        <f>VLOOKUP(A1716,all_municipalities!$A$2:$M$445,2,FALSE)</f>
        <v>Amherstburg, Town of</v>
      </c>
      <c r="I1716" t="b">
        <f>VLOOKUP(A1716,all_municipalities!$A$2:$M$445,9,FALSE)</f>
        <v>0</v>
      </c>
      <c r="J1716" t="b">
        <f>VLOOKUP(A1716,all_municipalities!$A$2:$M$445,13, FALSE)</f>
        <v>0</v>
      </c>
      <c r="K1716" t="str">
        <f t="shared" si="105"/>
        <v>NONE</v>
      </c>
      <c r="L1716">
        <v>0</v>
      </c>
      <c r="M1716" t="str">
        <f t="shared" si="106"/>
        <v>10040 Deputy Mayor</v>
      </c>
      <c r="N1716" s="6" t="str">
        <f t="shared" si="107"/>
        <v/>
      </c>
      <c r="O1716" s="15" t="str">
        <f>IF(I1716&lt;&gt;FALSE,VLOOKUP(H1716,internet_municipalities!$B$2:$W$226,22,FALSE),"NO INTERNET")</f>
        <v>NO INTERNET</v>
      </c>
      <c r="P1716" s="16" t="str">
        <f t="shared" si="108"/>
        <v>NO INTERNET</v>
      </c>
    </row>
    <row r="1717" spans="1:16" x14ac:dyDescent="0.2">
      <c r="A1717">
        <v>10040</v>
      </c>
      <c r="B1717" t="b">
        <v>0</v>
      </c>
      <c r="C1717" t="s">
        <v>1479</v>
      </c>
      <c r="D1717" t="s">
        <v>1556</v>
      </c>
      <c r="E1717">
        <v>841</v>
      </c>
      <c r="F1717" t="s">
        <v>1460</v>
      </c>
      <c r="G1717" t="b">
        <v>0</v>
      </c>
      <c r="H1717" t="str">
        <f>VLOOKUP(A1717,all_municipalities!$A$2:$M$445,2,FALSE)</f>
        <v>Amherstburg, Town of</v>
      </c>
      <c r="I1717" t="b">
        <f>VLOOKUP(A1717,all_municipalities!$A$2:$M$445,9,FALSE)</f>
        <v>0</v>
      </c>
      <c r="J1717" t="b">
        <f>VLOOKUP(A1717,all_municipalities!$A$2:$M$445,13, FALSE)</f>
        <v>0</v>
      </c>
      <c r="K1717" t="str">
        <f t="shared" si="105"/>
        <v>NONE</v>
      </c>
      <c r="L1717">
        <v>0</v>
      </c>
      <c r="M1717" t="str">
        <f t="shared" si="106"/>
        <v>10040 Deputy Mayor</v>
      </c>
      <c r="N1717" s="6" t="str">
        <f t="shared" si="107"/>
        <v/>
      </c>
      <c r="O1717" s="15" t="str">
        <f>IF(I1717&lt;&gt;FALSE,VLOOKUP(H1717,internet_municipalities!$B$2:$W$226,22,FALSE),"NO INTERNET")</f>
        <v>NO INTERNET</v>
      </c>
      <c r="P1717" s="16" t="str">
        <f t="shared" si="108"/>
        <v>NO INTERNET</v>
      </c>
    </row>
    <row r="1718" spans="1:16" x14ac:dyDescent="0.2">
      <c r="A1718">
        <v>10040</v>
      </c>
      <c r="B1718" t="b">
        <v>0</v>
      </c>
      <c r="C1718" t="s">
        <v>1479</v>
      </c>
      <c r="D1718" t="s">
        <v>1557</v>
      </c>
      <c r="E1718">
        <v>1110</v>
      </c>
      <c r="F1718" t="s">
        <v>1460</v>
      </c>
      <c r="G1718" t="b">
        <v>0</v>
      </c>
      <c r="H1718" t="str">
        <f>VLOOKUP(A1718,all_municipalities!$A$2:$M$445,2,FALSE)</f>
        <v>Amherstburg, Town of</v>
      </c>
      <c r="I1718" t="b">
        <f>VLOOKUP(A1718,all_municipalities!$A$2:$M$445,9,FALSE)</f>
        <v>0</v>
      </c>
      <c r="J1718" t="b">
        <f>VLOOKUP(A1718,all_municipalities!$A$2:$M$445,13, FALSE)</f>
        <v>0</v>
      </c>
      <c r="K1718" t="str">
        <f t="shared" si="105"/>
        <v>NONE</v>
      </c>
      <c r="L1718">
        <v>0</v>
      </c>
      <c r="M1718" t="str">
        <f t="shared" si="106"/>
        <v>10040 Deputy Mayor</v>
      </c>
      <c r="N1718" s="6" t="str">
        <f t="shared" si="107"/>
        <v/>
      </c>
      <c r="O1718" s="15" t="str">
        <f>IF(I1718&lt;&gt;FALSE,VLOOKUP(H1718,internet_municipalities!$B$2:$W$226,22,FALSE),"NO INTERNET")</f>
        <v>NO INTERNET</v>
      </c>
      <c r="P1718" s="16" t="str">
        <f t="shared" si="108"/>
        <v>NO INTERNET</v>
      </c>
    </row>
    <row r="1719" spans="1:16" x14ac:dyDescent="0.2">
      <c r="A1719">
        <v>10040</v>
      </c>
      <c r="B1719" t="b">
        <v>0</v>
      </c>
      <c r="C1719" t="s">
        <v>1463</v>
      </c>
      <c r="D1719" t="s">
        <v>1558</v>
      </c>
      <c r="E1719">
        <v>1489</v>
      </c>
      <c r="F1719" t="s">
        <v>1460</v>
      </c>
      <c r="G1719" t="b">
        <v>0</v>
      </c>
      <c r="H1719" t="str">
        <f>VLOOKUP(A1719,all_municipalities!$A$2:$M$445,2,FALSE)</f>
        <v>Amherstburg, Town of</v>
      </c>
      <c r="I1719" t="b">
        <f>VLOOKUP(A1719,all_municipalities!$A$2:$M$445,9,FALSE)</f>
        <v>0</v>
      </c>
      <c r="J1719" t="b">
        <f>VLOOKUP(A1719,all_municipalities!$A$2:$M$445,13, FALSE)</f>
        <v>0</v>
      </c>
      <c r="K1719" t="str">
        <f t="shared" si="105"/>
        <v>NONE</v>
      </c>
      <c r="L1719">
        <v>0</v>
      </c>
      <c r="M1719" t="str">
        <f t="shared" si="106"/>
        <v>10040 Councillor</v>
      </c>
      <c r="N1719" s="6" t="str">
        <f t="shared" si="107"/>
        <v/>
      </c>
      <c r="O1719" s="15" t="str">
        <f>IF(I1719&lt;&gt;FALSE,VLOOKUP(H1719,internet_municipalities!$B$2:$W$226,22,FALSE),"NO INTERNET")</f>
        <v>NO INTERNET</v>
      </c>
      <c r="P1719" s="16" t="str">
        <f t="shared" si="108"/>
        <v>NO INTERNET</v>
      </c>
    </row>
    <row r="1720" spans="1:16" x14ac:dyDescent="0.2">
      <c r="A1720">
        <v>10040</v>
      </c>
      <c r="B1720" t="b">
        <v>0</v>
      </c>
      <c r="C1720" t="s">
        <v>1463</v>
      </c>
      <c r="D1720" t="s">
        <v>1559</v>
      </c>
      <c r="E1720">
        <v>356</v>
      </c>
      <c r="F1720" t="s">
        <v>1460</v>
      </c>
      <c r="G1720" t="b">
        <v>0</v>
      </c>
      <c r="H1720" t="str">
        <f>VLOOKUP(A1720,all_municipalities!$A$2:$M$445,2,FALSE)</f>
        <v>Amherstburg, Town of</v>
      </c>
      <c r="I1720" t="b">
        <f>VLOOKUP(A1720,all_municipalities!$A$2:$M$445,9,FALSE)</f>
        <v>0</v>
      </c>
      <c r="J1720" t="b">
        <f>VLOOKUP(A1720,all_municipalities!$A$2:$M$445,13, FALSE)</f>
        <v>0</v>
      </c>
      <c r="K1720" t="str">
        <f t="shared" si="105"/>
        <v>NONE</v>
      </c>
      <c r="L1720">
        <v>0</v>
      </c>
      <c r="M1720" t="str">
        <f t="shared" si="106"/>
        <v>10040 Councillor</v>
      </c>
      <c r="N1720" s="6" t="str">
        <f t="shared" si="107"/>
        <v/>
      </c>
      <c r="O1720" s="15" t="str">
        <f>IF(I1720&lt;&gt;FALSE,VLOOKUP(H1720,internet_municipalities!$B$2:$W$226,22,FALSE),"NO INTERNET")</f>
        <v>NO INTERNET</v>
      </c>
      <c r="P1720" s="16" t="str">
        <f t="shared" si="108"/>
        <v>NO INTERNET</v>
      </c>
    </row>
    <row r="1721" spans="1:16" x14ac:dyDescent="0.2">
      <c r="A1721">
        <v>10040</v>
      </c>
      <c r="B1721" t="b">
        <v>0</v>
      </c>
      <c r="C1721" t="s">
        <v>1463</v>
      </c>
      <c r="D1721" t="s">
        <v>1560</v>
      </c>
      <c r="E1721">
        <v>444</v>
      </c>
      <c r="F1721" t="s">
        <v>1460</v>
      </c>
      <c r="G1721" t="b">
        <v>0</v>
      </c>
      <c r="H1721" t="str">
        <f>VLOOKUP(A1721,all_municipalities!$A$2:$M$445,2,FALSE)</f>
        <v>Amherstburg, Town of</v>
      </c>
      <c r="I1721" t="b">
        <f>VLOOKUP(A1721,all_municipalities!$A$2:$M$445,9,FALSE)</f>
        <v>0</v>
      </c>
      <c r="J1721" t="b">
        <f>VLOOKUP(A1721,all_municipalities!$A$2:$M$445,13, FALSE)</f>
        <v>0</v>
      </c>
      <c r="K1721" t="str">
        <f t="shared" si="105"/>
        <v>NONE</v>
      </c>
      <c r="L1721">
        <v>0</v>
      </c>
      <c r="M1721" t="str">
        <f t="shared" si="106"/>
        <v>10040 Councillor</v>
      </c>
      <c r="N1721" s="6" t="str">
        <f t="shared" si="107"/>
        <v/>
      </c>
      <c r="O1721" s="15" t="str">
        <f>IF(I1721&lt;&gt;FALSE,VLOOKUP(H1721,internet_municipalities!$B$2:$W$226,22,FALSE),"NO INTERNET")</f>
        <v>NO INTERNET</v>
      </c>
      <c r="P1721" s="16" t="str">
        <f t="shared" si="108"/>
        <v>NO INTERNET</v>
      </c>
    </row>
    <row r="1722" spans="1:16" x14ac:dyDescent="0.2">
      <c r="A1722">
        <v>10040</v>
      </c>
      <c r="B1722" t="b">
        <v>0</v>
      </c>
      <c r="C1722" t="s">
        <v>1463</v>
      </c>
      <c r="D1722" t="s">
        <v>1561</v>
      </c>
      <c r="E1722">
        <v>1465</v>
      </c>
      <c r="F1722" t="s">
        <v>1460</v>
      </c>
      <c r="G1722" t="b">
        <v>0</v>
      </c>
      <c r="H1722" t="str">
        <f>VLOOKUP(A1722,all_municipalities!$A$2:$M$445,2,FALSE)</f>
        <v>Amherstburg, Town of</v>
      </c>
      <c r="I1722" t="b">
        <f>VLOOKUP(A1722,all_municipalities!$A$2:$M$445,9,FALSE)</f>
        <v>0</v>
      </c>
      <c r="J1722" t="b">
        <f>VLOOKUP(A1722,all_municipalities!$A$2:$M$445,13, FALSE)</f>
        <v>0</v>
      </c>
      <c r="K1722" t="str">
        <f t="shared" si="105"/>
        <v>NONE</v>
      </c>
      <c r="L1722">
        <v>0</v>
      </c>
      <c r="M1722" t="str">
        <f t="shared" si="106"/>
        <v>10040 Councillor</v>
      </c>
      <c r="N1722" s="6" t="str">
        <f t="shared" si="107"/>
        <v/>
      </c>
      <c r="O1722" s="15" t="str">
        <f>IF(I1722&lt;&gt;FALSE,VLOOKUP(H1722,internet_municipalities!$B$2:$W$226,22,FALSE),"NO INTERNET")</f>
        <v>NO INTERNET</v>
      </c>
      <c r="P1722" s="16" t="str">
        <f t="shared" si="108"/>
        <v>NO INTERNET</v>
      </c>
    </row>
    <row r="1723" spans="1:16" x14ac:dyDescent="0.2">
      <c r="A1723">
        <v>10040</v>
      </c>
      <c r="B1723" t="b">
        <v>0</v>
      </c>
      <c r="C1723" t="s">
        <v>1463</v>
      </c>
      <c r="D1723" t="s">
        <v>1562</v>
      </c>
      <c r="E1723">
        <v>1579</v>
      </c>
      <c r="F1723" t="s">
        <v>1460</v>
      </c>
      <c r="G1723" t="b">
        <v>0</v>
      </c>
      <c r="H1723" t="str">
        <f>VLOOKUP(A1723,all_municipalities!$A$2:$M$445,2,FALSE)</f>
        <v>Amherstburg, Town of</v>
      </c>
      <c r="I1723" t="b">
        <f>VLOOKUP(A1723,all_municipalities!$A$2:$M$445,9,FALSE)</f>
        <v>0</v>
      </c>
      <c r="J1723" t="b">
        <f>VLOOKUP(A1723,all_municipalities!$A$2:$M$445,13, FALSE)</f>
        <v>0</v>
      </c>
      <c r="K1723" t="str">
        <f t="shared" si="105"/>
        <v>NONE</v>
      </c>
      <c r="L1723">
        <v>0</v>
      </c>
      <c r="M1723" t="str">
        <f t="shared" si="106"/>
        <v>10040 Councillor</v>
      </c>
      <c r="N1723" s="6" t="str">
        <f t="shared" si="107"/>
        <v/>
      </c>
      <c r="O1723" s="15" t="str">
        <f>IF(I1723&lt;&gt;FALSE,VLOOKUP(H1723,internet_municipalities!$B$2:$W$226,22,FALSE),"NO INTERNET")</f>
        <v>NO INTERNET</v>
      </c>
      <c r="P1723" s="16" t="str">
        <f t="shared" si="108"/>
        <v>NO INTERNET</v>
      </c>
    </row>
    <row r="1724" spans="1:16" x14ac:dyDescent="0.2">
      <c r="A1724">
        <v>10040</v>
      </c>
      <c r="B1724" t="b">
        <v>0</v>
      </c>
      <c r="C1724" t="s">
        <v>1463</v>
      </c>
      <c r="D1724" t="s">
        <v>1563</v>
      </c>
      <c r="E1724">
        <v>996</v>
      </c>
      <c r="F1724" t="s">
        <v>1460</v>
      </c>
      <c r="G1724" t="b">
        <v>0</v>
      </c>
      <c r="H1724" t="str">
        <f>VLOOKUP(A1724,all_municipalities!$A$2:$M$445,2,FALSE)</f>
        <v>Amherstburg, Town of</v>
      </c>
      <c r="I1724" t="b">
        <f>VLOOKUP(A1724,all_municipalities!$A$2:$M$445,9,FALSE)</f>
        <v>0</v>
      </c>
      <c r="J1724" t="b">
        <f>VLOOKUP(A1724,all_municipalities!$A$2:$M$445,13, FALSE)</f>
        <v>0</v>
      </c>
      <c r="K1724" t="str">
        <f t="shared" si="105"/>
        <v>NONE</v>
      </c>
      <c r="L1724">
        <v>0</v>
      </c>
      <c r="M1724" t="str">
        <f t="shared" si="106"/>
        <v>10040 Councillor</v>
      </c>
      <c r="N1724" s="6" t="str">
        <f t="shared" si="107"/>
        <v/>
      </c>
      <c r="O1724" s="15" t="str">
        <f>IF(I1724&lt;&gt;FALSE,VLOOKUP(H1724,internet_municipalities!$B$2:$W$226,22,FALSE),"NO INTERNET")</f>
        <v>NO INTERNET</v>
      </c>
      <c r="P1724" s="16" t="str">
        <f t="shared" si="108"/>
        <v>NO INTERNET</v>
      </c>
    </row>
    <row r="1725" spans="1:16" x14ac:dyDescent="0.2">
      <c r="A1725">
        <v>10040</v>
      </c>
      <c r="B1725" t="b">
        <v>0</v>
      </c>
      <c r="C1725" t="s">
        <v>1463</v>
      </c>
      <c r="D1725" t="s">
        <v>1564</v>
      </c>
      <c r="E1725">
        <v>682</v>
      </c>
      <c r="F1725" t="s">
        <v>1460</v>
      </c>
      <c r="G1725" t="b">
        <v>0</v>
      </c>
      <c r="H1725" t="str">
        <f>VLOOKUP(A1725,all_municipalities!$A$2:$M$445,2,FALSE)</f>
        <v>Amherstburg, Town of</v>
      </c>
      <c r="I1725" t="b">
        <f>VLOOKUP(A1725,all_municipalities!$A$2:$M$445,9,FALSE)</f>
        <v>0</v>
      </c>
      <c r="J1725" t="b">
        <f>VLOOKUP(A1725,all_municipalities!$A$2:$M$445,13, FALSE)</f>
        <v>0</v>
      </c>
      <c r="K1725" t="str">
        <f t="shared" si="105"/>
        <v>NONE</v>
      </c>
      <c r="L1725">
        <v>0</v>
      </c>
      <c r="M1725" t="str">
        <f t="shared" si="106"/>
        <v>10040 Councillor</v>
      </c>
      <c r="N1725" s="6" t="str">
        <f t="shared" si="107"/>
        <v/>
      </c>
      <c r="O1725" s="15" t="str">
        <f>IF(I1725&lt;&gt;FALSE,VLOOKUP(H1725,internet_municipalities!$B$2:$W$226,22,FALSE),"NO INTERNET")</f>
        <v>NO INTERNET</v>
      </c>
      <c r="P1725" s="16" t="str">
        <f t="shared" si="108"/>
        <v>NO INTERNET</v>
      </c>
    </row>
    <row r="1726" spans="1:16" x14ac:dyDescent="0.2">
      <c r="A1726">
        <v>10040</v>
      </c>
      <c r="B1726" t="b">
        <v>0</v>
      </c>
      <c r="C1726" t="s">
        <v>1463</v>
      </c>
      <c r="D1726" t="s">
        <v>1565</v>
      </c>
      <c r="E1726">
        <v>1253</v>
      </c>
      <c r="F1726" t="s">
        <v>1460</v>
      </c>
      <c r="G1726" t="b">
        <v>0</v>
      </c>
      <c r="H1726" t="str">
        <f>VLOOKUP(A1726,all_municipalities!$A$2:$M$445,2,FALSE)</f>
        <v>Amherstburg, Town of</v>
      </c>
      <c r="I1726" t="b">
        <f>VLOOKUP(A1726,all_municipalities!$A$2:$M$445,9,FALSE)</f>
        <v>0</v>
      </c>
      <c r="J1726" t="b">
        <f>VLOOKUP(A1726,all_municipalities!$A$2:$M$445,13, FALSE)</f>
        <v>0</v>
      </c>
      <c r="K1726" t="str">
        <f t="shared" si="105"/>
        <v>NONE</v>
      </c>
      <c r="L1726">
        <v>0</v>
      </c>
      <c r="M1726" t="str">
        <f t="shared" si="106"/>
        <v>10040 Councillor</v>
      </c>
      <c r="N1726" s="6" t="str">
        <f t="shared" si="107"/>
        <v/>
      </c>
      <c r="O1726" s="15" t="str">
        <f>IF(I1726&lt;&gt;FALSE,VLOOKUP(H1726,internet_municipalities!$B$2:$W$226,22,FALSE),"NO INTERNET")</f>
        <v>NO INTERNET</v>
      </c>
      <c r="P1726" s="16" t="str">
        <f t="shared" si="108"/>
        <v>NO INTERNET</v>
      </c>
    </row>
    <row r="1727" spans="1:16" x14ac:dyDescent="0.2">
      <c r="A1727">
        <v>10040</v>
      </c>
      <c r="B1727" t="b">
        <v>0</v>
      </c>
      <c r="C1727" t="s">
        <v>1463</v>
      </c>
      <c r="D1727" t="s">
        <v>1566</v>
      </c>
      <c r="E1727">
        <v>2114</v>
      </c>
      <c r="F1727" t="s">
        <v>1460</v>
      </c>
      <c r="G1727" t="b">
        <v>0</v>
      </c>
      <c r="H1727" t="str">
        <f>VLOOKUP(A1727,all_municipalities!$A$2:$M$445,2,FALSE)</f>
        <v>Amherstburg, Town of</v>
      </c>
      <c r="I1727" t="b">
        <f>VLOOKUP(A1727,all_municipalities!$A$2:$M$445,9,FALSE)</f>
        <v>0</v>
      </c>
      <c r="J1727" t="b">
        <f>VLOOKUP(A1727,all_municipalities!$A$2:$M$445,13, FALSE)</f>
        <v>0</v>
      </c>
      <c r="K1727" t="str">
        <f t="shared" si="105"/>
        <v>NONE</v>
      </c>
      <c r="L1727">
        <v>0</v>
      </c>
      <c r="M1727" t="str">
        <f t="shared" si="106"/>
        <v>10040 Councillor</v>
      </c>
      <c r="N1727" s="6" t="str">
        <f t="shared" si="107"/>
        <v/>
      </c>
      <c r="O1727" s="15" t="str">
        <f>IF(I1727&lt;&gt;FALSE,VLOOKUP(H1727,internet_municipalities!$B$2:$W$226,22,FALSE),"NO INTERNET")</f>
        <v>NO INTERNET</v>
      </c>
      <c r="P1727" s="16" t="str">
        <f t="shared" si="108"/>
        <v>NO INTERNET</v>
      </c>
    </row>
    <row r="1728" spans="1:16" x14ac:dyDescent="0.2">
      <c r="A1728">
        <v>10040</v>
      </c>
      <c r="B1728" t="b">
        <v>0</v>
      </c>
      <c r="C1728" t="s">
        <v>1463</v>
      </c>
      <c r="D1728" t="s">
        <v>1567</v>
      </c>
      <c r="E1728">
        <v>2116</v>
      </c>
      <c r="F1728" t="s">
        <v>1460</v>
      </c>
      <c r="G1728" t="b">
        <v>0</v>
      </c>
      <c r="H1728" t="str">
        <f>VLOOKUP(A1728,all_municipalities!$A$2:$M$445,2,FALSE)</f>
        <v>Amherstburg, Town of</v>
      </c>
      <c r="I1728" t="b">
        <f>VLOOKUP(A1728,all_municipalities!$A$2:$M$445,9,FALSE)</f>
        <v>0</v>
      </c>
      <c r="J1728" t="b">
        <f>VLOOKUP(A1728,all_municipalities!$A$2:$M$445,13, FALSE)</f>
        <v>0</v>
      </c>
      <c r="K1728" t="str">
        <f t="shared" si="105"/>
        <v>NONE</v>
      </c>
      <c r="L1728">
        <v>0</v>
      </c>
      <c r="M1728" t="str">
        <f t="shared" si="106"/>
        <v>10040 Councillor</v>
      </c>
      <c r="N1728" s="6" t="str">
        <f t="shared" si="107"/>
        <v/>
      </c>
      <c r="O1728" s="15" t="str">
        <f>IF(I1728&lt;&gt;FALSE,VLOOKUP(H1728,internet_municipalities!$B$2:$W$226,22,FALSE),"NO INTERNET")</f>
        <v>NO INTERNET</v>
      </c>
      <c r="P1728" s="16" t="str">
        <f t="shared" si="108"/>
        <v>NO INTERNET</v>
      </c>
    </row>
    <row r="1729" spans="1:16" x14ac:dyDescent="0.2">
      <c r="A1729">
        <v>10040</v>
      </c>
      <c r="B1729" t="b">
        <v>0</v>
      </c>
      <c r="C1729" t="s">
        <v>1463</v>
      </c>
      <c r="D1729" t="s">
        <v>1568</v>
      </c>
      <c r="E1729">
        <v>2180</v>
      </c>
      <c r="F1729" t="s">
        <v>1460</v>
      </c>
      <c r="G1729" t="b">
        <v>0</v>
      </c>
      <c r="H1729" t="str">
        <f>VLOOKUP(A1729,all_municipalities!$A$2:$M$445,2,FALSE)</f>
        <v>Amherstburg, Town of</v>
      </c>
      <c r="I1729" t="b">
        <f>VLOOKUP(A1729,all_municipalities!$A$2:$M$445,9,FALSE)</f>
        <v>0</v>
      </c>
      <c r="J1729" t="b">
        <f>VLOOKUP(A1729,all_municipalities!$A$2:$M$445,13, FALSE)</f>
        <v>0</v>
      </c>
      <c r="K1729" t="str">
        <f t="shared" si="105"/>
        <v>NONE</v>
      </c>
      <c r="L1729">
        <v>0</v>
      </c>
      <c r="M1729" t="str">
        <f t="shared" si="106"/>
        <v>10040 Councillor</v>
      </c>
      <c r="N1729" s="6" t="str">
        <f t="shared" si="107"/>
        <v/>
      </c>
      <c r="O1729" s="15" t="str">
        <f>IF(I1729&lt;&gt;FALSE,VLOOKUP(H1729,internet_municipalities!$B$2:$W$226,22,FALSE),"NO INTERNET")</f>
        <v>NO INTERNET</v>
      </c>
      <c r="P1729" s="16" t="str">
        <f t="shared" si="108"/>
        <v>NO INTERNET</v>
      </c>
    </row>
    <row r="1730" spans="1:16" x14ac:dyDescent="0.2">
      <c r="A1730">
        <v>10126</v>
      </c>
      <c r="B1730" t="b">
        <v>1</v>
      </c>
      <c r="C1730" t="s">
        <v>1463</v>
      </c>
      <c r="D1730" t="s">
        <v>1569</v>
      </c>
      <c r="E1730" t="s">
        <v>461</v>
      </c>
      <c r="F1730" t="s">
        <v>461</v>
      </c>
      <c r="G1730" t="b">
        <v>0</v>
      </c>
      <c r="H1730" t="str">
        <f>VLOOKUP(A1730,all_municipalities!$A$2:$M$445,2,FALSE)</f>
        <v>Armour, Township of</v>
      </c>
      <c r="I1730" t="b">
        <f>VLOOKUP(A1730,all_municipalities!$A$2:$M$445,9,FALSE)</f>
        <v>0</v>
      </c>
      <c r="J1730" t="b">
        <f>VLOOKUP(A1730,all_municipalities!$A$2:$M$445,13, FALSE)</f>
        <v>0</v>
      </c>
      <c r="K1730" t="str">
        <f t="shared" ref="K1730:K1793" si="109">IF(J1730=TRUE,IF(F1730&lt;=10,"HIGH",IF(F1730&lt;=100,"MID",IF(F1730&lt;=1000,"LOW","NONE"))),"NONE")</f>
        <v>NONE</v>
      </c>
      <c r="L1730">
        <v>0</v>
      </c>
      <c r="M1730" t="str">
        <f t="shared" ref="M1730:M1793" si="110">CONCATENATE(A1730, " ",C1730)</f>
        <v>10126 Councillor</v>
      </c>
      <c r="N1730" s="6" t="str">
        <f t="shared" si="107"/>
        <v/>
      </c>
      <c r="O1730" s="15" t="str">
        <f>IF(I1730&lt;&gt;FALSE,VLOOKUP(H1730,internet_municipalities!$B$2:$W$226,22,FALSE),"NO INTERNET")</f>
        <v>NO INTERNET</v>
      </c>
      <c r="P1730" s="16" t="str">
        <f t="shared" si="108"/>
        <v>NO INTERNET</v>
      </c>
    </row>
    <row r="1731" spans="1:16" x14ac:dyDescent="0.2">
      <c r="A1731">
        <v>10126</v>
      </c>
      <c r="B1731" t="b">
        <v>1</v>
      </c>
      <c r="C1731" t="s">
        <v>1463</v>
      </c>
      <c r="D1731" t="s">
        <v>1570</v>
      </c>
      <c r="E1731" t="s">
        <v>461</v>
      </c>
      <c r="F1731" t="s">
        <v>461</v>
      </c>
      <c r="G1731" t="b">
        <v>0</v>
      </c>
      <c r="H1731" t="str">
        <f>VLOOKUP(A1731,all_municipalities!$A$2:$M$445,2,FALSE)</f>
        <v>Armour, Township of</v>
      </c>
      <c r="I1731" t="b">
        <f>VLOOKUP(A1731,all_municipalities!$A$2:$M$445,9,FALSE)</f>
        <v>0</v>
      </c>
      <c r="J1731" t="b">
        <f>VLOOKUP(A1731,all_municipalities!$A$2:$M$445,13, FALSE)</f>
        <v>0</v>
      </c>
      <c r="K1731" t="str">
        <f t="shared" si="109"/>
        <v>NONE</v>
      </c>
      <c r="L1731">
        <v>0</v>
      </c>
      <c r="M1731" t="str">
        <f t="shared" si="110"/>
        <v>10126 Councillor</v>
      </c>
      <c r="N1731" s="6" t="str">
        <f t="shared" ref="N1731:N1794" si="111">IF(I1731,M1731,"")</f>
        <v/>
      </c>
      <c r="O1731" s="15" t="str">
        <f>IF(I1731&lt;&gt;FALSE,VLOOKUP(H1731,internet_municipalities!$B$2:$W$226,22,FALSE),"NO INTERNET")</f>
        <v>NO INTERNET</v>
      </c>
      <c r="P1731" s="16" t="str">
        <f t="shared" si="108"/>
        <v>NO INTERNET</v>
      </c>
    </row>
    <row r="1732" spans="1:16" x14ac:dyDescent="0.2">
      <c r="A1732">
        <v>10126</v>
      </c>
      <c r="B1732" t="b">
        <v>1</v>
      </c>
      <c r="C1732" t="s">
        <v>1463</v>
      </c>
      <c r="D1732" t="s">
        <v>1571</v>
      </c>
      <c r="E1732" t="s">
        <v>461</v>
      </c>
      <c r="F1732" t="s">
        <v>461</v>
      </c>
      <c r="G1732" t="b">
        <v>0</v>
      </c>
      <c r="H1732" t="str">
        <f>VLOOKUP(A1732,all_municipalities!$A$2:$M$445,2,FALSE)</f>
        <v>Armour, Township of</v>
      </c>
      <c r="I1732" t="b">
        <f>VLOOKUP(A1732,all_municipalities!$A$2:$M$445,9,FALSE)</f>
        <v>0</v>
      </c>
      <c r="J1732" t="b">
        <f>VLOOKUP(A1732,all_municipalities!$A$2:$M$445,13, FALSE)</f>
        <v>0</v>
      </c>
      <c r="K1732" t="str">
        <f t="shared" si="109"/>
        <v>NONE</v>
      </c>
      <c r="L1732">
        <v>0</v>
      </c>
      <c r="M1732" t="str">
        <f t="shared" si="110"/>
        <v>10126 Councillor</v>
      </c>
      <c r="N1732" s="6" t="str">
        <f t="shared" si="111"/>
        <v/>
      </c>
      <c r="O1732" s="15" t="str">
        <f>IF(I1732&lt;&gt;FALSE,VLOOKUP(H1732,internet_municipalities!$B$2:$W$226,22,FALSE),"NO INTERNET")</f>
        <v>NO INTERNET</v>
      </c>
      <c r="P1732" s="16" t="str">
        <f t="shared" si="108"/>
        <v>NO INTERNET</v>
      </c>
    </row>
    <row r="1733" spans="1:16" x14ac:dyDescent="0.2">
      <c r="A1733">
        <v>10126</v>
      </c>
      <c r="B1733" t="b">
        <v>1</v>
      </c>
      <c r="C1733" t="s">
        <v>1463</v>
      </c>
      <c r="D1733" t="s">
        <v>1572</v>
      </c>
      <c r="E1733" t="s">
        <v>461</v>
      </c>
      <c r="F1733" t="s">
        <v>461</v>
      </c>
      <c r="G1733" t="b">
        <v>0</v>
      </c>
      <c r="H1733" t="str">
        <f>VLOOKUP(A1733,all_municipalities!$A$2:$M$445,2,FALSE)</f>
        <v>Armour, Township of</v>
      </c>
      <c r="I1733" t="b">
        <f>VLOOKUP(A1733,all_municipalities!$A$2:$M$445,9,FALSE)</f>
        <v>0</v>
      </c>
      <c r="J1733" t="b">
        <f>VLOOKUP(A1733,all_municipalities!$A$2:$M$445,13, FALSE)</f>
        <v>0</v>
      </c>
      <c r="K1733" t="str">
        <f t="shared" si="109"/>
        <v>NONE</v>
      </c>
      <c r="L1733">
        <v>0</v>
      </c>
      <c r="M1733" t="str">
        <f t="shared" si="110"/>
        <v>10126 Councillor</v>
      </c>
      <c r="N1733" s="6" t="str">
        <f t="shared" si="111"/>
        <v/>
      </c>
      <c r="O1733" s="15" t="str">
        <f>IF(I1733&lt;&gt;FALSE,VLOOKUP(H1733,internet_municipalities!$B$2:$W$226,22,FALSE),"NO INTERNET")</f>
        <v>NO INTERNET</v>
      </c>
      <c r="P1733" s="16" t="str">
        <f t="shared" si="108"/>
        <v>NO INTERNET</v>
      </c>
    </row>
    <row r="1734" spans="1:16" x14ac:dyDescent="0.2">
      <c r="A1734">
        <v>10222</v>
      </c>
      <c r="B1734" t="b">
        <v>1</v>
      </c>
      <c r="C1734" t="s">
        <v>1463</v>
      </c>
      <c r="D1734" t="s">
        <v>1573</v>
      </c>
      <c r="E1734" t="s">
        <v>461</v>
      </c>
      <c r="F1734" t="s">
        <v>461</v>
      </c>
      <c r="G1734" t="b">
        <v>0</v>
      </c>
      <c r="H1734" t="str">
        <f>VLOOKUP(A1734,all_municipalities!$A$2:$M$445,2,FALSE)</f>
        <v>Armstrong, Township of</v>
      </c>
      <c r="I1734" t="b">
        <f>VLOOKUP(A1734,all_municipalities!$A$2:$M$445,9,FALSE)</f>
        <v>0</v>
      </c>
      <c r="J1734" t="b">
        <f>VLOOKUP(A1734,all_municipalities!$A$2:$M$445,13, FALSE)</f>
        <v>0</v>
      </c>
      <c r="K1734" t="str">
        <f t="shared" si="109"/>
        <v>NONE</v>
      </c>
      <c r="L1734">
        <v>0</v>
      </c>
      <c r="M1734" t="str">
        <f t="shared" si="110"/>
        <v>10222 Councillor</v>
      </c>
      <c r="N1734" s="6" t="str">
        <f t="shared" si="111"/>
        <v/>
      </c>
      <c r="O1734" s="15" t="str">
        <f>IF(I1734&lt;&gt;FALSE,VLOOKUP(H1734,internet_municipalities!$B$2:$W$226,22,FALSE),"NO INTERNET")</f>
        <v>NO INTERNET</v>
      </c>
      <c r="P1734" s="16" t="str">
        <f t="shared" si="108"/>
        <v>NO INTERNET</v>
      </c>
    </row>
    <row r="1735" spans="1:16" x14ac:dyDescent="0.2">
      <c r="A1735">
        <v>10222</v>
      </c>
      <c r="B1735" t="b">
        <v>1</v>
      </c>
      <c r="C1735" t="s">
        <v>1463</v>
      </c>
      <c r="D1735" t="s">
        <v>1574</v>
      </c>
      <c r="E1735" t="s">
        <v>461</v>
      </c>
      <c r="F1735" t="s">
        <v>461</v>
      </c>
      <c r="G1735" t="b">
        <v>0</v>
      </c>
      <c r="H1735" t="str">
        <f>VLOOKUP(A1735,all_municipalities!$A$2:$M$445,2,FALSE)</f>
        <v>Armstrong, Township of</v>
      </c>
      <c r="I1735" t="b">
        <f>VLOOKUP(A1735,all_municipalities!$A$2:$M$445,9,FALSE)</f>
        <v>0</v>
      </c>
      <c r="J1735" t="b">
        <f>VLOOKUP(A1735,all_municipalities!$A$2:$M$445,13, FALSE)</f>
        <v>0</v>
      </c>
      <c r="K1735" t="str">
        <f t="shared" si="109"/>
        <v>NONE</v>
      </c>
      <c r="L1735">
        <v>0</v>
      </c>
      <c r="M1735" t="str">
        <f t="shared" si="110"/>
        <v>10222 Councillor</v>
      </c>
      <c r="N1735" s="6" t="str">
        <f t="shared" si="111"/>
        <v/>
      </c>
      <c r="O1735" s="15" t="str">
        <f>IF(I1735&lt;&gt;FALSE,VLOOKUP(H1735,internet_municipalities!$B$2:$W$226,22,FALSE),"NO INTERNET")</f>
        <v>NO INTERNET</v>
      </c>
      <c r="P1735" s="16" t="str">
        <f t="shared" ref="P1735:P1798" si="112">IF(I1735=TRUE,IF(F1735&lt;&gt;"Acclaimed",IF(F1735&lt;&gt;"Lost",F1735/O1735,"Lost"),"Acclaimed"),"NO INTERNET")</f>
        <v>NO INTERNET</v>
      </c>
    </row>
    <row r="1736" spans="1:16" x14ac:dyDescent="0.2">
      <c r="A1736">
        <v>10222</v>
      </c>
      <c r="B1736" t="b">
        <v>1</v>
      </c>
      <c r="C1736" t="s">
        <v>1463</v>
      </c>
      <c r="D1736" t="s">
        <v>1575</v>
      </c>
      <c r="E1736" t="s">
        <v>461</v>
      </c>
      <c r="F1736" t="s">
        <v>461</v>
      </c>
      <c r="G1736" t="b">
        <v>0</v>
      </c>
      <c r="H1736" t="str">
        <f>VLOOKUP(A1736,all_municipalities!$A$2:$M$445,2,FALSE)</f>
        <v>Armstrong, Township of</v>
      </c>
      <c r="I1736" t="b">
        <f>VLOOKUP(A1736,all_municipalities!$A$2:$M$445,9,FALSE)</f>
        <v>0</v>
      </c>
      <c r="J1736" t="b">
        <f>VLOOKUP(A1736,all_municipalities!$A$2:$M$445,13, FALSE)</f>
        <v>0</v>
      </c>
      <c r="K1736" t="str">
        <f t="shared" si="109"/>
        <v>NONE</v>
      </c>
      <c r="L1736">
        <v>0</v>
      </c>
      <c r="M1736" t="str">
        <f t="shared" si="110"/>
        <v>10222 Councillor</v>
      </c>
      <c r="N1736" s="6" t="str">
        <f t="shared" si="111"/>
        <v/>
      </c>
      <c r="O1736" s="15" t="str">
        <f>IF(I1736&lt;&gt;FALSE,VLOOKUP(H1736,internet_municipalities!$B$2:$W$226,22,FALSE),"NO INTERNET")</f>
        <v>NO INTERNET</v>
      </c>
      <c r="P1736" s="16" t="str">
        <f t="shared" si="112"/>
        <v>NO INTERNET</v>
      </c>
    </row>
    <row r="1737" spans="1:16" x14ac:dyDescent="0.2">
      <c r="A1737">
        <v>10222</v>
      </c>
      <c r="B1737" t="b">
        <v>1</v>
      </c>
      <c r="C1737" t="s">
        <v>1463</v>
      </c>
      <c r="D1737" t="s">
        <v>1576</v>
      </c>
      <c r="E1737" t="s">
        <v>461</v>
      </c>
      <c r="F1737" t="s">
        <v>461</v>
      </c>
      <c r="G1737" t="b">
        <v>0</v>
      </c>
      <c r="H1737" t="str">
        <f>VLOOKUP(A1737,all_municipalities!$A$2:$M$445,2,FALSE)</f>
        <v>Armstrong, Township of</v>
      </c>
      <c r="I1737" t="b">
        <f>VLOOKUP(A1737,all_municipalities!$A$2:$M$445,9,FALSE)</f>
        <v>0</v>
      </c>
      <c r="J1737" t="b">
        <f>VLOOKUP(A1737,all_municipalities!$A$2:$M$445,13, FALSE)</f>
        <v>0</v>
      </c>
      <c r="K1737" t="str">
        <f t="shared" si="109"/>
        <v>NONE</v>
      </c>
      <c r="L1737">
        <v>0</v>
      </c>
      <c r="M1737" t="str">
        <f t="shared" si="110"/>
        <v>10222 Councillor</v>
      </c>
      <c r="N1737" s="6" t="str">
        <f t="shared" si="111"/>
        <v/>
      </c>
      <c r="O1737" s="15" t="str">
        <f>IF(I1737&lt;&gt;FALSE,VLOOKUP(H1737,internet_municipalities!$B$2:$W$226,22,FALSE),"NO INTERNET")</f>
        <v>NO INTERNET</v>
      </c>
      <c r="P1737" s="16" t="str">
        <f t="shared" si="112"/>
        <v>NO INTERNET</v>
      </c>
    </row>
    <row r="1738" spans="1:16" x14ac:dyDescent="0.2">
      <c r="A1738">
        <v>10423</v>
      </c>
      <c r="B1738" t="b">
        <v>1</v>
      </c>
      <c r="C1738" t="s">
        <v>1463</v>
      </c>
      <c r="D1738" t="s">
        <v>1622</v>
      </c>
      <c r="E1738">
        <v>301</v>
      </c>
      <c r="F1738">
        <v>82</v>
      </c>
      <c r="G1738" t="b">
        <v>0</v>
      </c>
      <c r="H1738" t="str">
        <f>VLOOKUP(A1738,all_municipalities!$A$2:$M$445,2,FALSE)</f>
        <v>Assiginack, Township of</v>
      </c>
      <c r="I1738" t="b">
        <f>VLOOKUP(A1738,all_municipalities!$A$2:$M$445,9,FALSE)</f>
        <v>0</v>
      </c>
      <c r="J1738" t="b">
        <f>VLOOKUP(A1738,all_municipalities!$A$2:$M$445,13, FALSE)</f>
        <v>0</v>
      </c>
      <c r="K1738" t="str">
        <f t="shared" si="109"/>
        <v>NONE</v>
      </c>
      <c r="L1738">
        <v>0</v>
      </c>
      <c r="M1738" t="str">
        <f t="shared" si="110"/>
        <v>10423 Councillor</v>
      </c>
      <c r="N1738" s="6" t="str">
        <f t="shared" si="111"/>
        <v/>
      </c>
      <c r="O1738" s="15" t="str">
        <f>IF(I1738&lt;&gt;FALSE,VLOOKUP(H1738,internet_municipalities!$B$2:$W$226,22,FALSE),"NO INTERNET")</f>
        <v>NO INTERNET</v>
      </c>
      <c r="P1738" s="16" t="str">
        <f t="shared" si="112"/>
        <v>NO INTERNET</v>
      </c>
    </row>
    <row r="1739" spans="1:16" x14ac:dyDescent="0.2">
      <c r="A1739">
        <v>10423</v>
      </c>
      <c r="B1739" t="b">
        <v>1</v>
      </c>
      <c r="C1739" t="s">
        <v>1463</v>
      </c>
      <c r="D1739" t="s">
        <v>1623</v>
      </c>
      <c r="E1739">
        <v>472</v>
      </c>
      <c r="F1739">
        <v>253</v>
      </c>
      <c r="G1739" t="b">
        <v>0</v>
      </c>
      <c r="H1739" t="str">
        <f>VLOOKUP(A1739,all_municipalities!$A$2:$M$445,2,FALSE)</f>
        <v>Assiginack, Township of</v>
      </c>
      <c r="I1739" t="b">
        <f>VLOOKUP(A1739,all_municipalities!$A$2:$M$445,9,FALSE)</f>
        <v>0</v>
      </c>
      <c r="J1739" t="b">
        <f>VLOOKUP(A1739,all_municipalities!$A$2:$M$445,13, FALSE)</f>
        <v>0</v>
      </c>
      <c r="K1739" t="str">
        <f t="shared" si="109"/>
        <v>NONE</v>
      </c>
      <c r="L1739">
        <v>0</v>
      </c>
      <c r="M1739" t="str">
        <f t="shared" si="110"/>
        <v>10423 Councillor</v>
      </c>
      <c r="N1739" s="6" t="str">
        <f t="shared" si="111"/>
        <v/>
      </c>
      <c r="O1739" s="15" t="str">
        <f>IF(I1739&lt;&gt;FALSE,VLOOKUP(H1739,internet_municipalities!$B$2:$W$226,22,FALSE),"NO INTERNET")</f>
        <v>NO INTERNET</v>
      </c>
      <c r="P1739" s="16" t="str">
        <f t="shared" si="112"/>
        <v>NO INTERNET</v>
      </c>
    </row>
    <row r="1740" spans="1:16" x14ac:dyDescent="0.2">
      <c r="A1740">
        <v>10423</v>
      </c>
      <c r="B1740" t="b">
        <v>1</v>
      </c>
      <c r="C1740" t="s">
        <v>1463</v>
      </c>
      <c r="D1740" t="s">
        <v>1624</v>
      </c>
      <c r="E1740">
        <v>375</v>
      </c>
      <c r="F1740">
        <v>156</v>
      </c>
      <c r="G1740" t="b">
        <v>0</v>
      </c>
      <c r="H1740" t="str">
        <f>VLOOKUP(A1740,all_municipalities!$A$2:$M$445,2,FALSE)</f>
        <v>Assiginack, Township of</v>
      </c>
      <c r="I1740" t="b">
        <f>VLOOKUP(A1740,all_municipalities!$A$2:$M$445,9,FALSE)</f>
        <v>0</v>
      </c>
      <c r="J1740" t="b">
        <f>VLOOKUP(A1740,all_municipalities!$A$2:$M$445,13, FALSE)</f>
        <v>0</v>
      </c>
      <c r="K1740" t="str">
        <f t="shared" si="109"/>
        <v>NONE</v>
      </c>
      <c r="L1740">
        <v>0</v>
      </c>
      <c r="M1740" t="str">
        <f t="shared" si="110"/>
        <v>10423 Councillor</v>
      </c>
      <c r="N1740" s="6" t="str">
        <f t="shared" si="111"/>
        <v/>
      </c>
      <c r="O1740" s="15" t="str">
        <f>IF(I1740&lt;&gt;FALSE,VLOOKUP(H1740,internet_municipalities!$B$2:$W$226,22,FALSE),"NO INTERNET")</f>
        <v>NO INTERNET</v>
      </c>
      <c r="P1740" s="16" t="str">
        <f t="shared" si="112"/>
        <v>NO INTERNET</v>
      </c>
    </row>
    <row r="1741" spans="1:16" x14ac:dyDescent="0.2">
      <c r="A1741">
        <v>10423</v>
      </c>
      <c r="B1741" t="b">
        <v>1</v>
      </c>
      <c r="C1741" t="s">
        <v>1463</v>
      </c>
      <c r="D1741" t="s">
        <v>1625</v>
      </c>
      <c r="E1741">
        <v>336</v>
      </c>
      <c r="F1741">
        <v>117</v>
      </c>
      <c r="G1741" t="b">
        <v>0</v>
      </c>
      <c r="H1741" t="str">
        <f>VLOOKUP(A1741,all_municipalities!$A$2:$M$445,2,FALSE)</f>
        <v>Assiginack, Township of</v>
      </c>
      <c r="I1741" t="b">
        <f>VLOOKUP(A1741,all_municipalities!$A$2:$M$445,9,FALSE)</f>
        <v>0</v>
      </c>
      <c r="J1741" t="b">
        <f>VLOOKUP(A1741,all_municipalities!$A$2:$M$445,13, FALSE)</f>
        <v>0</v>
      </c>
      <c r="K1741" t="str">
        <f t="shared" si="109"/>
        <v>NONE</v>
      </c>
      <c r="L1741">
        <v>0</v>
      </c>
      <c r="M1741" t="str">
        <f t="shared" si="110"/>
        <v>10423 Councillor</v>
      </c>
      <c r="N1741" s="6" t="str">
        <f t="shared" si="111"/>
        <v/>
      </c>
      <c r="O1741" s="15" t="str">
        <f>IF(I1741&lt;&gt;FALSE,VLOOKUP(H1741,internet_municipalities!$B$2:$W$226,22,FALSE),"NO INTERNET")</f>
        <v>NO INTERNET</v>
      </c>
      <c r="P1741" s="16" t="str">
        <f t="shared" si="112"/>
        <v>NO INTERNET</v>
      </c>
    </row>
    <row r="1742" spans="1:16" x14ac:dyDescent="0.2">
      <c r="A1742">
        <v>10423</v>
      </c>
      <c r="B1742" t="b">
        <v>0</v>
      </c>
      <c r="C1742" t="s">
        <v>1463</v>
      </c>
      <c r="D1742" t="s">
        <v>1626</v>
      </c>
      <c r="E1742">
        <v>219</v>
      </c>
      <c r="F1742" t="s">
        <v>1460</v>
      </c>
      <c r="G1742" t="b">
        <v>0</v>
      </c>
      <c r="H1742" t="str">
        <f>VLOOKUP(A1742,all_municipalities!$A$2:$M$445,2,FALSE)</f>
        <v>Assiginack, Township of</v>
      </c>
      <c r="I1742" t="b">
        <f>VLOOKUP(A1742,all_municipalities!$A$2:$M$445,9,FALSE)</f>
        <v>0</v>
      </c>
      <c r="J1742" t="b">
        <f>VLOOKUP(A1742,all_municipalities!$A$2:$M$445,13, FALSE)</f>
        <v>0</v>
      </c>
      <c r="K1742" t="str">
        <f t="shared" si="109"/>
        <v>NONE</v>
      </c>
      <c r="L1742">
        <v>0</v>
      </c>
      <c r="M1742" t="str">
        <f t="shared" si="110"/>
        <v>10423 Councillor</v>
      </c>
      <c r="N1742" s="6" t="str">
        <f t="shared" si="111"/>
        <v/>
      </c>
      <c r="O1742" s="15" t="str">
        <f>IF(I1742&lt;&gt;FALSE,VLOOKUP(H1742,internet_municipalities!$B$2:$W$226,22,FALSE),"NO INTERNET")</f>
        <v>NO INTERNET</v>
      </c>
      <c r="P1742" s="16" t="str">
        <f t="shared" si="112"/>
        <v>NO INTERNET</v>
      </c>
    </row>
    <row r="1743" spans="1:16" x14ac:dyDescent="0.2">
      <c r="A1743">
        <v>10423</v>
      </c>
      <c r="B1743" t="b">
        <v>0</v>
      </c>
      <c r="C1743" t="s">
        <v>1463</v>
      </c>
      <c r="D1743" t="s">
        <v>1627</v>
      </c>
      <c r="E1743">
        <v>100</v>
      </c>
      <c r="F1743" t="s">
        <v>1460</v>
      </c>
      <c r="G1743" t="b">
        <v>0</v>
      </c>
      <c r="H1743" t="str">
        <f>VLOOKUP(A1743,all_municipalities!$A$2:$M$445,2,FALSE)</f>
        <v>Assiginack, Township of</v>
      </c>
      <c r="I1743" t="b">
        <f>VLOOKUP(A1743,all_municipalities!$A$2:$M$445,9,FALSE)</f>
        <v>0</v>
      </c>
      <c r="J1743" t="b">
        <f>VLOOKUP(A1743,all_municipalities!$A$2:$M$445,13, FALSE)</f>
        <v>0</v>
      </c>
      <c r="K1743" t="str">
        <f t="shared" si="109"/>
        <v>NONE</v>
      </c>
      <c r="L1743">
        <v>0</v>
      </c>
      <c r="M1743" t="str">
        <f t="shared" si="110"/>
        <v>10423 Councillor</v>
      </c>
      <c r="N1743" s="6" t="str">
        <f t="shared" si="111"/>
        <v/>
      </c>
      <c r="O1743" s="15" t="str">
        <f>IF(I1743&lt;&gt;FALSE,VLOOKUP(H1743,internet_municipalities!$B$2:$W$226,22,FALSE),"NO INTERNET")</f>
        <v>NO INTERNET</v>
      </c>
      <c r="P1743" s="16" t="str">
        <f t="shared" si="112"/>
        <v>NO INTERNET</v>
      </c>
    </row>
    <row r="1744" spans="1:16" x14ac:dyDescent="0.2">
      <c r="A1744">
        <v>10423</v>
      </c>
      <c r="B1744" t="b">
        <v>0</v>
      </c>
      <c r="C1744" t="s">
        <v>1463</v>
      </c>
      <c r="D1744" t="s">
        <v>1628</v>
      </c>
      <c r="E1744">
        <v>63</v>
      </c>
      <c r="F1744" t="s">
        <v>1460</v>
      </c>
      <c r="G1744" t="b">
        <v>0</v>
      </c>
      <c r="H1744" t="str">
        <f>VLOOKUP(A1744,all_municipalities!$A$2:$M$445,2,FALSE)</f>
        <v>Assiginack, Township of</v>
      </c>
      <c r="I1744" t="b">
        <f>VLOOKUP(A1744,all_municipalities!$A$2:$M$445,9,FALSE)</f>
        <v>0</v>
      </c>
      <c r="J1744" t="b">
        <f>VLOOKUP(A1744,all_municipalities!$A$2:$M$445,13, FALSE)</f>
        <v>0</v>
      </c>
      <c r="K1744" t="str">
        <f t="shared" si="109"/>
        <v>NONE</v>
      </c>
      <c r="L1744">
        <v>0</v>
      </c>
      <c r="M1744" t="str">
        <f t="shared" si="110"/>
        <v>10423 Councillor</v>
      </c>
      <c r="N1744" s="6" t="str">
        <f t="shared" si="111"/>
        <v/>
      </c>
      <c r="O1744" s="15" t="str">
        <f>IF(I1744&lt;&gt;FALSE,VLOOKUP(H1744,internet_municipalities!$B$2:$W$226,22,FALSE),"NO INTERNET")</f>
        <v>NO INTERNET</v>
      </c>
      <c r="P1744" s="16" t="str">
        <f t="shared" si="112"/>
        <v>NO INTERNET</v>
      </c>
    </row>
    <row r="1745" spans="1:16" x14ac:dyDescent="0.2">
      <c r="A1745">
        <v>10423</v>
      </c>
      <c r="B1745" t="b">
        <v>0</v>
      </c>
      <c r="C1745" t="s">
        <v>1463</v>
      </c>
      <c r="D1745" t="s">
        <v>1629</v>
      </c>
      <c r="E1745">
        <v>159</v>
      </c>
      <c r="F1745" t="s">
        <v>1460</v>
      </c>
      <c r="G1745" t="b">
        <v>0</v>
      </c>
      <c r="H1745" t="str">
        <f>VLOOKUP(A1745,all_municipalities!$A$2:$M$445,2,FALSE)</f>
        <v>Assiginack, Township of</v>
      </c>
      <c r="I1745" t="b">
        <f>VLOOKUP(A1745,all_municipalities!$A$2:$M$445,9,FALSE)</f>
        <v>0</v>
      </c>
      <c r="J1745" t="b">
        <f>VLOOKUP(A1745,all_municipalities!$A$2:$M$445,13, FALSE)</f>
        <v>0</v>
      </c>
      <c r="K1745" t="str">
        <f t="shared" si="109"/>
        <v>NONE</v>
      </c>
      <c r="L1745">
        <v>0</v>
      </c>
      <c r="M1745" t="str">
        <f t="shared" si="110"/>
        <v>10423 Councillor</v>
      </c>
      <c r="N1745" s="6" t="str">
        <f t="shared" si="111"/>
        <v/>
      </c>
      <c r="O1745" s="15" t="str">
        <f>IF(I1745&lt;&gt;FALSE,VLOOKUP(H1745,internet_municipalities!$B$2:$W$226,22,FALSE),"NO INTERNET")</f>
        <v>NO INTERNET</v>
      </c>
      <c r="P1745" s="16" t="str">
        <f t="shared" si="112"/>
        <v>NO INTERNET</v>
      </c>
    </row>
    <row r="1746" spans="1:16" x14ac:dyDescent="0.2">
      <c r="A1746">
        <v>10423</v>
      </c>
      <c r="B1746" t="b">
        <v>0</v>
      </c>
      <c r="C1746" t="s">
        <v>1463</v>
      </c>
      <c r="D1746" t="s">
        <v>1630</v>
      </c>
      <c r="E1746">
        <v>156</v>
      </c>
      <c r="F1746" t="s">
        <v>1460</v>
      </c>
      <c r="G1746" t="b">
        <v>0</v>
      </c>
      <c r="H1746" t="str">
        <f>VLOOKUP(A1746,all_municipalities!$A$2:$M$445,2,FALSE)</f>
        <v>Assiginack, Township of</v>
      </c>
      <c r="I1746" t="b">
        <f>VLOOKUP(A1746,all_municipalities!$A$2:$M$445,9,FALSE)</f>
        <v>0</v>
      </c>
      <c r="J1746" t="b">
        <f>VLOOKUP(A1746,all_municipalities!$A$2:$M$445,13, FALSE)</f>
        <v>0</v>
      </c>
      <c r="K1746" t="str">
        <f t="shared" si="109"/>
        <v>NONE</v>
      </c>
      <c r="L1746">
        <v>0</v>
      </c>
      <c r="M1746" t="str">
        <f t="shared" si="110"/>
        <v>10423 Councillor</v>
      </c>
      <c r="N1746" s="6" t="str">
        <f t="shared" si="111"/>
        <v/>
      </c>
      <c r="O1746" s="15" t="str">
        <f>IF(I1746&lt;&gt;FALSE,VLOOKUP(H1746,internet_municipalities!$B$2:$W$226,22,FALSE),"NO INTERNET")</f>
        <v>NO INTERNET</v>
      </c>
      <c r="P1746" s="16" t="str">
        <f t="shared" si="112"/>
        <v>NO INTERNET</v>
      </c>
    </row>
    <row r="1747" spans="1:16" x14ac:dyDescent="0.2">
      <c r="A1747">
        <v>10423</v>
      </c>
      <c r="B1747" t="b">
        <v>0</v>
      </c>
      <c r="C1747" t="s">
        <v>1463</v>
      </c>
      <c r="D1747" t="s">
        <v>1631</v>
      </c>
      <c r="E1747">
        <v>171</v>
      </c>
      <c r="F1747" t="s">
        <v>1460</v>
      </c>
      <c r="G1747" t="b">
        <v>0</v>
      </c>
      <c r="H1747" t="str">
        <f>VLOOKUP(A1747,all_municipalities!$A$2:$M$445,2,FALSE)</f>
        <v>Assiginack, Township of</v>
      </c>
      <c r="I1747" t="b">
        <f>VLOOKUP(A1747,all_municipalities!$A$2:$M$445,9,FALSE)</f>
        <v>0</v>
      </c>
      <c r="J1747" t="b">
        <f>VLOOKUP(A1747,all_municipalities!$A$2:$M$445,13, FALSE)</f>
        <v>0</v>
      </c>
      <c r="K1747" t="str">
        <f t="shared" si="109"/>
        <v>NONE</v>
      </c>
      <c r="L1747">
        <v>0</v>
      </c>
      <c r="M1747" t="str">
        <f t="shared" si="110"/>
        <v>10423 Councillor</v>
      </c>
      <c r="N1747" s="6" t="str">
        <f t="shared" si="111"/>
        <v/>
      </c>
      <c r="O1747" s="15" t="str">
        <f>IF(I1747&lt;&gt;FALSE,VLOOKUP(H1747,internet_municipalities!$B$2:$W$226,22,FALSE),"NO INTERNET")</f>
        <v>NO INTERNET</v>
      </c>
      <c r="P1747" s="16" t="str">
        <f t="shared" si="112"/>
        <v>NO INTERNET</v>
      </c>
    </row>
    <row r="1748" spans="1:16" x14ac:dyDescent="0.2">
      <c r="A1748">
        <v>19414</v>
      </c>
      <c r="B1748" t="b">
        <v>1</v>
      </c>
      <c r="C1748" t="s">
        <v>1463</v>
      </c>
      <c r="D1748" t="s">
        <v>1632</v>
      </c>
      <c r="E1748">
        <v>326</v>
      </c>
      <c r="F1748">
        <v>52</v>
      </c>
      <c r="G1748" t="b">
        <v>0</v>
      </c>
      <c r="H1748" t="str">
        <f>VLOOKUP(A1748,all_municipalities!$A$2:$M$445,2,FALSE)</f>
        <v>Athens, Township of</v>
      </c>
      <c r="I1748" t="b">
        <f>VLOOKUP(A1748,all_municipalities!$A$2:$M$445,9,FALSE)</f>
        <v>0</v>
      </c>
      <c r="J1748" t="b">
        <f>VLOOKUP(A1748,all_municipalities!$A$2:$M$445,13, FALSE)</f>
        <v>0</v>
      </c>
      <c r="K1748" t="str">
        <f t="shared" si="109"/>
        <v>NONE</v>
      </c>
      <c r="L1748">
        <v>0</v>
      </c>
      <c r="M1748" t="str">
        <f t="shared" si="110"/>
        <v>19414 Councillor</v>
      </c>
      <c r="N1748" s="6" t="str">
        <f t="shared" si="111"/>
        <v/>
      </c>
      <c r="O1748" s="15" t="str">
        <f>IF(I1748&lt;&gt;FALSE,VLOOKUP(H1748,internet_municipalities!$B$2:$W$226,22,FALSE),"NO INTERNET")</f>
        <v>NO INTERNET</v>
      </c>
      <c r="P1748" s="16" t="str">
        <f t="shared" si="112"/>
        <v>NO INTERNET</v>
      </c>
    </row>
    <row r="1749" spans="1:16" x14ac:dyDescent="0.2">
      <c r="A1749">
        <v>19414</v>
      </c>
      <c r="B1749" t="b">
        <v>1</v>
      </c>
      <c r="C1749" t="s">
        <v>1463</v>
      </c>
      <c r="D1749" t="s">
        <v>1633</v>
      </c>
      <c r="E1749">
        <v>534</v>
      </c>
      <c r="F1749">
        <v>260</v>
      </c>
      <c r="G1749" t="b">
        <v>0</v>
      </c>
      <c r="H1749" t="str">
        <f>VLOOKUP(A1749,all_municipalities!$A$2:$M$445,2,FALSE)</f>
        <v>Athens, Township of</v>
      </c>
      <c r="I1749" t="b">
        <f>VLOOKUP(A1749,all_municipalities!$A$2:$M$445,9,FALSE)</f>
        <v>0</v>
      </c>
      <c r="J1749" t="b">
        <f>VLOOKUP(A1749,all_municipalities!$A$2:$M$445,13, FALSE)</f>
        <v>0</v>
      </c>
      <c r="K1749" t="str">
        <f t="shared" si="109"/>
        <v>NONE</v>
      </c>
      <c r="L1749">
        <v>0</v>
      </c>
      <c r="M1749" t="str">
        <f t="shared" si="110"/>
        <v>19414 Councillor</v>
      </c>
      <c r="N1749" s="6" t="str">
        <f t="shared" si="111"/>
        <v/>
      </c>
      <c r="O1749" s="15" t="str">
        <f>IF(I1749&lt;&gt;FALSE,VLOOKUP(H1749,internet_municipalities!$B$2:$W$226,22,FALSE),"NO INTERNET")</f>
        <v>NO INTERNET</v>
      </c>
      <c r="P1749" s="16" t="str">
        <f t="shared" si="112"/>
        <v>NO INTERNET</v>
      </c>
    </row>
    <row r="1750" spans="1:16" x14ac:dyDescent="0.2">
      <c r="A1750">
        <v>19414</v>
      </c>
      <c r="B1750" t="b">
        <v>1</v>
      </c>
      <c r="C1750" t="s">
        <v>1463</v>
      </c>
      <c r="D1750" t="s">
        <v>1634</v>
      </c>
      <c r="E1750">
        <v>460</v>
      </c>
      <c r="F1750">
        <v>186</v>
      </c>
      <c r="G1750" t="b">
        <v>0</v>
      </c>
      <c r="H1750" t="str">
        <f>VLOOKUP(A1750,all_municipalities!$A$2:$M$445,2,FALSE)</f>
        <v>Athens, Township of</v>
      </c>
      <c r="I1750" t="b">
        <f>VLOOKUP(A1750,all_municipalities!$A$2:$M$445,9,FALSE)</f>
        <v>0</v>
      </c>
      <c r="J1750" t="b">
        <f>VLOOKUP(A1750,all_municipalities!$A$2:$M$445,13, FALSE)</f>
        <v>0</v>
      </c>
      <c r="K1750" t="str">
        <f t="shared" si="109"/>
        <v>NONE</v>
      </c>
      <c r="L1750">
        <v>0</v>
      </c>
      <c r="M1750" t="str">
        <f t="shared" si="110"/>
        <v>19414 Councillor</v>
      </c>
      <c r="N1750" s="6" t="str">
        <f t="shared" si="111"/>
        <v/>
      </c>
      <c r="O1750" s="15" t="str">
        <f>IF(I1750&lt;&gt;FALSE,VLOOKUP(H1750,internet_municipalities!$B$2:$W$226,22,FALSE),"NO INTERNET")</f>
        <v>NO INTERNET</v>
      </c>
      <c r="P1750" s="16" t="str">
        <f t="shared" si="112"/>
        <v>NO INTERNET</v>
      </c>
    </row>
    <row r="1751" spans="1:16" x14ac:dyDescent="0.2">
      <c r="A1751">
        <v>19414</v>
      </c>
      <c r="B1751" t="b">
        <v>1</v>
      </c>
      <c r="C1751" t="s">
        <v>1463</v>
      </c>
      <c r="D1751" t="s">
        <v>1635</v>
      </c>
      <c r="E1751">
        <v>489</v>
      </c>
      <c r="F1751">
        <v>215</v>
      </c>
      <c r="G1751" t="b">
        <v>0</v>
      </c>
      <c r="H1751" t="str">
        <f>VLOOKUP(A1751,all_municipalities!$A$2:$M$445,2,FALSE)</f>
        <v>Athens, Township of</v>
      </c>
      <c r="I1751" t="b">
        <f>VLOOKUP(A1751,all_municipalities!$A$2:$M$445,9,FALSE)</f>
        <v>0</v>
      </c>
      <c r="J1751" t="b">
        <f>VLOOKUP(A1751,all_municipalities!$A$2:$M$445,13, FALSE)</f>
        <v>0</v>
      </c>
      <c r="K1751" t="str">
        <f t="shared" si="109"/>
        <v>NONE</v>
      </c>
      <c r="L1751">
        <v>0</v>
      </c>
      <c r="M1751" t="str">
        <f t="shared" si="110"/>
        <v>19414 Councillor</v>
      </c>
      <c r="N1751" s="6" t="str">
        <f t="shared" si="111"/>
        <v/>
      </c>
      <c r="O1751" s="15" t="str">
        <f>IF(I1751&lt;&gt;FALSE,VLOOKUP(H1751,internet_municipalities!$B$2:$W$226,22,FALSE),"NO INTERNET")</f>
        <v>NO INTERNET</v>
      </c>
      <c r="P1751" s="16" t="str">
        <f t="shared" si="112"/>
        <v>NO INTERNET</v>
      </c>
    </row>
    <row r="1752" spans="1:16" x14ac:dyDescent="0.2">
      <c r="A1752">
        <v>19414</v>
      </c>
      <c r="B1752" t="b">
        <v>1</v>
      </c>
      <c r="C1752" t="s">
        <v>1463</v>
      </c>
      <c r="D1752" t="s">
        <v>1636</v>
      </c>
      <c r="E1752">
        <v>520</v>
      </c>
      <c r="F1752">
        <v>246</v>
      </c>
      <c r="G1752" t="b">
        <v>0</v>
      </c>
      <c r="H1752" t="str">
        <f>VLOOKUP(A1752,all_municipalities!$A$2:$M$445,2,FALSE)</f>
        <v>Athens, Township of</v>
      </c>
      <c r="I1752" t="b">
        <f>VLOOKUP(A1752,all_municipalities!$A$2:$M$445,9,FALSE)</f>
        <v>0</v>
      </c>
      <c r="J1752" t="b">
        <f>VLOOKUP(A1752,all_municipalities!$A$2:$M$445,13, FALSE)</f>
        <v>0</v>
      </c>
      <c r="K1752" t="str">
        <f t="shared" si="109"/>
        <v>NONE</v>
      </c>
      <c r="L1752">
        <v>0</v>
      </c>
      <c r="M1752" t="str">
        <f t="shared" si="110"/>
        <v>19414 Councillor</v>
      </c>
      <c r="N1752" s="6" t="str">
        <f t="shared" si="111"/>
        <v/>
      </c>
      <c r="O1752" s="15" t="str">
        <f>IF(I1752&lt;&gt;FALSE,VLOOKUP(H1752,internet_municipalities!$B$2:$W$226,22,FALSE),"NO INTERNET")</f>
        <v>NO INTERNET</v>
      </c>
      <c r="P1752" s="16" t="str">
        <f t="shared" si="112"/>
        <v>NO INTERNET</v>
      </c>
    </row>
    <row r="1753" spans="1:16" x14ac:dyDescent="0.2">
      <c r="A1753">
        <v>19414</v>
      </c>
      <c r="B1753" t="b">
        <v>1</v>
      </c>
      <c r="C1753" t="s">
        <v>1463</v>
      </c>
      <c r="D1753" t="s">
        <v>1637</v>
      </c>
      <c r="E1753">
        <v>456</v>
      </c>
      <c r="F1753">
        <v>182</v>
      </c>
      <c r="G1753" t="b">
        <v>0</v>
      </c>
      <c r="H1753" t="str">
        <f>VLOOKUP(A1753,all_municipalities!$A$2:$M$445,2,FALSE)</f>
        <v>Athens, Township of</v>
      </c>
      <c r="I1753" t="b">
        <f>VLOOKUP(A1753,all_municipalities!$A$2:$M$445,9,FALSE)</f>
        <v>0</v>
      </c>
      <c r="J1753" t="b">
        <f>VLOOKUP(A1753,all_municipalities!$A$2:$M$445,13, FALSE)</f>
        <v>0</v>
      </c>
      <c r="K1753" t="str">
        <f t="shared" si="109"/>
        <v>NONE</v>
      </c>
      <c r="L1753">
        <v>0</v>
      </c>
      <c r="M1753" t="str">
        <f t="shared" si="110"/>
        <v>19414 Councillor</v>
      </c>
      <c r="N1753" s="6" t="str">
        <f t="shared" si="111"/>
        <v/>
      </c>
      <c r="O1753" s="15" t="str">
        <f>IF(I1753&lt;&gt;FALSE,VLOOKUP(H1753,internet_municipalities!$B$2:$W$226,22,FALSE),"NO INTERNET")</f>
        <v>NO INTERNET</v>
      </c>
      <c r="P1753" s="16" t="str">
        <f t="shared" si="112"/>
        <v>NO INTERNET</v>
      </c>
    </row>
    <row r="1754" spans="1:16" x14ac:dyDescent="0.2">
      <c r="A1754">
        <v>19414</v>
      </c>
      <c r="B1754" t="b">
        <v>0</v>
      </c>
      <c r="C1754" t="s">
        <v>1463</v>
      </c>
      <c r="D1754" t="s">
        <v>1638</v>
      </c>
      <c r="E1754">
        <v>274</v>
      </c>
      <c r="F1754" t="s">
        <v>1460</v>
      </c>
      <c r="G1754" t="b">
        <v>0</v>
      </c>
      <c r="H1754" t="str">
        <f>VLOOKUP(A1754,all_municipalities!$A$2:$M$445,2,FALSE)</f>
        <v>Athens, Township of</v>
      </c>
      <c r="I1754" t="b">
        <f>VLOOKUP(A1754,all_municipalities!$A$2:$M$445,9,FALSE)</f>
        <v>0</v>
      </c>
      <c r="J1754" t="b">
        <f>VLOOKUP(A1754,all_municipalities!$A$2:$M$445,13, FALSE)</f>
        <v>0</v>
      </c>
      <c r="K1754" t="str">
        <f t="shared" si="109"/>
        <v>NONE</v>
      </c>
      <c r="L1754">
        <v>0</v>
      </c>
      <c r="M1754" t="str">
        <f t="shared" si="110"/>
        <v>19414 Councillor</v>
      </c>
      <c r="N1754" s="6" t="str">
        <f t="shared" si="111"/>
        <v/>
      </c>
      <c r="O1754" s="15" t="str">
        <f>IF(I1754&lt;&gt;FALSE,VLOOKUP(H1754,internet_municipalities!$B$2:$W$226,22,FALSE),"NO INTERNET")</f>
        <v>NO INTERNET</v>
      </c>
      <c r="P1754" s="16" t="str">
        <f t="shared" si="112"/>
        <v>NO INTERNET</v>
      </c>
    </row>
    <row r="1755" spans="1:16" x14ac:dyDescent="0.2">
      <c r="A1755">
        <v>10645</v>
      </c>
      <c r="B1755" t="b">
        <v>1</v>
      </c>
      <c r="C1755" t="s">
        <v>1463</v>
      </c>
      <c r="D1755" t="s">
        <v>1648</v>
      </c>
      <c r="E1755">
        <v>1327</v>
      </c>
      <c r="F1755">
        <v>132</v>
      </c>
      <c r="G1755" t="b">
        <v>0</v>
      </c>
      <c r="H1755" t="str">
        <f>VLOOKUP(A1755,all_municipalities!$A$2:$M$445,2,FALSE)</f>
        <v>Augusta, Township of</v>
      </c>
      <c r="I1755" t="b">
        <f>VLOOKUP(A1755,all_municipalities!$A$2:$M$445,9,FALSE)</f>
        <v>1</v>
      </c>
      <c r="J1755" t="b">
        <f>VLOOKUP(A1755,all_municipalities!$A$2:$M$445,13, FALSE)</f>
        <v>0</v>
      </c>
      <c r="K1755" t="str">
        <f t="shared" si="109"/>
        <v>NONE</v>
      </c>
      <c r="L1755">
        <v>0</v>
      </c>
      <c r="M1755" t="str">
        <f t="shared" si="110"/>
        <v>10645 Councillor</v>
      </c>
      <c r="N1755" s="6" t="str">
        <f t="shared" si="111"/>
        <v>10645 Councillor</v>
      </c>
      <c r="O1755" s="15">
        <f>IF(I1755&lt;&gt;FALSE,VLOOKUP(H1755,internet_municipalities!$B$2:$W$226,22,FALSE),"NO INTERNET")</f>
        <v>3867</v>
      </c>
      <c r="P1755" s="16">
        <f t="shared" si="112"/>
        <v>3.4134988363072147E-2</v>
      </c>
    </row>
    <row r="1756" spans="1:16" x14ac:dyDescent="0.2">
      <c r="A1756">
        <v>10645</v>
      </c>
      <c r="B1756" t="b">
        <v>1</v>
      </c>
      <c r="C1756" t="s">
        <v>1463</v>
      </c>
      <c r="D1756" t="s">
        <v>1649</v>
      </c>
      <c r="E1756">
        <v>1604</v>
      </c>
      <c r="F1756">
        <v>409</v>
      </c>
      <c r="G1756" t="b">
        <v>0</v>
      </c>
      <c r="H1756" t="str">
        <f>VLOOKUP(A1756,all_municipalities!$A$2:$M$445,2,FALSE)</f>
        <v>Augusta, Township of</v>
      </c>
      <c r="I1756" t="b">
        <f>VLOOKUP(A1756,all_municipalities!$A$2:$M$445,9,FALSE)</f>
        <v>1</v>
      </c>
      <c r="J1756" t="b">
        <f>VLOOKUP(A1756,all_municipalities!$A$2:$M$445,13, FALSE)</f>
        <v>0</v>
      </c>
      <c r="K1756" t="str">
        <f t="shared" si="109"/>
        <v>NONE</v>
      </c>
      <c r="L1756">
        <v>0</v>
      </c>
      <c r="M1756" t="str">
        <f t="shared" si="110"/>
        <v>10645 Councillor</v>
      </c>
      <c r="N1756" s="6" t="str">
        <f t="shared" si="111"/>
        <v>10645 Councillor</v>
      </c>
      <c r="O1756" s="15">
        <f>IF(I1756&lt;&gt;FALSE,VLOOKUP(H1756,internet_municipalities!$B$2:$W$226,22,FALSE),"NO INTERNET")</f>
        <v>3867</v>
      </c>
      <c r="P1756" s="16">
        <f t="shared" si="112"/>
        <v>0.10576674424618568</v>
      </c>
    </row>
    <row r="1757" spans="1:16" x14ac:dyDescent="0.2">
      <c r="A1757">
        <v>10645</v>
      </c>
      <c r="B1757" t="b">
        <v>1</v>
      </c>
      <c r="C1757" t="s">
        <v>1463</v>
      </c>
      <c r="D1757" t="s">
        <v>1650</v>
      </c>
      <c r="E1757">
        <v>1605</v>
      </c>
      <c r="F1757">
        <v>410</v>
      </c>
      <c r="G1757" t="b">
        <v>0</v>
      </c>
      <c r="H1757" t="str">
        <f>VLOOKUP(A1757,all_municipalities!$A$2:$M$445,2,FALSE)</f>
        <v>Augusta, Township of</v>
      </c>
      <c r="I1757" t="b">
        <f>VLOOKUP(A1757,all_municipalities!$A$2:$M$445,9,FALSE)</f>
        <v>1</v>
      </c>
      <c r="J1757" t="b">
        <f>VLOOKUP(A1757,all_municipalities!$A$2:$M$445,13, FALSE)</f>
        <v>0</v>
      </c>
      <c r="K1757" t="str">
        <f t="shared" si="109"/>
        <v>NONE</v>
      </c>
      <c r="L1757">
        <v>0</v>
      </c>
      <c r="M1757" t="str">
        <f t="shared" si="110"/>
        <v>10645 Councillor</v>
      </c>
      <c r="N1757" s="6" t="str">
        <f t="shared" si="111"/>
        <v>10645 Councillor</v>
      </c>
      <c r="O1757" s="15">
        <f>IF(I1757&lt;&gt;FALSE,VLOOKUP(H1757,internet_municipalities!$B$2:$W$226,22,FALSE),"NO INTERNET")</f>
        <v>3867</v>
      </c>
      <c r="P1757" s="16">
        <f t="shared" si="112"/>
        <v>0.10602534264287561</v>
      </c>
    </row>
    <row r="1758" spans="1:16" x14ac:dyDescent="0.2">
      <c r="A1758">
        <v>10645</v>
      </c>
      <c r="B1758" t="b">
        <v>1</v>
      </c>
      <c r="C1758" t="s">
        <v>1479</v>
      </c>
      <c r="D1758" t="s">
        <v>1651</v>
      </c>
      <c r="E1758">
        <v>1140</v>
      </c>
      <c r="F1758">
        <v>64</v>
      </c>
      <c r="G1758" t="b">
        <v>0</v>
      </c>
      <c r="H1758" t="str">
        <f>VLOOKUP(A1758,all_municipalities!$A$2:$M$445,2,FALSE)</f>
        <v>Augusta, Township of</v>
      </c>
      <c r="I1758" t="b">
        <f>VLOOKUP(A1758,all_municipalities!$A$2:$M$445,9,FALSE)</f>
        <v>1</v>
      </c>
      <c r="J1758" t="b">
        <f>VLOOKUP(A1758,all_municipalities!$A$2:$M$445,13, FALSE)</f>
        <v>0</v>
      </c>
      <c r="K1758" t="str">
        <f t="shared" si="109"/>
        <v>NONE</v>
      </c>
      <c r="L1758">
        <v>0</v>
      </c>
      <c r="M1758" t="str">
        <f t="shared" si="110"/>
        <v>10645 Deputy Mayor</v>
      </c>
      <c r="N1758" s="6" t="str">
        <f t="shared" si="111"/>
        <v>10645 Deputy Mayor</v>
      </c>
      <c r="O1758" s="15">
        <f>IF(I1758&lt;&gt;FALSE,VLOOKUP(H1758,internet_municipalities!$B$2:$W$226,22,FALSE),"NO INTERNET")</f>
        <v>3867</v>
      </c>
      <c r="P1758" s="16">
        <f t="shared" si="112"/>
        <v>1.6550297388156193E-2</v>
      </c>
    </row>
    <row r="1759" spans="1:16" x14ac:dyDescent="0.2">
      <c r="A1759">
        <v>10645</v>
      </c>
      <c r="B1759" t="b">
        <v>0</v>
      </c>
      <c r="C1759" t="s">
        <v>1479</v>
      </c>
      <c r="D1759" t="s">
        <v>1652</v>
      </c>
      <c r="E1759">
        <v>1076</v>
      </c>
      <c r="F1759" t="s">
        <v>1460</v>
      </c>
      <c r="G1759" t="b">
        <v>0</v>
      </c>
      <c r="H1759" t="str">
        <f>VLOOKUP(A1759,all_municipalities!$A$2:$M$445,2,FALSE)</f>
        <v>Augusta, Township of</v>
      </c>
      <c r="I1759" t="b">
        <f>VLOOKUP(A1759,all_municipalities!$A$2:$M$445,9,FALSE)</f>
        <v>1</v>
      </c>
      <c r="J1759" t="b">
        <f>VLOOKUP(A1759,all_municipalities!$A$2:$M$445,13, FALSE)</f>
        <v>0</v>
      </c>
      <c r="K1759" t="str">
        <f t="shared" si="109"/>
        <v>NONE</v>
      </c>
      <c r="L1759">
        <v>0</v>
      </c>
      <c r="M1759" t="str">
        <f t="shared" si="110"/>
        <v>10645 Deputy Mayor</v>
      </c>
      <c r="N1759" s="6" t="str">
        <f t="shared" si="111"/>
        <v>10645 Deputy Mayor</v>
      </c>
      <c r="O1759" s="15">
        <f>IF(I1759&lt;&gt;FALSE,VLOOKUP(H1759,internet_municipalities!$B$2:$W$226,22,FALSE),"NO INTERNET")</f>
        <v>3867</v>
      </c>
      <c r="P1759" s="16" t="str">
        <f t="shared" si="112"/>
        <v>Lost</v>
      </c>
    </row>
    <row r="1760" spans="1:16" x14ac:dyDescent="0.2">
      <c r="A1760">
        <v>10645</v>
      </c>
      <c r="B1760" t="b">
        <v>0</v>
      </c>
      <c r="C1760" t="s">
        <v>1463</v>
      </c>
      <c r="D1760" t="s">
        <v>1653</v>
      </c>
      <c r="E1760">
        <v>1195</v>
      </c>
      <c r="F1760" t="s">
        <v>1460</v>
      </c>
      <c r="G1760" t="b">
        <v>0</v>
      </c>
      <c r="H1760" t="str">
        <f>VLOOKUP(A1760,all_municipalities!$A$2:$M$445,2,FALSE)</f>
        <v>Augusta, Township of</v>
      </c>
      <c r="I1760" t="b">
        <f>VLOOKUP(A1760,all_municipalities!$A$2:$M$445,9,FALSE)</f>
        <v>1</v>
      </c>
      <c r="J1760" t="b">
        <f>VLOOKUP(A1760,all_municipalities!$A$2:$M$445,13, FALSE)</f>
        <v>0</v>
      </c>
      <c r="K1760" t="str">
        <f t="shared" si="109"/>
        <v>NONE</v>
      </c>
      <c r="L1760">
        <v>0</v>
      </c>
      <c r="M1760" t="str">
        <f t="shared" si="110"/>
        <v>10645 Councillor</v>
      </c>
      <c r="N1760" s="6" t="str">
        <f t="shared" si="111"/>
        <v>10645 Councillor</v>
      </c>
      <c r="O1760" s="15">
        <f>IF(I1760&lt;&gt;FALSE,VLOOKUP(H1760,internet_municipalities!$B$2:$W$226,22,FALSE),"NO INTERNET")</f>
        <v>3867</v>
      </c>
      <c r="P1760" s="16" t="str">
        <f t="shared" si="112"/>
        <v>Lost</v>
      </c>
    </row>
    <row r="1761" spans="1:16" x14ac:dyDescent="0.2">
      <c r="A1761">
        <v>10057</v>
      </c>
      <c r="B1761" t="b">
        <v>1</v>
      </c>
      <c r="C1761" t="s">
        <v>1654</v>
      </c>
      <c r="D1761" t="s">
        <v>1655</v>
      </c>
      <c r="E1761">
        <v>801</v>
      </c>
      <c r="F1761">
        <v>603</v>
      </c>
      <c r="G1761" t="b">
        <v>0</v>
      </c>
      <c r="H1761" t="str">
        <f>VLOOKUP(A1761,all_municipalities!$A$2:$M$445,2,FALSE)</f>
        <v>Aurora, Town of</v>
      </c>
      <c r="I1761" t="b">
        <f>VLOOKUP(A1761,all_municipalities!$A$2:$M$445,9,FALSE)</f>
        <v>1</v>
      </c>
      <c r="J1761" t="b">
        <f>VLOOKUP(A1761,all_municipalities!$A$2:$M$445,13, FALSE)</f>
        <v>0</v>
      </c>
      <c r="K1761" t="str">
        <f t="shared" si="109"/>
        <v>NONE</v>
      </c>
      <c r="L1761">
        <v>0</v>
      </c>
      <c r="M1761" t="str">
        <f t="shared" si="110"/>
        <v>10057 Local Councillor, Ward 6</v>
      </c>
      <c r="N1761" s="6" t="str">
        <f t="shared" si="111"/>
        <v>10057 Local Councillor, Ward 6</v>
      </c>
      <c r="O1761" s="15">
        <f>IF(I1761&lt;&gt;FALSE,VLOOKUP(H1761,internet_municipalities!$B$2:$W$226,22,FALSE),"NO INTERNET")</f>
        <v>31775</v>
      </c>
      <c r="P1761" s="16">
        <f t="shared" si="112"/>
        <v>1.89771833202203E-2</v>
      </c>
    </row>
    <row r="1762" spans="1:16" x14ac:dyDescent="0.2">
      <c r="A1762">
        <v>10057</v>
      </c>
      <c r="B1762" t="b">
        <v>1</v>
      </c>
      <c r="C1762" t="s">
        <v>1656</v>
      </c>
      <c r="D1762" t="s">
        <v>1657</v>
      </c>
      <c r="E1762">
        <v>602</v>
      </c>
      <c r="F1762">
        <v>88</v>
      </c>
      <c r="G1762" t="b">
        <v>0</v>
      </c>
      <c r="H1762" t="str">
        <f>VLOOKUP(A1762,all_municipalities!$A$2:$M$445,2,FALSE)</f>
        <v>Aurora, Town of</v>
      </c>
      <c r="I1762" t="b">
        <f>VLOOKUP(A1762,all_municipalities!$A$2:$M$445,9,FALSE)</f>
        <v>1</v>
      </c>
      <c r="J1762" t="b">
        <f>VLOOKUP(A1762,all_municipalities!$A$2:$M$445,13, FALSE)</f>
        <v>0</v>
      </c>
      <c r="K1762" t="str">
        <f t="shared" si="109"/>
        <v>NONE</v>
      </c>
      <c r="L1762">
        <v>0</v>
      </c>
      <c r="M1762" t="str">
        <f t="shared" si="110"/>
        <v>10057 Local Councillor, Ward 5</v>
      </c>
      <c r="N1762" s="6" t="str">
        <f t="shared" si="111"/>
        <v>10057 Local Councillor, Ward 5</v>
      </c>
      <c r="O1762" s="15">
        <f>IF(I1762&lt;&gt;FALSE,VLOOKUP(H1762,internet_municipalities!$B$2:$W$226,22,FALSE),"NO INTERNET")</f>
        <v>31775</v>
      </c>
      <c r="P1762" s="16">
        <f t="shared" si="112"/>
        <v>2.7694728560188828E-3</v>
      </c>
    </row>
    <row r="1763" spans="1:16" x14ac:dyDescent="0.2">
      <c r="A1763">
        <v>10057</v>
      </c>
      <c r="B1763" t="b">
        <v>1</v>
      </c>
      <c r="C1763" t="s">
        <v>1658</v>
      </c>
      <c r="D1763" t="s">
        <v>1659</v>
      </c>
      <c r="E1763">
        <v>744</v>
      </c>
      <c r="F1763">
        <v>470</v>
      </c>
      <c r="G1763" t="b">
        <v>0</v>
      </c>
      <c r="H1763" t="str">
        <f>VLOOKUP(A1763,all_municipalities!$A$2:$M$445,2,FALSE)</f>
        <v>Aurora, Town of</v>
      </c>
      <c r="I1763" t="b">
        <f>VLOOKUP(A1763,all_municipalities!$A$2:$M$445,9,FALSE)</f>
        <v>1</v>
      </c>
      <c r="J1763" t="b">
        <f>VLOOKUP(A1763,all_municipalities!$A$2:$M$445,13, FALSE)</f>
        <v>0</v>
      </c>
      <c r="K1763" t="str">
        <f t="shared" si="109"/>
        <v>NONE</v>
      </c>
      <c r="L1763">
        <v>0</v>
      </c>
      <c r="M1763" t="str">
        <f t="shared" si="110"/>
        <v>10057 Local Councillor, Ward 4</v>
      </c>
      <c r="N1763" s="6" t="str">
        <f t="shared" si="111"/>
        <v>10057 Local Councillor, Ward 4</v>
      </c>
      <c r="O1763" s="15">
        <f>IF(I1763&lt;&gt;FALSE,VLOOKUP(H1763,internet_municipalities!$B$2:$W$226,22,FALSE),"NO INTERNET")</f>
        <v>31775</v>
      </c>
      <c r="P1763" s="16">
        <f t="shared" si="112"/>
        <v>1.4791502753737215E-2</v>
      </c>
    </row>
    <row r="1764" spans="1:16" x14ac:dyDescent="0.2">
      <c r="A1764">
        <v>10057</v>
      </c>
      <c r="B1764" t="b">
        <v>1</v>
      </c>
      <c r="C1764" t="s">
        <v>1660</v>
      </c>
      <c r="D1764" t="s">
        <v>1661</v>
      </c>
      <c r="E1764">
        <v>1210</v>
      </c>
      <c r="F1764">
        <v>664</v>
      </c>
      <c r="G1764" t="b">
        <v>0</v>
      </c>
      <c r="H1764" t="str">
        <f>VLOOKUP(A1764,all_municipalities!$A$2:$M$445,2,FALSE)</f>
        <v>Aurora, Town of</v>
      </c>
      <c r="I1764" t="b">
        <f>VLOOKUP(A1764,all_municipalities!$A$2:$M$445,9,FALSE)</f>
        <v>1</v>
      </c>
      <c r="J1764" t="b">
        <f>VLOOKUP(A1764,all_municipalities!$A$2:$M$445,13, FALSE)</f>
        <v>0</v>
      </c>
      <c r="K1764" t="str">
        <f t="shared" si="109"/>
        <v>NONE</v>
      </c>
      <c r="L1764">
        <v>0</v>
      </c>
      <c r="M1764" t="str">
        <f t="shared" si="110"/>
        <v>10057 Local Councillor, Ward 3</v>
      </c>
      <c r="N1764" s="6" t="str">
        <f t="shared" si="111"/>
        <v>10057 Local Councillor, Ward 3</v>
      </c>
      <c r="O1764" s="15">
        <f>IF(I1764&lt;&gt;FALSE,VLOOKUP(H1764,internet_municipalities!$B$2:$W$226,22,FALSE),"NO INTERNET")</f>
        <v>31775</v>
      </c>
      <c r="P1764" s="16">
        <f t="shared" si="112"/>
        <v>2.0896931549960661E-2</v>
      </c>
    </row>
    <row r="1765" spans="1:16" x14ac:dyDescent="0.2">
      <c r="A1765">
        <v>10057</v>
      </c>
      <c r="B1765" t="b">
        <v>1</v>
      </c>
      <c r="C1765" t="s">
        <v>1662</v>
      </c>
      <c r="D1765" t="s">
        <v>1663</v>
      </c>
      <c r="E1765">
        <v>1070</v>
      </c>
      <c r="F1765">
        <v>578</v>
      </c>
      <c r="G1765" t="b">
        <v>0</v>
      </c>
      <c r="H1765" t="str">
        <f>VLOOKUP(A1765,all_municipalities!$A$2:$M$445,2,FALSE)</f>
        <v>Aurora, Town of</v>
      </c>
      <c r="I1765" t="b">
        <f>VLOOKUP(A1765,all_municipalities!$A$2:$M$445,9,FALSE)</f>
        <v>1</v>
      </c>
      <c r="J1765" t="b">
        <f>VLOOKUP(A1765,all_municipalities!$A$2:$M$445,13, FALSE)</f>
        <v>0</v>
      </c>
      <c r="K1765" t="str">
        <f t="shared" si="109"/>
        <v>NONE</v>
      </c>
      <c r="L1765">
        <v>0</v>
      </c>
      <c r="M1765" t="str">
        <f t="shared" si="110"/>
        <v>10057 Local Councillor, Ward 2</v>
      </c>
      <c r="N1765" s="6" t="str">
        <f t="shared" si="111"/>
        <v>10057 Local Councillor, Ward 2</v>
      </c>
      <c r="O1765" s="15">
        <f>IF(I1765&lt;&gt;FALSE,VLOOKUP(H1765,internet_municipalities!$B$2:$W$226,22,FALSE),"NO INTERNET")</f>
        <v>31775</v>
      </c>
      <c r="P1765" s="16">
        <f t="shared" si="112"/>
        <v>1.81904012588513E-2</v>
      </c>
    </row>
    <row r="1766" spans="1:16" x14ac:dyDescent="0.2">
      <c r="A1766">
        <v>10057</v>
      </c>
      <c r="B1766" t="b">
        <v>1</v>
      </c>
      <c r="C1766" t="s">
        <v>1664</v>
      </c>
      <c r="D1766" t="s">
        <v>1665</v>
      </c>
      <c r="E1766">
        <v>1445</v>
      </c>
      <c r="F1766">
        <v>814</v>
      </c>
      <c r="G1766" t="b">
        <v>0</v>
      </c>
      <c r="H1766" t="str">
        <f>VLOOKUP(A1766,all_municipalities!$A$2:$M$445,2,FALSE)</f>
        <v>Aurora, Town of</v>
      </c>
      <c r="I1766" t="b">
        <f>VLOOKUP(A1766,all_municipalities!$A$2:$M$445,9,FALSE)</f>
        <v>1</v>
      </c>
      <c r="J1766" t="b">
        <f>VLOOKUP(A1766,all_municipalities!$A$2:$M$445,13, FALSE)</f>
        <v>0</v>
      </c>
      <c r="K1766" t="str">
        <f t="shared" si="109"/>
        <v>NONE</v>
      </c>
      <c r="L1766">
        <v>0</v>
      </c>
      <c r="M1766" t="str">
        <f t="shared" si="110"/>
        <v>10057 Local Councillor, Ward 1</v>
      </c>
      <c r="N1766" s="6" t="str">
        <f t="shared" si="111"/>
        <v>10057 Local Councillor, Ward 1</v>
      </c>
      <c r="O1766" s="15">
        <f>IF(I1766&lt;&gt;FALSE,VLOOKUP(H1766,internet_municipalities!$B$2:$W$226,22,FALSE),"NO INTERNET")</f>
        <v>31775</v>
      </c>
      <c r="P1766" s="16">
        <f t="shared" si="112"/>
        <v>2.5617623918174667E-2</v>
      </c>
    </row>
    <row r="1767" spans="1:16" x14ac:dyDescent="0.2">
      <c r="A1767">
        <v>10057</v>
      </c>
      <c r="B1767" t="b">
        <v>0</v>
      </c>
      <c r="C1767" t="s">
        <v>1664</v>
      </c>
      <c r="D1767" t="s">
        <v>1666</v>
      </c>
      <c r="E1767">
        <v>248</v>
      </c>
      <c r="F1767" t="s">
        <v>1460</v>
      </c>
      <c r="G1767" t="b">
        <v>0</v>
      </c>
      <c r="H1767" t="str">
        <f>VLOOKUP(A1767,all_municipalities!$A$2:$M$445,2,FALSE)</f>
        <v>Aurora, Town of</v>
      </c>
      <c r="I1767" t="b">
        <f>VLOOKUP(A1767,all_municipalities!$A$2:$M$445,9,FALSE)</f>
        <v>1</v>
      </c>
      <c r="J1767" t="b">
        <f>VLOOKUP(A1767,all_municipalities!$A$2:$M$445,13, FALSE)</f>
        <v>0</v>
      </c>
      <c r="K1767" t="str">
        <f t="shared" si="109"/>
        <v>NONE</v>
      </c>
      <c r="L1767">
        <v>0</v>
      </c>
      <c r="M1767" t="str">
        <f t="shared" si="110"/>
        <v>10057 Local Councillor, Ward 1</v>
      </c>
      <c r="N1767" s="6" t="str">
        <f t="shared" si="111"/>
        <v>10057 Local Councillor, Ward 1</v>
      </c>
      <c r="O1767" s="15">
        <f>IF(I1767&lt;&gt;FALSE,VLOOKUP(H1767,internet_municipalities!$B$2:$W$226,22,FALSE),"NO INTERNET")</f>
        <v>31775</v>
      </c>
      <c r="P1767" s="16" t="str">
        <f t="shared" si="112"/>
        <v>Lost</v>
      </c>
    </row>
    <row r="1768" spans="1:16" x14ac:dyDescent="0.2">
      <c r="A1768">
        <v>10057</v>
      </c>
      <c r="B1768" t="b">
        <v>0</v>
      </c>
      <c r="C1768" t="s">
        <v>1664</v>
      </c>
      <c r="D1768" t="s">
        <v>1667</v>
      </c>
      <c r="E1768">
        <v>631</v>
      </c>
      <c r="F1768" t="s">
        <v>1460</v>
      </c>
      <c r="G1768" t="b">
        <v>0</v>
      </c>
      <c r="H1768" t="str">
        <f>VLOOKUP(A1768,all_municipalities!$A$2:$M$445,2,FALSE)</f>
        <v>Aurora, Town of</v>
      </c>
      <c r="I1768" t="b">
        <f>VLOOKUP(A1768,all_municipalities!$A$2:$M$445,9,FALSE)</f>
        <v>1</v>
      </c>
      <c r="J1768" t="b">
        <f>VLOOKUP(A1768,all_municipalities!$A$2:$M$445,13, FALSE)</f>
        <v>0</v>
      </c>
      <c r="K1768" t="str">
        <f t="shared" si="109"/>
        <v>NONE</v>
      </c>
      <c r="L1768">
        <v>0</v>
      </c>
      <c r="M1768" t="str">
        <f t="shared" si="110"/>
        <v>10057 Local Councillor, Ward 1</v>
      </c>
      <c r="N1768" s="6" t="str">
        <f t="shared" si="111"/>
        <v>10057 Local Councillor, Ward 1</v>
      </c>
      <c r="O1768" s="15">
        <f>IF(I1768&lt;&gt;FALSE,VLOOKUP(H1768,internet_municipalities!$B$2:$W$226,22,FALSE),"NO INTERNET")</f>
        <v>31775</v>
      </c>
      <c r="P1768" s="16" t="str">
        <f t="shared" si="112"/>
        <v>Lost</v>
      </c>
    </row>
    <row r="1769" spans="1:16" x14ac:dyDescent="0.2">
      <c r="A1769">
        <v>10057</v>
      </c>
      <c r="B1769" t="b">
        <v>0</v>
      </c>
      <c r="C1769" t="s">
        <v>1662</v>
      </c>
      <c r="D1769" t="s">
        <v>1668</v>
      </c>
      <c r="E1769">
        <v>212</v>
      </c>
      <c r="F1769" t="s">
        <v>1460</v>
      </c>
      <c r="G1769" t="b">
        <v>0</v>
      </c>
      <c r="H1769" t="str">
        <f>VLOOKUP(A1769,all_municipalities!$A$2:$M$445,2,FALSE)</f>
        <v>Aurora, Town of</v>
      </c>
      <c r="I1769" t="b">
        <f>VLOOKUP(A1769,all_municipalities!$A$2:$M$445,9,FALSE)</f>
        <v>1</v>
      </c>
      <c r="J1769" t="b">
        <f>VLOOKUP(A1769,all_municipalities!$A$2:$M$445,13, FALSE)</f>
        <v>0</v>
      </c>
      <c r="K1769" t="str">
        <f t="shared" si="109"/>
        <v>NONE</v>
      </c>
      <c r="L1769">
        <v>0</v>
      </c>
      <c r="M1769" t="str">
        <f t="shared" si="110"/>
        <v>10057 Local Councillor, Ward 2</v>
      </c>
      <c r="N1769" s="6" t="str">
        <f t="shared" si="111"/>
        <v>10057 Local Councillor, Ward 2</v>
      </c>
      <c r="O1769" s="15">
        <f>IF(I1769&lt;&gt;FALSE,VLOOKUP(H1769,internet_municipalities!$B$2:$W$226,22,FALSE),"NO INTERNET")</f>
        <v>31775</v>
      </c>
      <c r="P1769" s="16" t="str">
        <f t="shared" si="112"/>
        <v>Lost</v>
      </c>
    </row>
    <row r="1770" spans="1:16" x14ac:dyDescent="0.2">
      <c r="A1770">
        <v>10057</v>
      </c>
      <c r="B1770" t="b">
        <v>0</v>
      </c>
      <c r="C1770" t="s">
        <v>1662</v>
      </c>
      <c r="D1770" t="s">
        <v>1669</v>
      </c>
      <c r="E1770">
        <v>492</v>
      </c>
      <c r="F1770" t="s">
        <v>1460</v>
      </c>
      <c r="G1770" t="b">
        <v>0</v>
      </c>
      <c r="H1770" t="str">
        <f>VLOOKUP(A1770,all_municipalities!$A$2:$M$445,2,FALSE)</f>
        <v>Aurora, Town of</v>
      </c>
      <c r="I1770" t="b">
        <f>VLOOKUP(A1770,all_municipalities!$A$2:$M$445,9,FALSE)</f>
        <v>1</v>
      </c>
      <c r="J1770" t="b">
        <f>VLOOKUP(A1770,all_municipalities!$A$2:$M$445,13, FALSE)</f>
        <v>0</v>
      </c>
      <c r="K1770" t="str">
        <f t="shared" si="109"/>
        <v>NONE</v>
      </c>
      <c r="L1770">
        <v>0</v>
      </c>
      <c r="M1770" t="str">
        <f t="shared" si="110"/>
        <v>10057 Local Councillor, Ward 2</v>
      </c>
      <c r="N1770" s="6" t="str">
        <f t="shared" si="111"/>
        <v>10057 Local Councillor, Ward 2</v>
      </c>
      <c r="O1770" s="15">
        <f>IF(I1770&lt;&gt;FALSE,VLOOKUP(H1770,internet_municipalities!$B$2:$W$226,22,FALSE),"NO INTERNET")</f>
        <v>31775</v>
      </c>
      <c r="P1770" s="16" t="str">
        <f t="shared" si="112"/>
        <v>Lost</v>
      </c>
    </row>
    <row r="1771" spans="1:16" x14ac:dyDescent="0.2">
      <c r="A1771">
        <v>10057</v>
      </c>
      <c r="B1771" t="b">
        <v>0</v>
      </c>
      <c r="C1771" t="s">
        <v>1662</v>
      </c>
      <c r="D1771" t="s">
        <v>1670</v>
      </c>
      <c r="E1771">
        <v>256</v>
      </c>
      <c r="F1771" t="s">
        <v>1460</v>
      </c>
      <c r="G1771" t="b">
        <v>0</v>
      </c>
      <c r="H1771" t="str">
        <f>VLOOKUP(A1771,all_municipalities!$A$2:$M$445,2,FALSE)</f>
        <v>Aurora, Town of</v>
      </c>
      <c r="I1771" t="b">
        <f>VLOOKUP(A1771,all_municipalities!$A$2:$M$445,9,FALSE)</f>
        <v>1</v>
      </c>
      <c r="J1771" t="b">
        <f>VLOOKUP(A1771,all_municipalities!$A$2:$M$445,13, FALSE)</f>
        <v>0</v>
      </c>
      <c r="K1771" t="str">
        <f t="shared" si="109"/>
        <v>NONE</v>
      </c>
      <c r="L1771">
        <v>0</v>
      </c>
      <c r="M1771" t="str">
        <f t="shared" si="110"/>
        <v>10057 Local Councillor, Ward 2</v>
      </c>
      <c r="N1771" s="6" t="str">
        <f t="shared" si="111"/>
        <v>10057 Local Councillor, Ward 2</v>
      </c>
      <c r="O1771" s="15">
        <f>IF(I1771&lt;&gt;FALSE,VLOOKUP(H1771,internet_municipalities!$B$2:$W$226,22,FALSE),"NO INTERNET")</f>
        <v>31775</v>
      </c>
      <c r="P1771" s="16" t="str">
        <f t="shared" si="112"/>
        <v>Lost</v>
      </c>
    </row>
    <row r="1772" spans="1:16" x14ac:dyDescent="0.2">
      <c r="A1772">
        <v>10057</v>
      </c>
      <c r="B1772" t="b">
        <v>0</v>
      </c>
      <c r="C1772" t="s">
        <v>1660</v>
      </c>
      <c r="D1772" t="s">
        <v>1671</v>
      </c>
      <c r="E1772">
        <v>423</v>
      </c>
      <c r="F1772" t="s">
        <v>1460</v>
      </c>
      <c r="G1772" t="b">
        <v>0</v>
      </c>
      <c r="H1772" t="str">
        <f>VLOOKUP(A1772,all_municipalities!$A$2:$M$445,2,FALSE)</f>
        <v>Aurora, Town of</v>
      </c>
      <c r="I1772" t="b">
        <f>VLOOKUP(A1772,all_municipalities!$A$2:$M$445,9,FALSE)</f>
        <v>1</v>
      </c>
      <c r="J1772" t="b">
        <f>VLOOKUP(A1772,all_municipalities!$A$2:$M$445,13, FALSE)</f>
        <v>0</v>
      </c>
      <c r="K1772" t="str">
        <f t="shared" si="109"/>
        <v>NONE</v>
      </c>
      <c r="L1772">
        <v>0</v>
      </c>
      <c r="M1772" t="str">
        <f t="shared" si="110"/>
        <v>10057 Local Councillor, Ward 3</v>
      </c>
      <c r="N1772" s="6" t="str">
        <f t="shared" si="111"/>
        <v>10057 Local Councillor, Ward 3</v>
      </c>
      <c r="O1772" s="15">
        <f>IF(I1772&lt;&gt;FALSE,VLOOKUP(H1772,internet_municipalities!$B$2:$W$226,22,FALSE),"NO INTERNET")</f>
        <v>31775</v>
      </c>
      <c r="P1772" s="16" t="str">
        <f t="shared" si="112"/>
        <v>Lost</v>
      </c>
    </row>
    <row r="1773" spans="1:16" x14ac:dyDescent="0.2">
      <c r="A1773">
        <v>10057</v>
      </c>
      <c r="B1773" t="b">
        <v>0</v>
      </c>
      <c r="C1773" t="s">
        <v>1660</v>
      </c>
      <c r="D1773" t="s">
        <v>1672</v>
      </c>
      <c r="E1773">
        <v>347</v>
      </c>
      <c r="F1773" t="s">
        <v>1460</v>
      </c>
      <c r="G1773" t="b">
        <v>0</v>
      </c>
      <c r="H1773" t="str">
        <f>VLOOKUP(A1773,all_municipalities!$A$2:$M$445,2,FALSE)</f>
        <v>Aurora, Town of</v>
      </c>
      <c r="I1773" t="b">
        <f>VLOOKUP(A1773,all_municipalities!$A$2:$M$445,9,FALSE)</f>
        <v>1</v>
      </c>
      <c r="J1773" t="b">
        <f>VLOOKUP(A1773,all_municipalities!$A$2:$M$445,13, FALSE)</f>
        <v>0</v>
      </c>
      <c r="K1773" t="str">
        <f t="shared" si="109"/>
        <v>NONE</v>
      </c>
      <c r="L1773">
        <v>0</v>
      </c>
      <c r="M1773" t="str">
        <f t="shared" si="110"/>
        <v>10057 Local Councillor, Ward 3</v>
      </c>
      <c r="N1773" s="6" t="str">
        <f t="shared" si="111"/>
        <v>10057 Local Councillor, Ward 3</v>
      </c>
      <c r="O1773" s="15">
        <f>IF(I1773&lt;&gt;FALSE,VLOOKUP(H1773,internet_municipalities!$B$2:$W$226,22,FALSE),"NO INTERNET")</f>
        <v>31775</v>
      </c>
      <c r="P1773" s="16" t="str">
        <f t="shared" si="112"/>
        <v>Lost</v>
      </c>
    </row>
    <row r="1774" spans="1:16" x14ac:dyDescent="0.2">
      <c r="A1774">
        <v>10057</v>
      </c>
      <c r="B1774" t="b">
        <v>0</v>
      </c>
      <c r="C1774" t="s">
        <v>1660</v>
      </c>
      <c r="D1774" t="s">
        <v>1673</v>
      </c>
      <c r="E1774">
        <v>546</v>
      </c>
      <c r="F1774" t="s">
        <v>1460</v>
      </c>
      <c r="G1774" t="b">
        <v>0</v>
      </c>
      <c r="H1774" t="str">
        <f>VLOOKUP(A1774,all_municipalities!$A$2:$M$445,2,FALSE)</f>
        <v>Aurora, Town of</v>
      </c>
      <c r="I1774" t="b">
        <f>VLOOKUP(A1774,all_municipalities!$A$2:$M$445,9,FALSE)</f>
        <v>1</v>
      </c>
      <c r="J1774" t="b">
        <f>VLOOKUP(A1774,all_municipalities!$A$2:$M$445,13, FALSE)</f>
        <v>0</v>
      </c>
      <c r="K1774" t="str">
        <f t="shared" si="109"/>
        <v>NONE</v>
      </c>
      <c r="L1774">
        <v>0</v>
      </c>
      <c r="M1774" t="str">
        <f t="shared" si="110"/>
        <v>10057 Local Councillor, Ward 3</v>
      </c>
      <c r="N1774" s="6" t="str">
        <f t="shared" si="111"/>
        <v>10057 Local Councillor, Ward 3</v>
      </c>
      <c r="O1774" s="15">
        <f>IF(I1774&lt;&gt;FALSE,VLOOKUP(H1774,internet_municipalities!$B$2:$W$226,22,FALSE),"NO INTERNET")</f>
        <v>31775</v>
      </c>
      <c r="P1774" s="16" t="str">
        <f t="shared" si="112"/>
        <v>Lost</v>
      </c>
    </row>
    <row r="1775" spans="1:16" x14ac:dyDescent="0.2">
      <c r="A1775">
        <v>10057</v>
      </c>
      <c r="B1775" t="b">
        <v>0</v>
      </c>
      <c r="C1775" t="s">
        <v>1658</v>
      </c>
      <c r="D1775" t="s">
        <v>1674</v>
      </c>
      <c r="E1775">
        <v>274</v>
      </c>
      <c r="F1775" t="s">
        <v>1460</v>
      </c>
      <c r="G1775" t="b">
        <v>0</v>
      </c>
      <c r="H1775" t="str">
        <f>VLOOKUP(A1775,all_municipalities!$A$2:$M$445,2,FALSE)</f>
        <v>Aurora, Town of</v>
      </c>
      <c r="I1775" t="b">
        <f>VLOOKUP(A1775,all_municipalities!$A$2:$M$445,9,FALSE)</f>
        <v>1</v>
      </c>
      <c r="J1775" t="b">
        <f>VLOOKUP(A1775,all_municipalities!$A$2:$M$445,13, FALSE)</f>
        <v>0</v>
      </c>
      <c r="K1775" t="str">
        <f t="shared" si="109"/>
        <v>NONE</v>
      </c>
      <c r="L1775">
        <v>0</v>
      </c>
      <c r="M1775" t="str">
        <f t="shared" si="110"/>
        <v>10057 Local Councillor, Ward 4</v>
      </c>
      <c r="N1775" s="6" t="str">
        <f t="shared" si="111"/>
        <v>10057 Local Councillor, Ward 4</v>
      </c>
      <c r="O1775" s="15">
        <f>IF(I1775&lt;&gt;FALSE,VLOOKUP(H1775,internet_municipalities!$B$2:$W$226,22,FALSE),"NO INTERNET")</f>
        <v>31775</v>
      </c>
      <c r="P1775" s="16" t="str">
        <f t="shared" si="112"/>
        <v>Lost</v>
      </c>
    </row>
    <row r="1776" spans="1:16" x14ac:dyDescent="0.2">
      <c r="A1776">
        <v>10057</v>
      </c>
      <c r="B1776" t="b">
        <v>0</v>
      </c>
      <c r="C1776" t="s">
        <v>1658</v>
      </c>
      <c r="D1776" t="s">
        <v>1675</v>
      </c>
      <c r="E1776">
        <v>49</v>
      </c>
      <c r="F1776" t="s">
        <v>1460</v>
      </c>
      <c r="G1776" t="b">
        <v>0</v>
      </c>
      <c r="H1776" t="str">
        <f>VLOOKUP(A1776,all_municipalities!$A$2:$M$445,2,FALSE)</f>
        <v>Aurora, Town of</v>
      </c>
      <c r="I1776" t="b">
        <f>VLOOKUP(A1776,all_municipalities!$A$2:$M$445,9,FALSE)</f>
        <v>1</v>
      </c>
      <c r="J1776" t="b">
        <f>VLOOKUP(A1776,all_municipalities!$A$2:$M$445,13, FALSE)</f>
        <v>0</v>
      </c>
      <c r="K1776" t="str">
        <f t="shared" si="109"/>
        <v>NONE</v>
      </c>
      <c r="L1776">
        <v>0</v>
      </c>
      <c r="M1776" t="str">
        <f t="shared" si="110"/>
        <v>10057 Local Councillor, Ward 4</v>
      </c>
      <c r="N1776" s="6" t="str">
        <f t="shared" si="111"/>
        <v>10057 Local Councillor, Ward 4</v>
      </c>
      <c r="O1776" s="15">
        <f>IF(I1776&lt;&gt;FALSE,VLOOKUP(H1776,internet_municipalities!$B$2:$W$226,22,FALSE),"NO INTERNET")</f>
        <v>31775</v>
      </c>
      <c r="P1776" s="16" t="str">
        <f t="shared" si="112"/>
        <v>Lost</v>
      </c>
    </row>
    <row r="1777" spans="1:16" x14ac:dyDescent="0.2">
      <c r="A1777">
        <v>10057</v>
      </c>
      <c r="B1777" t="b">
        <v>0</v>
      </c>
      <c r="C1777" t="s">
        <v>1656</v>
      </c>
      <c r="D1777" t="s">
        <v>1676</v>
      </c>
      <c r="E1777">
        <v>219</v>
      </c>
      <c r="F1777" t="s">
        <v>1460</v>
      </c>
      <c r="G1777" t="b">
        <v>0</v>
      </c>
      <c r="H1777" t="str">
        <f>VLOOKUP(A1777,all_municipalities!$A$2:$M$445,2,FALSE)</f>
        <v>Aurora, Town of</v>
      </c>
      <c r="I1777" t="b">
        <f>VLOOKUP(A1777,all_municipalities!$A$2:$M$445,9,FALSE)</f>
        <v>1</v>
      </c>
      <c r="J1777" t="b">
        <f>VLOOKUP(A1777,all_municipalities!$A$2:$M$445,13, FALSE)</f>
        <v>0</v>
      </c>
      <c r="K1777" t="str">
        <f t="shared" si="109"/>
        <v>NONE</v>
      </c>
      <c r="L1777">
        <v>0</v>
      </c>
      <c r="M1777" t="str">
        <f t="shared" si="110"/>
        <v>10057 Local Councillor, Ward 5</v>
      </c>
      <c r="N1777" s="6" t="str">
        <f t="shared" si="111"/>
        <v>10057 Local Councillor, Ward 5</v>
      </c>
      <c r="O1777" s="15">
        <f>IF(I1777&lt;&gt;FALSE,VLOOKUP(H1777,internet_municipalities!$B$2:$W$226,22,FALSE),"NO INTERNET")</f>
        <v>31775</v>
      </c>
      <c r="P1777" s="16" t="str">
        <f t="shared" si="112"/>
        <v>Lost</v>
      </c>
    </row>
    <row r="1778" spans="1:16" x14ac:dyDescent="0.2">
      <c r="A1778">
        <v>10057</v>
      </c>
      <c r="B1778" t="b">
        <v>0</v>
      </c>
      <c r="C1778" t="s">
        <v>1656</v>
      </c>
      <c r="D1778" t="s">
        <v>1677</v>
      </c>
      <c r="E1778">
        <v>424</v>
      </c>
      <c r="F1778" t="s">
        <v>1460</v>
      </c>
      <c r="G1778" t="b">
        <v>0</v>
      </c>
      <c r="H1778" t="str">
        <f>VLOOKUP(A1778,all_municipalities!$A$2:$M$445,2,FALSE)</f>
        <v>Aurora, Town of</v>
      </c>
      <c r="I1778" t="b">
        <f>VLOOKUP(A1778,all_municipalities!$A$2:$M$445,9,FALSE)</f>
        <v>1</v>
      </c>
      <c r="J1778" t="b">
        <f>VLOOKUP(A1778,all_municipalities!$A$2:$M$445,13, FALSE)</f>
        <v>0</v>
      </c>
      <c r="K1778" t="str">
        <f t="shared" si="109"/>
        <v>NONE</v>
      </c>
      <c r="L1778">
        <v>0</v>
      </c>
      <c r="M1778" t="str">
        <f t="shared" si="110"/>
        <v>10057 Local Councillor, Ward 5</v>
      </c>
      <c r="N1778" s="6" t="str">
        <f t="shared" si="111"/>
        <v>10057 Local Councillor, Ward 5</v>
      </c>
      <c r="O1778" s="15">
        <f>IF(I1778&lt;&gt;FALSE,VLOOKUP(H1778,internet_municipalities!$B$2:$W$226,22,FALSE),"NO INTERNET")</f>
        <v>31775</v>
      </c>
      <c r="P1778" s="16" t="str">
        <f t="shared" si="112"/>
        <v>Lost</v>
      </c>
    </row>
    <row r="1779" spans="1:16" x14ac:dyDescent="0.2">
      <c r="A1779">
        <v>10057</v>
      </c>
      <c r="B1779" t="b">
        <v>0</v>
      </c>
      <c r="C1779" t="s">
        <v>1656</v>
      </c>
      <c r="D1779" t="s">
        <v>1678</v>
      </c>
      <c r="E1779">
        <v>514</v>
      </c>
      <c r="F1779" t="s">
        <v>1460</v>
      </c>
      <c r="G1779" t="b">
        <v>0</v>
      </c>
      <c r="H1779" t="str">
        <f>VLOOKUP(A1779,all_municipalities!$A$2:$M$445,2,FALSE)</f>
        <v>Aurora, Town of</v>
      </c>
      <c r="I1779" t="b">
        <f>VLOOKUP(A1779,all_municipalities!$A$2:$M$445,9,FALSE)</f>
        <v>1</v>
      </c>
      <c r="J1779" t="b">
        <f>VLOOKUP(A1779,all_municipalities!$A$2:$M$445,13, FALSE)</f>
        <v>0</v>
      </c>
      <c r="K1779" t="str">
        <f t="shared" si="109"/>
        <v>NONE</v>
      </c>
      <c r="L1779">
        <v>0</v>
      </c>
      <c r="M1779" t="str">
        <f t="shared" si="110"/>
        <v>10057 Local Councillor, Ward 5</v>
      </c>
      <c r="N1779" s="6" t="str">
        <f t="shared" si="111"/>
        <v>10057 Local Councillor, Ward 5</v>
      </c>
      <c r="O1779" s="15">
        <f>IF(I1779&lt;&gt;FALSE,VLOOKUP(H1779,internet_municipalities!$B$2:$W$226,22,FALSE),"NO INTERNET")</f>
        <v>31775</v>
      </c>
      <c r="P1779" s="16" t="str">
        <f t="shared" si="112"/>
        <v>Lost</v>
      </c>
    </row>
    <row r="1780" spans="1:16" x14ac:dyDescent="0.2">
      <c r="A1780">
        <v>10057</v>
      </c>
      <c r="B1780" t="b">
        <v>0</v>
      </c>
      <c r="C1780" t="s">
        <v>1656</v>
      </c>
      <c r="D1780" t="s">
        <v>1679</v>
      </c>
      <c r="E1780">
        <v>231</v>
      </c>
      <c r="F1780" t="s">
        <v>1460</v>
      </c>
      <c r="G1780" t="b">
        <v>0</v>
      </c>
      <c r="H1780" t="str">
        <f>VLOOKUP(A1780,all_municipalities!$A$2:$M$445,2,FALSE)</f>
        <v>Aurora, Town of</v>
      </c>
      <c r="I1780" t="b">
        <f>VLOOKUP(A1780,all_municipalities!$A$2:$M$445,9,FALSE)</f>
        <v>1</v>
      </c>
      <c r="J1780" t="b">
        <f>VLOOKUP(A1780,all_municipalities!$A$2:$M$445,13, FALSE)</f>
        <v>0</v>
      </c>
      <c r="K1780" t="str">
        <f t="shared" si="109"/>
        <v>NONE</v>
      </c>
      <c r="L1780">
        <v>0</v>
      </c>
      <c r="M1780" t="str">
        <f t="shared" si="110"/>
        <v>10057 Local Councillor, Ward 5</v>
      </c>
      <c r="N1780" s="6" t="str">
        <f t="shared" si="111"/>
        <v>10057 Local Councillor, Ward 5</v>
      </c>
      <c r="O1780" s="15">
        <f>IF(I1780&lt;&gt;FALSE,VLOOKUP(H1780,internet_municipalities!$B$2:$W$226,22,FALSE),"NO INTERNET")</f>
        <v>31775</v>
      </c>
      <c r="P1780" s="16" t="str">
        <f t="shared" si="112"/>
        <v>Lost</v>
      </c>
    </row>
    <row r="1781" spans="1:16" x14ac:dyDescent="0.2">
      <c r="A1781">
        <v>10057</v>
      </c>
      <c r="B1781" t="b">
        <v>0</v>
      </c>
      <c r="C1781" t="s">
        <v>1654</v>
      </c>
      <c r="D1781" t="s">
        <v>1680</v>
      </c>
      <c r="E1781">
        <v>105</v>
      </c>
      <c r="F1781" t="s">
        <v>1460</v>
      </c>
      <c r="G1781" t="b">
        <v>0</v>
      </c>
      <c r="H1781" t="str">
        <f>VLOOKUP(A1781,all_municipalities!$A$2:$M$445,2,FALSE)</f>
        <v>Aurora, Town of</v>
      </c>
      <c r="I1781" t="b">
        <f>VLOOKUP(A1781,all_municipalities!$A$2:$M$445,9,FALSE)</f>
        <v>1</v>
      </c>
      <c r="J1781" t="b">
        <f>VLOOKUP(A1781,all_municipalities!$A$2:$M$445,13, FALSE)</f>
        <v>0</v>
      </c>
      <c r="K1781" t="str">
        <f t="shared" si="109"/>
        <v>NONE</v>
      </c>
      <c r="L1781">
        <v>0</v>
      </c>
      <c r="M1781" t="str">
        <f t="shared" si="110"/>
        <v>10057 Local Councillor, Ward 6</v>
      </c>
      <c r="N1781" s="6" t="str">
        <f t="shared" si="111"/>
        <v>10057 Local Councillor, Ward 6</v>
      </c>
      <c r="O1781" s="15">
        <f>IF(I1781&lt;&gt;FALSE,VLOOKUP(H1781,internet_municipalities!$B$2:$W$226,22,FALSE),"NO INTERNET")</f>
        <v>31775</v>
      </c>
      <c r="P1781" s="16" t="str">
        <f t="shared" si="112"/>
        <v>Lost</v>
      </c>
    </row>
    <row r="1782" spans="1:16" x14ac:dyDescent="0.2">
      <c r="A1782">
        <v>10057</v>
      </c>
      <c r="B1782" t="b">
        <v>0</v>
      </c>
      <c r="C1782" t="s">
        <v>1654</v>
      </c>
      <c r="D1782" t="s">
        <v>1681</v>
      </c>
      <c r="E1782">
        <v>198</v>
      </c>
      <c r="F1782" t="s">
        <v>1460</v>
      </c>
      <c r="G1782" t="b">
        <v>0</v>
      </c>
      <c r="H1782" t="str">
        <f>VLOOKUP(A1782,all_municipalities!$A$2:$M$445,2,FALSE)</f>
        <v>Aurora, Town of</v>
      </c>
      <c r="I1782" t="b">
        <f>VLOOKUP(A1782,all_municipalities!$A$2:$M$445,9,FALSE)</f>
        <v>1</v>
      </c>
      <c r="J1782" t="b">
        <f>VLOOKUP(A1782,all_municipalities!$A$2:$M$445,13, FALSE)</f>
        <v>0</v>
      </c>
      <c r="K1782" t="str">
        <f t="shared" si="109"/>
        <v>NONE</v>
      </c>
      <c r="L1782">
        <v>0</v>
      </c>
      <c r="M1782" t="str">
        <f t="shared" si="110"/>
        <v>10057 Local Councillor, Ward 6</v>
      </c>
      <c r="N1782" s="6" t="str">
        <f t="shared" si="111"/>
        <v>10057 Local Councillor, Ward 6</v>
      </c>
      <c r="O1782" s="15">
        <f>IF(I1782&lt;&gt;FALSE,VLOOKUP(H1782,internet_municipalities!$B$2:$W$226,22,FALSE),"NO INTERNET")</f>
        <v>31775</v>
      </c>
      <c r="P1782" s="16" t="str">
        <f t="shared" si="112"/>
        <v>Lost</v>
      </c>
    </row>
    <row r="1783" spans="1:16" x14ac:dyDescent="0.2">
      <c r="A1783">
        <v>10566</v>
      </c>
      <c r="B1783" t="b">
        <v>1</v>
      </c>
      <c r="C1783" t="s">
        <v>1463</v>
      </c>
      <c r="D1783" t="s">
        <v>1690</v>
      </c>
      <c r="E1783">
        <v>114</v>
      </c>
      <c r="F1783">
        <v>26</v>
      </c>
      <c r="G1783" t="b">
        <v>0</v>
      </c>
      <c r="H1783" t="str">
        <f>VLOOKUP(A1783,all_municipalities!$A$2:$M$445,2,FALSE)</f>
        <v>Baldwin, Township of</v>
      </c>
      <c r="I1783" t="b">
        <f>VLOOKUP(A1783,all_municipalities!$A$2:$M$445,9,FALSE)</f>
        <v>0</v>
      </c>
      <c r="J1783" t="b">
        <f>VLOOKUP(A1783,all_municipalities!$A$2:$M$445,13, FALSE)</f>
        <v>0</v>
      </c>
      <c r="K1783" t="str">
        <f t="shared" si="109"/>
        <v>NONE</v>
      </c>
      <c r="L1783">
        <v>0</v>
      </c>
      <c r="M1783" t="str">
        <f t="shared" si="110"/>
        <v>10566 Councillor</v>
      </c>
      <c r="N1783" s="6" t="str">
        <f t="shared" si="111"/>
        <v/>
      </c>
      <c r="O1783" s="15" t="str">
        <f>IF(I1783&lt;&gt;FALSE,VLOOKUP(H1783,internet_municipalities!$B$2:$W$226,22,FALSE),"NO INTERNET")</f>
        <v>NO INTERNET</v>
      </c>
      <c r="P1783" s="16" t="str">
        <f t="shared" si="112"/>
        <v>NO INTERNET</v>
      </c>
    </row>
    <row r="1784" spans="1:16" x14ac:dyDescent="0.2">
      <c r="A1784">
        <v>10566</v>
      </c>
      <c r="B1784" t="b">
        <v>1</v>
      </c>
      <c r="C1784" t="s">
        <v>1463</v>
      </c>
      <c r="D1784" t="s">
        <v>1691</v>
      </c>
      <c r="E1784">
        <v>124</v>
      </c>
      <c r="F1784">
        <v>36</v>
      </c>
      <c r="G1784" t="b">
        <v>0</v>
      </c>
      <c r="H1784" t="str">
        <f>VLOOKUP(A1784,all_municipalities!$A$2:$M$445,2,FALSE)</f>
        <v>Baldwin, Township of</v>
      </c>
      <c r="I1784" t="b">
        <f>VLOOKUP(A1784,all_municipalities!$A$2:$M$445,9,FALSE)</f>
        <v>0</v>
      </c>
      <c r="J1784" t="b">
        <f>VLOOKUP(A1784,all_municipalities!$A$2:$M$445,13, FALSE)</f>
        <v>0</v>
      </c>
      <c r="K1784" t="str">
        <f t="shared" si="109"/>
        <v>NONE</v>
      </c>
      <c r="L1784">
        <v>0</v>
      </c>
      <c r="M1784" t="str">
        <f t="shared" si="110"/>
        <v>10566 Councillor</v>
      </c>
      <c r="N1784" s="6" t="str">
        <f t="shared" si="111"/>
        <v/>
      </c>
      <c r="O1784" s="15" t="str">
        <f>IF(I1784&lt;&gt;FALSE,VLOOKUP(H1784,internet_municipalities!$B$2:$W$226,22,FALSE),"NO INTERNET")</f>
        <v>NO INTERNET</v>
      </c>
      <c r="P1784" s="16" t="str">
        <f t="shared" si="112"/>
        <v>NO INTERNET</v>
      </c>
    </row>
    <row r="1785" spans="1:16" x14ac:dyDescent="0.2">
      <c r="A1785">
        <v>10566</v>
      </c>
      <c r="B1785" t="b">
        <v>1</v>
      </c>
      <c r="C1785" t="s">
        <v>1463</v>
      </c>
      <c r="D1785" t="s">
        <v>1692</v>
      </c>
      <c r="E1785">
        <v>128</v>
      </c>
      <c r="F1785">
        <v>40</v>
      </c>
      <c r="G1785" t="b">
        <v>0</v>
      </c>
      <c r="H1785" t="str">
        <f>VLOOKUP(A1785,all_municipalities!$A$2:$M$445,2,FALSE)</f>
        <v>Baldwin, Township of</v>
      </c>
      <c r="I1785" t="b">
        <f>VLOOKUP(A1785,all_municipalities!$A$2:$M$445,9,FALSE)</f>
        <v>0</v>
      </c>
      <c r="J1785" t="b">
        <f>VLOOKUP(A1785,all_municipalities!$A$2:$M$445,13, FALSE)</f>
        <v>0</v>
      </c>
      <c r="K1785" t="str">
        <f t="shared" si="109"/>
        <v>NONE</v>
      </c>
      <c r="L1785">
        <v>0</v>
      </c>
      <c r="M1785" t="str">
        <f t="shared" si="110"/>
        <v>10566 Councillor</v>
      </c>
      <c r="N1785" s="6" t="str">
        <f t="shared" si="111"/>
        <v/>
      </c>
      <c r="O1785" s="15" t="str">
        <f>IF(I1785&lt;&gt;FALSE,VLOOKUP(H1785,internet_municipalities!$B$2:$W$226,22,FALSE),"NO INTERNET")</f>
        <v>NO INTERNET</v>
      </c>
      <c r="P1785" s="16" t="str">
        <f t="shared" si="112"/>
        <v>NO INTERNET</v>
      </c>
    </row>
    <row r="1786" spans="1:16" x14ac:dyDescent="0.2">
      <c r="A1786">
        <v>10566</v>
      </c>
      <c r="B1786" t="b">
        <v>1</v>
      </c>
      <c r="C1786" t="s">
        <v>1463</v>
      </c>
      <c r="D1786" t="s">
        <v>1693</v>
      </c>
      <c r="E1786">
        <v>139</v>
      </c>
      <c r="F1786">
        <v>51</v>
      </c>
      <c r="G1786" t="b">
        <v>0</v>
      </c>
      <c r="H1786" t="str">
        <f>VLOOKUP(A1786,all_municipalities!$A$2:$M$445,2,FALSE)</f>
        <v>Baldwin, Township of</v>
      </c>
      <c r="I1786" t="b">
        <f>VLOOKUP(A1786,all_municipalities!$A$2:$M$445,9,FALSE)</f>
        <v>0</v>
      </c>
      <c r="J1786" t="b">
        <f>VLOOKUP(A1786,all_municipalities!$A$2:$M$445,13, FALSE)</f>
        <v>0</v>
      </c>
      <c r="K1786" t="str">
        <f t="shared" si="109"/>
        <v>NONE</v>
      </c>
      <c r="L1786">
        <v>0</v>
      </c>
      <c r="M1786" t="str">
        <f t="shared" si="110"/>
        <v>10566 Councillor</v>
      </c>
      <c r="N1786" s="6" t="str">
        <f t="shared" si="111"/>
        <v/>
      </c>
      <c r="O1786" s="15" t="str">
        <f>IF(I1786&lt;&gt;FALSE,VLOOKUP(H1786,internet_municipalities!$B$2:$W$226,22,FALSE),"NO INTERNET")</f>
        <v>NO INTERNET</v>
      </c>
      <c r="P1786" s="16" t="str">
        <f t="shared" si="112"/>
        <v>NO INTERNET</v>
      </c>
    </row>
    <row r="1787" spans="1:16" x14ac:dyDescent="0.2">
      <c r="A1787">
        <v>10566</v>
      </c>
      <c r="B1787" t="b">
        <v>0</v>
      </c>
      <c r="C1787" t="s">
        <v>1463</v>
      </c>
      <c r="D1787" t="s">
        <v>1694</v>
      </c>
      <c r="E1787">
        <v>77</v>
      </c>
      <c r="F1787" t="s">
        <v>1460</v>
      </c>
      <c r="G1787" t="b">
        <v>0</v>
      </c>
      <c r="H1787" t="str">
        <f>VLOOKUP(A1787,all_municipalities!$A$2:$M$445,2,FALSE)</f>
        <v>Baldwin, Township of</v>
      </c>
      <c r="I1787" t="b">
        <f>VLOOKUP(A1787,all_municipalities!$A$2:$M$445,9,FALSE)</f>
        <v>0</v>
      </c>
      <c r="J1787" t="b">
        <f>VLOOKUP(A1787,all_municipalities!$A$2:$M$445,13, FALSE)</f>
        <v>0</v>
      </c>
      <c r="K1787" t="str">
        <f t="shared" si="109"/>
        <v>NONE</v>
      </c>
      <c r="L1787">
        <v>0</v>
      </c>
      <c r="M1787" t="str">
        <f t="shared" si="110"/>
        <v>10566 Councillor</v>
      </c>
      <c r="N1787" s="6" t="str">
        <f t="shared" si="111"/>
        <v/>
      </c>
      <c r="O1787" s="15" t="str">
        <f>IF(I1787&lt;&gt;FALSE,VLOOKUP(H1787,internet_municipalities!$B$2:$W$226,22,FALSE),"NO INTERNET")</f>
        <v>NO INTERNET</v>
      </c>
      <c r="P1787" s="16" t="str">
        <f t="shared" si="112"/>
        <v>NO INTERNET</v>
      </c>
    </row>
    <row r="1788" spans="1:16" x14ac:dyDescent="0.2">
      <c r="A1788">
        <v>10566</v>
      </c>
      <c r="B1788" t="b">
        <v>0</v>
      </c>
      <c r="C1788" t="s">
        <v>1463</v>
      </c>
      <c r="D1788" t="s">
        <v>1695</v>
      </c>
      <c r="E1788">
        <v>52</v>
      </c>
      <c r="F1788" t="s">
        <v>1460</v>
      </c>
      <c r="G1788" t="b">
        <v>0</v>
      </c>
      <c r="H1788" t="str">
        <f>VLOOKUP(A1788,all_municipalities!$A$2:$M$445,2,FALSE)</f>
        <v>Baldwin, Township of</v>
      </c>
      <c r="I1788" t="b">
        <f>VLOOKUP(A1788,all_municipalities!$A$2:$M$445,9,FALSE)</f>
        <v>0</v>
      </c>
      <c r="J1788" t="b">
        <f>VLOOKUP(A1788,all_municipalities!$A$2:$M$445,13, FALSE)</f>
        <v>0</v>
      </c>
      <c r="K1788" t="str">
        <f t="shared" si="109"/>
        <v>NONE</v>
      </c>
      <c r="L1788">
        <v>0</v>
      </c>
      <c r="M1788" t="str">
        <f t="shared" si="110"/>
        <v>10566 Councillor</v>
      </c>
      <c r="N1788" s="6" t="str">
        <f t="shared" si="111"/>
        <v/>
      </c>
      <c r="O1788" s="15" t="str">
        <f>IF(I1788&lt;&gt;FALSE,VLOOKUP(H1788,internet_municipalities!$B$2:$W$226,22,FALSE),"NO INTERNET")</f>
        <v>NO INTERNET</v>
      </c>
      <c r="P1788" s="16" t="str">
        <f t="shared" si="112"/>
        <v>NO INTERNET</v>
      </c>
    </row>
    <row r="1789" spans="1:16" x14ac:dyDescent="0.2">
      <c r="A1789">
        <v>10566</v>
      </c>
      <c r="B1789" t="b">
        <v>0</v>
      </c>
      <c r="C1789" t="s">
        <v>1463</v>
      </c>
      <c r="D1789" t="s">
        <v>1696</v>
      </c>
      <c r="E1789">
        <v>85</v>
      </c>
      <c r="F1789" t="s">
        <v>1460</v>
      </c>
      <c r="G1789" t="b">
        <v>0</v>
      </c>
      <c r="H1789" t="str">
        <f>VLOOKUP(A1789,all_municipalities!$A$2:$M$445,2,FALSE)</f>
        <v>Baldwin, Township of</v>
      </c>
      <c r="I1789" t="b">
        <f>VLOOKUP(A1789,all_municipalities!$A$2:$M$445,9,FALSE)</f>
        <v>0</v>
      </c>
      <c r="J1789" t="b">
        <f>VLOOKUP(A1789,all_municipalities!$A$2:$M$445,13, FALSE)</f>
        <v>0</v>
      </c>
      <c r="K1789" t="str">
        <f t="shared" si="109"/>
        <v>NONE</v>
      </c>
      <c r="L1789">
        <v>0</v>
      </c>
      <c r="M1789" t="str">
        <f t="shared" si="110"/>
        <v>10566 Councillor</v>
      </c>
      <c r="N1789" s="6" t="str">
        <f t="shared" si="111"/>
        <v/>
      </c>
      <c r="O1789" s="15" t="str">
        <f>IF(I1789&lt;&gt;FALSE,VLOOKUP(H1789,internet_municipalities!$B$2:$W$226,22,FALSE),"NO INTERNET")</f>
        <v>NO INTERNET</v>
      </c>
      <c r="P1789" s="16" t="str">
        <f t="shared" si="112"/>
        <v>NO INTERNET</v>
      </c>
    </row>
    <row r="1790" spans="1:16" x14ac:dyDescent="0.2">
      <c r="A1790">
        <v>10566</v>
      </c>
      <c r="B1790" t="b">
        <v>0</v>
      </c>
      <c r="C1790" t="s">
        <v>1463</v>
      </c>
      <c r="D1790" t="s">
        <v>1697</v>
      </c>
      <c r="E1790">
        <v>88</v>
      </c>
      <c r="F1790" t="s">
        <v>1460</v>
      </c>
      <c r="G1790" t="b">
        <v>0</v>
      </c>
      <c r="H1790" t="str">
        <f>VLOOKUP(A1790,all_municipalities!$A$2:$M$445,2,FALSE)</f>
        <v>Baldwin, Township of</v>
      </c>
      <c r="I1790" t="b">
        <f>VLOOKUP(A1790,all_municipalities!$A$2:$M$445,9,FALSE)</f>
        <v>0</v>
      </c>
      <c r="J1790" t="b">
        <f>VLOOKUP(A1790,all_municipalities!$A$2:$M$445,13, FALSE)</f>
        <v>0</v>
      </c>
      <c r="K1790" t="str">
        <f t="shared" si="109"/>
        <v>NONE</v>
      </c>
      <c r="L1790">
        <v>0</v>
      </c>
      <c r="M1790" t="str">
        <f t="shared" si="110"/>
        <v>10566 Councillor</v>
      </c>
      <c r="N1790" s="6" t="str">
        <f t="shared" si="111"/>
        <v/>
      </c>
      <c r="O1790" s="15" t="str">
        <f>IF(I1790&lt;&gt;FALSE,VLOOKUP(H1790,internet_municipalities!$B$2:$W$226,22,FALSE),"NO INTERNET")</f>
        <v>NO INTERNET</v>
      </c>
      <c r="P1790" s="16" t="str">
        <f t="shared" si="112"/>
        <v>NO INTERNET</v>
      </c>
    </row>
    <row r="1791" spans="1:16" x14ac:dyDescent="0.2">
      <c r="A1791">
        <v>10718</v>
      </c>
      <c r="B1791" t="b">
        <v>1</v>
      </c>
      <c r="C1791" t="s">
        <v>1475</v>
      </c>
      <c r="D1791" t="s">
        <v>1742</v>
      </c>
      <c r="E1791">
        <v>281</v>
      </c>
      <c r="F1791">
        <v>181</v>
      </c>
      <c r="G1791" t="b">
        <v>0</v>
      </c>
      <c r="H1791" t="str">
        <f>VLOOKUP(A1791,all_municipalities!$A$2:$M$445,2,FALSE)</f>
        <v>Bayham, Municipality of</v>
      </c>
      <c r="I1791" t="b">
        <f>VLOOKUP(A1791,all_municipalities!$A$2:$M$445,9,FALSE)</f>
        <v>0</v>
      </c>
      <c r="J1791" t="b">
        <f>VLOOKUP(A1791,all_municipalities!$A$2:$M$445,13, FALSE)</f>
        <v>0</v>
      </c>
      <c r="K1791" t="str">
        <f t="shared" si="109"/>
        <v>NONE</v>
      </c>
      <c r="L1791">
        <v>0</v>
      </c>
      <c r="M1791" t="str">
        <f t="shared" si="110"/>
        <v>10718 Councillor, Ward 3</v>
      </c>
      <c r="N1791" s="6" t="str">
        <f t="shared" si="111"/>
        <v/>
      </c>
      <c r="O1791" s="15" t="str">
        <f>IF(I1791&lt;&gt;FALSE,VLOOKUP(H1791,internet_municipalities!$B$2:$W$226,22,FALSE),"NO INTERNET")</f>
        <v>NO INTERNET</v>
      </c>
      <c r="P1791" s="16" t="str">
        <f t="shared" si="112"/>
        <v>NO INTERNET</v>
      </c>
    </row>
    <row r="1792" spans="1:16" x14ac:dyDescent="0.2">
      <c r="A1792">
        <v>10718</v>
      </c>
      <c r="B1792" t="b">
        <v>1</v>
      </c>
      <c r="C1792" t="s">
        <v>1453</v>
      </c>
      <c r="D1792" t="s">
        <v>1743</v>
      </c>
      <c r="E1792">
        <v>327</v>
      </c>
      <c r="F1792">
        <v>193</v>
      </c>
      <c r="G1792" t="b">
        <v>0</v>
      </c>
      <c r="H1792" t="str">
        <f>VLOOKUP(A1792,all_municipalities!$A$2:$M$445,2,FALSE)</f>
        <v>Bayham, Municipality of</v>
      </c>
      <c r="I1792" t="b">
        <f>VLOOKUP(A1792,all_municipalities!$A$2:$M$445,9,FALSE)</f>
        <v>0</v>
      </c>
      <c r="J1792" t="b">
        <f>VLOOKUP(A1792,all_municipalities!$A$2:$M$445,13, FALSE)</f>
        <v>0</v>
      </c>
      <c r="K1792" t="str">
        <f t="shared" si="109"/>
        <v>NONE</v>
      </c>
      <c r="L1792">
        <v>0</v>
      </c>
      <c r="M1792" t="str">
        <f t="shared" si="110"/>
        <v>10718 Councillor, Ward 2</v>
      </c>
      <c r="N1792" s="6" t="str">
        <f t="shared" si="111"/>
        <v/>
      </c>
      <c r="O1792" s="15" t="str">
        <f>IF(I1792&lt;&gt;FALSE,VLOOKUP(H1792,internet_municipalities!$B$2:$W$226,22,FALSE),"NO INTERNET")</f>
        <v>NO INTERNET</v>
      </c>
      <c r="P1792" s="16" t="str">
        <f t="shared" si="112"/>
        <v>NO INTERNET</v>
      </c>
    </row>
    <row r="1793" spans="1:16" x14ac:dyDescent="0.2">
      <c r="A1793">
        <v>10718</v>
      </c>
      <c r="B1793" t="b">
        <v>1</v>
      </c>
      <c r="C1793" t="s">
        <v>1456</v>
      </c>
      <c r="D1793" t="s">
        <v>1744</v>
      </c>
      <c r="E1793">
        <v>308</v>
      </c>
      <c r="F1793">
        <v>194</v>
      </c>
      <c r="G1793" t="b">
        <v>0</v>
      </c>
      <c r="H1793" t="str">
        <f>VLOOKUP(A1793,all_municipalities!$A$2:$M$445,2,FALSE)</f>
        <v>Bayham, Municipality of</v>
      </c>
      <c r="I1793" t="b">
        <f>VLOOKUP(A1793,all_municipalities!$A$2:$M$445,9,FALSE)</f>
        <v>0</v>
      </c>
      <c r="J1793" t="b">
        <f>VLOOKUP(A1793,all_municipalities!$A$2:$M$445,13, FALSE)</f>
        <v>0</v>
      </c>
      <c r="K1793" t="str">
        <f t="shared" si="109"/>
        <v>NONE</v>
      </c>
      <c r="L1793">
        <v>0</v>
      </c>
      <c r="M1793" t="str">
        <f t="shared" si="110"/>
        <v>10718 Councillor, Ward 1</v>
      </c>
      <c r="N1793" s="6" t="str">
        <f t="shared" si="111"/>
        <v/>
      </c>
      <c r="O1793" s="15" t="str">
        <f>IF(I1793&lt;&gt;FALSE,VLOOKUP(H1793,internet_municipalities!$B$2:$W$226,22,FALSE),"NO INTERNET")</f>
        <v>NO INTERNET</v>
      </c>
      <c r="P1793" s="16" t="str">
        <f t="shared" si="112"/>
        <v>NO INTERNET</v>
      </c>
    </row>
    <row r="1794" spans="1:16" x14ac:dyDescent="0.2">
      <c r="A1794">
        <v>10718</v>
      </c>
      <c r="B1794" t="b">
        <v>1</v>
      </c>
      <c r="C1794" t="s">
        <v>1479</v>
      </c>
      <c r="D1794" t="s">
        <v>1745</v>
      </c>
      <c r="E1794" t="s">
        <v>461</v>
      </c>
      <c r="F1794" t="s">
        <v>461</v>
      </c>
      <c r="G1794" t="b">
        <v>0</v>
      </c>
      <c r="H1794" t="str">
        <f>VLOOKUP(A1794,all_municipalities!$A$2:$M$445,2,FALSE)</f>
        <v>Bayham, Municipality of</v>
      </c>
      <c r="I1794" t="b">
        <f>VLOOKUP(A1794,all_municipalities!$A$2:$M$445,9,FALSE)</f>
        <v>0</v>
      </c>
      <c r="J1794" t="b">
        <f>VLOOKUP(A1794,all_municipalities!$A$2:$M$445,13, FALSE)</f>
        <v>0</v>
      </c>
      <c r="K1794" t="str">
        <f t="shared" ref="K1794:K1857" si="113">IF(J1794=TRUE,IF(F1794&lt;=10,"HIGH",IF(F1794&lt;=100,"MID",IF(F1794&lt;=1000,"LOW","NONE"))),"NONE")</f>
        <v>NONE</v>
      </c>
      <c r="L1794">
        <v>0</v>
      </c>
      <c r="M1794" t="str">
        <f t="shared" ref="M1794:M1857" si="114">CONCATENATE(A1794, " ",C1794)</f>
        <v>10718 Deputy Mayor</v>
      </c>
      <c r="N1794" s="6" t="str">
        <f t="shared" si="111"/>
        <v/>
      </c>
      <c r="O1794" s="15" t="str">
        <f>IF(I1794&lt;&gt;FALSE,VLOOKUP(H1794,internet_municipalities!$B$2:$W$226,22,FALSE),"NO INTERNET")</f>
        <v>NO INTERNET</v>
      </c>
      <c r="P1794" s="16" t="str">
        <f t="shared" si="112"/>
        <v>NO INTERNET</v>
      </c>
    </row>
    <row r="1795" spans="1:16" x14ac:dyDescent="0.2">
      <c r="A1795">
        <v>10718</v>
      </c>
      <c r="B1795" t="b">
        <v>0</v>
      </c>
      <c r="C1795" t="s">
        <v>1456</v>
      </c>
      <c r="D1795" t="s">
        <v>1746</v>
      </c>
      <c r="E1795">
        <v>92</v>
      </c>
      <c r="F1795" t="s">
        <v>1460</v>
      </c>
      <c r="G1795" t="b">
        <v>0</v>
      </c>
      <c r="H1795" t="str">
        <f>VLOOKUP(A1795,all_municipalities!$A$2:$M$445,2,FALSE)</f>
        <v>Bayham, Municipality of</v>
      </c>
      <c r="I1795" t="b">
        <f>VLOOKUP(A1795,all_municipalities!$A$2:$M$445,9,FALSE)</f>
        <v>0</v>
      </c>
      <c r="J1795" t="b">
        <f>VLOOKUP(A1795,all_municipalities!$A$2:$M$445,13, FALSE)</f>
        <v>0</v>
      </c>
      <c r="K1795" t="str">
        <f t="shared" si="113"/>
        <v>NONE</v>
      </c>
      <c r="L1795">
        <v>0</v>
      </c>
      <c r="M1795" t="str">
        <f t="shared" si="114"/>
        <v>10718 Councillor, Ward 1</v>
      </c>
      <c r="N1795" s="6" t="str">
        <f t="shared" ref="N1795:N1858" si="115">IF(I1795,M1795,"")</f>
        <v/>
      </c>
      <c r="O1795" s="15" t="str">
        <f>IF(I1795&lt;&gt;FALSE,VLOOKUP(H1795,internet_municipalities!$B$2:$W$226,22,FALSE),"NO INTERNET")</f>
        <v>NO INTERNET</v>
      </c>
      <c r="P1795" s="16" t="str">
        <f t="shared" si="112"/>
        <v>NO INTERNET</v>
      </c>
    </row>
    <row r="1796" spans="1:16" x14ac:dyDescent="0.2">
      <c r="A1796">
        <v>10718</v>
      </c>
      <c r="B1796" t="b">
        <v>0</v>
      </c>
      <c r="C1796" t="s">
        <v>1456</v>
      </c>
      <c r="D1796" t="s">
        <v>1747</v>
      </c>
      <c r="E1796">
        <v>114</v>
      </c>
      <c r="F1796" t="s">
        <v>1460</v>
      </c>
      <c r="G1796" t="b">
        <v>0</v>
      </c>
      <c r="H1796" t="str">
        <f>VLOOKUP(A1796,all_municipalities!$A$2:$M$445,2,FALSE)</f>
        <v>Bayham, Municipality of</v>
      </c>
      <c r="I1796" t="b">
        <f>VLOOKUP(A1796,all_municipalities!$A$2:$M$445,9,FALSE)</f>
        <v>0</v>
      </c>
      <c r="J1796" t="b">
        <f>VLOOKUP(A1796,all_municipalities!$A$2:$M$445,13, FALSE)</f>
        <v>0</v>
      </c>
      <c r="K1796" t="str">
        <f t="shared" si="113"/>
        <v>NONE</v>
      </c>
      <c r="L1796">
        <v>0</v>
      </c>
      <c r="M1796" t="str">
        <f t="shared" si="114"/>
        <v>10718 Councillor, Ward 1</v>
      </c>
      <c r="N1796" s="6" t="str">
        <f t="shared" si="115"/>
        <v/>
      </c>
      <c r="O1796" s="15" t="str">
        <f>IF(I1796&lt;&gt;FALSE,VLOOKUP(H1796,internet_municipalities!$B$2:$W$226,22,FALSE),"NO INTERNET")</f>
        <v>NO INTERNET</v>
      </c>
      <c r="P1796" s="16" t="str">
        <f t="shared" si="112"/>
        <v>NO INTERNET</v>
      </c>
    </row>
    <row r="1797" spans="1:16" x14ac:dyDescent="0.2">
      <c r="A1797">
        <v>10718</v>
      </c>
      <c r="B1797" t="b">
        <v>0</v>
      </c>
      <c r="C1797" t="s">
        <v>1453</v>
      </c>
      <c r="D1797" t="s">
        <v>1748</v>
      </c>
      <c r="E1797">
        <v>134</v>
      </c>
      <c r="F1797" t="s">
        <v>1460</v>
      </c>
      <c r="G1797" t="b">
        <v>0</v>
      </c>
      <c r="H1797" t="str">
        <f>VLOOKUP(A1797,all_municipalities!$A$2:$M$445,2,FALSE)</f>
        <v>Bayham, Municipality of</v>
      </c>
      <c r="I1797" t="b">
        <f>VLOOKUP(A1797,all_municipalities!$A$2:$M$445,9,FALSE)</f>
        <v>0</v>
      </c>
      <c r="J1797" t="b">
        <f>VLOOKUP(A1797,all_municipalities!$A$2:$M$445,13, FALSE)</f>
        <v>0</v>
      </c>
      <c r="K1797" t="str">
        <f t="shared" si="113"/>
        <v>NONE</v>
      </c>
      <c r="L1797">
        <v>0</v>
      </c>
      <c r="M1797" t="str">
        <f t="shared" si="114"/>
        <v>10718 Councillor, Ward 2</v>
      </c>
      <c r="N1797" s="6" t="str">
        <f t="shared" si="115"/>
        <v/>
      </c>
      <c r="O1797" s="15" t="str">
        <f>IF(I1797&lt;&gt;FALSE,VLOOKUP(H1797,internet_municipalities!$B$2:$W$226,22,FALSE),"NO INTERNET")</f>
        <v>NO INTERNET</v>
      </c>
      <c r="P1797" s="16" t="str">
        <f t="shared" si="112"/>
        <v>NO INTERNET</v>
      </c>
    </row>
    <row r="1798" spans="1:16" x14ac:dyDescent="0.2">
      <c r="A1798">
        <v>10718</v>
      </c>
      <c r="B1798" t="b">
        <v>0</v>
      </c>
      <c r="C1798" t="s">
        <v>1475</v>
      </c>
      <c r="D1798" t="s">
        <v>1749</v>
      </c>
      <c r="E1798">
        <v>100</v>
      </c>
      <c r="F1798" t="s">
        <v>1460</v>
      </c>
      <c r="G1798" t="b">
        <v>0</v>
      </c>
      <c r="H1798" t="str">
        <f>VLOOKUP(A1798,all_municipalities!$A$2:$M$445,2,FALSE)</f>
        <v>Bayham, Municipality of</v>
      </c>
      <c r="I1798" t="b">
        <f>VLOOKUP(A1798,all_municipalities!$A$2:$M$445,9,FALSE)</f>
        <v>0</v>
      </c>
      <c r="J1798" t="b">
        <f>VLOOKUP(A1798,all_municipalities!$A$2:$M$445,13, FALSE)</f>
        <v>0</v>
      </c>
      <c r="K1798" t="str">
        <f t="shared" si="113"/>
        <v>NONE</v>
      </c>
      <c r="L1798">
        <v>0</v>
      </c>
      <c r="M1798" t="str">
        <f t="shared" si="114"/>
        <v>10718 Councillor, Ward 3</v>
      </c>
      <c r="N1798" s="6" t="str">
        <f t="shared" si="115"/>
        <v/>
      </c>
      <c r="O1798" s="15" t="str">
        <f>IF(I1798&lt;&gt;FALSE,VLOOKUP(H1798,internet_municipalities!$B$2:$W$226,22,FALSE),"NO INTERNET")</f>
        <v>NO INTERNET</v>
      </c>
      <c r="P1798" s="16" t="str">
        <f t="shared" si="112"/>
        <v>NO INTERNET</v>
      </c>
    </row>
    <row r="1799" spans="1:16" x14ac:dyDescent="0.2">
      <c r="A1799">
        <v>10144</v>
      </c>
      <c r="B1799" t="b">
        <v>1</v>
      </c>
      <c r="C1799" t="s">
        <v>1463</v>
      </c>
      <c r="D1799" t="s">
        <v>1750</v>
      </c>
      <c r="E1799">
        <v>1087</v>
      </c>
      <c r="F1799">
        <v>305</v>
      </c>
      <c r="G1799" t="b">
        <v>0</v>
      </c>
      <c r="H1799" t="str">
        <f>VLOOKUP(A1799,all_municipalities!$A$2:$M$445,2,FALSE)</f>
        <v>Beckwith, Township of</v>
      </c>
      <c r="I1799" t="b">
        <f>VLOOKUP(A1799,all_municipalities!$A$2:$M$445,9,FALSE)</f>
        <v>0</v>
      </c>
      <c r="J1799" t="b">
        <f>VLOOKUP(A1799,all_municipalities!$A$2:$M$445,13, FALSE)</f>
        <v>0</v>
      </c>
      <c r="K1799" t="str">
        <f t="shared" si="113"/>
        <v>NONE</v>
      </c>
      <c r="L1799">
        <v>0</v>
      </c>
      <c r="M1799" t="str">
        <f t="shared" si="114"/>
        <v>10144 Councillor</v>
      </c>
      <c r="N1799" s="6" t="str">
        <f t="shared" si="115"/>
        <v/>
      </c>
      <c r="O1799" s="15" t="str">
        <f>IF(I1799&lt;&gt;FALSE,VLOOKUP(H1799,internet_municipalities!$B$2:$W$226,22,FALSE),"NO INTERNET")</f>
        <v>NO INTERNET</v>
      </c>
      <c r="P1799" s="16" t="str">
        <f t="shared" ref="P1799:P1862" si="116">IF(I1799=TRUE,IF(F1799&lt;&gt;"Acclaimed",IF(F1799&lt;&gt;"Lost",F1799/O1799,"Lost"),"Acclaimed"),"NO INTERNET")</f>
        <v>NO INTERNET</v>
      </c>
    </row>
    <row r="1800" spans="1:16" x14ac:dyDescent="0.2">
      <c r="A1800">
        <v>10144</v>
      </c>
      <c r="B1800" t="b">
        <v>1</v>
      </c>
      <c r="C1800" t="s">
        <v>1463</v>
      </c>
      <c r="D1800" t="s">
        <v>1751</v>
      </c>
      <c r="E1800">
        <v>863</v>
      </c>
      <c r="F1800">
        <v>81</v>
      </c>
      <c r="G1800" t="b">
        <v>0</v>
      </c>
      <c r="H1800" t="str">
        <f>VLOOKUP(A1800,all_municipalities!$A$2:$M$445,2,FALSE)</f>
        <v>Beckwith, Township of</v>
      </c>
      <c r="I1800" t="b">
        <f>VLOOKUP(A1800,all_municipalities!$A$2:$M$445,9,FALSE)</f>
        <v>0</v>
      </c>
      <c r="J1800" t="b">
        <f>VLOOKUP(A1800,all_municipalities!$A$2:$M$445,13, FALSE)</f>
        <v>0</v>
      </c>
      <c r="K1800" t="str">
        <f t="shared" si="113"/>
        <v>NONE</v>
      </c>
      <c r="L1800">
        <v>0</v>
      </c>
      <c r="M1800" t="str">
        <f t="shared" si="114"/>
        <v>10144 Councillor</v>
      </c>
      <c r="N1800" s="6" t="str">
        <f t="shared" si="115"/>
        <v/>
      </c>
      <c r="O1800" s="15" t="str">
        <f>IF(I1800&lt;&gt;FALSE,VLOOKUP(H1800,internet_municipalities!$B$2:$W$226,22,FALSE),"NO INTERNET")</f>
        <v>NO INTERNET</v>
      </c>
      <c r="P1800" s="16" t="str">
        <f t="shared" si="116"/>
        <v>NO INTERNET</v>
      </c>
    </row>
    <row r="1801" spans="1:16" x14ac:dyDescent="0.2">
      <c r="A1801">
        <v>10144</v>
      </c>
      <c r="B1801" t="b">
        <v>1</v>
      </c>
      <c r="C1801" t="s">
        <v>1463</v>
      </c>
      <c r="D1801" t="s">
        <v>1752</v>
      </c>
      <c r="E1801">
        <v>965</v>
      </c>
      <c r="F1801">
        <v>183</v>
      </c>
      <c r="G1801" t="b">
        <v>0</v>
      </c>
      <c r="H1801" t="str">
        <f>VLOOKUP(A1801,all_municipalities!$A$2:$M$445,2,FALSE)</f>
        <v>Beckwith, Township of</v>
      </c>
      <c r="I1801" t="b">
        <f>VLOOKUP(A1801,all_municipalities!$A$2:$M$445,9,FALSE)</f>
        <v>0</v>
      </c>
      <c r="J1801" t="b">
        <f>VLOOKUP(A1801,all_municipalities!$A$2:$M$445,13, FALSE)</f>
        <v>0</v>
      </c>
      <c r="K1801" t="str">
        <f t="shared" si="113"/>
        <v>NONE</v>
      </c>
      <c r="L1801">
        <v>0</v>
      </c>
      <c r="M1801" t="str">
        <f t="shared" si="114"/>
        <v>10144 Councillor</v>
      </c>
      <c r="N1801" s="6" t="str">
        <f t="shared" si="115"/>
        <v/>
      </c>
      <c r="O1801" s="15" t="str">
        <f>IF(I1801&lt;&gt;FALSE,VLOOKUP(H1801,internet_municipalities!$B$2:$W$226,22,FALSE),"NO INTERNET")</f>
        <v>NO INTERNET</v>
      </c>
      <c r="P1801" s="16" t="str">
        <f t="shared" si="116"/>
        <v>NO INTERNET</v>
      </c>
    </row>
    <row r="1802" spans="1:16" x14ac:dyDescent="0.2">
      <c r="A1802">
        <v>10144</v>
      </c>
      <c r="B1802" t="b">
        <v>1</v>
      </c>
      <c r="C1802" t="s">
        <v>1753</v>
      </c>
      <c r="D1802" t="s">
        <v>1754</v>
      </c>
      <c r="E1802">
        <v>1313</v>
      </c>
      <c r="F1802">
        <v>707</v>
      </c>
      <c r="G1802" t="b">
        <v>0</v>
      </c>
      <c r="H1802" t="str">
        <f>VLOOKUP(A1802,all_municipalities!$A$2:$M$445,2,FALSE)</f>
        <v>Beckwith, Township of</v>
      </c>
      <c r="I1802" t="b">
        <f>VLOOKUP(A1802,all_municipalities!$A$2:$M$445,9,FALSE)</f>
        <v>0</v>
      </c>
      <c r="J1802" t="b">
        <f>VLOOKUP(A1802,all_municipalities!$A$2:$M$445,13, FALSE)</f>
        <v>0</v>
      </c>
      <c r="K1802" t="str">
        <f t="shared" si="113"/>
        <v>NONE</v>
      </c>
      <c r="L1802">
        <v>0</v>
      </c>
      <c r="M1802" t="str">
        <f t="shared" si="114"/>
        <v>10144 Deputy Reeve</v>
      </c>
      <c r="N1802" s="6" t="str">
        <f t="shared" si="115"/>
        <v/>
      </c>
      <c r="O1802" s="15" t="str">
        <f>IF(I1802&lt;&gt;FALSE,VLOOKUP(H1802,internet_municipalities!$B$2:$W$226,22,FALSE),"NO INTERNET")</f>
        <v>NO INTERNET</v>
      </c>
      <c r="P1802" s="16" t="str">
        <f t="shared" si="116"/>
        <v>NO INTERNET</v>
      </c>
    </row>
    <row r="1803" spans="1:16" x14ac:dyDescent="0.2">
      <c r="A1803">
        <v>10144</v>
      </c>
      <c r="B1803" t="b">
        <v>0</v>
      </c>
      <c r="C1803" t="s">
        <v>1753</v>
      </c>
      <c r="D1803" t="s">
        <v>1755</v>
      </c>
      <c r="E1803">
        <v>606</v>
      </c>
      <c r="F1803" t="s">
        <v>1460</v>
      </c>
      <c r="G1803" t="b">
        <v>0</v>
      </c>
      <c r="H1803" t="str">
        <f>VLOOKUP(A1803,all_municipalities!$A$2:$M$445,2,FALSE)</f>
        <v>Beckwith, Township of</v>
      </c>
      <c r="I1803" t="b">
        <f>VLOOKUP(A1803,all_municipalities!$A$2:$M$445,9,FALSE)</f>
        <v>0</v>
      </c>
      <c r="J1803" t="b">
        <f>VLOOKUP(A1803,all_municipalities!$A$2:$M$445,13, FALSE)</f>
        <v>0</v>
      </c>
      <c r="K1803" t="str">
        <f t="shared" si="113"/>
        <v>NONE</v>
      </c>
      <c r="L1803">
        <v>0</v>
      </c>
      <c r="M1803" t="str">
        <f t="shared" si="114"/>
        <v>10144 Deputy Reeve</v>
      </c>
      <c r="N1803" s="6" t="str">
        <f t="shared" si="115"/>
        <v/>
      </c>
      <c r="O1803" s="15" t="str">
        <f>IF(I1803&lt;&gt;FALSE,VLOOKUP(H1803,internet_municipalities!$B$2:$W$226,22,FALSE),"NO INTERNET")</f>
        <v>NO INTERNET</v>
      </c>
      <c r="P1803" s="16" t="str">
        <f t="shared" si="116"/>
        <v>NO INTERNET</v>
      </c>
    </row>
    <row r="1804" spans="1:16" x14ac:dyDescent="0.2">
      <c r="A1804">
        <v>10144</v>
      </c>
      <c r="B1804" t="b">
        <v>0</v>
      </c>
      <c r="C1804" t="s">
        <v>1463</v>
      </c>
      <c r="D1804" t="s">
        <v>1756</v>
      </c>
      <c r="E1804">
        <v>782</v>
      </c>
      <c r="F1804" t="s">
        <v>1460</v>
      </c>
      <c r="G1804" t="b">
        <v>0</v>
      </c>
      <c r="H1804" t="str">
        <f>VLOOKUP(A1804,all_municipalities!$A$2:$M$445,2,FALSE)</f>
        <v>Beckwith, Township of</v>
      </c>
      <c r="I1804" t="b">
        <f>VLOOKUP(A1804,all_municipalities!$A$2:$M$445,9,FALSE)</f>
        <v>0</v>
      </c>
      <c r="J1804" t="b">
        <f>VLOOKUP(A1804,all_municipalities!$A$2:$M$445,13, FALSE)</f>
        <v>0</v>
      </c>
      <c r="K1804" t="str">
        <f t="shared" si="113"/>
        <v>NONE</v>
      </c>
      <c r="L1804">
        <v>0</v>
      </c>
      <c r="M1804" t="str">
        <f t="shared" si="114"/>
        <v>10144 Councillor</v>
      </c>
      <c r="N1804" s="6" t="str">
        <f t="shared" si="115"/>
        <v/>
      </c>
      <c r="O1804" s="15" t="str">
        <f>IF(I1804&lt;&gt;FALSE,VLOOKUP(H1804,internet_municipalities!$B$2:$W$226,22,FALSE),"NO INTERNET")</f>
        <v>NO INTERNET</v>
      </c>
      <c r="P1804" s="16" t="str">
        <f t="shared" si="116"/>
        <v>NO INTERNET</v>
      </c>
    </row>
    <row r="1805" spans="1:16" x14ac:dyDescent="0.2">
      <c r="A1805">
        <v>10144</v>
      </c>
      <c r="B1805" t="b">
        <v>0</v>
      </c>
      <c r="C1805" t="s">
        <v>1463</v>
      </c>
      <c r="D1805" t="s">
        <v>1757</v>
      </c>
      <c r="E1805">
        <v>533</v>
      </c>
      <c r="F1805" t="s">
        <v>1460</v>
      </c>
      <c r="G1805" t="b">
        <v>0</v>
      </c>
      <c r="H1805" t="str">
        <f>VLOOKUP(A1805,all_municipalities!$A$2:$M$445,2,FALSE)</f>
        <v>Beckwith, Township of</v>
      </c>
      <c r="I1805" t="b">
        <f>VLOOKUP(A1805,all_municipalities!$A$2:$M$445,9,FALSE)</f>
        <v>0</v>
      </c>
      <c r="J1805" t="b">
        <f>VLOOKUP(A1805,all_municipalities!$A$2:$M$445,13, FALSE)</f>
        <v>0</v>
      </c>
      <c r="K1805" t="str">
        <f t="shared" si="113"/>
        <v>NONE</v>
      </c>
      <c r="L1805">
        <v>0</v>
      </c>
      <c r="M1805" t="str">
        <f t="shared" si="114"/>
        <v>10144 Councillor</v>
      </c>
      <c r="N1805" s="6" t="str">
        <f t="shared" si="115"/>
        <v/>
      </c>
      <c r="O1805" s="15" t="str">
        <f>IF(I1805&lt;&gt;FALSE,VLOOKUP(H1805,internet_municipalities!$B$2:$W$226,22,FALSE),"NO INTERNET")</f>
        <v>NO INTERNET</v>
      </c>
      <c r="P1805" s="16" t="str">
        <f t="shared" si="116"/>
        <v>NO INTERNET</v>
      </c>
    </row>
    <row r="1806" spans="1:16" x14ac:dyDescent="0.2">
      <c r="A1806">
        <v>10144</v>
      </c>
      <c r="B1806" t="b">
        <v>0</v>
      </c>
      <c r="C1806" t="s">
        <v>1463</v>
      </c>
      <c r="D1806" t="s">
        <v>1758</v>
      </c>
      <c r="E1806">
        <v>124</v>
      </c>
      <c r="F1806" t="s">
        <v>1460</v>
      </c>
      <c r="G1806" t="b">
        <v>0</v>
      </c>
      <c r="H1806" t="str">
        <f>VLOOKUP(A1806,all_municipalities!$A$2:$M$445,2,FALSE)</f>
        <v>Beckwith, Township of</v>
      </c>
      <c r="I1806" t="b">
        <f>VLOOKUP(A1806,all_municipalities!$A$2:$M$445,9,FALSE)</f>
        <v>0</v>
      </c>
      <c r="J1806" t="b">
        <f>VLOOKUP(A1806,all_municipalities!$A$2:$M$445,13, FALSE)</f>
        <v>0</v>
      </c>
      <c r="K1806" t="str">
        <f t="shared" si="113"/>
        <v>NONE</v>
      </c>
      <c r="L1806">
        <v>0</v>
      </c>
      <c r="M1806" t="str">
        <f t="shared" si="114"/>
        <v>10144 Councillor</v>
      </c>
      <c r="N1806" s="6" t="str">
        <f t="shared" si="115"/>
        <v/>
      </c>
      <c r="O1806" s="15" t="str">
        <f>IF(I1806&lt;&gt;FALSE,VLOOKUP(H1806,internet_municipalities!$B$2:$W$226,22,FALSE),"NO INTERNET")</f>
        <v>NO INTERNET</v>
      </c>
      <c r="P1806" s="16" t="str">
        <f t="shared" si="116"/>
        <v>NO INTERNET</v>
      </c>
    </row>
    <row r="1807" spans="1:16" x14ac:dyDescent="0.2">
      <c r="A1807">
        <v>10144</v>
      </c>
      <c r="B1807" t="b">
        <v>0</v>
      </c>
      <c r="C1807" t="s">
        <v>1463</v>
      </c>
      <c r="D1807" t="s">
        <v>1759</v>
      </c>
      <c r="E1807">
        <v>739</v>
      </c>
      <c r="F1807" t="s">
        <v>1460</v>
      </c>
      <c r="G1807" t="b">
        <v>0</v>
      </c>
      <c r="H1807" t="str">
        <f>VLOOKUP(A1807,all_municipalities!$A$2:$M$445,2,FALSE)</f>
        <v>Beckwith, Township of</v>
      </c>
      <c r="I1807" t="b">
        <f>VLOOKUP(A1807,all_municipalities!$A$2:$M$445,9,FALSE)</f>
        <v>0</v>
      </c>
      <c r="J1807" t="b">
        <f>VLOOKUP(A1807,all_municipalities!$A$2:$M$445,13, FALSE)</f>
        <v>0</v>
      </c>
      <c r="K1807" t="str">
        <f t="shared" si="113"/>
        <v>NONE</v>
      </c>
      <c r="L1807">
        <v>0</v>
      </c>
      <c r="M1807" t="str">
        <f t="shared" si="114"/>
        <v>10144 Councillor</v>
      </c>
      <c r="N1807" s="6" t="str">
        <f t="shared" si="115"/>
        <v/>
      </c>
      <c r="O1807" s="15" t="str">
        <f>IF(I1807&lt;&gt;FALSE,VLOOKUP(H1807,internet_municipalities!$B$2:$W$226,22,FALSE),"NO INTERNET")</f>
        <v>NO INTERNET</v>
      </c>
      <c r="P1807" s="16" t="str">
        <f t="shared" si="116"/>
        <v>NO INTERNET</v>
      </c>
    </row>
    <row r="1808" spans="1:16" x14ac:dyDescent="0.2">
      <c r="A1808">
        <v>10345</v>
      </c>
      <c r="B1808" t="b">
        <v>1</v>
      </c>
      <c r="C1808" t="s">
        <v>1463</v>
      </c>
      <c r="D1808" t="s">
        <v>1778</v>
      </c>
      <c r="E1808">
        <v>254</v>
      </c>
      <c r="F1808">
        <v>67</v>
      </c>
      <c r="G1808" t="b">
        <v>0</v>
      </c>
      <c r="H1808" t="str">
        <f>VLOOKUP(A1808,all_municipalities!$A$2:$M$445,2,FALSE)</f>
        <v>Billings, Township of</v>
      </c>
      <c r="I1808" t="b">
        <f>VLOOKUP(A1808,all_municipalities!$A$2:$M$445,9,FALSE)</f>
        <v>0</v>
      </c>
      <c r="J1808" t="b">
        <f>VLOOKUP(A1808,all_municipalities!$A$2:$M$445,13, FALSE)</f>
        <v>0</v>
      </c>
      <c r="K1808" t="str">
        <f t="shared" si="113"/>
        <v>NONE</v>
      </c>
      <c r="L1808">
        <v>0</v>
      </c>
      <c r="M1808" t="str">
        <f t="shared" si="114"/>
        <v>10345 Councillor</v>
      </c>
      <c r="N1808" s="6" t="str">
        <f t="shared" si="115"/>
        <v/>
      </c>
      <c r="O1808" s="15" t="str">
        <f>IF(I1808&lt;&gt;FALSE,VLOOKUP(H1808,internet_municipalities!$B$2:$W$226,22,FALSE),"NO INTERNET")</f>
        <v>NO INTERNET</v>
      </c>
      <c r="P1808" s="16" t="str">
        <f t="shared" si="116"/>
        <v>NO INTERNET</v>
      </c>
    </row>
    <row r="1809" spans="1:16" x14ac:dyDescent="0.2">
      <c r="A1809">
        <v>10345</v>
      </c>
      <c r="B1809" t="b">
        <v>1</v>
      </c>
      <c r="C1809" t="s">
        <v>1463</v>
      </c>
      <c r="D1809" t="s">
        <v>1779</v>
      </c>
      <c r="E1809">
        <v>301</v>
      </c>
      <c r="F1809">
        <v>114</v>
      </c>
      <c r="G1809" t="b">
        <v>0</v>
      </c>
      <c r="H1809" t="str">
        <f>VLOOKUP(A1809,all_municipalities!$A$2:$M$445,2,FALSE)</f>
        <v>Billings, Township of</v>
      </c>
      <c r="I1809" t="b">
        <f>VLOOKUP(A1809,all_municipalities!$A$2:$M$445,9,FALSE)</f>
        <v>0</v>
      </c>
      <c r="J1809" t="b">
        <f>VLOOKUP(A1809,all_municipalities!$A$2:$M$445,13, FALSE)</f>
        <v>0</v>
      </c>
      <c r="K1809" t="str">
        <f t="shared" si="113"/>
        <v>NONE</v>
      </c>
      <c r="L1809">
        <v>0</v>
      </c>
      <c r="M1809" t="str">
        <f t="shared" si="114"/>
        <v>10345 Councillor</v>
      </c>
      <c r="N1809" s="6" t="str">
        <f t="shared" si="115"/>
        <v/>
      </c>
      <c r="O1809" s="15" t="str">
        <f>IF(I1809&lt;&gt;FALSE,VLOOKUP(H1809,internet_municipalities!$B$2:$W$226,22,FALSE),"NO INTERNET")</f>
        <v>NO INTERNET</v>
      </c>
      <c r="P1809" s="16" t="str">
        <f t="shared" si="116"/>
        <v>NO INTERNET</v>
      </c>
    </row>
    <row r="1810" spans="1:16" x14ac:dyDescent="0.2">
      <c r="A1810">
        <v>10345</v>
      </c>
      <c r="B1810" t="b">
        <v>1</v>
      </c>
      <c r="C1810" t="s">
        <v>1463</v>
      </c>
      <c r="D1810" t="s">
        <v>1780</v>
      </c>
      <c r="E1810">
        <v>381</v>
      </c>
      <c r="F1810">
        <v>194</v>
      </c>
      <c r="G1810" t="b">
        <v>0</v>
      </c>
      <c r="H1810" t="str">
        <f>VLOOKUP(A1810,all_municipalities!$A$2:$M$445,2,FALSE)</f>
        <v>Billings, Township of</v>
      </c>
      <c r="I1810" t="b">
        <f>VLOOKUP(A1810,all_municipalities!$A$2:$M$445,9,FALSE)</f>
        <v>0</v>
      </c>
      <c r="J1810" t="b">
        <f>VLOOKUP(A1810,all_municipalities!$A$2:$M$445,13, FALSE)</f>
        <v>0</v>
      </c>
      <c r="K1810" t="str">
        <f t="shared" si="113"/>
        <v>NONE</v>
      </c>
      <c r="L1810">
        <v>0</v>
      </c>
      <c r="M1810" t="str">
        <f t="shared" si="114"/>
        <v>10345 Councillor</v>
      </c>
      <c r="N1810" s="6" t="str">
        <f t="shared" si="115"/>
        <v/>
      </c>
      <c r="O1810" s="15" t="str">
        <f>IF(I1810&lt;&gt;FALSE,VLOOKUP(H1810,internet_municipalities!$B$2:$W$226,22,FALSE),"NO INTERNET")</f>
        <v>NO INTERNET</v>
      </c>
      <c r="P1810" s="16" t="str">
        <f t="shared" si="116"/>
        <v>NO INTERNET</v>
      </c>
    </row>
    <row r="1811" spans="1:16" x14ac:dyDescent="0.2">
      <c r="A1811">
        <v>10345</v>
      </c>
      <c r="B1811" t="b">
        <v>1</v>
      </c>
      <c r="C1811" t="s">
        <v>1463</v>
      </c>
      <c r="D1811" t="s">
        <v>1781</v>
      </c>
      <c r="E1811">
        <v>359</v>
      </c>
      <c r="F1811">
        <v>172</v>
      </c>
      <c r="G1811" t="b">
        <v>0</v>
      </c>
      <c r="H1811" t="str">
        <f>VLOOKUP(A1811,all_municipalities!$A$2:$M$445,2,FALSE)</f>
        <v>Billings, Township of</v>
      </c>
      <c r="I1811" t="b">
        <f>VLOOKUP(A1811,all_municipalities!$A$2:$M$445,9,FALSE)</f>
        <v>0</v>
      </c>
      <c r="J1811" t="b">
        <f>VLOOKUP(A1811,all_municipalities!$A$2:$M$445,13, FALSE)</f>
        <v>0</v>
      </c>
      <c r="K1811" t="str">
        <f t="shared" si="113"/>
        <v>NONE</v>
      </c>
      <c r="L1811">
        <v>0</v>
      </c>
      <c r="M1811" t="str">
        <f t="shared" si="114"/>
        <v>10345 Councillor</v>
      </c>
      <c r="N1811" s="6" t="str">
        <f t="shared" si="115"/>
        <v/>
      </c>
      <c r="O1811" s="15" t="str">
        <f>IF(I1811&lt;&gt;FALSE,VLOOKUP(H1811,internet_municipalities!$B$2:$W$226,22,FALSE),"NO INTERNET")</f>
        <v>NO INTERNET</v>
      </c>
      <c r="P1811" s="16" t="str">
        <f t="shared" si="116"/>
        <v>NO INTERNET</v>
      </c>
    </row>
    <row r="1812" spans="1:16" x14ac:dyDescent="0.2">
      <c r="A1812">
        <v>10345</v>
      </c>
      <c r="B1812" t="b">
        <v>0</v>
      </c>
      <c r="C1812" t="s">
        <v>1463</v>
      </c>
      <c r="D1812" t="s">
        <v>1782</v>
      </c>
      <c r="E1812">
        <v>187</v>
      </c>
      <c r="F1812" t="s">
        <v>1460</v>
      </c>
      <c r="G1812" t="b">
        <v>0</v>
      </c>
      <c r="H1812" t="str">
        <f>VLOOKUP(A1812,all_municipalities!$A$2:$M$445,2,FALSE)</f>
        <v>Billings, Township of</v>
      </c>
      <c r="I1812" t="b">
        <f>VLOOKUP(A1812,all_municipalities!$A$2:$M$445,9,FALSE)</f>
        <v>0</v>
      </c>
      <c r="J1812" t="b">
        <f>VLOOKUP(A1812,all_municipalities!$A$2:$M$445,13, FALSE)</f>
        <v>0</v>
      </c>
      <c r="K1812" t="str">
        <f t="shared" si="113"/>
        <v>NONE</v>
      </c>
      <c r="L1812">
        <v>0</v>
      </c>
      <c r="M1812" t="str">
        <f t="shared" si="114"/>
        <v>10345 Councillor</v>
      </c>
      <c r="N1812" s="6" t="str">
        <f t="shared" si="115"/>
        <v/>
      </c>
      <c r="O1812" s="15" t="str">
        <f>IF(I1812&lt;&gt;FALSE,VLOOKUP(H1812,internet_municipalities!$B$2:$W$226,22,FALSE),"NO INTERNET")</f>
        <v>NO INTERNET</v>
      </c>
      <c r="P1812" s="16" t="str">
        <f t="shared" si="116"/>
        <v>NO INTERNET</v>
      </c>
    </row>
    <row r="1813" spans="1:16" x14ac:dyDescent="0.2">
      <c r="A1813">
        <v>10345</v>
      </c>
      <c r="B1813" t="b">
        <v>0</v>
      </c>
      <c r="C1813" t="s">
        <v>1463</v>
      </c>
      <c r="D1813" t="s">
        <v>1783</v>
      </c>
      <c r="E1813">
        <v>186</v>
      </c>
      <c r="F1813" t="s">
        <v>1460</v>
      </c>
      <c r="G1813" t="b">
        <v>0</v>
      </c>
      <c r="H1813" t="str">
        <f>VLOOKUP(A1813,all_municipalities!$A$2:$M$445,2,FALSE)</f>
        <v>Billings, Township of</v>
      </c>
      <c r="I1813" t="b">
        <f>VLOOKUP(A1813,all_municipalities!$A$2:$M$445,9,FALSE)</f>
        <v>0</v>
      </c>
      <c r="J1813" t="b">
        <f>VLOOKUP(A1813,all_municipalities!$A$2:$M$445,13, FALSE)</f>
        <v>0</v>
      </c>
      <c r="K1813" t="str">
        <f t="shared" si="113"/>
        <v>NONE</v>
      </c>
      <c r="L1813">
        <v>0</v>
      </c>
      <c r="M1813" t="str">
        <f t="shared" si="114"/>
        <v>10345 Councillor</v>
      </c>
      <c r="N1813" s="6" t="str">
        <f t="shared" si="115"/>
        <v/>
      </c>
      <c r="O1813" s="15" t="str">
        <f>IF(I1813&lt;&gt;FALSE,VLOOKUP(H1813,internet_municipalities!$B$2:$W$226,22,FALSE),"NO INTERNET")</f>
        <v>NO INTERNET</v>
      </c>
      <c r="P1813" s="16" t="str">
        <f t="shared" si="116"/>
        <v>NO INTERNET</v>
      </c>
    </row>
    <row r="1814" spans="1:16" x14ac:dyDescent="0.2">
      <c r="A1814">
        <v>10208</v>
      </c>
      <c r="B1814" t="b">
        <v>1</v>
      </c>
      <c r="C1814" t="s">
        <v>1463</v>
      </c>
      <c r="D1814" t="s">
        <v>1791</v>
      </c>
      <c r="E1814">
        <v>935</v>
      </c>
      <c r="F1814">
        <v>410</v>
      </c>
      <c r="G1814" t="b">
        <v>0</v>
      </c>
      <c r="H1814" t="str">
        <f>VLOOKUP(A1814,all_municipalities!$A$2:$M$445,2,FALSE)</f>
        <v>Blandford-Blenheim, Township of</v>
      </c>
      <c r="I1814" t="b">
        <f>VLOOKUP(A1814,all_municipalities!$A$2:$M$445,9,FALSE)</f>
        <v>0</v>
      </c>
      <c r="J1814" t="b">
        <f>VLOOKUP(A1814,all_municipalities!$A$2:$M$445,13, FALSE)</f>
        <v>0</v>
      </c>
      <c r="K1814" t="str">
        <f t="shared" si="113"/>
        <v>NONE</v>
      </c>
      <c r="L1814">
        <v>0</v>
      </c>
      <c r="M1814" t="str">
        <f t="shared" si="114"/>
        <v>10208 Councillor</v>
      </c>
      <c r="N1814" s="6" t="str">
        <f t="shared" si="115"/>
        <v/>
      </c>
      <c r="O1814" s="15" t="str">
        <f>IF(I1814&lt;&gt;FALSE,VLOOKUP(H1814,internet_municipalities!$B$2:$W$226,22,FALSE),"NO INTERNET")</f>
        <v>NO INTERNET</v>
      </c>
      <c r="P1814" s="16" t="str">
        <f t="shared" si="116"/>
        <v>NO INTERNET</v>
      </c>
    </row>
    <row r="1815" spans="1:16" x14ac:dyDescent="0.2">
      <c r="A1815">
        <v>10208</v>
      </c>
      <c r="B1815" t="b">
        <v>1</v>
      </c>
      <c r="C1815" t="s">
        <v>1463</v>
      </c>
      <c r="D1815" t="s">
        <v>1792</v>
      </c>
      <c r="E1815">
        <v>1073</v>
      </c>
      <c r="F1815">
        <v>548</v>
      </c>
      <c r="G1815" t="b">
        <v>0</v>
      </c>
      <c r="H1815" t="str">
        <f>VLOOKUP(A1815,all_municipalities!$A$2:$M$445,2,FALSE)</f>
        <v>Blandford-Blenheim, Township of</v>
      </c>
      <c r="I1815" t="b">
        <f>VLOOKUP(A1815,all_municipalities!$A$2:$M$445,9,FALSE)</f>
        <v>0</v>
      </c>
      <c r="J1815" t="b">
        <f>VLOOKUP(A1815,all_municipalities!$A$2:$M$445,13, FALSE)</f>
        <v>0</v>
      </c>
      <c r="K1815" t="str">
        <f t="shared" si="113"/>
        <v>NONE</v>
      </c>
      <c r="L1815">
        <v>0</v>
      </c>
      <c r="M1815" t="str">
        <f t="shared" si="114"/>
        <v>10208 Councillor</v>
      </c>
      <c r="N1815" s="6" t="str">
        <f t="shared" si="115"/>
        <v/>
      </c>
      <c r="O1815" s="15" t="str">
        <f>IF(I1815&lt;&gt;FALSE,VLOOKUP(H1815,internet_municipalities!$B$2:$W$226,22,FALSE),"NO INTERNET")</f>
        <v>NO INTERNET</v>
      </c>
      <c r="P1815" s="16" t="str">
        <f t="shared" si="116"/>
        <v>NO INTERNET</v>
      </c>
    </row>
    <row r="1816" spans="1:16" x14ac:dyDescent="0.2">
      <c r="A1816">
        <v>10208</v>
      </c>
      <c r="B1816" t="b">
        <v>1</v>
      </c>
      <c r="C1816" t="s">
        <v>1463</v>
      </c>
      <c r="D1816" t="s">
        <v>1793</v>
      </c>
      <c r="E1816">
        <v>576</v>
      </c>
      <c r="F1816">
        <v>51</v>
      </c>
      <c r="G1816" t="b">
        <v>0</v>
      </c>
      <c r="H1816" t="str">
        <f>VLOOKUP(A1816,all_municipalities!$A$2:$M$445,2,FALSE)</f>
        <v>Blandford-Blenheim, Township of</v>
      </c>
      <c r="I1816" t="b">
        <f>VLOOKUP(A1816,all_municipalities!$A$2:$M$445,9,FALSE)</f>
        <v>0</v>
      </c>
      <c r="J1816" t="b">
        <f>VLOOKUP(A1816,all_municipalities!$A$2:$M$445,13, FALSE)</f>
        <v>0</v>
      </c>
      <c r="K1816" t="str">
        <f t="shared" si="113"/>
        <v>NONE</v>
      </c>
      <c r="L1816">
        <v>0</v>
      </c>
      <c r="M1816" t="str">
        <f t="shared" si="114"/>
        <v>10208 Councillor</v>
      </c>
      <c r="N1816" s="6" t="str">
        <f t="shared" si="115"/>
        <v/>
      </c>
      <c r="O1816" s="15" t="str">
        <f>IF(I1816&lt;&gt;FALSE,VLOOKUP(H1816,internet_municipalities!$B$2:$W$226,22,FALSE),"NO INTERNET")</f>
        <v>NO INTERNET</v>
      </c>
      <c r="P1816" s="16" t="str">
        <f t="shared" si="116"/>
        <v>NO INTERNET</v>
      </c>
    </row>
    <row r="1817" spans="1:16" x14ac:dyDescent="0.2">
      <c r="A1817">
        <v>10208</v>
      </c>
      <c r="B1817" t="b">
        <v>1</v>
      </c>
      <c r="C1817" t="s">
        <v>1463</v>
      </c>
      <c r="D1817" t="s">
        <v>1794</v>
      </c>
      <c r="E1817">
        <v>765</v>
      </c>
      <c r="F1817">
        <v>240</v>
      </c>
      <c r="G1817" t="b">
        <v>0</v>
      </c>
      <c r="H1817" t="str">
        <f>VLOOKUP(A1817,all_municipalities!$A$2:$M$445,2,FALSE)</f>
        <v>Blandford-Blenheim, Township of</v>
      </c>
      <c r="I1817" t="b">
        <f>VLOOKUP(A1817,all_municipalities!$A$2:$M$445,9,FALSE)</f>
        <v>0</v>
      </c>
      <c r="J1817" t="b">
        <f>VLOOKUP(A1817,all_municipalities!$A$2:$M$445,13, FALSE)</f>
        <v>0</v>
      </c>
      <c r="K1817" t="str">
        <f t="shared" si="113"/>
        <v>NONE</v>
      </c>
      <c r="L1817">
        <v>0</v>
      </c>
      <c r="M1817" t="str">
        <f t="shared" si="114"/>
        <v>10208 Councillor</v>
      </c>
      <c r="N1817" s="6" t="str">
        <f t="shared" si="115"/>
        <v/>
      </c>
      <c r="O1817" s="15" t="str">
        <f>IF(I1817&lt;&gt;FALSE,VLOOKUP(H1817,internet_municipalities!$B$2:$W$226,22,FALSE),"NO INTERNET")</f>
        <v>NO INTERNET</v>
      </c>
      <c r="P1817" s="16" t="str">
        <f t="shared" si="116"/>
        <v>NO INTERNET</v>
      </c>
    </row>
    <row r="1818" spans="1:16" x14ac:dyDescent="0.2">
      <c r="A1818">
        <v>10208</v>
      </c>
      <c r="B1818" t="b">
        <v>0</v>
      </c>
      <c r="C1818" t="s">
        <v>1463</v>
      </c>
      <c r="D1818" t="s">
        <v>1795</v>
      </c>
      <c r="E1818">
        <v>517</v>
      </c>
      <c r="F1818" t="s">
        <v>1460</v>
      </c>
      <c r="G1818" t="b">
        <v>0</v>
      </c>
      <c r="H1818" t="str">
        <f>VLOOKUP(A1818,all_municipalities!$A$2:$M$445,2,FALSE)</f>
        <v>Blandford-Blenheim, Township of</v>
      </c>
      <c r="I1818" t="b">
        <f>VLOOKUP(A1818,all_municipalities!$A$2:$M$445,9,FALSE)</f>
        <v>0</v>
      </c>
      <c r="J1818" t="b">
        <f>VLOOKUP(A1818,all_municipalities!$A$2:$M$445,13, FALSE)</f>
        <v>0</v>
      </c>
      <c r="K1818" t="str">
        <f t="shared" si="113"/>
        <v>NONE</v>
      </c>
      <c r="L1818">
        <v>0</v>
      </c>
      <c r="M1818" t="str">
        <f t="shared" si="114"/>
        <v>10208 Councillor</v>
      </c>
      <c r="N1818" s="6" t="str">
        <f t="shared" si="115"/>
        <v/>
      </c>
      <c r="O1818" s="15" t="str">
        <f>IF(I1818&lt;&gt;FALSE,VLOOKUP(H1818,internet_municipalities!$B$2:$W$226,22,FALSE),"NO INTERNET")</f>
        <v>NO INTERNET</v>
      </c>
      <c r="P1818" s="16" t="str">
        <f t="shared" si="116"/>
        <v>NO INTERNET</v>
      </c>
    </row>
    <row r="1819" spans="1:16" x14ac:dyDescent="0.2">
      <c r="A1819">
        <v>10208</v>
      </c>
      <c r="B1819" t="b">
        <v>0</v>
      </c>
      <c r="C1819" t="s">
        <v>1463</v>
      </c>
      <c r="D1819" t="s">
        <v>1796</v>
      </c>
      <c r="E1819">
        <v>525</v>
      </c>
      <c r="F1819" t="s">
        <v>1460</v>
      </c>
      <c r="G1819" t="b">
        <v>0</v>
      </c>
      <c r="H1819" t="str">
        <f>VLOOKUP(A1819,all_municipalities!$A$2:$M$445,2,FALSE)</f>
        <v>Blandford-Blenheim, Township of</v>
      </c>
      <c r="I1819" t="b">
        <f>VLOOKUP(A1819,all_municipalities!$A$2:$M$445,9,FALSE)</f>
        <v>0</v>
      </c>
      <c r="J1819" t="b">
        <f>VLOOKUP(A1819,all_municipalities!$A$2:$M$445,13, FALSE)</f>
        <v>0</v>
      </c>
      <c r="K1819" t="str">
        <f t="shared" si="113"/>
        <v>NONE</v>
      </c>
      <c r="L1819">
        <v>0</v>
      </c>
      <c r="M1819" t="str">
        <f t="shared" si="114"/>
        <v>10208 Councillor</v>
      </c>
      <c r="N1819" s="6" t="str">
        <f t="shared" si="115"/>
        <v/>
      </c>
      <c r="O1819" s="15" t="str">
        <f>IF(I1819&lt;&gt;FALSE,VLOOKUP(H1819,internet_municipalities!$B$2:$W$226,22,FALSE),"NO INTERNET")</f>
        <v>NO INTERNET</v>
      </c>
      <c r="P1819" s="16" t="str">
        <f t="shared" si="116"/>
        <v>NO INTERNET</v>
      </c>
    </row>
    <row r="1820" spans="1:16" x14ac:dyDescent="0.2">
      <c r="A1820">
        <v>10208</v>
      </c>
      <c r="B1820" t="b">
        <v>0</v>
      </c>
      <c r="C1820" t="s">
        <v>1463</v>
      </c>
      <c r="D1820" t="s">
        <v>1797</v>
      </c>
      <c r="E1820">
        <v>133</v>
      </c>
      <c r="F1820" t="s">
        <v>1460</v>
      </c>
      <c r="G1820" t="b">
        <v>0</v>
      </c>
      <c r="H1820" t="str">
        <f>VLOOKUP(A1820,all_municipalities!$A$2:$M$445,2,FALSE)</f>
        <v>Blandford-Blenheim, Township of</v>
      </c>
      <c r="I1820" t="b">
        <f>VLOOKUP(A1820,all_municipalities!$A$2:$M$445,9,FALSE)</f>
        <v>0</v>
      </c>
      <c r="J1820" t="b">
        <f>VLOOKUP(A1820,all_municipalities!$A$2:$M$445,13, FALSE)</f>
        <v>0</v>
      </c>
      <c r="K1820" t="str">
        <f t="shared" si="113"/>
        <v>NONE</v>
      </c>
      <c r="L1820">
        <v>0</v>
      </c>
      <c r="M1820" t="str">
        <f t="shared" si="114"/>
        <v>10208 Councillor</v>
      </c>
      <c r="N1820" s="6" t="str">
        <f t="shared" si="115"/>
        <v/>
      </c>
      <c r="O1820" s="15" t="str">
        <f>IF(I1820&lt;&gt;FALSE,VLOOKUP(H1820,internet_municipalities!$B$2:$W$226,22,FALSE),"NO INTERNET")</f>
        <v>NO INTERNET</v>
      </c>
      <c r="P1820" s="16" t="str">
        <f t="shared" si="116"/>
        <v>NO INTERNET</v>
      </c>
    </row>
    <row r="1821" spans="1:16" x14ac:dyDescent="0.2">
      <c r="A1821">
        <v>10208</v>
      </c>
      <c r="B1821" t="b">
        <v>0</v>
      </c>
      <c r="C1821" t="s">
        <v>1463</v>
      </c>
      <c r="D1821" t="s">
        <v>1798</v>
      </c>
      <c r="E1821">
        <v>281</v>
      </c>
      <c r="F1821" t="s">
        <v>1460</v>
      </c>
      <c r="G1821" t="b">
        <v>0</v>
      </c>
      <c r="H1821" t="str">
        <f>VLOOKUP(A1821,all_municipalities!$A$2:$M$445,2,FALSE)</f>
        <v>Blandford-Blenheim, Township of</v>
      </c>
      <c r="I1821" t="b">
        <f>VLOOKUP(A1821,all_municipalities!$A$2:$M$445,9,FALSE)</f>
        <v>0</v>
      </c>
      <c r="J1821" t="b">
        <f>VLOOKUP(A1821,all_municipalities!$A$2:$M$445,13, FALSE)</f>
        <v>0</v>
      </c>
      <c r="K1821" t="str">
        <f t="shared" si="113"/>
        <v>NONE</v>
      </c>
      <c r="L1821">
        <v>0</v>
      </c>
      <c r="M1821" t="str">
        <f t="shared" si="114"/>
        <v>10208 Councillor</v>
      </c>
      <c r="N1821" s="6" t="str">
        <f t="shared" si="115"/>
        <v/>
      </c>
      <c r="O1821" s="15" t="str">
        <f>IF(I1821&lt;&gt;FALSE,VLOOKUP(H1821,internet_municipalities!$B$2:$W$226,22,FALSE),"NO INTERNET")</f>
        <v>NO INTERNET</v>
      </c>
      <c r="P1821" s="16" t="str">
        <f t="shared" si="116"/>
        <v>NO INTERNET</v>
      </c>
    </row>
    <row r="1822" spans="1:16" x14ac:dyDescent="0.2">
      <c r="A1822">
        <v>10208</v>
      </c>
      <c r="B1822" t="b">
        <v>0</v>
      </c>
      <c r="C1822" t="s">
        <v>1463</v>
      </c>
      <c r="D1822" t="s">
        <v>1799</v>
      </c>
      <c r="E1822">
        <v>154</v>
      </c>
      <c r="F1822" t="s">
        <v>1460</v>
      </c>
      <c r="G1822" t="b">
        <v>0</v>
      </c>
      <c r="H1822" t="str">
        <f>VLOOKUP(A1822,all_municipalities!$A$2:$M$445,2,FALSE)</f>
        <v>Blandford-Blenheim, Township of</v>
      </c>
      <c r="I1822" t="b">
        <f>VLOOKUP(A1822,all_municipalities!$A$2:$M$445,9,FALSE)</f>
        <v>0</v>
      </c>
      <c r="J1822" t="b">
        <f>VLOOKUP(A1822,all_municipalities!$A$2:$M$445,13, FALSE)</f>
        <v>0</v>
      </c>
      <c r="K1822" t="str">
        <f t="shared" si="113"/>
        <v>NONE</v>
      </c>
      <c r="L1822">
        <v>0</v>
      </c>
      <c r="M1822" t="str">
        <f t="shared" si="114"/>
        <v>10208 Councillor</v>
      </c>
      <c r="N1822" s="6" t="str">
        <f t="shared" si="115"/>
        <v/>
      </c>
      <c r="O1822" s="15" t="str">
        <f>IF(I1822&lt;&gt;FALSE,VLOOKUP(H1822,internet_municipalities!$B$2:$W$226,22,FALSE),"NO INTERNET")</f>
        <v>NO INTERNET</v>
      </c>
      <c r="P1822" s="16" t="str">
        <f t="shared" si="116"/>
        <v>NO INTERNET</v>
      </c>
    </row>
    <row r="1823" spans="1:16" x14ac:dyDescent="0.2">
      <c r="A1823">
        <v>10090</v>
      </c>
      <c r="B1823" t="b">
        <v>1</v>
      </c>
      <c r="C1823" t="s">
        <v>1463</v>
      </c>
      <c r="D1823" t="s">
        <v>1800</v>
      </c>
      <c r="E1823" t="s">
        <v>461</v>
      </c>
      <c r="F1823" t="s">
        <v>461</v>
      </c>
      <c r="G1823" t="b">
        <v>0</v>
      </c>
      <c r="H1823" t="str">
        <f>VLOOKUP(A1823,all_municipalities!$A$2:$M$445,2,FALSE)</f>
        <v>Blind River, Town of</v>
      </c>
      <c r="I1823" t="b">
        <f>VLOOKUP(A1823,all_municipalities!$A$2:$M$445,9,FALSE)</f>
        <v>1</v>
      </c>
      <c r="J1823" t="b">
        <f>VLOOKUP(A1823,all_municipalities!$A$2:$M$445,13, FALSE)</f>
        <v>1</v>
      </c>
      <c r="K1823" t="str">
        <f t="shared" si="113"/>
        <v>NONE</v>
      </c>
      <c r="L1823">
        <v>0</v>
      </c>
      <c r="M1823" t="str">
        <f t="shared" si="114"/>
        <v>10090 Councillor</v>
      </c>
      <c r="N1823" s="6" t="str">
        <f t="shared" si="115"/>
        <v>10090 Councillor</v>
      </c>
      <c r="O1823" s="15" t="e">
        <f>IF(I1823&lt;&gt;FALSE,VLOOKUP(H1823,internet_municipalities!$B$2:$W$226,22,FALSE),"NO INTERNET")</f>
        <v>#VALUE!</v>
      </c>
      <c r="P1823" s="16" t="str">
        <f t="shared" si="116"/>
        <v>Acclaimed</v>
      </c>
    </row>
    <row r="1824" spans="1:16" x14ac:dyDescent="0.2">
      <c r="A1824">
        <v>10090</v>
      </c>
      <c r="B1824" t="b">
        <v>1</v>
      </c>
      <c r="C1824" t="s">
        <v>1463</v>
      </c>
      <c r="D1824" t="s">
        <v>1801</v>
      </c>
      <c r="E1824" t="s">
        <v>461</v>
      </c>
      <c r="F1824" t="s">
        <v>461</v>
      </c>
      <c r="G1824" t="b">
        <v>0</v>
      </c>
      <c r="H1824" t="str">
        <f>VLOOKUP(A1824,all_municipalities!$A$2:$M$445,2,FALSE)</f>
        <v>Blind River, Town of</v>
      </c>
      <c r="I1824" t="b">
        <f>VLOOKUP(A1824,all_municipalities!$A$2:$M$445,9,FALSE)</f>
        <v>1</v>
      </c>
      <c r="J1824" t="b">
        <f>VLOOKUP(A1824,all_municipalities!$A$2:$M$445,13, FALSE)</f>
        <v>1</v>
      </c>
      <c r="K1824" t="str">
        <f t="shared" si="113"/>
        <v>NONE</v>
      </c>
      <c r="L1824">
        <v>0</v>
      </c>
      <c r="M1824" t="str">
        <f t="shared" si="114"/>
        <v>10090 Councillor</v>
      </c>
      <c r="N1824" s="6" t="str">
        <f t="shared" si="115"/>
        <v>10090 Councillor</v>
      </c>
      <c r="O1824" s="15" t="e">
        <f>IF(I1824&lt;&gt;FALSE,VLOOKUP(H1824,internet_municipalities!$B$2:$W$226,22,FALSE),"NO INTERNET")</f>
        <v>#VALUE!</v>
      </c>
      <c r="P1824" s="16" t="str">
        <f t="shared" si="116"/>
        <v>Acclaimed</v>
      </c>
    </row>
    <row r="1825" spans="1:16" x14ac:dyDescent="0.2">
      <c r="A1825">
        <v>10090</v>
      </c>
      <c r="B1825" t="b">
        <v>1</v>
      </c>
      <c r="C1825" t="s">
        <v>1463</v>
      </c>
      <c r="D1825" t="s">
        <v>1802</v>
      </c>
      <c r="E1825" t="s">
        <v>461</v>
      </c>
      <c r="F1825" t="s">
        <v>461</v>
      </c>
      <c r="G1825" t="b">
        <v>0</v>
      </c>
      <c r="H1825" t="str">
        <f>VLOOKUP(A1825,all_municipalities!$A$2:$M$445,2,FALSE)</f>
        <v>Blind River, Town of</v>
      </c>
      <c r="I1825" t="b">
        <f>VLOOKUP(A1825,all_municipalities!$A$2:$M$445,9,FALSE)</f>
        <v>1</v>
      </c>
      <c r="J1825" t="b">
        <f>VLOOKUP(A1825,all_municipalities!$A$2:$M$445,13, FALSE)</f>
        <v>1</v>
      </c>
      <c r="K1825" t="str">
        <f t="shared" si="113"/>
        <v>NONE</v>
      </c>
      <c r="L1825">
        <v>0</v>
      </c>
      <c r="M1825" t="str">
        <f t="shared" si="114"/>
        <v>10090 Councillor</v>
      </c>
      <c r="N1825" s="6" t="str">
        <f t="shared" si="115"/>
        <v>10090 Councillor</v>
      </c>
      <c r="O1825" s="15" t="e">
        <f>IF(I1825&lt;&gt;FALSE,VLOOKUP(H1825,internet_municipalities!$B$2:$W$226,22,FALSE),"NO INTERNET")</f>
        <v>#VALUE!</v>
      </c>
      <c r="P1825" s="16" t="str">
        <f t="shared" si="116"/>
        <v>Acclaimed</v>
      </c>
    </row>
    <row r="1826" spans="1:16" x14ac:dyDescent="0.2">
      <c r="A1826">
        <v>10090</v>
      </c>
      <c r="B1826" t="b">
        <v>1</v>
      </c>
      <c r="C1826" t="s">
        <v>1463</v>
      </c>
      <c r="D1826" t="s">
        <v>1803</v>
      </c>
      <c r="E1826" t="s">
        <v>461</v>
      </c>
      <c r="F1826" t="s">
        <v>461</v>
      </c>
      <c r="G1826" t="b">
        <v>0</v>
      </c>
      <c r="H1826" t="str">
        <f>VLOOKUP(A1826,all_municipalities!$A$2:$M$445,2,FALSE)</f>
        <v>Blind River, Town of</v>
      </c>
      <c r="I1826" t="b">
        <f>VLOOKUP(A1826,all_municipalities!$A$2:$M$445,9,FALSE)</f>
        <v>1</v>
      </c>
      <c r="J1826" t="b">
        <f>VLOOKUP(A1826,all_municipalities!$A$2:$M$445,13, FALSE)</f>
        <v>1</v>
      </c>
      <c r="K1826" t="str">
        <f t="shared" si="113"/>
        <v>NONE</v>
      </c>
      <c r="L1826">
        <v>0</v>
      </c>
      <c r="M1826" t="str">
        <f t="shared" si="114"/>
        <v>10090 Councillor</v>
      </c>
      <c r="N1826" s="6" t="str">
        <f t="shared" si="115"/>
        <v>10090 Councillor</v>
      </c>
      <c r="O1826" s="15" t="e">
        <f>IF(I1826&lt;&gt;FALSE,VLOOKUP(H1826,internet_municipalities!$B$2:$W$226,22,FALSE),"NO INTERNET")</f>
        <v>#VALUE!</v>
      </c>
      <c r="P1826" s="16" t="str">
        <f t="shared" si="116"/>
        <v>Acclaimed</v>
      </c>
    </row>
    <row r="1827" spans="1:16" x14ac:dyDescent="0.2">
      <c r="A1827">
        <v>10090</v>
      </c>
      <c r="B1827" t="b">
        <v>1</v>
      </c>
      <c r="C1827" t="s">
        <v>1463</v>
      </c>
      <c r="D1827" t="s">
        <v>1804</v>
      </c>
      <c r="E1827" t="s">
        <v>461</v>
      </c>
      <c r="F1827" t="s">
        <v>461</v>
      </c>
      <c r="G1827" t="b">
        <v>0</v>
      </c>
      <c r="H1827" t="str">
        <f>VLOOKUP(A1827,all_municipalities!$A$2:$M$445,2,FALSE)</f>
        <v>Blind River, Town of</v>
      </c>
      <c r="I1827" t="b">
        <f>VLOOKUP(A1827,all_municipalities!$A$2:$M$445,9,FALSE)</f>
        <v>1</v>
      </c>
      <c r="J1827" t="b">
        <f>VLOOKUP(A1827,all_municipalities!$A$2:$M$445,13, FALSE)</f>
        <v>1</v>
      </c>
      <c r="K1827" t="str">
        <f t="shared" si="113"/>
        <v>NONE</v>
      </c>
      <c r="L1827">
        <v>0</v>
      </c>
      <c r="M1827" t="str">
        <f t="shared" si="114"/>
        <v>10090 Councillor</v>
      </c>
      <c r="N1827" s="6" t="str">
        <f t="shared" si="115"/>
        <v>10090 Councillor</v>
      </c>
      <c r="O1827" s="15" t="e">
        <f>IF(I1827&lt;&gt;FALSE,VLOOKUP(H1827,internet_municipalities!$B$2:$W$226,22,FALSE),"NO INTERNET")</f>
        <v>#VALUE!</v>
      </c>
      <c r="P1827" s="16" t="str">
        <f t="shared" si="116"/>
        <v>Acclaimed</v>
      </c>
    </row>
    <row r="1828" spans="1:16" x14ac:dyDescent="0.2">
      <c r="A1828">
        <v>10097</v>
      </c>
      <c r="B1828" t="b">
        <v>1</v>
      </c>
      <c r="C1828" t="s">
        <v>1463</v>
      </c>
      <c r="D1828" t="s">
        <v>1823</v>
      </c>
      <c r="E1828">
        <v>553</v>
      </c>
      <c r="F1828">
        <v>172</v>
      </c>
      <c r="G1828" t="b">
        <v>0</v>
      </c>
      <c r="H1828" t="str">
        <f>VLOOKUP(A1828,all_municipalities!$A$2:$M$445,2,FALSE)</f>
        <v>Bonfield, Township of</v>
      </c>
      <c r="I1828" t="b">
        <f>VLOOKUP(A1828,all_municipalities!$A$2:$M$445,9,FALSE)</f>
        <v>0</v>
      </c>
      <c r="J1828" t="b">
        <f>VLOOKUP(A1828,all_municipalities!$A$2:$M$445,13, FALSE)</f>
        <v>0</v>
      </c>
      <c r="K1828" t="str">
        <f t="shared" si="113"/>
        <v>NONE</v>
      </c>
      <c r="L1828">
        <v>0</v>
      </c>
      <c r="M1828" t="str">
        <f t="shared" si="114"/>
        <v>10097 Councillor</v>
      </c>
      <c r="N1828" s="6" t="str">
        <f t="shared" si="115"/>
        <v/>
      </c>
      <c r="O1828" s="15" t="str">
        <f>IF(I1828&lt;&gt;FALSE,VLOOKUP(H1828,internet_municipalities!$B$2:$W$226,22,FALSE),"NO INTERNET")</f>
        <v>NO INTERNET</v>
      </c>
      <c r="P1828" s="16" t="str">
        <f t="shared" si="116"/>
        <v>NO INTERNET</v>
      </c>
    </row>
    <row r="1829" spans="1:16" x14ac:dyDescent="0.2">
      <c r="A1829">
        <v>10097</v>
      </c>
      <c r="B1829" t="b">
        <v>1</v>
      </c>
      <c r="C1829" t="s">
        <v>1463</v>
      </c>
      <c r="D1829" t="s">
        <v>1824</v>
      </c>
      <c r="E1829">
        <v>693</v>
      </c>
      <c r="F1829">
        <v>312</v>
      </c>
      <c r="G1829" t="b">
        <v>0</v>
      </c>
      <c r="H1829" t="str">
        <f>VLOOKUP(A1829,all_municipalities!$A$2:$M$445,2,FALSE)</f>
        <v>Bonfield, Township of</v>
      </c>
      <c r="I1829" t="b">
        <f>VLOOKUP(A1829,all_municipalities!$A$2:$M$445,9,FALSE)</f>
        <v>0</v>
      </c>
      <c r="J1829" t="b">
        <f>VLOOKUP(A1829,all_municipalities!$A$2:$M$445,13, FALSE)</f>
        <v>0</v>
      </c>
      <c r="K1829" t="str">
        <f t="shared" si="113"/>
        <v>NONE</v>
      </c>
      <c r="L1829">
        <v>0</v>
      </c>
      <c r="M1829" t="str">
        <f t="shared" si="114"/>
        <v>10097 Councillor</v>
      </c>
      <c r="N1829" s="6" t="str">
        <f t="shared" si="115"/>
        <v/>
      </c>
      <c r="O1829" s="15" t="str">
        <f>IF(I1829&lt;&gt;FALSE,VLOOKUP(H1829,internet_municipalities!$B$2:$W$226,22,FALSE),"NO INTERNET")</f>
        <v>NO INTERNET</v>
      </c>
      <c r="P1829" s="16" t="str">
        <f t="shared" si="116"/>
        <v>NO INTERNET</v>
      </c>
    </row>
    <row r="1830" spans="1:16" x14ac:dyDescent="0.2">
      <c r="A1830">
        <v>10097</v>
      </c>
      <c r="B1830" t="b">
        <v>1</v>
      </c>
      <c r="C1830" t="s">
        <v>1463</v>
      </c>
      <c r="D1830" t="s">
        <v>1825</v>
      </c>
      <c r="E1830">
        <v>623</v>
      </c>
      <c r="F1830">
        <v>242</v>
      </c>
      <c r="G1830" t="b">
        <v>0</v>
      </c>
      <c r="H1830" t="str">
        <f>VLOOKUP(A1830,all_municipalities!$A$2:$M$445,2,FALSE)</f>
        <v>Bonfield, Township of</v>
      </c>
      <c r="I1830" t="b">
        <f>VLOOKUP(A1830,all_municipalities!$A$2:$M$445,9,FALSE)</f>
        <v>0</v>
      </c>
      <c r="J1830" t="b">
        <f>VLOOKUP(A1830,all_municipalities!$A$2:$M$445,13, FALSE)</f>
        <v>0</v>
      </c>
      <c r="K1830" t="str">
        <f t="shared" si="113"/>
        <v>NONE</v>
      </c>
      <c r="L1830">
        <v>0</v>
      </c>
      <c r="M1830" t="str">
        <f t="shared" si="114"/>
        <v>10097 Councillor</v>
      </c>
      <c r="N1830" s="6" t="str">
        <f t="shared" si="115"/>
        <v/>
      </c>
      <c r="O1830" s="15" t="str">
        <f>IF(I1830&lt;&gt;FALSE,VLOOKUP(H1830,internet_municipalities!$B$2:$W$226,22,FALSE),"NO INTERNET")</f>
        <v>NO INTERNET</v>
      </c>
      <c r="P1830" s="16" t="str">
        <f t="shared" si="116"/>
        <v>NO INTERNET</v>
      </c>
    </row>
    <row r="1831" spans="1:16" x14ac:dyDescent="0.2">
      <c r="A1831">
        <v>10097</v>
      </c>
      <c r="B1831" t="b">
        <v>1</v>
      </c>
      <c r="C1831" t="s">
        <v>1463</v>
      </c>
      <c r="D1831" t="s">
        <v>1826</v>
      </c>
      <c r="E1831">
        <v>470</v>
      </c>
      <c r="F1831">
        <v>89</v>
      </c>
      <c r="G1831" t="b">
        <v>0</v>
      </c>
      <c r="H1831" t="str">
        <f>VLOOKUP(A1831,all_municipalities!$A$2:$M$445,2,FALSE)</f>
        <v>Bonfield, Township of</v>
      </c>
      <c r="I1831" t="b">
        <f>VLOOKUP(A1831,all_municipalities!$A$2:$M$445,9,FALSE)</f>
        <v>0</v>
      </c>
      <c r="J1831" t="b">
        <f>VLOOKUP(A1831,all_municipalities!$A$2:$M$445,13, FALSE)</f>
        <v>0</v>
      </c>
      <c r="K1831" t="str">
        <f t="shared" si="113"/>
        <v>NONE</v>
      </c>
      <c r="L1831">
        <v>0</v>
      </c>
      <c r="M1831" t="str">
        <f t="shared" si="114"/>
        <v>10097 Councillor</v>
      </c>
      <c r="N1831" s="6" t="str">
        <f t="shared" si="115"/>
        <v/>
      </c>
      <c r="O1831" s="15" t="str">
        <f>IF(I1831&lt;&gt;FALSE,VLOOKUP(H1831,internet_municipalities!$B$2:$W$226,22,FALSE),"NO INTERNET")</f>
        <v>NO INTERNET</v>
      </c>
      <c r="P1831" s="16" t="str">
        <f t="shared" si="116"/>
        <v>NO INTERNET</v>
      </c>
    </row>
    <row r="1832" spans="1:16" x14ac:dyDescent="0.2">
      <c r="A1832">
        <v>10097</v>
      </c>
      <c r="B1832" t="b">
        <v>0</v>
      </c>
      <c r="C1832" t="s">
        <v>1463</v>
      </c>
      <c r="D1832" t="s">
        <v>1827</v>
      </c>
      <c r="E1832">
        <v>204</v>
      </c>
      <c r="F1832" t="s">
        <v>1460</v>
      </c>
      <c r="G1832" t="b">
        <v>0</v>
      </c>
      <c r="H1832" t="str">
        <f>VLOOKUP(A1832,all_municipalities!$A$2:$M$445,2,FALSE)</f>
        <v>Bonfield, Township of</v>
      </c>
      <c r="I1832" t="b">
        <f>VLOOKUP(A1832,all_municipalities!$A$2:$M$445,9,FALSE)</f>
        <v>0</v>
      </c>
      <c r="J1832" t="b">
        <f>VLOOKUP(A1832,all_municipalities!$A$2:$M$445,13, FALSE)</f>
        <v>0</v>
      </c>
      <c r="K1832" t="str">
        <f t="shared" si="113"/>
        <v>NONE</v>
      </c>
      <c r="L1832">
        <v>0</v>
      </c>
      <c r="M1832" t="str">
        <f t="shared" si="114"/>
        <v>10097 Councillor</v>
      </c>
      <c r="N1832" s="6" t="str">
        <f t="shared" si="115"/>
        <v/>
      </c>
      <c r="O1832" s="15" t="str">
        <f>IF(I1832&lt;&gt;FALSE,VLOOKUP(H1832,internet_municipalities!$B$2:$W$226,22,FALSE),"NO INTERNET")</f>
        <v>NO INTERNET</v>
      </c>
      <c r="P1832" s="16" t="str">
        <f t="shared" si="116"/>
        <v>NO INTERNET</v>
      </c>
    </row>
    <row r="1833" spans="1:16" x14ac:dyDescent="0.2">
      <c r="A1833">
        <v>10097</v>
      </c>
      <c r="B1833" t="b">
        <v>0</v>
      </c>
      <c r="C1833" t="s">
        <v>1463</v>
      </c>
      <c r="D1833" t="s">
        <v>1828</v>
      </c>
      <c r="E1833">
        <v>334</v>
      </c>
      <c r="F1833" t="s">
        <v>1460</v>
      </c>
      <c r="G1833" t="b">
        <v>0</v>
      </c>
      <c r="H1833" t="str">
        <f>VLOOKUP(A1833,all_municipalities!$A$2:$M$445,2,FALSE)</f>
        <v>Bonfield, Township of</v>
      </c>
      <c r="I1833" t="b">
        <f>VLOOKUP(A1833,all_municipalities!$A$2:$M$445,9,FALSE)</f>
        <v>0</v>
      </c>
      <c r="J1833" t="b">
        <f>VLOOKUP(A1833,all_municipalities!$A$2:$M$445,13, FALSE)</f>
        <v>0</v>
      </c>
      <c r="K1833" t="str">
        <f t="shared" si="113"/>
        <v>NONE</v>
      </c>
      <c r="L1833">
        <v>0</v>
      </c>
      <c r="M1833" t="str">
        <f t="shared" si="114"/>
        <v>10097 Councillor</v>
      </c>
      <c r="N1833" s="6" t="str">
        <f t="shared" si="115"/>
        <v/>
      </c>
      <c r="O1833" s="15" t="str">
        <f>IF(I1833&lt;&gt;FALSE,VLOOKUP(H1833,internet_municipalities!$B$2:$W$226,22,FALSE),"NO INTERNET")</f>
        <v>NO INTERNET</v>
      </c>
      <c r="P1833" s="16" t="str">
        <f t="shared" si="116"/>
        <v>NO INTERNET</v>
      </c>
    </row>
    <row r="1834" spans="1:16" x14ac:dyDescent="0.2">
      <c r="A1834">
        <v>10097</v>
      </c>
      <c r="B1834" t="b">
        <v>0</v>
      </c>
      <c r="C1834" t="s">
        <v>1463</v>
      </c>
      <c r="D1834" t="s">
        <v>1829</v>
      </c>
      <c r="E1834">
        <v>381</v>
      </c>
      <c r="F1834" t="s">
        <v>1460</v>
      </c>
      <c r="G1834" t="b">
        <v>0</v>
      </c>
      <c r="H1834" t="str">
        <f>VLOOKUP(A1834,all_municipalities!$A$2:$M$445,2,FALSE)</f>
        <v>Bonfield, Township of</v>
      </c>
      <c r="I1834" t="b">
        <f>VLOOKUP(A1834,all_municipalities!$A$2:$M$445,9,FALSE)</f>
        <v>0</v>
      </c>
      <c r="J1834" t="b">
        <f>VLOOKUP(A1834,all_municipalities!$A$2:$M$445,13, FALSE)</f>
        <v>0</v>
      </c>
      <c r="K1834" t="str">
        <f t="shared" si="113"/>
        <v>NONE</v>
      </c>
      <c r="L1834">
        <v>0</v>
      </c>
      <c r="M1834" t="str">
        <f t="shared" si="114"/>
        <v>10097 Councillor</v>
      </c>
      <c r="N1834" s="6" t="str">
        <f t="shared" si="115"/>
        <v/>
      </c>
      <c r="O1834" s="15" t="str">
        <f>IF(I1834&lt;&gt;FALSE,VLOOKUP(H1834,internet_municipalities!$B$2:$W$226,22,FALSE),"NO INTERNET")</f>
        <v>NO INTERNET</v>
      </c>
      <c r="P1834" s="16" t="str">
        <f t="shared" si="116"/>
        <v>NO INTERNET</v>
      </c>
    </row>
    <row r="1835" spans="1:16" x14ac:dyDescent="0.2">
      <c r="A1835">
        <v>19416</v>
      </c>
      <c r="B1835" t="b">
        <v>1</v>
      </c>
      <c r="C1835" t="s">
        <v>1463</v>
      </c>
      <c r="D1835" t="s">
        <v>1830</v>
      </c>
      <c r="E1835">
        <v>833</v>
      </c>
      <c r="F1835">
        <v>99</v>
      </c>
      <c r="G1835" t="b">
        <v>0</v>
      </c>
      <c r="H1835" t="str">
        <f>VLOOKUP(A1835,all_municipalities!$A$2:$M$445,2,FALSE)</f>
        <v>Bonnechere Valley, Township of</v>
      </c>
      <c r="I1835" t="b">
        <f>VLOOKUP(A1835,all_municipalities!$A$2:$M$445,9,FALSE)</f>
        <v>0</v>
      </c>
      <c r="J1835" t="b">
        <f>VLOOKUP(A1835,all_municipalities!$A$2:$M$445,13, FALSE)</f>
        <v>0</v>
      </c>
      <c r="K1835" t="str">
        <f t="shared" si="113"/>
        <v>NONE</v>
      </c>
      <c r="L1835">
        <v>0</v>
      </c>
      <c r="M1835" t="str">
        <f t="shared" si="114"/>
        <v>19416 Councillor</v>
      </c>
      <c r="N1835" s="6" t="str">
        <f t="shared" si="115"/>
        <v/>
      </c>
      <c r="O1835" s="15" t="str">
        <f>IF(I1835&lt;&gt;FALSE,VLOOKUP(H1835,internet_municipalities!$B$2:$W$226,22,FALSE),"NO INTERNET")</f>
        <v>NO INTERNET</v>
      </c>
      <c r="P1835" s="16" t="str">
        <f t="shared" si="116"/>
        <v>NO INTERNET</v>
      </c>
    </row>
    <row r="1836" spans="1:16" x14ac:dyDescent="0.2">
      <c r="A1836">
        <v>19416</v>
      </c>
      <c r="B1836" t="b">
        <v>1</v>
      </c>
      <c r="C1836" t="s">
        <v>1463</v>
      </c>
      <c r="D1836" t="s">
        <v>1831</v>
      </c>
      <c r="E1836">
        <v>746</v>
      </c>
      <c r="F1836">
        <v>12</v>
      </c>
      <c r="G1836" t="b">
        <v>0</v>
      </c>
      <c r="H1836" t="str">
        <f>VLOOKUP(A1836,all_municipalities!$A$2:$M$445,2,FALSE)</f>
        <v>Bonnechere Valley, Township of</v>
      </c>
      <c r="I1836" t="b">
        <f>VLOOKUP(A1836,all_municipalities!$A$2:$M$445,9,FALSE)</f>
        <v>0</v>
      </c>
      <c r="J1836" t="b">
        <f>VLOOKUP(A1836,all_municipalities!$A$2:$M$445,13, FALSE)</f>
        <v>0</v>
      </c>
      <c r="K1836" t="str">
        <f t="shared" si="113"/>
        <v>NONE</v>
      </c>
      <c r="L1836">
        <v>0</v>
      </c>
      <c r="M1836" t="str">
        <f t="shared" si="114"/>
        <v>19416 Councillor</v>
      </c>
      <c r="N1836" s="6" t="str">
        <f t="shared" si="115"/>
        <v/>
      </c>
      <c r="O1836" s="15" t="str">
        <f>IF(I1836&lt;&gt;FALSE,VLOOKUP(H1836,internet_municipalities!$B$2:$W$226,22,FALSE),"NO INTERNET")</f>
        <v>NO INTERNET</v>
      </c>
      <c r="P1836" s="16" t="str">
        <f t="shared" si="116"/>
        <v>NO INTERNET</v>
      </c>
    </row>
    <row r="1837" spans="1:16" x14ac:dyDescent="0.2">
      <c r="A1837">
        <v>19416</v>
      </c>
      <c r="B1837" t="b">
        <v>1</v>
      </c>
      <c r="C1837" t="s">
        <v>1463</v>
      </c>
      <c r="D1837" t="s">
        <v>1832</v>
      </c>
      <c r="E1837">
        <v>1287</v>
      </c>
      <c r="F1837">
        <v>553</v>
      </c>
      <c r="G1837" t="b">
        <v>0</v>
      </c>
      <c r="H1837" t="str">
        <f>VLOOKUP(A1837,all_municipalities!$A$2:$M$445,2,FALSE)</f>
        <v>Bonnechere Valley, Township of</v>
      </c>
      <c r="I1837" t="b">
        <f>VLOOKUP(A1837,all_municipalities!$A$2:$M$445,9,FALSE)</f>
        <v>0</v>
      </c>
      <c r="J1837" t="b">
        <f>VLOOKUP(A1837,all_municipalities!$A$2:$M$445,13, FALSE)</f>
        <v>0</v>
      </c>
      <c r="K1837" t="str">
        <f t="shared" si="113"/>
        <v>NONE</v>
      </c>
      <c r="L1837">
        <v>0</v>
      </c>
      <c r="M1837" t="str">
        <f t="shared" si="114"/>
        <v>19416 Councillor</v>
      </c>
      <c r="N1837" s="6" t="str">
        <f t="shared" si="115"/>
        <v/>
      </c>
      <c r="O1837" s="15" t="str">
        <f>IF(I1837&lt;&gt;FALSE,VLOOKUP(H1837,internet_municipalities!$B$2:$W$226,22,FALSE),"NO INTERNET")</f>
        <v>NO INTERNET</v>
      </c>
      <c r="P1837" s="16" t="str">
        <f t="shared" si="116"/>
        <v>NO INTERNET</v>
      </c>
    </row>
    <row r="1838" spans="1:16" x14ac:dyDescent="0.2">
      <c r="A1838">
        <v>19416</v>
      </c>
      <c r="B1838" t="b">
        <v>1</v>
      </c>
      <c r="C1838" t="s">
        <v>1463</v>
      </c>
      <c r="D1838" t="s">
        <v>1833</v>
      </c>
      <c r="E1838">
        <v>802</v>
      </c>
      <c r="F1838">
        <v>68</v>
      </c>
      <c r="G1838" t="b">
        <v>0</v>
      </c>
      <c r="H1838" t="str">
        <f>VLOOKUP(A1838,all_municipalities!$A$2:$M$445,2,FALSE)</f>
        <v>Bonnechere Valley, Township of</v>
      </c>
      <c r="I1838" t="b">
        <f>VLOOKUP(A1838,all_municipalities!$A$2:$M$445,9,FALSE)</f>
        <v>0</v>
      </c>
      <c r="J1838" t="b">
        <f>VLOOKUP(A1838,all_municipalities!$A$2:$M$445,13, FALSE)</f>
        <v>0</v>
      </c>
      <c r="K1838" t="str">
        <f t="shared" si="113"/>
        <v>NONE</v>
      </c>
      <c r="L1838">
        <v>0</v>
      </c>
      <c r="M1838" t="str">
        <f t="shared" si="114"/>
        <v>19416 Councillor</v>
      </c>
      <c r="N1838" s="6" t="str">
        <f t="shared" si="115"/>
        <v/>
      </c>
      <c r="O1838" s="15" t="str">
        <f>IF(I1838&lt;&gt;FALSE,VLOOKUP(H1838,internet_municipalities!$B$2:$W$226,22,FALSE),"NO INTERNET")</f>
        <v>NO INTERNET</v>
      </c>
      <c r="P1838" s="16" t="str">
        <f t="shared" si="116"/>
        <v>NO INTERNET</v>
      </c>
    </row>
    <row r="1839" spans="1:16" x14ac:dyDescent="0.2">
      <c r="A1839">
        <v>19416</v>
      </c>
      <c r="B1839" t="b">
        <v>0</v>
      </c>
      <c r="C1839" t="s">
        <v>1463</v>
      </c>
      <c r="D1839" t="s">
        <v>1834</v>
      </c>
      <c r="E1839">
        <v>605</v>
      </c>
      <c r="F1839" t="s">
        <v>1460</v>
      </c>
      <c r="G1839" t="b">
        <v>0</v>
      </c>
      <c r="H1839" t="str">
        <f>VLOOKUP(A1839,all_municipalities!$A$2:$M$445,2,FALSE)</f>
        <v>Bonnechere Valley, Township of</v>
      </c>
      <c r="I1839" t="b">
        <f>VLOOKUP(A1839,all_municipalities!$A$2:$M$445,9,FALSE)</f>
        <v>0</v>
      </c>
      <c r="J1839" t="b">
        <f>VLOOKUP(A1839,all_municipalities!$A$2:$M$445,13, FALSE)</f>
        <v>0</v>
      </c>
      <c r="K1839" t="str">
        <f t="shared" si="113"/>
        <v>NONE</v>
      </c>
      <c r="L1839">
        <v>0</v>
      </c>
      <c r="M1839" t="str">
        <f t="shared" si="114"/>
        <v>19416 Councillor</v>
      </c>
      <c r="N1839" s="6" t="str">
        <f t="shared" si="115"/>
        <v/>
      </c>
      <c r="O1839" s="15" t="str">
        <f>IF(I1839&lt;&gt;FALSE,VLOOKUP(H1839,internet_municipalities!$B$2:$W$226,22,FALSE),"NO INTERNET")</f>
        <v>NO INTERNET</v>
      </c>
      <c r="P1839" s="16" t="str">
        <f t="shared" si="116"/>
        <v>NO INTERNET</v>
      </c>
    </row>
    <row r="1840" spans="1:16" x14ac:dyDescent="0.2">
      <c r="A1840">
        <v>19416</v>
      </c>
      <c r="B1840" t="b">
        <v>0</v>
      </c>
      <c r="C1840" t="s">
        <v>1463</v>
      </c>
      <c r="D1840" t="s">
        <v>1835</v>
      </c>
      <c r="E1840">
        <v>592</v>
      </c>
      <c r="F1840" t="s">
        <v>1460</v>
      </c>
      <c r="G1840" t="b">
        <v>0</v>
      </c>
      <c r="H1840" t="str">
        <f>VLOOKUP(A1840,all_municipalities!$A$2:$M$445,2,FALSE)</f>
        <v>Bonnechere Valley, Township of</v>
      </c>
      <c r="I1840" t="b">
        <f>VLOOKUP(A1840,all_municipalities!$A$2:$M$445,9,FALSE)</f>
        <v>0</v>
      </c>
      <c r="J1840" t="b">
        <f>VLOOKUP(A1840,all_municipalities!$A$2:$M$445,13, FALSE)</f>
        <v>0</v>
      </c>
      <c r="K1840" t="str">
        <f t="shared" si="113"/>
        <v>NONE</v>
      </c>
      <c r="L1840">
        <v>0</v>
      </c>
      <c r="M1840" t="str">
        <f t="shared" si="114"/>
        <v>19416 Councillor</v>
      </c>
      <c r="N1840" s="6" t="str">
        <f t="shared" si="115"/>
        <v/>
      </c>
      <c r="O1840" s="15" t="str">
        <f>IF(I1840&lt;&gt;FALSE,VLOOKUP(H1840,internet_municipalities!$B$2:$W$226,22,FALSE),"NO INTERNET")</f>
        <v>NO INTERNET</v>
      </c>
      <c r="P1840" s="16" t="str">
        <f t="shared" si="116"/>
        <v>NO INTERNET</v>
      </c>
    </row>
    <row r="1841" spans="1:16" x14ac:dyDescent="0.2">
      <c r="A1841">
        <v>19416</v>
      </c>
      <c r="B1841" t="b">
        <v>0</v>
      </c>
      <c r="C1841" t="s">
        <v>1463</v>
      </c>
      <c r="D1841" t="s">
        <v>1836</v>
      </c>
      <c r="E1841">
        <v>734</v>
      </c>
      <c r="F1841" t="s">
        <v>1460</v>
      </c>
      <c r="G1841" t="b">
        <v>0</v>
      </c>
      <c r="H1841" t="str">
        <f>VLOOKUP(A1841,all_municipalities!$A$2:$M$445,2,FALSE)</f>
        <v>Bonnechere Valley, Township of</v>
      </c>
      <c r="I1841" t="b">
        <f>VLOOKUP(A1841,all_municipalities!$A$2:$M$445,9,FALSE)</f>
        <v>0</v>
      </c>
      <c r="J1841" t="b">
        <f>VLOOKUP(A1841,all_municipalities!$A$2:$M$445,13, FALSE)</f>
        <v>0</v>
      </c>
      <c r="K1841" t="str">
        <f t="shared" si="113"/>
        <v>NONE</v>
      </c>
      <c r="L1841">
        <v>0</v>
      </c>
      <c r="M1841" t="str">
        <f t="shared" si="114"/>
        <v>19416 Councillor</v>
      </c>
      <c r="N1841" s="6" t="str">
        <f t="shared" si="115"/>
        <v/>
      </c>
      <c r="O1841" s="15" t="str">
        <f>IF(I1841&lt;&gt;FALSE,VLOOKUP(H1841,internet_municipalities!$B$2:$W$226,22,FALSE),"NO INTERNET")</f>
        <v>NO INTERNET</v>
      </c>
      <c r="P1841" s="16" t="str">
        <f t="shared" si="116"/>
        <v>NO INTERNET</v>
      </c>
    </row>
    <row r="1842" spans="1:16" x14ac:dyDescent="0.2">
      <c r="A1842">
        <v>19416</v>
      </c>
      <c r="B1842" t="b">
        <v>0</v>
      </c>
      <c r="C1842" t="s">
        <v>1463</v>
      </c>
      <c r="D1842" t="s">
        <v>1837</v>
      </c>
      <c r="E1842">
        <v>649</v>
      </c>
      <c r="F1842" t="s">
        <v>1460</v>
      </c>
      <c r="G1842" t="b">
        <v>0</v>
      </c>
      <c r="H1842" t="str">
        <f>VLOOKUP(A1842,all_municipalities!$A$2:$M$445,2,FALSE)</f>
        <v>Bonnechere Valley, Township of</v>
      </c>
      <c r="I1842" t="b">
        <f>VLOOKUP(A1842,all_municipalities!$A$2:$M$445,9,FALSE)</f>
        <v>0</v>
      </c>
      <c r="J1842" t="b">
        <f>VLOOKUP(A1842,all_municipalities!$A$2:$M$445,13, FALSE)</f>
        <v>0</v>
      </c>
      <c r="K1842" t="str">
        <f t="shared" si="113"/>
        <v>NONE</v>
      </c>
      <c r="L1842">
        <v>0</v>
      </c>
      <c r="M1842" t="str">
        <f t="shared" si="114"/>
        <v>19416 Councillor</v>
      </c>
      <c r="N1842" s="6" t="str">
        <f t="shared" si="115"/>
        <v/>
      </c>
      <c r="O1842" s="15" t="str">
        <f>IF(I1842&lt;&gt;FALSE,VLOOKUP(H1842,internet_municipalities!$B$2:$W$226,22,FALSE),"NO INTERNET")</f>
        <v>NO INTERNET</v>
      </c>
      <c r="P1842" s="16" t="str">
        <f t="shared" si="116"/>
        <v>NO INTERNET</v>
      </c>
    </row>
    <row r="1843" spans="1:16" x14ac:dyDescent="0.2">
      <c r="A1843">
        <v>19416</v>
      </c>
      <c r="B1843" t="b">
        <v>0</v>
      </c>
      <c r="C1843" t="s">
        <v>1463</v>
      </c>
      <c r="D1843" t="s">
        <v>1838</v>
      </c>
      <c r="E1843">
        <v>723</v>
      </c>
      <c r="F1843" t="s">
        <v>1460</v>
      </c>
      <c r="G1843" t="b">
        <v>0</v>
      </c>
      <c r="H1843" t="str">
        <f>VLOOKUP(A1843,all_municipalities!$A$2:$M$445,2,FALSE)</f>
        <v>Bonnechere Valley, Township of</v>
      </c>
      <c r="I1843" t="b">
        <f>VLOOKUP(A1843,all_municipalities!$A$2:$M$445,9,FALSE)</f>
        <v>0</v>
      </c>
      <c r="J1843" t="b">
        <f>VLOOKUP(A1843,all_municipalities!$A$2:$M$445,13, FALSE)</f>
        <v>0</v>
      </c>
      <c r="K1843" t="str">
        <f t="shared" si="113"/>
        <v>NONE</v>
      </c>
      <c r="L1843">
        <v>0</v>
      </c>
      <c r="M1843" t="str">
        <f t="shared" si="114"/>
        <v>19416 Councillor</v>
      </c>
      <c r="N1843" s="6" t="str">
        <f t="shared" si="115"/>
        <v/>
      </c>
      <c r="O1843" s="15" t="str">
        <f>IF(I1843&lt;&gt;FALSE,VLOOKUP(H1843,internet_municipalities!$B$2:$W$226,22,FALSE),"NO INTERNET")</f>
        <v>NO INTERNET</v>
      </c>
      <c r="P1843" s="16" t="str">
        <f t="shared" si="116"/>
        <v>NO INTERNET</v>
      </c>
    </row>
    <row r="1844" spans="1:16" x14ac:dyDescent="0.2">
      <c r="A1844">
        <v>19416</v>
      </c>
      <c r="B1844" t="b">
        <v>0</v>
      </c>
      <c r="C1844" t="s">
        <v>1463</v>
      </c>
      <c r="D1844" t="s">
        <v>1839</v>
      </c>
      <c r="E1844">
        <v>404</v>
      </c>
      <c r="F1844" t="s">
        <v>1460</v>
      </c>
      <c r="G1844" t="b">
        <v>0</v>
      </c>
      <c r="H1844" t="str">
        <f>VLOOKUP(A1844,all_municipalities!$A$2:$M$445,2,FALSE)</f>
        <v>Bonnechere Valley, Township of</v>
      </c>
      <c r="I1844" t="b">
        <f>VLOOKUP(A1844,all_municipalities!$A$2:$M$445,9,FALSE)</f>
        <v>0</v>
      </c>
      <c r="J1844" t="b">
        <f>VLOOKUP(A1844,all_municipalities!$A$2:$M$445,13, FALSE)</f>
        <v>0</v>
      </c>
      <c r="K1844" t="str">
        <f t="shared" si="113"/>
        <v>NONE</v>
      </c>
      <c r="L1844">
        <v>0</v>
      </c>
      <c r="M1844" t="str">
        <f t="shared" si="114"/>
        <v>19416 Councillor</v>
      </c>
      <c r="N1844" s="6" t="str">
        <f t="shared" si="115"/>
        <v/>
      </c>
      <c r="O1844" s="15" t="str">
        <f>IF(I1844&lt;&gt;FALSE,VLOOKUP(H1844,internet_municipalities!$B$2:$W$226,22,FALSE),"NO INTERNET")</f>
        <v>NO INTERNET</v>
      </c>
      <c r="P1844" s="16" t="str">
        <f t="shared" si="116"/>
        <v>NO INTERNET</v>
      </c>
    </row>
    <row r="1845" spans="1:16" x14ac:dyDescent="0.2">
      <c r="A1845">
        <v>10108</v>
      </c>
      <c r="B1845" t="b">
        <v>1</v>
      </c>
      <c r="C1845" t="s">
        <v>1889</v>
      </c>
      <c r="D1845" t="s">
        <v>1890</v>
      </c>
      <c r="E1845">
        <v>4069</v>
      </c>
      <c r="F1845" t="s">
        <v>461</v>
      </c>
      <c r="G1845" t="b">
        <v>1</v>
      </c>
      <c r="H1845" t="str">
        <f>VLOOKUP(A1845,all_municipalities!$A$2:$M$445,2,FALSE)</f>
        <v>Brampton, City of</v>
      </c>
      <c r="I1845" t="b">
        <f>VLOOKUP(A1845,all_municipalities!$A$2:$M$445,9,FALSE)</f>
        <v>0</v>
      </c>
      <c r="J1845" t="b">
        <f>VLOOKUP(A1845,all_municipalities!$A$2:$M$445,13, FALSE)</f>
        <v>0</v>
      </c>
      <c r="K1845" t="str">
        <f t="shared" si="113"/>
        <v>NONE</v>
      </c>
      <c r="L1845">
        <v>0</v>
      </c>
      <c r="M1845" t="str">
        <f t="shared" si="114"/>
        <v>10108 Councillor, Ward 7, 8</v>
      </c>
      <c r="N1845" s="6" t="str">
        <f t="shared" si="115"/>
        <v/>
      </c>
      <c r="O1845" s="15" t="str">
        <f>IF(I1845&lt;&gt;FALSE,VLOOKUP(H1845,internet_municipalities!$B$2:$W$226,22,FALSE),"NO INTERNET")</f>
        <v>NO INTERNET</v>
      </c>
      <c r="P1845" s="16" t="str">
        <f t="shared" si="116"/>
        <v>NO INTERNET</v>
      </c>
    </row>
    <row r="1846" spans="1:16" x14ac:dyDescent="0.2">
      <c r="A1846">
        <v>10108</v>
      </c>
      <c r="B1846" t="b">
        <v>1</v>
      </c>
      <c r="C1846" t="s">
        <v>1891</v>
      </c>
      <c r="D1846" t="s">
        <v>1892</v>
      </c>
      <c r="E1846">
        <v>4912</v>
      </c>
      <c r="F1846" t="s">
        <v>461</v>
      </c>
      <c r="G1846" t="b">
        <v>1</v>
      </c>
      <c r="H1846" t="str">
        <f>VLOOKUP(A1846,all_municipalities!$A$2:$M$445,2,FALSE)</f>
        <v>Brampton, City of</v>
      </c>
      <c r="I1846" t="b">
        <f>VLOOKUP(A1846,all_municipalities!$A$2:$M$445,9,FALSE)</f>
        <v>0</v>
      </c>
      <c r="J1846" t="b">
        <f>VLOOKUP(A1846,all_municipalities!$A$2:$M$445,13, FALSE)</f>
        <v>0</v>
      </c>
      <c r="K1846" t="str">
        <f t="shared" si="113"/>
        <v>NONE</v>
      </c>
      <c r="L1846">
        <v>0</v>
      </c>
      <c r="M1846" t="str">
        <f t="shared" si="114"/>
        <v>10108 Councillor, Ward 3, 4</v>
      </c>
      <c r="N1846" s="6" t="str">
        <f t="shared" si="115"/>
        <v/>
      </c>
      <c r="O1846" s="15" t="str">
        <f>IF(I1846&lt;&gt;FALSE,VLOOKUP(H1846,internet_municipalities!$B$2:$W$226,22,FALSE),"NO INTERNET")</f>
        <v>NO INTERNET</v>
      </c>
      <c r="P1846" s="16" t="str">
        <f t="shared" si="116"/>
        <v>NO INTERNET</v>
      </c>
    </row>
    <row r="1847" spans="1:16" x14ac:dyDescent="0.2">
      <c r="A1847">
        <v>10108</v>
      </c>
      <c r="B1847" t="b">
        <v>1</v>
      </c>
      <c r="C1847" t="s">
        <v>1893</v>
      </c>
      <c r="D1847" t="s">
        <v>1894</v>
      </c>
      <c r="E1847">
        <v>4983</v>
      </c>
      <c r="F1847" t="s">
        <v>461</v>
      </c>
      <c r="G1847" t="b">
        <v>1</v>
      </c>
      <c r="H1847" t="str">
        <f>VLOOKUP(A1847,all_municipalities!$A$2:$M$445,2,FALSE)</f>
        <v>Brampton, City of</v>
      </c>
      <c r="I1847" t="b">
        <f>VLOOKUP(A1847,all_municipalities!$A$2:$M$445,9,FALSE)</f>
        <v>0</v>
      </c>
      <c r="J1847" t="b">
        <f>VLOOKUP(A1847,all_municipalities!$A$2:$M$445,13, FALSE)</f>
        <v>0</v>
      </c>
      <c r="K1847" t="str">
        <f t="shared" si="113"/>
        <v>NONE</v>
      </c>
      <c r="L1847">
        <v>0</v>
      </c>
      <c r="M1847" t="str">
        <f t="shared" si="114"/>
        <v>10108 Councillor, Ward 2, 6</v>
      </c>
      <c r="N1847" s="6" t="str">
        <f t="shared" si="115"/>
        <v/>
      </c>
      <c r="O1847" s="15" t="str">
        <f>IF(I1847&lt;&gt;FALSE,VLOOKUP(H1847,internet_municipalities!$B$2:$W$226,22,FALSE),"NO INTERNET")</f>
        <v>NO INTERNET</v>
      </c>
      <c r="P1847" s="16" t="str">
        <f t="shared" si="116"/>
        <v>NO INTERNET</v>
      </c>
    </row>
    <row r="1848" spans="1:16" x14ac:dyDescent="0.2">
      <c r="A1848">
        <v>10108</v>
      </c>
      <c r="B1848" t="b">
        <v>1</v>
      </c>
      <c r="C1848" t="s">
        <v>1895</v>
      </c>
      <c r="D1848" t="s">
        <v>1896</v>
      </c>
      <c r="E1848">
        <v>5143</v>
      </c>
      <c r="F1848" t="s">
        <v>461</v>
      </c>
      <c r="G1848" t="b">
        <v>1</v>
      </c>
      <c r="H1848" t="str">
        <f>VLOOKUP(A1848,all_municipalities!$A$2:$M$445,2,FALSE)</f>
        <v>Brampton, City of</v>
      </c>
      <c r="I1848" t="b">
        <f>VLOOKUP(A1848,all_municipalities!$A$2:$M$445,9,FALSE)</f>
        <v>0</v>
      </c>
      <c r="J1848" t="b">
        <f>VLOOKUP(A1848,all_municipalities!$A$2:$M$445,13, FALSE)</f>
        <v>0</v>
      </c>
      <c r="K1848" t="str">
        <f t="shared" si="113"/>
        <v>NONE</v>
      </c>
      <c r="L1848">
        <v>0</v>
      </c>
      <c r="M1848" t="str">
        <f t="shared" si="114"/>
        <v>10108 Councillor, Ward 1, 5</v>
      </c>
      <c r="N1848" s="6" t="str">
        <f t="shared" si="115"/>
        <v/>
      </c>
      <c r="O1848" s="15" t="str">
        <f>IF(I1848&lt;&gt;FALSE,VLOOKUP(H1848,internet_municipalities!$B$2:$W$226,22,FALSE),"NO INTERNET")</f>
        <v>NO INTERNET</v>
      </c>
      <c r="P1848" s="16" t="str">
        <f t="shared" si="116"/>
        <v>NO INTERNET</v>
      </c>
    </row>
    <row r="1849" spans="1:16" x14ac:dyDescent="0.2">
      <c r="A1849">
        <v>10108</v>
      </c>
      <c r="B1849" t="b">
        <v>1</v>
      </c>
      <c r="C1849" t="s">
        <v>1897</v>
      </c>
      <c r="D1849" t="s">
        <v>1898</v>
      </c>
      <c r="E1849">
        <v>6086</v>
      </c>
      <c r="F1849">
        <v>227</v>
      </c>
      <c r="G1849" t="b">
        <v>1</v>
      </c>
      <c r="H1849" t="str">
        <f>VLOOKUP(A1849,all_municipalities!$A$2:$M$445,2,FALSE)</f>
        <v>Brampton, City of</v>
      </c>
      <c r="I1849" t="b">
        <f>VLOOKUP(A1849,all_municipalities!$A$2:$M$445,9,FALSE)</f>
        <v>0</v>
      </c>
      <c r="J1849" t="b">
        <f>VLOOKUP(A1849,all_municipalities!$A$2:$M$445,13, FALSE)</f>
        <v>0</v>
      </c>
      <c r="K1849" t="str">
        <f t="shared" si="113"/>
        <v>NONE</v>
      </c>
      <c r="L1849">
        <v>0</v>
      </c>
      <c r="M1849" t="str">
        <f t="shared" si="114"/>
        <v>10108 Councillor (Regional And City), Ward 9, 10</v>
      </c>
      <c r="N1849" s="6" t="str">
        <f t="shared" si="115"/>
        <v/>
      </c>
      <c r="O1849" s="15" t="str">
        <f>IF(I1849&lt;&gt;FALSE,VLOOKUP(H1849,internet_municipalities!$B$2:$W$226,22,FALSE),"NO INTERNET")</f>
        <v>NO INTERNET</v>
      </c>
      <c r="P1849" s="16" t="str">
        <f t="shared" si="116"/>
        <v>NO INTERNET</v>
      </c>
    </row>
    <row r="1850" spans="1:16" x14ac:dyDescent="0.2">
      <c r="A1850">
        <v>10108</v>
      </c>
      <c r="B1850" t="b">
        <v>1</v>
      </c>
      <c r="C1850" t="s">
        <v>1899</v>
      </c>
      <c r="D1850" t="s">
        <v>1900</v>
      </c>
      <c r="E1850">
        <v>9076</v>
      </c>
      <c r="F1850" t="s">
        <v>461</v>
      </c>
      <c r="G1850" t="b">
        <v>1</v>
      </c>
      <c r="H1850" t="str">
        <f>VLOOKUP(A1850,all_municipalities!$A$2:$M$445,2,FALSE)</f>
        <v>Brampton, City of</v>
      </c>
      <c r="I1850" t="b">
        <f>VLOOKUP(A1850,all_municipalities!$A$2:$M$445,9,FALSE)</f>
        <v>0</v>
      </c>
      <c r="J1850" t="b">
        <f>VLOOKUP(A1850,all_municipalities!$A$2:$M$445,13, FALSE)</f>
        <v>0</v>
      </c>
      <c r="K1850" t="str">
        <f t="shared" si="113"/>
        <v>NONE</v>
      </c>
      <c r="L1850">
        <v>0</v>
      </c>
      <c r="M1850" t="str">
        <f t="shared" si="114"/>
        <v>10108 Councillor, Ward 9, 10</v>
      </c>
      <c r="N1850" s="6" t="str">
        <f t="shared" si="115"/>
        <v/>
      </c>
      <c r="O1850" s="15" t="str">
        <f>IF(I1850&lt;&gt;FALSE,VLOOKUP(H1850,internet_municipalities!$B$2:$W$226,22,FALSE),"NO INTERNET")</f>
        <v>NO INTERNET</v>
      </c>
      <c r="P1850" s="16" t="str">
        <f t="shared" si="116"/>
        <v>NO INTERNET</v>
      </c>
    </row>
    <row r="1851" spans="1:16" x14ac:dyDescent="0.2">
      <c r="A1851">
        <v>10108</v>
      </c>
      <c r="B1851" t="b">
        <v>1</v>
      </c>
      <c r="C1851" t="s">
        <v>1901</v>
      </c>
      <c r="D1851" t="s">
        <v>1902</v>
      </c>
      <c r="E1851">
        <v>6919</v>
      </c>
      <c r="F1851">
        <v>4212</v>
      </c>
      <c r="G1851" t="b">
        <v>1</v>
      </c>
      <c r="H1851" t="str">
        <f>VLOOKUP(A1851,all_municipalities!$A$2:$M$445,2,FALSE)</f>
        <v>Brampton, City of</v>
      </c>
      <c r="I1851" t="b">
        <f>VLOOKUP(A1851,all_municipalities!$A$2:$M$445,9,FALSE)</f>
        <v>0</v>
      </c>
      <c r="J1851" t="b">
        <f>VLOOKUP(A1851,all_municipalities!$A$2:$M$445,13, FALSE)</f>
        <v>0</v>
      </c>
      <c r="K1851" t="str">
        <f t="shared" si="113"/>
        <v>NONE</v>
      </c>
      <c r="L1851">
        <v>0</v>
      </c>
      <c r="M1851" t="str">
        <f t="shared" si="114"/>
        <v>10108 Councillor (Regional And City), Ward 7, 8</v>
      </c>
      <c r="N1851" s="6" t="str">
        <f t="shared" si="115"/>
        <v/>
      </c>
      <c r="O1851" s="15" t="str">
        <f>IF(I1851&lt;&gt;FALSE,VLOOKUP(H1851,internet_municipalities!$B$2:$W$226,22,FALSE),"NO INTERNET")</f>
        <v>NO INTERNET</v>
      </c>
      <c r="P1851" s="16" t="str">
        <f t="shared" si="116"/>
        <v>NO INTERNET</v>
      </c>
    </row>
    <row r="1852" spans="1:16" x14ac:dyDescent="0.2">
      <c r="A1852">
        <v>10108</v>
      </c>
      <c r="B1852" t="b">
        <v>1</v>
      </c>
      <c r="C1852" t="s">
        <v>1903</v>
      </c>
      <c r="D1852" t="s">
        <v>1904</v>
      </c>
      <c r="E1852">
        <v>7693</v>
      </c>
      <c r="F1852">
        <v>4766</v>
      </c>
      <c r="G1852" t="b">
        <v>1</v>
      </c>
      <c r="H1852" t="str">
        <f>VLOOKUP(A1852,all_municipalities!$A$2:$M$445,2,FALSE)</f>
        <v>Brampton, City of</v>
      </c>
      <c r="I1852" t="b">
        <f>VLOOKUP(A1852,all_municipalities!$A$2:$M$445,9,FALSE)</f>
        <v>0</v>
      </c>
      <c r="J1852" t="b">
        <f>VLOOKUP(A1852,all_municipalities!$A$2:$M$445,13, FALSE)</f>
        <v>0</v>
      </c>
      <c r="K1852" t="str">
        <f t="shared" si="113"/>
        <v>NONE</v>
      </c>
      <c r="L1852">
        <v>0</v>
      </c>
      <c r="M1852" t="str">
        <f t="shared" si="114"/>
        <v>10108 Councillor (Regional And City), Ward 3, 4</v>
      </c>
      <c r="N1852" s="6" t="str">
        <f t="shared" si="115"/>
        <v/>
      </c>
      <c r="O1852" s="15" t="str">
        <f>IF(I1852&lt;&gt;FALSE,VLOOKUP(H1852,internet_municipalities!$B$2:$W$226,22,FALSE),"NO INTERNET")</f>
        <v>NO INTERNET</v>
      </c>
      <c r="P1852" s="16" t="str">
        <f t="shared" si="116"/>
        <v>NO INTERNET</v>
      </c>
    </row>
    <row r="1853" spans="1:16" x14ac:dyDescent="0.2">
      <c r="A1853">
        <v>10108</v>
      </c>
      <c r="B1853" t="b">
        <v>1</v>
      </c>
      <c r="C1853" t="s">
        <v>1905</v>
      </c>
      <c r="D1853" t="s">
        <v>1906</v>
      </c>
      <c r="E1853">
        <v>9675</v>
      </c>
      <c r="F1853">
        <v>7580</v>
      </c>
      <c r="G1853" t="b">
        <v>1</v>
      </c>
      <c r="H1853" t="str">
        <f>VLOOKUP(A1853,all_municipalities!$A$2:$M$445,2,FALSE)</f>
        <v>Brampton, City of</v>
      </c>
      <c r="I1853" t="b">
        <f>VLOOKUP(A1853,all_municipalities!$A$2:$M$445,9,FALSE)</f>
        <v>0</v>
      </c>
      <c r="J1853" t="b">
        <f>VLOOKUP(A1853,all_municipalities!$A$2:$M$445,13, FALSE)</f>
        <v>0</v>
      </c>
      <c r="K1853" t="str">
        <f t="shared" si="113"/>
        <v>NONE</v>
      </c>
      <c r="L1853">
        <v>0</v>
      </c>
      <c r="M1853" t="str">
        <f t="shared" si="114"/>
        <v>10108 Councillor (Regional And City), Ward 2, 6</v>
      </c>
      <c r="N1853" s="6" t="str">
        <f t="shared" si="115"/>
        <v/>
      </c>
      <c r="O1853" s="15" t="str">
        <f>IF(I1853&lt;&gt;FALSE,VLOOKUP(H1853,internet_municipalities!$B$2:$W$226,22,FALSE),"NO INTERNET")</f>
        <v>NO INTERNET</v>
      </c>
      <c r="P1853" s="16" t="str">
        <f t="shared" si="116"/>
        <v>NO INTERNET</v>
      </c>
    </row>
    <row r="1854" spans="1:16" x14ac:dyDescent="0.2">
      <c r="A1854">
        <v>10108</v>
      </c>
      <c r="B1854" t="b">
        <v>1</v>
      </c>
      <c r="C1854" t="s">
        <v>1907</v>
      </c>
      <c r="D1854" t="s">
        <v>1908</v>
      </c>
      <c r="E1854">
        <v>7832</v>
      </c>
      <c r="F1854">
        <v>4189</v>
      </c>
      <c r="G1854" t="b">
        <v>1</v>
      </c>
      <c r="H1854" t="str">
        <f>VLOOKUP(A1854,all_municipalities!$A$2:$M$445,2,FALSE)</f>
        <v>Brampton, City of</v>
      </c>
      <c r="I1854" t="b">
        <f>VLOOKUP(A1854,all_municipalities!$A$2:$M$445,9,FALSE)</f>
        <v>0</v>
      </c>
      <c r="J1854" t="b">
        <f>VLOOKUP(A1854,all_municipalities!$A$2:$M$445,13, FALSE)</f>
        <v>0</v>
      </c>
      <c r="K1854" t="str">
        <f t="shared" si="113"/>
        <v>NONE</v>
      </c>
      <c r="L1854">
        <v>0</v>
      </c>
      <c r="M1854" t="str">
        <f t="shared" si="114"/>
        <v>10108 Councillor (Regional And City), Ward 1, 5</v>
      </c>
      <c r="N1854" s="6" t="str">
        <f t="shared" si="115"/>
        <v/>
      </c>
      <c r="O1854" s="15" t="str">
        <f>IF(I1854&lt;&gt;FALSE,VLOOKUP(H1854,internet_municipalities!$B$2:$W$226,22,FALSE),"NO INTERNET")</f>
        <v>NO INTERNET</v>
      </c>
      <c r="P1854" s="16" t="str">
        <f t="shared" si="116"/>
        <v>NO INTERNET</v>
      </c>
    </row>
    <row r="1855" spans="1:16" x14ac:dyDescent="0.2">
      <c r="A1855">
        <v>10108</v>
      </c>
      <c r="B1855" t="b">
        <v>0</v>
      </c>
      <c r="C1855" t="s">
        <v>1907</v>
      </c>
      <c r="D1855" t="s">
        <v>1909</v>
      </c>
      <c r="E1855">
        <v>3643</v>
      </c>
      <c r="F1855" t="s">
        <v>1460</v>
      </c>
      <c r="G1855" t="b">
        <v>1</v>
      </c>
      <c r="H1855" t="str">
        <f>VLOOKUP(A1855,all_municipalities!$A$2:$M$445,2,FALSE)</f>
        <v>Brampton, City of</v>
      </c>
      <c r="I1855" t="b">
        <f>VLOOKUP(A1855,all_municipalities!$A$2:$M$445,9,FALSE)</f>
        <v>0</v>
      </c>
      <c r="J1855" t="b">
        <f>VLOOKUP(A1855,all_municipalities!$A$2:$M$445,13, FALSE)</f>
        <v>0</v>
      </c>
      <c r="K1855" t="str">
        <f t="shared" si="113"/>
        <v>NONE</v>
      </c>
      <c r="L1855">
        <v>0</v>
      </c>
      <c r="M1855" t="str">
        <f t="shared" si="114"/>
        <v>10108 Councillor (Regional And City), Ward 1, 5</v>
      </c>
      <c r="N1855" s="6" t="str">
        <f t="shared" si="115"/>
        <v/>
      </c>
      <c r="O1855" s="15" t="str">
        <f>IF(I1855&lt;&gt;FALSE,VLOOKUP(H1855,internet_municipalities!$B$2:$W$226,22,FALSE),"NO INTERNET")</f>
        <v>NO INTERNET</v>
      </c>
      <c r="P1855" s="16" t="str">
        <f t="shared" si="116"/>
        <v>NO INTERNET</v>
      </c>
    </row>
    <row r="1856" spans="1:16" x14ac:dyDescent="0.2">
      <c r="A1856">
        <v>10108</v>
      </c>
      <c r="B1856" t="b">
        <v>0</v>
      </c>
      <c r="C1856" t="s">
        <v>1897</v>
      </c>
      <c r="D1856" t="s">
        <v>1910</v>
      </c>
      <c r="E1856">
        <v>5859</v>
      </c>
      <c r="F1856" t="s">
        <v>1460</v>
      </c>
      <c r="G1856" t="b">
        <v>1</v>
      </c>
      <c r="H1856" t="str">
        <f>VLOOKUP(A1856,all_municipalities!$A$2:$M$445,2,FALSE)</f>
        <v>Brampton, City of</v>
      </c>
      <c r="I1856" t="b">
        <f>VLOOKUP(A1856,all_municipalities!$A$2:$M$445,9,FALSE)</f>
        <v>0</v>
      </c>
      <c r="J1856" t="b">
        <f>VLOOKUP(A1856,all_municipalities!$A$2:$M$445,13, FALSE)</f>
        <v>0</v>
      </c>
      <c r="K1856" t="str">
        <f t="shared" si="113"/>
        <v>NONE</v>
      </c>
      <c r="L1856">
        <v>0</v>
      </c>
      <c r="M1856" t="str">
        <f t="shared" si="114"/>
        <v>10108 Councillor (Regional And City), Ward 9, 10</v>
      </c>
      <c r="N1856" s="6" t="str">
        <f t="shared" si="115"/>
        <v/>
      </c>
      <c r="O1856" s="15" t="str">
        <f>IF(I1856&lt;&gt;FALSE,VLOOKUP(H1856,internet_municipalities!$B$2:$W$226,22,FALSE),"NO INTERNET")</f>
        <v>NO INTERNET</v>
      </c>
      <c r="P1856" s="16" t="str">
        <f t="shared" si="116"/>
        <v>NO INTERNET</v>
      </c>
    </row>
    <row r="1857" spans="1:16" x14ac:dyDescent="0.2">
      <c r="A1857">
        <v>10108</v>
      </c>
      <c r="B1857" t="b">
        <v>0</v>
      </c>
      <c r="C1857" t="s">
        <v>1907</v>
      </c>
      <c r="D1857" t="s">
        <v>1911</v>
      </c>
      <c r="E1857">
        <v>2587</v>
      </c>
      <c r="F1857" t="s">
        <v>1460</v>
      </c>
      <c r="G1857" t="b">
        <v>1</v>
      </c>
      <c r="H1857" t="str">
        <f>VLOOKUP(A1857,all_municipalities!$A$2:$M$445,2,FALSE)</f>
        <v>Brampton, City of</v>
      </c>
      <c r="I1857" t="b">
        <f>VLOOKUP(A1857,all_municipalities!$A$2:$M$445,9,FALSE)</f>
        <v>0</v>
      </c>
      <c r="J1857" t="b">
        <f>VLOOKUP(A1857,all_municipalities!$A$2:$M$445,13, FALSE)</f>
        <v>0</v>
      </c>
      <c r="K1857" t="str">
        <f t="shared" si="113"/>
        <v>NONE</v>
      </c>
      <c r="L1857">
        <v>0</v>
      </c>
      <c r="M1857" t="str">
        <f t="shared" si="114"/>
        <v>10108 Councillor (Regional And City), Ward 1, 5</v>
      </c>
      <c r="N1857" s="6" t="str">
        <f t="shared" si="115"/>
        <v/>
      </c>
      <c r="O1857" s="15" t="str">
        <f>IF(I1857&lt;&gt;FALSE,VLOOKUP(H1857,internet_municipalities!$B$2:$W$226,22,FALSE),"NO INTERNET")</f>
        <v>NO INTERNET</v>
      </c>
      <c r="P1857" s="16" t="str">
        <f t="shared" si="116"/>
        <v>NO INTERNET</v>
      </c>
    </row>
    <row r="1858" spans="1:16" x14ac:dyDescent="0.2">
      <c r="A1858">
        <v>10108</v>
      </c>
      <c r="B1858" t="b">
        <v>0</v>
      </c>
      <c r="C1858" t="s">
        <v>1905</v>
      </c>
      <c r="D1858" t="s">
        <v>1912</v>
      </c>
      <c r="E1858">
        <v>871</v>
      </c>
      <c r="F1858" t="s">
        <v>1460</v>
      </c>
      <c r="G1858" t="b">
        <v>1</v>
      </c>
      <c r="H1858" t="str">
        <f>VLOOKUP(A1858,all_municipalities!$A$2:$M$445,2,FALSE)</f>
        <v>Brampton, City of</v>
      </c>
      <c r="I1858" t="b">
        <f>VLOOKUP(A1858,all_municipalities!$A$2:$M$445,9,FALSE)</f>
        <v>0</v>
      </c>
      <c r="J1858" t="b">
        <f>VLOOKUP(A1858,all_municipalities!$A$2:$M$445,13, FALSE)</f>
        <v>0</v>
      </c>
      <c r="K1858" t="str">
        <f t="shared" ref="K1858:K1921" si="117">IF(J1858=TRUE,IF(F1858&lt;=10,"HIGH",IF(F1858&lt;=100,"MID",IF(F1858&lt;=1000,"LOW","NONE"))),"NONE")</f>
        <v>NONE</v>
      </c>
      <c r="L1858">
        <v>0</v>
      </c>
      <c r="M1858" t="str">
        <f t="shared" ref="M1858:M1921" si="118">CONCATENATE(A1858, " ",C1858)</f>
        <v>10108 Councillor (Regional And City), Ward 2, 6</v>
      </c>
      <c r="N1858" s="6" t="str">
        <f t="shared" si="115"/>
        <v/>
      </c>
      <c r="O1858" s="15" t="str">
        <f>IF(I1858&lt;&gt;FALSE,VLOOKUP(H1858,internet_municipalities!$B$2:$W$226,22,FALSE),"NO INTERNET")</f>
        <v>NO INTERNET</v>
      </c>
      <c r="P1858" s="16" t="str">
        <f t="shared" si="116"/>
        <v>NO INTERNET</v>
      </c>
    </row>
    <row r="1859" spans="1:16" x14ac:dyDescent="0.2">
      <c r="A1859">
        <v>10108</v>
      </c>
      <c r="B1859" t="b">
        <v>0</v>
      </c>
      <c r="C1859" t="s">
        <v>1905</v>
      </c>
      <c r="D1859" t="s">
        <v>1913</v>
      </c>
      <c r="E1859">
        <v>1190</v>
      </c>
      <c r="F1859" t="s">
        <v>1460</v>
      </c>
      <c r="G1859" t="b">
        <v>1</v>
      </c>
      <c r="H1859" t="str">
        <f>VLOOKUP(A1859,all_municipalities!$A$2:$M$445,2,FALSE)</f>
        <v>Brampton, City of</v>
      </c>
      <c r="I1859" t="b">
        <f>VLOOKUP(A1859,all_municipalities!$A$2:$M$445,9,FALSE)</f>
        <v>0</v>
      </c>
      <c r="J1859" t="b">
        <f>VLOOKUP(A1859,all_municipalities!$A$2:$M$445,13, FALSE)</f>
        <v>0</v>
      </c>
      <c r="K1859" t="str">
        <f t="shared" si="117"/>
        <v>NONE</v>
      </c>
      <c r="L1859">
        <v>0</v>
      </c>
      <c r="M1859" t="str">
        <f t="shared" si="118"/>
        <v>10108 Councillor (Regional And City), Ward 2, 6</v>
      </c>
      <c r="N1859" s="6" t="str">
        <f t="shared" ref="N1859:N1922" si="119">IF(I1859,M1859,"")</f>
        <v/>
      </c>
      <c r="O1859" s="15" t="str">
        <f>IF(I1859&lt;&gt;FALSE,VLOOKUP(H1859,internet_municipalities!$B$2:$W$226,22,FALSE),"NO INTERNET")</f>
        <v>NO INTERNET</v>
      </c>
      <c r="P1859" s="16" t="str">
        <f t="shared" si="116"/>
        <v>NO INTERNET</v>
      </c>
    </row>
    <row r="1860" spans="1:16" x14ac:dyDescent="0.2">
      <c r="A1860">
        <v>10108</v>
      </c>
      <c r="B1860" t="b">
        <v>0</v>
      </c>
      <c r="C1860" t="s">
        <v>1905</v>
      </c>
      <c r="D1860" t="s">
        <v>1914</v>
      </c>
      <c r="E1860">
        <v>1337</v>
      </c>
      <c r="F1860" t="s">
        <v>1460</v>
      </c>
      <c r="G1860" t="b">
        <v>1</v>
      </c>
      <c r="H1860" t="str">
        <f>VLOOKUP(A1860,all_municipalities!$A$2:$M$445,2,FALSE)</f>
        <v>Brampton, City of</v>
      </c>
      <c r="I1860" t="b">
        <f>VLOOKUP(A1860,all_municipalities!$A$2:$M$445,9,FALSE)</f>
        <v>0</v>
      </c>
      <c r="J1860" t="b">
        <f>VLOOKUP(A1860,all_municipalities!$A$2:$M$445,13, FALSE)</f>
        <v>0</v>
      </c>
      <c r="K1860" t="str">
        <f t="shared" si="117"/>
        <v>NONE</v>
      </c>
      <c r="L1860">
        <v>0</v>
      </c>
      <c r="M1860" t="str">
        <f t="shared" si="118"/>
        <v>10108 Councillor (Regional And City), Ward 2, 6</v>
      </c>
      <c r="N1860" s="6" t="str">
        <f t="shared" si="119"/>
        <v/>
      </c>
      <c r="O1860" s="15" t="str">
        <f>IF(I1860&lt;&gt;FALSE,VLOOKUP(H1860,internet_municipalities!$B$2:$W$226,22,FALSE),"NO INTERNET")</f>
        <v>NO INTERNET</v>
      </c>
      <c r="P1860" s="16" t="str">
        <f t="shared" si="116"/>
        <v>NO INTERNET</v>
      </c>
    </row>
    <row r="1861" spans="1:16" x14ac:dyDescent="0.2">
      <c r="A1861">
        <v>10108</v>
      </c>
      <c r="B1861" t="b">
        <v>0</v>
      </c>
      <c r="C1861" t="s">
        <v>1905</v>
      </c>
      <c r="D1861" t="s">
        <v>1915</v>
      </c>
      <c r="E1861">
        <v>2095</v>
      </c>
      <c r="F1861" t="s">
        <v>1460</v>
      </c>
      <c r="G1861" t="b">
        <v>1</v>
      </c>
      <c r="H1861" t="str">
        <f>VLOOKUP(A1861,all_municipalities!$A$2:$M$445,2,FALSE)</f>
        <v>Brampton, City of</v>
      </c>
      <c r="I1861" t="b">
        <f>VLOOKUP(A1861,all_municipalities!$A$2:$M$445,9,FALSE)</f>
        <v>0</v>
      </c>
      <c r="J1861" t="b">
        <f>VLOOKUP(A1861,all_municipalities!$A$2:$M$445,13, FALSE)</f>
        <v>0</v>
      </c>
      <c r="K1861" t="str">
        <f t="shared" si="117"/>
        <v>NONE</v>
      </c>
      <c r="L1861">
        <v>0</v>
      </c>
      <c r="M1861" t="str">
        <f t="shared" si="118"/>
        <v>10108 Councillor (Regional And City), Ward 2, 6</v>
      </c>
      <c r="N1861" s="6" t="str">
        <f t="shared" si="119"/>
        <v/>
      </c>
      <c r="O1861" s="15" t="str">
        <f>IF(I1861&lt;&gt;FALSE,VLOOKUP(H1861,internet_municipalities!$B$2:$W$226,22,FALSE),"NO INTERNET")</f>
        <v>NO INTERNET</v>
      </c>
      <c r="P1861" s="16" t="str">
        <f t="shared" si="116"/>
        <v>NO INTERNET</v>
      </c>
    </row>
    <row r="1862" spans="1:16" x14ac:dyDescent="0.2">
      <c r="A1862">
        <v>10108</v>
      </c>
      <c r="B1862" t="b">
        <v>0</v>
      </c>
      <c r="C1862" t="s">
        <v>1905</v>
      </c>
      <c r="D1862" t="s">
        <v>1916</v>
      </c>
      <c r="E1862">
        <v>1929</v>
      </c>
      <c r="F1862" t="s">
        <v>1460</v>
      </c>
      <c r="G1862" t="b">
        <v>1</v>
      </c>
      <c r="H1862" t="str">
        <f>VLOOKUP(A1862,all_municipalities!$A$2:$M$445,2,FALSE)</f>
        <v>Brampton, City of</v>
      </c>
      <c r="I1862" t="b">
        <f>VLOOKUP(A1862,all_municipalities!$A$2:$M$445,9,FALSE)</f>
        <v>0</v>
      </c>
      <c r="J1862" t="b">
        <f>VLOOKUP(A1862,all_municipalities!$A$2:$M$445,13, FALSE)</f>
        <v>0</v>
      </c>
      <c r="K1862" t="str">
        <f t="shared" si="117"/>
        <v>NONE</v>
      </c>
      <c r="L1862">
        <v>0</v>
      </c>
      <c r="M1862" t="str">
        <f t="shared" si="118"/>
        <v>10108 Councillor (Regional And City), Ward 2, 6</v>
      </c>
      <c r="N1862" s="6" t="str">
        <f t="shared" si="119"/>
        <v/>
      </c>
      <c r="O1862" s="15" t="str">
        <f>IF(I1862&lt;&gt;FALSE,VLOOKUP(H1862,internet_municipalities!$B$2:$W$226,22,FALSE),"NO INTERNET")</f>
        <v>NO INTERNET</v>
      </c>
      <c r="P1862" s="16" t="str">
        <f t="shared" si="116"/>
        <v>NO INTERNET</v>
      </c>
    </row>
    <row r="1863" spans="1:16" x14ac:dyDescent="0.2">
      <c r="A1863">
        <v>10108</v>
      </c>
      <c r="B1863" t="b">
        <v>0</v>
      </c>
      <c r="C1863" t="s">
        <v>1903</v>
      </c>
      <c r="D1863" t="s">
        <v>1917</v>
      </c>
      <c r="E1863">
        <v>1104</v>
      </c>
      <c r="F1863" t="s">
        <v>1460</v>
      </c>
      <c r="G1863" t="b">
        <v>1</v>
      </c>
      <c r="H1863" t="str">
        <f>VLOOKUP(A1863,all_municipalities!$A$2:$M$445,2,FALSE)</f>
        <v>Brampton, City of</v>
      </c>
      <c r="I1863" t="b">
        <f>VLOOKUP(A1863,all_municipalities!$A$2:$M$445,9,FALSE)</f>
        <v>0</v>
      </c>
      <c r="J1863" t="b">
        <f>VLOOKUP(A1863,all_municipalities!$A$2:$M$445,13, FALSE)</f>
        <v>0</v>
      </c>
      <c r="K1863" t="str">
        <f t="shared" si="117"/>
        <v>NONE</v>
      </c>
      <c r="L1863">
        <v>0</v>
      </c>
      <c r="M1863" t="str">
        <f t="shared" si="118"/>
        <v>10108 Councillor (Regional And City), Ward 3, 4</v>
      </c>
      <c r="N1863" s="6" t="str">
        <f t="shared" si="119"/>
        <v/>
      </c>
      <c r="O1863" s="15" t="str">
        <f>IF(I1863&lt;&gt;FALSE,VLOOKUP(H1863,internet_municipalities!$B$2:$W$226,22,FALSE),"NO INTERNET")</f>
        <v>NO INTERNET</v>
      </c>
      <c r="P1863" s="16" t="str">
        <f t="shared" ref="P1863:P1926" si="120">IF(I1863=TRUE,IF(F1863&lt;&gt;"Acclaimed",IF(F1863&lt;&gt;"Lost",F1863/O1863,"Lost"),"Acclaimed"),"NO INTERNET")</f>
        <v>NO INTERNET</v>
      </c>
    </row>
    <row r="1864" spans="1:16" x14ac:dyDescent="0.2">
      <c r="A1864">
        <v>10108</v>
      </c>
      <c r="B1864" t="b">
        <v>0</v>
      </c>
      <c r="C1864" t="s">
        <v>1903</v>
      </c>
      <c r="D1864" t="s">
        <v>1918</v>
      </c>
      <c r="E1864">
        <v>2927</v>
      </c>
      <c r="F1864" t="s">
        <v>1460</v>
      </c>
      <c r="G1864" t="b">
        <v>1</v>
      </c>
      <c r="H1864" t="str">
        <f>VLOOKUP(A1864,all_municipalities!$A$2:$M$445,2,FALSE)</f>
        <v>Brampton, City of</v>
      </c>
      <c r="I1864" t="b">
        <f>VLOOKUP(A1864,all_municipalities!$A$2:$M$445,9,FALSE)</f>
        <v>0</v>
      </c>
      <c r="J1864" t="b">
        <f>VLOOKUP(A1864,all_municipalities!$A$2:$M$445,13, FALSE)</f>
        <v>0</v>
      </c>
      <c r="K1864" t="str">
        <f t="shared" si="117"/>
        <v>NONE</v>
      </c>
      <c r="L1864">
        <v>0</v>
      </c>
      <c r="M1864" t="str">
        <f t="shared" si="118"/>
        <v>10108 Councillor (Regional And City), Ward 3, 4</v>
      </c>
      <c r="N1864" s="6" t="str">
        <f t="shared" si="119"/>
        <v/>
      </c>
      <c r="O1864" s="15" t="str">
        <f>IF(I1864&lt;&gt;FALSE,VLOOKUP(H1864,internet_municipalities!$B$2:$W$226,22,FALSE),"NO INTERNET")</f>
        <v>NO INTERNET</v>
      </c>
      <c r="P1864" s="16" t="str">
        <f t="shared" si="120"/>
        <v>NO INTERNET</v>
      </c>
    </row>
    <row r="1865" spans="1:16" x14ac:dyDescent="0.2">
      <c r="A1865">
        <v>10108</v>
      </c>
      <c r="B1865" t="b">
        <v>0</v>
      </c>
      <c r="C1865" t="s">
        <v>1903</v>
      </c>
      <c r="D1865" t="s">
        <v>1919</v>
      </c>
      <c r="E1865">
        <v>705</v>
      </c>
      <c r="F1865" t="s">
        <v>1460</v>
      </c>
      <c r="G1865" t="b">
        <v>1</v>
      </c>
      <c r="H1865" t="str">
        <f>VLOOKUP(A1865,all_municipalities!$A$2:$M$445,2,FALSE)</f>
        <v>Brampton, City of</v>
      </c>
      <c r="I1865" t="b">
        <f>VLOOKUP(A1865,all_municipalities!$A$2:$M$445,9,FALSE)</f>
        <v>0</v>
      </c>
      <c r="J1865" t="b">
        <f>VLOOKUP(A1865,all_municipalities!$A$2:$M$445,13, FALSE)</f>
        <v>0</v>
      </c>
      <c r="K1865" t="str">
        <f t="shared" si="117"/>
        <v>NONE</v>
      </c>
      <c r="L1865">
        <v>0</v>
      </c>
      <c r="M1865" t="str">
        <f t="shared" si="118"/>
        <v>10108 Councillor (Regional And City), Ward 3, 4</v>
      </c>
      <c r="N1865" s="6" t="str">
        <f t="shared" si="119"/>
        <v/>
      </c>
      <c r="O1865" s="15" t="str">
        <f>IF(I1865&lt;&gt;FALSE,VLOOKUP(H1865,internet_municipalities!$B$2:$W$226,22,FALSE),"NO INTERNET")</f>
        <v>NO INTERNET</v>
      </c>
      <c r="P1865" s="16" t="str">
        <f t="shared" si="120"/>
        <v>NO INTERNET</v>
      </c>
    </row>
    <row r="1866" spans="1:16" x14ac:dyDescent="0.2">
      <c r="A1866">
        <v>10108</v>
      </c>
      <c r="B1866" t="b">
        <v>0</v>
      </c>
      <c r="C1866" t="s">
        <v>1903</v>
      </c>
      <c r="D1866" t="s">
        <v>1920</v>
      </c>
      <c r="E1866">
        <v>1951</v>
      </c>
      <c r="F1866" t="s">
        <v>1460</v>
      </c>
      <c r="G1866" t="b">
        <v>1</v>
      </c>
      <c r="H1866" t="str">
        <f>VLOOKUP(A1866,all_municipalities!$A$2:$M$445,2,FALSE)</f>
        <v>Brampton, City of</v>
      </c>
      <c r="I1866" t="b">
        <f>VLOOKUP(A1866,all_municipalities!$A$2:$M$445,9,FALSE)</f>
        <v>0</v>
      </c>
      <c r="J1866" t="b">
        <f>VLOOKUP(A1866,all_municipalities!$A$2:$M$445,13, FALSE)</f>
        <v>0</v>
      </c>
      <c r="K1866" t="str">
        <f t="shared" si="117"/>
        <v>NONE</v>
      </c>
      <c r="L1866">
        <v>0</v>
      </c>
      <c r="M1866" t="str">
        <f t="shared" si="118"/>
        <v>10108 Councillor (Regional And City), Ward 3, 4</v>
      </c>
      <c r="N1866" s="6" t="str">
        <f t="shared" si="119"/>
        <v/>
      </c>
      <c r="O1866" s="15" t="str">
        <f>IF(I1866&lt;&gt;FALSE,VLOOKUP(H1866,internet_municipalities!$B$2:$W$226,22,FALSE),"NO INTERNET")</f>
        <v>NO INTERNET</v>
      </c>
      <c r="P1866" s="16" t="str">
        <f t="shared" si="120"/>
        <v>NO INTERNET</v>
      </c>
    </row>
    <row r="1867" spans="1:16" x14ac:dyDescent="0.2">
      <c r="A1867">
        <v>10108</v>
      </c>
      <c r="B1867" t="b">
        <v>0</v>
      </c>
      <c r="C1867" t="s">
        <v>1901</v>
      </c>
      <c r="D1867" t="s">
        <v>1921</v>
      </c>
      <c r="E1867">
        <v>2011</v>
      </c>
      <c r="F1867" t="s">
        <v>1460</v>
      </c>
      <c r="G1867" t="b">
        <v>1</v>
      </c>
      <c r="H1867" t="str">
        <f>VLOOKUP(A1867,all_municipalities!$A$2:$M$445,2,FALSE)</f>
        <v>Brampton, City of</v>
      </c>
      <c r="I1867" t="b">
        <f>VLOOKUP(A1867,all_municipalities!$A$2:$M$445,9,FALSE)</f>
        <v>0</v>
      </c>
      <c r="J1867" t="b">
        <f>VLOOKUP(A1867,all_municipalities!$A$2:$M$445,13, FALSE)</f>
        <v>0</v>
      </c>
      <c r="K1867" t="str">
        <f t="shared" si="117"/>
        <v>NONE</v>
      </c>
      <c r="L1867">
        <v>0</v>
      </c>
      <c r="M1867" t="str">
        <f t="shared" si="118"/>
        <v>10108 Councillor (Regional And City), Ward 7, 8</v>
      </c>
      <c r="N1867" s="6" t="str">
        <f t="shared" si="119"/>
        <v/>
      </c>
      <c r="O1867" s="15" t="str">
        <f>IF(I1867&lt;&gt;FALSE,VLOOKUP(H1867,internet_municipalities!$B$2:$W$226,22,FALSE),"NO INTERNET")</f>
        <v>NO INTERNET</v>
      </c>
      <c r="P1867" s="16" t="str">
        <f t="shared" si="120"/>
        <v>NO INTERNET</v>
      </c>
    </row>
    <row r="1868" spans="1:16" x14ac:dyDescent="0.2">
      <c r="A1868">
        <v>10108</v>
      </c>
      <c r="B1868" t="b">
        <v>0</v>
      </c>
      <c r="C1868" t="s">
        <v>1901</v>
      </c>
      <c r="D1868" t="s">
        <v>1922</v>
      </c>
      <c r="E1868">
        <v>2707</v>
      </c>
      <c r="F1868" t="s">
        <v>1460</v>
      </c>
      <c r="G1868" t="b">
        <v>1</v>
      </c>
      <c r="H1868" t="str">
        <f>VLOOKUP(A1868,all_municipalities!$A$2:$M$445,2,FALSE)</f>
        <v>Brampton, City of</v>
      </c>
      <c r="I1868" t="b">
        <f>VLOOKUP(A1868,all_municipalities!$A$2:$M$445,9,FALSE)</f>
        <v>0</v>
      </c>
      <c r="J1868" t="b">
        <f>VLOOKUP(A1868,all_municipalities!$A$2:$M$445,13, FALSE)</f>
        <v>0</v>
      </c>
      <c r="K1868" t="str">
        <f t="shared" si="117"/>
        <v>NONE</v>
      </c>
      <c r="L1868">
        <v>0</v>
      </c>
      <c r="M1868" t="str">
        <f t="shared" si="118"/>
        <v>10108 Councillor (Regional And City), Ward 7, 8</v>
      </c>
      <c r="N1868" s="6" t="str">
        <f t="shared" si="119"/>
        <v/>
      </c>
      <c r="O1868" s="15" t="str">
        <f>IF(I1868&lt;&gt;FALSE,VLOOKUP(H1868,internet_municipalities!$B$2:$W$226,22,FALSE),"NO INTERNET")</f>
        <v>NO INTERNET</v>
      </c>
      <c r="P1868" s="16" t="str">
        <f t="shared" si="120"/>
        <v>NO INTERNET</v>
      </c>
    </row>
    <row r="1869" spans="1:16" x14ac:dyDescent="0.2">
      <c r="A1869">
        <v>10108</v>
      </c>
      <c r="B1869" t="b">
        <v>0</v>
      </c>
      <c r="C1869" t="s">
        <v>1901</v>
      </c>
      <c r="D1869" t="s">
        <v>1923</v>
      </c>
      <c r="E1869">
        <v>825</v>
      </c>
      <c r="F1869" t="s">
        <v>1460</v>
      </c>
      <c r="G1869" t="b">
        <v>1</v>
      </c>
      <c r="H1869" t="str">
        <f>VLOOKUP(A1869,all_municipalities!$A$2:$M$445,2,FALSE)</f>
        <v>Brampton, City of</v>
      </c>
      <c r="I1869" t="b">
        <f>VLOOKUP(A1869,all_municipalities!$A$2:$M$445,9,FALSE)</f>
        <v>0</v>
      </c>
      <c r="J1869" t="b">
        <f>VLOOKUP(A1869,all_municipalities!$A$2:$M$445,13, FALSE)</f>
        <v>0</v>
      </c>
      <c r="K1869" t="str">
        <f t="shared" si="117"/>
        <v>NONE</v>
      </c>
      <c r="L1869">
        <v>0</v>
      </c>
      <c r="M1869" t="str">
        <f t="shared" si="118"/>
        <v>10108 Councillor (Regional And City), Ward 7, 8</v>
      </c>
      <c r="N1869" s="6" t="str">
        <f t="shared" si="119"/>
        <v/>
      </c>
      <c r="O1869" s="15" t="str">
        <f>IF(I1869&lt;&gt;FALSE,VLOOKUP(H1869,internet_municipalities!$B$2:$W$226,22,FALSE),"NO INTERNET")</f>
        <v>NO INTERNET</v>
      </c>
      <c r="P1869" s="16" t="str">
        <f t="shared" si="120"/>
        <v>NO INTERNET</v>
      </c>
    </row>
    <row r="1870" spans="1:16" x14ac:dyDescent="0.2">
      <c r="A1870">
        <v>10123</v>
      </c>
      <c r="B1870" t="b">
        <v>1</v>
      </c>
      <c r="C1870" t="s">
        <v>1473</v>
      </c>
      <c r="D1870" t="s">
        <v>1924</v>
      </c>
      <c r="E1870">
        <v>1018</v>
      </c>
      <c r="F1870">
        <v>353</v>
      </c>
      <c r="G1870" t="b">
        <v>0</v>
      </c>
      <c r="H1870" t="str">
        <f>VLOOKUP(A1870,all_municipalities!$A$2:$M$445,2,FALSE)</f>
        <v>Brant, County of</v>
      </c>
      <c r="I1870" t="b">
        <f>VLOOKUP(A1870,all_municipalities!$A$2:$M$445,9,FALSE)</f>
        <v>1</v>
      </c>
      <c r="J1870" t="b">
        <f>VLOOKUP(A1870,all_municipalities!$A$2:$M$445,13, FALSE)</f>
        <v>0</v>
      </c>
      <c r="K1870" t="str">
        <f t="shared" si="117"/>
        <v>NONE</v>
      </c>
      <c r="L1870">
        <v>0</v>
      </c>
      <c r="M1870" t="str">
        <f t="shared" si="118"/>
        <v>10123 Councillor, Ward 5</v>
      </c>
      <c r="N1870" s="6" t="str">
        <f t="shared" si="119"/>
        <v>10123 Councillor, Ward 5</v>
      </c>
      <c r="O1870" s="15">
        <f>IF(I1870&lt;&gt;FALSE,VLOOKUP(H1870,internet_municipalities!$B$2:$W$226,22,FALSE),"NO INTERNET")</f>
        <v>22801</v>
      </c>
      <c r="P1870" s="16">
        <f t="shared" si="120"/>
        <v>1.5481777115038814E-2</v>
      </c>
    </row>
    <row r="1871" spans="1:16" x14ac:dyDescent="0.2">
      <c r="A1871">
        <v>10123</v>
      </c>
      <c r="B1871" t="b">
        <v>1</v>
      </c>
      <c r="C1871" t="s">
        <v>1473</v>
      </c>
      <c r="D1871" t="s">
        <v>1925</v>
      </c>
      <c r="E1871">
        <v>829</v>
      </c>
      <c r="F1871">
        <v>164</v>
      </c>
      <c r="G1871" t="b">
        <v>0</v>
      </c>
      <c r="H1871" t="str">
        <f>VLOOKUP(A1871,all_municipalities!$A$2:$M$445,2,FALSE)</f>
        <v>Brant, County of</v>
      </c>
      <c r="I1871" t="b">
        <f>VLOOKUP(A1871,all_municipalities!$A$2:$M$445,9,FALSE)</f>
        <v>1</v>
      </c>
      <c r="J1871" t="b">
        <f>VLOOKUP(A1871,all_municipalities!$A$2:$M$445,13, FALSE)</f>
        <v>0</v>
      </c>
      <c r="K1871" t="str">
        <f t="shared" si="117"/>
        <v>NONE</v>
      </c>
      <c r="L1871">
        <v>0</v>
      </c>
      <c r="M1871" t="str">
        <f t="shared" si="118"/>
        <v>10123 Councillor, Ward 5</v>
      </c>
      <c r="N1871" s="6" t="str">
        <f t="shared" si="119"/>
        <v>10123 Councillor, Ward 5</v>
      </c>
      <c r="O1871" s="15">
        <f>IF(I1871&lt;&gt;FALSE,VLOOKUP(H1871,internet_municipalities!$B$2:$W$226,22,FALSE),"NO INTERNET")</f>
        <v>22801</v>
      </c>
      <c r="P1871" s="16">
        <f t="shared" si="120"/>
        <v>7.1926669882899875E-3</v>
      </c>
    </row>
    <row r="1872" spans="1:16" x14ac:dyDescent="0.2">
      <c r="A1872">
        <v>10123</v>
      </c>
      <c r="B1872" t="b">
        <v>1</v>
      </c>
      <c r="C1872" t="s">
        <v>1471</v>
      </c>
      <c r="D1872" t="s">
        <v>1926</v>
      </c>
      <c r="E1872" t="s">
        <v>461</v>
      </c>
      <c r="F1872" t="s">
        <v>461</v>
      </c>
      <c r="G1872" t="b">
        <v>0</v>
      </c>
      <c r="H1872" t="str">
        <f>VLOOKUP(A1872,all_municipalities!$A$2:$M$445,2,FALSE)</f>
        <v>Brant, County of</v>
      </c>
      <c r="I1872" t="b">
        <f>VLOOKUP(A1872,all_municipalities!$A$2:$M$445,9,FALSE)</f>
        <v>1</v>
      </c>
      <c r="J1872" t="b">
        <f>VLOOKUP(A1872,all_municipalities!$A$2:$M$445,13, FALSE)</f>
        <v>0</v>
      </c>
      <c r="K1872" t="str">
        <f t="shared" si="117"/>
        <v>NONE</v>
      </c>
      <c r="L1872">
        <v>0</v>
      </c>
      <c r="M1872" t="str">
        <f t="shared" si="118"/>
        <v>10123 Councillor, Ward 4</v>
      </c>
      <c r="N1872" s="6" t="str">
        <f t="shared" si="119"/>
        <v>10123 Councillor, Ward 4</v>
      </c>
      <c r="O1872" s="15">
        <f>IF(I1872&lt;&gt;FALSE,VLOOKUP(H1872,internet_municipalities!$B$2:$W$226,22,FALSE),"NO INTERNET")</f>
        <v>22801</v>
      </c>
      <c r="P1872" s="16" t="str">
        <f t="shared" si="120"/>
        <v>Acclaimed</v>
      </c>
    </row>
    <row r="1873" spans="1:16" x14ac:dyDescent="0.2">
      <c r="A1873">
        <v>10123</v>
      </c>
      <c r="B1873" t="b">
        <v>1</v>
      </c>
      <c r="C1873" t="s">
        <v>1471</v>
      </c>
      <c r="D1873" t="s">
        <v>1927</v>
      </c>
      <c r="E1873" t="s">
        <v>461</v>
      </c>
      <c r="F1873" t="s">
        <v>461</v>
      </c>
      <c r="G1873" t="b">
        <v>0</v>
      </c>
      <c r="H1873" t="str">
        <f>VLOOKUP(A1873,all_municipalities!$A$2:$M$445,2,FALSE)</f>
        <v>Brant, County of</v>
      </c>
      <c r="I1873" t="b">
        <f>VLOOKUP(A1873,all_municipalities!$A$2:$M$445,9,FALSE)</f>
        <v>1</v>
      </c>
      <c r="J1873" t="b">
        <f>VLOOKUP(A1873,all_municipalities!$A$2:$M$445,13, FALSE)</f>
        <v>0</v>
      </c>
      <c r="K1873" t="str">
        <f t="shared" si="117"/>
        <v>NONE</v>
      </c>
      <c r="L1873">
        <v>0</v>
      </c>
      <c r="M1873" t="str">
        <f t="shared" si="118"/>
        <v>10123 Councillor, Ward 4</v>
      </c>
      <c r="N1873" s="6" t="str">
        <f t="shared" si="119"/>
        <v>10123 Councillor, Ward 4</v>
      </c>
      <c r="O1873" s="15">
        <f>IF(I1873&lt;&gt;FALSE,VLOOKUP(H1873,internet_municipalities!$B$2:$W$226,22,FALSE),"NO INTERNET")</f>
        <v>22801</v>
      </c>
      <c r="P1873" s="16" t="str">
        <f t="shared" si="120"/>
        <v>Acclaimed</v>
      </c>
    </row>
    <row r="1874" spans="1:16" x14ac:dyDescent="0.2">
      <c r="A1874">
        <v>10123</v>
      </c>
      <c r="B1874" t="b">
        <v>1</v>
      </c>
      <c r="C1874" t="s">
        <v>1475</v>
      </c>
      <c r="D1874" t="s">
        <v>1928</v>
      </c>
      <c r="E1874">
        <v>1022</v>
      </c>
      <c r="F1874">
        <v>184</v>
      </c>
      <c r="G1874" t="b">
        <v>0</v>
      </c>
      <c r="H1874" t="str">
        <f>VLOOKUP(A1874,all_municipalities!$A$2:$M$445,2,FALSE)</f>
        <v>Brant, County of</v>
      </c>
      <c r="I1874" t="b">
        <f>VLOOKUP(A1874,all_municipalities!$A$2:$M$445,9,FALSE)</f>
        <v>1</v>
      </c>
      <c r="J1874" t="b">
        <f>VLOOKUP(A1874,all_municipalities!$A$2:$M$445,13, FALSE)</f>
        <v>0</v>
      </c>
      <c r="K1874" t="str">
        <f t="shared" si="117"/>
        <v>NONE</v>
      </c>
      <c r="L1874">
        <v>0</v>
      </c>
      <c r="M1874" t="str">
        <f t="shared" si="118"/>
        <v>10123 Councillor, Ward 3</v>
      </c>
      <c r="N1874" s="6" t="str">
        <f t="shared" si="119"/>
        <v>10123 Councillor, Ward 3</v>
      </c>
      <c r="O1874" s="15">
        <f>IF(I1874&lt;&gt;FALSE,VLOOKUP(H1874,internet_municipalities!$B$2:$W$226,22,FALSE),"NO INTERNET")</f>
        <v>22801</v>
      </c>
      <c r="P1874" s="16">
        <f t="shared" si="120"/>
        <v>8.0698214990570592E-3</v>
      </c>
    </row>
    <row r="1875" spans="1:16" x14ac:dyDescent="0.2">
      <c r="A1875">
        <v>10123</v>
      </c>
      <c r="B1875" t="b">
        <v>1</v>
      </c>
      <c r="C1875" t="s">
        <v>1475</v>
      </c>
      <c r="D1875" t="s">
        <v>1929</v>
      </c>
      <c r="E1875">
        <v>920</v>
      </c>
      <c r="F1875">
        <v>82</v>
      </c>
      <c r="G1875" t="b">
        <v>0</v>
      </c>
      <c r="H1875" t="str">
        <f>VLOOKUP(A1875,all_municipalities!$A$2:$M$445,2,FALSE)</f>
        <v>Brant, County of</v>
      </c>
      <c r="I1875" t="b">
        <f>VLOOKUP(A1875,all_municipalities!$A$2:$M$445,9,FALSE)</f>
        <v>1</v>
      </c>
      <c r="J1875" t="b">
        <f>VLOOKUP(A1875,all_municipalities!$A$2:$M$445,13, FALSE)</f>
        <v>0</v>
      </c>
      <c r="K1875" t="str">
        <f t="shared" si="117"/>
        <v>NONE</v>
      </c>
      <c r="L1875">
        <v>0</v>
      </c>
      <c r="M1875" t="str">
        <f t="shared" si="118"/>
        <v>10123 Councillor, Ward 3</v>
      </c>
      <c r="N1875" s="6" t="str">
        <f t="shared" si="119"/>
        <v>10123 Councillor, Ward 3</v>
      </c>
      <c r="O1875" s="15">
        <f>IF(I1875&lt;&gt;FALSE,VLOOKUP(H1875,internet_municipalities!$B$2:$W$226,22,FALSE),"NO INTERNET")</f>
        <v>22801</v>
      </c>
      <c r="P1875" s="16">
        <f t="shared" si="120"/>
        <v>3.5963334941449938E-3</v>
      </c>
    </row>
    <row r="1876" spans="1:16" x14ac:dyDescent="0.2">
      <c r="A1876">
        <v>10123</v>
      </c>
      <c r="B1876" t="b">
        <v>1</v>
      </c>
      <c r="C1876" t="s">
        <v>1453</v>
      </c>
      <c r="D1876" t="s">
        <v>1930</v>
      </c>
      <c r="E1876">
        <v>1341</v>
      </c>
      <c r="F1876">
        <v>714</v>
      </c>
      <c r="G1876" t="b">
        <v>0</v>
      </c>
      <c r="H1876" t="str">
        <f>VLOOKUP(A1876,all_municipalities!$A$2:$M$445,2,FALSE)</f>
        <v>Brant, County of</v>
      </c>
      <c r="I1876" t="b">
        <f>VLOOKUP(A1876,all_municipalities!$A$2:$M$445,9,FALSE)</f>
        <v>1</v>
      </c>
      <c r="J1876" t="b">
        <f>VLOOKUP(A1876,all_municipalities!$A$2:$M$445,13, FALSE)</f>
        <v>0</v>
      </c>
      <c r="K1876" t="str">
        <f t="shared" si="117"/>
        <v>NONE</v>
      </c>
      <c r="L1876">
        <v>0</v>
      </c>
      <c r="M1876" t="str">
        <f t="shared" si="118"/>
        <v>10123 Councillor, Ward 2</v>
      </c>
      <c r="N1876" s="6" t="str">
        <f t="shared" si="119"/>
        <v>10123 Councillor, Ward 2</v>
      </c>
      <c r="O1876" s="15">
        <f>IF(I1876&lt;&gt;FALSE,VLOOKUP(H1876,internet_municipalities!$B$2:$W$226,22,FALSE),"NO INTERNET")</f>
        <v>22801</v>
      </c>
      <c r="P1876" s="16">
        <f t="shared" si="120"/>
        <v>3.1314416034384458E-2</v>
      </c>
    </row>
    <row r="1877" spans="1:16" x14ac:dyDescent="0.2">
      <c r="A1877">
        <v>10123</v>
      </c>
      <c r="B1877" t="b">
        <v>1</v>
      </c>
      <c r="C1877" t="s">
        <v>1453</v>
      </c>
      <c r="D1877" t="s">
        <v>1931</v>
      </c>
      <c r="E1877">
        <v>751</v>
      </c>
      <c r="F1877">
        <v>124</v>
      </c>
      <c r="G1877" t="b">
        <v>0</v>
      </c>
      <c r="H1877" t="str">
        <f>VLOOKUP(A1877,all_municipalities!$A$2:$M$445,2,FALSE)</f>
        <v>Brant, County of</v>
      </c>
      <c r="I1877" t="b">
        <f>VLOOKUP(A1877,all_municipalities!$A$2:$M$445,9,FALSE)</f>
        <v>1</v>
      </c>
      <c r="J1877" t="b">
        <f>VLOOKUP(A1877,all_municipalities!$A$2:$M$445,13, FALSE)</f>
        <v>0</v>
      </c>
      <c r="K1877" t="str">
        <f t="shared" si="117"/>
        <v>NONE</v>
      </c>
      <c r="L1877">
        <v>0</v>
      </c>
      <c r="M1877" t="str">
        <f t="shared" si="118"/>
        <v>10123 Councillor, Ward 2</v>
      </c>
      <c r="N1877" s="6" t="str">
        <f t="shared" si="119"/>
        <v>10123 Councillor, Ward 2</v>
      </c>
      <c r="O1877" s="15">
        <f>IF(I1877&lt;&gt;FALSE,VLOOKUP(H1877,internet_municipalities!$B$2:$W$226,22,FALSE),"NO INTERNET")</f>
        <v>22801</v>
      </c>
      <c r="P1877" s="16">
        <f t="shared" si="120"/>
        <v>5.4383579667558442E-3</v>
      </c>
    </row>
    <row r="1878" spans="1:16" x14ac:dyDescent="0.2">
      <c r="A1878">
        <v>10123</v>
      </c>
      <c r="B1878" t="b">
        <v>1</v>
      </c>
      <c r="C1878" t="s">
        <v>1456</v>
      </c>
      <c r="D1878" t="s">
        <v>1932</v>
      </c>
      <c r="E1878">
        <v>1167</v>
      </c>
      <c r="F1878">
        <v>343</v>
      </c>
      <c r="G1878" t="b">
        <v>0</v>
      </c>
      <c r="H1878" t="str">
        <f>VLOOKUP(A1878,all_municipalities!$A$2:$M$445,2,FALSE)</f>
        <v>Brant, County of</v>
      </c>
      <c r="I1878" t="b">
        <f>VLOOKUP(A1878,all_municipalities!$A$2:$M$445,9,FALSE)</f>
        <v>1</v>
      </c>
      <c r="J1878" t="b">
        <f>VLOOKUP(A1878,all_municipalities!$A$2:$M$445,13, FALSE)</f>
        <v>0</v>
      </c>
      <c r="K1878" t="str">
        <f t="shared" si="117"/>
        <v>NONE</v>
      </c>
      <c r="L1878">
        <v>0</v>
      </c>
      <c r="M1878" t="str">
        <f t="shared" si="118"/>
        <v>10123 Councillor, Ward 1</v>
      </c>
      <c r="N1878" s="6" t="str">
        <f t="shared" si="119"/>
        <v>10123 Councillor, Ward 1</v>
      </c>
      <c r="O1878" s="15">
        <f>IF(I1878&lt;&gt;FALSE,VLOOKUP(H1878,internet_municipalities!$B$2:$W$226,22,FALSE),"NO INTERNET")</f>
        <v>22801</v>
      </c>
      <c r="P1878" s="16">
        <f t="shared" si="120"/>
        <v>1.5043199859655278E-2</v>
      </c>
    </row>
    <row r="1879" spans="1:16" x14ac:dyDescent="0.2">
      <c r="A1879">
        <v>10123</v>
      </c>
      <c r="B1879" t="b">
        <v>1</v>
      </c>
      <c r="C1879" t="s">
        <v>1456</v>
      </c>
      <c r="D1879" t="s">
        <v>1933</v>
      </c>
      <c r="E1879">
        <v>1010</v>
      </c>
      <c r="F1879">
        <v>186</v>
      </c>
      <c r="G1879" t="b">
        <v>0</v>
      </c>
      <c r="H1879" t="str">
        <f>VLOOKUP(A1879,all_municipalities!$A$2:$M$445,2,FALSE)</f>
        <v>Brant, County of</v>
      </c>
      <c r="I1879" t="b">
        <f>VLOOKUP(A1879,all_municipalities!$A$2:$M$445,9,FALSE)</f>
        <v>1</v>
      </c>
      <c r="J1879" t="b">
        <f>VLOOKUP(A1879,all_municipalities!$A$2:$M$445,13, FALSE)</f>
        <v>0</v>
      </c>
      <c r="K1879" t="str">
        <f t="shared" si="117"/>
        <v>NONE</v>
      </c>
      <c r="L1879">
        <v>0</v>
      </c>
      <c r="M1879" t="str">
        <f t="shared" si="118"/>
        <v>10123 Councillor, Ward 1</v>
      </c>
      <c r="N1879" s="6" t="str">
        <f t="shared" si="119"/>
        <v>10123 Councillor, Ward 1</v>
      </c>
      <c r="O1879" s="15">
        <f>IF(I1879&lt;&gt;FALSE,VLOOKUP(H1879,internet_municipalities!$B$2:$W$226,22,FALSE),"NO INTERNET")</f>
        <v>22801</v>
      </c>
      <c r="P1879" s="16">
        <f t="shared" si="120"/>
        <v>8.1575369501337668E-3</v>
      </c>
    </row>
    <row r="1880" spans="1:16" x14ac:dyDescent="0.2">
      <c r="A1880">
        <v>10123</v>
      </c>
      <c r="B1880" t="b">
        <v>0</v>
      </c>
      <c r="C1880" t="s">
        <v>1456</v>
      </c>
      <c r="D1880" t="s">
        <v>1934</v>
      </c>
      <c r="E1880">
        <v>824</v>
      </c>
      <c r="F1880" t="s">
        <v>1460</v>
      </c>
      <c r="G1880" t="b">
        <v>0</v>
      </c>
      <c r="H1880" t="str">
        <f>VLOOKUP(A1880,all_municipalities!$A$2:$M$445,2,FALSE)</f>
        <v>Brant, County of</v>
      </c>
      <c r="I1880" t="b">
        <f>VLOOKUP(A1880,all_municipalities!$A$2:$M$445,9,FALSE)</f>
        <v>1</v>
      </c>
      <c r="J1880" t="b">
        <f>VLOOKUP(A1880,all_municipalities!$A$2:$M$445,13, FALSE)</f>
        <v>0</v>
      </c>
      <c r="K1880" t="str">
        <f t="shared" si="117"/>
        <v>NONE</v>
      </c>
      <c r="L1880">
        <v>0</v>
      </c>
      <c r="M1880" t="str">
        <f t="shared" si="118"/>
        <v>10123 Councillor, Ward 1</v>
      </c>
      <c r="N1880" s="6" t="str">
        <f t="shared" si="119"/>
        <v>10123 Councillor, Ward 1</v>
      </c>
      <c r="O1880" s="15">
        <f>IF(I1880&lt;&gt;FALSE,VLOOKUP(H1880,internet_municipalities!$B$2:$W$226,22,FALSE),"NO INTERNET")</f>
        <v>22801</v>
      </c>
      <c r="P1880" s="16" t="str">
        <f t="shared" si="120"/>
        <v>Lost</v>
      </c>
    </row>
    <row r="1881" spans="1:16" x14ac:dyDescent="0.2">
      <c r="A1881">
        <v>10123</v>
      </c>
      <c r="B1881" t="b">
        <v>0</v>
      </c>
      <c r="C1881" t="s">
        <v>1456</v>
      </c>
      <c r="D1881" t="s">
        <v>1935</v>
      </c>
      <c r="E1881">
        <v>430</v>
      </c>
      <c r="F1881" t="s">
        <v>1460</v>
      </c>
      <c r="G1881" t="b">
        <v>0</v>
      </c>
      <c r="H1881" t="str">
        <f>VLOOKUP(A1881,all_municipalities!$A$2:$M$445,2,FALSE)</f>
        <v>Brant, County of</v>
      </c>
      <c r="I1881" t="b">
        <f>VLOOKUP(A1881,all_municipalities!$A$2:$M$445,9,FALSE)</f>
        <v>1</v>
      </c>
      <c r="J1881" t="b">
        <f>VLOOKUP(A1881,all_municipalities!$A$2:$M$445,13, FALSE)</f>
        <v>0</v>
      </c>
      <c r="K1881" t="str">
        <f t="shared" si="117"/>
        <v>NONE</v>
      </c>
      <c r="L1881">
        <v>0</v>
      </c>
      <c r="M1881" t="str">
        <f t="shared" si="118"/>
        <v>10123 Councillor, Ward 1</v>
      </c>
      <c r="N1881" s="6" t="str">
        <f t="shared" si="119"/>
        <v>10123 Councillor, Ward 1</v>
      </c>
      <c r="O1881" s="15">
        <f>IF(I1881&lt;&gt;FALSE,VLOOKUP(H1881,internet_municipalities!$B$2:$W$226,22,FALSE),"NO INTERNET")</f>
        <v>22801</v>
      </c>
      <c r="P1881" s="16" t="str">
        <f t="shared" si="120"/>
        <v>Lost</v>
      </c>
    </row>
    <row r="1882" spans="1:16" x14ac:dyDescent="0.2">
      <c r="A1882">
        <v>10123</v>
      </c>
      <c r="B1882" t="b">
        <v>0</v>
      </c>
      <c r="C1882" t="s">
        <v>1453</v>
      </c>
      <c r="D1882" t="s">
        <v>1936</v>
      </c>
      <c r="E1882">
        <v>372</v>
      </c>
      <c r="F1882" t="s">
        <v>1460</v>
      </c>
      <c r="G1882" t="b">
        <v>0</v>
      </c>
      <c r="H1882" t="str">
        <f>VLOOKUP(A1882,all_municipalities!$A$2:$M$445,2,FALSE)</f>
        <v>Brant, County of</v>
      </c>
      <c r="I1882" t="b">
        <f>VLOOKUP(A1882,all_municipalities!$A$2:$M$445,9,FALSE)</f>
        <v>1</v>
      </c>
      <c r="J1882" t="b">
        <f>VLOOKUP(A1882,all_municipalities!$A$2:$M$445,13, FALSE)</f>
        <v>0</v>
      </c>
      <c r="K1882" t="str">
        <f t="shared" si="117"/>
        <v>NONE</v>
      </c>
      <c r="L1882">
        <v>0</v>
      </c>
      <c r="M1882" t="str">
        <f t="shared" si="118"/>
        <v>10123 Councillor, Ward 2</v>
      </c>
      <c r="N1882" s="6" t="str">
        <f t="shared" si="119"/>
        <v>10123 Councillor, Ward 2</v>
      </c>
      <c r="O1882" s="15">
        <f>IF(I1882&lt;&gt;FALSE,VLOOKUP(H1882,internet_municipalities!$B$2:$W$226,22,FALSE),"NO INTERNET")</f>
        <v>22801</v>
      </c>
      <c r="P1882" s="16" t="str">
        <f t="shared" si="120"/>
        <v>Lost</v>
      </c>
    </row>
    <row r="1883" spans="1:16" x14ac:dyDescent="0.2">
      <c r="A1883">
        <v>10123</v>
      </c>
      <c r="B1883" t="b">
        <v>0</v>
      </c>
      <c r="C1883" t="s">
        <v>1453</v>
      </c>
      <c r="D1883" t="s">
        <v>1937</v>
      </c>
      <c r="E1883">
        <v>53</v>
      </c>
      <c r="F1883" t="s">
        <v>1460</v>
      </c>
      <c r="G1883" t="b">
        <v>0</v>
      </c>
      <c r="H1883" t="str">
        <f>VLOOKUP(A1883,all_municipalities!$A$2:$M$445,2,FALSE)</f>
        <v>Brant, County of</v>
      </c>
      <c r="I1883" t="b">
        <f>VLOOKUP(A1883,all_municipalities!$A$2:$M$445,9,FALSE)</f>
        <v>1</v>
      </c>
      <c r="J1883" t="b">
        <f>VLOOKUP(A1883,all_municipalities!$A$2:$M$445,13, FALSE)</f>
        <v>0</v>
      </c>
      <c r="K1883" t="str">
        <f t="shared" si="117"/>
        <v>NONE</v>
      </c>
      <c r="L1883">
        <v>0</v>
      </c>
      <c r="M1883" t="str">
        <f t="shared" si="118"/>
        <v>10123 Councillor, Ward 2</v>
      </c>
      <c r="N1883" s="6" t="str">
        <f t="shared" si="119"/>
        <v>10123 Councillor, Ward 2</v>
      </c>
      <c r="O1883" s="15">
        <f>IF(I1883&lt;&gt;FALSE,VLOOKUP(H1883,internet_municipalities!$B$2:$W$226,22,FALSE),"NO INTERNET")</f>
        <v>22801</v>
      </c>
      <c r="P1883" s="16" t="str">
        <f t="shared" si="120"/>
        <v>Lost</v>
      </c>
    </row>
    <row r="1884" spans="1:16" x14ac:dyDescent="0.2">
      <c r="A1884">
        <v>10123</v>
      </c>
      <c r="B1884" t="b">
        <v>0</v>
      </c>
      <c r="C1884" t="s">
        <v>1453</v>
      </c>
      <c r="D1884" t="s">
        <v>1938</v>
      </c>
      <c r="E1884">
        <v>627</v>
      </c>
      <c r="F1884" t="s">
        <v>1460</v>
      </c>
      <c r="G1884" t="b">
        <v>0</v>
      </c>
      <c r="H1884" t="str">
        <f>VLOOKUP(A1884,all_municipalities!$A$2:$M$445,2,FALSE)</f>
        <v>Brant, County of</v>
      </c>
      <c r="I1884" t="b">
        <f>VLOOKUP(A1884,all_municipalities!$A$2:$M$445,9,FALSE)</f>
        <v>1</v>
      </c>
      <c r="J1884" t="b">
        <f>VLOOKUP(A1884,all_municipalities!$A$2:$M$445,13, FALSE)</f>
        <v>0</v>
      </c>
      <c r="K1884" t="str">
        <f t="shared" si="117"/>
        <v>NONE</v>
      </c>
      <c r="L1884">
        <v>0</v>
      </c>
      <c r="M1884" t="str">
        <f t="shared" si="118"/>
        <v>10123 Councillor, Ward 2</v>
      </c>
      <c r="N1884" s="6" t="str">
        <f t="shared" si="119"/>
        <v>10123 Councillor, Ward 2</v>
      </c>
      <c r="O1884" s="15">
        <f>IF(I1884&lt;&gt;FALSE,VLOOKUP(H1884,internet_municipalities!$B$2:$W$226,22,FALSE),"NO INTERNET")</f>
        <v>22801</v>
      </c>
      <c r="P1884" s="16" t="str">
        <f t="shared" si="120"/>
        <v>Lost</v>
      </c>
    </row>
    <row r="1885" spans="1:16" x14ac:dyDescent="0.2">
      <c r="A1885">
        <v>10123</v>
      </c>
      <c r="B1885" t="b">
        <v>0</v>
      </c>
      <c r="C1885" t="s">
        <v>1475</v>
      </c>
      <c r="D1885" t="s">
        <v>1939</v>
      </c>
      <c r="E1885">
        <v>838</v>
      </c>
      <c r="F1885" t="s">
        <v>1460</v>
      </c>
      <c r="G1885" t="b">
        <v>0</v>
      </c>
      <c r="H1885" t="str">
        <f>VLOOKUP(A1885,all_municipalities!$A$2:$M$445,2,FALSE)</f>
        <v>Brant, County of</v>
      </c>
      <c r="I1885" t="b">
        <f>VLOOKUP(A1885,all_municipalities!$A$2:$M$445,9,FALSE)</f>
        <v>1</v>
      </c>
      <c r="J1885" t="b">
        <f>VLOOKUP(A1885,all_municipalities!$A$2:$M$445,13, FALSE)</f>
        <v>0</v>
      </c>
      <c r="K1885" t="str">
        <f t="shared" si="117"/>
        <v>NONE</v>
      </c>
      <c r="L1885">
        <v>0</v>
      </c>
      <c r="M1885" t="str">
        <f t="shared" si="118"/>
        <v>10123 Councillor, Ward 3</v>
      </c>
      <c r="N1885" s="6" t="str">
        <f t="shared" si="119"/>
        <v>10123 Councillor, Ward 3</v>
      </c>
      <c r="O1885" s="15">
        <f>IF(I1885&lt;&gt;FALSE,VLOOKUP(H1885,internet_municipalities!$B$2:$W$226,22,FALSE),"NO INTERNET")</f>
        <v>22801</v>
      </c>
      <c r="P1885" s="16" t="str">
        <f t="shared" si="120"/>
        <v>Lost</v>
      </c>
    </row>
    <row r="1886" spans="1:16" x14ac:dyDescent="0.2">
      <c r="A1886">
        <v>10123</v>
      </c>
      <c r="B1886" t="b">
        <v>0</v>
      </c>
      <c r="C1886" t="s">
        <v>1473</v>
      </c>
      <c r="D1886" t="s">
        <v>1940</v>
      </c>
      <c r="E1886">
        <v>500</v>
      </c>
      <c r="F1886" t="s">
        <v>1460</v>
      </c>
      <c r="G1886" t="b">
        <v>0</v>
      </c>
      <c r="H1886" t="str">
        <f>VLOOKUP(A1886,all_municipalities!$A$2:$M$445,2,FALSE)</f>
        <v>Brant, County of</v>
      </c>
      <c r="I1886" t="b">
        <f>VLOOKUP(A1886,all_municipalities!$A$2:$M$445,9,FALSE)</f>
        <v>1</v>
      </c>
      <c r="J1886" t="b">
        <f>VLOOKUP(A1886,all_municipalities!$A$2:$M$445,13, FALSE)</f>
        <v>0</v>
      </c>
      <c r="K1886" t="str">
        <f t="shared" si="117"/>
        <v>NONE</v>
      </c>
      <c r="L1886">
        <v>0</v>
      </c>
      <c r="M1886" t="str">
        <f t="shared" si="118"/>
        <v>10123 Councillor, Ward 5</v>
      </c>
      <c r="N1886" s="6" t="str">
        <f t="shared" si="119"/>
        <v>10123 Councillor, Ward 5</v>
      </c>
      <c r="O1886" s="15">
        <f>IF(I1886&lt;&gt;FALSE,VLOOKUP(H1886,internet_municipalities!$B$2:$W$226,22,FALSE),"NO INTERNET")</f>
        <v>22801</v>
      </c>
      <c r="P1886" s="16" t="str">
        <f t="shared" si="120"/>
        <v>Lost</v>
      </c>
    </row>
    <row r="1887" spans="1:16" x14ac:dyDescent="0.2">
      <c r="A1887">
        <v>10123</v>
      </c>
      <c r="B1887" t="b">
        <v>0</v>
      </c>
      <c r="C1887" t="s">
        <v>1473</v>
      </c>
      <c r="D1887" t="s">
        <v>1941</v>
      </c>
      <c r="E1887">
        <v>665</v>
      </c>
      <c r="F1887" t="s">
        <v>1460</v>
      </c>
      <c r="G1887" t="b">
        <v>0</v>
      </c>
      <c r="H1887" t="str">
        <f>VLOOKUP(A1887,all_municipalities!$A$2:$M$445,2,FALSE)</f>
        <v>Brant, County of</v>
      </c>
      <c r="I1887" t="b">
        <f>VLOOKUP(A1887,all_municipalities!$A$2:$M$445,9,FALSE)</f>
        <v>1</v>
      </c>
      <c r="J1887" t="b">
        <f>VLOOKUP(A1887,all_municipalities!$A$2:$M$445,13, FALSE)</f>
        <v>0</v>
      </c>
      <c r="K1887" t="str">
        <f t="shared" si="117"/>
        <v>NONE</v>
      </c>
      <c r="L1887">
        <v>0</v>
      </c>
      <c r="M1887" t="str">
        <f t="shared" si="118"/>
        <v>10123 Councillor, Ward 5</v>
      </c>
      <c r="N1887" s="6" t="str">
        <f t="shared" si="119"/>
        <v>10123 Councillor, Ward 5</v>
      </c>
      <c r="O1887" s="15">
        <f>IF(I1887&lt;&gt;FALSE,VLOOKUP(H1887,internet_municipalities!$B$2:$W$226,22,FALSE),"NO INTERNET")</f>
        <v>22801</v>
      </c>
      <c r="P1887" s="16" t="str">
        <f t="shared" si="120"/>
        <v>Lost</v>
      </c>
    </row>
    <row r="1888" spans="1:16" x14ac:dyDescent="0.2">
      <c r="A1888">
        <v>10123</v>
      </c>
      <c r="B1888" t="b">
        <v>0</v>
      </c>
      <c r="C1888" t="s">
        <v>1473</v>
      </c>
      <c r="D1888" t="s">
        <v>1942</v>
      </c>
      <c r="E1888">
        <v>665</v>
      </c>
      <c r="F1888" t="s">
        <v>1460</v>
      </c>
      <c r="G1888" t="b">
        <v>0</v>
      </c>
      <c r="H1888" t="str">
        <f>VLOOKUP(A1888,all_municipalities!$A$2:$M$445,2,FALSE)</f>
        <v>Brant, County of</v>
      </c>
      <c r="I1888" t="b">
        <f>VLOOKUP(A1888,all_municipalities!$A$2:$M$445,9,FALSE)</f>
        <v>1</v>
      </c>
      <c r="J1888" t="b">
        <f>VLOOKUP(A1888,all_municipalities!$A$2:$M$445,13, FALSE)</f>
        <v>0</v>
      </c>
      <c r="K1888" t="str">
        <f t="shared" si="117"/>
        <v>NONE</v>
      </c>
      <c r="L1888">
        <v>0</v>
      </c>
      <c r="M1888" t="str">
        <f t="shared" si="118"/>
        <v>10123 Councillor, Ward 5</v>
      </c>
      <c r="N1888" s="6" t="str">
        <f t="shared" si="119"/>
        <v>10123 Councillor, Ward 5</v>
      </c>
      <c r="O1888" s="15">
        <f>IF(I1888&lt;&gt;FALSE,VLOOKUP(H1888,internet_municipalities!$B$2:$W$226,22,FALSE),"NO INTERNET")</f>
        <v>22801</v>
      </c>
      <c r="P1888" s="16" t="str">
        <f t="shared" si="120"/>
        <v>Lost</v>
      </c>
    </row>
    <row r="1889" spans="1:16" x14ac:dyDescent="0.2">
      <c r="A1889">
        <v>10109</v>
      </c>
      <c r="B1889" t="b">
        <v>1</v>
      </c>
      <c r="C1889" t="s">
        <v>1473</v>
      </c>
      <c r="D1889" t="s">
        <v>1943</v>
      </c>
      <c r="E1889">
        <v>1518</v>
      </c>
      <c r="F1889">
        <f>E1889-579</f>
        <v>939</v>
      </c>
      <c r="G1889" t="b">
        <v>1</v>
      </c>
      <c r="H1889" t="str">
        <f>VLOOKUP(A1889,all_municipalities!$A$2:$M$445,2,FALSE)</f>
        <v>Brantford, City of</v>
      </c>
      <c r="I1889" t="b">
        <f>VLOOKUP(A1889,all_municipalities!$A$2:$M$445,9,FALSE)</f>
        <v>1</v>
      </c>
      <c r="J1889" t="b">
        <f>VLOOKUP(A1889,all_municipalities!$A$2:$M$445,13, FALSE)</f>
        <v>0</v>
      </c>
      <c r="K1889" t="str">
        <f t="shared" si="117"/>
        <v>NONE</v>
      </c>
      <c r="L1889">
        <v>0</v>
      </c>
      <c r="M1889" t="str">
        <f t="shared" si="118"/>
        <v>10109 Councillor, Ward 5</v>
      </c>
      <c r="N1889" s="6" t="str">
        <f t="shared" si="119"/>
        <v>10109 Councillor, Ward 5</v>
      </c>
      <c r="O1889" s="15">
        <f>IF(I1889&lt;&gt;FALSE,VLOOKUP(H1889,internet_municipalities!$B$2:$W$226,22,FALSE),"NO INTERNET")</f>
        <v>54965</v>
      </c>
      <c r="P1889" s="16">
        <f t="shared" si="120"/>
        <v>1.7083598653688713E-2</v>
      </c>
    </row>
    <row r="1890" spans="1:16" x14ac:dyDescent="0.2">
      <c r="A1890">
        <v>10109</v>
      </c>
      <c r="B1890" t="b">
        <v>1</v>
      </c>
      <c r="C1890" t="s">
        <v>1473</v>
      </c>
      <c r="D1890" t="s">
        <v>1944</v>
      </c>
      <c r="E1890">
        <v>1307</v>
      </c>
      <c r="F1890">
        <f>E1890-579</f>
        <v>728</v>
      </c>
      <c r="G1890" t="b">
        <v>1</v>
      </c>
      <c r="H1890" t="str">
        <f>VLOOKUP(A1890,all_municipalities!$A$2:$M$445,2,FALSE)</f>
        <v>Brantford, City of</v>
      </c>
      <c r="I1890" t="b">
        <f>VLOOKUP(A1890,all_municipalities!$A$2:$M$445,9,FALSE)</f>
        <v>1</v>
      </c>
      <c r="J1890" t="b">
        <f>VLOOKUP(A1890,all_municipalities!$A$2:$M$445,13, FALSE)</f>
        <v>0</v>
      </c>
      <c r="K1890" t="str">
        <f t="shared" si="117"/>
        <v>NONE</v>
      </c>
      <c r="L1890">
        <v>0</v>
      </c>
      <c r="M1890" t="str">
        <f t="shared" si="118"/>
        <v>10109 Councillor, Ward 5</v>
      </c>
      <c r="N1890" s="6" t="str">
        <f t="shared" si="119"/>
        <v>10109 Councillor, Ward 5</v>
      </c>
      <c r="O1890" s="15">
        <f>IF(I1890&lt;&gt;FALSE,VLOOKUP(H1890,internet_municipalities!$B$2:$W$226,22,FALSE),"NO INTERNET")</f>
        <v>54965</v>
      </c>
      <c r="P1890" s="16">
        <f t="shared" si="120"/>
        <v>1.3244792140453016E-2</v>
      </c>
    </row>
    <row r="1891" spans="1:16" x14ac:dyDescent="0.2">
      <c r="A1891">
        <v>10109</v>
      </c>
      <c r="B1891" t="b">
        <v>1</v>
      </c>
      <c r="C1891" t="s">
        <v>1471</v>
      </c>
      <c r="D1891" t="s">
        <v>1945</v>
      </c>
      <c r="E1891">
        <v>1530</v>
      </c>
      <c r="F1891">
        <v>276</v>
      </c>
      <c r="G1891" t="b">
        <v>1</v>
      </c>
      <c r="H1891" t="str">
        <f>VLOOKUP(A1891,all_municipalities!$A$2:$M$445,2,FALSE)</f>
        <v>Brantford, City of</v>
      </c>
      <c r="I1891" t="b">
        <f>VLOOKUP(A1891,all_municipalities!$A$2:$M$445,9,FALSE)</f>
        <v>1</v>
      </c>
      <c r="J1891" t="b">
        <f>VLOOKUP(A1891,all_municipalities!$A$2:$M$445,13, FALSE)</f>
        <v>0</v>
      </c>
      <c r="K1891" t="str">
        <f t="shared" si="117"/>
        <v>NONE</v>
      </c>
      <c r="L1891">
        <v>0</v>
      </c>
      <c r="M1891" t="str">
        <f t="shared" si="118"/>
        <v>10109 Councillor, Ward 4</v>
      </c>
      <c r="N1891" s="6" t="str">
        <f t="shared" si="119"/>
        <v>10109 Councillor, Ward 4</v>
      </c>
      <c r="O1891" s="15">
        <f>IF(I1891&lt;&gt;FALSE,VLOOKUP(H1891,internet_municipalities!$B$2:$W$226,22,FALSE),"NO INTERNET")</f>
        <v>54965</v>
      </c>
      <c r="P1891" s="16">
        <f t="shared" si="120"/>
        <v>5.0213772400618572E-3</v>
      </c>
    </row>
    <row r="1892" spans="1:16" x14ac:dyDescent="0.2">
      <c r="A1892">
        <v>10109</v>
      </c>
      <c r="B1892" t="b">
        <v>1</v>
      </c>
      <c r="C1892" t="s">
        <v>1471</v>
      </c>
      <c r="D1892" t="s">
        <v>1946</v>
      </c>
      <c r="E1892">
        <v>3074</v>
      </c>
      <c r="F1892">
        <v>1820</v>
      </c>
      <c r="G1892" t="b">
        <v>1</v>
      </c>
      <c r="H1892" t="str">
        <f>VLOOKUP(A1892,all_municipalities!$A$2:$M$445,2,FALSE)</f>
        <v>Brantford, City of</v>
      </c>
      <c r="I1892" t="b">
        <f>VLOOKUP(A1892,all_municipalities!$A$2:$M$445,9,FALSE)</f>
        <v>1</v>
      </c>
      <c r="J1892" t="b">
        <f>VLOOKUP(A1892,all_municipalities!$A$2:$M$445,13, FALSE)</f>
        <v>0</v>
      </c>
      <c r="K1892" t="str">
        <f t="shared" si="117"/>
        <v>NONE</v>
      </c>
      <c r="L1892">
        <v>0</v>
      </c>
      <c r="M1892" t="str">
        <f t="shared" si="118"/>
        <v>10109 Councillor, Ward 4</v>
      </c>
      <c r="N1892" s="6" t="str">
        <f t="shared" si="119"/>
        <v>10109 Councillor, Ward 4</v>
      </c>
      <c r="O1892" s="15">
        <f>IF(I1892&lt;&gt;FALSE,VLOOKUP(H1892,internet_municipalities!$B$2:$W$226,22,FALSE),"NO INTERNET")</f>
        <v>54965</v>
      </c>
      <c r="P1892" s="16">
        <f t="shared" si="120"/>
        <v>3.3111980351132539E-2</v>
      </c>
    </row>
    <row r="1893" spans="1:16" x14ac:dyDescent="0.2">
      <c r="A1893">
        <v>10109</v>
      </c>
      <c r="B1893" t="b">
        <v>1</v>
      </c>
      <c r="C1893" t="s">
        <v>1475</v>
      </c>
      <c r="D1893" t="s">
        <v>1947</v>
      </c>
      <c r="E1893">
        <v>2658</v>
      </c>
      <c r="F1893">
        <v>864</v>
      </c>
      <c r="G1893" t="b">
        <v>1</v>
      </c>
      <c r="H1893" t="str">
        <f>VLOOKUP(A1893,all_municipalities!$A$2:$M$445,2,FALSE)</f>
        <v>Brantford, City of</v>
      </c>
      <c r="I1893" t="b">
        <f>VLOOKUP(A1893,all_municipalities!$A$2:$M$445,9,FALSE)</f>
        <v>1</v>
      </c>
      <c r="J1893" t="b">
        <f>VLOOKUP(A1893,all_municipalities!$A$2:$M$445,13, FALSE)</f>
        <v>0</v>
      </c>
      <c r="K1893" t="str">
        <f t="shared" si="117"/>
        <v>NONE</v>
      </c>
      <c r="L1893">
        <v>0</v>
      </c>
      <c r="M1893" t="str">
        <f t="shared" si="118"/>
        <v>10109 Councillor, Ward 3</v>
      </c>
      <c r="N1893" s="6" t="str">
        <f t="shared" si="119"/>
        <v>10109 Councillor, Ward 3</v>
      </c>
      <c r="O1893" s="15">
        <f>IF(I1893&lt;&gt;FALSE,VLOOKUP(H1893,internet_municipalities!$B$2:$W$226,22,FALSE),"NO INTERNET")</f>
        <v>54965</v>
      </c>
      <c r="P1893" s="16">
        <f t="shared" si="120"/>
        <v>1.5719093968889292E-2</v>
      </c>
    </row>
    <row r="1894" spans="1:16" x14ac:dyDescent="0.2">
      <c r="A1894">
        <v>10109</v>
      </c>
      <c r="B1894" t="b">
        <v>1</v>
      </c>
      <c r="C1894" t="s">
        <v>1475</v>
      </c>
      <c r="D1894" t="s">
        <v>1948</v>
      </c>
      <c r="E1894">
        <v>2144</v>
      </c>
      <c r="F1894">
        <v>350</v>
      </c>
      <c r="G1894" t="b">
        <v>1</v>
      </c>
      <c r="H1894" t="str">
        <f>VLOOKUP(A1894,all_municipalities!$A$2:$M$445,2,FALSE)</f>
        <v>Brantford, City of</v>
      </c>
      <c r="I1894" t="b">
        <f>VLOOKUP(A1894,all_municipalities!$A$2:$M$445,9,FALSE)</f>
        <v>1</v>
      </c>
      <c r="J1894" t="b">
        <f>VLOOKUP(A1894,all_municipalities!$A$2:$M$445,13, FALSE)</f>
        <v>0</v>
      </c>
      <c r="K1894" t="str">
        <f t="shared" si="117"/>
        <v>NONE</v>
      </c>
      <c r="L1894">
        <v>0</v>
      </c>
      <c r="M1894" t="str">
        <f t="shared" si="118"/>
        <v>10109 Councillor, Ward 3</v>
      </c>
      <c r="N1894" s="6" t="str">
        <f t="shared" si="119"/>
        <v>10109 Councillor, Ward 3</v>
      </c>
      <c r="O1894" s="15">
        <f>IF(I1894&lt;&gt;FALSE,VLOOKUP(H1894,internet_municipalities!$B$2:$W$226,22,FALSE),"NO INTERNET")</f>
        <v>54965</v>
      </c>
      <c r="P1894" s="16">
        <f t="shared" si="120"/>
        <v>6.3676885290639496E-3</v>
      </c>
    </row>
    <row r="1895" spans="1:16" x14ac:dyDescent="0.2">
      <c r="A1895">
        <v>10109</v>
      </c>
      <c r="B1895" t="b">
        <v>1</v>
      </c>
      <c r="C1895" t="s">
        <v>1453</v>
      </c>
      <c r="D1895" t="s">
        <v>1949</v>
      </c>
      <c r="E1895">
        <v>2571</v>
      </c>
      <c r="F1895">
        <v>975</v>
      </c>
      <c r="G1895" t="b">
        <v>1</v>
      </c>
      <c r="H1895" t="str">
        <f>VLOOKUP(A1895,all_municipalities!$A$2:$M$445,2,FALSE)</f>
        <v>Brantford, City of</v>
      </c>
      <c r="I1895" t="b">
        <f>VLOOKUP(A1895,all_municipalities!$A$2:$M$445,9,FALSE)</f>
        <v>1</v>
      </c>
      <c r="J1895" t="b">
        <f>VLOOKUP(A1895,all_municipalities!$A$2:$M$445,13, FALSE)</f>
        <v>0</v>
      </c>
      <c r="K1895" t="str">
        <f t="shared" si="117"/>
        <v>NONE</v>
      </c>
      <c r="L1895">
        <v>0</v>
      </c>
      <c r="M1895" t="str">
        <f t="shared" si="118"/>
        <v>10109 Councillor, Ward 2</v>
      </c>
      <c r="N1895" s="6" t="str">
        <f t="shared" si="119"/>
        <v>10109 Councillor, Ward 2</v>
      </c>
      <c r="O1895" s="15">
        <f>IF(I1895&lt;&gt;FALSE,VLOOKUP(H1895,internet_municipalities!$B$2:$W$226,22,FALSE),"NO INTERNET")</f>
        <v>54965</v>
      </c>
      <c r="P1895" s="16">
        <f t="shared" si="120"/>
        <v>1.7738560902392432E-2</v>
      </c>
    </row>
    <row r="1896" spans="1:16" x14ac:dyDescent="0.2">
      <c r="A1896">
        <v>10109</v>
      </c>
      <c r="B1896" t="b">
        <v>1</v>
      </c>
      <c r="C1896" t="s">
        <v>1453</v>
      </c>
      <c r="D1896" t="s">
        <v>1950</v>
      </c>
      <c r="E1896">
        <v>1803</v>
      </c>
      <c r="F1896">
        <v>207</v>
      </c>
      <c r="G1896" t="b">
        <v>1</v>
      </c>
      <c r="H1896" t="str">
        <f>VLOOKUP(A1896,all_municipalities!$A$2:$M$445,2,FALSE)</f>
        <v>Brantford, City of</v>
      </c>
      <c r="I1896" t="b">
        <f>VLOOKUP(A1896,all_municipalities!$A$2:$M$445,9,FALSE)</f>
        <v>1</v>
      </c>
      <c r="J1896" t="b">
        <f>VLOOKUP(A1896,all_municipalities!$A$2:$M$445,13, FALSE)</f>
        <v>0</v>
      </c>
      <c r="K1896" t="str">
        <f t="shared" si="117"/>
        <v>NONE</v>
      </c>
      <c r="L1896">
        <v>0</v>
      </c>
      <c r="M1896" t="str">
        <f t="shared" si="118"/>
        <v>10109 Councillor, Ward 2</v>
      </c>
      <c r="N1896" s="6" t="str">
        <f t="shared" si="119"/>
        <v>10109 Councillor, Ward 2</v>
      </c>
      <c r="O1896" s="15">
        <f>IF(I1896&lt;&gt;FALSE,VLOOKUP(H1896,internet_municipalities!$B$2:$W$226,22,FALSE),"NO INTERNET")</f>
        <v>54965</v>
      </c>
      <c r="P1896" s="16">
        <f t="shared" si="120"/>
        <v>3.7660329300463931E-3</v>
      </c>
    </row>
    <row r="1897" spans="1:16" x14ac:dyDescent="0.2">
      <c r="A1897">
        <v>10109</v>
      </c>
      <c r="B1897" t="b">
        <v>1</v>
      </c>
      <c r="C1897" t="s">
        <v>1456</v>
      </c>
      <c r="D1897" t="s">
        <v>1951</v>
      </c>
      <c r="E1897">
        <v>2020</v>
      </c>
      <c r="F1897">
        <v>1037</v>
      </c>
      <c r="G1897" t="b">
        <v>1</v>
      </c>
      <c r="H1897" t="str">
        <f>VLOOKUP(A1897,all_municipalities!$A$2:$M$445,2,FALSE)</f>
        <v>Brantford, City of</v>
      </c>
      <c r="I1897" t="b">
        <f>VLOOKUP(A1897,all_municipalities!$A$2:$M$445,9,FALSE)</f>
        <v>1</v>
      </c>
      <c r="J1897" t="b">
        <f>VLOOKUP(A1897,all_municipalities!$A$2:$M$445,13, FALSE)</f>
        <v>0</v>
      </c>
      <c r="K1897" t="str">
        <f t="shared" si="117"/>
        <v>NONE</v>
      </c>
      <c r="L1897">
        <v>0</v>
      </c>
      <c r="M1897" t="str">
        <f t="shared" si="118"/>
        <v>10109 Councillor, Ward 1</v>
      </c>
      <c r="N1897" s="6" t="str">
        <f t="shared" si="119"/>
        <v>10109 Councillor, Ward 1</v>
      </c>
      <c r="O1897" s="15">
        <f>IF(I1897&lt;&gt;FALSE,VLOOKUP(H1897,internet_municipalities!$B$2:$W$226,22,FALSE),"NO INTERNET")</f>
        <v>54965</v>
      </c>
      <c r="P1897" s="16">
        <f t="shared" si="120"/>
        <v>1.8866551441826616E-2</v>
      </c>
    </row>
    <row r="1898" spans="1:16" x14ac:dyDescent="0.2">
      <c r="A1898">
        <v>10109</v>
      </c>
      <c r="B1898" t="b">
        <v>1</v>
      </c>
      <c r="C1898" t="s">
        <v>1456</v>
      </c>
      <c r="D1898" t="s">
        <v>1952</v>
      </c>
      <c r="E1898">
        <v>1641</v>
      </c>
      <c r="F1898">
        <v>658</v>
      </c>
      <c r="G1898" t="b">
        <v>1</v>
      </c>
      <c r="H1898" t="str">
        <f>VLOOKUP(A1898,all_municipalities!$A$2:$M$445,2,FALSE)</f>
        <v>Brantford, City of</v>
      </c>
      <c r="I1898" t="b">
        <f>VLOOKUP(A1898,all_municipalities!$A$2:$M$445,9,FALSE)</f>
        <v>1</v>
      </c>
      <c r="J1898" t="b">
        <f>VLOOKUP(A1898,all_municipalities!$A$2:$M$445,13, FALSE)</f>
        <v>0</v>
      </c>
      <c r="K1898" t="str">
        <f t="shared" si="117"/>
        <v>NONE</v>
      </c>
      <c r="L1898">
        <v>0</v>
      </c>
      <c r="M1898" t="str">
        <f t="shared" si="118"/>
        <v>10109 Councillor, Ward 1</v>
      </c>
      <c r="N1898" s="6" t="str">
        <f t="shared" si="119"/>
        <v>10109 Councillor, Ward 1</v>
      </c>
      <c r="O1898" s="15">
        <f>IF(I1898&lt;&gt;FALSE,VLOOKUP(H1898,internet_municipalities!$B$2:$W$226,22,FALSE),"NO INTERNET")</f>
        <v>54965</v>
      </c>
      <c r="P1898" s="16">
        <f t="shared" si="120"/>
        <v>1.1971254434640225E-2</v>
      </c>
    </row>
    <row r="1899" spans="1:16" x14ac:dyDescent="0.2">
      <c r="A1899">
        <v>10109</v>
      </c>
      <c r="B1899" t="b">
        <v>0</v>
      </c>
      <c r="C1899" t="s">
        <v>1456</v>
      </c>
      <c r="D1899" t="s">
        <v>1953</v>
      </c>
      <c r="E1899">
        <v>983</v>
      </c>
      <c r="F1899" t="s">
        <v>1460</v>
      </c>
      <c r="G1899" t="b">
        <v>1</v>
      </c>
      <c r="H1899" t="str">
        <f>VLOOKUP(A1899,all_municipalities!$A$2:$M$445,2,FALSE)</f>
        <v>Brantford, City of</v>
      </c>
      <c r="I1899" t="b">
        <f>VLOOKUP(A1899,all_municipalities!$A$2:$M$445,9,FALSE)</f>
        <v>1</v>
      </c>
      <c r="J1899" t="b">
        <f>VLOOKUP(A1899,all_municipalities!$A$2:$M$445,13, FALSE)</f>
        <v>0</v>
      </c>
      <c r="K1899" t="str">
        <f t="shared" si="117"/>
        <v>NONE</v>
      </c>
      <c r="L1899">
        <v>0</v>
      </c>
      <c r="M1899" t="str">
        <f t="shared" si="118"/>
        <v>10109 Councillor, Ward 1</v>
      </c>
      <c r="N1899" s="6" t="str">
        <f t="shared" si="119"/>
        <v>10109 Councillor, Ward 1</v>
      </c>
      <c r="O1899" s="15">
        <f>IF(I1899&lt;&gt;FALSE,VLOOKUP(H1899,internet_municipalities!$B$2:$W$226,22,FALSE),"NO INTERNET")</f>
        <v>54965</v>
      </c>
      <c r="P1899" s="16" t="str">
        <f t="shared" si="120"/>
        <v>Lost</v>
      </c>
    </row>
    <row r="1900" spans="1:16" x14ac:dyDescent="0.2">
      <c r="A1900">
        <v>10109</v>
      </c>
      <c r="B1900" t="b">
        <v>0</v>
      </c>
      <c r="C1900" t="s">
        <v>1456</v>
      </c>
      <c r="D1900" t="s">
        <v>1954</v>
      </c>
      <c r="E1900">
        <v>425</v>
      </c>
      <c r="F1900" t="s">
        <v>1460</v>
      </c>
      <c r="G1900" t="b">
        <v>1</v>
      </c>
      <c r="H1900" t="str">
        <f>VLOOKUP(A1900,all_municipalities!$A$2:$M$445,2,FALSE)</f>
        <v>Brantford, City of</v>
      </c>
      <c r="I1900" t="b">
        <f>VLOOKUP(A1900,all_municipalities!$A$2:$M$445,9,FALSE)</f>
        <v>1</v>
      </c>
      <c r="J1900" t="b">
        <f>VLOOKUP(A1900,all_municipalities!$A$2:$M$445,13, FALSE)</f>
        <v>0</v>
      </c>
      <c r="K1900" t="str">
        <f t="shared" si="117"/>
        <v>NONE</v>
      </c>
      <c r="L1900">
        <v>0</v>
      </c>
      <c r="M1900" t="str">
        <f t="shared" si="118"/>
        <v>10109 Councillor, Ward 1</v>
      </c>
      <c r="N1900" s="6" t="str">
        <f t="shared" si="119"/>
        <v>10109 Councillor, Ward 1</v>
      </c>
      <c r="O1900" s="15">
        <f>IF(I1900&lt;&gt;FALSE,VLOOKUP(H1900,internet_municipalities!$B$2:$W$226,22,FALSE),"NO INTERNET")</f>
        <v>54965</v>
      </c>
      <c r="P1900" s="16" t="str">
        <f t="shared" si="120"/>
        <v>Lost</v>
      </c>
    </row>
    <row r="1901" spans="1:16" x14ac:dyDescent="0.2">
      <c r="A1901">
        <v>10109</v>
      </c>
      <c r="B1901" t="b">
        <v>0</v>
      </c>
      <c r="C1901" t="s">
        <v>1453</v>
      </c>
      <c r="D1901" t="s">
        <v>1955</v>
      </c>
      <c r="E1901">
        <v>1453</v>
      </c>
      <c r="F1901" t="s">
        <v>1460</v>
      </c>
      <c r="G1901" t="b">
        <v>1</v>
      </c>
      <c r="H1901" t="str">
        <f>VLOOKUP(A1901,all_municipalities!$A$2:$M$445,2,FALSE)</f>
        <v>Brantford, City of</v>
      </c>
      <c r="I1901" t="b">
        <f>VLOOKUP(A1901,all_municipalities!$A$2:$M$445,9,FALSE)</f>
        <v>1</v>
      </c>
      <c r="J1901" t="b">
        <f>VLOOKUP(A1901,all_municipalities!$A$2:$M$445,13, FALSE)</f>
        <v>0</v>
      </c>
      <c r="K1901" t="str">
        <f t="shared" si="117"/>
        <v>NONE</v>
      </c>
      <c r="L1901">
        <v>0</v>
      </c>
      <c r="M1901" t="str">
        <f t="shared" si="118"/>
        <v>10109 Councillor, Ward 2</v>
      </c>
      <c r="N1901" s="6" t="str">
        <f t="shared" si="119"/>
        <v>10109 Councillor, Ward 2</v>
      </c>
      <c r="O1901" s="15">
        <f>IF(I1901&lt;&gt;FALSE,VLOOKUP(H1901,internet_municipalities!$B$2:$W$226,22,FALSE),"NO INTERNET")</f>
        <v>54965</v>
      </c>
      <c r="P1901" s="16" t="str">
        <f t="shared" si="120"/>
        <v>Lost</v>
      </c>
    </row>
    <row r="1902" spans="1:16" x14ac:dyDescent="0.2">
      <c r="A1902">
        <v>10109</v>
      </c>
      <c r="B1902" t="b">
        <v>0</v>
      </c>
      <c r="C1902" t="s">
        <v>1453</v>
      </c>
      <c r="D1902" t="s">
        <v>1956</v>
      </c>
      <c r="E1902">
        <v>1596</v>
      </c>
      <c r="F1902" t="s">
        <v>1460</v>
      </c>
      <c r="G1902" t="b">
        <v>1</v>
      </c>
      <c r="H1902" t="str">
        <f>VLOOKUP(A1902,all_municipalities!$A$2:$M$445,2,FALSE)</f>
        <v>Brantford, City of</v>
      </c>
      <c r="I1902" t="b">
        <f>VLOOKUP(A1902,all_municipalities!$A$2:$M$445,9,FALSE)</f>
        <v>1</v>
      </c>
      <c r="J1902" t="b">
        <f>VLOOKUP(A1902,all_municipalities!$A$2:$M$445,13, FALSE)</f>
        <v>0</v>
      </c>
      <c r="K1902" t="str">
        <f t="shared" si="117"/>
        <v>NONE</v>
      </c>
      <c r="L1902">
        <v>0</v>
      </c>
      <c r="M1902" t="str">
        <f t="shared" si="118"/>
        <v>10109 Councillor, Ward 2</v>
      </c>
      <c r="N1902" s="6" t="str">
        <f t="shared" si="119"/>
        <v>10109 Councillor, Ward 2</v>
      </c>
      <c r="O1902" s="15">
        <f>IF(I1902&lt;&gt;FALSE,VLOOKUP(H1902,internet_municipalities!$B$2:$W$226,22,FALSE),"NO INTERNET")</f>
        <v>54965</v>
      </c>
      <c r="P1902" s="16" t="str">
        <f t="shared" si="120"/>
        <v>Lost</v>
      </c>
    </row>
    <row r="1903" spans="1:16" x14ac:dyDescent="0.2">
      <c r="A1903">
        <v>10109</v>
      </c>
      <c r="B1903" t="b">
        <v>0</v>
      </c>
      <c r="C1903" t="s">
        <v>1453</v>
      </c>
      <c r="D1903" t="s">
        <v>1957</v>
      </c>
      <c r="E1903">
        <v>1012</v>
      </c>
      <c r="F1903" t="s">
        <v>1460</v>
      </c>
      <c r="G1903" t="b">
        <v>1</v>
      </c>
      <c r="H1903" t="str">
        <f>VLOOKUP(A1903,all_municipalities!$A$2:$M$445,2,FALSE)</f>
        <v>Brantford, City of</v>
      </c>
      <c r="I1903" t="b">
        <f>VLOOKUP(A1903,all_municipalities!$A$2:$M$445,9,FALSE)</f>
        <v>1</v>
      </c>
      <c r="J1903" t="b">
        <f>VLOOKUP(A1903,all_municipalities!$A$2:$M$445,13, FALSE)</f>
        <v>0</v>
      </c>
      <c r="K1903" t="str">
        <f t="shared" si="117"/>
        <v>NONE</v>
      </c>
      <c r="L1903">
        <v>0</v>
      </c>
      <c r="M1903" t="str">
        <f t="shared" si="118"/>
        <v>10109 Councillor, Ward 2</v>
      </c>
      <c r="N1903" s="6" t="str">
        <f t="shared" si="119"/>
        <v>10109 Councillor, Ward 2</v>
      </c>
      <c r="O1903" s="15">
        <f>IF(I1903&lt;&gt;FALSE,VLOOKUP(H1903,internet_municipalities!$B$2:$W$226,22,FALSE),"NO INTERNET")</f>
        <v>54965</v>
      </c>
      <c r="P1903" s="16" t="str">
        <f t="shared" si="120"/>
        <v>Lost</v>
      </c>
    </row>
    <row r="1904" spans="1:16" x14ac:dyDescent="0.2">
      <c r="A1904">
        <v>10109</v>
      </c>
      <c r="B1904" t="b">
        <v>0</v>
      </c>
      <c r="C1904" t="s">
        <v>1475</v>
      </c>
      <c r="D1904" t="s">
        <v>1958</v>
      </c>
      <c r="E1904">
        <v>1794</v>
      </c>
      <c r="F1904" t="s">
        <v>1460</v>
      </c>
      <c r="G1904" t="b">
        <v>1</v>
      </c>
      <c r="H1904" t="str">
        <f>VLOOKUP(A1904,all_municipalities!$A$2:$M$445,2,FALSE)</f>
        <v>Brantford, City of</v>
      </c>
      <c r="I1904" t="b">
        <f>VLOOKUP(A1904,all_municipalities!$A$2:$M$445,9,FALSE)</f>
        <v>1</v>
      </c>
      <c r="J1904" t="b">
        <f>VLOOKUP(A1904,all_municipalities!$A$2:$M$445,13, FALSE)</f>
        <v>0</v>
      </c>
      <c r="K1904" t="str">
        <f t="shared" si="117"/>
        <v>NONE</v>
      </c>
      <c r="L1904">
        <v>0</v>
      </c>
      <c r="M1904" t="str">
        <f t="shared" si="118"/>
        <v>10109 Councillor, Ward 3</v>
      </c>
      <c r="N1904" s="6" t="str">
        <f t="shared" si="119"/>
        <v>10109 Councillor, Ward 3</v>
      </c>
      <c r="O1904" s="15">
        <f>IF(I1904&lt;&gt;FALSE,VLOOKUP(H1904,internet_municipalities!$B$2:$W$226,22,FALSE),"NO INTERNET")</f>
        <v>54965</v>
      </c>
      <c r="P1904" s="16" t="str">
        <f t="shared" si="120"/>
        <v>Lost</v>
      </c>
    </row>
    <row r="1905" spans="1:16" x14ac:dyDescent="0.2">
      <c r="A1905">
        <v>10109</v>
      </c>
      <c r="B1905" t="b">
        <v>0</v>
      </c>
      <c r="C1905" t="s">
        <v>1475</v>
      </c>
      <c r="D1905" t="s">
        <v>1959</v>
      </c>
      <c r="E1905">
        <v>700</v>
      </c>
      <c r="F1905" t="s">
        <v>1460</v>
      </c>
      <c r="G1905" t="b">
        <v>1</v>
      </c>
      <c r="H1905" t="str">
        <f>VLOOKUP(A1905,all_municipalities!$A$2:$M$445,2,FALSE)</f>
        <v>Brantford, City of</v>
      </c>
      <c r="I1905" t="b">
        <f>VLOOKUP(A1905,all_municipalities!$A$2:$M$445,9,FALSE)</f>
        <v>1</v>
      </c>
      <c r="J1905" t="b">
        <f>VLOOKUP(A1905,all_municipalities!$A$2:$M$445,13, FALSE)</f>
        <v>0</v>
      </c>
      <c r="K1905" t="str">
        <f t="shared" si="117"/>
        <v>NONE</v>
      </c>
      <c r="L1905">
        <v>0</v>
      </c>
      <c r="M1905" t="str">
        <f t="shared" si="118"/>
        <v>10109 Councillor, Ward 3</v>
      </c>
      <c r="N1905" s="6" t="str">
        <f t="shared" si="119"/>
        <v>10109 Councillor, Ward 3</v>
      </c>
      <c r="O1905" s="15">
        <f>IF(I1905&lt;&gt;FALSE,VLOOKUP(H1905,internet_municipalities!$B$2:$W$226,22,FALSE),"NO INTERNET")</f>
        <v>54965</v>
      </c>
      <c r="P1905" s="16" t="str">
        <f t="shared" si="120"/>
        <v>Lost</v>
      </c>
    </row>
    <row r="1906" spans="1:16" x14ac:dyDescent="0.2">
      <c r="A1906">
        <v>10109</v>
      </c>
      <c r="B1906" t="b">
        <v>0</v>
      </c>
      <c r="C1906" t="s">
        <v>1475</v>
      </c>
      <c r="D1906" t="s">
        <v>1960</v>
      </c>
      <c r="E1906">
        <v>864</v>
      </c>
      <c r="F1906" t="s">
        <v>1460</v>
      </c>
      <c r="G1906" t="b">
        <v>1</v>
      </c>
      <c r="H1906" t="str">
        <f>VLOOKUP(A1906,all_municipalities!$A$2:$M$445,2,FALSE)</f>
        <v>Brantford, City of</v>
      </c>
      <c r="I1906" t="b">
        <f>VLOOKUP(A1906,all_municipalities!$A$2:$M$445,9,FALSE)</f>
        <v>1</v>
      </c>
      <c r="J1906" t="b">
        <f>VLOOKUP(A1906,all_municipalities!$A$2:$M$445,13, FALSE)</f>
        <v>0</v>
      </c>
      <c r="K1906" t="str">
        <f t="shared" si="117"/>
        <v>NONE</v>
      </c>
      <c r="L1906">
        <v>0</v>
      </c>
      <c r="M1906" t="str">
        <f t="shared" si="118"/>
        <v>10109 Councillor, Ward 3</v>
      </c>
      <c r="N1906" s="6" t="str">
        <f t="shared" si="119"/>
        <v>10109 Councillor, Ward 3</v>
      </c>
      <c r="O1906" s="15">
        <f>IF(I1906&lt;&gt;FALSE,VLOOKUP(H1906,internet_municipalities!$B$2:$W$226,22,FALSE),"NO INTERNET")</f>
        <v>54965</v>
      </c>
      <c r="P1906" s="16" t="str">
        <f t="shared" si="120"/>
        <v>Lost</v>
      </c>
    </row>
    <row r="1907" spans="1:16" x14ac:dyDescent="0.2">
      <c r="A1907">
        <v>10109</v>
      </c>
      <c r="B1907" t="b">
        <v>0</v>
      </c>
      <c r="C1907" t="s">
        <v>1475</v>
      </c>
      <c r="D1907" t="s">
        <v>1961</v>
      </c>
      <c r="E1907">
        <v>1146</v>
      </c>
      <c r="F1907" t="s">
        <v>1460</v>
      </c>
      <c r="G1907" t="b">
        <v>1</v>
      </c>
      <c r="H1907" t="str">
        <f>VLOOKUP(A1907,all_municipalities!$A$2:$M$445,2,FALSE)</f>
        <v>Brantford, City of</v>
      </c>
      <c r="I1907" t="b">
        <f>VLOOKUP(A1907,all_municipalities!$A$2:$M$445,9,FALSE)</f>
        <v>1</v>
      </c>
      <c r="J1907" t="b">
        <f>VLOOKUP(A1907,all_municipalities!$A$2:$M$445,13, FALSE)</f>
        <v>0</v>
      </c>
      <c r="K1907" t="str">
        <f t="shared" si="117"/>
        <v>NONE</v>
      </c>
      <c r="L1907">
        <v>0</v>
      </c>
      <c r="M1907" t="str">
        <f t="shared" si="118"/>
        <v>10109 Councillor, Ward 3</v>
      </c>
      <c r="N1907" s="6" t="str">
        <f t="shared" si="119"/>
        <v>10109 Councillor, Ward 3</v>
      </c>
      <c r="O1907" s="15">
        <f>IF(I1907&lt;&gt;FALSE,VLOOKUP(H1907,internet_municipalities!$B$2:$W$226,22,FALSE),"NO INTERNET")</f>
        <v>54965</v>
      </c>
      <c r="P1907" s="16" t="str">
        <f t="shared" si="120"/>
        <v>Lost</v>
      </c>
    </row>
    <row r="1908" spans="1:16" x14ac:dyDescent="0.2">
      <c r="A1908">
        <v>10109</v>
      </c>
      <c r="B1908" t="b">
        <v>0</v>
      </c>
      <c r="C1908" t="s">
        <v>1471</v>
      </c>
      <c r="D1908" t="s">
        <v>1962</v>
      </c>
      <c r="E1908">
        <v>84</v>
      </c>
      <c r="F1908" t="s">
        <v>1460</v>
      </c>
      <c r="G1908" t="b">
        <v>1</v>
      </c>
      <c r="H1908" t="str">
        <f>VLOOKUP(A1908,all_municipalities!$A$2:$M$445,2,FALSE)</f>
        <v>Brantford, City of</v>
      </c>
      <c r="I1908" t="b">
        <f>VLOOKUP(A1908,all_municipalities!$A$2:$M$445,9,FALSE)</f>
        <v>1</v>
      </c>
      <c r="J1908" t="b">
        <f>VLOOKUP(A1908,all_municipalities!$A$2:$M$445,13, FALSE)</f>
        <v>0</v>
      </c>
      <c r="K1908" t="str">
        <f t="shared" si="117"/>
        <v>NONE</v>
      </c>
      <c r="L1908">
        <v>0</v>
      </c>
      <c r="M1908" t="str">
        <f t="shared" si="118"/>
        <v>10109 Councillor, Ward 4</v>
      </c>
      <c r="N1908" s="6" t="str">
        <f t="shared" si="119"/>
        <v>10109 Councillor, Ward 4</v>
      </c>
      <c r="O1908" s="15">
        <f>IF(I1908&lt;&gt;FALSE,VLOOKUP(H1908,internet_municipalities!$B$2:$W$226,22,FALSE),"NO INTERNET")</f>
        <v>54965</v>
      </c>
      <c r="P1908" s="16" t="str">
        <f t="shared" si="120"/>
        <v>Lost</v>
      </c>
    </row>
    <row r="1909" spans="1:16" x14ac:dyDescent="0.2">
      <c r="A1909">
        <v>10109</v>
      </c>
      <c r="B1909" t="b">
        <v>0</v>
      </c>
      <c r="C1909" t="s">
        <v>1471</v>
      </c>
      <c r="D1909" t="s">
        <v>502</v>
      </c>
      <c r="E1909">
        <v>211</v>
      </c>
      <c r="F1909" t="s">
        <v>1460</v>
      </c>
      <c r="G1909" t="b">
        <v>1</v>
      </c>
      <c r="H1909" t="str">
        <f>VLOOKUP(A1909,all_municipalities!$A$2:$M$445,2,FALSE)</f>
        <v>Brantford, City of</v>
      </c>
      <c r="I1909" t="b">
        <f>VLOOKUP(A1909,all_municipalities!$A$2:$M$445,9,FALSE)</f>
        <v>1</v>
      </c>
      <c r="J1909" t="b">
        <f>VLOOKUP(A1909,all_municipalities!$A$2:$M$445,13, FALSE)</f>
        <v>0</v>
      </c>
      <c r="K1909" t="str">
        <f t="shared" si="117"/>
        <v>NONE</v>
      </c>
      <c r="L1909">
        <v>0</v>
      </c>
      <c r="M1909" t="str">
        <f t="shared" si="118"/>
        <v>10109 Councillor, Ward 4</v>
      </c>
      <c r="N1909" s="6" t="str">
        <f t="shared" si="119"/>
        <v>10109 Councillor, Ward 4</v>
      </c>
      <c r="O1909" s="15">
        <f>IF(I1909&lt;&gt;FALSE,VLOOKUP(H1909,internet_municipalities!$B$2:$W$226,22,FALSE),"NO INTERNET")</f>
        <v>54965</v>
      </c>
      <c r="P1909" s="16" t="str">
        <f t="shared" si="120"/>
        <v>Lost</v>
      </c>
    </row>
    <row r="1910" spans="1:16" x14ac:dyDescent="0.2">
      <c r="A1910">
        <v>10109</v>
      </c>
      <c r="B1910" t="b">
        <v>0</v>
      </c>
      <c r="C1910" t="s">
        <v>1471</v>
      </c>
      <c r="D1910" t="s">
        <v>1963</v>
      </c>
      <c r="E1910">
        <v>70</v>
      </c>
      <c r="F1910" t="s">
        <v>1460</v>
      </c>
      <c r="G1910" t="b">
        <v>1</v>
      </c>
      <c r="H1910" t="str">
        <f>VLOOKUP(A1910,all_municipalities!$A$2:$M$445,2,FALSE)</f>
        <v>Brantford, City of</v>
      </c>
      <c r="I1910" t="b">
        <f>VLOOKUP(A1910,all_municipalities!$A$2:$M$445,9,FALSE)</f>
        <v>1</v>
      </c>
      <c r="J1910" t="b">
        <f>VLOOKUP(A1910,all_municipalities!$A$2:$M$445,13, FALSE)</f>
        <v>0</v>
      </c>
      <c r="K1910" t="str">
        <f t="shared" si="117"/>
        <v>NONE</v>
      </c>
      <c r="L1910">
        <v>0</v>
      </c>
      <c r="M1910" t="str">
        <f t="shared" si="118"/>
        <v>10109 Councillor, Ward 4</v>
      </c>
      <c r="N1910" s="6" t="str">
        <f t="shared" si="119"/>
        <v>10109 Councillor, Ward 4</v>
      </c>
      <c r="O1910" s="15">
        <f>IF(I1910&lt;&gt;FALSE,VLOOKUP(H1910,internet_municipalities!$B$2:$W$226,22,FALSE),"NO INTERNET")</f>
        <v>54965</v>
      </c>
      <c r="P1910" s="16" t="str">
        <f t="shared" si="120"/>
        <v>Lost</v>
      </c>
    </row>
    <row r="1911" spans="1:16" x14ac:dyDescent="0.2">
      <c r="A1911">
        <v>10109</v>
      </c>
      <c r="B1911" t="b">
        <v>0</v>
      </c>
      <c r="C1911" t="s">
        <v>1471</v>
      </c>
      <c r="D1911" t="s">
        <v>1964</v>
      </c>
      <c r="E1911">
        <v>588</v>
      </c>
      <c r="F1911" t="s">
        <v>1460</v>
      </c>
      <c r="G1911" t="b">
        <v>1</v>
      </c>
      <c r="H1911" t="str">
        <f>VLOOKUP(A1911,all_municipalities!$A$2:$M$445,2,FALSE)</f>
        <v>Brantford, City of</v>
      </c>
      <c r="I1911" t="b">
        <f>VLOOKUP(A1911,all_municipalities!$A$2:$M$445,9,FALSE)</f>
        <v>1</v>
      </c>
      <c r="J1911" t="b">
        <f>VLOOKUP(A1911,all_municipalities!$A$2:$M$445,13, FALSE)</f>
        <v>0</v>
      </c>
      <c r="K1911" t="str">
        <f t="shared" si="117"/>
        <v>NONE</v>
      </c>
      <c r="L1911">
        <v>0</v>
      </c>
      <c r="M1911" t="str">
        <f t="shared" si="118"/>
        <v>10109 Councillor, Ward 4</v>
      </c>
      <c r="N1911" s="6" t="str">
        <f t="shared" si="119"/>
        <v>10109 Councillor, Ward 4</v>
      </c>
      <c r="O1911" s="15">
        <f>IF(I1911&lt;&gt;FALSE,VLOOKUP(H1911,internet_municipalities!$B$2:$W$226,22,FALSE),"NO INTERNET")</f>
        <v>54965</v>
      </c>
      <c r="P1911" s="16" t="str">
        <f t="shared" si="120"/>
        <v>Lost</v>
      </c>
    </row>
    <row r="1912" spans="1:16" x14ac:dyDescent="0.2">
      <c r="A1912">
        <v>10109</v>
      </c>
      <c r="B1912" t="b">
        <v>0</v>
      </c>
      <c r="C1912" t="s">
        <v>1471</v>
      </c>
      <c r="D1912" t="s">
        <v>1965</v>
      </c>
      <c r="E1912">
        <v>574</v>
      </c>
      <c r="F1912" t="s">
        <v>1460</v>
      </c>
      <c r="G1912" t="b">
        <v>1</v>
      </c>
      <c r="H1912" t="str">
        <f>VLOOKUP(A1912,all_municipalities!$A$2:$M$445,2,FALSE)</f>
        <v>Brantford, City of</v>
      </c>
      <c r="I1912" t="b">
        <f>VLOOKUP(A1912,all_municipalities!$A$2:$M$445,9,FALSE)</f>
        <v>1</v>
      </c>
      <c r="J1912" t="b">
        <f>VLOOKUP(A1912,all_municipalities!$A$2:$M$445,13, FALSE)</f>
        <v>0</v>
      </c>
      <c r="K1912" t="str">
        <f t="shared" si="117"/>
        <v>NONE</v>
      </c>
      <c r="L1912">
        <v>0</v>
      </c>
      <c r="M1912" t="str">
        <f t="shared" si="118"/>
        <v>10109 Councillor, Ward 4</v>
      </c>
      <c r="N1912" s="6" t="str">
        <f t="shared" si="119"/>
        <v>10109 Councillor, Ward 4</v>
      </c>
      <c r="O1912" s="15">
        <f>IF(I1912&lt;&gt;FALSE,VLOOKUP(H1912,internet_municipalities!$B$2:$W$226,22,FALSE),"NO INTERNET")</f>
        <v>54965</v>
      </c>
      <c r="P1912" s="16" t="str">
        <f t="shared" si="120"/>
        <v>Lost</v>
      </c>
    </row>
    <row r="1913" spans="1:16" x14ac:dyDescent="0.2">
      <c r="A1913">
        <v>10109</v>
      </c>
      <c r="B1913" t="b">
        <v>0</v>
      </c>
      <c r="C1913" t="s">
        <v>1471</v>
      </c>
      <c r="D1913" t="s">
        <v>1966</v>
      </c>
      <c r="E1913">
        <v>1254</v>
      </c>
      <c r="F1913" t="s">
        <v>1460</v>
      </c>
      <c r="G1913" t="b">
        <v>1</v>
      </c>
      <c r="H1913" t="str">
        <f>VLOOKUP(A1913,all_municipalities!$A$2:$M$445,2,FALSE)</f>
        <v>Brantford, City of</v>
      </c>
      <c r="I1913" t="b">
        <f>VLOOKUP(A1913,all_municipalities!$A$2:$M$445,9,FALSE)</f>
        <v>1</v>
      </c>
      <c r="J1913" t="b">
        <f>VLOOKUP(A1913,all_municipalities!$A$2:$M$445,13, FALSE)</f>
        <v>0</v>
      </c>
      <c r="K1913" t="str">
        <f t="shared" si="117"/>
        <v>NONE</v>
      </c>
      <c r="L1913">
        <v>0</v>
      </c>
      <c r="M1913" t="str">
        <f t="shared" si="118"/>
        <v>10109 Councillor, Ward 4</v>
      </c>
      <c r="N1913" s="6" t="str">
        <f t="shared" si="119"/>
        <v>10109 Councillor, Ward 4</v>
      </c>
      <c r="O1913" s="15">
        <f>IF(I1913&lt;&gt;FALSE,VLOOKUP(H1913,internet_municipalities!$B$2:$W$226,22,FALSE),"NO INTERNET")</f>
        <v>54965</v>
      </c>
      <c r="P1913" s="16" t="str">
        <f t="shared" si="120"/>
        <v>Lost</v>
      </c>
    </row>
    <row r="1914" spans="1:16" x14ac:dyDescent="0.2">
      <c r="A1914">
        <v>10568</v>
      </c>
      <c r="B1914" t="b">
        <v>1</v>
      </c>
      <c r="C1914" t="s">
        <v>1463</v>
      </c>
      <c r="D1914" t="s">
        <v>1967</v>
      </c>
      <c r="E1914" t="s">
        <v>461</v>
      </c>
      <c r="F1914" t="s">
        <v>461</v>
      </c>
      <c r="G1914" t="b">
        <v>0</v>
      </c>
      <c r="H1914" t="str">
        <f>VLOOKUP(A1914,all_municipalities!$A$2:$M$445,2,FALSE)</f>
        <v>Brethour, Township of</v>
      </c>
      <c r="I1914" t="b">
        <f>VLOOKUP(A1914,all_municipalities!$A$2:$M$445,9,FALSE)</f>
        <v>0</v>
      </c>
      <c r="J1914" t="b">
        <f>VLOOKUP(A1914,all_municipalities!$A$2:$M$445,13, FALSE)</f>
        <v>0</v>
      </c>
      <c r="K1914" t="str">
        <f t="shared" si="117"/>
        <v>NONE</v>
      </c>
      <c r="L1914">
        <v>0</v>
      </c>
      <c r="M1914" t="str">
        <f t="shared" si="118"/>
        <v>10568 Councillor</v>
      </c>
      <c r="N1914" s="6" t="str">
        <f t="shared" si="119"/>
        <v/>
      </c>
      <c r="O1914" s="15" t="str">
        <f>IF(I1914&lt;&gt;FALSE,VLOOKUP(H1914,internet_municipalities!$B$2:$W$226,22,FALSE),"NO INTERNET")</f>
        <v>NO INTERNET</v>
      </c>
      <c r="P1914" s="16" t="str">
        <f t="shared" si="120"/>
        <v>NO INTERNET</v>
      </c>
    </row>
    <row r="1915" spans="1:16" x14ac:dyDescent="0.2">
      <c r="A1915">
        <v>10568</v>
      </c>
      <c r="B1915" t="b">
        <v>1</v>
      </c>
      <c r="C1915" t="s">
        <v>1463</v>
      </c>
      <c r="D1915" t="s">
        <v>1968</v>
      </c>
      <c r="E1915" t="s">
        <v>461</v>
      </c>
      <c r="F1915" t="s">
        <v>461</v>
      </c>
      <c r="G1915" t="b">
        <v>0</v>
      </c>
      <c r="H1915" t="str">
        <f>VLOOKUP(A1915,all_municipalities!$A$2:$M$445,2,FALSE)</f>
        <v>Brethour, Township of</v>
      </c>
      <c r="I1915" t="b">
        <f>VLOOKUP(A1915,all_municipalities!$A$2:$M$445,9,FALSE)</f>
        <v>0</v>
      </c>
      <c r="J1915" t="b">
        <f>VLOOKUP(A1915,all_municipalities!$A$2:$M$445,13, FALSE)</f>
        <v>0</v>
      </c>
      <c r="K1915" t="str">
        <f t="shared" si="117"/>
        <v>NONE</v>
      </c>
      <c r="L1915">
        <v>0</v>
      </c>
      <c r="M1915" t="str">
        <f t="shared" si="118"/>
        <v>10568 Councillor</v>
      </c>
      <c r="N1915" s="6" t="str">
        <f t="shared" si="119"/>
        <v/>
      </c>
      <c r="O1915" s="15" t="str">
        <f>IF(I1915&lt;&gt;FALSE,VLOOKUP(H1915,internet_municipalities!$B$2:$W$226,22,FALSE),"NO INTERNET")</f>
        <v>NO INTERNET</v>
      </c>
      <c r="P1915" s="16" t="str">
        <f t="shared" si="120"/>
        <v>NO INTERNET</v>
      </c>
    </row>
    <row r="1916" spans="1:16" x14ac:dyDescent="0.2">
      <c r="A1916">
        <v>10568</v>
      </c>
      <c r="B1916" t="b">
        <v>1</v>
      </c>
      <c r="C1916" t="s">
        <v>1463</v>
      </c>
      <c r="D1916" t="s">
        <v>1969</v>
      </c>
      <c r="E1916" t="s">
        <v>461</v>
      </c>
      <c r="F1916" t="s">
        <v>461</v>
      </c>
      <c r="G1916" t="b">
        <v>0</v>
      </c>
      <c r="H1916" t="str">
        <f>VLOOKUP(A1916,all_municipalities!$A$2:$M$445,2,FALSE)</f>
        <v>Brethour, Township of</v>
      </c>
      <c r="I1916" t="b">
        <f>VLOOKUP(A1916,all_municipalities!$A$2:$M$445,9,FALSE)</f>
        <v>0</v>
      </c>
      <c r="J1916" t="b">
        <f>VLOOKUP(A1916,all_municipalities!$A$2:$M$445,13, FALSE)</f>
        <v>0</v>
      </c>
      <c r="K1916" t="str">
        <f t="shared" si="117"/>
        <v>NONE</v>
      </c>
      <c r="L1916">
        <v>0</v>
      </c>
      <c r="M1916" t="str">
        <f t="shared" si="118"/>
        <v>10568 Councillor</v>
      </c>
      <c r="N1916" s="6" t="str">
        <f t="shared" si="119"/>
        <v/>
      </c>
      <c r="O1916" s="15" t="str">
        <f>IF(I1916&lt;&gt;FALSE,VLOOKUP(H1916,internet_municipalities!$B$2:$W$226,22,FALSE),"NO INTERNET")</f>
        <v>NO INTERNET</v>
      </c>
      <c r="P1916" s="16" t="str">
        <f t="shared" si="120"/>
        <v>NO INTERNET</v>
      </c>
    </row>
    <row r="1917" spans="1:16" x14ac:dyDescent="0.2">
      <c r="A1917">
        <v>10568</v>
      </c>
      <c r="B1917" t="b">
        <v>1</v>
      </c>
      <c r="C1917" t="s">
        <v>1463</v>
      </c>
      <c r="D1917" t="s">
        <v>1970</v>
      </c>
      <c r="E1917" t="s">
        <v>461</v>
      </c>
      <c r="F1917" t="s">
        <v>461</v>
      </c>
      <c r="G1917" t="b">
        <v>0</v>
      </c>
      <c r="H1917" t="str">
        <f>VLOOKUP(A1917,all_municipalities!$A$2:$M$445,2,FALSE)</f>
        <v>Brethour, Township of</v>
      </c>
      <c r="I1917" t="b">
        <f>VLOOKUP(A1917,all_municipalities!$A$2:$M$445,9,FALSE)</f>
        <v>0</v>
      </c>
      <c r="J1917" t="b">
        <f>VLOOKUP(A1917,all_municipalities!$A$2:$M$445,13, FALSE)</f>
        <v>0</v>
      </c>
      <c r="K1917" t="str">
        <f t="shared" si="117"/>
        <v>NONE</v>
      </c>
      <c r="L1917">
        <v>0</v>
      </c>
      <c r="M1917" t="str">
        <f t="shared" si="118"/>
        <v>10568 Councillor</v>
      </c>
      <c r="N1917" s="6" t="str">
        <f t="shared" si="119"/>
        <v/>
      </c>
      <c r="O1917" s="15" t="str">
        <f>IF(I1917&lt;&gt;FALSE,VLOOKUP(H1917,internet_municipalities!$B$2:$W$226,22,FALSE),"NO INTERNET")</f>
        <v>NO INTERNET</v>
      </c>
      <c r="P1917" s="16" t="str">
        <f t="shared" si="120"/>
        <v>NO INTERNET</v>
      </c>
    </row>
    <row r="1918" spans="1:16" x14ac:dyDescent="0.2">
      <c r="A1918">
        <v>10138</v>
      </c>
      <c r="B1918" t="b">
        <v>1</v>
      </c>
      <c r="C1918" t="s">
        <v>1473</v>
      </c>
      <c r="D1918" t="s">
        <v>1980</v>
      </c>
      <c r="E1918">
        <v>389</v>
      </c>
      <c r="F1918">
        <v>13</v>
      </c>
      <c r="G1918" t="b">
        <v>0</v>
      </c>
      <c r="H1918" t="str">
        <f>VLOOKUP(A1918,all_municipalities!$A$2:$M$445,2,FALSE)</f>
        <v>Brock, Township of</v>
      </c>
      <c r="I1918" t="b">
        <f>VLOOKUP(A1918,all_municipalities!$A$2:$M$445,9,FALSE)</f>
        <v>0</v>
      </c>
      <c r="J1918" t="b">
        <f>VLOOKUP(A1918,all_municipalities!$A$2:$M$445,13, FALSE)</f>
        <v>0</v>
      </c>
      <c r="K1918" t="str">
        <f t="shared" si="117"/>
        <v>NONE</v>
      </c>
      <c r="L1918">
        <v>0</v>
      </c>
      <c r="M1918" t="str">
        <f t="shared" si="118"/>
        <v>10138 Councillor, Ward 5</v>
      </c>
      <c r="N1918" s="6" t="str">
        <f t="shared" si="119"/>
        <v/>
      </c>
      <c r="O1918" s="15" t="str">
        <f>IF(I1918&lt;&gt;FALSE,VLOOKUP(H1918,internet_municipalities!$B$2:$W$226,22,FALSE),"NO INTERNET")</f>
        <v>NO INTERNET</v>
      </c>
      <c r="P1918" s="16" t="str">
        <f t="shared" si="120"/>
        <v>NO INTERNET</v>
      </c>
    </row>
    <row r="1919" spans="1:16" x14ac:dyDescent="0.2">
      <c r="A1919">
        <v>10138</v>
      </c>
      <c r="B1919" t="b">
        <v>1</v>
      </c>
      <c r="C1919" t="s">
        <v>1471</v>
      </c>
      <c r="D1919" t="s">
        <v>1981</v>
      </c>
      <c r="E1919" t="s">
        <v>461</v>
      </c>
      <c r="F1919" t="s">
        <v>461</v>
      </c>
      <c r="G1919" t="b">
        <v>0</v>
      </c>
      <c r="H1919" t="str">
        <f>VLOOKUP(A1919,all_municipalities!$A$2:$M$445,2,FALSE)</f>
        <v>Brock, Township of</v>
      </c>
      <c r="I1919" t="b">
        <f>VLOOKUP(A1919,all_municipalities!$A$2:$M$445,9,FALSE)</f>
        <v>0</v>
      </c>
      <c r="J1919" t="b">
        <f>VLOOKUP(A1919,all_municipalities!$A$2:$M$445,13, FALSE)</f>
        <v>0</v>
      </c>
      <c r="K1919" t="str">
        <f t="shared" si="117"/>
        <v>NONE</v>
      </c>
      <c r="L1919">
        <v>0</v>
      </c>
      <c r="M1919" t="str">
        <f t="shared" si="118"/>
        <v>10138 Councillor, Ward 4</v>
      </c>
      <c r="N1919" s="6" t="str">
        <f t="shared" si="119"/>
        <v/>
      </c>
      <c r="O1919" s="15" t="str">
        <f>IF(I1919&lt;&gt;FALSE,VLOOKUP(H1919,internet_municipalities!$B$2:$W$226,22,FALSE),"NO INTERNET")</f>
        <v>NO INTERNET</v>
      </c>
      <c r="P1919" s="16" t="str">
        <f t="shared" si="120"/>
        <v>NO INTERNET</v>
      </c>
    </row>
    <row r="1920" spans="1:16" x14ac:dyDescent="0.2">
      <c r="A1920">
        <v>10138</v>
      </c>
      <c r="B1920" t="b">
        <v>1</v>
      </c>
      <c r="C1920" t="s">
        <v>1475</v>
      </c>
      <c r="D1920" t="s">
        <v>1982</v>
      </c>
      <c r="E1920" t="s">
        <v>461</v>
      </c>
      <c r="F1920" t="s">
        <v>461</v>
      </c>
      <c r="G1920" t="b">
        <v>0</v>
      </c>
      <c r="H1920" t="str">
        <f>VLOOKUP(A1920,all_municipalities!$A$2:$M$445,2,FALSE)</f>
        <v>Brock, Township of</v>
      </c>
      <c r="I1920" t="b">
        <f>VLOOKUP(A1920,all_municipalities!$A$2:$M$445,9,FALSE)</f>
        <v>0</v>
      </c>
      <c r="J1920" t="b">
        <f>VLOOKUP(A1920,all_municipalities!$A$2:$M$445,13, FALSE)</f>
        <v>0</v>
      </c>
      <c r="K1920" t="str">
        <f t="shared" si="117"/>
        <v>NONE</v>
      </c>
      <c r="L1920">
        <v>0</v>
      </c>
      <c r="M1920" t="str">
        <f t="shared" si="118"/>
        <v>10138 Councillor, Ward 3</v>
      </c>
      <c r="N1920" s="6" t="str">
        <f t="shared" si="119"/>
        <v/>
      </c>
      <c r="O1920" s="15" t="str">
        <f>IF(I1920&lt;&gt;FALSE,VLOOKUP(H1920,internet_municipalities!$B$2:$W$226,22,FALSE),"NO INTERNET")</f>
        <v>NO INTERNET</v>
      </c>
      <c r="P1920" s="16" t="str">
        <f t="shared" si="120"/>
        <v>NO INTERNET</v>
      </c>
    </row>
    <row r="1921" spans="1:16" x14ac:dyDescent="0.2">
      <c r="A1921">
        <v>10138</v>
      </c>
      <c r="B1921" t="b">
        <v>1</v>
      </c>
      <c r="C1921" t="s">
        <v>1453</v>
      </c>
      <c r="D1921" t="s">
        <v>1983</v>
      </c>
      <c r="E1921" t="s">
        <v>461</v>
      </c>
      <c r="F1921" t="s">
        <v>461</v>
      </c>
      <c r="G1921" t="b">
        <v>0</v>
      </c>
      <c r="H1921" t="str">
        <f>VLOOKUP(A1921,all_municipalities!$A$2:$M$445,2,FALSE)</f>
        <v>Brock, Township of</v>
      </c>
      <c r="I1921" t="b">
        <f>VLOOKUP(A1921,all_municipalities!$A$2:$M$445,9,FALSE)</f>
        <v>0</v>
      </c>
      <c r="J1921" t="b">
        <f>VLOOKUP(A1921,all_municipalities!$A$2:$M$445,13, FALSE)</f>
        <v>0</v>
      </c>
      <c r="K1921" t="str">
        <f t="shared" si="117"/>
        <v>NONE</v>
      </c>
      <c r="L1921">
        <v>0</v>
      </c>
      <c r="M1921" t="str">
        <f t="shared" si="118"/>
        <v>10138 Councillor, Ward 2</v>
      </c>
      <c r="N1921" s="6" t="str">
        <f t="shared" si="119"/>
        <v/>
      </c>
      <c r="O1921" s="15" t="str">
        <f>IF(I1921&lt;&gt;FALSE,VLOOKUP(H1921,internet_municipalities!$B$2:$W$226,22,FALSE),"NO INTERNET")</f>
        <v>NO INTERNET</v>
      </c>
      <c r="P1921" s="16" t="str">
        <f t="shared" si="120"/>
        <v>NO INTERNET</v>
      </c>
    </row>
    <row r="1922" spans="1:16" x14ac:dyDescent="0.2">
      <c r="A1922">
        <v>10138</v>
      </c>
      <c r="B1922" t="b">
        <v>1</v>
      </c>
      <c r="C1922" t="s">
        <v>1456</v>
      </c>
      <c r="D1922" t="s">
        <v>1984</v>
      </c>
      <c r="E1922">
        <v>666</v>
      </c>
      <c r="F1922">
        <v>477</v>
      </c>
      <c r="G1922" t="b">
        <v>0</v>
      </c>
      <c r="H1922" t="str">
        <f>VLOOKUP(A1922,all_municipalities!$A$2:$M$445,2,FALSE)</f>
        <v>Brock, Township of</v>
      </c>
      <c r="I1922" t="b">
        <f>VLOOKUP(A1922,all_municipalities!$A$2:$M$445,9,FALSE)</f>
        <v>0</v>
      </c>
      <c r="J1922" t="b">
        <f>VLOOKUP(A1922,all_municipalities!$A$2:$M$445,13, FALSE)</f>
        <v>0</v>
      </c>
      <c r="K1922" t="str">
        <f t="shared" ref="K1922:K1985" si="121">IF(J1922=TRUE,IF(F1922&lt;=10,"HIGH",IF(F1922&lt;=100,"MID",IF(F1922&lt;=1000,"LOW","NONE"))),"NONE")</f>
        <v>NONE</v>
      </c>
      <c r="L1922">
        <v>0</v>
      </c>
      <c r="M1922" t="str">
        <f t="shared" ref="M1922:M1985" si="122">CONCATENATE(A1922, " ",C1922)</f>
        <v>10138 Councillor, Ward 1</v>
      </c>
      <c r="N1922" s="6" t="str">
        <f t="shared" si="119"/>
        <v/>
      </c>
      <c r="O1922" s="15" t="str">
        <f>IF(I1922&lt;&gt;FALSE,VLOOKUP(H1922,internet_municipalities!$B$2:$W$226,22,FALSE),"NO INTERNET")</f>
        <v>NO INTERNET</v>
      </c>
      <c r="P1922" s="16" t="str">
        <f t="shared" si="120"/>
        <v>NO INTERNET</v>
      </c>
    </row>
    <row r="1923" spans="1:16" x14ac:dyDescent="0.2">
      <c r="A1923">
        <v>10138</v>
      </c>
      <c r="B1923" t="b">
        <v>1</v>
      </c>
      <c r="C1923" t="s">
        <v>1985</v>
      </c>
      <c r="D1923" t="s">
        <v>1986</v>
      </c>
      <c r="E1923">
        <v>3056</v>
      </c>
      <c r="F1923">
        <v>2343</v>
      </c>
      <c r="G1923" t="b">
        <v>0</v>
      </c>
      <c r="H1923" t="str">
        <f>VLOOKUP(A1923,all_municipalities!$A$2:$M$445,2,FALSE)</f>
        <v>Brock, Township of</v>
      </c>
      <c r="I1923" t="b">
        <f>VLOOKUP(A1923,all_municipalities!$A$2:$M$445,9,FALSE)</f>
        <v>0</v>
      </c>
      <c r="J1923" t="b">
        <f>VLOOKUP(A1923,all_municipalities!$A$2:$M$445,13, FALSE)</f>
        <v>0</v>
      </c>
      <c r="K1923" t="str">
        <f t="shared" si="121"/>
        <v>NONE</v>
      </c>
      <c r="L1923">
        <v>0</v>
      </c>
      <c r="M1923" t="str">
        <f t="shared" si="122"/>
        <v>10138 Regional Councillor</v>
      </c>
      <c r="N1923" s="6" t="str">
        <f t="shared" ref="N1923:N1986" si="123">IF(I1923,M1923,"")</f>
        <v/>
      </c>
      <c r="O1923" s="15" t="str">
        <f>IF(I1923&lt;&gt;FALSE,VLOOKUP(H1923,internet_municipalities!$B$2:$W$226,22,FALSE),"NO INTERNET")</f>
        <v>NO INTERNET</v>
      </c>
      <c r="P1923" s="16" t="str">
        <f t="shared" si="120"/>
        <v>NO INTERNET</v>
      </c>
    </row>
    <row r="1924" spans="1:16" x14ac:dyDescent="0.2">
      <c r="A1924">
        <v>10138</v>
      </c>
      <c r="B1924" t="b">
        <v>0</v>
      </c>
      <c r="C1924" t="s">
        <v>1985</v>
      </c>
      <c r="D1924" t="s">
        <v>1987</v>
      </c>
      <c r="E1924">
        <v>713</v>
      </c>
      <c r="F1924" t="s">
        <v>1460</v>
      </c>
      <c r="G1924" t="b">
        <v>0</v>
      </c>
      <c r="H1924" t="str">
        <f>VLOOKUP(A1924,all_municipalities!$A$2:$M$445,2,FALSE)</f>
        <v>Brock, Township of</v>
      </c>
      <c r="I1924" t="b">
        <f>VLOOKUP(A1924,all_municipalities!$A$2:$M$445,9,FALSE)</f>
        <v>0</v>
      </c>
      <c r="J1924" t="b">
        <f>VLOOKUP(A1924,all_municipalities!$A$2:$M$445,13, FALSE)</f>
        <v>0</v>
      </c>
      <c r="K1924" t="str">
        <f t="shared" si="121"/>
        <v>NONE</v>
      </c>
      <c r="L1924">
        <v>0</v>
      </c>
      <c r="M1924" t="str">
        <f t="shared" si="122"/>
        <v>10138 Regional Councillor</v>
      </c>
      <c r="N1924" s="6" t="str">
        <f t="shared" si="123"/>
        <v/>
      </c>
      <c r="O1924" s="15" t="str">
        <f>IF(I1924&lt;&gt;FALSE,VLOOKUP(H1924,internet_municipalities!$B$2:$W$226,22,FALSE),"NO INTERNET")</f>
        <v>NO INTERNET</v>
      </c>
      <c r="P1924" s="16" t="str">
        <f t="shared" si="120"/>
        <v>NO INTERNET</v>
      </c>
    </row>
    <row r="1925" spans="1:16" x14ac:dyDescent="0.2">
      <c r="A1925">
        <v>10138</v>
      </c>
      <c r="B1925" t="b">
        <v>0</v>
      </c>
      <c r="C1925" t="s">
        <v>1985</v>
      </c>
      <c r="D1925" t="s">
        <v>1988</v>
      </c>
      <c r="E1925">
        <v>224</v>
      </c>
      <c r="F1925" t="s">
        <v>1460</v>
      </c>
      <c r="G1925" t="b">
        <v>0</v>
      </c>
      <c r="H1925" t="str">
        <f>VLOOKUP(A1925,all_municipalities!$A$2:$M$445,2,FALSE)</f>
        <v>Brock, Township of</v>
      </c>
      <c r="I1925" t="b">
        <f>VLOOKUP(A1925,all_municipalities!$A$2:$M$445,9,FALSE)</f>
        <v>0</v>
      </c>
      <c r="J1925" t="b">
        <f>VLOOKUP(A1925,all_municipalities!$A$2:$M$445,13, FALSE)</f>
        <v>0</v>
      </c>
      <c r="K1925" t="str">
        <f t="shared" si="121"/>
        <v>NONE</v>
      </c>
      <c r="L1925">
        <v>0</v>
      </c>
      <c r="M1925" t="str">
        <f t="shared" si="122"/>
        <v>10138 Regional Councillor</v>
      </c>
      <c r="N1925" s="6" t="str">
        <f t="shared" si="123"/>
        <v/>
      </c>
      <c r="O1925" s="15" t="str">
        <f>IF(I1925&lt;&gt;FALSE,VLOOKUP(H1925,internet_municipalities!$B$2:$W$226,22,FALSE),"NO INTERNET")</f>
        <v>NO INTERNET</v>
      </c>
      <c r="P1925" s="16" t="str">
        <f t="shared" si="120"/>
        <v>NO INTERNET</v>
      </c>
    </row>
    <row r="1926" spans="1:16" x14ac:dyDescent="0.2">
      <c r="A1926">
        <v>10138</v>
      </c>
      <c r="B1926" t="b">
        <v>0</v>
      </c>
      <c r="C1926" t="s">
        <v>1456</v>
      </c>
      <c r="D1926" t="s">
        <v>1989</v>
      </c>
      <c r="E1926">
        <v>189</v>
      </c>
      <c r="F1926" t="s">
        <v>1460</v>
      </c>
      <c r="G1926" t="b">
        <v>0</v>
      </c>
      <c r="H1926" t="str">
        <f>VLOOKUP(A1926,all_municipalities!$A$2:$M$445,2,FALSE)</f>
        <v>Brock, Township of</v>
      </c>
      <c r="I1926" t="b">
        <f>VLOOKUP(A1926,all_municipalities!$A$2:$M$445,9,FALSE)</f>
        <v>0</v>
      </c>
      <c r="J1926" t="b">
        <f>VLOOKUP(A1926,all_municipalities!$A$2:$M$445,13, FALSE)</f>
        <v>0</v>
      </c>
      <c r="K1926" t="str">
        <f t="shared" si="121"/>
        <v>NONE</v>
      </c>
      <c r="L1926">
        <v>0</v>
      </c>
      <c r="M1926" t="str">
        <f t="shared" si="122"/>
        <v>10138 Councillor, Ward 1</v>
      </c>
      <c r="N1926" s="6" t="str">
        <f t="shared" si="123"/>
        <v/>
      </c>
      <c r="O1926" s="15" t="str">
        <f>IF(I1926&lt;&gt;FALSE,VLOOKUP(H1926,internet_municipalities!$B$2:$W$226,22,FALSE),"NO INTERNET")</f>
        <v>NO INTERNET</v>
      </c>
      <c r="P1926" s="16" t="str">
        <f t="shared" si="120"/>
        <v>NO INTERNET</v>
      </c>
    </row>
    <row r="1927" spans="1:16" x14ac:dyDescent="0.2">
      <c r="A1927">
        <v>10138</v>
      </c>
      <c r="B1927" t="b">
        <v>0</v>
      </c>
      <c r="C1927" t="s">
        <v>1473</v>
      </c>
      <c r="D1927" t="s">
        <v>1990</v>
      </c>
      <c r="E1927">
        <v>376</v>
      </c>
      <c r="F1927" t="s">
        <v>1460</v>
      </c>
      <c r="G1927" t="b">
        <v>0</v>
      </c>
      <c r="H1927" t="str">
        <f>VLOOKUP(A1927,all_municipalities!$A$2:$M$445,2,FALSE)</f>
        <v>Brock, Township of</v>
      </c>
      <c r="I1927" t="b">
        <f>VLOOKUP(A1927,all_municipalities!$A$2:$M$445,9,FALSE)</f>
        <v>0</v>
      </c>
      <c r="J1927" t="b">
        <f>VLOOKUP(A1927,all_municipalities!$A$2:$M$445,13, FALSE)</f>
        <v>0</v>
      </c>
      <c r="K1927" t="str">
        <f t="shared" si="121"/>
        <v>NONE</v>
      </c>
      <c r="L1927">
        <v>0</v>
      </c>
      <c r="M1927" t="str">
        <f t="shared" si="122"/>
        <v>10138 Councillor, Ward 5</v>
      </c>
      <c r="N1927" s="6" t="str">
        <f t="shared" si="123"/>
        <v/>
      </c>
      <c r="O1927" s="15" t="str">
        <f>IF(I1927&lt;&gt;FALSE,VLOOKUP(H1927,internet_municipalities!$B$2:$W$226,22,FALSE),"NO INTERNET")</f>
        <v>NO INTERNET</v>
      </c>
      <c r="P1927" s="16" t="str">
        <f t="shared" ref="P1927:P1990" si="124">IF(I1927=TRUE,IF(F1927&lt;&gt;"Acclaimed",IF(F1927&lt;&gt;"Lost",F1927/O1927,"Lost"),"Acclaimed"),"NO INTERNET")</f>
        <v>NO INTERNET</v>
      </c>
    </row>
    <row r="1928" spans="1:16" x14ac:dyDescent="0.2">
      <c r="A1928">
        <v>17920</v>
      </c>
      <c r="B1928" t="b">
        <v>1</v>
      </c>
      <c r="C1928" t="s">
        <v>1463</v>
      </c>
      <c r="D1928" t="s">
        <v>1991</v>
      </c>
      <c r="E1928">
        <v>1707</v>
      </c>
      <c r="F1928" t="s">
        <v>461</v>
      </c>
      <c r="G1928" t="b">
        <v>0</v>
      </c>
      <c r="H1928" t="str">
        <f>VLOOKUP(A1928,all_municipalities!$A$2:$M$445,2,FALSE)</f>
        <v>Brockton, Municipality of</v>
      </c>
      <c r="I1928" t="b">
        <f>VLOOKUP(A1928,all_municipalities!$A$2:$M$445,9,FALSE)</f>
        <v>1</v>
      </c>
      <c r="J1928" t="b">
        <f>VLOOKUP(A1928,all_municipalities!$A$2:$M$445,13, FALSE)</f>
        <v>1</v>
      </c>
      <c r="K1928" t="str">
        <f t="shared" si="121"/>
        <v>NONE</v>
      </c>
      <c r="L1928">
        <v>0</v>
      </c>
      <c r="M1928" t="str">
        <f t="shared" si="122"/>
        <v>17920 Councillor</v>
      </c>
      <c r="N1928" s="6" t="str">
        <f t="shared" si="123"/>
        <v>17920 Councillor</v>
      </c>
      <c r="O1928" s="15">
        <f>IF(I1928&lt;&gt;FALSE,VLOOKUP(H1928,internet_municipalities!$B$2:$W$226,22,FALSE),"NO INTERNET")</f>
        <v>5173</v>
      </c>
      <c r="P1928" s="16" t="str">
        <f t="shared" si="124"/>
        <v>Acclaimed</v>
      </c>
    </row>
    <row r="1929" spans="1:16" x14ac:dyDescent="0.2">
      <c r="A1929">
        <v>17920</v>
      </c>
      <c r="B1929" t="b">
        <v>1</v>
      </c>
      <c r="C1929" t="s">
        <v>1463</v>
      </c>
      <c r="D1929" t="s">
        <v>1992</v>
      </c>
      <c r="E1929">
        <v>2306</v>
      </c>
      <c r="F1929" t="s">
        <v>461</v>
      </c>
      <c r="G1929" t="b">
        <v>0</v>
      </c>
      <c r="H1929" t="str">
        <f>VLOOKUP(A1929,all_municipalities!$A$2:$M$445,2,FALSE)</f>
        <v>Brockton, Municipality of</v>
      </c>
      <c r="I1929" t="b">
        <f>VLOOKUP(A1929,all_municipalities!$A$2:$M$445,9,FALSE)</f>
        <v>1</v>
      </c>
      <c r="J1929" t="b">
        <f>VLOOKUP(A1929,all_municipalities!$A$2:$M$445,13, FALSE)</f>
        <v>1</v>
      </c>
      <c r="K1929" t="str">
        <f t="shared" si="121"/>
        <v>NONE</v>
      </c>
      <c r="L1929">
        <v>0</v>
      </c>
      <c r="M1929" t="str">
        <f t="shared" si="122"/>
        <v>17920 Councillor</v>
      </c>
      <c r="N1929" s="6" t="str">
        <f t="shared" si="123"/>
        <v>17920 Councillor</v>
      </c>
      <c r="O1929" s="15">
        <f>IF(I1929&lt;&gt;FALSE,VLOOKUP(H1929,internet_municipalities!$B$2:$W$226,22,FALSE),"NO INTERNET")</f>
        <v>5173</v>
      </c>
      <c r="P1929" s="16" t="str">
        <f t="shared" si="124"/>
        <v>Acclaimed</v>
      </c>
    </row>
    <row r="1930" spans="1:16" x14ac:dyDescent="0.2">
      <c r="A1930">
        <v>17920</v>
      </c>
      <c r="B1930" t="b">
        <v>1</v>
      </c>
      <c r="C1930" t="s">
        <v>1463</v>
      </c>
      <c r="D1930" t="s">
        <v>1993</v>
      </c>
      <c r="E1930">
        <v>2035</v>
      </c>
      <c r="F1930" t="s">
        <v>461</v>
      </c>
      <c r="G1930" t="b">
        <v>0</v>
      </c>
      <c r="H1930" t="str">
        <f>VLOOKUP(A1930,all_municipalities!$A$2:$M$445,2,FALSE)</f>
        <v>Brockton, Municipality of</v>
      </c>
      <c r="I1930" t="b">
        <f>VLOOKUP(A1930,all_municipalities!$A$2:$M$445,9,FALSE)</f>
        <v>1</v>
      </c>
      <c r="J1930" t="b">
        <f>VLOOKUP(A1930,all_municipalities!$A$2:$M$445,13, FALSE)</f>
        <v>1</v>
      </c>
      <c r="K1930" t="str">
        <f t="shared" si="121"/>
        <v>NONE</v>
      </c>
      <c r="L1930">
        <v>0</v>
      </c>
      <c r="M1930" t="str">
        <f t="shared" si="122"/>
        <v>17920 Councillor</v>
      </c>
      <c r="N1930" s="6" t="str">
        <f t="shared" si="123"/>
        <v>17920 Councillor</v>
      </c>
      <c r="O1930" s="15">
        <f>IF(I1930&lt;&gt;FALSE,VLOOKUP(H1930,internet_municipalities!$B$2:$W$226,22,FALSE),"NO INTERNET")</f>
        <v>5173</v>
      </c>
      <c r="P1930" s="16" t="str">
        <f t="shared" si="124"/>
        <v>Acclaimed</v>
      </c>
    </row>
    <row r="1931" spans="1:16" x14ac:dyDescent="0.2">
      <c r="A1931">
        <v>17920</v>
      </c>
      <c r="B1931" t="b">
        <v>1</v>
      </c>
      <c r="C1931" t="s">
        <v>1463</v>
      </c>
      <c r="D1931" t="s">
        <v>1994</v>
      </c>
      <c r="E1931">
        <v>2170</v>
      </c>
      <c r="F1931" t="s">
        <v>461</v>
      </c>
      <c r="G1931" t="b">
        <v>0</v>
      </c>
      <c r="H1931" t="str">
        <f>VLOOKUP(A1931,all_municipalities!$A$2:$M$445,2,FALSE)</f>
        <v>Brockton, Municipality of</v>
      </c>
      <c r="I1931" t="b">
        <f>VLOOKUP(A1931,all_municipalities!$A$2:$M$445,9,FALSE)</f>
        <v>1</v>
      </c>
      <c r="J1931" t="b">
        <f>VLOOKUP(A1931,all_municipalities!$A$2:$M$445,13, FALSE)</f>
        <v>1</v>
      </c>
      <c r="K1931" t="str">
        <f t="shared" si="121"/>
        <v>NONE</v>
      </c>
      <c r="L1931">
        <v>0</v>
      </c>
      <c r="M1931" t="str">
        <f t="shared" si="122"/>
        <v>17920 Councillor</v>
      </c>
      <c r="N1931" s="6" t="str">
        <f t="shared" si="123"/>
        <v>17920 Councillor</v>
      </c>
      <c r="O1931" s="15">
        <f>IF(I1931&lt;&gt;FALSE,VLOOKUP(H1931,internet_municipalities!$B$2:$W$226,22,FALSE),"NO INTERNET")</f>
        <v>5173</v>
      </c>
      <c r="P1931" s="16" t="str">
        <f t="shared" si="124"/>
        <v>Acclaimed</v>
      </c>
    </row>
    <row r="1932" spans="1:16" x14ac:dyDescent="0.2">
      <c r="A1932">
        <v>17920</v>
      </c>
      <c r="B1932" t="b">
        <v>1</v>
      </c>
      <c r="C1932" t="s">
        <v>1463</v>
      </c>
      <c r="D1932" t="s">
        <v>1995</v>
      </c>
      <c r="E1932">
        <v>2395</v>
      </c>
      <c r="F1932" t="s">
        <v>461</v>
      </c>
      <c r="G1932" t="b">
        <v>0</v>
      </c>
      <c r="H1932" t="str">
        <f>VLOOKUP(A1932,all_municipalities!$A$2:$M$445,2,FALSE)</f>
        <v>Brockton, Municipality of</v>
      </c>
      <c r="I1932" t="b">
        <f>VLOOKUP(A1932,all_municipalities!$A$2:$M$445,9,FALSE)</f>
        <v>1</v>
      </c>
      <c r="J1932" t="b">
        <f>VLOOKUP(A1932,all_municipalities!$A$2:$M$445,13, FALSE)</f>
        <v>1</v>
      </c>
      <c r="K1932" t="str">
        <f t="shared" si="121"/>
        <v>NONE</v>
      </c>
      <c r="L1932">
        <v>0</v>
      </c>
      <c r="M1932" t="str">
        <f t="shared" si="122"/>
        <v>17920 Councillor</v>
      </c>
      <c r="N1932" s="6" t="str">
        <f t="shared" si="123"/>
        <v>17920 Councillor</v>
      </c>
      <c r="O1932" s="15">
        <f>IF(I1932&lt;&gt;FALSE,VLOOKUP(H1932,internet_municipalities!$B$2:$W$226,22,FALSE),"NO INTERNET")</f>
        <v>5173</v>
      </c>
      <c r="P1932" s="16" t="str">
        <f t="shared" si="124"/>
        <v>Acclaimed</v>
      </c>
    </row>
    <row r="1933" spans="1:16" x14ac:dyDescent="0.2">
      <c r="A1933">
        <v>17920</v>
      </c>
      <c r="B1933" t="b">
        <v>1</v>
      </c>
      <c r="C1933" t="s">
        <v>1479</v>
      </c>
      <c r="D1933" t="s">
        <v>1996</v>
      </c>
      <c r="E1933" t="s">
        <v>461</v>
      </c>
      <c r="F1933" t="s">
        <v>461</v>
      </c>
      <c r="G1933" t="b">
        <v>0</v>
      </c>
      <c r="H1933" t="str">
        <f>VLOOKUP(A1933,all_municipalities!$A$2:$M$445,2,FALSE)</f>
        <v>Brockton, Municipality of</v>
      </c>
      <c r="I1933" t="b">
        <f>VLOOKUP(A1933,all_municipalities!$A$2:$M$445,9,FALSE)</f>
        <v>1</v>
      </c>
      <c r="J1933" t="b">
        <f>VLOOKUP(A1933,all_municipalities!$A$2:$M$445,13, FALSE)</f>
        <v>1</v>
      </c>
      <c r="K1933" t="str">
        <f t="shared" si="121"/>
        <v>NONE</v>
      </c>
      <c r="L1933">
        <v>0</v>
      </c>
      <c r="M1933" t="str">
        <f t="shared" si="122"/>
        <v>17920 Deputy Mayor</v>
      </c>
      <c r="N1933" s="6" t="str">
        <f t="shared" si="123"/>
        <v>17920 Deputy Mayor</v>
      </c>
      <c r="O1933" s="15">
        <f>IF(I1933&lt;&gt;FALSE,VLOOKUP(H1933,internet_municipalities!$B$2:$W$226,22,FALSE),"NO INTERNET")</f>
        <v>5173</v>
      </c>
      <c r="P1933" s="16" t="str">
        <f t="shared" si="124"/>
        <v>Acclaimed</v>
      </c>
    </row>
    <row r="1934" spans="1:16" x14ac:dyDescent="0.2">
      <c r="A1934">
        <v>17920</v>
      </c>
      <c r="B1934" t="b">
        <v>0</v>
      </c>
      <c r="C1934" t="s">
        <v>1463</v>
      </c>
      <c r="D1934" t="s">
        <v>1997</v>
      </c>
      <c r="F1934" t="s">
        <v>1460</v>
      </c>
      <c r="G1934" t="b">
        <v>0</v>
      </c>
      <c r="H1934" t="str">
        <f>VLOOKUP(A1934,all_municipalities!$A$2:$M$445,2,FALSE)</f>
        <v>Brockton, Municipality of</v>
      </c>
      <c r="I1934" t="b">
        <f>VLOOKUP(A1934,all_municipalities!$A$2:$M$445,9,FALSE)</f>
        <v>1</v>
      </c>
      <c r="J1934" t="b">
        <f>VLOOKUP(A1934,all_municipalities!$A$2:$M$445,13, FALSE)</f>
        <v>1</v>
      </c>
      <c r="K1934" t="str">
        <f t="shared" si="121"/>
        <v>NONE</v>
      </c>
      <c r="L1934">
        <v>0</v>
      </c>
      <c r="M1934" t="str">
        <f t="shared" si="122"/>
        <v>17920 Councillor</v>
      </c>
      <c r="N1934" s="6" t="str">
        <f t="shared" si="123"/>
        <v>17920 Councillor</v>
      </c>
      <c r="O1934" s="15">
        <f>IF(I1934&lt;&gt;FALSE,VLOOKUP(H1934,internet_municipalities!$B$2:$W$226,22,FALSE),"NO INTERNET")</f>
        <v>5173</v>
      </c>
      <c r="P1934" s="16" t="str">
        <f t="shared" si="124"/>
        <v>Lost</v>
      </c>
    </row>
    <row r="1935" spans="1:16" x14ac:dyDescent="0.2">
      <c r="A1935">
        <v>19418</v>
      </c>
      <c r="B1935" t="b">
        <v>1</v>
      </c>
      <c r="C1935" t="s">
        <v>1463</v>
      </c>
      <c r="D1935" t="s">
        <v>2014</v>
      </c>
      <c r="E1935">
        <v>570</v>
      </c>
      <c r="F1935">
        <v>76</v>
      </c>
      <c r="G1935" t="b">
        <v>0</v>
      </c>
      <c r="H1935" t="str">
        <f>VLOOKUP(A1935,all_municipalities!$A$2:$M$445,2,FALSE)</f>
        <v>Brooke-Alvinston, Municipality of</v>
      </c>
      <c r="I1935" t="b">
        <f>VLOOKUP(A1935,all_municipalities!$A$2:$M$445,9,FALSE)</f>
        <v>0</v>
      </c>
      <c r="J1935" t="b">
        <f>VLOOKUP(A1935,all_municipalities!$A$2:$M$445,13, FALSE)</f>
        <v>0</v>
      </c>
      <c r="K1935" t="str">
        <f t="shared" si="121"/>
        <v>NONE</v>
      </c>
      <c r="L1935">
        <v>0</v>
      </c>
      <c r="M1935" t="str">
        <f t="shared" si="122"/>
        <v>19418 Councillor</v>
      </c>
      <c r="N1935" s="6" t="str">
        <f t="shared" si="123"/>
        <v/>
      </c>
      <c r="O1935" s="15" t="str">
        <f>IF(I1935&lt;&gt;FALSE,VLOOKUP(H1935,internet_municipalities!$B$2:$W$226,22,FALSE),"NO INTERNET")</f>
        <v>NO INTERNET</v>
      </c>
      <c r="P1935" s="16" t="str">
        <f t="shared" si="124"/>
        <v>NO INTERNET</v>
      </c>
    </row>
    <row r="1936" spans="1:16" x14ac:dyDescent="0.2">
      <c r="A1936">
        <v>19418</v>
      </c>
      <c r="B1936" t="b">
        <v>1</v>
      </c>
      <c r="C1936" t="s">
        <v>1463</v>
      </c>
      <c r="D1936" t="s">
        <v>2015</v>
      </c>
      <c r="E1936">
        <v>587</v>
      </c>
      <c r="F1936">
        <v>93</v>
      </c>
      <c r="G1936" t="b">
        <v>0</v>
      </c>
      <c r="H1936" t="str">
        <f>VLOOKUP(A1936,all_municipalities!$A$2:$M$445,2,FALSE)</f>
        <v>Brooke-Alvinston, Municipality of</v>
      </c>
      <c r="I1936" t="b">
        <f>VLOOKUP(A1936,all_municipalities!$A$2:$M$445,9,FALSE)</f>
        <v>0</v>
      </c>
      <c r="J1936" t="b">
        <f>VLOOKUP(A1936,all_municipalities!$A$2:$M$445,13, FALSE)</f>
        <v>0</v>
      </c>
      <c r="K1936" t="str">
        <f t="shared" si="121"/>
        <v>NONE</v>
      </c>
      <c r="L1936">
        <v>0</v>
      </c>
      <c r="M1936" t="str">
        <f t="shared" si="122"/>
        <v>19418 Councillor</v>
      </c>
      <c r="N1936" s="6" t="str">
        <f t="shared" si="123"/>
        <v/>
      </c>
      <c r="O1936" s="15" t="str">
        <f>IF(I1936&lt;&gt;FALSE,VLOOKUP(H1936,internet_municipalities!$B$2:$W$226,22,FALSE),"NO INTERNET")</f>
        <v>NO INTERNET</v>
      </c>
      <c r="P1936" s="16" t="str">
        <f t="shared" si="124"/>
        <v>NO INTERNET</v>
      </c>
    </row>
    <row r="1937" spans="1:16" x14ac:dyDescent="0.2">
      <c r="A1937">
        <v>19418</v>
      </c>
      <c r="B1937" t="b">
        <v>1</v>
      </c>
      <c r="C1937" t="s">
        <v>1463</v>
      </c>
      <c r="D1937" t="s">
        <v>2016</v>
      </c>
      <c r="E1937">
        <v>610</v>
      </c>
      <c r="F1937">
        <v>116</v>
      </c>
      <c r="G1937" t="b">
        <v>0</v>
      </c>
      <c r="H1937" t="str">
        <f>VLOOKUP(A1937,all_municipalities!$A$2:$M$445,2,FALSE)</f>
        <v>Brooke-Alvinston, Municipality of</v>
      </c>
      <c r="I1937" t="b">
        <f>VLOOKUP(A1937,all_municipalities!$A$2:$M$445,9,FALSE)</f>
        <v>0</v>
      </c>
      <c r="J1937" t="b">
        <f>VLOOKUP(A1937,all_municipalities!$A$2:$M$445,13, FALSE)</f>
        <v>0</v>
      </c>
      <c r="K1937" t="str">
        <f t="shared" si="121"/>
        <v>NONE</v>
      </c>
      <c r="L1937">
        <v>0</v>
      </c>
      <c r="M1937" t="str">
        <f t="shared" si="122"/>
        <v>19418 Councillor</v>
      </c>
      <c r="N1937" s="6" t="str">
        <f t="shared" si="123"/>
        <v/>
      </c>
      <c r="O1937" s="15" t="str">
        <f>IF(I1937&lt;&gt;FALSE,VLOOKUP(H1937,internet_municipalities!$B$2:$W$226,22,FALSE),"NO INTERNET")</f>
        <v>NO INTERNET</v>
      </c>
      <c r="P1937" s="16" t="str">
        <f t="shared" si="124"/>
        <v>NO INTERNET</v>
      </c>
    </row>
    <row r="1938" spans="1:16" x14ac:dyDescent="0.2">
      <c r="A1938">
        <v>19418</v>
      </c>
      <c r="B1938" t="b">
        <v>1</v>
      </c>
      <c r="C1938" t="s">
        <v>1463</v>
      </c>
      <c r="D1938" t="s">
        <v>2017</v>
      </c>
      <c r="E1938">
        <v>598</v>
      </c>
      <c r="F1938">
        <v>104</v>
      </c>
      <c r="G1938" t="b">
        <v>0</v>
      </c>
      <c r="H1938" t="str">
        <f>VLOOKUP(A1938,all_municipalities!$A$2:$M$445,2,FALSE)</f>
        <v>Brooke-Alvinston, Municipality of</v>
      </c>
      <c r="I1938" t="b">
        <f>VLOOKUP(A1938,all_municipalities!$A$2:$M$445,9,FALSE)</f>
        <v>0</v>
      </c>
      <c r="J1938" t="b">
        <f>VLOOKUP(A1938,all_municipalities!$A$2:$M$445,13, FALSE)</f>
        <v>0</v>
      </c>
      <c r="K1938" t="str">
        <f t="shared" si="121"/>
        <v>NONE</v>
      </c>
      <c r="L1938">
        <v>0</v>
      </c>
      <c r="M1938" t="str">
        <f t="shared" si="122"/>
        <v>19418 Councillor</v>
      </c>
      <c r="N1938" s="6" t="str">
        <f t="shared" si="123"/>
        <v/>
      </c>
      <c r="O1938" s="15" t="str">
        <f>IF(I1938&lt;&gt;FALSE,VLOOKUP(H1938,internet_municipalities!$B$2:$W$226,22,FALSE),"NO INTERNET")</f>
        <v>NO INTERNET</v>
      </c>
      <c r="P1938" s="16" t="str">
        <f t="shared" si="124"/>
        <v>NO INTERNET</v>
      </c>
    </row>
    <row r="1939" spans="1:16" x14ac:dyDescent="0.2">
      <c r="A1939">
        <v>19418</v>
      </c>
      <c r="B1939" t="b">
        <v>0</v>
      </c>
      <c r="C1939" t="s">
        <v>1463</v>
      </c>
      <c r="D1939" t="s">
        <v>2018</v>
      </c>
      <c r="E1939">
        <v>410</v>
      </c>
      <c r="F1939" t="s">
        <v>1460</v>
      </c>
      <c r="G1939" t="b">
        <v>0</v>
      </c>
      <c r="H1939" t="str">
        <f>VLOOKUP(A1939,all_municipalities!$A$2:$M$445,2,FALSE)</f>
        <v>Brooke-Alvinston, Municipality of</v>
      </c>
      <c r="I1939" t="b">
        <f>VLOOKUP(A1939,all_municipalities!$A$2:$M$445,9,FALSE)</f>
        <v>0</v>
      </c>
      <c r="J1939" t="b">
        <f>VLOOKUP(A1939,all_municipalities!$A$2:$M$445,13, FALSE)</f>
        <v>0</v>
      </c>
      <c r="K1939" t="str">
        <f t="shared" si="121"/>
        <v>NONE</v>
      </c>
      <c r="L1939">
        <v>0</v>
      </c>
      <c r="M1939" t="str">
        <f t="shared" si="122"/>
        <v>19418 Councillor</v>
      </c>
      <c r="N1939" s="6" t="str">
        <f t="shared" si="123"/>
        <v/>
      </c>
      <c r="O1939" s="15" t="str">
        <f>IF(I1939&lt;&gt;FALSE,VLOOKUP(H1939,internet_municipalities!$B$2:$W$226,22,FALSE),"NO INTERNET")</f>
        <v>NO INTERNET</v>
      </c>
      <c r="P1939" s="16" t="str">
        <f t="shared" si="124"/>
        <v>NO INTERNET</v>
      </c>
    </row>
    <row r="1940" spans="1:16" x14ac:dyDescent="0.2">
      <c r="A1940">
        <v>19418</v>
      </c>
      <c r="B1940" t="b">
        <v>0</v>
      </c>
      <c r="C1940" t="s">
        <v>1463</v>
      </c>
      <c r="D1940" t="s">
        <v>2019</v>
      </c>
      <c r="E1940">
        <v>494</v>
      </c>
      <c r="F1940" t="s">
        <v>1460</v>
      </c>
      <c r="G1940" t="b">
        <v>0</v>
      </c>
      <c r="H1940" t="str">
        <f>VLOOKUP(A1940,all_municipalities!$A$2:$M$445,2,FALSE)</f>
        <v>Brooke-Alvinston, Municipality of</v>
      </c>
      <c r="I1940" t="b">
        <f>VLOOKUP(A1940,all_municipalities!$A$2:$M$445,9,FALSE)</f>
        <v>0</v>
      </c>
      <c r="J1940" t="b">
        <f>VLOOKUP(A1940,all_municipalities!$A$2:$M$445,13, FALSE)</f>
        <v>0</v>
      </c>
      <c r="K1940" t="str">
        <f t="shared" si="121"/>
        <v>NONE</v>
      </c>
      <c r="L1940">
        <v>0</v>
      </c>
      <c r="M1940" t="str">
        <f t="shared" si="122"/>
        <v>19418 Councillor</v>
      </c>
      <c r="N1940" s="6" t="str">
        <f t="shared" si="123"/>
        <v/>
      </c>
      <c r="O1940" s="15" t="str">
        <f>IF(I1940&lt;&gt;FALSE,VLOOKUP(H1940,internet_municipalities!$B$2:$W$226,22,FALSE),"NO INTERNET")</f>
        <v>NO INTERNET</v>
      </c>
      <c r="P1940" s="16" t="str">
        <f t="shared" si="124"/>
        <v>NO INTERNET</v>
      </c>
    </row>
    <row r="1941" spans="1:16" x14ac:dyDescent="0.2">
      <c r="A1941">
        <v>19418</v>
      </c>
      <c r="B1941" t="b">
        <v>0</v>
      </c>
      <c r="C1941" t="s">
        <v>1463</v>
      </c>
      <c r="D1941" t="s">
        <v>2020</v>
      </c>
      <c r="E1941">
        <v>350</v>
      </c>
      <c r="F1941" t="s">
        <v>1460</v>
      </c>
      <c r="G1941" t="b">
        <v>0</v>
      </c>
      <c r="H1941" t="str">
        <f>VLOOKUP(A1941,all_municipalities!$A$2:$M$445,2,FALSE)</f>
        <v>Brooke-Alvinston, Municipality of</v>
      </c>
      <c r="I1941" t="b">
        <f>VLOOKUP(A1941,all_municipalities!$A$2:$M$445,9,FALSE)</f>
        <v>0</v>
      </c>
      <c r="J1941" t="b">
        <f>VLOOKUP(A1941,all_municipalities!$A$2:$M$445,13, FALSE)</f>
        <v>0</v>
      </c>
      <c r="K1941" t="str">
        <f t="shared" si="121"/>
        <v>NONE</v>
      </c>
      <c r="L1941">
        <v>0</v>
      </c>
      <c r="M1941" t="str">
        <f t="shared" si="122"/>
        <v>19418 Councillor</v>
      </c>
      <c r="N1941" s="6" t="str">
        <f t="shared" si="123"/>
        <v/>
      </c>
      <c r="O1941" s="15" t="str">
        <f>IF(I1941&lt;&gt;FALSE,VLOOKUP(H1941,internet_municipalities!$B$2:$W$226,22,FALSE),"NO INTERNET")</f>
        <v>NO INTERNET</v>
      </c>
      <c r="P1941" s="16" t="str">
        <f t="shared" si="124"/>
        <v>NO INTERNET</v>
      </c>
    </row>
    <row r="1942" spans="1:16" x14ac:dyDescent="0.2">
      <c r="A1942">
        <v>19418</v>
      </c>
      <c r="B1942" t="b">
        <v>0</v>
      </c>
      <c r="C1942" t="s">
        <v>1463</v>
      </c>
      <c r="D1942" t="s">
        <v>2021</v>
      </c>
      <c r="E1942">
        <v>326</v>
      </c>
      <c r="F1942" t="s">
        <v>1460</v>
      </c>
      <c r="G1942" t="b">
        <v>0</v>
      </c>
      <c r="H1942" t="str">
        <f>VLOOKUP(A1942,all_municipalities!$A$2:$M$445,2,FALSE)</f>
        <v>Brooke-Alvinston, Municipality of</v>
      </c>
      <c r="I1942" t="b">
        <f>VLOOKUP(A1942,all_municipalities!$A$2:$M$445,9,FALSE)</f>
        <v>0</v>
      </c>
      <c r="J1942" t="b">
        <f>VLOOKUP(A1942,all_municipalities!$A$2:$M$445,13, FALSE)</f>
        <v>0</v>
      </c>
      <c r="K1942" t="str">
        <f t="shared" si="121"/>
        <v>NONE</v>
      </c>
      <c r="L1942">
        <v>0</v>
      </c>
      <c r="M1942" t="str">
        <f t="shared" si="122"/>
        <v>19418 Councillor</v>
      </c>
      <c r="N1942" s="6" t="str">
        <f t="shared" si="123"/>
        <v/>
      </c>
      <c r="O1942" s="15" t="str">
        <f>IF(I1942&lt;&gt;FALSE,VLOOKUP(H1942,internet_municipalities!$B$2:$W$226,22,FALSE),"NO INTERNET")</f>
        <v>NO INTERNET</v>
      </c>
      <c r="P1942" s="16" t="str">
        <f t="shared" si="124"/>
        <v>NO INTERNET</v>
      </c>
    </row>
    <row r="1943" spans="1:16" x14ac:dyDescent="0.2">
      <c r="A1943">
        <v>19418</v>
      </c>
      <c r="B1943" t="b">
        <v>0</v>
      </c>
      <c r="C1943" t="s">
        <v>1463</v>
      </c>
      <c r="D1943" t="s">
        <v>2022</v>
      </c>
      <c r="E1943">
        <v>116</v>
      </c>
      <c r="F1943" t="s">
        <v>1460</v>
      </c>
      <c r="G1943" t="b">
        <v>0</v>
      </c>
      <c r="H1943" t="str">
        <f>VLOOKUP(A1943,all_municipalities!$A$2:$M$445,2,FALSE)</f>
        <v>Brooke-Alvinston, Municipality of</v>
      </c>
      <c r="I1943" t="b">
        <f>VLOOKUP(A1943,all_municipalities!$A$2:$M$445,9,FALSE)</f>
        <v>0</v>
      </c>
      <c r="J1943" t="b">
        <f>VLOOKUP(A1943,all_municipalities!$A$2:$M$445,13, FALSE)</f>
        <v>0</v>
      </c>
      <c r="K1943" t="str">
        <f t="shared" si="121"/>
        <v>NONE</v>
      </c>
      <c r="L1943">
        <v>0</v>
      </c>
      <c r="M1943" t="str">
        <f t="shared" si="122"/>
        <v>19418 Councillor</v>
      </c>
      <c r="N1943" s="6" t="str">
        <f t="shared" si="123"/>
        <v/>
      </c>
      <c r="O1943" s="15" t="str">
        <f>IF(I1943&lt;&gt;FALSE,VLOOKUP(H1943,internet_municipalities!$B$2:$W$226,22,FALSE),"NO INTERNET")</f>
        <v>NO INTERNET</v>
      </c>
      <c r="P1943" s="16" t="str">
        <f t="shared" si="124"/>
        <v>NO INTERNET</v>
      </c>
    </row>
    <row r="1944" spans="1:16" x14ac:dyDescent="0.2">
      <c r="A1944">
        <v>10118</v>
      </c>
      <c r="B1944" t="b">
        <v>1</v>
      </c>
      <c r="C1944" t="s">
        <v>1463</v>
      </c>
      <c r="D1944" t="s">
        <v>2023</v>
      </c>
      <c r="E1944">
        <v>138</v>
      </c>
      <c r="F1944">
        <v>38</v>
      </c>
      <c r="G1944" t="b">
        <v>0</v>
      </c>
      <c r="H1944" t="str">
        <f>VLOOKUP(A1944,all_municipalities!$A$2:$M$445,2,FALSE)</f>
        <v>Bruce Mines, Town of</v>
      </c>
      <c r="I1944" t="b">
        <f>VLOOKUP(A1944,all_municipalities!$A$2:$M$445,9,FALSE)</f>
        <v>0</v>
      </c>
      <c r="J1944" t="b">
        <f>VLOOKUP(A1944,all_municipalities!$A$2:$M$445,13, FALSE)</f>
        <v>0</v>
      </c>
      <c r="K1944" t="str">
        <f t="shared" si="121"/>
        <v>NONE</v>
      </c>
      <c r="L1944">
        <v>0</v>
      </c>
      <c r="M1944" t="str">
        <f t="shared" si="122"/>
        <v>10118 Councillor</v>
      </c>
      <c r="N1944" s="6" t="str">
        <f t="shared" si="123"/>
        <v/>
      </c>
      <c r="O1944" s="15" t="str">
        <f>IF(I1944&lt;&gt;FALSE,VLOOKUP(H1944,internet_municipalities!$B$2:$W$226,22,FALSE),"NO INTERNET")</f>
        <v>NO INTERNET</v>
      </c>
      <c r="P1944" s="16" t="str">
        <f t="shared" si="124"/>
        <v>NO INTERNET</v>
      </c>
    </row>
    <row r="1945" spans="1:16" x14ac:dyDescent="0.2">
      <c r="A1945">
        <v>10118</v>
      </c>
      <c r="B1945" t="b">
        <v>1</v>
      </c>
      <c r="C1945" t="s">
        <v>1463</v>
      </c>
      <c r="D1945" t="s">
        <v>2024</v>
      </c>
      <c r="E1945">
        <v>113</v>
      </c>
      <c r="F1945">
        <v>13</v>
      </c>
      <c r="G1945" t="b">
        <v>0</v>
      </c>
      <c r="H1945" t="str">
        <f>VLOOKUP(A1945,all_municipalities!$A$2:$M$445,2,FALSE)</f>
        <v>Bruce Mines, Town of</v>
      </c>
      <c r="I1945" t="b">
        <f>VLOOKUP(A1945,all_municipalities!$A$2:$M$445,9,FALSE)</f>
        <v>0</v>
      </c>
      <c r="J1945" t="b">
        <f>VLOOKUP(A1945,all_municipalities!$A$2:$M$445,13, FALSE)</f>
        <v>0</v>
      </c>
      <c r="K1945" t="str">
        <f t="shared" si="121"/>
        <v>NONE</v>
      </c>
      <c r="L1945">
        <v>0</v>
      </c>
      <c r="M1945" t="str">
        <f t="shared" si="122"/>
        <v>10118 Councillor</v>
      </c>
      <c r="N1945" s="6" t="str">
        <f t="shared" si="123"/>
        <v/>
      </c>
      <c r="O1945" s="15" t="str">
        <f>IF(I1945&lt;&gt;FALSE,VLOOKUP(H1945,internet_municipalities!$B$2:$W$226,22,FALSE),"NO INTERNET")</f>
        <v>NO INTERNET</v>
      </c>
      <c r="P1945" s="16" t="str">
        <f t="shared" si="124"/>
        <v>NO INTERNET</v>
      </c>
    </row>
    <row r="1946" spans="1:16" x14ac:dyDescent="0.2">
      <c r="A1946">
        <v>10118</v>
      </c>
      <c r="B1946" t="b">
        <v>1</v>
      </c>
      <c r="C1946" t="s">
        <v>1463</v>
      </c>
      <c r="D1946" t="s">
        <v>2025</v>
      </c>
      <c r="E1946">
        <v>146</v>
      </c>
      <c r="F1946">
        <v>46</v>
      </c>
      <c r="G1946" t="b">
        <v>0</v>
      </c>
      <c r="H1946" t="str">
        <f>VLOOKUP(A1946,all_municipalities!$A$2:$M$445,2,FALSE)</f>
        <v>Bruce Mines, Town of</v>
      </c>
      <c r="I1946" t="b">
        <f>VLOOKUP(A1946,all_municipalities!$A$2:$M$445,9,FALSE)</f>
        <v>0</v>
      </c>
      <c r="J1946" t="b">
        <f>VLOOKUP(A1946,all_municipalities!$A$2:$M$445,13, FALSE)</f>
        <v>0</v>
      </c>
      <c r="K1946" t="str">
        <f t="shared" si="121"/>
        <v>NONE</v>
      </c>
      <c r="L1946">
        <v>0</v>
      </c>
      <c r="M1946" t="str">
        <f t="shared" si="122"/>
        <v>10118 Councillor</v>
      </c>
      <c r="N1946" s="6" t="str">
        <f t="shared" si="123"/>
        <v/>
      </c>
      <c r="O1946" s="15" t="str">
        <f>IF(I1946&lt;&gt;FALSE,VLOOKUP(H1946,internet_municipalities!$B$2:$W$226,22,FALSE),"NO INTERNET")</f>
        <v>NO INTERNET</v>
      </c>
      <c r="P1946" s="16" t="str">
        <f t="shared" si="124"/>
        <v>NO INTERNET</v>
      </c>
    </row>
    <row r="1947" spans="1:16" x14ac:dyDescent="0.2">
      <c r="A1947">
        <v>10118</v>
      </c>
      <c r="B1947" t="b">
        <v>1</v>
      </c>
      <c r="C1947" t="s">
        <v>1463</v>
      </c>
      <c r="D1947" t="s">
        <v>2026</v>
      </c>
      <c r="E1947">
        <v>127</v>
      </c>
      <c r="F1947">
        <v>27</v>
      </c>
      <c r="G1947" t="b">
        <v>0</v>
      </c>
      <c r="H1947" t="str">
        <f>VLOOKUP(A1947,all_municipalities!$A$2:$M$445,2,FALSE)</f>
        <v>Bruce Mines, Town of</v>
      </c>
      <c r="I1947" t="b">
        <f>VLOOKUP(A1947,all_municipalities!$A$2:$M$445,9,FALSE)</f>
        <v>0</v>
      </c>
      <c r="J1947" t="b">
        <f>VLOOKUP(A1947,all_municipalities!$A$2:$M$445,13, FALSE)</f>
        <v>0</v>
      </c>
      <c r="K1947" t="str">
        <f t="shared" si="121"/>
        <v>NONE</v>
      </c>
      <c r="L1947">
        <v>0</v>
      </c>
      <c r="M1947" t="str">
        <f t="shared" si="122"/>
        <v>10118 Councillor</v>
      </c>
      <c r="N1947" s="6" t="str">
        <f t="shared" si="123"/>
        <v/>
      </c>
      <c r="O1947" s="15" t="str">
        <f>IF(I1947&lt;&gt;FALSE,VLOOKUP(H1947,internet_municipalities!$B$2:$W$226,22,FALSE),"NO INTERNET")</f>
        <v>NO INTERNET</v>
      </c>
      <c r="P1947" s="16" t="str">
        <f t="shared" si="124"/>
        <v>NO INTERNET</v>
      </c>
    </row>
    <row r="1948" spans="1:16" x14ac:dyDescent="0.2">
      <c r="A1948">
        <v>10118</v>
      </c>
      <c r="B1948" t="b">
        <v>0</v>
      </c>
      <c r="C1948" t="s">
        <v>1463</v>
      </c>
      <c r="D1948" t="s">
        <v>2027</v>
      </c>
      <c r="E1948">
        <v>96</v>
      </c>
      <c r="F1948" t="s">
        <v>1460</v>
      </c>
      <c r="G1948" t="b">
        <v>0</v>
      </c>
      <c r="H1948" t="str">
        <f>VLOOKUP(A1948,all_municipalities!$A$2:$M$445,2,FALSE)</f>
        <v>Bruce Mines, Town of</v>
      </c>
      <c r="I1948" t="b">
        <f>VLOOKUP(A1948,all_municipalities!$A$2:$M$445,9,FALSE)</f>
        <v>0</v>
      </c>
      <c r="J1948" t="b">
        <f>VLOOKUP(A1948,all_municipalities!$A$2:$M$445,13, FALSE)</f>
        <v>0</v>
      </c>
      <c r="K1948" t="str">
        <f t="shared" si="121"/>
        <v>NONE</v>
      </c>
      <c r="L1948">
        <v>0</v>
      </c>
      <c r="M1948" t="str">
        <f t="shared" si="122"/>
        <v>10118 Councillor</v>
      </c>
      <c r="N1948" s="6" t="str">
        <f t="shared" si="123"/>
        <v/>
      </c>
      <c r="O1948" s="15" t="str">
        <f>IF(I1948&lt;&gt;FALSE,VLOOKUP(H1948,internet_municipalities!$B$2:$W$226,22,FALSE),"NO INTERNET")</f>
        <v>NO INTERNET</v>
      </c>
      <c r="P1948" s="16" t="str">
        <f t="shared" si="124"/>
        <v>NO INTERNET</v>
      </c>
    </row>
    <row r="1949" spans="1:16" x14ac:dyDescent="0.2">
      <c r="A1949">
        <v>10118</v>
      </c>
      <c r="B1949" t="b">
        <v>0</v>
      </c>
      <c r="C1949" t="s">
        <v>1463</v>
      </c>
      <c r="D1949" t="s">
        <v>2028</v>
      </c>
      <c r="E1949">
        <v>100</v>
      </c>
      <c r="F1949" t="s">
        <v>1460</v>
      </c>
      <c r="G1949" t="b">
        <v>0</v>
      </c>
      <c r="H1949" t="str">
        <f>VLOOKUP(A1949,all_municipalities!$A$2:$M$445,2,FALSE)</f>
        <v>Bruce Mines, Town of</v>
      </c>
      <c r="I1949" t="b">
        <f>VLOOKUP(A1949,all_municipalities!$A$2:$M$445,9,FALSE)</f>
        <v>0</v>
      </c>
      <c r="J1949" t="b">
        <f>VLOOKUP(A1949,all_municipalities!$A$2:$M$445,13, FALSE)</f>
        <v>0</v>
      </c>
      <c r="K1949" t="str">
        <f t="shared" si="121"/>
        <v>NONE</v>
      </c>
      <c r="L1949">
        <v>0</v>
      </c>
      <c r="M1949" t="str">
        <f t="shared" si="122"/>
        <v>10118 Councillor</v>
      </c>
      <c r="N1949" s="6" t="str">
        <f t="shared" si="123"/>
        <v/>
      </c>
      <c r="O1949" s="15" t="str">
        <f>IF(I1949&lt;&gt;FALSE,VLOOKUP(H1949,internet_municipalities!$B$2:$W$226,22,FALSE),"NO INTERNET")</f>
        <v>NO INTERNET</v>
      </c>
      <c r="P1949" s="16" t="str">
        <f t="shared" si="124"/>
        <v>NO INTERNET</v>
      </c>
    </row>
    <row r="1950" spans="1:16" x14ac:dyDescent="0.2">
      <c r="A1950">
        <v>10118</v>
      </c>
      <c r="B1950" t="b">
        <v>0</v>
      </c>
      <c r="C1950" t="s">
        <v>1463</v>
      </c>
      <c r="D1950" t="s">
        <v>2029</v>
      </c>
      <c r="E1950">
        <v>91</v>
      </c>
      <c r="F1950" t="s">
        <v>1460</v>
      </c>
      <c r="G1950" t="b">
        <v>0</v>
      </c>
      <c r="H1950" t="str">
        <f>VLOOKUP(A1950,all_municipalities!$A$2:$M$445,2,FALSE)</f>
        <v>Bruce Mines, Town of</v>
      </c>
      <c r="I1950" t="b">
        <f>VLOOKUP(A1950,all_municipalities!$A$2:$M$445,9,FALSE)</f>
        <v>0</v>
      </c>
      <c r="J1950" t="b">
        <f>VLOOKUP(A1950,all_municipalities!$A$2:$M$445,13, FALSE)</f>
        <v>0</v>
      </c>
      <c r="K1950" t="str">
        <f t="shared" si="121"/>
        <v>NONE</v>
      </c>
      <c r="L1950">
        <v>0</v>
      </c>
      <c r="M1950" t="str">
        <f t="shared" si="122"/>
        <v>10118 Councillor</v>
      </c>
      <c r="N1950" s="6" t="str">
        <f t="shared" si="123"/>
        <v/>
      </c>
      <c r="O1950" s="15" t="str">
        <f>IF(I1950&lt;&gt;FALSE,VLOOKUP(H1950,internet_municipalities!$B$2:$W$226,22,FALSE),"NO INTERNET")</f>
        <v>NO INTERNET</v>
      </c>
      <c r="P1950" s="16" t="str">
        <f t="shared" si="124"/>
        <v>NO INTERNET</v>
      </c>
    </row>
    <row r="1951" spans="1:16" x14ac:dyDescent="0.2">
      <c r="A1951">
        <v>10118</v>
      </c>
      <c r="B1951" t="b">
        <v>0</v>
      </c>
      <c r="C1951" t="s">
        <v>1463</v>
      </c>
      <c r="D1951" t="s">
        <v>2030</v>
      </c>
      <c r="E1951">
        <v>20</v>
      </c>
      <c r="F1951" t="s">
        <v>1460</v>
      </c>
      <c r="G1951" t="b">
        <v>0</v>
      </c>
      <c r="H1951" t="str">
        <f>VLOOKUP(A1951,all_municipalities!$A$2:$M$445,2,FALSE)</f>
        <v>Bruce Mines, Town of</v>
      </c>
      <c r="I1951" t="b">
        <f>VLOOKUP(A1951,all_municipalities!$A$2:$M$445,9,FALSE)</f>
        <v>0</v>
      </c>
      <c r="J1951" t="b">
        <f>VLOOKUP(A1951,all_municipalities!$A$2:$M$445,13, FALSE)</f>
        <v>0</v>
      </c>
      <c r="K1951" t="str">
        <f t="shared" si="121"/>
        <v>NONE</v>
      </c>
      <c r="L1951">
        <v>0</v>
      </c>
      <c r="M1951" t="str">
        <f t="shared" si="122"/>
        <v>10118 Councillor</v>
      </c>
      <c r="N1951" s="6" t="str">
        <f t="shared" si="123"/>
        <v/>
      </c>
      <c r="O1951" s="15" t="str">
        <f>IF(I1951&lt;&gt;FALSE,VLOOKUP(H1951,internet_municipalities!$B$2:$W$226,22,FALSE),"NO INTERNET")</f>
        <v>NO INTERNET</v>
      </c>
      <c r="P1951" s="16" t="str">
        <f t="shared" si="124"/>
        <v>NO INTERNET</v>
      </c>
    </row>
    <row r="1952" spans="1:16" x14ac:dyDescent="0.2">
      <c r="A1952">
        <v>17921</v>
      </c>
      <c r="B1952" t="b">
        <v>1</v>
      </c>
      <c r="C1952" t="s">
        <v>1453</v>
      </c>
      <c r="D1952" t="s">
        <v>2031</v>
      </c>
      <c r="E1952">
        <v>319</v>
      </c>
      <c r="F1952">
        <v>152</v>
      </c>
      <c r="G1952" t="b">
        <v>0</v>
      </c>
      <c r="H1952" t="str">
        <f>VLOOKUP(A1952,all_municipalities!$A$2:$M$445,2,FALSE)</f>
        <v>Brudenell Lyndoch and Raglan, Township of</v>
      </c>
      <c r="I1952" t="b">
        <f>VLOOKUP(A1952,all_municipalities!$A$2:$M$445,9,FALSE)</f>
        <v>0</v>
      </c>
      <c r="J1952" t="b">
        <f>VLOOKUP(A1952,all_municipalities!$A$2:$M$445,13, FALSE)</f>
        <v>0</v>
      </c>
      <c r="K1952" t="str">
        <f t="shared" si="121"/>
        <v>NONE</v>
      </c>
      <c r="L1952">
        <v>0</v>
      </c>
      <c r="M1952" t="str">
        <f t="shared" si="122"/>
        <v>17921 Councillor, Ward 2</v>
      </c>
      <c r="N1952" s="6" t="str">
        <f t="shared" si="123"/>
        <v/>
      </c>
      <c r="O1952" s="15" t="str">
        <f>IF(I1952&lt;&gt;FALSE,VLOOKUP(H1952,internet_municipalities!$B$2:$W$226,22,FALSE),"NO INTERNET")</f>
        <v>NO INTERNET</v>
      </c>
      <c r="P1952" s="16" t="str">
        <f t="shared" si="124"/>
        <v>NO INTERNET</v>
      </c>
    </row>
    <row r="1953" spans="1:16" x14ac:dyDescent="0.2">
      <c r="A1953">
        <v>17921</v>
      </c>
      <c r="B1953" t="b">
        <v>1</v>
      </c>
      <c r="C1953" t="s">
        <v>1453</v>
      </c>
      <c r="D1953" t="s">
        <v>2032</v>
      </c>
      <c r="E1953">
        <v>232</v>
      </c>
      <c r="F1953">
        <v>65</v>
      </c>
      <c r="G1953" t="b">
        <v>0</v>
      </c>
      <c r="H1953" t="str">
        <f>VLOOKUP(A1953,all_municipalities!$A$2:$M$445,2,FALSE)</f>
        <v>Brudenell Lyndoch and Raglan, Township of</v>
      </c>
      <c r="I1953" t="b">
        <f>VLOOKUP(A1953,all_municipalities!$A$2:$M$445,9,FALSE)</f>
        <v>0</v>
      </c>
      <c r="J1953" t="b">
        <f>VLOOKUP(A1953,all_municipalities!$A$2:$M$445,13, FALSE)</f>
        <v>0</v>
      </c>
      <c r="K1953" t="str">
        <f t="shared" si="121"/>
        <v>NONE</v>
      </c>
      <c r="L1953">
        <v>0</v>
      </c>
      <c r="M1953" t="str">
        <f t="shared" si="122"/>
        <v>17921 Councillor, Ward 2</v>
      </c>
      <c r="N1953" s="6" t="str">
        <f t="shared" si="123"/>
        <v/>
      </c>
      <c r="O1953" s="15" t="str">
        <f>IF(I1953&lt;&gt;FALSE,VLOOKUP(H1953,internet_municipalities!$B$2:$W$226,22,FALSE),"NO INTERNET")</f>
        <v>NO INTERNET</v>
      </c>
      <c r="P1953" s="16" t="str">
        <f t="shared" si="124"/>
        <v>NO INTERNET</v>
      </c>
    </row>
    <row r="1954" spans="1:16" x14ac:dyDescent="0.2">
      <c r="A1954">
        <v>17921</v>
      </c>
      <c r="B1954" t="b">
        <v>1</v>
      </c>
      <c r="C1954" t="s">
        <v>1456</v>
      </c>
      <c r="D1954" t="s">
        <v>2033</v>
      </c>
      <c r="E1954">
        <v>245</v>
      </c>
      <c r="F1954">
        <v>58</v>
      </c>
      <c r="G1954" t="b">
        <v>0</v>
      </c>
      <c r="H1954" t="str">
        <f>VLOOKUP(A1954,all_municipalities!$A$2:$M$445,2,FALSE)</f>
        <v>Brudenell Lyndoch and Raglan, Township of</v>
      </c>
      <c r="I1954" t="b">
        <f>VLOOKUP(A1954,all_municipalities!$A$2:$M$445,9,FALSE)</f>
        <v>0</v>
      </c>
      <c r="J1954" t="b">
        <f>VLOOKUP(A1954,all_municipalities!$A$2:$M$445,13, FALSE)</f>
        <v>0</v>
      </c>
      <c r="K1954" t="str">
        <f t="shared" si="121"/>
        <v>NONE</v>
      </c>
      <c r="L1954">
        <v>0</v>
      </c>
      <c r="M1954" t="str">
        <f t="shared" si="122"/>
        <v>17921 Councillor, Ward 1</v>
      </c>
      <c r="N1954" s="6" t="str">
        <f t="shared" si="123"/>
        <v/>
      </c>
      <c r="O1954" s="15" t="str">
        <f>IF(I1954&lt;&gt;FALSE,VLOOKUP(H1954,internet_municipalities!$B$2:$W$226,22,FALSE),"NO INTERNET")</f>
        <v>NO INTERNET</v>
      </c>
      <c r="P1954" s="16" t="str">
        <f t="shared" si="124"/>
        <v>NO INTERNET</v>
      </c>
    </row>
    <row r="1955" spans="1:16" x14ac:dyDescent="0.2">
      <c r="A1955">
        <v>17921</v>
      </c>
      <c r="B1955" t="b">
        <v>1</v>
      </c>
      <c r="C1955" t="s">
        <v>1456</v>
      </c>
      <c r="D1955" t="s">
        <v>2034</v>
      </c>
      <c r="E1955">
        <v>310</v>
      </c>
      <c r="F1955">
        <v>123</v>
      </c>
      <c r="G1955" t="b">
        <v>0</v>
      </c>
      <c r="H1955" t="str">
        <f>VLOOKUP(A1955,all_municipalities!$A$2:$M$445,2,FALSE)</f>
        <v>Brudenell Lyndoch and Raglan, Township of</v>
      </c>
      <c r="I1955" t="b">
        <f>VLOOKUP(A1955,all_municipalities!$A$2:$M$445,9,FALSE)</f>
        <v>0</v>
      </c>
      <c r="J1955" t="b">
        <f>VLOOKUP(A1955,all_municipalities!$A$2:$M$445,13, FALSE)</f>
        <v>0</v>
      </c>
      <c r="K1955" t="str">
        <f t="shared" si="121"/>
        <v>NONE</v>
      </c>
      <c r="L1955">
        <v>0</v>
      </c>
      <c r="M1955" t="str">
        <f t="shared" si="122"/>
        <v>17921 Councillor, Ward 1</v>
      </c>
      <c r="N1955" s="6" t="str">
        <f t="shared" si="123"/>
        <v/>
      </c>
      <c r="O1955" s="15" t="str">
        <f>IF(I1955&lt;&gt;FALSE,VLOOKUP(H1955,internet_municipalities!$B$2:$W$226,22,FALSE),"NO INTERNET")</f>
        <v>NO INTERNET</v>
      </c>
      <c r="P1955" s="16" t="str">
        <f t="shared" si="124"/>
        <v>NO INTERNET</v>
      </c>
    </row>
    <row r="1956" spans="1:16" x14ac:dyDescent="0.2">
      <c r="A1956">
        <v>17921</v>
      </c>
      <c r="B1956" t="b">
        <v>0</v>
      </c>
      <c r="C1956" t="s">
        <v>1456</v>
      </c>
      <c r="D1956" t="s">
        <v>2035</v>
      </c>
      <c r="E1956">
        <v>85</v>
      </c>
      <c r="F1956" t="s">
        <v>1460</v>
      </c>
      <c r="G1956" t="b">
        <v>0</v>
      </c>
      <c r="H1956" t="str">
        <f>VLOOKUP(A1956,all_municipalities!$A$2:$M$445,2,FALSE)</f>
        <v>Brudenell Lyndoch and Raglan, Township of</v>
      </c>
      <c r="I1956" t="b">
        <f>VLOOKUP(A1956,all_municipalities!$A$2:$M$445,9,FALSE)</f>
        <v>0</v>
      </c>
      <c r="J1956" t="b">
        <f>VLOOKUP(A1956,all_municipalities!$A$2:$M$445,13, FALSE)</f>
        <v>0</v>
      </c>
      <c r="K1956" t="str">
        <f t="shared" si="121"/>
        <v>NONE</v>
      </c>
      <c r="L1956">
        <v>0</v>
      </c>
      <c r="M1956" t="str">
        <f t="shared" si="122"/>
        <v>17921 Councillor, Ward 1</v>
      </c>
      <c r="N1956" s="6" t="str">
        <f t="shared" si="123"/>
        <v/>
      </c>
      <c r="O1956" s="15" t="str">
        <f>IF(I1956&lt;&gt;FALSE,VLOOKUP(H1956,internet_municipalities!$B$2:$W$226,22,FALSE),"NO INTERNET")</f>
        <v>NO INTERNET</v>
      </c>
      <c r="P1956" s="16" t="str">
        <f t="shared" si="124"/>
        <v>NO INTERNET</v>
      </c>
    </row>
    <row r="1957" spans="1:16" x14ac:dyDescent="0.2">
      <c r="A1957">
        <v>17921</v>
      </c>
      <c r="B1957" t="b">
        <v>0</v>
      </c>
      <c r="C1957" t="s">
        <v>1456</v>
      </c>
      <c r="D1957" t="s">
        <v>2036</v>
      </c>
      <c r="E1957">
        <v>141</v>
      </c>
      <c r="F1957" t="s">
        <v>1460</v>
      </c>
      <c r="G1957" t="b">
        <v>0</v>
      </c>
      <c r="H1957" t="str">
        <f>VLOOKUP(A1957,all_municipalities!$A$2:$M$445,2,FALSE)</f>
        <v>Brudenell Lyndoch and Raglan, Township of</v>
      </c>
      <c r="I1957" t="b">
        <f>VLOOKUP(A1957,all_municipalities!$A$2:$M$445,9,FALSE)</f>
        <v>0</v>
      </c>
      <c r="J1957" t="b">
        <f>VLOOKUP(A1957,all_municipalities!$A$2:$M$445,13, FALSE)</f>
        <v>0</v>
      </c>
      <c r="K1957" t="str">
        <f t="shared" si="121"/>
        <v>NONE</v>
      </c>
      <c r="L1957">
        <v>0</v>
      </c>
      <c r="M1957" t="str">
        <f t="shared" si="122"/>
        <v>17921 Councillor, Ward 1</v>
      </c>
      <c r="N1957" s="6" t="str">
        <f t="shared" si="123"/>
        <v/>
      </c>
      <c r="O1957" s="15" t="str">
        <f>IF(I1957&lt;&gt;FALSE,VLOOKUP(H1957,internet_municipalities!$B$2:$W$226,22,FALSE),"NO INTERNET")</f>
        <v>NO INTERNET</v>
      </c>
      <c r="P1957" s="16" t="str">
        <f t="shared" si="124"/>
        <v>NO INTERNET</v>
      </c>
    </row>
    <row r="1958" spans="1:16" x14ac:dyDescent="0.2">
      <c r="A1958">
        <v>17921</v>
      </c>
      <c r="B1958" t="b">
        <v>0</v>
      </c>
      <c r="C1958" t="s">
        <v>1456</v>
      </c>
      <c r="D1958" t="s">
        <v>2037</v>
      </c>
      <c r="E1958">
        <v>187</v>
      </c>
      <c r="F1958" t="s">
        <v>1460</v>
      </c>
      <c r="G1958" t="b">
        <v>0</v>
      </c>
      <c r="H1958" t="str">
        <f>VLOOKUP(A1958,all_municipalities!$A$2:$M$445,2,FALSE)</f>
        <v>Brudenell Lyndoch and Raglan, Township of</v>
      </c>
      <c r="I1958" t="b">
        <f>VLOOKUP(A1958,all_municipalities!$A$2:$M$445,9,FALSE)</f>
        <v>0</v>
      </c>
      <c r="J1958" t="b">
        <f>VLOOKUP(A1958,all_municipalities!$A$2:$M$445,13, FALSE)</f>
        <v>0</v>
      </c>
      <c r="K1958" t="str">
        <f t="shared" si="121"/>
        <v>NONE</v>
      </c>
      <c r="L1958">
        <v>0</v>
      </c>
      <c r="M1958" t="str">
        <f t="shared" si="122"/>
        <v>17921 Councillor, Ward 1</v>
      </c>
      <c r="N1958" s="6" t="str">
        <f t="shared" si="123"/>
        <v/>
      </c>
      <c r="O1958" s="15" t="str">
        <f>IF(I1958&lt;&gt;FALSE,VLOOKUP(H1958,internet_municipalities!$B$2:$W$226,22,FALSE),"NO INTERNET")</f>
        <v>NO INTERNET</v>
      </c>
      <c r="P1958" s="16" t="str">
        <f t="shared" si="124"/>
        <v>NO INTERNET</v>
      </c>
    </row>
    <row r="1959" spans="1:16" x14ac:dyDescent="0.2">
      <c r="A1959">
        <v>17921</v>
      </c>
      <c r="B1959" t="b">
        <v>0</v>
      </c>
      <c r="C1959" t="s">
        <v>1453</v>
      </c>
      <c r="D1959" t="s">
        <v>2038</v>
      </c>
      <c r="E1959">
        <v>167</v>
      </c>
      <c r="F1959" t="s">
        <v>1460</v>
      </c>
      <c r="G1959" t="b">
        <v>0</v>
      </c>
      <c r="H1959" t="str">
        <f>VLOOKUP(A1959,all_municipalities!$A$2:$M$445,2,FALSE)</f>
        <v>Brudenell Lyndoch and Raglan, Township of</v>
      </c>
      <c r="I1959" t="b">
        <f>VLOOKUP(A1959,all_municipalities!$A$2:$M$445,9,FALSE)</f>
        <v>0</v>
      </c>
      <c r="J1959" t="b">
        <f>VLOOKUP(A1959,all_municipalities!$A$2:$M$445,13, FALSE)</f>
        <v>0</v>
      </c>
      <c r="K1959" t="str">
        <f t="shared" si="121"/>
        <v>NONE</v>
      </c>
      <c r="L1959">
        <v>0</v>
      </c>
      <c r="M1959" t="str">
        <f t="shared" si="122"/>
        <v>17921 Councillor, Ward 2</v>
      </c>
      <c r="N1959" s="6" t="str">
        <f t="shared" si="123"/>
        <v/>
      </c>
      <c r="O1959" s="15" t="str">
        <f>IF(I1959&lt;&gt;FALSE,VLOOKUP(H1959,internet_municipalities!$B$2:$W$226,22,FALSE),"NO INTERNET")</f>
        <v>NO INTERNET</v>
      </c>
      <c r="P1959" s="16" t="str">
        <f t="shared" si="124"/>
        <v>NO INTERNET</v>
      </c>
    </row>
    <row r="1960" spans="1:16" x14ac:dyDescent="0.2">
      <c r="A1960">
        <v>17921</v>
      </c>
      <c r="B1960" t="b">
        <v>0</v>
      </c>
      <c r="C1960" t="s">
        <v>1453</v>
      </c>
      <c r="D1960" t="s">
        <v>2039</v>
      </c>
      <c r="E1960">
        <v>136</v>
      </c>
      <c r="F1960" t="s">
        <v>1460</v>
      </c>
      <c r="G1960" t="b">
        <v>0</v>
      </c>
      <c r="H1960" t="str">
        <f>VLOOKUP(A1960,all_municipalities!$A$2:$M$445,2,FALSE)</f>
        <v>Brudenell Lyndoch and Raglan, Township of</v>
      </c>
      <c r="I1960" t="b">
        <f>VLOOKUP(A1960,all_municipalities!$A$2:$M$445,9,FALSE)</f>
        <v>0</v>
      </c>
      <c r="J1960" t="b">
        <f>VLOOKUP(A1960,all_municipalities!$A$2:$M$445,13, FALSE)</f>
        <v>0</v>
      </c>
      <c r="K1960" t="str">
        <f t="shared" si="121"/>
        <v>NONE</v>
      </c>
      <c r="L1960">
        <v>0</v>
      </c>
      <c r="M1960" t="str">
        <f t="shared" si="122"/>
        <v>17921 Councillor, Ward 2</v>
      </c>
      <c r="N1960" s="6" t="str">
        <f t="shared" si="123"/>
        <v/>
      </c>
      <c r="O1960" s="15" t="str">
        <f>IF(I1960&lt;&gt;FALSE,VLOOKUP(H1960,internet_municipalities!$B$2:$W$226,22,FALSE),"NO INTERNET")</f>
        <v>NO INTERNET</v>
      </c>
      <c r="P1960" s="16" t="str">
        <f t="shared" si="124"/>
        <v>NO INTERNET</v>
      </c>
    </row>
    <row r="1961" spans="1:16" x14ac:dyDescent="0.2">
      <c r="A1961">
        <v>17921</v>
      </c>
      <c r="B1961" t="b">
        <v>0</v>
      </c>
      <c r="C1961" t="s">
        <v>1453</v>
      </c>
      <c r="D1961" t="s">
        <v>2040</v>
      </c>
      <c r="E1961">
        <v>82</v>
      </c>
      <c r="F1961" t="s">
        <v>1460</v>
      </c>
      <c r="G1961" t="b">
        <v>0</v>
      </c>
      <c r="H1961" t="str">
        <f>VLOOKUP(A1961,all_municipalities!$A$2:$M$445,2,FALSE)</f>
        <v>Brudenell Lyndoch and Raglan, Township of</v>
      </c>
      <c r="I1961" t="b">
        <f>VLOOKUP(A1961,all_municipalities!$A$2:$M$445,9,FALSE)</f>
        <v>0</v>
      </c>
      <c r="J1961" t="b">
        <f>VLOOKUP(A1961,all_municipalities!$A$2:$M$445,13, FALSE)</f>
        <v>0</v>
      </c>
      <c r="K1961" t="str">
        <f t="shared" si="121"/>
        <v>NONE</v>
      </c>
      <c r="L1961">
        <v>0</v>
      </c>
      <c r="M1961" t="str">
        <f t="shared" si="122"/>
        <v>17921 Councillor, Ward 2</v>
      </c>
      <c r="N1961" s="6" t="str">
        <f t="shared" si="123"/>
        <v/>
      </c>
      <c r="O1961" s="15" t="str">
        <f>IF(I1961&lt;&gt;FALSE,VLOOKUP(H1961,internet_municipalities!$B$2:$W$226,22,FALSE),"NO INTERNET")</f>
        <v>NO INTERNET</v>
      </c>
      <c r="P1961" s="16" t="str">
        <f t="shared" si="124"/>
        <v>NO INTERNET</v>
      </c>
    </row>
    <row r="1962" spans="1:16" x14ac:dyDescent="0.2">
      <c r="A1962">
        <v>10125</v>
      </c>
      <c r="B1962" t="b">
        <v>1</v>
      </c>
      <c r="C1962" t="s">
        <v>1463</v>
      </c>
      <c r="D1962" t="s">
        <v>2041</v>
      </c>
      <c r="E1962">
        <v>168</v>
      </c>
      <c r="F1962">
        <v>51</v>
      </c>
      <c r="G1962" t="b">
        <v>0</v>
      </c>
      <c r="H1962" t="str">
        <f>VLOOKUP(A1962,all_municipalities!$A$2:$M$445,2,FALSE)</f>
        <v>Burk's Falls, Village of</v>
      </c>
      <c r="I1962" t="b">
        <f>VLOOKUP(A1962,all_municipalities!$A$2:$M$445,9,FALSE)</f>
        <v>0</v>
      </c>
      <c r="J1962" t="b">
        <f>VLOOKUP(A1962,all_municipalities!$A$2:$M$445,13, FALSE)</f>
        <v>0</v>
      </c>
      <c r="K1962" t="str">
        <f t="shared" si="121"/>
        <v>NONE</v>
      </c>
      <c r="L1962">
        <v>0</v>
      </c>
      <c r="M1962" t="str">
        <f t="shared" si="122"/>
        <v>10125 Councillor</v>
      </c>
      <c r="N1962" s="6" t="str">
        <f t="shared" si="123"/>
        <v/>
      </c>
      <c r="O1962" s="15" t="str">
        <f>IF(I1962&lt;&gt;FALSE,VLOOKUP(H1962,internet_municipalities!$B$2:$W$226,22,FALSE),"NO INTERNET")</f>
        <v>NO INTERNET</v>
      </c>
      <c r="P1962" s="16" t="str">
        <f t="shared" si="124"/>
        <v>NO INTERNET</v>
      </c>
    </row>
    <row r="1963" spans="1:16" x14ac:dyDescent="0.2">
      <c r="A1963">
        <v>10125</v>
      </c>
      <c r="B1963" t="b">
        <v>1</v>
      </c>
      <c r="C1963" t="s">
        <v>1463</v>
      </c>
      <c r="D1963" t="s">
        <v>2042</v>
      </c>
      <c r="E1963">
        <v>147</v>
      </c>
      <c r="F1963">
        <v>30</v>
      </c>
      <c r="G1963" t="b">
        <v>0</v>
      </c>
      <c r="H1963" t="str">
        <f>VLOOKUP(A1963,all_municipalities!$A$2:$M$445,2,FALSE)</f>
        <v>Burk's Falls, Village of</v>
      </c>
      <c r="I1963" t="b">
        <f>VLOOKUP(A1963,all_municipalities!$A$2:$M$445,9,FALSE)</f>
        <v>0</v>
      </c>
      <c r="J1963" t="b">
        <f>VLOOKUP(A1963,all_municipalities!$A$2:$M$445,13, FALSE)</f>
        <v>0</v>
      </c>
      <c r="K1963" t="str">
        <f t="shared" si="121"/>
        <v>NONE</v>
      </c>
      <c r="L1963">
        <v>0</v>
      </c>
      <c r="M1963" t="str">
        <f t="shared" si="122"/>
        <v>10125 Councillor</v>
      </c>
      <c r="N1963" s="6" t="str">
        <f t="shared" si="123"/>
        <v/>
      </c>
      <c r="O1963" s="15" t="str">
        <f>IF(I1963&lt;&gt;FALSE,VLOOKUP(H1963,internet_municipalities!$B$2:$W$226,22,FALSE),"NO INTERNET")</f>
        <v>NO INTERNET</v>
      </c>
      <c r="P1963" s="16" t="str">
        <f t="shared" si="124"/>
        <v>NO INTERNET</v>
      </c>
    </row>
    <row r="1964" spans="1:16" x14ac:dyDescent="0.2">
      <c r="A1964">
        <v>10125</v>
      </c>
      <c r="B1964" t="b">
        <v>1</v>
      </c>
      <c r="C1964" t="s">
        <v>1463</v>
      </c>
      <c r="D1964" t="s">
        <v>2043</v>
      </c>
      <c r="E1964">
        <v>142</v>
      </c>
      <c r="F1964">
        <v>25</v>
      </c>
      <c r="G1964" t="b">
        <v>0</v>
      </c>
      <c r="H1964" t="str">
        <f>VLOOKUP(A1964,all_municipalities!$A$2:$M$445,2,FALSE)</f>
        <v>Burk's Falls, Village of</v>
      </c>
      <c r="I1964" t="b">
        <f>VLOOKUP(A1964,all_municipalities!$A$2:$M$445,9,FALSE)</f>
        <v>0</v>
      </c>
      <c r="J1964" t="b">
        <f>VLOOKUP(A1964,all_municipalities!$A$2:$M$445,13, FALSE)</f>
        <v>0</v>
      </c>
      <c r="K1964" t="str">
        <f t="shared" si="121"/>
        <v>NONE</v>
      </c>
      <c r="L1964">
        <v>0</v>
      </c>
      <c r="M1964" t="str">
        <f t="shared" si="122"/>
        <v>10125 Councillor</v>
      </c>
      <c r="N1964" s="6" t="str">
        <f t="shared" si="123"/>
        <v/>
      </c>
      <c r="O1964" s="15" t="str">
        <f>IF(I1964&lt;&gt;FALSE,VLOOKUP(H1964,internet_municipalities!$B$2:$W$226,22,FALSE),"NO INTERNET")</f>
        <v>NO INTERNET</v>
      </c>
      <c r="P1964" s="16" t="str">
        <f t="shared" si="124"/>
        <v>NO INTERNET</v>
      </c>
    </row>
    <row r="1965" spans="1:16" x14ac:dyDescent="0.2">
      <c r="A1965">
        <v>10125</v>
      </c>
      <c r="B1965" t="b">
        <v>1</v>
      </c>
      <c r="C1965" t="s">
        <v>1463</v>
      </c>
      <c r="D1965" t="s">
        <v>2044</v>
      </c>
      <c r="E1965">
        <v>127</v>
      </c>
      <c r="F1965">
        <v>10</v>
      </c>
      <c r="G1965" t="b">
        <v>0</v>
      </c>
      <c r="H1965" t="str">
        <f>VLOOKUP(A1965,all_municipalities!$A$2:$M$445,2,FALSE)</f>
        <v>Burk's Falls, Village of</v>
      </c>
      <c r="I1965" t="b">
        <f>VLOOKUP(A1965,all_municipalities!$A$2:$M$445,9,FALSE)</f>
        <v>0</v>
      </c>
      <c r="J1965" t="b">
        <f>VLOOKUP(A1965,all_municipalities!$A$2:$M$445,13, FALSE)</f>
        <v>0</v>
      </c>
      <c r="K1965" t="str">
        <f t="shared" si="121"/>
        <v>NONE</v>
      </c>
      <c r="L1965">
        <v>0</v>
      </c>
      <c r="M1965" t="str">
        <f t="shared" si="122"/>
        <v>10125 Councillor</v>
      </c>
      <c r="N1965" s="6" t="str">
        <f t="shared" si="123"/>
        <v/>
      </c>
      <c r="O1965" s="15" t="str">
        <f>IF(I1965&lt;&gt;FALSE,VLOOKUP(H1965,internet_municipalities!$B$2:$W$226,22,FALSE),"NO INTERNET")</f>
        <v>NO INTERNET</v>
      </c>
      <c r="P1965" s="16" t="str">
        <f t="shared" si="124"/>
        <v>NO INTERNET</v>
      </c>
    </row>
    <row r="1966" spans="1:16" x14ac:dyDescent="0.2">
      <c r="A1966">
        <v>10125</v>
      </c>
      <c r="B1966" t="b">
        <v>0</v>
      </c>
      <c r="C1966" t="s">
        <v>1463</v>
      </c>
      <c r="D1966" t="s">
        <v>2045</v>
      </c>
      <c r="E1966">
        <v>60</v>
      </c>
      <c r="F1966" t="s">
        <v>1460</v>
      </c>
      <c r="G1966" t="b">
        <v>0</v>
      </c>
      <c r="H1966" t="str">
        <f>VLOOKUP(A1966,all_municipalities!$A$2:$M$445,2,FALSE)</f>
        <v>Burk's Falls, Village of</v>
      </c>
      <c r="I1966" t="b">
        <f>VLOOKUP(A1966,all_municipalities!$A$2:$M$445,9,FALSE)</f>
        <v>0</v>
      </c>
      <c r="J1966" t="b">
        <f>VLOOKUP(A1966,all_municipalities!$A$2:$M$445,13, FALSE)</f>
        <v>0</v>
      </c>
      <c r="K1966" t="str">
        <f t="shared" si="121"/>
        <v>NONE</v>
      </c>
      <c r="L1966">
        <v>0</v>
      </c>
      <c r="M1966" t="str">
        <f t="shared" si="122"/>
        <v>10125 Councillor</v>
      </c>
      <c r="N1966" s="6" t="str">
        <f t="shared" si="123"/>
        <v/>
      </c>
      <c r="O1966" s="15" t="str">
        <f>IF(I1966&lt;&gt;FALSE,VLOOKUP(H1966,internet_municipalities!$B$2:$W$226,22,FALSE),"NO INTERNET")</f>
        <v>NO INTERNET</v>
      </c>
      <c r="P1966" s="16" t="str">
        <f t="shared" si="124"/>
        <v>NO INTERNET</v>
      </c>
    </row>
    <row r="1967" spans="1:16" x14ac:dyDescent="0.2">
      <c r="A1967">
        <v>10125</v>
      </c>
      <c r="B1967" t="b">
        <v>0</v>
      </c>
      <c r="C1967" t="s">
        <v>1463</v>
      </c>
      <c r="D1967" t="s">
        <v>2046</v>
      </c>
      <c r="E1967">
        <v>90</v>
      </c>
      <c r="F1967" t="s">
        <v>1460</v>
      </c>
      <c r="G1967" t="b">
        <v>0</v>
      </c>
      <c r="H1967" t="str">
        <f>VLOOKUP(A1967,all_municipalities!$A$2:$M$445,2,FALSE)</f>
        <v>Burk's Falls, Village of</v>
      </c>
      <c r="I1967" t="b">
        <f>VLOOKUP(A1967,all_municipalities!$A$2:$M$445,9,FALSE)</f>
        <v>0</v>
      </c>
      <c r="J1967" t="b">
        <f>VLOOKUP(A1967,all_municipalities!$A$2:$M$445,13, FALSE)</f>
        <v>0</v>
      </c>
      <c r="K1967" t="str">
        <f t="shared" si="121"/>
        <v>NONE</v>
      </c>
      <c r="L1967">
        <v>0</v>
      </c>
      <c r="M1967" t="str">
        <f t="shared" si="122"/>
        <v>10125 Councillor</v>
      </c>
      <c r="N1967" s="6" t="str">
        <f t="shared" si="123"/>
        <v/>
      </c>
      <c r="O1967" s="15" t="str">
        <f>IF(I1967&lt;&gt;FALSE,VLOOKUP(H1967,internet_municipalities!$B$2:$W$226,22,FALSE),"NO INTERNET")</f>
        <v>NO INTERNET</v>
      </c>
      <c r="P1967" s="16" t="str">
        <f t="shared" si="124"/>
        <v>NO INTERNET</v>
      </c>
    </row>
    <row r="1968" spans="1:16" x14ac:dyDescent="0.2">
      <c r="A1968">
        <v>10125</v>
      </c>
      <c r="B1968" t="b">
        <v>0</v>
      </c>
      <c r="C1968" t="s">
        <v>1463</v>
      </c>
      <c r="D1968" t="s">
        <v>2047</v>
      </c>
      <c r="E1968">
        <v>117</v>
      </c>
      <c r="F1968" t="s">
        <v>1460</v>
      </c>
      <c r="G1968" t="b">
        <v>0</v>
      </c>
      <c r="H1968" t="str">
        <f>VLOOKUP(A1968,all_municipalities!$A$2:$M$445,2,FALSE)</f>
        <v>Burk's Falls, Village of</v>
      </c>
      <c r="I1968" t="b">
        <f>VLOOKUP(A1968,all_municipalities!$A$2:$M$445,9,FALSE)</f>
        <v>0</v>
      </c>
      <c r="J1968" t="b">
        <f>VLOOKUP(A1968,all_municipalities!$A$2:$M$445,13, FALSE)</f>
        <v>0</v>
      </c>
      <c r="K1968" t="str">
        <f t="shared" si="121"/>
        <v>NONE</v>
      </c>
      <c r="L1968">
        <v>0</v>
      </c>
      <c r="M1968" t="str">
        <f t="shared" si="122"/>
        <v>10125 Councillor</v>
      </c>
      <c r="N1968" s="6" t="str">
        <f t="shared" si="123"/>
        <v/>
      </c>
      <c r="O1968" s="15" t="str">
        <f>IF(I1968&lt;&gt;FALSE,VLOOKUP(H1968,internet_municipalities!$B$2:$W$226,22,FALSE),"NO INTERNET")</f>
        <v>NO INTERNET</v>
      </c>
      <c r="P1968" s="16" t="str">
        <f t="shared" si="124"/>
        <v>NO INTERNET</v>
      </c>
    </row>
    <row r="1969" spans="1:16" x14ac:dyDescent="0.2">
      <c r="A1969">
        <v>10125</v>
      </c>
      <c r="B1969" t="b">
        <v>0</v>
      </c>
      <c r="C1969" t="s">
        <v>1463</v>
      </c>
      <c r="D1969" t="s">
        <v>2048</v>
      </c>
      <c r="E1969">
        <v>84</v>
      </c>
      <c r="F1969" t="s">
        <v>1460</v>
      </c>
      <c r="G1969" t="b">
        <v>0</v>
      </c>
      <c r="H1969" t="str">
        <f>VLOOKUP(A1969,all_municipalities!$A$2:$M$445,2,FALSE)</f>
        <v>Burk's Falls, Village of</v>
      </c>
      <c r="I1969" t="b">
        <f>VLOOKUP(A1969,all_municipalities!$A$2:$M$445,9,FALSE)</f>
        <v>0</v>
      </c>
      <c r="J1969" t="b">
        <f>VLOOKUP(A1969,all_municipalities!$A$2:$M$445,13, FALSE)</f>
        <v>0</v>
      </c>
      <c r="K1969" t="str">
        <f t="shared" si="121"/>
        <v>NONE</v>
      </c>
      <c r="L1969">
        <v>0</v>
      </c>
      <c r="M1969" t="str">
        <f t="shared" si="122"/>
        <v>10125 Councillor</v>
      </c>
      <c r="N1969" s="6" t="str">
        <f t="shared" si="123"/>
        <v/>
      </c>
      <c r="O1969" s="15" t="str">
        <f>IF(I1969&lt;&gt;FALSE,VLOOKUP(H1969,internet_municipalities!$B$2:$W$226,22,FALSE),"NO INTERNET")</f>
        <v>NO INTERNET</v>
      </c>
      <c r="P1969" s="16" t="str">
        <f t="shared" si="124"/>
        <v>NO INTERNET</v>
      </c>
    </row>
    <row r="1970" spans="1:16" x14ac:dyDescent="0.2">
      <c r="A1970">
        <v>10125</v>
      </c>
      <c r="B1970" t="b">
        <v>0</v>
      </c>
      <c r="C1970" t="s">
        <v>1463</v>
      </c>
      <c r="D1970" t="s">
        <v>2049</v>
      </c>
      <c r="E1970">
        <v>48</v>
      </c>
      <c r="F1970" t="s">
        <v>1460</v>
      </c>
      <c r="G1970" t="b">
        <v>0</v>
      </c>
      <c r="H1970" t="str">
        <f>VLOOKUP(A1970,all_municipalities!$A$2:$M$445,2,FALSE)</f>
        <v>Burk's Falls, Village of</v>
      </c>
      <c r="I1970" t="b">
        <f>VLOOKUP(A1970,all_municipalities!$A$2:$M$445,9,FALSE)</f>
        <v>0</v>
      </c>
      <c r="J1970" t="b">
        <f>VLOOKUP(A1970,all_municipalities!$A$2:$M$445,13, FALSE)</f>
        <v>0</v>
      </c>
      <c r="K1970" t="str">
        <f t="shared" si="121"/>
        <v>NONE</v>
      </c>
      <c r="L1970">
        <v>0</v>
      </c>
      <c r="M1970" t="str">
        <f t="shared" si="122"/>
        <v>10125 Councillor</v>
      </c>
      <c r="N1970" s="6" t="str">
        <f t="shared" si="123"/>
        <v/>
      </c>
      <c r="O1970" s="15" t="str">
        <f>IF(I1970&lt;&gt;FALSE,VLOOKUP(H1970,internet_municipalities!$B$2:$W$226,22,FALSE),"NO INTERNET")</f>
        <v>NO INTERNET</v>
      </c>
      <c r="P1970" s="16" t="str">
        <f t="shared" si="124"/>
        <v>NO INTERNET</v>
      </c>
    </row>
    <row r="1971" spans="1:16" x14ac:dyDescent="0.2">
      <c r="A1971">
        <v>10128</v>
      </c>
      <c r="B1971" t="b">
        <v>1</v>
      </c>
      <c r="C1971" t="s">
        <v>2050</v>
      </c>
      <c r="D1971" t="s">
        <v>2051</v>
      </c>
      <c r="E1971">
        <v>3591</v>
      </c>
      <c r="F1971">
        <v>1758</v>
      </c>
      <c r="G1971" t="b">
        <v>0</v>
      </c>
      <c r="H1971" t="str">
        <f>VLOOKUP(A1971,all_municipalities!$A$2:$M$445,2,FALSE)</f>
        <v>Burlington, City of</v>
      </c>
      <c r="I1971" t="b">
        <f>VLOOKUP(A1971,all_municipalities!$A$2:$M$445,9,FALSE)</f>
        <v>1</v>
      </c>
      <c r="J1971" t="b">
        <f>VLOOKUP(A1971,all_municipalities!$A$2:$M$445,13, FALSE)</f>
        <v>0</v>
      </c>
      <c r="K1971" t="str">
        <f t="shared" si="121"/>
        <v>NONE</v>
      </c>
      <c r="L1971">
        <v>0</v>
      </c>
      <c r="M1971" t="str">
        <f t="shared" si="122"/>
        <v>10128 Councillor (Regional And City), Ward 4</v>
      </c>
      <c r="N1971" s="6" t="str">
        <f t="shared" si="123"/>
        <v>10128 Councillor (Regional And City), Ward 4</v>
      </c>
      <c r="O1971" s="15">
        <f>IF(I1971&lt;&gt;FALSE,VLOOKUP(H1971,internet_municipalities!$B$2:$W$226,22,FALSE),"NO INTERNET")</f>
        <v>103001</v>
      </c>
      <c r="P1971" s="16">
        <f t="shared" si="124"/>
        <v>1.7067795458296522E-2</v>
      </c>
    </row>
    <row r="1972" spans="1:16" x14ac:dyDescent="0.2">
      <c r="A1972">
        <v>10128</v>
      </c>
      <c r="B1972" t="b">
        <v>1</v>
      </c>
      <c r="C1972" t="s">
        <v>2052</v>
      </c>
      <c r="D1972" t="s">
        <v>2053</v>
      </c>
      <c r="E1972">
        <v>3678</v>
      </c>
      <c r="F1972">
        <v>1953</v>
      </c>
      <c r="G1972" t="b">
        <v>0</v>
      </c>
      <c r="H1972" t="str">
        <f>VLOOKUP(A1972,all_municipalities!$A$2:$M$445,2,FALSE)</f>
        <v>Burlington, City of</v>
      </c>
      <c r="I1972" t="b">
        <f>VLOOKUP(A1972,all_municipalities!$A$2:$M$445,9,FALSE)</f>
        <v>1</v>
      </c>
      <c r="J1972" t="b">
        <f>VLOOKUP(A1972,all_municipalities!$A$2:$M$445,13, FALSE)</f>
        <v>0</v>
      </c>
      <c r="K1972" t="str">
        <f t="shared" si="121"/>
        <v>NONE</v>
      </c>
      <c r="L1972">
        <v>0</v>
      </c>
      <c r="M1972" t="str">
        <f t="shared" si="122"/>
        <v>10128 Councillor (Regional And City), Ward 6</v>
      </c>
      <c r="N1972" s="6" t="str">
        <f t="shared" si="123"/>
        <v>10128 Councillor (Regional And City), Ward 6</v>
      </c>
      <c r="O1972" s="15">
        <f>IF(I1972&lt;&gt;FALSE,VLOOKUP(H1972,internet_municipalities!$B$2:$W$226,22,FALSE),"NO INTERNET")</f>
        <v>103001</v>
      </c>
      <c r="P1972" s="16">
        <f t="shared" si="124"/>
        <v>1.8960980961349891E-2</v>
      </c>
    </row>
    <row r="1973" spans="1:16" x14ac:dyDescent="0.2">
      <c r="A1973">
        <v>10128</v>
      </c>
      <c r="B1973" t="b">
        <v>1</v>
      </c>
      <c r="C1973" t="s">
        <v>2054</v>
      </c>
      <c r="D1973" t="s">
        <v>2055</v>
      </c>
      <c r="E1973">
        <v>3852</v>
      </c>
      <c r="F1973">
        <v>2790</v>
      </c>
      <c r="G1973" t="b">
        <v>0</v>
      </c>
      <c r="H1973" t="str">
        <f>VLOOKUP(A1973,all_municipalities!$A$2:$M$445,2,FALSE)</f>
        <v>Burlington, City of</v>
      </c>
      <c r="I1973" t="b">
        <f>VLOOKUP(A1973,all_municipalities!$A$2:$M$445,9,FALSE)</f>
        <v>1</v>
      </c>
      <c r="J1973" t="b">
        <f>VLOOKUP(A1973,all_municipalities!$A$2:$M$445,13, FALSE)</f>
        <v>0</v>
      </c>
      <c r="K1973" t="str">
        <f t="shared" si="121"/>
        <v>NONE</v>
      </c>
      <c r="L1973">
        <v>0</v>
      </c>
      <c r="M1973" t="str">
        <f t="shared" si="122"/>
        <v>10128 Councillor (Regional And City), Ward 5</v>
      </c>
      <c r="N1973" s="6" t="str">
        <f t="shared" si="123"/>
        <v>10128 Councillor (Regional And City), Ward 5</v>
      </c>
      <c r="O1973" s="15">
        <f>IF(I1973&lt;&gt;FALSE,VLOOKUP(H1973,internet_municipalities!$B$2:$W$226,22,FALSE),"NO INTERNET")</f>
        <v>103001</v>
      </c>
      <c r="P1973" s="16">
        <f t="shared" si="124"/>
        <v>2.7087115659071272E-2</v>
      </c>
    </row>
    <row r="1974" spans="1:16" x14ac:dyDescent="0.2">
      <c r="A1974">
        <v>10128</v>
      </c>
      <c r="B1974" t="b">
        <v>1</v>
      </c>
      <c r="C1974" t="s">
        <v>2056</v>
      </c>
      <c r="D1974" t="s">
        <v>2057</v>
      </c>
      <c r="E1974">
        <v>3190</v>
      </c>
      <c r="F1974">
        <v>1796</v>
      </c>
      <c r="G1974" t="b">
        <v>0</v>
      </c>
      <c r="H1974" t="str">
        <f>VLOOKUP(A1974,all_municipalities!$A$2:$M$445,2,FALSE)</f>
        <v>Burlington, City of</v>
      </c>
      <c r="I1974" t="b">
        <f>VLOOKUP(A1974,all_municipalities!$A$2:$M$445,9,FALSE)</f>
        <v>1</v>
      </c>
      <c r="J1974" t="b">
        <f>VLOOKUP(A1974,all_municipalities!$A$2:$M$445,13, FALSE)</f>
        <v>0</v>
      </c>
      <c r="K1974" t="str">
        <f t="shared" si="121"/>
        <v>NONE</v>
      </c>
      <c r="L1974">
        <v>0</v>
      </c>
      <c r="M1974" t="str">
        <f t="shared" si="122"/>
        <v>10128 Councillor (Regional And City), Ward 3</v>
      </c>
      <c r="N1974" s="6" t="str">
        <f t="shared" si="123"/>
        <v>10128 Councillor (Regional And City), Ward 3</v>
      </c>
      <c r="O1974" s="15">
        <f>IF(I1974&lt;&gt;FALSE,VLOOKUP(H1974,internet_municipalities!$B$2:$W$226,22,FALSE),"NO INTERNET")</f>
        <v>103001</v>
      </c>
      <c r="P1974" s="16">
        <f t="shared" si="124"/>
        <v>1.7436723915301794E-2</v>
      </c>
    </row>
    <row r="1975" spans="1:16" x14ac:dyDescent="0.2">
      <c r="A1975">
        <v>10128</v>
      </c>
      <c r="B1975" t="b">
        <v>1</v>
      </c>
      <c r="C1975" t="s">
        <v>2058</v>
      </c>
      <c r="D1975" t="s">
        <v>2059</v>
      </c>
      <c r="E1975">
        <v>4453</v>
      </c>
      <c r="F1975">
        <v>3358</v>
      </c>
      <c r="G1975" t="b">
        <v>0</v>
      </c>
      <c r="H1975" t="str">
        <f>VLOOKUP(A1975,all_municipalities!$A$2:$M$445,2,FALSE)</f>
        <v>Burlington, City of</v>
      </c>
      <c r="I1975" t="b">
        <f>VLOOKUP(A1975,all_municipalities!$A$2:$M$445,9,FALSE)</f>
        <v>1</v>
      </c>
      <c r="J1975" t="b">
        <f>VLOOKUP(A1975,all_municipalities!$A$2:$M$445,13, FALSE)</f>
        <v>0</v>
      </c>
      <c r="K1975" t="str">
        <f t="shared" si="121"/>
        <v>NONE</v>
      </c>
      <c r="L1975">
        <v>0</v>
      </c>
      <c r="M1975" t="str">
        <f t="shared" si="122"/>
        <v>10128 Councillor (Regional And City), Ward 2</v>
      </c>
      <c r="N1975" s="6" t="str">
        <f t="shared" si="123"/>
        <v>10128 Councillor (Regional And City), Ward 2</v>
      </c>
      <c r="O1975" s="15">
        <f>IF(I1975&lt;&gt;FALSE,VLOOKUP(H1975,internet_municipalities!$B$2:$W$226,22,FALSE),"NO INTERNET")</f>
        <v>103001</v>
      </c>
      <c r="P1975" s="16">
        <f t="shared" si="124"/>
        <v>3.2601625226939546E-2</v>
      </c>
    </row>
    <row r="1976" spans="1:16" x14ac:dyDescent="0.2">
      <c r="A1976">
        <v>10128</v>
      </c>
      <c r="B1976" t="b">
        <v>1</v>
      </c>
      <c r="C1976" t="s">
        <v>2060</v>
      </c>
      <c r="D1976" t="s">
        <v>2061</v>
      </c>
      <c r="E1976">
        <v>4155</v>
      </c>
      <c r="F1976">
        <v>1751</v>
      </c>
      <c r="G1976" t="b">
        <v>0</v>
      </c>
      <c r="H1976" t="str">
        <f>VLOOKUP(A1976,all_municipalities!$A$2:$M$445,2,FALSE)</f>
        <v>Burlington, City of</v>
      </c>
      <c r="I1976" t="b">
        <f>VLOOKUP(A1976,all_municipalities!$A$2:$M$445,9,FALSE)</f>
        <v>1</v>
      </c>
      <c r="J1976" t="b">
        <f>VLOOKUP(A1976,all_municipalities!$A$2:$M$445,13, FALSE)</f>
        <v>0</v>
      </c>
      <c r="K1976" t="str">
        <f t="shared" si="121"/>
        <v>NONE</v>
      </c>
      <c r="L1976">
        <v>0</v>
      </c>
      <c r="M1976" t="str">
        <f t="shared" si="122"/>
        <v>10128 Councillor (Regional And City), Ward 1</v>
      </c>
      <c r="N1976" s="6" t="str">
        <f t="shared" si="123"/>
        <v>10128 Councillor (Regional And City), Ward 1</v>
      </c>
      <c r="O1976" s="15">
        <f>IF(I1976&lt;&gt;FALSE,VLOOKUP(H1976,internet_municipalities!$B$2:$W$226,22,FALSE),"NO INTERNET")</f>
        <v>103001</v>
      </c>
      <c r="P1976" s="16">
        <f t="shared" si="124"/>
        <v>1.6999834953058707E-2</v>
      </c>
    </row>
    <row r="1977" spans="1:16" x14ac:dyDescent="0.2">
      <c r="A1977">
        <v>10128</v>
      </c>
      <c r="B1977" t="b">
        <v>0</v>
      </c>
      <c r="C1977" t="s">
        <v>2060</v>
      </c>
      <c r="D1977" t="s">
        <v>2062</v>
      </c>
      <c r="E1977">
        <v>2404</v>
      </c>
      <c r="F1977" t="s">
        <v>1460</v>
      </c>
      <c r="G1977" t="b">
        <v>0</v>
      </c>
      <c r="H1977" t="str">
        <f>VLOOKUP(A1977,all_municipalities!$A$2:$M$445,2,FALSE)</f>
        <v>Burlington, City of</v>
      </c>
      <c r="I1977" t="b">
        <f>VLOOKUP(A1977,all_municipalities!$A$2:$M$445,9,FALSE)</f>
        <v>1</v>
      </c>
      <c r="J1977" t="b">
        <f>VLOOKUP(A1977,all_municipalities!$A$2:$M$445,13, FALSE)</f>
        <v>0</v>
      </c>
      <c r="K1977" t="str">
        <f t="shared" si="121"/>
        <v>NONE</v>
      </c>
      <c r="L1977">
        <v>0</v>
      </c>
      <c r="M1977" t="str">
        <f t="shared" si="122"/>
        <v>10128 Councillor (Regional And City), Ward 1</v>
      </c>
      <c r="N1977" s="6" t="str">
        <f t="shared" si="123"/>
        <v>10128 Councillor (Regional And City), Ward 1</v>
      </c>
      <c r="O1977" s="15">
        <f>IF(I1977&lt;&gt;FALSE,VLOOKUP(H1977,internet_municipalities!$B$2:$W$226,22,FALSE),"NO INTERNET")</f>
        <v>103001</v>
      </c>
      <c r="P1977" s="16" t="str">
        <f t="shared" si="124"/>
        <v>Lost</v>
      </c>
    </row>
    <row r="1978" spans="1:16" x14ac:dyDescent="0.2">
      <c r="A1978">
        <v>10128</v>
      </c>
      <c r="B1978" t="b">
        <v>0</v>
      </c>
      <c r="C1978" t="s">
        <v>2058</v>
      </c>
      <c r="D1978" t="s">
        <v>2063</v>
      </c>
      <c r="E1978">
        <v>653</v>
      </c>
      <c r="F1978" t="s">
        <v>1460</v>
      </c>
      <c r="G1978" t="b">
        <v>0</v>
      </c>
      <c r="H1978" t="str">
        <f>VLOOKUP(A1978,all_municipalities!$A$2:$M$445,2,FALSE)</f>
        <v>Burlington, City of</v>
      </c>
      <c r="I1978" t="b">
        <f>VLOOKUP(A1978,all_municipalities!$A$2:$M$445,9,FALSE)</f>
        <v>1</v>
      </c>
      <c r="J1978" t="b">
        <f>VLOOKUP(A1978,all_municipalities!$A$2:$M$445,13, FALSE)</f>
        <v>0</v>
      </c>
      <c r="K1978" t="str">
        <f t="shared" si="121"/>
        <v>NONE</v>
      </c>
      <c r="L1978">
        <v>0</v>
      </c>
      <c r="M1978" t="str">
        <f t="shared" si="122"/>
        <v>10128 Councillor (Regional And City), Ward 2</v>
      </c>
      <c r="N1978" s="6" t="str">
        <f t="shared" si="123"/>
        <v>10128 Councillor (Regional And City), Ward 2</v>
      </c>
      <c r="O1978" s="15">
        <f>IF(I1978&lt;&gt;FALSE,VLOOKUP(H1978,internet_municipalities!$B$2:$W$226,22,FALSE),"NO INTERNET")</f>
        <v>103001</v>
      </c>
      <c r="P1978" s="16" t="str">
        <f t="shared" si="124"/>
        <v>Lost</v>
      </c>
    </row>
    <row r="1979" spans="1:16" x14ac:dyDescent="0.2">
      <c r="A1979">
        <v>10128</v>
      </c>
      <c r="B1979" t="b">
        <v>0</v>
      </c>
      <c r="C1979" t="s">
        <v>2050</v>
      </c>
      <c r="D1979" t="s">
        <v>2064</v>
      </c>
      <c r="E1979">
        <v>1833</v>
      </c>
      <c r="F1979" t="s">
        <v>1460</v>
      </c>
      <c r="G1979" t="b">
        <v>0</v>
      </c>
      <c r="H1979" t="str">
        <f>VLOOKUP(A1979,all_municipalities!$A$2:$M$445,2,FALSE)</f>
        <v>Burlington, City of</v>
      </c>
      <c r="I1979" t="b">
        <f>VLOOKUP(A1979,all_municipalities!$A$2:$M$445,9,FALSE)</f>
        <v>1</v>
      </c>
      <c r="J1979" t="b">
        <f>VLOOKUP(A1979,all_municipalities!$A$2:$M$445,13, FALSE)</f>
        <v>0</v>
      </c>
      <c r="K1979" t="str">
        <f t="shared" si="121"/>
        <v>NONE</v>
      </c>
      <c r="L1979">
        <v>0</v>
      </c>
      <c r="M1979" t="str">
        <f t="shared" si="122"/>
        <v>10128 Councillor (Regional And City), Ward 4</v>
      </c>
      <c r="N1979" s="6" t="str">
        <f t="shared" si="123"/>
        <v>10128 Councillor (Regional And City), Ward 4</v>
      </c>
      <c r="O1979" s="15">
        <f>IF(I1979&lt;&gt;FALSE,VLOOKUP(H1979,internet_municipalities!$B$2:$W$226,22,FALSE),"NO INTERNET")</f>
        <v>103001</v>
      </c>
      <c r="P1979" s="16" t="str">
        <f t="shared" si="124"/>
        <v>Lost</v>
      </c>
    </row>
    <row r="1980" spans="1:16" x14ac:dyDescent="0.2">
      <c r="A1980">
        <v>10128</v>
      </c>
      <c r="B1980" t="b">
        <v>0</v>
      </c>
      <c r="C1980" t="s">
        <v>2052</v>
      </c>
      <c r="D1980" t="s">
        <v>2065</v>
      </c>
      <c r="E1980">
        <v>1725</v>
      </c>
      <c r="F1980" t="s">
        <v>1460</v>
      </c>
      <c r="G1980" t="b">
        <v>0</v>
      </c>
      <c r="H1980" t="str">
        <f>VLOOKUP(A1980,all_municipalities!$A$2:$M$445,2,FALSE)</f>
        <v>Burlington, City of</v>
      </c>
      <c r="I1980" t="b">
        <f>VLOOKUP(A1980,all_municipalities!$A$2:$M$445,9,FALSE)</f>
        <v>1</v>
      </c>
      <c r="J1980" t="b">
        <f>VLOOKUP(A1980,all_municipalities!$A$2:$M$445,13, FALSE)</f>
        <v>0</v>
      </c>
      <c r="K1980" t="str">
        <f t="shared" si="121"/>
        <v>NONE</v>
      </c>
      <c r="L1980">
        <v>0</v>
      </c>
      <c r="M1980" t="str">
        <f t="shared" si="122"/>
        <v>10128 Councillor (Regional And City), Ward 6</v>
      </c>
      <c r="N1980" s="6" t="str">
        <f t="shared" si="123"/>
        <v>10128 Councillor (Regional And City), Ward 6</v>
      </c>
      <c r="O1980" s="15">
        <f>IF(I1980&lt;&gt;FALSE,VLOOKUP(H1980,internet_municipalities!$B$2:$W$226,22,FALSE),"NO INTERNET")</f>
        <v>103001</v>
      </c>
      <c r="P1980" s="16" t="str">
        <f t="shared" si="124"/>
        <v>Lost</v>
      </c>
    </row>
    <row r="1981" spans="1:16" x14ac:dyDescent="0.2">
      <c r="A1981">
        <v>10128</v>
      </c>
      <c r="B1981" t="b">
        <v>0</v>
      </c>
      <c r="C1981" t="s">
        <v>2058</v>
      </c>
      <c r="D1981" t="s">
        <v>2066</v>
      </c>
      <c r="E1981">
        <v>1095</v>
      </c>
      <c r="F1981" t="s">
        <v>1460</v>
      </c>
      <c r="G1981" t="b">
        <v>0</v>
      </c>
      <c r="H1981" t="str">
        <f>VLOOKUP(A1981,all_municipalities!$A$2:$M$445,2,FALSE)</f>
        <v>Burlington, City of</v>
      </c>
      <c r="I1981" t="b">
        <f>VLOOKUP(A1981,all_municipalities!$A$2:$M$445,9,FALSE)</f>
        <v>1</v>
      </c>
      <c r="J1981" t="b">
        <f>VLOOKUP(A1981,all_municipalities!$A$2:$M$445,13, FALSE)</f>
        <v>0</v>
      </c>
      <c r="K1981" t="str">
        <f t="shared" si="121"/>
        <v>NONE</v>
      </c>
      <c r="L1981">
        <v>0</v>
      </c>
      <c r="M1981" t="str">
        <f t="shared" si="122"/>
        <v>10128 Councillor (Regional And City), Ward 2</v>
      </c>
      <c r="N1981" s="6" t="str">
        <f t="shared" si="123"/>
        <v>10128 Councillor (Regional And City), Ward 2</v>
      </c>
      <c r="O1981" s="15">
        <f>IF(I1981&lt;&gt;FALSE,VLOOKUP(H1981,internet_municipalities!$B$2:$W$226,22,FALSE),"NO INTERNET")</f>
        <v>103001</v>
      </c>
      <c r="P1981" s="16" t="str">
        <f t="shared" si="124"/>
        <v>Lost</v>
      </c>
    </row>
    <row r="1982" spans="1:16" x14ac:dyDescent="0.2">
      <c r="A1982">
        <v>10128</v>
      </c>
      <c r="B1982" t="b">
        <v>0</v>
      </c>
      <c r="C1982" t="s">
        <v>2056</v>
      </c>
      <c r="D1982" t="s">
        <v>2067</v>
      </c>
      <c r="E1982">
        <v>1394</v>
      </c>
      <c r="F1982" t="s">
        <v>1460</v>
      </c>
      <c r="G1982" t="b">
        <v>0</v>
      </c>
      <c r="H1982" t="str">
        <f>VLOOKUP(A1982,all_municipalities!$A$2:$M$445,2,FALSE)</f>
        <v>Burlington, City of</v>
      </c>
      <c r="I1982" t="b">
        <f>VLOOKUP(A1982,all_municipalities!$A$2:$M$445,9,FALSE)</f>
        <v>1</v>
      </c>
      <c r="J1982" t="b">
        <f>VLOOKUP(A1982,all_municipalities!$A$2:$M$445,13, FALSE)</f>
        <v>0</v>
      </c>
      <c r="K1982" t="str">
        <f t="shared" si="121"/>
        <v>NONE</v>
      </c>
      <c r="L1982">
        <v>0</v>
      </c>
      <c r="M1982" t="str">
        <f t="shared" si="122"/>
        <v>10128 Councillor (Regional And City), Ward 3</v>
      </c>
      <c r="N1982" s="6" t="str">
        <f t="shared" si="123"/>
        <v>10128 Councillor (Regional And City), Ward 3</v>
      </c>
      <c r="O1982" s="15">
        <f>IF(I1982&lt;&gt;FALSE,VLOOKUP(H1982,internet_municipalities!$B$2:$W$226,22,FALSE),"NO INTERNET")</f>
        <v>103001</v>
      </c>
      <c r="P1982" s="16" t="str">
        <f t="shared" si="124"/>
        <v>Lost</v>
      </c>
    </row>
    <row r="1983" spans="1:16" x14ac:dyDescent="0.2">
      <c r="A1983">
        <v>10128</v>
      </c>
      <c r="B1983" t="b">
        <v>0</v>
      </c>
      <c r="C1983" t="s">
        <v>2056</v>
      </c>
      <c r="D1983" t="s">
        <v>2068</v>
      </c>
      <c r="E1983">
        <v>404</v>
      </c>
      <c r="F1983" t="s">
        <v>1460</v>
      </c>
      <c r="G1983" t="b">
        <v>0</v>
      </c>
      <c r="H1983" t="str">
        <f>VLOOKUP(A1983,all_municipalities!$A$2:$M$445,2,FALSE)</f>
        <v>Burlington, City of</v>
      </c>
      <c r="I1983" t="b">
        <f>VLOOKUP(A1983,all_municipalities!$A$2:$M$445,9,FALSE)</f>
        <v>1</v>
      </c>
      <c r="J1983" t="b">
        <f>VLOOKUP(A1983,all_municipalities!$A$2:$M$445,13, FALSE)</f>
        <v>0</v>
      </c>
      <c r="K1983" t="str">
        <f t="shared" si="121"/>
        <v>NONE</v>
      </c>
      <c r="L1983">
        <v>0</v>
      </c>
      <c r="M1983" t="str">
        <f t="shared" si="122"/>
        <v>10128 Councillor (Regional And City), Ward 3</v>
      </c>
      <c r="N1983" s="6" t="str">
        <f t="shared" si="123"/>
        <v>10128 Councillor (Regional And City), Ward 3</v>
      </c>
      <c r="O1983" s="15">
        <f>IF(I1983&lt;&gt;FALSE,VLOOKUP(H1983,internet_municipalities!$B$2:$W$226,22,FALSE),"NO INTERNET")</f>
        <v>103001</v>
      </c>
      <c r="P1983" s="16" t="str">
        <f t="shared" si="124"/>
        <v>Lost</v>
      </c>
    </row>
    <row r="1984" spans="1:16" x14ac:dyDescent="0.2">
      <c r="A1984">
        <v>10128</v>
      </c>
      <c r="B1984" t="b">
        <v>0</v>
      </c>
      <c r="C1984" t="s">
        <v>2069</v>
      </c>
      <c r="D1984" t="s">
        <v>2070</v>
      </c>
      <c r="E1984">
        <v>1748</v>
      </c>
      <c r="F1984" t="s">
        <v>1460</v>
      </c>
      <c r="G1984" t="b">
        <v>0</v>
      </c>
      <c r="H1984" t="str">
        <f>VLOOKUP(A1984,all_municipalities!$A$2:$M$445,2,FALSE)</f>
        <v>Burlington, City of</v>
      </c>
      <c r="I1984" t="b">
        <f>VLOOKUP(A1984,all_municipalities!$A$2:$M$445,9,FALSE)</f>
        <v>1</v>
      </c>
      <c r="J1984" t="b">
        <f>VLOOKUP(A1984,all_municipalities!$A$2:$M$445,13, FALSE)</f>
        <v>0</v>
      </c>
      <c r="K1984" t="str">
        <f t="shared" si="121"/>
        <v>NONE</v>
      </c>
      <c r="L1984">
        <v>0</v>
      </c>
      <c r="M1984" t="str">
        <f t="shared" si="122"/>
        <v>10128 Councillor (Regional And Town), Ward 4</v>
      </c>
      <c r="N1984" s="6" t="str">
        <f t="shared" si="123"/>
        <v>10128 Councillor (Regional And Town), Ward 4</v>
      </c>
      <c r="O1984" s="15">
        <f>IF(I1984&lt;&gt;FALSE,VLOOKUP(H1984,internet_municipalities!$B$2:$W$226,22,FALSE),"NO INTERNET")</f>
        <v>103001</v>
      </c>
      <c r="P1984" s="16" t="str">
        <f t="shared" si="124"/>
        <v>Lost</v>
      </c>
    </row>
    <row r="1985" spans="1:16" x14ac:dyDescent="0.2">
      <c r="A1985">
        <v>10128</v>
      </c>
      <c r="B1985" t="b">
        <v>0</v>
      </c>
      <c r="C1985" t="s">
        <v>2050</v>
      </c>
      <c r="D1985" t="s">
        <v>2071</v>
      </c>
      <c r="E1985">
        <v>467</v>
      </c>
      <c r="F1985" t="s">
        <v>1460</v>
      </c>
      <c r="G1985" t="b">
        <v>0</v>
      </c>
      <c r="H1985" t="str">
        <f>VLOOKUP(A1985,all_municipalities!$A$2:$M$445,2,FALSE)</f>
        <v>Burlington, City of</v>
      </c>
      <c r="I1985" t="b">
        <f>VLOOKUP(A1985,all_municipalities!$A$2:$M$445,9,FALSE)</f>
        <v>1</v>
      </c>
      <c r="J1985" t="b">
        <f>VLOOKUP(A1985,all_municipalities!$A$2:$M$445,13, FALSE)</f>
        <v>0</v>
      </c>
      <c r="K1985" t="str">
        <f t="shared" si="121"/>
        <v>NONE</v>
      </c>
      <c r="L1985">
        <v>0</v>
      </c>
      <c r="M1985" t="str">
        <f t="shared" si="122"/>
        <v>10128 Councillor (Regional And City), Ward 4</v>
      </c>
      <c r="N1985" s="6" t="str">
        <f t="shared" si="123"/>
        <v>10128 Councillor (Regional And City), Ward 4</v>
      </c>
      <c r="O1985" s="15">
        <f>IF(I1985&lt;&gt;FALSE,VLOOKUP(H1985,internet_municipalities!$B$2:$W$226,22,FALSE),"NO INTERNET")</f>
        <v>103001</v>
      </c>
      <c r="P1985" s="16" t="str">
        <f t="shared" si="124"/>
        <v>Lost</v>
      </c>
    </row>
    <row r="1986" spans="1:16" x14ac:dyDescent="0.2">
      <c r="A1986">
        <v>10128</v>
      </c>
      <c r="B1986" t="b">
        <v>0</v>
      </c>
      <c r="C1986" t="s">
        <v>2054</v>
      </c>
      <c r="D1986" t="s">
        <v>2072</v>
      </c>
      <c r="E1986">
        <v>911</v>
      </c>
      <c r="F1986" t="s">
        <v>1460</v>
      </c>
      <c r="G1986" t="b">
        <v>0</v>
      </c>
      <c r="H1986" t="str">
        <f>VLOOKUP(A1986,all_municipalities!$A$2:$M$445,2,FALSE)</f>
        <v>Burlington, City of</v>
      </c>
      <c r="I1986" t="b">
        <f>VLOOKUP(A1986,all_municipalities!$A$2:$M$445,9,FALSE)</f>
        <v>1</v>
      </c>
      <c r="J1986" t="b">
        <f>VLOOKUP(A1986,all_municipalities!$A$2:$M$445,13, FALSE)</f>
        <v>0</v>
      </c>
      <c r="K1986" t="str">
        <f t="shared" ref="K1986:K2049" si="125">IF(J1986=TRUE,IF(F1986&lt;=10,"HIGH",IF(F1986&lt;=100,"MID",IF(F1986&lt;=1000,"LOW","NONE"))),"NONE")</f>
        <v>NONE</v>
      </c>
      <c r="L1986">
        <v>0</v>
      </c>
      <c r="M1986" t="str">
        <f t="shared" ref="M1986:M2049" si="126">CONCATENATE(A1986, " ",C1986)</f>
        <v>10128 Councillor (Regional And City), Ward 5</v>
      </c>
      <c r="N1986" s="6" t="str">
        <f t="shared" si="123"/>
        <v>10128 Councillor (Regional And City), Ward 5</v>
      </c>
      <c r="O1986" s="15">
        <f>IF(I1986&lt;&gt;FALSE,VLOOKUP(H1986,internet_municipalities!$B$2:$W$226,22,FALSE),"NO INTERNET")</f>
        <v>103001</v>
      </c>
      <c r="P1986" s="16" t="str">
        <f t="shared" si="124"/>
        <v>Lost</v>
      </c>
    </row>
    <row r="1987" spans="1:16" x14ac:dyDescent="0.2">
      <c r="A1987">
        <v>10128</v>
      </c>
      <c r="B1987" t="b">
        <v>0</v>
      </c>
      <c r="C1987" t="s">
        <v>2054</v>
      </c>
      <c r="D1987" t="s">
        <v>2073</v>
      </c>
      <c r="E1987">
        <v>1062</v>
      </c>
      <c r="F1987" t="s">
        <v>1460</v>
      </c>
      <c r="G1987" t="b">
        <v>0</v>
      </c>
      <c r="H1987" t="str">
        <f>VLOOKUP(A1987,all_municipalities!$A$2:$M$445,2,FALSE)</f>
        <v>Burlington, City of</v>
      </c>
      <c r="I1987" t="b">
        <f>VLOOKUP(A1987,all_municipalities!$A$2:$M$445,9,FALSE)</f>
        <v>1</v>
      </c>
      <c r="J1987" t="b">
        <f>VLOOKUP(A1987,all_municipalities!$A$2:$M$445,13, FALSE)</f>
        <v>0</v>
      </c>
      <c r="K1987" t="str">
        <f t="shared" si="125"/>
        <v>NONE</v>
      </c>
      <c r="L1987">
        <v>0</v>
      </c>
      <c r="M1987" t="str">
        <f t="shared" si="126"/>
        <v>10128 Councillor (Regional And City), Ward 5</v>
      </c>
      <c r="N1987" s="6" t="str">
        <f t="shared" ref="N1987:N2050" si="127">IF(I1987,M1987,"")</f>
        <v>10128 Councillor (Regional And City), Ward 5</v>
      </c>
      <c r="O1987" s="15">
        <f>IF(I1987&lt;&gt;FALSE,VLOOKUP(H1987,internet_municipalities!$B$2:$W$226,22,FALSE),"NO INTERNET")</f>
        <v>103001</v>
      </c>
      <c r="P1987" s="16" t="str">
        <f t="shared" si="124"/>
        <v>Lost</v>
      </c>
    </row>
    <row r="1988" spans="1:16" x14ac:dyDescent="0.2">
      <c r="A1988">
        <v>10128</v>
      </c>
      <c r="B1988" t="b">
        <v>0</v>
      </c>
      <c r="C1988" t="s">
        <v>2054</v>
      </c>
      <c r="D1988" t="s">
        <v>2074</v>
      </c>
      <c r="E1988">
        <v>719</v>
      </c>
      <c r="F1988" t="s">
        <v>1460</v>
      </c>
      <c r="G1988" t="b">
        <v>0</v>
      </c>
      <c r="H1988" t="str">
        <f>VLOOKUP(A1988,all_municipalities!$A$2:$M$445,2,FALSE)</f>
        <v>Burlington, City of</v>
      </c>
      <c r="I1988" t="b">
        <f>VLOOKUP(A1988,all_municipalities!$A$2:$M$445,9,FALSE)</f>
        <v>1</v>
      </c>
      <c r="J1988" t="b">
        <f>VLOOKUP(A1988,all_municipalities!$A$2:$M$445,13, FALSE)</f>
        <v>0</v>
      </c>
      <c r="K1988" t="str">
        <f t="shared" si="125"/>
        <v>NONE</v>
      </c>
      <c r="L1988">
        <v>0</v>
      </c>
      <c r="M1988" t="str">
        <f t="shared" si="126"/>
        <v>10128 Councillor (Regional And City), Ward 5</v>
      </c>
      <c r="N1988" s="6" t="str">
        <f t="shared" si="127"/>
        <v>10128 Councillor (Regional And City), Ward 5</v>
      </c>
      <c r="O1988" s="15">
        <f>IF(I1988&lt;&gt;FALSE,VLOOKUP(H1988,internet_municipalities!$B$2:$W$226,22,FALSE),"NO INTERNET")</f>
        <v>103001</v>
      </c>
      <c r="P1988" s="16" t="str">
        <f t="shared" si="124"/>
        <v>Lost</v>
      </c>
    </row>
    <row r="1989" spans="1:16" x14ac:dyDescent="0.2">
      <c r="A1989">
        <v>10128</v>
      </c>
      <c r="B1989" t="b">
        <v>0</v>
      </c>
      <c r="C1989" t="s">
        <v>2052</v>
      </c>
      <c r="D1989" t="s">
        <v>2075</v>
      </c>
      <c r="E1989">
        <v>616</v>
      </c>
      <c r="F1989" t="s">
        <v>1460</v>
      </c>
      <c r="G1989" t="b">
        <v>0</v>
      </c>
      <c r="H1989" t="str">
        <f>VLOOKUP(A1989,all_municipalities!$A$2:$M$445,2,FALSE)</f>
        <v>Burlington, City of</v>
      </c>
      <c r="I1989" t="b">
        <f>VLOOKUP(A1989,all_municipalities!$A$2:$M$445,9,FALSE)</f>
        <v>1</v>
      </c>
      <c r="J1989" t="b">
        <f>VLOOKUP(A1989,all_municipalities!$A$2:$M$445,13, FALSE)</f>
        <v>0</v>
      </c>
      <c r="K1989" t="str">
        <f t="shared" si="125"/>
        <v>NONE</v>
      </c>
      <c r="L1989">
        <v>0</v>
      </c>
      <c r="M1989" t="str">
        <f t="shared" si="126"/>
        <v>10128 Councillor (Regional And City), Ward 6</v>
      </c>
      <c r="N1989" s="6" t="str">
        <f t="shared" si="127"/>
        <v>10128 Councillor (Regional And City), Ward 6</v>
      </c>
      <c r="O1989" s="15">
        <f>IF(I1989&lt;&gt;FALSE,VLOOKUP(H1989,internet_municipalities!$B$2:$W$226,22,FALSE),"NO INTERNET")</f>
        <v>103001</v>
      </c>
      <c r="P1989" s="16" t="str">
        <f t="shared" si="124"/>
        <v>Lost</v>
      </c>
    </row>
    <row r="1990" spans="1:16" x14ac:dyDescent="0.2">
      <c r="A1990">
        <v>10256</v>
      </c>
      <c r="B1990" t="b">
        <v>1</v>
      </c>
      <c r="C1990" t="s">
        <v>1463</v>
      </c>
      <c r="D1990" t="s">
        <v>2076</v>
      </c>
      <c r="E1990">
        <v>84</v>
      </c>
      <c r="F1990">
        <v>21</v>
      </c>
      <c r="G1990" t="b">
        <v>0</v>
      </c>
      <c r="H1990" t="str">
        <f>VLOOKUP(A1990,all_municipalities!$A$2:$M$445,2,FALSE)</f>
        <v>Burpee and Mills, Township of</v>
      </c>
      <c r="I1990" t="b">
        <f>VLOOKUP(A1990,all_municipalities!$A$2:$M$445,9,FALSE)</f>
        <v>0</v>
      </c>
      <c r="J1990" t="b">
        <f>VLOOKUP(A1990,all_municipalities!$A$2:$M$445,13, FALSE)</f>
        <v>0</v>
      </c>
      <c r="K1990" t="str">
        <f t="shared" si="125"/>
        <v>NONE</v>
      </c>
      <c r="L1990">
        <v>0</v>
      </c>
      <c r="M1990" t="str">
        <f t="shared" si="126"/>
        <v>10256 Councillor</v>
      </c>
      <c r="N1990" s="6" t="str">
        <f t="shared" si="127"/>
        <v/>
      </c>
      <c r="O1990" s="15" t="str">
        <f>IF(I1990&lt;&gt;FALSE,VLOOKUP(H1990,internet_municipalities!$B$2:$W$226,22,FALSE),"NO INTERNET")</f>
        <v>NO INTERNET</v>
      </c>
      <c r="P1990" s="16" t="str">
        <f t="shared" si="124"/>
        <v>NO INTERNET</v>
      </c>
    </row>
    <row r="1991" spans="1:16" x14ac:dyDescent="0.2">
      <c r="A1991">
        <v>10256</v>
      </c>
      <c r="B1991" t="b">
        <v>1</v>
      </c>
      <c r="C1991" t="s">
        <v>1463</v>
      </c>
      <c r="D1991" t="s">
        <v>2077</v>
      </c>
      <c r="E1991">
        <v>92</v>
      </c>
      <c r="F1991">
        <v>29</v>
      </c>
      <c r="G1991" t="b">
        <v>0</v>
      </c>
      <c r="H1991" t="str">
        <f>VLOOKUP(A1991,all_municipalities!$A$2:$M$445,2,FALSE)</f>
        <v>Burpee and Mills, Township of</v>
      </c>
      <c r="I1991" t="b">
        <f>VLOOKUP(A1991,all_municipalities!$A$2:$M$445,9,FALSE)</f>
        <v>0</v>
      </c>
      <c r="J1991" t="b">
        <f>VLOOKUP(A1991,all_municipalities!$A$2:$M$445,13, FALSE)</f>
        <v>0</v>
      </c>
      <c r="K1991" t="str">
        <f t="shared" si="125"/>
        <v>NONE</v>
      </c>
      <c r="L1991">
        <v>0</v>
      </c>
      <c r="M1991" t="str">
        <f t="shared" si="126"/>
        <v>10256 Councillor</v>
      </c>
      <c r="N1991" s="6" t="str">
        <f t="shared" si="127"/>
        <v/>
      </c>
      <c r="O1991" s="15" t="str">
        <f>IF(I1991&lt;&gt;FALSE,VLOOKUP(H1991,internet_municipalities!$B$2:$W$226,22,FALSE),"NO INTERNET")</f>
        <v>NO INTERNET</v>
      </c>
      <c r="P1991" s="16" t="str">
        <f t="shared" ref="P1991:P2054" si="128">IF(I1991=TRUE,IF(F1991&lt;&gt;"Acclaimed",IF(F1991&lt;&gt;"Lost",F1991/O1991,"Lost"),"Acclaimed"),"NO INTERNET")</f>
        <v>NO INTERNET</v>
      </c>
    </row>
    <row r="1992" spans="1:16" x14ac:dyDescent="0.2">
      <c r="A1992">
        <v>10256</v>
      </c>
      <c r="B1992" t="b">
        <v>1</v>
      </c>
      <c r="C1992" t="s">
        <v>1463</v>
      </c>
      <c r="D1992" t="s">
        <v>2078</v>
      </c>
      <c r="E1992">
        <v>120</v>
      </c>
      <c r="F1992">
        <v>57</v>
      </c>
      <c r="G1992" t="b">
        <v>0</v>
      </c>
      <c r="H1992" t="str">
        <f>VLOOKUP(A1992,all_municipalities!$A$2:$M$445,2,FALSE)</f>
        <v>Burpee and Mills, Township of</v>
      </c>
      <c r="I1992" t="b">
        <f>VLOOKUP(A1992,all_municipalities!$A$2:$M$445,9,FALSE)</f>
        <v>0</v>
      </c>
      <c r="J1992" t="b">
        <f>VLOOKUP(A1992,all_municipalities!$A$2:$M$445,13, FALSE)</f>
        <v>0</v>
      </c>
      <c r="K1992" t="str">
        <f t="shared" si="125"/>
        <v>NONE</v>
      </c>
      <c r="L1992">
        <v>0</v>
      </c>
      <c r="M1992" t="str">
        <f t="shared" si="126"/>
        <v>10256 Councillor</v>
      </c>
      <c r="N1992" s="6" t="str">
        <f t="shared" si="127"/>
        <v/>
      </c>
      <c r="O1992" s="15" t="str">
        <f>IF(I1992&lt;&gt;FALSE,VLOOKUP(H1992,internet_municipalities!$B$2:$W$226,22,FALSE),"NO INTERNET")</f>
        <v>NO INTERNET</v>
      </c>
      <c r="P1992" s="16" t="str">
        <f t="shared" si="128"/>
        <v>NO INTERNET</v>
      </c>
    </row>
    <row r="1993" spans="1:16" x14ac:dyDescent="0.2">
      <c r="A1993">
        <v>10256</v>
      </c>
      <c r="B1993" t="b">
        <v>1</v>
      </c>
      <c r="C1993" t="s">
        <v>1463</v>
      </c>
      <c r="D1993" t="s">
        <v>2079</v>
      </c>
      <c r="E1993">
        <v>123</v>
      </c>
      <c r="F1993">
        <v>60</v>
      </c>
      <c r="G1993" t="b">
        <v>0</v>
      </c>
      <c r="H1993" t="str">
        <f>VLOOKUP(A1993,all_municipalities!$A$2:$M$445,2,FALSE)</f>
        <v>Burpee and Mills, Township of</v>
      </c>
      <c r="I1993" t="b">
        <f>VLOOKUP(A1993,all_municipalities!$A$2:$M$445,9,FALSE)</f>
        <v>0</v>
      </c>
      <c r="J1993" t="b">
        <f>VLOOKUP(A1993,all_municipalities!$A$2:$M$445,13, FALSE)</f>
        <v>0</v>
      </c>
      <c r="K1993" t="str">
        <f t="shared" si="125"/>
        <v>NONE</v>
      </c>
      <c r="L1993">
        <v>0</v>
      </c>
      <c r="M1993" t="str">
        <f t="shared" si="126"/>
        <v>10256 Councillor</v>
      </c>
      <c r="N1993" s="6" t="str">
        <f t="shared" si="127"/>
        <v/>
      </c>
      <c r="O1993" s="15" t="str">
        <f>IF(I1993&lt;&gt;FALSE,VLOOKUP(H1993,internet_municipalities!$B$2:$W$226,22,FALSE),"NO INTERNET")</f>
        <v>NO INTERNET</v>
      </c>
      <c r="P1993" s="16" t="str">
        <f t="shared" si="128"/>
        <v>NO INTERNET</v>
      </c>
    </row>
    <row r="1994" spans="1:16" x14ac:dyDescent="0.2">
      <c r="A1994">
        <v>10256</v>
      </c>
      <c r="B1994" t="b">
        <v>0</v>
      </c>
      <c r="C1994" t="s">
        <v>1463</v>
      </c>
      <c r="D1994" t="s">
        <v>2080</v>
      </c>
      <c r="E1994">
        <v>24</v>
      </c>
      <c r="F1994" t="s">
        <v>1460</v>
      </c>
      <c r="G1994" t="b">
        <v>0</v>
      </c>
      <c r="H1994" t="str" cm="1">
        <f t="array" ref="H1994">IF(I2&lt;&gt;"FALSE",VLOOKUP(A1994,all_municipalities!$A$2:$M$445,2,FALSE),NO INTERNET)</f>
        <v>Burpee and Mills, Township of</v>
      </c>
      <c r="I1994" t="b">
        <f>VLOOKUP(A1994,all_municipalities!$A$2:$M$445,9,FALSE)</f>
        <v>0</v>
      </c>
      <c r="J1994" t="b">
        <f>VLOOKUP(A1994,all_municipalities!$A$2:$M$445,13, FALSE)</f>
        <v>0</v>
      </c>
      <c r="K1994" t="str">
        <f t="shared" si="125"/>
        <v>NONE</v>
      </c>
      <c r="L1994">
        <v>0</v>
      </c>
      <c r="M1994" t="str">
        <f t="shared" si="126"/>
        <v>10256 Councillor</v>
      </c>
      <c r="N1994" s="6" t="str">
        <f t="shared" si="127"/>
        <v/>
      </c>
      <c r="O1994" s="15" t="str">
        <f>IF(I1994&lt;&gt;FALSE,VLOOKUP(H1994,internet_municipalities!$B$2:$W$226,22,FALSE),"NO INTERNET")</f>
        <v>NO INTERNET</v>
      </c>
      <c r="P1994" s="16" t="str">
        <f t="shared" si="128"/>
        <v>NO INTERNET</v>
      </c>
    </row>
    <row r="1995" spans="1:16" x14ac:dyDescent="0.2">
      <c r="A1995">
        <v>10256</v>
      </c>
      <c r="B1995" t="b">
        <v>0</v>
      </c>
      <c r="C1995" t="s">
        <v>1463</v>
      </c>
      <c r="D1995" t="s">
        <v>2081</v>
      </c>
      <c r="E1995">
        <v>63</v>
      </c>
      <c r="F1995" t="s">
        <v>1460</v>
      </c>
      <c r="G1995" t="b">
        <v>0</v>
      </c>
      <c r="H1995" t="str">
        <f>VLOOKUP(A1995,all_municipalities!$A$2:$M$445,2,FALSE)</f>
        <v>Burpee and Mills, Township of</v>
      </c>
      <c r="I1995" t="b">
        <f>VLOOKUP(A1995,all_municipalities!$A$2:$M$445,9,FALSE)</f>
        <v>0</v>
      </c>
      <c r="J1995" t="b">
        <f>VLOOKUP(A1995,all_municipalities!$A$2:$M$445,13, FALSE)</f>
        <v>0</v>
      </c>
      <c r="K1995" t="str">
        <f t="shared" si="125"/>
        <v>NONE</v>
      </c>
      <c r="L1995">
        <v>0</v>
      </c>
      <c r="M1995" t="str">
        <f t="shared" si="126"/>
        <v>10256 Councillor</v>
      </c>
      <c r="N1995" s="6" t="str">
        <f t="shared" si="127"/>
        <v/>
      </c>
      <c r="O1995" s="15" t="str">
        <f>IF(I1995&lt;&gt;FALSE,VLOOKUP(H1995,internet_municipalities!$B$2:$W$226,22,FALSE),"NO INTERNET")</f>
        <v>NO INTERNET</v>
      </c>
      <c r="P1995" s="16" t="str">
        <f t="shared" si="128"/>
        <v>NO INTERNET</v>
      </c>
    </row>
    <row r="1996" spans="1:16" x14ac:dyDescent="0.2">
      <c r="A1996">
        <v>10256</v>
      </c>
      <c r="B1996" t="b">
        <v>0</v>
      </c>
      <c r="C1996" t="s">
        <v>1463</v>
      </c>
      <c r="D1996" t="s">
        <v>2082</v>
      </c>
      <c r="E1996">
        <v>31</v>
      </c>
      <c r="F1996" t="s">
        <v>1460</v>
      </c>
      <c r="G1996" t="b">
        <v>0</v>
      </c>
      <c r="H1996" t="str">
        <f>VLOOKUP(A1996,all_municipalities!$A$2:$M$445,2,FALSE)</f>
        <v>Burpee and Mills, Township of</v>
      </c>
      <c r="I1996" t="b">
        <f>VLOOKUP(A1996,all_municipalities!$A$2:$M$445,9,FALSE)</f>
        <v>0</v>
      </c>
      <c r="J1996" t="b">
        <f>VLOOKUP(A1996,all_municipalities!$A$2:$M$445,13, FALSE)</f>
        <v>0</v>
      </c>
      <c r="K1996" t="str">
        <f t="shared" si="125"/>
        <v>NONE</v>
      </c>
      <c r="L1996">
        <v>0</v>
      </c>
      <c r="M1996" t="str">
        <f t="shared" si="126"/>
        <v>10256 Councillor</v>
      </c>
      <c r="N1996" s="6" t="str">
        <f t="shared" si="127"/>
        <v/>
      </c>
      <c r="O1996" s="15" t="str">
        <f>IF(I1996&lt;&gt;FALSE,VLOOKUP(H1996,internet_municipalities!$B$2:$W$226,22,FALSE),"NO INTERNET")</f>
        <v>NO INTERNET</v>
      </c>
      <c r="P1996" s="16" t="str">
        <f t="shared" si="128"/>
        <v>NO INTERNET</v>
      </c>
    </row>
    <row r="1997" spans="1:16" x14ac:dyDescent="0.2">
      <c r="A1997">
        <v>10256</v>
      </c>
      <c r="B1997" t="b">
        <v>0</v>
      </c>
      <c r="C1997" t="s">
        <v>1463</v>
      </c>
      <c r="D1997" t="s">
        <v>2083</v>
      </c>
      <c r="E1997">
        <v>22</v>
      </c>
      <c r="F1997" t="s">
        <v>1460</v>
      </c>
      <c r="G1997" t="b">
        <v>0</v>
      </c>
      <c r="H1997" t="str">
        <f>VLOOKUP(A1997,all_municipalities!$A$2:$M$445,2,FALSE)</f>
        <v>Burpee and Mills, Township of</v>
      </c>
      <c r="I1997" t="b">
        <f>VLOOKUP(A1997,all_municipalities!$A$2:$M$445,9,FALSE)</f>
        <v>0</v>
      </c>
      <c r="J1997" t="b">
        <f>VLOOKUP(A1997,all_municipalities!$A$2:$M$445,13, FALSE)</f>
        <v>0</v>
      </c>
      <c r="K1997" t="str">
        <f t="shared" si="125"/>
        <v>NONE</v>
      </c>
      <c r="L1997">
        <v>0</v>
      </c>
      <c r="M1997" t="str">
        <f t="shared" si="126"/>
        <v>10256 Councillor</v>
      </c>
      <c r="N1997" s="6" t="str">
        <f t="shared" si="127"/>
        <v/>
      </c>
      <c r="O1997" s="15" t="str">
        <f>IF(I1997&lt;&gt;FALSE,VLOOKUP(H1997,internet_municipalities!$B$2:$W$226,22,FALSE),"NO INTERNET")</f>
        <v>NO INTERNET</v>
      </c>
      <c r="P1997" s="16" t="str">
        <f t="shared" si="128"/>
        <v>NO INTERNET</v>
      </c>
    </row>
    <row r="1998" spans="1:16" x14ac:dyDescent="0.2">
      <c r="A1998">
        <v>10256</v>
      </c>
      <c r="B1998" t="b">
        <v>0</v>
      </c>
      <c r="C1998" t="s">
        <v>1463</v>
      </c>
      <c r="D1998" t="s">
        <v>2084</v>
      </c>
      <c r="E1998">
        <v>15</v>
      </c>
      <c r="F1998" t="s">
        <v>1460</v>
      </c>
      <c r="G1998" t="b">
        <v>0</v>
      </c>
      <c r="H1998" t="str">
        <f>VLOOKUP(A1998,all_municipalities!$A$2:$M$445,2,FALSE)</f>
        <v>Burpee and Mills, Township of</v>
      </c>
      <c r="I1998" t="b">
        <f>VLOOKUP(A1998,all_municipalities!$A$2:$M$445,9,FALSE)</f>
        <v>0</v>
      </c>
      <c r="J1998" t="b">
        <f>VLOOKUP(A1998,all_municipalities!$A$2:$M$445,13, FALSE)</f>
        <v>0</v>
      </c>
      <c r="K1998" t="str">
        <f t="shared" si="125"/>
        <v>NONE</v>
      </c>
      <c r="L1998">
        <v>0</v>
      </c>
      <c r="M1998" t="str">
        <f t="shared" si="126"/>
        <v>10256 Councillor</v>
      </c>
      <c r="N1998" s="6" t="str">
        <f t="shared" si="127"/>
        <v/>
      </c>
      <c r="O1998" s="15" t="str">
        <f>IF(I1998&lt;&gt;FALSE,VLOOKUP(H1998,internet_municipalities!$B$2:$W$226,22,FALSE),"NO INTERNET")</f>
        <v>NO INTERNET</v>
      </c>
      <c r="P1998" s="16" t="str">
        <f t="shared" si="128"/>
        <v>NO INTERNET</v>
      </c>
    </row>
    <row r="1999" spans="1:16" x14ac:dyDescent="0.2">
      <c r="A1999">
        <v>10256</v>
      </c>
      <c r="B1999" t="b">
        <v>0</v>
      </c>
      <c r="C1999" t="s">
        <v>1463</v>
      </c>
      <c r="D1999" t="s">
        <v>2085</v>
      </c>
      <c r="E1999">
        <v>31</v>
      </c>
      <c r="F1999" t="s">
        <v>1460</v>
      </c>
      <c r="G1999" t="b">
        <v>0</v>
      </c>
      <c r="H1999" t="str">
        <f>VLOOKUP(A1999,all_municipalities!$A$2:$M$445,2,FALSE)</f>
        <v>Burpee and Mills, Township of</v>
      </c>
      <c r="I1999" t="b">
        <f>VLOOKUP(A1999,all_municipalities!$A$2:$M$445,9,FALSE)</f>
        <v>0</v>
      </c>
      <c r="J1999" t="b">
        <f>VLOOKUP(A1999,all_municipalities!$A$2:$M$445,13, FALSE)</f>
        <v>0</v>
      </c>
      <c r="K1999" t="str">
        <f t="shared" si="125"/>
        <v>NONE</v>
      </c>
      <c r="L1999">
        <v>0</v>
      </c>
      <c r="M1999" t="str">
        <f t="shared" si="126"/>
        <v>10256 Councillor</v>
      </c>
      <c r="N1999" s="6" t="str">
        <f t="shared" si="127"/>
        <v/>
      </c>
      <c r="O1999" s="15" t="str">
        <f>IF(I1999&lt;&gt;FALSE,VLOOKUP(H1999,internet_municipalities!$B$2:$W$226,22,FALSE),"NO INTERNET")</f>
        <v>NO INTERNET</v>
      </c>
      <c r="P1999" s="16" t="str">
        <f t="shared" si="128"/>
        <v>NO INTERNET</v>
      </c>
    </row>
    <row r="2000" spans="1:16" x14ac:dyDescent="0.2">
      <c r="A2000">
        <v>10130</v>
      </c>
      <c r="B2000" t="b">
        <v>1</v>
      </c>
      <c r="C2000" t="s">
        <v>1471</v>
      </c>
      <c r="D2000" t="s">
        <v>2086</v>
      </c>
      <c r="E2000">
        <v>1085</v>
      </c>
      <c r="F2000">
        <v>120</v>
      </c>
      <c r="G2000" t="b">
        <v>1</v>
      </c>
      <c r="H2000" t="str">
        <f>VLOOKUP(A2000,all_municipalities!$A$2:$M$445,2,FALSE)</f>
        <v>Caledon, Town of</v>
      </c>
      <c r="I2000" t="b">
        <f>VLOOKUP(A2000,all_municipalities!$A$2:$M$445,9,FALSE)</f>
        <v>0</v>
      </c>
      <c r="J2000" t="b">
        <f>VLOOKUP(A2000,all_municipalities!$A$2:$M$445,13, FALSE)</f>
        <v>0</v>
      </c>
      <c r="K2000" t="str">
        <f t="shared" si="125"/>
        <v>NONE</v>
      </c>
      <c r="L2000">
        <v>0</v>
      </c>
      <c r="M2000" t="str">
        <f t="shared" si="126"/>
        <v>10130 Councillor, Ward 4</v>
      </c>
      <c r="N2000" s="6" t="str">
        <f t="shared" si="127"/>
        <v/>
      </c>
      <c r="O2000" s="15" t="str">
        <f>IF(I2000&lt;&gt;FALSE,VLOOKUP(H2000,internet_municipalities!$B$2:$W$226,22,FALSE),"NO INTERNET")</f>
        <v>NO INTERNET</v>
      </c>
      <c r="P2000" s="16" t="str">
        <f t="shared" si="128"/>
        <v>NO INTERNET</v>
      </c>
    </row>
    <row r="2001" spans="1:16" x14ac:dyDescent="0.2">
      <c r="A2001">
        <v>10130</v>
      </c>
      <c r="B2001" t="b">
        <v>1</v>
      </c>
      <c r="C2001" t="s">
        <v>1720</v>
      </c>
      <c r="D2001" t="s">
        <v>2087</v>
      </c>
      <c r="E2001">
        <v>1131</v>
      </c>
      <c r="F2001">
        <v>938</v>
      </c>
      <c r="G2001" t="b">
        <v>1</v>
      </c>
      <c r="H2001" t="str">
        <f>VLOOKUP(A2001,all_municipalities!$A$2:$M$445,2,FALSE)</f>
        <v>Caledon, Town of</v>
      </c>
      <c r="I2001" t="b">
        <f>VLOOKUP(A2001,all_municipalities!$A$2:$M$445,9,FALSE)</f>
        <v>0</v>
      </c>
      <c r="J2001" t="b">
        <f>VLOOKUP(A2001,all_municipalities!$A$2:$M$445,13, FALSE)</f>
        <v>0</v>
      </c>
      <c r="K2001" t="str">
        <f t="shared" si="125"/>
        <v>NONE</v>
      </c>
      <c r="L2001">
        <v>0</v>
      </c>
      <c r="M2001" t="str">
        <f t="shared" si="126"/>
        <v>10130 Councillor, Ward 6</v>
      </c>
      <c r="N2001" s="6" t="str">
        <f t="shared" si="127"/>
        <v/>
      </c>
      <c r="O2001" s="15" t="str">
        <f>IF(I2001&lt;&gt;FALSE,VLOOKUP(H2001,internet_municipalities!$B$2:$W$226,22,FALSE),"NO INTERNET")</f>
        <v>NO INTERNET</v>
      </c>
      <c r="P2001" s="16" t="str">
        <f t="shared" si="128"/>
        <v>NO INTERNET</v>
      </c>
    </row>
    <row r="2002" spans="1:16" x14ac:dyDescent="0.2">
      <c r="A2002">
        <v>10130</v>
      </c>
      <c r="B2002" t="b">
        <v>1</v>
      </c>
      <c r="C2002" t="s">
        <v>1473</v>
      </c>
      <c r="D2002" t="s">
        <v>2088</v>
      </c>
      <c r="E2002">
        <v>2414</v>
      </c>
      <c r="F2002">
        <v>1699</v>
      </c>
      <c r="G2002" t="b">
        <v>1</v>
      </c>
      <c r="H2002" t="str">
        <f>VLOOKUP(A2002,all_municipalities!$A$2:$M$445,2,FALSE)</f>
        <v>Caledon, Town of</v>
      </c>
      <c r="I2002" t="b">
        <f>VLOOKUP(A2002,all_municipalities!$A$2:$M$445,9,FALSE)</f>
        <v>0</v>
      </c>
      <c r="J2002" t="b">
        <f>VLOOKUP(A2002,all_municipalities!$A$2:$M$445,13, FALSE)</f>
        <v>0</v>
      </c>
      <c r="K2002" t="str">
        <f t="shared" si="125"/>
        <v>NONE</v>
      </c>
      <c r="L2002">
        <v>0</v>
      </c>
      <c r="M2002" t="str">
        <f t="shared" si="126"/>
        <v>10130 Councillor, Ward 5</v>
      </c>
      <c r="N2002" s="6" t="str">
        <f t="shared" si="127"/>
        <v/>
      </c>
      <c r="O2002" s="15" t="str">
        <f>IF(I2002&lt;&gt;FALSE,VLOOKUP(H2002,internet_municipalities!$B$2:$W$226,22,FALSE),"NO INTERNET")</f>
        <v>NO INTERNET</v>
      </c>
      <c r="P2002" s="16" t="str">
        <f t="shared" si="128"/>
        <v>NO INTERNET</v>
      </c>
    </row>
    <row r="2003" spans="1:16" x14ac:dyDescent="0.2">
      <c r="A2003">
        <v>10130</v>
      </c>
      <c r="B2003" t="b">
        <v>1</v>
      </c>
      <c r="C2003" t="s">
        <v>1475</v>
      </c>
      <c r="D2003" t="s">
        <v>2089</v>
      </c>
      <c r="E2003">
        <v>980</v>
      </c>
      <c r="F2003">
        <v>243</v>
      </c>
      <c r="G2003" t="b">
        <v>1</v>
      </c>
      <c r="H2003" t="str">
        <f>VLOOKUP(A2003,all_municipalities!$A$2:$M$445,2,FALSE)</f>
        <v>Caledon, Town of</v>
      </c>
      <c r="I2003" t="b">
        <f>VLOOKUP(A2003,all_municipalities!$A$2:$M$445,9,FALSE)</f>
        <v>0</v>
      </c>
      <c r="J2003" t="b">
        <f>VLOOKUP(A2003,all_municipalities!$A$2:$M$445,13, FALSE)</f>
        <v>0</v>
      </c>
      <c r="K2003" t="str">
        <f t="shared" si="125"/>
        <v>NONE</v>
      </c>
      <c r="L2003">
        <v>0</v>
      </c>
      <c r="M2003" t="str">
        <f t="shared" si="126"/>
        <v>10130 Councillor, Ward 3</v>
      </c>
      <c r="N2003" s="6" t="str">
        <f t="shared" si="127"/>
        <v/>
      </c>
      <c r="O2003" s="15" t="str">
        <f>IF(I2003&lt;&gt;FALSE,VLOOKUP(H2003,internet_municipalities!$B$2:$W$226,22,FALSE),"NO INTERNET")</f>
        <v>NO INTERNET</v>
      </c>
      <c r="P2003" s="16" t="str">
        <f t="shared" si="128"/>
        <v>NO INTERNET</v>
      </c>
    </row>
    <row r="2004" spans="1:16" x14ac:dyDescent="0.2">
      <c r="A2004">
        <v>10130</v>
      </c>
      <c r="B2004" t="b">
        <v>1</v>
      </c>
      <c r="C2004" t="s">
        <v>1453</v>
      </c>
      <c r="D2004" t="s">
        <v>2090</v>
      </c>
      <c r="E2004">
        <v>1559</v>
      </c>
      <c r="F2004">
        <v>459</v>
      </c>
      <c r="G2004" t="b">
        <v>1</v>
      </c>
      <c r="H2004" t="str">
        <f>VLOOKUP(A2004,all_municipalities!$A$2:$M$445,2,FALSE)</f>
        <v>Caledon, Town of</v>
      </c>
      <c r="I2004" t="b">
        <f>VLOOKUP(A2004,all_municipalities!$A$2:$M$445,9,FALSE)</f>
        <v>0</v>
      </c>
      <c r="J2004" t="b">
        <f>VLOOKUP(A2004,all_municipalities!$A$2:$M$445,13, FALSE)</f>
        <v>0</v>
      </c>
      <c r="K2004" t="str">
        <f t="shared" si="125"/>
        <v>NONE</v>
      </c>
      <c r="L2004">
        <v>0</v>
      </c>
      <c r="M2004" t="str">
        <f t="shared" si="126"/>
        <v>10130 Councillor, Ward 2</v>
      </c>
      <c r="N2004" s="6" t="str">
        <f t="shared" si="127"/>
        <v/>
      </c>
      <c r="O2004" s="15" t="str">
        <f>IF(I2004&lt;&gt;FALSE,VLOOKUP(H2004,internet_municipalities!$B$2:$W$226,22,FALSE),"NO INTERNET")</f>
        <v>NO INTERNET</v>
      </c>
      <c r="P2004" s="16" t="str">
        <f t="shared" si="128"/>
        <v>NO INTERNET</v>
      </c>
    </row>
    <row r="2005" spans="1:16" x14ac:dyDescent="0.2">
      <c r="A2005">
        <v>10130</v>
      </c>
      <c r="B2005" t="b">
        <v>1</v>
      </c>
      <c r="C2005" t="s">
        <v>1456</v>
      </c>
      <c r="D2005" t="s">
        <v>2091</v>
      </c>
      <c r="E2005">
        <v>1524</v>
      </c>
      <c r="F2005">
        <v>93</v>
      </c>
      <c r="G2005" t="b">
        <v>1</v>
      </c>
      <c r="H2005" t="str">
        <f>VLOOKUP(A2005,all_municipalities!$A$2:$M$445,2,FALSE)</f>
        <v>Caledon, Town of</v>
      </c>
      <c r="I2005" t="b">
        <f>VLOOKUP(A2005,all_municipalities!$A$2:$M$445,9,FALSE)</f>
        <v>0</v>
      </c>
      <c r="J2005" t="b">
        <f>VLOOKUP(A2005,all_municipalities!$A$2:$M$445,13, FALSE)</f>
        <v>0</v>
      </c>
      <c r="K2005" t="str">
        <f t="shared" si="125"/>
        <v>NONE</v>
      </c>
      <c r="L2005">
        <v>0</v>
      </c>
      <c r="M2005" t="str">
        <f t="shared" si="126"/>
        <v>10130 Councillor, Ward 1</v>
      </c>
      <c r="N2005" s="6" t="str">
        <f t="shared" si="127"/>
        <v/>
      </c>
      <c r="O2005" s="15" t="str">
        <f>IF(I2005&lt;&gt;FALSE,VLOOKUP(H2005,internet_municipalities!$B$2:$W$226,22,FALSE),"NO INTERNET")</f>
        <v>NO INTERNET</v>
      </c>
      <c r="P2005" s="16" t="str">
        <f t="shared" si="128"/>
        <v>NO INTERNET</v>
      </c>
    </row>
    <row r="2006" spans="1:16" x14ac:dyDescent="0.2">
      <c r="A2006">
        <v>10130</v>
      </c>
      <c r="B2006" t="b">
        <v>1</v>
      </c>
      <c r="C2006" t="s">
        <v>2092</v>
      </c>
      <c r="D2006" t="s">
        <v>2093</v>
      </c>
      <c r="E2006">
        <v>3365</v>
      </c>
      <c r="F2006">
        <v>773</v>
      </c>
      <c r="G2006" t="b">
        <v>1</v>
      </c>
      <c r="H2006" t="str">
        <f>VLOOKUP(A2006,all_municipalities!$A$2:$M$445,2,FALSE)</f>
        <v>Caledon, Town of</v>
      </c>
      <c r="I2006" t="b">
        <f>VLOOKUP(A2006,all_municipalities!$A$2:$M$445,9,FALSE)</f>
        <v>0</v>
      </c>
      <c r="J2006" t="b">
        <f>VLOOKUP(A2006,all_municipalities!$A$2:$M$445,13, FALSE)</f>
        <v>0</v>
      </c>
      <c r="K2006" t="str">
        <f t="shared" si="125"/>
        <v>NONE</v>
      </c>
      <c r="L2006">
        <v>0</v>
      </c>
      <c r="M2006" t="str">
        <f t="shared" si="126"/>
        <v>10130 Regional Councillor, Ward 4, 5, 6</v>
      </c>
      <c r="N2006" s="6" t="str">
        <f t="shared" si="127"/>
        <v/>
      </c>
      <c r="O2006" s="15" t="str">
        <f>IF(I2006&lt;&gt;FALSE,VLOOKUP(H2006,internet_municipalities!$B$2:$W$226,22,FALSE),"NO INTERNET")</f>
        <v>NO INTERNET</v>
      </c>
      <c r="P2006" s="16" t="str">
        <f t="shared" si="128"/>
        <v>NO INTERNET</v>
      </c>
    </row>
    <row r="2007" spans="1:16" x14ac:dyDescent="0.2">
      <c r="A2007">
        <v>10130</v>
      </c>
      <c r="B2007" t="b">
        <v>1</v>
      </c>
      <c r="C2007" t="s">
        <v>2094</v>
      </c>
      <c r="D2007" t="s">
        <v>2095</v>
      </c>
      <c r="E2007">
        <v>3911</v>
      </c>
      <c r="F2007">
        <v>1099</v>
      </c>
      <c r="G2007" t="b">
        <v>1</v>
      </c>
      <c r="H2007" t="str">
        <f>VLOOKUP(A2007,all_municipalities!$A$2:$M$445,2,FALSE)</f>
        <v>Caledon, Town of</v>
      </c>
      <c r="I2007" t="b">
        <f>VLOOKUP(A2007,all_municipalities!$A$2:$M$445,9,FALSE)</f>
        <v>0</v>
      </c>
      <c r="J2007" t="b">
        <f>VLOOKUP(A2007,all_municipalities!$A$2:$M$445,13, FALSE)</f>
        <v>0</v>
      </c>
      <c r="K2007" t="str">
        <f t="shared" si="125"/>
        <v>NONE</v>
      </c>
      <c r="L2007">
        <v>0</v>
      </c>
      <c r="M2007" t="str">
        <f t="shared" si="126"/>
        <v>10130 Regional Councillor, Ward 1, 2, 3</v>
      </c>
      <c r="N2007" s="6" t="str">
        <f t="shared" si="127"/>
        <v/>
      </c>
      <c r="O2007" s="15" t="str">
        <f>IF(I2007&lt;&gt;FALSE,VLOOKUP(H2007,internet_municipalities!$B$2:$W$226,22,FALSE),"NO INTERNET")</f>
        <v>NO INTERNET</v>
      </c>
      <c r="P2007" s="16" t="str">
        <f t="shared" si="128"/>
        <v>NO INTERNET</v>
      </c>
    </row>
    <row r="2008" spans="1:16" x14ac:dyDescent="0.2">
      <c r="A2008">
        <v>10130</v>
      </c>
      <c r="B2008" t="b">
        <v>0</v>
      </c>
      <c r="C2008" t="s">
        <v>2094</v>
      </c>
      <c r="D2008" t="s">
        <v>2096</v>
      </c>
      <c r="E2008">
        <v>1972</v>
      </c>
      <c r="F2008" t="s">
        <v>1460</v>
      </c>
      <c r="G2008" t="b">
        <v>1</v>
      </c>
      <c r="H2008" t="str">
        <f>VLOOKUP(A2008,all_municipalities!$A$2:$M$445,2,FALSE)</f>
        <v>Caledon, Town of</v>
      </c>
      <c r="I2008" t="b">
        <f>VLOOKUP(A2008,all_municipalities!$A$2:$M$445,9,FALSE)</f>
        <v>0</v>
      </c>
      <c r="J2008" t="b">
        <f>VLOOKUP(A2008,all_municipalities!$A$2:$M$445,13, FALSE)</f>
        <v>0</v>
      </c>
      <c r="K2008" t="str">
        <f t="shared" si="125"/>
        <v>NONE</v>
      </c>
      <c r="L2008">
        <v>0</v>
      </c>
      <c r="M2008" t="str">
        <f t="shared" si="126"/>
        <v>10130 Regional Councillor, Ward 1, 2, 3</v>
      </c>
      <c r="N2008" s="6" t="str">
        <f t="shared" si="127"/>
        <v/>
      </c>
      <c r="O2008" s="15" t="str">
        <f>IF(I2008&lt;&gt;FALSE,VLOOKUP(H2008,internet_municipalities!$B$2:$W$226,22,FALSE),"NO INTERNET")</f>
        <v>NO INTERNET</v>
      </c>
      <c r="P2008" s="16" t="str">
        <f t="shared" si="128"/>
        <v>NO INTERNET</v>
      </c>
    </row>
    <row r="2009" spans="1:16" x14ac:dyDescent="0.2">
      <c r="A2009">
        <v>10130</v>
      </c>
      <c r="B2009" t="b">
        <v>0</v>
      </c>
      <c r="C2009" t="s">
        <v>2094</v>
      </c>
      <c r="D2009" t="s">
        <v>2097</v>
      </c>
      <c r="E2009">
        <v>427</v>
      </c>
      <c r="F2009" t="s">
        <v>1460</v>
      </c>
      <c r="G2009" t="b">
        <v>1</v>
      </c>
      <c r="H2009" t="str">
        <f>VLOOKUP(A2009,all_municipalities!$A$2:$M$445,2,FALSE)</f>
        <v>Caledon, Town of</v>
      </c>
      <c r="I2009" t="b">
        <f>VLOOKUP(A2009,all_municipalities!$A$2:$M$445,9,FALSE)</f>
        <v>0</v>
      </c>
      <c r="J2009" t="b">
        <f>VLOOKUP(A2009,all_municipalities!$A$2:$M$445,13, FALSE)</f>
        <v>0</v>
      </c>
      <c r="K2009" t="str">
        <f t="shared" si="125"/>
        <v>NONE</v>
      </c>
      <c r="L2009">
        <v>0</v>
      </c>
      <c r="M2009" t="str">
        <f t="shared" si="126"/>
        <v>10130 Regional Councillor, Ward 1, 2, 3</v>
      </c>
      <c r="N2009" s="6" t="str">
        <f t="shared" si="127"/>
        <v/>
      </c>
      <c r="O2009" s="15" t="str">
        <f>IF(I2009&lt;&gt;FALSE,VLOOKUP(H2009,internet_municipalities!$B$2:$W$226,22,FALSE),"NO INTERNET")</f>
        <v>NO INTERNET</v>
      </c>
      <c r="P2009" s="16" t="str">
        <f t="shared" si="128"/>
        <v>NO INTERNET</v>
      </c>
    </row>
    <row r="2010" spans="1:16" x14ac:dyDescent="0.2">
      <c r="A2010">
        <v>10130</v>
      </c>
      <c r="B2010" t="b">
        <v>0</v>
      </c>
      <c r="C2010" t="s">
        <v>2094</v>
      </c>
      <c r="D2010" t="s">
        <v>2098</v>
      </c>
      <c r="E2010">
        <v>2812</v>
      </c>
      <c r="F2010" t="s">
        <v>1460</v>
      </c>
      <c r="G2010" t="b">
        <v>1</v>
      </c>
      <c r="H2010" t="str">
        <f>VLOOKUP(A2010,all_municipalities!$A$2:$M$445,2,FALSE)</f>
        <v>Caledon, Town of</v>
      </c>
      <c r="I2010" t="b">
        <f>VLOOKUP(A2010,all_municipalities!$A$2:$M$445,9,FALSE)</f>
        <v>0</v>
      </c>
      <c r="J2010" t="b">
        <f>VLOOKUP(A2010,all_municipalities!$A$2:$M$445,13, FALSE)</f>
        <v>0</v>
      </c>
      <c r="K2010" t="str">
        <f t="shared" si="125"/>
        <v>NONE</v>
      </c>
      <c r="L2010">
        <v>0</v>
      </c>
      <c r="M2010" t="str">
        <f t="shared" si="126"/>
        <v>10130 Regional Councillor, Ward 1, 2, 3</v>
      </c>
      <c r="N2010" s="6" t="str">
        <f t="shared" si="127"/>
        <v/>
      </c>
      <c r="O2010" s="15" t="str">
        <f>IF(I2010&lt;&gt;FALSE,VLOOKUP(H2010,internet_municipalities!$B$2:$W$226,22,FALSE),"NO INTERNET")</f>
        <v>NO INTERNET</v>
      </c>
      <c r="P2010" s="16" t="str">
        <f t="shared" si="128"/>
        <v>NO INTERNET</v>
      </c>
    </row>
    <row r="2011" spans="1:16" x14ac:dyDescent="0.2">
      <c r="A2011">
        <v>10130</v>
      </c>
      <c r="B2011" t="b">
        <v>0</v>
      </c>
      <c r="C2011" t="s">
        <v>2092</v>
      </c>
      <c r="D2011" t="s">
        <v>2099</v>
      </c>
      <c r="E2011">
        <v>2592</v>
      </c>
      <c r="F2011" t="s">
        <v>1460</v>
      </c>
      <c r="G2011" t="b">
        <v>1</v>
      </c>
      <c r="H2011" t="str">
        <f>VLOOKUP(A2011,all_municipalities!$A$2:$M$445,2,FALSE)</f>
        <v>Caledon, Town of</v>
      </c>
      <c r="I2011" t="b">
        <f>VLOOKUP(A2011,all_municipalities!$A$2:$M$445,9,FALSE)</f>
        <v>0</v>
      </c>
      <c r="J2011" t="b">
        <f>VLOOKUP(A2011,all_municipalities!$A$2:$M$445,13, FALSE)</f>
        <v>0</v>
      </c>
      <c r="K2011" t="str">
        <f t="shared" si="125"/>
        <v>NONE</v>
      </c>
      <c r="L2011">
        <v>0</v>
      </c>
      <c r="M2011" t="str">
        <f t="shared" si="126"/>
        <v>10130 Regional Councillor, Ward 4, 5, 6</v>
      </c>
      <c r="N2011" s="6" t="str">
        <f t="shared" si="127"/>
        <v/>
      </c>
      <c r="O2011" s="15" t="str">
        <f>IF(I2011&lt;&gt;FALSE,VLOOKUP(H2011,internet_municipalities!$B$2:$W$226,22,FALSE),"NO INTERNET")</f>
        <v>NO INTERNET</v>
      </c>
      <c r="P2011" s="16" t="str">
        <f t="shared" si="128"/>
        <v>NO INTERNET</v>
      </c>
    </row>
    <row r="2012" spans="1:16" x14ac:dyDescent="0.2">
      <c r="A2012">
        <v>10130</v>
      </c>
      <c r="B2012" t="b">
        <v>0</v>
      </c>
      <c r="C2012" t="s">
        <v>2092</v>
      </c>
      <c r="D2012" t="s">
        <v>2100</v>
      </c>
      <c r="E2012">
        <v>1774</v>
      </c>
      <c r="F2012" t="s">
        <v>1460</v>
      </c>
      <c r="G2012" t="b">
        <v>1</v>
      </c>
      <c r="H2012" t="str">
        <f>VLOOKUP(A2012,all_municipalities!$A$2:$M$445,2,FALSE)</f>
        <v>Caledon, Town of</v>
      </c>
      <c r="I2012" t="b">
        <f>VLOOKUP(A2012,all_municipalities!$A$2:$M$445,9,FALSE)</f>
        <v>0</v>
      </c>
      <c r="J2012" t="b">
        <f>VLOOKUP(A2012,all_municipalities!$A$2:$M$445,13, FALSE)</f>
        <v>0</v>
      </c>
      <c r="K2012" t="str">
        <f t="shared" si="125"/>
        <v>NONE</v>
      </c>
      <c r="L2012">
        <v>0</v>
      </c>
      <c r="M2012" t="str">
        <f t="shared" si="126"/>
        <v>10130 Regional Councillor, Ward 4, 5, 6</v>
      </c>
      <c r="N2012" s="6" t="str">
        <f t="shared" si="127"/>
        <v/>
      </c>
      <c r="O2012" s="15" t="str">
        <f>IF(I2012&lt;&gt;FALSE,VLOOKUP(H2012,internet_municipalities!$B$2:$W$226,22,FALSE),"NO INTERNET")</f>
        <v>NO INTERNET</v>
      </c>
      <c r="P2012" s="16" t="str">
        <f t="shared" si="128"/>
        <v>NO INTERNET</v>
      </c>
    </row>
    <row r="2013" spans="1:16" x14ac:dyDescent="0.2">
      <c r="A2013">
        <v>10130</v>
      </c>
      <c r="B2013" t="b">
        <v>0</v>
      </c>
      <c r="C2013" t="s">
        <v>2092</v>
      </c>
      <c r="D2013" t="s">
        <v>2101</v>
      </c>
      <c r="E2013">
        <v>405</v>
      </c>
      <c r="F2013" t="s">
        <v>1460</v>
      </c>
      <c r="G2013" t="b">
        <v>1</v>
      </c>
      <c r="H2013" t="str">
        <f>VLOOKUP(A2013,all_municipalities!$A$2:$M$445,2,FALSE)</f>
        <v>Caledon, Town of</v>
      </c>
      <c r="I2013" t="b">
        <f>VLOOKUP(A2013,all_municipalities!$A$2:$M$445,9,FALSE)</f>
        <v>0</v>
      </c>
      <c r="J2013" t="b">
        <f>VLOOKUP(A2013,all_municipalities!$A$2:$M$445,13, FALSE)</f>
        <v>0</v>
      </c>
      <c r="K2013" t="str">
        <f t="shared" si="125"/>
        <v>NONE</v>
      </c>
      <c r="L2013">
        <v>0</v>
      </c>
      <c r="M2013" t="str">
        <f t="shared" si="126"/>
        <v>10130 Regional Councillor, Ward 4, 5, 6</v>
      </c>
      <c r="N2013" s="6" t="str">
        <f t="shared" si="127"/>
        <v/>
      </c>
      <c r="O2013" s="15" t="str">
        <f>IF(I2013&lt;&gt;FALSE,VLOOKUP(H2013,internet_municipalities!$B$2:$W$226,22,FALSE),"NO INTERNET")</f>
        <v>NO INTERNET</v>
      </c>
      <c r="P2013" s="16" t="str">
        <f t="shared" si="128"/>
        <v>NO INTERNET</v>
      </c>
    </row>
    <row r="2014" spans="1:16" x14ac:dyDescent="0.2">
      <c r="A2014">
        <v>10130</v>
      </c>
      <c r="B2014" t="b">
        <v>0</v>
      </c>
      <c r="C2014" t="s">
        <v>1456</v>
      </c>
      <c r="D2014" t="s">
        <v>2102</v>
      </c>
      <c r="E2014">
        <v>1431</v>
      </c>
      <c r="F2014" t="s">
        <v>1460</v>
      </c>
      <c r="G2014" t="b">
        <v>1</v>
      </c>
      <c r="H2014" t="str">
        <f>VLOOKUP(A2014,all_municipalities!$A$2:$M$445,2,FALSE)</f>
        <v>Caledon, Town of</v>
      </c>
      <c r="I2014" t="b">
        <f>VLOOKUP(A2014,all_municipalities!$A$2:$M$445,9,FALSE)</f>
        <v>0</v>
      </c>
      <c r="J2014" t="b">
        <f>VLOOKUP(A2014,all_municipalities!$A$2:$M$445,13, FALSE)</f>
        <v>0</v>
      </c>
      <c r="K2014" t="str">
        <f t="shared" si="125"/>
        <v>NONE</v>
      </c>
      <c r="L2014">
        <v>0</v>
      </c>
      <c r="M2014" t="str">
        <f t="shared" si="126"/>
        <v>10130 Councillor, Ward 1</v>
      </c>
      <c r="N2014" s="6" t="str">
        <f t="shared" si="127"/>
        <v/>
      </c>
      <c r="O2014" s="15" t="str">
        <f>IF(I2014&lt;&gt;FALSE,VLOOKUP(H2014,internet_municipalities!$B$2:$W$226,22,FALSE),"NO INTERNET")</f>
        <v>NO INTERNET</v>
      </c>
      <c r="P2014" s="16" t="str">
        <f t="shared" si="128"/>
        <v>NO INTERNET</v>
      </c>
    </row>
    <row r="2015" spans="1:16" x14ac:dyDescent="0.2">
      <c r="A2015">
        <v>10130</v>
      </c>
      <c r="B2015" t="b">
        <v>0</v>
      </c>
      <c r="C2015" t="s">
        <v>1453</v>
      </c>
      <c r="D2015" t="s">
        <v>2103</v>
      </c>
      <c r="E2015">
        <v>866</v>
      </c>
      <c r="F2015" t="s">
        <v>1460</v>
      </c>
      <c r="G2015" t="b">
        <v>1</v>
      </c>
      <c r="H2015" t="str">
        <f>VLOOKUP(A2015,all_municipalities!$A$2:$M$445,2,FALSE)</f>
        <v>Caledon, Town of</v>
      </c>
      <c r="I2015" t="b">
        <f>VLOOKUP(A2015,all_municipalities!$A$2:$M$445,9,FALSE)</f>
        <v>0</v>
      </c>
      <c r="J2015" t="b">
        <f>VLOOKUP(A2015,all_municipalities!$A$2:$M$445,13, FALSE)</f>
        <v>0</v>
      </c>
      <c r="K2015" t="str">
        <f t="shared" si="125"/>
        <v>NONE</v>
      </c>
      <c r="L2015">
        <v>0</v>
      </c>
      <c r="M2015" t="str">
        <f t="shared" si="126"/>
        <v>10130 Councillor, Ward 2</v>
      </c>
      <c r="N2015" s="6" t="str">
        <f t="shared" si="127"/>
        <v/>
      </c>
      <c r="O2015" s="15" t="str">
        <f>IF(I2015&lt;&gt;FALSE,VLOOKUP(H2015,internet_municipalities!$B$2:$W$226,22,FALSE),"NO INTERNET")</f>
        <v>NO INTERNET</v>
      </c>
      <c r="P2015" s="16" t="str">
        <f t="shared" si="128"/>
        <v>NO INTERNET</v>
      </c>
    </row>
    <row r="2016" spans="1:16" x14ac:dyDescent="0.2">
      <c r="A2016">
        <v>10130</v>
      </c>
      <c r="B2016" t="b">
        <v>0</v>
      </c>
      <c r="C2016" t="s">
        <v>1453</v>
      </c>
      <c r="D2016" t="s">
        <v>2104</v>
      </c>
      <c r="E2016">
        <v>1100</v>
      </c>
      <c r="F2016" t="s">
        <v>1460</v>
      </c>
      <c r="G2016" t="b">
        <v>1</v>
      </c>
      <c r="H2016" t="str">
        <f>VLOOKUP(A2016,all_municipalities!$A$2:$M$445,2,FALSE)</f>
        <v>Caledon, Town of</v>
      </c>
      <c r="I2016" t="b">
        <f>VLOOKUP(A2016,all_municipalities!$A$2:$M$445,9,FALSE)</f>
        <v>0</v>
      </c>
      <c r="J2016" t="b">
        <f>VLOOKUP(A2016,all_municipalities!$A$2:$M$445,13, FALSE)</f>
        <v>0</v>
      </c>
      <c r="K2016" t="str">
        <f t="shared" si="125"/>
        <v>NONE</v>
      </c>
      <c r="L2016">
        <v>0</v>
      </c>
      <c r="M2016" t="str">
        <f t="shared" si="126"/>
        <v>10130 Councillor, Ward 2</v>
      </c>
      <c r="N2016" s="6" t="str">
        <f t="shared" si="127"/>
        <v/>
      </c>
      <c r="O2016" s="15" t="str">
        <f>IF(I2016&lt;&gt;FALSE,VLOOKUP(H2016,internet_municipalities!$B$2:$W$226,22,FALSE),"NO INTERNET")</f>
        <v>NO INTERNET</v>
      </c>
      <c r="P2016" s="16" t="str">
        <f t="shared" si="128"/>
        <v>NO INTERNET</v>
      </c>
    </row>
    <row r="2017" spans="1:16" x14ac:dyDescent="0.2">
      <c r="A2017">
        <v>10130</v>
      </c>
      <c r="B2017" t="b">
        <v>0</v>
      </c>
      <c r="C2017" t="s">
        <v>1453</v>
      </c>
      <c r="D2017" t="s">
        <v>2105</v>
      </c>
      <c r="E2017">
        <v>275</v>
      </c>
      <c r="F2017" t="s">
        <v>1460</v>
      </c>
      <c r="G2017" t="b">
        <v>1</v>
      </c>
      <c r="H2017" t="str">
        <f>VLOOKUP(A2017,all_municipalities!$A$2:$M$445,2,FALSE)</f>
        <v>Caledon, Town of</v>
      </c>
      <c r="I2017" t="b">
        <f>VLOOKUP(A2017,all_municipalities!$A$2:$M$445,9,FALSE)</f>
        <v>0</v>
      </c>
      <c r="J2017" t="b">
        <f>VLOOKUP(A2017,all_municipalities!$A$2:$M$445,13, FALSE)</f>
        <v>0</v>
      </c>
      <c r="K2017" t="str">
        <f t="shared" si="125"/>
        <v>NONE</v>
      </c>
      <c r="L2017">
        <v>0</v>
      </c>
      <c r="M2017" t="str">
        <f t="shared" si="126"/>
        <v>10130 Councillor, Ward 2</v>
      </c>
      <c r="N2017" s="6" t="str">
        <f t="shared" si="127"/>
        <v/>
      </c>
      <c r="O2017" s="15" t="str">
        <f>IF(I2017&lt;&gt;FALSE,VLOOKUP(H2017,internet_municipalities!$B$2:$W$226,22,FALSE),"NO INTERNET")</f>
        <v>NO INTERNET</v>
      </c>
      <c r="P2017" s="16" t="str">
        <f t="shared" si="128"/>
        <v>NO INTERNET</v>
      </c>
    </row>
    <row r="2018" spans="1:16" x14ac:dyDescent="0.2">
      <c r="A2018">
        <v>10130</v>
      </c>
      <c r="B2018" t="b">
        <v>0</v>
      </c>
      <c r="C2018" t="s">
        <v>1475</v>
      </c>
      <c r="D2018" t="s">
        <v>2106</v>
      </c>
      <c r="E2018">
        <v>433</v>
      </c>
      <c r="F2018" t="s">
        <v>1460</v>
      </c>
      <c r="G2018" t="b">
        <v>1</v>
      </c>
      <c r="H2018" t="str">
        <f>VLOOKUP(A2018,all_municipalities!$A$2:$M$445,2,FALSE)</f>
        <v>Caledon, Town of</v>
      </c>
      <c r="I2018" t="b">
        <f>VLOOKUP(A2018,all_municipalities!$A$2:$M$445,9,FALSE)</f>
        <v>0</v>
      </c>
      <c r="J2018" t="b">
        <f>VLOOKUP(A2018,all_municipalities!$A$2:$M$445,13, FALSE)</f>
        <v>0</v>
      </c>
      <c r="K2018" t="str">
        <f t="shared" si="125"/>
        <v>NONE</v>
      </c>
      <c r="L2018">
        <v>0</v>
      </c>
      <c r="M2018" t="str">
        <f t="shared" si="126"/>
        <v>10130 Councillor, Ward 3</v>
      </c>
      <c r="N2018" s="6" t="str">
        <f t="shared" si="127"/>
        <v/>
      </c>
      <c r="O2018" s="15" t="str">
        <f>IF(I2018&lt;&gt;FALSE,VLOOKUP(H2018,internet_municipalities!$B$2:$W$226,22,FALSE),"NO INTERNET")</f>
        <v>NO INTERNET</v>
      </c>
      <c r="P2018" s="16" t="str">
        <f t="shared" si="128"/>
        <v>NO INTERNET</v>
      </c>
    </row>
    <row r="2019" spans="1:16" x14ac:dyDescent="0.2">
      <c r="A2019">
        <v>10130</v>
      </c>
      <c r="B2019" t="b">
        <v>0</v>
      </c>
      <c r="C2019" t="s">
        <v>1475</v>
      </c>
      <c r="D2019" t="s">
        <v>2107</v>
      </c>
      <c r="E2019">
        <v>737</v>
      </c>
      <c r="F2019" t="s">
        <v>1460</v>
      </c>
      <c r="G2019" t="b">
        <v>1</v>
      </c>
      <c r="H2019" t="str">
        <f>VLOOKUP(A2019,all_municipalities!$A$2:$M$445,2,FALSE)</f>
        <v>Caledon, Town of</v>
      </c>
      <c r="I2019" t="b">
        <f>VLOOKUP(A2019,all_municipalities!$A$2:$M$445,9,FALSE)</f>
        <v>0</v>
      </c>
      <c r="J2019" t="b">
        <f>VLOOKUP(A2019,all_municipalities!$A$2:$M$445,13, FALSE)</f>
        <v>0</v>
      </c>
      <c r="K2019" t="str">
        <f t="shared" si="125"/>
        <v>NONE</v>
      </c>
      <c r="L2019">
        <v>0</v>
      </c>
      <c r="M2019" t="str">
        <f t="shared" si="126"/>
        <v>10130 Councillor, Ward 3</v>
      </c>
      <c r="N2019" s="6" t="str">
        <f t="shared" si="127"/>
        <v/>
      </c>
      <c r="O2019" s="15" t="str">
        <f>IF(I2019&lt;&gt;FALSE,VLOOKUP(H2019,internet_municipalities!$B$2:$W$226,22,FALSE),"NO INTERNET")</f>
        <v>NO INTERNET</v>
      </c>
      <c r="P2019" s="16" t="str">
        <f t="shared" si="128"/>
        <v>NO INTERNET</v>
      </c>
    </row>
    <row r="2020" spans="1:16" x14ac:dyDescent="0.2">
      <c r="A2020">
        <v>10130</v>
      </c>
      <c r="B2020" t="b">
        <v>0</v>
      </c>
      <c r="C2020" t="s">
        <v>1475</v>
      </c>
      <c r="D2020" t="s">
        <v>2108</v>
      </c>
      <c r="E2020">
        <v>221</v>
      </c>
      <c r="F2020" t="s">
        <v>1460</v>
      </c>
      <c r="G2020" t="b">
        <v>1</v>
      </c>
      <c r="H2020" t="str">
        <f>VLOOKUP(A2020,all_municipalities!$A$2:$M$445,2,FALSE)</f>
        <v>Caledon, Town of</v>
      </c>
      <c r="I2020" t="b">
        <f>VLOOKUP(A2020,all_municipalities!$A$2:$M$445,9,FALSE)</f>
        <v>0</v>
      </c>
      <c r="J2020" t="b">
        <f>VLOOKUP(A2020,all_municipalities!$A$2:$M$445,13, FALSE)</f>
        <v>0</v>
      </c>
      <c r="K2020" t="str">
        <f t="shared" si="125"/>
        <v>NONE</v>
      </c>
      <c r="L2020">
        <v>0</v>
      </c>
      <c r="M2020" t="str">
        <f t="shared" si="126"/>
        <v>10130 Councillor, Ward 3</v>
      </c>
      <c r="N2020" s="6" t="str">
        <f t="shared" si="127"/>
        <v/>
      </c>
      <c r="O2020" s="15" t="str">
        <f>IF(I2020&lt;&gt;FALSE,VLOOKUP(H2020,internet_municipalities!$B$2:$W$226,22,FALSE),"NO INTERNET")</f>
        <v>NO INTERNET</v>
      </c>
      <c r="P2020" s="16" t="str">
        <f t="shared" si="128"/>
        <v>NO INTERNET</v>
      </c>
    </row>
    <row r="2021" spans="1:16" x14ac:dyDescent="0.2">
      <c r="A2021">
        <v>10130</v>
      </c>
      <c r="B2021" t="b">
        <v>0</v>
      </c>
      <c r="C2021" t="s">
        <v>1471</v>
      </c>
      <c r="D2021" t="s">
        <v>2109</v>
      </c>
      <c r="E2021">
        <v>965</v>
      </c>
      <c r="F2021" t="s">
        <v>1460</v>
      </c>
      <c r="G2021" t="b">
        <v>1</v>
      </c>
      <c r="H2021" t="str">
        <f>VLOOKUP(A2021,all_municipalities!$A$2:$M$445,2,FALSE)</f>
        <v>Caledon, Town of</v>
      </c>
      <c r="I2021" t="b">
        <f>VLOOKUP(A2021,all_municipalities!$A$2:$M$445,9,FALSE)</f>
        <v>0</v>
      </c>
      <c r="J2021" t="b">
        <f>VLOOKUP(A2021,all_municipalities!$A$2:$M$445,13, FALSE)</f>
        <v>0</v>
      </c>
      <c r="K2021" t="str">
        <f t="shared" si="125"/>
        <v>NONE</v>
      </c>
      <c r="L2021">
        <v>0</v>
      </c>
      <c r="M2021" t="str">
        <f t="shared" si="126"/>
        <v>10130 Councillor, Ward 4</v>
      </c>
      <c r="N2021" s="6" t="str">
        <f t="shared" si="127"/>
        <v/>
      </c>
      <c r="O2021" s="15" t="str">
        <f>IF(I2021&lt;&gt;FALSE,VLOOKUP(H2021,internet_municipalities!$B$2:$W$226,22,FALSE),"NO INTERNET")</f>
        <v>NO INTERNET</v>
      </c>
      <c r="P2021" s="16" t="str">
        <f t="shared" si="128"/>
        <v>NO INTERNET</v>
      </c>
    </row>
    <row r="2022" spans="1:16" x14ac:dyDescent="0.2">
      <c r="A2022">
        <v>10130</v>
      </c>
      <c r="B2022" t="b">
        <v>0</v>
      </c>
      <c r="C2022" t="s">
        <v>1473</v>
      </c>
      <c r="D2022" t="s">
        <v>2110</v>
      </c>
      <c r="E2022">
        <v>715</v>
      </c>
      <c r="F2022" t="s">
        <v>1460</v>
      </c>
      <c r="G2022" t="b">
        <v>1</v>
      </c>
      <c r="H2022" t="str">
        <f>VLOOKUP(A2022,all_municipalities!$A$2:$M$445,2,FALSE)</f>
        <v>Caledon, Town of</v>
      </c>
      <c r="I2022" t="b">
        <f>VLOOKUP(A2022,all_municipalities!$A$2:$M$445,9,FALSE)</f>
        <v>0</v>
      </c>
      <c r="J2022" t="b">
        <f>VLOOKUP(A2022,all_municipalities!$A$2:$M$445,13, FALSE)</f>
        <v>0</v>
      </c>
      <c r="K2022" t="str">
        <f t="shared" si="125"/>
        <v>NONE</v>
      </c>
      <c r="L2022">
        <v>0</v>
      </c>
      <c r="M2022" t="str">
        <f t="shared" si="126"/>
        <v>10130 Councillor, Ward 5</v>
      </c>
      <c r="N2022" s="6" t="str">
        <f t="shared" si="127"/>
        <v/>
      </c>
      <c r="O2022" s="15" t="str">
        <f>IF(I2022&lt;&gt;FALSE,VLOOKUP(H2022,internet_municipalities!$B$2:$W$226,22,FALSE),"NO INTERNET")</f>
        <v>NO INTERNET</v>
      </c>
      <c r="P2022" s="16" t="str">
        <f t="shared" si="128"/>
        <v>NO INTERNET</v>
      </c>
    </row>
    <row r="2023" spans="1:16" x14ac:dyDescent="0.2">
      <c r="A2023">
        <v>10130</v>
      </c>
      <c r="B2023" t="b">
        <v>0</v>
      </c>
      <c r="C2023" t="s">
        <v>1473</v>
      </c>
      <c r="D2023" t="s">
        <v>2111</v>
      </c>
      <c r="E2023">
        <v>496</v>
      </c>
      <c r="F2023" t="s">
        <v>1460</v>
      </c>
      <c r="G2023" t="b">
        <v>1</v>
      </c>
      <c r="H2023" t="str">
        <f>VLOOKUP(A2023,all_municipalities!$A$2:$M$445,2,FALSE)</f>
        <v>Caledon, Town of</v>
      </c>
      <c r="I2023" t="b">
        <f>VLOOKUP(A2023,all_municipalities!$A$2:$M$445,9,FALSE)</f>
        <v>0</v>
      </c>
      <c r="J2023" t="b">
        <f>VLOOKUP(A2023,all_municipalities!$A$2:$M$445,13, FALSE)</f>
        <v>0</v>
      </c>
      <c r="K2023" t="str">
        <f t="shared" si="125"/>
        <v>NONE</v>
      </c>
      <c r="L2023">
        <v>0</v>
      </c>
      <c r="M2023" t="str">
        <f t="shared" si="126"/>
        <v>10130 Councillor, Ward 5</v>
      </c>
      <c r="N2023" s="6" t="str">
        <f t="shared" si="127"/>
        <v/>
      </c>
      <c r="O2023" s="15" t="str">
        <f>IF(I2023&lt;&gt;FALSE,VLOOKUP(H2023,internet_municipalities!$B$2:$W$226,22,FALSE),"NO INTERNET")</f>
        <v>NO INTERNET</v>
      </c>
      <c r="P2023" s="16" t="str">
        <f t="shared" si="128"/>
        <v>NO INTERNET</v>
      </c>
    </row>
    <row r="2024" spans="1:16" x14ac:dyDescent="0.2">
      <c r="A2024">
        <v>10130</v>
      </c>
      <c r="B2024" t="b">
        <v>0</v>
      </c>
      <c r="C2024" t="s">
        <v>1720</v>
      </c>
      <c r="D2024" t="s">
        <v>2112</v>
      </c>
      <c r="E2024">
        <v>193</v>
      </c>
      <c r="F2024" t="s">
        <v>1460</v>
      </c>
      <c r="G2024" t="b">
        <v>1</v>
      </c>
      <c r="H2024" t="str">
        <f>VLOOKUP(A2024,all_municipalities!$A$2:$M$445,2,FALSE)</f>
        <v>Caledon, Town of</v>
      </c>
      <c r="I2024" t="b">
        <f>VLOOKUP(A2024,all_municipalities!$A$2:$M$445,9,FALSE)</f>
        <v>0</v>
      </c>
      <c r="J2024" t="b">
        <f>VLOOKUP(A2024,all_municipalities!$A$2:$M$445,13, FALSE)</f>
        <v>0</v>
      </c>
      <c r="K2024" t="str">
        <f t="shared" si="125"/>
        <v>NONE</v>
      </c>
      <c r="L2024">
        <v>0</v>
      </c>
      <c r="M2024" t="str">
        <f t="shared" si="126"/>
        <v>10130 Councillor, Ward 6</v>
      </c>
      <c r="N2024" s="6" t="str">
        <f t="shared" si="127"/>
        <v/>
      </c>
      <c r="O2024" s="15" t="str">
        <f>IF(I2024&lt;&gt;FALSE,VLOOKUP(H2024,internet_municipalities!$B$2:$W$226,22,FALSE),"NO INTERNET")</f>
        <v>NO INTERNET</v>
      </c>
      <c r="P2024" s="16" t="str">
        <f t="shared" si="128"/>
        <v>NO INTERNET</v>
      </c>
    </row>
    <row r="2025" spans="1:16" x14ac:dyDescent="0.2">
      <c r="A2025">
        <v>10131</v>
      </c>
      <c r="B2025" t="b">
        <v>1</v>
      </c>
      <c r="C2025" t="s">
        <v>1463</v>
      </c>
      <c r="D2025" t="s">
        <v>2113</v>
      </c>
      <c r="E2025">
        <v>818</v>
      </c>
      <c r="F2025">
        <v>399</v>
      </c>
      <c r="G2025" t="b">
        <v>0</v>
      </c>
      <c r="H2025" t="str">
        <f>VLOOKUP(A2025,all_municipalities!$A$2:$M$445,2,FALSE)</f>
        <v>Callander, Municipality of</v>
      </c>
      <c r="I2025" t="b">
        <f>VLOOKUP(A2025,all_municipalities!$A$2:$M$445,9,FALSE)</f>
        <v>0</v>
      </c>
      <c r="J2025" t="b">
        <f>VLOOKUP(A2025,all_municipalities!$A$2:$M$445,13, FALSE)</f>
        <v>0</v>
      </c>
      <c r="K2025" t="str">
        <f t="shared" si="125"/>
        <v>NONE</v>
      </c>
      <c r="L2025">
        <v>0</v>
      </c>
      <c r="M2025" t="str">
        <f t="shared" si="126"/>
        <v>10131 Councillor</v>
      </c>
      <c r="N2025" s="6" t="str">
        <f t="shared" si="127"/>
        <v/>
      </c>
      <c r="O2025" s="15" t="str">
        <f>IF(I2025&lt;&gt;FALSE,VLOOKUP(H2025,internet_municipalities!$B$2:$W$226,22,FALSE),"NO INTERNET")</f>
        <v>NO INTERNET</v>
      </c>
      <c r="P2025" s="16" t="str">
        <f t="shared" si="128"/>
        <v>NO INTERNET</v>
      </c>
    </row>
    <row r="2026" spans="1:16" x14ac:dyDescent="0.2">
      <c r="A2026">
        <v>10131</v>
      </c>
      <c r="B2026" t="b">
        <v>1</v>
      </c>
      <c r="C2026" t="s">
        <v>1463</v>
      </c>
      <c r="D2026" t="s">
        <v>2114</v>
      </c>
      <c r="E2026">
        <v>780</v>
      </c>
      <c r="F2026">
        <v>361</v>
      </c>
      <c r="G2026" t="b">
        <v>0</v>
      </c>
      <c r="H2026" t="str">
        <f>VLOOKUP(A2026,all_municipalities!$A$2:$M$445,2,FALSE)</f>
        <v>Callander, Municipality of</v>
      </c>
      <c r="I2026" t="b">
        <f>VLOOKUP(A2026,all_municipalities!$A$2:$M$445,9,FALSE)</f>
        <v>0</v>
      </c>
      <c r="J2026" t="b">
        <f>VLOOKUP(A2026,all_municipalities!$A$2:$M$445,13, FALSE)</f>
        <v>0</v>
      </c>
      <c r="K2026" t="str">
        <f t="shared" si="125"/>
        <v>NONE</v>
      </c>
      <c r="L2026">
        <v>0</v>
      </c>
      <c r="M2026" t="str">
        <f t="shared" si="126"/>
        <v>10131 Councillor</v>
      </c>
      <c r="N2026" s="6" t="str">
        <f t="shared" si="127"/>
        <v/>
      </c>
      <c r="O2026" s="15" t="str">
        <f>IF(I2026&lt;&gt;FALSE,VLOOKUP(H2026,internet_municipalities!$B$2:$W$226,22,FALSE),"NO INTERNET")</f>
        <v>NO INTERNET</v>
      </c>
      <c r="P2026" s="16" t="str">
        <f t="shared" si="128"/>
        <v>NO INTERNET</v>
      </c>
    </row>
    <row r="2027" spans="1:16" x14ac:dyDescent="0.2">
      <c r="A2027">
        <v>10131</v>
      </c>
      <c r="B2027" t="b">
        <v>1</v>
      </c>
      <c r="C2027" t="s">
        <v>1463</v>
      </c>
      <c r="D2027" t="s">
        <v>2115</v>
      </c>
      <c r="E2027">
        <v>833</v>
      </c>
      <c r="F2027">
        <v>414</v>
      </c>
      <c r="G2027" t="b">
        <v>0</v>
      </c>
      <c r="H2027" t="str">
        <f>VLOOKUP(A2027,all_municipalities!$A$2:$M$445,2,FALSE)</f>
        <v>Callander, Municipality of</v>
      </c>
      <c r="I2027" t="b">
        <f>VLOOKUP(A2027,all_municipalities!$A$2:$M$445,9,FALSE)</f>
        <v>0</v>
      </c>
      <c r="J2027" t="b">
        <f>VLOOKUP(A2027,all_municipalities!$A$2:$M$445,13, FALSE)</f>
        <v>0</v>
      </c>
      <c r="K2027" t="str">
        <f t="shared" si="125"/>
        <v>NONE</v>
      </c>
      <c r="L2027">
        <v>0</v>
      </c>
      <c r="M2027" t="str">
        <f t="shared" si="126"/>
        <v>10131 Councillor</v>
      </c>
      <c r="N2027" s="6" t="str">
        <f t="shared" si="127"/>
        <v/>
      </c>
      <c r="O2027" s="15" t="str">
        <f>IF(I2027&lt;&gt;FALSE,VLOOKUP(H2027,internet_municipalities!$B$2:$W$226,22,FALSE),"NO INTERNET")</f>
        <v>NO INTERNET</v>
      </c>
      <c r="P2027" s="16" t="str">
        <f t="shared" si="128"/>
        <v>NO INTERNET</v>
      </c>
    </row>
    <row r="2028" spans="1:16" x14ac:dyDescent="0.2">
      <c r="A2028">
        <v>10131</v>
      </c>
      <c r="B2028" t="b">
        <v>1</v>
      </c>
      <c r="C2028" t="s">
        <v>1463</v>
      </c>
      <c r="D2028" t="s">
        <v>2116</v>
      </c>
      <c r="E2028">
        <v>1041</v>
      </c>
      <c r="F2028">
        <v>622</v>
      </c>
      <c r="G2028" t="b">
        <v>0</v>
      </c>
      <c r="H2028" t="str">
        <f>VLOOKUP(A2028,all_municipalities!$A$2:$M$445,2,FALSE)</f>
        <v>Callander, Municipality of</v>
      </c>
      <c r="I2028" t="b">
        <f>VLOOKUP(A2028,all_municipalities!$A$2:$M$445,9,FALSE)</f>
        <v>0</v>
      </c>
      <c r="J2028" t="b">
        <f>VLOOKUP(A2028,all_municipalities!$A$2:$M$445,13, FALSE)</f>
        <v>0</v>
      </c>
      <c r="K2028" t="str">
        <f t="shared" si="125"/>
        <v>NONE</v>
      </c>
      <c r="L2028">
        <v>0</v>
      </c>
      <c r="M2028" t="str">
        <f t="shared" si="126"/>
        <v>10131 Councillor</v>
      </c>
      <c r="N2028" s="6" t="str">
        <f t="shared" si="127"/>
        <v/>
      </c>
      <c r="O2028" s="15" t="str">
        <f>IF(I2028&lt;&gt;FALSE,VLOOKUP(H2028,internet_municipalities!$B$2:$W$226,22,FALSE),"NO INTERNET")</f>
        <v>NO INTERNET</v>
      </c>
      <c r="P2028" s="16" t="str">
        <f t="shared" si="128"/>
        <v>NO INTERNET</v>
      </c>
    </row>
    <row r="2029" spans="1:16" x14ac:dyDescent="0.2">
      <c r="A2029">
        <v>10131</v>
      </c>
      <c r="B2029" t="b">
        <v>0</v>
      </c>
      <c r="C2029" t="s">
        <v>1463</v>
      </c>
      <c r="D2029" t="s">
        <v>2117</v>
      </c>
      <c r="E2029">
        <v>419</v>
      </c>
      <c r="F2029" t="s">
        <v>1460</v>
      </c>
      <c r="G2029" t="b">
        <v>0</v>
      </c>
      <c r="H2029" t="str">
        <f>VLOOKUP(A2029,all_municipalities!$A$2:$M$445,2,FALSE)</f>
        <v>Callander, Municipality of</v>
      </c>
      <c r="I2029" t="b">
        <f>VLOOKUP(A2029,all_municipalities!$A$2:$M$445,9,FALSE)</f>
        <v>0</v>
      </c>
      <c r="J2029" t="b">
        <f>VLOOKUP(A2029,all_municipalities!$A$2:$M$445,13, FALSE)</f>
        <v>0</v>
      </c>
      <c r="K2029" t="str">
        <f t="shared" si="125"/>
        <v>NONE</v>
      </c>
      <c r="L2029">
        <v>0</v>
      </c>
      <c r="M2029" t="str">
        <f t="shared" si="126"/>
        <v>10131 Councillor</v>
      </c>
      <c r="N2029" s="6" t="str">
        <f t="shared" si="127"/>
        <v/>
      </c>
      <c r="O2029" s="15" t="str">
        <f>IF(I2029&lt;&gt;FALSE,VLOOKUP(H2029,internet_municipalities!$B$2:$W$226,22,FALSE),"NO INTERNET")</f>
        <v>NO INTERNET</v>
      </c>
      <c r="P2029" s="16" t="str">
        <f t="shared" si="128"/>
        <v>NO INTERNET</v>
      </c>
    </row>
    <row r="2030" spans="1:16" x14ac:dyDescent="0.2">
      <c r="A2030">
        <v>10131</v>
      </c>
      <c r="B2030" t="b">
        <v>0</v>
      </c>
      <c r="C2030" t="s">
        <v>1463</v>
      </c>
      <c r="D2030" t="s">
        <v>2118</v>
      </c>
      <c r="E2030">
        <v>377</v>
      </c>
      <c r="F2030" t="s">
        <v>1460</v>
      </c>
      <c r="G2030" t="b">
        <v>0</v>
      </c>
      <c r="H2030" t="str">
        <f>VLOOKUP(A2030,all_municipalities!$A$2:$M$445,2,FALSE)</f>
        <v>Callander, Municipality of</v>
      </c>
      <c r="I2030" t="b">
        <f>VLOOKUP(A2030,all_municipalities!$A$2:$M$445,9,FALSE)</f>
        <v>0</v>
      </c>
      <c r="J2030" t="b">
        <f>VLOOKUP(A2030,all_municipalities!$A$2:$M$445,13, FALSE)</f>
        <v>0</v>
      </c>
      <c r="K2030" t="str">
        <f t="shared" si="125"/>
        <v>NONE</v>
      </c>
      <c r="L2030">
        <v>0</v>
      </c>
      <c r="M2030" t="str">
        <f t="shared" si="126"/>
        <v>10131 Councillor</v>
      </c>
      <c r="N2030" s="6" t="str">
        <f t="shared" si="127"/>
        <v/>
      </c>
      <c r="O2030" s="15" t="str">
        <f>IF(I2030&lt;&gt;FALSE,VLOOKUP(H2030,internet_municipalities!$B$2:$W$226,22,FALSE),"NO INTERNET")</f>
        <v>NO INTERNET</v>
      </c>
      <c r="P2030" s="16" t="str">
        <f t="shared" si="128"/>
        <v>NO INTERNET</v>
      </c>
    </row>
    <row r="2031" spans="1:16" x14ac:dyDescent="0.2">
      <c r="A2031">
        <v>10131</v>
      </c>
      <c r="B2031" t="b">
        <v>0</v>
      </c>
      <c r="C2031" t="s">
        <v>1463</v>
      </c>
      <c r="D2031" t="s">
        <v>2119</v>
      </c>
      <c r="E2031">
        <v>299</v>
      </c>
      <c r="F2031" t="s">
        <v>1460</v>
      </c>
      <c r="G2031" t="b">
        <v>0</v>
      </c>
      <c r="H2031" t="str">
        <f>VLOOKUP(A2031,all_municipalities!$A$2:$M$445,2,FALSE)</f>
        <v>Callander, Municipality of</v>
      </c>
      <c r="I2031" t="b">
        <f>VLOOKUP(A2031,all_municipalities!$A$2:$M$445,9,FALSE)</f>
        <v>0</v>
      </c>
      <c r="J2031" t="b">
        <f>VLOOKUP(A2031,all_municipalities!$A$2:$M$445,13, FALSE)</f>
        <v>0</v>
      </c>
      <c r="K2031" t="str">
        <f t="shared" si="125"/>
        <v>NONE</v>
      </c>
      <c r="L2031">
        <v>0</v>
      </c>
      <c r="M2031" t="str">
        <f t="shared" si="126"/>
        <v>10131 Councillor</v>
      </c>
      <c r="N2031" s="6" t="str">
        <f t="shared" si="127"/>
        <v/>
      </c>
      <c r="O2031" s="15" t="str">
        <f>IF(I2031&lt;&gt;FALSE,VLOOKUP(H2031,internet_municipalities!$B$2:$W$226,22,FALSE),"NO INTERNET")</f>
        <v>NO INTERNET</v>
      </c>
      <c r="P2031" s="16" t="str">
        <f t="shared" si="128"/>
        <v>NO INTERNET</v>
      </c>
    </row>
    <row r="2032" spans="1:16" x14ac:dyDescent="0.2">
      <c r="A2032">
        <v>10132</v>
      </c>
      <c r="B2032" t="b">
        <v>1</v>
      </c>
      <c r="C2032" t="s">
        <v>1985</v>
      </c>
      <c r="D2032" t="s">
        <v>2130</v>
      </c>
      <c r="E2032">
        <v>12688</v>
      </c>
      <c r="F2032">
        <v>7570</v>
      </c>
      <c r="G2032" t="b">
        <v>1</v>
      </c>
      <c r="H2032" t="str">
        <f>VLOOKUP(A2032,all_municipalities!$A$2:$M$445,2,FALSE)</f>
        <v>Cambridge, City of</v>
      </c>
      <c r="I2032" t="b">
        <f>VLOOKUP(A2032,all_municipalities!$A$2:$M$445,9,FALSE)</f>
        <v>1</v>
      </c>
      <c r="J2032" t="b">
        <f>VLOOKUP(A2032,all_municipalities!$A$2:$M$445,13, FALSE)</f>
        <v>0</v>
      </c>
      <c r="K2032" t="str">
        <f t="shared" si="125"/>
        <v>NONE</v>
      </c>
      <c r="L2032">
        <v>0</v>
      </c>
      <c r="M2032" t="str">
        <f t="shared" si="126"/>
        <v>10132 Regional Councillor</v>
      </c>
      <c r="N2032" s="6" t="str">
        <f t="shared" si="127"/>
        <v>10132 Regional Councillor</v>
      </c>
      <c r="O2032" s="15">
        <f>IF(I2032&lt;&gt;FALSE,VLOOKUP(H2032,internet_municipalities!$B$2:$W$226,22,FALSE),"NO INTERNET")</f>
        <v>68232</v>
      </c>
      <c r="P2032" s="16">
        <f t="shared" si="128"/>
        <v>0.11094501113846876</v>
      </c>
    </row>
    <row r="2033" spans="1:16" x14ac:dyDescent="0.2">
      <c r="A2033">
        <v>10132</v>
      </c>
      <c r="B2033" t="b">
        <v>1</v>
      </c>
      <c r="C2033" t="s">
        <v>1720</v>
      </c>
      <c r="D2033" t="s">
        <v>2131</v>
      </c>
      <c r="E2033">
        <v>1336</v>
      </c>
      <c r="F2033">
        <v>479</v>
      </c>
      <c r="G2033" t="b">
        <v>1</v>
      </c>
      <c r="H2033" t="str">
        <f>VLOOKUP(A2033,all_municipalities!$A$2:$M$445,2,FALSE)</f>
        <v>Cambridge, City of</v>
      </c>
      <c r="I2033" t="b">
        <f>VLOOKUP(A2033,all_municipalities!$A$2:$M$445,9,FALSE)</f>
        <v>1</v>
      </c>
      <c r="J2033" t="b">
        <f>VLOOKUP(A2033,all_municipalities!$A$2:$M$445,13, FALSE)</f>
        <v>0</v>
      </c>
      <c r="K2033" t="str">
        <f t="shared" si="125"/>
        <v>NONE</v>
      </c>
      <c r="L2033">
        <v>0</v>
      </c>
      <c r="M2033" t="str">
        <f t="shared" si="126"/>
        <v>10132 Councillor, Ward 6</v>
      </c>
      <c r="N2033" s="6" t="str">
        <f t="shared" si="127"/>
        <v>10132 Councillor, Ward 6</v>
      </c>
      <c r="O2033" s="15">
        <f>IF(I2033&lt;&gt;FALSE,VLOOKUP(H2033,internet_municipalities!$B$2:$W$226,22,FALSE),"NO INTERNET")</f>
        <v>68232</v>
      </c>
      <c r="P2033" s="16">
        <f t="shared" si="128"/>
        <v>7.0201664907961073E-3</v>
      </c>
    </row>
    <row r="2034" spans="1:16" x14ac:dyDescent="0.2">
      <c r="A2034">
        <v>10132</v>
      </c>
      <c r="B2034" t="b">
        <v>1</v>
      </c>
      <c r="C2034" t="s">
        <v>1473</v>
      </c>
      <c r="D2034" t="s">
        <v>2132</v>
      </c>
      <c r="E2034">
        <v>1550</v>
      </c>
      <c r="F2034">
        <v>1279</v>
      </c>
      <c r="G2034" t="b">
        <v>1</v>
      </c>
      <c r="H2034" t="str">
        <f>VLOOKUP(A2034,all_municipalities!$A$2:$M$445,2,FALSE)</f>
        <v>Cambridge, City of</v>
      </c>
      <c r="I2034" t="b">
        <f>VLOOKUP(A2034,all_municipalities!$A$2:$M$445,9,FALSE)</f>
        <v>1</v>
      </c>
      <c r="J2034" t="b">
        <f>VLOOKUP(A2034,all_municipalities!$A$2:$M$445,13, FALSE)</f>
        <v>0</v>
      </c>
      <c r="K2034" t="str">
        <f t="shared" si="125"/>
        <v>NONE</v>
      </c>
      <c r="L2034">
        <v>0</v>
      </c>
      <c r="M2034" t="str">
        <f t="shared" si="126"/>
        <v>10132 Councillor, Ward 5</v>
      </c>
      <c r="N2034" s="6" t="str">
        <f t="shared" si="127"/>
        <v>10132 Councillor, Ward 5</v>
      </c>
      <c r="O2034" s="15">
        <f>IF(I2034&lt;&gt;FALSE,VLOOKUP(H2034,internet_municipalities!$B$2:$W$226,22,FALSE),"NO INTERNET")</f>
        <v>68232</v>
      </c>
      <c r="P2034" s="16">
        <f t="shared" si="128"/>
        <v>1.874487044202134E-2</v>
      </c>
    </row>
    <row r="2035" spans="1:16" x14ac:dyDescent="0.2">
      <c r="A2035">
        <v>10132</v>
      </c>
      <c r="B2035" t="b">
        <v>1</v>
      </c>
      <c r="C2035" t="s">
        <v>1471</v>
      </c>
      <c r="D2035" t="s">
        <v>2133</v>
      </c>
      <c r="E2035">
        <v>1215</v>
      </c>
      <c r="F2035">
        <v>523</v>
      </c>
      <c r="G2035" t="b">
        <v>1</v>
      </c>
      <c r="H2035" t="str">
        <f>VLOOKUP(A2035,all_municipalities!$A$2:$M$445,2,FALSE)</f>
        <v>Cambridge, City of</v>
      </c>
      <c r="I2035" t="b">
        <f>VLOOKUP(A2035,all_municipalities!$A$2:$M$445,9,FALSE)</f>
        <v>1</v>
      </c>
      <c r="J2035" t="b">
        <f>VLOOKUP(A2035,all_municipalities!$A$2:$M$445,13, FALSE)</f>
        <v>0</v>
      </c>
      <c r="K2035" t="str">
        <f t="shared" si="125"/>
        <v>NONE</v>
      </c>
      <c r="L2035">
        <v>0</v>
      </c>
      <c r="M2035" t="str">
        <f t="shared" si="126"/>
        <v>10132 Councillor, Ward 4</v>
      </c>
      <c r="N2035" s="6" t="str">
        <f t="shared" si="127"/>
        <v>10132 Councillor, Ward 4</v>
      </c>
      <c r="O2035" s="15">
        <f>IF(I2035&lt;&gt;FALSE,VLOOKUP(H2035,internet_municipalities!$B$2:$W$226,22,FALSE),"NO INTERNET")</f>
        <v>68232</v>
      </c>
      <c r="P2035" s="16">
        <f t="shared" si="128"/>
        <v>7.665025208113495E-3</v>
      </c>
    </row>
    <row r="2036" spans="1:16" x14ac:dyDescent="0.2">
      <c r="A2036">
        <v>10132</v>
      </c>
      <c r="B2036" t="b">
        <v>1</v>
      </c>
      <c r="C2036" t="s">
        <v>1475</v>
      </c>
      <c r="D2036" t="s">
        <v>2134</v>
      </c>
      <c r="E2036">
        <v>1152</v>
      </c>
      <c r="F2036">
        <v>383</v>
      </c>
      <c r="G2036" t="b">
        <v>1</v>
      </c>
      <c r="H2036" t="str">
        <f>VLOOKUP(A2036,all_municipalities!$A$2:$M$445,2,FALSE)</f>
        <v>Cambridge, City of</v>
      </c>
      <c r="I2036" t="b">
        <f>VLOOKUP(A2036,all_municipalities!$A$2:$M$445,9,FALSE)</f>
        <v>1</v>
      </c>
      <c r="J2036" t="b">
        <f>VLOOKUP(A2036,all_municipalities!$A$2:$M$445,13, FALSE)</f>
        <v>0</v>
      </c>
      <c r="K2036" t="str">
        <f t="shared" si="125"/>
        <v>NONE</v>
      </c>
      <c r="L2036">
        <v>0</v>
      </c>
      <c r="M2036" t="str">
        <f t="shared" si="126"/>
        <v>10132 Councillor, Ward 3</v>
      </c>
      <c r="N2036" s="6" t="str">
        <f t="shared" si="127"/>
        <v>10132 Councillor, Ward 3</v>
      </c>
      <c r="O2036" s="15">
        <f>IF(I2036&lt;&gt;FALSE,VLOOKUP(H2036,internet_municipalities!$B$2:$W$226,22,FALSE),"NO INTERNET")</f>
        <v>68232</v>
      </c>
      <c r="P2036" s="16">
        <f t="shared" si="128"/>
        <v>5.61320201664908E-3</v>
      </c>
    </row>
    <row r="2037" spans="1:16" x14ac:dyDescent="0.2">
      <c r="A2037">
        <v>10132</v>
      </c>
      <c r="B2037" t="b">
        <v>1</v>
      </c>
      <c r="C2037" t="s">
        <v>1985</v>
      </c>
      <c r="D2037" t="s">
        <v>2135</v>
      </c>
      <c r="E2037">
        <v>10001</v>
      </c>
      <c r="F2037">
        <v>4883</v>
      </c>
      <c r="G2037" t="b">
        <v>1</v>
      </c>
      <c r="H2037" t="str">
        <f>VLOOKUP(A2037,all_municipalities!$A$2:$M$445,2,FALSE)</f>
        <v>Cambridge, City of</v>
      </c>
      <c r="I2037" t="b">
        <f>VLOOKUP(A2037,all_municipalities!$A$2:$M$445,9,FALSE)</f>
        <v>1</v>
      </c>
      <c r="J2037" t="b">
        <f>VLOOKUP(A2037,all_municipalities!$A$2:$M$445,13, FALSE)</f>
        <v>0</v>
      </c>
      <c r="K2037" t="str">
        <f t="shared" si="125"/>
        <v>NONE</v>
      </c>
      <c r="L2037">
        <v>0</v>
      </c>
      <c r="M2037" t="str">
        <f t="shared" si="126"/>
        <v>10132 Regional Councillor</v>
      </c>
      <c r="N2037" s="6" t="str">
        <f t="shared" si="127"/>
        <v>10132 Regional Councillor</v>
      </c>
      <c r="O2037" s="15">
        <f>IF(I2037&lt;&gt;FALSE,VLOOKUP(H2037,internet_municipalities!$B$2:$W$226,22,FALSE),"NO INTERNET")</f>
        <v>68232</v>
      </c>
      <c r="P2037" s="16">
        <f t="shared" si="128"/>
        <v>7.1564661742291008E-2</v>
      </c>
    </row>
    <row r="2038" spans="1:16" x14ac:dyDescent="0.2">
      <c r="A2038">
        <v>10132</v>
      </c>
      <c r="B2038" t="b">
        <v>1</v>
      </c>
      <c r="C2038" t="s">
        <v>1716</v>
      </c>
      <c r="D2038" t="s">
        <v>2136</v>
      </c>
      <c r="E2038">
        <v>2295</v>
      </c>
      <c r="F2038">
        <f>E2038-634</f>
        <v>1661</v>
      </c>
      <c r="G2038" t="b">
        <v>1</v>
      </c>
      <c r="H2038" t="str">
        <f>VLOOKUP(A2038,all_municipalities!$A$2:$M$445,2,FALSE)</f>
        <v>Cambridge, City of</v>
      </c>
      <c r="I2038" t="b">
        <f>VLOOKUP(A2038,all_municipalities!$A$2:$M$445,9,FALSE)</f>
        <v>1</v>
      </c>
      <c r="J2038" t="b">
        <f>VLOOKUP(A2038,all_municipalities!$A$2:$M$445,13, FALSE)</f>
        <v>0</v>
      </c>
      <c r="K2038" t="str">
        <f t="shared" si="125"/>
        <v>NONE</v>
      </c>
      <c r="L2038">
        <v>0</v>
      </c>
      <c r="M2038" t="str">
        <f t="shared" si="126"/>
        <v>10132 Councillor, Ward 8</v>
      </c>
      <c r="N2038" s="6" t="str">
        <f t="shared" si="127"/>
        <v>10132 Councillor, Ward 8</v>
      </c>
      <c r="O2038" s="15">
        <f>IF(I2038&lt;&gt;FALSE,VLOOKUP(H2038,internet_municipalities!$B$2:$W$226,22,FALSE),"NO INTERNET")</f>
        <v>68232</v>
      </c>
      <c r="P2038" s="16">
        <f t="shared" si="128"/>
        <v>2.4343416578731385E-2</v>
      </c>
    </row>
    <row r="2039" spans="1:16" x14ac:dyDescent="0.2">
      <c r="A2039">
        <v>10132</v>
      </c>
      <c r="B2039" t="b">
        <v>1</v>
      </c>
      <c r="C2039" t="s">
        <v>1718</v>
      </c>
      <c r="D2039" t="s">
        <v>2137</v>
      </c>
      <c r="E2039">
        <v>1514</v>
      </c>
      <c r="F2039">
        <f>E2039-420</f>
        <v>1094</v>
      </c>
      <c r="G2039" t="b">
        <v>1</v>
      </c>
      <c r="H2039" t="str">
        <f>VLOOKUP(A2039,all_municipalities!$A$2:$M$445,2,FALSE)</f>
        <v>Cambridge, City of</v>
      </c>
      <c r="I2039" t="b">
        <f>VLOOKUP(A2039,all_municipalities!$A$2:$M$445,9,FALSE)</f>
        <v>1</v>
      </c>
      <c r="J2039" t="b">
        <f>VLOOKUP(A2039,all_municipalities!$A$2:$M$445,13, FALSE)</f>
        <v>0</v>
      </c>
      <c r="K2039" t="str">
        <f t="shared" si="125"/>
        <v>NONE</v>
      </c>
      <c r="L2039">
        <v>0</v>
      </c>
      <c r="M2039" t="str">
        <f t="shared" si="126"/>
        <v>10132 Councillor, Ward 7</v>
      </c>
      <c r="N2039" s="6" t="str">
        <f t="shared" si="127"/>
        <v>10132 Councillor, Ward 7</v>
      </c>
      <c r="O2039" s="15">
        <f>IF(I2039&lt;&gt;FALSE,VLOOKUP(H2039,internet_municipalities!$B$2:$W$226,22,FALSE),"NO INTERNET")</f>
        <v>68232</v>
      </c>
      <c r="P2039" s="16">
        <f t="shared" si="128"/>
        <v>1.6033532653300504E-2</v>
      </c>
    </row>
    <row r="2040" spans="1:16" x14ac:dyDescent="0.2">
      <c r="A2040">
        <v>10132</v>
      </c>
      <c r="B2040" t="b">
        <v>1</v>
      </c>
      <c r="C2040" t="s">
        <v>1453</v>
      </c>
      <c r="D2040" t="s">
        <v>2138</v>
      </c>
      <c r="E2040">
        <v>2343</v>
      </c>
      <c r="F2040">
        <f>E2040-E2056</f>
        <v>1604</v>
      </c>
      <c r="G2040" t="b">
        <v>1</v>
      </c>
      <c r="H2040" t="str">
        <f>VLOOKUP(A2040,all_municipalities!$A$2:$M$445,2,FALSE)</f>
        <v>Cambridge, City of</v>
      </c>
      <c r="I2040" t="b">
        <f>VLOOKUP(A2040,all_municipalities!$A$2:$M$445,9,FALSE)</f>
        <v>1</v>
      </c>
      <c r="J2040" t="b">
        <f>VLOOKUP(A2040,all_municipalities!$A$2:$M$445,13, FALSE)</f>
        <v>0</v>
      </c>
      <c r="K2040" t="str">
        <f t="shared" si="125"/>
        <v>NONE</v>
      </c>
      <c r="L2040">
        <v>0</v>
      </c>
      <c r="M2040" t="str">
        <f t="shared" si="126"/>
        <v>10132 Councillor, Ward 2</v>
      </c>
      <c r="N2040" s="6" t="str">
        <f t="shared" si="127"/>
        <v>10132 Councillor, Ward 2</v>
      </c>
      <c r="O2040" s="15">
        <f>IF(I2040&lt;&gt;FALSE,VLOOKUP(H2040,internet_municipalities!$B$2:$W$226,22,FALSE),"NO INTERNET")</f>
        <v>68232</v>
      </c>
      <c r="P2040" s="16">
        <f t="shared" si="128"/>
        <v>2.3508031422206588E-2</v>
      </c>
    </row>
    <row r="2041" spans="1:16" x14ac:dyDescent="0.2">
      <c r="A2041">
        <v>10132</v>
      </c>
      <c r="B2041" t="b">
        <v>1</v>
      </c>
      <c r="C2041" t="s">
        <v>1456</v>
      </c>
      <c r="D2041" t="s">
        <v>2139</v>
      </c>
      <c r="E2041">
        <v>1108</v>
      </c>
      <c r="F2041">
        <v>513</v>
      </c>
      <c r="G2041" t="b">
        <v>1</v>
      </c>
      <c r="H2041" t="str">
        <f>VLOOKUP(A2041,all_municipalities!$A$2:$M$445,2,FALSE)</f>
        <v>Cambridge, City of</v>
      </c>
      <c r="I2041" t="b">
        <f>VLOOKUP(A2041,all_municipalities!$A$2:$M$445,9,FALSE)</f>
        <v>1</v>
      </c>
      <c r="J2041" t="b">
        <f>VLOOKUP(A2041,all_municipalities!$A$2:$M$445,13, FALSE)</f>
        <v>0</v>
      </c>
      <c r="K2041" t="str">
        <f t="shared" si="125"/>
        <v>NONE</v>
      </c>
      <c r="L2041">
        <v>0</v>
      </c>
      <c r="M2041" t="str">
        <f t="shared" si="126"/>
        <v>10132 Councillor, Ward 1</v>
      </c>
      <c r="N2041" s="6" t="str">
        <f t="shared" si="127"/>
        <v>10132 Councillor, Ward 1</v>
      </c>
      <c r="O2041" s="15">
        <f>IF(I2041&lt;&gt;FALSE,VLOOKUP(H2041,internet_municipalities!$B$2:$W$226,22,FALSE),"NO INTERNET")</f>
        <v>68232</v>
      </c>
      <c r="P2041" s="16">
        <f t="shared" si="128"/>
        <v>7.51846640872318E-3</v>
      </c>
    </row>
    <row r="2042" spans="1:16" x14ac:dyDescent="0.2">
      <c r="A2042">
        <v>10132</v>
      </c>
      <c r="B2042" t="b">
        <v>0</v>
      </c>
      <c r="C2042" t="s">
        <v>1720</v>
      </c>
      <c r="D2042" t="s">
        <v>2140</v>
      </c>
      <c r="E2042">
        <v>857</v>
      </c>
      <c r="F2042" t="s">
        <v>1460</v>
      </c>
      <c r="G2042" t="b">
        <v>1</v>
      </c>
      <c r="H2042" t="str">
        <f>VLOOKUP(A2042,all_municipalities!$A$2:$M$445,2,FALSE)</f>
        <v>Cambridge, City of</v>
      </c>
      <c r="I2042" t="b">
        <f>VLOOKUP(A2042,all_municipalities!$A$2:$M$445,9,FALSE)</f>
        <v>1</v>
      </c>
      <c r="J2042" t="b">
        <f>VLOOKUP(A2042,all_municipalities!$A$2:$M$445,13, FALSE)</f>
        <v>0</v>
      </c>
      <c r="K2042" t="str">
        <f t="shared" si="125"/>
        <v>NONE</v>
      </c>
      <c r="L2042">
        <v>0</v>
      </c>
      <c r="M2042" t="str">
        <f t="shared" si="126"/>
        <v>10132 Councillor, Ward 6</v>
      </c>
      <c r="N2042" s="6" t="str">
        <f t="shared" si="127"/>
        <v>10132 Councillor, Ward 6</v>
      </c>
      <c r="O2042" s="15">
        <f>IF(I2042&lt;&gt;FALSE,VLOOKUP(H2042,internet_municipalities!$B$2:$W$226,22,FALSE),"NO INTERNET")</f>
        <v>68232</v>
      </c>
      <c r="P2042" s="16" t="str">
        <f t="shared" si="128"/>
        <v>Lost</v>
      </c>
    </row>
    <row r="2043" spans="1:16" x14ac:dyDescent="0.2">
      <c r="A2043">
        <v>10132</v>
      </c>
      <c r="B2043" t="b">
        <v>0</v>
      </c>
      <c r="C2043" t="s">
        <v>1456</v>
      </c>
      <c r="D2043" t="s">
        <v>2141</v>
      </c>
      <c r="E2043">
        <v>595</v>
      </c>
      <c r="F2043" t="s">
        <v>1460</v>
      </c>
      <c r="G2043" t="b">
        <v>1</v>
      </c>
      <c r="H2043" t="str">
        <f>VLOOKUP(A2043,all_municipalities!$A$2:$M$445,2,FALSE)</f>
        <v>Cambridge, City of</v>
      </c>
      <c r="I2043" t="b">
        <f>VLOOKUP(A2043,all_municipalities!$A$2:$M$445,9,FALSE)</f>
        <v>1</v>
      </c>
      <c r="J2043" t="b">
        <f>VLOOKUP(A2043,all_municipalities!$A$2:$M$445,13, FALSE)</f>
        <v>0</v>
      </c>
      <c r="K2043" t="str">
        <f t="shared" si="125"/>
        <v>NONE</v>
      </c>
      <c r="L2043">
        <v>0</v>
      </c>
      <c r="M2043" t="str">
        <f t="shared" si="126"/>
        <v>10132 Councillor, Ward 1</v>
      </c>
      <c r="N2043" s="6" t="str">
        <f t="shared" si="127"/>
        <v>10132 Councillor, Ward 1</v>
      </c>
      <c r="O2043" s="15">
        <f>IF(I2043&lt;&gt;FALSE,VLOOKUP(H2043,internet_municipalities!$B$2:$W$226,22,FALSE),"NO INTERNET")</f>
        <v>68232</v>
      </c>
      <c r="P2043" s="16" t="str">
        <f t="shared" si="128"/>
        <v>Lost</v>
      </c>
    </row>
    <row r="2044" spans="1:16" x14ac:dyDescent="0.2">
      <c r="A2044">
        <v>10132</v>
      </c>
      <c r="B2044" t="b">
        <v>0</v>
      </c>
      <c r="C2044" t="s">
        <v>1456</v>
      </c>
      <c r="D2044" t="s">
        <v>2142</v>
      </c>
      <c r="E2044">
        <v>393</v>
      </c>
      <c r="F2044" t="s">
        <v>1460</v>
      </c>
      <c r="G2044" t="b">
        <v>1</v>
      </c>
      <c r="H2044" t="str">
        <f>VLOOKUP(A2044,all_municipalities!$A$2:$M$445,2,FALSE)</f>
        <v>Cambridge, City of</v>
      </c>
      <c r="I2044" t="b">
        <f>VLOOKUP(A2044,all_municipalities!$A$2:$M$445,9,FALSE)</f>
        <v>1</v>
      </c>
      <c r="J2044" t="b">
        <f>VLOOKUP(A2044,all_municipalities!$A$2:$M$445,13, FALSE)</f>
        <v>0</v>
      </c>
      <c r="K2044" t="str">
        <f t="shared" si="125"/>
        <v>NONE</v>
      </c>
      <c r="L2044">
        <v>0</v>
      </c>
      <c r="M2044" t="str">
        <f t="shared" si="126"/>
        <v>10132 Councillor, Ward 1</v>
      </c>
      <c r="N2044" s="6" t="str">
        <f t="shared" si="127"/>
        <v>10132 Councillor, Ward 1</v>
      </c>
      <c r="O2044" s="15">
        <f>IF(I2044&lt;&gt;FALSE,VLOOKUP(H2044,internet_municipalities!$B$2:$W$226,22,FALSE),"NO INTERNET")</f>
        <v>68232</v>
      </c>
      <c r="P2044" s="16" t="str">
        <f t="shared" si="128"/>
        <v>Lost</v>
      </c>
    </row>
    <row r="2045" spans="1:16" x14ac:dyDescent="0.2">
      <c r="A2045">
        <v>10132</v>
      </c>
      <c r="B2045" t="b">
        <v>0</v>
      </c>
      <c r="C2045" t="s">
        <v>1475</v>
      </c>
      <c r="D2045" t="s">
        <v>2143</v>
      </c>
      <c r="E2045">
        <v>769</v>
      </c>
      <c r="F2045" t="s">
        <v>1460</v>
      </c>
      <c r="G2045" t="b">
        <v>1</v>
      </c>
      <c r="H2045" t="str">
        <f>VLOOKUP(A2045,all_municipalities!$A$2:$M$445,2,FALSE)</f>
        <v>Cambridge, City of</v>
      </c>
      <c r="I2045" t="b">
        <f>VLOOKUP(A2045,all_municipalities!$A$2:$M$445,9,FALSE)</f>
        <v>1</v>
      </c>
      <c r="J2045" t="b">
        <f>VLOOKUP(A2045,all_municipalities!$A$2:$M$445,13, FALSE)</f>
        <v>0</v>
      </c>
      <c r="K2045" t="str">
        <f t="shared" si="125"/>
        <v>NONE</v>
      </c>
      <c r="L2045">
        <v>0</v>
      </c>
      <c r="M2045" t="str">
        <f t="shared" si="126"/>
        <v>10132 Councillor, Ward 3</v>
      </c>
      <c r="N2045" s="6" t="str">
        <f t="shared" si="127"/>
        <v>10132 Councillor, Ward 3</v>
      </c>
      <c r="O2045" s="15">
        <f>IF(I2045&lt;&gt;FALSE,VLOOKUP(H2045,internet_municipalities!$B$2:$W$226,22,FALSE),"NO INTERNET")</f>
        <v>68232</v>
      </c>
      <c r="P2045" s="16" t="str">
        <f t="shared" si="128"/>
        <v>Lost</v>
      </c>
    </row>
    <row r="2046" spans="1:16" x14ac:dyDescent="0.2">
      <c r="A2046">
        <v>10132</v>
      </c>
      <c r="B2046" t="b">
        <v>0</v>
      </c>
      <c r="C2046" t="s">
        <v>1475</v>
      </c>
      <c r="D2046" t="s">
        <v>2144</v>
      </c>
      <c r="E2046">
        <v>415</v>
      </c>
      <c r="F2046" t="s">
        <v>1460</v>
      </c>
      <c r="G2046" t="b">
        <v>1</v>
      </c>
      <c r="H2046" t="str">
        <f>VLOOKUP(A2046,all_municipalities!$A$2:$M$445,2,FALSE)</f>
        <v>Cambridge, City of</v>
      </c>
      <c r="I2046" t="b">
        <f>VLOOKUP(A2046,all_municipalities!$A$2:$M$445,9,FALSE)</f>
        <v>1</v>
      </c>
      <c r="J2046" t="b">
        <f>VLOOKUP(A2046,all_municipalities!$A$2:$M$445,13, FALSE)</f>
        <v>0</v>
      </c>
      <c r="K2046" t="str">
        <f t="shared" si="125"/>
        <v>NONE</v>
      </c>
      <c r="L2046">
        <v>0</v>
      </c>
      <c r="M2046" t="str">
        <f t="shared" si="126"/>
        <v>10132 Councillor, Ward 3</v>
      </c>
      <c r="N2046" s="6" t="str">
        <f t="shared" si="127"/>
        <v>10132 Councillor, Ward 3</v>
      </c>
      <c r="O2046" s="15">
        <f>IF(I2046&lt;&gt;FALSE,VLOOKUP(H2046,internet_municipalities!$B$2:$W$226,22,FALSE),"NO INTERNET")</f>
        <v>68232</v>
      </c>
      <c r="P2046" s="16" t="str">
        <f t="shared" si="128"/>
        <v>Lost</v>
      </c>
    </row>
    <row r="2047" spans="1:16" x14ac:dyDescent="0.2">
      <c r="A2047">
        <v>10132</v>
      </c>
      <c r="B2047" t="b">
        <v>0</v>
      </c>
      <c r="C2047" t="s">
        <v>1471</v>
      </c>
      <c r="D2047" t="s">
        <v>2145</v>
      </c>
      <c r="E2047">
        <v>494</v>
      </c>
      <c r="F2047" t="s">
        <v>1460</v>
      </c>
      <c r="G2047" t="b">
        <v>1</v>
      </c>
      <c r="H2047" t="str">
        <f>VLOOKUP(A2047,all_municipalities!$A$2:$M$445,2,FALSE)</f>
        <v>Cambridge, City of</v>
      </c>
      <c r="I2047" t="b">
        <f>VLOOKUP(A2047,all_municipalities!$A$2:$M$445,9,FALSE)</f>
        <v>1</v>
      </c>
      <c r="J2047" t="b">
        <f>VLOOKUP(A2047,all_municipalities!$A$2:$M$445,13, FALSE)</f>
        <v>0</v>
      </c>
      <c r="K2047" t="str">
        <f t="shared" si="125"/>
        <v>NONE</v>
      </c>
      <c r="L2047">
        <v>0</v>
      </c>
      <c r="M2047" t="str">
        <f t="shared" si="126"/>
        <v>10132 Councillor, Ward 4</v>
      </c>
      <c r="N2047" s="6" t="str">
        <f t="shared" si="127"/>
        <v>10132 Councillor, Ward 4</v>
      </c>
      <c r="O2047" s="15">
        <f>IF(I2047&lt;&gt;FALSE,VLOOKUP(H2047,internet_municipalities!$B$2:$W$226,22,FALSE),"NO INTERNET")</f>
        <v>68232</v>
      </c>
      <c r="P2047" s="16" t="str">
        <f t="shared" si="128"/>
        <v>Lost</v>
      </c>
    </row>
    <row r="2048" spans="1:16" x14ac:dyDescent="0.2">
      <c r="A2048">
        <v>10132</v>
      </c>
      <c r="B2048" t="b">
        <v>0</v>
      </c>
      <c r="C2048" t="s">
        <v>1471</v>
      </c>
      <c r="D2048" t="s">
        <v>2146</v>
      </c>
      <c r="E2048">
        <v>6922</v>
      </c>
      <c r="F2048" t="s">
        <v>1460</v>
      </c>
      <c r="G2048" t="b">
        <v>1</v>
      </c>
      <c r="H2048" t="str">
        <f>VLOOKUP(A2048,all_municipalities!$A$2:$M$445,2,FALSE)</f>
        <v>Cambridge, City of</v>
      </c>
      <c r="I2048" t="b">
        <f>VLOOKUP(A2048,all_municipalities!$A$2:$M$445,9,FALSE)</f>
        <v>1</v>
      </c>
      <c r="J2048" t="b">
        <f>VLOOKUP(A2048,all_municipalities!$A$2:$M$445,13, FALSE)</f>
        <v>0</v>
      </c>
      <c r="K2048" t="str">
        <f t="shared" si="125"/>
        <v>NONE</v>
      </c>
      <c r="L2048">
        <v>0</v>
      </c>
      <c r="M2048" t="str">
        <f t="shared" si="126"/>
        <v>10132 Councillor, Ward 4</v>
      </c>
      <c r="N2048" s="6" t="str">
        <f t="shared" si="127"/>
        <v>10132 Councillor, Ward 4</v>
      </c>
      <c r="O2048" s="15">
        <f>IF(I2048&lt;&gt;FALSE,VLOOKUP(H2048,internet_municipalities!$B$2:$W$226,22,FALSE),"NO INTERNET")</f>
        <v>68232</v>
      </c>
      <c r="P2048" s="16" t="str">
        <f t="shared" si="128"/>
        <v>Lost</v>
      </c>
    </row>
    <row r="2049" spans="1:16" x14ac:dyDescent="0.2">
      <c r="A2049">
        <v>10132</v>
      </c>
      <c r="B2049" t="b">
        <v>0</v>
      </c>
      <c r="C2049" t="s">
        <v>1471</v>
      </c>
      <c r="D2049" t="s">
        <v>2147</v>
      </c>
      <c r="E2049">
        <v>680</v>
      </c>
      <c r="F2049" t="s">
        <v>1460</v>
      </c>
      <c r="G2049" t="b">
        <v>1</v>
      </c>
      <c r="H2049" t="str">
        <f>VLOOKUP(A2049,all_municipalities!$A$2:$M$445,2,FALSE)</f>
        <v>Cambridge, City of</v>
      </c>
      <c r="I2049" t="b">
        <f>VLOOKUP(A2049,all_municipalities!$A$2:$M$445,9,FALSE)</f>
        <v>1</v>
      </c>
      <c r="J2049" t="b">
        <f>VLOOKUP(A2049,all_municipalities!$A$2:$M$445,13, FALSE)</f>
        <v>0</v>
      </c>
      <c r="K2049" t="str">
        <f t="shared" si="125"/>
        <v>NONE</v>
      </c>
      <c r="L2049">
        <v>0</v>
      </c>
      <c r="M2049" t="str">
        <f t="shared" si="126"/>
        <v>10132 Councillor, Ward 4</v>
      </c>
      <c r="N2049" s="6" t="str">
        <f t="shared" si="127"/>
        <v>10132 Councillor, Ward 4</v>
      </c>
      <c r="O2049" s="15">
        <f>IF(I2049&lt;&gt;FALSE,VLOOKUP(H2049,internet_municipalities!$B$2:$W$226,22,FALSE),"NO INTERNET")</f>
        <v>68232</v>
      </c>
      <c r="P2049" s="16" t="str">
        <f t="shared" si="128"/>
        <v>Lost</v>
      </c>
    </row>
    <row r="2050" spans="1:16" x14ac:dyDescent="0.2">
      <c r="A2050">
        <v>10132</v>
      </c>
      <c r="B2050" t="b">
        <v>0</v>
      </c>
      <c r="C2050" t="s">
        <v>1473</v>
      </c>
      <c r="D2050" t="s">
        <v>2148</v>
      </c>
      <c r="E2050">
        <v>156</v>
      </c>
      <c r="F2050" t="s">
        <v>1460</v>
      </c>
      <c r="G2050" t="b">
        <v>1</v>
      </c>
      <c r="H2050" t="str">
        <f>VLOOKUP(A2050,all_municipalities!$A$2:$M$445,2,FALSE)</f>
        <v>Cambridge, City of</v>
      </c>
      <c r="I2050" t="b">
        <f>VLOOKUP(A2050,all_municipalities!$A$2:$M$445,9,FALSE)</f>
        <v>1</v>
      </c>
      <c r="J2050" t="b">
        <f>VLOOKUP(A2050,all_municipalities!$A$2:$M$445,13, FALSE)</f>
        <v>0</v>
      </c>
      <c r="K2050" t="str">
        <f t="shared" ref="K2050:K2113" si="129">IF(J2050=TRUE,IF(F2050&lt;=10,"HIGH",IF(F2050&lt;=100,"MID",IF(F2050&lt;=1000,"LOW","NONE"))),"NONE")</f>
        <v>NONE</v>
      </c>
      <c r="L2050">
        <v>0</v>
      </c>
      <c r="M2050" t="str">
        <f t="shared" ref="M2050:M2113" si="130">CONCATENATE(A2050, " ",C2050)</f>
        <v>10132 Councillor, Ward 5</v>
      </c>
      <c r="N2050" s="6" t="str">
        <f t="shared" si="127"/>
        <v>10132 Councillor, Ward 5</v>
      </c>
      <c r="O2050" s="15">
        <f>IF(I2050&lt;&gt;FALSE,VLOOKUP(H2050,internet_municipalities!$B$2:$W$226,22,FALSE),"NO INTERNET")</f>
        <v>68232</v>
      </c>
      <c r="P2050" s="16" t="str">
        <f t="shared" si="128"/>
        <v>Lost</v>
      </c>
    </row>
    <row r="2051" spans="1:16" x14ac:dyDescent="0.2">
      <c r="A2051">
        <v>10132</v>
      </c>
      <c r="B2051" t="b">
        <v>0</v>
      </c>
      <c r="C2051" t="s">
        <v>1473</v>
      </c>
      <c r="D2051" t="s">
        <v>2149</v>
      </c>
      <c r="E2051">
        <v>271</v>
      </c>
      <c r="F2051" t="s">
        <v>1460</v>
      </c>
      <c r="G2051" t="b">
        <v>1</v>
      </c>
      <c r="H2051" t="str">
        <f>VLOOKUP(A2051,all_municipalities!$A$2:$M$445,2,FALSE)</f>
        <v>Cambridge, City of</v>
      </c>
      <c r="I2051" t="b">
        <f>VLOOKUP(A2051,all_municipalities!$A$2:$M$445,9,FALSE)</f>
        <v>1</v>
      </c>
      <c r="J2051" t="b">
        <f>VLOOKUP(A2051,all_municipalities!$A$2:$M$445,13, FALSE)</f>
        <v>0</v>
      </c>
      <c r="K2051" t="str">
        <f t="shared" si="129"/>
        <v>NONE</v>
      </c>
      <c r="L2051">
        <v>0</v>
      </c>
      <c r="M2051" t="str">
        <f t="shared" si="130"/>
        <v>10132 Councillor, Ward 5</v>
      </c>
      <c r="N2051" s="6" t="str">
        <f t="shared" ref="N2051:N2114" si="131">IF(I2051,M2051,"")</f>
        <v>10132 Councillor, Ward 5</v>
      </c>
      <c r="O2051" s="15">
        <f>IF(I2051&lt;&gt;FALSE,VLOOKUP(H2051,internet_municipalities!$B$2:$W$226,22,FALSE),"NO INTERNET")</f>
        <v>68232</v>
      </c>
      <c r="P2051" s="16" t="str">
        <f t="shared" si="128"/>
        <v>Lost</v>
      </c>
    </row>
    <row r="2052" spans="1:16" x14ac:dyDescent="0.2">
      <c r="A2052">
        <v>10132</v>
      </c>
      <c r="B2052" t="b">
        <v>0</v>
      </c>
      <c r="C2052" t="s">
        <v>1720</v>
      </c>
      <c r="D2052" t="s">
        <v>2150</v>
      </c>
      <c r="E2052">
        <v>452</v>
      </c>
      <c r="F2052" t="s">
        <v>1460</v>
      </c>
      <c r="G2052" t="b">
        <v>1</v>
      </c>
      <c r="H2052" t="str">
        <f>VLOOKUP(A2052,all_municipalities!$A$2:$M$445,2,FALSE)</f>
        <v>Cambridge, City of</v>
      </c>
      <c r="I2052" t="b">
        <f>VLOOKUP(A2052,all_municipalities!$A$2:$M$445,9,FALSE)</f>
        <v>1</v>
      </c>
      <c r="J2052" t="b">
        <f>VLOOKUP(A2052,all_municipalities!$A$2:$M$445,13, FALSE)</f>
        <v>0</v>
      </c>
      <c r="K2052" t="str">
        <f t="shared" si="129"/>
        <v>NONE</v>
      </c>
      <c r="L2052">
        <v>0</v>
      </c>
      <c r="M2052" t="str">
        <f t="shared" si="130"/>
        <v>10132 Councillor, Ward 6</v>
      </c>
      <c r="N2052" s="6" t="str">
        <f t="shared" si="131"/>
        <v>10132 Councillor, Ward 6</v>
      </c>
      <c r="O2052" s="15">
        <f>IF(I2052&lt;&gt;FALSE,VLOOKUP(H2052,internet_municipalities!$B$2:$W$226,22,FALSE),"NO INTERNET")</f>
        <v>68232</v>
      </c>
      <c r="P2052" s="16" t="str">
        <f t="shared" si="128"/>
        <v>Lost</v>
      </c>
    </row>
    <row r="2053" spans="1:16" x14ac:dyDescent="0.2">
      <c r="A2053">
        <v>10132</v>
      </c>
      <c r="B2053" t="b">
        <v>0</v>
      </c>
      <c r="C2053" t="s">
        <v>1720</v>
      </c>
      <c r="D2053" t="s">
        <v>2151</v>
      </c>
      <c r="E2053">
        <v>795</v>
      </c>
      <c r="F2053" t="s">
        <v>1460</v>
      </c>
      <c r="G2053" t="b">
        <v>1</v>
      </c>
      <c r="H2053" t="str">
        <f>VLOOKUP(A2053,all_municipalities!$A$2:$M$445,2,FALSE)</f>
        <v>Cambridge, City of</v>
      </c>
      <c r="I2053" t="b">
        <f>VLOOKUP(A2053,all_municipalities!$A$2:$M$445,9,FALSE)</f>
        <v>1</v>
      </c>
      <c r="J2053" t="b">
        <f>VLOOKUP(A2053,all_municipalities!$A$2:$M$445,13, FALSE)</f>
        <v>0</v>
      </c>
      <c r="K2053" t="str">
        <f t="shared" si="129"/>
        <v>NONE</v>
      </c>
      <c r="L2053">
        <v>0</v>
      </c>
      <c r="M2053" t="str">
        <f t="shared" si="130"/>
        <v>10132 Councillor, Ward 6</v>
      </c>
      <c r="N2053" s="6" t="str">
        <f t="shared" si="131"/>
        <v>10132 Councillor, Ward 6</v>
      </c>
      <c r="O2053" s="15">
        <f>IF(I2053&lt;&gt;FALSE,VLOOKUP(H2053,internet_municipalities!$B$2:$W$226,22,FALSE),"NO INTERNET")</f>
        <v>68232</v>
      </c>
      <c r="P2053" s="16" t="str">
        <f t="shared" si="128"/>
        <v>Lost</v>
      </c>
    </row>
    <row r="2054" spans="1:16" x14ac:dyDescent="0.2">
      <c r="A2054">
        <v>10132</v>
      </c>
      <c r="B2054" t="b">
        <v>0</v>
      </c>
      <c r="C2054" t="s">
        <v>1985</v>
      </c>
      <c r="D2054" t="s">
        <v>2152</v>
      </c>
      <c r="E2054">
        <v>3118</v>
      </c>
      <c r="F2054" t="s">
        <v>1460</v>
      </c>
      <c r="G2054" t="b">
        <v>1</v>
      </c>
      <c r="H2054" t="str">
        <f>VLOOKUP(A2054,all_municipalities!$A$2:$M$445,2,FALSE)</f>
        <v>Cambridge, City of</v>
      </c>
      <c r="I2054" t="b">
        <f>VLOOKUP(A2054,all_municipalities!$A$2:$M$445,9,FALSE)</f>
        <v>1</v>
      </c>
      <c r="J2054" t="b">
        <f>VLOOKUP(A2054,all_municipalities!$A$2:$M$445,13, FALSE)</f>
        <v>0</v>
      </c>
      <c r="K2054" t="str">
        <f t="shared" si="129"/>
        <v>NONE</v>
      </c>
      <c r="L2054">
        <v>0</v>
      </c>
      <c r="M2054" t="str">
        <f t="shared" si="130"/>
        <v>10132 Regional Councillor</v>
      </c>
      <c r="N2054" s="6" t="str">
        <f t="shared" si="131"/>
        <v>10132 Regional Councillor</v>
      </c>
      <c r="O2054" s="15">
        <f>IF(I2054&lt;&gt;FALSE,VLOOKUP(H2054,internet_municipalities!$B$2:$W$226,22,FALSE),"NO INTERNET")</f>
        <v>68232</v>
      </c>
      <c r="P2054" s="16" t="str">
        <f t="shared" si="128"/>
        <v>Lost</v>
      </c>
    </row>
    <row r="2055" spans="1:16" x14ac:dyDescent="0.2">
      <c r="A2055">
        <v>10132</v>
      </c>
      <c r="B2055" t="b">
        <v>0</v>
      </c>
      <c r="C2055" t="s">
        <v>1985</v>
      </c>
      <c r="D2055" t="s">
        <v>2153</v>
      </c>
      <c r="E2055">
        <v>5118</v>
      </c>
      <c r="F2055" t="s">
        <v>1460</v>
      </c>
      <c r="G2055" t="b">
        <v>1</v>
      </c>
      <c r="H2055" t="str">
        <f>VLOOKUP(A2055,all_municipalities!$A$2:$M$445,2,FALSE)</f>
        <v>Cambridge, City of</v>
      </c>
      <c r="I2055" t="b">
        <f>VLOOKUP(A2055,all_municipalities!$A$2:$M$445,9,FALSE)</f>
        <v>1</v>
      </c>
      <c r="J2055" t="b">
        <f>VLOOKUP(A2055,all_municipalities!$A$2:$M$445,13, FALSE)</f>
        <v>0</v>
      </c>
      <c r="K2055" t="str">
        <f t="shared" si="129"/>
        <v>NONE</v>
      </c>
      <c r="L2055">
        <v>0</v>
      </c>
      <c r="M2055" t="str">
        <f t="shared" si="130"/>
        <v>10132 Regional Councillor</v>
      </c>
      <c r="N2055" s="6" t="str">
        <f t="shared" si="131"/>
        <v>10132 Regional Councillor</v>
      </c>
      <c r="O2055" s="15">
        <f>IF(I2055&lt;&gt;FALSE,VLOOKUP(H2055,internet_municipalities!$B$2:$W$226,22,FALSE),"NO INTERNET")</f>
        <v>68232</v>
      </c>
      <c r="P2055" s="16" t="str">
        <f t="shared" ref="P2055:P2118" si="132">IF(I2055=TRUE,IF(F2055&lt;&gt;"Acclaimed",IF(F2055&lt;&gt;"Lost",F2055/O2055,"Lost"),"Acclaimed"),"NO INTERNET")</f>
        <v>Lost</v>
      </c>
    </row>
    <row r="2056" spans="1:16" x14ac:dyDescent="0.2">
      <c r="A2056">
        <v>10132</v>
      </c>
      <c r="B2056" t="b">
        <v>0</v>
      </c>
      <c r="C2056" t="s">
        <v>1453</v>
      </c>
      <c r="D2056" t="s">
        <v>6364</v>
      </c>
      <c r="E2056">
        <v>739</v>
      </c>
      <c r="F2056" t="s">
        <v>1460</v>
      </c>
      <c r="G2056" t="b">
        <v>1</v>
      </c>
      <c r="H2056" t="str">
        <f>VLOOKUP(A2056,all_municipalities!$A$2:$M$445,2,FALSE)</f>
        <v>Cambridge, City of</v>
      </c>
      <c r="I2056" t="b">
        <f>VLOOKUP(A2056,all_municipalities!$A$2:$M$445,9,FALSE)</f>
        <v>1</v>
      </c>
      <c r="J2056" t="b">
        <f>VLOOKUP(A2056,all_municipalities!$A$2:$M$445,13, FALSE)</f>
        <v>0</v>
      </c>
      <c r="K2056" t="str">
        <f t="shared" si="129"/>
        <v>NONE</v>
      </c>
      <c r="L2056">
        <v>0</v>
      </c>
      <c r="M2056" t="str">
        <f t="shared" si="130"/>
        <v>10132 Councillor, Ward 2</v>
      </c>
      <c r="N2056" s="6" t="str">
        <f t="shared" si="131"/>
        <v>10132 Councillor, Ward 2</v>
      </c>
      <c r="O2056" s="15">
        <f>IF(I2056&lt;&gt;FALSE,VLOOKUP(H2056,internet_municipalities!$B$2:$W$226,22,FALSE),"NO INTERNET")</f>
        <v>68232</v>
      </c>
      <c r="P2056" s="16" t="str">
        <f t="shared" si="132"/>
        <v>Lost</v>
      </c>
    </row>
    <row r="2057" spans="1:16" x14ac:dyDescent="0.2">
      <c r="A2057">
        <v>10132</v>
      </c>
      <c r="B2057" t="b">
        <v>0</v>
      </c>
      <c r="C2057" t="s">
        <v>1985</v>
      </c>
      <c r="D2057" t="s">
        <v>2154</v>
      </c>
      <c r="E2057">
        <v>4197</v>
      </c>
      <c r="F2057" t="s">
        <v>1460</v>
      </c>
      <c r="G2057" t="b">
        <v>1</v>
      </c>
      <c r="H2057" t="str">
        <f>VLOOKUP(A2057,all_municipalities!$A$2:$M$445,2,FALSE)</f>
        <v>Cambridge, City of</v>
      </c>
      <c r="I2057" t="b">
        <f>VLOOKUP(A2057,all_municipalities!$A$2:$M$445,9,FALSE)</f>
        <v>1</v>
      </c>
      <c r="J2057" t="b">
        <f>VLOOKUP(A2057,all_municipalities!$A$2:$M$445,13, FALSE)</f>
        <v>0</v>
      </c>
      <c r="K2057" t="str">
        <f t="shared" si="129"/>
        <v>NONE</v>
      </c>
      <c r="L2057">
        <v>0</v>
      </c>
      <c r="M2057" t="str">
        <f t="shared" si="130"/>
        <v>10132 Regional Councillor</v>
      </c>
      <c r="N2057" s="6" t="str">
        <f t="shared" si="131"/>
        <v>10132 Regional Councillor</v>
      </c>
      <c r="O2057" s="15">
        <f>IF(I2057&lt;&gt;FALSE,VLOOKUP(H2057,internet_municipalities!$B$2:$W$226,22,FALSE),"NO INTERNET")</f>
        <v>68232</v>
      </c>
      <c r="P2057" s="16" t="str">
        <f t="shared" si="132"/>
        <v>Lost</v>
      </c>
    </row>
    <row r="2058" spans="1:16" x14ac:dyDescent="0.2">
      <c r="A2058">
        <v>10081</v>
      </c>
      <c r="B2058" t="b">
        <v>1</v>
      </c>
      <c r="C2058" t="s">
        <v>1463</v>
      </c>
      <c r="D2058" t="s">
        <v>2186</v>
      </c>
      <c r="E2058">
        <v>60</v>
      </c>
      <c r="F2058">
        <v>20</v>
      </c>
      <c r="G2058" t="b">
        <v>0</v>
      </c>
      <c r="H2058" t="str">
        <f>VLOOKUP(A2058,all_municipalities!$A$2:$M$445,2,FALSE)</f>
        <v>Casey, Township of</v>
      </c>
      <c r="I2058" t="b">
        <f>VLOOKUP(A2058,all_municipalities!$A$2:$M$445,9,FALSE)</f>
        <v>0</v>
      </c>
      <c r="J2058" t="b">
        <f>VLOOKUP(A2058,all_municipalities!$A$2:$M$445,13, FALSE)</f>
        <v>0</v>
      </c>
      <c r="K2058" t="str">
        <f t="shared" si="129"/>
        <v>NONE</v>
      </c>
      <c r="L2058">
        <v>0</v>
      </c>
      <c r="M2058" t="str">
        <f t="shared" si="130"/>
        <v>10081 Councillor</v>
      </c>
      <c r="N2058" s="6" t="str">
        <f t="shared" si="131"/>
        <v/>
      </c>
      <c r="O2058" s="15" t="str">
        <f>IF(I2058&lt;&gt;FALSE,VLOOKUP(H2058,internet_municipalities!$B$2:$W$226,22,FALSE),"NO INTERNET")</f>
        <v>NO INTERNET</v>
      </c>
      <c r="P2058" s="16" t="str">
        <f t="shared" si="132"/>
        <v>NO INTERNET</v>
      </c>
    </row>
    <row r="2059" spans="1:16" x14ac:dyDescent="0.2">
      <c r="A2059">
        <v>10081</v>
      </c>
      <c r="B2059" t="b">
        <v>1</v>
      </c>
      <c r="C2059" t="s">
        <v>1463</v>
      </c>
      <c r="D2059" t="s">
        <v>2187</v>
      </c>
      <c r="E2059">
        <v>46</v>
      </c>
      <c r="F2059">
        <v>6</v>
      </c>
      <c r="G2059" t="b">
        <v>0</v>
      </c>
      <c r="H2059" t="str">
        <f>VLOOKUP(A2059,all_municipalities!$A$2:$M$445,2,FALSE)</f>
        <v>Casey, Township of</v>
      </c>
      <c r="I2059" t="b">
        <f>VLOOKUP(A2059,all_municipalities!$A$2:$M$445,9,FALSE)</f>
        <v>0</v>
      </c>
      <c r="J2059" t="b">
        <f>VLOOKUP(A2059,all_municipalities!$A$2:$M$445,13, FALSE)</f>
        <v>0</v>
      </c>
      <c r="K2059" t="str">
        <f t="shared" si="129"/>
        <v>NONE</v>
      </c>
      <c r="L2059">
        <v>0</v>
      </c>
      <c r="M2059" t="str">
        <f t="shared" si="130"/>
        <v>10081 Councillor</v>
      </c>
      <c r="N2059" s="6" t="str">
        <f t="shared" si="131"/>
        <v/>
      </c>
      <c r="O2059" s="15" t="str">
        <f>IF(I2059&lt;&gt;FALSE,VLOOKUP(H2059,internet_municipalities!$B$2:$W$226,22,FALSE),"NO INTERNET")</f>
        <v>NO INTERNET</v>
      </c>
      <c r="P2059" s="16" t="str">
        <f t="shared" si="132"/>
        <v>NO INTERNET</v>
      </c>
    </row>
    <row r="2060" spans="1:16" x14ac:dyDescent="0.2">
      <c r="A2060">
        <v>10081</v>
      </c>
      <c r="B2060" t="b">
        <v>1</v>
      </c>
      <c r="C2060" t="s">
        <v>1463</v>
      </c>
      <c r="D2060" t="s">
        <v>2188</v>
      </c>
      <c r="E2060">
        <v>41</v>
      </c>
      <c r="F2060">
        <v>1</v>
      </c>
      <c r="G2060" t="b">
        <v>0</v>
      </c>
      <c r="H2060" t="str">
        <f>VLOOKUP(A2060,all_municipalities!$A$2:$M$445,2,FALSE)</f>
        <v>Casey, Township of</v>
      </c>
      <c r="I2060" t="b">
        <f>VLOOKUP(A2060,all_municipalities!$A$2:$M$445,9,FALSE)</f>
        <v>0</v>
      </c>
      <c r="J2060" t="b">
        <f>VLOOKUP(A2060,all_municipalities!$A$2:$M$445,13, FALSE)</f>
        <v>0</v>
      </c>
      <c r="K2060" t="str">
        <f t="shared" si="129"/>
        <v>NONE</v>
      </c>
      <c r="L2060">
        <v>0</v>
      </c>
      <c r="M2060" t="str">
        <f t="shared" si="130"/>
        <v>10081 Councillor</v>
      </c>
      <c r="N2060" s="6" t="str">
        <f t="shared" si="131"/>
        <v/>
      </c>
      <c r="O2060" s="15" t="str">
        <f>IF(I2060&lt;&gt;FALSE,VLOOKUP(H2060,internet_municipalities!$B$2:$W$226,22,FALSE),"NO INTERNET")</f>
        <v>NO INTERNET</v>
      </c>
      <c r="P2060" s="16" t="str">
        <f t="shared" si="132"/>
        <v>NO INTERNET</v>
      </c>
    </row>
    <row r="2061" spans="1:16" x14ac:dyDescent="0.2">
      <c r="A2061">
        <v>10081</v>
      </c>
      <c r="B2061" t="b">
        <v>1</v>
      </c>
      <c r="C2061" t="s">
        <v>1463</v>
      </c>
      <c r="D2061" t="s">
        <v>2189</v>
      </c>
      <c r="E2061">
        <v>56</v>
      </c>
      <c r="F2061">
        <v>16</v>
      </c>
      <c r="G2061" t="b">
        <v>0</v>
      </c>
      <c r="H2061" t="str">
        <f>VLOOKUP(A2061,all_municipalities!$A$2:$M$445,2,FALSE)</f>
        <v>Casey, Township of</v>
      </c>
      <c r="I2061" t="b">
        <f>VLOOKUP(A2061,all_municipalities!$A$2:$M$445,9,FALSE)</f>
        <v>0</v>
      </c>
      <c r="J2061" t="b">
        <f>VLOOKUP(A2061,all_municipalities!$A$2:$M$445,13, FALSE)</f>
        <v>0</v>
      </c>
      <c r="K2061" t="str">
        <f t="shared" si="129"/>
        <v>NONE</v>
      </c>
      <c r="L2061">
        <v>0</v>
      </c>
      <c r="M2061" t="str">
        <f t="shared" si="130"/>
        <v>10081 Councillor</v>
      </c>
      <c r="N2061" s="6" t="str">
        <f t="shared" si="131"/>
        <v/>
      </c>
      <c r="O2061" s="15" t="str">
        <f>IF(I2061&lt;&gt;FALSE,VLOOKUP(H2061,internet_municipalities!$B$2:$W$226,22,FALSE),"NO INTERNET")</f>
        <v>NO INTERNET</v>
      </c>
      <c r="P2061" s="16" t="str">
        <f t="shared" si="132"/>
        <v>NO INTERNET</v>
      </c>
    </row>
    <row r="2062" spans="1:16" x14ac:dyDescent="0.2">
      <c r="A2062">
        <v>10081</v>
      </c>
      <c r="B2062" t="b">
        <v>0</v>
      </c>
      <c r="C2062" t="s">
        <v>1463</v>
      </c>
      <c r="D2062" t="s">
        <v>2190</v>
      </c>
      <c r="E2062">
        <v>40</v>
      </c>
      <c r="F2062" t="s">
        <v>1460</v>
      </c>
      <c r="G2062" t="b">
        <v>0</v>
      </c>
      <c r="H2062" t="str">
        <f>VLOOKUP(A2062,all_municipalities!$A$2:$M$445,2,FALSE)</f>
        <v>Casey, Township of</v>
      </c>
      <c r="I2062" t="b">
        <f>VLOOKUP(A2062,all_municipalities!$A$2:$M$445,9,FALSE)</f>
        <v>0</v>
      </c>
      <c r="J2062" t="b">
        <f>VLOOKUP(A2062,all_municipalities!$A$2:$M$445,13, FALSE)</f>
        <v>0</v>
      </c>
      <c r="K2062" t="str">
        <f t="shared" si="129"/>
        <v>NONE</v>
      </c>
      <c r="L2062">
        <v>0</v>
      </c>
      <c r="M2062" t="str">
        <f t="shared" si="130"/>
        <v>10081 Councillor</v>
      </c>
      <c r="N2062" s="6" t="str">
        <f t="shared" si="131"/>
        <v/>
      </c>
      <c r="O2062" s="15" t="str">
        <f>IF(I2062&lt;&gt;FALSE,VLOOKUP(H2062,internet_municipalities!$B$2:$W$226,22,FALSE),"NO INTERNET")</f>
        <v>NO INTERNET</v>
      </c>
      <c r="P2062" s="16" t="str">
        <f t="shared" si="132"/>
        <v>NO INTERNET</v>
      </c>
    </row>
    <row r="2063" spans="1:16" x14ac:dyDescent="0.2">
      <c r="A2063">
        <v>10709</v>
      </c>
      <c r="B2063" t="b">
        <v>1</v>
      </c>
      <c r="C2063" t="s">
        <v>1473</v>
      </c>
      <c r="D2063" t="s">
        <v>2211</v>
      </c>
      <c r="E2063">
        <v>363</v>
      </c>
      <c r="F2063">
        <v>217</v>
      </c>
      <c r="G2063" t="b">
        <v>0</v>
      </c>
      <c r="H2063" t="str">
        <f>VLOOKUP(A2063,all_municipalities!$A$2:$M$445,2,FALSE)</f>
        <v>Central Elgin, Municipality of</v>
      </c>
      <c r="I2063" t="b">
        <f>VLOOKUP(A2063,all_municipalities!$A$2:$M$445,9,FALSE)</f>
        <v>0</v>
      </c>
      <c r="J2063" t="b">
        <f>VLOOKUP(A2063,all_municipalities!$A$2:$M$445,13, FALSE)</f>
        <v>0</v>
      </c>
      <c r="K2063" t="str">
        <f t="shared" si="129"/>
        <v>NONE</v>
      </c>
      <c r="L2063">
        <v>0</v>
      </c>
      <c r="M2063" t="str">
        <f t="shared" si="130"/>
        <v>10709 Councillor, Ward 5</v>
      </c>
      <c r="N2063" s="6" t="str">
        <f t="shared" si="131"/>
        <v/>
      </c>
      <c r="O2063" s="15" t="str">
        <f>IF(I2063&lt;&gt;FALSE,VLOOKUP(H2063,internet_municipalities!$B$2:$W$226,22,FALSE),"NO INTERNET")</f>
        <v>NO INTERNET</v>
      </c>
      <c r="P2063" s="16" t="str">
        <f t="shared" si="132"/>
        <v>NO INTERNET</v>
      </c>
    </row>
    <row r="2064" spans="1:16" x14ac:dyDescent="0.2">
      <c r="A2064">
        <v>10709</v>
      </c>
      <c r="B2064" t="b">
        <v>1</v>
      </c>
      <c r="C2064" t="s">
        <v>1471</v>
      </c>
      <c r="D2064" t="s">
        <v>2212</v>
      </c>
      <c r="E2064">
        <v>344</v>
      </c>
      <c r="F2064">
        <v>121</v>
      </c>
      <c r="G2064" t="b">
        <v>0</v>
      </c>
      <c r="H2064" t="str">
        <f>VLOOKUP(A2064,all_municipalities!$A$2:$M$445,2,FALSE)</f>
        <v>Central Elgin, Municipality of</v>
      </c>
      <c r="I2064" t="b">
        <f>VLOOKUP(A2064,all_municipalities!$A$2:$M$445,9,FALSE)</f>
        <v>0</v>
      </c>
      <c r="J2064" t="b">
        <f>VLOOKUP(A2064,all_municipalities!$A$2:$M$445,13, FALSE)</f>
        <v>0</v>
      </c>
      <c r="K2064" t="str">
        <f t="shared" si="129"/>
        <v>NONE</v>
      </c>
      <c r="L2064">
        <v>0</v>
      </c>
      <c r="M2064" t="str">
        <f t="shared" si="130"/>
        <v>10709 Councillor, Ward 4</v>
      </c>
      <c r="N2064" s="6" t="str">
        <f t="shared" si="131"/>
        <v/>
      </c>
      <c r="O2064" s="15" t="str">
        <f>IF(I2064&lt;&gt;FALSE,VLOOKUP(H2064,internet_municipalities!$B$2:$W$226,22,FALSE),"NO INTERNET")</f>
        <v>NO INTERNET</v>
      </c>
      <c r="P2064" s="16" t="str">
        <f t="shared" si="132"/>
        <v>NO INTERNET</v>
      </c>
    </row>
    <row r="2065" spans="1:16" x14ac:dyDescent="0.2">
      <c r="A2065">
        <v>10709</v>
      </c>
      <c r="B2065" t="b">
        <v>1</v>
      </c>
      <c r="C2065" t="s">
        <v>1475</v>
      </c>
      <c r="D2065" t="s">
        <v>2213</v>
      </c>
      <c r="E2065">
        <v>331</v>
      </c>
      <c r="F2065">
        <v>221</v>
      </c>
      <c r="G2065" t="b">
        <v>0</v>
      </c>
      <c r="H2065" t="str">
        <f>VLOOKUP(A2065,all_municipalities!$A$2:$M$445,2,FALSE)</f>
        <v>Central Elgin, Municipality of</v>
      </c>
      <c r="I2065" t="b">
        <f>VLOOKUP(A2065,all_municipalities!$A$2:$M$445,9,FALSE)</f>
        <v>0</v>
      </c>
      <c r="J2065" t="b">
        <f>VLOOKUP(A2065,all_municipalities!$A$2:$M$445,13, FALSE)</f>
        <v>0</v>
      </c>
      <c r="K2065" t="str">
        <f t="shared" si="129"/>
        <v>NONE</v>
      </c>
      <c r="L2065">
        <v>0</v>
      </c>
      <c r="M2065" t="str">
        <f t="shared" si="130"/>
        <v>10709 Councillor, Ward 3</v>
      </c>
      <c r="N2065" s="6" t="str">
        <f t="shared" si="131"/>
        <v/>
      </c>
      <c r="O2065" s="15" t="str">
        <f>IF(I2065&lt;&gt;FALSE,VLOOKUP(H2065,internet_municipalities!$B$2:$W$226,22,FALSE),"NO INTERNET")</f>
        <v>NO INTERNET</v>
      </c>
      <c r="P2065" s="16" t="str">
        <f t="shared" si="132"/>
        <v>NO INTERNET</v>
      </c>
    </row>
    <row r="2066" spans="1:16" x14ac:dyDescent="0.2">
      <c r="A2066">
        <v>10709</v>
      </c>
      <c r="B2066" t="b">
        <v>1</v>
      </c>
      <c r="C2066" t="s">
        <v>1453</v>
      </c>
      <c r="D2066" t="s">
        <v>2214</v>
      </c>
      <c r="E2066">
        <v>321</v>
      </c>
      <c r="F2066">
        <v>46</v>
      </c>
      <c r="G2066" t="b">
        <v>0</v>
      </c>
      <c r="H2066" t="str">
        <f>VLOOKUP(A2066,all_municipalities!$A$2:$M$445,2,FALSE)</f>
        <v>Central Elgin, Municipality of</v>
      </c>
      <c r="I2066" t="b">
        <f>VLOOKUP(A2066,all_municipalities!$A$2:$M$445,9,FALSE)</f>
        <v>0</v>
      </c>
      <c r="J2066" t="b">
        <f>VLOOKUP(A2066,all_municipalities!$A$2:$M$445,13, FALSE)</f>
        <v>0</v>
      </c>
      <c r="K2066" t="str">
        <f t="shared" si="129"/>
        <v>NONE</v>
      </c>
      <c r="L2066">
        <v>0</v>
      </c>
      <c r="M2066" t="str">
        <f t="shared" si="130"/>
        <v>10709 Councillor, Ward 2</v>
      </c>
      <c r="N2066" s="6" t="str">
        <f t="shared" si="131"/>
        <v/>
      </c>
      <c r="O2066" s="15" t="str">
        <f>IF(I2066&lt;&gt;FALSE,VLOOKUP(H2066,internet_municipalities!$B$2:$W$226,22,FALSE),"NO INTERNET")</f>
        <v>NO INTERNET</v>
      </c>
      <c r="P2066" s="16" t="str">
        <f t="shared" si="132"/>
        <v>NO INTERNET</v>
      </c>
    </row>
    <row r="2067" spans="1:16" x14ac:dyDescent="0.2">
      <c r="A2067">
        <v>10709</v>
      </c>
      <c r="B2067" t="b">
        <v>1</v>
      </c>
      <c r="C2067" t="s">
        <v>1456</v>
      </c>
      <c r="D2067" t="s">
        <v>2215</v>
      </c>
      <c r="E2067">
        <v>981</v>
      </c>
      <c r="F2067">
        <v>555</v>
      </c>
      <c r="G2067" t="b">
        <v>0</v>
      </c>
      <c r="H2067" t="str">
        <f>VLOOKUP(A2067,all_municipalities!$A$2:$M$445,2,FALSE)</f>
        <v>Central Elgin, Municipality of</v>
      </c>
      <c r="I2067" t="b">
        <f>VLOOKUP(A2067,all_municipalities!$A$2:$M$445,9,FALSE)</f>
        <v>0</v>
      </c>
      <c r="J2067" t="b">
        <f>VLOOKUP(A2067,all_municipalities!$A$2:$M$445,13, FALSE)</f>
        <v>0</v>
      </c>
      <c r="K2067" t="str">
        <f t="shared" si="129"/>
        <v>NONE</v>
      </c>
      <c r="L2067">
        <v>0</v>
      </c>
      <c r="M2067" t="str">
        <f t="shared" si="130"/>
        <v>10709 Councillor, Ward 1</v>
      </c>
      <c r="N2067" s="6" t="str">
        <f t="shared" si="131"/>
        <v/>
      </c>
      <c r="O2067" s="15" t="str">
        <f>IF(I2067&lt;&gt;FALSE,VLOOKUP(H2067,internet_municipalities!$B$2:$W$226,22,FALSE),"NO INTERNET")</f>
        <v>NO INTERNET</v>
      </c>
      <c r="P2067" s="16" t="str">
        <f t="shared" si="132"/>
        <v>NO INTERNET</v>
      </c>
    </row>
    <row r="2068" spans="1:16" x14ac:dyDescent="0.2">
      <c r="A2068">
        <v>10709</v>
      </c>
      <c r="B2068" t="b">
        <v>1</v>
      </c>
      <c r="C2068" t="s">
        <v>1479</v>
      </c>
      <c r="D2068" t="s">
        <v>2216</v>
      </c>
      <c r="E2068">
        <v>1740</v>
      </c>
      <c r="F2068">
        <v>75</v>
      </c>
      <c r="G2068" t="b">
        <v>0</v>
      </c>
      <c r="H2068" t="str">
        <f>VLOOKUP(A2068,all_municipalities!$A$2:$M$445,2,FALSE)</f>
        <v>Central Elgin, Municipality of</v>
      </c>
      <c r="I2068" t="b">
        <f>VLOOKUP(A2068,all_municipalities!$A$2:$M$445,9,FALSE)</f>
        <v>0</v>
      </c>
      <c r="J2068" t="b">
        <f>VLOOKUP(A2068,all_municipalities!$A$2:$M$445,13, FALSE)</f>
        <v>0</v>
      </c>
      <c r="K2068" t="str">
        <f t="shared" si="129"/>
        <v>NONE</v>
      </c>
      <c r="L2068">
        <v>0</v>
      </c>
      <c r="M2068" t="str">
        <f t="shared" si="130"/>
        <v>10709 Deputy Mayor</v>
      </c>
      <c r="N2068" s="6" t="str">
        <f t="shared" si="131"/>
        <v/>
      </c>
      <c r="O2068" s="15" t="str">
        <f>IF(I2068&lt;&gt;FALSE,VLOOKUP(H2068,internet_municipalities!$B$2:$W$226,22,FALSE),"NO INTERNET")</f>
        <v>NO INTERNET</v>
      </c>
      <c r="P2068" s="16" t="str">
        <f t="shared" si="132"/>
        <v>NO INTERNET</v>
      </c>
    </row>
    <row r="2069" spans="1:16" x14ac:dyDescent="0.2">
      <c r="A2069">
        <v>10709</v>
      </c>
      <c r="B2069" t="b">
        <v>0</v>
      </c>
      <c r="C2069" t="s">
        <v>1479</v>
      </c>
      <c r="D2069" t="s">
        <v>2217</v>
      </c>
      <c r="E2069">
        <v>586</v>
      </c>
      <c r="F2069" t="s">
        <v>1460</v>
      </c>
      <c r="G2069" t="b">
        <v>0</v>
      </c>
      <c r="H2069" t="str">
        <f>VLOOKUP(A2069,all_municipalities!$A$2:$M$445,2,FALSE)</f>
        <v>Central Elgin, Municipality of</v>
      </c>
      <c r="I2069" t="b">
        <f>VLOOKUP(A2069,all_municipalities!$A$2:$M$445,9,FALSE)</f>
        <v>0</v>
      </c>
      <c r="J2069" t="b">
        <f>VLOOKUP(A2069,all_municipalities!$A$2:$M$445,13, FALSE)</f>
        <v>0</v>
      </c>
      <c r="K2069" t="str">
        <f t="shared" si="129"/>
        <v>NONE</v>
      </c>
      <c r="L2069">
        <v>0</v>
      </c>
      <c r="M2069" t="str">
        <f t="shared" si="130"/>
        <v>10709 Deputy Mayor</v>
      </c>
      <c r="N2069" s="6" t="str">
        <f t="shared" si="131"/>
        <v/>
      </c>
      <c r="O2069" s="15" t="str">
        <f>IF(I2069&lt;&gt;FALSE,VLOOKUP(H2069,internet_municipalities!$B$2:$W$226,22,FALSE),"NO INTERNET")</f>
        <v>NO INTERNET</v>
      </c>
      <c r="P2069" s="16" t="str">
        <f t="shared" si="132"/>
        <v>NO INTERNET</v>
      </c>
    </row>
    <row r="2070" spans="1:16" x14ac:dyDescent="0.2">
      <c r="A2070">
        <v>10709</v>
      </c>
      <c r="B2070" t="b">
        <v>0</v>
      </c>
      <c r="C2070" t="s">
        <v>1479</v>
      </c>
      <c r="D2070" t="s">
        <v>2218</v>
      </c>
      <c r="E2070">
        <v>1665</v>
      </c>
      <c r="F2070" t="s">
        <v>1460</v>
      </c>
      <c r="G2070" t="b">
        <v>0</v>
      </c>
      <c r="H2070" t="str">
        <f>VLOOKUP(A2070,all_municipalities!$A$2:$M$445,2,FALSE)</f>
        <v>Central Elgin, Municipality of</v>
      </c>
      <c r="I2070" t="b">
        <f>VLOOKUP(A2070,all_municipalities!$A$2:$M$445,9,FALSE)</f>
        <v>0</v>
      </c>
      <c r="J2070" t="b">
        <f>VLOOKUP(A2070,all_municipalities!$A$2:$M$445,13, FALSE)</f>
        <v>0</v>
      </c>
      <c r="K2070" t="str">
        <f t="shared" si="129"/>
        <v>NONE</v>
      </c>
      <c r="L2070">
        <v>0</v>
      </c>
      <c r="M2070" t="str">
        <f t="shared" si="130"/>
        <v>10709 Deputy Mayor</v>
      </c>
      <c r="N2070" s="6" t="str">
        <f t="shared" si="131"/>
        <v/>
      </c>
      <c r="O2070" s="15" t="str">
        <f>IF(I2070&lt;&gt;FALSE,VLOOKUP(H2070,internet_municipalities!$B$2:$W$226,22,FALSE),"NO INTERNET")</f>
        <v>NO INTERNET</v>
      </c>
      <c r="P2070" s="16" t="str">
        <f t="shared" si="132"/>
        <v>NO INTERNET</v>
      </c>
    </row>
    <row r="2071" spans="1:16" x14ac:dyDescent="0.2">
      <c r="A2071">
        <v>10709</v>
      </c>
      <c r="B2071" t="b">
        <v>0</v>
      </c>
      <c r="C2071" t="s">
        <v>1456</v>
      </c>
      <c r="D2071" t="s">
        <v>2219</v>
      </c>
      <c r="E2071">
        <v>426</v>
      </c>
      <c r="F2071" t="s">
        <v>1460</v>
      </c>
      <c r="G2071" t="b">
        <v>0</v>
      </c>
      <c r="H2071" t="str">
        <f>VLOOKUP(A2071,all_municipalities!$A$2:$M$445,2,FALSE)</f>
        <v>Central Elgin, Municipality of</v>
      </c>
      <c r="I2071" t="b">
        <f>VLOOKUP(A2071,all_municipalities!$A$2:$M$445,9,FALSE)</f>
        <v>0</v>
      </c>
      <c r="J2071" t="b">
        <f>VLOOKUP(A2071,all_municipalities!$A$2:$M$445,13, FALSE)</f>
        <v>0</v>
      </c>
      <c r="K2071" t="str">
        <f t="shared" si="129"/>
        <v>NONE</v>
      </c>
      <c r="L2071">
        <v>0</v>
      </c>
      <c r="M2071" t="str">
        <f t="shared" si="130"/>
        <v>10709 Councillor, Ward 1</v>
      </c>
      <c r="N2071" s="6" t="str">
        <f t="shared" si="131"/>
        <v/>
      </c>
      <c r="O2071" s="15" t="str">
        <f>IF(I2071&lt;&gt;FALSE,VLOOKUP(H2071,internet_municipalities!$B$2:$W$226,22,FALSE),"NO INTERNET")</f>
        <v>NO INTERNET</v>
      </c>
      <c r="P2071" s="16" t="str">
        <f t="shared" si="132"/>
        <v>NO INTERNET</v>
      </c>
    </row>
    <row r="2072" spans="1:16" x14ac:dyDescent="0.2">
      <c r="A2072">
        <v>10709</v>
      </c>
      <c r="B2072" t="b">
        <v>0</v>
      </c>
      <c r="C2072" t="s">
        <v>1453</v>
      </c>
      <c r="D2072" t="s">
        <v>2220</v>
      </c>
      <c r="E2072">
        <v>260</v>
      </c>
      <c r="F2072" t="s">
        <v>1460</v>
      </c>
      <c r="G2072" t="b">
        <v>0</v>
      </c>
      <c r="H2072" t="str">
        <f>VLOOKUP(A2072,all_municipalities!$A$2:$M$445,2,FALSE)</f>
        <v>Central Elgin, Municipality of</v>
      </c>
      <c r="I2072" t="b">
        <f>VLOOKUP(A2072,all_municipalities!$A$2:$M$445,9,FALSE)</f>
        <v>0</v>
      </c>
      <c r="J2072" t="b">
        <f>VLOOKUP(A2072,all_municipalities!$A$2:$M$445,13, FALSE)</f>
        <v>0</v>
      </c>
      <c r="K2072" t="str">
        <f t="shared" si="129"/>
        <v>NONE</v>
      </c>
      <c r="L2072">
        <v>0</v>
      </c>
      <c r="M2072" t="str">
        <f t="shared" si="130"/>
        <v>10709 Councillor, Ward 2</v>
      </c>
      <c r="N2072" s="6" t="str">
        <f t="shared" si="131"/>
        <v/>
      </c>
      <c r="O2072" s="15" t="str">
        <f>IF(I2072&lt;&gt;FALSE,VLOOKUP(H2072,internet_municipalities!$B$2:$W$226,22,FALSE),"NO INTERNET")</f>
        <v>NO INTERNET</v>
      </c>
      <c r="P2072" s="16" t="str">
        <f t="shared" si="132"/>
        <v>NO INTERNET</v>
      </c>
    </row>
    <row r="2073" spans="1:16" x14ac:dyDescent="0.2">
      <c r="A2073">
        <v>10709</v>
      </c>
      <c r="B2073" t="b">
        <v>0</v>
      </c>
      <c r="C2073" t="s">
        <v>1453</v>
      </c>
      <c r="D2073" t="s">
        <v>2221</v>
      </c>
      <c r="E2073">
        <v>275</v>
      </c>
      <c r="F2073" t="s">
        <v>1460</v>
      </c>
      <c r="G2073" t="b">
        <v>0</v>
      </c>
      <c r="H2073" t="str">
        <f>VLOOKUP(A2073,all_municipalities!$A$2:$M$445,2,FALSE)</f>
        <v>Central Elgin, Municipality of</v>
      </c>
      <c r="I2073" t="b">
        <f>VLOOKUP(A2073,all_municipalities!$A$2:$M$445,9,FALSE)</f>
        <v>0</v>
      </c>
      <c r="J2073" t="b">
        <f>VLOOKUP(A2073,all_municipalities!$A$2:$M$445,13, FALSE)</f>
        <v>0</v>
      </c>
      <c r="K2073" t="str">
        <f t="shared" si="129"/>
        <v>NONE</v>
      </c>
      <c r="L2073">
        <v>0</v>
      </c>
      <c r="M2073" t="str">
        <f t="shared" si="130"/>
        <v>10709 Councillor, Ward 2</v>
      </c>
      <c r="N2073" s="6" t="str">
        <f t="shared" si="131"/>
        <v/>
      </c>
      <c r="O2073" s="15" t="str">
        <f>IF(I2073&lt;&gt;FALSE,VLOOKUP(H2073,internet_municipalities!$B$2:$W$226,22,FALSE),"NO INTERNET")</f>
        <v>NO INTERNET</v>
      </c>
      <c r="P2073" s="16" t="str">
        <f t="shared" si="132"/>
        <v>NO INTERNET</v>
      </c>
    </row>
    <row r="2074" spans="1:16" x14ac:dyDescent="0.2">
      <c r="A2074">
        <v>10709</v>
      </c>
      <c r="B2074" t="b">
        <v>0</v>
      </c>
      <c r="C2074" t="s">
        <v>1453</v>
      </c>
      <c r="D2074" t="s">
        <v>2222</v>
      </c>
      <c r="E2074">
        <v>50</v>
      </c>
      <c r="F2074" t="s">
        <v>1460</v>
      </c>
      <c r="G2074" t="b">
        <v>0</v>
      </c>
      <c r="H2074" t="str">
        <f>VLOOKUP(A2074,all_municipalities!$A$2:$M$445,2,FALSE)</f>
        <v>Central Elgin, Municipality of</v>
      </c>
      <c r="I2074" t="b">
        <f>VLOOKUP(A2074,all_municipalities!$A$2:$M$445,9,FALSE)</f>
        <v>0</v>
      </c>
      <c r="J2074" t="b">
        <f>VLOOKUP(A2074,all_municipalities!$A$2:$M$445,13, FALSE)</f>
        <v>0</v>
      </c>
      <c r="K2074" t="str">
        <f t="shared" si="129"/>
        <v>NONE</v>
      </c>
      <c r="L2074">
        <v>0</v>
      </c>
      <c r="M2074" t="str">
        <f t="shared" si="130"/>
        <v>10709 Councillor, Ward 2</v>
      </c>
      <c r="N2074" s="6" t="str">
        <f t="shared" si="131"/>
        <v/>
      </c>
      <c r="O2074" s="15" t="str">
        <f>IF(I2074&lt;&gt;FALSE,VLOOKUP(H2074,internet_municipalities!$B$2:$W$226,22,FALSE),"NO INTERNET")</f>
        <v>NO INTERNET</v>
      </c>
      <c r="P2074" s="16" t="str">
        <f t="shared" si="132"/>
        <v>NO INTERNET</v>
      </c>
    </row>
    <row r="2075" spans="1:16" x14ac:dyDescent="0.2">
      <c r="A2075">
        <v>10709</v>
      </c>
      <c r="B2075" t="b">
        <v>0</v>
      </c>
      <c r="C2075" t="s">
        <v>1475</v>
      </c>
      <c r="D2075" t="s">
        <v>1084</v>
      </c>
      <c r="E2075">
        <v>110</v>
      </c>
      <c r="F2075" t="s">
        <v>1460</v>
      </c>
      <c r="G2075" t="b">
        <v>0</v>
      </c>
      <c r="H2075" t="str">
        <f>VLOOKUP(A2075,all_municipalities!$A$2:$M$445,2,FALSE)</f>
        <v>Central Elgin, Municipality of</v>
      </c>
      <c r="I2075" t="b">
        <f>VLOOKUP(A2075,all_municipalities!$A$2:$M$445,9,FALSE)</f>
        <v>0</v>
      </c>
      <c r="J2075" t="b">
        <f>VLOOKUP(A2075,all_municipalities!$A$2:$M$445,13, FALSE)</f>
        <v>0</v>
      </c>
      <c r="K2075" t="str">
        <f t="shared" si="129"/>
        <v>NONE</v>
      </c>
      <c r="L2075">
        <v>0</v>
      </c>
      <c r="M2075" t="str">
        <f t="shared" si="130"/>
        <v>10709 Councillor, Ward 3</v>
      </c>
      <c r="N2075" s="6" t="str">
        <f t="shared" si="131"/>
        <v/>
      </c>
      <c r="O2075" s="15" t="str">
        <f>IF(I2075&lt;&gt;FALSE,VLOOKUP(H2075,internet_municipalities!$B$2:$W$226,22,FALSE),"NO INTERNET")</f>
        <v>NO INTERNET</v>
      </c>
      <c r="P2075" s="16" t="str">
        <f t="shared" si="132"/>
        <v>NO INTERNET</v>
      </c>
    </row>
    <row r="2076" spans="1:16" x14ac:dyDescent="0.2">
      <c r="A2076">
        <v>10709</v>
      </c>
      <c r="B2076" t="b">
        <v>0</v>
      </c>
      <c r="C2076" t="s">
        <v>1475</v>
      </c>
      <c r="D2076" t="s">
        <v>2223</v>
      </c>
      <c r="E2076">
        <v>110</v>
      </c>
      <c r="F2076" t="s">
        <v>1460</v>
      </c>
      <c r="G2076" t="b">
        <v>0</v>
      </c>
      <c r="H2076" t="str">
        <f>VLOOKUP(A2076,all_municipalities!$A$2:$M$445,2,FALSE)</f>
        <v>Central Elgin, Municipality of</v>
      </c>
      <c r="I2076" t="b">
        <f>VLOOKUP(A2076,all_municipalities!$A$2:$M$445,9,FALSE)</f>
        <v>0</v>
      </c>
      <c r="J2076" t="b">
        <f>VLOOKUP(A2076,all_municipalities!$A$2:$M$445,13, FALSE)</f>
        <v>0</v>
      </c>
      <c r="K2076" t="str">
        <f t="shared" si="129"/>
        <v>NONE</v>
      </c>
      <c r="L2076">
        <v>0</v>
      </c>
      <c r="M2076" t="str">
        <f t="shared" si="130"/>
        <v>10709 Councillor, Ward 3</v>
      </c>
      <c r="N2076" s="6" t="str">
        <f t="shared" si="131"/>
        <v/>
      </c>
      <c r="O2076" s="15" t="str">
        <f>IF(I2076&lt;&gt;FALSE,VLOOKUP(H2076,internet_municipalities!$B$2:$W$226,22,FALSE),"NO INTERNET")</f>
        <v>NO INTERNET</v>
      </c>
      <c r="P2076" s="16" t="str">
        <f t="shared" si="132"/>
        <v>NO INTERNET</v>
      </c>
    </row>
    <row r="2077" spans="1:16" x14ac:dyDescent="0.2">
      <c r="A2077">
        <v>10709</v>
      </c>
      <c r="B2077" t="b">
        <v>0</v>
      </c>
      <c r="C2077" t="s">
        <v>1475</v>
      </c>
      <c r="D2077" t="s">
        <v>2224</v>
      </c>
      <c r="E2077">
        <v>32</v>
      </c>
      <c r="F2077" t="s">
        <v>1460</v>
      </c>
      <c r="G2077" t="b">
        <v>0</v>
      </c>
      <c r="H2077" t="str">
        <f>VLOOKUP(A2077,all_municipalities!$A$2:$M$445,2,FALSE)</f>
        <v>Central Elgin, Municipality of</v>
      </c>
      <c r="I2077" t="b">
        <f>VLOOKUP(A2077,all_municipalities!$A$2:$M$445,9,FALSE)</f>
        <v>0</v>
      </c>
      <c r="J2077" t="b">
        <f>VLOOKUP(A2077,all_municipalities!$A$2:$M$445,13, FALSE)</f>
        <v>0</v>
      </c>
      <c r="K2077" t="str">
        <f t="shared" si="129"/>
        <v>NONE</v>
      </c>
      <c r="L2077">
        <v>0</v>
      </c>
      <c r="M2077" t="str">
        <f t="shared" si="130"/>
        <v>10709 Councillor, Ward 3</v>
      </c>
      <c r="N2077" s="6" t="str">
        <f t="shared" si="131"/>
        <v/>
      </c>
      <c r="O2077" s="15" t="str">
        <f>IF(I2077&lt;&gt;FALSE,VLOOKUP(H2077,internet_municipalities!$B$2:$W$226,22,FALSE),"NO INTERNET")</f>
        <v>NO INTERNET</v>
      </c>
      <c r="P2077" s="16" t="str">
        <f t="shared" si="132"/>
        <v>NO INTERNET</v>
      </c>
    </row>
    <row r="2078" spans="1:16" x14ac:dyDescent="0.2">
      <c r="A2078">
        <v>10709</v>
      </c>
      <c r="B2078" t="b">
        <v>0</v>
      </c>
      <c r="C2078" t="s">
        <v>1471</v>
      </c>
      <c r="D2078" t="s">
        <v>2225</v>
      </c>
      <c r="E2078">
        <v>223</v>
      </c>
      <c r="F2078" t="s">
        <v>1460</v>
      </c>
      <c r="G2078" t="b">
        <v>0</v>
      </c>
      <c r="H2078" t="str">
        <f>VLOOKUP(A2078,all_municipalities!$A$2:$M$445,2,FALSE)</f>
        <v>Central Elgin, Municipality of</v>
      </c>
      <c r="I2078" t="b">
        <f>VLOOKUP(A2078,all_municipalities!$A$2:$M$445,9,FALSE)</f>
        <v>0</v>
      </c>
      <c r="J2078" t="b">
        <f>VLOOKUP(A2078,all_municipalities!$A$2:$M$445,13, FALSE)</f>
        <v>0</v>
      </c>
      <c r="K2078" t="str">
        <f t="shared" si="129"/>
        <v>NONE</v>
      </c>
      <c r="L2078">
        <v>0</v>
      </c>
      <c r="M2078" t="str">
        <f t="shared" si="130"/>
        <v>10709 Councillor, Ward 4</v>
      </c>
      <c r="N2078" s="6" t="str">
        <f t="shared" si="131"/>
        <v/>
      </c>
      <c r="O2078" s="15" t="str">
        <f>IF(I2078&lt;&gt;FALSE,VLOOKUP(H2078,internet_municipalities!$B$2:$W$226,22,FALSE),"NO INTERNET")</f>
        <v>NO INTERNET</v>
      </c>
      <c r="P2078" s="16" t="str">
        <f t="shared" si="132"/>
        <v>NO INTERNET</v>
      </c>
    </row>
    <row r="2079" spans="1:16" x14ac:dyDescent="0.2">
      <c r="A2079">
        <v>10709</v>
      </c>
      <c r="B2079" t="b">
        <v>0</v>
      </c>
      <c r="C2079" t="s">
        <v>1473</v>
      </c>
      <c r="D2079" t="s">
        <v>2226</v>
      </c>
      <c r="E2079">
        <v>146</v>
      </c>
      <c r="F2079" t="s">
        <v>1460</v>
      </c>
      <c r="G2079" t="b">
        <v>0</v>
      </c>
      <c r="H2079" t="str">
        <f>VLOOKUP(A2079,all_municipalities!$A$2:$M$445,2,FALSE)</f>
        <v>Central Elgin, Municipality of</v>
      </c>
      <c r="I2079" t="b">
        <f>VLOOKUP(A2079,all_municipalities!$A$2:$M$445,9,FALSE)</f>
        <v>0</v>
      </c>
      <c r="J2079" t="b">
        <f>VLOOKUP(A2079,all_municipalities!$A$2:$M$445,13, FALSE)</f>
        <v>0</v>
      </c>
      <c r="K2079" t="str">
        <f t="shared" si="129"/>
        <v>NONE</v>
      </c>
      <c r="L2079">
        <v>0</v>
      </c>
      <c r="M2079" t="str">
        <f t="shared" si="130"/>
        <v>10709 Councillor, Ward 5</v>
      </c>
      <c r="N2079" s="6" t="str">
        <f t="shared" si="131"/>
        <v/>
      </c>
      <c r="O2079" s="15" t="str">
        <f>IF(I2079&lt;&gt;FALSE,VLOOKUP(H2079,internet_municipalities!$B$2:$W$226,22,FALSE),"NO INTERNET")</f>
        <v>NO INTERNET</v>
      </c>
      <c r="P2079" s="16" t="str">
        <f t="shared" si="132"/>
        <v>NO INTERNET</v>
      </c>
    </row>
    <row r="2080" spans="1:16" x14ac:dyDescent="0.2">
      <c r="A2080">
        <v>10709</v>
      </c>
      <c r="B2080" t="b">
        <v>0</v>
      </c>
      <c r="C2080" t="s">
        <v>1473</v>
      </c>
      <c r="D2080" t="s">
        <v>2227</v>
      </c>
      <c r="E2080">
        <v>108</v>
      </c>
      <c r="F2080" t="s">
        <v>1460</v>
      </c>
      <c r="G2080" t="b">
        <v>0</v>
      </c>
      <c r="H2080" t="str">
        <f>VLOOKUP(A2080,all_municipalities!$A$2:$M$445,2,FALSE)</f>
        <v>Central Elgin, Municipality of</v>
      </c>
      <c r="I2080" t="b">
        <f>VLOOKUP(A2080,all_municipalities!$A$2:$M$445,9,FALSE)</f>
        <v>0</v>
      </c>
      <c r="J2080" t="b">
        <f>VLOOKUP(A2080,all_municipalities!$A$2:$M$445,13, FALSE)</f>
        <v>0</v>
      </c>
      <c r="K2080" t="str">
        <f t="shared" si="129"/>
        <v>NONE</v>
      </c>
      <c r="L2080">
        <v>0</v>
      </c>
      <c r="M2080" t="str">
        <f t="shared" si="130"/>
        <v>10709 Councillor, Ward 5</v>
      </c>
      <c r="N2080" s="6" t="str">
        <f t="shared" si="131"/>
        <v/>
      </c>
      <c r="O2080" s="15" t="str">
        <f>IF(I2080&lt;&gt;FALSE,VLOOKUP(H2080,internet_municipalities!$B$2:$W$226,22,FALSE),"NO INTERNET")</f>
        <v>NO INTERNET</v>
      </c>
      <c r="P2080" s="16" t="str">
        <f t="shared" si="132"/>
        <v>NO INTERNET</v>
      </c>
    </row>
    <row r="2081" spans="1:16" x14ac:dyDescent="0.2">
      <c r="A2081">
        <v>17563</v>
      </c>
      <c r="B2081" t="b">
        <v>1</v>
      </c>
      <c r="C2081" t="s">
        <v>2260</v>
      </c>
      <c r="D2081" t="s">
        <v>2261</v>
      </c>
      <c r="E2081">
        <v>165</v>
      </c>
      <c r="F2081">
        <v>43</v>
      </c>
      <c r="G2081" t="b">
        <v>0</v>
      </c>
      <c r="H2081" t="str">
        <f>VLOOKUP(A2081,all_municipalities!$A$2:$M$445,2,FALSE)</f>
        <v>Central Manitoulin, Municipality of</v>
      </c>
      <c r="I2081" t="b">
        <f>VLOOKUP(A2081,all_municipalities!$A$2:$M$445,9,FALSE)</f>
        <v>0</v>
      </c>
      <c r="J2081" t="b">
        <f>VLOOKUP(A2081,all_municipalities!$A$2:$M$445,13, FALSE)</f>
        <v>0</v>
      </c>
      <c r="K2081" t="str">
        <f t="shared" si="129"/>
        <v>NONE</v>
      </c>
      <c r="L2081">
        <v>0</v>
      </c>
      <c r="M2081" t="str">
        <f t="shared" si="130"/>
        <v>17563 Councillor, Ward 3  Sandfield</v>
      </c>
      <c r="N2081" s="6" t="str">
        <f t="shared" si="131"/>
        <v/>
      </c>
      <c r="O2081" s="15" t="str">
        <f>IF(I2081&lt;&gt;FALSE,VLOOKUP(H2081,internet_municipalities!$B$2:$W$226,22,FALSE),"NO INTERNET")</f>
        <v>NO INTERNET</v>
      </c>
      <c r="P2081" s="16" t="str">
        <f t="shared" si="132"/>
        <v>NO INTERNET</v>
      </c>
    </row>
    <row r="2082" spans="1:16" x14ac:dyDescent="0.2">
      <c r="A2082">
        <v>17563</v>
      </c>
      <c r="B2082" t="b">
        <v>1</v>
      </c>
      <c r="C2082" t="s">
        <v>2260</v>
      </c>
      <c r="D2082" t="s">
        <v>2262</v>
      </c>
      <c r="E2082">
        <v>141</v>
      </c>
      <c r="F2082">
        <v>19</v>
      </c>
      <c r="G2082" t="b">
        <v>0</v>
      </c>
      <c r="H2082" t="str">
        <f>VLOOKUP(A2082,all_municipalities!$A$2:$M$445,2,FALSE)</f>
        <v>Central Manitoulin, Municipality of</v>
      </c>
      <c r="I2082" t="b">
        <f>VLOOKUP(A2082,all_municipalities!$A$2:$M$445,9,FALSE)</f>
        <v>0</v>
      </c>
      <c r="J2082" t="b">
        <f>VLOOKUP(A2082,all_municipalities!$A$2:$M$445,13, FALSE)</f>
        <v>0</v>
      </c>
      <c r="K2082" t="str">
        <f t="shared" si="129"/>
        <v>NONE</v>
      </c>
      <c r="L2082">
        <v>0</v>
      </c>
      <c r="M2082" t="str">
        <f t="shared" si="130"/>
        <v>17563 Councillor, Ward 3  Sandfield</v>
      </c>
      <c r="N2082" s="6" t="str">
        <f t="shared" si="131"/>
        <v/>
      </c>
      <c r="O2082" s="15" t="str">
        <f>IF(I2082&lt;&gt;FALSE,VLOOKUP(H2082,internet_municipalities!$B$2:$W$226,22,FALSE),"NO INTERNET")</f>
        <v>NO INTERNET</v>
      </c>
      <c r="P2082" s="16" t="str">
        <f t="shared" si="132"/>
        <v>NO INTERNET</v>
      </c>
    </row>
    <row r="2083" spans="1:16" x14ac:dyDescent="0.2">
      <c r="A2083">
        <v>17563</v>
      </c>
      <c r="B2083" t="b">
        <v>1</v>
      </c>
      <c r="C2083" t="s">
        <v>2263</v>
      </c>
      <c r="D2083" t="s">
        <v>2264</v>
      </c>
      <c r="E2083" t="s">
        <v>461</v>
      </c>
      <c r="F2083" t="s">
        <v>461</v>
      </c>
      <c r="G2083" t="b">
        <v>0</v>
      </c>
      <c r="H2083" t="str">
        <f>VLOOKUP(A2083,all_municipalities!$A$2:$M$445,2,FALSE)</f>
        <v>Central Manitoulin, Municipality of</v>
      </c>
      <c r="I2083" t="b">
        <f>VLOOKUP(A2083,all_municipalities!$A$2:$M$445,9,FALSE)</f>
        <v>0</v>
      </c>
      <c r="J2083" t="b">
        <f>VLOOKUP(A2083,all_municipalities!$A$2:$M$445,13, FALSE)</f>
        <v>0</v>
      </c>
      <c r="K2083" t="str">
        <f t="shared" si="129"/>
        <v>NONE</v>
      </c>
      <c r="L2083">
        <v>0</v>
      </c>
      <c r="M2083" t="str">
        <f t="shared" si="130"/>
        <v>17563 Councillor, Ward 2  Carnarvon</v>
      </c>
      <c r="N2083" s="6" t="str">
        <f t="shared" si="131"/>
        <v/>
      </c>
      <c r="O2083" s="15" t="str">
        <f>IF(I2083&lt;&gt;FALSE,VLOOKUP(H2083,internet_municipalities!$B$2:$W$226,22,FALSE),"NO INTERNET")</f>
        <v>NO INTERNET</v>
      </c>
      <c r="P2083" s="16" t="str">
        <f t="shared" si="132"/>
        <v>NO INTERNET</v>
      </c>
    </row>
    <row r="2084" spans="1:16" x14ac:dyDescent="0.2">
      <c r="A2084">
        <v>17563</v>
      </c>
      <c r="B2084" t="b">
        <v>1</v>
      </c>
      <c r="C2084" t="s">
        <v>2263</v>
      </c>
      <c r="D2084" t="s">
        <v>2265</v>
      </c>
      <c r="E2084" t="s">
        <v>461</v>
      </c>
      <c r="F2084" t="s">
        <v>461</v>
      </c>
      <c r="G2084" t="b">
        <v>0</v>
      </c>
      <c r="H2084" t="str">
        <f>VLOOKUP(A2084,all_municipalities!$A$2:$M$445,2,FALSE)</f>
        <v>Central Manitoulin, Municipality of</v>
      </c>
      <c r="I2084" t="b">
        <f>VLOOKUP(A2084,all_municipalities!$A$2:$M$445,9,FALSE)</f>
        <v>0</v>
      </c>
      <c r="J2084" t="b">
        <f>VLOOKUP(A2084,all_municipalities!$A$2:$M$445,13, FALSE)</f>
        <v>0</v>
      </c>
      <c r="K2084" t="str">
        <f t="shared" si="129"/>
        <v>NONE</v>
      </c>
      <c r="L2084">
        <v>0</v>
      </c>
      <c r="M2084" t="str">
        <f t="shared" si="130"/>
        <v>17563 Councillor, Ward 2  Carnarvon</v>
      </c>
      <c r="N2084" s="6" t="str">
        <f t="shared" si="131"/>
        <v/>
      </c>
      <c r="O2084" s="15" t="str">
        <f>IF(I2084&lt;&gt;FALSE,VLOOKUP(H2084,internet_municipalities!$B$2:$W$226,22,FALSE),"NO INTERNET")</f>
        <v>NO INTERNET</v>
      </c>
      <c r="P2084" s="16" t="str">
        <f t="shared" si="132"/>
        <v>NO INTERNET</v>
      </c>
    </row>
    <row r="2085" spans="1:16" x14ac:dyDescent="0.2">
      <c r="A2085">
        <v>17563</v>
      </c>
      <c r="B2085" t="b">
        <v>1</v>
      </c>
      <c r="C2085" t="s">
        <v>2266</v>
      </c>
      <c r="D2085" t="s">
        <v>2267</v>
      </c>
      <c r="E2085" t="s">
        <v>461</v>
      </c>
      <c r="F2085" t="s">
        <v>461</v>
      </c>
      <c r="G2085" t="b">
        <v>0</v>
      </c>
      <c r="H2085" t="str">
        <f>VLOOKUP(A2085,all_municipalities!$A$2:$M$445,2,FALSE)</f>
        <v>Central Manitoulin, Municipality of</v>
      </c>
      <c r="I2085" t="b">
        <f>VLOOKUP(A2085,all_municipalities!$A$2:$M$445,9,FALSE)</f>
        <v>0</v>
      </c>
      <c r="J2085" t="b">
        <f>VLOOKUP(A2085,all_municipalities!$A$2:$M$445,13, FALSE)</f>
        <v>0</v>
      </c>
      <c r="K2085" t="str">
        <f t="shared" si="129"/>
        <v>NONE</v>
      </c>
      <c r="L2085">
        <v>0</v>
      </c>
      <c r="M2085" t="str">
        <f t="shared" si="130"/>
        <v>17563 Councillor, Ward 1  Campbell</v>
      </c>
      <c r="N2085" s="6" t="str">
        <f t="shared" si="131"/>
        <v/>
      </c>
      <c r="O2085" s="15" t="str">
        <f>IF(I2085&lt;&gt;FALSE,VLOOKUP(H2085,internet_municipalities!$B$2:$W$226,22,FALSE),"NO INTERNET")</f>
        <v>NO INTERNET</v>
      </c>
      <c r="P2085" s="16" t="str">
        <f t="shared" si="132"/>
        <v>NO INTERNET</v>
      </c>
    </row>
    <row r="2086" spans="1:16" x14ac:dyDescent="0.2">
      <c r="A2086">
        <v>17563</v>
      </c>
      <c r="B2086" t="b">
        <v>1</v>
      </c>
      <c r="C2086" t="s">
        <v>2266</v>
      </c>
      <c r="D2086" t="s">
        <v>2268</v>
      </c>
      <c r="E2086" t="s">
        <v>461</v>
      </c>
      <c r="F2086" t="s">
        <v>461</v>
      </c>
      <c r="G2086" t="b">
        <v>0</v>
      </c>
      <c r="H2086" t="str">
        <f>VLOOKUP(A2086,all_municipalities!$A$2:$M$445,2,FALSE)</f>
        <v>Central Manitoulin, Municipality of</v>
      </c>
      <c r="I2086" t="b">
        <f>VLOOKUP(A2086,all_municipalities!$A$2:$M$445,9,FALSE)</f>
        <v>0</v>
      </c>
      <c r="J2086" t="b">
        <f>VLOOKUP(A2086,all_municipalities!$A$2:$M$445,13, FALSE)</f>
        <v>0</v>
      </c>
      <c r="K2086" t="str">
        <f t="shared" si="129"/>
        <v>NONE</v>
      </c>
      <c r="L2086">
        <v>0</v>
      </c>
      <c r="M2086" t="str">
        <f t="shared" si="130"/>
        <v>17563 Councillor, Ward 1  Campbell</v>
      </c>
      <c r="N2086" s="6" t="str">
        <f t="shared" si="131"/>
        <v/>
      </c>
      <c r="O2086" s="15" t="str">
        <f>IF(I2086&lt;&gt;FALSE,VLOOKUP(H2086,internet_municipalities!$B$2:$W$226,22,FALSE),"NO INTERNET")</f>
        <v>NO INTERNET</v>
      </c>
      <c r="P2086" s="16" t="str">
        <f t="shared" si="132"/>
        <v>NO INTERNET</v>
      </c>
    </row>
    <row r="2087" spans="1:16" x14ac:dyDescent="0.2">
      <c r="A2087">
        <v>17563</v>
      </c>
      <c r="B2087" t="b">
        <v>0</v>
      </c>
      <c r="C2087" t="s">
        <v>2260</v>
      </c>
      <c r="D2087" t="s">
        <v>2269</v>
      </c>
      <c r="E2087">
        <v>122</v>
      </c>
      <c r="F2087" t="s">
        <v>1460</v>
      </c>
      <c r="G2087" t="b">
        <v>0</v>
      </c>
      <c r="H2087" t="str">
        <f>VLOOKUP(A2087,all_municipalities!$A$2:$M$445,2,FALSE)</f>
        <v>Central Manitoulin, Municipality of</v>
      </c>
      <c r="I2087" t="b">
        <f>VLOOKUP(A2087,all_municipalities!$A$2:$M$445,9,FALSE)</f>
        <v>0</v>
      </c>
      <c r="J2087" t="b">
        <f>VLOOKUP(A2087,all_municipalities!$A$2:$M$445,13, FALSE)</f>
        <v>0</v>
      </c>
      <c r="K2087" t="str">
        <f t="shared" si="129"/>
        <v>NONE</v>
      </c>
      <c r="L2087">
        <v>0</v>
      </c>
      <c r="M2087" t="str">
        <f t="shared" si="130"/>
        <v>17563 Councillor, Ward 3  Sandfield</v>
      </c>
      <c r="N2087" s="6" t="str">
        <f t="shared" si="131"/>
        <v/>
      </c>
      <c r="O2087" s="15" t="str">
        <f>IF(I2087&lt;&gt;FALSE,VLOOKUP(H2087,internet_municipalities!$B$2:$W$226,22,FALSE),"NO INTERNET")</f>
        <v>NO INTERNET</v>
      </c>
      <c r="P2087" s="16" t="str">
        <f t="shared" si="132"/>
        <v>NO INTERNET</v>
      </c>
    </row>
    <row r="2088" spans="1:16" x14ac:dyDescent="0.2">
      <c r="A2088">
        <v>10243</v>
      </c>
      <c r="B2088" t="b">
        <v>1</v>
      </c>
      <c r="C2088" t="s">
        <v>1463</v>
      </c>
      <c r="D2088" t="s">
        <v>2295</v>
      </c>
      <c r="E2088" t="s">
        <v>461</v>
      </c>
      <c r="F2088" t="s">
        <v>461</v>
      </c>
      <c r="G2088" t="b">
        <v>0</v>
      </c>
      <c r="H2088" t="str">
        <f>VLOOKUP(A2088,all_municipalities!$A$2:$M$445,2,FALSE)</f>
        <v>Chamberlain, Township of</v>
      </c>
      <c r="I2088" t="b">
        <f>VLOOKUP(A2088,all_municipalities!$A$2:$M$445,9,FALSE)</f>
        <v>0</v>
      </c>
      <c r="J2088" t="b">
        <f>VLOOKUP(A2088,all_municipalities!$A$2:$M$445,13, FALSE)</f>
        <v>0</v>
      </c>
      <c r="K2088" t="str">
        <f t="shared" si="129"/>
        <v>NONE</v>
      </c>
      <c r="L2088">
        <v>0</v>
      </c>
      <c r="M2088" t="str">
        <f t="shared" si="130"/>
        <v>10243 Councillor</v>
      </c>
      <c r="N2088" s="6" t="str">
        <f t="shared" si="131"/>
        <v/>
      </c>
      <c r="O2088" s="15" t="str">
        <f>IF(I2088&lt;&gt;FALSE,VLOOKUP(H2088,internet_municipalities!$B$2:$W$226,22,FALSE),"NO INTERNET")</f>
        <v>NO INTERNET</v>
      </c>
      <c r="P2088" s="16" t="str">
        <f t="shared" si="132"/>
        <v>NO INTERNET</v>
      </c>
    </row>
    <row r="2089" spans="1:16" x14ac:dyDescent="0.2">
      <c r="A2089">
        <v>10243</v>
      </c>
      <c r="B2089" t="b">
        <v>1</v>
      </c>
      <c r="C2089" t="s">
        <v>1463</v>
      </c>
      <c r="D2089" t="s">
        <v>2296</v>
      </c>
      <c r="E2089" t="s">
        <v>461</v>
      </c>
      <c r="F2089" t="s">
        <v>461</v>
      </c>
      <c r="G2089" t="b">
        <v>0</v>
      </c>
      <c r="H2089" t="str">
        <f>VLOOKUP(A2089,all_municipalities!$A$2:$M$445,2,FALSE)</f>
        <v>Chamberlain, Township of</v>
      </c>
      <c r="I2089" t="b">
        <f>VLOOKUP(A2089,all_municipalities!$A$2:$M$445,9,FALSE)</f>
        <v>0</v>
      </c>
      <c r="J2089" t="b">
        <f>VLOOKUP(A2089,all_municipalities!$A$2:$M$445,13, FALSE)</f>
        <v>0</v>
      </c>
      <c r="K2089" t="str">
        <f t="shared" si="129"/>
        <v>NONE</v>
      </c>
      <c r="L2089">
        <v>0</v>
      </c>
      <c r="M2089" t="str">
        <f t="shared" si="130"/>
        <v>10243 Councillor</v>
      </c>
      <c r="N2089" s="6" t="str">
        <f t="shared" si="131"/>
        <v/>
      </c>
      <c r="O2089" s="15" t="str">
        <f>IF(I2089&lt;&gt;FALSE,VLOOKUP(H2089,internet_municipalities!$B$2:$W$226,22,FALSE),"NO INTERNET")</f>
        <v>NO INTERNET</v>
      </c>
      <c r="P2089" s="16" t="str">
        <f t="shared" si="132"/>
        <v>NO INTERNET</v>
      </c>
    </row>
    <row r="2090" spans="1:16" x14ac:dyDescent="0.2">
      <c r="A2090">
        <v>10243</v>
      </c>
      <c r="B2090" t="b">
        <v>1</v>
      </c>
      <c r="C2090" t="s">
        <v>1463</v>
      </c>
      <c r="D2090" t="s">
        <v>2297</v>
      </c>
      <c r="E2090" t="s">
        <v>461</v>
      </c>
      <c r="F2090" t="s">
        <v>461</v>
      </c>
      <c r="G2090" t="b">
        <v>0</v>
      </c>
      <c r="H2090" t="str">
        <f>VLOOKUP(A2090,all_municipalities!$A$2:$M$445,2,FALSE)</f>
        <v>Chamberlain, Township of</v>
      </c>
      <c r="I2090" t="b">
        <f>VLOOKUP(A2090,all_municipalities!$A$2:$M$445,9,FALSE)</f>
        <v>0</v>
      </c>
      <c r="J2090" t="b">
        <f>VLOOKUP(A2090,all_municipalities!$A$2:$M$445,13, FALSE)</f>
        <v>0</v>
      </c>
      <c r="K2090" t="str">
        <f t="shared" si="129"/>
        <v>NONE</v>
      </c>
      <c r="L2090">
        <v>0</v>
      </c>
      <c r="M2090" t="str">
        <f t="shared" si="130"/>
        <v>10243 Councillor</v>
      </c>
      <c r="N2090" s="6" t="str">
        <f t="shared" si="131"/>
        <v/>
      </c>
      <c r="O2090" s="15" t="str">
        <f>IF(I2090&lt;&gt;FALSE,VLOOKUP(H2090,internet_municipalities!$B$2:$W$226,22,FALSE),"NO INTERNET")</f>
        <v>NO INTERNET</v>
      </c>
      <c r="P2090" s="16" t="str">
        <f t="shared" si="132"/>
        <v>NO INTERNET</v>
      </c>
    </row>
    <row r="2091" spans="1:16" x14ac:dyDescent="0.2">
      <c r="A2091">
        <v>10243</v>
      </c>
      <c r="B2091" t="b">
        <v>1</v>
      </c>
      <c r="C2091" t="s">
        <v>1463</v>
      </c>
      <c r="D2091" t="s">
        <v>2298</v>
      </c>
      <c r="E2091" t="s">
        <v>461</v>
      </c>
      <c r="F2091" t="s">
        <v>461</v>
      </c>
      <c r="G2091" t="b">
        <v>0</v>
      </c>
      <c r="H2091" t="str">
        <f>VLOOKUP(A2091,all_municipalities!$A$2:$M$445,2,FALSE)</f>
        <v>Chamberlain, Township of</v>
      </c>
      <c r="I2091" t="b">
        <f>VLOOKUP(A2091,all_municipalities!$A$2:$M$445,9,FALSE)</f>
        <v>0</v>
      </c>
      <c r="J2091" t="b">
        <f>VLOOKUP(A2091,all_municipalities!$A$2:$M$445,13, FALSE)</f>
        <v>0</v>
      </c>
      <c r="K2091" t="str">
        <f t="shared" si="129"/>
        <v>NONE</v>
      </c>
      <c r="L2091">
        <v>0</v>
      </c>
      <c r="M2091" t="str">
        <f t="shared" si="130"/>
        <v>10243 Councillor</v>
      </c>
      <c r="N2091" s="6" t="str">
        <f t="shared" si="131"/>
        <v/>
      </c>
      <c r="O2091" s="15" t="str">
        <f>IF(I2091&lt;&gt;FALSE,VLOOKUP(H2091,internet_municipalities!$B$2:$W$226,22,FALSE),"NO INTERNET")</f>
        <v>NO INTERNET</v>
      </c>
      <c r="P2091" s="16" t="str">
        <f t="shared" si="132"/>
        <v>NO INTERNET</v>
      </c>
    </row>
    <row r="2092" spans="1:16" x14ac:dyDescent="0.2">
      <c r="A2092">
        <v>10150</v>
      </c>
      <c r="B2092" t="b">
        <v>1</v>
      </c>
      <c r="C2092" t="s">
        <v>1463</v>
      </c>
      <c r="D2092" t="s">
        <v>2314</v>
      </c>
      <c r="E2092" t="s">
        <v>461</v>
      </c>
      <c r="F2092" t="s">
        <v>461</v>
      </c>
      <c r="G2092" t="b">
        <v>0</v>
      </c>
      <c r="H2092" t="str">
        <f>VLOOKUP(A2092,all_municipalities!$A$2:$M$445,2,FALSE)</f>
        <v>Chapleau, Township of</v>
      </c>
      <c r="I2092" t="b">
        <f>VLOOKUP(A2092,all_municipalities!$A$2:$M$445,9,FALSE)</f>
        <v>1</v>
      </c>
      <c r="J2092" t="b">
        <f>VLOOKUP(A2092,all_municipalities!$A$2:$M$445,13, FALSE)</f>
        <v>1</v>
      </c>
      <c r="K2092" t="str">
        <f t="shared" si="129"/>
        <v>NONE</v>
      </c>
      <c r="L2092">
        <v>0</v>
      </c>
      <c r="M2092" t="str">
        <f t="shared" si="130"/>
        <v>10150 Councillor</v>
      </c>
      <c r="N2092" s="6" t="str">
        <f t="shared" si="131"/>
        <v>10150 Councillor</v>
      </c>
      <c r="O2092" s="15" t="e">
        <f>IF(I2092&lt;&gt;FALSE,VLOOKUP(H2092,internet_municipalities!$B$2:$W$226,22,FALSE),"NO INTERNET")</f>
        <v>#VALUE!</v>
      </c>
      <c r="P2092" s="16" t="str">
        <f t="shared" si="132"/>
        <v>Acclaimed</v>
      </c>
    </row>
    <row r="2093" spans="1:16" x14ac:dyDescent="0.2">
      <c r="A2093">
        <v>10150</v>
      </c>
      <c r="B2093" t="b">
        <v>1</v>
      </c>
      <c r="C2093" t="s">
        <v>1463</v>
      </c>
      <c r="D2093" t="s">
        <v>2315</v>
      </c>
      <c r="E2093" t="s">
        <v>461</v>
      </c>
      <c r="F2093" t="s">
        <v>461</v>
      </c>
      <c r="G2093" t="b">
        <v>0</v>
      </c>
      <c r="H2093" t="str">
        <f>VLOOKUP(A2093,all_municipalities!$A$2:$M$445,2,FALSE)</f>
        <v>Chapleau, Township of</v>
      </c>
      <c r="I2093" t="b">
        <f>VLOOKUP(A2093,all_municipalities!$A$2:$M$445,9,FALSE)</f>
        <v>1</v>
      </c>
      <c r="J2093" t="b">
        <f>VLOOKUP(A2093,all_municipalities!$A$2:$M$445,13, FALSE)</f>
        <v>1</v>
      </c>
      <c r="K2093" t="str">
        <f t="shared" si="129"/>
        <v>NONE</v>
      </c>
      <c r="L2093">
        <v>0</v>
      </c>
      <c r="M2093" t="str">
        <f t="shared" si="130"/>
        <v>10150 Councillor</v>
      </c>
      <c r="N2093" s="6" t="str">
        <f t="shared" si="131"/>
        <v>10150 Councillor</v>
      </c>
      <c r="O2093" s="15" t="e">
        <f>IF(I2093&lt;&gt;FALSE,VLOOKUP(H2093,internet_municipalities!$B$2:$W$226,22,FALSE),"NO INTERNET")</f>
        <v>#VALUE!</v>
      </c>
      <c r="P2093" s="16" t="str">
        <f t="shared" si="132"/>
        <v>Acclaimed</v>
      </c>
    </row>
    <row r="2094" spans="1:16" x14ac:dyDescent="0.2">
      <c r="A2094">
        <v>10150</v>
      </c>
      <c r="B2094" t="b">
        <v>1</v>
      </c>
      <c r="C2094" t="s">
        <v>1463</v>
      </c>
      <c r="D2094" t="s">
        <v>2316</v>
      </c>
      <c r="E2094" t="s">
        <v>461</v>
      </c>
      <c r="F2094" t="s">
        <v>461</v>
      </c>
      <c r="G2094" t="b">
        <v>0</v>
      </c>
      <c r="H2094" t="str">
        <f>VLOOKUP(A2094,all_municipalities!$A$2:$M$445,2,FALSE)</f>
        <v>Chapleau, Township of</v>
      </c>
      <c r="I2094" t="b">
        <f>VLOOKUP(A2094,all_municipalities!$A$2:$M$445,9,FALSE)</f>
        <v>1</v>
      </c>
      <c r="J2094" t="b">
        <f>VLOOKUP(A2094,all_municipalities!$A$2:$M$445,13, FALSE)</f>
        <v>1</v>
      </c>
      <c r="K2094" t="str">
        <f t="shared" si="129"/>
        <v>NONE</v>
      </c>
      <c r="L2094">
        <v>0</v>
      </c>
      <c r="M2094" t="str">
        <f t="shared" si="130"/>
        <v>10150 Councillor</v>
      </c>
      <c r="N2094" s="6" t="str">
        <f t="shared" si="131"/>
        <v>10150 Councillor</v>
      </c>
      <c r="O2094" s="15" t="e">
        <f>IF(I2094&lt;&gt;FALSE,VLOOKUP(H2094,internet_municipalities!$B$2:$W$226,22,FALSE),"NO INTERNET")</f>
        <v>#VALUE!</v>
      </c>
      <c r="P2094" s="16" t="str">
        <f t="shared" si="132"/>
        <v>Acclaimed</v>
      </c>
    </row>
    <row r="2095" spans="1:16" x14ac:dyDescent="0.2">
      <c r="A2095">
        <v>10150</v>
      </c>
      <c r="B2095" t="b">
        <v>1</v>
      </c>
      <c r="C2095" t="s">
        <v>1463</v>
      </c>
      <c r="D2095" t="s">
        <v>2317</v>
      </c>
      <c r="E2095" t="s">
        <v>461</v>
      </c>
      <c r="F2095" t="s">
        <v>461</v>
      </c>
      <c r="G2095" t="b">
        <v>0</v>
      </c>
      <c r="H2095" t="str">
        <f>VLOOKUP(A2095,all_municipalities!$A$2:$M$445,2,FALSE)</f>
        <v>Chapleau, Township of</v>
      </c>
      <c r="I2095" t="b">
        <f>VLOOKUP(A2095,all_municipalities!$A$2:$M$445,9,FALSE)</f>
        <v>1</v>
      </c>
      <c r="J2095" t="b">
        <f>VLOOKUP(A2095,all_municipalities!$A$2:$M$445,13, FALSE)</f>
        <v>1</v>
      </c>
      <c r="K2095" t="str">
        <f t="shared" si="129"/>
        <v>NONE</v>
      </c>
      <c r="L2095">
        <v>0</v>
      </c>
      <c r="M2095" t="str">
        <f t="shared" si="130"/>
        <v>10150 Councillor</v>
      </c>
      <c r="N2095" s="6" t="str">
        <f t="shared" si="131"/>
        <v>10150 Councillor</v>
      </c>
      <c r="O2095" s="15" t="e">
        <f>IF(I2095&lt;&gt;FALSE,VLOOKUP(H2095,internet_municipalities!$B$2:$W$226,22,FALSE),"NO INTERNET")</f>
        <v>#VALUE!</v>
      </c>
      <c r="P2095" s="16" t="str">
        <f t="shared" si="132"/>
        <v>Acclaimed</v>
      </c>
    </row>
    <row r="2096" spans="1:16" x14ac:dyDescent="0.2">
      <c r="A2096">
        <v>10072</v>
      </c>
      <c r="B2096" t="b">
        <v>1</v>
      </c>
      <c r="C2096" t="s">
        <v>1463</v>
      </c>
      <c r="D2096" t="s">
        <v>2318</v>
      </c>
      <c r="E2096">
        <v>51</v>
      </c>
      <c r="F2096">
        <v>10</v>
      </c>
      <c r="G2096" t="b">
        <v>0</v>
      </c>
      <c r="H2096" t="str">
        <f>VLOOKUP(A2096,all_municipalities!$A$2:$M$445,2,FALSE)</f>
        <v>Chapple, Township of</v>
      </c>
      <c r="I2096" t="b">
        <f>VLOOKUP(A2096,all_municipalities!$A$2:$M$445,9,FALSE)</f>
        <v>0</v>
      </c>
      <c r="J2096" t="b">
        <f>VLOOKUP(A2096,all_municipalities!$A$2:$M$445,13, FALSE)</f>
        <v>0</v>
      </c>
      <c r="K2096" t="str">
        <f t="shared" si="129"/>
        <v>NONE</v>
      </c>
      <c r="L2096">
        <v>0</v>
      </c>
      <c r="M2096" t="str">
        <f t="shared" si="130"/>
        <v>10072 Councillor</v>
      </c>
      <c r="N2096" s="6" t="str">
        <f t="shared" si="131"/>
        <v/>
      </c>
      <c r="O2096" s="15" t="str">
        <f>IF(I2096&lt;&gt;FALSE,VLOOKUP(H2096,internet_municipalities!$B$2:$W$226,22,FALSE),"NO INTERNET")</f>
        <v>NO INTERNET</v>
      </c>
      <c r="P2096" s="16" t="str">
        <f t="shared" si="132"/>
        <v>NO INTERNET</v>
      </c>
    </row>
    <row r="2097" spans="1:16" x14ac:dyDescent="0.2">
      <c r="A2097">
        <v>10072</v>
      </c>
      <c r="B2097" t="b">
        <v>1</v>
      </c>
      <c r="C2097" t="s">
        <v>1463</v>
      </c>
      <c r="D2097" t="s">
        <v>2319</v>
      </c>
      <c r="E2097">
        <v>69</v>
      </c>
      <c r="F2097">
        <v>28</v>
      </c>
      <c r="G2097" t="b">
        <v>0</v>
      </c>
      <c r="H2097" t="str">
        <f>VLOOKUP(A2097,all_municipalities!$A$2:$M$445,2,FALSE)</f>
        <v>Chapple, Township of</v>
      </c>
      <c r="I2097" t="b">
        <f>VLOOKUP(A2097,all_municipalities!$A$2:$M$445,9,FALSE)</f>
        <v>0</v>
      </c>
      <c r="J2097" t="b">
        <f>VLOOKUP(A2097,all_municipalities!$A$2:$M$445,13, FALSE)</f>
        <v>0</v>
      </c>
      <c r="K2097" t="str">
        <f t="shared" si="129"/>
        <v>NONE</v>
      </c>
      <c r="L2097">
        <v>0</v>
      </c>
      <c r="M2097" t="str">
        <f t="shared" si="130"/>
        <v>10072 Councillor</v>
      </c>
      <c r="N2097" s="6" t="str">
        <f t="shared" si="131"/>
        <v/>
      </c>
      <c r="O2097" s="15" t="str">
        <f>IF(I2097&lt;&gt;FALSE,VLOOKUP(H2097,internet_municipalities!$B$2:$W$226,22,FALSE),"NO INTERNET")</f>
        <v>NO INTERNET</v>
      </c>
      <c r="P2097" s="16" t="str">
        <f t="shared" si="132"/>
        <v>NO INTERNET</v>
      </c>
    </row>
    <row r="2098" spans="1:16" x14ac:dyDescent="0.2">
      <c r="A2098">
        <v>10072</v>
      </c>
      <c r="B2098" t="b">
        <v>1</v>
      </c>
      <c r="C2098" t="s">
        <v>1463</v>
      </c>
      <c r="D2098" t="s">
        <v>2320</v>
      </c>
      <c r="E2098">
        <v>77</v>
      </c>
      <c r="F2098">
        <v>36</v>
      </c>
      <c r="G2098" t="b">
        <v>0</v>
      </c>
      <c r="H2098" t="str">
        <f>VLOOKUP(A2098,all_municipalities!$A$2:$M$445,2,FALSE)</f>
        <v>Chapple, Township of</v>
      </c>
      <c r="I2098" t="b">
        <f>VLOOKUP(A2098,all_municipalities!$A$2:$M$445,9,FALSE)</f>
        <v>0</v>
      </c>
      <c r="J2098" t="b">
        <f>VLOOKUP(A2098,all_municipalities!$A$2:$M$445,13, FALSE)</f>
        <v>0</v>
      </c>
      <c r="K2098" t="str">
        <f t="shared" si="129"/>
        <v>NONE</v>
      </c>
      <c r="L2098">
        <v>0</v>
      </c>
      <c r="M2098" t="str">
        <f t="shared" si="130"/>
        <v>10072 Councillor</v>
      </c>
      <c r="N2098" s="6" t="str">
        <f t="shared" si="131"/>
        <v/>
      </c>
      <c r="O2098" s="15" t="str">
        <f>IF(I2098&lt;&gt;FALSE,VLOOKUP(H2098,internet_municipalities!$B$2:$W$226,22,FALSE),"NO INTERNET")</f>
        <v>NO INTERNET</v>
      </c>
      <c r="P2098" s="16" t="str">
        <f t="shared" si="132"/>
        <v>NO INTERNET</v>
      </c>
    </row>
    <row r="2099" spans="1:16" x14ac:dyDescent="0.2">
      <c r="A2099">
        <v>10072</v>
      </c>
      <c r="B2099" t="b">
        <v>1</v>
      </c>
      <c r="C2099" t="s">
        <v>1463</v>
      </c>
      <c r="D2099" t="s">
        <v>2321</v>
      </c>
      <c r="E2099">
        <v>67</v>
      </c>
      <c r="F2099">
        <v>26</v>
      </c>
      <c r="G2099" t="b">
        <v>0</v>
      </c>
      <c r="H2099" t="str">
        <f>VLOOKUP(A2099,all_municipalities!$A$2:$M$445,2,FALSE)</f>
        <v>Chapple, Township of</v>
      </c>
      <c r="I2099" t="b">
        <f>VLOOKUP(A2099,all_municipalities!$A$2:$M$445,9,FALSE)</f>
        <v>0</v>
      </c>
      <c r="J2099" t="b">
        <f>VLOOKUP(A2099,all_municipalities!$A$2:$M$445,13, FALSE)</f>
        <v>0</v>
      </c>
      <c r="K2099" t="str">
        <f t="shared" si="129"/>
        <v>NONE</v>
      </c>
      <c r="L2099">
        <v>0</v>
      </c>
      <c r="M2099" t="str">
        <f t="shared" si="130"/>
        <v>10072 Councillor</v>
      </c>
      <c r="N2099" s="6" t="str">
        <f t="shared" si="131"/>
        <v/>
      </c>
      <c r="O2099" s="15" t="str">
        <f>IF(I2099&lt;&gt;FALSE,VLOOKUP(H2099,internet_municipalities!$B$2:$W$226,22,FALSE),"NO INTERNET")</f>
        <v>NO INTERNET</v>
      </c>
      <c r="P2099" s="16" t="str">
        <f t="shared" si="132"/>
        <v>NO INTERNET</v>
      </c>
    </row>
    <row r="2100" spans="1:16" x14ac:dyDescent="0.2">
      <c r="A2100">
        <v>10072</v>
      </c>
      <c r="B2100" t="b">
        <v>0</v>
      </c>
      <c r="C2100" t="s">
        <v>1463</v>
      </c>
      <c r="D2100" t="s">
        <v>2322</v>
      </c>
      <c r="E2100">
        <v>41</v>
      </c>
      <c r="F2100" t="s">
        <v>1460</v>
      </c>
      <c r="G2100" t="b">
        <v>0</v>
      </c>
      <c r="H2100" t="str">
        <f>VLOOKUP(A2100,all_municipalities!$A$2:$M$445,2,FALSE)</f>
        <v>Chapple, Township of</v>
      </c>
      <c r="I2100" t="b">
        <f>VLOOKUP(A2100,all_municipalities!$A$2:$M$445,9,FALSE)</f>
        <v>0</v>
      </c>
      <c r="J2100" t="b">
        <f>VLOOKUP(A2100,all_municipalities!$A$2:$M$445,13, FALSE)</f>
        <v>0</v>
      </c>
      <c r="K2100" t="str">
        <f t="shared" si="129"/>
        <v>NONE</v>
      </c>
      <c r="L2100">
        <v>0</v>
      </c>
      <c r="M2100" t="str">
        <f t="shared" si="130"/>
        <v>10072 Councillor</v>
      </c>
      <c r="N2100" s="6" t="str">
        <f t="shared" si="131"/>
        <v/>
      </c>
      <c r="O2100" s="15" t="str">
        <f>IF(I2100&lt;&gt;FALSE,VLOOKUP(H2100,internet_municipalities!$B$2:$W$226,22,FALSE),"NO INTERNET")</f>
        <v>NO INTERNET</v>
      </c>
      <c r="P2100" s="16" t="str">
        <f t="shared" si="132"/>
        <v>NO INTERNET</v>
      </c>
    </row>
    <row r="2101" spans="1:16" x14ac:dyDescent="0.2">
      <c r="A2101">
        <v>22455</v>
      </c>
      <c r="B2101" t="b">
        <v>1</v>
      </c>
      <c r="C2101" t="s">
        <v>1463</v>
      </c>
      <c r="D2101" t="s">
        <v>2323</v>
      </c>
      <c r="E2101" t="s">
        <v>461</v>
      </c>
      <c r="F2101" t="s">
        <v>461</v>
      </c>
      <c r="G2101" t="b">
        <v>0</v>
      </c>
      <c r="H2101" t="str">
        <f>VLOOKUP(A2101,all_municipalities!$A$2:$M$445,2,FALSE)</f>
        <v>Charlton and Dack, Municipality of</v>
      </c>
      <c r="I2101" t="b">
        <f>VLOOKUP(A2101,all_municipalities!$A$2:$M$445,9,FALSE)</f>
        <v>0</v>
      </c>
      <c r="J2101" t="b">
        <f>VLOOKUP(A2101,all_municipalities!$A$2:$M$445,13, FALSE)</f>
        <v>0</v>
      </c>
      <c r="K2101" t="str">
        <f t="shared" si="129"/>
        <v>NONE</v>
      </c>
      <c r="L2101">
        <v>0</v>
      </c>
      <c r="M2101" t="str">
        <f t="shared" si="130"/>
        <v>22455 Councillor</v>
      </c>
      <c r="N2101" s="6" t="str">
        <f t="shared" si="131"/>
        <v/>
      </c>
      <c r="O2101" s="15" t="str">
        <f>IF(I2101&lt;&gt;FALSE,VLOOKUP(H2101,internet_municipalities!$B$2:$W$226,22,FALSE),"NO INTERNET")</f>
        <v>NO INTERNET</v>
      </c>
      <c r="P2101" s="16" t="str">
        <f t="shared" si="132"/>
        <v>NO INTERNET</v>
      </c>
    </row>
    <row r="2102" spans="1:16" x14ac:dyDescent="0.2">
      <c r="A2102">
        <v>22455</v>
      </c>
      <c r="B2102" t="b">
        <v>1</v>
      </c>
      <c r="C2102" t="s">
        <v>1463</v>
      </c>
      <c r="D2102" t="s">
        <v>2324</v>
      </c>
      <c r="E2102" t="s">
        <v>461</v>
      </c>
      <c r="F2102" t="s">
        <v>461</v>
      </c>
      <c r="G2102" t="b">
        <v>0</v>
      </c>
      <c r="H2102" t="str">
        <f>VLOOKUP(A2102,all_municipalities!$A$2:$M$445,2,FALSE)</f>
        <v>Charlton and Dack, Municipality of</v>
      </c>
      <c r="I2102" t="b">
        <f>VLOOKUP(A2102,all_municipalities!$A$2:$M$445,9,FALSE)</f>
        <v>0</v>
      </c>
      <c r="J2102" t="b">
        <f>VLOOKUP(A2102,all_municipalities!$A$2:$M$445,13, FALSE)</f>
        <v>0</v>
      </c>
      <c r="K2102" t="str">
        <f t="shared" si="129"/>
        <v>NONE</v>
      </c>
      <c r="L2102">
        <v>0</v>
      </c>
      <c r="M2102" t="str">
        <f t="shared" si="130"/>
        <v>22455 Councillor</v>
      </c>
      <c r="N2102" s="6" t="str">
        <f t="shared" si="131"/>
        <v/>
      </c>
      <c r="O2102" s="15" t="str">
        <f>IF(I2102&lt;&gt;FALSE,VLOOKUP(H2102,internet_municipalities!$B$2:$W$226,22,FALSE),"NO INTERNET")</f>
        <v>NO INTERNET</v>
      </c>
      <c r="P2102" s="16" t="str">
        <f t="shared" si="132"/>
        <v>NO INTERNET</v>
      </c>
    </row>
    <row r="2103" spans="1:16" x14ac:dyDescent="0.2">
      <c r="A2103">
        <v>22455</v>
      </c>
      <c r="B2103" t="b">
        <v>1</v>
      </c>
      <c r="C2103" t="s">
        <v>1463</v>
      </c>
      <c r="D2103" t="s">
        <v>2325</v>
      </c>
      <c r="E2103" t="s">
        <v>461</v>
      </c>
      <c r="F2103" t="s">
        <v>461</v>
      </c>
      <c r="G2103" t="b">
        <v>0</v>
      </c>
      <c r="H2103" t="str">
        <f>VLOOKUP(A2103,all_municipalities!$A$2:$M$445,2,FALSE)</f>
        <v>Charlton and Dack, Municipality of</v>
      </c>
      <c r="I2103" t="b">
        <f>VLOOKUP(A2103,all_municipalities!$A$2:$M$445,9,FALSE)</f>
        <v>0</v>
      </c>
      <c r="J2103" t="b">
        <f>VLOOKUP(A2103,all_municipalities!$A$2:$M$445,13, FALSE)</f>
        <v>0</v>
      </c>
      <c r="K2103" t="str">
        <f t="shared" si="129"/>
        <v>NONE</v>
      </c>
      <c r="L2103">
        <v>0</v>
      </c>
      <c r="M2103" t="str">
        <f t="shared" si="130"/>
        <v>22455 Councillor</v>
      </c>
      <c r="N2103" s="6" t="str">
        <f t="shared" si="131"/>
        <v/>
      </c>
      <c r="O2103" s="15" t="str">
        <f>IF(I2103&lt;&gt;FALSE,VLOOKUP(H2103,internet_municipalities!$B$2:$W$226,22,FALSE),"NO INTERNET")</f>
        <v>NO INTERNET</v>
      </c>
      <c r="P2103" s="16" t="str">
        <f t="shared" si="132"/>
        <v>NO INTERNET</v>
      </c>
    </row>
    <row r="2104" spans="1:16" x14ac:dyDescent="0.2">
      <c r="A2104">
        <v>22455</v>
      </c>
      <c r="B2104" t="b">
        <v>1</v>
      </c>
      <c r="C2104" t="s">
        <v>1463</v>
      </c>
      <c r="D2104" t="s">
        <v>2326</v>
      </c>
      <c r="E2104" t="s">
        <v>461</v>
      </c>
      <c r="F2104" t="s">
        <v>461</v>
      </c>
      <c r="G2104" t="b">
        <v>0</v>
      </c>
      <c r="H2104" t="str">
        <f>VLOOKUP(A2104,all_municipalities!$A$2:$M$445,2,FALSE)</f>
        <v>Charlton and Dack, Municipality of</v>
      </c>
      <c r="I2104" t="b">
        <f>VLOOKUP(A2104,all_municipalities!$A$2:$M$445,9,FALSE)</f>
        <v>0</v>
      </c>
      <c r="J2104" t="b">
        <f>VLOOKUP(A2104,all_municipalities!$A$2:$M$445,13, FALSE)</f>
        <v>0</v>
      </c>
      <c r="K2104" t="str">
        <f t="shared" si="129"/>
        <v>NONE</v>
      </c>
      <c r="L2104">
        <v>0</v>
      </c>
      <c r="M2104" t="str">
        <f t="shared" si="130"/>
        <v>22455 Councillor</v>
      </c>
      <c r="N2104" s="6" t="str">
        <f t="shared" si="131"/>
        <v/>
      </c>
      <c r="O2104" s="15" t="str">
        <f>IF(I2104&lt;&gt;FALSE,VLOOKUP(H2104,internet_municipalities!$B$2:$W$226,22,FALSE),"NO INTERNET")</f>
        <v>NO INTERNET</v>
      </c>
      <c r="P2104" s="16" t="str">
        <f t="shared" si="132"/>
        <v>NO INTERNET</v>
      </c>
    </row>
    <row r="2105" spans="1:16" x14ac:dyDescent="0.2">
      <c r="A2105">
        <v>10151</v>
      </c>
      <c r="B2105" t="b">
        <v>1</v>
      </c>
      <c r="C2105" t="s">
        <v>2327</v>
      </c>
      <c r="D2105" t="s">
        <v>2328</v>
      </c>
      <c r="E2105">
        <v>4776</v>
      </c>
      <c r="F2105">
        <f t="shared" ref="F2105:F2110" si="133">E2105-3890</f>
        <v>886</v>
      </c>
      <c r="G2105" t="b">
        <v>1</v>
      </c>
      <c r="H2105" t="str">
        <f>VLOOKUP(A2105,all_municipalities!$A$2:$M$445,2,FALSE)</f>
        <v>Chatham-Kent, Municipality of</v>
      </c>
      <c r="I2105" t="b">
        <f>VLOOKUP(A2105,all_municipalities!$A$2:$M$445,9,FALSE)</f>
        <v>1</v>
      </c>
      <c r="J2105" t="b">
        <f>VLOOKUP(A2105,all_municipalities!$A$2:$M$445,13, FALSE)</f>
        <v>0</v>
      </c>
      <c r="K2105" t="str">
        <f t="shared" si="129"/>
        <v>NONE</v>
      </c>
      <c r="L2105">
        <v>0</v>
      </c>
      <c r="M2105" t="str">
        <f t="shared" si="130"/>
        <v>10151 Councillor, Ward 6 Chatham</v>
      </c>
      <c r="N2105" s="6" t="str">
        <f t="shared" si="131"/>
        <v>10151 Councillor, Ward 6 Chatham</v>
      </c>
      <c r="O2105" s="15">
        <f>IF(I2105&lt;&gt;FALSE,VLOOKUP(H2105,internet_municipalities!$B$2:$W$226,22,FALSE),"NO INTERNET")</f>
        <v>55786</v>
      </c>
      <c r="P2105" s="16">
        <f t="shared" si="132"/>
        <v>1.5882120962248593E-2</v>
      </c>
    </row>
    <row r="2106" spans="1:16" x14ac:dyDescent="0.2">
      <c r="A2106">
        <v>10151</v>
      </c>
      <c r="B2106" t="b">
        <v>1</v>
      </c>
      <c r="C2106" t="s">
        <v>2327</v>
      </c>
      <c r="D2106" t="s">
        <v>2329</v>
      </c>
      <c r="E2106">
        <v>5329</v>
      </c>
      <c r="F2106">
        <f t="shared" si="133"/>
        <v>1439</v>
      </c>
      <c r="G2106" t="b">
        <v>1</v>
      </c>
      <c r="H2106" t="str">
        <f>VLOOKUP(A2106,all_municipalities!$A$2:$M$445,2,FALSE)</f>
        <v>Chatham-Kent, Municipality of</v>
      </c>
      <c r="I2106" t="b">
        <f>VLOOKUP(A2106,all_municipalities!$A$2:$M$445,9,FALSE)</f>
        <v>1</v>
      </c>
      <c r="J2106" t="b">
        <f>VLOOKUP(A2106,all_municipalities!$A$2:$M$445,13, FALSE)</f>
        <v>0</v>
      </c>
      <c r="K2106" t="str">
        <f t="shared" si="129"/>
        <v>NONE</v>
      </c>
      <c r="L2106">
        <v>0</v>
      </c>
      <c r="M2106" t="str">
        <f t="shared" si="130"/>
        <v>10151 Councillor, Ward 6 Chatham</v>
      </c>
      <c r="N2106" s="6" t="str">
        <f t="shared" si="131"/>
        <v>10151 Councillor, Ward 6 Chatham</v>
      </c>
      <c r="O2106" s="15">
        <f>IF(I2106&lt;&gt;FALSE,VLOOKUP(H2106,internet_municipalities!$B$2:$W$226,22,FALSE),"NO INTERNET")</f>
        <v>55786</v>
      </c>
      <c r="P2106" s="16">
        <f t="shared" si="132"/>
        <v>2.5795002330333775E-2</v>
      </c>
    </row>
    <row r="2107" spans="1:16" x14ac:dyDescent="0.2">
      <c r="A2107">
        <v>10151</v>
      </c>
      <c r="B2107" t="b">
        <v>1</v>
      </c>
      <c r="C2107" t="s">
        <v>2327</v>
      </c>
      <c r="D2107" t="s">
        <v>2330</v>
      </c>
      <c r="E2107">
        <v>3900</v>
      </c>
      <c r="F2107">
        <f t="shared" si="133"/>
        <v>10</v>
      </c>
      <c r="G2107" t="b">
        <v>1</v>
      </c>
      <c r="H2107" t="str">
        <f>VLOOKUP(A2107,all_municipalities!$A$2:$M$445,2,FALSE)</f>
        <v>Chatham-Kent, Municipality of</v>
      </c>
      <c r="I2107" t="b">
        <f>VLOOKUP(A2107,all_municipalities!$A$2:$M$445,9,FALSE)</f>
        <v>1</v>
      </c>
      <c r="J2107" t="b">
        <f>VLOOKUP(A2107,all_municipalities!$A$2:$M$445,13, FALSE)</f>
        <v>0</v>
      </c>
      <c r="K2107" t="str">
        <f t="shared" si="129"/>
        <v>NONE</v>
      </c>
      <c r="L2107">
        <v>0</v>
      </c>
      <c r="M2107" t="str">
        <f t="shared" si="130"/>
        <v>10151 Councillor, Ward 6 Chatham</v>
      </c>
      <c r="N2107" s="6" t="str">
        <f t="shared" si="131"/>
        <v>10151 Councillor, Ward 6 Chatham</v>
      </c>
      <c r="O2107" s="15">
        <f>IF(I2107&lt;&gt;FALSE,VLOOKUP(H2107,internet_municipalities!$B$2:$W$226,22,FALSE),"NO INTERNET")</f>
        <v>55786</v>
      </c>
      <c r="P2107" s="16">
        <f t="shared" si="132"/>
        <v>1.7925644426917148E-4</v>
      </c>
    </row>
    <row r="2108" spans="1:16" x14ac:dyDescent="0.2">
      <c r="A2108">
        <v>10151</v>
      </c>
      <c r="B2108" t="b">
        <v>1</v>
      </c>
      <c r="C2108" t="s">
        <v>2327</v>
      </c>
      <c r="D2108" t="s">
        <v>2331</v>
      </c>
      <c r="E2108">
        <v>5056</v>
      </c>
      <c r="F2108">
        <f t="shared" si="133"/>
        <v>1166</v>
      </c>
      <c r="G2108" t="b">
        <v>1</v>
      </c>
      <c r="H2108" t="str">
        <f>VLOOKUP(A2108,all_municipalities!$A$2:$M$445,2,FALSE)</f>
        <v>Chatham-Kent, Municipality of</v>
      </c>
      <c r="I2108" t="b">
        <f>VLOOKUP(A2108,all_municipalities!$A$2:$M$445,9,FALSE)</f>
        <v>1</v>
      </c>
      <c r="J2108" t="b">
        <f>VLOOKUP(A2108,all_municipalities!$A$2:$M$445,13, FALSE)</f>
        <v>0</v>
      </c>
      <c r="K2108" t="str">
        <f t="shared" si="129"/>
        <v>NONE</v>
      </c>
      <c r="L2108">
        <v>0</v>
      </c>
      <c r="M2108" t="str">
        <f t="shared" si="130"/>
        <v>10151 Councillor, Ward 6 Chatham</v>
      </c>
      <c r="N2108" s="6" t="str">
        <f t="shared" si="131"/>
        <v>10151 Councillor, Ward 6 Chatham</v>
      </c>
      <c r="O2108" s="15">
        <f>IF(I2108&lt;&gt;FALSE,VLOOKUP(H2108,internet_municipalities!$B$2:$W$226,22,FALSE),"NO INTERNET")</f>
        <v>55786</v>
      </c>
      <c r="P2108" s="16">
        <f t="shared" si="132"/>
        <v>2.0901301401785394E-2</v>
      </c>
    </row>
    <row r="2109" spans="1:16" x14ac:dyDescent="0.2">
      <c r="A2109">
        <v>10151</v>
      </c>
      <c r="B2109" t="b">
        <v>1</v>
      </c>
      <c r="C2109" t="s">
        <v>2327</v>
      </c>
      <c r="D2109" t="s">
        <v>2332</v>
      </c>
      <c r="E2109">
        <v>5146</v>
      </c>
      <c r="F2109">
        <f t="shared" si="133"/>
        <v>1256</v>
      </c>
      <c r="G2109" t="b">
        <v>1</v>
      </c>
      <c r="H2109" t="str">
        <f>VLOOKUP(A2109,all_municipalities!$A$2:$M$445,2,FALSE)</f>
        <v>Chatham-Kent, Municipality of</v>
      </c>
      <c r="I2109" t="b">
        <f>VLOOKUP(A2109,all_municipalities!$A$2:$M$445,9,FALSE)</f>
        <v>1</v>
      </c>
      <c r="J2109" t="b">
        <f>VLOOKUP(A2109,all_municipalities!$A$2:$M$445,13, FALSE)</f>
        <v>0</v>
      </c>
      <c r="K2109" t="str">
        <f t="shared" si="129"/>
        <v>NONE</v>
      </c>
      <c r="L2109">
        <v>0</v>
      </c>
      <c r="M2109" t="str">
        <f t="shared" si="130"/>
        <v>10151 Councillor, Ward 6 Chatham</v>
      </c>
      <c r="N2109" s="6" t="str">
        <f t="shared" si="131"/>
        <v>10151 Councillor, Ward 6 Chatham</v>
      </c>
      <c r="O2109" s="15">
        <f>IF(I2109&lt;&gt;FALSE,VLOOKUP(H2109,internet_municipalities!$B$2:$W$226,22,FALSE),"NO INTERNET")</f>
        <v>55786</v>
      </c>
      <c r="P2109" s="16">
        <f t="shared" si="132"/>
        <v>2.2514609400207938E-2</v>
      </c>
    </row>
    <row r="2110" spans="1:16" x14ac:dyDescent="0.2">
      <c r="A2110">
        <v>10151</v>
      </c>
      <c r="B2110" t="b">
        <v>1</v>
      </c>
      <c r="C2110" t="s">
        <v>2327</v>
      </c>
      <c r="D2110" t="s">
        <v>2333</v>
      </c>
      <c r="E2110">
        <v>5095</v>
      </c>
      <c r="F2110">
        <f t="shared" si="133"/>
        <v>1205</v>
      </c>
      <c r="G2110" t="b">
        <v>1</v>
      </c>
      <c r="H2110" t="str">
        <f>VLOOKUP(A2110,all_municipalities!$A$2:$M$445,2,FALSE)</f>
        <v>Chatham-Kent, Municipality of</v>
      </c>
      <c r="I2110" t="b">
        <f>VLOOKUP(A2110,all_municipalities!$A$2:$M$445,9,FALSE)</f>
        <v>1</v>
      </c>
      <c r="J2110" t="b">
        <f>VLOOKUP(A2110,all_municipalities!$A$2:$M$445,13, FALSE)</f>
        <v>0</v>
      </c>
      <c r="K2110" t="str">
        <f t="shared" si="129"/>
        <v>NONE</v>
      </c>
      <c r="L2110">
        <v>0</v>
      </c>
      <c r="M2110" t="str">
        <f t="shared" si="130"/>
        <v>10151 Councillor, Ward 6 Chatham</v>
      </c>
      <c r="N2110" s="6" t="str">
        <f t="shared" si="131"/>
        <v>10151 Councillor, Ward 6 Chatham</v>
      </c>
      <c r="O2110" s="15">
        <f>IF(I2110&lt;&gt;FALSE,VLOOKUP(H2110,internet_municipalities!$B$2:$W$226,22,FALSE),"NO INTERNET")</f>
        <v>55786</v>
      </c>
      <c r="P2110" s="16">
        <f t="shared" si="132"/>
        <v>2.1600401534435165E-2</v>
      </c>
    </row>
    <row r="2111" spans="1:16" x14ac:dyDescent="0.2">
      <c r="A2111">
        <v>10151</v>
      </c>
      <c r="B2111" t="b">
        <v>1</v>
      </c>
      <c r="C2111" t="s">
        <v>2334</v>
      </c>
      <c r="D2111" t="s">
        <v>2335</v>
      </c>
      <c r="E2111" t="s">
        <v>461</v>
      </c>
      <c r="F2111" t="s">
        <v>461</v>
      </c>
      <c r="G2111" t="b">
        <v>1</v>
      </c>
      <c r="H2111" t="str">
        <f>VLOOKUP(A2111,all_municipalities!$A$2:$M$445,2,FALSE)</f>
        <v>Chatham-Kent, Municipality of</v>
      </c>
      <c r="I2111" t="b">
        <f>VLOOKUP(A2111,all_municipalities!$A$2:$M$445,9,FALSE)</f>
        <v>1</v>
      </c>
      <c r="J2111" t="b">
        <f>VLOOKUP(A2111,all_municipalities!$A$2:$M$445,13, FALSE)</f>
        <v>0</v>
      </c>
      <c r="K2111" t="str">
        <f t="shared" si="129"/>
        <v>NONE</v>
      </c>
      <c r="L2111">
        <v>0</v>
      </c>
      <c r="M2111" t="str">
        <f t="shared" si="130"/>
        <v>10151 Councillor, Ward 5 Wallaceburg</v>
      </c>
      <c r="N2111" s="6" t="str">
        <f t="shared" si="131"/>
        <v>10151 Councillor, Ward 5 Wallaceburg</v>
      </c>
      <c r="O2111" s="15">
        <f>IF(I2111&lt;&gt;FALSE,VLOOKUP(H2111,internet_municipalities!$B$2:$W$226,22,FALSE),"NO INTERNET")</f>
        <v>55786</v>
      </c>
      <c r="P2111" s="16" t="str">
        <f t="shared" si="132"/>
        <v>Acclaimed</v>
      </c>
    </row>
    <row r="2112" spans="1:16" x14ac:dyDescent="0.2">
      <c r="A2112">
        <v>10151</v>
      </c>
      <c r="B2112" t="b">
        <v>1</v>
      </c>
      <c r="C2112" t="s">
        <v>2334</v>
      </c>
      <c r="D2112" t="s">
        <v>2336</v>
      </c>
      <c r="E2112" t="s">
        <v>461</v>
      </c>
      <c r="F2112" t="s">
        <v>461</v>
      </c>
      <c r="G2112" t="b">
        <v>1</v>
      </c>
      <c r="H2112" t="str">
        <f>VLOOKUP(A2112,all_municipalities!$A$2:$M$445,2,FALSE)</f>
        <v>Chatham-Kent, Municipality of</v>
      </c>
      <c r="I2112" t="b">
        <f>VLOOKUP(A2112,all_municipalities!$A$2:$M$445,9,FALSE)</f>
        <v>1</v>
      </c>
      <c r="J2112" t="b">
        <f>VLOOKUP(A2112,all_municipalities!$A$2:$M$445,13, FALSE)</f>
        <v>0</v>
      </c>
      <c r="K2112" t="str">
        <f t="shared" si="129"/>
        <v>NONE</v>
      </c>
      <c r="L2112">
        <v>0</v>
      </c>
      <c r="M2112" t="str">
        <f t="shared" si="130"/>
        <v>10151 Councillor, Ward 5 Wallaceburg</v>
      </c>
      <c r="N2112" s="6" t="str">
        <f t="shared" si="131"/>
        <v>10151 Councillor, Ward 5 Wallaceburg</v>
      </c>
      <c r="O2112" s="15">
        <f>IF(I2112&lt;&gt;FALSE,VLOOKUP(H2112,internet_municipalities!$B$2:$W$226,22,FALSE),"NO INTERNET")</f>
        <v>55786</v>
      </c>
      <c r="P2112" s="16" t="str">
        <f t="shared" si="132"/>
        <v>Acclaimed</v>
      </c>
    </row>
    <row r="2113" spans="1:16" x14ac:dyDescent="0.2">
      <c r="A2113">
        <v>10151</v>
      </c>
      <c r="B2113" t="b">
        <v>1</v>
      </c>
      <c r="C2113" t="s">
        <v>2337</v>
      </c>
      <c r="D2113" t="s">
        <v>2338</v>
      </c>
      <c r="E2113">
        <v>1506</v>
      </c>
      <c r="F2113">
        <f>E2113-765</f>
        <v>741</v>
      </c>
      <c r="G2113" t="b">
        <v>1</v>
      </c>
      <c r="H2113" t="str">
        <f>VLOOKUP(A2113,all_municipalities!$A$2:$M$445,2,FALSE)</f>
        <v>Chatham-Kent, Municipality of</v>
      </c>
      <c r="I2113" t="b">
        <f>VLOOKUP(A2113,all_municipalities!$A$2:$M$445,9,FALSE)</f>
        <v>1</v>
      </c>
      <c r="J2113" t="b">
        <f>VLOOKUP(A2113,all_municipalities!$A$2:$M$445,13, FALSE)</f>
        <v>0</v>
      </c>
      <c r="K2113" t="str">
        <f t="shared" si="129"/>
        <v>NONE</v>
      </c>
      <c r="L2113">
        <v>0</v>
      </c>
      <c r="M2113" t="str">
        <f t="shared" si="130"/>
        <v>10151 Councillor, Ward 4 North Kent</v>
      </c>
      <c r="N2113" s="6" t="str">
        <f t="shared" si="131"/>
        <v>10151 Councillor, Ward 4 North Kent</v>
      </c>
      <c r="O2113" s="15">
        <f>IF(I2113&lt;&gt;FALSE,VLOOKUP(H2113,internet_municipalities!$B$2:$W$226,22,FALSE),"NO INTERNET")</f>
        <v>55786</v>
      </c>
      <c r="P2113" s="16">
        <f t="shared" si="132"/>
        <v>1.3282902520345606E-2</v>
      </c>
    </row>
    <row r="2114" spans="1:16" x14ac:dyDescent="0.2">
      <c r="A2114">
        <v>10151</v>
      </c>
      <c r="B2114" t="b">
        <v>1</v>
      </c>
      <c r="C2114" t="s">
        <v>2337</v>
      </c>
      <c r="D2114" t="s">
        <v>2339</v>
      </c>
      <c r="E2114">
        <v>1046</v>
      </c>
      <c r="F2114">
        <f>E2114-765</f>
        <v>281</v>
      </c>
      <c r="G2114" t="b">
        <v>1</v>
      </c>
      <c r="H2114" t="str">
        <f>VLOOKUP(A2114,all_municipalities!$A$2:$M$445,2,FALSE)</f>
        <v>Chatham-Kent, Municipality of</v>
      </c>
      <c r="I2114" t="b">
        <f>VLOOKUP(A2114,all_municipalities!$A$2:$M$445,9,FALSE)</f>
        <v>1</v>
      </c>
      <c r="J2114" t="b">
        <f>VLOOKUP(A2114,all_municipalities!$A$2:$M$445,13, FALSE)</f>
        <v>0</v>
      </c>
      <c r="K2114" t="str">
        <f t="shared" ref="K2114:K2177" si="134">IF(J2114=TRUE,IF(F2114&lt;=10,"HIGH",IF(F2114&lt;=100,"MID",IF(F2114&lt;=1000,"LOW","NONE"))),"NONE")</f>
        <v>NONE</v>
      </c>
      <c r="L2114">
        <v>0</v>
      </c>
      <c r="M2114" t="str">
        <f t="shared" ref="M2114:M2177" si="135">CONCATENATE(A2114, " ",C2114)</f>
        <v>10151 Councillor, Ward 4 North Kent</v>
      </c>
      <c r="N2114" s="6" t="str">
        <f t="shared" si="131"/>
        <v>10151 Councillor, Ward 4 North Kent</v>
      </c>
      <c r="O2114" s="15">
        <f>IF(I2114&lt;&gt;FALSE,VLOOKUP(H2114,internet_municipalities!$B$2:$W$226,22,FALSE),"NO INTERNET")</f>
        <v>55786</v>
      </c>
      <c r="P2114" s="16">
        <f t="shared" si="132"/>
        <v>5.0371060839637183E-3</v>
      </c>
    </row>
    <row r="2115" spans="1:16" x14ac:dyDescent="0.2">
      <c r="A2115">
        <v>10151</v>
      </c>
      <c r="B2115" t="b">
        <v>1</v>
      </c>
      <c r="C2115" t="s">
        <v>2340</v>
      </c>
      <c r="D2115" t="s">
        <v>2341</v>
      </c>
      <c r="E2115">
        <v>1727</v>
      </c>
      <c r="F2115">
        <v>566</v>
      </c>
      <c r="G2115" t="b">
        <v>1</v>
      </c>
      <c r="H2115" t="str">
        <f>VLOOKUP(A2115,all_municipalities!$A$2:$M$445,2,FALSE)</f>
        <v>Chatham-Kent, Municipality of</v>
      </c>
      <c r="I2115" t="b">
        <f>VLOOKUP(A2115,all_municipalities!$A$2:$M$445,9,FALSE)</f>
        <v>1</v>
      </c>
      <c r="J2115" t="b">
        <f>VLOOKUP(A2115,all_municipalities!$A$2:$M$445,13, FALSE)</f>
        <v>0</v>
      </c>
      <c r="K2115" t="str">
        <f t="shared" si="134"/>
        <v>NONE</v>
      </c>
      <c r="L2115">
        <v>0</v>
      </c>
      <c r="M2115" t="str">
        <f t="shared" si="135"/>
        <v>10151 Councillor, Ward 3 East Kent</v>
      </c>
      <c r="N2115" s="6" t="str">
        <f t="shared" ref="N2115:N2178" si="136">IF(I2115,M2115,"")</f>
        <v>10151 Councillor, Ward 3 East Kent</v>
      </c>
      <c r="O2115" s="15">
        <f>IF(I2115&lt;&gt;FALSE,VLOOKUP(H2115,internet_municipalities!$B$2:$W$226,22,FALSE),"NO INTERNET")</f>
        <v>55786</v>
      </c>
      <c r="P2115" s="16">
        <f t="shared" si="132"/>
        <v>1.0145914745635106E-2</v>
      </c>
    </row>
    <row r="2116" spans="1:16" x14ac:dyDescent="0.2">
      <c r="A2116">
        <v>10151</v>
      </c>
      <c r="B2116" t="b">
        <v>1</v>
      </c>
      <c r="C2116" t="s">
        <v>2340</v>
      </c>
      <c r="D2116" t="s">
        <v>2342</v>
      </c>
      <c r="E2116">
        <v>2049</v>
      </c>
      <c r="F2116">
        <v>888</v>
      </c>
      <c r="G2116" t="b">
        <v>1</v>
      </c>
      <c r="H2116" t="str">
        <f>VLOOKUP(A2116,all_municipalities!$A$2:$M$445,2,FALSE)</f>
        <v>Chatham-Kent, Municipality of</v>
      </c>
      <c r="I2116" t="b">
        <f>VLOOKUP(A2116,all_municipalities!$A$2:$M$445,9,FALSE)</f>
        <v>1</v>
      </c>
      <c r="J2116" t="b">
        <f>VLOOKUP(A2116,all_municipalities!$A$2:$M$445,13, FALSE)</f>
        <v>0</v>
      </c>
      <c r="K2116" t="str">
        <f t="shared" si="134"/>
        <v>NONE</v>
      </c>
      <c r="L2116">
        <v>0</v>
      </c>
      <c r="M2116" t="str">
        <f t="shared" si="135"/>
        <v>10151 Councillor, Ward 3 East Kent</v>
      </c>
      <c r="N2116" s="6" t="str">
        <f t="shared" si="136"/>
        <v>10151 Councillor, Ward 3 East Kent</v>
      </c>
      <c r="O2116" s="15">
        <f>IF(I2116&lt;&gt;FALSE,VLOOKUP(H2116,internet_municipalities!$B$2:$W$226,22,FALSE),"NO INTERNET")</f>
        <v>55786</v>
      </c>
      <c r="P2116" s="16">
        <f t="shared" si="132"/>
        <v>1.5917972251102426E-2</v>
      </c>
    </row>
    <row r="2117" spans="1:16" x14ac:dyDescent="0.2">
      <c r="A2117">
        <v>10151</v>
      </c>
      <c r="B2117" t="b">
        <v>1</v>
      </c>
      <c r="C2117" t="s">
        <v>2343</v>
      </c>
      <c r="D2117" t="s">
        <v>2344</v>
      </c>
      <c r="E2117">
        <v>2909</v>
      </c>
      <c r="F2117">
        <v>827</v>
      </c>
      <c r="G2117" t="b">
        <v>1</v>
      </c>
      <c r="H2117" t="str">
        <f>VLOOKUP(A2117,all_municipalities!$A$2:$M$445,2,FALSE)</f>
        <v>Chatham-Kent, Municipality of</v>
      </c>
      <c r="I2117" t="b">
        <f>VLOOKUP(A2117,all_municipalities!$A$2:$M$445,9,FALSE)</f>
        <v>1</v>
      </c>
      <c r="J2117" t="b">
        <f>VLOOKUP(A2117,all_municipalities!$A$2:$M$445,13, FALSE)</f>
        <v>0</v>
      </c>
      <c r="K2117" t="str">
        <f t="shared" si="134"/>
        <v>NONE</v>
      </c>
      <c r="L2117">
        <v>0</v>
      </c>
      <c r="M2117" t="str">
        <f t="shared" si="135"/>
        <v>10151 Councillor, Ward 2 South Kent</v>
      </c>
      <c r="N2117" s="6" t="str">
        <f t="shared" si="136"/>
        <v>10151 Councillor, Ward 2 South Kent</v>
      </c>
      <c r="O2117" s="15">
        <f>IF(I2117&lt;&gt;FALSE,VLOOKUP(H2117,internet_municipalities!$B$2:$W$226,22,FALSE),"NO INTERNET")</f>
        <v>55786</v>
      </c>
      <c r="P2117" s="16">
        <f t="shared" si="132"/>
        <v>1.4824507941060482E-2</v>
      </c>
    </row>
    <row r="2118" spans="1:16" x14ac:dyDescent="0.2">
      <c r="A2118">
        <v>10151</v>
      </c>
      <c r="B2118" t="b">
        <v>1</v>
      </c>
      <c r="C2118" t="s">
        <v>2343</v>
      </c>
      <c r="D2118" t="s">
        <v>2345</v>
      </c>
      <c r="E2118">
        <v>2083</v>
      </c>
      <c r="F2118">
        <v>1</v>
      </c>
      <c r="G2118" t="b">
        <v>1</v>
      </c>
      <c r="H2118" t="str">
        <f>VLOOKUP(A2118,all_municipalities!$A$2:$M$445,2,FALSE)</f>
        <v>Chatham-Kent, Municipality of</v>
      </c>
      <c r="I2118" t="b">
        <f>VLOOKUP(A2118,all_municipalities!$A$2:$M$445,9,FALSE)</f>
        <v>1</v>
      </c>
      <c r="J2118" t="b">
        <f>VLOOKUP(A2118,all_municipalities!$A$2:$M$445,13, FALSE)</f>
        <v>0</v>
      </c>
      <c r="K2118" t="str">
        <f t="shared" si="134"/>
        <v>NONE</v>
      </c>
      <c r="L2118">
        <v>0</v>
      </c>
      <c r="M2118" t="str">
        <f t="shared" si="135"/>
        <v>10151 Councillor, Ward 2 South Kent</v>
      </c>
      <c r="N2118" s="6" t="str">
        <f t="shared" si="136"/>
        <v>10151 Councillor, Ward 2 South Kent</v>
      </c>
      <c r="O2118" s="15">
        <f>IF(I2118&lt;&gt;FALSE,VLOOKUP(H2118,internet_municipalities!$B$2:$W$226,22,FALSE),"NO INTERNET")</f>
        <v>55786</v>
      </c>
      <c r="P2118" s="16">
        <f t="shared" si="132"/>
        <v>1.7925644426917149E-5</v>
      </c>
    </row>
    <row r="2119" spans="1:16" x14ac:dyDescent="0.2">
      <c r="A2119">
        <v>10151</v>
      </c>
      <c r="B2119" t="b">
        <v>1</v>
      </c>
      <c r="C2119" t="s">
        <v>2343</v>
      </c>
      <c r="D2119" t="s">
        <v>2346</v>
      </c>
      <c r="E2119">
        <v>3214</v>
      </c>
      <c r="F2119">
        <v>1132</v>
      </c>
      <c r="G2119" t="b">
        <v>1</v>
      </c>
      <c r="H2119" t="str">
        <f>VLOOKUP(A2119,all_municipalities!$A$2:$M$445,2,FALSE)</f>
        <v>Chatham-Kent, Municipality of</v>
      </c>
      <c r="I2119" t="b">
        <f>VLOOKUP(A2119,all_municipalities!$A$2:$M$445,9,FALSE)</f>
        <v>1</v>
      </c>
      <c r="J2119" t="b">
        <f>VLOOKUP(A2119,all_municipalities!$A$2:$M$445,13, FALSE)</f>
        <v>0</v>
      </c>
      <c r="K2119" t="str">
        <f t="shared" si="134"/>
        <v>NONE</v>
      </c>
      <c r="L2119">
        <v>0</v>
      </c>
      <c r="M2119" t="str">
        <f t="shared" si="135"/>
        <v>10151 Councillor, Ward 2 South Kent</v>
      </c>
      <c r="N2119" s="6" t="str">
        <f t="shared" si="136"/>
        <v>10151 Councillor, Ward 2 South Kent</v>
      </c>
      <c r="O2119" s="15">
        <f>IF(I2119&lt;&gt;FALSE,VLOOKUP(H2119,internet_municipalities!$B$2:$W$226,22,FALSE),"NO INTERNET")</f>
        <v>55786</v>
      </c>
      <c r="P2119" s="16">
        <f t="shared" ref="P2119:P2182" si="137">IF(I2119=TRUE,IF(F2119&lt;&gt;"Acclaimed",IF(F2119&lt;&gt;"Lost",F2119/O2119,"Lost"),"Acclaimed"),"NO INTERNET")</f>
        <v>2.0291829491270213E-2</v>
      </c>
    </row>
    <row r="2120" spans="1:16" x14ac:dyDescent="0.2">
      <c r="A2120">
        <v>10151</v>
      </c>
      <c r="B2120" t="b">
        <v>1</v>
      </c>
      <c r="C2120" t="s">
        <v>2347</v>
      </c>
      <c r="D2120" t="s">
        <v>2348</v>
      </c>
      <c r="E2120">
        <v>1399</v>
      </c>
      <c r="F2120">
        <v>681</v>
      </c>
      <c r="G2120" t="b">
        <v>1</v>
      </c>
      <c r="H2120" t="str">
        <f>VLOOKUP(A2120,all_municipalities!$A$2:$M$445,2,FALSE)</f>
        <v>Chatham-Kent, Municipality of</v>
      </c>
      <c r="I2120" t="b">
        <f>VLOOKUP(A2120,all_municipalities!$A$2:$M$445,9,FALSE)</f>
        <v>1</v>
      </c>
      <c r="J2120" t="b">
        <f>VLOOKUP(A2120,all_municipalities!$A$2:$M$445,13, FALSE)</f>
        <v>0</v>
      </c>
      <c r="K2120" t="str">
        <f t="shared" si="134"/>
        <v>NONE</v>
      </c>
      <c r="L2120">
        <v>0</v>
      </c>
      <c r="M2120" t="str">
        <f t="shared" si="135"/>
        <v>10151 Councillor, Ward 1 West Kent</v>
      </c>
      <c r="N2120" s="6" t="str">
        <f t="shared" si="136"/>
        <v>10151 Councillor, Ward 1 West Kent</v>
      </c>
      <c r="O2120" s="15">
        <f>IF(I2120&lt;&gt;FALSE,VLOOKUP(H2120,internet_municipalities!$B$2:$W$226,22,FALSE),"NO INTERNET")</f>
        <v>55786</v>
      </c>
      <c r="P2120" s="16">
        <f t="shared" si="137"/>
        <v>1.2207363854730577E-2</v>
      </c>
    </row>
    <row r="2121" spans="1:16" x14ac:dyDescent="0.2">
      <c r="A2121">
        <v>10151</v>
      </c>
      <c r="B2121" t="b">
        <v>1</v>
      </c>
      <c r="C2121" t="s">
        <v>2347</v>
      </c>
      <c r="D2121" t="s">
        <v>2349</v>
      </c>
      <c r="E2121">
        <v>1331</v>
      </c>
      <c r="F2121">
        <v>613</v>
      </c>
      <c r="G2121" t="b">
        <v>1</v>
      </c>
      <c r="H2121" t="str">
        <f>VLOOKUP(A2121,all_municipalities!$A$2:$M$445,2,FALSE)</f>
        <v>Chatham-Kent, Municipality of</v>
      </c>
      <c r="I2121" t="b">
        <f>VLOOKUP(A2121,all_municipalities!$A$2:$M$445,9,FALSE)</f>
        <v>1</v>
      </c>
      <c r="J2121" t="b">
        <f>VLOOKUP(A2121,all_municipalities!$A$2:$M$445,13, FALSE)</f>
        <v>0</v>
      </c>
      <c r="K2121" t="str">
        <f t="shared" si="134"/>
        <v>NONE</v>
      </c>
      <c r="L2121">
        <v>0</v>
      </c>
      <c r="M2121" t="str">
        <f t="shared" si="135"/>
        <v>10151 Councillor, Ward 1 West Kent</v>
      </c>
      <c r="N2121" s="6" t="str">
        <f t="shared" si="136"/>
        <v>10151 Councillor, Ward 1 West Kent</v>
      </c>
      <c r="O2121" s="15">
        <f>IF(I2121&lt;&gt;FALSE,VLOOKUP(H2121,internet_municipalities!$B$2:$W$226,22,FALSE),"NO INTERNET")</f>
        <v>55786</v>
      </c>
      <c r="P2121" s="16">
        <f t="shared" si="137"/>
        <v>1.0988420033700212E-2</v>
      </c>
    </row>
    <row r="2122" spans="1:16" x14ac:dyDescent="0.2">
      <c r="A2122">
        <v>10151</v>
      </c>
      <c r="B2122" t="b">
        <v>0</v>
      </c>
      <c r="C2122" t="s">
        <v>2347</v>
      </c>
      <c r="D2122" t="s">
        <v>2350</v>
      </c>
      <c r="E2122">
        <v>718</v>
      </c>
      <c r="F2122" t="s">
        <v>1460</v>
      </c>
      <c r="G2122" t="b">
        <v>1</v>
      </c>
      <c r="H2122" t="str">
        <f>VLOOKUP(A2122,all_municipalities!$A$2:$M$445,2,FALSE)</f>
        <v>Chatham-Kent, Municipality of</v>
      </c>
      <c r="I2122" t="b">
        <f>VLOOKUP(A2122,all_municipalities!$A$2:$M$445,9,FALSE)</f>
        <v>1</v>
      </c>
      <c r="J2122" t="b">
        <f>VLOOKUP(A2122,all_municipalities!$A$2:$M$445,13, FALSE)</f>
        <v>0</v>
      </c>
      <c r="K2122" t="str">
        <f t="shared" si="134"/>
        <v>NONE</v>
      </c>
      <c r="L2122">
        <v>0</v>
      </c>
      <c r="M2122" t="str">
        <f t="shared" si="135"/>
        <v>10151 Councillor, Ward 1 West Kent</v>
      </c>
      <c r="N2122" s="6" t="str">
        <f t="shared" si="136"/>
        <v>10151 Councillor, Ward 1 West Kent</v>
      </c>
      <c r="O2122" s="15">
        <f>IF(I2122&lt;&gt;FALSE,VLOOKUP(H2122,internet_municipalities!$B$2:$W$226,22,FALSE),"NO INTERNET")</f>
        <v>55786</v>
      </c>
      <c r="P2122" s="16" t="str">
        <f t="shared" si="137"/>
        <v>Lost</v>
      </c>
    </row>
    <row r="2123" spans="1:16" x14ac:dyDescent="0.2">
      <c r="A2123">
        <v>10151</v>
      </c>
      <c r="B2123" t="b">
        <v>0</v>
      </c>
      <c r="C2123" t="s">
        <v>2347</v>
      </c>
      <c r="D2123" t="s">
        <v>2351</v>
      </c>
      <c r="E2123">
        <v>354</v>
      </c>
      <c r="F2123" t="s">
        <v>1460</v>
      </c>
      <c r="G2123" t="b">
        <v>1</v>
      </c>
      <c r="H2123" t="str">
        <f>VLOOKUP(A2123,all_municipalities!$A$2:$M$445,2,FALSE)</f>
        <v>Chatham-Kent, Municipality of</v>
      </c>
      <c r="I2123" t="b">
        <f>VLOOKUP(A2123,all_municipalities!$A$2:$M$445,9,FALSE)</f>
        <v>1</v>
      </c>
      <c r="J2123" t="b">
        <f>VLOOKUP(A2123,all_municipalities!$A$2:$M$445,13, FALSE)</f>
        <v>0</v>
      </c>
      <c r="K2123" t="str">
        <f t="shared" si="134"/>
        <v>NONE</v>
      </c>
      <c r="L2123">
        <v>0</v>
      </c>
      <c r="M2123" t="str">
        <f t="shared" si="135"/>
        <v>10151 Councillor, Ward 1 West Kent</v>
      </c>
      <c r="N2123" s="6" t="str">
        <f t="shared" si="136"/>
        <v>10151 Councillor, Ward 1 West Kent</v>
      </c>
      <c r="O2123" s="15">
        <f>IF(I2123&lt;&gt;FALSE,VLOOKUP(H2123,internet_municipalities!$B$2:$W$226,22,FALSE),"NO INTERNET")</f>
        <v>55786</v>
      </c>
      <c r="P2123" s="16" t="str">
        <f t="shared" si="137"/>
        <v>Lost</v>
      </c>
    </row>
    <row r="2124" spans="1:16" x14ac:dyDescent="0.2">
      <c r="A2124">
        <v>10151</v>
      </c>
      <c r="B2124" t="b">
        <v>0</v>
      </c>
      <c r="C2124" t="s">
        <v>2343</v>
      </c>
      <c r="D2124" t="s">
        <v>2352</v>
      </c>
      <c r="E2124">
        <v>2082</v>
      </c>
      <c r="F2124" t="s">
        <v>1460</v>
      </c>
      <c r="G2124" t="b">
        <v>1</v>
      </c>
      <c r="H2124" t="str">
        <f>VLOOKUP(A2124,all_municipalities!$A$2:$M$445,2,FALSE)</f>
        <v>Chatham-Kent, Municipality of</v>
      </c>
      <c r="I2124" t="b">
        <f>VLOOKUP(A2124,all_municipalities!$A$2:$M$445,9,FALSE)</f>
        <v>1</v>
      </c>
      <c r="J2124" t="b">
        <f>VLOOKUP(A2124,all_municipalities!$A$2:$M$445,13, FALSE)</f>
        <v>0</v>
      </c>
      <c r="K2124" t="str">
        <f t="shared" si="134"/>
        <v>NONE</v>
      </c>
      <c r="L2124">
        <v>0</v>
      </c>
      <c r="M2124" t="str">
        <f t="shared" si="135"/>
        <v>10151 Councillor, Ward 2 South Kent</v>
      </c>
      <c r="N2124" s="6" t="str">
        <f t="shared" si="136"/>
        <v>10151 Councillor, Ward 2 South Kent</v>
      </c>
      <c r="O2124" s="15">
        <f>IF(I2124&lt;&gt;FALSE,VLOOKUP(H2124,internet_municipalities!$B$2:$W$226,22,FALSE),"NO INTERNET")</f>
        <v>55786</v>
      </c>
      <c r="P2124" s="16" t="str">
        <f t="shared" si="137"/>
        <v>Lost</v>
      </c>
    </row>
    <row r="2125" spans="1:16" x14ac:dyDescent="0.2">
      <c r="A2125">
        <v>10151</v>
      </c>
      <c r="B2125" t="b">
        <v>0</v>
      </c>
      <c r="C2125" t="s">
        <v>2343</v>
      </c>
      <c r="D2125" t="s">
        <v>2353</v>
      </c>
      <c r="E2125">
        <v>1151</v>
      </c>
      <c r="F2125" t="s">
        <v>1460</v>
      </c>
      <c r="G2125" t="b">
        <v>1</v>
      </c>
      <c r="H2125" t="str">
        <f>VLOOKUP(A2125,all_municipalities!$A$2:$M$445,2,FALSE)</f>
        <v>Chatham-Kent, Municipality of</v>
      </c>
      <c r="I2125" t="b">
        <f>VLOOKUP(A2125,all_municipalities!$A$2:$M$445,9,FALSE)</f>
        <v>1</v>
      </c>
      <c r="J2125" t="b">
        <f>VLOOKUP(A2125,all_municipalities!$A$2:$M$445,13, FALSE)</f>
        <v>0</v>
      </c>
      <c r="K2125" t="str">
        <f t="shared" si="134"/>
        <v>NONE</v>
      </c>
      <c r="L2125">
        <v>0</v>
      </c>
      <c r="M2125" t="str">
        <f t="shared" si="135"/>
        <v>10151 Councillor, Ward 2 South Kent</v>
      </c>
      <c r="N2125" s="6" t="str">
        <f t="shared" si="136"/>
        <v>10151 Councillor, Ward 2 South Kent</v>
      </c>
      <c r="O2125" s="15">
        <f>IF(I2125&lt;&gt;FALSE,VLOOKUP(H2125,internet_municipalities!$B$2:$W$226,22,FALSE),"NO INTERNET")</f>
        <v>55786</v>
      </c>
      <c r="P2125" s="16" t="str">
        <f t="shared" si="137"/>
        <v>Lost</v>
      </c>
    </row>
    <row r="2126" spans="1:16" x14ac:dyDescent="0.2">
      <c r="A2126">
        <v>10151</v>
      </c>
      <c r="B2126" t="b">
        <v>0</v>
      </c>
      <c r="C2126" t="s">
        <v>2340</v>
      </c>
      <c r="D2126" t="s">
        <v>2354</v>
      </c>
      <c r="E2126">
        <v>216</v>
      </c>
      <c r="F2126" t="s">
        <v>1460</v>
      </c>
      <c r="G2126" t="b">
        <v>1</v>
      </c>
      <c r="H2126" t="str">
        <f>VLOOKUP(A2126,all_municipalities!$A$2:$M$445,2,FALSE)</f>
        <v>Chatham-Kent, Municipality of</v>
      </c>
      <c r="I2126" t="b">
        <f>VLOOKUP(A2126,all_municipalities!$A$2:$M$445,9,FALSE)</f>
        <v>1</v>
      </c>
      <c r="J2126" t="b">
        <f>VLOOKUP(A2126,all_municipalities!$A$2:$M$445,13, FALSE)</f>
        <v>0</v>
      </c>
      <c r="K2126" t="str">
        <f t="shared" si="134"/>
        <v>NONE</v>
      </c>
      <c r="L2126">
        <v>0</v>
      </c>
      <c r="M2126" t="str">
        <f t="shared" si="135"/>
        <v>10151 Councillor, Ward 3 East Kent</v>
      </c>
      <c r="N2126" s="6" t="str">
        <f t="shared" si="136"/>
        <v>10151 Councillor, Ward 3 East Kent</v>
      </c>
      <c r="O2126" s="15">
        <f>IF(I2126&lt;&gt;FALSE,VLOOKUP(H2126,internet_municipalities!$B$2:$W$226,22,FALSE),"NO INTERNET")</f>
        <v>55786</v>
      </c>
      <c r="P2126" s="16" t="str">
        <f t="shared" si="137"/>
        <v>Lost</v>
      </c>
    </row>
    <row r="2127" spans="1:16" x14ac:dyDescent="0.2">
      <c r="A2127">
        <v>10151</v>
      </c>
      <c r="B2127" t="b">
        <v>0</v>
      </c>
      <c r="C2127" t="s">
        <v>2340</v>
      </c>
      <c r="D2127" t="s">
        <v>2355</v>
      </c>
      <c r="E2127">
        <v>315</v>
      </c>
      <c r="F2127" t="s">
        <v>1460</v>
      </c>
      <c r="G2127" t="b">
        <v>1</v>
      </c>
      <c r="H2127" t="str">
        <f>VLOOKUP(A2127,all_municipalities!$A$2:$M$445,2,FALSE)</f>
        <v>Chatham-Kent, Municipality of</v>
      </c>
      <c r="I2127" t="b">
        <f>VLOOKUP(A2127,all_municipalities!$A$2:$M$445,9,FALSE)</f>
        <v>1</v>
      </c>
      <c r="J2127" t="b">
        <f>VLOOKUP(A2127,all_municipalities!$A$2:$M$445,13, FALSE)</f>
        <v>0</v>
      </c>
      <c r="K2127" t="str">
        <f t="shared" si="134"/>
        <v>NONE</v>
      </c>
      <c r="L2127">
        <v>0</v>
      </c>
      <c r="M2127" t="str">
        <f t="shared" si="135"/>
        <v>10151 Councillor, Ward 3 East Kent</v>
      </c>
      <c r="N2127" s="6" t="str">
        <f t="shared" si="136"/>
        <v>10151 Councillor, Ward 3 East Kent</v>
      </c>
      <c r="O2127" s="15">
        <f>IF(I2127&lt;&gt;FALSE,VLOOKUP(H2127,internet_municipalities!$B$2:$W$226,22,FALSE),"NO INTERNET")</f>
        <v>55786</v>
      </c>
      <c r="P2127" s="16" t="str">
        <f t="shared" si="137"/>
        <v>Lost</v>
      </c>
    </row>
    <row r="2128" spans="1:16" x14ac:dyDescent="0.2">
      <c r="A2128">
        <v>10151</v>
      </c>
      <c r="B2128" t="b">
        <v>0</v>
      </c>
      <c r="C2128" t="s">
        <v>2340</v>
      </c>
      <c r="D2128" t="s">
        <v>2356</v>
      </c>
      <c r="E2128">
        <v>1161</v>
      </c>
      <c r="F2128" t="s">
        <v>1460</v>
      </c>
      <c r="G2128" t="b">
        <v>1</v>
      </c>
      <c r="H2128" t="str">
        <f>VLOOKUP(A2128,all_municipalities!$A$2:$M$445,2,FALSE)</f>
        <v>Chatham-Kent, Municipality of</v>
      </c>
      <c r="I2128" t="b">
        <f>VLOOKUP(A2128,all_municipalities!$A$2:$M$445,9,FALSE)</f>
        <v>1</v>
      </c>
      <c r="J2128" t="b">
        <f>VLOOKUP(A2128,all_municipalities!$A$2:$M$445,13, FALSE)</f>
        <v>0</v>
      </c>
      <c r="K2128" t="str">
        <f t="shared" si="134"/>
        <v>NONE</v>
      </c>
      <c r="L2128">
        <v>0</v>
      </c>
      <c r="M2128" t="str">
        <f t="shared" si="135"/>
        <v>10151 Councillor, Ward 3 East Kent</v>
      </c>
      <c r="N2128" s="6" t="str">
        <f t="shared" si="136"/>
        <v>10151 Councillor, Ward 3 East Kent</v>
      </c>
      <c r="O2128" s="15">
        <f>IF(I2128&lt;&gt;FALSE,VLOOKUP(H2128,internet_municipalities!$B$2:$W$226,22,FALSE),"NO INTERNET")</f>
        <v>55786</v>
      </c>
      <c r="P2128" s="16" t="str">
        <f t="shared" si="137"/>
        <v>Lost</v>
      </c>
    </row>
    <row r="2129" spans="1:16" x14ac:dyDescent="0.2">
      <c r="A2129">
        <v>10151</v>
      </c>
      <c r="B2129" t="b">
        <v>0</v>
      </c>
      <c r="C2129" t="s">
        <v>2337</v>
      </c>
      <c r="D2129" t="s">
        <v>2357</v>
      </c>
      <c r="E2129">
        <v>266</v>
      </c>
      <c r="F2129" t="s">
        <v>1460</v>
      </c>
      <c r="G2129" t="b">
        <v>1</v>
      </c>
      <c r="H2129" t="str">
        <f>VLOOKUP(A2129,all_municipalities!$A$2:$M$445,2,FALSE)</f>
        <v>Chatham-Kent, Municipality of</v>
      </c>
      <c r="I2129" t="b">
        <f>VLOOKUP(A2129,all_municipalities!$A$2:$M$445,9,FALSE)</f>
        <v>1</v>
      </c>
      <c r="J2129" t="b">
        <f>VLOOKUP(A2129,all_municipalities!$A$2:$M$445,13, FALSE)</f>
        <v>0</v>
      </c>
      <c r="K2129" t="str">
        <f t="shared" si="134"/>
        <v>NONE</v>
      </c>
      <c r="L2129">
        <v>0</v>
      </c>
      <c r="M2129" t="str">
        <f t="shared" si="135"/>
        <v>10151 Councillor, Ward 4 North Kent</v>
      </c>
      <c r="N2129" s="6" t="str">
        <f t="shared" si="136"/>
        <v>10151 Councillor, Ward 4 North Kent</v>
      </c>
      <c r="O2129" s="15">
        <f>IF(I2129&lt;&gt;FALSE,VLOOKUP(H2129,internet_municipalities!$B$2:$W$226,22,FALSE),"NO INTERNET")</f>
        <v>55786</v>
      </c>
      <c r="P2129" s="16" t="str">
        <f t="shared" si="137"/>
        <v>Lost</v>
      </c>
    </row>
    <row r="2130" spans="1:16" x14ac:dyDescent="0.2">
      <c r="A2130">
        <v>18516</v>
      </c>
      <c r="B2130" t="b">
        <v>1</v>
      </c>
      <c r="C2130" t="s">
        <v>1463</v>
      </c>
      <c r="D2130" t="s">
        <v>2358</v>
      </c>
      <c r="E2130" t="s">
        <v>461</v>
      </c>
      <c r="F2130" t="s">
        <v>461</v>
      </c>
      <c r="G2130" t="b">
        <v>0</v>
      </c>
      <c r="H2130" t="str">
        <f>VLOOKUP(A2130,all_municipalities!$A$2:$M$445,2,FALSE)</f>
        <v>Chatsworth, Township of</v>
      </c>
      <c r="I2130" t="b">
        <f>VLOOKUP(A2130,all_municipalities!$A$2:$M$445,9,FALSE)</f>
        <v>0</v>
      </c>
      <c r="J2130" t="b">
        <f>VLOOKUP(A2130,all_municipalities!$A$2:$M$445,13, FALSE)</f>
        <v>0</v>
      </c>
      <c r="K2130" t="str">
        <f t="shared" si="134"/>
        <v>NONE</v>
      </c>
      <c r="L2130">
        <v>0</v>
      </c>
      <c r="M2130" t="str">
        <f t="shared" si="135"/>
        <v>18516 Councillor</v>
      </c>
      <c r="N2130" s="6" t="str">
        <f t="shared" si="136"/>
        <v/>
      </c>
      <c r="O2130" s="15" t="str">
        <f>IF(I2130&lt;&gt;FALSE,VLOOKUP(H2130,internet_municipalities!$B$2:$W$226,22,FALSE),"NO INTERNET")</f>
        <v>NO INTERNET</v>
      </c>
      <c r="P2130" s="16" t="str">
        <f t="shared" si="137"/>
        <v>NO INTERNET</v>
      </c>
    </row>
    <row r="2131" spans="1:16" x14ac:dyDescent="0.2">
      <c r="A2131">
        <v>18516</v>
      </c>
      <c r="B2131" t="b">
        <v>1</v>
      </c>
      <c r="C2131" t="s">
        <v>1463</v>
      </c>
      <c r="D2131" t="s">
        <v>2359</v>
      </c>
      <c r="E2131" t="s">
        <v>461</v>
      </c>
      <c r="F2131" t="s">
        <v>461</v>
      </c>
      <c r="G2131" t="b">
        <v>0</v>
      </c>
      <c r="H2131" t="str">
        <f>VLOOKUP(A2131,all_municipalities!$A$2:$M$445,2,FALSE)</f>
        <v>Chatsworth, Township of</v>
      </c>
      <c r="I2131" t="b">
        <f>VLOOKUP(A2131,all_municipalities!$A$2:$M$445,9,FALSE)</f>
        <v>0</v>
      </c>
      <c r="J2131" t="b">
        <f>VLOOKUP(A2131,all_municipalities!$A$2:$M$445,13, FALSE)</f>
        <v>0</v>
      </c>
      <c r="K2131" t="str">
        <f t="shared" si="134"/>
        <v>NONE</v>
      </c>
      <c r="L2131">
        <v>0</v>
      </c>
      <c r="M2131" t="str">
        <f t="shared" si="135"/>
        <v>18516 Councillor</v>
      </c>
      <c r="N2131" s="6" t="str">
        <f t="shared" si="136"/>
        <v/>
      </c>
      <c r="O2131" s="15" t="str">
        <f>IF(I2131&lt;&gt;FALSE,VLOOKUP(H2131,internet_municipalities!$B$2:$W$226,22,FALSE),"NO INTERNET")</f>
        <v>NO INTERNET</v>
      </c>
      <c r="P2131" s="16" t="str">
        <f t="shared" si="137"/>
        <v>NO INTERNET</v>
      </c>
    </row>
    <row r="2132" spans="1:16" x14ac:dyDescent="0.2">
      <c r="A2132">
        <v>18516</v>
      </c>
      <c r="B2132" t="b">
        <v>1</v>
      </c>
      <c r="C2132" t="s">
        <v>1463</v>
      </c>
      <c r="D2132" t="s">
        <v>2360</v>
      </c>
      <c r="E2132" t="s">
        <v>461</v>
      </c>
      <c r="F2132" t="s">
        <v>461</v>
      </c>
      <c r="G2132" t="b">
        <v>0</v>
      </c>
      <c r="H2132" t="str">
        <f>VLOOKUP(A2132,all_municipalities!$A$2:$M$445,2,FALSE)</f>
        <v>Chatsworth, Township of</v>
      </c>
      <c r="I2132" t="b">
        <f>VLOOKUP(A2132,all_municipalities!$A$2:$M$445,9,FALSE)</f>
        <v>0</v>
      </c>
      <c r="J2132" t="b">
        <f>VLOOKUP(A2132,all_municipalities!$A$2:$M$445,13, FALSE)</f>
        <v>0</v>
      </c>
      <c r="K2132" t="str">
        <f t="shared" si="134"/>
        <v>NONE</v>
      </c>
      <c r="L2132">
        <v>0</v>
      </c>
      <c r="M2132" t="str">
        <f t="shared" si="135"/>
        <v>18516 Councillor</v>
      </c>
      <c r="N2132" s="6" t="str">
        <f t="shared" si="136"/>
        <v/>
      </c>
      <c r="O2132" s="15" t="str">
        <f>IF(I2132&lt;&gt;FALSE,VLOOKUP(H2132,internet_municipalities!$B$2:$W$226,22,FALSE),"NO INTERNET")</f>
        <v>NO INTERNET</v>
      </c>
      <c r="P2132" s="16" t="str">
        <f t="shared" si="137"/>
        <v>NO INTERNET</v>
      </c>
    </row>
    <row r="2133" spans="1:16" x14ac:dyDescent="0.2">
      <c r="A2133">
        <v>18516</v>
      </c>
      <c r="B2133" t="b">
        <v>1</v>
      </c>
      <c r="C2133" t="s">
        <v>1479</v>
      </c>
      <c r="D2133" t="s">
        <v>2361</v>
      </c>
      <c r="E2133">
        <v>1221</v>
      </c>
      <c r="F2133">
        <v>227</v>
      </c>
      <c r="G2133" t="b">
        <v>0</v>
      </c>
      <c r="H2133" t="str">
        <f>VLOOKUP(A2133,all_municipalities!$A$2:$M$445,2,FALSE)</f>
        <v>Chatsworth, Township of</v>
      </c>
      <c r="I2133" t="b">
        <f>VLOOKUP(A2133,all_municipalities!$A$2:$M$445,9,FALSE)</f>
        <v>0</v>
      </c>
      <c r="J2133" t="b">
        <f>VLOOKUP(A2133,all_municipalities!$A$2:$M$445,13, FALSE)</f>
        <v>0</v>
      </c>
      <c r="K2133" t="str">
        <f t="shared" si="134"/>
        <v>NONE</v>
      </c>
      <c r="L2133">
        <v>0</v>
      </c>
      <c r="M2133" t="str">
        <f t="shared" si="135"/>
        <v>18516 Deputy Mayor</v>
      </c>
      <c r="N2133" s="6" t="str">
        <f t="shared" si="136"/>
        <v/>
      </c>
      <c r="O2133" s="15" t="str">
        <f>IF(I2133&lt;&gt;FALSE,VLOOKUP(H2133,internet_municipalities!$B$2:$W$226,22,FALSE),"NO INTERNET")</f>
        <v>NO INTERNET</v>
      </c>
      <c r="P2133" s="16" t="str">
        <f t="shared" si="137"/>
        <v>NO INTERNET</v>
      </c>
    </row>
    <row r="2134" spans="1:16" x14ac:dyDescent="0.2">
      <c r="A2134">
        <v>18516</v>
      </c>
      <c r="B2134" t="b">
        <v>0</v>
      </c>
      <c r="C2134" t="s">
        <v>1479</v>
      </c>
      <c r="D2134" t="s">
        <v>2362</v>
      </c>
      <c r="E2134">
        <v>994</v>
      </c>
      <c r="F2134" t="s">
        <v>1460</v>
      </c>
      <c r="G2134" t="b">
        <v>0</v>
      </c>
      <c r="H2134" t="str">
        <f>VLOOKUP(A2134,all_municipalities!$A$2:$M$445,2,FALSE)</f>
        <v>Chatsworth, Township of</v>
      </c>
      <c r="I2134" t="b">
        <f>VLOOKUP(A2134,all_municipalities!$A$2:$M$445,9,FALSE)</f>
        <v>0</v>
      </c>
      <c r="J2134" t="b">
        <f>VLOOKUP(A2134,all_municipalities!$A$2:$M$445,13, FALSE)</f>
        <v>0</v>
      </c>
      <c r="K2134" t="str">
        <f t="shared" si="134"/>
        <v>NONE</v>
      </c>
      <c r="L2134">
        <v>0</v>
      </c>
      <c r="M2134" t="str">
        <f t="shared" si="135"/>
        <v>18516 Deputy Mayor</v>
      </c>
      <c r="N2134" s="6" t="str">
        <f t="shared" si="136"/>
        <v/>
      </c>
      <c r="O2134" s="15" t="str">
        <f>IF(I2134&lt;&gt;FALSE,VLOOKUP(H2134,internet_municipalities!$B$2:$W$226,22,FALSE),"NO INTERNET")</f>
        <v>NO INTERNET</v>
      </c>
      <c r="P2134" s="16" t="str">
        <f t="shared" si="137"/>
        <v>NO INTERNET</v>
      </c>
    </row>
    <row r="2135" spans="1:16" x14ac:dyDescent="0.2">
      <c r="A2135">
        <v>10641</v>
      </c>
      <c r="B2135" t="b">
        <v>1</v>
      </c>
      <c r="C2135" t="s">
        <v>1463</v>
      </c>
      <c r="D2135" t="s">
        <v>2363</v>
      </c>
      <c r="E2135">
        <v>263</v>
      </c>
      <c r="F2135">
        <v>62</v>
      </c>
      <c r="G2135" t="b">
        <v>0</v>
      </c>
      <c r="H2135" t="str">
        <f>VLOOKUP(A2135,all_municipalities!$A$2:$M$445,2,FALSE)</f>
        <v>Chisholm, Township of</v>
      </c>
      <c r="I2135" t="b">
        <f>VLOOKUP(A2135,all_municipalities!$A$2:$M$445,9,FALSE)</f>
        <v>0</v>
      </c>
      <c r="J2135" t="b">
        <f>VLOOKUP(A2135,all_municipalities!$A$2:$M$445,13, FALSE)</f>
        <v>0</v>
      </c>
      <c r="K2135" t="str">
        <f t="shared" si="134"/>
        <v>NONE</v>
      </c>
      <c r="L2135">
        <v>0</v>
      </c>
      <c r="M2135" t="str">
        <f t="shared" si="135"/>
        <v>10641 Councillor</v>
      </c>
      <c r="N2135" s="6" t="str">
        <f t="shared" si="136"/>
        <v/>
      </c>
      <c r="O2135" s="15" t="str">
        <f>IF(I2135&lt;&gt;FALSE,VLOOKUP(H2135,internet_municipalities!$B$2:$W$226,22,FALSE),"NO INTERNET")</f>
        <v>NO INTERNET</v>
      </c>
      <c r="P2135" s="16" t="str">
        <f t="shared" si="137"/>
        <v>NO INTERNET</v>
      </c>
    </row>
    <row r="2136" spans="1:16" x14ac:dyDescent="0.2">
      <c r="A2136">
        <v>10641</v>
      </c>
      <c r="B2136" t="b">
        <v>1</v>
      </c>
      <c r="C2136" t="s">
        <v>1463</v>
      </c>
      <c r="D2136" t="s">
        <v>2364</v>
      </c>
      <c r="E2136">
        <v>235</v>
      </c>
      <c r="F2136">
        <v>34</v>
      </c>
      <c r="G2136" t="b">
        <v>0</v>
      </c>
      <c r="H2136" t="str">
        <f>VLOOKUP(A2136,all_municipalities!$A$2:$M$445,2,FALSE)</f>
        <v>Chisholm, Township of</v>
      </c>
      <c r="I2136" t="b">
        <f>VLOOKUP(A2136,all_municipalities!$A$2:$M$445,9,FALSE)</f>
        <v>0</v>
      </c>
      <c r="J2136" t="b">
        <f>VLOOKUP(A2136,all_municipalities!$A$2:$M$445,13, FALSE)</f>
        <v>0</v>
      </c>
      <c r="K2136" t="str">
        <f t="shared" si="134"/>
        <v>NONE</v>
      </c>
      <c r="L2136">
        <v>0</v>
      </c>
      <c r="M2136" t="str">
        <f t="shared" si="135"/>
        <v>10641 Councillor</v>
      </c>
      <c r="N2136" s="6" t="str">
        <f t="shared" si="136"/>
        <v/>
      </c>
      <c r="O2136" s="15" t="str">
        <f>IF(I2136&lt;&gt;FALSE,VLOOKUP(H2136,internet_municipalities!$B$2:$W$226,22,FALSE),"NO INTERNET")</f>
        <v>NO INTERNET</v>
      </c>
      <c r="P2136" s="16" t="str">
        <f t="shared" si="137"/>
        <v>NO INTERNET</v>
      </c>
    </row>
    <row r="2137" spans="1:16" x14ac:dyDescent="0.2">
      <c r="A2137">
        <v>10641</v>
      </c>
      <c r="B2137" t="b">
        <v>1</v>
      </c>
      <c r="C2137" t="s">
        <v>1463</v>
      </c>
      <c r="D2137" t="s">
        <v>2365</v>
      </c>
      <c r="E2137">
        <v>240</v>
      </c>
      <c r="F2137">
        <v>39</v>
      </c>
      <c r="G2137" t="b">
        <v>0</v>
      </c>
      <c r="H2137" t="str">
        <f>VLOOKUP(A2137,all_municipalities!$A$2:$M$445,2,FALSE)</f>
        <v>Chisholm, Township of</v>
      </c>
      <c r="I2137" t="b">
        <f>VLOOKUP(A2137,all_municipalities!$A$2:$M$445,9,FALSE)</f>
        <v>0</v>
      </c>
      <c r="J2137" t="b">
        <f>VLOOKUP(A2137,all_municipalities!$A$2:$M$445,13, FALSE)</f>
        <v>0</v>
      </c>
      <c r="K2137" t="str">
        <f t="shared" si="134"/>
        <v>NONE</v>
      </c>
      <c r="L2137">
        <v>0</v>
      </c>
      <c r="M2137" t="str">
        <f t="shared" si="135"/>
        <v>10641 Councillor</v>
      </c>
      <c r="N2137" s="6" t="str">
        <f t="shared" si="136"/>
        <v/>
      </c>
      <c r="O2137" s="15" t="str">
        <f>IF(I2137&lt;&gt;FALSE,VLOOKUP(H2137,internet_municipalities!$B$2:$W$226,22,FALSE),"NO INTERNET")</f>
        <v>NO INTERNET</v>
      </c>
      <c r="P2137" s="16" t="str">
        <f t="shared" si="137"/>
        <v>NO INTERNET</v>
      </c>
    </row>
    <row r="2138" spans="1:16" x14ac:dyDescent="0.2">
      <c r="A2138">
        <v>10641</v>
      </c>
      <c r="B2138" t="b">
        <v>1</v>
      </c>
      <c r="C2138" t="s">
        <v>1463</v>
      </c>
      <c r="D2138" t="s">
        <v>2366</v>
      </c>
      <c r="E2138">
        <v>230</v>
      </c>
      <c r="F2138">
        <v>29</v>
      </c>
      <c r="G2138" t="b">
        <v>0</v>
      </c>
      <c r="H2138" t="str">
        <f>VLOOKUP(A2138,all_municipalities!$A$2:$M$445,2,FALSE)</f>
        <v>Chisholm, Township of</v>
      </c>
      <c r="I2138" t="b">
        <f>VLOOKUP(A2138,all_municipalities!$A$2:$M$445,9,FALSE)</f>
        <v>0</v>
      </c>
      <c r="J2138" t="b">
        <f>VLOOKUP(A2138,all_municipalities!$A$2:$M$445,13, FALSE)</f>
        <v>0</v>
      </c>
      <c r="K2138" t="str">
        <f t="shared" si="134"/>
        <v>NONE</v>
      </c>
      <c r="L2138">
        <v>0</v>
      </c>
      <c r="M2138" t="str">
        <f t="shared" si="135"/>
        <v>10641 Councillor</v>
      </c>
      <c r="N2138" s="6" t="str">
        <f t="shared" si="136"/>
        <v/>
      </c>
      <c r="O2138" s="15" t="str">
        <f>IF(I2138&lt;&gt;FALSE,VLOOKUP(H2138,internet_municipalities!$B$2:$W$226,22,FALSE),"NO INTERNET")</f>
        <v>NO INTERNET</v>
      </c>
      <c r="P2138" s="16" t="str">
        <f t="shared" si="137"/>
        <v>NO INTERNET</v>
      </c>
    </row>
    <row r="2139" spans="1:16" x14ac:dyDescent="0.2">
      <c r="A2139">
        <v>10641</v>
      </c>
      <c r="B2139" t="b">
        <v>0</v>
      </c>
      <c r="C2139" t="s">
        <v>1463</v>
      </c>
      <c r="D2139" t="s">
        <v>2367</v>
      </c>
      <c r="E2139">
        <v>201</v>
      </c>
      <c r="F2139" t="s">
        <v>1460</v>
      </c>
      <c r="G2139" t="b">
        <v>0</v>
      </c>
      <c r="H2139" t="str">
        <f>VLOOKUP(A2139,all_municipalities!$A$2:$M$445,2,FALSE)</f>
        <v>Chisholm, Township of</v>
      </c>
      <c r="I2139" t="b">
        <f>VLOOKUP(A2139,all_municipalities!$A$2:$M$445,9,FALSE)</f>
        <v>0</v>
      </c>
      <c r="J2139" t="b">
        <f>VLOOKUP(A2139,all_municipalities!$A$2:$M$445,13, FALSE)</f>
        <v>0</v>
      </c>
      <c r="K2139" t="str">
        <f t="shared" si="134"/>
        <v>NONE</v>
      </c>
      <c r="L2139">
        <v>0</v>
      </c>
      <c r="M2139" t="str">
        <f t="shared" si="135"/>
        <v>10641 Councillor</v>
      </c>
      <c r="N2139" s="6" t="str">
        <f t="shared" si="136"/>
        <v/>
      </c>
      <c r="O2139" s="15" t="str">
        <f>IF(I2139&lt;&gt;FALSE,VLOOKUP(H2139,internet_municipalities!$B$2:$W$226,22,FALSE),"NO INTERNET")</f>
        <v>NO INTERNET</v>
      </c>
      <c r="P2139" s="16" t="str">
        <f t="shared" si="137"/>
        <v>NO INTERNET</v>
      </c>
    </row>
    <row r="2140" spans="1:16" x14ac:dyDescent="0.2">
      <c r="A2140">
        <v>10641</v>
      </c>
      <c r="B2140" t="b">
        <v>0</v>
      </c>
      <c r="C2140" t="s">
        <v>1463</v>
      </c>
      <c r="D2140" t="s">
        <v>2368</v>
      </c>
      <c r="E2140">
        <v>181</v>
      </c>
      <c r="F2140" t="s">
        <v>1460</v>
      </c>
      <c r="G2140" t="b">
        <v>0</v>
      </c>
      <c r="H2140" t="str">
        <f>VLOOKUP(A2140,all_municipalities!$A$2:$M$445,2,FALSE)</f>
        <v>Chisholm, Township of</v>
      </c>
      <c r="I2140" t="b">
        <f>VLOOKUP(A2140,all_municipalities!$A$2:$M$445,9,FALSE)</f>
        <v>0</v>
      </c>
      <c r="J2140" t="b">
        <f>VLOOKUP(A2140,all_municipalities!$A$2:$M$445,13, FALSE)</f>
        <v>0</v>
      </c>
      <c r="K2140" t="str">
        <f t="shared" si="134"/>
        <v>NONE</v>
      </c>
      <c r="L2140">
        <v>0</v>
      </c>
      <c r="M2140" t="str">
        <f t="shared" si="135"/>
        <v>10641 Councillor</v>
      </c>
      <c r="N2140" s="6" t="str">
        <f t="shared" si="136"/>
        <v/>
      </c>
      <c r="O2140" s="15" t="str">
        <f>IF(I2140&lt;&gt;FALSE,VLOOKUP(H2140,internet_municipalities!$B$2:$W$226,22,FALSE),"NO INTERNET")</f>
        <v>NO INTERNET</v>
      </c>
      <c r="P2140" s="16" t="str">
        <f t="shared" si="137"/>
        <v>NO INTERNET</v>
      </c>
    </row>
    <row r="2141" spans="1:16" x14ac:dyDescent="0.2">
      <c r="A2141">
        <v>10712</v>
      </c>
      <c r="B2141" t="b">
        <v>1</v>
      </c>
      <c r="C2141" t="s">
        <v>1473</v>
      </c>
      <c r="D2141" t="s">
        <v>2404</v>
      </c>
      <c r="E2141">
        <v>532</v>
      </c>
      <c r="F2141">
        <v>325</v>
      </c>
      <c r="G2141" t="b">
        <v>0</v>
      </c>
      <c r="H2141" t="str">
        <f>VLOOKUP(A2141,all_municipalities!$A$2:$M$445,2,FALSE)</f>
        <v>Clearview, Township of</v>
      </c>
      <c r="I2141" t="b">
        <f>VLOOKUP(A2141,all_municipalities!$A$2:$M$445,9,FALSE)</f>
        <v>1</v>
      </c>
      <c r="J2141" t="b">
        <f>VLOOKUP(A2141,all_municipalities!$A$2:$M$445,13, FALSE)</f>
        <v>0</v>
      </c>
      <c r="K2141" t="str">
        <f t="shared" si="134"/>
        <v>NONE</v>
      </c>
      <c r="L2141">
        <v>0</v>
      </c>
      <c r="M2141" t="str">
        <f t="shared" si="135"/>
        <v>10712 Councillor, Ward 5</v>
      </c>
      <c r="N2141" s="6" t="str">
        <f t="shared" si="136"/>
        <v>10712 Councillor, Ward 5</v>
      </c>
      <c r="O2141" s="15">
        <f>IF(I2141&lt;&gt;FALSE,VLOOKUP(H2141,internet_municipalities!$B$2:$W$226,22,FALSE),"NO INTERNET")</f>
        <v>8868</v>
      </c>
      <c r="P2141" s="16">
        <f t="shared" si="137"/>
        <v>3.6648624267027516E-2</v>
      </c>
    </row>
    <row r="2142" spans="1:16" x14ac:dyDescent="0.2">
      <c r="A2142">
        <v>10712</v>
      </c>
      <c r="B2142" t="b">
        <v>1</v>
      </c>
      <c r="C2142" t="s">
        <v>1471</v>
      </c>
      <c r="D2142" t="s">
        <v>2405</v>
      </c>
      <c r="E2142">
        <v>311</v>
      </c>
      <c r="F2142">
        <v>59</v>
      </c>
      <c r="G2142" t="b">
        <v>0</v>
      </c>
      <c r="H2142" t="str">
        <f>VLOOKUP(A2142,all_municipalities!$A$2:$M$445,2,FALSE)</f>
        <v>Clearview, Township of</v>
      </c>
      <c r="I2142" t="b">
        <f>VLOOKUP(A2142,all_municipalities!$A$2:$M$445,9,FALSE)</f>
        <v>1</v>
      </c>
      <c r="J2142" t="b">
        <f>VLOOKUP(A2142,all_municipalities!$A$2:$M$445,13, FALSE)</f>
        <v>0</v>
      </c>
      <c r="K2142" t="str">
        <f t="shared" si="134"/>
        <v>NONE</v>
      </c>
      <c r="L2142">
        <v>0</v>
      </c>
      <c r="M2142" t="str">
        <f t="shared" si="135"/>
        <v>10712 Councillor, Ward 4</v>
      </c>
      <c r="N2142" s="6" t="str">
        <f t="shared" si="136"/>
        <v>10712 Councillor, Ward 4</v>
      </c>
      <c r="O2142" s="15">
        <f>IF(I2142&lt;&gt;FALSE,VLOOKUP(H2142,internet_municipalities!$B$2:$W$226,22,FALSE),"NO INTERNET")</f>
        <v>8868</v>
      </c>
      <c r="P2142" s="16">
        <f t="shared" si="137"/>
        <v>6.653134866937303E-3</v>
      </c>
    </row>
    <row r="2143" spans="1:16" x14ac:dyDescent="0.2">
      <c r="A2143">
        <v>10712</v>
      </c>
      <c r="B2143" t="b">
        <v>1</v>
      </c>
      <c r="C2143" t="s">
        <v>1475</v>
      </c>
      <c r="D2143" t="s">
        <v>2406</v>
      </c>
      <c r="E2143">
        <v>307</v>
      </c>
      <c r="F2143">
        <v>67</v>
      </c>
      <c r="G2143" t="b">
        <v>0</v>
      </c>
      <c r="H2143" t="str">
        <f>VLOOKUP(A2143,all_municipalities!$A$2:$M$445,2,FALSE)</f>
        <v>Clearview, Township of</v>
      </c>
      <c r="I2143" t="b">
        <f>VLOOKUP(A2143,all_municipalities!$A$2:$M$445,9,FALSE)</f>
        <v>1</v>
      </c>
      <c r="J2143" t="b">
        <f>VLOOKUP(A2143,all_municipalities!$A$2:$M$445,13, FALSE)</f>
        <v>0</v>
      </c>
      <c r="K2143" t="str">
        <f t="shared" si="134"/>
        <v>NONE</v>
      </c>
      <c r="L2143">
        <v>0</v>
      </c>
      <c r="M2143" t="str">
        <f t="shared" si="135"/>
        <v>10712 Councillor, Ward 3</v>
      </c>
      <c r="N2143" s="6" t="str">
        <f t="shared" si="136"/>
        <v>10712 Councillor, Ward 3</v>
      </c>
      <c r="O2143" s="15">
        <f>IF(I2143&lt;&gt;FALSE,VLOOKUP(H2143,internet_municipalities!$B$2:$W$226,22,FALSE),"NO INTERNET")</f>
        <v>8868</v>
      </c>
      <c r="P2143" s="16">
        <f t="shared" si="137"/>
        <v>7.5552548488949031E-3</v>
      </c>
    </row>
    <row r="2144" spans="1:16" x14ac:dyDescent="0.2">
      <c r="A2144">
        <v>10712</v>
      </c>
      <c r="B2144" t="b">
        <v>1</v>
      </c>
      <c r="C2144" t="s">
        <v>1453</v>
      </c>
      <c r="D2144" t="s">
        <v>2407</v>
      </c>
      <c r="E2144">
        <v>618</v>
      </c>
      <c r="F2144">
        <v>207</v>
      </c>
      <c r="G2144" t="b">
        <v>0</v>
      </c>
      <c r="H2144" t="str">
        <f>VLOOKUP(A2144,all_municipalities!$A$2:$M$445,2,FALSE)</f>
        <v>Clearview, Township of</v>
      </c>
      <c r="I2144" t="b">
        <f>VLOOKUP(A2144,all_municipalities!$A$2:$M$445,9,FALSE)</f>
        <v>1</v>
      </c>
      <c r="J2144" t="b">
        <f>VLOOKUP(A2144,all_municipalities!$A$2:$M$445,13, FALSE)</f>
        <v>0</v>
      </c>
      <c r="K2144" t="str">
        <f t="shared" si="134"/>
        <v>NONE</v>
      </c>
      <c r="L2144">
        <v>0</v>
      </c>
      <c r="M2144" t="str">
        <f t="shared" si="135"/>
        <v>10712 Councillor, Ward 2</v>
      </c>
      <c r="N2144" s="6" t="str">
        <f t="shared" si="136"/>
        <v>10712 Councillor, Ward 2</v>
      </c>
      <c r="O2144" s="15">
        <f>IF(I2144&lt;&gt;FALSE,VLOOKUP(H2144,internet_municipalities!$B$2:$W$226,22,FALSE),"NO INTERNET")</f>
        <v>8868</v>
      </c>
      <c r="P2144" s="16">
        <f t="shared" si="137"/>
        <v>2.334235453315291E-2</v>
      </c>
    </row>
    <row r="2145" spans="1:16" x14ac:dyDescent="0.2">
      <c r="A2145">
        <v>10712</v>
      </c>
      <c r="B2145" t="b">
        <v>1</v>
      </c>
      <c r="C2145" t="s">
        <v>1456</v>
      </c>
      <c r="D2145" t="s">
        <v>2408</v>
      </c>
      <c r="E2145">
        <v>606</v>
      </c>
      <c r="F2145">
        <v>424</v>
      </c>
      <c r="G2145" t="b">
        <v>0</v>
      </c>
      <c r="H2145" t="str">
        <f>VLOOKUP(A2145,all_municipalities!$A$2:$M$445,2,FALSE)</f>
        <v>Clearview, Township of</v>
      </c>
      <c r="I2145" t="b">
        <f>VLOOKUP(A2145,all_municipalities!$A$2:$M$445,9,FALSE)</f>
        <v>1</v>
      </c>
      <c r="J2145" t="b">
        <f>VLOOKUP(A2145,all_municipalities!$A$2:$M$445,13, FALSE)</f>
        <v>0</v>
      </c>
      <c r="K2145" t="str">
        <f t="shared" si="134"/>
        <v>NONE</v>
      </c>
      <c r="L2145">
        <v>0</v>
      </c>
      <c r="M2145" t="str">
        <f t="shared" si="135"/>
        <v>10712 Councillor, Ward 1</v>
      </c>
      <c r="N2145" s="6" t="str">
        <f t="shared" si="136"/>
        <v>10712 Councillor, Ward 1</v>
      </c>
      <c r="O2145" s="15">
        <f>IF(I2145&lt;&gt;FALSE,VLOOKUP(H2145,internet_municipalities!$B$2:$W$226,22,FALSE),"NO INTERNET")</f>
        <v>8868</v>
      </c>
      <c r="P2145" s="16">
        <f t="shared" si="137"/>
        <v>4.781235904375282E-2</v>
      </c>
    </row>
    <row r="2146" spans="1:16" x14ac:dyDescent="0.2">
      <c r="A2146">
        <v>10712</v>
      </c>
      <c r="B2146" t="b">
        <v>1</v>
      </c>
      <c r="C2146" t="s">
        <v>1479</v>
      </c>
      <c r="D2146" t="s">
        <v>2409</v>
      </c>
      <c r="E2146">
        <v>2402</v>
      </c>
      <c r="F2146">
        <v>1245</v>
      </c>
      <c r="G2146" t="b">
        <v>0</v>
      </c>
      <c r="H2146" t="str">
        <f>VLOOKUP(A2146,all_municipalities!$A$2:$M$445,2,FALSE)</f>
        <v>Clearview, Township of</v>
      </c>
      <c r="I2146" t="b">
        <f>VLOOKUP(A2146,all_municipalities!$A$2:$M$445,9,FALSE)</f>
        <v>1</v>
      </c>
      <c r="J2146" t="b">
        <f>VLOOKUP(A2146,all_municipalities!$A$2:$M$445,13, FALSE)</f>
        <v>0</v>
      </c>
      <c r="K2146" t="str">
        <f t="shared" si="134"/>
        <v>NONE</v>
      </c>
      <c r="L2146">
        <v>0</v>
      </c>
      <c r="M2146" t="str">
        <f t="shared" si="135"/>
        <v>10712 Deputy Mayor</v>
      </c>
      <c r="N2146" s="6" t="str">
        <f t="shared" si="136"/>
        <v>10712 Deputy Mayor</v>
      </c>
      <c r="O2146" s="15">
        <f>IF(I2146&lt;&gt;FALSE,VLOOKUP(H2146,internet_municipalities!$B$2:$W$226,22,FALSE),"NO INTERNET")</f>
        <v>8868</v>
      </c>
      <c r="P2146" s="16">
        <f t="shared" si="137"/>
        <v>0.14039242219215156</v>
      </c>
    </row>
    <row r="2147" spans="1:16" x14ac:dyDescent="0.2">
      <c r="A2147">
        <v>10712</v>
      </c>
      <c r="B2147" t="b">
        <v>0</v>
      </c>
      <c r="C2147" t="s">
        <v>1479</v>
      </c>
      <c r="D2147" t="s">
        <v>2410</v>
      </c>
      <c r="E2147">
        <v>474</v>
      </c>
      <c r="F2147" t="s">
        <v>1460</v>
      </c>
      <c r="G2147" t="b">
        <v>0</v>
      </c>
      <c r="H2147" t="str">
        <f>VLOOKUP(A2147,all_municipalities!$A$2:$M$445,2,FALSE)</f>
        <v>Clearview, Township of</v>
      </c>
      <c r="I2147" t="b">
        <f>VLOOKUP(A2147,all_municipalities!$A$2:$M$445,9,FALSE)</f>
        <v>1</v>
      </c>
      <c r="J2147" t="b">
        <f>VLOOKUP(A2147,all_municipalities!$A$2:$M$445,13, FALSE)</f>
        <v>0</v>
      </c>
      <c r="K2147" t="str">
        <f t="shared" si="134"/>
        <v>NONE</v>
      </c>
      <c r="L2147">
        <v>0</v>
      </c>
      <c r="M2147" t="str">
        <f t="shared" si="135"/>
        <v>10712 Deputy Mayor</v>
      </c>
      <c r="N2147" s="6" t="str">
        <f t="shared" si="136"/>
        <v>10712 Deputy Mayor</v>
      </c>
      <c r="O2147" s="15">
        <f>IF(I2147&lt;&gt;FALSE,VLOOKUP(H2147,internet_municipalities!$B$2:$W$226,22,FALSE),"NO INTERNET")</f>
        <v>8868</v>
      </c>
      <c r="P2147" s="16" t="str">
        <f t="shared" si="137"/>
        <v>Lost</v>
      </c>
    </row>
    <row r="2148" spans="1:16" x14ac:dyDescent="0.2">
      <c r="A2148">
        <v>10712</v>
      </c>
      <c r="B2148" t="b">
        <v>0</v>
      </c>
      <c r="C2148" t="s">
        <v>1479</v>
      </c>
      <c r="D2148" t="s">
        <v>2411</v>
      </c>
      <c r="E2148">
        <v>1157</v>
      </c>
      <c r="F2148" t="s">
        <v>1460</v>
      </c>
      <c r="G2148" t="b">
        <v>0</v>
      </c>
      <c r="H2148" t="str">
        <f>VLOOKUP(A2148,all_municipalities!$A$2:$M$445,2,FALSE)</f>
        <v>Clearview, Township of</v>
      </c>
      <c r="I2148" t="b">
        <f>VLOOKUP(A2148,all_municipalities!$A$2:$M$445,9,FALSE)</f>
        <v>1</v>
      </c>
      <c r="J2148" t="b">
        <f>VLOOKUP(A2148,all_municipalities!$A$2:$M$445,13, FALSE)</f>
        <v>0</v>
      </c>
      <c r="K2148" t="str">
        <f t="shared" si="134"/>
        <v>NONE</v>
      </c>
      <c r="L2148">
        <v>0</v>
      </c>
      <c r="M2148" t="str">
        <f t="shared" si="135"/>
        <v>10712 Deputy Mayor</v>
      </c>
      <c r="N2148" s="6" t="str">
        <f t="shared" si="136"/>
        <v>10712 Deputy Mayor</v>
      </c>
      <c r="O2148" s="15">
        <f>IF(I2148&lt;&gt;FALSE,VLOOKUP(H2148,internet_municipalities!$B$2:$W$226,22,FALSE),"NO INTERNET")</f>
        <v>8868</v>
      </c>
      <c r="P2148" s="16" t="str">
        <f t="shared" si="137"/>
        <v>Lost</v>
      </c>
    </row>
    <row r="2149" spans="1:16" x14ac:dyDescent="0.2">
      <c r="A2149">
        <v>10712</v>
      </c>
      <c r="B2149" t="b">
        <v>0</v>
      </c>
      <c r="C2149" t="s">
        <v>1456</v>
      </c>
      <c r="D2149" t="s">
        <v>2412</v>
      </c>
      <c r="E2149">
        <v>182</v>
      </c>
      <c r="F2149" t="s">
        <v>1460</v>
      </c>
      <c r="G2149" t="b">
        <v>0</v>
      </c>
      <c r="H2149" t="str">
        <f>VLOOKUP(A2149,all_municipalities!$A$2:$M$445,2,FALSE)</f>
        <v>Clearview, Township of</v>
      </c>
      <c r="I2149" t="b">
        <f>VLOOKUP(A2149,all_municipalities!$A$2:$M$445,9,FALSE)</f>
        <v>1</v>
      </c>
      <c r="J2149" t="b">
        <f>VLOOKUP(A2149,all_municipalities!$A$2:$M$445,13, FALSE)</f>
        <v>0</v>
      </c>
      <c r="K2149" t="str">
        <f t="shared" si="134"/>
        <v>NONE</v>
      </c>
      <c r="L2149">
        <v>0</v>
      </c>
      <c r="M2149" t="str">
        <f t="shared" si="135"/>
        <v>10712 Councillor, Ward 1</v>
      </c>
      <c r="N2149" s="6" t="str">
        <f t="shared" si="136"/>
        <v>10712 Councillor, Ward 1</v>
      </c>
      <c r="O2149" s="15">
        <f>IF(I2149&lt;&gt;FALSE,VLOOKUP(H2149,internet_municipalities!$B$2:$W$226,22,FALSE),"NO INTERNET")</f>
        <v>8868</v>
      </c>
      <c r="P2149" s="16" t="str">
        <f t="shared" si="137"/>
        <v>Lost</v>
      </c>
    </row>
    <row r="2150" spans="1:16" x14ac:dyDescent="0.2">
      <c r="A2150">
        <v>10712</v>
      </c>
      <c r="B2150" t="b">
        <v>0</v>
      </c>
      <c r="C2150" t="s">
        <v>1453</v>
      </c>
      <c r="D2150" t="s">
        <v>2413</v>
      </c>
      <c r="E2150">
        <v>411</v>
      </c>
      <c r="F2150" t="s">
        <v>1460</v>
      </c>
      <c r="G2150" t="b">
        <v>0</v>
      </c>
      <c r="H2150" t="str">
        <f>VLOOKUP(A2150,all_municipalities!$A$2:$M$445,2,FALSE)</f>
        <v>Clearview, Township of</v>
      </c>
      <c r="I2150" t="b">
        <f>VLOOKUP(A2150,all_municipalities!$A$2:$M$445,9,FALSE)</f>
        <v>1</v>
      </c>
      <c r="J2150" t="b">
        <f>VLOOKUP(A2150,all_municipalities!$A$2:$M$445,13, FALSE)</f>
        <v>0</v>
      </c>
      <c r="K2150" t="str">
        <f t="shared" si="134"/>
        <v>NONE</v>
      </c>
      <c r="L2150">
        <v>0</v>
      </c>
      <c r="M2150" t="str">
        <f t="shared" si="135"/>
        <v>10712 Councillor, Ward 2</v>
      </c>
      <c r="N2150" s="6" t="str">
        <f t="shared" si="136"/>
        <v>10712 Councillor, Ward 2</v>
      </c>
      <c r="O2150" s="15">
        <f>IF(I2150&lt;&gt;FALSE,VLOOKUP(H2150,internet_municipalities!$B$2:$W$226,22,FALSE),"NO INTERNET")</f>
        <v>8868</v>
      </c>
      <c r="P2150" s="16" t="str">
        <f t="shared" si="137"/>
        <v>Lost</v>
      </c>
    </row>
    <row r="2151" spans="1:16" x14ac:dyDescent="0.2">
      <c r="A2151">
        <v>10712</v>
      </c>
      <c r="B2151" t="b">
        <v>0</v>
      </c>
      <c r="C2151" t="s">
        <v>1475</v>
      </c>
      <c r="D2151" t="s">
        <v>2414</v>
      </c>
      <c r="E2151">
        <v>240</v>
      </c>
      <c r="F2151" t="s">
        <v>1460</v>
      </c>
      <c r="G2151" t="b">
        <v>0</v>
      </c>
      <c r="H2151" t="str">
        <f>VLOOKUP(A2151,all_municipalities!$A$2:$M$445,2,FALSE)</f>
        <v>Clearview, Township of</v>
      </c>
      <c r="I2151" t="b">
        <f>VLOOKUP(A2151,all_municipalities!$A$2:$M$445,9,FALSE)</f>
        <v>1</v>
      </c>
      <c r="J2151" t="b">
        <f>VLOOKUP(A2151,all_municipalities!$A$2:$M$445,13, FALSE)</f>
        <v>0</v>
      </c>
      <c r="K2151" t="str">
        <f t="shared" si="134"/>
        <v>NONE</v>
      </c>
      <c r="L2151">
        <v>0</v>
      </c>
      <c r="M2151" t="str">
        <f t="shared" si="135"/>
        <v>10712 Councillor, Ward 3</v>
      </c>
      <c r="N2151" s="6" t="str">
        <f t="shared" si="136"/>
        <v>10712 Councillor, Ward 3</v>
      </c>
      <c r="O2151" s="15">
        <f>IF(I2151&lt;&gt;FALSE,VLOOKUP(H2151,internet_municipalities!$B$2:$W$226,22,FALSE),"NO INTERNET")</f>
        <v>8868</v>
      </c>
      <c r="P2151" s="16" t="str">
        <f t="shared" si="137"/>
        <v>Lost</v>
      </c>
    </row>
    <row r="2152" spans="1:16" x14ac:dyDescent="0.2">
      <c r="A2152">
        <v>10712</v>
      </c>
      <c r="B2152" t="b">
        <v>0</v>
      </c>
      <c r="C2152" t="s">
        <v>1475</v>
      </c>
      <c r="D2152" t="s">
        <v>2415</v>
      </c>
      <c r="E2152">
        <v>187</v>
      </c>
      <c r="F2152" t="s">
        <v>1460</v>
      </c>
      <c r="G2152" t="b">
        <v>0</v>
      </c>
      <c r="H2152" t="str">
        <f>VLOOKUP(A2152,all_municipalities!$A$2:$M$445,2,FALSE)</f>
        <v>Clearview, Township of</v>
      </c>
      <c r="I2152" t="b">
        <f>VLOOKUP(A2152,all_municipalities!$A$2:$M$445,9,FALSE)</f>
        <v>1</v>
      </c>
      <c r="J2152" t="b">
        <f>VLOOKUP(A2152,all_municipalities!$A$2:$M$445,13, FALSE)</f>
        <v>0</v>
      </c>
      <c r="K2152" t="str">
        <f t="shared" si="134"/>
        <v>NONE</v>
      </c>
      <c r="L2152">
        <v>0</v>
      </c>
      <c r="M2152" t="str">
        <f t="shared" si="135"/>
        <v>10712 Councillor, Ward 3</v>
      </c>
      <c r="N2152" s="6" t="str">
        <f t="shared" si="136"/>
        <v>10712 Councillor, Ward 3</v>
      </c>
      <c r="O2152" s="15">
        <f>IF(I2152&lt;&gt;FALSE,VLOOKUP(H2152,internet_municipalities!$B$2:$W$226,22,FALSE),"NO INTERNET")</f>
        <v>8868</v>
      </c>
      <c r="P2152" s="16" t="str">
        <f t="shared" si="137"/>
        <v>Lost</v>
      </c>
    </row>
    <row r="2153" spans="1:16" x14ac:dyDescent="0.2">
      <c r="A2153">
        <v>10712</v>
      </c>
      <c r="B2153" t="b">
        <v>0</v>
      </c>
      <c r="C2153" t="s">
        <v>1471</v>
      </c>
      <c r="D2153" t="s">
        <v>2416</v>
      </c>
      <c r="E2153">
        <v>252</v>
      </c>
      <c r="F2153" t="s">
        <v>1460</v>
      </c>
      <c r="G2153" t="b">
        <v>0</v>
      </c>
      <c r="H2153" t="str">
        <f>VLOOKUP(A2153,all_municipalities!$A$2:$M$445,2,FALSE)</f>
        <v>Clearview, Township of</v>
      </c>
      <c r="I2153" t="b">
        <f>VLOOKUP(A2153,all_municipalities!$A$2:$M$445,9,FALSE)</f>
        <v>1</v>
      </c>
      <c r="J2153" t="b">
        <f>VLOOKUP(A2153,all_municipalities!$A$2:$M$445,13, FALSE)</f>
        <v>0</v>
      </c>
      <c r="K2153" t="str">
        <f t="shared" si="134"/>
        <v>NONE</v>
      </c>
      <c r="L2153">
        <v>0</v>
      </c>
      <c r="M2153" t="str">
        <f t="shared" si="135"/>
        <v>10712 Councillor, Ward 4</v>
      </c>
      <c r="N2153" s="6" t="str">
        <f t="shared" si="136"/>
        <v>10712 Councillor, Ward 4</v>
      </c>
      <c r="O2153" s="15">
        <f>IF(I2153&lt;&gt;FALSE,VLOOKUP(H2153,internet_municipalities!$B$2:$W$226,22,FALSE),"NO INTERNET")</f>
        <v>8868</v>
      </c>
      <c r="P2153" s="16" t="str">
        <f t="shared" si="137"/>
        <v>Lost</v>
      </c>
    </row>
    <row r="2154" spans="1:16" x14ac:dyDescent="0.2">
      <c r="A2154">
        <v>10712</v>
      </c>
      <c r="B2154" t="b">
        <v>0</v>
      </c>
      <c r="C2154" t="s">
        <v>1471</v>
      </c>
      <c r="D2154" t="s">
        <v>2417</v>
      </c>
      <c r="E2154">
        <v>188</v>
      </c>
      <c r="F2154" t="s">
        <v>1460</v>
      </c>
      <c r="G2154" t="b">
        <v>0</v>
      </c>
      <c r="H2154" t="str">
        <f>VLOOKUP(A2154,all_municipalities!$A$2:$M$445,2,FALSE)</f>
        <v>Clearview, Township of</v>
      </c>
      <c r="I2154" t="b">
        <f>VLOOKUP(A2154,all_municipalities!$A$2:$M$445,9,FALSE)</f>
        <v>1</v>
      </c>
      <c r="J2154" t="b">
        <f>VLOOKUP(A2154,all_municipalities!$A$2:$M$445,13, FALSE)</f>
        <v>0</v>
      </c>
      <c r="K2154" t="str">
        <f t="shared" si="134"/>
        <v>NONE</v>
      </c>
      <c r="L2154">
        <v>0</v>
      </c>
      <c r="M2154" t="str">
        <f t="shared" si="135"/>
        <v>10712 Councillor, Ward 4</v>
      </c>
      <c r="N2154" s="6" t="str">
        <f t="shared" si="136"/>
        <v>10712 Councillor, Ward 4</v>
      </c>
      <c r="O2154" s="15">
        <f>IF(I2154&lt;&gt;FALSE,VLOOKUP(H2154,internet_municipalities!$B$2:$W$226,22,FALSE),"NO INTERNET")</f>
        <v>8868</v>
      </c>
      <c r="P2154" s="16" t="str">
        <f t="shared" si="137"/>
        <v>Lost</v>
      </c>
    </row>
    <row r="2155" spans="1:16" x14ac:dyDescent="0.2">
      <c r="A2155">
        <v>10712</v>
      </c>
      <c r="B2155" t="b">
        <v>0</v>
      </c>
      <c r="C2155" t="s">
        <v>1473</v>
      </c>
      <c r="D2155" t="s">
        <v>2418</v>
      </c>
      <c r="E2155">
        <v>207</v>
      </c>
      <c r="F2155" t="s">
        <v>1460</v>
      </c>
      <c r="G2155" t="b">
        <v>0</v>
      </c>
      <c r="H2155" t="str">
        <f>VLOOKUP(A2155,all_municipalities!$A$2:$M$445,2,FALSE)</f>
        <v>Clearview, Township of</v>
      </c>
      <c r="I2155" t="b">
        <f>VLOOKUP(A2155,all_municipalities!$A$2:$M$445,9,FALSE)</f>
        <v>1</v>
      </c>
      <c r="J2155" t="b">
        <f>VLOOKUP(A2155,all_municipalities!$A$2:$M$445,13, FALSE)</f>
        <v>0</v>
      </c>
      <c r="K2155" t="str">
        <f t="shared" si="134"/>
        <v>NONE</v>
      </c>
      <c r="L2155">
        <v>0</v>
      </c>
      <c r="M2155" t="str">
        <f t="shared" si="135"/>
        <v>10712 Councillor, Ward 5</v>
      </c>
      <c r="N2155" s="6" t="str">
        <f t="shared" si="136"/>
        <v>10712 Councillor, Ward 5</v>
      </c>
      <c r="O2155" s="15">
        <f>IF(I2155&lt;&gt;FALSE,VLOOKUP(H2155,internet_municipalities!$B$2:$W$226,22,FALSE),"NO INTERNET")</f>
        <v>8868</v>
      </c>
      <c r="P2155" s="16" t="str">
        <f t="shared" si="137"/>
        <v>Lost</v>
      </c>
    </row>
    <row r="2156" spans="1:16" x14ac:dyDescent="0.2">
      <c r="A2156">
        <v>10167</v>
      </c>
      <c r="B2156" t="b">
        <v>1</v>
      </c>
      <c r="C2156" t="s">
        <v>1463</v>
      </c>
      <c r="D2156" t="s">
        <v>2419</v>
      </c>
      <c r="E2156">
        <v>159</v>
      </c>
      <c r="F2156">
        <v>22</v>
      </c>
      <c r="G2156" t="b">
        <v>0</v>
      </c>
      <c r="H2156" t="str">
        <f>VLOOKUP(A2156,all_municipalities!$A$2:$M$445,2,FALSE)</f>
        <v>Cobalt, Town of</v>
      </c>
      <c r="I2156" t="b">
        <f>VLOOKUP(A2156,all_municipalities!$A$2:$M$445,9,FALSE)</f>
        <v>0</v>
      </c>
      <c r="J2156" t="b">
        <f>VLOOKUP(A2156,all_municipalities!$A$2:$M$445,13, FALSE)</f>
        <v>0</v>
      </c>
      <c r="K2156" t="str">
        <f t="shared" si="134"/>
        <v>NONE</v>
      </c>
      <c r="L2156">
        <v>0</v>
      </c>
      <c r="M2156" t="str">
        <f t="shared" si="135"/>
        <v>10167 Councillor</v>
      </c>
      <c r="N2156" s="6" t="str">
        <f t="shared" si="136"/>
        <v/>
      </c>
      <c r="O2156" s="15" t="str">
        <f>IF(I2156&lt;&gt;FALSE,VLOOKUP(H2156,internet_municipalities!$B$2:$W$226,22,FALSE),"NO INTERNET")</f>
        <v>NO INTERNET</v>
      </c>
      <c r="P2156" s="16" t="str">
        <f t="shared" si="137"/>
        <v>NO INTERNET</v>
      </c>
    </row>
    <row r="2157" spans="1:16" x14ac:dyDescent="0.2">
      <c r="A2157">
        <v>10167</v>
      </c>
      <c r="B2157" t="b">
        <v>1</v>
      </c>
      <c r="C2157" t="s">
        <v>1463</v>
      </c>
      <c r="D2157" t="s">
        <v>2420</v>
      </c>
      <c r="E2157">
        <v>192</v>
      </c>
      <c r="F2157">
        <v>55</v>
      </c>
      <c r="G2157" t="b">
        <v>0</v>
      </c>
      <c r="H2157" t="str">
        <f>VLOOKUP(A2157,all_municipalities!$A$2:$M$445,2,FALSE)</f>
        <v>Cobalt, Town of</v>
      </c>
      <c r="I2157" t="b">
        <f>VLOOKUP(A2157,all_municipalities!$A$2:$M$445,9,FALSE)</f>
        <v>0</v>
      </c>
      <c r="J2157" t="b">
        <f>VLOOKUP(A2157,all_municipalities!$A$2:$M$445,13, FALSE)</f>
        <v>0</v>
      </c>
      <c r="K2157" t="str">
        <f t="shared" si="134"/>
        <v>NONE</v>
      </c>
      <c r="L2157">
        <v>0</v>
      </c>
      <c r="M2157" t="str">
        <f t="shared" si="135"/>
        <v>10167 Councillor</v>
      </c>
      <c r="N2157" s="6" t="str">
        <f t="shared" si="136"/>
        <v/>
      </c>
      <c r="O2157" s="15" t="str">
        <f>IF(I2157&lt;&gt;FALSE,VLOOKUP(H2157,internet_municipalities!$B$2:$W$226,22,FALSE),"NO INTERNET")</f>
        <v>NO INTERNET</v>
      </c>
      <c r="P2157" s="16" t="str">
        <f t="shared" si="137"/>
        <v>NO INTERNET</v>
      </c>
    </row>
    <row r="2158" spans="1:16" x14ac:dyDescent="0.2">
      <c r="A2158">
        <v>10167</v>
      </c>
      <c r="B2158" t="b">
        <v>1</v>
      </c>
      <c r="C2158" t="s">
        <v>1463</v>
      </c>
      <c r="D2158" t="s">
        <v>2421</v>
      </c>
      <c r="E2158">
        <v>161</v>
      </c>
      <c r="F2158">
        <v>24</v>
      </c>
      <c r="G2158" t="b">
        <v>0</v>
      </c>
      <c r="H2158" t="str">
        <f>VLOOKUP(A2158,all_municipalities!$A$2:$M$445,2,FALSE)</f>
        <v>Cobalt, Town of</v>
      </c>
      <c r="I2158" t="b">
        <f>VLOOKUP(A2158,all_municipalities!$A$2:$M$445,9,FALSE)</f>
        <v>0</v>
      </c>
      <c r="J2158" t="b">
        <f>VLOOKUP(A2158,all_municipalities!$A$2:$M$445,13, FALSE)</f>
        <v>0</v>
      </c>
      <c r="K2158" t="str">
        <f t="shared" si="134"/>
        <v>NONE</v>
      </c>
      <c r="L2158">
        <v>0</v>
      </c>
      <c r="M2158" t="str">
        <f t="shared" si="135"/>
        <v>10167 Councillor</v>
      </c>
      <c r="N2158" s="6" t="str">
        <f t="shared" si="136"/>
        <v/>
      </c>
      <c r="O2158" s="15" t="str">
        <f>IF(I2158&lt;&gt;FALSE,VLOOKUP(H2158,internet_municipalities!$B$2:$W$226,22,FALSE),"NO INTERNET")</f>
        <v>NO INTERNET</v>
      </c>
      <c r="P2158" s="16" t="str">
        <f t="shared" si="137"/>
        <v>NO INTERNET</v>
      </c>
    </row>
    <row r="2159" spans="1:16" x14ac:dyDescent="0.2">
      <c r="A2159">
        <v>10167</v>
      </c>
      <c r="B2159" t="b">
        <v>1</v>
      </c>
      <c r="C2159" t="s">
        <v>1463</v>
      </c>
      <c r="D2159" t="s">
        <v>2422</v>
      </c>
      <c r="E2159">
        <v>190</v>
      </c>
      <c r="F2159">
        <v>53</v>
      </c>
      <c r="G2159" t="b">
        <v>0</v>
      </c>
      <c r="H2159" t="str">
        <f>VLOOKUP(A2159,all_municipalities!$A$2:$M$445,2,FALSE)</f>
        <v>Cobalt, Town of</v>
      </c>
      <c r="I2159" t="b">
        <f>VLOOKUP(A2159,all_municipalities!$A$2:$M$445,9,FALSE)</f>
        <v>0</v>
      </c>
      <c r="J2159" t="b">
        <f>VLOOKUP(A2159,all_municipalities!$A$2:$M$445,13, FALSE)</f>
        <v>0</v>
      </c>
      <c r="K2159" t="str">
        <f t="shared" si="134"/>
        <v>NONE</v>
      </c>
      <c r="L2159">
        <v>0</v>
      </c>
      <c r="M2159" t="str">
        <f t="shared" si="135"/>
        <v>10167 Councillor</v>
      </c>
      <c r="N2159" s="6" t="str">
        <f t="shared" si="136"/>
        <v/>
      </c>
      <c r="O2159" s="15" t="str">
        <f>IF(I2159&lt;&gt;FALSE,VLOOKUP(H2159,internet_municipalities!$B$2:$W$226,22,FALSE),"NO INTERNET")</f>
        <v>NO INTERNET</v>
      </c>
      <c r="P2159" s="16" t="str">
        <f t="shared" si="137"/>
        <v>NO INTERNET</v>
      </c>
    </row>
    <row r="2160" spans="1:16" x14ac:dyDescent="0.2">
      <c r="A2160">
        <v>10167</v>
      </c>
      <c r="B2160" t="b">
        <v>1</v>
      </c>
      <c r="C2160" t="s">
        <v>1463</v>
      </c>
      <c r="D2160" t="s">
        <v>2423</v>
      </c>
      <c r="E2160">
        <v>193</v>
      </c>
      <c r="F2160">
        <v>56</v>
      </c>
      <c r="G2160" t="b">
        <v>0</v>
      </c>
      <c r="H2160" t="str">
        <f>VLOOKUP(A2160,all_municipalities!$A$2:$M$445,2,FALSE)</f>
        <v>Cobalt, Town of</v>
      </c>
      <c r="I2160" t="b">
        <f>VLOOKUP(A2160,all_municipalities!$A$2:$M$445,9,FALSE)</f>
        <v>0</v>
      </c>
      <c r="J2160" t="b">
        <f>VLOOKUP(A2160,all_municipalities!$A$2:$M$445,13, FALSE)</f>
        <v>0</v>
      </c>
      <c r="K2160" t="str">
        <f t="shared" si="134"/>
        <v>NONE</v>
      </c>
      <c r="L2160">
        <v>0</v>
      </c>
      <c r="M2160" t="str">
        <f t="shared" si="135"/>
        <v>10167 Councillor</v>
      </c>
      <c r="N2160" s="6" t="str">
        <f t="shared" si="136"/>
        <v/>
      </c>
      <c r="O2160" s="15" t="str">
        <f>IF(I2160&lt;&gt;FALSE,VLOOKUP(H2160,internet_municipalities!$B$2:$W$226,22,FALSE),"NO INTERNET")</f>
        <v>NO INTERNET</v>
      </c>
      <c r="P2160" s="16" t="str">
        <f t="shared" si="137"/>
        <v>NO INTERNET</v>
      </c>
    </row>
    <row r="2161" spans="1:16" x14ac:dyDescent="0.2">
      <c r="A2161">
        <v>10167</v>
      </c>
      <c r="B2161" t="b">
        <v>1</v>
      </c>
      <c r="C2161" t="s">
        <v>1463</v>
      </c>
      <c r="D2161" t="s">
        <v>2424</v>
      </c>
      <c r="E2161">
        <v>150</v>
      </c>
      <c r="F2161">
        <v>13</v>
      </c>
      <c r="G2161" t="b">
        <v>0</v>
      </c>
      <c r="H2161" t="str">
        <f>VLOOKUP(A2161,all_municipalities!$A$2:$M$445,2,FALSE)</f>
        <v>Cobalt, Town of</v>
      </c>
      <c r="I2161" t="b">
        <f>VLOOKUP(A2161,all_municipalities!$A$2:$M$445,9,FALSE)</f>
        <v>0</v>
      </c>
      <c r="J2161" t="b">
        <f>VLOOKUP(A2161,all_municipalities!$A$2:$M$445,13, FALSE)</f>
        <v>0</v>
      </c>
      <c r="K2161" t="str">
        <f t="shared" si="134"/>
        <v>NONE</v>
      </c>
      <c r="L2161">
        <v>0</v>
      </c>
      <c r="M2161" t="str">
        <f t="shared" si="135"/>
        <v>10167 Councillor</v>
      </c>
      <c r="N2161" s="6" t="str">
        <f t="shared" si="136"/>
        <v/>
      </c>
      <c r="O2161" s="15" t="str">
        <f>IF(I2161&lt;&gt;FALSE,VLOOKUP(H2161,internet_municipalities!$B$2:$W$226,22,FALSE),"NO INTERNET")</f>
        <v>NO INTERNET</v>
      </c>
      <c r="P2161" s="16" t="str">
        <f t="shared" si="137"/>
        <v>NO INTERNET</v>
      </c>
    </row>
    <row r="2162" spans="1:16" x14ac:dyDescent="0.2">
      <c r="A2162">
        <v>10167</v>
      </c>
      <c r="B2162" t="b">
        <v>0</v>
      </c>
      <c r="C2162" t="s">
        <v>1463</v>
      </c>
      <c r="D2162" t="s">
        <v>2425</v>
      </c>
      <c r="E2162">
        <v>119</v>
      </c>
      <c r="F2162" t="s">
        <v>1460</v>
      </c>
      <c r="G2162" t="b">
        <v>0</v>
      </c>
      <c r="H2162" t="str">
        <f>VLOOKUP(A2162,all_municipalities!$A$2:$M$445,2,FALSE)</f>
        <v>Cobalt, Town of</v>
      </c>
      <c r="I2162" t="b">
        <f>VLOOKUP(A2162,all_municipalities!$A$2:$M$445,9,FALSE)</f>
        <v>0</v>
      </c>
      <c r="J2162" t="b">
        <f>VLOOKUP(A2162,all_municipalities!$A$2:$M$445,13, FALSE)</f>
        <v>0</v>
      </c>
      <c r="K2162" t="str">
        <f t="shared" si="134"/>
        <v>NONE</v>
      </c>
      <c r="L2162">
        <v>0</v>
      </c>
      <c r="M2162" t="str">
        <f t="shared" si="135"/>
        <v>10167 Councillor</v>
      </c>
      <c r="N2162" s="6" t="str">
        <f t="shared" si="136"/>
        <v/>
      </c>
      <c r="O2162" s="15" t="str">
        <f>IF(I2162&lt;&gt;FALSE,VLOOKUP(H2162,internet_municipalities!$B$2:$W$226,22,FALSE),"NO INTERNET")</f>
        <v>NO INTERNET</v>
      </c>
      <c r="P2162" s="16" t="str">
        <f t="shared" si="137"/>
        <v>NO INTERNET</v>
      </c>
    </row>
    <row r="2163" spans="1:16" x14ac:dyDescent="0.2">
      <c r="A2163">
        <v>10167</v>
      </c>
      <c r="B2163" t="b">
        <v>0</v>
      </c>
      <c r="C2163" t="s">
        <v>1463</v>
      </c>
      <c r="D2163" t="s">
        <v>2426</v>
      </c>
      <c r="E2163">
        <v>106</v>
      </c>
      <c r="F2163" t="s">
        <v>1460</v>
      </c>
      <c r="G2163" t="b">
        <v>0</v>
      </c>
      <c r="H2163" t="str">
        <f>VLOOKUP(A2163,all_municipalities!$A$2:$M$445,2,FALSE)</f>
        <v>Cobalt, Town of</v>
      </c>
      <c r="I2163" t="b">
        <f>VLOOKUP(A2163,all_municipalities!$A$2:$M$445,9,FALSE)</f>
        <v>0</v>
      </c>
      <c r="J2163" t="b">
        <f>VLOOKUP(A2163,all_municipalities!$A$2:$M$445,13, FALSE)</f>
        <v>0</v>
      </c>
      <c r="K2163" t="str">
        <f t="shared" si="134"/>
        <v>NONE</v>
      </c>
      <c r="L2163">
        <v>0</v>
      </c>
      <c r="M2163" t="str">
        <f t="shared" si="135"/>
        <v>10167 Councillor</v>
      </c>
      <c r="N2163" s="6" t="str">
        <f t="shared" si="136"/>
        <v/>
      </c>
      <c r="O2163" s="15" t="str">
        <f>IF(I2163&lt;&gt;FALSE,VLOOKUP(H2163,internet_municipalities!$B$2:$W$226,22,FALSE),"NO INTERNET")</f>
        <v>NO INTERNET</v>
      </c>
      <c r="P2163" s="16" t="str">
        <f t="shared" si="137"/>
        <v>NO INTERNET</v>
      </c>
    </row>
    <row r="2164" spans="1:16" x14ac:dyDescent="0.2">
      <c r="A2164">
        <v>10167</v>
      </c>
      <c r="B2164" t="b">
        <v>0</v>
      </c>
      <c r="C2164" t="s">
        <v>1463</v>
      </c>
      <c r="D2164" t="s">
        <v>2427</v>
      </c>
      <c r="E2164">
        <v>137</v>
      </c>
      <c r="F2164" t="s">
        <v>1460</v>
      </c>
      <c r="G2164" t="b">
        <v>0</v>
      </c>
      <c r="H2164" t="str">
        <f>VLOOKUP(A2164,all_municipalities!$A$2:$M$445,2,FALSE)</f>
        <v>Cobalt, Town of</v>
      </c>
      <c r="I2164" t="b">
        <f>VLOOKUP(A2164,all_municipalities!$A$2:$M$445,9,FALSE)</f>
        <v>0</v>
      </c>
      <c r="J2164" t="b">
        <f>VLOOKUP(A2164,all_municipalities!$A$2:$M$445,13, FALSE)</f>
        <v>0</v>
      </c>
      <c r="K2164" t="str">
        <f t="shared" si="134"/>
        <v>NONE</v>
      </c>
      <c r="L2164">
        <v>0</v>
      </c>
      <c r="M2164" t="str">
        <f t="shared" si="135"/>
        <v>10167 Councillor</v>
      </c>
      <c r="N2164" s="6" t="str">
        <f t="shared" si="136"/>
        <v/>
      </c>
      <c r="O2164" s="15" t="str">
        <f>IF(I2164&lt;&gt;FALSE,VLOOKUP(H2164,internet_municipalities!$B$2:$W$226,22,FALSE),"NO INTERNET")</f>
        <v>NO INTERNET</v>
      </c>
      <c r="P2164" s="16" t="str">
        <f t="shared" si="137"/>
        <v>NO INTERNET</v>
      </c>
    </row>
    <row r="2165" spans="1:16" x14ac:dyDescent="0.2">
      <c r="A2165">
        <v>10167</v>
      </c>
      <c r="B2165" t="b">
        <v>0</v>
      </c>
      <c r="C2165" t="s">
        <v>1463</v>
      </c>
      <c r="D2165" t="s">
        <v>2428</v>
      </c>
      <c r="E2165">
        <v>135</v>
      </c>
      <c r="F2165" t="s">
        <v>1460</v>
      </c>
      <c r="G2165" t="b">
        <v>0</v>
      </c>
      <c r="H2165" t="str">
        <f>VLOOKUP(A2165,all_municipalities!$A$2:$M$445,2,FALSE)</f>
        <v>Cobalt, Town of</v>
      </c>
      <c r="I2165" t="b">
        <f>VLOOKUP(A2165,all_municipalities!$A$2:$M$445,9,FALSE)</f>
        <v>0</v>
      </c>
      <c r="J2165" t="b">
        <f>VLOOKUP(A2165,all_municipalities!$A$2:$M$445,13, FALSE)</f>
        <v>0</v>
      </c>
      <c r="K2165" t="str">
        <f t="shared" si="134"/>
        <v>NONE</v>
      </c>
      <c r="L2165">
        <v>0</v>
      </c>
      <c r="M2165" t="str">
        <f t="shared" si="135"/>
        <v>10167 Councillor</v>
      </c>
      <c r="N2165" s="6" t="str">
        <f t="shared" si="136"/>
        <v/>
      </c>
      <c r="O2165" s="15" t="str">
        <f>IF(I2165&lt;&gt;FALSE,VLOOKUP(H2165,internet_municipalities!$B$2:$W$226,22,FALSE),"NO INTERNET")</f>
        <v>NO INTERNET</v>
      </c>
      <c r="P2165" s="16" t="str">
        <f t="shared" si="137"/>
        <v>NO INTERNET</v>
      </c>
    </row>
    <row r="2166" spans="1:16" x14ac:dyDescent="0.2">
      <c r="A2166">
        <v>10167</v>
      </c>
      <c r="B2166" t="b">
        <v>0</v>
      </c>
      <c r="C2166" t="s">
        <v>1463</v>
      </c>
      <c r="D2166" t="s">
        <v>2429</v>
      </c>
      <c r="E2166">
        <v>124</v>
      </c>
      <c r="F2166" t="s">
        <v>1460</v>
      </c>
      <c r="G2166" t="b">
        <v>0</v>
      </c>
      <c r="H2166" t="str">
        <f>VLOOKUP(A2166,all_municipalities!$A$2:$M$445,2,FALSE)</f>
        <v>Cobalt, Town of</v>
      </c>
      <c r="I2166" t="b">
        <f>VLOOKUP(A2166,all_municipalities!$A$2:$M$445,9,FALSE)</f>
        <v>0</v>
      </c>
      <c r="J2166" t="b">
        <f>VLOOKUP(A2166,all_municipalities!$A$2:$M$445,13, FALSE)</f>
        <v>0</v>
      </c>
      <c r="K2166" t="str">
        <f t="shared" si="134"/>
        <v>NONE</v>
      </c>
      <c r="L2166">
        <v>0</v>
      </c>
      <c r="M2166" t="str">
        <f t="shared" si="135"/>
        <v>10167 Councillor</v>
      </c>
      <c r="N2166" s="6" t="str">
        <f t="shared" si="136"/>
        <v/>
      </c>
      <c r="O2166" s="15" t="str">
        <f>IF(I2166&lt;&gt;FALSE,VLOOKUP(H2166,internet_municipalities!$B$2:$W$226,22,FALSE),"NO INTERNET")</f>
        <v>NO INTERNET</v>
      </c>
      <c r="P2166" s="16" t="str">
        <f t="shared" si="137"/>
        <v>NO INTERNET</v>
      </c>
    </row>
    <row r="2167" spans="1:16" x14ac:dyDescent="0.2">
      <c r="A2167">
        <v>18543</v>
      </c>
      <c r="B2167" t="b">
        <v>1</v>
      </c>
      <c r="C2167" t="s">
        <v>1463</v>
      </c>
      <c r="D2167" t="s">
        <v>2442</v>
      </c>
      <c r="E2167">
        <v>1219</v>
      </c>
      <c r="F2167">
        <v>116</v>
      </c>
      <c r="G2167" t="b">
        <v>0</v>
      </c>
      <c r="H2167" t="str">
        <f>VLOOKUP(A2167,all_municipalities!$A$2:$M$445,2,FALSE)</f>
        <v>Cochrane, Town of</v>
      </c>
      <c r="I2167" t="b">
        <f>VLOOKUP(A2167,all_municipalities!$A$2:$M$445,9,FALSE)</f>
        <v>1</v>
      </c>
      <c r="J2167" t="b">
        <f>VLOOKUP(A2167,all_municipalities!$A$2:$M$445,13, FALSE)</f>
        <v>0</v>
      </c>
      <c r="K2167" t="str">
        <f t="shared" si="134"/>
        <v>NONE</v>
      </c>
      <c r="L2167">
        <v>0</v>
      </c>
      <c r="M2167" t="str">
        <f t="shared" si="135"/>
        <v>18543 Councillor</v>
      </c>
      <c r="N2167" s="6" t="str">
        <f t="shared" si="136"/>
        <v>18543 Councillor</v>
      </c>
      <c r="O2167" s="15">
        <f>IF(I2167&lt;&gt;FALSE,VLOOKUP(H2167,internet_municipalities!$B$2:$W$226,22,FALSE),"NO INTERNET")</f>
        <v>2148</v>
      </c>
      <c r="P2167" s="16">
        <f t="shared" si="137"/>
        <v>5.4003724394785846E-2</v>
      </c>
    </row>
    <row r="2168" spans="1:16" x14ac:dyDescent="0.2">
      <c r="A2168">
        <v>18543</v>
      </c>
      <c r="B2168" t="b">
        <v>1</v>
      </c>
      <c r="C2168" t="s">
        <v>1463</v>
      </c>
      <c r="D2168" t="s">
        <v>2443</v>
      </c>
      <c r="E2168">
        <v>1493</v>
      </c>
      <c r="F2168">
        <v>390</v>
      </c>
      <c r="G2168" t="b">
        <v>0</v>
      </c>
      <c r="H2168" t="str">
        <f>VLOOKUP(A2168,all_municipalities!$A$2:$M$445,2,FALSE)</f>
        <v>Cochrane, Town of</v>
      </c>
      <c r="I2168" t="b">
        <f>VLOOKUP(A2168,all_municipalities!$A$2:$M$445,9,FALSE)</f>
        <v>1</v>
      </c>
      <c r="J2168" t="b">
        <f>VLOOKUP(A2168,all_municipalities!$A$2:$M$445,13, FALSE)</f>
        <v>0</v>
      </c>
      <c r="K2168" t="str">
        <f t="shared" si="134"/>
        <v>NONE</v>
      </c>
      <c r="L2168">
        <v>0</v>
      </c>
      <c r="M2168" t="str">
        <f t="shared" si="135"/>
        <v>18543 Councillor</v>
      </c>
      <c r="N2168" s="6" t="str">
        <f t="shared" si="136"/>
        <v>18543 Councillor</v>
      </c>
      <c r="O2168" s="15">
        <f>IF(I2168&lt;&gt;FALSE,VLOOKUP(H2168,internet_municipalities!$B$2:$W$226,22,FALSE),"NO INTERNET")</f>
        <v>2148</v>
      </c>
      <c r="P2168" s="16">
        <f t="shared" si="137"/>
        <v>0.18156424581005587</v>
      </c>
    </row>
    <row r="2169" spans="1:16" x14ac:dyDescent="0.2">
      <c r="A2169">
        <v>18543</v>
      </c>
      <c r="B2169" t="b">
        <v>1</v>
      </c>
      <c r="C2169" t="s">
        <v>1463</v>
      </c>
      <c r="D2169" t="s">
        <v>2444</v>
      </c>
      <c r="E2169">
        <v>1171</v>
      </c>
      <c r="F2169">
        <v>68</v>
      </c>
      <c r="G2169" t="b">
        <v>0</v>
      </c>
      <c r="H2169" t="str">
        <f>VLOOKUP(A2169,all_municipalities!$A$2:$M$445,2,FALSE)</f>
        <v>Cochrane, Town of</v>
      </c>
      <c r="I2169" t="b">
        <f>VLOOKUP(A2169,all_municipalities!$A$2:$M$445,9,FALSE)</f>
        <v>1</v>
      </c>
      <c r="J2169" t="b">
        <f>VLOOKUP(A2169,all_municipalities!$A$2:$M$445,13, FALSE)</f>
        <v>0</v>
      </c>
      <c r="K2169" t="str">
        <f t="shared" si="134"/>
        <v>NONE</v>
      </c>
      <c r="L2169">
        <v>0</v>
      </c>
      <c r="M2169" t="str">
        <f t="shared" si="135"/>
        <v>18543 Councillor</v>
      </c>
      <c r="N2169" s="6" t="str">
        <f t="shared" si="136"/>
        <v>18543 Councillor</v>
      </c>
      <c r="O2169" s="15">
        <f>IF(I2169&lt;&gt;FALSE,VLOOKUP(H2169,internet_municipalities!$B$2:$W$226,22,FALSE),"NO INTERNET")</f>
        <v>2148</v>
      </c>
      <c r="P2169" s="16">
        <f t="shared" si="137"/>
        <v>3.165735567970205E-2</v>
      </c>
    </row>
    <row r="2170" spans="1:16" x14ac:dyDescent="0.2">
      <c r="A2170">
        <v>18543</v>
      </c>
      <c r="B2170" t="b">
        <v>1</v>
      </c>
      <c r="C2170" t="s">
        <v>1463</v>
      </c>
      <c r="D2170" t="s">
        <v>2445</v>
      </c>
      <c r="E2170">
        <v>1414</v>
      </c>
      <c r="F2170">
        <v>311</v>
      </c>
      <c r="G2170" t="b">
        <v>0</v>
      </c>
      <c r="H2170" t="str">
        <f>VLOOKUP(A2170,all_municipalities!$A$2:$M$445,2,FALSE)</f>
        <v>Cochrane, Town of</v>
      </c>
      <c r="I2170" t="b">
        <f>VLOOKUP(A2170,all_municipalities!$A$2:$M$445,9,FALSE)</f>
        <v>1</v>
      </c>
      <c r="J2170" t="b">
        <f>VLOOKUP(A2170,all_municipalities!$A$2:$M$445,13, FALSE)</f>
        <v>0</v>
      </c>
      <c r="K2170" t="str">
        <f t="shared" si="134"/>
        <v>NONE</v>
      </c>
      <c r="L2170">
        <v>0</v>
      </c>
      <c r="M2170" t="str">
        <f t="shared" si="135"/>
        <v>18543 Councillor</v>
      </c>
      <c r="N2170" s="6" t="str">
        <f t="shared" si="136"/>
        <v>18543 Councillor</v>
      </c>
      <c r="O2170" s="15">
        <f>IF(I2170&lt;&gt;FALSE,VLOOKUP(H2170,internet_municipalities!$B$2:$W$226,22,FALSE),"NO INTERNET")</f>
        <v>2148</v>
      </c>
      <c r="P2170" s="16">
        <f t="shared" si="137"/>
        <v>0.14478584729981378</v>
      </c>
    </row>
    <row r="2171" spans="1:16" x14ac:dyDescent="0.2">
      <c r="A2171">
        <v>18543</v>
      </c>
      <c r="B2171" t="b">
        <v>1</v>
      </c>
      <c r="C2171" t="s">
        <v>1463</v>
      </c>
      <c r="D2171" t="s">
        <v>2446</v>
      </c>
      <c r="E2171">
        <v>1321</v>
      </c>
      <c r="F2171">
        <v>218</v>
      </c>
      <c r="G2171" t="b">
        <v>0</v>
      </c>
      <c r="H2171" t="str">
        <f>VLOOKUP(A2171,all_municipalities!$A$2:$M$445,2,FALSE)</f>
        <v>Cochrane, Town of</v>
      </c>
      <c r="I2171" t="b">
        <f>VLOOKUP(A2171,all_municipalities!$A$2:$M$445,9,FALSE)</f>
        <v>1</v>
      </c>
      <c r="J2171" t="b">
        <f>VLOOKUP(A2171,all_municipalities!$A$2:$M$445,13, FALSE)</f>
        <v>0</v>
      </c>
      <c r="K2171" t="str">
        <f t="shared" si="134"/>
        <v>NONE</v>
      </c>
      <c r="L2171">
        <v>0</v>
      </c>
      <c r="M2171" t="str">
        <f t="shared" si="135"/>
        <v>18543 Councillor</v>
      </c>
      <c r="N2171" s="6" t="str">
        <f t="shared" si="136"/>
        <v>18543 Councillor</v>
      </c>
      <c r="O2171" s="15">
        <f>IF(I2171&lt;&gt;FALSE,VLOOKUP(H2171,internet_municipalities!$B$2:$W$226,22,FALSE),"NO INTERNET")</f>
        <v>2148</v>
      </c>
      <c r="P2171" s="16">
        <f t="shared" si="137"/>
        <v>0.10148975791433892</v>
      </c>
    </row>
    <row r="2172" spans="1:16" x14ac:dyDescent="0.2">
      <c r="A2172">
        <v>18543</v>
      </c>
      <c r="B2172" t="b">
        <v>1</v>
      </c>
      <c r="C2172" t="s">
        <v>1463</v>
      </c>
      <c r="D2172" t="s">
        <v>2447</v>
      </c>
      <c r="E2172">
        <v>1445</v>
      </c>
      <c r="F2172">
        <v>342</v>
      </c>
      <c r="G2172" t="b">
        <v>0</v>
      </c>
      <c r="H2172" t="str">
        <f>VLOOKUP(A2172,all_municipalities!$A$2:$M$445,2,FALSE)</f>
        <v>Cochrane, Town of</v>
      </c>
      <c r="I2172" t="b">
        <f>VLOOKUP(A2172,all_municipalities!$A$2:$M$445,9,FALSE)</f>
        <v>1</v>
      </c>
      <c r="J2172" t="b">
        <f>VLOOKUP(A2172,all_municipalities!$A$2:$M$445,13, FALSE)</f>
        <v>0</v>
      </c>
      <c r="K2172" t="str">
        <f t="shared" si="134"/>
        <v>NONE</v>
      </c>
      <c r="L2172">
        <v>0</v>
      </c>
      <c r="M2172" t="str">
        <f t="shared" si="135"/>
        <v>18543 Councillor</v>
      </c>
      <c r="N2172" s="6" t="str">
        <f t="shared" si="136"/>
        <v>18543 Councillor</v>
      </c>
      <c r="O2172" s="15">
        <f>IF(I2172&lt;&gt;FALSE,VLOOKUP(H2172,internet_municipalities!$B$2:$W$226,22,FALSE),"NO INTERNET")</f>
        <v>2148</v>
      </c>
      <c r="P2172" s="16">
        <f t="shared" si="137"/>
        <v>0.15921787709497207</v>
      </c>
    </row>
    <row r="2173" spans="1:16" x14ac:dyDescent="0.2">
      <c r="A2173">
        <v>18543</v>
      </c>
      <c r="B2173" t="b">
        <v>0</v>
      </c>
      <c r="C2173" t="s">
        <v>1463</v>
      </c>
      <c r="D2173" t="s">
        <v>2448</v>
      </c>
      <c r="E2173">
        <v>1103</v>
      </c>
      <c r="F2173" t="s">
        <v>1460</v>
      </c>
      <c r="G2173" t="b">
        <v>0</v>
      </c>
      <c r="H2173" t="str">
        <f>VLOOKUP(A2173,all_municipalities!$A$2:$M$445,2,FALSE)</f>
        <v>Cochrane, Town of</v>
      </c>
      <c r="I2173" t="b">
        <f>VLOOKUP(A2173,all_municipalities!$A$2:$M$445,9,FALSE)</f>
        <v>1</v>
      </c>
      <c r="J2173" t="b">
        <f>VLOOKUP(A2173,all_municipalities!$A$2:$M$445,13, FALSE)</f>
        <v>0</v>
      </c>
      <c r="K2173" t="str">
        <f t="shared" si="134"/>
        <v>NONE</v>
      </c>
      <c r="L2173">
        <v>0</v>
      </c>
      <c r="M2173" t="str">
        <f t="shared" si="135"/>
        <v>18543 Councillor</v>
      </c>
      <c r="N2173" s="6" t="str">
        <f t="shared" si="136"/>
        <v>18543 Councillor</v>
      </c>
      <c r="O2173" s="15">
        <f>IF(I2173&lt;&gt;FALSE,VLOOKUP(H2173,internet_municipalities!$B$2:$W$226,22,FALSE),"NO INTERNET")</f>
        <v>2148</v>
      </c>
      <c r="P2173" s="16" t="str">
        <f t="shared" si="137"/>
        <v>Lost</v>
      </c>
    </row>
    <row r="2174" spans="1:16" x14ac:dyDescent="0.2">
      <c r="A2174">
        <v>10561</v>
      </c>
      <c r="B2174" t="b">
        <v>1</v>
      </c>
      <c r="C2174" t="s">
        <v>1463</v>
      </c>
      <c r="D2174" t="s">
        <v>2449</v>
      </c>
      <c r="E2174">
        <v>68</v>
      </c>
      <c r="F2174">
        <v>68</v>
      </c>
      <c r="G2174" t="b">
        <v>0</v>
      </c>
      <c r="H2174" t="str">
        <f>VLOOKUP(A2174,all_municipalities!$A$2:$M$445,2,FALSE)</f>
        <v>Cockburn Island, Township of</v>
      </c>
      <c r="I2174" t="b">
        <f>VLOOKUP(A2174,all_municipalities!$A$2:$M$445,9,FALSE)</f>
        <v>0</v>
      </c>
      <c r="J2174" t="b">
        <f>VLOOKUP(A2174,all_municipalities!$A$2:$M$445,13, FALSE)</f>
        <v>0</v>
      </c>
      <c r="K2174" t="str">
        <f t="shared" si="134"/>
        <v>NONE</v>
      </c>
      <c r="L2174">
        <v>0</v>
      </c>
      <c r="M2174" t="str">
        <f t="shared" si="135"/>
        <v>10561 Councillor</v>
      </c>
      <c r="N2174" s="6" t="str">
        <f t="shared" si="136"/>
        <v/>
      </c>
      <c r="O2174" s="15" t="str">
        <f>IF(I2174&lt;&gt;FALSE,VLOOKUP(H2174,internet_municipalities!$B$2:$W$226,22,FALSE),"NO INTERNET")</f>
        <v>NO INTERNET</v>
      </c>
      <c r="P2174" s="16" t="str">
        <f t="shared" si="137"/>
        <v>NO INTERNET</v>
      </c>
    </row>
    <row r="2175" spans="1:16" x14ac:dyDescent="0.2">
      <c r="A2175">
        <v>10561</v>
      </c>
      <c r="B2175" t="b">
        <v>1</v>
      </c>
      <c r="C2175" t="s">
        <v>1463</v>
      </c>
      <c r="D2175" t="s">
        <v>2450</v>
      </c>
      <c r="E2175">
        <v>62</v>
      </c>
      <c r="F2175">
        <v>62</v>
      </c>
      <c r="G2175" t="b">
        <v>0</v>
      </c>
      <c r="H2175" t="str">
        <f>VLOOKUP(A2175,all_municipalities!$A$2:$M$445,2,FALSE)</f>
        <v>Cockburn Island, Township of</v>
      </c>
      <c r="I2175" t="b">
        <f>VLOOKUP(A2175,all_municipalities!$A$2:$M$445,9,FALSE)</f>
        <v>0</v>
      </c>
      <c r="J2175" t="b">
        <f>VLOOKUP(A2175,all_municipalities!$A$2:$M$445,13, FALSE)</f>
        <v>0</v>
      </c>
      <c r="K2175" t="str">
        <f t="shared" si="134"/>
        <v>NONE</v>
      </c>
      <c r="L2175">
        <v>0</v>
      </c>
      <c r="M2175" t="str">
        <f t="shared" si="135"/>
        <v>10561 Councillor</v>
      </c>
      <c r="N2175" s="6" t="str">
        <f t="shared" si="136"/>
        <v/>
      </c>
      <c r="O2175" s="15" t="str">
        <f>IF(I2175&lt;&gt;FALSE,VLOOKUP(H2175,internet_municipalities!$B$2:$W$226,22,FALSE),"NO INTERNET")</f>
        <v>NO INTERNET</v>
      </c>
      <c r="P2175" s="16" t="str">
        <f t="shared" si="137"/>
        <v>NO INTERNET</v>
      </c>
    </row>
    <row r="2176" spans="1:16" x14ac:dyDescent="0.2">
      <c r="A2176">
        <v>10561</v>
      </c>
      <c r="B2176" t="b">
        <v>1</v>
      </c>
      <c r="C2176" t="s">
        <v>1463</v>
      </c>
      <c r="D2176" t="s">
        <v>2451</v>
      </c>
      <c r="E2176">
        <v>107</v>
      </c>
      <c r="F2176">
        <v>107</v>
      </c>
      <c r="G2176" t="b">
        <v>0</v>
      </c>
      <c r="H2176" t="str">
        <f>VLOOKUP(A2176,all_municipalities!$A$2:$M$445,2,FALSE)</f>
        <v>Cockburn Island, Township of</v>
      </c>
      <c r="I2176" t="b">
        <f>VLOOKUP(A2176,all_municipalities!$A$2:$M$445,9,FALSE)</f>
        <v>0</v>
      </c>
      <c r="J2176" t="b">
        <f>VLOOKUP(A2176,all_municipalities!$A$2:$M$445,13, FALSE)</f>
        <v>0</v>
      </c>
      <c r="K2176" t="str">
        <f t="shared" si="134"/>
        <v>NONE</v>
      </c>
      <c r="L2176">
        <v>0</v>
      </c>
      <c r="M2176" t="str">
        <f t="shared" si="135"/>
        <v>10561 Councillor</v>
      </c>
      <c r="N2176" s="6" t="str">
        <f t="shared" si="136"/>
        <v/>
      </c>
      <c r="O2176" s="15" t="str">
        <f>IF(I2176&lt;&gt;FALSE,VLOOKUP(H2176,internet_municipalities!$B$2:$W$226,22,FALSE),"NO INTERNET")</f>
        <v>NO INTERNET</v>
      </c>
      <c r="P2176" s="16" t="str">
        <f t="shared" si="137"/>
        <v>NO INTERNET</v>
      </c>
    </row>
    <row r="2177" spans="1:16" x14ac:dyDescent="0.2">
      <c r="A2177">
        <v>10561</v>
      </c>
      <c r="B2177" t="b">
        <v>1</v>
      </c>
      <c r="C2177" t="s">
        <v>1463</v>
      </c>
      <c r="D2177" t="s">
        <v>2452</v>
      </c>
      <c r="E2177">
        <v>70</v>
      </c>
      <c r="F2177">
        <v>70</v>
      </c>
      <c r="G2177" t="b">
        <v>0</v>
      </c>
      <c r="H2177" t="str">
        <f>VLOOKUP(A2177,all_municipalities!$A$2:$M$445,2,FALSE)</f>
        <v>Cockburn Island, Township of</v>
      </c>
      <c r="I2177" t="b">
        <f>VLOOKUP(A2177,all_municipalities!$A$2:$M$445,9,FALSE)</f>
        <v>0</v>
      </c>
      <c r="J2177" t="b">
        <f>VLOOKUP(A2177,all_municipalities!$A$2:$M$445,13, FALSE)</f>
        <v>0</v>
      </c>
      <c r="K2177" t="str">
        <f t="shared" si="134"/>
        <v>NONE</v>
      </c>
      <c r="L2177">
        <v>0</v>
      </c>
      <c r="M2177" t="str">
        <f t="shared" si="135"/>
        <v>10561 Councillor</v>
      </c>
      <c r="N2177" s="6" t="str">
        <f t="shared" si="136"/>
        <v/>
      </c>
      <c r="O2177" s="15" t="str">
        <f>IF(I2177&lt;&gt;FALSE,VLOOKUP(H2177,internet_municipalities!$B$2:$W$226,22,FALSE),"NO INTERNET")</f>
        <v>NO INTERNET</v>
      </c>
      <c r="P2177" s="16" t="str">
        <f t="shared" si="137"/>
        <v>NO INTERNET</v>
      </c>
    </row>
    <row r="2178" spans="1:16" x14ac:dyDescent="0.2">
      <c r="A2178">
        <v>10561</v>
      </c>
      <c r="B2178" t="b">
        <v>0</v>
      </c>
      <c r="C2178" t="s">
        <v>1463</v>
      </c>
      <c r="D2178" t="s">
        <v>2453</v>
      </c>
      <c r="E2178">
        <v>0</v>
      </c>
      <c r="F2178" t="s">
        <v>1460</v>
      </c>
      <c r="G2178" t="b">
        <v>0</v>
      </c>
      <c r="H2178" t="str">
        <f>VLOOKUP(A2178,all_municipalities!$A$2:$M$445,2,FALSE)</f>
        <v>Cockburn Island, Township of</v>
      </c>
      <c r="I2178" t="b">
        <f>VLOOKUP(A2178,all_municipalities!$A$2:$M$445,9,FALSE)</f>
        <v>0</v>
      </c>
      <c r="J2178" t="b">
        <f>VLOOKUP(A2178,all_municipalities!$A$2:$M$445,13, FALSE)</f>
        <v>0</v>
      </c>
      <c r="K2178" t="str">
        <f t="shared" ref="K2178:K2241" si="138">IF(J2178=TRUE,IF(F2178&lt;=10,"HIGH",IF(F2178&lt;=100,"MID",IF(F2178&lt;=1000,"LOW","NONE"))),"NONE")</f>
        <v>NONE</v>
      </c>
      <c r="L2178">
        <v>0</v>
      </c>
      <c r="M2178" t="str">
        <f t="shared" ref="M2178:M2241" si="139">CONCATENATE(A2178, " ",C2178)</f>
        <v>10561 Councillor</v>
      </c>
      <c r="N2178" s="6" t="str">
        <f t="shared" si="136"/>
        <v/>
      </c>
      <c r="O2178" s="15" t="str">
        <f>IF(I2178&lt;&gt;FALSE,VLOOKUP(H2178,internet_municipalities!$B$2:$W$226,22,FALSE),"NO INTERNET")</f>
        <v>NO INTERNET</v>
      </c>
      <c r="P2178" s="16" t="str">
        <f t="shared" si="137"/>
        <v>NO INTERNET</v>
      </c>
    </row>
    <row r="2179" spans="1:16" x14ac:dyDescent="0.2">
      <c r="A2179">
        <v>10561</v>
      </c>
      <c r="B2179" t="b">
        <v>0</v>
      </c>
      <c r="C2179" t="s">
        <v>1463</v>
      </c>
      <c r="D2179" t="s">
        <v>2454</v>
      </c>
      <c r="E2179">
        <v>0</v>
      </c>
      <c r="F2179" t="s">
        <v>1460</v>
      </c>
      <c r="G2179" t="b">
        <v>0</v>
      </c>
      <c r="H2179" t="str">
        <f>VLOOKUP(A2179,all_municipalities!$A$2:$M$445,2,FALSE)</f>
        <v>Cockburn Island, Township of</v>
      </c>
      <c r="I2179" t="b">
        <f>VLOOKUP(A2179,all_municipalities!$A$2:$M$445,9,FALSE)</f>
        <v>0</v>
      </c>
      <c r="J2179" t="b">
        <f>VLOOKUP(A2179,all_municipalities!$A$2:$M$445,13, FALSE)</f>
        <v>0</v>
      </c>
      <c r="K2179" t="str">
        <f t="shared" si="138"/>
        <v>NONE</v>
      </c>
      <c r="L2179">
        <v>0</v>
      </c>
      <c r="M2179" t="str">
        <f t="shared" si="139"/>
        <v>10561 Councillor</v>
      </c>
      <c r="N2179" s="6" t="str">
        <f t="shared" ref="N2179:N2242" si="140">IF(I2179,M2179,"")</f>
        <v/>
      </c>
      <c r="O2179" s="15" t="str">
        <f>IF(I2179&lt;&gt;FALSE,VLOOKUP(H2179,internet_municipalities!$B$2:$W$226,22,FALSE),"NO INTERNET")</f>
        <v>NO INTERNET</v>
      </c>
      <c r="P2179" s="16" t="str">
        <f t="shared" si="137"/>
        <v>NO INTERNET</v>
      </c>
    </row>
    <row r="2180" spans="1:16" x14ac:dyDescent="0.2">
      <c r="A2180">
        <v>10561</v>
      </c>
      <c r="B2180" t="b">
        <v>0</v>
      </c>
      <c r="C2180" t="s">
        <v>1463</v>
      </c>
      <c r="D2180" t="s">
        <v>2455</v>
      </c>
      <c r="E2180">
        <v>0</v>
      </c>
      <c r="F2180" t="s">
        <v>1460</v>
      </c>
      <c r="G2180" t="b">
        <v>0</v>
      </c>
      <c r="H2180" t="str">
        <f>VLOOKUP(A2180,all_municipalities!$A$2:$M$445,2,FALSE)</f>
        <v>Cockburn Island, Township of</v>
      </c>
      <c r="I2180" t="b">
        <f>VLOOKUP(A2180,all_municipalities!$A$2:$M$445,9,FALSE)</f>
        <v>0</v>
      </c>
      <c r="J2180" t="b">
        <f>VLOOKUP(A2180,all_municipalities!$A$2:$M$445,13, FALSE)</f>
        <v>0</v>
      </c>
      <c r="K2180" t="str">
        <f t="shared" si="138"/>
        <v>NONE</v>
      </c>
      <c r="L2180">
        <v>0</v>
      </c>
      <c r="M2180" t="str">
        <f t="shared" si="139"/>
        <v>10561 Councillor</v>
      </c>
      <c r="N2180" s="6" t="str">
        <f t="shared" si="140"/>
        <v/>
      </c>
      <c r="O2180" s="15" t="str">
        <f>IF(I2180&lt;&gt;FALSE,VLOOKUP(H2180,internet_municipalities!$B$2:$W$226,22,FALSE),"NO INTERNET")</f>
        <v>NO INTERNET</v>
      </c>
      <c r="P2180" s="16" t="str">
        <f t="shared" si="137"/>
        <v>NO INTERNET</v>
      </c>
    </row>
    <row r="2181" spans="1:16" x14ac:dyDescent="0.2">
      <c r="A2181">
        <v>10168</v>
      </c>
      <c r="B2181" t="b">
        <v>1</v>
      </c>
      <c r="C2181" t="s">
        <v>1463</v>
      </c>
      <c r="D2181" t="s">
        <v>2456</v>
      </c>
      <c r="E2181">
        <v>238</v>
      </c>
      <c r="F2181">
        <v>48</v>
      </c>
      <c r="G2181" t="b">
        <v>0</v>
      </c>
      <c r="H2181" t="str">
        <f>VLOOKUP(A2181,all_municipalities!$A$2:$M$445,2,FALSE)</f>
        <v>Coleman, Township of</v>
      </c>
      <c r="I2181" t="b">
        <f>VLOOKUP(A2181,all_municipalities!$A$2:$M$445,9,FALSE)</f>
        <v>0</v>
      </c>
      <c r="J2181" t="b">
        <f>VLOOKUP(A2181,all_municipalities!$A$2:$M$445,13, FALSE)</f>
        <v>0</v>
      </c>
      <c r="K2181" t="str">
        <f t="shared" si="138"/>
        <v>NONE</v>
      </c>
      <c r="L2181">
        <v>0</v>
      </c>
      <c r="M2181" t="str">
        <f t="shared" si="139"/>
        <v>10168 Councillor</v>
      </c>
      <c r="N2181" s="6" t="str">
        <f t="shared" si="140"/>
        <v/>
      </c>
      <c r="O2181" s="15" t="str">
        <f>IF(I2181&lt;&gt;FALSE,VLOOKUP(H2181,internet_municipalities!$B$2:$W$226,22,FALSE),"NO INTERNET")</f>
        <v>NO INTERNET</v>
      </c>
      <c r="P2181" s="16" t="str">
        <f t="shared" si="137"/>
        <v>NO INTERNET</v>
      </c>
    </row>
    <row r="2182" spans="1:16" x14ac:dyDescent="0.2">
      <c r="A2182">
        <v>10168</v>
      </c>
      <c r="B2182" t="b">
        <v>1</v>
      </c>
      <c r="C2182" t="s">
        <v>1463</v>
      </c>
      <c r="D2182" t="s">
        <v>2457</v>
      </c>
      <c r="E2182">
        <v>196</v>
      </c>
      <c r="F2182">
        <v>6</v>
      </c>
      <c r="G2182" t="b">
        <v>0</v>
      </c>
      <c r="H2182" t="str">
        <f>VLOOKUP(A2182,all_municipalities!$A$2:$M$445,2,FALSE)</f>
        <v>Coleman, Township of</v>
      </c>
      <c r="I2182" t="b">
        <f>VLOOKUP(A2182,all_municipalities!$A$2:$M$445,9,FALSE)</f>
        <v>0</v>
      </c>
      <c r="J2182" t="b">
        <f>VLOOKUP(A2182,all_municipalities!$A$2:$M$445,13, FALSE)</f>
        <v>0</v>
      </c>
      <c r="K2182" t="str">
        <f t="shared" si="138"/>
        <v>NONE</v>
      </c>
      <c r="L2182">
        <v>0</v>
      </c>
      <c r="M2182" t="str">
        <f t="shared" si="139"/>
        <v>10168 Councillor</v>
      </c>
      <c r="N2182" s="6" t="str">
        <f t="shared" si="140"/>
        <v/>
      </c>
      <c r="O2182" s="15" t="str">
        <f>IF(I2182&lt;&gt;FALSE,VLOOKUP(H2182,internet_municipalities!$B$2:$W$226,22,FALSE),"NO INTERNET")</f>
        <v>NO INTERNET</v>
      </c>
      <c r="P2182" s="16" t="str">
        <f t="shared" si="137"/>
        <v>NO INTERNET</v>
      </c>
    </row>
    <row r="2183" spans="1:16" x14ac:dyDescent="0.2">
      <c r="A2183">
        <v>10168</v>
      </c>
      <c r="B2183" t="b">
        <v>1</v>
      </c>
      <c r="C2183" t="s">
        <v>1463</v>
      </c>
      <c r="D2183" t="s">
        <v>2458</v>
      </c>
      <c r="E2183">
        <v>197</v>
      </c>
      <c r="F2183">
        <v>7</v>
      </c>
      <c r="G2183" t="b">
        <v>0</v>
      </c>
      <c r="H2183" t="str">
        <f>VLOOKUP(A2183,all_municipalities!$A$2:$M$445,2,FALSE)</f>
        <v>Coleman, Township of</v>
      </c>
      <c r="I2183" t="b">
        <f>VLOOKUP(A2183,all_municipalities!$A$2:$M$445,9,FALSE)</f>
        <v>0</v>
      </c>
      <c r="J2183" t="b">
        <f>VLOOKUP(A2183,all_municipalities!$A$2:$M$445,13, FALSE)</f>
        <v>0</v>
      </c>
      <c r="K2183" t="str">
        <f t="shared" si="138"/>
        <v>NONE</v>
      </c>
      <c r="L2183">
        <v>0</v>
      </c>
      <c r="M2183" t="str">
        <f t="shared" si="139"/>
        <v>10168 Councillor</v>
      </c>
      <c r="N2183" s="6" t="str">
        <f t="shared" si="140"/>
        <v/>
      </c>
      <c r="O2183" s="15" t="str">
        <f>IF(I2183&lt;&gt;FALSE,VLOOKUP(H2183,internet_municipalities!$B$2:$W$226,22,FALSE),"NO INTERNET")</f>
        <v>NO INTERNET</v>
      </c>
      <c r="P2183" s="16" t="str">
        <f t="shared" ref="P2183:P2246" si="141">IF(I2183=TRUE,IF(F2183&lt;&gt;"Acclaimed",IF(F2183&lt;&gt;"Lost",F2183/O2183,"Lost"),"Acclaimed"),"NO INTERNET")</f>
        <v>NO INTERNET</v>
      </c>
    </row>
    <row r="2184" spans="1:16" x14ac:dyDescent="0.2">
      <c r="A2184">
        <v>10168</v>
      </c>
      <c r="B2184" t="b">
        <v>1</v>
      </c>
      <c r="C2184" t="s">
        <v>1463</v>
      </c>
      <c r="D2184" t="s">
        <v>2459</v>
      </c>
      <c r="E2184">
        <v>259</v>
      </c>
      <c r="F2184">
        <v>69</v>
      </c>
      <c r="G2184" t="b">
        <v>0</v>
      </c>
      <c r="H2184" t="str">
        <f>VLOOKUP(A2184,all_municipalities!$A$2:$M$445,2,FALSE)</f>
        <v>Coleman, Township of</v>
      </c>
      <c r="I2184" t="b">
        <f>VLOOKUP(A2184,all_municipalities!$A$2:$M$445,9,FALSE)</f>
        <v>0</v>
      </c>
      <c r="J2184" t="b">
        <f>VLOOKUP(A2184,all_municipalities!$A$2:$M$445,13, FALSE)</f>
        <v>0</v>
      </c>
      <c r="K2184" t="str">
        <f t="shared" si="138"/>
        <v>NONE</v>
      </c>
      <c r="L2184">
        <v>0</v>
      </c>
      <c r="M2184" t="str">
        <f t="shared" si="139"/>
        <v>10168 Councillor</v>
      </c>
      <c r="N2184" s="6" t="str">
        <f t="shared" si="140"/>
        <v/>
      </c>
      <c r="O2184" s="15" t="str">
        <f>IF(I2184&lt;&gt;FALSE,VLOOKUP(H2184,internet_municipalities!$B$2:$W$226,22,FALSE),"NO INTERNET")</f>
        <v>NO INTERNET</v>
      </c>
      <c r="P2184" s="16" t="str">
        <f t="shared" si="141"/>
        <v>NO INTERNET</v>
      </c>
    </row>
    <row r="2185" spans="1:16" x14ac:dyDescent="0.2">
      <c r="A2185">
        <v>10168</v>
      </c>
      <c r="B2185" t="b">
        <v>0</v>
      </c>
      <c r="C2185" t="s">
        <v>1463</v>
      </c>
      <c r="D2185" t="s">
        <v>2460</v>
      </c>
      <c r="E2185">
        <v>133</v>
      </c>
      <c r="F2185" t="s">
        <v>1460</v>
      </c>
      <c r="G2185" t="b">
        <v>0</v>
      </c>
      <c r="H2185" t="str">
        <f>VLOOKUP(A2185,all_municipalities!$A$2:$M$445,2,FALSE)</f>
        <v>Coleman, Township of</v>
      </c>
      <c r="I2185" t="b">
        <f>VLOOKUP(A2185,all_municipalities!$A$2:$M$445,9,FALSE)</f>
        <v>0</v>
      </c>
      <c r="J2185" t="b">
        <f>VLOOKUP(A2185,all_municipalities!$A$2:$M$445,13, FALSE)</f>
        <v>0</v>
      </c>
      <c r="K2185" t="str">
        <f t="shared" si="138"/>
        <v>NONE</v>
      </c>
      <c r="L2185">
        <v>0</v>
      </c>
      <c r="M2185" t="str">
        <f t="shared" si="139"/>
        <v>10168 Councillor</v>
      </c>
      <c r="N2185" s="6" t="str">
        <f t="shared" si="140"/>
        <v/>
      </c>
      <c r="O2185" s="15" t="str">
        <f>IF(I2185&lt;&gt;FALSE,VLOOKUP(H2185,internet_municipalities!$B$2:$W$226,22,FALSE),"NO INTERNET")</f>
        <v>NO INTERNET</v>
      </c>
      <c r="P2185" s="16" t="str">
        <f t="shared" si="141"/>
        <v>NO INTERNET</v>
      </c>
    </row>
    <row r="2186" spans="1:16" x14ac:dyDescent="0.2">
      <c r="A2186">
        <v>10168</v>
      </c>
      <c r="B2186" t="b">
        <v>0</v>
      </c>
      <c r="C2186" t="s">
        <v>1463</v>
      </c>
      <c r="D2186" t="s">
        <v>2461</v>
      </c>
      <c r="E2186">
        <v>190</v>
      </c>
      <c r="F2186" t="s">
        <v>1460</v>
      </c>
      <c r="G2186" t="b">
        <v>0</v>
      </c>
      <c r="H2186" t="str">
        <f>VLOOKUP(A2186,all_municipalities!$A$2:$M$445,2,FALSE)</f>
        <v>Coleman, Township of</v>
      </c>
      <c r="I2186" t="b">
        <f>VLOOKUP(A2186,all_municipalities!$A$2:$M$445,9,FALSE)</f>
        <v>0</v>
      </c>
      <c r="J2186" t="b">
        <f>VLOOKUP(A2186,all_municipalities!$A$2:$M$445,13, FALSE)</f>
        <v>0</v>
      </c>
      <c r="K2186" t="str">
        <f t="shared" si="138"/>
        <v>NONE</v>
      </c>
      <c r="L2186">
        <v>0</v>
      </c>
      <c r="M2186" t="str">
        <f t="shared" si="139"/>
        <v>10168 Councillor</v>
      </c>
      <c r="N2186" s="6" t="str">
        <f t="shared" si="140"/>
        <v/>
      </c>
      <c r="O2186" s="15" t="str">
        <f>IF(I2186&lt;&gt;FALSE,VLOOKUP(H2186,internet_municipalities!$B$2:$W$226,22,FALSE),"NO INTERNET")</f>
        <v>NO INTERNET</v>
      </c>
      <c r="P2186" s="16" t="str">
        <f t="shared" si="141"/>
        <v>NO INTERNET</v>
      </c>
    </row>
    <row r="2187" spans="1:16" x14ac:dyDescent="0.2">
      <c r="A2187">
        <v>10168</v>
      </c>
      <c r="B2187" t="b">
        <v>0</v>
      </c>
      <c r="C2187" t="s">
        <v>1463</v>
      </c>
      <c r="D2187" t="s">
        <v>2462</v>
      </c>
      <c r="E2187">
        <v>184</v>
      </c>
      <c r="F2187" t="s">
        <v>1460</v>
      </c>
      <c r="G2187" t="b">
        <v>0</v>
      </c>
      <c r="H2187" t="str">
        <f>VLOOKUP(A2187,all_municipalities!$A$2:$M$445,2,FALSE)</f>
        <v>Coleman, Township of</v>
      </c>
      <c r="I2187" t="b">
        <f>VLOOKUP(A2187,all_municipalities!$A$2:$M$445,9,FALSE)</f>
        <v>0</v>
      </c>
      <c r="J2187" t="b">
        <f>VLOOKUP(A2187,all_municipalities!$A$2:$M$445,13, FALSE)</f>
        <v>0</v>
      </c>
      <c r="K2187" t="str">
        <f t="shared" si="138"/>
        <v>NONE</v>
      </c>
      <c r="L2187">
        <v>0</v>
      </c>
      <c r="M2187" t="str">
        <f t="shared" si="139"/>
        <v>10168 Councillor</v>
      </c>
      <c r="N2187" s="6" t="str">
        <f t="shared" si="140"/>
        <v/>
      </c>
      <c r="O2187" s="15" t="str">
        <f>IF(I2187&lt;&gt;FALSE,VLOOKUP(H2187,internet_municipalities!$B$2:$W$226,22,FALSE),"NO INTERNET")</f>
        <v>NO INTERNET</v>
      </c>
      <c r="P2187" s="16" t="str">
        <f t="shared" si="141"/>
        <v>NO INTERNET</v>
      </c>
    </row>
    <row r="2188" spans="1:16" x14ac:dyDescent="0.2">
      <c r="A2188">
        <v>10178</v>
      </c>
      <c r="B2188" t="b">
        <v>1</v>
      </c>
      <c r="C2188" t="s">
        <v>1463</v>
      </c>
      <c r="D2188" t="s">
        <v>2463</v>
      </c>
      <c r="E2188">
        <v>4032</v>
      </c>
      <c r="F2188">
        <v>685</v>
      </c>
      <c r="G2188" t="b">
        <v>0</v>
      </c>
      <c r="H2188" t="str">
        <f>VLOOKUP(A2188,all_municipalities!$A$2:$M$445,2,FALSE)</f>
        <v>Collingwood, Town of</v>
      </c>
      <c r="I2188" t="b">
        <f>VLOOKUP(A2188,all_municipalities!$A$2:$M$445,9,FALSE)</f>
        <v>1</v>
      </c>
      <c r="J2188" t="b">
        <f>VLOOKUP(A2188,all_municipalities!$A$2:$M$445,13, FALSE)</f>
        <v>0</v>
      </c>
      <c r="K2188" t="str">
        <f t="shared" si="138"/>
        <v>NONE</v>
      </c>
      <c r="L2188">
        <v>0</v>
      </c>
      <c r="M2188" t="str">
        <f t="shared" si="139"/>
        <v>10178 Councillor</v>
      </c>
      <c r="N2188" s="6" t="str">
        <f t="shared" si="140"/>
        <v>10178 Councillor</v>
      </c>
      <c r="O2188" s="15">
        <f>IF(I2188&lt;&gt;FALSE,VLOOKUP(H2188,internet_municipalities!$B$2:$W$226,22,FALSE),"NO INTERNET")</f>
        <v>13497</v>
      </c>
      <c r="P2188" s="16">
        <f t="shared" si="141"/>
        <v>5.0752018967177889E-2</v>
      </c>
    </row>
    <row r="2189" spans="1:16" x14ac:dyDescent="0.2">
      <c r="A2189">
        <v>10178</v>
      </c>
      <c r="B2189" t="b">
        <v>1</v>
      </c>
      <c r="C2189" t="s">
        <v>1463</v>
      </c>
      <c r="D2189" t="s">
        <v>2464</v>
      </c>
      <c r="E2189">
        <v>4267</v>
      </c>
      <c r="F2189">
        <v>920</v>
      </c>
      <c r="G2189" t="b">
        <v>0</v>
      </c>
      <c r="H2189" t="str">
        <f>VLOOKUP(A2189,all_municipalities!$A$2:$M$445,2,FALSE)</f>
        <v>Collingwood, Town of</v>
      </c>
      <c r="I2189" t="b">
        <f>VLOOKUP(A2189,all_municipalities!$A$2:$M$445,9,FALSE)</f>
        <v>1</v>
      </c>
      <c r="J2189" t="b">
        <f>VLOOKUP(A2189,all_municipalities!$A$2:$M$445,13, FALSE)</f>
        <v>0</v>
      </c>
      <c r="K2189" t="str">
        <f t="shared" si="138"/>
        <v>NONE</v>
      </c>
      <c r="L2189">
        <v>0</v>
      </c>
      <c r="M2189" t="str">
        <f t="shared" si="139"/>
        <v>10178 Councillor</v>
      </c>
      <c r="N2189" s="6" t="str">
        <f t="shared" si="140"/>
        <v>10178 Councillor</v>
      </c>
      <c r="O2189" s="15">
        <f>IF(I2189&lt;&gt;FALSE,VLOOKUP(H2189,internet_municipalities!$B$2:$W$226,22,FALSE),"NO INTERNET")</f>
        <v>13497</v>
      </c>
      <c r="P2189" s="16">
        <f t="shared" si="141"/>
        <v>6.8163295547158623E-2</v>
      </c>
    </row>
    <row r="2190" spans="1:16" x14ac:dyDescent="0.2">
      <c r="A2190">
        <v>10178</v>
      </c>
      <c r="B2190" t="b">
        <v>1</v>
      </c>
      <c r="C2190" t="s">
        <v>1463</v>
      </c>
      <c r="D2190" t="s">
        <v>2465</v>
      </c>
      <c r="E2190">
        <v>3351</v>
      </c>
      <c r="F2190">
        <v>4</v>
      </c>
      <c r="G2190" t="b">
        <v>0</v>
      </c>
      <c r="H2190" t="str">
        <f>VLOOKUP(A2190,all_municipalities!$A$2:$M$445,2,FALSE)</f>
        <v>Collingwood, Town of</v>
      </c>
      <c r="I2190" t="b">
        <f>VLOOKUP(A2190,all_municipalities!$A$2:$M$445,9,FALSE)</f>
        <v>1</v>
      </c>
      <c r="J2190" t="b">
        <f>VLOOKUP(A2190,all_municipalities!$A$2:$M$445,13, FALSE)</f>
        <v>0</v>
      </c>
      <c r="K2190" t="str">
        <f t="shared" si="138"/>
        <v>NONE</v>
      </c>
      <c r="L2190">
        <v>0</v>
      </c>
      <c r="M2190" t="str">
        <f t="shared" si="139"/>
        <v>10178 Councillor</v>
      </c>
      <c r="N2190" s="6" t="str">
        <f t="shared" si="140"/>
        <v>10178 Councillor</v>
      </c>
      <c r="O2190" s="15">
        <f>IF(I2190&lt;&gt;FALSE,VLOOKUP(H2190,internet_municipalities!$B$2:$W$226,22,FALSE),"NO INTERNET")</f>
        <v>13497</v>
      </c>
      <c r="P2190" s="16">
        <f t="shared" si="141"/>
        <v>2.9636215455286361E-4</v>
      </c>
    </row>
    <row r="2191" spans="1:16" x14ac:dyDescent="0.2">
      <c r="A2191">
        <v>10178</v>
      </c>
      <c r="B2191" t="b">
        <v>1</v>
      </c>
      <c r="C2191" t="s">
        <v>1463</v>
      </c>
      <c r="D2191" t="s">
        <v>2466</v>
      </c>
      <c r="E2191">
        <v>5615</v>
      </c>
      <c r="F2191">
        <v>2268</v>
      </c>
      <c r="G2191" t="b">
        <v>0</v>
      </c>
      <c r="H2191" t="str">
        <f>VLOOKUP(A2191,all_municipalities!$A$2:$M$445,2,FALSE)</f>
        <v>Collingwood, Town of</v>
      </c>
      <c r="I2191" t="b">
        <f>VLOOKUP(A2191,all_municipalities!$A$2:$M$445,9,FALSE)</f>
        <v>1</v>
      </c>
      <c r="J2191" t="b">
        <f>VLOOKUP(A2191,all_municipalities!$A$2:$M$445,13, FALSE)</f>
        <v>0</v>
      </c>
      <c r="K2191" t="str">
        <f t="shared" si="138"/>
        <v>NONE</v>
      </c>
      <c r="L2191">
        <v>0</v>
      </c>
      <c r="M2191" t="str">
        <f t="shared" si="139"/>
        <v>10178 Councillor</v>
      </c>
      <c r="N2191" s="6" t="str">
        <f t="shared" si="140"/>
        <v>10178 Councillor</v>
      </c>
      <c r="O2191" s="15">
        <f>IF(I2191&lt;&gt;FALSE,VLOOKUP(H2191,internet_municipalities!$B$2:$W$226,22,FALSE),"NO INTERNET")</f>
        <v>13497</v>
      </c>
      <c r="P2191" s="16">
        <f t="shared" si="141"/>
        <v>0.16803734163147366</v>
      </c>
    </row>
    <row r="2192" spans="1:16" x14ac:dyDescent="0.2">
      <c r="A2192">
        <v>10178</v>
      </c>
      <c r="B2192" t="b">
        <v>1</v>
      </c>
      <c r="C2192" t="s">
        <v>1463</v>
      </c>
      <c r="D2192" t="s">
        <v>2467</v>
      </c>
      <c r="E2192">
        <v>4822</v>
      </c>
      <c r="F2192">
        <v>1475</v>
      </c>
      <c r="G2192" t="b">
        <v>0</v>
      </c>
      <c r="H2192" t="str">
        <f>VLOOKUP(A2192,all_municipalities!$A$2:$M$445,2,FALSE)</f>
        <v>Collingwood, Town of</v>
      </c>
      <c r="I2192" t="b">
        <f>VLOOKUP(A2192,all_municipalities!$A$2:$M$445,9,FALSE)</f>
        <v>1</v>
      </c>
      <c r="J2192" t="b">
        <f>VLOOKUP(A2192,all_municipalities!$A$2:$M$445,13, FALSE)</f>
        <v>0</v>
      </c>
      <c r="K2192" t="str">
        <f t="shared" si="138"/>
        <v>NONE</v>
      </c>
      <c r="L2192">
        <v>0</v>
      </c>
      <c r="M2192" t="str">
        <f t="shared" si="139"/>
        <v>10178 Councillor</v>
      </c>
      <c r="N2192" s="6" t="str">
        <f t="shared" si="140"/>
        <v>10178 Councillor</v>
      </c>
      <c r="O2192" s="15">
        <f>IF(I2192&lt;&gt;FALSE,VLOOKUP(H2192,internet_municipalities!$B$2:$W$226,22,FALSE),"NO INTERNET")</f>
        <v>13497</v>
      </c>
      <c r="P2192" s="16">
        <f t="shared" si="141"/>
        <v>0.10928354449136846</v>
      </c>
    </row>
    <row r="2193" spans="1:16" x14ac:dyDescent="0.2">
      <c r="A2193">
        <v>10178</v>
      </c>
      <c r="B2193" t="b">
        <v>1</v>
      </c>
      <c r="C2193" t="s">
        <v>1463</v>
      </c>
      <c r="D2193" t="s">
        <v>2468</v>
      </c>
      <c r="E2193">
        <v>5350</v>
      </c>
      <c r="F2193">
        <v>2003</v>
      </c>
      <c r="G2193" t="b">
        <v>0</v>
      </c>
      <c r="H2193" t="str">
        <f>VLOOKUP(A2193,all_municipalities!$A$2:$M$445,2,FALSE)</f>
        <v>Collingwood, Town of</v>
      </c>
      <c r="I2193" t="b">
        <f>VLOOKUP(A2193,all_municipalities!$A$2:$M$445,9,FALSE)</f>
        <v>1</v>
      </c>
      <c r="J2193" t="b">
        <f>VLOOKUP(A2193,all_municipalities!$A$2:$M$445,13, FALSE)</f>
        <v>0</v>
      </c>
      <c r="K2193" t="str">
        <f t="shared" si="138"/>
        <v>NONE</v>
      </c>
      <c r="L2193">
        <v>0</v>
      </c>
      <c r="M2193" t="str">
        <f t="shared" si="139"/>
        <v>10178 Councillor</v>
      </c>
      <c r="N2193" s="6" t="str">
        <f t="shared" si="140"/>
        <v>10178 Councillor</v>
      </c>
      <c r="O2193" s="15">
        <f>IF(I2193&lt;&gt;FALSE,VLOOKUP(H2193,internet_municipalities!$B$2:$W$226,22,FALSE),"NO INTERNET")</f>
        <v>13497</v>
      </c>
      <c r="P2193" s="16">
        <f t="shared" si="141"/>
        <v>0.14840334889234644</v>
      </c>
    </row>
    <row r="2194" spans="1:16" x14ac:dyDescent="0.2">
      <c r="A2194">
        <v>10178</v>
      </c>
      <c r="B2194" t="b">
        <v>1</v>
      </c>
      <c r="C2194" t="s">
        <v>1463</v>
      </c>
      <c r="D2194" t="s">
        <v>2469</v>
      </c>
      <c r="E2194">
        <v>3854</v>
      </c>
      <c r="F2194">
        <v>507</v>
      </c>
      <c r="G2194" t="b">
        <v>0</v>
      </c>
      <c r="H2194" t="str">
        <f>VLOOKUP(A2194,all_municipalities!$A$2:$M$445,2,FALSE)</f>
        <v>Collingwood, Town of</v>
      </c>
      <c r="I2194" t="b">
        <f>VLOOKUP(A2194,all_municipalities!$A$2:$M$445,9,FALSE)</f>
        <v>1</v>
      </c>
      <c r="J2194" t="b">
        <f>VLOOKUP(A2194,all_municipalities!$A$2:$M$445,13, FALSE)</f>
        <v>0</v>
      </c>
      <c r="K2194" t="str">
        <f t="shared" si="138"/>
        <v>NONE</v>
      </c>
      <c r="L2194">
        <v>0</v>
      </c>
      <c r="M2194" t="str">
        <f t="shared" si="139"/>
        <v>10178 Councillor</v>
      </c>
      <c r="N2194" s="6" t="str">
        <f t="shared" si="140"/>
        <v>10178 Councillor</v>
      </c>
      <c r="O2194" s="15">
        <f>IF(I2194&lt;&gt;FALSE,VLOOKUP(H2194,internet_municipalities!$B$2:$W$226,22,FALSE),"NO INTERNET")</f>
        <v>13497</v>
      </c>
      <c r="P2194" s="16">
        <f t="shared" si="141"/>
        <v>3.7563903089575461E-2</v>
      </c>
    </row>
    <row r="2195" spans="1:16" x14ac:dyDescent="0.2">
      <c r="A2195">
        <v>10178</v>
      </c>
      <c r="B2195" t="b">
        <v>1</v>
      </c>
      <c r="C2195" t="s">
        <v>1479</v>
      </c>
      <c r="D2195" t="s">
        <v>2470</v>
      </c>
      <c r="E2195">
        <v>5804</v>
      </c>
      <c r="F2195">
        <v>4116</v>
      </c>
      <c r="G2195" t="b">
        <v>0</v>
      </c>
      <c r="H2195" t="str">
        <f>VLOOKUP(A2195,all_municipalities!$A$2:$M$445,2,FALSE)</f>
        <v>Collingwood, Town of</v>
      </c>
      <c r="I2195" t="b">
        <f>VLOOKUP(A2195,all_municipalities!$A$2:$M$445,9,FALSE)</f>
        <v>1</v>
      </c>
      <c r="J2195" t="b">
        <f>VLOOKUP(A2195,all_municipalities!$A$2:$M$445,13, FALSE)</f>
        <v>0</v>
      </c>
      <c r="K2195" t="str">
        <f t="shared" si="138"/>
        <v>NONE</v>
      </c>
      <c r="L2195">
        <v>0</v>
      </c>
      <c r="M2195" t="str">
        <f t="shared" si="139"/>
        <v>10178 Deputy Mayor</v>
      </c>
      <c r="N2195" s="6" t="str">
        <f t="shared" si="140"/>
        <v>10178 Deputy Mayor</v>
      </c>
      <c r="O2195" s="15">
        <f>IF(I2195&lt;&gt;FALSE,VLOOKUP(H2195,internet_municipalities!$B$2:$W$226,22,FALSE),"NO INTERNET")</f>
        <v>13497</v>
      </c>
      <c r="P2195" s="16">
        <f t="shared" si="141"/>
        <v>0.30495665703489666</v>
      </c>
    </row>
    <row r="2196" spans="1:16" x14ac:dyDescent="0.2">
      <c r="A2196">
        <v>10178</v>
      </c>
      <c r="B2196" t="b">
        <v>0</v>
      </c>
      <c r="C2196" t="s">
        <v>1479</v>
      </c>
      <c r="D2196" t="s">
        <v>2471</v>
      </c>
      <c r="E2196">
        <v>778</v>
      </c>
      <c r="F2196" t="s">
        <v>1460</v>
      </c>
      <c r="G2196" t="b">
        <v>0</v>
      </c>
      <c r="H2196" t="str">
        <f>VLOOKUP(A2196,all_municipalities!$A$2:$M$445,2,FALSE)</f>
        <v>Collingwood, Town of</v>
      </c>
      <c r="I2196" t="b">
        <f>VLOOKUP(A2196,all_municipalities!$A$2:$M$445,9,FALSE)</f>
        <v>1</v>
      </c>
      <c r="J2196" t="b">
        <f>VLOOKUP(A2196,all_municipalities!$A$2:$M$445,13, FALSE)</f>
        <v>0</v>
      </c>
      <c r="K2196" t="str">
        <f t="shared" si="138"/>
        <v>NONE</v>
      </c>
      <c r="L2196">
        <v>0</v>
      </c>
      <c r="M2196" t="str">
        <f t="shared" si="139"/>
        <v>10178 Deputy Mayor</v>
      </c>
      <c r="N2196" s="6" t="str">
        <f t="shared" si="140"/>
        <v>10178 Deputy Mayor</v>
      </c>
      <c r="O2196" s="15">
        <f>IF(I2196&lt;&gt;FALSE,VLOOKUP(H2196,internet_municipalities!$B$2:$W$226,22,FALSE),"NO INTERNET")</f>
        <v>13497</v>
      </c>
      <c r="P2196" s="16" t="str">
        <f t="shared" si="141"/>
        <v>Lost</v>
      </c>
    </row>
    <row r="2197" spans="1:16" x14ac:dyDescent="0.2">
      <c r="A2197">
        <v>10178</v>
      </c>
      <c r="B2197" t="b">
        <v>0</v>
      </c>
      <c r="C2197" t="s">
        <v>1479</v>
      </c>
      <c r="D2197" t="s">
        <v>2472</v>
      </c>
      <c r="E2197">
        <v>1688</v>
      </c>
      <c r="F2197" t="s">
        <v>1460</v>
      </c>
      <c r="G2197" t="b">
        <v>0</v>
      </c>
      <c r="H2197" t="str">
        <f>VLOOKUP(A2197,all_municipalities!$A$2:$M$445,2,FALSE)</f>
        <v>Collingwood, Town of</v>
      </c>
      <c r="I2197" t="b">
        <f>VLOOKUP(A2197,all_municipalities!$A$2:$M$445,9,FALSE)</f>
        <v>1</v>
      </c>
      <c r="J2197" t="b">
        <f>VLOOKUP(A2197,all_municipalities!$A$2:$M$445,13, FALSE)</f>
        <v>0</v>
      </c>
      <c r="K2197" t="str">
        <f t="shared" si="138"/>
        <v>NONE</v>
      </c>
      <c r="L2197">
        <v>0</v>
      </c>
      <c r="M2197" t="str">
        <f t="shared" si="139"/>
        <v>10178 Deputy Mayor</v>
      </c>
      <c r="N2197" s="6" t="str">
        <f t="shared" si="140"/>
        <v>10178 Deputy Mayor</v>
      </c>
      <c r="O2197" s="15">
        <f>IF(I2197&lt;&gt;FALSE,VLOOKUP(H2197,internet_municipalities!$B$2:$W$226,22,FALSE),"NO INTERNET")</f>
        <v>13497</v>
      </c>
      <c r="P2197" s="16" t="str">
        <f t="shared" si="141"/>
        <v>Lost</v>
      </c>
    </row>
    <row r="2198" spans="1:16" x14ac:dyDescent="0.2">
      <c r="A2198">
        <v>10178</v>
      </c>
      <c r="B2198" t="b">
        <v>0</v>
      </c>
      <c r="C2198" t="s">
        <v>1463</v>
      </c>
      <c r="D2198" t="s">
        <v>2473</v>
      </c>
      <c r="E2198">
        <v>2792</v>
      </c>
      <c r="F2198" t="s">
        <v>1460</v>
      </c>
      <c r="G2198" t="b">
        <v>0</v>
      </c>
      <c r="H2198" t="str">
        <f>VLOOKUP(A2198,all_municipalities!$A$2:$M$445,2,FALSE)</f>
        <v>Collingwood, Town of</v>
      </c>
      <c r="I2198" t="b">
        <f>VLOOKUP(A2198,all_municipalities!$A$2:$M$445,9,FALSE)</f>
        <v>1</v>
      </c>
      <c r="J2198" t="b">
        <f>VLOOKUP(A2198,all_municipalities!$A$2:$M$445,13, FALSE)</f>
        <v>0</v>
      </c>
      <c r="K2198" t="str">
        <f t="shared" si="138"/>
        <v>NONE</v>
      </c>
      <c r="L2198">
        <v>0</v>
      </c>
      <c r="M2198" t="str">
        <f t="shared" si="139"/>
        <v>10178 Councillor</v>
      </c>
      <c r="N2198" s="6" t="str">
        <f t="shared" si="140"/>
        <v>10178 Councillor</v>
      </c>
      <c r="O2198" s="15">
        <f>IF(I2198&lt;&gt;FALSE,VLOOKUP(H2198,internet_municipalities!$B$2:$W$226,22,FALSE),"NO INTERNET")</f>
        <v>13497</v>
      </c>
      <c r="P2198" s="16" t="str">
        <f t="shared" si="141"/>
        <v>Lost</v>
      </c>
    </row>
    <row r="2199" spans="1:16" x14ac:dyDescent="0.2">
      <c r="A2199">
        <v>10178</v>
      </c>
      <c r="B2199" t="b">
        <v>0</v>
      </c>
      <c r="C2199" t="s">
        <v>1463</v>
      </c>
      <c r="D2199" t="s">
        <v>2474</v>
      </c>
      <c r="E2199">
        <v>3347</v>
      </c>
      <c r="F2199" t="s">
        <v>1460</v>
      </c>
      <c r="G2199" t="b">
        <v>0</v>
      </c>
      <c r="H2199" t="str">
        <f>VLOOKUP(A2199,all_municipalities!$A$2:$M$445,2,FALSE)</f>
        <v>Collingwood, Town of</v>
      </c>
      <c r="I2199" t="b">
        <f>VLOOKUP(A2199,all_municipalities!$A$2:$M$445,9,FALSE)</f>
        <v>1</v>
      </c>
      <c r="J2199" t="b">
        <f>VLOOKUP(A2199,all_municipalities!$A$2:$M$445,13, FALSE)</f>
        <v>0</v>
      </c>
      <c r="K2199" t="str">
        <f t="shared" si="138"/>
        <v>NONE</v>
      </c>
      <c r="L2199">
        <v>0</v>
      </c>
      <c r="M2199" t="str">
        <f t="shared" si="139"/>
        <v>10178 Councillor</v>
      </c>
      <c r="N2199" s="6" t="str">
        <f t="shared" si="140"/>
        <v>10178 Councillor</v>
      </c>
      <c r="O2199" s="15">
        <f>IF(I2199&lt;&gt;FALSE,VLOOKUP(H2199,internet_municipalities!$B$2:$W$226,22,FALSE),"NO INTERNET")</f>
        <v>13497</v>
      </c>
      <c r="P2199" s="16" t="str">
        <f t="shared" si="141"/>
        <v>Lost</v>
      </c>
    </row>
    <row r="2200" spans="1:16" x14ac:dyDescent="0.2">
      <c r="A2200">
        <v>10178</v>
      </c>
      <c r="B2200" t="b">
        <v>0</v>
      </c>
      <c r="C2200" t="s">
        <v>1463</v>
      </c>
      <c r="D2200" t="s">
        <v>2475</v>
      </c>
      <c r="E2200">
        <v>1776</v>
      </c>
      <c r="F2200" t="s">
        <v>1460</v>
      </c>
      <c r="G2200" t="b">
        <v>0</v>
      </c>
      <c r="H2200" t="str">
        <f>VLOOKUP(A2200,all_municipalities!$A$2:$M$445,2,FALSE)</f>
        <v>Collingwood, Town of</v>
      </c>
      <c r="I2200" t="b">
        <f>VLOOKUP(A2200,all_municipalities!$A$2:$M$445,9,FALSE)</f>
        <v>1</v>
      </c>
      <c r="J2200" t="b">
        <f>VLOOKUP(A2200,all_municipalities!$A$2:$M$445,13, FALSE)</f>
        <v>0</v>
      </c>
      <c r="K2200" t="str">
        <f t="shared" si="138"/>
        <v>NONE</v>
      </c>
      <c r="L2200">
        <v>0</v>
      </c>
      <c r="M2200" t="str">
        <f t="shared" si="139"/>
        <v>10178 Councillor</v>
      </c>
      <c r="N2200" s="6" t="str">
        <f t="shared" si="140"/>
        <v>10178 Councillor</v>
      </c>
      <c r="O2200" s="15">
        <f>IF(I2200&lt;&gt;FALSE,VLOOKUP(H2200,internet_municipalities!$B$2:$W$226,22,FALSE),"NO INTERNET")</f>
        <v>13497</v>
      </c>
      <c r="P2200" s="16" t="str">
        <f t="shared" si="141"/>
        <v>Lost</v>
      </c>
    </row>
    <row r="2201" spans="1:16" x14ac:dyDescent="0.2">
      <c r="A2201">
        <v>10178</v>
      </c>
      <c r="B2201" t="b">
        <v>0</v>
      </c>
      <c r="C2201" t="s">
        <v>1463</v>
      </c>
      <c r="D2201" t="s">
        <v>2476</v>
      </c>
      <c r="E2201">
        <v>2560</v>
      </c>
      <c r="F2201" t="s">
        <v>1460</v>
      </c>
      <c r="G2201" t="b">
        <v>0</v>
      </c>
      <c r="H2201" t="str">
        <f>VLOOKUP(A2201,all_municipalities!$A$2:$M$445,2,FALSE)</f>
        <v>Collingwood, Town of</v>
      </c>
      <c r="I2201" t="b">
        <f>VLOOKUP(A2201,all_municipalities!$A$2:$M$445,9,FALSE)</f>
        <v>1</v>
      </c>
      <c r="J2201" t="b">
        <f>VLOOKUP(A2201,all_municipalities!$A$2:$M$445,13, FALSE)</f>
        <v>0</v>
      </c>
      <c r="K2201" t="str">
        <f t="shared" si="138"/>
        <v>NONE</v>
      </c>
      <c r="L2201">
        <v>0</v>
      </c>
      <c r="M2201" t="str">
        <f t="shared" si="139"/>
        <v>10178 Councillor</v>
      </c>
      <c r="N2201" s="6" t="str">
        <f t="shared" si="140"/>
        <v>10178 Councillor</v>
      </c>
      <c r="O2201" s="15">
        <f>IF(I2201&lt;&gt;FALSE,VLOOKUP(H2201,internet_municipalities!$B$2:$W$226,22,FALSE),"NO INTERNET")</f>
        <v>13497</v>
      </c>
      <c r="P2201" s="16" t="str">
        <f t="shared" si="141"/>
        <v>Lost</v>
      </c>
    </row>
    <row r="2202" spans="1:16" x14ac:dyDescent="0.2">
      <c r="A2202">
        <v>10178</v>
      </c>
      <c r="B2202" t="b">
        <v>0</v>
      </c>
      <c r="C2202" t="s">
        <v>1463</v>
      </c>
      <c r="D2202" t="s">
        <v>2477</v>
      </c>
      <c r="E2202">
        <v>3089</v>
      </c>
      <c r="F2202" t="s">
        <v>1460</v>
      </c>
      <c r="G2202" t="b">
        <v>0</v>
      </c>
      <c r="H2202" t="str">
        <f>VLOOKUP(A2202,all_municipalities!$A$2:$M$445,2,FALSE)</f>
        <v>Collingwood, Town of</v>
      </c>
      <c r="I2202" t="b">
        <f>VLOOKUP(A2202,all_municipalities!$A$2:$M$445,9,FALSE)</f>
        <v>1</v>
      </c>
      <c r="J2202" t="b">
        <f>VLOOKUP(A2202,all_municipalities!$A$2:$M$445,13, FALSE)</f>
        <v>0</v>
      </c>
      <c r="K2202" t="str">
        <f t="shared" si="138"/>
        <v>NONE</v>
      </c>
      <c r="L2202">
        <v>0</v>
      </c>
      <c r="M2202" t="str">
        <f t="shared" si="139"/>
        <v>10178 Councillor</v>
      </c>
      <c r="N2202" s="6" t="str">
        <f t="shared" si="140"/>
        <v>10178 Councillor</v>
      </c>
      <c r="O2202" s="15">
        <f>IF(I2202&lt;&gt;FALSE,VLOOKUP(H2202,internet_municipalities!$B$2:$W$226,22,FALSE),"NO INTERNET")</f>
        <v>13497</v>
      </c>
      <c r="P2202" s="16" t="str">
        <f t="shared" si="141"/>
        <v>Lost</v>
      </c>
    </row>
    <row r="2203" spans="1:16" x14ac:dyDescent="0.2">
      <c r="A2203">
        <v>10346</v>
      </c>
      <c r="B2203" t="b">
        <v>1</v>
      </c>
      <c r="C2203" t="s">
        <v>1463</v>
      </c>
      <c r="D2203" t="s">
        <v>2478</v>
      </c>
      <c r="E2203">
        <v>129</v>
      </c>
      <c r="F2203">
        <v>8</v>
      </c>
      <c r="G2203" t="b">
        <v>0</v>
      </c>
      <c r="H2203" t="str">
        <f>VLOOKUP(A2203,all_municipalities!$A$2:$M$445,2,FALSE)</f>
        <v>Conmee, Township of</v>
      </c>
      <c r="I2203" t="b">
        <f>VLOOKUP(A2203,all_municipalities!$A$2:$M$445,9,FALSE)</f>
        <v>0</v>
      </c>
      <c r="J2203" t="b">
        <f>VLOOKUP(A2203,all_municipalities!$A$2:$M$445,13, FALSE)</f>
        <v>0</v>
      </c>
      <c r="K2203" t="str">
        <f t="shared" si="138"/>
        <v>NONE</v>
      </c>
      <c r="L2203">
        <v>0</v>
      </c>
      <c r="M2203" t="str">
        <f t="shared" si="139"/>
        <v>10346 Councillor</v>
      </c>
      <c r="N2203" s="6" t="str">
        <f t="shared" si="140"/>
        <v/>
      </c>
      <c r="O2203" s="15" t="str">
        <f>IF(I2203&lt;&gt;FALSE,VLOOKUP(H2203,internet_municipalities!$B$2:$W$226,22,FALSE),"NO INTERNET")</f>
        <v>NO INTERNET</v>
      </c>
      <c r="P2203" s="16" t="str">
        <f t="shared" si="141"/>
        <v>NO INTERNET</v>
      </c>
    </row>
    <row r="2204" spans="1:16" x14ac:dyDescent="0.2">
      <c r="A2204">
        <v>10346</v>
      </c>
      <c r="B2204" t="b">
        <v>1</v>
      </c>
      <c r="C2204" t="s">
        <v>1463</v>
      </c>
      <c r="D2204" t="s">
        <v>2479</v>
      </c>
      <c r="E2204">
        <v>121</v>
      </c>
      <c r="F2204">
        <v>0</v>
      </c>
      <c r="G2204" t="b">
        <v>0</v>
      </c>
      <c r="H2204" t="str">
        <f>VLOOKUP(A2204,all_municipalities!$A$2:$M$445,2,FALSE)</f>
        <v>Conmee, Township of</v>
      </c>
      <c r="I2204" t="b">
        <f>VLOOKUP(A2204,all_municipalities!$A$2:$M$445,9,FALSE)</f>
        <v>0</v>
      </c>
      <c r="J2204" t="b">
        <f>VLOOKUP(A2204,all_municipalities!$A$2:$M$445,13, FALSE)</f>
        <v>0</v>
      </c>
      <c r="K2204" t="str">
        <f t="shared" si="138"/>
        <v>NONE</v>
      </c>
      <c r="L2204">
        <v>0</v>
      </c>
      <c r="M2204" t="str">
        <f t="shared" si="139"/>
        <v>10346 Councillor</v>
      </c>
      <c r="N2204" s="6" t="str">
        <f t="shared" si="140"/>
        <v/>
      </c>
      <c r="O2204" s="15" t="str">
        <f>IF(I2204&lt;&gt;FALSE,VLOOKUP(H2204,internet_municipalities!$B$2:$W$226,22,FALSE),"NO INTERNET")</f>
        <v>NO INTERNET</v>
      </c>
      <c r="P2204" s="16" t="str">
        <f t="shared" si="141"/>
        <v>NO INTERNET</v>
      </c>
    </row>
    <row r="2205" spans="1:16" x14ac:dyDescent="0.2">
      <c r="A2205">
        <v>10346</v>
      </c>
      <c r="B2205" t="b">
        <v>1</v>
      </c>
      <c r="C2205" t="s">
        <v>1463</v>
      </c>
      <c r="D2205" t="s">
        <v>2480</v>
      </c>
      <c r="E2205">
        <v>146</v>
      </c>
      <c r="F2205">
        <v>25</v>
      </c>
      <c r="G2205" t="b">
        <v>0</v>
      </c>
      <c r="H2205" t="str">
        <f>VLOOKUP(A2205,all_municipalities!$A$2:$M$445,2,FALSE)</f>
        <v>Conmee, Township of</v>
      </c>
      <c r="I2205" t="b">
        <f>VLOOKUP(A2205,all_municipalities!$A$2:$M$445,9,FALSE)</f>
        <v>0</v>
      </c>
      <c r="J2205" t="b">
        <f>VLOOKUP(A2205,all_municipalities!$A$2:$M$445,13, FALSE)</f>
        <v>0</v>
      </c>
      <c r="K2205" t="str">
        <f t="shared" si="138"/>
        <v>NONE</v>
      </c>
      <c r="L2205">
        <v>0</v>
      </c>
      <c r="M2205" t="str">
        <f t="shared" si="139"/>
        <v>10346 Councillor</v>
      </c>
      <c r="N2205" s="6" t="str">
        <f t="shared" si="140"/>
        <v/>
      </c>
      <c r="O2205" s="15" t="str">
        <f>IF(I2205&lt;&gt;FALSE,VLOOKUP(H2205,internet_municipalities!$B$2:$W$226,22,FALSE),"NO INTERNET")</f>
        <v>NO INTERNET</v>
      </c>
      <c r="P2205" s="16" t="str">
        <f t="shared" si="141"/>
        <v>NO INTERNET</v>
      </c>
    </row>
    <row r="2206" spans="1:16" x14ac:dyDescent="0.2">
      <c r="A2206">
        <v>10346</v>
      </c>
      <c r="B2206" t="b">
        <v>1</v>
      </c>
      <c r="C2206" t="s">
        <v>1463</v>
      </c>
      <c r="D2206" t="s">
        <v>2481</v>
      </c>
      <c r="E2206">
        <v>166</v>
      </c>
      <c r="F2206">
        <v>45</v>
      </c>
      <c r="G2206" t="b">
        <v>0</v>
      </c>
      <c r="H2206" t="str">
        <f>VLOOKUP(A2206,all_municipalities!$A$2:$M$445,2,FALSE)</f>
        <v>Conmee, Township of</v>
      </c>
      <c r="I2206" t="b">
        <f>VLOOKUP(A2206,all_municipalities!$A$2:$M$445,9,FALSE)</f>
        <v>0</v>
      </c>
      <c r="J2206" t="b">
        <f>VLOOKUP(A2206,all_municipalities!$A$2:$M$445,13, FALSE)</f>
        <v>0</v>
      </c>
      <c r="K2206" t="str">
        <f t="shared" si="138"/>
        <v>NONE</v>
      </c>
      <c r="L2206">
        <v>0</v>
      </c>
      <c r="M2206" t="str">
        <f t="shared" si="139"/>
        <v>10346 Councillor</v>
      </c>
      <c r="N2206" s="6" t="str">
        <f t="shared" si="140"/>
        <v/>
      </c>
      <c r="O2206" s="15" t="str">
        <f>IF(I2206&lt;&gt;FALSE,VLOOKUP(H2206,internet_municipalities!$B$2:$W$226,22,FALSE),"NO INTERNET")</f>
        <v>NO INTERNET</v>
      </c>
      <c r="P2206" s="16" t="str">
        <f t="shared" si="141"/>
        <v>NO INTERNET</v>
      </c>
    </row>
    <row r="2207" spans="1:16" x14ac:dyDescent="0.2">
      <c r="A2207">
        <v>10346</v>
      </c>
      <c r="B2207" t="b">
        <v>0</v>
      </c>
      <c r="C2207" t="s">
        <v>1463</v>
      </c>
      <c r="D2207" t="s">
        <v>2482</v>
      </c>
      <c r="E2207">
        <v>76</v>
      </c>
      <c r="F2207" t="s">
        <v>1460</v>
      </c>
      <c r="G2207" t="b">
        <v>0</v>
      </c>
      <c r="H2207" t="str">
        <f>VLOOKUP(A2207,all_municipalities!$A$2:$M$445,2,FALSE)</f>
        <v>Conmee, Township of</v>
      </c>
      <c r="I2207" t="b">
        <f>VLOOKUP(A2207,all_municipalities!$A$2:$M$445,9,FALSE)</f>
        <v>0</v>
      </c>
      <c r="J2207" t="b">
        <f>VLOOKUP(A2207,all_municipalities!$A$2:$M$445,13, FALSE)</f>
        <v>0</v>
      </c>
      <c r="K2207" t="str">
        <f t="shared" si="138"/>
        <v>NONE</v>
      </c>
      <c r="L2207">
        <v>0</v>
      </c>
      <c r="M2207" t="str">
        <f t="shared" si="139"/>
        <v>10346 Councillor</v>
      </c>
      <c r="N2207" s="6" t="str">
        <f t="shared" si="140"/>
        <v/>
      </c>
      <c r="O2207" s="15" t="str">
        <f>IF(I2207&lt;&gt;FALSE,VLOOKUP(H2207,internet_municipalities!$B$2:$W$226,22,FALSE),"NO INTERNET")</f>
        <v>NO INTERNET</v>
      </c>
      <c r="P2207" s="16" t="str">
        <f t="shared" si="141"/>
        <v>NO INTERNET</v>
      </c>
    </row>
    <row r="2208" spans="1:16" x14ac:dyDescent="0.2">
      <c r="A2208">
        <v>10346</v>
      </c>
      <c r="B2208" t="b">
        <v>0</v>
      </c>
      <c r="C2208" t="s">
        <v>1463</v>
      </c>
      <c r="D2208" t="s">
        <v>2483</v>
      </c>
      <c r="E2208">
        <v>121</v>
      </c>
      <c r="F2208" t="s">
        <v>1460</v>
      </c>
      <c r="G2208" t="b">
        <v>0</v>
      </c>
      <c r="H2208" t="str">
        <f>VLOOKUP(A2208,all_municipalities!$A$2:$M$445,2,FALSE)</f>
        <v>Conmee, Township of</v>
      </c>
      <c r="I2208" t="b">
        <f>VLOOKUP(A2208,all_municipalities!$A$2:$M$445,9,FALSE)</f>
        <v>0</v>
      </c>
      <c r="J2208" t="b">
        <f>VLOOKUP(A2208,all_municipalities!$A$2:$M$445,13, FALSE)</f>
        <v>0</v>
      </c>
      <c r="K2208" t="str">
        <f t="shared" si="138"/>
        <v>NONE</v>
      </c>
      <c r="L2208">
        <v>0</v>
      </c>
      <c r="M2208" t="str">
        <f t="shared" si="139"/>
        <v>10346 Councillor</v>
      </c>
      <c r="N2208" s="6" t="str">
        <f t="shared" si="140"/>
        <v/>
      </c>
      <c r="O2208" s="15" t="str">
        <f>IF(I2208&lt;&gt;FALSE,VLOOKUP(H2208,internet_municipalities!$B$2:$W$226,22,FALSE),"NO INTERNET")</f>
        <v>NO INTERNET</v>
      </c>
      <c r="P2208" s="16" t="str">
        <f t="shared" si="141"/>
        <v>NO INTERNET</v>
      </c>
    </row>
    <row r="2209" spans="1:16" x14ac:dyDescent="0.2">
      <c r="A2209">
        <v>10183</v>
      </c>
      <c r="B2209" t="b">
        <v>1</v>
      </c>
      <c r="C2209" t="s">
        <v>1463</v>
      </c>
      <c r="D2209" t="s">
        <v>2484</v>
      </c>
      <c r="E2209">
        <v>2859</v>
      </c>
      <c r="F2209">
        <v>295</v>
      </c>
      <c r="G2209" t="b">
        <v>1</v>
      </c>
      <c r="H2209" t="str">
        <f>VLOOKUP(A2209,all_municipalities!$A$2:$M$445,2,FALSE)</f>
        <v>Cornwall, City of</v>
      </c>
      <c r="I2209" t="b">
        <f>VLOOKUP(A2209,all_municipalities!$A$2:$M$445,9,FALSE)</f>
        <v>0</v>
      </c>
      <c r="J2209" t="b">
        <f>VLOOKUP(A2209,all_municipalities!$A$2:$M$445,13, FALSE)</f>
        <v>0</v>
      </c>
      <c r="K2209" t="str">
        <f t="shared" si="138"/>
        <v>NONE</v>
      </c>
      <c r="L2209">
        <v>0</v>
      </c>
      <c r="M2209" t="str">
        <f t="shared" si="139"/>
        <v>10183 Councillor</v>
      </c>
      <c r="N2209" s="6" t="str">
        <f t="shared" si="140"/>
        <v/>
      </c>
      <c r="O2209" s="15" t="str">
        <f>IF(I2209&lt;&gt;FALSE,VLOOKUP(H2209,internet_municipalities!$B$2:$W$226,22,FALSE),"NO INTERNET")</f>
        <v>NO INTERNET</v>
      </c>
      <c r="P2209" s="16" t="str">
        <f t="shared" si="141"/>
        <v>NO INTERNET</v>
      </c>
    </row>
    <row r="2210" spans="1:16" x14ac:dyDescent="0.2">
      <c r="A2210">
        <v>10183</v>
      </c>
      <c r="B2210" t="b">
        <v>1</v>
      </c>
      <c r="C2210" t="s">
        <v>1463</v>
      </c>
      <c r="D2210" t="s">
        <v>2485</v>
      </c>
      <c r="E2210">
        <v>2719</v>
      </c>
      <c r="F2210">
        <v>155</v>
      </c>
      <c r="G2210" t="b">
        <v>1</v>
      </c>
      <c r="H2210" t="str">
        <f>VLOOKUP(A2210,all_municipalities!$A$2:$M$445,2,FALSE)</f>
        <v>Cornwall, City of</v>
      </c>
      <c r="I2210" t="b">
        <f>VLOOKUP(A2210,all_municipalities!$A$2:$M$445,9,FALSE)</f>
        <v>0</v>
      </c>
      <c r="J2210" t="b">
        <f>VLOOKUP(A2210,all_municipalities!$A$2:$M$445,13, FALSE)</f>
        <v>0</v>
      </c>
      <c r="K2210" t="str">
        <f t="shared" si="138"/>
        <v>NONE</v>
      </c>
      <c r="L2210">
        <v>0</v>
      </c>
      <c r="M2210" t="str">
        <f t="shared" si="139"/>
        <v>10183 Councillor</v>
      </c>
      <c r="N2210" s="6" t="str">
        <f t="shared" si="140"/>
        <v/>
      </c>
      <c r="O2210" s="15" t="str">
        <f>IF(I2210&lt;&gt;FALSE,VLOOKUP(H2210,internet_municipalities!$B$2:$W$226,22,FALSE),"NO INTERNET")</f>
        <v>NO INTERNET</v>
      </c>
      <c r="P2210" s="16" t="str">
        <f t="shared" si="141"/>
        <v>NO INTERNET</v>
      </c>
    </row>
    <row r="2211" spans="1:16" x14ac:dyDescent="0.2">
      <c r="A2211">
        <v>10183</v>
      </c>
      <c r="B2211" t="b">
        <v>1</v>
      </c>
      <c r="C2211" t="s">
        <v>1463</v>
      </c>
      <c r="D2211" t="s">
        <v>2486</v>
      </c>
      <c r="E2211">
        <v>3217</v>
      </c>
      <c r="F2211">
        <v>653</v>
      </c>
      <c r="G2211" t="b">
        <v>1</v>
      </c>
      <c r="H2211" t="str">
        <f>VLOOKUP(A2211,all_municipalities!$A$2:$M$445,2,FALSE)</f>
        <v>Cornwall, City of</v>
      </c>
      <c r="I2211" t="b">
        <f>VLOOKUP(A2211,all_municipalities!$A$2:$M$445,9,FALSE)</f>
        <v>0</v>
      </c>
      <c r="J2211" t="b">
        <f>VLOOKUP(A2211,all_municipalities!$A$2:$M$445,13, FALSE)</f>
        <v>0</v>
      </c>
      <c r="K2211" t="str">
        <f t="shared" si="138"/>
        <v>NONE</v>
      </c>
      <c r="L2211">
        <v>0</v>
      </c>
      <c r="M2211" t="str">
        <f t="shared" si="139"/>
        <v>10183 Councillor</v>
      </c>
      <c r="N2211" s="6" t="str">
        <f t="shared" si="140"/>
        <v/>
      </c>
      <c r="O2211" s="15" t="str">
        <f>IF(I2211&lt;&gt;FALSE,VLOOKUP(H2211,internet_municipalities!$B$2:$W$226,22,FALSE),"NO INTERNET")</f>
        <v>NO INTERNET</v>
      </c>
      <c r="P2211" s="16" t="str">
        <f t="shared" si="141"/>
        <v>NO INTERNET</v>
      </c>
    </row>
    <row r="2212" spans="1:16" x14ac:dyDescent="0.2">
      <c r="A2212">
        <v>10183</v>
      </c>
      <c r="B2212" t="b">
        <v>1</v>
      </c>
      <c r="C2212" t="s">
        <v>1463</v>
      </c>
      <c r="D2212" t="s">
        <v>2487</v>
      </c>
      <c r="E2212">
        <v>3880</v>
      </c>
      <c r="F2212">
        <v>1316</v>
      </c>
      <c r="G2212" t="b">
        <v>1</v>
      </c>
      <c r="H2212" t="str">
        <f>VLOOKUP(A2212,all_municipalities!$A$2:$M$445,2,FALSE)</f>
        <v>Cornwall, City of</v>
      </c>
      <c r="I2212" t="b">
        <f>VLOOKUP(A2212,all_municipalities!$A$2:$M$445,9,FALSE)</f>
        <v>0</v>
      </c>
      <c r="J2212" t="b">
        <f>VLOOKUP(A2212,all_municipalities!$A$2:$M$445,13, FALSE)</f>
        <v>0</v>
      </c>
      <c r="K2212" t="str">
        <f t="shared" si="138"/>
        <v>NONE</v>
      </c>
      <c r="L2212">
        <v>0</v>
      </c>
      <c r="M2212" t="str">
        <f t="shared" si="139"/>
        <v>10183 Councillor</v>
      </c>
      <c r="N2212" s="6" t="str">
        <f t="shared" si="140"/>
        <v/>
      </c>
      <c r="O2212" s="15" t="str">
        <f>IF(I2212&lt;&gt;FALSE,VLOOKUP(H2212,internet_municipalities!$B$2:$W$226,22,FALSE),"NO INTERNET")</f>
        <v>NO INTERNET</v>
      </c>
      <c r="P2212" s="16" t="str">
        <f t="shared" si="141"/>
        <v>NO INTERNET</v>
      </c>
    </row>
    <row r="2213" spans="1:16" x14ac:dyDescent="0.2">
      <c r="A2213">
        <v>10183</v>
      </c>
      <c r="B2213" t="b">
        <v>1</v>
      </c>
      <c r="C2213" t="s">
        <v>1463</v>
      </c>
      <c r="D2213" t="s">
        <v>2488</v>
      </c>
      <c r="E2213">
        <v>3480</v>
      </c>
      <c r="F2213">
        <v>916</v>
      </c>
      <c r="G2213" t="b">
        <v>1</v>
      </c>
      <c r="H2213" t="str">
        <f>VLOOKUP(A2213,all_municipalities!$A$2:$M$445,2,FALSE)</f>
        <v>Cornwall, City of</v>
      </c>
      <c r="I2213" t="b">
        <f>VLOOKUP(A2213,all_municipalities!$A$2:$M$445,9,FALSE)</f>
        <v>0</v>
      </c>
      <c r="J2213" t="b">
        <f>VLOOKUP(A2213,all_municipalities!$A$2:$M$445,13, FALSE)</f>
        <v>0</v>
      </c>
      <c r="K2213" t="str">
        <f t="shared" si="138"/>
        <v>NONE</v>
      </c>
      <c r="L2213">
        <v>0</v>
      </c>
      <c r="M2213" t="str">
        <f t="shared" si="139"/>
        <v>10183 Councillor</v>
      </c>
      <c r="N2213" s="6" t="str">
        <f t="shared" si="140"/>
        <v/>
      </c>
      <c r="O2213" s="15" t="str">
        <f>IF(I2213&lt;&gt;FALSE,VLOOKUP(H2213,internet_municipalities!$B$2:$W$226,22,FALSE),"NO INTERNET")</f>
        <v>NO INTERNET</v>
      </c>
      <c r="P2213" s="16" t="str">
        <f t="shared" si="141"/>
        <v>NO INTERNET</v>
      </c>
    </row>
    <row r="2214" spans="1:16" x14ac:dyDescent="0.2">
      <c r="A2214">
        <v>10183</v>
      </c>
      <c r="B2214" t="b">
        <v>1</v>
      </c>
      <c r="C2214" t="s">
        <v>1463</v>
      </c>
      <c r="D2214" t="s">
        <v>2489</v>
      </c>
      <c r="E2214">
        <v>4439</v>
      </c>
      <c r="F2214">
        <v>1875</v>
      </c>
      <c r="G2214" t="b">
        <v>1</v>
      </c>
      <c r="H2214" t="str">
        <f>VLOOKUP(A2214,all_municipalities!$A$2:$M$445,2,FALSE)</f>
        <v>Cornwall, City of</v>
      </c>
      <c r="I2214" t="b">
        <f>VLOOKUP(A2214,all_municipalities!$A$2:$M$445,9,FALSE)</f>
        <v>0</v>
      </c>
      <c r="J2214" t="b">
        <f>VLOOKUP(A2214,all_municipalities!$A$2:$M$445,13, FALSE)</f>
        <v>0</v>
      </c>
      <c r="K2214" t="str">
        <f t="shared" si="138"/>
        <v>NONE</v>
      </c>
      <c r="L2214">
        <v>0</v>
      </c>
      <c r="M2214" t="str">
        <f t="shared" si="139"/>
        <v>10183 Councillor</v>
      </c>
      <c r="N2214" s="6" t="str">
        <f t="shared" si="140"/>
        <v/>
      </c>
      <c r="O2214" s="15" t="str">
        <f>IF(I2214&lt;&gt;FALSE,VLOOKUP(H2214,internet_municipalities!$B$2:$W$226,22,FALSE),"NO INTERNET")</f>
        <v>NO INTERNET</v>
      </c>
      <c r="P2214" s="16" t="str">
        <f t="shared" si="141"/>
        <v>NO INTERNET</v>
      </c>
    </row>
    <row r="2215" spans="1:16" x14ac:dyDescent="0.2">
      <c r="A2215">
        <v>10183</v>
      </c>
      <c r="B2215" t="b">
        <v>1</v>
      </c>
      <c r="C2215" t="s">
        <v>1463</v>
      </c>
      <c r="D2215" t="s">
        <v>2490</v>
      </c>
      <c r="E2215">
        <v>5478</v>
      </c>
      <c r="F2215">
        <v>2914</v>
      </c>
      <c r="G2215" t="b">
        <v>1</v>
      </c>
      <c r="H2215" t="str">
        <f>VLOOKUP(A2215,all_municipalities!$A$2:$M$445,2,FALSE)</f>
        <v>Cornwall, City of</v>
      </c>
      <c r="I2215" t="b">
        <f>VLOOKUP(A2215,all_municipalities!$A$2:$M$445,9,FALSE)</f>
        <v>0</v>
      </c>
      <c r="J2215" t="b">
        <f>VLOOKUP(A2215,all_municipalities!$A$2:$M$445,13, FALSE)</f>
        <v>0</v>
      </c>
      <c r="K2215" t="str">
        <f t="shared" si="138"/>
        <v>NONE</v>
      </c>
      <c r="L2215">
        <v>0</v>
      </c>
      <c r="M2215" t="str">
        <f t="shared" si="139"/>
        <v>10183 Councillor</v>
      </c>
      <c r="N2215" s="6" t="str">
        <f t="shared" si="140"/>
        <v/>
      </c>
      <c r="O2215" s="15" t="str">
        <f>IF(I2215&lt;&gt;FALSE,VLOOKUP(H2215,internet_municipalities!$B$2:$W$226,22,FALSE),"NO INTERNET")</f>
        <v>NO INTERNET</v>
      </c>
      <c r="P2215" s="16" t="str">
        <f t="shared" si="141"/>
        <v>NO INTERNET</v>
      </c>
    </row>
    <row r="2216" spans="1:16" x14ac:dyDescent="0.2">
      <c r="A2216">
        <v>10183</v>
      </c>
      <c r="B2216" t="b">
        <v>1</v>
      </c>
      <c r="C2216" t="s">
        <v>1463</v>
      </c>
      <c r="D2216" t="s">
        <v>2491</v>
      </c>
      <c r="E2216">
        <v>2738</v>
      </c>
      <c r="F2216">
        <v>174</v>
      </c>
      <c r="G2216" t="b">
        <v>1</v>
      </c>
      <c r="H2216" t="str">
        <f>VLOOKUP(A2216,all_municipalities!$A$2:$M$445,2,FALSE)</f>
        <v>Cornwall, City of</v>
      </c>
      <c r="I2216" t="b">
        <f>VLOOKUP(A2216,all_municipalities!$A$2:$M$445,9,FALSE)</f>
        <v>0</v>
      </c>
      <c r="J2216" t="b">
        <f>VLOOKUP(A2216,all_municipalities!$A$2:$M$445,13, FALSE)</f>
        <v>0</v>
      </c>
      <c r="K2216" t="str">
        <f t="shared" si="138"/>
        <v>NONE</v>
      </c>
      <c r="L2216">
        <v>0</v>
      </c>
      <c r="M2216" t="str">
        <f t="shared" si="139"/>
        <v>10183 Councillor</v>
      </c>
      <c r="N2216" s="6" t="str">
        <f t="shared" si="140"/>
        <v/>
      </c>
      <c r="O2216" s="15" t="str">
        <f>IF(I2216&lt;&gt;FALSE,VLOOKUP(H2216,internet_municipalities!$B$2:$W$226,22,FALSE),"NO INTERNET")</f>
        <v>NO INTERNET</v>
      </c>
      <c r="P2216" s="16" t="str">
        <f t="shared" si="141"/>
        <v>NO INTERNET</v>
      </c>
    </row>
    <row r="2217" spans="1:16" x14ac:dyDescent="0.2">
      <c r="A2217">
        <v>10183</v>
      </c>
      <c r="B2217" t="b">
        <v>1</v>
      </c>
      <c r="C2217" t="s">
        <v>1463</v>
      </c>
      <c r="D2217" t="s">
        <v>2492</v>
      </c>
      <c r="E2217">
        <v>3302</v>
      </c>
      <c r="F2217">
        <v>738</v>
      </c>
      <c r="G2217" t="b">
        <v>1</v>
      </c>
      <c r="H2217" t="str">
        <f>VLOOKUP(A2217,all_municipalities!$A$2:$M$445,2,FALSE)</f>
        <v>Cornwall, City of</v>
      </c>
      <c r="I2217" t="b">
        <f>VLOOKUP(A2217,all_municipalities!$A$2:$M$445,9,FALSE)</f>
        <v>0</v>
      </c>
      <c r="J2217" t="b">
        <f>VLOOKUP(A2217,all_municipalities!$A$2:$M$445,13, FALSE)</f>
        <v>0</v>
      </c>
      <c r="K2217" t="str">
        <f t="shared" si="138"/>
        <v>NONE</v>
      </c>
      <c r="L2217">
        <v>0</v>
      </c>
      <c r="M2217" t="str">
        <f t="shared" si="139"/>
        <v>10183 Councillor</v>
      </c>
      <c r="N2217" s="6" t="str">
        <f t="shared" si="140"/>
        <v/>
      </c>
      <c r="O2217" s="15" t="str">
        <f>IF(I2217&lt;&gt;FALSE,VLOOKUP(H2217,internet_municipalities!$B$2:$W$226,22,FALSE),"NO INTERNET")</f>
        <v>NO INTERNET</v>
      </c>
      <c r="P2217" s="16" t="str">
        <f t="shared" si="141"/>
        <v>NO INTERNET</v>
      </c>
    </row>
    <row r="2218" spans="1:16" x14ac:dyDescent="0.2">
      <c r="A2218">
        <v>10183</v>
      </c>
      <c r="B2218" t="b">
        <v>1</v>
      </c>
      <c r="C2218" t="s">
        <v>1463</v>
      </c>
      <c r="D2218" t="s">
        <v>2493</v>
      </c>
      <c r="E2218">
        <v>3312</v>
      </c>
      <c r="F2218">
        <v>748</v>
      </c>
      <c r="G2218" t="b">
        <v>1</v>
      </c>
      <c r="H2218" t="str">
        <f>VLOOKUP(A2218,all_municipalities!$A$2:$M$445,2,FALSE)</f>
        <v>Cornwall, City of</v>
      </c>
      <c r="I2218" t="b">
        <f>VLOOKUP(A2218,all_municipalities!$A$2:$M$445,9,FALSE)</f>
        <v>0</v>
      </c>
      <c r="J2218" t="b">
        <f>VLOOKUP(A2218,all_municipalities!$A$2:$M$445,13, FALSE)</f>
        <v>0</v>
      </c>
      <c r="K2218" t="str">
        <f t="shared" si="138"/>
        <v>NONE</v>
      </c>
      <c r="L2218">
        <v>0</v>
      </c>
      <c r="M2218" t="str">
        <f t="shared" si="139"/>
        <v>10183 Councillor</v>
      </c>
      <c r="N2218" s="6" t="str">
        <f t="shared" si="140"/>
        <v/>
      </c>
      <c r="O2218" s="15" t="str">
        <f>IF(I2218&lt;&gt;FALSE,VLOOKUP(H2218,internet_municipalities!$B$2:$W$226,22,FALSE),"NO INTERNET")</f>
        <v>NO INTERNET</v>
      </c>
      <c r="P2218" s="16" t="str">
        <f t="shared" si="141"/>
        <v>NO INTERNET</v>
      </c>
    </row>
    <row r="2219" spans="1:16" x14ac:dyDescent="0.2">
      <c r="A2219">
        <v>10183</v>
      </c>
      <c r="B2219" t="b">
        <v>0</v>
      </c>
      <c r="C2219" t="s">
        <v>1463</v>
      </c>
      <c r="D2219" t="s">
        <v>2494</v>
      </c>
      <c r="E2219">
        <v>2184</v>
      </c>
      <c r="F2219" t="s">
        <v>1460</v>
      </c>
      <c r="G2219" t="b">
        <v>1</v>
      </c>
      <c r="H2219" t="str">
        <f>VLOOKUP(A2219,all_municipalities!$A$2:$M$445,2,FALSE)</f>
        <v>Cornwall, City of</v>
      </c>
      <c r="I2219" t="b">
        <f>VLOOKUP(A2219,all_municipalities!$A$2:$M$445,9,FALSE)</f>
        <v>0</v>
      </c>
      <c r="J2219" t="b">
        <f>VLOOKUP(A2219,all_municipalities!$A$2:$M$445,13, FALSE)</f>
        <v>0</v>
      </c>
      <c r="K2219" t="str">
        <f t="shared" si="138"/>
        <v>NONE</v>
      </c>
      <c r="L2219">
        <v>0</v>
      </c>
      <c r="M2219" t="str">
        <f t="shared" si="139"/>
        <v>10183 Councillor</v>
      </c>
      <c r="N2219" s="6" t="str">
        <f t="shared" si="140"/>
        <v/>
      </c>
      <c r="O2219" s="15" t="str">
        <f>IF(I2219&lt;&gt;FALSE,VLOOKUP(H2219,internet_municipalities!$B$2:$W$226,22,FALSE),"NO INTERNET")</f>
        <v>NO INTERNET</v>
      </c>
      <c r="P2219" s="16" t="str">
        <f t="shared" si="141"/>
        <v>NO INTERNET</v>
      </c>
    </row>
    <row r="2220" spans="1:16" x14ac:dyDescent="0.2">
      <c r="A2220">
        <v>10183</v>
      </c>
      <c r="B2220" t="b">
        <v>0</v>
      </c>
      <c r="C2220" t="s">
        <v>1463</v>
      </c>
      <c r="D2220" t="s">
        <v>2495</v>
      </c>
      <c r="E2220">
        <v>2304</v>
      </c>
      <c r="F2220" t="s">
        <v>1460</v>
      </c>
      <c r="G2220" t="b">
        <v>1</v>
      </c>
      <c r="H2220" t="str">
        <f>VLOOKUP(A2220,all_municipalities!$A$2:$M$445,2,FALSE)</f>
        <v>Cornwall, City of</v>
      </c>
      <c r="I2220" t="b">
        <f>VLOOKUP(A2220,all_municipalities!$A$2:$M$445,9,FALSE)</f>
        <v>0</v>
      </c>
      <c r="J2220" t="b">
        <f>VLOOKUP(A2220,all_municipalities!$A$2:$M$445,13, FALSE)</f>
        <v>0</v>
      </c>
      <c r="K2220" t="str">
        <f t="shared" si="138"/>
        <v>NONE</v>
      </c>
      <c r="L2220">
        <v>0</v>
      </c>
      <c r="M2220" t="str">
        <f t="shared" si="139"/>
        <v>10183 Councillor</v>
      </c>
      <c r="N2220" s="6" t="str">
        <f t="shared" si="140"/>
        <v/>
      </c>
      <c r="O2220" s="15" t="str">
        <f>IF(I2220&lt;&gt;FALSE,VLOOKUP(H2220,internet_municipalities!$B$2:$W$226,22,FALSE),"NO INTERNET")</f>
        <v>NO INTERNET</v>
      </c>
      <c r="P2220" s="16" t="str">
        <f t="shared" si="141"/>
        <v>NO INTERNET</v>
      </c>
    </row>
    <row r="2221" spans="1:16" x14ac:dyDescent="0.2">
      <c r="A2221">
        <v>10183</v>
      </c>
      <c r="B2221" t="b">
        <v>0</v>
      </c>
      <c r="C2221" t="s">
        <v>1463</v>
      </c>
      <c r="D2221" t="s">
        <v>2496</v>
      </c>
      <c r="E2221">
        <v>575</v>
      </c>
      <c r="F2221" t="s">
        <v>1460</v>
      </c>
      <c r="G2221" t="b">
        <v>1</v>
      </c>
      <c r="H2221" t="str">
        <f>VLOOKUP(A2221,all_municipalities!$A$2:$M$445,2,FALSE)</f>
        <v>Cornwall, City of</v>
      </c>
      <c r="I2221" t="b">
        <f>VLOOKUP(A2221,all_municipalities!$A$2:$M$445,9,FALSE)</f>
        <v>0</v>
      </c>
      <c r="J2221" t="b">
        <f>VLOOKUP(A2221,all_municipalities!$A$2:$M$445,13, FALSE)</f>
        <v>0</v>
      </c>
      <c r="K2221" t="str">
        <f t="shared" si="138"/>
        <v>NONE</v>
      </c>
      <c r="L2221">
        <v>0</v>
      </c>
      <c r="M2221" t="str">
        <f t="shared" si="139"/>
        <v>10183 Councillor</v>
      </c>
      <c r="N2221" s="6" t="str">
        <f t="shared" si="140"/>
        <v/>
      </c>
      <c r="O2221" s="15" t="str">
        <f>IF(I2221&lt;&gt;FALSE,VLOOKUP(H2221,internet_municipalities!$B$2:$W$226,22,FALSE),"NO INTERNET")</f>
        <v>NO INTERNET</v>
      </c>
      <c r="P2221" s="16" t="str">
        <f t="shared" si="141"/>
        <v>NO INTERNET</v>
      </c>
    </row>
    <row r="2222" spans="1:16" x14ac:dyDescent="0.2">
      <c r="A2222">
        <v>10183</v>
      </c>
      <c r="B2222" t="b">
        <v>0</v>
      </c>
      <c r="C2222" t="s">
        <v>1463</v>
      </c>
      <c r="D2222" t="s">
        <v>2497</v>
      </c>
      <c r="E2222">
        <v>1652</v>
      </c>
      <c r="F2222" t="s">
        <v>1460</v>
      </c>
      <c r="G2222" t="b">
        <v>1</v>
      </c>
      <c r="H2222" t="str">
        <f>VLOOKUP(A2222,all_municipalities!$A$2:$M$445,2,FALSE)</f>
        <v>Cornwall, City of</v>
      </c>
      <c r="I2222" t="b">
        <f>VLOOKUP(A2222,all_municipalities!$A$2:$M$445,9,FALSE)</f>
        <v>0</v>
      </c>
      <c r="J2222" t="b">
        <f>VLOOKUP(A2222,all_municipalities!$A$2:$M$445,13, FALSE)</f>
        <v>0</v>
      </c>
      <c r="K2222" t="str">
        <f t="shared" si="138"/>
        <v>NONE</v>
      </c>
      <c r="L2222">
        <v>0</v>
      </c>
      <c r="M2222" t="str">
        <f t="shared" si="139"/>
        <v>10183 Councillor</v>
      </c>
      <c r="N2222" s="6" t="str">
        <f t="shared" si="140"/>
        <v/>
      </c>
      <c r="O2222" s="15" t="str">
        <f>IF(I2222&lt;&gt;FALSE,VLOOKUP(H2222,internet_municipalities!$B$2:$W$226,22,FALSE),"NO INTERNET")</f>
        <v>NO INTERNET</v>
      </c>
      <c r="P2222" s="16" t="str">
        <f t="shared" si="141"/>
        <v>NO INTERNET</v>
      </c>
    </row>
    <row r="2223" spans="1:16" x14ac:dyDescent="0.2">
      <c r="A2223">
        <v>10183</v>
      </c>
      <c r="B2223" t="b">
        <v>0</v>
      </c>
      <c r="C2223" t="s">
        <v>1463</v>
      </c>
      <c r="D2223" t="s">
        <v>2498</v>
      </c>
      <c r="E2223">
        <v>1850</v>
      </c>
      <c r="F2223" t="s">
        <v>1460</v>
      </c>
      <c r="G2223" t="b">
        <v>1</v>
      </c>
      <c r="H2223" t="str">
        <f>VLOOKUP(A2223,all_municipalities!$A$2:$M$445,2,FALSE)</f>
        <v>Cornwall, City of</v>
      </c>
      <c r="I2223" t="b">
        <f>VLOOKUP(A2223,all_municipalities!$A$2:$M$445,9,FALSE)</f>
        <v>0</v>
      </c>
      <c r="J2223" t="b">
        <f>VLOOKUP(A2223,all_municipalities!$A$2:$M$445,13, FALSE)</f>
        <v>0</v>
      </c>
      <c r="K2223" t="str">
        <f t="shared" si="138"/>
        <v>NONE</v>
      </c>
      <c r="L2223">
        <v>0</v>
      </c>
      <c r="M2223" t="str">
        <f t="shared" si="139"/>
        <v>10183 Councillor</v>
      </c>
      <c r="N2223" s="6" t="str">
        <f t="shared" si="140"/>
        <v/>
      </c>
      <c r="O2223" s="15" t="str">
        <f>IF(I2223&lt;&gt;FALSE,VLOOKUP(H2223,internet_municipalities!$B$2:$W$226,22,FALSE),"NO INTERNET")</f>
        <v>NO INTERNET</v>
      </c>
      <c r="P2223" s="16" t="str">
        <f t="shared" si="141"/>
        <v>NO INTERNET</v>
      </c>
    </row>
    <row r="2224" spans="1:16" x14ac:dyDescent="0.2">
      <c r="A2224">
        <v>10183</v>
      </c>
      <c r="B2224" t="b">
        <v>0</v>
      </c>
      <c r="C2224" t="s">
        <v>1463</v>
      </c>
      <c r="D2224" t="s">
        <v>2499</v>
      </c>
      <c r="E2224">
        <v>2111</v>
      </c>
      <c r="F2224" t="s">
        <v>1460</v>
      </c>
      <c r="G2224" t="b">
        <v>1</v>
      </c>
      <c r="H2224" t="str">
        <f>VLOOKUP(A2224,all_municipalities!$A$2:$M$445,2,FALSE)</f>
        <v>Cornwall, City of</v>
      </c>
      <c r="I2224" t="b">
        <f>VLOOKUP(A2224,all_municipalities!$A$2:$M$445,9,FALSE)</f>
        <v>0</v>
      </c>
      <c r="J2224" t="b">
        <f>VLOOKUP(A2224,all_municipalities!$A$2:$M$445,13, FALSE)</f>
        <v>0</v>
      </c>
      <c r="K2224" t="str">
        <f t="shared" si="138"/>
        <v>NONE</v>
      </c>
      <c r="L2224">
        <v>0</v>
      </c>
      <c r="M2224" t="str">
        <f t="shared" si="139"/>
        <v>10183 Councillor</v>
      </c>
      <c r="N2224" s="6" t="str">
        <f t="shared" si="140"/>
        <v/>
      </c>
      <c r="O2224" s="15" t="str">
        <f>IF(I2224&lt;&gt;FALSE,VLOOKUP(H2224,internet_municipalities!$B$2:$W$226,22,FALSE),"NO INTERNET")</f>
        <v>NO INTERNET</v>
      </c>
      <c r="P2224" s="16" t="str">
        <f t="shared" si="141"/>
        <v>NO INTERNET</v>
      </c>
    </row>
    <row r="2225" spans="1:16" x14ac:dyDescent="0.2">
      <c r="A2225">
        <v>10183</v>
      </c>
      <c r="B2225" t="b">
        <v>0</v>
      </c>
      <c r="C2225" t="s">
        <v>1463</v>
      </c>
      <c r="D2225" t="s">
        <v>2500</v>
      </c>
      <c r="E2225">
        <v>960</v>
      </c>
      <c r="F2225" t="s">
        <v>1460</v>
      </c>
      <c r="G2225" t="b">
        <v>1</v>
      </c>
      <c r="H2225" t="str">
        <f>VLOOKUP(A2225,all_municipalities!$A$2:$M$445,2,FALSE)</f>
        <v>Cornwall, City of</v>
      </c>
      <c r="I2225" t="b">
        <f>VLOOKUP(A2225,all_municipalities!$A$2:$M$445,9,FALSE)</f>
        <v>0</v>
      </c>
      <c r="J2225" t="b">
        <f>VLOOKUP(A2225,all_municipalities!$A$2:$M$445,13, FALSE)</f>
        <v>0</v>
      </c>
      <c r="K2225" t="str">
        <f t="shared" si="138"/>
        <v>NONE</v>
      </c>
      <c r="L2225">
        <v>0</v>
      </c>
      <c r="M2225" t="str">
        <f t="shared" si="139"/>
        <v>10183 Councillor</v>
      </c>
      <c r="N2225" s="6" t="str">
        <f t="shared" si="140"/>
        <v/>
      </c>
      <c r="O2225" s="15" t="str">
        <f>IF(I2225&lt;&gt;FALSE,VLOOKUP(H2225,internet_municipalities!$B$2:$W$226,22,FALSE),"NO INTERNET")</f>
        <v>NO INTERNET</v>
      </c>
      <c r="P2225" s="16" t="str">
        <f t="shared" si="141"/>
        <v>NO INTERNET</v>
      </c>
    </row>
    <row r="2226" spans="1:16" x14ac:dyDescent="0.2">
      <c r="A2226">
        <v>10183</v>
      </c>
      <c r="B2226" t="b">
        <v>0</v>
      </c>
      <c r="C2226" t="s">
        <v>1463</v>
      </c>
      <c r="D2226" t="s">
        <v>2501</v>
      </c>
      <c r="E2226">
        <v>1938</v>
      </c>
      <c r="F2226" t="s">
        <v>1460</v>
      </c>
      <c r="G2226" t="b">
        <v>1</v>
      </c>
      <c r="H2226" t="str">
        <f>VLOOKUP(A2226,all_municipalities!$A$2:$M$445,2,FALSE)</f>
        <v>Cornwall, City of</v>
      </c>
      <c r="I2226" t="b">
        <f>VLOOKUP(A2226,all_municipalities!$A$2:$M$445,9,FALSE)</f>
        <v>0</v>
      </c>
      <c r="J2226" t="b">
        <f>VLOOKUP(A2226,all_municipalities!$A$2:$M$445,13, FALSE)</f>
        <v>0</v>
      </c>
      <c r="K2226" t="str">
        <f t="shared" si="138"/>
        <v>NONE</v>
      </c>
      <c r="L2226">
        <v>0</v>
      </c>
      <c r="M2226" t="str">
        <f t="shared" si="139"/>
        <v>10183 Councillor</v>
      </c>
      <c r="N2226" s="6" t="str">
        <f t="shared" si="140"/>
        <v/>
      </c>
      <c r="O2226" s="15" t="str">
        <f>IF(I2226&lt;&gt;FALSE,VLOOKUP(H2226,internet_municipalities!$B$2:$W$226,22,FALSE),"NO INTERNET")</f>
        <v>NO INTERNET</v>
      </c>
      <c r="P2226" s="16" t="str">
        <f t="shared" si="141"/>
        <v>NO INTERNET</v>
      </c>
    </row>
    <row r="2227" spans="1:16" x14ac:dyDescent="0.2">
      <c r="A2227">
        <v>10183</v>
      </c>
      <c r="B2227" t="b">
        <v>0</v>
      </c>
      <c r="C2227" t="s">
        <v>1463</v>
      </c>
      <c r="D2227" t="s">
        <v>2502</v>
      </c>
      <c r="E2227">
        <v>2564</v>
      </c>
      <c r="F2227" t="s">
        <v>1460</v>
      </c>
      <c r="G2227" t="b">
        <v>1</v>
      </c>
      <c r="H2227" t="str">
        <f>VLOOKUP(A2227,all_municipalities!$A$2:$M$445,2,FALSE)</f>
        <v>Cornwall, City of</v>
      </c>
      <c r="I2227" t="b">
        <f>VLOOKUP(A2227,all_municipalities!$A$2:$M$445,9,FALSE)</f>
        <v>0</v>
      </c>
      <c r="J2227" t="b">
        <f>VLOOKUP(A2227,all_municipalities!$A$2:$M$445,13, FALSE)</f>
        <v>0</v>
      </c>
      <c r="K2227" t="str">
        <f t="shared" si="138"/>
        <v>NONE</v>
      </c>
      <c r="L2227">
        <v>0</v>
      </c>
      <c r="M2227" t="str">
        <f t="shared" si="139"/>
        <v>10183 Councillor</v>
      </c>
      <c r="N2227" s="6" t="str">
        <f t="shared" si="140"/>
        <v/>
      </c>
      <c r="O2227" s="15" t="str">
        <f>IF(I2227&lt;&gt;FALSE,VLOOKUP(H2227,internet_municipalities!$B$2:$W$226,22,FALSE),"NO INTERNET")</f>
        <v>NO INTERNET</v>
      </c>
      <c r="P2227" s="16" t="str">
        <f t="shared" si="141"/>
        <v>NO INTERNET</v>
      </c>
    </row>
    <row r="2228" spans="1:16" x14ac:dyDescent="0.2">
      <c r="A2228">
        <v>10183</v>
      </c>
      <c r="B2228" t="b">
        <v>0</v>
      </c>
      <c r="C2228" t="s">
        <v>1463</v>
      </c>
      <c r="D2228" t="s">
        <v>2503</v>
      </c>
      <c r="E2228">
        <v>1175</v>
      </c>
      <c r="F2228" t="s">
        <v>1460</v>
      </c>
      <c r="G2228" t="b">
        <v>1</v>
      </c>
      <c r="H2228" t="str">
        <f>VLOOKUP(A2228,all_municipalities!$A$2:$M$445,2,FALSE)</f>
        <v>Cornwall, City of</v>
      </c>
      <c r="I2228" t="b">
        <f>VLOOKUP(A2228,all_municipalities!$A$2:$M$445,9,FALSE)</f>
        <v>0</v>
      </c>
      <c r="J2228" t="b">
        <f>VLOOKUP(A2228,all_municipalities!$A$2:$M$445,13, FALSE)</f>
        <v>0</v>
      </c>
      <c r="K2228" t="str">
        <f t="shared" si="138"/>
        <v>NONE</v>
      </c>
      <c r="L2228">
        <v>0</v>
      </c>
      <c r="M2228" t="str">
        <f t="shared" si="139"/>
        <v>10183 Councillor</v>
      </c>
      <c r="N2228" s="6" t="str">
        <f t="shared" si="140"/>
        <v/>
      </c>
      <c r="O2228" s="15" t="str">
        <f>IF(I2228&lt;&gt;FALSE,VLOOKUP(H2228,internet_municipalities!$B$2:$W$226,22,FALSE),"NO INTERNET")</f>
        <v>NO INTERNET</v>
      </c>
      <c r="P2228" s="16" t="str">
        <f t="shared" si="141"/>
        <v>NO INTERNET</v>
      </c>
    </row>
    <row r="2229" spans="1:16" x14ac:dyDescent="0.2">
      <c r="A2229">
        <v>10183</v>
      </c>
      <c r="B2229" t="b">
        <v>0</v>
      </c>
      <c r="C2229" t="s">
        <v>1463</v>
      </c>
      <c r="D2229" t="s">
        <v>2504</v>
      </c>
      <c r="E2229">
        <v>1610</v>
      </c>
      <c r="F2229" t="s">
        <v>1460</v>
      </c>
      <c r="G2229" t="b">
        <v>1</v>
      </c>
      <c r="H2229" t="str">
        <f>VLOOKUP(A2229,all_municipalities!$A$2:$M$445,2,FALSE)</f>
        <v>Cornwall, City of</v>
      </c>
      <c r="I2229" t="b">
        <f>VLOOKUP(A2229,all_municipalities!$A$2:$M$445,9,FALSE)</f>
        <v>0</v>
      </c>
      <c r="J2229" t="b">
        <f>VLOOKUP(A2229,all_municipalities!$A$2:$M$445,13, FALSE)</f>
        <v>0</v>
      </c>
      <c r="K2229" t="str">
        <f t="shared" si="138"/>
        <v>NONE</v>
      </c>
      <c r="L2229">
        <v>0</v>
      </c>
      <c r="M2229" t="str">
        <f t="shared" si="139"/>
        <v>10183 Councillor</v>
      </c>
      <c r="N2229" s="6" t="str">
        <f t="shared" si="140"/>
        <v/>
      </c>
      <c r="O2229" s="15" t="str">
        <f>IF(I2229&lt;&gt;FALSE,VLOOKUP(H2229,internet_municipalities!$B$2:$W$226,22,FALSE),"NO INTERNET")</f>
        <v>NO INTERNET</v>
      </c>
      <c r="P2229" s="16" t="str">
        <f t="shared" si="141"/>
        <v>NO INTERNET</v>
      </c>
    </row>
    <row r="2230" spans="1:16" x14ac:dyDescent="0.2">
      <c r="A2230">
        <v>10183</v>
      </c>
      <c r="B2230" t="b">
        <v>0</v>
      </c>
      <c r="C2230" t="s">
        <v>1463</v>
      </c>
      <c r="D2230" t="s">
        <v>2505</v>
      </c>
      <c r="E2230">
        <v>1106</v>
      </c>
      <c r="F2230" t="s">
        <v>1460</v>
      </c>
      <c r="G2230" t="b">
        <v>1</v>
      </c>
      <c r="H2230" t="str">
        <f>VLOOKUP(A2230,all_municipalities!$A$2:$M$445,2,FALSE)</f>
        <v>Cornwall, City of</v>
      </c>
      <c r="I2230" t="b">
        <f>VLOOKUP(A2230,all_municipalities!$A$2:$M$445,9,FALSE)</f>
        <v>0</v>
      </c>
      <c r="J2230" t="b">
        <f>VLOOKUP(A2230,all_municipalities!$A$2:$M$445,13, FALSE)</f>
        <v>0</v>
      </c>
      <c r="K2230" t="str">
        <f t="shared" si="138"/>
        <v>NONE</v>
      </c>
      <c r="L2230">
        <v>0</v>
      </c>
      <c r="M2230" t="str">
        <f t="shared" si="139"/>
        <v>10183 Councillor</v>
      </c>
      <c r="N2230" s="6" t="str">
        <f t="shared" si="140"/>
        <v/>
      </c>
      <c r="O2230" s="15" t="str">
        <f>IF(I2230&lt;&gt;FALSE,VLOOKUP(H2230,internet_municipalities!$B$2:$W$226,22,FALSE),"NO INTERNET")</f>
        <v>NO INTERNET</v>
      </c>
      <c r="P2230" s="16" t="str">
        <f t="shared" si="141"/>
        <v>NO INTERNET</v>
      </c>
    </row>
    <row r="2231" spans="1:16" x14ac:dyDescent="0.2">
      <c r="A2231">
        <v>10183</v>
      </c>
      <c r="B2231" t="b">
        <v>0</v>
      </c>
      <c r="C2231" t="s">
        <v>1463</v>
      </c>
      <c r="D2231" t="s">
        <v>2506</v>
      </c>
      <c r="E2231">
        <v>1745</v>
      </c>
      <c r="F2231" t="s">
        <v>1460</v>
      </c>
      <c r="G2231" t="b">
        <v>1</v>
      </c>
      <c r="H2231" t="str">
        <f>VLOOKUP(A2231,all_municipalities!$A$2:$M$445,2,FALSE)</f>
        <v>Cornwall, City of</v>
      </c>
      <c r="I2231" t="b">
        <f>VLOOKUP(A2231,all_municipalities!$A$2:$M$445,9,FALSE)</f>
        <v>0</v>
      </c>
      <c r="J2231" t="b">
        <f>VLOOKUP(A2231,all_municipalities!$A$2:$M$445,13, FALSE)</f>
        <v>0</v>
      </c>
      <c r="K2231" t="str">
        <f t="shared" si="138"/>
        <v>NONE</v>
      </c>
      <c r="L2231">
        <v>0</v>
      </c>
      <c r="M2231" t="str">
        <f t="shared" si="139"/>
        <v>10183 Councillor</v>
      </c>
      <c r="N2231" s="6" t="str">
        <f t="shared" si="140"/>
        <v/>
      </c>
      <c r="O2231" s="15" t="str">
        <f>IF(I2231&lt;&gt;FALSE,VLOOKUP(H2231,internet_municipalities!$B$2:$W$226,22,FALSE),"NO INTERNET")</f>
        <v>NO INTERNET</v>
      </c>
      <c r="P2231" s="16" t="str">
        <f t="shared" si="141"/>
        <v>NO INTERNET</v>
      </c>
    </row>
    <row r="2232" spans="1:16" x14ac:dyDescent="0.2">
      <c r="A2232">
        <v>10183</v>
      </c>
      <c r="B2232" t="b">
        <v>0</v>
      </c>
      <c r="C2232" t="s">
        <v>1463</v>
      </c>
      <c r="D2232" t="s">
        <v>2507</v>
      </c>
      <c r="E2232">
        <v>1396</v>
      </c>
      <c r="F2232" t="s">
        <v>1460</v>
      </c>
      <c r="G2232" t="b">
        <v>1</v>
      </c>
      <c r="H2232" t="str">
        <f>VLOOKUP(A2232,all_municipalities!$A$2:$M$445,2,FALSE)</f>
        <v>Cornwall, City of</v>
      </c>
      <c r="I2232" t="b">
        <f>VLOOKUP(A2232,all_municipalities!$A$2:$M$445,9,FALSE)</f>
        <v>0</v>
      </c>
      <c r="J2232" t="b">
        <f>VLOOKUP(A2232,all_municipalities!$A$2:$M$445,13, FALSE)</f>
        <v>0</v>
      </c>
      <c r="K2232" t="str">
        <f t="shared" si="138"/>
        <v>NONE</v>
      </c>
      <c r="L2232">
        <v>0</v>
      </c>
      <c r="M2232" t="str">
        <f t="shared" si="139"/>
        <v>10183 Councillor</v>
      </c>
      <c r="N2232" s="6" t="str">
        <f t="shared" si="140"/>
        <v/>
      </c>
      <c r="O2232" s="15" t="str">
        <f>IF(I2232&lt;&gt;FALSE,VLOOKUP(H2232,internet_municipalities!$B$2:$W$226,22,FALSE),"NO INTERNET")</f>
        <v>NO INTERNET</v>
      </c>
      <c r="P2232" s="16" t="str">
        <f t="shared" si="141"/>
        <v>NO INTERNET</v>
      </c>
    </row>
    <row r="2233" spans="1:16" x14ac:dyDescent="0.2">
      <c r="A2233">
        <v>10183</v>
      </c>
      <c r="B2233" t="b">
        <v>0</v>
      </c>
      <c r="C2233" t="s">
        <v>1463</v>
      </c>
      <c r="D2233" t="s">
        <v>2508</v>
      </c>
      <c r="E2233">
        <v>1911</v>
      </c>
      <c r="F2233" t="s">
        <v>1460</v>
      </c>
      <c r="G2233" t="b">
        <v>1</v>
      </c>
      <c r="H2233" t="str">
        <f>VLOOKUP(A2233,all_municipalities!$A$2:$M$445,2,FALSE)</f>
        <v>Cornwall, City of</v>
      </c>
      <c r="I2233" t="b">
        <f>VLOOKUP(A2233,all_municipalities!$A$2:$M$445,9,FALSE)</f>
        <v>0</v>
      </c>
      <c r="J2233" t="b">
        <f>VLOOKUP(A2233,all_municipalities!$A$2:$M$445,13, FALSE)</f>
        <v>0</v>
      </c>
      <c r="K2233" t="str">
        <f t="shared" si="138"/>
        <v>NONE</v>
      </c>
      <c r="L2233">
        <v>0</v>
      </c>
      <c r="M2233" t="str">
        <f t="shared" si="139"/>
        <v>10183 Councillor</v>
      </c>
      <c r="N2233" s="6" t="str">
        <f t="shared" si="140"/>
        <v/>
      </c>
      <c r="O2233" s="15" t="str">
        <f>IF(I2233&lt;&gt;FALSE,VLOOKUP(H2233,internet_municipalities!$B$2:$W$226,22,FALSE),"NO INTERNET")</f>
        <v>NO INTERNET</v>
      </c>
      <c r="P2233" s="16" t="str">
        <f t="shared" si="141"/>
        <v>NO INTERNET</v>
      </c>
    </row>
    <row r="2234" spans="1:16" x14ac:dyDescent="0.2">
      <c r="A2234">
        <v>10207</v>
      </c>
      <c r="B2234" t="b">
        <v>1</v>
      </c>
      <c r="C2234" t="s">
        <v>1463</v>
      </c>
      <c r="D2234" t="s">
        <v>2516</v>
      </c>
      <c r="E2234" t="s">
        <v>461</v>
      </c>
      <c r="F2234" t="s">
        <v>461</v>
      </c>
      <c r="G2234" t="b">
        <v>0</v>
      </c>
      <c r="H2234" t="str">
        <f>VLOOKUP(A2234,all_municipalities!$A$2:$M$445,2,FALSE)</f>
        <v>Dawn-Euphemia, Township of</v>
      </c>
      <c r="I2234" t="b">
        <f>VLOOKUP(A2234,all_municipalities!$A$2:$M$445,9,FALSE)</f>
        <v>0</v>
      </c>
      <c r="J2234" t="b">
        <f>VLOOKUP(A2234,all_municipalities!$A$2:$M$445,13, FALSE)</f>
        <v>0</v>
      </c>
      <c r="K2234" t="str">
        <f t="shared" si="138"/>
        <v>NONE</v>
      </c>
      <c r="L2234">
        <v>0</v>
      </c>
      <c r="M2234" t="str">
        <f t="shared" si="139"/>
        <v>10207 Councillor</v>
      </c>
      <c r="N2234" s="6" t="str">
        <f t="shared" si="140"/>
        <v/>
      </c>
      <c r="O2234" s="15" t="str">
        <f>IF(I2234&lt;&gt;FALSE,VLOOKUP(H2234,internet_municipalities!$B$2:$W$226,22,FALSE),"NO INTERNET")</f>
        <v>NO INTERNET</v>
      </c>
      <c r="P2234" s="16" t="str">
        <f t="shared" si="141"/>
        <v>NO INTERNET</v>
      </c>
    </row>
    <row r="2235" spans="1:16" x14ac:dyDescent="0.2">
      <c r="A2235">
        <v>10207</v>
      </c>
      <c r="B2235" t="b">
        <v>1</v>
      </c>
      <c r="C2235" t="s">
        <v>1463</v>
      </c>
      <c r="D2235" t="s">
        <v>2517</v>
      </c>
      <c r="E2235" t="s">
        <v>461</v>
      </c>
      <c r="F2235" t="s">
        <v>461</v>
      </c>
      <c r="G2235" t="b">
        <v>0</v>
      </c>
      <c r="H2235" t="str">
        <f>VLOOKUP(A2235,all_municipalities!$A$2:$M$445,2,FALSE)</f>
        <v>Dawn-Euphemia, Township of</v>
      </c>
      <c r="I2235" t="b">
        <f>VLOOKUP(A2235,all_municipalities!$A$2:$M$445,9,FALSE)</f>
        <v>0</v>
      </c>
      <c r="J2235" t="b">
        <f>VLOOKUP(A2235,all_municipalities!$A$2:$M$445,13, FALSE)</f>
        <v>0</v>
      </c>
      <c r="K2235" t="str">
        <f t="shared" si="138"/>
        <v>NONE</v>
      </c>
      <c r="L2235">
        <v>0</v>
      </c>
      <c r="M2235" t="str">
        <f t="shared" si="139"/>
        <v>10207 Councillor</v>
      </c>
      <c r="N2235" s="6" t="str">
        <f t="shared" si="140"/>
        <v/>
      </c>
      <c r="O2235" s="15" t="str">
        <f>IF(I2235&lt;&gt;FALSE,VLOOKUP(H2235,internet_municipalities!$B$2:$W$226,22,FALSE),"NO INTERNET")</f>
        <v>NO INTERNET</v>
      </c>
      <c r="P2235" s="16" t="str">
        <f t="shared" si="141"/>
        <v>NO INTERNET</v>
      </c>
    </row>
    <row r="2236" spans="1:16" x14ac:dyDescent="0.2">
      <c r="A2236">
        <v>10207</v>
      </c>
      <c r="B2236" t="b">
        <v>1</v>
      </c>
      <c r="C2236" t="s">
        <v>1463</v>
      </c>
      <c r="D2236" t="s">
        <v>2518</v>
      </c>
      <c r="E2236" t="s">
        <v>461</v>
      </c>
      <c r="F2236" t="s">
        <v>461</v>
      </c>
      <c r="G2236" t="b">
        <v>0</v>
      </c>
      <c r="H2236" t="str">
        <f>VLOOKUP(A2236,all_municipalities!$A$2:$M$445,2,FALSE)</f>
        <v>Dawn-Euphemia, Township of</v>
      </c>
      <c r="I2236" t="b">
        <f>VLOOKUP(A2236,all_municipalities!$A$2:$M$445,9,FALSE)</f>
        <v>0</v>
      </c>
      <c r="J2236" t="b">
        <f>VLOOKUP(A2236,all_municipalities!$A$2:$M$445,13, FALSE)</f>
        <v>0</v>
      </c>
      <c r="K2236" t="str">
        <f t="shared" si="138"/>
        <v>NONE</v>
      </c>
      <c r="L2236">
        <v>0</v>
      </c>
      <c r="M2236" t="str">
        <f t="shared" si="139"/>
        <v>10207 Councillor</v>
      </c>
      <c r="N2236" s="6" t="str">
        <f t="shared" si="140"/>
        <v/>
      </c>
      <c r="O2236" s="15" t="str">
        <f>IF(I2236&lt;&gt;FALSE,VLOOKUP(H2236,internet_municipalities!$B$2:$W$226,22,FALSE),"NO INTERNET")</f>
        <v>NO INTERNET</v>
      </c>
      <c r="P2236" s="16" t="str">
        <f t="shared" si="141"/>
        <v>NO INTERNET</v>
      </c>
    </row>
    <row r="2237" spans="1:16" x14ac:dyDescent="0.2">
      <c r="A2237">
        <v>10207</v>
      </c>
      <c r="B2237" t="b">
        <v>1</v>
      </c>
      <c r="C2237" t="s">
        <v>1463</v>
      </c>
      <c r="D2237" t="s">
        <v>2519</v>
      </c>
      <c r="E2237" t="s">
        <v>461</v>
      </c>
      <c r="F2237" t="s">
        <v>461</v>
      </c>
      <c r="G2237" t="b">
        <v>0</v>
      </c>
      <c r="H2237" t="str">
        <f>VLOOKUP(A2237,all_municipalities!$A$2:$M$445,2,FALSE)</f>
        <v>Dawn-Euphemia, Township of</v>
      </c>
      <c r="I2237" t="b">
        <f>VLOOKUP(A2237,all_municipalities!$A$2:$M$445,9,FALSE)</f>
        <v>0</v>
      </c>
      <c r="J2237" t="b">
        <f>VLOOKUP(A2237,all_municipalities!$A$2:$M$445,13, FALSE)</f>
        <v>0</v>
      </c>
      <c r="K2237" t="str">
        <f t="shared" si="138"/>
        <v>NONE</v>
      </c>
      <c r="L2237">
        <v>0</v>
      </c>
      <c r="M2237" t="str">
        <f t="shared" si="139"/>
        <v>10207 Councillor</v>
      </c>
      <c r="N2237" s="6" t="str">
        <f t="shared" si="140"/>
        <v/>
      </c>
      <c r="O2237" s="15" t="str">
        <f>IF(I2237&lt;&gt;FALSE,VLOOKUP(H2237,internet_municipalities!$B$2:$W$226,22,FALSE),"NO INTERNET")</f>
        <v>NO INTERNET</v>
      </c>
      <c r="P2237" s="16" t="str">
        <f t="shared" si="141"/>
        <v>NO INTERNET</v>
      </c>
    </row>
    <row r="2238" spans="1:16" x14ac:dyDescent="0.2">
      <c r="A2238">
        <v>10650</v>
      </c>
      <c r="B2238" t="b">
        <v>1</v>
      </c>
      <c r="C2238" t="s">
        <v>1463</v>
      </c>
      <c r="D2238" t="s">
        <v>2520</v>
      </c>
      <c r="E2238">
        <v>51</v>
      </c>
      <c r="F2238">
        <v>0</v>
      </c>
      <c r="G2238" t="b">
        <v>0</v>
      </c>
      <c r="H2238" t="str">
        <f>VLOOKUP(A2238,all_municipalities!$A$2:$M$445,2,FALSE)</f>
        <v>Dawson, Township of</v>
      </c>
      <c r="I2238" t="b">
        <f>VLOOKUP(A2238,all_municipalities!$A$2:$M$445,9,FALSE)</f>
        <v>0</v>
      </c>
      <c r="J2238" t="b">
        <f>VLOOKUP(A2238,all_municipalities!$A$2:$M$445,13, FALSE)</f>
        <v>0</v>
      </c>
      <c r="K2238" t="str">
        <f t="shared" si="138"/>
        <v>NONE</v>
      </c>
      <c r="L2238">
        <v>0</v>
      </c>
      <c r="M2238" t="str">
        <f t="shared" si="139"/>
        <v>10650 Councillor</v>
      </c>
      <c r="N2238" s="6" t="str">
        <f t="shared" si="140"/>
        <v/>
      </c>
      <c r="O2238" s="15" t="str">
        <f>IF(I2238&lt;&gt;FALSE,VLOOKUP(H2238,internet_municipalities!$B$2:$W$226,22,FALSE),"NO INTERNET")</f>
        <v>NO INTERNET</v>
      </c>
      <c r="P2238" s="16" t="str">
        <f t="shared" si="141"/>
        <v>NO INTERNET</v>
      </c>
    </row>
    <row r="2239" spans="1:16" x14ac:dyDescent="0.2">
      <c r="A2239">
        <v>10650</v>
      </c>
      <c r="B2239" t="b">
        <v>1</v>
      </c>
      <c r="C2239" t="s">
        <v>1463</v>
      </c>
      <c r="D2239" t="s">
        <v>2521</v>
      </c>
      <c r="E2239">
        <v>57</v>
      </c>
      <c r="F2239">
        <v>6</v>
      </c>
      <c r="G2239" t="b">
        <v>0</v>
      </c>
      <c r="H2239" t="str">
        <f>VLOOKUP(A2239,all_municipalities!$A$2:$M$445,2,FALSE)</f>
        <v>Dawson, Township of</v>
      </c>
      <c r="I2239" t="b">
        <f>VLOOKUP(A2239,all_municipalities!$A$2:$M$445,9,FALSE)</f>
        <v>0</v>
      </c>
      <c r="J2239" t="b">
        <f>VLOOKUP(A2239,all_municipalities!$A$2:$M$445,13, FALSE)</f>
        <v>0</v>
      </c>
      <c r="K2239" t="str">
        <f t="shared" si="138"/>
        <v>NONE</v>
      </c>
      <c r="L2239">
        <v>0</v>
      </c>
      <c r="M2239" t="str">
        <f t="shared" si="139"/>
        <v>10650 Councillor</v>
      </c>
      <c r="N2239" s="6" t="str">
        <f t="shared" si="140"/>
        <v/>
      </c>
      <c r="O2239" s="15" t="str">
        <f>IF(I2239&lt;&gt;FALSE,VLOOKUP(H2239,internet_municipalities!$B$2:$W$226,22,FALSE),"NO INTERNET")</f>
        <v>NO INTERNET</v>
      </c>
      <c r="P2239" s="16" t="str">
        <f t="shared" si="141"/>
        <v>NO INTERNET</v>
      </c>
    </row>
    <row r="2240" spans="1:16" x14ac:dyDescent="0.2">
      <c r="A2240">
        <v>10650</v>
      </c>
      <c r="B2240" t="b">
        <v>1</v>
      </c>
      <c r="C2240" t="s">
        <v>1463</v>
      </c>
      <c r="D2240" t="s">
        <v>2522</v>
      </c>
      <c r="E2240">
        <v>78</v>
      </c>
      <c r="F2240">
        <v>27</v>
      </c>
      <c r="G2240" t="b">
        <v>0</v>
      </c>
      <c r="H2240" t="str">
        <f>VLOOKUP(A2240,all_municipalities!$A$2:$M$445,2,FALSE)</f>
        <v>Dawson, Township of</v>
      </c>
      <c r="I2240" t="b">
        <f>VLOOKUP(A2240,all_municipalities!$A$2:$M$445,9,FALSE)</f>
        <v>0</v>
      </c>
      <c r="J2240" t="b">
        <f>VLOOKUP(A2240,all_municipalities!$A$2:$M$445,13, FALSE)</f>
        <v>0</v>
      </c>
      <c r="K2240" t="str">
        <f t="shared" si="138"/>
        <v>NONE</v>
      </c>
      <c r="L2240">
        <v>0</v>
      </c>
      <c r="M2240" t="str">
        <f t="shared" si="139"/>
        <v>10650 Councillor</v>
      </c>
      <c r="N2240" s="6" t="str">
        <f t="shared" si="140"/>
        <v/>
      </c>
      <c r="O2240" s="15" t="str">
        <f>IF(I2240&lt;&gt;FALSE,VLOOKUP(H2240,internet_municipalities!$B$2:$W$226,22,FALSE),"NO INTERNET")</f>
        <v>NO INTERNET</v>
      </c>
      <c r="P2240" s="16" t="str">
        <f t="shared" si="141"/>
        <v>NO INTERNET</v>
      </c>
    </row>
    <row r="2241" spans="1:16" x14ac:dyDescent="0.2">
      <c r="A2241">
        <v>10650</v>
      </c>
      <c r="B2241" t="b">
        <v>1</v>
      </c>
      <c r="C2241" t="s">
        <v>1463</v>
      </c>
      <c r="D2241" t="s">
        <v>2523</v>
      </c>
      <c r="E2241">
        <v>57</v>
      </c>
      <c r="F2241">
        <v>6</v>
      </c>
      <c r="G2241" t="b">
        <v>0</v>
      </c>
      <c r="H2241" t="str">
        <f>VLOOKUP(A2241,all_municipalities!$A$2:$M$445,2,FALSE)</f>
        <v>Dawson, Township of</v>
      </c>
      <c r="I2241" t="b">
        <f>VLOOKUP(A2241,all_municipalities!$A$2:$M$445,9,FALSE)</f>
        <v>0</v>
      </c>
      <c r="J2241" t="b">
        <f>VLOOKUP(A2241,all_municipalities!$A$2:$M$445,13, FALSE)</f>
        <v>0</v>
      </c>
      <c r="K2241" t="str">
        <f t="shared" si="138"/>
        <v>NONE</v>
      </c>
      <c r="L2241">
        <v>0</v>
      </c>
      <c r="M2241" t="str">
        <f t="shared" si="139"/>
        <v>10650 Councillor</v>
      </c>
      <c r="N2241" s="6" t="str">
        <f t="shared" si="140"/>
        <v/>
      </c>
      <c r="O2241" s="15" t="str">
        <f>IF(I2241&lt;&gt;FALSE,VLOOKUP(H2241,internet_municipalities!$B$2:$W$226,22,FALSE),"NO INTERNET")</f>
        <v>NO INTERNET</v>
      </c>
      <c r="P2241" s="16" t="str">
        <f t="shared" si="141"/>
        <v>NO INTERNET</v>
      </c>
    </row>
    <row r="2242" spans="1:16" x14ac:dyDescent="0.2">
      <c r="A2242">
        <v>10650</v>
      </c>
      <c r="B2242" t="b">
        <v>0</v>
      </c>
      <c r="C2242" t="s">
        <v>1463</v>
      </c>
      <c r="D2242" t="s">
        <v>2524</v>
      </c>
      <c r="E2242">
        <v>51</v>
      </c>
      <c r="F2242" t="s">
        <v>1460</v>
      </c>
      <c r="G2242" t="b">
        <v>0</v>
      </c>
      <c r="H2242" t="str">
        <f>VLOOKUP(A2242,all_municipalities!$A$2:$M$445,2,FALSE)</f>
        <v>Dawson, Township of</v>
      </c>
      <c r="I2242" t="b">
        <f>VLOOKUP(A2242,all_municipalities!$A$2:$M$445,9,FALSE)</f>
        <v>0</v>
      </c>
      <c r="J2242" t="b">
        <f>VLOOKUP(A2242,all_municipalities!$A$2:$M$445,13, FALSE)</f>
        <v>0</v>
      </c>
      <c r="K2242" t="str">
        <f t="shared" ref="K2242:K2305" si="142">IF(J2242=TRUE,IF(F2242&lt;=10,"HIGH",IF(F2242&lt;=100,"MID",IF(F2242&lt;=1000,"LOW","NONE"))),"NONE")</f>
        <v>NONE</v>
      </c>
      <c r="L2242">
        <v>0</v>
      </c>
      <c r="M2242" t="str">
        <f t="shared" ref="M2242:M2305" si="143">CONCATENATE(A2242, " ",C2242)</f>
        <v>10650 Councillor</v>
      </c>
      <c r="N2242" s="6" t="str">
        <f t="shared" si="140"/>
        <v/>
      </c>
      <c r="O2242" s="15" t="str">
        <f>IF(I2242&lt;&gt;FALSE,VLOOKUP(H2242,internet_municipalities!$B$2:$W$226,22,FALSE),"NO INTERNET")</f>
        <v>NO INTERNET</v>
      </c>
      <c r="P2242" s="16" t="str">
        <f t="shared" si="141"/>
        <v>NO INTERNET</v>
      </c>
    </row>
    <row r="2243" spans="1:16" x14ac:dyDescent="0.2">
      <c r="A2243">
        <v>10650</v>
      </c>
      <c r="B2243" t="b">
        <v>0</v>
      </c>
      <c r="C2243" t="s">
        <v>1463</v>
      </c>
      <c r="D2243" t="s">
        <v>2525</v>
      </c>
      <c r="E2243">
        <v>51</v>
      </c>
      <c r="F2243" t="s">
        <v>1460</v>
      </c>
      <c r="G2243" t="b">
        <v>0</v>
      </c>
      <c r="H2243" t="str">
        <f>VLOOKUP(A2243,all_municipalities!$A$2:$M$445,2,FALSE)</f>
        <v>Dawson, Township of</v>
      </c>
      <c r="I2243" t="b">
        <f>VLOOKUP(A2243,all_municipalities!$A$2:$M$445,9,FALSE)</f>
        <v>0</v>
      </c>
      <c r="J2243" t="b">
        <f>VLOOKUP(A2243,all_municipalities!$A$2:$M$445,13, FALSE)</f>
        <v>0</v>
      </c>
      <c r="K2243" t="str">
        <f t="shared" si="142"/>
        <v>NONE</v>
      </c>
      <c r="L2243">
        <v>0</v>
      </c>
      <c r="M2243" t="str">
        <f t="shared" si="143"/>
        <v>10650 Councillor</v>
      </c>
      <c r="N2243" s="6" t="str">
        <f t="shared" ref="N2243:N2306" si="144">IF(I2243,M2243,"")</f>
        <v/>
      </c>
      <c r="O2243" s="15" t="str">
        <f>IF(I2243&lt;&gt;FALSE,VLOOKUP(H2243,internet_municipalities!$B$2:$W$226,22,FALSE),"NO INTERNET")</f>
        <v>NO INTERNET</v>
      </c>
      <c r="P2243" s="16" t="str">
        <f t="shared" si="141"/>
        <v>NO INTERNET</v>
      </c>
    </row>
    <row r="2244" spans="1:16" x14ac:dyDescent="0.2">
      <c r="A2244">
        <v>10194</v>
      </c>
      <c r="B2244" t="b">
        <v>1</v>
      </c>
      <c r="C2244" t="s">
        <v>1463</v>
      </c>
      <c r="D2244" t="s">
        <v>2535</v>
      </c>
      <c r="E2244">
        <v>126</v>
      </c>
      <c r="F2244">
        <v>4</v>
      </c>
      <c r="G2244" t="b">
        <v>0</v>
      </c>
      <c r="H2244" t="str">
        <f>VLOOKUP(A2244,all_municipalities!$A$2:$M$445,2,FALSE)</f>
        <v>Deseronto, Town of</v>
      </c>
      <c r="I2244" t="b">
        <f>VLOOKUP(A2244,all_municipalities!$A$2:$M$445,9,FALSE)</f>
        <v>0</v>
      </c>
      <c r="J2244" t="b">
        <f>VLOOKUP(A2244,all_municipalities!$A$2:$M$445,13, FALSE)</f>
        <v>0</v>
      </c>
      <c r="K2244" t="str">
        <f t="shared" si="142"/>
        <v>NONE</v>
      </c>
      <c r="L2244">
        <v>0</v>
      </c>
      <c r="M2244" t="str">
        <f t="shared" si="143"/>
        <v>10194 Councillor</v>
      </c>
      <c r="N2244" s="6" t="str">
        <f t="shared" si="144"/>
        <v/>
      </c>
      <c r="O2244" s="15" t="str">
        <f>IF(I2244&lt;&gt;FALSE,VLOOKUP(H2244,internet_municipalities!$B$2:$W$226,22,FALSE),"NO INTERNET")</f>
        <v>NO INTERNET</v>
      </c>
      <c r="P2244" s="16" t="str">
        <f t="shared" si="141"/>
        <v>NO INTERNET</v>
      </c>
    </row>
    <row r="2245" spans="1:16" x14ac:dyDescent="0.2">
      <c r="A2245">
        <v>10194</v>
      </c>
      <c r="B2245" t="b">
        <v>1</v>
      </c>
      <c r="C2245" t="s">
        <v>1463</v>
      </c>
      <c r="D2245" t="s">
        <v>2536</v>
      </c>
      <c r="E2245">
        <v>149</v>
      </c>
      <c r="F2245">
        <v>27</v>
      </c>
      <c r="G2245" t="b">
        <v>0</v>
      </c>
      <c r="H2245" t="str">
        <f>VLOOKUP(A2245,all_municipalities!$A$2:$M$445,2,FALSE)</f>
        <v>Deseronto, Town of</v>
      </c>
      <c r="I2245" t="b">
        <f>VLOOKUP(A2245,all_municipalities!$A$2:$M$445,9,FALSE)</f>
        <v>0</v>
      </c>
      <c r="J2245" t="b">
        <f>VLOOKUP(A2245,all_municipalities!$A$2:$M$445,13, FALSE)</f>
        <v>0</v>
      </c>
      <c r="K2245" t="str">
        <f t="shared" si="142"/>
        <v>NONE</v>
      </c>
      <c r="L2245">
        <v>0</v>
      </c>
      <c r="M2245" t="str">
        <f t="shared" si="143"/>
        <v>10194 Councillor</v>
      </c>
      <c r="N2245" s="6" t="str">
        <f t="shared" si="144"/>
        <v/>
      </c>
      <c r="O2245" s="15" t="str">
        <f>IF(I2245&lt;&gt;FALSE,VLOOKUP(H2245,internet_municipalities!$B$2:$W$226,22,FALSE),"NO INTERNET")</f>
        <v>NO INTERNET</v>
      </c>
      <c r="P2245" s="16" t="str">
        <f t="shared" si="141"/>
        <v>NO INTERNET</v>
      </c>
    </row>
    <row r="2246" spans="1:16" x14ac:dyDescent="0.2">
      <c r="A2246">
        <v>10194</v>
      </c>
      <c r="B2246" t="b">
        <v>1</v>
      </c>
      <c r="C2246" t="s">
        <v>1463</v>
      </c>
      <c r="D2246" t="s">
        <v>2537</v>
      </c>
      <c r="E2246">
        <v>167</v>
      </c>
      <c r="F2246">
        <v>45</v>
      </c>
      <c r="G2246" t="b">
        <v>0</v>
      </c>
      <c r="H2246" t="str">
        <f>VLOOKUP(A2246,all_municipalities!$A$2:$M$445,2,FALSE)</f>
        <v>Deseronto, Town of</v>
      </c>
      <c r="I2246" t="b">
        <f>VLOOKUP(A2246,all_municipalities!$A$2:$M$445,9,FALSE)</f>
        <v>0</v>
      </c>
      <c r="J2246" t="b">
        <f>VLOOKUP(A2246,all_municipalities!$A$2:$M$445,13, FALSE)</f>
        <v>0</v>
      </c>
      <c r="K2246" t="str">
        <f t="shared" si="142"/>
        <v>NONE</v>
      </c>
      <c r="L2246">
        <v>0</v>
      </c>
      <c r="M2246" t="str">
        <f t="shared" si="143"/>
        <v>10194 Councillor</v>
      </c>
      <c r="N2246" s="6" t="str">
        <f t="shared" si="144"/>
        <v/>
      </c>
      <c r="O2246" s="15" t="str">
        <f>IF(I2246&lt;&gt;FALSE,VLOOKUP(H2246,internet_municipalities!$B$2:$W$226,22,FALSE),"NO INTERNET")</f>
        <v>NO INTERNET</v>
      </c>
      <c r="P2246" s="16" t="str">
        <f t="shared" si="141"/>
        <v>NO INTERNET</v>
      </c>
    </row>
    <row r="2247" spans="1:16" x14ac:dyDescent="0.2">
      <c r="A2247">
        <v>10194</v>
      </c>
      <c r="B2247" t="b">
        <v>1</v>
      </c>
      <c r="C2247" t="s">
        <v>1479</v>
      </c>
      <c r="D2247" t="s">
        <v>2538</v>
      </c>
      <c r="E2247" t="s">
        <v>461</v>
      </c>
      <c r="F2247" t="s">
        <v>461</v>
      </c>
      <c r="G2247" t="b">
        <v>0</v>
      </c>
      <c r="H2247" t="str">
        <f>VLOOKUP(A2247,all_municipalities!$A$2:$M$445,2,FALSE)</f>
        <v>Deseronto, Town of</v>
      </c>
      <c r="I2247" t="b">
        <f>VLOOKUP(A2247,all_municipalities!$A$2:$M$445,9,FALSE)</f>
        <v>0</v>
      </c>
      <c r="J2247" t="b">
        <f>VLOOKUP(A2247,all_municipalities!$A$2:$M$445,13, FALSE)</f>
        <v>0</v>
      </c>
      <c r="K2247" t="str">
        <f t="shared" si="142"/>
        <v>NONE</v>
      </c>
      <c r="L2247">
        <v>0</v>
      </c>
      <c r="M2247" t="str">
        <f t="shared" si="143"/>
        <v>10194 Deputy Mayor</v>
      </c>
      <c r="N2247" s="6" t="str">
        <f t="shared" si="144"/>
        <v/>
      </c>
      <c r="O2247" s="15" t="str">
        <f>IF(I2247&lt;&gt;FALSE,VLOOKUP(H2247,internet_municipalities!$B$2:$W$226,22,FALSE),"NO INTERNET")</f>
        <v>NO INTERNET</v>
      </c>
      <c r="P2247" s="16" t="str">
        <f t="shared" ref="P2247:P2310" si="145">IF(I2247=TRUE,IF(F2247&lt;&gt;"Acclaimed",IF(F2247&lt;&gt;"Lost",F2247/O2247,"Lost"),"Acclaimed"),"NO INTERNET")</f>
        <v>NO INTERNET</v>
      </c>
    </row>
    <row r="2248" spans="1:16" x14ac:dyDescent="0.2">
      <c r="A2248">
        <v>10194</v>
      </c>
      <c r="B2248" t="b">
        <v>0</v>
      </c>
      <c r="C2248" t="s">
        <v>1463</v>
      </c>
      <c r="D2248" t="s">
        <v>2539</v>
      </c>
      <c r="E2248">
        <v>62</v>
      </c>
      <c r="F2248" t="s">
        <v>1460</v>
      </c>
      <c r="G2248" t="b">
        <v>0</v>
      </c>
      <c r="H2248" t="str">
        <f>VLOOKUP(A2248,all_municipalities!$A$2:$M$445,2,FALSE)</f>
        <v>Deseronto, Town of</v>
      </c>
      <c r="I2248" t="b">
        <f>VLOOKUP(A2248,all_municipalities!$A$2:$M$445,9,FALSE)</f>
        <v>0</v>
      </c>
      <c r="J2248" t="b">
        <f>VLOOKUP(A2248,all_municipalities!$A$2:$M$445,13, FALSE)</f>
        <v>0</v>
      </c>
      <c r="K2248" t="str">
        <f t="shared" si="142"/>
        <v>NONE</v>
      </c>
      <c r="L2248">
        <v>0</v>
      </c>
      <c r="M2248" t="str">
        <f t="shared" si="143"/>
        <v>10194 Councillor</v>
      </c>
      <c r="N2248" s="6" t="str">
        <f t="shared" si="144"/>
        <v/>
      </c>
      <c r="O2248" s="15" t="str">
        <f>IF(I2248&lt;&gt;FALSE,VLOOKUP(H2248,internet_municipalities!$B$2:$W$226,22,FALSE),"NO INTERNET")</f>
        <v>NO INTERNET</v>
      </c>
      <c r="P2248" s="16" t="str">
        <f t="shared" si="145"/>
        <v>NO INTERNET</v>
      </c>
    </row>
    <row r="2249" spans="1:16" x14ac:dyDescent="0.2">
      <c r="A2249">
        <v>10194</v>
      </c>
      <c r="B2249" t="b">
        <v>0</v>
      </c>
      <c r="C2249" t="s">
        <v>1463</v>
      </c>
      <c r="D2249" t="s">
        <v>2540</v>
      </c>
      <c r="E2249">
        <v>122</v>
      </c>
      <c r="F2249" t="s">
        <v>1460</v>
      </c>
      <c r="G2249" t="b">
        <v>0</v>
      </c>
      <c r="H2249" t="str">
        <f>VLOOKUP(A2249,all_municipalities!$A$2:$M$445,2,FALSE)</f>
        <v>Deseronto, Town of</v>
      </c>
      <c r="I2249" t="b">
        <f>VLOOKUP(A2249,all_municipalities!$A$2:$M$445,9,FALSE)</f>
        <v>0</v>
      </c>
      <c r="J2249" t="b">
        <f>VLOOKUP(A2249,all_municipalities!$A$2:$M$445,13, FALSE)</f>
        <v>0</v>
      </c>
      <c r="K2249" t="str">
        <f t="shared" si="142"/>
        <v>NONE</v>
      </c>
      <c r="L2249">
        <v>0</v>
      </c>
      <c r="M2249" t="str">
        <f t="shared" si="143"/>
        <v>10194 Councillor</v>
      </c>
      <c r="N2249" s="6" t="str">
        <f t="shared" si="144"/>
        <v/>
      </c>
      <c r="O2249" s="15" t="str">
        <f>IF(I2249&lt;&gt;FALSE,VLOOKUP(H2249,internet_municipalities!$B$2:$W$226,22,FALSE),"NO INTERNET")</f>
        <v>NO INTERNET</v>
      </c>
      <c r="P2249" s="16" t="str">
        <f t="shared" si="145"/>
        <v>NO INTERNET</v>
      </c>
    </row>
    <row r="2250" spans="1:16" x14ac:dyDescent="0.2">
      <c r="A2250">
        <v>10194</v>
      </c>
      <c r="B2250" t="b">
        <v>0</v>
      </c>
      <c r="C2250" t="s">
        <v>1463</v>
      </c>
      <c r="D2250" t="s">
        <v>2541</v>
      </c>
      <c r="E2250">
        <v>117</v>
      </c>
      <c r="F2250" t="s">
        <v>1460</v>
      </c>
      <c r="G2250" t="b">
        <v>0</v>
      </c>
      <c r="H2250" t="str">
        <f>VLOOKUP(A2250,all_municipalities!$A$2:$M$445,2,FALSE)</f>
        <v>Deseronto, Town of</v>
      </c>
      <c r="I2250" t="b">
        <f>VLOOKUP(A2250,all_municipalities!$A$2:$M$445,9,FALSE)</f>
        <v>0</v>
      </c>
      <c r="J2250" t="b">
        <f>VLOOKUP(A2250,all_municipalities!$A$2:$M$445,13, FALSE)</f>
        <v>0</v>
      </c>
      <c r="K2250" t="str">
        <f t="shared" si="142"/>
        <v>NONE</v>
      </c>
      <c r="L2250">
        <v>0</v>
      </c>
      <c r="M2250" t="str">
        <f t="shared" si="143"/>
        <v>10194 Councillor</v>
      </c>
      <c r="N2250" s="6" t="str">
        <f t="shared" si="144"/>
        <v/>
      </c>
      <c r="O2250" s="15" t="str">
        <f>IF(I2250&lt;&gt;FALSE,VLOOKUP(H2250,internet_municipalities!$B$2:$W$226,22,FALSE),"NO INTERNET")</f>
        <v>NO INTERNET</v>
      </c>
      <c r="P2250" s="16" t="str">
        <f t="shared" si="145"/>
        <v>NO INTERNET</v>
      </c>
    </row>
    <row r="2251" spans="1:16" x14ac:dyDescent="0.2">
      <c r="A2251">
        <v>10198</v>
      </c>
      <c r="B2251" t="b">
        <v>1</v>
      </c>
      <c r="C2251" t="s">
        <v>1463</v>
      </c>
      <c r="D2251" t="s">
        <v>2542</v>
      </c>
      <c r="E2251" t="s">
        <v>461</v>
      </c>
      <c r="F2251" t="s">
        <v>461</v>
      </c>
      <c r="G2251" t="b">
        <v>0</v>
      </c>
      <c r="H2251" t="str">
        <f>VLOOKUP(A2251,all_municipalities!$A$2:$M$445,2,FALSE)</f>
        <v>Dorion, Township of</v>
      </c>
      <c r="I2251" t="b">
        <f>VLOOKUP(A2251,all_municipalities!$A$2:$M$445,9,FALSE)</f>
        <v>0</v>
      </c>
      <c r="J2251" t="b">
        <f>VLOOKUP(A2251,all_municipalities!$A$2:$M$445,13, FALSE)</f>
        <v>0</v>
      </c>
      <c r="K2251" t="str">
        <f t="shared" si="142"/>
        <v>NONE</v>
      </c>
      <c r="L2251">
        <v>0</v>
      </c>
      <c r="M2251" t="str">
        <f t="shared" si="143"/>
        <v>10198 Councillor</v>
      </c>
      <c r="N2251" s="6" t="str">
        <f t="shared" si="144"/>
        <v/>
      </c>
      <c r="O2251" s="15" t="str">
        <f>IF(I2251&lt;&gt;FALSE,VLOOKUP(H2251,internet_municipalities!$B$2:$W$226,22,FALSE),"NO INTERNET")</f>
        <v>NO INTERNET</v>
      </c>
      <c r="P2251" s="16" t="str">
        <f t="shared" si="145"/>
        <v>NO INTERNET</v>
      </c>
    </row>
    <row r="2252" spans="1:16" x14ac:dyDescent="0.2">
      <c r="A2252">
        <v>10198</v>
      </c>
      <c r="B2252" t="b">
        <v>1</v>
      </c>
      <c r="C2252" t="s">
        <v>1463</v>
      </c>
      <c r="D2252" t="s">
        <v>2543</v>
      </c>
      <c r="E2252" t="s">
        <v>461</v>
      </c>
      <c r="F2252" t="s">
        <v>461</v>
      </c>
      <c r="G2252" t="b">
        <v>0</v>
      </c>
      <c r="H2252" t="str">
        <f>VLOOKUP(A2252,all_municipalities!$A$2:$M$445,2,FALSE)</f>
        <v>Dorion, Township of</v>
      </c>
      <c r="I2252" t="b">
        <f>VLOOKUP(A2252,all_municipalities!$A$2:$M$445,9,FALSE)</f>
        <v>0</v>
      </c>
      <c r="J2252" t="b">
        <f>VLOOKUP(A2252,all_municipalities!$A$2:$M$445,13, FALSE)</f>
        <v>0</v>
      </c>
      <c r="K2252" t="str">
        <f t="shared" si="142"/>
        <v>NONE</v>
      </c>
      <c r="L2252">
        <v>0</v>
      </c>
      <c r="M2252" t="str">
        <f t="shared" si="143"/>
        <v>10198 Councillor</v>
      </c>
      <c r="N2252" s="6" t="str">
        <f t="shared" si="144"/>
        <v/>
      </c>
      <c r="O2252" s="15" t="str">
        <f>IF(I2252&lt;&gt;FALSE,VLOOKUP(H2252,internet_municipalities!$B$2:$W$226,22,FALSE),"NO INTERNET")</f>
        <v>NO INTERNET</v>
      </c>
      <c r="P2252" s="16" t="str">
        <f t="shared" si="145"/>
        <v>NO INTERNET</v>
      </c>
    </row>
    <row r="2253" spans="1:16" x14ac:dyDescent="0.2">
      <c r="A2253">
        <v>10198</v>
      </c>
      <c r="B2253" t="b">
        <v>1</v>
      </c>
      <c r="C2253" t="s">
        <v>1463</v>
      </c>
      <c r="D2253" t="s">
        <v>2544</v>
      </c>
      <c r="E2253" t="s">
        <v>461</v>
      </c>
      <c r="F2253" t="s">
        <v>461</v>
      </c>
      <c r="G2253" t="b">
        <v>0</v>
      </c>
      <c r="H2253" t="str">
        <f>VLOOKUP(A2253,all_municipalities!$A$2:$M$445,2,FALSE)</f>
        <v>Dorion, Township of</v>
      </c>
      <c r="I2253" t="b">
        <f>VLOOKUP(A2253,all_municipalities!$A$2:$M$445,9,FALSE)</f>
        <v>0</v>
      </c>
      <c r="J2253" t="b">
        <f>VLOOKUP(A2253,all_municipalities!$A$2:$M$445,13, FALSE)</f>
        <v>0</v>
      </c>
      <c r="K2253" t="str">
        <f t="shared" si="142"/>
        <v>NONE</v>
      </c>
      <c r="L2253">
        <v>0</v>
      </c>
      <c r="M2253" t="str">
        <f t="shared" si="143"/>
        <v>10198 Councillor</v>
      </c>
      <c r="N2253" s="6" t="str">
        <f t="shared" si="144"/>
        <v/>
      </c>
      <c r="O2253" s="15" t="str">
        <f>IF(I2253&lt;&gt;FALSE,VLOOKUP(H2253,internet_municipalities!$B$2:$W$226,22,FALSE),"NO INTERNET")</f>
        <v>NO INTERNET</v>
      </c>
      <c r="P2253" s="16" t="str">
        <f t="shared" si="145"/>
        <v>NO INTERNET</v>
      </c>
    </row>
    <row r="2254" spans="1:16" x14ac:dyDescent="0.2">
      <c r="A2254">
        <v>10198</v>
      </c>
      <c r="B2254" t="b">
        <v>1</v>
      </c>
      <c r="C2254" t="s">
        <v>1463</v>
      </c>
      <c r="D2254" t="s">
        <v>2545</v>
      </c>
      <c r="E2254" t="s">
        <v>461</v>
      </c>
      <c r="F2254" t="s">
        <v>461</v>
      </c>
      <c r="G2254" t="b">
        <v>0</v>
      </c>
      <c r="H2254" t="str">
        <f>VLOOKUP(A2254,all_municipalities!$A$2:$M$445,2,FALSE)</f>
        <v>Dorion, Township of</v>
      </c>
      <c r="I2254" t="b">
        <f>VLOOKUP(A2254,all_municipalities!$A$2:$M$445,9,FALSE)</f>
        <v>0</v>
      </c>
      <c r="J2254" t="b">
        <f>VLOOKUP(A2254,all_municipalities!$A$2:$M$445,13, FALSE)</f>
        <v>0</v>
      </c>
      <c r="K2254" t="str">
        <f t="shared" si="142"/>
        <v>NONE</v>
      </c>
      <c r="L2254">
        <v>0</v>
      </c>
      <c r="M2254" t="str">
        <f t="shared" si="143"/>
        <v>10198 Councillor</v>
      </c>
      <c r="N2254" s="6" t="str">
        <f t="shared" si="144"/>
        <v/>
      </c>
      <c r="O2254" s="15" t="str">
        <f>IF(I2254&lt;&gt;FALSE,VLOOKUP(H2254,internet_municipalities!$B$2:$W$226,22,FALSE),"NO INTERNET")</f>
        <v>NO INTERNET</v>
      </c>
      <c r="P2254" s="16" t="str">
        <f t="shared" si="145"/>
        <v>NO INTERNET</v>
      </c>
    </row>
    <row r="2255" spans="1:16" x14ac:dyDescent="0.2">
      <c r="A2255">
        <v>10613</v>
      </c>
      <c r="B2255" t="b">
        <v>1</v>
      </c>
      <c r="C2255" t="s">
        <v>2557</v>
      </c>
      <c r="D2255" t="s">
        <v>2558</v>
      </c>
      <c r="E2255" t="s">
        <v>461</v>
      </c>
      <c r="F2255" t="s">
        <v>461</v>
      </c>
      <c r="G2255" t="b">
        <v>0</v>
      </c>
      <c r="H2255" t="str">
        <f>VLOOKUP(A2255,all_municipalities!$A$2:$M$445,2,FALSE)</f>
        <v>Drummond/North Elmsley, Township of</v>
      </c>
      <c r="I2255" t="b">
        <f>VLOOKUP(A2255,all_municipalities!$A$2:$M$445,9,FALSE)</f>
        <v>0</v>
      </c>
      <c r="J2255" t="b">
        <f>VLOOKUP(A2255,all_municipalities!$A$2:$M$445,13, FALSE)</f>
        <v>0</v>
      </c>
      <c r="K2255" t="str">
        <f t="shared" si="142"/>
        <v>NONE</v>
      </c>
      <c r="L2255">
        <v>0</v>
      </c>
      <c r="M2255" t="str">
        <f t="shared" si="143"/>
        <v>10613 Councillor, Ward 2 North Elmsley</v>
      </c>
      <c r="N2255" s="6" t="str">
        <f t="shared" si="144"/>
        <v/>
      </c>
      <c r="O2255" s="15" t="str">
        <f>IF(I2255&lt;&gt;FALSE,VLOOKUP(H2255,internet_municipalities!$B$2:$W$226,22,FALSE),"NO INTERNET")</f>
        <v>NO INTERNET</v>
      </c>
      <c r="P2255" s="16" t="str">
        <f t="shared" si="145"/>
        <v>NO INTERNET</v>
      </c>
    </row>
    <row r="2256" spans="1:16" x14ac:dyDescent="0.2">
      <c r="A2256">
        <v>10613</v>
      </c>
      <c r="B2256" t="b">
        <v>1</v>
      </c>
      <c r="C2256" t="s">
        <v>2559</v>
      </c>
      <c r="D2256" t="s">
        <v>2560</v>
      </c>
      <c r="E2256" t="s">
        <v>461</v>
      </c>
      <c r="F2256" t="s">
        <v>461</v>
      </c>
      <c r="G2256" t="b">
        <v>0</v>
      </c>
      <c r="H2256" t="str">
        <f>VLOOKUP(A2256,all_municipalities!$A$2:$M$445,2,FALSE)</f>
        <v>Drummond/North Elmsley, Township of</v>
      </c>
      <c r="I2256" t="b">
        <f>VLOOKUP(A2256,all_municipalities!$A$2:$M$445,9,FALSE)</f>
        <v>0</v>
      </c>
      <c r="J2256" t="b">
        <f>VLOOKUP(A2256,all_municipalities!$A$2:$M$445,13, FALSE)</f>
        <v>0</v>
      </c>
      <c r="K2256" t="str">
        <f t="shared" si="142"/>
        <v>NONE</v>
      </c>
      <c r="L2256">
        <v>0</v>
      </c>
      <c r="M2256" t="str">
        <f t="shared" si="143"/>
        <v>10613 Councillor, Ward 1 Drummond</v>
      </c>
      <c r="N2256" s="6" t="str">
        <f t="shared" si="144"/>
        <v/>
      </c>
      <c r="O2256" s="15" t="str">
        <f>IF(I2256&lt;&gt;FALSE,VLOOKUP(H2256,internet_municipalities!$B$2:$W$226,22,FALSE),"NO INTERNET")</f>
        <v>NO INTERNET</v>
      </c>
      <c r="P2256" s="16" t="str">
        <f t="shared" si="145"/>
        <v>NO INTERNET</v>
      </c>
    </row>
    <row r="2257" spans="1:16" x14ac:dyDescent="0.2">
      <c r="A2257">
        <v>10613</v>
      </c>
      <c r="B2257" t="b">
        <v>1</v>
      </c>
      <c r="C2257" t="s">
        <v>2559</v>
      </c>
      <c r="D2257" t="s">
        <v>2561</v>
      </c>
      <c r="E2257" t="s">
        <v>461</v>
      </c>
      <c r="F2257" t="s">
        <v>461</v>
      </c>
      <c r="G2257" t="b">
        <v>0</v>
      </c>
      <c r="H2257" t="str">
        <f>VLOOKUP(A2257,all_municipalities!$A$2:$M$445,2,FALSE)</f>
        <v>Drummond/North Elmsley, Township of</v>
      </c>
      <c r="I2257" t="b">
        <f>VLOOKUP(A2257,all_municipalities!$A$2:$M$445,9,FALSE)</f>
        <v>0</v>
      </c>
      <c r="J2257" t="b">
        <f>VLOOKUP(A2257,all_municipalities!$A$2:$M$445,13, FALSE)</f>
        <v>0</v>
      </c>
      <c r="K2257" t="str">
        <f t="shared" si="142"/>
        <v>NONE</v>
      </c>
      <c r="L2257">
        <v>0</v>
      </c>
      <c r="M2257" t="str">
        <f t="shared" si="143"/>
        <v>10613 Councillor, Ward 1 Drummond</v>
      </c>
      <c r="N2257" s="6" t="str">
        <f t="shared" si="144"/>
        <v/>
      </c>
      <c r="O2257" s="15" t="str">
        <f>IF(I2257&lt;&gt;FALSE,VLOOKUP(H2257,internet_municipalities!$B$2:$W$226,22,FALSE),"NO INTERNET")</f>
        <v>NO INTERNET</v>
      </c>
      <c r="P2257" s="16" t="str">
        <f t="shared" si="145"/>
        <v>NO INTERNET</v>
      </c>
    </row>
    <row r="2258" spans="1:16" x14ac:dyDescent="0.2">
      <c r="A2258">
        <v>10613</v>
      </c>
      <c r="B2258" t="b">
        <v>1</v>
      </c>
      <c r="C2258" t="s">
        <v>2557</v>
      </c>
      <c r="D2258" t="s">
        <v>2562</v>
      </c>
      <c r="E2258" t="s">
        <v>461</v>
      </c>
      <c r="F2258" t="s">
        <v>461</v>
      </c>
      <c r="G2258" t="b">
        <v>0</v>
      </c>
      <c r="H2258" t="str">
        <f>VLOOKUP(A2258,all_municipalities!$A$2:$M$445,2,FALSE)</f>
        <v>Drummond/North Elmsley, Township of</v>
      </c>
      <c r="I2258" t="b">
        <f>VLOOKUP(A2258,all_municipalities!$A$2:$M$445,9,FALSE)</f>
        <v>0</v>
      </c>
      <c r="J2258" t="b">
        <f>VLOOKUP(A2258,all_municipalities!$A$2:$M$445,13, FALSE)</f>
        <v>0</v>
      </c>
      <c r="K2258" t="str">
        <f t="shared" si="142"/>
        <v>NONE</v>
      </c>
      <c r="L2258">
        <v>0</v>
      </c>
      <c r="M2258" t="str">
        <f t="shared" si="143"/>
        <v>10613 Councillor, Ward 2 North Elmsley</v>
      </c>
      <c r="N2258" s="6" t="str">
        <f t="shared" si="144"/>
        <v/>
      </c>
      <c r="O2258" s="15" t="str">
        <f>IF(I2258&lt;&gt;FALSE,VLOOKUP(H2258,internet_municipalities!$B$2:$W$226,22,FALSE),"NO INTERNET")</f>
        <v>NO INTERNET</v>
      </c>
      <c r="P2258" s="16" t="str">
        <f t="shared" si="145"/>
        <v>NO INTERNET</v>
      </c>
    </row>
    <row r="2259" spans="1:16" x14ac:dyDescent="0.2">
      <c r="A2259">
        <v>10212</v>
      </c>
      <c r="B2259" t="b">
        <v>1</v>
      </c>
      <c r="C2259" t="s">
        <v>1463</v>
      </c>
      <c r="D2259" t="s">
        <v>2572</v>
      </c>
      <c r="E2259">
        <v>70</v>
      </c>
      <c r="F2259">
        <v>30</v>
      </c>
      <c r="G2259" t="b">
        <v>0</v>
      </c>
      <c r="H2259" t="str">
        <f>VLOOKUP(A2259,all_municipalities!$A$2:$M$445,2,FALSE)</f>
        <v>Dubreuilville, Township of</v>
      </c>
      <c r="I2259" t="b">
        <f>VLOOKUP(A2259,all_municipalities!$A$2:$M$445,9,FALSE)</f>
        <v>0</v>
      </c>
      <c r="J2259" t="b">
        <f>VLOOKUP(A2259,all_municipalities!$A$2:$M$445,13, FALSE)</f>
        <v>0</v>
      </c>
      <c r="K2259" t="str">
        <f t="shared" si="142"/>
        <v>NONE</v>
      </c>
      <c r="L2259">
        <v>0</v>
      </c>
      <c r="M2259" t="str">
        <f t="shared" si="143"/>
        <v>10212 Councillor</v>
      </c>
      <c r="N2259" s="6" t="str">
        <f t="shared" si="144"/>
        <v/>
      </c>
      <c r="O2259" s="15" t="str">
        <f>IF(I2259&lt;&gt;FALSE,VLOOKUP(H2259,internet_municipalities!$B$2:$W$226,22,FALSE),"NO INTERNET")</f>
        <v>NO INTERNET</v>
      </c>
      <c r="P2259" s="16" t="str">
        <f t="shared" si="145"/>
        <v>NO INTERNET</v>
      </c>
    </row>
    <row r="2260" spans="1:16" x14ac:dyDescent="0.2">
      <c r="A2260">
        <v>10212</v>
      </c>
      <c r="B2260" t="b">
        <v>1</v>
      </c>
      <c r="C2260" t="s">
        <v>1463</v>
      </c>
      <c r="D2260" t="s">
        <v>2573</v>
      </c>
      <c r="E2260">
        <v>70</v>
      </c>
      <c r="F2260">
        <v>30</v>
      </c>
      <c r="G2260" t="b">
        <v>0</v>
      </c>
      <c r="H2260" t="str">
        <f>VLOOKUP(A2260,all_municipalities!$A$2:$M$445,2,FALSE)</f>
        <v>Dubreuilville, Township of</v>
      </c>
      <c r="I2260" t="b">
        <f>VLOOKUP(A2260,all_municipalities!$A$2:$M$445,9,FALSE)</f>
        <v>0</v>
      </c>
      <c r="J2260" t="b">
        <f>VLOOKUP(A2260,all_municipalities!$A$2:$M$445,13, FALSE)</f>
        <v>0</v>
      </c>
      <c r="K2260" t="str">
        <f t="shared" si="142"/>
        <v>NONE</v>
      </c>
      <c r="L2260">
        <v>0</v>
      </c>
      <c r="M2260" t="str">
        <f t="shared" si="143"/>
        <v>10212 Councillor</v>
      </c>
      <c r="N2260" s="6" t="str">
        <f t="shared" si="144"/>
        <v/>
      </c>
      <c r="O2260" s="15" t="str">
        <f>IF(I2260&lt;&gt;FALSE,VLOOKUP(H2260,internet_municipalities!$B$2:$W$226,22,FALSE),"NO INTERNET")</f>
        <v>NO INTERNET</v>
      </c>
      <c r="P2260" s="16" t="str">
        <f t="shared" si="145"/>
        <v>NO INTERNET</v>
      </c>
    </row>
    <row r="2261" spans="1:16" x14ac:dyDescent="0.2">
      <c r="A2261">
        <v>10212</v>
      </c>
      <c r="B2261" t="b">
        <v>1</v>
      </c>
      <c r="C2261" t="s">
        <v>1463</v>
      </c>
      <c r="D2261" t="s">
        <v>2574</v>
      </c>
      <c r="E2261">
        <v>68</v>
      </c>
      <c r="F2261">
        <v>28</v>
      </c>
      <c r="G2261" t="b">
        <v>0</v>
      </c>
      <c r="H2261" t="str">
        <f>VLOOKUP(A2261,all_municipalities!$A$2:$M$445,2,FALSE)</f>
        <v>Dubreuilville, Township of</v>
      </c>
      <c r="I2261" t="b">
        <f>VLOOKUP(A2261,all_municipalities!$A$2:$M$445,9,FALSE)</f>
        <v>0</v>
      </c>
      <c r="J2261" t="b">
        <f>VLOOKUP(A2261,all_municipalities!$A$2:$M$445,13, FALSE)</f>
        <v>0</v>
      </c>
      <c r="K2261" t="str">
        <f t="shared" si="142"/>
        <v>NONE</v>
      </c>
      <c r="L2261">
        <v>0</v>
      </c>
      <c r="M2261" t="str">
        <f t="shared" si="143"/>
        <v>10212 Councillor</v>
      </c>
      <c r="N2261" s="6" t="str">
        <f t="shared" si="144"/>
        <v/>
      </c>
      <c r="O2261" s="15" t="str">
        <f>IF(I2261&lt;&gt;FALSE,VLOOKUP(H2261,internet_municipalities!$B$2:$W$226,22,FALSE),"NO INTERNET")</f>
        <v>NO INTERNET</v>
      </c>
      <c r="P2261" s="16" t="str">
        <f t="shared" si="145"/>
        <v>NO INTERNET</v>
      </c>
    </row>
    <row r="2262" spans="1:16" x14ac:dyDescent="0.2">
      <c r="A2262">
        <v>10212</v>
      </c>
      <c r="B2262" t="b">
        <v>1</v>
      </c>
      <c r="C2262" t="s">
        <v>1463</v>
      </c>
      <c r="D2262" t="s">
        <v>2575</v>
      </c>
      <c r="E2262">
        <v>72</v>
      </c>
      <c r="F2262">
        <v>32</v>
      </c>
      <c r="G2262" t="b">
        <v>0</v>
      </c>
      <c r="H2262" t="str">
        <f>VLOOKUP(A2262,all_municipalities!$A$2:$M$445,2,FALSE)</f>
        <v>Dubreuilville, Township of</v>
      </c>
      <c r="I2262" t="b">
        <f>VLOOKUP(A2262,all_municipalities!$A$2:$M$445,9,FALSE)</f>
        <v>0</v>
      </c>
      <c r="J2262" t="b">
        <f>VLOOKUP(A2262,all_municipalities!$A$2:$M$445,13, FALSE)</f>
        <v>0</v>
      </c>
      <c r="K2262" t="str">
        <f t="shared" si="142"/>
        <v>NONE</v>
      </c>
      <c r="L2262">
        <v>0</v>
      </c>
      <c r="M2262" t="str">
        <f t="shared" si="143"/>
        <v>10212 Councillor</v>
      </c>
      <c r="N2262" s="6" t="str">
        <f t="shared" si="144"/>
        <v/>
      </c>
      <c r="O2262" s="15" t="str">
        <f>IF(I2262&lt;&gt;FALSE,VLOOKUP(H2262,internet_municipalities!$B$2:$W$226,22,FALSE),"NO INTERNET")</f>
        <v>NO INTERNET</v>
      </c>
      <c r="P2262" s="16" t="str">
        <f t="shared" si="145"/>
        <v>NO INTERNET</v>
      </c>
    </row>
    <row r="2263" spans="1:16" x14ac:dyDescent="0.2">
      <c r="A2263">
        <v>10212</v>
      </c>
      <c r="B2263" t="b">
        <v>0</v>
      </c>
      <c r="C2263" t="s">
        <v>1463</v>
      </c>
      <c r="D2263" t="s">
        <v>2576</v>
      </c>
      <c r="E2263">
        <v>40</v>
      </c>
      <c r="F2263" t="s">
        <v>1460</v>
      </c>
      <c r="G2263" t="b">
        <v>0</v>
      </c>
      <c r="H2263" t="str">
        <f>VLOOKUP(A2263,all_municipalities!$A$2:$M$445,2,FALSE)</f>
        <v>Dubreuilville, Township of</v>
      </c>
      <c r="I2263" t="b">
        <f>VLOOKUP(A2263,all_municipalities!$A$2:$M$445,9,FALSE)</f>
        <v>0</v>
      </c>
      <c r="J2263" t="b">
        <f>VLOOKUP(A2263,all_municipalities!$A$2:$M$445,13, FALSE)</f>
        <v>0</v>
      </c>
      <c r="K2263" t="str">
        <f t="shared" si="142"/>
        <v>NONE</v>
      </c>
      <c r="L2263">
        <v>0</v>
      </c>
      <c r="M2263" t="str">
        <f t="shared" si="143"/>
        <v>10212 Councillor</v>
      </c>
      <c r="N2263" s="6" t="str">
        <f t="shared" si="144"/>
        <v/>
      </c>
      <c r="O2263" s="15" t="str">
        <f>IF(I2263&lt;&gt;FALSE,VLOOKUP(H2263,internet_municipalities!$B$2:$W$226,22,FALSE),"NO INTERNET")</f>
        <v>NO INTERNET</v>
      </c>
      <c r="P2263" s="16" t="str">
        <f t="shared" si="145"/>
        <v>NO INTERNET</v>
      </c>
    </row>
    <row r="2264" spans="1:16" x14ac:dyDescent="0.2">
      <c r="A2264">
        <v>10219</v>
      </c>
      <c r="B2264" t="b">
        <v>1</v>
      </c>
      <c r="C2264" t="s">
        <v>1453</v>
      </c>
      <c r="D2264" t="s">
        <v>2577</v>
      </c>
      <c r="E2264">
        <v>467</v>
      </c>
      <c r="F2264">
        <v>403</v>
      </c>
      <c r="G2264" t="b">
        <v>0</v>
      </c>
      <c r="H2264" t="str">
        <f>VLOOKUP(A2264,all_municipalities!$A$2:$M$445,2,FALSE)</f>
        <v>Dutton Dunwich, Municipality of</v>
      </c>
      <c r="I2264" t="b">
        <f>VLOOKUP(A2264,all_municipalities!$A$2:$M$445,9,FALSE)</f>
        <v>0</v>
      </c>
      <c r="J2264" t="b">
        <f>VLOOKUP(A2264,all_municipalities!$A$2:$M$445,13, FALSE)</f>
        <v>0</v>
      </c>
      <c r="K2264" t="str">
        <f t="shared" si="142"/>
        <v>NONE</v>
      </c>
      <c r="L2264">
        <v>0</v>
      </c>
      <c r="M2264" t="str">
        <f t="shared" si="143"/>
        <v>10219 Councillor, Ward 2</v>
      </c>
      <c r="N2264" s="6" t="str">
        <f t="shared" si="144"/>
        <v/>
      </c>
      <c r="O2264" s="15" t="str">
        <f>IF(I2264&lt;&gt;FALSE,VLOOKUP(H2264,internet_municipalities!$B$2:$W$226,22,FALSE),"NO INTERNET")</f>
        <v>NO INTERNET</v>
      </c>
      <c r="P2264" s="16" t="str">
        <f t="shared" si="145"/>
        <v>NO INTERNET</v>
      </c>
    </row>
    <row r="2265" spans="1:16" x14ac:dyDescent="0.2">
      <c r="A2265">
        <v>10219</v>
      </c>
      <c r="B2265" t="b">
        <v>1</v>
      </c>
      <c r="C2265" t="s">
        <v>1453</v>
      </c>
      <c r="D2265" t="s">
        <v>2578</v>
      </c>
      <c r="E2265">
        <v>363</v>
      </c>
      <c r="F2265">
        <v>299</v>
      </c>
      <c r="G2265" t="b">
        <v>0</v>
      </c>
      <c r="H2265" t="str">
        <f>VLOOKUP(A2265,all_municipalities!$A$2:$M$445,2,FALSE)</f>
        <v>Dutton Dunwich, Municipality of</v>
      </c>
      <c r="I2265" t="b">
        <f>VLOOKUP(A2265,all_municipalities!$A$2:$M$445,9,FALSE)</f>
        <v>0</v>
      </c>
      <c r="J2265" t="b">
        <f>VLOOKUP(A2265,all_municipalities!$A$2:$M$445,13, FALSE)</f>
        <v>0</v>
      </c>
      <c r="K2265" t="str">
        <f t="shared" si="142"/>
        <v>NONE</v>
      </c>
      <c r="L2265">
        <v>0</v>
      </c>
      <c r="M2265" t="str">
        <f t="shared" si="143"/>
        <v>10219 Councillor, Ward 2</v>
      </c>
      <c r="N2265" s="6" t="str">
        <f t="shared" si="144"/>
        <v/>
      </c>
      <c r="O2265" s="15" t="str">
        <f>IF(I2265&lt;&gt;FALSE,VLOOKUP(H2265,internet_municipalities!$B$2:$W$226,22,FALSE),"NO INTERNET")</f>
        <v>NO INTERNET</v>
      </c>
      <c r="P2265" s="16" t="str">
        <f t="shared" si="145"/>
        <v>NO INTERNET</v>
      </c>
    </row>
    <row r="2266" spans="1:16" x14ac:dyDescent="0.2">
      <c r="A2266">
        <v>10219</v>
      </c>
      <c r="B2266" t="b">
        <v>1</v>
      </c>
      <c r="C2266" t="s">
        <v>1456</v>
      </c>
      <c r="D2266" t="s">
        <v>2579</v>
      </c>
      <c r="E2266">
        <v>221</v>
      </c>
      <c r="F2266">
        <v>4</v>
      </c>
      <c r="G2266" t="b">
        <v>0</v>
      </c>
      <c r="H2266" t="str">
        <f>VLOOKUP(A2266,all_municipalities!$A$2:$M$445,2,FALSE)</f>
        <v>Dutton Dunwich, Municipality of</v>
      </c>
      <c r="I2266" t="b">
        <f>VLOOKUP(A2266,all_municipalities!$A$2:$M$445,9,FALSE)</f>
        <v>0</v>
      </c>
      <c r="J2266" t="b">
        <f>VLOOKUP(A2266,all_municipalities!$A$2:$M$445,13, FALSE)</f>
        <v>0</v>
      </c>
      <c r="K2266" t="str">
        <f t="shared" si="142"/>
        <v>NONE</v>
      </c>
      <c r="L2266">
        <v>0</v>
      </c>
      <c r="M2266" t="str">
        <f t="shared" si="143"/>
        <v>10219 Councillor, Ward 1</v>
      </c>
      <c r="N2266" s="6" t="str">
        <f t="shared" si="144"/>
        <v/>
      </c>
      <c r="O2266" s="15" t="str">
        <f>IF(I2266&lt;&gt;FALSE,VLOOKUP(H2266,internet_municipalities!$B$2:$W$226,22,FALSE),"NO INTERNET")</f>
        <v>NO INTERNET</v>
      </c>
      <c r="P2266" s="16" t="str">
        <f t="shared" si="145"/>
        <v>NO INTERNET</v>
      </c>
    </row>
    <row r="2267" spans="1:16" x14ac:dyDescent="0.2">
      <c r="A2267">
        <v>10219</v>
      </c>
      <c r="B2267" t="b">
        <v>1</v>
      </c>
      <c r="C2267" t="s">
        <v>1479</v>
      </c>
      <c r="D2267" t="s">
        <v>2580</v>
      </c>
      <c r="E2267" t="s">
        <v>461</v>
      </c>
      <c r="F2267" t="s">
        <v>461</v>
      </c>
      <c r="G2267" t="b">
        <v>0</v>
      </c>
      <c r="H2267" t="str">
        <f>VLOOKUP(A2267,all_municipalities!$A$2:$M$445,2,FALSE)</f>
        <v>Dutton Dunwich, Municipality of</v>
      </c>
      <c r="I2267" t="b">
        <f>VLOOKUP(A2267,all_municipalities!$A$2:$M$445,9,FALSE)</f>
        <v>0</v>
      </c>
      <c r="J2267" t="b">
        <f>VLOOKUP(A2267,all_municipalities!$A$2:$M$445,13, FALSE)</f>
        <v>0</v>
      </c>
      <c r="K2267" t="str">
        <f t="shared" si="142"/>
        <v>NONE</v>
      </c>
      <c r="L2267">
        <v>0</v>
      </c>
      <c r="M2267" t="str">
        <f t="shared" si="143"/>
        <v>10219 Deputy Mayor</v>
      </c>
      <c r="N2267" s="6" t="str">
        <f t="shared" si="144"/>
        <v/>
      </c>
      <c r="O2267" s="15" t="str">
        <f>IF(I2267&lt;&gt;FALSE,VLOOKUP(H2267,internet_municipalities!$B$2:$W$226,22,FALSE),"NO INTERNET")</f>
        <v>NO INTERNET</v>
      </c>
      <c r="P2267" s="16" t="str">
        <f t="shared" si="145"/>
        <v>NO INTERNET</v>
      </c>
    </row>
    <row r="2268" spans="1:16" x14ac:dyDescent="0.2">
      <c r="A2268">
        <v>10219</v>
      </c>
      <c r="B2268" t="b">
        <v>0</v>
      </c>
      <c r="C2268" t="s">
        <v>1456</v>
      </c>
      <c r="D2268" t="s">
        <v>2581</v>
      </c>
      <c r="E2268">
        <v>217</v>
      </c>
      <c r="F2268" t="s">
        <v>1460</v>
      </c>
      <c r="G2268" t="b">
        <v>0</v>
      </c>
      <c r="H2268" t="str">
        <f>VLOOKUP(A2268,all_municipalities!$A$2:$M$445,2,FALSE)</f>
        <v>Dutton Dunwich, Municipality of</v>
      </c>
      <c r="I2268" t="b">
        <f>VLOOKUP(A2268,all_municipalities!$A$2:$M$445,9,FALSE)</f>
        <v>0</v>
      </c>
      <c r="J2268" t="b">
        <f>VLOOKUP(A2268,all_municipalities!$A$2:$M$445,13, FALSE)</f>
        <v>0</v>
      </c>
      <c r="K2268" t="str">
        <f t="shared" si="142"/>
        <v>NONE</v>
      </c>
      <c r="L2268">
        <v>0</v>
      </c>
      <c r="M2268" t="str">
        <f t="shared" si="143"/>
        <v>10219 Councillor, Ward 1</v>
      </c>
      <c r="N2268" s="6" t="str">
        <f t="shared" si="144"/>
        <v/>
      </c>
      <c r="O2268" s="15" t="str">
        <f>IF(I2268&lt;&gt;FALSE,VLOOKUP(H2268,internet_municipalities!$B$2:$W$226,22,FALSE),"NO INTERNET")</f>
        <v>NO INTERNET</v>
      </c>
      <c r="P2268" s="16" t="str">
        <f t="shared" si="145"/>
        <v>NO INTERNET</v>
      </c>
    </row>
    <row r="2269" spans="1:16" x14ac:dyDescent="0.2">
      <c r="A2269">
        <v>10219</v>
      </c>
      <c r="B2269" t="b">
        <v>0</v>
      </c>
      <c r="C2269" t="s">
        <v>1453</v>
      </c>
      <c r="D2269" t="s">
        <v>2582</v>
      </c>
      <c r="E2269">
        <v>64</v>
      </c>
      <c r="F2269" t="s">
        <v>1460</v>
      </c>
      <c r="G2269" t="b">
        <v>0</v>
      </c>
      <c r="H2269" t="str">
        <f>VLOOKUP(A2269,all_municipalities!$A$2:$M$445,2,FALSE)</f>
        <v>Dutton Dunwich, Municipality of</v>
      </c>
      <c r="I2269" t="b">
        <f>VLOOKUP(A2269,all_municipalities!$A$2:$M$445,9,FALSE)</f>
        <v>0</v>
      </c>
      <c r="J2269" t="b">
        <f>VLOOKUP(A2269,all_municipalities!$A$2:$M$445,13, FALSE)</f>
        <v>0</v>
      </c>
      <c r="K2269" t="str">
        <f t="shared" si="142"/>
        <v>NONE</v>
      </c>
      <c r="L2269">
        <v>0</v>
      </c>
      <c r="M2269" t="str">
        <f t="shared" si="143"/>
        <v>10219 Councillor, Ward 2</v>
      </c>
      <c r="N2269" s="6" t="str">
        <f t="shared" si="144"/>
        <v/>
      </c>
      <c r="O2269" s="15" t="str">
        <f>IF(I2269&lt;&gt;FALSE,VLOOKUP(H2269,internet_municipalities!$B$2:$W$226,22,FALSE),"NO INTERNET")</f>
        <v>NO INTERNET</v>
      </c>
      <c r="P2269" s="16" t="str">
        <f t="shared" si="145"/>
        <v>NO INTERNET</v>
      </c>
    </row>
    <row r="2270" spans="1:16" x14ac:dyDescent="0.2">
      <c r="A2270">
        <v>10181</v>
      </c>
      <c r="B2270" t="b">
        <v>1</v>
      </c>
      <c r="C2270" t="s">
        <v>1463</v>
      </c>
      <c r="D2270" t="s">
        <v>2605</v>
      </c>
      <c r="E2270">
        <v>665</v>
      </c>
      <c r="F2270">
        <v>196</v>
      </c>
      <c r="G2270" t="b">
        <v>0</v>
      </c>
      <c r="H2270" t="str">
        <f>VLOOKUP(A2270,all_municipalities!$A$2:$M$445,2,FALSE)</f>
        <v>East Ferris, Municipality of</v>
      </c>
      <c r="I2270" t="b">
        <f>VLOOKUP(A2270,all_municipalities!$A$2:$M$445,9,FALSE)</f>
        <v>0</v>
      </c>
      <c r="J2270" t="b">
        <f>VLOOKUP(A2270,all_municipalities!$A$2:$M$445,13, FALSE)</f>
        <v>0</v>
      </c>
      <c r="K2270" t="str">
        <f t="shared" si="142"/>
        <v>NONE</v>
      </c>
      <c r="L2270">
        <v>0</v>
      </c>
      <c r="M2270" t="str">
        <f t="shared" si="143"/>
        <v>10181 Councillor</v>
      </c>
      <c r="N2270" s="6" t="str">
        <f t="shared" si="144"/>
        <v/>
      </c>
      <c r="O2270" s="15" t="str">
        <f>IF(I2270&lt;&gt;FALSE,VLOOKUP(H2270,internet_municipalities!$B$2:$W$226,22,FALSE),"NO INTERNET")</f>
        <v>NO INTERNET</v>
      </c>
      <c r="P2270" s="16" t="str">
        <f t="shared" si="145"/>
        <v>NO INTERNET</v>
      </c>
    </row>
    <row r="2271" spans="1:16" x14ac:dyDescent="0.2">
      <c r="A2271">
        <v>10181</v>
      </c>
      <c r="B2271" t="b">
        <v>1</v>
      </c>
      <c r="C2271" t="s">
        <v>1463</v>
      </c>
      <c r="D2271" t="s">
        <v>2606</v>
      </c>
      <c r="E2271">
        <v>536</v>
      </c>
      <c r="F2271">
        <v>67</v>
      </c>
      <c r="G2271" t="b">
        <v>0</v>
      </c>
      <c r="H2271" t="str">
        <f>VLOOKUP(A2271,all_municipalities!$A$2:$M$445,2,FALSE)</f>
        <v>East Ferris, Municipality of</v>
      </c>
      <c r="I2271" t="b">
        <f>VLOOKUP(A2271,all_municipalities!$A$2:$M$445,9,FALSE)</f>
        <v>0</v>
      </c>
      <c r="J2271" t="b">
        <f>VLOOKUP(A2271,all_municipalities!$A$2:$M$445,13, FALSE)</f>
        <v>0</v>
      </c>
      <c r="K2271" t="str">
        <f t="shared" si="142"/>
        <v>NONE</v>
      </c>
      <c r="L2271">
        <v>0</v>
      </c>
      <c r="M2271" t="str">
        <f t="shared" si="143"/>
        <v>10181 Councillor</v>
      </c>
      <c r="N2271" s="6" t="str">
        <f t="shared" si="144"/>
        <v/>
      </c>
      <c r="O2271" s="15" t="str">
        <f>IF(I2271&lt;&gt;FALSE,VLOOKUP(H2271,internet_municipalities!$B$2:$W$226,22,FALSE),"NO INTERNET")</f>
        <v>NO INTERNET</v>
      </c>
      <c r="P2271" s="16" t="str">
        <f t="shared" si="145"/>
        <v>NO INTERNET</v>
      </c>
    </row>
    <row r="2272" spans="1:16" x14ac:dyDescent="0.2">
      <c r="A2272">
        <v>10181</v>
      </c>
      <c r="B2272" t="b">
        <v>1</v>
      </c>
      <c r="C2272" t="s">
        <v>1463</v>
      </c>
      <c r="D2272" t="s">
        <v>2607</v>
      </c>
      <c r="E2272">
        <v>627</v>
      </c>
      <c r="F2272">
        <v>158</v>
      </c>
      <c r="G2272" t="b">
        <v>0</v>
      </c>
      <c r="H2272" t="str">
        <f>VLOOKUP(A2272,all_municipalities!$A$2:$M$445,2,FALSE)</f>
        <v>East Ferris, Municipality of</v>
      </c>
      <c r="I2272" t="b">
        <f>VLOOKUP(A2272,all_municipalities!$A$2:$M$445,9,FALSE)</f>
        <v>0</v>
      </c>
      <c r="J2272" t="b">
        <f>VLOOKUP(A2272,all_municipalities!$A$2:$M$445,13, FALSE)</f>
        <v>0</v>
      </c>
      <c r="K2272" t="str">
        <f t="shared" si="142"/>
        <v>NONE</v>
      </c>
      <c r="L2272">
        <v>0</v>
      </c>
      <c r="M2272" t="str">
        <f t="shared" si="143"/>
        <v>10181 Councillor</v>
      </c>
      <c r="N2272" s="6" t="str">
        <f t="shared" si="144"/>
        <v/>
      </c>
      <c r="O2272" s="15" t="str">
        <f>IF(I2272&lt;&gt;FALSE,VLOOKUP(H2272,internet_municipalities!$B$2:$W$226,22,FALSE),"NO INTERNET")</f>
        <v>NO INTERNET</v>
      </c>
      <c r="P2272" s="16" t="str">
        <f t="shared" si="145"/>
        <v>NO INTERNET</v>
      </c>
    </row>
    <row r="2273" spans="1:16" x14ac:dyDescent="0.2">
      <c r="A2273">
        <v>10181</v>
      </c>
      <c r="B2273" t="b">
        <v>1</v>
      </c>
      <c r="C2273" t="s">
        <v>1463</v>
      </c>
      <c r="D2273" t="s">
        <v>2608</v>
      </c>
      <c r="E2273">
        <v>627</v>
      </c>
      <c r="F2273">
        <v>158</v>
      </c>
      <c r="G2273" t="b">
        <v>0</v>
      </c>
      <c r="H2273" t="str">
        <f>VLOOKUP(A2273,all_municipalities!$A$2:$M$445,2,FALSE)</f>
        <v>East Ferris, Municipality of</v>
      </c>
      <c r="I2273" t="b">
        <f>VLOOKUP(A2273,all_municipalities!$A$2:$M$445,9,FALSE)</f>
        <v>0</v>
      </c>
      <c r="J2273" t="b">
        <f>VLOOKUP(A2273,all_municipalities!$A$2:$M$445,13, FALSE)</f>
        <v>0</v>
      </c>
      <c r="K2273" t="str">
        <f t="shared" si="142"/>
        <v>NONE</v>
      </c>
      <c r="L2273">
        <v>0</v>
      </c>
      <c r="M2273" t="str">
        <f t="shared" si="143"/>
        <v>10181 Councillor</v>
      </c>
      <c r="N2273" s="6" t="str">
        <f t="shared" si="144"/>
        <v/>
      </c>
      <c r="O2273" s="15" t="str">
        <f>IF(I2273&lt;&gt;FALSE,VLOOKUP(H2273,internet_municipalities!$B$2:$W$226,22,FALSE),"NO INTERNET")</f>
        <v>NO INTERNET</v>
      </c>
      <c r="P2273" s="16" t="str">
        <f t="shared" si="145"/>
        <v>NO INTERNET</v>
      </c>
    </row>
    <row r="2274" spans="1:16" x14ac:dyDescent="0.2">
      <c r="A2274">
        <v>10181</v>
      </c>
      <c r="B2274" t="b">
        <v>0</v>
      </c>
      <c r="C2274" t="s">
        <v>1463</v>
      </c>
      <c r="D2274" t="s">
        <v>2609</v>
      </c>
      <c r="E2274">
        <v>469</v>
      </c>
      <c r="F2274" t="s">
        <v>1460</v>
      </c>
      <c r="G2274" t="b">
        <v>0</v>
      </c>
      <c r="H2274" t="str">
        <f>VLOOKUP(A2274,all_municipalities!$A$2:$M$445,2,FALSE)</f>
        <v>East Ferris, Municipality of</v>
      </c>
      <c r="I2274" t="b">
        <f>VLOOKUP(A2274,all_municipalities!$A$2:$M$445,9,FALSE)</f>
        <v>0</v>
      </c>
      <c r="J2274" t="b">
        <f>VLOOKUP(A2274,all_municipalities!$A$2:$M$445,13, FALSE)</f>
        <v>0</v>
      </c>
      <c r="K2274" t="str">
        <f t="shared" si="142"/>
        <v>NONE</v>
      </c>
      <c r="L2274">
        <v>0</v>
      </c>
      <c r="M2274" t="str">
        <f t="shared" si="143"/>
        <v>10181 Councillor</v>
      </c>
      <c r="N2274" s="6" t="str">
        <f t="shared" si="144"/>
        <v/>
      </c>
      <c r="O2274" s="15" t="str">
        <f>IF(I2274&lt;&gt;FALSE,VLOOKUP(H2274,internet_municipalities!$B$2:$W$226,22,FALSE),"NO INTERNET")</f>
        <v>NO INTERNET</v>
      </c>
      <c r="P2274" s="16" t="str">
        <f t="shared" si="145"/>
        <v>NO INTERNET</v>
      </c>
    </row>
    <row r="2275" spans="1:16" x14ac:dyDescent="0.2">
      <c r="A2275">
        <v>10181</v>
      </c>
      <c r="B2275" t="b">
        <v>0</v>
      </c>
      <c r="C2275" t="s">
        <v>1463</v>
      </c>
      <c r="D2275" t="s">
        <v>2610</v>
      </c>
      <c r="E2275">
        <v>222</v>
      </c>
      <c r="F2275" t="s">
        <v>1460</v>
      </c>
      <c r="G2275" t="b">
        <v>0</v>
      </c>
      <c r="H2275" t="str">
        <f>VLOOKUP(A2275,all_municipalities!$A$2:$M$445,2,FALSE)</f>
        <v>East Ferris, Municipality of</v>
      </c>
      <c r="I2275" t="b">
        <f>VLOOKUP(A2275,all_municipalities!$A$2:$M$445,9,FALSE)</f>
        <v>0</v>
      </c>
      <c r="J2275" t="b">
        <f>VLOOKUP(A2275,all_municipalities!$A$2:$M$445,13, FALSE)</f>
        <v>0</v>
      </c>
      <c r="K2275" t="str">
        <f t="shared" si="142"/>
        <v>NONE</v>
      </c>
      <c r="L2275">
        <v>0</v>
      </c>
      <c r="M2275" t="str">
        <f t="shared" si="143"/>
        <v>10181 Councillor</v>
      </c>
      <c r="N2275" s="6" t="str">
        <f t="shared" si="144"/>
        <v/>
      </c>
      <c r="O2275" s="15" t="str">
        <f>IF(I2275&lt;&gt;FALSE,VLOOKUP(H2275,internet_municipalities!$B$2:$W$226,22,FALSE),"NO INTERNET")</f>
        <v>NO INTERNET</v>
      </c>
      <c r="P2275" s="16" t="str">
        <f t="shared" si="145"/>
        <v>NO INTERNET</v>
      </c>
    </row>
    <row r="2276" spans="1:16" x14ac:dyDescent="0.2">
      <c r="A2276">
        <v>10578</v>
      </c>
      <c r="B2276" t="b">
        <v>1</v>
      </c>
      <c r="C2276" t="s">
        <v>1463</v>
      </c>
      <c r="D2276" t="s">
        <v>2611</v>
      </c>
      <c r="E2276" t="s">
        <v>461</v>
      </c>
      <c r="F2276" t="s">
        <v>461</v>
      </c>
      <c r="G2276" t="b">
        <v>0</v>
      </c>
      <c r="H2276" t="str">
        <f>VLOOKUP(A2276,all_municipalities!$A$2:$M$445,2,FALSE)</f>
        <v>East Garafraxa, Township of</v>
      </c>
      <c r="I2276" t="b">
        <f>VLOOKUP(A2276,all_municipalities!$A$2:$M$445,9,FALSE)</f>
        <v>1</v>
      </c>
      <c r="J2276" t="b">
        <f>VLOOKUP(A2276,all_municipalities!$A$2:$M$445,13, FALSE)</f>
        <v>1</v>
      </c>
      <c r="K2276" t="str">
        <f t="shared" si="142"/>
        <v>NONE</v>
      </c>
      <c r="L2276">
        <v>0</v>
      </c>
      <c r="M2276" t="str">
        <f t="shared" si="143"/>
        <v>10578 Councillor</v>
      </c>
      <c r="N2276" s="6" t="str">
        <f t="shared" si="144"/>
        <v>10578 Councillor</v>
      </c>
      <c r="O2276" s="15" t="e">
        <f>IF(I2276&lt;&gt;FALSE,VLOOKUP(H2276,internet_municipalities!$B$2:$W$226,22,FALSE),"NO INTERNET")</f>
        <v>#VALUE!</v>
      </c>
      <c r="P2276" s="16" t="str">
        <f t="shared" si="145"/>
        <v>Acclaimed</v>
      </c>
    </row>
    <row r="2277" spans="1:16" x14ac:dyDescent="0.2">
      <c r="A2277">
        <v>10578</v>
      </c>
      <c r="B2277" t="b">
        <v>1</v>
      </c>
      <c r="C2277" t="s">
        <v>1463</v>
      </c>
      <c r="D2277" t="s">
        <v>2612</v>
      </c>
      <c r="E2277" t="s">
        <v>461</v>
      </c>
      <c r="F2277" t="s">
        <v>461</v>
      </c>
      <c r="G2277" t="b">
        <v>0</v>
      </c>
      <c r="H2277" t="str">
        <f>VLOOKUP(A2277,all_municipalities!$A$2:$M$445,2,FALSE)</f>
        <v>East Garafraxa, Township of</v>
      </c>
      <c r="I2277" t="b">
        <f>VLOOKUP(A2277,all_municipalities!$A$2:$M$445,9,FALSE)</f>
        <v>1</v>
      </c>
      <c r="J2277" t="b">
        <f>VLOOKUP(A2277,all_municipalities!$A$2:$M$445,13, FALSE)</f>
        <v>1</v>
      </c>
      <c r="K2277" t="str">
        <f t="shared" si="142"/>
        <v>NONE</v>
      </c>
      <c r="L2277">
        <v>0</v>
      </c>
      <c r="M2277" t="str">
        <f t="shared" si="143"/>
        <v>10578 Councillor</v>
      </c>
      <c r="N2277" s="6" t="str">
        <f t="shared" si="144"/>
        <v>10578 Councillor</v>
      </c>
      <c r="O2277" s="15" t="e">
        <f>IF(I2277&lt;&gt;FALSE,VLOOKUP(H2277,internet_municipalities!$B$2:$W$226,22,FALSE),"NO INTERNET")</f>
        <v>#VALUE!</v>
      </c>
      <c r="P2277" s="16" t="str">
        <f t="shared" si="145"/>
        <v>Acclaimed</v>
      </c>
    </row>
    <row r="2278" spans="1:16" x14ac:dyDescent="0.2">
      <c r="A2278">
        <v>10578</v>
      </c>
      <c r="B2278" t="b">
        <v>1</v>
      </c>
      <c r="C2278" t="s">
        <v>1463</v>
      </c>
      <c r="D2278" t="s">
        <v>2613</v>
      </c>
      <c r="E2278" t="s">
        <v>461</v>
      </c>
      <c r="F2278" t="s">
        <v>461</v>
      </c>
      <c r="G2278" t="b">
        <v>0</v>
      </c>
      <c r="H2278" t="str">
        <f>VLOOKUP(A2278,all_municipalities!$A$2:$M$445,2,FALSE)</f>
        <v>East Garafraxa, Township of</v>
      </c>
      <c r="I2278" t="b">
        <f>VLOOKUP(A2278,all_municipalities!$A$2:$M$445,9,FALSE)</f>
        <v>1</v>
      </c>
      <c r="J2278" t="b">
        <f>VLOOKUP(A2278,all_municipalities!$A$2:$M$445,13, FALSE)</f>
        <v>1</v>
      </c>
      <c r="K2278" t="str">
        <f t="shared" si="142"/>
        <v>NONE</v>
      </c>
      <c r="L2278">
        <v>0</v>
      </c>
      <c r="M2278" t="str">
        <f t="shared" si="143"/>
        <v>10578 Councillor</v>
      </c>
      <c r="N2278" s="6" t="str">
        <f t="shared" si="144"/>
        <v>10578 Councillor</v>
      </c>
      <c r="O2278" s="15" t="e">
        <f>IF(I2278&lt;&gt;FALSE,VLOOKUP(H2278,internet_municipalities!$B$2:$W$226,22,FALSE),"NO INTERNET")</f>
        <v>#VALUE!</v>
      </c>
      <c r="P2278" s="16" t="str">
        <f t="shared" si="145"/>
        <v>Acclaimed</v>
      </c>
    </row>
    <row r="2279" spans="1:16" x14ac:dyDescent="0.2">
      <c r="A2279">
        <v>10578</v>
      </c>
      <c r="B2279" t="b">
        <v>1</v>
      </c>
      <c r="C2279" t="s">
        <v>1479</v>
      </c>
      <c r="D2279" t="s">
        <v>2614</v>
      </c>
      <c r="E2279" t="s">
        <v>461</v>
      </c>
      <c r="F2279" t="s">
        <v>461</v>
      </c>
      <c r="G2279" t="b">
        <v>0</v>
      </c>
      <c r="H2279" t="str">
        <f>VLOOKUP(A2279,all_municipalities!$A$2:$M$445,2,FALSE)</f>
        <v>East Garafraxa, Township of</v>
      </c>
      <c r="I2279" t="b">
        <f>VLOOKUP(A2279,all_municipalities!$A$2:$M$445,9,FALSE)</f>
        <v>1</v>
      </c>
      <c r="J2279" t="b">
        <f>VLOOKUP(A2279,all_municipalities!$A$2:$M$445,13, FALSE)</f>
        <v>1</v>
      </c>
      <c r="K2279" t="str">
        <f t="shared" si="142"/>
        <v>NONE</v>
      </c>
      <c r="L2279">
        <v>0</v>
      </c>
      <c r="M2279" t="str">
        <f t="shared" si="143"/>
        <v>10578 Deputy Mayor</v>
      </c>
      <c r="N2279" s="6" t="str">
        <f t="shared" si="144"/>
        <v>10578 Deputy Mayor</v>
      </c>
      <c r="O2279" s="15" t="e">
        <f>IF(I2279&lt;&gt;FALSE,VLOOKUP(H2279,internet_municipalities!$B$2:$W$226,22,FALSE),"NO INTERNET")</f>
        <v>#VALUE!</v>
      </c>
      <c r="P2279" s="16" t="str">
        <f t="shared" si="145"/>
        <v>Acclaimed</v>
      </c>
    </row>
    <row r="2280" spans="1:16" x14ac:dyDescent="0.2">
      <c r="A2280">
        <v>10680</v>
      </c>
      <c r="B2280" t="b">
        <v>1</v>
      </c>
      <c r="C2280" t="s">
        <v>2615</v>
      </c>
      <c r="D2280" t="s">
        <v>2616</v>
      </c>
      <c r="E2280">
        <v>1524</v>
      </c>
      <c r="F2280">
        <v>581</v>
      </c>
      <c r="G2280" t="b">
        <v>0</v>
      </c>
      <c r="H2280" t="str">
        <f>VLOOKUP(A2280,all_municipalities!$A$2:$M$445,2,FALSE)</f>
        <v>East Gwillimbury, Town of</v>
      </c>
      <c r="I2280" t="b">
        <f>VLOOKUP(A2280,all_municipalities!$A$2:$M$445,9,FALSE)</f>
        <v>1</v>
      </c>
      <c r="J2280" t="b">
        <f>VLOOKUP(A2280,all_municipalities!$A$2:$M$445,13, FALSE)</f>
        <v>0</v>
      </c>
      <c r="K2280" t="str">
        <f t="shared" si="142"/>
        <v>NONE</v>
      </c>
      <c r="L2280">
        <v>0</v>
      </c>
      <c r="M2280" t="str">
        <f t="shared" si="143"/>
        <v>10680 Councillor, Ward Three</v>
      </c>
      <c r="N2280" s="6" t="str">
        <f t="shared" si="144"/>
        <v>10680 Councillor, Ward Three</v>
      </c>
      <c r="O2280" s="15">
        <f>IF(I2280&lt;&gt;FALSE,VLOOKUP(H2280,internet_municipalities!$B$2:$W$226,22,FALSE),"NO INTERNET")</f>
        <v>18892</v>
      </c>
      <c r="P2280" s="16">
        <f t="shared" si="145"/>
        <v>3.075375820453102E-2</v>
      </c>
    </row>
    <row r="2281" spans="1:16" x14ac:dyDescent="0.2">
      <c r="A2281">
        <v>10680</v>
      </c>
      <c r="B2281" t="b">
        <v>1</v>
      </c>
      <c r="C2281" t="s">
        <v>2615</v>
      </c>
      <c r="D2281" t="s">
        <v>2617</v>
      </c>
      <c r="E2281">
        <v>1072</v>
      </c>
      <c r="F2281">
        <v>129</v>
      </c>
      <c r="G2281" t="b">
        <v>0</v>
      </c>
      <c r="H2281" t="str">
        <f>VLOOKUP(A2281,all_municipalities!$A$2:$M$445,2,FALSE)</f>
        <v>East Gwillimbury, Town of</v>
      </c>
      <c r="I2281" t="b">
        <f>VLOOKUP(A2281,all_municipalities!$A$2:$M$445,9,FALSE)</f>
        <v>1</v>
      </c>
      <c r="J2281" t="b">
        <f>VLOOKUP(A2281,all_municipalities!$A$2:$M$445,13, FALSE)</f>
        <v>0</v>
      </c>
      <c r="K2281" t="str">
        <f t="shared" si="142"/>
        <v>NONE</v>
      </c>
      <c r="L2281">
        <v>0</v>
      </c>
      <c r="M2281" t="str">
        <f t="shared" si="143"/>
        <v>10680 Councillor, Ward Three</v>
      </c>
      <c r="N2281" s="6" t="str">
        <f t="shared" si="144"/>
        <v>10680 Councillor, Ward Three</v>
      </c>
      <c r="O2281" s="15">
        <f>IF(I2281&lt;&gt;FALSE,VLOOKUP(H2281,internet_municipalities!$B$2:$W$226,22,FALSE),"NO INTERNET")</f>
        <v>18892</v>
      </c>
      <c r="P2281" s="16">
        <f t="shared" si="145"/>
        <v>6.8282871056531864E-3</v>
      </c>
    </row>
    <row r="2282" spans="1:16" x14ac:dyDescent="0.2">
      <c r="A2282">
        <v>10680</v>
      </c>
      <c r="B2282" t="b">
        <v>1</v>
      </c>
      <c r="C2282" t="s">
        <v>2618</v>
      </c>
      <c r="D2282" t="s">
        <v>2619</v>
      </c>
      <c r="E2282">
        <v>1118</v>
      </c>
      <c r="F2282">
        <v>620</v>
      </c>
      <c r="G2282" t="b">
        <v>0</v>
      </c>
      <c r="H2282" t="str">
        <f>VLOOKUP(A2282,all_municipalities!$A$2:$M$445,2,FALSE)</f>
        <v>East Gwillimbury, Town of</v>
      </c>
      <c r="I2282" t="b">
        <f>VLOOKUP(A2282,all_municipalities!$A$2:$M$445,9,FALSE)</f>
        <v>1</v>
      </c>
      <c r="J2282" t="b">
        <f>VLOOKUP(A2282,all_municipalities!$A$2:$M$445,13, FALSE)</f>
        <v>0</v>
      </c>
      <c r="K2282" t="str">
        <f t="shared" si="142"/>
        <v>NONE</v>
      </c>
      <c r="L2282">
        <v>0</v>
      </c>
      <c r="M2282" t="str">
        <f t="shared" si="143"/>
        <v>10680 Councillor, Ward Two</v>
      </c>
      <c r="N2282" s="6" t="str">
        <f t="shared" si="144"/>
        <v>10680 Councillor, Ward Two</v>
      </c>
      <c r="O2282" s="15">
        <f>IF(I2282&lt;&gt;FALSE,VLOOKUP(H2282,internet_municipalities!$B$2:$W$226,22,FALSE),"NO INTERNET")</f>
        <v>18892</v>
      </c>
      <c r="P2282" s="16">
        <f t="shared" si="145"/>
        <v>3.2818124073681981E-2</v>
      </c>
    </row>
    <row r="2283" spans="1:16" x14ac:dyDescent="0.2">
      <c r="A2283">
        <v>10680</v>
      </c>
      <c r="B2283" t="b">
        <v>1</v>
      </c>
      <c r="C2283" t="s">
        <v>2618</v>
      </c>
      <c r="D2283" t="s">
        <v>2620</v>
      </c>
      <c r="E2283">
        <v>1287</v>
      </c>
      <c r="F2283">
        <v>789</v>
      </c>
      <c r="G2283" t="b">
        <v>0</v>
      </c>
      <c r="H2283" t="str">
        <f>VLOOKUP(A2283,all_municipalities!$A$2:$M$445,2,FALSE)</f>
        <v>East Gwillimbury, Town of</v>
      </c>
      <c r="I2283" t="b">
        <f>VLOOKUP(A2283,all_municipalities!$A$2:$M$445,9,FALSE)</f>
        <v>1</v>
      </c>
      <c r="J2283" t="b">
        <f>VLOOKUP(A2283,all_municipalities!$A$2:$M$445,13, FALSE)</f>
        <v>0</v>
      </c>
      <c r="K2283" t="str">
        <f t="shared" si="142"/>
        <v>NONE</v>
      </c>
      <c r="L2283">
        <v>0</v>
      </c>
      <c r="M2283" t="str">
        <f t="shared" si="143"/>
        <v>10680 Councillor, Ward Two</v>
      </c>
      <c r="N2283" s="6" t="str">
        <f t="shared" si="144"/>
        <v>10680 Councillor, Ward Two</v>
      </c>
      <c r="O2283" s="15">
        <f>IF(I2283&lt;&gt;FALSE,VLOOKUP(H2283,internet_municipalities!$B$2:$W$226,22,FALSE),"NO INTERNET")</f>
        <v>18892</v>
      </c>
      <c r="P2283" s="16">
        <f t="shared" si="145"/>
        <v>4.1763709506669487E-2</v>
      </c>
    </row>
    <row r="2284" spans="1:16" x14ac:dyDescent="0.2">
      <c r="A2284">
        <v>10680</v>
      </c>
      <c r="B2284" t="b">
        <v>1</v>
      </c>
      <c r="C2284" t="s">
        <v>2621</v>
      </c>
      <c r="D2284" t="s">
        <v>2622</v>
      </c>
      <c r="E2284" t="s">
        <v>461</v>
      </c>
      <c r="F2284" t="s">
        <v>461</v>
      </c>
      <c r="G2284" t="b">
        <v>0</v>
      </c>
      <c r="H2284" t="str">
        <f>VLOOKUP(A2284,all_municipalities!$A$2:$M$445,2,FALSE)</f>
        <v>East Gwillimbury, Town of</v>
      </c>
      <c r="I2284" t="b">
        <f>VLOOKUP(A2284,all_municipalities!$A$2:$M$445,9,FALSE)</f>
        <v>1</v>
      </c>
      <c r="J2284" t="b">
        <f>VLOOKUP(A2284,all_municipalities!$A$2:$M$445,13, FALSE)</f>
        <v>0</v>
      </c>
      <c r="K2284" t="str">
        <f t="shared" si="142"/>
        <v>NONE</v>
      </c>
      <c r="L2284">
        <v>0</v>
      </c>
      <c r="M2284" t="str">
        <f t="shared" si="143"/>
        <v>10680 Councillor, Ward One</v>
      </c>
      <c r="N2284" s="6" t="str">
        <f t="shared" si="144"/>
        <v>10680 Councillor, Ward One</v>
      </c>
      <c r="O2284" s="15">
        <f>IF(I2284&lt;&gt;FALSE,VLOOKUP(H2284,internet_municipalities!$B$2:$W$226,22,FALSE),"NO INTERNET")</f>
        <v>18892</v>
      </c>
      <c r="P2284" s="16" t="str">
        <f t="shared" si="145"/>
        <v>Acclaimed</v>
      </c>
    </row>
    <row r="2285" spans="1:16" x14ac:dyDescent="0.2">
      <c r="A2285">
        <v>10680</v>
      </c>
      <c r="B2285" t="b">
        <v>1</v>
      </c>
      <c r="C2285" t="s">
        <v>2621</v>
      </c>
      <c r="D2285" t="s">
        <v>2623</v>
      </c>
      <c r="E2285" t="s">
        <v>461</v>
      </c>
      <c r="F2285" t="s">
        <v>461</v>
      </c>
      <c r="G2285" t="b">
        <v>0</v>
      </c>
      <c r="H2285" t="str">
        <f>VLOOKUP(A2285,all_municipalities!$A$2:$M$445,2,FALSE)</f>
        <v>East Gwillimbury, Town of</v>
      </c>
      <c r="I2285" t="b">
        <f>VLOOKUP(A2285,all_municipalities!$A$2:$M$445,9,FALSE)</f>
        <v>1</v>
      </c>
      <c r="J2285" t="b">
        <f>VLOOKUP(A2285,all_municipalities!$A$2:$M$445,13, FALSE)</f>
        <v>0</v>
      </c>
      <c r="K2285" t="str">
        <f t="shared" si="142"/>
        <v>NONE</v>
      </c>
      <c r="L2285">
        <v>0</v>
      </c>
      <c r="M2285" t="str">
        <f t="shared" si="143"/>
        <v>10680 Councillor, Ward One</v>
      </c>
      <c r="N2285" s="6" t="str">
        <f t="shared" si="144"/>
        <v>10680 Councillor, Ward One</v>
      </c>
      <c r="O2285" s="15">
        <f>IF(I2285&lt;&gt;FALSE,VLOOKUP(H2285,internet_municipalities!$B$2:$W$226,22,FALSE),"NO INTERNET")</f>
        <v>18892</v>
      </c>
      <c r="P2285" s="16" t="str">
        <f t="shared" si="145"/>
        <v>Acclaimed</v>
      </c>
    </row>
    <row r="2286" spans="1:16" x14ac:dyDescent="0.2">
      <c r="A2286">
        <v>10680</v>
      </c>
      <c r="B2286" t="b">
        <v>0</v>
      </c>
      <c r="C2286" t="s">
        <v>2618</v>
      </c>
      <c r="D2286" t="s">
        <v>2624</v>
      </c>
      <c r="E2286">
        <v>498</v>
      </c>
      <c r="F2286" t="s">
        <v>1460</v>
      </c>
      <c r="G2286" t="b">
        <v>0</v>
      </c>
      <c r="H2286" t="str">
        <f>VLOOKUP(A2286,all_municipalities!$A$2:$M$445,2,FALSE)</f>
        <v>East Gwillimbury, Town of</v>
      </c>
      <c r="I2286" t="b">
        <f>VLOOKUP(A2286,all_municipalities!$A$2:$M$445,9,FALSE)</f>
        <v>1</v>
      </c>
      <c r="J2286" t="b">
        <f>VLOOKUP(A2286,all_municipalities!$A$2:$M$445,13, FALSE)</f>
        <v>0</v>
      </c>
      <c r="K2286" t="str">
        <f t="shared" si="142"/>
        <v>NONE</v>
      </c>
      <c r="L2286">
        <v>0</v>
      </c>
      <c r="M2286" t="str">
        <f t="shared" si="143"/>
        <v>10680 Councillor, Ward Two</v>
      </c>
      <c r="N2286" s="6" t="str">
        <f t="shared" si="144"/>
        <v>10680 Councillor, Ward Two</v>
      </c>
      <c r="O2286" s="15">
        <f>IF(I2286&lt;&gt;FALSE,VLOOKUP(H2286,internet_municipalities!$B$2:$W$226,22,FALSE),"NO INTERNET")</f>
        <v>18892</v>
      </c>
      <c r="P2286" s="16" t="str">
        <f t="shared" si="145"/>
        <v>Lost</v>
      </c>
    </row>
    <row r="2287" spans="1:16" x14ac:dyDescent="0.2">
      <c r="A2287">
        <v>10680</v>
      </c>
      <c r="B2287" t="b">
        <v>0</v>
      </c>
      <c r="C2287" t="s">
        <v>2618</v>
      </c>
      <c r="D2287" t="s">
        <v>2625</v>
      </c>
      <c r="E2287">
        <v>171</v>
      </c>
      <c r="F2287" t="s">
        <v>1460</v>
      </c>
      <c r="G2287" t="b">
        <v>0</v>
      </c>
      <c r="H2287" t="str">
        <f>VLOOKUP(A2287,all_municipalities!$A$2:$M$445,2,FALSE)</f>
        <v>East Gwillimbury, Town of</v>
      </c>
      <c r="I2287" t="b">
        <f>VLOOKUP(A2287,all_municipalities!$A$2:$M$445,9,FALSE)</f>
        <v>1</v>
      </c>
      <c r="J2287" t="b">
        <f>VLOOKUP(A2287,all_municipalities!$A$2:$M$445,13, FALSE)</f>
        <v>0</v>
      </c>
      <c r="K2287" t="str">
        <f t="shared" si="142"/>
        <v>NONE</v>
      </c>
      <c r="L2287">
        <v>0</v>
      </c>
      <c r="M2287" t="str">
        <f t="shared" si="143"/>
        <v>10680 Councillor, Ward Two</v>
      </c>
      <c r="N2287" s="6" t="str">
        <f t="shared" si="144"/>
        <v>10680 Councillor, Ward Two</v>
      </c>
      <c r="O2287" s="15">
        <f>IF(I2287&lt;&gt;FALSE,VLOOKUP(H2287,internet_municipalities!$B$2:$W$226,22,FALSE),"NO INTERNET")</f>
        <v>18892</v>
      </c>
      <c r="P2287" s="16" t="str">
        <f t="shared" si="145"/>
        <v>Lost</v>
      </c>
    </row>
    <row r="2288" spans="1:16" x14ac:dyDescent="0.2">
      <c r="A2288">
        <v>10680</v>
      </c>
      <c r="B2288" t="b">
        <v>0</v>
      </c>
      <c r="C2288" t="s">
        <v>2615</v>
      </c>
      <c r="D2288" t="s">
        <v>2626</v>
      </c>
      <c r="E2288">
        <v>943</v>
      </c>
      <c r="F2288" t="s">
        <v>1460</v>
      </c>
      <c r="G2288" t="b">
        <v>0</v>
      </c>
      <c r="H2288" t="str">
        <f>VLOOKUP(A2288,all_municipalities!$A$2:$M$445,2,FALSE)</f>
        <v>East Gwillimbury, Town of</v>
      </c>
      <c r="I2288" t="b">
        <f>VLOOKUP(A2288,all_municipalities!$A$2:$M$445,9,FALSE)</f>
        <v>1</v>
      </c>
      <c r="J2288" t="b">
        <f>VLOOKUP(A2288,all_municipalities!$A$2:$M$445,13, FALSE)</f>
        <v>0</v>
      </c>
      <c r="K2288" t="str">
        <f t="shared" si="142"/>
        <v>NONE</v>
      </c>
      <c r="L2288">
        <v>0</v>
      </c>
      <c r="M2288" t="str">
        <f t="shared" si="143"/>
        <v>10680 Councillor, Ward Three</v>
      </c>
      <c r="N2288" s="6" t="str">
        <f t="shared" si="144"/>
        <v>10680 Councillor, Ward Three</v>
      </c>
      <c r="O2288" s="15">
        <f>IF(I2288&lt;&gt;FALSE,VLOOKUP(H2288,internet_municipalities!$B$2:$W$226,22,FALSE),"NO INTERNET")</f>
        <v>18892</v>
      </c>
      <c r="P2288" s="16" t="str">
        <f t="shared" si="145"/>
        <v>Lost</v>
      </c>
    </row>
    <row r="2289" spans="1:16" x14ac:dyDescent="0.2">
      <c r="A2289">
        <v>10680</v>
      </c>
      <c r="B2289" t="b">
        <v>0</v>
      </c>
      <c r="C2289" t="s">
        <v>2615</v>
      </c>
      <c r="D2289" t="s">
        <v>2627</v>
      </c>
      <c r="E2289">
        <v>526</v>
      </c>
      <c r="F2289" t="s">
        <v>1460</v>
      </c>
      <c r="G2289" t="b">
        <v>0</v>
      </c>
      <c r="H2289" t="str">
        <f>VLOOKUP(A2289,all_municipalities!$A$2:$M$445,2,FALSE)</f>
        <v>East Gwillimbury, Town of</v>
      </c>
      <c r="I2289" t="b">
        <f>VLOOKUP(A2289,all_municipalities!$A$2:$M$445,9,FALSE)</f>
        <v>1</v>
      </c>
      <c r="J2289" t="b">
        <f>VLOOKUP(A2289,all_municipalities!$A$2:$M$445,13, FALSE)</f>
        <v>0</v>
      </c>
      <c r="K2289" t="str">
        <f t="shared" si="142"/>
        <v>NONE</v>
      </c>
      <c r="L2289">
        <v>0</v>
      </c>
      <c r="M2289" t="str">
        <f t="shared" si="143"/>
        <v>10680 Councillor, Ward Three</v>
      </c>
      <c r="N2289" s="6" t="str">
        <f t="shared" si="144"/>
        <v>10680 Councillor, Ward Three</v>
      </c>
      <c r="O2289" s="15">
        <f>IF(I2289&lt;&gt;FALSE,VLOOKUP(H2289,internet_municipalities!$B$2:$W$226,22,FALSE),"NO INTERNET")</f>
        <v>18892</v>
      </c>
      <c r="P2289" s="16" t="str">
        <f t="shared" si="145"/>
        <v>Lost</v>
      </c>
    </row>
    <row r="2290" spans="1:16" x14ac:dyDescent="0.2">
      <c r="A2290">
        <v>10680</v>
      </c>
      <c r="B2290" t="b">
        <v>0</v>
      </c>
      <c r="C2290" t="s">
        <v>2615</v>
      </c>
      <c r="D2290" t="s">
        <v>2628</v>
      </c>
      <c r="E2290">
        <v>201</v>
      </c>
      <c r="F2290" t="s">
        <v>1460</v>
      </c>
      <c r="G2290" t="b">
        <v>0</v>
      </c>
      <c r="H2290" t="str">
        <f>VLOOKUP(A2290,all_municipalities!$A$2:$M$445,2,FALSE)</f>
        <v>East Gwillimbury, Town of</v>
      </c>
      <c r="I2290" t="b">
        <f>VLOOKUP(A2290,all_municipalities!$A$2:$M$445,9,FALSE)</f>
        <v>1</v>
      </c>
      <c r="J2290" t="b">
        <f>VLOOKUP(A2290,all_municipalities!$A$2:$M$445,13, FALSE)</f>
        <v>0</v>
      </c>
      <c r="K2290" t="str">
        <f t="shared" si="142"/>
        <v>NONE</v>
      </c>
      <c r="L2290">
        <v>0</v>
      </c>
      <c r="M2290" t="str">
        <f t="shared" si="143"/>
        <v>10680 Councillor, Ward Three</v>
      </c>
      <c r="N2290" s="6" t="str">
        <f t="shared" si="144"/>
        <v>10680 Councillor, Ward Three</v>
      </c>
      <c r="O2290" s="15">
        <f>IF(I2290&lt;&gt;FALSE,VLOOKUP(H2290,internet_municipalities!$B$2:$W$226,22,FALSE),"NO INTERNET")</f>
        <v>18892</v>
      </c>
      <c r="P2290" s="16" t="str">
        <f t="shared" si="145"/>
        <v>Lost</v>
      </c>
    </row>
    <row r="2291" spans="1:16" x14ac:dyDescent="0.2">
      <c r="A2291">
        <v>19423</v>
      </c>
      <c r="B2291" t="b">
        <v>1</v>
      </c>
      <c r="C2291" t="s">
        <v>1475</v>
      </c>
      <c r="D2291" t="s">
        <v>2644</v>
      </c>
      <c r="E2291">
        <v>524</v>
      </c>
      <c r="F2291">
        <v>257</v>
      </c>
      <c r="G2291" t="b">
        <v>0</v>
      </c>
      <c r="H2291" t="str">
        <f>VLOOKUP(A2291,all_municipalities!$A$2:$M$445,2,FALSE)</f>
        <v>Edwardsburgh/Cardinal, Township of</v>
      </c>
      <c r="I2291" t="b">
        <f>VLOOKUP(A2291,all_municipalities!$A$2:$M$445,9,FALSE)</f>
        <v>1</v>
      </c>
      <c r="J2291" t="b">
        <f>VLOOKUP(A2291,all_municipalities!$A$2:$M$445,13, FALSE)</f>
        <v>0</v>
      </c>
      <c r="K2291" t="str">
        <f t="shared" si="142"/>
        <v>NONE</v>
      </c>
      <c r="L2291">
        <v>0</v>
      </c>
      <c r="M2291" t="str">
        <f t="shared" si="143"/>
        <v>19423 Councillor, Ward 3</v>
      </c>
      <c r="N2291" s="6" t="str">
        <f t="shared" si="144"/>
        <v>19423 Councillor, Ward 3</v>
      </c>
      <c r="O2291" s="15">
        <f>IF(I2291&lt;&gt;FALSE,VLOOKUP(H2291,internet_municipalities!$B$2:$W$226,22,FALSE),"NO INTERNET")</f>
        <v>2855</v>
      </c>
      <c r="P2291" s="16">
        <f t="shared" si="145"/>
        <v>9.0017513134851138E-2</v>
      </c>
    </row>
    <row r="2292" spans="1:16" x14ac:dyDescent="0.2">
      <c r="A2292">
        <v>19423</v>
      </c>
      <c r="B2292" t="b">
        <v>1</v>
      </c>
      <c r="C2292" t="s">
        <v>1453</v>
      </c>
      <c r="D2292" t="s">
        <v>2645</v>
      </c>
      <c r="E2292">
        <v>475</v>
      </c>
      <c r="F2292">
        <v>83</v>
      </c>
      <c r="G2292" t="b">
        <v>0</v>
      </c>
      <c r="H2292" t="str">
        <f>VLOOKUP(A2292,all_municipalities!$A$2:$M$445,2,FALSE)</f>
        <v>Edwardsburgh/Cardinal, Township of</v>
      </c>
      <c r="I2292" t="b">
        <f>VLOOKUP(A2292,all_municipalities!$A$2:$M$445,9,FALSE)</f>
        <v>1</v>
      </c>
      <c r="J2292" t="b">
        <f>VLOOKUP(A2292,all_municipalities!$A$2:$M$445,13, FALSE)</f>
        <v>0</v>
      </c>
      <c r="K2292" t="str">
        <f t="shared" si="142"/>
        <v>NONE</v>
      </c>
      <c r="L2292">
        <v>0</v>
      </c>
      <c r="M2292" t="str">
        <f t="shared" si="143"/>
        <v>19423 Councillor, Ward 2</v>
      </c>
      <c r="N2292" s="6" t="str">
        <f t="shared" si="144"/>
        <v>19423 Councillor, Ward 2</v>
      </c>
      <c r="O2292" s="15">
        <f>IF(I2292&lt;&gt;FALSE,VLOOKUP(H2292,internet_municipalities!$B$2:$W$226,22,FALSE),"NO INTERNET")</f>
        <v>2855</v>
      </c>
      <c r="P2292" s="16">
        <f t="shared" si="145"/>
        <v>2.9071803852889669E-2</v>
      </c>
    </row>
    <row r="2293" spans="1:16" x14ac:dyDescent="0.2">
      <c r="A2293">
        <v>19423</v>
      </c>
      <c r="B2293" t="b">
        <v>1</v>
      </c>
      <c r="C2293" t="s">
        <v>1456</v>
      </c>
      <c r="D2293" t="s">
        <v>2646</v>
      </c>
      <c r="E2293">
        <v>570</v>
      </c>
      <c r="F2293">
        <v>235</v>
      </c>
      <c r="G2293" t="b">
        <v>0</v>
      </c>
      <c r="H2293" t="str">
        <f>VLOOKUP(A2293,all_municipalities!$A$2:$M$445,2,FALSE)</f>
        <v>Edwardsburgh/Cardinal, Township of</v>
      </c>
      <c r="I2293" t="b">
        <f>VLOOKUP(A2293,all_municipalities!$A$2:$M$445,9,FALSE)</f>
        <v>1</v>
      </c>
      <c r="J2293" t="b">
        <f>VLOOKUP(A2293,all_municipalities!$A$2:$M$445,13, FALSE)</f>
        <v>0</v>
      </c>
      <c r="K2293" t="str">
        <f t="shared" si="142"/>
        <v>NONE</v>
      </c>
      <c r="L2293">
        <v>0</v>
      </c>
      <c r="M2293" t="str">
        <f t="shared" si="143"/>
        <v>19423 Councillor, Ward 1</v>
      </c>
      <c r="N2293" s="6" t="str">
        <f t="shared" si="144"/>
        <v>19423 Councillor, Ward 1</v>
      </c>
      <c r="O2293" s="15">
        <f>IF(I2293&lt;&gt;FALSE,VLOOKUP(H2293,internet_municipalities!$B$2:$W$226,22,FALSE),"NO INTERNET")</f>
        <v>2855</v>
      </c>
      <c r="P2293" s="16">
        <f t="shared" si="145"/>
        <v>8.2311733800350256E-2</v>
      </c>
    </row>
    <row r="2294" spans="1:16" x14ac:dyDescent="0.2">
      <c r="A2294">
        <v>19423</v>
      </c>
      <c r="B2294" t="b">
        <v>1</v>
      </c>
      <c r="C2294" t="s">
        <v>1479</v>
      </c>
      <c r="D2294" t="s">
        <v>2647</v>
      </c>
      <c r="E2294">
        <v>1667</v>
      </c>
      <c r="F2294">
        <v>751</v>
      </c>
      <c r="G2294" t="b">
        <v>0</v>
      </c>
      <c r="H2294" t="str">
        <f>VLOOKUP(A2294,all_municipalities!$A$2:$M$445,2,FALSE)</f>
        <v>Edwardsburgh/Cardinal, Township of</v>
      </c>
      <c r="I2294" t="b">
        <f>VLOOKUP(A2294,all_municipalities!$A$2:$M$445,9,FALSE)</f>
        <v>1</v>
      </c>
      <c r="J2294" t="b">
        <f>VLOOKUP(A2294,all_municipalities!$A$2:$M$445,13, FALSE)</f>
        <v>0</v>
      </c>
      <c r="K2294" t="str">
        <f t="shared" si="142"/>
        <v>NONE</v>
      </c>
      <c r="L2294">
        <v>0</v>
      </c>
      <c r="M2294" t="str">
        <f t="shared" si="143"/>
        <v>19423 Deputy Mayor</v>
      </c>
      <c r="N2294" s="6" t="str">
        <f t="shared" si="144"/>
        <v>19423 Deputy Mayor</v>
      </c>
      <c r="O2294" s="15">
        <f>IF(I2294&lt;&gt;FALSE,VLOOKUP(H2294,internet_municipalities!$B$2:$W$226,22,FALSE),"NO INTERNET")</f>
        <v>2855</v>
      </c>
      <c r="P2294" s="16">
        <f t="shared" si="145"/>
        <v>0.26304728546409806</v>
      </c>
    </row>
    <row r="2295" spans="1:16" x14ac:dyDescent="0.2">
      <c r="A2295">
        <v>19423</v>
      </c>
      <c r="B2295" t="b">
        <v>0</v>
      </c>
      <c r="C2295" t="s">
        <v>1479</v>
      </c>
      <c r="D2295" t="s">
        <v>2648</v>
      </c>
      <c r="E2295">
        <v>916</v>
      </c>
      <c r="F2295" t="s">
        <v>1460</v>
      </c>
      <c r="G2295" t="b">
        <v>0</v>
      </c>
      <c r="H2295" t="str">
        <f>VLOOKUP(A2295,all_municipalities!$A$2:$M$445,2,FALSE)</f>
        <v>Edwardsburgh/Cardinal, Township of</v>
      </c>
      <c r="I2295" t="b">
        <f>VLOOKUP(A2295,all_municipalities!$A$2:$M$445,9,FALSE)</f>
        <v>1</v>
      </c>
      <c r="J2295" t="b">
        <f>VLOOKUP(A2295,all_municipalities!$A$2:$M$445,13, FALSE)</f>
        <v>0</v>
      </c>
      <c r="K2295" t="str">
        <f t="shared" si="142"/>
        <v>NONE</v>
      </c>
      <c r="L2295">
        <v>0</v>
      </c>
      <c r="M2295" t="str">
        <f t="shared" si="143"/>
        <v>19423 Deputy Mayor</v>
      </c>
      <c r="N2295" s="6" t="str">
        <f t="shared" si="144"/>
        <v>19423 Deputy Mayor</v>
      </c>
      <c r="O2295" s="15">
        <f>IF(I2295&lt;&gt;FALSE,VLOOKUP(H2295,internet_municipalities!$B$2:$W$226,22,FALSE),"NO INTERNET")</f>
        <v>2855</v>
      </c>
      <c r="P2295" s="16" t="str">
        <f t="shared" si="145"/>
        <v>Lost</v>
      </c>
    </row>
    <row r="2296" spans="1:16" x14ac:dyDescent="0.2">
      <c r="A2296">
        <v>19423</v>
      </c>
      <c r="B2296" t="b">
        <v>0</v>
      </c>
      <c r="C2296" t="s">
        <v>1456</v>
      </c>
      <c r="D2296" t="s">
        <v>2649</v>
      </c>
      <c r="E2296">
        <v>335</v>
      </c>
      <c r="F2296" t="s">
        <v>1460</v>
      </c>
      <c r="G2296" t="b">
        <v>0</v>
      </c>
      <c r="H2296" t="str">
        <f>VLOOKUP(A2296,all_municipalities!$A$2:$M$445,2,FALSE)</f>
        <v>Edwardsburgh/Cardinal, Township of</v>
      </c>
      <c r="I2296" t="b">
        <f>VLOOKUP(A2296,all_municipalities!$A$2:$M$445,9,FALSE)</f>
        <v>1</v>
      </c>
      <c r="J2296" t="b">
        <f>VLOOKUP(A2296,all_municipalities!$A$2:$M$445,13, FALSE)</f>
        <v>0</v>
      </c>
      <c r="K2296" t="str">
        <f t="shared" si="142"/>
        <v>NONE</v>
      </c>
      <c r="L2296">
        <v>0</v>
      </c>
      <c r="M2296" t="str">
        <f t="shared" si="143"/>
        <v>19423 Councillor, Ward 1</v>
      </c>
      <c r="N2296" s="6" t="str">
        <f t="shared" si="144"/>
        <v>19423 Councillor, Ward 1</v>
      </c>
      <c r="O2296" s="15">
        <f>IF(I2296&lt;&gt;FALSE,VLOOKUP(H2296,internet_municipalities!$B$2:$W$226,22,FALSE),"NO INTERNET")</f>
        <v>2855</v>
      </c>
      <c r="P2296" s="16" t="str">
        <f t="shared" si="145"/>
        <v>Lost</v>
      </c>
    </row>
    <row r="2297" spans="1:16" x14ac:dyDescent="0.2">
      <c r="A2297">
        <v>19423</v>
      </c>
      <c r="B2297" t="b">
        <v>0</v>
      </c>
      <c r="C2297" t="s">
        <v>1453</v>
      </c>
      <c r="D2297" t="s">
        <v>2650</v>
      </c>
      <c r="E2297">
        <v>392</v>
      </c>
      <c r="F2297" t="s">
        <v>1460</v>
      </c>
      <c r="G2297" t="b">
        <v>0</v>
      </c>
      <c r="H2297" t="str">
        <f>VLOOKUP(A2297,all_municipalities!$A$2:$M$445,2,FALSE)</f>
        <v>Edwardsburgh/Cardinal, Township of</v>
      </c>
      <c r="I2297" t="b">
        <f>VLOOKUP(A2297,all_municipalities!$A$2:$M$445,9,FALSE)</f>
        <v>1</v>
      </c>
      <c r="J2297" t="b">
        <f>VLOOKUP(A2297,all_municipalities!$A$2:$M$445,13, FALSE)</f>
        <v>0</v>
      </c>
      <c r="K2297" t="str">
        <f t="shared" si="142"/>
        <v>NONE</v>
      </c>
      <c r="L2297">
        <v>0</v>
      </c>
      <c r="M2297" t="str">
        <f t="shared" si="143"/>
        <v>19423 Councillor, Ward 2</v>
      </c>
      <c r="N2297" s="6" t="str">
        <f t="shared" si="144"/>
        <v>19423 Councillor, Ward 2</v>
      </c>
      <c r="O2297" s="15">
        <f>IF(I2297&lt;&gt;FALSE,VLOOKUP(H2297,internet_municipalities!$B$2:$W$226,22,FALSE),"NO INTERNET")</f>
        <v>2855</v>
      </c>
      <c r="P2297" s="16" t="str">
        <f t="shared" si="145"/>
        <v>Lost</v>
      </c>
    </row>
    <row r="2298" spans="1:16" x14ac:dyDescent="0.2">
      <c r="A2298">
        <v>19423</v>
      </c>
      <c r="B2298" t="b">
        <v>0</v>
      </c>
      <c r="C2298" t="s">
        <v>1475</v>
      </c>
      <c r="D2298" t="s">
        <v>2651</v>
      </c>
      <c r="E2298">
        <v>267</v>
      </c>
      <c r="F2298" t="s">
        <v>1460</v>
      </c>
      <c r="G2298" t="b">
        <v>0</v>
      </c>
      <c r="H2298" t="str">
        <f>VLOOKUP(A2298,all_municipalities!$A$2:$M$445,2,FALSE)</f>
        <v>Edwardsburgh/Cardinal, Township of</v>
      </c>
      <c r="I2298" t="b">
        <f>VLOOKUP(A2298,all_municipalities!$A$2:$M$445,9,FALSE)</f>
        <v>1</v>
      </c>
      <c r="J2298" t="b">
        <f>VLOOKUP(A2298,all_municipalities!$A$2:$M$445,13, FALSE)</f>
        <v>0</v>
      </c>
      <c r="K2298" t="str">
        <f t="shared" si="142"/>
        <v>NONE</v>
      </c>
      <c r="L2298">
        <v>0</v>
      </c>
      <c r="M2298" t="str">
        <f t="shared" si="143"/>
        <v>19423 Councillor, Ward 3</v>
      </c>
      <c r="N2298" s="6" t="str">
        <f t="shared" si="144"/>
        <v>19423 Councillor, Ward 3</v>
      </c>
      <c r="O2298" s="15">
        <f>IF(I2298&lt;&gt;FALSE,VLOOKUP(H2298,internet_municipalities!$B$2:$W$226,22,FALSE),"NO INTERNET")</f>
        <v>2855</v>
      </c>
      <c r="P2298" s="16" t="str">
        <f t="shared" si="145"/>
        <v>Lost</v>
      </c>
    </row>
    <row r="2299" spans="1:16" x14ac:dyDescent="0.2">
      <c r="A2299">
        <v>19424</v>
      </c>
      <c r="B2299" t="b">
        <v>1</v>
      </c>
      <c r="C2299" t="s">
        <v>1463</v>
      </c>
      <c r="D2299" t="s">
        <v>702</v>
      </c>
      <c r="E2299" t="s">
        <v>461</v>
      </c>
      <c r="F2299" t="s">
        <v>461</v>
      </c>
      <c r="G2299" t="b">
        <v>0</v>
      </c>
      <c r="H2299" t="str">
        <f>VLOOKUP(A2299,all_municipalities!$A$2:$M$445,2,FALSE)</f>
        <v>Elizabethtown-Kitley, Township of</v>
      </c>
      <c r="I2299" t="b">
        <f>VLOOKUP(A2299,all_municipalities!$A$2:$M$445,9,FALSE)</f>
        <v>1</v>
      </c>
      <c r="J2299" t="b">
        <f>VLOOKUP(A2299,all_municipalities!$A$2:$M$445,13, FALSE)</f>
        <v>0</v>
      </c>
      <c r="K2299" t="str">
        <f t="shared" si="142"/>
        <v>NONE</v>
      </c>
      <c r="L2299">
        <v>0</v>
      </c>
      <c r="M2299" t="str">
        <f t="shared" si="143"/>
        <v>19424 Councillor</v>
      </c>
      <c r="N2299" s="6" t="str">
        <f t="shared" si="144"/>
        <v>19424 Councillor</v>
      </c>
      <c r="O2299" s="15">
        <f>IF(I2299&lt;&gt;FALSE,VLOOKUP(H2299,internet_municipalities!$B$2:$W$226,22,FALSE),"NO INTERNET")</f>
        <v>5536</v>
      </c>
      <c r="P2299" s="16" t="str">
        <f t="shared" si="145"/>
        <v>Acclaimed</v>
      </c>
    </row>
    <row r="2300" spans="1:16" x14ac:dyDescent="0.2">
      <c r="A2300">
        <v>19424</v>
      </c>
      <c r="B2300" t="b">
        <v>1</v>
      </c>
      <c r="C2300" t="s">
        <v>1463</v>
      </c>
      <c r="D2300" t="s">
        <v>2652</v>
      </c>
      <c r="E2300" t="s">
        <v>461</v>
      </c>
      <c r="F2300" t="s">
        <v>461</v>
      </c>
      <c r="G2300" t="b">
        <v>0</v>
      </c>
      <c r="H2300" t="str">
        <f>VLOOKUP(A2300,all_municipalities!$A$2:$M$445,2,FALSE)</f>
        <v>Elizabethtown-Kitley, Township of</v>
      </c>
      <c r="I2300" t="b">
        <f>VLOOKUP(A2300,all_municipalities!$A$2:$M$445,9,FALSE)</f>
        <v>1</v>
      </c>
      <c r="J2300" t="b">
        <f>VLOOKUP(A2300,all_municipalities!$A$2:$M$445,13, FALSE)</f>
        <v>0</v>
      </c>
      <c r="K2300" t="str">
        <f t="shared" si="142"/>
        <v>NONE</v>
      </c>
      <c r="L2300">
        <v>0</v>
      </c>
      <c r="M2300" t="str">
        <f t="shared" si="143"/>
        <v>19424 Councillor</v>
      </c>
      <c r="N2300" s="6" t="str">
        <f t="shared" si="144"/>
        <v>19424 Councillor</v>
      </c>
      <c r="O2300" s="15">
        <f>IF(I2300&lt;&gt;FALSE,VLOOKUP(H2300,internet_municipalities!$B$2:$W$226,22,FALSE),"NO INTERNET")</f>
        <v>5536</v>
      </c>
      <c r="P2300" s="16" t="str">
        <f t="shared" si="145"/>
        <v>Acclaimed</v>
      </c>
    </row>
    <row r="2301" spans="1:16" x14ac:dyDescent="0.2">
      <c r="A2301">
        <v>19424</v>
      </c>
      <c r="B2301" t="b">
        <v>1</v>
      </c>
      <c r="C2301" t="s">
        <v>1463</v>
      </c>
      <c r="D2301" t="s">
        <v>2653</v>
      </c>
      <c r="E2301" t="s">
        <v>461</v>
      </c>
      <c r="F2301" t="s">
        <v>461</v>
      </c>
      <c r="G2301" t="b">
        <v>0</v>
      </c>
      <c r="H2301" t="str">
        <f>VLOOKUP(A2301,all_municipalities!$A$2:$M$445,2,FALSE)</f>
        <v>Elizabethtown-Kitley, Township of</v>
      </c>
      <c r="I2301" t="b">
        <f>VLOOKUP(A2301,all_municipalities!$A$2:$M$445,9,FALSE)</f>
        <v>1</v>
      </c>
      <c r="J2301" t="b">
        <f>VLOOKUP(A2301,all_municipalities!$A$2:$M$445,13, FALSE)</f>
        <v>0</v>
      </c>
      <c r="K2301" t="str">
        <f t="shared" si="142"/>
        <v>NONE</v>
      </c>
      <c r="L2301">
        <v>0</v>
      </c>
      <c r="M2301" t="str">
        <f t="shared" si="143"/>
        <v>19424 Councillor</v>
      </c>
      <c r="N2301" s="6" t="str">
        <f t="shared" si="144"/>
        <v>19424 Councillor</v>
      </c>
      <c r="O2301" s="15">
        <f>IF(I2301&lt;&gt;FALSE,VLOOKUP(H2301,internet_municipalities!$B$2:$W$226,22,FALSE),"NO INTERNET")</f>
        <v>5536</v>
      </c>
      <c r="P2301" s="16" t="str">
        <f t="shared" si="145"/>
        <v>Acclaimed</v>
      </c>
    </row>
    <row r="2302" spans="1:16" x14ac:dyDescent="0.2">
      <c r="A2302">
        <v>19424</v>
      </c>
      <c r="B2302" t="b">
        <v>1</v>
      </c>
      <c r="C2302" t="s">
        <v>1463</v>
      </c>
      <c r="D2302" t="s">
        <v>2654</v>
      </c>
      <c r="E2302" t="s">
        <v>461</v>
      </c>
      <c r="F2302" t="s">
        <v>461</v>
      </c>
      <c r="G2302" t="b">
        <v>0</v>
      </c>
      <c r="H2302" t="str">
        <f>VLOOKUP(A2302,all_municipalities!$A$2:$M$445,2,FALSE)</f>
        <v>Elizabethtown-Kitley, Township of</v>
      </c>
      <c r="I2302" t="b">
        <f>VLOOKUP(A2302,all_municipalities!$A$2:$M$445,9,FALSE)</f>
        <v>1</v>
      </c>
      <c r="J2302" t="b">
        <f>VLOOKUP(A2302,all_municipalities!$A$2:$M$445,13, FALSE)</f>
        <v>0</v>
      </c>
      <c r="K2302" t="str">
        <f t="shared" si="142"/>
        <v>NONE</v>
      </c>
      <c r="L2302">
        <v>0</v>
      </c>
      <c r="M2302" t="str">
        <f t="shared" si="143"/>
        <v>19424 Councillor</v>
      </c>
      <c r="N2302" s="6" t="str">
        <f t="shared" si="144"/>
        <v>19424 Councillor</v>
      </c>
      <c r="O2302" s="15">
        <f>IF(I2302&lt;&gt;FALSE,VLOOKUP(H2302,internet_municipalities!$B$2:$W$226,22,FALSE),"NO INTERNET")</f>
        <v>5536</v>
      </c>
      <c r="P2302" s="16" t="str">
        <f t="shared" si="145"/>
        <v>Acclaimed</v>
      </c>
    </row>
    <row r="2303" spans="1:16" x14ac:dyDescent="0.2">
      <c r="A2303">
        <v>19424</v>
      </c>
      <c r="B2303" t="b">
        <v>1</v>
      </c>
      <c r="C2303" t="s">
        <v>1463</v>
      </c>
      <c r="D2303" t="s">
        <v>2655</v>
      </c>
      <c r="E2303" t="s">
        <v>461</v>
      </c>
      <c r="F2303" t="s">
        <v>461</v>
      </c>
      <c r="G2303" t="b">
        <v>0</v>
      </c>
      <c r="H2303" t="str">
        <f>VLOOKUP(A2303,all_municipalities!$A$2:$M$445,2,FALSE)</f>
        <v>Elizabethtown-Kitley, Township of</v>
      </c>
      <c r="I2303" t="b">
        <f>VLOOKUP(A2303,all_municipalities!$A$2:$M$445,9,FALSE)</f>
        <v>1</v>
      </c>
      <c r="J2303" t="b">
        <f>VLOOKUP(A2303,all_municipalities!$A$2:$M$445,13, FALSE)</f>
        <v>0</v>
      </c>
      <c r="K2303" t="str">
        <f t="shared" si="142"/>
        <v>NONE</v>
      </c>
      <c r="L2303">
        <v>0</v>
      </c>
      <c r="M2303" t="str">
        <f t="shared" si="143"/>
        <v>19424 Councillor</v>
      </c>
      <c r="N2303" s="6" t="str">
        <f t="shared" si="144"/>
        <v>19424 Councillor</v>
      </c>
      <c r="O2303" s="15">
        <f>IF(I2303&lt;&gt;FALSE,VLOOKUP(H2303,internet_municipalities!$B$2:$W$226,22,FALSE),"NO INTERNET")</f>
        <v>5536</v>
      </c>
      <c r="P2303" s="16" t="str">
        <f t="shared" si="145"/>
        <v>Acclaimed</v>
      </c>
    </row>
    <row r="2304" spans="1:16" x14ac:dyDescent="0.2">
      <c r="A2304">
        <v>19424</v>
      </c>
      <c r="B2304" t="b">
        <v>1</v>
      </c>
      <c r="C2304" t="s">
        <v>1463</v>
      </c>
      <c r="D2304" t="s">
        <v>2656</v>
      </c>
      <c r="E2304" t="s">
        <v>461</v>
      </c>
      <c r="F2304" t="s">
        <v>461</v>
      </c>
      <c r="G2304" t="b">
        <v>0</v>
      </c>
      <c r="H2304" t="str">
        <f>VLOOKUP(A2304,all_municipalities!$A$2:$M$445,2,FALSE)</f>
        <v>Elizabethtown-Kitley, Township of</v>
      </c>
      <c r="I2304" t="b">
        <f>VLOOKUP(A2304,all_municipalities!$A$2:$M$445,9,FALSE)</f>
        <v>1</v>
      </c>
      <c r="J2304" t="b">
        <f>VLOOKUP(A2304,all_municipalities!$A$2:$M$445,13, FALSE)</f>
        <v>0</v>
      </c>
      <c r="K2304" t="str">
        <f t="shared" si="142"/>
        <v>NONE</v>
      </c>
      <c r="L2304">
        <v>0</v>
      </c>
      <c r="M2304" t="str">
        <f t="shared" si="143"/>
        <v>19424 Councillor</v>
      </c>
      <c r="N2304" s="6" t="str">
        <f t="shared" si="144"/>
        <v>19424 Councillor</v>
      </c>
      <c r="O2304" s="15">
        <f>IF(I2304&lt;&gt;FALSE,VLOOKUP(H2304,internet_municipalities!$B$2:$W$226,22,FALSE),"NO INTERNET")</f>
        <v>5536</v>
      </c>
      <c r="P2304" s="16" t="str">
        <f t="shared" si="145"/>
        <v>Acclaimed</v>
      </c>
    </row>
    <row r="2305" spans="1:16" x14ac:dyDescent="0.2">
      <c r="A2305">
        <v>10231</v>
      </c>
      <c r="B2305" t="b">
        <v>1</v>
      </c>
      <c r="C2305" t="s">
        <v>1463</v>
      </c>
      <c r="D2305" t="s">
        <v>2657</v>
      </c>
      <c r="E2305">
        <v>2358</v>
      </c>
      <c r="F2305">
        <v>1264</v>
      </c>
      <c r="G2305" t="b">
        <v>0</v>
      </c>
      <c r="H2305" t="str">
        <f>VLOOKUP(A2305,all_municipalities!$A$2:$M$445,2,FALSE)</f>
        <v>Elliot Lake, City of</v>
      </c>
      <c r="I2305" t="b">
        <f>VLOOKUP(A2305,all_municipalities!$A$2:$M$445,9,FALSE)</f>
        <v>0</v>
      </c>
      <c r="J2305" t="b">
        <f>VLOOKUP(A2305,all_municipalities!$A$2:$M$445,13, FALSE)</f>
        <v>0</v>
      </c>
      <c r="K2305" t="str">
        <f t="shared" si="142"/>
        <v>NONE</v>
      </c>
      <c r="L2305">
        <v>0</v>
      </c>
      <c r="M2305" t="str">
        <f t="shared" si="143"/>
        <v>10231 Councillor</v>
      </c>
      <c r="N2305" s="6" t="str">
        <f t="shared" si="144"/>
        <v/>
      </c>
      <c r="O2305" s="15" t="str">
        <f>IF(I2305&lt;&gt;FALSE,VLOOKUP(H2305,internet_municipalities!$B$2:$W$226,22,FALSE),"NO INTERNET")</f>
        <v>NO INTERNET</v>
      </c>
      <c r="P2305" s="16" t="str">
        <f t="shared" si="145"/>
        <v>NO INTERNET</v>
      </c>
    </row>
    <row r="2306" spans="1:16" x14ac:dyDescent="0.2">
      <c r="A2306">
        <v>10231</v>
      </c>
      <c r="B2306" t="b">
        <v>1</v>
      </c>
      <c r="C2306" t="s">
        <v>1463</v>
      </c>
      <c r="D2306" t="s">
        <v>2658</v>
      </c>
      <c r="E2306">
        <v>1266</v>
      </c>
      <c r="F2306">
        <v>172</v>
      </c>
      <c r="G2306" t="b">
        <v>0</v>
      </c>
      <c r="H2306" t="str">
        <f>VLOOKUP(A2306,all_municipalities!$A$2:$M$445,2,FALSE)</f>
        <v>Elliot Lake, City of</v>
      </c>
      <c r="I2306" t="b">
        <f>VLOOKUP(A2306,all_municipalities!$A$2:$M$445,9,FALSE)</f>
        <v>0</v>
      </c>
      <c r="J2306" t="b">
        <f>VLOOKUP(A2306,all_municipalities!$A$2:$M$445,13, FALSE)</f>
        <v>0</v>
      </c>
      <c r="K2306" t="str">
        <f t="shared" ref="K2306:K2369" si="146">IF(J2306=TRUE,IF(F2306&lt;=10,"HIGH",IF(F2306&lt;=100,"MID",IF(F2306&lt;=1000,"LOW","NONE"))),"NONE")</f>
        <v>NONE</v>
      </c>
      <c r="L2306">
        <v>0</v>
      </c>
      <c r="M2306" t="str">
        <f t="shared" ref="M2306:M2369" si="147">CONCATENATE(A2306, " ",C2306)</f>
        <v>10231 Councillor</v>
      </c>
      <c r="N2306" s="6" t="str">
        <f t="shared" si="144"/>
        <v/>
      </c>
      <c r="O2306" s="15" t="str">
        <f>IF(I2306&lt;&gt;FALSE,VLOOKUP(H2306,internet_municipalities!$B$2:$W$226,22,FALSE),"NO INTERNET")</f>
        <v>NO INTERNET</v>
      </c>
      <c r="P2306" s="16" t="str">
        <f t="shared" si="145"/>
        <v>NO INTERNET</v>
      </c>
    </row>
    <row r="2307" spans="1:16" x14ac:dyDescent="0.2">
      <c r="A2307">
        <v>10231</v>
      </c>
      <c r="B2307" t="b">
        <v>1</v>
      </c>
      <c r="C2307" t="s">
        <v>1463</v>
      </c>
      <c r="D2307" t="s">
        <v>2659</v>
      </c>
      <c r="E2307">
        <v>1098</v>
      </c>
      <c r="F2307">
        <v>4</v>
      </c>
      <c r="G2307" t="b">
        <v>0</v>
      </c>
      <c r="H2307" t="str">
        <f>VLOOKUP(A2307,all_municipalities!$A$2:$M$445,2,FALSE)</f>
        <v>Elliot Lake, City of</v>
      </c>
      <c r="I2307" t="b">
        <f>VLOOKUP(A2307,all_municipalities!$A$2:$M$445,9,FALSE)</f>
        <v>0</v>
      </c>
      <c r="J2307" t="b">
        <f>VLOOKUP(A2307,all_municipalities!$A$2:$M$445,13, FALSE)</f>
        <v>0</v>
      </c>
      <c r="K2307" t="str">
        <f t="shared" si="146"/>
        <v>NONE</v>
      </c>
      <c r="L2307">
        <v>0</v>
      </c>
      <c r="M2307" t="str">
        <f t="shared" si="147"/>
        <v>10231 Councillor</v>
      </c>
      <c r="N2307" s="6" t="str">
        <f t="shared" ref="N2307:N2370" si="148">IF(I2307,M2307,"")</f>
        <v/>
      </c>
      <c r="O2307" s="15" t="str">
        <f>IF(I2307&lt;&gt;FALSE,VLOOKUP(H2307,internet_municipalities!$B$2:$W$226,22,FALSE),"NO INTERNET")</f>
        <v>NO INTERNET</v>
      </c>
      <c r="P2307" s="16" t="str">
        <f t="shared" si="145"/>
        <v>NO INTERNET</v>
      </c>
    </row>
    <row r="2308" spans="1:16" x14ac:dyDescent="0.2">
      <c r="A2308">
        <v>10231</v>
      </c>
      <c r="B2308" t="b">
        <v>1</v>
      </c>
      <c r="C2308" t="s">
        <v>1463</v>
      </c>
      <c r="D2308" t="s">
        <v>2660</v>
      </c>
      <c r="E2308">
        <v>1514</v>
      </c>
      <c r="F2308">
        <v>420</v>
      </c>
      <c r="G2308" t="b">
        <v>0</v>
      </c>
      <c r="H2308" t="str">
        <f>VLOOKUP(A2308,all_municipalities!$A$2:$M$445,2,FALSE)</f>
        <v>Elliot Lake, City of</v>
      </c>
      <c r="I2308" t="b">
        <f>VLOOKUP(A2308,all_municipalities!$A$2:$M$445,9,FALSE)</f>
        <v>0</v>
      </c>
      <c r="J2308" t="b">
        <f>VLOOKUP(A2308,all_municipalities!$A$2:$M$445,13, FALSE)</f>
        <v>0</v>
      </c>
      <c r="K2308" t="str">
        <f t="shared" si="146"/>
        <v>NONE</v>
      </c>
      <c r="L2308">
        <v>0</v>
      </c>
      <c r="M2308" t="str">
        <f t="shared" si="147"/>
        <v>10231 Councillor</v>
      </c>
      <c r="N2308" s="6" t="str">
        <f t="shared" si="148"/>
        <v/>
      </c>
      <c r="O2308" s="15" t="str">
        <f>IF(I2308&lt;&gt;FALSE,VLOOKUP(H2308,internet_municipalities!$B$2:$W$226,22,FALSE),"NO INTERNET")</f>
        <v>NO INTERNET</v>
      </c>
      <c r="P2308" s="16" t="str">
        <f t="shared" si="145"/>
        <v>NO INTERNET</v>
      </c>
    </row>
    <row r="2309" spans="1:16" x14ac:dyDescent="0.2">
      <c r="A2309">
        <v>10231</v>
      </c>
      <c r="B2309" t="b">
        <v>1</v>
      </c>
      <c r="C2309" t="s">
        <v>1463</v>
      </c>
      <c r="D2309" t="s">
        <v>2661</v>
      </c>
      <c r="E2309">
        <v>1726</v>
      </c>
      <c r="F2309">
        <v>632</v>
      </c>
      <c r="G2309" t="b">
        <v>0</v>
      </c>
      <c r="H2309" t="str">
        <f>VLOOKUP(A2309,all_municipalities!$A$2:$M$445,2,FALSE)</f>
        <v>Elliot Lake, City of</v>
      </c>
      <c r="I2309" t="b">
        <f>VLOOKUP(A2309,all_municipalities!$A$2:$M$445,9,FALSE)</f>
        <v>0</v>
      </c>
      <c r="J2309" t="b">
        <f>VLOOKUP(A2309,all_municipalities!$A$2:$M$445,13, FALSE)</f>
        <v>0</v>
      </c>
      <c r="K2309" t="str">
        <f t="shared" si="146"/>
        <v>NONE</v>
      </c>
      <c r="L2309">
        <v>0</v>
      </c>
      <c r="M2309" t="str">
        <f t="shared" si="147"/>
        <v>10231 Councillor</v>
      </c>
      <c r="N2309" s="6" t="str">
        <f t="shared" si="148"/>
        <v/>
      </c>
      <c r="O2309" s="15" t="str">
        <f>IF(I2309&lt;&gt;FALSE,VLOOKUP(H2309,internet_municipalities!$B$2:$W$226,22,FALSE),"NO INTERNET")</f>
        <v>NO INTERNET</v>
      </c>
      <c r="P2309" s="16" t="str">
        <f t="shared" si="145"/>
        <v>NO INTERNET</v>
      </c>
    </row>
    <row r="2310" spans="1:16" x14ac:dyDescent="0.2">
      <c r="A2310">
        <v>10231</v>
      </c>
      <c r="B2310" t="b">
        <v>1</v>
      </c>
      <c r="C2310" t="s">
        <v>1463</v>
      </c>
      <c r="D2310" t="s">
        <v>2662</v>
      </c>
      <c r="E2310">
        <v>1685</v>
      </c>
      <c r="F2310">
        <v>591</v>
      </c>
      <c r="G2310" t="b">
        <v>0</v>
      </c>
      <c r="H2310" t="str">
        <f>VLOOKUP(A2310,all_municipalities!$A$2:$M$445,2,FALSE)</f>
        <v>Elliot Lake, City of</v>
      </c>
      <c r="I2310" t="b">
        <f>VLOOKUP(A2310,all_municipalities!$A$2:$M$445,9,FALSE)</f>
        <v>0</v>
      </c>
      <c r="J2310" t="b">
        <f>VLOOKUP(A2310,all_municipalities!$A$2:$M$445,13, FALSE)</f>
        <v>0</v>
      </c>
      <c r="K2310" t="str">
        <f t="shared" si="146"/>
        <v>NONE</v>
      </c>
      <c r="L2310">
        <v>0</v>
      </c>
      <c r="M2310" t="str">
        <f t="shared" si="147"/>
        <v>10231 Councillor</v>
      </c>
      <c r="N2310" s="6" t="str">
        <f t="shared" si="148"/>
        <v/>
      </c>
      <c r="O2310" s="15" t="str">
        <f>IF(I2310&lt;&gt;FALSE,VLOOKUP(H2310,internet_municipalities!$B$2:$W$226,22,FALSE),"NO INTERNET")</f>
        <v>NO INTERNET</v>
      </c>
      <c r="P2310" s="16" t="str">
        <f t="shared" si="145"/>
        <v>NO INTERNET</v>
      </c>
    </row>
    <row r="2311" spans="1:16" x14ac:dyDescent="0.2">
      <c r="A2311">
        <v>10231</v>
      </c>
      <c r="B2311" t="b">
        <v>0</v>
      </c>
      <c r="C2311" t="s">
        <v>1463</v>
      </c>
      <c r="D2311" t="s">
        <v>2663</v>
      </c>
      <c r="E2311">
        <v>776</v>
      </c>
      <c r="F2311" t="s">
        <v>1460</v>
      </c>
      <c r="G2311" t="b">
        <v>0</v>
      </c>
      <c r="H2311" t="str">
        <f>VLOOKUP(A2311,all_municipalities!$A$2:$M$445,2,FALSE)</f>
        <v>Elliot Lake, City of</v>
      </c>
      <c r="I2311" t="b">
        <f>VLOOKUP(A2311,all_municipalities!$A$2:$M$445,9,FALSE)</f>
        <v>0</v>
      </c>
      <c r="J2311" t="b">
        <f>VLOOKUP(A2311,all_municipalities!$A$2:$M$445,13, FALSE)</f>
        <v>0</v>
      </c>
      <c r="K2311" t="str">
        <f t="shared" si="146"/>
        <v>NONE</v>
      </c>
      <c r="L2311">
        <v>0</v>
      </c>
      <c r="M2311" t="str">
        <f t="shared" si="147"/>
        <v>10231 Councillor</v>
      </c>
      <c r="N2311" s="6" t="str">
        <f t="shared" si="148"/>
        <v/>
      </c>
      <c r="O2311" s="15" t="str">
        <f>IF(I2311&lt;&gt;FALSE,VLOOKUP(H2311,internet_municipalities!$B$2:$W$226,22,FALSE),"NO INTERNET")</f>
        <v>NO INTERNET</v>
      </c>
      <c r="P2311" s="16" t="str">
        <f t="shared" ref="P2311:P2374" si="149">IF(I2311=TRUE,IF(F2311&lt;&gt;"Acclaimed",IF(F2311&lt;&gt;"Lost",F2311/O2311,"Lost"),"Acclaimed"),"NO INTERNET")</f>
        <v>NO INTERNET</v>
      </c>
    </row>
    <row r="2312" spans="1:16" x14ac:dyDescent="0.2">
      <c r="A2312">
        <v>10231</v>
      </c>
      <c r="B2312" t="b">
        <v>0</v>
      </c>
      <c r="C2312" t="s">
        <v>1463</v>
      </c>
      <c r="D2312" t="s">
        <v>2664</v>
      </c>
      <c r="E2312">
        <v>1058</v>
      </c>
      <c r="F2312" t="s">
        <v>1460</v>
      </c>
      <c r="G2312" t="b">
        <v>0</v>
      </c>
      <c r="H2312" t="str">
        <f>VLOOKUP(A2312,all_municipalities!$A$2:$M$445,2,FALSE)</f>
        <v>Elliot Lake, City of</v>
      </c>
      <c r="I2312" t="b">
        <f>VLOOKUP(A2312,all_municipalities!$A$2:$M$445,9,FALSE)</f>
        <v>0</v>
      </c>
      <c r="J2312" t="b">
        <f>VLOOKUP(A2312,all_municipalities!$A$2:$M$445,13, FALSE)</f>
        <v>0</v>
      </c>
      <c r="K2312" t="str">
        <f t="shared" si="146"/>
        <v>NONE</v>
      </c>
      <c r="L2312">
        <v>0</v>
      </c>
      <c r="M2312" t="str">
        <f t="shared" si="147"/>
        <v>10231 Councillor</v>
      </c>
      <c r="N2312" s="6" t="str">
        <f t="shared" si="148"/>
        <v/>
      </c>
      <c r="O2312" s="15" t="str">
        <f>IF(I2312&lt;&gt;FALSE,VLOOKUP(H2312,internet_municipalities!$B$2:$W$226,22,FALSE),"NO INTERNET")</f>
        <v>NO INTERNET</v>
      </c>
      <c r="P2312" s="16" t="str">
        <f t="shared" si="149"/>
        <v>NO INTERNET</v>
      </c>
    </row>
    <row r="2313" spans="1:16" x14ac:dyDescent="0.2">
      <c r="A2313">
        <v>10231</v>
      </c>
      <c r="B2313" t="b">
        <v>0</v>
      </c>
      <c r="C2313" t="s">
        <v>1463</v>
      </c>
      <c r="D2313" t="s">
        <v>2665</v>
      </c>
      <c r="E2313">
        <v>1094</v>
      </c>
      <c r="F2313" t="s">
        <v>1460</v>
      </c>
      <c r="G2313" t="b">
        <v>0</v>
      </c>
      <c r="H2313" t="str">
        <f>VLOOKUP(A2313,all_municipalities!$A$2:$M$445,2,FALSE)</f>
        <v>Elliot Lake, City of</v>
      </c>
      <c r="I2313" t="b">
        <f>VLOOKUP(A2313,all_municipalities!$A$2:$M$445,9,FALSE)</f>
        <v>0</v>
      </c>
      <c r="J2313" t="b">
        <f>VLOOKUP(A2313,all_municipalities!$A$2:$M$445,13, FALSE)</f>
        <v>0</v>
      </c>
      <c r="K2313" t="str">
        <f t="shared" si="146"/>
        <v>NONE</v>
      </c>
      <c r="L2313">
        <v>0</v>
      </c>
      <c r="M2313" t="str">
        <f t="shared" si="147"/>
        <v>10231 Councillor</v>
      </c>
      <c r="N2313" s="6" t="str">
        <f t="shared" si="148"/>
        <v/>
      </c>
      <c r="O2313" s="15" t="str">
        <f>IF(I2313&lt;&gt;FALSE,VLOOKUP(H2313,internet_municipalities!$B$2:$W$226,22,FALSE),"NO INTERNET")</f>
        <v>NO INTERNET</v>
      </c>
      <c r="P2313" s="16" t="str">
        <f t="shared" si="149"/>
        <v>NO INTERNET</v>
      </c>
    </row>
    <row r="2314" spans="1:16" x14ac:dyDescent="0.2">
      <c r="A2314">
        <v>10231</v>
      </c>
      <c r="B2314" t="b">
        <v>0</v>
      </c>
      <c r="C2314" t="s">
        <v>1463</v>
      </c>
      <c r="D2314" t="s">
        <v>2666</v>
      </c>
      <c r="E2314">
        <v>621</v>
      </c>
      <c r="F2314" t="s">
        <v>1460</v>
      </c>
      <c r="G2314" t="b">
        <v>0</v>
      </c>
      <c r="H2314" t="str">
        <f>VLOOKUP(A2314,all_municipalities!$A$2:$M$445,2,FALSE)</f>
        <v>Elliot Lake, City of</v>
      </c>
      <c r="I2314" t="b">
        <f>VLOOKUP(A2314,all_municipalities!$A$2:$M$445,9,FALSE)</f>
        <v>0</v>
      </c>
      <c r="J2314" t="b">
        <f>VLOOKUP(A2314,all_municipalities!$A$2:$M$445,13, FALSE)</f>
        <v>0</v>
      </c>
      <c r="K2314" t="str">
        <f t="shared" si="146"/>
        <v>NONE</v>
      </c>
      <c r="L2314">
        <v>0</v>
      </c>
      <c r="M2314" t="str">
        <f t="shared" si="147"/>
        <v>10231 Councillor</v>
      </c>
      <c r="N2314" s="6" t="str">
        <f t="shared" si="148"/>
        <v/>
      </c>
      <c r="O2314" s="15" t="str">
        <f>IF(I2314&lt;&gt;FALSE,VLOOKUP(H2314,internet_municipalities!$B$2:$W$226,22,FALSE),"NO INTERNET")</f>
        <v>NO INTERNET</v>
      </c>
      <c r="P2314" s="16" t="str">
        <f t="shared" si="149"/>
        <v>NO INTERNET</v>
      </c>
    </row>
    <row r="2315" spans="1:16" x14ac:dyDescent="0.2">
      <c r="A2315">
        <v>10231</v>
      </c>
      <c r="B2315" t="b">
        <v>0</v>
      </c>
      <c r="C2315" t="s">
        <v>1463</v>
      </c>
      <c r="D2315" t="s">
        <v>2667</v>
      </c>
      <c r="E2315">
        <v>588</v>
      </c>
      <c r="F2315" t="s">
        <v>1460</v>
      </c>
      <c r="G2315" t="b">
        <v>0</v>
      </c>
      <c r="H2315" t="str">
        <f>VLOOKUP(A2315,all_municipalities!$A$2:$M$445,2,FALSE)</f>
        <v>Elliot Lake, City of</v>
      </c>
      <c r="I2315" t="b">
        <f>VLOOKUP(A2315,all_municipalities!$A$2:$M$445,9,FALSE)</f>
        <v>0</v>
      </c>
      <c r="J2315" t="b">
        <f>VLOOKUP(A2315,all_municipalities!$A$2:$M$445,13, FALSE)</f>
        <v>0</v>
      </c>
      <c r="K2315" t="str">
        <f t="shared" si="146"/>
        <v>NONE</v>
      </c>
      <c r="L2315">
        <v>0</v>
      </c>
      <c r="M2315" t="str">
        <f t="shared" si="147"/>
        <v>10231 Councillor</v>
      </c>
      <c r="N2315" s="6" t="str">
        <f t="shared" si="148"/>
        <v/>
      </c>
      <c r="O2315" s="15" t="str">
        <f>IF(I2315&lt;&gt;FALSE,VLOOKUP(H2315,internet_municipalities!$B$2:$W$226,22,FALSE),"NO INTERNET")</f>
        <v>NO INTERNET</v>
      </c>
      <c r="P2315" s="16" t="str">
        <f t="shared" si="149"/>
        <v>NO INTERNET</v>
      </c>
    </row>
    <row r="2316" spans="1:16" x14ac:dyDescent="0.2">
      <c r="A2316">
        <v>10231</v>
      </c>
      <c r="B2316" t="b">
        <v>0</v>
      </c>
      <c r="C2316" t="s">
        <v>1463</v>
      </c>
      <c r="D2316" t="s">
        <v>2668</v>
      </c>
      <c r="E2316">
        <v>437</v>
      </c>
      <c r="F2316" t="s">
        <v>1460</v>
      </c>
      <c r="G2316" t="b">
        <v>0</v>
      </c>
      <c r="H2316" t="str">
        <f>VLOOKUP(A2316,all_municipalities!$A$2:$M$445,2,FALSE)</f>
        <v>Elliot Lake, City of</v>
      </c>
      <c r="I2316" t="b">
        <f>VLOOKUP(A2316,all_municipalities!$A$2:$M$445,9,FALSE)</f>
        <v>0</v>
      </c>
      <c r="J2316" t="b">
        <f>VLOOKUP(A2316,all_municipalities!$A$2:$M$445,13, FALSE)</f>
        <v>0</v>
      </c>
      <c r="K2316" t="str">
        <f t="shared" si="146"/>
        <v>NONE</v>
      </c>
      <c r="L2316">
        <v>0</v>
      </c>
      <c r="M2316" t="str">
        <f t="shared" si="147"/>
        <v>10231 Councillor</v>
      </c>
      <c r="N2316" s="6" t="str">
        <f t="shared" si="148"/>
        <v/>
      </c>
      <c r="O2316" s="15" t="str">
        <f>IF(I2316&lt;&gt;FALSE,VLOOKUP(H2316,internet_municipalities!$B$2:$W$226,22,FALSE),"NO INTERNET")</f>
        <v>NO INTERNET</v>
      </c>
      <c r="P2316" s="16" t="str">
        <f t="shared" si="149"/>
        <v>NO INTERNET</v>
      </c>
    </row>
    <row r="2317" spans="1:16" x14ac:dyDescent="0.2">
      <c r="A2317">
        <v>10231</v>
      </c>
      <c r="B2317" t="b">
        <v>0</v>
      </c>
      <c r="C2317" t="s">
        <v>1463</v>
      </c>
      <c r="D2317" t="s">
        <v>2669</v>
      </c>
      <c r="E2317">
        <v>1084</v>
      </c>
      <c r="F2317" t="s">
        <v>1460</v>
      </c>
      <c r="G2317" t="b">
        <v>0</v>
      </c>
      <c r="H2317" t="str">
        <f>VLOOKUP(A2317,all_municipalities!$A$2:$M$445,2,FALSE)</f>
        <v>Elliot Lake, City of</v>
      </c>
      <c r="I2317" t="b">
        <f>VLOOKUP(A2317,all_municipalities!$A$2:$M$445,9,FALSE)</f>
        <v>0</v>
      </c>
      <c r="J2317" t="b">
        <f>VLOOKUP(A2317,all_municipalities!$A$2:$M$445,13, FALSE)</f>
        <v>0</v>
      </c>
      <c r="K2317" t="str">
        <f t="shared" si="146"/>
        <v>NONE</v>
      </c>
      <c r="L2317">
        <v>0</v>
      </c>
      <c r="M2317" t="str">
        <f t="shared" si="147"/>
        <v>10231 Councillor</v>
      </c>
      <c r="N2317" s="6" t="str">
        <f t="shared" si="148"/>
        <v/>
      </c>
      <c r="O2317" s="15" t="str">
        <f>IF(I2317&lt;&gt;FALSE,VLOOKUP(H2317,internet_municipalities!$B$2:$W$226,22,FALSE),"NO INTERNET")</f>
        <v>NO INTERNET</v>
      </c>
      <c r="P2317" s="16" t="str">
        <f t="shared" si="149"/>
        <v>NO INTERNET</v>
      </c>
    </row>
    <row r="2318" spans="1:16" x14ac:dyDescent="0.2">
      <c r="A2318">
        <v>10231</v>
      </c>
      <c r="B2318" t="b">
        <v>0</v>
      </c>
      <c r="C2318" t="s">
        <v>1463</v>
      </c>
      <c r="D2318" t="s">
        <v>2670</v>
      </c>
      <c r="E2318">
        <v>413</v>
      </c>
      <c r="F2318" t="s">
        <v>1460</v>
      </c>
      <c r="G2318" t="b">
        <v>0</v>
      </c>
      <c r="H2318" t="str">
        <f>VLOOKUP(A2318,all_municipalities!$A$2:$M$445,2,FALSE)</f>
        <v>Elliot Lake, City of</v>
      </c>
      <c r="I2318" t="b">
        <f>VLOOKUP(A2318,all_municipalities!$A$2:$M$445,9,FALSE)</f>
        <v>0</v>
      </c>
      <c r="J2318" t="b">
        <f>VLOOKUP(A2318,all_municipalities!$A$2:$M$445,13, FALSE)</f>
        <v>0</v>
      </c>
      <c r="K2318" t="str">
        <f t="shared" si="146"/>
        <v>NONE</v>
      </c>
      <c r="L2318">
        <v>0</v>
      </c>
      <c r="M2318" t="str">
        <f t="shared" si="147"/>
        <v>10231 Councillor</v>
      </c>
      <c r="N2318" s="6" t="str">
        <f t="shared" si="148"/>
        <v/>
      </c>
      <c r="O2318" s="15" t="str">
        <f>IF(I2318&lt;&gt;FALSE,VLOOKUP(H2318,internet_municipalities!$B$2:$W$226,22,FALSE),"NO INTERNET")</f>
        <v>NO INTERNET</v>
      </c>
      <c r="P2318" s="16" t="str">
        <f t="shared" si="149"/>
        <v>NO INTERNET</v>
      </c>
    </row>
    <row r="2319" spans="1:16" x14ac:dyDescent="0.2">
      <c r="A2319">
        <v>10231</v>
      </c>
      <c r="B2319" t="b">
        <v>0</v>
      </c>
      <c r="C2319" t="s">
        <v>1463</v>
      </c>
      <c r="D2319" t="s">
        <v>2671</v>
      </c>
      <c r="E2319">
        <v>967</v>
      </c>
      <c r="F2319" t="s">
        <v>1460</v>
      </c>
      <c r="G2319" t="b">
        <v>0</v>
      </c>
      <c r="H2319" t="str">
        <f>VLOOKUP(A2319,all_municipalities!$A$2:$M$445,2,FALSE)</f>
        <v>Elliot Lake, City of</v>
      </c>
      <c r="I2319" t="b">
        <f>VLOOKUP(A2319,all_municipalities!$A$2:$M$445,9,FALSE)</f>
        <v>0</v>
      </c>
      <c r="J2319" t="b">
        <f>VLOOKUP(A2319,all_municipalities!$A$2:$M$445,13, FALSE)</f>
        <v>0</v>
      </c>
      <c r="K2319" t="str">
        <f t="shared" si="146"/>
        <v>NONE</v>
      </c>
      <c r="L2319">
        <v>0</v>
      </c>
      <c r="M2319" t="str">
        <f t="shared" si="147"/>
        <v>10231 Councillor</v>
      </c>
      <c r="N2319" s="6" t="str">
        <f t="shared" si="148"/>
        <v/>
      </c>
      <c r="O2319" s="15" t="str">
        <f>IF(I2319&lt;&gt;FALSE,VLOOKUP(H2319,internet_municipalities!$B$2:$W$226,22,FALSE),"NO INTERNET")</f>
        <v>NO INTERNET</v>
      </c>
      <c r="P2319" s="16" t="str">
        <f t="shared" si="149"/>
        <v>NO INTERNET</v>
      </c>
    </row>
    <row r="2320" spans="1:16" x14ac:dyDescent="0.2">
      <c r="A2320">
        <v>10231</v>
      </c>
      <c r="B2320" t="b">
        <v>0</v>
      </c>
      <c r="C2320" t="s">
        <v>1463</v>
      </c>
      <c r="D2320" t="s">
        <v>2672</v>
      </c>
      <c r="E2320">
        <v>840</v>
      </c>
      <c r="F2320" t="s">
        <v>1460</v>
      </c>
      <c r="G2320" t="b">
        <v>0</v>
      </c>
      <c r="H2320" t="str">
        <f>VLOOKUP(A2320,all_municipalities!$A$2:$M$445,2,FALSE)</f>
        <v>Elliot Lake, City of</v>
      </c>
      <c r="I2320" t="b">
        <f>VLOOKUP(A2320,all_municipalities!$A$2:$M$445,9,FALSE)</f>
        <v>0</v>
      </c>
      <c r="J2320" t="b">
        <f>VLOOKUP(A2320,all_municipalities!$A$2:$M$445,13, FALSE)</f>
        <v>0</v>
      </c>
      <c r="K2320" t="str">
        <f t="shared" si="146"/>
        <v>NONE</v>
      </c>
      <c r="L2320">
        <v>0</v>
      </c>
      <c r="M2320" t="str">
        <f t="shared" si="147"/>
        <v>10231 Councillor</v>
      </c>
      <c r="N2320" s="6" t="str">
        <f t="shared" si="148"/>
        <v/>
      </c>
      <c r="O2320" s="15" t="str">
        <f>IF(I2320&lt;&gt;FALSE,VLOOKUP(H2320,internet_municipalities!$B$2:$W$226,22,FALSE),"NO INTERNET")</f>
        <v>NO INTERNET</v>
      </c>
      <c r="P2320" s="16" t="str">
        <f t="shared" si="149"/>
        <v>NO INTERNET</v>
      </c>
    </row>
    <row r="2321" spans="1:16" x14ac:dyDescent="0.2">
      <c r="A2321">
        <v>10231</v>
      </c>
      <c r="B2321" t="b">
        <v>0</v>
      </c>
      <c r="C2321" t="s">
        <v>1463</v>
      </c>
      <c r="D2321" t="s">
        <v>2673</v>
      </c>
      <c r="E2321">
        <v>666</v>
      </c>
      <c r="F2321" t="s">
        <v>1460</v>
      </c>
      <c r="G2321" t="b">
        <v>0</v>
      </c>
      <c r="H2321" t="str">
        <f>VLOOKUP(A2321,all_municipalities!$A$2:$M$445,2,FALSE)</f>
        <v>Elliot Lake, City of</v>
      </c>
      <c r="I2321" t="b">
        <f>VLOOKUP(A2321,all_municipalities!$A$2:$M$445,9,FALSE)</f>
        <v>0</v>
      </c>
      <c r="J2321" t="b">
        <f>VLOOKUP(A2321,all_municipalities!$A$2:$M$445,13, FALSE)</f>
        <v>0</v>
      </c>
      <c r="K2321" t="str">
        <f t="shared" si="146"/>
        <v>NONE</v>
      </c>
      <c r="L2321">
        <v>0</v>
      </c>
      <c r="M2321" t="str">
        <f t="shared" si="147"/>
        <v>10231 Councillor</v>
      </c>
      <c r="N2321" s="6" t="str">
        <f t="shared" si="148"/>
        <v/>
      </c>
      <c r="O2321" s="15" t="str">
        <f>IF(I2321&lt;&gt;FALSE,VLOOKUP(H2321,internet_municipalities!$B$2:$W$226,22,FALSE),"NO INTERNET")</f>
        <v>NO INTERNET</v>
      </c>
      <c r="P2321" s="16" t="str">
        <f t="shared" si="149"/>
        <v>NO INTERNET</v>
      </c>
    </row>
    <row r="2322" spans="1:16" x14ac:dyDescent="0.2">
      <c r="A2322">
        <v>10239</v>
      </c>
      <c r="B2322" t="b">
        <v>1</v>
      </c>
      <c r="C2322" t="s">
        <v>1463</v>
      </c>
      <c r="D2322" t="s">
        <v>2674</v>
      </c>
      <c r="E2322">
        <v>347</v>
      </c>
      <c r="F2322">
        <v>150</v>
      </c>
      <c r="G2322" t="b">
        <v>0</v>
      </c>
      <c r="H2322" t="str">
        <f>VLOOKUP(A2322,all_municipalities!$A$2:$M$445,2,FALSE)</f>
        <v>Emo, Township of</v>
      </c>
      <c r="I2322" t="b">
        <f>VLOOKUP(A2322,all_municipalities!$A$2:$M$445,9,FALSE)</f>
        <v>0</v>
      </c>
      <c r="J2322" t="b">
        <f>VLOOKUP(A2322,all_municipalities!$A$2:$M$445,13, FALSE)</f>
        <v>0</v>
      </c>
      <c r="K2322" t="str">
        <f t="shared" si="146"/>
        <v>NONE</v>
      </c>
      <c r="L2322">
        <v>0</v>
      </c>
      <c r="M2322" t="str">
        <f t="shared" si="147"/>
        <v>10239 Councillor</v>
      </c>
      <c r="N2322" s="6" t="str">
        <f t="shared" si="148"/>
        <v/>
      </c>
      <c r="O2322" s="15" t="str">
        <f>IF(I2322&lt;&gt;FALSE,VLOOKUP(H2322,internet_municipalities!$B$2:$W$226,22,FALSE),"NO INTERNET")</f>
        <v>NO INTERNET</v>
      </c>
      <c r="P2322" s="16" t="str">
        <f t="shared" si="149"/>
        <v>NO INTERNET</v>
      </c>
    </row>
    <row r="2323" spans="1:16" x14ac:dyDescent="0.2">
      <c r="A2323">
        <v>10239</v>
      </c>
      <c r="B2323" t="b">
        <v>1</v>
      </c>
      <c r="C2323" t="s">
        <v>1463</v>
      </c>
      <c r="D2323" t="s">
        <v>2675</v>
      </c>
      <c r="E2323">
        <v>293</v>
      </c>
      <c r="F2323">
        <v>96</v>
      </c>
      <c r="G2323" t="b">
        <v>0</v>
      </c>
      <c r="H2323" t="str">
        <f>VLOOKUP(A2323,all_municipalities!$A$2:$M$445,2,FALSE)</f>
        <v>Emo, Township of</v>
      </c>
      <c r="I2323" t="b">
        <f>VLOOKUP(A2323,all_municipalities!$A$2:$M$445,9,FALSE)</f>
        <v>0</v>
      </c>
      <c r="J2323" t="b">
        <f>VLOOKUP(A2323,all_municipalities!$A$2:$M$445,13, FALSE)</f>
        <v>0</v>
      </c>
      <c r="K2323" t="str">
        <f t="shared" si="146"/>
        <v>NONE</v>
      </c>
      <c r="L2323">
        <v>0</v>
      </c>
      <c r="M2323" t="str">
        <f t="shared" si="147"/>
        <v>10239 Councillor</v>
      </c>
      <c r="N2323" s="6" t="str">
        <f t="shared" si="148"/>
        <v/>
      </c>
      <c r="O2323" s="15" t="str">
        <f>IF(I2323&lt;&gt;FALSE,VLOOKUP(H2323,internet_municipalities!$B$2:$W$226,22,FALSE),"NO INTERNET")</f>
        <v>NO INTERNET</v>
      </c>
      <c r="P2323" s="16" t="str">
        <f t="shared" si="149"/>
        <v>NO INTERNET</v>
      </c>
    </row>
    <row r="2324" spans="1:16" x14ac:dyDescent="0.2">
      <c r="A2324">
        <v>10239</v>
      </c>
      <c r="B2324" t="b">
        <v>1</v>
      </c>
      <c r="C2324" t="s">
        <v>1463</v>
      </c>
      <c r="D2324" t="s">
        <v>2676</v>
      </c>
      <c r="E2324">
        <v>238</v>
      </c>
      <c r="F2324">
        <v>41</v>
      </c>
      <c r="G2324" t="b">
        <v>0</v>
      </c>
      <c r="H2324" t="str">
        <f>VLOOKUP(A2324,all_municipalities!$A$2:$M$445,2,FALSE)</f>
        <v>Emo, Township of</v>
      </c>
      <c r="I2324" t="b">
        <f>VLOOKUP(A2324,all_municipalities!$A$2:$M$445,9,FALSE)</f>
        <v>0</v>
      </c>
      <c r="J2324" t="b">
        <f>VLOOKUP(A2324,all_municipalities!$A$2:$M$445,13, FALSE)</f>
        <v>0</v>
      </c>
      <c r="K2324" t="str">
        <f t="shared" si="146"/>
        <v>NONE</v>
      </c>
      <c r="L2324">
        <v>0</v>
      </c>
      <c r="M2324" t="str">
        <f t="shared" si="147"/>
        <v>10239 Councillor</v>
      </c>
      <c r="N2324" s="6" t="str">
        <f t="shared" si="148"/>
        <v/>
      </c>
      <c r="O2324" s="15" t="str">
        <f>IF(I2324&lt;&gt;FALSE,VLOOKUP(H2324,internet_municipalities!$B$2:$W$226,22,FALSE),"NO INTERNET")</f>
        <v>NO INTERNET</v>
      </c>
      <c r="P2324" s="16" t="str">
        <f t="shared" si="149"/>
        <v>NO INTERNET</v>
      </c>
    </row>
    <row r="2325" spans="1:16" x14ac:dyDescent="0.2">
      <c r="A2325">
        <v>10239</v>
      </c>
      <c r="B2325" t="b">
        <v>1</v>
      </c>
      <c r="C2325" t="s">
        <v>1463</v>
      </c>
      <c r="D2325" t="s">
        <v>2677</v>
      </c>
      <c r="E2325">
        <v>207</v>
      </c>
      <c r="F2325">
        <v>10</v>
      </c>
      <c r="G2325" t="b">
        <v>0</v>
      </c>
      <c r="H2325" t="str">
        <f>VLOOKUP(A2325,all_municipalities!$A$2:$M$445,2,FALSE)</f>
        <v>Emo, Township of</v>
      </c>
      <c r="I2325" t="b">
        <f>VLOOKUP(A2325,all_municipalities!$A$2:$M$445,9,FALSE)</f>
        <v>0</v>
      </c>
      <c r="J2325" t="b">
        <f>VLOOKUP(A2325,all_municipalities!$A$2:$M$445,13, FALSE)</f>
        <v>0</v>
      </c>
      <c r="K2325" t="str">
        <f t="shared" si="146"/>
        <v>NONE</v>
      </c>
      <c r="L2325">
        <v>0</v>
      </c>
      <c r="M2325" t="str">
        <f t="shared" si="147"/>
        <v>10239 Councillor</v>
      </c>
      <c r="N2325" s="6" t="str">
        <f t="shared" si="148"/>
        <v/>
      </c>
      <c r="O2325" s="15" t="str">
        <f>IF(I2325&lt;&gt;FALSE,VLOOKUP(H2325,internet_municipalities!$B$2:$W$226,22,FALSE),"NO INTERNET")</f>
        <v>NO INTERNET</v>
      </c>
      <c r="P2325" s="16" t="str">
        <f t="shared" si="149"/>
        <v>NO INTERNET</v>
      </c>
    </row>
    <row r="2326" spans="1:16" x14ac:dyDescent="0.2">
      <c r="A2326">
        <v>10239</v>
      </c>
      <c r="B2326" t="b">
        <v>0</v>
      </c>
      <c r="C2326" t="s">
        <v>1463</v>
      </c>
      <c r="D2326" t="s">
        <v>2678</v>
      </c>
      <c r="E2326">
        <v>197</v>
      </c>
      <c r="F2326" t="s">
        <v>1460</v>
      </c>
      <c r="G2326" t="b">
        <v>0</v>
      </c>
      <c r="H2326" t="str">
        <f>VLOOKUP(A2326,all_municipalities!$A$2:$M$445,2,FALSE)</f>
        <v>Emo, Township of</v>
      </c>
      <c r="I2326" t="b">
        <f>VLOOKUP(A2326,all_municipalities!$A$2:$M$445,9,FALSE)</f>
        <v>0</v>
      </c>
      <c r="J2326" t="b">
        <f>VLOOKUP(A2326,all_municipalities!$A$2:$M$445,13, FALSE)</f>
        <v>0</v>
      </c>
      <c r="K2326" t="str">
        <f t="shared" si="146"/>
        <v>NONE</v>
      </c>
      <c r="L2326">
        <v>0</v>
      </c>
      <c r="M2326" t="str">
        <f t="shared" si="147"/>
        <v>10239 Councillor</v>
      </c>
      <c r="N2326" s="6" t="str">
        <f t="shared" si="148"/>
        <v/>
      </c>
      <c r="O2326" s="15" t="str">
        <f>IF(I2326&lt;&gt;FALSE,VLOOKUP(H2326,internet_municipalities!$B$2:$W$226,22,FALSE),"NO INTERNET")</f>
        <v>NO INTERNET</v>
      </c>
      <c r="P2326" s="16" t="str">
        <f t="shared" si="149"/>
        <v>NO INTERNET</v>
      </c>
    </row>
    <row r="2327" spans="1:16" x14ac:dyDescent="0.2">
      <c r="A2327">
        <v>10239</v>
      </c>
      <c r="B2327" t="b">
        <v>0</v>
      </c>
      <c r="C2327" t="s">
        <v>1463</v>
      </c>
      <c r="D2327" t="s">
        <v>2679</v>
      </c>
      <c r="E2327">
        <v>123</v>
      </c>
      <c r="F2327" t="s">
        <v>1460</v>
      </c>
      <c r="G2327" t="b">
        <v>0</v>
      </c>
      <c r="H2327" t="str">
        <f>VLOOKUP(A2327,all_municipalities!$A$2:$M$445,2,FALSE)</f>
        <v>Emo, Township of</v>
      </c>
      <c r="I2327" t="b">
        <f>VLOOKUP(A2327,all_municipalities!$A$2:$M$445,9,FALSE)</f>
        <v>0</v>
      </c>
      <c r="J2327" t="b">
        <f>VLOOKUP(A2327,all_municipalities!$A$2:$M$445,13, FALSE)</f>
        <v>0</v>
      </c>
      <c r="K2327" t="str">
        <f t="shared" si="146"/>
        <v>NONE</v>
      </c>
      <c r="L2327">
        <v>0</v>
      </c>
      <c r="M2327" t="str">
        <f t="shared" si="147"/>
        <v>10239 Councillor</v>
      </c>
      <c r="N2327" s="6" t="str">
        <f t="shared" si="148"/>
        <v/>
      </c>
      <c r="O2327" s="15" t="str">
        <f>IF(I2327&lt;&gt;FALSE,VLOOKUP(H2327,internet_municipalities!$B$2:$W$226,22,FALSE),"NO INTERNET")</f>
        <v>NO INTERNET</v>
      </c>
      <c r="P2327" s="16" t="str">
        <f t="shared" si="149"/>
        <v>NO INTERNET</v>
      </c>
    </row>
    <row r="2328" spans="1:16" x14ac:dyDescent="0.2">
      <c r="A2328">
        <v>10239</v>
      </c>
      <c r="B2328" t="b">
        <v>0</v>
      </c>
      <c r="C2328" t="s">
        <v>1463</v>
      </c>
      <c r="D2328" t="s">
        <v>2680</v>
      </c>
      <c r="E2328">
        <v>102</v>
      </c>
      <c r="F2328" t="s">
        <v>1460</v>
      </c>
      <c r="G2328" t="b">
        <v>0</v>
      </c>
      <c r="H2328" t="str">
        <f>VLOOKUP(A2328,all_municipalities!$A$2:$M$445,2,FALSE)</f>
        <v>Emo, Township of</v>
      </c>
      <c r="I2328" t="b">
        <f>VLOOKUP(A2328,all_municipalities!$A$2:$M$445,9,FALSE)</f>
        <v>0</v>
      </c>
      <c r="J2328" t="b">
        <f>VLOOKUP(A2328,all_municipalities!$A$2:$M$445,13, FALSE)</f>
        <v>0</v>
      </c>
      <c r="K2328" t="str">
        <f t="shared" si="146"/>
        <v>NONE</v>
      </c>
      <c r="L2328">
        <v>0</v>
      </c>
      <c r="M2328" t="str">
        <f t="shared" si="147"/>
        <v>10239 Councillor</v>
      </c>
      <c r="N2328" s="6" t="str">
        <f t="shared" si="148"/>
        <v/>
      </c>
      <c r="O2328" s="15" t="str">
        <f>IF(I2328&lt;&gt;FALSE,VLOOKUP(H2328,internet_municipalities!$B$2:$W$226,22,FALSE),"NO INTERNET")</f>
        <v>NO INTERNET</v>
      </c>
      <c r="P2328" s="16" t="str">
        <f t="shared" si="149"/>
        <v>NO INTERNET</v>
      </c>
    </row>
    <row r="2329" spans="1:16" x14ac:dyDescent="0.2">
      <c r="A2329">
        <v>10239</v>
      </c>
      <c r="B2329" t="b">
        <v>0</v>
      </c>
      <c r="C2329" t="s">
        <v>1463</v>
      </c>
      <c r="D2329" t="s">
        <v>2681</v>
      </c>
      <c r="E2329">
        <v>37</v>
      </c>
      <c r="F2329" t="s">
        <v>1460</v>
      </c>
      <c r="G2329" t="b">
        <v>0</v>
      </c>
      <c r="H2329" t="str">
        <f>VLOOKUP(A2329,all_municipalities!$A$2:$M$445,2,FALSE)</f>
        <v>Emo, Township of</v>
      </c>
      <c r="I2329" t="b">
        <f>VLOOKUP(A2329,all_municipalities!$A$2:$M$445,9,FALSE)</f>
        <v>0</v>
      </c>
      <c r="J2329" t="b">
        <f>VLOOKUP(A2329,all_municipalities!$A$2:$M$445,13, FALSE)</f>
        <v>0</v>
      </c>
      <c r="K2329" t="str">
        <f t="shared" si="146"/>
        <v>NONE</v>
      </c>
      <c r="L2329">
        <v>0</v>
      </c>
      <c r="M2329" t="str">
        <f t="shared" si="147"/>
        <v>10239 Councillor</v>
      </c>
      <c r="N2329" s="6" t="str">
        <f t="shared" si="148"/>
        <v/>
      </c>
      <c r="O2329" s="15" t="str">
        <f>IF(I2329&lt;&gt;FALSE,VLOOKUP(H2329,internet_municipalities!$B$2:$W$226,22,FALSE),"NO INTERNET")</f>
        <v>NO INTERNET</v>
      </c>
      <c r="P2329" s="16" t="str">
        <f t="shared" si="149"/>
        <v>NO INTERNET</v>
      </c>
    </row>
    <row r="2330" spans="1:16" x14ac:dyDescent="0.2">
      <c r="A2330">
        <v>10242</v>
      </c>
      <c r="B2330" t="b">
        <v>1</v>
      </c>
      <c r="C2330" t="s">
        <v>1463</v>
      </c>
      <c r="D2330" t="s">
        <v>2682</v>
      </c>
      <c r="E2330">
        <v>280</v>
      </c>
      <c r="F2330">
        <v>43</v>
      </c>
      <c r="G2330" t="b">
        <v>0</v>
      </c>
      <c r="H2330" t="str">
        <f>VLOOKUP(A2330,all_municipalities!$A$2:$M$445,2,FALSE)</f>
        <v>Englehart, Town of</v>
      </c>
      <c r="I2330" t="b">
        <f>VLOOKUP(A2330,all_municipalities!$A$2:$M$445,9,FALSE)</f>
        <v>0</v>
      </c>
      <c r="J2330" t="b">
        <f>VLOOKUP(A2330,all_municipalities!$A$2:$M$445,13, FALSE)</f>
        <v>0</v>
      </c>
      <c r="K2330" t="str">
        <f t="shared" si="146"/>
        <v>NONE</v>
      </c>
      <c r="L2330">
        <v>0</v>
      </c>
      <c r="M2330" t="str">
        <f t="shared" si="147"/>
        <v>10242 Councillor</v>
      </c>
      <c r="N2330" s="6" t="str">
        <f t="shared" si="148"/>
        <v/>
      </c>
      <c r="O2330" s="15" t="str">
        <f>IF(I2330&lt;&gt;FALSE,VLOOKUP(H2330,internet_municipalities!$B$2:$W$226,22,FALSE),"NO INTERNET")</f>
        <v>NO INTERNET</v>
      </c>
      <c r="P2330" s="16" t="str">
        <f t="shared" si="149"/>
        <v>NO INTERNET</v>
      </c>
    </row>
    <row r="2331" spans="1:16" x14ac:dyDescent="0.2">
      <c r="A2331">
        <v>10242</v>
      </c>
      <c r="B2331" t="b">
        <v>1</v>
      </c>
      <c r="C2331" t="s">
        <v>1463</v>
      </c>
      <c r="D2331" t="s">
        <v>2683</v>
      </c>
      <c r="E2331">
        <v>325</v>
      </c>
      <c r="F2331">
        <v>88</v>
      </c>
      <c r="G2331" t="b">
        <v>0</v>
      </c>
      <c r="H2331" t="str">
        <f>VLOOKUP(A2331,all_municipalities!$A$2:$M$445,2,FALSE)</f>
        <v>Englehart, Town of</v>
      </c>
      <c r="I2331" t="b">
        <f>VLOOKUP(A2331,all_municipalities!$A$2:$M$445,9,FALSE)</f>
        <v>0</v>
      </c>
      <c r="J2331" t="b">
        <f>VLOOKUP(A2331,all_municipalities!$A$2:$M$445,13, FALSE)</f>
        <v>0</v>
      </c>
      <c r="K2331" t="str">
        <f t="shared" si="146"/>
        <v>NONE</v>
      </c>
      <c r="L2331">
        <v>0</v>
      </c>
      <c r="M2331" t="str">
        <f t="shared" si="147"/>
        <v>10242 Councillor</v>
      </c>
      <c r="N2331" s="6" t="str">
        <f t="shared" si="148"/>
        <v/>
      </c>
      <c r="O2331" s="15" t="str">
        <f>IF(I2331&lt;&gt;FALSE,VLOOKUP(H2331,internet_municipalities!$B$2:$W$226,22,FALSE),"NO INTERNET")</f>
        <v>NO INTERNET</v>
      </c>
      <c r="P2331" s="16" t="str">
        <f t="shared" si="149"/>
        <v>NO INTERNET</v>
      </c>
    </row>
    <row r="2332" spans="1:16" x14ac:dyDescent="0.2">
      <c r="A2332">
        <v>10242</v>
      </c>
      <c r="B2332" t="b">
        <v>1</v>
      </c>
      <c r="C2332" t="s">
        <v>1463</v>
      </c>
      <c r="D2332" t="s">
        <v>2684</v>
      </c>
      <c r="E2332">
        <v>275</v>
      </c>
      <c r="F2332">
        <v>38</v>
      </c>
      <c r="G2332" t="b">
        <v>0</v>
      </c>
      <c r="H2332" t="str">
        <f>VLOOKUP(A2332,all_municipalities!$A$2:$M$445,2,FALSE)</f>
        <v>Englehart, Town of</v>
      </c>
      <c r="I2332" t="b">
        <f>VLOOKUP(A2332,all_municipalities!$A$2:$M$445,9,FALSE)</f>
        <v>0</v>
      </c>
      <c r="J2332" t="b">
        <f>VLOOKUP(A2332,all_municipalities!$A$2:$M$445,13, FALSE)</f>
        <v>0</v>
      </c>
      <c r="K2332" t="str">
        <f t="shared" si="146"/>
        <v>NONE</v>
      </c>
      <c r="L2332">
        <v>0</v>
      </c>
      <c r="M2332" t="str">
        <f t="shared" si="147"/>
        <v>10242 Councillor</v>
      </c>
      <c r="N2332" s="6" t="str">
        <f t="shared" si="148"/>
        <v/>
      </c>
      <c r="O2332" s="15" t="str">
        <f>IF(I2332&lt;&gt;FALSE,VLOOKUP(H2332,internet_municipalities!$B$2:$W$226,22,FALSE),"NO INTERNET")</f>
        <v>NO INTERNET</v>
      </c>
      <c r="P2332" s="16" t="str">
        <f t="shared" si="149"/>
        <v>NO INTERNET</v>
      </c>
    </row>
    <row r="2333" spans="1:16" x14ac:dyDescent="0.2">
      <c r="A2333">
        <v>10242</v>
      </c>
      <c r="B2333" t="b">
        <v>1</v>
      </c>
      <c r="C2333" t="s">
        <v>1463</v>
      </c>
      <c r="D2333" t="s">
        <v>2685</v>
      </c>
      <c r="E2333">
        <v>238</v>
      </c>
      <c r="F2333">
        <v>1</v>
      </c>
      <c r="G2333" t="b">
        <v>0</v>
      </c>
      <c r="H2333" t="str">
        <f>VLOOKUP(A2333,all_municipalities!$A$2:$M$445,2,FALSE)</f>
        <v>Englehart, Town of</v>
      </c>
      <c r="I2333" t="b">
        <f>VLOOKUP(A2333,all_municipalities!$A$2:$M$445,9,FALSE)</f>
        <v>0</v>
      </c>
      <c r="J2333" t="b">
        <f>VLOOKUP(A2333,all_municipalities!$A$2:$M$445,13, FALSE)</f>
        <v>0</v>
      </c>
      <c r="K2333" t="str">
        <f t="shared" si="146"/>
        <v>NONE</v>
      </c>
      <c r="L2333">
        <v>0</v>
      </c>
      <c r="M2333" t="str">
        <f t="shared" si="147"/>
        <v>10242 Councillor</v>
      </c>
      <c r="N2333" s="6" t="str">
        <f t="shared" si="148"/>
        <v/>
      </c>
      <c r="O2333" s="15" t="str">
        <f>IF(I2333&lt;&gt;FALSE,VLOOKUP(H2333,internet_municipalities!$B$2:$W$226,22,FALSE),"NO INTERNET")</f>
        <v>NO INTERNET</v>
      </c>
      <c r="P2333" s="16" t="str">
        <f t="shared" si="149"/>
        <v>NO INTERNET</v>
      </c>
    </row>
    <row r="2334" spans="1:16" x14ac:dyDescent="0.2">
      <c r="A2334">
        <v>10242</v>
      </c>
      <c r="B2334" t="b">
        <v>1</v>
      </c>
      <c r="C2334" t="s">
        <v>1463</v>
      </c>
      <c r="D2334" t="s">
        <v>2686</v>
      </c>
      <c r="E2334">
        <v>278</v>
      </c>
      <c r="F2334">
        <v>41</v>
      </c>
      <c r="G2334" t="b">
        <v>0</v>
      </c>
      <c r="H2334" t="str">
        <f>VLOOKUP(A2334,all_municipalities!$A$2:$M$445,2,FALSE)</f>
        <v>Englehart, Town of</v>
      </c>
      <c r="I2334" t="b">
        <f>VLOOKUP(A2334,all_municipalities!$A$2:$M$445,9,FALSE)</f>
        <v>0</v>
      </c>
      <c r="J2334" t="b">
        <f>VLOOKUP(A2334,all_municipalities!$A$2:$M$445,13, FALSE)</f>
        <v>0</v>
      </c>
      <c r="K2334" t="str">
        <f t="shared" si="146"/>
        <v>NONE</v>
      </c>
      <c r="L2334">
        <v>0</v>
      </c>
      <c r="M2334" t="str">
        <f t="shared" si="147"/>
        <v>10242 Councillor</v>
      </c>
      <c r="N2334" s="6" t="str">
        <f t="shared" si="148"/>
        <v/>
      </c>
      <c r="O2334" s="15" t="str">
        <f>IF(I2334&lt;&gt;FALSE,VLOOKUP(H2334,internet_municipalities!$B$2:$W$226,22,FALSE),"NO INTERNET")</f>
        <v>NO INTERNET</v>
      </c>
      <c r="P2334" s="16" t="str">
        <f t="shared" si="149"/>
        <v>NO INTERNET</v>
      </c>
    </row>
    <row r="2335" spans="1:16" x14ac:dyDescent="0.2">
      <c r="A2335">
        <v>10242</v>
      </c>
      <c r="B2335" t="b">
        <v>1</v>
      </c>
      <c r="C2335" t="s">
        <v>1463</v>
      </c>
      <c r="D2335" t="s">
        <v>2687</v>
      </c>
      <c r="E2335">
        <v>385</v>
      </c>
      <c r="F2335">
        <v>148</v>
      </c>
      <c r="G2335" t="b">
        <v>0</v>
      </c>
      <c r="H2335" t="str">
        <f>VLOOKUP(A2335,all_municipalities!$A$2:$M$445,2,FALSE)</f>
        <v>Englehart, Town of</v>
      </c>
      <c r="I2335" t="b">
        <f>VLOOKUP(A2335,all_municipalities!$A$2:$M$445,9,FALSE)</f>
        <v>0</v>
      </c>
      <c r="J2335" t="b">
        <f>VLOOKUP(A2335,all_municipalities!$A$2:$M$445,13, FALSE)</f>
        <v>0</v>
      </c>
      <c r="K2335" t="str">
        <f t="shared" si="146"/>
        <v>NONE</v>
      </c>
      <c r="L2335">
        <v>0</v>
      </c>
      <c r="M2335" t="str">
        <f t="shared" si="147"/>
        <v>10242 Councillor</v>
      </c>
      <c r="N2335" s="6" t="str">
        <f t="shared" si="148"/>
        <v/>
      </c>
      <c r="O2335" s="15" t="str">
        <f>IF(I2335&lt;&gt;FALSE,VLOOKUP(H2335,internet_municipalities!$B$2:$W$226,22,FALSE),"NO INTERNET")</f>
        <v>NO INTERNET</v>
      </c>
      <c r="P2335" s="16" t="str">
        <f t="shared" si="149"/>
        <v>NO INTERNET</v>
      </c>
    </row>
    <row r="2336" spans="1:16" x14ac:dyDescent="0.2">
      <c r="A2336">
        <v>10242</v>
      </c>
      <c r="B2336" t="b">
        <v>0</v>
      </c>
      <c r="C2336" t="s">
        <v>1463</v>
      </c>
      <c r="D2336" t="s">
        <v>2688</v>
      </c>
      <c r="E2336">
        <v>237</v>
      </c>
      <c r="F2336" t="s">
        <v>1460</v>
      </c>
      <c r="G2336" t="b">
        <v>0</v>
      </c>
      <c r="H2336" t="str">
        <f>VLOOKUP(A2336,all_municipalities!$A$2:$M$445,2,FALSE)</f>
        <v>Englehart, Town of</v>
      </c>
      <c r="I2336" t="b">
        <f>VLOOKUP(A2336,all_municipalities!$A$2:$M$445,9,FALSE)</f>
        <v>0</v>
      </c>
      <c r="J2336" t="b">
        <f>VLOOKUP(A2336,all_municipalities!$A$2:$M$445,13, FALSE)</f>
        <v>0</v>
      </c>
      <c r="K2336" t="str">
        <f t="shared" si="146"/>
        <v>NONE</v>
      </c>
      <c r="L2336">
        <v>0</v>
      </c>
      <c r="M2336" t="str">
        <f t="shared" si="147"/>
        <v>10242 Councillor</v>
      </c>
      <c r="N2336" s="6" t="str">
        <f t="shared" si="148"/>
        <v/>
      </c>
      <c r="O2336" s="15" t="str">
        <f>IF(I2336&lt;&gt;FALSE,VLOOKUP(H2336,internet_municipalities!$B$2:$W$226,22,FALSE),"NO INTERNET")</f>
        <v>NO INTERNET</v>
      </c>
      <c r="P2336" s="16" t="str">
        <f t="shared" si="149"/>
        <v>NO INTERNET</v>
      </c>
    </row>
    <row r="2337" spans="1:16" x14ac:dyDescent="0.2">
      <c r="A2337">
        <v>10242</v>
      </c>
      <c r="B2337" t="b">
        <v>0</v>
      </c>
      <c r="C2337" t="s">
        <v>1463</v>
      </c>
      <c r="D2337" t="s">
        <v>2689</v>
      </c>
      <c r="E2337">
        <v>206</v>
      </c>
      <c r="F2337" t="s">
        <v>1460</v>
      </c>
      <c r="G2337" t="b">
        <v>0</v>
      </c>
      <c r="H2337" t="str">
        <f>VLOOKUP(A2337,all_municipalities!$A$2:$M$445,2,FALSE)</f>
        <v>Englehart, Town of</v>
      </c>
      <c r="I2337" t="b">
        <f>VLOOKUP(A2337,all_municipalities!$A$2:$M$445,9,FALSE)</f>
        <v>0</v>
      </c>
      <c r="J2337" t="b">
        <f>VLOOKUP(A2337,all_municipalities!$A$2:$M$445,13, FALSE)</f>
        <v>0</v>
      </c>
      <c r="K2337" t="str">
        <f t="shared" si="146"/>
        <v>NONE</v>
      </c>
      <c r="L2337">
        <v>0</v>
      </c>
      <c r="M2337" t="str">
        <f t="shared" si="147"/>
        <v>10242 Councillor</v>
      </c>
      <c r="N2337" s="6" t="str">
        <f t="shared" si="148"/>
        <v/>
      </c>
      <c r="O2337" s="15" t="str">
        <f>IF(I2337&lt;&gt;FALSE,VLOOKUP(H2337,internet_municipalities!$B$2:$W$226,22,FALSE),"NO INTERNET")</f>
        <v>NO INTERNET</v>
      </c>
      <c r="P2337" s="16" t="str">
        <f t="shared" si="149"/>
        <v>NO INTERNET</v>
      </c>
    </row>
    <row r="2338" spans="1:16" x14ac:dyDescent="0.2">
      <c r="A2338">
        <v>10619</v>
      </c>
      <c r="B2338" t="b">
        <v>1</v>
      </c>
      <c r="C2338" t="s">
        <v>1463</v>
      </c>
      <c r="D2338" t="s">
        <v>2690</v>
      </c>
      <c r="E2338" t="s">
        <v>461</v>
      </c>
      <c r="F2338" t="s">
        <v>461</v>
      </c>
      <c r="G2338" t="b">
        <v>0</v>
      </c>
      <c r="H2338" t="str">
        <f>VLOOKUP(A2338,all_municipalities!$A$2:$M$445,2,FALSE)</f>
        <v>Enniskillen, Township of</v>
      </c>
      <c r="I2338" t="b">
        <f>VLOOKUP(A2338,all_municipalities!$A$2:$M$445,9,FALSE)</f>
        <v>0</v>
      </c>
      <c r="J2338" t="b">
        <f>VLOOKUP(A2338,all_municipalities!$A$2:$M$445,13, FALSE)</f>
        <v>0</v>
      </c>
      <c r="K2338" t="str">
        <f t="shared" si="146"/>
        <v>NONE</v>
      </c>
      <c r="L2338">
        <v>0</v>
      </c>
      <c r="M2338" t="str">
        <f t="shared" si="147"/>
        <v>10619 Councillor</v>
      </c>
      <c r="N2338" s="6" t="str">
        <f t="shared" si="148"/>
        <v/>
      </c>
      <c r="O2338" s="15" t="str">
        <f>IF(I2338&lt;&gt;FALSE,VLOOKUP(H2338,internet_municipalities!$B$2:$W$226,22,FALSE),"NO INTERNET")</f>
        <v>NO INTERNET</v>
      </c>
      <c r="P2338" s="16" t="str">
        <f t="shared" si="149"/>
        <v>NO INTERNET</v>
      </c>
    </row>
    <row r="2339" spans="1:16" x14ac:dyDescent="0.2">
      <c r="A2339">
        <v>10619</v>
      </c>
      <c r="B2339" t="b">
        <v>1</v>
      </c>
      <c r="C2339" t="s">
        <v>1463</v>
      </c>
      <c r="D2339" t="s">
        <v>2691</v>
      </c>
      <c r="E2339" t="s">
        <v>461</v>
      </c>
      <c r="F2339" t="s">
        <v>461</v>
      </c>
      <c r="G2339" t="b">
        <v>0</v>
      </c>
      <c r="H2339" t="str">
        <f>VLOOKUP(A2339,all_municipalities!$A$2:$M$445,2,FALSE)</f>
        <v>Enniskillen, Township of</v>
      </c>
      <c r="I2339" t="b">
        <f>VLOOKUP(A2339,all_municipalities!$A$2:$M$445,9,FALSE)</f>
        <v>0</v>
      </c>
      <c r="J2339" t="b">
        <f>VLOOKUP(A2339,all_municipalities!$A$2:$M$445,13, FALSE)</f>
        <v>0</v>
      </c>
      <c r="K2339" t="str">
        <f t="shared" si="146"/>
        <v>NONE</v>
      </c>
      <c r="L2339">
        <v>0</v>
      </c>
      <c r="M2339" t="str">
        <f t="shared" si="147"/>
        <v>10619 Councillor</v>
      </c>
      <c r="N2339" s="6" t="str">
        <f t="shared" si="148"/>
        <v/>
      </c>
      <c r="O2339" s="15" t="str">
        <f>IF(I2339&lt;&gt;FALSE,VLOOKUP(H2339,internet_municipalities!$B$2:$W$226,22,FALSE),"NO INTERNET")</f>
        <v>NO INTERNET</v>
      </c>
      <c r="P2339" s="16" t="str">
        <f t="shared" si="149"/>
        <v>NO INTERNET</v>
      </c>
    </row>
    <row r="2340" spans="1:16" x14ac:dyDescent="0.2">
      <c r="A2340">
        <v>10619</v>
      </c>
      <c r="B2340" t="b">
        <v>1</v>
      </c>
      <c r="C2340" t="s">
        <v>1463</v>
      </c>
      <c r="D2340" t="s">
        <v>2692</v>
      </c>
      <c r="E2340" t="s">
        <v>461</v>
      </c>
      <c r="F2340" t="s">
        <v>461</v>
      </c>
      <c r="G2340" t="b">
        <v>0</v>
      </c>
      <c r="H2340" t="str">
        <f>VLOOKUP(A2340,all_municipalities!$A$2:$M$445,2,FALSE)</f>
        <v>Enniskillen, Township of</v>
      </c>
      <c r="I2340" t="b">
        <f>VLOOKUP(A2340,all_municipalities!$A$2:$M$445,9,FALSE)</f>
        <v>0</v>
      </c>
      <c r="J2340" t="b">
        <f>VLOOKUP(A2340,all_municipalities!$A$2:$M$445,13, FALSE)</f>
        <v>0</v>
      </c>
      <c r="K2340" t="str">
        <f t="shared" si="146"/>
        <v>NONE</v>
      </c>
      <c r="L2340">
        <v>0</v>
      </c>
      <c r="M2340" t="str">
        <f t="shared" si="147"/>
        <v>10619 Councillor</v>
      </c>
      <c r="N2340" s="6" t="str">
        <f t="shared" si="148"/>
        <v/>
      </c>
      <c r="O2340" s="15" t="str">
        <f>IF(I2340&lt;&gt;FALSE,VLOOKUP(H2340,internet_municipalities!$B$2:$W$226,22,FALSE),"NO INTERNET")</f>
        <v>NO INTERNET</v>
      </c>
      <c r="P2340" s="16" t="str">
        <f t="shared" si="149"/>
        <v>NO INTERNET</v>
      </c>
    </row>
    <row r="2341" spans="1:16" x14ac:dyDescent="0.2">
      <c r="A2341">
        <v>10619</v>
      </c>
      <c r="B2341" t="b">
        <v>1</v>
      </c>
      <c r="C2341" t="s">
        <v>1463</v>
      </c>
      <c r="D2341" t="s">
        <v>2693</v>
      </c>
      <c r="E2341" t="s">
        <v>461</v>
      </c>
      <c r="F2341" t="s">
        <v>461</v>
      </c>
      <c r="G2341" t="b">
        <v>0</v>
      </c>
      <c r="H2341" t="str">
        <f>VLOOKUP(A2341,all_municipalities!$A$2:$M$445,2,FALSE)</f>
        <v>Enniskillen, Township of</v>
      </c>
      <c r="I2341" t="b">
        <f>VLOOKUP(A2341,all_municipalities!$A$2:$M$445,9,FALSE)</f>
        <v>0</v>
      </c>
      <c r="J2341" t="b">
        <f>VLOOKUP(A2341,all_municipalities!$A$2:$M$445,13, FALSE)</f>
        <v>0</v>
      </c>
      <c r="K2341" t="str">
        <f t="shared" si="146"/>
        <v>NONE</v>
      </c>
      <c r="L2341">
        <v>0</v>
      </c>
      <c r="M2341" t="str">
        <f t="shared" si="147"/>
        <v>10619 Councillor</v>
      </c>
      <c r="N2341" s="6" t="str">
        <f t="shared" si="148"/>
        <v/>
      </c>
      <c r="O2341" s="15" t="str">
        <f>IF(I2341&lt;&gt;FALSE,VLOOKUP(H2341,internet_municipalities!$B$2:$W$226,22,FALSE),"NO INTERNET")</f>
        <v>NO INTERNET</v>
      </c>
      <c r="P2341" s="16" t="str">
        <f t="shared" si="149"/>
        <v>NO INTERNET</v>
      </c>
    </row>
    <row r="2342" spans="1:16" x14ac:dyDescent="0.2">
      <c r="A2342">
        <v>10329</v>
      </c>
      <c r="B2342" t="b">
        <v>1</v>
      </c>
      <c r="C2342" t="s">
        <v>1463</v>
      </c>
      <c r="D2342" t="s">
        <v>2694</v>
      </c>
      <c r="E2342">
        <v>2011</v>
      </c>
      <c r="F2342">
        <v>217</v>
      </c>
      <c r="G2342" t="b">
        <v>0</v>
      </c>
      <c r="H2342" t="str">
        <f>VLOOKUP(A2342,all_municipalities!$A$2:$M$445,2,FALSE)</f>
        <v>Erin, Town of</v>
      </c>
      <c r="I2342" t="b">
        <f>VLOOKUP(A2342,all_municipalities!$A$2:$M$445,9,FALSE)</f>
        <v>0</v>
      </c>
      <c r="J2342" t="b">
        <f>VLOOKUP(A2342,all_municipalities!$A$2:$M$445,13, FALSE)</f>
        <v>0</v>
      </c>
      <c r="K2342" t="str">
        <f t="shared" si="146"/>
        <v>NONE</v>
      </c>
      <c r="L2342">
        <v>0</v>
      </c>
      <c r="M2342" t="str">
        <f t="shared" si="147"/>
        <v>10329 Councillor</v>
      </c>
      <c r="N2342" s="6" t="str">
        <f t="shared" si="148"/>
        <v/>
      </c>
      <c r="O2342" s="15" t="str">
        <f>IF(I2342&lt;&gt;FALSE,VLOOKUP(H2342,internet_municipalities!$B$2:$W$226,22,FALSE),"NO INTERNET")</f>
        <v>NO INTERNET</v>
      </c>
      <c r="P2342" s="16" t="str">
        <f t="shared" si="149"/>
        <v>NO INTERNET</v>
      </c>
    </row>
    <row r="2343" spans="1:16" x14ac:dyDescent="0.2">
      <c r="A2343">
        <v>10329</v>
      </c>
      <c r="B2343" t="b">
        <v>1</v>
      </c>
      <c r="C2343" t="s">
        <v>1463</v>
      </c>
      <c r="D2343" t="s">
        <v>2695</v>
      </c>
      <c r="E2343">
        <v>1805</v>
      </c>
      <c r="F2343">
        <v>11</v>
      </c>
      <c r="G2343" t="b">
        <v>0</v>
      </c>
      <c r="H2343" t="str">
        <f>VLOOKUP(A2343,all_municipalities!$A$2:$M$445,2,FALSE)</f>
        <v>Erin, Town of</v>
      </c>
      <c r="I2343" t="b">
        <f>VLOOKUP(A2343,all_municipalities!$A$2:$M$445,9,FALSE)</f>
        <v>0</v>
      </c>
      <c r="J2343" t="b">
        <f>VLOOKUP(A2343,all_municipalities!$A$2:$M$445,13, FALSE)</f>
        <v>0</v>
      </c>
      <c r="K2343" t="str">
        <f t="shared" si="146"/>
        <v>NONE</v>
      </c>
      <c r="L2343">
        <v>0</v>
      </c>
      <c r="M2343" t="str">
        <f t="shared" si="147"/>
        <v>10329 Councillor</v>
      </c>
      <c r="N2343" s="6" t="str">
        <f t="shared" si="148"/>
        <v/>
      </c>
      <c r="O2343" s="15" t="str">
        <f>IF(I2343&lt;&gt;FALSE,VLOOKUP(H2343,internet_municipalities!$B$2:$W$226,22,FALSE),"NO INTERNET")</f>
        <v>NO INTERNET</v>
      </c>
      <c r="P2343" s="16" t="str">
        <f t="shared" si="149"/>
        <v>NO INTERNET</v>
      </c>
    </row>
    <row r="2344" spans="1:16" x14ac:dyDescent="0.2">
      <c r="A2344">
        <v>10329</v>
      </c>
      <c r="B2344" t="b">
        <v>1</v>
      </c>
      <c r="C2344" t="s">
        <v>1463</v>
      </c>
      <c r="D2344" t="s">
        <v>2696</v>
      </c>
      <c r="E2344">
        <v>1959</v>
      </c>
      <c r="F2344">
        <v>165</v>
      </c>
      <c r="G2344" t="b">
        <v>0</v>
      </c>
      <c r="H2344" t="str">
        <f>VLOOKUP(A2344,all_municipalities!$A$2:$M$445,2,FALSE)</f>
        <v>Erin, Town of</v>
      </c>
      <c r="I2344" t="b">
        <f>VLOOKUP(A2344,all_municipalities!$A$2:$M$445,9,FALSE)</f>
        <v>0</v>
      </c>
      <c r="J2344" t="b">
        <f>VLOOKUP(A2344,all_municipalities!$A$2:$M$445,13, FALSE)</f>
        <v>0</v>
      </c>
      <c r="K2344" t="str">
        <f t="shared" si="146"/>
        <v>NONE</v>
      </c>
      <c r="L2344">
        <v>0</v>
      </c>
      <c r="M2344" t="str">
        <f t="shared" si="147"/>
        <v>10329 Councillor</v>
      </c>
      <c r="N2344" s="6" t="str">
        <f t="shared" si="148"/>
        <v/>
      </c>
      <c r="O2344" s="15" t="str">
        <f>IF(I2344&lt;&gt;FALSE,VLOOKUP(H2344,internet_municipalities!$B$2:$W$226,22,FALSE),"NO INTERNET")</f>
        <v>NO INTERNET</v>
      </c>
      <c r="P2344" s="16" t="str">
        <f t="shared" si="149"/>
        <v>NO INTERNET</v>
      </c>
    </row>
    <row r="2345" spans="1:16" x14ac:dyDescent="0.2">
      <c r="A2345">
        <v>10329</v>
      </c>
      <c r="B2345" t="b">
        <v>1</v>
      </c>
      <c r="C2345" t="s">
        <v>1463</v>
      </c>
      <c r="D2345" t="s">
        <v>2697</v>
      </c>
      <c r="E2345">
        <v>2050</v>
      </c>
      <c r="F2345">
        <v>256</v>
      </c>
      <c r="G2345" t="b">
        <v>0</v>
      </c>
      <c r="H2345" t="str">
        <f>VLOOKUP(A2345,all_municipalities!$A$2:$M$445,2,FALSE)</f>
        <v>Erin, Town of</v>
      </c>
      <c r="I2345" t="b">
        <f>VLOOKUP(A2345,all_municipalities!$A$2:$M$445,9,FALSE)</f>
        <v>0</v>
      </c>
      <c r="J2345" t="b">
        <f>VLOOKUP(A2345,all_municipalities!$A$2:$M$445,13, FALSE)</f>
        <v>0</v>
      </c>
      <c r="K2345" t="str">
        <f t="shared" si="146"/>
        <v>NONE</v>
      </c>
      <c r="L2345">
        <v>0</v>
      </c>
      <c r="M2345" t="str">
        <f t="shared" si="147"/>
        <v>10329 Councillor</v>
      </c>
      <c r="N2345" s="6" t="str">
        <f t="shared" si="148"/>
        <v/>
      </c>
      <c r="O2345" s="15" t="str">
        <f>IF(I2345&lt;&gt;FALSE,VLOOKUP(H2345,internet_municipalities!$B$2:$W$226,22,FALSE),"NO INTERNET")</f>
        <v>NO INTERNET</v>
      </c>
      <c r="P2345" s="16" t="str">
        <f t="shared" si="149"/>
        <v>NO INTERNET</v>
      </c>
    </row>
    <row r="2346" spans="1:16" x14ac:dyDescent="0.2">
      <c r="A2346">
        <v>10329</v>
      </c>
      <c r="B2346" t="b">
        <v>0</v>
      </c>
      <c r="C2346" t="s">
        <v>1463</v>
      </c>
      <c r="D2346" t="s">
        <v>2698</v>
      </c>
      <c r="E2346">
        <v>1794</v>
      </c>
      <c r="F2346" t="s">
        <v>1460</v>
      </c>
      <c r="G2346" t="b">
        <v>0</v>
      </c>
      <c r="H2346" t="str">
        <f>VLOOKUP(A2346,all_municipalities!$A$2:$M$445,2,FALSE)</f>
        <v>Erin, Town of</v>
      </c>
      <c r="I2346" t="b">
        <f>VLOOKUP(A2346,all_municipalities!$A$2:$M$445,9,FALSE)</f>
        <v>0</v>
      </c>
      <c r="J2346" t="b">
        <f>VLOOKUP(A2346,all_municipalities!$A$2:$M$445,13, FALSE)</f>
        <v>0</v>
      </c>
      <c r="K2346" t="str">
        <f t="shared" si="146"/>
        <v>NONE</v>
      </c>
      <c r="L2346">
        <v>0</v>
      </c>
      <c r="M2346" t="str">
        <f t="shared" si="147"/>
        <v>10329 Councillor</v>
      </c>
      <c r="N2346" s="6" t="str">
        <f t="shared" si="148"/>
        <v/>
      </c>
      <c r="O2346" s="15" t="str">
        <f>IF(I2346&lt;&gt;FALSE,VLOOKUP(H2346,internet_municipalities!$B$2:$W$226,22,FALSE),"NO INTERNET")</f>
        <v>NO INTERNET</v>
      </c>
      <c r="P2346" s="16" t="str">
        <f t="shared" si="149"/>
        <v>NO INTERNET</v>
      </c>
    </row>
    <row r="2347" spans="1:16" x14ac:dyDescent="0.2">
      <c r="A2347">
        <v>10329</v>
      </c>
      <c r="B2347" t="b">
        <v>0</v>
      </c>
      <c r="C2347" t="s">
        <v>1463</v>
      </c>
      <c r="D2347" t="s">
        <v>2699</v>
      </c>
      <c r="E2347">
        <v>1381</v>
      </c>
      <c r="F2347" t="s">
        <v>1460</v>
      </c>
      <c r="G2347" t="b">
        <v>0</v>
      </c>
      <c r="H2347" t="str">
        <f>VLOOKUP(A2347,all_municipalities!$A$2:$M$445,2,FALSE)</f>
        <v>Erin, Town of</v>
      </c>
      <c r="I2347" t="b">
        <f>VLOOKUP(A2347,all_municipalities!$A$2:$M$445,9,FALSE)</f>
        <v>0</v>
      </c>
      <c r="J2347" t="b">
        <f>VLOOKUP(A2347,all_municipalities!$A$2:$M$445,13, FALSE)</f>
        <v>0</v>
      </c>
      <c r="K2347" t="str">
        <f t="shared" si="146"/>
        <v>NONE</v>
      </c>
      <c r="L2347">
        <v>0</v>
      </c>
      <c r="M2347" t="str">
        <f t="shared" si="147"/>
        <v>10329 Councillor</v>
      </c>
      <c r="N2347" s="6" t="str">
        <f t="shared" si="148"/>
        <v/>
      </c>
      <c r="O2347" s="15" t="str">
        <f>IF(I2347&lt;&gt;FALSE,VLOOKUP(H2347,internet_municipalities!$B$2:$W$226,22,FALSE),"NO INTERNET")</f>
        <v>NO INTERNET</v>
      </c>
      <c r="P2347" s="16" t="str">
        <f t="shared" si="149"/>
        <v>NO INTERNET</v>
      </c>
    </row>
    <row r="2348" spans="1:16" x14ac:dyDescent="0.2">
      <c r="A2348">
        <v>10044</v>
      </c>
      <c r="B2348" t="b">
        <v>1</v>
      </c>
      <c r="C2348" t="s">
        <v>1475</v>
      </c>
      <c r="D2348" t="s">
        <v>2715</v>
      </c>
      <c r="E2348">
        <v>337</v>
      </c>
      <c r="F2348">
        <v>72</v>
      </c>
      <c r="G2348" t="b">
        <v>0</v>
      </c>
      <c r="H2348" t="str">
        <f>VLOOKUP(A2348,all_municipalities!$A$2:$M$445,2,FALSE)</f>
        <v>Essa, Township of</v>
      </c>
      <c r="I2348" t="b">
        <f>VLOOKUP(A2348,all_municipalities!$A$2:$M$445,9,FALSE)</f>
        <v>0</v>
      </c>
      <c r="J2348" t="b">
        <f>VLOOKUP(A2348,all_municipalities!$A$2:$M$445,13, FALSE)</f>
        <v>0</v>
      </c>
      <c r="K2348" t="str">
        <f t="shared" si="146"/>
        <v>NONE</v>
      </c>
      <c r="L2348">
        <v>0</v>
      </c>
      <c r="M2348" t="str">
        <f t="shared" si="147"/>
        <v>10044 Councillor, Ward 3</v>
      </c>
      <c r="N2348" s="6" t="str">
        <f t="shared" si="148"/>
        <v/>
      </c>
      <c r="O2348" s="15" t="str">
        <f>IF(I2348&lt;&gt;FALSE,VLOOKUP(H2348,internet_municipalities!$B$2:$W$226,22,FALSE),"NO INTERNET")</f>
        <v>NO INTERNET</v>
      </c>
      <c r="P2348" s="16" t="str">
        <f t="shared" si="149"/>
        <v>NO INTERNET</v>
      </c>
    </row>
    <row r="2349" spans="1:16" x14ac:dyDescent="0.2">
      <c r="A2349">
        <v>10044</v>
      </c>
      <c r="B2349" t="b">
        <v>1</v>
      </c>
      <c r="C2349" t="s">
        <v>1453</v>
      </c>
      <c r="D2349" t="s">
        <v>2716</v>
      </c>
      <c r="E2349">
        <v>505</v>
      </c>
      <c r="F2349">
        <v>199</v>
      </c>
      <c r="G2349" t="b">
        <v>0</v>
      </c>
      <c r="H2349" t="str">
        <f>VLOOKUP(A2349,all_municipalities!$A$2:$M$445,2,FALSE)</f>
        <v>Essa, Township of</v>
      </c>
      <c r="I2349" t="b">
        <f>VLOOKUP(A2349,all_municipalities!$A$2:$M$445,9,FALSE)</f>
        <v>0</v>
      </c>
      <c r="J2349" t="b">
        <f>VLOOKUP(A2349,all_municipalities!$A$2:$M$445,13, FALSE)</f>
        <v>0</v>
      </c>
      <c r="K2349" t="str">
        <f t="shared" si="146"/>
        <v>NONE</v>
      </c>
      <c r="L2349">
        <v>0</v>
      </c>
      <c r="M2349" t="str">
        <f t="shared" si="147"/>
        <v>10044 Councillor, Ward 2</v>
      </c>
      <c r="N2349" s="6" t="str">
        <f t="shared" si="148"/>
        <v/>
      </c>
      <c r="O2349" s="15" t="str">
        <f>IF(I2349&lt;&gt;FALSE,VLOOKUP(H2349,internet_municipalities!$B$2:$W$226,22,FALSE),"NO INTERNET")</f>
        <v>NO INTERNET</v>
      </c>
      <c r="P2349" s="16" t="str">
        <f t="shared" si="149"/>
        <v>NO INTERNET</v>
      </c>
    </row>
    <row r="2350" spans="1:16" x14ac:dyDescent="0.2">
      <c r="A2350">
        <v>10044</v>
      </c>
      <c r="B2350" t="b">
        <v>1</v>
      </c>
      <c r="C2350" t="s">
        <v>1456</v>
      </c>
      <c r="D2350" t="s">
        <v>2717</v>
      </c>
      <c r="E2350">
        <v>518</v>
      </c>
      <c r="F2350">
        <v>224</v>
      </c>
      <c r="G2350" t="b">
        <v>0</v>
      </c>
      <c r="H2350" t="str">
        <f>VLOOKUP(A2350,all_municipalities!$A$2:$M$445,2,FALSE)</f>
        <v>Essa, Township of</v>
      </c>
      <c r="I2350" t="b">
        <f>VLOOKUP(A2350,all_municipalities!$A$2:$M$445,9,FALSE)</f>
        <v>0</v>
      </c>
      <c r="J2350" t="b">
        <f>VLOOKUP(A2350,all_municipalities!$A$2:$M$445,13, FALSE)</f>
        <v>0</v>
      </c>
      <c r="K2350" t="str">
        <f t="shared" si="146"/>
        <v>NONE</v>
      </c>
      <c r="L2350">
        <v>0</v>
      </c>
      <c r="M2350" t="str">
        <f t="shared" si="147"/>
        <v>10044 Councillor, Ward 1</v>
      </c>
      <c r="N2350" s="6" t="str">
        <f t="shared" si="148"/>
        <v/>
      </c>
      <c r="O2350" s="15" t="str">
        <f>IF(I2350&lt;&gt;FALSE,VLOOKUP(H2350,internet_municipalities!$B$2:$W$226,22,FALSE),"NO INTERNET")</f>
        <v>NO INTERNET</v>
      </c>
      <c r="P2350" s="16" t="str">
        <f t="shared" si="149"/>
        <v>NO INTERNET</v>
      </c>
    </row>
    <row r="2351" spans="1:16" x14ac:dyDescent="0.2">
      <c r="A2351">
        <v>10044</v>
      </c>
      <c r="B2351" t="b">
        <v>1</v>
      </c>
      <c r="C2351" t="s">
        <v>1479</v>
      </c>
      <c r="D2351" t="s">
        <v>2718</v>
      </c>
      <c r="E2351" t="s">
        <v>461</v>
      </c>
      <c r="F2351" t="s">
        <v>461</v>
      </c>
      <c r="G2351" t="b">
        <v>0</v>
      </c>
      <c r="H2351" t="str">
        <f>VLOOKUP(A2351,all_municipalities!$A$2:$M$445,2,FALSE)</f>
        <v>Essa, Township of</v>
      </c>
      <c r="I2351" t="b">
        <f>VLOOKUP(A2351,all_municipalities!$A$2:$M$445,9,FALSE)</f>
        <v>0</v>
      </c>
      <c r="J2351" t="b">
        <f>VLOOKUP(A2351,all_municipalities!$A$2:$M$445,13, FALSE)</f>
        <v>0</v>
      </c>
      <c r="K2351" t="str">
        <f t="shared" si="146"/>
        <v>NONE</v>
      </c>
      <c r="L2351">
        <v>0</v>
      </c>
      <c r="M2351" t="str">
        <f t="shared" si="147"/>
        <v>10044 Deputy Mayor</v>
      </c>
      <c r="N2351" s="6" t="str">
        <f t="shared" si="148"/>
        <v/>
      </c>
      <c r="O2351" s="15" t="str">
        <f>IF(I2351&lt;&gt;FALSE,VLOOKUP(H2351,internet_municipalities!$B$2:$W$226,22,FALSE),"NO INTERNET")</f>
        <v>NO INTERNET</v>
      </c>
      <c r="P2351" s="16" t="str">
        <f t="shared" si="149"/>
        <v>NO INTERNET</v>
      </c>
    </row>
    <row r="2352" spans="1:16" x14ac:dyDescent="0.2">
      <c r="A2352">
        <v>10044</v>
      </c>
      <c r="B2352" t="b">
        <v>0</v>
      </c>
      <c r="C2352" t="s">
        <v>1456</v>
      </c>
      <c r="D2352" t="s">
        <v>2719</v>
      </c>
      <c r="E2352">
        <v>294</v>
      </c>
      <c r="F2352" t="s">
        <v>1460</v>
      </c>
      <c r="G2352" t="b">
        <v>0</v>
      </c>
      <c r="H2352" t="str">
        <f>VLOOKUP(A2352,all_municipalities!$A$2:$M$445,2,FALSE)</f>
        <v>Essa, Township of</v>
      </c>
      <c r="I2352" t="b">
        <f>VLOOKUP(A2352,all_municipalities!$A$2:$M$445,9,FALSE)</f>
        <v>0</v>
      </c>
      <c r="J2352" t="b">
        <f>VLOOKUP(A2352,all_municipalities!$A$2:$M$445,13, FALSE)</f>
        <v>0</v>
      </c>
      <c r="K2352" t="str">
        <f t="shared" si="146"/>
        <v>NONE</v>
      </c>
      <c r="L2352">
        <v>0</v>
      </c>
      <c r="M2352" t="str">
        <f t="shared" si="147"/>
        <v>10044 Councillor, Ward 1</v>
      </c>
      <c r="N2352" s="6" t="str">
        <f t="shared" si="148"/>
        <v/>
      </c>
      <c r="O2352" s="15" t="str">
        <f>IF(I2352&lt;&gt;FALSE,VLOOKUP(H2352,internet_municipalities!$B$2:$W$226,22,FALSE),"NO INTERNET")</f>
        <v>NO INTERNET</v>
      </c>
      <c r="P2352" s="16" t="str">
        <f t="shared" si="149"/>
        <v>NO INTERNET</v>
      </c>
    </row>
    <row r="2353" spans="1:16" x14ac:dyDescent="0.2">
      <c r="A2353">
        <v>10044</v>
      </c>
      <c r="B2353" t="b">
        <v>0</v>
      </c>
      <c r="C2353" t="s">
        <v>1453</v>
      </c>
      <c r="D2353" t="s">
        <v>2720</v>
      </c>
      <c r="E2353">
        <v>306</v>
      </c>
      <c r="F2353" t="s">
        <v>1460</v>
      </c>
      <c r="G2353" t="b">
        <v>0</v>
      </c>
      <c r="H2353" t="str">
        <f>VLOOKUP(A2353,all_municipalities!$A$2:$M$445,2,FALSE)</f>
        <v>Essa, Township of</v>
      </c>
      <c r="I2353" t="b">
        <f>VLOOKUP(A2353,all_municipalities!$A$2:$M$445,9,FALSE)</f>
        <v>0</v>
      </c>
      <c r="J2353" t="b">
        <f>VLOOKUP(A2353,all_municipalities!$A$2:$M$445,13, FALSE)</f>
        <v>0</v>
      </c>
      <c r="K2353" t="str">
        <f t="shared" si="146"/>
        <v>NONE</v>
      </c>
      <c r="L2353">
        <v>0</v>
      </c>
      <c r="M2353" t="str">
        <f t="shared" si="147"/>
        <v>10044 Councillor, Ward 2</v>
      </c>
      <c r="N2353" s="6" t="str">
        <f t="shared" si="148"/>
        <v/>
      </c>
      <c r="O2353" s="15" t="str">
        <f>IF(I2353&lt;&gt;FALSE,VLOOKUP(H2353,internet_municipalities!$B$2:$W$226,22,FALSE),"NO INTERNET")</f>
        <v>NO INTERNET</v>
      </c>
      <c r="P2353" s="16" t="str">
        <f t="shared" si="149"/>
        <v>NO INTERNET</v>
      </c>
    </row>
    <row r="2354" spans="1:16" x14ac:dyDescent="0.2">
      <c r="A2354">
        <v>10044</v>
      </c>
      <c r="B2354" t="b">
        <v>0</v>
      </c>
      <c r="C2354" t="s">
        <v>1453</v>
      </c>
      <c r="D2354" t="s">
        <v>2721</v>
      </c>
      <c r="E2354">
        <v>110</v>
      </c>
      <c r="F2354" t="s">
        <v>1460</v>
      </c>
      <c r="G2354" t="b">
        <v>0</v>
      </c>
      <c r="H2354" t="str">
        <f>VLOOKUP(A2354,all_municipalities!$A$2:$M$445,2,FALSE)</f>
        <v>Essa, Township of</v>
      </c>
      <c r="I2354" t="b">
        <f>VLOOKUP(A2354,all_municipalities!$A$2:$M$445,9,FALSE)</f>
        <v>0</v>
      </c>
      <c r="J2354" t="b">
        <f>VLOOKUP(A2354,all_municipalities!$A$2:$M$445,13, FALSE)</f>
        <v>0</v>
      </c>
      <c r="K2354" t="str">
        <f t="shared" si="146"/>
        <v>NONE</v>
      </c>
      <c r="L2354">
        <v>0</v>
      </c>
      <c r="M2354" t="str">
        <f t="shared" si="147"/>
        <v>10044 Councillor, Ward 2</v>
      </c>
      <c r="N2354" s="6" t="str">
        <f t="shared" si="148"/>
        <v/>
      </c>
      <c r="O2354" s="15" t="str">
        <f>IF(I2354&lt;&gt;FALSE,VLOOKUP(H2354,internet_municipalities!$B$2:$W$226,22,FALSE),"NO INTERNET")</f>
        <v>NO INTERNET</v>
      </c>
      <c r="P2354" s="16" t="str">
        <f t="shared" si="149"/>
        <v>NO INTERNET</v>
      </c>
    </row>
    <row r="2355" spans="1:16" x14ac:dyDescent="0.2">
      <c r="A2355">
        <v>10044</v>
      </c>
      <c r="B2355" t="b">
        <v>0</v>
      </c>
      <c r="C2355" t="s">
        <v>1475</v>
      </c>
      <c r="D2355" t="s">
        <v>2722</v>
      </c>
      <c r="E2355">
        <v>265</v>
      </c>
      <c r="F2355" t="s">
        <v>1460</v>
      </c>
      <c r="G2355" t="b">
        <v>0</v>
      </c>
      <c r="H2355" t="str">
        <f>VLOOKUP(A2355,all_municipalities!$A$2:$M$445,2,FALSE)</f>
        <v>Essa, Township of</v>
      </c>
      <c r="I2355" t="b">
        <f>VLOOKUP(A2355,all_municipalities!$A$2:$M$445,9,FALSE)</f>
        <v>0</v>
      </c>
      <c r="J2355" t="b">
        <f>VLOOKUP(A2355,all_municipalities!$A$2:$M$445,13, FALSE)</f>
        <v>0</v>
      </c>
      <c r="K2355" t="str">
        <f t="shared" si="146"/>
        <v>NONE</v>
      </c>
      <c r="L2355">
        <v>0</v>
      </c>
      <c r="M2355" t="str">
        <f t="shared" si="147"/>
        <v>10044 Councillor, Ward 3</v>
      </c>
      <c r="N2355" s="6" t="str">
        <f t="shared" si="148"/>
        <v/>
      </c>
      <c r="O2355" s="15" t="str">
        <f>IF(I2355&lt;&gt;FALSE,VLOOKUP(H2355,internet_municipalities!$B$2:$W$226,22,FALSE),"NO INTERNET")</f>
        <v>NO INTERNET</v>
      </c>
      <c r="P2355" s="16" t="str">
        <f t="shared" si="149"/>
        <v>NO INTERNET</v>
      </c>
    </row>
    <row r="2356" spans="1:16" x14ac:dyDescent="0.2">
      <c r="A2356">
        <v>17911</v>
      </c>
      <c r="B2356" t="b">
        <v>1</v>
      </c>
      <c r="C2356" t="s">
        <v>1471</v>
      </c>
      <c r="D2356" t="s">
        <v>2723</v>
      </c>
      <c r="E2356">
        <v>626</v>
      </c>
      <c r="F2356">
        <v>151</v>
      </c>
      <c r="G2356" t="b">
        <v>0</v>
      </c>
      <c r="H2356" t="str">
        <f>VLOOKUP(A2356,all_municipalities!$A$2:$M$445,2,FALSE)</f>
        <v>Essex, Town of</v>
      </c>
      <c r="I2356" t="b">
        <f>VLOOKUP(A2356,all_municipalities!$A$2:$M$445,9,FALSE)</f>
        <v>0</v>
      </c>
      <c r="J2356" t="b">
        <f>VLOOKUP(A2356,all_municipalities!$A$2:$M$445,13, FALSE)</f>
        <v>0</v>
      </c>
      <c r="K2356" t="str">
        <f t="shared" si="146"/>
        <v>NONE</v>
      </c>
      <c r="L2356">
        <v>0</v>
      </c>
      <c r="M2356" t="str">
        <f t="shared" si="147"/>
        <v>17911 Councillor, Ward 4</v>
      </c>
      <c r="N2356" s="6" t="str">
        <f t="shared" si="148"/>
        <v/>
      </c>
      <c r="O2356" s="15" t="str">
        <f>IF(I2356&lt;&gt;FALSE,VLOOKUP(H2356,internet_municipalities!$B$2:$W$226,22,FALSE),"NO INTERNET")</f>
        <v>NO INTERNET</v>
      </c>
      <c r="P2356" s="16" t="str">
        <f t="shared" si="149"/>
        <v>NO INTERNET</v>
      </c>
    </row>
    <row r="2357" spans="1:16" x14ac:dyDescent="0.2">
      <c r="A2357">
        <v>17911</v>
      </c>
      <c r="B2357" t="b">
        <v>1</v>
      </c>
      <c r="C2357" t="s">
        <v>1475</v>
      </c>
      <c r="D2357" t="s">
        <v>2724</v>
      </c>
      <c r="E2357">
        <v>1038</v>
      </c>
      <c r="F2357">
        <v>146</v>
      </c>
      <c r="G2357" t="b">
        <v>0</v>
      </c>
      <c r="H2357" t="str">
        <f>VLOOKUP(A2357,all_municipalities!$A$2:$M$445,2,FALSE)</f>
        <v>Essex, Town of</v>
      </c>
      <c r="I2357" t="b">
        <f>VLOOKUP(A2357,all_municipalities!$A$2:$M$445,9,FALSE)</f>
        <v>0</v>
      </c>
      <c r="J2357" t="b">
        <f>VLOOKUP(A2357,all_municipalities!$A$2:$M$445,13, FALSE)</f>
        <v>0</v>
      </c>
      <c r="K2357" t="str">
        <f t="shared" si="146"/>
        <v>NONE</v>
      </c>
      <c r="L2357">
        <v>0</v>
      </c>
      <c r="M2357" t="str">
        <f t="shared" si="147"/>
        <v>17911 Councillor, Ward 3</v>
      </c>
      <c r="N2357" s="6" t="str">
        <f t="shared" si="148"/>
        <v/>
      </c>
      <c r="O2357" s="15" t="str">
        <f>IF(I2357&lt;&gt;FALSE,VLOOKUP(H2357,internet_municipalities!$B$2:$W$226,22,FALSE),"NO INTERNET")</f>
        <v>NO INTERNET</v>
      </c>
      <c r="P2357" s="16" t="str">
        <f t="shared" si="149"/>
        <v>NO INTERNET</v>
      </c>
    </row>
    <row r="2358" spans="1:16" x14ac:dyDescent="0.2">
      <c r="A2358">
        <v>17911</v>
      </c>
      <c r="B2358" t="b">
        <v>1</v>
      </c>
      <c r="C2358" t="s">
        <v>1475</v>
      </c>
      <c r="D2358" t="s">
        <v>2725</v>
      </c>
      <c r="E2358">
        <v>1063</v>
      </c>
      <c r="F2358">
        <v>171</v>
      </c>
      <c r="G2358" t="b">
        <v>0</v>
      </c>
      <c r="H2358" t="str">
        <f>VLOOKUP(A2358,all_municipalities!$A$2:$M$445,2,FALSE)</f>
        <v>Essex, Town of</v>
      </c>
      <c r="I2358" t="b">
        <f>VLOOKUP(A2358,all_municipalities!$A$2:$M$445,9,FALSE)</f>
        <v>0</v>
      </c>
      <c r="J2358" t="b">
        <f>VLOOKUP(A2358,all_municipalities!$A$2:$M$445,13, FALSE)</f>
        <v>0</v>
      </c>
      <c r="K2358" t="str">
        <f t="shared" si="146"/>
        <v>NONE</v>
      </c>
      <c r="L2358">
        <v>0</v>
      </c>
      <c r="M2358" t="str">
        <f t="shared" si="147"/>
        <v>17911 Councillor, Ward 3</v>
      </c>
      <c r="N2358" s="6" t="str">
        <f t="shared" si="148"/>
        <v/>
      </c>
      <c r="O2358" s="15" t="str">
        <f>IF(I2358&lt;&gt;FALSE,VLOOKUP(H2358,internet_municipalities!$B$2:$W$226,22,FALSE),"NO INTERNET")</f>
        <v>NO INTERNET</v>
      </c>
      <c r="P2358" s="16" t="str">
        <f t="shared" si="149"/>
        <v>NO INTERNET</v>
      </c>
    </row>
    <row r="2359" spans="1:16" x14ac:dyDescent="0.2">
      <c r="A2359">
        <v>17911</v>
      </c>
      <c r="B2359" t="b">
        <v>1</v>
      </c>
      <c r="C2359" t="s">
        <v>1453</v>
      </c>
      <c r="D2359" t="s">
        <v>2726</v>
      </c>
      <c r="E2359" t="s">
        <v>461</v>
      </c>
      <c r="F2359" t="s">
        <v>461</v>
      </c>
      <c r="G2359" t="b">
        <v>0</v>
      </c>
      <c r="H2359" t="str">
        <f>VLOOKUP(A2359,all_municipalities!$A$2:$M$445,2,FALSE)</f>
        <v>Essex, Town of</v>
      </c>
      <c r="I2359" t="b">
        <f>VLOOKUP(A2359,all_municipalities!$A$2:$M$445,9,FALSE)</f>
        <v>0</v>
      </c>
      <c r="J2359" t="b">
        <f>VLOOKUP(A2359,all_municipalities!$A$2:$M$445,13, FALSE)</f>
        <v>0</v>
      </c>
      <c r="K2359" t="str">
        <f t="shared" si="146"/>
        <v>NONE</v>
      </c>
      <c r="L2359">
        <v>0</v>
      </c>
      <c r="M2359" t="str">
        <f t="shared" si="147"/>
        <v>17911 Councillor, Ward 2</v>
      </c>
      <c r="N2359" s="6" t="str">
        <f t="shared" si="148"/>
        <v/>
      </c>
      <c r="O2359" s="15" t="str">
        <f>IF(I2359&lt;&gt;FALSE,VLOOKUP(H2359,internet_municipalities!$B$2:$W$226,22,FALSE),"NO INTERNET")</f>
        <v>NO INTERNET</v>
      </c>
      <c r="P2359" s="16" t="str">
        <f t="shared" si="149"/>
        <v>NO INTERNET</v>
      </c>
    </row>
    <row r="2360" spans="1:16" x14ac:dyDescent="0.2">
      <c r="A2360">
        <v>17911</v>
      </c>
      <c r="B2360" t="b">
        <v>1</v>
      </c>
      <c r="C2360" t="s">
        <v>1456</v>
      </c>
      <c r="D2360" t="s">
        <v>2727</v>
      </c>
      <c r="E2360">
        <v>1186</v>
      </c>
      <c r="F2360">
        <v>415</v>
      </c>
      <c r="G2360" t="b">
        <v>0</v>
      </c>
      <c r="H2360" t="str">
        <f>VLOOKUP(A2360,all_municipalities!$A$2:$M$445,2,FALSE)</f>
        <v>Essex, Town of</v>
      </c>
      <c r="I2360" t="b">
        <f>VLOOKUP(A2360,all_municipalities!$A$2:$M$445,9,FALSE)</f>
        <v>0</v>
      </c>
      <c r="J2360" t="b">
        <f>VLOOKUP(A2360,all_municipalities!$A$2:$M$445,13, FALSE)</f>
        <v>0</v>
      </c>
      <c r="K2360" t="str">
        <f t="shared" si="146"/>
        <v>NONE</v>
      </c>
      <c r="L2360">
        <v>0</v>
      </c>
      <c r="M2360" t="str">
        <f t="shared" si="147"/>
        <v>17911 Councillor, Ward 1</v>
      </c>
      <c r="N2360" s="6" t="str">
        <f t="shared" si="148"/>
        <v/>
      </c>
      <c r="O2360" s="15" t="str">
        <f>IF(I2360&lt;&gt;FALSE,VLOOKUP(H2360,internet_municipalities!$B$2:$W$226,22,FALSE),"NO INTERNET")</f>
        <v>NO INTERNET</v>
      </c>
      <c r="P2360" s="16" t="str">
        <f t="shared" si="149"/>
        <v>NO INTERNET</v>
      </c>
    </row>
    <row r="2361" spans="1:16" x14ac:dyDescent="0.2">
      <c r="A2361">
        <v>17911</v>
      </c>
      <c r="B2361" t="b">
        <v>1</v>
      </c>
      <c r="C2361" t="s">
        <v>1456</v>
      </c>
      <c r="D2361" t="s">
        <v>2728</v>
      </c>
      <c r="E2361">
        <v>1282</v>
      </c>
      <c r="F2361">
        <v>511</v>
      </c>
      <c r="G2361" t="b">
        <v>0</v>
      </c>
      <c r="H2361" t="str">
        <f>VLOOKUP(A2361,all_municipalities!$A$2:$M$445,2,FALSE)</f>
        <v>Essex, Town of</v>
      </c>
      <c r="I2361" t="b">
        <f>VLOOKUP(A2361,all_municipalities!$A$2:$M$445,9,FALSE)</f>
        <v>0</v>
      </c>
      <c r="J2361" t="b">
        <f>VLOOKUP(A2361,all_municipalities!$A$2:$M$445,13, FALSE)</f>
        <v>0</v>
      </c>
      <c r="K2361" t="str">
        <f t="shared" si="146"/>
        <v>NONE</v>
      </c>
      <c r="L2361">
        <v>0</v>
      </c>
      <c r="M2361" t="str">
        <f t="shared" si="147"/>
        <v>17911 Councillor, Ward 1</v>
      </c>
      <c r="N2361" s="6" t="str">
        <f t="shared" si="148"/>
        <v/>
      </c>
      <c r="O2361" s="15" t="str">
        <f>IF(I2361&lt;&gt;FALSE,VLOOKUP(H2361,internet_municipalities!$B$2:$W$226,22,FALSE),"NO INTERNET")</f>
        <v>NO INTERNET</v>
      </c>
      <c r="P2361" s="16" t="str">
        <f t="shared" si="149"/>
        <v>NO INTERNET</v>
      </c>
    </row>
    <row r="2362" spans="1:16" x14ac:dyDescent="0.2">
      <c r="A2362">
        <v>17911</v>
      </c>
      <c r="B2362" t="b">
        <v>1</v>
      </c>
      <c r="C2362" t="s">
        <v>1479</v>
      </c>
      <c r="D2362" t="s">
        <v>2729</v>
      </c>
      <c r="E2362">
        <v>3581</v>
      </c>
      <c r="F2362">
        <v>384</v>
      </c>
      <c r="G2362" t="b">
        <v>0</v>
      </c>
      <c r="H2362" t="str">
        <f>VLOOKUP(A2362,all_municipalities!$A$2:$M$445,2,FALSE)</f>
        <v>Essex, Town of</v>
      </c>
      <c r="I2362" t="b">
        <f>VLOOKUP(A2362,all_municipalities!$A$2:$M$445,9,FALSE)</f>
        <v>0</v>
      </c>
      <c r="J2362" t="b">
        <f>VLOOKUP(A2362,all_municipalities!$A$2:$M$445,13, FALSE)</f>
        <v>0</v>
      </c>
      <c r="K2362" t="str">
        <f t="shared" si="146"/>
        <v>NONE</v>
      </c>
      <c r="L2362">
        <v>0</v>
      </c>
      <c r="M2362" t="str">
        <f t="shared" si="147"/>
        <v>17911 Deputy Mayor</v>
      </c>
      <c r="N2362" s="6" t="str">
        <f t="shared" si="148"/>
        <v/>
      </c>
      <c r="O2362" s="15" t="str">
        <f>IF(I2362&lt;&gt;FALSE,VLOOKUP(H2362,internet_municipalities!$B$2:$W$226,22,FALSE),"NO INTERNET")</f>
        <v>NO INTERNET</v>
      </c>
      <c r="P2362" s="16" t="str">
        <f t="shared" si="149"/>
        <v>NO INTERNET</v>
      </c>
    </row>
    <row r="2363" spans="1:16" x14ac:dyDescent="0.2">
      <c r="A2363">
        <v>17911</v>
      </c>
      <c r="B2363" t="b">
        <v>0</v>
      </c>
      <c r="C2363" t="s">
        <v>1479</v>
      </c>
      <c r="D2363" t="s">
        <v>2730</v>
      </c>
      <c r="E2363">
        <v>3197</v>
      </c>
      <c r="F2363" t="s">
        <v>1460</v>
      </c>
      <c r="G2363" t="b">
        <v>0</v>
      </c>
      <c r="H2363" t="str">
        <f>VLOOKUP(A2363,all_municipalities!$A$2:$M$445,2,FALSE)</f>
        <v>Essex, Town of</v>
      </c>
      <c r="I2363" t="b">
        <f>VLOOKUP(A2363,all_municipalities!$A$2:$M$445,9,FALSE)</f>
        <v>0</v>
      </c>
      <c r="J2363" t="b">
        <f>VLOOKUP(A2363,all_municipalities!$A$2:$M$445,13, FALSE)</f>
        <v>0</v>
      </c>
      <c r="K2363" t="str">
        <f t="shared" si="146"/>
        <v>NONE</v>
      </c>
      <c r="L2363">
        <v>0</v>
      </c>
      <c r="M2363" t="str">
        <f t="shared" si="147"/>
        <v>17911 Deputy Mayor</v>
      </c>
      <c r="N2363" s="6" t="str">
        <f t="shared" si="148"/>
        <v/>
      </c>
      <c r="O2363" s="15" t="str">
        <f>IF(I2363&lt;&gt;FALSE,VLOOKUP(H2363,internet_municipalities!$B$2:$W$226,22,FALSE),"NO INTERNET")</f>
        <v>NO INTERNET</v>
      </c>
      <c r="P2363" s="16" t="str">
        <f t="shared" si="149"/>
        <v>NO INTERNET</v>
      </c>
    </row>
    <row r="2364" spans="1:16" x14ac:dyDescent="0.2">
      <c r="A2364">
        <v>17911</v>
      </c>
      <c r="B2364" t="b">
        <v>0</v>
      </c>
      <c r="C2364" t="s">
        <v>1456</v>
      </c>
      <c r="D2364" t="s">
        <v>2731</v>
      </c>
      <c r="E2364">
        <v>771</v>
      </c>
      <c r="F2364" t="s">
        <v>1460</v>
      </c>
      <c r="G2364" t="b">
        <v>0</v>
      </c>
      <c r="H2364" t="str">
        <f>VLOOKUP(A2364,all_municipalities!$A$2:$M$445,2,FALSE)</f>
        <v>Essex, Town of</v>
      </c>
      <c r="I2364" t="b">
        <f>VLOOKUP(A2364,all_municipalities!$A$2:$M$445,9,FALSE)</f>
        <v>0</v>
      </c>
      <c r="J2364" t="b">
        <f>VLOOKUP(A2364,all_municipalities!$A$2:$M$445,13, FALSE)</f>
        <v>0</v>
      </c>
      <c r="K2364" t="str">
        <f t="shared" si="146"/>
        <v>NONE</v>
      </c>
      <c r="L2364">
        <v>0</v>
      </c>
      <c r="M2364" t="str">
        <f t="shared" si="147"/>
        <v>17911 Councillor, Ward 1</v>
      </c>
      <c r="N2364" s="6" t="str">
        <f t="shared" si="148"/>
        <v/>
      </c>
      <c r="O2364" s="15" t="str">
        <f>IF(I2364&lt;&gt;FALSE,VLOOKUP(H2364,internet_municipalities!$B$2:$W$226,22,FALSE),"NO INTERNET")</f>
        <v>NO INTERNET</v>
      </c>
      <c r="P2364" s="16" t="str">
        <f t="shared" si="149"/>
        <v>NO INTERNET</v>
      </c>
    </row>
    <row r="2365" spans="1:16" x14ac:dyDescent="0.2">
      <c r="A2365">
        <v>17911</v>
      </c>
      <c r="B2365" t="b">
        <v>0</v>
      </c>
      <c r="C2365" t="s">
        <v>1456</v>
      </c>
      <c r="D2365" t="s">
        <v>2732</v>
      </c>
      <c r="E2365">
        <v>647</v>
      </c>
      <c r="F2365" t="s">
        <v>1460</v>
      </c>
      <c r="G2365" t="b">
        <v>0</v>
      </c>
      <c r="H2365" t="str">
        <f>VLOOKUP(A2365,all_municipalities!$A$2:$M$445,2,FALSE)</f>
        <v>Essex, Town of</v>
      </c>
      <c r="I2365" t="b">
        <f>VLOOKUP(A2365,all_municipalities!$A$2:$M$445,9,FALSE)</f>
        <v>0</v>
      </c>
      <c r="J2365" t="b">
        <f>VLOOKUP(A2365,all_municipalities!$A$2:$M$445,13, FALSE)</f>
        <v>0</v>
      </c>
      <c r="K2365" t="str">
        <f t="shared" si="146"/>
        <v>NONE</v>
      </c>
      <c r="L2365">
        <v>0</v>
      </c>
      <c r="M2365" t="str">
        <f t="shared" si="147"/>
        <v>17911 Councillor, Ward 1</v>
      </c>
      <c r="N2365" s="6" t="str">
        <f t="shared" si="148"/>
        <v/>
      </c>
      <c r="O2365" s="15" t="str">
        <f>IF(I2365&lt;&gt;FALSE,VLOOKUP(H2365,internet_municipalities!$B$2:$W$226,22,FALSE),"NO INTERNET")</f>
        <v>NO INTERNET</v>
      </c>
      <c r="P2365" s="16" t="str">
        <f t="shared" si="149"/>
        <v>NO INTERNET</v>
      </c>
    </row>
    <row r="2366" spans="1:16" x14ac:dyDescent="0.2">
      <c r="A2366">
        <v>17911</v>
      </c>
      <c r="B2366" t="b">
        <v>0</v>
      </c>
      <c r="C2366" t="s">
        <v>1475</v>
      </c>
      <c r="D2366" t="s">
        <v>2733</v>
      </c>
      <c r="E2366">
        <v>892</v>
      </c>
      <c r="F2366" t="s">
        <v>1460</v>
      </c>
      <c r="G2366" t="b">
        <v>0</v>
      </c>
      <c r="H2366" t="str">
        <f>VLOOKUP(A2366,all_municipalities!$A$2:$M$445,2,FALSE)</f>
        <v>Essex, Town of</v>
      </c>
      <c r="I2366" t="b">
        <f>VLOOKUP(A2366,all_municipalities!$A$2:$M$445,9,FALSE)</f>
        <v>0</v>
      </c>
      <c r="J2366" t="b">
        <f>VLOOKUP(A2366,all_municipalities!$A$2:$M$445,13, FALSE)</f>
        <v>0</v>
      </c>
      <c r="K2366" t="str">
        <f t="shared" si="146"/>
        <v>NONE</v>
      </c>
      <c r="L2366">
        <v>0</v>
      </c>
      <c r="M2366" t="str">
        <f t="shared" si="147"/>
        <v>17911 Councillor, Ward 3</v>
      </c>
      <c r="N2366" s="6" t="str">
        <f t="shared" si="148"/>
        <v/>
      </c>
      <c r="O2366" s="15" t="str">
        <f>IF(I2366&lt;&gt;FALSE,VLOOKUP(H2366,internet_municipalities!$B$2:$W$226,22,FALSE),"NO INTERNET")</f>
        <v>NO INTERNET</v>
      </c>
      <c r="P2366" s="16" t="str">
        <f t="shared" si="149"/>
        <v>NO INTERNET</v>
      </c>
    </row>
    <row r="2367" spans="1:16" x14ac:dyDescent="0.2">
      <c r="A2367">
        <v>17911</v>
      </c>
      <c r="B2367" t="b">
        <v>0</v>
      </c>
      <c r="C2367" t="s">
        <v>1471</v>
      </c>
      <c r="D2367" t="s">
        <v>2734</v>
      </c>
      <c r="E2367">
        <v>475</v>
      </c>
      <c r="F2367" t="s">
        <v>1460</v>
      </c>
      <c r="G2367" t="b">
        <v>0</v>
      </c>
      <c r="H2367" t="str">
        <f>VLOOKUP(A2367,all_municipalities!$A$2:$M$445,2,FALSE)</f>
        <v>Essex, Town of</v>
      </c>
      <c r="I2367" t="b">
        <f>VLOOKUP(A2367,all_municipalities!$A$2:$M$445,9,FALSE)</f>
        <v>0</v>
      </c>
      <c r="J2367" t="b">
        <f>VLOOKUP(A2367,all_municipalities!$A$2:$M$445,13, FALSE)</f>
        <v>0</v>
      </c>
      <c r="K2367" t="str">
        <f t="shared" si="146"/>
        <v>NONE</v>
      </c>
      <c r="L2367">
        <v>0</v>
      </c>
      <c r="M2367" t="str">
        <f t="shared" si="147"/>
        <v>17911 Councillor, Ward 4</v>
      </c>
      <c r="N2367" s="6" t="str">
        <f t="shared" si="148"/>
        <v/>
      </c>
      <c r="O2367" s="15" t="str">
        <f>IF(I2367&lt;&gt;FALSE,VLOOKUP(H2367,internet_municipalities!$B$2:$W$226,22,FALSE),"NO INTERNET")</f>
        <v>NO INTERNET</v>
      </c>
      <c r="P2367" s="16" t="str">
        <f t="shared" si="149"/>
        <v>NO INTERNET</v>
      </c>
    </row>
    <row r="2368" spans="1:16" x14ac:dyDescent="0.2">
      <c r="A2368">
        <v>10245</v>
      </c>
      <c r="B2368" t="b">
        <v>1</v>
      </c>
      <c r="C2368" t="s">
        <v>1463</v>
      </c>
      <c r="D2368" t="s">
        <v>2735</v>
      </c>
      <c r="E2368" t="s">
        <v>461</v>
      </c>
      <c r="F2368" t="s">
        <v>461</v>
      </c>
      <c r="G2368" t="b">
        <v>0</v>
      </c>
      <c r="H2368" t="str">
        <f>VLOOKUP(A2368,all_municipalities!$A$2:$M$445,2,FALSE)</f>
        <v>Evanturel, Township of</v>
      </c>
      <c r="I2368" t="b">
        <f>VLOOKUP(A2368,all_municipalities!$A$2:$M$445,9,FALSE)</f>
        <v>0</v>
      </c>
      <c r="J2368" t="b">
        <f>VLOOKUP(A2368,all_municipalities!$A$2:$M$445,13, FALSE)</f>
        <v>0</v>
      </c>
      <c r="K2368" t="str">
        <f t="shared" si="146"/>
        <v>NONE</v>
      </c>
      <c r="L2368">
        <v>0</v>
      </c>
      <c r="M2368" t="str">
        <f t="shared" si="147"/>
        <v>10245 Councillor</v>
      </c>
      <c r="N2368" s="6" t="str">
        <f t="shared" si="148"/>
        <v/>
      </c>
      <c r="O2368" s="15" t="str">
        <f>IF(I2368&lt;&gt;FALSE,VLOOKUP(H2368,internet_municipalities!$B$2:$W$226,22,FALSE),"NO INTERNET")</f>
        <v>NO INTERNET</v>
      </c>
      <c r="P2368" s="16" t="str">
        <f t="shared" si="149"/>
        <v>NO INTERNET</v>
      </c>
    </row>
    <row r="2369" spans="1:16" x14ac:dyDescent="0.2">
      <c r="A2369">
        <v>10245</v>
      </c>
      <c r="B2369" t="b">
        <v>1</v>
      </c>
      <c r="C2369" t="s">
        <v>1463</v>
      </c>
      <c r="D2369" t="s">
        <v>2736</v>
      </c>
      <c r="E2369" t="s">
        <v>461</v>
      </c>
      <c r="F2369" t="s">
        <v>461</v>
      </c>
      <c r="G2369" t="b">
        <v>0</v>
      </c>
      <c r="H2369" t="str">
        <f>VLOOKUP(A2369,all_municipalities!$A$2:$M$445,2,FALSE)</f>
        <v>Evanturel, Township of</v>
      </c>
      <c r="I2369" t="b">
        <f>VLOOKUP(A2369,all_municipalities!$A$2:$M$445,9,FALSE)</f>
        <v>0</v>
      </c>
      <c r="J2369" t="b">
        <f>VLOOKUP(A2369,all_municipalities!$A$2:$M$445,13, FALSE)</f>
        <v>0</v>
      </c>
      <c r="K2369" t="str">
        <f t="shared" si="146"/>
        <v>NONE</v>
      </c>
      <c r="L2369">
        <v>0</v>
      </c>
      <c r="M2369" t="str">
        <f t="shared" si="147"/>
        <v>10245 Councillor</v>
      </c>
      <c r="N2369" s="6" t="str">
        <f t="shared" si="148"/>
        <v/>
      </c>
      <c r="O2369" s="15" t="str">
        <f>IF(I2369&lt;&gt;FALSE,VLOOKUP(H2369,internet_municipalities!$B$2:$W$226,22,FALSE),"NO INTERNET")</f>
        <v>NO INTERNET</v>
      </c>
      <c r="P2369" s="16" t="str">
        <f t="shared" si="149"/>
        <v>NO INTERNET</v>
      </c>
    </row>
    <row r="2370" spans="1:16" x14ac:dyDescent="0.2">
      <c r="A2370">
        <v>10245</v>
      </c>
      <c r="B2370" t="b">
        <v>1</v>
      </c>
      <c r="C2370" t="s">
        <v>1463</v>
      </c>
      <c r="D2370" t="s">
        <v>2737</v>
      </c>
      <c r="E2370" t="s">
        <v>461</v>
      </c>
      <c r="F2370" t="s">
        <v>461</v>
      </c>
      <c r="G2370" t="b">
        <v>0</v>
      </c>
      <c r="H2370" t="str">
        <f>VLOOKUP(A2370,all_municipalities!$A$2:$M$445,2,FALSE)</f>
        <v>Evanturel, Township of</v>
      </c>
      <c r="I2370" t="b">
        <f>VLOOKUP(A2370,all_municipalities!$A$2:$M$445,9,FALSE)</f>
        <v>0</v>
      </c>
      <c r="J2370" t="b">
        <f>VLOOKUP(A2370,all_municipalities!$A$2:$M$445,13, FALSE)</f>
        <v>0</v>
      </c>
      <c r="K2370" t="str">
        <f t="shared" ref="K2370:K2433" si="150">IF(J2370=TRUE,IF(F2370&lt;=10,"HIGH",IF(F2370&lt;=100,"MID",IF(F2370&lt;=1000,"LOW","NONE"))),"NONE")</f>
        <v>NONE</v>
      </c>
      <c r="L2370">
        <v>0</v>
      </c>
      <c r="M2370" t="str">
        <f t="shared" ref="M2370:M2433" si="151">CONCATENATE(A2370, " ",C2370)</f>
        <v>10245 Councillor</v>
      </c>
      <c r="N2370" s="6" t="str">
        <f t="shared" si="148"/>
        <v/>
      </c>
      <c r="O2370" s="15" t="str">
        <f>IF(I2370&lt;&gt;FALSE,VLOOKUP(H2370,internet_municipalities!$B$2:$W$226,22,FALSE),"NO INTERNET")</f>
        <v>NO INTERNET</v>
      </c>
      <c r="P2370" s="16" t="str">
        <f t="shared" si="149"/>
        <v>NO INTERNET</v>
      </c>
    </row>
    <row r="2371" spans="1:16" x14ac:dyDescent="0.2">
      <c r="A2371">
        <v>10245</v>
      </c>
      <c r="B2371" t="b">
        <v>1</v>
      </c>
      <c r="C2371" t="s">
        <v>1463</v>
      </c>
      <c r="D2371" t="s">
        <v>2738</v>
      </c>
      <c r="E2371" t="s">
        <v>461</v>
      </c>
      <c r="F2371" t="s">
        <v>461</v>
      </c>
      <c r="G2371" t="b">
        <v>0</v>
      </c>
      <c r="H2371" t="str">
        <f>VLOOKUP(A2371,all_municipalities!$A$2:$M$445,2,FALSE)</f>
        <v>Evanturel, Township of</v>
      </c>
      <c r="I2371" t="b">
        <f>VLOOKUP(A2371,all_municipalities!$A$2:$M$445,9,FALSE)</f>
        <v>0</v>
      </c>
      <c r="J2371" t="b">
        <f>VLOOKUP(A2371,all_municipalities!$A$2:$M$445,13, FALSE)</f>
        <v>0</v>
      </c>
      <c r="K2371" t="str">
        <f t="shared" si="150"/>
        <v>NONE</v>
      </c>
      <c r="L2371">
        <v>0</v>
      </c>
      <c r="M2371" t="str">
        <f t="shared" si="151"/>
        <v>10245 Councillor</v>
      </c>
      <c r="N2371" s="6" t="str">
        <f t="shared" ref="N2371:N2434" si="152">IF(I2371,M2371,"")</f>
        <v/>
      </c>
      <c r="O2371" s="15" t="str">
        <f>IF(I2371&lt;&gt;FALSE,VLOOKUP(H2371,internet_municipalities!$B$2:$W$226,22,FALSE),"NO INTERNET")</f>
        <v>NO INTERNET</v>
      </c>
      <c r="P2371" s="16" t="str">
        <f t="shared" si="149"/>
        <v>NO INTERNET</v>
      </c>
    </row>
    <row r="2372" spans="1:16" x14ac:dyDescent="0.2">
      <c r="A2372">
        <v>10065</v>
      </c>
      <c r="B2372" t="b">
        <v>1</v>
      </c>
      <c r="C2372" t="s">
        <v>1463</v>
      </c>
      <c r="D2372" t="s">
        <v>2739</v>
      </c>
      <c r="E2372">
        <v>363</v>
      </c>
      <c r="F2372">
        <v>28</v>
      </c>
      <c r="G2372" t="b">
        <v>0</v>
      </c>
      <c r="H2372" t="str">
        <f>VLOOKUP(A2372,all_municipalities!$A$2:$M$445,2,FALSE)</f>
        <v>Faraday, Township of</v>
      </c>
      <c r="I2372" t="b">
        <f>VLOOKUP(A2372,all_municipalities!$A$2:$M$445,9,FALSE)</f>
        <v>0</v>
      </c>
      <c r="J2372" t="b">
        <f>VLOOKUP(A2372,all_municipalities!$A$2:$M$445,13, FALSE)</f>
        <v>0</v>
      </c>
      <c r="K2372" t="str">
        <f t="shared" si="150"/>
        <v>NONE</v>
      </c>
      <c r="L2372">
        <v>0</v>
      </c>
      <c r="M2372" t="str">
        <f t="shared" si="151"/>
        <v>10065 Councillor</v>
      </c>
      <c r="N2372" s="6" t="str">
        <f t="shared" si="152"/>
        <v/>
      </c>
      <c r="O2372" s="15" t="str">
        <f>IF(I2372&lt;&gt;FALSE,VLOOKUP(H2372,internet_municipalities!$B$2:$W$226,22,FALSE),"NO INTERNET")</f>
        <v>NO INTERNET</v>
      </c>
      <c r="P2372" s="16" t="str">
        <f t="shared" si="149"/>
        <v>NO INTERNET</v>
      </c>
    </row>
    <row r="2373" spans="1:16" x14ac:dyDescent="0.2">
      <c r="A2373">
        <v>10065</v>
      </c>
      <c r="B2373" t="b">
        <v>1</v>
      </c>
      <c r="C2373" t="s">
        <v>1463</v>
      </c>
      <c r="D2373" t="s">
        <v>2740</v>
      </c>
      <c r="E2373">
        <v>418</v>
      </c>
      <c r="F2373">
        <v>83</v>
      </c>
      <c r="G2373" t="b">
        <v>0</v>
      </c>
      <c r="H2373" t="str">
        <f>VLOOKUP(A2373,all_municipalities!$A$2:$M$445,2,FALSE)</f>
        <v>Faraday, Township of</v>
      </c>
      <c r="I2373" t="b">
        <f>VLOOKUP(A2373,all_municipalities!$A$2:$M$445,9,FALSE)</f>
        <v>0</v>
      </c>
      <c r="J2373" t="b">
        <f>VLOOKUP(A2373,all_municipalities!$A$2:$M$445,13, FALSE)</f>
        <v>0</v>
      </c>
      <c r="K2373" t="str">
        <f t="shared" si="150"/>
        <v>NONE</v>
      </c>
      <c r="L2373">
        <v>0</v>
      </c>
      <c r="M2373" t="str">
        <f t="shared" si="151"/>
        <v>10065 Councillor</v>
      </c>
      <c r="N2373" s="6" t="str">
        <f t="shared" si="152"/>
        <v/>
      </c>
      <c r="O2373" s="15" t="str">
        <f>IF(I2373&lt;&gt;FALSE,VLOOKUP(H2373,internet_municipalities!$B$2:$W$226,22,FALSE),"NO INTERNET")</f>
        <v>NO INTERNET</v>
      </c>
      <c r="P2373" s="16" t="str">
        <f t="shared" si="149"/>
        <v>NO INTERNET</v>
      </c>
    </row>
    <row r="2374" spans="1:16" x14ac:dyDescent="0.2">
      <c r="A2374">
        <v>10065</v>
      </c>
      <c r="B2374" t="b">
        <v>1</v>
      </c>
      <c r="C2374" t="s">
        <v>1463</v>
      </c>
      <c r="D2374" t="s">
        <v>2741</v>
      </c>
      <c r="E2374">
        <v>369</v>
      </c>
      <c r="F2374">
        <v>34</v>
      </c>
      <c r="G2374" t="b">
        <v>0</v>
      </c>
      <c r="H2374" t="str">
        <f>VLOOKUP(A2374,all_municipalities!$A$2:$M$445,2,FALSE)</f>
        <v>Faraday, Township of</v>
      </c>
      <c r="I2374" t="b">
        <f>VLOOKUP(A2374,all_municipalities!$A$2:$M$445,9,FALSE)</f>
        <v>0</v>
      </c>
      <c r="J2374" t="b">
        <f>VLOOKUP(A2374,all_municipalities!$A$2:$M$445,13, FALSE)</f>
        <v>0</v>
      </c>
      <c r="K2374" t="str">
        <f t="shared" si="150"/>
        <v>NONE</v>
      </c>
      <c r="L2374">
        <v>0</v>
      </c>
      <c r="M2374" t="str">
        <f t="shared" si="151"/>
        <v>10065 Councillor</v>
      </c>
      <c r="N2374" s="6" t="str">
        <f t="shared" si="152"/>
        <v/>
      </c>
      <c r="O2374" s="15" t="str">
        <f>IF(I2374&lt;&gt;FALSE,VLOOKUP(H2374,internet_municipalities!$B$2:$W$226,22,FALSE),"NO INTERNET")</f>
        <v>NO INTERNET</v>
      </c>
      <c r="P2374" s="16" t="str">
        <f t="shared" si="149"/>
        <v>NO INTERNET</v>
      </c>
    </row>
    <row r="2375" spans="1:16" x14ac:dyDescent="0.2">
      <c r="A2375">
        <v>10065</v>
      </c>
      <c r="B2375" t="b">
        <v>1</v>
      </c>
      <c r="C2375" t="s">
        <v>1479</v>
      </c>
      <c r="D2375" t="s">
        <v>2742</v>
      </c>
      <c r="E2375" t="s">
        <v>461</v>
      </c>
      <c r="F2375" t="s">
        <v>461</v>
      </c>
      <c r="G2375" t="b">
        <v>0</v>
      </c>
      <c r="H2375" t="str">
        <f>VLOOKUP(A2375,all_municipalities!$A$2:$M$445,2,FALSE)</f>
        <v>Faraday, Township of</v>
      </c>
      <c r="I2375" t="b">
        <f>VLOOKUP(A2375,all_municipalities!$A$2:$M$445,9,FALSE)</f>
        <v>0</v>
      </c>
      <c r="J2375" t="b">
        <f>VLOOKUP(A2375,all_municipalities!$A$2:$M$445,13, FALSE)</f>
        <v>0</v>
      </c>
      <c r="K2375" t="str">
        <f t="shared" si="150"/>
        <v>NONE</v>
      </c>
      <c r="L2375">
        <v>0</v>
      </c>
      <c r="M2375" t="str">
        <f t="shared" si="151"/>
        <v>10065 Deputy Mayor</v>
      </c>
      <c r="N2375" s="6" t="str">
        <f t="shared" si="152"/>
        <v/>
      </c>
      <c r="O2375" s="15" t="str">
        <f>IF(I2375&lt;&gt;FALSE,VLOOKUP(H2375,internet_municipalities!$B$2:$W$226,22,FALSE),"NO INTERNET")</f>
        <v>NO INTERNET</v>
      </c>
      <c r="P2375" s="16" t="str">
        <f t="shared" ref="P2375:P2438" si="153">IF(I2375=TRUE,IF(F2375&lt;&gt;"Acclaimed",IF(F2375&lt;&gt;"Lost",F2375/O2375,"Lost"),"Acclaimed"),"NO INTERNET")</f>
        <v>NO INTERNET</v>
      </c>
    </row>
    <row r="2376" spans="1:16" x14ac:dyDescent="0.2">
      <c r="A2376">
        <v>10065</v>
      </c>
      <c r="B2376" t="b">
        <v>0</v>
      </c>
      <c r="C2376" t="s">
        <v>1463</v>
      </c>
      <c r="D2376" t="s">
        <v>2743</v>
      </c>
      <c r="E2376">
        <v>79</v>
      </c>
      <c r="F2376" t="s">
        <v>1460</v>
      </c>
      <c r="G2376" t="b">
        <v>0</v>
      </c>
      <c r="H2376" t="str">
        <f>VLOOKUP(A2376,all_municipalities!$A$2:$M$445,2,FALSE)</f>
        <v>Faraday, Township of</v>
      </c>
      <c r="I2376" t="b">
        <f>VLOOKUP(A2376,all_municipalities!$A$2:$M$445,9,FALSE)</f>
        <v>0</v>
      </c>
      <c r="J2376" t="b">
        <f>VLOOKUP(A2376,all_municipalities!$A$2:$M$445,13, FALSE)</f>
        <v>0</v>
      </c>
      <c r="K2376" t="str">
        <f t="shared" si="150"/>
        <v>NONE</v>
      </c>
      <c r="L2376">
        <v>0</v>
      </c>
      <c r="M2376" t="str">
        <f t="shared" si="151"/>
        <v>10065 Councillor</v>
      </c>
      <c r="N2376" s="6" t="str">
        <f t="shared" si="152"/>
        <v/>
      </c>
      <c r="O2376" s="15" t="str">
        <f>IF(I2376&lt;&gt;FALSE,VLOOKUP(H2376,internet_municipalities!$B$2:$W$226,22,FALSE),"NO INTERNET")</f>
        <v>NO INTERNET</v>
      </c>
      <c r="P2376" s="16" t="str">
        <f t="shared" si="153"/>
        <v>NO INTERNET</v>
      </c>
    </row>
    <row r="2377" spans="1:16" x14ac:dyDescent="0.2">
      <c r="A2377">
        <v>10065</v>
      </c>
      <c r="B2377" t="b">
        <v>0</v>
      </c>
      <c r="C2377" t="s">
        <v>1463</v>
      </c>
      <c r="D2377" t="s">
        <v>2744</v>
      </c>
      <c r="E2377">
        <v>139</v>
      </c>
      <c r="F2377" t="s">
        <v>1460</v>
      </c>
      <c r="G2377" t="b">
        <v>0</v>
      </c>
      <c r="H2377" t="str">
        <f>VLOOKUP(A2377,all_municipalities!$A$2:$M$445,2,FALSE)</f>
        <v>Faraday, Township of</v>
      </c>
      <c r="I2377" t="b">
        <f>VLOOKUP(A2377,all_municipalities!$A$2:$M$445,9,FALSE)</f>
        <v>0</v>
      </c>
      <c r="J2377" t="b">
        <f>VLOOKUP(A2377,all_municipalities!$A$2:$M$445,13, FALSE)</f>
        <v>0</v>
      </c>
      <c r="K2377" t="str">
        <f t="shared" si="150"/>
        <v>NONE</v>
      </c>
      <c r="L2377">
        <v>0</v>
      </c>
      <c r="M2377" t="str">
        <f t="shared" si="151"/>
        <v>10065 Councillor</v>
      </c>
      <c r="N2377" s="6" t="str">
        <f t="shared" si="152"/>
        <v/>
      </c>
      <c r="O2377" s="15" t="str">
        <f>IF(I2377&lt;&gt;FALSE,VLOOKUP(H2377,internet_municipalities!$B$2:$W$226,22,FALSE),"NO INTERNET")</f>
        <v>NO INTERNET</v>
      </c>
      <c r="P2377" s="16" t="str">
        <f t="shared" si="153"/>
        <v>NO INTERNET</v>
      </c>
    </row>
    <row r="2378" spans="1:16" x14ac:dyDescent="0.2">
      <c r="A2378">
        <v>10065</v>
      </c>
      <c r="B2378" t="b">
        <v>0</v>
      </c>
      <c r="C2378" t="s">
        <v>1463</v>
      </c>
      <c r="D2378" t="s">
        <v>2745</v>
      </c>
      <c r="E2378">
        <v>335</v>
      </c>
      <c r="F2378" t="s">
        <v>1460</v>
      </c>
      <c r="G2378" t="b">
        <v>0</v>
      </c>
      <c r="H2378" t="str">
        <f>VLOOKUP(A2378,all_municipalities!$A$2:$M$445,2,FALSE)</f>
        <v>Faraday, Township of</v>
      </c>
      <c r="I2378" t="b">
        <f>VLOOKUP(A2378,all_municipalities!$A$2:$M$445,9,FALSE)</f>
        <v>0</v>
      </c>
      <c r="J2378" t="b">
        <f>VLOOKUP(A2378,all_municipalities!$A$2:$M$445,13, FALSE)</f>
        <v>0</v>
      </c>
      <c r="K2378" t="str">
        <f t="shared" si="150"/>
        <v>NONE</v>
      </c>
      <c r="L2378">
        <v>0</v>
      </c>
      <c r="M2378" t="str">
        <f t="shared" si="151"/>
        <v>10065 Councillor</v>
      </c>
      <c r="N2378" s="6" t="str">
        <f t="shared" si="152"/>
        <v/>
      </c>
      <c r="O2378" s="15" t="str">
        <f>IF(I2378&lt;&gt;FALSE,VLOOKUP(H2378,internet_municipalities!$B$2:$W$226,22,FALSE),"NO INTERNET")</f>
        <v>NO INTERNET</v>
      </c>
      <c r="P2378" s="16" t="str">
        <f t="shared" si="153"/>
        <v>NO INTERNET</v>
      </c>
    </row>
    <row r="2379" spans="1:16" x14ac:dyDescent="0.2">
      <c r="A2379">
        <v>10259</v>
      </c>
      <c r="B2379" t="b">
        <v>1</v>
      </c>
      <c r="C2379" t="s">
        <v>1463</v>
      </c>
      <c r="D2379" t="s">
        <v>2746</v>
      </c>
      <c r="E2379">
        <v>147</v>
      </c>
      <c r="F2379">
        <v>19</v>
      </c>
      <c r="G2379" t="b">
        <v>0</v>
      </c>
      <c r="H2379" t="str">
        <f>VLOOKUP(A2379,all_municipalities!$A$2:$M$445,2,FALSE)</f>
        <v>Fauquier-Strickland, Township of</v>
      </c>
      <c r="I2379" t="b">
        <f>VLOOKUP(A2379,all_municipalities!$A$2:$M$445,9,FALSE)</f>
        <v>0</v>
      </c>
      <c r="J2379" t="b">
        <f>VLOOKUP(A2379,all_municipalities!$A$2:$M$445,13, FALSE)</f>
        <v>0</v>
      </c>
      <c r="K2379" t="str">
        <f t="shared" si="150"/>
        <v>NONE</v>
      </c>
      <c r="L2379">
        <v>0</v>
      </c>
      <c r="M2379" t="str">
        <f t="shared" si="151"/>
        <v>10259 Councillor</v>
      </c>
      <c r="N2379" s="6" t="str">
        <f t="shared" si="152"/>
        <v/>
      </c>
      <c r="O2379" s="15" t="str">
        <f>IF(I2379&lt;&gt;FALSE,VLOOKUP(H2379,internet_municipalities!$B$2:$W$226,22,FALSE),"NO INTERNET")</f>
        <v>NO INTERNET</v>
      </c>
      <c r="P2379" s="16" t="str">
        <f t="shared" si="153"/>
        <v>NO INTERNET</v>
      </c>
    </row>
    <row r="2380" spans="1:16" x14ac:dyDescent="0.2">
      <c r="A2380">
        <v>10259</v>
      </c>
      <c r="B2380" t="b">
        <v>1</v>
      </c>
      <c r="C2380" t="s">
        <v>1463</v>
      </c>
      <c r="D2380" t="s">
        <v>2747</v>
      </c>
      <c r="E2380">
        <v>142</v>
      </c>
      <c r="F2380">
        <v>14</v>
      </c>
      <c r="G2380" t="b">
        <v>0</v>
      </c>
      <c r="H2380" t="str">
        <f>VLOOKUP(A2380,all_municipalities!$A$2:$M$445,2,FALSE)</f>
        <v>Fauquier-Strickland, Township of</v>
      </c>
      <c r="I2380" t="b">
        <f>VLOOKUP(A2380,all_municipalities!$A$2:$M$445,9,FALSE)</f>
        <v>0</v>
      </c>
      <c r="J2380" t="b">
        <f>VLOOKUP(A2380,all_municipalities!$A$2:$M$445,13, FALSE)</f>
        <v>0</v>
      </c>
      <c r="K2380" t="str">
        <f t="shared" si="150"/>
        <v>NONE</v>
      </c>
      <c r="L2380">
        <v>0</v>
      </c>
      <c r="M2380" t="str">
        <f t="shared" si="151"/>
        <v>10259 Councillor</v>
      </c>
      <c r="N2380" s="6" t="str">
        <f t="shared" si="152"/>
        <v/>
      </c>
      <c r="O2380" s="15" t="str">
        <f>IF(I2380&lt;&gt;FALSE,VLOOKUP(H2380,internet_municipalities!$B$2:$W$226,22,FALSE),"NO INTERNET")</f>
        <v>NO INTERNET</v>
      </c>
      <c r="P2380" s="16" t="str">
        <f t="shared" si="153"/>
        <v>NO INTERNET</v>
      </c>
    </row>
    <row r="2381" spans="1:16" x14ac:dyDescent="0.2">
      <c r="A2381">
        <v>10259</v>
      </c>
      <c r="B2381" t="b">
        <v>1</v>
      </c>
      <c r="C2381" t="s">
        <v>1463</v>
      </c>
      <c r="D2381" t="s">
        <v>2748</v>
      </c>
      <c r="E2381">
        <v>132</v>
      </c>
      <c r="F2381">
        <v>4</v>
      </c>
      <c r="G2381" t="b">
        <v>0</v>
      </c>
      <c r="H2381" t="str">
        <f>VLOOKUP(A2381,all_municipalities!$A$2:$M$445,2,FALSE)</f>
        <v>Fauquier-Strickland, Township of</v>
      </c>
      <c r="I2381" t="b">
        <f>VLOOKUP(A2381,all_municipalities!$A$2:$M$445,9,FALSE)</f>
        <v>0</v>
      </c>
      <c r="J2381" t="b">
        <f>VLOOKUP(A2381,all_municipalities!$A$2:$M$445,13, FALSE)</f>
        <v>0</v>
      </c>
      <c r="K2381" t="str">
        <f t="shared" si="150"/>
        <v>NONE</v>
      </c>
      <c r="L2381">
        <v>0</v>
      </c>
      <c r="M2381" t="str">
        <f t="shared" si="151"/>
        <v>10259 Councillor</v>
      </c>
      <c r="N2381" s="6" t="str">
        <f t="shared" si="152"/>
        <v/>
      </c>
      <c r="O2381" s="15" t="str">
        <f>IF(I2381&lt;&gt;FALSE,VLOOKUP(H2381,internet_municipalities!$B$2:$W$226,22,FALSE),"NO INTERNET")</f>
        <v>NO INTERNET</v>
      </c>
      <c r="P2381" s="16" t="str">
        <f t="shared" si="153"/>
        <v>NO INTERNET</v>
      </c>
    </row>
    <row r="2382" spans="1:16" x14ac:dyDescent="0.2">
      <c r="A2382">
        <v>10259</v>
      </c>
      <c r="B2382" t="b">
        <v>1</v>
      </c>
      <c r="C2382" t="s">
        <v>1463</v>
      </c>
      <c r="D2382" t="s">
        <v>2749</v>
      </c>
      <c r="E2382">
        <v>165</v>
      </c>
      <c r="F2382">
        <v>37</v>
      </c>
      <c r="G2382" t="b">
        <v>0</v>
      </c>
      <c r="H2382" t="str">
        <f>VLOOKUP(A2382,all_municipalities!$A$2:$M$445,2,FALSE)</f>
        <v>Fauquier-Strickland, Township of</v>
      </c>
      <c r="I2382" t="b">
        <f>VLOOKUP(A2382,all_municipalities!$A$2:$M$445,9,FALSE)</f>
        <v>0</v>
      </c>
      <c r="J2382" t="b">
        <f>VLOOKUP(A2382,all_municipalities!$A$2:$M$445,13, FALSE)</f>
        <v>0</v>
      </c>
      <c r="K2382" t="str">
        <f t="shared" si="150"/>
        <v>NONE</v>
      </c>
      <c r="L2382">
        <v>0</v>
      </c>
      <c r="M2382" t="str">
        <f t="shared" si="151"/>
        <v>10259 Councillor</v>
      </c>
      <c r="N2382" s="6" t="str">
        <f t="shared" si="152"/>
        <v/>
      </c>
      <c r="O2382" s="15" t="str">
        <f>IF(I2382&lt;&gt;FALSE,VLOOKUP(H2382,internet_municipalities!$B$2:$W$226,22,FALSE),"NO INTERNET")</f>
        <v>NO INTERNET</v>
      </c>
      <c r="P2382" s="16" t="str">
        <f t="shared" si="153"/>
        <v>NO INTERNET</v>
      </c>
    </row>
    <row r="2383" spans="1:16" x14ac:dyDescent="0.2">
      <c r="A2383">
        <v>10259</v>
      </c>
      <c r="B2383" t="b">
        <v>0</v>
      </c>
      <c r="C2383" t="s">
        <v>1463</v>
      </c>
      <c r="D2383" t="s">
        <v>2750</v>
      </c>
      <c r="E2383">
        <v>128</v>
      </c>
      <c r="F2383" t="s">
        <v>1460</v>
      </c>
      <c r="G2383" t="b">
        <v>0</v>
      </c>
      <c r="H2383" t="str">
        <f>VLOOKUP(A2383,all_municipalities!$A$2:$M$445,2,FALSE)</f>
        <v>Fauquier-Strickland, Township of</v>
      </c>
      <c r="I2383" t="b">
        <f>VLOOKUP(A2383,all_municipalities!$A$2:$M$445,9,FALSE)</f>
        <v>0</v>
      </c>
      <c r="J2383" t="b">
        <f>VLOOKUP(A2383,all_municipalities!$A$2:$M$445,13, FALSE)</f>
        <v>0</v>
      </c>
      <c r="K2383" t="str">
        <f t="shared" si="150"/>
        <v>NONE</v>
      </c>
      <c r="L2383">
        <v>0</v>
      </c>
      <c r="M2383" t="str">
        <f t="shared" si="151"/>
        <v>10259 Councillor</v>
      </c>
      <c r="N2383" s="6" t="str">
        <f t="shared" si="152"/>
        <v/>
      </c>
      <c r="O2383" s="15" t="str">
        <f>IF(I2383&lt;&gt;FALSE,VLOOKUP(H2383,internet_municipalities!$B$2:$W$226,22,FALSE),"NO INTERNET")</f>
        <v>NO INTERNET</v>
      </c>
      <c r="P2383" s="16" t="str">
        <f t="shared" si="153"/>
        <v>NO INTERNET</v>
      </c>
    </row>
    <row r="2384" spans="1:16" x14ac:dyDescent="0.2">
      <c r="A2384">
        <v>10259</v>
      </c>
      <c r="B2384" t="b">
        <v>0</v>
      </c>
      <c r="C2384" t="s">
        <v>1463</v>
      </c>
      <c r="D2384" t="s">
        <v>2751</v>
      </c>
      <c r="E2384">
        <v>82</v>
      </c>
      <c r="F2384" t="s">
        <v>1460</v>
      </c>
      <c r="G2384" t="b">
        <v>0</v>
      </c>
      <c r="H2384" t="str">
        <f>VLOOKUP(A2384,all_municipalities!$A$2:$M$445,2,FALSE)</f>
        <v>Fauquier-Strickland, Township of</v>
      </c>
      <c r="I2384" t="b">
        <f>VLOOKUP(A2384,all_municipalities!$A$2:$M$445,9,FALSE)</f>
        <v>0</v>
      </c>
      <c r="J2384" t="b">
        <f>VLOOKUP(A2384,all_municipalities!$A$2:$M$445,13, FALSE)</f>
        <v>0</v>
      </c>
      <c r="K2384" t="str">
        <f t="shared" si="150"/>
        <v>NONE</v>
      </c>
      <c r="L2384">
        <v>0</v>
      </c>
      <c r="M2384" t="str">
        <f t="shared" si="151"/>
        <v>10259 Councillor</v>
      </c>
      <c r="N2384" s="6" t="str">
        <f t="shared" si="152"/>
        <v/>
      </c>
      <c r="O2384" s="15" t="str">
        <f>IF(I2384&lt;&gt;FALSE,VLOOKUP(H2384,internet_municipalities!$B$2:$W$226,22,FALSE),"NO INTERNET")</f>
        <v>NO INTERNET</v>
      </c>
      <c r="P2384" s="16" t="str">
        <f t="shared" si="153"/>
        <v>NO INTERNET</v>
      </c>
    </row>
    <row r="2385" spans="1:16" x14ac:dyDescent="0.2">
      <c r="A2385">
        <v>10259</v>
      </c>
      <c r="B2385" t="b">
        <v>0</v>
      </c>
      <c r="C2385" t="s">
        <v>1463</v>
      </c>
      <c r="D2385" t="s">
        <v>2752</v>
      </c>
      <c r="E2385">
        <v>124</v>
      </c>
      <c r="F2385" t="s">
        <v>1460</v>
      </c>
      <c r="G2385" t="b">
        <v>0</v>
      </c>
      <c r="H2385" t="str">
        <f>VLOOKUP(A2385,all_municipalities!$A$2:$M$445,2,FALSE)</f>
        <v>Fauquier-Strickland, Township of</v>
      </c>
      <c r="I2385" t="b">
        <f>VLOOKUP(A2385,all_municipalities!$A$2:$M$445,9,FALSE)</f>
        <v>0</v>
      </c>
      <c r="J2385" t="b">
        <f>VLOOKUP(A2385,all_municipalities!$A$2:$M$445,13, FALSE)</f>
        <v>0</v>
      </c>
      <c r="K2385" t="str">
        <f t="shared" si="150"/>
        <v>NONE</v>
      </c>
      <c r="L2385">
        <v>0</v>
      </c>
      <c r="M2385" t="str">
        <f t="shared" si="151"/>
        <v>10259 Councillor</v>
      </c>
      <c r="N2385" s="6" t="str">
        <f t="shared" si="152"/>
        <v/>
      </c>
      <c r="O2385" s="15" t="str">
        <f>IF(I2385&lt;&gt;FALSE,VLOOKUP(H2385,internet_municipalities!$B$2:$W$226,22,FALSE),"NO INTERNET")</f>
        <v>NO INTERNET</v>
      </c>
      <c r="P2385" s="16" t="str">
        <f t="shared" si="153"/>
        <v>NO INTERNET</v>
      </c>
    </row>
    <row r="2386" spans="1:16" x14ac:dyDescent="0.2">
      <c r="A2386">
        <v>10259</v>
      </c>
      <c r="B2386" t="b">
        <v>0</v>
      </c>
      <c r="C2386" t="s">
        <v>1463</v>
      </c>
      <c r="D2386" t="s">
        <v>2753</v>
      </c>
      <c r="E2386">
        <v>118</v>
      </c>
      <c r="F2386" t="s">
        <v>1460</v>
      </c>
      <c r="G2386" t="b">
        <v>0</v>
      </c>
      <c r="H2386" t="str">
        <f>VLOOKUP(A2386,all_municipalities!$A$2:$M$445,2,FALSE)</f>
        <v>Fauquier-Strickland, Township of</v>
      </c>
      <c r="I2386" t="b">
        <f>VLOOKUP(A2386,all_municipalities!$A$2:$M$445,9,FALSE)</f>
        <v>0</v>
      </c>
      <c r="J2386" t="b">
        <f>VLOOKUP(A2386,all_municipalities!$A$2:$M$445,13, FALSE)</f>
        <v>0</v>
      </c>
      <c r="K2386" t="str">
        <f t="shared" si="150"/>
        <v>NONE</v>
      </c>
      <c r="L2386">
        <v>0</v>
      </c>
      <c r="M2386" t="str">
        <f t="shared" si="151"/>
        <v>10259 Councillor</v>
      </c>
      <c r="N2386" s="6" t="str">
        <f t="shared" si="152"/>
        <v/>
      </c>
      <c r="O2386" s="15" t="str">
        <f>IF(I2386&lt;&gt;FALSE,VLOOKUP(H2386,internet_municipalities!$B$2:$W$226,22,FALSE),"NO INTERNET")</f>
        <v>NO INTERNET</v>
      </c>
      <c r="P2386" s="16" t="str">
        <f t="shared" si="153"/>
        <v>NO INTERNET</v>
      </c>
    </row>
    <row r="2387" spans="1:16" x14ac:dyDescent="0.2">
      <c r="A2387">
        <v>10259</v>
      </c>
      <c r="B2387" t="b">
        <v>0</v>
      </c>
      <c r="C2387" t="s">
        <v>1463</v>
      </c>
      <c r="D2387" t="s">
        <v>2754</v>
      </c>
      <c r="E2387">
        <v>123</v>
      </c>
      <c r="F2387" t="s">
        <v>1460</v>
      </c>
      <c r="G2387" t="b">
        <v>0</v>
      </c>
      <c r="H2387" t="str">
        <f>VLOOKUP(A2387,all_municipalities!$A$2:$M$445,2,FALSE)</f>
        <v>Fauquier-Strickland, Township of</v>
      </c>
      <c r="I2387" t="b">
        <f>VLOOKUP(A2387,all_municipalities!$A$2:$M$445,9,FALSE)</f>
        <v>0</v>
      </c>
      <c r="J2387" t="b">
        <f>VLOOKUP(A2387,all_municipalities!$A$2:$M$445,13, FALSE)</f>
        <v>0</v>
      </c>
      <c r="K2387" t="str">
        <f t="shared" si="150"/>
        <v>NONE</v>
      </c>
      <c r="L2387">
        <v>0</v>
      </c>
      <c r="M2387" t="str">
        <f t="shared" si="151"/>
        <v>10259 Councillor</v>
      </c>
      <c r="N2387" s="6" t="str">
        <f t="shared" si="152"/>
        <v/>
      </c>
      <c r="O2387" s="15" t="str">
        <f>IF(I2387&lt;&gt;FALSE,VLOOKUP(H2387,internet_municipalities!$B$2:$W$226,22,FALSE),"NO INTERNET")</f>
        <v>NO INTERNET</v>
      </c>
      <c r="P2387" s="16" t="str">
        <f t="shared" si="153"/>
        <v>NO INTERNET</v>
      </c>
    </row>
    <row r="2388" spans="1:16" x14ac:dyDescent="0.2">
      <c r="A2388">
        <v>10270</v>
      </c>
      <c r="B2388" t="b">
        <v>1</v>
      </c>
      <c r="C2388" t="s">
        <v>1985</v>
      </c>
      <c r="D2388" t="s">
        <v>2755</v>
      </c>
      <c r="E2388">
        <v>5931</v>
      </c>
      <c r="F2388">
        <v>3139</v>
      </c>
      <c r="G2388" t="b">
        <v>0</v>
      </c>
      <c r="H2388" t="str">
        <f>VLOOKUP(A2388,all_municipalities!$A$2:$M$445,2,FALSE)</f>
        <v>Fort Erie, Town of</v>
      </c>
      <c r="I2388" t="b">
        <f>VLOOKUP(A2388,all_municipalities!$A$2:$M$445,9,FALSE)</f>
        <v>0</v>
      </c>
      <c r="J2388" t="b">
        <f>VLOOKUP(A2388,all_municipalities!$A$2:$M$445,13, FALSE)</f>
        <v>0</v>
      </c>
      <c r="K2388" t="str">
        <f t="shared" si="150"/>
        <v>NONE</v>
      </c>
      <c r="L2388">
        <v>0</v>
      </c>
      <c r="M2388" t="str">
        <f t="shared" si="151"/>
        <v>10270 Regional Councillor</v>
      </c>
      <c r="N2388" s="6" t="str">
        <f t="shared" si="152"/>
        <v/>
      </c>
      <c r="O2388" s="15" t="str">
        <f>IF(I2388&lt;&gt;FALSE,VLOOKUP(H2388,internet_municipalities!$B$2:$W$226,22,FALSE),"NO INTERNET")</f>
        <v>NO INTERNET</v>
      </c>
      <c r="P2388" s="16" t="str">
        <f t="shared" si="153"/>
        <v>NO INTERNET</v>
      </c>
    </row>
    <row r="2389" spans="1:16" x14ac:dyDescent="0.2">
      <c r="A2389">
        <v>10270</v>
      </c>
      <c r="B2389" t="b">
        <v>1</v>
      </c>
      <c r="C2389" t="s">
        <v>1720</v>
      </c>
      <c r="D2389" t="s">
        <v>2756</v>
      </c>
      <c r="E2389">
        <v>1047</v>
      </c>
      <c r="F2389">
        <v>692</v>
      </c>
      <c r="G2389" t="b">
        <v>0</v>
      </c>
      <c r="H2389" t="str">
        <f>VLOOKUP(A2389,all_municipalities!$A$2:$M$445,2,FALSE)</f>
        <v>Fort Erie, Town of</v>
      </c>
      <c r="I2389" t="b">
        <f>VLOOKUP(A2389,all_municipalities!$A$2:$M$445,9,FALSE)</f>
        <v>0</v>
      </c>
      <c r="J2389" t="b">
        <f>VLOOKUP(A2389,all_municipalities!$A$2:$M$445,13, FALSE)</f>
        <v>0</v>
      </c>
      <c r="K2389" t="str">
        <f t="shared" si="150"/>
        <v>NONE</v>
      </c>
      <c r="L2389">
        <v>0</v>
      </c>
      <c r="M2389" t="str">
        <f t="shared" si="151"/>
        <v>10270 Councillor, Ward 6</v>
      </c>
      <c r="N2389" s="6" t="str">
        <f t="shared" si="152"/>
        <v/>
      </c>
      <c r="O2389" s="15" t="str">
        <f>IF(I2389&lt;&gt;FALSE,VLOOKUP(H2389,internet_municipalities!$B$2:$W$226,22,FALSE),"NO INTERNET")</f>
        <v>NO INTERNET</v>
      </c>
      <c r="P2389" s="16" t="str">
        <f t="shared" si="153"/>
        <v>NO INTERNET</v>
      </c>
    </row>
    <row r="2390" spans="1:16" x14ac:dyDescent="0.2">
      <c r="A2390">
        <v>10270</v>
      </c>
      <c r="B2390" t="b">
        <v>1</v>
      </c>
      <c r="C2390" t="s">
        <v>1473</v>
      </c>
      <c r="D2390" t="s">
        <v>2757</v>
      </c>
      <c r="E2390">
        <v>1319</v>
      </c>
      <c r="F2390">
        <v>938</v>
      </c>
      <c r="G2390" t="b">
        <v>0</v>
      </c>
      <c r="H2390" t="str">
        <f>VLOOKUP(A2390,all_municipalities!$A$2:$M$445,2,FALSE)</f>
        <v>Fort Erie, Town of</v>
      </c>
      <c r="I2390" t="b">
        <f>VLOOKUP(A2390,all_municipalities!$A$2:$M$445,9,FALSE)</f>
        <v>0</v>
      </c>
      <c r="J2390" t="b">
        <f>VLOOKUP(A2390,all_municipalities!$A$2:$M$445,13, FALSE)</f>
        <v>0</v>
      </c>
      <c r="K2390" t="str">
        <f t="shared" si="150"/>
        <v>NONE</v>
      </c>
      <c r="L2390">
        <v>0</v>
      </c>
      <c r="M2390" t="str">
        <f t="shared" si="151"/>
        <v>10270 Councillor, Ward 5</v>
      </c>
      <c r="N2390" s="6" t="str">
        <f t="shared" si="152"/>
        <v/>
      </c>
      <c r="O2390" s="15" t="str">
        <f>IF(I2390&lt;&gt;FALSE,VLOOKUP(H2390,internet_municipalities!$B$2:$W$226,22,FALSE),"NO INTERNET")</f>
        <v>NO INTERNET</v>
      </c>
      <c r="P2390" s="16" t="str">
        <f t="shared" si="153"/>
        <v>NO INTERNET</v>
      </c>
    </row>
    <row r="2391" spans="1:16" x14ac:dyDescent="0.2">
      <c r="A2391">
        <v>10270</v>
      </c>
      <c r="B2391" t="b">
        <v>1</v>
      </c>
      <c r="C2391" t="s">
        <v>1471</v>
      </c>
      <c r="D2391" t="s">
        <v>2758</v>
      </c>
      <c r="E2391">
        <v>689</v>
      </c>
      <c r="F2391">
        <v>152</v>
      </c>
      <c r="G2391" t="b">
        <v>0</v>
      </c>
      <c r="H2391" t="str">
        <f>VLOOKUP(A2391,all_municipalities!$A$2:$M$445,2,FALSE)</f>
        <v>Fort Erie, Town of</v>
      </c>
      <c r="I2391" t="b">
        <f>VLOOKUP(A2391,all_municipalities!$A$2:$M$445,9,FALSE)</f>
        <v>0</v>
      </c>
      <c r="J2391" t="b">
        <f>VLOOKUP(A2391,all_municipalities!$A$2:$M$445,13, FALSE)</f>
        <v>0</v>
      </c>
      <c r="K2391" t="str">
        <f t="shared" si="150"/>
        <v>NONE</v>
      </c>
      <c r="L2391">
        <v>0</v>
      </c>
      <c r="M2391" t="str">
        <f t="shared" si="151"/>
        <v>10270 Councillor, Ward 4</v>
      </c>
      <c r="N2391" s="6" t="str">
        <f t="shared" si="152"/>
        <v/>
      </c>
      <c r="O2391" s="15" t="str">
        <f>IF(I2391&lt;&gt;FALSE,VLOOKUP(H2391,internet_municipalities!$B$2:$W$226,22,FALSE),"NO INTERNET")</f>
        <v>NO INTERNET</v>
      </c>
      <c r="P2391" s="16" t="str">
        <f t="shared" si="153"/>
        <v>NO INTERNET</v>
      </c>
    </row>
    <row r="2392" spans="1:16" x14ac:dyDescent="0.2">
      <c r="A2392">
        <v>10270</v>
      </c>
      <c r="B2392" t="b">
        <v>1</v>
      </c>
      <c r="C2392" t="s">
        <v>1475</v>
      </c>
      <c r="D2392" t="s">
        <v>2759</v>
      </c>
      <c r="E2392">
        <v>979</v>
      </c>
      <c r="F2392">
        <v>620</v>
      </c>
      <c r="G2392" t="b">
        <v>0</v>
      </c>
      <c r="H2392" t="str">
        <f>VLOOKUP(A2392,all_municipalities!$A$2:$M$445,2,FALSE)</f>
        <v>Fort Erie, Town of</v>
      </c>
      <c r="I2392" t="b">
        <f>VLOOKUP(A2392,all_municipalities!$A$2:$M$445,9,FALSE)</f>
        <v>0</v>
      </c>
      <c r="J2392" t="b">
        <f>VLOOKUP(A2392,all_municipalities!$A$2:$M$445,13, FALSE)</f>
        <v>0</v>
      </c>
      <c r="K2392" t="str">
        <f t="shared" si="150"/>
        <v>NONE</v>
      </c>
      <c r="L2392">
        <v>0</v>
      </c>
      <c r="M2392" t="str">
        <f t="shared" si="151"/>
        <v>10270 Councillor, Ward 3</v>
      </c>
      <c r="N2392" s="6" t="str">
        <f t="shared" si="152"/>
        <v/>
      </c>
      <c r="O2392" s="15" t="str">
        <f>IF(I2392&lt;&gt;FALSE,VLOOKUP(H2392,internet_municipalities!$B$2:$W$226,22,FALSE),"NO INTERNET")</f>
        <v>NO INTERNET</v>
      </c>
      <c r="P2392" s="16" t="str">
        <f t="shared" si="153"/>
        <v>NO INTERNET</v>
      </c>
    </row>
    <row r="2393" spans="1:16" x14ac:dyDescent="0.2">
      <c r="A2393">
        <v>10270</v>
      </c>
      <c r="B2393" t="b">
        <v>1</v>
      </c>
      <c r="C2393" t="s">
        <v>1453</v>
      </c>
      <c r="D2393" t="s">
        <v>2760</v>
      </c>
      <c r="E2393">
        <v>713</v>
      </c>
      <c r="F2393">
        <v>346</v>
      </c>
      <c r="G2393" t="b">
        <v>0</v>
      </c>
      <c r="H2393" t="str">
        <f>VLOOKUP(A2393,all_municipalities!$A$2:$M$445,2,FALSE)</f>
        <v>Fort Erie, Town of</v>
      </c>
      <c r="I2393" t="b">
        <f>VLOOKUP(A2393,all_municipalities!$A$2:$M$445,9,FALSE)</f>
        <v>0</v>
      </c>
      <c r="J2393" t="b">
        <f>VLOOKUP(A2393,all_municipalities!$A$2:$M$445,13, FALSE)</f>
        <v>0</v>
      </c>
      <c r="K2393" t="str">
        <f t="shared" si="150"/>
        <v>NONE</v>
      </c>
      <c r="L2393">
        <v>0</v>
      </c>
      <c r="M2393" t="str">
        <f t="shared" si="151"/>
        <v>10270 Councillor, Ward 2</v>
      </c>
      <c r="N2393" s="6" t="str">
        <f t="shared" si="152"/>
        <v/>
      </c>
      <c r="O2393" s="15" t="str">
        <f>IF(I2393&lt;&gt;FALSE,VLOOKUP(H2393,internet_municipalities!$B$2:$W$226,22,FALSE),"NO INTERNET")</f>
        <v>NO INTERNET</v>
      </c>
      <c r="P2393" s="16" t="str">
        <f t="shared" si="153"/>
        <v>NO INTERNET</v>
      </c>
    </row>
    <row r="2394" spans="1:16" x14ac:dyDescent="0.2">
      <c r="A2394">
        <v>10270</v>
      </c>
      <c r="B2394" t="b">
        <v>1</v>
      </c>
      <c r="C2394" t="s">
        <v>1456</v>
      </c>
      <c r="D2394" t="s">
        <v>2761</v>
      </c>
      <c r="E2394">
        <v>627</v>
      </c>
      <c r="F2394">
        <v>396</v>
      </c>
      <c r="G2394" t="b">
        <v>0</v>
      </c>
      <c r="H2394" t="str">
        <f>VLOOKUP(A2394,all_municipalities!$A$2:$M$445,2,FALSE)</f>
        <v>Fort Erie, Town of</v>
      </c>
      <c r="I2394" t="b">
        <f>VLOOKUP(A2394,all_municipalities!$A$2:$M$445,9,FALSE)</f>
        <v>0</v>
      </c>
      <c r="J2394" t="b">
        <f>VLOOKUP(A2394,all_municipalities!$A$2:$M$445,13, FALSE)</f>
        <v>0</v>
      </c>
      <c r="K2394" t="str">
        <f t="shared" si="150"/>
        <v>NONE</v>
      </c>
      <c r="L2394">
        <v>0</v>
      </c>
      <c r="M2394" t="str">
        <f t="shared" si="151"/>
        <v>10270 Councillor, Ward 1</v>
      </c>
      <c r="N2394" s="6" t="str">
        <f t="shared" si="152"/>
        <v/>
      </c>
      <c r="O2394" s="15" t="str">
        <f>IF(I2394&lt;&gt;FALSE,VLOOKUP(H2394,internet_municipalities!$B$2:$W$226,22,FALSE),"NO INTERNET")</f>
        <v>NO INTERNET</v>
      </c>
      <c r="P2394" s="16" t="str">
        <f t="shared" si="153"/>
        <v>NO INTERNET</v>
      </c>
    </row>
    <row r="2395" spans="1:16" x14ac:dyDescent="0.2">
      <c r="A2395">
        <v>10270</v>
      </c>
      <c r="B2395" t="b">
        <v>0</v>
      </c>
      <c r="C2395" t="s">
        <v>1456</v>
      </c>
      <c r="D2395" t="s">
        <v>2762</v>
      </c>
      <c r="E2395">
        <v>205</v>
      </c>
      <c r="F2395" t="s">
        <v>1460</v>
      </c>
      <c r="G2395" t="b">
        <v>0</v>
      </c>
      <c r="H2395" t="str">
        <f>VLOOKUP(A2395,all_municipalities!$A$2:$M$445,2,FALSE)</f>
        <v>Fort Erie, Town of</v>
      </c>
      <c r="I2395" t="b">
        <f>VLOOKUP(A2395,all_municipalities!$A$2:$M$445,9,FALSE)</f>
        <v>0</v>
      </c>
      <c r="J2395" t="b">
        <f>VLOOKUP(A2395,all_municipalities!$A$2:$M$445,13, FALSE)</f>
        <v>0</v>
      </c>
      <c r="K2395" t="str">
        <f t="shared" si="150"/>
        <v>NONE</v>
      </c>
      <c r="L2395">
        <v>0</v>
      </c>
      <c r="M2395" t="str">
        <f t="shared" si="151"/>
        <v>10270 Councillor, Ward 1</v>
      </c>
      <c r="N2395" s="6" t="str">
        <f t="shared" si="152"/>
        <v/>
      </c>
      <c r="O2395" s="15" t="str">
        <f>IF(I2395&lt;&gt;FALSE,VLOOKUP(H2395,internet_municipalities!$B$2:$W$226,22,FALSE),"NO INTERNET")</f>
        <v>NO INTERNET</v>
      </c>
      <c r="P2395" s="16" t="str">
        <f t="shared" si="153"/>
        <v>NO INTERNET</v>
      </c>
    </row>
    <row r="2396" spans="1:16" x14ac:dyDescent="0.2">
      <c r="A2396">
        <v>10270</v>
      </c>
      <c r="B2396" t="b">
        <v>0</v>
      </c>
      <c r="C2396" t="s">
        <v>1456</v>
      </c>
      <c r="D2396" t="s">
        <v>702</v>
      </c>
      <c r="E2396">
        <v>231</v>
      </c>
      <c r="F2396" t="s">
        <v>1460</v>
      </c>
      <c r="G2396" t="b">
        <v>0</v>
      </c>
      <c r="H2396" t="str">
        <f>VLOOKUP(A2396,all_municipalities!$A$2:$M$445,2,FALSE)</f>
        <v>Fort Erie, Town of</v>
      </c>
      <c r="I2396" t="b">
        <f>VLOOKUP(A2396,all_municipalities!$A$2:$M$445,9,FALSE)</f>
        <v>0</v>
      </c>
      <c r="J2396" t="b">
        <f>VLOOKUP(A2396,all_municipalities!$A$2:$M$445,13, FALSE)</f>
        <v>0</v>
      </c>
      <c r="K2396" t="str">
        <f t="shared" si="150"/>
        <v>NONE</v>
      </c>
      <c r="L2396">
        <v>0</v>
      </c>
      <c r="M2396" t="str">
        <f t="shared" si="151"/>
        <v>10270 Councillor, Ward 1</v>
      </c>
      <c r="N2396" s="6" t="str">
        <f t="shared" si="152"/>
        <v/>
      </c>
      <c r="O2396" s="15" t="str">
        <f>IF(I2396&lt;&gt;FALSE,VLOOKUP(H2396,internet_municipalities!$B$2:$W$226,22,FALSE),"NO INTERNET")</f>
        <v>NO INTERNET</v>
      </c>
      <c r="P2396" s="16" t="str">
        <f t="shared" si="153"/>
        <v>NO INTERNET</v>
      </c>
    </row>
    <row r="2397" spans="1:16" x14ac:dyDescent="0.2">
      <c r="A2397">
        <v>10270</v>
      </c>
      <c r="B2397" t="b">
        <v>0</v>
      </c>
      <c r="C2397" t="s">
        <v>1453</v>
      </c>
      <c r="D2397" t="s">
        <v>2763</v>
      </c>
      <c r="E2397">
        <v>278</v>
      </c>
      <c r="F2397" t="s">
        <v>1460</v>
      </c>
      <c r="G2397" t="b">
        <v>0</v>
      </c>
      <c r="H2397" t="str">
        <f>VLOOKUP(A2397,all_municipalities!$A$2:$M$445,2,FALSE)</f>
        <v>Fort Erie, Town of</v>
      </c>
      <c r="I2397" t="b">
        <f>VLOOKUP(A2397,all_municipalities!$A$2:$M$445,9,FALSE)</f>
        <v>0</v>
      </c>
      <c r="J2397" t="b">
        <f>VLOOKUP(A2397,all_municipalities!$A$2:$M$445,13, FALSE)</f>
        <v>0</v>
      </c>
      <c r="K2397" t="str">
        <f t="shared" si="150"/>
        <v>NONE</v>
      </c>
      <c r="L2397">
        <v>0</v>
      </c>
      <c r="M2397" t="str">
        <f t="shared" si="151"/>
        <v>10270 Councillor, Ward 2</v>
      </c>
      <c r="N2397" s="6" t="str">
        <f t="shared" si="152"/>
        <v/>
      </c>
      <c r="O2397" s="15" t="str">
        <f>IF(I2397&lt;&gt;FALSE,VLOOKUP(H2397,internet_municipalities!$B$2:$W$226,22,FALSE),"NO INTERNET")</f>
        <v>NO INTERNET</v>
      </c>
      <c r="P2397" s="16" t="str">
        <f t="shared" si="153"/>
        <v>NO INTERNET</v>
      </c>
    </row>
    <row r="2398" spans="1:16" x14ac:dyDescent="0.2">
      <c r="A2398">
        <v>10270</v>
      </c>
      <c r="B2398" t="b">
        <v>0</v>
      </c>
      <c r="C2398" t="s">
        <v>1453</v>
      </c>
      <c r="D2398" t="s">
        <v>2764</v>
      </c>
      <c r="E2398">
        <v>367</v>
      </c>
      <c r="F2398" t="s">
        <v>1460</v>
      </c>
      <c r="G2398" t="b">
        <v>0</v>
      </c>
      <c r="H2398" t="str">
        <f>VLOOKUP(A2398,all_municipalities!$A$2:$M$445,2,FALSE)</f>
        <v>Fort Erie, Town of</v>
      </c>
      <c r="I2398" t="b">
        <f>VLOOKUP(A2398,all_municipalities!$A$2:$M$445,9,FALSE)</f>
        <v>0</v>
      </c>
      <c r="J2398" t="b">
        <f>VLOOKUP(A2398,all_municipalities!$A$2:$M$445,13, FALSE)</f>
        <v>0</v>
      </c>
      <c r="K2398" t="str">
        <f t="shared" si="150"/>
        <v>NONE</v>
      </c>
      <c r="L2398">
        <v>0</v>
      </c>
      <c r="M2398" t="str">
        <f t="shared" si="151"/>
        <v>10270 Councillor, Ward 2</v>
      </c>
      <c r="N2398" s="6" t="str">
        <f t="shared" si="152"/>
        <v/>
      </c>
      <c r="O2398" s="15" t="str">
        <f>IF(I2398&lt;&gt;FALSE,VLOOKUP(H2398,internet_municipalities!$B$2:$W$226,22,FALSE),"NO INTERNET")</f>
        <v>NO INTERNET</v>
      </c>
      <c r="P2398" s="16" t="str">
        <f t="shared" si="153"/>
        <v>NO INTERNET</v>
      </c>
    </row>
    <row r="2399" spans="1:16" x14ac:dyDescent="0.2">
      <c r="A2399">
        <v>10270</v>
      </c>
      <c r="B2399" t="b">
        <v>0</v>
      </c>
      <c r="C2399" t="s">
        <v>1475</v>
      </c>
      <c r="D2399" t="s">
        <v>2765</v>
      </c>
      <c r="E2399">
        <v>359</v>
      </c>
      <c r="F2399" t="s">
        <v>1460</v>
      </c>
      <c r="G2399" t="b">
        <v>0</v>
      </c>
      <c r="H2399" t="str">
        <f>VLOOKUP(A2399,all_municipalities!$A$2:$M$445,2,FALSE)</f>
        <v>Fort Erie, Town of</v>
      </c>
      <c r="I2399" t="b">
        <f>VLOOKUP(A2399,all_municipalities!$A$2:$M$445,9,FALSE)</f>
        <v>0</v>
      </c>
      <c r="J2399" t="b">
        <f>VLOOKUP(A2399,all_municipalities!$A$2:$M$445,13, FALSE)</f>
        <v>0</v>
      </c>
      <c r="K2399" t="str">
        <f t="shared" si="150"/>
        <v>NONE</v>
      </c>
      <c r="L2399">
        <v>0</v>
      </c>
      <c r="M2399" t="str">
        <f t="shared" si="151"/>
        <v>10270 Councillor, Ward 3</v>
      </c>
      <c r="N2399" s="6" t="str">
        <f t="shared" si="152"/>
        <v/>
      </c>
      <c r="O2399" s="15" t="str">
        <f>IF(I2399&lt;&gt;FALSE,VLOOKUP(H2399,internet_municipalities!$B$2:$W$226,22,FALSE),"NO INTERNET")</f>
        <v>NO INTERNET</v>
      </c>
      <c r="P2399" s="16" t="str">
        <f t="shared" si="153"/>
        <v>NO INTERNET</v>
      </c>
    </row>
    <row r="2400" spans="1:16" x14ac:dyDescent="0.2">
      <c r="A2400">
        <v>10270</v>
      </c>
      <c r="B2400" t="b">
        <v>0</v>
      </c>
      <c r="C2400" t="s">
        <v>1475</v>
      </c>
      <c r="D2400" t="s">
        <v>2766</v>
      </c>
      <c r="E2400">
        <v>264</v>
      </c>
      <c r="F2400" t="s">
        <v>1460</v>
      </c>
      <c r="G2400" t="b">
        <v>0</v>
      </c>
      <c r="H2400" t="str">
        <f>VLOOKUP(A2400,all_municipalities!$A$2:$M$445,2,FALSE)</f>
        <v>Fort Erie, Town of</v>
      </c>
      <c r="I2400" t="b">
        <f>VLOOKUP(A2400,all_municipalities!$A$2:$M$445,9,FALSE)</f>
        <v>0</v>
      </c>
      <c r="J2400" t="b">
        <f>VLOOKUP(A2400,all_municipalities!$A$2:$M$445,13, FALSE)</f>
        <v>0</v>
      </c>
      <c r="K2400" t="str">
        <f t="shared" si="150"/>
        <v>NONE</v>
      </c>
      <c r="L2400">
        <v>0</v>
      </c>
      <c r="M2400" t="str">
        <f t="shared" si="151"/>
        <v>10270 Councillor, Ward 3</v>
      </c>
      <c r="N2400" s="6" t="str">
        <f t="shared" si="152"/>
        <v/>
      </c>
      <c r="O2400" s="15" t="str">
        <f>IF(I2400&lt;&gt;FALSE,VLOOKUP(H2400,internet_municipalities!$B$2:$W$226,22,FALSE),"NO INTERNET")</f>
        <v>NO INTERNET</v>
      </c>
      <c r="P2400" s="16" t="str">
        <f t="shared" si="153"/>
        <v>NO INTERNET</v>
      </c>
    </row>
    <row r="2401" spans="1:16" x14ac:dyDescent="0.2">
      <c r="A2401">
        <v>10270</v>
      </c>
      <c r="B2401" t="b">
        <v>0</v>
      </c>
      <c r="C2401" t="s">
        <v>1471</v>
      </c>
      <c r="D2401" t="s">
        <v>2767</v>
      </c>
      <c r="E2401">
        <v>77</v>
      </c>
      <c r="F2401" t="s">
        <v>1460</v>
      </c>
      <c r="G2401" t="b">
        <v>0</v>
      </c>
      <c r="H2401" t="str">
        <f>VLOOKUP(A2401,all_municipalities!$A$2:$M$445,2,FALSE)</f>
        <v>Fort Erie, Town of</v>
      </c>
      <c r="I2401" t="b">
        <f>VLOOKUP(A2401,all_municipalities!$A$2:$M$445,9,FALSE)</f>
        <v>0</v>
      </c>
      <c r="J2401" t="b">
        <f>VLOOKUP(A2401,all_municipalities!$A$2:$M$445,13, FALSE)</f>
        <v>0</v>
      </c>
      <c r="K2401" t="str">
        <f t="shared" si="150"/>
        <v>NONE</v>
      </c>
      <c r="L2401">
        <v>0</v>
      </c>
      <c r="M2401" t="str">
        <f t="shared" si="151"/>
        <v>10270 Councillor, Ward 4</v>
      </c>
      <c r="N2401" s="6" t="str">
        <f t="shared" si="152"/>
        <v/>
      </c>
      <c r="O2401" s="15" t="str">
        <f>IF(I2401&lt;&gt;FALSE,VLOOKUP(H2401,internet_municipalities!$B$2:$W$226,22,FALSE),"NO INTERNET")</f>
        <v>NO INTERNET</v>
      </c>
      <c r="P2401" s="16" t="str">
        <f t="shared" si="153"/>
        <v>NO INTERNET</v>
      </c>
    </row>
    <row r="2402" spans="1:16" x14ac:dyDescent="0.2">
      <c r="A2402">
        <v>10270</v>
      </c>
      <c r="B2402" t="b">
        <v>0</v>
      </c>
      <c r="C2402" t="s">
        <v>1471</v>
      </c>
      <c r="D2402" t="s">
        <v>2768</v>
      </c>
      <c r="E2402">
        <v>537</v>
      </c>
      <c r="F2402" t="s">
        <v>1460</v>
      </c>
      <c r="G2402" t="b">
        <v>0</v>
      </c>
      <c r="H2402" t="str">
        <f>VLOOKUP(A2402,all_municipalities!$A$2:$M$445,2,FALSE)</f>
        <v>Fort Erie, Town of</v>
      </c>
      <c r="I2402" t="b">
        <f>VLOOKUP(A2402,all_municipalities!$A$2:$M$445,9,FALSE)</f>
        <v>0</v>
      </c>
      <c r="J2402" t="b">
        <f>VLOOKUP(A2402,all_municipalities!$A$2:$M$445,13, FALSE)</f>
        <v>0</v>
      </c>
      <c r="K2402" t="str">
        <f t="shared" si="150"/>
        <v>NONE</v>
      </c>
      <c r="L2402">
        <v>0</v>
      </c>
      <c r="M2402" t="str">
        <f t="shared" si="151"/>
        <v>10270 Councillor, Ward 4</v>
      </c>
      <c r="N2402" s="6" t="str">
        <f t="shared" si="152"/>
        <v/>
      </c>
      <c r="O2402" s="15" t="str">
        <f>IF(I2402&lt;&gt;FALSE,VLOOKUP(H2402,internet_municipalities!$B$2:$W$226,22,FALSE),"NO INTERNET")</f>
        <v>NO INTERNET</v>
      </c>
      <c r="P2402" s="16" t="str">
        <f t="shared" si="153"/>
        <v>NO INTERNET</v>
      </c>
    </row>
    <row r="2403" spans="1:16" x14ac:dyDescent="0.2">
      <c r="A2403">
        <v>10270</v>
      </c>
      <c r="B2403" t="b">
        <v>0</v>
      </c>
      <c r="C2403" t="s">
        <v>1471</v>
      </c>
      <c r="D2403" t="s">
        <v>2769</v>
      </c>
      <c r="E2403">
        <v>455</v>
      </c>
      <c r="F2403" t="s">
        <v>1460</v>
      </c>
      <c r="G2403" t="b">
        <v>0</v>
      </c>
      <c r="H2403" t="str">
        <f>VLOOKUP(A2403,all_municipalities!$A$2:$M$445,2,FALSE)</f>
        <v>Fort Erie, Town of</v>
      </c>
      <c r="I2403" t="b">
        <f>VLOOKUP(A2403,all_municipalities!$A$2:$M$445,9,FALSE)</f>
        <v>0</v>
      </c>
      <c r="J2403" t="b">
        <f>VLOOKUP(A2403,all_municipalities!$A$2:$M$445,13, FALSE)</f>
        <v>0</v>
      </c>
      <c r="K2403" t="str">
        <f t="shared" si="150"/>
        <v>NONE</v>
      </c>
      <c r="L2403">
        <v>0</v>
      </c>
      <c r="M2403" t="str">
        <f t="shared" si="151"/>
        <v>10270 Councillor, Ward 4</v>
      </c>
      <c r="N2403" s="6" t="str">
        <f t="shared" si="152"/>
        <v/>
      </c>
      <c r="O2403" s="15" t="str">
        <f>IF(I2403&lt;&gt;FALSE,VLOOKUP(H2403,internet_municipalities!$B$2:$W$226,22,FALSE),"NO INTERNET")</f>
        <v>NO INTERNET</v>
      </c>
      <c r="P2403" s="16" t="str">
        <f t="shared" si="153"/>
        <v>NO INTERNET</v>
      </c>
    </row>
    <row r="2404" spans="1:16" x14ac:dyDescent="0.2">
      <c r="A2404">
        <v>10270</v>
      </c>
      <c r="B2404" t="b">
        <v>0</v>
      </c>
      <c r="C2404" t="s">
        <v>1473</v>
      </c>
      <c r="D2404" t="s">
        <v>2770</v>
      </c>
      <c r="E2404">
        <v>381</v>
      </c>
      <c r="F2404" t="s">
        <v>1460</v>
      </c>
      <c r="G2404" t="b">
        <v>0</v>
      </c>
      <c r="H2404" t="str">
        <f>VLOOKUP(A2404,all_municipalities!$A$2:$M$445,2,FALSE)</f>
        <v>Fort Erie, Town of</v>
      </c>
      <c r="I2404" t="b">
        <f>VLOOKUP(A2404,all_municipalities!$A$2:$M$445,9,FALSE)</f>
        <v>0</v>
      </c>
      <c r="J2404" t="b">
        <f>VLOOKUP(A2404,all_municipalities!$A$2:$M$445,13, FALSE)</f>
        <v>0</v>
      </c>
      <c r="K2404" t="str">
        <f t="shared" si="150"/>
        <v>NONE</v>
      </c>
      <c r="L2404">
        <v>0</v>
      </c>
      <c r="M2404" t="str">
        <f t="shared" si="151"/>
        <v>10270 Councillor, Ward 5</v>
      </c>
      <c r="N2404" s="6" t="str">
        <f t="shared" si="152"/>
        <v/>
      </c>
      <c r="O2404" s="15" t="str">
        <f>IF(I2404&lt;&gt;FALSE,VLOOKUP(H2404,internet_municipalities!$B$2:$W$226,22,FALSE),"NO INTERNET")</f>
        <v>NO INTERNET</v>
      </c>
      <c r="P2404" s="16" t="str">
        <f t="shared" si="153"/>
        <v>NO INTERNET</v>
      </c>
    </row>
    <row r="2405" spans="1:16" x14ac:dyDescent="0.2">
      <c r="A2405">
        <v>10270</v>
      </c>
      <c r="B2405" t="b">
        <v>0</v>
      </c>
      <c r="C2405" t="s">
        <v>1720</v>
      </c>
      <c r="D2405" t="s">
        <v>2771</v>
      </c>
      <c r="E2405">
        <v>355</v>
      </c>
      <c r="F2405" t="s">
        <v>1460</v>
      </c>
      <c r="G2405" t="b">
        <v>0</v>
      </c>
      <c r="H2405" t="str">
        <f>VLOOKUP(A2405,all_municipalities!$A$2:$M$445,2,FALSE)</f>
        <v>Fort Erie, Town of</v>
      </c>
      <c r="I2405" t="b">
        <f>VLOOKUP(A2405,all_municipalities!$A$2:$M$445,9,FALSE)</f>
        <v>0</v>
      </c>
      <c r="J2405" t="b">
        <f>VLOOKUP(A2405,all_municipalities!$A$2:$M$445,13, FALSE)</f>
        <v>0</v>
      </c>
      <c r="K2405" t="str">
        <f t="shared" si="150"/>
        <v>NONE</v>
      </c>
      <c r="L2405">
        <v>0</v>
      </c>
      <c r="M2405" t="str">
        <f t="shared" si="151"/>
        <v>10270 Councillor, Ward 6</v>
      </c>
      <c r="N2405" s="6" t="str">
        <f t="shared" si="152"/>
        <v/>
      </c>
      <c r="O2405" s="15" t="str">
        <f>IF(I2405&lt;&gt;FALSE,VLOOKUP(H2405,internet_municipalities!$B$2:$W$226,22,FALSE),"NO INTERNET")</f>
        <v>NO INTERNET</v>
      </c>
      <c r="P2405" s="16" t="str">
        <f t="shared" si="153"/>
        <v>NO INTERNET</v>
      </c>
    </row>
    <row r="2406" spans="1:16" x14ac:dyDescent="0.2">
      <c r="A2406">
        <v>10270</v>
      </c>
      <c r="B2406" t="b">
        <v>0</v>
      </c>
      <c r="C2406" t="s">
        <v>1720</v>
      </c>
      <c r="D2406" t="s">
        <v>2772</v>
      </c>
      <c r="E2406">
        <v>119</v>
      </c>
      <c r="F2406" t="s">
        <v>1460</v>
      </c>
      <c r="G2406" t="b">
        <v>0</v>
      </c>
      <c r="H2406" t="str">
        <f>VLOOKUP(A2406,all_municipalities!$A$2:$M$445,2,FALSE)</f>
        <v>Fort Erie, Town of</v>
      </c>
      <c r="I2406" t="b">
        <f>VLOOKUP(A2406,all_municipalities!$A$2:$M$445,9,FALSE)</f>
        <v>0</v>
      </c>
      <c r="J2406" t="b">
        <f>VLOOKUP(A2406,all_municipalities!$A$2:$M$445,13, FALSE)</f>
        <v>0</v>
      </c>
      <c r="K2406" t="str">
        <f t="shared" si="150"/>
        <v>NONE</v>
      </c>
      <c r="L2406">
        <v>0</v>
      </c>
      <c r="M2406" t="str">
        <f t="shared" si="151"/>
        <v>10270 Councillor, Ward 6</v>
      </c>
      <c r="N2406" s="6" t="str">
        <f t="shared" si="152"/>
        <v/>
      </c>
      <c r="O2406" s="15" t="str">
        <f>IF(I2406&lt;&gt;FALSE,VLOOKUP(H2406,internet_municipalities!$B$2:$W$226,22,FALSE),"NO INTERNET")</f>
        <v>NO INTERNET</v>
      </c>
      <c r="P2406" s="16" t="str">
        <f t="shared" si="153"/>
        <v>NO INTERNET</v>
      </c>
    </row>
    <row r="2407" spans="1:16" x14ac:dyDescent="0.2">
      <c r="A2407">
        <v>10270</v>
      </c>
      <c r="B2407" t="b">
        <v>0</v>
      </c>
      <c r="C2407" t="s">
        <v>1985</v>
      </c>
      <c r="D2407" t="s">
        <v>2773</v>
      </c>
      <c r="E2407">
        <v>2792</v>
      </c>
      <c r="F2407" t="s">
        <v>1460</v>
      </c>
      <c r="G2407" t="b">
        <v>0</v>
      </c>
      <c r="H2407" t="str">
        <f>VLOOKUP(A2407,all_municipalities!$A$2:$M$445,2,FALSE)</f>
        <v>Fort Erie, Town of</v>
      </c>
      <c r="I2407" t="b">
        <f>VLOOKUP(A2407,all_municipalities!$A$2:$M$445,9,FALSE)</f>
        <v>0</v>
      </c>
      <c r="J2407" t="b">
        <f>VLOOKUP(A2407,all_municipalities!$A$2:$M$445,13, FALSE)</f>
        <v>0</v>
      </c>
      <c r="K2407" t="str">
        <f t="shared" si="150"/>
        <v>NONE</v>
      </c>
      <c r="L2407">
        <v>0</v>
      </c>
      <c r="M2407" t="str">
        <f t="shared" si="151"/>
        <v>10270 Regional Councillor</v>
      </c>
      <c r="N2407" s="6" t="str">
        <f t="shared" si="152"/>
        <v/>
      </c>
      <c r="O2407" s="15" t="str">
        <f>IF(I2407&lt;&gt;FALSE,VLOOKUP(H2407,internet_municipalities!$B$2:$W$226,22,FALSE),"NO INTERNET")</f>
        <v>NO INTERNET</v>
      </c>
      <c r="P2407" s="16" t="str">
        <f t="shared" si="153"/>
        <v>NO INTERNET</v>
      </c>
    </row>
    <row r="2408" spans="1:16" x14ac:dyDescent="0.2">
      <c r="A2408">
        <v>10421</v>
      </c>
      <c r="B2408" t="b">
        <v>1</v>
      </c>
      <c r="C2408" t="s">
        <v>1463</v>
      </c>
      <c r="D2408" t="s">
        <v>2788</v>
      </c>
      <c r="E2408" t="s">
        <v>461</v>
      </c>
      <c r="F2408" t="s">
        <v>461</v>
      </c>
      <c r="G2408" t="b">
        <v>0</v>
      </c>
      <c r="H2408" t="str">
        <f>VLOOKUP(A2408,all_municipalities!$A$2:$M$445,2,FALSE)</f>
        <v>Front of Yonge, Township of</v>
      </c>
      <c r="I2408" t="b">
        <f>VLOOKUP(A2408,all_municipalities!$A$2:$M$445,9,FALSE)</f>
        <v>1</v>
      </c>
      <c r="J2408" t="b">
        <f>VLOOKUP(A2408,all_municipalities!$A$2:$M$445,13, FALSE)</f>
        <v>0</v>
      </c>
      <c r="K2408" t="str">
        <f t="shared" si="150"/>
        <v>NONE</v>
      </c>
      <c r="L2408">
        <v>0</v>
      </c>
      <c r="M2408" t="str">
        <f t="shared" si="151"/>
        <v>10421 Councillor</v>
      </c>
      <c r="N2408" s="6" t="str">
        <f t="shared" si="152"/>
        <v>10421 Councillor</v>
      </c>
      <c r="O2408" s="15">
        <f>IF(I2408&lt;&gt;FALSE,VLOOKUP(H2408,internet_municipalities!$B$2:$W$226,22,FALSE),"NO INTERNET")</f>
        <v>0</v>
      </c>
      <c r="P2408" s="16" t="str">
        <f t="shared" si="153"/>
        <v>Acclaimed</v>
      </c>
    </row>
    <row r="2409" spans="1:16" x14ac:dyDescent="0.2">
      <c r="A2409">
        <v>10421</v>
      </c>
      <c r="B2409" t="b">
        <v>1</v>
      </c>
      <c r="C2409" t="s">
        <v>1463</v>
      </c>
      <c r="D2409" t="s">
        <v>2789</v>
      </c>
      <c r="E2409" t="s">
        <v>461</v>
      </c>
      <c r="F2409" t="s">
        <v>461</v>
      </c>
      <c r="G2409" t="b">
        <v>0</v>
      </c>
      <c r="H2409" t="str">
        <f>VLOOKUP(A2409,all_municipalities!$A$2:$M$445,2,FALSE)</f>
        <v>Front of Yonge, Township of</v>
      </c>
      <c r="I2409" t="b">
        <f>VLOOKUP(A2409,all_municipalities!$A$2:$M$445,9,FALSE)</f>
        <v>1</v>
      </c>
      <c r="J2409" t="b">
        <f>VLOOKUP(A2409,all_municipalities!$A$2:$M$445,13, FALSE)</f>
        <v>0</v>
      </c>
      <c r="K2409" t="str">
        <f t="shared" si="150"/>
        <v>NONE</v>
      </c>
      <c r="L2409">
        <v>0</v>
      </c>
      <c r="M2409" t="str">
        <f t="shared" si="151"/>
        <v>10421 Councillor</v>
      </c>
      <c r="N2409" s="6" t="str">
        <f t="shared" si="152"/>
        <v>10421 Councillor</v>
      </c>
      <c r="O2409" s="15">
        <f>IF(I2409&lt;&gt;FALSE,VLOOKUP(H2409,internet_municipalities!$B$2:$W$226,22,FALSE),"NO INTERNET")</f>
        <v>0</v>
      </c>
      <c r="P2409" s="16" t="str">
        <f t="shared" si="153"/>
        <v>Acclaimed</v>
      </c>
    </row>
    <row r="2410" spans="1:16" x14ac:dyDescent="0.2">
      <c r="A2410">
        <v>10421</v>
      </c>
      <c r="B2410" t="b">
        <v>1</v>
      </c>
      <c r="C2410" t="s">
        <v>1463</v>
      </c>
      <c r="D2410" t="s">
        <v>2790</v>
      </c>
      <c r="E2410" t="s">
        <v>461</v>
      </c>
      <c r="F2410" t="s">
        <v>461</v>
      </c>
      <c r="G2410" t="b">
        <v>0</v>
      </c>
      <c r="H2410" t="str">
        <f>VLOOKUP(A2410,all_municipalities!$A$2:$M$445,2,FALSE)</f>
        <v>Front of Yonge, Township of</v>
      </c>
      <c r="I2410" t="b">
        <f>VLOOKUP(A2410,all_municipalities!$A$2:$M$445,9,FALSE)</f>
        <v>1</v>
      </c>
      <c r="J2410" t="b">
        <f>VLOOKUP(A2410,all_municipalities!$A$2:$M$445,13, FALSE)</f>
        <v>0</v>
      </c>
      <c r="K2410" t="str">
        <f t="shared" si="150"/>
        <v>NONE</v>
      </c>
      <c r="L2410">
        <v>0</v>
      </c>
      <c r="M2410" t="str">
        <f t="shared" si="151"/>
        <v>10421 Councillor</v>
      </c>
      <c r="N2410" s="6" t="str">
        <f t="shared" si="152"/>
        <v>10421 Councillor</v>
      </c>
      <c r="O2410" s="15">
        <f>IF(I2410&lt;&gt;FALSE,VLOOKUP(H2410,internet_municipalities!$B$2:$W$226,22,FALSE),"NO INTERNET")</f>
        <v>0</v>
      </c>
      <c r="P2410" s="16" t="str">
        <f t="shared" si="153"/>
        <v>Acclaimed</v>
      </c>
    </row>
    <row r="2411" spans="1:16" x14ac:dyDescent="0.2">
      <c r="A2411">
        <v>10421</v>
      </c>
      <c r="B2411" t="b">
        <v>1</v>
      </c>
      <c r="C2411" t="s">
        <v>1463</v>
      </c>
      <c r="D2411" t="s">
        <v>2791</v>
      </c>
      <c r="E2411" t="s">
        <v>461</v>
      </c>
      <c r="F2411" t="s">
        <v>461</v>
      </c>
      <c r="G2411" t="b">
        <v>0</v>
      </c>
      <c r="H2411" t="str">
        <f>VLOOKUP(A2411,all_municipalities!$A$2:$M$445,2,FALSE)</f>
        <v>Front of Yonge, Township of</v>
      </c>
      <c r="I2411" t="b">
        <f>VLOOKUP(A2411,all_municipalities!$A$2:$M$445,9,FALSE)</f>
        <v>1</v>
      </c>
      <c r="J2411" t="b">
        <f>VLOOKUP(A2411,all_municipalities!$A$2:$M$445,13, FALSE)</f>
        <v>0</v>
      </c>
      <c r="K2411" t="str">
        <f t="shared" si="150"/>
        <v>NONE</v>
      </c>
      <c r="L2411">
        <v>0</v>
      </c>
      <c r="M2411" t="str">
        <f t="shared" si="151"/>
        <v>10421 Councillor</v>
      </c>
      <c r="N2411" s="6" t="str">
        <f t="shared" si="152"/>
        <v>10421 Councillor</v>
      </c>
      <c r="O2411" s="15">
        <f>IF(I2411&lt;&gt;FALSE,VLOOKUP(H2411,internet_municipalities!$B$2:$W$226,22,FALSE),"NO INTERNET")</f>
        <v>0</v>
      </c>
      <c r="P2411" s="16" t="str">
        <f t="shared" si="153"/>
        <v>Acclaimed</v>
      </c>
    </row>
    <row r="2412" spans="1:16" x14ac:dyDescent="0.2">
      <c r="A2412">
        <v>10827</v>
      </c>
      <c r="B2412" t="b">
        <v>1</v>
      </c>
      <c r="C2412" t="s">
        <v>2792</v>
      </c>
      <c r="D2412" t="s">
        <v>2793</v>
      </c>
      <c r="E2412">
        <v>316</v>
      </c>
      <c r="F2412">
        <v>97</v>
      </c>
      <c r="G2412" t="b">
        <v>0</v>
      </c>
      <c r="H2412" t="str">
        <f>VLOOKUP(A2412,all_municipalities!$A$2:$M$445,2,FALSE)</f>
        <v>Frontenac Islands, Township of</v>
      </c>
      <c r="I2412" t="b">
        <f>VLOOKUP(A2412,all_municipalities!$A$2:$M$445,9,FALSE)</f>
        <v>1</v>
      </c>
      <c r="J2412" t="b">
        <f>VLOOKUP(A2412,all_municipalities!$A$2:$M$445,13, FALSE)</f>
        <v>0</v>
      </c>
      <c r="K2412" t="str">
        <f t="shared" si="150"/>
        <v>NONE</v>
      </c>
      <c r="L2412">
        <v>0</v>
      </c>
      <c r="M2412" t="str">
        <f t="shared" si="151"/>
        <v>10827 Councillor, Ward Wolfe Island</v>
      </c>
      <c r="N2412" s="6" t="str">
        <f t="shared" si="152"/>
        <v>10827 Councillor, Ward Wolfe Island</v>
      </c>
      <c r="O2412" s="15">
        <f>IF(I2412&lt;&gt;FALSE,VLOOKUP(H2412,internet_municipalities!$B$2:$W$226,22,FALSE),"NO INTERNET")</f>
        <v>806</v>
      </c>
      <c r="P2412" s="16">
        <f t="shared" si="153"/>
        <v>0.12034739454094293</v>
      </c>
    </row>
    <row r="2413" spans="1:16" x14ac:dyDescent="0.2">
      <c r="A2413">
        <v>10827</v>
      </c>
      <c r="B2413" t="b">
        <v>1</v>
      </c>
      <c r="C2413" t="s">
        <v>2792</v>
      </c>
      <c r="D2413" t="s">
        <v>2794</v>
      </c>
      <c r="E2413">
        <v>647</v>
      </c>
      <c r="F2413">
        <v>428</v>
      </c>
      <c r="G2413" t="b">
        <v>0</v>
      </c>
      <c r="H2413" t="str">
        <f>VLOOKUP(A2413,all_municipalities!$A$2:$M$445,2,FALSE)</f>
        <v>Frontenac Islands, Township of</v>
      </c>
      <c r="I2413" t="b">
        <f>VLOOKUP(A2413,all_municipalities!$A$2:$M$445,9,FALSE)</f>
        <v>1</v>
      </c>
      <c r="J2413" t="b">
        <f>VLOOKUP(A2413,all_municipalities!$A$2:$M$445,13, FALSE)</f>
        <v>0</v>
      </c>
      <c r="K2413" t="str">
        <f t="shared" si="150"/>
        <v>NONE</v>
      </c>
      <c r="L2413">
        <v>0</v>
      </c>
      <c r="M2413" t="str">
        <f t="shared" si="151"/>
        <v>10827 Councillor, Ward Wolfe Island</v>
      </c>
      <c r="N2413" s="6" t="str">
        <f t="shared" si="152"/>
        <v>10827 Councillor, Ward Wolfe Island</v>
      </c>
      <c r="O2413" s="15">
        <f>IF(I2413&lt;&gt;FALSE,VLOOKUP(H2413,internet_municipalities!$B$2:$W$226,22,FALSE),"NO INTERNET")</f>
        <v>806</v>
      </c>
      <c r="P2413" s="16">
        <f t="shared" si="153"/>
        <v>0.53101736972704716</v>
      </c>
    </row>
    <row r="2414" spans="1:16" x14ac:dyDescent="0.2">
      <c r="A2414">
        <v>10827</v>
      </c>
      <c r="B2414" t="b">
        <v>1</v>
      </c>
      <c r="C2414" t="s">
        <v>2795</v>
      </c>
      <c r="D2414" t="s">
        <v>2796</v>
      </c>
      <c r="E2414">
        <v>370</v>
      </c>
      <c r="F2414">
        <v>231</v>
      </c>
      <c r="G2414" t="b">
        <v>0</v>
      </c>
      <c r="H2414" t="str">
        <f>VLOOKUP(A2414,all_municipalities!$A$2:$M$445,2,FALSE)</f>
        <v>Frontenac Islands, Township of</v>
      </c>
      <c r="I2414" t="b">
        <f>VLOOKUP(A2414,all_municipalities!$A$2:$M$445,9,FALSE)</f>
        <v>1</v>
      </c>
      <c r="J2414" t="b">
        <f>VLOOKUP(A2414,all_municipalities!$A$2:$M$445,13, FALSE)</f>
        <v>0</v>
      </c>
      <c r="K2414" t="str">
        <f t="shared" si="150"/>
        <v>NONE</v>
      </c>
      <c r="L2414">
        <v>0</v>
      </c>
      <c r="M2414" t="str">
        <f t="shared" si="151"/>
        <v>10827 Councillor, Ward Howe Island</v>
      </c>
      <c r="N2414" s="6" t="str">
        <f t="shared" si="152"/>
        <v>10827 Councillor, Ward Howe Island</v>
      </c>
      <c r="O2414" s="15">
        <f>IF(I2414&lt;&gt;FALSE,VLOOKUP(H2414,internet_municipalities!$B$2:$W$226,22,FALSE),"NO INTERNET")</f>
        <v>806</v>
      </c>
      <c r="P2414" s="16">
        <f t="shared" si="153"/>
        <v>0.28660049627791562</v>
      </c>
    </row>
    <row r="2415" spans="1:16" x14ac:dyDescent="0.2">
      <c r="A2415">
        <v>10827</v>
      </c>
      <c r="B2415" t="b">
        <v>1</v>
      </c>
      <c r="C2415" t="s">
        <v>2795</v>
      </c>
      <c r="D2415" t="s">
        <v>2797</v>
      </c>
      <c r="E2415">
        <v>255</v>
      </c>
      <c r="F2415">
        <v>116</v>
      </c>
      <c r="G2415" t="b">
        <v>0</v>
      </c>
      <c r="H2415" t="str">
        <f>VLOOKUP(A2415,all_municipalities!$A$2:$M$445,2,FALSE)</f>
        <v>Frontenac Islands, Township of</v>
      </c>
      <c r="I2415" t="b">
        <f>VLOOKUP(A2415,all_municipalities!$A$2:$M$445,9,FALSE)</f>
        <v>1</v>
      </c>
      <c r="J2415" t="b">
        <f>VLOOKUP(A2415,all_municipalities!$A$2:$M$445,13, FALSE)</f>
        <v>0</v>
      </c>
      <c r="K2415" t="str">
        <f t="shared" si="150"/>
        <v>NONE</v>
      </c>
      <c r="L2415">
        <v>0</v>
      </c>
      <c r="M2415" t="str">
        <f t="shared" si="151"/>
        <v>10827 Councillor, Ward Howe Island</v>
      </c>
      <c r="N2415" s="6" t="str">
        <f t="shared" si="152"/>
        <v>10827 Councillor, Ward Howe Island</v>
      </c>
      <c r="O2415" s="15">
        <f>IF(I2415&lt;&gt;FALSE,VLOOKUP(H2415,internet_municipalities!$B$2:$W$226,22,FALSE),"NO INTERNET")</f>
        <v>806</v>
      </c>
      <c r="P2415" s="16">
        <f t="shared" si="153"/>
        <v>0.14392059553349876</v>
      </c>
    </row>
    <row r="2416" spans="1:16" x14ac:dyDescent="0.2">
      <c r="A2416">
        <v>10827</v>
      </c>
      <c r="B2416" t="b">
        <v>0</v>
      </c>
      <c r="C2416" t="s">
        <v>2795</v>
      </c>
      <c r="D2416" t="s">
        <v>2798</v>
      </c>
      <c r="E2416">
        <v>124</v>
      </c>
      <c r="F2416" t="s">
        <v>1460</v>
      </c>
      <c r="G2416" t="b">
        <v>0</v>
      </c>
      <c r="H2416" t="str">
        <f>VLOOKUP(A2416,all_municipalities!$A$2:$M$445,2,FALSE)</f>
        <v>Frontenac Islands, Township of</v>
      </c>
      <c r="I2416" t="b">
        <f>VLOOKUP(A2416,all_municipalities!$A$2:$M$445,9,FALSE)</f>
        <v>1</v>
      </c>
      <c r="J2416" t="b">
        <f>VLOOKUP(A2416,all_municipalities!$A$2:$M$445,13, FALSE)</f>
        <v>0</v>
      </c>
      <c r="K2416" t="str">
        <f t="shared" si="150"/>
        <v>NONE</v>
      </c>
      <c r="L2416">
        <v>0</v>
      </c>
      <c r="M2416" t="str">
        <f t="shared" si="151"/>
        <v>10827 Councillor, Ward Howe Island</v>
      </c>
      <c r="N2416" s="6" t="str">
        <f t="shared" si="152"/>
        <v>10827 Councillor, Ward Howe Island</v>
      </c>
      <c r="O2416" s="15">
        <f>IF(I2416&lt;&gt;FALSE,VLOOKUP(H2416,internet_municipalities!$B$2:$W$226,22,FALSE),"NO INTERNET")</f>
        <v>806</v>
      </c>
      <c r="P2416" s="16" t="str">
        <f t="shared" si="153"/>
        <v>Lost</v>
      </c>
    </row>
    <row r="2417" spans="1:16" x14ac:dyDescent="0.2">
      <c r="A2417">
        <v>10827</v>
      </c>
      <c r="B2417" t="b">
        <v>0</v>
      </c>
      <c r="C2417" t="s">
        <v>2795</v>
      </c>
      <c r="D2417" t="s">
        <v>2799</v>
      </c>
      <c r="E2417">
        <v>139</v>
      </c>
      <c r="F2417" t="s">
        <v>1460</v>
      </c>
      <c r="G2417" t="b">
        <v>0</v>
      </c>
      <c r="H2417" t="str">
        <f>VLOOKUP(A2417,all_municipalities!$A$2:$M$445,2,FALSE)</f>
        <v>Frontenac Islands, Township of</v>
      </c>
      <c r="I2417" t="b">
        <f>VLOOKUP(A2417,all_municipalities!$A$2:$M$445,9,FALSE)</f>
        <v>1</v>
      </c>
      <c r="J2417" t="b">
        <f>VLOOKUP(A2417,all_municipalities!$A$2:$M$445,13, FALSE)</f>
        <v>0</v>
      </c>
      <c r="K2417" t="str">
        <f t="shared" si="150"/>
        <v>NONE</v>
      </c>
      <c r="L2417">
        <v>0</v>
      </c>
      <c r="M2417" t="str">
        <f t="shared" si="151"/>
        <v>10827 Councillor, Ward Howe Island</v>
      </c>
      <c r="N2417" s="6" t="str">
        <f t="shared" si="152"/>
        <v>10827 Councillor, Ward Howe Island</v>
      </c>
      <c r="O2417" s="15">
        <f>IF(I2417&lt;&gt;FALSE,VLOOKUP(H2417,internet_municipalities!$B$2:$W$226,22,FALSE),"NO INTERNET")</f>
        <v>806</v>
      </c>
      <c r="P2417" s="16" t="str">
        <f t="shared" si="153"/>
        <v>Lost</v>
      </c>
    </row>
    <row r="2418" spans="1:16" x14ac:dyDescent="0.2">
      <c r="A2418">
        <v>10827</v>
      </c>
      <c r="B2418" t="b">
        <v>0</v>
      </c>
      <c r="C2418" t="s">
        <v>2795</v>
      </c>
      <c r="D2418" t="s">
        <v>2800</v>
      </c>
      <c r="E2418">
        <v>73</v>
      </c>
      <c r="F2418" t="s">
        <v>1460</v>
      </c>
      <c r="G2418" t="b">
        <v>0</v>
      </c>
      <c r="H2418" t="str">
        <f>VLOOKUP(A2418,all_municipalities!$A$2:$M$445,2,FALSE)</f>
        <v>Frontenac Islands, Township of</v>
      </c>
      <c r="I2418" t="b">
        <f>VLOOKUP(A2418,all_municipalities!$A$2:$M$445,9,FALSE)</f>
        <v>1</v>
      </c>
      <c r="J2418" t="b">
        <f>VLOOKUP(A2418,all_municipalities!$A$2:$M$445,13, FALSE)</f>
        <v>0</v>
      </c>
      <c r="K2418" t="str">
        <f t="shared" si="150"/>
        <v>NONE</v>
      </c>
      <c r="L2418">
        <v>0</v>
      </c>
      <c r="M2418" t="str">
        <f t="shared" si="151"/>
        <v>10827 Councillor, Ward Howe Island</v>
      </c>
      <c r="N2418" s="6" t="str">
        <f t="shared" si="152"/>
        <v>10827 Councillor, Ward Howe Island</v>
      </c>
      <c r="O2418" s="15">
        <f>IF(I2418&lt;&gt;FALSE,VLOOKUP(H2418,internet_municipalities!$B$2:$W$226,22,FALSE),"NO INTERNET")</f>
        <v>806</v>
      </c>
      <c r="P2418" s="16" t="str">
        <f t="shared" si="153"/>
        <v>Lost</v>
      </c>
    </row>
    <row r="2419" spans="1:16" x14ac:dyDescent="0.2">
      <c r="A2419">
        <v>10827</v>
      </c>
      <c r="B2419" t="b">
        <v>0</v>
      </c>
      <c r="C2419" t="s">
        <v>2792</v>
      </c>
      <c r="D2419" t="s">
        <v>2801</v>
      </c>
      <c r="E2419">
        <v>191</v>
      </c>
      <c r="F2419" t="s">
        <v>1460</v>
      </c>
      <c r="G2419" t="b">
        <v>0</v>
      </c>
      <c r="H2419" t="str">
        <f>VLOOKUP(A2419,all_municipalities!$A$2:$M$445,2,FALSE)</f>
        <v>Frontenac Islands, Township of</v>
      </c>
      <c r="I2419" t="b">
        <f>VLOOKUP(A2419,all_municipalities!$A$2:$M$445,9,FALSE)</f>
        <v>1</v>
      </c>
      <c r="J2419" t="b">
        <f>VLOOKUP(A2419,all_municipalities!$A$2:$M$445,13, FALSE)</f>
        <v>0</v>
      </c>
      <c r="K2419" t="str">
        <f t="shared" si="150"/>
        <v>NONE</v>
      </c>
      <c r="L2419">
        <v>0</v>
      </c>
      <c r="M2419" t="str">
        <f t="shared" si="151"/>
        <v>10827 Councillor, Ward Wolfe Island</v>
      </c>
      <c r="N2419" s="6" t="str">
        <f t="shared" si="152"/>
        <v>10827 Councillor, Ward Wolfe Island</v>
      </c>
      <c r="O2419" s="15">
        <f>IF(I2419&lt;&gt;FALSE,VLOOKUP(H2419,internet_municipalities!$B$2:$W$226,22,FALSE),"NO INTERNET")</f>
        <v>806</v>
      </c>
      <c r="P2419" s="16" t="str">
        <f t="shared" si="153"/>
        <v>Lost</v>
      </c>
    </row>
    <row r="2420" spans="1:16" x14ac:dyDescent="0.2">
      <c r="A2420">
        <v>10827</v>
      </c>
      <c r="B2420" t="b">
        <v>0</v>
      </c>
      <c r="C2420" t="s">
        <v>2792</v>
      </c>
      <c r="D2420" t="s">
        <v>2802</v>
      </c>
      <c r="E2420">
        <v>219</v>
      </c>
      <c r="F2420" t="s">
        <v>1460</v>
      </c>
      <c r="G2420" t="b">
        <v>0</v>
      </c>
      <c r="H2420" t="str">
        <f>VLOOKUP(A2420,all_municipalities!$A$2:$M$445,2,FALSE)</f>
        <v>Frontenac Islands, Township of</v>
      </c>
      <c r="I2420" t="b">
        <f>VLOOKUP(A2420,all_municipalities!$A$2:$M$445,9,FALSE)</f>
        <v>1</v>
      </c>
      <c r="J2420" t="b">
        <f>VLOOKUP(A2420,all_municipalities!$A$2:$M$445,13, FALSE)</f>
        <v>0</v>
      </c>
      <c r="K2420" t="str">
        <f t="shared" si="150"/>
        <v>NONE</v>
      </c>
      <c r="L2420">
        <v>0</v>
      </c>
      <c r="M2420" t="str">
        <f t="shared" si="151"/>
        <v>10827 Councillor, Ward Wolfe Island</v>
      </c>
      <c r="N2420" s="6" t="str">
        <f t="shared" si="152"/>
        <v>10827 Councillor, Ward Wolfe Island</v>
      </c>
      <c r="O2420" s="15">
        <f>IF(I2420&lt;&gt;FALSE,VLOOKUP(H2420,internet_municipalities!$B$2:$W$226,22,FALSE),"NO INTERNET")</f>
        <v>806</v>
      </c>
      <c r="P2420" s="16" t="str">
        <f t="shared" si="153"/>
        <v>Lost</v>
      </c>
    </row>
    <row r="2421" spans="1:16" x14ac:dyDescent="0.2">
      <c r="A2421">
        <v>10827</v>
      </c>
      <c r="B2421" t="b">
        <v>0</v>
      </c>
      <c r="C2421" t="s">
        <v>2792</v>
      </c>
      <c r="D2421" t="s">
        <v>2803</v>
      </c>
      <c r="E2421">
        <v>147</v>
      </c>
      <c r="F2421" t="s">
        <v>1460</v>
      </c>
      <c r="G2421" t="b">
        <v>0</v>
      </c>
      <c r="H2421" t="str">
        <f>VLOOKUP(A2421,all_municipalities!$A$2:$M$445,2,FALSE)</f>
        <v>Frontenac Islands, Township of</v>
      </c>
      <c r="I2421" t="b">
        <f>VLOOKUP(A2421,all_municipalities!$A$2:$M$445,9,FALSE)</f>
        <v>1</v>
      </c>
      <c r="J2421" t="b">
        <f>VLOOKUP(A2421,all_municipalities!$A$2:$M$445,13, FALSE)</f>
        <v>0</v>
      </c>
      <c r="K2421" t="str">
        <f t="shared" si="150"/>
        <v>NONE</v>
      </c>
      <c r="L2421">
        <v>0</v>
      </c>
      <c r="M2421" t="str">
        <f t="shared" si="151"/>
        <v>10827 Councillor, Ward Wolfe Island</v>
      </c>
      <c r="N2421" s="6" t="str">
        <f t="shared" si="152"/>
        <v>10827 Councillor, Ward Wolfe Island</v>
      </c>
      <c r="O2421" s="15">
        <f>IF(I2421&lt;&gt;FALSE,VLOOKUP(H2421,internet_municipalities!$B$2:$W$226,22,FALSE),"NO INTERNET")</f>
        <v>806</v>
      </c>
      <c r="P2421" s="16" t="str">
        <f t="shared" si="153"/>
        <v>Lost</v>
      </c>
    </row>
    <row r="2422" spans="1:16" x14ac:dyDescent="0.2">
      <c r="A2422">
        <v>10827</v>
      </c>
      <c r="B2422" t="b">
        <v>0</v>
      </c>
      <c r="C2422" t="s">
        <v>2792</v>
      </c>
      <c r="D2422" t="s">
        <v>2804</v>
      </c>
      <c r="E2422">
        <v>188</v>
      </c>
      <c r="F2422" t="s">
        <v>1460</v>
      </c>
      <c r="G2422" t="b">
        <v>0</v>
      </c>
      <c r="H2422" t="str">
        <f>VLOOKUP(A2422,all_municipalities!$A$2:$M$445,2,FALSE)</f>
        <v>Frontenac Islands, Township of</v>
      </c>
      <c r="I2422" t="b">
        <f>VLOOKUP(A2422,all_municipalities!$A$2:$M$445,9,FALSE)</f>
        <v>1</v>
      </c>
      <c r="J2422" t="b">
        <f>VLOOKUP(A2422,all_municipalities!$A$2:$M$445,13, FALSE)</f>
        <v>0</v>
      </c>
      <c r="K2422" t="str">
        <f t="shared" si="150"/>
        <v>NONE</v>
      </c>
      <c r="L2422">
        <v>0</v>
      </c>
      <c r="M2422" t="str">
        <f t="shared" si="151"/>
        <v>10827 Councillor, Ward Wolfe Island</v>
      </c>
      <c r="N2422" s="6" t="str">
        <f t="shared" si="152"/>
        <v>10827 Councillor, Ward Wolfe Island</v>
      </c>
      <c r="O2422" s="15">
        <f>IF(I2422&lt;&gt;FALSE,VLOOKUP(H2422,internet_municipalities!$B$2:$W$226,22,FALSE),"NO INTERNET")</f>
        <v>806</v>
      </c>
      <c r="P2422" s="16" t="str">
        <f t="shared" si="153"/>
        <v>Lost</v>
      </c>
    </row>
    <row r="2423" spans="1:16" x14ac:dyDescent="0.2">
      <c r="A2423">
        <v>10827</v>
      </c>
      <c r="B2423" t="b">
        <v>0</v>
      </c>
      <c r="C2423" t="s">
        <v>2792</v>
      </c>
      <c r="D2423" t="s">
        <v>2805</v>
      </c>
      <c r="E2423">
        <v>190</v>
      </c>
      <c r="F2423" t="s">
        <v>1460</v>
      </c>
      <c r="G2423" t="b">
        <v>0</v>
      </c>
      <c r="H2423" t="str">
        <f>VLOOKUP(A2423,all_municipalities!$A$2:$M$445,2,FALSE)</f>
        <v>Frontenac Islands, Township of</v>
      </c>
      <c r="I2423" t="b">
        <f>VLOOKUP(A2423,all_municipalities!$A$2:$M$445,9,FALSE)</f>
        <v>1</v>
      </c>
      <c r="J2423" t="b">
        <f>VLOOKUP(A2423,all_municipalities!$A$2:$M$445,13, FALSE)</f>
        <v>0</v>
      </c>
      <c r="K2423" t="str">
        <f t="shared" si="150"/>
        <v>NONE</v>
      </c>
      <c r="L2423">
        <v>0</v>
      </c>
      <c r="M2423" t="str">
        <f t="shared" si="151"/>
        <v>10827 Councillor, Ward Wolfe Island</v>
      </c>
      <c r="N2423" s="6" t="str">
        <f t="shared" si="152"/>
        <v>10827 Councillor, Ward Wolfe Island</v>
      </c>
      <c r="O2423" s="15">
        <f>IF(I2423&lt;&gt;FALSE,VLOOKUP(H2423,internet_municipalities!$B$2:$W$226,22,FALSE),"NO INTERNET")</f>
        <v>806</v>
      </c>
      <c r="P2423" s="16" t="str">
        <f t="shared" si="153"/>
        <v>Lost</v>
      </c>
    </row>
    <row r="2424" spans="1:16" x14ac:dyDescent="0.2">
      <c r="A2424">
        <v>10196</v>
      </c>
      <c r="B2424" t="b">
        <v>1</v>
      </c>
      <c r="C2424" t="s">
        <v>1463</v>
      </c>
      <c r="D2424" t="s">
        <v>2815</v>
      </c>
      <c r="E2424">
        <v>30</v>
      </c>
      <c r="F2424">
        <v>3</v>
      </c>
      <c r="G2424" t="b">
        <v>0</v>
      </c>
      <c r="H2424" t="str">
        <f>VLOOKUP(A2424,all_municipalities!$A$2:$M$445,2,FALSE)</f>
        <v>Gauthier, Township of</v>
      </c>
      <c r="I2424" t="b">
        <f>VLOOKUP(A2424,all_municipalities!$A$2:$M$445,9,FALSE)</f>
        <v>0</v>
      </c>
      <c r="J2424" t="b">
        <f>VLOOKUP(A2424,all_municipalities!$A$2:$M$445,13, FALSE)</f>
        <v>0</v>
      </c>
      <c r="K2424" t="str">
        <f t="shared" si="150"/>
        <v>NONE</v>
      </c>
      <c r="L2424">
        <v>0</v>
      </c>
      <c r="M2424" t="str">
        <f t="shared" si="151"/>
        <v>10196 Councillor</v>
      </c>
      <c r="N2424" s="6" t="str">
        <f t="shared" si="152"/>
        <v/>
      </c>
      <c r="O2424" s="15" t="str">
        <f>IF(I2424&lt;&gt;FALSE,VLOOKUP(H2424,internet_municipalities!$B$2:$W$226,22,FALSE),"NO INTERNET")</f>
        <v>NO INTERNET</v>
      </c>
      <c r="P2424" s="16" t="str">
        <f t="shared" si="153"/>
        <v>NO INTERNET</v>
      </c>
    </row>
    <row r="2425" spans="1:16" x14ac:dyDescent="0.2">
      <c r="A2425">
        <v>10196</v>
      </c>
      <c r="B2425" t="b">
        <v>1</v>
      </c>
      <c r="C2425" t="s">
        <v>1463</v>
      </c>
      <c r="D2425" t="s">
        <v>2816</v>
      </c>
      <c r="E2425">
        <v>31</v>
      </c>
      <c r="F2425">
        <v>4</v>
      </c>
      <c r="G2425" t="b">
        <v>0</v>
      </c>
      <c r="H2425" t="str">
        <f>VLOOKUP(A2425,all_municipalities!$A$2:$M$445,2,FALSE)</f>
        <v>Gauthier, Township of</v>
      </c>
      <c r="I2425" t="b">
        <f>VLOOKUP(A2425,all_municipalities!$A$2:$M$445,9,FALSE)</f>
        <v>0</v>
      </c>
      <c r="J2425" t="b">
        <f>VLOOKUP(A2425,all_municipalities!$A$2:$M$445,13, FALSE)</f>
        <v>0</v>
      </c>
      <c r="K2425" t="str">
        <f t="shared" si="150"/>
        <v>NONE</v>
      </c>
      <c r="L2425">
        <v>0</v>
      </c>
      <c r="M2425" t="str">
        <f t="shared" si="151"/>
        <v>10196 Councillor</v>
      </c>
      <c r="N2425" s="6" t="str">
        <f t="shared" si="152"/>
        <v/>
      </c>
      <c r="O2425" s="15" t="str">
        <f>IF(I2425&lt;&gt;FALSE,VLOOKUP(H2425,internet_municipalities!$B$2:$W$226,22,FALSE),"NO INTERNET")</f>
        <v>NO INTERNET</v>
      </c>
      <c r="P2425" s="16" t="str">
        <f t="shared" si="153"/>
        <v>NO INTERNET</v>
      </c>
    </row>
    <row r="2426" spans="1:16" x14ac:dyDescent="0.2">
      <c r="A2426">
        <v>10196</v>
      </c>
      <c r="B2426" t="b">
        <v>1</v>
      </c>
      <c r="C2426" t="s">
        <v>1463</v>
      </c>
      <c r="D2426" t="s">
        <v>2817</v>
      </c>
      <c r="E2426">
        <v>41</v>
      </c>
      <c r="F2426">
        <v>14</v>
      </c>
      <c r="G2426" t="b">
        <v>0</v>
      </c>
      <c r="H2426" t="str">
        <f>VLOOKUP(A2426,all_municipalities!$A$2:$M$445,2,FALSE)</f>
        <v>Gauthier, Township of</v>
      </c>
      <c r="I2426" t="b">
        <f>VLOOKUP(A2426,all_municipalities!$A$2:$M$445,9,FALSE)</f>
        <v>0</v>
      </c>
      <c r="J2426" t="b">
        <f>VLOOKUP(A2426,all_municipalities!$A$2:$M$445,13, FALSE)</f>
        <v>0</v>
      </c>
      <c r="K2426" t="str">
        <f t="shared" si="150"/>
        <v>NONE</v>
      </c>
      <c r="L2426">
        <v>0</v>
      </c>
      <c r="M2426" t="str">
        <f t="shared" si="151"/>
        <v>10196 Councillor</v>
      </c>
      <c r="N2426" s="6" t="str">
        <f t="shared" si="152"/>
        <v/>
      </c>
      <c r="O2426" s="15" t="str">
        <f>IF(I2426&lt;&gt;FALSE,VLOOKUP(H2426,internet_municipalities!$B$2:$W$226,22,FALSE),"NO INTERNET")</f>
        <v>NO INTERNET</v>
      </c>
      <c r="P2426" s="16" t="str">
        <f t="shared" si="153"/>
        <v>NO INTERNET</v>
      </c>
    </row>
    <row r="2427" spans="1:16" x14ac:dyDescent="0.2">
      <c r="A2427">
        <v>10196</v>
      </c>
      <c r="B2427" t="b">
        <v>1</v>
      </c>
      <c r="C2427" t="s">
        <v>1463</v>
      </c>
      <c r="D2427" t="s">
        <v>2818</v>
      </c>
      <c r="E2427">
        <v>46</v>
      </c>
      <c r="F2427">
        <v>19</v>
      </c>
      <c r="G2427" t="b">
        <v>0</v>
      </c>
      <c r="H2427" t="str">
        <f>VLOOKUP(A2427,all_municipalities!$A$2:$M$445,2,FALSE)</f>
        <v>Gauthier, Township of</v>
      </c>
      <c r="I2427" t="b">
        <f>VLOOKUP(A2427,all_municipalities!$A$2:$M$445,9,FALSE)</f>
        <v>0</v>
      </c>
      <c r="J2427" t="b">
        <f>VLOOKUP(A2427,all_municipalities!$A$2:$M$445,13, FALSE)</f>
        <v>0</v>
      </c>
      <c r="K2427" t="str">
        <f t="shared" si="150"/>
        <v>NONE</v>
      </c>
      <c r="L2427">
        <v>0</v>
      </c>
      <c r="M2427" t="str">
        <f t="shared" si="151"/>
        <v>10196 Councillor</v>
      </c>
      <c r="N2427" s="6" t="str">
        <f t="shared" si="152"/>
        <v/>
      </c>
      <c r="O2427" s="15" t="str">
        <f>IF(I2427&lt;&gt;FALSE,VLOOKUP(H2427,internet_municipalities!$B$2:$W$226,22,FALSE),"NO INTERNET")</f>
        <v>NO INTERNET</v>
      </c>
      <c r="P2427" s="16" t="str">
        <f t="shared" si="153"/>
        <v>NO INTERNET</v>
      </c>
    </row>
    <row r="2428" spans="1:16" x14ac:dyDescent="0.2">
      <c r="A2428">
        <v>10196</v>
      </c>
      <c r="B2428" t="b">
        <v>0</v>
      </c>
      <c r="C2428" t="s">
        <v>1463</v>
      </c>
      <c r="D2428" t="s">
        <v>2819</v>
      </c>
      <c r="E2428">
        <v>27</v>
      </c>
      <c r="F2428" t="s">
        <v>1460</v>
      </c>
      <c r="G2428" t="b">
        <v>0</v>
      </c>
      <c r="H2428" t="str">
        <f>VLOOKUP(A2428,all_municipalities!$A$2:$M$445,2,FALSE)</f>
        <v>Gauthier, Township of</v>
      </c>
      <c r="I2428" t="b">
        <f>VLOOKUP(A2428,all_municipalities!$A$2:$M$445,9,FALSE)</f>
        <v>0</v>
      </c>
      <c r="J2428" t="b">
        <f>VLOOKUP(A2428,all_municipalities!$A$2:$M$445,13, FALSE)</f>
        <v>0</v>
      </c>
      <c r="K2428" t="str">
        <f t="shared" si="150"/>
        <v>NONE</v>
      </c>
      <c r="L2428">
        <v>0</v>
      </c>
      <c r="M2428" t="str">
        <f t="shared" si="151"/>
        <v>10196 Councillor</v>
      </c>
      <c r="N2428" s="6" t="str">
        <f t="shared" si="152"/>
        <v/>
      </c>
      <c r="O2428" s="15" t="str">
        <f>IF(I2428&lt;&gt;FALSE,VLOOKUP(H2428,internet_municipalities!$B$2:$W$226,22,FALSE),"NO INTERNET")</f>
        <v>NO INTERNET</v>
      </c>
      <c r="P2428" s="16" t="str">
        <f t="shared" si="153"/>
        <v>NO INTERNET</v>
      </c>
    </row>
    <row r="2429" spans="1:16" x14ac:dyDescent="0.2">
      <c r="A2429">
        <v>19393</v>
      </c>
      <c r="B2429" t="b">
        <v>1</v>
      </c>
      <c r="C2429" t="s">
        <v>1463</v>
      </c>
      <c r="D2429" t="s">
        <v>2829</v>
      </c>
      <c r="E2429">
        <v>1734</v>
      </c>
      <c r="F2429">
        <v>90</v>
      </c>
      <c r="G2429" t="b">
        <v>0</v>
      </c>
      <c r="H2429" t="str">
        <f>VLOOKUP(A2429,all_municipalities!$A$2:$M$445,2,FALSE)</f>
        <v>Georgian Bluffs, Township of</v>
      </c>
      <c r="I2429" t="b">
        <f>VLOOKUP(A2429,all_municipalities!$A$2:$M$445,9,FALSE)</f>
        <v>1</v>
      </c>
      <c r="J2429" t="b">
        <f>VLOOKUP(A2429,all_municipalities!$A$2:$M$445,13, FALSE)</f>
        <v>0</v>
      </c>
      <c r="K2429" t="str">
        <f t="shared" si="150"/>
        <v>NONE</v>
      </c>
      <c r="L2429">
        <v>0</v>
      </c>
      <c r="M2429" t="str">
        <f t="shared" si="151"/>
        <v>19393 Councillor</v>
      </c>
      <c r="N2429" s="6" t="str">
        <f t="shared" si="152"/>
        <v>19393 Councillor</v>
      </c>
      <c r="O2429" s="15">
        <f>IF(I2429&lt;&gt;FALSE,VLOOKUP(H2429,internet_municipalities!$B$2:$W$226,22,FALSE),"NO INTERNET")</f>
        <v>6895</v>
      </c>
      <c r="P2429" s="16">
        <f t="shared" si="153"/>
        <v>1.3052936910804931E-2</v>
      </c>
    </row>
    <row r="2430" spans="1:16" x14ac:dyDescent="0.2">
      <c r="A2430">
        <v>19393</v>
      </c>
      <c r="B2430" t="b">
        <v>1</v>
      </c>
      <c r="C2430" t="s">
        <v>1463</v>
      </c>
      <c r="D2430" t="s">
        <v>2830</v>
      </c>
      <c r="E2430">
        <v>2518</v>
      </c>
      <c r="F2430">
        <v>874</v>
      </c>
      <c r="G2430" t="b">
        <v>0</v>
      </c>
      <c r="H2430" t="str">
        <f>VLOOKUP(A2430,all_municipalities!$A$2:$M$445,2,FALSE)</f>
        <v>Georgian Bluffs, Township of</v>
      </c>
      <c r="I2430" t="b">
        <f>VLOOKUP(A2430,all_municipalities!$A$2:$M$445,9,FALSE)</f>
        <v>1</v>
      </c>
      <c r="J2430" t="b">
        <f>VLOOKUP(A2430,all_municipalities!$A$2:$M$445,13, FALSE)</f>
        <v>0</v>
      </c>
      <c r="K2430" t="str">
        <f t="shared" si="150"/>
        <v>NONE</v>
      </c>
      <c r="L2430">
        <v>0</v>
      </c>
      <c r="M2430" t="str">
        <f t="shared" si="151"/>
        <v>19393 Councillor</v>
      </c>
      <c r="N2430" s="6" t="str">
        <f t="shared" si="152"/>
        <v>19393 Councillor</v>
      </c>
      <c r="O2430" s="15">
        <f>IF(I2430&lt;&gt;FALSE,VLOOKUP(H2430,internet_municipalities!$B$2:$W$226,22,FALSE),"NO INTERNET")</f>
        <v>6895</v>
      </c>
      <c r="P2430" s="16">
        <f t="shared" si="153"/>
        <v>0.1267585206671501</v>
      </c>
    </row>
    <row r="2431" spans="1:16" x14ac:dyDescent="0.2">
      <c r="A2431">
        <v>19393</v>
      </c>
      <c r="B2431" t="b">
        <v>1</v>
      </c>
      <c r="C2431" t="s">
        <v>1463</v>
      </c>
      <c r="D2431" t="s">
        <v>2831</v>
      </c>
      <c r="E2431">
        <v>1963</v>
      </c>
      <c r="F2431">
        <v>319</v>
      </c>
      <c r="G2431" t="b">
        <v>0</v>
      </c>
      <c r="H2431" t="str">
        <f>VLOOKUP(A2431,all_municipalities!$A$2:$M$445,2,FALSE)</f>
        <v>Georgian Bluffs, Township of</v>
      </c>
      <c r="I2431" t="b">
        <f>VLOOKUP(A2431,all_municipalities!$A$2:$M$445,9,FALSE)</f>
        <v>1</v>
      </c>
      <c r="J2431" t="b">
        <f>VLOOKUP(A2431,all_municipalities!$A$2:$M$445,13, FALSE)</f>
        <v>0</v>
      </c>
      <c r="K2431" t="str">
        <f t="shared" si="150"/>
        <v>NONE</v>
      </c>
      <c r="L2431">
        <v>0</v>
      </c>
      <c r="M2431" t="str">
        <f t="shared" si="151"/>
        <v>19393 Councillor</v>
      </c>
      <c r="N2431" s="6" t="str">
        <f t="shared" si="152"/>
        <v>19393 Councillor</v>
      </c>
      <c r="O2431" s="15">
        <f>IF(I2431&lt;&gt;FALSE,VLOOKUP(H2431,internet_municipalities!$B$2:$W$226,22,FALSE),"NO INTERNET")</f>
        <v>6895</v>
      </c>
      <c r="P2431" s="16">
        <f t="shared" si="153"/>
        <v>4.6265409717186366E-2</v>
      </c>
    </row>
    <row r="2432" spans="1:16" x14ac:dyDescent="0.2">
      <c r="A2432">
        <v>19393</v>
      </c>
      <c r="B2432" t="b">
        <v>1</v>
      </c>
      <c r="C2432" t="s">
        <v>1463</v>
      </c>
      <c r="D2432" t="s">
        <v>2832</v>
      </c>
      <c r="E2432">
        <v>2423</v>
      </c>
      <c r="F2432">
        <v>779</v>
      </c>
      <c r="G2432" t="b">
        <v>0</v>
      </c>
      <c r="H2432" t="str">
        <f>VLOOKUP(A2432,all_municipalities!$A$2:$M$445,2,FALSE)</f>
        <v>Georgian Bluffs, Township of</v>
      </c>
      <c r="I2432" t="b">
        <f>VLOOKUP(A2432,all_municipalities!$A$2:$M$445,9,FALSE)</f>
        <v>1</v>
      </c>
      <c r="J2432" t="b">
        <f>VLOOKUP(A2432,all_municipalities!$A$2:$M$445,13, FALSE)</f>
        <v>0</v>
      </c>
      <c r="K2432" t="str">
        <f t="shared" si="150"/>
        <v>NONE</v>
      </c>
      <c r="L2432">
        <v>0</v>
      </c>
      <c r="M2432" t="str">
        <f t="shared" si="151"/>
        <v>19393 Councillor</v>
      </c>
      <c r="N2432" s="6" t="str">
        <f t="shared" si="152"/>
        <v>19393 Councillor</v>
      </c>
      <c r="O2432" s="15">
        <f>IF(I2432&lt;&gt;FALSE,VLOOKUP(H2432,internet_municipalities!$B$2:$W$226,22,FALSE),"NO INTERNET")</f>
        <v>6895</v>
      </c>
      <c r="P2432" s="16">
        <f t="shared" si="153"/>
        <v>0.1129804205946338</v>
      </c>
    </row>
    <row r="2433" spans="1:16" x14ac:dyDescent="0.2">
      <c r="A2433">
        <v>19393</v>
      </c>
      <c r="B2433" t="b">
        <v>1</v>
      </c>
      <c r="C2433" t="s">
        <v>1463</v>
      </c>
      <c r="D2433" t="s">
        <v>2833</v>
      </c>
      <c r="E2433">
        <v>1912</v>
      </c>
      <c r="F2433">
        <v>268</v>
      </c>
      <c r="G2433" t="b">
        <v>0</v>
      </c>
      <c r="H2433" t="str">
        <f>VLOOKUP(A2433,all_municipalities!$A$2:$M$445,2,FALSE)</f>
        <v>Georgian Bluffs, Township of</v>
      </c>
      <c r="I2433" t="b">
        <f>VLOOKUP(A2433,all_municipalities!$A$2:$M$445,9,FALSE)</f>
        <v>1</v>
      </c>
      <c r="J2433" t="b">
        <f>VLOOKUP(A2433,all_municipalities!$A$2:$M$445,13, FALSE)</f>
        <v>0</v>
      </c>
      <c r="K2433" t="str">
        <f t="shared" si="150"/>
        <v>NONE</v>
      </c>
      <c r="L2433">
        <v>0</v>
      </c>
      <c r="M2433" t="str">
        <f t="shared" si="151"/>
        <v>19393 Councillor</v>
      </c>
      <c r="N2433" s="6" t="str">
        <f t="shared" si="152"/>
        <v>19393 Councillor</v>
      </c>
      <c r="O2433" s="15">
        <f>IF(I2433&lt;&gt;FALSE,VLOOKUP(H2433,internet_municipalities!$B$2:$W$226,22,FALSE),"NO INTERNET")</f>
        <v>6895</v>
      </c>
      <c r="P2433" s="16">
        <f t="shared" si="153"/>
        <v>3.886874546773024E-2</v>
      </c>
    </row>
    <row r="2434" spans="1:16" x14ac:dyDescent="0.2">
      <c r="A2434">
        <v>19393</v>
      </c>
      <c r="B2434" t="b">
        <v>1</v>
      </c>
      <c r="C2434" t="s">
        <v>1479</v>
      </c>
      <c r="D2434" t="s">
        <v>2834</v>
      </c>
      <c r="E2434" t="s">
        <v>461</v>
      </c>
      <c r="F2434" t="s">
        <v>461</v>
      </c>
      <c r="G2434" t="b">
        <v>0</v>
      </c>
      <c r="H2434" t="str">
        <f>VLOOKUP(A2434,all_municipalities!$A$2:$M$445,2,FALSE)</f>
        <v>Georgian Bluffs, Township of</v>
      </c>
      <c r="I2434" t="b">
        <f>VLOOKUP(A2434,all_municipalities!$A$2:$M$445,9,FALSE)</f>
        <v>1</v>
      </c>
      <c r="J2434" t="b">
        <f>VLOOKUP(A2434,all_municipalities!$A$2:$M$445,13, FALSE)</f>
        <v>0</v>
      </c>
      <c r="K2434" t="str">
        <f t="shared" ref="K2434:K2497" si="154">IF(J2434=TRUE,IF(F2434&lt;=10,"HIGH",IF(F2434&lt;=100,"MID",IF(F2434&lt;=1000,"LOW","NONE"))),"NONE")</f>
        <v>NONE</v>
      </c>
      <c r="L2434">
        <v>0</v>
      </c>
      <c r="M2434" t="str">
        <f t="shared" ref="M2434:M2497" si="155">CONCATENATE(A2434, " ",C2434)</f>
        <v>19393 Deputy Mayor</v>
      </c>
      <c r="N2434" s="6" t="str">
        <f t="shared" si="152"/>
        <v>19393 Deputy Mayor</v>
      </c>
      <c r="O2434" s="15">
        <f>IF(I2434&lt;&gt;FALSE,VLOOKUP(H2434,internet_municipalities!$B$2:$W$226,22,FALSE),"NO INTERNET")</f>
        <v>6895</v>
      </c>
      <c r="P2434" s="16" t="str">
        <f t="shared" si="153"/>
        <v>Acclaimed</v>
      </c>
    </row>
    <row r="2435" spans="1:16" x14ac:dyDescent="0.2">
      <c r="A2435">
        <v>19393</v>
      </c>
      <c r="B2435" t="b">
        <v>0</v>
      </c>
      <c r="C2435" t="s">
        <v>1463</v>
      </c>
      <c r="D2435" t="s">
        <v>2835</v>
      </c>
      <c r="E2435">
        <v>1472</v>
      </c>
      <c r="F2435" t="s">
        <v>1460</v>
      </c>
      <c r="G2435" t="b">
        <v>0</v>
      </c>
      <c r="H2435" t="str">
        <f>VLOOKUP(A2435,all_municipalities!$A$2:$M$445,2,FALSE)</f>
        <v>Georgian Bluffs, Township of</v>
      </c>
      <c r="I2435" t="b">
        <f>VLOOKUP(A2435,all_municipalities!$A$2:$M$445,9,FALSE)</f>
        <v>1</v>
      </c>
      <c r="J2435" t="b">
        <f>VLOOKUP(A2435,all_municipalities!$A$2:$M$445,13, FALSE)</f>
        <v>0</v>
      </c>
      <c r="K2435" t="str">
        <f t="shared" si="154"/>
        <v>NONE</v>
      </c>
      <c r="L2435">
        <v>0</v>
      </c>
      <c r="M2435" t="str">
        <f t="shared" si="155"/>
        <v>19393 Councillor</v>
      </c>
      <c r="N2435" s="6" t="str">
        <f t="shared" ref="N2435:N2498" si="156">IF(I2435,M2435,"")</f>
        <v>19393 Councillor</v>
      </c>
      <c r="O2435" s="15">
        <f>IF(I2435&lt;&gt;FALSE,VLOOKUP(H2435,internet_municipalities!$B$2:$W$226,22,FALSE),"NO INTERNET")</f>
        <v>6895</v>
      </c>
      <c r="P2435" s="16" t="str">
        <f t="shared" si="153"/>
        <v>Lost</v>
      </c>
    </row>
    <row r="2436" spans="1:16" x14ac:dyDescent="0.2">
      <c r="A2436">
        <v>19393</v>
      </c>
      <c r="B2436" t="b">
        <v>0</v>
      </c>
      <c r="C2436" t="s">
        <v>1463</v>
      </c>
      <c r="D2436" t="s">
        <v>2836</v>
      </c>
      <c r="E2436">
        <v>864</v>
      </c>
      <c r="F2436" t="s">
        <v>1460</v>
      </c>
      <c r="G2436" t="b">
        <v>0</v>
      </c>
      <c r="H2436" t="str">
        <f>VLOOKUP(A2436,all_municipalities!$A$2:$M$445,2,FALSE)</f>
        <v>Georgian Bluffs, Township of</v>
      </c>
      <c r="I2436" t="b">
        <f>VLOOKUP(A2436,all_municipalities!$A$2:$M$445,9,FALSE)</f>
        <v>1</v>
      </c>
      <c r="J2436" t="b">
        <f>VLOOKUP(A2436,all_municipalities!$A$2:$M$445,13, FALSE)</f>
        <v>0</v>
      </c>
      <c r="K2436" t="str">
        <f t="shared" si="154"/>
        <v>NONE</v>
      </c>
      <c r="L2436">
        <v>0</v>
      </c>
      <c r="M2436" t="str">
        <f t="shared" si="155"/>
        <v>19393 Councillor</v>
      </c>
      <c r="N2436" s="6" t="str">
        <f t="shared" si="156"/>
        <v>19393 Councillor</v>
      </c>
      <c r="O2436" s="15">
        <f>IF(I2436&lt;&gt;FALSE,VLOOKUP(H2436,internet_municipalities!$B$2:$W$226,22,FALSE),"NO INTERNET")</f>
        <v>6895</v>
      </c>
      <c r="P2436" s="16" t="str">
        <f t="shared" si="153"/>
        <v>Lost</v>
      </c>
    </row>
    <row r="2437" spans="1:16" x14ac:dyDescent="0.2">
      <c r="A2437">
        <v>19393</v>
      </c>
      <c r="B2437" t="b">
        <v>0</v>
      </c>
      <c r="C2437" t="s">
        <v>1463</v>
      </c>
      <c r="D2437" t="s">
        <v>2837</v>
      </c>
      <c r="E2437">
        <v>1644</v>
      </c>
      <c r="F2437" t="s">
        <v>1460</v>
      </c>
      <c r="G2437" t="b">
        <v>0</v>
      </c>
      <c r="H2437" t="str">
        <f>VLOOKUP(A2437,all_municipalities!$A$2:$M$445,2,FALSE)</f>
        <v>Georgian Bluffs, Township of</v>
      </c>
      <c r="I2437" t="b">
        <f>VLOOKUP(A2437,all_municipalities!$A$2:$M$445,9,FALSE)</f>
        <v>1</v>
      </c>
      <c r="J2437" t="b">
        <f>VLOOKUP(A2437,all_municipalities!$A$2:$M$445,13, FALSE)</f>
        <v>0</v>
      </c>
      <c r="K2437" t="str">
        <f t="shared" si="154"/>
        <v>NONE</v>
      </c>
      <c r="L2437">
        <v>0</v>
      </c>
      <c r="M2437" t="str">
        <f t="shared" si="155"/>
        <v>19393 Councillor</v>
      </c>
      <c r="N2437" s="6" t="str">
        <f t="shared" si="156"/>
        <v>19393 Councillor</v>
      </c>
      <c r="O2437" s="15">
        <f>IF(I2437&lt;&gt;FALSE,VLOOKUP(H2437,internet_municipalities!$B$2:$W$226,22,FALSE),"NO INTERNET")</f>
        <v>6895</v>
      </c>
      <c r="P2437" s="16" t="str">
        <f t="shared" si="153"/>
        <v>Lost</v>
      </c>
    </row>
    <row r="2438" spans="1:16" x14ac:dyDescent="0.2">
      <c r="A2438">
        <v>10358</v>
      </c>
      <c r="B2438" t="b">
        <v>1</v>
      </c>
      <c r="C2438" t="s">
        <v>1473</v>
      </c>
      <c r="D2438" t="s">
        <v>2838</v>
      </c>
      <c r="E2438">
        <v>923</v>
      </c>
      <c r="F2438">
        <v>526</v>
      </c>
      <c r="G2438" t="b">
        <v>0</v>
      </c>
      <c r="H2438" t="str">
        <f>VLOOKUP(A2438,all_municipalities!$A$2:$M$445,2,FALSE)</f>
        <v>Georgina, Town of</v>
      </c>
      <c r="I2438" t="b">
        <f>VLOOKUP(A2438,all_municipalities!$A$2:$M$445,9,FALSE)</f>
        <v>1</v>
      </c>
      <c r="J2438" t="b">
        <f>VLOOKUP(A2438,all_municipalities!$A$2:$M$445,13, FALSE)</f>
        <v>0</v>
      </c>
      <c r="K2438" t="str">
        <f t="shared" si="154"/>
        <v>NONE</v>
      </c>
      <c r="L2438">
        <v>0</v>
      </c>
      <c r="M2438" t="str">
        <f t="shared" si="155"/>
        <v>10358 Councillor, Ward 5</v>
      </c>
      <c r="N2438" s="6" t="str">
        <f t="shared" si="156"/>
        <v>10358 Councillor, Ward 5</v>
      </c>
      <c r="O2438" s="15">
        <f>IF(I2438&lt;&gt;FALSE,VLOOKUP(H2438,internet_municipalities!$B$2:$W$226,22,FALSE),"NO INTERNET")</f>
        <v>26927</v>
      </c>
      <c r="P2438" s="16">
        <f t="shared" si="153"/>
        <v>1.9534296431091471E-2</v>
      </c>
    </row>
    <row r="2439" spans="1:16" x14ac:dyDescent="0.2">
      <c r="A2439">
        <v>10358</v>
      </c>
      <c r="B2439" t="b">
        <v>1</v>
      </c>
      <c r="C2439" t="s">
        <v>1471</v>
      </c>
      <c r="D2439" t="s">
        <v>2839</v>
      </c>
      <c r="E2439">
        <v>884</v>
      </c>
      <c r="F2439">
        <v>54</v>
      </c>
      <c r="G2439" t="b">
        <v>0</v>
      </c>
      <c r="H2439" t="str">
        <f>VLOOKUP(A2439,all_municipalities!$A$2:$M$445,2,FALSE)</f>
        <v>Georgina, Town of</v>
      </c>
      <c r="I2439" t="b">
        <f>VLOOKUP(A2439,all_municipalities!$A$2:$M$445,9,FALSE)</f>
        <v>1</v>
      </c>
      <c r="J2439" t="b">
        <f>VLOOKUP(A2439,all_municipalities!$A$2:$M$445,13, FALSE)</f>
        <v>0</v>
      </c>
      <c r="K2439" t="str">
        <f t="shared" si="154"/>
        <v>NONE</v>
      </c>
      <c r="L2439">
        <v>0</v>
      </c>
      <c r="M2439" t="str">
        <f t="shared" si="155"/>
        <v>10358 Councillor, Ward 4</v>
      </c>
      <c r="N2439" s="6" t="str">
        <f t="shared" si="156"/>
        <v>10358 Councillor, Ward 4</v>
      </c>
      <c r="O2439" s="15">
        <f>IF(I2439&lt;&gt;FALSE,VLOOKUP(H2439,internet_municipalities!$B$2:$W$226,22,FALSE),"NO INTERNET")</f>
        <v>26927</v>
      </c>
      <c r="P2439" s="16">
        <f t="shared" ref="P2439:P2502" si="157">IF(I2439=TRUE,IF(F2439&lt;&gt;"Acclaimed",IF(F2439&lt;&gt;"Lost",F2439/O2439,"Lost"),"Acclaimed"),"NO INTERNET")</f>
        <v>2.0054220670702267E-3</v>
      </c>
    </row>
    <row r="2440" spans="1:16" x14ac:dyDescent="0.2">
      <c r="A2440">
        <v>10358</v>
      </c>
      <c r="B2440" t="b">
        <v>1</v>
      </c>
      <c r="C2440" t="s">
        <v>1475</v>
      </c>
      <c r="D2440" t="s">
        <v>2840</v>
      </c>
      <c r="E2440">
        <v>1150</v>
      </c>
      <c r="F2440">
        <v>552</v>
      </c>
      <c r="G2440" t="b">
        <v>0</v>
      </c>
      <c r="H2440" t="str">
        <f>VLOOKUP(A2440,all_municipalities!$A$2:$M$445,2,FALSE)</f>
        <v>Georgina, Town of</v>
      </c>
      <c r="I2440" t="b">
        <f>VLOOKUP(A2440,all_municipalities!$A$2:$M$445,9,FALSE)</f>
        <v>1</v>
      </c>
      <c r="J2440" t="b">
        <f>VLOOKUP(A2440,all_municipalities!$A$2:$M$445,13, FALSE)</f>
        <v>0</v>
      </c>
      <c r="K2440" t="str">
        <f t="shared" si="154"/>
        <v>NONE</v>
      </c>
      <c r="L2440">
        <v>0</v>
      </c>
      <c r="M2440" t="str">
        <f t="shared" si="155"/>
        <v>10358 Councillor, Ward 3</v>
      </c>
      <c r="N2440" s="6" t="str">
        <f t="shared" si="156"/>
        <v>10358 Councillor, Ward 3</v>
      </c>
      <c r="O2440" s="15">
        <f>IF(I2440&lt;&gt;FALSE,VLOOKUP(H2440,internet_municipalities!$B$2:$W$226,22,FALSE),"NO INTERNET")</f>
        <v>26927</v>
      </c>
      <c r="P2440" s="16">
        <f t="shared" si="157"/>
        <v>2.0499870018940096E-2</v>
      </c>
    </row>
    <row r="2441" spans="1:16" x14ac:dyDescent="0.2">
      <c r="A2441">
        <v>10358</v>
      </c>
      <c r="B2441" t="b">
        <v>1</v>
      </c>
      <c r="C2441" t="s">
        <v>1453</v>
      </c>
      <c r="D2441" t="s">
        <v>2841</v>
      </c>
      <c r="E2441">
        <v>1048</v>
      </c>
      <c r="F2441">
        <v>267</v>
      </c>
      <c r="G2441" t="b">
        <v>0</v>
      </c>
      <c r="H2441" t="str">
        <f>VLOOKUP(A2441,all_municipalities!$A$2:$M$445,2,FALSE)</f>
        <v>Georgina, Town of</v>
      </c>
      <c r="I2441" t="b">
        <f>VLOOKUP(A2441,all_municipalities!$A$2:$M$445,9,FALSE)</f>
        <v>1</v>
      </c>
      <c r="J2441" t="b">
        <f>VLOOKUP(A2441,all_municipalities!$A$2:$M$445,13, FALSE)</f>
        <v>0</v>
      </c>
      <c r="K2441" t="str">
        <f t="shared" si="154"/>
        <v>NONE</v>
      </c>
      <c r="L2441">
        <v>0</v>
      </c>
      <c r="M2441" t="str">
        <f t="shared" si="155"/>
        <v>10358 Councillor, Ward 2</v>
      </c>
      <c r="N2441" s="6" t="str">
        <f t="shared" si="156"/>
        <v>10358 Councillor, Ward 2</v>
      </c>
      <c r="O2441" s="15">
        <f>IF(I2441&lt;&gt;FALSE,VLOOKUP(H2441,internet_municipalities!$B$2:$W$226,22,FALSE),"NO INTERNET")</f>
        <v>26927</v>
      </c>
      <c r="P2441" s="16">
        <f t="shared" si="157"/>
        <v>9.9156979982916778E-3</v>
      </c>
    </row>
    <row r="2442" spans="1:16" x14ac:dyDescent="0.2">
      <c r="A2442">
        <v>10358</v>
      </c>
      <c r="B2442" t="b">
        <v>1</v>
      </c>
      <c r="C2442" t="s">
        <v>1456</v>
      </c>
      <c r="D2442" t="s">
        <v>2842</v>
      </c>
      <c r="E2442">
        <v>896</v>
      </c>
      <c r="F2442">
        <v>596</v>
      </c>
      <c r="G2442" t="b">
        <v>0</v>
      </c>
      <c r="H2442" t="str">
        <f>VLOOKUP(A2442,all_municipalities!$A$2:$M$445,2,FALSE)</f>
        <v>Georgina, Town of</v>
      </c>
      <c r="I2442" t="b">
        <f>VLOOKUP(A2442,all_municipalities!$A$2:$M$445,9,FALSE)</f>
        <v>1</v>
      </c>
      <c r="J2442" t="b">
        <f>VLOOKUP(A2442,all_municipalities!$A$2:$M$445,13, FALSE)</f>
        <v>0</v>
      </c>
      <c r="K2442" t="str">
        <f t="shared" si="154"/>
        <v>NONE</v>
      </c>
      <c r="L2442">
        <v>0</v>
      </c>
      <c r="M2442" t="str">
        <f t="shared" si="155"/>
        <v>10358 Councillor, Ward 1</v>
      </c>
      <c r="N2442" s="6" t="str">
        <f t="shared" si="156"/>
        <v>10358 Councillor, Ward 1</v>
      </c>
      <c r="O2442" s="15">
        <f>IF(I2442&lt;&gt;FALSE,VLOOKUP(H2442,internet_municipalities!$B$2:$W$226,22,FALSE),"NO INTERNET")</f>
        <v>26927</v>
      </c>
      <c r="P2442" s="16">
        <f t="shared" si="157"/>
        <v>2.2133917629145468E-2</v>
      </c>
    </row>
    <row r="2443" spans="1:16" x14ac:dyDescent="0.2">
      <c r="A2443">
        <v>10358</v>
      </c>
      <c r="B2443" t="b">
        <v>1</v>
      </c>
      <c r="C2443" t="s">
        <v>1985</v>
      </c>
      <c r="D2443" t="s">
        <v>2843</v>
      </c>
      <c r="E2443">
        <v>6640</v>
      </c>
      <c r="F2443">
        <v>3923</v>
      </c>
      <c r="G2443" t="b">
        <v>0</v>
      </c>
      <c r="H2443" t="str">
        <f>VLOOKUP(A2443,all_municipalities!$A$2:$M$445,2,FALSE)</f>
        <v>Georgina, Town of</v>
      </c>
      <c r="I2443" t="b">
        <f>VLOOKUP(A2443,all_municipalities!$A$2:$M$445,9,FALSE)</f>
        <v>1</v>
      </c>
      <c r="J2443" t="b">
        <f>VLOOKUP(A2443,all_municipalities!$A$2:$M$445,13, FALSE)</f>
        <v>0</v>
      </c>
      <c r="K2443" t="str">
        <f t="shared" si="154"/>
        <v>NONE</v>
      </c>
      <c r="L2443">
        <v>0</v>
      </c>
      <c r="M2443" t="str">
        <f t="shared" si="155"/>
        <v>10358 Regional Councillor</v>
      </c>
      <c r="N2443" s="6" t="str">
        <f t="shared" si="156"/>
        <v>10358 Regional Councillor</v>
      </c>
      <c r="O2443" s="15">
        <f>IF(I2443&lt;&gt;FALSE,VLOOKUP(H2443,internet_municipalities!$B$2:$W$226,22,FALSE),"NO INTERNET")</f>
        <v>26927</v>
      </c>
      <c r="P2443" s="16">
        <f t="shared" si="157"/>
        <v>0.14569019942808334</v>
      </c>
    </row>
    <row r="2444" spans="1:16" x14ac:dyDescent="0.2">
      <c r="A2444">
        <v>10358</v>
      </c>
      <c r="B2444" t="b">
        <v>0</v>
      </c>
      <c r="C2444" t="s">
        <v>1985</v>
      </c>
      <c r="D2444" t="s">
        <v>2844</v>
      </c>
      <c r="E2444">
        <v>2717</v>
      </c>
      <c r="F2444" t="s">
        <v>1460</v>
      </c>
      <c r="G2444" t="b">
        <v>0</v>
      </c>
      <c r="H2444" t="str">
        <f>VLOOKUP(A2444,all_municipalities!$A$2:$M$445,2,FALSE)</f>
        <v>Georgina, Town of</v>
      </c>
      <c r="I2444" t="b">
        <f>VLOOKUP(A2444,all_municipalities!$A$2:$M$445,9,FALSE)</f>
        <v>1</v>
      </c>
      <c r="J2444" t="b">
        <f>VLOOKUP(A2444,all_municipalities!$A$2:$M$445,13, FALSE)</f>
        <v>0</v>
      </c>
      <c r="K2444" t="str">
        <f t="shared" si="154"/>
        <v>NONE</v>
      </c>
      <c r="L2444">
        <v>0</v>
      </c>
      <c r="M2444" t="str">
        <f t="shared" si="155"/>
        <v>10358 Regional Councillor</v>
      </c>
      <c r="N2444" s="6" t="str">
        <f t="shared" si="156"/>
        <v>10358 Regional Councillor</v>
      </c>
      <c r="O2444" s="15">
        <f>IF(I2444&lt;&gt;FALSE,VLOOKUP(H2444,internet_municipalities!$B$2:$W$226,22,FALSE),"NO INTERNET")</f>
        <v>26927</v>
      </c>
      <c r="P2444" s="16" t="str">
        <f t="shared" si="157"/>
        <v>Lost</v>
      </c>
    </row>
    <row r="2445" spans="1:16" x14ac:dyDescent="0.2">
      <c r="A2445">
        <v>10358</v>
      </c>
      <c r="B2445" t="b">
        <v>0</v>
      </c>
      <c r="C2445" t="s">
        <v>1456</v>
      </c>
      <c r="D2445" t="s">
        <v>2845</v>
      </c>
      <c r="E2445">
        <v>300</v>
      </c>
      <c r="F2445" t="s">
        <v>1460</v>
      </c>
      <c r="G2445" t="b">
        <v>0</v>
      </c>
      <c r="H2445" t="str">
        <f>VLOOKUP(A2445,all_municipalities!$A$2:$M$445,2,FALSE)</f>
        <v>Georgina, Town of</v>
      </c>
      <c r="I2445" t="b">
        <f>VLOOKUP(A2445,all_municipalities!$A$2:$M$445,9,FALSE)</f>
        <v>1</v>
      </c>
      <c r="J2445" t="b">
        <f>VLOOKUP(A2445,all_municipalities!$A$2:$M$445,13, FALSE)</f>
        <v>0</v>
      </c>
      <c r="K2445" t="str">
        <f t="shared" si="154"/>
        <v>NONE</v>
      </c>
      <c r="L2445">
        <v>0</v>
      </c>
      <c r="M2445" t="str">
        <f t="shared" si="155"/>
        <v>10358 Councillor, Ward 1</v>
      </c>
      <c r="N2445" s="6" t="str">
        <f t="shared" si="156"/>
        <v>10358 Councillor, Ward 1</v>
      </c>
      <c r="O2445" s="15">
        <f>IF(I2445&lt;&gt;FALSE,VLOOKUP(H2445,internet_municipalities!$B$2:$W$226,22,FALSE),"NO INTERNET")</f>
        <v>26927</v>
      </c>
      <c r="P2445" s="16" t="str">
        <f t="shared" si="157"/>
        <v>Lost</v>
      </c>
    </row>
    <row r="2446" spans="1:16" x14ac:dyDescent="0.2">
      <c r="A2446">
        <v>10358</v>
      </c>
      <c r="B2446" t="b">
        <v>0</v>
      </c>
      <c r="C2446" t="s">
        <v>1456</v>
      </c>
      <c r="D2446" t="s">
        <v>2846</v>
      </c>
      <c r="E2446">
        <v>72</v>
      </c>
      <c r="F2446" t="s">
        <v>1460</v>
      </c>
      <c r="G2446" t="b">
        <v>0</v>
      </c>
      <c r="H2446" t="str">
        <f>VLOOKUP(A2446,all_municipalities!$A$2:$M$445,2,FALSE)</f>
        <v>Georgina, Town of</v>
      </c>
      <c r="I2446" t="b">
        <f>VLOOKUP(A2446,all_municipalities!$A$2:$M$445,9,FALSE)</f>
        <v>1</v>
      </c>
      <c r="J2446" t="b">
        <f>VLOOKUP(A2446,all_municipalities!$A$2:$M$445,13, FALSE)</f>
        <v>0</v>
      </c>
      <c r="K2446" t="str">
        <f t="shared" si="154"/>
        <v>NONE</v>
      </c>
      <c r="L2446">
        <v>0</v>
      </c>
      <c r="M2446" t="str">
        <f t="shared" si="155"/>
        <v>10358 Councillor, Ward 1</v>
      </c>
      <c r="N2446" s="6" t="str">
        <f t="shared" si="156"/>
        <v>10358 Councillor, Ward 1</v>
      </c>
      <c r="O2446" s="15">
        <f>IF(I2446&lt;&gt;FALSE,VLOOKUP(H2446,internet_municipalities!$B$2:$W$226,22,FALSE),"NO INTERNET")</f>
        <v>26927</v>
      </c>
      <c r="P2446" s="16" t="str">
        <f t="shared" si="157"/>
        <v>Lost</v>
      </c>
    </row>
    <row r="2447" spans="1:16" x14ac:dyDescent="0.2">
      <c r="A2447">
        <v>10358</v>
      </c>
      <c r="B2447" t="b">
        <v>0</v>
      </c>
      <c r="C2447" t="s">
        <v>1453</v>
      </c>
      <c r="D2447" t="s">
        <v>2847</v>
      </c>
      <c r="E2447">
        <v>336</v>
      </c>
      <c r="F2447" t="s">
        <v>1460</v>
      </c>
      <c r="G2447" t="b">
        <v>0</v>
      </c>
      <c r="H2447" t="str">
        <f>VLOOKUP(A2447,all_municipalities!$A$2:$M$445,2,FALSE)</f>
        <v>Georgina, Town of</v>
      </c>
      <c r="I2447" t="b">
        <f>VLOOKUP(A2447,all_municipalities!$A$2:$M$445,9,FALSE)</f>
        <v>1</v>
      </c>
      <c r="J2447" t="b">
        <f>VLOOKUP(A2447,all_municipalities!$A$2:$M$445,13, FALSE)</f>
        <v>0</v>
      </c>
      <c r="K2447" t="str">
        <f t="shared" si="154"/>
        <v>NONE</v>
      </c>
      <c r="L2447">
        <v>0</v>
      </c>
      <c r="M2447" t="str">
        <f t="shared" si="155"/>
        <v>10358 Councillor, Ward 2</v>
      </c>
      <c r="N2447" s="6" t="str">
        <f t="shared" si="156"/>
        <v>10358 Councillor, Ward 2</v>
      </c>
      <c r="O2447" s="15">
        <f>IF(I2447&lt;&gt;FALSE,VLOOKUP(H2447,internet_municipalities!$B$2:$W$226,22,FALSE),"NO INTERNET")</f>
        <v>26927</v>
      </c>
      <c r="P2447" s="16" t="str">
        <f t="shared" si="157"/>
        <v>Lost</v>
      </c>
    </row>
    <row r="2448" spans="1:16" x14ac:dyDescent="0.2">
      <c r="A2448">
        <v>10358</v>
      </c>
      <c r="B2448" t="b">
        <v>0</v>
      </c>
      <c r="C2448" t="s">
        <v>1453</v>
      </c>
      <c r="D2448" t="s">
        <v>2848</v>
      </c>
      <c r="E2448">
        <v>583</v>
      </c>
      <c r="F2448" t="s">
        <v>1460</v>
      </c>
      <c r="G2448" t="b">
        <v>0</v>
      </c>
      <c r="H2448" t="str">
        <f>VLOOKUP(A2448,all_municipalities!$A$2:$M$445,2,FALSE)</f>
        <v>Georgina, Town of</v>
      </c>
      <c r="I2448" t="b">
        <f>VLOOKUP(A2448,all_municipalities!$A$2:$M$445,9,FALSE)</f>
        <v>1</v>
      </c>
      <c r="J2448" t="b">
        <f>VLOOKUP(A2448,all_municipalities!$A$2:$M$445,13, FALSE)</f>
        <v>0</v>
      </c>
      <c r="K2448" t="str">
        <f t="shared" si="154"/>
        <v>NONE</v>
      </c>
      <c r="L2448">
        <v>0</v>
      </c>
      <c r="M2448" t="str">
        <f t="shared" si="155"/>
        <v>10358 Councillor, Ward 2</v>
      </c>
      <c r="N2448" s="6" t="str">
        <f t="shared" si="156"/>
        <v>10358 Councillor, Ward 2</v>
      </c>
      <c r="O2448" s="15">
        <f>IF(I2448&lt;&gt;FALSE,VLOOKUP(H2448,internet_municipalities!$B$2:$W$226,22,FALSE),"NO INTERNET")</f>
        <v>26927</v>
      </c>
      <c r="P2448" s="16" t="str">
        <f t="shared" si="157"/>
        <v>Lost</v>
      </c>
    </row>
    <row r="2449" spans="1:16" x14ac:dyDescent="0.2">
      <c r="A2449">
        <v>10358</v>
      </c>
      <c r="B2449" t="b">
        <v>0</v>
      </c>
      <c r="C2449" t="s">
        <v>1453</v>
      </c>
      <c r="D2449" t="s">
        <v>2849</v>
      </c>
      <c r="E2449">
        <v>781</v>
      </c>
      <c r="F2449" t="s">
        <v>1460</v>
      </c>
      <c r="G2449" t="b">
        <v>0</v>
      </c>
      <c r="H2449" t="str">
        <f>VLOOKUP(A2449,all_municipalities!$A$2:$M$445,2,FALSE)</f>
        <v>Georgina, Town of</v>
      </c>
      <c r="I2449" t="b">
        <f>VLOOKUP(A2449,all_municipalities!$A$2:$M$445,9,FALSE)</f>
        <v>1</v>
      </c>
      <c r="J2449" t="b">
        <f>VLOOKUP(A2449,all_municipalities!$A$2:$M$445,13, FALSE)</f>
        <v>0</v>
      </c>
      <c r="K2449" t="str">
        <f t="shared" si="154"/>
        <v>NONE</v>
      </c>
      <c r="L2449">
        <v>0</v>
      </c>
      <c r="M2449" t="str">
        <f t="shared" si="155"/>
        <v>10358 Councillor, Ward 2</v>
      </c>
      <c r="N2449" s="6" t="str">
        <f t="shared" si="156"/>
        <v>10358 Councillor, Ward 2</v>
      </c>
      <c r="O2449" s="15">
        <f>IF(I2449&lt;&gt;FALSE,VLOOKUP(H2449,internet_municipalities!$B$2:$W$226,22,FALSE),"NO INTERNET")</f>
        <v>26927</v>
      </c>
      <c r="P2449" s="16" t="str">
        <f t="shared" si="157"/>
        <v>Lost</v>
      </c>
    </row>
    <row r="2450" spans="1:16" x14ac:dyDescent="0.2">
      <c r="A2450">
        <v>10358</v>
      </c>
      <c r="B2450" t="b">
        <v>0</v>
      </c>
      <c r="C2450" t="s">
        <v>1475</v>
      </c>
      <c r="D2450" t="s">
        <v>2850</v>
      </c>
      <c r="E2450">
        <v>598</v>
      </c>
      <c r="F2450" t="s">
        <v>1460</v>
      </c>
      <c r="G2450" t="b">
        <v>0</v>
      </c>
      <c r="H2450" t="str">
        <f>VLOOKUP(A2450,all_municipalities!$A$2:$M$445,2,FALSE)</f>
        <v>Georgina, Town of</v>
      </c>
      <c r="I2450" t="b">
        <f>VLOOKUP(A2450,all_municipalities!$A$2:$M$445,9,FALSE)</f>
        <v>1</v>
      </c>
      <c r="J2450" t="b">
        <f>VLOOKUP(A2450,all_municipalities!$A$2:$M$445,13, FALSE)</f>
        <v>0</v>
      </c>
      <c r="K2450" t="str">
        <f t="shared" si="154"/>
        <v>NONE</v>
      </c>
      <c r="L2450">
        <v>0</v>
      </c>
      <c r="M2450" t="str">
        <f t="shared" si="155"/>
        <v>10358 Councillor, Ward 3</v>
      </c>
      <c r="N2450" s="6" t="str">
        <f t="shared" si="156"/>
        <v>10358 Councillor, Ward 3</v>
      </c>
      <c r="O2450" s="15">
        <f>IF(I2450&lt;&gt;FALSE,VLOOKUP(H2450,internet_municipalities!$B$2:$W$226,22,FALSE),"NO INTERNET")</f>
        <v>26927</v>
      </c>
      <c r="P2450" s="16" t="str">
        <f t="shared" si="157"/>
        <v>Lost</v>
      </c>
    </row>
    <row r="2451" spans="1:16" x14ac:dyDescent="0.2">
      <c r="A2451">
        <v>10358</v>
      </c>
      <c r="B2451" t="b">
        <v>0</v>
      </c>
      <c r="C2451" t="s">
        <v>1475</v>
      </c>
      <c r="D2451" t="s">
        <v>2851</v>
      </c>
      <c r="E2451">
        <v>358</v>
      </c>
      <c r="F2451" t="s">
        <v>1460</v>
      </c>
      <c r="G2451" t="b">
        <v>0</v>
      </c>
      <c r="H2451" t="str">
        <f>VLOOKUP(A2451,all_municipalities!$A$2:$M$445,2,FALSE)</f>
        <v>Georgina, Town of</v>
      </c>
      <c r="I2451" t="b">
        <f>VLOOKUP(A2451,all_municipalities!$A$2:$M$445,9,FALSE)</f>
        <v>1</v>
      </c>
      <c r="J2451" t="b">
        <f>VLOOKUP(A2451,all_municipalities!$A$2:$M$445,13, FALSE)</f>
        <v>0</v>
      </c>
      <c r="K2451" t="str">
        <f t="shared" si="154"/>
        <v>NONE</v>
      </c>
      <c r="L2451">
        <v>0</v>
      </c>
      <c r="M2451" t="str">
        <f t="shared" si="155"/>
        <v>10358 Councillor, Ward 3</v>
      </c>
      <c r="N2451" s="6" t="str">
        <f t="shared" si="156"/>
        <v>10358 Councillor, Ward 3</v>
      </c>
      <c r="O2451" s="15">
        <f>IF(I2451&lt;&gt;FALSE,VLOOKUP(H2451,internet_municipalities!$B$2:$W$226,22,FALSE),"NO INTERNET")</f>
        <v>26927</v>
      </c>
      <c r="P2451" s="16" t="str">
        <f t="shared" si="157"/>
        <v>Lost</v>
      </c>
    </row>
    <row r="2452" spans="1:16" x14ac:dyDescent="0.2">
      <c r="A2452">
        <v>10358</v>
      </c>
      <c r="B2452" t="b">
        <v>0</v>
      </c>
      <c r="C2452" t="s">
        <v>1475</v>
      </c>
      <c r="D2452" t="s">
        <v>2852</v>
      </c>
      <c r="E2452">
        <v>154</v>
      </c>
      <c r="F2452" t="s">
        <v>1460</v>
      </c>
      <c r="G2452" t="b">
        <v>0</v>
      </c>
      <c r="H2452" t="str">
        <f>VLOOKUP(A2452,all_municipalities!$A$2:$M$445,2,FALSE)</f>
        <v>Georgina, Town of</v>
      </c>
      <c r="I2452" t="b">
        <f>VLOOKUP(A2452,all_municipalities!$A$2:$M$445,9,FALSE)</f>
        <v>1</v>
      </c>
      <c r="J2452" t="b">
        <f>VLOOKUP(A2452,all_municipalities!$A$2:$M$445,13, FALSE)</f>
        <v>0</v>
      </c>
      <c r="K2452" t="str">
        <f t="shared" si="154"/>
        <v>NONE</v>
      </c>
      <c r="L2452">
        <v>0</v>
      </c>
      <c r="M2452" t="str">
        <f t="shared" si="155"/>
        <v>10358 Councillor, Ward 3</v>
      </c>
      <c r="N2452" s="6" t="str">
        <f t="shared" si="156"/>
        <v>10358 Councillor, Ward 3</v>
      </c>
      <c r="O2452" s="15">
        <f>IF(I2452&lt;&gt;FALSE,VLOOKUP(H2452,internet_municipalities!$B$2:$W$226,22,FALSE),"NO INTERNET")</f>
        <v>26927</v>
      </c>
      <c r="P2452" s="16" t="str">
        <f t="shared" si="157"/>
        <v>Lost</v>
      </c>
    </row>
    <row r="2453" spans="1:16" x14ac:dyDescent="0.2">
      <c r="A2453">
        <v>10358</v>
      </c>
      <c r="B2453" t="b">
        <v>0</v>
      </c>
      <c r="C2453" t="s">
        <v>1471</v>
      </c>
      <c r="D2453" t="s">
        <v>2853</v>
      </c>
      <c r="E2453">
        <v>830</v>
      </c>
      <c r="F2453" t="s">
        <v>1460</v>
      </c>
      <c r="G2453" t="b">
        <v>0</v>
      </c>
      <c r="H2453" t="str">
        <f>VLOOKUP(A2453,all_municipalities!$A$2:$M$445,2,FALSE)</f>
        <v>Georgina, Town of</v>
      </c>
      <c r="I2453" t="b">
        <f>VLOOKUP(A2453,all_municipalities!$A$2:$M$445,9,FALSE)</f>
        <v>1</v>
      </c>
      <c r="J2453" t="b">
        <f>VLOOKUP(A2453,all_municipalities!$A$2:$M$445,13, FALSE)</f>
        <v>0</v>
      </c>
      <c r="K2453" t="str">
        <f t="shared" si="154"/>
        <v>NONE</v>
      </c>
      <c r="L2453">
        <v>0</v>
      </c>
      <c r="M2453" t="str">
        <f t="shared" si="155"/>
        <v>10358 Councillor, Ward 4</v>
      </c>
      <c r="N2453" s="6" t="str">
        <f t="shared" si="156"/>
        <v>10358 Councillor, Ward 4</v>
      </c>
      <c r="O2453" s="15">
        <f>IF(I2453&lt;&gt;FALSE,VLOOKUP(H2453,internet_municipalities!$B$2:$W$226,22,FALSE),"NO INTERNET")</f>
        <v>26927</v>
      </c>
      <c r="P2453" s="16" t="str">
        <f t="shared" si="157"/>
        <v>Lost</v>
      </c>
    </row>
    <row r="2454" spans="1:16" x14ac:dyDescent="0.2">
      <c r="A2454">
        <v>10358</v>
      </c>
      <c r="B2454" t="b">
        <v>0</v>
      </c>
      <c r="C2454" t="s">
        <v>1471</v>
      </c>
      <c r="D2454" t="s">
        <v>2854</v>
      </c>
      <c r="E2454">
        <v>302</v>
      </c>
      <c r="F2454" t="s">
        <v>1460</v>
      </c>
      <c r="G2454" t="b">
        <v>0</v>
      </c>
      <c r="H2454" t="str">
        <f>VLOOKUP(A2454,all_municipalities!$A$2:$M$445,2,FALSE)</f>
        <v>Georgina, Town of</v>
      </c>
      <c r="I2454" t="b">
        <f>VLOOKUP(A2454,all_municipalities!$A$2:$M$445,9,FALSE)</f>
        <v>1</v>
      </c>
      <c r="J2454" t="b">
        <f>VLOOKUP(A2454,all_municipalities!$A$2:$M$445,13, FALSE)</f>
        <v>0</v>
      </c>
      <c r="K2454" t="str">
        <f t="shared" si="154"/>
        <v>NONE</v>
      </c>
      <c r="L2454">
        <v>0</v>
      </c>
      <c r="M2454" t="str">
        <f t="shared" si="155"/>
        <v>10358 Councillor, Ward 4</v>
      </c>
      <c r="N2454" s="6" t="str">
        <f t="shared" si="156"/>
        <v>10358 Councillor, Ward 4</v>
      </c>
      <c r="O2454" s="15">
        <f>IF(I2454&lt;&gt;FALSE,VLOOKUP(H2454,internet_municipalities!$B$2:$W$226,22,FALSE),"NO INTERNET")</f>
        <v>26927</v>
      </c>
      <c r="P2454" s="16" t="str">
        <f t="shared" si="157"/>
        <v>Lost</v>
      </c>
    </row>
    <row r="2455" spans="1:16" x14ac:dyDescent="0.2">
      <c r="A2455">
        <v>10358</v>
      </c>
      <c r="B2455" t="b">
        <v>0</v>
      </c>
      <c r="C2455" t="s">
        <v>1471</v>
      </c>
      <c r="D2455" t="s">
        <v>2855</v>
      </c>
      <c r="E2455">
        <v>172</v>
      </c>
      <c r="F2455" t="s">
        <v>1460</v>
      </c>
      <c r="G2455" t="b">
        <v>0</v>
      </c>
      <c r="H2455" t="str">
        <f>VLOOKUP(A2455,all_municipalities!$A$2:$M$445,2,FALSE)</f>
        <v>Georgina, Town of</v>
      </c>
      <c r="I2455" t="b">
        <f>VLOOKUP(A2455,all_municipalities!$A$2:$M$445,9,FALSE)</f>
        <v>1</v>
      </c>
      <c r="J2455" t="b">
        <f>VLOOKUP(A2455,all_municipalities!$A$2:$M$445,13, FALSE)</f>
        <v>0</v>
      </c>
      <c r="K2455" t="str">
        <f t="shared" si="154"/>
        <v>NONE</v>
      </c>
      <c r="L2455">
        <v>0</v>
      </c>
      <c r="M2455" t="str">
        <f t="shared" si="155"/>
        <v>10358 Councillor, Ward 4</v>
      </c>
      <c r="N2455" s="6" t="str">
        <f t="shared" si="156"/>
        <v>10358 Councillor, Ward 4</v>
      </c>
      <c r="O2455" s="15">
        <f>IF(I2455&lt;&gt;FALSE,VLOOKUP(H2455,internet_municipalities!$B$2:$W$226,22,FALSE),"NO INTERNET")</f>
        <v>26927</v>
      </c>
      <c r="P2455" s="16" t="str">
        <f t="shared" si="157"/>
        <v>Lost</v>
      </c>
    </row>
    <row r="2456" spans="1:16" x14ac:dyDescent="0.2">
      <c r="A2456">
        <v>10358</v>
      </c>
      <c r="B2456" t="b">
        <v>0</v>
      </c>
      <c r="C2456" t="s">
        <v>1473</v>
      </c>
      <c r="D2456" t="s">
        <v>2856</v>
      </c>
      <c r="E2456">
        <v>397</v>
      </c>
      <c r="F2456" t="s">
        <v>1460</v>
      </c>
      <c r="G2456" t="b">
        <v>0</v>
      </c>
      <c r="H2456" t="str">
        <f>VLOOKUP(A2456,all_municipalities!$A$2:$M$445,2,FALSE)</f>
        <v>Georgina, Town of</v>
      </c>
      <c r="I2456" t="b">
        <f>VLOOKUP(A2456,all_municipalities!$A$2:$M$445,9,FALSE)</f>
        <v>1</v>
      </c>
      <c r="J2456" t="b">
        <f>VLOOKUP(A2456,all_municipalities!$A$2:$M$445,13, FALSE)</f>
        <v>0</v>
      </c>
      <c r="K2456" t="str">
        <f t="shared" si="154"/>
        <v>NONE</v>
      </c>
      <c r="L2456">
        <v>0</v>
      </c>
      <c r="M2456" t="str">
        <f t="shared" si="155"/>
        <v>10358 Councillor, Ward 5</v>
      </c>
      <c r="N2456" s="6" t="str">
        <f t="shared" si="156"/>
        <v>10358 Councillor, Ward 5</v>
      </c>
      <c r="O2456" s="15">
        <f>IF(I2456&lt;&gt;FALSE,VLOOKUP(H2456,internet_municipalities!$B$2:$W$226,22,FALSE),"NO INTERNET")</f>
        <v>26927</v>
      </c>
      <c r="P2456" s="16" t="str">
        <f t="shared" si="157"/>
        <v>Lost</v>
      </c>
    </row>
    <row r="2457" spans="1:16" x14ac:dyDescent="0.2">
      <c r="A2457">
        <v>10567</v>
      </c>
      <c r="B2457" t="b">
        <v>1</v>
      </c>
      <c r="C2457" t="s">
        <v>1463</v>
      </c>
      <c r="D2457" t="s">
        <v>2857</v>
      </c>
      <c r="E2457">
        <v>90</v>
      </c>
      <c r="F2457">
        <v>61</v>
      </c>
      <c r="G2457" t="b">
        <v>0</v>
      </c>
      <c r="H2457" t="str">
        <f>VLOOKUP(A2457,all_municipalities!$A$2:$M$445,2,FALSE)</f>
        <v>Gillies, Township of</v>
      </c>
      <c r="I2457" t="b">
        <f>VLOOKUP(A2457,all_municipalities!$A$2:$M$445,9,FALSE)</f>
        <v>0</v>
      </c>
      <c r="J2457" t="b">
        <f>VLOOKUP(A2457,all_municipalities!$A$2:$M$445,13, FALSE)</f>
        <v>0</v>
      </c>
      <c r="K2457" t="str">
        <f t="shared" si="154"/>
        <v>NONE</v>
      </c>
      <c r="L2457">
        <v>0</v>
      </c>
      <c r="M2457" t="str">
        <f t="shared" si="155"/>
        <v>10567 Councillor</v>
      </c>
      <c r="N2457" s="6" t="str">
        <f t="shared" si="156"/>
        <v/>
      </c>
      <c r="O2457" s="15" t="str">
        <f>IF(I2457&lt;&gt;FALSE,VLOOKUP(H2457,internet_municipalities!$B$2:$W$226,22,FALSE),"NO INTERNET")</f>
        <v>NO INTERNET</v>
      </c>
      <c r="P2457" s="16" t="str">
        <f t="shared" si="157"/>
        <v>NO INTERNET</v>
      </c>
    </row>
    <row r="2458" spans="1:16" x14ac:dyDescent="0.2">
      <c r="A2458">
        <v>10567</v>
      </c>
      <c r="B2458" t="b">
        <v>1</v>
      </c>
      <c r="C2458" t="s">
        <v>1463</v>
      </c>
      <c r="D2458" t="s">
        <v>2858</v>
      </c>
      <c r="E2458">
        <v>88</v>
      </c>
      <c r="F2458">
        <v>59</v>
      </c>
      <c r="G2458" t="b">
        <v>0</v>
      </c>
      <c r="H2458" t="str">
        <f>VLOOKUP(A2458,all_municipalities!$A$2:$M$445,2,FALSE)</f>
        <v>Gillies, Township of</v>
      </c>
      <c r="I2458" t="b">
        <f>VLOOKUP(A2458,all_municipalities!$A$2:$M$445,9,FALSE)</f>
        <v>0</v>
      </c>
      <c r="J2458" t="b">
        <f>VLOOKUP(A2458,all_municipalities!$A$2:$M$445,13, FALSE)</f>
        <v>0</v>
      </c>
      <c r="K2458" t="str">
        <f t="shared" si="154"/>
        <v>NONE</v>
      </c>
      <c r="L2458">
        <v>0</v>
      </c>
      <c r="M2458" t="str">
        <f t="shared" si="155"/>
        <v>10567 Councillor</v>
      </c>
      <c r="N2458" s="6" t="str">
        <f t="shared" si="156"/>
        <v/>
      </c>
      <c r="O2458" s="15" t="str">
        <f>IF(I2458&lt;&gt;FALSE,VLOOKUP(H2458,internet_municipalities!$B$2:$W$226,22,FALSE),"NO INTERNET")</f>
        <v>NO INTERNET</v>
      </c>
      <c r="P2458" s="16" t="str">
        <f t="shared" si="157"/>
        <v>NO INTERNET</v>
      </c>
    </row>
    <row r="2459" spans="1:16" x14ac:dyDescent="0.2">
      <c r="A2459">
        <v>10567</v>
      </c>
      <c r="B2459" t="b">
        <v>1</v>
      </c>
      <c r="C2459" t="s">
        <v>1463</v>
      </c>
      <c r="D2459" t="s">
        <v>2859</v>
      </c>
      <c r="E2459">
        <v>81</v>
      </c>
      <c r="F2459">
        <v>52</v>
      </c>
      <c r="G2459" t="b">
        <v>0</v>
      </c>
      <c r="H2459" t="str">
        <f>VLOOKUP(A2459,all_municipalities!$A$2:$M$445,2,FALSE)</f>
        <v>Gillies, Township of</v>
      </c>
      <c r="I2459" t="b">
        <f>VLOOKUP(A2459,all_municipalities!$A$2:$M$445,9,FALSE)</f>
        <v>0</v>
      </c>
      <c r="J2459" t="b">
        <f>VLOOKUP(A2459,all_municipalities!$A$2:$M$445,13, FALSE)</f>
        <v>0</v>
      </c>
      <c r="K2459" t="str">
        <f t="shared" si="154"/>
        <v>NONE</v>
      </c>
      <c r="L2459">
        <v>0</v>
      </c>
      <c r="M2459" t="str">
        <f t="shared" si="155"/>
        <v>10567 Councillor</v>
      </c>
      <c r="N2459" s="6" t="str">
        <f t="shared" si="156"/>
        <v/>
      </c>
      <c r="O2459" s="15" t="str">
        <f>IF(I2459&lt;&gt;FALSE,VLOOKUP(H2459,internet_municipalities!$B$2:$W$226,22,FALSE),"NO INTERNET")</f>
        <v>NO INTERNET</v>
      </c>
      <c r="P2459" s="16" t="str">
        <f t="shared" si="157"/>
        <v>NO INTERNET</v>
      </c>
    </row>
    <row r="2460" spans="1:16" x14ac:dyDescent="0.2">
      <c r="A2460">
        <v>10567</v>
      </c>
      <c r="B2460" t="b">
        <v>1</v>
      </c>
      <c r="C2460" t="s">
        <v>1463</v>
      </c>
      <c r="D2460" t="s">
        <v>2860</v>
      </c>
      <c r="E2460">
        <v>85</v>
      </c>
      <c r="F2460">
        <v>56</v>
      </c>
      <c r="G2460" t="b">
        <v>0</v>
      </c>
      <c r="H2460" t="str">
        <f>VLOOKUP(A2460,all_municipalities!$A$2:$M$445,2,FALSE)</f>
        <v>Gillies, Township of</v>
      </c>
      <c r="I2460" t="b">
        <f>VLOOKUP(A2460,all_municipalities!$A$2:$M$445,9,FALSE)</f>
        <v>0</v>
      </c>
      <c r="J2460" t="b">
        <f>VLOOKUP(A2460,all_municipalities!$A$2:$M$445,13, FALSE)</f>
        <v>0</v>
      </c>
      <c r="K2460" t="str">
        <f t="shared" si="154"/>
        <v>NONE</v>
      </c>
      <c r="L2460">
        <v>0</v>
      </c>
      <c r="M2460" t="str">
        <f t="shared" si="155"/>
        <v>10567 Councillor</v>
      </c>
      <c r="N2460" s="6" t="str">
        <f t="shared" si="156"/>
        <v/>
      </c>
      <c r="O2460" s="15" t="str">
        <f>IF(I2460&lt;&gt;FALSE,VLOOKUP(H2460,internet_municipalities!$B$2:$W$226,22,FALSE),"NO INTERNET")</f>
        <v>NO INTERNET</v>
      </c>
      <c r="P2460" s="16" t="str">
        <f t="shared" si="157"/>
        <v>NO INTERNET</v>
      </c>
    </row>
    <row r="2461" spans="1:16" x14ac:dyDescent="0.2">
      <c r="A2461">
        <v>10567</v>
      </c>
      <c r="B2461" t="b">
        <v>0</v>
      </c>
      <c r="C2461" t="s">
        <v>1463</v>
      </c>
      <c r="D2461" t="s">
        <v>2861</v>
      </c>
      <c r="E2461">
        <v>29</v>
      </c>
      <c r="F2461" t="s">
        <v>1460</v>
      </c>
      <c r="G2461" t="b">
        <v>0</v>
      </c>
      <c r="H2461" t="str">
        <f>VLOOKUP(A2461,all_municipalities!$A$2:$M$445,2,FALSE)</f>
        <v>Gillies, Township of</v>
      </c>
      <c r="I2461" t="b">
        <f>VLOOKUP(A2461,all_municipalities!$A$2:$M$445,9,FALSE)</f>
        <v>0</v>
      </c>
      <c r="J2461" t="b">
        <f>VLOOKUP(A2461,all_municipalities!$A$2:$M$445,13, FALSE)</f>
        <v>0</v>
      </c>
      <c r="K2461" t="str">
        <f t="shared" si="154"/>
        <v>NONE</v>
      </c>
      <c r="L2461">
        <v>0</v>
      </c>
      <c r="M2461" t="str">
        <f t="shared" si="155"/>
        <v>10567 Councillor</v>
      </c>
      <c r="N2461" s="6" t="str">
        <f t="shared" si="156"/>
        <v/>
      </c>
      <c r="O2461" s="15" t="str">
        <f>IF(I2461&lt;&gt;FALSE,VLOOKUP(H2461,internet_municipalities!$B$2:$W$226,22,FALSE),"NO INTERNET")</f>
        <v>NO INTERNET</v>
      </c>
      <c r="P2461" s="16" t="str">
        <f t="shared" si="157"/>
        <v>NO INTERNET</v>
      </c>
    </row>
    <row r="2462" spans="1:16" x14ac:dyDescent="0.2">
      <c r="A2462">
        <v>32564</v>
      </c>
      <c r="B2462" t="b">
        <v>1</v>
      </c>
      <c r="C2462" t="s">
        <v>1463</v>
      </c>
      <c r="D2462" t="s">
        <v>2873</v>
      </c>
      <c r="E2462" t="s">
        <v>461</v>
      </c>
      <c r="F2462" t="s">
        <v>461</v>
      </c>
      <c r="G2462" t="b">
        <v>0</v>
      </c>
      <c r="H2462" t="str">
        <f>VLOOKUP(A2462,all_municipalities!$A$2:$M$445,2,FALSE)</f>
        <v>Gordon/Barrie Island, Municipality of</v>
      </c>
      <c r="I2462" t="b">
        <f>VLOOKUP(A2462,all_municipalities!$A$2:$M$445,9,FALSE)</f>
        <v>0</v>
      </c>
      <c r="J2462" t="b">
        <f>VLOOKUP(A2462,all_municipalities!$A$2:$M$445,13, FALSE)</f>
        <v>0</v>
      </c>
      <c r="K2462" t="str">
        <f t="shared" si="154"/>
        <v>NONE</v>
      </c>
      <c r="L2462">
        <v>0</v>
      </c>
      <c r="M2462" t="str">
        <f t="shared" si="155"/>
        <v>32564 Councillor</v>
      </c>
      <c r="N2462" s="6" t="str">
        <f t="shared" si="156"/>
        <v/>
      </c>
      <c r="O2462" s="15" t="str">
        <f>IF(I2462&lt;&gt;FALSE,VLOOKUP(H2462,internet_municipalities!$B$2:$W$226,22,FALSE),"NO INTERNET")</f>
        <v>NO INTERNET</v>
      </c>
      <c r="P2462" s="16" t="str">
        <f t="shared" si="157"/>
        <v>NO INTERNET</v>
      </c>
    </row>
    <row r="2463" spans="1:16" x14ac:dyDescent="0.2">
      <c r="A2463">
        <v>32564</v>
      </c>
      <c r="B2463" t="b">
        <v>1</v>
      </c>
      <c r="C2463" t="s">
        <v>1463</v>
      </c>
      <c r="D2463" t="s">
        <v>2874</v>
      </c>
      <c r="E2463" t="s">
        <v>461</v>
      </c>
      <c r="F2463" t="s">
        <v>461</v>
      </c>
      <c r="G2463" t="b">
        <v>0</v>
      </c>
      <c r="H2463" t="str">
        <f>VLOOKUP(A2463,all_municipalities!$A$2:$M$445,2,FALSE)</f>
        <v>Gordon/Barrie Island, Municipality of</v>
      </c>
      <c r="I2463" t="b">
        <f>VLOOKUP(A2463,all_municipalities!$A$2:$M$445,9,FALSE)</f>
        <v>0</v>
      </c>
      <c r="J2463" t="b">
        <f>VLOOKUP(A2463,all_municipalities!$A$2:$M$445,13, FALSE)</f>
        <v>0</v>
      </c>
      <c r="K2463" t="str">
        <f t="shared" si="154"/>
        <v>NONE</v>
      </c>
      <c r="L2463">
        <v>0</v>
      </c>
      <c r="M2463" t="str">
        <f t="shared" si="155"/>
        <v>32564 Councillor</v>
      </c>
      <c r="N2463" s="6" t="str">
        <f t="shared" si="156"/>
        <v/>
      </c>
      <c r="O2463" s="15" t="str">
        <f>IF(I2463&lt;&gt;FALSE,VLOOKUP(H2463,internet_municipalities!$B$2:$W$226,22,FALSE),"NO INTERNET")</f>
        <v>NO INTERNET</v>
      </c>
      <c r="P2463" s="16" t="str">
        <f t="shared" si="157"/>
        <v>NO INTERNET</v>
      </c>
    </row>
    <row r="2464" spans="1:16" x14ac:dyDescent="0.2">
      <c r="A2464">
        <v>32564</v>
      </c>
      <c r="B2464" t="b">
        <v>1</v>
      </c>
      <c r="C2464" t="s">
        <v>1463</v>
      </c>
      <c r="D2464" t="s">
        <v>2875</v>
      </c>
      <c r="E2464" t="s">
        <v>461</v>
      </c>
      <c r="F2464" t="s">
        <v>461</v>
      </c>
      <c r="G2464" t="b">
        <v>0</v>
      </c>
      <c r="H2464" t="str">
        <f>VLOOKUP(A2464,all_municipalities!$A$2:$M$445,2,FALSE)</f>
        <v>Gordon/Barrie Island, Municipality of</v>
      </c>
      <c r="I2464" t="b">
        <f>VLOOKUP(A2464,all_municipalities!$A$2:$M$445,9,FALSE)</f>
        <v>0</v>
      </c>
      <c r="J2464" t="b">
        <f>VLOOKUP(A2464,all_municipalities!$A$2:$M$445,13, FALSE)</f>
        <v>0</v>
      </c>
      <c r="K2464" t="str">
        <f t="shared" si="154"/>
        <v>NONE</v>
      </c>
      <c r="L2464">
        <v>0</v>
      </c>
      <c r="M2464" t="str">
        <f t="shared" si="155"/>
        <v>32564 Councillor</v>
      </c>
      <c r="N2464" s="6" t="str">
        <f t="shared" si="156"/>
        <v/>
      </c>
      <c r="O2464" s="15" t="str">
        <f>IF(I2464&lt;&gt;FALSE,VLOOKUP(H2464,internet_municipalities!$B$2:$W$226,22,FALSE),"NO INTERNET")</f>
        <v>NO INTERNET</v>
      </c>
      <c r="P2464" s="16" t="str">
        <f t="shared" si="157"/>
        <v>NO INTERNET</v>
      </c>
    </row>
    <row r="2465" spans="1:16" x14ac:dyDescent="0.2">
      <c r="A2465">
        <v>32564</v>
      </c>
      <c r="B2465" t="b">
        <v>1</v>
      </c>
      <c r="C2465" t="s">
        <v>1463</v>
      </c>
      <c r="D2465" t="s">
        <v>2876</v>
      </c>
      <c r="E2465" t="s">
        <v>461</v>
      </c>
      <c r="F2465" t="s">
        <v>461</v>
      </c>
      <c r="G2465" t="b">
        <v>0</v>
      </c>
      <c r="H2465" t="str">
        <f>VLOOKUP(A2465,all_municipalities!$A$2:$M$445,2,FALSE)</f>
        <v>Gordon/Barrie Island, Municipality of</v>
      </c>
      <c r="I2465" t="b">
        <f>VLOOKUP(A2465,all_municipalities!$A$2:$M$445,9,FALSE)</f>
        <v>0</v>
      </c>
      <c r="J2465" t="b">
        <f>VLOOKUP(A2465,all_municipalities!$A$2:$M$445,13, FALSE)</f>
        <v>0</v>
      </c>
      <c r="K2465" t="str">
        <f t="shared" si="154"/>
        <v>NONE</v>
      </c>
      <c r="L2465">
        <v>0</v>
      </c>
      <c r="M2465" t="str">
        <f t="shared" si="155"/>
        <v>32564 Councillor</v>
      </c>
      <c r="N2465" s="6" t="str">
        <f t="shared" si="156"/>
        <v/>
      </c>
      <c r="O2465" s="15" t="str">
        <f>IF(I2465&lt;&gt;FALSE,VLOOKUP(H2465,internet_municipalities!$B$2:$W$226,22,FALSE),"NO INTERNET")</f>
        <v>NO INTERNET</v>
      </c>
      <c r="P2465" s="16" t="str">
        <f t="shared" si="157"/>
        <v>NO INTERNET</v>
      </c>
    </row>
    <row r="2466" spans="1:16" x14ac:dyDescent="0.2">
      <c r="A2466">
        <v>10294</v>
      </c>
      <c r="B2466" t="b">
        <v>1</v>
      </c>
      <c r="C2466" t="s">
        <v>1463</v>
      </c>
      <c r="D2466" t="s">
        <v>2877</v>
      </c>
      <c r="E2466">
        <v>143</v>
      </c>
      <c r="F2466">
        <v>-43</v>
      </c>
      <c r="G2466" t="b">
        <v>0</v>
      </c>
      <c r="H2466" t="str">
        <f>VLOOKUP(A2466,all_municipalities!$A$2:$M$445,2,FALSE)</f>
        <v>Gore Bay, Town of</v>
      </c>
      <c r="I2466" t="b">
        <f>VLOOKUP(A2466,all_municipalities!$A$2:$M$445,9,FALSE)</f>
        <v>0</v>
      </c>
      <c r="J2466" t="b">
        <f>VLOOKUP(A2466,all_municipalities!$A$2:$M$445,13, FALSE)</f>
        <v>0</v>
      </c>
      <c r="K2466" t="str">
        <f t="shared" si="154"/>
        <v>NONE</v>
      </c>
      <c r="L2466">
        <v>0</v>
      </c>
      <c r="M2466" t="str">
        <f t="shared" si="155"/>
        <v>10294 Councillor</v>
      </c>
      <c r="N2466" s="6" t="str">
        <f t="shared" si="156"/>
        <v/>
      </c>
      <c r="O2466" s="15" t="str">
        <f>IF(I2466&lt;&gt;FALSE,VLOOKUP(H2466,internet_municipalities!$B$2:$W$226,22,FALSE),"NO INTERNET")</f>
        <v>NO INTERNET</v>
      </c>
      <c r="P2466" s="16" t="str">
        <f t="shared" si="157"/>
        <v>NO INTERNET</v>
      </c>
    </row>
    <row r="2467" spans="1:16" x14ac:dyDescent="0.2">
      <c r="A2467">
        <v>10294</v>
      </c>
      <c r="B2467" t="b">
        <v>1</v>
      </c>
      <c r="C2467" t="s">
        <v>1463</v>
      </c>
      <c r="D2467" t="s">
        <v>2878</v>
      </c>
      <c r="E2467">
        <v>187</v>
      </c>
      <c r="F2467">
        <v>1</v>
      </c>
      <c r="G2467" t="b">
        <v>0</v>
      </c>
      <c r="H2467" t="str">
        <f>VLOOKUP(A2467,all_municipalities!$A$2:$M$445,2,FALSE)</f>
        <v>Gore Bay, Town of</v>
      </c>
      <c r="I2467" t="b">
        <f>VLOOKUP(A2467,all_municipalities!$A$2:$M$445,9,FALSE)</f>
        <v>0</v>
      </c>
      <c r="J2467" t="b">
        <f>VLOOKUP(A2467,all_municipalities!$A$2:$M$445,13, FALSE)</f>
        <v>0</v>
      </c>
      <c r="K2467" t="str">
        <f t="shared" si="154"/>
        <v>NONE</v>
      </c>
      <c r="L2467">
        <v>0</v>
      </c>
      <c r="M2467" t="str">
        <f t="shared" si="155"/>
        <v>10294 Councillor</v>
      </c>
      <c r="N2467" s="6" t="str">
        <f t="shared" si="156"/>
        <v/>
      </c>
      <c r="O2467" s="15" t="str">
        <f>IF(I2467&lt;&gt;FALSE,VLOOKUP(H2467,internet_municipalities!$B$2:$W$226,22,FALSE),"NO INTERNET")</f>
        <v>NO INTERNET</v>
      </c>
      <c r="P2467" s="16" t="str">
        <f t="shared" si="157"/>
        <v>NO INTERNET</v>
      </c>
    </row>
    <row r="2468" spans="1:16" x14ac:dyDescent="0.2">
      <c r="A2468">
        <v>10294</v>
      </c>
      <c r="B2468" t="b">
        <v>1</v>
      </c>
      <c r="C2468" t="s">
        <v>1463</v>
      </c>
      <c r="D2468" t="s">
        <v>2879</v>
      </c>
      <c r="E2468">
        <v>207</v>
      </c>
      <c r="F2468">
        <v>21</v>
      </c>
      <c r="G2468" t="b">
        <v>0</v>
      </c>
      <c r="H2468" t="str">
        <f>VLOOKUP(A2468,all_municipalities!$A$2:$M$445,2,FALSE)</f>
        <v>Gore Bay, Town of</v>
      </c>
      <c r="I2468" t="b">
        <f>VLOOKUP(A2468,all_municipalities!$A$2:$M$445,9,FALSE)</f>
        <v>0</v>
      </c>
      <c r="J2468" t="b">
        <f>VLOOKUP(A2468,all_municipalities!$A$2:$M$445,13, FALSE)</f>
        <v>0</v>
      </c>
      <c r="K2468" t="str">
        <f t="shared" si="154"/>
        <v>NONE</v>
      </c>
      <c r="L2468">
        <v>0</v>
      </c>
      <c r="M2468" t="str">
        <f t="shared" si="155"/>
        <v>10294 Councillor</v>
      </c>
      <c r="N2468" s="6" t="str">
        <f t="shared" si="156"/>
        <v/>
      </c>
      <c r="O2468" s="15" t="str">
        <f>IF(I2468&lt;&gt;FALSE,VLOOKUP(H2468,internet_municipalities!$B$2:$W$226,22,FALSE),"NO INTERNET")</f>
        <v>NO INTERNET</v>
      </c>
      <c r="P2468" s="16" t="str">
        <f t="shared" si="157"/>
        <v>NO INTERNET</v>
      </c>
    </row>
    <row r="2469" spans="1:16" x14ac:dyDescent="0.2">
      <c r="A2469">
        <v>10294</v>
      </c>
      <c r="B2469" t="b">
        <v>1</v>
      </c>
      <c r="C2469" t="s">
        <v>1463</v>
      </c>
      <c r="D2469" t="s">
        <v>2880</v>
      </c>
      <c r="E2469">
        <v>199</v>
      </c>
      <c r="F2469">
        <v>13</v>
      </c>
      <c r="G2469" t="b">
        <v>0</v>
      </c>
      <c r="H2469" t="str">
        <f>VLOOKUP(A2469,all_municipalities!$A$2:$M$445,2,FALSE)</f>
        <v>Gore Bay, Town of</v>
      </c>
      <c r="I2469" t="b">
        <f>VLOOKUP(A2469,all_municipalities!$A$2:$M$445,9,FALSE)</f>
        <v>0</v>
      </c>
      <c r="J2469" t="b">
        <f>VLOOKUP(A2469,all_municipalities!$A$2:$M$445,13, FALSE)</f>
        <v>0</v>
      </c>
      <c r="K2469" t="str">
        <f t="shared" si="154"/>
        <v>NONE</v>
      </c>
      <c r="L2469">
        <v>0</v>
      </c>
      <c r="M2469" t="str">
        <f t="shared" si="155"/>
        <v>10294 Councillor</v>
      </c>
      <c r="N2469" s="6" t="str">
        <f t="shared" si="156"/>
        <v/>
      </c>
      <c r="O2469" s="15" t="str">
        <f>IF(I2469&lt;&gt;FALSE,VLOOKUP(H2469,internet_municipalities!$B$2:$W$226,22,FALSE),"NO INTERNET")</f>
        <v>NO INTERNET</v>
      </c>
      <c r="P2469" s="16" t="str">
        <f t="shared" si="157"/>
        <v>NO INTERNET</v>
      </c>
    </row>
    <row r="2470" spans="1:16" x14ac:dyDescent="0.2">
      <c r="A2470">
        <v>10294</v>
      </c>
      <c r="B2470" t="b">
        <v>1</v>
      </c>
      <c r="C2470" t="s">
        <v>1463</v>
      </c>
      <c r="D2470" t="s">
        <v>2881</v>
      </c>
      <c r="E2470">
        <v>181</v>
      </c>
      <c r="F2470">
        <v>-5</v>
      </c>
      <c r="G2470" t="b">
        <v>0</v>
      </c>
      <c r="H2470" t="str">
        <f>VLOOKUP(A2470,all_municipalities!$A$2:$M$445,2,FALSE)</f>
        <v>Gore Bay, Town of</v>
      </c>
      <c r="I2470" t="b">
        <f>VLOOKUP(A2470,all_municipalities!$A$2:$M$445,9,FALSE)</f>
        <v>0</v>
      </c>
      <c r="J2470" t="b">
        <f>VLOOKUP(A2470,all_municipalities!$A$2:$M$445,13, FALSE)</f>
        <v>0</v>
      </c>
      <c r="K2470" t="str">
        <f t="shared" si="154"/>
        <v>NONE</v>
      </c>
      <c r="L2470">
        <v>0</v>
      </c>
      <c r="M2470" t="str">
        <f t="shared" si="155"/>
        <v>10294 Councillor</v>
      </c>
      <c r="N2470" s="6" t="str">
        <f t="shared" si="156"/>
        <v/>
      </c>
      <c r="O2470" s="15" t="str">
        <f>IF(I2470&lt;&gt;FALSE,VLOOKUP(H2470,internet_municipalities!$B$2:$W$226,22,FALSE),"NO INTERNET")</f>
        <v>NO INTERNET</v>
      </c>
      <c r="P2470" s="16" t="str">
        <f t="shared" si="157"/>
        <v>NO INTERNET</v>
      </c>
    </row>
    <row r="2471" spans="1:16" x14ac:dyDescent="0.2">
      <c r="A2471">
        <v>10294</v>
      </c>
      <c r="B2471" t="b">
        <v>1</v>
      </c>
      <c r="C2471" t="s">
        <v>1463</v>
      </c>
      <c r="D2471" t="s">
        <v>2882</v>
      </c>
      <c r="E2471">
        <v>192</v>
      </c>
      <c r="F2471">
        <v>6</v>
      </c>
      <c r="G2471" t="b">
        <v>0</v>
      </c>
      <c r="H2471" t="str">
        <f>VLOOKUP(A2471,all_municipalities!$A$2:$M$445,2,FALSE)</f>
        <v>Gore Bay, Town of</v>
      </c>
      <c r="I2471" t="b">
        <f>VLOOKUP(A2471,all_municipalities!$A$2:$M$445,9,FALSE)</f>
        <v>0</v>
      </c>
      <c r="J2471" t="b">
        <f>VLOOKUP(A2471,all_municipalities!$A$2:$M$445,13, FALSE)</f>
        <v>0</v>
      </c>
      <c r="K2471" t="str">
        <f t="shared" si="154"/>
        <v>NONE</v>
      </c>
      <c r="L2471">
        <v>0</v>
      </c>
      <c r="M2471" t="str">
        <f t="shared" si="155"/>
        <v>10294 Councillor</v>
      </c>
      <c r="N2471" s="6" t="str">
        <f t="shared" si="156"/>
        <v/>
      </c>
      <c r="O2471" s="15" t="str">
        <f>IF(I2471&lt;&gt;FALSE,VLOOKUP(H2471,internet_municipalities!$B$2:$W$226,22,FALSE),"NO INTERNET")</f>
        <v>NO INTERNET</v>
      </c>
      <c r="P2471" s="16" t="str">
        <f t="shared" si="157"/>
        <v>NO INTERNET</v>
      </c>
    </row>
    <row r="2472" spans="1:16" x14ac:dyDescent="0.2">
      <c r="A2472">
        <v>10294</v>
      </c>
      <c r="B2472" t="b">
        <v>0</v>
      </c>
      <c r="C2472" t="s">
        <v>1463</v>
      </c>
      <c r="D2472" t="s">
        <v>2883</v>
      </c>
      <c r="E2472">
        <v>186</v>
      </c>
      <c r="F2472" t="s">
        <v>1460</v>
      </c>
      <c r="G2472" t="b">
        <v>0</v>
      </c>
      <c r="H2472" t="str">
        <f>VLOOKUP(A2472,all_municipalities!$A$2:$M$445,2,FALSE)</f>
        <v>Gore Bay, Town of</v>
      </c>
      <c r="I2472" t="b">
        <f>VLOOKUP(A2472,all_municipalities!$A$2:$M$445,9,FALSE)</f>
        <v>0</v>
      </c>
      <c r="J2472" t="b">
        <f>VLOOKUP(A2472,all_municipalities!$A$2:$M$445,13, FALSE)</f>
        <v>0</v>
      </c>
      <c r="K2472" t="str">
        <f t="shared" si="154"/>
        <v>NONE</v>
      </c>
      <c r="L2472">
        <v>0</v>
      </c>
      <c r="M2472" t="str">
        <f t="shared" si="155"/>
        <v>10294 Councillor</v>
      </c>
      <c r="N2472" s="6" t="str">
        <f t="shared" si="156"/>
        <v/>
      </c>
      <c r="O2472" s="15" t="str">
        <f>IF(I2472&lt;&gt;FALSE,VLOOKUP(H2472,internet_municipalities!$B$2:$W$226,22,FALSE),"NO INTERNET")</f>
        <v>NO INTERNET</v>
      </c>
      <c r="P2472" s="16" t="str">
        <f t="shared" si="157"/>
        <v>NO INTERNET</v>
      </c>
    </row>
    <row r="2473" spans="1:16" x14ac:dyDescent="0.2">
      <c r="A2473">
        <v>19426</v>
      </c>
      <c r="B2473" t="b">
        <v>1</v>
      </c>
      <c r="C2473" t="s">
        <v>2938</v>
      </c>
      <c r="D2473" t="s">
        <v>2939</v>
      </c>
      <c r="E2473">
        <v>1609</v>
      </c>
      <c r="F2473" t="s">
        <v>461</v>
      </c>
      <c r="G2473" t="b">
        <v>1</v>
      </c>
      <c r="H2473" t="str">
        <f>VLOOKUP(A2473,all_municipalities!$A$2:$M$445,2,FALSE)</f>
        <v>Greater Sudbury, City of</v>
      </c>
      <c r="I2473" t="b">
        <f>VLOOKUP(A2473,all_municipalities!$A$2:$M$445,9,FALSE)</f>
        <v>0</v>
      </c>
      <c r="J2473" t="b">
        <f>VLOOKUP(A2473,all_municipalities!$A$2:$M$445,13, FALSE)</f>
        <v>0</v>
      </c>
      <c r="K2473" t="str">
        <f t="shared" si="154"/>
        <v>NONE</v>
      </c>
      <c r="L2473">
        <v>0</v>
      </c>
      <c r="M2473" t="str">
        <f t="shared" si="155"/>
        <v>19426 Councillor, Ward 12</v>
      </c>
      <c r="N2473" s="6" t="str">
        <f t="shared" si="156"/>
        <v/>
      </c>
      <c r="O2473" s="15" t="str">
        <f>IF(I2473&lt;&gt;FALSE,VLOOKUP(H2473,internet_municipalities!$B$2:$W$226,22,FALSE),"NO INTERNET")</f>
        <v>NO INTERNET</v>
      </c>
      <c r="P2473" s="16" t="str">
        <f t="shared" si="157"/>
        <v>NO INTERNET</v>
      </c>
    </row>
    <row r="2474" spans="1:16" x14ac:dyDescent="0.2">
      <c r="A2474">
        <v>19426</v>
      </c>
      <c r="B2474" t="b">
        <v>1</v>
      </c>
      <c r="C2474" t="s">
        <v>2940</v>
      </c>
      <c r="D2474" t="s">
        <v>2941</v>
      </c>
      <c r="E2474">
        <v>3002</v>
      </c>
      <c r="F2474" t="s">
        <v>461</v>
      </c>
      <c r="G2474" t="b">
        <v>1</v>
      </c>
      <c r="H2474" t="str">
        <f>VLOOKUP(A2474,all_municipalities!$A$2:$M$445,2,FALSE)</f>
        <v>Greater Sudbury, City of</v>
      </c>
      <c r="I2474" t="b">
        <f>VLOOKUP(A2474,all_municipalities!$A$2:$M$445,9,FALSE)</f>
        <v>0</v>
      </c>
      <c r="J2474" t="b">
        <f>VLOOKUP(A2474,all_municipalities!$A$2:$M$445,13, FALSE)</f>
        <v>0</v>
      </c>
      <c r="K2474" t="str">
        <f t="shared" si="154"/>
        <v>NONE</v>
      </c>
      <c r="L2474">
        <v>0</v>
      </c>
      <c r="M2474" t="str">
        <f t="shared" si="155"/>
        <v>19426 Councillor, Ward 11</v>
      </c>
      <c r="N2474" s="6" t="str">
        <f t="shared" si="156"/>
        <v/>
      </c>
      <c r="O2474" s="15" t="str">
        <f>IF(I2474&lt;&gt;FALSE,VLOOKUP(H2474,internet_municipalities!$B$2:$W$226,22,FALSE),"NO INTERNET")</f>
        <v>NO INTERNET</v>
      </c>
      <c r="P2474" s="16" t="str">
        <f t="shared" si="157"/>
        <v>NO INTERNET</v>
      </c>
    </row>
    <row r="2475" spans="1:16" x14ac:dyDescent="0.2">
      <c r="A2475">
        <v>19426</v>
      </c>
      <c r="B2475" t="b">
        <v>1</v>
      </c>
      <c r="C2475" t="s">
        <v>1712</v>
      </c>
      <c r="D2475" t="s">
        <v>2942</v>
      </c>
      <c r="E2475">
        <v>2844</v>
      </c>
      <c r="F2475" t="s">
        <v>461</v>
      </c>
      <c r="G2475" t="b">
        <v>1</v>
      </c>
      <c r="H2475" t="str">
        <f>VLOOKUP(A2475,all_municipalities!$A$2:$M$445,2,FALSE)</f>
        <v>Greater Sudbury, City of</v>
      </c>
      <c r="I2475" t="b">
        <f>VLOOKUP(A2475,all_municipalities!$A$2:$M$445,9,FALSE)</f>
        <v>0</v>
      </c>
      <c r="J2475" t="b">
        <f>VLOOKUP(A2475,all_municipalities!$A$2:$M$445,13, FALSE)</f>
        <v>0</v>
      </c>
      <c r="K2475" t="str">
        <f t="shared" si="154"/>
        <v>NONE</v>
      </c>
      <c r="L2475">
        <v>0</v>
      </c>
      <c r="M2475" t="str">
        <f t="shared" si="155"/>
        <v>19426 Councillor, Ward 10</v>
      </c>
      <c r="N2475" s="6" t="str">
        <f t="shared" si="156"/>
        <v/>
      </c>
      <c r="O2475" s="15" t="str">
        <f>IF(I2475&lt;&gt;FALSE,VLOOKUP(H2475,internet_municipalities!$B$2:$W$226,22,FALSE),"NO INTERNET")</f>
        <v>NO INTERNET</v>
      </c>
      <c r="P2475" s="16" t="str">
        <f t="shared" si="157"/>
        <v>NO INTERNET</v>
      </c>
    </row>
    <row r="2476" spans="1:16" x14ac:dyDescent="0.2">
      <c r="A2476">
        <v>19426</v>
      </c>
      <c r="B2476" t="b">
        <v>1</v>
      </c>
      <c r="C2476" t="s">
        <v>1714</v>
      </c>
      <c r="D2476" t="s">
        <v>2943</v>
      </c>
      <c r="E2476">
        <v>2930</v>
      </c>
      <c r="F2476" t="s">
        <v>461</v>
      </c>
      <c r="G2476" t="b">
        <v>1</v>
      </c>
      <c r="H2476" t="str">
        <f>VLOOKUP(A2476,all_municipalities!$A$2:$M$445,2,FALSE)</f>
        <v>Greater Sudbury, City of</v>
      </c>
      <c r="I2476" t="b">
        <f>VLOOKUP(A2476,all_municipalities!$A$2:$M$445,9,FALSE)</f>
        <v>0</v>
      </c>
      <c r="J2476" t="b">
        <f>VLOOKUP(A2476,all_municipalities!$A$2:$M$445,13, FALSE)</f>
        <v>0</v>
      </c>
      <c r="K2476" t="str">
        <f t="shared" si="154"/>
        <v>NONE</v>
      </c>
      <c r="L2476">
        <v>0</v>
      </c>
      <c r="M2476" t="str">
        <f t="shared" si="155"/>
        <v>19426 Councillor, Ward 9</v>
      </c>
      <c r="N2476" s="6" t="str">
        <f t="shared" si="156"/>
        <v/>
      </c>
      <c r="O2476" s="15" t="str">
        <f>IF(I2476&lt;&gt;FALSE,VLOOKUP(H2476,internet_municipalities!$B$2:$W$226,22,FALSE),"NO INTERNET")</f>
        <v>NO INTERNET</v>
      </c>
      <c r="P2476" s="16" t="str">
        <f t="shared" si="157"/>
        <v>NO INTERNET</v>
      </c>
    </row>
    <row r="2477" spans="1:16" x14ac:dyDescent="0.2">
      <c r="A2477">
        <v>19426</v>
      </c>
      <c r="B2477" t="b">
        <v>1</v>
      </c>
      <c r="C2477" t="s">
        <v>1716</v>
      </c>
      <c r="D2477" t="s">
        <v>2944</v>
      </c>
      <c r="E2477">
        <v>1412</v>
      </c>
      <c r="F2477" t="s">
        <v>461</v>
      </c>
      <c r="G2477" t="b">
        <v>1</v>
      </c>
      <c r="H2477" t="str">
        <f>VLOOKUP(A2477,all_municipalities!$A$2:$M$445,2,FALSE)</f>
        <v>Greater Sudbury, City of</v>
      </c>
      <c r="I2477" t="b">
        <f>VLOOKUP(A2477,all_municipalities!$A$2:$M$445,9,FALSE)</f>
        <v>0</v>
      </c>
      <c r="J2477" t="b">
        <f>VLOOKUP(A2477,all_municipalities!$A$2:$M$445,13, FALSE)</f>
        <v>0</v>
      </c>
      <c r="K2477" t="str">
        <f t="shared" si="154"/>
        <v>NONE</v>
      </c>
      <c r="L2477">
        <v>0</v>
      </c>
      <c r="M2477" t="str">
        <f t="shared" si="155"/>
        <v>19426 Councillor, Ward 8</v>
      </c>
      <c r="N2477" s="6" t="str">
        <f t="shared" si="156"/>
        <v/>
      </c>
      <c r="O2477" s="15" t="str">
        <f>IF(I2477&lt;&gt;FALSE,VLOOKUP(H2477,internet_municipalities!$B$2:$W$226,22,FALSE),"NO INTERNET")</f>
        <v>NO INTERNET</v>
      </c>
      <c r="P2477" s="16" t="str">
        <f t="shared" si="157"/>
        <v>NO INTERNET</v>
      </c>
    </row>
    <row r="2478" spans="1:16" x14ac:dyDescent="0.2">
      <c r="A2478">
        <v>19426</v>
      </c>
      <c r="B2478" t="b">
        <v>1</v>
      </c>
      <c r="C2478" t="s">
        <v>1718</v>
      </c>
      <c r="D2478" t="s">
        <v>2945</v>
      </c>
      <c r="E2478">
        <v>2192</v>
      </c>
      <c r="F2478">
        <v>911</v>
      </c>
      <c r="G2478" t="b">
        <v>1</v>
      </c>
      <c r="H2478" t="str">
        <f>VLOOKUP(A2478,all_municipalities!$A$2:$M$445,2,FALSE)</f>
        <v>Greater Sudbury, City of</v>
      </c>
      <c r="I2478" t="b">
        <f>VLOOKUP(A2478,all_municipalities!$A$2:$M$445,9,FALSE)</f>
        <v>0</v>
      </c>
      <c r="J2478" t="b">
        <f>VLOOKUP(A2478,all_municipalities!$A$2:$M$445,13, FALSE)</f>
        <v>0</v>
      </c>
      <c r="K2478" t="str">
        <f t="shared" si="154"/>
        <v>NONE</v>
      </c>
      <c r="L2478">
        <v>0</v>
      </c>
      <c r="M2478" t="str">
        <f t="shared" si="155"/>
        <v>19426 Councillor, Ward 7</v>
      </c>
      <c r="N2478" s="6" t="str">
        <f t="shared" si="156"/>
        <v/>
      </c>
      <c r="O2478" s="15" t="str">
        <f>IF(I2478&lt;&gt;FALSE,VLOOKUP(H2478,internet_municipalities!$B$2:$W$226,22,FALSE),"NO INTERNET")</f>
        <v>NO INTERNET</v>
      </c>
      <c r="P2478" s="16" t="str">
        <f t="shared" si="157"/>
        <v>NO INTERNET</v>
      </c>
    </row>
    <row r="2479" spans="1:16" x14ac:dyDescent="0.2">
      <c r="A2479">
        <v>19426</v>
      </c>
      <c r="B2479" t="b">
        <v>1</v>
      </c>
      <c r="C2479" t="s">
        <v>1720</v>
      </c>
      <c r="D2479" t="s">
        <v>2946</v>
      </c>
      <c r="E2479">
        <v>1451</v>
      </c>
      <c r="F2479">
        <v>338</v>
      </c>
      <c r="G2479" t="b">
        <v>1</v>
      </c>
      <c r="H2479" t="str">
        <f>VLOOKUP(A2479,all_municipalities!$A$2:$M$445,2,FALSE)</f>
        <v>Greater Sudbury, City of</v>
      </c>
      <c r="I2479" t="b">
        <f>VLOOKUP(A2479,all_municipalities!$A$2:$M$445,9,FALSE)</f>
        <v>0</v>
      </c>
      <c r="J2479" t="b">
        <f>VLOOKUP(A2479,all_municipalities!$A$2:$M$445,13, FALSE)</f>
        <v>0</v>
      </c>
      <c r="K2479" t="str">
        <f t="shared" si="154"/>
        <v>NONE</v>
      </c>
      <c r="L2479">
        <v>0</v>
      </c>
      <c r="M2479" t="str">
        <f t="shared" si="155"/>
        <v>19426 Councillor, Ward 6</v>
      </c>
      <c r="N2479" s="6" t="str">
        <f t="shared" si="156"/>
        <v/>
      </c>
      <c r="O2479" s="15" t="str">
        <f>IF(I2479&lt;&gt;FALSE,VLOOKUP(H2479,internet_municipalities!$B$2:$W$226,22,FALSE),"NO INTERNET")</f>
        <v>NO INTERNET</v>
      </c>
      <c r="P2479" s="16" t="str">
        <f t="shared" si="157"/>
        <v>NO INTERNET</v>
      </c>
    </row>
    <row r="2480" spans="1:16" x14ac:dyDescent="0.2">
      <c r="A2480">
        <v>19426</v>
      </c>
      <c r="B2480" t="b">
        <v>1</v>
      </c>
      <c r="C2480" t="s">
        <v>1473</v>
      </c>
      <c r="D2480" t="s">
        <v>2947</v>
      </c>
      <c r="E2480">
        <v>3055</v>
      </c>
      <c r="F2480">
        <v>2342</v>
      </c>
      <c r="G2480" t="b">
        <v>1</v>
      </c>
      <c r="H2480" t="str">
        <f>VLOOKUP(A2480,all_municipalities!$A$2:$M$445,2,FALSE)</f>
        <v>Greater Sudbury, City of</v>
      </c>
      <c r="I2480" t="b">
        <f>VLOOKUP(A2480,all_municipalities!$A$2:$M$445,9,FALSE)</f>
        <v>0</v>
      </c>
      <c r="J2480" t="b">
        <f>VLOOKUP(A2480,all_municipalities!$A$2:$M$445,13, FALSE)</f>
        <v>0</v>
      </c>
      <c r="K2480" t="str">
        <f t="shared" si="154"/>
        <v>NONE</v>
      </c>
      <c r="L2480">
        <v>0</v>
      </c>
      <c r="M2480" t="str">
        <f t="shared" si="155"/>
        <v>19426 Councillor, Ward 5</v>
      </c>
      <c r="N2480" s="6" t="str">
        <f t="shared" si="156"/>
        <v/>
      </c>
      <c r="O2480" s="15" t="str">
        <f>IF(I2480&lt;&gt;FALSE,VLOOKUP(H2480,internet_municipalities!$B$2:$W$226,22,FALSE),"NO INTERNET")</f>
        <v>NO INTERNET</v>
      </c>
      <c r="P2480" s="16" t="str">
        <f t="shared" si="157"/>
        <v>NO INTERNET</v>
      </c>
    </row>
    <row r="2481" spans="1:16" x14ac:dyDescent="0.2">
      <c r="A2481">
        <v>19426</v>
      </c>
      <c r="B2481" t="b">
        <v>1</v>
      </c>
      <c r="C2481" t="s">
        <v>1471</v>
      </c>
      <c r="D2481" t="s">
        <v>2948</v>
      </c>
      <c r="E2481">
        <v>1972</v>
      </c>
      <c r="F2481">
        <v>106</v>
      </c>
      <c r="G2481" t="b">
        <v>1</v>
      </c>
      <c r="H2481" t="str">
        <f>VLOOKUP(A2481,all_municipalities!$A$2:$M$445,2,FALSE)</f>
        <v>Greater Sudbury, City of</v>
      </c>
      <c r="I2481" t="b">
        <f>VLOOKUP(A2481,all_municipalities!$A$2:$M$445,9,FALSE)</f>
        <v>0</v>
      </c>
      <c r="J2481" t="b">
        <f>VLOOKUP(A2481,all_municipalities!$A$2:$M$445,13, FALSE)</f>
        <v>0</v>
      </c>
      <c r="K2481" t="str">
        <f t="shared" si="154"/>
        <v>NONE</v>
      </c>
      <c r="L2481">
        <v>0</v>
      </c>
      <c r="M2481" t="str">
        <f t="shared" si="155"/>
        <v>19426 Councillor, Ward 4</v>
      </c>
      <c r="N2481" s="6" t="str">
        <f t="shared" si="156"/>
        <v/>
      </c>
      <c r="O2481" s="15" t="str">
        <f>IF(I2481&lt;&gt;FALSE,VLOOKUP(H2481,internet_municipalities!$B$2:$W$226,22,FALSE),"NO INTERNET")</f>
        <v>NO INTERNET</v>
      </c>
      <c r="P2481" s="16" t="str">
        <f t="shared" si="157"/>
        <v>NO INTERNET</v>
      </c>
    </row>
    <row r="2482" spans="1:16" x14ac:dyDescent="0.2">
      <c r="A2482">
        <v>19426</v>
      </c>
      <c r="B2482" t="b">
        <v>1</v>
      </c>
      <c r="C2482" t="s">
        <v>1475</v>
      </c>
      <c r="D2482" t="s">
        <v>2949</v>
      </c>
      <c r="E2482">
        <v>2373</v>
      </c>
      <c r="F2482">
        <v>1004</v>
      </c>
      <c r="G2482" t="b">
        <v>1</v>
      </c>
      <c r="H2482" t="str">
        <f>VLOOKUP(A2482,all_municipalities!$A$2:$M$445,2,FALSE)</f>
        <v>Greater Sudbury, City of</v>
      </c>
      <c r="I2482" t="b">
        <f>VLOOKUP(A2482,all_municipalities!$A$2:$M$445,9,FALSE)</f>
        <v>0</v>
      </c>
      <c r="J2482" t="b">
        <f>VLOOKUP(A2482,all_municipalities!$A$2:$M$445,13, FALSE)</f>
        <v>0</v>
      </c>
      <c r="K2482" t="str">
        <f t="shared" si="154"/>
        <v>NONE</v>
      </c>
      <c r="L2482">
        <v>0</v>
      </c>
      <c r="M2482" t="str">
        <f t="shared" si="155"/>
        <v>19426 Councillor, Ward 3</v>
      </c>
      <c r="N2482" s="6" t="str">
        <f t="shared" si="156"/>
        <v/>
      </c>
      <c r="O2482" s="15" t="str">
        <f>IF(I2482&lt;&gt;FALSE,VLOOKUP(H2482,internet_municipalities!$B$2:$W$226,22,FALSE),"NO INTERNET")</f>
        <v>NO INTERNET</v>
      </c>
      <c r="P2482" s="16" t="str">
        <f t="shared" si="157"/>
        <v>NO INTERNET</v>
      </c>
    </row>
    <row r="2483" spans="1:16" x14ac:dyDescent="0.2">
      <c r="A2483">
        <v>19426</v>
      </c>
      <c r="B2483" t="b">
        <v>1</v>
      </c>
      <c r="C2483" t="s">
        <v>1453</v>
      </c>
      <c r="D2483" t="s">
        <v>2950</v>
      </c>
      <c r="E2483">
        <v>2830</v>
      </c>
      <c r="F2483">
        <v>1016</v>
      </c>
      <c r="G2483" t="b">
        <v>1</v>
      </c>
      <c r="H2483" t="str">
        <f>VLOOKUP(A2483,all_municipalities!$A$2:$M$445,2,FALSE)</f>
        <v>Greater Sudbury, City of</v>
      </c>
      <c r="I2483" t="b">
        <f>VLOOKUP(A2483,all_municipalities!$A$2:$M$445,9,FALSE)</f>
        <v>0</v>
      </c>
      <c r="J2483" t="b">
        <f>VLOOKUP(A2483,all_municipalities!$A$2:$M$445,13, FALSE)</f>
        <v>0</v>
      </c>
      <c r="K2483" t="str">
        <f t="shared" si="154"/>
        <v>NONE</v>
      </c>
      <c r="L2483">
        <v>0</v>
      </c>
      <c r="M2483" t="str">
        <f t="shared" si="155"/>
        <v>19426 Councillor, Ward 2</v>
      </c>
      <c r="N2483" s="6" t="str">
        <f t="shared" si="156"/>
        <v/>
      </c>
      <c r="O2483" s="15" t="str">
        <f>IF(I2483&lt;&gt;FALSE,VLOOKUP(H2483,internet_municipalities!$B$2:$W$226,22,FALSE),"NO INTERNET")</f>
        <v>NO INTERNET</v>
      </c>
      <c r="P2483" s="16" t="str">
        <f t="shared" si="157"/>
        <v>NO INTERNET</v>
      </c>
    </row>
    <row r="2484" spans="1:16" x14ac:dyDescent="0.2">
      <c r="A2484">
        <v>19426</v>
      </c>
      <c r="B2484" t="b">
        <v>1</v>
      </c>
      <c r="C2484" t="s">
        <v>1456</v>
      </c>
      <c r="D2484" t="s">
        <v>2951</v>
      </c>
      <c r="E2484">
        <v>2000</v>
      </c>
      <c r="F2484">
        <v>267</v>
      </c>
      <c r="G2484" t="b">
        <v>1</v>
      </c>
      <c r="H2484" t="str">
        <f>VLOOKUP(A2484,all_municipalities!$A$2:$M$445,2,FALSE)</f>
        <v>Greater Sudbury, City of</v>
      </c>
      <c r="I2484" t="b">
        <f>VLOOKUP(A2484,all_municipalities!$A$2:$M$445,9,FALSE)</f>
        <v>0</v>
      </c>
      <c r="J2484" t="b">
        <f>VLOOKUP(A2484,all_municipalities!$A$2:$M$445,13, FALSE)</f>
        <v>0</v>
      </c>
      <c r="K2484" t="str">
        <f t="shared" si="154"/>
        <v>NONE</v>
      </c>
      <c r="L2484">
        <v>0</v>
      </c>
      <c r="M2484" t="str">
        <f t="shared" si="155"/>
        <v>19426 Councillor, Ward 1</v>
      </c>
      <c r="N2484" s="6" t="str">
        <f t="shared" si="156"/>
        <v/>
      </c>
      <c r="O2484" s="15" t="str">
        <f>IF(I2484&lt;&gt;FALSE,VLOOKUP(H2484,internet_municipalities!$B$2:$W$226,22,FALSE),"NO INTERNET")</f>
        <v>NO INTERNET</v>
      </c>
      <c r="P2484" s="16" t="str">
        <f t="shared" si="157"/>
        <v>NO INTERNET</v>
      </c>
    </row>
    <row r="2485" spans="1:16" x14ac:dyDescent="0.2">
      <c r="A2485">
        <v>19426</v>
      </c>
      <c r="B2485" t="b">
        <v>0</v>
      </c>
      <c r="C2485" t="s">
        <v>1456</v>
      </c>
      <c r="D2485" t="s">
        <v>2952</v>
      </c>
      <c r="E2485">
        <v>384</v>
      </c>
      <c r="F2485" t="s">
        <v>1460</v>
      </c>
      <c r="G2485" t="b">
        <v>1</v>
      </c>
      <c r="H2485" t="str">
        <f>VLOOKUP(A2485,all_municipalities!$A$2:$M$445,2,FALSE)</f>
        <v>Greater Sudbury, City of</v>
      </c>
      <c r="I2485" t="b">
        <f>VLOOKUP(A2485,all_municipalities!$A$2:$M$445,9,FALSE)</f>
        <v>0</v>
      </c>
      <c r="J2485" t="b">
        <f>VLOOKUP(A2485,all_municipalities!$A$2:$M$445,13, FALSE)</f>
        <v>0</v>
      </c>
      <c r="K2485" t="str">
        <f t="shared" si="154"/>
        <v>NONE</v>
      </c>
      <c r="L2485">
        <v>0</v>
      </c>
      <c r="M2485" t="str">
        <f t="shared" si="155"/>
        <v>19426 Councillor, Ward 1</v>
      </c>
      <c r="N2485" s="6" t="str">
        <f t="shared" si="156"/>
        <v/>
      </c>
      <c r="O2485" s="15" t="str">
        <f>IF(I2485&lt;&gt;FALSE,VLOOKUP(H2485,internet_municipalities!$B$2:$W$226,22,FALSE),"NO INTERNET")</f>
        <v>NO INTERNET</v>
      </c>
      <c r="P2485" s="16" t="str">
        <f t="shared" si="157"/>
        <v>NO INTERNET</v>
      </c>
    </row>
    <row r="2486" spans="1:16" x14ac:dyDescent="0.2">
      <c r="A2486">
        <v>19426</v>
      </c>
      <c r="B2486" t="b">
        <v>0</v>
      </c>
      <c r="C2486" t="s">
        <v>1456</v>
      </c>
      <c r="D2486" t="s">
        <v>2953</v>
      </c>
      <c r="E2486">
        <v>1733</v>
      </c>
      <c r="F2486" t="s">
        <v>1460</v>
      </c>
      <c r="G2486" t="b">
        <v>1</v>
      </c>
      <c r="H2486" t="str">
        <f>VLOOKUP(A2486,all_municipalities!$A$2:$M$445,2,FALSE)</f>
        <v>Greater Sudbury, City of</v>
      </c>
      <c r="I2486" t="b">
        <f>VLOOKUP(A2486,all_municipalities!$A$2:$M$445,9,FALSE)</f>
        <v>0</v>
      </c>
      <c r="J2486" t="b">
        <f>VLOOKUP(A2486,all_municipalities!$A$2:$M$445,13, FALSE)</f>
        <v>0</v>
      </c>
      <c r="K2486" t="str">
        <f t="shared" si="154"/>
        <v>NONE</v>
      </c>
      <c r="L2486">
        <v>0</v>
      </c>
      <c r="M2486" t="str">
        <f t="shared" si="155"/>
        <v>19426 Councillor, Ward 1</v>
      </c>
      <c r="N2486" s="6" t="str">
        <f t="shared" si="156"/>
        <v/>
      </c>
      <c r="O2486" s="15" t="str">
        <f>IF(I2486&lt;&gt;FALSE,VLOOKUP(H2486,internet_municipalities!$B$2:$W$226,22,FALSE),"NO INTERNET")</f>
        <v>NO INTERNET</v>
      </c>
      <c r="P2486" s="16" t="str">
        <f t="shared" si="157"/>
        <v>NO INTERNET</v>
      </c>
    </row>
    <row r="2487" spans="1:16" x14ac:dyDescent="0.2">
      <c r="A2487">
        <v>19426</v>
      </c>
      <c r="B2487" t="b">
        <v>0</v>
      </c>
      <c r="C2487" t="s">
        <v>1453</v>
      </c>
      <c r="D2487" t="s">
        <v>2954</v>
      </c>
      <c r="E2487">
        <v>1814</v>
      </c>
      <c r="F2487" t="s">
        <v>1460</v>
      </c>
      <c r="G2487" t="b">
        <v>1</v>
      </c>
      <c r="H2487" t="str">
        <f>VLOOKUP(A2487,all_municipalities!$A$2:$M$445,2,FALSE)</f>
        <v>Greater Sudbury, City of</v>
      </c>
      <c r="I2487" t="b">
        <f>VLOOKUP(A2487,all_municipalities!$A$2:$M$445,9,FALSE)</f>
        <v>0</v>
      </c>
      <c r="J2487" t="b">
        <f>VLOOKUP(A2487,all_municipalities!$A$2:$M$445,13, FALSE)</f>
        <v>0</v>
      </c>
      <c r="K2487" t="str">
        <f t="shared" si="154"/>
        <v>NONE</v>
      </c>
      <c r="L2487">
        <v>0</v>
      </c>
      <c r="M2487" t="str">
        <f t="shared" si="155"/>
        <v>19426 Councillor, Ward 2</v>
      </c>
      <c r="N2487" s="6" t="str">
        <f t="shared" si="156"/>
        <v/>
      </c>
      <c r="O2487" s="15" t="str">
        <f>IF(I2487&lt;&gt;FALSE,VLOOKUP(H2487,internet_municipalities!$B$2:$W$226,22,FALSE),"NO INTERNET")</f>
        <v>NO INTERNET</v>
      </c>
      <c r="P2487" s="16" t="str">
        <f t="shared" si="157"/>
        <v>NO INTERNET</v>
      </c>
    </row>
    <row r="2488" spans="1:16" x14ac:dyDescent="0.2">
      <c r="A2488">
        <v>19426</v>
      </c>
      <c r="B2488" t="b">
        <v>0</v>
      </c>
      <c r="C2488" t="s">
        <v>1475</v>
      </c>
      <c r="D2488" t="s">
        <v>2955</v>
      </c>
      <c r="E2488">
        <v>1369</v>
      </c>
      <c r="F2488" t="s">
        <v>1460</v>
      </c>
      <c r="G2488" t="b">
        <v>1</v>
      </c>
      <c r="H2488" t="str">
        <f>VLOOKUP(A2488,all_municipalities!$A$2:$M$445,2,FALSE)</f>
        <v>Greater Sudbury, City of</v>
      </c>
      <c r="I2488" t="b">
        <f>VLOOKUP(A2488,all_municipalities!$A$2:$M$445,9,FALSE)</f>
        <v>0</v>
      </c>
      <c r="J2488" t="b">
        <f>VLOOKUP(A2488,all_municipalities!$A$2:$M$445,13, FALSE)</f>
        <v>0</v>
      </c>
      <c r="K2488" t="str">
        <f t="shared" si="154"/>
        <v>NONE</v>
      </c>
      <c r="L2488">
        <v>0</v>
      </c>
      <c r="M2488" t="str">
        <f t="shared" si="155"/>
        <v>19426 Councillor, Ward 3</v>
      </c>
      <c r="N2488" s="6" t="str">
        <f t="shared" si="156"/>
        <v/>
      </c>
      <c r="O2488" s="15" t="str">
        <f>IF(I2488&lt;&gt;FALSE,VLOOKUP(H2488,internet_municipalities!$B$2:$W$226,22,FALSE),"NO INTERNET")</f>
        <v>NO INTERNET</v>
      </c>
      <c r="P2488" s="16" t="str">
        <f t="shared" si="157"/>
        <v>NO INTERNET</v>
      </c>
    </row>
    <row r="2489" spans="1:16" x14ac:dyDescent="0.2">
      <c r="A2489">
        <v>19426</v>
      </c>
      <c r="B2489" t="b">
        <v>0</v>
      </c>
      <c r="C2489" t="s">
        <v>1471</v>
      </c>
      <c r="D2489" t="s">
        <v>2956</v>
      </c>
      <c r="E2489">
        <v>1866</v>
      </c>
      <c r="F2489" t="s">
        <v>1460</v>
      </c>
      <c r="G2489" t="b">
        <v>1</v>
      </c>
      <c r="H2489" t="str">
        <f>VLOOKUP(A2489,all_municipalities!$A$2:$M$445,2,FALSE)</f>
        <v>Greater Sudbury, City of</v>
      </c>
      <c r="I2489" t="b">
        <f>VLOOKUP(A2489,all_municipalities!$A$2:$M$445,9,FALSE)</f>
        <v>0</v>
      </c>
      <c r="J2489" t="b">
        <f>VLOOKUP(A2489,all_municipalities!$A$2:$M$445,13, FALSE)</f>
        <v>0</v>
      </c>
      <c r="K2489" t="str">
        <f t="shared" si="154"/>
        <v>NONE</v>
      </c>
      <c r="L2489">
        <v>0</v>
      </c>
      <c r="M2489" t="str">
        <f t="shared" si="155"/>
        <v>19426 Councillor, Ward 4</v>
      </c>
      <c r="N2489" s="6" t="str">
        <f t="shared" si="156"/>
        <v/>
      </c>
      <c r="O2489" s="15" t="str">
        <f>IF(I2489&lt;&gt;FALSE,VLOOKUP(H2489,internet_municipalities!$B$2:$W$226,22,FALSE),"NO INTERNET")</f>
        <v>NO INTERNET</v>
      </c>
      <c r="P2489" s="16" t="str">
        <f t="shared" si="157"/>
        <v>NO INTERNET</v>
      </c>
    </row>
    <row r="2490" spans="1:16" x14ac:dyDescent="0.2">
      <c r="A2490">
        <v>19426</v>
      </c>
      <c r="B2490" t="b">
        <v>0</v>
      </c>
      <c r="C2490" t="s">
        <v>1471</v>
      </c>
      <c r="D2490" t="s">
        <v>2957</v>
      </c>
      <c r="E2490">
        <v>160</v>
      </c>
      <c r="F2490" t="s">
        <v>1460</v>
      </c>
      <c r="G2490" t="b">
        <v>1</v>
      </c>
      <c r="H2490" t="str">
        <f>VLOOKUP(A2490,all_municipalities!$A$2:$M$445,2,FALSE)</f>
        <v>Greater Sudbury, City of</v>
      </c>
      <c r="I2490" t="b">
        <f>VLOOKUP(A2490,all_municipalities!$A$2:$M$445,9,FALSE)</f>
        <v>0</v>
      </c>
      <c r="J2490" t="b">
        <f>VLOOKUP(A2490,all_municipalities!$A$2:$M$445,13, FALSE)</f>
        <v>0</v>
      </c>
      <c r="K2490" t="str">
        <f t="shared" si="154"/>
        <v>NONE</v>
      </c>
      <c r="L2490">
        <v>0</v>
      </c>
      <c r="M2490" t="str">
        <f t="shared" si="155"/>
        <v>19426 Councillor, Ward 4</v>
      </c>
      <c r="N2490" s="6" t="str">
        <f t="shared" si="156"/>
        <v/>
      </c>
      <c r="O2490" s="15" t="str">
        <f>IF(I2490&lt;&gt;FALSE,VLOOKUP(H2490,internet_municipalities!$B$2:$W$226,22,FALSE),"NO INTERNET")</f>
        <v>NO INTERNET</v>
      </c>
      <c r="P2490" s="16" t="str">
        <f t="shared" si="157"/>
        <v>NO INTERNET</v>
      </c>
    </row>
    <row r="2491" spans="1:16" x14ac:dyDescent="0.2">
      <c r="A2491">
        <v>19426</v>
      </c>
      <c r="B2491" t="b">
        <v>0</v>
      </c>
      <c r="C2491" t="s">
        <v>1473</v>
      </c>
      <c r="D2491" t="s">
        <v>2958</v>
      </c>
      <c r="E2491">
        <v>713</v>
      </c>
      <c r="F2491" t="s">
        <v>1460</v>
      </c>
      <c r="G2491" t="b">
        <v>1</v>
      </c>
      <c r="H2491" t="str">
        <f>VLOOKUP(A2491,all_municipalities!$A$2:$M$445,2,FALSE)</f>
        <v>Greater Sudbury, City of</v>
      </c>
      <c r="I2491" t="b">
        <f>VLOOKUP(A2491,all_municipalities!$A$2:$M$445,9,FALSE)</f>
        <v>0</v>
      </c>
      <c r="J2491" t="b">
        <f>VLOOKUP(A2491,all_municipalities!$A$2:$M$445,13, FALSE)</f>
        <v>0</v>
      </c>
      <c r="K2491" t="str">
        <f t="shared" si="154"/>
        <v>NONE</v>
      </c>
      <c r="L2491">
        <v>0</v>
      </c>
      <c r="M2491" t="str">
        <f t="shared" si="155"/>
        <v>19426 Councillor, Ward 5</v>
      </c>
      <c r="N2491" s="6" t="str">
        <f t="shared" si="156"/>
        <v/>
      </c>
      <c r="O2491" s="15" t="str">
        <f>IF(I2491&lt;&gt;FALSE,VLOOKUP(H2491,internet_municipalities!$B$2:$W$226,22,FALSE),"NO INTERNET")</f>
        <v>NO INTERNET</v>
      </c>
      <c r="P2491" s="16" t="str">
        <f t="shared" si="157"/>
        <v>NO INTERNET</v>
      </c>
    </row>
    <row r="2492" spans="1:16" x14ac:dyDescent="0.2">
      <c r="A2492">
        <v>19426</v>
      </c>
      <c r="B2492" t="b">
        <v>0</v>
      </c>
      <c r="C2492" t="s">
        <v>1720</v>
      </c>
      <c r="D2492" t="s">
        <v>2959</v>
      </c>
      <c r="E2492">
        <v>501</v>
      </c>
      <c r="F2492" t="s">
        <v>1460</v>
      </c>
      <c r="G2492" t="b">
        <v>1</v>
      </c>
      <c r="H2492" t="str">
        <f>VLOOKUP(A2492,all_municipalities!$A$2:$M$445,2,FALSE)</f>
        <v>Greater Sudbury, City of</v>
      </c>
      <c r="I2492" t="b">
        <f>VLOOKUP(A2492,all_municipalities!$A$2:$M$445,9,FALSE)</f>
        <v>0</v>
      </c>
      <c r="J2492" t="b">
        <f>VLOOKUP(A2492,all_municipalities!$A$2:$M$445,13, FALSE)</f>
        <v>0</v>
      </c>
      <c r="K2492" t="str">
        <f t="shared" si="154"/>
        <v>NONE</v>
      </c>
      <c r="L2492">
        <v>0</v>
      </c>
      <c r="M2492" t="str">
        <f t="shared" si="155"/>
        <v>19426 Councillor, Ward 6</v>
      </c>
      <c r="N2492" s="6" t="str">
        <f t="shared" si="156"/>
        <v/>
      </c>
      <c r="O2492" s="15" t="str">
        <f>IF(I2492&lt;&gt;FALSE,VLOOKUP(H2492,internet_municipalities!$B$2:$W$226,22,FALSE),"NO INTERNET")</f>
        <v>NO INTERNET</v>
      </c>
      <c r="P2492" s="16" t="str">
        <f t="shared" si="157"/>
        <v>NO INTERNET</v>
      </c>
    </row>
    <row r="2493" spans="1:16" x14ac:dyDescent="0.2">
      <c r="A2493">
        <v>19426</v>
      </c>
      <c r="B2493" t="b">
        <v>0</v>
      </c>
      <c r="C2493" t="s">
        <v>1720</v>
      </c>
      <c r="D2493" t="s">
        <v>2307</v>
      </c>
      <c r="E2493">
        <v>1113</v>
      </c>
      <c r="F2493" t="s">
        <v>1460</v>
      </c>
      <c r="G2493" t="b">
        <v>1</v>
      </c>
      <c r="H2493" t="str">
        <f>VLOOKUP(A2493,all_municipalities!$A$2:$M$445,2,FALSE)</f>
        <v>Greater Sudbury, City of</v>
      </c>
      <c r="I2493" t="b">
        <f>VLOOKUP(A2493,all_municipalities!$A$2:$M$445,9,FALSE)</f>
        <v>0</v>
      </c>
      <c r="J2493" t="b">
        <f>VLOOKUP(A2493,all_municipalities!$A$2:$M$445,13, FALSE)</f>
        <v>0</v>
      </c>
      <c r="K2493" t="str">
        <f t="shared" si="154"/>
        <v>NONE</v>
      </c>
      <c r="L2493">
        <v>0</v>
      </c>
      <c r="M2493" t="str">
        <f t="shared" si="155"/>
        <v>19426 Councillor, Ward 6</v>
      </c>
      <c r="N2493" s="6" t="str">
        <f t="shared" si="156"/>
        <v/>
      </c>
      <c r="O2493" s="15" t="str">
        <f>IF(I2493&lt;&gt;FALSE,VLOOKUP(H2493,internet_municipalities!$B$2:$W$226,22,FALSE),"NO INTERNET")</f>
        <v>NO INTERNET</v>
      </c>
      <c r="P2493" s="16" t="str">
        <f t="shared" si="157"/>
        <v>NO INTERNET</v>
      </c>
    </row>
    <row r="2494" spans="1:16" x14ac:dyDescent="0.2">
      <c r="A2494">
        <v>19426</v>
      </c>
      <c r="B2494" t="b">
        <v>0</v>
      </c>
      <c r="C2494" t="s">
        <v>1720</v>
      </c>
      <c r="D2494" t="s">
        <v>2960</v>
      </c>
      <c r="E2494">
        <v>864</v>
      </c>
      <c r="F2494" t="s">
        <v>1460</v>
      </c>
      <c r="G2494" t="b">
        <v>1</v>
      </c>
      <c r="H2494" t="str">
        <f>VLOOKUP(A2494,all_municipalities!$A$2:$M$445,2,FALSE)</f>
        <v>Greater Sudbury, City of</v>
      </c>
      <c r="I2494" t="b">
        <f>VLOOKUP(A2494,all_municipalities!$A$2:$M$445,9,FALSE)</f>
        <v>0</v>
      </c>
      <c r="J2494" t="b">
        <f>VLOOKUP(A2494,all_municipalities!$A$2:$M$445,13, FALSE)</f>
        <v>0</v>
      </c>
      <c r="K2494" t="str">
        <f t="shared" si="154"/>
        <v>NONE</v>
      </c>
      <c r="L2494">
        <v>0</v>
      </c>
      <c r="M2494" t="str">
        <f t="shared" si="155"/>
        <v>19426 Councillor, Ward 6</v>
      </c>
      <c r="N2494" s="6" t="str">
        <f t="shared" si="156"/>
        <v/>
      </c>
      <c r="O2494" s="15" t="str">
        <f>IF(I2494&lt;&gt;FALSE,VLOOKUP(H2494,internet_municipalities!$B$2:$W$226,22,FALSE),"NO INTERNET")</f>
        <v>NO INTERNET</v>
      </c>
      <c r="P2494" s="16" t="str">
        <f t="shared" si="157"/>
        <v>NO INTERNET</v>
      </c>
    </row>
    <row r="2495" spans="1:16" x14ac:dyDescent="0.2">
      <c r="A2495">
        <v>19426</v>
      </c>
      <c r="B2495" t="b">
        <v>0</v>
      </c>
      <c r="C2495" t="s">
        <v>1720</v>
      </c>
      <c r="D2495" t="s">
        <v>2961</v>
      </c>
      <c r="E2495">
        <v>481</v>
      </c>
      <c r="F2495" t="s">
        <v>1460</v>
      </c>
      <c r="G2495" t="b">
        <v>1</v>
      </c>
      <c r="H2495" t="str">
        <f>VLOOKUP(A2495,all_municipalities!$A$2:$M$445,2,FALSE)</f>
        <v>Greater Sudbury, City of</v>
      </c>
      <c r="I2495" t="b">
        <f>VLOOKUP(A2495,all_municipalities!$A$2:$M$445,9,FALSE)</f>
        <v>0</v>
      </c>
      <c r="J2495" t="b">
        <f>VLOOKUP(A2495,all_municipalities!$A$2:$M$445,13, FALSE)</f>
        <v>0</v>
      </c>
      <c r="K2495" t="str">
        <f t="shared" si="154"/>
        <v>NONE</v>
      </c>
      <c r="L2495">
        <v>0</v>
      </c>
      <c r="M2495" t="str">
        <f t="shared" si="155"/>
        <v>19426 Councillor, Ward 6</v>
      </c>
      <c r="N2495" s="6" t="str">
        <f t="shared" si="156"/>
        <v/>
      </c>
      <c r="O2495" s="15" t="str">
        <f>IF(I2495&lt;&gt;FALSE,VLOOKUP(H2495,internet_municipalities!$B$2:$W$226,22,FALSE),"NO INTERNET")</f>
        <v>NO INTERNET</v>
      </c>
      <c r="P2495" s="16" t="str">
        <f t="shared" si="157"/>
        <v>NO INTERNET</v>
      </c>
    </row>
    <row r="2496" spans="1:16" x14ac:dyDescent="0.2">
      <c r="A2496">
        <v>19426</v>
      </c>
      <c r="B2496" t="b">
        <v>0</v>
      </c>
      <c r="C2496" t="s">
        <v>1718</v>
      </c>
      <c r="D2496" t="s">
        <v>2962</v>
      </c>
      <c r="E2496">
        <v>357</v>
      </c>
      <c r="F2496" t="s">
        <v>1460</v>
      </c>
      <c r="G2496" t="b">
        <v>1</v>
      </c>
      <c r="H2496" t="str">
        <f>VLOOKUP(A2496,all_municipalities!$A$2:$M$445,2,FALSE)</f>
        <v>Greater Sudbury, City of</v>
      </c>
      <c r="I2496" t="b">
        <f>VLOOKUP(A2496,all_municipalities!$A$2:$M$445,9,FALSE)</f>
        <v>0</v>
      </c>
      <c r="J2496" t="b">
        <f>VLOOKUP(A2496,all_municipalities!$A$2:$M$445,13, FALSE)</f>
        <v>0</v>
      </c>
      <c r="K2496" t="str">
        <f t="shared" si="154"/>
        <v>NONE</v>
      </c>
      <c r="L2496">
        <v>0</v>
      </c>
      <c r="M2496" t="str">
        <f t="shared" si="155"/>
        <v>19426 Councillor, Ward 7</v>
      </c>
      <c r="N2496" s="6" t="str">
        <f t="shared" si="156"/>
        <v/>
      </c>
      <c r="O2496" s="15" t="str">
        <f>IF(I2496&lt;&gt;FALSE,VLOOKUP(H2496,internet_municipalities!$B$2:$W$226,22,FALSE),"NO INTERNET")</f>
        <v>NO INTERNET</v>
      </c>
      <c r="P2496" s="16" t="str">
        <f t="shared" si="157"/>
        <v>NO INTERNET</v>
      </c>
    </row>
    <row r="2497" spans="1:16" x14ac:dyDescent="0.2">
      <c r="A2497">
        <v>19426</v>
      </c>
      <c r="B2497" t="b">
        <v>0</v>
      </c>
      <c r="C2497" t="s">
        <v>1718</v>
      </c>
      <c r="D2497" t="s">
        <v>2963</v>
      </c>
      <c r="E2497">
        <v>1281</v>
      </c>
      <c r="F2497" t="s">
        <v>1460</v>
      </c>
      <c r="G2497" t="b">
        <v>1</v>
      </c>
      <c r="H2497" t="str">
        <f>VLOOKUP(A2497,all_municipalities!$A$2:$M$445,2,FALSE)</f>
        <v>Greater Sudbury, City of</v>
      </c>
      <c r="I2497" t="b">
        <f>VLOOKUP(A2497,all_municipalities!$A$2:$M$445,9,FALSE)</f>
        <v>0</v>
      </c>
      <c r="J2497" t="b">
        <f>VLOOKUP(A2497,all_municipalities!$A$2:$M$445,13, FALSE)</f>
        <v>0</v>
      </c>
      <c r="K2497" t="str">
        <f t="shared" si="154"/>
        <v>NONE</v>
      </c>
      <c r="L2497">
        <v>0</v>
      </c>
      <c r="M2497" t="str">
        <f t="shared" si="155"/>
        <v>19426 Councillor, Ward 7</v>
      </c>
      <c r="N2497" s="6" t="str">
        <f t="shared" si="156"/>
        <v/>
      </c>
      <c r="O2497" s="15" t="str">
        <f>IF(I2497&lt;&gt;FALSE,VLOOKUP(H2497,internet_municipalities!$B$2:$W$226,22,FALSE),"NO INTERNET")</f>
        <v>NO INTERNET</v>
      </c>
      <c r="P2497" s="16" t="str">
        <f t="shared" si="157"/>
        <v>NO INTERNET</v>
      </c>
    </row>
    <row r="2498" spans="1:16" x14ac:dyDescent="0.2">
      <c r="A2498">
        <v>19428</v>
      </c>
      <c r="B2498" t="b">
        <v>1</v>
      </c>
      <c r="C2498" t="s">
        <v>1463</v>
      </c>
      <c r="D2498" t="s">
        <v>2982</v>
      </c>
      <c r="E2498">
        <v>1626</v>
      </c>
      <c r="F2498">
        <v>489</v>
      </c>
      <c r="G2498" t="b">
        <v>0</v>
      </c>
      <c r="H2498" t="str">
        <f>VLOOKUP(A2498,all_municipalities!$A$2:$M$445,2,FALSE)</f>
        <v>Grey Highlands, Municipality of</v>
      </c>
      <c r="I2498" t="b">
        <f>VLOOKUP(A2498,all_municipalities!$A$2:$M$445,9,FALSE)</f>
        <v>1</v>
      </c>
      <c r="J2498" t="b">
        <f>VLOOKUP(A2498,all_municipalities!$A$2:$M$445,13, FALSE)</f>
        <v>0</v>
      </c>
      <c r="K2498" t="str">
        <f t="shared" ref="K2498:K2561" si="158">IF(J2498=TRUE,IF(F2498&lt;=10,"HIGH",IF(F2498&lt;=100,"MID",IF(F2498&lt;=1000,"LOW","NONE"))),"NONE")</f>
        <v>NONE</v>
      </c>
      <c r="L2498">
        <v>0</v>
      </c>
      <c r="M2498" t="str">
        <f t="shared" ref="M2498:M2561" si="159">CONCATENATE(A2498, " ",C2498)</f>
        <v>19428 Councillor</v>
      </c>
      <c r="N2498" s="6" t="str">
        <f t="shared" si="156"/>
        <v>19428 Councillor</v>
      </c>
      <c r="O2498" s="15">
        <f>IF(I2498&lt;&gt;FALSE,VLOOKUP(H2498,internet_municipalities!$B$2:$W$226,22,FALSE),"NO INTERNET")</f>
        <v>6820</v>
      </c>
      <c r="P2498" s="16">
        <f t="shared" si="157"/>
        <v>7.1700879765395895E-2</v>
      </c>
    </row>
    <row r="2499" spans="1:16" x14ac:dyDescent="0.2">
      <c r="A2499">
        <v>19428</v>
      </c>
      <c r="B2499" t="b">
        <v>1</v>
      </c>
      <c r="C2499" t="s">
        <v>1463</v>
      </c>
      <c r="D2499" t="s">
        <v>2983</v>
      </c>
      <c r="E2499">
        <v>1450</v>
      </c>
      <c r="F2499">
        <v>313</v>
      </c>
      <c r="G2499" t="b">
        <v>0</v>
      </c>
      <c r="H2499" t="str">
        <f>VLOOKUP(A2499,all_municipalities!$A$2:$M$445,2,FALSE)</f>
        <v>Grey Highlands, Municipality of</v>
      </c>
      <c r="I2499" t="b">
        <f>VLOOKUP(A2499,all_municipalities!$A$2:$M$445,9,FALSE)</f>
        <v>1</v>
      </c>
      <c r="J2499" t="b">
        <f>VLOOKUP(A2499,all_municipalities!$A$2:$M$445,13, FALSE)</f>
        <v>0</v>
      </c>
      <c r="K2499" t="str">
        <f t="shared" si="158"/>
        <v>NONE</v>
      </c>
      <c r="L2499">
        <v>0</v>
      </c>
      <c r="M2499" t="str">
        <f t="shared" si="159"/>
        <v>19428 Councillor</v>
      </c>
      <c r="N2499" s="6" t="str">
        <f t="shared" ref="N2499:N2562" si="160">IF(I2499,M2499,"")</f>
        <v>19428 Councillor</v>
      </c>
      <c r="O2499" s="15">
        <f>IF(I2499&lt;&gt;FALSE,VLOOKUP(H2499,internet_municipalities!$B$2:$W$226,22,FALSE),"NO INTERNET")</f>
        <v>6820</v>
      </c>
      <c r="P2499" s="16">
        <f t="shared" si="157"/>
        <v>4.5894428152492665E-2</v>
      </c>
    </row>
    <row r="2500" spans="1:16" x14ac:dyDescent="0.2">
      <c r="A2500">
        <v>19428</v>
      </c>
      <c r="B2500" t="b">
        <v>1</v>
      </c>
      <c r="C2500" t="s">
        <v>1463</v>
      </c>
      <c r="D2500" t="s">
        <v>2984</v>
      </c>
      <c r="E2500">
        <v>2072</v>
      </c>
      <c r="F2500">
        <v>935</v>
      </c>
      <c r="G2500" t="b">
        <v>0</v>
      </c>
      <c r="H2500" t="str">
        <f>VLOOKUP(A2500,all_municipalities!$A$2:$M$445,2,FALSE)</f>
        <v>Grey Highlands, Municipality of</v>
      </c>
      <c r="I2500" t="b">
        <f>VLOOKUP(A2500,all_municipalities!$A$2:$M$445,9,FALSE)</f>
        <v>1</v>
      </c>
      <c r="J2500" t="b">
        <f>VLOOKUP(A2500,all_municipalities!$A$2:$M$445,13, FALSE)</f>
        <v>0</v>
      </c>
      <c r="K2500" t="str">
        <f t="shared" si="158"/>
        <v>NONE</v>
      </c>
      <c r="L2500">
        <v>0</v>
      </c>
      <c r="M2500" t="str">
        <f t="shared" si="159"/>
        <v>19428 Councillor</v>
      </c>
      <c r="N2500" s="6" t="str">
        <f t="shared" si="160"/>
        <v>19428 Councillor</v>
      </c>
      <c r="O2500" s="15">
        <f>IF(I2500&lt;&gt;FALSE,VLOOKUP(H2500,internet_municipalities!$B$2:$W$226,22,FALSE),"NO INTERNET")</f>
        <v>6820</v>
      </c>
      <c r="P2500" s="16">
        <f t="shared" si="157"/>
        <v>0.13709677419354838</v>
      </c>
    </row>
    <row r="2501" spans="1:16" x14ac:dyDescent="0.2">
      <c r="A2501">
        <v>19428</v>
      </c>
      <c r="B2501" t="b">
        <v>1</v>
      </c>
      <c r="C2501" t="s">
        <v>1463</v>
      </c>
      <c r="D2501" t="s">
        <v>2985</v>
      </c>
      <c r="E2501">
        <v>1514</v>
      </c>
      <c r="F2501">
        <v>377</v>
      </c>
      <c r="G2501" t="b">
        <v>0</v>
      </c>
      <c r="H2501" t="str">
        <f>VLOOKUP(A2501,all_municipalities!$A$2:$M$445,2,FALSE)</f>
        <v>Grey Highlands, Municipality of</v>
      </c>
      <c r="I2501" t="b">
        <f>VLOOKUP(A2501,all_municipalities!$A$2:$M$445,9,FALSE)</f>
        <v>1</v>
      </c>
      <c r="J2501" t="b">
        <f>VLOOKUP(A2501,all_municipalities!$A$2:$M$445,13, FALSE)</f>
        <v>0</v>
      </c>
      <c r="K2501" t="str">
        <f t="shared" si="158"/>
        <v>NONE</v>
      </c>
      <c r="L2501">
        <v>0</v>
      </c>
      <c r="M2501" t="str">
        <f t="shared" si="159"/>
        <v>19428 Councillor</v>
      </c>
      <c r="N2501" s="6" t="str">
        <f t="shared" si="160"/>
        <v>19428 Councillor</v>
      </c>
      <c r="O2501" s="15">
        <f>IF(I2501&lt;&gt;FALSE,VLOOKUP(H2501,internet_municipalities!$B$2:$W$226,22,FALSE),"NO INTERNET")</f>
        <v>6820</v>
      </c>
      <c r="P2501" s="16">
        <f t="shared" si="157"/>
        <v>5.5278592375366566E-2</v>
      </c>
    </row>
    <row r="2502" spans="1:16" x14ac:dyDescent="0.2">
      <c r="A2502">
        <v>19428</v>
      </c>
      <c r="B2502" t="b">
        <v>1</v>
      </c>
      <c r="C2502" t="s">
        <v>1463</v>
      </c>
      <c r="D2502" t="s">
        <v>2986</v>
      </c>
      <c r="E2502">
        <v>1155</v>
      </c>
      <c r="F2502">
        <v>18</v>
      </c>
      <c r="G2502" t="b">
        <v>0</v>
      </c>
      <c r="H2502" t="str">
        <f>VLOOKUP(A2502,all_municipalities!$A$2:$M$445,2,FALSE)</f>
        <v>Grey Highlands, Municipality of</v>
      </c>
      <c r="I2502" t="b">
        <f>VLOOKUP(A2502,all_municipalities!$A$2:$M$445,9,FALSE)</f>
        <v>1</v>
      </c>
      <c r="J2502" t="b">
        <f>VLOOKUP(A2502,all_municipalities!$A$2:$M$445,13, FALSE)</f>
        <v>0</v>
      </c>
      <c r="K2502" t="str">
        <f t="shared" si="158"/>
        <v>NONE</v>
      </c>
      <c r="L2502">
        <v>0</v>
      </c>
      <c r="M2502" t="str">
        <f t="shared" si="159"/>
        <v>19428 Councillor</v>
      </c>
      <c r="N2502" s="6" t="str">
        <f t="shared" si="160"/>
        <v>19428 Councillor</v>
      </c>
      <c r="O2502" s="15">
        <f>IF(I2502&lt;&gt;FALSE,VLOOKUP(H2502,internet_municipalities!$B$2:$W$226,22,FALSE),"NO INTERNET")</f>
        <v>6820</v>
      </c>
      <c r="P2502" s="16">
        <f t="shared" si="157"/>
        <v>2.6392961876832845E-3</v>
      </c>
    </row>
    <row r="2503" spans="1:16" x14ac:dyDescent="0.2">
      <c r="A2503">
        <v>19428</v>
      </c>
      <c r="B2503" t="b">
        <v>1</v>
      </c>
      <c r="C2503" t="s">
        <v>1479</v>
      </c>
      <c r="D2503" t="s">
        <v>2987</v>
      </c>
      <c r="E2503">
        <v>1793</v>
      </c>
      <c r="F2503">
        <v>887</v>
      </c>
      <c r="G2503" t="b">
        <v>0</v>
      </c>
      <c r="H2503" t="str">
        <f>VLOOKUP(A2503,all_municipalities!$A$2:$M$445,2,FALSE)</f>
        <v>Grey Highlands, Municipality of</v>
      </c>
      <c r="I2503" t="b">
        <f>VLOOKUP(A2503,all_municipalities!$A$2:$M$445,9,FALSE)</f>
        <v>1</v>
      </c>
      <c r="J2503" t="b">
        <f>VLOOKUP(A2503,all_municipalities!$A$2:$M$445,13, FALSE)</f>
        <v>0</v>
      </c>
      <c r="K2503" t="str">
        <f t="shared" si="158"/>
        <v>NONE</v>
      </c>
      <c r="L2503">
        <v>0</v>
      </c>
      <c r="M2503" t="str">
        <f t="shared" si="159"/>
        <v>19428 Deputy Mayor</v>
      </c>
      <c r="N2503" s="6" t="str">
        <f t="shared" si="160"/>
        <v>19428 Deputy Mayor</v>
      </c>
      <c r="O2503" s="15">
        <f>IF(I2503&lt;&gt;FALSE,VLOOKUP(H2503,internet_municipalities!$B$2:$W$226,22,FALSE),"NO INTERNET")</f>
        <v>6820</v>
      </c>
      <c r="P2503" s="16">
        <f t="shared" ref="P2503:P2566" si="161">IF(I2503=TRUE,IF(F2503&lt;&gt;"Acclaimed",IF(F2503&lt;&gt;"Lost",F2503/O2503,"Lost"),"Acclaimed"),"NO INTERNET")</f>
        <v>0.13005865102639297</v>
      </c>
    </row>
    <row r="2504" spans="1:16" x14ac:dyDescent="0.2">
      <c r="A2504">
        <v>19428</v>
      </c>
      <c r="B2504" t="b">
        <v>0</v>
      </c>
      <c r="C2504" t="s">
        <v>1479</v>
      </c>
      <c r="D2504" t="s">
        <v>2988</v>
      </c>
      <c r="E2504">
        <v>906</v>
      </c>
      <c r="F2504" t="s">
        <v>1460</v>
      </c>
      <c r="G2504" t="b">
        <v>0</v>
      </c>
      <c r="H2504" t="str">
        <f>VLOOKUP(A2504,all_municipalities!$A$2:$M$445,2,FALSE)</f>
        <v>Grey Highlands, Municipality of</v>
      </c>
      <c r="I2504" t="b">
        <f>VLOOKUP(A2504,all_municipalities!$A$2:$M$445,9,FALSE)</f>
        <v>1</v>
      </c>
      <c r="J2504" t="b">
        <f>VLOOKUP(A2504,all_municipalities!$A$2:$M$445,13, FALSE)</f>
        <v>0</v>
      </c>
      <c r="K2504" t="str">
        <f t="shared" si="158"/>
        <v>NONE</v>
      </c>
      <c r="L2504">
        <v>0</v>
      </c>
      <c r="M2504" t="str">
        <f t="shared" si="159"/>
        <v>19428 Deputy Mayor</v>
      </c>
      <c r="N2504" s="6" t="str">
        <f t="shared" si="160"/>
        <v>19428 Deputy Mayor</v>
      </c>
      <c r="O2504" s="15">
        <f>IF(I2504&lt;&gt;FALSE,VLOOKUP(H2504,internet_municipalities!$B$2:$W$226,22,FALSE),"NO INTERNET")</f>
        <v>6820</v>
      </c>
      <c r="P2504" s="16" t="str">
        <f t="shared" si="161"/>
        <v>Lost</v>
      </c>
    </row>
    <row r="2505" spans="1:16" x14ac:dyDescent="0.2">
      <c r="A2505">
        <v>19428</v>
      </c>
      <c r="B2505" t="b">
        <v>0</v>
      </c>
      <c r="C2505" t="s">
        <v>1479</v>
      </c>
      <c r="D2505" t="s">
        <v>2989</v>
      </c>
      <c r="E2505">
        <v>706</v>
      </c>
      <c r="F2505" t="s">
        <v>1460</v>
      </c>
      <c r="G2505" t="b">
        <v>0</v>
      </c>
      <c r="H2505" t="str">
        <f>VLOOKUP(A2505,all_municipalities!$A$2:$M$445,2,FALSE)</f>
        <v>Grey Highlands, Municipality of</v>
      </c>
      <c r="I2505" t="b">
        <f>VLOOKUP(A2505,all_municipalities!$A$2:$M$445,9,FALSE)</f>
        <v>1</v>
      </c>
      <c r="J2505" t="b">
        <f>VLOOKUP(A2505,all_municipalities!$A$2:$M$445,13, FALSE)</f>
        <v>0</v>
      </c>
      <c r="K2505" t="str">
        <f t="shared" si="158"/>
        <v>NONE</v>
      </c>
      <c r="L2505">
        <v>0</v>
      </c>
      <c r="M2505" t="str">
        <f t="shared" si="159"/>
        <v>19428 Deputy Mayor</v>
      </c>
      <c r="N2505" s="6" t="str">
        <f t="shared" si="160"/>
        <v>19428 Deputy Mayor</v>
      </c>
      <c r="O2505" s="15">
        <f>IF(I2505&lt;&gt;FALSE,VLOOKUP(H2505,internet_municipalities!$B$2:$W$226,22,FALSE),"NO INTERNET")</f>
        <v>6820</v>
      </c>
      <c r="P2505" s="16" t="str">
        <f t="shared" si="161"/>
        <v>Lost</v>
      </c>
    </row>
    <row r="2506" spans="1:16" x14ac:dyDescent="0.2">
      <c r="A2506">
        <v>19428</v>
      </c>
      <c r="B2506" t="b">
        <v>0</v>
      </c>
      <c r="C2506" t="s">
        <v>1463</v>
      </c>
      <c r="D2506" t="s">
        <v>2990</v>
      </c>
      <c r="E2506">
        <v>977</v>
      </c>
      <c r="F2506" t="s">
        <v>1460</v>
      </c>
      <c r="G2506" t="b">
        <v>0</v>
      </c>
      <c r="H2506" t="str">
        <f>VLOOKUP(A2506,all_municipalities!$A$2:$M$445,2,FALSE)</f>
        <v>Grey Highlands, Municipality of</v>
      </c>
      <c r="I2506" t="b">
        <f>VLOOKUP(A2506,all_municipalities!$A$2:$M$445,9,FALSE)</f>
        <v>1</v>
      </c>
      <c r="J2506" t="b">
        <f>VLOOKUP(A2506,all_municipalities!$A$2:$M$445,13, FALSE)</f>
        <v>0</v>
      </c>
      <c r="K2506" t="str">
        <f t="shared" si="158"/>
        <v>NONE</v>
      </c>
      <c r="L2506">
        <v>0</v>
      </c>
      <c r="M2506" t="str">
        <f t="shared" si="159"/>
        <v>19428 Councillor</v>
      </c>
      <c r="N2506" s="6" t="str">
        <f t="shared" si="160"/>
        <v>19428 Councillor</v>
      </c>
      <c r="O2506" s="15">
        <f>IF(I2506&lt;&gt;FALSE,VLOOKUP(H2506,internet_municipalities!$B$2:$W$226,22,FALSE),"NO INTERNET")</f>
        <v>6820</v>
      </c>
      <c r="P2506" s="16" t="str">
        <f t="shared" si="161"/>
        <v>Lost</v>
      </c>
    </row>
    <row r="2507" spans="1:16" x14ac:dyDescent="0.2">
      <c r="A2507">
        <v>19428</v>
      </c>
      <c r="B2507" t="b">
        <v>0</v>
      </c>
      <c r="C2507" t="s">
        <v>1463</v>
      </c>
      <c r="D2507" t="s">
        <v>2991</v>
      </c>
      <c r="E2507">
        <v>306</v>
      </c>
      <c r="F2507" t="s">
        <v>1460</v>
      </c>
      <c r="G2507" t="b">
        <v>0</v>
      </c>
      <c r="H2507" t="str">
        <f>VLOOKUP(A2507,all_municipalities!$A$2:$M$445,2,FALSE)</f>
        <v>Grey Highlands, Municipality of</v>
      </c>
      <c r="I2507" t="b">
        <f>VLOOKUP(A2507,all_municipalities!$A$2:$M$445,9,FALSE)</f>
        <v>1</v>
      </c>
      <c r="J2507" t="b">
        <f>VLOOKUP(A2507,all_municipalities!$A$2:$M$445,13, FALSE)</f>
        <v>0</v>
      </c>
      <c r="K2507" t="str">
        <f t="shared" si="158"/>
        <v>NONE</v>
      </c>
      <c r="L2507">
        <v>0</v>
      </c>
      <c r="M2507" t="str">
        <f t="shared" si="159"/>
        <v>19428 Councillor</v>
      </c>
      <c r="N2507" s="6" t="str">
        <f t="shared" si="160"/>
        <v>19428 Councillor</v>
      </c>
      <c r="O2507" s="15">
        <f>IF(I2507&lt;&gt;FALSE,VLOOKUP(H2507,internet_municipalities!$B$2:$W$226,22,FALSE),"NO INTERNET")</f>
        <v>6820</v>
      </c>
      <c r="P2507" s="16" t="str">
        <f t="shared" si="161"/>
        <v>Lost</v>
      </c>
    </row>
    <row r="2508" spans="1:16" x14ac:dyDescent="0.2">
      <c r="A2508">
        <v>19428</v>
      </c>
      <c r="B2508" t="b">
        <v>0</v>
      </c>
      <c r="C2508" t="s">
        <v>1463</v>
      </c>
      <c r="D2508" t="s">
        <v>2992</v>
      </c>
      <c r="E2508">
        <v>677</v>
      </c>
      <c r="F2508" t="s">
        <v>1460</v>
      </c>
      <c r="G2508" t="b">
        <v>0</v>
      </c>
      <c r="H2508" t="str">
        <f>VLOOKUP(A2508,all_municipalities!$A$2:$M$445,2,FALSE)</f>
        <v>Grey Highlands, Municipality of</v>
      </c>
      <c r="I2508" t="b">
        <f>VLOOKUP(A2508,all_municipalities!$A$2:$M$445,9,FALSE)</f>
        <v>1</v>
      </c>
      <c r="J2508" t="b">
        <f>VLOOKUP(A2508,all_municipalities!$A$2:$M$445,13, FALSE)</f>
        <v>0</v>
      </c>
      <c r="K2508" t="str">
        <f t="shared" si="158"/>
        <v>NONE</v>
      </c>
      <c r="L2508">
        <v>0</v>
      </c>
      <c r="M2508" t="str">
        <f t="shared" si="159"/>
        <v>19428 Councillor</v>
      </c>
      <c r="N2508" s="6" t="str">
        <f t="shared" si="160"/>
        <v>19428 Councillor</v>
      </c>
      <c r="O2508" s="15">
        <f>IF(I2508&lt;&gt;FALSE,VLOOKUP(H2508,internet_municipalities!$B$2:$W$226,22,FALSE),"NO INTERNET")</f>
        <v>6820</v>
      </c>
      <c r="P2508" s="16" t="str">
        <f t="shared" si="161"/>
        <v>Lost</v>
      </c>
    </row>
    <row r="2509" spans="1:16" x14ac:dyDescent="0.2">
      <c r="A2509">
        <v>19428</v>
      </c>
      <c r="B2509" t="b">
        <v>0</v>
      </c>
      <c r="C2509" t="s">
        <v>1463</v>
      </c>
      <c r="D2509" t="s">
        <v>2993</v>
      </c>
      <c r="E2509">
        <v>1067</v>
      </c>
      <c r="F2509" t="s">
        <v>1460</v>
      </c>
      <c r="G2509" t="b">
        <v>0</v>
      </c>
      <c r="H2509" t="str">
        <f>VLOOKUP(A2509,all_municipalities!$A$2:$M$445,2,FALSE)</f>
        <v>Grey Highlands, Municipality of</v>
      </c>
      <c r="I2509" t="b">
        <f>VLOOKUP(A2509,all_municipalities!$A$2:$M$445,9,FALSE)</f>
        <v>1</v>
      </c>
      <c r="J2509" t="b">
        <f>VLOOKUP(A2509,all_municipalities!$A$2:$M$445,13, FALSE)</f>
        <v>0</v>
      </c>
      <c r="K2509" t="str">
        <f t="shared" si="158"/>
        <v>NONE</v>
      </c>
      <c r="L2509">
        <v>0</v>
      </c>
      <c r="M2509" t="str">
        <f t="shared" si="159"/>
        <v>19428 Councillor</v>
      </c>
      <c r="N2509" s="6" t="str">
        <f t="shared" si="160"/>
        <v>19428 Councillor</v>
      </c>
      <c r="O2509" s="15">
        <f>IF(I2509&lt;&gt;FALSE,VLOOKUP(H2509,internet_municipalities!$B$2:$W$226,22,FALSE),"NO INTERNET")</f>
        <v>6820</v>
      </c>
      <c r="P2509" s="16" t="str">
        <f t="shared" si="161"/>
        <v>Lost</v>
      </c>
    </row>
    <row r="2510" spans="1:16" x14ac:dyDescent="0.2">
      <c r="A2510">
        <v>19428</v>
      </c>
      <c r="B2510" t="b">
        <v>0</v>
      </c>
      <c r="C2510" t="s">
        <v>1463</v>
      </c>
      <c r="D2510" t="s">
        <v>2994</v>
      </c>
      <c r="E2510">
        <v>1018</v>
      </c>
      <c r="F2510" t="s">
        <v>1460</v>
      </c>
      <c r="G2510" t="b">
        <v>0</v>
      </c>
      <c r="H2510" t="str">
        <f>VLOOKUP(A2510,all_municipalities!$A$2:$M$445,2,FALSE)</f>
        <v>Grey Highlands, Municipality of</v>
      </c>
      <c r="I2510" t="b">
        <f>VLOOKUP(A2510,all_municipalities!$A$2:$M$445,9,FALSE)</f>
        <v>1</v>
      </c>
      <c r="J2510" t="b">
        <f>VLOOKUP(A2510,all_municipalities!$A$2:$M$445,13, FALSE)</f>
        <v>0</v>
      </c>
      <c r="K2510" t="str">
        <f t="shared" si="158"/>
        <v>NONE</v>
      </c>
      <c r="L2510">
        <v>0</v>
      </c>
      <c r="M2510" t="str">
        <f t="shared" si="159"/>
        <v>19428 Councillor</v>
      </c>
      <c r="N2510" s="6" t="str">
        <f t="shared" si="160"/>
        <v>19428 Councillor</v>
      </c>
      <c r="O2510" s="15">
        <f>IF(I2510&lt;&gt;FALSE,VLOOKUP(H2510,internet_municipalities!$B$2:$W$226,22,FALSE),"NO INTERNET")</f>
        <v>6820</v>
      </c>
      <c r="P2510" s="16" t="str">
        <f t="shared" si="161"/>
        <v>Lost</v>
      </c>
    </row>
    <row r="2511" spans="1:16" x14ac:dyDescent="0.2">
      <c r="A2511">
        <v>19428</v>
      </c>
      <c r="B2511" t="b">
        <v>0</v>
      </c>
      <c r="C2511" t="s">
        <v>1463</v>
      </c>
      <c r="D2511" t="s">
        <v>2995</v>
      </c>
      <c r="E2511">
        <v>565</v>
      </c>
      <c r="F2511" t="s">
        <v>1460</v>
      </c>
      <c r="G2511" t="b">
        <v>0</v>
      </c>
      <c r="H2511" t="str">
        <f>VLOOKUP(A2511,all_municipalities!$A$2:$M$445,2,FALSE)</f>
        <v>Grey Highlands, Municipality of</v>
      </c>
      <c r="I2511" t="b">
        <f>VLOOKUP(A2511,all_municipalities!$A$2:$M$445,9,FALSE)</f>
        <v>1</v>
      </c>
      <c r="J2511" t="b">
        <f>VLOOKUP(A2511,all_municipalities!$A$2:$M$445,13, FALSE)</f>
        <v>0</v>
      </c>
      <c r="K2511" t="str">
        <f t="shared" si="158"/>
        <v>NONE</v>
      </c>
      <c r="L2511">
        <v>0</v>
      </c>
      <c r="M2511" t="str">
        <f t="shared" si="159"/>
        <v>19428 Councillor</v>
      </c>
      <c r="N2511" s="6" t="str">
        <f t="shared" si="160"/>
        <v>19428 Councillor</v>
      </c>
      <c r="O2511" s="15">
        <f>IF(I2511&lt;&gt;FALSE,VLOOKUP(H2511,internet_municipalities!$B$2:$W$226,22,FALSE),"NO INTERNET")</f>
        <v>6820</v>
      </c>
      <c r="P2511" s="16" t="str">
        <f t="shared" si="161"/>
        <v>Lost</v>
      </c>
    </row>
    <row r="2512" spans="1:16" x14ac:dyDescent="0.2">
      <c r="A2512">
        <v>19428</v>
      </c>
      <c r="B2512" t="b">
        <v>0</v>
      </c>
      <c r="C2512" t="s">
        <v>1463</v>
      </c>
      <c r="D2512" t="s">
        <v>2996</v>
      </c>
      <c r="E2512">
        <v>158</v>
      </c>
      <c r="F2512" t="s">
        <v>1460</v>
      </c>
      <c r="G2512" t="b">
        <v>0</v>
      </c>
      <c r="H2512" t="str">
        <f>VLOOKUP(A2512,all_municipalities!$A$2:$M$445,2,FALSE)</f>
        <v>Grey Highlands, Municipality of</v>
      </c>
      <c r="I2512" t="b">
        <f>VLOOKUP(A2512,all_municipalities!$A$2:$M$445,9,FALSE)</f>
        <v>1</v>
      </c>
      <c r="J2512" t="b">
        <f>VLOOKUP(A2512,all_municipalities!$A$2:$M$445,13, FALSE)</f>
        <v>0</v>
      </c>
      <c r="K2512" t="str">
        <f t="shared" si="158"/>
        <v>NONE</v>
      </c>
      <c r="L2512">
        <v>0</v>
      </c>
      <c r="M2512" t="str">
        <f t="shared" si="159"/>
        <v>19428 Councillor</v>
      </c>
      <c r="N2512" s="6" t="str">
        <f t="shared" si="160"/>
        <v>19428 Councillor</v>
      </c>
      <c r="O2512" s="15">
        <f>IF(I2512&lt;&gt;FALSE,VLOOKUP(H2512,internet_municipalities!$B$2:$W$226,22,FALSE),"NO INTERNET")</f>
        <v>6820</v>
      </c>
      <c r="P2512" s="16" t="str">
        <f t="shared" si="161"/>
        <v>Lost</v>
      </c>
    </row>
    <row r="2513" spans="1:16" x14ac:dyDescent="0.2">
      <c r="A2513">
        <v>19428</v>
      </c>
      <c r="B2513" t="b">
        <v>0</v>
      </c>
      <c r="C2513" t="s">
        <v>1463</v>
      </c>
      <c r="D2513" t="s">
        <v>2997</v>
      </c>
      <c r="E2513">
        <v>644</v>
      </c>
      <c r="F2513" t="s">
        <v>1460</v>
      </c>
      <c r="G2513" t="b">
        <v>0</v>
      </c>
      <c r="H2513" t="str">
        <f>VLOOKUP(A2513,all_municipalities!$A$2:$M$445,2,FALSE)</f>
        <v>Grey Highlands, Municipality of</v>
      </c>
      <c r="I2513" t="b">
        <f>VLOOKUP(A2513,all_municipalities!$A$2:$M$445,9,FALSE)</f>
        <v>1</v>
      </c>
      <c r="J2513" t="b">
        <f>VLOOKUP(A2513,all_municipalities!$A$2:$M$445,13, FALSE)</f>
        <v>0</v>
      </c>
      <c r="K2513" t="str">
        <f t="shared" si="158"/>
        <v>NONE</v>
      </c>
      <c r="L2513">
        <v>0</v>
      </c>
      <c r="M2513" t="str">
        <f t="shared" si="159"/>
        <v>19428 Councillor</v>
      </c>
      <c r="N2513" s="6" t="str">
        <f t="shared" si="160"/>
        <v>19428 Councillor</v>
      </c>
      <c r="O2513" s="15">
        <f>IF(I2513&lt;&gt;FALSE,VLOOKUP(H2513,internet_municipalities!$B$2:$W$226,22,FALSE),"NO INTERNET")</f>
        <v>6820</v>
      </c>
      <c r="P2513" s="16" t="str">
        <f t="shared" si="161"/>
        <v>Lost</v>
      </c>
    </row>
    <row r="2514" spans="1:16" x14ac:dyDescent="0.2">
      <c r="A2514">
        <v>19428</v>
      </c>
      <c r="B2514" t="b">
        <v>0</v>
      </c>
      <c r="C2514" t="s">
        <v>1463</v>
      </c>
      <c r="D2514" t="s">
        <v>2998</v>
      </c>
      <c r="E2514">
        <v>607</v>
      </c>
      <c r="F2514" t="s">
        <v>1460</v>
      </c>
      <c r="G2514" t="b">
        <v>0</v>
      </c>
      <c r="H2514" t="str">
        <f>VLOOKUP(A2514,all_municipalities!$A$2:$M$445,2,FALSE)</f>
        <v>Grey Highlands, Municipality of</v>
      </c>
      <c r="I2514" t="b">
        <f>VLOOKUP(A2514,all_municipalities!$A$2:$M$445,9,FALSE)</f>
        <v>1</v>
      </c>
      <c r="J2514" t="b">
        <f>VLOOKUP(A2514,all_municipalities!$A$2:$M$445,13, FALSE)</f>
        <v>0</v>
      </c>
      <c r="K2514" t="str">
        <f t="shared" si="158"/>
        <v>NONE</v>
      </c>
      <c r="L2514">
        <v>0</v>
      </c>
      <c r="M2514" t="str">
        <f t="shared" si="159"/>
        <v>19428 Councillor</v>
      </c>
      <c r="N2514" s="6" t="str">
        <f t="shared" si="160"/>
        <v>19428 Councillor</v>
      </c>
      <c r="O2514" s="15">
        <f>IF(I2514&lt;&gt;FALSE,VLOOKUP(H2514,internet_municipalities!$B$2:$W$226,22,FALSE),"NO INTERNET")</f>
        <v>6820</v>
      </c>
      <c r="P2514" s="16" t="str">
        <f t="shared" si="161"/>
        <v>Lost</v>
      </c>
    </row>
    <row r="2515" spans="1:16" x14ac:dyDescent="0.2">
      <c r="A2515">
        <v>19428</v>
      </c>
      <c r="B2515" t="b">
        <v>0</v>
      </c>
      <c r="C2515" t="s">
        <v>1463</v>
      </c>
      <c r="D2515" t="s">
        <v>2999</v>
      </c>
      <c r="E2515">
        <v>321</v>
      </c>
      <c r="F2515" t="s">
        <v>1460</v>
      </c>
      <c r="G2515" t="b">
        <v>0</v>
      </c>
      <c r="H2515" t="str">
        <f>VLOOKUP(A2515,all_municipalities!$A$2:$M$445,2,FALSE)</f>
        <v>Grey Highlands, Municipality of</v>
      </c>
      <c r="I2515" t="b">
        <f>VLOOKUP(A2515,all_municipalities!$A$2:$M$445,9,FALSE)</f>
        <v>1</v>
      </c>
      <c r="J2515" t="b">
        <f>VLOOKUP(A2515,all_municipalities!$A$2:$M$445,13, FALSE)</f>
        <v>0</v>
      </c>
      <c r="K2515" t="str">
        <f t="shared" si="158"/>
        <v>NONE</v>
      </c>
      <c r="L2515">
        <v>0</v>
      </c>
      <c r="M2515" t="str">
        <f t="shared" si="159"/>
        <v>19428 Councillor</v>
      </c>
      <c r="N2515" s="6" t="str">
        <f t="shared" si="160"/>
        <v>19428 Councillor</v>
      </c>
      <c r="O2515" s="15">
        <f>IF(I2515&lt;&gt;FALSE,VLOOKUP(H2515,internet_municipalities!$B$2:$W$226,22,FALSE),"NO INTERNET")</f>
        <v>6820</v>
      </c>
      <c r="P2515" s="16" t="str">
        <f t="shared" si="161"/>
        <v>Lost</v>
      </c>
    </row>
    <row r="2516" spans="1:16" x14ac:dyDescent="0.2">
      <c r="A2516">
        <v>19428</v>
      </c>
      <c r="B2516" t="b">
        <v>0</v>
      </c>
      <c r="C2516" t="s">
        <v>1463</v>
      </c>
      <c r="D2516" t="s">
        <v>3000</v>
      </c>
      <c r="E2516">
        <v>1137</v>
      </c>
      <c r="F2516" t="s">
        <v>1460</v>
      </c>
      <c r="G2516" t="b">
        <v>0</v>
      </c>
      <c r="H2516" t="str">
        <f>VLOOKUP(A2516,all_municipalities!$A$2:$M$445,2,FALSE)</f>
        <v>Grey Highlands, Municipality of</v>
      </c>
      <c r="I2516" t="b">
        <f>VLOOKUP(A2516,all_municipalities!$A$2:$M$445,9,FALSE)</f>
        <v>1</v>
      </c>
      <c r="J2516" t="b">
        <f>VLOOKUP(A2516,all_municipalities!$A$2:$M$445,13, FALSE)</f>
        <v>0</v>
      </c>
      <c r="K2516" t="str">
        <f t="shared" si="158"/>
        <v>NONE</v>
      </c>
      <c r="L2516">
        <v>0</v>
      </c>
      <c r="M2516" t="str">
        <f t="shared" si="159"/>
        <v>19428 Councillor</v>
      </c>
      <c r="N2516" s="6" t="str">
        <f t="shared" si="160"/>
        <v>19428 Councillor</v>
      </c>
      <c r="O2516" s="15">
        <f>IF(I2516&lt;&gt;FALSE,VLOOKUP(H2516,internet_municipalities!$B$2:$W$226,22,FALSE),"NO INTERNET")</f>
        <v>6820</v>
      </c>
      <c r="P2516" s="16" t="str">
        <f t="shared" si="161"/>
        <v>Lost</v>
      </c>
    </row>
    <row r="2517" spans="1:16" x14ac:dyDescent="0.2">
      <c r="A2517">
        <v>19428</v>
      </c>
      <c r="B2517" t="b">
        <v>0</v>
      </c>
      <c r="C2517" t="s">
        <v>1463</v>
      </c>
      <c r="D2517" t="s">
        <v>3001</v>
      </c>
      <c r="E2517">
        <v>183</v>
      </c>
      <c r="F2517" t="s">
        <v>1460</v>
      </c>
      <c r="G2517" t="b">
        <v>0</v>
      </c>
      <c r="H2517" t="str">
        <f>VLOOKUP(A2517,all_municipalities!$A$2:$M$445,2,FALSE)</f>
        <v>Grey Highlands, Municipality of</v>
      </c>
      <c r="I2517" t="b">
        <f>VLOOKUP(A2517,all_municipalities!$A$2:$M$445,9,FALSE)</f>
        <v>1</v>
      </c>
      <c r="J2517" t="b">
        <f>VLOOKUP(A2517,all_municipalities!$A$2:$M$445,13, FALSE)</f>
        <v>0</v>
      </c>
      <c r="K2517" t="str">
        <f t="shared" si="158"/>
        <v>NONE</v>
      </c>
      <c r="L2517">
        <v>0</v>
      </c>
      <c r="M2517" t="str">
        <f t="shared" si="159"/>
        <v>19428 Councillor</v>
      </c>
      <c r="N2517" s="6" t="str">
        <f t="shared" si="160"/>
        <v>19428 Councillor</v>
      </c>
      <c r="O2517" s="15">
        <f>IF(I2517&lt;&gt;FALSE,VLOOKUP(H2517,internet_municipalities!$B$2:$W$226,22,FALSE),"NO INTERNET")</f>
        <v>6820</v>
      </c>
      <c r="P2517" s="16" t="str">
        <f t="shared" si="161"/>
        <v>Lost</v>
      </c>
    </row>
    <row r="2518" spans="1:16" x14ac:dyDescent="0.2">
      <c r="A2518">
        <v>10302</v>
      </c>
      <c r="B2518" t="b">
        <v>1</v>
      </c>
      <c r="C2518" t="s">
        <v>3002</v>
      </c>
      <c r="D2518" t="s">
        <v>3003</v>
      </c>
      <c r="E2518">
        <v>435</v>
      </c>
      <c r="F2518">
        <v>125</v>
      </c>
      <c r="G2518" t="b">
        <v>0</v>
      </c>
      <c r="H2518" t="str">
        <f>VLOOKUP(A2518,all_municipalities!$A$2:$M$445,2,FALSE)</f>
        <v>Grimsby, Town of</v>
      </c>
      <c r="I2518" t="b">
        <f>VLOOKUP(A2518,all_municipalities!$A$2:$M$445,9,FALSE)</f>
        <v>1</v>
      </c>
      <c r="J2518" t="b">
        <f>VLOOKUP(A2518,all_municipalities!$A$2:$M$445,13, FALSE)</f>
        <v>0</v>
      </c>
      <c r="K2518" t="str">
        <f t="shared" si="158"/>
        <v>NONE</v>
      </c>
      <c r="L2518">
        <v>0</v>
      </c>
      <c r="M2518" t="str">
        <f t="shared" si="159"/>
        <v>10302 Councillor, Ward Four</v>
      </c>
      <c r="N2518" s="6" t="str">
        <f t="shared" si="160"/>
        <v>10302 Councillor, Ward Four</v>
      </c>
      <c r="O2518" s="15">
        <f>IF(I2518&lt;&gt;FALSE,VLOOKUP(H2518,internet_municipalities!$B$2:$W$226,22,FALSE),"NO INTERNET")</f>
        <v>14917</v>
      </c>
      <c r="P2518" s="16">
        <f t="shared" si="161"/>
        <v>8.3797010122678827E-3</v>
      </c>
    </row>
    <row r="2519" spans="1:16" x14ac:dyDescent="0.2">
      <c r="A2519">
        <v>10302</v>
      </c>
      <c r="B2519" t="b">
        <v>1</v>
      </c>
      <c r="C2519" t="s">
        <v>3002</v>
      </c>
      <c r="D2519" t="s">
        <v>3004</v>
      </c>
      <c r="E2519">
        <v>362</v>
      </c>
      <c r="F2519">
        <v>52</v>
      </c>
      <c r="G2519" t="b">
        <v>0</v>
      </c>
      <c r="H2519" t="str">
        <f>VLOOKUP(A2519,all_municipalities!$A$2:$M$445,2,FALSE)</f>
        <v>Grimsby, Town of</v>
      </c>
      <c r="I2519" t="b">
        <f>VLOOKUP(A2519,all_municipalities!$A$2:$M$445,9,FALSE)</f>
        <v>1</v>
      </c>
      <c r="J2519" t="b">
        <f>VLOOKUP(A2519,all_municipalities!$A$2:$M$445,13, FALSE)</f>
        <v>0</v>
      </c>
      <c r="K2519" t="str">
        <f t="shared" si="158"/>
        <v>NONE</v>
      </c>
      <c r="L2519">
        <v>0</v>
      </c>
      <c r="M2519" t="str">
        <f t="shared" si="159"/>
        <v>10302 Councillor, Ward Four</v>
      </c>
      <c r="N2519" s="6" t="str">
        <f t="shared" si="160"/>
        <v>10302 Councillor, Ward Four</v>
      </c>
      <c r="O2519" s="15">
        <f>IF(I2519&lt;&gt;FALSE,VLOOKUP(H2519,internet_municipalities!$B$2:$W$226,22,FALSE),"NO INTERNET")</f>
        <v>14917</v>
      </c>
      <c r="P2519" s="16">
        <f t="shared" si="161"/>
        <v>3.4859556211034389E-3</v>
      </c>
    </row>
    <row r="2520" spans="1:16" x14ac:dyDescent="0.2">
      <c r="A2520">
        <v>10302</v>
      </c>
      <c r="B2520" t="b">
        <v>1</v>
      </c>
      <c r="C2520" t="s">
        <v>2615</v>
      </c>
      <c r="D2520" t="s">
        <v>3005</v>
      </c>
      <c r="E2520">
        <v>1338</v>
      </c>
      <c r="F2520">
        <v>380</v>
      </c>
      <c r="G2520" t="b">
        <v>0</v>
      </c>
      <c r="H2520" t="str">
        <f>VLOOKUP(A2520,all_municipalities!$A$2:$M$445,2,FALSE)</f>
        <v>Grimsby, Town of</v>
      </c>
      <c r="I2520" t="b">
        <f>VLOOKUP(A2520,all_municipalities!$A$2:$M$445,9,FALSE)</f>
        <v>1</v>
      </c>
      <c r="J2520" t="b">
        <f>VLOOKUP(A2520,all_municipalities!$A$2:$M$445,13, FALSE)</f>
        <v>0</v>
      </c>
      <c r="K2520" t="str">
        <f t="shared" si="158"/>
        <v>NONE</v>
      </c>
      <c r="L2520">
        <v>0</v>
      </c>
      <c r="M2520" t="str">
        <f t="shared" si="159"/>
        <v>10302 Councillor, Ward Three</v>
      </c>
      <c r="N2520" s="6" t="str">
        <f t="shared" si="160"/>
        <v>10302 Councillor, Ward Three</v>
      </c>
      <c r="O2520" s="15">
        <f>IF(I2520&lt;&gt;FALSE,VLOOKUP(H2520,internet_municipalities!$B$2:$W$226,22,FALSE),"NO INTERNET")</f>
        <v>14917</v>
      </c>
      <c r="P2520" s="16">
        <f t="shared" si="161"/>
        <v>2.5474291077294361E-2</v>
      </c>
    </row>
    <row r="2521" spans="1:16" x14ac:dyDescent="0.2">
      <c r="A2521">
        <v>10302</v>
      </c>
      <c r="B2521" t="b">
        <v>1</v>
      </c>
      <c r="C2521" t="s">
        <v>2615</v>
      </c>
      <c r="D2521" t="s">
        <v>3006</v>
      </c>
      <c r="E2521">
        <v>1415</v>
      </c>
      <c r="F2521">
        <v>457</v>
      </c>
      <c r="G2521" t="b">
        <v>0</v>
      </c>
      <c r="H2521" t="str">
        <f>VLOOKUP(A2521,all_municipalities!$A$2:$M$445,2,FALSE)</f>
        <v>Grimsby, Town of</v>
      </c>
      <c r="I2521" t="b">
        <f>VLOOKUP(A2521,all_municipalities!$A$2:$M$445,9,FALSE)</f>
        <v>1</v>
      </c>
      <c r="J2521" t="b">
        <f>VLOOKUP(A2521,all_municipalities!$A$2:$M$445,13, FALSE)</f>
        <v>0</v>
      </c>
      <c r="K2521" t="str">
        <f t="shared" si="158"/>
        <v>NONE</v>
      </c>
      <c r="L2521">
        <v>0</v>
      </c>
      <c r="M2521" t="str">
        <f t="shared" si="159"/>
        <v>10302 Councillor, Ward Three</v>
      </c>
      <c r="N2521" s="6" t="str">
        <f t="shared" si="160"/>
        <v>10302 Councillor, Ward Three</v>
      </c>
      <c r="O2521" s="15">
        <f>IF(I2521&lt;&gt;FALSE,VLOOKUP(H2521,internet_municipalities!$B$2:$W$226,22,FALSE),"NO INTERNET")</f>
        <v>14917</v>
      </c>
      <c r="P2521" s="16">
        <f t="shared" si="161"/>
        <v>3.0636186900851379E-2</v>
      </c>
    </row>
    <row r="2522" spans="1:16" x14ac:dyDescent="0.2">
      <c r="A2522">
        <v>10302</v>
      </c>
      <c r="B2522" t="b">
        <v>1</v>
      </c>
      <c r="C2522" t="s">
        <v>2618</v>
      </c>
      <c r="D2522" t="s">
        <v>3007</v>
      </c>
      <c r="E2522">
        <v>2011</v>
      </c>
      <c r="F2522">
        <v>1354</v>
      </c>
      <c r="G2522" t="b">
        <v>0</v>
      </c>
      <c r="H2522" t="str">
        <f>VLOOKUP(A2522,all_municipalities!$A$2:$M$445,2,FALSE)</f>
        <v>Grimsby, Town of</v>
      </c>
      <c r="I2522" t="b">
        <f>VLOOKUP(A2522,all_municipalities!$A$2:$M$445,9,FALSE)</f>
        <v>1</v>
      </c>
      <c r="J2522" t="b">
        <f>VLOOKUP(A2522,all_municipalities!$A$2:$M$445,13, FALSE)</f>
        <v>0</v>
      </c>
      <c r="K2522" t="str">
        <f t="shared" si="158"/>
        <v>NONE</v>
      </c>
      <c r="L2522">
        <v>0</v>
      </c>
      <c r="M2522" t="str">
        <f t="shared" si="159"/>
        <v>10302 Councillor, Ward Two</v>
      </c>
      <c r="N2522" s="6" t="str">
        <f t="shared" si="160"/>
        <v>10302 Councillor, Ward Two</v>
      </c>
      <c r="O2522" s="15">
        <f>IF(I2522&lt;&gt;FALSE,VLOOKUP(H2522,internet_municipalities!$B$2:$W$226,22,FALSE),"NO INTERNET")</f>
        <v>14917</v>
      </c>
      <c r="P2522" s="16">
        <f t="shared" si="161"/>
        <v>9.0768921364885707E-2</v>
      </c>
    </row>
    <row r="2523" spans="1:16" x14ac:dyDescent="0.2">
      <c r="A2523">
        <v>10302</v>
      </c>
      <c r="B2523" t="b">
        <v>1</v>
      </c>
      <c r="C2523" t="s">
        <v>2618</v>
      </c>
      <c r="D2523" t="s">
        <v>3008</v>
      </c>
      <c r="E2523">
        <v>1700</v>
      </c>
      <c r="F2523">
        <v>1043</v>
      </c>
      <c r="G2523" t="b">
        <v>0</v>
      </c>
      <c r="H2523" t="str">
        <f>VLOOKUP(A2523,all_municipalities!$A$2:$M$445,2,FALSE)</f>
        <v>Grimsby, Town of</v>
      </c>
      <c r="I2523" t="b">
        <f>VLOOKUP(A2523,all_municipalities!$A$2:$M$445,9,FALSE)</f>
        <v>1</v>
      </c>
      <c r="J2523" t="b">
        <f>VLOOKUP(A2523,all_municipalities!$A$2:$M$445,13, FALSE)</f>
        <v>0</v>
      </c>
      <c r="K2523" t="str">
        <f t="shared" si="158"/>
        <v>NONE</v>
      </c>
      <c r="L2523">
        <v>0</v>
      </c>
      <c r="M2523" t="str">
        <f t="shared" si="159"/>
        <v>10302 Councillor, Ward Two</v>
      </c>
      <c r="N2523" s="6" t="str">
        <f t="shared" si="160"/>
        <v>10302 Councillor, Ward Two</v>
      </c>
      <c r="O2523" s="15">
        <f>IF(I2523&lt;&gt;FALSE,VLOOKUP(H2523,internet_municipalities!$B$2:$W$226,22,FALSE),"NO INTERNET")</f>
        <v>14917</v>
      </c>
      <c r="P2523" s="16">
        <f t="shared" si="161"/>
        <v>6.992022524636321E-2</v>
      </c>
    </row>
    <row r="2524" spans="1:16" x14ac:dyDescent="0.2">
      <c r="A2524">
        <v>10302</v>
      </c>
      <c r="B2524" t="b">
        <v>1</v>
      </c>
      <c r="C2524" t="s">
        <v>2621</v>
      </c>
      <c r="D2524" t="s">
        <v>3009</v>
      </c>
      <c r="E2524">
        <v>1611</v>
      </c>
      <c r="F2524">
        <v>1156</v>
      </c>
      <c r="G2524" t="b">
        <v>0</v>
      </c>
      <c r="H2524" t="str">
        <f>VLOOKUP(A2524,all_municipalities!$A$2:$M$445,2,FALSE)</f>
        <v>Grimsby, Town of</v>
      </c>
      <c r="I2524" t="b">
        <f>VLOOKUP(A2524,all_municipalities!$A$2:$M$445,9,FALSE)</f>
        <v>1</v>
      </c>
      <c r="J2524" t="b">
        <f>VLOOKUP(A2524,all_municipalities!$A$2:$M$445,13, FALSE)</f>
        <v>0</v>
      </c>
      <c r="K2524" t="str">
        <f t="shared" si="158"/>
        <v>NONE</v>
      </c>
      <c r="L2524">
        <v>0</v>
      </c>
      <c r="M2524" t="str">
        <f t="shared" si="159"/>
        <v>10302 Councillor, Ward One</v>
      </c>
      <c r="N2524" s="6" t="str">
        <f t="shared" si="160"/>
        <v>10302 Councillor, Ward One</v>
      </c>
      <c r="O2524" s="15">
        <f>IF(I2524&lt;&gt;FALSE,VLOOKUP(H2524,internet_municipalities!$B$2:$W$226,22,FALSE),"NO INTERNET")</f>
        <v>14917</v>
      </c>
      <c r="P2524" s="16">
        <f t="shared" si="161"/>
        <v>7.749547496145337E-2</v>
      </c>
    </row>
    <row r="2525" spans="1:16" x14ac:dyDescent="0.2">
      <c r="A2525">
        <v>10302</v>
      </c>
      <c r="B2525" t="b">
        <v>1</v>
      </c>
      <c r="C2525" t="s">
        <v>2621</v>
      </c>
      <c r="D2525" t="s">
        <v>3010</v>
      </c>
      <c r="E2525">
        <v>1966</v>
      </c>
      <c r="F2525">
        <v>1511</v>
      </c>
      <c r="G2525" t="b">
        <v>0</v>
      </c>
      <c r="H2525" t="str">
        <f>VLOOKUP(A2525,all_municipalities!$A$2:$M$445,2,FALSE)</f>
        <v>Grimsby, Town of</v>
      </c>
      <c r="I2525" t="b">
        <f>VLOOKUP(A2525,all_municipalities!$A$2:$M$445,9,FALSE)</f>
        <v>1</v>
      </c>
      <c r="J2525" t="b">
        <f>VLOOKUP(A2525,all_municipalities!$A$2:$M$445,13, FALSE)</f>
        <v>0</v>
      </c>
      <c r="K2525" t="str">
        <f t="shared" si="158"/>
        <v>NONE</v>
      </c>
      <c r="L2525">
        <v>0</v>
      </c>
      <c r="M2525" t="str">
        <f t="shared" si="159"/>
        <v>10302 Councillor, Ward One</v>
      </c>
      <c r="N2525" s="6" t="str">
        <f t="shared" si="160"/>
        <v>10302 Councillor, Ward One</v>
      </c>
      <c r="O2525" s="15">
        <f>IF(I2525&lt;&gt;FALSE,VLOOKUP(H2525,internet_municipalities!$B$2:$W$226,22,FALSE),"NO INTERNET")</f>
        <v>14917</v>
      </c>
      <c r="P2525" s="16">
        <f t="shared" si="161"/>
        <v>0.10129382583629416</v>
      </c>
    </row>
    <row r="2526" spans="1:16" x14ac:dyDescent="0.2">
      <c r="A2526">
        <v>10302</v>
      </c>
      <c r="B2526" t="b">
        <v>1</v>
      </c>
      <c r="C2526" t="s">
        <v>1985</v>
      </c>
      <c r="D2526" t="s">
        <v>3011</v>
      </c>
      <c r="E2526">
        <v>4476</v>
      </c>
      <c r="F2526">
        <v>293</v>
      </c>
      <c r="G2526" t="b">
        <v>0</v>
      </c>
      <c r="H2526" t="str">
        <f>VLOOKUP(A2526,all_municipalities!$A$2:$M$445,2,FALSE)</f>
        <v>Grimsby, Town of</v>
      </c>
      <c r="I2526" t="b">
        <f>VLOOKUP(A2526,all_municipalities!$A$2:$M$445,9,FALSE)</f>
        <v>1</v>
      </c>
      <c r="J2526" t="b">
        <f>VLOOKUP(A2526,all_municipalities!$A$2:$M$445,13, FALSE)</f>
        <v>0</v>
      </c>
      <c r="K2526" t="str">
        <f t="shared" si="158"/>
        <v>NONE</v>
      </c>
      <c r="L2526">
        <v>0</v>
      </c>
      <c r="M2526" t="str">
        <f t="shared" si="159"/>
        <v>10302 Regional Councillor</v>
      </c>
      <c r="N2526" s="6" t="str">
        <f t="shared" si="160"/>
        <v>10302 Regional Councillor</v>
      </c>
      <c r="O2526" s="15">
        <f>IF(I2526&lt;&gt;FALSE,VLOOKUP(H2526,internet_municipalities!$B$2:$W$226,22,FALSE),"NO INTERNET")</f>
        <v>14917</v>
      </c>
      <c r="P2526" s="16">
        <f t="shared" si="161"/>
        <v>1.9642019172755917E-2</v>
      </c>
    </row>
    <row r="2527" spans="1:16" x14ac:dyDescent="0.2">
      <c r="A2527">
        <v>10302</v>
      </c>
      <c r="B2527" t="b">
        <v>0</v>
      </c>
      <c r="C2527" t="s">
        <v>1985</v>
      </c>
      <c r="D2527" t="s">
        <v>3012</v>
      </c>
      <c r="E2527">
        <v>4183</v>
      </c>
      <c r="F2527" t="s">
        <v>1460</v>
      </c>
      <c r="G2527" t="b">
        <v>0</v>
      </c>
      <c r="H2527" t="str">
        <f>VLOOKUP(A2527,all_municipalities!$A$2:$M$445,2,FALSE)</f>
        <v>Grimsby, Town of</v>
      </c>
      <c r="I2527" t="b">
        <f>VLOOKUP(A2527,all_municipalities!$A$2:$M$445,9,FALSE)</f>
        <v>1</v>
      </c>
      <c r="J2527" t="b">
        <f>VLOOKUP(A2527,all_municipalities!$A$2:$M$445,13, FALSE)</f>
        <v>0</v>
      </c>
      <c r="K2527" t="str">
        <f t="shared" si="158"/>
        <v>NONE</v>
      </c>
      <c r="L2527">
        <v>0</v>
      </c>
      <c r="M2527" t="str">
        <f t="shared" si="159"/>
        <v>10302 Regional Councillor</v>
      </c>
      <c r="N2527" s="6" t="str">
        <f t="shared" si="160"/>
        <v>10302 Regional Councillor</v>
      </c>
      <c r="O2527" s="15">
        <f>IF(I2527&lt;&gt;FALSE,VLOOKUP(H2527,internet_municipalities!$B$2:$W$226,22,FALSE),"NO INTERNET")</f>
        <v>14917</v>
      </c>
      <c r="P2527" s="16" t="str">
        <f t="shared" si="161"/>
        <v>Lost</v>
      </c>
    </row>
    <row r="2528" spans="1:16" x14ac:dyDescent="0.2">
      <c r="A2528">
        <v>10302</v>
      </c>
      <c r="B2528" t="b">
        <v>0</v>
      </c>
      <c r="C2528" t="s">
        <v>2621</v>
      </c>
      <c r="D2528" t="s">
        <v>3013</v>
      </c>
      <c r="E2528">
        <v>443</v>
      </c>
      <c r="F2528" t="s">
        <v>1460</v>
      </c>
      <c r="G2528" t="b">
        <v>0</v>
      </c>
      <c r="H2528" t="str">
        <f>VLOOKUP(A2528,all_municipalities!$A$2:$M$445,2,FALSE)</f>
        <v>Grimsby, Town of</v>
      </c>
      <c r="I2528" t="b">
        <f>VLOOKUP(A2528,all_municipalities!$A$2:$M$445,9,FALSE)</f>
        <v>1</v>
      </c>
      <c r="J2528" t="b">
        <f>VLOOKUP(A2528,all_municipalities!$A$2:$M$445,13, FALSE)</f>
        <v>0</v>
      </c>
      <c r="K2528" t="str">
        <f t="shared" si="158"/>
        <v>NONE</v>
      </c>
      <c r="L2528">
        <v>0</v>
      </c>
      <c r="M2528" t="str">
        <f t="shared" si="159"/>
        <v>10302 Councillor, Ward One</v>
      </c>
      <c r="N2528" s="6" t="str">
        <f t="shared" si="160"/>
        <v>10302 Councillor, Ward One</v>
      </c>
      <c r="O2528" s="15">
        <f>IF(I2528&lt;&gt;FALSE,VLOOKUP(H2528,internet_municipalities!$B$2:$W$226,22,FALSE),"NO INTERNET")</f>
        <v>14917</v>
      </c>
      <c r="P2528" s="16" t="str">
        <f t="shared" si="161"/>
        <v>Lost</v>
      </c>
    </row>
    <row r="2529" spans="1:16" x14ac:dyDescent="0.2">
      <c r="A2529">
        <v>10302</v>
      </c>
      <c r="B2529" t="b">
        <v>0</v>
      </c>
      <c r="C2529" t="s">
        <v>2621</v>
      </c>
      <c r="D2529" t="s">
        <v>3014</v>
      </c>
      <c r="E2529">
        <v>455</v>
      </c>
      <c r="F2529" t="s">
        <v>1460</v>
      </c>
      <c r="G2529" t="b">
        <v>0</v>
      </c>
      <c r="H2529" t="str">
        <f>VLOOKUP(A2529,all_municipalities!$A$2:$M$445,2,FALSE)</f>
        <v>Grimsby, Town of</v>
      </c>
      <c r="I2529" t="b">
        <f>VLOOKUP(A2529,all_municipalities!$A$2:$M$445,9,FALSE)</f>
        <v>1</v>
      </c>
      <c r="J2529" t="b">
        <f>VLOOKUP(A2529,all_municipalities!$A$2:$M$445,13, FALSE)</f>
        <v>0</v>
      </c>
      <c r="K2529" t="str">
        <f t="shared" si="158"/>
        <v>NONE</v>
      </c>
      <c r="L2529">
        <v>0</v>
      </c>
      <c r="M2529" t="str">
        <f t="shared" si="159"/>
        <v>10302 Councillor, Ward One</v>
      </c>
      <c r="N2529" s="6" t="str">
        <f t="shared" si="160"/>
        <v>10302 Councillor, Ward One</v>
      </c>
      <c r="O2529" s="15">
        <f>IF(I2529&lt;&gt;FALSE,VLOOKUP(H2529,internet_municipalities!$B$2:$W$226,22,FALSE),"NO INTERNET")</f>
        <v>14917</v>
      </c>
      <c r="P2529" s="16" t="str">
        <f t="shared" si="161"/>
        <v>Lost</v>
      </c>
    </row>
    <row r="2530" spans="1:16" x14ac:dyDescent="0.2">
      <c r="A2530">
        <v>10302</v>
      </c>
      <c r="B2530" t="b">
        <v>0</v>
      </c>
      <c r="C2530" t="s">
        <v>2618</v>
      </c>
      <c r="D2530" t="s">
        <v>3015</v>
      </c>
      <c r="E2530">
        <v>449</v>
      </c>
      <c r="F2530" t="s">
        <v>1460</v>
      </c>
      <c r="G2530" t="b">
        <v>0</v>
      </c>
      <c r="H2530" t="str">
        <f>VLOOKUP(A2530,all_municipalities!$A$2:$M$445,2,FALSE)</f>
        <v>Grimsby, Town of</v>
      </c>
      <c r="I2530" t="b">
        <f>VLOOKUP(A2530,all_municipalities!$A$2:$M$445,9,FALSE)</f>
        <v>1</v>
      </c>
      <c r="J2530" t="b">
        <f>VLOOKUP(A2530,all_municipalities!$A$2:$M$445,13, FALSE)</f>
        <v>0</v>
      </c>
      <c r="K2530" t="str">
        <f t="shared" si="158"/>
        <v>NONE</v>
      </c>
      <c r="L2530">
        <v>0</v>
      </c>
      <c r="M2530" t="str">
        <f t="shared" si="159"/>
        <v>10302 Councillor, Ward Two</v>
      </c>
      <c r="N2530" s="6" t="str">
        <f t="shared" si="160"/>
        <v>10302 Councillor, Ward Two</v>
      </c>
      <c r="O2530" s="15">
        <f>IF(I2530&lt;&gt;FALSE,VLOOKUP(H2530,internet_municipalities!$B$2:$W$226,22,FALSE),"NO INTERNET")</f>
        <v>14917</v>
      </c>
      <c r="P2530" s="16" t="str">
        <f t="shared" si="161"/>
        <v>Lost</v>
      </c>
    </row>
    <row r="2531" spans="1:16" x14ac:dyDescent="0.2">
      <c r="A2531">
        <v>10302</v>
      </c>
      <c r="B2531" t="b">
        <v>0</v>
      </c>
      <c r="C2531" t="s">
        <v>2618</v>
      </c>
      <c r="D2531" t="s">
        <v>3016</v>
      </c>
      <c r="E2531">
        <v>657</v>
      </c>
      <c r="F2531" t="s">
        <v>1460</v>
      </c>
      <c r="G2531" t="b">
        <v>0</v>
      </c>
      <c r="H2531" t="str">
        <f>VLOOKUP(A2531,all_municipalities!$A$2:$M$445,2,FALSE)</f>
        <v>Grimsby, Town of</v>
      </c>
      <c r="I2531" t="b">
        <f>VLOOKUP(A2531,all_municipalities!$A$2:$M$445,9,FALSE)</f>
        <v>1</v>
      </c>
      <c r="J2531" t="b">
        <f>VLOOKUP(A2531,all_municipalities!$A$2:$M$445,13, FALSE)</f>
        <v>0</v>
      </c>
      <c r="K2531" t="str">
        <f t="shared" si="158"/>
        <v>NONE</v>
      </c>
      <c r="L2531">
        <v>0</v>
      </c>
      <c r="M2531" t="str">
        <f t="shared" si="159"/>
        <v>10302 Councillor, Ward Two</v>
      </c>
      <c r="N2531" s="6" t="str">
        <f t="shared" si="160"/>
        <v>10302 Councillor, Ward Two</v>
      </c>
      <c r="O2531" s="15">
        <f>IF(I2531&lt;&gt;FALSE,VLOOKUP(H2531,internet_municipalities!$B$2:$W$226,22,FALSE),"NO INTERNET")</f>
        <v>14917</v>
      </c>
      <c r="P2531" s="16" t="str">
        <f t="shared" si="161"/>
        <v>Lost</v>
      </c>
    </row>
    <row r="2532" spans="1:16" x14ac:dyDescent="0.2">
      <c r="A2532">
        <v>10302</v>
      </c>
      <c r="B2532" t="b">
        <v>0</v>
      </c>
      <c r="C2532" t="s">
        <v>2618</v>
      </c>
      <c r="D2532" t="s">
        <v>3017</v>
      </c>
      <c r="E2532">
        <v>612</v>
      </c>
      <c r="F2532" t="s">
        <v>1460</v>
      </c>
      <c r="G2532" t="b">
        <v>0</v>
      </c>
      <c r="H2532" t="str">
        <f>VLOOKUP(A2532,all_municipalities!$A$2:$M$445,2,FALSE)</f>
        <v>Grimsby, Town of</v>
      </c>
      <c r="I2532" t="b">
        <f>VLOOKUP(A2532,all_municipalities!$A$2:$M$445,9,FALSE)</f>
        <v>1</v>
      </c>
      <c r="J2532" t="b">
        <f>VLOOKUP(A2532,all_municipalities!$A$2:$M$445,13, FALSE)</f>
        <v>0</v>
      </c>
      <c r="K2532" t="str">
        <f t="shared" si="158"/>
        <v>NONE</v>
      </c>
      <c r="L2532">
        <v>0</v>
      </c>
      <c r="M2532" t="str">
        <f t="shared" si="159"/>
        <v>10302 Councillor, Ward Two</v>
      </c>
      <c r="N2532" s="6" t="str">
        <f t="shared" si="160"/>
        <v>10302 Councillor, Ward Two</v>
      </c>
      <c r="O2532" s="15">
        <f>IF(I2532&lt;&gt;FALSE,VLOOKUP(H2532,internet_municipalities!$B$2:$W$226,22,FALSE),"NO INTERNET")</f>
        <v>14917</v>
      </c>
      <c r="P2532" s="16" t="str">
        <f t="shared" si="161"/>
        <v>Lost</v>
      </c>
    </row>
    <row r="2533" spans="1:16" x14ac:dyDescent="0.2">
      <c r="A2533">
        <v>10302</v>
      </c>
      <c r="B2533" t="b">
        <v>0</v>
      </c>
      <c r="C2533" t="s">
        <v>2615</v>
      </c>
      <c r="D2533" t="s">
        <v>3018</v>
      </c>
      <c r="E2533">
        <v>661</v>
      </c>
      <c r="F2533" t="s">
        <v>1460</v>
      </c>
      <c r="G2533" t="b">
        <v>0</v>
      </c>
      <c r="H2533" t="str">
        <f>VLOOKUP(A2533,all_municipalities!$A$2:$M$445,2,FALSE)</f>
        <v>Grimsby, Town of</v>
      </c>
      <c r="I2533" t="b">
        <f>VLOOKUP(A2533,all_municipalities!$A$2:$M$445,9,FALSE)</f>
        <v>1</v>
      </c>
      <c r="J2533" t="b">
        <f>VLOOKUP(A2533,all_municipalities!$A$2:$M$445,13, FALSE)</f>
        <v>0</v>
      </c>
      <c r="K2533" t="str">
        <f t="shared" si="158"/>
        <v>NONE</v>
      </c>
      <c r="L2533">
        <v>0</v>
      </c>
      <c r="M2533" t="str">
        <f t="shared" si="159"/>
        <v>10302 Councillor, Ward Three</v>
      </c>
      <c r="N2533" s="6" t="str">
        <f t="shared" si="160"/>
        <v>10302 Councillor, Ward Three</v>
      </c>
      <c r="O2533" s="15">
        <f>IF(I2533&lt;&gt;FALSE,VLOOKUP(H2533,internet_municipalities!$B$2:$W$226,22,FALSE),"NO INTERNET")</f>
        <v>14917</v>
      </c>
      <c r="P2533" s="16" t="str">
        <f t="shared" si="161"/>
        <v>Lost</v>
      </c>
    </row>
    <row r="2534" spans="1:16" x14ac:dyDescent="0.2">
      <c r="A2534">
        <v>10302</v>
      </c>
      <c r="B2534" t="b">
        <v>0</v>
      </c>
      <c r="C2534" t="s">
        <v>2615</v>
      </c>
      <c r="D2534" t="s">
        <v>3019</v>
      </c>
      <c r="E2534">
        <v>958</v>
      </c>
      <c r="F2534" t="s">
        <v>1460</v>
      </c>
      <c r="G2534" t="b">
        <v>0</v>
      </c>
      <c r="H2534" t="str">
        <f>VLOOKUP(A2534,all_municipalities!$A$2:$M$445,2,FALSE)</f>
        <v>Grimsby, Town of</v>
      </c>
      <c r="I2534" t="b">
        <f>VLOOKUP(A2534,all_municipalities!$A$2:$M$445,9,FALSE)</f>
        <v>1</v>
      </c>
      <c r="J2534" t="b">
        <f>VLOOKUP(A2534,all_municipalities!$A$2:$M$445,13, FALSE)</f>
        <v>0</v>
      </c>
      <c r="K2534" t="str">
        <f t="shared" si="158"/>
        <v>NONE</v>
      </c>
      <c r="L2534">
        <v>0</v>
      </c>
      <c r="M2534" t="str">
        <f t="shared" si="159"/>
        <v>10302 Councillor, Ward Three</v>
      </c>
      <c r="N2534" s="6" t="str">
        <f t="shared" si="160"/>
        <v>10302 Councillor, Ward Three</v>
      </c>
      <c r="O2534" s="15">
        <f>IF(I2534&lt;&gt;FALSE,VLOOKUP(H2534,internet_municipalities!$B$2:$W$226,22,FALSE),"NO INTERNET")</f>
        <v>14917</v>
      </c>
      <c r="P2534" s="16" t="str">
        <f t="shared" si="161"/>
        <v>Lost</v>
      </c>
    </row>
    <row r="2535" spans="1:16" x14ac:dyDescent="0.2">
      <c r="A2535">
        <v>10302</v>
      </c>
      <c r="B2535" t="b">
        <v>0</v>
      </c>
      <c r="C2535" t="s">
        <v>2615</v>
      </c>
      <c r="D2535" t="s">
        <v>3020</v>
      </c>
      <c r="E2535">
        <v>428</v>
      </c>
      <c r="F2535" t="s">
        <v>1460</v>
      </c>
      <c r="G2535" t="b">
        <v>0</v>
      </c>
      <c r="H2535" t="str">
        <f>VLOOKUP(A2535,all_municipalities!$A$2:$M$445,2,FALSE)</f>
        <v>Grimsby, Town of</v>
      </c>
      <c r="I2535" t="b">
        <f>VLOOKUP(A2535,all_municipalities!$A$2:$M$445,9,FALSE)</f>
        <v>1</v>
      </c>
      <c r="J2535" t="b">
        <f>VLOOKUP(A2535,all_municipalities!$A$2:$M$445,13, FALSE)</f>
        <v>0</v>
      </c>
      <c r="K2535" t="str">
        <f t="shared" si="158"/>
        <v>NONE</v>
      </c>
      <c r="L2535">
        <v>0</v>
      </c>
      <c r="M2535" t="str">
        <f t="shared" si="159"/>
        <v>10302 Councillor, Ward Three</v>
      </c>
      <c r="N2535" s="6" t="str">
        <f t="shared" si="160"/>
        <v>10302 Councillor, Ward Three</v>
      </c>
      <c r="O2535" s="15">
        <f>IF(I2535&lt;&gt;FALSE,VLOOKUP(H2535,internet_municipalities!$B$2:$W$226,22,FALSE),"NO INTERNET")</f>
        <v>14917</v>
      </c>
      <c r="P2535" s="16" t="str">
        <f t="shared" si="161"/>
        <v>Lost</v>
      </c>
    </row>
    <row r="2536" spans="1:16" x14ac:dyDescent="0.2">
      <c r="A2536">
        <v>10302</v>
      </c>
      <c r="B2536" t="b">
        <v>0</v>
      </c>
      <c r="C2536" t="s">
        <v>3002</v>
      </c>
      <c r="D2536" t="s">
        <v>3021</v>
      </c>
      <c r="E2536">
        <v>69</v>
      </c>
      <c r="F2536" t="s">
        <v>1460</v>
      </c>
      <c r="G2536" t="b">
        <v>0</v>
      </c>
      <c r="H2536" t="str">
        <f>VLOOKUP(A2536,all_municipalities!$A$2:$M$445,2,FALSE)</f>
        <v>Grimsby, Town of</v>
      </c>
      <c r="I2536" t="b">
        <f>VLOOKUP(A2536,all_municipalities!$A$2:$M$445,9,FALSE)</f>
        <v>1</v>
      </c>
      <c r="J2536" t="b">
        <f>VLOOKUP(A2536,all_municipalities!$A$2:$M$445,13, FALSE)</f>
        <v>0</v>
      </c>
      <c r="K2536" t="str">
        <f t="shared" si="158"/>
        <v>NONE</v>
      </c>
      <c r="L2536">
        <v>0</v>
      </c>
      <c r="M2536" t="str">
        <f t="shared" si="159"/>
        <v>10302 Councillor, Ward Four</v>
      </c>
      <c r="N2536" s="6" t="str">
        <f t="shared" si="160"/>
        <v>10302 Councillor, Ward Four</v>
      </c>
      <c r="O2536" s="15">
        <f>IF(I2536&lt;&gt;FALSE,VLOOKUP(H2536,internet_municipalities!$B$2:$W$226,22,FALSE),"NO INTERNET")</f>
        <v>14917</v>
      </c>
      <c r="P2536" s="16" t="str">
        <f t="shared" si="161"/>
        <v>Lost</v>
      </c>
    </row>
    <row r="2537" spans="1:16" x14ac:dyDescent="0.2">
      <c r="A2537">
        <v>10302</v>
      </c>
      <c r="B2537" t="b">
        <v>0</v>
      </c>
      <c r="C2537" t="s">
        <v>3002</v>
      </c>
      <c r="D2537" t="s">
        <v>3022</v>
      </c>
      <c r="E2537">
        <v>310</v>
      </c>
      <c r="F2537" t="s">
        <v>1460</v>
      </c>
      <c r="G2537" t="b">
        <v>0</v>
      </c>
      <c r="H2537" t="str">
        <f>VLOOKUP(A2537,all_municipalities!$A$2:$M$445,2,FALSE)</f>
        <v>Grimsby, Town of</v>
      </c>
      <c r="I2537" t="b">
        <f>VLOOKUP(A2537,all_municipalities!$A$2:$M$445,9,FALSE)</f>
        <v>1</v>
      </c>
      <c r="J2537" t="b">
        <f>VLOOKUP(A2537,all_municipalities!$A$2:$M$445,13, FALSE)</f>
        <v>0</v>
      </c>
      <c r="K2537" t="str">
        <f t="shared" si="158"/>
        <v>NONE</v>
      </c>
      <c r="L2537">
        <v>0</v>
      </c>
      <c r="M2537" t="str">
        <f t="shared" si="159"/>
        <v>10302 Councillor, Ward Four</v>
      </c>
      <c r="N2537" s="6" t="str">
        <f t="shared" si="160"/>
        <v>10302 Councillor, Ward Four</v>
      </c>
      <c r="O2537" s="15">
        <f>IF(I2537&lt;&gt;FALSE,VLOOKUP(H2537,internet_municipalities!$B$2:$W$226,22,FALSE),"NO INTERNET")</f>
        <v>14917</v>
      </c>
      <c r="P2537" s="16" t="str">
        <f t="shared" si="161"/>
        <v>Lost</v>
      </c>
    </row>
    <row r="2538" spans="1:16" x14ac:dyDescent="0.2">
      <c r="A2538">
        <v>10302</v>
      </c>
      <c r="B2538" t="b">
        <v>0</v>
      </c>
      <c r="C2538" t="s">
        <v>3002</v>
      </c>
      <c r="D2538" t="s">
        <v>3023</v>
      </c>
      <c r="E2538">
        <v>109</v>
      </c>
      <c r="F2538" t="s">
        <v>1460</v>
      </c>
      <c r="G2538" t="b">
        <v>0</v>
      </c>
      <c r="H2538" t="str">
        <f>VLOOKUP(A2538,all_municipalities!$A$2:$M$445,2,FALSE)</f>
        <v>Grimsby, Town of</v>
      </c>
      <c r="I2538" t="b">
        <f>VLOOKUP(A2538,all_municipalities!$A$2:$M$445,9,FALSE)</f>
        <v>1</v>
      </c>
      <c r="J2538" t="b">
        <f>VLOOKUP(A2538,all_municipalities!$A$2:$M$445,13, FALSE)</f>
        <v>0</v>
      </c>
      <c r="K2538" t="str">
        <f t="shared" si="158"/>
        <v>NONE</v>
      </c>
      <c r="L2538">
        <v>0</v>
      </c>
      <c r="M2538" t="str">
        <f t="shared" si="159"/>
        <v>10302 Councillor, Ward Four</v>
      </c>
      <c r="N2538" s="6" t="str">
        <f t="shared" si="160"/>
        <v>10302 Councillor, Ward Four</v>
      </c>
      <c r="O2538" s="15">
        <f>IF(I2538&lt;&gt;FALSE,VLOOKUP(H2538,internet_municipalities!$B$2:$W$226,22,FALSE),"NO INTERNET")</f>
        <v>14917</v>
      </c>
      <c r="P2538" s="16" t="str">
        <f t="shared" si="161"/>
        <v>Lost</v>
      </c>
    </row>
    <row r="2539" spans="1:16" x14ac:dyDescent="0.2">
      <c r="A2539">
        <v>10302</v>
      </c>
      <c r="B2539" t="b">
        <v>0</v>
      </c>
      <c r="C2539" t="s">
        <v>3002</v>
      </c>
      <c r="D2539" t="s">
        <v>3024</v>
      </c>
      <c r="E2539">
        <v>200</v>
      </c>
      <c r="F2539" t="s">
        <v>1460</v>
      </c>
      <c r="G2539" t="b">
        <v>0</v>
      </c>
      <c r="H2539" t="str">
        <f>VLOOKUP(A2539,all_municipalities!$A$2:$M$445,2,FALSE)</f>
        <v>Grimsby, Town of</v>
      </c>
      <c r="I2539" t="b">
        <f>VLOOKUP(A2539,all_municipalities!$A$2:$M$445,9,FALSE)</f>
        <v>1</v>
      </c>
      <c r="J2539" t="b">
        <f>VLOOKUP(A2539,all_municipalities!$A$2:$M$445,13, FALSE)</f>
        <v>0</v>
      </c>
      <c r="K2539" t="str">
        <f t="shared" si="158"/>
        <v>NONE</v>
      </c>
      <c r="L2539">
        <v>0</v>
      </c>
      <c r="M2539" t="str">
        <f t="shared" si="159"/>
        <v>10302 Councillor, Ward Four</v>
      </c>
      <c r="N2539" s="6" t="str">
        <f t="shared" si="160"/>
        <v>10302 Councillor, Ward Four</v>
      </c>
      <c r="O2539" s="15">
        <f>IF(I2539&lt;&gt;FALSE,VLOOKUP(H2539,internet_municipalities!$B$2:$W$226,22,FALSE),"NO INTERNET")</f>
        <v>14917</v>
      </c>
      <c r="P2539" s="16" t="str">
        <f t="shared" si="161"/>
        <v>Lost</v>
      </c>
    </row>
    <row r="2540" spans="1:16" x14ac:dyDescent="0.2">
      <c r="A2540">
        <v>10302</v>
      </c>
      <c r="B2540" t="b">
        <v>0</v>
      </c>
      <c r="C2540" t="s">
        <v>3002</v>
      </c>
      <c r="D2540" t="s">
        <v>3025</v>
      </c>
      <c r="E2540">
        <v>184</v>
      </c>
      <c r="F2540" t="s">
        <v>1460</v>
      </c>
      <c r="G2540" t="b">
        <v>0</v>
      </c>
      <c r="H2540" t="str">
        <f>VLOOKUP(A2540,all_municipalities!$A$2:$M$445,2,FALSE)</f>
        <v>Grimsby, Town of</v>
      </c>
      <c r="I2540" t="b">
        <f>VLOOKUP(A2540,all_municipalities!$A$2:$M$445,9,FALSE)</f>
        <v>1</v>
      </c>
      <c r="J2540" t="b">
        <f>VLOOKUP(A2540,all_municipalities!$A$2:$M$445,13, FALSE)</f>
        <v>0</v>
      </c>
      <c r="K2540" t="str">
        <f t="shared" si="158"/>
        <v>NONE</v>
      </c>
      <c r="L2540">
        <v>0</v>
      </c>
      <c r="M2540" t="str">
        <f t="shared" si="159"/>
        <v>10302 Councillor, Ward Four</v>
      </c>
      <c r="N2540" s="6" t="str">
        <f t="shared" si="160"/>
        <v>10302 Councillor, Ward Four</v>
      </c>
      <c r="O2540" s="15">
        <f>IF(I2540&lt;&gt;FALSE,VLOOKUP(H2540,internet_municipalities!$B$2:$W$226,22,FALSE),"NO INTERNET")</f>
        <v>14917</v>
      </c>
      <c r="P2540" s="16" t="str">
        <f t="shared" si="161"/>
        <v>Lost</v>
      </c>
    </row>
    <row r="2541" spans="1:16" x14ac:dyDescent="0.2">
      <c r="A2541">
        <v>10304</v>
      </c>
      <c r="B2541" t="b">
        <v>1</v>
      </c>
      <c r="C2541" t="s">
        <v>1720</v>
      </c>
      <c r="D2541" t="s">
        <v>3026</v>
      </c>
      <c r="E2541">
        <v>3330</v>
      </c>
      <c r="F2541" t="s">
        <v>461</v>
      </c>
      <c r="G2541" t="b">
        <v>1</v>
      </c>
      <c r="H2541" t="str">
        <f>VLOOKUP(A2541,all_municipalities!$A$2:$M$445,2,FALSE)</f>
        <v>Guelph, City of</v>
      </c>
      <c r="I2541" t="b">
        <f>VLOOKUP(A2541,all_municipalities!$A$2:$M$445,9,FALSE)</f>
        <v>0</v>
      </c>
      <c r="J2541" t="b">
        <f>VLOOKUP(A2541,all_municipalities!$A$2:$M$445,13, FALSE)</f>
        <v>0</v>
      </c>
      <c r="K2541" t="str">
        <f t="shared" si="158"/>
        <v>NONE</v>
      </c>
      <c r="L2541">
        <v>0</v>
      </c>
      <c r="M2541" t="str">
        <f t="shared" si="159"/>
        <v>10304 Councillor, Ward 6</v>
      </c>
      <c r="N2541" s="6" t="str">
        <f t="shared" si="160"/>
        <v/>
      </c>
      <c r="O2541" s="15" t="str">
        <f>IF(I2541&lt;&gt;FALSE,VLOOKUP(H2541,internet_municipalities!$B$2:$W$226,22,FALSE),"NO INTERNET")</f>
        <v>NO INTERNET</v>
      </c>
      <c r="P2541" s="16" t="str">
        <f t="shared" si="161"/>
        <v>NO INTERNET</v>
      </c>
    </row>
    <row r="2542" spans="1:16" x14ac:dyDescent="0.2">
      <c r="A2542">
        <v>10304</v>
      </c>
      <c r="B2542" t="b">
        <v>1</v>
      </c>
      <c r="C2542" t="s">
        <v>1720</v>
      </c>
      <c r="D2542" t="s">
        <v>3027</v>
      </c>
      <c r="E2542">
        <v>2624</v>
      </c>
      <c r="F2542" t="s">
        <v>461</v>
      </c>
      <c r="G2542" t="b">
        <v>1</v>
      </c>
      <c r="H2542" t="str">
        <f>VLOOKUP(A2542,all_municipalities!$A$2:$M$445,2,FALSE)</f>
        <v>Guelph, City of</v>
      </c>
      <c r="I2542" t="b">
        <f>VLOOKUP(A2542,all_municipalities!$A$2:$M$445,9,FALSE)</f>
        <v>0</v>
      </c>
      <c r="J2542" t="b">
        <f>VLOOKUP(A2542,all_municipalities!$A$2:$M$445,13, FALSE)</f>
        <v>0</v>
      </c>
      <c r="K2542" t="str">
        <f t="shared" si="158"/>
        <v>NONE</v>
      </c>
      <c r="L2542">
        <v>0</v>
      </c>
      <c r="M2542" t="str">
        <f t="shared" si="159"/>
        <v>10304 Councillor, Ward 6</v>
      </c>
      <c r="N2542" s="6" t="str">
        <f t="shared" si="160"/>
        <v/>
      </c>
      <c r="O2542" s="15" t="str">
        <f>IF(I2542&lt;&gt;FALSE,VLOOKUP(H2542,internet_municipalities!$B$2:$W$226,22,FALSE),"NO INTERNET")</f>
        <v>NO INTERNET</v>
      </c>
      <c r="P2542" s="16" t="str">
        <f t="shared" si="161"/>
        <v>NO INTERNET</v>
      </c>
    </row>
    <row r="2543" spans="1:16" x14ac:dyDescent="0.2">
      <c r="A2543">
        <v>10304</v>
      </c>
      <c r="B2543" t="b">
        <v>1</v>
      </c>
      <c r="C2543" t="s">
        <v>1473</v>
      </c>
      <c r="D2543" t="s">
        <v>3028</v>
      </c>
      <c r="E2543">
        <v>2809</v>
      </c>
      <c r="F2543" t="s">
        <v>461</v>
      </c>
      <c r="G2543" t="b">
        <v>1</v>
      </c>
      <c r="H2543" t="str">
        <f>VLOOKUP(A2543,all_municipalities!$A$2:$M$445,2,FALSE)</f>
        <v>Guelph, City of</v>
      </c>
      <c r="I2543" t="b">
        <f>VLOOKUP(A2543,all_municipalities!$A$2:$M$445,9,FALSE)</f>
        <v>0</v>
      </c>
      <c r="J2543" t="b">
        <f>VLOOKUP(A2543,all_municipalities!$A$2:$M$445,13, FALSE)</f>
        <v>0</v>
      </c>
      <c r="K2543" t="str">
        <f t="shared" si="158"/>
        <v>NONE</v>
      </c>
      <c r="L2543">
        <v>0</v>
      </c>
      <c r="M2543" t="str">
        <f t="shared" si="159"/>
        <v>10304 Councillor, Ward 5</v>
      </c>
      <c r="N2543" s="6" t="str">
        <f t="shared" si="160"/>
        <v/>
      </c>
      <c r="O2543" s="15" t="str">
        <f>IF(I2543&lt;&gt;FALSE,VLOOKUP(H2543,internet_municipalities!$B$2:$W$226,22,FALSE),"NO INTERNET")</f>
        <v>NO INTERNET</v>
      </c>
      <c r="P2543" s="16" t="str">
        <f t="shared" si="161"/>
        <v>NO INTERNET</v>
      </c>
    </row>
    <row r="2544" spans="1:16" x14ac:dyDescent="0.2">
      <c r="A2544">
        <v>10304</v>
      </c>
      <c r="B2544" t="b">
        <v>1</v>
      </c>
      <c r="C2544" t="s">
        <v>1473</v>
      </c>
      <c r="D2544" t="s">
        <v>3029</v>
      </c>
      <c r="E2544">
        <v>2870</v>
      </c>
      <c r="F2544" t="s">
        <v>461</v>
      </c>
      <c r="G2544" t="b">
        <v>1</v>
      </c>
      <c r="H2544" t="str">
        <f>VLOOKUP(A2544,all_municipalities!$A$2:$M$445,2,FALSE)</f>
        <v>Guelph, City of</v>
      </c>
      <c r="I2544" t="b">
        <f>VLOOKUP(A2544,all_municipalities!$A$2:$M$445,9,FALSE)</f>
        <v>0</v>
      </c>
      <c r="J2544" t="b">
        <f>VLOOKUP(A2544,all_municipalities!$A$2:$M$445,13, FALSE)</f>
        <v>0</v>
      </c>
      <c r="K2544" t="str">
        <f t="shared" si="158"/>
        <v>NONE</v>
      </c>
      <c r="L2544">
        <v>0</v>
      </c>
      <c r="M2544" t="str">
        <f t="shared" si="159"/>
        <v>10304 Councillor, Ward 5</v>
      </c>
      <c r="N2544" s="6" t="str">
        <f t="shared" si="160"/>
        <v/>
      </c>
      <c r="O2544" s="15" t="str">
        <f>IF(I2544&lt;&gt;FALSE,VLOOKUP(H2544,internet_municipalities!$B$2:$W$226,22,FALSE),"NO INTERNET")</f>
        <v>NO INTERNET</v>
      </c>
      <c r="P2544" s="16" t="str">
        <f t="shared" si="161"/>
        <v>NO INTERNET</v>
      </c>
    </row>
    <row r="2545" spans="1:16" x14ac:dyDescent="0.2">
      <c r="A2545">
        <v>10304</v>
      </c>
      <c r="B2545" t="b">
        <v>1</v>
      </c>
      <c r="C2545" t="s">
        <v>1471</v>
      </c>
      <c r="D2545" t="s">
        <v>3030</v>
      </c>
      <c r="E2545">
        <v>1685</v>
      </c>
      <c r="F2545" t="s">
        <v>461</v>
      </c>
      <c r="G2545" t="b">
        <v>1</v>
      </c>
      <c r="H2545" t="str">
        <f>VLOOKUP(A2545,all_municipalities!$A$2:$M$445,2,FALSE)</f>
        <v>Guelph, City of</v>
      </c>
      <c r="I2545" t="b">
        <f>VLOOKUP(A2545,all_municipalities!$A$2:$M$445,9,FALSE)</f>
        <v>0</v>
      </c>
      <c r="J2545" t="b">
        <f>VLOOKUP(A2545,all_municipalities!$A$2:$M$445,13, FALSE)</f>
        <v>0</v>
      </c>
      <c r="K2545" t="str">
        <f t="shared" si="158"/>
        <v>NONE</v>
      </c>
      <c r="L2545">
        <v>0</v>
      </c>
      <c r="M2545" t="str">
        <f t="shared" si="159"/>
        <v>10304 Councillor, Ward 4</v>
      </c>
      <c r="N2545" s="6" t="str">
        <f t="shared" si="160"/>
        <v/>
      </c>
      <c r="O2545" s="15" t="str">
        <f>IF(I2545&lt;&gt;FALSE,VLOOKUP(H2545,internet_municipalities!$B$2:$W$226,22,FALSE),"NO INTERNET")</f>
        <v>NO INTERNET</v>
      </c>
      <c r="P2545" s="16" t="str">
        <f t="shared" si="161"/>
        <v>NO INTERNET</v>
      </c>
    </row>
    <row r="2546" spans="1:16" x14ac:dyDescent="0.2">
      <c r="A2546">
        <v>10304</v>
      </c>
      <c r="B2546" t="b">
        <v>1</v>
      </c>
      <c r="C2546" t="s">
        <v>1471</v>
      </c>
      <c r="D2546" t="s">
        <v>3031</v>
      </c>
      <c r="E2546">
        <v>2202</v>
      </c>
      <c r="F2546" t="s">
        <v>461</v>
      </c>
      <c r="G2546" t="b">
        <v>1</v>
      </c>
      <c r="H2546" t="str">
        <f>VLOOKUP(A2546,all_municipalities!$A$2:$M$445,2,FALSE)</f>
        <v>Guelph, City of</v>
      </c>
      <c r="I2546" t="b">
        <f>VLOOKUP(A2546,all_municipalities!$A$2:$M$445,9,FALSE)</f>
        <v>0</v>
      </c>
      <c r="J2546" t="b">
        <f>VLOOKUP(A2546,all_municipalities!$A$2:$M$445,13, FALSE)</f>
        <v>0</v>
      </c>
      <c r="K2546" t="str">
        <f t="shared" si="158"/>
        <v>NONE</v>
      </c>
      <c r="L2546">
        <v>0</v>
      </c>
      <c r="M2546" t="str">
        <f t="shared" si="159"/>
        <v>10304 Councillor, Ward 4</v>
      </c>
      <c r="N2546" s="6" t="str">
        <f t="shared" si="160"/>
        <v/>
      </c>
      <c r="O2546" s="15" t="str">
        <f>IF(I2546&lt;&gt;FALSE,VLOOKUP(H2546,internet_municipalities!$B$2:$W$226,22,FALSE),"NO INTERNET")</f>
        <v>NO INTERNET</v>
      </c>
      <c r="P2546" s="16" t="str">
        <f t="shared" si="161"/>
        <v>NO INTERNET</v>
      </c>
    </row>
    <row r="2547" spans="1:16" x14ac:dyDescent="0.2">
      <c r="A2547">
        <v>10304</v>
      </c>
      <c r="B2547" t="b">
        <v>1</v>
      </c>
      <c r="C2547" t="s">
        <v>1475</v>
      </c>
      <c r="D2547" t="s">
        <v>3032</v>
      </c>
      <c r="E2547">
        <v>1362</v>
      </c>
      <c r="F2547">
        <v>65</v>
      </c>
      <c r="G2547" t="b">
        <v>1</v>
      </c>
      <c r="H2547" t="str">
        <f>VLOOKUP(A2547,all_municipalities!$A$2:$M$445,2,FALSE)</f>
        <v>Guelph, City of</v>
      </c>
      <c r="I2547" t="b">
        <f>VLOOKUP(A2547,all_municipalities!$A$2:$M$445,9,FALSE)</f>
        <v>0</v>
      </c>
      <c r="J2547" t="b">
        <f>VLOOKUP(A2547,all_municipalities!$A$2:$M$445,13, FALSE)</f>
        <v>0</v>
      </c>
      <c r="K2547" t="str">
        <f t="shared" si="158"/>
        <v>NONE</v>
      </c>
      <c r="L2547">
        <v>0</v>
      </c>
      <c r="M2547" t="str">
        <f t="shared" si="159"/>
        <v>10304 Councillor, Ward 3</v>
      </c>
      <c r="N2547" s="6" t="str">
        <f t="shared" si="160"/>
        <v/>
      </c>
      <c r="O2547" s="15" t="str">
        <f>IF(I2547&lt;&gt;FALSE,VLOOKUP(H2547,internet_municipalities!$B$2:$W$226,22,FALSE),"NO INTERNET")</f>
        <v>NO INTERNET</v>
      </c>
      <c r="P2547" s="16" t="str">
        <f t="shared" si="161"/>
        <v>NO INTERNET</v>
      </c>
    </row>
    <row r="2548" spans="1:16" x14ac:dyDescent="0.2">
      <c r="A2548">
        <v>10304</v>
      </c>
      <c r="B2548" t="b">
        <v>1</v>
      </c>
      <c r="C2548" t="s">
        <v>1475</v>
      </c>
      <c r="D2548" t="s">
        <v>3033</v>
      </c>
      <c r="E2548">
        <v>3228</v>
      </c>
      <c r="F2548">
        <v>1931</v>
      </c>
      <c r="G2548" t="b">
        <v>1</v>
      </c>
      <c r="H2548" t="str">
        <f>VLOOKUP(A2548,all_municipalities!$A$2:$M$445,2,FALSE)</f>
        <v>Guelph, City of</v>
      </c>
      <c r="I2548" t="b">
        <f>VLOOKUP(A2548,all_municipalities!$A$2:$M$445,9,FALSE)</f>
        <v>0</v>
      </c>
      <c r="J2548" t="b">
        <f>VLOOKUP(A2548,all_municipalities!$A$2:$M$445,13, FALSE)</f>
        <v>0</v>
      </c>
      <c r="K2548" t="str">
        <f t="shared" si="158"/>
        <v>NONE</v>
      </c>
      <c r="L2548">
        <v>0</v>
      </c>
      <c r="M2548" t="str">
        <f t="shared" si="159"/>
        <v>10304 Councillor, Ward 3</v>
      </c>
      <c r="N2548" s="6" t="str">
        <f t="shared" si="160"/>
        <v/>
      </c>
      <c r="O2548" s="15" t="str">
        <f>IF(I2548&lt;&gt;FALSE,VLOOKUP(H2548,internet_municipalities!$B$2:$W$226,22,FALSE),"NO INTERNET")</f>
        <v>NO INTERNET</v>
      </c>
      <c r="P2548" s="16" t="str">
        <f t="shared" si="161"/>
        <v>NO INTERNET</v>
      </c>
    </row>
    <row r="2549" spans="1:16" x14ac:dyDescent="0.2">
      <c r="A2549">
        <v>10304</v>
      </c>
      <c r="B2549" t="b">
        <v>1</v>
      </c>
      <c r="C2549" t="s">
        <v>1453</v>
      </c>
      <c r="D2549" t="s">
        <v>3034</v>
      </c>
      <c r="E2549">
        <v>3105</v>
      </c>
      <c r="F2549">
        <v>1959</v>
      </c>
      <c r="G2549" t="b">
        <v>1</v>
      </c>
      <c r="H2549" t="str">
        <f>VLOOKUP(A2549,all_municipalities!$A$2:$M$445,2,FALSE)</f>
        <v>Guelph, City of</v>
      </c>
      <c r="I2549" t="b">
        <f>VLOOKUP(A2549,all_municipalities!$A$2:$M$445,9,FALSE)</f>
        <v>0</v>
      </c>
      <c r="J2549" t="b">
        <f>VLOOKUP(A2549,all_municipalities!$A$2:$M$445,13, FALSE)</f>
        <v>0</v>
      </c>
      <c r="K2549" t="str">
        <f t="shared" si="158"/>
        <v>NONE</v>
      </c>
      <c r="L2549">
        <v>0</v>
      </c>
      <c r="M2549" t="str">
        <f t="shared" si="159"/>
        <v>10304 Councillor, Ward 2</v>
      </c>
      <c r="N2549" s="6" t="str">
        <f t="shared" si="160"/>
        <v/>
      </c>
      <c r="O2549" s="15" t="str">
        <f>IF(I2549&lt;&gt;FALSE,VLOOKUP(H2549,internet_municipalities!$B$2:$W$226,22,FALSE),"NO INTERNET")</f>
        <v>NO INTERNET</v>
      </c>
      <c r="P2549" s="16" t="str">
        <f t="shared" si="161"/>
        <v>NO INTERNET</v>
      </c>
    </row>
    <row r="2550" spans="1:16" x14ac:dyDescent="0.2">
      <c r="A2550">
        <v>10304</v>
      </c>
      <c r="B2550" t="b">
        <v>1</v>
      </c>
      <c r="C2550" t="s">
        <v>1453</v>
      </c>
      <c r="D2550" t="s">
        <v>3035</v>
      </c>
      <c r="E2550">
        <v>3498</v>
      </c>
      <c r="F2550">
        <v>2352</v>
      </c>
      <c r="G2550" t="b">
        <v>1</v>
      </c>
      <c r="H2550" t="str">
        <f>VLOOKUP(A2550,all_municipalities!$A$2:$M$445,2,FALSE)</f>
        <v>Guelph, City of</v>
      </c>
      <c r="I2550" t="b">
        <f>VLOOKUP(A2550,all_municipalities!$A$2:$M$445,9,FALSE)</f>
        <v>0</v>
      </c>
      <c r="J2550" t="b">
        <f>VLOOKUP(A2550,all_municipalities!$A$2:$M$445,13, FALSE)</f>
        <v>0</v>
      </c>
      <c r="K2550" t="str">
        <f t="shared" si="158"/>
        <v>NONE</v>
      </c>
      <c r="L2550">
        <v>0</v>
      </c>
      <c r="M2550" t="str">
        <f t="shared" si="159"/>
        <v>10304 Councillor, Ward 2</v>
      </c>
      <c r="N2550" s="6" t="str">
        <f t="shared" si="160"/>
        <v/>
      </c>
      <c r="O2550" s="15" t="str">
        <f>IF(I2550&lt;&gt;FALSE,VLOOKUP(H2550,internet_municipalities!$B$2:$W$226,22,FALSE),"NO INTERNET")</f>
        <v>NO INTERNET</v>
      </c>
      <c r="P2550" s="16" t="str">
        <f t="shared" si="161"/>
        <v>NO INTERNET</v>
      </c>
    </row>
    <row r="2551" spans="1:16" x14ac:dyDescent="0.2">
      <c r="A2551">
        <v>10304</v>
      </c>
      <c r="B2551" t="b">
        <v>1</v>
      </c>
      <c r="C2551" t="s">
        <v>1456</v>
      </c>
      <c r="D2551" t="s">
        <v>3036</v>
      </c>
      <c r="E2551">
        <v>2375</v>
      </c>
      <c r="F2551">
        <v>1128</v>
      </c>
      <c r="G2551" t="b">
        <v>1</v>
      </c>
      <c r="H2551" t="str">
        <f>VLOOKUP(A2551,all_municipalities!$A$2:$M$445,2,FALSE)</f>
        <v>Guelph, City of</v>
      </c>
      <c r="I2551" t="b">
        <f>VLOOKUP(A2551,all_municipalities!$A$2:$M$445,9,FALSE)</f>
        <v>0</v>
      </c>
      <c r="J2551" t="b">
        <f>VLOOKUP(A2551,all_municipalities!$A$2:$M$445,13, FALSE)</f>
        <v>0</v>
      </c>
      <c r="K2551" t="str">
        <f t="shared" si="158"/>
        <v>NONE</v>
      </c>
      <c r="L2551">
        <v>0</v>
      </c>
      <c r="M2551" t="str">
        <f t="shared" si="159"/>
        <v>10304 Councillor, Ward 1</v>
      </c>
      <c r="N2551" s="6" t="str">
        <f t="shared" si="160"/>
        <v/>
      </c>
      <c r="O2551" s="15" t="str">
        <f>IF(I2551&lt;&gt;FALSE,VLOOKUP(H2551,internet_municipalities!$B$2:$W$226,22,FALSE),"NO INTERNET")</f>
        <v>NO INTERNET</v>
      </c>
      <c r="P2551" s="16" t="str">
        <f t="shared" si="161"/>
        <v>NO INTERNET</v>
      </c>
    </row>
    <row r="2552" spans="1:16" x14ac:dyDescent="0.2">
      <c r="A2552">
        <v>10304</v>
      </c>
      <c r="B2552" t="b">
        <v>1</v>
      </c>
      <c r="C2552" t="s">
        <v>1456</v>
      </c>
      <c r="D2552" t="s">
        <v>3037</v>
      </c>
      <c r="E2552">
        <v>1418</v>
      </c>
      <c r="F2552">
        <v>171</v>
      </c>
      <c r="G2552" t="b">
        <v>1</v>
      </c>
      <c r="H2552" t="str">
        <f>VLOOKUP(A2552,all_municipalities!$A$2:$M$445,2,FALSE)</f>
        <v>Guelph, City of</v>
      </c>
      <c r="I2552" t="b">
        <f>VLOOKUP(A2552,all_municipalities!$A$2:$M$445,9,FALSE)</f>
        <v>0</v>
      </c>
      <c r="J2552" t="b">
        <f>VLOOKUP(A2552,all_municipalities!$A$2:$M$445,13, FALSE)</f>
        <v>0</v>
      </c>
      <c r="K2552" t="str">
        <f t="shared" si="158"/>
        <v>NONE</v>
      </c>
      <c r="L2552">
        <v>0</v>
      </c>
      <c r="M2552" t="str">
        <f t="shared" si="159"/>
        <v>10304 Councillor, Ward 1</v>
      </c>
      <c r="N2552" s="6" t="str">
        <f t="shared" si="160"/>
        <v/>
      </c>
      <c r="O2552" s="15" t="str">
        <f>IF(I2552&lt;&gt;FALSE,VLOOKUP(H2552,internet_municipalities!$B$2:$W$226,22,FALSE),"NO INTERNET")</f>
        <v>NO INTERNET</v>
      </c>
      <c r="P2552" s="16" t="str">
        <f t="shared" si="161"/>
        <v>NO INTERNET</v>
      </c>
    </row>
    <row r="2553" spans="1:16" x14ac:dyDescent="0.2">
      <c r="A2553">
        <v>10304</v>
      </c>
      <c r="B2553" t="b">
        <v>0</v>
      </c>
      <c r="C2553" t="s">
        <v>1456</v>
      </c>
      <c r="D2553" t="s">
        <v>3038</v>
      </c>
      <c r="E2553">
        <v>1229</v>
      </c>
      <c r="F2553" t="s">
        <v>1460</v>
      </c>
      <c r="G2553" t="b">
        <v>1</v>
      </c>
      <c r="H2553" t="str">
        <f>VLOOKUP(A2553,all_municipalities!$A$2:$M$445,2,FALSE)</f>
        <v>Guelph, City of</v>
      </c>
      <c r="I2553" t="b">
        <f>VLOOKUP(A2553,all_municipalities!$A$2:$M$445,9,FALSE)</f>
        <v>0</v>
      </c>
      <c r="J2553" t="b">
        <f>VLOOKUP(A2553,all_municipalities!$A$2:$M$445,13, FALSE)</f>
        <v>0</v>
      </c>
      <c r="K2553" t="str">
        <f t="shared" si="158"/>
        <v>NONE</v>
      </c>
      <c r="L2553">
        <v>0</v>
      </c>
      <c r="M2553" t="str">
        <f t="shared" si="159"/>
        <v>10304 Councillor, Ward 1</v>
      </c>
      <c r="N2553" s="6" t="str">
        <f t="shared" si="160"/>
        <v/>
      </c>
      <c r="O2553" s="15" t="str">
        <f>IF(I2553&lt;&gt;FALSE,VLOOKUP(H2553,internet_municipalities!$B$2:$W$226,22,FALSE),"NO INTERNET")</f>
        <v>NO INTERNET</v>
      </c>
      <c r="P2553" s="16" t="str">
        <f t="shared" si="161"/>
        <v>NO INTERNET</v>
      </c>
    </row>
    <row r="2554" spans="1:16" x14ac:dyDescent="0.2">
      <c r="A2554">
        <v>10304</v>
      </c>
      <c r="B2554" t="b">
        <v>0</v>
      </c>
      <c r="C2554" t="s">
        <v>1456</v>
      </c>
      <c r="D2554" t="s">
        <v>3039</v>
      </c>
      <c r="E2554">
        <v>1247</v>
      </c>
      <c r="F2554" t="s">
        <v>1460</v>
      </c>
      <c r="G2554" t="b">
        <v>1</v>
      </c>
      <c r="H2554" t="str">
        <f>VLOOKUP(A2554,all_municipalities!$A$2:$M$445,2,FALSE)</f>
        <v>Guelph, City of</v>
      </c>
      <c r="I2554" t="b">
        <f>VLOOKUP(A2554,all_municipalities!$A$2:$M$445,9,FALSE)</f>
        <v>0</v>
      </c>
      <c r="J2554" t="b">
        <f>VLOOKUP(A2554,all_municipalities!$A$2:$M$445,13, FALSE)</f>
        <v>0</v>
      </c>
      <c r="K2554" t="str">
        <f t="shared" si="158"/>
        <v>NONE</v>
      </c>
      <c r="L2554">
        <v>0</v>
      </c>
      <c r="M2554" t="str">
        <f t="shared" si="159"/>
        <v>10304 Councillor, Ward 1</v>
      </c>
      <c r="N2554" s="6" t="str">
        <f t="shared" si="160"/>
        <v/>
      </c>
      <c r="O2554" s="15" t="str">
        <f>IF(I2554&lt;&gt;FALSE,VLOOKUP(H2554,internet_municipalities!$B$2:$W$226,22,FALSE),"NO INTERNET")</f>
        <v>NO INTERNET</v>
      </c>
      <c r="P2554" s="16" t="str">
        <f t="shared" si="161"/>
        <v>NO INTERNET</v>
      </c>
    </row>
    <row r="2555" spans="1:16" x14ac:dyDescent="0.2">
      <c r="A2555">
        <v>10304</v>
      </c>
      <c r="B2555" t="b">
        <v>0</v>
      </c>
      <c r="C2555" t="s">
        <v>1456</v>
      </c>
      <c r="D2555" t="s">
        <v>3040</v>
      </c>
      <c r="E2555">
        <v>581</v>
      </c>
      <c r="F2555" t="s">
        <v>1460</v>
      </c>
      <c r="G2555" t="b">
        <v>1</v>
      </c>
      <c r="H2555" t="str">
        <f>VLOOKUP(A2555,all_municipalities!$A$2:$M$445,2,FALSE)</f>
        <v>Guelph, City of</v>
      </c>
      <c r="I2555" t="b">
        <f>VLOOKUP(A2555,all_municipalities!$A$2:$M$445,9,FALSE)</f>
        <v>0</v>
      </c>
      <c r="J2555" t="b">
        <f>VLOOKUP(A2555,all_municipalities!$A$2:$M$445,13, FALSE)</f>
        <v>0</v>
      </c>
      <c r="K2555" t="str">
        <f t="shared" si="158"/>
        <v>NONE</v>
      </c>
      <c r="L2555">
        <v>0</v>
      </c>
      <c r="M2555" t="str">
        <f t="shared" si="159"/>
        <v>10304 Councillor, Ward 1</v>
      </c>
      <c r="N2555" s="6" t="str">
        <f t="shared" si="160"/>
        <v/>
      </c>
      <c r="O2555" s="15" t="str">
        <f>IF(I2555&lt;&gt;FALSE,VLOOKUP(H2555,internet_municipalities!$B$2:$W$226,22,FALSE),"NO INTERNET")</f>
        <v>NO INTERNET</v>
      </c>
      <c r="P2555" s="16" t="str">
        <f t="shared" si="161"/>
        <v>NO INTERNET</v>
      </c>
    </row>
    <row r="2556" spans="1:16" x14ac:dyDescent="0.2">
      <c r="A2556">
        <v>10304</v>
      </c>
      <c r="B2556" t="b">
        <v>0</v>
      </c>
      <c r="C2556" t="s">
        <v>1456</v>
      </c>
      <c r="D2556" t="s">
        <v>3041</v>
      </c>
      <c r="E2556">
        <v>783</v>
      </c>
      <c r="F2556" t="s">
        <v>1460</v>
      </c>
      <c r="G2556" t="b">
        <v>1</v>
      </c>
      <c r="H2556" t="str">
        <f>VLOOKUP(A2556,all_municipalities!$A$2:$M$445,2,FALSE)</f>
        <v>Guelph, City of</v>
      </c>
      <c r="I2556" t="b">
        <f>VLOOKUP(A2556,all_municipalities!$A$2:$M$445,9,FALSE)</f>
        <v>0</v>
      </c>
      <c r="J2556" t="b">
        <f>VLOOKUP(A2556,all_municipalities!$A$2:$M$445,13, FALSE)</f>
        <v>0</v>
      </c>
      <c r="K2556" t="str">
        <f t="shared" si="158"/>
        <v>NONE</v>
      </c>
      <c r="L2556">
        <v>0</v>
      </c>
      <c r="M2556" t="str">
        <f t="shared" si="159"/>
        <v>10304 Councillor, Ward 1</v>
      </c>
      <c r="N2556" s="6" t="str">
        <f t="shared" si="160"/>
        <v/>
      </c>
      <c r="O2556" s="15" t="str">
        <f>IF(I2556&lt;&gt;FALSE,VLOOKUP(H2556,internet_municipalities!$B$2:$W$226,22,FALSE),"NO INTERNET")</f>
        <v>NO INTERNET</v>
      </c>
      <c r="P2556" s="16" t="str">
        <f t="shared" si="161"/>
        <v>NO INTERNET</v>
      </c>
    </row>
    <row r="2557" spans="1:16" x14ac:dyDescent="0.2">
      <c r="A2557">
        <v>10304</v>
      </c>
      <c r="B2557" t="b">
        <v>0</v>
      </c>
      <c r="C2557" t="s">
        <v>1453</v>
      </c>
      <c r="D2557" t="s">
        <v>3042</v>
      </c>
      <c r="E2557">
        <v>169</v>
      </c>
      <c r="F2557" t="s">
        <v>1460</v>
      </c>
      <c r="G2557" t="b">
        <v>1</v>
      </c>
      <c r="H2557" t="str">
        <f>VLOOKUP(A2557,all_municipalities!$A$2:$M$445,2,FALSE)</f>
        <v>Guelph, City of</v>
      </c>
      <c r="I2557" t="b">
        <f>VLOOKUP(A2557,all_municipalities!$A$2:$M$445,9,FALSE)</f>
        <v>0</v>
      </c>
      <c r="J2557" t="b">
        <f>VLOOKUP(A2557,all_municipalities!$A$2:$M$445,13, FALSE)</f>
        <v>0</v>
      </c>
      <c r="K2557" t="str">
        <f t="shared" si="158"/>
        <v>NONE</v>
      </c>
      <c r="L2557">
        <v>0</v>
      </c>
      <c r="M2557" t="str">
        <f t="shared" si="159"/>
        <v>10304 Councillor, Ward 2</v>
      </c>
      <c r="N2557" s="6" t="str">
        <f t="shared" si="160"/>
        <v/>
      </c>
      <c r="O2557" s="15" t="str">
        <f>IF(I2557&lt;&gt;FALSE,VLOOKUP(H2557,internet_municipalities!$B$2:$W$226,22,FALSE),"NO INTERNET")</f>
        <v>NO INTERNET</v>
      </c>
      <c r="P2557" s="16" t="str">
        <f t="shared" si="161"/>
        <v>NO INTERNET</v>
      </c>
    </row>
    <row r="2558" spans="1:16" x14ac:dyDescent="0.2">
      <c r="A2558">
        <v>10304</v>
      </c>
      <c r="B2558" t="b">
        <v>0</v>
      </c>
      <c r="C2558" t="s">
        <v>1453</v>
      </c>
      <c r="D2558" t="s">
        <v>3043</v>
      </c>
      <c r="E2558">
        <v>564</v>
      </c>
      <c r="F2558" t="s">
        <v>1460</v>
      </c>
      <c r="G2558" t="b">
        <v>1</v>
      </c>
      <c r="H2558" t="str">
        <f>VLOOKUP(A2558,all_municipalities!$A$2:$M$445,2,FALSE)</f>
        <v>Guelph, City of</v>
      </c>
      <c r="I2558" t="b">
        <f>VLOOKUP(A2558,all_municipalities!$A$2:$M$445,9,FALSE)</f>
        <v>0</v>
      </c>
      <c r="J2558" t="b">
        <f>VLOOKUP(A2558,all_municipalities!$A$2:$M$445,13, FALSE)</f>
        <v>0</v>
      </c>
      <c r="K2558" t="str">
        <f t="shared" si="158"/>
        <v>NONE</v>
      </c>
      <c r="L2558">
        <v>0</v>
      </c>
      <c r="M2558" t="str">
        <f t="shared" si="159"/>
        <v>10304 Councillor, Ward 2</v>
      </c>
      <c r="N2558" s="6" t="str">
        <f t="shared" si="160"/>
        <v/>
      </c>
      <c r="O2558" s="15" t="str">
        <f>IF(I2558&lt;&gt;FALSE,VLOOKUP(H2558,internet_municipalities!$B$2:$W$226,22,FALSE),"NO INTERNET")</f>
        <v>NO INTERNET</v>
      </c>
      <c r="P2558" s="16" t="str">
        <f t="shared" si="161"/>
        <v>NO INTERNET</v>
      </c>
    </row>
    <row r="2559" spans="1:16" x14ac:dyDescent="0.2">
      <c r="A2559">
        <v>10304</v>
      </c>
      <c r="B2559" t="b">
        <v>0</v>
      </c>
      <c r="C2559" t="s">
        <v>1453</v>
      </c>
      <c r="D2559" t="s">
        <v>3044</v>
      </c>
      <c r="E2559">
        <v>1081</v>
      </c>
      <c r="F2559" t="s">
        <v>1460</v>
      </c>
      <c r="G2559" t="b">
        <v>1</v>
      </c>
      <c r="H2559" t="str">
        <f>VLOOKUP(A2559,all_municipalities!$A$2:$M$445,2,FALSE)</f>
        <v>Guelph, City of</v>
      </c>
      <c r="I2559" t="b">
        <f>VLOOKUP(A2559,all_municipalities!$A$2:$M$445,9,FALSE)</f>
        <v>0</v>
      </c>
      <c r="J2559" t="b">
        <f>VLOOKUP(A2559,all_municipalities!$A$2:$M$445,13, FALSE)</f>
        <v>0</v>
      </c>
      <c r="K2559" t="str">
        <f t="shared" si="158"/>
        <v>NONE</v>
      </c>
      <c r="L2559">
        <v>0</v>
      </c>
      <c r="M2559" t="str">
        <f t="shared" si="159"/>
        <v>10304 Councillor, Ward 2</v>
      </c>
      <c r="N2559" s="6" t="str">
        <f t="shared" si="160"/>
        <v/>
      </c>
      <c r="O2559" s="15" t="str">
        <f>IF(I2559&lt;&gt;FALSE,VLOOKUP(H2559,internet_municipalities!$B$2:$W$226,22,FALSE),"NO INTERNET")</f>
        <v>NO INTERNET</v>
      </c>
      <c r="P2559" s="16" t="str">
        <f t="shared" si="161"/>
        <v>NO INTERNET</v>
      </c>
    </row>
    <row r="2560" spans="1:16" x14ac:dyDescent="0.2">
      <c r="A2560">
        <v>10304</v>
      </c>
      <c r="B2560" t="b">
        <v>0</v>
      </c>
      <c r="C2560" t="s">
        <v>1453</v>
      </c>
      <c r="D2560" t="s">
        <v>3045</v>
      </c>
      <c r="E2560">
        <v>757</v>
      </c>
      <c r="F2560" t="s">
        <v>1460</v>
      </c>
      <c r="G2560" t="b">
        <v>1</v>
      </c>
      <c r="H2560" t="str">
        <f>VLOOKUP(A2560,all_municipalities!$A$2:$M$445,2,FALSE)</f>
        <v>Guelph, City of</v>
      </c>
      <c r="I2560" t="b">
        <f>VLOOKUP(A2560,all_municipalities!$A$2:$M$445,9,FALSE)</f>
        <v>0</v>
      </c>
      <c r="J2560" t="b">
        <f>VLOOKUP(A2560,all_municipalities!$A$2:$M$445,13, FALSE)</f>
        <v>0</v>
      </c>
      <c r="K2560" t="str">
        <f t="shared" si="158"/>
        <v>NONE</v>
      </c>
      <c r="L2560">
        <v>0</v>
      </c>
      <c r="M2560" t="str">
        <f t="shared" si="159"/>
        <v>10304 Councillor, Ward 2</v>
      </c>
      <c r="N2560" s="6" t="str">
        <f t="shared" si="160"/>
        <v/>
      </c>
      <c r="O2560" s="15" t="str">
        <f>IF(I2560&lt;&gt;FALSE,VLOOKUP(H2560,internet_municipalities!$B$2:$W$226,22,FALSE),"NO INTERNET")</f>
        <v>NO INTERNET</v>
      </c>
      <c r="P2560" s="16" t="str">
        <f t="shared" si="161"/>
        <v>NO INTERNET</v>
      </c>
    </row>
    <row r="2561" spans="1:16" x14ac:dyDescent="0.2">
      <c r="A2561">
        <v>10304</v>
      </c>
      <c r="B2561" t="b">
        <v>0</v>
      </c>
      <c r="C2561" t="s">
        <v>1453</v>
      </c>
      <c r="D2561" t="s">
        <v>3046</v>
      </c>
      <c r="E2561">
        <v>1146</v>
      </c>
      <c r="F2561" t="s">
        <v>1460</v>
      </c>
      <c r="G2561" t="b">
        <v>1</v>
      </c>
      <c r="H2561" t="str">
        <f>VLOOKUP(A2561,all_municipalities!$A$2:$M$445,2,FALSE)</f>
        <v>Guelph, City of</v>
      </c>
      <c r="I2561" t="b">
        <f>VLOOKUP(A2561,all_municipalities!$A$2:$M$445,9,FALSE)</f>
        <v>0</v>
      </c>
      <c r="J2561" t="b">
        <f>VLOOKUP(A2561,all_municipalities!$A$2:$M$445,13, FALSE)</f>
        <v>0</v>
      </c>
      <c r="K2561" t="str">
        <f t="shared" si="158"/>
        <v>NONE</v>
      </c>
      <c r="L2561">
        <v>0</v>
      </c>
      <c r="M2561" t="str">
        <f t="shared" si="159"/>
        <v>10304 Councillor, Ward 2</v>
      </c>
      <c r="N2561" s="6" t="str">
        <f t="shared" si="160"/>
        <v/>
      </c>
      <c r="O2561" s="15" t="str">
        <f>IF(I2561&lt;&gt;FALSE,VLOOKUP(H2561,internet_municipalities!$B$2:$W$226,22,FALSE),"NO INTERNET")</f>
        <v>NO INTERNET</v>
      </c>
      <c r="P2561" s="16" t="str">
        <f t="shared" si="161"/>
        <v>NO INTERNET</v>
      </c>
    </row>
    <row r="2562" spans="1:16" x14ac:dyDescent="0.2">
      <c r="A2562">
        <v>10304</v>
      </c>
      <c r="B2562" t="b">
        <v>0</v>
      </c>
      <c r="C2562" t="s">
        <v>1453</v>
      </c>
      <c r="D2562" t="s">
        <v>3047</v>
      </c>
      <c r="E2562">
        <v>1090</v>
      </c>
      <c r="F2562" t="s">
        <v>1460</v>
      </c>
      <c r="G2562" t="b">
        <v>1</v>
      </c>
      <c r="H2562" t="str">
        <f>VLOOKUP(A2562,all_municipalities!$A$2:$M$445,2,FALSE)</f>
        <v>Guelph, City of</v>
      </c>
      <c r="I2562" t="b">
        <f>VLOOKUP(A2562,all_municipalities!$A$2:$M$445,9,FALSE)</f>
        <v>0</v>
      </c>
      <c r="J2562" t="b">
        <f>VLOOKUP(A2562,all_municipalities!$A$2:$M$445,13, FALSE)</f>
        <v>0</v>
      </c>
      <c r="K2562" t="str">
        <f t="shared" ref="K2562:K2625" si="162">IF(J2562=TRUE,IF(F2562&lt;=10,"HIGH",IF(F2562&lt;=100,"MID",IF(F2562&lt;=1000,"LOW","NONE"))),"NONE")</f>
        <v>NONE</v>
      </c>
      <c r="L2562">
        <v>0</v>
      </c>
      <c r="M2562" t="str">
        <f t="shared" ref="M2562:M2625" si="163">CONCATENATE(A2562, " ",C2562)</f>
        <v>10304 Councillor, Ward 2</v>
      </c>
      <c r="N2562" s="6" t="str">
        <f t="shared" si="160"/>
        <v/>
      </c>
      <c r="O2562" s="15" t="str">
        <f>IF(I2562&lt;&gt;FALSE,VLOOKUP(H2562,internet_municipalities!$B$2:$W$226,22,FALSE),"NO INTERNET")</f>
        <v>NO INTERNET</v>
      </c>
      <c r="P2562" s="16" t="str">
        <f t="shared" si="161"/>
        <v>NO INTERNET</v>
      </c>
    </row>
    <row r="2563" spans="1:16" x14ac:dyDescent="0.2">
      <c r="A2563">
        <v>10304</v>
      </c>
      <c r="B2563" t="b">
        <v>0</v>
      </c>
      <c r="C2563" t="s">
        <v>1475</v>
      </c>
      <c r="D2563" t="s">
        <v>3048</v>
      </c>
      <c r="E2563">
        <v>819</v>
      </c>
      <c r="F2563" t="s">
        <v>1460</v>
      </c>
      <c r="G2563" t="b">
        <v>1</v>
      </c>
      <c r="H2563" t="str">
        <f>VLOOKUP(A2563,all_municipalities!$A$2:$M$445,2,FALSE)</f>
        <v>Guelph, City of</v>
      </c>
      <c r="I2563" t="b">
        <f>VLOOKUP(A2563,all_municipalities!$A$2:$M$445,9,FALSE)</f>
        <v>0</v>
      </c>
      <c r="J2563" t="b">
        <f>VLOOKUP(A2563,all_municipalities!$A$2:$M$445,13, FALSE)</f>
        <v>0</v>
      </c>
      <c r="K2563" t="str">
        <f t="shared" si="162"/>
        <v>NONE</v>
      </c>
      <c r="L2563">
        <v>0</v>
      </c>
      <c r="M2563" t="str">
        <f t="shared" si="163"/>
        <v>10304 Councillor, Ward 3</v>
      </c>
      <c r="N2563" s="6" t="str">
        <f t="shared" ref="N2563:N2626" si="164">IF(I2563,M2563,"")</f>
        <v/>
      </c>
      <c r="O2563" s="15" t="str">
        <f>IF(I2563&lt;&gt;FALSE,VLOOKUP(H2563,internet_municipalities!$B$2:$W$226,22,FALSE),"NO INTERNET")</f>
        <v>NO INTERNET</v>
      </c>
      <c r="P2563" s="16" t="str">
        <f t="shared" si="161"/>
        <v>NO INTERNET</v>
      </c>
    </row>
    <row r="2564" spans="1:16" x14ac:dyDescent="0.2">
      <c r="A2564">
        <v>10304</v>
      </c>
      <c r="B2564" t="b">
        <v>0</v>
      </c>
      <c r="C2564" t="s">
        <v>1475</v>
      </c>
      <c r="D2564" t="s">
        <v>3049</v>
      </c>
      <c r="E2564">
        <v>1297</v>
      </c>
      <c r="F2564" t="s">
        <v>1460</v>
      </c>
      <c r="G2564" t="b">
        <v>1</v>
      </c>
      <c r="H2564" t="str">
        <f>VLOOKUP(A2564,all_municipalities!$A$2:$M$445,2,FALSE)</f>
        <v>Guelph, City of</v>
      </c>
      <c r="I2564" t="b">
        <f>VLOOKUP(A2564,all_municipalities!$A$2:$M$445,9,FALSE)</f>
        <v>0</v>
      </c>
      <c r="J2564" t="b">
        <f>VLOOKUP(A2564,all_municipalities!$A$2:$M$445,13, FALSE)</f>
        <v>0</v>
      </c>
      <c r="K2564" t="str">
        <f t="shared" si="162"/>
        <v>NONE</v>
      </c>
      <c r="L2564">
        <v>0</v>
      </c>
      <c r="M2564" t="str">
        <f t="shared" si="163"/>
        <v>10304 Councillor, Ward 3</v>
      </c>
      <c r="N2564" s="6" t="str">
        <f t="shared" si="164"/>
        <v/>
      </c>
      <c r="O2564" s="15" t="str">
        <f>IF(I2564&lt;&gt;FALSE,VLOOKUP(H2564,internet_municipalities!$B$2:$W$226,22,FALSE),"NO INTERNET")</f>
        <v>NO INTERNET</v>
      </c>
      <c r="P2564" s="16" t="str">
        <f t="shared" si="161"/>
        <v>NO INTERNET</v>
      </c>
    </row>
    <row r="2565" spans="1:16" x14ac:dyDescent="0.2">
      <c r="A2565">
        <v>10304</v>
      </c>
      <c r="B2565" t="b">
        <v>0</v>
      </c>
      <c r="C2565" t="s">
        <v>1475</v>
      </c>
      <c r="D2565" t="s">
        <v>3050</v>
      </c>
      <c r="E2565">
        <v>881</v>
      </c>
      <c r="F2565" t="s">
        <v>1460</v>
      </c>
      <c r="G2565" t="b">
        <v>1</v>
      </c>
      <c r="H2565" t="str">
        <f>VLOOKUP(A2565,all_municipalities!$A$2:$M$445,2,FALSE)</f>
        <v>Guelph, City of</v>
      </c>
      <c r="I2565" t="b">
        <f>VLOOKUP(A2565,all_municipalities!$A$2:$M$445,9,FALSE)</f>
        <v>0</v>
      </c>
      <c r="J2565" t="b">
        <f>VLOOKUP(A2565,all_municipalities!$A$2:$M$445,13, FALSE)</f>
        <v>0</v>
      </c>
      <c r="K2565" t="str">
        <f t="shared" si="162"/>
        <v>NONE</v>
      </c>
      <c r="L2565">
        <v>0</v>
      </c>
      <c r="M2565" t="str">
        <f t="shared" si="163"/>
        <v>10304 Councillor, Ward 3</v>
      </c>
      <c r="N2565" s="6" t="str">
        <f t="shared" si="164"/>
        <v/>
      </c>
      <c r="O2565" s="15" t="str">
        <f>IF(I2565&lt;&gt;FALSE,VLOOKUP(H2565,internet_municipalities!$B$2:$W$226,22,FALSE),"NO INTERNET")</f>
        <v>NO INTERNET</v>
      </c>
      <c r="P2565" s="16" t="str">
        <f t="shared" si="161"/>
        <v>NO INTERNET</v>
      </c>
    </row>
    <row r="2566" spans="1:16" x14ac:dyDescent="0.2">
      <c r="A2566">
        <v>17933</v>
      </c>
      <c r="B2566" t="b">
        <v>1</v>
      </c>
      <c r="C2566" t="s">
        <v>1471</v>
      </c>
      <c r="D2566" t="s">
        <v>3051</v>
      </c>
      <c r="E2566" t="s">
        <v>461</v>
      </c>
      <c r="F2566" t="s">
        <v>461</v>
      </c>
      <c r="G2566" t="b">
        <v>0</v>
      </c>
      <c r="H2566" t="str">
        <f>VLOOKUP(A2566,all_municipalities!$A$2:$M$445,2,FALSE)</f>
        <v>Guelph/Eramosa, Township of</v>
      </c>
      <c r="I2566" t="b">
        <f>VLOOKUP(A2566,all_municipalities!$A$2:$M$445,9,FALSE)</f>
        <v>0</v>
      </c>
      <c r="J2566" t="b">
        <f>VLOOKUP(A2566,all_municipalities!$A$2:$M$445,13, FALSE)</f>
        <v>0</v>
      </c>
      <c r="K2566" t="str">
        <f t="shared" si="162"/>
        <v>NONE</v>
      </c>
      <c r="L2566">
        <v>0</v>
      </c>
      <c r="M2566" t="str">
        <f t="shared" si="163"/>
        <v>17933 Councillor, Ward 4</v>
      </c>
      <c r="N2566" s="6" t="str">
        <f t="shared" si="164"/>
        <v/>
      </c>
      <c r="O2566" s="15" t="str">
        <f>IF(I2566&lt;&gt;FALSE,VLOOKUP(H2566,internet_municipalities!$B$2:$W$226,22,FALSE),"NO INTERNET")</f>
        <v>NO INTERNET</v>
      </c>
      <c r="P2566" s="16" t="str">
        <f t="shared" si="161"/>
        <v>NO INTERNET</v>
      </c>
    </row>
    <row r="2567" spans="1:16" x14ac:dyDescent="0.2">
      <c r="A2567">
        <v>17933</v>
      </c>
      <c r="B2567" t="b">
        <v>1</v>
      </c>
      <c r="C2567" t="s">
        <v>1475</v>
      </c>
      <c r="D2567" t="s">
        <v>3052</v>
      </c>
      <c r="E2567">
        <v>718</v>
      </c>
      <c r="F2567">
        <v>412</v>
      </c>
      <c r="G2567" t="b">
        <v>0</v>
      </c>
      <c r="H2567" t="str">
        <f>VLOOKUP(A2567,all_municipalities!$A$2:$M$445,2,FALSE)</f>
        <v>Guelph/Eramosa, Township of</v>
      </c>
      <c r="I2567" t="b">
        <f>VLOOKUP(A2567,all_municipalities!$A$2:$M$445,9,FALSE)</f>
        <v>0</v>
      </c>
      <c r="J2567" t="b">
        <f>VLOOKUP(A2567,all_municipalities!$A$2:$M$445,13, FALSE)</f>
        <v>0</v>
      </c>
      <c r="K2567" t="str">
        <f t="shared" si="162"/>
        <v>NONE</v>
      </c>
      <c r="L2567">
        <v>0</v>
      </c>
      <c r="M2567" t="str">
        <f t="shared" si="163"/>
        <v>17933 Councillor, Ward 3</v>
      </c>
      <c r="N2567" s="6" t="str">
        <f t="shared" si="164"/>
        <v/>
      </c>
      <c r="O2567" s="15" t="str">
        <f>IF(I2567&lt;&gt;FALSE,VLOOKUP(H2567,internet_municipalities!$B$2:$W$226,22,FALSE),"NO INTERNET")</f>
        <v>NO INTERNET</v>
      </c>
      <c r="P2567" s="16" t="str">
        <f t="shared" ref="P2567:P2630" si="165">IF(I2567=TRUE,IF(F2567&lt;&gt;"Acclaimed",IF(F2567&lt;&gt;"Lost",F2567/O2567,"Lost"),"Acclaimed"),"NO INTERNET")</f>
        <v>NO INTERNET</v>
      </c>
    </row>
    <row r="2568" spans="1:16" x14ac:dyDescent="0.2">
      <c r="A2568">
        <v>17933</v>
      </c>
      <c r="B2568" t="b">
        <v>1</v>
      </c>
      <c r="C2568" t="s">
        <v>1453</v>
      </c>
      <c r="D2568" t="s">
        <v>3053</v>
      </c>
      <c r="E2568">
        <v>237</v>
      </c>
      <c r="F2568">
        <v>112</v>
      </c>
      <c r="G2568" t="b">
        <v>0</v>
      </c>
      <c r="H2568" t="str">
        <f>VLOOKUP(A2568,all_municipalities!$A$2:$M$445,2,FALSE)</f>
        <v>Guelph/Eramosa, Township of</v>
      </c>
      <c r="I2568" t="b">
        <f>VLOOKUP(A2568,all_municipalities!$A$2:$M$445,9,FALSE)</f>
        <v>0</v>
      </c>
      <c r="J2568" t="b">
        <f>VLOOKUP(A2568,all_municipalities!$A$2:$M$445,13, FALSE)</f>
        <v>0</v>
      </c>
      <c r="K2568" t="str">
        <f t="shared" si="162"/>
        <v>NONE</v>
      </c>
      <c r="L2568">
        <v>0</v>
      </c>
      <c r="M2568" t="str">
        <f t="shared" si="163"/>
        <v>17933 Councillor, Ward 2</v>
      </c>
      <c r="N2568" s="6" t="str">
        <f t="shared" si="164"/>
        <v/>
      </c>
      <c r="O2568" s="15" t="str">
        <f>IF(I2568&lt;&gt;FALSE,VLOOKUP(H2568,internet_municipalities!$B$2:$W$226,22,FALSE),"NO INTERNET")</f>
        <v>NO INTERNET</v>
      </c>
      <c r="P2568" s="16" t="str">
        <f t="shared" si="165"/>
        <v>NO INTERNET</v>
      </c>
    </row>
    <row r="2569" spans="1:16" x14ac:dyDescent="0.2">
      <c r="A2569">
        <v>17933</v>
      </c>
      <c r="B2569" t="b">
        <v>1</v>
      </c>
      <c r="C2569" t="s">
        <v>1456</v>
      </c>
      <c r="D2569" t="s">
        <v>3054</v>
      </c>
      <c r="E2569">
        <v>341</v>
      </c>
      <c r="F2569">
        <v>144</v>
      </c>
      <c r="G2569" t="b">
        <v>0</v>
      </c>
      <c r="H2569" t="str">
        <f>VLOOKUP(A2569,all_municipalities!$A$2:$M$445,2,FALSE)</f>
        <v>Guelph/Eramosa, Township of</v>
      </c>
      <c r="I2569" t="b">
        <f>VLOOKUP(A2569,all_municipalities!$A$2:$M$445,9,FALSE)</f>
        <v>0</v>
      </c>
      <c r="J2569" t="b">
        <f>VLOOKUP(A2569,all_municipalities!$A$2:$M$445,13, FALSE)</f>
        <v>0</v>
      </c>
      <c r="K2569" t="str">
        <f t="shared" si="162"/>
        <v>NONE</v>
      </c>
      <c r="L2569">
        <v>0</v>
      </c>
      <c r="M2569" t="str">
        <f t="shared" si="163"/>
        <v>17933 Councillor, Ward 1</v>
      </c>
      <c r="N2569" s="6" t="str">
        <f t="shared" si="164"/>
        <v/>
      </c>
      <c r="O2569" s="15" t="str">
        <f>IF(I2569&lt;&gt;FALSE,VLOOKUP(H2569,internet_municipalities!$B$2:$W$226,22,FALSE),"NO INTERNET")</f>
        <v>NO INTERNET</v>
      </c>
      <c r="P2569" s="16" t="str">
        <f t="shared" si="165"/>
        <v>NO INTERNET</v>
      </c>
    </row>
    <row r="2570" spans="1:16" x14ac:dyDescent="0.2">
      <c r="A2570">
        <v>17933</v>
      </c>
      <c r="B2570" t="b">
        <v>0</v>
      </c>
      <c r="C2570" t="s">
        <v>1456</v>
      </c>
      <c r="D2570" t="s">
        <v>3055</v>
      </c>
      <c r="E2570">
        <v>197</v>
      </c>
      <c r="F2570" t="s">
        <v>1460</v>
      </c>
      <c r="G2570" t="b">
        <v>0</v>
      </c>
      <c r="H2570" t="str">
        <f>VLOOKUP(A2570,all_municipalities!$A$2:$M$445,2,FALSE)</f>
        <v>Guelph/Eramosa, Township of</v>
      </c>
      <c r="I2570" t="b">
        <f>VLOOKUP(A2570,all_municipalities!$A$2:$M$445,9,FALSE)</f>
        <v>0</v>
      </c>
      <c r="J2570" t="b">
        <f>VLOOKUP(A2570,all_municipalities!$A$2:$M$445,13, FALSE)</f>
        <v>0</v>
      </c>
      <c r="K2570" t="str">
        <f t="shared" si="162"/>
        <v>NONE</v>
      </c>
      <c r="L2570">
        <v>0</v>
      </c>
      <c r="M2570" t="str">
        <f t="shared" si="163"/>
        <v>17933 Councillor, Ward 1</v>
      </c>
      <c r="N2570" s="6" t="str">
        <f t="shared" si="164"/>
        <v/>
      </c>
      <c r="O2570" s="15" t="str">
        <f>IF(I2570&lt;&gt;FALSE,VLOOKUP(H2570,internet_municipalities!$B$2:$W$226,22,FALSE),"NO INTERNET")</f>
        <v>NO INTERNET</v>
      </c>
      <c r="P2570" s="16" t="str">
        <f t="shared" si="165"/>
        <v>NO INTERNET</v>
      </c>
    </row>
    <row r="2571" spans="1:16" x14ac:dyDescent="0.2">
      <c r="A2571">
        <v>17933</v>
      </c>
      <c r="B2571" t="b">
        <v>0</v>
      </c>
      <c r="C2571" t="s">
        <v>1453</v>
      </c>
      <c r="D2571" t="s">
        <v>3056</v>
      </c>
      <c r="E2571">
        <v>125</v>
      </c>
      <c r="F2571" t="s">
        <v>1460</v>
      </c>
      <c r="G2571" t="b">
        <v>0</v>
      </c>
      <c r="H2571" t="str">
        <f>VLOOKUP(A2571,all_municipalities!$A$2:$M$445,2,FALSE)</f>
        <v>Guelph/Eramosa, Township of</v>
      </c>
      <c r="I2571" t="b">
        <f>VLOOKUP(A2571,all_municipalities!$A$2:$M$445,9,FALSE)</f>
        <v>0</v>
      </c>
      <c r="J2571" t="b">
        <f>VLOOKUP(A2571,all_municipalities!$A$2:$M$445,13, FALSE)</f>
        <v>0</v>
      </c>
      <c r="K2571" t="str">
        <f t="shared" si="162"/>
        <v>NONE</v>
      </c>
      <c r="L2571">
        <v>0</v>
      </c>
      <c r="M2571" t="str">
        <f t="shared" si="163"/>
        <v>17933 Councillor, Ward 2</v>
      </c>
      <c r="N2571" s="6" t="str">
        <f t="shared" si="164"/>
        <v/>
      </c>
      <c r="O2571" s="15" t="str">
        <f>IF(I2571&lt;&gt;FALSE,VLOOKUP(H2571,internet_municipalities!$B$2:$W$226,22,FALSE),"NO INTERNET")</f>
        <v>NO INTERNET</v>
      </c>
      <c r="P2571" s="16" t="str">
        <f t="shared" si="165"/>
        <v>NO INTERNET</v>
      </c>
    </row>
    <row r="2572" spans="1:16" x14ac:dyDescent="0.2">
      <c r="A2572">
        <v>17933</v>
      </c>
      <c r="B2572" t="b">
        <v>0</v>
      </c>
      <c r="C2572" t="s">
        <v>1453</v>
      </c>
      <c r="D2572" t="s">
        <v>3057</v>
      </c>
      <c r="E2572">
        <v>123</v>
      </c>
      <c r="F2572" t="s">
        <v>1460</v>
      </c>
      <c r="G2572" t="b">
        <v>0</v>
      </c>
      <c r="H2572" t="str">
        <f>VLOOKUP(A2572,all_municipalities!$A$2:$M$445,2,FALSE)</f>
        <v>Guelph/Eramosa, Township of</v>
      </c>
      <c r="I2572" t="b">
        <f>VLOOKUP(A2572,all_municipalities!$A$2:$M$445,9,FALSE)</f>
        <v>0</v>
      </c>
      <c r="J2572" t="b">
        <f>VLOOKUP(A2572,all_municipalities!$A$2:$M$445,13, FALSE)</f>
        <v>0</v>
      </c>
      <c r="K2572" t="str">
        <f t="shared" si="162"/>
        <v>NONE</v>
      </c>
      <c r="L2572">
        <v>0</v>
      </c>
      <c r="M2572" t="str">
        <f t="shared" si="163"/>
        <v>17933 Councillor, Ward 2</v>
      </c>
      <c r="N2572" s="6" t="str">
        <f t="shared" si="164"/>
        <v/>
      </c>
      <c r="O2572" s="15" t="str">
        <f>IF(I2572&lt;&gt;FALSE,VLOOKUP(H2572,internet_municipalities!$B$2:$W$226,22,FALSE),"NO INTERNET")</f>
        <v>NO INTERNET</v>
      </c>
      <c r="P2572" s="16" t="str">
        <f t="shared" si="165"/>
        <v>NO INTERNET</v>
      </c>
    </row>
    <row r="2573" spans="1:16" x14ac:dyDescent="0.2">
      <c r="A2573">
        <v>17933</v>
      </c>
      <c r="B2573" t="b">
        <v>0</v>
      </c>
      <c r="C2573" t="s">
        <v>1475</v>
      </c>
      <c r="D2573" t="s">
        <v>3058</v>
      </c>
      <c r="E2573">
        <v>306</v>
      </c>
      <c r="F2573" t="s">
        <v>1460</v>
      </c>
      <c r="G2573" t="b">
        <v>0</v>
      </c>
      <c r="H2573" t="str">
        <f>VLOOKUP(A2573,all_municipalities!$A$2:$M$445,2,FALSE)</f>
        <v>Guelph/Eramosa, Township of</v>
      </c>
      <c r="I2573" t="b">
        <f>VLOOKUP(A2573,all_municipalities!$A$2:$M$445,9,FALSE)</f>
        <v>0</v>
      </c>
      <c r="J2573" t="b">
        <f>VLOOKUP(A2573,all_municipalities!$A$2:$M$445,13, FALSE)</f>
        <v>0</v>
      </c>
      <c r="K2573" t="str">
        <f t="shared" si="162"/>
        <v>NONE</v>
      </c>
      <c r="L2573">
        <v>0</v>
      </c>
      <c r="M2573" t="str">
        <f t="shared" si="163"/>
        <v>17933 Councillor, Ward 3</v>
      </c>
      <c r="N2573" s="6" t="str">
        <f t="shared" si="164"/>
        <v/>
      </c>
      <c r="O2573" s="15" t="str">
        <f>IF(I2573&lt;&gt;FALSE,VLOOKUP(H2573,internet_municipalities!$B$2:$W$226,22,FALSE),"NO INTERNET")</f>
        <v>NO INTERNET</v>
      </c>
      <c r="P2573" s="16" t="str">
        <f t="shared" si="165"/>
        <v>NO INTERNET</v>
      </c>
    </row>
    <row r="2574" spans="1:16" x14ac:dyDescent="0.2">
      <c r="A2574">
        <v>19429</v>
      </c>
      <c r="B2574" t="b">
        <v>1</v>
      </c>
      <c r="C2574" t="s">
        <v>1720</v>
      </c>
      <c r="D2574" t="s">
        <v>3059</v>
      </c>
      <c r="E2574">
        <v>1003</v>
      </c>
      <c r="F2574">
        <v>94</v>
      </c>
      <c r="G2574" t="b">
        <v>0</v>
      </c>
      <c r="H2574" t="str">
        <f>VLOOKUP(A2574,all_municipalities!$A$2:$M$445,2,FALSE)</f>
        <v>Haldimand County</v>
      </c>
      <c r="I2574" t="b">
        <f>VLOOKUP(A2574,all_municipalities!$A$2:$M$445,9,FALSE)</f>
        <v>1</v>
      </c>
      <c r="J2574" t="b">
        <f>VLOOKUP(A2574,all_municipalities!$A$2:$M$445,13, FALSE)</f>
        <v>0</v>
      </c>
      <c r="K2574" t="str">
        <f t="shared" si="162"/>
        <v>NONE</v>
      </c>
      <c r="L2574">
        <v>0</v>
      </c>
      <c r="M2574" t="str">
        <f t="shared" si="163"/>
        <v>19429 Councillor, Ward 6</v>
      </c>
      <c r="N2574" s="6" t="str">
        <f t="shared" si="164"/>
        <v>19429 Councillor, Ward 6</v>
      </c>
      <c r="O2574" s="15">
        <f>IF(I2574&lt;&gt;FALSE,VLOOKUP(H2574,internet_municipalities!$B$2:$W$226,22,FALSE),"NO INTERNET")</f>
        <v>25952</v>
      </c>
      <c r="P2574" s="16">
        <f t="shared" si="165"/>
        <v>3.6220715166461158E-3</v>
      </c>
    </row>
    <row r="2575" spans="1:16" x14ac:dyDescent="0.2">
      <c r="A2575">
        <v>19429</v>
      </c>
      <c r="B2575" t="b">
        <v>1</v>
      </c>
      <c r="C2575" t="s">
        <v>1473</v>
      </c>
      <c r="D2575" t="s">
        <v>3060</v>
      </c>
      <c r="E2575">
        <v>925</v>
      </c>
      <c r="F2575">
        <v>393</v>
      </c>
      <c r="G2575" t="b">
        <v>0</v>
      </c>
      <c r="H2575" t="str">
        <f>VLOOKUP(A2575,all_municipalities!$A$2:$M$445,2,FALSE)</f>
        <v>Haldimand County</v>
      </c>
      <c r="I2575" t="b">
        <f>VLOOKUP(A2575,all_municipalities!$A$2:$M$445,9,FALSE)</f>
        <v>1</v>
      </c>
      <c r="J2575" t="b">
        <f>VLOOKUP(A2575,all_municipalities!$A$2:$M$445,13, FALSE)</f>
        <v>0</v>
      </c>
      <c r="K2575" t="str">
        <f t="shared" si="162"/>
        <v>NONE</v>
      </c>
      <c r="L2575">
        <v>0</v>
      </c>
      <c r="M2575" t="str">
        <f t="shared" si="163"/>
        <v>19429 Councillor, Ward 5</v>
      </c>
      <c r="N2575" s="6" t="str">
        <f t="shared" si="164"/>
        <v>19429 Councillor, Ward 5</v>
      </c>
      <c r="O2575" s="15">
        <f>IF(I2575&lt;&gt;FALSE,VLOOKUP(H2575,internet_municipalities!$B$2:$W$226,22,FALSE),"NO INTERNET")</f>
        <v>25952</v>
      </c>
      <c r="P2575" s="16">
        <f t="shared" si="165"/>
        <v>1.5143341553637484E-2</v>
      </c>
    </row>
    <row r="2576" spans="1:16" x14ac:dyDescent="0.2">
      <c r="A2576">
        <v>19429</v>
      </c>
      <c r="B2576" t="b">
        <v>1</v>
      </c>
      <c r="C2576" t="s">
        <v>1471</v>
      </c>
      <c r="D2576" t="s">
        <v>3061</v>
      </c>
      <c r="E2576">
        <v>1899</v>
      </c>
      <c r="F2576">
        <v>902</v>
      </c>
      <c r="G2576" t="b">
        <v>0</v>
      </c>
      <c r="H2576" t="str">
        <f>VLOOKUP(A2576,all_municipalities!$A$2:$M$445,2,FALSE)</f>
        <v>Haldimand County</v>
      </c>
      <c r="I2576" t="b">
        <f>VLOOKUP(A2576,all_municipalities!$A$2:$M$445,9,FALSE)</f>
        <v>1</v>
      </c>
      <c r="J2576" t="b">
        <f>VLOOKUP(A2576,all_municipalities!$A$2:$M$445,13, FALSE)</f>
        <v>0</v>
      </c>
      <c r="K2576" t="str">
        <f t="shared" si="162"/>
        <v>NONE</v>
      </c>
      <c r="L2576">
        <v>0</v>
      </c>
      <c r="M2576" t="str">
        <f t="shared" si="163"/>
        <v>19429 Councillor, Ward 4</v>
      </c>
      <c r="N2576" s="6" t="str">
        <f t="shared" si="164"/>
        <v>19429 Councillor, Ward 4</v>
      </c>
      <c r="O2576" s="15">
        <f>IF(I2576&lt;&gt;FALSE,VLOOKUP(H2576,internet_municipalities!$B$2:$W$226,22,FALSE),"NO INTERNET")</f>
        <v>25952</v>
      </c>
      <c r="P2576" s="16">
        <f t="shared" si="165"/>
        <v>3.4756473489519109E-2</v>
      </c>
    </row>
    <row r="2577" spans="1:16" x14ac:dyDescent="0.2">
      <c r="A2577">
        <v>19429</v>
      </c>
      <c r="B2577" t="b">
        <v>1</v>
      </c>
      <c r="C2577" t="s">
        <v>1475</v>
      </c>
      <c r="D2577" t="s">
        <v>3062</v>
      </c>
      <c r="E2577">
        <v>1731</v>
      </c>
      <c r="F2577">
        <v>696</v>
      </c>
      <c r="G2577" t="b">
        <v>0</v>
      </c>
      <c r="H2577" t="str">
        <f>VLOOKUP(A2577,all_municipalities!$A$2:$M$445,2,FALSE)</f>
        <v>Haldimand County</v>
      </c>
      <c r="I2577" t="b">
        <f>VLOOKUP(A2577,all_municipalities!$A$2:$M$445,9,FALSE)</f>
        <v>1</v>
      </c>
      <c r="J2577" t="b">
        <f>VLOOKUP(A2577,all_municipalities!$A$2:$M$445,13, FALSE)</f>
        <v>0</v>
      </c>
      <c r="K2577" t="str">
        <f t="shared" si="162"/>
        <v>NONE</v>
      </c>
      <c r="L2577">
        <v>0</v>
      </c>
      <c r="M2577" t="str">
        <f t="shared" si="163"/>
        <v>19429 Councillor, Ward 3</v>
      </c>
      <c r="N2577" s="6" t="str">
        <f t="shared" si="164"/>
        <v>19429 Councillor, Ward 3</v>
      </c>
      <c r="O2577" s="15">
        <f>IF(I2577&lt;&gt;FALSE,VLOOKUP(H2577,internet_municipalities!$B$2:$W$226,22,FALSE),"NO INTERNET")</f>
        <v>25952</v>
      </c>
      <c r="P2577" s="16">
        <f t="shared" si="165"/>
        <v>2.681874229346486E-2</v>
      </c>
    </row>
    <row r="2578" spans="1:16" x14ac:dyDescent="0.2">
      <c r="A2578">
        <v>19429</v>
      </c>
      <c r="B2578" t="b">
        <v>1</v>
      </c>
      <c r="C2578" t="s">
        <v>1453</v>
      </c>
      <c r="D2578" t="s">
        <v>3063</v>
      </c>
      <c r="E2578">
        <v>1502</v>
      </c>
      <c r="F2578">
        <v>786</v>
      </c>
      <c r="G2578" t="b">
        <v>0</v>
      </c>
      <c r="H2578" t="str">
        <f>VLOOKUP(A2578,all_municipalities!$A$2:$M$445,2,FALSE)</f>
        <v>Haldimand County</v>
      </c>
      <c r="I2578" t="b">
        <f>VLOOKUP(A2578,all_municipalities!$A$2:$M$445,9,FALSE)</f>
        <v>1</v>
      </c>
      <c r="J2578" t="b">
        <f>VLOOKUP(A2578,all_municipalities!$A$2:$M$445,13, FALSE)</f>
        <v>0</v>
      </c>
      <c r="K2578" t="str">
        <f t="shared" si="162"/>
        <v>NONE</v>
      </c>
      <c r="L2578">
        <v>0</v>
      </c>
      <c r="M2578" t="str">
        <f t="shared" si="163"/>
        <v>19429 Councillor, Ward 2</v>
      </c>
      <c r="N2578" s="6" t="str">
        <f t="shared" si="164"/>
        <v>19429 Councillor, Ward 2</v>
      </c>
      <c r="O2578" s="15">
        <f>IF(I2578&lt;&gt;FALSE,VLOOKUP(H2578,internet_municipalities!$B$2:$W$226,22,FALSE),"NO INTERNET")</f>
        <v>25952</v>
      </c>
      <c r="P2578" s="16">
        <f t="shared" si="165"/>
        <v>3.0286683107274968E-2</v>
      </c>
    </row>
    <row r="2579" spans="1:16" x14ac:dyDescent="0.2">
      <c r="A2579">
        <v>19429</v>
      </c>
      <c r="B2579" t="b">
        <v>1</v>
      </c>
      <c r="C2579" t="s">
        <v>1456</v>
      </c>
      <c r="D2579" t="s">
        <v>3064</v>
      </c>
      <c r="E2579" t="s">
        <v>461</v>
      </c>
      <c r="F2579" t="s">
        <v>461</v>
      </c>
      <c r="G2579" t="b">
        <v>0</v>
      </c>
      <c r="H2579" t="str">
        <f>VLOOKUP(A2579,all_municipalities!$A$2:$M$445,2,FALSE)</f>
        <v>Haldimand County</v>
      </c>
      <c r="I2579" t="b">
        <f>VLOOKUP(A2579,all_municipalities!$A$2:$M$445,9,FALSE)</f>
        <v>1</v>
      </c>
      <c r="J2579" t="b">
        <f>VLOOKUP(A2579,all_municipalities!$A$2:$M$445,13, FALSE)</f>
        <v>0</v>
      </c>
      <c r="K2579" t="str">
        <f t="shared" si="162"/>
        <v>NONE</v>
      </c>
      <c r="L2579">
        <v>0</v>
      </c>
      <c r="M2579" t="str">
        <f t="shared" si="163"/>
        <v>19429 Councillor, Ward 1</v>
      </c>
      <c r="N2579" s="6" t="str">
        <f t="shared" si="164"/>
        <v>19429 Councillor, Ward 1</v>
      </c>
      <c r="O2579" s="15">
        <f>IF(I2579&lt;&gt;FALSE,VLOOKUP(H2579,internet_municipalities!$B$2:$W$226,22,FALSE),"NO INTERNET")</f>
        <v>25952</v>
      </c>
      <c r="P2579" s="16" t="str">
        <f t="shared" si="165"/>
        <v>Acclaimed</v>
      </c>
    </row>
    <row r="2580" spans="1:16" x14ac:dyDescent="0.2">
      <c r="A2580">
        <v>19429</v>
      </c>
      <c r="B2580" t="b">
        <v>0</v>
      </c>
      <c r="C2580" t="s">
        <v>1453</v>
      </c>
      <c r="D2580" t="s">
        <v>3065</v>
      </c>
      <c r="E2580">
        <v>716</v>
      </c>
      <c r="F2580" t="s">
        <v>1460</v>
      </c>
      <c r="G2580" t="b">
        <v>0</v>
      </c>
      <c r="H2580" t="str">
        <f>VLOOKUP(A2580,all_municipalities!$A$2:$M$445,2,FALSE)</f>
        <v>Haldimand County</v>
      </c>
      <c r="I2580" t="b">
        <f>VLOOKUP(A2580,all_municipalities!$A$2:$M$445,9,FALSE)</f>
        <v>1</v>
      </c>
      <c r="J2580" t="b">
        <f>VLOOKUP(A2580,all_municipalities!$A$2:$M$445,13, FALSE)</f>
        <v>0</v>
      </c>
      <c r="K2580" t="str">
        <f t="shared" si="162"/>
        <v>NONE</v>
      </c>
      <c r="L2580">
        <v>0</v>
      </c>
      <c r="M2580" t="str">
        <f t="shared" si="163"/>
        <v>19429 Councillor, Ward 2</v>
      </c>
      <c r="N2580" s="6" t="str">
        <f t="shared" si="164"/>
        <v>19429 Councillor, Ward 2</v>
      </c>
      <c r="O2580" s="15">
        <f>IF(I2580&lt;&gt;FALSE,VLOOKUP(H2580,internet_municipalities!$B$2:$W$226,22,FALSE),"NO INTERNET")</f>
        <v>25952</v>
      </c>
      <c r="P2580" s="16" t="str">
        <f t="shared" si="165"/>
        <v>Lost</v>
      </c>
    </row>
    <row r="2581" spans="1:16" x14ac:dyDescent="0.2">
      <c r="A2581">
        <v>19429</v>
      </c>
      <c r="B2581" t="b">
        <v>0</v>
      </c>
      <c r="C2581" t="s">
        <v>1475</v>
      </c>
      <c r="D2581" t="s">
        <v>3066</v>
      </c>
      <c r="E2581">
        <v>221</v>
      </c>
      <c r="F2581" t="s">
        <v>1460</v>
      </c>
      <c r="G2581" t="b">
        <v>0</v>
      </c>
      <c r="H2581" t="str">
        <f>VLOOKUP(A2581,all_municipalities!$A$2:$M$445,2,FALSE)</f>
        <v>Haldimand County</v>
      </c>
      <c r="I2581" t="b">
        <f>VLOOKUP(A2581,all_municipalities!$A$2:$M$445,9,FALSE)</f>
        <v>1</v>
      </c>
      <c r="J2581" t="b">
        <f>VLOOKUP(A2581,all_municipalities!$A$2:$M$445,13, FALSE)</f>
        <v>0</v>
      </c>
      <c r="K2581" t="str">
        <f t="shared" si="162"/>
        <v>NONE</v>
      </c>
      <c r="L2581">
        <v>0</v>
      </c>
      <c r="M2581" t="str">
        <f t="shared" si="163"/>
        <v>19429 Councillor, Ward 3</v>
      </c>
      <c r="N2581" s="6" t="str">
        <f t="shared" si="164"/>
        <v>19429 Councillor, Ward 3</v>
      </c>
      <c r="O2581" s="15">
        <f>IF(I2581&lt;&gt;FALSE,VLOOKUP(H2581,internet_municipalities!$B$2:$W$226,22,FALSE),"NO INTERNET")</f>
        <v>25952</v>
      </c>
      <c r="P2581" s="16" t="str">
        <f t="shared" si="165"/>
        <v>Lost</v>
      </c>
    </row>
    <row r="2582" spans="1:16" x14ac:dyDescent="0.2">
      <c r="A2582">
        <v>19429</v>
      </c>
      <c r="B2582" t="b">
        <v>0</v>
      </c>
      <c r="C2582" t="s">
        <v>1475</v>
      </c>
      <c r="D2582" t="s">
        <v>3067</v>
      </c>
      <c r="E2582">
        <v>539</v>
      </c>
      <c r="F2582" t="s">
        <v>1460</v>
      </c>
      <c r="G2582" t="b">
        <v>0</v>
      </c>
      <c r="H2582" t="str">
        <f>VLOOKUP(A2582,all_municipalities!$A$2:$M$445,2,FALSE)</f>
        <v>Haldimand County</v>
      </c>
      <c r="I2582" t="b">
        <f>VLOOKUP(A2582,all_municipalities!$A$2:$M$445,9,FALSE)</f>
        <v>1</v>
      </c>
      <c r="J2582" t="b">
        <f>VLOOKUP(A2582,all_municipalities!$A$2:$M$445,13, FALSE)</f>
        <v>0</v>
      </c>
      <c r="K2582" t="str">
        <f t="shared" si="162"/>
        <v>NONE</v>
      </c>
      <c r="L2582">
        <v>0</v>
      </c>
      <c r="M2582" t="str">
        <f t="shared" si="163"/>
        <v>19429 Councillor, Ward 3</v>
      </c>
      <c r="N2582" s="6" t="str">
        <f t="shared" si="164"/>
        <v>19429 Councillor, Ward 3</v>
      </c>
      <c r="O2582" s="15">
        <f>IF(I2582&lt;&gt;FALSE,VLOOKUP(H2582,internet_municipalities!$B$2:$W$226,22,FALSE),"NO INTERNET")</f>
        <v>25952</v>
      </c>
      <c r="P2582" s="16" t="str">
        <f t="shared" si="165"/>
        <v>Lost</v>
      </c>
    </row>
    <row r="2583" spans="1:16" x14ac:dyDescent="0.2">
      <c r="A2583">
        <v>19429</v>
      </c>
      <c r="B2583" t="b">
        <v>0</v>
      </c>
      <c r="C2583" t="s">
        <v>1475</v>
      </c>
      <c r="D2583" t="s">
        <v>3068</v>
      </c>
      <c r="E2583">
        <v>1035</v>
      </c>
      <c r="F2583" t="s">
        <v>1460</v>
      </c>
      <c r="G2583" t="b">
        <v>0</v>
      </c>
      <c r="H2583" t="str">
        <f>VLOOKUP(A2583,all_municipalities!$A$2:$M$445,2,FALSE)</f>
        <v>Haldimand County</v>
      </c>
      <c r="I2583" t="b">
        <f>VLOOKUP(A2583,all_municipalities!$A$2:$M$445,9,FALSE)</f>
        <v>1</v>
      </c>
      <c r="J2583" t="b">
        <f>VLOOKUP(A2583,all_municipalities!$A$2:$M$445,13, FALSE)</f>
        <v>0</v>
      </c>
      <c r="K2583" t="str">
        <f t="shared" si="162"/>
        <v>NONE</v>
      </c>
      <c r="L2583">
        <v>0</v>
      </c>
      <c r="M2583" t="str">
        <f t="shared" si="163"/>
        <v>19429 Councillor, Ward 3</v>
      </c>
      <c r="N2583" s="6" t="str">
        <f t="shared" si="164"/>
        <v>19429 Councillor, Ward 3</v>
      </c>
      <c r="O2583" s="15">
        <f>IF(I2583&lt;&gt;FALSE,VLOOKUP(H2583,internet_municipalities!$B$2:$W$226,22,FALSE),"NO INTERNET")</f>
        <v>25952</v>
      </c>
      <c r="P2583" s="16" t="str">
        <f t="shared" si="165"/>
        <v>Lost</v>
      </c>
    </row>
    <row r="2584" spans="1:16" x14ac:dyDescent="0.2">
      <c r="A2584">
        <v>19429</v>
      </c>
      <c r="B2584" t="b">
        <v>0</v>
      </c>
      <c r="C2584" t="s">
        <v>1471</v>
      </c>
      <c r="D2584" t="s">
        <v>3069</v>
      </c>
      <c r="E2584">
        <v>997</v>
      </c>
      <c r="F2584" t="s">
        <v>1460</v>
      </c>
      <c r="G2584" t="b">
        <v>0</v>
      </c>
      <c r="H2584" t="str">
        <f>VLOOKUP(A2584,all_municipalities!$A$2:$M$445,2,FALSE)</f>
        <v>Haldimand County</v>
      </c>
      <c r="I2584" t="b">
        <f>VLOOKUP(A2584,all_municipalities!$A$2:$M$445,9,FALSE)</f>
        <v>1</v>
      </c>
      <c r="J2584" t="b">
        <f>VLOOKUP(A2584,all_municipalities!$A$2:$M$445,13, FALSE)</f>
        <v>0</v>
      </c>
      <c r="K2584" t="str">
        <f t="shared" si="162"/>
        <v>NONE</v>
      </c>
      <c r="L2584">
        <v>0</v>
      </c>
      <c r="M2584" t="str">
        <f t="shared" si="163"/>
        <v>19429 Councillor, Ward 4</v>
      </c>
      <c r="N2584" s="6" t="str">
        <f t="shared" si="164"/>
        <v>19429 Councillor, Ward 4</v>
      </c>
      <c r="O2584" s="15">
        <f>IF(I2584&lt;&gt;FALSE,VLOOKUP(H2584,internet_municipalities!$B$2:$W$226,22,FALSE),"NO INTERNET")</f>
        <v>25952</v>
      </c>
      <c r="P2584" s="16" t="str">
        <f t="shared" si="165"/>
        <v>Lost</v>
      </c>
    </row>
    <row r="2585" spans="1:16" x14ac:dyDescent="0.2">
      <c r="A2585">
        <v>19429</v>
      </c>
      <c r="B2585" t="b">
        <v>0</v>
      </c>
      <c r="C2585" t="s">
        <v>1473</v>
      </c>
      <c r="D2585" t="s">
        <v>3070</v>
      </c>
      <c r="E2585">
        <v>288</v>
      </c>
      <c r="F2585" t="s">
        <v>1460</v>
      </c>
      <c r="G2585" t="b">
        <v>0</v>
      </c>
      <c r="H2585" t="str">
        <f>VLOOKUP(A2585,all_municipalities!$A$2:$M$445,2,FALSE)</f>
        <v>Haldimand County</v>
      </c>
      <c r="I2585" t="b">
        <f>VLOOKUP(A2585,all_municipalities!$A$2:$M$445,9,FALSE)</f>
        <v>1</v>
      </c>
      <c r="J2585" t="b">
        <f>VLOOKUP(A2585,all_municipalities!$A$2:$M$445,13, FALSE)</f>
        <v>0</v>
      </c>
      <c r="K2585" t="str">
        <f t="shared" si="162"/>
        <v>NONE</v>
      </c>
      <c r="L2585">
        <v>0</v>
      </c>
      <c r="M2585" t="str">
        <f t="shared" si="163"/>
        <v>19429 Councillor, Ward 5</v>
      </c>
      <c r="N2585" s="6" t="str">
        <f t="shared" si="164"/>
        <v>19429 Councillor, Ward 5</v>
      </c>
      <c r="O2585" s="15">
        <f>IF(I2585&lt;&gt;FALSE,VLOOKUP(H2585,internet_municipalities!$B$2:$W$226,22,FALSE),"NO INTERNET")</f>
        <v>25952</v>
      </c>
      <c r="P2585" s="16" t="str">
        <f t="shared" si="165"/>
        <v>Lost</v>
      </c>
    </row>
    <row r="2586" spans="1:16" x14ac:dyDescent="0.2">
      <c r="A2586">
        <v>19429</v>
      </c>
      <c r="B2586" t="b">
        <v>0</v>
      </c>
      <c r="C2586" t="s">
        <v>1473</v>
      </c>
      <c r="D2586" t="s">
        <v>3071</v>
      </c>
      <c r="E2586">
        <v>532</v>
      </c>
      <c r="F2586" t="s">
        <v>1460</v>
      </c>
      <c r="G2586" t="b">
        <v>0</v>
      </c>
      <c r="H2586" t="str">
        <f>VLOOKUP(A2586,all_municipalities!$A$2:$M$445,2,FALSE)</f>
        <v>Haldimand County</v>
      </c>
      <c r="I2586" t="b">
        <f>VLOOKUP(A2586,all_municipalities!$A$2:$M$445,9,FALSE)</f>
        <v>1</v>
      </c>
      <c r="J2586" t="b">
        <f>VLOOKUP(A2586,all_municipalities!$A$2:$M$445,13, FALSE)</f>
        <v>0</v>
      </c>
      <c r="K2586" t="str">
        <f t="shared" si="162"/>
        <v>NONE</v>
      </c>
      <c r="L2586">
        <v>0</v>
      </c>
      <c r="M2586" t="str">
        <f t="shared" si="163"/>
        <v>19429 Councillor, Ward 5</v>
      </c>
      <c r="N2586" s="6" t="str">
        <f t="shared" si="164"/>
        <v>19429 Councillor, Ward 5</v>
      </c>
      <c r="O2586" s="15">
        <f>IF(I2586&lt;&gt;FALSE,VLOOKUP(H2586,internet_municipalities!$B$2:$W$226,22,FALSE),"NO INTERNET")</f>
        <v>25952</v>
      </c>
      <c r="P2586" s="16" t="str">
        <f t="shared" si="165"/>
        <v>Lost</v>
      </c>
    </row>
    <row r="2587" spans="1:16" x14ac:dyDescent="0.2">
      <c r="A2587">
        <v>19429</v>
      </c>
      <c r="B2587" t="b">
        <v>0</v>
      </c>
      <c r="C2587" t="s">
        <v>1720</v>
      </c>
      <c r="D2587" t="s">
        <v>3072</v>
      </c>
      <c r="E2587">
        <v>243</v>
      </c>
      <c r="F2587" t="s">
        <v>1460</v>
      </c>
      <c r="G2587" t="b">
        <v>0</v>
      </c>
      <c r="H2587" t="str">
        <f>VLOOKUP(A2587,all_municipalities!$A$2:$M$445,2,FALSE)</f>
        <v>Haldimand County</v>
      </c>
      <c r="I2587" t="b">
        <f>VLOOKUP(A2587,all_municipalities!$A$2:$M$445,9,FALSE)</f>
        <v>1</v>
      </c>
      <c r="J2587" t="b">
        <f>VLOOKUP(A2587,all_municipalities!$A$2:$M$445,13, FALSE)</f>
        <v>0</v>
      </c>
      <c r="K2587" t="str">
        <f t="shared" si="162"/>
        <v>NONE</v>
      </c>
      <c r="L2587">
        <v>0</v>
      </c>
      <c r="M2587" t="str">
        <f t="shared" si="163"/>
        <v>19429 Councillor, Ward 6</v>
      </c>
      <c r="N2587" s="6" t="str">
        <f t="shared" si="164"/>
        <v>19429 Councillor, Ward 6</v>
      </c>
      <c r="O2587" s="15">
        <f>IF(I2587&lt;&gt;FALSE,VLOOKUP(H2587,internet_municipalities!$B$2:$W$226,22,FALSE),"NO INTERNET")</f>
        <v>25952</v>
      </c>
      <c r="P2587" s="16" t="str">
        <f t="shared" si="165"/>
        <v>Lost</v>
      </c>
    </row>
    <row r="2588" spans="1:16" x14ac:dyDescent="0.2">
      <c r="A2588">
        <v>19429</v>
      </c>
      <c r="B2588" t="b">
        <v>0</v>
      </c>
      <c r="C2588" t="s">
        <v>1720</v>
      </c>
      <c r="D2588" t="s">
        <v>3073</v>
      </c>
      <c r="E2588">
        <v>909</v>
      </c>
      <c r="F2588" t="s">
        <v>1460</v>
      </c>
      <c r="G2588" t="b">
        <v>0</v>
      </c>
      <c r="H2588" t="str">
        <f>VLOOKUP(A2588,all_municipalities!$A$2:$M$445,2,FALSE)</f>
        <v>Haldimand County</v>
      </c>
      <c r="I2588" t="b">
        <f>VLOOKUP(A2588,all_municipalities!$A$2:$M$445,9,FALSE)</f>
        <v>1</v>
      </c>
      <c r="J2588" t="b">
        <f>VLOOKUP(A2588,all_municipalities!$A$2:$M$445,13, FALSE)</f>
        <v>0</v>
      </c>
      <c r="K2588" t="str">
        <f t="shared" si="162"/>
        <v>NONE</v>
      </c>
      <c r="L2588">
        <v>0</v>
      </c>
      <c r="M2588" t="str">
        <f t="shared" si="163"/>
        <v>19429 Councillor, Ward 6</v>
      </c>
      <c r="N2588" s="6" t="str">
        <f t="shared" si="164"/>
        <v>19429 Councillor, Ward 6</v>
      </c>
      <c r="O2588" s="15">
        <f>IF(I2588&lt;&gt;FALSE,VLOOKUP(H2588,internet_municipalities!$B$2:$W$226,22,FALSE),"NO INTERNET")</f>
        <v>25952</v>
      </c>
      <c r="P2588" s="16" t="str">
        <f t="shared" si="165"/>
        <v>Lost</v>
      </c>
    </row>
    <row r="2589" spans="1:16" x14ac:dyDescent="0.2">
      <c r="A2589">
        <v>10280</v>
      </c>
      <c r="B2589" t="b">
        <v>1</v>
      </c>
      <c r="C2589" t="s">
        <v>1471</v>
      </c>
      <c r="D2589" t="s">
        <v>3074</v>
      </c>
      <c r="E2589">
        <v>2783</v>
      </c>
      <c r="F2589">
        <v>1228</v>
      </c>
      <c r="G2589" t="b">
        <v>0</v>
      </c>
      <c r="H2589" t="str">
        <f>VLOOKUP(A2589,all_municipalities!$A$2:$M$445,2,FALSE)</f>
        <v>Halton Hills, Town of</v>
      </c>
      <c r="I2589" t="b">
        <f>VLOOKUP(A2589,all_municipalities!$A$2:$M$445,9,FALSE)</f>
        <v>1</v>
      </c>
      <c r="J2589" t="b">
        <f>VLOOKUP(A2589,all_municipalities!$A$2:$M$445,13, FALSE)</f>
        <v>0</v>
      </c>
      <c r="K2589" t="str">
        <f t="shared" si="162"/>
        <v>NONE</v>
      </c>
      <c r="L2589">
        <v>0</v>
      </c>
      <c r="M2589" t="str">
        <f t="shared" si="163"/>
        <v>10280 Councillor, Ward 4</v>
      </c>
      <c r="N2589" s="6" t="str">
        <f t="shared" si="164"/>
        <v>10280 Councillor, Ward 4</v>
      </c>
      <c r="O2589" s="15">
        <f>IF(I2589&lt;&gt;FALSE,VLOOKUP(H2589,internet_municipalities!$B$2:$W$226,22,FALSE),"NO INTERNET")</f>
        <v>33771</v>
      </c>
      <c r="P2589" s="16">
        <f t="shared" si="165"/>
        <v>3.6362559592549817E-2</v>
      </c>
    </row>
    <row r="2590" spans="1:16" x14ac:dyDescent="0.2">
      <c r="A2590">
        <v>10280</v>
      </c>
      <c r="B2590" t="b">
        <v>1</v>
      </c>
      <c r="C2590" t="s">
        <v>1471</v>
      </c>
      <c r="D2590" t="s">
        <v>3075</v>
      </c>
      <c r="E2590">
        <v>2180</v>
      </c>
      <c r="F2590">
        <v>625</v>
      </c>
      <c r="G2590" t="b">
        <v>0</v>
      </c>
      <c r="H2590" t="str">
        <f>VLOOKUP(A2590,all_municipalities!$A$2:$M$445,2,FALSE)</f>
        <v>Halton Hills, Town of</v>
      </c>
      <c r="I2590" t="b">
        <f>VLOOKUP(A2590,all_municipalities!$A$2:$M$445,9,FALSE)</f>
        <v>1</v>
      </c>
      <c r="J2590" t="b">
        <f>VLOOKUP(A2590,all_municipalities!$A$2:$M$445,13, FALSE)</f>
        <v>0</v>
      </c>
      <c r="K2590" t="str">
        <f t="shared" si="162"/>
        <v>NONE</v>
      </c>
      <c r="L2590">
        <v>0</v>
      </c>
      <c r="M2590" t="str">
        <f t="shared" si="163"/>
        <v>10280 Councillor, Ward 4</v>
      </c>
      <c r="N2590" s="6" t="str">
        <f t="shared" si="164"/>
        <v>10280 Councillor, Ward 4</v>
      </c>
      <c r="O2590" s="15">
        <f>IF(I2590&lt;&gt;FALSE,VLOOKUP(H2590,internet_municipalities!$B$2:$W$226,22,FALSE),"NO INTERNET")</f>
        <v>33771</v>
      </c>
      <c r="P2590" s="16">
        <f t="shared" si="165"/>
        <v>1.8507003049954101E-2</v>
      </c>
    </row>
    <row r="2591" spans="1:16" x14ac:dyDescent="0.2">
      <c r="A2591">
        <v>10280</v>
      </c>
      <c r="B2591" t="b">
        <v>1</v>
      </c>
      <c r="C2591" t="s">
        <v>1475</v>
      </c>
      <c r="D2591" t="s">
        <v>3076</v>
      </c>
      <c r="E2591">
        <v>1507</v>
      </c>
      <c r="F2591">
        <v>303</v>
      </c>
      <c r="G2591" t="b">
        <v>0</v>
      </c>
      <c r="H2591" t="str">
        <f>VLOOKUP(A2591,all_municipalities!$A$2:$M$445,2,FALSE)</f>
        <v>Halton Hills, Town of</v>
      </c>
      <c r="I2591" t="b">
        <f>VLOOKUP(A2591,all_municipalities!$A$2:$M$445,9,FALSE)</f>
        <v>1</v>
      </c>
      <c r="J2591" t="b">
        <f>VLOOKUP(A2591,all_municipalities!$A$2:$M$445,13, FALSE)</f>
        <v>0</v>
      </c>
      <c r="K2591" t="str">
        <f t="shared" si="162"/>
        <v>NONE</v>
      </c>
      <c r="L2591">
        <v>0</v>
      </c>
      <c r="M2591" t="str">
        <f t="shared" si="163"/>
        <v>10280 Councillor, Ward 3</v>
      </c>
      <c r="N2591" s="6" t="str">
        <f t="shared" si="164"/>
        <v>10280 Councillor, Ward 3</v>
      </c>
      <c r="O2591" s="15">
        <f>IF(I2591&lt;&gt;FALSE,VLOOKUP(H2591,internet_municipalities!$B$2:$W$226,22,FALSE),"NO INTERNET")</f>
        <v>33771</v>
      </c>
      <c r="P2591" s="16">
        <f t="shared" si="165"/>
        <v>8.9721950786177482E-3</v>
      </c>
    </row>
    <row r="2592" spans="1:16" x14ac:dyDescent="0.2">
      <c r="A2592">
        <v>10280</v>
      </c>
      <c r="B2592" t="b">
        <v>1</v>
      </c>
      <c r="C2592" t="s">
        <v>1475</v>
      </c>
      <c r="D2592" t="s">
        <v>3077</v>
      </c>
      <c r="E2592">
        <v>1982</v>
      </c>
      <c r="F2592">
        <v>778</v>
      </c>
      <c r="G2592" t="b">
        <v>0</v>
      </c>
      <c r="H2592" t="str">
        <f>VLOOKUP(A2592,all_municipalities!$A$2:$M$445,2,FALSE)</f>
        <v>Halton Hills, Town of</v>
      </c>
      <c r="I2592" t="b">
        <f>VLOOKUP(A2592,all_municipalities!$A$2:$M$445,9,FALSE)</f>
        <v>1</v>
      </c>
      <c r="J2592" t="b">
        <f>VLOOKUP(A2592,all_municipalities!$A$2:$M$445,13, FALSE)</f>
        <v>0</v>
      </c>
      <c r="K2592" t="str">
        <f t="shared" si="162"/>
        <v>NONE</v>
      </c>
      <c r="L2592">
        <v>0</v>
      </c>
      <c r="M2592" t="str">
        <f t="shared" si="163"/>
        <v>10280 Councillor, Ward 3</v>
      </c>
      <c r="N2592" s="6" t="str">
        <f t="shared" si="164"/>
        <v>10280 Councillor, Ward 3</v>
      </c>
      <c r="O2592" s="15">
        <f>IF(I2592&lt;&gt;FALSE,VLOOKUP(H2592,internet_municipalities!$B$2:$W$226,22,FALSE),"NO INTERNET")</f>
        <v>33771</v>
      </c>
      <c r="P2592" s="16">
        <f t="shared" si="165"/>
        <v>2.3037517396582868E-2</v>
      </c>
    </row>
    <row r="2593" spans="1:16" x14ac:dyDescent="0.2">
      <c r="A2593">
        <v>10280</v>
      </c>
      <c r="B2593" t="b">
        <v>1</v>
      </c>
      <c r="C2593" t="s">
        <v>1453</v>
      </c>
      <c r="D2593" t="s">
        <v>3078</v>
      </c>
      <c r="E2593">
        <v>854</v>
      </c>
      <c r="F2593">
        <v>205</v>
      </c>
      <c r="G2593" t="b">
        <v>0</v>
      </c>
      <c r="H2593" t="str">
        <f>VLOOKUP(A2593,all_municipalities!$A$2:$M$445,2,FALSE)</f>
        <v>Halton Hills, Town of</v>
      </c>
      <c r="I2593" t="b">
        <f>VLOOKUP(A2593,all_municipalities!$A$2:$M$445,9,FALSE)</f>
        <v>1</v>
      </c>
      <c r="J2593" t="b">
        <f>VLOOKUP(A2593,all_municipalities!$A$2:$M$445,13, FALSE)</f>
        <v>0</v>
      </c>
      <c r="K2593" t="str">
        <f t="shared" si="162"/>
        <v>NONE</v>
      </c>
      <c r="L2593">
        <v>0</v>
      </c>
      <c r="M2593" t="str">
        <f t="shared" si="163"/>
        <v>10280 Councillor, Ward 2</v>
      </c>
      <c r="N2593" s="6" t="str">
        <f t="shared" si="164"/>
        <v>10280 Councillor, Ward 2</v>
      </c>
      <c r="O2593" s="15">
        <f>IF(I2593&lt;&gt;FALSE,VLOOKUP(H2593,internet_municipalities!$B$2:$W$226,22,FALSE),"NO INTERNET")</f>
        <v>33771</v>
      </c>
      <c r="P2593" s="16">
        <f t="shared" si="165"/>
        <v>6.0702970003849461E-3</v>
      </c>
    </row>
    <row r="2594" spans="1:16" x14ac:dyDescent="0.2">
      <c r="A2594">
        <v>10280</v>
      </c>
      <c r="B2594" t="b">
        <v>1</v>
      </c>
      <c r="C2594" t="s">
        <v>1453</v>
      </c>
      <c r="D2594" t="s">
        <v>3079</v>
      </c>
      <c r="E2594">
        <v>771</v>
      </c>
      <c r="F2594">
        <v>122</v>
      </c>
      <c r="G2594" t="b">
        <v>0</v>
      </c>
      <c r="H2594" t="str">
        <f>VLOOKUP(A2594,all_municipalities!$A$2:$M$445,2,FALSE)</f>
        <v>Halton Hills, Town of</v>
      </c>
      <c r="I2594" t="b">
        <f>VLOOKUP(A2594,all_municipalities!$A$2:$M$445,9,FALSE)</f>
        <v>1</v>
      </c>
      <c r="J2594" t="b">
        <f>VLOOKUP(A2594,all_municipalities!$A$2:$M$445,13, FALSE)</f>
        <v>0</v>
      </c>
      <c r="K2594" t="str">
        <f t="shared" si="162"/>
        <v>NONE</v>
      </c>
      <c r="L2594">
        <v>0</v>
      </c>
      <c r="M2594" t="str">
        <f t="shared" si="163"/>
        <v>10280 Councillor, Ward 2</v>
      </c>
      <c r="N2594" s="6" t="str">
        <f t="shared" si="164"/>
        <v>10280 Councillor, Ward 2</v>
      </c>
      <c r="O2594" s="15">
        <f>IF(I2594&lt;&gt;FALSE,VLOOKUP(H2594,internet_municipalities!$B$2:$W$226,22,FALSE),"NO INTERNET")</f>
        <v>33771</v>
      </c>
      <c r="P2594" s="16">
        <f t="shared" si="165"/>
        <v>3.612566995351041E-3</v>
      </c>
    </row>
    <row r="2595" spans="1:16" x14ac:dyDescent="0.2">
      <c r="A2595">
        <v>10280</v>
      </c>
      <c r="B2595" t="b">
        <v>1</v>
      </c>
      <c r="C2595" t="s">
        <v>1456</v>
      </c>
      <c r="D2595" t="s">
        <v>3080</v>
      </c>
      <c r="E2595">
        <v>1627</v>
      </c>
      <c r="F2595">
        <v>534</v>
      </c>
      <c r="G2595" t="b">
        <v>0</v>
      </c>
      <c r="H2595" t="str">
        <f>VLOOKUP(A2595,all_municipalities!$A$2:$M$445,2,FALSE)</f>
        <v>Halton Hills, Town of</v>
      </c>
      <c r="I2595" t="b">
        <f>VLOOKUP(A2595,all_municipalities!$A$2:$M$445,9,FALSE)</f>
        <v>1</v>
      </c>
      <c r="J2595" t="b">
        <f>VLOOKUP(A2595,all_municipalities!$A$2:$M$445,13, FALSE)</f>
        <v>0</v>
      </c>
      <c r="K2595" t="str">
        <f t="shared" si="162"/>
        <v>NONE</v>
      </c>
      <c r="L2595">
        <v>0</v>
      </c>
      <c r="M2595" t="str">
        <f t="shared" si="163"/>
        <v>10280 Councillor, Ward 1</v>
      </c>
      <c r="N2595" s="6" t="str">
        <f t="shared" si="164"/>
        <v>10280 Councillor, Ward 1</v>
      </c>
      <c r="O2595" s="15">
        <f>IF(I2595&lt;&gt;FALSE,VLOOKUP(H2595,internet_municipalities!$B$2:$W$226,22,FALSE),"NO INTERNET")</f>
        <v>33771</v>
      </c>
      <c r="P2595" s="16">
        <f t="shared" si="165"/>
        <v>1.5812383405880787E-2</v>
      </c>
    </row>
    <row r="2596" spans="1:16" x14ac:dyDescent="0.2">
      <c r="A2596">
        <v>10280</v>
      </c>
      <c r="B2596" t="b">
        <v>1</v>
      </c>
      <c r="C2596" t="s">
        <v>1456</v>
      </c>
      <c r="D2596" t="s">
        <v>3081</v>
      </c>
      <c r="E2596">
        <v>1237</v>
      </c>
      <c r="F2596">
        <v>144</v>
      </c>
      <c r="G2596" t="b">
        <v>0</v>
      </c>
      <c r="H2596" t="str">
        <f>VLOOKUP(A2596,all_municipalities!$A$2:$M$445,2,FALSE)</f>
        <v>Halton Hills, Town of</v>
      </c>
      <c r="I2596" t="b">
        <f>VLOOKUP(A2596,all_municipalities!$A$2:$M$445,9,FALSE)</f>
        <v>1</v>
      </c>
      <c r="J2596" t="b">
        <f>VLOOKUP(A2596,all_municipalities!$A$2:$M$445,13, FALSE)</f>
        <v>0</v>
      </c>
      <c r="K2596" t="str">
        <f t="shared" si="162"/>
        <v>NONE</v>
      </c>
      <c r="L2596">
        <v>0</v>
      </c>
      <c r="M2596" t="str">
        <f t="shared" si="163"/>
        <v>10280 Councillor, Ward 1</v>
      </c>
      <c r="N2596" s="6" t="str">
        <f t="shared" si="164"/>
        <v>10280 Councillor, Ward 1</v>
      </c>
      <c r="O2596" s="15">
        <f>IF(I2596&lt;&gt;FALSE,VLOOKUP(H2596,internet_municipalities!$B$2:$W$226,22,FALSE),"NO INTERNET")</f>
        <v>33771</v>
      </c>
      <c r="P2596" s="16">
        <f t="shared" si="165"/>
        <v>4.264013502709425E-3</v>
      </c>
    </row>
    <row r="2597" spans="1:16" x14ac:dyDescent="0.2">
      <c r="A2597">
        <v>10280</v>
      </c>
      <c r="B2597" t="b">
        <v>1</v>
      </c>
      <c r="C2597" t="s">
        <v>3082</v>
      </c>
      <c r="D2597" t="s">
        <v>3083</v>
      </c>
      <c r="E2597">
        <v>4355</v>
      </c>
      <c r="F2597">
        <v>741</v>
      </c>
      <c r="G2597" t="b">
        <v>0</v>
      </c>
      <c r="H2597" t="str">
        <f>VLOOKUP(A2597,all_municipalities!$A$2:$M$445,2,FALSE)</f>
        <v>Halton Hills, Town of</v>
      </c>
      <c r="I2597" t="b">
        <f>VLOOKUP(A2597,all_municipalities!$A$2:$M$445,9,FALSE)</f>
        <v>1</v>
      </c>
      <c r="J2597" t="b">
        <f>VLOOKUP(A2597,all_municipalities!$A$2:$M$445,13, FALSE)</f>
        <v>0</v>
      </c>
      <c r="K2597" t="str">
        <f t="shared" si="162"/>
        <v>NONE</v>
      </c>
      <c r="L2597">
        <v>0</v>
      </c>
      <c r="M2597" t="str">
        <f t="shared" si="163"/>
        <v>10280 Regional Councillor, Ward 3, 4</v>
      </c>
      <c r="N2597" s="6" t="str">
        <f t="shared" si="164"/>
        <v>10280 Regional Councillor, Ward 3, 4</v>
      </c>
      <c r="O2597" s="15">
        <f>IF(I2597&lt;&gt;FALSE,VLOOKUP(H2597,internet_municipalities!$B$2:$W$226,22,FALSE),"NO INTERNET")</f>
        <v>33771</v>
      </c>
      <c r="P2597" s="16">
        <f t="shared" si="165"/>
        <v>2.1941902816025583E-2</v>
      </c>
    </row>
    <row r="2598" spans="1:16" x14ac:dyDescent="0.2">
      <c r="A2598">
        <v>10280</v>
      </c>
      <c r="B2598" t="b">
        <v>1</v>
      </c>
      <c r="C2598" t="s">
        <v>3084</v>
      </c>
      <c r="D2598" t="s">
        <v>3085</v>
      </c>
      <c r="E2598" t="s">
        <v>461</v>
      </c>
      <c r="F2598" t="s">
        <v>461</v>
      </c>
      <c r="G2598" t="b">
        <v>0</v>
      </c>
      <c r="H2598" t="str">
        <f>VLOOKUP(A2598,all_municipalities!$A$2:$M$445,2,FALSE)</f>
        <v>Halton Hills, Town of</v>
      </c>
      <c r="I2598" t="b">
        <f>VLOOKUP(A2598,all_municipalities!$A$2:$M$445,9,FALSE)</f>
        <v>1</v>
      </c>
      <c r="J2598" t="b">
        <f>VLOOKUP(A2598,all_municipalities!$A$2:$M$445,13, FALSE)</f>
        <v>0</v>
      </c>
      <c r="K2598" t="str">
        <f t="shared" si="162"/>
        <v>NONE</v>
      </c>
      <c r="L2598">
        <v>0</v>
      </c>
      <c r="M2598" t="str">
        <f t="shared" si="163"/>
        <v>10280 Regional Councillor, Ward 1, 2</v>
      </c>
      <c r="N2598" s="6" t="str">
        <f t="shared" si="164"/>
        <v>10280 Regional Councillor, Ward 1, 2</v>
      </c>
      <c r="O2598" s="15">
        <f>IF(I2598&lt;&gt;FALSE,VLOOKUP(H2598,internet_municipalities!$B$2:$W$226,22,FALSE),"NO INTERNET")</f>
        <v>33771</v>
      </c>
      <c r="P2598" s="16" t="str">
        <f t="shared" si="165"/>
        <v>Acclaimed</v>
      </c>
    </row>
    <row r="2599" spans="1:16" x14ac:dyDescent="0.2">
      <c r="A2599">
        <v>10280</v>
      </c>
      <c r="B2599" t="b">
        <v>0</v>
      </c>
      <c r="C2599" t="s">
        <v>3082</v>
      </c>
      <c r="D2599" t="s">
        <v>3086</v>
      </c>
      <c r="E2599">
        <v>3614</v>
      </c>
      <c r="F2599" t="s">
        <v>1460</v>
      </c>
      <c r="G2599" t="b">
        <v>0</v>
      </c>
      <c r="H2599" t="str">
        <f>VLOOKUP(A2599,all_municipalities!$A$2:$M$445,2,FALSE)</f>
        <v>Halton Hills, Town of</v>
      </c>
      <c r="I2599" t="b">
        <f>VLOOKUP(A2599,all_municipalities!$A$2:$M$445,9,FALSE)</f>
        <v>1</v>
      </c>
      <c r="J2599" t="b">
        <f>VLOOKUP(A2599,all_municipalities!$A$2:$M$445,13, FALSE)</f>
        <v>0</v>
      </c>
      <c r="K2599" t="str">
        <f t="shared" si="162"/>
        <v>NONE</v>
      </c>
      <c r="L2599">
        <v>0</v>
      </c>
      <c r="M2599" t="str">
        <f t="shared" si="163"/>
        <v>10280 Regional Councillor, Ward 3, 4</v>
      </c>
      <c r="N2599" s="6" t="str">
        <f t="shared" si="164"/>
        <v>10280 Regional Councillor, Ward 3, 4</v>
      </c>
      <c r="O2599" s="15">
        <f>IF(I2599&lt;&gt;FALSE,VLOOKUP(H2599,internet_municipalities!$B$2:$W$226,22,FALSE),"NO INTERNET")</f>
        <v>33771</v>
      </c>
      <c r="P2599" s="16" t="str">
        <f t="shared" si="165"/>
        <v>Lost</v>
      </c>
    </row>
    <row r="2600" spans="1:16" x14ac:dyDescent="0.2">
      <c r="A2600">
        <v>10280</v>
      </c>
      <c r="B2600" t="b">
        <v>0</v>
      </c>
      <c r="C2600" t="s">
        <v>1456</v>
      </c>
      <c r="D2600" t="s">
        <v>3087</v>
      </c>
      <c r="E2600">
        <v>1093</v>
      </c>
      <c r="F2600" t="s">
        <v>1460</v>
      </c>
      <c r="G2600" t="b">
        <v>0</v>
      </c>
      <c r="H2600" t="str">
        <f>VLOOKUP(A2600,all_municipalities!$A$2:$M$445,2,FALSE)</f>
        <v>Halton Hills, Town of</v>
      </c>
      <c r="I2600" t="b">
        <f>VLOOKUP(A2600,all_municipalities!$A$2:$M$445,9,FALSE)</f>
        <v>1</v>
      </c>
      <c r="J2600" t="b">
        <f>VLOOKUP(A2600,all_municipalities!$A$2:$M$445,13, FALSE)</f>
        <v>0</v>
      </c>
      <c r="K2600" t="str">
        <f t="shared" si="162"/>
        <v>NONE</v>
      </c>
      <c r="L2600">
        <v>0</v>
      </c>
      <c r="M2600" t="str">
        <f t="shared" si="163"/>
        <v>10280 Councillor, Ward 1</v>
      </c>
      <c r="N2600" s="6" t="str">
        <f t="shared" si="164"/>
        <v>10280 Councillor, Ward 1</v>
      </c>
      <c r="O2600" s="15">
        <f>IF(I2600&lt;&gt;FALSE,VLOOKUP(H2600,internet_municipalities!$B$2:$W$226,22,FALSE),"NO INTERNET")</f>
        <v>33771</v>
      </c>
      <c r="P2600" s="16" t="str">
        <f t="shared" si="165"/>
        <v>Lost</v>
      </c>
    </row>
    <row r="2601" spans="1:16" x14ac:dyDescent="0.2">
      <c r="A2601">
        <v>10280</v>
      </c>
      <c r="B2601" t="b">
        <v>0</v>
      </c>
      <c r="C2601" t="s">
        <v>1453</v>
      </c>
      <c r="D2601" t="s">
        <v>3088</v>
      </c>
      <c r="E2601">
        <v>270</v>
      </c>
      <c r="F2601" t="s">
        <v>1460</v>
      </c>
      <c r="G2601" t="b">
        <v>0</v>
      </c>
      <c r="H2601" t="str">
        <f>VLOOKUP(A2601,all_municipalities!$A$2:$M$445,2,FALSE)</f>
        <v>Halton Hills, Town of</v>
      </c>
      <c r="I2601" t="b">
        <f>VLOOKUP(A2601,all_municipalities!$A$2:$M$445,9,FALSE)</f>
        <v>1</v>
      </c>
      <c r="J2601" t="b">
        <f>VLOOKUP(A2601,all_municipalities!$A$2:$M$445,13, FALSE)</f>
        <v>0</v>
      </c>
      <c r="K2601" t="str">
        <f t="shared" si="162"/>
        <v>NONE</v>
      </c>
      <c r="L2601">
        <v>0</v>
      </c>
      <c r="M2601" t="str">
        <f t="shared" si="163"/>
        <v>10280 Councillor, Ward 2</v>
      </c>
      <c r="N2601" s="6" t="str">
        <f t="shared" si="164"/>
        <v>10280 Councillor, Ward 2</v>
      </c>
      <c r="O2601" s="15">
        <f>IF(I2601&lt;&gt;FALSE,VLOOKUP(H2601,internet_municipalities!$B$2:$W$226,22,FALSE),"NO INTERNET")</f>
        <v>33771</v>
      </c>
      <c r="P2601" s="16" t="str">
        <f t="shared" si="165"/>
        <v>Lost</v>
      </c>
    </row>
    <row r="2602" spans="1:16" x14ac:dyDescent="0.2">
      <c r="A2602">
        <v>10280</v>
      </c>
      <c r="B2602" t="b">
        <v>0</v>
      </c>
      <c r="C2602" t="s">
        <v>1453</v>
      </c>
      <c r="D2602" t="s">
        <v>3089</v>
      </c>
      <c r="E2602">
        <v>305</v>
      </c>
      <c r="F2602" t="s">
        <v>1460</v>
      </c>
      <c r="G2602" t="b">
        <v>0</v>
      </c>
      <c r="H2602" t="str">
        <f>VLOOKUP(A2602,all_municipalities!$A$2:$M$445,2,FALSE)</f>
        <v>Halton Hills, Town of</v>
      </c>
      <c r="I2602" t="b">
        <f>VLOOKUP(A2602,all_municipalities!$A$2:$M$445,9,FALSE)</f>
        <v>1</v>
      </c>
      <c r="J2602" t="b">
        <f>VLOOKUP(A2602,all_municipalities!$A$2:$M$445,13, FALSE)</f>
        <v>0</v>
      </c>
      <c r="K2602" t="str">
        <f t="shared" si="162"/>
        <v>NONE</v>
      </c>
      <c r="L2602">
        <v>0</v>
      </c>
      <c r="M2602" t="str">
        <f t="shared" si="163"/>
        <v>10280 Councillor, Ward 2</v>
      </c>
      <c r="N2602" s="6" t="str">
        <f t="shared" si="164"/>
        <v>10280 Councillor, Ward 2</v>
      </c>
      <c r="O2602" s="15">
        <f>IF(I2602&lt;&gt;FALSE,VLOOKUP(H2602,internet_municipalities!$B$2:$W$226,22,FALSE),"NO INTERNET")</f>
        <v>33771</v>
      </c>
      <c r="P2602" s="16" t="str">
        <f t="shared" si="165"/>
        <v>Lost</v>
      </c>
    </row>
    <row r="2603" spans="1:16" x14ac:dyDescent="0.2">
      <c r="A2603">
        <v>10280</v>
      </c>
      <c r="B2603" t="b">
        <v>0</v>
      </c>
      <c r="C2603" t="s">
        <v>1453</v>
      </c>
      <c r="D2603" t="s">
        <v>3090</v>
      </c>
      <c r="E2603">
        <v>649</v>
      </c>
      <c r="F2603" t="s">
        <v>1460</v>
      </c>
      <c r="G2603" t="b">
        <v>0</v>
      </c>
      <c r="H2603" t="str">
        <f>VLOOKUP(A2603,all_municipalities!$A$2:$M$445,2,FALSE)</f>
        <v>Halton Hills, Town of</v>
      </c>
      <c r="I2603" t="b">
        <f>VLOOKUP(A2603,all_municipalities!$A$2:$M$445,9,FALSE)</f>
        <v>1</v>
      </c>
      <c r="J2603" t="b">
        <f>VLOOKUP(A2603,all_municipalities!$A$2:$M$445,13, FALSE)</f>
        <v>0</v>
      </c>
      <c r="K2603" t="str">
        <f t="shared" si="162"/>
        <v>NONE</v>
      </c>
      <c r="L2603">
        <v>0</v>
      </c>
      <c r="M2603" t="str">
        <f t="shared" si="163"/>
        <v>10280 Councillor, Ward 2</v>
      </c>
      <c r="N2603" s="6" t="str">
        <f t="shared" si="164"/>
        <v>10280 Councillor, Ward 2</v>
      </c>
      <c r="O2603" s="15">
        <f>IF(I2603&lt;&gt;FALSE,VLOOKUP(H2603,internet_municipalities!$B$2:$W$226,22,FALSE),"NO INTERNET")</f>
        <v>33771</v>
      </c>
      <c r="P2603" s="16" t="str">
        <f t="shared" si="165"/>
        <v>Lost</v>
      </c>
    </row>
    <row r="2604" spans="1:16" x14ac:dyDescent="0.2">
      <c r="A2604">
        <v>10280</v>
      </c>
      <c r="B2604" t="b">
        <v>0</v>
      </c>
      <c r="C2604" t="s">
        <v>1453</v>
      </c>
      <c r="D2604" t="s">
        <v>3091</v>
      </c>
      <c r="E2604">
        <v>417</v>
      </c>
      <c r="F2604" t="s">
        <v>1460</v>
      </c>
      <c r="G2604" t="b">
        <v>0</v>
      </c>
      <c r="H2604" t="str">
        <f>VLOOKUP(A2604,all_municipalities!$A$2:$M$445,2,FALSE)</f>
        <v>Halton Hills, Town of</v>
      </c>
      <c r="I2604" t="b">
        <f>VLOOKUP(A2604,all_municipalities!$A$2:$M$445,9,FALSE)</f>
        <v>1</v>
      </c>
      <c r="J2604" t="b">
        <f>VLOOKUP(A2604,all_municipalities!$A$2:$M$445,13, FALSE)</f>
        <v>0</v>
      </c>
      <c r="K2604" t="str">
        <f t="shared" si="162"/>
        <v>NONE</v>
      </c>
      <c r="L2604">
        <v>0</v>
      </c>
      <c r="M2604" t="str">
        <f t="shared" si="163"/>
        <v>10280 Councillor, Ward 2</v>
      </c>
      <c r="N2604" s="6" t="str">
        <f t="shared" si="164"/>
        <v>10280 Councillor, Ward 2</v>
      </c>
      <c r="O2604" s="15">
        <f>IF(I2604&lt;&gt;FALSE,VLOOKUP(H2604,internet_municipalities!$B$2:$W$226,22,FALSE),"NO INTERNET")</f>
        <v>33771</v>
      </c>
      <c r="P2604" s="16" t="str">
        <f t="shared" si="165"/>
        <v>Lost</v>
      </c>
    </row>
    <row r="2605" spans="1:16" x14ac:dyDescent="0.2">
      <c r="A2605">
        <v>10280</v>
      </c>
      <c r="B2605" t="b">
        <v>0</v>
      </c>
      <c r="C2605" t="s">
        <v>1453</v>
      </c>
      <c r="D2605" t="s">
        <v>3092</v>
      </c>
      <c r="E2605">
        <v>435</v>
      </c>
      <c r="F2605" t="s">
        <v>1460</v>
      </c>
      <c r="G2605" t="b">
        <v>0</v>
      </c>
      <c r="H2605" t="str">
        <f>VLOOKUP(A2605,all_municipalities!$A$2:$M$445,2,FALSE)</f>
        <v>Halton Hills, Town of</v>
      </c>
      <c r="I2605" t="b">
        <f>VLOOKUP(A2605,all_municipalities!$A$2:$M$445,9,FALSE)</f>
        <v>1</v>
      </c>
      <c r="J2605" t="b">
        <f>VLOOKUP(A2605,all_municipalities!$A$2:$M$445,13, FALSE)</f>
        <v>0</v>
      </c>
      <c r="K2605" t="str">
        <f t="shared" si="162"/>
        <v>NONE</v>
      </c>
      <c r="L2605">
        <v>0</v>
      </c>
      <c r="M2605" t="str">
        <f t="shared" si="163"/>
        <v>10280 Councillor, Ward 2</v>
      </c>
      <c r="N2605" s="6" t="str">
        <f t="shared" si="164"/>
        <v>10280 Councillor, Ward 2</v>
      </c>
      <c r="O2605" s="15">
        <f>IF(I2605&lt;&gt;FALSE,VLOOKUP(H2605,internet_municipalities!$B$2:$W$226,22,FALSE),"NO INTERNET")</f>
        <v>33771</v>
      </c>
      <c r="P2605" s="16" t="str">
        <f t="shared" si="165"/>
        <v>Lost</v>
      </c>
    </row>
    <row r="2606" spans="1:16" x14ac:dyDescent="0.2">
      <c r="A2606">
        <v>10280</v>
      </c>
      <c r="B2606" t="b">
        <v>0</v>
      </c>
      <c r="C2606" t="s">
        <v>1453</v>
      </c>
      <c r="D2606" t="s">
        <v>3093</v>
      </c>
      <c r="E2606">
        <v>418</v>
      </c>
      <c r="F2606" t="s">
        <v>1460</v>
      </c>
      <c r="G2606" t="b">
        <v>0</v>
      </c>
      <c r="H2606" t="str">
        <f>VLOOKUP(A2606,all_municipalities!$A$2:$M$445,2,FALSE)</f>
        <v>Halton Hills, Town of</v>
      </c>
      <c r="I2606" t="b">
        <f>VLOOKUP(A2606,all_municipalities!$A$2:$M$445,9,FALSE)</f>
        <v>1</v>
      </c>
      <c r="J2606" t="b">
        <f>VLOOKUP(A2606,all_municipalities!$A$2:$M$445,13, FALSE)</f>
        <v>0</v>
      </c>
      <c r="K2606" t="str">
        <f t="shared" si="162"/>
        <v>NONE</v>
      </c>
      <c r="L2606">
        <v>0</v>
      </c>
      <c r="M2606" t="str">
        <f t="shared" si="163"/>
        <v>10280 Councillor, Ward 2</v>
      </c>
      <c r="N2606" s="6" t="str">
        <f t="shared" si="164"/>
        <v>10280 Councillor, Ward 2</v>
      </c>
      <c r="O2606" s="15">
        <f>IF(I2606&lt;&gt;FALSE,VLOOKUP(H2606,internet_municipalities!$B$2:$W$226,22,FALSE),"NO INTERNET")</f>
        <v>33771</v>
      </c>
      <c r="P2606" s="16" t="str">
        <f t="shared" si="165"/>
        <v>Lost</v>
      </c>
    </row>
    <row r="2607" spans="1:16" x14ac:dyDescent="0.2">
      <c r="A2607">
        <v>10280</v>
      </c>
      <c r="B2607" t="b">
        <v>0</v>
      </c>
      <c r="C2607" t="s">
        <v>1475</v>
      </c>
      <c r="D2607" t="s">
        <v>3094</v>
      </c>
      <c r="E2607">
        <v>1204</v>
      </c>
      <c r="F2607" t="s">
        <v>1460</v>
      </c>
      <c r="G2607" t="b">
        <v>0</v>
      </c>
      <c r="H2607" t="str">
        <f>VLOOKUP(A2607,all_municipalities!$A$2:$M$445,2,FALSE)</f>
        <v>Halton Hills, Town of</v>
      </c>
      <c r="I2607" t="b">
        <f>VLOOKUP(A2607,all_municipalities!$A$2:$M$445,9,FALSE)</f>
        <v>1</v>
      </c>
      <c r="J2607" t="b">
        <f>VLOOKUP(A2607,all_municipalities!$A$2:$M$445,13, FALSE)</f>
        <v>0</v>
      </c>
      <c r="K2607" t="str">
        <f t="shared" si="162"/>
        <v>NONE</v>
      </c>
      <c r="L2607">
        <v>0</v>
      </c>
      <c r="M2607" t="str">
        <f t="shared" si="163"/>
        <v>10280 Councillor, Ward 3</v>
      </c>
      <c r="N2607" s="6" t="str">
        <f t="shared" si="164"/>
        <v>10280 Councillor, Ward 3</v>
      </c>
      <c r="O2607" s="15">
        <f>IF(I2607&lt;&gt;FALSE,VLOOKUP(H2607,internet_municipalities!$B$2:$W$226,22,FALSE),"NO INTERNET")</f>
        <v>33771</v>
      </c>
      <c r="P2607" s="16" t="str">
        <f t="shared" si="165"/>
        <v>Lost</v>
      </c>
    </row>
    <row r="2608" spans="1:16" x14ac:dyDescent="0.2">
      <c r="A2608">
        <v>10280</v>
      </c>
      <c r="B2608" t="b">
        <v>0</v>
      </c>
      <c r="C2608" t="s">
        <v>1475</v>
      </c>
      <c r="D2608" t="s">
        <v>3095</v>
      </c>
      <c r="E2608">
        <v>683</v>
      </c>
      <c r="F2608" t="s">
        <v>1460</v>
      </c>
      <c r="G2608" t="b">
        <v>0</v>
      </c>
      <c r="H2608" t="str">
        <f>VLOOKUP(A2608,all_municipalities!$A$2:$M$445,2,FALSE)</f>
        <v>Halton Hills, Town of</v>
      </c>
      <c r="I2608" t="b">
        <f>VLOOKUP(A2608,all_municipalities!$A$2:$M$445,9,FALSE)</f>
        <v>1</v>
      </c>
      <c r="J2608" t="b">
        <f>VLOOKUP(A2608,all_municipalities!$A$2:$M$445,13, FALSE)</f>
        <v>0</v>
      </c>
      <c r="K2608" t="str">
        <f t="shared" si="162"/>
        <v>NONE</v>
      </c>
      <c r="L2608">
        <v>0</v>
      </c>
      <c r="M2608" t="str">
        <f t="shared" si="163"/>
        <v>10280 Councillor, Ward 3</v>
      </c>
      <c r="N2608" s="6" t="str">
        <f t="shared" si="164"/>
        <v>10280 Councillor, Ward 3</v>
      </c>
      <c r="O2608" s="15">
        <f>IF(I2608&lt;&gt;FALSE,VLOOKUP(H2608,internet_municipalities!$B$2:$W$226,22,FALSE),"NO INTERNET")</f>
        <v>33771</v>
      </c>
      <c r="P2608" s="16" t="str">
        <f t="shared" si="165"/>
        <v>Lost</v>
      </c>
    </row>
    <row r="2609" spans="1:16" x14ac:dyDescent="0.2">
      <c r="A2609">
        <v>10280</v>
      </c>
      <c r="B2609" t="b">
        <v>0</v>
      </c>
      <c r="C2609" t="s">
        <v>1475</v>
      </c>
      <c r="D2609" t="s">
        <v>3096</v>
      </c>
      <c r="E2609">
        <v>854</v>
      </c>
      <c r="F2609" t="s">
        <v>1460</v>
      </c>
      <c r="G2609" t="b">
        <v>0</v>
      </c>
      <c r="H2609" t="str">
        <f>VLOOKUP(A2609,all_municipalities!$A$2:$M$445,2,FALSE)</f>
        <v>Halton Hills, Town of</v>
      </c>
      <c r="I2609" t="b">
        <f>VLOOKUP(A2609,all_municipalities!$A$2:$M$445,9,FALSE)</f>
        <v>1</v>
      </c>
      <c r="J2609" t="b">
        <f>VLOOKUP(A2609,all_municipalities!$A$2:$M$445,13, FALSE)</f>
        <v>0</v>
      </c>
      <c r="K2609" t="str">
        <f t="shared" si="162"/>
        <v>NONE</v>
      </c>
      <c r="L2609">
        <v>0</v>
      </c>
      <c r="M2609" t="str">
        <f t="shared" si="163"/>
        <v>10280 Councillor, Ward 3</v>
      </c>
      <c r="N2609" s="6" t="str">
        <f t="shared" si="164"/>
        <v>10280 Councillor, Ward 3</v>
      </c>
      <c r="O2609" s="15">
        <f>IF(I2609&lt;&gt;FALSE,VLOOKUP(H2609,internet_municipalities!$B$2:$W$226,22,FALSE),"NO INTERNET")</f>
        <v>33771</v>
      </c>
      <c r="P2609" s="16" t="str">
        <f t="shared" si="165"/>
        <v>Lost</v>
      </c>
    </row>
    <row r="2610" spans="1:16" x14ac:dyDescent="0.2">
      <c r="A2610">
        <v>10280</v>
      </c>
      <c r="B2610" t="b">
        <v>0</v>
      </c>
      <c r="C2610" t="s">
        <v>1471</v>
      </c>
      <c r="D2610" t="s">
        <v>3097</v>
      </c>
      <c r="E2610">
        <v>1555</v>
      </c>
      <c r="F2610" t="s">
        <v>1460</v>
      </c>
      <c r="G2610" t="b">
        <v>0</v>
      </c>
      <c r="H2610" t="str">
        <f>VLOOKUP(A2610,all_municipalities!$A$2:$M$445,2,FALSE)</f>
        <v>Halton Hills, Town of</v>
      </c>
      <c r="I2610" t="b">
        <f>VLOOKUP(A2610,all_municipalities!$A$2:$M$445,9,FALSE)</f>
        <v>1</v>
      </c>
      <c r="J2610" t="b">
        <f>VLOOKUP(A2610,all_municipalities!$A$2:$M$445,13, FALSE)</f>
        <v>0</v>
      </c>
      <c r="K2610" t="str">
        <f t="shared" si="162"/>
        <v>NONE</v>
      </c>
      <c r="L2610">
        <v>0</v>
      </c>
      <c r="M2610" t="str">
        <f t="shared" si="163"/>
        <v>10280 Councillor, Ward 4</v>
      </c>
      <c r="N2610" s="6" t="str">
        <f t="shared" si="164"/>
        <v>10280 Councillor, Ward 4</v>
      </c>
      <c r="O2610" s="15">
        <f>IF(I2610&lt;&gt;FALSE,VLOOKUP(H2610,internet_municipalities!$B$2:$W$226,22,FALSE),"NO INTERNET")</f>
        <v>33771</v>
      </c>
      <c r="P2610" s="16" t="str">
        <f t="shared" si="165"/>
        <v>Lost</v>
      </c>
    </row>
    <row r="2611" spans="1:16" x14ac:dyDescent="0.2">
      <c r="A2611">
        <v>19430</v>
      </c>
      <c r="B2611" t="b">
        <v>1</v>
      </c>
      <c r="C2611" t="s">
        <v>3098</v>
      </c>
      <c r="D2611" t="s">
        <v>3099</v>
      </c>
      <c r="E2611">
        <v>3091</v>
      </c>
      <c r="F2611" t="s">
        <v>461</v>
      </c>
      <c r="G2611" t="b">
        <v>1</v>
      </c>
      <c r="H2611" t="str">
        <f>VLOOKUP(A2611,all_municipalities!$A$2:$M$445,2,FALSE)</f>
        <v>Hamilton, City of</v>
      </c>
      <c r="I2611" t="b">
        <f>VLOOKUP(A2611,all_municipalities!$A$2:$M$445,9,FALSE)</f>
        <v>0</v>
      </c>
      <c r="J2611" t="b">
        <f>VLOOKUP(A2611,all_municipalities!$A$2:$M$445,13, FALSE)</f>
        <v>0</v>
      </c>
      <c r="K2611" t="str">
        <f t="shared" si="162"/>
        <v>NONE</v>
      </c>
      <c r="L2611">
        <v>0</v>
      </c>
      <c r="M2611" t="str">
        <f t="shared" si="163"/>
        <v>19430 Councillor, Ward 15</v>
      </c>
      <c r="N2611" s="6" t="str">
        <f t="shared" si="164"/>
        <v/>
      </c>
      <c r="O2611" s="15" t="str">
        <f>IF(I2611&lt;&gt;FALSE,VLOOKUP(H2611,internet_municipalities!$B$2:$W$226,22,FALSE),"NO INTERNET")</f>
        <v>NO INTERNET</v>
      </c>
      <c r="P2611" s="16" t="str">
        <f t="shared" si="165"/>
        <v>NO INTERNET</v>
      </c>
    </row>
    <row r="2612" spans="1:16" x14ac:dyDescent="0.2">
      <c r="A2612">
        <v>19430</v>
      </c>
      <c r="B2612" t="b">
        <v>1</v>
      </c>
      <c r="C2612" t="s">
        <v>3100</v>
      </c>
      <c r="D2612" t="s">
        <v>3101</v>
      </c>
      <c r="E2612">
        <v>2610</v>
      </c>
      <c r="F2612" t="s">
        <v>461</v>
      </c>
      <c r="G2612" t="b">
        <v>1</v>
      </c>
      <c r="H2612" t="str">
        <f>VLOOKUP(A2612,all_municipalities!$A$2:$M$445,2,FALSE)</f>
        <v>Hamilton, City of</v>
      </c>
      <c r="I2612" t="b">
        <f>VLOOKUP(A2612,all_municipalities!$A$2:$M$445,9,FALSE)</f>
        <v>0</v>
      </c>
      <c r="J2612" t="b">
        <f>VLOOKUP(A2612,all_municipalities!$A$2:$M$445,13, FALSE)</f>
        <v>0</v>
      </c>
      <c r="K2612" t="str">
        <f t="shared" si="162"/>
        <v>NONE</v>
      </c>
      <c r="L2612">
        <v>0</v>
      </c>
      <c r="M2612" t="str">
        <f t="shared" si="163"/>
        <v>19430 Councillor, Ward 14</v>
      </c>
      <c r="N2612" s="6" t="str">
        <f t="shared" si="164"/>
        <v/>
      </c>
      <c r="O2612" s="15" t="str">
        <f>IF(I2612&lt;&gt;FALSE,VLOOKUP(H2612,internet_municipalities!$B$2:$W$226,22,FALSE),"NO INTERNET")</f>
        <v>NO INTERNET</v>
      </c>
      <c r="P2612" s="16" t="str">
        <f t="shared" si="165"/>
        <v>NO INTERNET</v>
      </c>
    </row>
    <row r="2613" spans="1:16" x14ac:dyDescent="0.2">
      <c r="A2613">
        <v>19430</v>
      </c>
      <c r="B2613" t="b">
        <v>1</v>
      </c>
      <c r="C2613" t="s">
        <v>3102</v>
      </c>
      <c r="D2613" t="s">
        <v>3103</v>
      </c>
      <c r="E2613">
        <v>7038</v>
      </c>
      <c r="F2613" t="s">
        <v>461</v>
      </c>
      <c r="G2613" t="b">
        <v>1</v>
      </c>
      <c r="H2613" t="str">
        <f>VLOOKUP(A2613,all_municipalities!$A$2:$M$445,2,FALSE)</f>
        <v>Hamilton, City of</v>
      </c>
      <c r="I2613" t="b">
        <f>VLOOKUP(A2613,all_municipalities!$A$2:$M$445,9,FALSE)</f>
        <v>0</v>
      </c>
      <c r="J2613" t="b">
        <f>VLOOKUP(A2613,all_municipalities!$A$2:$M$445,13, FALSE)</f>
        <v>0</v>
      </c>
      <c r="K2613" t="str">
        <f t="shared" si="162"/>
        <v>NONE</v>
      </c>
      <c r="L2613">
        <v>0</v>
      </c>
      <c r="M2613" t="str">
        <f t="shared" si="163"/>
        <v>19430 Councillor, Ward 13</v>
      </c>
      <c r="N2613" s="6" t="str">
        <f t="shared" si="164"/>
        <v/>
      </c>
      <c r="O2613" s="15" t="str">
        <f>IF(I2613&lt;&gt;FALSE,VLOOKUP(H2613,internet_municipalities!$B$2:$W$226,22,FALSE),"NO INTERNET")</f>
        <v>NO INTERNET</v>
      </c>
      <c r="P2613" s="16" t="str">
        <f t="shared" si="165"/>
        <v>NO INTERNET</v>
      </c>
    </row>
    <row r="2614" spans="1:16" x14ac:dyDescent="0.2">
      <c r="A2614">
        <v>19430</v>
      </c>
      <c r="B2614" t="b">
        <v>1</v>
      </c>
      <c r="C2614" t="s">
        <v>2938</v>
      </c>
      <c r="D2614" t="s">
        <v>3104</v>
      </c>
      <c r="E2614">
        <v>4960</v>
      </c>
      <c r="F2614" t="s">
        <v>461</v>
      </c>
      <c r="G2614" t="b">
        <v>1</v>
      </c>
      <c r="H2614" t="str">
        <f>VLOOKUP(A2614,all_municipalities!$A$2:$M$445,2,FALSE)</f>
        <v>Hamilton, City of</v>
      </c>
      <c r="I2614" t="b">
        <f>VLOOKUP(A2614,all_municipalities!$A$2:$M$445,9,FALSE)</f>
        <v>0</v>
      </c>
      <c r="J2614" t="b">
        <f>VLOOKUP(A2614,all_municipalities!$A$2:$M$445,13, FALSE)</f>
        <v>0</v>
      </c>
      <c r="K2614" t="str">
        <f t="shared" si="162"/>
        <v>NONE</v>
      </c>
      <c r="L2614">
        <v>0</v>
      </c>
      <c r="M2614" t="str">
        <f t="shared" si="163"/>
        <v>19430 Councillor, Ward 12</v>
      </c>
      <c r="N2614" s="6" t="str">
        <f t="shared" si="164"/>
        <v/>
      </c>
      <c r="O2614" s="15" t="str">
        <f>IF(I2614&lt;&gt;FALSE,VLOOKUP(H2614,internet_municipalities!$B$2:$W$226,22,FALSE),"NO INTERNET")</f>
        <v>NO INTERNET</v>
      </c>
      <c r="P2614" s="16" t="str">
        <f t="shared" si="165"/>
        <v>NO INTERNET</v>
      </c>
    </row>
    <row r="2615" spans="1:16" x14ac:dyDescent="0.2">
      <c r="A2615">
        <v>19430</v>
      </c>
      <c r="B2615" t="b">
        <v>1</v>
      </c>
      <c r="C2615" t="s">
        <v>2940</v>
      </c>
      <c r="D2615" t="s">
        <v>3105</v>
      </c>
      <c r="E2615">
        <v>2829</v>
      </c>
      <c r="F2615" t="s">
        <v>461</v>
      </c>
      <c r="G2615" t="b">
        <v>1</v>
      </c>
      <c r="H2615" t="str">
        <f>VLOOKUP(A2615,all_municipalities!$A$2:$M$445,2,FALSE)</f>
        <v>Hamilton, City of</v>
      </c>
      <c r="I2615" t="b">
        <f>VLOOKUP(A2615,all_municipalities!$A$2:$M$445,9,FALSE)</f>
        <v>0</v>
      </c>
      <c r="J2615" t="b">
        <f>VLOOKUP(A2615,all_municipalities!$A$2:$M$445,13, FALSE)</f>
        <v>0</v>
      </c>
      <c r="K2615" t="str">
        <f t="shared" si="162"/>
        <v>NONE</v>
      </c>
      <c r="L2615">
        <v>0</v>
      </c>
      <c r="M2615" t="str">
        <f t="shared" si="163"/>
        <v>19430 Councillor, Ward 11</v>
      </c>
      <c r="N2615" s="6" t="str">
        <f t="shared" si="164"/>
        <v/>
      </c>
      <c r="O2615" s="15" t="str">
        <f>IF(I2615&lt;&gt;FALSE,VLOOKUP(H2615,internet_municipalities!$B$2:$W$226,22,FALSE),"NO INTERNET")</f>
        <v>NO INTERNET</v>
      </c>
      <c r="P2615" s="16" t="str">
        <f t="shared" si="165"/>
        <v>NO INTERNET</v>
      </c>
    </row>
    <row r="2616" spans="1:16" x14ac:dyDescent="0.2">
      <c r="A2616">
        <v>19430</v>
      </c>
      <c r="B2616" t="b">
        <v>1</v>
      </c>
      <c r="C2616" t="s">
        <v>1712</v>
      </c>
      <c r="D2616" t="s">
        <v>3106</v>
      </c>
      <c r="E2616">
        <v>4236</v>
      </c>
      <c r="F2616" t="s">
        <v>461</v>
      </c>
      <c r="G2616" t="b">
        <v>1</v>
      </c>
      <c r="H2616" t="str">
        <f>VLOOKUP(A2616,all_municipalities!$A$2:$M$445,2,FALSE)</f>
        <v>Hamilton, City of</v>
      </c>
      <c r="I2616" t="b">
        <f>VLOOKUP(A2616,all_municipalities!$A$2:$M$445,9,FALSE)</f>
        <v>0</v>
      </c>
      <c r="J2616" t="b">
        <f>VLOOKUP(A2616,all_municipalities!$A$2:$M$445,13, FALSE)</f>
        <v>0</v>
      </c>
      <c r="K2616" t="str">
        <f t="shared" si="162"/>
        <v>NONE</v>
      </c>
      <c r="L2616">
        <v>0</v>
      </c>
      <c r="M2616" t="str">
        <f t="shared" si="163"/>
        <v>19430 Councillor, Ward 10</v>
      </c>
      <c r="N2616" s="6" t="str">
        <f t="shared" si="164"/>
        <v/>
      </c>
      <c r="O2616" s="15" t="str">
        <f>IF(I2616&lt;&gt;FALSE,VLOOKUP(H2616,internet_municipalities!$B$2:$W$226,22,FALSE),"NO INTERNET")</f>
        <v>NO INTERNET</v>
      </c>
      <c r="P2616" s="16" t="str">
        <f t="shared" si="165"/>
        <v>NO INTERNET</v>
      </c>
    </row>
    <row r="2617" spans="1:16" x14ac:dyDescent="0.2">
      <c r="A2617">
        <v>19430</v>
      </c>
      <c r="B2617" t="b">
        <v>1</v>
      </c>
      <c r="C2617" t="s">
        <v>1714</v>
      </c>
      <c r="D2617" t="s">
        <v>3107</v>
      </c>
      <c r="E2617">
        <v>3622</v>
      </c>
      <c r="F2617" t="s">
        <v>461</v>
      </c>
      <c r="G2617" t="b">
        <v>1</v>
      </c>
      <c r="H2617" t="str">
        <f>VLOOKUP(A2617,all_municipalities!$A$2:$M$445,2,FALSE)</f>
        <v>Hamilton, City of</v>
      </c>
      <c r="I2617" t="b">
        <f>VLOOKUP(A2617,all_municipalities!$A$2:$M$445,9,FALSE)</f>
        <v>0</v>
      </c>
      <c r="J2617" t="b">
        <f>VLOOKUP(A2617,all_municipalities!$A$2:$M$445,13, FALSE)</f>
        <v>0</v>
      </c>
      <c r="K2617" t="str">
        <f t="shared" si="162"/>
        <v>NONE</v>
      </c>
      <c r="L2617">
        <v>0</v>
      </c>
      <c r="M2617" t="str">
        <f t="shared" si="163"/>
        <v>19430 Councillor, Ward 9</v>
      </c>
      <c r="N2617" s="6" t="str">
        <f t="shared" si="164"/>
        <v/>
      </c>
      <c r="O2617" s="15" t="str">
        <f>IF(I2617&lt;&gt;FALSE,VLOOKUP(H2617,internet_municipalities!$B$2:$W$226,22,FALSE),"NO INTERNET")</f>
        <v>NO INTERNET</v>
      </c>
      <c r="P2617" s="16" t="str">
        <f t="shared" si="165"/>
        <v>NO INTERNET</v>
      </c>
    </row>
    <row r="2618" spans="1:16" x14ac:dyDescent="0.2">
      <c r="A2618">
        <v>19430</v>
      </c>
      <c r="B2618" t="b">
        <v>1</v>
      </c>
      <c r="C2618" t="s">
        <v>1716</v>
      </c>
      <c r="D2618" t="s">
        <v>3108</v>
      </c>
      <c r="E2618">
        <v>5274</v>
      </c>
      <c r="F2618" t="s">
        <v>461</v>
      </c>
      <c r="G2618" t="b">
        <v>1</v>
      </c>
      <c r="H2618" t="str">
        <f>VLOOKUP(A2618,all_municipalities!$A$2:$M$445,2,FALSE)</f>
        <v>Hamilton, City of</v>
      </c>
      <c r="I2618" t="b">
        <f>VLOOKUP(A2618,all_municipalities!$A$2:$M$445,9,FALSE)</f>
        <v>0</v>
      </c>
      <c r="J2618" t="b">
        <f>VLOOKUP(A2618,all_municipalities!$A$2:$M$445,13, FALSE)</f>
        <v>0</v>
      </c>
      <c r="K2618" t="str">
        <f t="shared" si="162"/>
        <v>NONE</v>
      </c>
      <c r="L2618">
        <v>0</v>
      </c>
      <c r="M2618" t="str">
        <f t="shared" si="163"/>
        <v>19430 Councillor, Ward 8</v>
      </c>
      <c r="N2618" s="6" t="str">
        <f t="shared" si="164"/>
        <v/>
      </c>
      <c r="O2618" s="15" t="str">
        <f>IF(I2618&lt;&gt;FALSE,VLOOKUP(H2618,internet_municipalities!$B$2:$W$226,22,FALSE),"NO INTERNET")</f>
        <v>NO INTERNET</v>
      </c>
      <c r="P2618" s="16" t="str">
        <f t="shared" si="165"/>
        <v>NO INTERNET</v>
      </c>
    </row>
    <row r="2619" spans="1:16" x14ac:dyDescent="0.2">
      <c r="A2619">
        <v>19430</v>
      </c>
      <c r="B2619" t="b">
        <v>1</v>
      </c>
      <c r="C2619" t="s">
        <v>1718</v>
      </c>
      <c r="D2619" t="s">
        <v>3109</v>
      </c>
      <c r="E2619">
        <v>6043</v>
      </c>
      <c r="F2619" t="s">
        <v>461</v>
      </c>
      <c r="G2619" t="b">
        <v>1</v>
      </c>
      <c r="H2619" t="str">
        <f>VLOOKUP(A2619,all_municipalities!$A$2:$M$445,2,FALSE)</f>
        <v>Hamilton, City of</v>
      </c>
      <c r="I2619" t="b">
        <f>VLOOKUP(A2619,all_municipalities!$A$2:$M$445,9,FALSE)</f>
        <v>0</v>
      </c>
      <c r="J2619" t="b">
        <f>VLOOKUP(A2619,all_municipalities!$A$2:$M$445,13, FALSE)</f>
        <v>0</v>
      </c>
      <c r="K2619" t="str">
        <f t="shared" si="162"/>
        <v>NONE</v>
      </c>
      <c r="L2619">
        <v>0</v>
      </c>
      <c r="M2619" t="str">
        <f t="shared" si="163"/>
        <v>19430 Councillor, Ward 7</v>
      </c>
      <c r="N2619" s="6" t="str">
        <f t="shared" si="164"/>
        <v/>
      </c>
      <c r="O2619" s="15" t="str">
        <f>IF(I2619&lt;&gt;FALSE,VLOOKUP(H2619,internet_municipalities!$B$2:$W$226,22,FALSE),"NO INTERNET")</f>
        <v>NO INTERNET</v>
      </c>
      <c r="P2619" s="16" t="str">
        <f t="shared" si="165"/>
        <v>NO INTERNET</v>
      </c>
    </row>
    <row r="2620" spans="1:16" x14ac:dyDescent="0.2">
      <c r="A2620">
        <v>19430</v>
      </c>
      <c r="B2620" t="b">
        <v>1</v>
      </c>
      <c r="C2620" t="s">
        <v>1720</v>
      </c>
      <c r="D2620" t="s">
        <v>3110</v>
      </c>
      <c r="E2620">
        <v>6326</v>
      </c>
      <c r="F2620" t="s">
        <v>461</v>
      </c>
      <c r="G2620" t="b">
        <v>1</v>
      </c>
      <c r="H2620" t="str">
        <f>VLOOKUP(A2620,all_municipalities!$A$2:$M$445,2,FALSE)</f>
        <v>Hamilton, City of</v>
      </c>
      <c r="I2620" t="b">
        <f>VLOOKUP(A2620,all_municipalities!$A$2:$M$445,9,FALSE)</f>
        <v>0</v>
      </c>
      <c r="J2620" t="b">
        <f>VLOOKUP(A2620,all_municipalities!$A$2:$M$445,13, FALSE)</f>
        <v>0</v>
      </c>
      <c r="K2620" t="str">
        <f t="shared" si="162"/>
        <v>NONE</v>
      </c>
      <c r="L2620">
        <v>0</v>
      </c>
      <c r="M2620" t="str">
        <f t="shared" si="163"/>
        <v>19430 Councillor, Ward 6</v>
      </c>
      <c r="N2620" s="6" t="str">
        <f t="shared" si="164"/>
        <v/>
      </c>
      <c r="O2620" s="15" t="str">
        <f>IF(I2620&lt;&gt;FALSE,VLOOKUP(H2620,internet_municipalities!$B$2:$W$226,22,FALSE),"NO INTERNET")</f>
        <v>NO INTERNET</v>
      </c>
      <c r="P2620" s="16" t="str">
        <f t="shared" si="165"/>
        <v>NO INTERNET</v>
      </c>
    </row>
    <row r="2621" spans="1:16" x14ac:dyDescent="0.2">
      <c r="A2621">
        <v>19430</v>
      </c>
      <c r="B2621" t="b">
        <v>1</v>
      </c>
      <c r="C2621" t="s">
        <v>1473</v>
      </c>
      <c r="D2621" t="s">
        <v>3111</v>
      </c>
      <c r="E2621">
        <v>4239</v>
      </c>
      <c r="F2621" t="s">
        <v>461</v>
      </c>
      <c r="G2621" t="b">
        <v>1</v>
      </c>
      <c r="H2621" t="str">
        <f>VLOOKUP(A2621,all_municipalities!$A$2:$M$445,2,FALSE)</f>
        <v>Hamilton, City of</v>
      </c>
      <c r="I2621" t="b">
        <f>VLOOKUP(A2621,all_municipalities!$A$2:$M$445,9,FALSE)</f>
        <v>0</v>
      </c>
      <c r="J2621" t="b">
        <f>VLOOKUP(A2621,all_municipalities!$A$2:$M$445,13, FALSE)</f>
        <v>0</v>
      </c>
      <c r="K2621" t="str">
        <f t="shared" si="162"/>
        <v>NONE</v>
      </c>
      <c r="L2621">
        <v>0</v>
      </c>
      <c r="M2621" t="str">
        <f t="shared" si="163"/>
        <v>19430 Councillor, Ward 5</v>
      </c>
      <c r="N2621" s="6" t="str">
        <f t="shared" si="164"/>
        <v/>
      </c>
      <c r="O2621" s="15" t="str">
        <f>IF(I2621&lt;&gt;FALSE,VLOOKUP(H2621,internet_municipalities!$B$2:$W$226,22,FALSE),"NO INTERNET")</f>
        <v>NO INTERNET</v>
      </c>
      <c r="P2621" s="16" t="str">
        <f t="shared" si="165"/>
        <v>NO INTERNET</v>
      </c>
    </row>
    <row r="2622" spans="1:16" x14ac:dyDescent="0.2">
      <c r="A2622">
        <v>19430</v>
      </c>
      <c r="B2622" t="b">
        <v>1</v>
      </c>
      <c r="C2622" t="s">
        <v>1471</v>
      </c>
      <c r="D2622" t="s">
        <v>3112</v>
      </c>
      <c r="E2622">
        <v>2101</v>
      </c>
      <c r="F2622" t="s">
        <v>461</v>
      </c>
      <c r="G2622" t="b">
        <v>1</v>
      </c>
      <c r="H2622" t="str">
        <f>VLOOKUP(A2622,all_municipalities!$A$2:$M$445,2,FALSE)</f>
        <v>Hamilton, City of</v>
      </c>
      <c r="I2622" t="b">
        <f>VLOOKUP(A2622,all_municipalities!$A$2:$M$445,9,FALSE)</f>
        <v>0</v>
      </c>
      <c r="J2622" t="b">
        <f>VLOOKUP(A2622,all_municipalities!$A$2:$M$445,13, FALSE)</f>
        <v>0</v>
      </c>
      <c r="K2622" t="str">
        <f t="shared" si="162"/>
        <v>NONE</v>
      </c>
      <c r="L2622">
        <v>0</v>
      </c>
      <c r="M2622" t="str">
        <f t="shared" si="163"/>
        <v>19430 Councillor, Ward 4</v>
      </c>
      <c r="N2622" s="6" t="str">
        <f t="shared" si="164"/>
        <v/>
      </c>
      <c r="O2622" s="15" t="str">
        <f>IF(I2622&lt;&gt;FALSE,VLOOKUP(H2622,internet_municipalities!$B$2:$W$226,22,FALSE),"NO INTERNET")</f>
        <v>NO INTERNET</v>
      </c>
      <c r="P2622" s="16" t="str">
        <f t="shared" si="165"/>
        <v>NO INTERNET</v>
      </c>
    </row>
    <row r="2623" spans="1:16" x14ac:dyDescent="0.2">
      <c r="A2623">
        <v>19430</v>
      </c>
      <c r="B2623" t="b">
        <v>1</v>
      </c>
      <c r="C2623" t="s">
        <v>1475</v>
      </c>
      <c r="D2623" t="s">
        <v>3113</v>
      </c>
      <c r="E2623">
        <v>4334</v>
      </c>
      <c r="F2623">
        <v>1386</v>
      </c>
      <c r="G2623" t="b">
        <v>1</v>
      </c>
      <c r="H2623" t="str">
        <f>VLOOKUP(A2623,all_municipalities!$A$2:$M$445,2,FALSE)</f>
        <v>Hamilton, City of</v>
      </c>
      <c r="I2623" t="b">
        <f>VLOOKUP(A2623,all_municipalities!$A$2:$M$445,9,FALSE)</f>
        <v>0</v>
      </c>
      <c r="J2623" t="b">
        <f>VLOOKUP(A2623,all_municipalities!$A$2:$M$445,13, FALSE)</f>
        <v>0</v>
      </c>
      <c r="K2623" t="str">
        <f t="shared" si="162"/>
        <v>NONE</v>
      </c>
      <c r="L2623">
        <v>0</v>
      </c>
      <c r="M2623" t="str">
        <f t="shared" si="163"/>
        <v>19430 Councillor, Ward 3</v>
      </c>
      <c r="N2623" s="6" t="str">
        <f t="shared" si="164"/>
        <v/>
      </c>
      <c r="O2623" s="15" t="str">
        <f>IF(I2623&lt;&gt;FALSE,VLOOKUP(H2623,internet_municipalities!$B$2:$W$226,22,FALSE),"NO INTERNET")</f>
        <v>NO INTERNET</v>
      </c>
      <c r="P2623" s="16" t="str">
        <f t="shared" si="165"/>
        <v>NO INTERNET</v>
      </c>
    </row>
    <row r="2624" spans="1:16" x14ac:dyDescent="0.2">
      <c r="A2624">
        <v>19430</v>
      </c>
      <c r="B2624" t="b">
        <v>1</v>
      </c>
      <c r="C2624" t="s">
        <v>1453</v>
      </c>
      <c r="D2624" t="s">
        <v>3114</v>
      </c>
      <c r="E2624">
        <v>3619</v>
      </c>
      <c r="F2624">
        <v>1207</v>
      </c>
      <c r="G2624" t="b">
        <v>1</v>
      </c>
      <c r="H2624" t="str">
        <f>VLOOKUP(A2624,all_municipalities!$A$2:$M$445,2,FALSE)</f>
        <v>Hamilton, City of</v>
      </c>
      <c r="I2624" t="b">
        <f>VLOOKUP(A2624,all_municipalities!$A$2:$M$445,9,FALSE)</f>
        <v>0</v>
      </c>
      <c r="J2624" t="b">
        <f>VLOOKUP(A2624,all_municipalities!$A$2:$M$445,13, FALSE)</f>
        <v>0</v>
      </c>
      <c r="K2624" t="str">
        <f t="shared" si="162"/>
        <v>NONE</v>
      </c>
      <c r="L2624">
        <v>0</v>
      </c>
      <c r="M2624" t="str">
        <f t="shared" si="163"/>
        <v>19430 Councillor, Ward 2</v>
      </c>
      <c r="N2624" s="6" t="str">
        <f t="shared" si="164"/>
        <v/>
      </c>
      <c r="O2624" s="15" t="str">
        <f>IF(I2624&lt;&gt;FALSE,VLOOKUP(H2624,internet_municipalities!$B$2:$W$226,22,FALSE),"NO INTERNET")</f>
        <v>NO INTERNET</v>
      </c>
      <c r="P2624" s="16" t="str">
        <f t="shared" si="165"/>
        <v>NO INTERNET</v>
      </c>
    </row>
    <row r="2625" spans="1:16" x14ac:dyDescent="0.2">
      <c r="A2625">
        <v>19430</v>
      </c>
      <c r="B2625" t="b">
        <v>1</v>
      </c>
      <c r="C2625" t="s">
        <v>1456</v>
      </c>
      <c r="D2625" t="s">
        <v>3115</v>
      </c>
      <c r="E2625">
        <v>6610</v>
      </c>
      <c r="F2625">
        <v>5224</v>
      </c>
      <c r="G2625" t="b">
        <v>1</v>
      </c>
      <c r="H2625" t="str">
        <f>VLOOKUP(A2625,all_municipalities!$A$2:$M$445,2,FALSE)</f>
        <v>Hamilton, City of</v>
      </c>
      <c r="I2625" t="b">
        <f>VLOOKUP(A2625,all_municipalities!$A$2:$M$445,9,FALSE)</f>
        <v>0</v>
      </c>
      <c r="J2625" t="b">
        <f>VLOOKUP(A2625,all_municipalities!$A$2:$M$445,13, FALSE)</f>
        <v>0</v>
      </c>
      <c r="K2625" t="str">
        <f t="shared" si="162"/>
        <v>NONE</v>
      </c>
      <c r="L2625">
        <v>0</v>
      </c>
      <c r="M2625" t="str">
        <f t="shared" si="163"/>
        <v>19430 Councillor, Ward 1</v>
      </c>
      <c r="N2625" s="6" t="str">
        <f t="shared" si="164"/>
        <v/>
      </c>
      <c r="O2625" s="15" t="str">
        <f>IF(I2625&lt;&gt;FALSE,VLOOKUP(H2625,internet_municipalities!$B$2:$W$226,22,FALSE),"NO INTERNET")</f>
        <v>NO INTERNET</v>
      </c>
      <c r="P2625" s="16" t="str">
        <f t="shared" si="165"/>
        <v>NO INTERNET</v>
      </c>
    </row>
    <row r="2626" spans="1:16" x14ac:dyDescent="0.2">
      <c r="A2626">
        <v>19430</v>
      </c>
      <c r="B2626" t="b">
        <v>0</v>
      </c>
      <c r="C2626" t="s">
        <v>1456</v>
      </c>
      <c r="D2626" t="s">
        <v>3116</v>
      </c>
      <c r="E2626">
        <v>1386</v>
      </c>
      <c r="F2626" t="s">
        <v>1460</v>
      </c>
      <c r="G2626" t="b">
        <v>1</v>
      </c>
      <c r="H2626" t="str">
        <f>VLOOKUP(A2626,all_municipalities!$A$2:$M$445,2,FALSE)</f>
        <v>Hamilton, City of</v>
      </c>
      <c r="I2626" t="b">
        <f>VLOOKUP(A2626,all_municipalities!$A$2:$M$445,9,FALSE)</f>
        <v>0</v>
      </c>
      <c r="J2626" t="b">
        <f>VLOOKUP(A2626,all_municipalities!$A$2:$M$445,13, FALSE)</f>
        <v>0</v>
      </c>
      <c r="K2626" t="str">
        <f t="shared" ref="K2626:K2689" si="166">IF(J2626=TRUE,IF(F2626&lt;=10,"HIGH",IF(F2626&lt;=100,"MID",IF(F2626&lt;=1000,"LOW","NONE"))),"NONE")</f>
        <v>NONE</v>
      </c>
      <c r="L2626">
        <v>0</v>
      </c>
      <c r="M2626" t="str">
        <f t="shared" ref="M2626:M2689" si="167">CONCATENATE(A2626, " ",C2626)</f>
        <v>19430 Councillor, Ward 1</v>
      </c>
      <c r="N2626" s="6" t="str">
        <f t="shared" si="164"/>
        <v/>
      </c>
      <c r="O2626" s="15" t="str">
        <f>IF(I2626&lt;&gt;FALSE,VLOOKUP(H2626,internet_municipalities!$B$2:$W$226,22,FALSE),"NO INTERNET")</f>
        <v>NO INTERNET</v>
      </c>
      <c r="P2626" s="16" t="str">
        <f t="shared" si="165"/>
        <v>NO INTERNET</v>
      </c>
    </row>
    <row r="2627" spans="1:16" x14ac:dyDescent="0.2">
      <c r="A2627">
        <v>19430</v>
      </c>
      <c r="B2627" t="b">
        <v>0</v>
      </c>
      <c r="C2627" t="s">
        <v>1456</v>
      </c>
      <c r="D2627" t="s">
        <v>3117</v>
      </c>
      <c r="E2627">
        <v>822</v>
      </c>
      <c r="F2627" t="s">
        <v>1460</v>
      </c>
      <c r="G2627" t="b">
        <v>1</v>
      </c>
      <c r="H2627" t="str">
        <f>VLOOKUP(A2627,all_municipalities!$A$2:$M$445,2,FALSE)</f>
        <v>Hamilton, City of</v>
      </c>
      <c r="I2627" t="b">
        <f>VLOOKUP(A2627,all_municipalities!$A$2:$M$445,9,FALSE)</f>
        <v>0</v>
      </c>
      <c r="J2627" t="b">
        <f>VLOOKUP(A2627,all_municipalities!$A$2:$M$445,13, FALSE)</f>
        <v>0</v>
      </c>
      <c r="K2627" t="str">
        <f t="shared" si="166"/>
        <v>NONE</v>
      </c>
      <c r="L2627">
        <v>0</v>
      </c>
      <c r="M2627" t="str">
        <f t="shared" si="167"/>
        <v>19430 Councillor, Ward 1</v>
      </c>
      <c r="N2627" s="6" t="str">
        <f t="shared" ref="N2627:N2690" si="168">IF(I2627,M2627,"")</f>
        <v/>
      </c>
      <c r="O2627" s="15" t="str">
        <f>IF(I2627&lt;&gt;FALSE,VLOOKUP(H2627,internet_municipalities!$B$2:$W$226,22,FALSE),"NO INTERNET")</f>
        <v>NO INTERNET</v>
      </c>
      <c r="P2627" s="16" t="str">
        <f t="shared" si="165"/>
        <v>NO INTERNET</v>
      </c>
    </row>
    <row r="2628" spans="1:16" x14ac:dyDescent="0.2">
      <c r="A2628">
        <v>19430</v>
      </c>
      <c r="B2628" t="b">
        <v>0</v>
      </c>
      <c r="C2628" t="s">
        <v>1453</v>
      </c>
      <c r="D2628" t="s">
        <v>3118</v>
      </c>
      <c r="E2628">
        <v>2412</v>
      </c>
      <c r="F2628" t="s">
        <v>1460</v>
      </c>
      <c r="G2628" t="b">
        <v>1</v>
      </c>
      <c r="H2628" t="str">
        <f>VLOOKUP(A2628,all_municipalities!$A$2:$M$445,2,FALSE)</f>
        <v>Hamilton, City of</v>
      </c>
      <c r="I2628" t="b">
        <f>VLOOKUP(A2628,all_municipalities!$A$2:$M$445,9,FALSE)</f>
        <v>0</v>
      </c>
      <c r="J2628" t="b">
        <f>VLOOKUP(A2628,all_municipalities!$A$2:$M$445,13, FALSE)</f>
        <v>0</v>
      </c>
      <c r="K2628" t="str">
        <f t="shared" si="166"/>
        <v>NONE</v>
      </c>
      <c r="L2628">
        <v>0</v>
      </c>
      <c r="M2628" t="str">
        <f t="shared" si="167"/>
        <v>19430 Councillor, Ward 2</v>
      </c>
      <c r="N2628" s="6" t="str">
        <f t="shared" si="168"/>
        <v/>
      </c>
      <c r="O2628" s="15" t="str">
        <f>IF(I2628&lt;&gt;FALSE,VLOOKUP(H2628,internet_municipalities!$B$2:$W$226,22,FALSE),"NO INTERNET")</f>
        <v>NO INTERNET</v>
      </c>
      <c r="P2628" s="16" t="str">
        <f t="shared" si="165"/>
        <v>NO INTERNET</v>
      </c>
    </row>
    <row r="2629" spans="1:16" x14ac:dyDescent="0.2">
      <c r="A2629">
        <v>19430</v>
      </c>
      <c r="B2629" t="b">
        <v>0</v>
      </c>
      <c r="C2629" t="s">
        <v>1453</v>
      </c>
      <c r="D2629" t="s">
        <v>3119</v>
      </c>
      <c r="E2629">
        <v>730</v>
      </c>
      <c r="F2629" t="s">
        <v>1460</v>
      </c>
      <c r="G2629" t="b">
        <v>1</v>
      </c>
      <c r="H2629" t="str">
        <f>VLOOKUP(A2629,all_municipalities!$A$2:$M$445,2,FALSE)</f>
        <v>Hamilton, City of</v>
      </c>
      <c r="I2629" t="b">
        <f>VLOOKUP(A2629,all_municipalities!$A$2:$M$445,9,FALSE)</f>
        <v>0</v>
      </c>
      <c r="J2629" t="b">
        <f>VLOOKUP(A2629,all_municipalities!$A$2:$M$445,13, FALSE)</f>
        <v>0</v>
      </c>
      <c r="K2629" t="str">
        <f t="shared" si="166"/>
        <v>NONE</v>
      </c>
      <c r="L2629">
        <v>0</v>
      </c>
      <c r="M2629" t="str">
        <f t="shared" si="167"/>
        <v>19430 Councillor, Ward 2</v>
      </c>
      <c r="N2629" s="6" t="str">
        <f t="shared" si="168"/>
        <v/>
      </c>
      <c r="O2629" s="15" t="str">
        <f>IF(I2629&lt;&gt;FALSE,VLOOKUP(H2629,internet_municipalities!$B$2:$W$226,22,FALSE),"NO INTERNET")</f>
        <v>NO INTERNET</v>
      </c>
      <c r="P2629" s="16" t="str">
        <f t="shared" si="165"/>
        <v>NO INTERNET</v>
      </c>
    </row>
    <row r="2630" spans="1:16" x14ac:dyDescent="0.2">
      <c r="A2630">
        <v>19430</v>
      </c>
      <c r="B2630" t="b">
        <v>0</v>
      </c>
      <c r="C2630" t="s">
        <v>1453</v>
      </c>
      <c r="D2630" t="s">
        <v>3120</v>
      </c>
      <c r="E2630">
        <v>375</v>
      </c>
      <c r="F2630" t="s">
        <v>1460</v>
      </c>
      <c r="G2630" t="b">
        <v>1</v>
      </c>
      <c r="H2630" t="str">
        <f>VLOOKUP(A2630,all_municipalities!$A$2:$M$445,2,FALSE)</f>
        <v>Hamilton, City of</v>
      </c>
      <c r="I2630" t="b">
        <f>VLOOKUP(A2630,all_municipalities!$A$2:$M$445,9,FALSE)</f>
        <v>0</v>
      </c>
      <c r="J2630" t="b">
        <f>VLOOKUP(A2630,all_municipalities!$A$2:$M$445,13, FALSE)</f>
        <v>0</v>
      </c>
      <c r="K2630" t="str">
        <f t="shared" si="166"/>
        <v>NONE</v>
      </c>
      <c r="L2630">
        <v>0</v>
      </c>
      <c r="M2630" t="str">
        <f t="shared" si="167"/>
        <v>19430 Councillor, Ward 2</v>
      </c>
      <c r="N2630" s="6" t="str">
        <f t="shared" si="168"/>
        <v/>
      </c>
      <c r="O2630" s="15" t="str">
        <f>IF(I2630&lt;&gt;FALSE,VLOOKUP(H2630,internet_municipalities!$B$2:$W$226,22,FALSE),"NO INTERNET")</f>
        <v>NO INTERNET</v>
      </c>
      <c r="P2630" s="16" t="str">
        <f t="shared" si="165"/>
        <v>NO INTERNET</v>
      </c>
    </row>
    <row r="2631" spans="1:16" x14ac:dyDescent="0.2">
      <c r="A2631">
        <v>19430</v>
      </c>
      <c r="B2631" t="b">
        <v>0</v>
      </c>
      <c r="C2631" t="s">
        <v>1453</v>
      </c>
      <c r="D2631" t="s">
        <v>3121</v>
      </c>
      <c r="E2631">
        <v>212</v>
      </c>
      <c r="F2631" t="s">
        <v>1460</v>
      </c>
      <c r="G2631" t="b">
        <v>1</v>
      </c>
      <c r="H2631" t="str">
        <f>VLOOKUP(A2631,all_municipalities!$A$2:$M$445,2,FALSE)</f>
        <v>Hamilton, City of</v>
      </c>
      <c r="I2631" t="b">
        <f>VLOOKUP(A2631,all_municipalities!$A$2:$M$445,9,FALSE)</f>
        <v>0</v>
      </c>
      <c r="J2631" t="b">
        <f>VLOOKUP(A2631,all_municipalities!$A$2:$M$445,13, FALSE)</f>
        <v>0</v>
      </c>
      <c r="K2631" t="str">
        <f t="shared" si="166"/>
        <v>NONE</v>
      </c>
      <c r="L2631">
        <v>0</v>
      </c>
      <c r="M2631" t="str">
        <f t="shared" si="167"/>
        <v>19430 Councillor, Ward 2</v>
      </c>
      <c r="N2631" s="6" t="str">
        <f t="shared" si="168"/>
        <v/>
      </c>
      <c r="O2631" s="15" t="str">
        <f>IF(I2631&lt;&gt;FALSE,VLOOKUP(H2631,internet_municipalities!$B$2:$W$226,22,FALSE),"NO INTERNET")</f>
        <v>NO INTERNET</v>
      </c>
      <c r="P2631" s="16" t="str">
        <f t="shared" ref="P2631:P2694" si="169">IF(I2631=TRUE,IF(F2631&lt;&gt;"Acclaimed",IF(F2631&lt;&gt;"Lost",F2631/O2631,"Lost"),"Acclaimed"),"NO INTERNET")</f>
        <v>NO INTERNET</v>
      </c>
    </row>
    <row r="2632" spans="1:16" x14ac:dyDescent="0.2">
      <c r="A2632">
        <v>19430</v>
      </c>
      <c r="B2632" t="b">
        <v>0</v>
      </c>
      <c r="C2632" t="s">
        <v>1475</v>
      </c>
      <c r="D2632" t="s">
        <v>3122</v>
      </c>
      <c r="E2632">
        <v>1010</v>
      </c>
      <c r="F2632" t="s">
        <v>1460</v>
      </c>
      <c r="G2632" t="b">
        <v>1</v>
      </c>
      <c r="H2632" t="str">
        <f>VLOOKUP(A2632,all_municipalities!$A$2:$M$445,2,FALSE)</f>
        <v>Hamilton, City of</v>
      </c>
      <c r="I2632" t="b">
        <f>VLOOKUP(A2632,all_municipalities!$A$2:$M$445,9,FALSE)</f>
        <v>0</v>
      </c>
      <c r="J2632" t="b">
        <f>VLOOKUP(A2632,all_municipalities!$A$2:$M$445,13, FALSE)</f>
        <v>0</v>
      </c>
      <c r="K2632" t="str">
        <f t="shared" si="166"/>
        <v>NONE</v>
      </c>
      <c r="L2632">
        <v>0</v>
      </c>
      <c r="M2632" t="str">
        <f t="shared" si="167"/>
        <v>19430 Councillor, Ward 3</v>
      </c>
      <c r="N2632" s="6" t="str">
        <f t="shared" si="168"/>
        <v/>
      </c>
      <c r="O2632" s="15" t="str">
        <f>IF(I2632&lt;&gt;FALSE,VLOOKUP(H2632,internet_municipalities!$B$2:$W$226,22,FALSE),"NO INTERNET")</f>
        <v>NO INTERNET</v>
      </c>
      <c r="P2632" s="16" t="str">
        <f t="shared" si="169"/>
        <v>NO INTERNET</v>
      </c>
    </row>
    <row r="2633" spans="1:16" x14ac:dyDescent="0.2">
      <c r="A2633">
        <v>19430</v>
      </c>
      <c r="B2633" t="b">
        <v>0</v>
      </c>
      <c r="C2633" t="s">
        <v>1475</v>
      </c>
      <c r="D2633" t="s">
        <v>3123</v>
      </c>
      <c r="E2633">
        <v>2948</v>
      </c>
      <c r="F2633" t="s">
        <v>1460</v>
      </c>
      <c r="G2633" t="b">
        <v>1</v>
      </c>
      <c r="H2633" t="str">
        <f>VLOOKUP(A2633,all_municipalities!$A$2:$M$445,2,FALSE)</f>
        <v>Hamilton, City of</v>
      </c>
      <c r="I2633" t="b">
        <f>VLOOKUP(A2633,all_municipalities!$A$2:$M$445,9,FALSE)</f>
        <v>0</v>
      </c>
      <c r="J2633" t="b">
        <f>VLOOKUP(A2633,all_municipalities!$A$2:$M$445,13, FALSE)</f>
        <v>0</v>
      </c>
      <c r="K2633" t="str">
        <f t="shared" si="166"/>
        <v>NONE</v>
      </c>
      <c r="L2633">
        <v>0</v>
      </c>
      <c r="M2633" t="str">
        <f t="shared" si="167"/>
        <v>19430 Councillor, Ward 3</v>
      </c>
      <c r="N2633" s="6" t="str">
        <f t="shared" si="168"/>
        <v/>
      </c>
      <c r="O2633" s="15" t="str">
        <f>IF(I2633&lt;&gt;FALSE,VLOOKUP(H2633,internet_municipalities!$B$2:$W$226,22,FALSE),"NO INTERNET")</f>
        <v>NO INTERNET</v>
      </c>
      <c r="P2633" s="16" t="str">
        <f t="shared" si="169"/>
        <v>NO INTERNET</v>
      </c>
    </row>
    <row r="2634" spans="1:16" x14ac:dyDescent="0.2">
      <c r="A2634">
        <v>19430</v>
      </c>
      <c r="B2634" t="b">
        <v>0</v>
      </c>
      <c r="C2634" t="s">
        <v>1475</v>
      </c>
      <c r="D2634" t="s">
        <v>3124</v>
      </c>
      <c r="E2634">
        <v>220</v>
      </c>
      <c r="F2634" t="s">
        <v>1460</v>
      </c>
      <c r="G2634" t="b">
        <v>1</v>
      </c>
      <c r="H2634" t="str">
        <f>VLOOKUP(A2634,all_municipalities!$A$2:$M$445,2,FALSE)</f>
        <v>Hamilton, City of</v>
      </c>
      <c r="I2634" t="b">
        <f>VLOOKUP(A2634,all_municipalities!$A$2:$M$445,9,FALSE)</f>
        <v>0</v>
      </c>
      <c r="J2634" t="b">
        <f>VLOOKUP(A2634,all_municipalities!$A$2:$M$445,13, FALSE)</f>
        <v>0</v>
      </c>
      <c r="K2634" t="str">
        <f t="shared" si="166"/>
        <v>NONE</v>
      </c>
      <c r="L2634">
        <v>0</v>
      </c>
      <c r="M2634" t="str">
        <f t="shared" si="167"/>
        <v>19430 Councillor, Ward 3</v>
      </c>
      <c r="N2634" s="6" t="str">
        <f t="shared" si="168"/>
        <v/>
      </c>
      <c r="O2634" s="15" t="str">
        <f>IF(I2634&lt;&gt;FALSE,VLOOKUP(H2634,internet_municipalities!$B$2:$W$226,22,FALSE),"NO INTERNET")</f>
        <v>NO INTERNET</v>
      </c>
      <c r="P2634" s="16" t="str">
        <f t="shared" si="169"/>
        <v>NO INTERNET</v>
      </c>
    </row>
    <row r="2635" spans="1:16" x14ac:dyDescent="0.2">
      <c r="A2635">
        <v>19430</v>
      </c>
      <c r="B2635" t="b">
        <v>0</v>
      </c>
      <c r="C2635" t="s">
        <v>1475</v>
      </c>
      <c r="D2635" t="s">
        <v>3125</v>
      </c>
      <c r="E2635">
        <v>100</v>
      </c>
      <c r="F2635" t="s">
        <v>1460</v>
      </c>
      <c r="G2635" t="b">
        <v>1</v>
      </c>
      <c r="H2635" t="str">
        <f>VLOOKUP(A2635,all_municipalities!$A$2:$M$445,2,FALSE)</f>
        <v>Hamilton, City of</v>
      </c>
      <c r="I2635" t="b">
        <f>VLOOKUP(A2635,all_municipalities!$A$2:$M$445,9,FALSE)</f>
        <v>0</v>
      </c>
      <c r="J2635" t="b">
        <f>VLOOKUP(A2635,all_municipalities!$A$2:$M$445,13, FALSE)</f>
        <v>0</v>
      </c>
      <c r="K2635" t="str">
        <f t="shared" si="166"/>
        <v>NONE</v>
      </c>
      <c r="L2635">
        <v>0</v>
      </c>
      <c r="M2635" t="str">
        <f t="shared" si="167"/>
        <v>19430 Councillor, Ward 3</v>
      </c>
      <c r="N2635" s="6" t="str">
        <f t="shared" si="168"/>
        <v/>
      </c>
      <c r="O2635" s="15" t="str">
        <f>IF(I2635&lt;&gt;FALSE,VLOOKUP(H2635,internet_municipalities!$B$2:$W$226,22,FALSE),"NO INTERNET")</f>
        <v>NO INTERNET</v>
      </c>
      <c r="P2635" s="16" t="str">
        <f t="shared" si="169"/>
        <v>NO INTERNET</v>
      </c>
    </row>
    <row r="2636" spans="1:16" x14ac:dyDescent="0.2">
      <c r="A2636">
        <v>10493</v>
      </c>
      <c r="B2636" t="b">
        <v>1</v>
      </c>
      <c r="C2636" t="s">
        <v>1463</v>
      </c>
      <c r="D2636" t="s">
        <v>3143</v>
      </c>
      <c r="E2636">
        <v>45</v>
      </c>
      <c r="F2636">
        <v>26</v>
      </c>
      <c r="G2636" t="b">
        <v>0</v>
      </c>
      <c r="H2636" t="str">
        <f>VLOOKUP(A2636,all_municipalities!$A$2:$M$445,2,FALSE)</f>
        <v>Harley, Township of</v>
      </c>
      <c r="I2636" t="b">
        <f>VLOOKUP(A2636,all_municipalities!$A$2:$M$445,9,FALSE)</f>
        <v>0</v>
      </c>
      <c r="J2636" t="b">
        <f>VLOOKUP(A2636,all_municipalities!$A$2:$M$445,13, FALSE)</f>
        <v>0</v>
      </c>
      <c r="K2636" t="str">
        <f t="shared" si="166"/>
        <v>NONE</v>
      </c>
      <c r="L2636">
        <v>0</v>
      </c>
      <c r="M2636" t="str">
        <f t="shared" si="167"/>
        <v>10493 Councillor</v>
      </c>
      <c r="N2636" s="6" t="str">
        <f t="shared" si="168"/>
        <v/>
      </c>
      <c r="O2636" s="15" t="str">
        <f>IF(I2636&lt;&gt;FALSE,VLOOKUP(H2636,internet_municipalities!$B$2:$W$226,22,FALSE),"NO INTERNET")</f>
        <v>NO INTERNET</v>
      </c>
      <c r="P2636" s="16" t="str">
        <f t="shared" si="169"/>
        <v>NO INTERNET</v>
      </c>
    </row>
    <row r="2637" spans="1:16" x14ac:dyDescent="0.2">
      <c r="A2637">
        <v>10493</v>
      </c>
      <c r="B2637" t="b">
        <v>1</v>
      </c>
      <c r="C2637" t="s">
        <v>1463</v>
      </c>
      <c r="D2637" t="s">
        <v>3144</v>
      </c>
      <c r="E2637">
        <v>50</v>
      </c>
      <c r="F2637">
        <v>31</v>
      </c>
      <c r="G2637" t="b">
        <v>0</v>
      </c>
      <c r="H2637" t="str">
        <f>VLOOKUP(A2637,all_municipalities!$A$2:$M$445,2,FALSE)</f>
        <v>Harley, Township of</v>
      </c>
      <c r="I2637" t="b">
        <f>VLOOKUP(A2637,all_municipalities!$A$2:$M$445,9,FALSE)</f>
        <v>0</v>
      </c>
      <c r="J2637" t="b">
        <f>VLOOKUP(A2637,all_municipalities!$A$2:$M$445,13, FALSE)</f>
        <v>0</v>
      </c>
      <c r="K2637" t="str">
        <f t="shared" si="166"/>
        <v>NONE</v>
      </c>
      <c r="L2637">
        <v>0</v>
      </c>
      <c r="M2637" t="str">
        <f t="shared" si="167"/>
        <v>10493 Councillor</v>
      </c>
      <c r="N2637" s="6" t="str">
        <f t="shared" si="168"/>
        <v/>
      </c>
      <c r="O2637" s="15" t="str">
        <f>IF(I2637&lt;&gt;FALSE,VLOOKUP(H2637,internet_municipalities!$B$2:$W$226,22,FALSE),"NO INTERNET")</f>
        <v>NO INTERNET</v>
      </c>
      <c r="P2637" s="16" t="str">
        <f t="shared" si="169"/>
        <v>NO INTERNET</v>
      </c>
    </row>
    <row r="2638" spans="1:16" x14ac:dyDescent="0.2">
      <c r="A2638">
        <v>10493</v>
      </c>
      <c r="B2638" t="b">
        <v>1</v>
      </c>
      <c r="C2638" t="s">
        <v>1463</v>
      </c>
      <c r="D2638" t="s">
        <v>3145</v>
      </c>
      <c r="E2638">
        <v>59</v>
      </c>
      <c r="F2638">
        <v>40</v>
      </c>
      <c r="G2638" t="b">
        <v>0</v>
      </c>
      <c r="H2638" t="str">
        <f>VLOOKUP(A2638,all_municipalities!$A$2:$M$445,2,FALSE)</f>
        <v>Harley, Township of</v>
      </c>
      <c r="I2638" t="b">
        <f>VLOOKUP(A2638,all_municipalities!$A$2:$M$445,9,FALSE)</f>
        <v>0</v>
      </c>
      <c r="J2638" t="b">
        <f>VLOOKUP(A2638,all_municipalities!$A$2:$M$445,13, FALSE)</f>
        <v>0</v>
      </c>
      <c r="K2638" t="str">
        <f t="shared" si="166"/>
        <v>NONE</v>
      </c>
      <c r="L2638">
        <v>0</v>
      </c>
      <c r="M2638" t="str">
        <f t="shared" si="167"/>
        <v>10493 Councillor</v>
      </c>
      <c r="N2638" s="6" t="str">
        <f t="shared" si="168"/>
        <v/>
      </c>
      <c r="O2638" s="15" t="str">
        <f>IF(I2638&lt;&gt;FALSE,VLOOKUP(H2638,internet_municipalities!$B$2:$W$226,22,FALSE),"NO INTERNET")</f>
        <v>NO INTERNET</v>
      </c>
      <c r="P2638" s="16" t="str">
        <f t="shared" si="169"/>
        <v>NO INTERNET</v>
      </c>
    </row>
    <row r="2639" spans="1:16" x14ac:dyDescent="0.2">
      <c r="A2639">
        <v>10493</v>
      </c>
      <c r="B2639" t="b">
        <v>1</v>
      </c>
      <c r="C2639" t="s">
        <v>1463</v>
      </c>
      <c r="D2639" t="s">
        <v>3146</v>
      </c>
      <c r="E2639">
        <v>44</v>
      </c>
      <c r="F2639">
        <v>25</v>
      </c>
      <c r="G2639" t="b">
        <v>0</v>
      </c>
      <c r="H2639" t="str">
        <f>VLOOKUP(A2639,all_municipalities!$A$2:$M$445,2,FALSE)</f>
        <v>Harley, Township of</v>
      </c>
      <c r="I2639" t="b">
        <f>VLOOKUP(A2639,all_municipalities!$A$2:$M$445,9,FALSE)</f>
        <v>0</v>
      </c>
      <c r="J2639" t="b">
        <f>VLOOKUP(A2639,all_municipalities!$A$2:$M$445,13, FALSE)</f>
        <v>0</v>
      </c>
      <c r="K2639" t="str">
        <f t="shared" si="166"/>
        <v>NONE</v>
      </c>
      <c r="L2639">
        <v>0</v>
      </c>
      <c r="M2639" t="str">
        <f t="shared" si="167"/>
        <v>10493 Councillor</v>
      </c>
      <c r="N2639" s="6" t="str">
        <f t="shared" si="168"/>
        <v/>
      </c>
      <c r="O2639" s="15" t="str">
        <f>IF(I2639&lt;&gt;FALSE,VLOOKUP(H2639,internet_municipalities!$B$2:$W$226,22,FALSE),"NO INTERNET")</f>
        <v>NO INTERNET</v>
      </c>
      <c r="P2639" s="16" t="str">
        <f t="shared" si="169"/>
        <v>NO INTERNET</v>
      </c>
    </row>
    <row r="2640" spans="1:16" x14ac:dyDescent="0.2">
      <c r="A2640">
        <v>10493</v>
      </c>
      <c r="B2640" t="b">
        <v>0</v>
      </c>
      <c r="C2640" t="s">
        <v>1463</v>
      </c>
      <c r="D2640" t="s">
        <v>3147</v>
      </c>
      <c r="E2640">
        <v>19</v>
      </c>
      <c r="F2640" t="s">
        <v>1460</v>
      </c>
      <c r="G2640" t="b">
        <v>0</v>
      </c>
      <c r="H2640" t="str">
        <f>VLOOKUP(A2640,all_municipalities!$A$2:$M$445,2,FALSE)</f>
        <v>Harley, Township of</v>
      </c>
      <c r="I2640" t="b">
        <f>VLOOKUP(A2640,all_municipalities!$A$2:$M$445,9,FALSE)</f>
        <v>0</v>
      </c>
      <c r="J2640" t="b">
        <f>VLOOKUP(A2640,all_municipalities!$A$2:$M$445,13, FALSE)</f>
        <v>0</v>
      </c>
      <c r="K2640" t="str">
        <f t="shared" si="166"/>
        <v>NONE</v>
      </c>
      <c r="L2640">
        <v>0</v>
      </c>
      <c r="M2640" t="str">
        <f t="shared" si="167"/>
        <v>10493 Councillor</v>
      </c>
      <c r="N2640" s="6" t="str">
        <f t="shared" si="168"/>
        <v/>
      </c>
      <c r="O2640" s="15" t="str">
        <f>IF(I2640&lt;&gt;FALSE,VLOOKUP(H2640,internet_municipalities!$B$2:$W$226,22,FALSE),"NO INTERNET")</f>
        <v>NO INTERNET</v>
      </c>
      <c r="P2640" s="16" t="str">
        <f t="shared" si="169"/>
        <v>NO INTERNET</v>
      </c>
    </row>
    <row r="2641" spans="1:16" x14ac:dyDescent="0.2">
      <c r="A2641">
        <v>10494</v>
      </c>
      <c r="B2641" t="b">
        <v>1</v>
      </c>
      <c r="C2641" t="s">
        <v>1463</v>
      </c>
      <c r="D2641" t="s">
        <v>3148</v>
      </c>
      <c r="E2641" t="s">
        <v>461</v>
      </c>
      <c r="F2641" t="s">
        <v>461</v>
      </c>
      <c r="G2641" t="b">
        <v>0</v>
      </c>
      <c r="H2641" t="str">
        <f>VLOOKUP(A2641,all_municipalities!$A$2:$M$445,2,FALSE)</f>
        <v>Harris, Township of</v>
      </c>
      <c r="I2641" t="b">
        <f>VLOOKUP(A2641,all_municipalities!$A$2:$M$445,9,FALSE)</f>
        <v>0</v>
      </c>
      <c r="J2641" t="b">
        <f>VLOOKUP(A2641,all_municipalities!$A$2:$M$445,13, FALSE)</f>
        <v>0</v>
      </c>
      <c r="K2641" t="str">
        <f t="shared" si="166"/>
        <v>NONE</v>
      </c>
      <c r="L2641">
        <v>0</v>
      </c>
      <c r="M2641" t="str">
        <f t="shared" si="167"/>
        <v>10494 Councillor</v>
      </c>
      <c r="N2641" s="6" t="str">
        <f t="shared" si="168"/>
        <v/>
      </c>
      <c r="O2641" s="15" t="str">
        <f>IF(I2641&lt;&gt;FALSE,VLOOKUP(H2641,internet_municipalities!$B$2:$W$226,22,FALSE),"NO INTERNET")</f>
        <v>NO INTERNET</v>
      </c>
      <c r="P2641" s="16" t="str">
        <f t="shared" si="169"/>
        <v>NO INTERNET</v>
      </c>
    </row>
    <row r="2642" spans="1:16" x14ac:dyDescent="0.2">
      <c r="A2642">
        <v>10494</v>
      </c>
      <c r="B2642" t="b">
        <v>1</v>
      </c>
      <c r="C2642" t="s">
        <v>1463</v>
      </c>
      <c r="D2642" t="s">
        <v>3149</v>
      </c>
      <c r="E2642" t="s">
        <v>461</v>
      </c>
      <c r="F2642" t="s">
        <v>461</v>
      </c>
      <c r="G2642" t="b">
        <v>0</v>
      </c>
      <c r="H2642" t="str">
        <f>VLOOKUP(A2642,all_municipalities!$A$2:$M$445,2,FALSE)</f>
        <v>Harris, Township of</v>
      </c>
      <c r="I2642" t="b">
        <f>VLOOKUP(A2642,all_municipalities!$A$2:$M$445,9,FALSE)</f>
        <v>0</v>
      </c>
      <c r="J2642" t="b">
        <f>VLOOKUP(A2642,all_municipalities!$A$2:$M$445,13, FALSE)</f>
        <v>0</v>
      </c>
      <c r="K2642" t="str">
        <f t="shared" si="166"/>
        <v>NONE</v>
      </c>
      <c r="L2642">
        <v>0</v>
      </c>
      <c r="M2642" t="str">
        <f t="shared" si="167"/>
        <v>10494 Councillor</v>
      </c>
      <c r="N2642" s="6" t="str">
        <f t="shared" si="168"/>
        <v/>
      </c>
      <c r="O2642" s="15" t="str">
        <f>IF(I2642&lt;&gt;FALSE,VLOOKUP(H2642,internet_municipalities!$B$2:$W$226,22,FALSE),"NO INTERNET")</f>
        <v>NO INTERNET</v>
      </c>
      <c r="P2642" s="16" t="str">
        <f t="shared" si="169"/>
        <v>NO INTERNET</v>
      </c>
    </row>
    <row r="2643" spans="1:16" x14ac:dyDescent="0.2">
      <c r="A2643">
        <v>10494</v>
      </c>
      <c r="B2643" t="b">
        <v>1</v>
      </c>
      <c r="C2643" t="s">
        <v>1463</v>
      </c>
      <c r="D2643" t="s">
        <v>3150</v>
      </c>
      <c r="E2643" t="s">
        <v>461</v>
      </c>
      <c r="F2643" t="s">
        <v>461</v>
      </c>
      <c r="G2643" t="b">
        <v>0</v>
      </c>
      <c r="H2643" t="str">
        <f>VLOOKUP(A2643,all_municipalities!$A$2:$M$445,2,FALSE)</f>
        <v>Harris, Township of</v>
      </c>
      <c r="I2643" t="b">
        <f>VLOOKUP(A2643,all_municipalities!$A$2:$M$445,9,FALSE)</f>
        <v>0</v>
      </c>
      <c r="J2643" t="b">
        <f>VLOOKUP(A2643,all_municipalities!$A$2:$M$445,13, FALSE)</f>
        <v>0</v>
      </c>
      <c r="K2643" t="str">
        <f t="shared" si="166"/>
        <v>NONE</v>
      </c>
      <c r="L2643">
        <v>0</v>
      </c>
      <c r="M2643" t="str">
        <f t="shared" si="167"/>
        <v>10494 Councillor</v>
      </c>
      <c r="N2643" s="6" t="str">
        <f t="shared" si="168"/>
        <v/>
      </c>
      <c r="O2643" s="15" t="str">
        <f>IF(I2643&lt;&gt;FALSE,VLOOKUP(H2643,internet_municipalities!$B$2:$W$226,22,FALSE),"NO INTERNET")</f>
        <v>NO INTERNET</v>
      </c>
      <c r="P2643" s="16" t="str">
        <f t="shared" si="169"/>
        <v>NO INTERNET</v>
      </c>
    </row>
    <row r="2644" spans="1:16" x14ac:dyDescent="0.2">
      <c r="A2644">
        <v>10494</v>
      </c>
      <c r="B2644" t="b">
        <v>1</v>
      </c>
      <c r="C2644" t="s">
        <v>1463</v>
      </c>
      <c r="D2644" t="s">
        <v>3151</v>
      </c>
      <c r="E2644" t="s">
        <v>461</v>
      </c>
      <c r="F2644" t="s">
        <v>461</v>
      </c>
      <c r="G2644" t="b">
        <v>0</v>
      </c>
      <c r="H2644" t="str">
        <f>VLOOKUP(A2644,all_municipalities!$A$2:$M$445,2,FALSE)</f>
        <v>Harris, Township of</v>
      </c>
      <c r="I2644" t="b">
        <f>VLOOKUP(A2644,all_municipalities!$A$2:$M$445,9,FALSE)</f>
        <v>0</v>
      </c>
      <c r="J2644" t="b">
        <f>VLOOKUP(A2644,all_municipalities!$A$2:$M$445,13, FALSE)</f>
        <v>0</v>
      </c>
      <c r="K2644" t="str">
        <f t="shared" si="166"/>
        <v>NONE</v>
      </c>
      <c r="L2644">
        <v>0</v>
      </c>
      <c r="M2644" t="str">
        <f t="shared" si="167"/>
        <v>10494 Councillor</v>
      </c>
      <c r="N2644" s="6" t="str">
        <f t="shared" si="168"/>
        <v/>
      </c>
      <c r="O2644" s="15" t="str">
        <f>IF(I2644&lt;&gt;FALSE,VLOOKUP(H2644,internet_municipalities!$B$2:$W$226,22,FALSE),"NO INTERNET")</f>
        <v>NO INTERNET</v>
      </c>
      <c r="P2644" s="16" t="str">
        <f t="shared" si="169"/>
        <v>NO INTERNET</v>
      </c>
    </row>
    <row r="2645" spans="1:16" x14ac:dyDescent="0.2">
      <c r="A2645">
        <v>10319</v>
      </c>
      <c r="B2645" t="b">
        <v>1</v>
      </c>
      <c r="C2645" t="s">
        <v>3161</v>
      </c>
      <c r="D2645" t="s">
        <v>3162</v>
      </c>
      <c r="E2645">
        <v>140</v>
      </c>
      <c r="F2645">
        <v>12</v>
      </c>
      <c r="G2645" t="b">
        <v>0</v>
      </c>
      <c r="H2645" t="str">
        <f>VLOOKUP(A2645,all_municipalities!$A$2:$M$445,2,FALSE)</f>
        <v>Havelock-Belmont-Methuen, Township of</v>
      </c>
      <c r="I2645" t="b">
        <f>VLOOKUP(A2645,all_municipalities!$A$2:$M$445,9,FALSE)</f>
        <v>1</v>
      </c>
      <c r="J2645" t="b">
        <f>VLOOKUP(A2645,all_municipalities!$A$2:$M$445,13, FALSE)</f>
        <v>0</v>
      </c>
      <c r="K2645" t="str">
        <f t="shared" si="166"/>
        <v>NONE</v>
      </c>
      <c r="L2645">
        <v>0</v>
      </c>
      <c r="M2645" t="str">
        <f t="shared" si="167"/>
        <v>10319 Councillor, Ward Village</v>
      </c>
      <c r="N2645" s="6" t="str">
        <f t="shared" si="168"/>
        <v>10319 Councillor, Ward Village</v>
      </c>
      <c r="O2645" s="15">
        <f>IF(I2645&lt;&gt;FALSE,VLOOKUP(H2645,internet_municipalities!$B$2:$W$226,22,FALSE),"NO INTERNET")</f>
        <v>5304</v>
      </c>
      <c r="P2645" s="16">
        <f t="shared" si="169"/>
        <v>2.2624434389140274E-3</v>
      </c>
    </row>
    <row r="2646" spans="1:16" x14ac:dyDescent="0.2">
      <c r="A2646">
        <v>10319</v>
      </c>
      <c r="B2646" t="b">
        <v>1</v>
      </c>
      <c r="C2646" t="s">
        <v>3163</v>
      </c>
      <c r="D2646" t="s">
        <v>3164</v>
      </c>
      <c r="E2646">
        <v>858</v>
      </c>
      <c r="F2646">
        <v>28</v>
      </c>
      <c r="G2646" t="b">
        <v>0</v>
      </c>
      <c r="H2646" t="str">
        <f>VLOOKUP(A2646,all_municipalities!$A$2:$M$445,2,FALSE)</f>
        <v>Havelock-Belmont-Methuen, Township of</v>
      </c>
      <c r="I2646" t="b">
        <f>VLOOKUP(A2646,all_municipalities!$A$2:$M$445,9,FALSE)</f>
        <v>1</v>
      </c>
      <c r="J2646" t="b">
        <f>VLOOKUP(A2646,all_municipalities!$A$2:$M$445,13, FALSE)</f>
        <v>0</v>
      </c>
      <c r="K2646" t="str">
        <f t="shared" si="166"/>
        <v>NONE</v>
      </c>
      <c r="L2646">
        <v>0</v>
      </c>
      <c r="M2646" t="str">
        <f t="shared" si="167"/>
        <v>10319 Councillor, Ward Township</v>
      </c>
      <c r="N2646" s="6" t="str">
        <f t="shared" si="168"/>
        <v>10319 Councillor, Ward Township</v>
      </c>
      <c r="O2646" s="15">
        <f>IF(I2646&lt;&gt;FALSE,VLOOKUP(H2646,internet_municipalities!$B$2:$W$226,22,FALSE),"NO INTERNET")</f>
        <v>5304</v>
      </c>
      <c r="P2646" s="16">
        <f t="shared" si="169"/>
        <v>5.279034690799397E-3</v>
      </c>
    </row>
    <row r="2647" spans="1:16" x14ac:dyDescent="0.2">
      <c r="A2647">
        <v>10319</v>
      </c>
      <c r="B2647" t="b">
        <v>1</v>
      </c>
      <c r="C2647" t="s">
        <v>2546</v>
      </c>
      <c r="D2647" t="s">
        <v>3165</v>
      </c>
      <c r="E2647">
        <v>743</v>
      </c>
      <c r="F2647">
        <v>231</v>
      </c>
      <c r="G2647" t="b">
        <v>0</v>
      </c>
      <c r="H2647" t="str">
        <f>VLOOKUP(A2647,all_municipalities!$A$2:$M$445,2,FALSE)</f>
        <v>Havelock-Belmont-Methuen, Township of</v>
      </c>
      <c r="I2647" t="b">
        <f>VLOOKUP(A2647,all_municipalities!$A$2:$M$445,9,FALSE)</f>
        <v>1</v>
      </c>
      <c r="J2647" t="b">
        <f>VLOOKUP(A2647,all_municipalities!$A$2:$M$445,13, FALSE)</f>
        <v>0</v>
      </c>
      <c r="K2647" t="str">
        <f t="shared" si="166"/>
        <v>NONE</v>
      </c>
      <c r="L2647">
        <v>0</v>
      </c>
      <c r="M2647" t="str">
        <f t="shared" si="167"/>
        <v>10319 Councillor At Large</v>
      </c>
      <c r="N2647" s="6" t="str">
        <f t="shared" si="168"/>
        <v>10319 Councillor At Large</v>
      </c>
      <c r="O2647" s="15">
        <f>IF(I2647&lt;&gt;FALSE,VLOOKUP(H2647,internet_municipalities!$B$2:$W$226,22,FALSE),"NO INTERNET")</f>
        <v>5304</v>
      </c>
      <c r="P2647" s="16">
        <f t="shared" si="169"/>
        <v>4.3552036199095021E-2</v>
      </c>
    </row>
    <row r="2648" spans="1:16" x14ac:dyDescent="0.2">
      <c r="A2648">
        <v>10319</v>
      </c>
      <c r="B2648" t="b">
        <v>1</v>
      </c>
      <c r="C2648" t="s">
        <v>1479</v>
      </c>
      <c r="D2648" t="s">
        <v>3166</v>
      </c>
      <c r="E2648" t="s">
        <v>461</v>
      </c>
      <c r="F2648" t="s">
        <v>461</v>
      </c>
      <c r="G2648" t="b">
        <v>0</v>
      </c>
      <c r="H2648" t="str">
        <f>VLOOKUP(A2648,all_municipalities!$A$2:$M$445,2,FALSE)</f>
        <v>Havelock-Belmont-Methuen, Township of</v>
      </c>
      <c r="I2648" t="b">
        <f>VLOOKUP(A2648,all_municipalities!$A$2:$M$445,9,FALSE)</f>
        <v>1</v>
      </c>
      <c r="J2648" t="b">
        <f>VLOOKUP(A2648,all_municipalities!$A$2:$M$445,13, FALSE)</f>
        <v>0</v>
      </c>
      <c r="K2648" t="str">
        <f t="shared" si="166"/>
        <v>NONE</v>
      </c>
      <c r="L2648">
        <v>0</v>
      </c>
      <c r="M2648" t="str">
        <f t="shared" si="167"/>
        <v>10319 Deputy Mayor</v>
      </c>
      <c r="N2648" s="6" t="str">
        <f t="shared" si="168"/>
        <v>10319 Deputy Mayor</v>
      </c>
      <c r="O2648" s="15">
        <f>IF(I2648&lt;&gt;FALSE,VLOOKUP(H2648,internet_municipalities!$B$2:$W$226,22,FALSE),"NO INTERNET")</f>
        <v>5304</v>
      </c>
      <c r="P2648" s="16" t="str">
        <f t="shared" si="169"/>
        <v>Acclaimed</v>
      </c>
    </row>
    <row r="2649" spans="1:16" x14ac:dyDescent="0.2">
      <c r="A2649">
        <v>10319</v>
      </c>
      <c r="B2649" t="b">
        <v>0</v>
      </c>
      <c r="C2649" t="s">
        <v>2546</v>
      </c>
      <c r="D2649" t="s">
        <v>3167</v>
      </c>
      <c r="E2649">
        <v>360</v>
      </c>
      <c r="F2649" t="s">
        <v>1460</v>
      </c>
      <c r="G2649" t="b">
        <v>0</v>
      </c>
      <c r="H2649" t="str">
        <f>VLOOKUP(A2649,all_municipalities!$A$2:$M$445,2,FALSE)</f>
        <v>Havelock-Belmont-Methuen, Township of</v>
      </c>
      <c r="I2649" t="b">
        <f>VLOOKUP(A2649,all_municipalities!$A$2:$M$445,9,FALSE)</f>
        <v>1</v>
      </c>
      <c r="J2649" t="b">
        <f>VLOOKUP(A2649,all_municipalities!$A$2:$M$445,13, FALSE)</f>
        <v>0</v>
      </c>
      <c r="K2649" t="str">
        <f t="shared" si="166"/>
        <v>NONE</v>
      </c>
      <c r="L2649">
        <v>0</v>
      </c>
      <c r="M2649" t="str">
        <f t="shared" si="167"/>
        <v>10319 Councillor At Large</v>
      </c>
      <c r="N2649" s="6" t="str">
        <f t="shared" si="168"/>
        <v>10319 Councillor At Large</v>
      </c>
      <c r="O2649" s="15">
        <f>IF(I2649&lt;&gt;FALSE,VLOOKUP(H2649,internet_municipalities!$B$2:$W$226,22,FALSE),"NO INTERNET")</f>
        <v>5304</v>
      </c>
      <c r="P2649" s="16" t="str">
        <f t="shared" si="169"/>
        <v>Lost</v>
      </c>
    </row>
    <row r="2650" spans="1:16" x14ac:dyDescent="0.2">
      <c r="A2650">
        <v>10319</v>
      </c>
      <c r="B2650" t="b">
        <v>0</v>
      </c>
      <c r="C2650" t="s">
        <v>2546</v>
      </c>
      <c r="D2650" t="s">
        <v>3168</v>
      </c>
      <c r="E2650">
        <v>454</v>
      </c>
      <c r="F2650" t="s">
        <v>1460</v>
      </c>
      <c r="G2650" t="b">
        <v>0</v>
      </c>
      <c r="H2650" t="str">
        <f>VLOOKUP(A2650,all_municipalities!$A$2:$M$445,2,FALSE)</f>
        <v>Havelock-Belmont-Methuen, Township of</v>
      </c>
      <c r="I2650" t="b">
        <f>VLOOKUP(A2650,all_municipalities!$A$2:$M$445,9,FALSE)</f>
        <v>1</v>
      </c>
      <c r="J2650" t="b">
        <f>VLOOKUP(A2650,all_municipalities!$A$2:$M$445,13, FALSE)</f>
        <v>0</v>
      </c>
      <c r="K2650" t="str">
        <f t="shared" si="166"/>
        <v>NONE</v>
      </c>
      <c r="L2650">
        <v>0</v>
      </c>
      <c r="M2650" t="str">
        <f t="shared" si="167"/>
        <v>10319 Councillor At Large</v>
      </c>
      <c r="N2650" s="6" t="str">
        <f t="shared" si="168"/>
        <v>10319 Councillor At Large</v>
      </c>
      <c r="O2650" s="15">
        <f>IF(I2650&lt;&gt;FALSE,VLOOKUP(H2650,internet_municipalities!$B$2:$W$226,22,FALSE),"NO INTERNET")</f>
        <v>5304</v>
      </c>
      <c r="P2650" s="16" t="str">
        <f t="shared" si="169"/>
        <v>Lost</v>
      </c>
    </row>
    <row r="2651" spans="1:16" x14ac:dyDescent="0.2">
      <c r="A2651">
        <v>10319</v>
      </c>
      <c r="B2651" t="b">
        <v>0</v>
      </c>
      <c r="C2651" t="s">
        <v>2546</v>
      </c>
      <c r="D2651" t="s">
        <v>3169</v>
      </c>
      <c r="E2651">
        <v>512</v>
      </c>
      <c r="F2651" t="s">
        <v>1460</v>
      </c>
      <c r="G2651" t="b">
        <v>0</v>
      </c>
      <c r="H2651" t="str">
        <f>VLOOKUP(A2651,all_municipalities!$A$2:$M$445,2,FALSE)</f>
        <v>Havelock-Belmont-Methuen, Township of</v>
      </c>
      <c r="I2651" t="b">
        <f>VLOOKUP(A2651,all_municipalities!$A$2:$M$445,9,FALSE)</f>
        <v>1</v>
      </c>
      <c r="J2651" t="b">
        <f>VLOOKUP(A2651,all_municipalities!$A$2:$M$445,13, FALSE)</f>
        <v>0</v>
      </c>
      <c r="K2651" t="str">
        <f t="shared" si="166"/>
        <v>NONE</v>
      </c>
      <c r="L2651">
        <v>0</v>
      </c>
      <c r="M2651" t="str">
        <f t="shared" si="167"/>
        <v>10319 Councillor At Large</v>
      </c>
      <c r="N2651" s="6" t="str">
        <f t="shared" si="168"/>
        <v>10319 Councillor At Large</v>
      </c>
      <c r="O2651" s="15">
        <f>IF(I2651&lt;&gt;FALSE,VLOOKUP(H2651,internet_municipalities!$B$2:$W$226,22,FALSE),"NO INTERNET")</f>
        <v>5304</v>
      </c>
      <c r="P2651" s="16" t="str">
        <f t="shared" si="169"/>
        <v>Lost</v>
      </c>
    </row>
    <row r="2652" spans="1:16" x14ac:dyDescent="0.2">
      <c r="A2652">
        <v>10319</v>
      </c>
      <c r="B2652" t="b">
        <v>0</v>
      </c>
      <c r="C2652" t="s">
        <v>3163</v>
      </c>
      <c r="D2652" t="s">
        <v>3170</v>
      </c>
      <c r="E2652">
        <v>830</v>
      </c>
      <c r="F2652" t="s">
        <v>1460</v>
      </c>
      <c r="G2652" t="b">
        <v>0</v>
      </c>
      <c r="H2652" t="str">
        <f>VLOOKUP(A2652,all_municipalities!$A$2:$M$445,2,FALSE)</f>
        <v>Havelock-Belmont-Methuen, Township of</v>
      </c>
      <c r="I2652" t="b">
        <f>VLOOKUP(A2652,all_municipalities!$A$2:$M$445,9,FALSE)</f>
        <v>1</v>
      </c>
      <c r="J2652" t="b">
        <f>VLOOKUP(A2652,all_municipalities!$A$2:$M$445,13, FALSE)</f>
        <v>0</v>
      </c>
      <c r="K2652" t="str">
        <f t="shared" si="166"/>
        <v>NONE</v>
      </c>
      <c r="L2652">
        <v>0</v>
      </c>
      <c r="M2652" t="str">
        <f t="shared" si="167"/>
        <v>10319 Councillor, Ward Township</v>
      </c>
      <c r="N2652" s="6" t="str">
        <f t="shared" si="168"/>
        <v>10319 Councillor, Ward Township</v>
      </c>
      <c r="O2652" s="15">
        <f>IF(I2652&lt;&gt;FALSE,VLOOKUP(H2652,internet_municipalities!$B$2:$W$226,22,FALSE),"NO INTERNET")</f>
        <v>5304</v>
      </c>
      <c r="P2652" s="16" t="str">
        <f t="shared" si="169"/>
        <v>Lost</v>
      </c>
    </row>
    <row r="2653" spans="1:16" x14ac:dyDescent="0.2">
      <c r="A2653">
        <v>10319</v>
      </c>
      <c r="B2653" t="b">
        <v>0</v>
      </c>
      <c r="C2653" t="s">
        <v>3161</v>
      </c>
      <c r="D2653" t="s">
        <v>3171</v>
      </c>
      <c r="E2653">
        <v>76</v>
      </c>
      <c r="F2653" t="s">
        <v>1460</v>
      </c>
      <c r="G2653" t="b">
        <v>0</v>
      </c>
      <c r="H2653" t="str">
        <f>VLOOKUP(A2653,all_municipalities!$A$2:$M$445,2,FALSE)</f>
        <v>Havelock-Belmont-Methuen, Township of</v>
      </c>
      <c r="I2653" t="b">
        <f>VLOOKUP(A2653,all_municipalities!$A$2:$M$445,9,FALSE)</f>
        <v>1</v>
      </c>
      <c r="J2653" t="b">
        <f>VLOOKUP(A2653,all_municipalities!$A$2:$M$445,13, FALSE)</f>
        <v>0</v>
      </c>
      <c r="K2653" t="str">
        <f t="shared" si="166"/>
        <v>NONE</v>
      </c>
      <c r="L2653">
        <v>0</v>
      </c>
      <c r="M2653" t="str">
        <f t="shared" si="167"/>
        <v>10319 Councillor, Ward Village</v>
      </c>
      <c r="N2653" s="6" t="str">
        <f t="shared" si="168"/>
        <v>10319 Councillor, Ward Village</v>
      </c>
      <c r="O2653" s="15">
        <f>IF(I2653&lt;&gt;FALSE,VLOOKUP(H2653,internet_municipalities!$B$2:$W$226,22,FALSE),"NO INTERNET")</f>
        <v>5304</v>
      </c>
      <c r="P2653" s="16" t="str">
        <f t="shared" si="169"/>
        <v>Lost</v>
      </c>
    </row>
    <row r="2654" spans="1:16" x14ac:dyDescent="0.2">
      <c r="A2654">
        <v>10319</v>
      </c>
      <c r="B2654" t="b">
        <v>0</v>
      </c>
      <c r="C2654" t="s">
        <v>3161</v>
      </c>
      <c r="D2654" t="s">
        <v>3172</v>
      </c>
      <c r="E2654">
        <v>128</v>
      </c>
      <c r="F2654" t="s">
        <v>1460</v>
      </c>
      <c r="G2654" t="b">
        <v>0</v>
      </c>
      <c r="H2654" t="str">
        <f>VLOOKUP(A2654,all_municipalities!$A$2:$M$445,2,FALSE)</f>
        <v>Havelock-Belmont-Methuen, Township of</v>
      </c>
      <c r="I2654" t="b">
        <f>VLOOKUP(A2654,all_municipalities!$A$2:$M$445,9,FALSE)</f>
        <v>1</v>
      </c>
      <c r="J2654" t="b">
        <f>VLOOKUP(A2654,all_municipalities!$A$2:$M$445,13, FALSE)</f>
        <v>0</v>
      </c>
      <c r="K2654" t="str">
        <f t="shared" si="166"/>
        <v>NONE</v>
      </c>
      <c r="L2654">
        <v>0</v>
      </c>
      <c r="M2654" t="str">
        <f t="shared" si="167"/>
        <v>10319 Councillor, Ward Village</v>
      </c>
      <c r="N2654" s="6" t="str">
        <f t="shared" si="168"/>
        <v>10319 Councillor, Ward Village</v>
      </c>
      <c r="O2654" s="15">
        <f>IF(I2654&lt;&gt;FALSE,VLOOKUP(H2654,internet_municipalities!$B$2:$W$226,22,FALSE),"NO INTERNET")</f>
        <v>5304</v>
      </c>
      <c r="P2654" s="16" t="str">
        <f t="shared" si="169"/>
        <v>Lost</v>
      </c>
    </row>
    <row r="2655" spans="1:16" x14ac:dyDescent="0.2">
      <c r="A2655">
        <v>10321</v>
      </c>
      <c r="B2655" t="b">
        <v>1</v>
      </c>
      <c r="C2655" t="s">
        <v>1463</v>
      </c>
      <c r="D2655" t="s">
        <v>3173</v>
      </c>
      <c r="E2655">
        <v>1662</v>
      </c>
      <c r="F2655">
        <v>136</v>
      </c>
      <c r="G2655" t="b">
        <v>0</v>
      </c>
      <c r="H2655" t="str">
        <f>VLOOKUP(A2655,all_municipalities!$A$2:$M$445,2,FALSE)</f>
        <v>Hawkesbury, Town of</v>
      </c>
      <c r="I2655" t="b">
        <f>VLOOKUP(A2655,all_municipalities!$A$2:$M$445,9,FALSE)</f>
        <v>0</v>
      </c>
      <c r="J2655" t="b">
        <f>VLOOKUP(A2655,all_municipalities!$A$2:$M$445,13, FALSE)</f>
        <v>0</v>
      </c>
      <c r="K2655" t="str">
        <f t="shared" si="166"/>
        <v>NONE</v>
      </c>
      <c r="L2655">
        <v>0</v>
      </c>
      <c r="M2655" t="str">
        <f t="shared" si="167"/>
        <v>10321 Councillor</v>
      </c>
      <c r="N2655" s="6" t="str">
        <f t="shared" si="168"/>
        <v/>
      </c>
      <c r="O2655" s="15" t="str">
        <f>IF(I2655&lt;&gt;FALSE,VLOOKUP(H2655,internet_municipalities!$B$2:$W$226,22,FALSE),"NO INTERNET")</f>
        <v>NO INTERNET</v>
      </c>
      <c r="P2655" s="16" t="str">
        <f t="shared" si="169"/>
        <v>NO INTERNET</v>
      </c>
    </row>
    <row r="2656" spans="1:16" x14ac:dyDescent="0.2">
      <c r="A2656">
        <v>10321</v>
      </c>
      <c r="B2656" t="b">
        <v>1</v>
      </c>
      <c r="C2656" t="s">
        <v>1463</v>
      </c>
      <c r="D2656" t="s">
        <v>3174</v>
      </c>
      <c r="E2656">
        <v>1878</v>
      </c>
      <c r="F2656">
        <v>352</v>
      </c>
      <c r="G2656" t="b">
        <v>0</v>
      </c>
      <c r="H2656" t="str">
        <f>VLOOKUP(A2656,all_municipalities!$A$2:$M$445,2,FALSE)</f>
        <v>Hawkesbury, Town of</v>
      </c>
      <c r="I2656" t="b">
        <f>VLOOKUP(A2656,all_municipalities!$A$2:$M$445,9,FALSE)</f>
        <v>0</v>
      </c>
      <c r="J2656" t="b">
        <f>VLOOKUP(A2656,all_municipalities!$A$2:$M$445,13, FALSE)</f>
        <v>0</v>
      </c>
      <c r="K2656" t="str">
        <f t="shared" si="166"/>
        <v>NONE</v>
      </c>
      <c r="L2656">
        <v>0</v>
      </c>
      <c r="M2656" t="str">
        <f t="shared" si="167"/>
        <v>10321 Councillor</v>
      </c>
      <c r="N2656" s="6" t="str">
        <f t="shared" si="168"/>
        <v/>
      </c>
      <c r="O2656" s="15" t="str">
        <f>IF(I2656&lt;&gt;FALSE,VLOOKUP(H2656,internet_municipalities!$B$2:$W$226,22,FALSE),"NO INTERNET")</f>
        <v>NO INTERNET</v>
      </c>
      <c r="P2656" s="16" t="str">
        <f t="shared" si="169"/>
        <v>NO INTERNET</v>
      </c>
    </row>
    <row r="2657" spans="1:16" x14ac:dyDescent="0.2">
      <c r="A2657">
        <v>10321</v>
      </c>
      <c r="B2657" t="b">
        <v>1</v>
      </c>
      <c r="C2657" t="s">
        <v>1463</v>
      </c>
      <c r="D2657" t="s">
        <v>3175</v>
      </c>
      <c r="E2657">
        <v>1715</v>
      </c>
      <c r="F2657">
        <v>189</v>
      </c>
      <c r="G2657" t="b">
        <v>0</v>
      </c>
      <c r="H2657" t="str">
        <f>VLOOKUP(A2657,all_municipalities!$A$2:$M$445,2,FALSE)</f>
        <v>Hawkesbury, Town of</v>
      </c>
      <c r="I2657" t="b">
        <f>VLOOKUP(A2657,all_municipalities!$A$2:$M$445,9,FALSE)</f>
        <v>0</v>
      </c>
      <c r="J2657" t="b">
        <f>VLOOKUP(A2657,all_municipalities!$A$2:$M$445,13, FALSE)</f>
        <v>0</v>
      </c>
      <c r="K2657" t="str">
        <f t="shared" si="166"/>
        <v>NONE</v>
      </c>
      <c r="L2657">
        <v>0</v>
      </c>
      <c r="M2657" t="str">
        <f t="shared" si="167"/>
        <v>10321 Councillor</v>
      </c>
      <c r="N2657" s="6" t="str">
        <f t="shared" si="168"/>
        <v/>
      </c>
      <c r="O2657" s="15" t="str">
        <f>IF(I2657&lt;&gt;FALSE,VLOOKUP(H2657,internet_municipalities!$B$2:$W$226,22,FALSE),"NO INTERNET")</f>
        <v>NO INTERNET</v>
      </c>
      <c r="P2657" s="16" t="str">
        <f t="shared" si="169"/>
        <v>NO INTERNET</v>
      </c>
    </row>
    <row r="2658" spans="1:16" x14ac:dyDescent="0.2">
      <c r="A2658">
        <v>10321</v>
      </c>
      <c r="B2658" t="b">
        <v>1</v>
      </c>
      <c r="C2658" t="s">
        <v>1463</v>
      </c>
      <c r="D2658" t="s">
        <v>3176</v>
      </c>
      <c r="E2658">
        <v>1930</v>
      </c>
      <c r="F2658">
        <v>404</v>
      </c>
      <c r="G2658" t="b">
        <v>0</v>
      </c>
      <c r="H2658" t="str">
        <f>VLOOKUP(A2658,all_municipalities!$A$2:$M$445,2,FALSE)</f>
        <v>Hawkesbury, Town of</v>
      </c>
      <c r="I2658" t="b">
        <f>VLOOKUP(A2658,all_municipalities!$A$2:$M$445,9,FALSE)</f>
        <v>0</v>
      </c>
      <c r="J2658" t="b">
        <f>VLOOKUP(A2658,all_municipalities!$A$2:$M$445,13, FALSE)</f>
        <v>0</v>
      </c>
      <c r="K2658" t="str">
        <f t="shared" si="166"/>
        <v>NONE</v>
      </c>
      <c r="L2658">
        <v>0</v>
      </c>
      <c r="M2658" t="str">
        <f t="shared" si="167"/>
        <v>10321 Councillor</v>
      </c>
      <c r="N2658" s="6" t="str">
        <f t="shared" si="168"/>
        <v/>
      </c>
      <c r="O2658" s="15" t="str">
        <f>IF(I2658&lt;&gt;FALSE,VLOOKUP(H2658,internet_municipalities!$B$2:$W$226,22,FALSE),"NO INTERNET")</f>
        <v>NO INTERNET</v>
      </c>
      <c r="P2658" s="16" t="str">
        <f t="shared" si="169"/>
        <v>NO INTERNET</v>
      </c>
    </row>
    <row r="2659" spans="1:16" x14ac:dyDescent="0.2">
      <c r="A2659">
        <v>10321</v>
      </c>
      <c r="B2659" t="b">
        <v>1</v>
      </c>
      <c r="C2659" t="s">
        <v>1463</v>
      </c>
      <c r="D2659" t="s">
        <v>3177</v>
      </c>
      <c r="E2659">
        <v>1557</v>
      </c>
      <c r="F2659">
        <v>31</v>
      </c>
      <c r="G2659" t="b">
        <v>0</v>
      </c>
      <c r="H2659" t="str">
        <f>VLOOKUP(A2659,all_municipalities!$A$2:$M$445,2,FALSE)</f>
        <v>Hawkesbury, Town of</v>
      </c>
      <c r="I2659" t="b">
        <f>VLOOKUP(A2659,all_municipalities!$A$2:$M$445,9,FALSE)</f>
        <v>0</v>
      </c>
      <c r="J2659" t="b">
        <f>VLOOKUP(A2659,all_municipalities!$A$2:$M$445,13, FALSE)</f>
        <v>0</v>
      </c>
      <c r="K2659" t="str">
        <f t="shared" si="166"/>
        <v>NONE</v>
      </c>
      <c r="L2659">
        <v>0</v>
      </c>
      <c r="M2659" t="str">
        <f t="shared" si="167"/>
        <v>10321 Councillor</v>
      </c>
      <c r="N2659" s="6" t="str">
        <f t="shared" si="168"/>
        <v/>
      </c>
      <c r="O2659" s="15" t="str">
        <f>IF(I2659&lt;&gt;FALSE,VLOOKUP(H2659,internet_municipalities!$B$2:$W$226,22,FALSE),"NO INTERNET")</f>
        <v>NO INTERNET</v>
      </c>
      <c r="P2659" s="16" t="str">
        <f t="shared" si="169"/>
        <v>NO INTERNET</v>
      </c>
    </row>
    <row r="2660" spans="1:16" x14ac:dyDescent="0.2">
      <c r="A2660">
        <v>10321</v>
      </c>
      <c r="B2660" t="b">
        <v>1</v>
      </c>
      <c r="C2660" t="s">
        <v>1463</v>
      </c>
      <c r="D2660" t="s">
        <v>3178</v>
      </c>
      <c r="E2660">
        <v>1682</v>
      </c>
      <c r="F2660">
        <v>156</v>
      </c>
      <c r="G2660" t="b">
        <v>0</v>
      </c>
      <c r="H2660" t="str">
        <f>VLOOKUP(A2660,all_municipalities!$A$2:$M$445,2,FALSE)</f>
        <v>Hawkesbury, Town of</v>
      </c>
      <c r="I2660" t="b">
        <f>VLOOKUP(A2660,all_municipalities!$A$2:$M$445,9,FALSE)</f>
        <v>0</v>
      </c>
      <c r="J2660" t="b">
        <f>VLOOKUP(A2660,all_municipalities!$A$2:$M$445,13, FALSE)</f>
        <v>0</v>
      </c>
      <c r="K2660" t="str">
        <f t="shared" si="166"/>
        <v>NONE</v>
      </c>
      <c r="L2660">
        <v>0</v>
      </c>
      <c r="M2660" t="str">
        <f t="shared" si="167"/>
        <v>10321 Councillor</v>
      </c>
      <c r="N2660" s="6" t="str">
        <f t="shared" si="168"/>
        <v/>
      </c>
      <c r="O2660" s="15" t="str">
        <f>IF(I2660&lt;&gt;FALSE,VLOOKUP(H2660,internet_municipalities!$B$2:$W$226,22,FALSE),"NO INTERNET")</f>
        <v>NO INTERNET</v>
      </c>
      <c r="P2660" s="16" t="str">
        <f t="shared" si="169"/>
        <v>NO INTERNET</v>
      </c>
    </row>
    <row r="2661" spans="1:16" x14ac:dyDescent="0.2">
      <c r="A2661">
        <v>10321</v>
      </c>
      <c r="B2661" t="b">
        <v>0</v>
      </c>
      <c r="C2661" t="s">
        <v>1463</v>
      </c>
      <c r="D2661" t="s">
        <v>3179</v>
      </c>
      <c r="E2661">
        <v>1280</v>
      </c>
      <c r="F2661" t="s">
        <v>1460</v>
      </c>
      <c r="G2661" t="b">
        <v>0</v>
      </c>
      <c r="H2661" t="str">
        <f>VLOOKUP(A2661,all_municipalities!$A$2:$M$445,2,FALSE)</f>
        <v>Hawkesbury, Town of</v>
      </c>
      <c r="I2661" t="b">
        <f>VLOOKUP(A2661,all_municipalities!$A$2:$M$445,9,FALSE)</f>
        <v>0</v>
      </c>
      <c r="J2661" t="b">
        <f>VLOOKUP(A2661,all_municipalities!$A$2:$M$445,13, FALSE)</f>
        <v>0</v>
      </c>
      <c r="K2661" t="str">
        <f t="shared" si="166"/>
        <v>NONE</v>
      </c>
      <c r="L2661">
        <v>0</v>
      </c>
      <c r="M2661" t="str">
        <f t="shared" si="167"/>
        <v>10321 Councillor</v>
      </c>
      <c r="N2661" s="6" t="str">
        <f t="shared" si="168"/>
        <v/>
      </c>
      <c r="O2661" s="15" t="str">
        <f>IF(I2661&lt;&gt;FALSE,VLOOKUP(H2661,internet_municipalities!$B$2:$W$226,22,FALSE),"NO INTERNET")</f>
        <v>NO INTERNET</v>
      </c>
      <c r="P2661" s="16" t="str">
        <f t="shared" si="169"/>
        <v>NO INTERNET</v>
      </c>
    </row>
    <row r="2662" spans="1:16" x14ac:dyDescent="0.2">
      <c r="A2662">
        <v>10321</v>
      </c>
      <c r="B2662" t="b">
        <v>0</v>
      </c>
      <c r="C2662" t="s">
        <v>1463</v>
      </c>
      <c r="D2662" t="s">
        <v>3180</v>
      </c>
      <c r="E2662">
        <v>1296</v>
      </c>
      <c r="F2662" t="s">
        <v>1460</v>
      </c>
      <c r="G2662" t="b">
        <v>0</v>
      </c>
      <c r="H2662" t="str">
        <f>VLOOKUP(A2662,all_municipalities!$A$2:$M$445,2,FALSE)</f>
        <v>Hawkesbury, Town of</v>
      </c>
      <c r="I2662" t="b">
        <f>VLOOKUP(A2662,all_municipalities!$A$2:$M$445,9,FALSE)</f>
        <v>0</v>
      </c>
      <c r="J2662" t="b">
        <f>VLOOKUP(A2662,all_municipalities!$A$2:$M$445,13, FALSE)</f>
        <v>0</v>
      </c>
      <c r="K2662" t="str">
        <f t="shared" si="166"/>
        <v>NONE</v>
      </c>
      <c r="L2662">
        <v>0</v>
      </c>
      <c r="M2662" t="str">
        <f t="shared" si="167"/>
        <v>10321 Councillor</v>
      </c>
      <c r="N2662" s="6" t="str">
        <f t="shared" si="168"/>
        <v/>
      </c>
      <c r="O2662" s="15" t="str">
        <f>IF(I2662&lt;&gt;FALSE,VLOOKUP(H2662,internet_municipalities!$B$2:$W$226,22,FALSE),"NO INTERNET")</f>
        <v>NO INTERNET</v>
      </c>
      <c r="P2662" s="16" t="str">
        <f t="shared" si="169"/>
        <v>NO INTERNET</v>
      </c>
    </row>
    <row r="2663" spans="1:16" x14ac:dyDescent="0.2">
      <c r="A2663">
        <v>10321</v>
      </c>
      <c r="B2663" t="b">
        <v>0</v>
      </c>
      <c r="C2663" t="s">
        <v>1463</v>
      </c>
      <c r="D2663" t="s">
        <v>3181</v>
      </c>
      <c r="E2663">
        <v>1263</v>
      </c>
      <c r="F2663" t="s">
        <v>1460</v>
      </c>
      <c r="G2663" t="b">
        <v>0</v>
      </c>
      <c r="H2663" t="str">
        <f>VLOOKUP(A2663,all_municipalities!$A$2:$M$445,2,FALSE)</f>
        <v>Hawkesbury, Town of</v>
      </c>
      <c r="I2663" t="b">
        <f>VLOOKUP(A2663,all_municipalities!$A$2:$M$445,9,FALSE)</f>
        <v>0</v>
      </c>
      <c r="J2663" t="b">
        <f>VLOOKUP(A2663,all_municipalities!$A$2:$M$445,13, FALSE)</f>
        <v>0</v>
      </c>
      <c r="K2663" t="str">
        <f t="shared" si="166"/>
        <v>NONE</v>
      </c>
      <c r="L2663">
        <v>0</v>
      </c>
      <c r="M2663" t="str">
        <f t="shared" si="167"/>
        <v>10321 Councillor</v>
      </c>
      <c r="N2663" s="6" t="str">
        <f t="shared" si="168"/>
        <v/>
      </c>
      <c r="O2663" s="15" t="str">
        <f>IF(I2663&lt;&gt;FALSE,VLOOKUP(H2663,internet_municipalities!$B$2:$W$226,22,FALSE),"NO INTERNET")</f>
        <v>NO INTERNET</v>
      </c>
      <c r="P2663" s="16" t="str">
        <f t="shared" si="169"/>
        <v>NO INTERNET</v>
      </c>
    </row>
    <row r="2664" spans="1:16" x14ac:dyDescent="0.2">
      <c r="A2664">
        <v>10321</v>
      </c>
      <c r="B2664" t="b">
        <v>0</v>
      </c>
      <c r="C2664" t="s">
        <v>1463</v>
      </c>
      <c r="D2664" t="s">
        <v>3182</v>
      </c>
      <c r="E2664">
        <v>650</v>
      </c>
      <c r="F2664" t="s">
        <v>1460</v>
      </c>
      <c r="G2664" t="b">
        <v>0</v>
      </c>
      <c r="H2664" t="str">
        <f>VLOOKUP(A2664,all_municipalities!$A$2:$M$445,2,FALSE)</f>
        <v>Hawkesbury, Town of</v>
      </c>
      <c r="I2664" t="b">
        <f>VLOOKUP(A2664,all_municipalities!$A$2:$M$445,9,FALSE)</f>
        <v>0</v>
      </c>
      <c r="J2664" t="b">
        <f>VLOOKUP(A2664,all_municipalities!$A$2:$M$445,13, FALSE)</f>
        <v>0</v>
      </c>
      <c r="K2664" t="str">
        <f t="shared" si="166"/>
        <v>NONE</v>
      </c>
      <c r="L2664">
        <v>0</v>
      </c>
      <c r="M2664" t="str">
        <f t="shared" si="167"/>
        <v>10321 Councillor</v>
      </c>
      <c r="N2664" s="6" t="str">
        <f t="shared" si="168"/>
        <v/>
      </c>
      <c r="O2664" s="15" t="str">
        <f>IF(I2664&lt;&gt;FALSE,VLOOKUP(H2664,internet_municipalities!$B$2:$W$226,22,FALSE),"NO INTERNET")</f>
        <v>NO INTERNET</v>
      </c>
      <c r="P2664" s="16" t="str">
        <f t="shared" si="169"/>
        <v>NO INTERNET</v>
      </c>
    </row>
    <row r="2665" spans="1:16" x14ac:dyDescent="0.2">
      <c r="A2665">
        <v>10321</v>
      </c>
      <c r="B2665" t="b">
        <v>0</v>
      </c>
      <c r="C2665" t="s">
        <v>1463</v>
      </c>
      <c r="D2665" t="s">
        <v>3183</v>
      </c>
      <c r="E2665">
        <v>1526</v>
      </c>
      <c r="F2665" t="s">
        <v>1460</v>
      </c>
      <c r="G2665" t="b">
        <v>0</v>
      </c>
      <c r="H2665" t="str">
        <f>VLOOKUP(A2665,all_municipalities!$A$2:$M$445,2,FALSE)</f>
        <v>Hawkesbury, Town of</v>
      </c>
      <c r="I2665" t="b">
        <f>VLOOKUP(A2665,all_municipalities!$A$2:$M$445,9,FALSE)</f>
        <v>0</v>
      </c>
      <c r="J2665" t="b">
        <f>VLOOKUP(A2665,all_municipalities!$A$2:$M$445,13, FALSE)</f>
        <v>0</v>
      </c>
      <c r="K2665" t="str">
        <f t="shared" si="166"/>
        <v>NONE</v>
      </c>
      <c r="L2665">
        <v>0</v>
      </c>
      <c r="M2665" t="str">
        <f t="shared" si="167"/>
        <v>10321 Councillor</v>
      </c>
      <c r="N2665" s="6" t="str">
        <f t="shared" si="168"/>
        <v/>
      </c>
      <c r="O2665" s="15" t="str">
        <f>IF(I2665&lt;&gt;FALSE,VLOOKUP(H2665,internet_municipalities!$B$2:$W$226,22,FALSE),"NO INTERNET")</f>
        <v>NO INTERNET</v>
      </c>
      <c r="P2665" s="16" t="str">
        <f t="shared" si="169"/>
        <v>NO INTERNET</v>
      </c>
    </row>
    <row r="2666" spans="1:16" x14ac:dyDescent="0.2">
      <c r="A2666">
        <v>10550</v>
      </c>
      <c r="B2666" t="b">
        <v>1</v>
      </c>
      <c r="C2666" t="s">
        <v>1463</v>
      </c>
      <c r="D2666" t="s">
        <v>3184</v>
      </c>
      <c r="E2666">
        <v>165</v>
      </c>
      <c r="F2666">
        <v>34</v>
      </c>
      <c r="G2666" t="b">
        <v>0</v>
      </c>
      <c r="H2666" t="str">
        <f>VLOOKUP(A2666,all_municipalities!$A$2:$M$445,2,FALSE)</f>
        <v>Head Clara &amp; Maria, United Townships of</v>
      </c>
      <c r="I2666" t="b">
        <f>VLOOKUP(A2666,all_municipalities!$A$2:$M$445,9,FALSE)</f>
        <v>0</v>
      </c>
      <c r="J2666" t="b">
        <f>VLOOKUP(A2666,all_municipalities!$A$2:$M$445,13, FALSE)</f>
        <v>0</v>
      </c>
      <c r="K2666" t="str">
        <f t="shared" si="166"/>
        <v>NONE</v>
      </c>
      <c r="L2666">
        <v>0</v>
      </c>
      <c r="M2666" t="str">
        <f t="shared" si="167"/>
        <v>10550 Councillor</v>
      </c>
      <c r="N2666" s="6" t="str">
        <f t="shared" si="168"/>
        <v/>
      </c>
      <c r="O2666" s="15" t="str">
        <f>IF(I2666&lt;&gt;FALSE,VLOOKUP(H2666,internet_municipalities!$B$2:$W$226,22,FALSE),"NO INTERNET")</f>
        <v>NO INTERNET</v>
      </c>
      <c r="P2666" s="16" t="str">
        <f t="shared" si="169"/>
        <v>NO INTERNET</v>
      </c>
    </row>
    <row r="2667" spans="1:16" x14ac:dyDescent="0.2">
      <c r="A2667">
        <v>10550</v>
      </c>
      <c r="B2667" t="b">
        <v>1</v>
      </c>
      <c r="C2667" t="s">
        <v>1463</v>
      </c>
      <c r="D2667" t="s">
        <v>3185</v>
      </c>
      <c r="E2667">
        <v>159</v>
      </c>
      <c r="F2667">
        <v>28</v>
      </c>
      <c r="G2667" t="b">
        <v>0</v>
      </c>
      <c r="H2667" t="str">
        <f>VLOOKUP(A2667,all_municipalities!$A$2:$M$445,2,FALSE)</f>
        <v>Head Clara &amp; Maria, United Townships of</v>
      </c>
      <c r="I2667" t="b">
        <f>VLOOKUP(A2667,all_municipalities!$A$2:$M$445,9,FALSE)</f>
        <v>0</v>
      </c>
      <c r="J2667" t="b">
        <f>VLOOKUP(A2667,all_municipalities!$A$2:$M$445,13, FALSE)</f>
        <v>0</v>
      </c>
      <c r="K2667" t="str">
        <f t="shared" si="166"/>
        <v>NONE</v>
      </c>
      <c r="L2667">
        <v>0</v>
      </c>
      <c r="M2667" t="str">
        <f t="shared" si="167"/>
        <v>10550 Councillor</v>
      </c>
      <c r="N2667" s="6" t="str">
        <f t="shared" si="168"/>
        <v/>
      </c>
      <c r="O2667" s="15" t="str">
        <f>IF(I2667&lt;&gt;FALSE,VLOOKUP(H2667,internet_municipalities!$B$2:$W$226,22,FALSE),"NO INTERNET")</f>
        <v>NO INTERNET</v>
      </c>
      <c r="P2667" s="16" t="str">
        <f t="shared" si="169"/>
        <v>NO INTERNET</v>
      </c>
    </row>
    <row r="2668" spans="1:16" x14ac:dyDescent="0.2">
      <c r="A2668">
        <v>10550</v>
      </c>
      <c r="B2668" t="b">
        <v>1</v>
      </c>
      <c r="C2668" t="s">
        <v>1463</v>
      </c>
      <c r="D2668" t="s">
        <v>3186</v>
      </c>
      <c r="E2668">
        <v>148</v>
      </c>
      <c r="F2668">
        <v>17</v>
      </c>
      <c r="G2668" t="b">
        <v>0</v>
      </c>
      <c r="H2668" t="str">
        <f>VLOOKUP(A2668,all_municipalities!$A$2:$M$445,2,FALSE)</f>
        <v>Head Clara &amp; Maria, United Townships of</v>
      </c>
      <c r="I2668" t="b">
        <f>VLOOKUP(A2668,all_municipalities!$A$2:$M$445,9,FALSE)</f>
        <v>0</v>
      </c>
      <c r="J2668" t="b">
        <f>VLOOKUP(A2668,all_municipalities!$A$2:$M$445,13, FALSE)</f>
        <v>0</v>
      </c>
      <c r="K2668" t="str">
        <f t="shared" si="166"/>
        <v>NONE</v>
      </c>
      <c r="L2668">
        <v>0</v>
      </c>
      <c r="M2668" t="str">
        <f t="shared" si="167"/>
        <v>10550 Councillor</v>
      </c>
      <c r="N2668" s="6" t="str">
        <f t="shared" si="168"/>
        <v/>
      </c>
      <c r="O2668" s="15" t="str">
        <f>IF(I2668&lt;&gt;FALSE,VLOOKUP(H2668,internet_municipalities!$B$2:$W$226,22,FALSE),"NO INTERNET")</f>
        <v>NO INTERNET</v>
      </c>
      <c r="P2668" s="16" t="str">
        <f t="shared" si="169"/>
        <v>NO INTERNET</v>
      </c>
    </row>
    <row r="2669" spans="1:16" x14ac:dyDescent="0.2">
      <c r="A2669">
        <v>10550</v>
      </c>
      <c r="B2669" t="b">
        <v>1</v>
      </c>
      <c r="C2669" t="s">
        <v>1463</v>
      </c>
      <c r="D2669" t="s">
        <v>3187</v>
      </c>
      <c r="E2669">
        <v>146</v>
      </c>
      <c r="F2669">
        <v>15</v>
      </c>
      <c r="G2669" t="b">
        <v>0</v>
      </c>
      <c r="H2669" t="str">
        <f>VLOOKUP(A2669,all_municipalities!$A$2:$M$445,2,FALSE)</f>
        <v>Head Clara &amp; Maria, United Townships of</v>
      </c>
      <c r="I2669" t="b">
        <f>VLOOKUP(A2669,all_municipalities!$A$2:$M$445,9,FALSE)</f>
        <v>0</v>
      </c>
      <c r="J2669" t="b">
        <f>VLOOKUP(A2669,all_municipalities!$A$2:$M$445,13, FALSE)</f>
        <v>0</v>
      </c>
      <c r="K2669" t="str">
        <f t="shared" si="166"/>
        <v>NONE</v>
      </c>
      <c r="L2669">
        <v>0</v>
      </c>
      <c r="M2669" t="str">
        <f t="shared" si="167"/>
        <v>10550 Councillor</v>
      </c>
      <c r="N2669" s="6" t="str">
        <f t="shared" si="168"/>
        <v/>
      </c>
      <c r="O2669" s="15" t="str">
        <f>IF(I2669&lt;&gt;FALSE,VLOOKUP(H2669,internet_municipalities!$B$2:$W$226,22,FALSE),"NO INTERNET")</f>
        <v>NO INTERNET</v>
      </c>
      <c r="P2669" s="16" t="str">
        <f t="shared" si="169"/>
        <v>NO INTERNET</v>
      </c>
    </row>
    <row r="2670" spans="1:16" x14ac:dyDescent="0.2">
      <c r="A2670">
        <v>10550</v>
      </c>
      <c r="B2670" t="b">
        <v>0</v>
      </c>
      <c r="C2670" t="s">
        <v>1463</v>
      </c>
      <c r="D2670" t="s">
        <v>3188</v>
      </c>
      <c r="E2670">
        <v>55</v>
      </c>
      <c r="F2670" t="s">
        <v>1460</v>
      </c>
      <c r="G2670" t="b">
        <v>0</v>
      </c>
      <c r="H2670" t="str">
        <f>VLOOKUP(A2670,all_municipalities!$A$2:$M$445,2,FALSE)</f>
        <v>Head Clara &amp; Maria, United Townships of</v>
      </c>
      <c r="I2670" t="b">
        <f>VLOOKUP(A2670,all_municipalities!$A$2:$M$445,9,FALSE)</f>
        <v>0</v>
      </c>
      <c r="J2670" t="b">
        <f>VLOOKUP(A2670,all_municipalities!$A$2:$M$445,13, FALSE)</f>
        <v>0</v>
      </c>
      <c r="K2670" t="str">
        <f t="shared" si="166"/>
        <v>NONE</v>
      </c>
      <c r="L2670">
        <v>0</v>
      </c>
      <c r="M2670" t="str">
        <f t="shared" si="167"/>
        <v>10550 Councillor</v>
      </c>
      <c r="N2670" s="6" t="str">
        <f t="shared" si="168"/>
        <v/>
      </c>
      <c r="O2670" s="15" t="str">
        <f>IF(I2670&lt;&gt;FALSE,VLOOKUP(H2670,internet_municipalities!$B$2:$W$226,22,FALSE),"NO INTERNET")</f>
        <v>NO INTERNET</v>
      </c>
      <c r="P2670" s="16" t="str">
        <f t="shared" si="169"/>
        <v>NO INTERNET</v>
      </c>
    </row>
    <row r="2671" spans="1:16" x14ac:dyDescent="0.2">
      <c r="A2671">
        <v>10550</v>
      </c>
      <c r="B2671" t="b">
        <v>0</v>
      </c>
      <c r="C2671" t="s">
        <v>1463</v>
      </c>
      <c r="D2671" t="s">
        <v>3189</v>
      </c>
      <c r="E2671">
        <v>131</v>
      </c>
      <c r="F2671" t="s">
        <v>1460</v>
      </c>
      <c r="G2671" t="b">
        <v>0</v>
      </c>
      <c r="H2671" t="str">
        <f>VLOOKUP(A2671,all_municipalities!$A$2:$M$445,2,FALSE)</f>
        <v>Head Clara &amp; Maria, United Townships of</v>
      </c>
      <c r="I2671" t="b">
        <f>VLOOKUP(A2671,all_municipalities!$A$2:$M$445,9,FALSE)</f>
        <v>0</v>
      </c>
      <c r="J2671" t="b">
        <f>VLOOKUP(A2671,all_municipalities!$A$2:$M$445,13, FALSE)</f>
        <v>0</v>
      </c>
      <c r="K2671" t="str">
        <f t="shared" si="166"/>
        <v>NONE</v>
      </c>
      <c r="L2671">
        <v>0</v>
      </c>
      <c r="M2671" t="str">
        <f t="shared" si="167"/>
        <v>10550 Councillor</v>
      </c>
      <c r="N2671" s="6" t="str">
        <f t="shared" si="168"/>
        <v/>
      </c>
      <c r="O2671" s="15" t="str">
        <f>IF(I2671&lt;&gt;FALSE,VLOOKUP(H2671,internet_municipalities!$B$2:$W$226,22,FALSE),"NO INTERNET")</f>
        <v>NO INTERNET</v>
      </c>
      <c r="P2671" s="16" t="str">
        <f t="shared" si="169"/>
        <v>NO INTERNET</v>
      </c>
    </row>
    <row r="2672" spans="1:16" x14ac:dyDescent="0.2">
      <c r="A2672">
        <v>10322</v>
      </c>
      <c r="B2672" t="b">
        <v>1</v>
      </c>
      <c r="C2672" t="s">
        <v>1463</v>
      </c>
      <c r="D2672" t="s">
        <v>3190</v>
      </c>
      <c r="E2672">
        <v>947</v>
      </c>
      <c r="F2672">
        <v>384</v>
      </c>
      <c r="G2672" t="b">
        <v>0</v>
      </c>
      <c r="H2672" t="str">
        <f>VLOOKUP(A2672,all_municipalities!$A$2:$M$445,2,FALSE)</f>
        <v>Hearst, Town of</v>
      </c>
      <c r="I2672" t="b">
        <f>VLOOKUP(A2672,all_municipalities!$A$2:$M$445,9,FALSE)</f>
        <v>0</v>
      </c>
      <c r="J2672" t="b">
        <f>VLOOKUP(A2672,all_municipalities!$A$2:$M$445,13, FALSE)</f>
        <v>0</v>
      </c>
      <c r="K2672" t="str">
        <f t="shared" si="166"/>
        <v>NONE</v>
      </c>
      <c r="L2672">
        <v>0</v>
      </c>
      <c r="M2672" t="str">
        <f t="shared" si="167"/>
        <v>10322 Councillor</v>
      </c>
      <c r="N2672" s="6" t="str">
        <f t="shared" si="168"/>
        <v/>
      </c>
      <c r="O2672" s="15" t="str">
        <f>IF(I2672&lt;&gt;FALSE,VLOOKUP(H2672,internet_municipalities!$B$2:$W$226,22,FALSE),"NO INTERNET")</f>
        <v>NO INTERNET</v>
      </c>
      <c r="P2672" s="16" t="str">
        <f t="shared" si="169"/>
        <v>NO INTERNET</v>
      </c>
    </row>
    <row r="2673" spans="1:16" x14ac:dyDescent="0.2">
      <c r="A2673">
        <v>10322</v>
      </c>
      <c r="B2673" t="b">
        <v>1</v>
      </c>
      <c r="C2673" t="s">
        <v>1463</v>
      </c>
      <c r="D2673" t="s">
        <v>3191</v>
      </c>
      <c r="E2673">
        <v>782</v>
      </c>
      <c r="F2673">
        <v>219</v>
      </c>
      <c r="G2673" t="b">
        <v>0</v>
      </c>
      <c r="H2673" t="str">
        <f>VLOOKUP(A2673,all_municipalities!$A$2:$M$445,2,FALSE)</f>
        <v>Hearst, Town of</v>
      </c>
      <c r="I2673" t="b">
        <f>VLOOKUP(A2673,all_municipalities!$A$2:$M$445,9,FALSE)</f>
        <v>0</v>
      </c>
      <c r="J2673" t="b">
        <f>VLOOKUP(A2673,all_municipalities!$A$2:$M$445,13, FALSE)</f>
        <v>0</v>
      </c>
      <c r="K2673" t="str">
        <f t="shared" si="166"/>
        <v>NONE</v>
      </c>
      <c r="L2673">
        <v>0</v>
      </c>
      <c r="M2673" t="str">
        <f t="shared" si="167"/>
        <v>10322 Councillor</v>
      </c>
      <c r="N2673" s="6" t="str">
        <f t="shared" si="168"/>
        <v/>
      </c>
      <c r="O2673" s="15" t="str">
        <f>IF(I2673&lt;&gt;FALSE,VLOOKUP(H2673,internet_municipalities!$B$2:$W$226,22,FALSE),"NO INTERNET")</f>
        <v>NO INTERNET</v>
      </c>
      <c r="P2673" s="16" t="str">
        <f t="shared" si="169"/>
        <v>NO INTERNET</v>
      </c>
    </row>
    <row r="2674" spans="1:16" x14ac:dyDescent="0.2">
      <c r="A2674">
        <v>10322</v>
      </c>
      <c r="B2674" t="b">
        <v>1</v>
      </c>
      <c r="C2674" t="s">
        <v>1463</v>
      </c>
      <c r="D2674" t="s">
        <v>3192</v>
      </c>
      <c r="E2674">
        <v>811</v>
      </c>
      <c r="F2674">
        <v>248</v>
      </c>
      <c r="G2674" t="b">
        <v>0</v>
      </c>
      <c r="H2674" t="str">
        <f>VLOOKUP(A2674,all_municipalities!$A$2:$M$445,2,FALSE)</f>
        <v>Hearst, Town of</v>
      </c>
      <c r="I2674" t="b">
        <f>VLOOKUP(A2674,all_municipalities!$A$2:$M$445,9,FALSE)</f>
        <v>0</v>
      </c>
      <c r="J2674" t="b">
        <f>VLOOKUP(A2674,all_municipalities!$A$2:$M$445,13, FALSE)</f>
        <v>0</v>
      </c>
      <c r="K2674" t="str">
        <f t="shared" si="166"/>
        <v>NONE</v>
      </c>
      <c r="L2674">
        <v>0</v>
      </c>
      <c r="M2674" t="str">
        <f t="shared" si="167"/>
        <v>10322 Councillor</v>
      </c>
      <c r="N2674" s="6" t="str">
        <f t="shared" si="168"/>
        <v/>
      </c>
      <c r="O2674" s="15" t="str">
        <f>IF(I2674&lt;&gt;FALSE,VLOOKUP(H2674,internet_municipalities!$B$2:$W$226,22,FALSE),"NO INTERNET")</f>
        <v>NO INTERNET</v>
      </c>
      <c r="P2674" s="16" t="str">
        <f t="shared" si="169"/>
        <v>NO INTERNET</v>
      </c>
    </row>
    <row r="2675" spans="1:16" x14ac:dyDescent="0.2">
      <c r="A2675">
        <v>10322</v>
      </c>
      <c r="B2675" t="b">
        <v>1</v>
      </c>
      <c r="C2675" t="s">
        <v>1463</v>
      </c>
      <c r="D2675" t="s">
        <v>3193</v>
      </c>
      <c r="E2675">
        <v>670</v>
      </c>
      <c r="F2675">
        <v>107</v>
      </c>
      <c r="G2675" t="b">
        <v>0</v>
      </c>
      <c r="H2675" t="str">
        <f>VLOOKUP(A2675,all_municipalities!$A$2:$M$445,2,FALSE)</f>
        <v>Hearst, Town of</v>
      </c>
      <c r="I2675" t="b">
        <f>VLOOKUP(A2675,all_municipalities!$A$2:$M$445,9,FALSE)</f>
        <v>0</v>
      </c>
      <c r="J2675" t="b">
        <f>VLOOKUP(A2675,all_municipalities!$A$2:$M$445,13, FALSE)</f>
        <v>0</v>
      </c>
      <c r="K2675" t="str">
        <f t="shared" si="166"/>
        <v>NONE</v>
      </c>
      <c r="L2675">
        <v>0</v>
      </c>
      <c r="M2675" t="str">
        <f t="shared" si="167"/>
        <v>10322 Councillor</v>
      </c>
      <c r="N2675" s="6" t="str">
        <f t="shared" si="168"/>
        <v/>
      </c>
      <c r="O2675" s="15" t="str">
        <f>IF(I2675&lt;&gt;FALSE,VLOOKUP(H2675,internet_municipalities!$B$2:$W$226,22,FALSE),"NO INTERNET")</f>
        <v>NO INTERNET</v>
      </c>
      <c r="P2675" s="16" t="str">
        <f t="shared" si="169"/>
        <v>NO INTERNET</v>
      </c>
    </row>
    <row r="2676" spans="1:16" x14ac:dyDescent="0.2">
      <c r="A2676">
        <v>10322</v>
      </c>
      <c r="B2676" t="b">
        <v>1</v>
      </c>
      <c r="C2676" t="s">
        <v>1463</v>
      </c>
      <c r="D2676" t="s">
        <v>3194</v>
      </c>
      <c r="E2676">
        <v>773</v>
      </c>
      <c r="F2676">
        <v>210</v>
      </c>
      <c r="G2676" t="b">
        <v>0</v>
      </c>
      <c r="H2676" t="str">
        <f>VLOOKUP(A2676,all_municipalities!$A$2:$M$445,2,FALSE)</f>
        <v>Hearst, Town of</v>
      </c>
      <c r="I2676" t="b">
        <f>VLOOKUP(A2676,all_municipalities!$A$2:$M$445,9,FALSE)</f>
        <v>0</v>
      </c>
      <c r="J2676" t="b">
        <f>VLOOKUP(A2676,all_municipalities!$A$2:$M$445,13, FALSE)</f>
        <v>0</v>
      </c>
      <c r="K2676" t="str">
        <f t="shared" si="166"/>
        <v>NONE</v>
      </c>
      <c r="L2676">
        <v>0</v>
      </c>
      <c r="M2676" t="str">
        <f t="shared" si="167"/>
        <v>10322 Councillor</v>
      </c>
      <c r="N2676" s="6" t="str">
        <f t="shared" si="168"/>
        <v/>
      </c>
      <c r="O2676" s="15" t="str">
        <f>IF(I2676&lt;&gt;FALSE,VLOOKUP(H2676,internet_municipalities!$B$2:$W$226,22,FALSE),"NO INTERNET")</f>
        <v>NO INTERNET</v>
      </c>
      <c r="P2676" s="16" t="str">
        <f t="shared" si="169"/>
        <v>NO INTERNET</v>
      </c>
    </row>
    <row r="2677" spans="1:16" x14ac:dyDescent="0.2">
      <c r="A2677">
        <v>10322</v>
      </c>
      <c r="B2677" t="b">
        <v>1</v>
      </c>
      <c r="C2677" t="s">
        <v>1463</v>
      </c>
      <c r="D2677" t="s">
        <v>3195</v>
      </c>
      <c r="E2677">
        <v>859</v>
      </c>
      <c r="F2677">
        <v>296</v>
      </c>
      <c r="G2677" t="b">
        <v>0</v>
      </c>
      <c r="H2677" t="str">
        <f>VLOOKUP(A2677,all_municipalities!$A$2:$M$445,2,FALSE)</f>
        <v>Hearst, Town of</v>
      </c>
      <c r="I2677" t="b">
        <f>VLOOKUP(A2677,all_municipalities!$A$2:$M$445,9,FALSE)</f>
        <v>0</v>
      </c>
      <c r="J2677" t="b">
        <f>VLOOKUP(A2677,all_municipalities!$A$2:$M$445,13, FALSE)</f>
        <v>0</v>
      </c>
      <c r="K2677" t="str">
        <f t="shared" si="166"/>
        <v>NONE</v>
      </c>
      <c r="L2677">
        <v>0</v>
      </c>
      <c r="M2677" t="str">
        <f t="shared" si="167"/>
        <v>10322 Councillor</v>
      </c>
      <c r="N2677" s="6" t="str">
        <f t="shared" si="168"/>
        <v/>
      </c>
      <c r="O2677" s="15" t="str">
        <f>IF(I2677&lt;&gt;FALSE,VLOOKUP(H2677,internet_municipalities!$B$2:$W$226,22,FALSE),"NO INTERNET")</f>
        <v>NO INTERNET</v>
      </c>
      <c r="P2677" s="16" t="str">
        <f t="shared" si="169"/>
        <v>NO INTERNET</v>
      </c>
    </row>
    <row r="2678" spans="1:16" x14ac:dyDescent="0.2">
      <c r="A2678">
        <v>10322</v>
      </c>
      <c r="B2678" t="b">
        <v>0</v>
      </c>
      <c r="C2678" t="s">
        <v>1463</v>
      </c>
      <c r="D2678" t="s">
        <v>3196</v>
      </c>
      <c r="E2678">
        <v>563</v>
      </c>
      <c r="F2678" t="s">
        <v>1460</v>
      </c>
      <c r="G2678" t="b">
        <v>0</v>
      </c>
      <c r="H2678" t="str">
        <f>VLOOKUP(A2678,all_municipalities!$A$2:$M$445,2,FALSE)</f>
        <v>Hearst, Town of</v>
      </c>
      <c r="I2678" t="b">
        <f>VLOOKUP(A2678,all_municipalities!$A$2:$M$445,9,FALSE)</f>
        <v>0</v>
      </c>
      <c r="J2678" t="b">
        <f>VLOOKUP(A2678,all_municipalities!$A$2:$M$445,13, FALSE)</f>
        <v>0</v>
      </c>
      <c r="K2678" t="str">
        <f t="shared" si="166"/>
        <v>NONE</v>
      </c>
      <c r="L2678">
        <v>0</v>
      </c>
      <c r="M2678" t="str">
        <f t="shared" si="167"/>
        <v>10322 Councillor</v>
      </c>
      <c r="N2678" s="6" t="str">
        <f t="shared" si="168"/>
        <v/>
      </c>
      <c r="O2678" s="15" t="str">
        <f>IF(I2678&lt;&gt;FALSE,VLOOKUP(H2678,internet_municipalities!$B$2:$W$226,22,FALSE),"NO INTERNET")</f>
        <v>NO INTERNET</v>
      </c>
      <c r="P2678" s="16" t="str">
        <f t="shared" si="169"/>
        <v>NO INTERNET</v>
      </c>
    </row>
    <row r="2679" spans="1:16" x14ac:dyDescent="0.2">
      <c r="A2679">
        <v>10322</v>
      </c>
      <c r="B2679" t="b">
        <v>0</v>
      </c>
      <c r="C2679" t="s">
        <v>1463</v>
      </c>
      <c r="D2679" t="s">
        <v>3197</v>
      </c>
      <c r="E2679">
        <v>232</v>
      </c>
      <c r="F2679" t="s">
        <v>1460</v>
      </c>
      <c r="G2679" t="b">
        <v>0</v>
      </c>
      <c r="H2679" t="str">
        <f>VLOOKUP(A2679,all_municipalities!$A$2:$M$445,2,FALSE)</f>
        <v>Hearst, Town of</v>
      </c>
      <c r="I2679" t="b">
        <f>VLOOKUP(A2679,all_municipalities!$A$2:$M$445,9,FALSE)</f>
        <v>0</v>
      </c>
      <c r="J2679" t="b">
        <f>VLOOKUP(A2679,all_municipalities!$A$2:$M$445,13, FALSE)</f>
        <v>0</v>
      </c>
      <c r="K2679" t="str">
        <f t="shared" si="166"/>
        <v>NONE</v>
      </c>
      <c r="L2679">
        <v>0</v>
      </c>
      <c r="M2679" t="str">
        <f t="shared" si="167"/>
        <v>10322 Councillor</v>
      </c>
      <c r="N2679" s="6" t="str">
        <f t="shared" si="168"/>
        <v/>
      </c>
      <c r="O2679" s="15" t="str">
        <f>IF(I2679&lt;&gt;FALSE,VLOOKUP(H2679,internet_municipalities!$B$2:$W$226,22,FALSE),"NO INTERNET")</f>
        <v>NO INTERNET</v>
      </c>
      <c r="P2679" s="16" t="str">
        <f t="shared" si="169"/>
        <v>NO INTERNET</v>
      </c>
    </row>
    <row r="2680" spans="1:16" x14ac:dyDescent="0.2">
      <c r="A2680">
        <v>10328</v>
      </c>
      <c r="B2680" t="b">
        <v>1</v>
      </c>
      <c r="C2680" t="s">
        <v>1463</v>
      </c>
      <c r="D2680" t="s">
        <v>3203</v>
      </c>
      <c r="E2680" t="s">
        <v>461</v>
      </c>
      <c r="F2680" t="s">
        <v>461</v>
      </c>
      <c r="G2680" t="b">
        <v>0</v>
      </c>
      <c r="H2680" t="str">
        <f>VLOOKUP(A2680,all_municipalities!$A$2:$M$445,2,FALSE)</f>
        <v>Hilliard, Township of</v>
      </c>
      <c r="I2680" t="b">
        <f>VLOOKUP(A2680,all_municipalities!$A$2:$M$445,9,FALSE)</f>
        <v>0</v>
      </c>
      <c r="J2680" t="b">
        <f>VLOOKUP(A2680,all_municipalities!$A$2:$M$445,13, FALSE)</f>
        <v>0</v>
      </c>
      <c r="K2680" t="str">
        <f t="shared" si="166"/>
        <v>NONE</v>
      </c>
      <c r="L2680">
        <v>0</v>
      </c>
      <c r="M2680" t="str">
        <f t="shared" si="167"/>
        <v>10328 Councillor</v>
      </c>
      <c r="N2680" s="6" t="str">
        <f t="shared" si="168"/>
        <v/>
      </c>
      <c r="O2680" s="15" t="str">
        <f>IF(I2680&lt;&gt;FALSE,VLOOKUP(H2680,internet_municipalities!$B$2:$W$226,22,FALSE),"NO INTERNET")</f>
        <v>NO INTERNET</v>
      </c>
      <c r="P2680" s="16" t="str">
        <f t="shared" si="169"/>
        <v>NO INTERNET</v>
      </c>
    </row>
    <row r="2681" spans="1:16" x14ac:dyDescent="0.2">
      <c r="A2681">
        <v>10328</v>
      </c>
      <c r="B2681" t="b">
        <v>1</v>
      </c>
      <c r="C2681" t="s">
        <v>1463</v>
      </c>
      <c r="D2681" t="s">
        <v>3204</v>
      </c>
      <c r="E2681" t="s">
        <v>461</v>
      </c>
      <c r="F2681" t="s">
        <v>461</v>
      </c>
      <c r="G2681" t="b">
        <v>0</v>
      </c>
      <c r="H2681" t="str">
        <f>VLOOKUP(A2681,all_municipalities!$A$2:$M$445,2,FALSE)</f>
        <v>Hilliard, Township of</v>
      </c>
      <c r="I2681" t="b">
        <f>VLOOKUP(A2681,all_municipalities!$A$2:$M$445,9,FALSE)</f>
        <v>0</v>
      </c>
      <c r="J2681" t="b">
        <f>VLOOKUP(A2681,all_municipalities!$A$2:$M$445,13, FALSE)</f>
        <v>0</v>
      </c>
      <c r="K2681" t="str">
        <f t="shared" si="166"/>
        <v>NONE</v>
      </c>
      <c r="L2681">
        <v>0</v>
      </c>
      <c r="M2681" t="str">
        <f t="shared" si="167"/>
        <v>10328 Councillor</v>
      </c>
      <c r="N2681" s="6" t="str">
        <f t="shared" si="168"/>
        <v/>
      </c>
      <c r="O2681" s="15" t="str">
        <f>IF(I2681&lt;&gt;FALSE,VLOOKUP(H2681,internet_municipalities!$B$2:$W$226,22,FALSE),"NO INTERNET")</f>
        <v>NO INTERNET</v>
      </c>
      <c r="P2681" s="16" t="str">
        <f t="shared" si="169"/>
        <v>NO INTERNET</v>
      </c>
    </row>
    <row r="2682" spans="1:16" x14ac:dyDescent="0.2">
      <c r="A2682">
        <v>10328</v>
      </c>
      <c r="B2682" t="b">
        <v>1</v>
      </c>
      <c r="C2682" t="s">
        <v>1463</v>
      </c>
      <c r="D2682" t="s">
        <v>3205</v>
      </c>
      <c r="E2682" t="s">
        <v>461</v>
      </c>
      <c r="F2682" t="s">
        <v>461</v>
      </c>
      <c r="G2682" t="b">
        <v>0</v>
      </c>
      <c r="H2682" t="str">
        <f>VLOOKUP(A2682,all_municipalities!$A$2:$M$445,2,FALSE)</f>
        <v>Hilliard, Township of</v>
      </c>
      <c r="I2682" t="b">
        <f>VLOOKUP(A2682,all_municipalities!$A$2:$M$445,9,FALSE)</f>
        <v>0</v>
      </c>
      <c r="J2682" t="b">
        <f>VLOOKUP(A2682,all_municipalities!$A$2:$M$445,13, FALSE)</f>
        <v>0</v>
      </c>
      <c r="K2682" t="str">
        <f t="shared" si="166"/>
        <v>NONE</v>
      </c>
      <c r="L2682">
        <v>0</v>
      </c>
      <c r="M2682" t="str">
        <f t="shared" si="167"/>
        <v>10328 Councillor</v>
      </c>
      <c r="N2682" s="6" t="str">
        <f t="shared" si="168"/>
        <v/>
      </c>
      <c r="O2682" s="15" t="str">
        <f>IF(I2682&lt;&gt;FALSE,VLOOKUP(H2682,internet_municipalities!$B$2:$W$226,22,FALSE),"NO INTERNET")</f>
        <v>NO INTERNET</v>
      </c>
      <c r="P2682" s="16" t="str">
        <f t="shared" si="169"/>
        <v>NO INTERNET</v>
      </c>
    </row>
    <row r="2683" spans="1:16" x14ac:dyDescent="0.2">
      <c r="A2683">
        <v>10330</v>
      </c>
      <c r="B2683" t="b">
        <v>1</v>
      </c>
      <c r="C2683" t="s">
        <v>1463</v>
      </c>
      <c r="D2683" t="s">
        <v>3206</v>
      </c>
      <c r="E2683" t="s">
        <v>461</v>
      </c>
      <c r="F2683" t="s">
        <v>461</v>
      </c>
      <c r="G2683" t="b">
        <v>0</v>
      </c>
      <c r="H2683" t="str">
        <f>VLOOKUP(A2683,all_municipalities!$A$2:$M$445,2,FALSE)</f>
        <v>Hilton Beach, Village of</v>
      </c>
      <c r="I2683" t="b">
        <f>VLOOKUP(A2683,all_municipalities!$A$2:$M$445,9,FALSE)</f>
        <v>0</v>
      </c>
      <c r="J2683" t="b">
        <f>VLOOKUP(A2683,all_municipalities!$A$2:$M$445,13, FALSE)</f>
        <v>0</v>
      </c>
      <c r="K2683" t="str">
        <f t="shared" si="166"/>
        <v>NONE</v>
      </c>
      <c r="L2683">
        <v>0</v>
      </c>
      <c r="M2683" t="str">
        <f t="shared" si="167"/>
        <v>10330 Councillor</v>
      </c>
      <c r="N2683" s="6" t="str">
        <f t="shared" si="168"/>
        <v/>
      </c>
      <c r="O2683" s="15" t="str">
        <f>IF(I2683&lt;&gt;FALSE,VLOOKUP(H2683,internet_municipalities!$B$2:$W$226,22,FALSE),"NO INTERNET")</f>
        <v>NO INTERNET</v>
      </c>
      <c r="P2683" s="16" t="str">
        <f t="shared" si="169"/>
        <v>NO INTERNET</v>
      </c>
    </row>
    <row r="2684" spans="1:16" x14ac:dyDescent="0.2">
      <c r="A2684">
        <v>10330</v>
      </c>
      <c r="B2684" t="b">
        <v>1</v>
      </c>
      <c r="C2684" t="s">
        <v>1463</v>
      </c>
      <c r="D2684" t="s">
        <v>3207</v>
      </c>
      <c r="E2684" t="s">
        <v>461</v>
      </c>
      <c r="F2684" t="s">
        <v>461</v>
      </c>
      <c r="G2684" t="b">
        <v>0</v>
      </c>
      <c r="H2684" t="str">
        <f>VLOOKUP(A2684,all_municipalities!$A$2:$M$445,2,FALSE)</f>
        <v>Hilton Beach, Village of</v>
      </c>
      <c r="I2684" t="b">
        <f>VLOOKUP(A2684,all_municipalities!$A$2:$M$445,9,FALSE)</f>
        <v>0</v>
      </c>
      <c r="J2684" t="b">
        <f>VLOOKUP(A2684,all_municipalities!$A$2:$M$445,13, FALSE)</f>
        <v>0</v>
      </c>
      <c r="K2684" t="str">
        <f t="shared" si="166"/>
        <v>NONE</v>
      </c>
      <c r="L2684">
        <v>0</v>
      </c>
      <c r="M2684" t="str">
        <f t="shared" si="167"/>
        <v>10330 Councillor</v>
      </c>
      <c r="N2684" s="6" t="str">
        <f t="shared" si="168"/>
        <v/>
      </c>
      <c r="O2684" s="15" t="str">
        <f>IF(I2684&lt;&gt;FALSE,VLOOKUP(H2684,internet_municipalities!$B$2:$W$226,22,FALSE),"NO INTERNET")</f>
        <v>NO INTERNET</v>
      </c>
      <c r="P2684" s="16" t="str">
        <f t="shared" si="169"/>
        <v>NO INTERNET</v>
      </c>
    </row>
    <row r="2685" spans="1:16" x14ac:dyDescent="0.2">
      <c r="A2685">
        <v>10330</v>
      </c>
      <c r="B2685" t="b">
        <v>1</v>
      </c>
      <c r="C2685" t="s">
        <v>1463</v>
      </c>
      <c r="D2685" t="s">
        <v>3208</v>
      </c>
      <c r="E2685" t="s">
        <v>461</v>
      </c>
      <c r="F2685" t="s">
        <v>461</v>
      </c>
      <c r="G2685" t="b">
        <v>0</v>
      </c>
      <c r="H2685" t="str">
        <f>VLOOKUP(A2685,all_municipalities!$A$2:$M$445,2,FALSE)</f>
        <v>Hilton Beach, Village of</v>
      </c>
      <c r="I2685" t="b">
        <f>VLOOKUP(A2685,all_municipalities!$A$2:$M$445,9,FALSE)</f>
        <v>0</v>
      </c>
      <c r="J2685" t="b">
        <f>VLOOKUP(A2685,all_municipalities!$A$2:$M$445,13, FALSE)</f>
        <v>0</v>
      </c>
      <c r="K2685" t="str">
        <f t="shared" si="166"/>
        <v>NONE</v>
      </c>
      <c r="L2685">
        <v>0</v>
      </c>
      <c r="M2685" t="str">
        <f t="shared" si="167"/>
        <v>10330 Councillor</v>
      </c>
      <c r="N2685" s="6" t="str">
        <f t="shared" si="168"/>
        <v/>
      </c>
      <c r="O2685" s="15" t="str">
        <f>IF(I2685&lt;&gt;FALSE,VLOOKUP(H2685,internet_municipalities!$B$2:$W$226,22,FALSE),"NO INTERNET")</f>
        <v>NO INTERNET</v>
      </c>
      <c r="P2685" s="16" t="str">
        <f t="shared" si="169"/>
        <v>NO INTERNET</v>
      </c>
    </row>
    <row r="2686" spans="1:16" x14ac:dyDescent="0.2">
      <c r="A2686">
        <v>10330</v>
      </c>
      <c r="B2686" t="b">
        <v>1</v>
      </c>
      <c r="C2686" t="s">
        <v>1463</v>
      </c>
      <c r="D2686" t="s">
        <v>3209</v>
      </c>
      <c r="E2686" t="s">
        <v>461</v>
      </c>
      <c r="F2686" t="s">
        <v>461</v>
      </c>
      <c r="G2686" t="b">
        <v>0</v>
      </c>
      <c r="H2686" t="str">
        <f>VLOOKUP(A2686,all_municipalities!$A$2:$M$445,2,FALSE)</f>
        <v>Hilton Beach, Village of</v>
      </c>
      <c r="I2686" t="b">
        <f>VLOOKUP(A2686,all_municipalities!$A$2:$M$445,9,FALSE)</f>
        <v>0</v>
      </c>
      <c r="J2686" t="b">
        <f>VLOOKUP(A2686,all_municipalities!$A$2:$M$445,13, FALSE)</f>
        <v>0</v>
      </c>
      <c r="K2686" t="str">
        <f t="shared" si="166"/>
        <v>NONE</v>
      </c>
      <c r="L2686">
        <v>0</v>
      </c>
      <c r="M2686" t="str">
        <f t="shared" si="167"/>
        <v>10330 Councillor</v>
      </c>
      <c r="N2686" s="6" t="str">
        <f t="shared" si="168"/>
        <v/>
      </c>
      <c r="O2686" s="15" t="str">
        <f>IF(I2686&lt;&gt;FALSE,VLOOKUP(H2686,internet_municipalities!$B$2:$W$226,22,FALSE),"NO INTERNET")</f>
        <v>NO INTERNET</v>
      </c>
      <c r="P2686" s="16" t="str">
        <f t="shared" si="169"/>
        <v>NO INTERNET</v>
      </c>
    </row>
    <row r="2687" spans="1:16" x14ac:dyDescent="0.2">
      <c r="A2687">
        <v>10331</v>
      </c>
      <c r="B2687" t="b">
        <v>1</v>
      </c>
      <c r="C2687" t="s">
        <v>1463</v>
      </c>
      <c r="D2687" t="s">
        <v>3210</v>
      </c>
      <c r="E2687" t="s">
        <v>461</v>
      </c>
      <c r="F2687" t="s">
        <v>461</v>
      </c>
      <c r="G2687" t="b">
        <v>0</v>
      </c>
      <c r="H2687" t="str">
        <f>VLOOKUP(A2687,all_municipalities!$A$2:$M$445,2,FALSE)</f>
        <v>Hilton, Township of</v>
      </c>
      <c r="I2687" t="b">
        <f>VLOOKUP(A2687,all_municipalities!$A$2:$M$445,9,FALSE)</f>
        <v>0</v>
      </c>
      <c r="J2687" t="b">
        <f>VLOOKUP(A2687,all_municipalities!$A$2:$M$445,13, FALSE)</f>
        <v>0</v>
      </c>
      <c r="K2687" t="str">
        <f t="shared" si="166"/>
        <v>NONE</v>
      </c>
      <c r="L2687">
        <v>0</v>
      </c>
      <c r="M2687" t="str">
        <f t="shared" si="167"/>
        <v>10331 Councillor</v>
      </c>
      <c r="N2687" s="6" t="str">
        <f t="shared" si="168"/>
        <v/>
      </c>
      <c r="O2687" s="15" t="str">
        <f>IF(I2687&lt;&gt;FALSE,VLOOKUP(H2687,internet_municipalities!$B$2:$W$226,22,FALSE),"NO INTERNET")</f>
        <v>NO INTERNET</v>
      </c>
      <c r="P2687" s="16" t="str">
        <f t="shared" si="169"/>
        <v>NO INTERNET</v>
      </c>
    </row>
    <row r="2688" spans="1:16" x14ac:dyDescent="0.2">
      <c r="A2688">
        <v>10331</v>
      </c>
      <c r="B2688" t="b">
        <v>1</v>
      </c>
      <c r="C2688" t="s">
        <v>1463</v>
      </c>
      <c r="D2688" t="s">
        <v>3211</v>
      </c>
      <c r="E2688" t="s">
        <v>461</v>
      </c>
      <c r="F2688" t="s">
        <v>461</v>
      </c>
      <c r="G2688" t="b">
        <v>0</v>
      </c>
      <c r="H2688" t="str">
        <f>VLOOKUP(A2688,all_municipalities!$A$2:$M$445,2,FALSE)</f>
        <v>Hilton, Township of</v>
      </c>
      <c r="I2688" t="b">
        <f>VLOOKUP(A2688,all_municipalities!$A$2:$M$445,9,FALSE)</f>
        <v>0</v>
      </c>
      <c r="J2688" t="b">
        <f>VLOOKUP(A2688,all_municipalities!$A$2:$M$445,13, FALSE)</f>
        <v>0</v>
      </c>
      <c r="K2688" t="str">
        <f t="shared" si="166"/>
        <v>NONE</v>
      </c>
      <c r="L2688">
        <v>0</v>
      </c>
      <c r="M2688" t="str">
        <f t="shared" si="167"/>
        <v>10331 Councillor</v>
      </c>
      <c r="N2688" s="6" t="str">
        <f t="shared" si="168"/>
        <v/>
      </c>
      <c r="O2688" s="15" t="str">
        <f>IF(I2688&lt;&gt;FALSE,VLOOKUP(H2688,internet_municipalities!$B$2:$W$226,22,FALSE),"NO INTERNET")</f>
        <v>NO INTERNET</v>
      </c>
      <c r="P2688" s="16" t="str">
        <f t="shared" si="169"/>
        <v>NO INTERNET</v>
      </c>
    </row>
    <row r="2689" spans="1:16" x14ac:dyDescent="0.2">
      <c r="A2689">
        <v>10331</v>
      </c>
      <c r="B2689" t="b">
        <v>1</v>
      </c>
      <c r="C2689" t="s">
        <v>1463</v>
      </c>
      <c r="D2689" t="s">
        <v>3212</v>
      </c>
      <c r="E2689" t="s">
        <v>461</v>
      </c>
      <c r="F2689" t="s">
        <v>461</v>
      </c>
      <c r="G2689" t="b">
        <v>0</v>
      </c>
      <c r="H2689" t="str">
        <f>VLOOKUP(A2689,all_municipalities!$A$2:$M$445,2,FALSE)</f>
        <v>Hilton, Township of</v>
      </c>
      <c r="I2689" t="b">
        <f>VLOOKUP(A2689,all_municipalities!$A$2:$M$445,9,FALSE)</f>
        <v>0</v>
      </c>
      <c r="J2689" t="b">
        <f>VLOOKUP(A2689,all_municipalities!$A$2:$M$445,13, FALSE)</f>
        <v>0</v>
      </c>
      <c r="K2689" t="str">
        <f t="shared" si="166"/>
        <v>NONE</v>
      </c>
      <c r="L2689">
        <v>0</v>
      </c>
      <c r="M2689" t="str">
        <f t="shared" si="167"/>
        <v>10331 Councillor</v>
      </c>
      <c r="N2689" s="6" t="str">
        <f t="shared" si="168"/>
        <v/>
      </c>
      <c r="O2689" s="15" t="str">
        <f>IF(I2689&lt;&gt;FALSE,VLOOKUP(H2689,internet_municipalities!$B$2:$W$226,22,FALSE),"NO INTERNET")</f>
        <v>NO INTERNET</v>
      </c>
      <c r="P2689" s="16" t="str">
        <f t="shared" si="169"/>
        <v>NO INTERNET</v>
      </c>
    </row>
    <row r="2690" spans="1:16" x14ac:dyDescent="0.2">
      <c r="A2690">
        <v>10331</v>
      </c>
      <c r="B2690" t="b">
        <v>1</v>
      </c>
      <c r="C2690" t="s">
        <v>1463</v>
      </c>
      <c r="D2690" t="s">
        <v>3213</v>
      </c>
      <c r="E2690" t="s">
        <v>461</v>
      </c>
      <c r="F2690" t="s">
        <v>461</v>
      </c>
      <c r="G2690" t="b">
        <v>0</v>
      </c>
      <c r="H2690" t="str">
        <f>VLOOKUP(A2690,all_municipalities!$A$2:$M$445,2,FALSE)</f>
        <v>Hilton, Township of</v>
      </c>
      <c r="I2690" t="b">
        <f>VLOOKUP(A2690,all_municipalities!$A$2:$M$445,9,FALSE)</f>
        <v>0</v>
      </c>
      <c r="J2690" t="b">
        <f>VLOOKUP(A2690,all_municipalities!$A$2:$M$445,13, FALSE)</f>
        <v>0</v>
      </c>
      <c r="K2690" t="str">
        <f t="shared" ref="K2690:K2753" si="170">IF(J2690=TRUE,IF(F2690&lt;=10,"HIGH",IF(F2690&lt;=100,"MID",IF(F2690&lt;=1000,"LOW","NONE"))),"NONE")</f>
        <v>NONE</v>
      </c>
      <c r="L2690">
        <v>0</v>
      </c>
      <c r="M2690" t="str">
        <f t="shared" ref="M2690:M2753" si="171">CONCATENATE(A2690, " ",C2690)</f>
        <v>10331 Councillor</v>
      </c>
      <c r="N2690" s="6" t="str">
        <f t="shared" si="168"/>
        <v/>
      </c>
      <c r="O2690" s="15" t="str">
        <f>IF(I2690&lt;&gt;FALSE,VLOOKUP(H2690,internet_municipalities!$B$2:$W$226,22,FALSE),"NO INTERNET")</f>
        <v>NO INTERNET</v>
      </c>
      <c r="P2690" s="16" t="str">
        <f t="shared" si="169"/>
        <v>NO INTERNET</v>
      </c>
    </row>
    <row r="2691" spans="1:16" x14ac:dyDescent="0.2">
      <c r="A2691">
        <v>10334</v>
      </c>
      <c r="B2691" t="b">
        <v>1</v>
      </c>
      <c r="C2691" t="s">
        <v>1463</v>
      </c>
      <c r="D2691" t="s">
        <v>3214</v>
      </c>
      <c r="E2691" t="s">
        <v>461</v>
      </c>
      <c r="F2691" t="s">
        <v>461</v>
      </c>
      <c r="G2691" t="b">
        <v>0</v>
      </c>
      <c r="H2691" t="str">
        <f>VLOOKUP(A2691,all_municipalities!$A$2:$M$445,2,FALSE)</f>
        <v>Hornepayne, Township of</v>
      </c>
      <c r="I2691" t="b">
        <f>VLOOKUP(A2691,all_municipalities!$A$2:$M$445,9,FALSE)</f>
        <v>0</v>
      </c>
      <c r="J2691" t="b">
        <f>VLOOKUP(A2691,all_municipalities!$A$2:$M$445,13, FALSE)</f>
        <v>0</v>
      </c>
      <c r="K2691" t="str">
        <f t="shared" si="170"/>
        <v>NONE</v>
      </c>
      <c r="L2691">
        <v>0</v>
      </c>
      <c r="M2691" t="str">
        <f t="shared" si="171"/>
        <v>10334 Councillor</v>
      </c>
      <c r="N2691" s="6" t="str">
        <f t="shared" ref="N2691:N2754" si="172">IF(I2691,M2691,"")</f>
        <v/>
      </c>
      <c r="O2691" s="15" t="str">
        <f>IF(I2691&lt;&gt;FALSE,VLOOKUP(H2691,internet_municipalities!$B$2:$W$226,22,FALSE),"NO INTERNET")</f>
        <v>NO INTERNET</v>
      </c>
      <c r="P2691" s="16" t="str">
        <f t="shared" si="169"/>
        <v>NO INTERNET</v>
      </c>
    </row>
    <row r="2692" spans="1:16" x14ac:dyDescent="0.2">
      <c r="A2692">
        <v>10334</v>
      </c>
      <c r="B2692" t="b">
        <v>1</v>
      </c>
      <c r="C2692" t="s">
        <v>1463</v>
      </c>
      <c r="D2692" t="s">
        <v>3215</v>
      </c>
      <c r="E2692" t="s">
        <v>461</v>
      </c>
      <c r="F2692" t="s">
        <v>461</v>
      </c>
      <c r="G2692" t="b">
        <v>0</v>
      </c>
      <c r="H2692" t="str">
        <f>VLOOKUP(A2692,all_municipalities!$A$2:$M$445,2,FALSE)</f>
        <v>Hornepayne, Township of</v>
      </c>
      <c r="I2692" t="b">
        <f>VLOOKUP(A2692,all_municipalities!$A$2:$M$445,9,FALSE)</f>
        <v>0</v>
      </c>
      <c r="J2692" t="b">
        <f>VLOOKUP(A2692,all_municipalities!$A$2:$M$445,13, FALSE)</f>
        <v>0</v>
      </c>
      <c r="K2692" t="str">
        <f t="shared" si="170"/>
        <v>NONE</v>
      </c>
      <c r="L2692">
        <v>0</v>
      </c>
      <c r="M2692" t="str">
        <f t="shared" si="171"/>
        <v>10334 Councillor</v>
      </c>
      <c r="N2692" s="6" t="str">
        <f t="shared" si="172"/>
        <v/>
      </c>
      <c r="O2692" s="15" t="str">
        <f>IF(I2692&lt;&gt;FALSE,VLOOKUP(H2692,internet_municipalities!$B$2:$W$226,22,FALSE),"NO INTERNET")</f>
        <v>NO INTERNET</v>
      </c>
      <c r="P2692" s="16" t="str">
        <f t="shared" si="169"/>
        <v>NO INTERNET</v>
      </c>
    </row>
    <row r="2693" spans="1:16" x14ac:dyDescent="0.2">
      <c r="A2693">
        <v>10334</v>
      </c>
      <c r="B2693" t="b">
        <v>1</v>
      </c>
      <c r="C2693" t="s">
        <v>1463</v>
      </c>
      <c r="D2693" t="s">
        <v>3216</v>
      </c>
      <c r="E2693" t="s">
        <v>461</v>
      </c>
      <c r="F2693" t="s">
        <v>461</v>
      </c>
      <c r="G2693" t="b">
        <v>0</v>
      </c>
      <c r="H2693" t="str">
        <f>VLOOKUP(A2693,all_municipalities!$A$2:$M$445,2,FALSE)</f>
        <v>Hornepayne, Township of</v>
      </c>
      <c r="I2693" t="b">
        <f>VLOOKUP(A2693,all_municipalities!$A$2:$M$445,9,FALSE)</f>
        <v>0</v>
      </c>
      <c r="J2693" t="b">
        <f>VLOOKUP(A2693,all_municipalities!$A$2:$M$445,13, FALSE)</f>
        <v>0</v>
      </c>
      <c r="K2693" t="str">
        <f t="shared" si="170"/>
        <v>NONE</v>
      </c>
      <c r="L2693">
        <v>0</v>
      </c>
      <c r="M2693" t="str">
        <f t="shared" si="171"/>
        <v>10334 Councillor</v>
      </c>
      <c r="N2693" s="6" t="str">
        <f t="shared" si="172"/>
        <v/>
      </c>
      <c r="O2693" s="15" t="str">
        <f>IF(I2693&lt;&gt;FALSE,VLOOKUP(H2693,internet_municipalities!$B$2:$W$226,22,FALSE),"NO INTERNET")</f>
        <v>NO INTERNET</v>
      </c>
      <c r="P2693" s="16" t="str">
        <f t="shared" si="169"/>
        <v>NO INTERNET</v>
      </c>
    </row>
    <row r="2694" spans="1:16" x14ac:dyDescent="0.2">
      <c r="A2694">
        <v>10334</v>
      </c>
      <c r="B2694" t="b">
        <v>1</v>
      </c>
      <c r="C2694" t="s">
        <v>1463</v>
      </c>
      <c r="D2694" t="s">
        <v>3217</v>
      </c>
      <c r="E2694" t="s">
        <v>461</v>
      </c>
      <c r="F2694" t="s">
        <v>461</v>
      </c>
      <c r="G2694" t="b">
        <v>0</v>
      </c>
      <c r="H2694" t="str">
        <f>VLOOKUP(A2694,all_municipalities!$A$2:$M$445,2,FALSE)</f>
        <v>Hornepayne, Township of</v>
      </c>
      <c r="I2694" t="b">
        <f>VLOOKUP(A2694,all_municipalities!$A$2:$M$445,9,FALSE)</f>
        <v>0</v>
      </c>
      <c r="J2694" t="b">
        <f>VLOOKUP(A2694,all_municipalities!$A$2:$M$445,13, FALSE)</f>
        <v>0</v>
      </c>
      <c r="K2694" t="str">
        <f t="shared" si="170"/>
        <v>NONE</v>
      </c>
      <c r="L2694">
        <v>0</v>
      </c>
      <c r="M2694" t="str">
        <f t="shared" si="171"/>
        <v>10334 Councillor</v>
      </c>
      <c r="N2694" s="6" t="str">
        <f t="shared" si="172"/>
        <v/>
      </c>
      <c r="O2694" s="15" t="str">
        <f>IF(I2694&lt;&gt;FALSE,VLOOKUP(H2694,internet_municipalities!$B$2:$W$226,22,FALSE),"NO INTERNET")</f>
        <v>NO INTERNET</v>
      </c>
      <c r="P2694" s="16" t="str">
        <f t="shared" si="169"/>
        <v>NO INTERNET</v>
      </c>
    </row>
    <row r="2695" spans="1:16" x14ac:dyDescent="0.2">
      <c r="A2695">
        <v>10655</v>
      </c>
      <c r="B2695" t="b">
        <v>1</v>
      </c>
      <c r="C2695" t="s">
        <v>1463</v>
      </c>
      <c r="D2695" t="s">
        <v>3218</v>
      </c>
      <c r="E2695">
        <v>748</v>
      </c>
      <c r="F2695">
        <v>324</v>
      </c>
      <c r="G2695" t="b">
        <v>0</v>
      </c>
      <c r="H2695" t="str">
        <f>VLOOKUP(A2695,all_municipalities!$A$2:$M$445,2,FALSE)</f>
        <v>Horton, Township of</v>
      </c>
      <c r="I2695" t="b">
        <f>VLOOKUP(A2695,all_municipalities!$A$2:$M$445,9,FALSE)</f>
        <v>0</v>
      </c>
      <c r="J2695" t="b">
        <f>VLOOKUP(A2695,all_municipalities!$A$2:$M$445,13, FALSE)</f>
        <v>0</v>
      </c>
      <c r="K2695" t="str">
        <f t="shared" si="170"/>
        <v>NONE</v>
      </c>
      <c r="L2695">
        <v>0</v>
      </c>
      <c r="M2695" t="str">
        <f t="shared" si="171"/>
        <v>10655 Councillor</v>
      </c>
      <c r="N2695" s="6" t="str">
        <f t="shared" si="172"/>
        <v/>
      </c>
      <c r="O2695" s="15" t="str">
        <f>IF(I2695&lt;&gt;FALSE,VLOOKUP(H2695,internet_municipalities!$B$2:$W$226,22,FALSE),"NO INTERNET")</f>
        <v>NO INTERNET</v>
      </c>
      <c r="P2695" s="16" t="str">
        <f t="shared" ref="P2695:P2758" si="173">IF(I2695=TRUE,IF(F2695&lt;&gt;"Acclaimed",IF(F2695&lt;&gt;"Lost",F2695/O2695,"Lost"),"Acclaimed"),"NO INTERNET")</f>
        <v>NO INTERNET</v>
      </c>
    </row>
    <row r="2696" spans="1:16" x14ac:dyDescent="0.2">
      <c r="A2696">
        <v>10655</v>
      </c>
      <c r="B2696" t="b">
        <v>1</v>
      </c>
      <c r="C2696" t="s">
        <v>1463</v>
      </c>
      <c r="D2696" t="s">
        <v>3219</v>
      </c>
      <c r="E2696">
        <v>854</v>
      </c>
      <c r="F2696">
        <v>430</v>
      </c>
      <c r="G2696" t="b">
        <v>0</v>
      </c>
      <c r="H2696" t="str">
        <f>VLOOKUP(A2696,all_municipalities!$A$2:$M$445,2,FALSE)</f>
        <v>Horton, Township of</v>
      </c>
      <c r="I2696" t="b">
        <f>VLOOKUP(A2696,all_municipalities!$A$2:$M$445,9,FALSE)</f>
        <v>0</v>
      </c>
      <c r="J2696" t="b">
        <f>VLOOKUP(A2696,all_municipalities!$A$2:$M$445,13, FALSE)</f>
        <v>0</v>
      </c>
      <c r="K2696" t="str">
        <f t="shared" si="170"/>
        <v>NONE</v>
      </c>
      <c r="L2696">
        <v>0</v>
      </c>
      <c r="M2696" t="str">
        <f t="shared" si="171"/>
        <v>10655 Councillor</v>
      </c>
      <c r="N2696" s="6" t="str">
        <f t="shared" si="172"/>
        <v/>
      </c>
      <c r="O2696" s="15" t="str">
        <f>IF(I2696&lt;&gt;FALSE,VLOOKUP(H2696,internet_municipalities!$B$2:$W$226,22,FALSE),"NO INTERNET")</f>
        <v>NO INTERNET</v>
      </c>
      <c r="P2696" s="16" t="str">
        <f t="shared" si="173"/>
        <v>NO INTERNET</v>
      </c>
    </row>
    <row r="2697" spans="1:16" x14ac:dyDescent="0.2">
      <c r="A2697">
        <v>10655</v>
      </c>
      <c r="B2697" t="b">
        <v>1</v>
      </c>
      <c r="C2697" t="s">
        <v>1463</v>
      </c>
      <c r="D2697" t="s">
        <v>3220</v>
      </c>
      <c r="E2697">
        <v>768</v>
      </c>
      <c r="F2697">
        <v>344</v>
      </c>
      <c r="G2697" t="b">
        <v>0</v>
      </c>
      <c r="H2697" t="str">
        <f>VLOOKUP(A2697,all_municipalities!$A$2:$M$445,2,FALSE)</f>
        <v>Horton, Township of</v>
      </c>
      <c r="I2697" t="b">
        <f>VLOOKUP(A2697,all_municipalities!$A$2:$M$445,9,FALSE)</f>
        <v>0</v>
      </c>
      <c r="J2697" t="b">
        <f>VLOOKUP(A2697,all_municipalities!$A$2:$M$445,13, FALSE)</f>
        <v>0</v>
      </c>
      <c r="K2697" t="str">
        <f t="shared" si="170"/>
        <v>NONE</v>
      </c>
      <c r="L2697">
        <v>0</v>
      </c>
      <c r="M2697" t="str">
        <f t="shared" si="171"/>
        <v>10655 Councillor</v>
      </c>
      <c r="N2697" s="6" t="str">
        <f t="shared" si="172"/>
        <v/>
      </c>
      <c r="O2697" s="15" t="str">
        <f>IF(I2697&lt;&gt;FALSE,VLOOKUP(H2697,internet_municipalities!$B$2:$W$226,22,FALSE),"NO INTERNET")</f>
        <v>NO INTERNET</v>
      </c>
      <c r="P2697" s="16" t="str">
        <f t="shared" si="173"/>
        <v>NO INTERNET</v>
      </c>
    </row>
    <row r="2698" spans="1:16" x14ac:dyDescent="0.2">
      <c r="A2698">
        <v>10655</v>
      </c>
      <c r="B2698" t="b">
        <v>1</v>
      </c>
      <c r="C2698" t="s">
        <v>1463</v>
      </c>
      <c r="D2698" t="s">
        <v>3221</v>
      </c>
      <c r="E2698">
        <v>799</v>
      </c>
      <c r="F2698">
        <v>375</v>
      </c>
      <c r="G2698" t="b">
        <v>0</v>
      </c>
      <c r="H2698" t="str">
        <f>VLOOKUP(A2698,all_municipalities!$A$2:$M$445,2,FALSE)</f>
        <v>Horton, Township of</v>
      </c>
      <c r="I2698" t="b">
        <f>VLOOKUP(A2698,all_municipalities!$A$2:$M$445,9,FALSE)</f>
        <v>0</v>
      </c>
      <c r="J2698" t="b">
        <f>VLOOKUP(A2698,all_municipalities!$A$2:$M$445,13, FALSE)</f>
        <v>0</v>
      </c>
      <c r="K2698" t="str">
        <f t="shared" si="170"/>
        <v>NONE</v>
      </c>
      <c r="L2698">
        <v>0</v>
      </c>
      <c r="M2698" t="str">
        <f t="shared" si="171"/>
        <v>10655 Councillor</v>
      </c>
      <c r="N2698" s="6" t="str">
        <f t="shared" si="172"/>
        <v/>
      </c>
      <c r="O2698" s="15" t="str">
        <f>IF(I2698&lt;&gt;FALSE,VLOOKUP(H2698,internet_municipalities!$B$2:$W$226,22,FALSE),"NO INTERNET")</f>
        <v>NO INTERNET</v>
      </c>
      <c r="P2698" s="16" t="str">
        <f t="shared" si="173"/>
        <v>NO INTERNET</v>
      </c>
    </row>
    <row r="2699" spans="1:16" x14ac:dyDescent="0.2">
      <c r="A2699">
        <v>10655</v>
      </c>
      <c r="B2699" t="b">
        <v>0</v>
      </c>
      <c r="C2699" t="s">
        <v>1463</v>
      </c>
      <c r="D2699" t="s">
        <v>3222</v>
      </c>
      <c r="E2699">
        <v>286</v>
      </c>
      <c r="F2699" t="s">
        <v>1460</v>
      </c>
      <c r="G2699" t="b">
        <v>0</v>
      </c>
      <c r="H2699" t="str">
        <f>VLOOKUP(A2699,all_municipalities!$A$2:$M$445,2,FALSE)</f>
        <v>Horton, Township of</v>
      </c>
      <c r="I2699" t="b">
        <f>VLOOKUP(A2699,all_municipalities!$A$2:$M$445,9,FALSE)</f>
        <v>0</v>
      </c>
      <c r="J2699" t="b">
        <f>VLOOKUP(A2699,all_municipalities!$A$2:$M$445,13, FALSE)</f>
        <v>0</v>
      </c>
      <c r="K2699" t="str">
        <f t="shared" si="170"/>
        <v>NONE</v>
      </c>
      <c r="L2699">
        <v>0</v>
      </c>
      <c r="M2699" t="str">
        <f t="shared" si="171"/>
        <v>10655 Councillor</v>
      </c>
      <c r="N2699" s="6" t="str">
        <f t="shared" si="172"/>
        <v/>
      </c>
      <c r="O2699" s="15" t="str">
        <f>IF(I2699&lt;&gt;FALSE,VLOOKUP(H2699,internet_municipalities!$B$2:$W$226,22,FALSE),"NO INTERNET")</f>
        <v>NO INTERNET</v>
      </c>
      <c r="P2699" s="16" t="str">
        <f t="shared" si="173"/>
        <v>NO INTERNET</v>
      </c>
    </row>
    <row r="2700" spans="1:16" x14ac:dyDescent="0.2">
      <c r="A2700">
        <v>10655</v>
      </c>
      <c r="B2700" t="b">
        <v>0</v>
      </c>
      <c r="C2700" t="s">
        <v>1463</v>
      </c>
      <c r="D2700" t="s">
        <v>3223</v>
      </c>
      <c r="E2700">
        <v>424</v>
      </c>
      <c r="F2700" t="s">
        <v>1460</v>
      </c>
      <c r="G2700" t="b">
        <v>0</v>
      </c>
      <c r="H2700" t="str">
        <f>VLOOKUP(A2700,all_municipalities!$A$2:$M$445,2,FALSE)</f>
        <v>Horton, Township of</v>
      </c>
      <c r="I2700" t="b">
        <f>VLOOKUP(A2700,all_municipalities!$A$2:$M$445,9,FALSE)</f>
        <v>0</v>
      </c>
      <c r="J2700" t="b">
        <f>VLOOKUP(A2700,all_municipalities!$A$2:$M$445,13, FALSE)</f>
        <v>0</v>
      </c>
      <c r="K2700" t="str">
        <f t="shared" si="170"/>
        <v>NONE</v>
      </c>
      <c r="L2700">
        <v>0</v>
      </c>
      <c r="M2700" t="str">
        <f t="shared" si="171"/>
        <v>10655 Councillor</v>
      </c>
      <c r="N2700" s="6" t="str">
        <f t="shared" si="172"/>
        <v/>
      </c>
      <c r="O2700" s="15" t="str">
        <f>IF(I2700&lt;&gt;FALSE,VLOOKUP(H2700,internet_municipalities!$B$2:$W$226,22,FALSE),"NO INTERNET")</f>
        <v>NO INTERNET</v>
      </c>
      <c r="P2700" s="16" t="str">
        <f t="shared" si="173"/>
        <v>NO INTERNET</v>
      </c>
    </row>
    <row r="2701" spans="1:16" x14ac:dyDescent="0.2">
      <c r="A2701">
        <v>10297</v>
      </c>
      <c r="B2701" t="b">
        <v>1</v>
      </c>
      <c r="C2701" t="s">
        <v>1463</v>
      </c>
      <c r="D2701" t="s">
        <v>3224</v>
      </c>
      <c r="E2701" t="s">
        <v>461</v>
      </c>
      <c r="F2701" t="s">
        <v>461</v>
      </c>
      <c r="G2701" t="b">
        <v>0</v>
      </c>
      <c r="H2701" t="str">
        <f>VLOOKUP(A2701,all_municipalities!$A$2:$M$445,2,FALSE)</f>
        <v>Howick, Township of</v>
      </c>
      <c r="I2701" t="b">
        <f>VLOOKUP(A2701,all_municipalities!$A$2:$M$445,9,FALSE)</f>
        <v>0</v>
      </c>
      <c r="J2701" t="b">
        <f>VLOOKUP(A2701,all_municipalities!$A$2:$M$445,13, FALSE)</f>
        <v>0</v>
      </c>
      <c r="K2701" t="str">
        <f t="shared" si="170"/>
        <v>NONE</v>
      </c>
      <c r="L2701">
        <v>0</v>
      </c>
      <c r="M2701" t="str">
        <f t="shared" si="171"/>
        <v>10297 Councillor</v>
      </c>
      <c r="N2701" s="6" t="str">
        <f t="shared" si="172"/>
        <v/>
      </c>
      <c r="O2701" s="15" t="str">
        <f>IF(I2701&lt;&gt;FALSE,VLOOKUP(H2701,internet_municipalities!$B$2:$W$226,22,FALSE),"NO INTERNET")</f>
        <v>NO INTERNET</v>
      </c>
      <c r="P2701" s="16" t="str">
        <f t="shared" si="173"/>
        <v>NO INTERNET</v>
      </c>
    </row>
    <row r="2702" spans="1:16" x14ac:dyDescent="0.2">
      <c r="A2702">
        <v>10297</v>
      </c>
      <c r="B2702" t="b">
        <v>1</v>
      </c>
      <c r="C2702" t="s">
        <v>1463</v>
      </c>
      <c r="D2702" t="s">
        <v>3225</v>
      </c>
      <c r="E2702" t="s">
        <v>461</v>
      </c>
      <c r="F2702" t="s">
        <v>461</v>
      </c>
      <c r="G2702" t="b">
        <v>0</v>
      </c>
      <c r="H2702" t="str">
        <f>VLOOKUP(A2702,all_municipalities!$A$2:$M$445,2,FALSE)</f>
        <v>Howick, Township of</v>
      </c>
      <c r="I2702" t="b">
        <f>VLOOKUP(A2702,all_municipalities!$A$2:$M$445,9,FALSE)</f>
        <v>0</v>
      </c>
      <c r="J2702" t="b">
        <f>VLOOKUP(A2702,all_municipalities!$A$2:$M$445,13, FALSE)</f>
        <v>0</v>
      </c>
      <c r="K2702" t="str">
        <f t="shared" si="170"/>
        <v>NONE</v>
      </c>
      <c r="L2702">
        <v>0</v>
      </c>
      <c r="M2702" t="str">
        <f t="shared" si="171"/>
        <v>10297 Councillor</v>
      </c>
      <c r="N2702" s="6" t="str">
        <f t="shared" si="172"/>
        <v/>
      </c>
      <c r="O2702" s="15" t="str">
        <f>IF(I2702&lt;&gt;FALSE,VLOOKUP(H2702,internet_municipalities!$B$2:$W$226,22,FALSE),"NO INTERNET")</f>
        <v>NO INTERNET</v>
      </c>
      <c r="P2702" s="16" t="str">
        <f t="shared" si="173"/>
        <v>NO INTERNET</v>
      </c>
    </row>
    <row r="2703" spans="1:16" x14ac:dyDescent="0.2">
      <c r="A2703">
        <v>10297</v>
      </c>
      <c r="B2703" t="b">
        <v>1</v>
      </c>
      <c r="C2703" t="s">
        <v>1463</v>
      </c>
      <c r="D2703" t="s">
        <v>3226</v>
      </c>
      <c r="E2703" t="s">
        <v>461</v>
      </c>
      <c r="F2703" t="s">
        <v>461</v>
      </c>
      <c r="G2703" t="b">
        <v>0</v>
      </c>
      <c r="H2703" t="str">
        <f>VLOOKUP(A2703,all_municipalities!$A$2:$M$445,2,FALSE)</f>
        <v>Howick, Township of</v>
      </c>
      <c r="I2703" t="b">
        <f>VLOOKUP(A2703,all_municipalities!$A$2:$M$445,9,FALSE)</f>
        <v>0</v>
      </c>
      <c r="J2703" t="b">
        <f>VLOOKUP(A2703,all_municipalities!$A$2:$M$445,13, FALSE)</f>
        <v>0</v>
      </c>
      <c r="K2703" t="str">
        <f t="shared" si="170"/>
        <v>NONE</v>
      </c>
      <c r="L2703">
        <v>0</v>
      </c>
      <c r="M2703" t="str">
        <f t="shared" si="171"/>
        <v>10297 Councillor</v>
      </c>
      <c r="N2703" s="6" t="str">
        <f t="shared" si="172"/>
        <v/>
      </c>
      <c r="O2703" s="15" t="str">
        <f>IF(I2703&lt;&gt;FALSE,VLOOKUP(H2703,internet_municipalities!$B$2:$W$226,22,FALSE),"NO INTERNET")</f>
        <v>NO INTERNET</v>
      </c>
      <c r="P2703" s="16" t="str">
        <f t="shared" si="173"/>
        <v>NO INTERNET</v>
      </c>
    </row>
    <row r="2704" spans="1:16" x14ac:dyDescent="0.2">
      <c r="A2704">
        <v>10297</v>
      </c>
      <c r="B2704" t="b">
        <v>1</v>
      </c>
      <c r="C2704" t="s">
        <v>1753</v>
      </c>
      <c r="D2704" t="s">
        <v>3227</v>
      </c>
      <c r="E2704" t="s">
        <v>461</v>
      </c>
      <c r="F2704" t="s">
        <v>461</v>
      </c>
      <c r="G2704" t="b">
        <v>0</v>
      </c>
      <c r="H2704" t="str">
        <f>VLOOKUP(A2704,all_municipalities!$A$2:$M$445,2,FALSE)</f>
        <v>Howick, Township of</v>
      </c>
      <c r="I2704" t="b">
        <f>VLOOKUP(A2704,all_municipalities!$A$2:$M$445,9,FALSE)</f>
        <v>0</v>
      </c>
      <c r="J2704" t="b">
        <f>VLOOKUP(A2704,all_municipalities!$A$2:$M$445,13, FALSE)</f>
        <v>0</v>
      </c>
      <c r="K2704" t="str">
        <f t="shared" si="170"/>
        <v>NONE</v>
      </c>
      <c r="L2704">
        <v>0</v>
      </c>
      <c r="M2704" t="str">
        <f t="shared" si="171"/>
        <v>10297 Deputy Reeve</v>
      </c>
      <c r="N2704" s="6" t="str">
        <f t="shared" si="172"/>
        <v/>
      </c>
      <c r="O2704" s="15" t="str">
        <f>IF(I2704&lt;&gt;FALSE,VLOOKUP(H2704,internet_municipalities!$B$2:$W$226,22,FALSE),"NO INTERNET")</f>
        <v>NO INTERNET</v>
      </c>
      <c r="P2704" s="16" t="str">
        <f t="shared" si="173"/>
        <v>NO INTERNET</v>
      </c>
    </row>
    <row r="2705" spans="1:16" x14ac:dyDescent="0.2">
      <c r="A2705">
        <v>10495</v>
      </c>
      <c r="B2705" t="b">
        <v>1</v>
      </c>
      <c r="C2705" t="s">
        <v>1463</v>
      </c>
      <c r="D2705" t="s">
        <v>3228</v>
      </c>
      <c r="E2705">
        <v>138</v>
      </c>
      <c r="F2705">
        <v>37</v>
      </c>
      <c r="G2705" t="b">
        <v>0</v>
      </c>
      <c r="H2705" t="str">
        <f>VLOOKUP(A2705,all_municipalities!$A$2:$M$445,2,FALSE)</f>
        <v>Hudson, Township of</v>
      </c>
      <c r="I2705" t="b">
        <f>VLOOKUP(A2705,all_municipalities!$A$2:$M$445,9,FALSE)</f>
        <v>0</v>
      </c>
      <c r="J2705" t="b">
        <f>VLOOKUP(A2705,all_municipalities!$A$2:$M$445,13, FALSE)</f>
        <v>0</v>
      </c>
      <c r="K2705" t="str">
        <f t="shared" si="170"/>
        <v>NONE</v>
      </c>
      <c r="L2705">
        <v>0</v>
      </c>
      <c r="M2705" t="str">
        <f t="shared" si="171"/>
        <v>10495 Councillor</v>
      </c>
      <c r="N2705" s="6" t="str">
        <f t="shared" si="172"/>
        <v/>
      </c>
      <c r="O2705" s="15" t="str">
        <f>IF(I2705&lt;&gt;FALSE,VLOOKUP(H2705,internet_municipalities!$B$2:$W$226,22,FALSE),"NO INTERNET")</f>
        <v>NO INTERNET</v>
      </c>
      <c r="P2705" s="16" t="str">
        <f t="shared" si="173"/>
        <v>NO INTERNET</v>
      </c>
    </row>
    <row r="2706" spans="1:16" x14ac:dyDescent="0.2">
      <c r="A2706">
        <v>10495</v>
      </c>
      <c r="B2706" t="b">
        <v>1</v>
      </c>
      <c r="C2706" t="s">
        <v>1463</v>
      </c>
      <c r="D2706" t="s">
        <v>3229</v>
      </c>
      <c r="E2706">
        <v>121</v>
      </c>
      <c r="F2706">
        <v>20</v>
      </c>
      <c r="G2706" t="b">
        <v>0</v>
      </c>
      <c r="H2706" t="str">
        <f>VLOOKUP(A2706,all_municipalities!$A$2:$M$445,2,FALSE)</f>
        <v>Hudson, Township of</v>
      </c>
      <c r="I2706" t="b">
        <f>VLOOKUP(A2706,all_municipalities!$A$2:$M$445,9,FALSE)</f>
        <v>0</v>
      </c>
      <c r="J2706" t="b">
        <f>VLOOKUP(A2706,all_municipalities!$A$2:$M$445,13, FALSE)</f>
        <v>0</v>
      </c>
      <c r="K2706" t="str">
        <f t="shared" si="170"/>
        <v>NONE</v>
      </c>
      <c r="L2706">
        <v>0</v>
      </c>
      <c r="M2706" t="str">
        <f t="shared" si="171"/>
        <v>10495 Councillor</v>
      </c>
      <c r="N2706" s="6" t="str">
        <f t="shared" si="172"/>
        <v/>
      </c>
      <c r="O2706" s="15" t="str">
        <f>IF(I2706&lt;&gt;FALSE,VLOOKUP(H2706,internet_municipalities!$B$2:$W$226,22,FALSE),"NO INTERNET")</f>
        <v>NO INTERNET</v>
      </c>
      <c r="P2706" s="16" t="str">
        <f t="shared" si="173"/>
        <v>NO INTERNET</v>
      </c>
    </row>
    <row r="2707" spans="1:16" x14ac:dyDescent="0.2">
      <c r="A2707">
        <v>10495</v>
      </c>
      <c r="B2707" t="b">
        <v>1</v>
      </c>
      <c r="C2707" t="s">
        <v>1463</v>
      </c>
      <c r="D2707" t="s">
        <v>3230</v>
      </c>
      <c r="E2707">
        <v>179</v>
      </c>
      <c r="F2707">
        <v>78</v>
      </c>
      <c r="G2707" t="b">
        <v>0</v>
      </c>
      <c r="H2707" t="str">
        <f>VLOOKUP(A2707,all_municipalities!$A$2:$M$445,2,FALSE)</f>
        <v>Hudson, Township of</v>
      </c>
      <c r="I2707" t="b">
        <f>VLOOKUP(A2707,all_municipalities!$A$2:$M$445,9,FALSE)</f>
        <v>0</v>
      </c>
      <c r="J2707" t="b">
        <f>VLOOKUP(A2707,all_municipalities!$A$2:$M$445,13, FALSE)</f>
        <v>0</v>
      </c>
      <c r="K2707" t="str">
        <f t="shared" si="170"/>
        <v>NONE</v>
      </c>
      <c r="L2707">
        <v>0</v>
      </c>
      <c r="M2707" t="str">
        <f t="shared" si="171"/>
        <v>10495 Councillor</v>
      </c>
      <c r="N2707" s="6" t="str">
        <f t="shared" si="172"/>
        <v/>
      </c>
      <c r="O2707" s="15" t="str">
        <f>IF(I2707&lt;&gt;FALSE,VLOOKUP(H2707,internet_municipalities!$B$2:$W$226,22,FALSE),"NO INTERNET")</f>
        <v>NO INTERNET</v>
      </c>
      <c r="P2707" s="16" t="str">
        <f t="shared" si="173"/>
        <v>NO INTERNET</v>
      </c>
    </row>
    <row r="2708" spans="1:16" x14ac:dyDescent="0.2">
      <c r="A2708">
        <v>10495</v>
      </c>
      <c r="B2708" t="b">
        <v>1</v>
      </c>
      <c r="C2708" t="s">
        <v>1463</v>
      </c>
      <c r="D2708" t="s">
        <v>3231</v>
      </c>
      <c r="E2708">
        <v>158</v>
      </c>
      <c r="F2708">
        <v>57</v>
      </c>
      <c r="G2708" t="b">
        <v>0</v>
      </c>
      <c r="H2708" t="str">
        <f>VLOOKUP(A2708,all_municipalities!$A$2:$M$445,2,FALSE)</f>
        <v>Hudson, Township of</v>
      </c>
      <c r="I2708" t="b">
        <f>VLOOKUP(A2708,all_municipalities!$A$2:$M$445,9,FALSE)</f>
        <v>0</v>
      </c>
      <c r="J2708" t="b">
        <f>VLOOKUP(A2708,all_municipalities!$A$2:$M$445,13, FALSE)</f>
        <v>0</v>
      </c>
      <c r="K2708" t="str">
        <f t="shared" si="170"/>
        <v>NONE</v>
      </c>
      <c r="L2708">
        <v>0</v>
      </c>
      <c r="M2708" t="str">
        <f t="shared" si="171"/>
        <v>10495 Councillor</v>
      </c>
      <c r="N2708" s="6" t="str">
        <f t="shared" si="172"/>
        <v/>
      </c>
      <c r="O2708" s="15" t="str">
        <f>IF(I2708&lt;&gt;FALSE,VLOOKUP(H2708,internet_municipalities!$B$2:$W$226,22,FALSE),"NO INTERNET")</f>
        <v>NO INTERNET</v>
      </c>
      <c r="P2708" s="16" t="str">
        <f t="shared" si="173"/>
        <v>NO INTERNET</v>
      </c>
    </row>
    <row r="2709" spans="1:16" x14ac:dyDescent="0.2">
      <c r="A2709">
        <v>10495</v>
      </c>
      <c r="B2709" t="b">
        <v>0</v>
      </c>
      <c r="C2709" t="s">
        <v>1463</v>
      </c>
      <c r="D2709" t="s">
        <v>3232</v>
      </c>
      <c r="E2709">
        <v>99</v>
      </c>
      <c r="F2709" t="s">
        <v>1460</v>
      </c>
      <c r="G2709" t="b">
        <v>0</v>
      </c>
      <c r="H2709" t="str">
        <f>VLOOKUP(A2709,all_municipalities!$A$2:$M$445,2,FALSE)</f>
        <v>Hudson, Township of</v>
      </c>
      <c r="I2709" t="b">
        <f>VLOOKUP(A2709,all_municipalities!$A$2:$M$445,9,FALSE)</f>
        <v>0</v>
      </c>
      <c r="J2709" t="b">
        <f>VLOOKUP(A2709,all_municipalities!$A$2:$M$445,13, FALSE)</f>
        <v>0</v>
      </c>
      <c r="K2709" t="str">
        <f t="shared" si="170"/>
        <v>NONE</v>
      </c>
      <c r="L2709">
        <v>0</v>
      </c>
      <c r="M2709" t="str">
        <f t="shared" si="171"/>
        <v>10495 Councillor</v>
      </c>
      <c r="N2709" s="6" t="str">
        <f t="shared" si="172"/>
        <v/>
      </c>
      <c r="O2709" s="15" t="str">
        <f>IF(I2709&lt;&gt;FALSE,VLOOKUP(H2709,internet_municipalities!$B$2:$W$226,22,FALSE),"NO INTERNET")</f>
        <v>NO INTERNET</v>
      </c>
      <c r="P2709" s="16" t="str">
        <f t="shared" si="173"/>
        <v>NO INTERNET</v>
      </c>
    </row>
    <row r="2710" spans="1:16" x14ac:dyDescent="0.2">
      <c r="A2710">
        <v>10495</v>
      </c>
      <c r="B2710" t="b">
        <v>0</v>
      </c>
      <c r="C2710" t="s">
        <v>1463</v>
      </c>
      <c r="D2710" t="s">
        <v>3233</v>
      </c>
      <c r="E2710">
        <v>101</v>
      </c>
      <c r="F2710" t="s">
        <v>1460</v>
      </c>
      <c r="G2710" t="b">
        <v>0</v>
      </c>
      <c r="H2710" t="str">
        <f>VLOOKUP(A2710,all_municipalities!$A$2:$M$445,2,FALSE)</f>
        <v>Hudson, Township of</v>
      </c>
      <c r="I2710" t="b">
        <f>VLOOKUP(A2710,all_municipalities!$A$2:$M$445,9,FALSE)</f>
        <v>0</v>
      </c>
      <c r="J2710" t="b">
        <f>VLOOKUP(A2710,all_municipalities!$A$2:$M$445,13, FALSE)</f>
        <v>0</v>
      </c>
      <c r="K2710" t="str">
        <f t="shared" si="170"/>
        <v>NONE</v>
      </c>
      <c r="L2710">
        <v>0</v>
      </c>
      <c r="M2710" t="str">
        <f t="shared" si="171"/>
        <v>10495 Councillor</v>
      </c>
      <c r="N2710" s="6" t="str">
        <f t="shared" si="172"/>
        <v/>
      </c>
      <c r="O2710" s="15" t="str">
        <f>IF(I2710&lt;&gt;FALSE,VLOOKUP(H2710,internet_municipalities!$B$2:$W$226,22,FALSE),"NO INTERNET")</f>
        <v>NO INTERNET</v>
      </c>
      <c r="P2710" s="16" t="str">
        <f t="shared" si="173"/>
        <v>NO INTERNET</v>
      </c>
    </row>
    <row r="2711" spans="1:16" x14ac:dyDescent="0.2">
      <c r="A2711">
        <v>10495</v>
      </c>
      <c r="B2711" t="b">
        <v>0</v>
      </c>
      <c r="C2711" t="s">
        <v>1463</v>
      </c>
      <c r="D2711" t="s">
        <v>3234</v>
      </c>
      <c r="E2711">
        <v>93</v>
      </c>
      <c r="F2711" t="s">
        <v>1460</v>
      </c>
      <c r="G2711" t="b">
        <v>0</v>
      </c>
      <c r="H2711" t="str">
        <f>VLOOKUP(A2711,all_municipalities!$A$2:$M$445,2,FALSE)</f>
        <v>Hudson, Township of</v>
      </c>
      <c r="I2711" t="b">
        <f>VLOOKUP(A2711,all_municipalities!$A$2:$M$445,9,FALSE)</f>
        <v>0</v>
      </c>
      <c r="J2711" t="b">
        <f>VLOOKUP(A2711,all_municipalities!$A$2:$M$445,13, FALSE)</f>
        <v>0</v>
      </c>
      <c r="K2711" t="str">
        <f t="shared" si="170"/>
        <v>NONE</v>
      </c>
      <c r="L2711">
        <v>0</v>
      </c>
      <c r="M2711" t="str">
        <f t="shared" si="171"/>
        <v>10495 Councillor</v>
      </c>
      <c r="N2711" s="6" t="str">
        <f t="shared" si="172"/>
        <v/>
      </c>
      <c r="O2711" s="15" t="str">
        <f>IF(I2711&lt;&gt;FALSE,VLOOKUP(H2711,internet_municipalities!$B$2:$W$226,22,FALSE),"NO INTERNET")</f>
        <v>NO INTERNET</v>
      </c>
      <c r="P2711" s="16" t="str">
        <f t="shared" si="173"/>
        <v>NO INTERNET</v>
      </c>
    </row>
    <row r="2712" spans="1:16" x14ac:dyDescent="0.2">
      <c r="A2712">
        <v>10338</v>
      </c>
      <c r="B2712" t="b">
        <v>1</v>
      </c>
      <c r="C2712" t="s">
        <v>1463</v>
      </c>
      <c r="D2712" t="s">
        <v>3302</v>
      </c>
      <c r="E2712">
        <v>2513</v>
      </c>
      <c r="F2712">
        <v>861</v>
      </c>
      <c r="G2712" t="b">
        <v>0</v>
      </c>
      <c r="H2712" t="str">
        <f>VLOOKUP(A2712,all_municipalities!$A$2:$M$445,2,FALSE)</f>
        <v>Ingersoll, Town of</v>
      </c>
      <c r="I2712" t="b">
        <f>VLOOKUP(A2712,all_municipalities!$A$2:$M$445,9,FALSE)</f>
        <v>0</v>
      </c>
      <c r="J2712" t="b">
        <f>VLOOKUP(A2712,all_municipalities!$A$2:$M$445,13, FALSE)</f>
        <v>0</v>
      </c>
      <c r="K2712" t="str">
        <f t="shared" si="170"/>
        <v>NONE</v>
      </c>
      <c r="L2712">
        <v>0</v>
      </c>
      <c r="M2712" t="str">
        <f t="shared" si="171"/>
        <v>10338 Councillor</v>
      </c>
      <c r="N2712" s="6" t="str">
        <f t="shared" si="172"/>
        <v/>
      </c>
      <c r="O2712" s="15" t="str">
        <f>IF(I2712&lt;&gt;FALSE,VLOOKUP(H2712,internet_municipalities!$B$2:$W$226,22,FALSE),"NO INTERNET")</f>
        <v>NO INTERNET</v>
      </c>
      <c r="P2712" s="16" t="str">
        <f t="shared" si="173"/>
        <v>NO INTERNET</v>
      </c>
    </row>
    <row r="2713" spans="1:16" x14ac:dyDescent="0.2">
      <c r="A2713">
        <v>10338</v>
      </c>
      <c r="B2713" t="b">
        <v>1</v>
      </c>
      <c r="C2713" t="s">
        <v>1463</v>
      </c>
      <c r="D2713" t="s">
        <v>3303</v>
      </c>
      <c r="E2713">
        <v>1854</v>
      </c>
      <c r="F2713">
        <v>202</v>
      </c>
      <c r="G2713" t="b">
        <v>0</v>
      </c>
      <c r="H2713" t="str">
        <f>VLOOKUP(A2713,all_municipalities!$A$2:$M$445,2,FALSE)</f>
        <v>Ingersoll, Town of</v>
      </c>
      <c r="I2713" t="b">
        <f>VLOOKUP(A2713,all_municipalities!$A$2:$M$445,9,FALSE)</f>
        <v>0</v>
      </c>
      <c r="J2713" t="b">
        <f>VLOOKUP(A2713,all_municipalities!$A$2:$M$445,13, FALSE)</f>
        <v>0</v>
      </c>
      <c r="K2713" t="str">
        <f t="shared" si="170"/>
        <v>NONE</v>
      </c>
      <c r="L2713">
        <v>0</v>
      </c>
      <c r="M2713" t="str">
        <f t="shared" si="171"/>
        <v>10338 Councillor</v>
      </c>
      <c r="N2713" s="6" t="str">
        <f t="shared" si="172"/>
        <v/>
      </c>
      <c r="O2713" s="15" t="str">
        <f>IF(I2713&lt;&gt;FALSE,VLOOKUP(H2713,internet_municipalities!$B$2:$W$226,22,FALSE),"NO INTERNET")</f>
        <v>NO INTERNET</v>
      </c>
      <c r="P2713" s="16" t="str">
        <f t="shared" si="173"/>
        <v>NO INTERNET</v>
      </c>
    </row>
    <row r="2714" spans="1:16" x14ac:dyDescent="0.2">
      <c r="A2714">
        <v>10338</v>
      </c>
      <c r="B2714" t="b">
        <v>1</v>
      </c>
      <c r="C2714" t="s">
        <v>1463</v>
      </c>
      <c r="D2714" t="s">
        <v>3304</v>
      </c>
      <c r="E2714">
        <v>1708</v>
      </c>
      <c r="F2714">
        <v>56</v>
      </c>
      <c r="G2714" t="b">
        <v>0</v>
      </c>
      <c r="H2714" t="str">
        <f>VLOOKUP(A2714,all_municipalities!$A$2:$M$445,2,FALSE)</f>
        <v>Ingersoll, Town of</v>
      </c>
      <c r="I2714" t="b">
        <f>VLOOKUP(A2714,all_municipalities!$A$2:$M$445,9,FALSE)</f>
        <v>0</v>
      </c>
      <c r="J2714" t="b">
        <f>VLOOKUP(A2714,all_municipalities!$A$2:$M$445,13, FALSE)</f>
        <v>0</v>
      </c>
      <c r="K2714" t="str">
        <f t="shared" si="170"/>
        <v>NONE</v>
      </c>
      <c r="L2714">
        <v>0</v>
      </c>
      <c r="M2714" t="str">
        <f t="shared" si="171"/>
        <v>10338 Councillor</v>
      </c>
      <c r="N2714" s="6" t="str">
        <f t="shared" si="172"/>
        <v/>
      </c>
      <c r="O2714" s="15" t="str">
        <f>IF(I2714&lt;&gt;FALSE,VLOOKUP(H2714,internet_municipalities!$B$2:$W$226,22,FALSE),"NO INTERNET")</f>
        <v>NO INTERNET</v>
      </c>
      <c r="P2714" s="16" t="str">
        <f t="shared" si="173"/>
        <v>NO INTERNET</v>
      </c>
    </row>
    <row r="2715" spans="1:16" x14ac:dyDescent="0.2">
      <c r="A2715">
        <v>10338</v>
      </c>
      <c r="B2715" t="b">
        <v>1</v>
      </c>
      <c r="C2715" t="s">
        <v>1463</v>
      </c>
      <c r="D2715" t="s">
        <v>3305</v>
      </c>
      <c r="E2715">
        <v>1972</v>
      </c>
      <c r="F2715">
        <v>320</v>
      </c>
      <c r="G2715" t="b">
        <v>0</v>
      </c>
      <c r="H2715" t="str">
        <f>VLOOKUP(A2715,all_municipalities!$A$2:$M$445,2,FALSE)</f>
        <v>Ingersoll, Town of</v>
      </c>
      <c r="I2715" t="b">
        <f>VLOOKUP(A2715,all_municipalities!$A$2:$M$445,9,FALSE)</f>
        <v>0</v>
      </c>
      <c r="J2715" t="b">
        <f>VLOOKUP(A2715,all_municipalities!$A$2:$M$445,13, FALSE)</f>
        <v>0</v>
      </c>
      <c r="K2715" t="str">
        <f t="shared" si="170"/>
        <v>NONE</v>
      </c>
      <c r="L2715">
        <v>0</v>
      </c>
      <c r="M2715" t="str">
        <f t="shared" si="171"/>
        <v>10338 Councillor</v>
      </c>
      <c r="N2715" s="6" t="str">
        <f t="shared" si="172"/>
        <v/>
      </c>
      <c r="O2715" s="15" t="str">
        <f>IF(I2715&lt;&gt;FALSE,VLOOKUP(H2715,internet_municipalities!$B$2:$W$226,22,FALSE),"NO INTERNET")</f>
        <v>NO INTERNET</v>
      </c>
      <c r="P2715" s="16" t="str">
        <f t="shared" si="173"/>
        <v>NO INTERNET</v>
      </c>
    </row>
    <row r="2716" spans="1:16" x14ac:dyDescent="0.2">
      <c r="A2716">
        <v>10338</v>
      </c>
      <c r="B2716" t="b">
        <v>1</v>
      </c>
      <c r="C2716" t="s">
        <v>1463</v>
      </c>
      <c r="D2716" t="s">
        <v>3306</v>
      </c>
      <c r="E2716">
        <v>1796</v>
      </c>
      <c r="F2716">
        <v>144</v>
      </c>
      <c r="G2716" t="b">
        <v>0</v>
      </c>
      <c r="H2716" t="str">
        <f>VLOOKUP(A2716,all_municipalities!$A$2:$M$445,2,FALSE)</f>
        <v>Ingersoll, Town of</v>
      </c>
      <c r="I2716" t="b">
        <f>VLOOKUP(A2716,all_municipalities!$A$2:$M$445,9,FALSE)</f>
        <v>0</v>
      </c>
      <c r="J2716" t="b">
        <f>VLOOKUP(A2716,all_municipalities!$A$2:$M$445,13, FALSE)</f>
        <v>0</v>
      </c>
      <c r="K2716" t="str">
        <f t="shared" si="170"/>
        <v>NONE</v>
      </c>
      <c r="L2716">
        <v>0</v>
      </c>
      <c r="M2716" t="str">
        <f t="shared" si="171"/>
        <v>10338 Councillor</v>
      </c>
      <c r="N2716" s="6" t="str">
        <f t="shared" si="172"/>
        <v/>
      </c>
      <c r="O2716" s="15" t="str">
        <f>IF(I2716&lt;&gt;FALSE,VLOOKUP(H2716,internet_municipalities!$B$2:$W$226,22,FALSE),"NO INTERNET")</f>
        <v>NO INTERNET</v>
      </c>
      <c r="P2716" s="16" t="str">
        <f t="shared" si="173"/>
        <v>NO INTERNET</v>
      </c>
    </row>
    <row r="2717" spans="1:16" x14ac:dyDescent="0.2">
      <c r="A2717">
        <v>10338</v>
      </c>
      <c r="B2717" t="b">
        <v>1</v>
      </c>
      <c r="C2717" t="s">
        <v>1479</v>
      </c>
      <c r="D2717" t="s">
        <v>3307</v>
      </c>
      <c r="E2717">
        <v>2947</v>
      </c>
      <c r="F2717">
        <v>1628</v>
      </c>
      <c r="G2717" t="b">
        <v>0</v>
      </c>
      <c r="H2717" t="str">
        <f>VLOOKUP(A2717,all_municipalities!$A$2:$M$445,2,FALSE)</f>
        <v>Ingersoll, Town of</v>
      </c>
      <c r="I2717" t="b">
        <f>VLOOKUP(A2717,all_municipalities!$A$2:$M$445,9,FALSE)</f>
        <v>0</v>
      </c>
      <c r="J2717" t="b">
        <f>VLOOKUP(A2717,all_municipalities!$A$2:$M$445,13, FALSE)</f>
        <v>0</v>
      </c>
      <c r="K2717" t="str">
        <f t="shared" si="170"/>
        <v>NONE</v>
      </c>
      <c r="L2717">
        <v>0</v>
      </c>
      <c r="M2717" t="str">
        <f t="shared" si="171"/>
        <v>10338 Deputy Mayor</v>
      </c>
      <c r="N2717" s="6" t="str">
        <f t="shared" si="172"/>
        <v/>
      </c>
      <c r="O2717" s="15" t="str">
        <f>IF(I2717&lt;&gt;FALSE,VLOOKUP(H2717,internet_municipalities!$B$2:$W$226,22,FALSE),"NO INTERNET")</f>
        <v>NO INTERNET</v>
      </c>
      <c r="P2717" s="16" t="str">
        <f t="shared" si="173"/>
        <v>NO INTERNET</v>
      </c>
    </row>
    <row r="2718" spans="1:16" x14ac:dyDescent="0.2">
      <c r="A2718">
        <v>10338</v>
      </c>
      <c r="B2718" t="b">
        <v>0</v>
      </c>
      <c r="C2718" t="s">
        <v>1479</v>
      </c>
      <c r="D2718" t="s">
        <v>3308</v>
      </c>
      <c r="E2718">
        <v>1319</v>
      </c>
      <c r="F2718" t="s">
        <v>1460</v>
      </c>
      <c r="G2718" t="b">
        <v>0</v>
      </c>
      <c r="H2718" t="str">
        <f>VLOOKUP(A2718,all_municipalities!$A$2:$M$445,2,FALSE)</f>
        <v>Ingersoll, Town of</v>
      </c>
      <c r="I2718" t="b">
        <f>VLOOKUP(A2718,all_municipalities!$A$2:$M$445,9,FALSE)</f>
        <v>0</v>
      </c>
      <c r="J2718" t="b">
        <f>VLOOKUP(A2718,all_municipalities!$A$2:$M$445,13, FALSE)</f>
        <v>0</v>
      </c>
      <c r="K2718" t="str">
        <f t="shared" si="170"/>
        <v>NONE</v>
      </c>
      <c r="L2718">
        <v>0</v>
      </c>
      <c r="M2718" t="str">
        <f t="shared" si="171"/>
        <v>10338 Deputy Mayor</v>
      </c>
      <c r="N2718" s="6" t="str">
        <f t="shared" si="172"/>
        <v/>
      </c>
      <c r="O2718" s="15" t="str">
        <f>IF(I2718&lt;&gt;FALSE,VLOOKUP(H2718,internet_municipalities!$B$2:$W$226,22,FALSE),"NO INTERNET")</f>
        <v>NO INTERNET</v>
      </c>
      <c r="P2718" s="16" t="str">
        <f t="shared" si="173"/>
        <v>NO INTERNET</v>
      </c>
    </row>
    <row r="2719" spans="1:16" x14ac:dyDescent="0.2">
      <c r="A2719">
        <v>10338</v>
      </c>
      <c r="B2719" t="b">
        <v>0</v>
      </c>
      <c r="C2719" t="s">
        <v>1463</v>
      </c>
      <c r="D2719" t="s">
        <v>3309</v>
      </c>
      <c r="E2719">
        <v>416</v>
      </c>
      <c r="F2719" t="s">
        <v>1460</v>
      </c>
      <c r="G2719" t="b">
        <v>0</v>
      </c>
      <c r="H2719" t="str">
        <f>VLOOKUP(A2719,all_municipalities!$A$2:$M$445,2,FALSE)</f>
        <v>Ingersoll, Town of</v>
      </c>
      <c r="I2719" t="b">
        <f>VLOOKUP(A2719,all_municipalities!$A$2:$M$445,9,FALSE)</f>
        <v>0</v>
      </c>
      <c r="J2719" t="b">
        <f>VLOOKUP(A2719,all_municipalities!$A$2:$M$445,13, FALSE)</f>
        <v>0</v>
      </c>
      <c r="K2719" t="str">
        <f t="shared" si="170"/>
        <v>NONE</v>
      </c>
      <c r="L2719">
        <v>0</v>
      </c>
      <c r="M2719" t="str">
        <f t="shared" si="171"/>
        <v>10338 Councillor</v>
      </c>
      <c r="N2719" s="6" t="str">
        <f t="shared" si="172"/>
        <v/>
      </c>
      <c r="O2719" s="15" t="str">
        <f>IF(I2719&lt;&gt;FALSE,VLOOKUP(H2719,internet_municipalities!$B$2:$W$226,22,FALSE),"NO INTERNET")</f>
        <v>NO INTERNET</v>
      </c>
      <c r="P2719" s="16" t="str">
        <f t="shared" si="173"/>
        <v>NO INTERNET</v>
      </c>
    </row>
    <row r="2720" spans="1:16" x14ac:dyDescent="0.2">
      <c r="A2720">
        <v>10338</v>
      </c>
      <c r="B2720" t="b">
        <v>0</v>
      </c>
      <c r="C2720" t="s">
        <v>1463</v>
      </c>
      <c r="D2720" t="s">
        <v>3310</v>
      </c>
      <c r="E2720">
        <v>890</v>
      </c>
      <c r="F2720" t="s">
        <v>1460</v>
      </c>
      <c r="G2720" t="b">
        <v>0</v>
      </c>
      <c r="H2720" t="str">
        <f>VLOOKUP(A2720,all_municipalities!$A$2:$M$445,2,FALSE)</f>
        <v>Ingersoll, Town of</v>
      </c>
      <c r="I2720" t="b">
        <f>VLOOKUP(A2720,all_municipalities!$A$2:$M$445,9,FALSE)</f>
        <v>0</v>
      </c>
      <c r="J2720" t="b">
        <f>VLOOKUP(A2720,all_municipalities!$A$2:$M$445,13, FALSE)</f>
        <v>0</v>
      </c>
      <c r="K2720" t="str">
        <f t="shared" si="170"/>
        <v>NONE</v>
      </c>
      <c r="L2720">
        <v>0</v>
      </c>
      <c r="M2720" t="str">
        <f t="shared" si="171"/>
        <v>10338 Councillor</v>
      </c>
      <c r="N2720" s="6" t="str">
        <f t="shared" si="172"/>
        <v/>
      </c>
      <c r="O2720" s="15" t="str">
        <f>IF(I2720&lt;&gt;FALSE,VLOOKUP(H2720,internet_municipalities!$B$2:$W$226,22,FALSE),"NO INTERNET")</f>
        <v>NO INTERNET</v>
      </c>
      <c r="P2720" s="16" t="str">
        <f t="shared" si="173"/>
        <v>NO INTERNET</v>
      </c>
    </row>
    <row r="2721" spans="1:16" x14ac:dyDescent="0.2">
      <c r="A2721">
        <v>10338</v>
      </c>
      <c r="B2721" t="b">
        <v>0</v>
      </c>
      <c r="C2721" t="s">
        <v>1463</v>
      </c>
      <c r="D2721" t="s">
        <v>3311</v>
      </c>
      <c r="E2721">
        <v>1434</v>
      </c>
      <c r="F2721" t="s">
        <v>1460</v>
      </c>
      <c r="G2721" t="b">
        <v>0</v>
      </c>
      <c r="H2721" t="str">
        <f>VLOOKUP(A2721,all_municipalities!$A$2:$M$445,2,FALSE)</f>
        <v>Ingersoll, Town of</v>
      </c>
      <c r="I2721" t="b">
        <f>VLOOKUP(A2721,all_municipalities!$A$2:$M$445,9,FALSE)</f>
        <v>0</v>
      </c>
      <c r="J2721" t="b">
        <f>VLOOKUP(A2721,all_municipalities!$A$2:$M$445,13, FALSE)</f>
        <v>0</v>
      </c>
      <c r="K2721" t="str">
        <f t="shared" si="170"/>
        <v>NONE</v>
      </c>
      <c r="L2721">
        <v>0</v>
      </c>
      <c r="M2721" t="str">
        <f t="shared" si="171"/>
        <v>10338 Councillor</v>
      </c>
      <c r="N2721" s="6" t="str">
        <f t="shared" si="172"/>
        <v/>
      </c>
      <c r="O2721" s="15" t="str">
        <f>IF(I2721&lt;&gt;FALSE,VLOOKUP(H2721,internet_municipalities!$B$2:$W$226,22,FALSE),"NO INTERNET")</f>
        <v>NO INTERNET</v>
      </c>
      <c r="P2721" s="16" t="str">
        <f t="shared" si="173"/>
        <v>NO INTERNET</v>
      </c>
    </row>
    <row r="2722" spans="1:16" x14ac:dyDescent="0.2">
      <c r="A2722">
        <v>10338</v>
      </c>
      <c r="B2722" t="b">
        <v>0</v>
      </c>
      <c r="C2722" t="s">
        <v>1463</v>
      </c>
      <c r="D2722" t="s">
        <v>3312</v>
      </c>
      <c r="E2722">
        <v>1652</v>
      </c>
      <c r="F2722" t="s">
        <v>1460</v>
      </c>
      <c r="G2722" t="b">
        <v>0</v>
      </c>
      <c r="H2722" t="str">
        <f>VLOOKUP(A2722,all_municipalities!$A$2:$M$445,2,FALSE)</f>
        <v>Ingersoll, Town of</v>
      </c>
      <c r="I2722" t="b">
        <f>VLOOKUP(A2722,all_municipalities!$A$2:$M$445,9,FALSE)</f>
        <v>0</v>
      </c>
      <c r="J2722" t="b">
        <f>VLOOKUP(A2722,all_municipalities!$A$2:$M$445,13, FALSE)</f>
        <v>0</v>
      </c>
      <c r="K2722" t="str">
        <f t="shared" si="170"/>
        <v>NONE</v>
      </c>
      <c r="L2722">
        <v>0</v>
      </c>
      <c r="M2722" t="str">
        <f t="shared" si="171"/>
        <v>10338 Councillor</v>
      </c>
      <c r="N2722" s="6" t="str">
        <f t="shared" si="172"/>
        <v/>
      </c>
      <c r="O2722" s="15" t="str">
        <f>IF(I2722&lt;&gt;FALSE,VLOOKUP(H2722,internet_municipalities!$B$2:$W$226,22,FALSE),"NO INTERNET")</f>
        <v>NO INTERNET</v>
      </c>
      <c r="P2722" s="16" t="str">
        <f t="shared" si="173"/>
        <v>NO INTERNET</v>
      </c>
    </row>
    <row r="2723" spans="1:16" x14ac:dyDescent="0.2">
      <c r="A2723">
        <v>10338</v>
      </c>
      <c r="B2723" t="b">
        <v>0</v>
      </c>
      <c r="C2723" t="s">
        <v>1463</v>
      </c>
      <c r="D2723" t="s">
        <v>3313</v>
      </c>
      <c r="E2723">
        <v>1648</v>
      </c>
      <c r="F2723" t="s">
        <v>1460</v>
      </c>
      <c r="G2723" t="b">
        <v>0</v>
      </c>
      <c r="H2723" t="str">
        <f>VLOOKUP(A2723,all_municipalities!$A$2:$M$445,2,FALSE)</f>
        <v>Ingersoll, Town of</v>
      </c>
      <c r="I2723" t="b">
        <f>VLOOKUP(A2723,all_municipalities!$A$2:$M$445,9,FALSE)</f>
        <v>0</v>
      </c>
      <c r="J2723" t="b">
        <f>VLOOKUP(A2723,all_municipalities!$A$2:$M$445,13, FALSE)</f>
        <v>0</v>
      </c>
      <c r="K2723" t="str">
        <f t="shared" si="170"/>
        <v>NONE</v>
      </c>
      <c r="L2723">
        <v>0</v>
      </c>
      <c r="M2723" t="str">
        <f t="shared" si="171"/>
        <v>10338 Councillor</v>
      </c>
      <c r="N2723" s="6" t="str">
        <f t="shared" si="172"/>
        <v/>
      </c>
      <c r="O2723" s="15" t="str">
        <f>IF(I2723&lt;&gt;FALSE,VLOOKUP(H2723,internet_municipalities!$B$2:$W$226,22,FALSE),"NO INTERNET")</f>
        <v>NO INTERNET</v>
      </c>
      <c r="P2723" s="16" t="str">
        <f t="shared" si="173"/>
        <v>NO INTERNET</v>
      </c>
    </row>
    <row r="2724" spans="1:16" x14ac:dyDescent="0.2">
      <c r="A2724">
        <v>10338</v>
      </c>
      <c r="B2724" t="b">
        <v>0</v>
      </c>
      <c r="C2724" t="s">
        <v>1463</v>
      </c>
      <c r="D2724" t="s">
        <v>3314</v>
      </c>
      <c r="E2724">
        <v>1208</v>
      </c>
      <c r="F2724" t="s">
        <v>1460</v>
      </c>
      <c r="G2724" t="b">
        <v>0</v>
      </c>
      <c r="H2724" t="str">
        <f>VLOOKUP(A2724,all_municipalities!$A$2:$M$445,2,FALSE)</f>
        <v>Ingersoll, Town of</v>
      </c>
      <c r="I2724" t="b">
        <f>VLOOKUP(A2724,all_municipalities!$A$2:$M$445,9,FALSE)</f>
        <v>0</v>
      </c>
      <c r="J2724" t="b">
        <f>VLOOKUP(A2724,all_municipalities!$A$2:$M$445,13, FALSE)</f>
        <v>0</v>
      </c>
      <c r="K2724" t="str">
        <f t="shared" si="170"/>
        <v>NONE</v>
      </c>
      <c r="L2724">
        <v>0</v>
      </c>
      <c r="M2724" t="str">
        <f t="shared" si="171"/>
        <v>10338 Councillor</v>
      </c>
      <c r="N2724" s="6" t="str">
        <f t="shared" si="172"/>
        <v/>
      </c>
      <c r="O2724" s="15" t="str">
        <f>IF(I2724&lt;&gt;FALSE,VLOOKUP(H2724,internet_municipalities!$B$2:$W$226,22,FALSE),"NO INTERNET")</f>
        <v>NO INTERNET</v>
      </c>
      <c r="P2724" s="16" t="str">
        <f t="shared" si="173"/>
        <v>NO INTERNET</v>
      </c>
    </row>
    <row r="2725" spans="1:16" x14ac:dyDescent="0.2">
      <c r="A2725">
        <v>10338</v>
      </c>
      <c r="B2725" t="b">
        <v>0</v>
      </c>
      <c r="C2725" t="s">
        <v>1463</v>
      </c>
      <c r="D2725" t="s">
        <v>3315</v>
      </c>
      <c r="E2725">
        <v>1202</v>
      </c>
      <c r="F2725" t="s">
        <v>1460</v>
      </c>
      <c r="G2725" t="b">
        <v>0</v>
      </c>
      <c r="H2725" t="str">
        <f>VLOOKUP(A2725,all_municipalities!$A$2:$M$445,2,FALSE)</f>
        <v>Ingersoll, Town of</v>
      </c>
      <c r="I2725" t="b">
        <f>VLOOKUP(A2725,all_municipalities!$A$2:$M$445,9,FALSE)</f>
        <v>0</v>
      </c>
      <c r="J2725" t="b">
        <f>VLOOKUP(A2725,all_municipalities!$A$2:$M$445,13, FALSE)</f>
        <v>0</v>
      </c>
      <c r="K2725" t="str">
        <f t="shared" si="170"/>
        <v>NONE</v>
      </c>
      <c r="L2725">
        <v>0</v>
      </c>
      <c r="M2725" t="str">
        <f t="shared" si="171"/>
        <v>10338 Councillor</v>
      </c>
      <c r="N2725" s="6" t="str">
        <f t="shared" si="172"/>
        <v/>
      </c>
      <c r="O2725" s="15" t="str">
        <f>IF(I2725&lt;&gt;FALSE,VLOOKUP(H2725,internet_municipalities!$B$2:$W$226,22,FALSE),"NO INTERNET")</f>
        <v>NO INTERNET</v>
      </c>
      <c r="P2725" s="16" t="str">
        <f t="shared" si="173"/>
        <v>NO INTERNET</v>
      </c>
    </row>
    <row r="2726" spans="1:16" x14ac:dyDescent="0.2">
      <c r="A2726">
        <v>10342</v>
      </c>
      <c r="B2726" t="b">
        <v>1</v>
      </c>
      <c r="C2726" t="s">
        <v>1463</v>
      </c>
      <c r="D2726" t="s">
        <v>3340</v>
      </c>
      <c r="E2726">
        <v>879</v>
      </c>
      <c r="F2726">
        <v>307</v>
      </c>
      <c r="G2726" t="b">
        <v>0</v>
      </c>
      <c r="H2726" t="str">
        <f>VLOOKUP(A2726,all_municipalities!$A$2:$M$445,2,FALSE)</f>
        <v>Iroquois Falls, Town of</v>
      </c>
      <c r="I2726" t="b">
        <f>VLOOKUP(A2726,all_municipalities!$A$2:$M$445,9,FALSE)</f>
        <v>0</v>
      </c>
      <c r="J2726" t="b">
        <f>VLOOKUP(A2726,all_municipalities!$A$2:$M$445,13, FALSE)</f>
        <v>0</v>
      </c>
      <c r="K2726" t="str">
        <f t="shared" si="170"/>
        <v>NONE</v>
      </c>
      <c r="L2726">
        <v>0</v>
      </c>
      <c r="M2726" t="str">
        <f t="shared" si="171"/>
        <v>10342 Councillor</v>
      </c>
      <c r="N2726" s="6" t="str">
        <f t="shared" si="172"/>
        <v/>
      </c>
      <c r="O2726" s="15" t="str">
        <f>IF(I2726&lt;&gt;FALSE,VLOOKUP(H2726,internet_municipalities!$B$2:$W$226,22,FALSE),"NO INTERNET")</f>
        <v>NO INTERNET</v>
      </c>
      <c r="P2726" s="16" t="str">
        <f t="shared" si="173"/>
        <v>NO INTERNET</v>
      </c>
    </row>
    <row r="2727" spans="1:16" x14ac:dyDescent="0.2">
      <c r="A2727">
        <v>10342</v>
      </c>
      <c r="B2727" t="b">
        <v>1</v>
      </c>
      <c r="C2727" t="s">
        <v>1463</v>
      </c>
      <c r="D2727" t="s">
        <v>3341</v>
      </c>
      <c r="E2727">
        <v>701</v>
      </c>
      <c r="F2727">
        <v>129</v>
      </c>
      <c r="G2727" t="b">
        <v>0</v>
      </c>
      <c r="H2727" t="str">
        <f>VLOOKUP(A2727,all_municipalities!$A$2:$M$445,2,FALSE)</f>
        <v>Iroquois Falls, Town of</v>
      </c>
      <c r="I2727" t="b">
        <f>VLOOKUP(A2727,all_municipalities!$A$2:$M$445,9,FALSE)</f>
        <v>0</v>
      </c>
      <c r="J2727" t="b">
        <f>VLOOKUP(A2727,all_municipalities!$A$2:$M$445,13, FALSE)</f>
        <v>0</v>
      </c>
      <c r="K2727" t="str">
        <f t="shared" si="170"/>
        <v>NONE</v>
      </c>
      <c r="L2727">
        <v>0</v>
      </c>
      <c r="M2727" t="str">
        <f t="shared" si="171"/>
        <v>10342 Councillor</v>
      </c>
      <c r="N2727" s="6" t="str">
        <f t="shared" si="172"/>
        <v/>
      </c>
      <c r="O2727" s="15" t="str">
        <f>IF(I2727&lt;&gt;FALSE,VLOOKUP(H2727,internet_municipalities!$B$2:$W$226,22,FALSE),"NO INTERNET")</f>
        <v>NO INTERNET</v>
      </c>
      <c r="P2727" s="16" t="str">
        <f t="shared" si="173"/>
        <v>NO INTERNET</v>
      </c>
    </row>
    <row r="2728" spans="1:16" x14ac:dyDescent="0.2">
      <c r="A2728">
        <v>10342</v>
      </c>
      <c r="B2728" t="b">
        <v>1</v>
      </c>
      <c r="C2728" t="s">
        <v>1463</v>
      </c>
      <c r="D2728" t="s">
        <v>3342</v>
      </c>
      <c r="E2728">
        <v>889</v>
      </c>
      <c r="F2728">
        <v>317</v>
      </c>
      <c r="G2728" t="b">
        <v>0</v>
      </c>
      <c r="H2728" t="str">
        <f>VLOOKUP(A2728,all_municipalities!$A$2:$M$445,2,FALSE)</f>
        <v>Iroquois Falls, Town of</v>
      </c>
      <c r="I2728" t="b">
        <f>VLOOKUP(A2728,all_municipalities!$A$2:$M$445,9,FALSE)</f>
        <v>0</v>
      </c>
      <c r="J2728" t="b">
        <f>VLOOKUP(A2728,all_municipalities!$A$2:$M$445,13, FALSE)</f>
        <v>0</v>
      </c>
      <c r="K2728" t="str">
        <f t="shared" si="170"/>
        <v>NONE</v>
      </c>
      <c r="L2728">
        <v>0</v>
      </c>
      <c r="M2728" t="str">
        <f t="shared" si="171"/>
        <v>10342 Councillor</v>
      </c>
      <c r="N2728" s="6" t="str">
        <f t="shared" si="172"/>
        <v/>
      </c>
      <c r="O2728" s="15" t="str">
        <f>IF(I2728&lt;&gt;FALSE,VLOOKUP(H2728,internet_municipalities!$B$2:$W$226,22,FALSE),"NO INTERNET")</f>
        <v>NO INTERNET</v>
      </c>
      <c r="P2728" s="16" t="str">
        <f t="shared" si="173"/>
        <v>NO INTERNET</v>
      </c>
    </row>
    <row r="2729" spans="1:16" x14ac:dyDescent="0.2">
      <c r="A2729">
        <v>10342</v>
      </c>
      <c r="B2729" t="b">
        <v>1</v>
      </c>
      <c r="C2729" t="s">
        <v>1463</v>
      </c>
      <c r="D2729" t="s">
        <v>3343</v>
      </c>
      <c r="E2729">
        <v>1156</v>
      </c>
      <c r="F2729">
        <v>584</v>
      </c>
      <c r="G2729" t="b">
        <v>0</v>
      </c>
      <c r="H2729" t="str">
        <f>VLOOKUP(A2729,all_municipalities!$A$2:$M$445,2,FALSE)</f>
        <v>Iroquois Falls, Town of</v>
      </c>
      <c r="I2729" t="b">
        <f>VLOOKUP(A2729,all_municipalities!$A$2:$M$445,9,FALSE)</f>
        <v>0</v>
      </c>
      <c r="J2729" t="b">
        <f>VLOOKUP(A2729,all_municipalities!$A$2:$M$445,13, FALSE)</f>
        <v>0</v>
      </c>
      <c r="K2729" t="str">
        <f t="shared" si="170"/>
        <v>NONE</v>
      </c>
      <c r="L2729">
        <v>0</v>
      </c>
      <c r="M2729" t="str">
        <f t="shared" si="171"/>
        <v>10342 Councillor</v>
      </c>
      <c r="N2729" s="6" t="str">
        <f t="shared" si="172"/>
        <v/>
      </c>
      <c r="O2729" s="15" t="str">
        <f>IF(I2729&lt;&gt;FALSE,VLOOKUP(H2729,internet_municipalities!$B$2:$W$226,22,FALSE),"NO INTERNET")</f>
        <v>NO INTERNET</v>
      </c>
      <c r="P2729" s="16" t="str">
        <f t="shared" si="173"/>
        <v>NO INTERNET</v>
      </c>
    </row>
    <row r="2730" spans="1:16" x14ac:dyDescent="0.2">
      <c r="A2730">
        <v>10342</v>
      </c>
      <c r="B2730" t="b">
        <v>1</v>
      </c>
      <c r="C2730" t="s">
        <v>1463</v>
      </c>
      <c r="D2730" t="s">
        <v>3344</v>
      </c>
      <c r="E2730">
        <v>882</v>
      </c>
      <c r="F2730">
        <v>310</v>
      </c>
      <c r="G2730" t="b">
        <v>0</v>
      </c>
      <c r="H2730" t="str">
        <f>VLOOKUP(A2730,all_municipalities!$A$2:$M$445,2,FALSE)</f>
        <v>Iroquois Falls, Town of</v>
      </c>
      <c r="I2730" t="b">
        <f>VLOOKUP(A2730,all_municipalities!$A$2:$M$445,9,FALSE)</f>
        <v>0</v>
      </c>
      <c r="J2730" t="b">
        <f>VLOOKUP(A2730,all_municipalities!$A$2:$M$445,13, FALSE)</f>
        <v>0</v>
      </c>
      <c r="K2730" t="str">
        <f t="shared" si="170"/>
        <v>NONE</v>
      </c>
      <c r="L2730">
        <v>0</v>
      </c>
      <c r="M2730" t="str">
        <f t="shared" si="171"/>
        <v>10342 Councillor</v>
      </c>
      <c r="N2730" s="6" t="str">
        <f t="shared" si="172"/>
        <v/>
      </c>
      <c r="O2730" s="15" t="str">
        <f>IF(I2730&lt;&gt;FALSE,VLOOKUP(H2730,internet_municipalities!$B$2:$W$226,22,FALSE),"NO INTERNET")</f>
        <v>NO INTERNET</v>
      </c>
      <c r="P2730" s="16" t="str">
        <f t="shared" si="173"/>
        <v>NO INTERNET</v>
      </c>
    </row>
    <row r="2731" spans="1:16" x14ac:dyDescent="0.2">
      <c r="A2731">
        <v>10342</v>
      </c>
      <c r="B2731" t="b">
        <v>1</v>
      </c>
      <c r="C2731" t="s">
        <v>1463</v>
      </c>
      <c r="D2731" t="s">
        <v>3345</v>
      </c>
      <c r="E2731">
        <v>779</v>
      </c>
      <c r="F2731">
        <v>207</v>
      </c>
      <c r="G2731" t="b">
        <v>0</v>
      </c>
      <c r="H2731" t="str">
        <f>VLOOKUP(A2731,all_municipalities!$A$2:$M$445,2,FALSE)</f>
        <v>Iroquois Falls, Town of</v>
      </c>
      <c r="I2731" t="b">
        <f>VLOOKUP(A2731,all_municipalities!$A$2:$M$445,9,FALSE)</f>
        <v>0</v>
      </c>
      <c r="J2731" t="b">
        <f>VLOOKUP(A2731,all_municipalities!$A$2:$M$445,13, FALSE)</f>
        <v>0</v>
      </c>
      <c r="K2731" t="str">
        <f t="shared" si="170"/>
        <v>NONE</v>
      </c>
      <c r="L2731">
        <v>0</v>
      </c>
      <c r="M2731" t="str">
        <f t="shared" si="171"/>
        <v>10342 Councillor</v>
      </c>
      <c r="N2731" s="6" t="str">
        <f t="shared" si="172"/>
        <v/>
      </c>
      <c r="O2731" s="15" t="str">
        <f>IF(I2731&lt;&gt;FALSE,VLOOKUP(H2731,internet_municipalities!$B$2:$W$226,22,FALSE),"NO INTERNET")</f>
        <v>NO INTERNET</v>
      </c>
      <c r="P2731" s="16" t="str">
        <f t="shared" si="173"/>
        <v>NO INTERNET</v>
      </c>
    </row>
    <row r="2732" spans="1:16" x14ac:dyDescent="0.2">
      <c r="A2732">
        <v>10342</v>
      </c>
      <c r="B2732" t="b">
        <v>0</v>
      </c>
      <c r="C2732" t="s">
        <v>1463</v>
      </c>
      <c r="D2732" t="s">
        <v>3346</v>
      </c>
      <c r="E2732">
        <v>456</v>
      </c>
      <c r="F2732" t="s">
        <v>1460</v>
      </c>
      <c r="G2732" t="b">
        <v>0</v>
      </c>
      <c r="H2732" t="str">
        <f>VLOOKUP(A2732,all_municipalities!$A$2:$M$445,2,FALSE)</f>
        <v>Iroquois Falls, Town of</v>
      </c>
      <c r="I2732" t="b">
        <f>VLOOKUP(A2732,all_municipalities!$A$2:$M$445,9,FALSE)</f>
        <v>0</v>
      </c>
      <c r="J2732" t="b">
        <f>VLOOKUP(A2732,all_municipalities!$A$2:$M$445,13, FALSE)</f>
        <v>0</v>
      </c>
      <c r="K2732" t="str">
        <f t="shared" si="170"/>
        <v>NONE</v>
      </c>
      <c r="L2732">
        <v>0</v>
      </c>
      <c r="M2732" t="str">
        <f t="shared" si="171"/>
        <v>10342 Councillor</v>
      </c>
      <c r="N2732" s="6" t="str">
        <f t="shared" si="172"/>
        <v/>
      </c>
      <c r="O2732" s="15" t="str">
        <f>IF(I2732&lt;&gt;FALSE,VLOOKUP(H2732,internet_municipalities!$B$2:$W$226,22,FALSE),"NO INTERNET")</f>
        <v>NO INTERNET</v>
      </c>
      <c r="P2732" s="16" t="str">
        <f t="shared" si="173"/>
        <v>NO INTERNET</v>
      </c>
    </row>
    <row r="2733" spans="1:16" x14ac:dyDescent="0.2">
      <c r="A2733">
        <v>10342</v>
      </c>
      <c r="B2733" t="b">
        <v>0</v>
      </c>
      <c r="C2733" t="s">
        <v>1463</v>
      </c>
      <c r="D2733" t="s">
        <v>3347</v>
      </c>
      <c r="E2733">
        <v>512</v>
      </c>
      <c r="F2733" t="s">
        <v>1460</v>
      </c>
      <c r="G2733" t="b">
        <v>0</v>
      </c>
      <c r="H2733" t="str">
        <f>VLOOKUP(A2733,all_municipalities!$A$2:$M$445,2,FALSE)</f>
        <v>Iroquois Falls, Town of</v>
      </c>
      <c r="I2733" t="b">
        <f>VLOOKUP(A2733,all_municipalities!$A$2:$M$445,9,FALSE)</f>
        <v>0</v>
      </c>
      <c r="J2733" t="b">
        <f>VLOOKUP(A2733,all_municipalities!$A$2:$M$445,13, FALSE)</f>
        <v>0</v>
      </c>
      <c r="K2733" t="str">
        <f t="shared" si="170"/>
        <v>NONE</v>
      </c>
      <c r="L2733">
        <v>0</v>
      </c>
      <c r="M2733" t="str">
        <f t="shared" si="171"/>
        <v>10342 Councillor</v>
      </c>
      <c r="N2733" s="6" t="str">
        <f t="shared" si="172"/>
        <v/>
      </c>
      <c r="O2733" s="15" t="str">
        <f>IF(I2733&lt;&gt;FALSE,VLOOKUP(H2733,internet_municipalities!$B$2:$W$226,22,FALSE),"NO INTERNET")</f>
        <v>NO INTERNET</v>
      </c>
      <c r="P2733" s="16" t="str">
        <f t="shared" si="173"/>
        <v>NO INTERNET</v>
      </c>
    </row>
    <row r="2734" spans="1:16" x14ac:dyDescent="0.2">
      <c r="A2734">
        <v>10342</v>
      </c>
      <c r="B2734" t="b">
        <v>0</v>
      </c>
      <c r="C2734" t="s">
        <v>1463</v>
      </c>
      <c r="D2734" t="s">
        <v>3348</v>
      </c>
      <c r="E2734">
        <v>572</v>
      </c>
      <c r="F2734" t="s">
        <v>1460</v>
      </c>
      <c r="G2734" t="b">
        <v>0</v>
      </c>
      <c r="H2734" t="str">
        <f>VLOOKUP(A2734,all_municipalities!$A$2:$M$445,2,FALSE)</f>
        <v>Iroquois Falls, Town of</v>
      </c>
      <c r="I2734" t="b">
        <f>VLOOKUP(A2734,all_municipalities!$A$2:$M$445,9,FALSE)</f>
        <v>0</v>
      </c>
      <c r="J2734" t="b">
        <f>VLOOKUP(A2734,all_municipalities!$A$2:$M$445,13, FALSE)</f>
        <v>0</v>
      </c>
      <c r="K2734" t="str">
        <f t="shared" si="170"/>
        <v>NONE</v>
      </c>
      <c r="L2734">
        <v>0</v>
      </c>
      <c r="M2734" t="str">
        <f t="shared" si="171"/>
        <v>10342 Councillor</v>
      </c>
      <c r="N2734" s="6" t="str">
        <f t="shared" si="172"/>
        <v/>
      </c>
      <c r="O2734" s="15" t="str">
        <f>IF(I2734&lt;&gt;FALSE,VLOOKUP(H2734,internet_municipalities!$B$2:$W$226,22,FALSE),"NO INTERNET")</f>
        <v>NO INTERNET</v>
      </c>
      <c r="P2734" s="16" t="str">
        <f t="shared" si="173"/>
        <v>NO INTERNET</v>
      </c>
    </row>
    <row r="2735" spans="1:16" x14ac:dyDescent="0.2">
      <c r="A2735">
        <v>10342</v>
      </c>
      <c r="B2735" t="b">
        <v>0</v>
      </c>
      <c r="C2735" t="s">
        <v>1463</v>
      </c>
      <c r="D2735" t="s">
        <v>3349</v>
      </c>
      <c r="E2735">
        <v>417</v>
      </c>
      <c r="F2735" t="s">
        <v>1460</v>
      </c>
      <c r="G2735" t="b">
        <v>0</v>
      </c>
      <c r="H2735" t="str">
        <f>VLOOKUP(A2735,all_municipalities!$A$2:$M$445,2,FALSE)</f>
        <v>Iroquois Falls, Town of</v>
      </c>
      <c r="I2735" t="b">
        <f>VLOOKUP(A2735,all_municipalities!$A$2:$M$445,9,FALSE)</f>
        <v>0</v>
      </c>
      <c r="J2735" t="b">
        <f>VLOOKUP(A2735,all_municipalities!$A$2:$M$445,13, FALSE)</f>
        <v>0</v>
      </c>
      <c r="K2735" t="str">
        <f t="shared" si="170"/>
        <v>NONE</v>
      </c>
      <c r="L2735">
        <v>0</v>
      </c>
      <c r="M2735" t="str">
        <f t="shared" si="171"/>
        <v>10342 Councillor</v>
      </c>
      <c r="N2735" s="6" t="str">
        <f t="shared" si="172"/>
        <v/>
      </c>
      <c r="O2735" s="15" t="str">
        <f>IF(I2735&lt;&gt;FALSE,VLOOKUP(H2735,internet_municipalities!$B$2:$W$226,22,FALSE),"NO INTERNET")</f>
        <v>NO INTERNET</v>
      </c>
      <c r="P2735" s="16" t="str">
        <f t="shared" si="173"/>
        <v>NO INTERNET</v>
      </c>
    </row>
    <row r="2736" spans="1:16" x14ac:dyDescent="0.2">
      <c r="A2736">
        <v>10342</v>
      </c>
      <c r="B2736" t="b">
        <v>0</v>
      </c>
      <c r="C2736" t="s">
        <v>1463</v>
      </c>
      <c r="D2736" t="s">
        <v>3350</v>
      </c>
      <c r="E2736">
        <v>534</v>
      </c>
      <c r="F2736" t="s">
        <v>1460</v>
      </c>
      <c r="G2736" t="b">
        <v>0</v>
      </c>
      <c r="H2736" t="str">
        <f>VLOOKUP(A2736,all_municipalities!$A$2:$M$445,2,FALSE)</f>
        <v>Iroquois Falls, Town of</v>
      </c>
      <c r="I2736" t="b">
        <f>VLOOKUP(A2736,all_municipalities!$A$2:$M$445,9,FALSE)</f>
        <v>0</v>
      </c>
      <c r="J2736" t="b">
        <f>VLOOKUP(A2736,all_municipalities!$A$2:$M$445,13, FALSE)</f>
        <v>0</v>
      </c>
      <c r="K2736" t="str">
        <f t="shared" si="170"/>
        <v>NONE</v>
      </c>
      <c r="L2736">
        <v>0</v>
      </c>
      <c r="M2736" t="str">
        <f t="shared" si="171"/>
        <v>10342 Councillor</v>
      </c>
      <c r="N2736" s="6" t="str">
        <f t="shared" si="172"/>
        <v/>
      </c>
      <c r="O2736" s="15" t="str">
        <f>IF(I2736&lt;&gt;FALSE,VLOOKUP(H2736,internet_municipalities!$B$2:$W$226,22,FALSE),"NO INTERNET")</f>
        <v>NO INTERNET</v>
      </c>
      <c r="P2736" s="16" t="str">
        <f t="shared" si="173"/>
        <v>NO INTERNET</v>
      </c>
    </row>
    <row r="2737" spans="1:16" x14ac:dyDescent="0.2">
      <c r="A2737">
        <v>10342</v>
      </c>
      <c r="B2737" t="b">
        <v>0</v>
      </c>
      <c r="C2737" t="s">
        <v>1463</v>
      </c>
      <c r="D2737" t="s">
        <v>3351</v>
      </c>
      <c r="E2737">
        <v>261</v>
      </c>
      <c r="F2737" t="s">
        <v>1460</v>
      </c>
      <c r="G2737" t="b">
        <v>0</v>
      </c>
      <c r="H2737" t="str">
        <f>VLOOKUP(A2737,all_municipalities!$A$2:$M$445,2,FALSE)</f>
        <v>Iroquois Falls, Town of</v>
      </c>
      <c r="I2737" t="b">
        <f>VLOOKUP(A2737,all_municipalities!$A$2:$M$445,9,FALSE)</f>
        <v>0</v>
      </c>
      <c r="J2737" t="b">
        <f>VLOOKUP(A2737,all_municipalities!$A$2:$M$445,13, FALSE)</f>
        <v>0</v>
      </c>
      <c r="K2737" t="str">
        <f t="shared" si="170"/>
        <v>NONE</v>
      </c>
      <c r="L2737">
        <v>0</v>
      </c>
      <c r="M2737" t="str">
        <f t="shared" si="171"/>
        <v>10342 Councillor</v>
      </c>
      <c r="N2737" s="6" t="str">
        <f t="shared" si="172"/>
        <v/>
      </c>
      <c r="O2737" s="15" t="str">
        <f>IF(I2737&lt;&gt;FALSE,VLOOKUP(H2737,internet_municipalities!$B$2:$W$226,22,FALSE),"NO INTERNET")</f>
        <v>NO INTERNET</v>
      </c>
      <c r="P2737" s="16" t="str">
        <f t="shared" si="173"/>
        <v>NO INTERNET</v>
      </c>
    </row>
    <row r="2738" spans="1:16" x14ac:dyDescent="0.2">
      <c r="A2738">
        <v>10342</v>
      </c>
      <c r="B2738" t="b">
        <v>0</v>
      </c>
      <c r="C2738" t="s">
        <v>1463</v>
      </c>
      <c r="D2738" t="s">
        <v>3352</v>
      </c>
      <c r="E2738">
        <v>518</v>
      </c>
      <c r="F2738" t="s">
        <v>1460</v>
      </c>
      <c r="G2738" t="b">
        <v>0</v>
      </c>
      <c r="H2738" t="str">
        <f>VLOOKUP(A2738,all_municipalities!$A$2:$M$445,2,FALSE)</f>
        <v>Iroquois Falls, Town of</v>
      </c>
      <c r="I2738" t="b">
        <f>VLOOKUP(A2738,all_municipalities!$A$2:$M$445,9,FALSE)</f>
        <v>0</v>
      </c>
      <c r="J2738" t="b">
        <f>VLOOKUP(A2738,all_municipalities!$A$2:$M$445,13, FALSE)</f>
        <v>0</v>
      </c>
      <c r="K2738" t="str">
        <f t="shared" si="170"/>
        <v>NONE</v>
      </c>
      <c r="L2738">
        <v>0</v>
      </c>
      <c r="M2738" t="str">
        <f t="shared" si="171"/>
        <v>10342 Councillor</v>
      </c>
      <c r="N2738" s="6" t="str">
        <f t="shared" si="172"/>
        <v/>
      </c>
      <c r="O2738" s="15" t="str">
        <f>IF(I2738&lt;&gt;FALSE,VLOOKUP(H2738,internet_municipalities!$B$2:$W$226,22,FALSE),"NO INTERNET")</f>
        <v>NO INTERNET</v>
      </c>
      <c r="P2738" s="16" t="str">
        <f t="shared" si="173"/>
        <v>NO INTERNET</v>
      </c>
    </row>
    <row r="2739" spans="1:16" x14ac:dyDescent="0.2">
      <c r="A2739">
        <v>10230</v>
      </c>
      <c r="B2739" t="b">
        <v>1</v>
      </c>
      <c r="C2739" t="s">
        <v>1463</v>
      </c>
      <c r="D2739" t="s">
        <v>3353</v>
      </c>
      <c r="E2739">
        <v>168</v>
      </c>
      <c r="F2739">
        <v>60</v>
      </c>
      <c r="G2739" t="b">
        <v>0</v>
      </c>
      <c r="H2739" t="str">
        <f>VLOOKUP(A2739,all_municipalities!$A$2:$M$445,2,FALSE)</f>
        <v>James, Township of</v>
      </c>
      <c r="I2739" t="b">
        <f>VLOOKUP(A2739,all_municipalities!$A$2:$M$445,9,FALSE)</f>
        <v>0</v>
      </c>
      <c r="J2739" t="b">
        <f>VLOOKUP(A2739,all_municipalities!$A$2:$M$445,13, FALSE)</f>
        <v>0</v>
      </c>
      <c r="K2739" t="str">
        <f t="shared" si="170"/>
        <v>NONE</v>
      </c>
      <c r="L2739">
        <v>0</v>
      </c>
      <c r="M2739" t="str">
        <f t="shared" si="171"/>
        <v>10230 Councillor</v>
      </c>
      <c r="N2739" s="6" t="str">
        <f t="shared" si="172"/>
        <v/>
      </c>
      <c r="O2739" s="15" t="str">
        <f>IF(I2739&lt;&gt;FALSE,VLOOKUP(H2739,internet_municipalities!$B$2:$W$226,22,FALSE),"NO INTERNET")</f>
        <v>NO INTERNET</v>
      </c>
      <c r="P2739" s="16" t="str">
        <f t="shared" si="173"/>
        <v>NO INTERNET</v>
      </c>
    </row>
    <row r="2740" spans="1:16" x14ac:dyDescent="0.2">
      <c r="A2740">
        <v>10230</v>
      </c>
      <c r="B2740" t="b">
        <v>1</v>
      </c>
      <c r="C2740" t="s">
        <v>1463</v>
      </c>
      <c r="D2740" t="s">
        <v>3354</v>
      </c>
      <c r="E2740">
        <v>109</v>
      </c>
      <c r="F2740">
        <v>1</v>
      </c>
      <c r="G2740" t="b">
        <v>0</v>
      </c>
      <c r="H2740" t="str">
        <f>VLOOKUP(A2740,all_municipalities!$A$2:$M$445,2,FALSE)</f>
        <v>James, Township of</v>
      </c>
      <c r="I2740" t="b">
        <f>VLOOKUP(A2740,all_municipalities!$A$2:$M$445,9,FALSE)</f>
        <v>0</v>
      </c>
      <c r="J2740" t="b">
        <f>VLOOKUP(A2740,all_municipalities!$A$2:$M$445,13, FALSE)</f>
        <v>0</v>
      </c>
      <c r="K2740" t="str">
        <f t="shared" si="170"/>
        <v>NONE</v>
      </c>
      <c r="L2740">
        <v>0</v>
      </c>
      <c r="M2740" t="str">
        <f t="shared" si="171"/>
        <v>10230 Councillor</v>
      </c>
      <c r="N2740" s="6" t="str">
        <f t="shared" si="172"/>
        <v/>
      </c>
      <c r="O2740" s="15" t="str">
        <f>IF(I2740&lt;&gt;FALSE,VLOOKUP(H2740,internet_municipalities!$B$2:$W$226,22,FALSE),"NO INTERNET")</f>
        <v>NO INTERNET</v>
      </c>
      <c r="P2740" s="16" t="str">
        <f t="shared" si="173"/>
        <v>NO INTERNET</v>
      </c>
    </row>
    <row r="2741" spans="1:16" x14ac:dyDescent="0.2">
      <c r="A2741">
        <v>10230</v>
      </c>
      <c r="B2741" t="b">
        <v>1</v>
      </c>
      <c r="C2741" t="s">
        <v>1463</v>
      </c>
      <c r="D2741" t="s">
        <v>3355</v>
      </c>
      <c r="E2741">
        <v>152</v>
      </c>
      <c r="F2741">
        <v>44</v>
      </c>
      <c r="G2741" t="b">
        <v>0</v>
      </c>
      <c r="H2741" t="str">
        <f>VLOOKUP(A2741,all_municipalities!$A$2:$M$445,2,FALSE)</f>
        <v>James, Township of</v>
      </c>
      <c r="I2741" t="b">
        <f>VLOOKUP(A2741,all_municipalities!$A$2:$M$445,9,FALSE)</f>
        <v>0</v>
      </c>
      <c r="J2741" t="b">
        <f>VLOOKUP(A2741,all_municipalities!$A$2:$M$445,13, FALSE)</f>
        <v>0</v>
      </c>
      <c r="K2741" t="str">
        <f t="shared" si="170"/>
        <v>NONE</v>
      </c>
      <c r="L2741">
        <v>0</v>
      </c>
      <c r="M2741" t="str">
        <f t="shared" si="171"/>
        <v>10230 Councillor</v>
      </c>
      <c r="N2741" s="6" t="str">
        <f t="shared" si="172"/>
        <v/>
      </c>
      <c r="O2741" s="15" t="str">
        <f>IF(I2741&lt;&gt;FALSE,VLOOKUP(H2741,internet_municipalities!$B$2:$W$226,22,FALSE),"NO INTERNET")</f>
        <v>NO INTERNET</v>
      </c>
      <c r="P2741" s="16" t="str">
        <f t="shared" si="173"/>
        <v>NO INTERNET</v>
      </c>
    </row>
    <row r="2742" spans="1:16" x14ac:dyDescent="0.2">
      <c r="A2742">
        <v>10230</v>
      </c>
      <c r="B2742" t="b">
        <v>1</v>
      </c>
      <c r="C2742" t="s">
        <v>1463</v>
      </c>
      <c r="D2742" t="s">
        <v>3356</v>
      </c>
      <c r="E2742">
        <v>200</v>
      </c>
      <c r="F2742">
        <v>92</v>
      </c>
      <c r="G2742" t="b">
        <v>0</v>
      </c>
      <c r="H2742" t="str">
        <f>VLOOKUP(A2742,all_municipalities!$A$2:$M$445,2,FALSE)</f>
        <v>James, Township of</v>
      </c>
      <c r="I2742" t="b">
        <f>VLOOKUP(A2742,all_municipalities!$A$2:$M$445,9,FALSE)</f>
        <v>0</v>
      </c>
      <c r="J2742" t="b">
        <f>VLOOKUP(A2742,all_municipalities!$A$2:$M$445,13, FALSE)</f>
        <v>0</v>
      </c>
      <c r="K2742" t="str">
        <f t="shared" si="170"/>
        <v>NONE</v>
      </c>
      <c r="L2742">
        <v>0</v>
      </c>
      <c r="M2742" t="str">
        <f t="shared" si="171"/>
        <v>10230 Councillor</v>
      </c>
      <c r="N2742" s="6" t="str">
        <f t="shared" si="172"/>
        <v/>
      </c>
      <c r="O2742" s="15" t="str">
        <f>IF(I2742&lt;&gt;FALSE,VLOOKUP(H2742,internet_municipalities!$B$2:$W$226,22,FALSE),"NO INTERNET")</f>
        <v>NO INTERNET</v>
      </c>
      <c r="P2742" s="16" t="str">
        <f t="shared" si="173"/>
        <v>NO INTERNET</v>
      </c>
    </row>
    <row r="2743" spans="1:16" x14ac:dyDescent="0.2">
      <c r="A2743">
        <v>10230</v>
      </c>
      <c r="B2743" t="b">
        <v>0</v>
      </c>
      <c r="C2743" t="s">
        <v>1463</v>
      </c>
      <c r="D2743" t="s">
        <v>3357</v>
      </c>
      <c r="E2743">
        <v>75</v>
      </c>
      <c r="F2743" t="s">
        <v>1460</v>
      </c>
      <c r="G2743" t="b">
        <v>0</v>
      </c>
      <c r="H2743" t="str">
        <f>VLOOKUP(A2743,all_municipalities!$A$2:$M$445,2,FALSE)</f>
        <v>James, Township of</v>
      </c>
      <c r="I2743" t="b">
        <f>VLOOKUP(A2743,all_municipalities!$A$2:$M$445,9,FALSE)</f>
        <v>0</v>
      </c>
      <c r="J2743" t="b">
        <f>VLOOKUP(A2743,all_municipalities!$A$2:$M$445,13, FALSE)</f>
        <v>0</v>
      </c>
      <c r="K2743" t="str">
        <f t="shared" si="170"/>
        <v>NONE</v>
      </c>
      <c r="L2743">
        <v>0</v>
      </c>
      <c r="M2743" t="str">
        <f t="shared" si="171"/>
        <v>10230 Councillor</v>
      </c>
      <c r="N2743" s="6" t="str">
        <f t="shared" si="172"/>
        <v/>
      </c>
      <c r="O2743" s="15" t="str">
        <f>IF(I2743&lt;&gt;FALSE,VLOOKUP(H2743,internet_municipalities!$B$2:$W$226,22,FALSE),"NO INTERNET")</f>
        <v>NO INTERNET</v>
      </c>
      <c r="P2743" s="16" t="str">
        <f t="shared" si="173"/>
        <v>NO INTERNET</v>
      </c>
    </row>
    <row r="2744" spans="1:16" x14ac:dyDescent="0.2">
      <c r="A2744">
        <v>10230</v>
      </c>
      <c r="B2744" t="b">
        <v>0</v>
      </c>
      <c r="C2744" t="s">
        <v>1463</v>
      </c>
      <c r="D2744" t="s">
        <v>3358</v>
      </c>
      <c r="E2744">
        <v>108</v>
      </c>
      <c r="F2744" t="s">
        <v>1460</v>
      </c>
      <c r="G2744" t="b">
        <v>0</v>
      </c>
      <c r="H2744" t="str">
        <f>VLOOKUP(A2744,all_municipalities!$A$2:$M$445,2,FALSE)</f>
        <v>James, Township of</v>
      </c>
      <c r="I2744" t="b">
        <f>VLOOKUP(A2744,all_municipalities!$A$2:$M$445,9,FALSE)</f>
        <v>0</v>
      </c>
      <c r="J2744" t="b">
        <f>VLOOKUP(A2744,all_municipalities!$A$2:$M$445,13, FALSE)</f>
        <v>0</v>
      </c>
      <c r="K2744" t="str">
        <f t="shared" si="170"/>
        <v>NONE</v>
      </c>
      <c r="L2744">
        <v>0</v>
      </c>
      <c r="M2744" t="str">
        <f t="shared" si="171"/>
        <v>10230 Councillor</v>
      </c>
      <c r="N2744" s="6" t="str">
        <f t="shared" si="172"/>
        <v/>
      </c>
      <c r="O2744" s="15" t="str">
        <f>IF(I2744&lt;&gt;FALSE,VLOOKUP(H2744,internet_municipalities!$B$2:$W$226,22,FALSE),"NO INTERNET")</f>
        <v>NO INTERNET</v>
      </c>
      <c r="P2744" s="16" t="str">
        <f t="shared" si="173"/>
        <v>NO INTERNET</v>
      </c>
    </row>
    <row r="2745" spans="1:16" x14ac:dyDescent="0.2">
      <c r="A2745">
        <v>10230</v>
      </c>
      <c r="B2745" t="b">
        <v>0</v>
      </c>
      <c r="C2745" t="s">
        <v>1463</v>
      </c>
      <c r="D2745" t="s">
        <v>3359</v>
      </c>
      <c r="E2745">
        <v>92</v>
      </c>
      <c r="F2745" t="s">
        <v>1460</v>
      </c>
      <c r="G2745" t="b">
        <v>0</v>
      </c>
      <c r="H2745" t="str">
        <f>VLOOKUP(A2745,all_municipalities!$A$2:$M$445,2,FALSE)</f>
        <v>James, Township of</v>
      </c>
      <c r="I2745" t="b">
        <f>VLOOKUP(A2745,all_municipalities!$A$2:$M$445,9,FALSE)</f>
        <v>0</v>
      </c>
      <c r="J2745" t="b">
        <f>VLOOKUP(A2745,all_municipalities!$A$2:$M$445,13, FALSE)</f>
        <v>0</v>
      </c>
      <c r="K2745" t="str">
        <f t="shared" si="170"/>
        <v>NONE</v>
      </c>
      <c r="L2745">
        <v>0</v>
      </c>
      <c r="M2745" t="str">
        <f t="shared" si="171"/>
        <v>10230 Councillor</v>
      </c>
      <c r="N2745" s="6" t="str">
        <f t="shared" si="172"/>
        <v/>
      </c>
      <c r="O2745" s="15" t="str">
        <f>IF(I2745&lt;&gt;FALSE,VLOOKUP(H2745,internet_municipalities!$B$2:$W$226,22,FALSE),"NO INTERNET")</f>
        <v>NO INTERNET</v>
      </c>
      <c r="P2745" s="16" t="str">
        <f t="shared" si="173"/>
        <v>NO INTERNET</v>
      </c>
    </row>
    <row r="2746" spans="1:16" x14ac:dyDescent="0.2">
      <c r="A2746">
        <v>10656</v>
      </c>
      <c r="B2746" t="b">
        <v>1</v>
      </c>
      <c r="C2746" t="s">
        <v>1463</v>
      </c>
      <c r="D2746" t="s">
        <v>3360</v>
      </c>
      <c r="E2746">
        <v>263</v>
      </c>
      <c r="F2746">
        <v>43</v>
      </c>
      <c r="G2746" t="b">
        <v>0</v>
      </c>
      <c r="H2746" t="str">
        <f>VLOOKUP(A2746,all_municipalities!$A$2:$M$445,2,FALSE)</f>
        <v>Jocelyn, Township of</v>
      </c>
      <c r="I2746" t="b">
        <f>VLOOKUP(A2746,all_municipalities!$A$2:$M$445,9,FALSE)</f>
        <v>0</v>
      </c>
      <c r="J2746" t="b">
        <f>VLOOKUP(A2746,all_municipalities!$A$2:$M$445,13, FALSE)</f>
        <v>0</v>
      </c>
      <c r="K2746" t="str">
        <f t="shared" si="170"/>
        <v>NONE</v>
      </c>
      <c r="L2746">
        <v>0</v>
      </c>
      <c r="M2746" t="str">
        <f t="shared" si="171"/>
        <v>10656 Councillor</v>
      </c>
      <c r="N2746" s="6" t="str">
        <f t="shared" si="172"/>
        <v/>
      </c>
      <c r="O2746" s="15" t="str">
        <f>IF(I2746&lt;&gt;FALSE,VLOOKUP(H2746,internet_municipalities!$B$2:$W$226,22,FALSE),"NO INTERNET")</f>
        <v>NO INTERNET</v>
      </c>
      <c r="P2746" s="16" t="str">
        <f t="shared" si="173"/>
        <v>NO INTERNET</v>
      </c>
    </row>
    <row r="2747" spans="1:16" x14ac:dyDescent="0.2">
      <c r="A2747">
        <v>10656</v>
      </c>
      <c r="B2747" t="b">
        <v>1</v>
      </c>
      <c r="C2747" t="s">
        <v>1463</v>
      </c>
      <c r="D2747" t="s">
        <v>3361</v>
      </c>
      <c r="E2747">
        <v>348</v>
      </c>
      <c r="F2747">
        <v>128</v>
      </c>
      <c r="G2747" t="b">
        <v>0</v>
      </c>
      <c r="H2747" t="str">
        <f>VLOOKUP(A2747,all_municipalities!$A$2:$M$445,2,FALSE)</f>
        <v>Jocelyn, Township of</v>
      </c>
      <c r="I2747" t="b">
        <f>VLOOKUP(A2747,all_municipalities!$A$2:$M$445,9,FALSE)</f>
        <v>0</v>
      </c>
      <c r="J2747" t="b">
        <f>VLOOKUP(A2747,all_municipalities!$A$2:$M$445,13, FALSE)</f>
        <v>0</v>
      </c>
      <c r="K2747" t="str">
        <f t="shared" si="170"/>
        <v>NONE</v>
      </c>
      <c r="L2747">
        <v>0</v>
      </c>
      <c r="M2747" t="str">
        <f t="shared" si="171"/>
        <v>10656 Councillor</v>
      </c>
      <c r="N2747" s="6" t="str">
        <f t="shared" si="172"/>
        <v/>
      </c>
      <c r="O2747" s="15" t="str">
        <f>IF(I2747&lt;&gt;FALSE,VLOOKUP(H2747,internet_municipalities!$B$2:$W$226,22,FALSE),"NO INTERNET")</f>
        <v>NO INTERNET</v>
      </c>
      <c r="P2747" s="16" t="str">
        <f t="shared" si="173"/>
        <v>NO INTERNET</v>
      </c>
    </row>
    <row r="2748" spans="1:16" x14ac:dyDescent="0.2">
      <c r="A2748">
        <v>10656</v>
      </c>
      <c r="B2748" t="b">
        <v>1</v>
      </c>
      <c r="C2748" t="s">
        <v>1463</v>
      </c>
      <c r="D2748" t="s">
        <v>3362</v>
      </c>
      <c r="E2748">
        <v>278</v>
      </c>
      <c r="F2748">
        <v>58</v>
      </c>
      <c r="G2748" t="b">
        <v>0</v>
      </c>
      <c r="H2748" t="str">
        <f>VLOOKUP(A2748,all_municipalities!$A$2:$M$445,2,FALSE)</f>
        <v>Jocelyn, Township of</v>
      </c>
      <c r="I2748" t="b">
        <f>VLOOKUP(A2748,all_municipalities!$A$2:$M$445,9,FALSE)</f>
        <v>0</v>
      </c>
      <c r="J2748" t="b">
        <f>VLOOKUP(A2748,all_municipalities!$A$2:$M$445,13, FALSE)</f>
        <v>0</v>
      </c>
      <c r="K2748" t="str">
        <f t="shared" si="170"/>
        <v>NONE</v>
      </c>
      <c r="L2748">
        <v>0</v>
      </c>
      <c r="M2748" t="str">
        <f t="shared" si="171"/>
        <v>10656 Councillor</v>
      </c>
      <c r="N2748" s="6" t="str">
        <f t="shared" si="172"/>
        <v/>
      </c>
      <c r="O2748" s="15" t="str">
        <f>IF(I2748&lt;&gt;FALSE,VLOOKUP(H2748,internet_municipalities!$B$2:$W$226,22,FALSE),"NO INTERNET")</f>
        <v>NO INTERNET</v>
      </c>
      <c r="P2748" s="16" t="str">
        <f t="shared" si="173"/>
        <v>NO INTERNET</v>
      </c>
    </row>
    <row r="2749" spans="1:16" x14ac:dyDescent="0.2">
      <c r="A2749">
        <v>10656</v>
      </c>
      <c r="B2749" t="b">
        <v>1</v>
      </c>
      <c r="C2749" t="s">
        <v>1463</v>
      </c>
      <c r="D2749" t="s">
        <v>3363</v>
      </c>
      <c r="E2749">
        <v>261</v>
      </c>
      <c r="F2749">
        <v>41</v>
      </c>
      <c r="G2749" t="b">
        <v>0</v>
      </c>
      <c r="H2749" t="str">
        <f>VLOOKUP(A2749,all_municipalities!$A$2:$M$445,2,FALSE)</f>
        <v>Jocelyn, Township of</v>
      </c>
      <c r="I2749" t="b">
        <f>VLOOKUP(A2749,all_municipalities!$A$2:$M$445,9,FALSE)</f>
        <v>0</v>
      </c>
      <c r="J2749" t="b">
        <f>VLOOKUP(A2749,all_municipalities!$A$2:$M$445,13, FALSE)</f>
        <v>0</v>
      </c>
      <c r="K2749" t="str">
        <f t="shared" si="170"/>
        <v>NONE</v>
      </c>
      <c r="L2749">
        <v>0</v>
      </c>
      <c r="M2749" t="str">
        <f t="shared" si="171"/>
        <v>10656 Councillor</v>
      </c>
      <c r="N2749" s="6" t="str">
        <f t="shared" si="172"/>
        <v/>
      </c>
      <c r="O2749" s="15" t="str">
        <f>IF(I2749&lt;&gt;FALSE,VLOOKUP(H2749,internet_municipalities!$B$2:$W$226,22,FALSE),"NO INTERNET")</f>
        <v>NO INTERNET</v>
      </c>
      <c r="P2749" s="16" t="str">
        <f t="shared" si="173"/>
        <v>NO INTERNET</v>
      </c>
    </row>
    <row r="2750" spans="1:16" x14ac:dyDescent="0.2">
      <c r="A2750">
        <v>10656</v>
      </c>
      <c r="B2750" t="b">
        <v>0</v>
      </c>
      <c r="C2750" t="s">
        <v>1463</v>
      </c>
      <c r="D2750" t="s">
        <v>3364</v>
      </c>
      <c r="E2750">
        <v>165</v>
      </c>
      <c r="F2750" t="s">
        <v>1460</v>
      </c>
      <c r="G2750" t="b">
        <v>0</v>
      </c>
      <c r="H2750" t="str">
        <f>VLOOKUP(A2750,all_municipalities!$A$2:$M$445,2,FALSE)</f>
        <v>Jocelyn, Township of</v>
      </c>
      <c r="I2750" t="b">
        <f>VLOOKUP(A2750,all_municipalities!$A$2:$M$445,9,FALSE)</f>
        <v>0</v>
      </c>
      <c r="J2750" t="b">
        <f>VLOOKUP(A2750,all_municipalities!$A$2:$M$445,13, FALSE)</f>
        <v>0</v>
      </c>
      <c r="K2750" t="str">
        <f t="shared" si="170"/>
        <v>NONE</v>
      </c>
      <c r="L2750">
        <v>0</v>
      </c>
      <c r="M2750" t="str">
        <f t="shared" si="171"/>
        <v>10656 Councillor</v>
      </c>
      <c r="N2750" s="6" t="str">
        <f t="shared" si="172"/>
        <v/>
      </c>
      <c r="O2750" s="15" t="str">
        <f>IF(I2750&lt;&gt;FALSE,VLOOKUP(H2750,internet_municipalities!$B$2:$W$226,22,FALSE),"NO INTERNET")</f>
        <v>NO INTERNET</v>
      </c>
      <c r="P2750" s="16" t="str">
        <f t="shared" si="173"/>
        <v>NO INTERNET</v>
      </c>
    </row>
    <row r="2751" spans="1:16" x14ac:dyDescent="0.2">
      <c r="A2751">
        <v>10656</v>
      </c>
      <c r="B2751" t="b">
        <v>0</v>
      </c>
      <c r="C2751" t="s">
        <v>1463</v>
      </c>
      <c r="D2751" t="s">
        <v>3365</v>
      </c>
      <c r="E2751">
        <v>220</v>
      </c>
      <c r="F2751" t="s">
        <v>1460</v>
      </c>
      <c r="G2751" t="b">
        <v>0</v>
      </c>
      <c r="H2751" t="str">
        <f>VLOOKUP(A2751,all_municipalities!$A$2:$M$445,2,FALSE)</f>
        <v>Jocelyn, Township of</v>
      </c>
      <c r="I2751" t="b">
        <f>VLOOKUP(A2751,all_municipalities!$A$2:$M$445,9,FALSE)</f>
        <v>0</v>
      </c>
      <c r="J2751" t="b">
        <f>VLOOKUP(A2751,all_municipalities!$A$2:$M$445,13, FALSE)</f>
        <v>0</v>
      </c>
      <c r="K2751" t="str">
        <f t="shared" si="170"/>
        <v>NONE</v>
      </c>
      <c r="L2751">
        <v>0</v>
      </c>
      <c r="M2751" t="str">
        <f t="shared" si="171"/>
        <v>10656 Councillor</v>
      </c>
      <c r="N2751" s="6" t="str">
        <f t="shared" si="172"/>
        <v/>
      </c>
      <c r="O2751" s="15" t="str">
        <f>IF(I2751&lt;&gt;FALSE,VLOOKUP(H2751,internet_municipalities!$B$2:$W$226,22,FALSE),"NO INTERNET")</f>
        <v>NO INTERNET</v>
      </c>
      <c r="P2751" s="16" t="str">
        <f t="shared" si="173"/>
        <v>NO INTERNET</v>
      </c>
    </row>
    <row r="2752" spans="1:16" x14ac:dyDescent="0.2">
      <c r="A2752">
        <v>10192</v>
      </c>
      <c r="B2752" t="b">
        <v>1</v>
      </c>
      <c r="C2752" t="s">
        <v>1463</v>
      </c>
      <c r="D2752" t="s">
        <v>3366</v>
      </c>
      <c r="E2752">
        <v>154</v>
      </c>
      <c r="F2752">
        <v>69</v>
      </c>
      <c r="G2752" t="b">
        <v>0</v>
      </c>
      <c r="H2752" t="str">
        <f>VLOOKUP(A2752,all_municipalities!$A$2:$M$445,2,FALSE)</f>
        <v>Johnson, Township of</v>
      </c>
      <c r="I2752" t="b">
        <f>VLOOKUP(A2752,all_municipalities!$A$2:$M$445,9,FALSE)</f>
        <v>0</v>
      </c>
      <c r="J2752" t="b">
        <f>VLOOKUP(A2752,all_municipalities!$A$2:$M$445,13, FALSE)</f>
        <v>0</v>
      </c>
      <c r="K2752" t="str">
        <f t="shared" si="170"/>
        <v>NONE</v>
      </c>
      <c r="L2752">
        <v>0</v>
      </c>
      <c r="M2752" t="str">
        <f t="shared" si="171"/>
        <v>10192 Councillor</v>
      </c>
      <c r="N2752" s="6" t="str">
        <f t="shared" si="172"/>
        <v/>
      </c>
      <c r="O2752" s="15" t="str">
        <f>IF(I2752&lt;&gt;FALSE,VLOOKUP(H2752,internet_municipalities!$B$2:$W$226,22,FALSE),"NO INTERNET")</f>
        <v>NO INTERNET</v>
      </c>
      <c r="P2752" s="16" t="str">
        <f t="shared" si="173"/>
        <v>NO INTERNET</v>
      </c>
    </row>
    <row r="2753" spans="1:16" x14ac:dyDescent="0.2">
      <c r="A2753">
        <v>10192</v>
      </c>
      <c r="B2753" t="b">
        <v>1</v>
      </c>
      <c r="C2753" t="s">
        <v>1463</v>
      </c>
      <c r="D2753" t="s">
        <v>3367</v>
      </c>
      <c r="E2753">
        <v>99</v>
      </c>
      <c r="F2753">
        <v>14</v>
      </c>
      <c r="G2753" t="b">
        <v>0</v>
      </c>
      <c r="H2753" t="str">
        <f>VLOOKUP(A2753,all_municipalities!$A$2:$M$445,2,FALSE)</f>
        <v>Johnson, Township of</v>
      </c>
      <c r="I2753" t="b">
        <f>VLOOKUP(A2753,all_municipalities!$A$2:$M$445,9,FALSE)</f>
        <v>0</v>
      </c>
      <c r="J2753" t="b">
        <f>VLOOKUP(A2753,all_municipalities!$A$2:$M$445,13, FALSE)</f>
        <v>0</v>
      </c>
      <c r="K2753" t="str">
        <f t="shared" si="170"/>
        <v>NONE</v>
      </c>
      <c r="L2753">
        <v>0</v>
      </c>
      <c r="M2753" t="str">
        <f t="shared" si="171"/>
        <v>10192 Councillor</v>
      </c>
      <c r="N2753" s="6" t="str">
        <f t="shared" si="172"/>
        <v/>
      </c>
      <c r="O2753" s="15" t="str">
        <f>IF(I2753&lt;&gt;FALSE,VLOOKUP(H2753,internet_municipalities!$B$2:$W$226,22,FALSE),"NO INTERNET")</f>
        <v>NO INTERNET</v>
      </c>
      <c r="P2753" s="16" t="str">
        <f t="shared" si="173"/>
        <v>NO INTERNET</v>
      </c>
    </row>
    <row r="2754" spans="1:16" x14ac:dyDescent="0.2">
      <c r="A2754">
        <v>10192</v>
      </c>
      <c r="B2754" t="b">
        <v>1</v>
      </c>
      <c r="C2754" t="s">
        <v>1463</v>
      </c>
      <c r="D2754" t="s">
        <v>3368</v>
      </c>
      <c r="E2754">
        <v>150</v>
      </c>
      <c r="F2754">
        <v>65</v>
      </c>
      <c r="G2754" t="b">
        <v>0</v>
      </c>
      <c r="H2754" t="str">
        <f>VLOOKUP(A2754,all_municipalities!$A$2:$M$445,2,FALSE)</f>
        <v>Johnson, Township of</v>
      </c>
      <c r="I2754" t="b">
        <f>VLOOKUP(A2754,all_municipalities!$A$2:$M$445,9,FALSE)</f>
        <v>0</v>
      </c>
      <c r="J2754" t="b">
        <f>VLOOKUP(A2754,all_municipalities!$A$2:$M$445,13, FALSE)</f>
        <v>0</v>
      </c>
      <c r="K2754" t="str">
        <f t="shared" ref="K2754:K2817" si="174">IF(J2754=TRUE,IF(F2754&lt;=10,"HIGH",IF(F2754&lt;=100,"MID",IF(F2754&lt;=1000,"LOW","NONE"))),"NONE")</f>
        <v>NONE</v>
      </c>
      <c r="L2754">
        <v>0</v>
      </c>
      <c r="M2754" t="str">
        <f t="shared" ref="M2754:M2817" si="175">CONCATENATE(A2754, " ",C2754)</f>
        <v>10192 Councillor</v>
      </c>
      <c r="N2754" s="6" t="str">
        <f t="shared" si="172"/>
        <v/>
      </c>
      <c r="O2754" s="15" t="str">
        <f>IF(I2754&lt;&gt;FALSE,VLOOKUP(H2754,internet_municipalities!$B$2:$W$226,22,FALSE),"NO INTERNET")</f>
        <v>NO INTERNET</v>
      </c>
      <c r="P2754" s="16" t="str">
        <f t="shared" si="173"/>
        <v>NO INTERNET</v>
      </c>
    </row>
    <row r="2755" spans="1:16" x14ac:dyDescent="0.2">
      <c r="A2755">
        <v>10192</v>
      </c>
      <c r="B2755" t="b">
        <v>1</v>
      </c>
      <c r="C2755" t="s">
        <v>1463</v>
      </c>
      <c r="D2755" t="s">
        <v>3369</v>
      </c>
      <c r="E2755">
        <v>86</v>
      </c>
      <c r="F2755">
        <v>1</v>
      </c>
      <c r="G2755" t="b">
        <v>0</v>
      </c>
      <c r="H2755" t="str">
        <f>VLOOKUP(A2755,all_municipalities!$A$2:$M$445,2,FALSE)</f>
        <v>Johnson, Township of</v>
      </c>
      <c r="I2755" t="b">
        <f>VLOOKUP(A2755,all_municipalities!$A$2:$M$445,9,FALSE)</f>
        <v>0</v>
      </c>
      <c r="J2755" t="b">
        <f>VLOOKUP(A2755,all_municipalities!$A$2:$M$445,13, FALSE)</f>
        <v>0</v>
      </c>
      <c r="K2755" t="str">
        <f t="shared" si="174"/>
        <v>NONE</v>
      </c>
      <c r="L2755">
        <v>0</v>
      </c>
      <c r="M2755" t="str">
        <f t="shared" si="175"/>
        <v>10192 Councillor</v>
      </c>
      <c r="N2755" s="6" t="str">
        <f t="shared" ref="N2755:N2818" si="176">IF(I2755,M2755,"")</f>
        <v/>
      </c>
      <c r="O2755" s="15" t="str">
        <f>IF(I2755&lt;&gt;FALSE,VLOOKUP(H2755,internet_municipalities!$B$2:$W$226,22,FALSE),"NO INTERNET")</f>
        <v>NO INTERNET</v>
      </c>
      <c r="P2755" s="16" t="str">
        <f t="shared" si="173"/>
        <v>NO INTERNET</v>
      </c>
    </row>
    <row r="2756" spans="1:16" x14ac:dyDescent="0.2">
      <c r="A2756">
        <v>10192</v>
      </c>
      <c r="B2756" t="b">
        <v>0</v>
      </c>
      <c r="C2756" t="s">
        <v>1463</v>
      </c>
      <c r="D2756" t="s">
        <v>3370</v>
      </c>
      <c r="E2756">
        <v>85</v>
      </c>
      <c r="F2756" t="s">
        <v>1460</v>
      </c>
      <c r="G2756" t="b">
        <v>0</v>
      </c>
      <c r="H2756" t="str">
        <f>VLOOKUP(A2756,all_municipalities!$A$2:$M$445,2,FALSE)</f>
        <v>Johnson, Township of</v>
      </c>
      <c r="I2756" t="b">
        <f>VLOOKUP(A2756,all_municipalities!$A$2:$M$445,9,FALSE)</f>
        <v>0</v>
      </c>
      <c r="J2756" t="b">
        <f>VLOOKUP(A2756,all_municipalities!$A$2:$M$445,13, FALSE)</f>
        <v>0</v>
      </c>
      <c r="K2756" t="str">
        <f t="shared" si="174"/>
        <v>NONE</v>
      </c>
      <c r="L2756">
        <v>0</v>
      </c>
      <c r="M2756" t="str">
        <f t="shared" si="175"/>
        <v>10192 Councillor</v>
      </c>
      <c r="N2756" s="6" t="str">
        <f t="shared" si="176"/>
        <v/>
      </c>
      <c r="O2756" s="15" t="str">
        <f>IF(I2756&lt;&gt;FALSE,VLOOKUP(H2756,internet_municipalities!$B$2:$W$226,22,FALSE),"NO INTERNET")</f>
        <v>NO INTERNET</v>
      </c>
      <c r="P2756" s="16" t="str">
        <f t="shared" si="173"/>
        <v>NO INTERNET</v>
      </c>
    </row>
    <row r="2757" spans="1:16" x14ac:dyDescent="0.2">
      <c r="A2757">
        <v>10732</v>
      </c>
      <c r="B2757" t="b">
        <v>1</v>
      </c>
      <c r="C2757" t="s">
        <v>1463</v>
      </c>
      <c r="D2757" t="s">
        <v>3371</v>
      </c>
      <c r="E2757">
        <v>172</v>
      </c>
      <c r="F2757">
        <v>56</v>
      </c>
      <c r="G2757" t="b">
        <v>0</v>
      </c>
      <c r="H2757" t="str">
        <f>VLOOKUP(A2757,all_municipalities!$A$2:$M$445,2,FALSE)</f>
        <v>Joly, Township of</v>
      </c>
      <c r="I2757" t="b">
        <f>VLOOKUP(A2757,all_municipalities!$A$2:$M$445,9,FALSE)</f>
        <v>0</v>
      </c>
      <c r="J2757" t="b">
        <f>VLOOKUP(A2757,all_municipalities!$A$2:$M$445,13, FALSE)</f>
        <v>0</v>
      </c>
      <c r="K2757" t="str">
        <f t="shared" si="174"/>
        <v>NONE</v>
      </c>
      <c r="L2757">
        <v>0</v>
      </c>
      <c r="M2757" t="str">
        <f t="shared" si="175"/>
        <v>10732 Councillor</v>
      </c>
      <c r="N2757" s="6" t="str">
        <f t="shared" si="176"/>
        <v/>
      </c>
      <c r="O2757" s="15" t="str">
        <f>IF(I2757&lt;&gt;FALSE,VLOOKUP(H2757,internet_municipalities!$B$2:$W$226,22,FALSE),"NO INTERNET")</f>
        <v>NO INTERNET</v>
      </c>
      <c r="P2757" s="16" t="str">
        <f t="shared" si="173"/>
        <v>NO INTERNET</v>
      </c>
    </row>
    <row r="2758" spans="1:16" x14ac:dyDescent="0.2">
      <c r="A2758">
        <v>10732</v>
      </c>
      <c r="B2758" t="b">
        <v>1</v>
      </c>
      <c r="C2758" t="s">
        <v>1463</v>
      </c>
      <c r="D2758" t="s">
        <v>3372</v>
      </c>
      <c r="E2758">
        <v>142</v>
      </c>
      <c r="F2758">
        <v>26</v>
      </c>
      <c r="G2758" t="b">
        <v>0</v>
      </c>
      <c r="H2758" t="str">
        <f>VLOOKUP(A2758,all_municipalities!$A$2:$M$445,2,FALSE)</f>
        <v>Joly, Township of</v>
      </c>
      <c r="I2758" t="b">
        <f>VLOOKUP(A2758,all_municipalities!$A$2:$M$445,9,FALSE)</f>
        <v>0</v>
      </c>
      <c r="J2758" t="b">
        <f>VLOOKUP(A2758,all_municipalities!$A$2:$M$445,13, FALSE)</f>
        <v>0</v>
      </c>
      <c r="K2758" t="str">
        <f t="shared" si="174"/>
        <v>NONE</v>
      </c>
      <c r="L2758">
        <v>0</v>
      </c>
      <c r="M2758" t="str">
        <f t="shared" si="175"/>
        <v>10732 Councillor</v>
      </c>
      <c r="N2758" s="6" t="str">
        <f t="shared" si="176"/>
        <v/>
      </c>
      <c r="O2758" s="15" t="str">
        <f>IF(I2758&lt;&gt;FALSE,VLOOKUP(H2758,internet_municipalities!$B$2:$W$226,22,FALSE),"NO INTERNET")</f>
        <v>NO INTERNET</v>
      </c>
      <c r="P2758" s="16" t="str">
        <f t="shared" si="173"/>
        <v>NO INTERNET</v>
      </c>
    </row>
    <row r="2759" spans="1:16" x14ac:dyDescent="0.2">
      <c r="A2759">
        <v>10732</v>
      </c>
      <c r="B2759" t="b">
        <v>1</v>
      </c>
      <c r="C2759" t="s">
        <v>1463</v>
      </c>
      <c r="D2759" t="s">
        <v>3373</v>
      </c>
      <c r="E2759">
        <v>170</v>
      </c>
      <c r="F2759">
        <v>54</v>
      </c>
      <c r="G2759" t="b">
        <v>0</v>
      </c>
      <c r="H2759" t="str">
        <f>VLOOKUP(A2759,all_municipalities!$A$2:$M$445,2,FALSE)</f>
        <v>Joly, Township of</v>
      </c>
      <c r="I2759" t="b">
        <f>VLOOKUP(A2759,all_municipalities!$A$2:$M$445,9,FALSE)</f>
        <v>0</v>
      </c>
      <c r="J2759" t="b">
        <f>VLOOKUP(A2759,all_municipalities!$A$2:$M$445,13, FALSE)</f>
        <v>0</v>
      </c>
      <c r="K2759" t="str">
        <f t="shared" si="174"/>
        <v>NONE</v>
      </c>
      <c r="L2759">
        <v>0</v>
      </c>
      <c r="M2759" t="str">
        <f t="shared" si="175"/>
        <v>10732 Councillor</v>
      </c>
      <c r="N2759" s="6" t="str">
        <f t="shared" si="176"/>
        <v/>
      </c>
      <c r="O2759" s="15" t="str">
        <f>IF(I2759&lt;&gt;FALSE,VLOOKUP(H2759,internet_municipalities!$B$2:$W$226,22,FALSE),"NO INTERNET")</f>
        <v>NO INTERNET</v>
      </c>
      <c r="P2759" s="16" t="str">
        <f t="shared" ref="P2759:P2822" si="177">IF(I2759=TRUE,IF(F2759&lt;&gt;"Acclaimed",IF(F2759&lt;&gt;"Lost",F2759/O2759,"Lost"),"Acclaimed"),"NO INTERNET")</f>
        <v>NO INTERNET</v>
      </c>
    </row>
    <row r="2760" spans="1:16" x14ac:dyDescent="0.2">
      <c r="A2760">
        <v>10732</v>
      </c>
      <c r="B2760" t="b">
        <v>1</v>
      </c>
      <c r="C2760" t="s">
        <v>1463</v>
      </c>
      <c r="D2760" t="s">
        <v>3374</v>
      </c>
      <c r="E2760">
        <v>133</v>
      </c>
      <c r="F2760">
        <v>17</v>
      </c>
      <c r="G2760" t="b">
        <v>0</v>
      </c>
      <c r="H2760" t="str">
        <f>VLOOKUP(A2760,all_municipalities!$A$2:$M$445,2,FALSE)</f>
        <v>Joly, Township of</v>
      </c>
      <c r="I2760" t="b">
        <f>VLOOKUP(A2760,all_municipalities!$A$2:$M$445,9,FALSE)</f>
        <v>0</v>
      </c>
      <c r="J2760" t="b">
        <f>VLOOKUP(A2760,all_municipalities!$A$2:$M$445,13, FALSE)</f>
        <v>0</v>
      </c>
      <c r="K2760" t="str">
        <f t="shared" si="174"/>
        <v>NONE</v>
      </c>
      <c r="L2760">
        <v>0</v>
      </c>
      <c r="M2760" t="str">
        <f t="shared" si="175"/>
        <v>10732 Councillor</v>
      </c>
      <c r="N2760" s="6" t="str">
        <f t="shared" si="176"/>
        <v/>
      </c>
      <c r="O2760" s="15" t="str">
        <f>IF(I2760&lt;&gt;FALSE,VLOOKUP(H2760,internet_municipalities!$B$2:$W$226,22,FALSE),"NO INTERNET")</f>
        <v>NO INTERNET</v>
      </c>
      <c r="P2760" s="16" t="str">
        <f t="shared" si="177"/>
        <v>NO INTERNET</v>
      </c>
    </row>
    <row r="2761" spans="1:16" x14ac:dyDescent="0.2">
      <c r="A2761">
        <v>10732</v>
      </c>
      <c r="B2761" t="b">
        <v>0</v>
      </c>
      <c r="C2761" t="s">
        <v>1463</v>
      </c>
      <c r="D2761" t="s">
        <v>2494</v>
      </c>
      <c r="E2761">
        <v>116</v>
      </c>
      <c r="F2761" t="s">
        <v>1460</v>
      </c>
      <c r="G2761" t="b">
        <v>0</v>
      </c>
      <c r="H2761" t="str">
        <f>VLOOKUP(A2761,all_municipalities!$A$2:$M$445,2,FALSE)</f>
        <v>Joly, Township of</v>
      </c>
      <c r="I2761" t="b">
        <f>VLOOKUP(A2761,all_municipalities!$A$2:$M$445,9,FALSE)</f>
        <v>0</v>
      </c>
      <c r="J2761" t="b">
        <f>VLOOKUP(A2761,all_municipalities!$A$2:$M$445,13, FALSE)</f>
        <v>0</v>
      </c>
      <c r="K2761" t="str">
        <f t="shared" si="174"/>
        <v>NONE</v>
      </c>
      <c r="L2761">
        <v>0</v>
      </c>
      <c r="M2761" t="str">
        <f t="shared" si="175"/>
        <v>10732 Councillor</v>
      </c>
      <c r="N2761" s="6" t="str">
        <f t="shared" si="176"/>
        <v/>
      </c>
      <c r="O2761" s="15" t="str">
        <f>IF(I2761&lt;&gt;FALSE,VLOOKUP(H2761,internet_municipalities!$B$2:$W$226,22,FALSE),"NO INTERNET")</f>
        <v>NO INTERNET</v>
      </c>
      <c r="P2761" s="16" t="str">
        <f t="shared" si="177"/>
        <v>NO INTERNET</v>
      </c>
    </row>
    <row r="2762" spans="1:16" x14ac:dyDescent="0.2">
      <c r="A2762">
        <v>10732</v>
      </c>
      <c r="B2762" t="b">
        <v>0</v>
      </c>
      <c r="C2762" t="s">
        <v>1463</v>
      </c>
      <c r="D2762" t="s">
        <v>3375</v>
      </c>
      <c r="E2762">
        <v>102</v>
      </c>
      <c r="F2762" t="s">
        <v>1460</v>
      </c>
      <c r="G2762" t="b">
        <v>0</v>
      </c>
      <c r="H2762" t="str">
        <f>VLOOKUP(A2762,all_municipalities!$A$2:$M$445,2,FALSE)</f>
        <v>Joly, Township of</v>
      </c>
      <c r="I2762" t="b">
        <f>VLOOKUP(A2762,all_municipalities!$A$2:$M$445,9,FALSE)</f>
        <v>0</v>
      </c>
      <c r="J2762" t="b">
        <f>VLOOKUP(A2762,all_municipalities!$A$2:$M$445,13, FALSE)</f>
        <v>0</v>
      </c>
      <c r="K2762" t="str">
        <f t="shared" si="174"/>
        <v>NONE</v>
      </c>
      <c r="L2762">
        <v>0</v>
      </c>
      <c r="M2762" t="str">
        <f t="shared" si="175"/>
        <v>10732 Councillor</v>
      </c>
      <c r="N2762" s="6" t="str">
        <f t="shared" si="176"/>
        <v/>
      </c>
      <c r="O2762" s="15" t="str">
        <f>IF(I2762&lt;&gt;FALSE,VLOOKUP(H2762,internet_municipalities!$B$2:$W$226,22,FALSE),"NO INTERNET")</f>
        <v>NO INTERNET</v>
      </c>
      <c r="P2762" s="16" t="str">
        <f t="shared" si="177"/>
        <v>NO INTERNET</v>
      </c>
    </row>
    <row r="2763" spans="1:16" x14ac:dyDescent="0.2">
      <c r="A2763">
        <v>10349</v>
      </c>
      <c r="B2763" t="b">
        <v>1</v>
      </c>
      <c r="C2763" t="s">
        <v>1463</v>
      </c>
      <c r="D2763" t="s">
        <v>3376</v>
      </c>
      <c r="E2763">
        <v>963</v>
      </c>
      <c r="F2763">
        <v>251</v>
      </c>
      <c r="G2763" t="b">
        <v>0</v>
      </c>
      <c r="H2763" t="str">
        <f>VLOOKUP(A2763,all_municipalities!$A$2:$M$445,2,FALSE)</f>
        <v>Kapuskasing, Town of</v>
      </c>
      <c r="I2763" t="b">
        <f>VLOOKUP(A2763,all_municipalities!$A$2:$M$445,9,FALSE)</f>
        <v>0</v>
      </c>
      <c r="J2763" t="b">
        <f>VLOOKUP(A2763,all_municipalities!$A$2:$M$445,13, FALSE)</f>
        <v>0</v>
      </c>
      <c r="K2763" t="str">
        <f t="shared" si="174"/>
        <v>NONE</v>
      </c>
      <c r="L2763">
        <v>0</v>
      </c>
      <c r="M2763" t="str">
        <f t="shared" si="175"/>
        <v>10349 Councillor</v>
      </c>
      <c r="N2763" s="6" t="str">
        <f t="shared" si="176"/>
        <v/>
      </c>
      <c r="O2763" s="15" t="str">
        <f>IF(I2763&lt;&gt;FALSE,VLOOKUP(H2763,internet_municipalities!$B$2:$W$226,22,FALSE),"NO INTERNET")</f>
        <v>NO INTERNET</v>
      </c>
      <c r="P2763" s="16" t="str">
        <f t="shared" si="177"/>
        <v>NO INTERNET</v>
      </c>
    </row>
    <row r="2764" spans="1:16" x14ac:dyDescent="0.2">
      <c r="A2764">
        <v>10349</v>
      </c>
      <c r="B2764" t="b">
        <v>1</v>
      </c>
      <c r="C2764" t="s">
        <v>1463</v>
      </c>
      <c r="D2764" t="s">
        <v>3377</v>
      </c>
      <c r="E2764">
        <v>1012</v>
      </c>
      <c r="F2764">
        <v>300</v>
      </c>
      <c r="G2764" t="b">
        <v>0</v>
      </c>
      <c r="H2764" t="str">
        <f>VLOOKUP(A2764,all_municipalities!$A$2:$M$445,2,FALSE)</f>
        <v>Kapuskasing, Town of</v>
      </c>
      <c r="I2764" t="b">
        <f>VLOOKUP(A2764,all_municipalities!$A$2:$M$445,9,FALSE)</f>
        <v>0</v>
      </c>
      <c r="J2764" t="b">
        <f>VLOOKUP(A2764,all_municipalities!$A$2:$M$445,13, FALSE)</f>
        <v>0</v>
      </c>
      <c r="K2764" t="str">
        <f t="shared" si="174"/>
        <v>NONE</v>
      </c>
      <c r="L2764">
        <v>0</v>
      </c>
      <c r="M2764" t="str">
        <f t="shared" si="175"/>
        <v>10349 Councillor</v>
      </c>
      <c r="N2764" s="6" t="str">
        <f t="shared" si="176"/>
        <v/>
      </c>
      <c r="O2764" s="15" t="str">
        <f>IF(I2764&lt;&gt;FALSE,VLOOKUP(H2764,internet_municipalities!$B$2:$W$226,22,FALSE),"NO INTERNET")</f>
        <v>NO INTERNET</v>
      </c>
      <c r="P2764" s="16" t="str">
        <f t="shared" si="177"/>
        <v>NO INTERNET</v>
      </c>
    </row>
    <row r="2765" spans="1:16" x14ac:dyDescent="0.2">
      <c r="A2765">
        <v>10349</v>
      </c>
      <c r="B2765" t="b">
        <v>1</v>
      </c>
      <c r="C2765" t="s">
        <v>1463</v>
      </c>
      <c r="D2765" t="s">
        <v>3378</v>
      </c>
      <c r="E2765">
        <v>1019</v>
      </c>
      <c r="F2765">
        <v>307</v>
      </c>
      <c r="G2765" t="b">
        <v>0</v>
      </c>
      <c r="H2765" t="str">
        <f>VLOOKUP(A2765,all_municipalities!$A$2:$M$445,2,FALSE)</f>
        <v>Kapuskasing, Town of</v>
      </c>
      <c r="I2765" t="b">
        <f>VLOOKUP(A2765,all_municipalities!$A$2:$M$445,9,FALSE)</f>
        <v>0</v>
      </c>
      <c r="J2765" t="b">
        <f>VLOOKUP(A2765,all_municipalities!$A$2:$M$445,13, FALSE)</f>
        <v>0</v>
      </c>
      <c r="K2765" t="str">
        <f t="shared" si="174"/>
        <v>NONE</v>
      </c>
      <c r="L2765">
        <v>0</v>
      </c>
      <c r="M2765" t="str">
        <f t="shared" si="175"/>
        <v>10349 Councillor</v>
      </c>
      <c r="N2765" s="6" t="str">
        <f t="shared" si="176"/>
        <v/>
      </c>
      <c r="O2765" s="15" t="str">
        <f>IF(I2765&lt;&gt;FALSE,VLOOKUP(H2765,internet_municipalities!$B$2:$W$226,22,FALSE),"NO INTERNET")</f>
        <v>NO INTERNET</v>
      </c>
      <c r="P2765" s="16" t="str">
        <f t="shared" si="177"/>
        <v>NO INTERNET</v>
      </c>
    </row>
    <row r="2766" spans="1:16" x14ac:dyDescent="0.2">
      <c r="A2766">
        <v>10349</v>
      </c>
      <c r="B2766" t="b">
        <v>1</v>
      </c>
      <c r="C2766" t="s">
        <v>1463</v>
      </c>
      <c r="D2766" t="s">
        <v>3379</v>
      </c>
      <c r="E2766">
        <v>918</v>
      </c>
      <c r="F2766">
        <v>206</v>
      </c>
      <c r="G2766" t="b">
        <v>0</v>
      </c>
      <c r="H2766" t="str">
        <f>VLOOKUP(A2766,all_municipalities!$A$2:$M$445,2,FALSE)</f>
        <v>Kapuskasing, Town of</v>
      </c>
      <c r="I2766" t="b">
        <f>VLOOKUP(A2766,all_municipalities!$A$2:$M$445,9,FALSE)</f>
        <v>0</v>
      </c>
      <c r="J2766" t="b">
        <f>VLOOKUP(A2766,all_municipalities!$A$2:$M$445,13, FALSE)</f>
        <v>0</v>
      </c>
      <c r="K2766" t="str">
        <f t="shared" si="174"/>
        <v>NONE</v>
      </c>
      <c r="L2766">
        <v>0</v>
      </c>
      <c r="M2766" t="str">
        <f t="shared" si="175"/>
        <v>10349 Councillor</v>
      </c>
      <c r="N2766" s="6" t="str">
        <f t="shared" si="176"/>
        <v/>
      </c>
      <c r="O2766" s="15" t="str">
        <f>IF(I2766&lt;&gt;FALSE,VLOOKUP(H2766,internet_municipalities!$B$2:$W$226,22,FALSE),"NO INTERNET")</f>
        <v>NO INTERNET</v>
      </c>
      <c r="P2766" s="16" t="str">
        <f t="shared" si="177"/>
        <v>NO INTERNET</v>
      </c>
    </row>
    <row r="2767" spans="1:16" x14ac:dyDescent="0.2">
      <c r="A2767">
        <v>10349</v>
      </c>
      <c r="B2767" t="b">
        <v>1</v>
      </c>
      <c r="C2767" t="s">
        <v>1463</v>
      </c>
      <c r="D2767" t="s">
        <v>3380</v>
      </c>
      <c r="E2767">
        <v>715</v>
      </c>
      <c r="F2767">
        <v>3</v>
      </c>
      <c r="G2767" t="b">
        <v>0</v>
      </c>
      <c r="H2767" t="str">
        <f>VLOOKUP(A2767,all_municipalities!$A$2:$M$445,2,FALSE)</f>
        <v>Kapuskasing, Town of</v>
      </c>
      <c r="I2767" t="b">
        <f>VLOOKUP(A2767,all_municipalities!$A$2:$M$445,9,FALSE)</f>
        <v>0</v>
      </c>
      <c r="J2767" t="b">
        <f>VLOOKUP(A2767,all_municipalities!$A$2:$M$445,13, FALSE)</f>
        <v>0</v>
      </c>
      <c r="K2767" t="str">
        <f t="shared" si="174"/>
        <v>NONE</v>
      </c>
      <c r="L2767">
        <v>0</v>
      </c>
      <c r="M2767" t="str">
        <f t="shared" si="175"/>
        <v>10349 Councillor</v>
      </c>
      <c r="N2767" s="6" t="str">
        <f t="shared" si="176"/>
        <v/>
      </c>
      <c r="O2767" s="15" t="str">
        <f>IF(I2767&lt;&gt;FALSE,VLOOKUP(H2767,internet_municipalities!$B$2:$W$226,22,FALSE),"NO INTERNET")</f>
        <v>NO INTERNET</v>
      </c>
      <c r="P2767" s="16" t="str">
        <f t="shared" si="177"/>
        <v>NO INTERNET</v>
      </c>
    </row>
    <row r="2768" spans="1:16" x14ac:dyDescent="0.2">
      <c r="A2768">
        <v>10349</v>
      </c>
      <c r="B2768" t="b">
        <v>1</v>
      </c>
      <c r="C2768" t="s">
        <v>1463</v>
      </c>
      <c r="D2768" t="s">
        <v>3381</v>
      </c>
      <c r="E2768">
        <v>1118</v>
      </c>
      <c r="F2768">
        <v>406</v>
      </c>
      <c r="G2768" t="b">
        <v>0</v>
      </c>
      <c r="H2768" t="str">
        <f>VLOOKUP(A2768,all_municipalities!$A$2:$M$445,2,FALSE)</f>
        <v>Kapuskasing, Town of</v>
      </c>
      <c r="I2768" t="b">
        <f>VLOOKUP(A2768,all_municipalities!$A$2:$M$445,9,FALSE)</f>
        <v>0</v>
      </c>
      <c r="J2768" t="b">
        <f>VLOOKUP(A2768,all_municipalities!$A$2:$M$445,13, FALSE)</f>
        <v>0</v>
      </c>
      <c r="K2768" t="str">
        <f t="shared" si="174"/>
        <v>NONE</v>
      </c>
      <c r="L2768">
        <v>0</v>
      </c>
      <c r="M2768" t="str">
        <f t="shared" si="175"/>
        <v>10349 Councillor</v>
      </c>
      <c r="N2768" s="6" t="str">
        <f t="shared" si="176"/>
        <v/>
      </c>
      <c r="O2768" s="15" t="str">
        <f>IF(I2768&lt;&gt;FALSE,VLOOKUP(H2768,internet_municipalities!$B$2:$W$226,22,FALSE),"NO INTERNET")</f>
        <v>NO INTERNET</v>
      </c>
      <c r="P2768" s="16" t="str">
        <f t="shared" si="177"/>
        <v>NO INTERNET</v>
      </c>
    </row>
    <row r="2769" spans="1:16" x14ac:dyDescent="0.2">
      <c r="A2769">
        <v>10349</v>
      </c>
      <c r="B2769" t="b">
        <v>0</v>
      </c>
      <c r="C2769" t="s">
        <v>1463</v>
      </c>
      <c r="D2769" t="s">
        <v>3382</v>
      </c>
      <c r="E2769">
        <v>581</v>
      </c>
      <c r="F2769" t="s">
        <v>1460</v>
      </c>
      <c r="G2769" t="b">
        <v>0</v>
      </c>
      <c r="H2769" t="str">
        <f>VLOOKUP(A2769,all_municipalities!$A$2:$M$445,2,FALSE)</f>
        <v>Kapuskasing, Town of</v>
      </c>
      <c r="I2769" t="b">
        <f>VLOOKUP(A2769,all_municipalities!$A$2:$M$445,9,FALSE)</f>
        <v>0</v>
      </c>
      <c r="J2769" t="b">
        <f>VLOOKUP(A2769,all_municipalities!$A$2:$M$445,13, FALSE)</f>
        <v>0</v>
      </c>
      <c r="K2769" t="str">
        <f t="shared" si="174"/>
        <v>NONE</v>
      </c>
      <c r="L2769">
        <v>0</v>
      </c>
      <c r="M2769" t="str">
        <f t="shared" si="175"/>
        <v>10349 Councillor</v>
      </c>
      <c r="N2769" s="6" t="str">
        <f t="shared" si="176"/>
        <v/>
      </c>
      <c r="O2769" s="15" t="str">
        <f>IF(I2769&lt;&gt;FALSE,VLOOKUP(H2769,internet_municipalities!$B$2:$W$226,22,FALSE),"NO INTERNET")</f>
        <v>NO INTERNET</v>
      </c>
      <c r="P2769" s="16" t="str">
        <f t="shared" si="177"/>
        <v>NO INTERNET</v>
      </c>
    </row>
    <row r="2770" spans="1:16" x14ac:dyDescent="0.2">
      <c r="A2770">
        <v>10349</v>
      </c>
      <c r="B2770" t="b">
        <v>0</v>
      </c>
      <c r="C2770" t="s">
        <v>1463</v>
      </c>
      <c r="D2770" t="s">
        <v>3383</v>
      </c>
      <c r="E2770">
        <v>420</v>
      </c>
      <c r="F2770" t="s">
        <v>1460</v>
      </c>
      <c r="G2770" t="b">
        <v>0</v>
      </c>
      <c r="H2770" t="str">
        <f>VLOOKUP(A2770,all_municipalities!$A$2:$M$445,2,FALSE)</f>
        <v>Kapuskasing, Town of</v>
      </c>
      <c r="I2770" t="b">
        <f>VLOOKUP(A2770,all_municipalities!$A$2:$M$445,9,FALSE)</f>
        <v>0</v>
      </c>
      <c r="J2770" t="b">
        <f>VLOOKUP(A2770,all_municipalities!$A$2:$M$445,13, FALSE)</f>
        <v>0</v>
      </c>
      <c r="K2770" t="str">
        <f t="shared" si="174"/>
        <v>NONE</v>
      </c>
      <c r="L2770">
        <v>0</v>
      </c>
      <c r="M2770" t="str">
        <f t="shared" si="175"/>
        <v>10349 Councillor</v>
      </c>
      <c r="N2770" s="6" t="str">
        <f t="shared" si="176"/>
        <v/>
      </c>
      <c r="O2770" s="15" t="str">
        <f>IF(I2770&lt;&gt;FALSE,VLOOKUP(H2770,internet_municipalities!$B$2:$W$226,22,FALSE),"NO INTERNET")</f>
        <v>NO INTERNET</v>
      </c>
      <c r="P2770" s="16" t="str">
        <f t="shared" si="177"/>
        <v>NO INTERNET</v>
      </c>
    </row>
    <row r="2771" spans="1:16" x14ac:dyDescent="0.2">
      <c r="A2771">
        <v>10349</v>
      </c>
      <c r="B2771" t="b">
        <v>0</v>
      </c>
      <c r="C2771" t="s">
        <v>1463</v>
      </c>
      <c r="D2771" t="s">
        <v>3384</v>
      </c>
      <c r="E2771">
        <v>253</v>
      </c>
      <c r="F2771" t="s">
        <v>1460</v>
      </c>
      <c r="G2771" t="b">
        <v>0</v>
      </c>
      <c r="H2771" t="str">
        <f>VLOOKUP(A2771,all_municipalities!$A$2:$M$445,2,FALSE)</f>
        <v>Kapuskasing, Town of</v>
      </c>
      <c r="I2771" t="b">
        <f>VLOOKUP(A2771,all_municipalities!$A$2:$M$445,9,FALSE)</f>
        <v>0</v>
      </c>
      <c r="J2771" t="b">
        <f>VLOOKUP(A2771,all_municipalities!$A$2:$M$445,13, FALSE)</f>
        <v>0</v>
      </c>
      <c r="K2771" t="str">
        <f t="shared" si="174"/>
        <v>NONE</v>
      </c>
      <c r="L2771">
        <v>0</v>
      </c>
      <c r="M2771" t="str">
        <f t="shared" si="175"/>
        <v>10349 Councillor</v>
      </c>
      <c r="N2771" s="6" t="str">
        <f t="shared" si="176"/>
        <v/>
      </c>
      <c r="O2771" s="15" t="str">
        <f>IF(I2771&lt;&gt;FALSE,VLOOKUP(H2771,internet_municipalities!$B$2:$W$226,22,FALSE),"NO INTERNET")</f>
        <v>NO INTERNET</v>
      </c>
      <c r="P2771" s="16" t="str">
        <f t="shared" si="177"/>
        <v>NO INTERNET</v>
      </c>
    </row>
    <row r="2772" spans="1:16" x14ac:dyDescent="0.2">
      <c r="A2772">
        <v>10349</v>
      </c>
      <c r="B2772" t="b">
        <v>0</v>
      </c>
      <c r="C2772" t="s">
        <v>1463</v>
      </c>
      <c r="D2772" t="s">
        <v>3385</v>
      </c>
      <c r="E2772">
        <v>597</v>
      </c>
      <c r="F2772" t="s">
        <v>1460</v>
      </c>
      <c r="G2772" t="b">
        <v>0</v>
      </c>
      <c r="H2772" t="str">
        <f>VLOOKUP(A2772,all_municipalities!$A$2:$M$445,2,FALSE)</f>
        <v>Kapuskasing, Town of</v>
      </c>
      <c r="I2772" t="b">
        <f>VLOOKUP(A2772,all_municipalities!$A$2:$M$445,9,FALSE)</f>
        <v>0</v>
      </c>
      <c r="J2772" t="b">
        <f>VLOOKUP(A2772,all_municipalities!$A$2:$M$445,13, FALSE)</f>
        <v>0</v>
      </c>
      <c r="K2772" t="str">
        <f t="shared" si="174"/>
        <v>NONE</v>
      </c>
      <c r="L2772">
        <v>0</v>
      </c>
      <c r="M2772" t="str">
        <f t="shared" si="175"/>
        <v>10349 Councillor</v>
      </c>
      <c r="N2772" s="6" t="str">
        <f t="shared" si="176"/>
        <v/>
      </c>
      <c r="O2772" s="15" t="str">
        <f>IF(I2772&lt;&gt;FALSE,VLOOKUP(H2772,internet_municipalities!$B$2:$W$226,22,FALSE),"NO INTERNET")</f>
        <v>NO INTERNET</v>
      </c>
      <c r="P2772" s="16" t="str">
        <f t="shared" si="177"/>
        <v>NO INTERNET</v>
      </c>
    </row>
    <row r="2773" spans="1:16" x14ac:dyDescent="0.2">
      <c r="A2773">
        <v>10349</v>
      </c>
      <c r="B2773" t="b">
        <v>0</v>
      </c>
      <c r="C2773" t="s">
        <v>1463</v>
      </c>
      <c r="D2773" t="s">
        <v>3386</v>
      </c>
      <c r="E2773">
        <v>712</v>
      </c>
      <c r="F2773" t="s">
        <v>1460</v>
      </c>
      <c r="G2773" t="b">
        <v>0</v>
      </c>
      <c r="H2773" t="str">
        <f>VLOOKUP(A2773,all_municipalities!$A$2:$M$445,2,FALSE)</f>
        <v>Kapuskasing, Town of</v>
      </c>
      <c r="I2773" t="b">
        <f>VLOOKUP(A2773,all_municipalities!$A$2:$M$445,9,FALSE)</f>
        <v>0</v>
      </c>
      <c r="J2773" t="b">
        <f>VLOOKUP(A2773,all_municipalities!$A$2:$M$445,13, FALSE)</f>
        <v>0</v>
      </c>
      <c r="K2773" t="str">
        <f t="shared" si="174"/>
        <v>NONE</v>
      </c>
      <c r="L2773">
        <v>0</v>
      </c>
      <c r="M2773" t="str">
        <f t="shared" si="175"/>
        <v>10349 Councillor</v>
      </c>
      <c r="N2773" s="6" t="str">
        <f t="shared" si="176"/>
        <v/>
      </c>
      <c r="O2773" s="15" t="str">
        <f>IF(I2773&lt;&gt;FALSE,VLOOKUP(H2773,internet_municipalities!$B$2:$W$226,22,FALSE),"NO INTERNET")</f>
        <v>NO INTERNET</v>
      </c>
      <c r="P2773" s="16" t="str">
        <f t="shared" si="177"/>
        <v>NO INTERNET</v>
      </c>
    </row>
    <row r="2774" spans="1:16" x14ac:dyDescent="0.2">
      <c r="A2774">
        <v>10350</v>
      </c>
      <c r="B2774" t="b">
        <v>1</v>
      </c>
      <c r="C2774" t="s">
        <v>1463</v>
      </c>
      <c r="D2774" t="s">
        <v>3411</v>
      </c>
      <c r="E2774">
        <v>427</v>
      </c>
      <c r="F2774">
        <v>10</v>
      </c>
      <c r="G2774" t="b">
        <v>0</v>
      </c>
      <c r="H2774" t="str">
        <f>VLOOKUP(A2774,all_municipalities!$A$2:$M$445,2,FALSE)</f>
        <v>Kearney, Town of</v>
      </c>
      <c r="I2774" t="b">
        <f>VLOOKUP(A2774,all_municipalities!$A$2:$M$445,9,FALSE)</f>
        <v>0</v>
      </c>
      <c r="J2774" t="b">
        <f>VLOOKUP(A2774,all_municipalities!$A$2:$M$445,13, FALSE)</f>
        <v>0</v>
      </c>
      <c r="K2774" t="str">
        <f t="shared" si="174"/>
        <v>NONE</v>
      </c>
      <c r="L2774">
        <v>0</v>
      </c>
      <c r="M2774" t="str">
        <f t="shared" si="175"/>
        <v>10350 Councillor</v>
      </c>
      <c r="N2774" s="6" t="str">
        <f t="shared" si="176"/>
        <v/>
      </c>
      <c r="O2774" s="15" t="str">
        <f>IF(I2774&lt;&gt;FALSE,VLOOKUP(H2774,internet_municipalities!$B$2:$W$226,22,FALSE),"NO INTERNET")</f>
        <v>NO INTERNET</v>
      </c>
      <c r="P2774" s="16" t="str">
        <f t="shared" si="177"/>
        <v>NO INTERNET</v>
      </c>
    </row>
    <row r="2775" spans="1:16" x14ac:dyDescent="0.2">
      <c r="A2775">
        <v>10350</v>
      </c>
      <c r="B2775" t="b">
        <v>1</v>
      </c>
      <c r="C2775" t="s">
        <v>1463</v>
      </c>
      <c r="D2775" t="s">
        <v>3412</v>
      </c>
      <c r="E2775">
        <v>861</v>
      </c>
      <c r="F2775">
        <v>444</v>
      </c>
      <c r="G2775" t="b">
        <v>0</v>
      </c>
      <c r="H2775" t="str">
        <f>VLOOKUP(A2775,all_municipalities!$A$2:$M$445,2,FALSE)</f>
        <v>Kearney, Town of</v>
      </c>
      <c r="I2775" t="b">
        <f>VLOOKUP(A2775,all_municipalities!$A$2:$M$445,9,FALSE)</f>
        <v>0</v>
      </c>
      <c r="J2775" t="b">
        <f>VLOOKUP(A2775,all_municipalities!$A$2:$M$445,13, FALSE)</f>
        <v>0</v>
      </c>
      <c r="K2775" t="str">
        <f t="shared" si="174"/>
        <v>NONE</v>
      </c>
      <c r="L2775">
        <v>0</v>
      </c>
      <c r="M2775" t="str">
        <f t="shared" si="175"/>
        <v>10350 Councillor</v>
      </c>
      <c r="N2775" s="6" t="str">
        <f t="shared" si="176"/>
        <v/>
      </c>
      <c r="O2775" s="15" t="str">
        <f>IF(I2775&lt;&gt;FALSE,VLOOKUP(H2775,internet_municipalities!$B$2:$W$226,22,FALSE),"NO INTERNET")</f>
        <v>NO INTERNET</v>
      </c>
      <c r="P2775" s="16" t="str">
        <f t="shared" si="177"/>
        <v>NO INTERNET</v>
      </c>
    </row>
    <row r="2776" spans="1:16" x14ac:dyDescent="0.2">
      <c r="A2776">
        <v>10350</v>
      </c>
      <c r="B2776" t="b">
        <v>1</v>
      </c>
      <c r="C2776" t="s">
        <v>1463</v>
      </c>
      <c r="D2776" t="s">
        <v>3413</v>
      </c>
      <c r="E2776">
        <v>858</v>
      </c>
      <c r="F2776">
        <v>441</v>
      </c>
      <c r="G2776" t="b">
        <v>0</v>
      </c>
      <c r="H2776" t="str">
        <f>VLOOKUP(A2776,all_municipalities!$A$2:$M$445,2,FALSE)</f>
        <v>Kearney, Town of</v>
      </c>
      <c r="I2776" t="b">
        <f>VLOOKUP(A2776,all_municipalities!$A$2:$M$445,9,FALSE)</f>
        <v>0</v>
      </c>
      <c r="J2776" t="b">
        <f>VLOOKUP(A2776,all_municipalities!$A$2:$M$445,13, FALSE)</f>
        <v>0</v>
      </c>
      <c r="K2776" t="str">
        <f t="shared" si="174"/>
        <v>NONE</v>
      </c>
      <c r="L2776">
        <v>0</v>
      </c>
      <c r="M2776" t="str">
        <f t="shared" si="175"/>
        <v>10350 Councillor</v>
      </c>
      <c r="N2776" s="6" t="str">
        <f t="shared" si="176"/>
        <v/>
      </c>
      <c r="O2776" s="15" t="str">
        <f>IF(I2776&lt;&gt;FALSE,VLOOKUP(H2776,internet_municipalities!$B$2:$W$226,22,FALSE),"NO INTERNET")</f>
        <v>NO INTERNET</v>
      </c>
      <c r="P2776" s="16" t="str">
        <f t="shared" si="177"/>
        <v>NO INTERNET</v>
      </c>
    </row>
    <row r="2777" spans="1:16" x14ac:dyDescent="0.2">
      <c r="A2777">
        <v>10350</v>
      </c>
      <c r="B2777" t="b">
        <v>1</v>
      </c>
      <c r="C2777" t="s">
        <v>1463</v>
      </c>
      <c r="D2777" t="s">
        <v>3414</v>
      </c>
      <c r="E2777">
        <v>665</v>
      </c>
      <c r="F2777">
        <v>248</v>
      </c>
      <c r="G2777" t="b">
        <v>0</v>
      </c>
      <c r="H2777" t="str">
        <f>VLOOKUP(A2777,all_municipalities!$A$2:$M$445,2,FALSE)</f>
        <v>Kearney, Town of</v>
      </c>
      <c r="I2777" t="b">
        <f>VLOOKUP(A2777,all_municipalities!$A$2:$M$445,9,FALSE)</f>
        <v>0</v>
      </c>
      <c r="J2777" t="b">
        <f>VLOOKUP(A2777,all_municipalities!$A$2:$M$445,13, FALSE)</f>
        <v>0</v>
      </c>
      <c r="K2777" t="str">
        <f t="shared" si="174"/>
        <v>NONE</v>
      </c>
      <c r="L2777">
        <v>0</v>
      </c>
      <c r="M2777" t="str">
        <f t="shared" si="175"/>
        <v>10350 Councillor</v>
      </c>
      <c r="N2777" s="6" t="str">
        <f t="shared" si="176"/>
        <v/>
      </c>
      <c r="O2777" s="15" t="str">
        <f>IF(I2777&lt;&gt;FALSE,VLOOKUP(H2777,internet_municipalities!$B$2:$W$226,22,FALSE),"NO INTERNET")</f>
        <v>NO INTERNET</v>
      </c>
      <c r="P2777" s="16" t="str">
        <f t="shared" si="177"/>
        <v>NO INTERNET</v>
      </c>
    </row>
    <row r="2778" spans="1:16" x14ac:dyDescent="0.2">
      <c r="A2778">
        <v>10350</v>
      </c>
      <c r="B2778" t="b">
        <v>0</v>
      </c>
      <c r="C2778" t="s">
        <v>1463</v>
      </c>
      <c r="D2778" t="s">
        <v>3415</v>
      </c>
      <c r="E2778">
        <v>125</v>
      </c>
      <c r="F2778" t="s">
        <v>1460</v>
      </c>
      <c r="G2778" t="b">
        <v>0</v>
      </c>
      <c r="H2778" t="str">
        <f>VLOOKUP(A2778,all_municipalities!$A$2:$M$445,2,FALSE)</f>
        <v>Kearney, Town of</v>
      </c>
      <c r="I2778" t="b">
        <f>VLOOKUP(A2778,all_municipalities!$A$2:$M$445,9,FALSE)</f>
        <v>0</v>
      </c>
      <c r="J2778" t="b">
        <f>VLOOKUP(A2778,all_municipalities!$A$2:$M$445,13, FALSE)</f>
        <v>0</v>
      </c>
      <c r="K2778" t="str">
        <f t="shared" si="174"/>
        <v>NONE</v>
      </c>
      <c r="L2778">
        <v>0</v>
      </c>
      <c r="M2778" t="str">
        <f t="shared" si="175"/>
        <v>10350 Councillor</v>
      </c>
      <c r="N2778" s="6" t="str">
        <f t="shared" si="176"/>
        <v/>
      </c>
      <c r="O2778" s="15" t="str">
        <f>IF(I2778&lt;&gt;FALSE,VLOOKUP(H2778,internet_municipalities!$B$2:$W$226,22,FALSE),"NO INTERNET")</f>
        <v>NO INTERNET</v>
      </c>
      <c r="P2778" s="16" t="str">
        <f t="shared" si="177"/>
        <v>NO INTERNET</v>
      </c>
    </row>
    <row r="2779" spans="1:16" x14ac:dyDescent="0.2">
      <c r="A2779">
        <v>10350</v>
      </c>
      <c r="B2779" t="b">
        <v>0</v>
      </c>
      <c r="C2779" t="s">
        <v>1463</v>
      </c>
      <c r="D2779" t="s">
        <v>3416</v>
      </c>
      <c r="E2779">
        <v>166</v>
      </c>
      <c r="F2779" t="s">
        <v>1460</v>
      </c>
      <c r="G2779" t="b">
        <v>0</v>
      </c>
      <c r="H2779" t="str">
        <f>VLOOKUP(A2779,all_municipalities!$A$2:$M$445,2,FALSE)</f>
        <v>Kearney, Town of</v>
      </c>
      <c r="I2779" t="b">
        <f>VLOOKUP(A2779,all_municipalities!$A$2:$M$445,9,FALSE)</f>
        <v>0</v>
      </c>
      <c r="J2779" t="b">
        <f>VLOOKUP(A2779,all_municipalities!$A$2:$M$445,13, FALSE)</f>
        <v>0</v>
      </c>
      <c r="K2779" t="str">
        <f t="shared" si="174"/>
        <v>NONE</v>
      </c>
      <c r="L2779">
        <v>0</v>
      </c>
      <c r="M2779" t="str">
        <f t="shared" si="175"/>
        <v>10350 Councillor</v>
      </c>
      <c r="N2779" s="6" t="str">
        <f t="shared" si="176"/>
        <v/>
      </c>
      <c r="O2779" s="15" t="str">
        <f>IF(I2779&lt;&gt;FALSE,VLOOKUP(H2779,internet_municipalities!$B$2:$W$226,22,FALSE),"NO INTERNET")</f>
        <v>NO INTERNET</v>
      </c>
      <c r="P2779" s="16" t="str">
        <f t="shared" si="177"/>
        <v>NO INTERNET</v>
      </c>
    </row>
    <row r="2780" spans="1:16" x14ac:dyDescent="0.2">
      <c r="A2780">
        <v>10350</v>
      </c>
      <c r="B2780" t="b">
        <v>0</v>
      </c>
      <c r="C2780" t="s">
        <v>1463</v>
      </c>
      <c r="D2780" t="s">
        <v>3417</v>
      </c>
      <c r="E2780">
        <v>417</v>
      </c>
      <c r="F2780" t="s">
        <v>1460</v>
      </c>
      <c r="G2780" t="b">
        <v>0</v>
      </c>
      <c r="H2780" t="str">
        <f>VLOOKUP(A2780,all_municipalities!$A$2:$M$445,2,FALSE)</f>
        <v>Kearney, Town of</v>
      </c>
      <c r="I2780" t="b">
        <f>VLOOKUP(A2780,all_municipalities!$A$2:$M$445,9,FALSE)</f>
        <v>0</v>
      </c>
      <c r="J2780" t="b">
        <f>VLOOKUP(A2780,all_municipalities!$A$2:$M$445,13, FALSE)</f>
        <v>0</v>
      </c>
      <c r="K2780" t="str">
        <f t="shared" si="174"/>
        <v>NONE</v>
      </c>
      <c r="L2780">
        <v>0</v>
      </c>
      <c r="M2780" t="str">
        <f t="shared" si="175"/>
        <v>10350 Councillor</v>
      </c>
      <c r="N2780" s="6" t="str">
        <f t="shared" si="176"/>
        <v/>
      </c>
      <c r="O2780" s="15" t="str">
        <f>IF(I2780&lt;&gt;FALSE,VLOOKUP(H2780,internet_municipalities!$B$2:$W$226,22,FALSE),"NO INTERNET")</f>
        <v>NO INTERNET</v>
      </c>
      <c r="P2780" s="16" t="str">
        <f t="shared" si="177"/>
        <v>NO INTERNET</v>
      </c>
    </row>
    <row r="2781" spans="1:16" x14ac:dyDescent="0.2">
      <c r="A2781">
        <v>10496</v>
      </c>
      <c r="B2781" t="b">
        <v>1</v>
      </c>
      <c r="C2781" t="s">
        <v>1463</v>
      </c>
      <c r="D2781" t="s">
        <v>3433</v>
      </c>
      <c r="E2781" t="s">
        <v>461</v>
      </c>
      <c r="F2781" t="s">
        <v>461</v>
      </c>
      <c r="G2781" t="b">
        <v>0</v>
      </c>
      <c r="H2781" t="str">
        <f>VLOOKUP(A2781,all_municipalities!$A$2:$M$445,2,FALSE)</f>
        <v>Kerns, Township of</v>
      </c>
      <c r="I2781" t="b">
        <f>VLOOKUP(A2781,all_municipalities!$A$2:$M$445,9,FALSE)</f>
        <v>0</v>
      </c>
      <c r="J2781" t="b">
        <f>VLOOKUP(A2781,all_municipalities!$A$2:$M$445,13, FALSE)</f>
        <v>0</v>
      </c>
      <c r="K2781" t="str">
        <f t="shared" si="174"/>
        <v>NONE</v>
      </c>
      <c r="L2781">
        <v>0</v>
      </c>
      <c r="M2781" t="str">
        <f t="shared" si="175"/>
        <v>10496 Councillor</v>
      </c>
      <c r="N2781" s="6" t="str">
        <f t="shared" si="176"/>
        <v/>
      </c>
      <c r="O2781" s="15" t="str">
        <f>IF(I2781&lt;&gt;FALSE,VLOOKUP(H2781,internet_municipalities!$B$2:$W$226,22,FALSE),"NO INTERNET")</f>
        <v>NO INTERNET</v>
      </c>
      <c r="P2781" s="16" t="str">
        <f t="shared" si="177"/>
        <v>NO INTERNET</v>
      </c>
    </row>
    <row r="2782" spans="1:16" x14ac:dyDescent="0.2">
      <c r="A2782">
        <v>10496</v>
      </c>
      <c r="B2782" t="b">
        <v>1</v>
      </c>
      <c r="C2782" t="s">
        <v>1463</v>
      </c>
      <c r="D2782" t="s">
        <v>3434</v>
      </c>
      <c r="E2782" t="s">
        <v>461</v>
      </c>
      <c r="F2782" t="s">
        <v>461</v>
      </c>
      <c r="G2782" t="b">
        <v>0</v>
      </c>
      <c r="H2782" t="str">
        <f>VLOOKUP(A2782,all_municipalities!$A$2:$M$445,2,FALSE)</f>
        <v>Kerns, Township of</v>
      </c>
      <c r="I2782" t="b">
        <f>VLOOKUP(A2782,all_municipalities!$A$2:$M$445,9,FALSE)</f>
        <v>0</v>
      </c>
      <c r="J2782" t="b">
        <f>VLOOKUP(A2782,all_municipalities!$A$2:$M$445,13, FALSE)</f>
        <v>0</v>
      </c>
      <c r="K2782" t="str">
        <f t="shared" si="174"/>
        <v>NONE</v>
      </c>
      <c r="L2782">
        <v>0</v>
      </c>
      <c r="M2782" t="str">
        <f t="shared" si="175"/>
        <v>10496 Councillor</v>
      </c>
      <c r="N2782" s="6" t="str">
        <f t="shared" si="176"/>
        <v/>
      </c>
      <c r="O2782" s="15" t="str">
        <f>IF(I2782&lt;&gt;FALSE,VLOOKUP(H2782,internet_municipalities!$B$2:$W$226,22,FALSE),"NO INTERNET")</f>
        <v>NO INTERNET</v>
      </c>
      <c r="P2782" s="16" t="str">
        <f t="shared" si="177"/>
        <v>NO INTERNET</v>
      </c>
    </row>
    <row r="2783" spans="1:16" x14ac:dyDescent="0.2">
      <c r="A2783">
        <v>10496</v>
      </c>
      <c r="B2783" t="b">
        <v>1</v>
      </c>
      <c r="C2783" t="s">
        <v>1463</v>
      </c>
      <c r="D2783" t="s">
        <v>3435</v>
      </c>
      <c r="E2783" t="s">
        <v>461</v>
      </c>
      <c r="F2783" t="s">
        <v>461</v>
      </c>
      <c r="G2783" t="b">
        <v>0</v>
      </c>
      <c r="H2783" t="str">
        <f>VLOOKUP(A2783,all_municipalities!$A$2:$M$445,2,FALSE)</f>
        <v>Kerns, Township of</v>
      </c>
      <c r="I2783" t="b">
        <f>VLOOKUP(A2783,all_municipalities!$A$2:$M$445,9,FALSE)</f>
        <v>0</v>
      </c>
      <c r="J2783" t="b">
        <f>VLOOKUP(A2783,all_municipalities!$A$2:$M$445,13, FALSE)</f>
        <v>0</v>
      </c>
      <c r="K2783" t="str">
        <f t="shared" si="174"/>
        <v>NONE</v>
      </c>
      <c r="L2783">
        <v>0</v>
      </c>
      <c r="M2783" t="str">
        <f t="shared" si="175"/>
        <v>10496 Councillor</v>
      </c>
      <c r="N2783" s="6" t="str">
        <f t="shared" si="176"/>
        <v/>
      </c>
      <c r="O2783" s="15" t="str">
        <f>IF(I2783&lt;&gt;FALSE,VLOOKUP(H2783,internet_municipalities!$B$2:$W$226,22,FALSE),"NO INTERNET")</f>
        <v>NO INTERNET</v>
      </c>
      <c r="P2783" s="16" t="str">
        <f t="shared" si="177"/>
        <v>NO INTERNET</v>
      </c>
    </row>
    <row r="2784" spans="1:16" x14ac:dyDescent="0.2">
      <c r="A2784">
        <v>10496</v>
      </c>
      <c r="B2784" t="b">
        <v>1</v>
      </c>
      <c r="C2784" t="s">
        <v>1463</v>
      </c>
      <c r="D2784" t="s">
        <v>3436</v>
      </c>
      <c r="E2784" t="s">
        <v>461</v>
      </c>
      <c r="F2784" t="s">
        <v>461</v>
      </c>
      <c r="G2784" t="b">
        <v>0</v>
      </c>
      <c r="H2784" t="str">
        <f>VLOOKUP(A2784,all_municipalities!$A$2:$M$445,2,FALSE)</f>
        <v>Kerns, Township of</v>
      </c>
      <c r="I2784" t="b">
        <f>VLOOKUP(A2784,all_municipalities!$A$2:$M$445,9,FALSE)</f>
        <v>0</v>
      </c>
      <c r="J2784" t="b">
        <f>VLOOKUP(A2784,all_municipalities!$A$2:$M$445,13, FALSE)</f>
        <v>0</v>
      </c>
      <c r="K2784" t="str">
        <f t="shared" si="174"/>
        <v>NONE</v>
      </c>
      <c r="L2784">
        <v>0</v>
      </c>
      <c r="M2784" t="str">
        <f t="shared" si="175"/>
        <v>10496 Councillor</v>
      </c>
      <c r="N2784" s="6" t="str">
        <f t="shared" si="176"/>
        <v/>
      </c>
      <c r="O2784" s="15" t="str">
        <f>IF(I2784&lt;&gt;FALSE,VLOOKUP(H2784,internet_municipalities!$B$2:$W$226,22,FALSE),"NO INTERNET")</f>
        <v>NO INTERNET</v>
      </c>
      <c r="P2784" s="16" t="str">
        <f t="shared" si="177"/>
        <v>NO INTERNET</v>
      </c>
    </row>
    <row r="2785" spans="1:16" x14ac:dyDescent="0.2">
      <c r="A2785">
        <v>18522</v>
      </c>
      <c r="B2785" t="b">
        <v>1</v>
      </c>
      <c r="C2785" t="s">
        <v>1475</v>
      </c>
      <c r="D2785" t="s">
        <v>3437</v>
      </c>
      <c r="E2785">
        <v>309</v>
      </c>
      <c r="F2785">
        <v>44</v>
      </c>
      <c r="G2785" t="b">
        <v>0</v>
      </c>
      <c r="H2785" t="str">
        <f>VLOOKUP(A2785,all_municipalities!$A$2:$M$445,2,FALSE)</f>
        <v>Killaloe Hagarty &amp; Richards, Township of</v>
      </c>
      <c r="I2785" t="b">
        <f>VLOOKUP(A2785,all_municipalities!$A$2:$M$445,9,FALSE)</f>
        <v>0</v>
      </c>
      <c r="J2785" t="b">
        <f>VLOOKUP(A2785,all_municipalities!$A$2:$M$445,13, FALSE)</f>
        <v>0</v>
      </c>
      <c r="K2785" t="str">
        <f t="shared" si="174"/>
        <v>NONE</v>
      </c>
      <c r="L2785">
        <v>0</v>
      </c>
      <c r="M2785" t="str">
        <f t="shared" si="175"/>
        <v>18522 Councillor, Ward 3</v>
      </c>
      <c r="N2785" s="6" t="str">
        <f t="shared" si="176"/>
        <v/>
      </c>
      <c r="O2785" s="15" t="str">
        <f>IF(I2785&lt;&gt;FALSE,VLOOKUP(H2785,internet_municipalities!$B$2:$W$226,22,FALSE),"NO INTERNET")</f>
        <v>NO INTERNET</v>
      </c>
      <c r="P2785" s="16" t="str">
        <f t="shared" si="177"/>
        <v>NO INTERNET</v>
      </c>
    </row>
    <row r="2786" spans="1:16" x14ac:dyDescent="0.2">
      <c r="A2786">
        <v>18522</v>
      </c>
      <c r="B2786" t="b">
        <v>1</v>
      </c>
      <c r="C2786" t="s">
        <v>1475</v>
      </c>
      <c r="D2786" t="s">
        <v>3438</v>
      </c>
      <c r="E2786">
        <v>405</v>
      </c>
      <c r="F2786">
        <v>140</v>
      </c>
      <c r="G2786" t="b">
        <v>0</v>
      </c>
      <c r="H2786" t="str">
        <f>VLOOKUP(A2786,all_municipalities!$A$2:$M$445,2,FALSE)</f>
        <v>Killaloe Hagarty &amp; Richards, Township of</v>
      </c>
      <c r="I2786" t="b">
        <f>VLOOKUP(A2786,all_municipalities!$A$2:$M$445,9,FALSE)</f>
        <v>0</v>
      </c>
      <c r="J2786" t="b">
        <f>VLOOKUP(A2786,all_municipalities!$A$2:$M$445,13, FALSE)</f>
        <v>0</v>
      </c>
      <c r="K2786" t="str">
        <f t="shared" si="174"/>
        <v>NONE</v>
      </c>
      <c r="L2786">
        <v>0</v>
      </c>
      <c r="M2786" t="str">
        <f t="shared" si="175"/>
        <v>18522 Councillor, Ward 3</v>
      </c>
      <c r="N2786" s="6" t="str">
        <f t="shared" si="176"/>
        <v/>
      </c>
      <c r="O2786" s="15" t="str">
        <f>IF(I2786&lt;&gt;FALSE,VLOOKUP(H2786,internet_municipalities!$B$2:$W$226,22,FALSE),"NO INTERNET")</f>
        <v>NO INTERNET</v>
      </c>
      <c r="P2786" s="16" t="str">
        <f t="shared" si="177"/>
        <v>NO INTERNET</v>
      </c>
    </row>
    <row r="2787" spans="1:16" x14ac:dyDescent="0.2">
      <c r="A2787">
        <v>18522</v>
      </c>
      <c r="B2787" t="b">
        <v>1</v>
      </c>
      <c r="C2787" t="s">
        <v>1453</v>
      </c>
      <c r="D2787" t="s">
        <v>3439</v>
      </c>
      <c r="E2787">
        <v>372</v>
      </c>
      <c r="F2787">
        <v>16</v>
      </c>
      <c r="G2787" t="b">
        <v>0</v>
      </c>
      <c r="H2787" t="str">
        <f>VLOOKUP(A2787,all_municipalities!$A$2:$M$445,2,FALSE)</f>
        <v>Killaloe Hagarty &amp; Richards, Township of</v>
      </c>
      <c r="I2787" t="b">
        <f>VLOOKUP(A2787,all_municipalities!$A$2:$M$445,9,FALSE)</f>
        <v>0</v>
      </c>
      <c r="J2787" t="b">
        <f>VLOOKUP(A2787,all_municipalities!$A$2:$M$445,13, FALSE)</f>
        <v>0</v>
      </c>
      <c r="K2787" t="str">
        <f t="shared" si="174"/>
        <v>NONE</v>
      </c>
      <c r="L2787">
        <v>0</v>
      </c>
      <c r="M2787" t="str">
        <f t="shared" si="175"/>
        <v>18522 Councillor, Ward 2</v>
      </c>
      <c r="N2787" s="6" t="str">
        <f t="shared" si="176"/>
        <v/>
      </c>
      <c r="O2787" s="15" t="str">
        <f>IF(I2787&lt;&gt;FALSE,VLOOKUP(H2787,internet_municipalities!$B$2:$W$226,22,FALSE),"NO INTERNET")</f>
        <v>NO INTERNET</v>
      </c>
      <c r="P2787" s="16" t="str">
        <f t="shared" si="177"/>
        <v>NO INTERNET</v>
      </c>
    </row>
    <row r="2788" spans="1:16" x14ac:dyDescent="0.2">
      <c r="A2788">
        <v>18522</v>
      </c>
      <c r="B2788" t="b">
        <v>1</v>
      </c>
      <c r="C2788" t="s">
        <v>1453</v>
      </c>
      <c r="D2788" t="s">
        <v>3440</v>
      </c>
      <c r="E2788">
        <v>417</v>
      </c>
      <c r="F2788">
        <v>61</v>
      </c>
      <c r="G2788" t="b">
        <v>0</v>
      </c>
      <c r="H2788" t="str">
        <f>VLOOKUP(A2788,all_municipalities!$A$2:$M$445,2,FALSE)</f>
        <v>Killaloe Hagarty &amp; Richards, Township of</v>
      </c>
      <c r="I2788" t="b">
        <f>VLOOKUP(A2788,all_municipalities!$A$2:$M$445,9,FALSE)</f>
        <v>0</v>
      </c>
      <c r="J2788" t="b">
        <f>VLOOKUP(A2788,all_municipalities!$A$2:$M$445,13, FALSE)</f>
        <v>0</v>
      </c>
      <c r="K2788" t="str">
        <f t="shared" si="174"/>
        <v>NONE</v>
      </c>
      <c r="L2788">
        <v>0</v>
      </c>
      <c r="M2788" t="str">
        <f t="shared" si="175"/>
        <v>18522 Councillor, Ward 2</v>
      </c>
      <c r="N2788" s="6" t="str">
        <f t="shared" si="176"/>
        <v/>
      </c>
      <c r="O2788" s="15" t="str">
        <f>IF(I2788&lt;&gt;FALSE,VLOOKUP(H2788,internet_municipalities!$B$2:$W$226,22,FALSE),"NO INTERNET")</f>
        <v>NO INTERNET</v>
      </c>
      <c r="P2788" s="16" t="str">
        <f t="shared" si="177"/>
        <v>NO INTERNET</v>
      </c>
    </row>
    <row r="2789" spans="1:16" x14ac:dyDescent="0.2">
      <c r="A2789">
        <v>18522</v>
      </c>
      <c r="B2789" t="b">
        <v>1</v>
      </c>
      <c r="C2789" t="s">
        <v>1456</v>
      </c>
      <c r="D2789" t="s">
        <v>3441</v>
      </c>
      <c r="E2789">
        <v>355</v>
      </c>
      <c r="F2789">
        <v>201</v>
      </c>
      <c r="G2789" t="b">
        <v>0</v>
      </c>
      <c r="H2789" t="str">
        <f>VLOOKUP(A2789,all_municipalities!$A$2:$M$445,2,FALSE)</f>
        <v>Killaloe Hagarty &amp; Richards, Township of</v>
      </c>
      <c r="I2789" t="b">
        <f>VLOOKUP(A2789,all_municipalities!$A$2:$M$445,9,FALSE)</f>
        <v>0</v>
      </c>
      <c r="J2789" t="b">
        <f>VLOOKUP(A2789,all_municipalities!$A$2:$M$445,13, FALSE)</f>
        <v>0</v>
      </c>
      <c r="K2789" t="str">
        <f t="shared" si="174"/>
        <v>NONE</v>
      </c>
      <c r="L2789">
        <v>0</v>
      </c>
      <c r="M2789" t="str">
        <f t="shared" si="175"/>
        <v>18522 Councillor, Ward 1</v>
      </c>
      <c r="N2789" s="6" t="str">
        <f t="shared" si="176"/>
        <v/>
      </c>
      <c r="O2789" s="15" t="str">
        <f>IF(I2789&lt;&gt;FALSE,VLOOKUP(H2789,internet_municipalities!$B$2:$W$226,22,FALSE),"NO INTERNET")</f>
        <v>NO INTERNET</v>
      </c>
      <c r="P2789" s="16" t="str">
        <f t="shared" si="177"/>
        <v>NO INTERNET</v>
      </c>
    </row>
    <row r="2790" spans="1:16" x14ac:dyDescent="0.2">
      <c r="A2790">
        <v>18522</v>
      </c>
      <c r="B2790" t="b">
        <v>1</v>
      </c>
      <c r="C2790" t="s">
        <v>1456</v>
      </c>
      <c r="D2790" t="s">
        <v>3442</v>
      </c>
      <c r="E2790">
        <v>361</v>
      </c>
      <c r="F2790">
        <v>207</v>
      </c>
      <c r="G2790" t="b">
        <v>0</v>
      </c>
      <c r="H2790" t="str">
        <f>VLOOKUP(A2790,all_municipalities!$A$2:$M$445,2,FALSE)</f>
        <v>Killaloe Hagarty &amp; Richards, Township of</v>
      </c>
      <c r="I2790" t="b">
        <f>VLOOKUP(A2790,all_municipalities!$A$2:$M$445,9,FALSE)</f>
        <v>0</v>
      </c>
      <c r="J2790" t="b">
        <f>VLOOKUP(A2790,all_municipalities!$A$2:$M$445,13, FALSE)</f>
        <v>0</v>
      </c>
      <c r="K2790" t="str">
        <f t="shared" si="174"/>
        <v>NONE</v>
      </c>
      <c r="L2790">
        <v>0</v>
      </c>
      <c r="M2790" t="str">
        <f t="shared" si="175"/>
        <v>18522 Councillor, Ward 1</v>
      </c>
      <c r="N2790" s="6" t="str">
        <f t="shared" si="176"/>
        <v/>
      </c>
      <c r="O2790" s="15" t="str">
        <f>IF(I2790&lt;&gt;FALSE,VLOOKUP(H2790,internet_municipalities!$B$2:$W$226,22,FALSE),"NO INTERNET")</f>
        <v>NO INTERNET</v>
      </c>
      <c r="P2790" s="16" t="str">
        <f t="shared" si="177"/>
        <v>NO INTERNET</v>
      </c>
    </row>
    <row r="2791" spans="1:16" x14ac:dyDescent="0.2">
      <c r="A2791">
        <v>18522</v>
      </c>
      <c r="B2791" t="b">
        <v>0</v>
      </c>
      <c r="C2791" t="s">
        <v>1456</v>
      </c>
      <c r="D2791" t="s">
        <v>3443</v>
      </c>
      <c r="E2791">
        <v>154</v>
      </c>
      <c r="F2791" t="s">
        <v>1460</v>
      </c>
      <c r="G2791" t="b">
        <v>0</v>
      </c>
      <c r="H2791" t="str">
        <f>VLOOKUP(A2791,all_municipalities!$A$2:$M$445,2,FALSE)</f>
        <v>Killaloe Hagarty &amp; Richards, Township of</v>
      </c>
      <c r="I2791" t="b">
        <f>VLOOKUP(A2791,all_municipalities!$A$2:$M$445,9,FALSE)</f>
        <v>0</v>
      </c>
      <c r="J2791" t="b">
        <f>VLOOKUP(A2791,all_municipalities!$A$2:$M$445,13, FALSE)</f>
        <v>0</v>
      </c>
      <c r="K2791" t="str">
        <f t="shared" si="174"/>
        <v>NONE</v>
      </c>
      <c r="L2791">
        <v>0</v>
      </c>
      <c r="M2791" t="str">
        <f t="shared" si="175"/>
        <v>18522 Councillor, Ward 1</v>
      </c>
      <c r="N2791" s="6" t="str">
        <f t="shared" si="176"/>
        <v/>
      </c>
      <c r="O2791" s="15" t="str">
        <f>IF(I2791&lt;&gt;FALSE,VLOOKUP(H2791,internet_municipalities!$B$2:$W$226,22,FALSE),"NO INTERNET")</f>
        <v>NO INTERNET</v>
      </c>
      <c r="P2791" s="16" t="str">
        <f t="shared" si="177"/>
        <v>NO INTERNET</v>
      </c>
    </row>
    <row r="2792" spans="1:16" x14ac:dyDescent="0.2">
      <c r="A2792">
        <v>18522</v>
      </c>
      <c r="B2792" t="b">
        <v>0</v>
      </c>
      <c r="C2792" t="s">
        <v>1453</v>
      </c>
      <c r="D2792" t="s">
        <v>3444</v>
      </c>
      <c r="E2792">
        <v>356</v>
      </c>
      <c r="F2792" t="s">
        <v>1460</v>
      </c>
      <c r="G2792" t="b">
        <v>0</v>
      </c>
      <c r="H2792" t="str">
        <f>VLOOKUP(A2792,all_municipalities!$A$2:$M$445,2,FALSE)</f>
        <v>Killaloe Hagarty &amp; Richards, Township of</v>
      </c>
      <c r="I2792" t="b">
        <f>VLOOKUP(A2792,all_municipalities!$A$2:$M$445,9,FALSE)</f>
        <v>0</v>
      </c>
      <c r="J2792" t="b">
        <f>VLOOKUP(A2792,all_municipalities!$A$2:$M$445,13, FALSE)</f>
        <v>0</v>
      </c>
      <c r="K2792" t="str">
        <f t="shared" si="174"/>
        <v>NONE</v>
      </c>
      <c r="L2792">
        <v>0</v>
      </c>
      <c r="M2792" t="str">
        <f t="shared" si="175"/>
        <v>18522 Councillor, Ward 2</v>
      </c>
      <c r="N2792" s="6" t="str">
        <f t="shared" si="176"/>
        <v/>
      </c>
      <c r="O2792" s="15" t="str">
        <f>IF(I2792&lt;&gt;FALSE,VLOOKUP(H2792,internet_municipalities!$B$2:$W$226,22,FALSE),"NO INTERNET")</f>
        <v>NO INTERNET</v>
      </c>
      <c r="P2792" s="16" t="str">
        <f t="shared" si="177"/>
        <v>NO INTERNET</v>
      </c>
    </row>
    <row r="2793" spans="1:16" x14ac:dyDescent="0.2">
      <c r="A2793">
        <v>18522</v>
      </c>
      <c r="B2793" t="b">
        <v>0</v>
      </c>
      <c r="C2793" t="s">
        <v>1475</v>
      </c>
      <c r="D2793" t="s">
        <v>3445</v>
      </c>
      <c r="E2793">
        <v>97</v>
      </c>
      <c r="F2793" t="s">
        <v>1460</v>
      </c>
      <c r="G2793" t="b">
        <v>0</v>
      </c>
      <c r="H2793" t="str">
        <f>VLOOKUP(A2793,all_municipalities!$A$2:$M$445,2,FALSE)</f>
        <v>Killaloe Hagarty &amp; Richards, Township of</v>
      </c>
      <c r="I2793" t="b">
        <f>VLOOKUP(A2793,all_municipalities!$A$2:$M$445,9,FALSE)</f>
        <v>0</v>
      </c>
      <c r="J2793" t="b">
        <f>VLOOKUP(A2793,all_municipalities!$A$2:$M$445,13, FALSE)</f>
        <v>0</v>
      </c>
      <c r="K2793" t="str">
        <f t="shared" si="174"/>
        <v>NONE</v>
      </c>
      <c r="L2793">
        <v>0</v>
      </c>
      <c r="M2793" t="str">
        <f t="shared" si="175"/>
        <v>18522 Councillor, Ward 3</v>
      </c>
      <c r="N2793" s="6" t="str">
        <f t="shared" si="176"/>
        <v/>
      </c>
      <c r="O2793" s="15" t="str">
        <f>IF(I2793&lt;&gt;FALSE,VLOOKUP(H2793,internet_municipalities!$B$2:$W$226,22,FALSE),"NO INTERNET")</f>
        <v>NO INTERNET</v>
      </c>
      <c r="P2793" s="16" t="str">
        <f t="shared" si="177"/>
        <v>NO INTERNET</v>
      </c>
    </row>
    <row r="2794" spans="1:16" x14ac:dyDescent="0.2">
      <c r="A2794">
        <v>18522</v>
      </c>
      <c r="B2794" t="b">
        <v>0</v>
      </c>
      <c r="C2794" t="s">
        <v>1475</v>
      </c>
      <c r="D2794" t="s">
        <v>3446</v>
      </c>
      <c r="E2794">
        <v>265</v>
      </c>
      <c r="F2794" t="s">
        <v>1460</v>
      </c>
      <c r="G2794" t="b">
        <v>0</v>
      </c>
      <c r="H2794" t="str">
        <f>VLOOKUP(A2794,all_municipalities!$A$2:$M$445,2,FALSE)</f>
        <v>Killaloe Hagarty &amp; Richards, Township of</v>
      </c>
      <c r="I2794" t="b">
        <f>VLOOKUP(A2794,all_municipalities!$A$2:$M$445,9,FALSE)</f>
        <v>0</v>
      </c>
      <c r="J2794" t="b">
        <f>VLOOKUP(A2794,all_municipalities!$A$2:$M$445,13, FALSE)</f>
        <v>0</v>
      </c>
      <c r="K2794" t="str">
        <f t="shared" si="174"/>
        <v>NONE</v>
      </c>
      <c r="L2794">
        <v>0</v>
      </c>
      <c r="M2794" t="str">
        <f t="shared" si="175"/>
        <v>18522 Councillor, Ward 3</v>
      </c>
      <c r="N2794" s="6" t="str">
        <f t="shared" si="176"/>
        <v/>
      </c>
      <c r="O2794" s="15" t="str">
        <f>IF(I2794&lt;&gt;FALSE,VLOOKUP(H2794,internet_municipalities!$B$2:$W$226,22,FALSE),"NO INTERNET")</f>
        <v>NO INTERNET</v>
      </c>
      <c r="P2794" s="16" t="str">
        <f t="shared" si="177"/>
        <v>NO INTERNET</v>
      </c>
    </row>
    <row r="2795" spans="1:16" x14ac:dyDescent="0.2">
      <c r="A2795">
        <v>10365</v>
      </c>
      <c r="B2795" t="b">
        <v>1</v>
      </c>
      <c r="C2795" t="s">
        <v>1720</v>
      </c>
      <c r="D2795" t="s">
        <v>3471</v>
      </c>
      <c r="E2795" t="s">
        <v>461</v>
      </c>
      <c r="F2795" t="s">
        <v>461</v>
      </c>
      <c r="G2795" t="b">
        <v>0</v>
      </c>
      <c r="H2795" t="str">
        <f>VLOOKUP(A2795,all_municipalities!$A$2:$M$445,2,FALSE)</f>
        <v>King, Township of</v>
      </c>
      <c r="I2795" t="b">
        <f>VLOOKUP(A2795,all_municipalities!$A$2:$M$445,9,FALSE)</f>
        <v>0</v>
      </c>
      <c r="J2795" t="b">
        <f>VLOOKUP(A2795,all_municipalities!$A$2:$M$445,13, FALSE)</f>
        <v>0</v>
      </c>
      <c r="K2795" t="str">
        <f t="shared" si="174"/>
        <v>NONE</v>
      </c>
      <c r="L2795">
        <v>0</v>
      </c>
      <c r="M2795" t="str">
        <f t="shared" si="175"/>
        <v>10365 Councillor, Ward 6</v>
      </c>
      <c r="N2795" s="6" t="str">
        <f t="shared" si="176"/>
        <v/>
      </c>
      <c r="O2795" s="15" t="str">
        <f>IF(I2795&lt;&gt;FALSE,VLOOKUP(H2795,internet_municipalities!$B$2:$W$226,22,FALSE),"NO INTERNET")</f>
        <v>NO INTERNET</v>
      </c>
      <c r="P2795" s="16" t="str">
        <f t="shared" si="177"/>
        <v>NO INTERNET</v>
      </c>
    </row>
    <row r="2796" spans="1:16" x14ac:dyDescent="0.2">
      <c r="A2796">
        <v>10365</v>
      </c>
      <c r="B2796" t="b">
        <v>1</v>
      </c>
      <c r="C2796" t="s">
        <v>1473</v>
      </c>
      <c r="D2796" t="s">
        <v>3472</v>
      </c>
      <c r="E2796">
        <v>575</v>
      </c>
      <c r="F2796">
        <v>261</v>
      </c>
      <c r="G2796" t="b">
        <v>0</v>
      </c>
      <c r="H2796" t="str">
        <f>VLOOKUP(A2796,all_municipalities!$A$2:$M$445,2,FALSE)</f>
        <v>King, Township of</v>
      </c>
      <c r="I2796" t="b">
        <f>VLOOKUP(A2796,all_municipalities!$A$2:$M$445,9,FALSE)</f>
        <v>0</v>
      </c>
      <c r="J2796" t="b">
        <f>VLOOKUP(A2796,all_municipalities!$A$2:$M$445,13, FALSE)</f>
        <v>0</v>
      </c>
      <c r="K2796" t="str">
        <f t="shared" si="174"/>
        <v>NONE</v>
      </c>
      <c r="L2796">
        <v>0</v>
      </c>
      <c r="M2796" t="str">
        <f t="shared" si="175"/>
        <v>10365 Councillor, Ward 5</v>
      </c>
      <c r="N2796" s="6" t="str">
        <f t="shared" si="176"/>
        <v/>
      </c>
      <c r="O2796" s="15" t="str">
        <f>IF(I2796&lt;&gt;FALSE,VLOOKUP(H2796,internet_municipalities!$B$2:$W$226,22,FALSE),"NO INTERNET")</f>
        <v>NO INTERNET</v>
      </c>
      <c r="P2796" s="16" t="str">
        <f t="shared" si="177"/>
        <v>NO INTERNET</v>
      </c>
    </row>
    <row r="2797" spans="1:16" x14ac:dyDescent="0.2">
      <c r="A2797">
        <v>10365</v>
      </c>
      <c r="B2797" t="b">
        <v>1</v>
      </c>
      <c r="C2797" t="s">
        <v>1471</v>
      </c>
      <c r="D2797" t="s">
        <v>3473</v>
      </c>
      <c r="E2797">
        <v>553</v>
      </c>
      <c r="F2797">
        <v>51</v>
      </c>
      <c r="G2797" t="b">
        <v>0</v>
      </c>
      <c r="H2797" t="str">
        <f>VLOOKUP(A2797,all_municipalities!$A$2:$M$445,2,FALSE)</f>
        <v>King, Township of</v>
      </c>
      <c r="I2797" t="b">
        <f>VLOOKUP(A2797,all_municipalities!$A$2:$M$445,9,FALSE)</f>
        <v>0</v>
      </c>
      <c r="J2797" t="b">
        <f>VLOOKUP(A2797,all_municipalities!$A$2:$M$445,13, FALSE)</f>
        <v>0</v>
      </c>
      <c r="K2797" t="str">
        <f t="shared" si="174"/>
        <v>NONE</v>
      </c>
      <c r="L2797">
        <v>0</v>
      </c>
      <c r="M2797" t="str">
        <f t="shared" si="175"/>
        <v>10365 Councillor, Ward 4</v>
      </c>
      <c r="N2797" s="6" t="str">
        <f t="shared" si="176"/>
        <v/>
      </c>
      <c r="O2797" s="15" t="str">
        <f>IF(I2797&lt;&gt;FALSE,VLOOKUP(H2797,internet_municipalities!$B$2:$W$226,22,FALSE),"NO INTERNET")</f>
        <v>NO INTERNET</v>
      </c>
      <c r="P2797" s="16" t="str">
        <f t="shared" si="177"/>
        <v>NO INTERNET</v>
      </c>
    </row>
    <row r="2798" spans="1:16" x14ac:dyDescent="0.2">
      <c r="A2798">
        <v>10365</v>
      </c>
      <c r="B2798" t="b">
        <v>1</v>
      </c>
      <c r="C2798" t="s">
        <v>1475</v>
      </c>
      <c r="D2798" t="s">
        <v>3474</v>
      </c>
      <c r="E2798">
        <v>228</v>
      </c>
      <c r="F2798">
        <v>36</v>
      </c>
      <c r="G2798" t="b">
        <v>0</v>
      </c>
      <c r="H2798" t="str">
        <f>VLOOKUP(A2798,all_municipalities!$A$2:$M$445,2,FALSE)</f>
        <v>King, Township of</v>
      </c>
      <c r="I2798" t="b">
        <f>VLOOKUP(A2798,all_municipalities!$A$2:$M$445,9,FALSE)</f>
        <v>0</v>
      </c>
      <c r="J2798" t="b">
        <f>VLOOKUP(A2798,all_municipalities!$A$2:$M$445,13, FALSE)</f>
        <v>0</v>
      </c>
      <c r="K2798" t="str">
        <f t="shared" si="174"/>
        <v>NONE</v>
      </c>
      <c r="L2798">
        <v>0</v>
      </c>
      <c r="M2798" t="str">
        <f t="shared" si="175"/>
        <v>10365 Councillor, Ward 3</v>
      </c>
      <c r="N2798" s="6" t="str">
        <f t="shared" si="176"/>
        <v/>
      </c>
      <c r="O2798" s="15" t="str">
        <f>IF(I2798&lt;&gt;FALSE,VLOOKUP(H2798,internet_municipalities!$B$2:$W$226,22,FALSE),"NO INTERNET")</f>
        <v>NO INTERNET</v>
      </c>
      <c r="P2798" s="16" t="str">
        <f t="shared" si="177"/>
        <v>NO INTERNET</v>
      </c>
    </row>
    <row r="2799" spans="1:16" x14ac:dyDescent="0.2">
      <c r="A2799">
        <v>10365</v>
      </c>
      <c r="B2799" t="b">
        <v>1</v>
      </c>
      <c r="C2799" t="s">
        <v>1453</v>
      </c>
      <c r="D2799" t="s">
        <v>3475</v>
      </c>
      <c r="E2799" t="s">
        <v>461</v>
      </c>
      <c r="F2799" t="s">
        <v>461</v>
      </c>
      <c r="G2799" t="b">
        <v>0</v>
      </c>
      <c r="H2799" t="str">
        <f>VLOOKUP(A2799,all_municipalities!$A$2:$M$445,2,FALSE)</f>
        <v>King, Township of</v>
      </c>
      <c r="I2799" t="b">
        <f>VLOOKUP(A2799,all_municipalities!$A$2:$M$445,9,FALSE)</f>
        <v>0</v>
      </c>
      <c r="J2799" t="b">
        <f>VLOOKUP(A2799,all_municipalities!$A$2:$M$445,13, FALSE)</f>
        <v>0</v>
      </c>
      <c r="K2799" t="str">
        <f t="shared" si="174"/>
        <v>NONE</v>
      </c>
      <c r="L2799">
        <v>0</v>
      </c>
      <c r="M2799" t="str">
        <f t="shared" si="175"/>
        <v>10365 Councillor, Ward 2</v>
      </c>
      <c r="N2799" s="6" t="str">
        <f t="shared" si="176"/>
        <v/>
      </c>
      <c r="O2799" s="15" t="str">
        <f>IF(I2799&lt;&gt;FALSE,VLOOKUP(H2799,internet_municipalities!$B$2:$W$226,22,FALSE),"NO INTERNET")</f>
        <v>NO INTERNET</v>
      </c>
      <c r="P2799" s="16" t="str">
        <f t="shared" si="177"/>
        <v>NO INTERNET</v>
      </c>
    </row>
    <row r="2800" spans="1:16" x14ac:dyDescent="0.2">
      <c r="A2800">
        <v>10365</v>
      </c>
      <c r="B2800" t="b">
        <v>1</v>
      </c>
      <c r="C2800" t="s">
        <v>1456</v>
      </c>
      <c r="D2800" t="s">
        <v>3476</v>
      </c>
      <c r="E2800">
        <v>738</v>
      </c>
      <c r="F2800">
        <v>220</v>
      </c>
      <c r="G2800" t="b">
        <v>0</v>
      </c>
      <c r="H2800" t="str">
        <f>VLOOKUP(A2800,all_municipalities!$A$2:$M$445,2,FALSE)</f>
        <v>King, Township of</v>
      </c>
      <c r="I2800" t="b">
        <f>VLOOKUP(A2800,all_municipalities!$A$2:$M$445,9,FALSE)</f>
        <v>0</v>
      </c>
      <c r="J2800" t="b">
        <f>VLOOKUP(A2800,all_municipalities!$A$2:$M$445,13, FALSE)</f>
        <v>0</v>
      </c>
      <c r="K2800" t="str">
        <f t="shared" si="174"/>
        <v>NONE</v>
      </c>
      <c r="L2800">
        <v>0</v>
      </c>
      <c r="M2800" t="str">
        <f t="shared" si="175"/>
        <v>10365 Councillor, Ward 1</v>
      </c>
      <c r="N2800" s="6" t="str">
        <f t="shared" si="176"/>
        <v/>
      </c>
      <c r="O2800" s="15" t="str">
        <f>IF(I2800&lt;&gt;FALSE,VLOOKUP(H2800,internet_municipalities!$B$2:$W$226,22,FALSE),"NO INTERNET")</f>
        <v>NO INTERNET</v>
      </c>
      <c r="P2800" s="16" t="str">
        <f t="shared" si="177"/>
        <v>NO INTERNET</v>
      </c>
    </row>
    <row r="2801" spans="1:16" x14ac:dyDescent="0.2">
      <c r="A2801">
        <v>10365</v>
      </c>
      <c r="B2801" t="b">
        <v>0</v>
      </c>
      <c r="C2801" t="s">
        <v>1456</v>
      </c>
      <c r="D2801" t="s">
        <v>3477</v>
      </c>
      <c r="E2801">
        <v>518</v>
      </c>
      <c r="F2801" t="s">
        <v>1460</v>
      </c>
      <c r="G2801" t="b">
        <v>0</v>
      </c>
      <c r="H2801" t="str">
        <f>VLOOKUP(A2801,all_municipalities!$A$2:$M$445,2,FALSE)</f>
        <v>King, Township of</v>
      </c>
      <c r="I2801" t="b">
        <f>VLOOKUP(A2801,all_municipalities!$A$2:$M$445,9,FALSE)</f>
        <v>0</v>
      </c>
      <c r="J2801" t="b">
        <f>VLOOKUP(A2801,all_municipalities!$A$2:$M$445,13, FALSE)</f>
        <v>0</v>
      </c>
      <c r="K2801" t="str">
        <f t="shared" si="174"/>
        <v>NONE</v>
      </c>
      <c r="L2801">
        <v>0</v>
      </c>
      <c r="M2801" t="str">
        <f t="shared" si="175"/>
        <v>10365 Councillor, Ward 1</v>
      </c>
      <c r="N2801" s="6" t="str">
        <f t="shared" si="176"/>
        <v/>
      </c>
      <c r="O2801" s="15" t="str">
        <f>IF(I2801&lt;&gt;FALSE,VLOOKUP(H2801,internet_municipalities!$B$2:$W$226,22,FALSE),"NO INTERNET")</f>
        <v>NO INTERNET</v>
      </c>
      <c r="P2801" s="16" t="str">
        <f t="shared" si="177"/>
        <v>NO INTERNET</v>
      </c>
    </row>
    <row r="2802" spans="1:16" x14ac:dyDescent="0.2">
      <c r="A2802">
        <v>10365</v>
      </c>
      <c r="B2802" t="b">
        <v>0</v>
      </c>
      <c r="C2802" t="s">
        <v>1456</v>
      </c>
      <c r="D2802" t="s">
        <v>3478</v>
      </c>
      <c r="E2802">
        <v>71</v>
      </c>
      <c r="F2802" t="s">
        <v>1460</v>
      </c>
      <c r="G2802" t="b">
        <v>0</v>
      </c>
      <c r="H2802" t="str">
        <f>VLOOKUP(A2802,all_municipalities!$A$2:$M$445,2,FALSE)</f>
        <v>King, Township of</v>
      </c>
      <c r="I2802" t="b">
        <f>VLOOKUP(A2802,all_municipalities!$A$2:$M$445,9,FALSE)</f>
        <v>0</v>
      </c>
      <c r="J2802" t="b">
        <f>VLOOKUP(A2802,all_municipalities!$A$2:$M$445,13, FALSE)</f>
        <v>0</v>
      </c>
      <c r="K2802" t="str">
        <f t="shared" si="174"/>
        <v>NONE</v>
      </c>
      <c r="L2802">
        <v>0</v>
      </c>
      <c r="M2802" t="str">
        <f t="shared" si="175"/>
        <v>10365 Councillor, Ward 1</v>
      </c>
      <c r="N2802" s="6" t="str">
        <f t="shared" si="176"/>
        <v/>
      </c>
      <c r="O2802" s="15" t="str">
        <f>IF(I2802&lt;&gt;FALSE,VLOOKUP(H2802,internet_municipalities!$B$2:$W$226,22,FALSE),"NO INTERNET")</f>
        <v>NO INTERNET</v>
      </c>
      <c r="P2802" s="16" t="str">
        <f t="shared" si="177"/>
        <v>NO INTERNET</v>
      </c>
    </row>
    <row r="2803" spans="1:16" x14ac:dyDescent="0.2">
      <c r="A2803">
        <v>10365</v>
      </c>
      <c r="B2803" t="b">
        <v>0</v>
      </c>
      <c r="C2803" t="s">
        <v>1475</v>
      </c>
      <c r="D2803" t="s">
        <v>3479</v>
      </c>
      <c r="E2803">
        <v>120</v>
      </c>
      <c r="F2803" t="s">
        <v>1460</v>
      </c>
      <c r="G2803" t="b">
        <v>0</v>
      </c>
      <c r="H2803" t="str">
        <f>VLOOKUP(A2803,all_municipalities!$A$2:$M$445,2,FALSE)</f>
        <v>King, Township of</v>
      </c>
      <c r="I2803" t="b">
        <f>VLOOKUP(A2803,all_municipalities!$A$2:$M$445,9,FALSE)</f>
        <v>0</v>
      </c>
      <c r="J2803" t="b">
        <f>VLOOKUP(A2803,all_municipalities!$A$2:$M$445,13, FALSE)</f>
        <v>0</v>
      </c>
      <c r="K2803" t="str">
        <f t="shared" si="174"/>
        <v>NONE</v>
      </c>
      <c r="L2803">
        <v>0</v>
      </c>
      <c r="M2803" t="str">
        <f t="shared" si="175"/>
        <v>10365 Councillor, Ward 3</v>
      </c>
      <c r="N2803" s="6" t="str">
        <f t="shared" si="176"/>
        <v/>
      </c>
      <c r="O2803" s="15" t="str">
        <f>IF(I2803&lt;&gt;FALSE,VLOOKUP(H2803,internet_municipalities!$B$2:$W$226,22,FALSE),"NO INTERNET")</f>
        <v>NO INTERNET</v>
      </c>
      <c r="P2803" s="16" t="str">
        <f t="shared" si="177"/>
        <v>NO INTERNET</v>
      </c>
    </row>
    <row r="2804" spans="1:16" x14ac:dyDescent="0.2">
      <c r="A2804">
        <v>10365</v>
      </c>
      <c r="B2804" t="b">
        <v>0</v>
      </c>
      <c r="C2804" t="s">
        <v>1475</v>
      </c>
      <c r="D2804" t="s">
        <v>3480</v>
      </c>
      <c r="E2804">
        <v>8</v>
      </c>
      <c r="F2804" t="s">
        <v>1460</v>
      </c>
      <c r="G2804" t="b">
        <v>0</v>
      </c>
      <c r="H2804" t="str">
        <f>VLOOKUP(A2804,all_municipalities!$A$2:$M$445,2,FALSE)</f>
        <v>King, Township of</v>
      </c>
      <c r="I2804" t="b">
        <f>VLOOKUP(A2804,all_municipalities!$A$2:$M$445,9,FALSE)</f>
        <v>0</v>
      </c>
      <c r="J2804" t="b">
        <f>VLOOKUP(A2804,all_municipalities!$A$2:$M$445,13, FALSE)</f>
        <v>0</v>
      </c>
      <c r="K2804" t="str">
        <f t="shared" si="174"/>
        <v>NONE</v>
      </c>
      <c r="L2804">
        <v>0</v>
      </c>
      <c r="M2804" t="str">
        <f t="shared" si="175"/>
        <v>10365 Councillor, Ward 3</v>
      </c>
      <c r="N2804" s="6" t="str">
        <f t="shared" si="176"/>
        <v/>
      </c>
      <c r="O2804" s="15" t="str">
        <f>IF(I2804&lt;&gt;FALSE,VLOOKUP(H2804,internet_municipalities!$B$2:$W$226,22,FALSE),"NO INTERNET")</f>
        <v>NO INTERNET</v>
      </c>
      <c r="P2804" s="16" t="str">
        <f t="shared" si="177"/>
        <v>NO INTERNET</v>
      </c>
    </row>
    <row r="2805" spans="1:16" x14ac:dyDescent="0.2">
      <c r="A2805">
        <v>10365</v>
      </c>
      <c r="B2805" t="b">
        <v>0</v>
      </c>
      <c r="C2805" t="s">
        <v>1475</v>
      </c>
      <c r="D2805" t="s">
        <v>3481</v>
      </c>
      <c r="E2805">
        <v>192</v>
      </c>
      <c r="F2805" t="s">
        <v>1460</v>
      </c>
      <c r="G2805" t="b">
        <v>0</v>
      </c>
      <c r="H2805" t="str">
        <f>VLOOKUP(A2805,all_municipalities!$A$2:$M$445,2,FALSE)</f>
        <v>King, Township of</v>
      </c>
      <c r="I2805" t="b">
        <f>VLOOKUP(A2805,all_municipalities!$A$2:$M$445,9,FALSE)</f>
        <v>0</v>
      </c>
      <c r="J2805" t="b">
        <f>VLOOKUP(A2805,all_municipalities!$A$2:$M$445,13, FALSE)</f>
        <v>0</v>
      </c>
      <c r="K2805" t="str">
        <f t="shared" si="174"/>
        <v>NONE</v>
      </c>
      <c r="L2805">
        <v>0</v>
      </c>
      <c r="M2805" t="str">
        <f t="shared" si="175"/>
        <v>10365 Councillor, Ward 3</v>
      </c>
      <c r="N2805" s="6" t="str">
        <f t="shared" si="176"/>
        <v/>
      </c>
      <c r="O2805" s="15" t="str">
        <f>IF(I2805&lt;&gt;FALSE,VLOOKUP(H2805,internet_municipalities!$B$2:$W$226,22,FALSE),"NO INTERNET")</f>
        <v>NO INTERNET</v>
      </c>
      <c r="P2805" s="16" t="str">
        <f t="shared" si="177"/>
        <v>NO INTERNET</v>
      </c>
    </row>
    <row r="2806" spans="1:16" x14ac:dyDescent="0.2">
      <c r="A2806">
        <v>10365</v>
      </c>
      <c r="B2806" t="b">
        <v>0</v>
      </c>
      <c r="C2806" t="s">
        <v>1471</v>
      </c>
      <c r="D2806" t="s">
        <v>3482</v>
      </c>
      <c r="E2806">
        <v>64</v>
      </c>
      <c r="F2806" t="s">
        <v>1460</v>
      </c>
      <c r="G2806" t="b">
        <v>0</v>
      </c>
      <c r="H2806" t="str">
        <f>VLOOKUP(A2806,all_municipalities!$A$2:$M$445,2,FALSE)</f>
        <v>King, Township of</v>
      </c>
      <c r="I2806" t="b">
        <f>VLOOKUP(A2806,all_municipalities!$A$2:$M$445,9,FALSE)</f>
        <v>0</v>
      </c>
      <c r="J2806" t="b">
        <f>VLOOKUP(A2806,all_municipalities!$A$2:$M$445,13, FALSE)</f>
        <v>0</v>
      </c>
      <c r="K2806" t="str">
        <f t="shared" si="174"/>
        <v>NONE</v>
      </c>
      <c r="L2806">
        <v>0</v>
      </c>
      <c r="M2806" t="str">
        <f t="shared" si="175"/>
        <v>10365 Councillor, Ward 4</v>
      </c>
      <c r="N2806" s="6" t="str">
        <f t="shared" si="176"/>
        <v/>
      </c>
      <c r="O2806" s="15" t="str">
        <f>IF(I2806&lt;&gt;FALSE,VLOOKUP(H2806,internet_municipalities!$B$2:$W$226,22,FALSE),"NO INTERNET")</f>
        <v>NO INTERNET</v>
      </c>
      <c r="P2806" s="16" t="str">
        <f t="shared" si="177"/>
        <v>NO INTERNET</v>
      </c>
    </row>
    <row r="2807" spans="1:16" x14ac:dyDescent="0.2">
      <c r="A2807">
        <v>10365</v>
      </c>
      <c r="B2807" t="b">
        <v>0</v>
      </c>
      <c r="C2807" t="s">
        <v>1471</v>
      </c>
      <c r="D2807" t="s">
        <v>3483</v>
      </c>
      <c r="E2807">
        <v>502</v>
      </c>
      <c r="F2807" t="s">
        <v>1460</v>
      </c>
      <c r="G2807" t="b">
        <v>0</v>
      </c>
      <c r="H2807" t="str">
        <f>VLOOKUP(A2807,all_municipalities!$A$2:$M$445,2,FALSE)</f>
        <v>King, Township of</v>
      </c>
      <c r="I2807" t="b">
        <f>VLOOKUP(A2807,all_municipalities!$A$2:$M$445,9,FALSE)</f>
        <v>0</v>
      </c>
      <c r="J2807" t="b">
        <f>VLOOKUP(A2807,all_municipalities!$A$2:$M$445,13, FALSE)</f>
        <v>0</v>
      </c>
      <c r="K2807" t="str">
        <f t="shared" si="174"/>
        <v>NONE</v>
      </c>
      <c r="L2807">
        <v>0</v>
      </c>
      <c r="M2807" t="str">
        <f t="shared" si="175"/>
        <v>10365 Councillor, Ward 4</v>
      </c>
      <c r="N2807" s="6" t="str">
        <f t="shared" si="176"/>
        <v/>
      </c>
      <c r="O2807" s="15" t="str">
        <f>IF(I2807&lt;&gt;FALSE,VLOOKUP(H2807,internet_municipalities!$B$2:$W$226,22,FALSE),"NO INTERNET")</f>
        <v>NO INTERNET</v>
      </c>
      <c r="P2807" s="16" t="str">
        <f t="shared" si="177"/>
        <v>NO INTERNET</v>
      </c>
    </row>
    <row r="2808" spans="1:16" x14ac:dyDescent="0.2">
      <c r="A2808">
        <v>10365</v>
      </c>
      <c r="B2808" t="b">
        <v>0</v>
      </c>
      <c r="C2808" t="s">
        <v>1471</v>
      </c>
      <c r="D2808" t="s">
        <v>3484</v>
      </c>
      <c r="E2808">
        <v>120</v>
      </c>
      <c r="F2808" t="s">
        <v>1460</v>
      </c>
      <c r="G2808" t="b">
        <v>0</v>
      </c>
      <c r="H2808" t="str">
        <f>VLOOKUP(A2808,all_municipalities!$A$2:$M$445,2,FALSE)</f>
        <v>King, Township of</v>
      </c>
      <c r="I2808" t="b">
        <f>VLOOKUP(A2808,all_municipalities!$A$2:$M$445,9,FALSE)</f>
        <v>0</v>
      </c>
      <c r="J2808" t="b">
        <f>VLOOKUP(A2808,all_municipalities!$A$2:$M$445,13, FALSE)</f>
        <v>0</v>
      </c>
      <c r="K2808" t="str">
        <f t="shared" si="174"/>
        <v>NONE</v>
      </c>
      <c r="L2808">
        <v>0</v>
      </c>
      <c r="M2808" t="str">
        <f t="shared" si="175"/>
        <v>10365 Councillor, Ward 4</v>
      </c>
      <c r="N2808" s="6" t="str">
        <f t="shared" si="176"/>
        <v/>
      </c>
      <c r="O2808" s="15" t="str">
        <f>IF(I2808&lt;&gt;FALSE,VLOOKUP(H2808,internet_municipalities!$B$2:$W$226,22,FALSE),"NO INTERNET")</f>
        <v>NO INTERNET</v>
      </c>
      <c r="P2808" s="16" t="str">
        <f t="shared" si="177"/>
        <v>NO INTERNET</v>
      </c>
    </row>
    <row r="2809" spans="1:16" x14ac:dyDescent="0.2">
      <c r="A2809">
        <v>10365</v>
      </c>
      <c r="B2809" t="b">
        <v>0</v>
      </c>
      <c r="C2809" t="s">
        <v>1473</v>
      </c>
      <c r="D2809" t="s">
        <v>3485</v>
      </c>
      <c r="E2809">
        <v>314</v>
      </c>
      <c r="F2809" t="s">
        <v>1460</v>
      </c>
      <c r="G2809" t="b">
        <v>0</v>
      </c>
      <c r="H2809" t="str">
        <f>VLOOKUP(A2809,all_municipalities!$A$2:$M$445,2,FALSE)</f>
        <v>King, Township of</v>
      </c>
      <c r="I2809" t="b">
        <f>VLOOKUP(A2809,all_municipalities!$A$2:$M$445,9,FALSE)</f>
        <v>0</v>
      </c>
      <c r="J2809" t="b">
        <f>VLOOKUP(A2809,all_municipalities!$A$2:$M$445,13, FALSE)</f>
        <v>0</v>
      </c>
      <c r="K2809" t="str">
        <f t="shared" si="174"/>
        <v>NONE</v>
      </c>
      <c r="L2809">
        <v>0</v>
      </c>
      <c r="M2809" t="str">
        <f t="shared" si="175"/>
        <v>10365 Councillor, Ward 5</v>
      </c>
      <c r="N2809" s="6" t="str">
        <f t="shared" si="176"/>
        <v/>
      </c>
      <c r="O2809" s="15" t="str">
        <f>IF(I2809&lt;&gt;FALSE,VLOOKUP(H2809,internet_municipalities!$B$2:$W$226,22,FALSE),"NO INTERNET")</f>
        <v>NO INTERNET</v>
      </c>
      <c r="P2809" s="16" t="str">
        <f t="shared" si="177"/>
        <v>NO INTERNET</v>
      </c>
    </row>
    <row r="2810" spans="1:16" x14ac:dyDescent="0.2">
      <c r="A2810">
        <v>10367</v>
      </c>
      <c r="B2810" t="b">
        <v>1</v>
      </c>
      <c r="C2810" t="s">
        <v>3486</v>
      </c>
      <c r="D2810" t="s">
        <v>3487</v>
      </c>
      <c r="E2810">
        <v>2389</v>
      </c>
      <c r="F2810">
        <f>E2810-797</f>
        <v>1592</v>
      </c>
      <c r="G2810" t="b">
        <v>1</v>
      </c>
      <c r="H2810" t="str">
        <f>VLOOKUP(A2810,all_municipalities!$A$2:$M$445,2,FALSE)</f>
        <v>Kingston, City of</v>
      </c>
      <c r="I2810" t="b">
        <f>VLOOKUP(A2810,all_municipalities!$A$2:$M$445,9,FALSE)</f>
        <v>1</v>
      </c>
      <c r="J2810" t="b">
        <f>VLOOKUP(A2810,all_municipalities!$A$2:$M$445,13, FALSE)</f>
        <v>0</v>
      </c>
      <c r="K2810" t="str">
        <f t="shared" si="174"/>
        <v>NONE</v>
      </c>
      <c r="L2810">
        <v>0</v>
      </c>
      <c r="M2810" t="str">
        <f t="shared" si="175"/>
        <v>10367 Councillor, Ward 12 Pittsburgh</v>
      </c>
      <c r="N2810" s="6" t="str">
        <f t="shared" si="176"/>
        <v>10367 Councillor, Ward 12 Pittsburgh</v>
      </c>
      <c r="O2810" s="15">
        <f>IF(I2810&lt;&gt;FALSE,VLOOKUP(H2810,internet_municipalities!$B$2:$W$226,22,FALSE),"NO INTERNET")</f>
        <v>66266</v>
      </c>
      <c r="P2810" s="16">
        <f t="shared" si="177"/>
        <v>2.4024386563245102E-2</v>
      </c>
    </row>
    <row r="2811" spans="1:16" x14ac:dyDescent="0.2">
      <c r="A2811">
        <v>10367</v>
      </c>
      <c r="B2811" t="b">
        <v>1</v>
      </c>
      <c r="C2811" t="s">
        <v>3488</v>
      </c>
      <c r="D2811" t="s">
        <v>3489</v>
      </c>
      <c r="E2811">
        <v>1245</v>
      </c>
      <c r="F2811">
        <f>E2811-352</f>
        <v>893</v>
      </c>
      <c r="G2811" t="b">
        <v>1</v>
      </c>
      <c r="H2811" t="str">
        <f>VLOOKUP(A2811,all_municipalities!$A$2:$M$445,2,FALSE)</f>
        <v>Kingston, City of</v>
      </c>
      <c r="I2811" t="b">
        <f>VLOOKUP(A2811,all_municipalities!$A$2:$M$445,9,FALSE)</f>
        <v>1</v>
      </c>
      <c r="J2811" t="b">
        <f>VLOOKUP(A2811,all_municipalities!$A$2:$M$445,13, FALSE)</f>
        <v>0</v>
      </c>
      <c r="K2811" t="str">
        <f t="shared" si="174"/>
        <v>NONE</v>
      </c>
      <c r="L2811">
        <v>0</v>
      </c>
      <c r="M2811" t="str">
        <f t="shared" si="175"/>
        <v>10367 Councillor, Ward 11 Kings Town</v>
      </c>
      <c r="N2811" s="6" t="str">
        <f t="shared" si="176"/>
        <v>10367 Councillor, Ward 11 Kings Town</v>
      </c>
      <c r="O2811" s="15">
        <f>IF(I2811&lt;&gt;FALSE,VLOOKUP(H2811,internet_municipalities!$B$2:$W$226,22,FALSE),"NO INTERNET")</f>
        <v>66266</v>
      </c>
      <c r="P2811" s="16">
        <f t="shared" si="177"/>
        <v>1.3475990704131833E-2</v>
      </c>
    </row>
    <row r="2812" spans="1:16" x14ac:dyDescent="0.2">
      <c r="A2812">
        <v>10367</v>
      </c>
      <c r="B2812" t="b">
        <v>1</v>
      </c>
      <c r="C2812" t="s">
        <v>3490</v>
      </c>
      <c r="D2812" t="s">
        <v>3491</v>
      </c>
      <c r="E2812">
        <v>504</v>
      </c>
      <c r="F2812">
        <f>E2812-447</f>
        <v>57</v>
      </c>
      <c r="G2812" t="b">
        <v>1</v>
      </c>
      <c r="H2812" t="str">
        <f>VLOOKUP(A2812,all_municipalities!$A$2:$M$445,2,FALSE)</f>
        <v>Kingston, City of</v>
      </c>
      <c r="I2812" t="b">
        <f>VLOOKUP(A2812,all_municipalities!$A$2:$M$445,9,FALSE)</f>
        <v>1</v>
      </c>
      <c r="J2812" t="b">
        <f>VLOOKUP(A2812,all_municipalities!$A$2:$M$445,13, FALSE)</f>
        <v>0</v>
      </c>
      <c r="K2812" t="str">
        <f t="shared" si="174"/>
        <v>NONE</v>
      </c>
      <c r="L2812">
        <v>0</v>
      </c>
      <c r="M2812" t="str">
        <f t="shared" si="175"/>
        <v>10367 Councillor, Ward 10 Sydenham</v>
      </c>
      <c r="N2812" s="6" t="str">
        <f t="shared" si="176"/>
        <v>10367 Councillor, Ward 10 Sydenham</v>
      </c>
      <c r="O2812" s="15">
        <f>IF(I2812&lt;&gt;FALSE,VLOOKUP(H2812,internet_municipalities!$B$2:$W$226,22,FALSE),"NO INTERNET")</f>
        <v>66266</v>
      </c>
      <c r="P2812" s="16">
        <f t="shared" si="177"/>
        <v>8.6016961941267017E-4</v>
      </c>
    </row>
    <row r="2813" spans="1:16" x14ac:dyDescent="0.2">
      <c r="A2813">
        <v>10367</v>
      </c>
      <c r="B2813" t="b">
        <v>1</v>
      </c>
      <c r="C2813" t="s">
        <v>3492</v>
      </c>
      <c r="D2813" t="s">
        <v>3493</v>
      </c>
      <c r="E2813">
        <v>675</v>
      </c>
      <c r="F2813">
        <f>E2813-579</f>
        <v>96</v>
      </c>
      <c r="G2813" t="b">
        <v>1</v>
      </c>
      <c r="H2813" t="str">
        <f>VLOOKUP(A2813,all_municipalities!$A$2:$M$445,2,FALSE)</f>
        <v>Kingston, City of</v>
      </c>
      <c r="I2813" t="b">
        <f>VLOOKUP(A2813,all_municipalities!$A$2:$M$445,9,FALSE)</f>
        <v>1</v>
      </c>
      <c r="J2813" t="b">
        <f>VLOOKUP(A2813,all_municipalities!$A$2:$M$445,13, FALSE)</f>
        <v>0</v>
      </c>
      <c r="K2813" t="str">
        <f t="shared" si="174"/>
        <v>NONE</v>
      </c>
      <c r="L2813">
        <v>0</v>
      </c>
      <c r="M2813" t="str">
        <f t="shared" si="175"/>
        <v>10367 Councillor, Ward 9 Williamsville</v>
      </c>
      <c r="N2813" s="6" t="str">
        <f t="shared" si="176"/>
        <v>10367 Councillor, Ward 9 Williamsville</v>
      </c>
      <c r="O2813" s="15">
        <f>IF(I2813&lt;&gt;FALSE,VLOOKUP(H2813,internet_municipalities!$B$2:$W$226,22,FALSE),"NO INTERNET")</f>
        <v>66266</v>
      </c>
      <c r="P2813" s="16">
        <f t="shared" si="177"/>
        <v>1.4487067274318655E-3</v>
      </c>
    </row>
    <row r="2814" spans="1:16" x14ac:dyDescent="0.2">
      <c r="A2814">
        <v>10367</v>
      </c>
      <c r="B2814" t="b">
        <v>1</v>
      </c>
      <c r="C2814" t="s">
        <v>3494</v>
      </c>
      <c r="D2814" t="s">
        <v>3495</v>
      </c>
      <c r="E2814">
        <v>1518</v>
      </c>
      <c r="F2814">
        <f>E2814-1098</f>
        <v>420</v>
      </c>
      <c r="G2814" t="b">
        <v>1</v>
      </c>
      <c r="H2814" t="str">
        <f>VLOOKUP(A2814,all_municipalities!$A$2:$M$445,2,FALSE)</f>
        <v>Kingston, City of</v>
      </c>
      <c r="I2814" t="b">
        <f>VLOOKUP(A2814,all_municipalities!$A$2:$M$445,9,FALSE)</f>
        <v>1</v>
      </c>
      <c r="J2814" t="b">
        <f>VLOOKUP(A2814,all_municipalities!$A$2:$M$445,13, FALSE)</f>
        <v>0</v>
      </c>
      <c r="K2814" t="str">
        <f t="shared" si="174"/>
        <v>NONE</v>
      </c>
      <c r="L2814">
        <v>0</v>
      </c>
      <c r="M2814" t="str">
        <f t="shared" si="175"/>
        <v>10367 Councillor, Ward 8 Meadowbrook Strathcona</v>
      </c>
      <c r="N2814" s="6" t="str">
        <f t="shared" si="176"/>
        <v>10367 Councillor, Ward 8 Meadowbrook Strathcona</v>
      </c>
      <c r="O2814" s="15">
        <f>IF(I2814&lt;&gt;FALSE,VLOOKUP(H2814,internet_municipalities!$B$2:$W$226,22,FALSE),"NO INTERNET")</f>
        <v>66266</v>
      </c>
      <c r="P2814" s="16">
        <f t="shared" si="177"/>
        <v>6.3380919325144117E-3</v>
      </c>
    </row>
    <row r="2815" spans="1:16" x14ac:dyDescent="0.2">
      <c r="A2815">
        <v>10367</v>
      </c>
      <c r="B2815" t="b">
        <v>1</v>
      </c>
      <c r="C2815" t="s">
        <v>3496</v>
      </c>
      <c r="D2815" t="s">
        <v>3497</v>
      </c>
      <c r="E2815">
        <v>800</v>
      </c>
      <c r="F2815">
        <v>375</v>
      </c>
      <c r="G2815" t="b">
        <v>1</v>
      </c>
      <c r="H2815" t="str">
        <f>VLOOKUP(A2815,all_municipalities!$A$2:$M$445,2,FALSE)</f>
        <v>Kingston, City of</v>
      </c>
      <c r="I2815" t="b">
        <f>VLOOKUP(A2815,all_municipalities!$A$2:$M$445,9,FALSE)</f>
        <v>1</v>
      </c>
      <c r="J2815" t="b">
        <f>VLOOKUP(A2815,all_municipalities!$A$2:$M$445,13, FALSE)</f>
        <v>0</v>
      </c>
      <c r="K2815" t="str">
        <f t="shared" si="174"/>
        <v>NONE</v>
      </c>
      <c r="L2815">
        <v>0</v>
      </c>
      <c r="M2815" t="str">
        <f t="shared" si="175"/>
        <v>10367 Councillor, Ward 7 Kingscourt Rideau</v>
      </c>
      <c r="N2815" s="6" t="str">
        <f t="shared" si="176"/>
        <v>10367 Councillor, Ward 7 Kingscourt Rideau</v>
      </c>
      <c r="O2815" s="15">
        <f>IF(I2815&lt;&gt;FALSE,VLOOKUP(H2815,internet_municipalities!$B$2:$W$226,22,FALSE),"NO INTERNET")</f>
        <v>66266</v>
      </c>
      <c r="P2815" s="16">
        <f t="shared" si="177"/>
        <v>5.6590106540307245E-3</v>
      </c>
    </row>
    <row r="2816" spans="1:16" x14ac:dyDescent="0.2">
      <c r="A2816">
        <v>10367</v>
      </c>
      <c r="B2816" t="b">
        <v>1</v>
      </c>
      <c r="C2816" t="s">
        <v>3498</v>
      </c>
      <c r="D2816" t="s">
        <v>3499</v>
      </c>
      <c r="E2816">
        <v>1874</v>
      </c>
      <c r="F2816">
        <v>875</v>
      </c>
      <c r="G2816" t="b">
        <v>1</v>
      </c>
      <c r="H2816" t="str">
        <f>VLOOKUP(A2816,all_municipalities!$A$2:$M$445,2,FALSE)</f>
        <v>Kingston, City of</v>
      </c>
      <c r="I2816" t="b">
        <f>VLOOKUP(A2816,all_municipalities!$A$2:$M$445,9,FALSE)</f>
        <v>1</v>
      </c>
      <c r="J2816" t="b">
        <f>VLOOKUP(A2816,all_municipalities!$A$2:$M$445,13, FALSE)</f>
        <v>0</v>
      </c>
      <c r="K2816" t="str">
        <f t="shared" si="174"/>
        <v>NONE</v>
      </c>
      <c r="L2816">
        <v>0</v>
      </c>
      <c r="M2816" t="str">
        <f t="shared" si="175"/>
        <v>10367 Councillor, Ward 6 Trillium</v>
      </c>
      <c r="N2816" s="6" t="str">
        <f t="shared" si="176"/>
        <v>10367 Councillor, Ward 6 Trillium</v>
      </c>
      <c r="O2816" s="15">
        <f>IF(I2816&lt;&gt;FALSE,VLOOKUP(H2816,internet_municipalities!$B$2:$W$226,22,FALSE),"NO INTERNET")</f>
        <v>66266</v>
      </c>
      <c r="P2816" s="16">
        <f t="shared" si="177"/>
        <v>1.3204358192738358E-2</v>
      </c>
    </row>
    <row r="2817" spans="1:16" x14ac:dyDescent="0.2">
      <c r="A2817">
        <v>10367</v>
      </c>
      <c r="B2817" t="b">
        <v>1</v>
      </c>
      <c r="C2817" t="s">
        <v>3500</v>
      </c>
      <c r="D2817" t="s">
        <v>3501</v>
      </c>
      <c r="E2817">
        <v>776</v>
      </c>
      <c r="F2817">
        <v>198</v>
      </c>
      <c r="G2817" t="b">
        <v>1</v>
      </c>
      <c r="H2817" t="str">
        <f>VLOOKUP(A2817,all_municipalities!$A$2:$M$445,2,FALSE)</f>
        <v>Kingston, City of</v>
      </c>
      <c r="I2817" t="b">
        <f>VLOOKUP(A2817,all_municipalities!$A$2:$M$445,9,FALSE)</f>
        <v>1</v>
      </c>
      <c r="J2817" t="b">
        <f>VLOOKUP(A2817,all_municipalities!$A$2:$M$445,13, FALSE)</f>
        <v>0</v>
      </c>
      <c r="K2817" t="str">
        <f t="shared" si="174"/>
        <v>NONE</v>
      </c>
      <c r="L2817">
        <v>0</v>
      </c>
      <c r="M2817" t="str">
        <f t="shared" si="175"/>
        <v>10367 Councillor, Ward 5 Portsmouth</v>
      </c>
      <c r="N2817" s="6" t="str">
        <f t="shared" si="176"/>
        <v>10367 Councillor, Ward 5 Portsmouth</v>
      </c>
      <c r="O2817" s="15">
        <f>IF(I2817&lt;&gt;FALSE,VLOOKUP(H2817,internet_municipalities!$B$2:$W$226,22,FALSE),"NO INTERNET")</f>
        <v>66266</v>
      </c>
      <c r="P2817" s="16">
        <f t="shared" si="177"/>
        <v>2.9879576253282226E-3</v>
      </c>
    </row>
    <row r="2818" spans="1:16" x14ac:dyDescent="0.2">
      <c r="A2818">
        <v>10367</v>
      </c>
      <c r="B2818" t="b">
        <v>1</v>
      </c>
      <c r="C2818" t="s">
        <v>3502</v>
      </c>
      <c r="D2818" t="s">
        <v>3503</v>
      </c>
      <c r="E2818">
        <v>1697</v>
      </c>
      <c r="F2818">
        <v>99</v>
      </c>
      <c r="G2818" t="b">
        <v>1</v>
      </c>
      <c r="H2818" t="str">
        <f>VLOOKUP(A2818,all_municipalities!$A$2:$M$445,2,FALSE)</f>
        <v>Kingston, City of</v>
      </c>
      <c r="I2818" t="b">
        <f>VLOOKUP(A2818,all_municipalities!$A$2:$M$445,9,FALSE)</f>
        <v>1</v>
      </c>
      <c r="J2818" t="b">
        <f>VLOOKUP(A2818,all_municipalities!$A$2:$M$445,13, FALSE)</f>
        <v>0</v>
      </c>
      <c r="K2818" t="str">
        <f t="shared" ref="K2818:K2881" si="178">IF(J2818=TRUE,IF(F2818&lt;=10,"HIGH",IF(F2818&lt;=100,"MID",IF(F2818&lt;=1000,"LOW","NONE"))),"NONE")</f>
        <v>NONE</v>
      </c>
      <c r="L2818">
        <v>0</v>
      </c>
      <c r="M2818" t="str">
        <f t="shared" ref="M2818:M2881" si="179">CONCATENATE(A2818, " ",C2818)</f>
        <v>10367 Councillor, Ward 4 Lakeside</v>
      </c>
      <c r="N2818" s="6" t="str">
        <f t="shared" si="176"/>
        <v>10367 Councillor, Ward 4 Lakeside</v>
      </c>
      <c r="O2818" s="15">
        <f>IF(I2818&lt;&gt;FALSE,VLOOKUP(H2818,internet_municipalities!$B$2:$W$226,22,FALSE),"NO INTERNET")</f>
        <v>66266</v>
      </c>
      <c r="P2818" s="16">
        <f t="shared" si="177"/>
        <v>1.4939788126641113E-3</v>
      </c>
    </row>
    <row r="2819" spans="1:16" x14ac:dyDescent="0.2">
      <c r="A2819">
        <v>10367</v>
      </c>
      <c r="B2819" t="b">
        <v>1</v>
      </c>
      <c r="C2819" t="s">
        <v>3504</v>
      </c>
      <c r="D2819" t="s">
        <v>3505</v>
      </c>
      <c r="E2819">
        <v>2236</v>
      </c>
      <c r="F2819">
        <v>1499</v>
      </c>
      <c r="G2819" t="b">
        <v>1</v>
      </c>
      <c r="H2819" t="str">
        <f>VLOOKUP(A2819,all_municipalities!$A$2:$M$445,2,FALSE)</f>
        <v>Kingston, City of</v>
      </c>
      <c r="I2819" t="b">
        <f>VLOOKUP(A2819,all_municipalities!$A$2:$M$445,9,FALSE)</f>
        <v>1</v>
      </c>
      <c r="J2819" t="b">
        <f>VLOOKUP(A2819,all_municipalities!$A$2:$M$445,13, FALSE)</f>
        <v>0</v>
      </c>
      <c r="K2819" t="str">
        <f t="shared" si="178"/>
        <v>NONE</v>
      </c>
      <c r="L2819">
        <v>0</v>
      </c>
      <c r="M2819" t="str">
        <f t="shared" si="179"/>
        <v>10367 Councillor, Ward 3 Collins Bayridge</v>
      </c>
      <c r="N2819" s="6" t="str">
        <f t="shared" ref="N2819:N2882" si="180">IF(I2819,M2819,"")</f>
        <v>10367 Councillor, Ward 3 Collins Bayridge</v>
      </c>
      <c r="O2819" s="15">
        <f>IF(I2819&lt;&gt;FALSE,VLOOKUP(H2819,internet_municipalities!$B$2:$W$226,22,FALSE),"NO INTERNET")</f>
        <v>66266</v>
      </c>
      <c r="P2819" s="16">
        <f t="shared" si="177"/>
        <v>2.2620951921045483E-2</v>
      </c>
    </row>
    <row r="2820" spans="1:16" x14ac:dyDescent="0.2">
      <c r="A2820">
        <v>10367</v>
      </c>
      <c r="B2820" t="b">
        <v>1</v>
      </c>
      <c r="C2820" t="s">
        <v>3506</v>
      </c>
      <c r="D2820" t="s">
        <v>3507</v>
      </c>
      <c r="E2820">
        <v>1709</v>
      </c>
      <c r="F2820">
        <v>35</v>
      </c>
      <c r="G2820" t="b">
        <v>1</v>
      </c>
      <c r="H2820" t="str">
        <f>VLOOKUP(A2820,all_municipalities!$A$2:$M$445,2,FALSE)</f>
        <v>Kingston, City of</v>
      </c>
      <c r="I2820" t="b">
        <f>VLOOKUP(A2820,all_municipalities!$A$2:$M$445,9,FALSE)</f>
        <v>1</v>
      </c>
      <c r="J2820" t="b">
        <f>VLOOKUP(A2820,all_municipalities!$A$2:$M$445,13, FALSE)</f>
        <v>0</v>
      </c>
      <c r="K2820" t="str">
        <f t="shared" si="178"/>
        <v>NONE</v>
      </c>
      <c r="L2820">
        <v>0</v>
      </c>
      <c r="M2820" t="str">
        <f t="shared" si="179"/>
        <v>10367 Councillor, Ward 2 Loyalist Cataraqui</v>
      </c>
      <c r="N2820" s="6" t="str">
        <f t="shared" si="180"/>
        <v>10367 Councillor, Ward 2 Loyalist Cataraqui</v>
      </c>
      <c r="O2820" s="15">
        <f>IF(I2820&lt;&gt;FALSE,VLOOKUP(H2820,internet_municipalities!$B$2:$W$226,22,FALSE),"NO INTERNET")</f>
        <v>66266</v>
      </c>
      <c r="P2820" s="16">
        <f t="shared" si="177"/>
        <v>5.2817432770953427E-4</v>
      </c>
    </row>
    <row r="2821" spans="1:16" x14ac:dyDescent="0.2">
      <c r="A2821">
        <v>10367</v>
      </c>
      <c r="B2821" t="b">
        <v>1</v>
      </c>
      <c r="C2821" t="s">
        <v>3508</v>
      </c>
      <c r="D2821" t="s">
        <v>3509</v>
      </c>
      <c r="E2821" t="s">
        <v>461</v>
      </c>
      <c r="F2821" t="s">
        <v>461</v>
      </c>
      <c r="G2821" t="b">
        <v>1</v>
      </c>
      <c r="H2821" t="str">
        <f>VLOOKUP(A2821,all_municipalities!$A$2:$M$445,2,FALSE)</f>
        <v>Kingston, City of</v>
      </c>
      <c r="I2821" t="b">
        <f>VLOOKUP(A2821,all_municipalities!$A$2:$M$445,9,FALSE)</f>
        <v>1</v>
      </c>
      <c r="J2821" t="b">
        <f>VLOOKUP(A2821,all_municipalities!$A$2:$M$445,13, FALSE)</f>
        <v>0</v>
      </c>
      <c r="K2821" t="str">
        <f t="shared" si="178"/>
        <v>NONE</v>
      </c>
      <c r="L2821">
        <v>0</v>
      </c>
      <c r="M2821" t="str">
        <f t="shared" si="179"/>
        <v>10367 Councillor, Ward 1 Countryside</v>
      </c>
      <c r="N2821" s="6" t="str">
        <f t="shared" si="180"/>
        <v>10367 Councillor, Ward 1 Countryside</v>
      </c>
      <c r="O2821" s="15">
        <f>IF(I2821&lt;&gt;FALSE,VLOOKUP(H2821,internet_municipalities!$B$2:$W$226,22,FALSE),"NO INTERNET")</f>
        <v>66266</v>
      </c>
      <c r="P2821" s="16" t="str">
        <f t="shared" si="177"/>
        <v>Acclaimed</v>
      </c>
    </row>
    <row r="2822" spans="1:16" x14ac:dyDescent="0.2">
      <c r="A2822">
        <v>10367</v>
      </c>
      <c r="B2822" t="b">
        <v>0</v>
      </c>
      <c r="C2822" t="s">
        <v>3506</v>
      </c>
      <c r="D2822" t="s">
        <v>3510</v>
      </c>
      <c r="E2822">
        <v>1674</v>
      </c>
      <c r="F2822" t="s">
        <v>1460</v>
      </c>
      <c r="G2822" t="b">
        <v>1</v>
      </c>
      <c r="H2822" t="str">
        <f>VLOOKUP(A2822,all_municipalities!$A$2:$M$445,2,FALSE)</f>
        <v>Kingston, City of</v>
      </c>
      <c r="I2822" t="b">
        <f>VLOOKUP(A2822,all_municipalities!$A$2:$M$445,9,FALSE)</f>
        <v>1</v>
      </c>
      <c r="J2822" t="b">
        <f>VLOOKUP(A2822,all_municipalities!$A$2:$M$445,13, FALSE)</f>
        <v>0</v>
      </c>
      <c r="K2822" t="str">
        <f t="shared" si="178"/>
        <v>NONE</v>
      </c>
      <c r="L2822">
        <v>0</v>
      </c>
      <c r="M2822" t="str">
        <f t="shared" si="179"/>
        <v>10367 Councillor, Ward 2 Loyalist Cataraqui</v>
      </c>
      <c r="N2822" s="6" t="str">
        <f t="shared" si="180"/>
        <v>10367 Councillor, Ward 2 Loyalist Cataraqui</v>
      </c>
      <c r="O2822" s="15">
        <f>IF(I2822&lt;&gt;FALSE,VLOOKUP(H2822,internet_municipalities!$B$2:$W$226,22,FALSE),"NO INTERNET")</f>
        <v>66266</v>
      </c>
      <c r="P2822" s="16" t="str">
        <f t="shared" si="177"/>
        <v>Lost</v>
      </c>
    </row>
    <row r="2823" spans="1:16" x14ac:dyDescent="0.2">
      <c r="A2823">
        <v>10367</v>
      </c>
      <c r="B2823" t="b">
        <v>0</v>
      </c>
      <c r="C2823" t="s">
        <v>3504</v>
      </c>
      <c r="D2823" t="s">
        <v>3511</v>
      </c>
      <c r="E2823">
        <v>737</v>
      </c>
      <c r="F2823" t="s">
        <v>1460</v>
      </c>
      <c r="G2823" t="b">
        <v>1</v>
      </c>
      <c r="H2823" t="str">
        <f>VLOOKUP(A2823,all_municipalities!$A$2:$M$445,2,FALSE)</f>
        <v>Kingston, City of</v>
      </c>
      <c r="I2823" t="b">
        <f>VLOOKUP(A2823,all_municipalities!$A$2:$M$445,9,FALSE)</f>
        <v>1</v>
      </c>
      <c r="J2823" t="b">
        <f>VLOOKUP(A2823,all_municipalities!$A$2:$M$445,13, FALSE)</f>
        <v>0</v>
      </c>
      <c r="K2823" t="str">
        <f t="shared" si="178"/>
        <v>NONE</v>
      </c>
      <c r="L2823">
        <v>0</v>
      </c>
      <c r="M2823" t="str">
        <f t="shared" si="179"/>
        <v>10367 Councillor, Ward 3 Collins Bayridge</v>
      </c>
      <c r="N2823" s="6" t="str">
        <f t="shared" si="180"/>
        <v>10367 Councillor, Ward 3 Collins Bayridge</v>
      </c>
      <c r="O2823" s="15">
        <f>IF(I2823&lt;&gt;FALSE,VLOOKUP(H2823,internet_municipalities!$B$2:$W$226,22,FALSE),"NO INTERNET")</f>
        <v>66266</v>
      </c>
      <c r="P2823" s="16" t="str">
        <f t="shared" ref="P2823:P2886" si="181">IF(I2823=TRUE,IF(F2823&lt;&gt;"Acclaimed",IF(F2823&lt;&gt;"Lost",F2823/O2823,"Lost"),"Acclaimed"),"NO INTERNET")</f>
        <v>Lost</v>
      </c>
    </row>
    <row r="2824" spans="1:16" x14ac:dyDescent="0.2">
      <c r="A2824">
        <v>10367</v>
      </c>
      <c r="B2824" t="b">
        <v>0</v>
      </c>
      <c r="C2824" t="s">
        <v>3502</v>
      </c>
      <c r="D2824" t="s">
        <v>3512</v>
      </c>
      <c r="E2824">
        <v>1598</v>
      </c>
      <c r="F2824" t="s">
        <v>1460</v>
      </c>
      <c r="G2824" t="b">
        <v>1</v>
      </c>
      <c r="H2824" t="str">
        <f>VLOOKUP(A2824,all_municipalities!$A$2:$M$445,2,FALSE)</f>
        <v>Kingston, City of</v>
      </c>
      <c r="I2824" t="b">
        <f>VLOOKUP(A2824,all_municipalities!$A$2:$M$445,9,FALSE)</f>
        <v>1</v>
      </c>
      <c r="J2824" t="b">
        <f>VLOOKUP(A2824,all_municipalities!$A$2:$M$445,13, FALSE)</f>
        <v>0</v>
      </c>
      <c r="K2824" t="str">
        <f t="shared" si="178"/>
        <v>NONE</v>
      </c>
      <c r="L2824">
        <v>0</v>
      </c>
      <c r="M2824" t="str">
        <f t="shared" si="179"/>
        <v>10367 Councillor, Ward 4 Lakeside</v>
      </c>
      <c r="N2824" s="6" t="str">
        <f t="shared" si="180"/>
        <v>10367 Councillor, Ward 4 Lakeside</v>
      </c>
      <c r="O2824" s="15">
        <f>IF(I2824&lt;&gt;FALSE,VLOOKUP(H2824,internet_municipalities!$B$2:$W$226,22,FALSE),"NO INTERNET")</f>
        <v>66266</v>
      </c>
      <c r="P2824" s="16" t="str">
        <f t="shared" si="181"/>
        <v>Lost</v>
      </c>
    </row>
    <row r="2825" spans="1:16" x14ac:dyDescent="0.2">
      <c r="A2825">
        <v>10367</v>
      </c>
      <c r="B2825" t="b">
        <v>0</v>
      </c>
      <c r="C2825" t="s">
        <v>3500</v>
      </c>
      <c r="D2825" t="s">
        <v>3513</v>
      </c>
      <c r="E2825">
        <v>232</v>
      </c>
      <c r="F2825" t="s">
        <v>1460</v>
      </c>
      <c r="G2825" t="b">
        <v>1</v>
      </c>
      <c r="H2825" t="str">
        <f>VLOOKUP(A2825,all_municipalities!$A$2:$M$445,2,FALSE)</f>
        <v>Kingston, City of</v>
      </c>
      <c r="I2825" t="b">
        <f>VLOOKUP(A2825,all_municipalities!$A$2:$M$445,9,FALSE)</f>
        <v>1</v>
      </c>
      <c r="J2825" t="b">
        <f>VLOOKUP(A2825,all_municipalities!$A$2:$M$445,13, FALSE)</f>
        <v>0</v>
      </c>
      <c r="K2825" t="str">
        <f t="shared" si="178"/>
        <v>NONE</v>
      </c>
      <c r="L2825">
        <v>0</v>
      </c>
      <c r="M2825" t="str">
        <f t="shared" si="179"/>
        <v>10367 Councillor, Ward 5 Portsmouth</v>
      </c>
      <c r="N2825" s="6" t="str">
        <f t="shared" si="180"/>
        <v>10367 Councillor, Ward 5 Portsmouth</v>
      </c>
      <c r="O2825" s="15">
        <f>IF(I2825&lt;&gt;FALSE,VLOOKUP(H2825,internet_municipalities!$B$2:$W$226,22,FALSE),"NO INTERNET")</f>
        <v>66266</v>
      </c>
      <c r="P2825" s="16" t="str">
        <f t="shared" si="181"/>
        <v>Lost</v>
      </c>
    </row>
    <row r="2826" spans="1:16" x14ac:dyDescent="0.2">
      <c r="A2826">
        <v>10367</v>
      </c>
      <c r="B2826" t="b">
        <v>0</v>
      </c>
      <c r="C2826" t="s">
        <v>3500</v>
      </c>
      <c r="D2826" t="s">
        <v>3514</v>
      </c>
      <c r="E2826">
        <v>503</v>
      </c>
      <c r="F2826" t="s">
        <v>1460</v>
      </c>
      <c r="G2826" t="b">
        <v>1</v>
      </c>
      <c r="H2826" t="str">
        <f>VLOOKUP(A2826,all_municipalities!$A$2:$M$445,2,FALSE)</f>
        <v>Kingston, City of</v>
      </c>
      <c r="I2826" t="b">
        <f>VLOOKUP(A2826,all_municipalities!$A$2:$M$445,9,FALSE)</f>
        <v>1</v>
      </c>
      <c r="J2826" t="b">
        <f>VLOOKUP(A2826,all_municipalities!$A$2:$M$445,13, FALSE)</f>
        <v>0</v>
      </c>
      <c r="K2826" t="str">
        <f t="shared" si="178"/>
        <v>NONE</v>
      </c>
      <c r="L2826">
        <v>0</v>
      </c>
      <c r="M2826" t="str">
        <f t="shared" si="179"/>
        <v>10367 Councillor, Ward 5 Portsmouth</v>
      </c>
      <c r="N2826" s="6" t="str">
        <f t="shared" si="180"/>
        <v>10367 Councillor, Ward 5 Portsmouth</v>
      </c>
      <c r="O2826" s="15">
        <f>IF(I2826&lt;&gt;FALSE,VLOOKUP(H2826,internet_municipalities!$B$2:$W$226,22,FALSE),"NO INTERNET")</f>
        <v>66266</v>
      </c>
      <c r="P2826" s="16" t="str">
        <f t="shared" si="181"/>
        <v>Lost</v>
      </c>
    </row>
    <row r="2827" spans="1:16" x14ac:dyDescent="0.2">
      <c r="A2827">
        <v>10367</v>
      </c>
      <c r="B2827" t="b">
        <v>0</v>
      </c>
      <c r="C2827" t="s">
        <v>3500</v>
      </c>
      <c r="D2827" t="s">
        <v>3515</v>
      </c>
      <c r="E2827">
        <v>578</v>
      </c>
      <c r="F2827" t="s">
        <v>1460</v>
      </c>
      <c r="G2827" t="b">
        <v>1</v>
      </c>
      <c r="H2827" t="str">
        <f>VLOOKUP(A2827,all_municipalities!$A$2:$M$445,2,FALSE)</f>
        <v>Kingston, City of</v>
      </c>
      <c r="I2827" t="b">
        <f>VLOOKUP(A2827,all_municipalities!$A$2:$M$445,9,FALSE)</f>
        <v>1</v>
      </c>
      <c r="J2827" t="b">
        <f>VLOOKUP(A2827,all_municipalities!$A$2:$M$445,13, FALSE)</f>
        <v>0</v>
      </c>
      <c r="K2827" t="str">
        <f t="shared" si="178"/>
        <v>NONE</v>
      </c>
      <c r="L2827">
        <v>0</v>
      </c>
      <c r="M2827" t="str">
        <f t="shared" si="179"/>
        <v>10367 Councillor, Ward 5 Portsmouth</v>
      </c>
      <c r="N2827" s="6" t="str">
        <f t="shared" si="180"/>
        <v>10367 Councillor, Ward 5 Portsmouth</v>
      </c>
      <c r="O2827" s="15">
        <f>IF(I2827&lt;&gt;FALSE,VLOOKUP(H2827,internet_municipalities!$B$2:$W$226,22,FALSE),"NO INTERNET")</f>
        <v>66266</v>
      </c>
      <c r="P2827" s="16" t="str">
        <f t="shared" si="181"/>
        <v>Lost</v>
      </c>
    </row>
    <row r="2828" spans="1:16" x14ac:dyDescent="0.2">
      <c r="A2828">
        <v>10367</v>
      </c>
      <c r="B2828" t="b">
        <v>0</v>
      </c>
      <c r="C2828" t="s">
        <v>3500</v>
      </c>
      <c r="D2828" t="s">
        <v>3516</v>
      </c>
      <c r="E2828">
        <v>108</v>
      </c>
      <c r="F2828" t="s">
        <v>1460</v>
      </c>
      <c r="G2828" t="b">
        <v>1</v>
      </c>
      <c r="H2828" t="str">
        <f>VLOOKUP(A2828,all_municipalities!$A$2:$M$445,2,FALSE)</f>
        <v>Kingston, City of</v>
      </c>
      <c r="I2828" t="b">
        <f>VLOOKUP(A2828,all_municipalities!$A$2:$M$445,9,FALSE)</f>
        <v>1</v>
      </c>
      <c r="J2828" t="b">
        <f>VLOOKUP(A2828,all_municipalities!$A$2:$M$445,13, FALSE)</f>
        <v>0</v>
      </c>
      <c r="K2828" t="str">
        <f t="shared" si="178"/>
        <v>NONE</v>
      </c>
      <c r="L2828">
        <v>0</v>
      </c>
      <c r="M2828" t="str">
        <f t="shared" si="179"/>
        <v>10367 Councillor, Ward 5 Portsmouth</v>
      </c>
      <c r="N2828" s="6" t="str">
        <f t="shared" si="180"/>
        <v>10367 Councillor, Ward 5 Portsmouth</v>
      </c>
      <c r="O2828" s="15">
        <f>IF(I2828&lt;&gt;FALSE,VLOOKUP(H2828,internet_municipalities!$B$2:$W$226,22,FALSE),"NO INTERNET")</f>
        <v>66266</v>
      </c>
      <c r="P2828" s="16" t="str">
        <f t="shared" si="181"/>
        <v>Lost</v>
      </c>
    </row>
    <row r="2829" spans="1:16" x14ac:dyDescent="0.2">
      <c r="A2829">
        <v>10367</v>
      </c>
      <c r="B2829" t="b">
        <v>0</v>
      </c>
      <c r="C2829" t="s">
        <v>3500</v>
      </c>
      <c r="D2829" t="s">
        <v>3517</v>
      </c>
      <c r="E2829">
        <v>164</v>
      </c>
      <c r="F2829" t="s">
        <v>1460</v>
      </c>
      <c r="G2829" t="b">
        <v>1</v>
      </c>
      <c r="H2829" t="str">
        <f>VLOOKUP(A2829,all_municipalities!$A$2:$M$445,2,FALSE)</f>
        <v>Kingston, City of</v>
      </c>
      <c r="I2829" t="b">
        <f>VLOOKUP(A2829,all_municipalities!$A$2:$M$445,9,FALSE)</f>
        <v>1</v>
      </c>
      <c r="J2829" t="b">
        <f>VLOOKUP(A2829,all_municipalities!$A$2:$M$445,13, FALSE)</f>
        <v>0</v>
      </c>
      <c r="K2829" t="str">
        <f t="shared" si="178"/>
        <v>NONE</v>
      </c>
      <c r="L2829">
        <v>0</v>
      </c>
      <c r="M2829" t="str">
        <f t="shared" si="179"/>
        <v>10367 Councillor, Ward 5 Portsmouth</v>
      </c>
      <c r="N2829" s="6" t="str">
        <f t="shared" si="180"/>
        <v>10367 Councillor, Ward 5 Portsmouth</v>
      </c>
      <c r="O2829" s="15">
        <f>IF(I2829&lt;&gt;FALSE,VLOOKUP(H2829,internet_municipalities!$B$2:$W$226,22,FALSE),"NO INTERNET")</f>
        <v>66266</v>
      </c>
      <c r="P2829" s="16" t="str">
        <f t="shared" si="181"/>
        <v>Lost</v>
      </c>
    </row>
    <row r="2830" spans="1:16" x14ac:dyDescent="0.2">
      <c r="A2830">
        <v>10367</v>
      </c>
      <c r="B2830" t="b">
        <v>0</v>
      </c>
      <c r="C2830" t="s">
        <v>3500</v>
      </c>
      <c r="D2830" t="s">
        <v>3518</v>
      </c>
      <c r="E2830">
        <v>31</v>
      </c>
      <c r="F2830" t="s">
        <v>1460</v>
      </c>
      <c r="G2830" t="b">
        <v>1</v>
      </c>
      <c r="H2830" t="str">
        <f>VLOOKUP(A2830,all_municipalities!$A$2:$M$445,2,FALSE)</f>
        <v>Kingston, City of</v>
      </c>
      <c r="I2830" t="b">
        <f>VLOOKUP(A2830,all_municipalities!$A$2:$M$445,9,FALSE)</f>
        <v>1</v>
      </c>
      <c r="J2830" t="b">
        <f>VLOOKUP(A2830,all_municipalities!$A$2:$M$445,13, FALSE)</f>
        <v>0</v>
      </c>
      <c r="K2830" t="str">
        <f t="shared" si="178"/>
        <v>NONE</v>
      </c>
      <c r="L2830">
        <v>0</v>
      </c>
      <c r="M2830" t="str">
        <f t="shared" si="179"/>
        <v>10367 Councillor, Ward 5 Portsmouth</v>
      </c>
      <c r="N2830" s="6" t="str">
        <f t="shared" si="180"/>
        <v>10367 Councillor, Ward 5 Portsmouth</v>
      </c>
      <c r="O2830" s="15">
        <f>IF(I2830&lt;&gt;FALSE,VLOOKUP(H2830,internet_municipalities!$B$2:$W$226,22,FALSE),"NO INTERNET")</f>
        <v>66266</v>
      </c>
      <c r="P2830" s="16" t="str">
        <f t="shared" si="181"/>
        <v>Lost</v>
      </c>
    </row>
    <row r="2831" spans="1:16" x14ac:dyDescent="0.2">
      <c r="A2831">
        <v>10367</v>
      </c>
      <c r="B2831" t="b">
        <v>0</v>
      </c>
      <c r="C2831" t="s">
        <v>3498</v>
      </c>
      <c r="D2831" t="s">
        <v>3519</v>
      </c>
      <c r="E2831">
        <v>999</v>
      </c>
      <c r="F2831" t="s">
        <v>1460</v>
      </c>
      <c r="G2831" t="b">
        <v>1</v>
      </c>
      <c r="H2831" t="str">
        <f>VLOOKUP(A2831,all_municipalities!$A$2:$M$445,2,FALSE)</f>
        <v>Kingston, City of</v>
      </c>
      <c r="I2831" t="b">
        <f>VLOOKUP(A2831,all_municipalities!$A$2:$M$445,9,FALSE)</f>
        <v>1</v>
      </c>
      <c r="J2831" t="b">
        <f>VLOOKUP(A2831,all_municipalities!$A$2:$M$445,13, FALSE)</f>
        <v>0</v>
      </c>
      <c r="K2831" t="str">
        <f t="shared" si="178"/>
        <v>NONE</v>
      </c>
      <c r="L2831">
        <v>0</v>
      </c>
      <c r="M2831" t="str">
        <f t="shared" si="179"/>
        <v>10367 Councillor, Ward 6 Trillium</v>
      </c>
      <c r="N2831" s="6" t="str">
        <f t="shared" si="180"/>
        <v>10367 Councillor, Ward 6 Trillium</v>
      </c>
      <c r="O2831" s="15">
        <f>IF(I2831&lt;&gt;FALSE,VLOOKUP(H2831,internet_municipalities!$B$2:$W$226,22,FALSE),"NO INTERNET")</f>
        <v>66266</v>
      </c>
      <c r="P2831" s="16" t="str">
        <f t="shared" si="181"/>
        <v>Lost</v>
      </c>
    </row>
    <row r="2832" spans="1:16" x14ac:dyDescent="0.2">
      <c r="A2832">
        <v>10367</v>
      </c>
      <c r="B2832" t="b">
        <v>0</v>
      </c>
      <c r="C2832" t="s">
        <v>3498</v>
      </c>
      <c r="D2832" t="s">
        <v>3520</v>
      </c>
      <c r="E2832">
        <v>104</v>
      </c>
      <c r="F2832" t="s">
        <v>1460</v>
      </c>
      <c r="G2832" t="b">
        <v>1</v>
      </c>
      <c r="H2832" t="str">
        <f>VLOOKUP(A2832,all_municipalities!$A$2:$M$445,2,FALSE)</f>
        <v>Kingston, City of</v>
      </c>
      <c r="I2832" t="b">
        <f>VLOOKUP(A2832,all_municipalities!$A$2:$M$445,9,FALSE)</f>
        <v>1</v>
      </c>
      <c r="J2832" t="b">
        <f>VLOOKUP(A2832,all_municipalities!$A$2:$M$445,13, FALSE)</f>
        <v>0</v>
      </c>
      <c r="K2832" t="str">
        <f t="shared" si="178"/>
        <v>NONE</v>
      </c>
      <c r="L2832">
        <v>0</v>
      </c>
      <c r="M2832" t="str">
        <f t="shared" si="179"/>
        <v>10367 Councillor, Ward 6 Trillium</v>
      </c>
      <c r="N2832" s="6" t="str">
        <f t="shared" si="180"/>
        <v>10367 Councillor, Ward 6 Trillium</v>
      </c>
      <c r="O2832" s="15">
        <f>IF(I2832&lt;&gt;FALSE,VLOOKUP(H2832,internet_municipalities!$B$2:$W$226,22,FALSE),"NO INTERNET")</f>
        <v>66266</v>
      </c>
      <c r="P2832" s="16" t="str">
        <f t="shared" si="181"/>
        <v>Lost</v>
      </c>
    </row>
    <row r="2833" spans="1:16" x14ac:dyDescent="0.2">
      <c r="A2833">
        <v>10367</v>
      </c>
      <c r="B2833" t="b">
        <v>0</v>
      </c>
      <c r="C2833" t="s">
        <v>3496</v>
      </c>
      <c r="D2833" t="s">
        <v>3521</v>
      </c>
      <c r="E2833">
        <v>113</v>
      </c>
      <c r="F2833" t="s">
        <v>1460</v>
      </c>
      <c r="G2833" t="b">
        <v>1</v>
      </c>
      <c r="H2833" t="str">
        <f>VLOOKUP(A2833,all_municipalities!$A$2:$M$445,2,FALSE)</f>
        <v>Kingston, City of</v>
      </c>
      <c r="I2833" t="b">
        <f>VLOOKUP(A2833,all_municipalities!$A$2:$M$445,9,FALSE)</f>
        <v>1</v>
      </c>
      <c r="J2833" t="b">
        <f>VLOOKUP(A2833,all_municipalities!$A$2:$M$445,13, FALSE)</f>
        <v>0</v>
      </c>
      <c r="K2833" t="str">
        <f t="shared" si="178"/>
        <v>NONE</v>
      </c>
      <c r="L2833">
        <v>0</v>
      </c>
      <c r="M2833" t="str">
        <f t="shared" si="179"/>
        <v>10367 Councillor, Ward 7 Kingscourt Rideau</v>
      </c>
      <c r="N2833" s="6" t="str">
        <f t="shared" si="180"/>
        <v>10367 Councillor, Ward 7 Kingscourt Rideau</v>
      </c>
      <c r="O2833" s="15">
        <f>IF(I2833&lt;&gt;FALSE,VLOOKUP(H2833,internet_municipalities!$B$2:$W$226,22,FALSE),"NO INTERNET")</f>
        <v>66266</v>
      </c>
      <c r="P2833" s="16" t="str">
        <f t="shared" si="181"/>
        <v>Lost</v>
      </c>
    </row>
    <row r="2834" spans="1:16" x14ac:dyDescent="0.2">
      <c r="A2834">
        <v>10367</v>
      </c>
      <c r="B2834" t="b">
        <v>0</v>
      </c>
      <c r="C2834" t="s">
        <v>3496</v>
      </c>
      <c r="D2834" t="s">
        <v>3522</v>
      </c>
      <c r="E2834">
        <v>425</v>
      </c>
      <c r="F2834" t="s">
        <v>1460</v>
      </c>
      <c r="G2834" t="b">
        <v>1</v>
      </c>
      <c r="H2834" t="str">
        <f>VLOOKUP(A2834,all_municipalities!$A$2:$M$445,2,FALSE)</f>
        <v>Kingston, City of</v>
      </c>
      <c r="I2834" t="b">
        <f>VLOOKUP(A2834,all_municipalities!$A$2:$M$445,9,FALSE)</f>
        <v>1</v>
      </c>
      <c r="J2834" t="b">
        <f>VLOOKUP(A2834,all_municipalities!$A$2:$M$445,13, FALSE)</f>
        <v>0</v>
      </c>
      <c r="K2834" t="str">
        <f t="shared" si="178"/>
        <v>NONE</v>
      </c>
      <c r="L2834">
        <v>0</v>
      </c>
      <c r="M2834" t="str">
        <f t="shared" si="179"/>
        <v>10367 Councillor, Ward 7 Kingscourt Rideau</v>
      </c>
      <c r="N2834" s="6" t="str">
        <f t="shared" si="180"/>
        <v>10367 Councillor, Ward 7 Kingscourt Rideau</v>
      </c>
      <c r="O2834" s="15">
        <f>IF(I2834&lt;&gt;FALSE,VLOOKUP(H2834,internet_municipalities!$B$2:$W$226,22,FALSE),"NO INTERNET")</f>
        <v>66266</v>
      </c>
      <c r="P2834" s="16" t="str">
        <f t="shared" si="181"/>
        <v>Lost</v>
      </c>
    </row>
    <row r="2835" spans="1:16" x14ac:dyDescent="0.2">
      <c r="A2835">
        <v>17912</v>
      </c>
      <c r="B2835" t="b">
        <v>1</v>
      </c>
      <c r="C2835" t="s">
        <v>1463</v>
      </c>
      <c r="D2835" t="s">
        <v>3523</v>
      </c>
      <c r="E2835">
        <v>4409</v>
      </c>
      <c r="F2835">
        <v>1178</v>
      </c>
      <c r="G2835" t="b">
        <v>0</v>
      </c>
      <c r="H2835" t="str">
        <f>VLOOKUP(A2835,all_municipalities!$A$2:$M$445,2,FALSE)</f>
        <v>Kingsville, Town of</v>
      </c>
      <c r="I2835" t="b">
        <f>VLOOKUP(A2835,all_municipalities!$A$2:$M$445,9,FALSE)</f>
        <v>0</v>
      </c>
      <c r="J2835" t="b">
        <f>VLOOKUP(A2835,all_municipalities!$A$2:$M$445,13, FALSE)</f>
        <v>0</v>
      </c>
      <c r="K2835" t="str">
        <f t="shared" si="178"/>
        <v>NONE</v>
      </c>
      <c r="L2835">
        <v>0</v>
      </c>
      <c r="M2835" t="str">
        <f t="shared" si="179"/>
        <v>17912 Councillor</v>
      </c>
      <c r="N2835" s="6" t="str">
        <f t="shared" si="180"/>
        <v/>
      </c>
      <c r="O2835" s="15" t="str">
        <f>IF(I2835&lt;&gt;FALSE,VLOOKUP(H2835,internet_municipalities!$B$2:$W$226,22,FALSE),"NO INTERNET")</f>
        <v>NO INTERNET</v>
      </c>
      <c r="P2835" s="16" t="str">
        <f t="shared" si="181"/>
        <v>NO INTERNET</v>
      </c>
    </row>
    <row r="2836" spans="1:16" x14ac:dyDescent="0.2">
      <c r="A2836">
        <v>17912</v>
      </c>
      <c r="B2836" t="b">
        <v>1</v>
      </c>
      <c r="C2836" t="s">
        <v>1463</v>
      </c>
      <c r="D2836" t="s">
        <v>3524</v>
      </c>
      <c r="E2836">
        <v>4188</v>
      </c>
      <c r="F2836">
        <v>957</v>
      </c>
      <c r="G2836" t="b">
        <v>0</v>
      </c>
      <c r="H2836" t="str">
        <f>VLOOKUP(A2836,all_municipalities!$A$2:$M$445,2,FALSE)</f>
        <v>Kingsville, Town of</v>
      </c>
      <c r="I2836" t="b">
        <f>VLOOKUP(A2836,all_municipalities!$A$2:$M$445,9,FALSE)</f>
        <v>0</v>
      </c>
      <c r="J2836" t="b">
        <f>VLOOKUP(A2836,all_municipalities!$A$2:$M$445,13, FALSE)</f>
        <v>0</v>
      </c>
      <c r="K2836" t="str">
        <f t="shared" si="178"/>
        <v>NONE</v>
      </c>
      <c r="L2836">
        <v>0</v>
      </c>
      <c r="M2836" t="str">
        <f t="shared" si="179"/>
        <v>17912 Councillor</v>
      </c>
      <c r="N2836" s="6" t="str">
        <f t="shared" si="180"/>
        <v/>
      </c>
      <c r="O2836" s="15" t="str">
        <f>IF(I2836&lt;&gt;FALSE,VLOOKUP(H2836,internet_municipalities!$B$2:$W$226,22,FALSE),"NO INTERNET")</f>
        <v>NO INTERNET</v>
      </c>
      <c r="P2836" s="16" t="str">
        <f t="shared" si="181"/>
        <v>NO INTERNET</v>
      </c>
    </row>
    <row r="2837" spans="1:16" x14ac:dyDescent="0.2">
      <c r="A2837">
        <v>17912</v>
      </c>
      <c r="B2837" t="b">
        <v>1</v>
      </c>
      <c r="C2837" t="s">
        <v>1463</v>
      </c>
      <c r="D2837" t="s">
        <v>3525</v>
      </c>
      <c r="E2837">
        <v>3316</v>
      </c>
      <c r="F2837">
        <v>85</v>
      </c>
      <c r="G2837" t="b">
        <v>0</v>
      </c>
      <c r="H2837" t="str">
        <f>VLOOKUP(A2837,all_municipalities!$A$2:$M$445,2,FALSE)</f>
        <v>Kingsville, Town of</v>
      </c>
      <c r="I2837" t="b">
        <f>VLOOKUP(A2837,all_municipalities!$A$2:$M$445,9,FALSE)</f>
        <v>0</v>
      </c>
      <c r="J2837" t="b">
        <f>VLOOKUP(A2837,all_municipalities!$A$2:$M$445,13, FALSE)</f>
        <v>0</v>
      </c>
      <c r="K2837" t="str">
        <f t="shared" si="178"/>
        <v>NONE</v>
      </c>
      <c r="L2837">
        <v>0</v>
      </c>
      <c r="M2837" t="str">
        <f t="shared" si="179"/>
        <v>17912 Councillor</v>
      </c>
      <c r="N2837" s="6" t="str">
        <f t="shared" si="180"/>
        <v/>
      </c>
      <c r="O2837" s="15" t="str">
        <f>IF(I2837&lt;&gt;FALSE,VLOOKUP(H2837,internet_municipalities!$B$2:$W$226,22,FALSE),"NO INTERNET")</f>
        <v>NO INTERNET</v>
      </c>
      <c r="P2837" s="16" t="str">
        <f t="shared" si="181"/>
        <v>NO INTERNET</v>
      </c>
    </row>
    <row r="2838" spans="1:16" x14ac:dyDescent="0.2">
      <c r="A2838">
        <v>17912</v>
      </c>
      <c r="B2838" t="b">
        <v>1</v>
      </c>
      <c r="C2838" t="s">
        <v>1463</v>
      </c>
      <c r="D2838" t="s">
        <v>3526</v>
      </c>
      <c r="E2838">
        <v>3443</v>
      </c>
      <c r="F2838">
        <v>212</v>
      </c>
      <c r="G2838" t="b">
        <v>0</v>
      </c>
      <c r="H2838" t="str">
        <f>VLOOKUP(A2838,all_municipalities!$A$2:$M$445,2,FALSE)</f>
        <v>Kingsville, Town of</v>
      </c>
      <c r="I2838" t="b">
        <f>VLOOKUP(A2838,all_municipalities!$A$2:$M$445,9,FALSE)</f>
        <v>0</v>
      </c>
      <c r="J2838" t="b">
        <f>VLOOKUP(A2838,all_municipalities!$A$2:$M$445,13, FALSE)</f>
        <v>0</v>
      </c>
      <c r="K2838" t="str">
        <f t="shared" si="178"/>
        <v>NONE</v>
      </c>
      <c r="L2838">
        <v>0</v>
      </c>
      <c r="M2838" t="str">
        <f t="shared" si="179"/>
        <v>17912 Councillor</v>
      </c>
      <c r="N2838" s="6" t="str">
        <f t="shared" si="180"/>
        <v/>
      </c>
      <c r="O2838" s="15" t="str">
        <f>IF(I2838&lt;&gt;FALSE,VLOOKUP(H2838,internet_municipalities!$B$2:$W$226,22,FALSE),"NO INTERNET")</f>
        <v>NO INTERNET</v>
      </c>
      <c r="P2838" s="16" t="str">
        <f t="shared" si="181"/>
        <v>NO INTERNET</v>
      </c>
    </row>
    <row r="2839" spans="1:16" x14ac:dyDescent="0.2">
      <c r="A2839">
        <v>17912</v>
      </c>
      <c r="B2839" t="b">
        <v>1</v>
      </c>
      <c r="C2839" t="s">
        <v>1463</v>
      </c>
      <c r="D2839" t="s">
        <v>3527</v>
      </c>
      <c r="E2839">
        <v>5285</v>
      </c>
      <c r="F2839">
        <v>2054</v>
      </c>
      <c r="G2839" t="b">
        <v>0</v>
      </c>
      <c r="H2839" t="str">
        <f>VLOOKUP(A2839,all_municipalities!$A$2:$M$445,2,FALSE)</f>
        <v>Kingsville, Town of</v>
      </c>
      <c r="I2839" t="b">
        <f>VLOOKUP(A2839,all_municipalities!$A$2:$M$445,9,FALSE)</f>
        <v>0</v>
      </c>
      <c r="J2839" t="b">
        <f>VLOOKUP(A2839,all_municipalities!$A$2:$M$445,13, FALSE)</f>
        <v>0</v>
      </c>
      <c r="K2839" t="str">
        <f t="shared" si="178"/>
        <v>NONE</v>
      </c>
      <c r="L2839">
        <v>0</v>
      </c>
      <c r="M2839" t="str">
        <f t="shared" si="179"/>
        <v>17912 Councillor</v>
      </c>
      <c r="N2839" s="6" t="str">
        <f t="shared" si="180"/>
        <v/>
      </c>
      <c r="O2839" s="15" t="str">
        <f>IF(I2839&lt;&gt;FALSE,VLOOKUP(H2839,internet_municipalities!$B$2:$W$226,22,FALSE),"NO INTERNET")</f>
        <v>NO INTERNET</v>
      </c>
      <c r="P2839" s="16" t="str">
        <f t="shared" si="181"/>
        <v>NO INTERNET</v>
      </c>
    </row>
    <row r="2840" spans="1:16" x14ac:dyDescent="0.2">
      <c r="A2840">
        <v>17912</v>
      </c>
      <c r="B2840" t="b">
        <v>1</v>
      </c>
      <c r="C2840" t="s">
        <v>1479</v>
      </c>
      <c r="D2840" t="s">
        <v>3528</v>
      </c>
      <c r="E2840">
        <v>4629</v>
      </c>
      <c r="F2840">
        <v>1499</v>
      </c>
      <c r="G2840" t="b">
        <v>0</v>
      </c>
      <c r="H2840" t="str">
        <f>VLOOKUP(A2840,all_municipalities!$A$2:$M$445,2,FALSE)</f>
        <v>Kingsville, Town of</v>
      </c>
      <c r="I2840" t="b">
        <f>VLOOKUP(A2840,all_municipalities!$A$2:$M$445,9,FALSE)</f>
        <v>0</v>
      </c>
      <c r="J2840" t="b">
        <f>VLOOKUP(A2840,all_municipalities!$A$2:$M$445,13, FALSE)</f>
        <v>0</v>
      </c>
      <c r="K2840" t="str">
        <f t="shared" si="178"/>
        <v>NONE</v>
      </c>
      <c r="L2840">
        <v>0</v>
      </c>
      <c r="M2840" t="str">
        <f t="shared" si="179"/>
        <v>17912 Deputy Mayor</v>
      </c>
      <c r="N2840" s="6" t="str">
        <f t="shared" si="180"/>
        <v/>
      </c>
      <c r="O2840" s="15" t="str">
        <f>IF(I2840&lt;&gt;FALSE,VLOOKUP(H2840,internet_municipalities!$B$2:$W$226,22,FALSE),"NO INTERNET")</f>
        <v>NO INTERNET</v>
      </c>
      <c r="P2840" s="16" t="str">
        <f t="shared" si="181"/>
        <v>NO INTERNET</v>
      </c>
    </row>
    <row r="2841" spans="1:16" x14ac:dyDescent="0.2">
      <c r="A2841">
        <v>17912</v>
      </c>
      <c r="B2841" t="b">
        <v>0</v>
      </c>
      <c r="C2841" t="s">
        <v>1479</v>
      </c>
      <c r="D2841" t="s">
        <v>3529</v>
      </c>
      <c r="E2841">
        <v>3130</v>
      </c>
      <c r="F2841" t="s">
        <v>1460</v>
      </c>
      <c r="G2841" t="b">
        <v>0</v>
      </c>
      <c r="H2841" t="str">
        <f>VLOOKUP(A2841,all_municipalities!$A$2:$M$445,2,FALSE)</f>
        <v>Kingsville, Town of</v>
      </c>
      <c r="I2841" t="b">
        <f>VLOOKUP(A2841,all_municipalities!$A$2:$M$445,9,FALSE)</f>
        <v>0</v>
      </c>
      <c r="J2841" t="b">
        <f>VLOOKUP(A2841,all_municipalities!$A$2:$M$445,13, FALSE)</f>
        <v>0</v>
      </c>
      <c r="K2841" t="str">
        <f t="shared" si="178"/>
        <v>NONE</v>
      </c>
      <c r="L2841">
        <v>0</v>
      </c>
      <c r="M2841" t="str">
        <f t="shared" si="179"/>
        <v>17912 Deputy Mayor</v>
      </c>
      <c r="N2841" s="6" t="str">
        <f t="shared" si="180"/>
        <v/>
      </c>
      <c r="O2841" s="15" t="str">
        <f>IF(I2841&lt;&gt;FALSE,VLOOKUP(H2841,internet_municipalities!$B$2:$W$226,22,FALSE),"NO INTERNET")</f>
        <v>NO INTERNET</v>
      </c>
      <c r="P2841" s="16" t="str">
        <f t="shared" si="181"/>
        <v>NO INTERNET</v>
      </c>
    </row>
    <row r="2842" spans="1:16" x14ac:dyDescent="0.2">
      <c r="A2842">
        <v>17912</v>
      </c>
      <c r="B2842" t="b">
        <v>0</v>
      </c>
      <c r="C2842" t="s">
        <v>1479</v>
      </c>
      <c r="D2842" t="s">
        <v>3530</v>
      </c>
      <c r="E2842">
        <v>533</v>
      </c>
      <c r="F2842" t="s">
        <v>1460</v>
      </c>
      <c r="G2842" t="b">
        <v>0</v>
      </c>
      <c r="H2842" t="str">
        <f>VLOOKUP(A2842,all_municipalities!$A$2:$M$445,2,FALSE)</f>
        <v>Kingsville, Town of</v>
      </c>
      <c r="I2842" t="b">
        <f>VLOOKUP(A2842,all_municipalities!$A$2:$M$445,9,FALSE)</f>
        <v>0</v>
      </c>
      <c r="J2842" t="b">
        <f>VLOOKUP(A2842,all_municipalities!$A$2:$M$445,13, FALSE)</f>
        <v>0</v>
      </c>
      <c r="K2842" t="str">
        <f t="shared" si="178"/>
        <v>NONE</v>
      </c>
      <c r="L2842">
        <v>0</v>
      </c>
      <c r="M2842" t="str">
        <f t="shared" si="179"/>
        <v>17912 Deputy Mayor</v>
      </c>
      <c r="N2842" s="6" t="str">
        <f t="shared" si="180"/>
        <v/>
      </c>
      <c r="O2842" s="15" t="str">
        <f>IF(I2842&lt;&gt;FALSE,VLOOKUP(H2842,internet_municipalities!$B$2:$W$226,22,FALSE),"NO INTERNET")</f>
        <v>NO INTERNET</v>
      </c>
      <c r="P2842" s="16" t="str">
        <f t="shared" si="181"/>
        <v>NO INTERNET</v>
      </c>
    </row>
    <row r="2843" spans="1:16" x14ac:dyDescent="0.2">
      <c r="A2843">
        <v>17912</v>
      </c>
      <c r="B2843" t="b">
        <v>0</v>
      </c>
      <c r="C2843" t="s">
        <v>1463</v>
      </c>
      <c r="D2843" t="s">
        <v>3531</v>
      </c>
      <c r="E2843">
        <v>1028</v>
      </c>
      <c r="F2843" t="s">
        <v>1460</v>
      </c>
      <c r="G2843" t="b">
        <v>0</v>
      </c>
      <c r="H2843" t="str">
        <f>VLOOKUP(A2843,all_municipalities!$A$2:$M$445,2,FALSE)</f>
        <v>Kingsville, Town of</v>
      </c>
      <c r="I2843" t="b">
        <f>VLOOKUP(A2843,all_municipalities!$A$2:$M$445,9,FALSE)</f>
        <v>0</v>
      </c>
      <c r="J2843" t="b">
        <f>VLOOKUP(A2843,all_municipalities!$A$2:$M$445,13, FALSE)</f>
        <v>0</v>
      </c>
      <c r="K2843" t="str">
        <f t="shared" si="178"/>
        <v>NONE</v>
      </c>
      <c r="L2843">
        <v>0</v>
      </c>
      <c r="M2843" t="str">
        <f t="shared" si="179"/>
        <v>17912 Councillor</v>
      </c>
      <c r="N2843" s="6" t="str">
        <f t="shared" si="180"/>
        <v/>
      </c>
      <c r="O2843" s="15" t="str">
        <f>IF(I2843&lt;&gt;FALSE,VLOOKUP(H2843,internet_municipalities!$B$2:$W$226,22,FALSE),"NO INTERNET")</f>
        <v>NO INTERNET</v>
      </c>
      <c r="P2843" s="16" t="str">
        <f t="shared" si="181"/>
        <v>NO INTERNET</v>
      </c>
    </row>
    <row r="2844" spans="1:16" x14ac:dyDescent="0.2">
      <c r="A2844">
        <v>17912</v>
      </c>
      <c r="B2844" t="b">
        <v>0</v>
      </c>
      <c r="C2844" t="s">
        <v>1463</v>
      </c>
      <c r="D2844" t="s">
        <v>3532</v>
      </c>
      <c r="E2844">
        <v>2568</v>
      </c>
      <c r="F2844" t="s">
        <v>1460</v>
      </c>
      <c r="G2844" t="b">
        <v>0</v>
      </c>
      <c r="H2844" t="str">
        <f>VLOOKUP(A2844,all_municipalities!$A$2:$M$445,2,FALSE)</f>
        <v>Kingsville, Town of</v>
      </c>
      <c r="I2844" t="b">
        <f>VLOOKUP(A2844,all_municipalities!$A$2:$M$445,9,FALSE)</f>
        <v>0</v>
      </c>
      <c r="J2844" t="b">
        <f>VLOOKUP(A2844,all_municipalities!$A$2:$M$445,13, FALSE)</f>
        <v>0</v>
      </c>
      <c r="K2844" t="str">
        <f t="shared" si="178"/>
        <v>NONE</v>
      </c>
      <c r="L2844">
        <v>0</v>
      </c>
      <c r="M2844" t="str">
        <f t="shared" si="179"/>
        <v>17912 Councillor</v>
      </c>
      <c r="N2844" s="6" t="str">
        <f t="shared" si="180"/>
        <v/>
      </c>
      <c r="O2844" s="15" t="str">
        <f>IF(I2844&lt;&gt;FALSE,VLOOKUP(H2844,internet_municipalities!$B$2:$W$226,22,FALSE),"NO INTERNET")</f>
        <v>NO INTERNET</v>
      </c>
      <c r="P2844" s="16" t="str">
        <f t="shared" si="181"/>
        <v>NO INTERNET</v>
      </c>
    </row>
    <row r="2845" spans="1:16" x14ac:dyDescent="0.2">
      <c r="A2845">
        <v>17912</v>
      </c>
      <c r="B2845" t="b">
        <v>0</v>
      </c>
      <c r="C2845" t="s">
        <v>1463</v>
      </c>
      <c r="D2845" t="s">
        <v>3533</v>
      </c>
      <c r="E2845">
        <v>1673</v>
      </c>
      <c r="F2845" t="s">
        <v>1460</v>
      </c>
      <c r="G2845" t="b">
        <v>0</v>
      </c>
      <c r="H2845" t="str">
        <f>VLOOKUP(A2845,all_municipalities!$A$2:$M$445,2,FALSE)</f>
        <v>Kingsville, Town of</v>
      </c>
      <c r="I2845" t="b">
        <f>VLOOKUP(A2845,all_municipalities!$A$2:$M$445,9,FALSE)</f>
        <v>0</v>
      </c>
      <c r="J2845" t="b">
        <f>VLOOKUP(A2845,all_municipalities!$A$2:$M$445,13, FALSE)</f>
        <v>0</v>
      </c>
      <c r="K2845" t="str">
        <f t="shared" si="178"/>
        <v>NONE</v>
      </c>
      <c r="L2845">
        <v>0</v>
      </c>
      <c r="M2845" t="str">
        <f t="shared" si="179"/>
        <v>17912 Councillor</v>
      </c>
      <c r="N2845" s="6" t="str">
        <f t="shared" si="180"/>
        <v/>
      </c>
      <c r="O2845" s="15" t="str">
        <f>IF(I2845&lt;&gt;FALSE,VLOOKUP(H2845,internet_municipalities!$B$2:$W$226,22,FALSE),"NO INTERNET")</f>
        <v>NO INTERNET</v>
      </c>
      <c r="P2845" s="16" t="str">
        <f t="shared" si="181"/>
        <v>NO INTERNET</v>
      </c>
    </row>
    <row r="2846" spans="1:16" x14ac:dyDescent="0.2">
      <c r="A2846">
        <v>17912</v>
      </c>
      <c r="B2846" t="b">
        <v>0</v>
      </c>
      <c r="C2846" t="s">
        <v>1463</v>
      </c>
      <c r="D2846" t="s">
        <v>3534</v>
      </c>
      <c r="E2846">
        <v>1728</v>
      </c>
      <c r="F2846" t="s">
        <v>1460</v>
      </c>
      <c r="G2846" t="b">
        <v>0</v>
      </c>
      <c r="H2846" t="str">
        <f>VLOOKUP(A2846,all_municipalities!$A$2:$M$445,2,FALSE)</f>
        <v>Kingsville, Town of</v>
      </c>
      <c r="I2846" t="b">
        <f>VLOOKUP(A2846,all_municipalities!$A$2:$M$445,9,FALSE)</f>
        <v>0</v>
      </c>
      <c r="J2846" t="b">
        <f>VLOOKUP(A2846,all_municipalities!$A$2:$M$445,13, FALSE)</f>
        <v>0</v>
      </c>
      <c r="K2846" t="str">
        <f t="shared" si="178"/>
        <v>NONE</v>
      </c>
      <c r="L2846">
        <v>0</v>
      </c>
      <c r="M2846" t="str">
        <f t="shared" si="179"/>
        <v>17912 Councillor</v>
      </c>
      <c r="N2846" s="6" t="str">
        <f t="shared" si="180"/>
        <v/>
      </c>
      <c r="O2846" s="15" t="str">
        <f>IF(I2846&lt;&gt;FALSE,VLOOKUP(H2846,internet_municipalities!$B$2:$W$226,22,FALSE),"NO INTERNET")</f>
        <v>NO INTERNET</v>
      </c>
      <c r="P2846" s="16" t="str">
        <f t="shared" si="181"/>
        <v>NO INTERNET</v>
      </c>
    </row>
    <row r="2847" spans="1:16" x14ac:dyDescent="0.2">
      <c r="A2847">
        <v>17912</v>
      </c>
      <c r="B2847" t="b">
        <v>0</v>
      </c>
      <c r="C2847" t="s">
        <v>1463</v>
      </c>
      <c r="D2847" t="s">
        <v>3535</v>
      </c>
      <c r="E2847">
        <v>1326</v>
      </c>
      <c r="F2847" t="s">
        <v>1460</v>
      </c>
      <c r="G2847" t="b">
        <v>0</v>
      </c>
      <c r="H2847" t="str">
        <f>VLOOKUP(A2847,all_municipalities!$A$2:$M$445,2,FALSE)</f>
        <v>Kingsville, Town of</v>
      </c>
      <c r="I2847" t="b">
        <f>VLOOKUP(A2847,all_municipalities!$A$2:$M$445,9,FALSE)</f>
        <v>0</v>
      </c>
      <c r="J2847" t="b">
        <f>VLOOKUP(A2847,all_municipalities!$A$2:$M$445,13, FALSE)</f>
        <v>0</v>
      </c>
      <c r="K2847" t="str">
        <f t="shared" si="178"/>
        <v>NONE</v>
      </c>
      <c r="L2847">
        <v>0</v>
      </c>
      <c r="M2847" t="str">
        <f t="shared" si="179"/>
        <v>17912 Councillor</v>
      </c>
      <c r="N2847" s="6" t="str">
        <f t="shared" si="180"/>
        <v/>
      </c>
      <c r="O2847" s="15" t="str">
        <f>IF(I2847&lt;&gt;FALSE,VLOOKUP(H2847,internet_municipalities!$B$2:$W$226,22,FALSE),"NO INTERNET")</f>
        <v>NO INTERNET</v>
      </c>
      <c r="P2847" s="16" t="str">
        <f t="shared" si="181"/>
        <v>NO INTERNET</v>
      </c>
    </row>
    <row r="2848" spans="1:16" x14ac:dyDescent="0.2">
      <c r="A2848">
        <v>17912</v>
      </c>
      <c r="B2848" t="b">
        <v>0</v>
      </c>
      <c r="C2848" t="s">
        <v>1463</v>
      </c>
      <c r="D2848" t="s">
        <v>3536</v>
      </c>
      <c r="E2848">
        <v>1903</v>
      </c>
      <c r="F2848" t="s">
        <v>1460</v>
      </c>
      <c r="G2848" t="b">
        <v>0</v>
      </c>
      <c r="H2848" t="str">
        <f>VLOOKUP(A2848,all_municipalities!$A$2:$M$445,2,FALSE)</f>
        <v>Kingsville, Town of</v>
      </c>
      <c r="I2848" t="b">
        <f>VLOOKUP(A2848,all_municipalities!$A$2:$M$445,9,FALSE)</f>
        <v>0</v>
      </c>
      <c r="J2848" t="b">
        <f>VLOOKUP(A2848,all_municipalities!$A$2:$M$445,13, FALSE)</f>
        <v>0</v>
      </c>
      <c r="K2848" t="str">
        <f t="shared" si="178"/>
        <v>NONE</v>
      </c>
      <c r="L2848">
        <v>0</v>
      </c>
      <c r="M2848" t="str">
        <f t="shared" si="179"/>
        <v>17912 Councillor</v>
      </c>
      <c r="N2848" s="6" t="str">
        <f t="shared" si="180"/>
        <v/>
      </c>
      <c r="O2848" s="15" t="str">
        <f>IF(I2848&lt;&gt;FALSE,VLOOKUP(H2848,internet_municipalities!$B$2:$W$226,22,FALSE),"NO INTERNET")</f>
        <v>NO INTERNET</v>
      </c>
      <c r="P2848" s="16" t="str">
        <f t="shared" si="181"/>
        <v>NO INTERNET</v>
      </c>
    </row>
    <row r="2849" spans="1:16" x14ac:dyDescent="0.2">
      <c r="A2849">
        <v>17912</v>
      </c>
      <c r="B2849" t="b">
        <v>0</v>
      </c>
      <c r="C2849" t="s">
        <v>1463</v>
      </c>
      <c r="D2849" t="s">
        <v>3537</v>
      </c>
      <c r="E2849">
        <v>756</v>
      </c>
      <c r="F2849" t="s">
        <v>1460</v>
      </c>
      <c r="G2849" t="b">
        <v>0</v>
      </c>
      <c r="H2849" t="str">
        <f>VLOOKUP(A2849,all_municipalities!$A$2:$M$445,2,FALSE)</f>
        <v>Kingsville, Town of</v>
      </c>
      <c r="I2849" t="b">
        <f>VLOOKUP(A2849,all_municipalities!$A$2:$M$445,9,FALSE)</f>
        <v>0</v>
      </c>
      <c r="J2849" t="b">
        <f>VLOOKUP(A2849,all_municipalities!$A$2:$M$445,13, FALSE)</f>
        <v>0</v>
      </c>
      <c r="K2849" t="str">
        <f t="shared" si="178"/>
        <v>NONE</v>
      </c>
      <c r="L2849">
        <v>0</v>
      </c>
      <c r="M2849" t="str">
        <f t="shared" si="179"/>
        <v>17912 Councillor</v>
      </c>
      <c r="N2849" s="6" t="str">
        <f t="shared" si="180"/>
        <v/>
      </c>
      <c r="O2849" s="15" t="str">
        <f>IF(I2849&lt;&gt;FALSE,VLOOKUP(H2849,internet_municipalities!$B$2:$W$226,22,FALSE),"NO INTERNET")</f>
        <v>NO INTERNET</v>
      </c>
      <c r="P2849" s="16" t="str">
        <f t="shared" si="181"/>
        <v>NO INTERNET</v>
      </c>
    </row>
    <row r="2850" spans="1:16" x14ac:dyDescent="0.2">
      <c r="A2850">
        <v>17912</v>
      </c>
      <c r="B2850" t="b">
        <v>0</v>
      </c>
      <c r="C2850" t="s">
        <v>1463</v>
      </c>
      <c r="D2850" t="s">
        <v>3538</v>
      </c>
      <c r="E2850">
        <v>1429</v>
      </c>
      <c r="F2850" t="s">
        <v>1460</v>
      </c>
      <c r="G2850" t="b">
        <v>0</v>
      </c>
      <c r="H2850" t="str">
        <f>VLOOKUP(A2850,all_municipalities!$A$2:$M$445,2,FALSE)</f>
        <v>Kingsville, Town of</v>
      </c>
      <c r="I2850" t="b">
        <f>VLOOKUP(A2850,all_municipalities!$A$2:$M$445,9,FALSE)</f>
        <v>0</v>
      </c>
      <c r="J2850" t="b">
        <f>VLOOKUP(A2850,all_municipalities!$A$2:$M$445,13, FALSE)</f>
        <v>0</v>
      </c>
      <c r="K2850" t="str">
        <f t="shared" si="178"/>
        <v>NONE</v>
      </c>
      <c r="L2850">
        <v>0</v>
      </c>
      <c r="M2850" t="str">
        <f t="shared" si="179"/>
        <v>17912 Councillor</v>
      </c>
      <c r="N2850" s="6" t="str">
        <f t="shared" si="180"/>
        <v/>
      </c>
      <c r="O2850" s="15" t="str">
        <f>IF(I2850&lt;&gt;FALSE,VLOOKUP(H2850,internet_municipalities!$B$2:$W$226,22,FALSE),"NO INTERNET")</f>
        <v>NO INTERNET</v>
      </c>
      <c r="P2850" s="16" t="str">
        <f t="shared" si="181"/>
        <v>NO INTERNET</v>
      </c>
    </row>
    <row r="2851" spans="1:16" x14ac:dyDescent="0.2">
      <c r="A2851">
        <v>17912</v>
      </c>
      <c r="B2851" t="b">
        <v>0</v>
      </c>
      <c r="C2851" t="s">
        <v>1463</v>
      </c>
      <c r="D2851" t="s">
        <v>3539</v>
      </c>
      <c r="E2851">
        <v>3231</v>
      </c>
      <c r="F2851" t="s">
        <v>1460</v>
      </c>
      <c r="G2851" t="b">
        <v>0</v>
      </c>
      <c r="H2851" t="str">
        <f>VLOOKUP(A2851,all_municipalities!$A$2:$M$445,2,FALSE)</f>
        <v>Kingsville, Town of</v>
      </c>
      <c r="I2851" t="b">
        <f>VLOOKUP(A2851,all_municipalities!$A$2:$M$445,9,FALSE)</f>
        <v>0</v>
      </c>
      <c r="J2851" t="b">
        <f>VLOOKUP(A2851,all_municipalities!$A$2:$M$445,13, FALSE)</f>
        <v>0</v>
      </c>
      <c r="K2851" t="str">
        <f t="shared" si="178"/>
        <v>NONE</v>
      </c>
      <c r="L2851">
        <v>0</v>
      </c>
      <c r="M2851" t="str">
        <f t="shared" si="179"/>
        <v>17912 Councillor</v>
      </c>
      <c r="N2851" s="6" t="str">
        <f t="shared" si="180"/>
        <v/>
      </c>
      <c r="O2851" s="15" t="str">
        <f>IF(I2851&lt;&gt;FALSE,VLOOKUP(H2851,internet_municipalities!$B$2:$W$226,22,FALSE),"NO INTERNET")</f>
        <v>NO INTERNET</v>
      </c>
      <c r="P2851" s="16" t="str">
        <f t="shared" si="181"/>
        <v>NO INTERNET</v>
      </c>
    </row>
    <row r="2852" spans="1:16" x14ac:dyDescent="0.2">
      <c r="A2852">
        <v>10373</v>
      </c>
      <c r="B2852" t="b">
        <v>1</v>
      </c>
      <c r="C2852" t="s">
        <v>2546</v>
      </c>
      <c r="D2852" t="s">
        <v>3540</v>
      </c>
      <c r="E2852">
        <v>1175</v>
      </c>
      <c r="F2852">
        <v>516</v>
      </c>
      <c r="G2852" t="b">
        <v>0</v>
      </c>
      <c r="H2852" t="str">
        <f>VLOOKUP(A2852,all_municipalities!$A$2:$M$445,2,FALSE)</f>
        <v>Kirkland Lake, Town of</v>
      </c>
      <c r="I2852" t="b">
        <f>VLOOKUP(A2852,all_municipalities!$A$2:$M$445,9,FALSE)</f>
        <v>0</v>
      </c>
      <c r="J2852" t="b">
        <f>VLOOKUP(A2852,all_municipalities!$A$2:$M$445,13, FALSE)</f>
        <v>0</v>
      </c>
      <c r="K2852" t="str">
        <f t="shared" si="178"/>
        <v>NONE</v>
      </c>
      <c r="L2852">
        <v>0</v>
      </c>
      <c r="M2852" t="str">
        <f t="shared" si="179"/>
        <v>10373 Councillor At Large</v>
      </c>
      <c r="N2852" s="6" t="str">
        <f t="shared" si="180"/>
        <v/>
      </c>
      <c r="O2852" s="15" t="str">
        <f>IF(I2852&lt;&gt;FALSE,VLOOKUP(H2852,internet_municipalities!$B$2:$W$226,22,FALSE),"NO INTERNET")</f>
        <v>NO INTERNET</v>
      </c>
      <c r="P2852" s="16" t="str">
        <f t="shared" si="181"/>
        <v>NO INTERNET</v>
      </c>
    </row>
    <row r="2853" spans="1:16" x14ac:dyDescent="0.2">
      <c r="A2853">
        <v>10373</v>
      </c>
      <c r="B2853" t="b">
        <v>1</v>
      </c>
      <c r="C2853" t="s">
        <v>2546</v>
      </c>
      <c r="D2853" t="s">
        <v>3541</v>
      </c>
      <c r="E2853">
        <v>1194</v>
      </c>
      <c r="F2853">
        <v>535</v>
      </c>
      <c r="G2853" t="b">
        <v>0</v>
      </c>
      <c r="H2853" t="str">
        <f>VLOOKUP(A2853,all_municipalities!$A$2:$M$445,2,FALSE)</f>
        <v>Kirkland Lake, Town of</v>
      </c>
      <c r="I2853" t="b">
        <f>VLOOKUP(A2853,all_municipalities!$A$2:$M$445,9,FALSE)</f>
        <v>0</v>
      </c>
      <c r="J2853" t="b">
        <f>VLOOKUP(A2853,all_municipalities!$A$2:$M$445,13, FALSE)</f>
        <v>0</v>
      </c>
      <c r="K2853" t="str">
        <f t="shared" si="178"/>
        <v>NONE</v>
      </c>
      <c r="L2853">
        <v>0</v>
      </c>
      <c r="M2853" t="str">
        <f t="shared" si="179"/>
        <v>10373 Councillor At Large</v>
      </c>
      <c r="N2853" s="6" t="str">
        <f t="shared" si="180"/>
        <v/>
      </c>
      <c r="O2853" s="15" t="str">
        <f>IF(I2853&lt;&gt;FALSE,VLOOKUP(H2853,internet_municipalities!$B$2:$W$226,22,FALSE),"NO INTERNET")</f>
        <v>NO INTERNET</v>
      </c>
      <c r="P2853" s="16" t="str">
        <f t="shared" si="181"/>
        <v>NO INTERNET</v>
      </c>
    </row>
    <row r="2854" spans="1:16" x14ac:dyDescent="0.2">
      <c r="A2854">
        <v>10373</v>
      </c>
      <c r="B2854" t="b">
        <v>1</v>
      </c>
      <c r="C2854" t="s">
        <v>2546</v>
      </c>
      <c r="D2854" t="s">
        <v>3542</v>
      </c>
      <c r="E2854">
        <v>1069</v>
      </c>
      <c r="F2854">
        <v>410</v>
      </c>
      <c r="G2854" t="b">
        <v>0</v>
      </c>
      <c r="H2854" t="str">
        <f>VLOOKUP(A2854,all_municipalities!$A$2:$M$445,2,FALSE)</f>
        <v>Kirkland Lake, Town of</v>
      </c>
      <c r="I2854" t="b">
        <f>VLOOKUP(A2854,all_municipalities!$A$2:$M$445,9,FALSE)</f>
        <v>0</v>
      </c>
      <c r="J2854" t="b">
        <f>VLOOKUP(A2854,all_municipalities!$A$2:$M$445,13, FALSE)</f>
        <v>0</v>
      </c>
      <c r="K2854" t="str">
        <f t="shared" si="178"/>
        <v>NONE</v>
      </c>
      <c r="L2854">
        <v>0</v>
      </c>
      <c r="M2854" t="str">
        <f t="shared" si="179"/>
        <v>10373 Councillor At Large</v>
      </c>
      <c r="N2854" s="6" t="str">
        <f t="shared" si="180"/>
        <v/>
      </c>
      <c r="O2854" s="15" t="str">
        <f>IF(I2854&lt;&gt;FALSE,VLOOKUP(H2854,internet_municipalities!$B$2:$W$226,22,FALSE),"NO INTERNET")</f>
        <v>NO INTERNET</v>
      </c>
      <c r="P2854" s="16" t="str">
        <f t="shared" si="181"/>
        <v>NO INTERNET</v>
      </c>
    </row>
    <row r="2855" spans="1:16" x14ac:dyDescent="0.2">
      <c r="A2855">
        <v>10373</v>
      </c>
      <c r="B2855" t="b">
        <v>1</v>
      </c>
      <c r="C2855" t="s">
        <v>2546</v>
      </c>
      <c r="D2855" t="s">
        <v>3543</v>
      </c>
      <c r="E2855">
        <v>921</v>
      </c>
      <c r="F2855">
        <v>262</v>
      </c>
      <c r="G2855" t="b">
        <v>0</v>
      </c>
      <c r="H2855" t="str">
        <f>VLOOKUP(A2855,all_municipalities!$A$2:$M$445,2,FALSE)</f>
        <v>Kirkland Lake, Town of</v>
      </c>
      <c r="I2855" t="b">
        <f>VLOOKUP(A2855,all_municipalities!$A$2:$M$445,9,FALSE)</f>
        <v>0</v>
      </c>
      <c r="J2855" t="b">
        <f>VLOOKUP(A2855,all_municipalities!$A$2:$M$445,13, FALSE)</f>
        <v>0</v>
      </c>
      <c r="K2855" t="str">
        <f t="shared" si="178"/>
        <v>NONE</v>
      </c>
      <c r="L2855">
        <v>0</v>
      </c>
      <c r="M2855" t="str">
        <f t="shared" si="179"/>
        <v>10373 Councillor At Large</v>
      </c>
      <c r="N2855" s="6" t="str">
        <f t="shared" si="180"/>
        <v/>
      </c>
      <c r="O2855" s="15" t="str">
        <f>IF(I2855&lt;&gt;FALSE,VLOOKUP(H2855,internet_municipalities!$B$2:$W$226,22,FALSE),"NO INTERNET")</f>
        <v>NO INTERNET</v>
      </c>
      <c r="P2855" s="16" t="str">
        <f t="shared" si="181"/>
        <v>NO INTERNET</v>
      </c>
    </row>
    <row r="2856" spans="1:16" x14ac:dyDescent="0.2">
      <c r="A2856">
        <v>10373</v>
      </c>
      <c r="B2856" t="b">
        <v>1</v>
      </c>
      <c r="C2856" t="s">
        <v>2546</v>
      </c>
      <c r="D2856" t="s">
        <v>3544</v>
      </c>
      <c r="E2856">
        <v>773</v>
      </c>
      <c r="F2856">
        <v>114</v>
      </c>
      <c r="G2856" t="b">
        <v>0</v>
      </c>
      <c r="H2856" t="str">
        <f>VLOOKUP(A2856,all_municipalities!$A$2:$M$445,2,FALSE)</f>
        <v>Kirkland Lake, Town of</v>
      </c>
      <c r="I2856" t="b">
        <f>VLOOKUP(A2856,all_municipalities!$A$2:$M$445,9,FALSE)</f>
        <v>0</v>
      </c>
      <c r="J2856" t="b">
        <f>VLOOKUP(A2856,all_municipalities!$A$2:$M$445,13, FALSE)</f>
        <v>0</v>
      </c>
      <c r="K2856" t="str">
        <f t="shared" si="178"/>
        <v>NONE</v>
      </c>
      <c r="L2856">
        <v>0</v>
      </c>
      <c r="M2856" t="str">
        <f t="shared" si="179"/>
        <v>10373 Councillor At Large</v>
      </c>
      <c r="N2856" s="6" t="str">
        <f t="shared" si="180"/>
        <v/>
      </c>
      <c r="O2856" s="15" t="str">
        <f>IF(I2856&lt;&gt;FALSE,VLOOKUP(H2856,internet_municipalities!$B$2:$W$226,22,FALSE),"NO INTERNET")</f>
        <v>NO INTERNET</v>
      </c>
      <c r="P2856" s="16" t="str">
        <f t="shared" si="181"/>
        <v>NO INTERNET</v>
      </c>
    </row>
    <row r="2857" spans="1:16" x14ac:dyDescent="0.2">
      <c r="A2857">
        <v>10373</v>
      </c>
      <c r="B2857" t="b">
        <v>1</v>
      </c>
      <c r="C2857" t="s">
        <v>2546</v>
      </c>
      <c r="D2857" t="s">
        <v>3545</v>
      </c>
      <c r="E2857">
        <v>990</v>
      </c>
      <c r="F2857">
        <v>331</v>
      </c>
      <c r="G2857" t="b">
        <v>0</v>
      </c>
      <c r="H2857" t="str">
        <f>VLOOKUP(A2857,all_municipalities!$A$2:$M$445,2,FALSE)</f>
        <v>Kirkland Lake, Town of</v>
      </c>
      <c r="I2857" t="b">
        <f>VLOOKUP(A2857,all_municipalities!$A$2:$M$445,9,FALSE)</f>
        <v>0</v>
      </c>
      <c r="J2857" t="b">
        <f>VLOOKUP(A2857,all_municipalities!$A$2:$M$445,13, FALSE)</f>
        <v>0</v>
      </c>
      <c r="K2857" t="str">
        <f t="shared" si="178"/>
        <v>NONE</v>
      </c>
      <c r="L2857">
        <v>0</v>
      </c>
      <c r="M2857" t="str">
        <f t="shared" si="179"/>
        <v>10373 Councillor At Large</v>
      </c>
      <c r="N2857" s="6" t="str">
        <f t="shared" si="180"/>
        <v/>
      </c>
      <c r="O2857" s="15" t="str">
        <f>IF(I2857&lt;&gt;FALSE,VLOOKUP(H2857,internet_municipalities!$B$2:$W$226,22,FALSE),"NO INTERNET")</f>
        <v>NO INTERNET</v>
      </c>
      <c r="P2857" s="16" t="str">
        <f t="shared" si="181"/>
        <v>NO INTERNET</v>
      </c>
    </row>
    <row r="2858" spans="1:16" x14ac:dyDescent="0.2">
      <c r="A2858">
        <v>10373</v>
      </c>
      <c r="B2858" t="b">
        <v>0</v>
      </c>
      <c r="C2858" t="s">
        <v>2546</v>
      </c>
      <c r="D2858" t="s">
        <v>3546</v>
      </c>
      <c r="E2858">
        <v>426</v>
      </c>
      <c r="F2858" t="s">
        <v>1460</v>
      </c>
      <c r="G2858" t="b">
        <v>0</v>
      </c>
      <c r="H2858" t="str">
        <f>VLOOKUP(A2858,all_municipalities!$A$2:$M$445,2,FALSE)</f>
        <v>Kirkland Lake, Town of</v>
      </c>
      <c r="I2858" t="b">
        <f>VLOOKUP(A2858,all_municipalities!$A$2:$M$445,9,FALSE)</f>
        <v>0</v>
      </c>
      <c r="J2858" t="b">
        <f>VLOOKUP(A2858,all_municipalities!$A$2:$M$445,13, FALSE)</f>
        <v>0</v>
      </c>
      <c r="K2858" t="str">
        <f t="shared" si="178"/>
        <v>NONE</v>
      </c>
      <c r="L2858">
        <v>0</v>
      </c>
      <c r="M2858" t="str">
        <f t="shared" si="179"/>
        <v>10373 Councillor At Large</v>
      </c>
      <c r="N2858" s="6" t="str">
        <f t="shared" si="180"/>
        <v/>
      </c>
      <c r="O2858" s="15" t="str">
        <f>IF(I2858&lt;&gt;FALSE,VLOOKUP(H2858,internet_municipalities!$B$2:$W$226,22,FALSE),"NO INTERNET")</f>
        <v>NO INTERNET</v>
      </c>
      <c r="P2858" s="16" t="str">
        <f t="shared" si="181"/>
        <v>NO INTERNET</v>
      </c>
    </row>
    <row r="2859" spans="1:16" x14ac:dyDescent="0.2">
      <c r="A2859">
        <v>10373</v>
      </c>
      <c r="B2859" t="b">
        <v>0</v>
      </c>
      <c r="C2859" t="s">
        <v>2546</v>
      </c>
      <c r="D2859" t="s">
        <v>3547</v>
      </c>
      <c r="E2859">
        <v>160</v>
      </c>
      <c r="F2859" t="s">
        <v>1460</v>
      </c>
      <c r="G2859" t="b">
        <v>0</v>
      </c>
      <c r="H2859" t="str">
        <f>VLOOKUP(A2859,all_municipalities!$A$2:$M$445,2,FALSE)</f>
        <v>Kirkland Lake, Town of</v>
      </c>
      <c r="I2859" t="b">
        <f>VLOOKUP(A2859,all_municipalities!$A$2:$M$445,9,FALSE)</f>
        <v>0</v>
      </c>
      <c r="J2859" t="b">
        <f>VLOOKUP(A2859,all_municipalities!$A$2:$M$445,13, FALSE)</f>
        <v>0</v>
      </c>
      <c r="K2859" t="str">
        <f t="shared" si="178"/>
        <v>NONE</v>
      </c>
      <c r="L2859">
        <v>0</v>
      </c>
      <c r="M2859" t="str">
        <f t="shared" si="179"/>
        <v>10373 Councillor At Large</v>
      </c>
      <c r="N2859" s="6" t="str">
        <f t="shared" si="180"/>
        <v/>
      </c>
      <c r="O2859" s="15" t="str">
        <f>IF(I2859&lt;&gt;FALSE,VLOOKUP(H2859,internet_municipalities!$B$2:$W$226,22,FALSE),"NO INTERNET")</f>
        <v>NO INTERNET</v>
      </c>
      <c r="P2859" s="16" t="str">
        <f t="shared" si="181"/>
        <v>NO INTERNET</v>
      </c>
    </row>
    <row r="2860" spans="1:16" x14ac:dyDescent="0.2">
      <c r="A2860">
        <v>10373</v>
      </c>
      <c r="B2860" t="b">
        <v>0</v>
      </c>
      <c r="C2860" t="s">
        <v>2546</v>
      </c>
      <c r="D2860" t="s">
        <v>757</v>
      </c>
      <c r="E2860">
        <v>496</v>
      </c>
      <c r="F2860" t="s">
        <v>1460</v>
      </c>
      <c r="G2860" t="b">
        <v>0</v>
      </c>
      <c r="H2860" t="str">
        <f>VLOOKUP(A2860,all_municipalities!$A$2:$M$445,2,FALSE)</f>
        <v>Kirkland Lake, Town of</v>
      </c>
      <c r="I2860" t="b">
        <f>VLOOKUP(A2860,all_municipalities!$A$2:$M$445,9,FALSE)</f>
        <v>0</v>
      </c>
      <c r="J2860" t="b">
        <f>VLOOKUP(A2860,all_municipalities!$A$2:$M$445,13, FALSE)</f>
        <v>0</v>
      </c>
      <c r="K2860" t="str">
        <f t="shared" si="178"/>
        <v>NONE</v>
      </c>
      <c r="L2860">
        <v>0</v>
      </c>
      <c r="M2860" t="str">
        <f t="shared" si="179"/>
        <v>10373 Councillor At Large</v>
      </c>
      <c r="N2860" s="6" t="str">
        <f t="shared" si="180"/>
        <v/>
      </c>
      <c r="O2860" s="15" t="str">
        <f>IF(I2860&lt;&gt;FALSE,VLOOKUP(H2860,internet_municipalities!$B$2:$W$226,22,FALSE),"NO INTERNET")</f>
        <v>NO INTERNET</v>
      </c>
      <c r="P2860" s="16" t="str">
        <f t="shared" si="181"/>
        <v>NO INTERNET</v>
      </c>
    </row>
    <row r="2861" spans="1:16" x14ac:dyDescent="0.2">
      <c r="A2861">
        <v>10373</v>
      </c>
      <c r="B2861" t="b">
        <v>0</v>
      </c>
      <c r="C2861" t="s">
        <v>2546</v>
      </c>
      <c r="D2861" t="s">
        <v>3548</v>
      </c>
      <c r="E2861">
        <v>659</v>
      </c>
      <c r="F2861" t="s">
        <v>1460</v>
      </c>
      <c r="G2861" t="b">
        <v>0</v>
      </c>
      <c r="H2861" t="str">
        <f>VLOOKUP(A2861,all_municipalities!$A$2:$M$445,2,FALSE)</f>
        <v>Kirkland Lake, Town of</v>
      </c>
      <c r="I2861" t="b">
        <f>VLOOKUP(A2861,all_municipalities!$A$2:$M$445,9,FALSE)</f>
        <v>0</v>
      </c>
      <c r="J2861" t="b">
        <f>VLOOKUP(A2861,all_municipalities!$A$2:$M$445,13, FALSE)</f>
        <v>0</v>
      </c>
      <c r="K2861" t="str">
        <f t="shared" si="178"/>
        <v>NONE</v>
      </c>
      <c r="L2861">
        <v>0</v>
      </c>
      <c r="M2861" t="str">
        <f t="shared" si="179"/>
        <v>10373 Councillor At Large</v>
      </c>
      <c r="N2861" s="6" t="str">
        <f t="shared" si="180"/>
        <v/>
      </c>
      <c r="O2861" s="15" t="str">
        <f>IF(I2861&lt;&gt;FALSE,VLOOKUP(H2861,internet_municipalities!$B$2:$W$226,22,FALSE),"NO INTERNET")</f>
        <v>NO INTERNET</v>
      </c>
      <c r="P2861" s="16" t="str">
        <f t="shared" si="181"/>
        <v>NO INTERNET</v>
      </c>
    </row>
    <row r="2862" spans="1:16" x14ac:dyDescent="0.2">
      <c r="A2862">
        <v>10375</v>
      </c>
      <c r="B2862" t="b">
        <v>1</v>
      </c>
      <c r="C2862" t="s">
        <v>3549</v>
      </c>
      <c r="D2862" t="s">
        <v>3550</v>
      </c>
      <c r="E2862">
        <v>10703</v>
      </c>
      <c r="F2862" t="s">
        <v>461</v>
      </c>
      <c r="G2862" t="b">
        <v>1</v>
      </c>
      <c r="H2862" t="str">
        <f>VLOOKUP(A2862,all_municipalities!$A$2:$M$445,2,FALSE)</f>
        <v>Kitchener, City of</v>
      </c>
      <c r="I2862" t="b">
        <f>VLOOKUP(A2862,all_municipalities!$A$2:$M$445,9,FALSE)</f>
        <v>0</v>
      </c>
      <c r="J2862" t="b">
        <f>VLOOKUP(A2862,all_municipalities!$A$2:$M$445,13, FALSE)</f>
        <v>0</v>
      </c>
      <c r="K2862" t="str">
        <f t="shared" si="178"/>
        <v>NONE</v>
      </c>
      <c r="L2862">
        <v>0</v>
      </c>
      <c r="M2862" t="str">
        <f t="shared" si="179"/>
        <v>10375 Regional Councillor, Ward Kitchener</v>
      </c>
      <c r="N2862" s="6" t="str">
        <f t="shared" si="180"/>
        <v/>
      </c>
      <c r="O2862" s="15" t="str">
        <f>IF(I2862&lt;&gt;FALSE,VLOOKUP(H2862,internet_municipalities!$B$2:$W$226,22,FALSE),"NO INTERNET")</f>
        <v>NO INTERNET</v>
      </c>
      <c r="P2862" s="16" t="str">
        <f t="shared" si="181"/>
        <v>NO INTERNET</v>
      </c>
    </row>
    <row r="2863" spans="1:16" x14ac:dyDescent="0.2">
      <c r="A2863">
        <v>10375</v>
      </c>
      <c r="B2863" t="b">
        <v>1</v>
      </c>
      <c r="C2863" t="s">
        <v>3549</v>
      </c>
      <c r="D2863" t="s">
        <v>3551</v>
      </c>
      <c r="E2863">
        <v>13519</v>
      </c>
      <c r="F2863" t="s">
        <v>461</v>
      </c>
      <c r="G2863" t="b">
        <v>1</v>
      </c>
      <c r="H2863" t="str">
        <f>VLOOKUP(A2863,all_municipalities!$A$2:$M$445,2,FALSE)</f>
        <v>Kitchener, City of</v>
      </c>
      <c r="I2863" t="b">
        <f>VLOOKUP(A2863,all_municipalities!$A$2:$M$445,9,FALSE)</f>
        <v>0</v>
      </c>
      <c r="J2863" t="b">
        <f>VLOOKUP(A2863,all_municipalities!$A$2:$M$445,13, FALSE)</f>
        <v>0</v>
      </c>
      <c r="K2863" t="str">
        <f t="shared" si="178"/>
        <v>NONE</v>
      </c>
      <c r="L2863">
        <v>0</v>
      </c>
      <c r="M2863" t="str">
        <f t="shared" si="179"/>
        <v>10375 Regional Councillor, Ward Kitchener</v>
      </c>
      <c r="N2863" s="6" t="str">
        <f t="shared" si="180"/>
        <v/>
      </c>
      <c r="O2863" s="15" t="str">
        <f>IF(I2863&lt;&gt;FALSE,VLOOKUP(H2863,internet_municipalities!$B$2:$W$226,22,FALSE),"NO INTERNET")</f>
        <v>NO INTERNET</v>
      </c>
      <c r="P2863" s="16" t="str">
        <f t="shared" si="181"/>
        <v>NO INTERNET</v>
      </c>
    </row>
    <row r="2864" spans="1:16" x14ac:dyDescent="0.2">
      <c r="A2864">
        <v>10375</v>
      </c>
      <c r="B2864" t="b">
        <v>1</v>
      </c>
      <c r="C2864" t="s">
        <v>3549</v>
      </c>
      <c r="D2864" t="s">
        <v>3552</v>
      </c>
      <c r="E2864">
        <v>11628</v>
      </c>
      <c r="F2864" t="s">
        <v>461</v>
      </c>
      <c r="G2864" t="b">
        <v>1</v>
      </c>
      <c r="H2864" t="str">
        <f>VLOOKUP(A2864,all_municipalities!$A$2:$M$445,2,FALSE)</f>
        <v>Kitchener, City of</v>
      </c>
      <c r="I2864" t="b">
        <f>VLOOKUP(A2864,all_municipalities!$A$2:$M$445,9,FALSE)</f>
        <v>0</v>
      </c>
      <c r="J2864" t="b">
        <f>VLOOKUP(A2864,all_municipalities!$A$2:$M$445,13, FALSE)</f>
        <v>0</v>
      </c>
      <c r="K2864" t="str">
        <f t="shared" si="178"/>
        <v>NONE</v>
      </c>
      <c r="L2864">
        <v>0</v>
      </c>
      <c r="M2864" t="str">
        <f t="shared" si="179"/>
        <v>10375 Regional Councillor, Ward Kitchener</v>
      </c>
      <c r="N2864" s="6" t="str">
        <f t="shared" si="180"/>
        <v/>
      </c>
      <c r="O2864" s="15" t="str">
        <f>IF(I2864&lt;&gt;FALSE,VLOOKUP(H2864,internet_municipalities!$B$2:$W$226,22,FALSE),"NO INTERNET")</f>
        <v>NO INTERNET</v>
      </c>
      <c r="P2864" s="16" t="str">
        <f t="shared" si="181"/>
        <v>NO INTERNET</v>
      </c>
    </row>
    <row r="2865" spans="1:16" x14ac:dyDescent="0.2">
      <c r="A2865">
        <v>10375</v>
      </c>
      <c r="B2865" t="b">
        <v>1</v>
      </c>
      <c r="C2865" t="s">
        <v>3549</v>
      </c>
      <c r="D2865" t="s">
        <v>3553</v>
      </c>
      <c r="E2865">
        <v>10102</v>
      </c>
      <c r="F2865" t="s">
        <v>461</v>
      </c>
      <c r="G2865" t="b">
        <v>1</v>
      </c>
      <c r="H2865" t="str">
        <f>VLOOKUP(A2865,all_municipalities!$A$2:$M$445,2,FALSE)</f>
        <v>Kitchener, City of</v>
      </c>
      <c r="I2865" t="b">
        <f>VLOOKUP(A2865,all_municipalities!$A$2:$M$445,9,FALSE)</f>
        <v>0</v>
      </c>
      <c r="J2865" t="b">
        <f>VLOOKUP(A2865,all_municipalities!$A$2:$M$445,13, FALSE)</f>
        <v>0</v>
      </c>
      <c r="K2865" t="str">
        <f t="shared" si="178"/>
        <v>NONE</v>
      </c>
      <c r="L2865">
        <v>0</v>
      </c>
      <c r="M2865" t="str">
        <f t="shared" si="179"/>
        <v>10375 Regional Councillor, Ward Kitchener</v>
      </c>
      <c r="N2865" s="6" t="str">
        <f t="shared" si="180"/>
        <v/>
      </c>
      <c r="O2865" s="15" t="str">
        <f>IF(I2865&lt;&gt;FALSE,VLOOKUP(H2865,internet_municipalities!$B$2:$W$226,22,FALSE),"NO INTERNET")</f>
        <v>NO INTERNET</v>
      </c>
      <c r="P2865" s="16" t="str">
        <f t="shared" si="181"/>
        <v>NO INTERNET</v>
      </c>
    </row>
    <row r="2866" spans="1:16" x14ac:dyDescent="0.2">
      <c r="A2866">
        <v>10375</v>
      </c>
      <c r="B2866" t="b">
        <v>1</v>
      </c>
      <c r="C2866" t="s">
        <v>1712</v>
      </c>
      <c r="D2866" t="s">
        <v>3554</v>
      </c>
      <c r="E2866">
        <v>1765</v>
      </c>
      <c r="F2866" t="s">
        <v>461</v>
      </c>
      <c r="G2866" t="b">
        <v>1</v>
      </c>
      <c r="H2866" t="str">
        <f>VLOOKUP(A2866,all_municipalities!$A$2:$M$445,2,FALSE)</f>
        <v>Kitchener, City of</v>
      </c>
      <c r="I2866" t="b">
        <f>VLOOKUP(A2866,all_municipalities!$A$2:$M$445,9,FALSE)</f>
        <v>0</v>
      </c>
      <c r="J2866" t="b">
        <f>VLOOKUP(A2866,all_municipalities!$A$2:$M$445,13, FALSE)</f>
        <v>0</v>
      </c>
      <c r="K2866" t="str">
        <f t="shared" si="178"/>
        <v>NONE</v>
      </c>
      <c r="L2866">
        <v>0</v>
      </c>
      <c r="M2866" t="str">
        <f t="shared" si="179"/>
        <v>10375 Councillor, Ward 10</v>
      </c>
      <c r="N2866" s="6" t="str">
        <f t="shared" si="180"/>
        <v/>
      </c>
      <c r="O2866" s="15" t="str">
        <f>IF(I2866&lt;&gt;FALSE,VLOOKUP(H2866,internet_municipalities!$B$2:$W$226,22,FALSE),"NO INTERNET")</f>
        <v>NO INTERNET</v>
      </c>
      <c r="P2866" s="16" t="str">
        <f t="shared" si="181"/>
        <v>NO INTERNET</v>
      </c>
    </row>
    <row r="2867" spans="1:16" x14ac:dyDescent="0.2">
      <c r="A2867">
        <v>10375</v>
      </c>
      <c r="B2867" t="b">
        <v>1</v>
      </c>
      <c r="C2867" t="s">
        <v>1714</v>
      </c>
      <c r="D2867" t="s">
        <v>3555</v>
      </c>
      <c r="E2867">
        <v>2276</v>
      </c>
      <c r="F2867" t="s">
        <v>461</v>
      </c>
      <c r="G2867" t="b">
        <v>1</v>
      </c>
      <c r="H2867" t="str">
        <f>VLOOKUP(A2867,all_municipalities!$A$2:$M$445,2,FALSE)</f>
        <v>Kitchener, City of</v>
      </c>
      <c r="I2867" t="b">
        <f>VLOOKUP(A2867,all_municipalities!$A$2:$M$445,9,FALSE)</f>
        <v>0</v>
      </c>
      <c r="J2867" t="b">
        <f>VLOOKUP(A2867,all_municipalities!$A$2:$M$445,13, FALSE)</f>
        <v>0</v>
      </c>
      <c r="K2867" t="str">
        <f t="shared" si="178"/>
        <v>NONE</v>
      </c>
      <c r="L2867">
        <v>0</v>
      </c>
      <c r="M2867" t="str">
        <f t="shared" si="179"/>
        <v>10375 Councillor, Ward 9</v>
      </c>
      <c r="N2867" s="6" t="str">
        <f t="shared" si="180"/>
        <v/>
      </c>
      <c r="O2867" s="15" t="str">
        <f>IF(I2867&lt;&gt;FALSE,VLOOKUP(H2867,internet_municipalities!$B$2:$W$226,22,FALSE),"NO INTERNET")</f>
        <v>NO INTERNET</v>
      </c>
      <c r="P2867" s="16" t="str">
        <f t="shared" si="181"/>
        <v>NO INTERNET</v>
      </c>
    </row>
    <row r="2868" spans="1:16" x14ac:dyDescent="0.2">
      <c r="A2868">
        <v>10375</v>
      </c>
      <c r="B2868" t="b">
        <v>1</v>
      </c>
      <c r="C2868" t="s">
        <v>1716</v>
      </c>
      <c r="D2868" t="s">
        <v>3556</v>
      </c>
      <c r="E2868">
        <v>2596</v>
      </c>
      <c r="F2868" t="s">
        <v>461</v>
      </c>
      <c r="G2868" t="b">
        <v>1</v>
      </c>
      <c r="H2868" t="str">
        <f>VLOOKUP(A2868,all_municipalities!$A$2:$M$445,2,FALSE)</f>
        <v>Kitchener, City of</v>
      </c>
      <c r="I2868" t="b">
        <f>VLOOKUP(A2868,all_municipalities!$A$2:$M$445,9,FALSE)</f>
        <v>0</v>
      </c>
      <c r="J2868" t="b">
        <f>VLOOKUP(A2868,all_municipalities!$A$2:$M$445,13, FALSE)</f>
        <v>0</v>
      </c>
      <c r="K2868" t="str">
        <f t="shared" si="178"/>
        <v>NONE</v>
      </c>
      <c r="L2868">
        <v>0</v>
      </c>
      <c r="M2868" t="str">
        <f t="shared" si="179"/>
        <v>10375 Councillor, Ward 8</v>
      </c>
      <c r="N2868" s="6" t="str">
        <f t="shared" si="180"/>
        <v/>
      </c>
      <c r="O2868" s="15" t="str">
        <f>IF(I2868&lt;&gt;FALSE,VLOOKUP(H2868,internet_municipalities!$B$2:$W$226,22,FALSE),"NO INTERNET")</f>
        <v>NO INTERNET</v>
      </c>
      <c r="P2868" s="16" t="str">
        <f t="shared" si="181"/>
        <v>NO INTERNET</v>
      </c>
    </row>
    <row r="2869" spans="1:16" x14ac:dyDescent="0.2">
      <c r="A2869">
        <v>10375</v>
      </c>
      <c r="B2869" t="b">
        <v>1</v>
      </c>
      <c r="C2869" t="s">
        <v>1718</v>
      </c>
      <c r="D2869" t="s">
        <v>3557</v>
      </c>
      <c r="E2869">
        <v>1620</v>
      </c>
      <c r="F2869" t="s">
        <v>461</v>
      </c>
      <c r="G2869" t="b">
        <v>1</v>
      </c>
      <c r="H2869" t="str">
        <f>VLOOKUP(A2869,all_municipalities!$A$2:$M$445,2,FALSE)</f>
        <v>Kitchener, City of</v>
      </c>
      <c r="I2869" t="b">
        <f>VLOOKUP(A2869,all_municipalities!$A$2:$M$445,9,FALSE)</f>
        <v>0</v>
      </c>
      <c r="J2869" t="b">
        <f>VLOOKUP(A2869,all_municipalities!$A$2:$M$445,13, FALSE)</f>
        <v>0</v>
      </c>
      <c r="K2869" t="str">
        <f t="shared" si="178"/>
        <v>NONE</v>
      </c>
      <c r="L2869">
        <v>0</v>
      </c>
      <c r="M2869" t="str">
        <f t="shared" si="179"/>
        <v>10375 Councillor, Ward 7</v>
      </c>
      <c r="N2869" s="6" t="str">
        <f t="shared" si="180"/>
        <v/>
      </c>
      <c r="O2869" s="15" t="str">
        <f>IF(I2869&lt;&gt;FALSE,VLOOKUP(H2869,internet_municipalities!$B$2:$W$226,22,FALSE),"NO INTERNET")</f>
        <v>NO INTERNET</v>
      </c>
      <c r="P2869" s="16" t="str">
        <f t="shared" si="181"/>
        <v>NO INTERNET</v>
      </c>
    </row>
    <row r="2870" spans="1:16" x14ac:dyDescent="0.2">
      <c r="A2870">
        <v>10375</v>
      </c>
      <c r="B2870" t="b">
        <v>1</v>
      </c>
      <c r="C2870" t="s">
        <v>1720</v>
      </c>
      <c r="D2870" t="s">
        <v>3558</v>
      </c>
      <c r="E2870">
        <v>2060</v>
      </c>
      <c r="F2870" t="s">
        <v>461</v>
      </c>
      <c r="G2870" t="b">
        <v>1</v>
      </c>
      <c r="H2870" t="str">
        <f>VLOOKUP(A2870,all_municipalities!$A$2:$M$445,2,FALSE)</f>
        <v>Kitchener, City of</v>
      </c>
      <c r="I2870" t="b">
        <f>VLOOKUP(A2870,all_municipalities!$A$2:$M$445,9,FALSE)</f>
        <v>0</v>
      </c>
      <c r="J2870" t="b">
        <f>VLOOKUP(A2870,all_municipalities!$A$2:$M$445,13, FALSE)</f>
        <v>0</v>
      </c>
      <c r="K2870" t="str">
        <f t="shared" si="178"/>
        <v>NONE</v>
      </c>
      <c r="L2870">
        <v>0</v>
      </c>
      <c r="M2870" t="str">
        <f t="shared" si="179"/>
        <v>10375 Councillor, Ward 6</v>
      </c>
      <c r="N2870" s="6" t="str">
        <f t="shared" si="180"/>
        <v/>
      </c>
      <c r="O2870" s="15" t="str">
        <f>IF(I2870&lt;&gt;FALSE,VLOOKUP(H2870,internet_municipalities!$B$2:$W$226,22,FALSE),"NO INTERNET")</f>
        <v>NO INTERNET</v>
      </c>
      <c r="P2870" s="16" t="str">
        <f t="shared" si="181"/>
        <v>NO INTERNET</v>
      </c>
    </row>
    <row r="2871" spans="1:16" x14ac:dyDescent="0.2">
      <c r="A2871">
        <v>10375</v>
      </c>
      <c r="B2871" t="b">
        <v>1</v>
      </c>
      <c r="C2871" t="s">
        <v>1473</v>
      </c>
      <c r="D2871" t="s">
        <v>3559</v>
      </c>
      <c r="E2871">
        <v>844</v>
      </c>
      <c r="F2871" t="s">
        <v>461</v>
      </c>
      <c r="G2871" t="b">
        <v>1</v>
      </c>
      <c r="H2871" t="str">
        <f>VLOOKUP(A2871,all_municipalities!$A$2:$M$445,2,FALSE)</f>
        <v>Kitchener, City of</v>
      </c>
      <c r="I2871" t="b">
        <f>VLOOKUP(A2871,all_municipalities!$A$2:$M$445,9,FALSE)</f>
        <v>0</v>
      </c>
      <c r="J2871" t="b">
        <f>VLOOKUP(A2871,all_municipalities!$A$2:$M$445,13, FALSE)</f>
        <v>0</v>
      </c>
      <c r="K2871" t="str">
        <f t="shared" si="178"/>
        <v>NONE</v>
      </c>
      <c r="L2871">
        <v>0</v>
      </c>
      <c r="M2871" t="str">
        <f t="shared" si="179"/>
        <v>10375 Councillor, Ward 5</v>
      </c>
      <c r="N2871" s="6" t="str">
        <f t="shared" si="180"/>
        <v/>
      </c>
      <c r="O2871" s="15" t="str">
        <f>IF(I2871&lt;&gt;FALSE,VLOOKUP(H2871,internet_municipalities!$B$2:$W$226,22,FALSE),"NO INTERNET")</f>
        <v>NO INTERNET</v>
      </c>
      <c r="P2871" s="16" t="str">
        <f t="shared" si="181"/>
        <v>NO INTERNET</v>
      </c>
    </row>
    <row r="2872" spans="1:16" x14ac:dyDescent="0.2">
      <c r="A2872">
        <v>10375</v>
      </c>
      <c r="B2872" t="b">
        <v>1</v>
      </c>
      <c r="C2872" t="s">
        <v>1471</v>
      </c>
      <c r="D2872" t="s">
        <v>3560</v>
      </c>
      <c r="E2872">
        <v>1638</v>
      </c>
      <c r="F2872">
        <v>1287</v>
      </c>
      <c r="G2872" t="b">
        <v>1</v>
      </c>
      <c r="H2872" t="str">
        <f>VLOOKUP(A2872,all_municipalities!$A$2:$M$445,2,FALSE)</f>
        <v>Kitchener, City of</v>
      </c>
      <c r="I2872" t="b">
        <f>VLOOKUP(A2872,all_municipalities!$A$2:$M$445,9,FALSE)</f>
        <v>0</v>
      </c>
      <c r="J2872" t="b">
        <f>VLOOKUP(A2872,all_municipalities!$A$2:$M$445,13, FALSE)</f>
        <v>0</v>
      </c>
      <c r="K2872" t="str">
        <f t="shared" si="178"/>
        <v>NONE</v>
      </c>
      <c r="L2872">
        <v>0</v>
      </c>
      <c r="M2872" t="str">
        <f t="shared" si="179"/>
        <v>10375 Councillor, Ward 4</v>
      </c>
      <c r="N2872" s="6" t="str">
        <f t="shared" si="180"/>
        <v/>
      </c>
      <c r="O2872" s="15" t="str">
        <f>IF(I2872&lt;&gt;FALSE,VLOOKUP(H2872,internet_municipalities!$B$2:$W$226,22,FALSE),"NO INTERNET")</f>
        <v>NO INTERNET</v>
      </c>
      <c r="P2872" s="16" t="str">
        <f t="shared" si="181"/>
        <v>NO INTERNET</v>
      </c>
    </row>
    <row r="2873" spans="1:16" x14ac:dyDescent="0.2">
      <c r="A2873">
        <v>10375</v>
      </c>
      <c r="B2873" t="b">
        <v>1</v>
      </c>
      <c r="C2873" t="s">
        <v>1475</v>
      </c>
      <c r="D2873" t="s">
        <v>3561</v>
      </c>
      <c r="E2873">
        <v>532</v>
      </c>
      <c r="F2873">
        <v>184</v>
      </c>
      <c r="G2873" t="b">
        <v>1</v>
      </c>
      <c r="H2873" t="str">
        <f>VLOOKUP(A2873,all_municipalities!$A$2:$M$445,2,FALSE)</f>
        <v>Kitchener, City of</v>
      </c>
      <c r="I2873" t="b">
        <f>VLOOKUP(A2873,all_municipalities!$A$2:$M$445,9,FALSE)</f>
        <v>0</v>
      </c>
      <c r="J2873" t="b">
        <f>VLOOKUP(A2873,all_municipalities!$A$2:$M$445,13, FALSE)</f>
        <v>0</v>
      </c>
      <c r="K2873" t="str">
        <f t="shared" si="178"/>
        <v>NONE</v>
      </c>
      <c r="L2873">
        <v>0</v>
      </c>
      <c r="M2873" t="str">
        <f t="shared" si="179"/>
        <v>10375 Councillor, Ward 3</v>
      </c>
      <c r="N2873" s="6" t="str">
        <f t="shared" si="180"/>
        <v/>
      </c>
      <c r="O2873" s="15" t="str">
        <f>IF(I2873&lt;&gt;FALSE,VLOOKUP(H2873,internet_municipalities!$B$2:$W$226,22,FALSE),"NO INTERNET")</f>
        <v>NO INTERNET</v>
      </c>
      <c r="P2873" s="16" t="str">
        <f t="shared" si="181"/>
        <v>NO INTERNET</v>
      </c>
    </row>
    <row r="2874" spans="1:16" x14ac:dyDescent="0.2">
      <c r="A2874">
        <v>10375</v>
      </c>
      <c r="B2874" t="b">
        <v>1</v>
      </c>
      <c r="C2874" t="s">
        <v>1453</v>
      </c>
      <c r="D2874" t="s">
        <v>3562</v>
      </c>
      <c r="E2874">
        <v>3284</v>
      </c>
      <c r="F2874">
        <v>2868</v>
      </c>
      <c r="G2874" t="b">
        <v>1</v>
      </c>
      <c r="H2874" t="str">
        <f>VLOOKUP(A2874,all_municipalities!$A$2:$M$445,2,FALSE)</f>
        <v>Kitchener, City of</v>
      </c>
      <c r="I2874" t="b">
        <f>VLOOKUP(A2874,all_municipalities!$A$2:$M$445,9,FALSE)</f>
        <v>0</v>
      </c>
      <c r="J2874" t="b">
        <f>VLOOKUP(A2874,all_municipalities!$A$2:$M$445,13, FALSE)</f>
        <v>0</v>
      </c>
      <c r="K2874" t="str">
        <f t="shared" si="178"/>
        <v>NONE</v>
      </c>
      <c r="L2874">
        <v>0</v>
      </c>
      <c r="M2874" t="str">
        <f t="shared" si="179"/>
        <v>10375 Councillor, Ward 2</v>
      </c>
      <c r="N2874" s="6" t="str">
        <f t="shared" si="180"/>
        <v/>
      </c>
      <c r="O2874" s="15" t="str">
        <f>IF(I2874&lt;&gt;FALSE,VLOOKUP(H2874,internet_municipalities!$B$2:$W$226,22,FALSE),"NO INTERNET")</f>
        <v>NO INTERNET</v>
      </c>
      <c r="P2874" s="16" t="str">
        <f t="shared" si="181"/>
        <v>NO INTERNET</v>
      </c>
    </row>
    <row r="2875" spans="1:16" x14ac:dyDescent="0.2">
      <c r="A2875">
        <v>10375</v>
      </c>
      <c r="B2875" t="b">
        <v>1</v>
      </c>
      <c r="C2875" t="s">
        <v>1456</v>
      </c>
      <c r="D2875" t="s">
        <v>3563</v>
      </c>
      <c r="E2875">
        <v>2375</v>
      </c>
      <c r="F2875">
        <v>1671</v>
      </c>
      <c r="G2875" t="b">
        <v>1</v>
      </c>
      <c r="H2875" t="str">
        <f>VLOOKUP(A2875,all_municipalities!$A$2:$M$445,2,FALSE)</f>
        <v>Kitchener, City of</v>
      </c>
      <c r="I2875" t="b">
        <f>VLOOKUP(A2875,all_municipalities!$A$2:$M$445,9,FALSE)</f>
        <v>0</v>
      </c>
      <c r="J2875" t="b">
        <f>VLOOKUP(A2875,all_municipalities!$A$2:$M$445,13, FALSE)</f>
        <v>0</v>
      </c>
      <c r="K2875" t="str">
        <f t="shared" si="178"/>
        <v>NONE</v>
      </c>
      <c r="L2875">
        <v>0</v>
      </c>
      <c r="M2875" t="str">
        <f t="shared" si="179"/>
        <v>10375 Councillor, Ward 1</v>
      </c>
      <c r="N2875" s="6" t="str">
        <f t="shared" si="180"/>
        <v/>
      </c>
      <c r="O2875" s="15" t="str">
        <f>IF(I2875&lt;&gt;FALSE,VLOOKUP(H2875,internet_municipalities!$B$2:$W$226,22,FALSE),"NO INTERNET")</f>
        <v>NO INTERNET</v>
      </c>
      <c r="P2875" s="16" t="str">
        <f t="shared" si="181"/>
        <v>NO INTERNET</v>
      </c>
    </row>
    <row r="2876" spans="1:16" x14ac:dyDescent="0.2">
      <c r="A2876">
        <v>10375</v>
      </c>
      <c r="B2876" t="b">
        <v>0</v>
      </c>
      <c r="C2876" t="s">
        <v>1456</v>
      </c>
      <c r="D2876" t="s">
        <v>3564</v>
      </c>
      <c r="E2876">
        <v>284</v>
      </c>
      <c r="F2876" t="s">
        <v>1460</v>
      </c>
      <c r="G2876" t="b">
        <v>1</v>
      </c>
      <c r="H2876" t="str">
        <f>VLOOKUP(A2876,all_municipalities!$A$2:$M$445,2,FALSE)</f>
        <v>Kitchener, City of</v>
      </c>
      <c r="I2876" t="b">
        <f>VLOOKUP(A2876,all_municipalities!$A$2:$M$445,9,FALSE)</f>
        <v>0</v>
      </c>
      <c r="J2876" t="b">
        <f>VLOOKUP(A2876,all_municipalities!$A$2:$M$445,13, FALSE)</f>
        <v>0</v>
      </c>
      <c r="K2876" t="str">
        <f t="shared" si="178"/>
        <v>NONE</v>
      </c>
      <c r="L2876">
        <v>0</v>
      </c>
      <c r="M2876" t="str">
        <f t="shared" si="179"/>
        <v>10375 Councillor, Ward 1</v>
      </c>
      <c r="N2876" s="6" t="str">
        <f t="shared" si="180"/>
        <v/>
      </c>
      <c r="O2876" s="15" t="str">
        <f>IF(I2876&lt;&gt;FALSE,VLOOKUP(H2876,internet_municipalities!$B$2:$W$226,22,FALSE),"NO INTERNET")</f>
        <v>NO INTERNET</v>
      </c>
      <c r="P2876" s="16" t="str">
        <f t="shared" si="181"/>
        <v>NO INTERNET</v>
      </c>
    </row>
    <row r="2877" spans="1:16" x14ac:dyDescent="0.2">
      <c r="A2877">
        <v>10375</v>
      </c>
      <c r="B2877" t="b">
        <v>0</v>
      </c>
      <c r="C2877" t="s">
        <v>1456</v>
      </c>
      <c r="D2877" t="s">
        <v>3565</v>
      </c>
      <c r="E2877">
        <v>95</v>
      </c>
      <c r="F2877" t="s">
        <v>1460</v>
      </c>
      <c r="G2877" t="b">
        <v>1</v>
      </c>
      <c r="H2877" t="str">
        <f>VLOOKUP(A2877,all_municipalities!$A$2:$M$445,2,FALSE)</f>
        <v>Kitchener, City of</v>
      </c>
      <c r="I2877" t="b">
        <f>VLOOKUP(A2877,all_municipalities!$A$2:$M$445,9,FALSE)</f>
        <v>0</v>
      </c>
      <c r="J2877" t="b">
        <f>VLOOKUP(A2877,all_municipalities!$A$2:$M$445,13, FALSE)</f>
        <v>0</v>
      </c>
      <c r="K2877" t="str">
        <f t="shared" si="178"/>
        <v>NONE</v>
      </c>
      <c r="L2877">
        <v>0</v>
      </c>
      <c r="M2877" t="str">
        <f t="shared" si="179"/>
        <v>10375 Councillor, Ward 1</v>
      </c>
      <c r="N2877" s="6" t="str">
        <f t="shared" si="180"/>
        <v/>
      </c>
      <c r="O2877" s="15" t="str">
        <f>IF(I2877&lt;&gt;FALSE,VLOOKUP(H2877,internet_municipalities!$B$2:$W$226,22,FALSE),"NO INTERNET")</f>
        <v>NO INTERNET</v>
      </c>
      <c r="P2877" s="16" t="str">
        <f t="shared" si="181"/>
        <v>NO INTERNET</v>
      </c>
    </row>
    <row r="2878" spans="1:16" x14ac:dyDescent="0.2">
      <c r="A2878">
        <v>10375</v>
      </c>
      <c r="B2878" t="b">
        <v>0</v>
      </c>
      <c r="C2878" t="s">
        <v>1456</v>
      </c>
      <c r="D2878" t="s">
        <v>3566</v>
      </c>
      <c r="E2878">
        <v>704</v>
      </c>
      <c r="F2878" t="s">
        <v>1460</v>
      </c>
      <c r="G2878" t="b">
        <v>1</v>
      </c>
      <c r="H2878" t="str">
        <f>VLOOKUP(A2878,all_municipalities!$A$2:$M$445,2,FALSE)</f>
        <v>Kitchener, City of</v>
      </c>
      <c r="I2878" t="b">
        <f>VLOOKUP(A2878,all_municipalities!$A$2:$M$445,9,FALSE)</f>
        <v>0</v>
      </c>
      <c r="J2878" t="b">
        <f>VLOOKUP(A2878,all_municipalities!$A$2:$M$445,13, FALSE)</f>
        <v>0</v>
      </c>
      <c r="K2878" t="str">
        <f t="shared" si="178"/>
        <v>NONE</v>
      </c>
      <c r="L2878">
        <v>0</v>
      </c>
      <c r="M2878" t="str">
        <f t="shared" si="179"/>
        <v>10375 Councillor, Ward 1</v>
      </c>
      <c r="N2878" s="6" t="str">
        <f t="shared" si="180"/>
        <v/>
      </c>
      <c r="O2878" s="15" t="str">
        <f>IF(I2878&lt;&gt;FALSE,VLOOKUP(H2878,internet_municipalities!$B$2:$W$226,22,FALSE),"NO INTERNET")</f>
        <v>NO INTERNET</v>
      </c>
      <c r="P2878" s="16" t="str">
        <f t="shared" si="181"/>
        <v>NO INTERNET</v>
      </c>
    </row>
    <row r="2879" spans="1:16" x14ac:dyDescent="0.2">
      <c r="A2879">
        <v>10375</v>
      </c>
      <c r="B2879" t="b">
        <v>0</v>
      </c>
      <c r="C2879" t="s">
        <v>1453</v>
      </c>
      <c r="D2879" t="s">
        <v>3567</v>
      </c>
      <c r="E2879">
        <v>416</v>
      </c>
      <c r="F2879" t="s">
        <v>1460</v>
      </c>
      <c r="G2879" t="b">
        <v>1</v>
      </c>
      <c r="H2879" t="str">
        <f>VLOOKUP(A2879,all_municipalities!$A$2:$M$445,2,FALSE)</f>
        <v>Kitchener, City of</v>
      </c>
      <c r="I2879" t="b">
        <f>VLOOKUP(A2879,all_municipalities!$A$2:$M$445,9,FALSE)</f>
        <v>0</v>
      </c>
      <c r="J2879" t="b">
        <f>VLOOKUP(A2879,all_municipalities!$A$2:$M$445,13, FALSE)</f>
        <v>0</v>
      </c>
      <c r="K2879" t="str">
        <f t="shared" si="178"/>
        <v>NONE</v>
      </c>
      <c r="L2879">
        <v>0</v>
      </c>
      <c r="M2879" t="str">
        <f t="shared" si="179"/>
        <v>10375 Councillor, Ward 2</v>
      </c>
      <c r="N2879" s="6" t="str">
        <f t="shared" si="180"/>
        <v/>
      </c>
      <c r="O2879" s="15" t="str">
        <f>IF(I2879&lt;&gt;FALSE,VLOOKUP(H2879,internet_municipalities!$B$2:$W$226,22,FALSE),"NO INTERNET")</f>
        <v>NO INTERNET</v>
      </c>
      <c r="P2879" s="16" t="str">
        <f t="shared" si="181"/>
        <v>NO INTERNET</v>
      </c>
    </row>
    <row r="2880" spans="1:16" x14ac:dyDescent="0.2">
      <c r="A2880">
        <v>10375</v>
      </c>
      <c r="B2880" t="b">
        <v>0</v>
      </c>
      <c r="C2880" t="s">
        <v>1453</v>
      </c>
      <c r="D2880" t="s">
        <v>3568</v>
      </c>
      <c r="E2880">
        <v>306</v>
      </c>
      <c r="F2880" t="s">
        <v>1460</v>
      </c>
      <c r="G2880" t="b">
        <v>1</v>
      </c>
      <c r="H2880" t="str">
        <f>VLOOKUP(A2880,all_municipalities!$A$2:$M$445,2,FALSE)</f>
        <v>Kitchener, City of</v>
      </c>
      <c r="I2880" t="b">
        <f>VLOOKUP(A2880,all_municipalities!$A$2:$M$445,9,FALSE)</f>
        <v>0</v>
      </c>
      <c r="J2880" t="b">
        <f>VLOOKUP(A2880,all_municipalities!$A$2:$M$445,13, FALSE)</f>
        <v>0</v>
      </c>
      <c r="K2880" t="str">
        <f t="shared" si="178"/>
        <v>NONE</v>
      </c>
      <c r="L2880">
        <v>0</v>
      </c>
      <c r="M2880" t="str">
        <f t="shared" si="179"/>
        <v>10375 Councillor, Ward 2</v>
      </c>
      <c r="N2880" s="6" t="str">
        <f t="shared" si="180"/>
        <v/>
      </c>
      <c r="O2880" s="15" t="str">
        <f>IF(I2880&lt;&gt;FALSE,VLOOKUP(H2880,internet_municipalities!$B$2:$W$226,22,FALSE),"NO INTERNET")</f>
        <v>NO INTERNET</v>
      </c>
      <c r="P2880" s="16" t="str">
        <f t="shared" si="181"/>
        <v>NO INTERNET</v>
      </c>
    </row>
    <row r="2881" spans="1:16" x14ac:dyDescent="0.2">
      <c r="A2881">
        <v>10375</v>
      </c>
      <c r="B2881" t="b">
        <v>0</v>
      </c>
      <c r="C2881" t="s">
        <v>1475</v>
      </c>
      <c r="D2881" t="s">
        <v>3569</v>
      </c>
      <c r="E2881">
        <v>337</v>
      </c>
      <c r="F2881" t="s">
        <v>1460</v>
      </c>
      <c r="G2881" t="b">
        <v>1</v>
      </c>
      <c r="H2881" t="str">
        <f>VLOOKUP(A2881,all_municipalities!$A$2:$M$445,2,FALSE)</f>
        <v>Kitchener, City of</v>
      </c>
      <c r="I2881" t="b">
        <f>VLOOKUP(A2881,all_municipalities!$A$2:$M$445,9,FALSE)</f>
        <v>0</v>
      </c>
      <c r="J2881" t="b">
        <f>VLOOKUP(A2881,all_municipalities!$A$2:$M$445,13, FALSE)</f>
        <v>0</v>
      </c>
      <c r="K2881" t="str">
        <f t="shared" si="178"/>
        <v>NONE</v>
      </c>
      <c r="L2881">
        <v>0</v>
      </c>
      <c r="M2881" t="str">
        <f t="shared" si="179"/>
        <v>10375 Councillor, Ward 3</v>
      </c>
      <c r="N2881" s="6" t="str">
        <f t="shared" si="180"/>
        <v/>
      </c>
      <c r="O2881" s="15" t="str">
        <f>IF(I2881&lt;&gt;FALSE,VLOOKUP(H2881,internet_municipalities!$B$2:$W$226,22,FALSE),"NO INTERNET")</f>
        <v>NO INTERNET</v>
      </c>
      <c r="P2881" s="16" t="str">
        <f t="shared" si="181"/>
        <v>NO INTERNET</v>
      </c>
    </row>
    <row r="2882" spans="1:16" x14ac:dyDescent="0.2">
      <c r="A2882">
        <v>10375</v>
      </c>
      <c r="B2882" t="b">
        <v>0</v>
      </c>
      <c r="C2882" t="s">
        <v>1475</v>
      </c>
      <c r="D2882" t="s">
        <v>3570</v>
      </c>
      <c r="E2882">
        <v>174</v>
      </c>
      <c r="F2882" t="s">
        <v>1460</v>
      </c>
      <c r="G2882" t="b">
        <v>1</v>
      </c>
      <c r="H2882" t="str">
        <f>VLOOKUP(A2882,all_municipalities!$A$2:$M$445,2,FALSE)</f>
        <v>Kitchener, City of</v>
      </c>
      <c r="I2882" t="b">
        <f>VLOOKUP(A2882,all_municipalities!$A$2:$M$445,9,FALSE)</f>
        <v>0</v>
      </c>
      <c r="J2882" t="b">
        <f>VLOOKUP(A2882,all_municipalities!$A$2:$M$445,13, FALSE)</f>
        <v>0</v>
      </c>
      <c r="K2882" t="str">
        <f t="shared" ref="K2882:K2945" si="182">IF(J2882=TRUE,IF(F2882&lt;=10,"HIGH",IF(F2882&lt;=100,"MID",IF(F2882&lt;=1000,"LOW","NONE"))),"NONE")</f>
        <v>NONE</v>
      </c>
      <c r="L2882">
        <v>0</v>
      </c>
      <c r="M2882" t="str">
        <f t="shared" ref="M2882:M2945" si="183">CONCATENATE(A2882, " ",C2882)</f>
        <v>10375 Councillor, Ward 3</v>
      </c>
      <c r="N2882" s="6" t="str">
        <f t="shared" si="180"/>
        <v/>
      </c>
      <c r="O2882" s="15" t="str">
        <f>IF(I2882&lt;&gt;FALSE,VLOOKUP(H2882,internet_municipalities!$B$2:$W$226,22,FALSE),"NO INTERNET")</f>
        <v>NO INTERNET</v>
      </c>
      <c r="P2882" s="16" t="str">
        <f t="shared" si="181"/>
        <v>NO INTERNET</v>
      </c>
    </row>
    <row r="2883" spans="1:16" x14ac:dyDescent="0.2">
      <c r="A2883">
        <v>10375</v>
      </c>
      <c r="B2883" t="b">
        <v>0</v>
      </c>
      <c r="C2883" t="s">
        <v>1475</v>
      </c>
      <c r="D2883" t="s">
        <v>3571</v>
      </c>
      <c r="E2883">
        <v>172</v>
      </c>
      <c r="F2883" t="s">
        <v>1460</v>
      </c>
      <c r="G2883" t="b">
        <v>1</v>
      </c>
      <c r="H2883" t="str">
        <f>VLOOKUP(A2883,all_municipalities!$A$2:$M$445,2,FALSE)</f>
        <v>Kitchener, City of</v>
      </c>
      <c r="I2883" t="b">
        <f>VLOOKUP(A2883,all_municipalities!$A$2:$M$445,9,FALSE)</f>
        <v>0</v>
      </c>
      <c r="J2883" t="b">
        <f>VLOOKUP(A2883,all_municipalities!$A$2:$M$445,13, FALSE)</f>
        <v>0</v>
      </c>
      <c r="K2883" t="str">
        <f t="shared" si="182"/>
        <v>NONE</v>
      </c>
      <c r="L2883">
        <v>0</v>
      </c>
      <c r="M2883" t="str">
        <f t="shared" si="183"/>
        <v>10375 Councillor, Ward 3</v>
      </c>
      <c r="N2883" s="6" t="str">
        <f t="shared" ref="N2883:N2946" si="184">IF(I2883,M2883,"")</f>
        <v/>
      </c>
      <c r="O2883" s="15" t="str">
        <f>IF(I2883&lt;&gt;FALSE,VLOOKUP(H2883,internet_municipalities!$B$2:$W$226,22,FALSE),"NO INTERNET")</f>
        <v>NO INTERNET</v>
      </c>
      <c r="P2883" s="16" t="str">
        <f t="shared" si="181"/>
        <v>NO INTERNET</v>
      </c>
    </row>
    <row r="2884" spans="1:16" x14ac:dyDescent="0.2">
      <c r="A2884">
        <v>10375</v>
      </c>
      <c r="B2884" t="b">
        <v>0</v>
      </c>
      <c r="C2884" t="s">
        <v>1475</v>
      </c>
      <c r="D2884" t="s">
        <v>3572</v>
      </c>
      <c r="E2884">
        <v>228</v>
      </c>
      <c r="F2884" t="s">
        <v>1460</v>
      </c>
      <c r="G2884" t="b">
        <v>1</v>
      </c>
      <c r="H2884" t="str">
        <f>VLOOKUP(A2884,all_municipalities!$A$2:$M$445,2,FALSE)</f>
        <v>Kitchener, City of</v>
      </c>
      <c r="I2884" t="b">
        <f>VLOOKUP(A2884,all_municipalities!$A$2:$M$445,9,FALSE)</f>
        <v>0</v>
      </c>
      <c r="J2884" t="b">
        <f>VLOOKUP(A2884,all_municipalities!$A$2:$M$445,13, FALSE)</f>
        <v>0</v>
      </c>
      <c r="K2884" t="str">
        <f t="shared" si="182"/>
        <v>NONE</v>
      </c>
      <c r="L2884">
        <v>0</v>
      </c>
      <c r="M2884" t="str">
        <f t="shared" si="183"/>
        <v>10375 Councillor, Ward 3</v>
      </c>
      <c r="N2884" s="6" t="str">
        <f t="shared" si="184"/>
        <v/>
      </c>
      <c r="O2884" s="15" t="str">
        <f>IF(I2884&lt;&gt;FALSE,VLOOKUP(H2884,internet_municipalities!$B$2:$W$226,22,FALSE),"NO INTERNET")</f>
        <v>NO INTERNET</v>
      </c>
      <c r="P2884" s="16" t="str">
        <f t="shared" si="181"/>
        <v>NO INTERNET</v>
      </c>
    </row>
    <row r="2885" spans="1:16" x14ac:dyDescent="0.2">
      <c r="A2885">
        <v>10375</v>
      </c>
      <c r="B2885" t="b">
        <v>0</v>
      </c>
      <c r="C2885" t="s">
        <v>1475</v>
      </c>
      <c r="D2885" t="s">
        <v>3573</v>
      </c>
      <c r="E2885">
        <v>348</v>
      </c>
      <c r="F2885" t="s">
        <v>1460</v>
      </c>
      <c r="G2885" t="b">
        <v>1</v>
      </c>
      <c r="H2885" t="str">
        <f>VLOOKUP(A2885,all_municipalities!$A$2:$M$445,2,FALSE)</f>
        <v>Kitchener, City of</v>
      </c>
      <c r="I2885" t="b">
        <f>VLOOKUP(A2885,all_municipalities!$A$2:$M$445,9,FALSE)</f>
        <v>0</v>
      </c>
      <c r="J2885" t="b">
        <f>VLOOKUP(A2885,all_municipalities!$A$2:$M$445,13, FALSE)</f>
        <v>0</v>
      </c>
      <c r="K2885" t="str">
        <f t="shared" si="182"/>
        <v>NONE</v>
      </c>
      <c r="L2885">
        <v>0</v>
      </c>
      <c r="M2885" t="str">
        <f t="shared" si="183"/>
        <v>10375 Councillor, Ward 3</v>
      </c>
      <c r="N2885" s="6" t="str">
        <f t="shared" si="184"/>
        <v/>
      </c>
      <c r="O2885" s="15" t="str">
        <f>IF(I2885&lt;&gt;FALSE,VLOOKUP(H2885,internet_municipalities!$B$2:$W$226,22,FALSE),"NO INTERNET")</f>
        <v>NO INTERNET</v>
      </c>
      <c r="P2885" s="16" t="str">
        <f t="shared" si="181"/>
        <v>NO INTERNET</v>
      </c>
    </row>
    <row r="2886" spans="1:16" x14ac:dyDescent="0.2">
      <c r="A2886">
        <v>10375</v>
      </c>
      <c r="B2886" t="b">
        <v>0</v>
      </c>
      <c r="C2886" t="s">
        <v>1471</v>
      </c>
      <c r="D2886" t="s">
        <v>3574</v>
      </c>
      <c r="E2886">
        <v>351</v>
      </c>
      <c r="F2886" t="s">
        <v>1460</v>
      </c>
      <c r="G2886" t="b">
        <v>1</v>
      </c>
      <c r="H2886" t="str">
        <f>VLOOKUP(A2886,all_municipalities!$A$2:$M$445,2,FALSE)</f>
        <v>Kitchener, City of</v>
      </c>
      <c r="I2886" t="b">
        <f>VLOOKUP(A2886,all_municipalities!$A$2:$M$445,9,FALSE)</f>
        <v>0</v>
      </c>
      <c r="J2886" t="b">
        <f>VLOOKUP(A2886,all_municipalities!$A$2:$M$445,13, FALSE)</f>
        <v>0</v>
      </c>
      <c r="K2886" t="str">
        <f t="shared" si="182"/>
        <v>NONE</v>
      </c>
      <c r="L2886">
        <v>0</v>
      </c>
      <c r="M2886" t="str">
        <f t="shared" si="183"/>
        <v>10375 Councillor, Ward 4</v>
      </c>
      <c r="N2886" s="6" t="str">
        <f t="shared" si="184"/>
        <v/>
      </c>
      <c r="O2886" s="15" t="str">
        <f>IF(I2886&lt;&gt;FALSE,VLOOKUP(H2886,internet_municipalities!$B$2:$W$226,22,FALSE),"NO INTERNET")</f>
        <v>NO INTERNET</v>
      </c>
      <c r="P2886" s="16" t="str">
        <f t="shared" si="181"/>
        <v>NO INTERNET</v>
      </c>
    </row>
    <row r="2887" spans="1:16" x14ac:dyDescent="0.2">
      <c r="A2887">
        <v>10195</v>
      </c>
      <c r="B2887" t="b">
        <v>1</v>
      </c>
      <c r="C2887" t="s">
        <v>1463</v>
      </c>
      <c r="D2887" t="s">
        <v>3575</v>
      </c>
      <c r="E2887">
        <v>163</v>
      </c>
      <c r="F2887">
        <v>43</v>
      </c>
      <c r="G2887" t="b">
        <v>0</v>
      </c>
      <c r="H2887" t="str">
        <f>VLOOKUP(A2887,all_municipalities!$A$2:$M$445,2,FALSE)</f>
        <v>La Vallee, Township of</v>
      </c>
      <c r="I2887" t="b">
        <f>VLOOKUP(A2887,all_municipalities!$A$2:$M$445,9,FALSE)</f>
        <v>0</v>
      </c>
      <c r="J2887" t="b">
        <f>VLOOKUP(A2887,all_municipalities!$A$2:$M$445,13, FALSE)</f>
        <v>0</v>
      </c>
      <c r="K2887" t="str">
        <f t="shared" si="182"/>
        <v>NONE</v>
      </c>
      <c r="L2887">
        <v>0</v>
      </c>
      <c r="M2887" t="str">
        <f t="shared" si="183"/>
        <v>10195 Councillor</v>
      </c>
      <c r="N2887" s="6" t="str">
        <f t="shared" si="184"/>
        <v/>
      </c>
      <c r="O2887" s="15" t="str">
        <f>IF(I2887&lt;&gt;FALSE,VLOOKUP(H2887,internet_municipalities!$B$2:$W$226,22,FALSE),"NO INTERNET")</f>
        <v>NO INTERNET</v>
      </c>
      <c r="P2887" s="16" t="str">
        <f t="shared" ref="P2887:P2950" si="185">IF(I2887=TRUE,IF(F2887&lt;&gt;"Acclaimed",IF(F2887&lt;&gt;"Lost",F2887/O2887,"Lost"),"Acclaimed"),"NO INTERNET")</f>
        <v>NO INTERNET</v>
      </c>
    </row>
    <row r="2888" spans="1:16" x14ac:dyDescent="0.2">
      <c r="A2888">
        <v>10195</v>
      </c>
      <c r="B2888" t="b">
        <v>1</v>
      </c>
      <c r="C2888" t="s">
        <v>1463</v>
      </c>
      <c r="D2888" t="s">
        <v>3576</v>
      </c>
      <c r="E2888">
        <v>135</v>
      </c>
      <c r="F2888">
        <v>15</v>
      </c>
      <c r="G2888" t="b">
        <v>0</v>
      </c>
      <c r="H2888" t="str">
        <f>VLOOKUP(A2888,all_municipalities!$A$2:$M$445,2,FALSE)</f>
        <v>La Vallee, Township of</v>
      </c>
      <c r="I2888" t="b">
        <f>VLOOKUP(A2888,all_municipalities!$A$2:$M$445,9,FALSE)</f>
        <v>0</v>
      </c>
      <c r="J2888" t="b">
        <f>VLOOKUP(A2888,all_municipalities!$A$2:$M$445,13, FALSE)</f>
        <v>0</v>
      </c>
      <c r="K2888" t="str">
        <f t="shared" si="182"/>
        <v>NONE</v>
      </c>
      <c r="L2888">
        <v>0</v>
      </c>
      <c r="M2888" t="str">
        <f t="shared" si="183"/>
        <v>10195 Councillor</v>
      </c>
      <c r="N2888" s="6" t="str">
        <f t="shared" si="184"/>
        <v/>
      </c>
      <c r="O2888" s="15" t="str">
        <f>IF(I2888&lt;&gt;FALSE,VLOOKUP(H2888,internet_municipalities!$B$2:$W$226,22,FALSE),"NO INTERNET")</f>
        <v>NO INTERNET</v>
      </c>
      <c r="P2888" s="16" t="str">
        <f t="shared" si="185"/>
        <v>NO INTERNET</v>
      </c>
    </row>
    <row r="2889" spans="1:16" x14ac:dyDescent="0.2">
      <c r="A2889">
        <v>10195</v>
      </c>
      <c r="B2889" t="b">
        <v>1</v>
      </c>
      <c r="C2889" t="s">
        <v>1463</v>
      </c>
      <c r="D2889" t="s">
        <v>3577</v>
      </c>
      <c r="E2889">
        <v>155</v>
      </c>
      <c r="F2889">
        <v>35</v>
      </c>
      <c r="G2889" t="b">
        <v>0</v>
      </c>
      <c r="H2889" t="str">
        <f>VLOOKUP(A2889,all_municipalities!$A$2:$M$445,2,FALSE)</f>
        <v>La Vallee, Township of</v>
      </c>
      <c r="I2889" t="b">
        <f>VLOOKUP(A2889,all_municipalities!$A$2:$M$445,9,FALSE)</f>
        <v>0</v>
      </c>
      <c r="J2889" t="b">
        <f>VLOOKUP(A2889,all_municipalities!$A$2:$M$445,13, FALSE)</f>
        <v>0</v>
      </c>
      <c r="K2889" t="str">
        <f t="shared" si="182"/>
        <v>NONE</v>
      </c>
      <c r="L2889">
        <v>0</v>
      </c>
      <c r="M2889" t="str">
        <f t="shared" si="183"/>
        <v>10195 Councillor</v>
      </c>
      <c r="N2889" s="6" t="str">
        <f t="shared" si="184"/>
        <v/>
      </c>
      <c r="O2889" s="15" t="str">
        <f>IF(I2889&lt;&gt;FALSE,VLOOKUP(H2889,internet_municipalities!$B$2:$W$226,22,FALSE),"NO INTERNET")</f>
        <v>NO INTERNET</v>
      </c>
      <c r="P2889" s="16" t="str">
        <f t="shared" si="185"/>
        <v>NO INTERNET</v>
      </c>
    </row>
    <row r="2890" spans="1:16" x14ac:dyDescent="0.2">
      <c r="A2890">
        <v>10195</v>
      </c>
      <c r="B2890" t="b">
        <v>1</v>
      </c>
      <c r="C2890" t="s">
        <v>1463</v>
      </c>
      <c r="D2890" t="s">
        <v>3578</v>
      </c>
      <c r="E2890">
        <v>174</v>
      </c>
      <c r="F2890">
        <v>54</v>
      </c>
      <c r="G2890" t="b">
        <v>0</v>
      </c>
      <c r="H2890" t="str">
        <f>VLOOKUP(A2890,all_municipalities!$A$2:$M$445,2,FALSE)</f>
        <v>La Vallee, Township of</v>
      </c>
      <c r="I2890" t="b">
        <f>VLOOKUP(A2890,all_municipalities!$A$2:$M$445,9,FALSE)</f>
        <v>0</v>
      </c>
      <c r="J2890" t="b">
        <f>VLOOKUP(A2890,all_municipalities!$A$2:$M$445,13, FALSE)</f>
        <v>0</v>
      </c>
      <c r="K2890" t="str">
        <f t="shared" si="182"/>
        <v>NONE</v>
      </c>
      <c r="L2890">
        <v>0</v>
      </c>
      <c r="M2890" t="str">
        <f t="shared" si="183"/>
        <v>10195 Councillor</v>
      </c>
      <c r="N2890" s="6" t="str">
        <f t="shared" si="184"/>
        <v/>
      </c>
      <c r="O2890" s="15" t="str">
        <f>IF(I2890&lt;&gt;FALSE,VLOOKUP(H2890,internet_municipalities!$B$2:$W$226,22,FALSE),"NO INTERNET")</f>
        <v>NO INTERNET</v>
      </c>
      <c r="P2890" s="16" t="str">
        <f t="shared" si="185"/>
        <v>NO INTERNET</v>
      </c>
    </row>
    <row r="2891" spans="1:16" x14ac:dyDescent="0.2">
      <c r="A2891">
        <v>10195</v>
      </c>
      <c r="B2891" t="b">
        <v>0</v>
      </c>
      <c r="C2891" t="s">
        <v>1463</v>
      </c>
      <c r="D2891" t="s">
        <v>3579</v>
      </c>
      <c r="E2891">
        <v>119</v>
      </c>
      <c r="F2891" t="s">
        <v>1460</v>
      </c>
      <c r="G2891" t="b">
        <v>0</v>
      </c>
      <c r="H2891" t="str">
        <f>VLOOKUP(A2891,all_municipalities!$A$2:$M$445,2,FALSE)</f>
        <v>La Vallee, Township of</v>
      </c>
      <c r="I2891" t="b">
        <f>VLOOKUP(A2891,all_municipalities!$A$2:$M$445,9,FALSE)</f>
        <v>0</v>
      </c>
      <c r="J2891" t="b">
        <f>VLOOKUP(A2891,all_municipalities!$A$2:$M$445,13, FALSE)</f>
        <v>0</v>
      </c>
      <c r="K2891" t="str">
        <f t="shared" si="182"/>
        <v>NONE</v>
      </c>
      <c r="L2891">
        <v>0</v>
      </c>
      <c r="M2891" t="str">
        <f t="shared" si="183"/>
        <v>10195 Councillor</v>
      </c>
      <c r="N2891" s="6" t="str">
        <f t="shared" si="184"/>
        <v/>
      </c>
      <c r="O2891" s="15" t="str">
        <f>IF(I2891&lt;&gt;FALSE,VLOOKUP(H2891,internet_municipalities!$B$2:$W$226,22,FALSE),"NO INTERNET")</f>
        <v>NO INTERNET</v>
      </c>
      <c r="P2891" s="16" t="str">
        <f t="shared" si="185"/>
        <v>NO INTERNET</v>
      </c>
    </row>
    <row r="2892" spans="1:16" x14ac:dyDescent="0.2">
      <c r="A2892">
        <v>10195</v>
      </c>
      <c r="B2892" t="b">
        <v>0</v>
      </c>
      <c r="C2892" t="s">
        <v>1463</v>
      </c>
      <c r="D2892" t="s">
        <v>3580</v>
      </c>
      <c r="E2892">
        <v>105</v>
      </c>
      <c r="F2892" t="s">
        <v>1460</v>
      </c>
      <c r="G2892" t="b">
        <v>0</v>
      </c>
      <c r="H2892" t="str">
        <f>VLOOKUP(A2892,all_municipalities!$A$2:$M$445,2,FALSE)</f>
        <v>La Vallee, Township of</v>
      </c>
      <c r="I2892" t="b">
        <f>VLOOKUP(A2892,all_municipalities!$A$2:$M$445,9,FALSE)</f>
        <v>0</v>
      </c>
      <c r="J2892" t="b">
        <f>VLOOKUP(A2892,all_municipalities!$A$2:$M$445,13, FALSE)</f>
        <v>0</v>
      </c>
      <c r="K2892" t="str">
        <f t="shared" si="182"/>
        <v>NONE</v>
      </c>
      <c r="L2892">
        <v>0</v>
      </c>
      <c r="M2892" t="str">
        <f t="shared" si="183"/>
        <v>10195 Councillor</v>
      </c>
      <c r="N2892" s="6" t="str">
        <f t="shared" si="184"/>
        <v/>
      </c>
      <c r="O2892" s="15" t="str">
        <f>IF(I2892&lt;&gt;FALSE,VLOOKUP(H2892,internet_municipalities!$B$2:$W$226,22,FALSE),"NO INTERNET")</f>
        <v>NO INTERNET</v>
      </c>
      <c r="P2892" s="16" t="str">
        <f t="shared" si="185"/>
        <v>NO INTERNET</v>
      </c>
    </row>
    <row r="2893" spans="1:16" x14ac:dyDescent="0.2">
      <c r="A2893">
        <v>10195</v>
      </c>
      <c r="B2893" t="b">
        <v>0</v>
      </c>
      <c r="C2893" t="s">
        <v>1463</v>
      </c>
      <c r="D2893" t="s">
        <v>3581</v>
      </c>
      <c r="E2893">
        <v>120</v>
      </c>
      <c r="F2893" t="s">
        <v>1460</v>
      </c>
      <c r="G2893" t="b">
        <v>0</v>
      </c>
      <c r="H2893" t="str">
        <f>VLOOKUP(A2893,all_municipalities!$A$2:$M$445,2,FALSE)</f>
        <v>La Vallee, Township of</v>
      </c>
      <c r="I2893" t="b">
        <f>VLOOKUP(A2893,all_municipalities!$A$2:$M$445,9,FALSE)</f>
        <v>0</v>
      </c>
      <c r="J2893" t="b">
        <f>VLOOKUP(A2893,all_municipalities!$A$2:$M$445,13, FALSE)</f>
        <v>0</v>
      </c>
      <c r="K2893" t="str">
        <f t="shared" si="182"/>
        <v>NONE</v>
      </c>
      <c r="L2893">
        <v>0</v>
      </c>
      <c r="M2893" t="str">
        <f t="shared" si="183"/>
        <v>10195 Councillor</v>
      </c>
      <c r="N2893" s="6" t="str">
        <f t="shared" si="184"/>
        <v/>
      </c>
      <c r="O2893" s="15" t="str">
        <f>IF(I2893&lt;&gt;FALSE,VLOOKUP(H2893,internet_municipalities!$B$2:$W$226,22,FALSE),"NO INTERNET")</f>
        <v>NO INTERNET</v>
      </c>
      <c r="P2893" s="16" t="str">
        <f t="shared" si="185"/>
        <v>NO INTERNET</v>
      </c>
    </row>
    <row r="2894" spans="1:16" x14ac:dyDescent="0.2">
      <c r="A2894">
        <v>10195</v>
      </c>
      <c r="B2894" t="b">
        <v>0</v>
      </c>
      <c r="C2894" t="s">
        <v>1463</v>
      </c>
      <c r="D2894" t="s">
        <v>3582</v>
      </c>
      <c r="E2894">
        <v>31</v>
      </c>
      <c r="F2894" t="s">
        <v>1460</v>
      </c>
      <c r="G2894" t="b">
        <v>0</v>
      </c>
      <c r="H2894" t="str">
        <f>VLOOKUP(A2894,all_municipalities!$A$2:$M$445,2,FALSE)</f>
        <v>La Vallee, Township of</v>
      </c>
      <c r="I2894" t="b">
        <f>VLOOKUP(A2894,all_municipalities!$A$2:$M$445,9,FALSE)</f>
        <v>0</v>
      </c>
      <c r="J2894" t="b">
        <f>VLOOKUP(A2894,all_municipalities!$A$2:$M$445,13, FALSE)</f>
        <v>0</v>
      </c>
      <c r="K2894" t="str">
        <f t="shared" si="182"/>
        <v>NONE</v>
      </c>
      <c r="L2894">
        <v>0</v>
      </c>
      <c r="M2894" t="str">
        <f t="shared" si="183"/>
        <v>10195 Councillor</v>
      </c>
      <c r="N2894" s="6" t="str">
        <f t="shared" si="184"/>
        <v/>
      </c>
      <c r="O2894" s="15" t="str">
        <f>IF(I2894&lt;&gt;FALSE,VLOOKUP(H2894,internet_municipalities!$B$2:$W$226,22,FALSE),"NO INTERNET")</f>
        <v>NO INTERNET</v>
      </c>
      <c r="P2894" s="16" t="str">
        <f t="shared" si="185"/>
        <v>NO INTERNET</v>
      </c>
    </row>
    <row r="2895" spans="1:16" x14ac:dyDescent="0.2">
      <c r="A2895">
        <v>10224</v>
      </c>
      <c r="B2895" t="b">
        <v>1</v>
      </c>
      <c r="C2895" t="s">
        <v>1463</v>
      </c>
      <c r="D2895" t="s">
        <v>3595</v>
      </c>
      <c r="E2895">
        <v>341</v>
      </c>
      <c r="F2895">
        <v>138</v>
      </c>
      <c r="G2895" t="b">
        <v>0</v>
      </c>
      <c r="H2895" t="str">
        <f>VLOOKUP(A2895,all_municipalities!$A$2:$M$445,2,FALSE)</f>
        <v>Laird, Township of</v>
      </c>
      <c r="I2895" t="b">
        <f>VLOOKUP(A2895,all_municipalities!$A$2:$M$445,9,FALSE)</f>
        <v>0</v>
      </c>
      <c r="J2895" t="b">
        <f>VLOOKUP(A2895,all_municipalities!$A$2:$M$445,13, FALSE)</f>
        <v>0</v>
      </c>
      <c r="K2895" t="str">
        <f t="shared" si="182"/>
        <v>NONE</v>
      </c>
      <c r="L2895">
        <v>0</v>
      </c>
      <c r="M2895" t="str">
        <f t="shared" si="183"/>
        <v>10224 Councillor</v>
      </c>
      <c r="N2895" s="6" t="str">
        <f t="shared" si="184"/>
        <v/>
      </c>
      <c r="O2895" s="15" t="str">
        <f>IF(I2895&lt;&gt;FALSE,VLOOKUP(H2895,internet_municipalities!$B$2:$W$226,22,FALSE),"NO INTERNET")</f>
        <v>NO INTERNET</v>
      </c>
      <c r="P2895" s="16" t="str">
        <f t="shared" si="185"/>
        <v>NO INTERNET</v>
      </c>
    </row>
    <row r="2896" spans="1:16" x14ac:dyDescent="0.2">
      <c r="A2896">
        <v>10224</v>
      </c>
      <c r="B2896" t="b">
        <v>1</v>
      </c>
      <c r="C2896" t="s">
        <v>1463</v>
      </c>
      <c r="D2896" t="s">
        <v>3596</v>
      </c>
      <c r="E2896">
        <v>227</v>
      </c>
      <c r="F2896">
        <v>24</v>
      </c>
      <c r="G2896" t="b">
        <v>0</v>
      </c>
      <c r="H2896" t="str">
        <f>VLOOKUP(A2896,all_municipalities!$A$2:$M$445,2,FALSE)</f>
        <v>Laird, Township of</v>
      </c>
      <c r="I2896" t="b">
        <f>VLOOKUP(A2896,all_municipalities!$A$2:$M$445,9,FALSE)</f>
        <v>0</v>
      </c>
      <c r="J2896" t="b">
        <f>VLOOKUP(A2896,all_municipalities!$A$2:$M$445,13, FALSE)</f>
        <v>0</v>
      </c>
      <c r="K2896" t="str">
        <f t="shared" si="182"/>
        <v>NONE</v>
      </c>
      <c r="L2896">
        <v>0</v>
      </c>
      <c r="M2896" t="str">
        <f t="shared" si="183"/>
        <v>10224 Councillor</v>
      </c>
      <c r="N2896" s="6" t="str">
        <f t="shared" si="184"/>
        <v/>
      </c>
      <c r="O2896" s="15" t="str">
        <f>IF(I2896&lt;&gt;FALSE,VLOOKUP(H2896,internet_municipalities!$B$2:$W$226,22,FALSE),"NO INTERNET")</f>
        <v>NO INTERNET</v>
      </c>
      <c r="P2896" s="16" t="str">
        <f t="shared" si="185"/>
        <v>NO INTERNET</v>
      </c>
    </row>
    <row r="2897" spans="1:16" x14ac:dyDescent="0.2">
      <c r="A2897">
        <v>10224</v>
      </c>
      <c r="B2897" t="b">
        <v>1</v>
      </c>
      <c r="C2897" t="s">
        <v>1463</v>
      </c>
      <c r="D2897" t="s">
        <v>3597</v>
      </c>
      <c r="E2897">
        <v>265</v>
      </c>
      <c r="F2897">
        <v>62</v>
      </c>
      <c r="G2897" t="b">
        <v>0</v>
      </c>
      <c r="H2897" t="str">
        <f>VLOOKUP(A2897,all_municipalities!$A$2:$M$445,2,FALSE)</f>
        <v>Laird, Township of</v>
      </c>
      <c r="I2897" t="b">
        <f>VLOOKUP(A2897,all_municipalities!$A$2:$M$445,9,FALSE)</f>
        <v>0</v>
      </c>
      <c r="J2897" t="b">
        <f>VLOOKUP(A2897,all_municipalities!$A$2:$M$445,13, FALSE)</f>
        <v>0</v>
      </c>
      <c r="K2897" t="str">
        <f t="shared" si="182"/>
        <v>NONE</v>
      </c>
      <c r="L2897">
        <v>0</v>
      </c>
      <c r="M2897" t="str">
        <f t="shared" si="183"/>
        <v>10224 Councillor</v>
      </c>
      <c r="N2897" s="6" t="str">
        <f t="shared" si="184"/>
        <v/>
      </c>
      <c r="O2897" s="15" t="str">
        <f>IF(I2897&lt;&gt;FALSE,VLOOKUP(H2897,internet_municipalities!$B$2:$W$226,22,FALSE),"NO INTERNET")</f>
        <v>NO INTERNET</v>
      </c>
      <c r="P2897" s="16" t="str">
        <f t="shared" si="185"/>
        <v>NO INTERNET</v>
      </c>
    </row>
    <row r="2898" spans="1:16" x14ac:dyDescent="0.2">
      <c r="A2898">
        <v>10224</v>
      </c>
      <c r="B2898" t="b">
        <v>1</v>
      </c>
      <c r="C2898" t="s">
        <v>1463</v>
      </c>
      <c r="D2898" t="s">
        <v>3598</v>
      </c>
      <c r="E2898">
        <v>268</v>
      </c>
      <c r="F2898">
        <v>65</v>
      </c>
      <c r="G2898" t="b">
        <v>0</v>
      </c>
      <c r="H2898" t="str">
        <f>VLOOKUP(A2898,all_municipalities!$A$2:$M$445,2,FALSE)</f>
        <v>Laird, Township of</v>
      </c>
      <c r="I2898" t="b">
        <f>VLOOKUP(A2898,all_municipalities!$A$2:$M$445,9,FALSE)</f>
        <v>0</v>
      </c>
      <c r="J2898" t="b">
        <f>VLOOKUP(A2898,all_municipalities!$A$2:$M$445,13, FALSE)</f>
        <v>0</v>
      </c>
      <c r="K2898" t="str">
        <f t="shared" si="182"/>
        <v>NONE</v>
      </c>
      <c r="L2898">
        <v>0</v>
      </c>
      <c r="M2898" t="str">
        <f t="shared" si="183"/>
        <v>10224 Councillor</v>
      </c>
      <c r="N2898" s="6" t="str">
        <f t="shared" si="184"/>
        <v/>
      </c>
      <c r="O2898" s="15" t="str">
        <f>IF(I2898&lt;&gt;FALSE,VLOOKUP(H2898,internet_municipalities!$B$2:$W$226,22,FALSE),"NO INTERNET")</f>
        <v>NO INTERNET</v>
      </c>
      <c r="P2898" s="16" t="str">
        <f t="shared" si="185"/>
        <v>NO INTERNET</v>
      </c>
    </row>
    <row r="2899" spans="1:16" x14ac:dyDescent="0.2">
      <c r="A2899">
        <v>10224</v>
      </c>
      <c r="B2899" t="b">
        <v>0</v>
      </c>
      <c r="C2899" t="s">
        <v>1463</v>
      </c>
      <c r="D2899" t="s">
        <v>3599</v>
      </c>
      <c r="E2899">
        <v>165</v>
      </c>
      <c r="F2899" t="s">
        <v>1460</v>
      </c>
      <c r="G2899" t="b">
        <v>0</v>
      </c>
      <c r="H2899" t="str">
        <f>VLOOKUP(A2899,all_municipalities!$A$2:$M$445,2,FALSE)</f>
        <v>Laird, Township of</v>
      </c>
      <c r="I2899" t="b">
        <f>VLOOKUP(A2899,all_municipalities!$A$2:$M$445,9,FALSE)</f>
        <v>0</v>
      </c>
      <c r="J2899" t="b">
        <f>VLOOKUP(A2899,all_municipalities!$A$2:$M$445,13, FALSE)</f>
        <v>0</v>
      </c>
      <c r="K2899" t="str">
        <f t="shared" si="182"/>
        <v>NONE</v>
      </c>
      <c r="L2899">
        <v>0</v>
      </c>
      <c r="M2899" t="str">
        <f t="shared" si="183"/>
        <v>10224 Councillor</v>
      </c>
      <c r="N2899" s="6" t="str">
        <f t="shared" si="184"/>
        <v/>
      </c>
      <c r="O2899" s="15" t="str">
        <f>IF(I2899&lt;&gt;FALSE,VLOOKUP(H2899,internet_municipalities!$B$2:$W$226,22,FALSE),"NO INTERNET")</f>
        <v>NO INTERNET</v>
      </c>
      <c r="P2899" s="16" t="str">
        <f t="shared" si="185"/>
        <v>NO INTERNET</v>
      </c>
    </row>
    <row r="2900" spans="1:16" x14ac:dyDescent="0.2">
      <c r="A2900">
        <v>10224</v>
      </c>
      <c r="B2900" t="b">
        <v>0</v>
      </c>
      <c r="C2900" t="s">
        <v>1463</v>
      </c>
      <c r="D2900" t="s">
        <v>3600</v>
      </c>
      <c r="E2900">
        <v>0</v>
      </c>
      <c r="F2900" t="s">
        <v>1460</v>
      </c>
      <c r="G2900" t="b">
        <v>0</v>
      </c>
      <c r="H2900" t="str">
        <f>VLOOKUP(A2900,all_municipalities!$A$2:$M$445,2,FALSE)</f>
        <v>Laird, Township of</v>
      </c>
      <c r="I2900" t="b">
        <f>VLOOKUP(A2900,all_municipalities!$A$2:$M$445,9,FALSE)</f>
        <v>0</v>
      </c>
      <c r="J2900" t="b">
        <f>VLOOKUP(A2900,all_municipalities!$A$2:$M$445,13, FALSE)</f>
        <v>0</v>
      </c>
      <c r="K2900" t="str">
        <f t="shared" si="182"/>
        <v>NONE</v>
      </c>
      <c r="L2900">
        <v>0</v>
      </c>
      <c r="M2900" t="str">
        <f t="shared" si="183"/>
        <v>10224 Councillor</v>
      </c>
      <c r="N2900" s="6" t="str">
        <f t="shared" si="184"/>
        <v/>
      </c>
      <c r="O2900" s="15" t="str">
        <f>IF(I2900&lt;&gt;FALSE,VLOOKUP(H2900,internet_municipalities!$B$2:$W$226,22,FALSE),"NO INTERNET")</f>
        <v>NO INTERNET</v>
      </c>
      <c r="P2900" s="16" t="str">
        <f t="shared" si="185"/>
        <v>NO INTERNET</v>
      </c>
    </row>
    <row r="2901" spans="1:16" x14ac:dyDescent="0.2">
      <c r="A2901">
        <v>10224</v>
      </c>
      <c r="B2901" t="b">
        <v>0</v>
      </c>
      <c r="C2901" t="s">
        <v>1463</v>
      </c>
      <c r="D2901" t="s">
        <v>3601</v>
      </c>
      <c r="E2901">
        <v>104</v>
      </c>
      <c r="F2901" t="s">
        <v>1460</v>
      </c>
      <c r="G2901" t="b">
        <v>0</v>
      </c>
      <c r="H2901" t="str">
        <f>VLOOKUP(A2901,all_municipalities!$A$2:$M$445,2,FALSE)</f>
        <v>Laird, Township of</v>
      </c>
      <c r="I2901" t="b">
        <f>VLOOKUP(A2901,all_municipalities!$A$2:$M$445,9,FALSE)</f>
        <v>0</v>
      </c>
      <c r="J2901" t="b">
        <f>VLOOKUP(A2901,all_municipalities!$A$2:$M$445,13, FALSE)</f>
        <v>0</v>
      </c>
      <c r="K2901" t="str">
        <f t="shared" si="182"/>
        <v>NONE</v>
      </c>
      <c r="L2901">
        <v>0</v>
      </c>
      <c r="M2901" t="str">
        <f t="shared" si="183"/>
        <v>10224 Councillor</v>
      </c>
      <c r="N2901" s="6" t="str">
        <f t="shared" si="184"/>
        <v/>
      </c>
      <c r="O2901" s="15" t="str">
        <f>IF(I2901&lt;&gt;FALSE,VLOOKUP(H2901,internet_municipalities!$B$2:$W$226,22,FALSE),"NO INTERNET")</f>
        <v>NO INTERNET</v>
      </c>
      <c r="P2901" s="16" t="str">
        <f t="shared" si="185"/>
        <v>NO INTERNET</v>
      </c>
    </row>
    <row r="2902" spans="1:16" x14ac:dyDescent="0.2">
      <c r="A2902">
        <v>10224</v>
      </c>
      <c r="B2902" t="b">
        <v>0</v>
      </c>
      <c r="C2902" t="s">
        <v>1463</v>
      </c>
      <c r="D2902" t="s">
        <v>3602</v>
      </c>
      <c r="E2902">
        <v>203</v>
      </c>
      <c r="F2902" t="s">
        <v>1460</v>
      </c>
      <c r="G2902" t="b">
        <v>0</v>
      </c>
      <c r="H2902" t="str">
        <f>VLOOKUP(A2902,all_municipalities!$A$2:$M$445,2,FALSE)</f>
        <v>Laird, Township of</v>
      </c>
      <c r="I2902" t="b">
        <f>VLOOKUP(A2902,all_municipalities!$A$2:$M$445,9,FALSE)</f>
        <v>0</v>
      </c>
      <c r="J2902" t="b">
        <f>VLOOKUP(A2902,all_municipalities!$A$2:$M$445,13, FALSE)</f>
        <v>0</v>
      </c>
      <c r="K2902" t="str">
        <f t="shared" si="182"/>
        <v>NONE</v>
      </c>
      <c r="L2902">
        <v>0</v>
      </c>
      <c r="M2902" t="str">
        <f t="shared" si="183"/>
        <v>10224 Councillor</v>
      </c>
      <c r="N2902" s="6" t="str">
        <f t="shared" si="184"/>
        <v/>
      </c>
      <c r="O2902" s="15" t="str">
        <f>IF(I2902&lt;&gt;FALSE,VLOOKUP(H2902,internet_municipalities!$B$2:$W$226,22,FALSE),"NO INTERNET")</f>
        <v>NO INTERNET</v>
      </c>
      <c r="P2902" s="16" t="str">
        <f t="shared" si="185"/>
        <v>NO INTERNET</v>
      </c>
    </row>
    <row r="2903" spans="1:16" x14ac:dyDescent="0.2">
      <c r="A2903">
        <v>10648</v>
      </c>
      <c r="B2903" t="b">
        <v>1</v>
      </c>
      <c r="C2903" t="s">
        <v>1463</v>
      </c>
      <c r="D2903" t="s">
        <v>3613</v>
      </c>
      <c r="E2903" t="s">
        <v>461</v>
      </c>
      <c r="F2903" t="s">
        <v>461</v>
      </c>
      <c r="G2903" t="b">
        <v>0</v>
      </c>
      <c r="H2903" t="str">
        <f>VLOOKUP(A2903,all_municipalities!$A$2:$M$445,2,FALSE)</f>
        <v>Lake of the Woods, Township of</v>
      </c>
      <c r="I2903" t="b">
        <f>VLOOKUP(A2903,all_municipalities!$A$2:$M$445,9,FALSE)</f>
        <v>0</v>
      </c>
      <c r="J2903" t="b">
        <f>VLOOKUP(A2903,all_municipalities!$A$2:$M$445,13, FALSE)</f>
        <v>0</v>
      </c>
      <c r="K2903" t="str">
        <f t="shared" si="182"/>
        <v>NONE</v>
      </c>
      <c r="L2903">
        <v>0</v>
      </c>
      <c r="M2903" t="str">
        <f t="shared" si="183"/>
        <v>10648 Councillor</v>
      </c>
      <c r="N2903" s="6" t="str">
        <f t="shared" si="184"/>
        <v/>
      </c>
      <c r="O2903" s="15" t="str">
        <f>IF(I2903&lt;&gt;FALSE,VLOOKUP(H2903,internet_municipalities!$B$2:$W$226,22,FALSE),"NO INTERNET")</f>
        <v>NO INTERNET</v>
      </c>
      <c r="P2903" s="16" t="str">
        <f t="shared" si="185"/>
        <v>NO INTERNET</v>
      </c>
    </row>
    <row r="2904" spans="1:16" x14ac:dyDescent="0.2">
      <c r="A2904">
        <v>10648</v>
      </c>
      <c r="B2904" t="b">
        <v>1</v>
      </c>
      <c r="C2904" t="s">
        <v>1463</v>
      </c>
      <c r="D2904" t="s">
        <v>3614</v>
      </c>
      <c r="E2904" t="s">
        <v>461</v>
      </c>
      <c r="F2904" t="s">
        <v>461</v>
      </c>
      <c r="G2904" t="b">
        <v>0</v>
      </c>
      <c r="H2904" t="str">
        <f>VLOOKUP(A2904,all_municipalities!$A$2:$M$445,2,FALSE)</f>
        <v>Lake of the Woods, Township of</v>
      </c>
      <c r="I2904" t="b">
        <f>VLOOKUP(A2904,all_municipalities!$A$2:$M$445,9,FALSE)</f>
        <v>0</v>
      </c>
      <c r="J2904" t="b">
        <f>VLOOKUP(A2904,all_municipalities!$A$2:$M$445,13, FALSE)</f>
        <v>0</v>
      </c>
      <c r="K2904" t="str">
        <f t="shared" si="182"/>
        <v>NONE</v>
      </c>
      <c r="L2904">
        <v>0</v>
      </c>
      <c r="M2904" t="str">
        <f t="shared" si="183"/>
        <v>10648 Councillor</v>
      </c>
      <c r="N2904" s="6" t="str">
        <f t="shared" si="184"/>
        <v/>
      </c>
      <c r="O2904" s="15" t="str">
        <f>IF(I2904&lt;&gt;FALSE,VLOOKUP(H2904,internet_municipalities!$B$2:$W$226,22,FALSE),"NO INTERNET")</f>
        <v>NO INTERNET</v>
      </c>
      <c r="P2904" s="16" t="str">
        <f t="shared" si="185"/>
        <v>NO INTERNET</v>
      </c>
    </row>
    <row r="2905" spans="1:16" x14ac:dyDescent="0.2">
      <c r="A2905">
        <v>10648</v>
      </c>
      <c r="B2905" t="b">
        <v>1</v>
      </c>
      <c r="C2905" t="s">
        <v>1463</v>
      </c>
      <c r="D2905" t="s">
        <v>3615</v>
      </c>
      <c r="E2905" t="s">
        <v>461</v>
      </c>
      <c r="F2905" t="s">
        <v>461</v>
      </c>
      <c r="G2905" t="b">
        <v>0</v>
      </c>
      <c r="H2905" t="str">
        <f>VLOOKUP(A2905,all_municipalities!$A$2:$M$445,2,FALSE)</f>
        <v>Lake of the Woods, Township of</v>
      </c>
      <c r="I2905" t="b">
        <f>VLOOKUP(A2905,all_municipalities!$A$2:$M$445,9,FALSE)</f>
        <v>0</v>
      </c>
      <c r="J2905" t="b">
        <f>VLOOKUP(A2905,all_municipalities!$A$2:$M$445,13, FALSE)</f>
        <v>0</v>
      </c>
      <c r="K2905" t="str">
        <f t="shared" si="182"/>
        <v>NONE</v>
      </c>
      <c r="L2905">
        <v>0</v>
      </c>
      <c r="M2905" t="str">
        <f t="shared" si="183"/>
        <v>10648 Councillor</v>
      </c>
      <c r="N2905" s="6" t="str">
        <f t="shared" si="184"/>
        <v/>
      </c>
      <c r="O2905" s="15" t="str">
        <f>IF(I2905&lt;&gt;FALSE,VLOOKUP(H2905,internet_municipalities!$B$2:$W$226,22,FALSE),"NO INTERNET")</f>
        <v>NO INTERNET</v>
      </c>
      <c r="P2905" s="16" t="str">
        <f t="shared" si="185"/>
        <v>NO INTERNET</v>
      </c>
    </row>
    <row r="2906" spans="1:16" x14ac:dyDescent="0.2">
      <c r="A2906">
        <v>10648</v>
      </c>
      <c r="B2906" t="b">
        <v>1</v>
      </c>
      <c r="C2906" t="s">
        <v>1463</v>
      </c>
      <c r="D2906" t="s">
        <v>3616</v>
      </c>
      <c r="E2906" t="s">
        <v>461</v>
      </c>
      <c r="F2906" t="s">
        <v>461</v>
      </c>
      <c r="G2906" t="b">
        <v>0</v>
      </c>
      <c r="H2906" t="str">
        <f>VLOOKUP(A2906,all_municipalities!$A$2:$M$445,2,FALSE)</f>
        <v>Lake of the Woods, Township of</v>
      </c>
      <c r="I2906" t="b">
        <f>VLOOKUP(A2906,all_municipalities!$A$2:$M$445,9,FALSE)</f>
        <v>0</v>
      </c>
      <c r="J2906" t="b">
        <f>VLOOKUP(A2906,all_municipalities!$A$2:$M$445,13, FALSE)</f>
        <v>0</v>
      </c>
      <c r="K2906" t="str">
        <f t="shared" si="182"/>
        <v>NONE</v>
      </c>
      <c r="L2906">
        <v>0</v>
      </c>
      <c r="M2906" t="str">
        <f t="shared" si="183"/>
        <v>10648 Councillor</v>
      </c>
      <c r="N2906" s="6" t="str">
        <f t="shared" si="184"/>
        <v/>
      </c>
      <c r="O2906" s="15" t="str">
        <f>IF(I2906&lt;&gt;FALSE,VLOOKUP(H2906,internet_municipalities!$B$2:$W$226,22,FALSE),"NO INTERNET")</f>
        <v>NO INTERNET</v>
      </c>
      <c r="P2906" s="16" t="str">
        <f t="shared" si="185"/>
        <v>NO INTERNET</v>
      </c>
    </row>
    <row r="2907" spans="1:16" x14ac:dyDescent="0.2">
      <c r="A2907">
        <v>17913</v>
      </c>
      <c r="B2907" t="b">
        <v>1</v>
      </c>
      <c r="C2907" t="s">
        <v>1720</v>
      </c>
      <c r="D2907" t="s">
        <v>3617</v>
      </c>
      <c r="E2907">
        <v>1084</v>
      </c>
      <c r="F2907">
        <v>906</v>
      </c>
      <c r="G2907" t="b">
        <v>0</v>
      </c>
      <c r="H2907" t="str">
        <f>VLOOKUP(A2907,all_municipalities!$A$2:$M$445,2,FALSE)</f>
        <v>Lakeshore, Municipality of</v>
      </c>
      <c r="I2907" t="b">
        <f>VLOOKUP(A2907,all_municipalities!$A$2:$M$445,9,FALSE)</f>
        <v>0</v>
      </c>
      <c r="J2907" t="b">
        <f>VLOOKUP(A2907,all_municipalities!$A$2:$M$445,13, FALSE)</f>
        <v>0</v>
      </c>
      <c r="K2907" t="str">
        <f t="shared" si="182"/>
        <v>NONE</v>
      </c>
      <c r="L2907">
        <v>0</v>
      </c>
      <c r="M2907" t="str">
        <f t="shared" si="183"/>
        <v>17913 Councillor, Ward 6</v>
      </c>
      <c r="N2907" s="6" t="str">
        <f t="shared" si="184"/>
        <v/>
      </c>
      <c r="O2907" s="15" t="str">
        <f>IF(I2907&lt;&gt;FALSE,VLOOKUP(H2907,internet_municipalities!$B$2:$W$226,22,FALSE),"NO INTERNET")</f>
        <v>NO INTERNET</v>
      </c>
      <c r="P2907" s="16" t="str">
        <f t="shared" si="185"/>
        <v>NO INTERNET</v>
      </c>
    </row>
    <row r="2908" spans="1:16" x14ac:dyDescent="0.2">
      <c r="A2908">
        <v>17913</v>
      </c>
      <c r="B2908" t="b">
        <v>1</v>
      </c>
      <c r="C2908" t="s">
        <v>1473</v>
      </c>
      <c r="D2908" t="s">
        <v>3618</v>
      </c>
      <c r="E2908">
        <v>656</v>
      </c>
      <c r="F2908">
        <v>9</v>
      </c>
      <c r="G2908" t="b">
        <v>0</v>
      </c>
      <c r="H2908" t="str">
        <f>VLOOKUP(A2908,all_municipalities!$A$2:$M$445,2,FALSE)</f>
        <v>Lakeshore, Municipality of</v>
      </c>
      <c r="I2908" t="b">
        <f>VLOOKUP(A2908,all_municipalities!$A$2:$M$445,9,FALSE)</f>
        <v>0</v>
      </c>
      <c r="J2908" t="b">
        <f>VLOOKUP(A2908,all_municipalities!$A$2:$M$445,13, FALSE)</f>
        <v>0</v>
      </c>
      <c r="K2908" t="str">
        <f t="shared" si="182"/>
        <v>NONE</v>
      </c>
      <c r="L2908">
        <v>0</v>
      </c>
      <c r="M2908" t="str">
        <f t="shared" si="183"/>
        <v>17913 Councillor, Ward 5</v>
      </c>
      <c r="N2908" s="6" t="str">
        <f t="shared" si="184"/>
        <v/>
      </c>
      <c r="O2908" s="15" t="str">
        <f>IF(I2908&lt;&gt;FALSE,VLOOKUP(H2908,internet_municipalities!$B$2:$W$226,22,FALSE),"NO INTERNET")</f>
        <v>NO INTERNET</v>
      </c>
      <c r="P2908" s="16" t="str">
        <f t="shared" si="185"/>
        <v>NO INTERNET</v>
      </c>
    </row>
    <row r="2909" spans="1:16" x14ac:dyDescent="0.2">
      <c r="A2909">
        <v>17913</v>
      </c>
      <c r="B2909" t="b">
        <v>1</v>
      </c>
      <c r="C2909" t="s">
        <v>1471</v>
      </c>
      <c r="D2909" t="s">
        <v>3619</v>
      </c>
      <c r="E2909">
        <v>1327</v>
      </c>
      <c r="F2909">
        <v>699</v>
      </c>
      <c r="G2909" t="b">
        <v>0</v>
      </c>
      <c r="H2909" t="str">
        <f>VLOOKUP(A2909,all_municipalities!$A$2:$M$445,2,FALSE)</f>
        <v>Lakeshore, Municipality of</v>
      </c>
      <c r="I2909" t="b">
        <f>VLOOKUP(A2909,all_municipalities!$A$2:$M$445,9,FALSE)</f>
        <v>0</v>
      </c>
      <c r="J2909" t="b">
        <f>VLOOKUP(A2909,all_municipalities!$A$2:$M$445,13, FALSE)</f>
        <v>0</v>
      </c>
      <c r="K2909" t="str">
        <f t="shared" si="182"/>
        <v>NONE</v>
      </c>
      <c r="L2909">
        <v>0</v>
      </c>
      <c r="M2909" t="str">
        <f t="shared" si="183"/>
        <v>17913 Councillor, Ward 4</v>
      </c>
      <c r="N2909" s="6" t="str">
        <f t="shared" si="184"/>
        <v/>
      </c>
      <c r="O2909" s="15" t="str">
        <f>IF(I2909&lt;&gt;FALSE,VLOOKUP(H2909,internet_municipalities!$B$2:$W$226,22,FALSE),"NO INTERNET")</f>
        <v>NO INTERNET</v>
      </c>
      <c r="P2909" s="16" t="str">
        <f t="shared" si="185"/>
        <v>NO INTERNET</v>
      </c>
    </row>
    <row r="2910" spans="1:16" x14ac:dyDescent="0.2">
      <c r="A2910">
        <v>17913</v>
      </c>
      <c r="B2910" t="b">
        <v>1</v>
      </c>
      <c r="C2910" t="s">
        <v>1475</v>
      </c>
      <c r="D2910" t="s">
        <v>3620</v>
      </c>
      <c r="E2910">
        <v>837</v>
      </c>
      <c r="F2910">
        <v>354</v>
      </c>
      <c r="G2910" t="b">
        <v>0</v>
      </c>
      <c r="H2910" t="str">
        <f>VLOOKUP(A2910,all_municipalities!$A$2:$M$445,2,FALSE)</f>
        <v>Lakeshore, Municipality of</v>
      </c>
      <c r="I2910" t="b">
        <f>VLOOKUP(A2910,all_municipalities!$A$2:$M$445,9,FALSE)</f>
        <v>0</v>
      </c>
      <c r="J2910" t="b">
        <f>VLOOKUP(A2910,all_municipalities!$A$2:$M$445,13, FALSE)</f>
        <v>0</v>
      </c>
      <c r="K2910" t="str">
        <f t="shared" si="182"/>
        <v>NONE</v>
      </c>
      <c r="L2910">
        <v>0</v>
      </c>
      <c r="M2910" t="str">
        <f t="shared" si="183"/>
        <v>17913 Councillor, Ward 3</v>
      </c>
      <c r="N2910" s="6" t="str">
        <f t="shared" si="184"/>
        <v/>
      </c>
      <c r="O2910" s="15" t="str">
        <f>IF(I2910&lt;&gt;FALSE,VLOOKUP(H2910,internet_municipalities!$B$2:$W$226,22,FALSE),"NO INTERNET")</f>
        <v>NO INTERNET</v>
      </c>
      <c r="P2910" s="16" t="str">
        <f t="shared" si="185"/>
        <v>NO INTERNET</v>
      </c>
    </row>
    <row r="2911" spans="1:16" x14ac:dyDescent="0.2">
      <c r="A2911">
        <v>17913</v>
      </c>
      <c r="B2911" t="b">
        <v>1</v>
      </c>
      <c r="C2911" t="s">
        <v>1453</v>
      </c>
      <c r="D2911" t="s">
        <v>3621</v>
      </c>
      <c r="E2911">
        <v>605</v>
      </c>
      <c r="F2911">
        <v>137</v>
      </c>
      <c r="G2911" t="b">
        <v>0</v>
      </c>
      <c r="H2911" t="str">
        <f>VLOOKUP(A2911,all_municipalities!$A$2:$M$445,2,FALSE)</f>
        <v>Lakeshore, Municipality of</v>
      </c>
      <c r="I2911" t="b">
        <f>VLOOKUP(A2911,all_municipalities!$A$2:$M$445,9,FALSE)</f>
        <v>0</v>
      </c>
      <c r="J2911" t="b">
        <f>VLOOKUP(A2911,all_municipalities!$A$2:$M$445,13, FALSE)</f>
        <v>0</v>
      </c>
      <c r="K2911" t="str">
        <f t="shared" si="182"/>
        <v>NONE</v>
      </c>
      <c r="L2911">
        <v>0</v>
      </c>
      <c r="M2911" t="str">
        <f t="shared" si="183"/>
        <v>17913 Councillor, Ward 2</v>
      </c>
      <c r="N2911" s="6" t="str">
        <f t="shared" si="184"/>
        <v/>
      </c>
      <c r="O2911" s="15" t="str">
        <f>IF(I2911&lt;&gt;FALSE,VLOOKUP(H2911,internet_municipalities!$B$2:$W$226,22,FALSE),"NO INTERNET")</f>
        <v>NO INTERNET</v>
      </c>
      <c r="P2911" s="16" t="str">
        <f t="shared" si="185"/>
        <v>NO INTERNET</v>
      </c>
    </row>
    <row r="2912" spans="1:16" x14ac:dyDescent="0.2">
      <c r="A2912">
        <v>17913</v>
      </c>
      <c r="B2912" t="b">
        <v>1</v>
      </c>
      <c r="C2912" t="s">
        <v>1456</v>
      </c>
      <c r="D2912" t="s">
        <v>3622</v>
      </c>
      <c r="E2912">
        <v>974</v>
      </c>
      <c r="F2912">
        <v>676</v>
      </c>
      <c r="G2912" t="b">
        <v>0</v>
      </c>
      <c r="H2912" t="str">
        <f>VLOOKUP(A2912,all_municipalities!$A$2:$M$445,2,FALSE)</f>
        <v>Lakeshore, Municipality of</v>
      </c>
      <c r="I2912" t="b">
        <f>VLOOKUP(A2912,all_municipalities!$A$2:$M$445,9,FALSE)</f>
        <v>0</v>
      </c>
      <c r="J2912" t="b">
        <f>VLOOKUP(A2912,all_municipalities!$A$2:$M$445,13, FALSE)</f>
        <v>0</v>
      </c>
      <c r="K2912" t="str">
        <f t="shared" si="182"/>
        <v>NONE</v>
      </c>
      <c r="L2912">
        <v>0</v>
      </c>
      <c r="M2912" t="str">
        <f t="shared" si="183"/>
        <v>17913 Councillor, Ward 1</v>
      </c>
      <c r="N2912" s="6" t="str">
        <f t="shared" si="184"/>
        <v/>
      </c>
      <c r="O2912" s="15" t="str">
        <f>IF(I2912&lt;&gt;FALSE,VLOOKUP(H2912,internet_municipalities!$B$2:$W$226,22,FALSE),"NO INTERNET")</f>
        <v>NO INTERNET</v>
      </c>
      <c r="P2912" s="16" t="str">
        <f t="shared" si="185"/>
        <v>NO INTERNET</v>
      </c>
    </row>
    <row r="2913" spans="1:16" x14ac:dyDescent="0.2">
      <c r="A2913">
        <v>17913</v>
      </c>
      <c r="B2913" t="b">
        <v>1</v>
      </c>
      <c r="C2913" t="s">
        <v>1479</v>
      </c>
      <c r="D2913" t="s">
        <v>3623</v>
      </c>
      <c r="E2913">
        <v>4719</v>
      </c>
      <c r="F2913">
        <v>565</v>
      </c>
      <c r="G2913" t="b">
        <v>0</v>
      </c>
      <c r="H2913" t="str">
        <f>VLOOKUP(A2913,all_municipalities!$A$2:$M$445,2,FALSE)</f>
        <v>Lakeshore, Municipality of</v>
      </c>
      <c r="I2913" t="b">
        <f>VLOOKUP(A2913,all_municipalities!$A$2:$M$445,9,FALSE)</f>
        <v>0</v>
      </c>
      <c r="J2913" t="b">
        <f>VLOOKUP(A2913,all_municipalities!$A$2:$M$445,13, FALSE)</f>
        <v>0</v>
      </c>
      <c r="K2913" t="str">
        <f t="shared" si="182"/>
        <v>NONE</v>
      </c>
      <c r="L2913">
        <v>0</v>
      </c>
      <c r="M2913" t="str">
        <f t="shared" si="183"/>
        <v>17913 Deputy Mayor</v>
      </c>
      <c r="N2913" s="6" t="str">
        <f t="shared" si="184"/>
        <v/>
      </c>
      <c r="O2913" s="15" t="str">
        <f>IF(I2913&lt;&gt;FALSE,VLOOKUP(H2913,internet_municipalities!$B$2:$W$226,22,FALSE),"NO INTERNET")</f>
        <v>NO INTERNET</v>
      </c>
      <c r="P2913" s="16" t="str">
        <f t="shared" si="185"/>
        <v>NO INTERNET</v>
      </c>
    </row>
    <row r="2914" spans="1:16" x14ac:dyDescent="0.2">
      <c r="A2914">
        <v>17913</v>
      </c>
      <c r="B2914" t="b">
        <v>0</v>
      </c>
      <c r="C2914" t="s">
        <v>1479</v>
      </c>
      <c r="D2914" t="s">
        <v>3624</v>
      </c>
      <c r="E2914">
        <v>4154</v>
      </c>
      <c r="F2914" t="s">
        <v>1460</v>
      </c>
      <c r="G2914" t="b">
        <v>0</v>
      </c>
      <c r="H2914" t="str">
        <f>VLOOKUP(A2914,all_municipalities!$A$2:$M$445,2,FALSE)</f>
        <v>Lakeshore, Municipality of</v>
      </c>
      <c r="I2914" t="b">
        <f>VLOOKUP(A2914,all_municipalities!$A$2:$M$445,9,FALSE)</f>
        <v>0</v>
      </c>
      <c r="J2914" t="b">
        <f>VLOOKUP(A2914,all_municipalities!$A$2:$M$445,13, FALSE)</f>
        <v>0</v>
      </c>
      <c r="K2914" t="str">
        <f t="shared" si="182"/>
        <v>NONE</v>
      </c>
      <c r="L2914">
        <v>0</v>
      </c>
      <c r="M2914" t="str">
        <f t="shared" si="183"/>
        <v>17913 Deputy Mayor</v>
      </c>
      <c r="N2914" s="6" t="str">
        <f t="shared" si="184"/>
        <v/>
      </c>
      <c r="O2914" s="15" t="str">
        <f>IF(I2914&lt;&gt;FALSE,VLOOKUP(H2914,internet_municipalities!$B$2:$W$226,22,FALSE),"NO INTERNET")</f>
        <v>NO INTERNET</v>
      </c>
      <c r="P2914" s="16" t="str">
        <f t="shared" si="185"/>
        <v>NO INTERNET</v>
      </c>
    </row>
    <row r="2915" spans="1:16" x14ac:dyDescent="0.2">
      <c r="A2915">
        <v>17913</v>
      </c>
      <c r="B2915" t="b">
        <v>0</v>
      </c>
      <c r="C2915" t="s">
        <v>1456</v>
      </c>
      <c r="D2915" t="s">
        <v>3625</v>
      </c>
      <c r="E2915">
        <v>298</v>
      </c>
      <c r="F2915" t="s">
        <v>1460</v>
      </c>
      <c r="G2915" t="b">
        <v>0</v>
      </c>
      <c r="H2915" t="str">
        <f>VLOOKUP(A2915,all_municipalities!$A$2:$M$445,2,FALSE)</f>
        <v>Lakeshore, Municipality of</v>
      </c>
      <c r="I2915" t="b">
        <f>VLOOKUP(A2915,all_municipalities!$A$2:$M$445,9,FALSE)</f>
        <v>0</v>
      </c>
      <c r="J2915" t="b">
        <f>VLOOKUP(A2915,all_municipalities!$A$2:$M$445,13, FALSE)</f>
        <v>0</v>
      </c>
      <c r="K2915" t="str">
        <f t="shared" si="182"/>
        <v>NONE</v>
      </c>
      <c r="L2915">
        <v>0</v>
      </c>
      <c r="M2915" t="str">
        <f t="shared" si="183"/>
        <v>17913 Councillor, Ward 1</v>
      </c>
      <c r="N2915" s="6" t="str">
        <f t="shared" si="184"/>
        <v/>
      </c>
      <c r="O2915" s="15" t="str">
        <f>IF(I2915&lt;&gt;FALSE,VLOOKUP(H2915,internet_municipalities!$B$2:$W$226,22,FALSE),"NO INTERNET")</f>
        <v>NO INTERNET</v>
      </c>
      <c r="P2915" s="16" t="str">
        <f t="shared" si="185"/>
        <v>NO INTERNET</v>
      </c>
    </row>
    <row r="2916" spans="1:16" x14ac:dyDescent="0.2">
      <c r="A2916">
        <v>17913</v>
      </c>
      <c r="B2916" t="b">
        <v>0</v>
      </c>
      <c r="C2916" t="s">
        <v>1453</v>
      </c>
      <c r="D2916" t="s">
        <v>3626</v>
      </c>
      <c r="E2916">
        <v>468</v>
      </c>
      <c r="F2916" t="s">
        <v>1460</v>
      </c>
      <c r="G2916" t="b">
        <v>0</v>
      </c>
      <c r="H2916" t="str">
        <f>VLOOKUP(A2916,all_municipalities!$A$2:$M$445,2,FALSE)</f>
        <v>Lakeshore, Municipality of</v>
      </c>
      <c r="I2916" t="b">
        <f>VLOOKUP(A2916,all_municipalities!$A$2:$M$445,9,FALSE)</f>
        <v>0</v>
      </c>
      <c r="J2916" t="b">
        <f>VLOOKUP(A2916,all_municipalities!$A$2:$M$445,13, FALSE)</f>
        <v>0</v>
      </c>
      <c r="K2916" t="str">
        <f t="shared" si="182"/>
        <v>NONE</v>
      </c>
      <c r="L2916">
        <v>0</v>
      </c>
      <c r="M2916" t="str">
        <f t="shared" si="183"/>
        <v>17913 Councillor, Ward 2</v>
      </c>
      <c r="N2916" s="6" t="str">
        <f t="shared" si="184"/>
        <v/>
      </c>
      <c r="O2916" s="15" t="str">
        <f>IF(I2916&lt;&gt;FALSE,VLOOKUP(H2916,internet_municipalities!$B$2:$W$226,22,FALSE),"NO INTERNET")</f>
        <v>NO INTERNET</v>
      </c>
      <c r="P2916" s="16" t="str">
        <f t="shared" si="185"/>
        <v>NO INTERNET</v>
      </c>
    </row>
    <row r="2917" spans="1:16" x14ac:dyDescent="0.2">
      <c r="A2917">
        <v>17913</v>
      </c>
      <c r="B2917" t="b">
        <v>0</v>
      </c>
      <c r="C2917" t="s">
        <v>1475</v>
      </c>
      <c r="D2917" t="s">
        <v>3627</v>
      </c>
      <c r="E2917">
        <v>483</v>
      </c>
      <c r="F2917" t="s">
        <v>1460</v>
      </c>
      <c r="G2917" t="b">
        <v>0</v>
      </c>
      <c r="H2917" t="str">
        <f>VLOOKUP(A2917,all_municipalities!$A$2:$M$445,2,FALSE)</f>
        <v>Lakeshore, Municipality of</v>
      </c>
      <c r="I2917" t="b">
        <f>VLOOKUP(A2917,all_municipalities!$A$2:$M$445,9,FALSE)</f>
        <v>0</v>
      </c>
      <c r="J2917" t="b">
        <f>VLOOKUP(A2917,all_municipalities!$A$2:$M$445,13, FALSE)</f>
        <v>0</v>
      </c>
      <c r="K2917" t="str">
        <f t="shared" si="182"/>
        <v>NONE</v>
      </c>
      <c r="L2917">
        <v>0</v>
      </c>
      <c r="M2917" t="str">
        <f t="shared" si="183"/>
        <v>17913 Councillor, Ward 3</v>
      </c>
      <c r="N2917" s="6" t="str">
        <f t="shared" si="184"/>
        <v/>
      </c>
      <c r="O2917" s="15" t="str">
        <f>IF(I2917&lt;&gt;FALSE,VLOOKUP(H2917,internet_municipalities!$B$2:$W$226,22,FALSE),"NO INTERNET")</f>
        <v>NO INTERNET</v>
      </c>
      <c r="P2917" s="16" t="str">
        <f t="shared" si="185"/>
        <v>NO INTERNET</v>
      </c>
    </row>
    <row r="2918" spans="1:16" x14ac:dyDescent="0.2">
      <c r="A2918">
        <v>17913</v>
      </c>
      <c r="B2918" t="b">
        <v>0</v>
      </c>
      <c r="C2918" t="s">
        <v>1475</v>
      </c>
      <c r="D2918" t="s">
        <v>3628</v>
      </c>
      <c r="E2918">
        <v>54</v>
      </c>
      <c r="F2918" t="s">
        <v>1460</v>
      </c>
      <c r="G2918" t="b">
        <v>0</v>
      </c>
      <c r="H2918" t="str">
        <f>VLOOKUP(A2918,all_municipalities!$A$2:$M$445,2,FALSE)</f>
        <v>Lakeshore, Municipality of</v>
      </c>
      <c r="I2918" t="b">
        <f>VLOOKUP(A2918,all_municipalities!$A$2:$M$445,9,FALSE)</f>
        <v>0</v>
      </c>
      <c r="J2918" t="b">
        <f>VLOOKUP(A2918,all_municipalities!$A$2:$M$445,13, FALSE)</f>
        <v>0</v>
      </c>
      <c r="K2918" t="str">
        <f t="shared" si="182"/>
        <v>NONE</v>
      </c>
      <c r="L2918">
        <v>0</v>
      </c>
      <c r="M2918" t="str">
        <f t="shared" si="183"/>
        <v>17913 Councillor, Ward 3</v>
      </c>
      <c r="N2918" s="6" t="str">
        <f t="shared" si="184"/>
        <v/>
      </c>
      <c r="O2918" s="15" t="str">
        <f>IF(I2918&lt;&gt;FALSE,VLOOKUP(H2918,internet_municipalities!$B$2:$W$226,22,FALSE),"NO INTERNET")</f>
        <v>NO INTERNET</v>
      </c>
      <c r="P2918" s="16" t="str">
        <f t="shared" si="185"/>
        <v>NO INTERNET</v>
      </c>
    </row>
    <row r="2919" spans="1:16" x14ac:dyDescent="0.2">
      <c r="A2919">
        <v>17913</v>
      </c>
      <c r="B2919" t="b">
        <v>0</v>
      </c>
      <c r="C2919" t="s">
        <v>1471</v>
      </c>
      <c r="D2919" t="s">
        <v>3629</v>
      </c>
      <c r="E2919">
        <v>188</v>
      </c>
      <c r="F2919" t="s">
        <v>1460</v>
      </c>
      <c r="G2919" t="b">
        <v>0</v>
      </c>
      <c r="H2919" t="str">
        <f>VLOOKUP(A2919,all_municipalities!$A$2:$M$445,2,FALSE)</f>
        <v>Lakeshore, Municipality of</v>
      </c>
      <c r="I2919" t="b">
        <f>VLOOKUP(A2919,all_municipalities!$A$2:$M$445,9,FALSE)</f>
        <v>0</v>
      </c>
      <c r="J2919" t="b">
        <f>VLOOKUP(A2919,all_municipalities!$A$2:$M$445,13, FALSE)</f>
        <v>0</v>
      </c>
      <c r="K2919" t="str">
        <f t="shared" si="182"/>
        <v>NONE</v>
      </c>
      <c r="L2919">
        <v>0</v>
      </c>
      <c r="M2919" t="str">
        <f t="shared" si="183"/>
        <v>17913 Councillor, Ward 4</v>
      </c>
      <c r="N2919" s="6" t="str">
        <f t="shared" si="184"/>
        <v/>
      </c>
      <c r="O2919" s="15" t="str">
        <f>IF(I2919&lt;&gt;FALSE,VLOOKUP(H2919,internet_municipalities!$B$2:$W$226,22,FALSE),"NO INTERNET")</f>
        <v>NO INTERNET</v>
      </c>
      <c r="P2919" s="16" t="str">
        <f t="shared" si="185"/>
        <v>NO INTERNET</v>
      </c>
    </row>
    <row r="2920" spans="1:16" x14ac:dyDescent="0.2">
      <c r="A2920">
        <v>17913</v>
      </c>
      <c r="B2920" t="b">
        <v>0</v>
      </c>
      <c r="C2920" t="s">
        <v>1471</v>
      </c>
      <c r="D2920" t="s">
        <v>3630</v>
      </c>
      <c r="E2920">
        <v>628</v>
      </c>
      <c r="F2920" t="s">
        <v>1460</v>
      </c>
      <c r="G2920" t="b">
        <v>0</v>
      </c>
      <c r="H2920" t="str">
        <f>VLOOKUP(A2920,all_municipalities!$A$2:$M$445,2,FALSE)</f>
        <v>Lakeshore, Municipality of</v>
      </c>
      <c r="I2920" t="b">
        <f>VLOOKUP(A2920,all_municipalities!$A$2:$M$445,9,FALSE)</f>
        <v>0</v>
      </c>
      <c r="J2920" t="b">
        <f>VLOOKUP(A2920,all_municipalities!$A$2:$M$445,13, FALSE)</f>
        <v>0</v>
      </c>
      <c r="K2920" t="str">
        <f t="shared" si="182"/>
        <v>NONE</v>
      </c>
      <c r="L2920">
        <v>0</v>
      </c>
      <c r="M2920" t="str">
        <f t="shared" si="183"/>
        <v>17913 Councillor, Ward 4</v>
      </c>
      <c r="N2920" s="6" t="str">
        <f t="shared" si="184"/>
        <v/>
      </c>
      <c r="O2920" s="15" t="str">
        <f>IF(I2920&lt;&gt;FALSE,VLOOKUP(H2920,internet_municipalities!$B$2:$W$226,22,FALSE),"NO INTERNET")</f>
        <v>NO INTERNET</v>
      </c>
      <c r="P2920" s="16" t="str">
        <f t="shared" si="185"/>
        <v>NO INTERNET</v>
      </c>
    </row>
    <row r="2921" spans="1:16" x14ac:dyDescent="0.2">
      <c r="A2921">
        <v>17913</v>
      </c>
      <c r="B2921" t="b">
        <v>0</v>
      </c>
      <c r="C2921" t="s">
        <v>1473</v>
      </c>
      <c r="D2921" t="s">
        <v>3631</v>
      </c>
      <c r="E2921">
        <v>647</v>
      </c>
      <c r="F2921" t="s">
        <v>1460</v>
      </c>
      <c r="G2921" t="b">
        <v>0</v>
      </c>
      <c r="H2921" t="str">
        <f>VLOOKUP(A2921,all_municipalities!$A$2:$M$445,2,FALSE)</f>
        <v>Lakeshore, Municipality of</v>
      </c>
      <c r="I2921" t="b">
        <f>VLOOKUP(A2921,all_municipalities!$A$2:$M$445,9,FALSE)</f>
        <v>0</v>
      </c>
      <c r="J2921" t="b">
        <f>VLOOKUP(A2921,all_municipalities!$A$2:$M$445,13, FALSE)</f>
        <v>0</v>
      </c>
      <c r="K2921" t="str">
        <f t="shared" si="182"/>
        <v>NONE</v>
      </c>
      <c r="L2921">
        <v>0</v>
      </c>
      <c r="M2921" t="str">
        <f t="shared" si="183"/>
        <v>17913 Councillor, Ward 5</v>
      </c>
      <c r="N2921" s="6" t="str">
        <f t="shared" si="184"/>
        <v/>
      </c>
      <c r="O2921" s="15" t="str">
        <f>IF(I2921&lt;&gt;FALSE,VLOOKUP(H2921,internet_municipalities!$B$2:$W$226,22,FALSE),"NO INTERNET")</f>
        <v>NO INTERNET</v>
      </c>
      <c r="P2921" s="16" t="str">
        <f t="shared" si="185"/>
        <v>NO INTERNET</v>
      </c>
    </row>
    <row r="2922" spans="1:16" x14ac:dyDescent="0.2">
      <c r="A2922">
        <v>17913</v>
      </c>
      <c r="B2922" t="b">
        <v>0</v>
      </c>
      <c r="C2922" t="s">
        <v>1473</v>
      </c>
      <c r="D2922" t="s">
        <v>3632</v>
      </c>
      <c r="E2922">
        <v>312</v>
      </c>
      <c r="F2922" t="s">
        <v>1460</v>
      </c>
      <c r="G2922" t="b">
        <v>0</v>
      </c>
      <c r="H2922" t="str">
        <f>VLOOKUP(A2922,all_municipalities!$A$2:$M$445,2,FALSE)</f>
        <v>Lakeshore, Municipality of</v>
      </c>
      <c r="I2922" t="b">
        <f>VLOOKUP(A2922,all_municipalities!$A$2:$M$445,9,FALSE)</f>
        <v>0</v>
      </c>
      <c r="J2922" t="b">
        <f>VLOOKUP(A2922,all_municipalities!$A$2:$M$445,13, FALSE)</f>
        <v>0</v>
      </c>
      <c r="K2922" t="str">
        <f t="shared" si="182"/>
        <v>NONE</v>
      </c>
      <c r="L2922">
        <v>0</v>
      </c>
      <c r="M2922" t="str">
        <f t="shared" si="183"/>
        <v>17913 Councillor, Ward 5</v>
      </c>
      <c r="N2922" s="6" t="str">
        <f t="shared" si="184"/>
        <v/>
      </c>
      <c r="O2922" s="15" t="str">
        <f>IF(I2922&lt;&gt;FALSE,VLOOKUP(H2922,internet_municipalities!$B$2:$W$226,22,FALSE),"NO INTERNET")</f>
        <v>NO INTERNET</v>
      </c>
      <c r="P2922" s="16" t="str">
        <f t="shared" si="185"/>
        <v>NO INTERNET</v>
      </c>
    </row>
    <row r="2923" spans="1:16" x14ac:dyDescent="0.2">
      <c r="A2923">
        <v>17913</v>
      </c>
      <c r="B2923" t="b">
        <v>0</v>
      </c>
      <c r="C2923" t="s">
        <v>1720</v>
      </c>
      <c r="D2923" t="s">
        <v>3633</v>
      </c>
      <c r="E2923">
        <v>178</v>
      </c>
      <c r="F2923" t="s">
        <v>1460</v>
      </c>
      <c r="G2923" t="b">
        <v>0</v>
      </c>
      <c r="H2923" t="str">
        <f>VLOOKUP(A2923,all_municipalities!$A$2:$M$445,2,FALSE)</f>
        <v>Lakeshore, Municipality of</v>
      </c>
      <c r="I2923" t="b">
        <f>VLOOKUP(A2923,all_municipalities!$A$2:$M$445,9,FALSE)</f>
        <v>0</v>
      </c>
      <c r="J2923" t="b">
        <f>VLOOKUP(A2923,all_municipalities!$A$2:$M$445,13, FALSE)</f>
        <v>0</v>
      </c>
      <c r="K2923" t="str">
        <f t="shared" si="182"/>
        <v>NONE</v>
      </c>
      <c r="L2923">
        <v>0</v>
      </c>
      <c r="M2923" t="str">
        <f t="shared" si="183"/>
        <v>17913 Councillor, Ward 6</v>
      </c>
      <c r="N2923" s="6" t="str">
        <f t="shared" si="184"/>
        <v/>
      </c>
      <c r="O2923" s="15" t="str">
        <f>IF(I2923&lt;&gt;FALSE,VLOOKUP(H2923,internet_municipalities!$B$2:$W$226,22,FALSE),"NO INTERNET")</f>
        <v>NO INTERNET</v>
      </c>
      <c r="P2923" s="16" t="str">
        <f t="shared" si="185"/>
        <v>NO INTERNET</v>
      </c>
    </row>
    <row r="2924" spans="1:16" x14ac:dyDescent="0.2">
      <c r="A2924">
        <v>17913</v>
      </c>
      <c r="B2924" t="b">
        <v>0</v>
      </c>
      <c r="C2924" t="s">
        <v>1720</v>
      </c>
      <c r="D2924" t="s">
        <v>3634</v>
      </c>
      <c r="E2924">
        <v>151</v>
      </c>
      <c r="F2924" t="s">
        <v>1460</v>
      </c>
      <c r="G2924" t="b">
        <v>0</v>
      </c>
      <c r="H2924" t="str">
        <f>VLOOKUP(A2924,all_municipalities!$A$2:$M$445,2,FALSE)</f>
        <v>Lakeshore, Municipality of</v>
      </c>
      <c r="I2924" t="b">
        <f>VLOOKUP(A2924,all_municipalities!$A$2:$M$445,9,FALSE)</f>
        <v>0</v>
      </c>
      <c r="J2924" t="b">
        <f>VLOOKUP(A2924,all_municipalities!$A$2:$M$445,13, FALSE)</f>
        <v>0</v>
      </c>
      <c r="K2924" t="str">
        <f t="shared" si="182"/>
        <v>NONE</v>
      </c>
      <c r="L2924">
        <v>0</v>
      </c>
      <c r="M2924" t="str">
        <f t="shared" si="183"/>
        <v>17913 Councillor, Ward 6</v>
      </c>
      <c r="N2924" s="6" t="str">
        <f t="shared" si="184"/>
        <v/>
      </c>
      <c r="O2924" s="15" t="str">
        <f>IF(I2924&lt;&gt;FALSE,VLOOKUP(H2924,internet_municipalities!$B$2:$W$226,22,FALSE),"NO INTERNET")</f>
        <v>NO INTERNET</v>
      </c>
      <c r="P2924" s="16" t="str">
        <f t="shared" si="185"/>
        <v>NO INTERNET</v>
      </c>
    </row>
    <row r="2925" spans="1:16" x14ac:dyDescent="0.2">
      <c r="A2925">
        <v>10377</v>
      </c>
      <c r="B2925" t="b">
        <v>1</v>
      </c>
      <c r="C2925" t="s">
        <v>1473</v>
      </c>
      <c r="D2925" t="s">
        <v>3652</v>
      </c>
      <c r="E2925" t="s">
        <v>461</v>
      </c>
      <c r="F2925" t="s">
        <v>461</v>
      </c>
      <c r="G2925" t="b">
        <v>0</v>
      </c>
      <c r="H2925" t="str">
        <f>VLOOKUP(A2925,all_municipalities!$A$2:$M$445,2,FALSE)</f>
        <v>Lanark Highlands, Township of</v>
      </c>
      <c r="I2925" t="b">
        <f>VLOOKUP(A2925,all_municipalities!$A$2:$M$445,9,FALSE)</f>
        <v>1</v>
      </c>
      <c r="J2925" t="b">
        <f>VLOOKUP(A2925,all_municipalities!$A$2:$M$445,13, FALSE)</f>
        <v>0</v>
      </c>
      <c r="K2925" t="str">
        <f t="shared" si="182"/>
        <v>NONE</v>
      </c>
      <c r="L2925">
        <v>0</v>
      </c>
      <c r="M2925" t="str">
        <f t="shared" si="183"/>
        <v>10377 Councillor, Ward 5</v>
      </c>
      <c r="N2925" s="6" t="str">
        <f t="shared" si="184"/>
        <v>10377 Councillor, Ward 5</v>
      </c>
      <c r="O2925" s="15">
        <f>IF(I2925&lt;&gt;FALSE,VLOOKUP(H2925,internet_municipalities!$B$2:$W$226,22,FALSE),"NO INTERNET")</f>
        <v>4749</v>
      </c>
      <c r="P2925" s="16" t="str">
        <f t="shared" si="185"/>
        <v>Acclaimed</v>
      </c>
    </row>
    <row r="2926" spans="1:16" x14ac:dyDescent="0.2">
      <c r="A2926">
        <v>10377</v>
      </c>
      <c r="B2926" t="b">
        <v>1</v>
      </c>
      <c r="C2926" t="s">
        <v>1471</v>
      </c>
      <c r="D2926" t="s">
        <v>3653</v>
      </c>
      <c r="E2926">
        <v>430</v>
      </c>
      <c r="F2926">
        <v>301</v>
      </c>
      <c r="G2926" t="b">
        <v>0</v>
      </c>
      <c r="H2926" t="str">
        <f>VLOOKUP(A2926,all_municipalities!$A$2:$M$445,2,FALSE)</f>
        <v>Lanark Highlands, Township of</v>
      </c>
      <c r="I2926" t="b">
        <f>VLOOKUP(A2926,all_municipalities!$A$2:$M$445,9,FALSE)</f>
        <v>1</v>
      </c>
      <c r="J2926" t="b">
        <f>VLOOKUP(A2926,all_municipalities!$A$2:$M$445,13, FALSE)</f>
        <v>0</v>
      </c>
      <c r="K2926" t="str">
        <f t="shared" si="182"/>
        <v>NONE</v>
      </c>
      <c r="L2926">
        <v>0</v>
      </c>
      <c r="M2926" t="str">
        <f t="shared" si="183"/>
        <v>10377 Councillor, Ward 4</v>
      </c>
      <c r="N2926" s="6" t="str">
        <f t="shared" si="184"/>
        <v>10377 Councillor, Ward 4</v>
      </c>
      <c r="O2926" s="15">
        <f>IF(I2926&lt;&gt;FALSE,VLOOKUP(H2926,internet_municipalities!$B$2:$W$226,22,FALSE),"NO INTERNET")</f>
        <v>4749</v>
      </c>
      <c r="P2926" s="16">
        <f t="shared" si="185"/>
        <v>6.3381764582017261E-2</v>
      </c>
    </row>
    <row r="2927" spans="1:16" x14ac:dyDescent="0.2">
      <c r="A2927">
        <v>10377</v>
      </c>
      <c r="B2927" t="b">
        <v>1</v>
      </c>
      <c r="C2927" t="s">
        <v>1475</v>
      </c>
      <c r="D2927" t="s">
        <v>3654</v>
      </c>
      <c r="E2927">
        <v>365</v>
      </c>
      <c r="F2927">
        <v>213</v>
      </c>
      <c r="G2927" t="b">
        <v>0</v>
      </c>
      <c r="H2927" t="str">
        <f>VLOOKUP(A2927,all_municipalities!$A$2:$M$445,2,FALSE)</f>
        <v>Lanark Highlands, Township of</v>
      </c>
      <c r="I2927" t="b">
        <f>VLOOKUP(A2927,all_municipalities!$A$2:$M$445,9,FALSE)</f>
        <v>1</v>
      </c>
      <c r="J2927" t="b">
        <f>VLOOKUP(A2927,all_municipalities!$A$2:$M$445,13, FALSE)</f>
        <v>0</v>
      </c>
      <c r="K2927" t="str">
        <f t="shared" si="182"/>
        <v>NONE</v>
      </c>
      <c r="L2927">
        <v>0</v>
      </c>
      <c r="M2927" t="str">
        <f t="shared" si="183"/>
        <v>10377 Councillor, Ward 3</v>
      </c>
      <c r="N2927" s="6" t="str">
        <f t="shared" si="184"/>
        <v>10377 Councillor, Ward 3</v>
      </c>
      <c r="O2927" s="15">
        <f>IF(I2927&lt;&gt;FALSE,VLOOKUP(H2927,internet_municipalities!$B$2:$W$226,22,FALSE),"NO INTERNET")</f>
        <v>4749</v>
      </c>
      <c r="P2927" s="16">
        <f t="shared" si="185"/>
        <v>4.4851547694251419E-2</v>
      </c>
    </row>
    <row r="2928" spans="1:16" x14ac:dyDescent="0.2">
      <c r="A2928">
        <v>10377</v>
      </c>
      <c r="B2928" t="b">
        <v>1</v>
      </c>
      <c r="C2928" t="s">
        <v>1453</v>
      </c>
      <c r="D2928" t="s">
        <v>3655</v>
      </c>
      <c r="E2928">
        <v>288</v>
      </c>
      <c r="F2928">
        <v>75</v>
      </c>
      <c r="G2928" t="b">
        <v>0</v>
      </c>
      <c r="H2928" t="str">
        <f>VLOOKUP(A2928,all_municipalities!$A$2:$M$445,2,FALSE)</f>
        <v>Lanark Highlands, Township of</v>
      </c>
      <c r="I2928" t="b">
        <f>VLOOKUP(A2928,all_municipalities!$A$2:$M$445,9,FALSE)</f>
        <v>1</v>
      </c>
      <c r="J2928" t="b">
        <f>VLOOKUP(A2928,all_municipalities!$A$2:$M$445,13, FALSE)</f>
        <v>0</v>
      </c>
      <c r="K2928" t="str">
        <f t="shared" si="182"/>
        <v>NONE</v>
      </c>
      <c r="L2928">
        <v>0</v>
      </c>
      <c r="M2928" t="str">
        <f t="shared" si="183"/>
        <v>10377 Councillor, Ward 2</v>
      </c>
      <c r="N2928" s="6" t="str">
        <f t="shared" si="184"/>
        <v>10377 Councillor, Ward 2</v>
      </c>
      <c r="O2928" s="15">
        <f>IF(I2928&lt;&gt;FALSE,VLOOKUP(H2928,internet_municipalities!$B$2:$W$226,22,FALSE),"NO INTERNET")</f>
        <v>4749</v>
      </c>
      <c r="P2928" s="16">
        <f t="shared" si="185"/>
        <v>1.5792798483891344E-2</v>
      </c>
    </row>
    <row r="2929" spans="1:16" x14ac:dyDescent="0.2">
      <c r="A2929">
        <v>10377</v>
      </c>
      <c r="B2929" t="b">
        <v>1</v>
      </c>
      <c r="C2929" t="s">
        <v>1456</v>
      </c>
      <c r="D2929" t="s">
        <v>3656</v>
      </c>
      <c r="E2929" t="s">
        <v>461</v>
      </c>
      <c r="F2929" t="s">
        <v>461</v>
      </c>
      <c r="G2929" t="b">
        <v>0</v>
      </c>
      <c r="H2929" t="str">
        <f>VLOOKUP(A2929,all_municipalities!$A$2:$M$445,2,FALSE)</f>
        <v>Lanark Highlands, Township of</v>
      </c>
      <c r="I2929" t="b">
        <f>VLOOKUP(A2929,all_municipalities!$A$2:$M$445,9,FALSE)</f>
        <v>1</v>
      </c>
      <c r="J2929" t="b">
        <f>VLOOKUP(A2929,all_municipalities!$A$2:$M$445,13, FALSE)</f>
        <v>0</v>
      </c>
      <c r="K2929" t="str">
        <f t="shared" si="182"/>
        <v>NONE</v>
      </c>
      <c r="L2929">
        <v>0</v>
      </c>
      <c r="M2929" t="str">
        <f t="shared" si="183"/>
        <v>10377 Councillor, Ward 1</v>
      </c>
      <c r="N2929" s="6" t="str">
        <f t="shared" si="184"/>
        <v>10377 Councillor, Ward 1</v>
      </c>
      <c r="O2929" s="15">
        <f>IF(I2929&lt;&gt;FALSE,VLOOKUP(H2929,internet_municipalities!$B$2:$W$226,22,FALSE),"NO INTERNET")</f>
        <v>4749</v>
      </c>
      <c r="P2929" s="16" t="str">
        <f t="shared" si="185"/>
        <v>Acclaimed</v>
      </c>
    </row>
    <row r="2930" spans="1:16" x14ac:dyDescent="0.2">
      <c r="A2930">
        <v>10377</v>
      </c>
      <c r="B2930" t="b">
        <v>1</v>
      </c>
      <c r="C2930" t="s">
        <v>1753</v>
      </c>
      <c r="D2930" t="s">
        <v>3657</v>
      </c>
      <c r="E2930">
        <v>1111</v>
      </c>
      <c r="F2930">
        <v>349</v>
      </c>
      <c r="G2930" t="b">
        <v>0</v>
      </c>
      <c r="H2930" t="str">
        <f>VLOOKUP(A2930,all_municipalities!$A$2:$M$445,2,FALSE)</f>
        <v>Lanark Highlands, Township of</v>
      </c>
      <c r="I2930" t="b">
        <f>VLOOKUP(A2930,all_municipalities!$A$2:$M$445,9,FALSE)</f>
        <v>1</v>
      </c>
      <c r="J2930" t="b">
        <f>VLOOKUP(A2930,all_municipalities!$A$2:$M$445,13, FALSE)</f>
        <v>0</v>
      </c>
      <c r="K2930" t="str">
        <f t="shared" si="182"/>
        <v>NONE</v>
      </c>
      <c r="L2930">
        <v>0</v>
      </c>
      <c r="M2930" t="str">
        <f t="shared" si="183"/>
        <v>10377 Deputy Reeve</v>
      </c>
      <c r="N2930" s="6" t="str">
        <f t="shared" si="184"/>
        <v>10377 Deputy Reeve</v>
      </c>
      <c r="O2930" s="15">
        <f>IF(I2930&lt;&gt;FALSE,VLOOKUP(H2930,internet_municipalities!$B$2:$W$226,22,FALSE),"NO INTERNET")</f>
        <v>4749</v>
      </c>
      <c r="P2930" s="16">
        <f t="shared" si="185"/>
        <v>7.3489155611707727E-2</v>
      </c>
    </row>
    <row r="2931" spans="1:16" x14ac:dyDescent="0.2">
      <c r="A2931">
        <v>10377</v>
      </c>
      <c r="B2931" t="b">
        <v>0</v>
      </c>
      <c r="C2931" t="s">
        <v>1753</v>
      </c>
      <c r="D2931" t="s">
        <v>3658</v>
      </c>
      <c r="E2931">
        <v>363</v>
      </c>
      <c r="F2931" t="s">
        <v>1460</v>
      </c>
      <c r="G2931" t="b">
        <v>0</v>
      </c>
      <c r="H2931" t="str">
        <f>VLOOKUP(A2931,all_municipalities!$A$2:$M$445,2,FALSE)</f>
        <v>Lanark Highlands, Township of</v>
      </c>
      <c r="I2931" t="b">
        <f>VLOOKUP(A2931,all_municipalities!$A$2:$M$445,9,FALSE)</f>
        <v>1</v>
      </c>
      <c r="J2931" t="b">
        <f>VLOOKUP(A2931,all_municipalities!$A$2:$M$445,13, FALSE)</f>
        <v>0</v>
      </c>
      <c r="K2931" t="str">
        <f t="shared" si="182"/>
        <v>NONE</v>
      </c>
      <c r="L2931">
        <v>0</v>
      </c>
      <c r="M2931" t="str">
        <f t="shared" si="183"/>
        <v>10377 Deputy Reeve</v>
      </c>
      <c r="N2931" s="6" t="str">
        <f t="shared" si="184"/>
        <v>10377 Deputy Reeve</v>
      </c>
      <c r="O2931" s="15">
        <f>IF(I2931&lt;&gt;FALSE,VLOOKUP(H2931,internet_municipalities!$B$2:$W$226,22,FALSE),"NO INTERNET")</f>
        <v>4749</v>
      </c>
      <c r="P2931" s="16" t="str">
        <f t="shared" si="185"/>
        <v>Lost</v>
      </c>
    </row>
    <row r="2932" spans="1:16" x14ac:dyDescent="0.2">
      <c r="A2932">
        <v>10377</v>
      </c>
      <c r="B2932" t="b">
        <v>0</v>
      </c>
      <c r="C2932" t="s">
        <v>1753</v>
      </c>
      <c r="D2932" t="s">
        <v>3659</v>
      </c>
      <c r="E2932">
        <v>762</v>
      </c>
      <c r="F2932" t="s">
        <v>1460</v>
      </c>
      <c r="G2932" t="b">
        <v>0</v>
      </c>
      <c r="H2932" t="str">
        <f>VLOOKUP(A2932,all_municipalities!$A$2:$M$445,2,FALSE)</f>
        <v>Lanark Highlands, Township of</v>
      </c>
      <c r="I2932" t="b">
        <f>VLOOKUP(A2932,all_municipalities!$A$2:$M$445,9,FALSE)</f>
        <v>1</v>
      </c>
      <c r="J2932" t="b">
        <f>VLOOKUP(A2932,all_municipalities!$A$2:$M$445,13, FALSE)</f>
        <v>0</v>
      </c>
      <c r="K2932" t="str">
        <f t="shared" si="182"/>
        <v>NONE</v>
      </c>
      <c r="L2932">
        <v>0</v>
      </c>
      <c r="M2932" t="str">
        <f t="shared" si="183"/>
        <v>10377 Deputy Reeve</v>
      </c>
      <c r="N2932" s="6" t="str">
        <f t="shared" si="184"/>
        <v>10377 Deputy Reeve</v>
      </c>
      <c r="O2932" s="15">
        <f>IF(I2932&lt;&gt;FALSE,VLOOKUP(H2932,internet_municipalities!$B$2:$W$226,22,FALSE),"NO INTERNET")</f>
        <v>4749</v>
      </c>
      <c r="P2932" s="16" t="str">
        <f t="shared" si="185"/>
        <v>Lost</v>
      </c>
    </row>
    <row r="2933" spans="1:16" x14ac:dyDescent="0.2">
      <c r="A2933">
        <v>10377</v>
      </c>
      <c r="B2933" t="b">
        <v>0</v>
      </c>
      <c r="C2933" t="s">
        <v>1453</v>
      </c>
      <c r="D2933" t="s">
        <v>3660</v>
      </c>
      <c r="E2933">
        <v>213</v>
      </c>
      <c r="F2933" t="s">
        <v>1460</v>
      </c>
      <c r="G2933" t="b">
        <v>0</v>
      </c>
      <c r="H2933" t="str">
        <f>VLOOKUP(A2933,all_municipalities!$A$2:$M$445,2,FALSE)</f>
        <v>Lanark Highlands, Township of</v>
      </c>
      <c r="I2933" t="b">
        <f>VLOOKUP(A2933,all_municipalities!$A$2:$M$445,9,FALSE)</f>
        <v>1</v>
      </c>
      <c r="J2933" t="b">
        <f>VLOOKUP(A2933,all_municipalities!$A$2:$M$445,13, FALSE)</f>
        <v>0</v>
      </c>
      <c r="K2933" t="str">
        <f t="shared" si="182"/>
        <v>NONE</v>
      </c>
      <c r="L2933">
        <v>0</v>
      </c>
      <c r="M2933" t="str">
        <f t="shared" si="183"/>
        <v>10377 Councillor, Ward 2</v>
      </c>
      <c r="N2933" s="6" t="str">
        <f t="shared" si="184"/>
        <v>10377 Councillor, Ward 2</v>
      </c>
      <c r="O2933" s="15">
        <f>IF(I2933&lt;&gt;FALSE,VLOOKUP(H2933,internet_municipalities!$B$2:$W$226,22,FALSE),"NO INTERNET")</f>
        <v>4749</v>
      </c>
      <c r="P2933" s="16" t="str">
        <f t="shared" si="185"/>
        <v>Lost</v>
      </c>
    </row>
    <row r="2934" spans="1:16" x14ac:dyDescent="0.2">
      <c r="A2934">
        <v>10377</v>
      </c>
      <c r="B2934" t="b">
        <v>0</v>
      </c>
      <c r="C2934" t="s">
        <v>1453</v>
      </c>
      <c r="D2934" t="s">
        <v>3661</v>
      </c>
      <c r="E2934">
        <v>14</v>
      </c>
      <c r="F2934" t="s">
        <v>1460</v>
      </c>
      <c r="G2934" t="b">
        <v>0</v>
      </c>
      <c r="H2934" t="str">
        <f>VLOOKUP(A2934,all_municipalities!$A$2:$M$445,2,FALSE)</f>
        <v>Lanark Highlands, Township of</v>
      </c>
      <c r="I2934" t="b">
        <f>VLOOKUP(A2934,all_municipalities!$A$2:$M$445,9,FALSE)</f>
        <v>1</v>
      </c>
      <c r="J2934" t="b">
        <f>VLOOKUP(A2934,all_municipalities!$A$2:$M$445,13, FALSE)</f>
        <v>0</v>
      </c>
      <c r="K2934" t="str">
        <f t="shared" si="182"/>
        <v>NONE</v>
      </c>
      <c r="L2934">
        <v>0</v>
      </c>
      <c r="M2934" t="str">
        <f t="shared" si="183"/>
        <v>10377 Councillor, Ward 2</v>
      </c>
      <c r="N2934" s="6" t="str">
        <f t="shared" si="184"/>
        <v>10377 Councillor, Ward 2</v>
      </c>
      <c r="O2934" s="15">
        <f>IF(I2934&lt;&gt;FALSE,VLOOKUP(H2934,internet_municipalities!$B$2:$W$226,22,FALSE),"NO INTERNET")</f>
        <v>4749</v>
      </c>
      <c r="P2934" s="16" t="str">
        <f t="shared" si="185"/>
        <v>Lost</v>
      </c>
    </row>
    <row r="2935" spans="1:16" x14ac:dyDescent="0.2">
      <c r="A2935">
        <v>10377</v>
      </c>
      <c r="B2935" t="b">
        <v>0</v>
      </c>
      <c r="C2935" t="s">
        <v>1475</v>
      </c>
      <c r="D2935" t="s">
        <v>3662</v>
      </c>
      <c r="E2935">
        <v>152</v>
      </c>
      <c r="F2935" t="s">
        <v>1460</v>
      </c>
      <c r="G2935" t="b">
        <v>0</v>
      </c>
      <c r="H2935" t="str">
        <f>VLOOKUP(A2935,all_municipalities!$A$2:$M$445,2,FALSE)</f>
        <v>Lanark Highlands, Township of</v>
      </c>
      <c r="I2935" t="b">
        <f>VLOOKUP(A2935,all_municipalities!$A$2:$M$445,9,FALSE)</f>
        <v>1</v>
      </c>
      <c r="J2935" t="b">
        <f>VLOOKUP(A2935,all_municipalities!$A$2:$M$445,13, FALSE)</f>
        <v>0</v>
      </c>
      <c r="K2935" t="str">
        <f t="shared" si="182"/>
        <v>NONE</v>
      </c>
      <c r="L2935">
        <v>0</v>
      </c>
      <c r="M2935" t="str">
        <f t="shared" si="183"/>
        <v>10377 Councillor, Ward 3</v>
      </c>
      <c r="N2935" s="6" t="str">
        <f t="shared" si="184"/>
        <v>10377 Councillor, Ward 3</v>
      </c>
      <c r="O2935" s="15">
        <f>IF(I2935&lt;&gt;FALSE,VLOOKUP(H2935,internet_municipalities!$B$2:$W$226,22,FALSE),"NO INTERNET")</f>
        <v>4749</v>
      </c>
      <c r="P2935" s="16" t="str">
        <f t="shared" si="185"/>
        <v>Lost</v>
      </c>
    </row>
    <row r="2936" spans="1:16" x14ac:dyDescent="0.2">
      <c r="A2936">
        <v>10377</v>
      </c>
      <c r="B2936" t="b">
        <v>0</v>
      </c>
      <c r="C2936" t="s">
        <v>1471</v>
      </c>
      <c r="D2936" t="s">
        <v>3663</v>
      </c>
      <c r="E2936">
        <v>40</v>
      </c>
      <c r="F2936" t="s">
        <v>1460</v>
      </c>
      <c r="G2936" t="b">
        <v>0</v>
      </c>
      <c r="H2936" t="str">
        <f>VLOOKUP(A2936,all_municipalities!$A$2:$M$445,2,FALSE)</f>
        <v>Lanark Highlands, Township of</v>
      </c>
      <c r="I2936" t="b">
        <f>VLOOKUP(A2936,all_municipalities!$A$2:$M$445,9,FALSE)</f>
        <v>1</v>
      </c>
      <c r="J2936" t="b">
        <f>VLOOKUP(A2936,all_municipalities!$A$2:$M$445,13, FALSE)</f>
        <v>0</v>
      </c>
      <c r="K2936" t="str">
        <f t="shared" si="182"/>
        <v>NONE</v>
      </c>
      <c r="L2936">
        <v>0</v>
      </c>
      <c r="M2936" t="str">
        <f t="shared" si="183"/>
        <v>10377 Councillor, Ward 4</v>
      </c>
      <c r="N2936" s="6" t="str">
        <f t="shared" si="184"/>
        <v>10377 Councillor, Ward 4</v>
      </c>
      <c r="O2936" s="15">
        <f>IF(I2936&lt;&gt;FALSE,VLOOKUP(H2936,internet_municipalities!$B$2:$W$226,22,FALSE),"NO INTERNET")</f>
        <v>4749</v>
      </c>
      <c r="P2936" s="16" t="str">
        <f t="shared" si="185"/>
        <v>Lost</v>
      </c>
    </row>
    <row r="2937" spans="1:16" x14ac:dyDescent="0.2">
      <c r="A2937">
        <v>10377</v>
      </c>
      <c r="B2937" t="b">
        <v>0</v>
      </c>
      <c r="C2937" t="s">
        <v>1471</v>
      </c>
      <c r="D2937" t="s">
        <v>471</v>
      </c>
      <c r="E2937">
        <v>129</v>
      </c>
      <c r="F2937" t="s">
        <v>1460</v>
      </c>
      <c r="G2937" t="b">
        <v>0</v>
      </c>
      <c r="H2937" t="str">
        <f>VLOOKUP(A2937,all_municipalities!$A$2:$M$445,2,FALSE)</f>
        <v>Lanark Highlands, Township of</v>
      </c>
      <c r="I2937" t="b">
        <f>VLOOKUP(A2937,all_municipalities!$A$2:$M$445,9,FALSE)</f>
        <v>1</v>
      </c>
      <c r="J2937" t="b">
        <f>VLOOKUP(A2937,all_municipalities!$A$2:$M$445,13, FALSE)</f>
        <v>0</v>
      </c>
      <c r="K2937" t="str">
        <f t="shared" si="182"/>
        <v>NONE</v>
      </c>
      <c r="L2937">
        <v>0</v>
      </c>
      <c r="M2937" t="str">
        <f t="shared" si="183"/>
        <v>10377 Councillor, Ward 4</v>
      </c>
      <c r="N2937" s="6" t="str">
        <f t="shared" si="184"/>
        <v>10377 Councillor, Ward 4</v>
      </c>
      <c r="O2937" s="15">
        <f>IF(I2937&lt;&gt;FALSE,VLOOKUP(H2937,internet_municipalities!$B$2:$W$226,22,FALSE),"NO INTERNET")</f>
        <v>4749</v>
      </c>
      <c r="P2937" s="16" t="str">
        <f t="shared" si="185"/>
        <v>Lost</v>
      </c>
    </row>
    <row r="2938" spans="1:16" x14ac:dyDescent="0.2">
      <c r="A2938">
        <v>10383</v>
      </c>
      <c r="B2938" t="b">
        <v>1</v>
      </c>
      <c r="C2938" t="s">
        <v>1463</v>
      </c>
      <c r="D2938" t="s">
        <v>3664</v>
      </c>
      <c r="E2938">
        <v>171</v>
      </c>
      <c r="F2938" t="s">
        <v>461</v>
      </c>
      <c r="G2938" t="b">
        <v>0</v>
      </c>
      <c r="H2938" t="str">
        <f>VLOOKUP(A2938,all_municipalities!$A$2:$M$445,2,FALSE)</f>
        <v>Larder Lake, Township of</v>
      </c>
      <c r="I2938" t="b">
        <f>VLOOKUP(A2938,all_municipalities!$A$2:$M$445,9,FALSE)</f>
        <v>0</v>
      </c>
      <c r="J2938" t="b">
        <f>VLOOKUP(A2938,all_municipalities!$A$2:$M$445,13, FALSE)</f>
        <v>0</v>
      </c>
      <c r="K2938" t="str">
        <f t="shared" si="182"/>
        <v>NONE</v>
      </c>
      <c r="L2938">
        <v>0</v>
      </c>
      <c r="M2938" t="str">
        <f t="shared" si="183"/>
        <v>10383 Councillor</v>
      </c>
      <c r="N2938" s="6" t="str">
        <f t="shared" si="184"/>
        <v/>
      </c>
      <c r="O2938" s="15" t="str">
        <f>IF(I2938&lt;&gt;FALSE,VLOOKUP(H2938,internet_municipalities!$B$2:$W$226,22,FALSE),"NO INTERNET")</f>
        <v>NO INTERNET</v>
      </c>
      <c r="P2938" s="16" t="str">
        <f t="shared" si="185"/>
        <v>NO INTERNET</v>
      </c>
    </row>
    <row r="2939" spans="1:16" x14ac:dyDescent="0.2">
      <c r="A2939">
        <v>10383</v>
      </c>
      <c r="B2939" t="b">
        <v>1</v>
      </c>
      <c r="C2939" t="s">
        <v>1463</v>
      </c>
      <c r="D2939" t="s">
        <v>3665</v>
      </c>
      <c r="E2939">
        <v>137</v>
      </c>
      <c r="F2939" t="s">
        <v>461</v>
      </c>
      <c r="G2939" t="b">
        <v>0</v>
      </c>
      <c r="H2939" t="str">
        <f>VLOOKUP(A2939,all_municipalities!$A$2:$M$445,2,FALSE)</f>
        <v>Larder Lake, Township of</v>
      </c>
      <c r="I2939" t="b">
        <f>VLOOKUP(A2939,all_municipalities!$A$2:$M$445,9,FALSE)</f>
        <v>0</v>
      </c>
      <c r="J2939" t="b">
        <f>VLOOKUP(A2939,all_municipalities!$A$2:$M$445,13, FALSE)</f>
        <v>0</v>
      </c>
      <c r="K2939" t="str">
        <f t="shared" si="182"/>
        <v>NONE</v>
      </c>
      <c r="L2939">
        <v>0</v>
      </c>
      <c r="M2939" t="str">
        <f t="shared" si="183"/>
        <v>10383 Councillor</v>
      </c>
      <c r="N2939" s="6" t="str">
        <f t="shared" si="184"/>
        <v/>
      </c>
      <c r="O2939" s="15" t="str">
        <f>IF(I2939&lt;&gt;FALSE,VLOOKUP(H2939,internet_municipalities!$B$2:$W$226,22,FALSE),"NO INTERNET")</f>
        <v>NO INTERNET</v>
      </c>
      <c r="P2939" s="16" t="str">
        <f t="shared" si="185"/>
        <v>NO INTERNET</v>
      </c>
    </row>
    <row r="2940" spans="1:16" x14ac:dyDescent="0.2">
      <c r="A2940">
        <v>10383</v>
      </c>
      <c r="B2940" t="b">
        <v>1</v>
      </c>
      <c r="C2940" t="s">
        <v>1463</v>
      </c>
      <c r="D2940" t="s">
        <v>3666</v>
      </c>
      <c r="E2940">
        <v>153</v>
      </c>
      <c r="F2940" t="s">
        <v>461</v>
      </c>
      <c r="G2940" t="b">
        <v>0</v>
      </c>
      <c r="H2940" t="str">
        <f>VLOOKUP(A2940,all_municipalities!$A$2:$M$445,2,FALSE)</f>
        <v>Larder Lake, Township of</v>
      </c>
      <c r="I2940" t="b">
        <f>VLOOKUP(A2940,all_municipalities!$A$2:$M$445,9,FALSE)</f>
        <v>0</v>
      </c>
      <c r="J2940" t="b">
        <f>VLOOKUP(A2940,all_municipalities!$A$2:$M$445,13, FALSE)</f>
        <v>0</v>
      </c>
      <c r="K2940" t="str">
        <f t="shared" si="182"/>
        <v>NONE</v>
      </c>
      <c r="L2940">
        <v>0</v>
      </c>
      <c r="M2940" t="str">
        <f t="shared" si="183"/>
        <v>10383 Councillor</v>
      </c>
      <c r="N2940" s="6" t="str">
        <f t="shared" si="184"/>
        <v/>
      </c>
      <c r="O2940" s="15" t="str">
        <f>IF(I2940&lt;&gt;FALSE,VLOOKUP(H2940,internet_municipalities!$B$2:$W$226,22,FALSE),"NO INTERNET")</f>
        <v>NO INTERNET</v>
      </c>
      <c r="P2940" s="16" t="str">
        <f t="shared" si="185"/>
        <v>NO INTERNET</v>
      </c>
    </row>
    <row r="2941" spans="1:16" x14ac:dyDescent="0.2">
      <c r="A2941">
        <v>10383</v>
      </c>
      <c r="B2941" t="b">
        <v>1</v>
      </c>
      <c r="C2941" t="s">
        <v>1463</v>
      </c>
      <c r="D2941" t="s">
        <v>3667</v>
      </c>
      <c r="E2941">
        <v>165</v>
      </c>
      <c r="F2941" t="s">
        <v>461</v>
      </c>
      <c r="G2941" t="b">
        <v>0</v>
      </c>
      <c r="H2941" t="str">
        <f>VLOOKUP(A2941,all_municipalities!$A$2:$M$445,2,FALSE)</f>
        <v>Larder Lake, Township of</v>
      </c>
      <c r="I2941" t="b">
        <f>VLOOKUP(A2941,all_municipalities!$A$2:$M$445,9,FALSE)</f>
        <v>0</v>
      </c>
      <c r="J2941" t="b">
        <f>VLOOKUP(A2941,all_municipalities!$A$2:$M$445,13, FALSE)</f>
        <v>0</v>
      </c>
      <c r="K2941" t="str">
        <f t="shared" si="182"/>
        <v>NONE</v>
      </c>
      <c r="L2941">
        <v>0</v>
      </c>
      <c r="M2941" t="str">
        <f t="shared" si="183"/>
        <v>10383 Councillor</v>
      </c>
      <c r="N2941" s="6" t="str">
        <f t="shared" si="184"/>
        <v/>
      </c>
      <c r="O2941" s="15" t="str">
        <f>IF(I2941&lt;&gt;FALSE,VLOOKUP(H2941,internet_municipalities!$B$2:$W$226,22,FALSE),"NO INTERNET")</f>
        <v>NO INTERNET</v>
      </c>
      <c r="P2941" s="16" t="str">
        <f t="shared" si="185"/>
        <v>NO INTERNET</v>
      </c>
    </row>
    <row r="2942" spans="1:16" x14ac:dyDescent="0.2">
      <c r="A2942">
        <v>10383</v>
      </c>
      <c r="B2942" t="b">
        <v>0</v>
      </c>
      <c r="C2942" t="s">
        <v>1463</v>
      </c>
      <c r="D2942" t="s">
        <v>3668</v>
      </c>
      <c r="F2942" t="s">
        <v>1460</v>
      </c>
      <c r="G2942" t="b">
        <v>0</v>
      </c>
      <c r="H2942" t="str">
        <f>VLOOKUP(A2942,all_municipalities!$A$2:$M$445,2,FALSE)</f>
        <v>Larder Lake, Township of</v>
      </c>
      <c r="I2942" t="b">
        <f>VLOOKUP(A2942,all_municipalities!$A$2:$M$445,9,FALSE)</f>
        <v>0</v>
      </c>
      <c r="J2942" t="b">
        <f>VLOOKUP(A2942,all_municipalities!$A$2:$M$445,13, FALSE)</f>
        <v>0</v>
      </c>
      <c r="K2942" t="str">
        <f t="shared" si="182"/>
        <v>NONE</v>
      </c>
      <c r="L2942">
        <v>0</v>
      </c>
      <c r="M2942" t="str">
        <f t="shared" si="183"/>
        <v>10383 Councillor</v>
      </c>
      <c r="N2942" s="6" t="str">
        <f t="shared" si="184"/>
        <v/>
      </c>
      <c r="O2942" s="15" t="str">
        <f>IF(I2942&lt;&gt;FALSE,VLOOKUP(H2942,internet_municipalities!$B$2:$W$226,22,FALSE),"NO INTERNET")</f>
        <v>NO INTERNET</v>
      </c>
      <c r="P2942" s="16" t="str">
        <f t="shared" si="185"/>
        <v>NO INTERNET</v>
      </c>
    </row>
    <row r="2943" spans="1:16" x14ac:dyDescent="0.2">
      <c r="A2943">
        <v>10385</v>
      </c>
      <c r="B2943" t="b">
        <v>1</v>
      </c>
      <c r="C2943" t="s">
        <v>1463</v>
      </c>
      <c r="D2943" t="s">
        <v>3669</v>
      </c>
      <c r="E2943">
        <v>152</v>
      </c>
      <c r="F2943">
        <v>67</v>
      </c>
      <c r="G2943" t="b">
        <v>0</v>
      </c>
      <c r="H2943" t="str">
        <f>VLOOKUP(A2943,all_municipalities!$A$2:$M$445,2,FALSE)</f>
        <v>Latchford, Town of</v>
      </c>
      <c r="I2943" t="b">
        <f>VLOOKUP(A2943,all_municipalities!$A$2:$M$445,9,FALSE)</f>
        <v>0</v>
      </c>
      <c r="J2943" t="b">
        <f>VLOOKUP(A2943,all_municipalities!$A$2:$M$445,13, FALSE)</f>
        <v>0</v>
      </c>
      <c r="K2943" t="str">
        <f t="shared" si="182"/>
        <v>NONE</v>
      </c>
      <c r="L2943">
        <v>0</v>
      </c>
      <c r="M2943" t="str">
        <f t="shared" si="183"/>
        <v>10385 Councillor</v>
      </c>
      <c r="N2943" s="6" t="str">
        <f t="shared" si="184"/>
        <v/>
      </c>
      <c r="O2943" s="15" t="str">
        <f>IF(I2943&lt;&gt;FALSE,VLOOKUP(H2943,internet_municipalities!$B$2:$W$226,22,FALSE),"NO INTERNET")</f>
        <v>NO INTERNET</v>
      </c>
      <c r="P2943" s="16" t="str">
        <f t="shared" si="185"/>
        <v>NO INTERNET</v>
      </c>
    </row>
    <row r="2944" spans="1:16" x14ac:dyDescent="0.2">
      <c r="A2944">
        <v>10385</v>
      </c>
      <c r="B2944" t="b">
        <v>1</v>
      </c>
      <c r="C2944" t="s">
        <v>1463</v>
      </c>
      <c r="D2944" t="s">
        <v>3670</v>
      </c>
      <c r="E2944">
        <v>144</v>
      </c>
      <c r="F2944">
        <v>59</v>
      </c>
      <c r="G2944" t="b">
        <v>0</v>
      </c>
      <c r="H2944" t="str">
        <f>VLOOKUP(A2944,all_municipalities!$A$2:$M$445,2,FALSE)</f>
        <v>Latchford, Town of</v>
      </c>
      <c r="I2944" t="b">
        <f>VLOOKUP(A2944,all_municipalities!$A$2:$M$445,9,FALSE)</f>
        <v>0</v>
      </c>
      <c r="J2944" t="b">
        <f>VLOOKUP(A2944,all_municipalities!$A$2:$M$445,13, FALSE)</f>
        <v>0</v>
      </c>
      <c r="K2944" t="str">
        <f t="shared" si="182"/>
        <v>NONE</v>
      </c>
      <c r="L2944">
        <v>0</v>
      </c>
      <c r="M2944" t="str">
        <f t="shared" si="183"/>
        <v>10385 Councillor</v>
      </c>
      <c r="N2944" s="6" t="str">
        <f t="shared" si="184"/>
        <v/>
      </c>
      <c r="O2944" s="15" t="str">
        <f>IF(I2944&lt;&gt;FALSE,VLOOKUP(H2944,internet_municipalities!$B$2:$W$226,22,FALSE),"NO INTERNET")</f>
        <v>NO INTERNET</v>
      </c>
      <c r="P2944" s="16" t="str">
        <f t="shared" si="185"/>
        <v>NO INTERNET</v>
      </c>
    </row>
    <row r="2945" spans="1:16" x14ac:dyDescent="0.2">
      <c r="A2945">
        <v>10385</v>
      </c>
      <c r="B2945" t="b">
        <v>1</v>
      </c>
      <c r="C2945" t="s">
        <v>1463</v>
      </c>
      <c r="D2945" t="s">
        <v>3671</v>
      </c>
      <c r="E2945">
        <v>133</v>
      </c>
      <c r="F2945">
        <v>48</v>
      </c>
      <c r="G2945" t="b">
        <v>0</v>
      </c>
      <c r="H2945" t="str">
        <f>VLOOKUP(A2945,all_municipalities!$A$2:$M$445,2,FALSE)</f>
        <v>Latchford, Town of</v>
      </c>
      <c r="I2945" t="b">
        <f>VLOOKUP(A2945,all_municipalities!$A$2:$M$445,9,FALSE)</f>
        <v>0</v>
      </c>
      <c r="J2945" t="b">
        <f>VLOOKUP(A2945,all_municipalities!$A$2:$M$445,13, FALSE)</f>
        <v>0</v>
      </c>
      <c r="K2945" t="str">
        <f t="shared" si="182"/>
        <v>NONE</v>
      </c>
      <c r="L2945">
        <v>0</v>
      </c>
      <c r="M2945" t="str">
        <f t="shared" si="183"/>
        <v>10385 Councillor</v>
      </c>
      <c r="N2945" s="6" t="str">
        <f t="shared" si="184"/>
        <v/>
      </c>
      <c r="O2945" s="15" t="str">
        <f>IF(I2945&lt;&gt;FALSE,VLOOKUP(H2945,internet_municipalities!$B$2:$W$226,22,FALSE),"NO INTERNET")</f>
        <v>NO INTERNET</v>
      </c>
      <c r="P2945" s="16" t="str">
        <f t="shared" si="185"/>
        <v>NO INTERNET</v>
      </c>
    </row>
    <row r="2946" spans="1:16" x14ac:dyDescent="0.2">
      <c r="A2946">
        <v>10385</v>
      </c>
      <c r="B2946" t="b">
        <v>1</v>
      </c>
      <c r="C2946" t="s">
        <v>1463</v>
      </c>
      <c r="D2946" t="s">
        <v>3672</v>
      </c>
      <c r="E2946">
        <v>126</v>
      </c>
      <c r="F2946">
        <v>41</v>
      </c>
      <c r="G2946" t="b">
        <v>0</v>
      </c>
      <c r="H2946" t="str">
        <f>VLOOKUP(A2946,all_municipalities!$A$2:$M$445,2,FALSE)</f>
        <v>Latchford, Town of</v>
      </c>
      <c r="I2946" t="b">
        <f>VLOOKUP(A2946,all_municipalities!$A$2:$M$445,9,FALSE)</f>
        <v>0</v>
      </c>
      <c r="J2946" t="b">
        <f>VLOOKUP(A2946,all_municipalities!$A$2:$M$445,13, FALSE)</f>
        <v>0</v>
      </c>
      <c r="K2946" t="str">
        <f t="shared" ref="K2946:K3009" si="186">IF(J2946=TRUE,IF(F2946&lt;=10,"HIGH",IF(F2946&lt;=100,"MID",IF(F2946&lt;=1000,"LOW","NONE"))),"NONE")</f>
        <v>NONE</v>
      </c>
      <c r="L2946">
        <v>0</v>
      </c>
      <c r="M2946" t="str">
        <f t="shared" ref="M2946:M3009" si="187">CONCATENATE(A2946, " ",C2946)</f>
        <v>10385 Councillor</v>
      </c>
      <c r="N2946" s="6" t="str">
        <f t="shared" si="184"/>
        <v/>
      </c>
      <c r="O2946" s="15" t="str">
        <f>IF(I2946&lt;&gt;FALSE,VLOOKUP(H2946,internet_municipalities!$B$2:$W$226,22,FALSE),"NO INTERNET")</f>
        <v>NO INTERNET</v>
      </c>
      <c r="P2946" s="16" t="str">
        <f t="shared" si="185"/>
        <v>NO INTERNET</v>
      </c>
    </row>
    <row r="2947" spans="1:16" x14ac:dyDescent="0.2">
      <c r="A2947">
        <v>10385</v>
      </c>
      <c r="B2947" t="b">
        <v>1</v>
      </c>
      <c r="C2947" t="s">
        <v>1463</v>
      </c>
      <c r="D2947" t="s">
        <v>3673</v>
      </c>
      <c r="E2947">
        <v>169</v>
      </c>
      <c r="F2947">
        <v>84</v>
      </c>
      <c r="G2947" t="b">
        <v>0</v>
      </c>
      <c r="H2947" t="str">
        <f>VLOOKUP(A2947,all_municipalities!$A$2:$M$445,2,FALSE)</f>
        <v>Latchford, Town of</v>
      </c>
      <c r="I2947" t="b">
        <f>VLOOKUP(A2947,all_municipalities!$A$2:$M$445,9,FALSE)</f>
        <v>0</v>
      </c>
      <c r="J2947" t="b">
        <f>VLOOKUP(A2947,all_municipalities!$A$2:$M$445,13, FALSE)</f>
        <v>0</v>
      </c>
      <c r="K2947" t="str">
        <f t="shared" si="186"/>
        <v>NONE</v>
      </c>
      <c r="L2947">
        <v>0</v>
      </c>
      <c r="M2947" t="str">
        <f t="shared" si="187"/>
        <v>10385 Councillor</v>
      </c>
      <c r="N2947" s="6" t="str">
        <f t="shared" ref="N2947:N3010" si="188">IF(I2947,M2947,"")</f>
        <v/>
      </c>
      <c r="O2947" s="15" t="str">
        <f>IF(I2947&lt;&gt;FALSE,VLOOKUP(H2947,internet_municipalities!$B$2:$W$226,22,FALSE),"NO INTERNET")</f>
        <v>NO INTERNET</v>
      </c>
      <c r="P2947" s="16" t="str">
        <f t="shared" si="185"/>
        <v>NO INTERNET</v>
      </c>
    </row>
    <row r="2948" spans="1:16" x14ac:dyDescent="0.2">
      <c r="A2948">
        <v>10385</v>
      </c>
      <c r="B2948" t="b">
        <v>1</v>
      </c>
      <c r="C2948" t="s">
        <v>1463</v>
      </c>
      <c r="D2948" t="s">
        <v>3674</v>
      </c>
      <c r="E2948">
        <v>184</v>
      </c>
      <c r="F2948">
        <v>99</v>
      </c>
      <c r="G2948" t="b">
        <v>0</v>
      </c>
      <c r="H2948" t="str">
        <f>VLOOKUP(A2948,all_municipalities!$A$2:$M$445,2,FALSE)</f>
        <v>Latchford, Town of</v>
      </c>
      <c r="I2948" t="b">
        <f>VLOOKUP(A2948,all_municipalities!$A$2:$M$445,9,FALSE)</f>
        <v>0</v>
      </c>
      <c r="J2948" t="b">
        <f>VLOOKUP(A2948,all_municipalities!$A$2:$M$445,13, FALSE)</f>
        <v>0</v>
      </c>
      <c r="K2948" t="str">
        <f t="shared" si="186"/>
        <v>NONE</v>
      </c>
      <c r="L2948">
        <v>0</v>
      </c>
      <c r="M2948" t="str">
        <f t="shared" si="187"/>
        <v>10385 Councillor</v>
      </c>
      <c r="N2948" s="6" t="str">
        <f t="shared" si="188"/>
        <v/>
      </c>
      <c r="O2948" s="15" t="str">
        <f>IF(I2948&lt;&gt;FALSE,VLOOKUP(H2948,internet_municipalities!$B$2:$W$226,22,FALSE),"NO INTERNET")</f>
        <v>NO INTERNET</v>
      </c>
      <c r="P2948" s="16" t="str">
        <f t="shared" si="185"/>
        <v>NO INTERNET</v>
      </c>
    </row>
    <row r="2949" spans="1:16" x14ac:dyDescent="0.2">
      <c r="A2949">
        <v>10385</v>
      </c>
      <c r="B2949" t="b">
        <v>0</v>
      </c>
      <c r="C2949" t="s">
        <v>1463</v>
      </c>
      <c r="D2949" t="s">
        <v>3675</v>
      </c>
      <c r="E2949">
        <v>76</v>
      </c>
      <c r="F2949" t="s">
        <v>1460</v>
      </c>
      <c r="G2949" t="b">
        <v>0</v>
      </c>
      <c r="H2949" t="str">
        <f>VLOOKUP(A2949,all_municipalities!$A$2:$M$445,2,FALSE)</f>
        <v>Latchford, Town of</v>
      </c>
      <c r="I2949" t="b">
        <f>VLOOKUP(A2949,all_municipalities!$A$2:$M$445,9,FALSE)</f>
        <v>0</v>
      </c>
      <c r="J2949" t="b">
        <f>VLOOKUP(A2949,all_municipalities!$A$2:$M$445,13, FALSE)</f>
        <v>0</v>
      </c>
      <c r="K2949" t="str">
        <f t="shared" si="186"/>
        <v>NONE</v>
      </c>
      <c r="L2949">
        <v>0</v>
      </c>
      <c r="M2949" t="str">
        <f t="shared" si="187"/>
        <v>10385 Councillor</v>
      </c>
      <c r="N2949" s="6" t="str">
        <f t="shared" si="188"/>
        <v/>
      </c>
      <c r="O2949" s="15" t="str">
        <f>IF(I2949&lt;&gt;FALSE,VLOOKUP(H2949,internet_municipalities!$B$2:$W$226,22,FALSE),"NO INTERNET")</f>
        <v>NO INTERNET</v>
      </c>
      <c r="P2949" s="16" t="str">
        <f t="shared" si="185"/>
        <v>NO INTERNET</v>
      </c>
    </row>
    <row r="2950" spans="1:16" x14ac:dyDescent="0.2">
      <c r="A2950">
        <v>10385</v>
      </c>
      <c r="B2950" t="b">
        <v>0</v>
      </c>
      <c r="C2950" t="s">
        <v>1463</v>
      </c>
      <c r="D2950" t="s">
        <v>3676</v>
      </c>
      <c r="E2950">
        <v>71</v>
      </c>
      <c r="F2950" t="s">
        <v>1460</v>
      </c>
      <c r="G2950" t="b">
        <v>0</v>
      </c>
      <c r="H2950" t="str">
        <f>VLOOKUP(A2950,all_municipalities!$A$2:$M$445,2,FALSE)</f>
        <v>Latchford, Town of</v>
      </c>
      <c r="I2950" t="b">
        <f>VLOOKUP(A2950,all_municipalities!$A$2:$M$445,9,FALSE)</f>
        <v>0</v>
      </c>
      <c r="J2950" t="b">
        <f>VLOOKUP(A2950,all_municipalities!$A$2:$M$445,13, FALSE)</f>
        <v>0</v>
      </c>
      <c r="K2950" t="str">
        <f t="shared" si="186"/>
        <v>NONE</v>
      </c>
      <c r="L2950">
        <v>0</v>
      </c>
      <c r="M2950" t="str">
        <f t="shared" si="187"/>
        <v>10385 Councillor</v>
      </c>
      <c r="N2950" s="6" t="str">
        <f t="shared" si="188"/>
        <v/>
      </c>
      <c r="O2950" s="15" t="str">
        <f>IF(I2950&lt;&gt;FALSE,VLOOKUP(H2950,internet_municipalities!$B$2:$W$226,22,FALSE),"NO INTERNET")</f>
        <v>NO INTERNET</v>
      </c>
      <c r="P2950" s="16" t="str">
        <f t="shared" si="185"/>
        <v>NO INTERNET</v>
      </c>
    </row>
    <row r="2951" spans="1:16" x14ac:dyDescent="0.2">
      <c r="A2951">
        <v>10385</v>
      </c>
      <c r="B2951" t="b">
        <v>0</v>
      </c>
      <c r="C2951" t="s">
        <v>1463</v>
      </c>
      <c r="D2951" t="s">
        <v>3677</v>
      </c>
      <c r="E2951">
        <v>85</v>
      </c>
      <c r="F2951" t="s">
        <v>1460</v>
      </c>
      <c r="G2951" t="b">
        <v>0</v>
      </c>
      <c r="H2951" t="str">
        <f>VLOOKUP(A2951,all_municipalities!$A$2:$M$445,2,FALSE)</f>
        <v>Latchford, Town of</v>
      </c>
      <c r="I2951" t="b">
        <f>VLOOKUP(A2951,all_municipalities!$A$2:$M$445,9,FALSE)</f>
        <v>0</v>
      </c>
      <c r="J2951" t="b">
        <f>VLOOKUP(A2951,all_municipalities!$A$2:$M$445,13, FALSE)</f>
        <v>0</v>
      </c>
      <c r="K2951" t="str">
        <f t="shared" si="186"/>
        <v>NONE</v>
      </c>
      <c r="L2951">
        <v>0</v>
      </c>
      <c r="M2951" t="str">
        <f t="shared" si="187"/>
        <v>10385 Councillor</v>
      </c>
      <c r="N2951" s="6" t="str">
        <f t="shared" si="188"/>
        <v/>
      </c>
      <c r="O2951" s="15" t="str">
        <f>IF(I2951&lt;&gt;FALSE,VLOOKUP(H2951,internet_municipalities!$B$2:$W$226,22,FALSE),"NO INTERNET")</f>
        <v>NO INTERNET</v>
      </c>
      <c r="P2951" s="16" t="str">
        <f t="shared" ref="P2951:P3014" si="189">IF(I2951=TRUE,IF(F2951&lt;&gt;"Acclaimed",IF(F2951&lt;&gt;"Lost",F2951/O2951,"Lost"),"Acclaimed"),"NO INTERNET")</f>
        <v>NO INTERNET</v>
      </c>
    </row>
    <row r="2952" spans="1:16" x14ac:dyDescent="0.2">
      <c r="A2952">
        <v>10385</v>
      </c>
      <c r="B2952" t="b">
        <v>0</v>
      </c>
      <c r="C2952" t="s">
        <v>1463</v>
      </c>
      <c r="D2952" t="s">
        <v>3678</v>
      </c>
      <c r="E2952">
        <v>21</v>
      </c>
      <c r="F2952" t="s">
        <v>1460</v>
      </c>
      <c r="G2952" t="b">
        <v>0</v>
      </c>
      <c r="H2952" t="str">
        <f>VLOOKUP(A2952,all_municipalities!$A$2:$M$445,2,FALSE)</f>
        <v>Latchford, Town of</v>
      </c>
      <c r="I2952" t="b">
        <f>VLOOKUP(A2952,all_municipalities!$A$2:$M$445,9,FALSE)</f>
        <v>0</v>
      </c>
      <c r="J2952" t="b">
        <f>VLOOKUP(A2952,all_municipalities!$A$2:$M$445,13, FALSE)</f>
        <v>0</v>
      </c>
      <c r="K2952" t="str">
        <f t="shared" si="186"/>
        <v>NONE</v>
      </c>
      <c r="L2952">
        <v>0</v>
      </c>
      <c r="M2952" t="str">
        <f t="shared" si="187"/>
        <v>10385 Councillor</v>
      </c>
      <c r="N2952" s="6" t="str">
        <f t="shared" si="188"/>
        <v/>
      </c>
      <c r="O2952" s="15" t="str">
        <f>IF(I2952&lt;&gt;FALSE,VLOOKUP(H2952,internet_municipalities!$B$2:$W$226,22,FALSE),"NO INTERNET")</f>
        <v>NO INTERNET</v>
      </c>
      <c r="P2952" s="16" t="str">
        <f t="shared" si="189"/>
        <v>NO INTERNET</v>
      </c>
    </row>
    <row r="2953" spans="1:16" x14ac:dyDescent="0.2">
      <c r="A2953">
        <v>18520</v>
      </c>
      <c r="B2953" t="b">
        <v>1</v>
      </c>
      <c r="C2953" t="s">
        <v>1463</v>
      </c>
      <c r="D2953" t="s">
        <v>3679</v>
      </c>
      <c r="E2953" t="s">
        <v>461</v>
      </c>
      <c r="F2953" t="s">
        <v>461</v>
      </c>
      <c r="G2953" t="b">
        <v>0</v>
      </c>
      <c r="H2953" t="str">
        <f>VLOOKUP(A2953,all_municipalities!$A$2:$M$445,2,FALSE)</f>
        <v>Laurentian Hills, Town of</v>
      </c>
      <c r="I2953" t="b">
        <f>VLOOKUP(A2953,all_municipalities!$A$2:$M$445,9,FALSE)</f>
        <v>0</v>
      </c>
      <c r="J2953" t="b">
        <f>VLOOKUP(A2953,all_municipalities!$A$2:$M$445,13, FALSE)</f>
        <v>0</v>
      </c>
      <c r="K2953" t="str">
        <f t="shared" si="186"/>
        <v>NONE</v>
      </c>
      <c r="L2953">
        <v>0</v>
      </c>
      <c r="M2953" t="str">
        <f t="shared" si="187"/>
        <v>18520 Councillor</v>
      </c>
      <c r="N2953" s="6" t="str">
        <f t="shared" si="188"/>
        <v/>
      </c>
      <c r="O2953" s="15" t="str">
        <f>IF(I2953&lt;&gt;FALSE,VLOOKUP(H2953,internet_municipalities!$B$2:$W$226,22,FALSE),"NO INTERNET")</f>
        <v>NO INTERNET</v>
      </c>
      <c r="P2953" s="16" t="str">
        <f t="shared" si="189"/>
        <v>NO INTERNET</v>
      </c>
    </row>
    <row r="2954" spans="1:16" x14ac:dyDescent="0.2">
      <c r="A2954">
        <v>18520</v>
      </c>
      <c r="B2954" t="b">
        <v>1</v>
      </c>
      <c r="C2954" t="s">
        <v>1463</v>
      </c>
      <c r="D2954" t="s">
        <v>3680</v>
      </c>
      <c r="E2954" t="s">
        <v>461</v>
      </c>
      <c r="F2954" t="s">
        <v>461</v>
      </c>
      <c r="G2954" t="b">
        <v>0</v>
      </c>
      <c r="H2954" t="str">
        <f>VLOOKUP(A2954,all_municipalities!$A$2:$M$445,2,FALSE)</f>
        <v>Laurentian Hills, Town of</v>
      </c>
      <c r="I2954" t="b">
        <f>VLOOKUP(A2954,all_municipalities!$A$2:$M$445,9,FALSE)</f>
        <v>0</v>
      </c>
      <c r="J2954" t="b">
        <f>VLOOKUP(A2954,all_municipalities!$A$2:$M$445,13, FALSE)</f>
        <v>0</v>
      </c>
      <c r="K2954" t="str">
        <f t="shared" si="186"/>
        <v>NONE</v>
      </c>
      <c r="L2954">
        <v>0</v>
      </c>
      <c r="M2954" t="str">
        <f t="shared" si="187"/>
        <v>18520 Councillor</v>
      </c>
      <c r="N2954" s="6" t="str">
        <f t="shared" si="188"/>
        <v/>
      </c>
      <c r="O2954" s="15" t="str">
        <f>IF(I2954&lt;&gt;FALSE,VLOOKUP(H2954,internet_municipalities!$B$2:$W$226,22,FALSE),"NO INTERNET")</f>
        <v>NO INTERNET</v>
      </c>
      <c r="P2954" s="16" t="str">
        <f t="shared" si="189"/>
        <v>NO INTERNET</v>
      </c>
    </row>
    <row r="2955" spans="1:16" x14ac:dyDescent="0.2">
      <c r="A2955">
        <v>18520</v>
      </c>
      <c r="B2955" t="b">
        <v>1</v>
      </c>
      <c r="C2955" t="s">
        <v>1463</v>
      </c>
      <c r="D2955" t="s">
        <v>3681</v>
      </c>
      <c r="E2955" t="s">
        <v>461</v>
      </c>
      <c r="F2955" t="s">
        <v>461</v>
      </c>
      <c r="G2955" t="b">
        <v>0</v>
      </c>
      <c r="H2955" t="str">
        <f>VLOOKUP(A2955,all_municipalities!$A$2:$M$445,2,FALSE)</f>
        <v>Laurentian Hills, Town of</v>
      </c>
      <c r="I2955" t="b">
        <f>VLOOKUP(A2955,all_municipalities!$A$2:$M$445,9,FALSE)</f>
        <v>0</v>
      </c>
      <c r="J2955" t="b">
        <f>VLOOKUP(A2955,all_municipalities!$A$2:$M$445,13, FALSE)</f>
        <v>0</v>
      </c>
      <c r="K2955" t="str">
        <f t="shared" si="186"/>
        <v>NONE</v>
      </c>
      <c r="L2955">
        <v>0</v>
      </c>
      <c r="M2955" t="str">
        <f t="shared" si="187"/>
        <v>18520 Councillor</v>
      </c>
      <c r="N2955" s="6" t="str">
        <f t="shared" si="188"/>
        <v/>
      </c>
      <c r="O2955" s="15" t="str">
        <f>IF(I2955&lt;&gt;FALSE,VLOOKUP(H2955,internet_municipalities!$B$2:$W$226,22,FALSE),"NO INTERNET")</f>
        <v>NO INTERNET</v>
      </c>
      <c r="P2955" s="16" t="str">
        <f t="shared" si="189"/>
        <v>NO INTERNET</v>
      </c>
    </row>
    <row r="2956" spans="1:16" x14ac:dyDescent="0.2">
      <c r="A2956">
        <v>18520</v>
      </c>
      <c r="B2956" t="b">
        <v>1</v>
      </c>
      <c r="C2956" t="s">
        <v>1463</v>
      </c>
      <c r="D2956" t="s">
        <v>3682</v>
      </c>
      <c r="E2956" t="s">
        <v>461</v>
      </c>
      <c r="F2956" t="s">
        <v>461</v>
      </c>
      <c r="G2956" t="b">
        <v>0</v>
      </c>
      <c r="H2956" t="str">
        <f>VLOOKUP(A2956,all_municipalities!$A$2:$M$445,2,FALSE)</f>
        <v>Laurentian Hills, Town of</v>
      </c>
      <c r="I2956" t="b">
        <f>VLOOKUP(A2956,all_municipalities!$A$2:$M$445,9,FALSE)</f>
        <v>0</v>
      </c>
      <c r="J2956" t="b">
        <f>VLOOKUP(A2956,all_municipalities!$A$2:$M$445,13, FALSE)</f>
        <v>0</v>
      </c>
      <c r="K2956" t="str">
        <f t="shared" si="186"/>
        <v>NONE</v>
      </c>
      <c r="L2956">
        <v>0</v>
      </c>
      <c r="M2956" t="str">
        <f t="shared" si="187"/>
        <v>18520 Councillor</v>
      </c>
      <c r="N2956" s="6" t="str">
        <f t="shared" si="188"/>
        <v/>
      </c>
      <c r="O2956" s="15" t="str">
        <f>IF(I2956&lt;&gt;FALSE,VLOOKUP(H2956,internet_municipalities!$B$2:$W$226,22,FALSE),"NO INTERNET")</f>
        <v>NO INTERNET</v>
      </c>
      <c r="P2956" s="16" t="str">
        <f t="shared" si="189"/>
        <v>NO INTERNET</v>
      </c>
    </row>
    <row r="2957" spans="1:16" x14ac:dyDescent="0.2">
      <c r="A2957">
        <v>18521</v>
      </c>
      <c r="B2957" t="b">
        <v>1</v>
      </c>
      <c r="C2957" t="s">
        <v>1463</v>
      </c>
      <c r="D2957" t="s">
        <v>3683</v>
      </c>
      <c r="E2957">
        <v>1827</v>
      </c>
      <c r="F2957">
        <v>616</v>
      </c>
      <c r="G2957" t="b">
        <v>0</v>
      </c>
      <c r="H2957" t="str">
        <f>VLOOKUP(A2957,all_municipalities!$A$2:$M$445,2,FALSE)</f>
        <v>Laurentian Valley, Township of</v>
      </c>
      <c r="I2957" t="b">
        <f>VLOOKUP(A2957,all_municipalities!$A$2:$M$445,9,FALSE)</f>
        <v>0</v>
      </c>
      <c r="J2957" t="b">
        <f>VLOOKUP(A2957,all_municipalities!$A$2:$M$445,13, FALSE)</f>
        <v>0</v>
      </c>
      <c r="K2957" t="str">
        <f t="shared" si="186"/>
        <v>NONE</v>
      </c>
      <c r="L2957">
        <v>0</v>
      </c>
      <c r="M2957" t="str">
        <f t="shared" si="187"/>
        <v>18521 Councillor</v>
      </c>
      <c r="N2957" s="6" t="str">
        <f t="shared" si="188"/>
        <v/>
      </c>
      <c r="O2957" s="15" t="str">
        <f>IF(I2957&lt;&gt;FALSE,VLOOKUP(H2957,internet_municipalities!$B$2:$W$226,22,FALSE),"NO INTERNET")</f>
        <v>NO INTERNET</v>
      </c>
      <c r="P2957" s="16" t="str">
        <f t="shared" si="189"/>
        <v>NO INTERNET</v>
      </c>
    </row>
    <row r="2958" spans="1:16" x14ac:dyDescent="0.2">
      <c r="A2958">
        <v>18521</v>
      </c>
      <c r="B2958" t="b">
        <v>1</v>
      </c>
      <c r="C2958" t="s">
        <v>1463</v>
      </c>
      <c r="D2958" t="s">
        <v>3684</v>
      </c>
      <c r="E2958">
        <v>1264</v>
      </c>
      <c r="F2958">
        <v>53</v>
      </c>
      <c r="G2958" t="b">
        <v>0</v>
      </c>
      <c r="H2958" t="str">
        <f>VLOOKUP(A2958,all_municipalities!$A$2:$M$445,2,FALSE)</f>
        <v>Laurentian Valley, Township of</v>
      </c>
      <c r="I2958" t="b">
        <f>VLOOKUP(A2958,all_municipalities!$A$2:$M$445,9,FALSE)</f>
        <v>0</v>
      </c>
      <c r="J2958" t="b">
        <f>VLOOKUP(A2958,all_municipalities!$A$2:$M$445,13, FALSE)</f>
        <v>0</v>
      </c>
      <c r="K2958" t="str">
        <f t="shared" si="186"/>
        <v>NONE</v>
      </c>
      <c r="L2958">
        <v>0</v>
      </c>
      <c r="M2958" t="str">
        <f t="shared" si="187"/>
        <v>18521 Councillor</v>
      </c>
      <c r="N2958" s="6" t="str">
        <f t="shared" si="188"/>
        <v/>
      </c>
      <c r="O2958" s="15" t="str">
        <f>IF(I2958&lt;&gt;FALSE,VLOOKUP(H2958,internet_municipalities!$B$2:$W$226,22,FALSE),"NO INTERNET")</f>
        <v>NO INTERNET</v>
      </c>
      <c r="P2958" s="16" t="str">
        <f t="shared" si="189"/>
        <v>NO INTERNET</v>
      </c>
    </row>
    <row r="2959" spans="1:16" x14ac:dyDescent="0.2">
      <c r="A2959">
        <v>18521</v>
      </c>
      <c r="B2959" t="b">
        <v>1</v>
      </c>
      <c r="C2959" t="s">
        <v>1463</v>
      </c>
      <c r="D2959" t="s">
        <v>3685</v>
      </c>
      <c r="E2959">
        <v>1708</v>
      </c>
      <c r="F2959">
        <v>497</v>
      </c>
      <c r="G2959" t="b">
        <v>0</v>
      </c>
      <c r="H2959" t="str">
        <f>VLOOKUP(A2959,all_municipalities!$A$2:$M$445,2,FALSE)</f>
        <v>Laurentian Valley, Township of</v>
      </c>
      <c r="I2959" t="b">
        <f>VLOOKUP(A2959,all_municipalities!$A$2:$M$445,9,FALSE)</f>
        <v>0</v>
      </c>
      <c r="J2959" t="b">
        <f>VLOOKUP(A2959,all_municipalities!$A$2:$M$445,13, FALSE)</f>
        <v>0</v>
      </c>
      <c r="K2959" t="str">
        <f t="shared" si="186"/>
        <v>NONE</v>
      </c>
      <c r="L2959">
        <v>0</v>
      </c>
      <c r="M2959" t="str">
        <f t="shared" si="187"/>
        <v>18521 Councillor</v>
      </c>
      <c r="N2959" s="6" t="str">
        <f t="shared" si="188"/>
        <v/>
      </c>
      <c r="O2959" s="15" t="str">
        <f>IF(I2959&lt;&gt;FALSE,VLOOKUP(H2959,internet_municipalities!$B$2:$W$226,22,FALSE),"NO INTERNET")</f>
        <v>NO INTERNET</v>
      </c>
      <c r="P2959" s="16" t="str">
        <f t="shared" si="189"/>
        <v>NO INTERNET</v>
      </c>
    </row>
    <row r="2960" spans="1:16" x14ac:dyDescent="0.2">
      <c r="A2960">
        <v>18521</v>
      </c>
      <c r="B2960" t="b">
        <v>1</v>
      </c>
      <c r="C2960" t="s">
        <v>1463</v>
      </c>
      <c r="D2960" t="s">
        <v>3686</v>
      </c>
      <c r="E2960">
        <v>1413</v>
      </c>
      <c r="F2960">
        <v>202</v>
      </c>
      <c r="G2960" t="b">
        <v>0</v>
      </c>
      <c r="H2960" t="str">
        <f>VLOOKUP(A2960,all_municipalities!$A$2:$M$445,2,FALSE)</f>
        <v>Laurentian Valley, Township of</v>
      </c>
      <c r="I2960" t="b">
        <f>VLOOKUP(A2960,all_municipalities!$A$2:$M$445,9,FALSE)</f>
        <v>0</v>
      </c>
      <c r="J2960" t="b">
        <f>VLOOKUP(A2960,all_municipalities!$A$2:$M$445,13, FALSE)</f>
        <v>0</v>
      </c>
      <c r="K2960" t="str">
        <f t="shared" si="186"/>
        <v>NONE</v>
      </c>
      <c r="L2960">
        <v>0</v>
      </c>
      <c r="M2960" t="str">
        <f t="shared" si="187"/>
        <v>18521 Councillor</v>
      </c>
      <c r="N2960" s="6" t="str">
        <f t="shared" si="188"/>
        <v/>
      </c>
      <c r="O2960" s="15" t="str">
        <f>IF(I2960&lt;&gt;FALSE,VLOOKUP(H2960,internet_municipalities!$B$2:$W$226,22,FALSE),"NO INTERNET")</f>
        <v>NO INTERNET</v>
      </c>
      <c r="P2960" s="16" t="str">
        <f t="shared" si="189"/>
        <v>NO INTERNET</v>
      </c>
    </row>
    <row r="2961" spans="1:16" x14ac:dyDescent="0.2">
      <c r="A2961">
        <v>18521</v>
      </c>
      <c r="B2961" t="b">
        <v>1</v>
      </c>
      <c r="C2961" t="s">
        <v>1463</v>
      </c>
      <c r="D2961" t="s">
        <v>3687</v>
      </c>
      <c r="E2961">
        <v>1694</v>
      </c>
      <c r="F2961">
        <v>483</v>
      </c>
      <c r="G2961" t="b">
        <v>0</v>
      </c>
      <c r="H2961" t="str">
        <f>VLOOKUP(A2961,all_municipalities!$A$2:$M$445,2,FALSE)</f>
        <v>Laurentian Valley, Township of</v>
      </c>
      <c r="I2961" t="b">
        <f>VLOOKUP(A2961,all_municipalities!$A$2:$M$445,9,FALSE)</f>
        <v>0</v>
      </c>
      <c r="J2961" t="b">
        <f>VLOOKUP(A2961,all_municipalities!$A$2:$M$445,13, FALSE)</f>
        <v>0</v>
      </c>
      <c r="K2961" t="str">
        <f t="shared" si="186"/>
        <v>NONE</v>
      </c>
      <c r="L2961">
        <v>0</v>
      </c>
      <c r="M2961" t="str">
        <f t="shared" si="187"/>
        <v>18521 Councillor</v>
      </c>
      <c r="N2961" s="6" t="str">
        <f t="shared" si="188"/>
        <v/>
      </c>
      <c r="O2961" s="15" t="str">
        <f>IF(I2961&lt;&gt;FALSE,VLOOKUP(H2961,internet_municipalities!$B$2:$W$226,22,FALSE),"NO INTERNET")</f>
        <v>NO INTERNET</v>
      </c>
      <c r="P2961" s="16" t="str">
        <f t="shared" si="189"/>
        <v>NO INTERNET</v>
      </c>
    </row>
    <row r="2962" spans="1:16" x14ac:dyDescent="0.2">
      <c r="A2962">
        <v>18521</v>
      </c>
      <c r="B2962" t="b">
        <v>1</v>
      </c>
      <c r="C2962" t="s">
        <v>2531</v>
      </c>
      <c r="D2962" t="s">
        <v>3688</v>
      </c>
      <c r="E2962">
        <v>1685</v>
      </c>
      <c r="F2962">
        <v>440</v>
      </c>
      <c r="G2962" t="b">
        <v>0</v>
      </c>
      <c r="H2962" t="str">
        <f>VLOOKUP(A2962,all_municipalities!$A$2:$M$445,2,FALSE)</f>
        <v>Laurentian Valley, Township of</v>
      </c>
      <c r="I2962" t="b">
        <f>VLOOKUP(A2962,all_municipalities!$A$2:$M$445,9,FALSE)</f>
        <v>0</v>
      </c>
      <c r="J2962" t="b">
        <f>VLOOKUP(A2962,all_municipalities!$A$2:$M$445,13, FALSE)</f>
        <v>0</v>
      </c>
      <c r="K2962" t="str">
        <f t="shared" si="186"/>
        <v>NONE</v>
      </c>
      <c r="L2962">
        <v>0</v>
      </c>
      <c r="M2962" t="str">
        <f t="shared" si="187"/>
        <v>18521 Reeve</v>
      </c>
      <c r="N2962" s="6" t="str">
        <f t="shared" si="188"/>
        <v/>
      </c>
      <c r="O2962" s="15" t="str">
        <f>IF(I2962&lt;&gt;FALSE,VLOOKUP(H2962,internet_municipalities!$B$2:$W$226,22,FALSE),"NO INTERNET")</f>
        <v>NO INTERNET</v>
      </c>
      <c r="P2962" s="16" t="str">
        <f t="shared" si="189"/>
        <v>NO INTERNET</v>
      </c>
    </row>
    <row r="2963" spans="1:16" x14ac:dyDescent="0.2">
      <c r="A2963">
        <v>18521</v>
      </c>
      <c r="B2963" t="b">
        <v>0</v>
      </c>
      <c r="C2963" t="s">
        <v>2531</v>
      </c>
      <c r="D2963" t="s">
        <v>3689</v>
      </c>
      <c r="E2963">
        <v>1245</v>
      </c>
      <c r="F2963" t="s">
        <v>1460</v>
      </c>
      <c r="G2963" t="b">
        <v>0</v>
      </c>
      <c r="H2963" t="str">
        <f>VLOOKUP(A2963,all_municipalities!$A$2:$M$445,2,FALSE)</f>
        <v>Laurentian Valley, Township of</v>
      </c>
      <c r="I2963" t="b">
        <f>VLOOKUP(A2963,all_municipalities!$A$2:$M$445,9,FALSE)</f>
        <v>0</v>
      </c>
      <c r="J2963" t="b">
        <f>VLOOKUP(A2963,all_municipalities!$A$2:$M$445,13, FALSE)</f>
        <v>0</v>
      </c>
      <c r="K2963" t="str">
        <f t="shared" si="186"/>
        <v>NONE</v>
      </c>
      <c r="L2963">
        <v>0</v>
      </c>
      <c r="M2963" t="str">
        <f t="shared" si="187"/>
        <v>18521 Reeve</v>
      </c>
      <c r="N2963" s="6" t="str">
        <f t="shared" si="188"/>
        <v/>
      </c>
      <c r="O2963" s="15" t="str">
        <f>IF(I2963&lt;&gt;FALSE,VLOOKUP(H2963,internet_municipalities!$B$2:$W$226,22,FALSE),"NO INTERNET")</f>
        <v>NO INTERNET</v>
      </c>
      <c r="P2963" s="16" t="str">
        <f t="shared" si="189"/>
        <v>NO INTERNET</v>
      </c>
    </row>
    <row r="2964" spans="1:16" x14ac:dyDescent="0.2">
      <c r="A2964">
        <v>18521</v>
      </c>
      <c r="B2964" t="b">
        <v>0</v>
      </c>
      <c r="C2964" t="s">
        <v>1463</v>
      </c>
      <c r="D2964" t="s">
        <v>3690</v>
      </c>
      <c r="E2964">
        <v>1013</v>
      </c>
      <c r="F2964" t="s">
        <v>1460</v>
      </c>
      <c r="G2964" t="b">
        <v>0</v>
      </c>
      <c r="H2964" t="str">
        <f>VLOOKUP(A2964,all_municipalities!$A$2:$M$445,2,FALSE)</f>
        <v>Laurentian Valley, Township of</v>
      </c>
      <c r="I2964" t="b">
        <f>VLOOKUP(A2964,all_municipalities!$A$2:$M$445,9,FALSE)</f>
        <v>0</v>
      </c>
      <c r="J2964" t="b">
        <f>VLOOKUP(A2964,all_municipalities!$A$2:$M$445,13, FALSE)</f>
        <v>0</v>
      </c>
      <c r="K2964" t="str">
        <f t="shared" si="186"/>
        <v>NONE</v>
      </c>
      <c r="L2964">
        <v>0</v>
      </c>
      <c r="M2964" t="str">
        <f t="shared" si="187"/>
        <v>18521 Councillor</v>
      </c>
      <c r="N2964" s="6" t="str">
        <f t="shared" si="188"/>
        <v/>
      </c>
      <c r="O2964" s="15" t="str">
        <f>IF(I2964&lt;&gt;FALSE,VLOOKUP(H2964,internet_municipalities!$B$2:$W$226,22,FALSE),"NO INTERNET")</f>
        <v>NO INTERNET</v>
      </c>
      <c r="P2964" s="16" t="str">
        <f t="shared" si="189"/>
        <v>NO INTERNET</v>
      </c>
    </row>
    <row r="2965" spans="1:16" x14ac:dyDescent="0.2">
      <c r="A2965">
        <v>18521</v>
      </c>
      <c r="B2965" t="b">
        <v>0</v>
      </c>
      <c r="C2965" t="s">
        <v>1463</v>
      </c>
      <c r="D2965" t="s">
        <v>3691</v>
      </c>
      <c r="E2965">
        <v>816</v>
      </c>
      <c r="F2965" t="s">
        <v>1460</v>
      </c>
      <c r="G2965" t="b">
        <v>0</v>
      </c>
      <c r="H2965" t="str">
        <f>VLOOKUP(A2965,all_municipalities!$A$2:$M$445,2,FALSE)</f>
        <v>Laurentian Valley, Township of</v>
      </c>
      <c r="I2965" t="b">
        <f>VLOOKUP(A2965,all_municipalities!$A$2:$M$445,9,FALSE)</f>
        <v>0</v>
      </c>
      <c r="J2965" t="b">
        <f>VLOOKUP(A2965,all_municipalities!$A$2:$M$445,13, FALSE)</f>
        <v>0</v>
      </c>
      <c r="K2965" t="str">
        <f t="shared" si="186"/>
        <v>NONE</v>
      </c>
      <c r="L2965">
        <v>0</v>
      </c>
      <c r="M2965" t="str">
        <f t="shared" si="187"/>
        <v>18521 Councillor</v>
      </c>
      <c r="N2965" s="6" t="str">
        <f t="shared" si="188"/>
        <v/>
      </c>
      <c r="O2965" s="15" t="str">
        <f>IF(I2965&lt;&gt;FALSE,VLOOKUP(H2965,internet_municipalities!$B$2:$W$226,22,FALSE),"NO INTERNET")</f>
        <v>NO INTERNET</v>
      </c>
      <c r="P2965" s="16" t="str">
        <f t="shared" si="189"/>
        <v>NO INTERNET</v>
      </c>
    </row>
    <row r="2966" spans="1:16" x14ac:dyDescent="0.2">
      <c r="A2966">
        <v>18521</v>
      </c>
      <c r="B2966" t="b">
        <v>0</v>
      </c>
      <c r="C2966" t="s">
        <v>1463</v>
      </c>
      <c r="D2966" t="s">
        <v>3692</v>
      </c>
      <c r="E2966">
        <v>1211</v>
      </c>
      <c r="F2966" t="s">
        <v>1460</v>
      </c>
      <c r="G2966" t="b">
        <v>0</v>
      </c>
      <c r="H2966" t="str">
        <f>VLOOKUP(A2966,all_municipalities!$A$2:$M$445,2,FALSE)</f>
        <v>Laurentian Valley, Township of</v>
      </c>
      <c r="I2966" t="b">
        <f>VLOOKUP(A2966,all_municipalities!$A$2:$M$445,9,FALSE)</f>
        <v>0</v>
      </c>
      <c r="J2966" t="b">
        <f>VLOOKUP(A2966,all_municipalities!$A$2:$M$445,13, FALSE)</f>
        <v>0</v>
      </c>
      <c r="K2966" t="str">
        <f t="shared" si="186"/>
        <v>NONE</v>
      </c>
      <c r="L2966">
        <v>0</v>
      </c>
      <c r="M2966" t="str">
        <f t="shared" si="187"/>
        <v>18521 Councillor</v>
      </c>
      <c r="N2966" s="6" t="str">
        <f t="shared" si="188"/>
        <v/>
      </c>
      <c r="O2966" s="15" t="str">
        <f>IF(I2966&lt;&gt;FALSE,VLOOKUP(H2966,internet_municipalities!$B$2:$W$226,22,FALSE),"NO INTERNET")</f>
        <v>NO INTERNET</v>
      </c>
      <c r="P2966" s="16" t="str">
        <f t="shared" si="189"/>
        <v>NO INTERNET</v>
      </c>
    </row>
    <row r="2967" spans="1:16" x14ac:dyDescent="0.2">
      <c r="A2967">
        <v>18521</v>
      </c>
      <c r="B2967" t="b">
        <v>0</v>
      </c>
      <c r="C2967" t="s">
        <v>1463</v>
      </c>
      <c r="D2967" t="s">
        <v>3693</v>
      </c>
      <c r="E2967">
        <v>1113</v>
      </c>
      <c r="F2967" t="s">
        <v>1460</v>
      </c>
      <c r="G2967" t="b">
        <v>0</v>
      </c>
      <c r="H2967" t="str">
        <f>VLOOKUP(A2967,all_municipalities!$A$2:$M$445,2,FALSE)</f>
        <v>Laurentian Valley, Township of</v>
      </c>
      <c r="I2967" t="b">
        <f>VLOOKUP(A2967,all_municipalities!$A$2:$M$445,9,FALSE)</f>
        <v>0</v>
      </c>
      <c r="J2967" t="b">
        <f>VLOOKUP(A2967,all_municipalities!$A$2:$M$445,13, FALSE)</f>
        <v>0</v>
      </c>
      <c r="K2967" t="str">
        <f t="shared" si="186"/>
        <v>NONE</v>
      </c>
      <c r="L2967">
        <v>0</v>
      </c>
      <c r="M2967" t="str">
        <f t="shared" si="187"/>
        <v>18521 Councillor</v>
      </c>
      <c r="N2967" s="6" t="str">
        <f t="shared" si="188"/>
        <v/>
      </c>
      <c r="O2967" s="15" t="str">
        <f>IF(I2967&lt;&gt;FALSE,VLOOKUP(H2967,internet_municipalities!$B$2:$W$226,22,FALSE),"NO INTERNET")</f>
        <v>NO INTERNET</v>
      </c>
      <c r="P2967" s="16" t="str">
        <f t="shared" si="189"/>
        <v>NO INTERNET</v>
      </c>
    </row>
    <row r="2968" spans="1:16" x14ac:dyDescent="0.2">
      <c r="A2968">
        <v>17914</v>
      </c>
      <c r="B2968" t="b">
        <v>1</v>
      </c>
      <c r="C2968" t="s">
        <v>1463</v>
      </c>
      <c r="D2968" t="s">
        <v>3694</v>
      </c>
      <c r="E2968">
        <v>4253</v>
      </c>
      <c r="F2968">
        <v>2043</v>
      </c>
      <c r="G2968" t="b">
        <v>0</v>
      </c>
      <c r="H2968" t="str">
        <f>VLOOKUP(A2968,all_municipalities!$A$2:$M$445,2,FALSE)</f>
        <v>Leamington, Municipality of</v>
      </c>
      <c r="I2968" t="b">
        <f>VLOOKUP(A2968,all_municipalities!$A$2:$M$445,9,FALSE)</f>
        <v>0</v>
      </c>
      <c r="J2968" t="b">
        <f>VLOOKUP(A2968,all_municipalities!$A$2:$M$445,13, FALSE)</f>
        <v>0</v>
      </c>
      <c r="K2968" t="str">
        <f t="shared" si="186"/>
        <v>NONE</v>
      </c>
      <c r="L2968">
        <v>0</v>
      </c>
      <c r="M2968" t="str">
        <f t="shared" si="187"/>
        <v>17914 Councillor</v>
      </c>
      <c r="N2968" s="6" t="str">
        <f t="shared" si="188"/>
        <v/>
      </c>
      <c r="O2968" s="15" t="str">
        <f>IF(I2968&lt;&gt;FALSE,VLOOKUP(H2968,internet_municipalities!$B$2:$W$226,22,FALSE),"NO INTERNET")</f>
        <v>NO INTERNET</v>
      </c>
      <c r="P2968" s="16" t="str">
        <f t="shared" si="189"/>
        <v>NO INTERNET</v>
      </c>
    </row>
    <row r="2969" spans="1:16" x14ac:dyDescent="0.2">
      <c r="A2969">
        <v>17914</v>
      </c>
      <c r="B2969" t="b">
        <v>1</v>
      </c>
      <c r="C2969" t="s">
        <v>1463</v>
      </c>
      <c r="D2969" t="s">
        <v>3695</v>
      </c>
      <c r="E2969">
        <v>3949</v>
      </c>
      <c r="F2969">
        <v>1739</v>
      </c>
      <c r="G2969" t="b">
        <v>0</v>
      </c>
      <c r="H2969" t="str">
        <f>VLOOKUP(A2969,all_municipalities!$A$2:$M$445,2,FALSE)</f>
        <v>Leamington, Municipality of</v>
      </c>
      <c r="I2969" t="b">
        <f>VLOOKUP(A2969,all_municipalities!$A$2:$M$445,9,FALSE)</f>
        <v>0</v>
      </c>
      <c r="J2969" t="b">
        <f>VLOOKUP(A2969,all_municipalities!$A$2:$M$445,13, FALSE)</f>
        <v>0</v>
      </c>
      <c r="K2969" t="str">
        <f t="shared" si="186"/>
        <v>NONE</v>
      </c>
      <c r="L2969">
        <v>0</v>
      </c>
      <c r="M2969" t="str">
        <f t="shared" si="187"/>
        <v>17914 Councillor</v>
      </c>
      <c r="N2969" s="6" t="str">
        <f t="shared" si="188"/>
        <v/>
      </c>
      <c r="O2969" s="15" t="str">
        <f>IF(I2969&lt;&gt;FALSE,VLOOKUP(H2969,internet_municipalities!$B$2:$W$226,22,FALSE),"NO INTERNET")</f>
        <v>NO INTERNET</v>
      </c>
      <c r="P2969" s="16" t="str">
        <f t="shared" si="189"/>
        <v>NO INTERNET</v>
      </c>
    </row>
    <row r="2970" spans="1:16" x14ac:dyDescent="0.2">
      <c r="A2970">
        <v>17914</v>
      </c>
      <c r="B2970" t="b">
        <v>1</v>
      </c>
      <c r="C2970" t="s">
        <v>1463</v>
      </c>
      <c r="D2970" t="s">
        <v>3696</v>
      </c>
      <c r="E2970">
        <v>2363</v>
      </c>
      <c r="F2970">
        <v>153</v>
      </c>
      <c r="G2970" t="b">
        <v>0</v>
      </c>
      <c r="H2970" t="str">
        <f>VLOOKUP(A2970,all_municipalities!$A$2:$M$445,2,FALSE)</f>
        <v>Leamington, Municipality of</v>
      </c>
      <c r="I2970" t="b">
        <f>VLOOKUP(A2970,all_municipalities!$A$2:$M$445,9,FALSE)</f>
        <v>0</v>
      </c>
      <c r="J2970" t="b">
        <f>VLOOKUP(A2970,all_municipalities!$A$2:$M$445,13, FALSE)</f>
        <v>0</v>
      </c>
      <c r="K2970" t="str">
        <f t="shared" si="186"/>
        <v>NONE</v>
      </c>
      <c r="L2970">
        <v>0</v>
      </c>
      <c r="M2970" t="str">
        <f t="shared" si="187"/>
        <v>17914 Councillor</v>
      </c>
      <c r="N2970" s="6" t="str">
        <f t="shared" si="188"/>
        <v/>
      </c>
      <c r="O2970" s="15" t="str">
        <f>IF(I2970&lt;&gt;FALSE,VLOOKUP(H2970,internet_municipalities!$B$2:$W$226,22,FALSE),"NO INTERNET")</f>
        <v>NO INTERNET</v>
      </c>
      <c r="P2970" s="16" t="str">
        <f t="shared" si="189"/>
        <v>NO INTERNET</v>
      </c>
    </row>
    <row r="2971" spans="1:16" x14ac:dyDescent="0.2">
      <c r="A2971">
        <v>17914</v>
      </c>
      <c r="B2971" t="b">
        <v>1</v>
      </c>
      <c r="C2971" t="s">
        <v>1463</v>
      </c>
      <c r="D2971" t="s">
        <v>3697</v>
      </c>
      <c r="E2971">
        <v>4250</v>
      </c>
      <c r="F2971">
        <v>2040</v>
      </c>
      <c r="G2971" t="b">
        <v>0</v>
      </c>
      <c r="H2971" t="str">
        <f>VLOOKUP(A2971,all_municipalities!$A$2:$M$445,2,FALSE)</f>
        <v>Leamington, Municipality of</v>
      </c>
      <c r="I2971" t="b">
        <f>VLOOKUP(A2971,all_municipalities!$A$2:$M$445,9,FALSE)</f>
        <v>0</v>
      </c>
      <c r="J2971" t="b">
        <f>VLOOKUP(A2971,all_municipalities!$A$2:$M$445,13, FALSE)</f>
        <v>0</v>
      </c>
      <c r="K2971" t="str">
        <f t="shared" si="186"/>
        <v>NONE</v>
      </c>
      <c r="L2971">
        <v>0</v>
      </c>
      <c r="M2971" t="str">
        <f t="shared" si="187"/>
        <v>17914 Councillor</v>
      </c>
      <c r="N2971" s="6" t="str">
        <f t="shared" si="188"/>
        <v/>
      </c>
      <c r="O2971" s="15" t="str">
        <f>IF(I2971&lt;&gt;FALSE,VLOOKUP(H2971,internet_municipalities!$B$2:$W$226,22,FALSE),"NO INTERNET")</f>
        <v>NO INTERNET</v>
      </c>
      <c r="P2971" s="16" t="str">
        <f t="shared" si="189"/>
        <v>NO INTERNET</v>
      </c>
    </row>
    <row r="2972" spans="1:16" x14ac:dyDescent="0.2">
      <c r="A2972">
        <v>17914</v>
      </c>
      <c r="B2972" t="b">
        <v>1</v>
      </c>
      <c r="C2972" t="s">
        <v>1463</v>
      </c>
      <c r="D2972" t="s">
        <v>3698</v>
      </c>
      <c r="E2972">
        <v>2806</v>
      </c>
      <c r="F2972">
        <v>596</v>
      </c>
      <c r="G2972" t="b">
        <v>0</v>
      </c>
      <c r="H2972" t="str">
        <f>VLOOKUP(A2972,all_municipalities!$A$2:$M$445,2,FALSE)</f>
        <v>Leamington, Municipality of</v>
      </c>
      <c r="I2972" t="b">
        <f>VLOOKUP(A2972,all_municipalities!$A$2:$M$445,9,FALSE)</f>
        <v>0</v>
      </c>
      <c r="J2972" t="b">
        <f>VLOOKUP(A2972,all_municipalities!$A$2:$M$445,13, FALSE)</f>
        <v>0</v>
      </c>
      <c r="K2972" t="str">
        <f t="shared" si="186"/>
        <v>NONE</v>
      </c>
      <c r="L2972">
        <v>0</v>
      </c>
      <c r="M2972" t="str">
        <f t="shared" si="187"/>
        <v>17914 Councillor</v>
      </c>
      <c r="N2972" s="6" t="str">
        <f t="shared" si="188"/>
        <v/>
      </c>
      <c r="O2972" s="15" t="str">
        <f>IF(I2972&lt;&gt;FALSE,VLOOKUP(H2972,internet_municipalities!$B$2:$W$226,22,FALSE),"NO INTERNET")</f>
        <v>NO INTERNET</v>
      </c>
      <c r="P2972" s="16" t="str">
        <f t="shared" si="189"/>
        <v>NO INTERNET</v>
      </c>
    </row>
    <row r="2973" spans="1:16" x14ac:dyDescent="0.2">
      <c r="A2973">
        <v>17914</v>
      </c>
      <c r="B2973" t="b">
        <v>1</v>
      </c>
      <c r="C2973" t="s">
        <v>1479</v>
      </c>
      <c r="D2973" t="s">
        <v>3699</v>
      </c>
      <c r="E2973">
        <v>3229</v>
      </c>
      <c r="F2973">
        <v>899</v>
      </c>
      <c r="G2973" t="b">
        <v>0</v>
      </c>
      <c r="H2973" t="str">
        <f>VLOOKUP(A2973,all_municipalities!$A$2:$M$445,2,FALSE)</f>
        <v>Leamington, Municipality of</v>
      </c>
      <c r="I2973" t="b">
        <f>VLOOKUP(A2973,all_municipalities!$A$2:$M$445,9,FALSE)</f>
        <v>0</v>
      </c>
      <c r="J2973" t="b">
        <f>VLOOKUP(A2973,all_municipalities!$A$2:$M$445,13, FALSE)</f>
        <v>0</v>
      </c>
      <c r="K2973" t="str">
        <f t="shared" si="186"/>
        <v>NONE</v>
      </c>
      <c r="L2973">
        <v>0</v>
      </c>
      <c r="M2973" t="str">
        <f t="shared" si="187"/>
        <v>17914 Deputy Mayor</v>
      </c>
      <c r="N2973" s="6" t="str">
        <f t="shared" si="188"/>
        <v/>
      </c>
      <c r="O2973" s="15" t="str">
        <f>IF(I2973&lt;&gt;FALSE,VLOOKUP(H2973,internet_municipalities!$B$2:$W$226,22,FALSE),"NO INTERNET")</f>
        <v>NO INTERNET</v>
      </c>
      <c r="P2973" s="16" t="str">
        <f t="shared" si="189"/>
        <v>NO INTERNET</v>
      </c>
    </row>
    <row r="2974" spans="1:16" x14ac:dyDescent="0.2">
      <c r="A2974">
        <v>17914</v>
      </c>
      <c r="B2974" t="b">
        <v>0</v>
      </c>
      <c r="C2974" t="s">
        <v>1479</v>
      </c>
      <c r="D2974" t="s">
        <v>3700</v>
      </c>
      <c r="E2974">
        <v>2330</v>
      </c>
      <c r="F2974" t="s">
        <v>1460</v>
      </c>
      <c r="G2974" t="b">
        <v>0</v>
      </c>
      <c r="H2974" t="str">
        <f>VLOOKUP(A2974,all_municipalities!$A$2:$M$445,2,FALSE)</f>
        <v>Leamington, Municipality of</v>
      </c>
      <c r="I2974" t="b">
        <f>VLOOKUP(A2974,all_municipalities!$A$2:$M$445,9,FALSE)</f>
        <v>0</v>
      </c>
      <c r="J2974" t="b">
        <f>VLOOKUP(A2974,all_municipalities!$A$2:$M$445,13, FALSE)</f>
        <v>0</v>
      </c>
      <c r="K2974" t="str">
        <f t="shared" si="186"/>
        <v>NONE</v>
      </c>
      <c r="L2974">
        <v>0</v>
      </c>
      <c r="M2974" t="str">
        <f t="shared" si="187"/>
        <v>17914 Deputy Mayor</v>
      </c>
      <c r="N2974" s="6" t="str">
        <f t="shared" si="188"/>
        <v/>
      </c>
      <c r="O2974" s="15" t="str">
        <f>IF(I2974&lt;&gt;FALSE,VLOOKUP(H2974,internet_municipalities!$B$2:$W$226,22,FALSE),"NO INTERNET")</f>
        <v>NO INTERNET</v>
      </c>
      <c r="P2974" s="16" t="str">
        <f t="shared" si="189"/>
        <v>NO INTERNET</v>
      </c>
    </row>
    <row r="2975" spans="1:16" x14ac:dyDescent="0.2">
      <c r="A2975">
        <v>17914</v>
      </c>
      <c r="B2975" t="b">
        <v>0</v>
      </c>
      <c r="C2975" t="s">
        <v>1479</v>
      </c>
      <c r="D2975" t="s">
        <v>3701</v>
      </c>
      <c r="E2975">
        <v>2305</v>
      </c>
      <c r="F2975" t="s">
        <v>1460</v>
      </c>
      <c r="G2975" t="b">
        <v>0</v>
      </c>
      <c r="H2975" t="str">
        <f>VLOOKUP(A2975,all_municipalities!$A$2:$M$445,2,FALSE)</f>
        <v>Leamington, Municipality of</v>
      </c>
      <c r="I2975" t="b">
        <f>VLOOKUP(A2975,all_municipalities!$A$2:$M$445,9,FALSE)</f>
        <v>0</v>
      </c>
      <c r="J2975" t="b">
        <f>VLOOKUP(A2975,all_municipalities!$A$2:$M$445,13, FALSE)</f>
        <v>0</v>
      </c>
      <c r="K2975" t="str">
        <f t="shared" si="186"/>
        <v>NONE</v>
      </c>
      <c r="L2975">
        <v>0</v>
      </c>
      <c r="M2975" t="str">
        <f t="shared" si="187"/>
        <v>17914 Deputy Mayor</v>
      </c>
      <c r="N2975" s="6" t="str">
        <f t="shared" si="188"/>
        <v/>
      </c>
      <c r="O2975" s="15" t="str">
        <f>IF(I2975&lt;&gt;FALSE,VLOOKUP(H2975,internet_municipalities!$B$2:$W$226,22,FALSE),"NO INTERNET")</f>
        <v>NO INTERNET</v>
      </c>
      <c r="P2975" s="16" t="str">
        <f t="shared" si="189"/>
        <v>NO INTERNET</v>
      </c>
    </row>
    <row r="2976" spans="1:16" x14ac:dyDescent="0.2">
      <c r="A2976">
        <v>17914</v>
      </c>
      <c r="B2976" t="b">
        <v>0</v>
      </c>
      <c r="C2976" t="s">
        <v>1463</v>
      </c>
      <c r="D2976" t="s">
        <v>3702</v>
      </c>
      <c r="E2976">
        <v>1684</v>
      </c>
      <c r="F2976" t="s">
        <v>1460</v>
      </c>
      <c r="G2976" t="b">
        <v>0</v>
      </c>
      <c r="H2976" t="str">
        <f>VLOOKUP(A2976,all_municipalities!$A$2:$M$445,2,FALSE)</f>
        <v>Leamington, Municipality of</v>
      </c>
      <c r="I2976" t="b">
        <f>VLOOKUP(A2976,all_municipalities!$A$2:$M$445,9,FALSE)</f>
        <v>0</v>
      </c>
      <c r="J2976" t="b">
        <f>VLOOKUP(A2976,all_municipalities!$A$2:$M$445,13, FALSE)</f>
        <v>0</v>
      </c>
      <c r="K2976" t="str">
        <f t="shared" si="186"/>
        <v>NONE</v>
      </c>
      <c r="L2976">
        <v>0</v>
      </c>
      <c r="M2976" t="str">
        <f t="shared" si="187"/>
        <v>17914 Councillor</v>
      </c>
      <c r="N2976" s="6" t="str">
        <f t="shared" si="188"/>
        <v/>
      </c>
      <c r="O2976" s="15" t="str">
        <f>IF(I2976&lt;&gt;FALSE,VLOOKUP(H2976,internet_municipalities!$B$2:$W$226,22,FALSE),"NO INTERNET")</f>
        <v>NO INTERNET</v>
      </c>
      <c r="P2976" s="16" t="str">
        <f t="shared" si="189"/>
        <v>NO INTERNET</v>
      </c>
    </row>
    <row r="2977" spans="1:16" x14ac:dyDescent="0.2">
      <c r="A2977">
        <v>17914</v>
      </c>
      <c r="B2977" t="b">
        <v>0</v>
      </c>
      <c r="C2977" t="s">
        <v>1463</v>
      </c>
      <c r="D2977" t="s">
        <v>3703</v>
      </c>
      <c r="E2977">
        <v>344</v>
      </c>
      <c r="F2977" t="s">
        <v>1460</v>
      </c>
      <c r="G2977" t="b">
        <v>0</v>
      </c>
      <c r="H2977" t="str">
        <f>VLOOKUP(A2977,all_municipalities!$A$2:$M$445,2,FALSE)</f>
        <v>Leamington, Municipality of</v>
      </c>
      <c r="I2977" t="b">
        <f>VLOOKUP(A2977,all_municipalities!$A$2:$M$445,9,FALSE)</f>
        <v>0</v>
      </c>
      <c r="J2977" t="b">
        <f>VLOOKUP(A2977,all_municipalities!$A$2:$M$445,13, FALSE)</f>
        <v>0</v>
      </c>
      <c r="K2977" t="str">
        <f t="shared" si="186"/>
        <v>NONE</v>
      </c>
      <c r="L2977">
        <v>0</v>
      </c>
      <c r="M2977" t="str">
        <f t="shared" si="187"/>
        <v>17914 Councillor</v>
      </c>
      <c r="N2977" s="6" t="str">
        <f t="shared" si="188"/>
        <v/>
      </c>
      <c r="O2977" s="15" t="str">
        <f>IF(I2977&lt;&gt;FALSE,VLOOKUP(H2977,internet_municipalities!$B$2:$W$226,22,FALSE),"NO INTERNET")</f>
        <v>NO INTERNET</v>
      </c>
      <c r="P2977" s="16" t="str">
        <f t="shared" si="189"/>
        <v>NO INTERNET</v>
      </c>
    </row>
    <row r="2978" spans="1:16" x14ac:dyDescent="0.2">
      <c r="A2978">
        <v>17914</v>
      </c>
      <c r="B2978" t="b">
        <v>0</v>
      </c>
      <c r="C2978" t="s">
        <v>1463</v>
      </c>
      <c r="D2978" t="s">
        <v>3704</v>
      </c>
      <c r="E2978">
        <v>2166</v>
      </c>
      <c r="F2978" t="s">
        <v>1460</v>
      </c>
      <c r="G2978" t="b">
        <v>0</v>
      </c>
      <c r="H2978" t="str">
        <f>VLOOKUP(A2978,all_municipalities!$A$2:$M$445,2,FALSE)</f>
        <v>Leamington, Municipality of</v>
      </c>
      <c r="I2978" t="b">
        <f>VLOOKUP(A2978,all_municipalities!$A$2:$M$445,9,FALSE)</f>
        <v>0</v>
      </c>
      <c r="J2978" t="b">
        <f>VLOOKUP(A2978,all_municipalities!$A$2:$M$445,13, FALSE)</f>
        <v>0</v>
      </c>
      <c r="K2978" t="str">
        <f t="shared" si="186"/>
        <v>NONE</v>
      </c>
      <c r="L2978">
        <v>0</v>
      </c>
      <c r="M2978" t="str">
        <f t="shared" si="187"/>
        <v>17914 Councillor</v>
      </c>
      <c r="N2978" s="6" t="str">
        <f t="shared" si="188"/>
        <v/>
      </c>
      <c r="O2978" s="15" t="str">
        <f>IF(I2978&lt;&gt;FALSE,VLOOKUP(H2978,internet_municipalities!$B$2:$W$226,22,FALSE),"NO INTERNET")</f>
        <v>NO INTERNET</v>
      </c>
      <c r="P2978" s="16" t="str">
        <f t="shared" si="189"/>
        <v>NO INTERNET</v>
      </c>
    </row>
    <row r="2979" spans="1:16" x14ac:dyDescent="0.2">
      <c r="A2979">
        <v>17914</v>
      </c>
      <c r="B2979" t="b">
        <v>0</v>
      </c>
      <c r="C2979" t="s">
        <v>1463</v>
      </c>
      <c r="D2979" t="s">
        <v>3705</v>
      </c>
      <c r="E2979">
        <v>2079</v>
      </c>
      <c r="F2979" t="s">
        <v>1460</v>
      </c>
      <c r="G2979" t="b">
        <v>0</v>
      </c>
      <c r="H2979" t="str">
        <f>VLOOKUP(A2979,all_municipalities!$A$2:$M$445,2,FALSE)</f>
        <v>Leamington, Municipality of</v>
      </c>
      <c r="I2979" t="b">
        <f>VLOOKUP(A2979,all_municipalities!$A$2:$M$445,9,FALSE)</f>
        <v>0</v>
      </c>
      <c r="J2979" t="b">
        <f>VLOOKUP(A2979,all_municipalities!$A$2:$M$445,13, FALSE)</f>
        <v>0</v>
      </c>
      <c r="K2979" t="str">
        <f t="shared" si="186"/>
        <v>NONE</v>
      </c>
      <c r="L2979">
        <v>0</v>
      </c>
      <c r="M2979" t="str">
        <f t="shared" si="187"/>
        <v>17914 Councillor</v>
      </c>
      <c r="N2979" s="6" t="str">
        <f t="shared" si="188"/>
        <v/>
      </c>
      <c r="O2979" s="15" t="str">
        <f>IF(I2979&lt;&gt;FALSE,VLOOKUP(H2979,internet_municipalities!$B$2:$W$226,22,FALSE),"NO INTERNET")</f>
        <v>NO INTERNET</v>
      </c>
      <c r="P2979" s="16" t="str">
        <f t="shared" si="189"/>
        <v>NO INTERNET</v>
      </c>
    </row>
    <row r="2980" spans="1:16" x14ac:dyDescent="0.2">
      <c r="A2980">
        <v>17914</v>
      </c>
      <c r="B2980" t="b">
        <v>0</v>
      </c>
      <c r="C2980" t="s">
        <v>1463</v>
      </c>
      <c r="D2980" t="s">
        <v>3706</v>
      </c>
      <c r="E2980">
        <v>1637</v>
      </c>
      <c r="F2980" t="s">
        <v>1460</v>
      </c>
      <c r="G2980" t="b">
        <v>0</v>
      </c>
      <c r="H2980" t="str">
        <f>VLOOKUP(A2980,all_municipalities!$A$2:$M$445,2,FALSE)</f>
        <v>Leamington, Municipality of</v>
      </c>
      <c r="I2980" t="b">
        <f>VLOOKUP(A2980,all_municipalities!$A$2:$M$445,9,FALSE)</f>
        <v>0</v>
      </c>
      <c r="J2980" t="b">
        <f>VLOOKUP(A2980,all_municipalities!$A$2:$M$445,13, FALSE)</f>
        <v>0</v>
      </c>
      <c r="K2980" t="str">
        <f t="shared" si="186"/>
        <v>NONE</v>
      </c>
      <c r="L2980">
        <v>0</v>
      </c>
      <c r="M2980" t="str">
        <f t="shared" si="187"/>
        <v>17914 Councillor</v>
      </c>
      <c r="N2980" s="6" t="str">
        <f t="shared" si="188"/>
        <v/>
      </c>
      <c r="O2980" s="15" t="str">
        <f>IF(I2980&lt;&gt;FALSE,VLOOKUP(H2980,internet_municipalities!$B$2:$W$226,22,FALSE),"NO INTERNET")</f>
        <v>NO INTERNET</v>
      </c>
      <c r="P2980" s="16" t="str">
        <f t="shared" si="189"/>
        <v>NO INTERNET</v>
      </c>
    </row>
    <row r="2981" spans="1:16" x14ac:dyDescent="0.2">
      <c r="A2981">
        <v>17914</v>
      </c>
      <c r="B2981" t="b">
        <v>0</v>
      </c>
      <c r="C2981" t="s">
        <v>1463</v>
      </c>
      <c r="D2981" t="s">
        <v>3707</v>
      </c>
      <c r="E2981">
        <v>1412</v>
      </c>
      <c r="F2981" t="s">
        <v>1460</v>
      </c>
      <c r="G2981" t="b">
        <v>0</v>
      </c>
      <c r="H2981" t="str">
        <f>VLOOKUP(A2981,all_municipalities!$A$2:$M$445,2,FALSE)</f>
        <v>Leamington, Municipality of</v>
      </c>
      <c r="I2981" t="b">
        <f>VLOOKUP(A2981,all_municipalities!$A$2:$M$445,9,FALSE)</f>
        <v>0</v>
      </c>
      <c r="J2981" t="b">
        <f>VLOOKUP(A2981,all_municipalities!$A$2:$M$445,13, FALSE)</f>
        <v>0</v>
      </c>
      <c r="K2981" t="str">
        <f t="shared" si="186"/>
        <v>NONE</v>
      </c>
      <c r="L2981">
        <v>0</v>
      </c>
      <c r="M2981" t="str">
        <f t="shared" si="187"/>
        <v>17914 Councillor</v>
      </c>
      <c r="N2981" s="6" t="str">
        <f t="shared" si="188"/>
        <v/>
      </c>
      <c r="O2981" s="15" t="str">
        <f>IF(I2981&lt;&gt;FALSE,VLOOKUP(H2981,internet_municipalities!$B$2:$W$226,22,FALSE),"NO INTERNET")</f>
        <v>NO INTERNET</v>
      </c>
      <c r="P2981" s="16" t="str">
        <f t="shared" si="189"/>
        <v>NO INTERNET</v>
      </c>
    </row>
    <row r="2982" spans="1:16" x14ac:dyDescent="0.2">
      <c r="A2982">
        <v>17914</v>
      </c>
      <c r="B2982" t="b">
        <v>0</v>
      </c>
      <c r="C2982" t="s">
        <v>1463</v>
      </c>
      <c r="D2982" t="s">
        <v>3708</v>
      </c>
      <c r="E2982">
        <v>792</v>
      </c>
      <c r="F2982" t="s">
        <v>1460</v>
      </c>
      <c r="G2982" t="b">
        <v>0</v>
      </c>
      <c r="H2982" t="str">
        <f>VLOOKUP(A2982,all_municipalities!$A$2:$M$445,2,FALSE)</f>
        <v>Leamington, Municipality of</v>
      </c>
      <c r="I2982" t="b">
        <f>VLOOKUP(A2982,all_municipalities!$A$2:$M$445,9,FALSE)</f>
        <v>0</v>
      </c>
      <c r="J2982" t="b">
        <f>VLOOKUP(A2982,all_municipalities!$A$2:$M$445,13, FALSE)</f>
        <v>0</v>
      </c>
      <c r="K2982" t="str">
        <f t="shared" si="186"/>
        <v>NONE</v>
      </c>
      <c r="L2982">
        <v>0</v>
      </c>
      <c r="M2982" t="str">
        <f t="shared" si="187"/>
        <v>17914 Councillor</v>
      </c>
      <c r="N2982" s="6" t="str">
        <f t="shared" si="188"/>
        <v/>
      </c>
      <c r="O2982" s="15" t="str">
        <f>IF(I2982&lt;&gt;FALSE,VLOOKUP(H2982,internet_municipalities!$B$2:$W$226,22,FALSE),"NO INTERNET")</f>
        <v>NO INTERNET</v>
      </c>
      <c r="P2982" s="16" t="str">
        <f t="shared" si="189"/>
        <v>NO INTERNET</v>
      </c>
    </row>
    <row r="2983" spans="1:16" x14ac:dyDescent="0.2">
      <c r="A2983">
        <v>17914</v>
      </c>
      <c r="B2983" t="b">
        <v>0</v>
      </c>
      <c r="C2983" t="s">
        <v>1463</v>
      </c>
      <c r="D2983" t="s">
        <v>3709</v>
      </c>
      <c r="E2983">
        <v>2210</v>
      </c>
      <c r="F2983" t="s">
        <v>1460</v>
      </c>
      <c r="G2983" t="b">
        <v>0</v>
      </c>
      <c r="H2983" t="str">
        <f>VLOOKUP(A2983,all_municipalities!$A$2:$M$445,2,FALSE)</f>
        <v>Leamington, Municipality of</v>
      </c>
      <c r="I2983" t="b">
        <f>VLOOKUP(A2983,all_municipalities!$A$2:$M$445,9,FALSE)</f>
        <v>0</v>
      </c>
      <c r="J2983" t="b">
        <f>VLOOKUP(A2983,all_municipalities!$A$2:$M$445,13, FALSE)</f>
        <v>0</v>
      </c>
      <c r="K2983" t="str">
        <f t="shared" si="186"/>
        <v>NONE</v>
      </c>
      <c r="L2983">
        <v>0</v>
      </c>
      <c r="M2983" t="str">
        <f t="shared" si="187"/>
        <v>17914 Councillor</v>
      </c>
      <c r="N2983" s="6" t="str">
        <f t="shared" si="188"/>
        <v/>
      </c>
      <c r="O2983" s="15" t="str">
        <f>IF(I2983&lt;&gt;FALSE,VLOOKUP(H2983,internet_municipalities!$B$2:$W$226,22,FALSE),"NO INTERNET")</f>
        <v>NO INTERNET</v>
      </c>
      <c r="P2983" s="16" t="str">
        <f t="shared" si="189"/>
        <v>NO INTERNET</v>
      </c>
    </row>
    <row r="2984" spans="1:16" x14ac:dyDescent="0.2">
      <c r="A2984">
        <v>17914</v>
      </c>
      <c r="B2984" t="b">
        <v>0</v>
      </c>
      <c r="C2984" t="s">
        <v>1463</v>
      </c>
      <c r="D2984" t="s">
        <v>3710</v>
      </c>
      <c r="E2984">
        <v>2120</v>
      </c>
      <c r="F2984" t="s">
        <v>1460</v>
      </c>
      <c r="G2984" t="b">
        <v>0</v>
      </c>
      <c r="H2984" t="str">
        <f>VLOOKUP(A2984,all_municipalities!$A$2:$M$445,2,FALSE)</f>
        <v>Leamington, Municipality of</v>
      </c>
      <c r="I2984" t="b">
        <f>VLOOKUP(A2984,all_municipalities!$A$2:$M$445,9,FALSE)</f>
        <v>0</v>
      </c>
      <c r="J2984" t="b">
        <f>VLOOKUP(A2984,all_municipalities!$A$2:$M$445,13, FALSE)</f>
        <v>0</v>
      </c>
      <c r="K2984" t="str">
        <f t="shared" si="186"/>
        <v>NONE</v>
      </c>
      <c r="L2984">
        <v>0</v>
      </c>
      <c r="M2984" t="str">
        <f t="shared" si="187"/>
        <v>17914 Councillor</v>
      </c>
      <c r="N2984" s="6" t="str">
        <f t="shared" si="188"/>
        <v/>
      </c>
      <c r="O2984" s="15" t="str">
        <f>IF(I2984&lt;&gt;FALSE,VLOOKUP(H2984,internet_municipalities!$B$2:$W$226,22,FALSE),"NO INTERNET")</f>
        <v>NO INTERNET</v>
      </c>
      <c r="P2984" s="16" t="str">
        <f t="shared" si="189"/>
        <v>NO INTERNET</v>
      </c>
    </row>
    <row r="2985" spans="1:16" x14ac:dyDescent="0.2">
      <c r="A2985">
        <v>17914</v>
      </c>
      <c r="B2985" t="b">
        <v>0</v>
      </c>
      <c r="C2985" t="s">
        <v>1463</v>
      </c>
      <c r="D2985" t="s">
        <v>3711</v>
      </c>
      <c r="E2985">
        <v>1286</v>
      </c>
      <c r="F2985" t="s">
        <v>1460</v>
      </c>
      <c r="G2985" t="b">
        <v>0</v>
      </c>
      <c r="H2985" t="str">
        <f>VLOOKUP(A2985,all_municipalities!$A$2:$M$445,2,FALSE)</f>
        <v>Leamington, Municipality of</v>
      </c>
      <c r="I2985" t="b">
        <f>VLOOKUP(A2985,all_municipalities!$A$2:$M$445,9,FALSE)</f>
        <v>0</v>
      </c>
      <c r="J2985" t="b">
        <f>VLOOKUP(A2985,all_municipalities!$A$2:$M$445,13, FALSE)</f>
        <v>0</v>
      </c>
      <c r="K2985" t="str">
        <f t="shared" si="186"/>
        <v>NONE</v>
      </c>
      <c r="L2985">
        <v>0</v>
      </c>
      <c r="M2985" t="str">
        <f t="shared" si="187"/>
        <v>17914 Councillor</v>
      </c>
      <c r="N2985" s="6" t="str">
        <f t="shared" si="188"/>
        <v/>
      </c>
      <c r="O2985" s="15" t="str">
        <f>IF(I2985&lt;&gt;FALSE,VLOOKUP(H2985,internet_municipalities!$B$2:$W$226,22,FALSE),"NO INTERNET")</f>
        <v>NO INTERNET</v>
      </c>
      <c r="P2985" s="16" t="str">
        <f t="shared" si="189"/>
        <v>NO INTERNET</v>
      </c>
    </row>
    <row r="2986" spans="1:16" x14ac:dyDescent="0.2">
      <c r="A2986">
        <v>17914</v>
      </c>
      <c r="B2986" t="b">
        <v>0</v>
      </c>
      <c r="C2986" t="s">
        <v>1463</v>
      </c>
      <c r="D2986" t="s">
        <v>3712</v>
      </c>
      <c r="E2986">
        <v>806</v>
      </c>
      <c r="F2986" t="s">
        <v>1460</v>
      </c>
      <c r="G2986" t="b">
        <v>0</v>
      </c>
      <c r="H2986" t="str">
        <f>VLOOKUP(A2986,all_municipalities!$A$2:$M$445,2,FALSE)</f>
        <v>Leamington, Municipality of</v>
      </c>
      <c r="I2986" t="b">
        <f>VLOOKUP(A2986,all_municipalities!$A$2:$M$445,9,FALSE)</f>
        <v>0</v>
      </c>
      <c r="J2986" t="b">
        <f>VLOOKUP(A2986,all_municipalities!$A$2:$M$445,13, FALSE)</f>
        <v>0</v>
      </c>
      <c r="K2986" t="str">
        <f t="shared" si="186"/>
        <v>NONE</v>
      </c>
      <c r="L2986">
        <v>0</v>
      </c>
      <c r="M2986" t="str">
        <f t="shared" si="187"/>
        <v>17914 Councillor</v>
      </c>
      <c r="N2986" s="6" t="str">
        <f t="shared" si="188"/>
        <v/>
      </c>
      <c r="O2986" s="15" t="str">
        <f>IF(I2986&lt;&gt;FALSE,VLOOKUP(H2986,internet_municipalities!$B$2:$W$226,22,FALSE),"NO INTERNET")</f>
        <v>NO INTERNET</v>
      </c>
      <c r="P2986" s="16" t="str">
        <f t="shared" si="189"/>
        <v>NO INTERNET</v>
      </c>
    </row>
    <row r="2987" spans="1:16" x14ac:dyDescent="0.2">
      <c r="A2987">
        <v>19435</v>
      </c>
      <c r="B2987" t="b">
        <v>1</v>
      </c>
      <c r="C2987" t="s">
        <v>1475</v>
      </c>
      <c r="D2987" t="s">
        <v>3713</v>
      </c>
      <c r="E2987">
        <v>281</v>
      </c>
      <c r="F2987">
        <v>73</v>
      </c>
      <c r="G2987" t="b">
        <v>0</v>
      </c>
      <c r="H2987" t="str">
        <f>VLOOKUP(A2987,all_municipalities!$A$2:$M$445,2,FALSE)</f>
        <v>Leeds and the Thousand Islands, Township of</v>
      </c>
      <c r="I2987" t="b">
        <f>VLOOKUP(A2987,all_municipalities!$A$2:$M$445,9,FALSE)</f>
        <v>1</v>
      </c>
      <c r="J2987" t="b">
        <f>VLOOKUP(A2987,all_municipalities!$A$2:$M$445,13, FALSE)</f>
        <v>0</v>
      </c>
      <c r="K2987" t="str">
        <f t="shared" si="186"/>
        <v>NONE</v>
      </c>
      <c r="L2987">
        <v>0</v>
      </c>
      <c r="M2987" t="str">
        <f t="shared" si="187"/>
        <v>19435 Councillor, Ward 3</v>
      </c>
      <c r="N2987" s="6" t="str">
        <f t="shared" si="188"/>
        <v>19435 Councillor, Ward 3</v>
      </c>
      <c r="O2987" s="15">
        <f>IF(I2987&lt;&gt;FALSE,VLOOKUP(H2987,internet_municipalities!$B$2:$W$226,22,FALSE),"NO INTERNET")</f>
        <v>7122</v>
      </c>
      <c r="P2987" s="16">
        <f t="shared" si="189"/>
        <v>1.0249929795001405E-2</v>
      </c>
    </row>
    <row r="2988" spans="1:16" x14ac:dyDescent="0.2">
      <c r="A2988">
        <v>19435</v>
      </c>
      <c r="B2988" t="b">
        <v>1</v>
      </c>
      <c r="C2988" t="s">
        <v>1453</v>
      </c>
      <c r="D2988" t="s">
        <v>3714</v>
      </c>
      <c r="E2988">
        <v>752</v>
      </c>
      <c r="F2988">
        <v>324</v>
      </c>
      <c r="G2988" t="b">
        <v>0</v>
      </c>
      <c r="H2988" t="str">
        <f>VLOOKUP(A2988,all_municipalities!$A$2:$M$445,2,FALSE)</f>
        <v>Leeds and the Thousand Islands, Township of</v>
      </c>
      <c r="I2988" t="b">
        <f>VLOOKUP(A2988,all_municipalities!$A$2:$M$445,9,FALSE)</f>
        <v>1</v>
      </c>
      <c r="J2988" t="b">
        <f>VLOOKUP(A2988,all_municipalities!$A$2:$M$445,13, FALSE)</f>
        <v>0</v>
      </c>
      <c r="K2988" t="str">
        <f t="shared" si="186"/>
        <v>NONE</v>
      </c>
      <c r="L2988">
        <v>0</v>
      </c>
      <c r="M2988" t="str">
        <f t="shared" si="187"/>
        <v>19435 Councillor, Ward 2</v>
      </c>
      <c r="N2988" s="6" t="str">
        <f t="shared" si="188"/>
        <v>19435 Councillor, Ward 2</v>
      </c>
      <c r="O2988" s="15">
        <f>IF(I2988&lt;&gt;FALSE,VLOOKUP(H2988,internet_municipalities!$B$2:$W$226,22,FALSE),"NO INTERNET")</f>
        <v>7122</v>
      </c>
      <c r="P2988" s="16">
        <f t="shared" si="189"/>
        <v>4.5492839090143219E-2</v>
      </c>
    </row>
    <row r="2989" spans="1:16" x14ac:dyDescent="0.2">
      <c r="A2989">
        <v>19435</v>
      </c>
      <c r="B2989" t="b">
        <v>1</v>
      </c>
      <c r="C2989" t="s">
        <v>1453</v>
      </c>
      <c r="D2989" t="s">
        <v>3715</v>
      </c>
      <c r="E2989">
        <v>705</v>
      </c>
      <c r="F2989">
        <v>277</v>
      </c>
      <c r="G2989" t="b">
        <v>0</v>
      </c>
      <c r="H2989" t="str">
        <f>VLOOKUP(A2989,all_municipalities!$A$2:$M$445,2,FALSE)</f>
        <v>Leeds and the Thousand Islands, Township of</v>
      </c>
      <c r="I2989" t="b">
        <f>VLOOKUP(A2989,all_municipalities!$A$2:$M$445,9,FALSE)</f>
        <v>1</v>
      </c>
      <c r="J2989" t="b">
        <f>VLOOKUP(A2989,all_municipalities!$A$2:$M$445,13, FALSE)</f>
        <v>0</v>
      </c>
      <c r="K2989" t="str">
        <f t="shared" si="186"/>
        <v>NONE</v>
      </c>
      <c r="L2989">
        <v>0</v>
      </c>
      <c r="M2989" t="str">
        <f t="shared" si="187"/>
        <v>19435 Councillor, Ward 2</v>
      </c>
      <c r="N2989" s="6" t="str">
        <f t="shared" si="188"/>
        <v>19435 Councillor, Ward 2</v>
      </c>
      <c r="O2989" s="15">
        <f>IF(I2989&lt;&gt;FALSE,VLOOKUP(H2989,internet_municipalities!$B$2:$W$226,22,FALSE),"NO INTERNET")</f>
        <v>7122</v>
      </c>
      <c r="P2989" s="16">
        <f t="shared" si="189"/>
        <v>3.8893569222128617E-2</v>
      </c>
    </row>
    <row r="2990" spans="1:16" x14ac:dyDescent="0.2">
      <c r="A2990">
        <v>19435</v>
      </c>
      <c r="B2990" t="b">
        <v>1</v>
      </c>
      <c r="C2990" t="s">
        <v>1456</v>
      </c>
      <c r="D2990" t="s">
        <v>3716</v>
      </c>
      <c r="E2990">
        <v>743</v>
      </c>
      <c r="F2990">
        <v>127</v>
      </c>
      <c r="G2990" t="b">
        <v>0</v>
      </c>
      <c r="H2990" t="str">
        <f>VLOOKUP(A2990,all_municipalities!$A$2:$M$445,2,FALSE)</f>
        <v>Leeds and the Thousand Islands, Township of</v>
      </c>
      <c r="I2990" t="b">
        <f>VLOOKUP(A2990,all_municipalities!$A$2:$M$445,9,FALSE)</f>
        <v>1</v>
      </c>
      <c r="J2990" t="b">
        <f>VLOOKUP(A2990,all_municipalities!$A$2:$M$445,13, FALSE)</f>
        <v>0</v>
      </c>
      <c r="K2990" t="str">
        <f t="shared" si="186"/>
        <v>NONE</v>
      </c>
      <c r="L2990">
        <v>0</v>
      </c>
      <c r="M2990" t="str">
        <f t="shared" si="187"/>
        <v>19435 Councillor, Ward 1</v>
      </c>
      <c r="N2990" s="6" t="str">
        <f t="shared" si="188"/>
        <v>19435 Councillor, Ward 1</v>
      </c>
      <c r="O2990" s="15">
        <f>IF(I2990&lt;&gt;FALSE,VLOOKUP(H2990,internet_municipalities!$B$2:$W$226,22,FALSE),"NO INTERNET")</f>
        <v>7122</v>
      </c>
      <c r="P2990" s="16">
        <f t="shared" si="189"/>
        <v>1.7832069643358608E-2</v>
      </c>
    </row>
    <row r="2991" spans="1:16" x14ac:dyDescent="0.2">
      <c r="A2991">
        <v>19435</v>
      </c>
      <c r="B2991" t="b">
        <v>1</v>
      </c>
      <c r="C2991" t="s">
        <v>1456</v>
      </c>
      <c r="D2991" t="s">
        <v>3717</v>
      </c>
      <c r="E2991">
        <v>818</v>
      </c>
      <c r="F2991">
        <v>202</v>
      </c>
      <c r="G2991" t="b">
        <v>0</v>
      </c>
      <c r="H2991" t="str">
        <f>VLOOKUP(A2991,all_municipalities!$A$2:$M$445,2,FALSE)</f>
        <v>Leeds and the Thousand Islands, Township of</v>
      </c>
      <c r="I2991" t="b">
        <f>VLOOKUP(A2991,all_municipalities!$A$2:$M$445,9,FALSE)</f>
        <v>1</v>
      </c>
      <c r="J2991" t="b">
        <f>VLOOKUP(A2991,all_municipalities!$A$2:$M$445,13, FALSE)</f>
        <v>0</v>
      </c>
      <c r="K2991" t="str">
        <f t="shared" si="186"/>
        <v>NONE</v>
      </c>
      <c r="L2991">
        <v>0</v>
      </c>
      <c r="M2991" t="str">
        <f t="shared" si="187"/>
        <v>19435 Councillor, Ward 1</v>
      </c>
      <c r="N2991" s="6" t="str">
        <f t="shared" si="188"/>
        <v>19435 Councillor, Ward 1</v>
      </c>
      <c r="O2991" s="15">
        <f>IF(I2991&lt;&gt;FALSE,VLOOKUP(H2991,internet_municipalities!$B$2:$W$226,22,FALSE),"NO INTERNET")</f>
        <v>7122</v>
      </c>
      <c r="P2991" s="16">
        <f t="shared" si="189"/>
        <v>2.8362819432743613E-2</v>
      </c>
    </row>
    <row r="2992" spans="1:16" x14ac:dyDescent="0.2">
      <c r="A2992">
        <v>19435</v>
      </c>
      <c r="B2992" t="b">
        <v>1</v>
      </c>
      <c r="C2992" t="s">
        <v>1456</v>
      </c>
      <c r="D2992" t="s">
        <v>3718</v>
      </c>
      <c r="E2992">
        <v>906</v>
      </c>
      <c r="F2992">
        <v>290</v>
      </c>
      <c r="G2992" t="b">
        <v>0</v>
      </c>
      <c r="H2992" t="str">
        <f>VLOOKUP(A2992,all_municipalities!$A$2:$M$445,2,FALSE)</f>
        <v>Leeds and the Thousand Islands, Township of</v>
      </c>
      <c r="I2992" t="b">
        <f>VLOOKUP(A2992,all_municipalities!$A$2:$M$445,9,FALSE)</f>
        <v>1</v>
      </c>
      <c r="J2992" t="b">
        <f>VLOOKUP(A2992,all_municipalities!$A$2:$M$445,13, FALSE)</f>
        <v>0</v>
      </c>
      <c r="K2992" t="str">
        <f t="shared" si="186"/>
        <v>NONE</v>
      </c>
      <c r="L2992">
        <v>0</v>
      </c>
      <c r="M2992" t="str">
        <f t="shared" si="187"/>
        <v>19435 Councillor, Ward 1</v>
      </c>
      <c r="N2992" s="6" t="str">
        <f t="shared" si="188"/>
        <v>19435 Councillor, Ward 1</v>
      </c>
      <c r="O2992" s="15">
        <f>IF(I2992&lt;&gt;FALSE,VLOOKUP(H2992,internet_municipalities!$B$2:$W$226,22,FALSE),"NO INTERNET")</f>
        <v>7122</v>
      </c>
      <c r="P2992" s="16">
        <f t="shared" si="189"/>
        <v>4.0718899185622014E-2</v>
      </c>
    </row>
    <row r="2993" spans="1:16" x14ac:dyDescent="0.2">
      <c r="A2993">
        <v>19435</v>
      </c>
      <c r="B2993" t="b">
        <v>0</v>
      </c>
      <c r="C2993" t="s">
        <v>1456</v>
      </c>
      <c r="D2993" t="s">
        <v>3719</v>
      </c>
      <c r="E2993">
        <v>608</v>
      </c>
      <c r="F2993" t="s">
        <v>1460</v>
      </c>
      <c r="G2993" t="b">
        <v>0</v>
      </c>
      <c r="H2993" t="str">
        <f>VLOOKUP(A2993,all_municipalities!$A$2:$M$445,2,FALSE)</f>
        <v>Leeds and the Thousand Islands, Township of</v>
      </c>
      <c r="I2993" t="b">
        <f>VLOOKUP(A2993,all_municipalities!$A$2:$M$445,9,FALSE)</f>
        <v>1</v>
      </c>
      <c r="J2993" t="b">
        <f>VLOOKUP(A2993,all_municipalities!$A$2:$M$445,13, FALSE)</f>
        <v>0</v>
      </c>
      <c r="K2993" t="str">
        <f t="shared" si="186"/>
        <v>NONE</v>
      </c>
      <c r="L2993">
        <v>0</v>
      </c>
      <c r="M2993" t="str">
        <f t="shared" si="187"/>
        <v>19435 Councillor, Ward 1</v>
      </c>
      <c r="N2993" s="6" t="str">
        <f t="shared" si="188"/>
        <v>19435 Councillor, Ward 1</v>
      </c>
      <c r="O2993" s="15">
        <f>IF(I2993&lt;&gt;FALSE,VLOOKUP(H2993,internet_municipalities!$B$2:$W$226,22,FALSE),"NO INTERNET")</f>
        <v>7122</v>
      </c>
      <c r="P2993" s="16" t="str">
        <f t="shared" si="189"/>
        <v>Lost</v>
      </c>
    </row>
    <row r="2994" spans="1:16" x14ac:dyDescent="0.2">
      <c r="A2994">
        <v>19435</v>
      </c>
      <c r="B2994" t="b">
        <v>0</v>
      </c>
      <c r="C2994" t="s">
        <v>1456</v>
      </c>
      <c r="D2994" t="s">
        <v>3720</v>
      </c>
      <c r="E2994">
        <v>616</v>
      </c>
      <c r="F2994" t="s">
        <v>1460</v>
      </c>
      <c r="G2994" t="b">
        <v>0</v>
      </c>
      <c r="H2994" t="str">
        <f>VLOOKUP(A2994,all_municipalities!$A$2:$M$445,2,FALSE)</f>
        <v>Leeds and the Thousand Islands, Township of</v>
      </c>
      <c r="I2994" t="b">
        <f>VLOOKUP(A2994,all_municipalities!$A$2:$M$445,9,FALSE)</f>
        <v>1</v>
      </c>
      <c r="J2994" t="b">
        <f>VLOOKUP(A2994,all_municipalities!$A$2:$M$445,13, FALSE)</f>
        <v>0</v>
      </c>
      <c r="K2994" t="str">
        <f t="shared" si="186"/>
        <v>NONE</v>
      </c>
      <c r="L2994">
        <v>0</v>
      </c>
      <c r="M2994" t="str">
        <f t="shared" si="187"/>
        <v>19435 Councillor, Ward 1</v>
      </c>
      <c r="N2994" s="6" t="str">
        <f t="shared" si="188"/>
        <v>19435 Councillor, Ward 1</v>
      </c>
      <c r="O2994" s="15">
        <f>IF(I2994&lt;&gt;FALSE,VLOOKUP(H2994,internet_municipalities!$B$2:$W$226,22,FALSE),"NO INTERNET")</f>
        <v>7122</v>
      </c>
      <c r="P2994" s="16" t="str">
        <f t="shared" si="189"/>
        <v>Lost</v>
      </c>
    </row>
    <row r="2995" spans="1:16" x14ac:dyDescent="0.2">
      <c r="A2995">
        <v>19435</v>
      </c>
      <c r="B2995" t="b">
        <v>0</v>
      </c>
      <c r="C2995" t="s">
        <v>1453</v>
      </c>
      <c r="D2995" t="s">
        <v>3721</v>
      </c>
      <c r="E2995">
        <v>428</v>
      </c>
      <c r="F2995" t="s">
        <v>1460</v>
      </c>
      <c r="G2995" t="b">
        <v>0</v>
      </c>
      <c r="H2995" t="str">
        <f>VLOOKUP(A2995,all_municipalities!$A$2:$M$445,2,FALSE)</f>
        <v>Leeds and the Thousand Islands, Township of</v>
      </c>
      <c r="I2995" t="b">
        <f>VLOOKUP(A2995,all_municipalities!$A$2:$M$445,9,FALSE)</f>
        <v>1</v>
      </c>
      <c r="J2995" t="b">
        <f>VLOOKUP(A2995,all_municipalities!$A$2:$M$445,13, FALSE)</f>
        <v>0</v>
      </c>
      <c r="K2995" t="str">
        <f t="shared" si="186"/>
        <v>NONE</v>
      </c>
      <c r="L2995">
        <v>0</v>
      </c>
      <c r="M2995" t="str">
        <f t="shared" si="187"/>
        <v>19435 Councillor, Ward 2</v>
      </c>
      <c r="N2995" s="6" t="str">
        <f t="shared" si="188"/>
        <v>19435 Councillor, Ward 2</v>
      </c>
      <c r="O2995" s="15">
        <f>IF(I2995&lt;&gt;FALSE,VLOOKUP(H2995,internet_municipalities!$B$2:$W$226,22,FALSE),"NO INTERNET")</f>
        <v>7122</v>
      </c>
      <c r="P2995" s="16" t="str">
        <f t="shared" si="189"/>
        <v>Lost</v>
      </c>
    </row>
    <row r="2996" spans="1:16" x14ac:dyDescent="0.2">
      <c r="A2996">
        <v>19435</v>
      </c>
      <c r="B2996" t="b">
        <v>0</v>
      </c>
      <c r="C2996" t="s">
        <v>1475</v>
      </c>
      <c r="D2996" t="s">
        <v>3722</v>
      </c>
      <c r="E2996">
        <v>208</v>
      </c>
      <c r="F2996" t="s">
        <v>1460</v>
      </c>
      <c r="G2996" t="b">
        <v>0</v>
      </c>
      <c r="H2996" t="str">
        <f>VLOOKUP(A2996,all_municipalities!$A$2:$M$445,2,FALSE)</f>
        <v>Leeds and the Thousand Islands, Township of</v>
      </c>
      <c r="I2996" t="b">
        <f>VLOOKUP(A2996,all_municipalities!$A$2:$M$445,9,FALSE)</f>
        <v>1</v>
      </c>
      <c r="J2996" t="b">
        <f>VLOOKUP(A2996,all_municipalities!$A$2:$M$445,13, FALSE)</f>
        <v>0</v>
      </c>
      <c r="K2996" t="str">
        <f t="shared" si="186"/>
        <v>NONE</v>
      </c>
      <c r="L2996">
        <v>0</v>
      </c>
      <c r="M2996" t="str">
        <f t="shared" si="187"/>
        <v>19435 Councillor, Ward 3</v>
      </c>
      <c r="N2996" s="6" t="str">
        <f t="shared" si="188"/>
        <v>19435 Councillor, Ward 3</v>
      </c>
      <c r="O2996" s="15">
        <f>IF(I2996&lt;&gt;FALSE,VLOOKUP(H2996,internet_municipalities!$B$2:$W$226,22,FALSE),"NO INTERNET")</f>
        <v>7122</v>
      </c>
      <c r="P2996" s="16" t="str">
        <f t="shared" si="189"/>
        <v>Lost</v>
      </c>
    </row>
    <row r="2997" spans="1:16" x14ac:dyDescent="0.2">
      <c r="A2997">
        <v>19435</v>
      </c>
      <c r="B2997" t="b">
        <v>0</v>
      </c>
      <c r="C2997" t="s">
        <v>1456</v>
      </c>
      <c r="D2997" t="s">
        <v>3723</v>
      </c>
      <c r="E2997">
        <v>169</v>
      </c>
      <c r="F2997" t="s">
        <v>1460</v>
      </c>
      <c r="G2997" t="b">
        <v>0</v>
      </c>
      <c r="H2997" t="str">
        <f>VLOOKUP(A2997,all_municipalities!$A$2:$M$445,2,FALSE)</f>
        <v>Leeds and the Thousand Islands, Township of</v>
      </c>
      <c r="I2997" t="b">
        <f>VLOOKUP(A2997,all_municipalities!$A$2:$M$445,9,FALSE)</f>
        <v>1</v>
      </c>
      <c r="J2997" t="b">
        <f>VLOOKUP(A2997,all_municipalities!$A$2:$M$445,13, FALSE)</f>
        <v>0</v>
      </c>
      <c r="K2997" t="str">
        <f t="shared" si="186"/>
        <v>NONE</v>
      </c>
      <c r="L2997">
        <v>0</v>
      </c>
      <c r="M2997" t="str">
        <f t="shared" si="187"/>
        <v>19435 Councillor, Ward 1</v>
      </c>
      <c r="N2997" s="6" t="str">
        <f t="shared" si="188"/>
        <v>19435 Councillor, Ward 1</v>
      </c>
      <c r="O2997" s="15">
        <f>IF(I2997&lt;&gt;FALSE,VLOOKUP(H2997,internet_municipalities!$B$2:$W$226,22,FALSE),"NO INTERNET")</f>
        <v>7122</v>
      </c>
      <c r="P2997" s="16" t="str">
        <f t="shared" si="189"/>
        <v>Lost</v>
      </c>
    </row>
    <row r="2998" spans="1:16" x14ac:dyDescent="0.2">
      <c r="A2998">
        <v>10282</v>
      </c>
      <c r="B2998" t="b">
        <v>1</v>
      </c>
      <c r="C2998" t="s">
        <v>1463</v>
      </c>
      <c r="D2998" t="s">
        <v>3724</v>
      </c>
      <c r="E2998" t="s">
        <v>461</v>
      </c>
      <c r="F2998" t="s">
        <v>461</v>
      </c>
      <c r="G2998" t="b">
        <v>0</v>
      </c>
      <c r="H2998" t="str">
        <f>VLOOKUP(A2998,all_municipalities!$A$2:$M$445,2,FALSE)</f>
        <v>Limerick, Township of</v>
      </c>
      <c r="I2998" t="b">
        <f>VLOOKUP(A2998,all_municipalities!$A$2:$M$445,9,FALSE)</f>
        <v>1</v>
      </c>
      <c r="J2998" t="b">
        <f>VLOOKUP(A2998,all_municipalities!$A$2:$M$445,13, FALSE)</f>
        <v>1</v>
      </c>
      <c r="K2998" t="str">
        <f t="shared" si="186"/>
        <v>NONE</v>
      </c>
      <c r="L2998">
        <v>0</v>
      </c>
      <c r="M2998" t="str">
        <f t="shared" si="187"/>
        <v>10282 Councillor</v>
      </c>
      <c r="N2998" s="6" t="str">
        <f t="shared" si="188"/>
        <v>10282 Councillor</v>
      </c>
      <c r="O2998" s="15">
        <f>IF(I2998&lt;&gt;FALSE,VLOOKUP(H2998,internet_municipalities!$B$2:$W$226,22,FALSE),"NO INTERNET")</f>
        <v>478</v>
      </c>
      <c r="P2998" s="16" t="str">
        <f t="shared" si="189"/>
        <v>Acclaimed</v>
      </c>
    </row>
    <row r="2999" spans="1:16" x14ac:dyDescent="0.2">
      <c r="A2999">
        <v>10282</v>
      </c>
      <c r="B2999" t="b">
        <v>1</v>
      </c>
      <c r="C2999" t="s">
        <v>1463</v>
      </c>
      <c r="D2999" t="s">
        <v>3725</v>
      </c>
      <c r="E2999" t="s">
        <v>461</v>
      </c>
      <c r="F2999" t="s">
        <v>461</v>
      </c>
      <c r="G2999" t="b">
        <v>0</v>
      </c>
      <c r="H2999" t="str">
        <f>VLOOKUP(A2999,all_municipalities!$A$2:$M$445,2,FALSE)</f>
        <v>Limerick, Township of</v>
      </c>
      <c r="I2999" t="b">
        <f>VLOOKUP(A2999,all_municipalities!$A$2:$M$445,9,FALSE)</f>
        <v>1</v>
      </c>
      <c r="J2999" t="b">
        <f>VLOOKUP(A2999,all_municipalities!$A$2:$M$445,13, FALSE)</f>
        <v>1</v>
      </c>
      <c r="K2999" t="str">
        <f t="shared" si="186"/>
        <v>NONE</v>
      </c>
      <c r="L2999">
        <v>0</v>
      </c>
      <c r="M2999" t="str">
        <f t="shared" si="187"/>
        <v>10282 Councillor</v>
      </c>
      <c r="N2999" s="6" t="str">
        <f t="shared" si="188"/>
        <v>10282 Councillor</v>
      </c>
      <c r="O2999" s="15">
        <f>IF(I2999&lt;&gt;FALSE,VLOOKUP(H2999,internet_municipalities!$B$2:$W$226,22,FALSE),"NO INTERNET")</f>
        <v>478</v>
      </c>
      <c r="P2999" s="16" t="str">
        <f t="shared" si="189"/>
        <v>Acclaimed</v>
      </c>
    </row>
    <row r="3000" spans="1:16" x14ac:dyDescent="0.2">
      <c r="A3000">
        <v>10282</v>
      </c>
      <c r="B3000" t="b">
        <v>1</v>
      </c>
      <c r="C3000" t="s">
        <v>1463</v>
      </c>
      <c r="D3000" t="s">
        <v>3726</v>
      </c>
      <c r="E3000" t="s">
        <v>461</v>
      </c>
      <c r="F3000" t="s">
        <v>461</v>
      </c>
      <c r="G3000" t="b">
        <v>0</v>
      </c>
      <c r="H3000" t="str">
        <f>VLOOKUP(A3000,all_municipalities!$A$2:$M$445,2,FALSE)</f>
        <v>Limerick, Township of</v>
      </c>
      <c r="I3000" t="b">
        <f>VLOOKUP(A3000,all_municipalities!$A$2:$M$445,9,FALSE)</f>
        <v>1</v>
      </c>
      <c r="J3000" t="b">
        <f>VLOOKUP(A3000,all_municipalities!$A$2:$M$445,13, FALSE)</f>
        <v>1</v>
      </c>
      <c r="K3000" t="str">
        <f t="shared" si="186"/>
        <v>NONE</v>
      </c>
      <c r="L3000">
        <v>0</v>
      </c>
      <c r="M3000" t="str">
        <f t="shared" si="187"/>
        <v>10282 Councillor</v>
      </c>
      <c r="N3000" s="6" t="str">
        <f t="shared" si="188"/>
        <v>10282 Councillor</v>
      </c>
      <c r="O3000" s="15">
        <f>IF(I3000&lt;&gt;FALSE,VLOOKUP(H3000,internet_municipalities!$B$2:$W$226,22,FALSE),"NO INTERNET")</f>
        <v>478</v>
      </c>
      <c r="P3000" s="16" t="str">
        <f t="shared" si="189"/>
        <v>Acclaimed</v>
      </c>
    </row>
    <row r="3001" spans="1:16" x14ac:dyDescent="0.2">
      <c r="A3001">
        <v>10282</v>
      </c>
      <c r="B3001" t="b">
        <v>1</v>
      </c>
      <c r="C3001" t="s">
        <v>1463</v>
      </c>
      <c r="D3001" t="s">
        <v>3727</v>
      </c>
      <c r="E3001" t="s">
        <v>461</v>
      </c>
      <c r="F3001" t="s">
        <v>461</v>
      </c>
      <c r="G3001" t="b">
        <v>0</v>
      </c>
      <c r="H3001" t="str">
        <f>VLOOKUP(A3001,all_municipalities!$A$2:$M$445,2,FALSE)</f>
        <v>Limerick, Township of</v>
      </c>
      <c r="I3001" t="b">
        <f>VLOOKUP(A3001,all_municipalities!$A$2:$M$445,9,FALSE)</f>
        <v>1</v>
      </c>
      <c r="J3001" t="b">
        <f>VLOOKUP(A3001,all_municipalities!$A$2:$M$445,13, FALSE)</f>
        <v>1</v>
      </c>
      <c r="K3001" t="str">
        <f t="shared" si="186"/>
        <v>NONE</v>
      </c>
      <c r="L3001">
        <v>0</v>
      </c>
      <c r="M3001" t="str">
        <f t="shared" si="187"/>
        <v>10282 Councillor</v>
      </c>
      <c r="N3001" s="6" t="str">
        <f t="shared" si="188"/>
        <v>10282 Councillor</v>
      </c>
      <c r="O3001" s="15">
        <f>IF(I3001&lt;&gt;FALSE,VLOOKUP(H3001,internet_municipalities!$B$2:$W$226,22,FALSE),"NO INTERNET")</f>
        <v>478</v>
      </c>
      <c r="P3001" s="16" t="str">
        <f t="shared" si="189"/>
        <v>Acclaimed</v>
      </c>
    </row>
    <row r="3002" spans="1:16" x14ac:dyDescent="0.2">
      <c r="A3002">
        <v>10078</v>
      </c>
      <c r="B3002" t="b">
        <v>1</v>
      </c>
      <c r="C3002" t="s">
        <v>1471</v>
      </c>
      <c r="D3002" t="s">
        <v>3728</v>
      </c>
      <c r="E3002">
        <v>708</v>
      </c>
      <c r="F3002">
        <v>139</v>
      </c>
      <c r="G3002" t="b">
        <v>0</v>
      </c>
      <c r="H3002" t="str">
        <f>VLOOKUP(A3002,all_municipalities!$A$2:$M$445,2,FALSE)</f>
        <v>Lincoln, Town of</v>
      </c>
      <c r="I3002" t="b">
        <f>VLOOKUP(A3002,all_municipalities!$A$2:$M$445,9,FALSE)</f>
        <v>1</v>
      </c>
      <c r="J3002" t="b">
        <f>VLOOKUP(A3002,all_municipalities!$A$2:$M$445,13, FALSE)</f>
        <v>0</v>
      </c>
      <c r="K3002" t="str">
        <f t="shared" si="186"/>
        <v>NONE</v>
      </c>
      <c r="L3002">
        <v>0</v>
      </c>
      <c r="M3002" t="str">
        <f t="shared" si="187"/>
        <v>10078 Councillor, Ward 4</v>
      </c>
      <c r="N3002" s="6" t="str">
        <f t="shared" si="188"/>
        <v>10078 Councillor, Ward 4</v>
      </c>
      <c r="O3002" s="15">
        <f>IF(I3002&lt;&gt;FALSE,VLOOKUP(H3002,internet_municipalities!$B$2:$W$226,22,FALSE),"NO INTERNET")</f>
        <v>14595</v>
      </c>
      <c r="P3002" s="16">
        <f t="shared" si="189"/>
        <v>9.5238095238095247E-3</v>
      </c>
    </row>
    <row r="3003" spans="1:16" x14ac:dyDescent="0.2">
      <c r="A3003">
        <v>10078</v>
      </c>
      <c r="B3003" t="b">
        <v>1</v>
      </c>
      <c r="C3003" t="s">
        <v>1471</v>
      </c>
      <c r="D3003" t="s">
        <v>3729</v>
      </c>
      <c r="E3003">
        <v>655</v>
      </c>
      <c r="F3003">
        <v>86</v>
      </c>
      <c r="G3003" t="b">
        <v>0</v>
      </c>
      <c r="H3003" t="str">
        <f>VLOOKUP(A3003,all_municipalities!$A$2:$M$445,2,FALSE)</f>
        <v>Lincoln, Town of</v>
      </c>
      <c r="I3003" t="b">
        <f>VLOOKUP(A3003,all_municipalities!$A$2:$M$445,9,FALSE)</f>
        <v>1</v>
      </c>
      <c r="J3003" t="b">
        <f>VLOOKUP(A3003,all_municipalities!$A$2:$M$445,13, FALSE)</f>
        <v>0</v>
      </c>
      <c r="K3003" t="str">
        <f t="shared" si="186"/>
        <v>NONE</v>
      </c>
      <c r="L3003">
        <v>0</v>
      </c>
      <c r="M3003" t="str">
        <f t="shared" si="187"/>
        <v>10078 Councillor, Ward 4</v>
      </c>
      <c r="N3003" s="6" t="str">
        <f t="shared" si="188"/>
        <v>10078 Councillor, Ward 4</v>
      </c>
      <c r="O3003" s="15">
        <f>IF(I3003&lt;&gt;FALSE,VLOOKUP(H3003,internet_municipalities!$B$2:$W$226,22,FALSE),"NO INTERNET")</f>
        <v>14595</v>
      </c>
      <c r="P3003" s="16">
        <f t="shared" si="189"/>
        <v>5.8924289140116475E-3</v>
      </c>
    </row>
    <row r="3004" spans="1:16" x14ac:dyDescent="0.2">
      <c r="A3004">
        <v>10078</v>
      </c>
      <c r="B3004" t="b">
        <v>1</v>
      </c>
      <c r="C3004" t="s">
        <v>1475</v>
      </c>
      <c r="D3004" t="s">
        <v>3730</v>
      </c>
      <c r="E3004">
        <v>750</v>
      </c>
      <c r="F3004">
        <v>220</v>
      </c>
      <c r="G3004" t="b">
        <v>0</v>
      </c>
      <c r="H3004" t="str">
        <f>VLOOKUP(A3004,all_municipalities!$A$2:$M$445,2,FALSE)</f>
        <v>Lincoln, Town of</v>
      </c>
      <c r="I3004" t="b">
        <f>VLOOKUP(A3004,all_municipalities!$A$2:$M$445,9,FALSE)</f>
        <v>1</v>
      </c>
      <c r="J3004" t="b">
        <f>VLOOKUP(A3004,all_municipalities!$A$2:$M$445,13, FALSE)</f>
        <v>0</v>
      </c>
      <c r="K3004" t="str">
        <f t="shared" si="186"/>
        <v>NONE</v>
      </c>
      <c r="L3004">
        <v>0</v>
      </c>
      <c r="M3004" t="str">
        <f t="shared" si="187"/>
        <v>10078 Councillor, Ward 3</v>
      </c>
      <c r="N3004" s="6" t="str">
        <f t="shared" si="188"/>
        <v>10078 Councillor, Ward 3</v>
      </c>
      <c r="O3004" s="15">
        <f>IF(I3004&lt;&gt;FALSE,VLOOKUP(H3004,internet_municipalities!$B$2:$W$226,22,FALSE),"NO INTERNET")</f>
        <v>14595</v>
      </c>
      <c r="P3004" s="16">
        <f t="shared" si="189"/>
        <v>1.5073655361425145E-2</v>
      </c>
    </row>
    <row r="3005" spans="1:16" x14ac:dyDescent="0.2">
      <c r="A3005">
        <v>10078</v>
      </c>
      <c r="B3005" t="b">
        <v>1</v>
      </c>
      <c r="C3005" t="s">
        <v>1475</v>
      </c>
      <c r="D3005" t="s">
        <v>3731</v>
      </c>
      <c r="E3005">
        <v>1090</v>
      </c>
      <c r="F3005">
        <v>560</v>
      </c>
      <c r="G3005" t="b">
        <v>0</v>
      </c>
      <c r="H3005" t="str">
        <f>VLOOKUP(A3005,all_municipalities!$A$2:$M$445,2,FALSE)</f>
        <v>Lincoln, Town of</v>
      </c>
      <c r="I3005" t="b">
        <f>VLOOKUP(A3005,all_municipalities!$A$2:$M$445,9,FALSE)</f>
        <v>1</v>
      </c>
      <c r="J3005" t="b">
        <f>VLOOKUP(A3005,all_municipalities!$A$2:$M$445,13, FALSE)</f>
        <v>0</v>
      </c>
      <c r="K3005" t="str">
        <f t="shared" si="186"/>
        <v>NONE</v>
      </c>
      <c r="L3005">
        <v>0</v>
      </c>
      <c r="M3005" t="str">
        <f t="shared" si="187"/>
        <v>10078 Councillor, Ward 3</v>
      </c>
      <c r="N3005" s="6" t="str">
        <f t="shared" si="188"/>
        <v>10078 Councillor, Ward 3</v>
      </c>
      <c r="O3005" s="15">
        <f>IF(I3005&lt;&gt;FALSE,VLOOKUP(H3005,internet_municipalities!$B$2:$W$226,22,FALSE),"NO INTERNET")</f>
        <v>14595</v>
      </c>
      <c r="P3005" s="16">
        <f t="shared" si="189"/>
        <v>3.8369304556354913E-2</v>
      </c>
    </row>
    <row r="3006" spans="1:16" x14ac:dyDescent="0.2">
      <c r="A3006">
        <v>10078</v>
      </c>
      <c r="B3006" t="b">
        <v>1</v>
      </c>
      <c r="C3006" t="s">
        <v>1453</v>
      </c>
      <c r="D3006" t="s">
        <v>3732</v>
      </c>
      <c r="E3006">
        <v>1038</v>
      </c>
      <c r="F3006">
        <v>850</v>
      </c>
      <c r="G3006" t="b">
        <v>0</v>
      </c>
      <c r="H3006" t="str">
        <f>VLOOKUP(A3006,all_municipalities!$A$2:$M$445,2,FALSE)</f>
        <v>Lincoln, Town of</v>
      </c>
      <c r="I3006" t="b">
        <f>VLOOKUP(A3006,all_municipalities!$A$2:$M$445,9,FALSE)</f>
        <v>1</v>
      </c>
      <c r="J3006" t="b">
        <f>VLOOKUP(A3006,all_municipalities!$A$2:$M$445,13, FALSE)</f>
        <v>0</v>
      </c>
      <c r="K3006" t="str">
        <f t="shared" si="186"/>
        <v>NONE</v>
      </c>
      <c r="L3006">
        <v>0</v>
      </c>
      <c r="M3006" t="str">
        <f t="shared" si="187"/>
        <v>10078 Councillor, Ward 2</v>
      </c>
      <c r="N3006" s="6" t="str">
        <f t="shared" si="188"/>
        <v>10078 Councillor, Ward 2</v>
      </c>
      <c r="O3006" s="15">
        <f>IF(I3006&lt;&gt;FALSE,VLOOKUP(H3006,internet_municipalities!$B$2:$W$226,22,FALSE),"NO INTERNET")</f>
        <v>14595</v>
      </c>
      <c r="P3006" s="16">
        <f t="shared" si="189"/>
        <v>5.8239122987324428E-2</v>
      </c>
    </row>
    <row r="3007" spans="1:16" x14ac:dyDescent="0.2">
      <c r="A3007">
        <v>10078</v>
      </c>
      <c r="B3007" t="b">
        <v>1</v>
      </c>
      <c r="C3007" t="s">
        <v>1453</v>
      </c>
      <c r="D3007" t="s">
        <v>3733</v>
      </c>
      <c r="E3007">
        <v>1038</v>
      </c>
      <c r="F3007">
        <v>850</v>
      </c>
      <c r="G3007" t="b">
        <v>0</v>
      </c>
      <c r="H3007" t="str">
        <f>VLOOKUP(A3007,all_municipalities!$A$2:$M$445,2,FALSE)</f>
        <v>Lincoln, Town of</v>
      </c>
      <c r="I3007" t="b">
        <f>VLOOKUP(A3007,all_municipalities!$A$2:$M$445,9,FALSE)</f>
        <v>1</v>
      </c>
      <c r="J3007" t="b">
        <f>VLOOKUP(A3007,all_municipalities!$A$2:$M$445,13, FALSE)</f>
        <v>0</v>
      </c>
      <c r="K3007" t="str">
        <f t="shared" si="186"/>
        <v>NONE</v>
      </c>
      <c r="L3007">
        <v>0</v>
      </c>
      <c r="M3007" t="str">
        <f t="shared" si="187"/>
        <v>10078 Councillor, Ward 2</v>
      </c>
      <c r="N3007" s="6" t="str">
        <f t="shared" si="188"/>
        <v>10078 Councillor, Ward 2</v>
      </c>
      <c r="O3007" s="15">
        <f>IF(I3007&lt;&gt;FALSE,VLOOKUP(H3007,internet_municipalities!$B$2:$W$226,22,FALSE),"NO INTERNET")</f>
        <v>14595</v>
      </c>
      <c r="P3007" s="16">
        <f t="shared" si="189"/>
        <v>5.8239122987324428E-2</v>
      </c>
    </row>
    <row r="3008" spans="1:16" x14ac:dyDescent="0.2">
      <c r="A3008">
        <v>10078</v>
      </c>
      <c r="B3008" t="b">
        <v>1</v>
      </c>
      <c r="C3008" t="s">
        <v>1456</v>
      </c>
      <c r="D3008" t="s">
        <v>3734</v>
      </c>
      <c r="E3008">
        <v>959</v>
      </c>
      <c r="F3008">
        <v>429</v>
      </c>
      <c r="G3008" t="b">
        <v>0</v>
      </c>
      <c r="H3008" t="str">
        <f>VLOOKUP(A3008,all_municipalities!$A$2:$M$445,2,FALSE)</f>
        <v>Lincoln, Town of</v>
      </c>
      <c r="I3008" t="b">
        <f>VLOOKUP(A3008,all_municipalities!$A$2:$M$445,9,FALSE)</f>
        <v>1</v>
      </c>
      <c r="J3008" t="b">
        <f>VLOOKUP(A3008,all_municipalities!$A$2:$M$445,13, FALSE)</f>
        <v>0</v>
      </c>
      <c r="K3008" t="str">
        <f t="shared" si="186"/>
        <v>NONE</v>
      </c>
      <c r="L3008">
        <v>0</v>
      </c>
      <c r="M3008" t="str">
        <f t="shared" si="187"/>
        <v>10078 Councillor, Ward 1</v>
      </c>
      <c r="N3008" s="6" t="str">
        <f t="shared" si="188"/>
        <v>10078 Councillor, Ward 1</v>
      </c>
      <c r="O3008" s="15">
        <f>IF(I3008&lt;&gt;FALSE,VLOOKUP(H3008,internet_municipalities!$B$2:$W$226,22,FALSE),"NO INTERNET")</f>
        <v>14595</v>
      </c>
      <c r="P3008" s="16">
        <f t="shared" si="189"/>
        <v>2.9393627954779036E-2</v>
      </c>
    </row>
    <row r="3009" spans="1:16" x14ac:dyDescent="0.2">
      <c r="A3009">
        <v>10078</v>
      </c>
      <c r="B3009" t="b">
        <v>1</v>
      </c>
      <c r="C3009" t="s">
        <v>1456</v>
      </c>
      <c r="D3009" t="s">
        <v>3735</v>
      </c>
      <c r="E3009">
        <v>649</v>
      </c>
      <c r="F3009">
        <v>119</v>
      </c>
      <c r="G3009" t="b">
        <v>0</v>
      </c>
      <c r="H3009" t="str">
        <f>VLOOKUP(A3009,all_municipalities!$A$2:$M$445,2,FALSE)</f>
        <v>Lincoln, Town of</v>
      </c>
      <c r="I3009" t="b">
        <f>VLOOKUP(A3009,all_municipalities!$A$2:$M$445,9,FALSE)</f>
        <v>1</v>
      </c>
      <c r="J3009" t="b">
        <f>VLOOKUP(A3009,all_municipalities!$A$2:$M$445,13, FALSE)</f>
        <v>0</v>
      </c>
      <c r="K3009" t="str">
        <f t="shared" si="186"/>
        <v>NONE</v>
      </c>
      <c r="L3009">
        <v>0</v>
      </c>
      <c r="M3009" t="str">
        <f t="shared" si="187"/>
        <v>10078 Councillor, Ward 1</v>
      </c>
      <c r="N3009" s="6" t="str">
        <f t="shared" si="188"/>
        <v>10078 Councillor, Ward 1</v>
      </c>
      <c r="O3009" s="15">
        <f>IF(I3009&lt;&gt;FALSE,VLOOKUP(H3009,internet_municipalities!$B$2:$W$226,22,FALSE),"NO INTERNET")</f>
        <v>14595</v>
      </c>
      <c r="P3009" s="16">
        <f t="shared" si="189"/>
        <v>8.1534772182254196E-3</v>
      </c>
    </row>
    <row r="3010" spans="1:16" x14ac:dyDescent="0.2">
      <c r="A3010">
        <v>10078</v>
      </c>
      <c r="B3010" t="b">
        <v>0</v>
      </c>
      <c r="C3010" t="s">
        <v>1456</v>
      </c>
      <c r="D3010" t="s">
        <v>3736</v>
      </c>
      <c r="E3010">
        <v>357</v>
      </c>
      <c r="F3010" t="s">
        <v>1460</v>
      </c>
      <c r="G3010" t="b">
        <v>0</v>
      </c>
      <c r="H3010" t="str">
        <f>VLOOKUP(A3010,all_municipalities!$A$2:$M$445,2,FALSE)</f>
        <v>Lincoln, Town of</v>
      </c>
      <c r="I3010" t="b">
        <f>VLOOKUP(A3010,all_municipalities!$A$2:$M$445,9,FALSE)</f>
        <v>1</v>
      </c>
      <c r="J3010" t="b">
        <f>VLOOKUP(A3010,all_municipalities!$A$2:$M$445,13, FALSE)</f>
        <v>0</v>
      </c>
      <c r="K3010" t="str">
        <f t="shared" ref="K3010:K3073" si="190">IF(J3010=TRUE,IF(F3010&lt;=10,"HIGH",IF(F3010&lt;=100,"MID",IF(F3010&lt;=1000,"LOW","NONE"))),"NONE")</f>
        <v>NONE</v>
      </c>
      <c r="L3010">
        <v>0</v>
      </c>
      <c r="M3010" t="str">
        <f t="shared" ref="M3010:M3073" si="191">CONCATENATE(A3010, " ",C3010)</f>
        <v>10078 Councillor, Ward 1</v>
      </c>
      <c r="N3010" s="6" t="str">
        <f t="shared" si="188"/>
        <v>10078 Councillor, Ward 1</v>
      </c>
      <c r="O3010" s="15">
        <f>IF(I3010&lt;&gt;FALSE,VLOOKUP(H3010,internet_municipalities!$B$2:$W$226,22,FALSE),"NO INTERNET")</f>
        <v>14595</v>
      </c>
      <c r="P3010" s="16" t="str">
        <f t="shared" si="189"/>
        <v>Lost</v>
      </c>
    </row>
    <row r="3011" spans="1:16" x14ac:dyDescent="0.2">
      <c r="A3011">
        <v>10078</v>
      </c>
      <c r="B3011" t="b">
        <v>0</v>
      </c>
      <c r="C3011" t="s">
        <v>1456</v>
      </c>
      <c r="D3011" t="s">
        <v>3737</v>
      </c>
      <c r="E3011">
        <v>530</v>
      </c>
      <c r="F3011" t="s">
        <v>1460</v>
      </c>
      <c r="G3011" t="b">
        <v>0</v>
      </c>
      <c r="H3011" t="str">
        <f>VLOOKUP(A3011,all_municipalities!$A$2:$M$445,2,FALSE)</f>
        <v>Lincoln, Town of</v>
      </c>
      <c r="I3011" t="b">
        <f>VLOOKUP(A3011,all_municipalities!$A$2:$M$445,9,FALSE)</f>
        <v>1</v>
      </c>
      <c r="J3011" t="b">
        <f>VLOOKUP(A3011,all_municipalities!$A$2:$M$445,13, FALSE)</f>
        <v>0</v>
      </c>
      <c r="K3011" t="str">
        <f t="shared" si="190"/>
        <v>NONE</v>
      </c>
      <c r="L3011">
        <v>0</v>
      </c>
      <c r="M3011" t="str">
        <f t="shared" si="191"/>
        <v>10078 Councillor, Ward 1</v>
      </c>
      <c r="N3011" s="6" t="str">
        <f t="shared" ref="N3011:N3074" si="192">IF(I3011,M3011,"")</f>
        <v>10078 Councillor, Ward 1</v>
      </c>
      <c r="O3011" s="15">
        <f>IF(I3011&lt;&gt;FALSE,VLOOKUP(H3011,internet_municipalities!$B$2:$W$226,22,FALSE),"NO INTERNET")</f>
        <v>14595</v>
      </c>
      <c r="P3011" s="16" t="str">
        <f t="shared" si="189"/>
        <v>Lost</v>
      </c>
    </row>
    <row r="3012" spans="1:16" x14ac:dyDescent="0.2">
      <c r="A3012">
        <v>10078</v>
      </c>
      <c r="B3012" t="b">
        <v>0</v>
      </c>
      <c r="C3012" t="s">
        <v>1453</v>
      </c>
      <c r="D3012" t="s">
        <v>3738</v>
      </c>
      <c r="E3012">
        <v>119</v>
      </c>
      <c r="F3012" t="s">
        <v>1460</v>
      </c>
      <c r="G3012" t="b">
        <v>0</v>
      </c>
      <c r="H3012" t="str">
        <f>VLOOKUP(A3012,all_municipalities!$A$2:$M$445,2,FALSE)</f>
        <v>Lincoln, Town of</v>
      </c>
      <c r="I3012" t="b">
        <f>VLOOKUP(A3012,all_municipalities!$A$2:$M$445,9,FALSE)</f>
        <v>1</v>
      </c>
      <c r="J3012" t="b">
        <f>VLOOKUP(A3012,all_municipalities!$A$2:$M$445,13, FALSE)</f>
        <v>0</v>
      </c>
      <c r="K3012" t="str">
        <f t="shared" si="190"/>
        <v>NONE</v>
      </c>
      <c r="L3012">
        <v>0</v>
      </c>
      <c r="M3012" t="str">
        <f t="shared" si="191"/>
        <v>10078 Councillor, Ward 2</v>
      </c>
      <c r="N3012" s="6" t="str">
        <f t="shared" si="192"/>
        <v>10078 Councillor, Ward 2</v>
      </c>
      <c r="O3012" s="15">
        <f>IF(I3012&lt;&gt;FALSE,VLOOKUP(H3012,internet_municipalities!$B$2:$W$226,22,FALSE),"NO INTERNET")</f>
        <v>14595</v>
      </c>
      <c r="P3012" s="16" t="str">
        <f t="shared" si="189"/>
        <v>Lost</v>
      </c>
    </row>
    <row r="3013" spans="1:16" x14ac:dyDescent="0.2">
      <c r="A3013">
        <v>10078</v>
      </c>
      <c r="B3013" t="b">
        <v>0</v>
      </c>
      <c r="C3013" t="s">
        <v>1453</v>
      </c>
      <c r="D3013" t="s">
        <v>3739</v>
      </c>
      <c r="E3013">
        <v>188</v>
      </c>
      <c r="F3013" t="s">
        <v>1460</v>
      </c>
      <c r="G3013" t="b">
        <v>0</v>
      </c>
      <c r="H3013" t="str">
        <f>VLOOKUP(A3013,all_municipalities!$A$2:$M$445,2,FALSE)</f>
        <v>Lincoln, Town of</v>
      </c>
      <c r="I3013" t="b">
        <f>VLOOKUP(A3013,all_municipalities!$A$2:$M$445,9,FALSE)</f>
        <v>1</v>
      </c>
      <c r="J3013" t="b">
        <f>VLOOKUP(A3013,all_municipalities!$A$2:$M$445,13, FALSE)</f>
        <v>0</v>
      </c>
      <c r="K3013" t="str">
        <f t="shared" si="190"/>
        <v>NONE</v>
      </c>
      <c r="L3013">
        <v>0</v>
      </c>
      <c r="M3013" t="str">
        <f t="shared" si="191"/>
        <v>10078 Councillor, Ward 2</v>
      </c>
      <c r="N3013" s="6" t="str">
        <f t="shared" si="192"/>
        <v>10078 Councillor, Ward 2</v>
      </c>
      <c r="O3013" s="15">
        <f>IF(I3013&lt;&gt;FALSE,VLOOKUP(H3013,internet_municipalities!$B$2:$W$226,22,FALSE),"NO INTERNET")</f>
        <v>14595</v>
      </c>
      <c r="P3013" s="16" t="str">
        <f t="shared" si="189"/>
        <v>Lost</v>
      </c>
    </row>
    <row r="3014" spans="1:16" x14ac:dyDescent="0.2">
      <c r="A3014">
        <v>10078</v>
      </c>
      <c r="B3014" t="b">
        <v>0</v>
      </c>
      <c r="C3014" t="s">
        <v>1475</v>
      </c>
      <c r="D3014" t="s">
        <v>3740</v>
      </c>
      <c r="E3014">
        <v>413</v>
      </c>
      <c r="F3014" t="s">
        <v>1460</v>
      </c>
      <c r="G3014" t="b">
        <v>0</v>
      </c>
      <c r="H3014" t="str">
        <f>VLOOKUP(A3014,all_municipalities!$A$2:$M$445,2,FALSE)</f>
        <v>Lincoln, Town of</v>
      </c>
      <c r="I3014" t="b">
        <f>VLOOKUP(A3014,all_municipalities!$A$2:$M$445,9,FALSE)</f>
        <v>1</v>
      </c>
      <c r="J3014" t="b">
        <f>VLOOKUP(A3014,all_municipalities!$A$2:$M$445,13, FALSE)</f>
        <v>0</v>
      </c>
      <c r="K3014" t="str">
        <f t="shared" si="190"/>
        <v>NONE</v>
      </c>
      <c r="L3014">
        <v>0</v>
      </c>
      <c r="M3014" t="str">
        <f t="shared" si="191"/>
        <v>10078 Councillor, Ward 3</v>
      </c>
      <c r="N3014" s="6" t="str">
        <f t="shared" si="192"/>
        <v>10078 Councillor, Ward 3</v>
      </c>
      <c r="O3014" s="15">
        <f>IF(I3014&lt;&gt;FALSE,VLOOKUP(H3014,internet_municipalities!$B$2:$W$226,22,FALSE),"NO INTERNET")</f>
        <v>14595</v>
      </c>
      <c r="P3014" s="16" t="str">
        <f t="shared" si="189"/>
        <v>Lost</v>
      </c>
    </row>
    <row r="3015" spans="1:16" x14ac:dyDescent="0.2">
      <c r="A3015">
        <v>10078</v>
      </c>
      <c r="B3015" t="b">
        <v>0</v>
      </c>
      <c r="C3015" t="s">
        <v>1475</v>
      </c>
      <c r="D3015" t="s">
        <v>3741</v>
      </c>
      <c r="E3015">
        <v>530</v>
      </c>
      <c r="F3015" t="s">
        <v>1460</v>
      </c>
      <c r="G3015" t="b">
        <v>0</v>
      </c>
      <c r="H3015" t="str">
        <f>VLOOKUP(A3015,all_municipalities!$A$2:$M$445,2,FALSE)</f>
        <v>Lincoln, Town of</v>
      </c>
      <c r="I3015" t="b">
        <f>VLOOKUP(A3015,all_municipalities!$A$2:$M$445,9,FALSE)</f>
        <v>1</v>
      </c>
      <c r="J3015" t="b">
        <f>VLOOKUP(A3015,all_municipalities!$A$2:$M$445,13, FALSE)</f>
        <v>0</v>
      </c>
      <c r="K3015" t="str">
        <f t="shared" si="190"/>
        <v>NONE</v>
      </c>
      <c r="L3015">
        <v>0</v>
      </c>
      <c r="M3015" t="str">
        <f t="shared" si="191"/>
        <v>10078 Councillor, Ward 3</v>
      </c>
      <c r="N3015" s="6" t="str">
        <f t="shared" si="192"/>
        <v>10078 Councillor, Ward 3</v>
      </c>
      <c r="O3015" s="15">
        <f>IF(I3015&lt;&gt;FALSE,VLOOKUP(H3015,internet_municipalities!$B$2:$W$226,22,FALSE),"NO INTERNET")</f>
        <v>14595</v>
      </c>
      <c r="P3015" s="16" t="str">
        <f t="shared" ref="P3015:P3078" si="193">IF(I3015=TRUE,IF(F3015&lt;&gt;"Acclaimed",IF(F3015&lt;&gt;"Lost",F3015/O3015,"Lost"),"Acclaimed"),"NO INTERNET")</f>
        <v>Lost</v>
      </c>
    </row>
    <row r="3016" spans="1:16" x14ac:dyDescent="0.2">
      <c r="A3016">
        <v>10078</v>
      </c>
      <c r="B3016" t="b">
        <v>0</v>
      </c>
      <c r="C3016" t="s">
        <v>1471</v>
      </c>
      <c r="D3016" t="s">
        <v>3742</v>
      </c>
      <c r="E3016">
        <v>569</v>
      </c>
      <c r="F3016" t="s">
        <v>1460</v>
      </c>
      <c r="G3016" t="b">
        <v>0</v>
      </c>
      <c r="H3016" t="str">
        <f>VLOOKUP(A3016,all_municipalities!$A$2:$M$445,2,FALSE)</f>
        <v>Lincoln, Town of</v>
      </c>
      <c r="I3016" t="b">
        <f>VLOOKUP(A3016,all_municipalities!$A$2:$M$445,9,FALSE)</f>
        <v>1</v>
      </c>
      <c r="J3016" t="b">
        <f>VLOOKUP(A3016,all_municipalities!$A$2:$M$445,13, FALSE)</f>
        <v>0</v>
      </c>
      <c r="K3016" t="str">
        <f t="shared" si="190"/>
        <v>NONE</v>
      </c>
      <c r="L3016">
        <v>0</v>
      </c>
      <c r="M3016" t="str">
        <f t="shared" si="191"/>
        <v>10078 Councillor, Ward 4</v>
      </c>
      <c r="N3016" s="6" t="str">
        <f t="shared" si="192"/>
        <v>10078 Councillor, Ward 4</v>
      </c>
      <c r="O3016" s="15">
        <f>IF(I3016&lt;&gt;FALSE,VLOOKUP(H3016,internet_municipalities!$B$2:$W$226,22,FALSE),"NO INTERNET")</f>
        <v>14595</v>
      </c>
      <c r="P3016" s="16" t="str">
        <f t="shared" si="193"/>
        <v>Lost</v>
      </c>
    </row>
    <row r="3017" spans="1:16" x14ac:dyDescent="0.2">
      <c r="A3017">
        <v>10401</v>
      </c>
      <c r="B3017" t="b">
        <v>1</v>
      </c>
      <c r="C3017" t="s">
        <v>3100</v>
      </c>
      <c r="D3017" t="s">
        <v>3743</v>
      </c>
      <c r="E3017">
        <v>1766</v>
      </c>
      <c r="F3017" t="s">
        <v>461</v>
      </c>
      <c r="G3017" t="b">
        <v>1</v>
      </c>
      <c r="H3017" t="str">
        <f>VLOOKUP(A3017,all_municipalities!$A$2:$M$445,2,FALSE)</f>
        <v>London, City of</v>
      </c>
      <c r="I3017" t="b">
        <f>VLOOKUP(A3017,all_municipalities!$A$2:$M$445,9,FALSE)</f>
        <v>0</v>
      </c>
      <c r="J3017" t="b">
        <f>VLOOKUP(A3017,all_municipalities!$A$2:$M$445,13, FALSE)</f>
        <v>0</v>
      </c>
      <c r="K3017" t="str">
        <f t="shared" si="190"/>
        <v>NONE</v>
      </c>
      <c r="L3017">
        <v>0</v>
      </c>
      <c r="M3017" t="str">
        <f t="shared" si="191"/>
        <v>10401 Councillor, Ward 14</v>
      </c>
      <c r="N3017" s="6" t="str">
        <f t="shared" si="192"/>
        <v/>
      </c>
      <c r="O3017" s="15" t="str">
        <f>IF(I3017&lt;&gt;FALSE,VLOOKUP(H3017,internet_municipalities!$B$2:$W$226,22,FALSE),"NO INTERNET")</f>
        <v>NO INTERNET</v>
      </c>
      <c r="P3017" s="16" t="str">
        <f t="shared" si="193"/>
        <v>NO INTERNET</v>
      </c>
    </row>
    <row r="3018" spans="1:16" x14ac:dyDescent="0.2">
      <c r="A3018">
        <v>10401</v>
      </c>
      <c r="B3018" t="b">
        <v>1</v>
      </c>
      <c r="C3018" t="s">
        <v>3102</v>
      </c>
      <c r="D3018" t="s">
        <v>3744</v>
      </c>
      <c r="E3018">
        <v>1885</v>
      </c>
      <c r="F3018" t="s">
        <v>461</v>
      </c>
      <c r="G3018" t="b">
        <v>1</v>
      </c>
      <c r="H3018" t="str">
        <f>VLOOKUP(A3018,all_municipalities!$A$2:$M$445,2,FALSE)</f>
        <v>London, City of</v>
      </c>
      <c r="I3018" t="b">
        <f>VLOOKUP(A3018,all_municipalities!$A$2:$M$445,9,FALSE)</f>
        <v>0</v>
      </c>
      <c r="J3018" t="b">
        <f>VLOOKUP(A3018,all_municipalities!$A$2:$M$445,13, FALSE)</f>
        <v>0</v>
      </c>
      <c r="K3018" t="str">
        <f t="shared" si="190"/>
        <v>NONE</v>
      </c>
      <c r="L3018">
        <v>0</v>
      </c>
      <c r="M3018" t="str">
        <f t="shared" si="191"/>
        <v>10401 Councillor, Ward 13</v>
      </c>
      <c r="N3018" s="6" t="str">
        <f t="shared" si="192"/>
        <v/>
      </c>
      <c r="O3018" s="15" t="str">
        <f>IF(I3018&lt;&gt;FALSE,VLOOKUP(H3018,internet_municipalities!$B$2:$W$226,22,FALSE),"NO INTERNET")</f>
        <v>NO INTERNET</v>
      </c>
      <c r="P3018" s="16" t="str">
        <f t="shared" si="193"/>
        <v>NO INTERNET</v>
      </c>
    </row>
    <row r="3019" spans="1:16" x14ac:dyDescent="0.2">
      <c r="A3019">
        <v>10401</v>
      </c>
      <c r="B3019" t="b">
        <v>1</v>
      </c>
      <c r="C3019" t="s">
        <v>2938</v>
      </c>
      <c r="D3019" t="s">
        <v>3745</v>
      </c>
      <c r="E3019">
        <v>3400</v>
      </c>
      <c r="F3019" t="s">
        <v>461</v>
      </c>
      <c r="G3019" t="b">
        <v>1</v>
      </c>
      <c r="H3019" t="str">
        <f>VLOOKUP(A3019,all_municipalities!$A$2:$M$445,2,FALSE)</f>
        <v>London, City of</v>
      </c>
      <c r="I3019" t="b">
        <f>VLOOKUP(A3019,all_municipalities!$A$2:$M$445,9,FALSE)</f>
        <v>0</v>
      </c>
      <c r="J3019" t="b">
        <f>VLOOKUP(A3019,all_municipalities!$A$2:$M$445,13, FALSE)</f>
        <v>0</v>
      </c>
      <c r="K3019" t="str">
        <f t="shared" si="190"/>
        <v>NONE</v>
      </c>
      <c r="L3019">
        <v>0</v>
      </c>
      <c r="M3019" t="str">
        <f t="shared" si="191"/>
        <v>10401 Councillor, Ward 12</v>
      </c>
      <c r="N3019" s="6" t="str">
        <f t="shared" si="192"/>
        <v/>
      </c>
      <c r="O3019" s="15" t="str">
        <f>IF(I3019&lt;&gt;FALSE,VLOOKUP(H3019,internet_municipalities!$B$2:$W$226,22,FALSE),"NO INTERNET")</f>
        <v>NO INTERNET</v>
      </c>
      <c r="P3019" s="16" t="str">
        <f t="shared" si="193"/>
        <v>NO INTERNET</v>
      </c>
    </row>
    <row r="3020" spans="1:16" x14ac:dyDescent="0.2">
      <c r="A3020">
        <v>10401</v>
      </c>
      <c r="B3020" t="b">
        <v>1</v>
      </c>
      <c r="C3020" t="s">
        <v>2940</v>
      </c>
      <c r="D3020" t="s">
        <v>3746</v>
      </c>
      <c r="E3020">
        <v>3616</v>
      </c>
      <c r="F3020" t="s">
        <v>461</v>
      </c>
      <c r="G3020" t="b">
        <v>1</v>
      </c>
      <c r="H3020" t="str">
        <f>VLOOKUP(A3020,all_municipalities!$A$2:$M$445,2,FALSE)</f>
        <v>London, City of</v>
      </c>
      <c r="I3020" t="b">
        <f>VLOOKUP(A3020,all_municipalities!$A$2:$M$445,9,FALSE)</f>
        <v>0</v>
      </c>
      <c r="J3020" t="b">
        <f>VLOOKUP(A3020,all_municipalities!$A$2:$M$445,13, FALSE)</f>
        <v>0</v>
      </c>
      <c r="K3020" t="str">
        <f t="shared" si="190"/>
        <v>NONE</v>
      </c>
      <c r="L3020">
        <v>0</v>
      </c>
      <c r="M3020" t="str">
        <f t="shared" si="191"/>
        <v>10401 Councillor, Ward 11</v>
      </c>
      <c r="N3020" s="6" t="str">
        <f t="shared" si="192"/>
        <v/>
      </c>
      <c r="O3020" s="15" t="str">
        <f>IF(I3020&lt;&gt;FALSE,VLOOKUP(H3020,internet_municipalities!$B$2:$W$226,22,FALSE),"NO INTERNET")</f>
        <v>NO INTERNET</v>
      </c>
      <c r="P3020" s="16" t="str">
        <f t="shared" si="193"/>
        <v>NO INTERNET</v>
      </c>
    </row>
    <row r="3021" spans="1:16" x14ac:dyDescent="0.2">
      <c r="A3021">
        <v>10401</v>
      </c>
      <c r="B3021" t="b">
        <v>1</v>
      </c>
      <c r="C3021" t="s">
        <v>1712</v>
      </c>
      <c r="D3021" t="s">
        <v>3747</v>
      </c>
      <c r="E3021">
        <v>2400</v>
      </c>
      <c r="F3021" t="s">
        <v>461</v>
      </c>
      <c r="G3021" t="b">
        <v>1</v>
      </c>
      <c r="H3021" t="str">
        <f>VLOOKUP(A3021,all_municipalities!$A$2:$M$445,2,FALSE)</f>
        <v>London, City of</v>
      </c>
      <c r="I3021" t="b">
        <f>VLOOKUP(A3021,all_municipalities!$A$2:$M$445,9,FALSE)</f>
        <v>0</v>
      </c>
      <c r="J3021" t="b">
        <f>VLOOKUP(A3021,all_municipalities!$A$2:$M$445,13, FALSE)</f>
        <v>0</v>
      </c>
      <c r="K3021" t="str">
        <f t="shared" si="190"/>
        <v>NONE</v>
      </c>
      <c r="L3021">
        <v>0</v>
      </c>
      <c r="M3021" t="str">
        <f t="shared" si="191"/>
        <v>10401 Councillor, Ward 10</v>
      </c>
      <c r="N3021" s="6" t="str">
        <f t="shared" si="192"/>
        <v/>
      </c>
      <c r="O3021" s="15" t="str">
        <f>IF(I3021&lt;&gt;FALSE,VLOOKUP(H3021,internet_municipalities!$B$2:$W$226,22,FALSE),"NO INTERNET")</f>
        <v>NO INTERNET</v>
      </c>
      <c r="P3021" s="16" t="str">
        <f t="shared" si="193"/>
        <v>NO INTERNET</v>
      </c>
    </row>
    <row r="3022" spans="1:16" x14ac:dyDescent="0.2">
      <c r="A3022">
        <v>10401</v>
      </c>
      <c r="B3022" t="b">
        <v>1</v>
      </c>
      <c r="C3022" t="s">
        <v>1714</v>
      </c>
      <c r="D3022" t="s">
        <v>3748</v>
      </c>
      <c r="E3022">
        <v>4281</v>
      </c>
      <c r="F3022" t="s">
        <v>461</v>
      </c>
      <c r="G3022" t="b">
        <v>1</v>
      </c>
      <c r="H3022" t="str">
        <f>VLOOKUP(A3022,all_municipalities!$A$2:$M$445,2,FALSE)</f>
        <v>London, City of</v>
      </c>
      <c r="I3022" t="b">
        <f>VLOOKUP(A3022,all_municipalities!$A$2:$M$445,9,FALSE)</f>
        <v>0</v>
      </c>
      <c r="J3022" t="b">
        <f>VLOOKUP(A3022,all_municipalities!$A$2:$M$445,13, FALSE)</f>
        <v>0</v>
      </c>
      <c r="K3022" t="str">
        <f t="shared" si="190"/>
        <v>NONE</v>
      </c>
      <c r="L3022">
        <v>0</v>
      </c>
      <c r="M3022" t="str">
        <f t="shared" si="191"/>
        <v>10401 Councillor, Ward 9</v>
      </c>
      <c r="N3022" s="6" t="str">
        <f t="shared" si="192"/>
        <v/>
      </c>
      <c r="O3022" s="15" t="str">
        <f>IF(I3022&lt;&gt;FALSE,VLOOKUP(H3022,internet_municipalities!$B$2:$W$226,22,FALSE),"NO INTERNET")</f>
        <v>NO INTERNET</v>
      </c>
      <c r="P3022" s="16" t="str">
        <f t="shared" si="193"/>
        <v>NO INTERNET</v>
      </c>
    </row>
    <row r="3023" spans="1:16" x14ac:dyDescent="0.2">
      <c r="A3023">
        <v>10401</v>
      </c>
      <c r="B3023" t="b">
        <v>1</v>
      </c>
      <c r="C3023" t="s">
        <v>1716</v>
      </c>
      <c r="D3023" t="s">
        <v>3749</v>
      </c>
      <c r="E3023">
        <v>3669</v>
      </c>
      <c r="F3023" t="s">
        <v>461</v>
      </c>
      <c r="G3023" t="b">
        <v>1</v>
      </c>
      <c r="H3023" t="str">
        <f>VLOOKUP(A3023,all_municipalities!$A$2:$M$445,2,FALSE)</f>
        <v>London, City of</v>
      </c>
      <c r="I3023" t="b">
        <f>VLOOKUP(A3023,all_municipalities!$A$2:$M$445,9,FALSE)</f>
        <v>0</v>
      </c>
      <c r="J3023" t="b">
        <f>VLOOKUP(A3023,all_municipalities!$A$2:$M$445,13, FALSE)</f>
        <v>0</v>
      </c>
      <c r="K3023" t="str">
        <f t="shared" si="190"/>
        <v>NONE</v>
      </c>
      <c r="L3023">
        <v>0</v>
      </c>
      <c r="M3023" t="str">
        <f t="shared" si="191"/>
        <v>10401 Councillor, Ward 8</v>
      </c>
      <c r="N3023" s="6" t="str">
        <f t="shared" si="192"/>
        <v/>
      </c>
      <c r="O3023" s="15" t="str">
        <f>IF(I3023&lt;&gt;FALSE,VLOOKUP(H3023,internet_municipalities!$B$2:$W$226,22,FALSE),"NO INTERNET")</f>
        <v>NO INTERNET</v>
      </c>
      <c r="P3023" s="16" t="str">
        <f t="shared" si="193"/>
        <v>NO INTERNET</v>
      </c>
    </row>
    <row r="3024" spans="1:16" x14ac:dyDescent="0.2">
      <c r="A3024">
        <v>10401</v>
      </c>
      <c r="B3024" t="b">
        <v>1</v>
      </c>
      <c r="C3024" t="s">
        <v>1718</v>
      </c>
      <c r="D3024" t="s">
        <v>3750</v>
      </c>
      <c r="E3024">
        <v>3910</v>
      </c>
      <c r="F3024" t="s">
        <v>461</v>
      </c>
      <c r="G3024" t="b">
        <v>1</v>
      </c>
      <c r="H3024" t="str">
        <f>VLOOKUP(A3024,all_municipalities!$A$2:$M$445,2,FALSE)</f>
        <v>London, City of</v>
      </c>
      <c r="I3024" t="b">
        <f>VLOOKUP(A3024,all_municipalities!$A$2:$M$445,9,FALSE)</f>
        <v>0</v>
      </c>
      <c r="J3024" t="b">
        <f>VLOOKUP(A3024,all_municipalities!$A$2:$M$445,13, FALSE)</f>
        <v>0</v>
      </c>
      <c r="K3024" t="str">
        <f t="shared" si="190"/>
        <v>NONE</v>
      </c>
      <c r="L3024">
        <v>0</v>
      </c>
      <c r="M3024" t="str">
        <f t="shared" si="191"/>
        <v>10401 Councillor, Ward 7</v>
      </c>
      <c r="N3024" s="6" t="str">
        <f t="shared" si="192"/>
        <v/>
      </c>
      <c r="O3024" s="15" t="str">
        <f>IF(I3024&lt;&gt;FALSE,VLOOKUP(H3024,internet_municipalities!$B$2:$W$226,22,FALSE),"NO INTERNET")</f>
        <v>NO INTERNET</v>
      </c>
      <c r="P3024" s="16" t="str">
        <f t="shared" si="193"/>
        <v>NO INTERNET</v>
      </c>
    </row>
    <row r="3025" spans="1:16" x14ac:dyDescent="0.2">
      <c r="A3025">
        <v>10401</v>
      </c>
      <c r="B3025" t="b">
        <v>1</v>
      </c>
      <c r="C3025" t="s">
        <v>1720</v>
      </c>
      <c r="D3025" t="s">
        <v>3751</v>
      </c>
      <c r="E3025">
        <v>2082</v>
      </c>
      <c r="F3025" t="s">
        <v>461</v>
      </c>
      <c r="G3025" t="b">
        <v>1</v>
      </c>
      <c r="H3025" t="str">
        <f>VLOOKUP(A3025,all_municipalities!$A$2:$M$445,2,FALSE)</f>
        <v>London, City of</v>
      </c>
      <c r="I3025" t="b">
        <f>VLOOKUP(A3025,all_municipalities!$A$2:$M$445,9,FALSE)</f>
        <v>0</v>
      </c>
      <c r="J3025" t="b">
        <f>VLOOKUP(A3025,all_municipalities!$A$2:$M$445,13, FALSE)</f>
        <v>0</v>
      </c>
      <c r="K3025" t="str">
        <f t="shared" si="190"/>
        <v>NONE</v>
      </c>
      <c r="L3025">
        <v>0</v>
      </c>
      <c r="M3025" t="str">
        <f t="shared" si="191"/>
        <v>10401 Councillor, Ward 6</v>
      </c>
      <c r="N3025" s="6" t="str">
        <f t="shared" si="192"/>
        <v/>
      </c>
      <c r="O3025" s="15" t="str">
        <f>IF(I3025&lt;&gt;FALSE,VLOOKUP(H3025,internet_municipalities!$B$2:$W$226,22,FALSE),"NO INTERNET")</f>
        <v>NO INTERNET</v>
      </c>
      <c r="P3025" s="16" t="str">
        <f t="shared" si="193"/>
        <v>NO INTERNET</v>
      </c>
    </row>
    <row r="3026" spans="1:16" x14ac:dyDescent="0.2">
      <c r="A3026">
        <v>10401</v>
      </c>
      <c r="B3026" t="b">
        <v>1</v>
      </c>
      <c r="C3026" t="s">
        <v>1473</v>
      </c>
      <c r="D3026" t="s">
        <v>3752</v>
      </c>
      <c r="E3026">
        <v>3982</v>
      </c>
      <c r="F3026" t="s">
        <v>461</v>
      </c>
      <c r="G3026" t="b">
        <v>1</v>
      </c>
      <c r="H3026" t="str">
        <f>VLOOKUP(A3026,all_municipalities!$A$2:$M$445,2,FALSE)</f>
        <v>London, City of</v>
      </c>
      <c r="I3026" t="b">
        <f>VLOOKUP(A3026,all_municipalities!$A$2:$M$445,9,FALSE)</f>
        <v>0</v>
      </c>
      <c r="J3026" t="b">
        <f>VLOOKUP(A3026,all_municipalities!$A$2:$M$445,13, FALSE)</f>
        <v>0</v>
      </c>
      <c r="K3026" t="str">
        <f t="shared" si="190"/>
        <v>NONE</v>
      </c>
      <c r="L3026">
        <v>0</v>
      </c>
      <c r="M3026" t="str">
        <f t="shared" si="191"/>
        <v>10401 Councillor, Ward 5</v>
      </c>
      <c r="N3026" s="6" t="str">
        <f t="shared" si="192"/>
        <v/>
      </c>
      <c r="O3026" s="15" t="str">
        <f>IF(I3026&lt;&gt;FALSE,VLOOKUP(H3026,internet_municipalities!$B$2:$W$226,22,FALSE),"NO INTERNET")</f>
        <v>NO INTERNET</v>
      </c>
      <c r="P3026" s="16" t="str">
        <f t="shared" si="193"/>
        <v>NO INTERNET</v>
      </c>
    </row>
    <row r="3027" spans="1:16" x14ac:dyDescent="0.2">
      <c r="A3027">
        <v>10401</v>
      </c>
      <c r="B3027" t="b">
        <v>1</v>
      </c>
      <c r="C3027" t="s">
        <v>1471</v>
      </c>
      <c r="D3027" t="s">
        <v>3753</v>
      </c>
      <c r="E3027">
        <v>1064</v>
      </c>
      <c r="F3027" t="s">
        <v>461</v>
      </c>
      <c r="G3027" t="b">
        <v>1</v>
      </c>
      <c r="H3027" t="str">
        <f>VLOOKUP(A3027,all_municipalities!$A$2:$M$445,2,FALSE)</f>
        <v>London, City of</v>
      </c>
      <c r="I3027" t="b">
        <f>VLOOKUP(A3027,all_municipalities!$A$2:$M$445,9,FALSE)</f>
        <v>0</v>
      </c>
      <c r="J3027" t="b">
        <f>VLOOKUP(A3027,all_municipalities!$A$2:$M$445,13, FALSE)</f>
        <v>0</v>
      </c>
      <c r="K3027" t="str">
        <f t="shared" si="190"/>
        <v>NONE</v>
      </c>
      <c r="L3027">
        <v>0</v>
      </c>
      <c r="M3027" t="str">
        <f t="shared" si="191"/>
        <v>10401 Councillor, Ward 4</v>
      </c>
      <c r="N3027" s="6" t="str">
        <f t="shared" si="192"/>
        <v/>
      </c>
      <c r="O3027" s="15" t="str">
        <f>IF(I3027&lt;&gt;FALSE,VLOOKUP(H3027,internet_municipalities!$B$2:$W$226,22,FALSE),"NO INTERNET")</f>
        <v>NO INTERNET</v>
      </c>
      <c r="P3027" s="16" t="str">
        <f t="shared" si="193"/>
        <v>NO INTERNET</v>
      </c>
    </row>
    <row r="3028" spans="1:16" x14ac:dyDescent="0.2">
      <c r="A3028">
        <v>10401</v>
      </c>
      <c r="B3028" t="b">
        <v>1</v>
      </c>
      <c r="C3028" t="s">
        <v>1475</v>
      </c>
      <c r="D3028" t="s">
        <v>3754</v>
      </c>
      <c r="E3028">
        <v>1433</v>
      </c>
      <c r="F3028">
        <v>659</v>
      </c>
      <c r="G3028" t="b">
        <v>1</v>
      </c>
      <c r="H3028" t="str">
        <f>VLOOKUP(A3028,all_municipalities!$A$2:$M$445,2,FALSE)</f>
        <v>London, City of</v>
      </c>
      <c r="I3028" t="b">
        <f>VLOOKUP(A3028,all_municipalities!$A$2:$M$445,9,FALSE)</f>
        <v>0</v>
      </c>
      <c r="J3028" t="b">
        <f>VLOOKUP(A3028,all_municipalities!$A$2:$M$445,13, FALSE)</f>
        <v>0</v>
      </c>
      <c r="K3028" t="str">
        <f t="shared" si="190"/>
        <v>NONE</v>
      </c>
      <c r="L3028">
        <v>0</v>
      </c>
      <c r="M3028" t="str">
        <f t="shared" si="191"/>
        <v>10401 Councillor, Ward 3</v>
      </c>
      <c r="N3028" s="6" t="str">
        <f t="shared" si="192"/>
        <v/>
      </c>
      <c r="O3028" s="15" t="str">
        <f>IF(I3028&lt;&gt;FALSE,VLOOKUP(H3028,internet_municipalities!$B$2:$W$226,22,FALSE),"NO INTERNET")</f>
        <v>NO INTERNET</v>
      </c>
      <c r="P3028" s="16" t="str">
        <f t="shared" si="193"/>
        <v>NO INTERNET</v>
      </c>
    </row>
    <row r="3029" spans="1:16" x14ac:dyDescent="0.2">
      <c r="A3029">
        <v>10401</v>
      </c>
      <c r="B3029" t="b">
        <v>1</v>
      </c>
      <c r="C3029" t="s">
        <v>1453</v>
      </c>
      <c r="D3029" t="s">
        <v>3755</v>
      </c>
      <c r="E3029">
        <v>3310</v>
      </c>
      <c r="F3029">
        <v>2891</v>
      </c>
      <c r="G3029" t="b">
        <v>1</v>
      </c>
      <c r="H3029" t="str">
        <f>VLOOKUP(A3029,all_municipalities!$A$2:$M$445,2,FALSE)</f>
        <v>London, City of</v>
      </c>
      <c r="I3029" t="b">
        <f>VLOOKUP(A3029,all_municipalities!$A$2:$M$445,9,FALSE)</f>
        <v>0</v>
      </c>
      <c r="J3029" t="b">
        <f>VLOOKUP(A3029,all_municipalities!$A$2:$M$445,13, FALSE)</f>
        <v>0</v>
      </c>
      <c r="K3029" t="str">
        <f t="shared" si="190"/>
        <v>NONE</v>
      </c>
      <c r="L3029">
        <v>0</v>
      </c>
      <c r="M3029" t="str">
        <f t="shared" si="191"/>
        <v>10401 Councillor, Ward 2</v>
      </c>
      <c r="N3029" s="6" t="str">
        <f t="shared" si="192"/>
        <v/>
      </c>
      <c r="O3029" s="15" t="str">
        <f>IF(I3029&lt;&gt;FALSE,VLOOKUP(H3029,internet_municipalities!$B$2:$W$226,22,FALSE),"NO INTERNET")</f>
        <v>NO INTERNET</v>
      </c>
      <c r="P3029" s="16" t="str">
        <f t="shared" si="193"/>
        <v>NO INTERNET</v>
      </c>
    </row>
    <row r="3030" spans="1:16" x14ac:dyDescent="0.2">
      <c r="A3030">
        <v>10401</v>
      </c>
      <c r="B3030" t="b">
        <v>1</v>
      </c>
      <c r="C3030" t="s">
        <v>1456</v>
      </c>
      <c r="D3030" t="s">
        <v>3756</v>
      </c>
      <c r="E3030">
        <v>1415</v>
      </c>
      <c r="F3030">
        <v>362</v>
      </c>
      <c r="G3030" t="b">
        <v>1</v>
      </c>
      <c r="H3030" t="str">
        <f>VLOOKUP(A3030,all_municipalities!$A$2:$M$445,2,FALSE)</f>
        <v>London, City of</v>
      </c>
      <c r="I3030" t="b">
        <f>VLOOKUP(A3030,all_municipalities!$A$2:$M$445,9,FALSE)</f>
        <v>0</v>
      </c>
      <c r="J3030" t="b">
        <f>VLOOKUP(A3030,all_municipalities!$A$2:$M$445,13, FALSE)</f>
        <v>0</v>
      </c>
      <c r="K3030" t="str">
        <f t="shared" si="190"/>
        <v>NONE</v>
      </c>
      <c r="L3030">
        <v>0</v>
      </c>
      <c r="M3030" t="str">
        <f t="shared" si="191"/>
        <v>10401 Councillor, Ward 1</v>
      </c>
      <c r="N3030" s="6" t="str">
        <f t="shared" si="192"/>
        <v/>
      </c>
      <c r="O3030" s="15" t="str">
        <f>IF(I3030&lt;&gt;FALSE,VLOOKUP(H3030,internet_municipalities!$B$2:$W$226,22,FALSE),"NO INTERNET")</f>
        <v>NO INTERNET</v>
      </c>
      <c r="P3030" s="16" t="str">
        <f t="shared" si="193"/>
        <v>NO INTERNET</v>
      </c>
    </row>
    <row r="3031" spans="1:16" x14ac:dyDescent="0.2">
      <c r="A3031">
        <v>10401</v>
      </c>
      <c r="B3031" t="b">
        <v>0</v>
      </c>
      <c r="C3031" t="s">
        <v>1456</v>
      </c>
      <c r="D3031" t="s">
        <v>3757</v>
      </c>
      <c r="E3031">
        <v>174</v>
      </c>
      <c r="F3031" t="s">
        <v>1460</v>
      </c>
      <c r="G3031" t="b">
        <v>1</v>
      </c>
      <c r="H3031" t="str">
        <f>VLOOKUP(A3031,all_municipalities!$A$2:$M$445,2,FALSE)</f>
        <v>London, City of</v>
      </c>
      <c r="I3031" t="b">
        <f>VLOOKUP(A3031,all_municipalities!$A$2:$M$445,9,FALSE)</f>
        <v>0</v>
      </c>
      <c r="J3031" t="b">
        <f>VLOOKUP(A3031,all_municipalities!$A$2:$M$445,13, FALSE)</f>
        <v>0</v>
      </c>
      <c r="K3031" t="str">
        <f t="shared" si="190"/>
        <v>NONE</v>
      </c>
      <c r="L3031">
        <v>0</v>
      </c>
      <c r="M3031" t="str">
        <f t="shared" si="191"/>
        <v>10401 Councillor, Ward 1</v>
      </c>
      <c r="N3031" s="6" t="str">
        <f t="shared" si="192"/>
        <v/>
      </c>
      <c r="O3031" s="15" t="str">
        <f>IF(I3031&lt;&gt;FALSE,VLOOKUP(H3031,internet_municipalities!$B$2:$W$226,22,FALSE),"NO INTERNET")</f>
        <v>NO INTERNET</v>
      </c>
      <c r="P3031" s="16" t="str">
        <f t="shared" si="193"/>
        <v>NO INTERNET</v>
      </c>
    </row>
    <row r="3032" spans="1:16" x14ac:dyDescent="0.2">
      <c r="A3032">
        <v>10401</v>
      </c>
      <c r="B3032" t="b">
        <v>0</v>
      </c>
      <c r="C3032" t="s">
        <v>1456</v>
      </c>
      <c r="D3032" t="s">
        <v>3758</v>
      </c>
      <c r="E3032">
        <v>169</v>
      </c>
      <c r="F3032" t="s">
        <v>1460</v>
      </c>
      <c r="G3032" t="b">
        <v>1</v>
      </c>
      <c r="H3032" t="str">
        <f>VLOOKUP(A3032,all_municipalities!$A$2:$M$445,2,FALSE)</f>
        <v>London, City of</v>
      </c>
      <c r="I3032" t="b">
        <f>VLOOKUP(A3032,all_municipalities!$A$2:$M$445,9,FALSE)</f>
        <v>0</v>
      </c>
      <c r="J3032" t="b">
        <f>VLOOKUP(A3032,all_municipalities!$A$2:$M$445,13, FALSE)</f>
        <v>0</v>
      </c>
      <c r="K3032" t="str">
        <f t="shared" si="190"/>
        <v>NONE</v>
      </c>
      <c r="L3032">
        <v>0</v>
      </c>
      <c r="M3032" t="str">
        <f t="shared" si="191"/>
        <v>10401 Councillor, Ward 1</v>
      </c>
      <c r="N3032" s="6" t="str">
        <f t="shared" si="192"/>
        <v/>
      </c>
      <c r="O3032" s="15" t="str">
        <f>IF(I3032&lt;&gt;FALSE,VLOOKUP(H3032,internet_municipalities!$B$2:$W$226,22,FALSE),"NO INTERNET")</f>
        <v>NO INTERNET</v>
      </c>
      <c r="P3032" s="16" t="str">
        <f t="shared" si="193"/>
        <v>NO INTERNET</v>
      </c>
    </row>
    <row r="3033" spans="1:16" x14ac:dyDescent="0.2">
      <c r="A3033">
        <v>10401</v>
      </c>
      <c r="B3033" t="b">
        <v>0</v>
      </c>
      <c r="C3033" t="s">
        <v>1456</v>
      </c>
      <c r="D3033" t="s">
        <v>3759</v>
      </c>
      <c r="E3033">
        <v>420</v>
      </c>
      <c r="F3033" t="s">
        <v>1460</v>
      </c>
      <c r="G3033" t="b">
        <v>1</v>
      </c>
      <c r="H3033" t="str">
        <f>VLOOKUP(A3033,all_municipalities!$A$2:$M$445,2,FALSE)</f>
        <v>London, City of</v>
      </c>
      <c r="I3033" t="b">
        <f>VLOOKUP(A3033,all_municipalities!$A$2:$M$445,9,FALSE)</f>
        <v>0</v>
      </c>
      <c r="J3033" t="b">
        <f>VLOOKUP(A3033,all_municipalities!$A$2:$M$445,13, FALSE)</f>
        <v>0</v>
      </c>
      <c r="K3033" t="str">
        <f t="shared" si="190"/>
        <v>NONE</v>
      </c>
      <c r="L3033">
        <v>0</v>
      </c>
      <c r="M3033" t="str">
        <f t="shared" si="191"/>
        <v>10401 Councillor, Ward 1</v>
      </c>
      <c r="N3033" s="6" t="str">
        <f t="shared" si="192"/>
        <v/>
      </c>
      <c r="O3033" s="15" t="str">
        <f>IF(I3033&lt;&gt;FALSE,VLOOKUP(H3033,internet_municipalities!$B$2:$W$226,22,FALSE),"NO INTERNET")</f>
        <v>NO INTERNET</v>
      </c>
      <c r="P3033" s="16" t="str">
        <f t="shared" si="193"/>
        <v>NO INTERNET</v>
      </c>
    </row>
    <row r="3034" spans="1:16" x14ac:dyDescent="0.2">
      <c r="A3034">
        <v>10401</v>
      </c>
      <c r="B3034" t="b">
        <v>0</v>
      </c>
      <c r="C3034" t="s">
        <v>1456</v>
      </c>
      <c r="D3034" t="s">
        <v>3760</v>
      </c>
      <c r="E3034">
        <v>48</v>
      </c>
      <c r="F3034" t="s">
        <v>1460</v>
      </c>
      <c r="G3034" t="b">
        <v>1</v>
      </c>
      <c r="H3034" t="str">
        <f>VLOOKUP(A3034,all_municipalities!$A$2:$M$445,2,FALSE)</f>
        <v>London, City of</v>
      </c>
      <c r="I3034" t="b">
        <f>VLOOKUP(A3034,all_municipalities!$A$2:$M$445,9,FALSE)</f>
        <v>0</v>
      </c>
      <c r="J3034" t="b">
        <f>VLOOKUP(A3034,all_municipalities!$A$2:$M$445,13, FALSE)</f>
        <v>0</v>
      </c>
      <c r="K3034" t="str">
        <f t="shared" si="190"/>
        <v>NONE</v>
      </c>
      <c r="L3034">
        <v>0</v>
      </c>
      <c r="M3034" t="str">
        <f t="shared" si="191"/>
        <v>10401 Councillor, Ward 1</v>
      </c>
      <c r="N3034" s="6" t="str">
        <f t="shared" si="192"/>
        <v/>
      </c>
      <c r="O3034" s="15" t="str">
        <f>IF(I3034&lt;&gt;FALSE,VLOOKUP(H3034,internet_municipalities!$B$2:$W$226,22,FALSE),"NO INTERNET")</f>
        <v>NO INTERNET</v>
      </c>
      <c r="P3034" s="16" t="str">
        <f t="shared" si="193"/>
        <v>NO INTERNET</v>
      </c>
    </row>
    <row r="3035" spans="1:16" x14ac:dyDescent="0.2">
      <c r="A3035">
        <v>10401</v>
      </c>
      <c r="B3035" t="b">
        <v>0</v>
      </c>
      <c r="C3035" t="s">
        <v>1456</v>
      </c>
      <c r="D3035" t="s">
        <v>3761</v>
      </c>
      <c r="E3035">
        <v>358</v>
      </c>
      <c r="F3035" t="s">
        <v>1460</v>
      </c>
      <c r="G3035" t="b">
        <v>1</v>
      </c>
      <c r="H3035" t="str">
        <f>VLOOKUP(A3035,all_municipalities!$A$2:$M$445,2,FALSE)</f>
        <v>London, City of</v>
      </c>
      <c r="I3035" t="b">
        <f>VLOOKUP(A3035,all_municipalities!$A$2:$M$445,9,FALSE)</f>
        <v>0</v>
      </c>
      <c r="J3035" t="b">
        <f>VLOOKUP(A3035,all_municipalities!$A$2:$M$445,13, FALSE)</f>
        <v>0</v>
      </c>
      <c r="K3035" t="str">
        <f t="shared" si="190"/>
        <v>NONE</v>
      </c>
      <c r="L3035">
        <v>0</v>
      </c>
      <c r="M3035" t="str">
        <f t="shared" si="191"/>
        <v>10401 Councillor, Ward 1</v>
      </c>
      <c r="N3035" s="6" t="str">
        <f t="shared" si="192"/>
        <v/>
      </c>
      <c r="O3035" s="15" t="str">
        <f>IF(I3035&lt;&gt;FALSE,VLOOKUP(H3035,internet_municipalities!$B$2:$W$226,22,FALSE),"NO INTERNET")</f>
        <v>NO INTERNET</v>
      </c>
      <c r="P3035" s="16" t="str">
        <f t="shared" si="193"/>
        <v>NO INTERNET</v>
      </c>
    </row>
    <row r="3036" spans="1:16" x14ac:dyDescent="0.2">
      <c r="A3036">
        <v>10401</v>
      </c>
      <c r="B3036" t="b">
        <v>0</v>
      </c>
      <c r="C3036" t="s">
        <v>1456</v>
      </c>
      <c r="D3036" t="s">
        <v>3762</v>
      </c>
      <c r="E3036">
        <v>42</v>
      </c>
      <c r="F3036" t="s">
        <v>1460</v>
      </c>
      <c r="G3036" t="b">
        <v>1</v>
      </c>
      <c r="H3036" t="str">
        <f>VLOOKUP(A3036,all_municipalities!$A$2:$M$445,2,FALSE)</f>
        <v>London, City of</v>
      </c>
      <c r="I3036" t="b">
        <f>VLOOKUP(A3036,all_municipalities!$A$2:$M$445,9,FALSE)</f>
        <v>0</v>
      </c>
      <c r="J3036" t="b">
        <f>VLOOKUP(A3036,all_municipalities!$A$2:$M$445,13, FALSE)</f>
        <v>0</v>
      </c>
      <c r="K3036" t="str">
        <f t="shared" si="190"/>
        <v>NONE</v>
      </c>
      <c r="L3036">
        <v>0</v>
      </c>
      <c r="M3036" t="str">
        <f t="shared" si="191"/>
        <v>10401 Councillor, Ward 1</v>
      </c>
      <c r="N3036" s="6" t="str">
        <f t="shared" si="192"/>
        <v/>
      </c>
      <c r="O3036" s="15" t="str">
        <f>IF(I3036&lt;&gt;FALSE,VLOOKUP(H3036,internet_municipalities!$B$2:$W$226,22,FALSE),"NO INTERNET")</f>
        <v>NO INTERNET</v>
      </c>
      <c r="P3036" s="16" t="str">
        <f t="shared" si="193"/>
        <v>NO INTERNET</v>
      </c>
    </row>
    <row r="3037" spans="1:16" x14ac:dyDescent="0.2">
      <c r="A3037">
        <v>10401</v>
      </c>
      <c r="B3037" t="b">
        <v>0</v>
      </c>
      <c r="C3037" t="s">
        <v>1456</v>
      </c>
      <c r="D3037" t="s">
        <v>3763</v>
      </c>
      <c r="E3037">
        <v>1053</v>
      </c>
      <c r="F3037" t="s">
        <v>1460</v>
      </c>
      <c r="G3037" t="b">
        <v>1</v>
      </c>
      <c r="H3037" t="str">
        <f>VLOOKUP(A3037,all_municipalities!$A$2:$M$445,2,FALSE)</f>
        <v>London, City of</v>
      </c>
      <c r="I3037" t="b">
        <f>VLOOKUP(A3037,all_municipalities!$A$2:$M$445,9,FALSE)</f>
        <v>0</v>
      </c>
      <c r="J3037" t="b">
        <f>VLOOKUP(A3037,all_municipalities!$A$2:$M$445,13, FALSE)</f>
        <v>0</v>
      </c>
      <c r="K3037" t="str">
        <f t="shared" si="190"/>
        <v>NONE</v>
      </c>
      <c r="L3037">
        <v>0</v>
      </c>
      <c r="M3037" t="str">
        <f t="shared" si="191"/>
        <v>10401 Councillor, Ward 1</v>
      </c>
      <c r="N3037" s="6" t="str">
        <f t="shared" si="192"/>
        <v/>
      </c>
      <c r="O3037" s="15" t="str">
        <f>IF(I3037&lt;&gt;FALSE,VLOOKUP(H3037,internet_municipalities!$B$2:$W$226,22,FALSE),"NO INTERNET")</f>
        <v>NO INTERNET</v>
      </c>
      <c r="P3037" s="16" t="str">
        <f t="shared" si="193"/>
        <v>NO INTERNET</v>
      </c>
    </row>
    <row r="3038" spans="1:16" x14ac:dyDescent="0.2">
      <c r="A3038">
        <v>10401</v>
      </c>
      <c r="B3038" t="b">
        <v>0</v>
      </c>
      <c r="C3038" t="s">
        <v>1456</v>
      </c>
      <c r="D3038" t="s">
        <v>3764</v>
      </c>
      <c r="E3038">
        <v>73</v>
      </c>
      <c r="F3038" t="s">
        <v>1460</v>
      </c>
      <c r="G3038" t="b">
        <v>1</v>
      </c>
      <c r="H3038" t="str">
        <f>VLOOKUP(A3038,all_municipalities!$A$2:$M$445,2,FALSE)</f>
        <v>London, City of</v>
      </c>
      <c r="I3038" t="b">
        <f>VLOOKUP(A3038,all_municipalities!$A$2:$M$445,9,FALSE)</f>
        <v>0</v>
      </c>
      <c r="J3038" t="b">
        <f>VLOOKUP(A3038,all_municipalities!$A$2:$M$445,13, FALSE)</f>
        <v>0</v>
      </c>
      <c r="K3038" t="str">
        <f t="shared" si="190"/>
        <v>NONE</v>
      </c>
      <c r="L3038">
        <v>0</v>
      </c>
      <c r="M3038" t="str">
        <f t="shared" si="191"/>
        <v>10401 Councillor, Ward 1</v>
      </c>
      <c r="N3038" s="6" t="str">
        <f t="shared" si="192"/>
        <v/>
      </c>
      <c r="O3038" s="15" t="str">
        <f>IF(I3038&lt;&gt;FALSE,VLOOKUP(H3038,internet_municipalities!$B$2:$W$226,22,FALSE),"NO INTERNET")</f>
        <v>NO INTERNET</v>
      </c>
      <c r="P3038" s="16" t="str">
        <f t="shared" si="193"/>
        <v>NO INTERNET</v>
      </c>
    </row>
    <row r="3039" spans="1:16" x14ac:dyDescent="0.2">
      <c r="A3039">
        <v>10401</v>
      </c>
      <c r="B3039" t="b">
        <v>0</v>
      </c>
      <c r="C3039" t="s">
        <v>1453</v>
      </c>
      <c r="D3039" t="s">
        <v>3765</v>
      </c>
      <c r="E3039">
        <v>419</v>
      </c>
      <c r="F3039" t="s">
        <v>1460</v>
      </c>
      <c r="G3039" t="b">
        <v>1</v>
      </c>
      <c r="H3039" t="str">
        <f>VLOOKUP(A3039,all_municipalities!$A$2:$M$445,2,FALSE)</f>
        <v>London, City of</v>
      </c>
      <c r="I3039" t="b">
        <f>VLOOKUP(A3039,all_municipalities!$A$2:$M$445,9,FALSE)</f>
        <v>0</v>
      </c>
      <c r="J3039" t="b">
        <f>VLOOKUP(A3039,all_municipalities!$A$2:$M$445,13, FALSE)</f>
        <v>0</v>
      </c>
      <c r="K3039" t="str">
        <f t="shared" si="190"/>
        <v>NONE</v>
      </c>
      <c r="L3039">
        <v>0</v>
      </c>
      <c r="M3039" t="str">
        <f t="shared" si="191"/>
        <v>10401 Councillor, Ward 2</v>
      </c>
      <c r="N3039" s="6" t="str">
        <f t="shared" si="192"/>
        <v/>
      </c>
      <c r="O3039" s="15" t="str">
        <f>IF(I3039&lt;&gt;FALSE,VLOOKUP(H3039,internet_municipalities!$B$2:$W$226,22,FALSE),"NO INTERNET")</f>
        <v>NO INTERNET</v>
      </c>
      <c r="P3039" s="16" t="str">
        <f t="shared" si="193"/>
        <v>NO INTERNET</v>
      </c>
    </row>
    <row r="3040" spans="1:16" x14ac:dyDescent="0.2">
      <c r="A3040">
        <v>10401</v>
      </c>
      <c r="B3040" t="b">
        <v>0</v>
      </c>
      <c r="C3040" t="s">
        <v>1475</v>
      </c>
      <c r="D3040" t="s">
        <v>3766</v>
      </c>
      <c r="E3040">
        <v>774</v>
      </c>
      <c r="F3040" t="s">
        <v>1460</v>
      </c>
      <c r="G3040" t="b">
        <v>1</v>
      </c>
      <c r="H3040" t="str">
        <f>VLOOKUP(A3040,all_municipalities!$A$2:$M$445,2,FALSE)</f>
        <v>London, City of</v>
      </c>
      <c r="I3040" t="b">
        <f>VLOOKUP(A3040,all_municipalities!$A$2:$M$445,9,FALSE)</f>
        <v>0</v>
      </c>
      <c r="J3040" t="b">
        <f>VLOOKUP(A3040,all_municipalities!$A$2:$M$445,13, FALSE)</f>
        <v>0</v>
      </c>
      <c r="K3040" t="str">
        <f t="shared" si="190"/>
        <v>NONE</v>
      </c>
      <c r="L3040">
        <v>0</v>
      </c>
      <c r="M3040" t="str">
        <f t="shared" si="191"/>
        <v>10401 Councillor, Ward 3</v>
      </c>
      <c r="N3040" s="6" t="str">
        <f t="shared" si="192"/>
        <v/>
      </c>
      <c r="O3040" s="15" t="str">
        <f>IF(I3040&lt;&gt;FALSE,VLOOKUP(H3040,internet_municipalities!$B$2:$W$226,22,FALSE),"NO INTERNET")</f>
        <v>NO INTERNET</v>
      </c>
      <c r="P3040" s="16" t="str">
        <f t="shared" si="193"/>
        <v>NO INTERNET</v>
      </c>
    </row>
    <row r="3041" spans="1:16" x14ac:dyDescent="0.2">
      <c r="A3041">
        <v>10401</v>
      </c>
      <c r="B3041" t="b">
        <v>0</v>
      </c>
      <c r="C3041" t="s">
        <v>1475</v>
      </c>
      <c r="D3041" t="s">
        <v>3767</v>
      </c>
      <c r="E3041">
        <v>592</v>
      </c>
      <c r="F3041" t="s">
        <v>1460</v>
      </c>
      <c r="G3041" t="b">
        <v>1</v>
      </c>
      <c r="H3041" t="str">
        <f>VLOOKUP(A3041,all_municipalities!$A$2:$M$445,2,FALSE)</f>
        <v>London, City of</v>
      </c>
      <c r="I3041" t="b">
        <f>VLOOKUP(A3041,all_municipalities!$A$2:$M$445,9,FALSE)</f>
        <v>0</v>
      </c>
      <c r="J3041" t="b">
        <f>VLOOKUP(A3041,all_municipalities!$A$2:$M$445,13, FALSE)</f>
        <v>0</v>
      </c>
      <c r="K3041" t="str">
        <f t="shared" si="190"/>
        <v>NONE</v>
      </c>
      <c r="L3041">
        <v>0</v>
      </c>
      <c r="M3041" t="str">
        <f t="shared" si="191"/>
        <v>10401 Councillor, Ward 3</v>
      </c>
      <c r="N3041" s="6" t="str">
        <f t="shared" si="192"/>
        <v/>
      </c>
      <c r="O3041" s="15" t="str">
        <f>IF(I3041&lt;&gt;FALSE,VLOOKUP(H3041,internet_municipalities!$B$2:$W$226,22,FALSE),"NO INTERNET")</f>
        <v>NO INTERNET</v>
      </c>
      <c r="P3041" s="16" t="str">
        <f t="shared" si="193"/>
        <v>NO INTERNET</v>
      </c>
    </row>
    <row r="3042" spans="1:16" x14ac:dyDescent="0.2">
      <c r="A3042">
        <v>10515</v>
      </c>
      <c r="B3042" t="b">
        <v>1</v>
      </c>
      <c r="C3042" t="s">
        <v>1475</v>
      </c>
      <c r="D3042" t="s">
        <v>3768</v>
      </c>
      <c r="E3042">
        <v>1594</v>
      </c>
      <c r="F3042">
        <v>695</v>
      </c>
      <c r="G3042" t="b">
        <v>0</v>
      </c>
      <c r="H3042" t="str">
        <f>VLOOKUP(A3042,all_municipalities!$A$2:$M$445,2,FALSE)</f>
        <v>Loyalist Township</v>
      </c>
      <c r="I3042" t="b">
        <f>VLOOKUP(A3042,all_municipalities!$A$2:$M$445,9,FALSE)</f>
        <v>1</v>
      </c>
      <c r="J3042" t="b">
        <f>VLOOKUP(A3042,all_municipalities!$A$2:$M$445,13, FALSE)</f>
        <v>0</v>
      </c>
      <c r="K3042" t="str">
        <f t="shared" si="190"/>
        <v>NONE</v>
      </c>
      <c r="L3042">
        <v>0</v>
      </c>
      <c r="M3042" t="str">
        <f t="shared" si="191"/>
        <v>10515 Councillor, Ward 3</v>
      </c>
      <c r="N3042" s="6" t="str">
        <f t="shared" si="192"/>
        <v>10515 Councillor, Ward 3</v>
      </c>
      <c r="O3042" s="15">
        <f>IF(I3042&lt;&gt;FALSE,VLOOKUP(H3042,internet_municipalities!$B$2:$W$226,22,FALSE),"NO INTERNET")</f>
        <v>9656</v>
      </c>
      <c r="P3042" s="16">
        <f t="shared" si="193"/>
        <v>7.1975973487986747E-2</v>
      </c>
    </row>
    <row r="3043" spans="1:16" x14ac:dyDescent="0.2">
      <c r="A3043">
        <v>10515</v>
      </c>
      <c r="B3043" t="b">
        <v>1</v>
      </c>
      <c r="C3043" t="s">
        <v>1475</v>
      </c>
      <c r="D3043" t="s">
        <v>3769</v>
      </c>
      <c r="E3043">
        <v>1555</v>
      </c>
      <c r="F3043">
        <v>656</v>
      </c>
      <c r="G3043" t="b">
        <v>0</v>
      </c>
      <c r="H3043" t="str">
        <f>VLOOKUP(A3043,all_municipalities!$A$2:$M$445,2,FALSE)</f>
        <v>Loyalist Township</v>
      </c>
      <c r="I3043" t="b">
        <f>VLOOKUP(A3043,all_municipalities!$A$2:$M$445,9,FALSE)</f>
        <v>1</v>
      </c>
      <c r="J3043" t="b">
        <f>VLOOKUP(A3043,all_municipalities!$A$2:$M$445,13, FALSE)</f>
        <v>0</v>
      </c>
      <c r="K3043" t="str">
        <f t="shared" si="190"/>
        <v>NONE</v>
      </c>
      <c r="L3043">
        <v>0</v>
      </c>
      <c r="M3043" t="str">
        <f t="shared" si="191"/>
        <v>10515 Councillor, Ward 3</v>
      </c>
      <c r="N3043" s="6" t="str">
        <f t="shared" si="192"/>
        <v>10515 Councillor, Ward 3</v>
      </c>
      <c r="O3043" s="15">
        <f>IF(I3043&lt;&gt;FALSE,VLOOKUP(H3043,internet_municipalities!$B$2:$W$226,22,FALSE),"NO INTERNET")</f>
        <v>9656</v>
      </c>
      <c r="P3043" s="16">
        <f t="shared" si="193"/>
        <v>6.7937033968516983E-2</v>
      </c>
    </row>
    <row r="3044" spans="1:16" x14ac:dyDescent="0.2">
      <c r="A3044">
        <v>10515</v>
      </c>
      <c r="B3044" t="b">
        <v>1</v>
      </c>
      <c r="C3044" t="s">
        <v>1475</v>
      </c>
      <c r="D3044" t="s">
        <v>3770</v>
      </c>
      <c r="E3044">
        <v>1422</v>
      </c>
      <c r="F3044">
        <v>523</v>
      </c>
      <c r="G3044" t="b">
        <v>0</v>
      </c>
      <c r="H3044" t="str">
        <f>VLOOKUP(A3044,all_municipalities!$A$2:$M$445,2,FALSE)</f>
        <v>Loyalist Township</v>
      </c>
      <c r="I3044" t="b">
        <f>VLOOKUP(A3044,all_municipalities!$A$2:$M$445,9,FALSE)</f>
        <v>1</v>
      </c>
      <c r="J3044" t="b">
        <f>VLOOKUP(A3044,all_municipalities!$A$2:$M$445,13, FALSE)</f>
        <v>0</v>
      </c>
      <c r="K3044" t="str">
        <f t="shared" si="190"/>
        <v>NONE</v>
      </c>
      <c r="L3044">
        <v>0</v>
      </c>
      <c r="M3044" t="str">
        <f t="shared" si="191"/>
        <v>10515 Councillor, Ward 3</v>
      </c>
      <c r="N3044" s="6" t="str">
        <f t="shared" si="192"/>
        <v>10515 Councillor, Ward 3</v>
      </c>
      <c r="O3044" s="15">
        <f>IF(I3044&lt;&gt;FALSE,VLOOKUP(H3044,internet_municipalities!$B$2:$W$226,22,FALSE),"NO INTERNET")</f>
        <v>9656</v>
      </c>
      <c r="P3044" s="16">
        <f t="shared" si="193"/>
        <v>5.4163214581607291E-2</v>
      </c>
    </row>
    <row r="3045" spans="1:16" x14ac:dyDescent="0.2">
      <c r="A3045">
        <v>10515</v>
      </c>
      <c r="B3045" t="b">
        <v>1</v>
      </c>
      <c r="C3045" t="s">
        <v>1453</v>
      </c>
      <c r="D3045" t="s">
        <v>3771</v>
      </c>
      <c r="E3045">
        <v>385</v>
      </c>
      <c r="F3045">
        <v>36</v>
      </c>
      <c r="G3045" t="b">
        <v>0</v>
      </c>
      <c r="H3045" t="str">
        <f>VLOOKUP(A3045,all_municipalities!$A$2:$M$445,2,FALSE)</f>
        <v>Loyalist Township</v>
      </c>
      <c r="I3045" t="b">
        <f>VLOOKUP(A3045,all_municipalities!$A$2:$M$445,9,FALSE)</f>
        <v>1</v>
      </c>
      <c r="J3045" t="b">
        <f>VLOOKUP(A3045,all_municipalities!$A$2:$M$445,13, FALSE)</f>
        <v>0</v>
      </c>
      <c r="K3045" t="str">
        <f t="shared" si="190"/>
        <v>NONE</v>
      </c>
      <c r="L3045">
        <v>0</v>
      </c>
      <c r="M3045" t="str">
        <f t="shared" si="191"/>
        <v>10515 Councillor, Ward 2</v>
      </c>
      <c r="N3045" s="6" t="str">
        <f t="shared" si="192"/>
        <v>10515 Councillor, Ward 2</v>
      </c>
      <c r="O3045" s="15">
        <f>IF(I3045&lt;&gt;FALSE,VLOOKUP(H3045,internet_municipalities!$B$2:$W$226,22,FALSE),"NO INTERNET")</f>
        <v>9656</v>
      </c>
      <c r="P3045" s="16">
        <f t="shared" si="193"/>
        <v>3.728251864125932E-3</v>
      </c>
    </row>
    <row r="3046" spans="1:16" x14ac:dyDescent="0.2">
      <c r="A3046">
        <v>10515</v>
      </c>
      <c r="B3046" t="b">
        <v>1</v>
      </c>
      <c r="C3046" t="s">
        <v>1456</v>
      </c>
      <c r="D3046" t="s">
        <v>3772</v>
      </c>
      <c r="E3046">
        <v>202</v>
      </c>
      <c r="F3046">
        <v>35</v>
      </c>
      <c r="G3046" t="b">
        <v>0</v>
      </c>
      <c r="H3046" t="str">
        <f>VLOOKUP(A3046,all_municipalities!$A$2:$M$445,2,FALSE)</f>
        <v>Loyalist Township</v>
      </c>
      <c r="I3046" t="b">
        <f>VLOOKUP(A3046,all_municipalities!$A$2:$M$445,9,FALSE)</f>
        <v>1</v>
      </c>
      <c r="J3046" t="b">
        <f>VLOOKUP(A3046,all_municipalities!$A$2:$M$445,13, FALSE)</f>
        <v>0</v>
      </c>
      <c r="K3046" t="str">
        <f t="shared" si="190"/>
        <v>NONE</v>
      </c>
      <c r="L3046">
        <v>0</v>
      </c>
      <c r="M3046" t="str">
        <f t="shared" si="191"/>
        <v>10515 Councillor, Ward 1</v>
      </c>
      <c r="N3046" s="6" t="str">
        <f t="shared" si="192"/>
        <v>10515 Councillor, Ward 1</v>
      </c>
      <c r="O3046" s="15">
        <f>IF(I3046&lt;&gt;FALSE,VLOOKUP(H3046,internet_municipalities!$B$2:$W$226,22,FALSE),"NO INTERNET")</f>
        <v>9656</v>
      </c>
      <c r="P3046" s="16">
        <f t="shared" si="193"/>
        <v>3.6246893123446562E-3</v>
      </c>
    </row>
    <row r="3047" spans="1:16" x14ac:dyDescent="0.2">
      <c r="A3047">
        <v>10515</v>
      </c>
      <c r="B3047" t="b">
        <v>1</v>
      </c>
      <c r="C3047" t="s">
        <v>1479</v>
      </c>
      <c r="D3047" t="s">
        <v>3773</v>
      </c>
      <c r="E3047">
        <v>2488</v>
      </c>
      <c r="F3047">
        <v>1014</v>
      </c>
      <c r="G3047" t="b">
        <v>0</v>
      </c>
      <c r="H3047" t="str">
        <f>VLOOKUP(A3047,all_municipalities!$A$2:$M$445,2,FALSE)</f>
        <v>Loyalist Township</v>
      </c>
      <c r="I3047" t="b">
        <f>VLOOKUP(A3047,all_municipalities!$A$2:$M$445,9,FALSE)</f>
        <v>1</v>
      </c>
      <c r="J3047" t="b">
        <f>VLOOKUP(A3047,all_municipalities!$A$2:$M$445,13, FALSE)</f>
        <v>0</v>
      </c>
      <c r="K3047" t="str">
        <f t="shared" si="190"/>
        <v>NONE</v>
      </c>
      <c r="L3047">
        <v>0</v>
      </c>
      <c r="M3047" t="str">
        <f t="shared" si="191"/>
        <v>10515 Deputy Mayor</v>
      </c>
      <c r="N3047" s="6" t="str">
        <f t="shared" si="192"/>
        <v>10515 Deputy Mayor</v>
      </c>
      <c r="O3047" s="15">
        <f>IF(I3047&lt;&gt;FALSE,VLOOKUP(H3047,internet_municipalities!$B$2:$W$226,22,FALSE),"NO INTERNET")</f>
        <v>9656</v>
      </c>
      <c r="P3047" s="16">
        <f t="shared" si="193"/>
        <v>0.10501242750621376</v>
      </c>
    </row>
    <row r="3048" spans="1:16" x14ac:dyDescent="0.2">
      <c r="A3048">
        <v>10515</v>
      </c>
      <c r="B3048" t="b">
        <v>0</v>
      </c>
      <c r="C3048" t="s">
        <v>1479</v>
      </c>
      <c r="D3048" t="s">
        <v>3774</v>
      </c>
      <c r="E3048">
        <v>1474</v>
      </c>
      <c r="F3048" t="s">
        <v>1460</v>
      </c>
      <c r="G3048" t="b">
        <v>0</v>
      </c>
      <c r="H3048" t="str">
        <f>VLOOKUP(A3048,all_municipalities!$A$2:$M$445,2,FALSE)</f>
        <v>Loyalist Township</v>
      </c>
      <c r="I3048" t="b">
        <f>VLOOKUP(A3048,all_municipalities!$A$2:$M$445,9,FALSE)</f>
        <v>1</v>
      </c>
      <c r="J3048" t="b">
        <f>VLOOKUP(A3048,all_municipalities!$A$2:$M$445,13, FALSE)</f>
        <v>0</v>
      </c>
      <c r="K3048" t="str">
        <f t="shared" si="190"/>
        <v>NONE</v>
      </c>
      <c r="L3048">
        <v>0</v>
      </c>
      <c r="M3048" t="str">
        <f t="shared" si="191"/>
        <v>10515 Deputy Mayor</v>
      </c>
      <c r="N3048" s="6" t="str">
        <f t="shared" si="192"/>
        <v>10515 Deputy Mayor</v>
      </c>
      <c r="O3048" s="15">
        <f>IF(I3048&lt;&gt;FALSE,VLOOKUP(H3048,internet_municipalities!$B$2:$W$226,22,FALSE),"NO INTERNET")</f>
        <v>9656</v>
      </c>
      <c r="P3048" s="16" t="str">
        <f t="shared" si="193"/>
        <v>Lost</v>
      </c>
    </row>
    <row r="3049" spans="1:16" x14ac:dyDescent="0.2">
      <c r="A3049">
        <v>10515</v>
      </c>
      <c r="B3049" t="b">
        <v>0</v>
      </c>
      <c r="C3049" t="s">
        <v>1456</v>
      </c>
      <c r="D3049" t="s">
        <v>3775</v>
      </c>
      <c r="E3049">
        <v>167</v>
      </c>
      <c r="F3049" t="s">
        <v>1460</v>
      </c>
      <c r="G3049" t="b">
        <v>0</v>
      </c>
      <c r="H3049" t="str">
        <f>VLOOKUP(A3049,all_municipalities!$A$2:$M$445,2,FALSE)</f>
        <v>Loyalist Township</v>
      </c>
      <c r="I3049" t="b">
        <f>VLOOKUP(A3049,all_municipalities!$A$2:$M$445,9,FALSE)</f>
        <v>1</v>
      </c>
      <c r="J3049" t="b">
        <f>VLOOKUP(A3049,all_municipalities!$A$2:$M$445,13, FALSE)</f>
        <v>0</v>
      </c>
      <c r="K3049" t="str">
        <f t="shared" si="190"/>
        <v>NONE</v>
      </c>
      <c r="L3049">
        <v>0</v>
      </c>
      <c r="M3049" t="str">
        <f t="shared" si="191"/>
        <v>10515 Councillor, Ward 1</v>
      </c>
      <c r="N3049" s="6" t="str">
        <f t="shared" si="192"/>
        <v>10515 Councillor, Ward 1</v>
      </c>
      <c r="O3049" s="15">
        <f>IF(I3049&lt;&gt;FALSE,VLOOKUP(H3049,internet_municipalities!$B$2:$W$226,22,FALSE),"NO INTERNET")</f>
        <v>9656</v>
      </c>
      <c r="P3049" s="16" t="str">
        <f t="shared" si="193"/>
        <v>Lost</v>
      </c>
    </row>
    <row r="3050" spans="1:16" x14ac:dyDescent="0.2">
      <c r="A3050">
        <v>10515</v>
      </c>
      <c r="B3050" t="b">
        <v>0</v>
      </c>
      <c r="C3050" t="s">
        <v>1453</v>
      </c>
      <c r="D3050" t="s">
        <v>3776</v>
      </c>
      <c r="E3050">
        <v>349</v>
      </c>
      <c r="F3050" t="s">
        <v>1460</v>
      </c>
      <c r="G3050" t="b">
        <v>0</v>
      </c>
      <c r="H3050" t="str">
        <f>VLOOKUP(A3050,all_municipalities!$A$2:$M$445,2,FALSE)</f>
        <v>Loyalist Township</v>
      </c>
      <c r="I3050" t="b">
        <f>VLOOKUP(A3050,all_municipalities!$A$2:$M$445,9,FALSE)</f>
        <v>1</v>
      </c>
      <c r="J3050" t="b">
        <f>VLOOKUP(A3050,all_municipalities!$A$2:$M$445,13, FALSE)</f>
        <v>0</v>
      </c>
      <c r="K3050" t="str">
        <f t="shared" si="190"/>
        <v>NONE</v>
      </c>
      <c r="L3050">
        <v>0</v>
      </c>
      <c r="M3050" t="str">
        <f t="shared" si="191"/>
        <v>10515 Councillor, Ward 2</v>
      </c>
      <c r="N3050" s="6" t="str">
        <f t="shared" si="192"/>
        <v>10515 Councillor, Ward 2</v>
      </c>
      <c r="O3050" s="15">
        <f>IF(I3050&lt;&gt;FALSE,VLOOKUP(H3050,internet_municipalities!$B$2:$W$226,22,FALSE),"NO INTERNET")</f>
        <v>9656</v>
      </c>
      <c r="P3050" s="16" t="str">
        <f t="shared" si="193"/>
        <v>Lost</v>
      </c>
    </row>
    <row r="3051" spans="1:16" x14ac:dyDescent="0.2">
      <c r="A3051">
        <v>10515</v>
      </c>
      <c r="B3051" t="b">
        <v>0</v>
      </c>
      <c r="C3051" t="s">
        <v>1475</v>
      </c>
      <c r="D3051" t="s">
        <v>3777</v>
      </c>
      <c r="E3051">
        <v>775</v>
      </c>
      <c r="F3051" t="s">
        <v>1460</v>
      </c>
      <c r="G3051" t="b">
        <v>0</v>
      </c>
      <c r="H3051" t="str">
        <f>VLOOKUP(A3051,all_municipalities!$A$2:$M$445,2,FALSE)</f>
        <v>Loyalist Township</v>
      </c>
      <c r="I3051" t="b">
        <f>VLOOKUP(A3051,all_municipalities!$A$2:$M$445,9,FALSE)</f>
        <v>1</v>
      </c>
      <c r="J3051" t="b">
        <f>VLOOKUP(A3051,all_municipalities!$A$2:$M$445,13, FALSE)</f>
        <v>0</v>
      </c>
      <c r="K3051" t="str">
        <f t="shared" si="190"/>
        <v>NONE</v>
      </c>
      <c r="L3051">
        <v>0</v>
      </c>
      <c r="M3051" t="str">
        <f t="shared" si="191"/>
        <v>10515 Councillor, Ward 3</v>
      </c>
      <c r="N3051" s="6" t="str">
        <f t="shared" si="192"/>
        <v>10515 Councillor, Ward 3</v>
      </c>
      <c r="O3051" s="15">
        <f>IF(I3051&lt;&gt;FALSE,VLOOKUP(H3051,internet_municipalities!$B$2:$W$226,22,FALSE),"NO INTERNET")</f>
        <v>9656</v>
      </c>
      <c r="P3051" s="16" t="str">
        <f t="shared" si="193"/>
        <v>Lost</v>
      </c>
    </row>
    <row r="3052" spans="1:16" x14ac:dyDescent="0.2">
      <c r="A3052">
        <v>10515</v>
      </c>
      <c r="B3052" t="b">
        <v>0</v>
      </c>
      <c r="C3052" t="s">
        <v>1475</v>
      </c>
      <c r="D3052" t="s">
        <v>3778</v>
      </c>
      <c r="E3052">
        <v>899</v>
      </c>
      <c r="F3052" t="s">
        <v>1460</v>
      </c>
      <c r="G3052" t="b">
        <v>0</v>
      </c>
      <c r="H3052" t="str">
        <f>VLOOKUP(A3052,all_municipalities!$A$2:$M$445,2,FALSE)</f>
        <v>Loyalist Township</v>
      </c>
      <c r="I3052" t="b">
        <f>VLOOKUP(A3052,all_municipalities!$A$2:$M$445,9,FALSE)</f>
        <v>1</v>
      </c>
      <c r="J3052" t="b">
        <f>VLOOKUP(A3052,all_municipalities!$A$2:$M$445,13, FALSE)</f>
        <v>0</v>
      </c>
      <c r="K3052" t="str">
        <f t="shared" si="190"/>
        <v>NONE</v>
      </c>
      <c r="L3052">
        <v>0</v>
      </c>
      <c r="M3052" t="str">
        <f t="shared" si="191"/>
        <v>10515 Councillor, Ward 3</v>
      </c>
      <c r="N3052" s="6" t="str">
        <f t="shared" si="192"/>
        <v>10515 Councillor, Ward 3</v>
      </c>
      <c r="O3052" s="15">
        <f>IF(I3052&lt;&gt;FALSE,VLOOKUP(H3052,internet_municipalities!$B$2:$W$226,22,FALSE),"NO INTERNET")</f>
        <v>9656</v>
      </c>
      <c r="P3052" s="16" t="str">
        <f t="shared" si="193"/>
        <v>Lost</v>
      </c>
    </row>
    <row r="3053" spans="1:16" x14ac:dyDescent="0.2">
      <c r="A3053">
        <v>10515</v>
      </c>
      <c r="B3053" t="b">
        <v>0</v>
      </c>
      <c r="C3053" t="s">
        <v>1475</v>
      </c>
      <c r="D3053" t="s">
        <v>3779</v>
      </c>
      <c r="E3053">
        <v>859</v>
      </c>
      <c r="F3053" t="s">
        <v>1460</v>
      </c>
      <c r="G3053" t="b">
        <v>0</v>
      </c>
      <c r="H3053" t="str">
        <f>VLOOKUP(A3053,all_municipalities!$A$2:$M$445,2,FALSE)</f>
        <v>Loyalist Township</v>
      </c>
      <c r="I3053" t="b">
        <f>VLOOKUP(A3053,all_municipalities!$A$2:$M$445,9,FALSE)</f>
        <v>1</v>
      </c>
      <c r="J3053" t="b">
        <f>VLOOKUP(A3053,all_municipalities!$A$2:$M$445,13, FALSE)</f>
        <v>0</v>
      </c>
      <c r="K3053" t="str">
        <f t="shared" si="190"/>
        <v>NONE</v>
      </c>
      <c r="L3053">
        <v>0</v>
      </c>
      <c r="M3053" t="str">
        <f t="shared" si="191"/>
        <v>10515 Councillor, Ward 3</v>
      </c>
      <c r="N3053" s="6" t="str">
        <f t="shared" si="192"/>
        <v>10515 Councillor, Ward 3</v>
      </c>
      <c r="O3053" s="15">
        <f>IF(I3053&lt;&gt;FALSE,VLOOKUP(H3053,internet_municipalities!$B$2:$W$226,22,FALSE),"NO INTERNET")</f>
        <v>9656</v>
      </c>
      <c r="P3053" s="16" t="str">
        <f t="shared" si="193"/>
        <v>Lost</v>
      </c>
    </row>
    <row r="3054" spans="1:16" x14ac:dyDescent="0.2">
      <c r="A3054">
        <v>10225</v>
      </c>
      <c r="B3054" t="b">
        <v>1</v>
      </c>
      <c r="C3054" t="s">
        <v>1463</v>
      </c>
      <c r="D3054" t="s">
        <v>3786</v>
      </c>
      <c r="E3054">
        <v>241</v>
      </c>
      <c r="F3054">
        <v>12</v>
      </c>
      <c r="G3054" t="b">
        <v>0</v>
      </c>
      <c r="H3054" t="str">
        <f>VLOOKUP(A3054,all_municipalities!$A$2:$M$445,2,FALSE)</f>
        <v>MacDonald Meredith &amp; Aberdeen Add'l, Township of</v>
      </c>
      <c r="I3054" t="b">
        <f>VLOOKUP(A3054,all_municipalities!$A$2:$M$445,9,FALSE)</f>
        <v>0</v>
      </c>
      <c r="J3054" t="b">
        <f>VLOOKUP(A3054,all_municipalities!$A$2:$M$445,13, FALSE)</f>
        <v>0</v>
      </c>
      <c r="K3054" t="str">
        <f t="shared" si="190"/>
        <v>NONE</v>
      </c>
      <c r="L3054">
        <v>0</v>
      </c>
      <c r="M3054" t="str">
        <f t="shared" si="191"/>
        <v>10225 Councillor</v>
      </c>
      <c r="N3054" s="6" t="str">
        <f t="shared" si="192"/>
        <v/>
      </c>
      <c r="O3054" s="15" t="str">
        <f>IF(I3054&lt;&gt;FALSE,VLOOKUP(H3054,internet_municipalities!$B$2:$W$226,22,FALSE),"NO INTERNET")</f>
        <v>NO INTERNET</v>
      </c>
      <c r="P3054" s="16" t="str">
        <f t="shared" si="193"/>
        <v>NO INTERNET</v>
      </c>
    </row>
    <row r="3055" spans="1:16" x14ac:dyDescent="0.2">
      <c r="A3055">
        <v>10225</v>
      </c>
      <c r="B3055" t="b">
        <v>1</v>
      </c>
      <c r="C3055" t="s">
        <v>1463</v>
      </c>
      <c r="D3055" t="s">
        <v>3787</v>
      </c>
      <c r="E3055">
        <v>281</v>
      </c>
      <c r="F3055">
        <v>52</v>
      </c>
      <c r="G3055" t="b">
        <v>0</v>
      </c>
      <c r="H3055" t="str">
        <f>VLOOKUP(A3055,all_municipalities!$A$2:$M$445,2,FALSE)</f>
        <v>MacDonald Meredith &amp; Aberdeen Add'l, Township of</v>
      </c>
      <c r="I3055" t="b">
        <f>VLOOKUP(A3055,all_municipalities!$A$2:$M$445,9,FALSE)</f>
        <v>0</v>
      </c>
      <c r="J3055" t="b">
        <f>VLOOKUP(A3055,all_municipalities!$A$2:$M$445,13, FALSE)</f>
        <v>0</v>
      </c>
      <c r="K3055" t="str">
        <f t="shared" si="190"/>
        <v>NONE</v>
      </c>
      <c r="L3055">
        <v>0</v>
      </c>
      <c r="M3055" t="str">
        <f t="shared" si="191"/>
        <v>10225 Councillor</v>
      </c>
      <c r="N3055" s="6" t="str">
        <f t="shared" si="192"/>
        <v/>
      </c>
      <c r="O3055" s="15" t="str">
        <f>IF(I3055&lt;&gt;FALSE,VLOOKUP(H3055,internet_municipalities!$B$2:$W$226,22,FALSE),"NO INTERNET")</f>
        <v>NO INTERNET</v>
      </c>
      <c r="P3055" s="16" t="str">
        <f t="shared" si="193"/>
        <v>NO INTERNET</v>
      </c>
    </row>
    <row r="3056" spans="1:16" x14ac:dyDescent="0.2">
      <c r="A3056">
        <v>10225</v>
      </c>
      <c r="B3056" t="b">
        <v>1</v>
      </c>
      <c r="C3056" t="s">
        <v>1463</v>
      </c>
      <c r="D3056" t="s">
        <v>3788</v>
      </c>
      <c r="E3056">
        <v>230</v>
      </c>
      <c r="F3056">
        <v>1</v>
      </c>
      <c r="G3056" t="b">
        <v>0</v>
      </c>
      <c r="H3056" t="str">
        <f>VLOOKUP(A3056,all_municipalities!$A$2:$M$445,2,FALSE)</f>
        <v>MacDonald Meredith &amp; Aberdeen Add'l, Township of</v>
      </c>
      <c r="I3056" t="b">
        <f>VLOOKUP(A3056,all_municipalities!$A$2:$M$445,9,FALSE)</f>
        <v>0</v>
      </c>
      <c r="J3056" t="b">
        <f>VLOOKUP(A3056,all_municipalities!$A$2:$M$445,13, FALSE)</f>
        <v>0</v>
      </c>
      <c r="K3056" t="str">
        <f t="shared" si="190"/>
        <v>NONE</v>
      </c>
      <c r="L3056">
        <v>0</v>
      </c>
      <c r="M3056" t="str">
        <f t="shared" si="191"/>
        <v>10225 Councillor</v>
      </c>
      <c r="N3056" s="6" t="str">
        <f t="shared" si="192"/>
        <v/>
      </c>
      <c r="O3056" s="15" t="str">
        <f>IF(I3056&lt;&gt;FALSE,VLOOKUP(H3056,internet_municipalities!$B$2:$W$226,22,FALSE),"NO INTERNET")</f>
        <v>NO INTERNET</v>
      </c>
      <c r="P3056" s="16" t="str">
        <f t="shared" si="193"/>
        <v>NO INTERNET</v>
      </c>
    </row>
    <row r="3057" spans="1:16" x14ac:dyDescent="0.2">
      <c r="A3057">
        <v>10225</v>
      </c>
      <c r="B3057" t="b">
        <v>1</v>
      </c>
      <c r="C3057" t="s">
        <v>1463</v>
      </c>
      <c r="D3057" t="s">
        <v>3789</v>
      </c>
      <c r="E3057">
        <v>319</v>
      </c>
      <c r="F3057">
        <v>90</v>
      </c>
      <c r="G3057" t="b">
        <v>0</v>
      </c>
      <c r="H3057" t="str">
        <f>VLOOKUP(A3057,all_municipalities!$A$2:$M$445,2,FALSE)</f>
        <v>MacDonald Meredith &amp; Aberdeen Add'l, Township of</v>
      </c>
      <c r="I3057" t="b">
        <f>VLOOKUP(A3057,all_municipalities!$A$2:$M$445,9,FALSE)</f>
        <v>0</v>
      </c>
      <c r="J3057" t="b">
        <f>VLOOKUP(A3057,all_municipalities!$A$2:$M$445,13, FALSE)</f>
        <v>0</v>
      </c>
      <c r="K3057" t="str">
        <f t="shared" si="190"/>
        <v>NONE</v>
      </c>
      <c r="L3057">
        <v>0</v>
      </c>
      <c r="M3057" t="str">
        <f t="shared" si="191"/>
        <v>10225 Councillor</v>
      </c>
      <c r="N3057" s="6" t="str">
        <f t="shared" si="192"/>
        <v/>
      </c>
      <c r="O3057" s="15" t="str">
        <f>IF(I3057&lt;&gt;FALSE,VLOOKUP(H3057,internet_municipalities!$B$2:$W$226,22,FALSE),"NO INTERNET")</f>
        <v>NO INTERNET</v>
      </c>
      <c r="P3057" s="16" t="str">
        <f t="shared" si="193"/>
        <v>NO INTERNET</v>
      </c>
    </row>
    <row r="3058" spans="1:16" x14ac:dyDescent="0.2">
      <c r="A3058">
        <v>10225</v>
      </c>
      <c r="B3058" t="b">
        <v>0</v>
      </c>
      <c r="C3058" t="s">
        <v>1463</v>
      </c>
      <c r="D3058" t="s">
        <v>3790</v>
      </c>
      <c r="E3058">
        <v>145</v>
      </c>
      <c r="F3058" t="s">
        <v>1460</v>
      </c>
      <c r="G3058" t="b">
        <v>0</v>
      </c>
      <c r="H3058" t="str">
        <f>VLOOKUP(A3058,all_municipalities!$A$2:$M$445,2,FALSE)</f>
        <v>MacDonald Meredith &amp; Aberdeen Add'l, Township of</v>
      </c>
      <c r="I3058" t="b">
        <f>VLOOKUP(A3058,all_municipalities!$A$2:$M$445,9,FALSE)</f>
        <v>0</v>
      </c>
      <c r="J3058" t="b">
        <f>VLOOKUP(A3058,all_municipalities!$A$2:$M$445,13, FALSE)</f>
        <v>0</v>
      </c>
      <c r="K3058" t="str">
        <f t="shared" si="190"/>
        <v>NONE</v>
      </c>
      <c r="L3058">
        <v>0</v>
      </c>
      <c r="M3058" t="str">
        <f t="shared" si="191"/>
        <v>10225 Councillor</v>
      </c>
      <c r="N3058" s="6" t="str">
        <f t="shared" si="192"/>
        <v/>
      </c>
      <c r="O3058" s="15" t="str">
        <f>IF(I3058&lt;&gt;FALSE,VLOOKUP(H3058,internet_municipalities!$B$2:$W$226,22,FALSE),"NO INTERNET")</f>
        <v>NO INTERNET</v>
      </c>
      <c r="P3058" s="16" t="str">
        <f t="shared" si="193"/>
        <v>NO INTERNET</v>
      </c>
    </row>
    <row r="3059" spans="1:16" x14ac:dyDescent="0.2">
      <c r="A3059">
        <v>10225</v>
      </c>
      <c r="B3059" t="b">
        <v>0</v>
      </c>
      <c r="C3059" t="s">
        <v>1463</v>
      </c>
      <c r="D3059" t="s">
        <v>3791</v>
      </c>
      <c r="E3059">
        <v>123</v>
      </c>
      <c r="F3059" t="s">
        <v>1460</v>
      </c>
      <c r="G3059" t="b">
        <v>0</v>
      </c>
      <c r="H3059" t="str">
        <f>VLOOKUP(A3059,all_municipalities!$A$2:$M$445,2,FALSE)</f>
        <v>MacDonald Meredith &amp; Aberdeen Add'l, Township of</v>
      </c>
      <c r="I3059" t="b">
        <f>VLOOKUP(A3059,all_municipalities!$A$2:$M$445,9,FALSE)</f>
        <v>0</v>
      </c>
      <c r="J3059" t="b">
        <f>VLOOKUP(A3059,all_municipalities!$A$2:$M$445,13, FALSE)</f>
        <v>0</v>
      </c>
      <c r="K3059" t="str">
        <f t="shared" si="190"/>
        <v>NONE</v>
      </c>
      <c r="L3059">
        <v>0</v>
      </c>
      <c r="M3059" t="str">
        <f t="shared" si="191"/>
        <v>10225 Councillor</v>
      </c>
      <c r="N3059" s="6" t="str">
        <f t="shared" si="192"/>
        <v/>
      </c>
      <c r="O3059" s="15" t="str">
        <f>IF(I3059&lt;&gt;FALSE,VLOOKUP(H3059,internet_municipalities!$B$2:$W$226,22,FALSE),"NO INTERNET")</f>
        <v>NO INTERNET</v>
      </c>
      <c r="P3059" s="16" t="str">
        <f t="shared" si="193"/>
        <v>NO INTERNET</v>
      </c>
    </row>
    <row r="3060" spans="1:16" x14ac:dyDescent="0.2">
      <c r="A3060">
        <v>10225</v>
      </c>
      <c r="B3060" t="b">
        <v>0</v>
      </c>
      <c r="C3060" t="s">
        <v>1463</v>
      </c>
      <c r="D3060" t="s">
        <v>3792</v>
      </c>
      <c r="E3060">
        <v>229</v>
      </c>
      <c r="F3060" t="s">
        <v>1460</v>
      </c>
      <c r="G3060" t="b">
        <v>0</v>
      </c>
      <c r="H3060" t="str">
        <f>VLOOKUP(A3060,all_municipalities!$A$2:$M$445,2,FALSE)</f>
        <v>MacDonald Meredith &amp; Aberdeen Add'l, Township of</v>
      </c>
      <c r="I3060" t="b">
        <f>VLOOKUP(A3060,all_municipalities!$A$2:$M$445,9,FALSE)</f>
        <v>0</v>
      </c>
      <c r="J3060" t="b">
        <f>VLOOKUP(A3060,all_municipalities!$A$2:$M$445,13, FALSE)</f>
        <v>0</v>
      </c>
      <c r="K3060" t="str">
        <f t="shared" si="190"/>
        <v>NONE</v>
      </c>
      <c r="L3060">
        <v>0</v>
      </c>
      <c r="M3060" t="str">
        <f t="shared" si="191"/>
        <v>10225 Councillor</v>
      </c>
      <c r="N3060" s="6" t="str">
        <f t="shared" si="192"/>
        <v/>
      </c>
      <c r="O3060" s="15" t="str">
        <f>IF(I3060&lt;&gt;FALSE,VLOOKUP(H3060,internet_municipalities!$B$2:$W$226,22,FALSE),"NO INTERNET")</f>
        <v>NO INTERNET</v>
      </c>
      <c r="P3060" s="16" t="str">
        <f t="shared" si="193"/>
        <v>NO INTERNET</v>
      </c>
    </row>
    <row r="3061" spans="1:16" x14ac:dyDescent="0.2">
      <c r="A3061">
        <v>10692</v>
      </c>
      <c r="B3061" t="b">
        <v>1</v>
      </c>
      <c r="C3061" t="s">
        <v>1463</v>
      </c>
      <c r="D3061" t="s">
        <v>3793</v>
      </c>
      <c r="E3061">
        <v>509</v>
      </c>
      <c r="F3061">
        <v>173</v>
      </c>
      <c r="G3061" t="b">
        <v>0</v>
      </c>
      <c r="H3061" t="str">
        <f>VLOOKUP(A3061,all_municipalities!$A$2:$M$445,2,FALSE)</f>
        <v>Machar, Township of</v>
      </c>
      <c r="I3061" t="b">
        <f>VLOOKUP(A3061,all_municipalities!$A$2:$M$445,9,FALSE)</f>
        <v>0</v>
      </c>
      <c r="J3061" t="b">
        <f>VLOOKUP(A3061,all_municipalities!$A$2:$M$445,13, FALSE)</f>
        <v>0</v>
      </c>
      <c r="K3061" t="str">
        <f t="shared" si="190"/>
        <v>NONE</v>
      </c>
      <c r="L3061">
        <v>0</v>
      </c>
      <c r="M3061" t="str">
        <f t="shared" si="191"/>
        <v>10692 Councillor</v>
      </c>
      <c r="N3061" s="6" t="str">
        <f t="shared" si="192"/>
        <v/>
      </c>
      <c r="O3061" s="15" t="str">
        <f>IF(I3061&lt;&gt;FALSE,VLOOKUP(H3061,internet_municipalities!$B$2:$W$226,22,FALSE),"NO INTERNET")</f>
        <v>NO INTERNET</v>
      </c>
      <c r="P3061" s="16" t="str">
        <f t="shared" si="193"/>
        <v>NO INTERNET</v>
      </c>
    </row>
    <row r="3062" spans="1:16" x14ac:dyDescent="0.2">
      <c r="A3062">
        <v>10692</v>
      </c>
      <c r="B3062" t="b">
        <v>1</v>
      </c>
      <c r="C3062" t="s">
        <v>1463</v>
      </c>
      <c r="D3062" t="s">
        <v>3794</v>
      </c>
      <c r="E3062">
        <v>687</v>
      </c>
      <c r="F3062">
        <v>351</v>
      </c>
      <c r="G3062" t="b">
        <v>0</v>
      </c>
      <c r="H3062" t="str">
        <f>VLOOKUP(A3062,all_municipalities!$A$2:$M$445,2,FALSE)</f>
        <v>Machar, Township of</v>
      </c>
      <c r="I3062" t="b">
        <f>VLOOKUP(A3062,all_municipalities!$A$2:$M$445,9,FALSE)</f>
        <v>0</v>
      </c>
      <c r="J3062" t="b">
        <f>VLOOKUP(A3062,all_municipalities!$A$2:$M$445,13, FALSE)</f>
        <v>0</v>
      </c>
      <c r="K3062" t="str">
        <f t="shared" si="190"/>
        <v>NONE</v>
      </c>
      <c r="L3062">
        <v>0</v>
      </c>
      <c r="M3062" t="str">
        <f t="shared" si="191"/>
        <v>10692 Councillor</v>
      </c>
      <c r="N3062" s="6" t="str">
        <f t="shared" si="192"/>
        <v/>
      </c>
      <c r="O3062" s="15" t="str">
        <f>IF(I3062&lt;&gt;FALSE,VLOOKUP(H3062,internet_municipalities!$B$2:$W$226,22,FALSE),"NO INTERNET")</f>
        <v>NO INTERNET</v>
      </c>
      <c r="P3062" s="16" t="str">
        <f t="shared" si="193"/>
        <v>NO INTERNET</v>
      </c>
    </row>
    <row r="3063" spans="1:16" x14ac:dyDescent="0.2">
      <c r="A3063">
        <v>10692</v>
      </c>
      <c r="B3063" t="b">
        <v>1</v>
      </c>
      <c r="C3063" t="s">
        <v>1463</v>
      </c>
      <c r="D3063" t="s">
        <v>3795</v>
      </c>
      <c r="E3063">
        <v>497</v>
      </c>
      <c r="F3063">
        <v>161</v>
      </c>
      <c r="G3063" t="b">
        <v>0</v>
      </c>
      <c r="H3063" t="str">
        <f>VLOOKUP(A3063,all_municipalities!$A$2:$M$445,2,FALSE)</f>
        <v>Machar, Township of</v>
      </c>
      <c r="I3063" t="b">
        <f>VLOOKUP(A3063,all_municipalities!$A$2:$M$445,9,FALSE)</f>
        <v>0</v>
      </c>
      <c r="J3063" t="b">
        <f>VLOOKUP(A3063,all_municipalities!$A$2:$M$445,13, FALSE)</f>
        <v>0</v>
      </c>
      <c r="K3063" t="str">
        <f t="shared" si="190"/>
        <v>NONE</v>
      </c>
      <c r="L3063">
        <v>0</v>
      </c>
      <c r="M3063" t="str">
        <f t="shared" si="191"/>
        <v>10692 Councillor</v>
      </c>
      <c r="N3063" s="6" t="str">
        <f t="shared" si="192"/>
        <v/>
      </c>
      <c r="O3063" s="15" t="str">
        <f>IF(I3063&lt;&gt;FALSE,VLOOKUP(H3063,internet_municipalities!$B$2:$W$226,22,FALSE),"NO INTERNET")</f>
        <v>NO INTERNET</v>
      </c>
      <c r="P3063" s="16" t="str">
        <f t="shared" si="193"/>
        <v>NO INTERNET</v>
      </c>
    </row>
    <row r="3064" spans="1:16" x14ac:dyDescent="0.2">
      <c r="A3064">
        <v>10692</v>
      </c>
      <c r="B3064" t="b">
        <v>1</v>
      </c>
      <c r="C3064" t="s">
        <v>1463</v>
      </c>
      <c r="D3064" t="s">
        <v>3796</v>
      </c>
      <c r="E3064">
        <v>467</v>
      </c>
      <c r="F3064">
        <v>131</v>
      </c>
      <c r="G3064" t="b">
        <v>0</v>
      </c>
      <c r="H3064" t="str">
        <f>VLOOKUP(A3064,all_municipalities!$A$2:$M$445,2,FALSE)</f>
        <v>Machar, Township of</v>
      </c>
      <c r="I3064" t="b">
        <f>VLOOKUP(A3064,all_municipalities!$A$2:$M$445,9,FALSE)</f>
        <v>0</v>
      </c>
      <c r="J3064" t="b">
        <f>VLOOKUP(A3064,all_municipalities!$A$2:$M$445,13, FALSE)</f>
        <v>0</v>
      </c>
      <c r="K3064" t="str">
        <f t="shared" si="190"/>
        <v>NONE</v>
      </c>
      <c r="L3064">
        <v>0</v>
      </c>
      <c r="M3064" t="str">
        <f t="shared" si="191"/>
        <v>10692 Councillor</v>
      </c>
      <c r="N3064" s="6" t="str">
        <f t="shared" si="192"/>
        <v/>
      </c>
      <c r="O3064" s="15" t="str">
        <f>IF(I3064&lt;&gt;FALSE,VLOOKUP(H3064,internet_municipalities!$B$2:$W$226,22,FALSE),"NO INTERNET")</f>
        <v>NO INTERNET</v>
      </c>
      <c r="P3064" s="16" t="str">
        <f t="shared" si="193"/>
        <v>NO INTERNET</v>
      </c>
    </row>
    <row r="3065" spans="1:16" x14ac:dyDescent="0.2">
      <c r="A3065">
        <v>10692</v>
      </c>
      <c r="B3065" t="b">
        <v>0</v>
      </c>
      <c r="C3065" t="s">
        <v>1463</v>
      </c>
      <c r="D3065" t="s">
        <v>3797</v>
      </c>
      <c r="E3065">
        <v>283</v>
      </c>
      <c r="F3065" t="s">
        <v>1460</v>
      </c>
      <c r="G3065" t="b">
        <v>0</v>
      </c>
      <c r="H3065" t="str">
        <f>VLOOKUP(A3065,all_municipalities!$A$2:$M$445,2,FALSE)</f>
        <v>Machar, Township of</v>
      </c>
      <c r="I3065" t="b">
        <f>VLOOKUP(A3065,all_municipalities!$A$2:$M$445,9,FALSE)</f>
        <v>0</v>
      </c>
      <c r="J3065" t="b">
        <f>VLOOKUP(A3065,all_municipalities!$A$2:$M$445,13, FALSE)</f>
        <v>0</v>
      </c>
      <c r="K3065" t="str">
        <f t="shared" si="190"/>
        <v>NONE</v>
      </c>
      <c r="L3065">
        <v>0</v>
      </c>
      <c r="M3065" t="str">
        <f t="shared" si="191"/>
        <v>10692 Councillor</v>
      </c>
      <c r="N3065" s="6" t="str">
        <f t="shared" si="192"/>
        <v/>
      </c>
      <c r="O3065" s="15" t="str">
        <f>IF(I3065&lt;&gt;FALSE,VLOOKUP(H3065,internet_municipalities!$B$2:$W$226,22,FALSE),"NO INTERNET")</f>
        <v>NO INTERNET</v>
      </c>
      <c r="P3065" s="16" t="str">
        <f t="shared" si="193"/>
        <v>NO INTERNET</v>
      </c>
    </row>
    <row r="3066" spans="1:16" x14ac:dyDescent="0.2">
      <c r="A3066">
        <v>10692</v>
      </c>
      <c r="B3066" t="b">
        <v>0</v>
      </c>
      <c r="C3066" t="s">
        <v>1463</v>
      </c>
      <c r="D3066" t="s">
        <v>3798</v>
      </c>
      <c r="E3066">
        <v>248</v>
      </c>
      <c r="F3066" t="s">
        <v>1460</v>
      </c>
      <c r="G3066" t="b">
        <v>0</v>
      </c>
      <c r="H3066" t="str">
        <f>VLOOKUP(A3066,all_municipalities!$A$2:$M$445,2,FALSE)</f>
        <v>Machar, Township of</v>
      </c>
      <c r="I3066" t="b">
        <f>VLOOKUP(A3066,all_municipalities!$A$2:$M$445,9,FALSE)</f>
        <v>0</v>
      </c>
      <c r="J3066" t="b">
        <f>VLOOKUP(A3066,all_municipalities!$A$2:$M$445,13, FALSE)</f>
        <v>0</v>
      </c>
      <c r="K3066" t="str">
        <f t="shared" si="190"/>
        <v>NONE</v>
      </c>
      <c r="L3066">
        <v>0</v>
      </c>
      <c r="M3066" t="str">
        <f t="shared" si="191"/>
        <v>10692 Councillor</v>
      </c>
      <c r="N3066" s="6" t="str">
        <f t="shared" si="192"/>
        <v/>
      </c>
      <c r="O3066" s="15" t="str">
        <f>IF(I3066&lt;&gt;FALSE,VLOOKUP(H3066,internet_municipalities!$B$2:$W$226,22,FALSE),"NO INTERNET")</f>
        <v>NO INTERNET</v>
      </c>
      <c r="P3066" s="16" t="str">
        <f t="shared" si="193"/>
        <v>NO INTERNET</v>
      </c>
    </row>
    <row r="3067" spans="1:16" x14ac:dyDescent="0.2">
      <c r="A3067">
        <v>10692</v>
      </c>
      <c r="B3067" t="b">
        <v>0</v>
      </c>
      <c r="C3067" t="s">
        <v>1463</v>
      </c>
      <c r="D3067" t="s">
        <v>3799</v>
      </c>
      <c r="E3067">
        <v>336</v>
      </c>
      <c r="F3067" t="s">
        <v>1460</v>
      </c>
      <c r="G3067" t="b">
        <v>0</v>
      </c>
      <c r="H3067" t="str">
        <f>VLOOKUP(A3067,all_municipalities!$A$2:$M$445,2,FALSE)</f>
        <v>Machar, Township of</v>
      </c>
      <c r="I3067" t="b">
        <f>VLOOKUP(A3067,all_municipalities!$A$2:$M$445,9,FALSE)</f>
        <v>0</v>
      </c>
      <c r="J3067" t="b">
        <f>VLOOKUP(A3067,all_municipalities!$A$2:$M$445,13, FALSE)</f>
        <v>0</v>
      </c>
      <c r="K3067" t="str">
        <f t="shared" si="190"/>
        <v>NONE</v>
      </c>
      <c r="L3067">
        <v>0</v>
      </c>
      <c r="M3067" t="str">
        <f t="shared" si="191"/>
        <v>10692 Councillor</v>
      </c>
      <c r="N3067" s="6" t="str">
        <f t="shared" si="192"/>
        <v/>
      </c>
      <c r="O3067" s="15" t="str">
        <f>IF(I3067&lt;&gt;FALSE,VLOOKUP(H3067,internet_municipalities!$B$2:$W$226,22,FALSE),"NO INTERNET")</f>
        <v>NO INTERNET</v>
      </c>
      <c r="P3067" s="16" t="str">
        <f t="shared" si="193"/>
        <v>NO INTERNET</v>
      </c>
    </row>
    <row r="3068" spans="1:16" x14ac:dyDescent="0.2">
      <c r="A3068">
        <v>10784</v>
      </c>
      <c r="B3068" t="b">
        <v>1</v>
      </c>
      <c r="C3068" t="s">
        <v>1463</v>
      </c>
      <c r="D3068" t="s">
        <v>3800</v>
      </c>
      <c r="E3068">
        <v>163</v>
      </c>
      <c r="F3068">
        <v>17</v>
      </c>
      <c r="G3068" t="b">
        <v>0</v>
      </c>
      <c r="H3068" t="str">
        <f>VLOOKUP(A3068,all_municipalities!$A$2:$M$445,2,FALSE)</f>
        <v>Machin, Municipality of</v>
      </c>
      <c r="I3068" t="b">
        <f>VLOOKUP(A3068,all_municipalities!$A$2:$M$445,9,FALSE)</f>
        <v>0</v>
      </c>
      <c r="J3068" t="b">
        <f>VLOOKUP(A3068,all_municipalities!$A$2:$M$445,13, FALSE)</f>
        <v>0</v>
      </c>
      <c r="K3068" t="str">
        <f t="shared" si="190"/>
        <v>NONE</v>
      </c>
      <c r="L3068">
        <v>0</v>
      </c>
      <c r="M3068" t="str">
        <f t="shared" si="191"/>
        <v>10784 Councillor</v>
      </c>
      <c r="N3068" s="6" t="str">
        <f t="shared" si="192"/>
        <v/>
      </c>
      <c r="O3068" s="15" t="str">
        <f>IF(I3068&lt;&gt;FALSE,VLOOKUP(H3068,internet_municipalities!$B$2:$W$226,22,FALSE),"NO INTERNET")</f>
        <v>NO INTERNET</v>
      </c>
      <c r="P3068" s="16" t="str">
        <f t="shared" si="193"/>
        <v>NO INTERNET</v>
      </c>
    </row>
    <row r="3069" spans="1:16" x14ac:dyDescent="0.2">
      <c r="A3069">
        <v>10784</v>
      </c>
      <c r="B3069" t="b">
        <v>1</v>
      </c>
      <c r="C3069" t="s">
        <v>1463</v>
      </c>
      <c r="D3069" t="s">
        <v>3801</v>
      </c>
      <c r="E3069">
        <v>200</v>
      </c>
      <c r="F3069">
        <v>54</v>
      </c>
      <c r="G3069" t="b">
        <v>0</v>
      </c>
      <c r="H3069" t="str">
        <f>VLOOKUP(A3069,all_municipalities!$A$2:$M$445,2,FALSE)</f>
        <v>Machin, Municipality of</v>
      </c>
      <c r="I3069" t="b">
        <f>VLOOKUP(A3069,all_municipalities!$A$2:$M$445,9,FALSE)</f>
        <v>0</v>
      </c>
      <c r="J3069" t="b">
        <f>VLOOKUP(A3069,all_municipalities!$A$2:$M$445,13, FALSE)</f>
        <v>0</v>
      </c>
      <c r="K3069" t="str">
        <f t="shared" si="190"/>
        <v>NONE</v>
      </c>
      <c r="L3069">
        <v>0</v>
      </c>
      <c r="M3069" t="str">
        <f t="shared" si="191"/>
        <v>10784 Councillor</v>
      </c>
      <c r="N3069" s="6" t="str">
        <f t="shared" si="192"/>
        <v/>
      </c>
      <c r="O3069" s="15" t="str">
        <f>IF(I3069&lt;&gt;FALSE,VLOOKUP(H3069,internet_municipalities!$B$2:$W$226,22,FALSE),"NO INTERNET")</f>
        <v>NO INTERNET</v>
      </c>
      <c r="P3069" s="16" t="str">
        <f t="shared" si="193"/>
        <v>NO INTERNET</v>
      </c>
    </row>
    <row r="3070" spans="1:16" x14ac:dyDescent="0.2">
      <c r="A3070">
        <v>10784</v>
      </c>
      <c r="B3070" t="b">
        <v>1</v>
      </c>
      <c r="C3070" t="s">
        <v>1463</v>
      </c>
      <c r="D3070" t="s">
        <v>3802</v>
      </c>
      <c r="E3070">
        <v>190</v>
      </c>
      <c r="F3070">
        <v>44</v>
      </c>
      <c r="G3070" t="b">
        <v>0</v>
      </c>
      <c r="H3070" t="str">
        <f>VLOOKUP(A3070,all_municipalities!$A$2:$M$445,2,FALSE)</f>
        <v>Machin, Municipality of</v>
      </c>
      <c r="I3070" t="b">
        <f>VLOOKUP(A3070,all_municipalities!$A$2:$M$445,9,FALSE)</f>
        <v>0</v>
      </c>
      <c r="J3070" t="b">
        <f>VLOOKUP(A3070,all_municipalities!$A$2:$M$445,13, FALSE)</f>
        <v>0</v>
      </c>
      <c r="K3070" t="str">
        <f t="shared" si="190"/>
        <v>NONE</v>
      </c>
      <c r="L3070">
        <v>0</v>
      </c>
      <c r="M3070" t="str">
        <f t="shared" si="191"/>
        <v>10784 Councillor</v>
      </c>
      <c r="N3070" s="6" t="str">
        <f t="shared" si="192"/>
        <v/>
      </c>
      <c r="O3070" s="15" t="str">
        <f>IF(I3070&lt;&gt;FALSE,VLOOKUP(H3070,internet_municipalities!$B$2:$W$226,22,FALSE),"NO INTERNET")</f>
        <v>NO INTERNET</v>
      </c>
      <c r="P3070" s="16" t="str">
        <f t="shared" si="193"/>
        <v>NO INTERNET</v>
      </c>
    </row>
    <row r="3071" spans="1:16" x14ac:dyDescent="0.2">
      <c r="A3071">
        <v>10784</v>
      </c>
      <c r="B3071" t="b">
        <v>1</v>
      </c>
      <c r="C3071" t="s">
        <v>1463</v>
      </c>
      <c r="D3071" t="s">
        <v>3803</v>
      </c>
      <c r="E3071">
        <v>246</v>
      </c>
      <c r="F3071">
        <v>100</v>
      </c>
      <c r="G3071" t="b">
        <v>0</v>
      </c>
      <c r="H3071" t="str">
        <f>VLOOKUP(A3071,all_municipalities!$A$2:$M$445,2,FALSE)</f>
        <v>Machin, Municipality of</v>
      </c>
      <c r="I3071" t="b">
        <f>VLOOKUP(A3071,all_municipalities!$A$2:$M$445,9,FALSE)</f>
        <v>0</v>
      </c>
      <c r="J3071" t="b">
        <f>VLOOKUP(A3071,all_municipalities!$A$2:$M$445,13, FALSE)</f>
        <v>0</v>
      </c>
      <c r="K3071" t="str">
        <f t="shared" si="190"/>
        <v>NONE</v>
      </c>
      <c r="L3071">
        <v>0</v>
      </c>
      <c r="M3071" t="str">
        <f t="shared" si="191"/>
        <v>10784 Councillor</v>
      </c>
      <c r="N3071" s="6" t="str">
        <f t="shared" si="192"/>
        <v/>
      </c>
      <c r="O3071" s="15" t="str">
        <f>IF(I3071&lt;&gt;FALSE,VLOOKUP(H3071,internet_municipalities!$B$2:$W$226,22,FALSE),"NO INTERNET")</f>
        <v>NO INTERNET</v>
      </c>
      <c r="P3071" s="16" t="str">
        <f t="shared" si="193"/>
        <v>NO INTERNET</v>
      </c>
    </row>
    <row r="3072" spans="1:16" x14ac:dyDescent="0.2">
      <c r="A3072">
        <v>10784</v>
      </c>
      <c r="B3072" t="b">
        <v>0</v>
      </c>
      <c r="C3072" t="s">
        <v>1463</v>
      </c>
      <c r="D3072" t="s">
        <v>3804</v>
      </c>
      <c r="E3072">
        <v>146</v>
      </c>
      <c r="F3072" t="s">
        <v>1460</v>
      </c>
      <c r="G3072" t="b">
        <v>0</v>
      </c>
      <c r="H3072" t="str">
        <f>VLOOKUP(A3072,all_municipalities!$A$2:$M$445,2,FALSE)</f>
        <v>Machin, Municipality of</v>
      </c>
      <c r="I3072" t="b">
        <f>VLOOKUP(A3072,all_municipalities!$A$2:$M$445,9,FALSE)</f>
        <v>0</v>
      </c>
      <c r="J3072" t="b">
        <f>VLOOKUP(A3072,all_municipalities!$A$2:$M$445,13, FALSE)</f>
        <v>0</v>
      </c>
      <c r="K3072" t="str">
        <f t="shared" si="190"/>
        <v>NONE</v>
      </c>
      <c r="L3072">
        <v>0</v>
      </c>
      <c r="M3072" t="str">
        <f t="shared" si="191"/>
        <v>10784 Councillor</v>
      </c>
      <c r="N3072" s="6" t="str">
        <f t="shared" si="192"/>
        <v/>
      </c>
      <c r="O3072" s="15" t="str">
        <f>IF(I3072&lt;&gt;FALSE,VLOOKUP(H3072,internet_municipalities!$B$2:$W$226,22,FALSE),"NO INTERNET")</f>
        <v>NO INTERNET</v>
      </c>
      <c r="P3072" s="16" t="str">
        <f t="shared" si="193"/>
        <v>NO INTERNET</v>
      </c>
    </row>
    <row r="3073" spans="1:16" x14ac:dyDescent="0.2">
      <c r="A3073">
        <v>10784</v>
      </c>
      <c r="B3073" t="b">
        <v>0</v>
      </c>
      <c r="C3073" t="s">
        <v>1463</v>
      </c>
      <c r="D3073" t="s">
        <v>3805</v>
      </c>
      <c r="E3073">
        <v>145</v>
      </c>
      <c r="F3073" t="s">
        <v>1460</v>
      </c>
      <c r="G3073" t="b">
        <v>0</v>
      </c>
      <c r="H3073" t="str">
        <f>VLOOKUP(A3073,all_municipalities!$A$2:$M$445,2,FALSE)</f>
        <v>Machin, Municipality of</v>
      </c>
      <c r="I3073" t="b">
        <f>VLOOKUP(A3073,all_municipalities!$A$2:$M$445,9,FALSE)</f>
        <v>0</v>
      </c>
      <c r="J3073" t="b">
        <f>VLOOKUP(A3073,all_municipalities!$A$2:$M$445,13, FALSE)</f>
        <v>0</v>
      </c>
      <c r="K3073" t="str">
        <f t="shared" si="190"/>
        <v>NONE</v>
      </c>
      <c r="L3073">
        <v>0</v>
      </c>
      <c r="M3073" t="str">
        <f t="shared" si="191"/>
        <v>10784 Councillor</v>
      </c>
      <c r="N3073" s="6" t="str">
        <f t="shared" si="192"/>
        <v/>
      </c>
      <c r="O3073" s="15" t="str">
        <f>IF(I3073&lt;&gt;FALSE,VLOOKUP(H3073,internet_municipalities!$B$2:$W$226,22,FALSE),"NO INTERNET")</f>
        <v>NO INTERNET</v>
      </c>
      <c r="P3073" s="16" t="str">
        <f t="shared" si="193"/>
        <v>NO INTERNET</v>
      </c>
    </row>
    <row r="3074" spans="1:16" x14ac:dyDescent="0.2">
      <c r="A3074">
        <v>19436</v>
      </c>
      <c r="B3074" t="b">
        <v>1</v>
      </c>
      <c r="C3074" t="s">
        <v>1463</v>
      </c>
      <c r="D3074" t="s">
        <v>3806</v>
      </c>
      <c r="E3074">
        <v>1513</v>
      </c>
      <c r="F3074">
        <v>469</v>
      </c>
      <c r="G3074" t="b">
        <v>0</v>
      </c>
      <c r="H3074" t="str">
        <f>VLOOKUP(A3074,all_municipalities!$A$2:$M$445,2,FALSE)</f>
        <v>Madawaska Valley, Township of</v>
      </c>
      <c r="I3074" t="b">
        <f>VLOOKUP(A3074,all_municipalities!$A$2:$M$445,9,FALSE)</f>
        <v>0</v>
      </c>
      <c r="J3074" t="b">
        <f>VLOOKUP(A3074,all_municipalities!$A$2:$M$445,13, FALSE)</f>
        <v>0</v>
      </c>
      <c r="K3074" t="str">
        <f t="shared" ref="K3074:K3137" si="194">IF(J3074=TRUE,IF(F3074&lt;=10,"HIGH",IF(F3074&lt;=100,"MID",IF(F3074&lt;=1000,"LOW","NONE"))),"NONE")</f>
        <v>NONE</v>
      </c>
      <c r="L3074">
        <v>0</v>
      </c>
      <c r="M3074" t="str">
        <f t="shared" ref="M3074:M3137" si="195">CONCATENATE(A3074, " ",C3074)</f>
        <v>19436 Councillor</v>
      </c>
      <c r="N3074" s="6" t="str">
        <f t="shared" si="192"/>
        <v/>
      </c>
      <c r="O3074" s="15" t="str">
        <f>IF(I3074&lt;&gt;FALSE,VLOOKUP(H3074,internet_municipalities!$B$2:$W$226,22,FALSE),"NO INTERNET")</f>
        <v>NO INTERNET</v>
      </c>
      <c r="P3074" s="16" t="str">
        <f t="shared" si="193"/>
        <v>NO INTERNET</v>
      </c>
    </row>
    <row r="3075" spans="1:16" x14ac:dyDescent="0.2">
      <c r="A3075">
        <v>19436</v>
      </c>
      <c r="B3075" t="b">
        <v>1</v>
      </c>
      <c r="C3075" t="s">
        <v>1463</v>
      </c>
      <c r="D3075" t="s">
        <v>3807</v>
      </c>
      <c r="E3075">
        <v>1240</v>
      </c>
      <c r="F3075">
        <v>196</v>
      </c>
      <c r="G3075" t="b">
        <v>0</v>
      </c>
      <c r="H3075" t="str">
        <f>VLOOKUP(A3075,all_municipalities!$A$2:$M$445,2,FALSE)</f>
        <v>Madawaska Valley, Township of</v>
      </c>
      <c r="I3075" t="b">
        <f>VLOOKUP(A3075,all_municipalities!$A$2:$M$445,9,FALSE)</f>
        <v>0</v>
      </c>
      <c r="J3075" t="b">
        <f>VLOOKUP(A3075,all_municipalities!$A$2:$M$445,13, FALSE)</f>
        <v>0</v>
      </c>
      <c r="K3075" t="str">
        <f t="shared" si="194"/>
        <v>NONE</v>
      </c>
      <c r="L3075">
        <v>0</v>
      </c>
      <c r="M3075" t="str">
        <f t="shared" si="195"/>
        <v>19436 Councillor</v>
      </c>
      <c r="N3075" s="6" t="str">
        <f t="shared" ref="N3075:N3138" si="196">IF(I3075,M3075,"")</f>
        <v/>
      </c>
      <c r="O3075" s="15" t="str">
        <f>IF(I3075&lt;&gt;FALSE,VLOOKUP(H3075,internet_municipalities!$B$2:$W$226,22,FALSE),"NO INTERNET")</f>
        <v>NO INTERNET</v>
      </c>
      <c r="P3075" s="16" t="str">
        <f t="shared" si="193"/>
        <v>NO INTERNET</v>
      </c>
    </row>
    <row r="3076" spans="1:16" x14ac:dyDescent="0.2">
      <c r="A3076">
        <v>19436</v>
      </c>
      <c r="B3076" t="b">
        <v>1</v>
      </c>
      <c r="C3076" t="s">
        <v>1463</v>
      </c>
      <c r="D3076" t="s">
        <v>3808</v>
      </c>
      <c r="E3076">
        <v>1101</v>
      </c>
      <c r="F3076">
        <v>57</v>
      </c>
      <c r="G3076" t="b">
        <v>0</v>
      </c>
      <c r="H3076" t="str">
        <f>VLOOKUP(A3076,all_municipalities!$A$2:$M$445,2,FALSE)</f>
        <v>Madawaska Valley, Township of</v>
      </c>
      <c r="I3076" t="b">
        <f>VLOOKUP(A3076,all_municipalities!$A$2:$M$445,9,FALSE)</f>
        <v>0</v>
      </c>
      <c r="J3076" t="b">
        <f>VLOOKUP(A3076,all_municipalities!$A$2:$M$445,13, FALSE)</f>
        <v>0</v>
      </c>
      <c r="K3076" t="str">
        <f t="shared" si="194"/>
        <v>NONE</v>
      </c>
      <c r="L3076">
        <v>0</v>
      </c>
      <c r="M3076" t="str">
        <f t="shared" si="195"/>
        <v>19436 Councillor</v>
      </c>
      <c r="N3076" s="6" t="str">
        <f t="shared" si="196"/>
        <v/>
      </c>
      <c r="O3076" s="15" t="str">
        <f>IF(I3076&lt;&gt;FALSE,VLOOKUP(H3076,internet_municipalities!$B$2:$W$226,22,FALSE),"NO INTERNET")</f>
        <v>NO INTERNET</v>
      </c>
      <c r="P3076" s="16" t="str">
        <f t="shared" si="193"/>
        <v>NO INTERNET</v>
      </c>
    </row>
    <row r="3077" spans="1:16" x14ac:dyDescent="0.2">
      <c r="A3077">
        <v>19436</v>
      </c>
      <c r="B3077" t="b">
        <v>1</v>
      </c>
      <c r="C3077" t="s">
        <v>1463</v>
      </c>
      <c r="D3077" t="s">
        <v>3809</v>
      </c>
      <c r="E3077">
        <v>2012</v>
      </c>
      <c r="F3077">
        <v>968</v>
      </c>
      <c r="G3077" t="b">
        <v>0</v>
      </c>
      <c r="H3077" t="str">
        <f>VLOOKUP(A3077,all_municipalities!$A$2:$M$445,2,FALSE)</f>
        <v>Madawaska Valley, Township of</v>
      </c>
      <c r="I3077" t="b">
        <f>VLOOKUP(A3077,all_municipalities!$A$2:$M$445,9,FALSE)</f>
        <v>0</v>
      </c>
      <c r="J3077" t="b">
        <f>VLOOKUP(A3077,all_municipalities!$A$2:$M$445,13, FALSE)</f>
        <v>0</v>
      </c>
      <c r="K3077" t="str">
        <f t="shared" si="194"/>
        <v>NONE</v>
      </c>
      <c r="L3077">
        <v>0</v>
      </c>
      <c r="M3077" t="str">
        <f t="shared" si="195"/>
        <v>19436 Councillor</v>
      </c>
      <c r="N3077" s="6" t="str">
        <f t="shared" si="196"/>
        <v/>
      </c>
      <c r="O3077" s="15" t="str">
        <f>IF(I3077&lt;&gt;FALSE,VLOOKUP(H3077,internet_municipalities!$B$2:$W$226,22,FALSE),"NO INTERNET")</f>
        <v>NO INTERNET</v>
      </c>
      <c r="P3077" s="16" t="str">
        <f t="shared" si="193"/>
        <v>NO INTERNET</v>
      </c>
    </row>
    <row r="3078" spans="1:16" x14ac:dyDescent="0.2">
      <c r="A3078">
        <v>19436</v>
      </c>
      <c r="B3078" t="b">
        <v>0</v>
      </c>
      <c r="C3078" t="s">
        <v>1463</v>
      </c>
      <c r="D3078" t="s">
        <v>3810</v>
      </c>
      <c r="E3078">
        <v>661</v>
      </c>
      <c r="F3078" t="s">
        <v>1460</v>
      </c>
      <c r="G3078" t="b">
        <v>0</v>
      </c>
      <c r="H3078" t="str">
        <f>VLOOKUP(A3078,all_municipalities!$A$2:$M$445,2,FALSE)</f>
        <v>Madawaska Valley, Township of</v>
      </c>
      <c r="I3078" t="b">
        <f>VLOOKUP(A3078,all_municipalities!$A$2:$M$445,9,FALSE)</f>
        <v>0</v>
      </c>
      <c r="J3078" t="b">
        <f>VLOOKUP(A3078,all_municipalities!$A$2:$M$445,13, FALSE)</f>
        <v>0</v>
      </c>
      <c r="K3078" t="str">
        <f t="shared" si="194"/>
        <v>NONE</v>
      </c>
      <c r="L3078">
        <v>0</v>
      </c>
      <c r="M3078" t="str">
        <f t="shared" si="195"/>
        <v>19436 Councillor</v>
      </c>
      <c r="N3078" s="6" t="str">
        <f t="shared" si="196"/>
        <v/>
      </c>
      <c r="O3078" s="15" t="str">
        <f>IF(I3078&lt;&gt;FALSE,VLOOKUP(H3078,internet_municipalities!$B$2:$W$226,22,FALSE),"NO INTERNET")</f>
        <v>NO INTERNET</v>
      </c>
      <c r="P3078" s="16" t="str">
        <f t="shared" si="193"/>
        <v>NO INTERNET</v>
      </c>
    </row>
    <row r="3079" spans="1:16" x14ac:dyDescent="0.2">
      <c r="A3079">
        <v>19436</v>
      </c>
      <c r="B3079" t="b">
        <v>0</v>
      </c>
      <c r="C3079" t="s">
        <v>1463</v>
      </c>
      <c r="D3079" t="s">
        <v>3811</v>
      </c>
      <c r="E3079">
        <v>1005</v>
      </c>
      <c r="F3079" t="s">
        <v>1460</v>
      </c>
      <c r="G3079" t="b">
        <v>0</v>
      </c>
      <c r="H3079" t="str">
        <f>VLOOKUP(A3079,all_municipalities!$A$2:$M$445,2,FALSE)</f>
        <v>Madawaska Valley, Township of</v>
      </c>
      <c r="I3079" t="b">
        <f>VLOOKUP(A3079,all_municipalities!$A$2:$M$445,9,FALSE)</f>
        <v>0</v>
      </c>
      <c r="J3079" t="b">
        <f>VLOOKUP(A3079,all_municipalities!$A$2:$M$445,13, FALSE)</f>
        <v>0</v>
      </c>
      <c r="K3079" t="str">
        <f t="shared" si="194"/>
        <v>NONE</v>
      </c>
      <c r="L3079">
        <v>0</v>
      </c>
      <c r="M3079" t="str">
        <f t="shared" si="195"/>
        <v>19436 Councillor</v>
      </c>
      <c r="N3079" s="6" t="str">
        <f t="shared" si="196"/>
        <v/>
      </c>
      <c r="O3079" s="15" t="str">
        <f>IF(I3079&lt;&gt;FALSE,VLOOKUP(H3079,internet_municipalities!$B$2:$W$226,22,FALSE),"NO INTERNET")</f>
        <v>NO INTERNET</v>
      </c>
      <c r="P3079" s="16" t="str">
        <f t="shared" ref="P3079:P3142" si="197">IF(I3079=TRUE,IF(F3079&lt;&gt;"Acclaimed",IF(F3079&lt;&gt;"Lost",F3079/O3079,"Lost"),"Acclaimed"),"NO INTERNET")</f>
        <v>NO INTERNET</v>
      </c>
    </row>
    <row r="3080" spans="1:16" x14ac:dyDescent="0.2">
      <c r="A3080">
        <v>19436</v>
      </c>
      <c r="B3080" t="b">
        <v>0</v>
      </c>
      <c r="C3080" t="s">
        <v>1463</v>
      </c>
      <c r="D3080" t="s">
        <v>3812</v>
      </c>
      <c r="E3080">
        <v>881</v>
      </c>
      <c r="F3080" t="s">
        <v>1460</v>
      </c>
      <c r="G3080" t="b">
        <v>0</v>
      </c>
      <c r="H3080" t="str">
        <f>VLOOKUP(A3080,all_municipalities!$A$2:$M$445,2,FALSE)</f>
        <v>Madawaska Valley, Township of</v>
      </c>
      <c r="I3080" t="b">
        <f>VLOOKUP(A3080,all_municipalities!$A$2:$M$445,9,FALSE)</f>
        <v>0</v>
      </c>
      <c r="J3080" t="b">
        <f>VLOOKUP(A3080,all_municipalities!$A$2:$M$445,13, FALSE)</f>
        <v>0</v>
      </c>
      <c r="K3080" t="str">
        <f t="shared" si="194"/>
        <v>NONE</v>
      </c>
      <c r="L3080">
        <v>0</v>
      </c>
      <c r="M3080" t="str">
        <f t="shared" si="195"/>
        <v>19436 Councillor</v>
      </c>
      <c r="N3080" s="6" t="str">
        <f t="shared" si="196"/>
        <v/>
      </c>
      <c r="O3080" s="15" t="str">
        <f>IF(I3080&lt;&gt;FALSE,VLOOKUP(H3080,internet_municipalities!$B$2:$W$226,22,FALSE),"NO INTERNET")</f>
        <v>NO INTERNET</v>
      </c>
      <c r="P3080" s="16" t="str">
        <f t="shared" si="197"/>
        <v>NO INTERNET</v>
      </c>
    </row>
    <row r="3081" spans="1:16" x14ac:dyDescent="0.2">
      <c r="A3081">
        <v>19436</v>
      </c>
      <c r="B3081" t="b">
        <v>0</v>
      </c>
      <c r="C3081" t="s">
        <v>1463</v>
      </c>
      <c r="D3081" t="s">
        <v>3813</v>
      </c>
      <c r="E3081">
        <v>275</v>
      </c>
      <c r="F3081" t="s">
        <v>1460</v>
      </c>
      <c r="G3081" t="b">
        <v>0</v>
      </c>
      <c r="H3081" t="str">
        <f>VLOOKUP(A3081,all_municipalities!$A$2:$M$445,2,FALSE)</f>
        <v>Madawaska Valley, Township of</v>
      </c>
      <c r="I3081" t="b">
        <f>VLOOKUP(A3081,all_municipalities!$A$2:$M$445,9,FALSE)</f>
        <v>0</v>
      </c>
      <c r="J3081" t="b">
        <f>VLOOKUP(A3081,all_municipalities!$A$2:$M$445,13, FALSE)</f>
        <v>0</v>
      </c>
      <c r="K3081" t="str">
        <f t="shared" si="194"/>
        <v>NONE</v>
      </c>
      <c r="L3081">
        <v>0</v>
      </c>
      <c r="M3081" t="str">
        <f t="shared" si="195"/>
        <v>19436 Councillor</v>
      </c>
      <c r="N3081" s="6" t="str">
        <f t="shared" si="196"/>
        <v/>
      </c>
      <c r="O3081" s="15" t="str">
        <f>IF(I3081&lt;&gt;FALSE,VLOOKUP(H3081,internet_municipalities!$B$2:$W$226,22,FALSE),"NO INTERNET")</f>
        <v>NO INTERNET</v>
      </c>
      <c r="P3081" s="16" t="str">
        <f t="shared" si="197"/>
        <v>NO INTERNET</v>
      </c>
    </row>
    <row r="3082" spans="1:16" x14ac:dyDescent="0.2">
      <c r="A3082">
        <v>19436</v>
      </c>
      <c r="B3082" t="b">
        <v>0</v>
      </c>
      <c r="C3082" t="s">
        <v>1463</v>
      </c>
      <c r="D3082" t="s">
        <v>3814</v>
      </c>
      <c r="E3082">
        <v>1044</v>
      </c>
      <c r="F3082" t="s">
        <v>1460</v>
      </c>
      <c r="G3082" t="b">
        <v>0</v>
      </c>
      <c r="H3082" t="str">
        <f>VLOOKUP(A3082,all_municipalities!$A$2:$M$445,2,FALSE)</f>
        <v>Madawaska Valley, Township of</v>
      </c>
      <c r="I3082" t="b">
        <f>VLOOKUP(A3082,all_municipalities!$A$2:$M$445,9,FALSE)</f>
        <v>0</v>
      </c>
      <c r="J3082" t="b">
        <f>VLOOKUP(A3082,all_municipalities!$A$2:$M$445,13, FALSE)</f>
        <v>0</v>
      </c>
      <c r="K3082" t="str">
        <f t="shared" si="194"/>
        <v>NONE</v>
      </c>
      <c r="L3082">
        <v>0</v>
      </c>
      <c r="M3082" t="str">
        <f t="shared" si="195"/>
        <v>19436 Councillor</v>
      </c>
      <c r="N3082" s="6" t="str">
        <f t="shared" si="196"/>
        <v/>
      </c>
      <c r="O3082" s="15" t="str">
        <f>IF(I3082&lt;&gt;FALSE,VLOOKUP(H3082,internet_municipalities!$B$2:$W$226,22,FALSE),"NO INTERNET")</f>
        <v>NO INTERNET</v>
      </c>
      <c r="P3082" s="16" t="str">
        <f t="shared" si="197"/>
        <v>NO INTERNET</v>
      </c>
    </row>
    <row r="3083" spans="1:16" x14ac:dyDescent="0.2">
      <c r="A3083">
        <v>19436</v>
      </c>
      <c r="B3083" t="b">
        <v>0</v>
      </c>
      <c r="C3083" t="s">
        <v>1463</v>
      </c>
      <c r="D3083" t="s">
        <v>3815</v>
      </c>
      <c r="E3083">
        <v>654</v>
      </c>
      <c r="F3083" t="s">
        <v>1460</v>
      </c>
      <c r="G3083" t="b">
        <v>0</v>
      </c>
      <c r="H3083" t="str">
        <f>VLOOKUP(A3083,all_municipalities!$A$2:$M$445,2,FALSE)</f>
        <v>Madawaska Valley, Township of</v>
      </c>
      <c r="I3083" t="b">
        <f>VLOOKUP(A3083,all_municipalities!$A$2:$M$445,9,FALSE)</f>
        <v>0</v>
      </c>
      <c r="J3083" t="b">
        <f>VLOOKUP(A3083,all_municipalities!$A$2:$M$445,13, FALSE)</f>
        <v>0</v>
      </c>
      <c r="K3083" t="str">
        <f t="shared" si="194"/>
        <v>NONE</v>
      </c>
      <c r="L3083">
        <v>0</v>
      </c>
      <c r="M3083" t="str">
        <f t="shared" si="195"/>
        <v>19436 Councillor</v>
      </c>
      <c r="N3083" s="6" t="str">
        <f t="shared" si="196"/>
        <v/>
      </c>
      <c r="O3083" s="15" t="str">
        <f>IF(I3083&lt;&gt;FALSE,VLOOKUP(H3083,internet_municipalities!$B$2:$W$226,22,FALSE),"NO INTERNET")</f>
        <v>NO INTERNET</v>
      </c>
      <c r="P3083" s="16" t="str">
        <f t="shared" si="197"/>
        <v>NO INTERNET</v>
      </c>
    </row>
    <row r="3084" spans="1:16" x14ac:dyDescent="0.2">
      <c r="A3084">
        <v>18523</v>
      </c>
      <c r="B3084" t="b">
        <v>1</v>
      </c>
      <c r="C3084" t="s">
        <v>1463</v>
      </c>
      <c r="D3084" t="s">
        <v>3823</v>
      </c>
      <c r="E3084">
        <v>536</v>
      </c>
      <c r="F3084">
        <v>4</v>
      </c>
      <c r="G3084" t="b">
        <v>0</v>
      </c>
      <c r="H3084" t="str">
        <f>VLOOKUP(A3084,all_municipalities!$A$2:$M$445,2,FALSE)</f>
        <v>Magnetawan, Municipality of</v>
      </c>
      <c r="I3084" t="b">
        <f>VLOOKUP(A3084,all_municipalities!$A$2:$M$445,9,FALSE)</f>
        <v>1</v>
      </c>
      <c r="J3084" t="b">
        <f>VLOOKUP(A3084,all_municipalities!$A$2:$M$445,13, FALSE)</f>
        <v>0</v>
      </c>
      <c r="K3084" t="str">
        <f t="shared" si="194"/>
        <v>NONE</v>
      </c>
      <c r="L3084">
        <v>0</v>
      </c>
      <c r="M3084" t="str">
        <f t="shared" si="195"/>
        <v>18523 Councillor</v>
      </c>
      <c r="N3084" s="6" t="str">
        <f t="shared" si="196"/>
        <v>18523 Councillor</v>
      </c>
      <c r="O3084" s="15">
        <f>IF(I3084&lt;&gt;FALSE,VLOOKUP(H3084,internet_municipalities!$B$2:$W$226,22,FALSE),"NO INTERNET")</f>
        <v>2520</v>
      </c>
      <c r="P3084" s="16">
        <f t="shared" si="197"/>
        <v>1.5873015873015873E-3</v>
      </c>
    </row>
    <row r="3085" spans="1:16" x14ac:dyDescent="0.2">
      <c r="A3085">
        <v>18523</v>
      </c>
      <c r="B3085" t="b">
        <v>1</v>
      </c>
      <c r="C3085" t="s">
        <v>1463</v>
      </c>
      <c r="D3085" t="s">
        <v>3824</v>
      </c>
      <c r="E3085">
        <v>688</v>
      </c>
      <c r="F3085">
        <v>156</v>
      </c>
      <c r="G3085" t="b">
        <v>0</v>
      </c>
      <c r="H3085" t="str">
        <f>VLOOKUP(A3085,all_municipalities!$A$2:$M$445,2,FALSE)</f>
        <v>Magnetawan, Municipality of</v>
      </c>
      <c r="I3085" t="b">
        <f>VLOOKUP(A3085,all_municipalities!$A$2:$M$445,9,FALSE)</f>
        <v>1</v>
      </c>
      <c r="J3085" t="b">
        <f>VLOOKUP(A3085,all_municipalities!$A$2:$M$445,13, FALSE)</f>
        <v>0</v>
      </c>
      <c r="K3085" t="str">
        <f t="shared" si="194"/>
        <v>NONE</v>
      </c>
      <c r="L3085">
        <v>0</v>
      </c>
      <c r="M3085" t="str">
        <f t="shared" si="195"/>
        <v>18523 Councillor</v>
      </c>
      <c r="N3085" s="6" t="str">
        <f t="shared" si="196"/>
        <v>18523 Councillor</v>
      </c>
      <c r="O3085" s="15">
        <f>IF(I3085&lt;&gt;FALSE,VLOOKUP(H3085,internet_municipalities!$B$2:$W$226,22,FALSE),"NO INTERNET")</f>
        <v>2520</v>
      </c>
      <c r="P3085" s="16">
        <f t="shared" si="197"/>
        <v>6.1904761904761907E-2</v>
      </c>
    </row>
    <row r="3086" spans="1:16" x14ac:dyDescent="0.2">
      <c r="A3086">
        <v>18523</v>
      </c>
      <c r="B3086" t="b">
        <v>1</v>
      </c>
      <c r="C3086" t="s">
        <v>1463</v>
      </c>
      <c r="D3086" t="s">
        <v>3825</v>
      </c>
      <c r="E3086">
        <v>555</v>
      </c>
      <c r="F3086">
        <v>23</v>
      </c>
      <c r="G3086" t="b">
        <v>0</v>
      </c>
      <c r="H3086" t="str">
        <f>VLOOKUP(A3086,all_municipalities!$A$2:$M$445,2,FALSE)</f>
        <v>Magnetawan, Municipality of</v>
      </c>
      <c r="I3086" t="b">
        <f>VLOOKUP(A3086,all_municipalities!$A$2:$M$445,9,FALSE)</f>
        <v>1</v>
      </c>
      <c r="J3086" t="b">
        <f>VLOOKUP(A3086,all_municipalities!$A$2:$M$445,13, FALSE)</f>
        <v>0</v>
      </c>
      <c r="K3086" t="str">
        <f t="shared" si="194"/>
        <v>NONE</v>
      </c>
      <c r="L3086">
        <v>0</v>
      </c>
      <c r="M3086" t="str">
        <f t="shared" si="195"/>
        <v>18523 Councillor</v>
      </c>
      <c r="N3086" s="6" t="str">
        <f t="shared" si="196"/>
        <v>18523 Councillor</v>
      </c>
      <c r="O3086" s="15">
        <f>IF(I3086&lt;&gt;FALSE,VLOOKUP(H3086,internet_municipalities!$B$2:$W$226,22,FALSE),"NO INTERNET")</f>
        <v>2520</v>
      </c>
      <c r="P3086" s="16">
        <f t="shared" si="197"/>
        <v>9.1269841269841275E-3</v>
      </c>
    </row>
    <row r="3087" spans="1:16" x14ac:dyDescent="0.2">
      <c r="A3087">
        <v>18523</v>
      </c>
      <c r="B3087" t="b">
        <v>1</v>
      </c>
      <c r="C3087" t="s">
        <v>1463</v>
      </c>
      <c r="D3087" t="s">
        <v>3826</v>
      </c>
      <c r="E3087">
        <v>547</v>
      </c>
      <c r="F3087">
        <v>15</v>
      </c>
      <c r="G3087" t="b">
        <v>0</v>
      </c>
      <c r="H3087" t="str">
        <f>VLOOKUP(A3087,all_municipalities!$A$2:$M$445,2,FALSE)</f>
        <v>Magnetawan, Municipality of</v>
      </c>
      <c r="I3087" t="b">
        <f>VLOOKUP(A3087,all_municipalities!$A$2:$M$445,9,FALSE)</f>
        <v>1</v>
      </c>
      <c r="J3087" t="b">
        <f>VLOOKUP(A3087,all_municipalities!$A$2:$M$445,13, FALSE)</f>
        <v>0</v>
      </c>
      <c r="K3087" t="str">
        <f t="shared" si="194"/>
        <v>NONE</v>
      </c>
      <c r="L3087">
        <v>0</v>
      </c>
      <c r="M3087" t="str">
        <f t="shared" si="195"/>
        <v>18523 Councillor</v>
      </c>
      <c r="N3087" s="6" t="str">
        <f t="shared" si="196"/>
        <v>18523 Councillor</v>
      </c>
      <c r="O3087" s="15">
        <f>IF(I3087&lt;&gt;FALSE,VLOOKUP(H3087,internet_municipalities!$B$2:$W$226,22,FALSE),"NO INTERNET")</f>
        <v>2520</v>
      </c>
      <c r="P3087" s="16">
        <f t="shared" si="197"/>
        <v>5.9523809523809521E-3</v>
      </c>
    </row>
    <row r="3088" spans="1:16" x14ac:dyDescent="0.2">
      <c r="A3088">
        <v>18523</v>
      </c>
      <c r="B3088" t="b">
        <v>0</v>
      </c>
      <c r="C3088" t="s">
        <v>1463</v>
      </c>
      <c r="D3088" t="s">
        <v>3827</v>
      </c>
      <c r="E3088">
        <v>232</v>
      </c>
      <c r="F3088" t="s">
        <v>1460</v>
      </c>
      <c r="G3088" t="b">
        <v>0</v>
      </c>
      <c r="H3088" t="str">
        <f>VLOOKUP(A3088,all_municipalities!$A$2:$M$445,2,FALSE)</f>
        <v>Magnetawan, Municipality of</v>
      </c>
      <c r="I3088" t="b">
        <f>VLOOKUP(A3088,all_municipalities!$A$2:$M$445,9,FALSE)</f>
        <v>1</v>
      </c>
      <c r="J3088" t="b">
        <f>VLOOKUP(A3088,all_municipalities!$A$2:$M$445,13, FALSE)</f>
        <v>0</v>
      </c>
      <c r="K3088" t="str">
        <f t="shared" si="194"/>
        <v>NONE</v>
      </c>
      <c r="L3088">
        <v>0</v>
      </c>
      <c r="M3088" t="str">
        <f t="shared" si="195"/>
        <v>18523 Councillor</v>
      </c>
      <c r="N3088" s="6" t="str">
        <f t="shared" si="196"/>
        <v>18523 Councillor</v>
      </c>
      <c r="O3088" s="15">
        <f>IF(I3088&lt;&gt;FALSE,VLOOKUP(H3088,internet_municipalities!$B$2:$W$226,22,FALSE),"NO INTERNET")</f>
        <v>2520</v>
      </c>
      <c r="P3088" s="16" t="str">
        <f t="shared" si="197"/>
        <v>Lost</v>
      </c>
    </row>
    <row r="3089" spans="1:16" x14ac:dyDescent="0.2">
      <c r="A3089">
        <v>18523</v>
      </c>
      <c r="B3089" t="b">
        <v>0</v>
      </c>
      <c r="C3089" t="s">
        <v>1463</v>
      </c>
      <c r="D3089" t="s">
        <v>3828</v>
      </c>
      <c r="E3089">
        <v>190</v>
      </c>
      <c r="F3089" t="s">
        <v>1460</v>
      </c>
      <c r="G3089" t="b">
        <v>0</v>
      </c>
      <c r="H3089" t="str">
        <f>VLOOKUP(A3089,all_municipalities!$A$2:$M$445,2,FALSE)</f>
        <v>Magnetawan, Municipality of</v>
      </c>
      <c r="I3089" t="b">
        <f>VLOOKUP(A3089,all_municipalities!$A$2:$M$445,9,FALSE)</f>
        <v>1</v>
      </c>
      <c r="J3089" t="b">
        <f>VLOOKUP(A3089,all_municipalities!$A$2:$M$445,13, FALSE)</f>
        <v>0</v>
      </c>
      <c r="K3089" t="str">
        <f t="shared" si="194"/>
        <v>NONE</v>
      </c>
      <c r="L3089">
        <v>0</v>
      </c>
      <c r="M3089" t="str">
        <f t="shared" si="195"/>
        <v>18523 Councillor</v>
      </c>
      <c r="N3089" s="6" t="str">
        <f t="shared" si="196"/>
        <v>18523 Councillor</v>
      </c>
      <c r="O3089" s="15">
        <f>IF(I3089&lt;&gt;FALSE,VLOOKUP(H3089,internet_municipalities!$B$2:$W$226,22,FALSE),"NO INTERNET")</f>
        <v>2520</v>
      </c>
      <c r="P3089" s="16" t="str">
        <f t="shared" si="197"/>
        <v>Lost</v>
      </c>
    </row>
    <row r="3090" spans="1:16" x14ac:dyDescent="0.2">
      <c r="A3090">
        <v>18523</v>
      </c>
      <c r="B3090" t="b">
        <v>0</v>
      </c>
      <c r="C3090" t="s">
        <v>1463</v>
      </c>
      <c r="D3090" t="s">
        <v>3829</v>
      </c>
      <c r="E3090">
        <v>395</v>
      </c>
      <c r="F3090" t="s">
        <v>1460</v>
      </c>
      <c r="G3090" t="b">
        <v>0</v>
      </c>
      <c r="H3090" t="str">
        <f>VLOOKUP(A3090,all_municipalities!$A$2:$M$445,2,FALSE)</f>
        <v>Magnetawan, Municipality of</v>
      </c>
      <c r="I3090" t="b">
        <f>VLOOKUP(A3090,all_municipalities!$A$2:$M$445,9,FALSE)</f>
        <v>1</v>
      </c>
      <c r="J3090" t="b">
        <f>VLOOKUP(A3090,all_municipalities!$A$2:$M$445,13, FALSE)</f>
        <v>0</v>
      </c>
      <c r="K3090" t="str">
        <f t="shared" si="194"/>
        <v>NONE</v>
      </c>
      <c r="L3090">
        <v>0</v>
      </c>
      <c r="M3090" t="str">
        <f t="shared" si="195"/>
        <v>18523 Councillor</v>
      </c>
      <c r="N3090" s="6" t="str">
        <f t="shared" si="196"/>
        <v>18523 Councillor</v>
      </c>
      <c r="O3090" s="15">
        <f>IF(I3090&lt;&gt;FALSE,VLOOKUP(H3090,internet_municipalities!$B$2:$W$226,22,FALSE),"NO INTERNET")</f>
        <v>2520</v>
      </c>
      <c r="P3090" s="16" t="str">
        <f t="shared" si="197"/>
        <v>Lost</v>
      </c>
    </row>
    <row r="3091" spans="1:16" x14ac:dyDescent="0.2">
      <c r="A3091">
        <v>18523</v>
      </c>
      <c r="B3091" t="b">
        <v>0</v>
      </c>
      <c r="C3091" t="s">
        <v>1463</v>
      </c>
      <c r="D3091" t="s">
        <v>3830</v>
      </c>
      <c r="E3091">
        <v>532</v>
      </c>
      <c r="F3091" t="s">
        <v>1460</v>
      </c>
      <c r="G3091" t="b">
        <v>0</v>
      </c>
      <c r="H3091" t="str">
        <f>VLOOKUP(A3091,all_municipalities!$A$2:$M$445,2,FALSE)</f>
        <v>Magnetawan, Municipality of</v>
      </c>
      <c r="I3091" t="b">
        <f>VLOOKUP(A3091,all_municipalities!$A$2:$M$445,9,FALSE)</f>
        <v>1</v>
      </c>
      <c r="J3091" t="b">
        <f>VLOOKUP(A3091,all_municipalities!$A$2:$M$445,13, FALSE)</f>
        <v>0</v>
      </c>
      <c r="K3091" t="str">
        <f t="shared" si="194"/>
        <v>NONE</v>
      </c>
      <c r="L3091">
        <v>0</v>
      </c>
      <c r="M3091" t="str">
        <f t="shared" si="195"/>
        <v>18523 Councillor</v>
      </c>
      <c r="N3091" s="6" t="str">
        <f t="shared" si="196"/>
        <v>18523 Councillor</v>
      </c>
      <c r="O3091" s="15">
        <f>IF(I3091&lt;&gt;FALSE,VLOOKUP(H3091,internet_municipalities!$B$2:$W$226,22,FALSE),"NO INTERNET")</f>
        <v>2520</v>
      </c>
      <c r="P3091" s="16" t="str">
        <f t="shared" si="197"/>
        <v>Lost</v>
      </c>
    </row>
    <row r="3092" spans="1:16" x14ac:dyDescent="0.2">
      <c r="A3092">
        <v>18523</v>
      </c>
      <c r="B3092" t="b">
        <v>0</v>
      </c>
      <c r="C3092" t="s">
        <v>1463</v>
      </c>
      <c r="D3092" t="s">
        <v>3831</v>
      </c>
      <c r="E3092">
        <v>451</v>
      </c>
      <c r="F3092" t="s">
        <v>1460</v>
      </c>
      <c r="G3092" t="b">
        <v>0</v>
      </c>
      <c r="H3092" t="str">
        <f>VLOOKUP(A3092,all_municipalities!$A$2:$M$445,2,FALSE)</f>
        <v>Magnetawan, Municipality of</v>
      </c>
      <c r="I3092" t="b">
        <f>VLOOKUP(A3092,all_municipalities!$A$2:$M$445,9,FALSE)</f>
        <v>1</v>
      </c>
      <c r="J3092" t="b">
        <f>VLOOKUP(A3092,all_municipalities!$A$2:$M$445,13, FALSE)</f>
        <v>0</v>
      </c>
      <c r="K3092" t="str">
        <f t="shared" si="194"/>
        <v>NONE</v>
      </c>
      <c r="L3092">
        <v>0</v>
      </c>
      <c r="M3092" t="str">
        <f t="shared" si="195"/>
        <v>18523 Councillor</v>
      </c>
      <c r="N3092" s="6" t="str">
        <f t="shared" si="196"/>
        <v>18523 Councillor</v>
      </c>
      <c r="O3092" s="15">
        <f>IF(I3092&lt;&gt;FALSE,VLOOKUP(H3092,internet_municipalities!$B$2:$W$226,22,FALSE),"NO INTERNET")</f>
        <v>2520</v>
      </c>
      <c r="P3092" s="16" t="str">
        <f t="shared" si="197"/>
        <v>Lost</v>
      </c>
    </row>
    <row r="3093" spans="1:16" x14ac:dyDescent="0.2">
      <c r="A3093">
        <v>17926</v>
      </c>
      <c r="B3093" t="b">
        <v>1</v>
      </c>
      <c r="C3093" t="s">
        <v>1463</v>
      </c>
      <c r="D3093" t="s">
        <v>3855</v>
      </c>
      <c r="E3093">
        <v>793</v>
      </c>
      <c r="F3093">
        <v>278</v>
      </c>
      <c r="G3093" t="b">
        <v>0</v>
      </c>
      <c r="H3093" t="str">
        <f>VLOOKUP(A3093,all_municipalities!$A$2:$M$445,2,FALSE)</f>
        <v>Mapleton, Township of</v>
      </c>
      <c r="I3093" t="b">
        <f>VLOOKUP(A3093,all_municipalities!$A$2:$M$445,9,FALSE)</f>
        <v>1</v>
      </c>
      <c r="J3093" t="b">
        <f>VLOOKUP(A3093,all_municipalities!$A$2:$M$445,13, FALSE)</f>
        <v>0</v>
      </c>
      <c r="K3093" t="str">
        <f t="shared" si="194"/>
        <v>NONE</v>
      </c>
      <c r="L3093">
        <v>0</v>
      </c>
      <c r="M3093" t="str">
        <f t="shared" si="195"/>
        <v>17926 Councillor</v>
      </c>
      <c r="N3093" s="6" t="str">
        <f t="shared" si="196"/>
        <v>17926 Councillor</v>
      </c>
      <c r="O3093" s="15">
        <f>IF(I3093&lt;&gt;FALSE,VLOOKUP(H3093,internet_municipalities!$B$2:$W$226,22,FALSE),"NO INTERNET")</f>
        <v>5183</v>
      </c>
      <c r="P3093" s="16">
        <f t="shared" si="197"/>
        <v>5.3636889832143549E-2</v>
      </c>
    </row>
    <row r="3094" spans="1:16" x14ac:dyDescent="0.2">
      <c r="A3094">
        <v>17926</v>
      </c>
      <c r="B3094" t="b">
        <v>1</v>
      </c>
      <c r="C3094" t="s">
        <v>1463</v>
      </c>
      <c r="D3094" t="s">
        <v>3856</v>
      </c>
      <c r="E3094">
        <v>648</v>
      </c>
      <c r="F3094">
        <v>133</v>
      </c>
      <c r="G3094" t="b">
        <v>0</v>
      </c>
      <c r="H3094" t="str">
        <f>VLOOKUP(A3094,all_municipalities!$A$2:$M$445,2,FALSE)</f>
        <v>Mapleton, Township of</v>
      </c>
      <c r="I3094" t="b">
        <f>VLOOKUP(A3094,all_municipalities!$A$2:$M$445,9,FALSE)</f>
        <v>1</v>
      </c>
      <c r="J3094" t="b">
        <f>VLOOKUP(A3094,all_municipalities!$A$2:$M$445,13, FALSE)</f>
        <v>0</v>
      </c>
      <c r="K3094" t="str">
        <f t="shared" si="194"/>
        <v>NONE</v>
      </c>
      <c r="L3094">
        <v>0</v>
      </c>
      <c r="M3094" t="str">
        <f t="shared" si="195"/>
        <v>17926 Councillor</v>
      </c>
      <c r="N3094" s="6" t="str">
        <f t="shared" si="196"/>
        <v>17926 Councillor</v>
      </c>
      <c r="O3094" s="15">
        <f>IF(I3094&lt;&gt;FALSE,VLOOKUP(H3094,internet_municipalities!$B$2:$W$226,22,FALSE),"NO INTERNET")</f>
        <v>5183</v>
      </c>
      <c r="P3094" s="16">
        <f t="shared" si="197"/>
        <v>2.5660814200270114E-2</v>
      </c>
    </row>
    <row r="3095" spans="1:16" x14ac:dyDescent="0.2">
      <c r="A3095">
        <v>17926</v>
      </c>
      <c r="B3095" t="b">
        <v>1</v>
      </c>
      <c r="C3095" t="s">
        <v>1463</v>
      </c>
      <c r="D3095" t="s">
        <v>3857</v>
      </c>
      <c r="E3095">
        <v>852</v>
      </c>
      <c r="F3095">
        <v>337</v>
      </c>
      <c r="G3095" t="b">
        <v>0</v>
      </c>
      <c r="H3095" t="str">
        <f>VLOOKUP(A3095,all_municipalities!$A$2:$M$445,2,FALSE)</f>
        <v>Mapleton, Township of</v>
      </c>
      <c r="I3095" t="b">
        <f>VLOOKUP(A3095,all_municipalities!$A$2:$M$445,9,FALSE)</f>
        <v>1</v>
      </c>
      <c r="J3095" t="b">
        <f>VLOOKUP(A3095,all_municipalities!$A$2:$M$445,13, FALSE)</f>
        <v>0</v>
      </c>
      <c r="K3095" t="str">
        <f t="shared" si="194"/>
        <v>NONE</v>
      </c>
      <c r="L3095">
        <v>0</v>
      </c>
      <c r="M3095" t="str">
        <f t="shared" si="195"/>
        <v>17926 Councillor</v>
      </c>
      <c r="N3095" s="6" t="str">
        <f t="shared" si="196"/>
        <v>17926 Councillor</v>
      </c>
      <c r="O3095" s="15">
        <f>IF(I3095&lt;&gt;FALSE,VLOOKUP(H3095,internet_municipalities!$B$2:$W$226,22,FALSE),"NO INTERNET")</f>
        <v>5183</v>
      </c>
      <c r="P3095" s="16">
        <f t="shared" si="197"/>
        <v>6.5020258537526535E-2</v>
      </c>
    </row>
    <row r="3096" spans="1:16" x14ac:dyDescent="0.2">
      <c r="A3096">
        <v>17926</v>
      </c>
      <c r="B3096" t="b">
        <v>1</v>
      </c>
      <c r="C3096" t="s">
        <v>1463</v>
      </c>
      <c r="D3096" t="s">
        <v>3858</v>
      </c>
      <c r="E3096">
        <v>693</v>
      </c>
      <c r="F3096">
        <v>178</v>
      </c>
      <c r="G3096" t="b">
        <v>0</v>
      </c>
      <c r="H3096" t="str">
        <f>VLOOKUP(A3096,all_municipalities!$A$2:$M$445,2,FALSE)</f>
        <v>Mapleton, Township of</v>
      </c>
      <c r="I3096" t="b">
        <f>VLOOKUP(A3096,all_municipalities!$A$2:$M$445,9,FALSE)</f>
        <v>1</v>
      </c>
      <c r="J3096" t="b">
        <f>VLOOKUP(A3096,all_municipalities!$A$2:$M$445,13, FALSE)</f>
        <v>0</v>
      </c>
      <c r="K3096" t="str">
        <f t="shared" si="194"/>
        <v>NONE</v>
      </c>
      <c r="L3096">
        <v>0</v>
      </c>
      <c r="M3096" t="str">
        <f t="shared" si="195"/>
        <v>17926 Councillor</v>
      </c>
      <c r="N3096" s="6" t="str">
        <f t="shared" si="196"/>
        <v>17926 Councillor</v>
      </c>
      <c r="O3096" s="15">
        <f>IF(I3096&lt;&gt;FALSE,VLOOKUP(H3096,internet_municipalities!$B$2:$W$226,22,FALSE),"NO INTERNET")</f>
        <v>5183</v>
      </c>
      <c r="P3096" s="16">
        <f t="shared" si="197"/>
        <v>3.4343044568782559E-2</v>
      </c>
    </row>
    <row r="3097" spans="1:16" x14ac:dyDescent="0.2">
      <c r="A3097">
        <v>17926</v>
      </c>
      <c r="B3097" t="b">
        <v>0</v>
      </c>
      <c r="C3097" t="s">
        <v>1463</v>
      </c>
      <c r="D3097" t="s">
        <v>3859</v>
      </c>
      <c r="E3097">
        <v>515</v>
      </c>
      <c r="F3097" t="s">
        <v>1460</v>
      </c>
      <c r="G3097" t="b">
        <v>0</v>
      </c>
      <c r="H3097" t="str">
        <f>VLOOKUP(A3097,all_municipalities!$A$2:$M$445,2,FALSE)</f>
        <v>Mapleton, Township of</v>
      </c>
      <c r="I3097" t="b">
        <f>VLOOKUP(A3097,all_municipalities!$A$2:$M$445,9,FALSE)</f>
        <v>1</v>
      </c>
      <c r="J3097" t="b">
        <f>VLOOKUP(A3097,all_municipalities!$A$2:$M$445,13, FALSE)</f>
        <v>0</v>
      </c>
      <c r="K3097" t="str">
        <f t="shared" si="194"/>
        <v>NONE</v>
      </c>
      <c r="L3097">
        <v>0</v>
      </c>
      <c r="M3097" t="str">
        <f t="shared" si="195"/>
        <v>17926 Councillor</v>
      </c>
      <c r="N3097" s="6" t="str">
        <f t="shared" si="196"/>
        <v>17926 Councillor</v>
      </c>
      <c r="O3097" s="15">
        <f>IF(I3097&lt;&gt;FALSE,VLOOKUP(H3097,internet_municipalities!$B$2:$W$226,22,FALSE),"NO INTERNET")</f>
        <v>5183</v>
      </c>
      <c r="P3097" s="16" t="str">
        <f t="shared" si="197"/>
        <v>Lost</v>
      </c>
    </row>
    <row r="3098" spans="1:16" x14ac:dyDescent="0.2">
      <c r="A3098">
        <v>17926</v>
      </c>
      <c r="B3098" t="b">
        <v>0</v>
      </c>
      <c r="C3098" t="s">
        <v>1463</v>
      </c>
      <c r="D3098" t="s">
        <v>3860</v>
      </c>
      <c r="E3098">
        <v>306</v>
      </c>
      <c r="F3098" t="s">
        <v>1460</v>
      </c>
      <c r="G3098" t="b">
        <v>0</v>
      </c>
      <c r="H3098" t="str">
        <f>VLOOKUP(A3098,all_municipalities!$A$2:$M$445,2,FALSE)</f>
        <v>Mapleton, Township of</v>
      </c>
      <c r="I3098" t="b">
        <f>VLOOKUP(A3098,all_municipalities!$A$2:$M$445,9,FALSE)</f>
        <v>1</v>
      </c>
      <c r="J3098" t="b">
        <f>VLOOKUP(A3098,all_municipalities!$A$2:$M$445,13, FALSE)</f>
        <v>0</v>
      </c>
      <c r="K3098" t="str">
        <f t="shared" si="194"/>
        <v>NONE</v>
      </c>
      <c r="L3098">
        <v>0</v>
      </c>
      <c r="M3098" t="str">
        <f t="shared" si="195"/>
        <v>17926 Councillor</v>
      </c>
      <c r="N3098" s="6" t="str">
        <f t="shared" si="196"/>
        <v>17926 Councillor</v>
      </c>
      <c r="O3098" s="15">
        <f>IF(I3098&lt;&gt;FALSE,VLOOKUP(H3098,internet_municipalities!$B$2:$W$226,22,FALSE),"NO INTERNET")</f>
        <v>5183</v>
      </c>
      <c r="P3098" s="16" t="str">
        <f t="shared" si="197"/>
        <v>Lost</v>
      </c>
    </row>
    <row r="3099" spans="1:16" x14ac:dyDescent="0.2">
      <c r="A3099">
        <v>10428</v>
      </c>
      <c r="B3099" t="b">
        <v>1</v>
      </c>
      <c r="C3099" t="s">
        <v>3869</v>
      </c>
      <c r="D3099" t="s">
        <v>3870</v>
      </c>
      <c r="E3099">
        <v>30095</v>
      </c>
      <c r="F3099">
        <v>6912</v>
      </c>
      <c r="G3099" t="b">
        <v>1</v>
      </c>
      <c r="H3099" t="str">
        <f>VLOOKUP(A3099,all_municipalities!$A$2:$M$445,2,FALSE)</f>
        <v>Markham, City of</v>
      </c>
      <c r="I3099" t="b">
        <f>VLOOKUP(A3099,all_municipalities!$A$2:$M$445,9,FALSE)</f>
        <v>1</v>
      </c>
      <c r="J3099" t="b">
        <f>VLOOKUP(A3099,all_municipalities!$A$2:$M$445,13, FALSE)</f>
        <v>0</v>
      </c>
      <c r="K3099" t="str">
        <f t="shared" si="194"/>
        <v>NONE</v>
      </c>
      <c r="L3099">
        <v>0</v>
      </c>
      <c r="M3099" t="str">
        <f t="shared" si="195"/>
        <v>10428 Councillor (Regional And City)</v>
      </c>
      <c r="N3099" s="6" t="str">
        <f t="shared" si="196"/>
        <v>10428 Councillor (Regional And City)</v>
      </c>
      <c r="O3099" s="15">
        <f>IF(I3099&lt;&gt;FALSE,VLOOKUP(H3099,internet_municipalities!$B$2:$W$226,22,FALSE),"NO INTERNET")</f>
        <v>151593</v>
      </c>
      <c r="P3099" s="16">
        <f t="shared" si="197"/>
        <v>4.5595772891888146E-2</v>
      </c>
    </row>
    <row r="3100" spans="1:16" x14ac:dyDescent="0.2">
      <c r="A3100">
        <v>10428</v>
      </c>
      <c r="B3100" t="b">
        <v>1</v>
      </c>
      <c r="C3100" t="s">
        <v>3869</v>
      </c>
      <c r="D3100" t="s">
        <v>3871</v>
      </c>
      <c r="E3100">
        <v>24735</v>
      </c>
      <c r="F3100">
        <v>1552</v>
      </c>
      <c r="G3100" t="b">
        <v>1</v>
      </c>
      <c r="H3100" t="str">
        <f>VLOOKUP(A3100,all_municipalities!$A$2:$M$445,2,FALSE)</f>
        <v>Markham, City of</v>
      </c>
      <c r="I3100" t="b">
        <f>VLOOKUP(A3100,all_municipalities!$A$2:$M$445,9,FALSE)</f>
        <v>1</v>
      </c>
      <c r="J3100" t="b">
        <f>VLOOKUP(A3100,all_municipalities!$A$2:$M$445,13, FALSE)</f>
        <v>0</v>
      </c>
      <c r="K3100" t="str">
        <f t="shared" si="194"/>
        <v>NONE</v>
      </c>
      <c r="L3100">
        <v>0</v>
      </c>
      <c r="M3100" t="str">
        <f t="shared" si="195"/>
        <v>10428 Councillor (Regional And City)</v>
      </c>
      <c r="N3100" s="6" t="str">
        <f t="shared" si="196"/>
        <v>10428 Councillor (Regional And City)</v>
      </c>
      <c r="O3100" s="15">
        <f>IF(I3100&lt;&gt;FALSE,VLOOKUP(H3100,internet_municipalities!$B$2:$W$226,22,FALSE),"NO INTERNET")</f>
        <v>151593</v>
      </c>
      <c r="P3100" s="16">
        <f t="shared" si="197"/>
        <v>1.0237939746558218E-2</v>
      </c>
    </row>
    <row r="3101" spans="1:16" x14ac:dyDescent="0.2">
      <c r="A3101">
        <v>10428</v>
      </c>
      <c r="B3101" t="b">
        <v>1</v>
      </c>
      <c r="C3101" t="s">
        <v>3869</v>
      </c>
      <c r="D3101" t="s">
        <v>3872</v>
      </c>
      <c r="E3101">
        <v>25823</v>
      </c>
      <c r="F3101">
        <v>2640</v>
      </c>
      <c r="G3101" t="b">
        <v>1</v>
      </c>
      <c r="H3101" t="str">
        <f>VLOOKUP(A3101,all_municipalities!$A$2:$M$445,2,FALSE)</f>
        <v>Markham, City of</v>
      </c>
      <c r="I3101" t="b">
        <f>VLOOKUP(A3101,all_municipalities!$A$2:$M$445,9,FALSE)</f>
        <v>1</v>
      </c>
      <c r="J3101" t="b">
        <f>VLOOKUP(A3101,all_municipalities!$A$2:$M$445,13, FALSE)</f>
        <v>0</v>
      </c>
      <c r="K3101" t="str">
        <f t="shared" si="194"/>
        <v>NONE</v>
      </c>
      <c r="L3101">
        <v>0</v>
      </c>
      <c r="M3101" t="str">
        <f t="shared" si="195"/>
        <v>10428 Councillor (Regional And City)</v>
      </c>
      <c r="N3101" s="6" t="str">
        <f t="shared" si="196"/>
        <v>10428 Councillor (Regional And City)</v>
      </c>
      <c r="O3101" s="15">
        <f>IF(I3101&lt;&gt;FALSE,VLOOKUP(H3101,internet_municipalities!$B$2:$W$226,22,FALSE),"NO INTERNET")</f>
        <v>151593</v>
      </c>
      <c r="P3101" s="16">
        <f t="shared" si="197"/>
        <v>1.7415052146207279E-2</v>
      </c>
    </row>
    <row r="3102" spans="1:16" x14ac:dyDescent="0.2">
      <c r="A3102">
        <v>10428</v>
      </c>
      <c r="B3102" t="b">
        <v>1</v>
      </c>
      <c r="C3102" t="s">
        <v>3869</v>
      </c>
      <c r="D3102" t="s">
        <v>3873</v>
      </c>
      <c r="E3102">
        <v>26578</v>
      </c>
      <c r="F3102">
        <v>3395</v>
      </c>
      <c r="G3102" t="b">
        <v>1</v>
      </c>
      <c r="H3102" t="str">
        <f>VLOOKUP(A3102,all_municipalities!$A$2:$M$445,2,FALSE)</f>
        <v>Markham, City of</v>
      </c>
      <c r="I3102" t="b">
        <f>VLOOKUP(A3102,all_municipalities!$A$2:$M$445,9,FALSE)</f>
        <v>1</v>
      </c>
      <c r="J3102" t="b">
        <f>VLOOKUP(A3102,all_municipalities!$A$2:$M$445,13, FALSE)</f>
        <v>0</v>
      </c>
      <c r="K3102" t="str">
        <f t="shared" si="194"/>
        <v>NONE</v>
      </c>
      <c r="L3102">
        <v>0</v>
      </c>
      <c r="M3102" t="str">
        <f t="shared" si="195"/>
        <v>10428 Councillor (Regional And City)</v>
      </c>
      <c r="N3102" s="6" t="str">
        <f t="shared" si="196"/>
        <v>10428 Councillor (Regional And City)</v>
      </c>
      <c r="O3102" s="15">
        <f>IF(I3102&lt;&gt;FALSE,VLOOKUP(H3102,internet_municipalities!$B$2:$W$226,22,FALSE),"NO INTERNET")</f>
        <v>151593</v>
      </c>
      <c r="P3102" s="16">
        <f t="shared" si="197"/>
        <v>2.2395493195596104E-2</v>
      </c>
    </row>
    <row r="3103" spans="1:16" x14ac:dyDescent="0.2">
      <c r="A3103">
        <v>10428</v>
      </c>
      <c r="B3103" t="b">
        <v>1</v>
      </c>
      <c r="C3103" t="s">
        <v>1716</v>
      </c>
      <c r="D3103" t="s">
        <v>3874</v>
      </c>
      <c r="E3103">
        <v>6549</v>
      </c>
      <c r="F3103">
        <f>E3103-640</f>
        <v>5909</v>
      </c>
      <c r="G3103" t="b">
        <v>1</v>
      </c>
      <c r="H3103" t="str">
        <f>VLOOKUP(A3103,all_municipalities!$A$2:$M$445,2,FALSE)</f>
        <v>Markham, City of</v>
      </c>
      <c r="I3103" t="b">
        <f>VLOOKUP(A3103,all_municipalities!$A$2:$M$445,9,FALSE)</f>
        <v>1</v>
      </c>
      <c r="J3103" t="b">
        <f>VLOOKUP(A3103,all_municipalities!$A$2:$M$445,13, FALSE)</f>
        <v>0</v>
      </c>
      <c r="K3103" t="str">
        <f t="shared" si="194"/>
        <v>NONE</v>
      </c>
      <c r="L3103">
        <v>0</v>
      </c>
      <c r="M3103" t="str">
        <f t="shared" si="195"/>
        <v>10428 Councillor, Ward 8</v>
      </c>
      <c r="N3103" s="6" t="str">
        <f t="shared" si="196"/>
        <v>10428 Councillor, Ward 8</v>
      </c>
      <c r="O3103" s="15">
        <f>IF(I3103&lt;&gt;FALSE,VLOOKUP(H3103,internet_municipalities!$B$2:$W$226,22,FALSE),"NO INTERNET")</f>
        <v>151593</v>
      </c>
      <c r="P3103" s="16">
        <f t="shared" si="197"/>
        <v>3.8979372398461672E-2</v>
      </c>
    </row>
    <row r="3104" spans="1:16" x14ac:dyDescent="0.2">
      <c r="A3104">
        <v>10428</v>
      </c>
      <c r="B3104" t="b">
        <v>1</v>
      </c>
      <c r="C3104" t="s">
        <v>1718</v>
      </c>
      <c r="D3104" t="s">
        <v>3875</v>
      </c>
      <c r="E3104">
        <v>5388</v>
      </c>
      <c r="F3104">
        <f>E3104-2648</f>
        <v>2740</v>
      </c>
      <c r="G3104" t="b">
        <v>1</v>
      </c>
      <c r="H3104" t="str">
        <f>VLOOKUP(A3104,all_municipalities!$A$2:$M$445,2,FALSE)</f>
        <v>Markham, City of</v>
      </c>
      <c r="I3104" t="b">
        <f>VLOOKUP(A3104,all_municipalities!$A$2:$M$445,9,FALSE)</f>
        <v>1</v>
      </c>
      <c r="J3104" t="b">
        <f>VLOOKUP(A3104,all_municipalities!$A$2:$M$445,13, FALSE)</f>
        <v>0</v>
      </c>
      <c r="K3104" t="str">
        <f t="shared" si="194"/>
        <v>NONE</v>
      </c>
      <c r="L3104">
        <v>0</v>
      </c>
      <c r="M3104" t="str">
        <f t="shared" si="195"/>
        <v>10428 Councillor, Ward 7</v>
      </c>
      <c r="N3104" s="6" t="str">
        <f t="shared" si="196"/>
        <v>10428 Councillor, Ward 7</v>
      </c>
      <c r="O3104" s="15">
        <f>IF(I3104&lt;&gt;FALSE,VLOOKUP(H3104,internet_municipalities!$B$2:$W$226,22,FALSE),"NO INTERNET")</f>
        <v>151593</v>
      </c>
      <c r="P3104" s="16">
        <f t="shared" si="197"/>
        <v>1.8074713212351493E-2</v>
      </c>
    </row>
    <row r="3105" spans="1:16" x14ac:dyDescent="0.2">
      <c r="A3105">
        <v>10428</v>
      </c>
      <c r="B3105" t="b">
        <v>1</v>
      </c>
      <c r="C3105" t="s">
        <v>1720</v>
      </c>
      <c r="D3105" t="s">
        <v>3876</v>
      </c>
      <c r="E3105">
        <v>4921</v>
      </c>
      <c r="F3105">
        <f>E3105-1331</f>
        <v>3590</v>
      </c>
      <c r="G3105" t="b">
        <v>1</v>
      </c>
      <c r="H3105" t="str">
        <f>VLOOKUP(A3105,all_municipalities!$A$2:$M$445,2,FALSE)</f>
        <v>Markham, City of</v>
      </c>
      <c r="I3105" t="b">
        <f>VLOOKUP(A3105,all_municipalities!$A$2:$M$445,9,FALSE)</f>
        <v>1</v>
      </c>
      <c r="J3105" t="b">
        <f>VLOOKUP(A3105,all_municipalities!$A$2:$M$445,13, FALSE)</f>
        <v>0</v>
      </c>
      <c r="K3105" t="str">
        <f t="shared" si="194"/>
        <v>NONE</v>
      </c>
      <c r="L3105">
        <v>0</v>
      </c>
      <c r="M3105" t="str">
        <f t="shared" si="195"/>
        <v>10428 Councillor, Ward 6</v>
      </c>
      <c r="N3105" s="6" t="str">
        <f t="shared" si="196"/>
        <v>10428 Councillor, Ward 6</v>
      </c>
      <c r="O3105" s="15">
        <f>IF(I3105&lt;&gt;FALSE,VLOOKUP(H3105,internet_municipalities!$B$2:$W$226,22,FALSE),"NO INTERNET")</f>
        <v>151593</v>
      </c>
      <c r="P3105" s="16">
        <f t="shared" si="197"/>
        <v>2.3681832274577323E-2</v>
      </c>
    </row>
    <row r="3106" spans="1:16" x14ac:dyDescent="0.2">
      <c r="A3106">
        <v>10428</v>
      </c>
      <c r="B3106" t="b">
        <v>1</v>
      </c>
      <c r="C3106" t="s">
        <v>1473</v>
      </c>
      <c r="D3106" t="s">
        <v>3877</v>
      </c>
      <c r="E3106">
        <v>5120</v>
      </c>
      <c r="F3106">
        <v>3748</v>
      </c>
      <c r="G3106" t="b">
        <v>1</v>
      </c>
      <c r="H3106" t="str">
        <f>VLOOKUP(A3106,all_municipalities!$A$2:$M$445,2,FALSE)</f>
        <v>Markham, City of</v>
      </c>
      <c r="I3106" t="b">
        <f>VLOOKUP(A3106,all_municipalities!$A$2:$M$445,9,FALSE)</f>
        <v>1</v>
      </c>
      <c r="J3106" t="b">
        <f>VLOOKUP(A3106,all_municipalities!$A$2:$M$445,13, FALSE)</f>
        <v>0</v>
      </c>
      <c r="K3106" t="str">
        <f t="shared" si="194"/>
        <v>NONE</v>
      </c>
      <c r="L3106">
        <v>0</v>
      </c>
      <c r="M3106" t="str">
        <f t="shared" si="195"/>
        <v>10428 Councillor, Ward 5</v>
      </c>
      <c r="N3106" s="6" t="str">
        <f t="shared" si="196"/>
        <v>10428 Councillor, Ward 5</v>
      </c>
      <c r="O3106" s="15">
        <f>IF(I3106&lt;&gt;FALSE,VLOOKUP(H3106,internet_municipalities!$B$2:$W$226,22,FALSE),"NO INTERNET")</f>
        <v>151593</v>
      </c>
      <c r="P3106" s="16">
        <f t="shared" si="197"/>
        <v>2.4724096759085181E-2</v>
      </c>
    </row>
    <row r="3107" spans="1:16" x14ac:dyDescent="0.2">
      <c r="A3107">
        <v>10428</v>
      </c>
      <c r="B3107" t="b">
        <v>1</v>
      </c>
      <c r="C3107" t="s">
        <v>1471</v>
      </c>
      <c r="D3107" t="s">
        <v>3878</v>
      </c>
      <c r="E3107">
        <v>8563</v>
      </c>
      <c r="F3107">
        <f>E3107-772</f>
        <v>7791</v>
      </c>
      <c r="G3107" t="b">
        <v>1</v>
      </c>
      <c r="H3107" t="str">
        <f>VLOOKUP(A3107,all_municipalities!$A$2:$M$445,2,FALSE)</f>
        <v>Markham, City of</v>
      </c>
      <c r="I3107" t="b">
        <f>VLOOKUP(A3107,all_municipalities!$A$2:$M$445,9,FALSE)</f>
        <v>1</v>
      </c>
      <c r="J3107" t="b">
        <f>VLOOKUP(A3107,all_municipalities!$A$2:$M$445,13, FALSE)</f>
        <v>0</v>
      </c>
      <c r="K3107" t="str">
        <f t="shared" si="194"/>
        <v>NONE</v>
      </c>
      <c r="L3107">
        <v>0</v>
      </c>
      <c r="M3107" t="str">
        <f t="shared" si="195"/>
        <v>10428 Councillor, Ward 4</v>
      </c>
      <c r="N3107" s="6" t="str">
        <f t="shared" si="196"/>
        <v>10428 Councillor, Ward 4</v>
      </c>
      <c r="O3107" s="15">
        <f>IF(I3107&lt;&gt;FALSE,VLOOKUP(H3107,internet_municipalities!$B$2:$W$226,22,FALSE),"NO INTERNET")</f>
        <v>151593</v>
      </c>
      <c r="P3107" s="16">
        <f t="shared" si="197"/>
        <v>5.1394193663295798E-2</v>
      </c>
    </row>
    <row r="3108" spans="1:16" x14ac:dyDescent="0.2">
      <c r="A3108">
        <v>10428</v>
      </c>
      <c r="B3108" t="b">
        <v>1</v>
      </c>
      <c r="C3108" t="s">
        <v>1475</v>
      </c>
      <c r="D3108" t="s">
        <v>3879</v>
      </c>
      <c r="E3108">
        <v>5007</v>
      </c>
      <c r="F3108">
        <f>E3108-1023</f>
        <v>3984</v>
      </c>
      <c r="G3108" t="b">
        <v>1</v>
      </c>
      <c r="H3108" t="str">
        <f>VLOOKUP(A3108,all_municipalities!$A$2:$M$445,2,FALSE)</f>
        <v>Markham, City of</v>
      </c>
      <c r="I3108" t="b">
        <f>VLOOKUP(A3108,all_municipalities!$A$2:$M$445,9,FALSE)</f>
        <v>1</v>
      </c>
      <c r="J3108" t="b">
        <f>VLOOKUP(A3108,all_municipalities!$A$2:$M$445,13, FALSE)</f>
        <v>0</v>
      </c>
      <c r="K3108" t="str">
        <f t="shared" si="194"/>
        <v>NONE</v>
      </c>
      <c r="L3108">
        <v>0</v>
      </c>
      <c r="M3108" t="str">
        <f t="shared" si="195"/>
        <v>10428 Councillor, Ward 3</v>
      </c>
      <c r="N3108" s="6" t="str">
        <f t="shared" si="196"/>
        <v>10428 Councillor, Ward 3</v>
      </c>
      <c r="O3108" s="15">
        <f>IF(I3108&lt;&gt;FALSE,VLOOKUP(H3108,internet_municipalities!$B$2:$W$226,22,FALSE),"NO INTERNET")</f>
        <v>151593</v>
      </c>
      <c r="P3108" s="16">
        <f t="shared" si="197"/>
        <v>2.628089687518553E-2</v>
      </c>
    </row>
    <row r="3109" spans="1:16" x14ac:dyDescent="0.2">
      <c r="A3109">
        <v>10428</v>
      </c>
      <c r="B3109" t="b">
        <v>1</v>
      </c>
      <c r="C3109" t="s">
        <v>1453</v>
      </c>
      <c r="D3109" t="s">
        <v>3880</v>
      </c>
      <c r="E3109">
        <v>3012</v>
      </c>
      <c r="F3109">
        <v>1146</v>
      </c>
      <c r="G3109" t="b">
        <v>1</v>
      </c>
      <c r="H3109" t="str">
        <f>VLOOKUP(A3109,all_municipalities!$A$2:$M$445,2,FALSE)</f>
        <v>Markham, City of</v>
      </c>
      <c r="I3109" t="b">
        <f>VLOOKUP(A3109,all_municipalities!$A$2:$M$445,9,FALSE)</f>
        <v>1</v>
      </c>
      <c r="J3109" t="b">
        <f>VLOOKUP(A3109,all_municipalities!$A$2:$M$445,13, FALSE)</f>
        <v>0</v>
      </c>
      <c r="K3109" t="str">
        <f t="shared" si="194"/>
        <v>NONE</v>
      </c>
      <c r="L3109">
        <v>0</v>
      </c>
      <c r="M3109" t="str">
        <f t="shared" si="195"/>
        <v>10428 Councillor, Ward 2</v>
      </c>
      <c r="N3109" s="6" t="str">
        <f t="shared" si="196"/>
        <v>10428 Councillor, Ward 2</v>
      </c>
      <c r="O3109" s="15">
        <f>IF(I3109&lt;&gt;FALSE,VLOOKUP(H3109,internet_municipalities!$B$2:$W$226,22,FALSE),"NO INTERNET")</f>
        <v>151593</v>
      </c>
      <c r="P3109" s="16">
        <f t="shared" si="197"/>
        <v>7.5597158180127052E-3</v>
      </c>
    </row>
    <row r="3110" spans="1:16" x14ac:dyDescent="0.2">
      <c r="A3110">
        <v>10428</v>
      </c>
      <c r="B3110" t="b">
        <v>1</v>
      </c>
      <c r="C3110" t="s">
        <v>1456</v>
      </c>
      <c r="D3110" t="s">
        <v>3881</v>
      </c>
      <c r="E3110">
        <v>6095</v>
      </c>
      <c r="F3110">
        <v>3994</v>
      </c>
      <c r="G3110" t="b">
        <v>1</v>
      </c>
      <c r="H3110" t="str">
        <f>VLOOKUP(A3110,all_municipalities!$A$2:$M$445,2,FALSE)</f>
        <v>Markham, City of</v>
      </c>
      <c r="I3110" t="b">
        <f>VLOOKUP(A3110,all_municipalities!$A$2:$M$445,9,FALSE)</f>
        <v>1</v>
      </c>
      <c r="J3110" t="b">
        <f>VLOOKUP(A3110,all_municipalities!$A$2:$M$445,13, FALSE)</f>
        <v>0</v>
      </c>
      <c r="K3110" t="str">
        <f t="shared" si="194"/>
        <v>NONE</v>
      </c>
      <c r="L3110">
        <v>0</v>
      </c>
      <c r="M3110" t="str">
        <f t="shared" si="195"/>
        <v>10428 Councillor, Ward 1</v>
      </c>
      <c r="N3110" s="6" t="str">
        <f t="shared" si="196"/>
        <v>10428 Councillor, Ward 1</v>
      </c>
      <c r="O3110" s="15">
        <f>IF(I3110&lt;&gt;FALSE,VLOOKUP(H3110,internet_municipalities!$B$2:$W$226,22,FALSE),"NO INTERNET")</f>
        <v>151593</v>
      </c>
      <c r="P3110" s="16">
        <f t="shared" si="197"/>
        <v>2.6346862981799953E-2</v>
      </c>
    </row>
    <row r="3111" spans="1:16" x14ac:dyDescent="0.2">
      <c r="A3111">
        <v>10428</v>
      </c>
      <c r="B3111" t="b">
        <v>0</v>
      </c>
      <c r="C3111" t="s">
        <v>1453</v>
      </c>
      <c r="D3111" t="s">
        <v>3882</v>
      </c>
      <c r="E3111">
        <v>895</v>
      </c>
      <c r="F3111" t="s">
        <v>1460</v>
      </c>
      <c r="G3111" t="b">
        <v>1</v>
      </c>
      <c r="H3111" t="str">
        <f>VLOOKUP(A3111,all_municipalities!$A$2:$M$445,2,FALSE)</f>
        <v>Markham, City of</v>
      </c>
      <c r="I3111" t="b">
        <f>VLOOKUP(A3111,all_municipalities!$A$2:$M$445,9,FALSE)</f>
        <v>1</v>
      </c>
      <c r="J3111" t="b">
        <f>VLOOKUP(A3111,all_municipalities!$A$2:$M$445,13, FALSE)</f>
        <v>0</v>
      </c>
      <c r="K3111" t="str">
        <f t="shared" si="194"/>
        <v>NONE</v>
      </c>
      <c r="L3111">
        <v>0</v>
      </c>
      <c r="M3111" t="str">
        <f t="shared" si="195"/>
        <v>10428 Councillor, Ward 2</v>
      </c>
      <c r="N3111" s="6" t="str">
        <f t="shared" si="196"/>
        <v>10428 Councillor, Ward 2</v>
      </c>
      <c r="O3111" s="15">
        <f>IF(I3111&lt;&gt;FALSE,VLOOKUP(H3111,internet_municipalities!$B$2:$W$226,22,FALSE),"NO INTERNET")</f>
        <v>151593</v>
      </c>
      <c r="P3111" s="16" t="str">
        <f t="shared" si="197"/>
        <v>Lost</v>
      </c>
    </row>
    <row r="3112" spans="1:16" x14ac:dyDescent="0.2">
      <c r="A3112">
        <v>10428</v>
      </c>
      <c r="B3112" t="b">
        <v>0</v>
      </c>
      <c r="C3112" t="s">
        <v>1473</v>
      </c>
      <c r="D3112" t="s">
        <v>3883</v>
      </c>
      <c r="E3112">
        <v>1372</v>
      </c>
      <c r="F3112" t="s">
        <v>1460</v>
      </c>
      <c r="G3112" t="b">
        <v>1</v>
      </c>
      <c r="H3112" t="str">
        <f>VLOOKUP(A3112,all_municipalities!$A$2:$M$445,2,FALSE)</f>
        <v>Markham, City of</v>
      </c>
      <c r="I3112" t="b">
        <f>VLOOKUP(A3112,all_municipalities!$A$2:$M$445,9,FALSE)</f>
        <v>1</v>
      </c>
      <c r="J3112" t="b">
        <f>VLOOKUP(A3112,all_municipalities!$A$2:$M$445,13, FALSE)</f>
        <v>0</v>
      </c>
      <c r="K3112" t="str">
        <f t="shared" si="194"/>
        <v>NONE</v>
      </c>
      <c r="L3112">
        <v>0</v>
      </c>
      <c r="M3112" t="str">
        <f t="shared" si="195"/>
        <v>10428 Councillor, Ward 5</v>
      </c>
      <c r="N3112" s="6" t="str">
        <f t="shared" si="196"/>
        <v>10428 Councillor, Ward 5</v>
      </c>
      <c r="O3112" s="15">
        <f>IF(I3112&lt;&gt;FALSE,VLOOKUP(H3112,internet_municipalities!$B$2:$W$226,22,FALSE),"NO INTERNET")</f>
        <v>151593</v>
      </c>
      <c r="P3112" s="16" t="str">
        <f t="shared" si="197"/>
        <v>Lost</v>
      </c>
    </row>
    <row r="3113" spans="1:16" x14ac:dyDescent="0.2">
      <c r="A3113">
        <v>10428</v>
      </c>
      <c r="B3113" t="b">
        <v>0</v>
      </c>
      <c r="C3113" t="s">
        <v>3869</v>
      </c>
      <c r="D3113" t="s">
        <v>3884</v>
      </c>
      <c r="E3113">
        <v>23183</v>
      </c>
      <c r="F3113" t="s">
        <v>1460</v>
      </c>
      <c r="G3113" t="b">
        <v>1</v>
      </c>
      <c r="H3113" t="str">
        <f>VLOOKUP(A3113,all_municipalities!$A$2:$M$445,2,FALSE)</f>
        <v>Markham, City of</v>
      </c>
      <c r="I3113" t="b">
        <f>VLOOKUP(A3113,all_municipalities!$A$2:$M$445,9,FALSE)</f>
        <v>1</v>
      </c>
      <c r="J3113" t="b">
        <f>VLOOKUP(A3113,all_municipalities!$A$2:$M$445,13, FALSE)</f>
        <v>0</v>
      </c>
      <c r="K3113" t="str">
        <f t="shared" si="194"/>
        <v>NONE</v>
      </c>
      <c r="L3113">
        <v>0</v>
      </c>
      <c r="M3113" t="str">
        <f t="shared" si="195"/>
        <v>10428 Councillor (Regional And City)</v>
      </c>
      <c r="N3113" s="6" t="str">
        <f t="shared" si="196"/>
        <v>10428 Councillor (Regional And City)</v>
      </c>
      <c r="O3113" s="15">
        <f>IF(I3113&lt;&gt;FALSE,VLOOKUP(H3113,internet_municipalities!$B$2:$W$226,22,FALSE),"NO INTERNET")</f>
        <v>151593</v>
      </c>
      <c r="P3113" s="16" t="str">
        <f t="shared" si="197"/>
        <v>Lost</v>
      </c>
    </row>
    <row r="3114" spans="1:16" x14ac:dyDescent="0.2">
      <c r="A3114">
        <v>10428</v>
      </c>
      <c r="B3114" t="b">
        <v>0</v>
      </c>
      <c r="C3114" t="s">
        <v>3869</v>
      </c>
      <c r="D3114" t="s">
        <v>3885</v>
      </c>
      <c r="E3114">
        <v>5678</v>
      </c>
      <c r="F3114" t="s">
        <v>1460</v>
      </c>
      <c r="G3114" t="b">
        <v>1</v>
      </c>
      <c r="H3114" t="str">
        <f>VLOOKUP(A3114,all_municipalities!$A$2:$M$445,2,FALSE)</f>
        <v>Markham, City of</v>
      </c>
      <c r="I3114" t="b">
        <f>VLOOKUP(A3114,all_municipalities!$A$2:$M$445,9,FALSE)</f>
        <v>1</v>
      </c>
      <c r="J3114" t="b">
        <f>VLOOKUP(A3114,all_municipalities!$A$2:$M$445,13, FALSE)</f>
        <v>0</v>
      </c>
      <c r="K3114" t="str">
        <f t="shared" si="194"/>
        <v>NONE</v>
      </c>
      <c r="L3114">
        <v>0</v>
      </c>
      <c r="M3114" t="str">
        <f t="shared" si="195"/>
        <v>10428 Councillor (Regional And City)</v>
      </c>
      <c r="N3114" s="6" t="str">
        <f t="shared" si="196"/>
        <v>10428 Councillor (Regional And City)</v>
      </c>
      <c r="O3114" s="15">
        <f>IF(I3114&lt;&gt;FALSE,VLOOKUP(H3114,internet_municipalities!$B$2:$W$226,22,FALSE),"NO INTERNET")</f>
        <v>151593</v>
      </c>
      <c r="P3114" s="16" t="str">
        <f t="shared" si="197"/>
        <v>Lost</v>
      </c>
    </row>
    <row r="3115" spans="1:16" x14ac:dyDescent="0.2">
      <c r="A3115">
        <v>10428</v>
      </c>
      <c r="B3115" t="b">
        <v>0</v>
      </c>
      <c r="C3115" t="s">
        <v>3869</v>
      </c>
      <c r="D3115" t="s">
        <v>3886</v>
      </c>
      <c r="E3115">
        <v>12356</v>
      </c>
      <c r="F3115" t="s">
        <v>1460</v>
      </c>
      <c r="G3115" t="b">
        <v>1</v>
      </c>
      <c r="H3115" t="str">
        <f>VLOOKUP(A3115,all_municipalities!$A$2:$M$445,2,FALSE)</f>
        <v>Markham, City of</v>
      </c>
      <c r="I3115" t="b">
        <f>VLOOKUP(A3115,all_municipalities!$A$2:$M$445,9,FALSE)</f>
        <v>1</v>
      </c>
      <c r="J3115" t="b">
        <f>VLOOKUP(A3115,all_municipalities!$A$2:$M$445,13, FALSE)</f>
        <v>0</v>
      </c>
      <c r="K3115" t="str">
        <f t="shared" si="194"/>
        <v>NONE</v>
      </c>
      <c r="L3115">
        <v>0</v>
      </c>
      <c r="M3115" t="str">
        <f t="shared" si="195"/>
        <v>10428 Councillor (Regional And City)</v>
      </c>
      <c r="N3115" s="6" t="str">
        <f t="shared" si="196"/>
        <v>10428 Councillor (Regional And City)</v>
      </c>
      <c r="O3115" s="15">
        <f>IF(I3115&lt;&gt;FALSE,VLOOKUP(H3115,internet_municipalities!$B$2:$W$226,22,FALSE),"NO INTERNET")</f>
        <v>151593</v>
      </c>
      <c r="P3115" s="16" t="str">
        <f t="shared" si="197"/>
        <v>Lost</v>
      </c>
    </row>
    <row r="3116" spans="1:16" x14ac:dyDescent="0.2">
      <c r="A3116">
        <v>10428</v>
      </c>
      <c r="B3116" t="b">
        <v>0</v>
      </c>
      <c r="C3116" t="s">
        <v>3869</v>
      </c>
      <c r="D3116" t="s">
        <v>3887</v>
      </c>
      <c r="E3116">
        <v>12471</v>
      </c>
      <c r="F3116" t="s">
        <v>1460</v>
      </c>
      <c r="G3116" t="b">
        <v>1</v>
      </c>
      <c r="H3116" t="str">
        <f>VLOOKUP(A3116,all_municipalities!$A$2:$M$445,2,FALSE)</f>
        <v>Markham, City of</v>
      </c>
      <c r="I3116" t="b">
        <f>VLOOKUP(A3116,all_municipalities!$A$2:$M$445,9,FALSE)</f>
        <v>1</v>
      </c>
      <c r="J3116" t="b">
        <f>VLOOKUP(A3116,all_municipalities!$A$2:$M$445,13, FALSE)</f>
        <v>0</v>
      </c>
      <c r="K3116" t="str">
        <f t="shared" si="194"/>
        <v>NONE</v>
      </c>
      <c r="L3116">
        <v>0</v>
      </c>
      <c r="M3116" t="str">
        <f t="shared" si="195"/>
        <v>10428 Councillor (Regional And City)</v>
      </c>
      <c r="N3116" s="6" t="str">
        <f t="shared" si="196"/>
        <v>10428 Councillor (Regional And City)</v>
      </c>
      <c r="O3116" s="15">
        <f>IF(I3116&lt;&gt;FALSE,VLOOKUP(H3116,internet_municipalities!$B$2:$W$226,22,FALSE),"NO INTERNET")</f>
        <v>151593</v>
      </c>
      <c r="P3116" s="16" t="str">
        <f t="shared" si="197"/>
        <v>Lost</v>
      </c>
    </row>
    <row r="3117" spans="1:16" x14ac:dyDescent="0.2">
      <c r="A3117">
        <v>10428</v>
      </c>
      <c r="B3117" t="b">
        <v>0</v>
      </c>
      <c r="C3117" t="s">
        <v>3869</v>
      </c>
      <c r="D3117" t="s">
        <v>3888</v>
      </c>
      <c r="E3117">
        <v>13639</v>
      </c>
      <c r="F3117" t="s">
        <v>1460</v>
      </c>
      <c r="G3117" t="b">
        <v>1</v>
      </c>
      <c r="H3117" t="str">
        <f>VLOOKUP(A3117,all_municipalities!$A$2:$M$445,2,FALSE)</f>
        <v>Markham, City of</v>
      </c>
      <c r="I3117" t="b">
        <f>VLOOKUP(A3117,all_municipalities!$A$2:$M$445,9,FALSE)</f>
        <v>1</v>
      </c>
      <c r="J3117" t="b">
        <f>VLOOKUP(A3117,all_municipalities!$A$2:$M$445,13, FALSE)</f>
        <v>0</v>
      </c>
      <c r="K3117" t="str">
        <f t="shared" si="194"/>
        <v>NONE</v>
      </c>
      <c r="L3117">
        <v>0</v>
      </c>
      <c r="M3117" t="str">
        <f t="shared" si="195"/>
        <v>10428 Councillor (Regional And City)</v>
      </c>
      <c r="N3117" s="6" t="str">
        <f t="shared" si="196"/>
        <v>10428 Councillor (Regional And City)</v>
      </c>
      <c r="O3117" s="15">
        <f>IF(I3117&lt;&gt;FALSE,VLOOKUP(H3117,internet_municipalities!$B$2:$W$226,22,FALSE),"NO INTERNET")</f>
        <v>151593</v>
      </c>
      <c r="P3117" s="16" t="str">
        <f t="shared" si="197"/>
        <v>Lost</v>
      </c>
    </row>
    <row r="3118" spans="1:16" x14ac:dyDescent="0.2">
      <c r="A3118">
        <v>10428</v>
      </c>
      <c r="B3118" t="b">
        <v>0</v>
      </c>
      <c r="C3118" t="s">
        <v>3869</v>
      </c>
      <c r="D3118" t="s">
        <v>3889</v>
      </c>
      <c r="E3118">
        <v>15774</v>
      </c>
      <c r="F3118" t="s">
        <v>1460</v>
      </c>
      <c r="G3118" t="b">
        <v>1</v>
      </c>
      <c r="H3118" t="str">
        <f>VLOOKUP(A3118,all_municipalities!$A$2:$M$445,2,FALSE)</f>
        <v>Markham, City of</v>
      </c>
      <c r="I3118" t="b">
        <f>VLOOKUP(A3118,all_municipalities!$A$2:$M$445,9,FALSE)</f>
        <v>1</v>
      </c>
      <c r="J3118" t="b">
        <f>VLOOKUP(A3118,all_municipalities!$A$2:$M$445,13, FALSE)</f>
        <v>0</v>
      </c>
      <c r="K3118" t="str">
        <f t="shared" si="194"/>
        <v>NONE</v>
      </c>
      <c r="L3118">
        <v>0</v>
      </c>
      <c r="M3118" t="str">
        <f t="shared" si="195"/>
        <v>10428 Councillor (Regional And City)</v>
      </c>
      <c r="N3118" s="6" t="str">
        <f t="shared" si="196"/>
        <v>10428 Councillor (Regional And City)</v>
      </c>
      <c r="O3118" s="15">
        <f>IF(I3118&lt;&gt;FALSE,VLOOKUP(H3118,internet_municipalities!$B$2:$W$226,22,FALSE),"NO INTERNET")</f>
        <v>151593</v>
      </c>
      <c r="P3118" s="16" t="str">
        <f t="shared" si="197"/>
        <v>Lost</v>
      </c>
    </row>
    <row r="3119" spans="1:16" x14ac:dyDescent="0.2">
      <c r="A3119">
        <v>10428</v>
      </c>
      <c r="B3119" t="b">
        <v>0</v>
      </c>
      <c r="C3119" t="s">
        <v>3869</v>
      </c>
      <c r="D3119" t="s">
        <v>3890</v>
      </c>
      <c r="E3119">
        <v>18548</v>
      </c>
      <c r="F3119" t="s">
        <v>1460</v>
      </c>
      <c r="G3119" t="b">
        <v>1</v>
      </c>
      <c r="H3119" t="str">
        <f>VLOOKUP(A3119,all_municipalities!$A$2:$M$445,2,FALSE)</f>
        <v>Markham, City of</v>
      </c>
      <c r="I3119" t="b">
        <f>VLOOKUP(A3119,all_municipalities!$A$2:$M$445,9,FALSE)</f>
        <v>1</v>
      </c>
      <c r="J3119" t="b">
        <f>VLOOKUP(A3119,all_municipalities!$A$2:$M$445,13, FALSE)</f>
        <v>0</v>
      </c>
      <c r="K3119" t="str">
        <f t="shared" si="194"/>
        <v>NONE</v>
      </c>
      <c r="L3119">
        <v>0</v>
      </c>
      <c r="M3119" t="str">
        <f t="shared" si="195"/>
        <v>10428 Councillor (Regional And City)</v>
      </c>
      <c r="N3119" s="6" t="str">
        <f t="shared" si="196"/>
        <v>10428 Councillor (Regional And City)</v>
      </c>
      <c r="O3119" s="15">
        <f>IF(I3119&lt;&gt;FALSE,VLOOKUP(H3119,internet_municipalities!$B$2:$W$226,22,FALSE),"NO INTERNET")</f>
        <v>151593</v>
      </c>
      <c r="P3119" s="16" t="str">
        <f t="shared" si="197"/>
        <v>Lost</v>
      </c>
    </row>
    <row r="3120" spans="1:16" x14ac:dyDescent="0.2">
      <c r="A3120">
        <v>10428</v>
      </c>
      <c r="B3120" t="b">
        <v>0</v>
      </c>
      <c r="C3120" t="s">
        <v>1456</v>
      </c>
      <c r="D3120" t="s">
        <v>3891</v>
      </c>
      <c r="E3120">
        <v>2101</v>
      </c>
      <c r="F3120" t="s">
        <v>1460</v>
      </c>
      <c r="G3120" t="b">
        <v>1</v>
      </c>
      <c r="H3120" t="str">
        <f>VLOOKUP(A3120,all_municipalities!$A$2:$M$445,2,FALSE)</f>
        <v>Markham, City of</v>
      </c>
      <c r="I3120" t="b">
        <f>VLOOKUP(A3120,all_municipalities!$A$2:$M$445,9,FALSE)</f>
        <v>1</v>
      </c>
      <c r="J3120" t="b">
        <f>VLOOKUP(A3120,all_municipalities!$A$2:$M$445,13, FALSE)</f>
        <v>0</v>
      </c>
      <c r="K3120" t="str">
        <f t="shared" si="194"/>
        <v>NONE</v>
      </c>
      <c r="L3120">
        <v>0</v>
      </c>
      <c r="M3120" t="str">
        <f t="shared" si="195"/>
        <v>10428 Councillor, Ward 1</v>
      </c>
      <c r="N3120" s="6" t="str">
        <f t="shared" si="196"/>
        <v>10428 Councillor, Ward 1</v>
      </c>
      <c r="O3120" s="15">
        <f>IF(I3120&lt;&gt;FALSE,VLOOKUP(H3120,internet_municipalities!$B$2:$W$226,22,FALSE),"NO INTERNET")</f>
        <v>151593</v>
      </c>
      <c r="P3120" s="16" t="str">
        <f t="shared" si="197"/>
        <v>Lost</v>
      </c>
    </row>
    <row r="3121" spans="1:16" x14ac:dyDescent="0.2">
      <c r="A3121">
        <v>10428</v>
      </c>
      <c r="B3121" t="b">
        <v>0</v>
      </c>
      <c r="C3121" t="s">
        <v>1453</v>
      </c>
      <c r="D3121" t="s">
        <v>3892</v>
      </c>
      <c r="E3121">
        <v>937</v>
      </c>
      <c r="F3121" t="s">
        <v>1460</v>
      </c>
      <c r="G3121" t="b">
        <v>1</v>
      </c>
      <c r="H3121" t="str">
        <f>VLOOKUP(A3121,all_municipalities!$A$2:$M$445,2,FALSE)</f>
        <v>Markham, City of</v>
      </c>
      <c r="I3121" t="b">
        <f>VLOOKUP(A3121,all_municipalities!$A$2:$M$445,9,FALSE)</f>
        <v>1</v>
      </c>
      <c r="J3121" t="b">
        <f>VLOOKUP(A3121,all_municipalities!$A$2:$M$445,13, FALSE)</f>
        <v>0</v>
      </c>
      <c r="K3121" t="str">
        <f t="shared" si="194"/>
        <v>NONE</v>
      </c>
      <c r="L3121">
        <v>0</v>
      </c>
      <c r="M3121" t="str">
        <f t="shared" si="195"/>
        <v>10428 Councillor, Ward 2</v>
      </c>
      <c r="N3121" s="6" t="str">
        <f t="shared" si="196"/>
        <v>10428 Councillor, Ward 2</v>
      </c>
      <c r="O3121" s="15">
        <f>IF(I3121&lt;&gt;FALSE,VLOOKUP(H3121,internet_municipalities!$B$2:$W$226,22,FALSE),"NO INTERNET")</f>
        <v>151593</v>
      </c>
      <c r="P3121" s="16" t="str">
        <f t="shared" si="197"/>
        <v>Lost</v>
      </c>
    </row>
    <row r="3122" spans="1:16" x14ac:dyDescent="0.2">
      <c r="A3122">
        <v>10428</v>
      </c>
      <c r="B3122" t="b">
        <v>0</v>
      </c>
      <c r="C3122" t="s">
        <v>1453</v>
      </c>
      <c r="D3122" t="s">
        <v>3893</v>
      </c>
      <c r="E3122">
        <v>1573</v>
      </c>
      <c r="F3122" t="s">
        <v>1460</v>
      </c>
      <c r="G3122" t="b">
        <v>1</v>
      </c>
      <c r="H3122" t="str">
        <f>VLOOKUP(A3122,all_municipalities!$A$2:$M$445,2,FALSE)</f>
        <v>Markham, City of</v>
      </c>
      <c r="I3122" t="b">
        <f>VLOOKUP(A3122,all_municipalities!$A$2:$M$445,9,FALSE)</f>
        <v>1</v>
      </c>
      <c r="J3122" t="b">
        <f>VLOOKUP(A3122,all_municipalities!$A$2:$M$445,13, FALSE)</f>
        <v>0</v>
      </c>
      <c r="K3122" t="str">
        <f t="shared" si="194"/>
        <v>NONE</v>
      </c>
      <c r="L3122">
        <v>0</v>
      </c>
      <c r="M3122" t="str">
        <f t="shared" si="195"/>
        <v>10428 Councillor, Ward 2</v>
      </c>
      <c r="N3122" s="6" t="str">
        <f t="shared" si="196"/>
        <v>10428 Councillor, Ward 2</v>
      </c>
      <c r="O3122" s="15">
        <f>IF(I3122&lt;&gt;FALSE,VLOOKUP(H3122,internet_municipalities!$B$2:$W$226,22,FALSE),"NO INTERNET")</f>
        <v>151593</v>
      </c>
      <c r="P3122" s="16" t="str">
        <f t="shared" si="197"/>
        <v>Lost</v>
      </c>
    </row>
    <row r="3123" spans="1:16" x14ac:dyDescent="0.2">
      <c r="A3123">
        <v>10428</v>
      </c>
      <c r="B3123" t="b">
        <v>0</v>
      </c>
      <c r="C3123" t="s">
        <v>1453</v>
      </c>
      <c r="D3123" t="s">
        <v>3894</v>
      </c>
      <c r="E3123">
        <v>1866</v>
      </c>
      <c r="F3123" t="s">
        <v>1460</v>
      </c>
      <c r="G3123" t="b">
        <v>1</v>
      </c>
      <c r="H3123" t="str">
        <f>VLOOKUP(A3123,all_municipalities!$A$2:$M$445,2,FALSE)</f>
        <v>Markham, City of</v>
      </c>
      <c r="I3123" t="b">
        <f>VLOOKUP(A3123,all_municipalities!$A$2:$M$445,9,FALSE)</f>
        <v>1</v>
      </c>
      <c r="J3123" t="b">
        <f>VLOOKUP(A3123,all_municipalities!$A$2:$M$445,13, FALSE)</f>
        <v>0</v>
      </c>
      <c r="K3123" t="str">
        <f t="shared" si="194"/>
        <v>NONE</v>
      </c>
      <c r="L3123">
        <v>0</v>
      </c>
      <c r="M3123" t="str">
        <f t="shared" si="195"/>
        <v>10428 Councillor, Ward 2</v>
      </c>
      <c r="N3123" s="6" t="str">
        <f t="shared" si="196"/>
        <v>10428 Councillor, Ward 2</v>
      </c>
      <c r="O3123" s="15">
        <f>IF(I3123&lt;&gt;FALSE,VLOOKUP(H3123,internet_municipalities!$B$2:$W$226,22,FALSE),"NO INTERNET")</f>
        <v>151593</v>
      </c>
      <c r="P3123" s="16" t="str">
        <f t="shared" si="197"/>
        <v>Lost</v>
      </c>
    </row>
    <row r="3124" spans="1:16" x14ac:dyDescent="0.2">
      <c r="A3124">
        <v>17908</v>
      </c>
      <c r="B3124" t="b">
        <v>1</v>
      </c>
      <c r="C3124" t="s">
        <v>1463</v>
      </c>
      <c r="D3124" t="s">
        <v>3895</v>
      </c>
      <c r="E3124">
        <v>427</v>
      </c>
      <c r="F3124">
        <v>208</v>
      </c>
      <c r="G3124" t="b">
        <v>0</v>
      </c>
      <c r="H3124" t="str">
        <f>VLOOKUP(A3124,all_municipalities!$A$2:$M$445,2,FALSE)</f>
        <v>Markstay-Warren, Municipality of</v>
      </c>
      <c r="I3124" t="b">
        <f>VLOOKUP(A3124,all_municipalities!$A$2:$M$445,9,FALSE)</f>
        <v>0</v>
      </c>
      <c r="J3124" t="b">
        <f>VLOOKUP(A3124,all_municipalities!$A$2:$M$445,13, FALSE)</f>
        <v>0</v>
      </c>
      <c r="K3124" t="str">
        <f t="shared" si="194"/>
        <v>NONE</v>
      </c>
      <c r="L3124">
        <v>0</v>
      </c>
      <c r="M3124" t="str">
        <f t="shared" si="195"/>
        <v>17908 Councillor</v>
      </c>
      <c r="N3124" s="6" t="str">
        <f t="shared" si="196"/>
        <v/>
      </c>
      <c r="O3124" s="15" t="str">
        <f>IF(I3124&lt;&gt;FALSE,VLOOKUP(H3124,internet_municipalities!$B$2:$W$226,22,FALSE),"NO INTERNET")</f>
        <v>NO INTERNET</v>
      </c>
      <c r="P3124" s="16" t="str">
        <f t="shared" si="197"/>
        <v>NO INTERNET</v>
      </c>
    </row>
    <row r="3125" spans="1:16" x14ac:dyDescent="0.2">
      <c r="A3125">
        <v>17908</v>
      </c>
      <c r="B3125" t="b">
        <v>1</v>
      </c>
      <c r="C3125" t="s">
        <v>1463</v>
      </c>
      <c r="D3125" t="s">
        <v>3896</v>
      </c>
      <c r="E3125">
        <v>243</v>
      </c>
      <c r="F3125">
        <v>24</v>
      </c>
      <c r="G3125" t="b">
        <v>0</v>
      </c>
      <c r="H3125" t="str">
        <f>VLOOKUP(A3125,all_municipalities!$A$2:$M$445,2,FALSE)</f>
        <v>Markstay-Warren, Municipality of</v>
      </c>
      <c r="I3125" t="b">
        <f>VLOOKUP(A3125,all_municipalities!$A$2:$M$445,9,FALSE)</f>
        <v>0</v>
      </c>
      <c r="J3125" t="b">
        <f>VLOOKUP(A3125,all_municipalities!$A$2:$M$445,13, FALSE)</f>
        <v>0</v>
      </c>
      <c r="K3125" t="str">
        <f t="shared" si="194"/>
        <v>NONE</v>
      </c>
      <c r="L3125">
        <v>0</v>
      </c>
      <c r="M3125" t="str">
        <f t="shared" si="195"/>
        <v>17908 Councillor</v>
      </c>
      <c r="N3125" s="6" t="str">
        <f t="shared" si="196"/>
        <v/>
      </c>
      <c r="O3125" s="15" t="str">
        <f>IF(I3125&lt;&gt;FALSE,VLOOKUP(H3125,internet_municipalities!$B$2:$W$226,22,FALSE),"NO INTERNET")</f>
        <v>NO INTERNET</v>
      </c>
      <c r="P3125" s="16" t="str">
        <f t="shared" si="197"/>
        <v>NO INTERNET</v>
      </c>
    </row>
    <row r="3126" spans="1:16" x14ac:dyDescent="0.2">
      <c r="A3126">
        <v>17908</v>
      </c>
      <c r="B3126" t="b">
        <v>1</v>
      </c>
      <c r="C3126" t="s">
        <v>1463</v>
      </c>
      <c r="D3126" t="s">
        <v>3897</v>
      </c>
      <c r="E3126">
        <v>270</v>
      </c>
      <c r="F3126">
        <v>51</v>
      </c>
      <c r="G3126" t="b">
        <v>0</v>
      </c>
      <c r="H3126" t="str">
        <f>VLOOKUP(A3126,all_municipalities!$A$2:$M$445,2,FALSE)</f>
        <v>Markstay-Warren, Municipality of</v>
      </c>
      <c r="I3126" t="b">
        <f>VLOOKUP(A3126,all_municipalities!$A$2:$M$445,9,FALSE)</f>
        <v>0</v>
      </c>
      <c r="J3126" t="b">
        <f>VLOOKUP(A3126,all_municipalities!$A$2:$M$445,13, FALSE)</f>
        <v>0</v>
      </c>
      <c r="K3126" t="str">
        <f t="shared" si="194"/>
        <v>NONE</v>
      </c>
      <c r="L3126">
        <v>0</v>
      </c>
      <c r="M3126" t="str">
        <f t="shared" si="195"/>
        <v>17908 Councillor</v>
      </c>
      <c r="N3126" s="6" t="str">
        <f t="shared" si="196"/>
        <v/>
      </c>
      <c r="O3126" s="15" t="str">
        <f>IF(I3126&lt;&gt;FALSE,VLOOKUP(H3126,internet_municipalities!$B$2:$W$226,22,FALSE),"NO INTERNET")</f>
        <v>NO INTERNET</v>
      </c>
      <c r="P3126" s="16" t="str">
        <f t="shared" si="197"/>
        <v>NO INTERNET</v>
      </c>
    </row>
    <row r="3127" spans="1:16" x14ac:dyDescent="0.2">
      <c r="A3127">
        <v>17908</v>
      </c>
      <c r="B3127" t="b">
        <v>1</v>
      </c>
      <c r="C3127" t="s">
        <v>1463</v>
      </c>
      <c r="D3127" t="s">
        <v>3898</v>
      </c>
      <c r="E3127">
        <v>406</v>
      </c>
      <c r="F3127">
        <v>187</v>
      </c>
      <c r="G3127" t="b">
        <v>0</v>
      </c>
      <c r="H3127" t="str">
        <f>VLOOKUP(A3127,all_municipalities!$A$2:$M$445,2,FALSE)</f>
        <v>Markstay-Warren, Municipality of</v>
      </c>
      <c r="I3127" t="b">
        <f>VLOOKUP(A3127,all_municipalities!$A$2:$M$445,9,FALSE)</f>
        <v>0</v>
      </c>
      <c r="J3127" t="b">
        <f>VLOOKUP(A3127,all_municipalities!$A$2:$M$445,13, FALSE)</f>
        <v>0</v>
      </c>
      <c r="K3127" t="str">
        <f t="shared" si="194"/>
        <v>NONE</v>
      </c>
      <c r="L3127">
        <v>0</v>
      </c>
      <c r="M3127" t="str">
        <f t="shared" si="195"/>
        <v>17908 Councillor</v>
      </c>
      <c r="N3127" s="6" t="str">
        <f t="shared" si="196"/>
        <v/>
      </c>
      <c r="O3127" s="15" t="str">
        <f>IF(I3127&lt;&gt;FALSE,VLOOKUP(H3127,internet_municipalities!$B$2:$W$226,22,FALSE),"NO INTERNET")</f>
        <v>NO INTERNET</v>
      </c>
      <c r="P3127" s="16" t="str">
        <f t="shared" si="197"/>
        <v>NO INTERNET</v>
      </c>
    </row>
    <row r="3128" spans="1:16" x14ac:dyDescent="0.2">
      <c r="A3128">
        <v>17908</v>
      </c>
      <c r="B3128" t="b">
        <v>0</v>
      </c>
      <c r="C3128" t="s">
        <v>1463</v>
      </c>
      <c r="D3128" t="s">
        <v>3899</v>
      </c>
      <c r="E3128">
        <v>189</v>
      </c>
      <c r="F3128" t="s">
        <v>1460</v>
      </c>
      <c r="G3128" t="b">
        <v>0</v>
      </c>
      <c r="H3128" t="str">
        <f>VLOOKUP(A3128,all_municipalities!$A$2:$M$445,2,FALSE)</f>
        <v>Markstay-Warren, Municipality of</v>
      </c>
      <c r="I3128" t="b">
        <f>VLOOKUP(A3128,all_municipalities!$A$2:$M$445,9,FALSE)</f>
        <v>0</v>
      </c>
      <c r="J3128" t="b">
        <f>VLOOKUP(A3128,all_municipalities!$A$2:$M$445,13, FALSE)</f>
        <v>0</v>
      </c>
      <c r="K3128" t="str">
        <f t="shared" si="194"/>
        <v>NONE</v>
      </c>
      <c r="L3128">
        <v>0</v>
      </c>
      <c r="M3128" t="str">
        <f t="shared" si="195"/>
        <v>17908 Councillor</v>
      </c>
      <c r="N3128" s="6" t="str">
        <f t="shared" si="196"/>
        <v/>
      </c>
      <c r="O3128" s="15" t="str">
        <f>IF(I3128&lt;&gt;FALSE,VLOOKUP(H3128,internet_municipalities!$B$2:$W$226,22,FALSE),"NO INTERNET")</f>
        <v>NO INTERNET</v>
      </c>
      <c r="P3128" s="16" t="str">
        <f t="shared" si="197"/>
        <v>NO INTERNET</v>
      </c>
    </row>
    <row r="3129" spans="1:16" x14ac:dyDescent="0.2">
      <c r="A3129">
        <v>17908</v>
      </c>
      <c r="B3129" t="b">
        <v>0</v>
      </c>
      <c r="C3129" t="s">
        <v>1463</v>
      </c>
      <c r="D3129" t="s">
        <v>3900</v>
      </c>
      <c r="E3129">
        <v>206</v>
      </c>
      <c r="F3129" t="s">
        <v>1460</v>
      </c>
      <c r="G3129" t="b">
        <v>0</v>
      </c>
      <c r="H3129" t="str">
        <f>VLOOKUP(A3129,all_municipalities!$A$2:$M$445,2,FALSE)</f>
        <v>Markstay-Warren, Municipality of</v>
      </c>
      <c r="I3129" t="b">
        <f>VLOOKUP(A3129,all_municipalities!$A$2:$M$445,9,FALSE)</f>
        <v>0</v>
      </c>
      <c r="J3129" t="b">
        <f>VLOOKUP(A3129,all_municipalities!$A$2:$M$445,13, FALSE)</f>
        <v>0</v>
      </c>
      <c r="K3129" t="str">
        <f t="shared" si="194"/>
        <v>NONE</v>
      </c>
      <c r="L3129">
        <v>0</v>
      </c>
      <c r="M3129" t="str">
        <f t="shared" si="195"/>
        <v>17908 Councillor</v>
      </c>
      <c r="N3129" s="6" t="str">
        <f t="shared" si="196"/>
        <v/>
      </c>
      <c r="O3129" s="15" t="str">
        <f>IF(I3129&lt;&gt;FALSE,VLOOKUP(H3129,internet_municipalities!$B$2:$W$226,22,FALSE),"NO INTERNET")</f>
        <v>NO INTERNET</v>
      </c>
      <c r="P3129" s="16" t="str">
        <f t="shared" si="197"/>
        <v>NO INTERNET</v>
      </c>
    </row>
    <row r="3130" spans="1:16" x14ac:dyDescent="0.2">
      <c r="A3130">
        <v>17908</v>
      </c>
      <c r="B3130" t="b">
        <v>0</v>
      </c>
      <c r="C3130" t="s">
        <v>1463</v>
      </c>
      <c r="D3130" t="s">
        <v>3901</v>
      </c>
      <c r="E3130">
        <v>219</v>
      </c>
      <c r="F3130" t="s">
        <v>1460</v>
      </c>
      <c r="G3130" t="b">
        <v>0</v>
      </c>
      <c r="H3130" t="str">
        <f>VLOOKUP(A3130,all_municipalities!$A$2:$M$445,2,FALSE)</f>
        <v>Markstay-Warren, Municipality of</v>
      </c>
      <c r="I3130" t="b">
        <f>VLOOKUP(A3130,all_municipalities!$A$2:$M$445,9,FALSE)</f>
        <v>0</v>
      </c>
      <c r="J3130" t="b">
        <f>VLOOKUP(A3130,all_municipalities!$A$2:$M$445,13, FALSE)</f>
        <v>0</v>
      </c>
      <c r="K3130" t="str">
        <f t="shared" si="194"/>
        <v>NONE</v>
      </c>
      <c r="L3130">
        <v>0</v>
      </c>
      <c r="M3130" t="str">
        <f t="shared" si="195"/>
        <v>17908 Councillor</v>
      </c>
      <c r="N3130" s="6" t="str">
        <f t="shared" si="196"/>
        <v/>
      </c>
      <c r="O3130" s="15" t="str">
        <f>IF(I3130&lt;&gt;FALSE,VLOOKUP(H3130,internet_municipalities!$B$2:$W$226,22,FALSE),"NO INTERNET")</f>
        <v>NO INTERNET</v>
      </c>
      <c r="P3130" s="16" t="str">
        <f t="shared" si="197"/>
        <v>NO INTERNET</v>
      </c>
    </row>
    <row r="3131" spans="1:16" x14ac:dyDescent="0.2">
      <c r="A3131">
        <v>17908</v>
      </c>
      <c r="B3131" t="b">
        <v>0</v>
      </c>
      <c r="C3131" t="s">
        <v>1463</v>
      </c>
      <c r="D3131" t="s">
        <v>3902</v>
      </c>
      <c r="E3131">
        <v>128</v>
      </c>
      <c r="F3131" t="s">
        <v>1460</v>
      </c>
      <c r="G3131" t="b">
        <v>0</v>
      </c>
      <c r="H3131" t="str">
        <f>VLOOKUP(A3131,all_municipalities!$A$2:$M$445,2,FALSE)</f>
        <v>Markstay-Warren, Municipality of</v>
      </c>
      <c r="I3131" t="b">
        <f>VLOOKUP(A3131,all_municipalities!$A$2:$M$445,9,FALSE)</f>
        <v>0</v>
      </c>
      <c r="J3131" t="b">
        <f>VLOOKUP(A3131,all_municipalities!$A$2:$M$445,13, FALSE)</f>
        <v>0</v>
      </c>
      <c r="K3131" t="str">
        <f t="shared" si="194"/>
        <v>NONE</v>
      </c>
      <c r="L3131">
        <v>0</v>
      </c>
      <c r="M3131" t="str">
        <f t="shared" si="195"/>
        <v>17908 Councillor</v>
      </c>
      <c r="N3131" s="6" t="str">
        <f t="shared" si="196"/>
        <v/>
      </c>
      <c r="O3131" s="15" t="str">
        <f>IF(I3131&lt;&gt;FALSE,VLOOKUP(H3131,internet_municipalities!$B$2:$W$226,22,FALSE),"NO INTERNET")</f>
        <v>NO INTERNET</v>
      </c>
      <c r="P3131" s="16" t="str">
        <f t="shared" si="197"/>
        <v>NO INTERNET</v>
      </c>
    </row>
    <row r="3132" spans="1:16" x14ac:dyDescent="0.2">
      <c r="A3132">
        <v>17908</v>
      </c>
      <c r="B3132" t="b">
        <v>0</v>
      </c>
      <c r="C3132" t="s">
        <v>1463</v>
      </c>
      <c r="D3132" t="s">
        <v>3903</v>
      </c>
      <c r="E3132">
        <v>179</v>
      </c>
      <c r="F3132" t="s">
        <v>1460</v>
      </c>
      <c r="G3132" t="b">
        <v>0</v>
      </c>
      <c r="H3132" t="str">
        <f>VLOOKUP(A3132,all_municipalities!$A$2:$M$445,2,FALSE)</f>
        <v>Markstay-Warren, Municipality of</v>
      </c>
      <c r="I3132" t="b">
        <f>VLOOKUP(A3132,all_municipalities!$A$2:$M$445,9,FALSE)</f>
        <v>0</v>
      </c>
      <c r="J3132" t="b">
        <f>VLOOKUP(A3132,all_municipalities!$A$2:$M$445,13, FALSE)</f>
        <v>0</v>
      </c>
      <c r="K3132" t="str">
        <f t="shared" si="194"/>
        <v>NONE</v>
      </c>
      <c r="L3132">
        <v>0</v>
      </c>
      <c r="M3132" t="str">
        <f t="shared" si="195"/>
        <v>17908 Councillor</v>
      </c>
      <c r="N3132" s="6" t="str">
        <f t="shared" si="196"/>
        <v/>
      </c>
      <c r="O3132" s="15" t="str">
        <f>IF(I3132&lt;&gt;FALSE,VLOOKUP(H3132,internet_municipalities!$B$2:$W$226,22,FALSE),"NO INTERNET")</f>
        <v>NO INTERNET</v>
      </c>
      <c r="P3132" s="16" t="str">
        <f t="shared" si="197"/>
        <v>NO INTERNET</v>
      </c>
    </row>
    <row r="3133" spans="1:16" x14ac:dyDescent="0.2">
      <c r="A3133">
        <v>10435</v>
      </c>
      <c r="B3133" t="b">
        <v>1</v>
      </c>
      <c r="C3133" t="s">
        <v>1463</v>
      </c>
      <c r="D3133" t="s">
        <v>3914</v>
      </c>
      <c r="E3133">
        <v>72</v>
      </c>
      <c r="F3133">
        <v>5</v>
      </c>
      <c r="G3133" t="b">
        <v>0</v>
      </c>
      <c r="H3133" t="str">
        <f>VLOOKUP(A3133,all_municipalities!$A$2:$M$445,2,FALSE)</f>
        <v>Matachewan, Township of</v>
      </c>
      <c r="I3133" t="b">
        <f>VLOOKUP(A3133,all_municipalities!$A$2:$M$445,9,FALSE)</f>
        <v>0</v>
      </c>
      <c r="J3133" t="b">
        <f>VLOOKUP(A3133,all_municipalities!$A$2:$M$445,13, FALSE)</f>
        <v>0</v>
      </c>
      <c r="K3133" t="str">
        <f t="shared" si="194"/>
        <v>NONE</v>
      </c>
      <c r="L3133">
        <v>0</v>
      </c>
      <c r="M3133" t="str">
        <f t="shared" si="195"/>
        <v>10435 Councillor</v>
      </c>
      <c r="N3133" s="6" t="str">
        <f t="shared" si="196"/>
        <v/>
      </c>
      <c r="O3133" s="15" t="str">
        <f>IF(I3133&lt;&gt;FALSE,VLOOKUP(H3133,internet_municipalities!$B$2:$W$226,22,FALSE),"NO INTERNET")</f>
        <v>NO INTERNET</v>
      </c>
      <c r="P3133" s="16" t="str">
        <f t="shared" si="197"/>
        <v>NO INTERNET</v>
      </c>
    </row>
    <row r="3134" spans="1:16" x14ac:dyDescent="0.2">
      <c r="A3134">
        <v>10435</v>
      </c>
      <c r="B3134" t="b">
        <v>1</v>
      </c>
      <c r="C3134" t="s">
        <v>1463</v>
      </c>
      <c r="D3134" t="s">
        <v>3915</v>
      </c>
      <c r="E3134">
        <v>107</v>
      </c>
      <c r="F3134">
        <v>40</v>
      </c>
      <c r="G3134" t="b">
        <v>0</v>
      </c>
      <c r="H3134" t="str">
        <f>VLOOKUP(A3134,all_municipalities!$A$2:$M$445,2,FALSE)</f>
        <v>Matachewan, Township of</v>
      </c>
      <c r="I3134" t="b">
        <f>VLOOKUP(A3134,all_municipalities!$A$2:$M$445,9,FALSE)</f>
        <v>0</v>
      </c>
      <c r="J3134" t="b">
        <f>VLOOKUP(A3134,all_municipalities!$A$2:$M$445,13, FALSE)</f>
        <v>0</v>
      </c>
      <c r="K3134" t="str">
        <f t="shared" si="194"/>
        <v>NONE</v>
      </c>
      <c r="L3134">
        <v>0</v>
      </c>
      <c r="M3134" t="str">
        <f t="shared" si="195"/>
        <v>10435 Councillor</v>
      </c>
      <c r="N3134" s="6" t="str">
        <f t="shared" si="196"/>
        <v/>
      </c>
      <c r="O3134" s="15" t="str">
        <f>IF(I3134&lt;&gt;FALSE,VLOOKUP(H3134,internet_municipalities!$B$2:$W$226,22,FALSE),"NO INTERNET")</f>
        <v>NO INTERNET</v>
      </c>
      <c r="P3134" s="16" t="str">
        <f t="shared" si="197"/>
        <v>NO INTERNET</v>
      </c>
    </row>
    <row r="3135" spans="1:16" x14ac:dyDescent="0.2">
      <c r="A3135">
        <v>10435</v>
      </c>
      <c r="B3135" t="b">
        <v>1</v>
      </c>
      <c r="C3135" t="s">
        <v>1463</v>
      </c>
      <c r="D3135" t="s">
        <v>3916</v>
      </c>
      <c r="E3135">
        <v>90</v>
      </c>
      <c r="F3135">
        <v>23</v>
      </c>
      <c r="G3135" t="b">
        <v>0</v>
      </c>
      <c r="H3135" t="str">
        <f>VLOOKUP(A3135,all_municipalities!$A$2:$M$445,2,FALSE)</f>
        <v>Matachewan, Township of</v>
      </c>
      <c r="I3135" t="b">
        <f>VLOOKUP(A3135,all_municipalities!$A$2:$M$445,9,FALSE)</f>
        <v>0</v>
      </c>
      <c r="J3135" t="b">
        <f>VLOOKUP(A3135,all_municipalities!$A$2:$M$445,13, FALSE)</f>
        <v>0</v>
      </c>
      <c r="K3135" t="str">
        <f t="shared" si="194"/>
        <v>NONE</v>
      </c>
      <c r="L3135">
        <v>0</v>
      </c>
      <c r="M3135" t="str">
        <f t="shared" si="195"/>
        <v>10435 Councillor</v>
      </c>
      <c r="N3135" s="6" t="str">
        <f t="shared" si="196"/>
        <v/>
      </c>
      <c r="O3135" s="15" t="str">
        <f>IF(I3135&lt;&gt;FALSE,VLOOKUP(H3135,internet_municipalities!$B$2:$W$226,22,FALSE),"NO INTERNET")</f>
        <v>NO INTERNET</v>
      </c>
      <c r="P3135" s="16" t="str">
        <f t="shared" si="197"/>
        <v>NO INTERNET</v>
      </c>
    </row>
    <row r="3136" spans="1:16" x14ac:dyDescent="0.2">
      <c r="A3136">
        <v>10435</v>
      </c>
      <c r="B3136" t="b">
        <v>1</v>
      </c>
      <c r="C3136" t="s">
        <v>1463</v>
      </c>
      <c r="D3136" t="s">
        <v>3917</v>
      </c>
      <c r="E3136">
        <v>102</v>
      </c>
      <c r="F3136">
        <v>35</v>
      </c>
      <c r="G3136" t="b">
        <v>0</v>
      </c>
      <c r="H3136" t="str">
        <f>VLOOKUP(A3136,all_municipalities!$A$2:$M$445,2,FALSE)</f>
        <v>Matachewan, Township of</v>
      </c>
      <c r="I3136" t="b">
        <f>VLOOKUP(A3136,all_municipalities!$A$2:$M$445,9,FALSE)</f>
        <v>0</v>
      </c>
      <c r="J3136" t="b">
        <f>VLOOKUP(A3136,all_municipalities!$A$2:$M$445,13, FALSE)</f>
        <v>0</v>
      </c>
      <c r="K3136" t="str">
        <f t="shared" si="194"/>
        <v>NONE</v>
      </c>
      <c r="L3136">
        <v>0</v>
      </c>
      <c r="M3136" t="str">
        <f t="shared" si="195"/>
        <v>10435 Councillor</v>
      </c>
      <c r="N3136" s="6" t="str">
        <f t="shared" si="196"/>
        <v/>
      </c>
      <c r="O3136" s="15" t="str">
        <f>IF(I3136&lt;&gt;FALSE,VLOOKUP(H3136,internet_municipalities!$B$2:$W$226,22,FALSE),"NO INTERNET")</f>
        <v>NO INTERNET</v>
      </c>
      <c r="P3136" s="16" t="str">
        <f t="shared" si="197"/>
        <v>NO INTERNET</v>
      </c>
    </row>
    <row r="3137" spans="1:16" x14ac:dyDescent="0.2">
      <c r="A3137">
        <v>10435</v>
      </c>
      <c r="B3137" t="b">
        <v>0</v>
      </c>
      <c r="C3137" t="s">
        <v>1463</v>
      </c>
      <c r="D3137" t="s">
        <v>3918</v>
      </c>
      <c r="E3137">
        <v>34</v>
      </c>
      <c r="F3137" t="s">
        <v>1460</v>
      </c>
      <c r="G3137" t="b">
        <v>0</v>
      </c>
      <c r="H3137" t="str">
        <f>VLOOKUP(A3137,all_municipalities!$A$2:$M$445,2,FALSE)</f>
        <v>Matachewan, Township of</v>
      </c>
      <c r="I3137" t="b">
        <f>VLOOKUP(A3137,all_municipalities!$A$2:$M$445,9,FALSE)</f>
        <v>0</v>
      </c>
      <c r="J3137" t="b">
        <f>VLOOKUP(A3137,all_municipalities!$A$2:$M$445,13, FALSE)</f>
        <v>0</v>
      </c>
      <c r="K3137" t="str">
        <f t="shared" si="194"/>
        <v>NONE</v>
      </c>
      <c r="L3137">
        <v>0</v>
      </c>
      <c r="M3137" t="str">
        <f t="shared" si="195"/>
        <v>10435 Councillor</v>
      </c>
      <c r="N3137" s="6" t="str">
        <f t="shared" si="196"/>
        <v/>
      </c>
      <c r="O3137" s="15" t="str">
        <f>IF(I3137&lt;&gt;FALSE,VLOOKUP(H3137,internet_municipalities!$B$2:$W$226,22,FALSE),"NO INTERNET")</f>
        <v>NO INTERNET</v>
      </c>
      <c r="P3137" s="16" t="str">
        <f t="shared" si="197"/>
        <v>NO INTERNET</v>
      </c>
    </row>
    <row r="3138" spans="1:16" x14ac:dyDescent="0.2">
      <c r="A3138">
        <v>10435</v>
      </c>
      <c r="B3138" t="b">
        <v>0</v>
      </c>
      <c r="C3138" t="s">
        <v>1463</v>
      </c>
      <c r="D3138" t="s">
        <v>3919</v>
      </c>
      <c r="E3138">
        <v>28</v>
      </c>
      <c r="F3138" t="s">
        <v>1460</v>
      </c>
      <c r="G3138" t="b">
        <v>0</v>
      </c>
      <c r="H3138" t="str">
        <f>VLOOKUP(A3138,all_municipalities!$A$2:$M$445,2,FALSE)</f>
        <v>Matachewan, Township of</v>
      </c>
      <c r="I3138" t="b">
        <f>VLOOKUP(A3138,all_municipalities!$A$2:$M$445,9,FALSE)</f>
        <v>0</v>
      </c>
      <c r="J3138" t="b">
        <f>VLOOKUP(A3138,all_municipalities!$A$2:$M$445,13, FALSE)</f>
        <v>0</v>
      </c>
      <c r="K3138" t="str">
        <f t="shared" ref="K3138:K3201" si="198">IF(J3138=TRUE,IF(F3138&lt;=10,"HIGH",IF(F3138&lt;=100,"MID",IF(F3138&lt;=1000,"LOW","NONE"))),"NONE")</f>
        <v>NONE</v>
      </c>
      <c r="L3138">
        <v>0</v>
      </c>
      <c r="M3138" t="str">
        <f t="shared" ref="M3138:M3201" si="199">CONCATENATE(A3138, " ",C3138)</f>
        <v>10435 Councillor</v>
      </c>
      <c r="N3138" s="6" t="str">
        <f t="shared" si="196"/>
        <v/>
      </c>
      <c r="O3138" s="15" t="str">
        <f>IF(I3138&lt;&gt;FALSE,VLOOKUP(H3138,internet_municipalities!$B$2:$W$226,22,FALSE),"NO INTERNET")</f>
        <v>NO INTERNET</v>
      </c>
      <c r="P3138" s="16" t="str">
        <f t="shared" si="197"/>
        <v>NO INTERNET</v>
      </c>
    </row>
    <row r="3139" spans="1:16" x14ac:dyDescent="0.2">
      <c r="A3139">
        <v>10435</v>
      </c>
      <c r="B3139" t="b">
        <v>0</v>
      </c>
      <c r="C3139" t="s">
        <v>1463</v>
      </c>
      <c r="D3139" t="s">
        <v>3920</v>
      </c>
      <c r="E3139">
        <v>32</v>
      </c>
      <c r="F3139" t="s">
        <v>1460</v>
      </c>
      <c r="G3139" t="b">
        <v>0</v>
      </c>
      <c r="H3139" t="str">
        <f>VLOOKUP(A3139,all_municipalities!$A$2:$M$445,2,FALSE)</f>
        <v>Matachewan, Township of</v>
      </c>
      <c r="I3139" t="b">
        <f>VLOOKUP(A3139,all_municipalities!$A$2:$M$445,9,FALSE)</f>
        <v>0</v>
      </c>
      <c r="J3139" t="b">
        <f>VLOOKUP(A3139,all_municipalities!$A$2:$M$445,13, FALSE)</f>
        <v>0</v>
      </c>
      <c r="K3139" t="str">
        <f t="shared" si="198"/>
        <v>NONE</v>
      </c>
      <c r="L3139">
        <v>0</v>
      </c>
      <c r="M3139" t="str">
        <f t="shared" si="199"/>
        <v>10435 Councillor</v>
      </c>
      <c r="N3139" s="6" t="str">
        <f t="shared" ref="N3139:N3202" si="200">IF(I3139,M3139,"")</f>
        <v/>
      </c>
      <c r="O3139" s="15" t="str">
        <f>IF(I3139&lt;&gt;FALSE,VLOOKUP(H3139,internet_municipalities!$B$2:$W$226,22,FALSE),"NO INTERNET")</f>
        <v>NO INTERNET</v>
      </c>
      <c r="P3139" s="16" t="str">
        <f t="shared" si="197"/>
        <v>NO INTERNET</v>
      </c>
    </row>
    <row r="3140" spans="1:16" x14ac:dyDescent="0.2">
      <c r="A3140">
        <v>10435</v>
      </c>
      <c r="B3140" t="b">
        <v>0</v>
      </c>
      <c r="C3140" t="s">
        <v>1463</v>
      </c>
      <c r="D3140" t="s">
        <v>3921</v>
      </c>
      <c r="E3140">
        <v>67</v>
      </c>
      <c r="F3140" t="s">
        <v>1460</v>
      </c>
      <c r="G3140" t="b">
        <v>0</v>
      </c>
      <c r="H3140" t="str">
        <f>VLOOKUP(A3140,all_municipalities!$A$2:$M$445,2,FALSE)</f>
        <v>Matachewan, Township of</v>
      </c>
      <c r="I3140" t="b">
        <f>VLOOKUP(A3140,all_municipalities!$A$2:$M$445,9,FALSE)</f>
        <v>0</v>
      </c>
      <c r="J3140" t="b">
        <f>VLOOKUP(A3140,all_municipalities!$A$2:$M$445,13, FALSE)</f>
        <v>0</v>
      </c>
      <c r="K3140" t="str">
        <f t="shared" si="198"/>
        <v>NONE</v>
      </c>
      <c r="L3140">
        <v>0</v>
      </c>
      <c r="M3140" t="str">
        <f t="shared" si="199"/>
        <v>10435 Councillor</v>
      </c>
      <c r="N3140" s="6" t="str">
        <f t="shared" si="200"/>
        <v/>
      </c>
      <c r="O3140" s="15" t="str">
        <f>IF(I3140&lt;&gt;FALSE,VLOOKUP(H3140,internet_municipalities!$B$2:$W$226,22,FALSE),"NO INTERNET")</f>
        <v>NO INTERNET</v>
      </c>
      <c r="P3140" s="16" t="str">
        <f t="shared" si="197"/>
        <v>NO INTERNET</v>
      </c>
    </row>
    <row r="3141" spans="1:16" x14ac:dyDescent="0.2">
      <c r="A3141">
        <v>10435</v>
      </c>
      <c r="B3141" t="b">
        <v>0</v>
      </c>
      <c r="C3141" t="s">
        <v>1463</v>
      </c>
      <c r="D3141" t="s">
        <v>3922</v>
      </c>
      <c r="E3141">
        <v>52</v>
      </c>
      <c r="F3141" t="s">
        <v>1460</v>
      </c>
      <c r="G3141" t="b">
        <v>0</v>
      </c>
      <c r="H3141" t="str">
        <f>VLOOKUP(A3141,all_municipalities!$A$2:$M$445,2,FALSE)</f>
        <v>Matachewan, Township of</v>
      </c>
      <c r="I3141" t="b">
        <f>VLOOKUP(A3141,all_municipalities!$A$2:$M$445,9,FALSE)</f>
        <v>0</v>
      </c>
      <c r="J3141" t="b">
        <f>VLOOKUP(A3141,all_municipalities!$A$2:$M$445,13, FALSE)</f>
        <v>0</v>
      </c>
      <c r="K3141" t="str">
        <f t="shared" si="198"/>
        <v>NONE</v>
      </c>
      <c r="L3141">
        <v>0</v>
      </c>
      <c r="M3141" t="str">
        <f t="shared" si="199"/>
        <v>10435 Councillor</v>
      </c>
      <c r="N3141" s="6" t="str">
        <f t="shared" si="200"/>
        <v/>
      </c>
      <c r="O3141" s="15" t="str">
        <f>IF(I3141&lt;&gt;FALSE,VLOOKUP(H3141,internet_municipalities!$B$2:$W$226,22,FALSE),"NO INTERNET")</f>
        <v>NO INTERNET</v>
      </c>
      <c r="P3141" s="16" t="str">
        <f t="shared" si="197"/>
        <v>NO INTERNET</v>
      </c>
    </row>
    <row r="3142" spans="1:16" x14ac:dyDescent="0.2">
      <c r="A3142">
        <v>10435</v>
      </c>
      <c r="B3142" t="b">
        <v>0</v>
      </c>
      <c r="C3142" t="s">
        <v>1463</v>
      </c>
      <c r="D3142" t="s">
        <v>3923</v>
      </c>
      <c r="E3142">
        <v>43</v>
      </c>
      <c r="F3142" t="s">
        <v>1460</v>
      </c>
      <c r="G3142" t="b">
        <v>0</v>
      </c>
      <c r="H3142" t="str">
        <f>VLOOKUP(A3142,all_municipalities!$A$2:$M$445,2,FALSE)</f>
        <v>Matachewan, Township of</v>
      </c>
      <c r="I3142" t="b">
        <f>VLOOKUP(A3142,all_municipalities!$A$2:$M$445,9,FALSE)</f>
        <v>0</v>
      </c>
      <c r="J3142" t="b">
        <f>VLOOKUP(A3142,all_municipalities!$A$2:$M$445,13, FALSE)</f>
        <v>0</v>
      </c>
      <c r="K3142" t="str">
        <f t="shared" si="198"/>
        <v>NONE</v>
      </c>
      <c r="L3142">
        <v>0</v>
      </c>
      <c r="M3142" t="str">
        <f t="shared" si="199"/>
        <v>10435 Councillor</v>
      </c>
      <c r="N3142" s="6" t="str">
        <f t="shared" si="200"/>
        <v/>
      </c>
      <c r="O3142" s="15" t="str">
        <f>IF(I3142&lt;&gt;FALSE,VLOOKUP(H3142,internet_municipalities!$B$2:$W$226,22,FALSE),"NO INTERNET")</f>
        <v>NO INTERNET</v>
      </c>
      <c r="P3142" s="16" t="str">
        <f t="shared" si="197"/>
        <v>NO INTERNET</v>
      </c>
    </row>
    <row r="3143" spans="1:16" x14ac:dyDescent="0.2">
      <c r="A3143">
        <v>10437</v>
      </c>
      <c r="B3143" t="b">
        <v>1</v>
      </c>
      <c r="C3143" t="s">
        <v>1463</v>
      </c>
      <c r="D3143" t="s">
        <v>3924</v>
      </c>
      <c r="E3143">
        <v>315</v>
      </c>
      <c r="F3143">
        <v>3</v>
      </c>
      <c r="G3143" t="b">
        <v>0</v>
      </c>
      <c r="H3143" t="str">
        <f>VLOOKUP(A3143,all_municipalities!$A$2:$M$445,2,FALSE)</f>
        <v>Mattawa, Town of</v>
      </c>
      <c r="I3143" t="b">
        <f>VLOOKUP(A3143,all_municipalities!$A$2:$M$445,9,FALSE)</f>
        <v>0</v>
      </c>
      <c r="J3143" t="b">
        <f>VLOOKUP(A3143,all_municipalities!$A$2:$M$445,13, FALSE)</f>
        <v>0</v>
      </c>
      <c r="K3143" t="str">
        <f t="shared" si="198"/>
        <v>NONE</v>
      </c>
      <c r="L3143">
        <v>0</v>
      </c>
      <c r="M3143" t="str">
        <f t="shared" si="199"/>
        <v>10437 Councillor</v>
      </c>
      <c r="N3143" s="6" t="str">
        <f t="shared" si="200"/>
        <v/>
      </c>
      <c r="O3143" s="15" t="str">
        <f>IF(I3143&lt;&gt;FALSE,VLOOKUP(H3143,internet_municipalities!$B$2:$W$226,22,FALSE),"NO INTERNET")</f>
        <v>NO INTERNET</v>
      </c>
      <c r="P3143" s="16" t="str">
        <f t="shared" ref="P3143:P3206" si="201">IF(I3143=TRUE,IF(F3143&lt;&gt;"Acclaimed",IF(F3143&lt;&gt;"Lost",F3143/O3143,"Lost"),"Acclaimed"),"NO INTERNET")</f>
        <v>NO INTERNET</v>
      </c>
    </row>
    <row r="3144" spans="1:16" x14ac:dyDescent="0.2">
      <c r="A3144">
        <v>10437</v>
      </c>
      <c r="B3144" t="b">
        <v>1</v>
      </c>
      <c r="C3144" t="s">
        <v>1463</v>
      </c>
      <c r="D3144" t="s">
        <v>3925</v>
      </c>
      <c r="E3144">
        <v>398</v>
      </c>
      <c r="F3144">
        <v>86</v>
      </c>
      <c r="G3144" t="b">
        <v>0</v>
      </c>
      <c r="H3144" t="str">
        <f>VLOOKUP(A3144,all_municipalities!$A$2:$M$445,2,FALSE)</f>
        <v>Mattawa, Town of</v>
      </c>
      <c r="I3144" t="b">
        <f>VLOOKUP(A3144,all_municipalities!$A$2:$M$445,9,FALSE)</f>
        <v>0</v>
      </c>
      <c r="J3144" t="b">
        <f>VLOOKUP(A3144,all_municipalities!$A$2:$M$445,13, FALSE)</f>
        <v>0</v>
      </c>
      <c r="K3144" t="str">
        <f t="shared" si="198"/>
        <v>NONE</v>
      </c>
      <c r="L3144">
        <v>0</v>
      </c>
      <c r="M3144" t="str">
        <f t="shared" si="199"/>
        <v>10437 Councillor</v>
      </c>
      <c r="N3144" s="6" t="str">
        <f t="shared" si="200"/>
        <v/>
      </c>
      <c r="O3144" s="15" t="str">
        <f>IF(I3144&lt;&gt;FALSE,VLOOKUP(H3144,internet_municipalities!$B$2:$W$226,22,FALSE),"NO INTERNET")</f>
        <v>NO INTERNET</v>
      </c>
      <c r="P3144" s="16" t="str">
        <f t="shared" si="201"/>
        <v>NO INTERNET</v>
      </c>
    </row>
    <row r="3145" spans="1:16" x14ac:dyDescent="0.2">
      <c r="A3145">
        <v>10437</v>
      </c>
      <c r="B3145" t="b">
        <v>1</v>
      </c>
      <c r="C3145" t="s">
        <v>1463</v>
      </c>
      <c r="D3145" t="s">
        <v>3926</v>
      </c>
      <c r="E3145">
        <v>323</v>
      </c>
      <c r="F3145">
        <v>11</v>
      </c>
      <c r="G3145" t="b">
        <v>0</v>
      </c>
      <c r="H3145" t="str">
        <f>VLOOKUP(A3145,all_municipalities!$A$2:$M$445,2,FALSE)</f>
        <v>Mattawa, Town of</v>
      </c>
      <c r="I3145" t="b">
        <f>VLOOKUP(A3145,all_municipalities!$A$2:$M$445,9,FALSE)</f>
        <v>0</v>
      </c>
      <c r="J3145" t="b">
        <f>VLOOKUP(A3145,all_municipalities!$A$2:$M$445,13, FALSE)</f>
        <v>0</v>
      </c>
      <c r="K3145" t="str">
        <f t="shared" si="198"/>
        <v>NONE</v>
      </c>
      <c r="L3145">
        <v>0</v>
      </c>
      <c r="M3145" t="str">
        <f t="shared" si="199"/>
        <v>10437 Councillor</v>
      </c>
      <c r="N3145" s="6" t="str">
        <f t="shared" si="200"/>
        <v/>
      </c>
      <c r="O3145" s="15" t="str">
        <f>IF(I3145&lt;&gt;FALSE,VLOOKUP(H3145,internet_municipalities!$B$2:$W$226,22,FALSE),"NO INTERNET")</f>
        <v>NO INTERNET</v>
      </c>
      <c r="P3145" s="16" t="str">
        <f t="shared" si="201"/>
        <v>NO INTERNET</v>
      </c>
    </row>
    <row r="3146" spans="1:16" x14ac:dyDescent="0.2">
      <c r="A3146">
        <v>10437</v>
      </c>
      <c r="B3146" t="b">
        <v>1</v>
      </c>
      <c r="C3146" t="s">
        <v>1463</v>
      </c>
      <c r="D3146" t="s">
        <v>3927</v>
      </c>
      <c r="E3146">
        <v>327</v>
      </c>
      <c r="F3146">
        <v>15</v>
      </c>
      <c r="G3146" t="b">
        <v>0</v>
      </c>
      <c r="H3146" t="str">
        <f>VLOOKUP(A3146,all_municipalities!$A$2:$M$445,2,FALSE)</f>
        <v>Mattawa, Town of</v>
      </c>
      <c r="I3146" t="b">
        <f>VLOOKUP(A3146,all_municipalities!$A$2:$M$445,9,FALSE)</f>
        <v>0</v>
      </c>
      <c r="J3146" t="b">
        <f>VLOOKUP(A3146,all_municipalities!$A$2:$M$445,13, FALSE)</f>
        <v>0</v>
      </c>
      <c r="K3146" t="str">
        <f t="shared" si="198"/>
        <v>NONE</v>
      </c>
      <c r="L3146">
        <v>0</v>
      </c>
      <c r="M3146" t="str">
        <f t="shared" si="199"/>
        <v>10437 Councillor</v>
      </c>
      <c r="N3146" s="6" t="str">
        <f t="shared" si="200"/>
        <v/>
      </c>
      <c r="O3146" s="15" t="str">
        <f>IF(I3146&lt;&gt;FALSE,VLOOKUP(H3146,internet_municipalities!$B$2:$W$226,22,FALSE),"NO INTERNET")</f>
        <v>NO INTERNET</v>
      </c>
      <c r="P3146" s="16" t="str">
        <f t="shared" si="201"/>
        <v>NO INTERNET</v>
      </c>
    </row>
    <row r="3147" spans="1:16" x14ac:dyDescent="0.2">
      <c r="A3147">
        <v>10437</v>
      </c>
      <c r="B3147" t="b">
        <v>1</v>
      </c>
      <c r="C3147" t="s">
        <v>1463</v>
      </c>
      <c r="D3147" t="s">
        <v>3928</v>
      </c>
      <c r="E3147">
        <v>341</v>
      </c>
      <c r="F3147">
        <v>29</v>
      </c>
      <c r="G3147" t="b">
        <v>0</v>
      </c>
      <c r="H3147" t="str">
        <f>VLOOKUP(A3147,all_municipalities!$A$2:$M$445,2,FALSE)</f>
        <v>Mattawa, Town of</v>
      </c>
      <c r="I3147" t="b">
        <f>VLOOKUP(A3147,all_municipalities!$A$2:$M$445,9,FALSE)</f>
        <v>0</v>
      </c>
      <c r="J3147" t="b">
        <f>VLOOKUP(A3147,all_municipalities!$A$2:$M$445,13, FALSE)</f>
        <v>0</v>
      </c>
      <c r="K3147" t="str">
        <f t="shared" si="198"/>
        <v>NONE</v>
      </c>
      <c r="L3147">
        <v>0</v>
      </c>
      <c r="M3147" t="str">
        <f t="shared" si="199"/>
        <v>10437 Councillor</v>
      </c>
      <c r="N3147" s="6" t="str">
        <f t="shared" si="200"/>
        <v/>
      </c>
      <c r="O3147" s="15" t="str">
        <f>IF(I3147&lt;&gt;FALSE,VLOOKUP(H3147,internet_municipalities!$B$2:$W$226,22,FALSE),"NO INTERNET")</f>
        <v>NO INTERNET</v>
      </c>
      <c r="P3147" s="16" t="str">
        <f t="shared" si="201"/>
        <v>NO INTERNET</v>
      </c>
    </row>
    <row r="3148" spans="1:16" x14ac:dyDescent="0.2">
      <c r="A3148">
        <v>10437</v>
      </c>
      <c r="B3148" t="b">
        <v>1</v>
      </c>
      <c r="C3148" t="s">
        <v>1463</v>
      </c>
      <c r="D3148" t="s">
        <v>3929</v>
      </c>
      <c r="E3148">
        <v>440</v>
      </c>
      <c r="F3148">
        <v>128</v>
      </c>
      <c r="G3148" t="b">
        <v>0</v>
      </c>
      <c r="H3148" t="str">
        <f>VLOOKUP(A3148,all_municipalities!$A$2:$M$445,2,FALSE)</f>
        <v>Mattawa, Town of</v>
      </c>
      <c r="I3148" t="b">
        <f>VLOOKUP(A3148,all_municipalities!$A$2:$M$445,9,FALSE)</f>
        <v>0</v>
      </c>
      <c r="J3148" t="b">
        <f>VLOOKUP(A3148,all_municipalities!$A$2:$M$445,13, FALSE)</f>
        <v>0</v>
      </c>
      <c r="K3148" t="str">
        <f t="shared" si="198"/>
        <v>NONE</v>
      </c>
      <c r="L3148">
        <v>0</v>
      </c>
      <c r="M3148" t="str">
        <f t="shared" si="199"/>
        <v>10437 Councillor</v>
      </c>
      <c r="N3148" s="6" t="str">
        <f t="shared" si="200"/>
        <v/>
      </c>
      <c r="O3148" s="15" t="str">
        <f>IF(I3148&lt;&gt;FALSE,VLOOKUP(H3148,internet_municipalities!$B$2:$W$226,22,FALSE),"NO INTERNET")</f>
        <v>NO INTERNET</v>
      </c>
      <c r="P3148" s="16" t="str">
        <f t="shared" si="201"/>
        <v>NO INTERNET</v>
      </c>
    </row>
    <row r="3149" spans="1:16" x14ac:dyDescent="0.2">
      <c r="A3149">
        <v>10437</v>
      </c>
      <c r="B3149" t="b">
        <v>0</v>
      </c>
      <c r="C3149" t="s">
        <v>1463</v>
      </c>
      <c r="D3149" t="s">
        <v>3930</v>
      </c>
      <c r="E3149">
        <v>312</v>
      </c>
      <c r="F3149" t="s">
        <v>1460</v>
      </c>
      <c r="G3149" t="b">
        <v>0</v>
      </c>
      <c r="H3149" t="str">
        <f>VLOOKUP(A3149,all_municipalities!$A$2:$M$445,2,FALSE)</f>
        <v>Mattawa, Town of</v>
      </c>
      <c r="I3149" t="b">
        <f>VLOOKUP(A3149,all_municipalities!$A$2:$M$445,9,FALSE)</f>
        <v>0</v>
      </c>
      <c r="J3149" t="b">
        <f>VLOOKUP(A3149,all_municipalities!$A$2:$M$445,13, FALSE)</f>
        <v>0</v>
      </c>
      <c r="K3149" t="str">
        <f t="shared" si="198"/>
        <v>NONE</v>
      </c>
      <c r="L3149">
        <v>0</v>
      </c>
      <c r="M3149" t="str">
        <f t="shared" si="199"/>
        <v>10437 Councillor</v>
      </c>
      <c r="N3149" s="6" t="str">
        <f t="shared" si="200"/>
        <v/>
      </c>
      <c r="O3149" s="15" t="str">
        <f>IF(I3149&lt;&gt;FALSE,VLOOKUP(H3149,internet_municipalities!$B$2:$W$226,22,FALSE),"NO INTERNET")</f>
        <v>NO INTERNET</v>
      </c>
      <c r="P3149" s="16" t="str">
        <f t="shared" si="201"/>
        <v>NO INTERNET</v>
      </c>
    </row>
    <row r="3150" spans="1:16" x14ac:dyDescent="0.2">
      <c r="A3150">
        <v>10437</v>
      </c>
      <c r="B3150" t="b">
        <v>0</v>
      </c>
      <c r="C3150" t="s">
        <v>1463</v>
      </c>
      <c r="D3150" t="s">
        <v>3931</v>
      </c>
      <c r="E3150">
        <v>269</v>
      </c>
      <c r="F3150" t="s">
        <v>1460</v>
      </c>
      <c r="G3150" t="b">
        <v>0</v>
      </c>
      <c r="H3150" t="str">
        <f>VLOOKUP(A3150,all_municipalities!$A$2:$M$445,2,FALSE)</f>
        <v>Mattawa, Town of</v>
      </c>
      <c r="I3150" t="b">
        <f>VLOOKUP(A3150,all_municipalities!$A$2:$M$445,9,FALSE)</f>
        <v>0</v>
      </c>
      <c r="J3150" t="b">
        <f>VLOOKUP(A3150,all_municipalities!$A$2:$M$445,13, FALSE)</f>
        <v>0</v>
      </c>
      <c r="K3150" t="str">
        <f t="shared" si="198"/>
        <v>NONE</v>
      </c>
      <c r="L3150">
        <v>0</v>
      </c>
      <c r="M3150" t="str">
        <f t="shared" si="199"/>
        <v>10437 Councillor</v>
      </c>
      <c r="N3150" s="6" t="str">
        <f t="shared" si="200"/>
        <v/>
      </c>
      <c r="O3150" s="15" t="str">
        <f>IF(I3150&lt;&gt;FALSE,VLOOKUP(H3150,internet_municipalities!$B$2:$W$226,22,FALSE),"NO INTERNET")</f>
        <v>NO INTERNET</v>
      </c>
      <c r="P3150" s="16" t="str">
        <f t="shared" si="201"/>
        <v>NO INTERNET</v>
      </c>
    </row>
    <row r="3151" spans="1:16" x14ac:dyDescent="0.2">
      <c r="A3151">
        <v>10437</v>
      </c>
      <c r="B3151" t="b">
        <v>0</v>
      </c>
      <c r="C3151" t="s">
        <v>1463</v>
      </c>
      <c r="D3151" t="s">
        <v>3932</v>
      </c>
      <c r="E3151">
        <v>234</v>
      </c>
      <c r="F3151" t="s">
        <v>1460</v>
      </c>
      <c r="G3151" t="b">
        <v>0</v>
      </c>
      <c r="H3151" t="str">
        <f>VLOOKUP(A3151,all_municipalities!$A$2:$M$445,2,FALSE)</f>
        <v>Mattawa, Town of</v>
      </c>
      <c r="I3151" t="b">
        <f>VLOOKUP(A3151,all_municipalities!$A$2:$M$445,9,FALSE)</f>
        <v>0</v>
      </c>
      <c r="J3151" t="b">
        <f>VLOOKUP(A3151,all_municipalities!$A$2:$M$445,13, FALSE)</f>
        <v>0</v>
      </c>
      <c r="K3151" t="str">
        <f t="shared" si="198"/>
        <v>NONE</v>
      </c>
      <c r="L3151">
        <v>0</v>
      </c>
      <c r="M3151" t="str">
        <f t="shared" si="199"/>
        <v>10437 Councillor</v>
      </c>
      <c r="N3151" s="6" t="str">
        <f t="shared" si="200"/>
        <v/>
      </c>
      <c r="O3151" s="15" t="str">
        <f>IF(I3151&lt;&gt;FALSE,VLOOKUP(H3151,internet_municipalities!$B$2:$W$226,22,FALSE),"NO INTERNET")</f>
        <v>NO INTERNET</v>
      </c>
      <c r="P3151" s="16" t="str">
        <f t="shared" si="201"/>
        <v>NO INTERNET</v>
      </c>
    </row>
    <row r="3152" spans="1:16" x14ac:dyDescent="0.2">
      <c r="A3152">
        <v>10439</v>
      </c>
      <c r="B3152" t="b">
        <v>1</v>
      </c>
      <c r="C3152" t="s">
        <v>1463</v>
      </c>
      <c r="D3152" t="s">
        <v>3933</v>
      </c>
      <c r="E3152">
        <v>64</v>
      </c>
      <c r="F3152">
        <v>10</v>
      </c>
      <c r="G3152" t="b">
        <v>0</v>
      </c>
      <c r="H3152" t="str">
        <f>VLOOKUP(A3152,all_municipalities!$A$2:$M$445,2,FALSE)</f>
        <v>Mattawan, Municipality of</v>
      </c>
      <c r="I3152" t="b">
        <f>VLOOKUP(A3152,all_municipalities!$A$2:$M$445,9,FALSE)</f>
        <v>0</v>
      </c>
      <c r="J3152" t="b">
        <f>VLOOKUP(A3152,all_municipalities!$A$2:$M$445,13, FALSE)</f>
        <v>0</v>
      </c>
      <c r="K3152" t="str">
        <f t="shared" si="198"/>
        <v>NONE</v>
      </c>
      <c r="L3152">
        <v>0</v>
      </c>
      <c r="M3152" t="str">
        <f t="shared" si="199"/>
        <v>10439 Councillor</v>
      </c>
      <c r="N3152" s="6" t="str">
        <f t="shared" si="200"/>
        <v/>
      </c>
      <c r="O3152" s="15" t="str">
        <f>IF(I3152&lt;&gt;FALSE,VLOOKUP(H3152,internet_municipalities!$B$2:$W$226,22,FALSE),"NO INTERNET")</f>
        <v>NO INTERNET</v>
      </c>
      <c r="P3152" s="16" t="str">
        <f t="shared" si="201"/>
        <v>NO INTERNET</v>
      </c>
    </row>
    <row r="3153" spans="1:16" x14ac:dyDescent="0.2">
      <c r="A3153">
        <v>10439</v>
      </c>
      <c r="B3153" t="b">
        <v>1</v>
      </c>
      <c r="C3153" t="s">
        <v>1463</v>
      </c>
      <c r="D3153" t="s">
        <v>3934</v>
      </c>
      <c r="E3153">
        <v>55</v>
      </c>
      <c r="F3153">
        <v>1</v>
      </c>
      <c r="G3153" t="b">
        <v>0</v>
      </c>
      <c r="H3153" t="str">
        <f>VLOOKUP(A3153,all_municipalities!$A$2:$M$445,2,FALSE)</f>
        <v>Mattawan, Municipality of</v>
      </c>
      <c r="I3153" t="b">
        <f>VLOOKUP(A3153,all_municipalities!$A$2:$M$445,9,FALSE)</f>
        <v>0</v>
      </c>
      <c r="J3153" t="b">
        <f>VLOOKUP(A3153,all_municipalities!$A$2:$M$445,13, FALSE)</f>
        <v>0</v>
      </c>
      <c r="K3153" t="str">
        <f t="shared" si="198"/>
        <v>NONE</v>
      </c>
      <c r="L3153">
        <v>0</v>
      </c>
      <c r="M3153" t="str">
        <f t="shared" si="199"/>
        <v>10439 Councillor</v>
      </c>
      <c r="N3153" s="6" t="str">
        <f t="shared" si="200"/>
        <v/>
      </c>
      <c r="O3153" s="15" t="str">
        <f>IF(I3153&lt;&gt;FALSE,VLOOKUP(H3153,internet_municipalities!$B$2:$W$226,22,FALSE),"NO INTERNET")</f>
        <v>NO INTERNET</v>
      </c>
      <c r="P3153" s="16" t="str">
        <f t="shared" si="201"/>
        <v>NO INTERNET</v>
      </c>
    </row>
    <row r="3154" spans="1:16" x14ac:dyDescent="0.2">
      <c r="A3154">
        <v>10439</v>
      </c>
      <c r="B3154" t="b">
        <v>1</v>
      </c>
      <c r="C3154" t="s">
        <v>1463</v>
      </c>
      <c r="D3154" t="s">
        <v>3935</v>
      </c>
      <c r="E3154">
        <v>57</v>
      </c>
      <c r="F3154">
        <v>3</v>
      </c>
      <c r="G3154" t="b">
        <v>0</v>
      </c>
      <c r="H3154" t="str">
        <f>VLOOKUP(A3154,all_municipalities!$A$2:$M$445,2,FALSE)</f>
        <v>Mattawan, Municipality of</v>
      </c>
      <c r="I3154" t="b">
        <f>VLOOKUP(A3154,all_municipalities!$A$2:$M$445,9,FALSE)</f>
        <v>0</v>
      </c>
      <c r="J3154" t="b">
        <f>VLOOKUP(A3154,all_municipalities!$A$2:$M$445,13, FALSE)</f>
        <v>0</v>
      </c>
      <c r="K3154" t="str">
        <f t="shared" si="198"/>
        <v>NONE</v>
      </c>
      <c r="L3154">
        <v>0</v>
      </c>
      <c r="M3154" t="str">
        <f t="shared" si="199"/>
        <v>10439 Councillor</v>
      </c>
      <c r="N3154" s="6" t="str">
        <f t="shared" si="200"/>
        <v/>
      </c>
      <c r="O3154" s="15" t="str">
        <f>IF(I3154&lt;&gt;FALSE,VLOOKUP(H3154,internet_municipalities!$B$2:$W$226,22,FALSE),"NO INTERNET")</f>
        <v>NO INTERNET</v>
      </c>
      <c r="P3154" s="16" t="str">
        <f t="shared" si="201"/>
        <v>NO INTERNET</v>
      </c>
    </row>
    <row r="3155" spans="1:16" x14ac:dyDescent="0.2">
      <c r="A3155">
        <v>10439</v>
      </c>
      <c r="B3155" t="b">
        <v>1</v>
      </c>
      <c r="C3155" t="s">
        <v>1463</v>
      </c>
      <c r="D3155" t="s">
        <v>3936</v>
      </c>
      <c r="E3155">
        <v>59</v>
      </c>
      <c r="F3155">
        <v>5</v>
      </c>
      <c r="G3155" t="b">
        <v>0</v>
      </c>
      <c r="H3155" t="str">
        <f>VLOOKUP(A3155,all_municipalities!$A$2:$M$445,2,FALSE)</f>
        <v>Mattawan, Municipality of</v>
      </c>
      <c r="I3155" t="b">
        <f>VLOOKUP(A3155,all_municipalities!$A$2:$M$445,9,FALSE)</f>
        <v>0</v>
      </c>
      <c r="J3155" t="b">
        <f>VLOOKUP(A3155,all_municipalities!$A$2:$M$445,13, FALSE)</f>
        <v>0</v>
      </c>
      <c r="K3155" t="str">
        <f t="shared" si="198"/>
        <v>NONE</v>
      </c>
      <c r="L3155">
        <v>0</v>
      </c>
      <c r="M3155" t="str">
        <f t="shared" si="199"/>
        <v>10439 Councillor</v>
      </c>
      <c r="N3155" s="6" t="str">
        <f t="shared" si="200"/>
        <v/>
      </c>
      <c r="O3155" s="15" t="str">
        <f>IF(I3155&lt;&gt;FALSE,VLOOKUP(H3155,internet_municipalities!$B$2:$W$226,22,FALSE),"NO INTERNET")</f>
        <v>NO INTERNET</v>
      </c>
      <c r="P3155" s="16" t="str">
        <f t="shared" si="201"/>
        <v>NO INTERNET</v>
      </c>
    </row>
    <row r="3156" spans="1:16" x14ac:dyDescent="0.2">
      <c r="A3156">
        <v>10439</v>
      </c>
      <c r="B3156" t="b">
        <v>0</v>
      </c>
      <c r="C3156" t="s">
        <v>1463</v>
      </c>
      <c r="D3156" t="s">
        <v>3937</v>
      </c>
      <c r="E3156">
        <v>54</v>
      </c>
      <c r="F3156" t="s">
        <v>1460</v>
      </c>
      <c r="G3156" t="b">
        <v>0</v>
      </c>
      <c r="H3156" t="str">
        <f>VLOOKUP(A3156,all_municipalities!$A$2:$M$445,2,FALSE)</f>
        <v>Mattawan, Municipality of</v>
      </c>
      <c r="I3156" t="b">
        <f>VLOOKUP(A3156,all_municipalities!$A$2:$M$445,9,FALSE)</f>
        <v>0</v>
      </c>
      <c r="J3156" t="b">
        <f>VLOOKUP(A3156,all_municipalities!$A$2:$M$445,13, FALSE)</f>
        <v>0</v>
      </c>
      <c r="K3156" t="str">
        <f t="shared" si="198"/>
        <v>NONE</v>
      </c>
      <c r="L3156">
        <v>0</v>
      </c>
      <c r="M3156" t="str">
        <f t="shared" si="199"/>
        <v>10439 Councillor</v>
      </c>
      <c r="N3156" s="6" t="str">
        <f t="shared" si="200"/>
        <v/>
      </c>
      <c r="O3156" s="15" t="str">
        <f>IF(I3156&lt;&gt;FALSE,VLOOKUP(H3156,internet_municipalities!$B$2:$W$226,22,FALSE),"NO INTERNET")</f>
        <v>NO INTERNET</v>
      </c>
      <c r="P3156" s="16" t="str">
        <f t="shared" si="201"/>
        <v>NO INTERNET</v>
      </c>
    </row>
    <row r="3157" spans="1:16" x14ac:dyDescent="0.2">
      <c r="A3157">
        <v>10441</v>
      </c>
      <c r="B3157" t="b">
        <v>1</v>
      </c>
      <c r="C3157" t="s">
        <v>1463</v>
      </c>
      <c r="D3157" t="s">
        <v>3938</v>
      </c>
      <c r="E3157" t="s">
        <v>461</v>
      </c>
      <c r="F3157" t="s">
        <v>461</v>
      </c>
      <c r="G3157" t="b">
        <v>0</v>
      </c>
      <c r="H3157" t="str">
        <f>VLOOKUP(A3157,all_municipalities!$A$2:$M$445,2,FALSE)</f>
        <v>Mattice - Val C√¥t√©, Township of</v>
      </c>
      <c r="I3157" t="b">
        <f>VLOOKUP(A3157,all_municipalities!$A$2:$M$445,9,FALSE)</f>
        <v>0</v>
      </c>
      <c r="J3157" t="b">
        <f>VLOOKUP(A3157,all_municipalities!$A$2:$M$445,13, FALSE)</f>
        <v>0</v>
      </c>
      <c r="K3157" t="str">
        <f t="shared" si="198"/>
        <v>NONE</v>
      </c>
      <c r="L3157">
        <v>0</v>
      </c>
      <c r="M3157" t="str">
        <f t="shared" si="199"/>
        <v>10441 Councillor</v>
      </c>
      <c r="N3157" s="6" t="str">
        <f t="shared" si="200"/>
        <v/>
      </c>
      <c r="O3157" s="15" t="str">
        <f>IF(I3157&lt;&gt;FALSE,VLOOKUP(H3157,internet_municipalities!$B$2:$W$226,22,FALSE),"NO INTERNET")</f>
        <v>NO INTERNET</v>
      </c>
      <c r="P3157" s="16" t="str">
        <f t="shared" si="201"/>
        <v>NO INTERNET</v>
      </c>
    </row>
    <row r="3158" spans="1:16" x14ac:dyDescent="0.2">
      <c r="A3158">
        <v>10441</v>
      </c>
      <c r="B3158" t="b">
        <v>1</v>
      </c>
      <c r="C3158" t="s">
        <v>1463</v>
      </c>
      <c r="D3158" t="s">
        <v>3939</v>
      </c>
      <c r="E3158" t="s">
        <v>461</v>
      </c>
      <c r="F3158" t="s">
        <v>461</v>
      </c>
      <c r="G3158" t="b">
        <v>0</v>
      </c>
      <c r="H3158" t="str">
        <f>VLOOKUP(A3158,all_municipalities!$A$2:$M$445,2,FALSE)</f>
        <v>Mattice - Val C√¥t√©, Township of</v>
      </c>
      <c r="I3158" t="b">
        <f>VLOOKUP(A3158,all_municipalities!$A$2:$M$445,9,FALSE)</f>
        <v>0</v>
      </c>
      <c r="J3158" t="b">
        <f>VLOOKUP(A3158,all_municipalities!$A$2:$M$445,13, FALSE)</f>
        <v>0</v>
      </c>
      <c r="K3158" t="str">
        <f t="shared" si="198"/>
        <v>NONE</v>
      </c>
      <c r="L3158">
        <v>0</v>
      </c>
      <c r="M3158" t="str">
        <f t="shared" si="199"/>
        <v>10441 Councillor</v>
      </c>
      <c r="N3158" s="6" t="str">
        <f t="shared" si="200"/>
        <v/>
      </c>
      <c r="O3158" s="15" t="str">
        <f>IF(I3158&lt;&gt;FALSE,VLOOKUP(H3158,internet_municipalities!$B$2:$W$226,22,FALSE),"NO INTERNET")</f>
        <v>NO INTERNET</v>
      </c>
      <c r="P3158" s="16" t="str">
        <f t="shared" si="201"/>
        <v>NO INTERNET</v>
      </c>
    </row>
    <row r="3159" spans="1:16" x14ac:dyDescent="0.2">
      <c r="A3159">
        <v>10441</v>
      </c>
      <c r="B3159" t="b">
        <v>1</v>
      </c>
      <c r="C3159" t="s">
        <v>1463</v>
      </c>
      <c r="D3159" t="s">
        <v>3940</v>
      </c>
      <c r="E3159" t="s">
        <v>461</v>
      </c>
      <c r="F3159" t="s">
        <v>461</v>
      </c>
      <c r="G3159" t="b">
        <v>0</v>
      </c>
      <c r="H3159" t="str">
        <f>VLOOKUP(A3159,all_municipalities!$A$2:$M$445,2,FALSE)</f>
        <v>Mattice - Val C√¥t√©, Township of</v>
      </c>
      <c r="I3159" t="b">
        <f>VLOOKUP(A3159,all_municipalities!$A$2:$M$445,9,FALSE)</f>
        <v>0</v>
      </c>
      <c r="J3159" t="b">
        <f>VLOOKUP(A3159,all_municipalities!$A$2:$M$445,13, FALSE)</f>
        <v>0</v>
      </c>
      <c r="K3159" t="str">
        <f t="shared" si="198"/>
        <v>NONE</v>
      </c>
      <c r="L3159">
        <v>0</v>
      </c>
      <c r="M3159" t="str">
        <f t="shared" si="199"/>
        <v>10441 Councillor</v>
      </c>
      <c r="N3159" s="6" t="str">
        <f t="shared" si="200"/>
        <v/>
      </c>
      <c r="O3159" s="15" t="str">
        <f>IF(I3159&lt;&gt;FALSE,VLOOKUP(H3159,internet_municipalities!$B$2:$W$226,22,FALSE),"NO INTERNET")</f>
        <v>NO INTERNET</v>
      </c>
      <c r="P3159" s="16" t="str">
        <f t="shared" si="201"/>
        <v>NO INTERNET</v>
      </c>
    </row>
    <row r="3160" spans="1:16" x14ac:dyDescent="0.2">
      <c r="A3160">
        <v>10441</v>
      </c>
      <c r="B3160" t="b">
        <v>1</v>
      </c>
      <c r="C3160" t="s">
        <v>1463</v>
      </c>
      <c r="D3160" t="s">
        <v>3941</v>
      </c>
      <c r="E3160" t="s">
        <v>461</v>
      </c>
      <c r="F3160" t="s">
        <v>461</v>
      </c>
      <c r="G3160" t="b">
        <v>0</v>
      </c>
      <c r="H3160" t="str">
        <f>VLOOKUP(A3160,all_municipalities!$A$2:$M$445,2,FALSE)</f>
        <v>Mattice - Val C√¥t√©, Township of</v>
      </c>
      <c r="I3160" t="b">
        <f>VLOOKUP(A3160,all_municipalities!$A$2:$M$445,9,FALSE)</f>
        <v>0</v>
      </c>
      <c r="J3160" t="b">
        <f>VLOOKUP(A3160,all_municipalities!$A$2:$M$445,13, FALSE)</f>
        <v>0</v>
      </c>
      <c r="K3160" t="str">
        <f t="shared" si="198"/>
        <v>NONE</v>
      </c>
      <c r="L3160">
        <v>0</v>
      </c>
      <c r="M3160" t="str">
        <f t="shared" si="199"/>
        <v>10441 Councillor</v>
      </c>
      <c r="N3160" s="6" t="str">
        <f t="shared" si="200"/>
        <v/>
      </c>
      <c r="O3160" s="15" t="str">
        <f>IF(I3160&lt;&gt;FALSE,VLOOKUP(H3160,internet_municipalities!$B$2:$W$226,22,FALSE),"NO INTERNET")</f>
        <v>NO INTERNET</v>
      </c>
      <c r="P3160" s="16" t="str">
        <f t="shared" si="201"/>
        <v>NO INTERNET</v>
      </c>
    </row>
    <row r="3161" spans="1:16" x14ac:dyDescent="0.2">
      <c r="A3161">
        <v>10789</v>
      </c>
      <c r="B3161" t="b">
        <v>1</v>
      </c>
      <c r="C3161" t="s">
        <v>1463</v>
      </c>
      <c r="D3161" t="s">
        <v>3949</v>
      </c>
      <c r="E3161">
        <v>189</v>
      </c>
      <c r="F3161">
        <v>75</v>
      </c>
      <c r="G3161" t="b">
        <v>0</v>
      </c>
      <c r="H3161" t="str">
        <f>VLOOKUP(A3161,all_municipalities!$A$2:$M$445,2,FALSE)</f>
        <v>McGarry, Township of</v>
      </c>
      <c r="I3161" t="b">
        <f>VLOOKUP(A3161,all_municipalities!$A$2:$M$445,9,FALSE)</f>
        <v>0</v>
      </c>
      <c r="J3161" t="b">
        <f>VLOOKUP(A3161,all_municipalities!$A$2:$M$445,13, FALSE)</f>
        <v>0</v>
      </c>
      <c r="K3161" t="str">
        <f t="shared" si="198"/>
        <v>NONE</v>
      </c>
      <c r="L3161">
        <v>0</v>
      </c>
      <c r="M3161" t="str">
        <f t="shared" si="199"/>
        <v>10789 Councillor</v>
      </c>
      <c r="N3161" s="6" t="str">
        <f t="shared" si="200"/>
        <v/>
      </c>
      <c r="O3161" s="15" t="str">
        <f>IF(I3161&lt;&gt;FALSE,VLOOKUP(H3161,internet_municipalities!$B$2:$W$226,22,FALSE),"NO INTERNET")</f>
        <v>NO INTERNET</v>
      </c>
      <c r="P3161" s="16" t="str">
        <f t="shared" si="201"/>
        <v>NO INTERNET</v>
      </c>
    </row>
    <row r="3162" spans="1:16" x14ac:dyDescent="0.2">
      <c r="A3162">
        <v>10789</v>
      </c>
      <c r="B3162" t="b">
        <v>1</v>
      </c>
      <c r="C3162" t="s">
        <v>1463</v>
      </c>
      <c r="D3162" t="s">
        <v>3950</v>
      </c>
      <c r="E3162">
        <v>189</v>
      </c>
      <c r="F3162">
        <v>75</v>
      </c>
      <c r="G3162" t="b">
        <v>0</v>
      </c>
      <c r="H3162" t="str">
        <f>VLOOKUP(A3162,all_municipalities!$A$2:$M$445,2,FALSE)</f>
        <v>McGarry, Township of</v>
      </c>
      <c r="I3162" t="b">
        <f>VLOOKUP(A3162,all_municipalities!$A$2:$M$445,9,FALSE)</f>
        <v>0</v>
      </c>
      <c r="J3162" t="b">
        <f>VLOOKUP(A3162,all_municipalities!$A$2:$M$445,13, FALSE)</f>
        <v>0</v>
      </c>
      <c r="K3162" t="str">
        <f t="shared" si="198"/>
        <v>NONE</v>
      </c>
      <c r="L3162">
        <v>0</v>
      </c>
      <c r="M3162" t="str">
        <f t="shared" si="199"/>
        <v>10789 Councillor</v>
      </c>
      <c r="N3162" s="6" t="str">
        <f t="shared" si="200"/>
        <v/>
      </c>
      <c r="O3162" s="15" t="str">
        <f>IF(I3162&lt;&gt;FALSE,VLOOKUP(H3162,internet_municipalities!$B$2:$W$226,22,FALSE),"NO INTERNET")</f>
        <v>NO INTERNET</v>
      </c>
      <c r="P3162" s="16" t="str">
        <f t="shared" si="201"/>
        <v>NO INTERNET</v>
      </c>
    </row>
    <row r="3163" spans="1:16" x14ac:dyDescent="0.2">
      <c r="A3163">
        <v>10789</v>
      </c>
      <c r="B3163" t="b">
        <v>1</v>
      </c>
      <c r="C3163" t="s">
        <v>1463</v>
      </c>
      <c r="D3163" t="s">
        <v>3951</v>
      </c>
      <c r="E3163">
        <v>259</v>
      </c>
      <c r="F3163">
        <v>145</v>
      </c>
      <c r="G3163" t="b">
        <v>0</v>
      </c>
      <c r="H3163" t="str">
        <f>VLOOKUP(A3163,all_municipalities!$A$2:$M$445,2,FALSE)</f>
        <v>McGarry, Township of</v>
      </c>
      <c r="I3163" t="b">
        <f>VLOOKUP(A3163,all_municipalities!$A$2:$M$445,9,FALSE)</f>
        <v>0</v>
      </c>
      <c r="J3163" t="b">
        <f>VLOOKUP(A3163,all_municipalities!$A$2:$M$445,13, FALSE)</f>
        <v>0</v>
      </c>
      <c r="K3163" t="str">
        <f t="shared" si="198"/>
        <v>NONE</v>
      </c>
      <c r="L3163">
        <v>0</v>
      </c>
      <c r="M3163" t="str">
        <f t="shared" si="199"/>
        <v>10789 Councillor</v>
      </c>
      <c r="N3163" s="6" t="str">
        <f t="shared" si="200"/>
        <v/>
      </c>
      <c r="O3163" s="15" t="str">
        <f>IF(I3163&lt;&gt;FALSE,VLOOKUP(H3163,internet_municipalities!$B$2:$W$226,22,FALSE),"NO INTERNET")</f>
        <v>NO INTERNET</v>
      </c>
      <c r="P3163" s="16" t="str">
        <f t="shared" si="201"/>
        <v>NO INTERNET</v>
      </c>
    </row>
    <row r="3164" spans="1:16" x14ac:dyDescent="0.2">
      <c r="A3164">
        <v>10789</v>
      </c>
      <c r="B3164" t="b">
        <v>1</v>
      </c>
      <c r="C3164" t="s">
        <v>1463</v>
      </c>
      <c r="D3164" t="s">
        <v>3952</v>
      </c>
      <c r="E3164">
        <v>159</v>
      </c>
      <c r="F3164">
        <v>45</v>
      </c>
      <c r="G3164" t="b">
        <v>0</v>
      </c>
      <c r="H3164" t="str">
        <f>VLOOKUP(A3164,all_municipalities!$A$2:$M$445,2,FALSE)</f>
        <v>McGarry, Township of</v>
      </c>
      <c r="I3164" t="b">
        <f>VLOOKUP(A3164,all_municipalities!$A$2:$M$445,9,FALSE)</f>
        <v>0</v>
      </c>
      <c r="J3164" t="b">
        <f>VLOOKUP(A3164,all_municipalities!$A$2:$M$445,13, FALSE)</f>
        <v>0</v>
      </c>
      <c r="K3164" t="str">
        <f t="shared" si="198"/>
        <v>NONE</v>
      </c>
      <c r="L3164">
        <v>0</v>
      </c>
      <c r="M3164" t="str">
        <f t="shared" si="199"/>
        <v>10789 Councillor</v>
      </c>
      <c r="N3164" s="6" t="str">
        <f t="shared" si="200"/>
        <v/>
      </c>
      <c r="O3164" s="15" t="str">
        <f>IF(I3164&lt;&gt;FALSE,VLOOKUP(H3164,internet_municipalities!$B$2:$W$226,22,FALSE),"NO INTERNET")</f>
        <v>NO INTERNET</v>
      </c>
      <c r="P3164" s="16" t="str">
        <f t="shared" si="201"/>
        <v>NO INTERNET</v>
      </c>
    </row>
    <row r="3165" spans="1:16" x14ac:dyDescent="0.2">
      <c r="A3165">
        <v>10789</v>
      </c>
      <c r="B3165" t="b">
        <v>0</v>
      </c>
      <c r="C3165" t="s">
        <v>1463</v>
      </c>
      <c r="D3165" t="s">
        <v>3953</v>
      </c>
      <c r="E3165">
        <v>114</v>
      </c>
      <c r="F3165" t="s">
        <v>1460</v>
      </c>
      <c r="G3165" t="b">
        <v>0</v>
      </c>
      <c r="H3165" t="str">
        <f>VLOOKUP(A3165,all_municipalities!$A$2:$M$445,2,FALSE)</f>
        <v>McGarry, Township of</v>
      </c>
      <c r="I3165" t="b">
        <f>VLOOKUP(A3165,all_municipalities!$A$2:$M$445,9,FALSE)</f>
        <v>0</v>
      </c>
      <c r="J3165" t="b">
        <f>VLOOKUP(A3165,all_municipalities!$A$2:$M$445,13, FALSE)</f>
        <v>0</v>
      </c>
      <c r="K3165" t="str">
        <f t="shared" si="198"/>
        <v>NONE</v>
      </c>
      <c r="L3165">
        <v>0</v>
      </c>
      <c r="M3165" t="str">
        <f t="shared" si="199"/>
        <v>10789 Councillor</v>
      </c>
      <c r="N3165" s="6" t="str">
        <f t="shared" si="200"/>
        <v/>
      </c>
      <c r="O3165" s="15" t="str">
        <f>IF(I3165&lt;&gt;FALSE,VLOOKUP(H3165,internet_municipalities!$B$2:$W$226,22,FALSE),"NO INTERNET")</f>
        <v>NO INTERNET</v>
      </c>
      <c r="P3165" s="16" t="str">
        <f t="shared" si="201"/>
        <v>NO INTERNET</v>
      </c>
    </row>
    <row r="3166" spans="1:16" x14ac:dyDescent="0.2">
      <c r="A3166">
        <v>10789</v>
      </c>
      <c r="B3166" t="b">
        <v>0</v>
      </c>
      <c r="C3166" t="s">
        <v>1463</v>
      </c>
      <c r="D3166" t="s">
        <v>3954</v>
      </c>
      <c r="E3166">
        <v>92</v>
      </c>
      <c r="F3166" t="s">
        <v>1460</v>
      </c>
      <c r="G3166" t="b">
        <v>0</v>
      </c>
      <c r="H3166" t="str">
        <f>VLOOKUP(A3166,all_municipalities!$A$2:$M$445,2,FALSE)</f>
        <v>McGarry, Township of</v>
      </c>
      <c r="I3166" t="b">
        <f>VLOOKUP(A3166,all_municipalities!$A$2:$M$445,9,FALSE)</f>
        <v>0</v>
      </c>
      <c r="J3166" t="b">
        <f>VLOOKUP(A3166,all_municipalities!$A$2:$M$445,13, FALSE)</f>
        <v>0</v>
      </c>
      <c r="K3166" t="str">
        <f t="shared" si="198"/>
        <v>NONE</v>
      </c>
      <c r="L3166">
        <v>0</v>
      </c>
      <c r="M3166" t="str">
        <f t="shared" si="199"/>
        <v>10789 Councillor</v>
      </c>
      <c r="N3166" s="6" t="str">
        <f t="shared" si="200"/>
        <v/>
      </c>
      <c r="O3166" s="15" t="str">
        <f>IF(I3166&lt;&gt;FALSE,VLOOKUP(H3166,internet_municipalities!$B$2:$W$226,22,FALSE),"NO INTERNET")</f>
        <v>NO INTERNET</v>
      </c>
      <c r="P3166" s="16" t="str">
        <f t="shared" si="201"/>
        <v>NO INTERNET</v>
      </c>
    </row>
    <row r="3167" spans="1:16" x14ac:dyDescent="0.2">
      <c r="A3167">
        <v>10789</v>
      </c>
      <c r="B3167" t="b">
        <v>0</v>
      </c>
      <c r="C3167" t="s">
        <v>1463</v>
      </c>
      <c r="D3167" t="s">
        <v>3955</v>
      </c>
      <c r="E3167">
        <v>114</v>
      </c>
      <c r="F3167" t="s">
        <v>1460</v>
      </c>
      <c r="G3167" t="b">
        <v>0</v>
      </c>
      <c r="H3167" t="str">
        <f>VLOOKUP(A3167,all_municipalities!$A$2:$M$445,2,FALSE)</f>
        <v>McGarry, Township of</v>
      </c>
      <c r="I3167" t="b">
        <f>VLOOKUP(A3167,all_municipalities!$A$2:$M$445,9,FALSE)</f>
        <v>0</v>
      </c>
      <c r="J3167" t="b">
        <f>VLOOKUP(A3167,all_municipalities!$A$2:$M$445,13, FALSE)</f>
        <v>0</v>
      </c>
      <c r="K3167" t="str">
        <f t="shared" si="198"/>
        <v>NONE</v>
      </c>
      <c r="L3167">
        <v>0</v>
      </c>
      <c r="M3167" t="str">
        <f t="shared" si="199"/>
        <v>10789 Councillor</v>
      </c>
      <c r="N3167" s="6" t="str">
        <f t="shared" si="200"/>
        <v/>
      </c>
      <c r="O3167" s="15" t="str">
        <f>IF(I3167&lt;&gt;FALSE,VLOOKUP(H3167,internet_municipalities!$B$2:$W$226,22,FALSE),"NO INTERNET")</f>
        <v>NO INTERNET</v>
      </c>
      <c r="P3167" s="16" t="str">
        <f t="shared" si="201"/>
        <v>NO INTERNET</v>
      </c>
    </row>
    <row r="3168" spans="1:16" x14ac:dyDescent="0.2">
      <c r="A3168">
        <v>10789</v>
      </c>
      <c r="B3168" t="b">
        <v>0</v>
      </c>
      <c r="C3168" t="s">
        <v>1463</v>
      </c>
      <c r="D3168" t="s">
        <v>3956</v>
      </c>
      <c r="E3168">
        <v>81</v>
      </c>
      <c r="F3168" t="s">
        <v>1460</v>
      </c>
      <c r="G3168" t="b">
        <v>0</v>
      </c>
      <c r="H3168" t="str">
        <f>VLOOKUP(A3168,all_municipalities!$A$2:$M$445,2,FALSE)</f>
        <v>McGarry, Township of</v>
      </c>
      <c r="I3168" t="b">
        <f>VLOOKUP(A3168,all_municipalities!$A$2:$M$445,9,FALSE)</f>
        <v>0</v>
      </c>
      <c r="J3168" t="b">
        <f>VLOOKUP(A3168,all_municipalities!$A$2:$M$445,13, FALSE)</f>
        <v>0</v>
      </c>
      <c r="K3168" t="str">
        <f t="shared" si="198"/>
        <v>NONE</v>
      </c>
      <c r="L3168">
        <v>0</v>
      </c>
      <c r="M3168" t="str">
        <f t="shared" si="199"/>
        <v>10789 Councillor</v>
      </c>
      <c r="N3168" s="6" t="str">
        <f t="shared" si="200"/>
        <v/>
      </c>
      <c r="O3168" s="15" t="str">
        <f>IF(I3168&lt;&gt;FALSE,VLOOKUP(H3168,internet_municipalities!$B$2:$W$226,22,FALSE),"NO INTERNET")</f>
        <v>NO INTERNET</v>
      </c>
      <c r="P3168" s="16" t="str">
        <f t="shared" si="201"/>
        <v>NO INTERNET</v>
      </c>
    </row>
    <row r="3169" spans="1:16" x14ac:dyDescent="0.2">
      <c r="A3169">
        <v>10698</v>
      </c>
      <c r="B3169" t="b">
        <v>1</v>
      </c>
      <c r="C3169" t="s">
        <v>1463</v>
      </c>
      <c r="D3169" t="s">
        <v>3965</v>
      </c>
      <c r="E3169">
        <v>410</v>
      </c>
      <c r="F3169">
        <v>178</v>
      </c>
      <c r="G3169" t="b">
        <v>0</v>
      </c>
      <c r="H3169" t="str">
        <f>VLOOKUP(A3169,all_municipalities!$A$2:$M$445,2,FALSE)</f>
        <v>McMurrich/Monteith, Township of</v>
      </c>
      <c r="I3169" t="b">
        <f>VLOOKUP(A3169,all_municipalities!$A$2:$M$445,9,FALSE)</f>
        <v>0</v>
      </c>
      <c r="J3169" t="b">
        <f>VLOOKUP(A3169,all_municipalities!$A$2:$M$445,13, FALSE)</f>
        <v>0</v>
      </c>
      <c r="K3169" t="str">
        <f t="shared" si="198"/>
        <v>NONE</v>
      </c>
      <c r="L3169">
        <v>0</v>
      </c>
      <c r="M3169" t="str">
        <f t="shared" si="199"/>
        <v>10698 Councillor</v>
      </c>
      <c r="N3169" s="6" t="str">
        <f t="shared" si="200"/>
        <v/>
      </c>
      <c r="O3169" s="15" t="str">
        <f>IF(I3169&lt;&gt;FALSE,VLOOKUP(H3169,internet_municipalities!$B$2:$W$226,22,FALSE),"NO INTERNET")</f>
        <v>NO INTERNET</v>
      </c>
      <c r="P3169" s="16" t="str">
        <f t="shared" si="201"/>
        <v>NO INTERNET</v>
      </c>
    </row>
    <row r="3170" spans="1:16" x14ac:dyDescent="0.2">
      <c r="A3170">
        <v>10698</v>
      </c>
      <c r="B3170" t="b">
        <v>1</v>
      </c>
      <c r="C3170" t="s">
        <v>1463</v>
      </c>
      <c r="D3170" t="s">
        <v>3966</v>
      </c>
      <c r="E3170">
        <v>315</v>
      </c>
      <c r="F3170">
        <v>83</v>
      </c>
      <c r="G3170" t="b">
        <v>0</v>
      </c>
      <c r="H3170" t="str">
        <f>VLOOKUP(A3170,all_municipalities!$A$2:$M$445,2,FALSE)</f>
        <v>McMurrich/Monteith, Township of</v>
      </c>
      <c r="I3170" t="b">
        <f>VLOOKUP(A3170,all_municipalities!$A$2:$M$445,9,FALSE)</f>
        <v>0</v>
      </c>
      <c r="J3170" t="b">
        <f>VLOOKUP(A3170,all_municipalities!$A$2:$M$445,13, FALSE)</f>
        <v>0</v>
      </c>
      <c r="K3170" t="str">
        <f t="shared" si="198"/>
        <v>NONE</v>
      </c>
      <c r="L3170">
        <v>0</v>
      </c>
      <c r="M3170" t="str">
        <f t="shared" si="199"/>
        <v>10698 Councillor</v>
      </c>
      <c r="N3170" s="6" t="str">
        <f t="shared" si="200"/>
        <v/>
      </c>
      <c r="O3170" s="15" t="str">
        <f>IF(I3170&lt;&gt;FALSE,VLOOKUP(H3170,internet_municipalities!$B$2:$W$226,22,FALSE),"NO INTERNET")</f>
        <v>NO INTERNET</v>
      </c>
      <c r="P3170" s="16" t="str">
        <f t="shared" si="201"/>
        <v>NO INTERNET</v>
      </c>
    </row>
    <row r="3171" spans="1:16" x14ac:dyDescent="0.2">
      <c r="A3171">
        <v>10698</v>
      </c>
      <c r="B3171" t="b">
        <v>1</v>
      </c>
      <c r="C3171" t="s">
        <v>1463</v>
      </c>
      <c r="D3171" t="s">
        <v>3967</v>
      </c>
      <c r="E3171">
        <v>308</v>
      </c>
      <c r="F3171">
        <v>76</v>
      </c>
      <c r="G3171" t="b">
        <v>0</v>
      </c>
      <c r="H3171" t="str">
        <f>VLOOKUP(A3171,all_municipalities!$A$2:$M$445,2,FALSE)</f>
        <v>McMurrich/Monteith, Township of</v>
      </c>
      <c r="I3171" t="b">
        <f>VLOOKUP(A3171,all_municipalities!$A$2:$M$445,9,FALSE)</f>
        <v>0</v>
      </c>
      <c r="J3171" t="b">
        <f>VLOOKUP(A3171,all_municipalities!$A$2:$M$445,13, FALSE)</f>
        <v>0</v>
      </c>
      <c r="K3171" t="str">
        <f t="shared" si="198"/>
        <v>NONE</v>
      </c>
      <c r="L3171">
        <v>0</v>
      </c>
      <c r="M3171" t="str">
        <f t="shared" si="199"/>
        <v>10698 Councillor</v>
      </c>
      <c r="N3171" s="6" t="str">
        <f t="shared" si="200"/>
        <v/>
      </c>
      <c r="O3171" s="15" t="str">
        <f>IF(I3171&lt;&gt;FALSE,VLOOKUP(H3171,internet_municipalities!$B$2:$W$226,22,FALSE),"NO INTERNET")</f>
        <v>NO INTERNET</v>
      </c>
      <c r="P3171" s="16" t="str">
        <f t="shared" si="201"/>
        <v>NO INTERNET</v>
      </c>
    </row>
    <row r="3172" spans="1:16" x14ac:dyDescent="0.2">
      <c r="A3172">
        <v>10698</v>
      </c>
      <c r="B3172" t="b">
        <v>1</v>
      </c>
      <c r="C3172" t="s">
        <v>1463</v>
      </c>
      <c r="D3172" t="s">
        <v>3968</v>
      </c>
      <c r="E3172">
        <v>239</v>
      </c>
      <c r="F3172">
        <v>7</v>
      </c>
      <c r="G3172" t="b">
        <v>0</v>
      </c>
      <c r="H3172" t="str">
        <f>VLOOKUP(A3172,all_municipalities!$A$2:$M$445,2,FALSE)</f>
        <v>McMurrich/Monteith, Township of</v>
      </c>
      <c r="I3172" t="b">
        <f>VLOOKUP(A3172,all_municipalities!$A$2:$M$445,9,FALSE)</f>
        <v>0</v>
      </c>
      <c r="J3172" t="b">
        <f>VLOOKUP(A3172,all_municipalities!$A$2:$M$445,13, FALSE)</f>
        <v>0</v>
      </c>
      <c r="K3172" t="str">
        <f t="shared" si="198"/>
        <v>NONE</v>
      </c>
      <c r="L3172">
        <v>0</v>
      </c>
      <c r="M3172" t="str">
        <f t="shared" si="199"/>
        <v>10698 Councillor</v>
      </c>
      <c r="N3172" s="6" t="str">
        <f t="shared" si="200"/>
        <v/>
      </c>
      <c r="O3172" s="15" t="str">
        <f>IF(I3172&lt;&gt;FALSE,VLOOKUP(H3172,internet_municipalities!$B$2:$W$226,22,FALSE),"NO INTERNET")</f>
        <v>NO INTERNET</v>
      </c>
      <c r="P3172" s="16" t="str">
        <f t="shared" si="201"/>
        <v>NO INTERNET</v>
      </c>
    </row>
    <row r="3173" spans="1:16" x14ac:dyDescent="0.2">
      <c r="A3173">
        <v>10698</v>
      </c>
      <c r="B3173" t="b">
        <v>0</v>
      </c>
      <c r="C3173" t="s">
        <v>1463</v>
      </c>
      <c r="D3173" t="s">
        <v>3969</v>
      </c>
      <c r="E3173">
        <v>224</v>
      </c>
      <c r="F3173" t="s">
        <v>1460</v>
      </c>
      <c r="G3173" t="b">
        <v>0</v>
      </c>
      <c r="H3173" t="str">
        <f>VLOOKUP(A3173,all_municipalities!$A$2:$M$445,2,FALSE)</f>
        <v>McMurrich/Monteith, Township of</v>
      </c>
      <c r="I3173" t="b">
        <f>VLOOKUP(A3173,all_municipalities!$A$2:$M$445,9,FALSE)</f>
        <v>0</v>
      </c>
      <c r="J3173" t="b">
        <f>VLOOKUP(A3173,all_municipalities!$A$2:$M$445,13, FALSE)</f>
        <v>0</v>
      </c>
      <c r="K3173" t="str">
        <f t="shared" si="198"/>
        <v>NONE</v>
      </c>
      <c r="L3173">
        <v>0</v>
      </c>
      <c r="M3173" t="str">
        <f t="shared" si="199"/>
        <v>10698 Councillor</v>
      </c>
      <c r="N3173" s="6" t="str">
        <f t="shared" si="200"/>
        <v/>
      </c>
      <c r="O3173" s="15" t="str">
        <f>IF(I3173&lt;&gt;FALSE,VLOOKUP(H3173,internet_municipalities!$B$2:$W$226,22,FALSE),"NO INTERNET")</f>
        <v>NO INTERNET</v>
      </c>
      <c r="P3173" s="16" t="str">
        <f t="shared" si="201"/>
        <v>NO INTERNET</v>
      </c>
    </row>
    <row r="3174" spans="1:16" x14ac:dyDescent="0.2">
      <c r="A3174">
        <v>10698</v>
      </c>
      <c r="B3174" t="b">
        <v>0</v>
      </c>
      <c r="C3174" t="s">
        <v>1463</v>
      </c>
      <c r="D3174" t="s">
        <v>3970</v>
      </c>
      <c r="E3174">
        <v>82</v>
      </c>
      <c r="F3174" t="s">
        <v>1460</v>
      </c>
      <c r="G3174" t="b">
        <v>0</v>
      </c>
      <c r="H3174" t="str">
        <f>VLOOKUP(A3174,all_municipalities!$A$2:$M$445,2,FALSE)</f>
        <v>McMurrich/Monteith, Township of</v>
      </c>
      <c r="I3174" t="b">
        <f>VLOOKUP(A3174,all_municipalities!$A$2:$M$445,9,FALSE)</f>
        <v>0</v>
      </c>
      <c r="J3174" t="b">
        <f>VLOOKUP(A3174,all_municipalities!$A$2:$M$445,13, FALSE)</f>
        <v>0</v>
      </c>
      <c r="K3174" t="str">
        <f t="shared" si="198"/>
        <v>NONE</v>
      </c>
      <c r="L3174">
        <v>0</v>
      </c>
      <c r="M3174" t="str">
        <f t="shared" si="199"/>
        <v>10698 Councillor</v>
      </c>
      <c r="N3174" s="6" t="str">
        <f t="shared" si="200"/>
        <v/>
      </c>
      <c r="O3174" s="15" t="str">
        <f>IF(I3174&lt;&gt;FALSE,VLOOKUP(H3174,internet_municipalities!$B$2:$W$226,22,FALSE),"NO INTERNET")</f>
        <v>NO INTERNET</v>
      </c>
      <c r="P3174" s="16" t="str">
        <f t="shared" si="201"/>
        <v>NO INTERNET</v>
      </c>
    </row>
    <row r="3175" spans="1:16" x14ac:dyDescent="0.2">
      <c r="A3175">
        <v>10698</v>
      </c>
      <c r="B3175" t="b">
        <v>0</v>
      </c>
      <c r="C3175" t="s">
        <v>1463</v>
      </c>
      <c r="D3175" t="s">
        <v>3971</v>
      </c>
      <c r="E3175">
        <v>108</v>
      </c>
      <c r="F3175" t="s">
        <v>1460</v>
      </c>
      <c r="G3175" t="b">
        <v>0</v>
      </c>
      <c r="H3175" t="str">
        <f>VLOOKUP(A3175,all_municipalities!$A$2:$M$445,2,FALSE)</f>
        <v>McMurrich/Monteith, Township of</v>
      </c>
      <c r="I3175" t="b">
        <f>VLOOKUP(A3175,all_municipalities!$A$2:$M$445,9,FALSE)</f>
        <v>0</v>
      </c>
      <c r="J3175" t="b">
        <f>VLOOKUP(A3175,all_municipalities!$A$2:$M$445,13, FALSE)</f>
        <v>0</v>
      </c>
      <c r="K3175" t="str">
        <f t="shared" si="198"/>
        <v>NONE</v>
      </c>
      <c r="L3175">
        <v>0</v>
      </c>
      <c r="M3175" t="str">
        <f t="shared" si="199"/>
        <v>10698 Councillor</v>
      </c>
      <c r="N3175" s="6" t="str">
        <f t="shared" si="200"/>
        <v/>
      </c>
      <c r="O3175" s="15" t="str">
        <f>IF(I3175&lt;&gt;FALSE,VLOOKUP(H3175,internet_municipalities!$B$2:$W$226,22,FALSE),"NO INTERNET")</f>
        <v>NO INTERNET</v>
      </c>
      <c r="P3175" s="16" t="str">
        <f t="shared" si="201"/>
        <v>NO INTERNET</v>
      </c>
    </row>
    <row r="3176" spans="1:16" x14ac:dyDescent="0.2">
      <c r="A3176">
        <v>10698</v>
      </c>
      <c r="B3176" t="b">
        <v>0</v>
      </c>
      <c r="C3176" t="s">
        <v>1463</v>
      </c>
      <c r="D3176" t="s">
        <v>3972</v>
      </c>
      <c r="E3176">
        <v>232</v>
      </c>
      <c r="F3176" t="s">
        <v>1460</v>
      </c>
      <c r="G3176" t="b">
        <v>0</v>
      </c>
      <c r="H3176" t="str">
        <f>VLOOKUP(A3176,all_municipalities!$A$2:$M$445,2,FALSE)</f>
        <v>McMurrich/Monteith, Township of</v>
      </c>
      <c r="I3176" t="b">
        <f>VLOOKUP(A3176,all_municipalities!$A$2:$M$445,9,FALSE)</f>
        <v>0</v>
      </c>
      <c r="J3176" t="b">
        <f>VLOOKUP(A3176,all_municipalities!$A$2:$M$445,13, FALSE)</f>
        <v>0</v>
      </c>
      <c r="K3176" t="str">
        <f t="shared" si="198"/>
        <v>NONE</v>
      </c>
      <c r="L3176">
        <v>0</v>
      </c>
      <c r="M3176" t="str">
        <f t="shared" si="199"/>
        <v>10698 Councillor</v>
      </c>
      <c r="N3176" s="6" t="str">
        <f t="shared" si="200"/>
        <v/>
      </c>
      <c r="O3176" s="15" t="str">
        <f>IF(I3176&lt;&gt;FALSE,VLOOKUP(H3176,internet_municipalities!$B$2:$W$226,22,FALSE),"NO INTERNET")</f>
        <v>NO INTERNET</v>
      </c>
      <c r="P3176" s="16" t="str">
        <f t="shared" si="201"/>
        <v>NO INTERNET</v>
      </c>
    </row>
    <row r="3177" spans="1:16" x14ac:dyDescent="0.2">
      <c r="A3177">
        <v>10698</v>
      </c>
      <c r="B3177" t="b">
        <v>0</v>
      </c>
      <c r="C3177" t="s">
        <v>1463</v>
      </c>
      <c r="D3177" t="s">
        <v>3973</v>
      </c>
      <c r="E3177">
        <v>87</v>
      </c>
      <c r="F3177" t="s">
        <v>1460</v>
      </c>
      <c r="G3177" t="b">
        <v>0</v>
      </c>
      <c r="H3177" t="str">
        <f>VLOOKUP(A3177,all_municipalities!$A$2:$M$445,2,FALSE)</f>
        <v>McMurrich/Monteith, Township of</v>
      </c>
      <c r="I3177" t="b">
        <f>VLOOKUP(A3177,all_municipalities!$A$2:$M$445,9,FALSE)</f>
        <v>0</v>
      </c>
      <c r="J3177" t="b">
        <f>VLOOKUP(A3177,all_municipalities!$A$2:$M$445,13, FALSE)</f>
        <v>0</v>
      </c>
      <c r="K3177" t="str">
        <f t="shared" si="198"/>
        <v>NONE</v>
      </c>
      <c r="L3177">
        <v>0</v>
      </c>
      <c r="M3177" t="str">
        <f t="shared" si="199"/>
        <v>10698 Councillor</v>
      </c>
      <c r="N3177" s="6" t="str">
        <f t="shared" si="200"/>
        <v/>
      </c>
      <c r="O3177" s="15" t="str">
        <f>IF(I3177&lt;&gt;FALSE,VLOOKUP(H3177,internet_municipalities!$B$2:$W$226,22,FALSE),"NO INTERNET")</f>
        <v>NO INTERNET</v>
      </c>
      <c r="P3177" s="16" t="str">
        <f t="shared" si="201"/>
        <v>NO INTERNET</v>
      </c>
    </row>
    <row r="3178" spans="1:16" x14ac:dyDescent="0.2">
      <c r="A3178">
        <v>10698</v>
      </c>
      <c r="B3178" t="b">
        <v>0</v>
      </c>
      <c r="C3178" t="s">
        <v>1463</v>
      </c>
      <c r="D3178" t="s">
        <v>3974</v>
      </c>
      <c r="E3178">
        <v>188</v>
      </c>
      <c r="F3178" t="s">
        <v>1460</v>
      </c>
      <c r="G3178" t="b">
        <v>0</v>
      </c>
      <c r="H3178" t="str">
        <f>VLOOKUP(A3178,all_municipalities!$A$2:$M$445,2,FALSE)</f>
        <v>McMurrich/Monteith, Township of</v>
      </c>
      <c r="I3178" t="b">
        <f>VLOOKUP(A3178,all_municipalities!$A$2:$M$445,9,FALSE)</f>
        <v>0</v>
      </c>
      <c r="J3178" t="b">
        <f>VLOOKUP(A3178,all_municipalities!$A$2:$M$445,13, FALSE)</f>
        <v>0</v>
      </c>
      <c r="K3178" t="str">
        <f t="shared" si="198"/>
        <v>NONE</v>
      </c>
      <c r="L3178">
        <v>0</v>
      </c>
      <c r="M3178" t="str">
        <f t="shared" si="199"/>
        <v>10698 Councillor</v>
      </c>
      <c r="N3178" s="6" t="str">
        <f t="shared" si="200"/>
        <v/>
      </c>
      <c r="O3178" s="15" t="str">
        <f>IF(I3178&lt;&gt;FALSE,VLOOKUP(H3178,internet_municipalities!$B$2:$W$226,22,FALSE),"NO INTERNET")</f>
        <v>NO INTERNET</v>
      </c>
      <c r="P3178" s="16" t="str">
        <f t="shared" si="201"/>
        <v>NO INTERNET</v>
      </c>
    </row>
    <row r="3179" spans="1:16" x14ac:dyDescent="0.2">
      <c r="A3179">
        <v>19394</v>
      </c>
      <c r="B3179" t="b">
        <v>1</v>
      </c>
      <c r="C3179" t="s">
        <v>1463</v>
      </c>
      <c r="D3179" t="s">
        <v>3984</v>
      </c>
      <c r="E3179">
        <v>1818</v>
      </c>
      <c r="F3179">
        <v>198</v>
      </c>
      <c r="G3179" t="b">
        <v>0</v>
      </c>
      <c r="H3179" t="str">
        <f>VLOOKUP(A3179,all_municipalities!$A$2:$M$445,2,FALSE)</f>
        <v>Meaford, Municipality of</v>
      </c>
      <c r="I3179" t="b">
        <f>VLOOKUP(A3179,all_municipalities!$A$2:$M$445,9,FALSE)</f>
        <v>0</v>
      </c>
      <c r="J3179" t="b">
        <f>VLOOKUP(A3179,all_municipalities!$A$2:$M$445,13, FALSE)</f>
        <v>0</v>
      </c>
      <c r="K3179" t="str">
        <f t="shared" si="198"/>
        <v>NONE</v>
      </c>
      <c r="L3179">
        <v>0</v>
      </c>
      <c r="M3179" t="str">
        <f t="shared" si="199"/>
        <v>19394 Councillor</v>
      </c>
      <c r="N3179" s="6" t="str">
        <f t="shared" si="200"/>
        <v/>
      </c>
      <c r="O3179" s="15" t="str">
        <f>IF(I3179&lt;&gt;FALSE,VLOOKUP(H3179,internet_municipalities!$B$2:$W$226,22,FALSE),"NO INTERNET")</f>
        <v>NO INTERNET</v>
      </c>
      <c r="P3179" s="16" t="str">
        <f t="shared" si="201"/>
        <v>NO INTERNET</v>
      </c>
    </row>
    <row r="3180" spans="1:16" x14ac:dyDescent="0.2">
      <c r="A3180">
        <v>19394</v>
      </c>
      <c r="B3180" t="b">
        <v>1</v>
      </c>
      <c r="C3180" t="s">
        <v>1479</v>
      </c>
      <c r="D3180" t="s">
        <v>3985</v>
      </c>
      <c r="E3180" t="s">
        <v>461</v>
      </c>
      <c r="F3180" t="s">
        <v>461</v>
      </c>
      <c r="G3180" t="b">
        <v>0</v>
      </c>
      <c r="H3180" t="str">
        <f>VLOOKUP(A3180,all_municipalities!$A$2:$M$445,2,FALSE)</f>
        <v>Meaford, Municipality of</v>
      </c>
      <c r="I3180" t="b">
        <f>VLOOKUP(A3180,all_municipalities!$A$2:$M$445,9,FALSE)</f>
        <v>0</v>
      </c>
      <c r="J3180" t="b">
        <f>VLOOKUP(A3180,all_municipalities!$A$2:$M$445,13, FALSE)</f>
        <v>0</v>
      </c>
      <c r="K3180" t="str">
        <f t="shared" si="198"/>
        <v>NONE</v>
      </c>
      <c r="L3180">
        <v>0</v>
      </c>
      <c r="M3180" t="str">
        <f t="shared" si="199"/>
        <v>19394 Deputy Mayor</v>
      </c>
      <c r="N3180" s="6" t="str">
        <f t="shared" si="200"/>
        <v/>
      </c>
      <c r="O3180" s="15" t="str">
        <f>IF(I3180&lt;&gt;FALSE,VLOOKUP(H3180,internet_municipalities!$B$2:$W$226,22,FALSE),"NO INTERNET")</f>
        <v>NO INTERNET</v>
      </c>
      <c r="P3180" s="16" t="str">
        <f t="shared" si="201"/>
        <v>NO INTERNET</v>
      </c>
    </row>
    <row r="3181" spans="1:16" x14ac:dyDescent="0.2">
      <c r="A3181">
        <v>19394</v>
      </c>
      <c r="B3181" t="b">
        <v>1</v>
      </c>
      <c r="C3181" t="s">
        <v>1463</v>
      </c>
      <c r="D3181" t="s">
        <v>3986</v>
      </c>
      <c r="E3181">
        <v>2248</v>
      </c>
      <c r="F3181">
        <v>628</v>
      </c>
      <c r="G3181" t="b">
        <v>0</v>
      </c>
      <c r="H3181" t="str">
        <f>VLOOKUP(A3181,all_municipalities!$A$2:$M$445,2,FALSE)</f>
        <v>Meaford, Municipality of</v>
      </c>
      <c r="I3181" t="b">
        <f>VLOOKUP(A3181,all_municipalities!$A$2:$M$445,9,FALSE)</f>
        <v>0</v>
      </c>
      <c r="J3181" t="b">
        <f>VLOOKUP(A3181,all_municipalities!$A$2:$M$445,13, FALSE)</f>
        <v>0</v>
      </c>
      <c r="K3181" t="str">
        <f t="shared" si="198"/>
        <v>NONE</v>
      </c>
      <c r="L3181">
        <v>0</v>
      </c>
      <c r="M3181" t="str">
        <f t="shared" si="199"/>
        <v>19394 Councillor</v>
      </c>
      <c r="N3181" s="6" t="str">
        <f t="shared" si="200"/>
        <v/>
      </c>
      <c r="O3181" s="15" t="str">
        <f>IF(I3181&lt;&gt;FALSE,VLOOKUP(H3181,internet_municipalities!$B$2:$W$226,22,FALSE),"NO INTERNET")</f>
        <v>NO INTERNET</v>
      </c>
      <c r="P3181" s="16" t="str">
        <f t="shared" si="201"/>
        <v>NO INTERNET</v>
      </c>
    </row>
    <row r="3182" spans="1:16" x14ac:dyDescent="0.2">
      <c r="A3182">
        <v>19394</v>
      </c>
      <c r="B3182" t="b">
        <v>1</v>
      </c>
      <c r="C3182" t="s">
        <v>1463</v>
      </c>
      <c r="D3182" t="s">
        <v>3987</v>
      </c>
      <c r="E3182">
        <v>1936</v>
      </c>
      <c r="F3182">
        <v>316</v>
      </c>
      <c r="G3182" t="b">
        <v>0</v>
      </c>
      <c r="H3182" t="str">
        <f>VLOOKUP(A3182,all_municipalities!$A$2:$M$445,2,FALSE)</f>
        <v>Meaford, Municipality of</v>
      </c>
      <c r="I3182" t="b">
        <f>VLOOKUP(A3182,all_municipalities!$A$2:$M$445,9,FALSE)</f>
        <v>0</v>
      </c>
      <c r="J3182" t="b">
        <f>VLOOKUP(A3182,all_municipalities!$A$2:$M$445,13, FALSE)</f>
        <v>0</v>
      </c>
      <c r="K3182" t="str">
        <f t="shared" si="198"/>
        <v>NONE</v>
      </c>
      <c r="L3182">
        <v>0</v>
      </c>
      <c r="M3182" t="str">
        <f t="shared" si="199"/>
        <v>19394 Councillor</v>
      </c>
      <c r="N3182" s="6" t="str">
        <f t="shared" si="200"/>
        <v/>
      </c>
      <c r="O3182" s="15" t="str">
        <f>IF(I3182&lt;&gt;FALSE,VLOOKUP(H3182,internet_municipalities!$B$2:$W$226,22,FALSE),"NO INTERNET")</f>
        <v>NO INTERNET</v>
      </c>
      <c r="P3182" s="16" t="str">
        <f t="shared" si="201"/>
        <v>NO INTERNET</v>
      </c>
    </row>
    <row r="3183" spans="1:16" x14ac:dyDescent="0.2">
      <c r="A3183">
        <v>19394</v>
      </c>
      <c r="B3183" t="b">
        <v>1</v>
      </c>
      <c r="C3183" t="s">
        <v>1463</v>
      </c>
      <c r="D3183" t="s">
        <v>3988</v>
      </c>
      <c r="E3183">
        <v>2016</v>
      </c>
      <c r="F3183">
        <v>396</v>
      </c>
      <c r="G3183" t="b">
        <v>0</v>
      </c>
      <c r="H3183" t="str">
        <f>VLOOKUP(A3183,all_municipalities!$A$2:$M$445,2,FALSE)</f>
        <v>Meaford, Municipality of</v>
      </c>
      <c r="I3183" t="b">
        <f>VLOOKUP(A3183,all_municipalities!$A$2:$M$445,9,FALSE)</f>
        <v>0</v>
      </c>
      <c r="J3183" t="b">
        <f>VLOOKUP(A3183,all_municipalities!$A$2:$M$445,13, FALSE)</f>
        <v>0</v>
      </c>
      <c r="K3183" t="str">
        <f t="shared" si="198"/>
        <v>NONE</v>
      </c>
      <c r="L3183">
        <v>0</v>
      </c>
      <c r="M3183" t="str">
        <f t="shared" si="199"/>
        <v>19394 Councillor</v>
      </c>
      <c r="N3183" s="6" t="str">
        <f t="shared" si="200"/>
        <v/>
      </c>
      <c r="O3183" s="15" t="str">
        <f>IF(I3183&lt;&gt;FALSE,VLOOKUP(H3183,internet_municipalities!$B$2:$W$226,22,FALSE),"NO INTERNET")</f>
        <v>NO INTERNET</v>
      </c>
      <c r="P3183" s="16" t="str">
        <f t="shared" si="201"/>
        <v>NO INTERNET</v>
      </c>
    </row>
    <row r="3184" spans="1:16" x14ac:dyDescent="0.2">
      <c r="A3184">
        <v>19394</v>
      </c>
      <c r="B3184" t="b">
        <v>1</v>
      </c>
      <c r="C3184" t="s">
        <v>1463</v>
      </c>
      <c r="D3184" t="s">
        <v>3989</v>
      </c>
      <c r="E3184">
        <v>2328</v>
      </c>
      <c r="F3184">
        <v>708</v>
      </c>
      <c r="G3184" t="b">
        <v>0</v>
      </c>
      <c r="H3184" t="str">
        <f>VLOOKUP(A3184,all_municipalities!$A$2:$M$445,2,FALSE)</f>
        <v>Meaford, Municipality of</v>
      </c>
      <c r="I3184" t="b">
        <f>VLOOKUP(A3184,all_municipalities!$A$2:$M$445,9,FALSE)</f>
        <v>0</v>
      </c>
      <c r="J3184" t="b">
        <f>VLOOKUP(A3184,all_municipalities!$A$2:$M$445,13, FALSE)</f>
        <v>0</v>
      </c>
      <c r="K3184" t="str">
        <f t="shared" si="198"/>
        <v>NONE</v>
      </c>
      <c r="L3184">
        <v>0</v>
      </c>
      <c r="M3184" t="str">
        <f t="shared" si="199"/>
        <v>19394 Councillor</v>
      </c>
      <c r="N3184" s="6" t="str">
        <f t="shared" si="200"/>
        <v/>
      </c>
      <c r="O3184" s="15" t="str">
        <f>IF(I3184&lt;&gt;FALSE,VLOOKUP(H3184,internet_municipalities!$B$2:$W$226,22,FALSE),"NO INTERNET")</f>
        <v>NO INTERNET</v>
      </c>
      <c r="P3184" s="16" t="str">
        <f t="shared" si="201"/>
        <v>NO INTERNET</v>
      </c>
    </row>
    <row r="3185" spans="1:16" x14ac:dyDescent="0.2">
      <c r="A3185">
        <v>19394</v>
      </c>
      <c r="B3185" t="b">
        <v>0</v>
      </c>
      <c r="C3185" t="s">
        <v>1463</v>
      </c>
      <c r="D3185" t="s">
        <v>3990</v>
      </c>
      <c r="E3185">
        <v>523</v>
      </c>
      <c r="F3185" t="s">
        <v>1460</v>
      </c>
      <c r="G3185" t="b">
        <v>0</v>
      </c>
      <c r="H3185" t="str">
        <f>VLOOKUP(A3185,all_municipalities!$A$2:$M$445,2,FALSE)</f>
        <v>Meaford, Municipality of</v>
      </c>
      <c r="I3185" t="b">
        <f>VLOOKUP(A3185,all_municipalities!$A$2:$M$445,9,FALSE)</f>
        <v>0</v>
      </c>
      <c r="J3185" t="b">
        <f>VLOOKUP(A3185,all_municipalities!$A$2:$M$445,13, FALSE)</f>
        <v>0</v>
      </c>
      <c r="K3185" t="str">
        <f t="shared" si="198"/>
        <v>NONE</v>
      </c>
      <c r="L3185">
        <v>0</v>
      </c>
      <c r="M3185" t="str">
        <f t="shared" si="199"/>
        <v>19394 Councillor</v>
      </c>
      <c r="N3185" s="6" t="str">
        <f t="shared" si="200"/>
        <v/>
      </c>
      <c r="O3185" s="15" t="str">
        <f>IF(I3185&lt;&gt;FALSE,VLOOKUP(H3185,internet_municipalities!$B$2:$W$226,22,FALSE),"NO INTERNET")</f>
        <v>NO INTERNET</v>
      </c>
      <c r="P3185" s="16" t="str">
        <f t="shared" si="201"/>
        <v>NO INTERNET</v>
      </c>
    </row>
    <row r="3186" spans="1:16" x14ac:dyDescent="0.2">
      <c r="A3186">
        <v>19394</v>
      </c>
      <c r="B3186" t="b">
        <v>0</v>
      </c>
      <c r="C3186" t="s">
        <v>1463</v>
      </c>
      <c r="D3186" t="s">
        <v>3991</v>
      </c>
      <c r="E3186">
        <v>759</v>
      </c>
      <c r="F3186" t="s">
        <v>1460</v>
      </c>
      <c r="G3186" t="b">
        <v>0</v>
      </c>
      <c r="H3186" t="str">
        <f>VLOOKUP(A3186,all_municipalities!$A$2:$M$445,2,FALSE)</f>
        <v>Meaford, Municipality of</v>
      </c>
      <c r="I3186" t="b">
        <f>VLOOKUP(A3186,all_municipalities!$A$2:$M$445,9,FALSE)</f>
        <v>0</v>
      </c>
      <c r="J3186" t="b">
        <f>VLOOKUP(A3186,all_municipalities!$A$2:$M$445,13, FALSE)</f>
        <v>0</v>
      </c>
      <c r="K3186" t="str">
        <f t="shared" si="198"/>
        <v>NONE</v>
      </c>
      <c r="L3186">
        <v>0</v>
      </c>
      <c r="M3186" t="str">
        <f t="shared" si="199"/>
        <v>19394 Councillor</v>
      </c>
      <c r="N3186" s="6" t="str">
        <f t="shared" si="200"/>
        <v/>
      </c>
      <c r="O3186" s="15" t="str">
        <f>IF(I3186&lt;&gt;FALSE,VLOOKUP(H3186,internet_municipalities!$B$2:$W$226,22,FALSE),"NO INTERNET")</f>
        <v>NO INTERNET</v>
      </c>
      <c r="P3186" s="16" t="str">
        <f t="shared" si="201"/>
        <v>NO INTERNET</v>
      </c>
    </row>
    <row r="3187" spans="1:16" x14ac:dyDescent="0.2">
      <c r="A3187">
        <v>19394</v>
      </c>
      <c r="B3187" t="b">
        <v>0</v>
      </c>
      <c r="C3187" t="s">
        <v>1463</v>
      </c>
      <c r="D3187" t="s">
        <v>3992</v>
      </c>
      <c r="E3187">
        <v>456</v>
      </c>
      <c r="F3187" t="s">
        <v>1460</v>
      </c>
      <c r="G3187" t="b">
        <v>0</v>
      </c>
      <c r="H3187" t="str">
        <f>VLOOKUP(A3187,all_municipalities!$A$2:$M$445,2,FALSE)</f>
        <v>Meaford, Municipality of</v>
      </c>
      <c r="I3187" t="b">
        <f>VLOOKUP(A3187,all_municipalities!$A$2:$M$445,9,FALSE)</f>
        <v>0</v>
      </c>
      <c r="J3187" t="b">
        <f>VLOOKUP(A3187,all_municipalities!$A$2:$M$445,13, FALSE)</f>
        <v>0</v>
      </c>
      <c r="K3187" t="str">
        <f t="shared" si="198"/>
        <v>NONE</v>
      </c>
      <c r="L3187">
        <v>0</v>
      </c>
      <c r="M3187" t="str">
        <f t="shared" si="199"/>
        <v>19394 Councillor</v>
      </c>
      <c r="N3187" s="6" t="str">
        <f t="shared" si="200"/>
        <v/>
      </c>
      <c r="O3187" s="15" t="str">
        <f>IF(I3187&lt;&gt;FALSE,VLOOKUP(H3187,internet_municipalities!$B$2:$W$226,22,FALSE),"NO INTERNET")</f>
        <v>NO INTERNET</v>
      </c>
      <c r="P3187" s="16" t="str">
        <f t="shared" si="201"/>
        <v>NO INTERNET</v>
      </c>
    </row>
    <row r="3188" spans="1:16" x14ac:dyDescent="0.2">
      <c r="A3188">
        <v>19394</v>
      </c>
      <c r="B3188" t="b">
        <v>0</v>
      </c>
      <c r="C3188" t="s">
        <v>1463</v>
      </c>
      <c r="D3188" t="s">
        <v>3993</v>
      </c>
      <c r="E3188">
        <v>1620</v>
      </c>
      <c r="F3188" t="s">
        <v>1460</v>
      </c>
      <c r="G3188" t="b">
        <v>0</v>
      </c>
      <c r="H3188" t="str">
        <f>VLOOKUP(A3188,all_municipalities!$A$2:$M$445,2,FALSE)</f>
        <v>Meaford, Municipality of</v>
      </c>
      <c r="I3188" t="b">
        <f>VLOOKUP(A3188,all_municipalities!$A$2:$M$445,9,FALSE)</f>
        <v>0</v>
      </c>
      <c r="J3188" t="b">
        <f>VLOOKUP(A3188,all_municipalities!$A$2:$M$445,13, FALSE)</f>
        <v>0</v>
      </c>
      <c r="K3188" t="str">
        <f t="shared" si="198"/>
        <v>NONE</v>
      </c>
      <c r="L3188">
        <v>0</v>
      </c>
      <c r="M3188" t="str">
        <f t="shared" si="199"/>
        <v>19394 Councillor</v>
      </c>
      <c r="N3188" s="6" t="str">
        <f t="shared" si="200"/>
        <v/>
      </c>
      <c r="O3188" s="15" t="str">
        <f>IF(I3188&lt;&gt;FALSE,VLOOKUP(H3188,internet_municipalities!$B$2:$W$226,22,FALSE),"NO INTERNET")</f>
        <v>NO INTERNET</v>
      </c>
      <c r="P3188" s="16" t="str">
        <f t="shared" si="201"/>
        <v>NO INTERNET</v>
      </c>
    </row>
    <row r="3189" spans="1:16" x14ac:dyDescent="0.2">
      <c r="A3189">
        <v>19394</v>
      </c>
      <c r="B3189" t="b">
        <v>0</v>
      </c>
      <c r="C3189" t="s">
        <v>1463</v>
      </c>
      <c r="D3189" t="s">
        <v>3994</v>
      </c>
      <c r="E3189">
        <v>837</v>
      </c>
      <c r="F3189" t="s">
        <v>1460</v>
      </c>
      <c r="G3189" t="b">
        <v>0</v>
      </c>
      <c r="H3189" t="str">
        <f>VLOOKUP(A3189,all_municipalities!$A$2:$M$445,2,FALSE)</f>
        <v>Meaford, Municipality of</v>
      </c>
      <c r="I3189" t="b">
        <f>VLOOKUP(A3189,all_municipalities!$A$2:$M$445,9,FALSE)</f>
        <v>0</v>
      </c>
      <c r="J3189" t="b">
        <f>VLOOKUP(A3189,all_municipalities!$A$2:$M$445,13, FALSE)</f>
        <v>0</v>
      </c>
      <c r="K3189" t="str">
        <f t="shared" si="198"/>
        <v>NONE</v>
      </c>
      <c r="L3189">
        <v>0</v>
      </c>
      <c r="M3189" t="str">
        <f t="shared" si="199"/>
        <v>19394 Councillor</v>
      </c>
      <c r="N3189" s="6" t="str">
        <f t="shared" si="200"/>
        <v/>
      </c>
      <c r="O3189" s="15" t="str">
        <f>IF(I3189&lt;&gt;FALSE,VLOOKUP(H3189,internet_municipalities!$B$2:$W$226,22,FALSE),"NO INTERNET")</f>
        <v>NO INTERNET</v>
      </c>
      <c r="P3189" s="16" t="str">
        <f t="shared" si="201"/>
        <v>NO INTERNET</v>
      </c>
    </row>
    <row r="3190" spans="1:16" x14ac:dyDescent="0.2">
      <c r="A3190">
        <v>19394</v>
      </c>
      <c r="B3190" t="b">
        <v>0</v>
      </c>
      <c r="C3190" t="s">
        <v>1463</v>
      </c>
      <c r="D3190" t="s">
        <v>3995</v>
      </c>
      <c r="E3190">
        <v>417</v>
      </c>
      <c r="F3190" t="s">
        <v>1460</v>
      </c>
      <c r="G3190" t="b">
        <v>0</v>
      </c>
      <c r="H3190" t="str">
        <f>VLOOKUP(A3190,all_municipalities!$A$2:$M$445,2,FALSE)</f>
        <v>Meaford, Municipality of</v>
      </c>
      <c r="I3190" t="b">
        <f>VLOOKUP(A3190,all_municipalities!$A$2:$M$445,9,FALSE)</f>
        <v>0</v>
      </c>
      <c r="J3190" t="b">
        <f>VLOOKUP(A3190,all_municipalities!$A$2:$M$445,13, FALSE)</f>
        <v>0</v>
      </c>
      <c r="K3190" t="str">
        <f t="shared" si="198"/>
        <v>NONE</v>
      </c>
      <c r="L3190">
        <v>0</v>
      </c>
      <c r="M3190" t="str">
        <f t="shared" si="199"/>
        <v>19394 Councillor</v>
      </c>
      <c r="N3190" s="6" t="str">
        <f t="shared" si="200"/>
        <v/>
      </c>
      <c r="O3190" s="15" t="str">
        <f>IF(I3190&lt;&gt;FALSE,VLOOKUP(H3190,internet_municipalities!$B$2:$W$226,22,FALSE),"NO INTERNET")</f>
        <v>NO INTERNET</v>
      </c>
      <c r="P3190" s="16" t="str">
        <f t="shared" si="201"/>
        <v>NO INTERNET</v>
      </c>
    </row>
    <row r="3191" spans="1:16" x14ac:dyDescent="0.2">
      <c r="A3191">
        <v>19394</v>
      </c>
      <c r="B3191" t="b">
        <v>0</v>
      </c>
      <c r="C3191" t="s">
        <v>1463</v>
      </c>
      <c r="D3191" t="s">
        <v>3996</v>
      </c>
      <c r="E3191">
        <v>1422</v>
      </c>
      <c r="F3191" t="s">
        <v>1460</v>
      </c>
      <c r="G3191" t="b">
        <v>0</v>
      </c>
      <c r="H3191" t="str">
        <f>VLOOKUP(A3191,all_municipalities!$A$2:$M$445,2,FALSE)</f>
        <v>Meaford, Municipality of</v>
      </c>
      <c r="I3191" t="b">
        <f>VLOOKUP(A3191,all_municipalities!$A$2:$M$445,9,FALSE)</f>
        <v>0</v>
      </c>
      <c r="J3191" t="b">
        <f>VLOOKUP(A3191,all_municipalities!$A$2:$M$445,13, FALSE)</f>
        <v>0</v>
      </c>
      <c r="K3191" t="str">
        <f t="shared" si="198"/>
        <v>NONE</v>
      </c>
      <c r="L3191">
        <v>0</v>
      </c>
      <c r="M3191" t="str">
        <f t="shared" si="199"/>
        <v>19394 Councillor</v>
      </c>
      <c r="N3191" s="6" t="str">
        <f t="shared" si="200"/>
        <v/>
      </c>
      <c r="O3191" s="15" t="str">
        <f>IF(I3191&lt;&gt;FALSE,VLOOKUP(H3191,internet_municipalities!$B$2:$W$226,22,FALSE),"NO INTERNET")</f>
        <v>NO INTERNET</v>
      </c>
      <c r="P3191" s="16" t="str">
        <f t="shared" si="201"/>
        <v>NO INTERNET</v>
      </c>
    </row>
    <row r="3192" spans="1:16" x14ac:dyDescent="0.2">
      <c r="A3192">
        <v>10452</v>
      </c>
      <c r="B3192" t="b">
        <v>1</v>
      </c>
      <c r="C3192" t="s">
        <v>4007</v>
      </c>
      <c r="D3192" t="s">
        <v>4008</v>
      </c>
      <c r="E3192">
        <v>324</v>
      </c>
      <c r="F3192">
        <v>84</v>
      </c>
      <c r="G3192" t="b">
        <v>0</v>
      </c>
      <c r="H3192" t="str">
        <f>VLOOKUP(A3192,all_municipalities!$A$2:$M$445,2,FALSE)</f>
        <v>Merrickville-Wolford, Village of</v>
      </c>
      <c r="I3192" t="b">
        <f>VLOOKUP(A3192,all_municipalities!$A$2:$M$445,9,FALSE)</f>
        <v>1</v>
      </c>
      <c r="J3192" t="b">
        <f>VLOOKUP(A3192,all_municipalities!$A$2:$M$445,13, FALSE)</f>
        <v>0</v>
      </c>
      <c r="K3192" t="str">
        <f t="shared" si="198"/>
        <v>NONE</v>
      </c>
      <c r="L3192">
        <v>0</v>
      </c>
      <c r="M3192" t="str">
        <f t="shared" si="199"/>
        <v>10452 Councillor, Ward Merrickville</v>
      </c>
      <c r="N3192" s="6" t="str">
        <f t="shared" si="200"/>
        <v>10452 Councillor, Ward Merrickville</v>
      </c>
      <c r="O3192" s="15">
        <f>IF(I3192&lt;&gt;FALSE,VLOOKUP(H3192,internet_municipalities!$B$2:$W$226,22,FALSE),"NO INTERNET")</f>
        <v>1358</v>
      </c>
      <c r="P3192" s="16">
        <f t="shared" si="201"/>
        <v>6.1855670103092786E-2</v>
      </c>
    </row>
    <row r="3193" spans="1:16" x14ac:dyDescent="0.2">
      <c r="A3193">
        <v>10452</v>
      </c>
      <c r="B3193" t="b">
        <v>1</v>
      </c>
      <c r="C3193" t="s">
        <v>4009</v>
      </c>
      <c r="D3193" t="s">
        <v>4010</v>
      </c>
      <c r="E3193">
        <v>567</v>
      </c>
      <c r="F3193">
        <v>157</v>
      </c>
      <c r="G3193" t="b">
        <v>0</v>
      </c>
      <c r="H3193" t="str">
        <f>VLOOKUP(A3193,all_municipalities!$A$2:$M$445,2,FALSE)</f>
        <v>Merrickville-Wolford, Village of</v>
      </c>
      <c r="I3193" t="b">
        <f>VLOOKUP(A3193,all_municipalities!$A$2:$M$445,9,FALSE)</f>
        <v>1</v>
      </c>
      <c r="J3193" t="b">
        <f>VLOOKUP(A3193,all_municipalities!$A$2:$M$445,13, FALSE)</f>
        <v>0</v>
      </c>
      <c r="K3193" t="str">
        <f t="shared" si="198"/>
        <v>NONE</v>
      </c>
      <c r="L3193">
        <v>0</v>
      </c>
      <c r="M3193" t="str">
        <f t="shared" si="199"/>
        <v>10452 Councillor, Ward Wolford</v>
      </c>
      <c r="N3193" s="6" t="str">
        <f t="shared" si="200"/>
        <v>10452 Councillor, Ward Wolford</v>
      </c>
      <c r="O3193" s="15">
        <f>IF(I3193&lt;&gt;FALSE,VLOOKUP(H3193,internet_municipalities!$B$2:$W$226,22,FALSE),"NO INTERNET")</f>
        <v>1358</v>
      </c>
      <c r="P3193" s="16">
        <f t="shared" si="201"/>
        <v>0.11561119293078057</v>
      </c>
    </row>
    <row r="3194" spans="1:16" x14ac:dyDescent="0.2">
      <c r="A3194">
        <v>10452</v>
      </c>
      <c r="B3194" t="b">
        <v>1</v>
      </c>
      <c r="C3194" t="s">
        <v>4009</v>
      </c>
      <c r="D3194" t="s">
        <v>4011</v>
      </c>
      <c r="E3194">
        <v>424</v>
      </c>
      <c r="F3194">
        <v>14</v>
      </c>
      <c r="G3194" t="b">
        <v>0</v>
      </c>
      <c r="H3194" t="str">
        <f>VLOOKUP(A3194,all_municipalities!$A$2:$M$445,2,FALSE)</f>
        <v>Merrickville-Wolford, Village of</v>
      </c>
      <c r="I3194" t="b">
        <f>VLOOKUP(A3194,all_municipalities!$A$2:$M$445,9,FALSE)</f>
        <v>1</v>
      </c>
      <c r="J3194" t="b">
        <f>VLOOKUP(A3194,all_municipalities!$A$2:$M$445,13, FALSE)</f>
        <v>0</v>
      </c>
      <c r="K3194" t="str">
        <f t="shared" si="198"/>
        <v>NONE</v>
      </c>
      <c r="L3194">
        <v>0</v>
      </c>
      <c r="M3194" t="str">
        <f t="shared" si="199"/>
        <v>10452 Councillor, Ward Wolford</v>
      </c>
      <c r="N3194" s="6" t="str">
        <f t="shared" si="200"/>
        <v>10452 Councillor, Ward Wolford</v>
      </c>
      <c r="O3194" s="15">
        <f>IF(I3194&lt;&gt;FALSE,VLOOKUP(H3194,internet_municipalities!$B$2:$W$226,22,FALSE),"NO INTERNET")</f>
        <v>1358</v>
      </c>
      <c r="P3194" s="16">
        <f t="shared" si="201"/>
        <v>1.0309278350515464E-2</v>
      </c>
    </row>
    <row r="3195" spans="1:16" x14ac:dyDescent="0.2">
      <c r="A3195">
        <v>10452</v>
      </c>
      <c r="B3195" t="b">
        <v>1</v>
      </c>
      <c r="C3195" t="s">
        <v>4007</v>
      </c>
      <c r="D3195" t="s">
        <v>4012</v>
      </c>
      <c r="E3195">
        <v>388</v>
      </c>
      <c r="F3195">
        <v>148</v>
      </c>
      <c r="G3195" t="b">
        <v>0</v>
      </c>
      <c r="H3195" t="str">
        <f>VLOOKUP(A3195,all_municipalities!$A$2:$M$445,2,FALSE)</f>
        <v>Merrickville-Wolford, Village of</v>
      </c>
      <c r="I3195" t="b">
        <f>VLOOKUP(A3195,all_municipalities!$A$2:$M$445,9,FALSE)</f>
        <v>1</v>
      </c>
      <c r="J3195" t="b">
        <f>VLOOKUP(A3195,all_municipalities!$A$2:$M$445,13, FALSE)</f>
        <v>0</v>
      </c>
      <c r="K3195" t="str">
        <f t="shared" si="198"/>
        <v>NONE</v>
      </c>
      <c r="L3195">
        <v>0</v>
      </c>
      <c r="M3195" t="str">
        <f t="shared" si="199"/>
        <v>10452 Councillor, Ward Merrickville</v>
      </c>
      <c r="N3195" s="6" t="str">
        <f t="shared" si="200"/>
        <v>10452 Councillor, Ward Merrickville</v>
      </c>
      <c r="O3195" s="15">
        <f>IF(I3195&lt;&gt;FALSE,VLOOKUP(H3195,internet_municipalities!$B$2:$W$226,22,FALSE),"NO INTERNET")</f>
        <v>1358</v>
      </c>
      <c r="P3195" s="16">
        <f t="shared" si="201"/>
        <v>0.10898379970544919</v>
      </c>
    </row>
    <row r="3196" spans="1:16" x14ac:dyDescent="0.2">
      <c r="A3196">
        <v>10452</v>
      </c>
      <c r="B3196" t="b">
        <v>0</v>
      </c>
      <c r="C3196" t="s">
        <v>4007</v>
      </c>
      <c r="D3196" t="s">
        <v>4013</v>
      </c>
      <c r="E3196">
        <v>193</v>
      </c>
      <c r="F3196" t="s">
        <v>1460</v>
      </c>
      <c r="G3196" t="b">
        <v>0</v>
      </c>
      <c r="H3196" t="str">
        <f>VLOOKUP(A3196,all_municipalities!$A$2:$M$445,2,FALSE)</f>
        <v>Merrickville-Wolford, Village of</v>
      </c>
      <c r="I3196" t="b">
        <f>VLOOKUP(A3196,all_municipalities!$A$2:$M$445,9,FALSE)</f>
        <v>1</v>
      </c>
      <c r="J3196" t="b">
        <f>VLOOKUP(A3196,all_municipalities!$A$2:$M$445,13, FALSE)</f>
        <v>0</v>
      </c>
      <c r="K3196" t="str">
        <f t="shared" si="198"/>
        <v>NONE</v>
      </c>
      <c r="L3196">
        <v>0</v>
      </c>
      <c r="M3196" t="str">
        <f t="shared" si="199"/>
        <v>10452 Councillor, Ward Merrickville</v>
      </c>
      <c r="N3196" s="6" t="str">
        <f t="shared" si="200"/>
        <v>10452 Councillor, Ward Merrickville</v>
      </c>
      <c r="O3196" s="15">
        <f>IF(I3196&lt;&gt;FALSE,VLOOKUP(H3196,internet_municipalities!$B$2:$W$226,22,FALSE),"NO INTERNET")</f>
        <v>1358</v>
      </c>
      <c r="P3196" s="16" t="str">
        <f t="shared" si="201"/>
        <v>Lost</v>
      </c>
    </row>
    <row r="3197" spans="1:16" x14ac:dyDescent="0.2">
      <c r="A3197">
        <v>10452</v>
      </c>
      <c r="B3197" t="b">
        <v>0</v>
      </c>
      <c r="C3197" t="s">
        <v>4009</v>
      </c>
      <c r="D3197" t="s">
        <v>4014</v>
      </c>
      <c r="E3197">
        <v>69</v>
      </c>
      <c r="F3197" t="s">
        <v>1460</v>
      </c>
      <c r="G3197" t="b">
        <v>0</v>
      </c>
      <c r="H3197" t="str">
        <f>VLOOKUP(A3197,all_municipalities!$A$2:$M$445,2,FALSE)</f>
        <v>Merrickville-Wolford, Village of</v>
      </c>
      <c r="I3197" t="b">
        <f>VLOOKUP(A3197,all_municipalities!$A$2:$M$445,9,FALSE)</f>
        <v>1</v>
      </c>
      <c r="J3197" t="b">
        <f>VLOOKUP(A3197,all_municipalities!$A$2:$M$445,13, FALSE)</f>
        <v>0</v>
      </c>
      <c r="K3197" t="str">
        <f t="shared" si="198"/>
        <v>NONE</v>
      </c>
      <c r="L3197">
        <v>0</v>
      </c>
      <c r="M3197" t="str">
        <f t="shared" si="199"/>
        <v>10452 Councillor, Ward Wolford</v>
      </c>
      <c r="N3197" s="6" t="str">
        <f t="shared" si="200"/>
        <v>10452 Councillor, Ward Wolford</v>
      </c>
      <c r="O3197" s="15">
        <f>IF(I3197&lt;&gt;FALSE,VLOOKUP(H3197,internet_municipalities!$B$2:$W$226,22,FALSE),"NO INTERNET")</f>
        <v>1358</v>
      </c>
      <c r="P3197" s="16" t="str">
        <f t="shared" si="201"/>
        <v>Lost</v>
      </c>
    </row>
    <row r="3198" spans="1:16" x14ac:dyDescent="0.2">
      <c r="A3198">
        <v>10452</v>
      </c>
      <c r="B3198" t="b">
        <v>0</v>
      </c>
      <c r="C3198" t="s">
        <v>4009</v>
      </c>
      <c r="D3198" t="s">
        <v>4015</v>
      </c>
      <c r="E3198">
        <v>410</v>
      </c>
      <c r="F3198" t="s">
        <v>1460</v>
      </c>
      <c r="G3198" t="b">
        <v>0</v>
      </c>
      <c r="H3198" t="str">
        <f>VLOOKUP(A3198,all_municipalities!$A$2:$M$445,2,FALSE)</f>
        <v>Merrickville-Wolford, Village of</v>
      </c>
      <c r="I3198" t="b">
        <f>VLOOKUP(A3198,all_municipalities!$A$2:$M$445,9,FALSE)</f>
        <v>1</v>
      </c>
      <c r="J3198" t="b">
        <f>VLOOKUP(A3198,all_municipalities!$A$2:$M$445,13, FALSE)</f>
        <v>0</v>
      </c>
      <c r="K3198" t="str">
        <f t="shared" si="198"/>
        <v>NONE</v>
      </c>
      <c r="L3198">
        <v>0</v>
      </c>
      <c r="M3198" t="str">
        <f t="shared" si="199"/>
        <v>10452 Councillor, Ward Wolford</v>
      </c>
      <c r="N3198" s="6" t="str">
        <f t="shared" si="200"/>
        <v>10452 Councillor, Ward Wolford</v>
      </c>
      <c r="O3198" s="15">
        <f>IF(I3198&lt;&gt;FALSE,VLOOKUP(H3198,internet_municipalities!$B$2:$W$226,22,FALSE),"NO INTERNET")</f>
        <v>1358</v>
      </c>
      <c r="P3198" s="16" t="str">
        <f t="shared" si="201"/>
        <v>Lost</v>
      </c>
    </row>
    <row r="3199" spans="1:16" x14ac:dyDescent="0.2">
      <c r="A3199">
        <v>10452</v>
      </c>
      <c r="B3199" t="b">
        <v>0</v>
      </c>
      <c r="C3199" t="s">
        <v>4007</v>
      </c>
      <c r="D3199" t="s">
        <v>4016</v>
      </c>
      <c r="E3199">
        <v>240</v>
      </c>
      <c r="F3199" t="s">
        <v>1460</v>
      </c>
      <c r="G3199" t="b">
        <v>0</v>
      </c>
      <c r="H3199" t="str">
        <f>VLOOKUP(A3199,all_municipalities!$A$2:$M$445,2,FALSE)</f>
        <v>Merrickville-Wolford, Village of</v>
      </c>
      <c r="I3199" t="b">
        <f>VLOOKUP(A3199,all_municipalities!$A$2:$M$445,9,FALSE)</f>
        <v>1</v>
      </c>
      <c r="J3199" t="b">
        <f>VLOOKUP(A3199,all_municipalities!$A$2:$M$445,13, FALSE)</f>
        <v>0</v>
      </c>
      <c r="K3199" t="str">
        <f t="shared" si="198"/>
        <v>NONE</v>
      </c>
      <c r="L3199">
        <v>0</v>
      </c>
      <c r="M3199" t="str">
        <f t="shared" si="199"/>
        <v>10452 Councillor, Ward Merrickville</v>
      </c>
      <c r="N3199" s="6" t="str">
        <f t="shared" si="200"/>
        <v>10452 Councillor, Ward Merrickville</v>
      </c>
      <c r="O3199" s="15">
        <f>IF(I3199&lt;&gt;FALSE,VLOOKUP(H3199,internet_municipalities!$B$2:$W$226,22,FALSE),"NO INTERNET")</f>
        <v>1358</v>
      </c>
      <c r="P3199" s="16" t="str">
        <f t="shared" si="201"/>
        <v>Lost</v>
      </c>
    </row>
    <row r="3200" spans="1:16" x14ac:dyDescent="0.2">
      <c r="A3200">
        <v>10452</v>
      </c>
      <c r="B3200" t="b">
        <v>0</v>
      </c>
      <c r="C3200" t="s">
        <v>4009</v>
      </c>
      <c r="D3200" t="s">
        <v>4017</v>
      </c>
      <c r="E3200">
        <v>165</v>
      </c>
      <c r="F3200" t="s">
        <v>1460</v>
      </c>
      <c r="G3200" t="b">
        <v>0</v>
      </c>
      <c r="H3200" t="str">
        <f>VLOOKUP(A3200,all_municipalities!$A$2:$M$445,2,FALSE)</f>
        <v>Merrickville-Wolford, Village of</v>
      </c>
      <c r="I3200" t="b">
        <f>VLOOKUP(A3200,all_municipalities!$A$2:$M$445,9,FALSE)</f>
        <v>1</v>
      </c>
      <c r="J3200" t="b">
        <f>VLOOKUP(A3200,all_municipalities!$A$2:$M$445,13, FALSE)</f>
        <v>0</v>
      </c>
      <c r="K3200" t="str">
        <f t="shared" si="198"/>
        <v>NONE</v>
      </c>
      <c r="L3200">
        <v>0</v>
      </c>
      <c r="M3200" t="str">
        <f t="shared" si="199"/>
        <v>10452 Councillor, Ward Wolford</v>
      </c>
      <c r="N3200" s="6" t="str">
        <f t="shared" si="200"/>
        <v>10452 Councillor, Ward Wolford</v>
      </c>
      <c r="O3200" s="15">
        <f>IF(I3200&lt;&gt;FALSE,VLOOKUP(H3200,internet_municipalities!$B$2:$W$226,22,FALSE),"NO INTERNET")</f>
        <v>1358</v>
      </c>
      <c r="P3200" s="16" t="str">
        <f t="shared" si="201"/>
        <v>Lost</v>
      </c>
    </row>
    <row r="3201" spans="1:16" x14ac:dyDescent="0.2">
      <c r="A3201">
        <v>10461</v>
      </c>
      <c r="B3201" t="b">
        <v>1</v>
      </c>
      <c r="C3201" t="s">
        <v>1471</v>
      </c>
      <c r="D3201" t="s">
        <v>4045</v>
      </c>
      <c r="E3201">
        <v>1041</v>
      </c>
      <c r="F3201">
        <v>181</v>
      </c>
      <c r="G3201" t="b">
        <v>1</v>
      </c>
      <c r="H3201" t="str">
        <f>VLOOKUP(A3201,all_municipalities!$A$2:$M$445,2,FALSE)</f>
        <v>Milton, Town of</v>
      </c>
      <c r="I3201" t="b">
        <f>VLOOKUP(A3201,all_municipalities!$A$2:$M$445,9,FALSE)</f>
        <v>0</v>
      </c>
      <c r="J3201" t="b">
        <f>VLOOKUP(A3201,all_municipalities!$A$2:$M$445,13, FALSE)</f>
        <v>0</v>
      </c>
      <c r="K3201" t="str">
        <f t="shared" si="198"/>
        <v>NONE</v>
      </c>
      <c r="L3201">
        <v>0</v>
      </c>
      <c r="M3201" t="str">
        <f t="shared" si="199"/>
        <v>10461 Councillor, Ward 4</v>
      </c>
      <c r="N3201" s="6" t="str">
        <f t="shared" si="200"/>
        <v/>
      </c>
      <c r="O3201" s="15" t="str">
        <f>IF(I3201&lt;&gt;FALSE,VLOOKUP(H3201,internet_municipalities!$B$2:$W$226,22,FALSE),"NO INTERNET")</f>
        <v>NO INTERNET</v>
      </c>
      <c r="P3201" s="16" t="str">
        <f t="shared" si="201"/>
        <v>NO INTERNET</v>
      </c>
    </row>
    <row r="3202" spans="1:16" x14ac:dyDescent="0.2">
      <c r="A3202">
        <v>10461</v>
      </c>
      <c r="B3202" t="b">
        <v>1</v>
      </c>
      <c r="C3202" t="s">
        <v>1475</v>
      </c>
      <c r="D3202" t="s">
        <v>4046</v>
      </c>
      <c r="E3202">
        <v>2067</v>
      </c>
      <c r="F3202">
        <v>965</v>
      </c>
      <c r="G3202" t="b">
        <v>1</v>
      </c>
      <c r="H3202" t="str">
        <f>VLOOKUP(A3202,all_municipalities!$A$2:$M$445,2,FALSE)</f>
        <v>Milton, Town of</v>
      </c>
      <c r="I3202" t="b">
        <f>VLOOKUP(A3202,all_municipalities!$A$2:$M$445,9,FALSE)</f>
        <v>0</v>
      </c>
      <c r="J3202" t="b">
        <f>VLOOKUP(A3202,all_municipalities!$A$2:$M$445,13, FALSE)</f>
        <v>0</v>
      </c>
      <c r="K3202" t="str">
        <f t="shared" ref="K3202:K3265" si="202">IF(J3202=TRUE,IF(F3202&lt;=10,"HIGH",IF(F3202&lt;=100,"MID",IF(F3202&lt;=1000,"LOW","NONE"))),"NONE")</f>
        <v>NONE</v>
      </c>
      <c r="L3202">
        <v>0</v>
      </c>
      <c r="M3202" t="str">
        <f t="shared" ref="M3202:M3265" si="203">CONCATENATE(A3202, " ",C3202)</f>
        <v>10461 Councillor, Ward 3</v>
      </c>
      <c r="N3202" s="6" t="str">
        <f t="shared" si="200"/>
        <v/>
      </c>
      <c r="O3202" s="15" t="str">
        <f>IF(I3202&lt;&gt;FALSE,VLOOKUP(H3202,internet_municipalities!$B$2:$W$226,22,FALSE),"NO INTERNET")</f>
        <v>NO INTERNET</v>
      </c>
      <c r="P3202" s="16" t="str">
        <f t="shared" si="201"/>
        <v>NO INTERNET</v>
      </c>
    </row>
    <row r="3203" spans="1:16" x14ac:dyDescent="0.2">
      <c r="A3203">
        <v>10461</v>
      </c>
      <c r="B3203" t="b">
        <v>1</v>
      </c>
      <c r="C3203" t="s">
        <v>1453</v>
      </c>
      <c r="D3203" t="s">
        <v>4047</v>
      </c>
      <c r="E3203">
        <v>3542</v>
      </c>
      <c r="F3203">
        <v>928</v>
      </c>
      <c r="G3203" t="b">
        <v>1</v>
      </c>
      <c r="H3203" t="str">
        <f>VLOOKUP(A3203,all_municipalities!$A$2:$M$445,2,FALSE)</f>
        <v>Milton, Town of</v>
      </c>
      <c r="I3203" t="b">
        <f>VLOOKUP(A3203,all_municipalities!$A$2:$M$445,9,FALSE)</f>
        <v>0</v>
      </c>
      <c r="J3203" t="b">
        <f>VLOOKUP(A3203,all_municipalities!$A$2:$M$445,13, FALSE)</f>
        <v>0</v>
      </c>
      <c r="K3203" t="str">
        <f t="shared" si="202"/>
        <v>NONE</v>
      </c>
      <c r="L3203">
        <v>0</v>
      </c>
      <c r="M3203" t="str">
        <f t="shared" si="203"/>
        <v>10461 Councillor, Ward 2</v>
      </c>
      <c r="N3203" s="6" t="str">
        <f t="shared" ref="N3203:N3266" si="204">IF(I3203,M3203,"")</f>
        <v/>
      </c>
      <c r="O3203" s="15" t="str">
        <f>IF(I3203&lt;&gt;FALSE,VLOOKUP(H3203,internet_municipalities!$B$2:$W$226,22,FALSE),"NO INTERNET")</f>
        <v>NO INTERNET</v>
      </c>
      <c r="P3203" s="16" t="str">
        <f t="shared" si="201"/>
        <v>NO INTERNET</v>
      </c>
    </row>
    <row r="3204" spans="1:16" x14ac:dyDescent="0.2">
      <c r="A3204">
        <v>10461</v>
      </c>
      <c r="B3204" t="b">
        <v>1</v>
      </c>
      <c r="C3204" t="s">
        <v>1456</v>
      </c>
      <c r="D3204" t="s">
        <v>4048</v>
      </c>
      <c r="E3204">
        <v>4200</v>
      </c>
      <c r="F3204">
        <v>2529</v>
      </c>
      <c r="G3204" t="b">
        <v>1</v>
      </c>
      <c r="H3204" t="str">
        <f>VLOOKUP(A3204,all_municipalities!$A$2:$M$445,2,FALSE)</f>
        <v>Milton, Town of</v>
      </c>
      <c r="I3204" t="b">
        <f>VLOOKUP(A3204,all_municipalities!$A$2:$M$445,9,FALSE)</f>
        <v>0</v>
      </c>
      <c r="J3204" t="b">
        <f>VLOOKUP(A3204,all_municipalities!$A$2:$M$445,13, FALSE)</f>
        <v>0</v>
      </c>
      <c r="K3204" t="str">
        <f t="shared" si="202"/>
        <v>NONE</v>
      </c>
      <c r="L3204">
        <v>0</v>
      </c>
      <c r="M3204" t="str">
        <f t="shared" si="203"/>
        <v>10461 Councillor, Ward 1</v>
      </c>
      <c r="N3204" s="6" t="str">
        <f t="shared" si="204"/>
        <v/>
      </c>
      <c r="O3204" s="15" t="str">
        <f>IF(I3204&lt;&gt;FALSE,VLOOKUP(H3204,internet_municipalities!$B$2:$W$226,22,FALSE),"NO INTERNET")</f>
        <v>NO INTERNET</v>
      </c>
      <c r="P3204" s="16" t="str">
        <f t="shared" si="201"/>
        <v>NO INTERNET</v>
      </c>
    </row>
    <row r="3205" spans="1:16" x14ac:dyDescent="0.2">
      <c r="A3205">
        <v>10461</v>
      </c>
      <c r="B3205" t="b">
        <v>1</v>
      </c>
      <c r="C3205" t="s">
        <v>4049</v>
      </c>
      <c r="D3205" t="s">
        <v>4050</v>
      </c>
      <c r="E3205">
        <v>3279</v>
      </c>
      <c r="F3205">
        <v>2406</v>
      </c>
      <c r="G3205" t="b">
        <v>1</v>
      </c>
      <c r="H3205" t="str">
        <f>VLOOKUP(A3205,all_municipalities!$A$2:$M$445,2,FALSE)</f>
        <v>Milton, Town of</v>
      </c>
      <c r="I3205" t="b">
        <f>VLOOKUP(A3205,all_municipalities!$A$2:$M$445,9,FALSE)</f>
        <v>0</v>
      </c>
      <c r="J3205" t="b">
        <f>VLOOKUP(A3205,all_municipalities!$A$2:$M$445,13, FALSE)</f>
        <v>0</v>
      </c>
      <c r="K3205" t="str">
        <f t="shared" si="202"/>
        <v>NONE</v>
      </c>
      <c r="L3205">
        <v>0</v>
      </c>
      <c r="M3205" t="str">
        <f t="shared" si="203"/>
        <v>10461 Regional Councillor, Ward 4</v>
      </c>
      <c r="N3205" s="6" t="str">
        <f t="shared" si="204"/>
        <v/>
      </c>
      <c r="O3205" s="15" t="str">
        <f>IF(I3205&lt;&gt;FALSE,VLOOKUP(H3205,internet_municipalities!$B$2:$W$226,22,FALSE),"NO INTERNET")</f>
        <v>NO INTERNET</v>
      </c>
      <c r="P3205" s="16" t="str">
        <f t="shared" si="201"/>
        <v>NO INTERNET</v>
      </c>
    </row>
    <row r="3206" spans="1:16" x14ac:dyDescent="0.2">
      <c r="A3206">
        <v>10461</v>
      </c>
      <c r="B3206" t="b">
        <v>1</v>
      </c>
      <c r="C3206" t="s">
        <v>1497</v>
      </c>
      <c r="D3206" t="s">
        <v>4051</v>
      </c>
      <c r="E3206">
        <v>2182</v>
      </c>
      <c r="F3206">
        <v>355</v>
      </c>
      <c r="G3206" t="b">
        <v>1</v>
      </c>
      <c r="H3206" t="str">
        <f>VLOOKUP(A3206,all_municipalities!$A$2:$M$445,2,FALSE)</f>
        <v>Milton, Town of</v>
      </c>
      <c r="I3206" t="b">
        <f>VLOOKUP(A3206,all_municipalities!$A$2:$M$445,9,FALSE)</f>
        <v>0</v>
      </c>
      <c r="J3206" t="b">
        <f>VLOOKUP(A3206,all_municipalities!$A$2:$M$445,13, FALSE)</f>
        <v>0</v>
      </c>
      <c r="K3206" t="str">
        <f t="shared" si="202"/>
        <v>NONE</v>
      </c>
      <c r="L3206">
        <v>0</v>
      </c>
      <c r="M3206" t="str">
        <f t="shared" si="203"/>
        <v>10461 Regional Councillor, Ward 3</v>
      </c>
      <c r="N3206" s="6" t="str">
        <f t="shared" si="204"/>
        <v/>
      </c>
      <c r="O3206" s="15" t="str">
        <f>IF(I3206&lt;&gt;FALSE,VLOOKUP(H3206,internet_municipalities!$B$2:$W$226,22,FALSE),"NO INTERNET")</f>
        <v>NO INTERNET</v>
      </c>
      <c r="P3206" s="16" t="str">
        <f t="shared" si="201"/>
        <v>NO INTERNET</v>
      </c>
    </row>
    <row r="3207" spans="1:16" x14ac:dyDescent="0.2">
      <c r="A3207">
        <v>10461</v>
      </c>
      <c r="B3207" t="b">
        <v>1</v>
      </c>
      <c r="C3207" t="s">
        <v>1500</v>
      </c>
      <c r="D3207" t="s">
        <v>4052</v>
      </c>
      <c r="E3207" t="s">
        <v>461</v>
      </c>
      <c r="F3207" t="s">
        <v>461</v>
      </c>
      <c r="G3207" t="b">
        <v>1</v>
      </c>
      <c r="H3207" t="str">
        <f>VLOOKUP(A3207,all_municipalities!$A$2:$M$445,2,FALSE)</f>
        <v>Milton, Town of</v>
      </c>
      <c r="I3207" t="b">
        <f>VLOOKUP(A3207,all_municipalities!$A$2:$M$445,9,FALSE)</f>
        <v>0</v>
      </c>
      <c r="J3207" t="b">
        <f>VLOOKUP(A3207,all_municipalities!$A$2:$M$445,13, FALSE)</f>
        <v>0</v>
      </c>
      <c r="K3207" t="str">
        <f t="shared" si="202"/>
        <v>NONE</v>
      </c>
      <c r="L3207">
        <v>0</v>
      </c>
      <c r="M3207" t="str">
        <f t="shared" si="203"/>
        <v>10461 Regional Councillor, Ward 2</v>
      </c>
      <c r="N3207" s="6" t="str">
        <f t="shared" si="204"/>
        <v/>
      </c>
      <c r="O3207" s="15" t="str">
        <f>IF(I3207&lt;&gt;FALSE,VLOOKUP(H3207,internet_municipalities!$B$2:$W$226,22,FALSE),"NO INTERNET")</f>
        <v>NO INTERNET</v>
      </c>
      <c r="P3207" s="16" t="str">
        <f t="shared" ref="P3207:P3270" si="205">IF(I3207=TRUE,IF(F3207&lt;&gt;"Acclaimed",IF(F3207&lt;&gt;"Lost",F3207/O3207,"Lost"),"Acclaimed"),"NO INTERNET")</f>
        <v>NO INTERNET</v>
      </c>
    </row>
    <row r="3208" spans="1:16" x14ac:dyDescent="0.2">
      <c r="A3208">
        <v>10461</v>
      </c>
      <c r="B3208" t="b">
        <v>1</v>
      </c>
      <c r="C3208" t="s">
        <v>1503</v>
      </c>
      <c r="D3208" t="s">
        <v>4053</v>
      </c>
      <c r="E3208" t="s">
        <v>461</v>
      </c>
      <c r="F3208" t="s">
        <v>461</v>
      </c>
      <c r="G3208" t="b">
        <v>1</v>
      </c>
      <c r="H3208" t="str">
        <f>VLOOKUP(A3208,all_municipalities!$A$2:$M$445,2,FALSE)</f>
        <v>Milton, Town of</v>
      </c>
      <c r="I3208" t="b">
        <f>VLOOKUP(A3208,all_municipalities!$A$2:$M$445,9,FALSE)</f>
        <v>0</v>
      </c>
      <c r="J3208" t="b">
        <f>VLOOKUP(A3208,all_municipalities!$A$2:$M$445,13, FALSE)</f>
        <v>0</v>
      </c>
      <c r="K3208" t="str">
        <f t="shared" si="202"/>
        <v>NONE</v>
      </c>
      <c r="L3208">
        <v>0</v>
      </c>
      <c r="M3208" t="str">
        <f t="shared" si="203"/>
        <v>10461 Regional Councillor, Ward 1</v>
      </c>
      <c r="N3208" s="6" t="str">
        <f t="shared" si="204"/>
        <v/>
      </c>
      <c r="O3208" s="15" t="str">
        <f>IF(I3208&lt;&gt;FALSE,VLOOKUP(H3208,internet_municipalities!$B$2:$W$226,22,FALSE),"NO INTERNET")</f>
        <v>NO INTERNET</v>
      </c>
      <c r="P3208" s="16" t="str">
        <f t="shared" si="205"/>
        <v>NO INTERNET</v>
      </c>
    </row>
    <row r="3209" spans="1:16" x14ac:dyDescent="0.2">
      <c r="A3209">
        <v>10461</v>
      </c>
      <c r="B3209" t="b">
        <v>0</v>
      </c>
      <c r="C3209" t="s">
        <v>1497</v>
      </c>
      <c r="D3209" t="s">
        <v>4054</v>
      </c>
      <c r="E3209">
        <v>1713</v>
      </c>
      <c r="F3209" t="s">
        <v>1460</v>
      </c>
      <c r="G3209" t="b">
        <v>1</v>
      </c>
      <c r="H3209" t="str">
        <f>VLOOKUP(A3209,all_municipalities!$A$2:$M$445,2,FALSE)</f>
        <v>Milton, Town of</v>
      </c>
      <c r="I3209" t="b">
        <f>VLOOKUP(A3209,all_municipalities!$A$2:$M$445,9,FALSE)</f>
        <v>0</v>
      </c>
      <c r="J3209" t="b">
        <f>VLOOKUP(A3209,all_municipalities!$A$2:$M$445,13, FALSE)</f>
        <v>0</v>
      </c>
      <c r="K3209" t="str">
        <f t="shared" si="202"/>
        <v>NONE</v>
      </c>
      <c r="L3209">
        <v>0</v>
      </c>
      <c r="M3209" t="str">
        <f t="shared" si="203"/>
        <v>10461 Regional Councillor, Ward 3</v>
      </c>
      <c r="N3209" s="6" t="str">
        <f t="shared" si="204"/>
        <v/>
      </c>
      <c r="O3209" s="15" t="str">
        <f>IF(I3209&lt;&gt;FALSE,VLOOKUP(H3209,internet_municipalities!$B$2:$W$226,22,FALSE),"NO INTERNET")</f>
        <v>NO INTERNET</v>
      </c>
      <c r="P3209" s="16" t="str">
        <f t="shared" si="205"/>
        <v>NO INTERNET</v>
      </c>
    </row>
    <row r="3210" spans="1:16" x14ac:dyDescent="0.2">
      <c r="A3210">
        <v>10461</v>
      </c>
      <c r="B3210" t="b">
        <v>0</v>
      </c>
      <c r="C3210" t="s">
        <v>1497</v>
      </c>
      <c r="D3210" t="s">
        <v>4055</v>
      </c>
      <c r="E3210">
        <v>1827</v>
      </c>
      <c r="F3210" t="s">
        <v>1460</v>
      </c>
      <c r="G3210" t="b">
        <v>1</v>
      </c>
      <c r="H3210" t="str">
        <f>VLOOKUP(A3210,all_municipalities!$A$2:$M$445,2,FALSE)</f>
        <v>Milton, Town of</v>
      </c>
      <c r="I3210" t="b">
        <f>VLOOKUP(A3210,all_municipalities!$A$2:$M$445,9,FALSE)</f>
        <v>0</v>
      </c>
      <c r="J3210" t="b">
        <f>VLOOKUP(A3210,all_municipalities!$A$2:$M$445,13, FALSE)</f>
        <v>0</v>
      </c>
      <c r="K3210" t="str">
        <f t="shared" si="202"/>
        <v>NONE</v>
      </c>
      <c r="L3210">
        <v>0</v>
      </c>
      <c r="M3210" t="str">
        <f t="shared" si="203"/>
        <v>10461 Regional Councillor, Ward 3</v>
      </c>
      <c r="N3210" s="6" t="str">
        <f t="shared" si="204"/>
        <v/>
      </c>
      <c r="O3210" s="15" t="str">
        <f>IF(I3210&lt;&gt;FALSE,VLOOKUP(H3210,internet_municipalities!$B$2:$W$226,22,FALSE),"NO INTERNET")</f>
        <v>NO INTERNET</v>
      </c>
      <c r="P3210" s="16" t="str">
        <f t="shared" si="205"/>
        <v>NO INTERNET</v>
      </c>
    </row>
    <row r="3211" spans="1:16" x14ac:dyDescent="0.2">
      <c r="A3211">
        <v>10461</v>
      </c>
      <c r="B3211" t="b">
        <v>0</v>
      </c>
      <c r="C3211" t="s">
        <v>4049</v>
      </c>
      <c r="D3211" t="s">
        <v>4056</v>
      </c>
      <c r="E3211">
        <v>644</v>
      </c>
      <c r="F3211" t="s">
        <v>1460</v>
      </c>
      <c r="G3211" t="b">
        <v>1</v>
      </c>
      <c r="H3211" t="str">
        <f>VLOOKUP(A3211,all_municipalities!$A$2:$M$445,2,FALSE)</f>
        <v>Milton, Town of</v>
      </c>
      <c r="I3211" t="b">
        <f>VLOOKUP(A3211,all_municipalities!$A$2:$M$445,9,FALSE)</f>
        <v>0</v>
      </c>
      <c r="J3211" t="b">
        <f>VLOOKUP(A3211,all_municipalities!$A$2:$M$445,13, FALSE)</f>
        <v>0</v>
      </c>
      <c r="K3211" t="str">
        <f t="shared" si="202"/>
        <v>NONE</v>
      </c>
      <c r="L3211">
        <v>0</v>
      </c>
      <c r="M3211" t="str">
        <f t="shared" si="203"/>
        <v>10461 Regional Councillor, Ward 4</v>
      </c>
      <c r="N3211" s="6" t="str">
        <f t="shared" si="204"/>
        <v/>
      </c>
      <c r="O3211" s="15" t="str">
        <f>IF(I3211&lt;&gt;FALSE,VLOOKUP(H3211,internet_municipalities!$B$2:$W$226,22,FALSE),"NO INTERNET")</f>
        <v>NO INTERNET</v>
      </c>
      <c r="P3211" s="16" t="str">
        <f t="shared" si="205"/>
        <v>NO INTERNET</v>
      </c>
    </row>
    <row r="3212" spans="1:16" x14ac:dyDescent="0.2">
      <c r="A3212">
        <v>10461</v>
      </c>
      <c r="B3212" t="b">
        <v>0</v>
      </c>
      <c r="C3212" t="s">
        <v>4049</v>
      </c>
      <c r="D3212" t="s">
        <v>4057</v>
      </c>
      <c r="E3212">
        <v>873</v>
      </c>
      <c r="F3212" t="s">
        <v>1460</v>
      </c>
      <c r="G3212" t="b">
        <v>1</v>
      </c>
      <c r="H3212" t="str">
        <f>VLOOKUP(A3212,all_municipalities!$A$2:$M$445,2,FALSE)</f>
        <v>Milton, Town of</v>
      </c>
      <c r="I3212" t="b">
        <f>VLOOKUP(A3212,all_municipalities!$A$2:$M$445,9,FALSE)</f>
        <v>0</v>
      </c>
      <c r="J3212" t="b">
        <f>VLOOKUP(A3212,all_municipalities!$A$2:$M$445,13, FALSE)</f>
        <v>0</v>
      </c>
      <c r="K3212" t="str">
        <f t="shared" si="202"/>
        <v>NONE</v>
      </c>
      <c r="L3212">
        <v>0</v>
      </c>
      <c r="M3212" t="str">
        <f t="shared" si="203"/>
        <v>10461 Regional Councillor, Ward 4</v>
      </c>
      <c r="N3212" s="6" t="str">
        <f t="shared" si="204"/>
        <v/>
      </c>
      <c r="O3212" s="15" t="str">
        <f>IF(I3212&lt;&gt;FALSE,VLOOKUP(H3212,internet_municipalities!$B$2:$W$226,22,FALSE),"NO INTERNET")</f>
        <v>NO INTERNET</v>
      </c>
      <c r="P3212" s="16" t="str">
        <f t="shared" si="205"/>
        <v>NO INTERNET</v>
      </c>
    </row>
    <row r="3213" spans="1:16" x14ac:dyDescent="0.2">
      <c r="A3213">
        <v>10461</v>
      </c>
      <c r="B3213" t="b">
        <v>0</v>
      </c>
      <c r="C3213" t="s">
        <v>1456</v>
      </c>
      <c r="D3213" t="s">
        <v>4058</v>
      </c>
      <c r="E3213">
        <v>1671</v>
      </c>
      <c r="F3213" t="s">
        <v>1460</v>
      </c>
      <c r="G3213" t="b">
        <v>1</v>
      </c>
      <c r="H3213" t="str">
        <f>VLOOKUP(A3213,all_municipalities!$A$2:$M$445,2,FALSE)</f>
        <v>Milton, Town of</v>
      </c>
      <c r="I3213" t="b">
        <f>VLOOKUP(A3213,all_municipalities!$A$2:$M$445,9,FALSE)</f>
        <v>0</v>
      </c>
      <c r="J3213" t="b">
        <f>VLOOKUP(A3213,all_municipalities!$A$2:$M$445,13, FALSE)</f>
        <v>0</v>
      </c>
      <c r="K3213" t="str">
        <f t="shared" si="202"/>
        <v>NONE</v>
      </c>
      <c r="L3213">
        <v>0</v>
      </c>
      <c r="M3213" t="str">
        <f t="shared" si="203"/>
        <v>10461 Councillor, Ward 1</v>
      </c>
      <c r="N3213" s="6" t="str">
        <f t="shared" si="204"/>
        <v/>
      </c>
      <c r="O3213" s="15" t="str">
        <f>IF(I3213&lt;&gt;FALSE,VLOOKUP(H3213,internet_municipalities!$B$2:$W$226,22,FALSE),"NO INTERNET")</f>
        <v>NO INTERNET</v>
      </c>
      <c r="P3213" s="16" t="str">
        <f t="shared" si="205"/>
        <v>NO INTERNET</v>
      </c>
    </row>
    <row r="3214" spans="1:16" x14ac:dyDescent="0.2">
      <c r="A3214">
        <v>10461</v>
      </c>
      <c r="B3214" t="b">
        <v>0</v>
      </c>
      <c r="C3214" t="s">
        <v>1453</v>
      </c>
      <c r="D3214" t="s">
        <v>4059</v>
      </c>
      <c r="E3214">
        <v>2614</v>
      </c>
      <c r="F3214" t="s">
        <v>1460</v>
      </c>
      <c r="G3214" t="b">
        <v>1</v>
      </c>
      <c r="H3214" t="str">
        <f>VLOOKUP(A3214,all_municipalities!$A$2:$M$445,2,FALSE)</f>
        <v>Milton, Town of</v>
      </c>
      <c r="I3214" t="b">
        <f>VLOOKUP(A3214,all_municipalities!$A$2:$M$445,9,FALSE)</f>
        <v>0</v>
      </c>
      <c r="J3214" t="b">
        <f>VLOOKUP(A3214,all_municipalities!$A$2:$M$445,13, FALSE)</f>
        <v>0</v>
      </c>
      <c r="K3214" t="str">
        <f t="shared" si="202"/>
        <v>NONE</v>
      </c>
      <c r="L3214">
        <v>0</v>
      </c>
      <c r="M3214" t="str">
        <f t="shared" si="203"/>
        <v>10461 Councillor, Ward 2</v>
      </c>
      <c r="N3214" s="6" t="str">
        <f t="shared" si="204"/>
        <v/>
      </c>
      <c r="O3214" s="15" t="str">
        <f>IF(I3214&lt;&gt;FALSE,VLOOKUP(H3214,internet_municipalities!$B$2:$W$226,22,FALSE),"NO INTERNET")</f>
        <v>NO INTERNET</v>
      </c>
      <c r="P3214" s="16" t="str">
        <f t="shared" si="205"/>
        <v>NO INTERNET</v>
      </c>
    </row>
    <row r="3215" spans="1:16" x14ac:dyDescent="0.2">
      <c r="A3215">
        <v>10461</v>
      </c>
      <c r="B3215" t="b">
        <v>0</v>
      </c>
      <c r="C3215" t="s">
        <v>1475</v>
      </c>
      <c r="D3215" t="s">
        <v>4060</v>
      </c>
      <c r="E3215">
        <v>943</v>
      </c>
      <c r="F3215" t="s">
        <v>1460</v>
      </c>
      <c r="G3215" t="b">
        <v>1</v>
      </c>
      <c r="H3215" t="str">
        <f>VLOOKUP(A3215,all_municipalities!$A$2:$M$445,2,FALSE)</f>
        <v>Milton, Town of</v>
      </c>
      <c r="I3215" t="b">
        <f>VLOOKUP(A3215,all_municipalities!$A$2:$M$445,9,FALSE)</f>
        <v>0</v>
      </c>
      <c r="J3215" t="b">
        <f>VLOOKUP(A3215,all_municipalities!$A$2:$M$445,13, FALSE)</f>
        <v>0</v>
      </c>
      <c r="K3215" t="str">
        <f t="shared" si="202"/>
        <v>NONE</v>
      </c>
      <c r="L3215">
        <v>0</v>
      </c>
      <c r="M3215" t="str">
        <f t="shared" si="203"/>
        <v>10461 Councillor, Ward 3</v>
      </c>
      <c r="N3215" s="6" t="str">
        <f t="shared" si="204"/>
        <v/>
      </c>
      <c r="O3215" s="15" t="str">
        <f>IF(I3215&lt;&gt;FALSE,VLOOKUP(H3215,internet_municipalities!$B$2:$W$226,22,FALSE),"NO INTERNET")</f>
        <v>NO INTERNET</v>
      </c>
      <c r="P3215" s="16" t="str">
        <f t="shared" si="205"/>
        <v>NO INTERNET</v>
      </c>
    </row>
    <row r="3216" spans="1:16" x14ac:dyDescent="0.2">
      <c r="A3216">
        <v>10461</v>
      </c>
      <c r="B3216" t="b">
        <v>0</v>
      </c>
      <c r="C3216" t="s">
        <v>1475</v>
      </c>
      <c r="D3216" t="s">
        <v>4061</v>
      </c>
      <c r="E3216">
        <v>1090</v>
      </c>
      <c r="F3216" t="s">
        <v>1460</v>
      </c>
      <c r="G3216" t="b">
        <v>1</v>
      </c>
      <c r="H3216" t="str">
        <f>VLOOKUP(A3216,all_municipalities!$A$2:$M$445,2,FALSE)</f>
        <v>Milton, Town of</v>
      </c>
      <c r="I3216" t="b">
        <f>VLOOKUP(A3216,all_municipalities!$A$2:$M$445,9,FALSE)</f>
        <v>0</v>
      </c>
      <c r="J3216" t="b">
        <f>VLOOKUP(A3216,all_municipalities!$A$2:$M$445,13, FALSE)</f>
        <v>0</v>
      </c>
      <c r="K3216" t="str">
        <f t="shared" si="202"/>
        <v>NONE</v>
      </c>
      <c r="L3216">
        <v>0</v>
      </c>
      <c r="M3216" t="str">
        <f t="shared" si="203"/>
        <v>10461 Councillor, Ward 3</v>
      </c>
      <c r="N3216" s="6" t="str">
        <f t="shared" si="204"/>
        <v/>
      </c>
      <c r="O3216" s="15" t="str">
        <f>IF(I3216&lt;&gt;FALSE,VLOOKUP(H3216,internet_municipalities!$B$2:$W$226,22,FALSE),"NO INTERNET")</f>
        <v>NO INTERNET</v>
      </c>
      <c r="P3216" s="16" t="str">
        <f t="shared" si="205"/>
        <v>NO INTERNET</v>
      </c>
    </row>
    <row r="3217" spans="1:16" x14ac:dyDescent="0.2">
      <c r="A3217">
        <v>10461</v>
      </c>
      <c r="B3217" t="b">
        <v>0</v>
      </c>
      <c r="C3217" t="s">
        <v>1475</v>
      </c>
      <c r="D3217" t="s">
        <v>4062</v>
      </c>
      <c r="E3217">
        <v>355</v>
      </c>
      <c r="F3217" t="s">
        <v>1460</v>
      </c>
      <c r="G3217" t="b">
        <v>1</v>
      </c>
      <c r="H3217" t="str">
        <f>VLOOKUP(A3217,all_municipalities!$A$2:$M$445,2,FALSE)</f>
        <v>Milton, Town of</v>
      </c>
      <c r="I3217" t="b">
        <f>VLOOKUP(A3217,all_municipalities!$A$2:$M$445,9,FALSE)</f>
        <v>0</v>
      </c>
      <c r="J3217" t="b">
        <f>VLOOKUP(A3217,all_municipalities!$A$2:$M$445,13, FALSE)</f>
        <v>0</v>
      </c>
      <c r="K3217" t="str">
        <f t="shared" si="202"/>
        <v>NONE</v>
      </c>
      <c r="L3217">
        <v>0</v>
      </c>
      <c r="M3217" t="str">
        <f t="shared" si="203"/>
        <v>10461 Councillor, Ward 3</v>
      </c>
      <c r="N3217" s="6" t="str">
        <f t="shared" si="204"/>
        <v/>
      </c>
      <c r="O3217" s="15" t="str">
        <f>IF(I3217&lt;&gt;FALSE,VLOOKUP(H3217,internet_municipalities!$B$2:$W$226,22,FALSE),"NO INTERNET")</f>
        <v>NO INTERNET</v>
      </c>
      <c r="P3217" s="16" t="str">
        <f t="shared" si="205"/>
        <v>NO INTERNET</v>
      </c>
    </row>
    <row r="3218" spans="1:16" x14ac:dyDescent="0.2">
      <c r="A3218">
        <v>10461</v>
      </c>
      <c r="B3218" t="b">
        <v>0</v>
      </c>
      <c r="C3218" t="s">
        <v>1475</v>
      </c>
      <c r="D3218" t="s">
        <v>4063</v>
      </c>
      <c r="E3218">
        <v>1102</v>
      </c>
      <c r="F3218" t="s">
        <v>1460</v>
      </c>
      <c r="G3218" t="b">
        <v>1</v>
      </c>
      <c r="H3218" t="str">
        <f>VLOOKUP(A3218,all_municipalities!$A$2:$M$445,2,FALSE)</f>
        <v>Milton, Town of</v>
      </c>
      <c r="I3218" t="b">
        <f>VLOOKUP(A3218,all_municipalities!$A$2:$M$445,9,FALSE)</f>
        <v>0</v>
      </c>
      <c r="J3218" t="b">
        <f>VLOOKUP(A3218,all_municipalities!$A$2:$M$445,13, FALSE)</f>
        <v>0</v>
      </c>
      <c r="K3218" t="str">
        <f t="shared" si="202"/>
        <v>NONE</v>
      </c>
      <c r="L3218">
        <v>0</v>
      </c>
      <c r="M3218" t="str">
        <f t="shared" si="203"/>
        <v>10461 Councillor, Ward 3</v>
      </c>
      <c r="N3218" s="6" t="str">
        <f t="shared" si="204"/>
        <v/>
      </c>
      <c r="O3218" s="15" t="str">
        <f>IF(I3218&lt;&gt;FALSE,VLOOKUP(H3218,internet_municipalities!$B$2:$W$226,22,FALSE),"NO INTERNET")</f>
        <v>NO INTERNET</v>
      </c>
      <c r="P3218" s="16" t="str">
        <f t="shared" si="205"/>
        <v>NO INTERNET</v>
      </c>
    </row>
    <row r="3219" spans="1:16" x14ac:dyDescent="0.2">
      <c r="A3219">
        <v>10461</v>
      </c>
      <c r="B3219" t="b">
        <v>0</v>
      </c>
      <c r="C3219" t="s">
        <v>1471</v>
      </c>
      <c r="D3219" t="s">
        <v>4064</v>
      </c>
      <c r="E3219">
        <v>853</v>
      </c>
      <c r="F3219" t="s">
        <v>1460</v>
      </c>
      <c r="G3219" t="b">
        <v>1</v>
      </c>
      <c r="H3219" t="str">
        <f>VLOOKUP(A3219,all_municipalities!$A$2:$M$445,2,FALSE)</f>
        <v>Milton, Town of</v>
      </c>
      <c r="I3219" t="b">
        <f>VLOOKUP(A3219,all_municipalities!$A$2:$M$445,9,FALSE)</f>
        <v>0</v>
      </c>
      <c r="J3219" t="b">
        <f>VLOOKUP(A3219,all_municipalities!$A$2:$M$445,13, FALSE)</f>
        <v>0</v>
      </c>
      <c r="K3219" t="str">
        <f t="shared" si="202"/>
        <v>NONE</v>
      </c>
      <c r="L3219">
        <v>0</v>
      </c>
      <c r="M3219" t="str">
        <f t="shared" si="203"/>
        <v>10461 Councillor, Ward 4</v>
      </c>
      <c r="N3219" s="6" t="str">
        <f t="shared" si="204"/>
        <v/>
      </c>
      <c r="O3219" s="15" t="str">
        <f>IF(I3219&lt;&gt;FALSE,VLOOKUP(H3219,internet_municipalities!$B$2:$W$226,22,FALSE),"NO INTERNET")</f>
        <v>NO INTERNET</v>
      </c>
      <c r="P3219" s="16" t="str">
        <f t="shared" si="205"/>
        <v>NO INTERNET</v>
      </c>
    </row>
    <row r="3220" spans="1:16" x14ac:dyDescent="0.2">
      <c r="A3220">
        <v>10461</v>
      </c>
      <c r="B3220" t="b">
        <v>0</v>
      </c>
      <c r="C3220" t="s">
        <v>1471</v>
      </c>
      <c r="D3220" t="s">
        <v>4065</v>
      </c>
      <c r="E3220">
        <v>186</v>
      </c>
      <c r="F3220" t="s">
        <v>1460</v>
      </c>
      <c r="G3220" t="b">
        <v>1</v>
      </c>
      <c r="H3220" t="str">
        <f>VLOOKUP(A3220,all_municipalities!$A$2:$M$445,2,FALSE)</f>
        <v>Milton, Town of</v>
      </c>
      <c r="I3220" t="b">
        <f>VLOOKUP(A3220,all_municipalities!$A$2:$M$445,9,FALSE)</f>
        <v>0</v>
      </c>
      <c r="J3220" t="b">
        <f>VLOOKUP(A3220,all_municipalities!$A$2:$M$445,13, FALSE)</f>
        <v>0</v>
      </c>
      <c r="K3220" t="str">
        <f t="shared" si="202"/>
        <v>NONE</v>
      </c>
      <c r="L3220">
        <v>0</v>
      </c>
      <c r="M3220" t="str">
        <f t="shared" si="203"/>
        <v>10461 Councillor, Ward 4</v>
      </c>
      <c r="N3220" s="6" t="str">
        <f t="shared" si="204"/>
        <v/>
      </c>
      <c r="O3220" s="15" t="str">
        <f>IF(I3220&lt;&gt;FALSE,VLOOKUP(H3220,internet_municipalities!$B$2:$W$226,22,FALSE),"NO INTERNET")</f>
        <v>NO INTERNET</v>
      </c>
      <c r="P3220" s="16" t="str">
        <f t="shared" si="205"/>
        <v>NO INTERNET</v>
      </c>
    </row>
    <row r="3221" spans="1:16" x14ac:dyDescent="0.2">
      <c r="A3221">
        <v>10461</v>
      </c>
      <c r="B3221" t="b">
        <v>0</v>
      </c>
      <c r="C3221" t="s">
        <v>1471</v>
      </c>
      <c r="D3221" t="s">
        <v>4066</v>
      </c>
      <c r="E3221">
        <v>860</v>
      </c>
      <c r="F3221" t="s">
        <v>1460</v>
      </c>
      <c r="G3221" t="b">
        <v>1</v>
      </c>
      <c r="H3221" t="str">
        <f>VLOOKUP(A3221,all_municipalities!$A$2:$M$445,2,FALSE)</f>
        <v>Milton, Town of</v>
      </c>
      <c r="I3221" t="b">
        <f>VLOOKUP(A3221,all_municipalities!$A$2:$M$445,9,FALSE)</f>
        <v>0</v>
      </c>
      <c r="J3221" t="b">
        <f>VLOOKUP(A3221,all_municipalities!$A$2:$M$445,13, FALSE)</f>
        <v>0</v>
      </c>
      <c r="K3221" t="str">
        <f t="shared" si="202"/>
        <v>NONE</v>
      </c>
      <c r="L3221">
        <v>0</v>
      </c>
      <c r="M3221" t="str">
        <f t="shared" si="203"/>
        <v>10461 Councillor, Ward 4</v>
      </c>
      <c r="N3221" s="6" t="str">
        <f t="shared" si="204"/>
        <v/>
      </c>
      <c r="O3221" s="15" t="str">
        <f>IF(I3221&lt;&gt;FALSE,VLOOKUP(H3221,internet_municipalities!$B$2:$W$226,22,FALSE),"NO INTERNET")</f>
        <v>NO INTERNET</v>
      </c>
      <c r="P3221" s="16" t="str">
        <f t="shared" si="205"/>
        <v>NO INTERNET</v>
      </c>
    </row>
    <row r="3222" spans="1:16" x14ac:dyDescent="0.2">
      <c r="A3222">
        <v>10461</v>
      </c>
      <c r="B3222" t="b">
        <v>0</v>
      </c>
      <c r="C3222" t="s">
        <v>1471</v>
      </c>
      <c r="D3222" t="s">
        <v>4067</v>
      </c>
      <c r="E3222">
        <v>175</v>
      </c>
      <c r="F3222" t="s">
        <v>1460</v>
      </c>
      <c r="G3222" t="b">
        <v>1</v>
      </c>
      <c r="H3222" t="str">
        <f>VLOOKUP(A3222,all_municipalities!$A$2:$M$445,2,FALSE)</f>
        <v>Milton, Town of</v>
      </c>
      <c r="I3222" t="b">
        <f>VLOOKUP(A3222,all_municipalities!$A$2:$M$445,9,FALSE)</f>
        <v>0</v>
      </c>
      <c r="J3222" t="b">
        <f>VLOOKUP(A3222,all_municipalities!$A$2:$M$445,13, FALSE)</f>
        <v>0</v>
      </c>
      <c r="K3222" t="str">
        <f t="shared" si="202"/>
        <v>NONE</v>
      </c>
      <c r="L3222">
        <v>0</v>
      </c>
      <c r="M3222" t="str">
        <f t="shared" si="203"/>
        <v>10461 Councillor, Ward 4</v>
      </c>
      <c r="N3222" s="6" t="str">
        <f t="shared" si="204"/>
        <v/>
      </c>
      <c r="O3222" s="15" t="str">
        <f>IF(I3222&lt;&gt;FALSE,VLOOKUP(H3222,internet_municipalities!$B$2:$W$226,22,FALSE),"NO INTERNET")</f>
        <v>NO INTERNET</v>
      </c>
      <c r="P3222" s="16" t="str">
        <f t="shared" si="205"/>
        <v>NO INTERNET</v>
      </c>
    </row>
    <row r="3223" spans="1:16" x14ac:dyDescent="0.2">
      <c r="A3223">
        <v>10461</v>
      </c>
      <c r="B3223" t="b">
        <v>0</v>
      </c>
      <c r="C3223" t="s">
        <v>1471</v>
      </c>
      <c r="D3223" t="s">
        <v>4068</v>
      </c>
      <c r="E3223">
        <v>640</v>
      </c>
      <c r="F3223" t="s">
        <v>1460</v>
      </c>
      <c r="G3223" t="b">
        <v>1</v>
      </c>
      <c r="H3223" t="str">
        <f>VLOOKUP(A3223,all_municipalities!$A$2:$M$445,2,FALSE)</f>
        <v>Milton, Town of</v>
      </c>
      <c r="I3223" t="b">
        <f>VLOOKUP(A3223,all_municipalities!$A$2:$M$445,9,FALSE)</f>
        <v>0</v>
      </c>
      <c r="J3223" t="b">
        <f>VLOOKUP(A3223,all_municipalities!$A$2:$M$445,13, FALSE)</f>
        <v>0</v>
      </c>
      <c r="K3223" t="str">
        <f t="shared" si="202"/>
        <v>NONE</v>
      </c>
      <c r="L3223">
        <v>0</v>
      </c>
      <c r="M3223" t="str">
        <f t="shared" si="203"/>
        <v>10461 Councillor, Ward 4</v>
      </c>
      <c r="N3223" s="6" t="str">
        <f t="shared" si="204"/>
        <v/>
      </c>
      <c r="O3223" s="15" t="str">
        <f>IF(I3223&lt;&gt;FALSE,VLOOKUP(H3223,internet_municipalities!$B$2:$W$226,22,FALSE),"NO INTERNET")</f>
        <v>NO INTERNET</v>
      </c>
      <c r="P3223" s="16" t="str">
        <f t="shared" si="205"/>
        <v>NO INTERNET</v>
      </c>
    </row>
    <row r="3224" spans="1:16" x14ac:dyDescent="0.2">
      <c r="A3224">
        <v>10461</v>
      </c>
      <c r="B3224" t="b">
        <v>0</v>
      </c>
      <c r="C3224" t="s">
        <v>1471</v>
      </c>
      <c r="D3224" t="s">
        <v>4069</v>
      </c>
      <c r="E3224">
        <v>377</v>
      </c>
      <c r="F3224" t="s">
        <v>1460</v>
      </c>
      <c r="G3224" t="b">
        <v>1</v>
      </c>
      <c r="H3224" t="str">
        <f>VLOOKUP(A3224,all_municipalities!$A$2:$M$445,2,FALSE)</f>
        <v>Milton, Town of</v>
      </c>
      <c r="I3224" t="b">
        <f>VLOOKUP(A3224,all_municipalities!$A$2:$M$445,9,FALSE)</f>
        <v>0</v>
      </c>
      <c r="J3224" t="b">
        <f>VLOOKUP(A3224,all_municipalities!$A$2:$M$445,13, FALSE)</f>
        <v>0</v>
      </c>
      <c r="K3224" t="str">
        <f t="shared" si="202"/>
        <v>NONE</v>
      </c>
      <c r="L3224">
        <v>0</v>
      </c>
      <c r="M3224" t="str">
        <f t="shared" si="203"/>
        <v>10461 Councillor, Ward 4</v>
      </c>
      <c r="N3224" s="6" t="str">
        <f t="shared" si="204"/>
        <v/>
      </c>
      <c r="O3224" s="15" t="str">
        <f>IF(I3224&lt;&gt;FALSE,VLOOKUP(H3224,internet_municipalities!$B$2:$W$226,22,FALSE),"NO INTERNET")</f>
        <v>NO INTERNET</v>
      </c>
      <c r="P3224" s="16" t="str">
        <f t="shared" si="205"/>
        <v>NO INTERNET</v>
      </c>
    </row>
    <row r="3225" spans="1:16" x14ac:dyDescent="0.2">
      <c r="A3225">
        <v>10461</v>
      </c>
      <c r="B3225" t="b">
        <v>0</v>
      </c>
      <c r="C3225" t="s">
        <v>1471</v>
      </c>
      <c r="D3225" t="s">
        <v>4070</v>
      </c>
      <c r="E3225">
        <v>505</v>
      </c>
      <c r="F3225" t="s">
        <v>1460</v>
      </c>
      <c r="G3225" t="b">
        <v>1</v>
      </c>
      <c r="H3225" t="str">
        <f>VLOOKUP(A3225,all_municipalities!$A$2:$M$445,2,FALSE)</f>
        <v>Milton, Town of</v>
      </c>
      <c r="I3225" t="b">
        <f>VLOOKUP(A3225,all_municipalities!$A$2:$M$445,9,FALSE)</f>
        <v>0</v>
      </c>
      <c r="J3225" t="b">
        <f>VLOOKUP(A3225,all_municipalities!$A$2:$M$445,13, FALSE)</f>
        <v>0</v>
      </c>
      <c r="K3225" t="str">
        <f t="shared" si="202"/>
        <v>NONE</v>
      </c>
      <c r="L3225">
        <v>0</v>
      </c>
      <c r="M3225" t="str">
        <f t="shared" si="203"/>
        <v>10461 Councillor, Ward 4</v>
      </c>
      <c r="N3225" s="6" t="str">
        <f t="shared" si="204"/>
        <v/>
      </c>
      <c r="O3225" s="15" t="str">
        <f>IF(I3225&lt;&gt;FALSE,VLOOKUP(H3225,internet_municipalities!$B$2:$W$226,22,FALSE),"NO INTERNET")</f>
        <v>NO INTERNET</v>
      </c>
      <c r="P3225" s="16" t="str">
        <f t="shared" si="205"/>
        <v>NO INTERNET</v>
      </c>
    </row>
    <row r="3226" spans="1:16" x14ac:dyDescent="0.2">
      <c r="A3226">
        <v>19438</v>
      </c>
      <c r="B3226" t="b">
        <v>1</v>
      </c>
      <c r="C3226" t="s">
        <v>1475</v>
      </c>
      <c r="D3226" t="s">
        <v>4071</v>
      </c>
      <c r="E3226" t="s">
        <v>461</v>
      </c>
      <c r="F3226" t="s">
        <v>461</v>
      </c>
      <c r="G3226" t="b">
        <v>0</v>
      </c>
      <c r="H3226" t="str">
        <f>VLOOKUP(A3226,all_municipalities!$A$2:$M$445,2,FALSE)</f>
        <v>Minden Hills, Township of</v>
      </c>
      <c r="I3226" t="b">
        <f>VLOOKUP(A3226,all_municipalities!$A$2:$M$445,9,FALSE)</f>
        <v>1</v>
      </c>
      <c r="J3226" t="b">
        <f>VLOOKUP(A3226,all_municipalities!$A$2:$M$445,13, FALSE)</f>
        <v>0</v>
      </c>
      <c r="K3226" t="str">
        <f t="shared" si="202"/>
        <v>NONE</v>
      </c>
      <c r="L3226">
        <v>0</v>
      </c>
      <c r="M3226" t="str">
        <f t="shared" si="203"/>
        <v>19438 Councillor, Ward 3</v>
      </c>
      <c r="N3226" s="6" t="str">
        <f t="shared" si="204"/>
        <v>19438 Councillor, Ward 3</v>
      </c>
      <c r="O3226" s="15">
        <f>IF(I3226&lt;&gt;FALSE,VLOOKUP(H3226,internet_municipalities!$B$2:$W$226,22,FALSE),"NO INTERNET")</f>
        <v>9043</v>
      </c>
      <c r="P3226" s="16" t="str">
        <f t="shared" si="205"/>
        <v>Acclaimed</v>
      </c>
    </row>
    <row r="3227" spans="1:16" x14ac:dyDescent="0.2">
      <c r="A3227">
        <v>19438</v>
      </c>
      <c r="B3227" t="b">
        <v>1</v>
      </c>
      <c r="C3227" t="s">
        <v>1453</v>
      </c>
      <c r="D3227" t="s">
        <v>4072</v>
      </c>
      <c r="E3227">
        <v>529</v>
      </c>
      <c r="F3227">
        <v>266</v>
      </c>
      <c r="G3227" t="b">
        <v>0</v>
      </c>
      <c r="H3227" t="str">
        <f>VLOOKUP(A3227,all_municipalities!$A$2:$M$445,2,FALSE)</f>
        <v>Minden Hills, Township of</v>
      </c>
      <c r="I3227" t="b">
        <f>VLOOKUP(A3227,all_municipalities!$A$2:$M$445,9,FALSE)</f>
        <v>1</v>
      </c>
      <c r="J3227" t="b">
        <f>VLOOKUP(A3227,all_municipalities!$A$2:$M$445,13, FALSE)</f>
        <v>0</v>
      </c>
      <c r="K3227" t="str">
        <f t="shared" si="202"/>
        <v>NONE</v>
      </c>
      <c r="L3227">
        <v>0</v>
      </c>
      <c r="M3227" t="str">
        <f t="shared" si="203"/>
        <v>19438 Councillor, Ward 2</v>
      </c>
      <c r="N3227" s="6" t="str">
        <f t="shared" si="204"/>
        <v>19438 Councillor, Ward 2</v>
      </c>
      <c r="O3227" s="15">
        <f>IF(I3227&lt;&gt;FALSE,VLOOKUP(H3227,internet_municipalities!$B$2:$W$226,22,FALSE),"NO INTERNET")</f>
        <v>9043</v>
      </c>
      <c r="P3227" s="16">
        <f t="shared" si="205"/>
        <v>2.9415017140329538E-2</v>
      </c>
    </row>
    <row r="3228" spans="1:16" x14ac:dyDescent="0.2">
      <c r="A3228">
        <v>19438</v>
      </c>
      <c r="B3228" t="b">
        <v>1</v>
      </c>
      <c r="C3228" t="s">
        <v>1456</v>
      </c>
      <c r="D3228" t="s">
        <v>4073</v>
      </c>
      <c r="E3228">
        <v>736</v>
      </c>
      <c r="F3228">
        <v>29</v>
      </c>
      <c r="G3228" t="b">
        <v>0</v>
      </c>
      <c r="H3228" t="str">
        <f>VLOOKUP(A3228,all_municipalities!$A$2:$M$445,2,FALSE)</f>
        <v>Minden Hills, Township of</v>
      </c>
      <c r="I3228" t="b">
        <f>VLOOKUP(A3228,all_municipalities!$A$2:$M$445,9,FALSE)</f>
        <v>1</v>
      </c>
      <c r="J3228" t="b">
        <f>VLOOKUP(A3228,all_municipalities!$A$2:$M$445,13, FALSE)</f>
        <v>0</v>
      </c>
      <c r="K3228" t="str">
        <f t="shared" si="202"/>
        <v>NONE</v>
      </c>
      <c r="L3228">
        <v>0</v>
      </c>
      <c r="M3228" t="str">
        <f t="shared" si="203"/>
        <v>19438 Councillor, Ward 1</v>
      </c>
      <c r="N3228" s="6" t="str">
        <f t="shared" si="204"/>
        <v>19438 Councillor, Ward 1</v>
      </c>
      <c r="O3228" s="15">
        <f>IF(I3228&lt;&gt;FALSE,VLOOKUP(H3228,internet_municipalities!$B$2:$W$226,22,FALSE),"NO INTERNET")</f>
        <v>9043</v>
      </c>
      <c r="P3228" s="16">
        <f t="shared" si="205"/>
        <v>3.206900364923145E-3</v>
      </c>
    </row>
    <row r="3229" spans="1:16" x14ac:dyDescent="0.2">
      <c r="A3229">
        <v>19438</v>
      </c>
      <c r="B3229" t="b">
        <v>1</v>
      </c>
      <c r="C3229" t="s">
        <v>1456</v>
      </c>
      <c r="D3229" t="s">
        <v>4074</v>
      </c>
      <c r="E3229">
        <v>1238</v>
      </c>
      <c r="F3229">
        <v>531</v>
      </c>
      <c r="G3229" t="b">
        <v>0</v>
      </c>
      <c r="H3229" t="str">
        <f>VLOOKUP(A3229,all_municipalities!$A$2:$M$445,2,FALSE)</f>
        <v>Minden Hills, Township of</v>
      </c>
      <c r="I3229" t="b">
        <f>VLOOKUP(A3229,all_municipalities!$A$2:$M$445,9,FALSE)</f>
        <v>1</v>
      </c>
      <c r="J3229" t="b">
        <f>VLOOKUP(A3229,all_municipalities!$A$2:$M$445,13, FALSE)</f>
        <v>0</v>
      </c>
      <c r="K3229" t="str">
        <f t="shared" si="202"/>
        <v>NONE</v>
      </c>
      <c r="L3229">
        <v>0</v>
      </c>
      <c r="M3229" t="str">
        <f t="shared" si="203"/>
        <v>19438 Councillor, Ward 1</v>
      </c>
      <c r="N3229" s="6" t="str">
        <f t="shared" si="204"/>
        <v>19438 Councillor, Ward 1</v>
      </c>
      <c r="O3229" s="15">
        <f>IF(I3229&lt;&gt;FALSE,VLOOKUP(H3229,internet_municipalities!$B$2:$W$226,22,FALSE),"NO INTERNET")</f>
        <v>9043</v>
      </c>
      <c r="P3229" s="16">
        <f t="shared" si="205"/>
        <v>5.8719451509454824E-2</v>
      </c>
    </row>
    <row r="3230" spans="1:16" x14ac:dyDescent="0.2">
      <c r="A3230">
        <v>19438</v>
      </c>
      <c r="B3230" t="b">
        <v>1</v>
      </c>
      <c r="C3230" t="s">
        <v>2546</v>
      </c>
      <c r="D3230" t="s">
        <v>4075</v>
      </c>
      <c r="E3230">
        <v>1843</v>
      </c>
      <c r="F3230">
        <v>811</v>
      </c>
      <c r="G3230" t="b">
        <v>0</v>
      </c>
      <c r="H3230" t="str">
        <f>VLOOKUP(A3230,all_municipalities!$A$2:$M$445,2,FALSE)</f>
        <v>Minden Hills, Township of</v>
      </c>
      <c r="I3230" t="b">
        <f>VLOOKUP(A3230,all_municipalities!$A$2:$M$445,9,FALSE)</f>
        <v>1</v>
      </c>
      <c r="J3230" t="b">
        <f>VLOOKUP(A3230,all_municipalities!$A$2:$M$445,13, FALSE)</f>
        <v>0</v>
      </c>
      <c r="K3230" t="str">
        <f t="shared" si="202"/>
        <v>NONE</v>
      </c>
      <c r="L3230">
        <v>0</v>
      </c>
      <c r="M3230" t="str">
        <f t="shared" si="203"/>
        <v>19438 Councillor At Large</v>
      </c>
      <c r="N3230" s="6" t="str">
        <f t="shared" si="204"/>
        <v>19438 Councillor At Large</v>
      </c>
      <c r="O3230" s="15">
        <f>IF(I3230&lt;&gt;FALSE,VLOOKUP(H3230,internet_municipalities!$B$2:$W$226,22,FALSE),"NO INTERNET")</f>
        <v>9043</v>
      </c>
      <c r="P3230" s="16">
        <f t="shared" si="205"/>
        <v>8.9682627446643806E-2</v>
      </c>
    </row>
    <row r="3231" spans="1:16" x14ac:dyDescent="0.2">
      <c r="A3231">
        <v>19438</v>
      </c>
      <c r="B3231" t="b">
        <v>1</v>
      </c>
      <c r="C3231" t="s">
        <v>1479</v>
      </c>
      <c r="D3231" t="s">
        <v>4076</v>
      </c>
      <c r="E3231" t="s">
        <v>461</v>
      </c>
      <c r="F3231" t="s">
        <v>461</v>
      </c>
      <c r="G3231" t="b">
        <v>0</v>
      </c>
      <c r="H3231" t="str">
        <f>VLOOKUP(A3231,all_municipalities!$A$2:$M$445,2,FALSE)</f>
        <v>Minden Hills, Township of</v>
      </c>
      <c r="I3231" t="b">
        <f>VLOOKUP(A3231,all_municipalities!$A$2:$M$445,9,FALSE)</f>
        <v>1</v>
      </c>
      <c r="J3231" t="b">
        <f>VLOOKUP(A3231,all_municipalities!$A$2:$M$445,13, FALSE)</f>
        <v>0</v>
      </c>
      <c r="K3231" t="str">
        <f t="shared" si="202"/>
        <v>NONE</v>
      </c>
      <c r="L3231">
        <v>0</v>
      </c>
      <c r="M3231" t="str">
        <f t="shared" si="203"/>
        <v>19438 Deputy Mayor</v>
      </c>
      <c r="N3231" s="6" t="str">
        <f t="shared" si="204"/>
        <v>19438 Deputy Mayor</v>
      </c>
      <c r="O3231" s="15">
        <f>IF(I3231&lt;&gt;FALSE,VLOOKUP(H3231,internet_municipalities!$B$2:$W$226,22,FALSE),"NO INTERNET")</f>
        <v>9043</v>
      </c>
      <c r="P3231" s="16" t="str">
        <f t="shared" si="205"/>
        <v>Acclaimed</v>
      </c>
    </row>
    <row r="3232" spans="1:16" x14ac:dyDescent="0.2">
      <c r="A3232">
        <v>19438</v>
      </c>
      <c r="B3232" t="b">
        <v>0</v>
      </c>
      <c r="C3232" t="s">
        <v>2546</v>
      </c>
      <c r="D3232" t="s">
        <v>4077</v>
      </c>
      <c r="E3232">
        <v>1032</v>
      </c>
      <c r="F3232" t="s">
        <v>1460</v>
      </c>
      <c r="G3232" t="b">
        <v>0</v>
      </c>
      <c r="H3232" t="str">
        <f>VLOOKUP(A3232,all_municipalities!$A$2:$M$445,2,FALSE)</f>
        <v>Minden Hills, Township of</v>
      </c>
      <c r="I3232" t="b">
        <f>VLOOKUP(A3232,all_municipalities!$A$2:$M$445,9,FALSE)</f>
        <v>1</v>
      </c>
      <c r="J3232" t="b">
        <f>VLOOKUP(A3232,all_municipalities!$A$2:$M$445,13, FALSE)</f>
        <v>0</v>
      </c>
      <c r="K3232" t="str">
        <f t="shared" si="202"/>
        <v>NONE</v>
      </c>
      <c r="L3232">
        <v>0</v>
      </c>
      <c r="M3232" t="str">
        <f t="shared" si="203"/>
        <v>19438 Councillor At Large</v>
      </c>
      <c r="N3232" s="6" t="str">
        <f t="shared" si="204"/>
        <v>19438 Councillor At Large</v>
      </c>
      <c r="O3232" s="15">
        <f>IF(I3232&lt;&gt;FALSE,VLOOKUP(H3232,internet_municipalities!$B$2:$W$226,22,FALSE),"NO INTERNET")</f>
        <v>9043</v>
      </c>
      <c r="P3232" s="16" t="str">
        <f t="shared" si="205"/>
        <v>Lost</v>
      </c>
    </row>
    <row r="3233" spans="1:16" x14ac:dyDescent="0.2">
      <c r="A3233">
        <v>19438</v>
      </c>
      <c r="B3233" t="b">
        <v>0</v>
      </c>
      <c r="C3233" t="s">
        <v>1456</v>
      </c>
      <c r="D3233" t="s">
        <v>4078</v>
      </c>
      <c r="E3233">
        <v>707</v>
      </c>
      <c r="F3233" t="s">
        <v>1460</v>
      </c>
      <c r="G3233" t="b">
        <v>0</v>
      </c>
      <c r="H3233" t="str">
        <f>VLOOKUP(A3233,all_municipalities!$A$2:$M$445,2,FALSE)</f>
        <v>Minden Hills, Township of</v>
      </c>
      <c r="I3233" t="b">
        <f>VLOOKUP(A3233,all_municipalities!$A$2:$M$445,9,FALSE)</f>
        <v>1</v>
      </c>
      <c r="J3233" t="b">
        <f>VLOOKUP(A3233,all_municipalities!$A$2:$M$445,13, FALSE)</f>
        <v>0</v>
      </c>
      <c r="K3233" t="str">
        <f t="shared" si="202"/>
        <v>NONE</v>
      </c>
      <c r="L3233">
        <v>0</v>
      </c>
      <c r="M3233" t="str">
        <f t="shared" si="203"/>
        <v>19438 Councillor, Ward 1</v>
      </c>
      <c r="N3233" s="6" t="str">
        <f t="shared" si="204"/>
        <v>19438 Councillor, Ward 1</v>
      </c>
      <c r="O3233" s="15">
        <f>IF(I3233&lt;&gt;FALSE,VLOOKUP(H3233,internet_municipalities!$B$2:$W$226,22,FALSE),"NO INTERNET")</f>
        <v>9043</v>
      </c>
      <c r="P3233" s="16" t="str">
        <f t="shared" si="205"/>
        <v>Lost</v>
      </c>
    </row>
    <row r="3234" spans="1:16" x14ac:dyDescent="0.2">
      <c r="A3234">
        <v>19438</v>
      </c>
      <c r="B3234" t="b">
        <v>0</v>
      </c>
      <c r="C3234" t="s">
        <v>1456</v>
      </c>
      <c r="D3234" t="s">
        <v>4079</v>
      </c>
      <c r="E3234">
        <v>521</v>
      </c>
      <c r="F3234" t="s">
        <v>1460</v>
      </c>
      <c r="G3234" t="b">
        <v>0</v>
      </c>
      <c r="H3234" t="str">
        <f>VLOOKUP(A3234,all_municipalities!$A$2:$M$445,2,FALSE)</f>
        <v>Minden Hills, Township of</v>
      </c>
      <c r="I3234" t="b">
        <f>VLOOKUP(A3234,all_municipalities!$A$2:$M$445,9,FALSE)</f>
        <v>1</v>
      </c>
      <c r="J3234" t="b">
        <f>VLOOKUP(A3234,all_municipalities!$A$2:$M$445,13, FALSE)</f>
        <v>0</v>
      </c>
      <c r="K3234" t="str">
        <f t="shared" si="202"/>
        <v>NONE</v>
      </c>
      <c r="L3234">
        <v>0</v>
      </c>
      <c r="M3234" t="str">
        <f t="shared" si="203"/>
        <v>19438 Councillor, Ward 1</v>
      </c>
      <c r="N3234" s="6" t="str">
        <f t="shared" si="204"/>
        <v>19438 Councillor, Ward 1</v>
      </c>
      <c r="O3234" s="15">
        <f>IF(I3234&lt;&gt;FALSE,VLOOKUP(H3234,internet_municipalities!$B$2:$W$226,22,FALSE),"NO INTERNET")</f>
        <v>9043</v>
      </c>
      <c r="P3234" s="16" t="str">
        <f t="shared" si="205"/>
        <v>Lost</v>
      </c>
    </row>
    <row r="3235" spans="1:16" x14ac:dyDescent="0.2">
      <c r="A3235">
        <v>19438</v>
      </c>
      <c r="B3235" t="b">
        <v>0</v>
      </c>
      <c r="C3235" t="s">
        <v>1453</v>
      </c>
      <c r="D3235" t="s">
        <v>4080</v>
      </c>
      <c r="E3235">
        <v>263</v>
      </c>
      <c r="F3235" t="s">
        <v>1460</v>
      </c>
      <c r="G3235" t="b">
        <v>0</v>
      </c>
      <c r="H3235" t="str">
        <f>VLOOKUP(A3235,all_municipalities!$A$2:$M$445,2,FALSE)</f>
        <v>Minden Hills, Township of</v>
      </c>
      <c r="I3235" t="b">
        <f>VLOOKUP(A3235,all_municipalities!$A$2:$M$445,9,FALSE)</f>
        <v>1</v>
      </c>
      <c r="J3235" t="b">
        <f>VLOOKUP(A3235,all_municipalities!$A$2:$M$445,13, FALSE)</f>
        <v>0</v>
      </c>
      <c r="K3235" t="str">
        <f t="shared" si="202"/>
        <v>NONE</v>
      </c>
      <c r="L3235">
        <v>0</v>
      </c>
      <c r="M3235" t="str">
        <f t="shared" si="203"/>
        <v>19438 Councillor, Ward 2</v>
      </c>
      <c r="N3235" s="6" t="str">
        <f t="shared" si="204"/>
        <v>19438 Councillor, Ward 2</v>
      </c>
      <c r="O3235" s="15">
        <f>IF(I3235&lt;&gt;FALSE,VLOOKUP(H3235,internet_municipalities!$B$2:$W$226,22,FALSE),"NO INTERNET")</f>
        <v>9043</v>
      </c>
      <c r="P3235" s="16" t="str">
        <f t="shared" si="205"/>
        <v>Lost</v>
      </c>
    </row>
    <row r="3236" spans="1:16" x14ac:dyDescent="0.2">
      <c r="A3236">
        <v>17915</v>
      </c>
      <c r="B3236" t="b">
        <v>1</v>
      </c>
      <c r="C3236" t="s">
        <v>1463</v>
      </c>
      <c r="D3236" t="s">
        <v>4081</v>
      </c>
      <c r="E3236" t="s">
        <v>461</v>
      </c>
      <c r="F3236" t="s">
        <v>461</v>
      </c>
      <c r="G3236" t="b">
        <v>0</v>
      </c>
      <c r="H3236" t="str">
        <f>VLOOKUP(A3236,all_municipalities!$A$2:$M$445,2,FALSE)</f>
        <v>Minto, Town of</v>
      </c>
      <c r="I3236" t="b">
        <f>VLOOKUP(A3236,all_municipalities!$A$2:$M$445,9,FALSE)</f>
        <v>0</v>
      </c>
      <c r="J3236" t="b">
        <f>VLOOKUP(A3236,all_municipalities!$A$2:$M$445,13, FALSE)</f>
        <v>0</v>
      </c>
      <c r="K3236" t="str">
        <f t="shared" si="202"/>
        <v>NONE</v>
      </c>
      <c r="L3236">
        <v>0</v>
      </c>
      <c r="M3236" t="str">
        <f t="shared" si="203"/>
        <v>17915 Councillor</v>
      </c>
      <c r="N3236" s="6" t="str">
        <f t="shared" si="204"/>
        <v/>
      </c>
      <c r="O3236" s="15" t="str">
        <f>IF(I3236&lt;&gt;FALSE,VLOOKUP(H3236,internet_municipalities!$B$2:$W$226,22,FALSE),"NO INTERNET")</f>
        <v>NO INTERNET</v>
      </c>
      <c r="P3236" s="16" t="str">
        <f t="shared" si="205"/>
        <v>NO INTERNET</v>
      </c>
    </row>
    <row r="3237" spans="1:16" x14ac:dyDescent="0.2">
      <c r="A3237">
        <v>17915</v>
      </c>
      <c r="B3237" t="b">
        <v>1</v>
      </c>
      <c r="C3237" t="s">
        <v>1463</v>
      </c>
      <c r="D3237" t="s">
        <v>4082</v>
      </c>
      <c r="E3237" t="s">
        <v>461</v>
      </c>
      <c r="F3237" t="s">
        <v>461</v>
      </c>
      <c r="G3237" t="b">
        <v>0</v>
      </c>
      <c r="H3237" t="str">
        <f>VLOOKUP(A3237,all_municipalities!$A$2:$M$445,2,FALSE)</f>
        <v>Minto, Town of</v>
      </c>
      <c r="I3237" t="b">
        <f>VLOOKUP(A3237,all_municipalities!$A$2:$M$445,9,FALSE)</f>
        <v>0</v>
      </c>
      <c r="J3237" t="b">
        <f>VLOOKUP(A3237,all_municipalities!$A$2:$M$445,13, FALSE)</f>
        <v>0</v>
      </c>
      <c r="K3237" t="str">
        <f t="shared" si="202"/>
        <v>NONE</v>
      </c>
      <c r="L3237">
        <v>0</v>
      </c>
      <c r="M3237" t="str">
        <f t="shared" si="203"/>
        <v>17915 Councillor</v>
      </c>
      <c r="N3237" s="6" t="str">
        <f t="shared" si="204"/>
        <v/>
      </c>
      <c r="O3237" s="15" t="str">
        <f>IF(I3237&lt;&gt;FALSE,VLOOKUP(H3237,internet_municipalities!$B$2:$W$226,22,FALSE),"NO INTERNET")</f>
        <v>NO INTERNET</v>
      </c>
      <c r="P3237" s="16" t="str">
        <f t="shared" si="205"/>
        <v>NO INTERNET</v>
      </c>
    </row>
    <row r="3238" spans="1:16" x14ac:dyDescent="0.2">
      <c r="A3238">
        <v>17915</v>
      </c>
      <c r="B3238" t="b">
        <v>1</v>
      </c>
      <c r="C3238" t="s">
        <v>1463</v>
      </c>
      <c r="D3238" t="s">
        <v>4083</v>
      </c>
      <c r="E3238" t="s">
        <v>461</v>
      </c>
      <c r="F3238" t="s">
        <v>461</v>
      </c>
      <c r="G3238" t="b">
        <v>0</v>
      </c>
      <c r="H3238" t="str">
        <f>VLOOKUP(A3238,all_municipalities!$A$2:$M$445,2,FALSE)</f>
        <v>Minto, Town of</v>
      </c>
      <c r="I3238" t="b">
        <f>VLOOKUP(A3238,all_municipalities!$A$2:$M$445,9,FALSE)</f>
        <v>0</v>
      </c>
      <c r="J3238" t="b">
        <f>VLOOKUP(A3238,all_municipalities!$A$2:$M$445,13, FALSE)</f>
        <v>0</v>
      </c>
      <c r="K3238" t="str">
        <f t="shared" si="202"/>
        <v>NONE</v>
      </c>
      <c r="L3238">
        <v>0</v>
      </c>
      <c r="M3238" t="str">
        <f t="shared" si="203"/>
        <v>17915 Councillor</v>
      </c>
      <c r="N3238" s="6" t="str">
        <f t="shared" si="204"/>
        <v/>
      </c>
      <c r="O3238" s="15" t="str">
        <f>IF(I3238&lt;&gt;FALSE,VLOOKUP(H3238,internet_municipalities!$B$2:$W$226,22,FALSE),"NO INTERNET")</f>
        <v>NO INTERNET</v>
      </c>
      <c r="P3238" s="16" t="str">
        <f t="shared" si="205"/>
        <v>NO INTERNET</v>
      </c>
    </row>
    <row r="3239" spans="1:16" x14ac:dyDescent="0.2">
      <c r="A3239">
        <v>17915</v>
      </c>
      <c r="B3239" t="b">
        <v>1</v>
      </c>
      <c r="C3239" t="s">
        <v>1463</v>
      </c>
      <c r="D3239" t="s">
        <v>4084</v>
      </c>
      <c r="E3239" t="s">
        <v>461</v>
      </c>
      <c r="F3239" t="s">
        <v>461</v>
      </c>
      <c r="G3239" t="b">
        <v>0</v>
      </c>
      <c r="H3239" t="str">
        <f>VLOOKUP(A3239,all_municipalities!$A$2:$M$445,2,FALSE)</f>
        <v>Minto, Town of</v>
      </c>
      <c r="I3239" t="b">
        <f>VLOOKUP(A3239,all_municipalities!$A$2:$M$445,9,FALSE)</f>
        <v>0</v>
      </c>
      <c r="J3239" t="b">
        <f>VLOOKUP(A3239,all_municipalities!$A$2:$M$445,13, FALSE)</f>
        <v>0</v>
      </c>
      <c r="K3239" t="str">
        <f t="shared" si="202"/>
        <v>NONE</v>
      </c>
      <c r="L3239">
        <v>0</v>
      </c>
      <c r="M3239" t="str">
        <f t="shared" si="203"/>
        <v>17915 Councillor</v>
      </c>
      <c r="N3239" s="6" t="str">
        <f t="shared" si="204"/>
        <v/>
      </c>
      <c r="O3239" s="15" t="str">
        <f>IF(I3239&lt;&gt;FALSE,VLOOKUP(H3239,internet_municipalities!$B$2:$W$226,22,FALSE),"NO INTERNET")</f>
        <v>NO INTERNET</v>
      </c>
      <c r="P3239" s="16" t="str">
        <f t="shared" si="205"/>
        <v>NO INTERNET</v>
      </c>
    </row>
    <row r="3240" spans="1:16" x14ac:dyDescent="0.2">
      <c r="A3240">
        <v>17915</v>
      </c>
      <c r="B3240" t="b">
        <v>1</v>
      </c>
      <c r="C3240" t="s">
        <v>1463</v>
      </c>
      <c r="D3240" t="s">
        <v>4085</v>
      </c>
      <c r="E3240" t="s">
        <v>461</v>
      </c>
      <c r="F3240" t="s">
        <v>461</v>
      </c>
      <c r="G3240" t="b">
        <v>0</v>
      </c>
      <c r="H3240" t="str">
        <f>VLOOKUP(A3240,all_municipalities!$A$2:$M$445,2,FALSE)</f>
        <v>Minto, Town of</v>
      </c>
      <c r="I3240" t="b">
        <f>VLOOKUP(A3240,all_municipalities!$A$2:$M$445,9,FALSE)</f>
        <v>0</v>
      </c>
      <c r="J3240" t="b">
        <f>VLOOKUP(A3240,all_municipalities!$A$2:$M$445,13, FALSE)</f>
        <v>0</v>
      </c>
      <c r="K3240" t="str">
        <f t="shared" si="202"/>
        <v>NONE</v>
      </c>
      <c r="L3240">
        <v>0</v>
      </c>
      <c r="M3240" t="str">
        <f t="shared" si="203"/>
        <v>17915 Councillor</v>
      </c>
      <c r="N3240" s="6" t="str">
        <f t="shared" si="204"/>
        <v/>
      </c>
      <c r="O3240" s="15" t="str">
        <f>IF(I3240&lt;&gt;FALSE,VLOOKUP(H3240,internet_municipalities!$B$2:$W$226,22,FALSE),"NO INTERNET")</f>
        <v>NO INTERNET</v>
      </c>
      <c r="P3240" s="16" t="str">
        <f t="shared" si="205"/>
        <v>NO INTERNET</v>
      </c>
    </row>
    <row r="3241" spans="1:16" x14ac:dyDescent="0.2">
      <c r="A3241">
        <v>17915</v>
      </c>
      <c r="B3241" t="b">
        <v>1</v>
      </c>
      <c r="C3241" t="s">
        <v>1479</v>
      </c>
      <c r="D3241" t="s">
        <v>4086</v>
      </c>
      <c r="E3241" t="s">
        <v>461</v>
      </c>
      <c r="F3241" t="s">
        <v>461</v>
      </c>
      <c r="G3241" t="b">
        <v>0</v>
      </c>
      <c r="H3241" t="str">
        <f>VLOOKUP(A3241,all_municipalities!$A$2:$M$445,2,FALSE)</f>
        <v>Minto, Town of</v>
      </c>
      <c r="I3241" t="b">
        <f>VLOOKUP(A3241,all_municipalities!$A$2:$M$445,9,FALSE)</f>
        <v>0</v>
      </c>
      <c r="J3241" t="b">
        <f>VLOOKUP(A3241,all_municipalities!$A$2:$M$445,13, FALSE)</f>
        <v>0</v>
      </c>
      <c r="K3241" t="str">
        <f t="shared" si="202"/>
        <v>NONE</v>
      </c>
      <c r="L3241">
        <v>0</v>
      </c>
      <c r="M3241" t="str">
        <f t="shared" si="203"/>
        <v>17915 Deputy Mayor</v>
      </c>
      <c r="N3241" s="6" t="str">
        <f t="shared" si="204"/>
        <v/>
      </c>
      <c r="O3241" s="15" t="str">
        <f>IF(I3241&lt;&gt;FALSE,VLOOKUP(H3241,internet_municipalities!$B$2:$W$226,22,FALSE),"NO INTERNET")</f>
        <v>NO INTERNET</v>
      </c>
      <c r="P3241" s="16" t="str">
        <f t="shared" si="205"/>
        <v>NO INTERNET</v>
      </c>
    </row>
    <row r="3242" spans="1:16" x14ac:dyDescent="0.2">
      <c r="A3242">
        <v>10469</v>
      </c>
      <c r="B3242" t="b">
        <v>1</v>
      </c>
      <c r="C3242" t="s">
        <v>2940</v>
      </c>
      <c r="D3242" t="s">
        <v>4087</v>
      </c>
      <c r="E3242">
        <v>3864</v>
      </c>
      <c r="F3242" t="s">
        <v>461</v>
      </c>
      <c r="G3242" t="b">
        <v>1</v>
      </c>
      <c r="H3242" t="str">
        <f>VLOOKUP(A3242,all_municipalities!$A$2:$M$445,2,FALSE)</f>
        <v>Mississauga, City of</v>
      </c>
      <c r="I3242" t="b">
        <f>VLOOKUP(A3242,all_municipalities!$A$2:$M$445,9,FALSE)</f>
        <v>0</v>
      </c>
      <c r="J3242" t="b">
        <f>VLOOKUP(A3242,all_municipalities!$A$2:$M$445,13, FALSE)</f>
        <v>0</v>
      </c>
      <c r="K3242" t="str">
        <f t="shared" si="202"/>
        <v>NONE</v>
      </c>
      <c r="L3242">
        <v>0</v>
      </c>
      <c r="M3242" t="str">
        <f t="shared" si="203"/>
        <v>10469 Councillor, Ward 11</v>
      </c>
      <c r="N3242" s="6" t="str">
        <f t="shared" si="204"/>
        <v/>
      </c>
      <c r="O3242" s="15" t="str">
        <f>IF(I3242&lt;&gt;FALSE,VLOOKUP(H3242,internet_municipalities!$B$2:$W$226,22,FALSE),"NO INTERNET")</f>
        <v>NO INTERNET</v>
      </c>
      <c r="P3242" s="16" t="str">
        <f t="shared" si="205"/>
        <v>NO INTERNET</v>
      </c>
    </row>
    <row r="3243" spans="1:16" x14ac:dyDescent="0.2">
      <c r="A3243">
        <v>10469</v>
      </c>
      <c r="B3243" t="b">
        <v>1</v>
      </c>
      <c r="C3243" t="s">
        <v>1712</v>
      </c>
      <c r="D3243" t="s">
        <v>4088</v>
      </c>
      <c r="E3243">
        <v>6960</v>
      </c>
      <c r="F3243" t="s">
        <v>461</v>
      </c>
      <c r="G3243" t="b">
        <v>1</v>
      </c>
      <c r="H3243" t="str">
        <f>VLOOKUP(A3243,all_municipalities!$A$2:$M$445,2,FALSE)</f>
        <v>Mississauga, City of</v>
      </c>
      <c r="I3243" t="b">
        <f>VLOOKUP(A3243,all_municipalities!$A$2:$M$445,9,FALSE)</f>
        <v>0</v>
      </c>
      <c r="J3243" t="b">
        <f>VLOOKUP(A3243,all_municipalities!$A$2:$M$445,13, FALSE)</f>
        <v>0</v>
      </c>
      <c r="K3243" t="str">
        <f t="shared" si="202"/>
        <v>NONE</v>
      </c>
      <c r="L3243">
        <v>0</v>
      </c>
      <c r="M3243" t="str">
        <f t="shared" si="203"/>
        <v>10469 Councillor, Ward 10</v>
      </c>
      <c r="N3243" s="6" t="str">
        <f t="shared" si="204"/>
        <v/>
      </c>
      <c r="O3243" s="15" t="str">
        <f>IF(I3243&lt;&gt;FALSE,VLOOKUP(H3243,internet_municipalities!$B$2:$W$226,22,FALSE),"NO INTERNET")</f>
        <v>NO INTERNET</v>
      </c>
      <c r="P3243" s="16" t="str">
        <f t="shared" si="205"/>
        <v>NO INTERNET</v>
      </c>
    </row>
    <row r="3244" spans="1:16" x14ac:dyDescent="0.2">
      <c r="A3244">
        <v>10469</v>
      </c>
      <c r="B3244" t="b">
        <v>1</v>
      </c>
      <c r="C3244" t="s">
        <v>1714</v>
      </c>
      <c r="D3244" t="s">
        <v>4089</v>
      </c>
      <c r="E3244">
        <v>2793</v>
      </c>
      <c r="F3244" t="s">
        <v>461</v>
      </c>
      <c r="G3244" t="b">
        <v>1</v>
      </c>
      <c r="H3244" t="str">
        <f>VLOOKUP(A3244,all_municipalities!$A$2:$M$445,2,FALSE)</f>
        <v>Mississauga, City of</v>
      </c>
      <c r="I3244" t="b">
        <f>VLOOKUP(A3244,all_municipalities!$A$2:$M$445,9,FALSE)</f>
        <v>0</v>
      </c>
      <c r="J3244" t="b">
        <f>VLOOKUP(A3244,all_municipalities!$A$2:$M$445,13, FALSE)</f>
        <v>0</v>
      </c>
      <c r="K3244" t="str">
        <f t="shared" si="202"/>
        <v>NONE</v>
      </c>
      <c r="L3244">
        <v>0</v>
      </c>
      <c r="M3244" t="str">
        <f t="shared" si="203"/>
        <v>10469 Councillor, Ward 9</v>
      </c>
      <c r="N3244" s="6" t="str">
        <f t="shared" si="204"/>
        <v/>
      </c>
      <c r="O3244" s="15" t="str">
        <f>IF(I3244&lt;&gt;FALSE,VLOOKUP(H3244,internet_municipalities!$B$2:$W$226,22,FALSE),"NO INTERNET")</f>
        <v>NO INTERNET</v>
      </c>
      <c r="P3244" s="16" t="str">
        <f t="shared" si="205"/>
        <v>NO INTERNET</v>
      </c>
    </row>
    <row r="3245" spans="1:16" x14ac:dyDescent="0.2">
      <c r="A3245">
        <v>10469</v>
      </c>
      <c r="B3245" t="b">
        <v>1</v>
      </c>
      <c r="C3245" t="s">
        <v>1716</v>
      </c>
      <c r="D3245" t="s">
        <v>4090</v>
      </c>
      <c r="E3245">
        <v>8002</v>
      </c>
      <c r="F3245" t="s">
        <v>461</v>
      </c>
      <c r="G3245" t="b">
        <v>1</v>
      </c>
      <c r="H3245" t="str">
        <f>VLOOKUP(A3245,all_municipalities!$A$2:$M$445,2,FALSE)</f>
        <v>Mississauga, City of</v>
      </c>
      <c r="I3245" t="b">
        <f>VLOOKUP(A3245,all_municipalities!$A$2:$M$445,9,FALSE)</f>
        <v>0</v>
      </c>
      <c r="J3245" t="b">
        <f>VLOOKUP(A3245,all_municipalities!$A$2:$M$445,13, FALSE)</f>
        <v>0</v>
      </c>
      <c r="K3245" t="str">
        <f t="shared" si="202"/>
        <v>NONE</v>
      </c>
      <c r="L3245">
        <v>0</v>
      </c>
      <c r="M3245" t="str">
        <f t="shared" si="203"/>
        <v>10469 Councillor, Ward 8</v>
      </c>
      <c r="N3245" s="6" t="str">
        <f t="shared" si="204"/>
        <v/>
      </c>
      <c r="O3245" s="15" t="str">
        <f>IF(I3245&lt;&gt;FALSE,VLOOKUP(H3245,internet_municipalities!$B$2:$W$226,22,FALSE),"NO INTERNET")</f>
        <v>NO INTERNET</v>
      </c>
      <c r="P3245" s="16" t="str">
        <f t="shared" si="205"/>
        <v>NO INTERNET</v>
      </c>
    </row>
    <row r="3246" spans="1:16" x14ac:dyDescent="0.2">
      <c r="A3246">
        <v>10469</v>
      </c>
      <c r="B3246" t="b">
        <v>1</v>
      </c>
      <c r="C3246" t="s">
        <v>1718</v>
      </c>
      <c r="D3246" t="s">
        <v>4091</v>
      </c>
      <c r="E3246">
        <v>4969</v>
      </c>
      <c r="F3246">
        <v>4311</v>
      </c>
      <c r="G3246" t="b">
        <v>1</v>
      </c>
      <c r="H3246" t="str">
        <f>VLOOKUP(A3246,all_municipalities!$A$2:$M$445,2,FALSE)</f>
        <v>Mississauga, City of</v>
      </c>
      <c r="I3246" t="b">
        <f>VLOOKUP(A3246,all_municipalities!$A$2:$M$445,9,FALSE)</f>
        <v>0</v>
      </c>
      <c r="J3246" t="b">
        <f>VLOOKUP(A3246,all_municipalities!$A$2:$M$445,13, FALSE)</f>
        <v>0</v>
      </c>
      <c r="K3246" t="str">
        <f t="shared" si="202"/>
        <v>NONE</v>
      </c>
      <c r="L3246">
        <v>0</v>
      </c>
      <c r="M3246" t="str">
        <f t="shared" si="203"/>
        <v>10469 Councillor, Ward 7</v>
      </c>
      <c r="N3246" s="6" t="str">
        <f t="shared" si="204"/>
        <v/>
      </c>
      <c r="O3246" s="15" t="str">
        <f>IF(I3246&lt;&gt;FALSE,VLOOKUP(H3246,internet_municipalities!$B$2:$W$226,22,FALSE),"NO INTERNET")</f>
        <v>NO INTERNET</v>
      </c>
      <c r="P3246" s="16" t="str">
        <f t="shared" si="205"/>
        <v>NO INTERNET</v>
      </c>
    </row>
    <row r="3247" spans="1:16" x14ac:dyDescent="0.2">
      <c r="A3247">
        <v>10469</v>
      </c>
      <c r="B3247" t="b">
        <v>1</v>
      </c>
      <c r="C3247" t="s">
        <v>1720</v>
      </c>
      <c r="D3247" t="s">
        <v>4092</v>
      </c>
      <c r="E3247">
        <v>7085</v>
      </c>
      <c r="F3247">
        <v>4115</v>
      </c>
      <c r="G3247" t="b">
        <v>1</v>
      </c>
      <c r="H3247" t="str">
        <f>VLOOKUP(A3247,all_municipalities!$A$2:$M$445,2,FALSE)</f>
        <v>Mississauga, City of</v>
      </c>
      <c r="I3247" t="b">
        <f>VLOOKUP(A3247,all_municipalities!$A$2:$M$445,9,FALSE)</f>
        <v>0</v>
      </c>
      <c r="J3247" t="b">
        <f>VLOOKUP(A3247,all_municipalities!$A$2:$M$445,13, FALSE)</f>
        <v>0</v>
      </c>
      <c r="K3247" t="str">
        <f t="shared" si="202"/>
        <v>NONE</v>
      </c>
      <c r="L3247">
        <v>0</v>
      </c>
      <c r="M3247" t="str">
        <f t="shared" si="203"/>
        <v>10469 Councillor, Ward 6</v>
      </c>
      <c r="N3247" s="6" t="str">
        <f t="shared" si="204"/>
        <v/>
      </c>
      <c r="O3247" s="15" t="str">
        <f>IF(I3247&lt;&gt;FALSE,VLOOKUP(H3247,internet_municipalities!$B$2:$W$226,22,FALSE),"NO INTERNET")</f>
        <v>NO INTERNET</v>
      </c>
      <c r="P3247" s="16" t="str">
        <f t="shared" si="205"/>
        <v>NO INTERNET</v>
      </c>
    </row>
    <row r="3248" spans="1:16" x14ac:dyDescent="0.2">
      <c r="A3248">
        <v>10469</v>
      </c>
      <c r="B3248" t="b">
        <v>1</v>
      </c>
      <c r="C3248" t="s">
        <v>1473</v>
      </c>
      <c r="D3248" t="s">
        <v>4093</v>
      </c>
      <c r="E3248">
        <v>5631</v>
      </c>
      <c r="F3248">
        <v>4625</v>
      </c>
      <c r="G3248" t="b">
        <v>1</v>
      </c>
      <c r="H3248" t="str">
        <f>VLOOKUP(A3248,all_municipalities!$A$2:$M$445,2,FALSE)</f>
        <v>Mississauga, City of</v>
      </c>
      <c r="I3248" t="b">
        <f>VLOOKUP(A3248,all_municipalities!$A$2:$M$445,9,FALSE)</f>
        <v>0</v>
      </c>
      <c r="J3248" t="b">
        <f>VLOOKUP(A3248,all_municipalities!$A$2:$M$445,13, FALSE)</f>
        <v>0</v>
      </c>
      <c r="K3248" t="str">
        <f t="shared" si="202"/>
        <v>NONE</v>
      </c>
      <c r="L3248">
        <v>0</v>
      </c>
      <c r="M3248" t="str">
        <f t="shared" si="203"/>
        <v>10469 Councillor, Ward 5</v>
      </c>
      <c r="N3248" s="6" t="str">
        <f t="shared" si="204"/>
        <v/>
      </c>
      <c r="O3248" s="15" t="str">
        <f>IF(I3248&lt;&gt;FALSE,VLOOKUP(H3248,internet_municipalities!$B$2:$W$226,22,FALSE),"NO INTERNET")</f>
        <v>NO INTERNET</v>
      </c>
      <c r="P3248" s="16" t="str">
        <f t="shared" si="205"/>
        <v>NO INTERNET</v>
      </c>
    </row>
    <row r="3249" spans="1:16" x14ac:dyDescent="0.2">
      <c r="A3249">
        <v>10469</v>
      </c>
      <c r="B3249" t="b">
        <v>1</v>
      </c>
      <c r="C3249" t="s">
        <v>1471</v>
      </c>
      <c r="D3249" t="s">
        <v>4094</v>
      </c>
      <c r="E3249">
        <v>5748</v>
      </c>
      <c r="F3249">
        <v>4106</v>
      </c>
      <c r="G3249" t="b">
        <v>1</v>
      </c>
      <c r="H3249" t="str">
        <f>VLOOKUP(A3249,all_municipalities!$A$2:$M$445,2,FALSE)</f>
        <v>Mississauga, City of</v>
      </c>
      <c r="I3249" t="b">
        <f>VLOOKUP(A3249,all_municipalities!$A$2:$M$445,9,FALSE)</f>
        <v>0</v>
      </c>
      <c r="J3249" t="b">
        <f>VLOOKUP(A3249,all_municipalities!$A$2:$M$445,13, FALSE)</f>
        <v>0</v>
      </c>
      <c r="K3249" t="str">
        <f t="shared" si="202"/>
        <v>NONE</v>
      </c>
      <c r="L3249">
        <v>0</v>
      </c>
      <c r="M3249" t="str">
        <f t="shared" si="203"/>
        <v>10469 Councillor, Ward 4</v>
      </c>
      <c r="N3249" s="6" t="str">
        <f t="shared" si="204"/>
        <v/>
      </c>
      <c r="O3249" s="15" t="str">
        <f>IF(I3249&lt;&gt;FALSE,VLOOKUP(H3249,internet_municipalities!$B$2:$W$226,22,FALSE),"NO INTERNET")</f>
        <v>NO INTERNET</v>
      </c>
      <c r="P3249" s="16" t="str">
        <f t="shared" si="205"/>
        <v>NO INTERNET</v>
      </c>
    </row>
    <row r="3250" spans="1:16" x14ac:dyDescent="0.2">
      <c r="A3250">
        <v>10469</v>
      </c>
      <c r="B3250" t="b">
        <v>1</v>
      </c>
      <c r="C3250" t="s">
        <v>1475</v>
      </c>
      <c r="D3250" t="s">
        <v>4095</v>
      </c>
      <c r="E3250">
        <v>6767</v>
      </c>
      <c r="F3250" t="s">
        <v>461</v>
      </c>
      <c r="G3250" t="b">
        <v>1</v>
      </c>
      <c r="H3250" t="str">
        <f>VLOOKUP(A3250,all_municipalities!$A$2:$M$445,2,FALSE)</f>
        <v>Mississauga, City of</v>
      </c>
      <c r="I3250" t="b">
        <f>VLOOKUP(A3250,all_municipalities!$A$2:$M$445,9,FALSE)</f>
        <v>0</v>
      </c>
      <c r="J3250" t="b">
        <f>VLOOKUP(A3250,all_municipalities!$A$2:$M$445,13, FALSE)</f>
        <v>0</v>
      </c>
      <c r="K3250" t="str">
        <f t="shared" si="202"/>
        <v>NONE</v>
      </c>
      <c r="L3250">
        <v>0</v>
      </c>
      <c r="M3250" t="str">
        <f t="shared" si="203"/>
        <v>10469 Councillor, Ward 3</v>
      </c>
      <c r="N3250" s="6" t="str">
        <f t="shared" si="204"/>
        <v/>
      </c>
      <c r="O3250" s="15" t="str">
        <f>IF(I3250&lt;&gt;FALSE,VLOOKUP(H3250,internet_municipalities!$B$2:$W$226,22,FALSE),"NO INTERNET")</f>
        <v>NO INTERNET</v>
      </c>
      <c r="P3250" s="16" t="str">
        <f t="shared" si="205"/>
        <v>NO INTERNET</v>
      </c>
    </row>
    <row r="3251" spans="1:16" x14ac:dyDescent="0.2">
      <c r="A3251">
        <v>10469</v>
      </c>
      <c r="B3251" t="b">
        <v>1</v>
      </c>
      <c r="C3251" t="s">
        <v>1453</v>
      </c>
      <c r="D3251" t="s">
        <v>4096</v>
      </c>
      <c r="E3251">
        <v>3733</v>
      </c>
      <c r="F3251">
        <v>1174</v>
      </c>
      <c r="G3251" t="b">
        <v>1</v>
      </c>
      <c r="H3251" t="str">
        <f>VLOOKUP(A3251,all_municipalities!$A$2:$M$445,2,FALSE)</f>
        <v>Mississauga, City of</v>
      </c>
      <c r="I3251" t="b">
        <f>VLOOKUP(A3251,all_municipalities!$A$2:$M$445,9,FALSE)</f>
        <v>0</v>
      </c>
      <c r="J3251" t="b">
        <f>VLOOKUP(A3251,all_municipalities!$A$2:$M$445,13, FALSE)</f>
        <v>0</v>
      </c>
      <c r="K3251" t="str">
        <f t="shared" si="202"/>
        <v>NONE</v>
      </c>
      <c r="L3251">
        <v>0</v>
      </c>
      <c r="M3251" t="str">
        <f t="shared" si="203"/>
        <v>10469 Councillor, Ward 2</v>
      </c>
      <c r="N3251" s="6" t="str">
        <f t="shared" si="204"/>
        <v/>
      </c>
      <c r="O3251" s="15" t="str">
        <f>IF(I3251&lt;&gt;FALSE,VLOOKUP(H3251,internet_municipalities!$B$2:$W$226,22,FALSE),"NO INTERNET")</f>
        <v>NO INTERNET</v>
      </c>
      <c r="P3251" s="16" t="str">
        <f t="shared" si="205"/>
        <v>NO INTERNET</v>
      </c>
    </row>
    <row r="3252" spans="1:16" x14ac:dyDescent="0.2">
      <c r="A3252">
        <v>10469</v>
      </c>
      <c r="B3252" t="b">
        <v>1</v>
      </c>
      <c r="C3252" t="s">
        <v>1456</v>
      </c>
      <c r="D3252" t="s">
        <v>4097</v>
      </c>
      <c r="E3252">
        <v>5552</v>
      </c>
      <c r="F3252">
        <v>3950</v>
      </c>
      <c r="G3252" t="b">
        <v>1</v>
      </c>
      <c r="H3252" t="str">
        <f>VLOOKUP(A3252,all_municipalities!$A$2:$M$445,2,FALSE)</f>
        <v>Mississauga, City of</v>
      </c>
      <c r="I3252" t="b">
        <f>VLOOKUP(A3252,all_municipalities!$A$2:$M$445,9,FALSE)</f>
        <v>0</v>
      </c>
      <c r="J3252" t="b">
        <f>VLOOKUP(A3252,all_municipalities!$A$2:$M$445,13, FALSE)</f>
        <v>0</v>
      </c>
      <c r="K3252" t="str">
        <f t="shared" si="202"/>
        <v>NONE</v>
      </c>
      <c r="L3252">
        <v>0</v>
      </c>
      <c r="M3252" t="str">
        <f t="shared" si="203"/>
        <v>10469 Councillor, Ward 1</v>
      </c>
      <c r="N3252" s="6" t="str">
        <f t="shared" si="204"/>
        <v/>
      </c>
      <c r="O3252" s="15" t="str">
        <f>IF(I3252&lt;&gt;FALSE,VLOOKUP(H3252,internet_municipalities!$B$2:$W$226,22,FALSE),"NO INTERNET")</f>
        <v>NO INTERNET</v>
      </c>
      <c r="P3252" s="16" t="str">
        <f t="shared" si="205"/>
        <v>NO INTERNET</v>
      </c>
    </row>
    <row r="3253" spans="1:16" x14ac:dyDescent="0.2">
      <c r="A3253">
        <v>10469</v>
      </c>
      <c r="B3253" t="b">
        <v>0</v>
      </c>
      <c r="C3253" t="s">
        <v>1456</v>
      </c>
      <c r="D3253" t="s">
        <v>4098</v>
      </c>
      <c r="E3253">
        <v>771</v>
      </c>
      <c r="F3253" t="s">
        <v>1460</v>
      </c>
      <c r="G3253" t="b">
        <v>1</v>
      </c>
      <c r="H3253" t="str">
        <f>VLOOKUP(A3253,all_municipalities!$A$2:$M$445,2,FALSE)</f>
        <v>Mississauga, City of</v>
      </c>
      <c r="I3253" t="b">
        <f>VLOOKUP(A3253,all_municipalities!$A$2:$M$445,9,FALSE)</f>
        <v>0</v>
      </c>
      <c r="J3253" t="b">
        <f>VLOOKUP(A3253,all_municipalities!$A$2:$M$445,13, FALSE)</f>
        <v>0</v>
      </c>
      <c r="K3253" t="str">
        <f t="shared" si="202"/>
        <v>NONE</v>
      </c>
      <c r="L3253">
        <v>0</v>
      </c>
      <c r="M3253" t="str">
        <f t="shared" si="203"/>
        <v>10469 Councillor, Ward 1</v>
      </c>
      <c r="N3253" s="6" t="str">
        <f t="shared" si="204"/>
        <v/>
      </c>
      <c r="O3253" s="15" t="str">
        <f>IF(I3253&lt;&gt;FALSE,VLOOKUP(H3253,internet_municipalities!$B$2:$W$226,22,FALSE),"NO INTERNET")</f>
        <v>NO INTERNET</v>
      </c>
      <c r="P3253" s="16" t="str">
        <f t="shared" si="205"/>
        <v>NO INTERNET</v>
      </c>
    </row>
    <row r="3254" spans="1:16" x14ac:dyDescent="0.2">
      <c r="A3254">
        <v>10469</v>
      </c>
      <c r="B3254" t="b">
        <v>0</v>
      </c>
      <c r="C3254" t="s">
        <v>1456</v>
      </c>
      <c r="D3254" t="s">
        <v>4099</v>
      </c>
      <c r="E3254">
        <v>1602</v>
      </c>
      <c r="F3254" t="s">
        <v>1460</v>
      </c>
      <c r="G3254" t="b">
        <v>1</v>
      </c>
      <c r="H3254" t="str">
        <f>VLOOKUP(A3254,all_municipalities!$A$2:$M$445,2,FALSE)</f>
        <v>Mississauga, City of</v>
      </c>
      <c r="I3254" t="b">
        <f>VLOOKUP(A3254,all_municipalities!$A$2:$M$445,9,FALSE)</f>
        <v>0</v>
      </c>
      <c r="J3254" t="b">
        <f>VLOOKUP(A3254,all_municipalities!$A$2:$M$445,13, FALSE)</f>
        <v>0</v>
      </c>
      <c r="K3254" t="str">
        <f t="shared" si="202"/>
        <v>NONE</v>
      </c>
      <c r="L3254">
        <v>0</v>
      </c>
      <c r="M3254" t="str">
        <f t="shared" si="203"/>
        <v>10469 Councillor, Ward 1</v>
      </c>
      <c r="N3254" s="6" t="str">
        <f t="shared" si="204"/>
        <v/>
      </c>
      <c r="O3254" s="15" t="str">
        <f>IF(I3254&lt;&gt;FALSE,VLOOKUP(H3254,internet_municipalities!$B$2:$W$226,22,FALSE),"NO INTERNET")</f>
        <v>NO INTERNET</v>
      </c>
      <c r="P3254" s="16" t="str">
        <f t="shared" si="205"/>
        <v>NO INTERNET</v>
      </c>
    </row>
    <row r="3255" spans="1:16" x14ac:dyDescent="0.2">
      <c r="A3255">
        <v>10469</v>
      </c>
      <c r="B3255" t="b">
        <v>0</v>
      </c>
      <c r="C3255" t="s">
        <v>1453</v>
      </c>
      <c r="D3255" t="s">
        <v>4100</v>
      </c>
      <c r="E3255">
        <v>499</v>
      </c>
      <c r="F3255" t="s">
        <v>1460</v>
      </c>
      <c r="G3255" t="b">
        <v>1</v>
      </c>
      <c r="H3255" t="str">
        <f>VLOOKUP(A3255,all_municipalities!$A$2:$M$445,2,FALSE)</f>
        <v>Mississauga, City of</v>
      </c>
      <c r="I3255" t="b">
        <f>VLOOKUP(A3255,all_municipalities!$A$2:$M$445,9,FALSE)</f>
        <v>0</v>
      </c>
      <c r="J3255" t="b">
        <f>VLOOKUP(A3255,all_municipalities!$A$2:$M$445,13, FALSE)</f>
        <v>0</v>
      </c>
      <c r="K3255" t="str">
        <f t="shared" si="202"/>
        <v>NONE</v>
      </c>
      <c r="L3255">
        <v>0</v>
      </c>
      <c r="M3255" t="str">
        <f t="shared" si="203"/>
        <v>10469 Councillor, Ward 2</v>
      </c>
      <c r="N3255" s="6" t="str">
        <f t="shared" si="204"/>
        <v/>
      </c>
      <c r="O3255" s="15" t="str">
        <f>IF(I3255&lt;&gt;FALSE,VLOOKUP(H3255,internet_municipalities!$B$2:$W$226,22,FALSE),"NO INTERNET")</f>
        <v>NO INTERNET</v>
      </c>
      <c r="P3255" s="16" t="str">
        <f t="shared" si="205"/>
        <v>NO INTERNET</v>
      </c>
    </row>
    <row r="3256" spans="1:16" x14ac:dyDescent="0.2">
      <c r="A3256">
        <v>10469</v>
      </c>
      <c r="B3256" t="b">
        <v>0</v>
      </c>
      <c r="C3256" t="s">
        <v>1453</v>
      </c>
      <c r="D3256" t="s">
        <v>4101</v>
      </c>
      <c r="E3256">
        <v>1524</v>
      </c>
      <c r="F3256" t="s">
        <v>1460</v>
      </c>
      <c r="G3256" t="b">
        <v>1</v>
      </c>
      <c r="H3256" t="str">
        <f>VLOOKUP(A3256,all_municipalities!$A$2:$M$445,2,FALSE)</f>
        <v>Mississauga, City of</v>
      </c>
      <c r="I3256" t="b">
        <f>VLOOKUP(A3256,all_municipalities!$A$2:$M$445,9,FALSE)</f>
        <v>0</v>
      </c>
      <c r="J3256" t="b">
        <f>VLOOKUP(A3256,all_municipalities!$A$2:$M$445,13, FALSE)</f>
        <v>0</v>
      </c>
      <c r="K3256" t="str">
        <f t="shared" si="202"/>
        <v>NONE</v>
      </c>
      <c r="L3256">
        <v>0</v>
      </c>
      <c r="M3256" t="str">
        <f t="shared" si="203"/>
        <v>10469 Councillor, Ward 2</v>
      </c>
      <c r="N3256" s="6" t="str">
        <f t="shared" si="204"/>
        <v/>
      </c>
      <c r="O3256" s="15" t="str">
        <f>IF(I3256&lt;&gt;FALSE,VLOOKUP(H3256,internet_municipalities!$B$2:$W$226,22,FALSE),"NO INTERNET")</f>
        <v>NO INTERNET</v>
      </c>
      <c r="P3256" s="16" t="str">
        <f t="shared" si="205"/>
        <v>NO INTERNET</v>
      </c>
    </row>
    <row r="3257" spans="1:16" x14ac:dyDescent="0.2">
      <c r="A3257">
        <v>10469</v>
      </c>
      <c r="B3257" t="b">
        <v>0</v>
      </c>
      <c r="C3257" t="s">
        <v>1453</v>
      </c>
      <c r="D3257" t="s">
        <v>4102</v>
      </c>
      <c r="E3257">
        <v>148</v>
      </c>
      <c r="F3257" t="s">
        <v>1460</v>
      </c>
      <c r="G3257" t="b">
        <v>1</v>
      </c>
      <c r="H3257" t="str">
        <f>VLOOKUP(A3257,all_municipalities!$A$2:$M$445,2,FALSE)</f>
        <v>Mississauga, City of</v>
      </c>
      <c r="I3257" t="b">
        <f>VLOOKUP(A3257,all_municipalities!$A$2:$M$445,9,FALSE)</f>
        <v>0</v>
      </c>
      <c r="J3257" t="b">
        <f>VLOOKUP(A3257,all_municipalities!$A$2:$M$445,13, FALSE)</f>
        <v>0</v>
      </c>
      <c r="K3257" t="str">
        <f t="shared" si="202"/>
        <v>NONE</v>
      </c>
      <c r="L3257">
        <v>0</v>
      </c>
      <c r="M3257" t="str">
        <f t="shared" si="203"/>
        <v>10469 Councillor, Ward 2</v>
      </c>
      <c r="N3257" s="6" t="str">
        <f t="shared" si="204"/>
        <v/>
      </c>
      <c r="O3257" s="15" t="str">
        <f>IF(I3257&lt;&gt;FALSE,VLOOKUP(H3257,internet_municipalities!$B$2:$W$226,22,FALSE),"NO INTERNET")</f>
        <v>NO INTERNET</v>
      </c>
      <c r="P3257" s="16" t="str">
        <f t="shared" si="205"/>
        <v>NO INTERNET</v>
      </c>
    </row>
    <row r="3258" spans="1:16" x14ac:dyDescent="0.2">
      <c r="A3258">
        <v>10469</v>
      </c>
      <c r="B3258" t="b">
        <v>0</v>
      </c>
      <c r="C3258" t="s">
        <v>1453</v>
      </c>
      <c r="D3258" t="s">
        <v>4103</v>
      </c>
      <c r="E3258">
        <v>2559</v>
      </c>
      <c r="F3258" t="s">
        <v>1460</v>
      </c>
      <c r="G3258" t="b">
        <v>1</v>
      </c>
      <c r="H3258" t="str">
        <f>VLOOKUP(A3258,all_municipalities!$A$2:$M$445,2,FALSE)</f>
        <v>Mississauga, City of</v>
      </c>
      <c r="I3258" t="b">
        <f>VLOOKUP(A3258,all_municipalities!$A$2:$M$445,9,FALSE)</f>
        <v>0</v>
      </c>
      <c r="J3258" t="b">
        <f>VLOOKUP(A3258,all_municipalities!$A$2:$M$445,13, FALSE)</f>
        <v>0</v>
      </c>
      <c r="K3258" t="str">
        <f t="shared" si="202"/>
        <v>NONE</v>
      </c>
      <c r="L3258">
        <v>0</v>
      </c>
      <c r="M3258" t="str">
        <f t="shared" si="203"/>
        <v>10469 Councillor, Ward 2</v>
      </c>
      <c r="N3258" s="6" t="str">
        <f t="shared" si="204"/>
        <v/>
      </c>
      <c r="O3258" s="15" t="str">
        <f>IF(I3258&lt;&gt;FALSE,VLOOKUP(H3258,internet_municipalities!$B$2:$W$226,22,FALSE),"NO INTERNET")</f>
        <v>NO INTERNET</v>
      </c>
      <c r="P3258" s="16" t="str">
        <f t="shared" si="205"/>
        <v>NO INTERNET</v>
      </c>
    </row>
    <row r="3259" spans="1:16" x14ac:dyDescent="0.2">
      <c r="A3259">
        <v>10469</v>
      </c>
      <c r="B3259" t="b">
        <v>0</v>
      </c>
      <c r="C3259" t="s">
        <v>1471</v>
      </c>
      <c r="D3259" t="s">
        <v>4104</v>
      </c>
      <c r="E3259">
        <v>1086</v>
      </c>
      <c r="F3259" t="s">
        <v>1460</v>
      </c>
      <c r="G3259" t="b">
        <v>1</v>
      </c>
      <c r="H3259" t="str">
        <f>VLOOKUP(A3259,all_municipalities!$A$2:$M$445,2,FALSE)</f>
        <v>Mississauga, City of</v>
      </c>
      <c r="I3259" t="b">
        <f>VLOOKUP(A3259,all_municipalities!$A$2:$M$445,9,FALSE)</f>
        <v>0</v>
      </c>
      <c r="J3259" t="b">
        <f>VLOOKUP(A3259,all_municipalities!$A$2:$M$445,13, FALSE)</f>
        <v>0</v>
      </c>
      <c r="K3259" t="str">
        <f t="shared" si="202"/>
        <v>NONE</v>
      </c>
      <c r="L3259">
        <v>0</v>
      </c>
      <c r="M3259" t="str">
        <f t="shared" si="203"/>
        <v>10469 Councillor, Ward 4</v>
      </c>
      <c r="N3259" s="6" t="str">
        <f t="shared" si="204"/>
        <v/>
      </c>
      <c r="O3259" s="15" t="str">
        <f>IF(I3259&lt;&gt;FALSE,VLOOKUP(H3259,internet_municipalities!$B$2:$W$226,22,FALSE),"NO INTERNET")</f>
        <v>NO INTERNET</v>
      </c>
      <c r="P3259" s="16" t="str">
        <f t="shared" si="205"/>
        <v>NO INTERNET</v>
      </c>
    </row>
    <row r="3260" spans="1:16" x14ac:dyDescent="0.2">
      <c r="A3260">
        <v>10469</v>
      </c>
      <c r="B3260" t="b">
        <v>0</v>
      </c>
      <c r="C3260" t="s">
        <v>1471</v>
      </c>
      <c r="D3260" t="s">
        <v>4105</v>
      </c>
      <c r="E3260">
        <v>1642</v>
      </c>
      <c r="F3260" t="s">
        <v>1460</v>
      </c>
      <c r="G3260" t="b">
        <v>1</v>
      </c>
      <c r="H3260" t="str">
        <f>VLOOKUP(A3260,all_municipalities!$A$2:$M$445,2,FALSE)</f>
        <v>Mississauga, City of</v>
      </c>
      <c r="I3260" t="b">
        <f>VLOOKUP(A3260,all_municipalities!$A$2:$M$445,9,FALSE)</f>
        <v>0</v>
      </c>
      <c r="J3260" t="b">
        <f>VLOOKUP(A3260,all_municipalities!$A$2:$M$445,13, FALSE)</f>
        <v>0</v>
      </c>
      <c r="K3260" t="str">
        <f t="shared" si="202"/>
        <v>NONE</v>
      </c>
      <c r="L3260">
        <v>0</v>
      </c>
      <c r="M3260" t="str">
        <f t="shared" si="203"/>
        <v>10469 Councillor, Ward 4</v>
      </c>
      <c r="N3260" s="6" t="str">
        <f t="shared" si="204"/>
        <v/>
      </c>
      <c r="O3260" s="15" t="str">
        <f>IF(I3260&lt;&gt;FALSE,VLOOKUP(H3260,internet_municipalities!$B$2:$W$226,22,FALSE),"NO INTERNET")</f>
        <v>NO INTERNET</v>
      </c>
      <c r="P3260" s="16" t="str">
        <f t="shared" si="205"/>
        <v>NO INTERNET</v>
      </c>
    </row>
    <row r="3261" spans="1:16" x14ac:dyDescent="0.2">
      <c r="A3261">
        <v>10469</v>
      </c>
      <c r="B3261" t="b">
        <v>0</v>
      </c>
      <c r="C3261" t="s">
        <v>1718</v>
      </c>
      <c r="D3261" t="s">
        <v>4106</v>
      </c>
      <c r="E3261">
        <v>128</v>
      </c>
      <c r="F3261" t="s">
        <v>1460</v>
      </c>
      <c r="G3261" t="b">
        <v>1</v>
      </c>
      <c r="H3261" t="str">
        <f>VLOOKUP(A3261,all_municipalities!$A$2:$M$445,2,FALSE)</f>
        <v>Mississauga, City of</v>
      </c>
      <c r="I3261" t="b">
        <f>VLOOKUP(A3261,all_municipalities!$A$2:$M$445,9,FALSE)</f>
        <v>0</v>
      </c>
      <c r="J3261" t="b">
        <f>VLOOKUP(A3261,all_municipalities!$A$2:$M$445,13, FALSE)</f>
        <v>0</v>
      </c>
      <c r="K3261" t="str">
        <f t="shared" si="202"/>
        <v>NONE</v>
      </c>
      <c r="L3261">
        <v>0</v>
      </c>
      <c r="M3261" t="str">
        <f t="shared" si="203"/>
        <v>10469 Councillor, Ward 7</v>
      </c>
      <c r="N3261" s="6" t="str">
        <f t="shared" si="204"/>
        <v/>
      </c>
      <c r="O3261" s="15" t="str">
        <f>IF(I3261&lt;&gt;FALSE,VLOOKUP(H3261,internet_municipalities!$B$2:$W$226,22,FALSE),"NO INTERNET")</f>
        <v>NO INTERNET</v>
      </c>
      <c r="P3261" s="16" t="str">
        <f t="shared" si="205"/>
        <v>NO INTERNET</v>
      </c>
    </row>
    <row r="3262" spans="1:16" x14ac:dyDescent="0.2">
      <c r="A3262">
        <v>10469</v>
      </c>
      <c r="B3262" t="b">
        <v>0</v>
      </c>
      <c r="C3262" t="s">
        <v>1473</v>
      </c>
      <c r="D3262" t="s">
        <v>4107</v>
      </c>
      <c r="E3262">
        <v>1006</v>
      </c>
      <c r="F3262" t="s">
        <v>1460</v>
      </c>
      <c r="G3262" t="b">
        <v>1</v>
      </c>
      <c r="H3262" t="str">
        <f>VLOOKUP(A3262,all_municipalities!$A$2:$M$445,2,FALSE)</f>
        <v>Mississauga, City of</v>
      </c>
      <c r="I3262" t="b">
        <f>VLOOKUP(A3262,all_municipalities!$A$2:$M$445,9,FALSE)</f>
        <v>0</v>
      </c>
      <c r="J3262" t="b">
        <f>VLOOKUP(A3262,all_municipalities!$A$2:$M$445,13, FALSE)</f>
        <v>0</v>
      </c>
      <c r="K3262" t="str">
        <f t="shared" si="202"/>
        <v>NONE</v>
      </c>
      <c r="L3262">
        <v>0</v>
      </c>
      <c r="M3262" t="str">
        <f t="shared" si="203"/>
        <v>10469 Councillor, Ward 5</v>
      </c>
      <c r="N3262" s="6" t="str">
        <f t="shared" si="204"/>
        <v/>
      </c>
      <c r="O3262" s="15" t="str">
        <f>IF(I3262&lt;&gt;FALSE,VLOOKUP(H3262,internet_municipalities!$B$2:$W$226,22,FALSE),"NO INTERNET")</f>
        <v>NO INTERNET</v>
      </c>
      <c r="P3262" s="16" t="str">
        <f t="shared" si="205"/>
        <v>NO INTERNET</v>
      </c>
    </row>
    <row r="3263" spans="1:16" x14ac:dyDescent="0.2">
      <c r="A3263">
        <v>10469</v>
      </c>
      <c r="B3263" t="b">
        <v>0</v>
      </c>
      <c r="C3263" t="s">
        <v>1473</v>
      </c>
      <c r="D3263" t="s">
        <v>4108</v>
      </c>
      <c r="E3263">
        <v>935</v>
      </c>
      <c r="F3263" t="s">
        <v>1460</v>
      </c>
      <c r="G3263" t="b">
        <v>1</v>
      </c>
      <c r="H3263" t="str">
        <f>VLOOKUP(A3263,all_municipalities!$A$2:$M$445,2,FALSE)</f>
        <v>Mississauga, City of</v>
      </c>
      <c r="I3263" t="b">
        <f>VLOOKUP(A3263,all_municipalities!$A$2:$M$445,9,FALSE)</f>
        <v>0</v>
      </c>
      <c r="J3263" t="b">
        <f>VLOOKUP(A3263,all_municipalities!$A$2:$M$445,13, FALSE)</f>
        <v>0</v>
      </c>
      <c r="K3263" t="str">
        <f t="shared" si="202"/>
        <v>NONE</v>
      </c>
      <c r="L3263">
        <v>0</v>
      </c>
      <c r="M3263" t="str">
        <f t="shared" si="203"/>
        <v>10469 Councillor, Ward 5</v>
      </c>
      <c r="N3263" s="6" t="str">
        <f t="shared" si="204"/>
        <v/>
      </c>
      <c r="O3263" s="15" t="str">
        <f>IF(I3263&lt;&gt;FALSE,VLOOKUP(H3263,internet_municipalities!$B$2:$W$226,22,FALSE),"NO INTERNET")</f>
        <v>NO INTERNET</v>
      </c>
      <c r="P3263" s="16" t="str">
        <f t="shared" si="205"/>
        <v>NO INTERNET</v>
      </c>
    </row>
    <row r="3264" spans="1:16" x14ac:dyDescent="0.2">
      <c r="A3264">
        <v>10469</v>
      </c>
      <c r="B3264" t="b">
        <v>0</v>
      </c>
      <c r="C3264" t="s">
        <v>1720</v>
      </c>
      <c r="D3264" t="s">
        <v>4109</v>
      </c>
      <c r="E3264">
        <v>2970</v>
      </c>
      <c r="F3264" t="s">
        <v>1460</v>
      </c>
      <c r="G3264" t="b">
        <v>1</v>
      </c>
      <c r="H3264" t="str">
        <f>VLOOKUP(A3264,all_municipalities!$A$2:$M$445,2,FALSE)</f>
        <v>Mississauga, City of</v>
      </c>
      <c r="I3264" t="b">
        <f>VLOOKUP(A3264,all_municipalities!$A$2:$M$445,9,FALSE)</f>
        <v>0</v>
      </c>
      <c r="J3264" t="b">
        <f>VLOOKUP(A3264,all_municipalities!$A$2:$M$445,13, FALSE)</f>
        <v>0</v>
      </c>
      <c r="K3264" t="str">
        <f t="shared" si="202"/>
        <v>NONE</v>
      </c>
      <c r="L3264">
        <v>0</v>
      </c>
      <c r="M3264" t="str">
        <f t="shared" si="203"/>
        <v>10469 Councillor, Ward 6</v>
      </c>
      <c r="N3264" s="6" t="str">
        <f t="shared" si="204"/>
        <v/>
      </c>
      <c r="O3264" s="15" t="str">
        <f>IF(I3264&lt;&gt;FALSE,VLOOKUP(H3264,internet_municipalities!$B$2:$W$226,22,FALSE),"NO INTERNET")</f>
        <v>NO INTERNET</v>
      </c>
      <c r="P3264" s="16" t="str">
        <f t="shared" si="205"/>
        <v>NO INTERNET</v>
      </c>
    </row>
    <row r="3265" spans="1:16" x14ac:dyDescent="0.2">
      <c r="A3265">
        <v>10469</v>
      </c>
      <c r="B3265" t="b">
        <v>0</v>
      </c>
      <c r="C3265" t="s">
        <v>1720</v>
      </c>
      <c r="D3265" t="s">
        <v>4110</v>
      </c>
      <c r="E3265">
        <v>1707</v>
      </c>
      <c r="F3265" t="s">
        <v>1460</v>
      </c>
      <c r="G3265" t="b">
        <v>1</v>
      </c>
      <c r="H3265" t="str">
        <f>VLOOKUP(A3265,all_municipalities!$A$2:$M$445,2,FALSE)</f>
        <v>Mississauga, City of</v>
      </c>
      <c r="I3265" t="b">
        <f>VLOOKUP(A3265,all_municipalities!$A$2:$M$445,9,FALSE)</f>
        <v>0</v>
      </c>
      <c r="J3265" t="b">
        <f>VLOOKUP(A3265,all_municipalities!$A$2:$M$445,13, FALSE)</f>
        <v>0</v>
      </c>
      <c r="K3265" t="str">
        <f t="shared" si="202"/>
        <v>NONE</v>
      </c>
      <c r="L3265">
        <v>0</v>
      </c>
      <c r="M3265" t="str">
        <f t="shared" si="203"/>
        <v>10469 Councillor, Ward 6</v>
      </c>
      <c r="N3265" s="6" t="str">
        <f t="shared" si="204"/>
        <v/>
      </c>
      <c r="O3265" s="15" t="str">
        <f>IF(I3265&lt;&gt;FALSE,VLOOKUP(H3265,internet_municipalities!$B$2:$W$226,22,FALSE),"NO INTERNET")</f>
        <v>NO INTERNET</v>
      </c>
      <c r="P3265" s="16" t="str">
        <f t="shared" si="205"/>
        <v>NO INTERNET</v>
      </c>
    </row>
    <row r="3266" spans="1:16" x14ac:dyDescent="0.2">
      <c r="A3266">
        <v>10469</v>
      </c>
      <c r="B3266" t="b">
        <v>0</v>
      </c>
      <c r="C3266" t="s">
        <v>1718</v>
      </c>
      <c r="D3266" t="s">
        <v>4111</v>
      </c>
      <c r="E3266">
        <v>658</v>
      </c>
      <c r="F3266" t="s">
        <v>1460</v>
      </c>
      <c r="G3266" t="b">
        <v>1</v>
      </c>
      <c r="H3266" t="str">
        <f>VLOOKUP(A3266,all_municipalities!$A$2:$M$445,2,FALSE)</f>
        <v>Mississauga, City of</v>
      </c>
      <c r="I3266" t="b">
        <f>VLOOKUP(A3266,all_municipalities!$A$2:$M$445,9,FALSE)</f>
        <v>0</v>
      </c>
      <c r="J3266" t="b">
        <f>VLOOKUP(A3266,all_municipalities!$A$2:$M$445,13, FALSE)</f>
        <v>0</v>
      </c>
      <c r="K3266" t="str">
        <f t="shared" ref="K3266:K3329" si="206">IF(J3266=TRUE,IF(F3266&lt;=10,"HIGH",IF(F3266&lt;=100,"MID",IF(F3266&lt;=1000,"LOW","NONE"))),"NONE")</f>
        <v>NONE</v>
      </c>
      <c r="L3266">
        <v>0</v>
      </c>
      <c r="M3266" t="str">
        <f t="shared" ref="M3266:M3329" si="207">CONCATENATE(A3266, " ",C3266)</f>
        <v>10469 Councillor, Ward 7</v>
      </c>
      <c r="N3266" s="6" t="str">
        <f t="shared" si="204"/>
        <v/>
      </c>
      <c r="O3266" s="15" t="str">
        <f>IF(I3266&lt;&gt;FALSE,VLOOKUP(H3266,internet_municipalities!$B$2:$W$226,22,FALSE),"NO INTERNET")</f>
        <v>NO INTERNET</v>
      </c>
      <c r="P3266" s="16" t="str">
        <f t="shared" si="205"/>
        <v>NO INTERNET</v>
      </c>
    </row>
    <row r="3267" spans="1:16" x14ac:dyDescent="0.2">
      <c r="A3267">
        <v>10471</v>
      </c>
      <c r="B3267" t="b">
        <v>1</v>
      </c>
      <c r="C3267" t="s">
        <v>1463</v>
      </c>
      <c r="D3267" t="s">
        <v>4142</v>
      </c>
      <c r="E3267">
        <v>270</v>
      </c>
      <c r="F3267">
        <v>27</v>
      </c>
      <c r="G3267" t="b">
        <v>0</v>
      </c>
      <c r="H3267" t="str">
        <f>VLOOKUP(A3267,all_municipalities!$A$2:$M$445,2,FALSE)</f>
        <v>Moonbeam, Township of</v>
      </c>
      <c r="I3267" t="b">
        <f>VLOOKUP(A3267,all_municipalities!$A$2:$M$445,9,FALSE)</f>
        <v>0</v>
      </c>
      <c r="J3267" t="b">
        <f>VLOOKUP(A3267,all_municipalities!$A$2:$M$445,13, FALSE)</f>
        <v>0</v>
      </c>
      <c r="K3267" t="str">
        <f t="shared" si="206"/>
        <v>NONE</v>
      </c>
      <c r="L3267">
        <v>0</v>
      </c>
      <c r="M3267" t="str">
        <f t="shared" si="207"/>
        <v>10471 Councillor</v>
      </c>
      <c r="N3267" s="6" t="str">
        <f t="shared" ref="N3267:N3330" si="208">IF(I3267,M3267,"")</f>
        <v/>
      </c>
      <c r="O3267" s="15" t="str">
        <f>IF(I3267&lt;&gt;FALSE,VLOOKUP(H3267,internet_municipalities!$B$2:$W$226,22,FALSE),"NO INTERNET")</f>
        <v>NO INTERNET</v>
      </c>
      <c r="P3267" s="16" t="str">
        <f t="shared" si="205"/>
        <v>NO INTERNET</v>
      </c>
    </row>
    <row r="3268" spans="1:16" x14ac:dyDescent="0.2">
      <c r="A3268">
        <v>10471</v>
      </c>
      <c r="B3268" t="b">
        <v>1</v>
      </c>
      <c r="C3268" t="s">
        <v>1463</v>
      </c>
      <c r="D3268" t="s">
        <v>4143</v>
      </c>
      <c r="E3268">
        <v>335</v>
      </c>
      <c r="F3268">
        <v>92</v>
      </c>
      <c r="G3268" t="b">
        <v>0</v>
      </c>
      <c r="H3268" t="str">
        <f>VLOOKUP(A3268,all_municipalities!$A$2:$M$445,2,FALSE)</f>
        <v>Moonbeam, Township of</v>
      </c>
      <c r="I3268" t="b">
        <f>VLOOKUP(A3268,all_municipalities!$A$2:$M$445,9,FALSE)</f>
        <v>0</v>
      </c>
      <c r="J3268" t="b">
        <f>VLOOKUP(A3268,all_municipalities!$A$2:$M$445,13, FALSE)</f>
        <v>0</v>
      </c>
      <c r="K3268" t="str">
        <f t="shared" si="206"/>
        <v>NONE</v>
      </c>
      <c r="L3268">
        <v>0</v>
      </c>
      <c r="M3268" t="str">
        <f t="shared" si="207"/>
        <v>10471 Councillor</v>
      </c>
      <c r="N3268" s="6" t="str">
        <f t="shared" si="208"/>
        <v/>
      </c>
      <c r="O3268" s="15" t="str">
        <f>IF(I3268&lt;&gt;FALSE,VLOOKUP(H3268,internet_municipalities!$B$2:$W$226,22,FALSE),"NO INTERNET")</f>
        <v>NO INTERNET</v>
      </c>
      <c r="P3268" s="16" t="str">
        <f t="shared" si="205"/>
        <v>NO INTERNET</v>
      </c>
    </row>
    <row r="3269" spans="1:16" x14ac:dyDescent="0.2">
      <c r="A3269">
        <v>10471</v>
      </c>
      <c r="B3269" t="b">
        <v>1</v>
      </c>
      <c r="C3269" t="s">
        <v>1463</v>
      </c>
      <c r="D3269" t="s">
        <v>4144</v>
      </c>
      <c r="E3269">
        <v>314</v>
      </c>
      <c r="F3269">
        <v>71</v>
      </c>
      <c r="G3269" t="b">
        <v>0</v>
      </c>
      <c r="H3269" t="str">
        <f>VLOOKUP(A3269,all_municipalities!$A$2:$M$445,2,FALSE)</f>
        <v>Moonbeam, Township of</v>
      </c>
      <c r="I3269" t="b">
        <f>VLOOKUP(A3269,all_municipalities!$A$2:$M$445,9,FALSE)</f>
        <v>0</v>
      </c>
      <c r="J3269" t="b">
        <f>VLOOKUP(A3269,all_municipalities!$A$2:$M$445,13, FALSE)</f>
        <v>0</v>
      </c>
      <c r="K3269" t="str">
        <f t="shared" si="206"/>
        <v>NONE</v>
      </c>
      <c r="L3269">
        <v>0</v>
      </c>
      <c r="M3269" t="str">
        <f t="shared" si="207"/>
        <v>10471 Councillor</v>
      </c>
      <c r="N3269" s="6" t="str">
        <f t="shared" si="208"/>
        <v/>
      </c>
      <c r="O3269" s="15" t="str">
        <f>IF(I3269&lt;&gt;FALSE,VLOOKUP(H3269,internet_municipalities!$B$2:$W$226,22,FALSE),"NO INTERNET")</f>
        <v>NO INTERNET</v>
      </c>
      <c r="P3269" s="16" t="str">
        <f t="shared" si="205"/>
        <v>NO INTERNET</v>
      </c>
    </row>
    <row r="3270" spans="1:16" x14ac:dyDescent="0.2">
      <c r="A3270">
        <v>10471</v>
      </c>
      <c r="B3270" t="b">
        <v>1</v>
      </c>
      <c r="C3270" t="s">
        <v>1463</v>
      </c>
      <c r="D3270" t="s">
        <v>4145</v>
      </c>
      <c r="E3270">
        <v>320</v>
      </c>
      <c r="F3270">
        <v>77</v>
      </c>
      <c r="G3270" t="b">
        <v>0</v>
      </c>
      <c r="H3270" t="str">
        <f>VLOOKUP(A3270,all_municipalities!$A$2:$M$445,2,FALSE)</f>
        <v>Moonbeam, Township of</v>
      </c>
      <c r="I3270" t="b">
        <f>VLOOKUP(A3270,all_municipalities!$A$2:$M$445,9,FALSE)</f>
        <v>0</v>
      </c>
      <c r="J3270" t="b">
        <f>VLOOKUP(A3270,all_municipalities!$A$2:$M$445,13, FALSE)</f>
        <v>0</v>
      </c>
      <c r="K3270" t="str">
        <f t="shared" si="206"/>
        <v>NONE</v>
      </c>
      <c r="L3270">
        <v>0</v>
      </c>
      <c r="M3270" t="str">
        <f t="shared" si="207"/>
        <v>10471 Councillor</v>
      </c>
      <c r="N3270" s="6" t="str">
        <f t="shared" si="208"/>
        <v/>
      </c>
      <c r="O3270" s="15" t="str">
        <f>IF(I3270&lt;&gt;FALSE,VLOOKUP(H3270,internet_municipalities!$B$2:$W$226,22,FALSE),"NO INTERNET")</f>
        <v>NO INTERNET</v>
      </c>
      <c r="P3270" s="16" t="str">
        <f t="shared" si="205"/>
        <v>NO INTERNET</v>
      </c>
    </row>
    <row r="3271" spans="1:16" x14ac:dyDescent="0.2">
      <c r="A3271">
        <v>10471</v>
      </c>
      <c r="B3271" t="b">
        <v>0</v>
      </c>
      <c r="C3271" t="s">
        <v>1463</v>
      </c>
      <c r="D3271" t="s">
        <v>4146</v>
      </c>
      <c r="E3271">
        <v>243</v>
      </c>
      <c r="F3271" t="s">
        <v>1460</v>
      </c>
      <c r="G3271" t="b">
        <v>0</v>
      </c>
      <c r="H3271" t="str">
        <f>VLOOKUP(A3271,all_municipalities!$A$2:$M$445,2,FALSE)</f>
        <v>Moonbeam, Township of</v>
      </c>
      <c r="I3271" t="b">
        <f>VLOOKUP(A3271,all_municipalities!$A$2:$M$445,9,FALSE)</f>
        <v>0</v>
      </c>
      <c r="J3271" t="b">
        <f>VLOOKUP(A3271,all_municipalities!$A$2:$M$445,13, FALSE)</f>
        <v>0</v>
      </c>
      <c r="K3271" t="str">
        <f t="shared" si="206"/>
        <v>NONE</v>
      </c>
      <c r="L3271">
        <v>0</v>
      </c>
      <c r="M3271" t="str">
        <f t="shared" si="207"/>
        <v>10471 Councillor</v>
      </c>
      <c r="N3271" s="6" t="str">
        <f t="shared" si="208"/>
        <v/>
      </c>
      <c r="O3271" s="15" t="str">
        <f>IF(I3271&lt;&gt;FALSE,VLOOKUP(H3271,internet_municipalities!$B$2:$W$226,22,FALSE),"NO INTERNET")</f>
        <v>NO INTERNET</v>
      </c>
      <c r="P3271" s="16" t="str">
        <f t="shared" ref="P3271:P3334" si="209">IF(I3271=TRUE,IF(F3271&lt;&gt;"Acclaimed",IF(F3271&lt;&gt;"Lost",F3271/O3271,"Lost"),"Acclaimed"),"NO INTERNET")</f>
        <v>NO INTERNET</v>
      </c>
    </row>
    <row r="3272" spans="1:16" x14ac:dyDescent="0.2">
      <c r="A3272">
        <v>10471</v>
      </c>
      <c r="B3272" t="b">
        <v>0</v>
      </c>
      <c r="C3272" t="s">
        <v>1463</v>
      </c>
      <c r="D3272" t="s">
        <v>4147</v>
      </c>
      <c r="E3272">
        <v>178</v>
      </c>
      <c r="F3272" t="s">
        <v>1460</v>
      </c>
      <c r="G3272" t="b">
        <v>0</v>
      </c>
      <c r="H3272" t="str">
        <f>VLOOKUP(A3272,all_municipalities!$A$2:$M$445,2,FALSE)</f>
        <v>Moonbeam, Township of</v>
      </c>
      <c r="I3272" t="b">
        <f>VLOOKUP(A3272,all_municipalities!$A$2:$M$445,9,FALSE)</f>
        <v>0</v>
      </c>
      <c r="J3272" t="b">
        <f>VLOOKUP(A3272,all_municipalities!$A$2:$M$445,13, FALSE)</f>
        <v>0</v>
      </c>
      <c r="K3272" t="str">
        <f t="shared" si="206"/>
        <v>NONE</v>
      </c>
      <c r="L3272">
        <v>0</v>
      </c>
      <c r="M3272" t="str">
        <f t="shared" si="207"/>
        <v>10471 Councillor</v>
      </c>
      <c r="N3272" s="6" t="str">
        <f t="shared" si="208"/>
        <v/>
      </c>
      <c r="O3272" s="15" t="str">
        <f>IF(I3272&lt;&gt;FALSE,VLOOKUP(H3272,internet_municipalities!$B$2:$W$226,22,FALSE),"NO INTERNET")</f>
        <v>NO INTERNET</v>
      </c>
      <c r="P3272" s="16" t="str">
        <f t="shared" si="209"/>
        <v>NO INTERNET</v>
      </c>
    </row>
    <row r="3273" spans="1:16" x14ac:dyDescent="0.2">
      <c r="A3273">
        <v>10471</v>
      </c>
      <c r="B3273" t="b">
        <v>0</v>
      </c>
      <c r="C3273" t="s">
        <v>1463</v>
      </c>
      <c r="D3273" t="s">
        <v>4148</v>
      </c>
      <c r="E3273">
        <v>228</v>
      </c>
      <c r="F3273" t="s">
        <v>1460</v>
      </c>
      <c r="G3273" t="b">
        <v>0</v>
      </c>
      <c r="H3273" t="str">
        <f>VLOOKUP(A3273,all_municipalities!$A$2:$M$445,2,FALSE)</f>
        <v>Moonbeam, Township of</v>
      </c>
      <c r="I3273" t="b">
        <f>VLOOKUP(A3273,all_municipalities!$A$2:$M$445,9,FALSE)</f>
        <v>0</v>
      </c>
      <c r="J3273" t="b">
        <f>VLOOKUP(A3273,all_municipalities!$A$2:$M$445,13, FALSE)</f>
        <v>0</v>
      </c>
      <c r="K3273" t="str">
        <f t="shared" si="206"/>
        <v>NONE</v>
      </c>
      <c r="L3273">
        <v>0</v>
      </c>
      <c r="M3273" t="str">
        <f t="shared" si="207"/>
        <v>10471 Councillor</v>
      </c>
      <c r="N3273" s="6" t="str">
        <f t="shared" si="208"/>
        <v/>
      </c>
      <c r="O3273" s="15" t="str">
        <f>IF(I3273&lt;&gt;FALSE,VLOOKUP(H3273,internet_municipalities!$B$2:$W$226,22,FALSE),"NO INTERNET")</f>
        <v>NO INTERNET</v>
      </c>
      <c r="P3273" s="16" t="str">
        <f t="shared" si="209"/>
        <v>NO INTERNET</v>
      </c>
    </row>
    <row r="3274" spans="1:16" x14ac:dyDescent="0.2">
      <c r="A3274">
        <v>19402</v>
      </c>
      <c r="B3274" t="b">
        <v>1</v>
      </c>
      <c r="C3274" t="s">
        <v>1463</v>
      </c>
      <c r="D3274" t="s">
        <v>4149</v>
      </c>
      <c r="E3274">
        <v>229</v>
      </c>
      <c r="F3274">
        <v>58</v>
      </c>
      <c r="G3274" t="b">
        <v>0</v>
      </c>
      <c r="H3274" t="str">
        <f>VLOOKUP(A3274,all_municipalities!$A$2:$M$445,2,FALSE)</f>
        <v>Moosonee, Town of</v>
      </c>
      <c r="I3274" t="b">
        <f>VLOOKUP(A3274,all_municipalities!$A$2:$M$445,9,FALSE)</f>
        <v>0</v>
      </c>
      <c r="J3274" t="b">
        <f>VLOOKUP(A3274,all_municipalities!$A$2:$M$445,13, FALSE)</f>
        <v>0</v>
      </c>
      <c r="K3274" t="str">
        <f t="shared" si="206"/>
        <v>NONE</v>
      </c>
      <c r="L3274">
        <v>0</v>
      </c>
      <c r="M3274" t="str">
        <f t="shared" si="207"/>
        <v>19402 Councillor</v>
      </c>
      <c r="N3274" s="6" t="str">
        <f t="shared" si="208"/>
        <v/>
      </c>
      <c r="O3274" s="15" t="str">
        <f>IF(I3274&lt;&gt;FALSE,VLOOKUP(H3274,internet_municipalities!$B$2:$W$226,22,FALSE),"NO INTERNET")</f>
        <v>NO INTERNET</v>
      </c>
      <c r="P3274" s="16" t="str">
        <f t="shared" si="209"/>
        <v>NO INTERNET</v>
      </c>
    </row>
    <row r="3275" spans="1:16" x14ac:dyDescent="0.2">
      <c r="A3275">
        <v>19402</v>
      </c>
      <c r="B3275" t="b">
        <v>1</v>
      </c>
      <c r="C3275" t="s">
        <v>1463</v>
      </c>
      <c r="D3275" t="s">
        <v>4150</v>
      </c>
      <c r="E3275">
        <v>266</v>
      </c>
      <c r="F3275">
        <v>95</v>
      </c>
      <c r="G3275" t="b">
        <v>0</v>
      </c>
      <c r="H3275" t="str">
        <f>VLOOKUP(A3275,all_municipalities!$A$2:$M$445,2,FALSE)</f>
        <v>Moosonee, Town of</v>
      </c>
      <c r="I3275" t="b">
        <f>VLOOKUP(A3275,all_municipalities!$A$2:$M$445,9,FALSE)</f>
        <v>0</v>
      </c>
      <c r="J3275" t="b">
        <f>VLOOKUP(A3275,all_municipalities!$A$2:$M$445,13, FALSE)</f>
        <v>0</v>
      </c>
      <c r="K3275" t="str">
        <f t="shared" si="206"/>
        <v>NONE</v>
      </c>
      <c r="L3275">
        <v>0</v>
      </c>
      <c r="M3275" t="str">
        <f t="shared" si="207"/>
        <v>19402 Councillor</v>
      </c>
      <c r="N3275" s="6" t="str">
        <f t="shared" si="208"/>
        <v/>
      </c>
      <c r="O3275" s="15" t="str">
        <f>IF(I3275&lt;&gt;FALSE,VLOOKUP(H3275,internet_municipalities!$B$2:$W$226,22,FALSE),"NO INTERNET")</f>
        <v>NO INTERNET</v>
      </c>
      <c r="P3275" s="16" t="str">
        <f t="shared" si="209"/>
        <v>NO INTERNET</v>
      </c>
    </row>
    <row r="3276" spans="1:16" x14ac:dyDescent="0.2">
      <c r="A3276">
        <v>19402</v>
      </c>
      <c r="B3276" t="b">
        <v>1</v>
      </c>
      <c r="C3276" t="s">
        <v>1463</v>
      </c>
      <c r="D3276" t="s">
        <v>4151</v>
      </c>
      <c r="E3276">
        <v>313</v>
      </c>
      <c r="F3276">
        <v>142</v>
      </c>
      <c r="G3276" t="b">
        <v>0</v>
      </c>
      <c r="H3276" t="str">
        <f>VLOOKUP(A3276,all_municipalities!$A$2:$M$445,2,FALSE)</f>
        <v>Moosonee, Town of</v>
      </c>
      <c r="I3276" t="b">
        <f>VLOOKUP(A3276,all_municipalities!$A$2:$M$445,9,FALSE)</f>
        <v>0</v>
      </c>
      <c r="J3276" t="b">
        <f>VLOOKUP(A3276,all_municipalities!$A$2:$M$445,13, FALSE)</f>
        <v>0</v>
      </c>
      <c r="K3276" t="str">
        <f t="shared" si="206"/>
        <v>NONE</v>
      </c>
      <c r="L3276">
        <v>0</v>
      </c>
      <c r="M3276" t="str">
        <f t="shared" si="207"/>
        <v>19402 Councillor</v>
      </c>
      <c r="N3276" s="6" t="str">
        <f t="shared" si="208"/>
        <v/>
      </c>
      <c r="O3276" s="15" t="str">
        <f>IF(I3276&lt;&gt;FALSE,VLOOKUP(H3276,internet_municipalities!$B$2:$W$226,22,FALSE),"NO INTERNET")</f>
        <v>NO INTERNET</v>
      </c>
      <c r="P3276" s="16" t="str">
        <f t="shared" si="209"/>
        <v>NO INTERNET</v>
      </c>
    </row>
    <row r="3277" spans="1:16" x14ac:dyDescent="0.2">
      <c r="A3277">
        <v>19402</v>
      </c>
      <c r="B3277" t="b">
        <v>1</v>
      </c>
      <c r="C3277" t="s">
        <v>1463</v>
      </c>
      <c r="D3277" t="s">
        <v>4152</v>
      </c>
      <c r="E3277">
        <v>279</v>
      </c>
      <c r="F3277">
        <v>108</v>
      </c>
      <c r="G3277" t="b">
        <v>0</v>
      </c>
      <c r="H3277" t="str">
        <f>VLOOKUP(A3277,all_municipalities!$A$2:$M$445,2,FALSE)</f>
        <v>Moosonee, Town of</v>
      </c>
      <c r="I3277" t="b">
        <f>VLOOKUP(A3277,all_municipalities!$A$2:$M$445,9,FALSE)</f>
        <v>0</v>
      </c>
      <c r="J3277" t="b">
        <f>VLOOKUP(A3277,all_municipalities!$A$2:$M$445,13, FALSE)</f>
        <v>0</v>
      </c>
      <c r="K3277" t="str">
        <f t="shared" si="206"/>
        <v>NONE</v>
      </c>
      <c r="L3277">
        <v>0</v>
      </c>
      <c r="M3277" t="str">
        <f t="shared" si="207"/>
        <v>19402 Councillor</v>
      </c>
      <c r="N3277" s="6" t="str">
        <f t="shared" si="208"/>
        <v/>
      </c>
      <c r="O3277" s="15" t="str">
        <f>IF(I3277&lt;&gt;FALSE,VLOOKUP(H3277,internet_municipalities!$B$2:$W$226,22,FALSE),"NO INTERNET")</f>
        <v>NO INTERNET</v>
      </c>
      <c r="P3277" s="16" t="str">
        <f t="shared" si="209"/>
        <v>NO INTERNET</v>
      </c>
    </row>
    <row r="3278" spans="1:16" x14ac:dyDescent="0.2">
      <c r="A3278">
        <v>19402</v>
      </c>
      <c r="B3278" t="b">
        <v>0</v>
      </c>
      <c r="C3278" t="s">
        <v>1463</v>
      </c>
      <c r="D3278" t="s">
        <v>4153</v>
      </c>
      <c r="E3278">
        <v>171</v>
      </c>
      <c r="F3278" t="s">
        <v>1460</v>
      </c>
      <c r="G3278" t="b">
        <v>0</v>
      </c>
      <c r="H3278" t="str">
        <f>VLOOKUP(A3278,all_municipalities!$A$2:$M$445,2,FALSE)</f>
        <v>Moosonee, Town of</v>
      </c>
      <c r="I3278" t="b">
        <f>VLOOKUP(A3278,all_municipalities!$A$2:$M$445,9,FALSE)</f>
        <v>0</v>
      </c>
      <c r="J3278" t="b">
        <f>VLOOKUP(A3278,all_municipalities!$A$2:$M$445,13, FALSE)</f>
        <v>0</v>
      </c>
      <c r="K3278" t="str">
        <f t="shared" si="206"/>
        <v>NONE</v>
      </c>
      <c r="L3278">
        <v>0</v>
      </c>
      <c r="M3278" t="str">
        <f t="shared" si="207"/>
        <v>19402 Councillor</v>
      </c>
      <c r="N3278" s="6" t="str">
        <f t="shared" si="208"/>
        <v/>
      </c>
      <c r="O3278" s="15" t="str">
        <f>IF(I3278&lt;&gt;FALSE,VLOOKUP(H3278,internet_municipalities!$B$2:$W$226,22,FALSE),"NO INTERNET")</f>
        <v>NO INTERNET</v>
      </c>
      <c r="P3278" s="16" t="str">
        <f t="shared" si="209"/>
        <v>NO INTERNET</v>
      </c>
    </row>
    <row r="3279" spans="1:16" x14ac:dyDescent="0.2">
      <c r="A3279">
        <v>19402</v>
      </c>
      <c r="B3279" t="b">
        <v>0</v>
      </c>
      <c r="C3279" t="s">
        <v>1463</v>
      </c>
      <c r="D3279" t="s">
        <v>4154</v>
      </c>
      <c r="E3279">
        <v>109</v>
      </c>
      <c r="F3279" t="s">
        <v>1460</v>
      </c>
      <c r="G3279" t="b">
        <v>0</v>
      </c>
      <c r="H3279" t="str">
        <f>VLOOKUP(A3279,all_municipalities!$A$2:$M$445,2,FALSE)</f>
        <v>Moosonee, Town of</v>
      </c>
      <c r="I3279" t="b">
        <f>VLOOKUP(A3279,all_municipalities!$A$2:$M$445,9,FALSE)</f>
        <v>0</v>
      </c>
      <c r="J3279" t="b">
        <f>VLOOKUP(A3279,all_municipalities!$A$2:$M$445,13, FALSE)</f>
        <v>0</v>
      </c>
      <c r="K3279" t="str">
        <f t="shared" si="206"/>
        <v>NONE</v>
      </c>
      <c r="L3279">
        <v>0</v>
      </c>
      <c r="M3279" t="str">
        <f t="shared" si="207"/>
        <v>19402 Councillor</v>
      </c>
      <c r="N3279" s="6" t="str">
        <f t="shared" si="208"/>
        <v/>
      </c>
      <c r="O3279" s="15" t="str">
        <f>IF(I3279&lt;&gt;FALSE,VLOOKUP(H3279,internet_municipalities!$B$2:$W$226,22,FALSE),"NO INTERNET")</f>
        <v>NO INTERNET</v>
      </c>
      <c r="P3279" s="16" t="str">
        <f t="shared" si="209"/>
        <v>NO INTERNET</v>
      </c>
    </row>
    <row r="3280" spans="1:16" x14ac:dyDescent="0.2">
      <c r="A3280">
        <v>19402</v>
      </c>
      <c r="B3280" t="b">
        <v>0</v>
      </c>
      <c r="C3280" t="s">
        <v>1463</v>
      </c>
      <c r="D3280" t="s">
        <v>4155</v>
      </c>
      <c r="E3280">
        <v>102</v>
      </c>
      <c r="F3280" t="s">
        <v>1460</v>
      </c>
      <c r="G3280" t="b">
        <v>0</v>
      </c>
      <c r="H3280" t="str">
        <f>VLOOKUP(A3280,all_municipalities!$A$2:$M$445,2,FALSE)</f>
        <v>Moosonee, Town of</v>
      </c>
      <c r="I3280" t="b">
        <f>VLOOKUP(A3280,all_municipalities!$A$2:$M$445,9,FALSE)</f>
        <v>0</v>
      </c>
      <c r="J3280" t="b">
        <f>VLOOKUP(A3280,all_municipalities!$A$2:$M$445,13, FALSE)</f>
        <v>0</v>
      </c>
      <c r="K3280" t="str">
        <f t="shared" si="206"/>
        <v>NONE</v>
      </c>
      <c r="L3280">
        <v>0</v>
      </c>
      <c r="M3280" t="str">
        <f t="shared" si="207"/>
        <v>19402 Councillor</v>
      </c>
      <c r="N3280" s="6" t="str">
        <f t="shared" si="208"/>
        <v/>
      </c>
      <c r="O3280" s="15" t="str">
        <f>IF(I3280&lt;&gt;FALSE,VLOOKUP(H3280,internet_municipalities!$B$2:$W$226,22,FALSE),"NO INTERNET")</f>
        <v>NO INTERNET</v>
      </c>
      <c r="P3280" s="16" t="str">
        <f t="shared" si="209"/>
        <v>NO INTERNET</v>
      </c>
    </row>
    <row r="3281" spans="1:16" x14ac:dyDescent="0.2">
      <c r="A3281">
        <v>19402</v>
      </c>
      <c r="B3281" t="b">
        <v>0</v>
      </c>
      <c r="C3281" t="s">
        <v>1463</v>
      </c>
      <c r="D3281" t="s">
        <v>4156</v>
      </c>
      <c r="E3281">
        <v>141</v>
      </c>
      <c r="F3281" t="s">
        <v>1460</v>
      </c>
      <c r="G3281" t="b">
        <v>0</v>
      </c>
      <c r="H3281" t="str">
        <f>VLOOKUP(A3281,all_municipalities!$A$2:$M$445,2,FALSE)</f>
        <v>Moosonee, Town of</v>
      </c>
      <c r="I3281" t="b">
        <f>VLOOKUP(A3281,all_municipalities!$A$2:$M$445,9,FALSE)</f>
        <v>0</v>
      </c>
      <c r="J3281" t="b">
        <f>VLOOKUP(A3281,all_municipalities!$A$2:$M$445,13, FALSE)</f>
        <v>0</v>
      </c>
      <c r="K3281" t="str">
        <f t="shared" si="206"/>
        <v>NONE</v>
      </c>
      <c r="L3281">
        <v>0</v>
      </c>
      <c r="M3281" t="str">
        <f t="shared" si="207"/>
        <v>19402 Councillor</v>
      </c>
      <c r="N3281" s="6" t="str">
        <f t="shared" si="208"/>
        <v/>
      </c>
      <c r="O3281" s="15" t="str">
        <f>IF(I3281&lt;&gt;FALSE,VLOOKUP(H3281,internet_municipalities!$B$2:$W$226,22,FALSE),"NO INTERNET")</f>
        <v>NO INTERNET</v>
      </c>
      <c r="P3281" s="16" t="str">
        <f t="shared" si="209"/>
        <v>NO INTERNET</v>
      </c>
    </row>
    <row r="3282" spans="1:16" x14ac:dyDescent="0.2">
      <c r="A3282">
        <v>10725</v>
      </c>
      <c r="B3282" t="b">
        <v>1</v>
      </c>
      <c r="C3282" t="s">
        <v>1463</v>
      </c>
      <c r="D3282" t="s">
        <v>4157</v>
      </c>
      <c r="E3282">
        <v>90</v>
      </c>
      <c r="F3282">
        <v>20</v>
      </c>
      <c r="G3282" t="b">
        <v>0</v>
      </c>
      <c r="H3282" t="str">
        <f>VLOOKUP(A3282,all_municipalities!$A$2:$M$445,2,FALSE)</f>
        <v>Morley, Township of</v>
      </c>
      <c r="I3282" t="b">
        <f>VLOOKUP(A3282,all_municipalities!$A$2:$M$445,9,FALSE)</f>
        <v>0</v>
      </c>
      <c r="J3282" t="b">
        <f>VLOOKUP(A3282,all_municipalities!$A$2:$M$445,13, FALSE)</f>
        <v>0</v>
      </c>
      <c r="K3282" t="str">
        <f t="shared" si="206"/>
        <v>NONE</v>
      </c>
      <c r="L3282">
        <v>0</v>
      </c>
      <c r="M3282" t="str">
        <f t="shared" si="207"/>
        <v>10725 Councillor</v>
      </c>
      <c r="N3282" s="6" t="str">
        <f t="shared" si="208"/>
        <v/>
      </c>
      <c r="O3282" s="15" t="str">
        <f>IF(I3282&lt;&gt;FALSE,VLOOKUP(H3282,internet_municipalities!$B$2:$W$226,22,FALSE),"NO INTERNET")</f>
        <v>NO INTERNET</v>
      </c>
      <c r="P3282" s="16" t="str">
        <f t="shared" si="209"/>
        <v>NO INTERNET</v>
      </c>
    </row>
    <row r="3283" spans="1:16" x14ac:dyDescent="0.2">
      <c r="A3283">
        <v>10725</v>
      </c>
      <c r="B3283" t="b">
        <v>1</v>
      </c>
      <c r="C3283" t="s">
        <v>1463</v>
      </c>
      <c r="D3283" t="s">
        <v>4158</v>
      </c>
      <c r="E3283">
        <v>131</v>
      </c>
      <c r="F3283">
        <v>61</v>
      </c>
      <c r="G3283" t="b">
        <v>0</v>
      </c>
      <c r="H3283" t="str">
        <f>VLOOKUP(A3283,all_municipalities!$A$2:$M$445,2,FALSE)</f>
        <v>Morley, Township of</v>
      </c>
      <c r="I3283" t="b">
        <f>VLOOKUP(A3283,all_municipalities!$A$2:$M$445,9,FALSE)</f>
        <v>0</v>
      </c>
      <c r="J3283" t="b">
        <f>VLOOKUP(A3283,all_municipalities!$A$2:$M$445,13, FALSE)</f>
        <v>0</v>
      </c>
      <c r="K3283" t="str">
        <f t="shared" si="206"/>
        <v>NONE</v>
      </c>
      <c r="L3283">
        <v>0</v>
      </c>
      <c r="M3283" t="str">
        <f t="shared" si="207"/>
        <v>10725 Councillor</v>
      </c>
      <c r="N3283" s="6" t="str">
        <f t="shared" si="208"/>
        <v/>
      </c>
      <c r="O3283" s="15" t="str">
        <f>IF(I3283&lt;&gt;FALSE,VLOOKUP(H3283,internet_municipalities!$B$2:$W$226,22,FALSE),"NO INTERNET")</f>
        <v>NO INTERNET</v>
      </c>
      <c r="P3283" s="16" t="str">
        <f t="shared" si="209"/>
        <v>NO INTERNET</v>
      </c>
    </row>
    <row r="3284" spans="1:16" x14ac:dyDescent="0.2">
      <c r="A3284">
        <v>10725</v>
      </c>
      <c r="B3284" t="b">
        <v>1</v>
      </c>
      <c r="C3284" t="s">
        <v>1463</v>
      </c>
      <c r="D3284" t="s">
        <v>4159</v>
      </c>
      <c r="E3284">
        <v>81</v>
      </c>
      <c r="F3284">
        <v>11</v>
      </c>
      <c r="G3284" t="b">
        <v>0</v>
      </c>
      <c r="H3284" t="str">
        <f>VLOOKUP(A3284,all_municipalities!$A$2:$M$445,2,FALSE)</f>
        <v>Morley, Township of</v>
      </c>
      <c r="I3284" t="b">
        <f>VLOOKUP(A3284,all_municipalities!$A$2:$M$445,9,FALSE)</f>
        <v>0</v>
      </c>
      <c r="J3284" t="b">
        <f>VLOOKUP(A3284,all_municipalities!$A$2:$M$445,13, FALSE)</f>
        <v>0</v>
      </c>
      <c r="K3284" t="str">
        <f t="shared" si="206"/>
        <v>NONE</v>
      </c>
      <c r="L3284">
        <v>0</v>
      </c>
      <c r="M3284" t="str">
        <f t="shared" si="207"/>
        <v>10725 Councillor</v>
      </c>
      <c r="N3284" s="6" t="str">
        <f t="shared" si="208"/>
        <v/>
      </c>
      <c r="O3284" s="15" t="str">
        <f>IF(I3284&lt;&gt;FALSE,VLOOKUP(H3284,internet_municipalities!$B$2:$W$226,22,FALSE),"NO INTERNET")</f>
        <v>NO INTERNET</v>
      </c>
      <c r="P3284" s="16" t="str">
        <f t="shared" si="209"/>
        <v>NO INTERNET</v>
      </c>
    </row>
    <row r="3285" spans="1:16" x14ac:dyDescent="0.2">
      <c r="A3285">
        <v>10725</v>
      </c>
      <c r="B3285" t="b">
        <v>1</v>
      </c>
      <c r="C3285" t="s">
        <v>1463</v>
      </c>
      <c r="D3285" t="s">
        <v>2141</v>
      </c>
      <c r="E3285">
        <v>87</v>
      </c>
      <c r="F3285">
        <v>17</v>
      </c>
      <c r="G3285" t="b">
        <v>0</v>
      </c>
      <c r="H3285" t="str">
        <f>VLOOKUP(A3285,all_municipalities!$A$2:$M$445,2,FALSE)</f>
        <v>Morley, Township of</v>
      </c>
      <c r="I3285" t="b">
        <f>VLOOKUP(A3285,all_municipalities!$A$2:$M$445,9,FALSE)</f>
        <v>0</v>
      </c>
      <c r="J3285" t="b">
        <f>VLOOKUP(A3285,all_municipalities!$A$2:$M$445,13, FALSE)</f>
        <v>0</v>
      </c>
      <c r="K3285" t="str">
        <f t="shared" si="206"/>
        <v>NONE</v>
      </c>
      <c r="L3285">
        <v>0</v>
      </c>
      <c r="M3285" t="str">
        <f t="shared" si="207"/>
        <v>10725 Councillor</v>
      </c>
      <c r="N3285" s="6" t="str">
        <f t="shared" si="208"/>
        <v/>
      </c>
      <c r="O3285" s="15" t="str">
        <f>IF(I3285&lt;&gt;FALSE,VLOOKUP(H3285,internet_municipalities!$B$2:$W$226,22,FALSE),"NO INTERNET")</f>
        <v>NO INTERNET</v>
      </c>
      <c r="P3285" s="16" t="str">
        <f t="shared" si="209"/>
        <v>NO INTERNET</v>
      </c>
    </row>
    <row r="3286" spans="1:16" x14ac:dyDescent="0.2">
      <c r="A3286">
        <v>10725</v>
      </c>
      <c r="B3286" t="b">
        <v>0</v>
      </c>
      <c r="C3286" t="s">
        <v>1463</v>
      </c>
      <c r="D3286" t="s">
        <v>4160</v>
      </c>
      <c r="E3286">
        <v>36</v>
      </c>
      <c r="F3286" t="s">
        <v>1460</v>
      </c>
      <c r="G3286" t="b">
        <v>0</v>
      </c>
      <c r="H3286" t="str">
        <f>VLOOKUP(A3286,all_municipalities!$A$2:$M$445,2,FALSE)</f>
        <v>Morley, Township of</v>
      </c>
      <c r="I3286" t="b">
        <f>VLOOKUP(A3286,all_municipalities!$A$2:$M$445,9,FALSE)</f>
        <v>0</v>
      </c>
      <c r="J3286" t="b">
        <f>VLOOKUP(A3286,all_municipalities!$A$2:$M$445,13, FALSE)</f>
        <v>0</v>
      </c>
      <c r="K3286" t="str">
        <f t="shared" si="206"/>
        <v>NONE</v>
      </c>
      <c r="L3286">
        <v>0</v>
      </c>
      <c r="M3286" t="str">
        <f t="shared" si="207"/>
        <v>10725 Councillor</v>
      </c>
      <c r="N3286" s="6" t="str">
        <f t="shared" si="208"/>
        <v/>
      </c>
      <c r="O3286" s="15" t="str">
        <f>IF(I3286&lt;&gt;FALSE,VLOOKUP(H3286,internet_municipalities!$B$2:$W$226,22,FALSE),"NO INTERNET")</f>
        <v>NO INTERNET</v>
      </c>
      <c r="P3286" s="16" t="str">
        <f t="shared" si="209"/>
        <v>NO INTERNET</v>
      </c>
    </row>
    <row r="3287" spans="1:16" x14ac:dyDescent="0.2">
      <c r="A3287">
        <v>10725</v>
      </c>
      <c r="B3287" t="b">
        <v>0</v>
      </c>
      <c r="C3287" t="s">
        <v>1463</v>
      </c>
      <c r="D3287" t="s">
        <v>4161</v>
      </c>
      <c r="E3287">
        <v>70</v>
      </c>
      <c r="F3287" t="s">
        <v>1460</v>
      </c>
      <c r="G3287" t="b">
        <v>0</v>
      </c>
      <c r="H3287" t="str">
        <f>VLOOKUP(A3287,all_municipalities!$A$2:$M$445,2,FALSE)</f>
        <v>Morley, Township of</v>
      </c>
      <c r="I3287" t="b">
        <f>VLOOKUP(A3287,all_municipalities!$A$2:$M$445,9,FALSE)</f>
        <v>0</v>
      </c>
      <c r="J3287" t="b">
        <f>VLOOKUP(A3287,all_municipalities!$A$2:$M$445,13, FALSE)</f>
        <v>0</v>
      </c>
      <c r="K3287" t="str">
        <f t="shared" si="206"/>
        <v>NONE</v>
      </c>
      <c r="L3287">
        <v>0</v>
      </c>
      <c r="M3287" t="str">
        <f t="shared" si="207"/>
        <v>10725 Councillor</v>
      </c>
      <c r="N3287" s="6" t="str">
        <f t="shared" si="208"/>
        <v/>
      </c>
      <c r="O3287" s="15" t="str">
        <f>IF(I3287&lt;&gt;FALSE,VLOOKUP(H3287,internet_municipalities!$B$2:$W$226,22,FALSE),"NO INTERNET")</f>
        <v>NO INTERNET</v>
      </c>
      <c r="P3287" s="16" t="str">
        <f t="shared" si="209"/>
        <v>NO INTERNET</v>
      </c>
    </row>
    <row r="3288" spans="1:16" x14ac:dyDescent="0.2">
      <c r="A3288">
        <v>10725</v>
      </c>
      <c r="B3288" t="b">
        <v>0</v>
      </c>
      <c r="C3288" t="s">
        <v>1463</v>
      </c>
      <c r="D3288" t="s">
        <v>4162</v>
      </c>
      <c r="E3288">
        <v>30</v>
      </c>
      <c r="F3288" t="s">
        <v>1460</v>
      </c>
      <c r="G3288" t="b">
        <v>0</v>
      </c>
      <c r="H3288" t="str">
        <f>VLOOKUP(A3288,all_municipalities!$A$2:$M$445,2,FALSE)</f>
        <v>Morley, Township of</v>
      </c>
      <c r="I3288" t="b">
        <f>VLOOKUP(A3288,all_municipalities!$A$2:$M$445,9,FALSE)</f>
        <v>0</v>
      </c>
      <c r="J3288" t="b">
        <f>VLOOKUP(A3288,all_municipalities!$A$2:$M$445,13, FALSE)</f>
        <v>0</v>
      </c>
      <c r="K3288" t="str">
        <f t="shared" si="206"/>
        <v>NONE</v>
      </c>
      <c r="L3288">
        <v>0</v>
      </c>
      <c r="M3288" t="str">
        <f t="shared" si="207"/>
        <v>10725 Councillor</v>
      </c>
      <c r="N3288" s="6" t="str">
        <f t="shared" si="208"/>
        <v/>
      </c>
      <c r="O3288" s="15" t="str">
        <f>IF(I3288&lt;&gt;FALSE,VLOOKUP(H3288,internet_municipalities!$B$2:$W$226,22,FALSE),"NO INTERNET")</f>
        <v>NO INTERNET</v>
      </c>
      <c r="P3288" s="16" t="str">
        <f t="shared" si="209"/>
        <v>NO INTERNET</v>
      </c>
    </row>
    <row r="3289" spans="1:16" x14ac:dyDescent="0.2">
      <c r="A3289">
        <v>10725</v>
      </c>
      <c r="B3289" t="b">
        <v>0</v>
      </c>
      <c r="C3289" t="s">
        <v>1463</v>
      </c>
      <c r="D3289" t="s">
        <v>4163</v>
      </c>
      <c r="E3289">
        <v>38</v>
      </c>
      <c r="F3289" t="s">
        <v>1460</v>
      </c>
      <c r="G3289" t="b">
        <v>0</v>
      </c>
      <c r="H3289" t="str">
        <f>VLOOKUP(A3289,all_municipalities!$A$2:$M$445,2,FALSE)</f>
        <v>Morley, Township of</v>
      </c>
      <c r="I3289" t="b">
        <f>VLOOKUP(A3289,all_municipalities!$A$2:$M$445,9,FALSE)</f>
        <v>0</v>
      </c>
      <c r="J3289" t="b">
        <f>VLOOKUP(A3289,all_municipalities!$A$2:$M$445,13, FALSE)</f>
        <v>0</v>
      </c>
      <c r="K3289" t="str">
        <f t="shared" si="206"/>
        <v>NONE</v>
      </c>
      <c r="L3289">
        <v>0</v>
      </c>
      <c r="M3289" t="str">
        <f t="shared" si="207"/>
        <v>10725 Councillor</v>
      </c>
      <c r="N3289" s="6" t="str">
        <f t="shared" si="208"/>
        <v/>
      </c>
      <c r="O3289" s="15" t="str">
        <f>IF(I3289&lt;&gt;FALSE,VLOOKUP(H3289,internet_municipalities!$B$2:$W$226,22,FALSE),"NO INTERNET")</f>
        <v>NO INTERNET</v>
      </c>
      <c r="P3289" s="16" t="str">
        <f t="shared" si="209"/>
        <v>NO INTERNET</v>
      </c>
    </row>
    <row r="3290" spans="1:16" x14ac:dyDescent="0.2">
      <c r="A3290">
        <v>10725</v>
      </c>
      <c r="B3290" t="b">
        <v>0</v>
      </c>
      <c r="C3290" t="s">
        <v>1463</v>
      </c>
      <c r="D3290" t="s">
        <v>4164</v>
      </c>
      <c r="E3290">
        <v>63</v>
      </c>
      <c r="F3290" t="s">
        <v>1460</v>
      </c>
      <c r="G3290" t="b">
        <v>0</v>
      </c>
      <c r="H3290" t="str">
        <f>VLOOKUP(A3290,all_municipalities!$A$2:$M$445,2,FALSE)</f>
        <v>Morley, Township of</v>
      </c>
      <c r="I3290" t="b">
        <f>VLOOKUP(A3290,all_municipalities!$A$2:$M$445,9,FALSE)</f>
        <v>0</v>
      </c>
      <c r="J3290" t="b">
        <f>VLOOKUP(A3290,all_municipalities!$A$2:$M$445,13, FALSE)</f>
        <v>0</v>
      </c>
      <c r="K3290" t="str">
        <f t="shared" si="206"/>
        <v>NONE</v>
      </c>
      <c r="L3290">
        <v>0</v>
      </c>
      <c r="M3290" t="str">
        <f t="shared" si="207"/>
        <v>10725 Councillor</v>
      </c>
      <c r="N3290" s="6" t="str">
        <f t="shared" si="208"/>
        <v/>
      </c>
      <c r="O3290" s="15" t="str">
        <f>IF(I3290&lt;&gt;FALSE,VLOOKUP(H3290,internet_municipalities!$B$2:$W$226,22,FALSE),"NO INTERNET")</f>
        <v>NO INTERNET</v>
      </c>
      <c r="P3290" s="16" t="str">
        <f t="shared" si="209"/>
        <v>NO INTERNET</v>
      </c>
    </row>
    <row r="3291" spans="1:16" x14ac:dyDescent="0.2">
      <c r="A3291">
        <v>10725</v>
      </c>
      <c r="B3291" t="b">
        <v>0</v>
      </c>
      <c r="C3291" t="s">
        <v>1463</v>
      </c>
      <c r="D3291" t="s">
        <v>4165</v>
      </c>
      <c r="E3291">
        <v>64</v>
      </c>
      <c r="F3291" t="s">
        <v>1460</v>
      </c>
      <c r="G3291" t="b">
        <v>0</v>
      </c>
      <c r="H3291" t="str">
        <f>VLOOKUP(A3291,all_municipalities!$A$2:$M$445,2,FALSE)</f>
        <v>Morley, Township of</v>
      </c>
      <c r="I3291" t="b">
        <f>VLOOKUP(A3291,all_municipalities!$A$2:$M$445,9,FALSE)</f>
        <v>0</v>
      </c>
      <c r="J3291" t="b">
        <f>VLOOKUP(A3291,all_municipalities!$A$2:$M$445,13, FALSE)</f>
        <v>0</v>
      </c>
      <c r="K3291" t="str">
        <f t="shared" si="206"/>
        <v>NONE</v>
      </c>
      <c r="L3291">
        <v>0</v>
      </c>
      <c r="M3291" t="str">
        <f t="shared" si="207"/>
        <v>10725 Councillor</v>
      </c>
      <c r="N3291" s="6" t="str">
        <f t="shared" si="208"/>
        <v/>
      </c>
      <c r="O3291" s="15" t="str">
        <f>IF(I3291&lt;&gt;FALSE,VLOOKUP(H3291,internet_municipalities!$B$2:$W$226,22,FALSE),"NO INTERNET")</f>
        <v>NO INTERNET</v>
      </c>
      <c r="P3291" s="16" t="str">
        <f t="shared" si="209"/>
        <v>NO INTERNET</v>
      </c>
    </row>
    <row r="3292" spans="1:16" x14ac:dyDescent="0.2">
      <c r="A3292">
        <v>10725</v>
      </c>
      <c r="B3292" t="b">
        <v>0</v>
      </c>
      <c r="C3292" t="s">
        <v>1463</v>
      </c>
      <c r="D3292" t="s">
        <v>4166</v>
      </c>
      <c r="E3292">
        <v>68</v>
      </c>
      <c r="F3292" t="s">
        <v>1460</v>
      </c>
      <c r="G3292" t="b">
        <v>0</v>
      </c>
      <c r="H3292" t="str">
        <f>VLOOKUP(A3292,all_municipalities!$A$2:$M$445,2,FALSE)</f>
        <v>Morley, Township of</v>
      </c>
      <c r="I3292" t="b">
        <f>VLOOKUP(A3292,all_municipalities!$A$2:$M$445,9,FALSE)</f>
        <v>0</v>
      </c>
      <c r="J3292" t="b">
        <f>VLOOKUP(A3292,all_municipalities!$A$2:$M$445,13, FALSE)</f>
        <v>0</v>
      </c>
      <c r="K3292" t="str">
        <f t="shared" si="206"/>
        <v>NONE</v>
      </c>
      <c r="L3292">
        <v>0</v>
      </c>
      <c r="M3292" t="str">
        <f t="shared" si="207"/>
        <v>10725 Councillor</v>
      </c>
      <c r="N3292" s="6" t="str">
        <f t="shared" si="208"/>
        <v/>
      </c>
      <c r="O3292" s="15" t="str">
        <f>IF(I3292&lt;&gt;FALSE,VLOOKUP(H3292,internet_municipalities!$B$2:$W$226,22,FALSE),"NO INTERNET")</f>
        <v>NO INTERNET</v>
      </c>
      <c r="P3292" s="16" t="str">
        <f t="shared" si="209"/>
        <v>NO INTERNET</v>
      </c>
    </row>
    <row r="3293" spans="1:16" x14ac:dyDescent="0.2">
      <c r="A3293">
        <v>10103</v>
      </c>
      <c r="B3293" t="b">
        <v>1</v>
      </c>
      <c r="C3293" t="s">
        <v>4204</v>
      </c>
      <c r="D3293" t="s">
        <v>2827</v>
      </c>
      <c r="E3293" t="s">
        <v>461</v>
      </c>
      <c r="F3293" t="s">
        <v>461</v>
      </c>
      <c r="G3293" t="b">
        <v>0</v>
      </c>
      <c r="H3293" t="str">
        <f>VLOOKUP(A3293,all_municipalities!$A$2:$M$445,2,FALSE)</f>
        <v>Muskoka, The District Municipality of</v>
      </c>
      <c r="I3293" t="b">
        <f>VLOOKUP(A3293,all_municipalities!$A$2:$M$445,9,FALSE)</f>
        <v>0</v>
      </c>
      <c r="J3293" t="b">
        <f>VLOOKUP(A3293,all_municipalities!$A$2:$M$445,13, FALSE)</f>
        <v>0</v>
      </c>
      <c r="K3293" t="str">
        <f t="shared" si="206"/>
        <v>NONE</v>
      </c>
      <c r="L3293">
        <v>0</v>
      </c>
      <c r="M3293" t="str">
        <f t="shared" si="207"/>
        <v>10103 Councillor, Ward Georgian Bay</v>
      </c>
      <c r="N3293" s="6" t="str">
        <f t="shared" si="208"/>
        <v/>
      </c>
      <c r="O3293" s="15" t="str">
        <f>IF(I3293&lt;&gt;FALSE,VLOOKUP(H3293,internet_municipalities!$B$2:$W$226,22,FALSE),"NO INTERNET")</f>
        <v>NO INTERNET</v>
      </c>
      <c r="P3293" s="16" t="str">
        <f t="shared" si="209"/>
        <v>NO INTERNET</v>
      </c>
    </row>
    <row r="3294" spans="1:16" x14ac:dyDescent="0.2">
      <c r="A3294">
        <v>10103</v>
      </c>
      <c r="B3294" t="b">
        <v>1</v>
      </c>
      <c r="C3294" t="s">
        <v>4204</v>
      </c>
      <c r="D3294" t="s">
        <v>2825</v>
      </c>
      <c r="E3294" t="s">
        <v>461</v>
      </c>
      <c r="F3294" t="s">
        <v>461</v>
      </c>
      <c r="G3294" t="b">
        <v>0</v>
      </c>
      <c r="H3294" t="str">
        <f>VLOOKUP(A3294,all_municipalities!$A$2:$M$445,2,FALSE)</f>
        <v>Muskoka, The District Municipality of</v>
      </c>
      <c r="I3294" t="b">
        <f>VLOOKUP(A3294,all_municipalities!$A$2:$M$445,9,FALSE)</f>
        <v>0</v>
      </c>
      <c r="J3294" t="b">
        <f>VLOOKUP(A3294,all_municipalities!$A$2:$M$445,13, FALSE)</f>
        <v>0</v>
      </c>
      <c r="K3294" t="str">
        <f t="shared" si="206"/>
        <v>NONE</v>
      </c>
      <c r="L3294">
        <v>0</v>
      </c>
      <c r="M3294" t="str">
        <f t="shared" si="207"/>
        <v>10103 Councillor, Ward Georgian Bay</v>
      </c>
      <c r="N3294" s="6" t="str">
        <f t="shared" si="208"/>
        <v/>
      </c>
      <c r="O3294" s="15" t="str">
        <f>IF(I3294&lt;&gt;FALSE,VLOOKUP(H3294,internet_municipalities!$B$2:$W$226,22,FALSE),"NO INTERNET")</f>
        <v>NO INTERNET</v>
      </c>
      <c r="P3294" s="16" t="str">
        <f t="shared" si="209"/>
        <v>NO INTERNET</v>
      </c>
    </row>
    <row r="3295" spans="1:16" x14ac:dyDescent="0.2">
      <c r="A3295">
        <v>10103</v>
      </c>
      <c r="B3295" t="b">
        <v>1</v>
      </c>
      <c r="C3295" t="s">
        <v>4204</v>
      </c>
      <c r="D3295" t="s">
        <v>728</v>
      </c>
      <c r="E3295" t="s">
        <v>461</v>
      </c>
      <c r="F3295" t="s">
        <v>461</v>
      </c>
      <c r="G3295" t="b">
        <v>0</v>
      </c>
      <c r="H3295" t="str">
        <f>VLOOKUP(A3295,all_municipalities!$A$2:$M$445,2,FALSE)</f>
        <v>Muskoka, The District Municipality of</v>
      </c>
      <c r="I3295" t="b">
        <f>VLOOKUP(A3295,all_municipalities!$A$2:$M$445,9,FALSE)</f>
        <v>0</v>
      </c>
      <c r="J3295" t="b">
        <f>VLOOKUP(A3295,all_municipalities!$A$2:$M$445,13, FALSE)</f>
        <v>0</v>
      </c>
      <c r="K3295" t="str">
        <f t="shared" si="206"/>
        <v>NONE</v>
      </c>
      <c r="L3295">
        <v>0</v>
      </c>
      <c r="M3295" t="str">
        <f t="shared" si="207"/>
        <v>10103 Councillor, Ward Georgian Bay</v>
      </c>
      <c r="N3295" s="6" t="str">
        <f t="shared" si="208"/>
        <v/>
      </c>
      <c r="O3295" s="15" t="str">
        <f>IF(I3295&lt;&gt;FALSE,VLOOKUP(H3295,internet_municipalities!$B$2:$W$226,22,FALSE),"NO INTERNET")</f>
        <v>NO INTERNET</v>
      </c>
      <c r="P3295" s="16" t="str">
        <f t="shared" si="209"/>
        <v>NO INTERNET</v>
      </c>
    </row>
    <row r="3296" spans="1:16" x14ac:dyDescent="0.2">
      <c r="A3296">
        <v>10483</v>
      </c>
      <c r="B3296" t="b">
        <v>1</v>
      </c>
      <c r="C3296" t="s">
        <v>1463</v>
      </c>
      <c r="D3296" t="s">
        <v>4205</v>
      </c>
      <c r="E3296">
        <v>129</v>
      </c>
      <c r="F3296">
        <v>65</v>
      </c>
      <c r="G3296" t="b">
        <v>0</v>
      </c>
      <c r="H3296" t="str">
        <f>VLOOKUP(A3296,all_municipalities!$A$2:$M$445,2,FALSE)</f>
        <v>Nairn &amp; Hyman, Township of</v>
      </c>
      <c r="I3296" t="b">
        <f>VLOOKUP(A3296,all_municipalities!$A$2:$M$445,9,FALSE)</f>
        <v>0</v>
      </c>
      <c r="J3296" t="b">
        <f>VLOOKUP(A3296,all_municipalities!$A$2:$M$445,13, FALSE)</f>
        <v>0</v>
      </c>
      <c r="K3296" t="str">
        <f t="shared" si="206"/>
        <v>NONE</v>
      </c>
      <c r="L3296">
        <v>0</v>
      </c>
      <c r="M3296" t="str">
        <f t="shared" si="207"/>
        <v>10483 Councillor</v>
      </c>
      <c r="N3296" s="6" t="str">
        <f t="shared" si="208"/>
        <v/>
      </c>
      <c r="O3296" s="15" t="str">
        <f>IF(I3296&lt;&gt;FALSE,VLOOKUP(H3296,internet_municipalities!$B$2:$W$226,22,FALSE),"NO INTERNET")</f>
        <v>NO INTERNET</v>
      </c>
      <c r="P3296" s="16" t="str">
        <f t="shared" si="209"/>
        <v>NO INTERNET</v>
      </c>
    </row>
    <row r="3297" spans="1:16" x14ac:dyDescent="0.2">
      <c r="A3297">
        <v>10483</v>
      </c>
      <c r="B3297" t="b">
        <v>1</v>
      </c>
      <c r="C3297" t="s">
        <v>1463</v>
      </c>
      <c r="D3297" t="s">
        <v>4206</v>
      </c>
      <c r="E3297">
        <v>89</v>
      </c>
      <c r="F3297">
        <v>25</v>
      </c>
      <c r="G3297" t="b">
        <v>0</v>
      </c>
      <c r="H3297" t="str">
        <f>VLOOKUP(A3297,all_municipalities!$A$2:$M$445,2,FALSE)</f>
        <v>Nairn &amp; Hyman, Township of</v>
      </c>
      <c r="I3297" t="b">
        <f>VLOOKUP(A3297,all_municipalities!$A$2:$M$445,9,FALSE)</f>
        <v>0</v>
      </c>
      <c r="J3297" t="b">
        <f>VLOOKUP(A3297,all_municipalities!$A$2:$M$445,13, FALSE)</f>
        <v>0</v>
      </c>
      <c r="K3297" t="str">
        <f t="shared" si="206"/>
        <v>NONE</v>
      </c>
      <c r="L3297">
        <v>0</v>
      </c>
      <c r="M3297" t="str">
        <f t="shared" si="207"/>
        <v>10483 Councillor</v>
      </c>
      <c r="N3297" s="6" t="str">
        <f t="shared" si="208"/>
        <v/>
      </c>
      <c r="O3297" s="15" t="str">
        <f>IF(I3297&lt;&gt;FALSE,VLOOKUP(H3297,internet_municipalities!$B$2:$W$226,22,FALSE),"NO INTERNET")</f>
        <v>NO INTERNET</v>
      </c>
      <c r="P3297" s="16" t="str">
        <f t="shared" si="209"/>
        <v>NO INTERNET</v>
      </c>
    </row>
    <row r="3298" spans="1:16" x14ac:dyDescent="0.2">
      <c r="A3298">
        <v>10483</v>
      </c>
      <c r="B3298" t="b">
        <v>1</v>
      </c>
      <c r="C3298" t="s">
        <v>1463</v>
      </c>
      <c r="D3298" t="s">
        <v>4207</v>
      </c>
      <c r="E3298">
        <v>100</v>
      </c>
      <c r="F3298">
        <v>36</v>
      </c>
      <c r="G3298" t="b">
        <v>0</v>
      </c>
      <c r="H3298" t="str">
        <f>VLOOKUP(A3298,all_municipalities!$A$2:$M$445,2,FALSE)</f>
        <v>Nairn &amp; Hyman, Township of</v>
      </c>
      <c r="I3298" t="b">
        <f>VLOOKUP(A3298,all_municipalities!$A$2:$M$445,9,FALSE)</f>
        <v>0</v>
      </c>
      <c r="J3298" t="b">
        <f>VLOOKUP(A3298,all_municipalities!$A$2:$M$445,13, FALSE)</f>
        <v>0</v>
      </c>
      <c r="K3298" t="str">
        <f t="shared" si="206"/>
        <v>NONE</v>
      </c>
      <c r="L3298">
        <v>0</v>
      </c>
      <c r="M3298" t="str">
        <f t="shared" si="207"/>
        <v>10483 Councillor</v>
      </c>
      <c r="N3298" s="6" t="str">
        <f t="shared" si="208"/>
        <v/>
      </c>
      <c r="O3298" s="15" t="str">
        <f>IF(I3298&lt;&gt;FALSE,VLOOKUP(H3298,internet_municipalities!$B$2:$W$226,22,FALSE),"NO INTERNET")</f>
        <v>NO INTERNET</v>
      </c>
      <c r="P3298" s="16" t="str">
        <f t="shared" si="209"/>
        <v>NO INTERNET</v>
      </c>
    </row>
    <row r="3299" spans="1:16" x14ac:dyDescent="0.2">
      <c r="A3299">
        <v>10483</v>
      </c>
      <c r="B3299" t="b">
        <v>1</v>
      </c>
      <c r="C3299" t="s">
        <v>1463</v>
      </c>
      <c r="D3299" t="s">
        <v>4208</v>
      </c>
      <c r="E3299">
        <v>104</v>
      </c>
      <c r="F3299">
        <v>40</v>
      </c>
      <c r="G3299" t="b">
        <v>0</v>
      </c>
      <c r="H3299" t="str">
        <f>VLOOKUP(A3299,all_municipalities!$A$2:$M$445,2,FALSE)</f>
        <v>Nairn &amp; Hyman, Township of</v>
      </c>
      <c r="I3299" t="b">
        <f>VLOOKUP(A3299,all_municipalities!$A$2:$M$445,9,FALSE)</f>
        <v>0</v>
      </c>
      <c r="J3299" t="b">
        <f>VLOOKUP(A3299,all_municipalities!$A$2:$M$445,13, FALSE)</f>
        <v>0</v>
      </c>
      <c r="K3299" t="str">
        <f t="shared" si="206"/>
        <v>NONE</v>
      </c>
      <c r="L3299">
        <v>0</v>
      </c>
      <c r="M3299" t="str">
        <f t="shared" si="207"/>
        <v>10483 Councillor</v>
      </c>
      <c r="N3299" s="6" t="str">
        <f t="shared" si="208"/>
        <v/>
      </c>
      <c r="O3299" s="15" t="str">
        <f>IF(I3299&lt;&gt;FALSE,VLOOKUP(H3299,internet_municipalities!$B$2:$W$226,22,FALSE),"NO INTERNET")</f>
        <v>NO INTERNET</v>
      </c>
      <c r="P3299" s="16" t="str">
        <f t="shared" si="209"/>
        <v>NO INTERNET</v>
      </c>
    </row>
    <row r="3300" spans="1:16" x14ac:dyDescent="0.2">
      <c r="A3300">
        <v>10483</v>
      </c>
      <c r="B3300" t="b">
        <v>0</v>
      </c>
      <c r="C3300" t="s">
        <v>1463</v>
      </c>
      <c r="D3300" t="s">
        <v>4209</v>
      </c>
      <c r="E3300">
        <v>62</v>
      </c>
      <c r="F3300" t="s">
        <v>1460</v>
      </c>
      <c r="G3300" t="b">
        <v>0</v>
      </c>
      <c r="H3300" t="str">
        <f>VLOOKUP(A3300,all_municipalities!$A$2:$M$445,2,FALSE)</f>
        <v>Nairn &amp; Hyman, Township of</v>
      </c>
      <c r="I3300" t="b">
        <f>VLOOKUP(A3300,all_municipalities!$A$2:$M$445,9,FALSE)</f>
        <v>0</v>
      </c>
      <c r="J3300" t="b">
        <f>VLOOKUP(A3300,all_municipalities!$A$2:$M$445,13, FALSE)</f>
        <v>0</v>
      </c>
      <c r="K3300" t="str">
        <f t="shared" si="206"/>
        <v>NONE</v>
      </c>
      <c r="L3300">
        <v>0</v>
      </c>
      <c r="M3300" t="str">
        <f t="shared" si="207"/>
        <v>10483 Councillor</v>
      </c>
      <c r="N3300" s="6" t="str">
        <f t="shared" si="208"/>
        <v/>
      </c>
      <c r="O3300" s="15" t="str">
        <f>IF(I3300&lt;&gt;FALSE,VLOOKUP(H3300,internet_municipalities!$B$2:$W$226,22,FALSE),"NO INTERNET")</f>
        <v>NO INTERNET</v>
      </c>
      <c r="P3300" s="16" t="str">
        <f t="shared" si="209"/>
        <v>NO INTERNET</v>
      </c>
    </row>
    <row r="3301" spans="1:16" x14ac:dyDescent="0.2">
      <c r="A3301">
        <v>10483</v>
      </c>
      <c r="B3301" t="b">
        <v>0</v>
      </c>
      <c r="C3301" t="s">
        <v>1463</v>
      </c>
      <c r="D3301" t="s">
        <v>4210</v>
      </c>
      <c r="E3301">
        <v>47</v>
      </c>
      <c r="F3301" t="s">
        <v>1460</v>
      </c>
      <c r="G3301" t="b">
        <v>0</v>
      </c>
      <c r="H3301" t="str">
        <f>VLOOKUP(A3301,all_municipalities!$A$2:$M$445,2,FALSE)</f>
        <v>Nairn &amp; Hyman, Township of</v>
      </c>
      <c r="I3301" t="b">
        <f>VLOOKUP(A3301,all_municipalities!$A$2:$M$445,9,FALSE)</f>
        <v>0</v>
      </c>
      <c r="J3301" t="b">
        <f>VLOOKUP(A3301,all_municipalities!$A$2:$M$445,13, FALSE)</f>
        <v>0</v>
      </c>
      <c r="K3301" t="str">
        <f t="shared" si="206"/>
        <v>NONE</v>
      </c>
      <c r="L3301">
        <v>0</v>
      </c>
      <c r="M3301" t="str">
        <f t="shared" si="207"/>
        <v>10483 Councillor</v>
      </c>
      <c r="N3301" s="6" t="str">
        <f t="shared" si="208"/>
        <v/>
      </c>
      <c r="O3301" s="15" t="str">
        <f>IF(I3301&lt;&gt;FALSE,VLOOKUP(H3301,internet_municipalities!$B$2:$W$226,22,FALSE),"NO INTERNET")</f>
        <v>NO INTERNET</v>
      </c>
      <c r="P3301" s="16" t="str">
        <f t="shared" si="209"/>
        <v>NO INTERNET</v>
      </c>
    </row>
    <row r="3302" spans="1:16" x14ac:dyDescent="0.2">
      <c r="A3302">
        <v>10483</v>
      </c>
      <c r="B3302" t="b">
        <v>0</v>
      </c>
      <c r="C3302" t="s">
        <v>1463</v>
      </c>
      <c r="D3302" t="s">
        <v>4211</v>
      </c>
      <c r="E3302">
        <v>64</v>
      </c>
      <c r="F3302" t="s">
        <v>1460</v>
      </c>
      <c r="G3302" t="b">
        <v>0</v>
      </c>
      <c r="H3302" t="str">
        <f>VLOOKUP(A3302,all_municipalities!$A$2:$M$445,2,FALSE)</f>
        <v>Nairn &amp; Hyman, Township of</v>
      </c>
      <c r="I3302" t="b">
        <f>VLOOKUP(A3302,all_municipalities!$A$2:$M$445,9,FALSE)</f>
        <v>0</v>
      </c>
      <c r="J3302" t="b">
        <f>VLOOKUP(A3302,all_municipalities!$A$2:$M$445,13, FALSE)</f>
        <v>0</v>
      </c>
      <c r="K3302" t="str">
        <f t="shared" si="206"/>
        <v>NONE</v>
      </c>
      <c r="L3302">
        <v>0</v>
      </c>
      <c r="M3302" t="str">
        <f t="shared" si="207"/>
        <v>10483 Councillor</v>
      </c>
      <c r="N3302" s="6" t="str">
        <f t="shared" si="208"/>
        <v/>
      </c>
      <c r="O3302" s="15" t="str">
        <f>IF(I3302&lt;&gt;FALSE,VLOOKUP(H3302,internet_municipalities!$B$2:$W$226,22,FALSE),"NO INTERNET")</f>
        <v>NO INTERNET</v>
      </c>
      <c r="P3302" s="16" t="str">
        <f t="shared" si="209"/>
        <v>NO INTERNET</v>
      </c>
    </row>
    <row r="3303" spans="1:16" x14ac:dyDescent="0.2">
      <c r="A3303">
        <v>10483</v>
      </c>
      <c r="B3303" t="b">
        <v>0</v>
      </c>
      <c r="C3303" t="s">
        <v>1463</v>
      </c>
      <c r="D3303" t="s">
        <v>4212</v>
      </c>
      <c r="E3303">
        <v>52</v>
      </c>
      <c r="F3303" t="s">
        <v>1460</v>
      </c>
      <c r="G3303" t="b">
        <v>0</v>
      </c>
      <c r="H3303" t="str">
        <f>VLOOKUP(A3303,all_municipalities!$A$2:$M$445,2,FALSE)</f>
        <v>Nairn &amp; Hyman, Township of</v>
      </c>
      <c r="I3303" t="b">
        <f>VLOOKUP(A3303,all_municipalities!$A$2:$M$445,9,FALSE)</f>
        <v>0</v>
      </c>
      <c r="J3303" t="b">
        <f>VLOOKUP(A3303,all_municipalities!$A$2:$M$445,13, FALSE)</f>
        <v>0</v>
      </c>
      <c r="K3303" t="str">
        <f t="shared" si="206"/>
        <v>NONE</v>
      </c>
      <c r="L3303">
        <v>0</v>
      </c>
      <c r="M3303" t="str">
        <f t="shared" si="207"/>
        <v>10483 Councillor</v>
      </c>
      <c r="N3303" s="6" t="str">
        <f t="shared" si="208"/>
        <v/>
      </c>
      <c r="O3303" s="15" t="str">
        <f>IF(I3303&lt;&gt;FALSE,VLOOKUP(H3303,internet_municipalities!$B$2:$W$226,22,FALSE),"NO INTERNET")</f>
        <v>NO INTERNET</v>
      </c>
      <c r="P3303" s="16" t="str">
        <f t="shared" si="209"/>
        <v>NO INTERNET</v>
      </c>
    </row>
    <row r="3304" spans="1:16" x14ac:dyDescent="0.2">
      <c r="A3304">
        <v>10483</v>
      </c>
      <c r="B3304" t="b">
        <v>0</v>
      </c>
      <c r="C3304" t="s">
        <v>1463</v>
      </c>
      <c r="D3304" t="s">
        <v>4213</v>
      </c>
      <c r="E3304">
        <v>41</v>
      </c>
      <c r="F3304" t="s">
        <v>1460</v>
      </c>
      <c r="G3304" t="b">
        <v>0</v>
      </c>
      <c r="H3304" t="str">
        <f>VLOOKUP(A3304,all_municipalities!$A$2:$M$445,2,FALSE)</f>
        <v>Nairn &amp; Hyman, Township of</v>
      </c>
      <c r="I3304" t="b">
        <f>VLOOKUP(A3304,all_municipalities!$A$2:$M$445,9,FALSE)</f>
        <v>0</v>
      </c>
      <c r="J3304" t="b">
        <f>VLOOKUP(A3304,all_municipalities!$A$2:$M$445,13, FALSE)</f>
        <v>0</v>
      </c>
      <c r="K3304" t="str">
        <f t="shared" si="206"/>
        <v>NONE</v>
      </c>
      <c r="L3304">
        <v>0</v>
      </c>
      <c r="M3304" t="str">
        <f t="shared" si="207"/>
        <v>10483 Councillor</v>
      </c>
      <c r="N3304" s="6" t="str">
        <f t="shared" si="208"/>
        <v/>
      </c>
      <c r="O3304" s="15" t="str">
        <f>IF(I3304&lt;&gt;FALSE,VLOOKUP(H3304,internet_municipalities!$B$2:$W$226,22,FALSE),"NO INTERNET")</f>
        <v>NO INTERNET</v>
      </c>
      <c r="P3304" s="16" t="str">
        <f t="shared" si="209"/>
        <v>NO INTERNET</v>
      </c>
    </row>
    <row r="3305" spans="1:16" x14ac:dyDescent="0.2">
      <c r="A3305">
        <v>10756</v>
      </c>
      <c r="B3305" t="b">
        <v>1</v>
      </c>
      <c r="C3305" t="s">
        <v>1473</v>
      </c>
      <c r="D3305" t="s">
        <v>4214</v>
      </c>
      <c r="E3305" t="s">
        <v>461</v>
      </c>
      <c r="F3305" t="s">
        <v>461</v>
      </c>
      <c r="G3305" t="b">
        <v>0</v>
      </c>
      <c r="H3305" t="str">
        <f>VLOOKUP(A3305,all_municipalities!$A$2:$M$445,2,FALSE)</f>
        <v>Neebing, Municipality of</v>
      </c>
      <c r="I3305" t="b">
        <f>VLOOKUP(A3305,all_municipalities!$A$2:$M$445,9,FALSE)</f>
        <v>0</v>
      </c>
      <c r="J3305" t="b">
        <f>VLOOKUP(A3305,all_municipalities!$A$2:$M$445,13, FALSE)</f>
        <v>0</v>
      </c>
      <c r="K3305" t="str">
        <f t="shared" si="206"/>
        <v>NONE</v>
      </c>
      <c r="L3305">
        <v>0</v>
      </c>
      <c r="M3305" t="str">
        <f t="shared" si="207"/>
        <v>10756 Councillor, Ward 5</v>
      </c>
      <c r="N3305" s="6" t="str">
        <f t="shared" si="208"/>
        <v/>
      </c>
      <c r="O3305" s="15" t="str">
        <f>IF(I3305&lt;&gt;FALSE,VLOOKUP(H3305,internet_municipalities!$B$2:$W$226,22,FALSE),"NO INTERNET")</f>
        <v>NO INTERNET</v>
      </c>
      <c r="P3305" s="16" t="str">
        <f t="shared" si="209"/>
        <v>NO INTERNET</v>
      </c>
    </row>
    <row r="3306" spans="1:16" x14ac:dyDescent="0.2">
      <c r="A3306">
        <v>10756</v>
      </c>
      <c r="B3306" t="b">
        <v>1</v>
      </c>
      <c r="C3306" t="s">
        <v>1471</v>
      </c>
      <c r="D3306" t="s">
        <v>4215</v>
      </c>
      <c r="E3306" t="s">
        <v>461</v>
      </c>
      <c r="F3306" t="s">
        <v>461</v>
      </c>
      <c r="G3306" t="b">
        <v>0</v>
      </c>
      <c r="H3306" t="str">
        <f>VLOOKUP(A3306,all_municipalities!$A$2:$M$445,2,FALSE)</f>
        <v>Neebing, Municipality of</v>
      </c>
      <c r="I3306" t="b">
        <f>VLOOKUP(A3306,all_municipalities!$A$2:$M$445,9,FALSE)</f>
        <v>0</v>
      </c>
      <c r="J3306" t="b">
        <f>VLOOKUP(A3306,all_municipalities!$A$2:$M$445,13, FALSE)</f>
        <v>0</v>
      </c>
      <c r="K3306" t="str">
        <f t="shared" si="206"/>
        <v>NONE</v>
      </c>
      <c r="L3306">
        <v>0</v>
      </c>
      <c r="M3306" t="str">
        <f t="shared" si="207"/>
        <v>10756 Councillor, Ward 4</v>
      </c>
      <c r="N3306" s="6" t="str">
        <f t="shared" si="208"/>
        <v/>
      </c>
      <c r="O3306" s="15" t="str">
        <f>IF(I3306&lt;&gt;FALSE,VLOOKUP(H3306,internet_municipalities!$B$2:$W$226,22,FALSE),"NO INTERNET")</f>
        <v>NO INTERNET</v>
      </c>
      <c r="P3306" s="16" t="str">
        <f t="shared" si="209"/>
        <v>NO INTERNET</v>
      </c>
    </row>
    <row r="3307" spans="1:16" x14ac:dyDescent="0.2">
      <c r="A3307">
        <v>10756</v>
      </c>
      <c r="B3307" t="b">
        <v>1</v>
      </c>
      <c r="C3307" t="s">
        <v>1475</v>
      </c>
      <c r="D3307" t="s">
        <v>4216</v>
      </c>
      <c r="E3307" t="s">
        <v>461</v>
      </c>
      <c r="F3307" t="s">
        <v>461</v>
      </c>
      <c r="G3307" t="b">
        <v>0</v>
      </c>
      <c r="H3307" t="str">
        <f>VLOOKUP(A3307,all_municipalities!$A$2:$M$445,2,FALSE)</f>
        <v>Neebing, Municipality of</v>
      </c>
      <c r="I3307" t="b">
        <f>VLOOKUP(A3307,all_municipalities!$A$2:$M$445,9,FALSE)</f>
        <v>0</v>
      </c>
      <c r="J3307" t="b">
        <f>VLOOKUP(A3307,all_municipalities!$A$2:$M$445,13, FALSE)</f>
        <v>0</v>
      </c>
      <c r="K3307" t="str">
        <f t="shared" si="206"/>
        <v>NONE</v>
      </c>
      <c r="L3307">
        <v>0</v>
      </c>
      <c r="M3307" t="str">
        <f t="shared" si="207"/>
        <v>10756 Councillor, Ward 3</v>
      </c>
      <c r="N3307" s="6" t="str">
        <f t="shared" si="208"/>
        <v/>
      </c>
      <c r="O3307" s="15" t="str">
        <f>IF(I3307&lt;&gt;FALSE,VLOOKUP(H3307,internet_municipalities!$B$2:$W$226,22,FALSE),"NO INTERNET")</f>
        <v>NO INTERNET</v>
      </c>
      <c r="P3307" s="16" t="str">
        <f t="shared" si="209"/>
        <v>NO INTERNET</v>
      </c>
    </row>
    <row r="3308" spans="1:16" x14ac:dyDescent="0.2">
      <c r="A3308">
        <v>10756</v>
      </c>
      <c r="B3308" t="b">
        <v>1</v>
      </c>
      <c r="C3308" t="s">
        <v>1453</v>
      </c>
      <c r="D3308" t="s">
        <v>4217</v>
      </c>
      <c r="E3308">
        <v>79</v>
      </c>
      <c r="F3308">
        <v>0</v>
      </c>
      <c r="G3308" t="b">
        <v>0</v>
      </c>
      <c r="H3308" t="str">
        <f>VLOOKUP(A3308,all_municipalities!$A$2:$M$445,2,FALSE)</f>
        <v>Neebing, Municipality of</v>
      </c>
      <c r="I3308" t="b">
        <f>VLOOKUP(A3308,all_municipalities!$A$2:$M$445,9,FALSE)</f>
        <v>0</v>
      </c>
      <c r="J3308" t="b">
        <f>VLOOKUP(A3308,all_municipalities!$A$2:$M$445,13, FALSE)</f>
        <v>0</v>
      </c>
      <c r="K3308" t="str">
        <f t="shared" si="206"/>
        <v>NONE</v>
      </c>
      <c r="L3308">
        <v>0</v>
      </c>
      <c r="M3308" t="str">
        <f t="shared" si="207"/>
        <v>10756 Councillor, Ward 2</v>
      </c>
      <c r="N3308" s="6" t="str">
        <f t="shared" si="208"/>
        <v/>
      </c>
      <c r="O3308" s="15" t="str">
        <f>IF(I3308&lt;&gt;FALSE,VLOOKUP(H3308,internet_municipalities!$B$2:$W$226,22,FALSE),"NO INTERNET")</f>
        <v>NO INTERNET</v>
      </c>
      <c r="P3308" s="16" t="str">
        <f t="shared" si="209"/>
        <v>NO INTERNET</v>
      </c>
    </row>
    <row r="3309" spans="1:16" x14ac:dyDescent="0.2">
      <c r="A3309">
        <v>10756</v>
      </c>
      <c r="B3309" t="b">
        <v>1</v>
      </c>
      <c r="C3309" t="s">
        <v>1456</v>
      </c>
      <c r="D3309" t="s">
        <v>4218</v>
      </c>
      <c r="E3309">
        <v>173</v>
      </c>
      <c r="F3309">
        <v>73</v>
      </c>
      <c r="G3309" t="b">
        <v>0</v>
      </c>
      <c r="H3309" t="str">
        <f>VLOOKUP(A3309,all_municipalities!$A$2:$M$445,2,FALSE)</f>
        <v>Neebing, Municipality of</v>
      </c>
      <c r="I3309" t="b">
        <f>VLOOKUP(A3309,all_municipalities!$A$2:$M$445,9,FALSE)</f>
        <v>0</v>
      </c>
      <c r="J3309" t="b">
        <f>VLOOKUP(A3309,all_municipalities!$A$2:$M$445,13, FALSE)</f>
        <v>0</v>
      </c>
      <c r="K3309" t="str">
        <f t="shared" si="206"/>
        <v>NONE</v>
      </c>
      <c r="L3309">
        <v>0</v>
      </c>
      <c r="M3309" t="str">
        <f t="shared" si="207"/>
        <v>10756 Councillor, Ward 1</v>
      </c>
      <c r="N3309" s="6" t="str">
        <f t="shared" si="208"/>
        <v/>
      </c>
      <c r="O3309" s="15" t="str">
        <f>IF(I3309&lt;&gt;FALSE,VLOOKUP(H3309,internet_municipalities!$B$2:$W$226,22,FALSE),"NO INTERNET")</f>
        <v>NO INTERNET</v>
      </c>
      <c r="P3309" s="16" t="str">
        <f t="shared" si="209"/>
        <v>NO INTERNET</v>
      </c>
    </row>
    <row r="3310" spans="1:16" x14ac:dyDescent="0.2">
      <c r="A3310">
        <v>10756</v>
      </c>
      <c r="B3310" t="b">
        <v>1</v>
      </c>
      <c r="C3310" t="s">
        <v>2546</v>
      </c>
      <c r="D3310" t="s">
        <v>4219</v>
      </c>
      <c r="E3310">
        <v>370</v>
      </c>
      <c r="F3310">
        <v>64</v>
      </c>
      <c r="G3310" t="b">
        <v>0</v>
      </c>
      <c r="H3310" t="str">
        <f>VLOOKUP(A3310,all_municipalities!$A$2:$M$445,2,FALSE)</f>
        <v>Neebing, Municipality of</v>
      </c>
      <c r="I3310" t="b">
        <f>VLOOKUP(A3310,all_municipalities!$A$2:$M$445,9,FALSE)</f>
        <v>0</v>
      </c>
      <c r="J3310" t="b">
        <f>VLOOKUP(A3310,all_municipalities!$A$2:$M$445,13, FALSE)</f>
        <v>0</v>
      </c>
      <c r="K3310" t="str">
        <f t="shared" si="206"/>
        <v>NONE</v>
      </c>
      <c r="L3310">
        <v>0</v>
      </c>
      <c r="M3310" t="str">
        <f t="shared" si="207"/>
        <v>10756 Councillor At Large</v>
      </c>
      <c r="N3310" s="6" t="str">
        <f t="shared" si="208"/>
        <v/>
      </c>
      <c r="O3310" s="15" t="str">
        <f>IF(I3310&lt;&gt;FALSE,VLOOKUP(H3310,internet_municipalities!$B$2:$W$226,22,FALSE),"NO INTERNET")</f>
        <v>NO INTERNET</v>
      </c>
      <c r="P3310" s="16" t="str">
        <f t="shared" si="209"/>
        <v>NO INTERNET</v>
      </c>
    </row>
    <row r="3311" spans="1:16" x14ac:dyDescent="0.2">
      <c r="A3311">
        <v>10756</v>
      </c>
      <c r="B3311" t="b">
        <v>0</v>
      </c>
      <c r="C3311" t="s">
        <v>2546</v>
      </c>
      <c r="D3311" t="s">
        <v>4220</v>
      </c>
      <c r="E3311">
        <v>306</v>
      </c>
      <c r="F3311" t="s">
        <v>1460</v>
      </c>
      <c r="G3311" t="b">
        <v>0</v>
      </c>
      <c r="H3311" t="str">
        <f>VLOOKUP(A3311,all_municipalities!$A$2:$M$445,2,FALSE)</f>
        <v>Neebing, Municipality of</v>
      </c>
      <c r="I3311" t="b">
        <f>VLOOKUP(A3311,all_municipalities!$A$2:$M$445,9,FALSE)</f>
        <v>0</v>
      </c>
      <c r="J3311" t="b">
        <f>VLOOKUP(A3311,all_municipalities!$A$2:$M$445,13, FALSE)</f>
        <v>0</v>
      </c>
      <c r="K3311" t="str">
        <f t="shared" si="206"/>
        <v>NONE</v>
      </c>
      <c r="L3311">
        <v>0</v>
      </c>
      <c r="M3311" t="str">
        <f t="shared" si="207"/>
        <v>10756 Councillor At Large</v>
      </c>
      <c r="N3311" s="6" t="str">
        <f t="shared" si="208"/>
        <v/>
      </c>
      <c r="O3311" s="15" t="str">
        <f>IF(I3311&lt;&gt;FALSE,VLOOKUP(H3311,internet_municipalities!$B$2:$W$226,22,FALSE),"NO INTERNET")</f>
        <v>NO INTERNET</v>
      </c>
      <c r="P3311" s="16" t="str">
        <f t="shared" si="209"/>
        <v>NO INTERNET</v>
      </c>
    </row>
    <row r="3312" spans="1:16" x14ac:dyDescent="0.2">
      <c r="A3312">
        <v>10756</v>
      </c>
      <c r="B3312" t="b">
        <v>0</v>
      </c>
      <c r="C3312" t="s">
        <v>1456</v>
      </c>
      <c r="D3312" t="s">
        <v>4221</v>
      </c>
      <c r="E3312">
        <v>35</v>
      </c>
      <c r="F3312" t="s">
        <v>1460</v>
      </c>
      <c r="G3312" t="b">
        <v>0</v>
      </c>
      <c r="H3312" t="str">
        <f>VLOOKUP(A3312,all_municipalities!$A$2:$M$445,2,FALSE)</f>
        <v>Neebing, Municipality of</v>
      </c>
      <c r="I3312" t="b">
        <f>VLOOKUP(A3312,all_municipalities!$A$2:$M$445,9,FALSE)</f>
        <v>0</v>
      </c>
      <c r="J3312" t="b">
        <f>VLOOKUP(A3312,all_municipalities!$A$2:$M$445,13, FALSE)</f>
        <v>0</v>
      </c>
      <c r="K3312" t="str">
        <f t="shared" si="206"/>
        <v>NONE</v>
      </c>
      <c r="L3312">
        <v>0</v>
      </c>
      <c r="M3312" t="str">
        <f t="shared" si="207"/>
        <v>10756 Councillor, Ward 1</v>
      </c>
      <c r="N3312" s="6" t="str">
        <f t="shared" si="208"/>
        <v/>
      </c>
      <c r="O3312" s="15" t="str">
        <f>IF(I3312&lt;&gt;FALSE,VLOOKUP(H3312,internet_municipalities!$B$2:$W$226,22,FALSE),"NO INTERNET")</f>
        <v>NO INTERNET</v>
      </c>
      <c r="P3312" s="16" t="str">
        <f t="shared" si="209"/>
        <v>NO INTERNET</v>
      </c>
    </row>
    <row r="3313" spans="1:16" x14ac:dyDescent="0.2">
      <c r="A3313">
        <v>10756</v>
      </c>
      <c r="B3313" t="b">
        <v>0</v>
      </c>
      <c r="C3313" t="s">
        <v>1456</v>
      </c>
      <c r="D3313" t="s">
        <v>4222</v>
      </c>
      <c r="E3313">
        <v>100</v>
      </c>
      <c r="F3313" t="s">
        <v>1460</v>
      </c>
      <c r="G3313" t="b">
        <v>0</v>
      </c>
      <c r="H3313" t="str">
        <f>VLOOKUP(A3313,all_municipalities!$A$2:$M$445,2,FALSE)</f>
        <v>Neebing, Municipality of</v>
      </c>
      <c r="I3313" t="b">
        <f>VLOOKUP(A3313,all_municipalities!$A$2:$M$445,9,FALSE)</f>
        <v>0</v>
      </c>
      <c r="J3313" t="b">
        <f>VLOOKUP(A3313,all_municipalities!$A$2:$M$445,13, FALSE)</f>
        <v>0</v>
      </c>
      <c r="K3313" t="str">
        <f t="shared" si="206"/>
        <v>NONE</v>
      </c>
      <c r="L3313">
        <v>0</v>
      </c>
      <c r="M3313" t="str">
        <f t="shared" si="207"/>
        <v>10756 Councillor, Ward 1</v>
      </c>
      <c r="N3313" s="6" t="str">
        <f t="shared" si="208"/>
        <v/>
      </c>
      <c r="O3313" s="15" t="str">
        <f>IF(I3313&lt;&gt;FALSE,VLOOKUP(H3313,internet_municipalities!$B$2:$W$226,22,FALSE),"NO INTERNET")</f>
        <v>NO INTERNET</v>
      </c>
      <c r="P3313" s="16" t="str">
        <f t="shared" si="209"/>
        <v>NO INTERNET</v>
      </c>
    </row>
    <row r="3314" spans="1:16" x14ac:dyDescent="0.2">
      <c r="A3314">
        <v>10756</v>
      </c>
      <c r="B3314" t="b">
        <v>0</v>
      </c>
      <c r="C3314" t="s">
        <v>1453</v>
      </c>
      <c r="D3314" t="s">
        <v>4223</v>
      </c>
      <c r="E3314">
        <v>79</v>
      </c>
      <c r="F3314" t="s">
        <v>1460</v>
      </c>
      <c r="G3314" t="b">
        <v>0</v>
      </c>
      <c r="H3314" t="str">
        <f>VLOOKUP(A3314,all_municipalities!$A$2:$M$445,2,FALSE)</f>
        <v>Neebing, Municipality of</v>
      </c>
      <c r="I3314" t="b">
        <f>VLOOKUP(A3314,all_municipalities!$A$2:$M$445,9,FALSE)</f>
        <v>0</v>
      </c>
      <c r="J3314" t="b">
        <f>VLOOKUP(A3314,all_municipalities!$A$2:$M$445,13, FALSE)</f>
        <v>0</v>
      </c>
      <c r="K3314" t="str">
        <f t="shared" si="206"/>
        <v>NONE</v>
      </c>
      <c r="L3314">
        <v>0</v>
      </c>
      <c r="M3314" t="str">
        <f t="shared" si="207"/>
        <v>10756 Councillor, Ward 2</v>
      </c>
      <c r="N3314" s="6" t="str">
        <f t="shared" si="208"/>
        <v/>
      </c>
      <c r="O3314" s="15" t="str">
        <f>IF(I3314&lt;&gt;FALSE,VLOOKUP(H3314,internet_municipalities!$B$2:$W$226,22,FALSE),"NO INTERNET")</f>
        <v>NO INTERNET</v>
      </c>
      <c r="P3314" s="16" t="str">
        <f t="shared" si="209"/>
        <v>NO INTERNET</v>
      </c>
    </row>
    <row r="3315" spans="1:16" x14ac:dyDescent="0.2">
      <c r="A3315">
        <v>10035</v>
      </c>
      <c r="B3315" t="b">
        <v>1</v>
      </c>
      <c r="C3315" t="s">
        <v>1716</v>
      </c>
      <c r="D3315" t="s">
        <v>4224</v>
      </c>
      <c r="E3315">
        <v>777</v>
      </c>
      <c r="F3315">
        <f>E3315-336</f>
        <v>441</v>
      </c>
      <c r="G3315" t="b">
        <v>1</v>
      </c>
      <c r="H3315" t="str">
        <f>VLOOKUP(A3315,all_municipalities!$A$2:$M$445,2,FALSE)</f>
        <v>New Tecumseth, Town of</v>
      </c>
      <c r="I3315" t="b">
        <f>VLOOKUP(A3315,all_municipalities!$A$2:$M$445,9,FALSE)</f>
        <v>1</v>
      </c>
      <c r="J3315" t="b">
        <f>VLOOKUP(A3315,all_municipalities!$A$2:$M$445,13, FALSE)</f>
        <v>0</v>
      </c>
      <c r="K3315" t="str">
        <f t="shared" si="206"/>
        <v>NONE</v>
      </c>
      <c r="L3315">
        <v>0</v>
      </c>
      <c r="M3315" t="str">
        <f t="shared" si="207"/>
        <v>10035 Councillor, Ward 8</v>
      </c>
      <c r="N3315" s="6" t="str">
        <f t="shared" si="208"/>
        <v>10035 Councillor, Ward 8</v>
      </c>
      <c r="O3315" s="15">
        <f>IF(I3315&lt;&gt;FALSE,VLOOKUP(H3315,internet_municipalities!$B$2:$W$226,22,FALSE),"NO INTERNET")</f>
        <v>21023</v>
      </c>
      <c r="P3315" s="16">
        <f t="shared" si="209"/>
        <v>2.0977025162916805E-2</v>
      </c>
    </row>
    <row r="3316" spans="1:16" x14ac:dyDescent="0.2">
      <c r="A3316">
        <v>10035</v>
      </c>
      <c r="B3316" t="b">
        <v>1</v>
      </c>
      <c r="C3316" t="s">
        <v>1718</v>
      </c>
      <c r="D3316" t="s">
        <v>4225</v>
      </c>
      <c r="E3316">
        <v>536</v>
      </c>
      <c r="F3316">
        <v>128</v>
      </c>
      <c r="G3316" t="b">
        <v>1</v>
      </c>
      <c r="H3316" t="str">
        <f>VLOOKUP(A3316,all_municipalities!$A$2:$M$445,2,FALSE)</f>
        <v>New Tecumseth, Town of</v>
      </c>
      <c r="I3316" t="b">
        <f>VLOOKUP(A3316,all_municipalities!$A$2:$M$445,9,FALSE)</f>
        <v>1</v>
      </c>
      <c r="J3316" t="b">
        <f>VLOOKUP(A3316,all_municipalities!$A$2:$M$445,13, FALSE)</f>
        <v>0</v>
      </c>
      <c r="K3316" t="str">
        <f t="shared" si="206"/>
        <v>NONE</v>
      </c>
      <c r="L3316">
        <v>0</v>
      </c>
      <c r="M3316" t="str">
        <f t="shared" si="207"/>
        <v>10035 Councillor, Ward 7</v>
      </c>
      <c r="N3316" s="6" t="str">
        <f t="shared" si="208"/>
        <v>10035 Councillor, Ward 7</v>
      </c>
      <c r="O3316" s="15">
        <f>IF(I3316&lt;&gt;FALSE,VLOOKUP(H3316,internet_municipalities!$B$2:$W$226,22,FALSE),"NO INTERNET")</f>
        <v>21023</v>
      </c>
      <c r="P3316" s="16">
        <f t="shared" si="209"/>
        <v>6.0885696617989822E-3</v>
      </c>
    </row>
    <row r="3317" spans="1:16" x14ac:dyDescent="0.2">
      <c r="A3317">
        <v>10035</v>
      </c>
      <c r="B3317" t="b">
        <v>1</v>
      </c>
      <c r="C3317" t="s">
        <v>1720</v>
      </c>
      <c r="D3317" t="s">
        <v>4226</v>
      </c>
      <c r="E3317">
        <v>781</v>
      </c>
      <c r="F3317">
        <v>189</v>
      </c>
      <c r="G3317" t="b">
        <v>1</v>
      </c>
      <c r="H3317" t="str">
        <f>VLOOKUP(A3317,all_municipalities!$A$2:$M$445,2,FALSE)</f>
        <v>New Tecumseth, Town of</v>
      </c>
      <c r="I3317" t="b">
        <f>VLOOKUP(A3317,all_municipalities!$A$2:$M$445,9,FALSE)</f>
        <v>1</v>
      </c>
      <c r="J3317" t="b">
        <f>VLOOKUP(A3317,all_municipalities!$A$2:$M$445,13, FALSE)</f>
        <v>0</v>
      </c>
      <c r="K3317" t="str">
        <f t="shared" si="206"/>
        <v>NONE</v>
      </c>
      <c r="L3317">
        <v>0</v>
      </c>
      <c r="M3317" t="str">
        <f t="shared" si="207"/>
        <v>10035 Councillor, Ward 6</v>
      </c>
      <c r="N3317" s="6" t="str">
        <f t="shared" si="208"/>
        <v>10035 Councillor, Ward 6</v>
      </c>
      <c r="O3317" s="15">
        <f>IF(I3317&lt;&gt;FALSE,VLOOKUP(H3317,internet_municipalities!$B$2:$W$226,22,FALSE),"NO INTERNET")</f>
        <v>21023</v>
      </c>
      <c r="P3317" s="16">
        <f t="shared" si="209"/>
        <v>8.990153641250059E-3</v>
      </c>
    </row>
    <row r="3318" spans="1:16" x14ac:dyDescent="0.2">
      <c r="A3318">
        <v>10035</v>
      </c>
      <c r="B3318" t="b">
        <v>1</v>
      </c>
      <c r="C3318" t="s">
        <v>1473</v>
      </c>
      <c r="D3318" t="s">
        <v>4227</v>
      </c>
      <c r="E3318">
        <v>355</v>
      </c>
      <c r="F3318">
        <v>42</v>
      </c>
      <c r="G3318" t="b">
        <v>1</v>
      </c>
      <c r="H3318" t="str">
        <f>VLOOKUP(A3318,all_municipalities!$A$2:$M$445,2,FALSE)</f>
        <v>New Tecumseth, Town of</v>
      </c>
      <c r="I3318" t="b">
        <f>VLOOKUP(A3318,all_municipalities!$A$2:$M$445,9,FALSE)</f>
        <v>1</v>
      </c>
      <c r="J3318" t="b">
        <f>VLOOKUP(A3318,all_municipalities!$A$2:$M$445,13, FALSE)</f>
        <v>0</v>
      </c>
      <c r="K3318" t="str">
        <f t="shared" si="206"/>
        <v>NONE</v>
      </c>
      <c r="L3318">
        <v>0</v>
      </c>
      <c r="M3318" t="str">
        <f t="shared" si="207"/>
        <v>10035 Councillor, Ward 5</v>
      </c>
      <c r="N3318" s="6" t="str">
        <f t="shared" si="208"/>
        <v>10035 Councillor, Ward 5</v>
      </c>
      <c r="O3318" s="15">
        <f>IF(I3318&lt;&gt;FALSE,VLOOKUP(H3318,internet_municipalities!$B$2:$W$226,22,FALSE),"NO INTERNET")</f>
        <v>21023</v>
      </c>
      <c r="P3318" s="16">
        <f t="shared" si="209"/>
        <v>1.997811920277791E-3</v>
      </c>
    </row>
    <row r="3319" spans="1:16" x14ac:dyDescent="0.2">
      <c r="A3319">
        <v>10035</v>
      </c>
      <c r="B3319" t="b">
        <v>1</v>
      </c>
      <c r="C3319" t="s">
        <v>1471</v>
      </c>
      <c r="D3319" t="s">
        <v>4228</v>
      </c>
      <c r="E3319">
        <v>889</v>
      </c>
      <c r="F3319">
        <v>197</v>
      </c>
      <c r="G3319" t="b">
        <v>1</v>
      </c>
      <c r="H3319" t="str">
        <f>VLOOKUP(A3319,all_municipalities!$A$2:$M$445,2,FALSE)</f>
        <v>New Tecumseth, Town of</v>
      </c>
      <c r="I3319" t="b">
        <f>VLOOKUP(A3319,all_municipalities!$A$2:$M$445,9,FALSE)</f>
        <v>1</v>
      </c>
      <c r="J3319" t="b">
        <f>VLOOKUP(A3319,all_municipalities!$A$2:$M$445,13, FALSE)</f>
        <v>0</v>
      </c>
      <c r="K3319" t="str">
        <f t="shared" si="206"/>
        <v>NONE</v>
      </c>
      <c r="L3319">
        <v>0</v>
      </c>
      <c r="M3319" t="str">
        <f t="shared" si="207"/>
        <v>10035 Councillor, Ward 4</v>
      </c>
      <c r="N3319" s="6" t="str">
        <f t="shared" si="208"/>
        <v>10035 Councillor, Ward 4</v>
      </c>
      <c r="O3319" s="15">
        <f>IF(I3319&lt;&gt;FALSE,VLOOKUP(H3319,internet_municipalities!$B$2:$W$226,22,FALSE),"NO INTERNET")</f>
        <v>21023</v>
      </c>
      <c r="P3319" s="16">
        <f t="shared" si="209"/>
        <v>9.370689245112496E-3</v>
      </c>
    </row>
    <row r="3320" spans="1:16" x14ac:dyDescent="0.2">
      <c r="A3320">
        <v>10035</v>
      </c>
      <c r="B3320" t="b">
        <v>1</v>
      </c>
      <c r="C3320" t="s">
        <v>1475</v>
      </c>
      <c r="D3320" t="s">
        <v>4229</v>
      </c>
      <c r="E3320">
        <v>649</v>
      </c>
      <c r="F3320">
        <v>117</v>
      </c>
      <c r="G3320" t="b">
        <v>1</v>
      </c>
      <c r="H3320" t="str">
        <f>VLOOKUP(A3320,all_municipalities!$A$2:$M$445,2,FALSE)</f>
        <v>New Tecumseth, Town of</v>
      </c>
      <c r="I3320" t="b">
        <f>VLOOKUP(A3320,all_municipalities!$A$2:$M$445,9,FALSE)</f>
        <v>1</v>
      </c>
      <c r="J3320" t="b">
        <f>VLOOKUP(A3320,all_municipalities!$A$2:$M$445,13, FALSE)</f>
        <v>0</v>
      </c>
      <c r="K3320" t="str">
        <f t="shared" si="206"/>
        <v>NONE</v>
      </c>
      <c r="L3320">
        <v>0</v>
      </c>
      <c r="M3320" t="str">
        <f t="shared" si="207"/>
        <v>10035 Councillor, Ward 3</v>
      </c>
      <c r="N3320" s="6" t="str">
        <f t="shared" si="208"/>
        <v>10035 Councillor, Ward 3</v>
      </c>
      <c r="O3320" s="15">
        <f>IF(I3320&lt;&gt;FALSE,VLOOKUP(H3320,internet_municipalities!$B$2:$W$226,22,FALSE),"NO INTERNET")</f>
        <v>21023</v>
      </c>
      <c r="P3320" s="16">
        <f t="shared" si="209"/>
        <v>5.5653332064881317E-3</v>
      </c>
    </row>
    <row r="3321" spans="1:16" x14ac:dyDescent="0.2">
      <c r="A3321">
        <v>10035</v>
      </c>
      <c r="B3321" t="b">
        <v>1</v>
      </c>
      <c r="C3321" t="s">
        <v>1453</v>
      </c>
      <c r="D3321" t="s">
        <v>4230</v>
      </c>
      <c r="E3321">
        <v>484</v>
      </c>
      <c r="F3321">
        <v>152</v>
      </c>
      <c r="G3321" t="b">
        <v>1</v>
      </c>
      <c r="H3321" t="str">
        <f>VLOOKUP(A3321,all_municipalities!$A$2:$M$445,2,FALSE)</f>
        <v>New Tecumseth, Town of</v>
      </c>
      <c r="I3321" t="b">
        <f>VLOOKUP(A3321,all_municipalities!$A$2:$M$445,9,FALSE)</f>
        <v>1</v>
      </c>
      <c r="J3321" t="b">
        <f>VLOOKUP(A3321,all_municipalities!$A$2:$M$445,13, FALSE)</f>
        <v>0</v>
      </c>
      <c r="K3321" t="str">
        <f t="shared" si="206"/>
        <v>NONE</v>
      </c>
      <c r="L3321">
        <v>0</v>
      </c>
      <c r="M3321" t="str">
        <f t="shared" si="207"/>
        <v>10035 Councillor, Ward 2</v>
      </c>
      <c r="N3321" s="6" t="str">
        <f t="shared" si="208"/>
        <v>10035 Councillor, Ward 2</v>
      </c>
      <c r="O3321" s="15">
        <f>IF(I3321&lt;&gt;FALSE,VLOOKUP(H3321,internet_municipalities!$B$2:$W$226,22,FALSE),"NO INTERNET")</f>
        <v>21023</v>
      </c>
      <c r="P3321" s="16">
        <f t="shared" si="209"/>
        <v>7.2301764733862916E-3</v>
      </c>
    </row>
    <row r="3322" spans="1:16" x14ac:dyDescent="0.2">
      <c r="A3322">
        <v>10035</v>
      </c>
      <c r="B3322" t="b">
        <v>1</v>
      </c>
      <c r="C3322" t="s">
        <v>1456</v>
      </c>
      <c r="D3322" t="s">
        <v>4231</v>
      </c>
      <c r="E3322">
        <v>737</v>
      </c>
      <c r="F3322">
        <v>415</v>
      </c>
      <c r="G3322" t="b">
        <v>1</v>
      </c>
      <c r="H3322" t="str">
        <f>VLOOKUP(A3322,all_municipalities!$A$2:$M$445,2,FALSE)</f>
        <v>New Tecumseth, Town of</v>
      </c>
      <c r="I3322" t="b">
        <f>VLOOKUP(A3322,all_municipalities!$A$2:$M$445,9,FALSE)</f>
        <v>1</v>
      </c>
      <c r="J3322" t="b">
        <f>VLOOKUP(A3322,all_municipalities!$A$2:$M$445,13, FALSE)</f>
        <v>0</v>
      </c>
      <c r="K3322" t="str">
        <f t="shared" si="206"/>
        <v>NONE</v>
      </c>
      <c r="L3322">
        <v>0</v>
      </c>
      <c r="M3322" t="str">
        <f t="shared" si="207"/>
        <v>10035 Councillor, Ward 1</v>
      </c>
      <c r="N3322" s="6" t="str">
        <f t="shared" si="208"/>
        <v>10035 Councillor, Ward 1</v>
      </c>
      <c r="O3322" s="15">
        <f>IF(I3322&lt;&gt;FALSE,VLOOKUP(H3322,internet_municipalities!$B$2:$W$226,22,FALSE),"NO INTERNET")</f>
        <v>21023</v>
      </c>
      <c r="P3322" s="16">
        <f t="shared" si="209"/>
        <v>1.9740284450363889E-2</v>
      </c>
    </row>
    <row r="3323" spans="1:16" x14ac:dyDescent="0.2">
      <c r="A3323">
        <v>10035</v>
      </c>
      <c r="B3323" t="b">
        <v>1</v>
      </c>
      <c r="C3323" t="s">
        <v>1479</v>
      </c>
      <c r="D3323" t="s">
        <v>4232</v>
      </c>
      <c r="E3323">
        <v>5159</v>
      </c>
      <c r="F3323">
        <v>956</v>
      </c>
      <c r="G3323" t="b">
        <v>1</v>
      </c>
      <c r="H3323" t="str">
        <f>VLOOKUP(A3323,all_municipalities!$A$2:$M$445,2,FALSE)</f>
        <v>New Tecumseth, Town of</v>
      </c>
      <c r="I3323" t="b">
        <f>VLOOKUP(A3323,all_municipalities!$A$2:$M$445,9,FALSE)</f>
        <v>1</v>
      </c>
      <c r="J3323" t="b">
        <f>VLOOKUP(A3323,all_municipalities!$A$2:$M$445,13, FALSE)</f>
        <v>0</v>
      </c>
      <c r="K3323" t="str">
        <f t="shared" si="206"/>
        <v>NONE</v>
      </c>
      <c r="L3323">
        <v>0</v>
      </c>
      <c r="M3323" t="str">
        <f t="shared" si="207"/>
        <v>10035 Deputy Mayor</v>
      </c>
      <c r="N3323" s="6" t="str">
        <f t="shared" si="208"/>
        <v>10035 Deputy Mayor</v>
      </c>
      <c r="O3323" s="15">
        <f>IF(I3323&lt;&gt;FALSE,VLOOKUP(H3323,internet_municipalities!$B$2:$W$226,22,FALSE),"NO INTERNET")</f>
        <v>21023</v>
      </c>
      <c r="P3323" s="16">
        <f t="shared" si="209"/>
        <v>4.5474004661561145E-2</v>
      </c>
    </row>
    <row r="3324" spans="1:16" x14ac:dyDescent="0.2">
      <c r="A3324">
        <v>10035</v>
      </c>
      <c r="B3324" t="b">
        <v>0</v>
      </c>
      <c r="C3324" t="s">
        <v>1479</v>
      </c>
      <c r="D3324" t="s">
        <v>4233</v>
      </c>
      <c r="E3324">
        <v>4203</v>
      </c>
      <c r="F3324" t="s">
        <v>1460</v>
      </c>
      <c r="G3324" t="b">
        <v>1</v>
      </c>
      <c r="H3324" t="str">
        <f>VLOOKUP(A3324,all_municipalities!$A$2:$M$445,2,FALSE)</f>
        <v>New Tecumseth, Town of</v>
      </c>
      <c r="I3324" t="b">
        <f>VLOOKUP(A3324,all_municipalities!$A$2:$M$445,9,FALSE)</f>
        <v>1</v>
      </c>
      <c r="J3324" t="b">
        <f>VLOOKUP(A3324,all_municipalities!$A$2:$M$445,13, FALSE)</f>
        <v>0</v>
      </c>
      <c r="K3324" t="str">
        <f t="shared" si="206"/>
        <v>NONE</v>
      </c>
      <c r="L3324">
        <v>0</v>
      </c>
      <c r="M3324" t="str">
        <f t="shared" si="207"/>
        <v>10035 Deputy Mayor</v>
      </c>
      <c r="N3324" s="6" t="str">
        <f t="shared" si="208"/>
        <v>10035 Deputy Mayor</v>
      </c>
      <c r="O3324" s="15">
        <f>IF(I3324&lt;&gt;FALSE,VLOOKUP(H3324,internet_municipalities!$B$2:$W$226,22,FALSE),"NO INTERNET")</f>
        <v>21023</v>
      </c>
      <c r="P3324" s="16" t="str">
        <f t="shared" si="209"/>
        <v>Lost</v>
      </c>
    </row>
    <row r="3325" spans="1:16" x14ac:dyDescent="0.2">
      <c r="A3325">
        <v>10035</v>
      </c>
      <c r="B3325" t="b">
        <v>0</v>
      </c>
      <c r="C3325" t="s">
        <v>1479</v>
      </c>
      <c r="D3325" t="s">
        <v>4234</v>
      </c>
      <c r="E3325">
        <v>1045</v>
      </c>
      <c r="F3325" t="s">
        <v>1460</v>
      </c>
      <c r="G3325" t="b">
        <v>1</v>
      </c>
      <c r="H3325" t="str">
        <f>VLOOKUP(A3325,all_municipalities!$A$2:$M$445,2,FALSE)</f>
        <v>New Tecumseth, Town of</v>
      </c>
      <c r="I3325" t="b">
        <f>VLOOKUP(A3325,all_municipalities!$A$2:$M$445,9,FALSE)</f>
        <v>1</v>
      </c>
      <c r="J3325" t="b">
        <f>VLOOKUP(A3325,all_municipalities!$A$2:$M$445,13, FALSE)</f>
        <v>0</v>
      </c>
      <c r="K3325" t="str">
        <f t="shared" si="206"/>
        <v>NONE</v>
      </c>
      <c r="L3325">
        <v>0</v>
      </c>
      <c r="M3325" t="str">
        <f t="shared" si="207"/>
        <v>10035 Deputy Mayor</v>
      </c>
      <c r="N3325" s="6" t="str">
        <f t="shared" si="208"/>
        <v>10035 Deputy Mayor</v>
      </c>
      <c r="O3325" s="15">
        <f>IF(I3325&lt;&gt;FALSE,VLOOKUP(H3325,internet_municipalities!$B$2:$W$226,22,FALSE),"NO INTERNET")</f>
        <v>21023</v>
      </c>
      <c r="P3325" s="16" t="str">
        <f t="shared" si="209"/>
        <v>Lost</v>
      </c>
    </row>
    <row r="3326" spans="1:16" x14ac:dyDescent="0.2">
      <c r="A3326">
        <v>10035</v>
      </c>
      <c r="B3326" t="b">
        <v>0</v>
      </c>
      <c r="C3326" t="s">
        <v>1456</v>
      </c>
      <c r="D3326" t="s">
        <v>4235</v>
      </c>
      <c r="E3326">
        <v>322</v>
      </c>
      <c r="F3326" t="s">
        <v>1460</v>
      </c>
      <c r="G3326" t="b">
        <v>1</v>
      </c>
      <c r="H3326" t="str">
        <f>VLOOKUP(A3326,all_municipalities!$A$2:$M$445,2,FALSE)</f>
        <v>New Tecumseth, Town of</v>
      </c>
      <c r="I3326" t="b">
        <f>VLOOKUP(A3326,all_municipalities!$A$2:$M$445,9,FALSE)</f>
        <v>1</v>
      </c>
      <c r="J3326" t="b">
        <f>VLOOKUP(A3326,all_municipalities!$A$2:$M$445,13, FALSE)</f>
        <v>0</v>
      </c>
      <c r="K3326" t="str">
        <f t="shared" si="206"/>
        <v>NONE</v>
      </c>
      <c r="L3326">
        <v>0</v>
      </c>
      <c r="M3326" t="str">
        <f t="shared" si="207"/>
        <v>10035 Councillor, Ward 1</v>
      </c>
      <c r="N3326" s="6" t="str">
        <f t="shared" si="208"/>
        <v>10035 Councillor, Ward 1</v>
      </c>
      <c r="O3326" s="15">
        <f>IF(I3326&lt;&gt;FALSE,VLOOKUP(H3326,internet_municipalities!$B$2:$W$226,22,FALSE),"NO INTERNET")</f>
        <v>21023</v>
      </c>
      <c r="P3326" s="16" t="str">
        <f t="shared" si="209"/>
        <v>Lost</v>
      </c>
    </row>
    <row r="3327" spans="1:16" x14ac:dyDescent="0.2">
      <c r="A3327">
        <v>10035</v>
      </c>
      <c r="B3327" t="b">
        <v>0</v>
      </c>
      <c r="C3327" t="s">
        <v>1456</v>
      </c>
      <c r="D3327" t="s">
        <v>4236</v>
      </c>
      <c r="E3327">
        <v>108</v>
      </c>
      <c r="F3327" t="s">
        <v>1460</v>
      </c>
      <c r="G3327" t="b">
        <v>1</v>
      </c>
      <c r="H3327" t="str">
        <f>VLOOKUP(A3327,all_municipalities!$A$2:$M$445,2,FALSE)</f>
        <v>New Tecumseth, Town of</v>
      </c>
      <c r="I3327" t="b">
        <f>VLOOKUP(A3327,all_municipalities!$A$2:$M$445,9,FALSE)</f>
        <v>1</v>
      </c>
      <c r="J3327" t="b">
        <f>VLOOKUP(A3327,all_municipalities!$A$2:$M$445,13, FALSE)</f>
        <v>0</v>
      </c>
      <c r="K3327" t="str">
        <f t="shared" si="206"/>
        <v>NONE</v>
      </c>
      <c r="L3327">
        <v>0</v>
      </c>
      <c r="M3327" t="str">
        <f t="shared" si="207"/>
        <v>10035 Councillor, Ward 1</v>
      </c>
      <c r="N3327" s="6" t="str">
        <f t="shared" si="208"/>
        <v>10035 Councillor, Ward 1</v>
      </c>
      <c r="O3327" s="15">
        <f>IF(I3327&lt;&gt;FALSE,VLOOKUP(H3327,internet_municipalities!$B$2:$W$226,22,FALSE),"NO INTERNET")</f>
        <v>21023</v>
      </c>
      <c r="P3327" s="16" t="str">
        <f t="shared" si="209"/>
        <v>Lost</v>
      </c>
    </row>
    <row r="3328" spans="1:16" x14ac:dyDescent="0.2">
      <c r="A3328">
        <v>10035</v>
      </c>
      <c r="B3328" t="b">
        <v>0</v>
      </c>
      <c r="C3328" t="s">
        <v>1456</v>
      </c>
      <c r="D3328" t="s">
        <v>4237</v>
      </c>
      <c r="E3328">
        <v>232</v>
      </c>
      <c r="F3328" t="s">
        <v>1460</v>
      </c>
      <c r="G3328" t="b">
        <v>1</v>
      </c>
      <c r="H3328" t="str">
        <f>VLOOKUP(A3328,all_municipalities!$A$2:$M$445,2,FALSE)</f>
        <v>New Tecumseth, Town of</v>
      </c>
      <c r="I3328" t="b">
        <f>VLOOKUP(A3328,all_municipalities!$A$2:$M$445,9,FALSE)</f>
        <v>1</v>
      </c>
      <c r="J3328" t="b">
        <f>VLOOKUP(A3328,all_municipalities!$A$2:$M$445,13, FALSE)</f>
        <v>0</v>
      </c>
      <c r="K3328" t="str">
        <f t="shared" si="206"/>
        <v>NONE</v>
      </c>
      <c r="L3328">
        <v>0</v>
      </c>
      <c r="M3328" t="str">
        <f t="shared" si="207"/>
        <v>10035 Councillor, Ward 1</v>
      </c>
      <c r="N3328" s="6" t="str">
        <f t="shared" si="208"/>
        <v>10035 Councillor, Ward 1</v>
      </c>
      <c r="O3328" s="15">
        <f>IF(I3328&lt;&gt;FALSE,VLOOKUP(H3328,internet_municipalities!$B$2:$W$226,22,FALSE),"NO INTERNET")</f>
        <v>21023</v>
      </c>
      <c r="P3328" s="16" t="str">
        <f t="shared" si="209"/>
        <v>Lost</v>
      </c>
    </row>
    <row r="3329" spans="1:16" x14ac:dyDescent="0.2">
      <c r="A3329">
        <v>10035</v>
      </c>
      <c r="B3329" t="b">
        <v>0</v>
      </c>
      <c r="C3329" t="s">
        <v>1456</v>
      </c>
      <c r="D3329" t="s">
        <v>4238</v>
      </c>
      <c r="E3329">
        <v>42</v>
      </c>
      <c r="F3329" t="s">
        <v>1460</v>
      </c>
      <c r="G3329" t="b">
        <v>1</v>
      </c>
      <c r="H3329" t="str">
        <f>VLOOKUP(A3329,all_municipalities!$A$2:$M$445,2,FALSE)</f>
        <v>New Tecumseth, Town of</v>
      </c>
      <c r="I3329" t="b">
        <f>VLOOKUP(A3329,all_municipalities!$A$2:$M$445,9,FALSE)</f>
        <v>1</v>
      </c>
      <c r="J3329" t="b">
        <f>VLOOKUP(A3329,all_municipalities!$A$2:$M$445,13, FALSE)</f>
        <v>0</v>
      </c>
      <c r="K3329" t="str">
        <f t="shared" si="206"/>
        <v>NONE</v>
      </c>
      <c r="L3329">
        <v>0</v>
      </c>
      <c r="M3329" t="str">
        <f t="shared" si="207"/>
        <v>10035 Councillor, Ward 1</v>
      </c>
      <c r="N3329" s="6" t="str">
        <f t="shared" si="208"/>
        <v>10035 Councillor, Ward 1</v>
      </c>
      <c r="O3329" s="15">
        <f>IF(I3329&lt;&gt;FALSE,VLOOKUP(H3329,internet_municipalities!$B$2:$W$226,22,FALSE),"NO INTERNET")</f>
        <v>21023</v>
      </c>
      <c r="P3329" s="16" t="str">
        <f t="shared" si="209"/>
        <v>Lost</v>
      </c>
    </row>
    <row r="3330" spans="1:16" x14ac:dyDescent="0.2">
      <c r="A3330">
        <v>10035</v>
      </c>
      <c r="B3330" t="b">
        <v>0</v>
      </c>
      <c r="C3330" t="s">
        <v>1453</v>
      </c>
      <c r="D3330" t="s">
        <v>4239</v>
      </c>
      <c r="E3330">
        <v>332</v>
      </c>
      <c r="F3330" t="s">
        <v>1460</v>
      </c>
      <c r="G3330" t="b">
        <v>1</v>
      </c>
      <c r="H3330" t="str">
        <f>VLOOKUP(A3330,all_municipalities!$A$2:$M$445,2,FALSE)</f>
        <v>New Tecumseth, Town of</v>
      </c>
      <c r="I3330" t="b">
        <f>VLOOKUP(A3330,all_municipalities!$A$2:$M$445,9,FALSE)</f>
        <v>1</v>
      </c>
      <c r="J3330" t="b">
        <f>VLOOKUP(A3330,all_municipalities!$A$2:$M$445,13, FALSE)</f>
        <v>0</v>
      </c>
      <c r="K3330" t="str">
        <f t="shared" ref="K3330:K3393" si="210">IF(J3330=TRUE,IF(F3330&lt;=10,"HIGH",IF(F3330&lt;=100,"MID",IF(F3330&lt;=1000,"LOW","NONE"))),"NONE")</f>
        <v>NONE</v>
      </c>
      <c r="L3330">
        <v>0</v>
      </c>
      <c r="M3330" t="str">
        <f t="shared" ref="M3330:M3393" si="211">CONCATENATE(A3330, " ",C3330)</f>
        <v>10035 Councillor, Ward 2</v>
      </c>
      <c r="N3330" s="6" t="str">
        <f t="shared" si="208"/>
        <v>10035 Councillor, Ward 2</v>
      </c>
      <c r="O3330" s="15">
        <f>IF(I3330&lt;&gt;FALSE,VLOOKUP(H3330,internet_municipalities!$B$2:$W$226,22,FALSE),"NO INTERNET")</f>
        <v>21023</v>
      </c>
      <c r="P3330" s="16" t="str">
        <f t="shared" si="209"/>
        <v>Lost</v>
      </c>
    </row>
    <row r="3331" spans="1:16" x14ac:dyDescent="0.2">
      <c r="A3331">
        <v>10035</v>
      </c>
      <c r="B3331" t="b">
        <v>0</v>
      </c>
      <c r="C3331" t="s">
        <v>1453</v>
      </c>
      <c r="D3331" t="s">
        <v>4240</v>
      </c>
      <c r="E3331">
        <v>166</v>
      </c>
      <c r="F3331" t="s">
        <v>1460</v>
      </c>
      <c r="G3331" t="b">
        <v>1</v>
      </c>
      <c r="H3331" t="str">
        <f>VLOOKUP(A3331,all_municipalities!$A$2:$M$445,2,FALSE)</f>
        <v>New Tecumseth, Town of</v>
      </c>
      <c r="I3331" t="b">
        <f>VLOOKUP(A3331,all_municipalities!$A$2:$M$445,9,FALSE)</f>
        <v>1</v>
      </c>
      <c r="J3331" t="b">
        <f>VLOOKUP(A3331,all_municipalities!$A$2:$M$445,13, FALSE)</f>
        <v>0</v>
      </c>
      <c r="K3331" t="str">
        <f t="shared" si="210"/>
        <v>NONE</v>
      </c>
      <c r="L3331">
        <v>0</v>
      </c>
      <c r="M3331" t="str">
        <f t="shared" si="211"/>
        <v>10035 Councillor, Ward 2</v>
      </c>
      <c r="N3331" s="6" t="str">
        <f t="shared" ref="N3331:N3394" si="212">IF(I3331,M3331,"")</f>
        <v>10035 Councillor, Ward 2</v>
      </c>
      <c r="O3331" s="15">
        <f>IF(I3331&lt;&gt;FALSE,VLOOKUP(H3331,internet_municipalities!$B$2:$W$226,22,FALSE),"NO INTERNET")</f>
        <v>21023</v>
      </c>
      <c r="P3331" s="16" t="str">
        <f t="shared" si="209"/>
        <v>Lost</v>
      </c>
    </row>
    <row r="3332" spans="1:16" x14ac:dyDescent="0.2">
      <c r="A3332">
        <v>10035</v>
      </c>
      <c r="B3332" t="b">
        <v>0</v>
      </c>
      <c r="C3332" t="s">
        <v>1453</v>
      </c>
      <c r="D3332" t="s">
        <v>4241</v>
      </c>
      <c r="E3332">
        <v>74</v>
      </c>
      <c r="F3332" t="s">
        <v>1460</v>
      </c>
      <c r="G3332" t="b">
        <v>1</v>
      </c>
      <c r="H3332" t="str">
        <f>VLOOKUP(A3332,all_municipalities!$A$2:$M$445,2,FALSE)</f>
        <v>New Tecumseth, Town of</v>
      </c>
      <c r="I3332" t="b">
        <f>VLOOKUP(A3332,all_municipalities!$A$2:$M$445,9,FALSE)</f>
        <v>1</v>
      </c>
      <c r="J3332" t="b">
        <f>VLOOKUP(A3332,all_municipalities!$A$2:$M$445,13, FALSE)</f>
        <v>0</v>
      </c>
      <c r="K3332" t="str">
        <f t="shared" si="210"/>
        <v>NONE</v>
      </c>
      <c r="L3332">
        <v>0</v>
      </c>
      <c r="M3332" t="str">
        <f t="shared" si="211"/>
        <v>10035 Councillor, Ward 2</v>
      </c>
      <c r="N3332" s="6" t="str">
        <f t="shared" si="212"/>
        <v>10035 Councillor, Ward 2</v>
      </c>
      <c r="O3332" s="15">
        <f>IF(I3332&lt;&gt;FALSE,VLOOKUP(H3332,internet_municipalities!$B$2:$W$226,22,FALSE),"NO INTERNET")</f>
        <v>21023</v>
      </c>
      <c r="P3332" s="16" t="str">
        <f t="shared" si="209"/>
        <v>Lost</v>
      </c>
    </row>
    <row r="3333" spans="1:16" x14ac:dyDescent="0.2">
      <c r="A3333">
        <v>10035</v>
      </c>
      <c r="B3333" t="b">
        <v>0</v>
      </c>
      <c r="C3333" t="s">
        <v>1475</v>
      </c>
      <c r="D3333" t="s">
        <v>4242</v>
      </c>
      <c r="E3333">
        <v>532</v>
      </c>
      <c r="F3333" t="s">
        <v>1460</v>
      </c>
      <c r="G3333" t="b">
        <v>1</v>
      </c>
      <c r="H3333" t="str">
        <f>VLOOKUP(A3333,all_municipalities!$A$2:$M$445,2,FALSE)</f>
        <v>New Tecumseth, Town of</v>
      </c>
      <c r="I3333" t="b">
        <f>VLOOKUP(A3333,all_municipalities!$A$2:$M$445,9,FALSE)</f>
        <v>1</v>
      </c>
      <c r="J3333" t="b">
        <f>VLOOKUP(A3333,all_municipalities!$A$2:$M$445,13, FALSE)</f>
        <v>0</v>
      </c>
      <c r="K3333" t="str">
        <f t="shared" si="210"/>
        <v>NONE</v>
      </c>
      <c r="L3333">
        <v>0</v>
      </c>
      <c r="M3333" t="str">
        <f t="shared" si="211"/>
        <v>10035 Councillor, Ward 3</v>
      </c>
      <c r="N3333" s="6" t="str">
        <f t="shared" si="212"/>
        <v>10035 Councillor, Ward 3</v>
      </c>
      <c r="O3333" s="15">
        <f>IF(I3333&lt;&gt;FALSE,VLOOKUP(H3333,internet_municipalities!$B$2:$W$226,22,FALSE),"NO INTERNET")</f>
        <v>21023</v>
      </c>
      <c r="P3333" s="16" t="str">
        <f t="shared" si="209"/>
        <v>Lost</v>
      </c>
    </row>
    <row r="3334" spans="1:16" x14ac:dyDescent="0.2">
      <c r="A3334">
        <v>10035</v>
      </c>
      <c r="B3334" t="b">
        <v>0</v>
      </c>
      <c r="C3334" t="s">
        <v>1471</v>
      </c>
      <c r="D3334" t="s">
        <v>4243</v>
      </c>
      <c r="E3334">
        <v>692</v>
      </c>
      <c r="F3334" t="s">
        <v>1460</v>
      </c>
      <c r="G3334" t="b">
        <v>1</v>
      </c>
      <c r="H3334" t="str">
        <f>VLOOKUP(A3334,all_municipalities!$A$2:$M$445,2,FALSE)</f>
        <v>New Tecumseth, Town of</v>
      </c>
      <c r="I3334" t="b">
        <f>VLOOKUP(A3334,all_municipalities!$A$2:$M$445,9,FALSE)</f>
        <v>1</v>
      </c>
      <c r="J3334" t="b">
        <f>VLOOKUP(A3334,all_municipalities!$A$2:$M$445,13, FALSE)</f>
        <v>0</v>
      </c>
      <c r="K3334" t="str">
        <f t="shared" si="210"/>
        <v>NONE</v>
      </c>
      <c r="L3334">
        <v>0</v>
      </c>
      <c r="M3334" t="str">
        <f t="shared" si="211"/>
        <v>10035 Councillor, Ward 4</v>
      </c>
      <c r="N3334" s="6" t="str">
        <f t="shared" si="212"/>
        <v>10035 Councillor, Ward 4</v>
      </c>
      <c r="O3334" s="15">
        <f>IF(I3334&lt;&gt;FALSE,VLOOKUP(H3334,internet_municipalities!$B$2:$W$226,22,FALSE),"NO INTERNET")</f>
        <v>21023</v>
      </c>
      <c r="P3334" s="16" t="str">
        <f t="shared" si="209"/>
        <v>Lost</v>
      </c>
    </row>
    <row r="3335" spans="1:16" x14ac:dyDescent="0.2">
      <c r="A3335">
        <v>10035</v>
      </c>
      <c r="B3335" t="b">
        <v>0</v>
      </c>
      <c r="C3335" t="s">
        <v>1473</v>
      </c>
      <c r="D3335" t="s">
        <v>4244</v>
      </c>
      <c r="E3335">
        <v>313</v>
      </c>
      <c r="F3335" t="s">
        <v>1460</v>
      </c>
      <c r="G3335" t="b">
        <v>1</v>
      </c>
      <c r="H3335" t="str">
        <f>VLOOKUP(A3335,all_municipalities!$A$2:$M$445,2,FALSE)</f>
        <v>New Tecumseth, Town of</v>
      </c>
      <c r="I3335" t="b">
        <f>VLOOKUP(A3335,all_municipalities!$A$2:$M$445,9,FALSE)</f>
        <v>1</v>
      </c>
      <c r="J3335" t="b">
        <f>VLOOKUP(A3335,all_municipalities!$A$2:$M$445,13, FALSE)</f>
        <v>0</v>
      </c>
      <c r="K3335" t="str">
        <f t="shared" si="210"/>
        <v>NONE</v>
      </c>
      <c r="L3335">
        <v>0</v>
      </c>
      <c r="M3335" t="str">
        <f t="shared" si="211"/>
        <v>10035 Councillor, Ward 5</v>
      </c>
      <c r="N3335" s="6" t="str">
        <f t="shared" si="212"/>
        <v>10035 Councillor, Ward 5</v>
      </c>
      <c r="O3335" s="15">
        <f>IF(I3335&lt;&gt;FALSE,VLOOKUP(H3335,internet_municipalities!$B$2:$W$226,22,FALSE),"NO INTERNET")</f>
        <v>21023</v>
      </c>
      <c r="P3335" s="16" t="str">
        <f t="shared" ref="P3335:P3398" si="213">IF(I3335=TRUE,IF(F3335&lt;&gt;"Acclaimed",IF(F3335&lt;&gt;"Lost",F3335/O3335,"Lost"),"Acclaimed"),"NO INTERNET")</f>
        <v>Lost</v>
      </c>
    </row>
    <row r="3336" spans="1:16" x14ac:dyDescent="0.2">
      <c r="A3336">
        <v>10035</v>
      </c>
      <c r="B3336" t="b">
        <v>0</v>
      </c>
      <c r="C3336" t="s">
        <v>1473</v>
      </c>
      <c r="D3336" t="s">
        <v>4245</v>
      </c>
      <c r="E3336">
        <v>263</v>
      </c>
      <c r="F3336" t="s">
        <v>1460</v>
      </c>
      <c r="G3336" t="b">
        <v>1</v>
      </c>
      <c r="H3336" t="str">
        <f>VLOOKUP(A3336,all_municipalities!$A$2:$M$445,2,FALSE)</f>
        <v>New Tecumseth, Town of</v>
      </c>
      <c r="I3336" t="b">
        <f>VLOOKUP(A3336,all_municipalities!$A$2:$M$445,9,FALSE)</f>
        <v>1</v>
      </c>
      <c r="J3336" t="b">
        <f>VLOOKUP(A3336,all_municipalities!$A$2:$M$445,13, FALSE)</f>
        <v>0</v>
      </c>
      <c r="K3336" t="str">
        <f t="shared" si="210"/>
        <v>NONE</v>
      </c>
      <c r="L3336">
        <v>0</v>
      </c>
      <c r="M3336" t="str">
        <f t="shared" si="211"/>
        <v>10035 Councillor, Ward 5</v>
      </c>
      <c r="N3336" s="6" t="str">
        <f t="shared" si="212"/>
        <v>10035 Councillor, Ward 5</v>
      </c>
      <c r="O3336" s="15">
        <f>IF(I3336&lt;&gt;FALSE,VLOOKUP(H3336,internet_municipalities!$B$2:$W$226,22,FALSE),"NO INTERNET")</f>
        <v>21023</v>
      </c>
      <c r="P3336" s="16" t="str">
        <f t="shared" si="213"/>
        <v>Lost</v>
      </c>
    </row>
    <row r="3337" spans="1:16" x14ac:dyDescent="0.2">
      <c r="A3337">
        <v>10035</v>
      </c>
      <c r="B3337" t="b">
        <v>0</v>
      </c>
      <c r="C3337" t="s">
        <v>1720</v>
      </c>
      <c r="D3337" t="s">
        <v>4246</v>
      </c>
      <c r="E3337">
        <v>592</v>
      </c>
      <c r="F3337" t="s">
        <v>1460</v>
      </c>
      <c r="G3337" t="b">
        <v>1</v>
      </c>
      <c r="H3337" t="str">
        <f>VLOOKUP(A3337,all_municipalities!$A$2:$M$445,2,FALSE)</f>
        <v>New Tecumseth, Town of</v>
      </c>
      <c r="I3337" t="b">
        <f>VLOOKUP(A3337,all_municipalities!$A$2:$M$445,9,FALSE)</f>
        <v>1</v>
      </c>
      <c r="J3337" t="b">
        <f>VLOOKUP(A3337,all_municipalities!$A$2:$M$445,13, FALSE)</f>
        <v>0</v>
      </c>
      <c r="K3337" t="str">
        <f t="shared" si="210"/>
        <v>NONE</v>
      </c>
      <c r="L3337">
        <v>0</v>
      </c>
      <c r="M3337" t="str">
        <f t="shared" si="211"/>
        <v>10035 Councillor, Ward 6</v>
      </c>
      <c r="N3337" s="6" t="str">
        <f t="shared" si="212"/>
        <v>10035 Councillor, Ward 6</v>
      </c>
      <c r="O3337" s="15">
        <f>IF(I3337&lt;&gt;FALSE,VLOOKUP(H3337,internet_municipalities!$B$2:$W$226,22,FALSE),"NO INTERNET")</f>
        <v>21023</v>
      </c>
      <c r="P3337" s="16" t="str">
        <f t="shared" si="213"/>
        <v>Lost</v>
      </c>
    </row>
    <row r="3338" spans="1:16" x14ac:dyDescent="0.2">
      <c r="A3338">
        <v>10035</v>
      </c>
      <c r="B3338" t="b">
        <v>0</v>
      </c>
      <c r="C3338" t="s">
        <v>1720</v>
      </c>
      <c r="D3338" t="s">
        <v>4247</v>
      </c>
      <c r="E3338">
        <v>83</v>
      </c>
      <c r="F3338" t="s">
        <v>1460</v>
      </c>
      <c r="G3338" t="b">
        <v>1</v>
      </c>
      <c r="H3338" t="str">
        <f>VLOOKUP(A3338,all_municipalities!$A$2:$M$445,2,FALSE)</f>
        <v>New Tecumseth, Town of</v>
      </c>
      <c r="I3338" t="b">
        <f>VLOOKUP(A3338,all_municipalities!$A$2:$M$445,9,FALSE)</f>
        <v>1</v>
      </c>
      <c r="J3338" t="b">
        <f>VLOOKUP(A3338,all_municipalities!$A$2:$M$445,13, FALSE)</f>
        <v>0</v>
      </c>
      <c r="K3338" t="str">
        <f t="shared" si="210"/>
        <v>NONE</v>
      </c>
      <c r="L3338">
        <v>0</v>
      </c>
      <c r="M3338" t="str">
        <f t="shared" si="211"/>
        <v>10035 Councillor, Ward 6</v>
      </c>
      <c r="N3338" s="6" t="str">
        <f t="shared" si="212"/>
        <v>10035 Councillor, Ward 6</v>
      </c>
      <c r="O3338" s="15">
        <f>IF(I3338&lt;&gt;FALSE,VLOOKUP(H3338,internet_municipalities!$B$2:$W$226,22,FALSE),"NO INTERNET")</f>
        <v>21023</v>
      </c>
      <c r="P3338" s="16" t="str">
        <f t="shared" si="213"/>
        <v>Lost</v>
      </c>
    </row>
    <row r="3339" spans="1:16" x14ac:dyDescent="0.2">
      <c r="A3339">
        <v>10035</v>
      </c>
      <c r="B3339" t="b">
        <v>0</v>
      </c>
      <c r="C3339" t="s">
        <v>1718</v>
      </c>
      <c r="D3339" t="s">
        <v>4248</v>
      </c>
      <c r="E3339">
        <v>408</v>
      </c>
      <c r="F3339" t="s">
        <v>1460</v>
      </c>
      <c r="G3339" t="b">
        <v>1</v>
      </c>
      <c r="H3339" t="str">
        <f>VLOOKUP(A3339,all_municipalities!$A$2:$M$445,2,FALSE)</f>
        <v>New Tecumseth, Town of</v>
      </c>
      <c r="I3339" t="b">
        <f>VLOOKUP(A3339,all_municipalities!$A$2:$M$445,9,FALSE)</f>
        <v>1</v>
      </c>
      <c r="J3339" t="b">
        <f>VLOOKUP(A3339,all_municipalities!$A$2:$M$445,13, FALSE)</f>
        <v>0</v>
      </c>
      <c r="K3339" t="str">
        <f t="shared" si="210"/>
        <v>NONE</v>
      </c>
      <c r="L3339">
        <v>0</v>
      </c>
      <c r="M3339" t="str">
        <f t="shared" si="211"/>
        <v>10035 Councillor, Ward 7</v>
      </c>
      <c r="N3339" s="6" t="str">
        <f t="shared" si="212"/>
        <v>10035 Councillor, Ward 7</v>
      </c>
      <c r="O3339" s="15">
        <f>IF(I3339&lt;&gt;FALSE,VLOOKUP(H3339,internet_municipalities!$B$2:$W$226,22,FALSE),"NO INTERNET")</f>
        <v>21023</v>
      </c>
      <c r="P3339" s="16" t="str">
        <f t="shared" si="213"/>
        <v>Lost</v>
      </c>
    </row>
    <row r="3340" spans="1:16" x14ac:dyDescent="0.2">
      <c r="A3340">
        <v>10498</v>
      </c>
      <c r="B3340" t="b">
        <v>1</v>
      </c>
      <c r="C3340" t="s">
        <v>1463</v>
      </c>
      <c r="D3340" t="s">
        <v>4249</v>
      </c>
      <c r="E3340">
        <v>72</v>
      </c>
      <c r="F3340">
        <v>24</v>
      </c>
      <c r="G3340" t="b">
        <v>0</v>
      </c>
      <c r="H3340" t="str">
        <f>VLOOKUP(A3340,all_municipalities!$A$2:$M$445,2,FALSE)</f>
        <v>Newbury, Village of</v>
      </c>
      <c r="I3340" t="b">
        <f>VLOOKUP(A3340,all_municipalities!$A$2:$M$445,9,FALSE)</f>
        <v>0</v>
      </c>
      <c r="J3340" t="b">
        <f>VLOOKUP(A3340,all_municipalities!$A$2:$M$445,13, FALSE)</f>
        <v>0</v>
      </c>
      <c r="K3340" t="str">
        <f t="shared" si="210"/>
        <v>NONE</v>
      </c>
      <c r="L3340">
        <v>0</v>
      </c>
      <c r="M3340" t="str">
        <f t="shared" si="211"/>
        <v>10498 Councillor</v>
      </c>
      <c r="N3340" s="6" t="str">
        <f t="shared" si="212"/>
        <v/>
      </c>
      <c r="O3340" s="15" t="str">
        <f>IF(I3340&lt;&gt;FALSE,VLOOKUP(H3340,internet_municipalities!$B$2:$W$226,22,FALSE),"NO INTERNET")</f>
        <v>NO INTERNET</v>
      </c>
      <c r="P3340" s="16" t="str">
        <f t="shared" si="213"/>
        <v>NO INTERNET</v>
      </c>
    </row>
    <row r="3341" spans="1:16" x14ac:dyDescent="0.2">
      <c r="A3341">
        <v>10498</v>
      </c>
      <c r="B3341" t="b">
        <v>1</v>
      </c>
      <c r="C3341" t="s">
        <v>1463</v>
      </c>
      <c r="D3341" t="s">
        <v>4250</v>
      </c>
      <c r="E3341">
        <v>82</v>
      </c>
      <c r="F3341">
        <v>34</v>
      </c>
      <c r="G3341" t="b">
        <v>0</v>
      </c>
      <c r="H3341" t="str">
        <f>VLOOKUP(A3341,all_municipalities!$A$2:$M$445,2,FALSE)</f>
        <v>Newbury, Village of</v>
      </c>
      <c r="I3341" t="b">
        <f>VLOOKUP(A3341,all_municipalities!$A$2:$M$445,9,FALSE)</f>
        <v>0</v>
      </c>
      <c r="J3341" t="b">
        <f>VLOOKUP(A3341,all_municipalities!$A$2:$M$445,13, FALSE)</f>
        <v>0</v>
      </c>
      <c r="K3341" t="str">
        <f t="shared" si="210"/>
        <v>NONE</v>
      </c>
      <c r="L3341">
        <v>0</v>
      </c>
      <c r="M3341" t="str">
        <f t="shared" si="211"/>
        <v>10498 Councillor</v>
      </c>
      <c r="N3341" s="6" t="str">
        <f t="shared" si="212"/>
        <v/>
      </c>
      <c r="O3341" s="15" t="str">
        <f>IF(I3341&lt;&gt;FALSE,VLOOKUP(H3341,internet_municipalities!$B$2:$W$226,22,FALSE),"NO INTERNET")</f>
        <v>NO INTERNET</v>
      </c>
      <c r="P3341" s="16" t="str">
        <f t="shared" si="213"/>
        <v>NO INTERNET</v>
      </c>
    </row>
    <row r="3342" spans="1:16" x14ac:dyDescent="0.2">
      <c r="A3342">
        <v>10498</v>
      </c>
      <c r="B3342" t="b">
        <v>1</v>
      </c>
      <c r="C3342" t="s">
        <v>1463</v>
      </c>
      <c r="D3342" t="s">
        <v>4251</v>
      </c>
      <c r="E3342">
        <v>73</v>
      </c>
      <c r="F3342">
        <v>25</v>
      </c>
      <c r="G3342" t="b">
        <v>0</v>
      </c>
      <c r="H3342" t="str">
        <f>VLOOKUP(A3342,all_municipalities!$A$2:$M$445,2,FALSE)</f>
        <v>Newbury, Village of</v>
      </c>
      <c r="I3342" t="b">
        <f>VLOOKUP(A3342,all_municipalities!$A$2:$M$445,9,FALSE)</f>
        <v>0</v>
      </c>
      <c r="J3342" t="b">
        <f>VLOOKUP(A3342,all_municipalities!$A$2:$M$445,13, FALSE)</f>
        <v>0</v>
      </c>
      <c r="K3342" t="str">
        <f t="shared" si="210"/>
        <v>NONE</v>
      </c>
      <c r="L3342">
        <v>0</v>
      </c>
      <c r="M3342" t="str">
        <f t="shared" si="211"/>
        <v>10498 Councillor</v>
      </c>
      <c r="N3342" s="6" t="str">
        <f t="shared" si="212"/>
        <v/>
      </c>
      <c r="O3342" s="15" t="str">
        <f>IF(I3342&lt;&gt;FALSE,VLOOKUP(H3342,internet_municipalities!$B$2:$W$226,22,FALSE),"NO INTERNET")</f>
        <v>NO INTERNET</v>
      </c>
      <c r="P3342" s="16" t="str">
        <f t="shared" si="213"/>
        <v>NO INTERNET</v>
      </c>
    </row>
    <row r="3343" spans="1:16" x14ac:dyDescent="0.2">
      <c r="A3343">
        <v>10498</v>
      </c>
      <c r="B3343" t="b">
        <v>1</v>
      </c>
      <c r="C3343" t="s">
        <v>1463</v>
      </c>
      <c r="D3343" t="s">
        <v>4252</v>
      </c>
      <c r="E3343">
        <v>71</v>
      </c>
      <c r="F3343">
        <v>23</v>
      </c>
      <c r="G3343" t="b">
        <v>0</v>
      </c>
      <c r="H3343" t="str">
        <f>VLOOKUP(A3343,all_municipalities!$A$2:$M$445,2,FALSE)</f>
        <v>Newbury, Village of</v>
      </c>
      <c r="I3343" t="b">
        <f>VLOOKUP(A3343,all_municipalities!$A$2:$M$445,9,FALSE)</f>
        <v>0</v>
      </c>
      <c r="J3343" t="b">
        <f>VLOOKUP(A3343,all_municipalities!$A$2:$M$445,13, FALSE)</f>
        <v>0</v>
      </c>
      <c r="K3343" t="str">
        <f t="shared" si="210"/>
        <v>NONE</v>
      </c>
      <c r="L3343">
        <v>0</v>
      </c>
      <c r="M3343" t="str">
        <f t="shared" si="211"/>
        <v>10498 Councillor</v>
      </c>
      <c r="N3343" s="6" t="str">
        <f t="shared" si="212"/>
        <v/>
      </c>
      <c r="O3343" s="15" t="str">
        <f>IF(I3343&lt;&gt;FALSE,VLOOKUP(H3343,internet_municipalities!$B$2:$W$226,22,FALSE),"NO INTERNET")</f>
        <v>NO INTERNET</v>
      </c>
      <c r="P3343" s="16" t="str">
        <f t="shared" si="213"/>
        <v>NO INTERNET</v>
      </c>
    </row>
    <row r="3344" spans="1:16" x14ac:dyDescent="0.2">
      <c r="A3344">
        <v>10498</v>
      </c>
      <c r="B3344" t="b">
        <v>0</v>
      </c>
      <c r="C3344" t="s">
        <v>1463</v>
      </c>
      <c r="D3344" t="s">
        <v>4253</v>
      </c>
      <c r="E3344">
        <v>48</v>
      </c>
      <c r="F3344" t="s">
        <v>1460</v>
      </c>
      <c r="G3344" t="b">
        <v>0</v>
      </c>
      <c r="H3344" t="str">
        <f>VLOOKUP(A3344,all_municipalities!$A$2:$M$445,2,FALSE)</f>
        <v>Newbury, Village of</v>
      </c>
      <c r="I3344" t="b">
        <f>VLOOKUP(A3344,all_municipalities!$A$2:$M$445,9,FALSE)</f>
        <v>0</v>
      </c>
      <c r="J3344" t="b">
        <f>VLOOKUP(A3344,all_municipalities!$A$2:$M$445,13, FALSE)</f>
        <v>0</v>
      </c>
      <c r="K3344" t="str">
        <f t="shared" si="210"/>
        <v>NONE</v>
      </c>
      <c r="L3344">
        <v>0</v>
      </c>
      <c r="M3344" t="str">
        <f t="shared" si="211"/>
        <v>10498 Councillor</v>
      </c>
      <c r="N3344" s="6" t="str">
        <f t="shared" si="212"/>
        <v/>
      </c>
      <c r="O3344" s="15" t="str">
        <f>IF(I3344&lt;&gt;FALSE,VLOOKUP(H3344,internet_municipalities!$B$2:$W$226,22,FALSE),"NO INTERNET")</f>
        <v>NO INTERNET</v>
      </c>
      <c r="P3344" s="16" t="str">
        <f t="shared" si="213"/>
        <v>NO INTERNET</v>
      </c>
    </row>
    <row r="3345" spans="1:16" x14ac:dyDescent="0.2">
      <c r="A3345">
        <v>10500</v>
      </c>
      <c r="B3345" t="b">
        <v>1</v>
      </c>
      <c r="C3345" t="s">
        <v>1718</v>
      </c>
      <c r="D3345" t="s">
        <v>4254</v>
      </c>
      <c r="E3345">
        <v>1687</v>
      </c>
      <c r="F3345">
        <v>1160</v>
      </c>
      <c r="G3345" t="b">
        <v>0</v>
      </c>
      <c r="H3345" t="str">
        <f>VLOOKUP(A3345,all_municipalities!$A$2:$M$445,2,FALSE)</f>
        <v>Newmarket, Town of</v>
      </c>
      <c r="I3345" t="b">
        <f>VLOOKUP(A3345,all_municipalities!$A$2:$M$445,9,FALSE)</f>
        <v>1</v>
      </c>
      <c r="J3345" t="b">
        <f>VLOOKUP(A3345,all_municipalities!$A$2:$M$445,13, FALSE)</f>
        <v>0</v>
      </c>
      <c r="K3345" t="str">
        <f t="shared" si="210"/>
        <v>NONE</v>
      </c>
      <c r="L3345">
        <v>0</v>
      </c>
      <c r="M3345" t="str">
        <f t="shared" si="211"/>
        <v>10500 Councillor, Ward 7</v>
      </c>
      <c r="N3345" s="6" t="str">
        <f t="shared" si="212"/>
        <v>10500 Councillor, Ward 7</v>
      </c>
      <c r="O3345" s="15">
        <f>IF(I3345&lt;&gt;FALSE,VLOOKUP(H3345,internet_municipalities!$B$2:$W$226,22,FALSE),"NO INTERNET")</f>
        <v>46149</v>
      </c>
      <c r="P3345" s="16">
        <f t="shared" si="213"/>
        <v>2.5135972610457431E-2</v>
      </c>
    </row>
    <row r="3346" spans="1:16" x14ac:dyDescent="0.2">
      <c r="A3346">
        <v>10500</v>
      </c>
      <c r="B3346" t="b">
        <v>1</v>
      </c>
      <c r="C3346" t="s">
        <v>1720</v>
      </c>
      <c r="D3346" t="s">
        <v>4255</v>
      </c>
      <c r="E3346">
        <v>1726</v>
      </c>
      <c r="F3346">
        <v>993</v>
      </c>
      <c r="G3346" t="b">
        <v>0</v>
      </c>
      <c r="H3346" t="str">
        <f>VLOOKUP(A3346,all_municipalities!$A$2:$M$445,2,FALSE)</f>
        <v>Newmarket, Town of</v>
      </c>
      <c r="I3346" t="b">
        <f>VLOOKUP(A3346,all_municipalities!$A$2:$M$445,9,FALSE)</f>
        <v>1</v>
      </c>
      <c r="J3346" t="b">
        <f>VLOOKUP(A3346,all_municipalities!$A$2:$M$445,13, FALSE)</f>
        <v>0</v>
      </c>
      <c r="K3346" t="str">
        <f t="shared" si="210"/>
        <v>NONE</v>
      </c>
      <c r="L3346">
        <v>0</v>
      </c>
      <c r="M3346" t="str">
        <f t="shared" si="211"/>
        <v>10500 Councillor, Ward 6</v>
      </c>
      <c r="N3346" s="6" t="str">
        <f t="shared" si="212"/>
        <v>10500 Councillor, Ward 6</v>
      </c>
      <c r="O3346" s="15">
        <f>IF(I3346&lt;&gt;FALSE,VLOOKUP(H3346,internet_municipalities!$B$2:$W$226,22,FALSE),"NO INTERNET")</f>
        <v>46149</v>
      </c>
      <c r="P3346" s="16">
        <f t="shared" si="213"/>
        <v>2.1517259312227782E-2</v>
      </c>
    </row>
    <row r="3347" spans="1:16" x14ac:dyDescent="0.2">
      <c r="A3347">
        <v>10500</v>
      </c>
      <c r="B3347" t="b">
        <v>1</v>
      </c>
      <c r="C3347" t="s">
        <v>1473</v>
      </c>
      <c r="D3347" t="s">
        <v>4256</v>
      </c>
      <c r="E3347" t="s">
        <v>461</v>
      </c>
      <c r="F3347" t="s">
        <v>461</v>
      </c>
      <c r="G3347" t="b">
        <v>0</v>
      </c>
      <c r="H3347" t="str">
        <f>VLOOKUP(A3347,all_municipalities!$A$2:$M$445,2,FALSE)</f>
        <v>Newmarket, Town of</v>
      </c>
      <c r="I3347" t="b">
        <f>VLOOKUP(A3347,all_municipalities!$A$2:$M$445,9,FALSE)</f>
        <v>1</v>
      </c>
      <c r="J3347" t="b">
        <f>VLOOKUP(A3347,all_municipalities!$A$2:$M$445,13, FALSE)</f>
        <v>0</v>
      </c>
      <c r="K3347" t="str">
        <f t="shared" si="210"/>
        <v>NONE</v>
      </c>
      <c r="L3347">
        <v>0</v>
      </c>
      <c r="M3347" t="str">
        <f t="shared" si="211"/>
        <v>10500 Councillor, Ward 5</v>
      </c>
      <c r="N3347" s="6" t="str">
        <f t="shared" si="212"/>
        <v>10500 Councillor, Ward 5</v>
      </c>
      <c r="O3347" s="15">
        <f>IF(I3347&lt;&gt;FALSE,VLOOKUP(H3347,internet_municipalities!$B$2:$W$226,22,FALSE),"NO INTERNET")</f>
        <v>46149</v>
      </c>
      <c r="P3347" s="16" t="str">
        <f t="shared" si="213"/>
        <v>Acclaimed</v>
      </c>
    </row>
    <row r="3348" spans="1:16" x14ac:dyDescent="0.2">
      <c r="A3348">
        <v>10500</v>
      </c>
      <c r="B3348" t="b">
        <v>1</v>
      </c>
      <c r="C3348" t="s">
        <v>1471</v>
      </c>
      <c r="D3348" t="s">
        <v>4257</v>
      </c>
      <c r="E3348">
        <v>1222</v>
      </c>
      <c r="F3348">
        <v>595</v>
      </c>
      <c r="G3348" t="b">
        <v>0</v>
      </c>
      <c r="H3348" t="str">
        <f>VLOOKUP(A3348,all_municipalities!$A$2:$M$445,2,FALSE)</f>
        <v>Newmarket, Town of</v>
      </c>
      <c r="I3348" t="b">
        <f>VLOOKUP(A3348,all_municipalities!$A$2:$M$445,9,FALSE)</f>
        <v>1</v>
      </c>
      <c r="J3348" t="b">
        <f>VLOOKUP(A3348,all_municipalities!$A$2:$M$445,13, FALSE)</f>
        <v>0</v>
      </c>
      <c r="K3348" t="str">
        <f t="shared" si="210"/>
        <v>NONE</v>
      </c>
      <c r="L3348">
        <v>0</v>
      </c>
      <c r="M3348" t="str">
        <f t="shared" si="211"/>
        <v>10500 Councillor, Ward 4</v>
      </c>
      <c r="N3348" s="6" t="str">
        <f t="shared" si="212"/>
        <v>10500 Councillor, Ward 4</v>
      </c>
      <c r="O3348" s="15">
        <f>IF(I3348&lt;&gt;FALSE,VLOOKUP(H3348,internet_municipalities!$B$2:$W$226,22,FALSE),"NO INTERNET")</f>
        <v>46149</v>
      </c>
      <c r="P3348" s="16">
        <f t="shared" si="213"/>
        <v>1.2893020433812217E-2</v>
      </c>
    </row>
    <row r="3349" spans="1:16" x14ac:dyDescent="0.2">
      <c r="A3349">
        <v>10500</v>
      </c>
      <c r="B3349" t="b">
        <v>1</v>
      </c>
      <c r="C3349" t="s">
        <v>1475</v>
      </c>
      <c r="D3349" t="s">
        <v>4258</v>
      </c>
      <c r="E3349" t="s">
        <v>461</v>
      </c>
      <c r="F3349" t="s">
        <v>461</v>
      </c>
      <c r="G3349" t="b">
        <v>0</v>
      </c>
      <c r="H3349" t="str">
        <f>VLOOKUP(A3349,all_municipalities!$A$2:$M$445,2,FALSE)</f>
        <v>Newmarket, Town of</v>
      </c>
      <c r="I3349" t="b">
        <f>VLOOKUP(A3349,all_municipalities!$A$2:$M$445,9,FALSE)</f>
        <v>1</v>
      </c>
      <c r="J3349" t="b">
        <f>VLOOKUP(A3349,all_municipalities!$A$2:$M$445,13, FALSE)</f>
        <v>0</v>
      </c>
      <c r="K3349" t="str">
        <f t="shared" si="210"/>
        <v>NONE</v>
      </c>
      <c r="L3349">
        <v>0</v>
      </c>
      <c r="M3349" t="str">
        <f t="shared" si="211"/>
        <v>10500 Councillor, Ward 3</v>
      </c>
      <c r="N3349" s="6" t="str">
        <f t="shared" si="212"/>
        <v>10500 Councillor, Ward 3</v>
      </c>
      <c r="O3349" s="15">
        <f>IF(I3349&lt;&gt;FALSE,VLOOKUP(H3349,internet_municipalities!$B$2:$W$226,22,FALSE),"NO INTERNET")</f>
        <v>46149</v>
      </c>
      <c r="P3349" s="16" t="str">
        <f t="shared" si="213"/>
        <v>Acclaimed</v>
      </c>
    </row>
    <row r="3350" spans="1:16" x14ac:dyDescent="0.2">
      <c r="A3350">
        <v>10500</v>
      </c>
      <c r="B3350" t="b">
        <v>1</v>
      </c>
      <c r="C3350" t="s">
        <v>1453</v>
      </c>
      <c r="D3350" t="s">
        <v>4259</v>
      </c>
      <c r="E3350">
        <v>1211</v>
      </c>
      <c r="F3350">
        <v>370</v>
      </c>
      <c r="G3350" t="b">
        <v>0</v>
      </c>
      <c r="H3350" t="str">
        <f>VLOOKUP(A3350,all_municipalities!$A$2:$M$445,2,FALSE)</f>
        <v>Newmarket, Town of</v>
      </c>
      <c r="I3350" t="b">
        <f>VLOOKUP(A3350,all_municipalities!$A$2:$M$445,9,FALSE)</f>
        <v>1</v>
      </c>
      <c r="J3350" t="b">
        <f>VLOOKUP(A3350,all_municipalities!$A$2:$M$445,13, FALSE)</f>
        <v>0</v>
      </c>
      <c r="K3350" t="str">
        <f t="shared" si="210"/>
        <v>NONE</v>
      </c>
      <c r="L3350">
        <v>0</v>
      </c>
      <c r="M3350" t="str">
        <f t="shared" si="211"/>
        <v>10500 Councillor, Ward 2</v>
      </c>
      <c r="N3350" s="6" t="str">
        <f t="shared" si="212"/>
        <v>10500 Councillor, Ward 2</v>
      </c>
      <c r="O3350" s="15">
        <f>IF(I3350&lt;&gt;FALSE,VLOOKUP(H3350,internet_municipalities!$B$2:$W$226,22,FALSE),"NO INTERNET")</f>
        <v>46149</v>
      </c>
      <c r="P3350" s="16">
        <f t="shared" si="213"/>
        <v>8.0175085050596985E-3</v>
      </c>
    </row>
    <row r="3351" spans="1:16" x14ac:dyDescent="0.2">
      <c r="A3351">
        <v>10500</v>
      </c>
      <c r="B3351" t="b">
        <v>1</v>
      </c>
      <c r="C3351" t="s">
        <v>1456</v>
      </c>
      <c r="D3351" t="s">
        <v>4260</v>
      </c>
      <c r="E3351">
        <v>1899</v>
      </c>
      <c r="F3351">
        <v>1105</v>
      </c>
      <c r="G3351" t="b">
        <v>0</v>
      </c>
      <c r="H3351" t="str">
        <f>VLOOKUP(A3351,all_municipalities!$A$2:$M$445,2,FALSE)</f>
        <v>Newmarket, Town of</v>
      </c>
      <c r="I3351" t="b">
        <f>VLOOKUP(A3351,all_municipalities!$A$2:$M$445,9,FALSE)</f>
        <v>1</v>
      </c>
      <c r="J3351" t="b">
        <f>VLOOKUP(A3351,all_municipalities!$A$2:$M$445,13, FALSE)</f>
        <v>0</v>
      </c>
      <c r="K3351" t="str">
        <f t="shared" si="210"/>
        <v>NONE</v>
      </c>
      <c r="L3351">
        <v>0</v>
      </c>
      <c r="M3351" t="str">
        <f t="shared" si="211"/>
        <v>10500 Councillor, Ward 1</v>
      </c>
      <c r="N3351" s="6" t="str">
        <f t="shared" si="212"/>
        <v>10500 Councillor, Ward 1</v>
      </c>
      <c r="O3351" s="15">
        <f>IF(I3351&lt;&gt;FALSE,VLOOKUP(H3351,internet_municipalities!$B$2:$W$226,22,FALSE),"NO INTERNET")</f>
        <v>46149</v>
      </c>
      <c r="P3351" s="16">
        <f t="shared" si="213"/>
        <v>2.394418080565126E-2</v>
      </c>
    </row>
    <row r="3352" spans="1:16" x14ac:dyDescent="0.2">
      <c r="A3352">
        <v>10500</v>
      </c>
      <c r="B3352" t="b">
        <v>1</v>
      </c>
      <c r="C3352" t="s">
        <v>1479</v>
      </c>
      <c r="D3352" t="s">
        <v>4261</v>
      </c>
      <c r="E3352">
        <v>9396</v>
      </c>
      <c r="F3352">
        <v>3941</v>
      </c>
      <c r="G3352" t="b">
        <v>0</v>
      </c>
      <c r="H3352" t="str">
        <f>VLOOKUP(A3352,all_municipalities!$A$2:$M$445,2,FALSE)</f>
        <v>Newmarket, Town of</v>
      </c>
      <c r="I3352" t="b">
        <f>VLOOKUP(A3352,all_municipalities!$A$2:$M$445,9,FALSE)</f>
        <v>1</v>
      </c>
      <c r="J3352" t="b">
        <f>VLOOKUP(A3352,all_municipalities!$A$2:$M$445,13, FALSE)</f>
        <v>0</v>
      </c>
      <c r="K3352" t="str">
        <f t="shared" si="210"/>
        <v>NONE</v>
      </c>
      <c r="L3352">
        <v>0</v>
      </c>
      <c r="M3352" t="str">
        <f t="shared" si="211"/>
        <v>10500 Deputy Mayor</v>
      </c>
      <c r="N3352" s="6" t="str">
        <f t="shared" si="212"/>
        <v>10500 Deputy Mayor</v>
      </c>
      <c r="O3352" s="15">
        <f>IF(I3352&lt;&gt;FALSE,VLOOKUP(H3352,internet_municipalities!$B$2:$W$226,22,FALSE),"NO INTERNET")</f>
        <v>46149</v>
      </c>
      <c r="P3352" s="16">
        <f t="shared" si="213"/>
        <v>8.5397300049838573E-2</v>
      </c>
    </row>
    <row r="3353" spans="1:16" x14ac:dyDescent="0.2">
      <c r="A3353">
        <v>10500</v>
      </c>
      <c r="B3353" t="b">
        <v>0</v>
      </c>
      <c r="C3353" t="s">
        <v>1479</v>
      </c>
      <c r="D3353" t="s">
        <v>4262</v>
      </c>
      <c r="E3353">
        <v>5455</v>
      </c>
      <c r="F3353" t="s">
        <v>1460</v>
      </c>
      <c r="G3353" t="b">
        <v>0</v>
      </c>
      <c r="H3353" t="str">
        <f>VLOOKUP(A3353,all_municipalities!$A$2:$M$445,2,FALSE)</f>
        <v>Newmarket, Town of</v>
      </c>
      <c r="I3353" t="b">
        <f>VLOOKUP(A3353,all_municipalities!$A$2:$M$445,9,FALSE)</f>
        <v>1</v>
      </c>
      <c r="J3353" t="b">
        <f>VLOOKUP(A3353,all_municipalities!$A$2:$M$445,13, FALSE)</f>
        <v>0</v>
      </c>
      <c r="K3353" t="str">
        <f t="shared" si="210"/>
        <v>NONE</v>
      </c>
      <c r="L3353">
        <v>0</v>
      </c>
      <c r="M3353" t="str">
        <f t="shared" si="211"/>
        <v>10500 Deputy Mayor</v>
      </c>
      <c r="N3353" s="6" t="str">
        <f t="shared" si="212"/>
        <v>10500 Deputy Mayor</v>
      </c>
      <c r="O3353" s="15">
        <f>IF(I3353&lt;&gt;FALSE,VLOOKUP(H3353,internet_municipalities!$B$2:$W$226,22,FALSE),"NO INTERNET")</f>
        <v>46149</v>
      </c>
      <c r="P3353" s="16" t="str">
        <f t="shared" si="213"/>
        <v>Lost</v>
      </c>
    </row>
    <row r="3354" spans="1:16" x14ac:dyDescent="0.2">
      <c r="A3354">
        <v>10500</v>
      </c>
      <c r="B3354" t="b">
        <v>0</v>
      </c>
      <c r="C3354" t="s">
        <v>1456</v>
      </c>
      <c r="D3354" t="s">
        <v>4263</v>
      </c>
      <c r="E3354">
        <v>794</v>
      </c>
      <c r="F3354" t="s">
        <v>1460</v>
      </c>
      <c r="G3354" t="b">
        <v>0</v>
      </c>
      <c r="H3354" t="str">
        <f>VLOOKUP(A3354,all_municipalities!$A$2:$M$445,2,FALSE)</f>
        <v>Newmarket, Town of</v>
      </c>
      <c r="I3354" t="b">
        <f>VLOOKUP(A3354,all_municipalities!$A$2:$M$445,9,FALSE)</f>
        <v>1</v>
      </c>
      <c r="J3354" t="b">
        <f>VLOOKUP(A3354,all_municipalities!$A$2:$M$445,13, FALSE)</f>
        <v>0</v>
      </c>
      <c r="K3354" t="str">
        <f t="shared" si="210"/>
        <v>NONE</v>
      </c>
      <c r="L3354">
        <v>0</v>
      </c>
      <c r="M3354" t="str">
        <f t="shared" si="211"/>
        <v>10500 Councillor, Ward 1</v>
      </c>
      <c r="N3354" s="6" t="str">
        <f t="shared" si="212"/>
        <v>10500 Councillor, Ward 1</v>
      </c>
      <c r="O3354" s="15">
        <f>IF(I3354&lt;&gt;FALSE,VLOOKUP(H3354,internet_municipalities!$B$2:$W$226,22,FALSE),"NO INTERNET")</f>
        <v>46149</v>
      </c>
      <c r="P3354" s="16" t="str">
        <f t="shared" si="213"/>
        <v>Lost</v>
      </c>
    </row>
    <row r="3355" spans="1:16" x14ac:dyDescent="0.2">
      <c r="A3355">
        <v>10500</v>
      </c>
      <c r="B3355" t="b">
        <v>0</v>
      </c>
      <c r="C3355" t="s">
        <v>1453</v>
      </c>
      <c r="D3355" t="s">
        <v>4264</v>
      </c>
      <c r="E3355">
        <v>841</v>
      </c>
      <c r="F3355" t="s">
        <v>1460</v>
      </c>
      <c r="G3355" t="b">
        <v>0</v>
      </c>
      <c r="H3355" t="str">
        <f>VLOOKUP(A3355,all_municipalities!$A$2:$M$445,2,FALSE)</f>
        <v>Newmarket, Town of</v>
      </c>
      <c r="I3355" t="b">
        <f>VLOOKUP(A3355,all_municipalities!$A$2:$M$445,9,FALSE)</f>
        <v>1</v>
      </c>
      <c r="J3355" t="b">
        <f>VLOOKUP(A3355,all_municipalities!$A$2:$M$445,13, FALSE)</f>
        <v>0</v>
      </c>
      <c r="K3355" t="str">
        <f t="shared" si="210"/>
        <v>NONE</v>
      </c>
      <c r="L3355">
        <v>0</v>
      </c>
      <c r="M3355" t="str">
        <f t="shared" si="211"/>
        <v>10500 Councillor, Ward 2</v>
      </c>
      <c r="N3355" s="6" t="str">
        <f t="shared" si="212"/>
        <v>10500 Councillor, Ward 2</v>
      </c>
      <c r="O3355" s="15">
        <f>IF(I3355&lt;&gt;FALSE,VLOOKUP(H3355,internet_municipalities!$B$2:$W$226,22,FALSE),"NO INTERNET")</f>
        <v>46149</v>
      </c>
      <c r="P3355" s="16" t="str">
        <f t="shared" si="213"/>
        <v>Lost</v>
      </c>
    </row>
    <row r="3356" spans="1:16" x14ac:dyDescent="0.2">
      <c r="A3356">
        <v>10500</v>
      </c>
      <c r="B3356" t="b">
        <v>0</v>
      </c>
      <c r="C3356" t="s">
        <v>1453</v>
      </c>
      <c r="D3356" t="s">
        <v>4265</v>
      </c>
      <c r="E3356">
        <v>191</v>
      </c>
      <c r="F3356" t="s">
        <v>1460</v>
      </c>
      <c r="G3356" t="b">
        <v>0</v>
      </c>
      <c r="H3356" t="str">
        <f>VLOOKUP(A3356,all_municipalities!$A$2:$M$445,2,FALSE)</f>
        <v>Newmarket, Town of</v>
      </c>
      <c r="I3356" t="b">
        <f>VLOOKUP(A3356,all_municipalities!$A$2:$M$445,9,FALSE)</f>
        <v>1</v>
      </c>
      <c r="J3356" t="b">
        <f>VLOOKUP(A3356,all_municipalities!$A$2:$M$445,13, FALSE)</f>
        <v>0</v>
      </c>
      <c r="K3356" t="str">
        <f t="shared" si="210"/>
        <v>NONE</v>
      </c>
      <c r="L3356">
        <v>0</v>
      </c>
      <c r="M3356" t="str">
        <f t="shared" si="211"/>
        <v>10500 Councillor, Ward 2</v>
      </c>
      <c r="N3356" s="6" t="str">
        <f t="shared" si="212"/>
        <v>10500 Councillor, Ward 2</v>
      </c>
      <c r="O3356" s="15">
        <f>IF(I3356&lt;&gt;FALSE,VLOOKUP(H3356,internet_municipalities!$B$2:$W$226,22,FALSE),"NO INTERNET")</f>
        <v>46149</v>
      </c>
      <c r="P3356" s="16" t="str">
        <f t="shared" si="213"/>
        <v>Lost</v>
      </c>
    </row>
    <row r="3357" spans="1:16" x14ac:dyDescent="0.2">
      <c r="A3357">
        <v>10500</v>
      </c>
      <c r="B3357" t="b">
        <v>0</v>
      </c>
      <c r="C3357" t="s">
        <v>1471</v>
      </c>
      <c r="D3357" t="s">
        <v>4266</v>
      </c>
      <c r="E3357">
        <v>261</v>
      </c>
      <c r="F3357" t="s">
        <v>1460</v>
      </c>
      <c r="G3357" t="b">
        <v>0</v>
      </c>
      <c r="H3357" t="str">
        <f>VLOOKUP(A3357,all_municipalities!$A$2:$M$445,2,FALSE)</f>
        <v>Newmarket, Town of</v>
      </c>
      <c r="I3357" t="b">
        <f>VLOOKUP(A3357,all_municipalities!$A$2:$M$445,9,FALSE)</f>
        <v>1</v>
      </c>
      <c r="J3357" t="b">
        <f>VLOOKUP(A3357,all_municipalities!$A$2:$M$445,13, FALSE)</f>
        <v>0</v>
      </c>
      <c r="K3357" t="str">
        <f t="shared" si="210"/>
        <v>NONE</v>
      </c>
      <c r="L3357">
        <v>0</v>
      </c>
      <c r="M3357" t="str">
        <f t="shared" si="211"/>
        <v>10500 Councillor, Ward 4</v>
      </c>
      <c r="N3357" s="6" t="str">
        <f t="shared" si="212"/>
        <v>10500 Councillor, Ward 4</v>
      </c>
      <c r="O3357" s="15">
        <f>IF(I3357&lt;&gt;FALSE,VLOOKUP(H3357,internet_municipalities!$B$2:$W$226,22,FALSE),"NO INTERNET")</f>
        <v>46149</v>
      </c>
      <c r="P3357" s="16" t="str">
        <f t="shared" si="213"/>
        <v>Lost</v>
      </c>
    </row>
    <row r="3358" spans="1:16" x14ac:dyDescent="0.2">
      <c r="A3358">
        <v>10500</v>
      </c>
      <c r="B3358" t="b">
        <v>0</v>
      </c>
      <c r="C3358" t="s">
        <v>1471</v>
      </c>
      <c r="D3358" t="s">
        <v>4267</v>
      </c>
      <c r="E3358">
        <v>627</v>
      </c>
      <c r="F3358" t="s">
        <v>1460</v>
      </c>
      <c r="G3358" t="b">
        <v>0</v>
      </c>
      <c r="H3358" t="str">
        <f>VLOOKUP(A3358,all_municipalities!$A$2:$M$445,2,FALSE)</f>
        <v>Newmarket, Town of</v>
      </c>
      <c r="I3358" t="b">
        <f>VLOOKUP(A3358,all_municipalities!$A$2:$M$445,9,FALSE)</f>
        <v>1</v>
      </c>
      <c r="J3358" t="b">
        <f>VLOOKUP(A3358,all_municipalities!$A$2:$M$445,13, FALSE)</f>
        <v>0</v>
      </c>
      <c r="K3358" t="str">
        <f t="shared" si="210"/>
        <v>NONE</v>
      </c>
      <c r="L3358">
        <v>0</v>
      </c>
      <c r="M3358" t="str">
        <f t="shared" si="211"/>
        <v>10500 Councillor, Ward 4</v>
      </c>
      <c r="N3358" s="6" t="str">
        <f t="shared" si="212"/>
        <v>10500 Councillor, Ward 4</v>
      </c>
      <c r="O3358" s="15">
        <f>IF(I3358&lt;&gt;FALSE,VLOOKUP(H3358,internet_municipalities!$B$2:$W$226,22,FALSE),"NO INTERNET")</f>
        <v>46149</v>
      </c>
      <c r="P3358" s="16" t="str">
        <f t="shared" si="213"/>
        <v>Lost</v>
      </c>
    </row>
    <row r="3359" spans="1:16" x14ac:dyDescent="0.2">
      <c r="A3359">
        <v>10500</v>
      </c>
      <c r="B3359" t="b">
        <v>0</v>
      </c>
      <c r="C3359" t="s">
        <v>1720</v>
      </c>
      <c r="D3359" t="s">
        <v>4268</v>
      </c>
      <c r="E3359">
        <v>733</v>
      </c>
      <c r="F3359" t="s">
        <v>1460</v>
      </c>
      <c r="G3359" t="b">
        <v>0</v>
      </c>
      <c r="H3359" t="str">
        <f>VLOOKUP(A3359,all_municipalities!$A$2:$M$445,2,FALSE)</f>
        <v>Newmarket, Town of</v>
      </c>
      <c r="I3359" t="b">
        <f>VLOOKUP(A3359,all_municipalities!$A$2:$M$445,9,FALSE)</f>
        <v>1</v>
      </c>
      <c r="J3359" t="b">
        <f>VLOOKUP(A3359,all_municipalities!$A$2:$M$445,13, FALSE)</f>
        <v>0</v>
      </c>
      <c r="K3359" t="str">
        <f t="shared" si="210"/>
        <v>NONE</v>
      </c>
      <c r="L3359">
        <v>0</v>
      </c>
      <c r="M3359" t="str">
        <f t="shared" si="211"/>
        <v>10500 Councillor, Ward 6</v>
      </c>
      <c r="N3359" s="6" t="str">
        <f t="shared" si="212"/>
        <v>10500 Councillor, Ward 6</v>
      </c>
      <c r="O3359" s="15">
        <f>IF(I3359&lt;&gt;FALSE,VLOOKUP(H3359,internet_municipalities!$B$2:$W$226,22,FALSE),"NO INTERNET")</f>
        <v>46149</v>
      </c>
      <c r="P3359" s="16" t="str">
        <f t="shared" si="213"/>
        <v>Lost</v>
      </c>
    </row>
    <row r="3360" spans="1:16" x14ac:dyDescent="0.2">
      <c r="A3360">
        <v>10500</v>
      </c>
      <c r="B3360" t="b">
        <v>0</v>
      </c>
      <c r="C3360" t="s">
        <v>1718</v>
      </c>
      <c r="D3360" t="s">
        <v>4269</v>
      </c>
      <c r="E3360">
        <v>527</v>
      </c>
      <c r="F3360" t="s">
        <v>1460</v>
      </c>
      <c r="G3360" t="b">
        <v>0</v>
      </c>
      <c r="H3360" t="str">
        <f>VLOOKUP(A3360,all_municipalities!$A$2:$M$445,2,FALSE)</f>
        <v>Newmarket, Town of</v>
      </c>
      <c r="I3360" t="b">
        <f>VLOOKUP(A3360,all_municipalities!$A$2:$M$445,9,FALSE)</f>
        <v>1</v>
      </c>
      <c r="J3360" t="b">
        <f>VLOOKUP(A3360,all_municipalities!$A$2:$M$445,13, FALSE)</f>
        <v>0</v>
      </c>
      <c r="K3360" t="str">
        <f t="shared" si="210"/>
        <v>NONE</v>
      </c>
      <c r="L3360">
        <v>0</v>
      </c>
      <c r="M3360" t="str">
        <f t="shared" si="211"/>
        <v>10500 Councillor, Ward 7</v>
      </c>
      <c r="N3360" s="6" t="str">
        <f t="shared" si="212"/>
        <v>10500 Councillor, Ward 7</v>
      </c>
      <c r="O3360" s="15">
        <f>IF(I3360&lt;&gt;FALSE,VLOOKUP(H3360,internet_municipalities!$B$2:$W$226,22,FALSE),"NO INTERNET")</f>
        <v>46149</v>
      </c>
      <c r="P3360" s="16" t="str">
        <f t="shared" si="213"/>
        <v>Lost</v>
      </c>
    </row>
    <row r="3361" spans="1:16" x14ac:dyDescent="0.2">
      <c r="A3361">
        <v>10502</v>
      </c>
      <c r="B3361" t="b">
        <v>1</v>
      </c>
      <c r="C3361" t="s">
        <v>1463</v>
      </c>
      <c r="D3361" t="s">
        <v>4270</v>
      </c>
      <c r="E3361">
        <v>6294</v>
      </c>
      <c r="F3361">
        <v>398</v>
      </c>
      <c r="G3361" t="b">
        <v>1</v>
      </c>
      <c r="H3361" t="str">
        <f>VLOOKUP(A3361,all_municipalities!$A$2:$M$445,2,FALSE)</f>
        <v>Niagara Falls, City of</v>
      </c>
      <c r="I3361" t="b">
        <f>VLOOKUP(A3361,all_municipalities!$A$2:$M$445,9,FALSE)</f>
        <v>0</v>
      </c>
      <c r="J3361" t="b">
        <f>VLOOKUP(A3361,all_municipalities!$A$2:$M$445,13, FALSE)</f>
        <v>0</v>
      </c>
      <c r="K3361" t="str">
        <f t="shared" si="210"/>
        <v>NONE</v>
      </c>
      <c r="L3361">
        <v>0</v>
      </c>
      <c r="M3361" t="str">
        <f t="shared" si="211"/>
        <v>10502 Councillor</v>
      </c>
      <c r="N3361" s="6" t="str">
        <f t="shared" si="212"/>
        <v/>
      </c>
      <c r="O3361" s="15" t="str">
        <f>IF(I3361&lt;&gt;FALSE,VLOOKUP(H3361,internet_municipalities!$B$2:$W$226,22,FALSE),"NO INTERNET")</f>
        <v>NO INTERNET</v>
      </c>
      <c r="P3361" s="16" t="str">
        <f t="shared" si="213"/>
        <v>NO INTERNET</v>
      </c>
    </row>
    <row r="3362" spans="1:16" x14ac:dyDescent="0.2">
      <c r="A3362">
        <v>10502</v>
      </c>
      <c r="B3362" t="b">
        <v>1</v>
      </c>
      <c r="C3362" t="s">
        <v>1463</v>
      </c>
      <c r="D3362" t="s">
        <v>4271</v>
      </c>
      <c r="E3362">
        <v>9788</v>
      </c>
      <c r="F3362">
        <v>3892</v>
      </c>
      <c r="G3362" t="b">
        <v>1</v>
      </c>
      <c r="H3362" t="str">
        <f>VLOOKUP(A3362,all_municipalities!$A$2:$M$445,2,FALSE)</f>
        <v>Niagara Falls, City of</v>
      </c>
      <c r="I3362" t="b">
        <f>VLOOKUP(A3362,all_municipalities!$A$2:$M$445,9,FALSE)</f>
        <v>0</v>
      </c>
      <c r="J3362" t="b">
        <f>VLOOKUP(A3362,all_municipalities!$A$2:$M$445,13, FALSE)</f>
        <v>0</v>
      </c>
      <c r="K3362" t="str">
        <f t="shared" si="210"/>
        <v>NONE</v>
      </c>
      <c r="L3362">
        <v>0</v>
      </c>
      <c r="M3362" t="str">
        <f t="shared" si="211"/>
        <v>10502 Councillor</v>
      </c>
      <c r="N3362" s="6" t="str">
        <f t="shared" si="212"/>
        <v/>
      </c>
      <c r="O3362" s="15" t="str">
        <f>IF(I3362&lt;&gt;FALSE,VLOOKUP(H3362,internet_municipalities!$B$2:$W$226,22,FALSE),"NO INTERNET")</f>
        <v>NO INTERNET</v>
      </c>
      <c r="P3362" s="16" t="str">
        <f t="shared" si="213"/>
        <v>NO INTERNET</v>
      </c>
    </row>
    <row r="3363" spans="1:16" x14ac:dyDescent="0.2">
      <c r="A3363">
        <v>10502</v>
      </c>
      <c r="B3363" t="b">
        <v>1</v>
      </c>
      <c r="C3363" t="s">
        <v>1463</v>
      </c>
      <c r="D3363" t="s">
        <v>4272</v>
      </c>
      <c r="E3363">
        <v>7239</v>
      </c>
      <c r="F3363">
        <v>1343</v>
      </c>
      <c r="G3363" t="b">
        <v>1</v>
      </c>
      <c r="H3363" t="str">
        <f>VLOOKUP(A3363,all_municipalities!$A$2:$M$445,2,FALSE)</f>
        <v>Niagara Falls, City of</v>
      </c>
      <c r="I3363" t="b">
        <f>VLOOKUP(A3363,all_municipalities!$A$2:$M$445,9,FALSE)</f>
        <v>0</v>
      </c>
      <c r="J3363" t="b">
        <f>VLOOKUP(A3363,all_municipalities!$A$2:$M$445,13, FALSE)</f>
        <v>0</v>
      </c>
      <c r="K3363" t="str">
        <f t="shared" si="210"/>
        <v>NONE</v>
      </c>
      <c r="L3363">
        <v>0</v>
      </c>
      <c r="M3363" t="str">
        <f t="shared" si="211"/>
        <v>10502 Councillor</v>
      </c>
      <c r="N3363" s="6" t="str">
        <f t="shared" si="212"/>
        <v/>
      </c>
      <c r="O3363" s="15" t="str">
        <f>IF(I3363&lt;&gt;FALSE,VLOOKUP(H3363,internet_municipalities!$B$2:$W$226,22,FALSE),"NO INTERNET")</f>
        <v>NO INTERNET</v>
      </c>
      <c r="P3363" s="16" t="str">
        <f t="shared" si="213"/>
        <v>NO INTERNET</v>
      </c>
    </row>
    <row r="3364" spans="1:16" x14ac:dyDescent="0.2">
      <c r="A3364">
        <v>10502</v>
      </c>
      <c r="B3364" t="b">
        <v>1</v>
      </c>
      <c r="C3364" t="s">
        <v>1463</v>
      </c>
      <c r="D3364" t="s">
        <v>4273</v>
      </c>
      <c r="E3364">
        <v>6433</v>
      </c>
      <c r="F3364">
        <v>537</v>
      </c>
      <c r="G3364" t="b">
        <v>1</v>
      </c>
      <c r="H3364" t="str">
        <f>VLOOKUP(A3364,all_municipalities!$A$2:$M$445,2,FALSE)</f>
        <v>Niagara Falls, City of</v>
      </c>
      <c r="I3364" t="b">
        <f>VLOOKUP(A3364,all_municipalities!$A$2:$M$445,9,FALSE)</f>
        <v>0</v>
      </c>
      <c r="J3364" t="b">
        <f>VLOOKUP(A3364,all_municipalities!$A$2:$M$445,13, FALSE)</f>
        <v>0</v>
      </c>
      <c r="K3364" t="str">
        <f t="shared" si="210"/>
        <v>NONE</v>
      </c>
      <c r="L3364">
        <v>0</v>
      </c>
      <c r="M3364" t="str">
        <f t="shared" si="211"/>
        <v>10502 Councillor</v>
      </c>
      <c r="N3364" s="6" t="str">
        <f t="shared" si="212"/>
        <v/>
      </c>
      <c r="O3364" s="15" t="str">
        <f>IF(I3364&lt;&gt;FALSE,VLOOKUP(H3364,internet_municipalities!$B$2:$W$226,22,FALSE),"NO INTERNET")</f>
        <v>NO INTERNET</v>
      </c>
      <c r="P3364" s="16" t="str">
        <f t="shared" si="213"/>
        <v>NO INTERNET</v>
      </c>
    </row>
    <row r="3365" spans="1:16" x14ac:dyDescent="0.2">
      <c r="A3365">
        <v>10502</v>
      </c>
      <c r="B3365" t="b">
        <v>1</v>
      </c>
      <c r="C3365" t="s">
        <v>1463</v>
      </c>
      <c r="D3365" t="s">
        <v>4274</v>
      </c>
      <c r="E3365">
        <v>8642</v>
      </c>
      <c r="F3365">
        <v>2746</v>
      </c>
      <c r="G3365" t="b">
        <v>1</v>
      </c>
      <c r="H3365" t="str">
        <f>VLOOKUP(A3365,all_municipalities!$A$2:$M$445,2,FALSE)</f>
        <v>Niagara Falls, City of</v>
      </c>
      <c r="I3365" t="b">
        <f>VLOOKUP(A3365,all_municipalities!$A$2:$M$445,9,FALSE)</f>
        <v>0</v>
      </c>
      <c r="J3365" t="b">
        <f>VLOOKUP(A3365,all_municipalities!$A$2:$M$445,13, FALSE)</f>
        <v>0</v>
      </c>
      <c r="K3365" t="str">
        <f t="shared" si="210"/>
        <v>NONE</v>
      </c>
      <c r="L3365">
        <v>0</v>
      </c>
      <c r="M3365" t="str">
        <f t="shared" si="211"/>
        <v>10502 Councillor</v>
      </c>
      <c r="N3365" s="6" t="str">
        <f t="shared" si="212"/>
        <v/>
      </c>
      <c r="O3365" s="15" t="str">
        <f>IF(I3365&lt;&gt;FALSE,VLOOKUP(H3365,internet_municipalities!$B$2:$W$226,22,FALSE),"NO INTERNET")</f>
        <v>NO INTERNET</v>
      </c>
      <c r="P3365" s="16" t="str">
        <f t="shared" si="213"/>
        <v>NO INTERNET</v>
      </c>
    </row>
    <row r="3366" spans="1:16" x14ac:dyDescent="0.2">
      <c r="A3366">
        <v>10502</v>
      </c>
      <c r="B3366" t="b">
        <v>1</v>
      </c>
      <c r="C3366" t="s">
        <v>1985</v>
      </c>
      <c r="D3366" t="s">
        <v>4275</v>
      </c>
      <c r="E3366">
        <v>7974</v>
      </c>
      <c r="F3366">
        <v>1654</v>
      </c>
      <c r="G3366" t="b">
        <v>1</v>
      </c>
      <c r="H3366" t="str">
        <f>VLOOKUP(A3366,all_municipalities!$A$2:$M$445,2,FALSE)</f>
        <v>Niagara Falls, City of</v>
      </c>
      <c r="I3366" t="b">
        <f>VLOOKUP(A3366,all_municipalities!$A$2:$M$445,9,FALSE)</f>
        <v>0</v>
      </c>
      <c r="J3366" t="b">
        <f>VLOOKUP(A3366,all_municipalities!$A$2:$M$445,13, FALSE)</f>
        <v>0</v>
      </c>
      <c r="K3366" t="str">
        <f t="shared" si="210"/>
        <v>NONE</v>
      </c>
      <c r="L3366">
        <v>0</v>
      </c>
      <c r="M3366" t="str">
        <f t="shared" si="211"/>
        <v>10502 Regional Councillor</v>
      </c>
      <c r="N3366" s="6" t="str">
        <f t="shared" si="212"/>
        <v/>
      </c>
      <c r="O3366" s="15" t="str">
        <f>IF(I3366&lt;&gt;FALSE,VLOOKUP(H3366,internet_municipalities!$B$2:$W$226,22,FALSE),"NO INTERNET")</f>
        <v>NO INTERNET</v>
      </c>
      <c r="P3366" s="16" t="str">
        <f t="shared" si="213"/>
        <v>NO INTERNET</v>
      </c>
    </row>
    <row r="3367" spans="1:16" x14ac:dyDescent="0.2">
      <c r="A3367">
        <v>10502</v>
      </c>
      <c r="B3367" t="b">
        <v>1</v>
      </c>
      <c r="C3367" t="s">
        <v>1463</v>
      </c>
      <c r="D3367" t="s">
        <v>4276</v>
      </c>
      <c r="E3367">
        <v>9667</v>
      </c>
      <c r="F3367">
        <v>3771</v>
      </c>
      <c r="G3367" t="b">
        <v>1</v>
      </c>
      <c r="H3367" t="str">
        <f>VLOOKUP(A3367,all_municipalities!$A$2:$M$445,2,FALSE)</f>
        <v>Niagara Falls, City of</v>
      </c>
      <c r="I3367" t="b">
        <f>VLOOKUP(A3367,all_municipalities!$A$2:$M$445,9,FALSE)</f>
        <v>0</v>
      </c>
      <c r="J3367" t="b">
        <f>VLOOKUP(A3367,all_municipalities!$A$2:$M$445,13, FALSE)</f>
        <v>0</v>
      </c>
      <c r="K3367" t="str">
        <f t="shared" si="210"/>
        <v>NONE</v>
      </c>
      <c r="L3367">
        <v>0</v>
      </c>
      <c r="M3367" t="str">
        <f t="shared" si="211"/>
        <v>10502 Councillor</v>
      </c>
      <c r="N3367" s="6" t="str">
        <f t="shared" si="212"/>
        <v/>
      </c>
      <c r="O3367" s="15" t="str">
        <f>IF(I3367&lt;&gt;FALSE,VLOOKUP(H3367,internet_municipalities!$B$2:$W$226,22,FALSE),"NO INTERNET")</f>
        <v>NO INTERNET</v>
      </c>
      <c r="P3367" s="16" t="str">
        <f t="shared" si="213"/>
        <v>NO INTERNET</v>
      </c>
    </row>
    <row r="3368" spans="1:16" x14ac:dyDescent="0.2">
      <c r="A3368">
        <v>10502</v>
      </c>
      <c r="B3368" t="b">
        <v>1</v>
      </c>
      <c r="C3368" t="s">
        <v>1985</v>
      </c>
      <c r="D3368" t="s">
        <v>4277</v>
      </c>
      <c r="E3368">
        <v>6434</v>
      </c>
      <c r="F3368">
        <v>114</v>
      </c>
      <c r="G3368" t="b">
        <v>1</v>
      </c>
      <c r="H3368" t="str">
        <f>VLOOKUP(A3368,all_municipalities!$A$2:$M$445,2,FALSE)</f>
        <v>Niagara Falls, City of</v>
      </c>
      <c r="I3368" t="b">
        <f>VLOOKUP(A3368,all_municipalities!$A$2:$M$445,9,FALSE)</f>
        <v>0</v>
      </c>
      <c r="J3368" t="b">
        <f>VLOOKUP(A3368,all_municipalities!$A$2:$M$445,13, FALSE)</f>
        <v>0</v>
      </c>
      <c r="K3368" t="str">
        <f t="shared" si="210"/>
        <v>NONE</v>
      </c>
      <c r="L3368">
        <v>0</v>
      </c>
      <c r="M3368" t="str">
        <f t="shared" si="211"/>
        <v>10502 Regional Councillor</v>
      </c>
      <c r="N3368" s="6" t="str">
        <f t="shared" si="212"/>
        <v/>
      </c>
      <c r="O3368" s="15" t="str">
        <f>IF(I3368&lt;&gt;FALSE,VLOOKUP(H3368,internet_municipalities!$B$2:$W$226,22,FALSE),"NO INTERNET")</f>
        <v>NO INTERNET</v>
      </c>
      <c r="P3368" s="16" t="str">
        <f t="shared" si="213"/>
        <v>NO INTERNET</v>
      </c>
    </row>
    <row r="3369" spans="1:16" x14ac:dyDescent="0.2">
      <c r="A3369">
        <v>10502</v>
      </c>
      <c r="B3369" t="b">
        <v>1</v>
      </c>
      <c r="C3369" t="s">
        <v>1985</v>
      </c>
      <c r="D3369" t="s">
        <v>4278</v>
      </c>
      <c r="E3369">
        <v>9197</v>
      </c>
      <c r="F3369">
        <v>2877</v>
      </c>
      <c r="G3369" t="b">
        <v>1</v>
      </c>
      <c r="H3369" t="str">
        <f>VLOOKUP(A3369,all_municipalities!$A$2:$M$445,2,FALSE)</f>
        <v>Niagara Falls, City of</v>
      </c>
      <c r="I3369" t="b">
        <f>VLOOKUP(A3369,all_municipalities!$A$2:$M$445,9,FALSE)</f>
        <v>0</v>
      </c>
      <c r="J3369" t="b">
        <f>VLOOKUP(A3369,all_municipalities!$A$2:$M$445,13, FALSE)</f>
        <v>0</v>
      </c>
      <c r="K3369" t="str">
        <f t="shared" si="210"/>
        <v>NONE</v>
      </c>
      <c r="L3369">
        <v>0</v>
      </c>
      <c r="M3369" t="str">
        <f t="shared" si="211"/>
        <v>10502 Regional Councillor</v>
      </c>
      <c r="N3369" s="6" t="str">
        <f t="shared" si="212"/>
        <v/>
      </c>
      <c r="O3369" s="15" t="str">
        <f>IF(I3369&lt;&gt;FALSE,VLOOKUP(H3369,internet_municipalities!$B$2:$W$226,22,FALSE),"NO INTERNET")</f>
        <v>NO INTERNET</v>
      </c>
      <c r="P3369" s="16" t="str">
        <f t="shared" si="213"/>
        <v>NO INTERNET</v>
      </c>
    </row>
    <row r="3370" spans="1:16" x14ac:dyDescent="0.2">
      <c r="A3370">
        <v>10502</v>
      </c>
      <c r="B3370" t="b">
        <v>1</v>
      </c>
      <c r="C3370" t="s">
        <v>1463</v>
      </c>
      <c r="D3370" t="s">
        <v>4279</v>
      </c>
      <c r="E3370">
        <v>6609</v>
      </c>
      <c r="F3370">
        <v>713</v>
      </c>
      <c r="G3370" t="b">
        <v>1</v>
      </c>
      <c r="H3370" t="str">
        <f>VLOOKUP(A3370,all_municipalities!$A$2:$M$445,2,FALSE)</f>
        <v>Niagara Falls, City of</v>
      </c>
      <c r="I3370" t="b">
        <f>VLOOKUP(A3370,all_municipalities!$A$2:$M$445,9,FALSE)</f>
        <v>0</v>
      </c>
      <c r="J3370" t="b">
        <f>VLOOKUP(A3370,all_municipalities!$A$2:$M$445,13, FALSE)</f>
        <v>0</v>
      </c>
      <c r="K3370" t="str">
        <f t="shared" si="210"/>
        <v>NONE</v>
      </c>
      <c r="L3370">
        <v>0</v>
      </c>
      <c r="M3370" t="str">
        <f t="shared" si="211"/>
        <v>10502 Councillor</v>
      </c>
      <c r="N3370" s="6" t="str">
        <f t="shared" si="212"/>
        <v/>
      </c>
      <c r="O3370" s="15" t="str">
        <f>IF(I3370&lt;&gt;FALSE,VLOOKUP(H3370,internet_municipalities!$B$2:$W$226,22,FALSE),"NO INTERNET")</f>
        <v>NO INTERNET</v>
      </c>
      <c r="P3370" s="16" t="str">
        <f t="shared" si="213"/>
        <v>NO INTERNET</v>
      </c>
    </row>
    <row r="3371" spans="1:16" x14ac:dyDescent="0.2">
      <c r="A3371">
        <v>10502</v>
      </c>
      <c r="B3371" t="b">
        <v>1</v>
      </c>
      <c r="C3371" t="s">
        <v>1463</v>
      </c>
      <c r="D3371" t="s">
        <v>4280</v>
      </c>
      <c r="E3371">
        <v>7333</v>
      </c>
      <c r="F3371">
        <v>1437</v>
      </c>
      <c r="G3371" t="b">
        <v>1</v>
      </c>
      <c r="H3371" t="str">
        <f>VLOOKUP(A3371,all_municipalities!$A$2:$M$445,2,FALSE)</f>
        <v>Niagara Falls, City of</v>
      </c>
      <c r="I3371" t="b">
        <f>VLOOKUP(A3371,all_municipalities!$A$2:$M$445,9,FALSE)</f>
        <v>0</v>
      </c>
      <c r="J3371" t="b">
        <f>VLOOKUP(A3371,all_municipalities!$A$2:$M$445,13, FALSE)</f>
        <v>0</v>
      </c>
      <c r="K3371" t="str">
        <f t="shared" si="210"/>
        <v>NONE</v>
      </c>
      <c r="L3371">
        <v>0</v>
      </c>
      <c r="M3371" t="str">
        <f t="shared" si="211"/>
        <v>10502 Councillor</v>
      </c>
      <c r="N3371" s="6" t="str">
        <f t="shared" si="212"/>
        <v/>
      </c>
      <c r="O3371" s="15" t="str">
        <f>IF(I3371&lt;&gt;FALSE,VLOOKUP(H3371,internet_municipalities!$B$2:$W$226,22,FALSE),"NO INTERNET")</f>
        <v>NO INTERNET</v>
      </c>
      <c r="P3371" s="16" t="str">
        <f t="shared" si="213"/>
        <v>NO INTERNET</v>
      </c>
    </row>
    <row r="3372" spans="1:16" x14ac:dyDescent="0.2">
      <c r="A3372">
        <v>10502</v>
      </c>
      <c r="B3372" t="b">
        <v>0</v>
      </c>
      <c r="C3372" t="s">
        <v>1463</v>
      </c>
      <c r="D3372" t="s">
        <v>4281</v>
      </c>
      <c r="E3372">
        <v>1943</v>
      </c>
      <c r="F3372" t="s">
        <v>1460</v>
      </c>
      <c r="G3372" t="b">
        <v>1</v>
      </c>
      <c r="H3372" t="str">
        <f>VLOOKUP(A3372,all_municipalities!$A$2:$M$445,2,FALSE)</f>
        <v>Niagara Falls, City of</v>
      </c>
      <c r="I3372" t="b">
        <f>VLOOKUP(A3372,all_municipalities!$A$2:$M$445,9,FALSE)</f>
        <v>0</v>
      </c>
      <c r="J3372" t="b">
        <f>VLOOKUP(A3372,all_municipalities!$A$2:$M$445,13, FALSE)</f>
        <v>0</v>
      </c>
      <c r="K3372" t="str">
        <f t="shared" si="210"/>
        <v>NONE</v>
      </c>
      <c r="L3372">
        <v>0</v>
      </c>
      <c r="M3372" t="str">
        <f t="shared" si="211"/>
        <v>10502 Councillor</v>
      </c>
      <c r="N3372" s="6" t="str">
        <f t="shared" si="212"/>
        <v/>
      </c>
      <c r="O3372" s="15" t="str">
        <f>IF(I3372&lt;&gt;FALSE,VLOOKUP(H3372,internet_municipalities!$B$2:$W$226,22,FALSE),"NO INTERNET")</f>
        <v>NO INTERNET</v>
      </c>
      <c r="P3372" s="16" t="str">
        <f t="shared" si="213"/>
        <v>NO INTERNET</v>
      </c>
    </row>
    <row r="3373" spans="1:16" x14ac:dyDescent="0.2">
      <c r="A3373">
        <v>10502</v>
      </c>
      <c r="B3373" t="b">
        <v>0</v>
      </c>
      <c r="C3373" t="s">
        <v>1463</v>
      </c>
      <c r="D3373" t="s">
        <v>4282</v>
      </c>
      <c r="E3373">
        <v>2007</v>
      </c>
      <c r="F3373" t="s">
        <v>1460</v>
      </c>
      <c r="G3373" t="b">
        <v>1</v>
      </c>
      <c r="H3373" t="str">
        <f>VLOOKUP(A3373,all_municipalities!$A$2:$M$445,2,FALSE)</f>
        <v>Niagara Falls, City of</v>
      </c>
      <c r="I3373" t="b">
        <f>VLOOKUP(A3373,all_municipalities!$A$2:$M$445,9,FALSE)</f>
        <v>0</v>
      </c>
      <c r="J3373" t="b">
        <f>VLOOKUP(A3373,all_municipalities!$A$2:$M$445,13, FALSE)</f>
        <v>0</v>
      </c>
      <c r="K3373" t="str">
        <f t="shared" si="210"/>
        <v>NONE</v>
      </c>
      <c r="L3373">
        <v>0</v>
      </c>
      <c r="M3373" t="str">
        <f t="shared" si="211"/>
        <v>10502 Councillor</v>
      </c>
      <c r="N3373" s="6" t="str">
        <f t="shared" si="212"/>
        <v/>
      </c>
      <c r="O3373" s="15" t="str">
        <f>IF(I3373&lt;&gt;FALSE,VLOOKUP(H3373,internet_municipalities!$B$2:$W$226,22,FALSE),"NO INTERNET")</f>
        <v>NO INTERNET</v>
      </c>
      <c r="P3373" s="16" t="str">
        <f t="shared" si="213"/>
        <v>NO INTERNET</v>
      </c>
    </row>
    <row r="3374" spans="1:16" x14ac:dyDescent="0.2">
      <c r="A3374">
        <v>10502</v>
      </c>
      <c r="B3374" t="b">
        <v>0</v>
      </c>
      <c r="C3374" t="s">
        <v>1463</v>
      </c>
      <c r="D3374" t="s">
        <v>4283</v>
      </c>
      <c r="E3374">
        <v>1621</v>
      </c>
      <c r="F3374" t="s">
        <v>1460</v>
      </c>
      <c r="G3374" t="b">
        <v>1</v>
      </c>
      <c r="H3374" t="str">
        <f>VLOOKUP(A3374,all_municipalities!$A$2:$M$445,2,FALSE)</f>
        <v>Niagara Falls, City of</v>
      </c>
      <c r="I3374" t="b">
        <f>VLOOKUP(A3374,all_municipalities!$A$2:$M$445,9,FALSE)</f>
        <v>0</v>
      </c>
      <c r="J3374" t="b">
        <f>VLOOKUP(A3374,all_municipalities!$A$2:$M$445,13, FALSE)</f>
        <v>0</v>
      </c>
      <c r="K3374" t="str">
        <f t="shared" si="210"/>
        <v>NONE</v>
      </c>
      <c r="L3374">
        <v>0</v>
      </c>
      <c r="M3374" t="str">
        <f t="shared" si="211"/>
        <v>10502 Councillor</v>
      </c>
      <c r="N3374" s="6" t="str">
        <f t="shared" si="212"/>
        <v/>
      </c>
      <c r="O3374" s="15" t="str">
        <f>IF(I3374&lt;&gt;FALSE,VLOOKUP(H3374,internet_municipalities!$B$2:$W$226,22,FALSE),"NO INTERNET")</f>
        <v>NO INTERNET</v>
      </c>
      <c r="P3374" s="16" t="str">
        <f t="shared" si="213"/>
        <v>NO INTERNET</v>
      </c>
    </row>
    <row r="3375" spans="1:16" x14ac:dyDescent="0.2">
      <c r="A3375">
        <v>10502</v>
      </c>
      <c r="B3375" t="b">
        <v>0</v>
      </c>
      <c r="C3375" t="s">
        <v>1985</v>
      </c>
      <c r="D3375" t="s">
        <v>4284</v>
      </c>
      <c r="E3375">
        <v>3482</v>
      </c>
      <c r="F3375" t="s">
        <v>1460</v>
      </c>
      <c r="G3375" t="b">
        <v>1</v>
      </c>
      <c r="H3375" t="str">
        <f>VLOOKUP(A3375,all_municipalities!$A$2:$M$445,2,FALSE)</f>
        <v>Niagara Falls, City of</v>
      </c>
      <c r="I3375" t="b">
        <f>VLOOKUP(A3375,all_municipalities!$A$2:$M$445,9,FALSE)</f>
        <v>0</v>
      </c>
      <c r="J3375" t="b">
        <f>VLOOKUP(A3375,all_municipalities!$A$2:$M$445,13, FALSE)</f>
        <v>0</v>
      </c>
      <c r="K3375" t="str">
        <f t="shared" si="210"/>
        <v>NONE</v>
      </c>
      <c r="L3375">
        <v>0</v>
      </c>
      <c r="M3375" t="str">
        <f t="shared" si="211"/>
        <v>10502 Regional Councillor</v>
      </c>
      <c r="N3375" s="6" t="str">
        <f t="shared" si="212"/>
        <v/>
      </c>
      <c r="O3375" s="15" t="str">
        <f>IF(I3375&lt;&gt;FALSE,VLOOKUP(H3375,internet_municipalities!$B$2:$W$226,22,FALSE),"NO INTERNET")</f>
        <v>NO INTERNET</v>
      </c>
      <c r="P3375" s="16" t="str">
        <f t="shared" si="213"/>
        <v>NO INTERNET</v>
      </c>
    </row>
    <row r="3376" spans="1:16" x14ac:dyDescent="0.2">
      <c r="A3376">
        <v>10502</v>
      </c>
      <c r="B3376" t="b">
        <v>0</v>
      </c>
      <c r="C3376" t="s">
        <v>1463</v>
      </c>
      <c r="D3376" t="s">
        <v>4285</v>
      </c>
      <c r="E3376">
        <v>2651</v>
      </c>
      <c r="F3376" t="s">
        <v>1460</v>
      </c>
      <c r="G3376" t="b">
        <v>1</v>
      </c>
      <c r="H3376" t="str">
        <f>VLOOKUP(A3376,all_municipalities!$A$2:$M$445,2,FALSE)</f>
        <v>Niagara Falls, City of</v>
      </c>
      <c r="I3376" t="b">
        <f>VLOOKUP(A3376,all_municipalities!$A$2:$M$445,9,FALSE)</f>
        <v>0</v>
      </c>
      <c r="J3376" t="b">
        <f>VLOOKUP(A3376,all_municipalities!$A$2:$M$445,13, FALSE)</f>
        <v>0</v>
      </c>
      <c r="K3376" t="str">
        <f t="shared" si="210"/>
        <v>NONE</v>
      </c>
      <c r="L3376">
        <v>0</v>
      </c>
      <c r="M3376" t="str">
        <f t="shared" si="211"/>
        <v>10502 Councillor</v>
      </c>
      <c r="N3376" s="6" t="str">
        <f t="shared" si="212"/>
        <v/>
      </c>
      <c r="O3376" s="15" t="str">
        <f>IF(I3376&lt;&gt;FALSE,VLOOKUP(H3376,internet_municipalities!$B$2:$W$226,22,FALSE),"NO INTERNET")</f>
        <v>NO INTERNET</v>
      </c>
      <c r="P3376" s="16" t="str">
        <f t="shared" si="213"/>
        <v>NO INTERNET</v>
      </c>
    </row>
    <row r="3377" spans="1:16" x14ac:dyDescent="0.2">
      <c r="A3377">
        <v>10502</v>
      </c>
      <c r="B3377" t="b">
        <v>0</v>
      </c>
      <c r="C3377" t="s">
        <v>1463</v>
      </c>
      <c r="D3377" t="s">
        <v>4286</v>
      </c>
      <c r="E3377">
        <v>2194</v>
      </c>
      <c r="F3377" t="s">
        <v>1460</v>
      </c>
      <c r="G3377" t="b">
        <v>1</v>
      </c>
      <c r="H3377" t="str">
        <f>VLOOKUP(A3377,all_municipalities!$A$2:$M$445,2,FALSE)</f>
        <v>Niagara Falls, City of</v>
      </c>
      <c r="I3377" t="b">
        <f>VLOOKUP(A3377,all_municipalities!$A$2:$M$445,9,FALSE)</f>
        <v>0</v>
      </c>
      <c r="J3377" t="b">
        <f>VLOOKUP(A3377,all_municipalities!$A$2:$M$445,13, FALSE)</f>
        <v>0</v>
      </c>
      <c r="K3377" t="str">
        <f t="shared" si="210"/>
        <v>NONE</v>
      </c>
      <c r="L3377">
        <v>0</v>
      </c>
      <c r="M3377" t="str">
        <f t="shared" si="211"/>
        <v>10502 Councillor</v>
      </c>
      <c r="N3377" s="6" t="str">
        <f t="shared" si="212"/>
        <v/>
      </c>
      <c r="O3377" s="15" t="str">
        <f>IF(I3377&lt;&gt;FALSE,VLOOKUP(H3377,internet_municipalities!$B$2:$W$226,22,FALSE),"NO INTERNET")</f>
        <v>NO INTERNET</v>
      </c>
      <c r="P3377" s="16" t="str">
        <f t="shared" si="213"/>
        <v>NO INTERNET</v>
      </c>
    </row>
    <row r="3378" spans="1:16" x14ac:dyDescent="0.2">
      <c r="A3378">
        <v>10502</v>
      </c>
      <c r="B3378" t="b">
        <v>0</v>
      </c>
      <c r="C3378" t="s">
        <v>1463</v>
      </c>
      <c r="D3378" t="s">
        <v>4287</v>
      </c>
      <c r="E3378">
        <v>5896</v>
      </c>
      <c r="F3378" t="s">
        <v>1460</v>
      </c>
      <c r="G3378" t="b">
        <v>1</v>
      </c>
      <c r="H3378" t="str">
        <f>VLOOKUP(A3378,all_municipalities!$A$2:$M$445,2,FALSE)</f>
        <v>Niagara Falls, City of</v>
      </c>
      <c r="I3378" t="b">
        <f>VLOOKUP(A3378,all_municipalities!$A$2:$M$445,9,FALSE)</f>
        <v>0</v>
      </c>
      <c r="J3378" t="b">
        <f>VLOOKUP(A3378,all_municipalities!$A$2:$M$445,13, FALSE)</f>
        <v>0</v>
      </c>
      <c r="K3378" t="str">
        <f t="shared" si="210"/>
        <v>NONE</v>
      </c>
      <c r="L3378">
        <v>0</v>
      </c>
      <c r="M3378" t="str">
        <f t="shared" si="211"/>
        <v>10502 Councillor</v>
      </c>
      <c r="N3378" s="6" t="str">
        <f t="shared" si="212"/>
        <v/>
      </c>
      <c r="O3378" s="15" t="str">
        <f>IF(I3378&lt;&gt;FALSE,VLOOKUP(H3378,internet_municipalities!$B$2:$W$226,22,FALSE),"NO INTERNET")</f>
        <v>NO INTERNET</v>
      </c>
      <c r="P3378" s="16" t="str">
        <f t="shared" si="213"/>
        <v>NO INTERNET</v>
      </c>
    </row>
    <row r="3379" spans="1:16" x14ac:dyDescent="0.2">
      <c r="A3379">
        <v>10502</v>
      </c>
      <c r="B3379" t="b">
        <v>0</v>
      </c>
      <c r="C3379" t="s">
        <v>1463</v>
      </c>
      <c r="D3379" t="s">
        <v>4288</v>
      </c>
      <c r="E3379">
        <v>2904</v>
      </c>
      <c r="F3379" t="s">
        <v>1460</v>
      </c>
      <c r="G3379" t="b">
        <v>1</v>
      </c>
      <c r="H3379" t="str">
        <f>VLOOKUP(A3379,all_municipalities!$A$2:$M$445,2,FALSE)</f>
        <v>Niagara Falls, City of</v>
      </c>
      <c r="I3379" t="b">
        <f>VLOOKUP(A3379,all_municipalities!$A$2:$M$445,9,FALSE)</f>
        <v>0</v>
      </c>
      <c r="J3379" t="b">
        <f>VLOOKUP(A3379,all_municipalities!$A$2:$M$445,13, FALSE)</f>
        <v>0</v>
      </c>
      <c r="K3379" t="str">
        <f t="shared" si="210"/>
        <v>NONE</v>
      </c>
      <c r="L3379">
        <v>0</v>
      </c>
      <c r="M3379" t="str">
        <f t="shared" si="211"/>
        <v>10502 Councillor</v>
      </c>
      <c r="N3379" s="6" t="str">
        <f t="shared" si="212"/>
        <v/>
      </c>
      <c r="O3379" s="15" t="str">
        <f>IF(I3379&lt;&gt;FALSE,VLOOKUP(H3379,internet_municipalities!$B$2:$W$226,22,FALSE),"NO INTERNET")</f>
        <v>NO INTERNET</v>
      </c>
      <c r="P3379" s="16" t="str">
        <f t="shared" si="213"/>
        <v>NO INTERNET</v>
      </c>
    </row>
    <row r="3380" spans="1:16" x14ac:dyDescent="0.2">
      <c r="A3380">
        <v>10502</v>
      </c>
      <c r="B3380" t="b">
        <v>0</v>
      </c>
      <c r="C3380" t="s">
        <v>1985</v>
      </c>
      <c r="D3380" t="s">
        <v>4289</v>
      </c>
      <c r="E3380">
        <v>2535</v>
      </c>
      <c r="F3380" t="s">
        <v>1460</v>
      </c>
      <c r="G3380" t="b">
        <v>1</v>
      </c>
      <c r="H3380" t="str">
        <f>VLOOKUP(A3380,all_municipalities!$A$2:$M$445,2,FALSE)</f>
        <v>Niagara Falls, City of</v>
      </c>
      <c r="I3380" t="b">
        <f>VLOOKUP(A3380,all_municipalities!$A$2:$M$445,9,FALSE)</f>
        <v>0</v>
      </c>
      <c r="J3380" t="b">
        <f>VLOOKUP(A3380,all_municipalities!$A$2:$M$445,13, FALSE)</f>
        <v>0</v>
      </c>
      <c r="K3380" t="str">
        <f t="shared" si="210"/>
        <v>NONE</v>
      </c>
      <c r="L3380">
        <v>0</v>
      </c>
      <c r="M3380" t="str">
        <f t="shared" si="211"/>
        <v>10502 Regional Councillor</v>
      </c>
      <c r="N3380" s="6" t="str">
        <f t="shared" si="212"/>
        <v/>
      </c>
      <c r="O3380" s="15" t="str">
        <f>IF(I3380&lt;&gt;FALSE,VLOOKUP(H3380,internet_municipalities!$B$2:$W$226,22,FALSE),"NO INTERNET")</f>
        <v>NO INTERNET</v>
      </c>
      <c r="P3380" s="16" t="str">
        <f t="shared" si="213"/>
        <v>NO INTERNET</v>
      </c>
    </row>
    <row r="3381" spans="1:16" x14ac:dyDescent="0.2">
      <c r="A3381">
        <v>10502</v>
      </c>
      <c r="B3381" t="b">
        <v>0</v>
      </c>
      <c r="C3381" t="s">
        <v>1463</v>
      </c>
      <c r="D3381" t="s">
        <v>4290</v>
      </c>
      <c r="E3381">
        <v>1150</v>
      </c>
      <c r="F3381" t="s">
        <v>1460</v>
      </c>
      <c r="G3381" t="b">
        <v>1</v>
      </c>
      <c r="H3381" t="str">
        <f>VLOOKUP(A3381,all_municipalities!$A$2:$M$445,2,FALSE)</f>
        <v>Niagara Falls, City of</v>
      </c>
      <c r="I3381" t="b">
        <f>VLOOKUP(A3381,all_municipalities!$A$2:$M$445,9,FALSE)</f>
        <v>0</v>
      </c>
      <c r="J3381" t="b">
        <f>VLOOKUP(A3381,all_municipalities!$A$2:$M$445,13, FALSE)</f>
        <v>0</v>
      </c>
      <c r="K3381" t="str">
        <f t="shared" si="210"/>
        <v>NONE</v>
      </c>
      <c r="L3381">
        <v>0</v>
      </c>
      <c r="M3381" t="str">
        <f t="shared" si="211"/>
        <v>10502 Councillor</v>
      </c>
      <c r="N3381" s="6" t="str">
        <f t="shared" si="212"/>
        <v/>
      </c>
      <c r="O3381" s="15" t="str">
        <f>IF(I3381&lt;&gt;FALSE,VLOOKUP(H3381,internet_municipalities!$B$2:$W$226,22,FALSE),"NO INTERNET")</f>
        <v>NO INTERNET</v>
      </c>
      <c r="P3381" s="16" t="str">
        <f t="shared" si="213"/>
        <v>NO INTERNET</v>
      </c>
    </row>
    <row r="3382" spans="1:16" x14ac:dyDescent="0.2">
      <c r="A3382">
        <v>10502</v>
      </c>
      <c r="B3382" t="b">
        <v>0</v>
      </c>
      <c r="C3382" t="s">
        <v>1463</v>
      </c>
      <c r="D3382" t="s">
        <v>4291</v>
      </c>
      <c r="E3382">
        <v>885</v>
      </c>
      <c r="F3382" t="s">
        <v>1460</v>
      </c>
      <c r="G3382" t="b">
        <v>1</v>
      </c>
      <c r="H3382" t="str">
        <f>VLOOKUP(A3382,all_municipalities!$A$2:$M$445,2,FALSE)</f>
        <v>Niagara Falls, City of</v>
      </c>
      <c r="I3382" t="b">
        <f>VLOOKUP(A3382,all_municipalities!$A$2:$M$445,9,FALSE)</f>
        <v>0</v>
      </c>
      <c r="J3382" t="b">
        <f>VLOOKUP(A3382,all_municipalities!$A$2:$M$445,13, FALSE)</f>
        <v>0</v>
      </c>
      <c r="K3382" t="str">
        <f t="shared" si="210"/>
        <v>NONE</v>
      </c>
      <c r="L3382">
        <v>0</v>
      </c>
      <c r="M3382" t="str">
        <f t="shared" si="211"/>
        <v>10502 Councillor</v>
      </c>
      <c r="N3382" s="6" t="str">
        <f t="shared" si="212"/>
        <v/>
      </c>
      <c r="O3382" s="15" t="str">
        <f>IF(I3382&lt;&gt;FALSE,VLOOKUP(H3382,internet_municipalities!$B$2:$W$226,22,FALSE),"NO INTERNET")</f>
        <v>NO INTERNET</v>
      </c>
      <c r="P3382" s="16" t="str">
        <f t="shared" si="213"/>
        <v>NO INTERNET</v>
      </c>
    </row>
    <row r="3383" spans="1:16" x14ac:dyDescent="0.2">
      <c r="A3383">
        <v>10502</v>
      </c>
      <c r="B3383" t="b">
        <v>0</v>
      </c>
      <c r="C3383" t="s">
        <v>1985</v>
      </c>
      <c r="D3383" t="s">
        <v>4292</v>
      </c>
      <c r="E3383">
        <v>6320</v>
      </c>
      <c r="F3383" t="s">
        <v>1460</v>
      </c>
      <c r="G3383" t="b">
        <v>1</v>
      </c>
      <c r="H3383" t="str">
        <f>VLOOKUP(A3383,all_municipalities!$A$2:$M$445,2,FALSE)</f>
        <v>Niagara Falls, City of</v>
      </c>
      <c r="I3383" t="b">
        <f>VLOOKUP(A3383,all_municipalities!$A$2:$M$445,9,FALSE)</f>
        <v>0</v>
      </c>
      <c r="J3383" t="b">
        <f>VLOOKUP(A3383,all_municipalities!$A$2:$M$445,13, FALSE)</f>
        <v>0</v>
      </c>
      <c r="K3383" t="str">
        <f t="shared" si="210"/>
        <v>NONE</v>
      </c>
      <c r="L3383">
        <v>0</v>
      </c>
      <c r="M3383" t="str">
        <f t="shared" si="211"/>
        <v>10502 Regional Councillor</v>
      </c>
      <c r="N3383" s="6" t="str">
        <f t="shared" si="212"/>
        <v/>
      </c>
      <c r="O3383" s="15" t="str">
        <f>IF(I3383&lt;&gt;FALSE,VLOOKUP(H3383,internet_municipalities!$B$2:$W$226,22,FALSE),"NO INTERNET")</f>
        <v>NO INTERNET</v>
      </c>
      <c r="P3383" s="16" t="str">
        <f t="shared" si="213"/>
        <v>NO INTERNET</v>
      </c>
    </row>
    <row r="3384" spans="1:16" x14ac:dyDescent="0.2">
      <c r="A3384">
        <v>10502</v>
      </c>
      <c r="B3384" t="b">
        <v>0</v>
      </c>
      <c r="C3384" t="s">
        <v>1463</v>
      </c>
      <c r="D3384" t="s">
        <v>4293</v>
      </c>
      <c r="E3384">
        <v>2288</v>
      </c>
      <c r="F3384" t="s">
        <v>1460</v>
      </c>
      <c r="G3384" t="b">
        <v>1</v>
      </c>
      <c r="H3384" t="str">
        <f>VLOOKUP(A3384,all_municipalities!$A$2:$M$445,2,FALSE)</f>
        <v>Niagara Falls, City of</v>
      </c>
      <c r="I3384" t="b">
        <f>VLOOKUP(A3384,all_municipalities!$A$2:$M$445,9,FALSE)</f>
        <v>0</v>
      </c>
      <c r="J3384" t="b">
        <f>VLOOKUP(A3384,all_municipalities!$A$2:$M$445,13, FALSE)</f>
        <v>0</v>
      </c>
      <c r="K3384" t="str">
        <f t="shared" si="210"/>
        <v>NONE</v>
      </c>
      <c r="L3384">
        <v>0</v>
      </c>
      <c r="M3384" t="str">
        <f t="shared" si="211"/>
        <v>10502 Councillor</v>
      </c>
      <c r="N3384" s="6" t="str">
        <f t="shared" si="212"/>
        <v/>
      </c>
      <c r="O3384" s="15" t="str">
        <f>IF(I3384&lt;&gt;FALSE,VLOOKUP(H3384,internet_municipalities!$B$2:$W$226,22,FALSE),"NO INTERNET")</f>
        <v>NO INTERNET</v>
      </c>
      <c r="P3384" s="16" t="str">
        <f t="shared" si="213"/>
        <v>NO INTERNET</v>
      </c>
    </row>
    <row r="3385" spans="1:16" x14ac:dyDescent="0.2">
      <c r="A3385">
        <v>10502</v>
      </c>
      <c r="B3385" t="b">
        <v>0</v>
      </c>
      <c r="C3385" t="s">
        <v>1463</v>
      </c>
      <c r="D3385" t="s">
        <v>4294</v>
      </c>
      <c r="E3385">
        <v>2978</v>
      </c>
      <c r="F3385" t="s">
        <v>1460</v>
      </c>
      <c r="G3385" t="b">
        <v>1</v>
      </c>
      <c r="H3385" t="str">
        <f>VLOOKUP(A3385,all_municipalities!$A$2:$M$445,2,FALSE)</f>
        <v>Niagara Falls, City of</v>
      </c>
      <c r="I3385" t="b">
        <f>VLOOKUP(A3385,all_municipalities!$A$2:$M$445,9,FALSE)</f>
        <v>0</v>
      </c>
      <c r="J3385" t="b">
        <f>VLOOKUP(A3385,all_municipalities!$A$2:$M$445,13, FALSE)</f>
        <v>0</v>
      </c>
      <c r="K3385" t="str">
        <f t="shared" si="210"/>
        <v>NONE</v>
      </c>
      <c r="L3385">
        <v>0</v>
      </c>
      <c r="M3385" t="str">
        <f t="shared" si="211"/>
        <v>10502 Councillor</v>
      </c>
      <c r="N3385" s="6" t="str">
        <f t="shared" si="212"/>
        <v/>
      </c>
      <c r="O3385" s="15" t="str">
        <f>IF(I3385&lt;&gt;FALSE,VLOOKUP(H3385,internet_municipalities!$B$2:$W$226,22,FALSE),"NO INTERNET")</f>
        <v>NO INTERNET</v>
      </c>
      <c r="P3385" s="16" t="str">
        <f t="shared" si="213"/>
        <v>NO INTERNET</v>
      </c>
    </row>
    <row r="3386" spans="1:16" x14ac:dyDescent="0.2">
      <c r="A3386">
        <v>10753</v>
      </c>
      <c r="B3386" t="b">
        <v>1</v>
      </c>
      <c r="C3386" t="s">
        <v>4295</v>
      </c>
      <c r="D3386" t="s">
        <v>4296</v>
      </c>
      <c r="E3386" t="s">
        <v>461</v>
      </c>
      <c r="F3386" t="s">
        <v>461</v>
      </c>
      <c r="G3386" t="b">
        <v>0</v>
      </c>
      <c r="H3386" t="str">
        <f>VLOOKUP(A3386,all_municipalities!$A$2:$M$445,2,FALSE)</f>
        <v>Niagara, Region of</v>
      </c>
      <c r="I3386" t="b">
        <f>VLOOKUP(A3386,all_municipalities!$A$2:$M$445,9,FALSE)</f>
        <v>0</v>
      </c>
      <c r="J3386" t="b">
        <f>VLOOKUP(A3386,all_municipalities!$A$2:$M$445,13, FALSE)</f>
        <v>0</v>
      </c>
      <c r="K3386" t="str">
        <f t="shared" si="210"/>
        <v>NONE</v>
      </c>
      <c r="L3386">
        <v>0</v>
      </c>
      <c r="M3386" t="str">
        <f t="shared" si="211"/>
        <v>10753 Councillor, Ward Lincoln</v>
      </c>
      <c r="N3386" s="6" t="str">
        <f t="shared" si="212"/>
        <v/>
      </c>
      <c r="O3386" s="15" t="str">
        <f>IF(I3386&lt;&gt;FALSE,VLOOKUP(H3386,internet_municipalities!$B$2:$W$226,22,FALSE),"NO INTERNET")</f>
        <v>NO INTERNET</v>
      </c>
      <c r="P3386" s="16" t="str">
        <f t="shared" si="213"/>
        <v>NO INTERNET</v>
      </c>
    </row>
    <row r="3387" spans="1:16" x14ac:dyDescent="0.2">
      <c r="A3387">
        <v>10753</v>
      </c>
      <c r="B3387" t="b">
        <v>1</v>
      </c>
      <c r="C3387" t="s">
        <v>4297</v>
      </c>
      <c r="D3387" t="s">
        <v>4298</v>
      </c>
      <c r="E3387" t="s">
        <v>461</v>
      </c>
      <c r="F3387" t="s">
        <v>461</v>
      </c>
      <c r="G3387" t="b">
        <v>0</v>
      </c>
      <c r="H3387" t="str">
        <f>VLOOKUP(A3387,all_municipalities!$A$2:$M$445,2,FALSE)</f>
        <v>Niagara, Region of</v>
      </c>
      <c r="I3387" t="b">
        <f>VLOOKUP(A3387,all_municipalities!$A$2:$M$445,9,FALSE)</f>
        <v>0</v>
      </c>
      <c r="J3387" t="b">
        <f>VLOOKUP(A3387,all_municipalities!$A$2:$M$445,13, FALSE)</f>
        <v>0</v>
      </c>
      <c r="K3387" t="str">
        <f t="shared" si="210"/>
        <v>NONE</v>
      </c>
      <c r="L3387">
        <v>0</v>
      </c>
      <c r="M3387" t="str">
        <f t="shared" si="211"/>
        <v>10753 Councillor, Ward Port Colborne</v>
      </c>
      <c r="N3387" s="6" t="str">
        <f t="shared" si="212"/>
        <v/>
      </c>
      <c r="O3387" s="15" t="str">
        <f>IF(I3387&lt;&gt;FALSE,VLOOKUP(H3387,internet_municipalities!$B$2:$W$226,22,FALSE),"NO INTERNET")</f>
        <v>NO INTERNET</v>
      </c>
      <c r="P3387" s="16" t="str">
        <f t="shared" si="213"/>
        <v>NO INTERNET</v>
      </c>
    </row>
    <row r="3388" spans="1:16" x14ac:dyDescent="0.2">
      <c r="A3388">
        <v>10788</v>
      </c>
      <c r="B3388" t="b">
        <v>1</v>
      </c>
      <c r="C3388" t="s">
        <v>1985</v>
      </c>
      <c r="D3388" t="s">
        <v>4299</v>
      </c>
      <c r="E3388">
        <v>3100</v>
      </c>
      <c r="F3388">
        <v>1391</v>
      </c>
      <c r="G3388" t="b">
        <v>0</v>
      </c>
      <c r="H3388" t="str">
        <f>VLOOKUP(A3388,all_municipalities!$A$2:$M$445,2,FALSE)</f>
        <v>Niagara-on-the-Lake, Town of</v>
      </c>
      <c r="I3388" t="b">
        <f>VLOOKUP(A3388,all_municipalities!$A$2:$M$445,9,FALSE)</f>
        <v>0</v>
      </c>
      <c r="J3388" t="b">
        <f>VLOOKUP(A3388,all_municipalities!$A$2:$M$445,13, FALSE)</f>
        <v>0</v>
      </c>
      <c r="K3388" t="str">
        <f t="shared" si="210"/>
        <v>NONE</v>
      </c>
      <c r="L3388">
        <v>0</v>
      </c>
      <c r="M3388" t="str">
        <f t="shared" si="211"/>
        <v>10788 Regional Councillor</v>
      </c>
      <c r="N3388" s="6" t="str">
        <f t="shared" si="212"/>
        <v/>
      </c>
      <c r="O3388" s="15" t="str">
        <f>IF(I3388&lt;&gt;FALSE,VLOOKUP(H3388,internet_municipalities!$B$2:$W$226,22,FALSE),"NO INTERNET")</f>
        <v>NO INTERNET</v>
      </c>
      <c r="P3388" s="16" t="str">
        <f t="shared" si="213"/>
        <v>NO INTERNET</v>
      </c>
    </row>
    <row r="3389" spans="1:16" x14ac:dyDescent="0.2">
      <c r="A3389">
        <v>10788</v>
      </c>
      <c r="B3389" t="b">
        <v>1</v>
      </c>
      <c r="C3389" t="s">
        <v>1463</v>
      </c>
      <c r="D3389" t="s">
        <v>4300</v>
      </c>
      <c r="E3389">
        <v>4978</v>
      </c>
      <c r="F3389">
        <v>2147</v>
      </c>
      <c r="G3389" t="b">
        <v>0</v>
      </c>
      <c r="H3389" t="str">
        <f>VLOOKUP(A3389,all_municipalities!$A$2:$M$445,2,FALSE)</f>
        <v>Niagara-on-the-Lake, Town of</v>
      </c>
      <c r="I3389" t="b">
        <f>VLOOKUP(A3389,all_municipalities!$A$2:$M$445,9,FALSE)</f>
        <v>0</v>
      </c>
      <c r="J3389" t="b">
        <f>VLOOKUP(A3389,all_municipalities!$A$2:$M$445,13, FALSE)</f>
        <v>0</v>
      </c>
      <c r="K3389" t="str">
        <f t="shared" si="210"/>
        <v>NONE</v>
      </c>
      <c r="L3389">
        <v>0</v>
      </c>
      <c r="M3389" t="str">
        <f t="shared" si="211"/>
        <v>10788 Councillor</v>
      </c>
      <c r="N3389" s="6" t="str">
        <f t="shared" si="212"/>
        <v/>
      </c>
      <c r="O3389" s="15" t="str">
        <f>IF(I3389&lt;&gt;FALSE,VLOOKUP(H3389,internet_municipalities!$B$2:$W$226,22,FALSE),"NO INTERNET")</f>
        <v>NO INTERNET</v>
      </c>
      <c r="P3389" s="16" t="str">
        <f t="shared" si="213"/>
        <v>NO INTERNET</v>
      </c>
    </row>
    <row r="3390" spans="1:16" x14ac:dyDescent="0.2">
      <c r="A3390">
        <v>10788</v>
      </c>
      <c r="B3390" t="b">
        <v>1</v>
      </c>
      <c r="C3390" t="s">
        <v>1463</v>
      </c>
      <c r="D3390" t="s">
        <v>4301</v>
      </c>
      <c r="E3390">
        <v>3318</v>
      </c>
      <c r="F3390">
        <v>487</v>
      </c>
      <c r="G3390" t="b">
        <v>0</v>
      </c>
      <c r="H3390" t="str">
        <f>VLOOKUP(A3390,all_municipalities!$A$2:$M$445,2,FALSE)</f>
        <v>Niagara-on-the-Lake, Town of</v>
      </c>
      <c r="I3390" t="b">
        <f>VLOOKUP(A3390,all_municipalities!$A$2:$M$445,9,FALSE)</f>
        <v>0</v>
      </c>
      <c r="J3390" t="b">
        <f>VLOOKUP(A3390,all_municipalities!$A$2:$M$445,13, FALSE)</f>
        <v>0</v>
      </c>
      <c r="K3390" t="str">
        <f t="shared" si="210"/>
        <v>NONE</v>
      </c>
      <c r="L3390">
        <v>0</v>
      </c>
      <c r="M3390" t="str">
        <f t="shared" si="211"/>
        <v>10788 Councillor</v>
      </c>
      <c r="N3390" s="6" t="str">
        <f t="shared" si="212"/>
        <v/>
      </c>
      <c r="O3390" s="15" t="str">
        <f>IF(I3390&lt;&gt;FALSE,VLOOKUP(H3390,internet_municipalities!$B$2:$W$226,22,FALSE),"NO INTERNET")</f>
        <v>NO INTERNET</v>
      </c>
      <c r="P3390" s="16" t="str">
        <f t="shared" si="213"/>
        <v>NO INTERNET</v>
      </c>
    </row>
    <row r="3391" spans="1:16" x14ac:dyDescent="0.2">
      <c r="A3391">
        <v>10788</v>
      </c>
      <c r="B3391" t="b">
        <v>1</v>
      </c>
      <c r="C3391" t="s">
        <v>1463</v>
      </c>
      <c r="D3391" t="s">
        <v>4302</v>
      </c>
      <c r="E3391">
        <v>3391</v>
      </c>
      <c r="F3391">
        <v>560</v>
      </c>
      <c r="G3391" t="b">
        <v>0</v>
      </c>
      <c r="H3391" t="str">
        <f>VLOOKUP(A3391,all_municipalities!$A$2:$M$445,2,FALSE)</f>
        <v>Niagara-on-the-Lake, Town of</v>
      </c>
      <c r="I3391" t="b">
        <f>VLOOKUP(A3391,all_municipalities!$A$2:$M$445,9,FALSE)</f>
        <v>0</v>
      </c>
      <c r="J3391" t="b">
        <f>VLOOKUP(A3391,all_municipalities!$A$2:$M$445,13, FALSE)</f>
        <v>0</v>
      </c>
      <c r="K3391" t="str">
        <f t="shared" si="210"/>
        <v>NONE</v>
      </c>
      <c r="L3391">
        <v>0</v>
      </c>
      <c r="M3391" t="str">
        <f t="shared" si="211"/>
        <v>10788 Councillor</v>
      </c>
      <c r="N3391" s="6" t="str">
        <f t="shared" si="212"/>
        <v/>
      </c>
      <c r="O3391" s="15" t="str">
        <f>IF(I3391&lt;&gt;FALSE,VLOOKUP(H3391,internet_municipalities!$B$2:$W$226,22,FALSE),"NO INTERNET")</f>
        <v>NO INTERNET</v>
      </c>
      <c r="P3391" s="16" t="str">
        <f t="shared" si="213"/>
        <v>NO INTERNET</v>
      </c>
    </row>
    <row r="3392" spans="1:16" x14ac:dyDescent="0.2">
      <c r="A3392">
        <v>10788</v>
      </c>
      <c r="B3392" t="b">
        <v>1</v>
      </c>
      <c r="C3392" t="s">
        <v>1463</v>
      </c>
      <c r="D3392" t="s">
        <v>4303</v>
      </c>
      <c r="E3392">
        <v>2897</v>
      </c>
      <c r="F3392">
        <v>66</v>
      </c>
      <c r="G3392" t="b">
        <v>0</v>
      </c>
      <c r="H3392" t="str">
        <f>VLOOKUP(A3392,all_municipalities!$A$2:$M$445,2,FALSE)</f>
        <v>Niagara-on-the-Lake, Town of</v>
      </c>
      <c r="I3392" t="b">
        <f>VLOOKUP(A3392,all_municipalities!$A$2:$M$445,9,FALSE)</f>
        <v>0</v>
      </c>
      <c r="J3392" t="b">
        <f>VLOOKUP(A3392,all_municipalities!$A$2:$M$445,13, FALSE)</f>
        <v>0</v>
      </c>
      <c r="K3392" t="str">
        <f t="shared" si="210"/>
        <v>NONE</v>
      </c>
      <c r="L3392">
        <v>0</v>
      </c>
      <c r="M3392" t="str">
        <f t="shared" si="211"/>
        <v>10788 Councillor</v>
      </c>
      <c r="N3392" s="6" t="str">
        <f t="shared" si="212"/>
        <v/>
      </c>
      <c r="O3392" s="15" t="str">
        <f>IF(I3392&lt;&gt;FALSE,VLOOKUP(H3392,internet_municipalities!$B$2:$W$226,22,FALSE),"NO INTERNET")</f>
        <v>NO INTERNET</v>
      </c>
      <c r="P3392" s="16" t="str">
        <f t="shared" si="213"/>
        <v>NO INTERNET</v>
      </c>
    </row>
    <row r="3393" spans="1:16" x14ac:dyDescent="0.2">
      <c r="A3393">
        <v>10788</v>
      </c>
      <c r="B3393" t="b">
        <v>1</v>
      </c>
      <c r="C3393" t="s">
        <v>1463</v>
      </c>
      <c r="D3393" t="s">
        <v>4304</v>
      </c>
      <c r="E3393">
        <v>3774</v>
      </c>
      <c r="F3393">
        <v>943</v>
      </c>
      <c r="G3393" t="b">
        <v>0</v>
      </c>
      <c r="H3393" t="str">
        <f>VLOOKUP(A3393,all_municipalities!$A$2:$M$445,2,FALSE)</f>
        <v>Niagara-on-the-Lake, Town of</v>
      </c>
      <c r="I3393" t="b">
        <f>VLOOKUP(A3393,all_municipalities!$A$2:$M$445,9,FALSE)</f>
        <v>0</v>
      </c>
      <c r="J3393" t="b">
        <f>VLOOKUP(A3393,all_municipalities!$A$2:$M$445,13, FALSE)</f>
        <v>0</v>
      </c>
      <c r="K3393" t="str">
        <f t="shared" si="210"/>
        <v>NONE</v>
      </c>
      <c r="L3393">
        <v>0</v>
      </c>
      <c r="M3393" t="str">
        <f t="shared" si="211"/>
        <v>10788 Councillor</v>
      </c>
      <c r="N3393" s="6" t="str">
        <f t="shared" si="212"/>
        <v/>
      </c>
      <c r="O3393" s="15" t="str">
        <f>IF(I3393&lt;&gt;FALSE,VLOOKUP(H3393,internet_municipalities!$B$2:$W$226,22,FALSE),"NO INTERNET")</f>
        <v>NO INTERNET</v>
      </c>
      <c r="P3393" s="16" t="str">
        <f t="shared" si="213"/>
        <v>NO INTERNET</v>
      </c>
    </row>
    <row r="3394" spans="1:16" x14ac:dyDescent="0.2">
      <c r="A3394">
        <v>10788</v>
      </c>
      <c r="B3394" t="b">
        <v>1</v>
      </c>
      <c r="C3394" t="s">
        <v>1463</v>
      </c>
      <c r="D3394" t="s">
        <v>4305</v>
      </c>
      <c r="E3394">
        <v>3152</v>
      </c>
      <c r="F3394">
        <v>321</v>
      </c>
      <c r="G3394" t="b">
        <v>0</v>
      </c>
      <c r="H3394" t="str">
        <f>VLOOKUP(A3394,all_municipalities!$A$2:$M$445,2,FALSE)</f>
        <v>Niagara-on-the-Lake, Town of</v>
      </c>
      <c r="I3394" t="b">
        <f>VLOOKUP(A3394,all_municipalities!$A$2:$M$445,9,FALSE)</f>
        <v>0</v>
      </c>
      <c r="J3394" t="b">
        <f>VLOOKUP(A3394,all_municipalities!$A$2:$M$445,13, FALSE)</f>
        <v>0</v>
      </c>
      <c r="K3394" t="str">
        <f t="shared" ref="K3394:K3457" si="214">IF(J3394=TRUE,IF(F3394&lt;=10,"HIGH",IF(F3394&lt;=100,"MID",IF(F3394&lt;=1000,"LOW","NONE"))),"NONE")</f>
        <v>NONE</v>
      </c>
      <c r="L3394">
        <v>0</v>
      </c>
      <c r="M3394" t="str">
        <f t="shared" ref="M3394:M3457" si="215">CONCATENATE(A3394, " ",C3394)</f>
        <v>10788 Councillor</v>
      </c>
      <c r="N3394" s="6" t="str">
        <f t="shared" si="212"/>
        <v/>
      </c>
      <c r="O3394" s="15" t="str">
        <f>IF(I3394&lt;&gt;FALSE,VLOOKUP(H3394,internet_municipalities!$B$2:$W$226,22,FALSE),"NO INTERNET")</f>
        <v>NO INTERNET</v>
      </c>
      <c r="P3394" s="16" t="str">
        <f t="shared" si="213"/>
        <v>NO INTERNET</v>
      </c>
    </row>
    <row r="3395" spans="1:16" x14ac:dyDescent="0.2">
      <c r="A3395">
        <v>10788</v>
      </c>
      <c r="B3395" t="b">
        <v>1</v>
      </c>
      <c r="C3395" t="s">
        <v>1463</v>
      </c>
      <c r="D3395" t="s">
        <v>4306</v>
      </c>
      <c r="E3395">
        <v>4273</v>
      </c>
      <c r="F3395">
        <v>1442</v>
      </c>
      <c r="G3395" t="b">
        <v>0</v>
      </c>
      <c r="H3395" t="str">
        <f>VLOOKUP(A3395,all_municipalities!$A$2:$M$445,2,FALSE)</f>
        <v>Niagara-on-the-Lake, Town of</v>
      </c>
      <c r="I3395" t="b">
        <f>VLOOKUP(A3395,all_municipalities!$A$2:$M$445,9,FALSE)</f>
        <v>0</v>
      </c>
      <c r="J3395" t="b">
        <f>VLOOKUP(A3395,all_municipalities!$A$2:$M$445,13, FALSE)</f>
        <v>0</v>
      </c>
      <c r="K3395" t="str">
        <f t="shared" si="214"/>
        <v>NONE</v>
      </c>
      <c r="L3395">
        <v>0</v>
      </c>
      <c r="M3395" t="str">
        <f t="shared" si="215"/>
        <v>10788 Councillor</v>
      </c>
      <c r="N3395" s="6" t="str">
        <f t="shared" ref="N3395:N3458" si="216">IF(I3395,M3395,"")</f>
        <v/>
      </c>
      <c r="O3395" s="15" t="str">
        <f>IF(I3395&lt;&gt;FALSE,VLOOKUP(H3395,internet_municipalities!$B$2:$W$226,22,FALSE),"NO INTERNET")</f>
        <v>NO INTERNET</v>
      </c>
      <c r="P3395" s="16" t="str">
        <f t="shared" si="213"/>
        <v>NO INTERNET</v>
      </c>
    </row>
    <row r="3396" spans="1:16" x14ac:dyDescent="0.2">
      <c r="A3396">
        <v>10788</v>
      </c>
      <c r="B3396" t="b">
        <v>1</v>
      </c>
      <c r="C3396" t="s">
        <v>1463</v>
      </c>
      <c r="D3396" t="s">
        <v>4307</v>
      </c>
      <c r="E3396">
        <v>3742</v>
      </c>
      <c r="F3396">
        <v>911</v>
      </c>
      <c r="G3396" t="b">
        <v>0</v>
      </c>
      <c r="H3396" t="str">
        <f>VLOOKUP(A3396,all_municipalities!$A$2:$M$445,2,FALSE)</f>
        <v>Niagara-on-the-Lake, Town of</v>
      </c>
      <c r="I3396" t="b">
        <f>VLOOKUP(A3396,all_municipalities!$A$2:$M$445,9,FALSE)</f>
        <v>0</v>
      </c>
      <c r="J3396" t="b">
        <f>VLOOKUP(A3396,all_municipalities!$A$2:$M$445,13, FALSE)</f>
        <v>0</v>
      </c>
      <c r="K3396" t="str">
        <f t="shared" si="214"/>
        <v>NONE</v>
      </c>
      <c r="L3396">
        <v>0</v>
      </c>
      <c r="M3396" t="str">
        <f t="shared" si="215"/>
        <v>10788 Councillor</v>
      </c>
      <c r="N3396" s="6" t="str">
        <f t="shared" si="216"/>
        <v/>
      </c>
      <c r="O3396" s="15" t="str">
        <f>IF(I3396&lt;&gt;FALSE,VLOOKUP(H3396,internet_municipalities!$B$2:$W$226,22,FALSE),"NO INTERNET")</f>
        <v>NO INTERNET</v>
      </c>
      <c r="P3396" s="16" t="str">
        <f t="shared" si="213"/>
        <v>NO INTERNET</v>
      </c>
    </row>
    <row r="3397" spans="1:16" x14ac:dyDescent="0.2">
      <c r="A3397">
        <v>10788</v>
      </c>
      <c r="B3397" t="b">
        <v>0</v>
      </c>
      <c r="C3397" t="s">
        <v>1463</v>
      </c>
      <c r="D3397" t="s">
        <v>4308</v>
      </c>
      <c r="E3397">
        <v>2831</v>
      </c>
      <c r="F3397" t="s">
        <v>1460</v>
      </c>
      <c r="G3397" t="b">
        <v>0</v>
      </c>
      <c r="H3397" t="str">
        <f>VLOOKUP(A3397,all_municipalities!$A$2:$M$445,2,FALSE)</f>
        <v>Niagara-on-the-Lake, Town of</v>
      </c>
      <c r="I3397" t="b">
        <f>VLOOKUP(A3397,all_municipalities!$A$2:$M$445,9,FALSE)</f>
        <v>0</v>
      </c>
      <c r="J3397" t="b">
        <f>VLOOKUP(A3397,all_municipalities!$A$2:$M$445,13, FALSE)</f>
        <v>0</v>
      </c>
      <c r="K3397" t="str">
        <f t="shared" si="214"/>
        <v>NONE</v>
      </c>
      <c r="L3397">
        <v>0</v>
      </c>
      <c r="M3397" t="str">
        <f t="shared" si="215"/>
        <v>10788 Councillor</v>
      </c>
      <c r="N3397" s="6" t="str">
        <f t="shared" si="216"/>
        <v/>
      </c>
      <c r="O3397" s="15" t="str">
        <f>IF(I3397&lt;&gt;FALSE,VLOOKUP(H3397,internet_municipalities!$B$2:$W$226,22,FALSE),"NO INTERNET")</f>
        <v>NO INTERNET</v>
      </c>
      <c r="P3397" s="16" t="str">
        <f t="shared" si="213"/>
        <v>NO INTERNET</v>
      </c>
    </row>
    <row r="3398" spans="1:16" x14ac:dyDescent="0.2">
      <c r="A3398">
        <v>10788</v>
      </c>
      <c r="B3398" t="b">
        <v>0</v>
      </c>
      <c r="C3398" t="s">
        <v>1463</v>
      </c>
      <c r="D3398" t="s">
        <v>4309</v>
      </c>
      <c r="E3398">
        <v>1979</v>
      </c>
      <c r="F3398" t="s">
        <v>1460</v>
      </c>
      <c r="G3398" t="b">
        <v>0</v>
      </c>
      <c r="H3398" t="str">
        <f>VLOOKUP(A3398,all_municipalities!$A$2:$M$445,2,FALSE)</f>
        <v>Niagara-on-the-Lake, Town of</v>
      </c>
      <c r="I3398" t="b">
        <f>VLOOKUP(A3398,all_municipalities!$A$2:$M$445,9,FALSE)</f>
        <v>0</v>
      </c>
      <c r="J3398" t="b">
        <f>VLOOKUP(A3398,all_municipalities!$A$2:$M$445,13, FALSE)</f>
        <v>0</v>
      </c>
      <c r="K3398" t="str">
        <f t="shared" si="214"/>
        <v>NONE</v>
      </c>
      <c r="L3398">
        <v>0</v>
      </c>
      <c r="M3398" t="str">
        <f t="shared" si="215"/>
        <v>10788 Councillor</v>
      </c>
      <c r="N3398" s="6" t="str">
        <f t="shared" si="216"/>
        <v/>
      </c>
      <c r="O3398" s="15" t="str">
        <f>IF(I3398&lt;&gt;FALSE,VLOOKUP(H3398,internet_municipalities!$B$2:$W$226,22,FALSE),"NO INTERNET")</f>
        <v>NO INTERNET</v>
      </c>
      <c r="P3398" s="16" t="str">
        <f t="shared" si="213"/>
        <v>NO INTERNET</v>
      </c>
    </row>
    <row r="3399" spans="1:16" x14ac:dyDescent="0.2">
      <c r="A3399">
        <v>10788</v>
      </c>
      <c r="B3399" t="b">
        <v>0</v>
      </c>
      <c r="C3399" t="s">
        <v>1463</v>
      </c>
      <c r="D3399" t="s">
        <v>4310</v>
      </c>
      <c r="E3399">
        <v>2481</v>
      </c>
      <c r="F3399" t="s">
        <v>1460</v>
      </c>
      <c r="G3399" t="b">
        <v>0</v>
      </c>
      <c r="H3399" t="str">
        <f>VLOOKUP(A3399,all_municipalities!$A$2:$M$445,2,FALSE)</f>
        <v>Niagara-on-the-Lake, Town of</v>
      </c>
      <c r="I3399" t="b">
        <f>VLOOKUP(A3399,all_municipalities!$A$2:$M$445,9,FALSE)</f>
        <v>0</v>
      </c>
      <c r="J3399" t="b">
        <f>VLOOKUP(A3399,all_municipalities!$A$2:$M$445,13, FALSE)</f>
        <v>0</v>
      </c>
      <c r="K3399" t="str">
        <f t="shared" si="214"/>
        <v>NONE</v>
      </c>
      <c r="L3399">
        <v>0</v>
      </c>
      <c r="M3399" t="str">
        <f t="shared" si="215"/>
        <v>10788 Councillor</v>
      </c>
      <c r="N3399" s="6" t="str">
        <f t="shared" si="216"/>
        <v/>
      </c>
      <c r="O3399" s="15" t="str">
        <f>IF(I3399&lt;&gt;FALSE,VLOOKUP(H3399,internet_municipalities!$B$2:$W$226,22,FALSE),"NO INTERNET")</f>
        <v>NO INTERNET</v>
      </c>
      <c r="P3399" s="16" t="str">
        <f t="shared" ref="P3399:P3462" si="217">IF(I3399=TRUE,IF(F3399&lt;&gt;"Acclaimed",IF(F3399&lt;&gt;"Lost",F3399/O3399,"Lost"),"Acclaimed"),"NO INTERNET")</f>
        <v>NO INTERNET</v>
      </c>
    </row>
    <row r="3400" spans="1:16" x14ac:dyDescent="0.2">
      <c r="A3400">
        <v>10788</v>
      </c>
      <c r="B3400" t="b">
        <v>0</v>
      </c>
      <c r="C3400" t="s">
        <v>1463</v>
      </c>
      <c r="D3400" t="s">
        <v>4311</v>
      </c>
      <c r="E3400">
        <v>2079</v>
      </c>
      <c r="F3400" t="s">
        <v>1460</v>
      </c>
      <c r="G3400" t="b">
        <v>0</v>
      </c>
      <c r="H3400" t="str">
        <f>VLOOKUP(A3400,all_municipalities!$A$2:$M$445,2,FALSE)</f>
        <v>Niagara-on-the-Lake, Town of</v>
      </c>
      <c r="I3400" t="b">
        <f>VLOOKUP(A3400,all_municipalities!$A$2:$M$445,9,FALSE)</f>
        <v>0</v>
      </c>
      <c r="J3400" t="b">
        <f>VLOOKUP(A3400,all_municipalities!$A$2:$M$445,13, FALSE)</f>
        <v>0</v>
      </c>
      <c r="K3400" t="str">
        <f t="shared" si="214"/>
        <v>NONE</v>
      </c>
      <c r="L3400">
        <v>0</v>
      </c>
      <c r="M3400" t="str">
        <f t="shared" si="215"/>
        <v>10788 Councillor</v>
      </c>
      <c r="N3400" s="6" t="str">
        <f t="shared" si="216"/>
        <v/>
      </c>
      <c r="O3400" s="15" t="str">
        <f>IF(I3400&lt;&gt;FALSE,VLOOKUP(H3400,internet_municipalities!$B$2:$W$226,22,FALSE),"NO INTERNET")</f>
        <v>NO INTERNET</v>
      </c>
      <c r="P3400" s="16" t="str">
        <f t="shared" si="217"/>
        <v>NO INTERNET</v>
      </c>
    </row>
    <row r="3401" spans="1:16" x14ac:dyDescent="0.2">
      <c r="A3401">
        <v>10788</v>
      </c>
      <c r="B3401" t="b">
        <v>0</v>
      </c>
      <c r="C3401" t="s">
        <v>1463</v>
      </c>
      <c r="D3401" t="s">
        <v>4312</v>
      </c>
      <c r="E3401">
        <v>1645</v>
      </c>
      <c r="F3401" t="s">
        <v>1460</v>
      </c>
      <c r="G3401" t="b">
        <v>0</v>
      </c>
      <c r="H3401" t="str">
        <f>VLOOKUP(A3401,all_municipalities!$A$2:$M$445,2,FALSE)</f>
        <v>Niagara-on-the-Lake, Town of</v>
      </c>
      <c r="I3401" t="b">
        <f>VLOOKUP(A3401,all_municipalities!$A$2:$M$445,9,FALSE)</f>
        <v>0</v>
      </c>
      <c r="J3401" t="b">
        <f>VLOOKUP(A3401,all_municipalities!$A$2:$M$445,13, FALSE)</f>
        <v>0</v>
      </c>
      <c r="K3401" t="str">
        <f t="shared" si="214"/>
        <v>NONE</v>
      </c>
      <c r="L3401">
        <v>0</v>
      </c>
      <c r="M3401" t="str">
        <f t="shared" si="215"/>
        <v>10788 Councillor</v>
      </c>
      <c r="N3401" s="6" t="str">
        <f t="shared" si="216"/>
        <v/>
      </c>
      <c r="O3401" s="15" t="str">
        <f>IF(I3401&lt;&gt;FALSE,VLOOKUP(H3401,internet_municipalities!$B$2:$W$226,22,FALSE),"NO INTERNET")</f>
        <v>NO INTERNET</v>
      </c>
      <c r="P3401" s="16" t="str">
        <f t="shared" si="217"/>
        <v>NO INTERNET</v>
      </c>
    </row>
    <row r="3402" spans="1:16" x14ac:dyDescent="0.2">
      <c r="A3402">
        <v>10788</v>
      </c>
      <c r="B3402" t="b">
        <v>0</v>
      </c>
      <c r="C3402" t="s">
        <v>1985</v>
      </c>
      <c r="D3402" t="s">
        <v>4313</v>
      </c>
      <c r="E3402">
        <v>910</v>
      </c>
      <c r="F3402" t="s">
        <v>1460</v>
      </c>
      <c r="G3402" t="b">
        <v>0</v>
      </c>
      <c r="H3402" t="str">
        <f>VLOOKUP(A3402,all_municipalities!$A$2:$M$445,2,FALSE)</f>
        <v>Niagara-on-the-Lake, Town of</v>
      </c>
      <c r="I3402" t="b">
        <f>VLOOKUP(A3402,all_municipalities!$A$2:$M$445,9,FALSE)</f>
        <v>0</v>
      </c>
      <c r="J3402" t="b">
        <f>VLOOKUP(A3402,all_municipalities!$A$2:$M$445,13, FALSE)</f>
        <v>0</v>
      </c>
      <c r="K3402" t="str">
        <f t="shared" si="214"/>
        <v>NONE</v>
      </c>
      <c r="L3402">
        <v>0</v>
      </c>
      <c r="M3402" t="str">
        <f t="shared" si="215"/>
        <v>10788 Regional Councillor</v>
      </c>
      <c r="N3402" s="6" t="str">
        <f t="shared" si="216"/>
        <v/>
      </c>
      <c r="O3402" s="15" t="str">
        <f>IF(I3402&lt;&gt;FALSE,VLOOKUP(H3402,internet_municipalities!$B$2:$W$226,22,FALSE),"NO INTERNET")</f>
        <v>NO INTERNET</v>
      </c>
      <c r="P3402" s="16" t="str">
        <f t="shared" si="217"/>
        <v>NO INTERNET</v>
      </c>
    </row>
    <row r="3403" spans="1:16" x14ac:dyDescent="0.2">
      <c r="A3403">
        <v>10788</v>
      </c>
      <c r="B3403" t="b">
        <v>0</v>
      </c>
      <c r="C3403" t="s">
        <v>1985</v>
      </c>
      <c r="D3403" t="s">
        <v>4314</v>
      </c>
      <c r="E3403">
        <v>1709</v>
      </c>
      <c r="F3403" t="s">
        <v>1460</v>
      </c>
      <c r="G3403" t="b">
        <v>0</v>
      </c>
      <c r="H3403" t="str">
        <f>VLOOKUP(A3403,all_municipalities!$A$2:$M$445,2,FALSE)</f>
        <v>Niagara-on-the-Lake, Town of</v>
      </c>
      <c r="I3403" t="b">
        <f>VLOOKUP(A3403,all_municipalities!$A$2:$M$445,9,FALSE)</f>
        <v>0</v>
      </c>
      <c r="J3403" t="b">
        <f>VLOOKUP(A3403,all_municipalities!$A$2:$M$445,13, FALSE)</f>
        <v>0</v>
      </c>
      <c r="K3403" t="str">
        <f t="shared" si="214"/>
        <v>NONE</v>
      </c>
      <c r="L3403">
        <v>0</v>
      </c>
      <c r="M3403" t="str">
        <f t="shared" si="215"/>
        <v>10788 Regional Councillor</v>
      </c>
      <c r="N3403" s="6" t="str">
        <f t="shared" si="216"/>
        <v/>
      </c>
      <c r="O3403" s="15" t="str">
        <f>IF(I3403&lt;&gt;FALSE,VLOOKUP(H3403,internet_municipalities!$B$2:$W$226,22,FALSE),"NO INTERNET")</f>
        <v>NO INTERNET</v>
      </c>
      <c r="P3403" s="16" t="str">
        <f t="shared" si="217"/>
        <v>NO INTERNET</v>
      </c>
    </row>
    <row r="3404" spans="1:16" x14ac:dyDescent="0.2">
      <c r="A3404">
        <v>10788</v>
      </c>
      <c r="B3404" t="b">
        <v>0</v>
      </c>
      <c r="C3404" t="s">
        <v>1985</v>
      </c>
      <c r="D3404" t="s">
        <v>4315</v>
      </c>
      <c r="E3404">
        <v>1134</v>
      </c>
      <c r="F3404" t="s">
        <v>1460</v>
      </c>
      <c r="G3404" t="b">
        <v>0</v>
      </c>
      <c r="H3404" t="str">
        <f>VLOOKUP(A3404,all_municipalities!$A$2:$M$445,2,FALSE)</f>
        <v>Niagara-on-the-Lake, Town of</v>
      </c>
      <c r="I3404" t="b">
        <f>VLOOKUP(A3404,all_municipalities!$A$2:$M$445,9,FALSE)</f>
        <v>0</v>
      </c>
      <c r="J3404" t="b">
        <f>VLOOKUP(A3404,all_municipalities!$A$2:$M$445,13, FALSE)</f>
        <v>0</v>
      </c>
      <c r="K3404" t="str">
        <f t="shared" si="214"/>
        <v>NONE</v>
      </c>
      <c r="L3404">
        <v>0</v>
      </c>
      <c r="M3404" t="str">
        <f t="shared" si="215"/>
        <v>10788 Regional Councillor</v>
      </c>
      <c r="N3404" s="6" t="str">
        <f t="shared" si="216"/>
        <v/>
      </c>
      <c r="O3404" s="15" t="str">
        <f>IF(I3404&lt;&gt;FALSE,VLOOKUP(H3404,internet_municipalities!$B$2:$W$226,22,FALSE),"NO INTERNET")</f>
        <v>NO INTERNET</v>
      </c>
      <c r="P3404" s="16" t="str">
        <f t="shared" si="217"/>
        <v>NO INTERNET</v>
      </c>
    </row>
    <row r="3405" spans="1:16" x14ac:dyDescent="0.2">
      <c r="A3405">
        <v>10788</v>
      </c>
      <c r="B3405" t="b">
        <v>0</v>
      </c>
      <c r="C3405" t="s">
        <v>1985</v>
      </c>
      <c r="D3405" t="s">
        <v>4316</v>
      </c>
      <c r="E3405">
        <v>187</v>
      </c>
      <c r="F3405" t="s">
        <v>1460</v>
      </c>
      <c r="G3405" t="b">
        <v>0</v>
      </c>
      <c r="H3405" t="str">
        <f>VLOOKUP(A3405,all_municipalities!$A$2:$M$445,2,FALSE)</f>
        <v>Niagara-on-the-Lake, Town of</v>
      </c>
      <c r="I3405" t="b">
        <f>VLOOKUP(A3405,all_municipalities!$A$2:$M$445,9,FALSE)</f>
        <v>0</v>
      </c>
      <c r="J3405" t="b">
        <f>VLOOKUP(A3405,all_municipalities!$A$2:$M$445,13, FALSE)</f>
        <v>0</v>
      </c>
      <c r="K3405" t="str">
        <f t="shared" si="214"/>
        <v>NONE</v>
      </c>
      <c r="L3405">
        <v>0</v>
      </c>
      <c r="M3405" t="str">
        <f t="shared" si="215"/>
        <v>10788 Regional Councillor</v>
      </c>
      <c r="N3405" s="6" t="str">
        <f t="shared" si="216"/>
        <v/>
      </c>
      <c r="O3405" s="15" t="str">
        <f>IF(I3405&lt;&gt;FALSE,VLOOKUP(H3405,internet_municipalities!$B$2:$W$226,22,FALSE),"NO INTERNET")</f>
        <v>NO INTERNET</v>
      </c>
      <c r="P3405" s="16" t="str">
        <f t="shared" si="217"/>
        <v>NO INTERNET</v>
      </c>
    </row>
    <row r="3406" spans="1:16" x14ac:dyDescent="0.2">
      <c r="A3406">
        <v>10503</v>
      </c>
      <c r="B3406" t="b">
        <v>1</v>
      </c>
      <c r="C3406" t="s">
        <v>1463</v>
      </c>
      <c r="D3406" t="s">
        <v>4317</v>
      </c>
      <c r="E3406">
        <v>414</v>
      </c>
      <c r="F3406">
        <v>93</v>
      </c>
      <c r="G3406" t="b">
        <v>0</v>
      </c>
      <c r="H3406" t="str">
        <f>VLOOKUP(A3406,all_municipalities!$A$2:$M$445,2,FALSE)</f>
        <v>Nipigon, Township of</v>
      </c>
      <c r="I3406" t="b">
        <f>VLOOKUP(A3406,all_municipalities!$A$2:$M$445,9,FALSE)</f>
        <v>0</v>
      </c>
      <c r="J3406" t="b">
        <f>VLOOKUP(A3406,all_municipalities!$A$2:$M$445,13, FALSE)</f>
        <v>0</v>
      </c>
      <c r="K3406" t="str">
        <f t="shared" si="214"/>
        <v>NONE</v>
      </c>
      <c r="L3406">
        <v>0</v>
      </c>
      <c r="M3406" t="str">
        <f t="shared" si="215"/>
        <v>10503 Councillor</v>
      </c>
      <c r="N3406" s="6" t="str">
        <f t="shared" si="216"/>
        <v/>
      </c>
      <c r="O3406" s="15" t="str">
        <f>IF(I3406&lt;&gt;FALSE,VLOOKUP(H3406,internet_municipalities!$B$2:$W$226,22,FALSE),"NO INTERNET")</f>
        <v>NO INTERNET</v>
      </c>
      <c r="P3406" s="16" t="str">
        <f t="shared" si="217"/>
        <v>NO INTERNET</v>
      </c>
    </row>
    <row r="3407" spans="1:16" x14ac:dyDescent="0.2">
      <c r="A3407">
        <v>10503</v>
      </c>
      <c r="B3407" t="b">
        <v>1</v>
      </c>
      <c r="C3407" t="s">
        <v>1463</v>
      </c>
      <c r="D3407" t="s">
        <v>4318</v>
      </c>
      <c r="E3407">
        <v>395</v>
      </c>
      <c r="F3407">
        <v>74</v>
      </c>
      <c r="G3407" t="b">
        <v>0</v>
      </c>
      <c r="H3407" t="str">
        <f>VLOOKUP(A3407,all_municipalities!$A$2:$M$445,2,FALSE)</f>
        <v>Nipigon, Township of</v>
      </c>
      <c r="I3407" t="b">
        <f>VLOOKUP(A3407,all_municipalities!$A$2:$M$445,9,FALSE)</f>
        <v>0</v>
      </c>
      <c r="J3407" t="b">
        <f>VLOOKUP(A3407,all_municipalities!$A$2:$M$445,13, FALSE)</f>
        <v>0</v>
      </c>
      <c r="K3407" t="str">
        <f t="shared" si="214"/>
        <v>NONE</v>
      </c>
      <c r="L3407">
        <v>0</v>
      </c>
      <c r="M3407" t="str">
        <f t="shared" si="215"/>
        <v>10503 Councillor</v>
      </c>
      <c r="N3407" s="6" t="str">
        <f t="shared" si="216"/>
        <v/>
      </c>
      <c r="O3407" s="15" t="str">
        <f>IF(I3407&lt;&gt;FALSE,VLOOKUP(H3407,internet_municipalities!$B$2:$W$226,22,FALSE),"NO INTERNET")</f>
        <v>NO INTERNET</v>
      </c>
      <c r="P3407" s="16" t="str">
        <f t="shared" si="217"/>
        <v>NO INTERNET</v>
      </c>
    </row>
    <row r="3408" spans="1:16" x14ac:dyDescent="0.2">
      <c r="A3408">
        <v>10503</v>
      </c>
      <c r="B3408" t="b">
        <v>1</v>
      </c>
      <c r="C3408" t="s">
        <v>1463</v>
      </c>
      <c r="D3408" t="s">
        <v>4319</v>
      </c>
      <c r="E3408">
        <v>428</v>
      </c>
      <c r="F3408">
        <v>107</v>
      </c>
      <c r="G3408" t="b">
        <v>0</v>
      </c>
      <c r="H3408" t="str">
        <f>VLOOKUP(A3408,all_municipalities!$A$2:$M$445,2,FALSE)</f>
        <v>Nipigon, Township of</v>
      </c>
      <c r="I3408" t="b">
        <f>VLOOKUP(A3408,all_municipalities!$A$2:$M$445,9,FALSE)</f>
        <v>0</v>
      </c>
      <c r="J3408" t="b">
        <f>VLOOKUP(A3408,all_municipalities!$A$2:$M$445,13, FALSE)</f>
        <v>0</v>
      </c>
      <c r="K3408" t="str">
        <f t="shared" si="214"/>
        <v>NONE</v>
      </c>
      <c r="L3408">
        <v>0</v>
      </c>
      <c r="M3408" t="str">
        <f t="shared" si="215"/>
        <v>10503 Councillor</v>
      </c>
      <c r="N3408" s="6" t="str">
        <f t="shared" si="216"/>
        <v/>
      </c>
      <c r="O3408" s="15" t="str">
        <f>IF(I3408&lt;&gt;FALSE,VLOOKUP(H3408,internet_municipalities!$B$2:$W$226,22,FALSE),"NO INTERNET")</f>
        <v>NO INTERNET</v>
      </c>
      <c r="P3408" s="16" t="str">
        <f t="shared" si="217"/>
        <v>NO INTERNET</v>
      </c>
    </row>
    <row r="3409" spans="1:16" x14ac:dyDescent="0.2">
      <c r="A3409">
        <v>10503</v>
      </c>
      <c r="B3409" t="b">
        <v>1</v>
      </c>
      <c r="C3409" t="s">
        <v>1463</v>
      </c>
      <c r="D3409" t="s">
        <v>4320</v>
      </c>
      <c r="E3409">
        <v>503</v>
      </c>
      <c r="F3409">
        <v>182</v>
      </c>
      <c r="G3409" t="b">
        <v>0</v>
      </c>
      <c r="H3409" t="str">
        <f>VLOOKUP(A3409,all_municipalities!$A$2:$M$445,2,FALSE)</f>
        <v>Nipigon, Township of</v>
      </c>
      <c r="I3409" t="b">
        <f>VLOOKUP(A3409,all_municipalities!$A$2:$M$445,9,FALSE)</f>
        <v>0</v>
      </c>
      <c r="J3409" t="b">
        <f>VLOOKUP(A3409,all_municipalities!$A$2:$M$445,13, FALSE)</f>
        <v>0</v>
      </c>
      <c r="K3409" t="str">
        <f t="shared" si="214"/>
        <v>NONE</v>
      </c>
      <c r="L3409">
        <v>0</v>
      </c>
      <c r="M3409" t="str">
        <f t="shared" si="215"/>
        <v>10503 Councillor</v>
      </c>
      <c r="N3409" s="6" t="str">
        <f t="shared" si="216"/>
        <v/>
      </c>
      <c r="O3409" s="15" t="str">
        <f>IF(I3409&lt;&gt;FALSE,VLOOKUP(H3409,internet_municipalities!$B$2:$W$226,22,FALSE),"NO INTERNET")</f>
        <v>NO INTERNET</v>
      </c>
      <c r="P3409" s="16" t="str">
        <f t="shared" si="217"/>
        <v>NO INTERNET</v>
      </c>
    </row>
    <row r="3410" spans="1:16" x14ac:dyDescent="0.2">
      <c r="A3410">
        <v>10503</v>
      </c>
      <c r="B3410" t="b">
        <v>0</v>
      </c>
      <c r="C3410" t="s">
        <v>1463</v>
      </c>
      <c r="D3410" t="s">
        <v>4321</v>
      </c>
      <c r="E3410">
        <v>71</v>
      </c>
      <c r="F3410" t="s">
        <v>1460</v>
      </c>
      <c r="G3410" t="b">
        <v>0</v>
      </c>
      <c r="H3410" t="str">
        <f>VLOOKUP(A3410,all_municipalities!$A$2:$M$445,2,FALSE)</f>
        <v>Nipigon, Township of</v>
      </c>
      <c r="I3410" t="b">
        <f>VLOOKUP(A3410,all_municipalities!$A$2:$M$445,9,FALSE)</f>
        <v>0</v>
      </c>
      <c r="J3410" t="b">
        <f>VLOOKUP(A3410,all_municipalities!$A$2:$M$445,13, FALSE)</f>
        <v>0</v>
      </c>
      <c r="K3410" t="str">
        <f t="shared" si="214"/>
        <v>NONE</v>
      </c>
      <c r="L3410">
        <v>0</v>
      </c>
      <c r="M3410" t="str">
        <f t="shared" si="215"/>
        <v>10503 Councillor</v>
      </c>
      <c r="N3410" s="6" t="str">
        <f t="shared" si="216"/>
        <v/>
      </c>
      <c r="O3410" s="15" t="str">
        <f>IF(I3410&lt;&gt;FALSE,VLOOKUP(H3410,internet_municipalities!$B$2:$W$226,22,FALSE),"NO INTERNET")</f>
        <v>NO INTERNET</v>
      </c>
      <c r="P3410" s="16" t="str">
        <f t="shared" si="217"/>
        <v>NO INTERNET</v>
      </c>
    </row>
    <row r="3411" spans="1:16" x14ac:dyDescent="0.2">
      <c r="A3411">
        <v>10503</v>
      </c>
      <c r="B3411" t="b">
        <v>0</v>
      </c>
      <c r="C3411" t="s">
        <v>1463</v>
      </c>
      <c r="D3411" t="s">
        <v>4322</v>
      </c>
      <c r="E3411">
        <v>321</v>
      </c>
      <c r="F3411" t="s">
        <v>1460</v>
      </c>
      <c r="G3411" t="b">
        <v>0</v>
      </c>
      <c r="H3411" t="str">
        <f>VLOOKUP(A3411,all_municipalities!$A$2:$M$445,2,FALSE)</f>
        <v>Nipigon, Township of</v>
      </c>
      <c r="I3411" t="b">
        <f>VLOOKUP(A3411,all_municipalities!$A$2:$M$445,9,FALSE)</f>
        <v>0</v>
      </c>
      <c r="J3411" t="b">
        <f>VLOOKUP(A3411,all_municipalities!$A$2:$M$445,13, FALSE)</f>
        <v>0</v>
      </c>
      <c r="K3411" t="str">
        <f t="shared" si="214"/>
        <v>NONE</v>
      </c>
      <c r="L3411">
        <v>0</v>
      </c>
      <c r="M3411" t="str">
        <f t="shared" si="215"/>
        <v>10503 Councillor</v>
      </c>
      <c r="N3411" s="6" t="str">
        <f t="shared" si="216"/>
        <v/>
      </c>
      <c r="O3411" s="15" t="str">
        <f>IF(I3411&lt;&gt;FALSE,VLOOKUP(H3411,internet_municipalities!$B$2:$W$226,22,FALSE),"NO INTERNET")</f>
        <v>NO INTERNET</v>
      </c>
      <c r="P3411" s="16" t="str">
        <f t="shared" si="217"/>
        <v>NO INTERNET</v>
      </c>
    </row>
    <row r="3412" spans="1:16" x14ac:dyDescent="0.2">
      <c r="A3412">
        <v>10503</v>
      </c>
      <c r="B3412" t="b">
        <v>0</v>
      </c>
      <c r="C3412" t="s">
        <v>1463</v>
      </c>
      <c r="D3412" t="s">
        <v>4323</v>
      </c>
      <c r="E3412">
        <v>219</v>
      </c>
      <c r="F3412" t="s">
        <v>1460</v>
      </c>
      <c r="G3412" t="b">
        <v>0</v>
      </c>
      <c r="H3412" t="str">
        <f>VLOOKUP(A3412,all_municipalities!$A$2:$M$445,2,FALSE)</f>
        <v>Nipigon, Township of</v>
      </c>
      <c r="I3412" t="b">
        <f>VLOOKUP(A3412,all_municipalities!$A$2:$M$445,9,FALSE)</f>
        <v>0</v>
      </c>
      <c r="J3412" t="b">
        <f>VLOOKUP(A3412,all_municipalities!$A$2:$M$445,13, FALSE)</f>
        <v>0</v>
      </c>
      <c r="K3412" t="str">
        <f t="shared" si="214"/>
        <v>NONE</v>
      </c>
      <c r="L3412">
        <v>0</v>
      </c>
      <c r="M3412" t="str">
        <f t="shared" si="215"/>
        <v>10503 Councillor</v>
      </c>
      <c r="N3412" s="6" t="str">
        <f t="shared" si="216"/>
        <v/>
      </c>
      <c r="O3412" s="15" t="str">
        <f>IF(I3412&lt;&gt;FALSE,VLOOKUP(H3412,internet_municipalities!$B$2:$W$226,22,FALSE),"NO INTERNET")</f>
        <v>NO INTERNET</v>
      </c>
      <c r="P3412" s="16" t="str">
        <f t="shared" si="217"/>
        <v>NO INTERNET</v>
      </c>
    </row>
    <row r="3413" spans="1:16" x14ac:dyDescent="0.2">
      <c r="A3413">
        <v>10565</v>
      </c>
      <c r="B3413" t="b">
        <v>1</v>
      </c>
      <c r="C3413" t="s">
        <v>1463</v>
      </c>
      <c r="D3413" t="s">
        <v>4324</v>
      </c>
      <c r="E3413">
        <v>486</v>
      </c>
      <c r="F3413">
        <v>317</v>
      </c>
      <c r="G3413" t="b">
        <v>0</v>
      </c>
      <c r="H3413" t="str">
        <f>VLOOKUP(A3413,all_municipalities!$A$2:$M$445,2,FALSE)</f>
        <v>Nipissing, Township of</v>
      </c>
      <c r="I3413" t="b">
        <f>VLOOKUP(A3413,all_municipalities!$A$2:$M$445,9,FALSE)</f>
        <v>0</v>
      </c>
      <c r="J3413" t="b">
        <f>VLOOKUP(A3413,all_municipalities!$A$2:$M$445,13, FALSE)</f>
        <v>0</v>
      </c>
      <c r="K3413" t="str">
        <f t="shared" si="214"/>
        <v>NONE</v>
      </c>
      <c r="L3413">
        <v>0</v>
      </c>
      <c r="M3413" t="str">
        <f t="shared" si="215"/>
        <v>10565 Councillor</v>
      </c>
      <c r="N3413" s="6" t="str">
        <f t="shared" si="216"/>
        <v/>
      </c>
      <c r="O3413" s="15" t="str">
        <f>IF(I3413&lt;&gt;FALSE,VLOOKUP(H3413,internet_municipalities!$B$2:$W$226,22,FALSE),"NO INTERNET")</f>
        <v>NO INTERNET</v>
      </c>
      <c r="P3413" s="16" t="str">
        <f t="shared" si="217"/>
        <v>NO INTERNET</v>
      </c>
    </row>
    <row r="3414" spans="1:16" x14ac:dyDescent="0.2">
      <c r="A3414">
        <v>10565</v>
      </c>
      <c r="B3414" t="b">
        <v>1</v>
      </c>
      <c r="C3414" t="s">
        <v>1463</v>
      </c>
      <c r="D3414" t="s">
        <v>4325</v>
      </c>
      <c r="E3414">
        <v>216</v>
      </c>
      <c r="F3414">
        <v>47</v>
      </c>
      <c r="G3414" t="b">
        <v>0</v>
      </c>
      <c r="H3414" t="str">
        <f>VLOOKUP(A3414,all_municipalities!$A$2:$M$445,2,FALSE)</f>
        <v>Nipissing, Township of</v>
      </c>
      <c r="I3414" t="b">
        <f>VLOOKUP(A3414,all_municipalities!$A$2:$M$445,9,FALSE)</f>
        <v>0</v>
      </c>
      <c r="J3414" t="b">
        <f>VLOOKUP(A3414,all_municipalities!$A$2:$M$445,13, FALSE)</f>
        <v>0</v>
      </c>
      <c r="K3414" t="str">
        <f t="shared" si="214"/>
        <v>NONE</v>
      </c>
      <c r="L3414">
        <v>0</v>
      </c>
      <c r="M3414" t="str">
        <f t="shared" si="215"/>
        <v>10565 Councillor</v>
      </c>
      <c r="N3414" s="6" t="str">
        <f t="shared" si="216"/>
        <v/>
      </c>
      <c r="O3414" s="15" t="str">
        <f>IF(I3414&lt;&gt;FALSE,VLOOKUP(H3414,internet_municipalities!$B$2:$W$226,22,FALSE),"NO INTERNET")</f>
        <v>NO INTERNET</v>
      </c>
      <c r="P3414" s="16" t="str">
        <f t="shared" si="217"/>
        <v>NO INTERNET</v>
      </c>
    </row>
    <row r="3415" spans="1:16" x14ac:dyDescent="0.2">
      <c r="A3415">
        <v>10565</v>
      </c>
      <c r="B3415" t="b">
        <v>1</v>
      </c>
      <c r="C3415" t="s">
        <v>1463</v>
      </c>
      <c r="D3415" t="s">
        <v>4326</v>
      </c>
      <c r="E3415">
        <v>288</v>
      </c>
      <c r="F3415">
        <v>119</v>
      </c>
      <c r="G3415" t="b">
        <v>0</v>
      </c>
      <c r="H3415" t="str">
        <f>VLOOKUP(A3415,all_municipalities!$A$2:$M$445,2,FALSE)</f>
        <v>Nipissing, Township of</v>
      </c>
      <c r="I3415" t="b">
        <f>VLOOKUP(A3415,all_municipalities!$A$2:$M$445,9,FALSE)</f>
        <v>0</v>
      </c>
      <c r="J3415" t="b">
        <f>VLOOKUP(A3415,all_municipalities!$A$2:$M$445,13, FALSE)</f>
        <v>0</v>
      </c>
      <c r="K3415" t="str">
        <f t="shared" si="214"/>
        <v>NONE</v>
      </c>
      <c r="L3415">
        <v>0</v>
      </c>
      <c r="M3415" t="str">
        <f t="shared" si="215"/>
        <v>10565 Councillor</v>
      </c>
      <c r="N3415" s="6" t="str">
        <f t="shared" si="216"/>
        <v/>
      </c>
      <c r="O3415" s="15" t="str">
        <f>IF(I3415&lt;&gt;FALSE,VLOOKUP(H3415,internet_municipalities!$B$2:$W$226,22,FALSE),"NO INTERNET")</f>
        <v>NO INTERNET</v>
      </c>
      <c r="P3415" s="16" t="str">
        <f t="shared" si="217"/>
        <v>NO INTERNET</v>
      </c>
    </row>
    <row r="3416" spans="1:16" x14ac:dyDescent="0.2">
      <c r="A3416">
        <v>10565</v>
      </c>
      <c r="B3416" t="b">
        <v>1</v>
      </c>
      <c r="C3416" t="s">
        <v>1463</v>
      </c>
      <c r="D3416" t="s">
        <v>4327</v>
      </c>
      <c r="E3416">
        <v>173</v>
      </c>
      <c r="F3416">
        <v>4</v>
      </c>
      <c r="G3416" t="b">
        <v>0</v>
      </c>
      <c r="H3416" t="str">
        <f>VLOOKUP(A3416,all_municipalities!$A$2:$M$445,2,FALSE)</f>
        <v>Nipissing, Township of</v>
      </c>
      <c r="I3416" t="b">
        <f>VLOOKUP(A3416,all_municipalities!$A$2:$M$445,9,FALSE)</f>
        <v>0</v>
      </c>
      <c r="J3416" t="b">
        <f>VLOOKUP(A3416,all_municipalities!$A$2:$M$445,13, FALSE)</f>
        <v>0</v>
      </c>
      <c r="K3416" t="str">
        <f t="shared" si="214"/>
        <v>NONE</v>
      </c>
      <c r="L3416">
        <v>0</v>
      </c>
      <c r="M3416" t="str">
        <f t="shared" si="215"/>
        <v>10565 Councillor</v>
      </c>
      <c r="N3416" s="6" t="str">
        <f t="shared" si="216"/>
        <v/>
      </c>
      <c r="O3416" s="15" t="str">
        <f>IF(I3416&lt;&gt;FALSE,VLOOKUP(H3416,internet_municipalities!$B$2:$W$226,22,FALSE),"NO INTERNET")</f>
        <v>NO INTERNET</v>
      </c>
      <c r="P3416" s="16" t="str">
        <f t="shared" si="217"/>
        <v>NO INTERNET</v>
      </c>
    </row>
    <row r="3417" spans="1:16" x14ac:dyDescent="0.2">
      <c r="A3417">
        <v>10565</v>
      </c>
      <c r="B3417" t="b">
        <v>0</v>
      </c>
      <c r="C3417" t="s">
        <v>1463</v>
      </c>
      <c r="D3417" t="s">
        <v>4328</v>
      </c>
      <c r="E3417">
        <v>151</v>
      </c>
      <c r="F3417" t="s">
        <v>1460</v>
      </c>
      <c r="G3417" t="b">
        <v>0</v>
      </c>
      <c r="H3417" t="str">
        <f>VLOOKUP(A3417,all_municipalities!$A$2:$M$445,2,FALSE)</f>
        <v>Nipissing, Township of</v>
      </c>
      <c r="I3417" t="b">
        <f>VLOOKUP(A3417,all_municipalities!$A$2:$M$445,9,FALSE)</f>
        <v>0</v>
      </c>
      <c r="J3417" t="b">
        <f>VLOOKUP(A3417,all_municipalities!$A$2:$M$445,13, FALSE)</f>
        <v>0</v>
      </c>
      <c r="K3417" t="str">
        <f t="shared" si="214"/>
        <v>NONE</v>
      </c>
      <c r="L3417">
        <v>0</v>
      </c>
      <c r="M3417" t="str">
        <f t="shared" si="215"/>
        <v>10565 Councillor</v>
      </c>
      <c r="N3417" s="6" t="str">
        <f t="shared" si="216"/>
        <v/>
      </c>
      <c r="O3417" s="15" t="str">
        <f>IF(I3417&lt;&gt;FALSE,VLOOKUP(H3417,internet_municipalities!$B$2:$W$226,22,FALSE),"NO INTERNET")</f>
        <v>NO INTERNET</v>
      </c>
      <c r="P3417" s="16" t="str">
        <f t="shared" si="217"/>
        <v>NO INTERNET</v>
      </c>
    </row>
    <row r="3418" spans="1:16" x14ac:dyDescent="0.2">
      <c r="A3418">
        <v>10565</v>
      </c>
      <c r="B3418" t="b">
        <v>0</v>
      </c>
      <c r="C3418" t="s">
        <v>1463</v>
      </c>
      <c r="D3418" t="s">
        <v>4329</v>
      </c>
      <c r="E3418">
        <v>169</v>
      </c>
      <c r="F3418" t="s">
        <v>1460</v>
      </c>
      <c r="G3418" t="b">
        <v>0</v>
      </c>
      <c r="H3418" t="str">
        <f>VLOOKUP(A3418,all_municipalities!$A$2:$M$445,2,FALSE)</f>
        <v>Nipissing, Township of</v>
      </c>
      <c r="I3418" t="b">
        <f>VLOOKUP(A3418,all_municipalities!$A$2:$M$445,9,FALSE)</f>
        <v>0</v>
      </c>
      <c r="J3418" t="b">
        <f>VLOOKUP(A3418,all_municipalities!$A$2:$M$445,13, FALSE)</f>
        <v>0</v>
      </c>
      <c r="K3418" t="str">
        <f t="shared" si="214"/>
        <v>NONE</v>
      </c>
      <c r="L3418">
        <v>0</v>
      </c>
      <c r="M3418" t="str">
        <f t="shared" si="215"/>
        <v>10565 Councillor</v>
      </c>
      <c r="N3418" s="6" t="str">
        <f t="shared" si="216"/>
        <v/>
      </c>
      <c r="O3418" s="15" t="str">
        <f>IF(I3418&lt;&gt;FALSE,VLOOKUP(H3418,internet_municipalities!$B$2:$W$226,22,FALSE),"NO INTERNET")</f>
        <v>NO INTERNET</v>
      </c>
      <c r="P3418" s="16" t="str">
        <f t="shared" si="217"/>
        <v>NO INTERNET</v>
      </c>
    </row>
    <row r="3419" spans="1:16" x14ac:dyDescent="0.2">
      <c r="A3419">
        <v>10565</v>
      </c>
      <c r="B3419" t="b">
        <v>0</v>
      </c>
      <c r="C3419" t="s">
        <v>1463</v>
      </c>
      <c r="D3419" t="s">
        <v>4330</v>
      </c>
      <c r="E3419">
        <v>73</v>
      </c>
      <c r="F3419" t="s">
        <v>1460</v>
      </c>
      <c r="G3419" t="b">
        <v>0</v>
      </c>
      <c r="H3419" t="str">
        <f>VLOOKUP(A3419,all_municipalities!$A$2:$M$445,2,FALSE)</f>
        <v>Nipissing, Township of</v>
      </c>
      <c r="I3419" t="b">
        <f>VLOOKUP(A3419,all_municipalities!$A$2:$M$445,9,FALSE)</f>
        <v>0</v>
      </c>
      <c r="J3419" t="b">
        <f>VLOOKUP(A3419,all_municipalities!$A$2:$M$445,13, FALSE)</f>
        <v>0</v>
      </c>
      <c r="K3419" t="str">
        <f t="shared" si="214"/>
        <v>NONE</v>
      </c>
      <c r="L3419">
        <v>0</v>
      </c>
      <c r="M3419" t="str">
        <f t="shared" si="215"/>
        <v>10565 Councillor</v>
      </c>
      <c r="N3419" s="6" t="str">
        <f t="shared" si="216"/>
        <v/>
      </c>
      <c r="O3419" s="15" t="str">
        <f>IF(I3419&lt;&gt;FALSE,VLOOKUP(H3419,internet_municipalities!$B$2:$W$226,22,FALSE),"NO INTERNET")</f>
        <v>NO INTERNET</v>
      </c>
      <c r="P3419" s="16" t="str">
        <f t="shared" si="217"/>
        <v>NO INTERNET</v>
      </c>
    </row>
    <row r="3420" spans="1:16" x14ac:dyDescent="0.2">
      <c r="A3420">
        <v>10565</v>
      </c>
      <c r="B3420" t="b">
        <v>0</v>
      </c>
      <c r="C3420" t="s">
        <v>1463</v>
      </c>
      <c r="D3420" t="s">
        <v>4331</v>
      </c>
      <c r="E3420">
        <v>128</v>
      </c>
      <c r="F3420" t="s">
        <v>1460</v>
      </c>
      <c r="G3420" t="b">
        <v>0</v>
      </c>
      <c r="H3420" t="str">
        <f>VLOOKUP(A3420,all_municipalities!$A$2:$M$445,2,FALSE)</f>
        <v>Nipissing, Township of</v>
      </c>
      <c r="I3420" t="b">
        <f>VLOOKUP(A3420,all_municipalities!$A$2:$M$445,9,FALSE)</f>
        <v>0</v>
      </c>
      <c r="J3420" t="b">
        <f>VLOOKUP(A3420,all_municipalities!$A$2:$M$445,13, FALSE)</f>
        <v>0</v>
      </c>
      <c r="K3420" t="str">
        <f t="shared" si="214"/>
        <v>NONE</v>
      </c>
      <c r="L3420">
        <v>0</v>
      </c>
      <c r="M3420" t="str">
        <f t="shared" si="215"/>
        <v>10565 Councillor</v>
      </c>
      <c r="N3420" s="6" t="str">
        <f t="shared" si="216"/>
        <v/>
      </c>
      <c r="O3420" s="15" t="str">
        <f>IF(I3420&lt;&gt;FALSE,VLOOKUP(H3420,internet_municipalities!$B$2:$W$226,22,FALSE),"NO INTERNET")</f>
        <v>NO INTERNET</v>
      </c>
      <c r="P3420" s="16" t="str">
        <f t="shared" si="217"/>
        <v>NO INTERNET</v>
      </c>
    </row>
    <row r="3421" spans="1:16" x14ac:dyDescent="0.2">
      <c r="A3421">
        <v>10565</v>
      </c>
      <c r="B3421" t="b">
        <v>0</v>
      </c>
      <c r="C3421" t="s">
        <v>1463</v>
      </c>
      <c r="D3421" t="s">
        <v>4332</v>
      </c>
      <c r="E3421">
        <v>117</v>
      </c>
      <c r="F3421" t="s">
        <v>1460</v>
      </c>
      <c r="G3421" t="b">
        <v>0</v>
      </c>
      <c r="H3421" t="str">
        <f>VLOOKUP(A3421,all_municipalities!$A$2:$M$445,2,FALSE)</f>
        <v>Nipissing, Township of</v>
      </c>
      <c r="I3421" t="b">
        <f>VLOOKUP(A3421,all_municipalities!$A$2:$M$445,9,FALSE)</f>
        <v>0</v>
      </c>
      <c r="J3421" t="b">
        <f>VLOOKUP(A3421,all_municipalities!$A$2:$M$445,13, FALSE)</f>
        <v>0</v>
      </c>
      <c r="K3421" t="str">
        <f t="shared" si="214"/>
        <v>NONE</v>
      </c>
      <c r="L3421">
        <v>0</v>
      </c>
      <c r="M3421" t="str">
        <f t="shared" si="215"/>
        <v>10565 Councillor</v>
      </c>
      <c r="N3421" s="6" t="str">
        <f t="shared" si="216"/>
        <v/>
      </c>
      <c r="O3421" s="15" t="str">
        <f>IF(I3421&lt;&gt;FALSE,VLOOKUP(H3421,internet_municipalities!$B$2:$W$226,22,FALSE),"NO INTERNET")</f>
        <v>NO INTERNET</v>
      </c>
      <c r="P3421" s="16" t="str">
        <f t="shared" si="217"/>
        <v>NO INTERNET</v>
      </c>
    </row>
    <row r="3422" spans="1:16" x14ac:dyDescent="0.2">
      <c r="A3422">
        <v>19397</v>
      </c>
      <c r="B3422" t="b">
        <v>1</v>
      </c>
      <c r="C3422" t="s">
        <v>1718</v>
      </c>
      <c r="D3422" t="s">
        <v>4333</v>
      </c>
      <c r="E3422">
        <v>1073</v>
      </c>
      <c r="F3422">
        <v>331</v>
      </c>
      <c r="G3422" t="b">
        <v>0</v>
      </c>
      <c r="H3422" t="str">
        <f>VLOOKUP(A3422,all_municipalities!$A$2:$M$445,2,FALSE)</f>
        <v>Norfolk County</v>
      </c>
      <c r="I3422" t="b">
        <f>VLOOKUP(A3422,all_municipalities!$A$2:$M$445,9,FALSE)</f>
        <v>0</v>
      </c>
      <c r="J3422" t="b">
        <f>VLOOKUP(A3422,all_municipalities!$A$2:$M$445,13, FALSE)</f>
        <v>0</v>
      </c>
      <c r="K3422" t="str">
        <f t="shared" si="214"/>
        <v>NONE</v>
      </c>
      <c r="L3422">
        <v>0</v>
      </c>
      <c r="M3422" t="str">
        <f t="shared" si="215"/>
        <v>19397 Councillor, Ward 7</v>
      </c>
      <c r="N3422" s="6" t="str">
        <f t="shared" si="216"/>
        <v/>
      </c>
      <c r="O3422" s="15" t="str">
        <f>IF(I3422&lt;&gt;FALSE,VLOOKUP(H3422,internet_municipalities!$B$2:$W$226,22,FALSE),"NO INTERNET")</f>
        <v>NO INTERNET</v>
      </c>
      <c r="P3422" s="16" t="str">
        <f t="shared" si="217"/>
        <v>NO INTERNET</v>
      </c>
    </row>
    <row r="3423" spans="1:16" x14ac:dyDescent="0.2">
      <c r="A3423">
        <v>19397</v>
      </c>
      <c r="B3423" t="b">
        <v>1</v>
      </c>
      <c r="C3423" t="s">
        <v>1720</v>
      </c>
      <c r="D3423" t="s">
        <v>4334</v>
      </c>
      <c r="E3423">
        <v>2654</v>
      </c>
      <c r="F3423">
        <v>1639</v>
      </c>
      <c r="G3423" t="b">
        <v>0</v>
      </c>
      <c r="H3423" t="str">
        <f>VLOOKUP(A3423,all_municipalities!$A$2:$M$445,2,FALSE)</f>
        <v>Norfolk County</v>
      </c>
      <c r="I3423" t="b">
        <f>VLOOKUP(A3423,all_municipalities!$A$2:$M$445,9,FALSE)</f>
        <v>0</v>
      </c>
      <c r="J3423" t="b">
        <f>VLOOKUP(A3423,all_municipalities!$A$2:$M$445,13, FALSE)</f>
        <v>0</v>
      </c>
      <c r="K3423" t="str">
        <f t="shared" si="214"/>
        <v>NONE</v>
      </c>
      <c r="L3423">
        <v>0</v>
      </c>
      <c r="M3423" t="str">
        <f t="shared" si="215"/>
        <v>19397 Councillor, Ward 6</v>
      </c>
      <c r="N3423" s="6" t="str">
        <f t="shared" si="216"/>
        <v/>
      </c>
      <c r="O3423" s="15" t="str">
        <f>IF(I3423&lt;&gt;FALSE,VLOOKUP(H3423,internet_municipalities!$B$2:$W$226,22,FALSE),"NO INTERNET")</f>
        <v>NO INTERNET</v>
      </c>
      <c r="P3423" s="16" t="str">
        <f t="shared" si="217"/>
        <v>NO INTERNET</v>
      </c>
    </row>
    <row r="3424" spans="1:16" x14ac:dyDescent="0.2">
      <c r="A3424">
        <v>19397</v>
      </c>
      <c r="B3424" t="b">
        <v>1</v>
      </c>
      <c r="C3424" t="s">
        <v>1473</v>
      </c>
      <c r="D3424" t="s">
        <v>4335</v>
      </c>
      <c r="E3424">
        <v>1906</v>
      </c>
      <c r="F3424">
        <v>479</v>
      </c>
      <c r="G3424" t="b">
        <v>0</v>
      </c>
      <c r="H3424" t="str">
        <f>VLOOKUP(A3424,all_municipalities!$A$2:$M$445,2,FALSE)</f>
        <v>Norfolk County</v>
      </c>
      <c r="I3424" t="b">
        <f>VLOOKUP(A3424,all_municipalities!$A$2:$M$445,9,FALSE)</f>
        <v>0</v>
      </c>
      <c r="J3424" t="b">
        <f>VLOOKUP(A3424,all_municipalities!$A$2:$M$445,13, FALSE)</f>
        <v>0</v>
      </c>
      <c r="K3424" t="str">
        <f t="shared" si="214"/>
        <v>NONE</v>
      </c>
      <c r="L3424">
        <v>0</v>
      </c>
      <c r="M3424" t="str">
        <f t="shared" si="215"/>
        <v>19397 Councillor, Ward 5</v>
      </c>
      <c r="N3424" s="6" t="str">
        <f t="shared" si="216"/>
        <v/>
      </c>
      <c r="O3424" s="15" t="str">
        <f>IF(I3424&lt;&gt;FALSE,VLOOKUP(H3424,internet_municipalities!$B$2:$W$226,22,FALSE),"NO INTERNET")</f>
        <v>NO INTERNET</v>
      </c>
      <c r="P3424" s="16" t="str">
        <f t="shared" si="217"/>
        <v>NO INTERNET</v>
      </c>
    </row>
    <row r="3425" spans="1:16" x14ac:dyDescent="0.2">
      <c r="A3425">
        <v>19397</v>
      </c>
      <c r="B3425" t="b">
        <v>1</v>
      </c>
      <c r="C3425" t="s">
        <v>1473</v>
      </c>
      <c r="D3425" t="s">
        <v>4336</v>
      </c>
      <c r="E3425">
        <v>2375</v>
      </c>
      <c r="F3425">
        <v>948</v>
      </c>
      <c r="G3425" t="b">
        <v>0</v>
      </c>
      <c r="H3425" t="str">
        <f>VLOOKUP(A3425,all_municipalities!$A$2:$M$445,2,FALSE)</f>
        <v>Norfolk County</v>
      </c>
      <c r="I3425" t="b">
        <f>VLOOKUP(A3425,all_municipalities!$A$2:$M$445,9,FALSE)</f>
        <v>0</v>
      </c>
      <c r="J3425" t="b">
        <f>VLOOKUP(A3425,all_municipalities!$A$2:$M$445,13, FALSE)</f>
        <v>0</v>
      </c>
      <c r="K3425" t="str">
        <f t="shared" si="214"/>
        <v>NONE</v>
      </c>
      <c r="L3425">
        <v>0</v>
      </c>
      <c r="M3425" t="str">
        <f t="shared" si="215"/>
        <v>19397 Councillor, Ward 5</v>
      </c>
      <c r="N3425" s="6" t="str">
        <f t="shared" si="216"/>
        <v/>
      </c>
      <c r="O3425" s="15" t="str">
        <f>IF(I3425&lt;&gt;FALSE,VLOOKUP(H3425,internet_municipalities!$B$2:$W$226,22,FALSE),"NO INTERNET")</f>
        <v>NO INTERNET</v>
      </c>
      <c r="P3425" s="16" t="str">
        <f t="shared" si="217"/>
        <v>NO INTERNET</v>
      </c>
    </row>
    <row r="3426" spans="1:16" x14ac:dyDescent="0.2">
      <c r="A3426">
        <v>19397</v>
      </c>
      <c r="B3426" t="b">
        <v>1</v>
      </c>
      <c r="C3426" t="s">
        <v>1471</v>
      </c>
      <c r="D3426" t="s">
        <v>4337</v>
      </c>
      <c r="E3426">
        <v>1108</v>
      </c>
      <c r="F3426">
        <v>604</v>
      </c>
      <c r="G3426" t="b">
        <v>0</v>
      </c>
      <c r="H3426" t="str">
        <f>VLOOKUP(A3426,all_municipalities!$A$2:$M$445,2,FALSE)</f>
        <v>Norfolk County</v>
      </c>
      <c r="I3426" t="b">
        <f>VLOOKUP(A3426,all_municipalities!$A$2:$M$445,9,FALSE)</f>
        <v>0</v>
      </c>
      <c r="J3426" t="b">
        <f>VLOOKUP(A3426,all_municipalities!$A$2:$M$445,13, FALSE)</f>
        <v>0</v>
      </c>
      <c r="K3426" t="str">
        <f t="shared" si="214"/>
        <v>NONE</v>
      </c>
      <c r="L3426">
        <v>0</v>
      </c>
      <c r="M3426" t="str">
        <f t="shared" si="215"/>
        <v>19397 Councillor, Ward 4</v>
      </c>
      <c r="N3426" s="6" t="str">
        <f t="shared" si="216"/>
        <v/>
      </c>
      <c r="O3426" s="15" t="str">
        <f>IF(I3426&lt;&gt;FALSE,VLOOKUP(H3426,internet_municipalities!$B$2:$W$226,22,FALSE),"NO INTERNET")</f>
        <v>NO INTERNET</v>
      </c>
      <c r="P3426" s="16" t="str">
        <f t="shared" si="217"/>
        <v>NO INTERNET</v>
      </c>
    </row>
    <row r="3427" spans="1:16" x14ac:dyDescent="0.2">
      <c r="A3427">
        <v>19397</v>
      </c>
      <c r="B3427" t="b">
        <v>1</v>
      </c>
      <c r="C3427" t="s">
        <v>1475</v>
      </c>
      <c r="D3427" t="s">
        <v>4338</v>
      </c>
      <c r="E3427">
        <v>1616</v>
      </c>
      <c r="F3427">
        <v>1267</v>
      </c>
      <c r="G3427" t="b">
        <v>0</v>
      </c>
      <c r="H3427" t="str">
        <f>VLOOKUP(A3427,all_municipalities!$A$2:$M$445,2,FALSE)</f>
        <v>Norfolk County</v>
      </c>
      <c r="I3427" t="b">
        <f>VLOOKUP(A3427,all_municipalities!$A$2:$M$445,9,FALSE)</f>
        <v>0</v>
      </c>
      <c r="J3427" t="b">
        <f>VLOOKUP(A3427,all_municipalities!$A$2:$M$445,13, FALSE)</f>
        <v>0</v>
      </c>
      <c r="K3427" t="str">
        <f t="shared" si="214"/>
        <v>NONE</v>
      </c>
      <c r="L3427">
        <v>0</v>
      </c>
      <c r="M3427" t="str">
        <f t="shared" si="215"/>
        <v>19397 Councillor, Ward 3</v>
      </c>
      <c r="N3427" s="6" t="str">
        <f t="shared" si="216"/>
        <v/>
      </c>
      <c r="O3427" s="15" t="str">
        <f>IF(I3427&lt;&gt;FALSE,VLOOKUP(H3427,internet_municipalities!$B$2:$W$226,22,FALSE),"NO INTERNET")</f>
        <v>NO INTERNET</v>
      </c>
      <c r="P3427" s="16" t="str">
        <f t="shared" si="217"/>
        <v>NO INTERNET</v>
      </c>
    </row>
    <row r="3428" spans="1:16" x14ac:dyDescent="0.2">
      <c r="A3428">
        <v>19397</v>
      </c>
      <c r="B3428" t="b">
        <v>1</v>
      </c>
      <c r="C3428" t="s">
        <v>1453</v>
      </c>
      <c r="D3428" t="s">
        <v>4339</v>
      </c>
      <c r="E3428">
        <v>1346</v>
      </c>
      <c r="F3428">
        <v>1028</v>
      </c>
      <c r="G3428" t="b">
        <v>0</v>
      </c>
      <c r="H3428" t="str">
        <f>VLOOKUP(A3428,all_municipalities!$A$2:$M$445,2,FALSE)</f>
        <v>Norfolk County</v>
      </c>
      <c r="I3428" t="b">
        <f>VLOOKUP(A3428,all_municipalities!$A$2:$M$445,9,FALSE)</f>
        <v>0</v>
      </c>
      <c r="J3428" t="b">
        <f>VLOOKUP(A3428,all_municipalities!$A$2:$M$445,13, FALSE)</f>
        <v>0</v>
      </c>
      <c r="K3428" t="str">
        <f t="shared" si="214"/>
        <v>NONE</v>
      </c>
      <c r="L3428">
        <v>0</v>
      </c>
      <c r="M3428" t="str">
        <f t="shared" si="215"/>
        <v>19397 Councillor, Ward 2</v>
      </c>
      <c r="N3428" s="6" t="str">
        <f t="shared" si="216"/>
        <v/>
      </c>
      <c r="O3428" s="15" t="str">
        <f>IF(I3428&lt;&gt;FALSE,VLOOKUP(H3428,internet_municipalities!$B$2:$W$226,22,FALSE),"NO INTERNET")</f>
        <v>NO INTERNET</v>
      </c>
      <c r="P3428" s="16" t="str">
        <f t="shared" si="217"/>
        <v>NO INTERNET</v>
      </c>
    </row>
    <row r="3429" spans="1:16" x14ac:dyDescent="0.2">
      <c r="A3429">
        <v>19397</v>
      </c>
      <c r="B3429" t="b">
        <v>1</v>
      </c>
      <c r="C3429" t="s">
        <v>1456</v>
      </c>
      <c r="D3429" t="s">
        <v>4340</v>
      </c>
      <c r="E3429">
        <v>1310</v>
      </c>
      <c r="F3429">
        <v>589</v>
      </c>
      <c r="G3429" t="b">
        <v>0</v>
      </c>
      <c r="H3429" t="str">
        <f>VLOOKUP(A3429,all_municipalities!$A$2:$M$445,2,FALSE)</f>
        <v>Norfolk County</v>
      </c>
      <c r="I3429" t="b">
        <f>VLOOKUP(A3429,all_municipalities!$A$2:$M$445,9,FALSE)</f>
        <v>0</v>
      </c>
      <c r="J3429" t="b">
        <f>VLOOKUP(A3429,all_municipalities!$A$2:$M$445,13, FALSE)</f>
        <v>0</v>
      </c>
      <c r="K3429" t="str">
        <f t="shared" si="214"/>
        <v>NONE</v>
      </c>
      <c r="L3429">
        <v>0</v>
      </c>
      <c r="M3429" t="str">
        <f t="shared" si="215"/>
        <v>19397 Councillor, Ward 1</v>
      </c>
      <c r="N3429" s="6" t="str">
        <f t="shared" si="216"/>
        <v/>
      </c>
      <c r="O3429" s="15" t="str">
        <f>IF(I3429&lt;&gt;FALSE,VLOOKUP(H3429,internet_municipalities!$B$2:$W$226,22,FALSE),"NO INTERNET")</f>
        <v>NO INTERNET</v>
      </c>
      <c r="P3429" s="16" t="str">
        <f t="shared" si="217"/>
        <v>NO INTERNET</v>
      </c>
    </row>
    <row r="3430" spans="1:16" x14ac:dyDescent="0.2">
      <c r="A3430">
        <v>19397</v>
      </c>
      <c r="B3430" t="b">
        <v>0</v>
      </c>
      <c r="C3430" t="s">
        <v>1456</v>
      </c>
      <c r="D3430" t="s">
        <v>4341</v>
      </c>
      <c r="E3430">
        <v>721</v>
      </c>
      <c r="F3430" t="s">
        <v>1460</v>
      </c>
      <c r="G3430" t="b">
        <v>0</v>
      </c>
      <c r="H3430" t="str">
        <f>VLOOKUP(A3430,all_municipalities!$A$2:$M$445,2,FALSE)</f>
        <v>Norfolk County</v>
      </c>
      <c r="I3430" t="b">
        <f>VLOOKUP(A3430,all_municipalities!$A$2:$M$445,9,FALSE)</f>
        <v>0</v>
      </c>
      <c r="J3430" t="b">
        <f>VLOOKUP(A3430,all_municipalities!$A$2:$M$445,13, FALSE)</f>
        <v>0</v>
      </c>
      <c r="K3430" t="str">
        <f t="shared" si="214"/>
        <v>NONE</v>
      </c>
      <c r="L3430">
        <v>0</v>
      </c>
      <c r="M3430" t="str">
        <f t="shared" si="215"/>
        <v>19397 Councillor, Ward 1</v>
      </c>
      <c r="N3430" s="6" t="str">
        <f t="shared" si="216"/>
        <v/>
      </c>
      <c r="O3430" s="15" t="str">
        <f>IF(I3430&lt;&gt;FALSE,VLOOKUP(H3430,internet_municipalities!$B$2:$W$226,22,FALSE),"NO INTERNET")</f>
        <v>NO INTERNET</v>
      </c>
      <c r="P3430" s="16" t="str">
        <f t="shared" si="217"/>
        <v>NO INTERNET</v>
      </c>
    </row>
    <row r="3431" spans="1:16" x14ac:dyDescent="0.2">
      <c r="A3431">
        <v>19397</v>
      </c>
      <c r="B3431" t="b">
        <v>0</v>
      </c>
      <c r="C3431" t="s">
        <v>1453</v>
      </c>
      <c r="D3431" t="s">
        <v>4342</v>
      </c>
      <c r="E3431">
        <v>318</v>
      </c>
      <c r="F3431" t="s">
        <v>1460</v>
      </c>
      <c r="G3431" t="b">
        <v>0</v>
      </c>
      <c r="H3431" t="str">
        <f>VLOOKUP(A3431,all_municipalities!$A$2:$M$445,2,FALSE)</f>
        <v>Norfolk County</v>
      </c>
      <c r="I3431" t="b">
        <f>VLOOKUP(A3431,all_municipalities!$A$2:$M$445,9,FALSE)</f>
        <v>0</v>
      </c>
      <c r="J3431" t="b">
        <f>VLOOKUP(A3431,all_municipalities!$A$2:$M$445,13, FALSE)</f>
        <v>0</v>
      </c>
      <c r="K3431" t="str">
        <f t="shared" si="214"/>
        <v>NONE</v>
      </c>
      <c r="L3431">
        <v>0</v>
      </c>
      <c r="M3431" t="str">
        <f t="shared" si="215"/>
        <v>19397 Councillor, Ward 2</v>
      </c>
      <c r="N3431" s="6" t="str">
        <f t="shared" si="216"/>
        <v/>
      </c>
      <c r="O3431" s="15" t="str">
        <f>IF(I3431&lt;&gt;FALSE,VLOOKUP(H3431,internet_municipalities!$B$2:$W$226,22,FALSE),"NO INTERNET")</f>
        <v>NO INTERNET</v>
      </c>
      <c r="P3431" s="16" t="str">
        <f t="shared" si="217"/>
        <v>NO INTERNET</v>
      </c>
    </row>
    <row r="3432" spans="1:16" x14ac:dyDescent="0.2">
      <c r="A3432">
        <v>19397</v>
      </c>
      <c r="B3432" t="b">
        <v>0</v>
      </c>
      <c r="C3432" t="s">
        <v>1475</v>
      </c>
      <c r="D3432" t="s">
        <v>4343</v>
      </c>
      <c r="E3432">
        <v>349</v>
      </c>
      <c r="F3432" t="s">
        <v>1460</v>
      </c>
      <c r="G3432" t="b">
        <v>0</v>
      </c>
      <c r="H3432" t="str">
        <f>VLOOKUP(A3432,all_municipalities!$A$2:$M$445,2,FALSE)</f>
        <v>Norfolk County</v>
      </c>
      <c r="I3432" t="b">
        <f>VLOOKUP(A3432,all_municipalities!$A$2:$M$445,9,FALSE)</f>
        <v>0</v>
      </c>
      <c r="J3432" t="b">
        <f>VLOOKUP(A3432,all_municipalities!$A$2:$M$445,13, FALSE)</f>
        <v>0</v>
      </c>
      <c r="K3432" t="str">
        <f t="shared" si="214"/>
        <v>NONE</v>
      </c>
      <c r="L3432">
        <v>0</v>
      </c>
      <c r="M3432" t="str">
        <f t="shared" si="215"/>
        <v>19397 Councillor, Ward 3</v>
      </c>
      <c r="N3432" s="6" t="str">
        <f t="shared" si="216"/>
        <v/>
      </c>
      <c r="O3432" s="15" t="str">
        <f>IF(I3432&lt;&gt;FALSE,VLOOKUP(H3432,internet_municipalities!$B$2:$W$226,22,FALSE),"NO INTERNET")</f>
        <v>NO INTERNET</v>
      </c>
      <c r="P3432" s="16" t="str">
        <f t="shared" si="217"/>
        <v>NO INTERNET</v>
      </c>
    </row>
    <row r="3433" spans="1:16" x14ac:dyDescent="0.2">
      <c r="A3433">
        <v>19397</v>
      </c>
      <c r="B3433" t="b">
        <v>0</v>
      </c>
      <c r="C3433" t="s">
        <v>1471</v>
      </c>
      <c r="D3433" t="s">
        <v>4344</v>
      </c>
      <c r="E3433">
        <v>504</v>
      </c>
      <c r="F3433" t="s">
        <v>1460</v>
      </c>
      <c r="G3433" t="b">
        <v>0</v>
      </c>
      <c r="H3433" t="str">
        <f>VLOOKUP(A3433,all_municipalities!$A$2:$M$445,2,FALSE)</f>
        <v>Norfolk County</v>
      </c>
      <c r="I3433" t="b">
        <f>VLOOKUP(A3433,all_municipalities!$A$2:$M$445,9,FALSE)</f>
        <v>0</v>
      </c>
      <c r="J3433" t="b">
        <f>VLOOKUP(A3433,all_municipalities!$A$2:$M$445,13, FALSE)</f>
        <v>0</v>
      </c>
      <c r="K3433" t="str">
        <f t="shared" si="214"/>
        <v>NONE</v>
      </c>
      <c r="L3433">
        <v>0</v>
      </c>
      <c r="M3433" t="str">
        <f t="shared" si="215"/>
        <v>19397 Councillor, Ward 4</v>
      </c>
      <c r="N3433" s="6" t="str">
        <f t="shared" si="216"/>
        <v/>
      </c>
      <c r="O3433" s="15" t="str">
        <f>IF(I3433&lt;&gt;FALSE,VLOOKUP(H3433,internet_municipalities!$B$2:$W$226,22,FALSE),"NO INTERNET")</f>
        <v>NO INTERNET</v>
      </c>
      <c r="P3433" s="16" t="str">
        <f t="shared" si="217"/>
        <v>NO INTERNET</v>
      </c>
    </row>
    <row r="3434" spans="1:16" x14ac:dyDescent="0.2">
      <c r="A3434">
        <v>19397</v>
      </c>
      <c r="B3434" t="b">
        <v>0</v>
      </c>
      <c r="C3434" t="s">
        <v>1471</v>
      </c>
      <c r="D3434" t="s">
        <v>4345</v>
      </c>
      <c r="E3434">
        <v>300</v>
      </c>
      <c r="F3434" t="s">
        <v>1460</v>
      </c>
      <c r="G3434" t="b">
        <v>0</v>
      </c>
      <c r="H3434" t="str">
        <f>VLOOKUP(A3434,all_municipalities!$A$2:$M$445,2,FALSE)</f>
        <v>Norfolk County</v>
      </c>
      <c r="I3434" t="b">
        <f>VLOOKUP(A3434,all_municipalities!$A$2:$M$445,9,FALSE)</f>
        <v>0</v>
      </c>
      <c r="J3434" t="b">
        <f>VLOOKUP(A3434,all_municipalities!$A$2:$M$445,13, FALSE)</f>
        <v>0</v>
      </c>
      <c r="K3434" t="str">
        <f t="shared" si="214"/>
        <v>NONE</v>
      </c>
      <c r="L3434">
        <v>0</v>
      </c>
      <c r="M3434" t="str">
        <f t="shared" si="215"/>
        <v>19397 Councillor, Ward 4</v>
      </c>
      <c r="N3434" s="6" t="str">
        <f t="shared" si="216"/>
        <v/>
      </c>
      <c r="O3434" s="15" t="str">
        <f>IF(I3434&lt;&gt;FALSE,VLOOKUP(H3434,internet_municipalities!$B$2:$W$226,22,FALSE),"NO INTERNET")</f>
        <v>NO INTERNET</v>
      </c>
      <c r="P3434" s="16" t="str">
        <f t="shared" si="217"/>
        <v>NO INTERNET</v>
      </c>
    </row>
    <row r="3435" spans="1:16" x14ac:dyDescent="0.2">
      <c r="A3435">
        <v>19397</v>
      </c>
      <c r="B3435" t="b">
        <v>0</v>
      </c>
      <c r="C3435" t="s">
        <v>1471</v>
      </c>
      <c r="D3435" t="s">
        <v>4346</v>
      </c>
      <c r="E3435">
        <v>136</v>
      </c>
      <c r="F3435" t="s">
        <v>1460</v>
      </c>
      <c r="G3435" t="b">
        <v>0</v>
      </c>
      <c r="H3435" t="str">
        <f>VLOOKUP(A3435,all_municipalities!$A$2:$M$445,2,FALSE)</f>
        <v>Norfolk County</v>
      </c>
      <c r="I3435" t="b">
        <f>VLOOKUP(A3435,all_municipalities!$A$2:$M$445,9,FALSE)</f>
        <v>0</v>
      </c>
      <c r="J3435" t="b">
        <f>VLOOKUP(A3435,all_municipalities!$A$2:$M$445,13, FALSE)</f>
        <v>0</v>
      </c>
      <c r="K3435" t="str">
        <f t="shared" si="214"/>
        <v>NONE</v>
      </c>
      <c r="L3435">
        <v>0</v>
      </c>
      <c r="M3435" t="str">
        <f t="shared" si="215"/>
        <v>19397 Councillor, Ward 4</v>
      </c>
      <c r="N3435" s="6" t="str">
        <f t="shared" si="216"/>
        <v/>
      </c>
      <c r="O3435" s="15" t="str">
        <f>IF(I3435&lt;&gt;FALSE,VLOOKUP(H3435,internet_municipalities!$B$2:$W$226,22,FALSE),"NO INTERNET")</f>
        <v>NO INTERNET</v>
      </c>
      <c r="P3435" s="16" t="str">
        <f t="shared" si="217"/>
        <v>NO INTERNET</v>
      </c>
    </row>
    <row r="3436" spans="1:16" x14ac:dyDescent="0.2">
      <c r="A3436">
        <v>19397</v>
      </c>
      <c r="B3436" t="b">
        <v>0</v>
      </c>
      <c r="C3436" t="s">
        <v>1473</v>
      </c>
      <c r="D3436" t="s">
        <v>4347</v>
      </c>
      <c r="E3436">
        <v>1427</v>
      </c>
      <c r="F3436" t="s">
        <v>1460</v>
      </c>
      <c r="G3436" t="b">
        <v>0</v>
      </c>
      <c r="H3436" t="str">
        <f>VLOOKUP(A3436,all_municipalities!$A$2:$M$445,2,FALSE)</f>
        <v>Norfolk County</v>
      </c>
      <c r="I3436" t="b">
        <f>VLOOKUP(A3436,all_municipalities!$A$2:$M$445,9,FALSE)</f>
        <v>0</v>
      </c>
      <c r="J3436" t="b">
        <f>VLOOKUP(A3436,all_municipalities!$A$2:$M$445,13, FALSE)</f>
        <v>0</v>
      </c>
      <c r="K3436" t="str">
        <f t="shared" si="214"/>
        <v>NONE</v>
      </c>
      <c r="L3436">
        <v>0</v>
      </c>
      <c r="M3436" t="str">
        <f t="shared" si="215"/>
        <v>19397 Councillor, Ward 5</v>
      </c>
      <c r="N3436" s="6" t="str">
        <f t="shared" si="216"/>
        <v/>
      </c>
      <c r="O3436" s="15" t="str">
        <f>IF(I3436&lt;&gt;FALSE,VLOOKUP(H3436,internet_municipalities!$B$2:$W$226,22,FALSE),"NO INTERNET")</f>
        <v>NO INTERNET</v>
      </c>
      <c r="P3436" s="16" t="str">
        <f t="shared" si="217"/>
        <v>NO INTERNET</v>
      </c>
    </row>
    <row r="3437" spans="1:16" x14ac:dyDescent="0.2">
      <c r="A3437">
        <v>19397</v>
      </c>
      <c r="B3437" t="b">
        <v>0</v>
      </c>
      <c r="C3437" t="s">
        <v>1473</v>
      </c>
      <c r="D3437" t="s">
        <v>4348</v>
      </c>
      <c r="E3437">
        <v>1402</v>
      </c>
      <c r="F3437" t="s">
        <v>1460</v>
      </c>
      <c r="G3437" t="b">
        <v>0</v>
      </c>
      <c r="H3437" t="str">
        <f>VLOOKUP(A3437,all_municipalities!$A$2:$M$445,2,FALSE)</f>
        <v>Norfolk County</v>
      </c>
      <c r="I3437" t="b">
        <f>VLOOKUP(A3437,all_municipalities!$A$2:$M$445,9,FALSE)</f>
        <v>0</v>
      </c>
      <c r="J3437" t="b">
        <f>VLOOKUP(A3437,all_municipalities!$A$2:$M$445,13, FALSE)</f>
        <v>0</v>
      </c>
      <c r="K3437" t="str">
        <f t="shared" si="214"/>
        <v>NONE</v>
      </c>
      <c r="L3437">
        <v>0</v>
      </c>
      <c r="M3437" t="str">
        <f t="shared" si="215"/>
        <v>19397 Councillor, Ward 5</v>
      </c>
      <c r="N3437" s="6" t="str">
        <f t="shared" si="216"/>
        <v/>
      </c>
      <c r="O3437" s="15" t="str">
        <f>IF(I3437&lt;&gt;FALSE,VLOOKUP(H3437,internet_municipalities!$B$2:$W$226,22,FALSE),"NO INTERNET")</f>
        <v>NO INTERNET</v>
      </c>
      <c r="P3437" s="16" t="str">
        <f t="shared" si="217"/>
        <v>NO INTERNET</v>
      </c>
    </row>
    <row r="3438" spans="1:16" x14ac:dyDescent="0.2">
      <c r="A3438">
        <v>19397</v>
      </c>
      <c r="B3438" t="b">
        <v>0</v>
      </c>
      <c r="C3438" t="s">
        <v>1473</v>
      </c>
      <c r="D3438" t="s">
        <v>4349</v>
      </c>
      <c r="E3438">
        <v>703</v>
      </c>
      <c r="F3438" t="s">
        <v>1460</v>
      </c>
      <c r="G3438" t="b">
        <v>0</v>
      </c>
      <c r="H3438" t="str">
        <f>VLOOKUP(A3438,all_municipalities!$A$2:$M$445,2,FALSE)</f>
        <v>Norfolk County</v>
      </c>
      <c r="I3438" t="b">
        <f>VLOOKUP(A3438,all_municipalities!$A$2:$M$445,9,FALSE)</f>
        <v>0</v>
      </c>
      <c r="J3438" t="b">
        <f>VLOOKUP(A3438,all_municipalities!$A$2:$M$445,13, FALSE)</f>
        <v>0</v>
      </c>
      <c r="K3438" t="str">
        <f t="shared" si="214"/>
        <v>NONE</v>
      </c>
      <c r="L3438">
        <v>0</v>
      </c>
      <c r="M3438" t="str">
        <f t="shared" si="215"/>
        <v>19397 Councillor, Ward 5</v>
      </c>
      <c r="N3438" s="6" t="str">
        <f t="shared" si="216"/>
        <v/>
      </c>
      <c r="O3438" s="15" t="str">
        <f>IF(I3438&lt;&gt;FALSE,VLOOKUP(H3438,internet_municipalities!$B$2:$W$226,22,FALSE),"NO INTERNET")</f>
        <v>NO INTERNET</v>
      </c>
      <c r="P3438" s="16" t="str">
        <f t="shared" si="217"/>
        <v>NO INTERNET</v>
      </c>
    </row>
    <row r="3439" spans="1:16" x14ac:dyDescent="0.2">
      <c r="A3439">
        <v>19397</v>
      </c>
      <c r="B3439" t="b">
        <v>0</v>
      </c>
      <c r="C3439" t="s">
        <v>1473</v>
      </c>
      <c r="D3439" t="s">
        <v>4350</v>
      </c>
      <c r="E3439">
        <v>527</v>
      </c>
      <c r="F3439" t="s">
        <v>1460</v>
      </c>
      <c r="G3439" t="b">
        <v>0</v>
      </c>
      <c r="H3439" t="str">
        <f>VLOOKUP(A3439,all_municipalities!$A$2:$M$445,2,FALSE)</f>
        <v>Norfolk County</v>
      </c>
      <c r="I3439" t="b">
        <f>VLOOKUP(A3439,all_municipalities!$A$2:$M$445,9,FALSE)</f>
        <v>0</v>
      </c>
      <c r="J3439" t="b">
        <f>VLOOKUP(A3439,all_municipalities!$A$2:$M$445,13, FALSE)</f>
        <v>0</v>
      </c>
      <c r="K3439" t="str">
        <f t="shared" si="214"/>
        <v>NONE</v>
      </c>
      <c r="L3439">
        <v>0</v>
      </c>
      <c r="M3439" t="str">
        <f t="shared" si="215"/>
        <v>19397 Councillor, Ward 5</v>
      </c>
      <c r="N3439" s="6" t="str">
        <f t="shared" si="216"/>
        <v/>
      </c>
      <c r="O3439" s="15" t="str">
        <f>IF(I3439&lt;&gt;FALSE,VLOOKUP(H3439,internet_municipalities!$B$2:$W$226,22,FALSE),"NO INTERNET")</f>
        <v>NO INTERNET</v>
      </c>
      <c r="P3439" s="16" t="str">
        <f t="shared" si="217"/>
        <v>NO INTERNET</v>
      </c>
    </row>
    <row r="3440" spans="1:16" x14ac:dyDescent="0.2">
      <c r="A3440">
        <v>19397</v>
      </c>
      <c r="B3440" t="b">
        <v>0</v>
      </c>
      <c r="C3440" t="s">
        <v>1720</v>
      </c>
      <c r="D3440" t="s">
        <v>4351</v>
      </c>
      <c r="E3440">
        <v>1015</v>
      </c>
      <c r="F3440" t="s">
        <v>1460</v>
      </c>
      <c r="G3440" t="b">
        <v>0</v>
      </c>
      <c r="H3440" t="str">
        <f>VLOOKUP(A3440,all_municipalities!$A$2:$M$445,2,FALSE)</f>
        <v>Norfolk County</v>
      </c>
      <c r="I3440" t="b">
        <f>VLOOKUP(A3440,all_municipalities!$A$2:$M$445,9,FALSE)</f>
        <v>0</v>
      </c>
      <c r="J3440" t="b">
        <f>VLOOKUP(A3440,all_municipalities!$A$2:$M$445,13, FALSE)</f>
        <v>0</v>
      </c>
      <c r="K3440" t="str">
        <f t="shared" si="214"/>
        <v>NONE</v>
      </c>
      <c r="L3440">
        <v>0</v>
      </c>
      <c r="M3440" t="str">
        <f t="shared" si="215"/>
        <v>19397 Councillor, Ward 6</v>
      </c>
      <c r="N3440" s="6" t="str">
        <f t="shared" si="216"/>
        <v/>
      </c>
      <c r="O3440" s="15" t="str">
        <f>IF(I3440&lt;&gt;FALSE,VLOOKUP(H3440,internet_municipalities!$B$2:$W$226,22,FALSE),"NO INTERNET")</f>
        <v>NO INTERNET</v>
      </c>
      <c r="P3440" s="16" t="str">
        <f t="shared" si="217"/>
        <v>NO INTERNET</v>
      </c>
    </row>
    <row r="3441" spans="1:16" x14ac:dyDescent="0.2">
      <c r="A3441">
        <v>19397</v>
      </c>
      <c r="B3441" t="b">
        <v>0</v>
      </c>
      <c r="C3441" t="s">
        <v>1720</v>
      </c>
      <c r="D3441" t="s">
        <v>4352</v>
      </c>
      <c r="E3441">
        <v>141</v>
      </c>
      <c r="F3441" t="s">
        <v>1460</v>
      </c>
      <c r="G3441" t="b">
        <v>0</v>
      </c>
      <c r="H3441" t="str">
        <f>VLOOKUP(A3441,all_municipalities!$A$2:$M$445,2,FALSE)</f>
        <v>Norfolk County</v>
      </c>
      <c r="I3441" t="b">
        <f>VLOOKUP(A3441,all_municipalities!$A$2:$M$445,9,FALSE)</f>
        <v>0</v>
      </c>
      <c r="J3441" t="b">
        <f>VLOOKUP(A3441,all_municipalities!$A$2:$M$445,13, FALSE)</f>
        <v>0</v>
      </c>
      <c r="K3441" t="str">
        <f t="shared" si="214"/>
        <v>NONE</v>
      </c>
      <c r="L3441">
        <v>0</v>
      </c>
      <c r="M3441" t="str">
        <f t="shared" si="215"/>
        <v>19397 Councillor, Ward 6</v>
      </c>
      <c r="N3441" s="6" t="str">
        <f t="shared" si="216"/>
        <v/>
      </c>
      <c r="O3441" s="15" t="str">
        <f>IF(I3441&lt;&gt;FALSE,VLOOKUP(H3441,internet_municipalities!$B$2:$W$226,22,FALSE),"NO INTERNET")</f>
        <v>NO INTERNET</v>
      </c>
      <c r="P3441" s="16" t="str">
        <f t="shared" si="217"/>
        <v>NO INTERNET</v>
      </c>
    </row>
    <row r="3442" spans="1:16" x14ac:dyDescent="0.2">
      <c r="A3442">
        <v>19397</v>
      </c>
      <c r="B3442" t="b">
        <v>0</v>
      </c>
      <c r="C3442" t="s">
        <v>1720</v>
      </c>
      <c r="D3442" t="s">
        <v>4353</v>
      </c>
      <c r="E3442">
        <v>216</v>
      </c>
      <c r="F3442" t="s">
        <v>1460</v>
      </c>
      <c r="G3442" t="b">
        <v>0</v>
      </c>
      <c r="H3442" t="str">
        <f>VLOOKUP(A3442,all_municipalities!$A$2:$M$445,2,FALSE)</f>
        <v>Norfolk County</v>
      </c>
      <c r="I3442" t="b">
        <f>VLOOKUP(A3442,all_municipalities!$A$2:$M$445,9,FALSE)</f>
        <v>0</v>
      </c>
      <c r="J3442" t="b">
        <f>VLOOKUP(A3442,all_municipalities!$A$2:$M$445,13, FALSE)</f>
        <v>0</v>
      </c>
      <c r="K3442" t="str">
        <f t="shared" si="214"/>
        <v>NONE</v>
      </c>
      <c r="L3442">
        <v>0</v>
      </c>
      <c r="M3442" t="str">
        <f t="shared" si="215"/>
        <v>19397 Councillor, Ward 6</v>
      </c>
      <c r="N3442" s="6" t="str">
        <f t="shared" si="216"/>
        <v/>
      </c>
      <c r="O3442" s="15" t="str">
        <f>IF(I3442&lt;&gt;FALSE,VLOOKUP(H3442,internet_municipalities!$B$2:$W$226,22,FALSE),"NO INTERNET")</f>
        <v>NO INTERNET</v>
      </c>
      <c r="P3442" s="16" t="str">
        <f t="shared" si="217"/>
        <v>NO INTERNET</v>
      </c>
    </row>
    <row r="3443" spans="1:16" x14ac:dyDescent="0.2">
      <c r="A3443">
        <v>19397</v>
      </c>
      <c r="B3443" t="b">
        <v>0</v>
      </c>
      <c r="C3443" t="s">
        <v>1720</v>
      </c>
      <c r="D3443" t="s">
        <v>4354</v>
      </c>
      <c r="E3443">
        <v>121</v>
      </c>
      <c r="F3443" t="s">
        <v>1460</v>
      </c>
      <c r="G3443" t="b">
        <v>0</v>
      </c>
      <c r="H3443" t="str">
        <f>VLOOKUP(A3443,all_municipalities!$A$2:$M$445,2,FALSE)</f>
        <v>Norfolk County</v>
      </c>
      <c r="I3443" t="b">
        <f>VLOOKUP(A3443,all_municipalities!$A$2:$M$445,9,FALSE)</f>
        <v>0</v>
      </c>
      <c r="J3443" t="b">
        <f>VLOOKUP(A3443,all_municipalities!$A$2:$M$445,13, FALSE)</f>
        <v>0</v>
      </c>
      <c r="K3443" t="str">
        <f t="shared" si="214"/>
        <v>NONE</v>
      </c>
      <c r="L3443">
        <v>0</v>
      </c>
      <c r="M3443" t="str">
        <f t="shared" si="215"/>
        <v>19397 Councillor, Ward 6</v>
      </c>
      <c r="N3443" s="6" t="str">
        <f t="shared" si="216"/>
        <v/>
      </c>
      <c r="O3443" s="15" t="str">
        <f>IF(I3443&lt;&gt;FALSE,VLOOKUP(H3443,internet_municipalities!$B$2:$W$226,22,FALSE),"NO INTERNET")</f>
        <v>NO INTERNET</v>
      </c>
      <c r="P3443" s="16" t="str">
        <f t="shared" si="217"/>
        <v>NO INTERNET</v>
      </c>
    </row>
    <row r="3444" spans="1:16" x14ac:dyDescent="0.2">
      <c r="A3444">
        <v>19397</v>
      </c>
      <c r="B3444" t="b">
        <v>0</v>
      </c>
      <c r="C3444" t="s">
        <v>1718</v>
      </c>
      <c r="D3444" t="s">
        <v>4355</v>
      </c>
      <c r="E3444">
        <v>742</v>
      </c>
      <c r="F3444" t="s">
        <v>1460</v>
      </c>
      <c r="G3444" t="b">
        <v>0</v>
      </c>
      <c r="H3444" t="str">
        <f>VLOOKUP(A3444,all_municipalities!$A$2:$M$445,2,FALSE)</f>
        <v>Norfolk County</v>
      </c>
      <c r="I3444" t="b">
        <f>VLOOKUP(A3444,all_municipalities!$A$2:$M$445,9,FALSE)</f>
        <v>0</v>
      </c>
      <c r="J3444" t="b">
        <f>VLOOKUP(A3444,all_municipalities!$A$2:$M$445,13, FALSE)</f>
        <v>0</v>
      </c>
      <c r="K3444" t="str">
        <f t="shared" si="214"/>
        <v>NONE</v>
      </c>
      <c r="L3444">
        <v>0</v>
      </c>
      <c r="M3444" t="str">
        <f t="shared" si="215"/>
        <v>19397 Councillor, Ward 7</v>
      </c>
      <c r="N3444" s="6" t="str">
        <f t="shared" si="216"/>
        <v/>
      </c>
      <c r="O3444" s="15" t="str">
        <f>IF(I3444&lt;&gt;FALSE,VLOOKUP(H3444,internet_municipalities!$B$2:$W$226,22,FALSE),"NO INTERNET")</f>
        <v>NO INTERNET</v>
      </c>
      <c r="P3444" s="16" t="str">
        <f t="shared" si="217"/>
        <v>NO INTERNET</v>
      </c>
    </row>
    <row r="3445" spans="1:16" x14ac:dyDescent="0.2">
      <c r="A3445">
        <v>19397</v>
      </c>
      <c r="B3445" t="b">
        <v>0</v>
      </c>
      <c r="C3445" t="s">
        <v>1718</v>
      </c>
      <c r="D3445" t="s">
        <v>4356</v>
      </c>
      <c r="E3445">
        <v>447</v>
      </c>
      <c r="F3445" t="s">
        <v>1460</v>
      </c>
      <c r="G3445" t="b">
        <v>0</v>
      </c>
      <c r="H3445" t="str">
        <f>VLOOKUP(A3445,all_municipalities!$A$2:$M$445,2,FALSE)</f>
        <v>Norfolk County</v>
      </c>
      <c r="I3445" t="b">
        <f>VLOOKUP(A3445,all_municipalities!$A$2:$M$445,9,FALSE)</f>
        <v>0</v>
      </c>
      <c r="J3445" t="b">
        <f>VLOOKUP(A3445,all_municipalities!$A$2:$M$445,13, FALSE)</f>
        <v>0</v>
      </c>
      <c r="K3445" t="str">
        <f t="shared" si="214"/>
        <v>NONE</v>
      </c>
      <c r="L3445">
        <v>0</v>
      </c>
      <c r="M3445" t="str">
        <f t="shared" si="215"/>
        <v>19397 Councillor, Ward 7</v>
      </c>
      <c r="N3445" s="6" t="str">
        <f t="shared" si="216"/>
        <v/>
      </c>
      <c r="O3445" s="15" t="str">
        <f>IF(I3445&lt;&gt;FALSE,VLOOKUP(H3445,internet_municipalities!$B$2:$W$226,22,FALSE),"NO INTERNET")</f>
        <v>NO INTERNET</v>
      </c>
      <c r="P3445" s="16" t="str">
        <f t="shared" si="217"/>
        <v>NO INTERNET</v>
      </c>
    </row>
    <row r="3446" spans="1:16" x14ac:dyDescent="0.2">
      <c r="A3446">
        <v>19397</v>
      </c>
      <c r="B3446" t="b">
        <v>0</v>
      </c>
      <c r="C3446" t="s">
        <v>1718</v>
      </c>
      <c r="D3446" t="s">
        <v>4357</v>
      </c>
      <c r="E3446">
        <v>105</v>
      </c>
      <c r="F3446" t="s">
        <v>1460</v>
      </c>
      <c r="G3446" t="b">
        <v>0</v>
      </c>
      <c r="H3446" t="str">
        <f>VLOOKUP(A3446,all_municipalities!$A$2:$M$445,2,FALSE)</f>
        <v>Norfolk County</v>
      </c>
      <c r="I3446" t="b">
        <f>VLOOKUP(A3446,all_municipalities!$A$2:$M$445,9,FALSE)</f>
        <v>0</v>
      </c>
      <c r="J3446" t="b">
        <f>VLOOKUP(A3446,all_municipalities!$A$2:$M$445,13, FALSE)</f>
        <v>0</v>
      </c>
      <c r="K3446" t="str">
        <f t="shared" si="214"/>
        <v>NONE</v>
      </c>
      <c r="L3446">
        <v>0</v>
      </c>
      <c r="M3446" t="str">
        <f t="shared" si="215"/>
        <v>19397 Councillor, Ward 7</v>
      </c>
      <c r="N3446" s="6" t="str">
        <f t="shared" si="216"/>
        <v/>
      </c>
      <c r="O3446" s="15" t="str">
        <f>IF(I3446&lt;&gt;FALSE,VLOOKUP(H3446,internet_municipalities!$B$2:$W$226,22,FALSE),"NO INTERNET")</f>
        <v>NO INTERNET</v>
      </c>
      <c r="P3446" s="16" t="str">
        <f t="shared" si="217"/>
        <v>NO INTERNET</v>
      </c>
    </row>
    <row r="3447" spans="1:16" x14ac:dyDescent="0.2">
      <c r="A3447">
        <v>17932</v>
      </c>
      <c r="B3447" t="b">
        <v>1</v>
      </c>
      <c r="C3447" t="s">
        <v>1463</v>
      </c>
      <c r="D3447" t="s">
        <v>4358</v>
      </c>
      <c r="E3447">
        <v>1119</v>
      </c>
      <c r="F3447">
        <v>409</v>
      </c>
      <c r="G3447" t="b">
        <v>0</v>
      </c>
      <c r="H3447" t="str">
        <f>VLOOKUP(A3447,all_municipalities!$A$2:$M$445,2,FALSE)</f>
        <v>North Algona Wilberforce, Township of</v>
      </c>
      <c r="I3447" t="b">
        <f>VLOOKUP(A3447,all_municipalities!$A$2:$M$445,9,FALSE)</f>
        <v>0</v>
      </c>
      <c r="J3447" t="b">
        <f>VLOOKUP(A3447,all_municipalities!$A$2:$M$445,13, FALSE)</f>
        <v>0</v>
      </c>
      <c r="K3447" t="str">
        <f t="shared" si="214"/>
        <v>NONE</v>
      </c>
      <c r="L3447">
        <v>0</v>
      </c>
      <c r="M3447" t="str">
        <f t="shared" si="215"/>
        <v>17932 Councillor</v>
      </c>
      <c r="N3447" s="6" t="str">
        <f t="shared" si="216"/>
        <v/>
      </c>
      <c r="O3447" s="15" t="str">
        <f>IF(I3447&lt;&gt;FALSE,VLOOKUP(H3447,internet_municipalities!$B$2:$W$226,22,FALSE),"NO INTERNET")</f>
        <v>NO INTERNET</v>
      </c>
      <c r="P3447" s="16" t="str">
        <f t="shared" si="217"/>
        <v>NO INTERNET</v>
      </c>
    </row>
    <row r="3448" spans="1:16" x14ac:dyDescent="0.2">
      <c r="A3448">
        <v>17932</v>
      </c>
      <c r="B3448" t="b">
        <v>1</v>
      </c>
      <c r="C3448" t="s">
        <v>1463</v>
      </c>
      <c r="D3448" t="s">
        <v>4359</v>
      </c>
      <c r="E3448">
        <v>1257</v>
      </c>
      <c r="F3448">
        <v>547</v>
      </c>
      <c r="G3448" t="b">
        <v>0</v>
      </c>
      <c r="H3448" t="str">
        <f>VLOOKUP(A3448,all_municipalities!$A$2:$M$445,2,FALSE)</f>
        <v>North Algona Wilberforce, Township of</v>
      </c>
      <c r="I3448" t="b">
        <f>VLOOKUP(A3448,all_municipalities!$A$2:$M$445,9,FALSE)</f>
        <v>0</v>
      </c>
      <c r="J3448" t="b">
        <f>VLOOKUP(A3448,all_municipalities!$A$2:$M$445,13, FALSE)</f>
        <v>0</v>
      </c>
      <c r="K3448" t="str">
        <f t="shared" si="214"/>
        <v>NONE</v>
      </c>
      <c r="L3448">
        <v>0</v>
      </c>
      <c r="M3448" t="str">
        <f t="shared" si="215"/>
        <v>17932 Councillor</v>
      </c>
      <c r="N3448" s="6" t="str">
        <f t="shared" si="216"/>
        <v/>
      </c>
      <c r="O3448" s="15" t="str">
        <f>IF(I3448&lt;&gt;FALSE,VLOOKUP(H3448,internet_municipalities!$B$2:$W$226,22,FALSE),"NO INTERNET")</f>
        <v>NO INTERNET</v>
      </c>
      <c r="P3448" s="16" t="str">
        <f t="shared" si="217"/>
        <v>NO INTERNET</v>
      </c>
    </row>
    <row r="3449" spans="1:16" x14ac:dyDescent="0.2">
      <c r="A3449">
        <v>17932</v>
      </c>
      <c r="B3449" t="b">
        <v>1</v>
      </c>
      <c r="C3449" t="s">
        <v>1463</v>
      </c>
      <c r="D3449" t="s">
        <v>4360</v>
      </c>
      <c r="E3449">
        <v>989</v>
      </c>
      <c r="F3449">
        <v>279</v>
      </c>
      <c r="G3449" t="b">
        <v>0</v>
      </c>
      <c r="H3449" t="str">
        <f>VLOOKUP(A3449,all_municipalities!$A$2:$M$445,2,FALSE)</f>
        <v>North Algona Wilberforce, Township of</v>
      </c>
      <c r="I3449" t="b">
        <f>VLOOKUP(A3449,all_municipalities!$A$2:$M$445,9,FALSE)</f>
        <v>0</v>
      </c>
      <c r="J3449" t="b">
        <f>VLOOKUP(A3449,all_municipalities!$A$2:$M$445,13, FALSE)</f>
        <v>0</v>
      </c>
      <c r="K3449" t="str">
        <f t="shared" si="214"/>
        <v>NONE</v>
      </c>
      <c r="L3449">
        <v>0</v>
      </c>
      <c r="M3449" t="str">
        <f t="shared" si="215"/>
        <v>17932 Councillor</v>
      </c>
      <c r="N3449" s="6" t="str">
        <f t="shared" si="216"/>
        <v/>
      </c>
      <c r="O3449" s="15" t="str">
        <f>IF(I3449&lt;&gt;FALSE,VLOOKUP(H3449,internet_municipalities!$B$2:$W$226,22,FALSE),"NO INTERNET")</f>
        <v>NO INTERNET</v>
      </c>
      <c r="P3449" s="16" t="str">
        <f t="shared" si="217"/>
        <v>NO INTERNET</v>
      </c>
    </row>
    <row r="3450" spans="1:16" x14ac:dyDescent="0.2">
      <c r="A3450">
        <v>17932</v>
      </c>
      <c r="B3450" t="b">
        <v>1</v>
      </c>
      <c r="C3450" t="s">
        <v>1463</v>
      </c>
      <c r="D3450" t="s">
        <v>4361</v>
      </c>
      <c r="E3450">
        <v>927</v>
      </c>
      <c r="F3450">
        <v>217</v>
      </c>
      <c r="G3450" t="b">
        <v>0</v>
      </c>
      <c r="H3450" t="str">
        <f>VLOOKUP(A3450,all_municipalities!$A$2:$M$445,2,FALSE)</f>
        <v>North Algona Wilberforce, Township of</v>
      </c>
      <c r="I3450" t="b">
        <f>VLOOKUP(A3450,all_municipalities!$A$2:$M$445,9,FALSE)</f>
        <v>0</v>
      </c>
      <c r="J3450" t="b">
        <f>VLOOKUP(A3450,all_municipalities!$A$2:$M$445,13, FALSE)</f>
        <v>0</v>
      </c>
      <c r="K3450" t="str">
        <f t="shared" si="214"/>
        <v>NONE</v>
      </c>
      <c r="L3450">
        <v>0</v>
      </c>
      <c r="M3450" t="str">
        <f t="shared" si="215"/>
        <v>17932 Councillor</v>
      </c>
      <c r="N3450" s="6" t="str">
        <f t="shared" si="216"/>
        <v/>
      </c>
      <c r="O3450" s="15" t="str">
        <f>IF(I3450&lt;&gt;FALSE,VLOOKUP(H3450,internet_municipalities!$B$2:$W$226,22,FALSE),"NO INTERNET")</f>
        <v>NO INTERNET</v>
      </c>
      <c r="P3450" s="16" t="str">
        <f t="shared" si="217"/>
        <v>NO INTERNET</v>
      </c>
    </row>
    <row r="3451" spans="1:16" x14ac:dyDescent="0.2">
      <c r="A3451">
        <v>17932</v>
      </c>
      <c r="B3451" t="b">
        <v>0</v>
      </c>
      <c r="C3451" t="s">
        <v>1463</v>
      </c>
      <c r="D3451" t="s">
        <v>1327</v>
      </c>
      <c r="E3451">
        <v>710</v>
      </c>
      <c r="F3451" t="s">
        <v>1460</v>
      </c>
      <c r="G3451" t="b">
        <v>0</v>
      </c>
      <c r="H3451" t="str">
        <f>VLOOKUP(A3451,all_municipalities!$A$2:$M$445,2,FALSE)</f>
        <v>North Algona Wilberforce, Township of</v>
      </c>
      <c r="I3451" t="b">
        <f>VLOOKUP(A3451,all_municipalities!$A$2:$M$445,9,FALSE)</f>
        <v>0</v>
      </c>
      <c r="J3451" t="b">
        <f>VLOOKUP(A3451,all_municipalities!$A$2:$M$445,13, FALSE)</f>
        <v>0</v>
      </c>
      <c r="K3451" t="str">
        <f t="shared" si="214"/>
        <v>NONE</v>
      </c>
      <c r="L3451">
        <v>0</v>
      </c>
      <c r="M3451" t="str">
        <f t="shared" si="215"/>
        <v>17932 Councillor</v>
      </c>
      <c r="N3451" s="6" t="str">
        <f t="shared" si="216"/>
        <v/>
      </c>
      <c r="O3451" s="15" t="str">
        <f>IF(I3451&lt;&gt;FALSE,VLOOKUP(H3451,internet_municipalities!$B$2:$W$226,22,FALSE),"NO INTERNET")</f>
        <v>NO INTERNET</v>
      </c>
      <c r="P3451" s="16" t="str">
        <f t="shared" si="217"/>
        <v>NO INTERNET</v>
      </c>
    </row>
    <row r="3452" spans="1:16" x14ac:dyDescent="0.2">
      <c r="A3452">
        <v>10507</v>
      </c>
      <c r="B3452" t="b">
        <v>1</v>
      </c>
      <c r="C3452" t="s">
        <v>1463</v>
      </c>
      <c r="D3452" t="s">
        <v>4362</v>
      </c>
      <c r="E3452">
        <v>4880</v>
      </c>
      <c r="F3452">
        <v>704</v>
      </c>
      <c r="G3452" t="b">
        <v>1</v>
      </c>
      <c r="H3452" t="str">
        <f>VLOOKUP(A3452,all_municipalities!$A$2:$M$445,2,FALSE)</f>
        <v>North Bay, City of</v>
      </c>
      <c r="I3452" t="b">
        <f>VLOOKUP(A3452,all_municipalities!$A$2:$M$445,9,FALSE)</f>
        <v>1</v>
      </c>
      <c r="J3452" t="b">
        <f>VLOOKUP(A3452,all_municipalities!$A$2:$M$445,13, FALSE)</f>
        <v>0</v>
      </c>
      <c r="K3452" t="str">
        <f t="shared" si="214"/>
        <v>NONE</v>
      </c>
      <c r="L3452">
        <v>0</v>
      </c>
      <c r="M3452" t="str">
        <f t="shared" si="215"/>
        <v>10507 Councillor</v>
      </c>
      <c r="N3452" s="6" t="str">
        <f t="shared" si="216"/>
        <v>10507 Councillor</v>
      </c>
      <c r="O3452" s="15">
        <f>IF(I3452&lt;&gt;FALSE,VLOOKUP(H3452,internet_municipalities!$B$2:$W$226,22,FALSE),"NO INTERNET")</f>
        <v>25863</v>
      </c>
      <c r="P3452" s="16">
        <f t="shared" si="217"/>
        <v>2.7220353400610912E-2</v>
      </c>
    </row>
    <row r="3453" spans="1:16" x14ac:dyDescent="0.2">
      <c r="A3453">
        <v>10507</v>
      </c>
      <c r="B3453" t="b">
        <v>1</v>
      </c>
      <c r="C3453" t="s">
        <v>1463</v>
      </c>
      <c r="D3453" t="s">
        <v>4363</v>
      </c>
      <c r="E3453">
        <v>6251</v>
      </c>
      <c r="F3453">
        <v>2075</v>
      </c>
      <c r="G3453" t="b">
        <v>1</v>
      </c>
      <c r="H3453" t="str">
        <f>VLOOKUP(A3453,all_municipalities!$A$2:$M$445,2,FALSE)</f>
        <v>North Bay, City of</v>
      </c>
      <c r="I3453" t="b">
        <f>VLOOKUP(A3453,all_municipalities!$A$2:$M$445,9,FALSE)</f>
        <v>1</v>
      </c>
      <c r="J3453" t="b">
        <f>VLOOKUP(A3453,all_municipalities!$A$2:$M$445,13, FALSE)</f>
        <v>0</v>
      </c>
      <c r="K3453" t="str">
        <f t="shared" si="214"/>
        <v>NONE</v>
      </c>
      <c r="L3453">
        <v>0</v>
      </c>
      <c r="M3453" t="str">
        <f t="shared" si="215"/>
        <v>10507 Councillor</v>
      </c>
      <c r="N3453" s="6" t="str">
        <f t="shared" si="216"/>
        <v>10507 Councillor</v>
      </c>
      <c r="O3453" s="15">
        <f>IF(I3453&lt;&gt;FALSE,VLOOKUP(H3453,internet_municipalities!$B$2:$W$226,22,FALSE),"NO INTERNET")</f>
        <v>25863</v>
      </c>
      <c r="P3453" s="16">
        <f t="shared" si="217"/>
        <v>8.0230445037311984E-2</v>
      </c>
    </row>
    <row r="3454" spans="1:16" x14ac:dyDescent="0.2">
      <c r="A3454">
        <v>10507</v>
      </c>
      <c r="B3454" t="b">
        <v>1</v>
      </c>
      <c r="C3454" t="s">
        <v>1463</v>
      </c>
      <c r="D3454" t="s">
        <v>4364</v>
      </c>
      <c r="E3454">
        <v>5792</v>
      </c>
      <c r="F3454">
        <v>1616</v>
      </c>
      <c r="G3454" t="b">
        <v>1</v>
      </c>
      <c r="H3454" t="str">
        <f>VLOOKUP(A3454,all_municipalities!$A$2:$M$445,2,FALSE)</f>
        <v>North Bay, City of</v>
      </c>
      <c r="I3454" t="b">
        <f>VLOOKUP(A3454,all_municipalities!$A$2:$M$445,9,FALSE)</f>
        <v>1</v>
      </c>
      <c r="J3454" t="b">
        <f>VLOOKUP(A3454,all_municipalities!$A$2:$M$445,13, FALSE)</f>
        <v>0</v>
      </c>
      <c r="K3454" t="str">
        <f t="shared" si="214"/>
        <v>NONE</v>
      </c>
      <c r="L3454">
        <v>0</v>
      </c>
      <c r="M3454" t="str">
        <f t="shared" si="215"/>
        <v>10507 Councillor</v>
      </c>
      <c r="N3454" s="6" t="str">
        <f t="shared" si="216"/>
        <v>10507 Councillor</v>
      </c>
      <c r="O3454" s="15">
        <f>IF(I3454&lt;&gt;FALSE,VLOOKUP(H3454,internet_municipalities!$B$2:$W$226,22,FALSE),"NO INTERNET")</f>
        <v>25863</v>
      </c>
      <c r="P3454" s="16">
        <f t="shared" si="217"/>
        <v>6.2483083942311411E-2</v>
      </c>
    </row>
    <row r="3455" spans="1:16" x14ac:dyDescent="0.2">
      <c r="A3455">
        <v>10507</v>
      </c>
      <c r="B3455" t="b">
        <v>1</v>
      </c>
      <c r="C3455" t="s">
        <v>1463</v>
      </c>
      <c r="D3455" t="s">
        <v>4365</v>
      </c>
      <c r="E3455">
        <v>5863</v>
      </c>
      <c r="F3455">
        <v>1687</v>
      </c>
      <c r="G3455" t="b">
        <v>1</v>
      </c>
      <c r="H3455" t="str">
        <f>VLOOKUP(A3455,all_municipalities!$A$2:$M$445,2,FALSE)</f>
        <v>North Bay, City of</v>
      </c>
      <c r="I3455" t="b">
        <f>VLOOKUP(A3455,all_municipalities!$A$2:$M$445,9,FALSE)</f>
        <v>1</v>
      </c>
      <c r="J3455" t="b">
        <f>VLOOKUP(A3455,all_municipalities!$A$2:$M$445,13, FALSE)</f>
        <v>0</v>
      </c>
      <c r="K3455" t="str">
        <f t="shared" si="214"/>
        <v>NONE</v>
      </c>
      <c r="L3455">
        <v>0</v>
      </c>
      <c r="M3455" t="str">
        <f t="shared" si="215"/>
        <v>10507 Councillor</v>
      </c>
      <c r="N3455" s="6" t="str">
        <f t="shared" si="216"/>
        <v>10507 Councillor</v>
      </c>
      <c r="O3455" s="15">
        <f>IF(I3455&lt;&gt;FALSE,VLOOKUP(H3455,internet_municipalities!$B$2:$W$226,22,FALSE),"NO INTERNET")</f>
        <v>25863</v>
      </c>
      <c r="P3455" s="16">
        <f t="shared" si="217"/>
        <v>6.5228318447202574E-2</v>
      </c>
    </row>
    <row r="3456" spans="1:16" x14ac:dyDescent="0.2">
      <c r="A3456">
        <v>10507</v>
      </c>
      <c r="B3456" t="b">
        <v>1</v>
      </c>
      <c r="C3456" t="s">
        <v>1463</v>
      </c>
      <c r="D3456" t="s">
        <v>4366</v>
      </c>
      <c r="E3456">
        <v>4815</v>
      </c>
      <c r="F3456">
        <v>639</v>
      </c>
      <c r="G3456" t="b">
        <v>1</v>
      </c>
      <c r="H3456" t="str">
        <f>VLOOKUP(A3456,all_municipalities!$A$2:$M$445,2,FALSE)</f>
        <v>North Bay, City of</v>
      </c>
      <c r="I3456" t="b">
        <f>VLOOKUP(A3456,all_municipalities!$A$2:$M$445,9,FALSE)</f>
        <v>1</v>
      </c>
      <c r="J3456" t="b">
        <f>VLOOKUP(A3456,all_municipalities!$A$2:$M$445,13, FALSE)</f>
        <v>0</v>
      </c>
      <c r="K3456" t="str">
        <f t="shared" si="214"/>
        <v>NONE</v>
      </c>
      <c r="L3456">
        <v>0</v>
      </c>
      <c r="M3456" t="str">
        <f t="shared" si="215"/>
        <v>10507 Councillor</v>
      </c>
      <c r="N3456" s="6" t="str">
        <f t="shared" si="216"/>
        <v>10507 Councillor</v>
      </c>
      <c r="O3456" s="15">
        <f>IF(I3456&lt;&gt;FALSE,VLOOKUP(H3456,internet_municipalities!$B$2:$W$226,22,FALSE),"NO INTERNET")</f>
        <v>25863</v>
      </c>
      <c r="P3456" s="16">
        <f t="shared" si="217"/>
        <v>2.4707110544020416E-2</v>
      </c>
    </row>
    <row r="3457" spans="1:16" x14ac:dyDescent="0.2">
      <c r="A3457">
        <v>10507</v>
      </c>
      <c r="B3457" t="b">
        <v>1</v>
      </c>
      <c r="C3457" t="s">
        <v>1463</v>
      </c>
      <c r="D3457" t="s">
        <v>4367</v>
      </c>
      <c r="E3457">
        <v>5789</v>
      </c>
      <c r="F3457">
        <v>1613</v>
      </c>
      <c r="G3457" t="b">
        <v>1</v>
      </c>
      <c r="H3457" t="str">
        <f>VLOOKUP(A3457,all_municipalities!$A$2:$M$445,2,FALSE)</f>
        <v>North Bay, City of</v>
      </c>
      <c r="I3457" t="b">
        <f>VLOOKUP(A3457,all_municipalities!$A$2:$M$445,9,FALSE)</f>
        <v>1</v>
      </c>
      <c r="J3457" t="b">
        <f>VLOOKUP(A3457,all_municipalities!$A$2:$M$445,13, FALSE)</f>
        <v>0</v>
      </c>
      <c r="K3457" t="str">
        <f t="shared" si="214"/>
        <v>NONE</v>
      </c>
      <c r="L3457">
        <v>0</v>
      </c>
      <c r="M3457" t="str">
        <f t="shared" si="215"/>
        <v>10507 Councillor</v>
      </c>
      <c r="N3457" s="6" t="str">
        <f t="shared" si="216"/>
        <v>10507 Councillor</v>
      </c>
      <c r="O3457" s="15">
        <f>IF(I3457&lt;&gt;FALSE,VLOOKUP(H3457,internet_municipalities!$B$2:$W$226,22,FALSE),"NO INTERNET")</f>
        <v>25863</v>
      </c>
      <c r="P3457" s="16">
        <f t="shared" si="217"/>
        <v>6.2367088118161079E-2</v>
      </c>
    </row>
    <row r="3458" spans="1:16" x14ac:dyDescent="0.2">
      <c r="A3458">
        <v>10507</v>
      </c>
      <c r="B3458" t="b">
        <v>1</v>
      </c>
      <c r="C3458" t="s">
        <v>1463</v>
      </c>
      <c r="D3458" t="s">
        <v>4368</v>
      </c>
      <c r="E3458">
        <v>5462</v>
      </c>
      <c r="F3458">
        <v>1286</v>
      </c>
      <c r="G3458" t="b">
        <v>1</v>
      </c>
      <c r="H3458" t="str">
        <f>VLOOKUP(A3458,all_municipalities!$A$2:$M$445,2,FALSE)</f>
        <v>North Bay, City of</v>
      </c>
      <c r="I3458" t="b">
        <f>VLOOKUP(A3458,all_municipalities!$A$2:$M$445,9,FALSE)</f>
        <v>1</v>
      </c>
      <c r="J3458" t="b">
        <f>VLOOKUP(A3458,all_municipalities!$A$2:$M$445,13, FALSE)</f>
        <v>0</v>
      </c>
      <c r="K3458" t="str">
        <f t="shared" ref="K3458:K3521" si="218">IF(J3458=TRUE,IF(F3458&lt;=10,"HIGH",IF(F3458&lt;=100,"MID",IF(F3458&lt;=1000,"LOW","NONE"))),"NONE")</f>
        <v>NONE</v>
      </c>
      <c r="L3458">
        <v>0</v>
      </c>
      <c r="M3458" t="str">
        <f t="shared" ref="M3458:M3521" si="219">CONCATENATE(A3458, " ",C3458)</f>
        <v>10507 Councillor</v>
      </c>
      <c r="N3458" s="6" t="str">
        <f t="shared" si="216"/>
        <v>10507 Councillor</v>
      </c>
      <c r="O3458" s="15">
        <f>IF(I3458&lt;&gt;FALSE,VLOOKUP(H3458,internet_municipalities!$B$2:$W$226,22,FALSE),"NO INTERNET")</f>
        <v>25863</v>
      </c>
      <c r="P3458" s="16">
        <f t="shared" si="217"/>
        <v>4.9723543285775045E-2</v>
      </c>
    </row>
    <row r="3459" spans="1:16" x14ac:dyDescent="0.2">
      <c r="A3459">
        <v>10507</v>
      </c>
      <c r="B3459" t="b">
        <v>1</v>
      </c>
      <c r="C3459" t="s">
        <v>1463</v>
      </c>
      <c r="D3459" t="s">
        <v>4369</v>
      </c>
      <c r="E3459">
        <v>6324</v>
      </c>
      <c r="F3459">
        <v>2148</v>
      </c>
      <c r="G3459" t="b">
        <v>1</v>
      </c>
      <c r="H3459" t="str">
        <f>VLOOKUP(A3459,all_municipalities!$A$2:$M$445,2,FALSE)</f>
        <v>North Bay, City of</v>
      </c>
      <c r="I3459" t="b">
        <f>VLOOKUP(A3459,all_municipalities!$A$2:$M$445,9,FALSE)</f>
        <v>1</v>
      </c>
      <c r="J3459" t="b">
        <f>VLOOKUP(A3459,all_municipalities!$A$2:$M$445,13, FALSE)</f>
        <v>0</v>
      </c>
      <c r="K3459" t="str">
        <f t="shared" si="218"/>
        <v>NONE</v>
      </c>
      <c r="L3459">
        <v>0</v>
      </c>
      <c r="M3459" t="str">
        <f t="shared" si="219"/>
        <v>10507 Councillor</v>
      </c>
      <c r="N3459" s="6" t="str">
        <f t="shared" ref="N3459:N3522" si="220">IF(I3459,M3459,"")</f>
        <v>10507 Councillor</v>
      </c>
      <c r="O3459" s="15">
        <f>IF(I3459&lt;&gt;FALSE,VLOOKUP(H3459,internet_municipalities!$B$2:$W$226,22,FALSE),"NO INTERNET")</f>
        <v>25863</v>
      </c>
      <c r="P3459" s="16">
        <f t="shared" si="217"/>
        <v>8.3053010091636695E-2</v>
      </c>
    </row>
    <row r="3460" spans="1:16" x14ac:dyDescent="0.2">
      <c r="A3460">
        <v>10507</v>
      </c>
      <c r="B3460" t="b">
        <v>1</v>
      </c>
      <c r="C3460" t="s">
        <v>1463</v>
      </c>
      <c r="D3460" t="s">
        <v>4370</v>
      </c>
      <c r="E3460">
        <v>4553</v>
      </c>
      <c r="F3460">
        <v>377</v>
      </c>
      <c r="G3460" t="b">
        <v>1</v>
      </c>
      <c r="H3460" t="str">
        <f>VLOOKUP(A3460,all_municipalities!$A$2:$M$445,2,FALSE)</f>
        <v>North Bay, City of</v>
      </c>
      <c r="I3460" t="b">
        <f>VLOOKUP(A3460,all_municipalities!$A$2:$M$445,9,FALSE)</f>
        <v>1</v>
      </c>
      <c r="J3460" t="b">
        <f>VLOOKUP(A3460,all_municipalities!$A$2:$M$445,13, FALSE)</f>
        <v>0</v>
      </c>
      <c r="K3460" t="str">
        <f t="shared" si="218"/>
        <v>NONE</v>
      </c>
      <c r="L3460">
        <v>0</v>
      </c>
      <c r="M3460" t="str">
        <f t="shared" si="219"/>
        <v>10507 Councillor</v>
      </c>
      <c r="N3460" s="6" t="str">
        <f t="shared" si="220"/>
        <v>10507 Councillor</v>
      </c>
      <c r="O3460" s="15">
        <f>IF(I3460&lt;&gt;FALSE,VLOOKUP(H3460,internet_municipalities!$B$2:$W$226,22,FALSE),"NO INTERNET")</f>
        <v>25863</v>
      </c>
      <c r="P3460" s="16">
        <f t="shared" si="217"/>
        <v>1.4576808568224877E-2</v>
      </c>
    </row>
    <row r="3461" spans="1:16" x14ac:dyDescent="0.2">
      <c r="A3461">
        <v>10507</v>
      </c>
      <c r="B3461" t="b">
        <v>1</v>
      </c>
      <c r="C3461" t="s">
        <v>1463</v>
      </c>
      <c r="D3461" t="s">
        <v>4371</v>
      </c>
      <c r="E3461">
        <v>4529</v>
      </c>
      <c r="F3461">
        <v>353</v>
      </c>
      <c r="G3461" t="b">
        <v>1</v>
      </c>
      <c r="H3461" t="str">
        <f>VLOOKUP(A3461,all_municipalities!$A$2:$M$445,2,FALSE)</f>
        <v>North Bay, City of</v>
      </c>
      <c r="I3461" t="b">
        <f>VLOOKUP(A3461,all_municipalities!$A$2:$M$445,9,FALSE)</f>
        <v>1</v>
      </c>
      <c r="J3461" t="b">
        <f>VLOOKUP(A3461,all_municipalities!$A$2:$M$445,13, FALSE)</f>
        <v>0</v>
      </c>
      <c r="K3461" t="str">
        <f t="shared" si="218"/>
        <v>NONE</v>
      </c>
      <c r="L3461">
        <v>0</v>
      </c>
      <c r="M3461" t="str">
        <f t="shared" si="219"/>
        <v>10507 Councillor</v>
      </c>
      <c r="N3461" s="6" t="str">
        <f t="shared" si="220"/>
        <v>10507 Councillor</v>
      </c>
      <c r="O3461" s="15">
        <f>IF(I3461&lt;&gt;FALSE,VLOOKUP(H3461,internet_municipalities!$B$2:$W$226,22,FALSE),"NO INTERNET")</f>
        <v>25863</v>
      </c>
      <c r="P3461" s="16">
        <f t="shared" si="217"/>
        <v>1.3648841975022233E-2</v>
      </c>
    </row>
    <row r="3462" spans="1:16" x14ac:dyDescent="0.2">
      <c r="A3462">
        <v>10507</v>
      </c>
      <c r="B3462" t="b">
        <v>0</v>
      </c>
      <c r="C3462" t="s">
        <v>1463</v>
      </c>
      <c r="D3462" t="s">
        <v>4372</v>
      </c>
      <c r="E3462">
        <v>629</v>
      </c>
      <c r="F3462" t="s">
        <v>1460</v>
      </c>
      <c r="G3462" t="b">
        <v>1</v>
      </c>
      <c r="H3462" t="str">
        <f>VLOOKUP(A3462,all_municipalities!$A$2:$M$445,2,FALSE)</f>
        <v>North Bay, City of</v>
      </c>
      <c r="I3462" t="b">
        <f>VLOOKUP(A3462,all_municipalities!$A$2:$M$445,9,FALSE)</f>
        <v>1</v>
      </c>
      <c r="J3462" t="b">
        <f>VLOOKUP(A3462,all_municipalities!$A$2:$M$445,13, FALSE)</f>
        <v>0</v>
      </c>
      <c r="K3462" t="str">
        <f t="shared" si="218"/>
        <v>NONE</v>
      </c>
      <c r="L3462">
        <v>0</v>
      </c>
      <c r="M3462" t="str">
        <f t="shared" si="219"/>
        <v>10507 Councillor</v>
      </c>
      <c r="N3462" s="6" t="str">
        <f t="shared" si="220"/>
        <v>10507 Councillor</v>
      </c>
      <c r="O3462" s="15">
        <f>IF(I3462&lt;&gt;FALSE,VLOOKUP(H3462,internet_municipalities!$B$2:$W$226,22,FALSE),"NO INTERNET")</f>
        <v>25863</v>
      </c>
      <c r="P3462" s="16" t="str">
        <f t="shared" si="217"/>
        <v>Lost</v>
      </c>
    </row>
    <row r="3463" spans="1:16" x14ac:dyDescent="0.2">
      <c r="A3463">
        <v>10507</v>
      </c>
      <c r="B3463" t="b">
        <v>0</v>
      </c>
      <c r="C3463" t="s">
        <v>1463</v>
      </c>
      <c r="D3463" t="s">
        <v>4373</v>
      </c>
      <c r="E3463">
        <v>2440</v>
      </c>
      <c r="F3463" t="s">
        <v>1460</v>
      </c>
      <c r="G3463" t="b">
        <v>1</v>
      </c>
      <c r="H3463" t="str">
        <f>VLOOKUP(A3463,all_municipalities!$A$2:$M$445,2,FALSE)</f>
        <v>North Bay, City of</v>
      </c>
      <c r="I3463" t="b">
        <f>VLOOKUP(A3463,all_municipalities!$A$2:$M$445,9,FALSE)</f>
        <v>1</v>
      </c>
      <c r="J3463" t="b">
        <f>VLOOKUP(A3463,all_municipalities!$A$2:$M$445,13, FALSE)</f>
        <v>0</v>
      </c>
      <c r="K3463" t="str">
        <f t="shared" si="218"/>
        <v>NONE</v>
      </c>
      <c r="L3463">
        <v>0</v>
      </c>
      <c r="M3463" t="str">
        <f t="shared" si="219"/>
        <v>10507 Councillor</v>
      </c>
      <c r="N3463" s="6" t="str">
        <f t="shared" si="220"/>
        <v>10507 Councillor</v>
      </c>
      <c r="O3463" s="15">
        <f>IF(I3463&lt;&gt;FALSE,VLOOKUP(H3463,internet_municipalities!$B$2:$W$226,22,FALSE),"NO INTERNET")</f>
        <v>25863</v>
      </c>
      <c r="P3463" s="16" t="str">
        <f t="shared" ref="P3463:P3526" si="221">IF(I3463=TRUE,IF(F3463&lt;&gt;"Acclaimed",IF(F3463&lt;&gt;"Lost",F3463/O3463,"Lost"),"Acclaimed"),"NO INTERNET")</f>
        <v>Lost</v>
      </c>
    </row>
    <row r="3464" spans="1:16" x14ac:dyDescent="0.2">
      <c r="A3464">
        <v>10507</v>
      </c>
      <c r="B3464" t="b">
        <v>0</v>
      </c>
      <c r="C3464" t="s">
        <v>1463</v>
      </c>
      <c r="D3464" t="s">
        <v>4374</v>
      </c>
      <c r="E3464">
        <v>842</v>
      </c>
      <c r="F3464" t="s">
        <v>1460</v>
      </c>
      <c r="G3464" t="b">
        <v>1</v>
      </c>
      <c r="H3464" t="str">
        <f>VLOOKUP(A3464,all_municipalities!$A$2:$M$445,2,FALSE)</f>
        <v>North Bay, City of</v>
      </c>
      <c r="I3464" t="b">
        <f>VLOOKUP(A3464,all_municipalities!$A$2:$M$445,9,FALSE)</f>
        <v>1</v>
      </c>
      <c r="J3464" t="b">
        <f>VLOOKUP(A3464,all_municipalities!$A$2:$M$445,13, FALSE)</f>
        <v>0</v>
      </c>
      <c r="K3464" t="str">
        <f t="shared" si="218"/>
        <v>NONE</v>
      </c>
      <c r="L3464">
        <v>0</v>
      </c>
      <c r="M3464" t="str">
        <f t="shared" si="219"/>
        <v>10507 Councillor</v>
      </c>
      <c r="N3464" s="6" t="str">
        <f t="shared" si="220"/>
        <v>10507 Councillor</v>
      </c>
      <c r="O3464" s="15">
        <f>IF(I3464&lt;&gt;FALSE,VLOOKUP(H3464,internet_municipalities!$B$2:$W$226,22,FALSE),"NO INTERNET")</f>
        <v>25863</v>
      </c>
      <c r="P3464" s="16" t="str">
        <f t="shared" si="221"/>
        <v>Lost</v>
      </c>
    </row>
    <row r="3465" spans="1:16" x14ac:dyDescent="0.2">
      <c r="A3465">
        <v>10507</v>
      </c>
      <c r="B3465" t="b">
        <v>0</v>
      </c>
      <c r="C3465" t="s">
        <v>1463</v>
      </c>
      <c r="D3465" t="s">
        <v>4375</v>
      </c>
      <c r="E3465">
        <v>3615</v>
      </c>
      <c r="F3465" t="s">
        <v>1460</v>
      </c>
      <c r="G3465" t="b">
        <v>1</v>
      </c>
      <c r="H3465" t="str">
        <f>VLOOKUP(A3465,all_municipalities!$A$2:$M$445,2,FALSE)</f>
        <v>North Bay, City of</v>
      </c>
      <c r="I3465" t="b">
        <f>VLOOKUP(A3465,all_municipalities!$A$2:$M$445,9,FALSE)</f>
        <v>1</v>
      </c>
      <c r="J3465" t="b">
        <f>VLOOKUP(A3465,all_municipalities!$A$2:$M$445,13, FALSE)</f>
        <v>0</v>
      </c>
      <c r="K3465" t="str">
        <f t="shared" si="218"/>
        <v>NONE</v>
      </c>
      <c r="L3465">
        <v>0</v>
      </c>
      <c r="M3465" t="str">
        <f t="shared" si="219"/>
        <v>10507 Councillor</v>
      </c>
      <c r="N3465" s="6" t="str">
        <f t="shared" si="220"/>
        <v>10507 Councillor</v>
      </c>
      <c r="O3465" s="15">
        <f>IF(I3465&lt;&gt;FALSE,VLOOKUP(H3465,internet_municipalities!$B$2:$W$226,22,FALSE),"NO INTERNET")</f>
        <v>25863</v>
      </c>
      <c r="P3465" s="16" t="str">
        <f t="shared" si="221"/>
        <v>Lost</v>
      </c>
    </row>
    <row r="3466" spans="1:16" x14ac:dyDescent="0.2">
      <c r="A3466">
        <v>10507</v>
      </c>
      <c r="B3466" t="b">
        <v>0</v>
      </c>
      <c r="C3466" t="s">
        <v>1463</v>
      </c>
      <c r="D3466" t="s">
        <v>4376</v>
      </c>
      <c r="E3466">
        <v>1490</v>
      </c>
      <c r="F3466" t="s">
        <v>1460</v>
      </c>
      <c r="G3466" t="b">
        <v>1</v>
      </c>
      <c r="H3466" t="str">
        <f>VLOOKUP(A3466,all_municipalities!$A$2:$M$445,2,FALSE)</f>
        <v>North Bay, City of</v>
      </c>
      <c r="I3466" t="b">
        <f>VLOOKUP(A3466,all_municipalities!$A$2:$M$445,9,FALSE)</f>
        <v>1</v>
      </c>
      <c r="J3466" t="b">
        <f>VLOOKUP(A3466,all_municipalities!$A$2:$M$445,13, FALSE)</f>
        <v>0</v>
      </c>
      <c r="K3466" t="str">
        <f t="shared" si="218"/>
        <v>NONE</v>
      </c>
      <c r="L3466">
        <v>0</v>
      </c>
      <c r="M3466" t="str">
        <f t="shared" si="219"/>
        <v>10507 Councillor</v>
      </c>
      <c r="N3466" s="6" t="str">
        <f t="shared" si="220"/>
        <v>10507 Councillor</v>
      </c>
      <c r="O3466" s="15">
        <f>IF(I3466&lt;&gt;FALSE,VLOOKUP(H3466,internet_municipalities!$B$2:$W$226,22,FALSE),"NO INTERNET")</f>
        <v>25863</v>
      </c>
      <c r="P3466" s="16" t="str">
        <f t="shared" si="221"/>
        <v>Lost</v>
      </c>
    </row>
    <row r="3467" spans="1:16" x14ac:dyDescent="0.2">
      <c r="A3467">
        <v>10507</v>
      </c>
      <c r="B3467" t="b">
        <v>0</v>
      </c>
      <c r="C3467" t="s">
        <v>1463</v>
      </c>
      <c r="D3467" t="s">
        <v>4377</v>
      </c>
      <c r="E3467">
        <v>1924</v>
      </c>
      <c r="F3467" t="s">
        <v>1460</v>
      </c>
      <c r="G3467" t="b">
        <v>1</v>
      </c>
      <c r="H3467" t="str">
        <f>VLOOKUP(A3467,all_municipalities!$A$2:$M$445,2,FALSE)</f>
        <v>North Bay, City of</v>
      </c>
      <c r="I3467" t="b">
        <f>VLOOKUP(A3467,all_municipalities!$A$2:$M$445,9,FALSE)</f>
        <v>1</v>
      </c>
      <c r="J3467" t="b">
        <f>VLOOKUP(A3467,all_municipalities!$A$2:$M$445,13, FALSE)</f>
        <v>0</v>
      </c>
      <c r="K3467" t="str">
        <f t="shared" si="218"/>
        <v>NONE</v>
      </c>
      <c r="L3467">
        <v>0</v>
      </c>
      <c r="M3467" t="str">
        <f t="shared" si="219"/>
        <v>10507 Councillor</v>
      </c>
      <c r="N3467" s="6" t="str">
        <f t="shared" si="220"/>
        <v>10507 Councillor</v>
      </c>
      <c r="O3467" s="15">
        <f>IF(I3467&lt;&gt;FALSE,VLOOKUP(H3467,internet_municipalities!$B$2:$W$226,22,FALSE),"NO INTERNET")</f>
        <v>25863</v>
      </c>
      <c r="P3467" s="16" t="str">
        <f t="shared" si="221"/>
        <v>Lost</v>
      </c>
    </row>
    <row r="3468" spans="1:16" x14ac:dyDescent="0.2">
      <c r="A3468">
        <v>10507</v>
      </c>
      <c r="B3468" t="b">
        <v>0</v>
      </c>
      <c r="C3468" t="s">
        <v>1463</v>
      </c>
      <c r="D3468" t="s">
        <v>4378</v>
      </c>
      <c r="E3468">
        <v>3670</v>
      </c>
      <c r="F3468" t="s">
        <v>1460</v>
      </c>
      <c r="G3468" t="b">
        <v>1</v>
      </c>
      <c r="H3468" t="str">
        <f>VLOOKUP(A3468,all_municipalities!$A$2:$M$445,2,FALSE)</f>
        <v>North Bay, City of</v>
      </c>
      <c r="I3468" t="b">
        <f>VLOOKUP(A3468,all_municipalities!$A$2:$M$445,9,FALSE)</f>
        <v>1</v>
      </c>
      <c r="J3468" t="b">
        <f>VLOOKUP(A3468,all_municipalities!$A$2:$M$445,13, FALSE)</f>
        <v>0</v>
      </c>
      <c r="K3468" t="str">
        <f t="shared" si="218"/>
        <v>NONE</v>
      </c>
      <c r="L3468">
        <v>0</v>
      </c>
      <c r="M3468" t="str">
        <f t="shared" si="219"/>
        <v>10507 Councillor</v>
      </c>
      <c r="N3468" s="6" t="str">
        <f t="shared" si="220"/>
        <v>10507 Councillor</v>
      </c>
      <c r="O3468" s="15">
        <f>IF(I3468&lt;&gt;FALSE,VLOOKUP(H3468,internet_municipalities!$B$2:$W$226,22,FALSE),"NO INTERNET")</f>
        <v>25863</v>
      </c>
      <c r="P3468" s="16" t="str">
        <f t="shared" si="221"/>
        <v>Lost</v>
      </c>
    </row>
    <row r="3469" spans="1:16" x14ac:dyDescent="0.2">
      <c r="A3469">
        <v>10507</v>
      </c>
      <c r="B3469" t="b">
        <v>0</v>
      </c>
      <c r="C3469" t="s">
        <v>1463</v>
      </c>
      <c r="D3469" t="s">
        <v>4379</v>
      </c>
      <c r="E3469">
        <v>4176</v>
      </c>
      <c r="F3469" t="s">
        <v>1460</v>
      </c>
      <c r="G3469" t="b">
        <v>1</v>
      </c>
      <c r="H3469" t="str">
        <f>VLOOKUP(A3469,all_municipalities!$A$2:$M$445,2,FALSE)</f>
        <v>North Bay, City of</v>
      </c>
      <c r="I3469" t="b">
        <f>VLOOKUP(A3469,all_municipalities!$A$2:$M$445,9,FALSE)</f>
        <v>1</v>
      </c>
      <c r="J3469" t="b">
        <f>VLOOKUP(A3469,all_municipalities!$A$2:$M$445,13, FALSE)</f>
        <v>0</v>
      </c>
      <c r="K3469" t="str">
        <f t="shared" si="218"/>
        <v>NONE</v>
      </c>
      <c r="L3469">
        <v>0</v>
      </c>
      <c r="M3469" t="str">
        <f t="shared" si="219"/>
        <v>10507 Councillor</v>
      </c>
      <c r="N3469" s="6" t="str">
        <f t="shared" si="220"/>
        <v>10507 Councillor</v>
      </c>
      <c r="O3469" s="15">
        <f>IF(I3469&lt;&gt;FALSE,VLOOKUP(H3469,internet_municipalities!$B$2:$W$226,22,FALSE),"NO INTERNET")</f>
        <v>25863</v>
      </c>
      <c r="P3469" s="16" t="str">
        <f t="shared" si="221"/>
        <v>Lost</v>
      </c>
    </row>
    <row r="3470" spans="1:16" x14ac:dyDescent="0.2">
      <c r="A3470">
        <v>10507</v>
      </c>
      <c r="B3470" t="b">
        <v>0</v>
      </c>
      <c r="C3470" t="s">
        <v>1463</v>
      </c>
      <c r="D3470" t="s">
        <v>4380</v>
      </c>
      <c r="E3470">
        <v>3923</v>
      </c>
      <c r="F3470" t="s">
        <v>1460</v>
      </c>
      <c r="G3470" t="b">
        <v>1</v>
      </c>
      <c r="H3470" t="str">
        <f>VLOOKUP(A3470,all_municipalities!$A$2:$M$445,2,FALSE)</f>
        <v>North Bay, City of</v>
      </c>
      <c r="I3470" t="b">
        <f>VLOOKUP(A3470,all_municipalities!$A$2:$M$445,9,FALSE)</f>
        <v>1</v>
      </c>
      <c r="J3470" t="b">
        <f>VLOOKUP(A3470,all_municipalities!$A$2:$M$445,13, FALSE)</f>
        <v>0</v>
      </c>
      <c r="K3470" t="str">
        <f t="shared" si="218"/>
        <v>NONE</v>
      </c>
      <c r="L3470">
        <v>0</v>
      </c>
      <c r="M3470" t="str">
        <f t="shared" si="219"/>
        <v>10507 Councillor</v>
      </c>
      <c r="N3470" s="6" t="str">
        <f t="shared" si="220"/>
        <v>10507 Councillor</v>
      </c>
      <c r="O3470" s="15">
        <f>IF(I3470&lt;&gt;FALSE,VLOOKUP(H3470,internet_municipalities!$B$2:$W$226,22,FALSE),"NO INTERNET")</f>
        <v>25863</v>
      </c>
      <c r="P3470" s="16" t="str">
        <f t="shared" si="221"/>
        <v>Lost</v>
      </c>
    </row>
    <row r="3471" spans="1:16" x14ac:dyDescent="0.2">
      <c r="A3471">
        <v>10507</v>
      </c>
      <c r="B3471" t="b">
        <v>0</v>
      </c>
      <c r="C3471" t="s">
        <v>1463</v>
      </c>
      <c r="D3471" t="s">
        <v>4381</v>
      </c>
      <c r="E3471">
        <v>1961</v>
      </c>
      <c r="F3471" t="s">
        <v>1460</v>
      </c>
      <c r="G3471" t="b">
        <v>1</v>
      </c>
      <c r="H3471" t="str">
        <f>VLOOKUP(A3471,all_municipalities!$A$2:$M$445,2,FALSE)</f>
        <v>North Bay, City of</v>
      </c>
      <c r="I3471" t="b">
        <f>VLOOKUP(A3471,all_municipalities!$A$2:$M$445,9,FALSE)</f>
        <v>1</v>
      </c>
      <c r="J3471" t="b">
        <f>VLOOKUP(A3471,all_municipalities!$A$2:$M$445,13, FALSE)</f>
        <v>0</v>
      </c>
      <c r="K3471" t="str">
        <f t="shared" si="218"/>
        <v>NONE</v>
      </c>
      <c r="L3471">
        <v>0</v>
      </c>
      <c r="M3471" t="str">
        <f t="shared" si="219"/>
        <v>10507 Councillor</v>
      </c>
      <c r="N3471" s="6" t="str">
        <f t="shared" si="220"/>
        <v>10507 Councillor</v>
      </c>
      <c r="O3471" s="15">
        <f>IF(I3471&lt;&gt;FALSE,VLOOKUP(H3471,internet_municipalities!$B$2:$W$226,22,FALSE),"NO INTERNET")</f>
        <v>25863</v>
      </c>
      <c r="P3471" s="16" t="str">
        <f t="shared" si="221"/>
        <v>Lost</v>
      </c>
    </row>
    <row r="3472" spans="1:16" x14ac:dyDescent="0.2">
      <c r="A3472">
        <v>10507</v>
      </c>
      <c r="B3472" t="b">
        <v>0</v>
      </c>
      <c r="C3472" t="s">
        <v>1463</v>
      </c>
      <c r="D3472" t="s">
        <v>4382</v>
      </c>
      <c r="E3472">
        <v>3011</v>
      </c>
      <c r="F3472" t="s">
        <v>1460</v>
      </c>
      <c r="G3472" t="b">
        <v>1</v>
      </c>
      <c r="H3472" t="str">
        <f>VLOOKUP(A3472,all_municipalities!$A$2:$M$445,2,FALSE)</f>
        <v>North Bay, City of</v>
      </c>
      <c r="I3472" t="b">
        <f>VLOOKUP(A3472,all_municipalities!$A$2:$M$445,9,FALSE)</f>
        <v>1</v>
      </c>
      <c r="J3472" t="b">
        <f>VLOOKUP(A3472,all_municipalities!$A$2:$M$445,13, FALSE)</f>
        <v>0</v>
      </c>
      <c r="K3472" t="str">
        <f t="shared" si="218"/>
        <v>NONE</v>
      </c>
      <c r="L3472">
        <v>0</v>
      </c>
      <c r="M3472" t="str">
        <f t="shared" si="219"/>
        <v>10507 Councillor</v>
      </c>
      <c r="N3472" s="6" t="str">
        <f t="shared" si="220"/>
        <v>10507 Councillor</v>
      </c>
      <c r="O3472" s="15">
        <f>IF(I3472&lt;&gt;FALSE,VLOOKUP(H3472,internet_municipalities!$B$2:$W$226,22,FALSE),"NO INTERNET")</f>
        <v>25863</v>
      </c>
      <c r="P3472" s="16" t="str">
        <f t="shared" si="221"/>
        <v>Lost</v>
      </c>
    </row>
    <row r="3473" spans="1:16" x14ac:dyDescent="0.2">
      <c r="A3473">
        <v>10507</v>
      </c>
      <c r="B3473" t="b">
        <v>0</v>
      </c>
      <c r="C3473" t="s">
        <v>1463</v>
      </c>
      <c r="D3473" t="s">
        <v>4383</v>
      </c>
      <c r="E3473">
        <v>1280</v>
      </c>
      <c r="F3473" t="s">
        <v>1460</v>
      </c>
      <c r="G3473" t="b">
        <v>1</v>
      </c>
      <c r="H3473" t="str">
        <f>VLOOKUP(A3473,all_municipalities!$A$2:$M$445,2,FALSE)</f>
        <v>North Bay, City of</v>
      </c>
      <c r="I3473" t="b">
        <f>VLOOKUP(A3473,all_municipalities!$A$2:$M$445,9,FALSE)</f>
        <v>1</v>
      </c>
      <c r="J3473" t="b">
        <f>VLOOKUP(A3473,all_municipalities!$A$2:$M$445,13, FALSE)</f>
        <v>0</v>
      </c>
      <c r="K3473" t="str">
        <f t="shared" si="218"/>
        <v>NONE</v>
      </c>
      <c r="L3473">
        <v>0</v>
      </c>
      <c r="M3473" t="str">
        <f t="shared" si="219"/>
        <v>10507 Councillor</v>
      </c>
      <c r="N3473" s="6" t="str">
        <f t="shared" si="220"/>
        <v>10507 Councillor</v>
      </c>
      <c r="O3473" s="15">
        <f>IF(I3473&lt;&gt;FALSE,VLOOKUP(H3473,internet_municipalities!$B$2:$W$226,22,FALSE),"NO INTERNET")</f>
        <v>25863</v>
      </c>
      <c r="P3473" s="16" t="str">
        <f t="shared" si="221"/>
        <v>Lost</v>
      </c>
    </row>
    <row r="3474" spans="1:16" x14ac:dyDescent="0.2">
      <c r="A3474">
        <v>10507</v>
      </c>
      <c r="B3474" t="b">
        <v>0</v>
      </c>
      <c r="C3474" t="s">
        <v>1463</v>
      </c>
      <c r="D3474" t="s">
        <v>4384</v>
      </c>
      <c r="E3474">
        <v>801</v>
      </c>
      <c r="F3474" t="s">
        <v>1460</v>
      </c>
      <c r="G3474" t="b">
        <v>1</v>
      </c>
      <c r="H3474" t="str">
        <f>VLOOKUP(A3474,all_municipalities!$A$2:$M$445,2,FALSE)</f>
        <v>North Bay, City of</v>
      </c>
      <c r="I3474" t="b">
        <f>VLOOKUP(A3474,all_municipalities!$A$2:$M$445,9,FALSE)</f>
        <v>1</v>
      </c>
      <c r="J3474" t="b">
        <f>VLOOKUP(A3474,all_municipalities!$A$2:$M$445,13, FALSE)</f>
        <v>0</v>
      </c>
      <c r="K3474" t="str">
        <f t="shared" si="218"/>
        <v>NONE</v>
      </c>
      <c r="L3474">
        <v>0</v>
      </c>
      <c r="M3474" t="str">
        <f t="shared" si="219"/>
        <v>10507 Councillor</v>
      </c>
      <c r="N3474" s="6" t="str">
        <f t="shared" si="220"/>
        <v>10507 Councillor</v>
      </c>
      <c r="O3474" s="15">
        <f>IF(I3474&lt;&gt;FALSE,VLOOKUP(H3474,internet_municipalities!$B$2:$W$226,22,FALSE),"NO INTERNET")</f>
        <v>25863</v>
      </c>
      <c r="P3474" s="16" t="str">
        <f t="shared" si="221"/>
        <v>Lost</v>
      </c>
    </row>
    <row r="3475" spans="1:16" x14ac:dyDescent="0.2">
      <c r="A3475">
        <v>10507</v>
      </c>
      <c r="B3475" t="b">
        <v>0</v>
      </c>
      <c r="C3475" t="s">
        <v>1463</v>
      </c>
      <c r="D3475" t="s">
        <v>4385</v>
      </c>
      <c r="E3475">
        <v>4113</v>
      </c>
      <c r="F3475" t="s">
        <v>1460</v>
      </c>
      <c r="G3475" t="b">
        <v>1</v>
      </c>
      <c r="H3475" t="str">
        <f>VLOOKUP(A3475,all_municipalities!$A$2:$M$445,2,FALSE)</f>
        <v>North Bay, City of</v>
      </c>
      <c r="I3475" t="b">
        <f>VLOOKUP(A3475,all_municipalities!$A$2:$M$445,9,FALSE)</f>
        <v>1</v>
      </c>
      <c r="J3475" t="b">
        <f>VLOOKUP(A3475,all_municipalities!$A$2:$M$445,13, FALSE)</f>
        <v>0</v>
      </c>
      <c r="K3475" t="str">
        <f t="shared" si="218"/>
        <v>NONE</v>
      </c>
      <c r="L3475">
        <v>0</v>
      </c>
      <c r="M3475" t="str">
        <f t="shared" si="219"/>
        <v>10507 Councillor</v>
      </c>
      <c r="N3475" s="6" t="str">
        <f t="shared" si="220"/>
        <v>10507 Councillor</v>
      </c>
      <c r="O3475" s="15">
        <f>IF(I3475&lt;&gt;FALSE,VLOOKUP(H3475,internet_municipalities!$B$2:$W$226,22,FALSE),"NO INTERNET")</f>
        <v>25863</v>
      </c>
      <c r="P3475" s="16" t="str">
        <f t="shared" si="221"/>
        <v>Lost</v>
      </c>
    </row>
    <row r="3476" spans="1:16" x14ac:dyDescent="0.2">
      <c r="A3476">
        <v>10507</v>
      </c>
      <c r="B3476" t="b">
        <v>0</v>
      </c>
      <c r="C3476" t="s">
        <v>1463</v>
      </c>
      <c r="D3476" t="s">
        <v>4386</v>
      </c>
      <c r="E3476">
        <v>2439</v>
      </c>
      <c r="F3476" t="s">
        <v>1460</v>
      </c>
      <c r="G3476" t="b">
        <v>1</v>
      </c>
      <c r="H3476" t="str">
        <f>VLOOKUP(A3476,all_municipalities!$A$2:$M$445,2,FALSE)</f>
        <v>North Bay, City of</v>
      </c>
      <c r="I3476" t="b">
        <f>VLOOKUP(A3476,all_municipalities!$A$2:$M$445,9,FALSE)</f>
        <v>1</v>
      </c>
      <c r="J3476" t="b">
        <f>VLOOKUP(A3476,all_municipalities!$A$2:$M$445,13, FALSE)</f>
        <v>0</v>
      </c>
      <c r="K3476" t="str">
        <f t="shared" si="218"/>
        <v>NONE</v>
      </c>
      <c r="L3476">
        <v>0</v>
      </c>
      <c r="M3476" t="str">
        <f t="shared" si="219"/>
        <v>10507 Councillor</v>
      </c>
      <c r="N3476" s="6" t="str">
        <f t="shared" si="220"/>
        <v>10507 Councillor</v>
      </c>
      <c r="O3476" s="15">
        <f>IF(I3476&lt;&gt;FALSE,VLOOKUP(H3476,internet_municipalities!$B$2:$W$226,22,FALSE),"NO INTERNET")</f>
        <v>25863</v>
      </c>
      <c r="P3476" s="16" t="str">
        <f t="shared" si="221"/>
        <v>Lost</v>
      </c>
    </row>
    <row r="3477" spans="1:16" x14ac:dyDescent="0.2">
      <c r="A3477">
        <v>10133</v>
      </c>
      <c r="B3477" t="b">
        <v>1</v>
      </c>
      <c r="C3477" t="s">
        <v>1471</v>
      </c>
      <c r="D3477" t="s">
        <v>4387</v>
      </c>
      <c r="E3477" t="s">
        <v>461</v>
      </c>
      <c r="F3477" t="s">
        <v>461</v>
      </c>
      <c r="G3477" t="b">
        <v>0</v>
      </c>
      <c r="H3477" t="str">
        <f>VLOOKUP(A3477,all_municipalities!$A$2:$M$445,2,FALSE)</f>
        <v>North Dumfries, Township of</v>
      </c>
      <c r="I3477" t="b">
        <f>VLOOKUP(A3477,all_municipalities!$A$2:$M$445,9,FALSE)</f>
        <v>1</v>
      </c>
      <c r="J3477" t="b">
        <f>VLOOKUP(A3477,all_municipalities!$A$2:$M$445,13, FALSE)</f>
        <v>0</v>
      </c>
      <c r="K3477" t="str">
        <f t="shared" si="218"/>
        <v>NONE</v>
      </c>
      <c r="L3477">
        <v>0</v>
      </c>
      <c r="M3477" t="str">
        <f t="shared" si="219"/>
        <v>10133 Councillor, Ward 4</v>
      </c>
      <c r="N3477" s="6" t="str">
        <f t="shared" si="220"/>
        <v>10133 Councillor, Ward 4</v>
      </c>
      <c r="O3477" s="15">
        <f>IF(I3477&lt;&gt;FALSE,VLOOKUP(H3477,internet_municipalities!$B$2:$W$226,22,FALSE),"NO INTERNET")</f>
        <v>6861</v>
      </c>
      <c r="P3477" s="16" t="str">
        <f t="shared" si="221"/>
        <v>Acclaimed</v>
      </c>
    </row>
    <row r="3478" spans="1:16" x14ac:dyDescent="0.2">
      <c r="A3478">
        <v>10133</v>
      </c>
      <c r="B3478" t="b">
        <v>1</v>
      </c>
      <c r="C3478" t="s">
        <v>1475</v>
      </c>
      <c r="D3478" t="s">
        <v>4388</v>
      </c>
      <c r="E3478" t="s">
        <v>461</v>
      </c>
      <c r="F3478" t="s">
        <v>461</v>
      </c>
      <c r="G3478" t="b">
        <v>0</v>
      </c>
      <c r="H3478" t="str">
        <f>VLOOKUP(A3478,all_municipalities!$A$2:$M$445,2,FALSE)</f>
        <v>North Dumfries, Township of</v>
      </c>
      <c r="I3478" t="b">
        <f>VLOOKUP(A3478,all_municipalities!$A$2:$M$445,9,FALSE)</f>
        <v>1</v>
      </c>
      <c r="J3478" t="b">
        <f>VLOOKUP(A3478,all_municipalities!$A$2:$M$445,13, FALSE)</f>
        <v>0</v>
      </c>
      <c r="K3478" t="str">
        <f t="shared" si="218"/>
        <v>NONE</v>
      </c>
      <c r="L3478">
        <v>0</v>
      </c>
      <c r="M3478" t="str">
        <f t="shared" si="219"/>
        <v>10133 Councillor, Ward 3</v>
      </c>
      <c r="N3478" s="6" t="str">
        <f t="shared" si="220"/>
        <v>10133 Councillor, Ward 3</v>
      </c>
      <c r="O3478" s="15">
        <f>IF(I3478&lt;&gt;FALSE,VLOOKUP(H3478,internet_municipalities!$B$2:$W$226,22,FALSE),"NO INTERNET")</f>
        <v>6861</v>
      </c>
      <c r="P3478" s="16" t="str">
        <f t="shared" si="221"/>
        <v>Acclaimed</v>
      </c>
    </row>
    <row r="3479" spans="1:16" x14ac:dyDescent="0.2">
      <c r="A3479">
        <v>10133</v>
      </c>
      <c r="B3479" t="b">
        <v>1</v>
      </c>
      <c r="C3479" t="s">
        <v>1453</v>
      </c>
      <c r="D3479" t="s">
        <v>4389</v>
      </c>
      <c r="E3479" t="s">
        <v>461</v>
      </c>
      <c r="F3479" t="s">
        <v>461</v>
      </c>
      <c r="G3479" t="b">
        <v>0</v>
      </c>
      <c r="H3479" t="str">
        <f>VLOOKUP(A3479,all_municipalities!$A$2:$M$445,2,FALSE)</f>
        <v>North Dumfries, Township of</v>
      </c>
      <c r="I3479" t="b">
        <f>VLOOKUP(A3479,all_municipalities!$A$2:$M$445,9,FALSE)</f>
        <v>1</v>
      </c>
      <c r="J3479" t="b">
        <f>VLOOKUP(A3479,all_municipalities!$A$2:$M$445,13, FALSE)</f>
        <v>0</v>
      </c>
      <c r="K3479" t="str">
        <f t="shared" si="218"/>
        <v>NONE</v>
      </c>
      <c r="L3479">
        <v>0</v>
      </c>
      <c r="M3479" t="str">
        <f t="shared" si="219"/>
        <v>10133 Councillor, Ward 2</v>
      </c>
      <c r="N3479" s="6" t="str">
        <f t="shared" si="220"/>
        <v>10133 Councillor, Ward 2</v>
      </c>
      <c r="O3479" s="15">
        <f>IF(I3479&lt;&gt;FALSE,VLOOKUP(H3479,internet_municipalities!$B$2:$W$226,22,FALSE),"NO INTERNET")</f>
        <v>6861</v>
      </c>
      <c r="P3479" s="16" t="str">
        <f t="shared" si="221"/>
        <v>Acclaimed</v>
      </c>
    </row>
    <row r="3480" spans="1:16" x14ac:dyDescent="0.2">
      <c r="A3480">
        <v>10133</v>
      </c>
      <c r="B3480" t="b">
        <v>1</v>
      </c>
      <c r="C3480" t="s">
        <v>1456</v>
      </c>
      <c r="D3480" t="s">
        <v>4390</v>
      </c>
      <c r="E3480">
        <v>358</v>
      </c>
      <c r="F3480">
        <v>67</v>
      </c>
      <c r="G3480" t="b">
        <v>0</v>
      </c>
      <c r="H3480" t="str">
        <f>VLOOKUP(A3480,all_municipalities!$A$2:$M$445,2,FALSE)</f>
        <v>North Dumfries, Township of</v>
      </c>
      <c r="I3480" t="b">
        <f>VLOOKUP(A3480,all_municipalities!$A$2:$M$445,9,FALSE)</f>
        <v>1</v>
      </c>
      <c r="J3480" t="b">
        <f>VLOOKUP(A3480,all_municipalities!$A$2:$M$445,13, FALSE)</f>
        <v>0</v>
      </c>
      <c r="K3480" t="str">
        <f t="shared" si="218"/>
        <v>NONE</v>
      </c>
      <c r="L3480">
        <v>0</v>
      </c>
      <c r="M3480" t="str">
        <f t="shared" si="219"/>
        <v>10133 Councillor, Ward 1</v>
      </c>
      <c r="N3480" s="6" t="str">
        <f t="shared" si="220"/>
        <v>10133 Councillor, Ward 1</v>
      </c>
      <c r="O3480" s="15">
        <f>IF(I3480&lt;&gt;FALSE,VLOOKUP(H3480,internet_municipalities!$B$2:$W$226,22,FALSE),"NO INTERNET")</f>
        <v>6861</v>
      </c>
      <c r="P3480" s="16">
        <f t="shared" si="221"/>
        <v>9.7653403293980461E-3</v>
      </c>
    </row>
    <row r="3481" spans="1:16" x14ac:dyDescent="0.2">
      <c r="A3481">
        <v>10133</v>
      </c>
      <c r="B3481" t="b">
        <v>0</v>
      </c>
      <c r="C3481" t="s">
        <v>1456</v>
      </c>
      <c r="D3481" t="s">
        <v>4391</v>
      </c>
      <c r="E3481">
        <v>291</v>
      </c>
      <c r="F3481" t="s">
        <v>1460</v>
      </c>
      <c r="G3481" t="b">
        <v>0</v>
      </c>
      <c r="H3481" t="str">
        <f>VLOOKUP(A3481,all_municipalities!$A$2:$M$445,2,FALSE)</f>
        <v>North Dumfries, Township of</v>
      </c>
      <c r="I3481" t="b">
        <f>VLOOKUP(A3481,all_municipalities!$A$2:$M$445,9,FALSE)</f>
        <v>1</v>
      </c>
      <c r="J3481" t="b">
        <f>VLOOKUP(A3481,all_municipalities!$A$2:$M$445,13, FALSE)</f>
        <v>0</v>
      </c>
      <c r="K3481" t="str">
        <f t="shared" si="218"/>
        <v>NONE</v>
      </c>
      <c r="L3481">
        <v>0</v>
      </c>
      <c r="M3481" t="str">
        <f t="shared" si="219"/>
        <v>10133 Councillor, Ward 1</v>
      </c>
      <c r="N3481" s="6" t="str">
        <f t="shared" si="220"/>
        <v>10133 Councillor, Ward 1</v>
      </c>
      <c r="O3481" s="15">
        <f>IF(I3481&lt;&gt;FALSE,VLOOKUP(H3481,internet_municipalities!$B$2:$W$226,22,FALSE),"NO INTERNET")</f>
        <v>6861</v>
      </c>
      <c r="P3481" s="16" t="str">
        <f t="shared" si="221"/>
        <v>Lost</v>
      </c>
    </row>
    <row r="3482" spans="1:16" x14ac:dyDescent="0.2">
      <c r="A3482">
        <v>10031</v>
      </c>
      <c r="B3482" t="b">
        <v>1</v>
      </c>
      <c r="C3482" t="s">
        <v>4408</v>
      </c>
      <c r="D3482" t="s">
        <v>4409</v>
      </c>
      <c r="E3482">
        <v>181</v>
      </c>
      <c r="F3482">
        <v>41</v>
      </c>
      <c r="G3482" t="b">
        <v>0</v>
      </c>
      <c r="H3482" t="str">
        <f>VLOOKUP(A3482,all_municipalities!$A$2:$M$445,2,FALSE)</f>
        <v>North Glengarry, Township of</v>
      </c>
      <c r="I3482" t="b">
        <f>VLOOKUP(A3482,all_municipalities!$A$2:$M$445,9,FALSE)</f>
        <v>1</v>
      </c>
      <c r="J3482" t="b">
        <f>VLOOKUP(A3482,all_municipalities!$A$2:$M$445,13, FALSE)</f>
        <v>0</v>
      </c>
      <c r="K3482" t="str">
        <f t="shared" si="218"/>
        <v>NONE</v>
      </c>
      <c r="L3482">
        <v>0</v>
      </c>
      <c r="M3482" t="str">
        <f t="shared" si="219"/>
        <v>10031 Councillor, Ward Maxville</v>
      </c>
      <c r="N3482" s="6" t="str">
        <f t="shared" si="220"/>
        <v>10031 Councillor, Ward Maxville</v>
      </c>
      <c r="O3482" s="15">
        <f>IF(I3482&lt;&gt;FALSE,VLOOKUP(H3482,internet_municipalities!$B$2:$W$226,22,FALSE),"NO INTERNET")</f>
        <v>6365</v>
      </c>
      <c r="P3482" s="16">
        <f t="shared" si="221"/>
        <v>6.4414768263943442E-3</v>
      </c>
    </row>
    <row r="3483" spans="1:16" x14ac:dyDescent="0.2">
      <c r="A3483">
        <v>10031</v>
      </c>
      <c r="B3483" t="b">
        <v>1</v>
      </c>
      <c r="C3483" t="s">
        <v>4410</v>
      </c>
      <c r="D3483" t="s">
        <v>4411</v>
      </c>
      <c r="E3483" t="s">
        <v>461</v>
      </c>
      <c r="F3483" t="s">
        <v>461</v>
      </c>
      <c r="G3483" t="b">
        <v>0</v>
      </c>
      <c r="H3483" t="str">
        <f>VLOOKUP(A3483,all_municipalities!$A$2:$M$445,2,FALSE)</f>
        <v>North Glengarry, Township of</v>
      </c>
      <c r="I3483" t="b">
        <f>VLOOKUP(A3483,all_municipalities!$A$2:$M$445,9,FALSE)</f>
        <v>1</v>
      </c>
      <c r="J3483" t="b">
        <f>VLOOKUP(A3483,all_municipalities!$A$2:$M$445,13, FALSE)</f>
        <v>0</v>
      </c>
      <c r="K3483" t="str">
        <f t="shared" si="218"/>
        <v>NONE</v>
      </c>
      <c r="L3483">
        <v>0</v>
      </c>
      <c r="M3483" t="str">
        <f t="shared" si="219"/>
        <v>10031 Councillor, Ward Alexandria</v>
      </c>
      <c r="N3483" s="6" t="str">
        <f t="shared" si="220"/>
        <v>10031 Councillor, Ward Alexandria</v>
      </c>
      <c r="O3483" s="15">
        <f>IF(I3483&lt;&gt;FALSE,VLOOKUP(H3483,internet_municipalities!$B$2:$W$226,22,FALSE),"NO INTERNET")</f>
        <v>6365</v>
      </c>
      <c r="P3483" s="16" t="str">
        <f t="shared" si="221"/>
        <v>Acclaimed</v>
      </c>
    </row>
    <row r="3484" spans="1:16" x14ac:dyDescent="0.2">
      <c r="A3484">
        <v>10031</v>
      </c>
      <c r="B3484" t="b">
        <v>1</v>
      </c>
      <c r="C3484" t="s">
        <v>4412</v>
      </c>
      <c r="D3484" t="s">
        <v>4413</v>
      </c>
      <c r="E3484">
        <v>613</v>
      </c>
      <c r="F3484">
        <v>515</v>
      </c>
      <c r="G3484" t="b">
        <v>0</v>
      </c>
      <c r="H3484" t="str">
        <f>VLOOKUP(A3484,all_municipalities!$A$2:$M$445,2,FALSE)</f>
        <v>North Glengarry, Township of</v>
      </c>
      <c r="I3484" t="b">
        <f>VLOOKUP(A3484,all_municipalities!$A$2:$M$445,9,FALSE)</f>
        <v>1</v>
      </c>
      <c r="J3484" t="b">
        <f>VLOOKUP(A3484,all_municipalities!$A$2:$M$445,13, FALSE)</f>
        <v>0</v>
      </c>
      <c r="K3484" t="str">
        <f t="shared" si="218"/>
        <v>NONE</v>
      </c>
      <c r="L3484">
        <v>0</v>
      </c>
      <c r="M3484" t="str">
        <f t="shared" si="219"/>
        <v>10031 Councillor, Ward Kenyon</v>
      </c>
      <c r="N3484" s="6" t="str">
        <f t="shared" si="220"/>
        <v>10031 Councillor, Ward Kenyon</v>
      </c>
      <c r="O3484" s="15">
        <f>IF(I3484&lt;&gt;FALSE,VLOOKUP(H3484,internet_municipalities!$B$2:$W$226,22,FALSE),"NO INTERNET")</f>
        <v>6365</v>
      </c>
      <c r="P3484" s="16">
        <f t="shared" si="221"/>
        <v>8.0911233307148472E-2</v>
      </c>
    </row>
    <row r="3485" spans="1:16" x14ac:dyDescent="0.2">
      <c r="A3485">
        <v>10031</v>
      </c>
      <c r="B3485" t="b">
        <v>1</v>
      </c>
      <c r="C3485" t="s">
        <v>4414</v>
      </c>
      <c r="D3485" t="s">
        <v>4415</v>
      </c>
      <c r="E3485">
        <v>473</v>
      </c>
      <c r="F3485">
        <v>139</v>
      </c>
      <c r="G3485" t="b">
        <v>0</v>
      </c>
      <c r="H3485" t="str">
        <f>VLOOKUP(A3485,all_municipalities!$A$2:$M$445,2,FALSE)</f>
        <v>North Glengarry, Township of</v>
      </c>
      <c r="I3485" t="b">
        <f>VLOOKUP(A3485,all_municipalities!$A$2:$M$445,9,FALSE)</f>
        <v>1</v>
      </c>
      <c r="J3485" t="b">
        <f>VLOOKUP(A3485,all_municipalities!$A$2:$M$445,13, FALSE)</f>
        <v>0</v>
      </c>
      <c r="K3485" t="str">
        <f t="shared" si="218"/>
        <v>NONE</v>
      </c>
      <c r="L3485">
        <v>0</v>
      </c>
      <c r="M3485" t="str">
        <f t="shared" si="219"/>
        <v>10031 Councillor, Ward Lochiel</v>
      </c>
      <c r="N3485" s="6" t="str">
        <f t="shared" si="220"/>
        <v>10031 Councillor, Ward Lochiel</v>
      </c>
      <c r="O3485" s="15">
        <f>IF(I3485&lt;&gt;FALSE,VLOOKUP(H3485,internet_municipalities!$B$2:$W$226,22,FALSE),"NO INTERNET")</f>
        <v>6365</v>
      </c>
      <c r="P3485" s="16">
        <f t="shared" si="221"/>
        <v>2.1838177533385704E-2</v>
      </c>
    </row>
    <row r="3486" spans="1:16" x14ac:dyDescent="0.2">
      <c r="A3486">
        <v>10031</v>
      </c>
      <c r="B3486" t="b">
        <v>1</v>
      </c>
      <c r="C3486" t="s">
        <v>2546</v>
      </c>
      <c r="D3486" t="s">
        <v>4416</v>
      </c>
      <c r="E3486" t="s">
        <v>461</v>
      </c>
      <c r="F3486" t="s">
        <v>461</v>
      </c>
      <c r="G3486" t="b">
        <v>0</v>
      </c>
      <c r="H3486" t="str">
        <f>VLOOKUP(A3486,all_municipalities!$A$2:$M$445,2,FALSE)</f>
        <v>North Glengarry, Township of</v>
      </c>
      <c r="I3486" t="b">
        <f>VLOOKUP(A3486,all_municipalities!$A$2:$M$445,9,FALSE)</f>
        <v>1</v>
      </c>
      <c r="J3486" t="b">
        <f>VLOOKUP(A3486,all_municipalities!$A$2:$M$445,13, FALSE)</f>
        <v>0</v>
      </c>
      <c r="K3486" t="str">
        <f t="shared" si="218"/>
        <v>NONE</v>
      </c>
      <c r="L3486">
        <v>0</v>
      </c>
      <c r="M3486" t="str">
        <f t="shared" si="219"/>
        <v>10031 Councillor At Large</v>
      </c>
      <c r="N3486" s="6" t="str">
        <f t="shared" si="220"/>
        <v>10031 Councillor At Large</v>
      </c>
      <c r="O3486" s="15">
        <f>IF(I3486&lt;&gt;FALSE,VLOOKUP(H3486,internet_municipalities!$B$2:$W$226,22,FALSE),"NO INTERNET")</f>
        <v>6365</v>
      </c>
      <c r="P3486" s="16" t="str">
        <f t="shared" si="221"/>
        <v>Acclaimed</v>
      </c>
    </row>
    <row r="3487" spans="1:16" x14ac:dyDescent="0.2">
      <c r="A3487">
        <v>10031</v>
      </c>
      <c r="B3487" t="b">
        <v>1</v>
      </c>
      <c r="C3487" t="s">
        <v>1479</v>
      </c>
      <c r="D3487" t="s">
        <v>4417</v>
      </c>
      <c r="E3487" t="s">
        <v>461</v>
      </c>
      <c r="F3487" t="s">
        <v>461</v>
      </c>
      <c r="G3487" t="b">
        <v>0</v>
      </c>
      <c r="H3487" t="str">
        <f>VLOOKUP(A3487,all_municipalities!$A$2:$M$445,2,FALSE)</f>
        <v>North Glengarry, Township of</v>
      </c>
      <c r="I3487" t="b">
        <f>VLOOKUP(A3487,all_municipalities!$A$2:$M$445,9,FALSE)</f>
        <v>1</v>
      </c>
      <c r="J3487" t="b">
        <f>VLOOKUP(A3487,all_municipalities!$A$2:$M$445,13, FALSE)</f>
        <v>0</v>
      </c>
      <c r="K3487" t="str">
        <f t="shared" si="218"/>
        <v>NONE</v>
      </c>
      <c r="L3487">
        <v>0</v>
      </c>
      <c r="M3487" t="str">
        <f t="shared" si="219"/>
        <v>10031 Deputy Mayor</v>
      </c>
      <c r="N3487" s="6" t="str">
        <f t="shared" si="220"/>
        <v>10031 Deputy Mayor</v>
      </c>
      <c r="O3487" s="15">
        <f>IF(I3487&lt;&gt;FALSE,VLOOKUP(H3487,internet_municipalities!$B$2:$W$226,22,FALSE),"NO INTERNET")</f>
        <v>6365</v>
      </c>
      <c r="P3487" s="16" t="str">
        <f t="shared" si="221"/>
        <v>Acclaimed</v>
      </c>
    </row>
    <row r="3488" spans="1:16" x14ac:dyDescent="0.2">
      <c r="A3488">
        <v>10031</v>
      </c>
      <c r="B3488" t="b">
        <v>0</v>
      </c>
      <c r="C3488" t="s">
        <v>4414</v>
      </c>
      <c r="D3488" t="s">
        <v>4418</v>
      </c>
      <c r="E3488">
        <v>334</v>
      </c>
      <c r="F3488" t="s">
        <v>1460</v>
      </c>
      <c r="G3488" t="b">
        <v>0</v>
      </c>
      <c r="H3488" t="str">
        <f>VLOOKUP(A3488,all_municipalities!$A$2:$M$445,2,FALSE)</f>
        <v>North Glengarry, Township of</v>
      </c>
      <c r="I3488" t="b">
        <f>VLOOKUP(A3488,all_municipalities!$A$2:$M$445,9,FALSE)</f>
        <v>1</v>
      </c>
      <c r="J3488" t="b">
        <f>VLOOKUP(A3488,all_municipalities!$A$2:$M$445,13, FALSE)</f>
        <v>0</v>
      </c>
      <c r="K3488" t="str">
        <f t="shared" si="218"/>
        <v>NONE</v>
      </c>
      <c r="L3488">
        <v>0</v>
      </c>
      <c r="M3488" t="str">
        <f t="shared" si="219"/>
        <v>10031 Councillor, Ward Lochiel</v>
      </c>
      <c r="N3488" s="6" t="str">
        <f t="shared" si="220"/>
        <v>10031 Councillor, Ward Lochiel</v>
      </c>
      <c r="O3488" s="15">
        <f>IF(I3488&lt;&gt;FALSE,VLOOKUP(H3488,internet_municipalities!$B$2:$W$226,22,FALSE),"NO INTERNET")</f>
        <v>6365</v>
      </c>
      <c r="P3488" s="16" t="str">
        <f t="shared" si="221"/>
        <v>Lost</v>
      </c>
    </row>
    <row r="3489" spans="1:16" x14ac:dyDescent="0.2">
      <c r="A3489">
        <v>10031</v>
      </c>
      <c r="B3489" t="b">
        <v>0</v>
      </c>
      <c r="C3489" t="s">
        <v>4412</v>
      </c>
      <c r="D3489" t="s">
        <v>4419</v>
      </c>
      <c r="E3489">
        <v>98</v>
      </c>
      <c r="F3489" t="s">
        <v>1460</v>
      </c>
      <c r="G3489" t="b">
        <v>0</v>
      </c>
      <c r="H3489" t="str">
        <f>VLOOKUP(A3489,all_municipalities!$A$2:$M$445,2,FALSE)</f>
        <v>North Glengarry, Township of</v>
      </c>
      <c r="I3489" t="b">
        <f>VLOOKUP(A3489,all_municipalities!$A$2:$M$445,9,FALSE)</f>
        <v>1</v>
      </c>
      <c r="J3489" t="b">
        <f>VLOOKUP(A3489,all_municipalities!$A$2:$M$445,13, FALSE)</f>
        <v>0</v>
      </c>
      <c r="K3489" t="str">
        <f t="shared" si="218"/>
        <v>NONE</v>
      </c>
      <c r="L3489">
        <v>0</v>
      </c>
      <c r="M3489" t="str">
        <f t="shared" si="219"/>
        <v>10031 Councillor, Ward Kenyon</v>
      </c>
      <c r="N3489" s="6" t="str">
        <f t="shared" si="220"/>
        <v>10031 Councillor, Ward Kenyon</v>
      </c>
      <c r="O3489" s="15">
        <f>IF(I3489&lt;&gt;FALSE,VLOOKUP(H3489,internet_municipalities!$B$2:$W$226,22,FALSE),"NO INTERNET")</f>
        <v>6365</v>
      </c>
      <c r="P3489" s="16" t="str">
        <f t="shared" si="221"/>
        <v>Lost</v>
      </c>
    </row>
    <row r="3490" spans="1:16" x14ac:dyDescent="0.2">
      <c r="A3490">
        <v>10031</v>
      </c>
      <c r="B3490" t="b">
        <v>0</v>
      </c>
      <c r="C3490" t="s">
        <v>4408</v>
      </c>
      <c r="D3490" t="s">
        <v>4420</v>
      </c>
      <c r="E3490">
        <v>140</v>
      </c>
      <c r="F3490" t="s">
        <v>1460</v>
      </c>
      <c r="G3490" t="b">
        <v>0</v>
      </c>
      <c r="H3490" t="str">
        <f>VLOOKUP(A3490,all_municipalities!$A$2:$M$445,2,FALSE)</f>
        <v>North Glengarry, Township of</v>
      </c>
      <c r="I3490" t="b">
        <f>VLOOKUP(A3490,all_municipalities!$A$2:$M$445,9,FALSE)</f>
        <v>1</v>
      </c>
      <c r="J3490" t="b">
        <f>VLOOKUP(A3490,all_municipalities!$A$2:$M$445,13, FALSE)</f>
        <v>0</v>
      </c>
      <c r="K3490" t="str">
        <f t="shared" si="218"/>
        <v>NONE</v>
      </c>
      <c r="L3490">
        <v>0</v>
      </c>
      <c r="M3490" t="str">
        <f t="shared" si="219"/>
        <v>10031 Councillor, Ward Maxville</v>
      </c>
      <c r="N3490" s="6" t="str">
        <f t="shared" si="220"/>
        <v>10031 Councillor, Ward Maxville</v>
      </c>
      <c r="O3490" s="15">
        <f>IF(I3490&lt;&gt;FALSE,VLOOKUP(H3490,internet_municipalities!$B$2:$W$226,22,FALSE),"NO INTERNET")</f>
        <v>6365</v>
      </c>
      <c r="P3490" s="16" t="str">
        <f t="shared" si="221"/>
        <v>Lost</v>
      </c>
    </row>
    <row r="3491" spans="1:16" x14ac:dyDescent="0.2">
      <c r="A3491">
        <v>10589</v>
      </c>
      <c r="B3491" t="b">
        <v>1</v>
      </c>
      <c r="C3491" t="s">
        <v>1463</v>
      </c>
      <c r="D3491" t="s">
        <v>4421</v>
      </c>
      <c r="E3491">
        <v>3032</v>
      </c>
      <c r="F3491">
        <v>476</v>
      </c>
      <c r="G3491" t="b">
        <v>0</v>
      </c>
      <c r="H3491" t="str">
        <f>VLOOKUP(A3491,all_municipalities!$A$2:$M$445,2,FALSE)</f>
        <v>North Grenville, Municipality of</v>
      </c>
      <c r="I3491" t="b">
        <f>VLOOKUP(A3491,all_municipalities!$A$2:$M$445,9,FALSE)</f>
        <v>1</v>
      </c>
      <c r="J3491" t="b">
        <f>VLOOKUP(A3491,all_municipalities!$A$2:$M$445,13, FALSE)</f>
        <v>0</v>
      </c>
      <c r="K3491" t="str">
        <f t="shared" si="218"/>
        <v>NONE</v>
      </c>
      <c r="L3491">
        <v>0</v>
      </c>
      <c r="M3491" t="str">
        <f t="shared" si="219"/>
        <v>10589 Councillor</v>
      </c>
      <c r="N3491" s="6" t="str">
        <f t="shared" si="220"/>
        <v>10589 Councillor</v>
      </c>
      <c r="O3491" s="15">
        <f>IF(I3491&lt;&gt;FALSE,VLOOKUP(H3491,internet_municipalities!$B$2:$W$226,22,FALSE),"NO INTERNET")</f>
        <v>8521</v>
      </c>
      <c r="P3491" s="16">
        <f t="shared" si="221"/>
        <v>5.586198802957399E-2</v>
      </c>
    </row>
    <row r="3492" spans="1:16" x14ac:dyDescent="0.2">
      <c r="A3492">
        <v>10589</v>
      </c>
      <c r="B3492" t="b">
        <v>1</v>
      </c>
      <c r="C3492" t="s">
        <v>1463</v>
      </c>
      <c r="D3492" t="s">
        <v>4422</v>
      </c>
      <c r="E3492">
        <v>2592</v>
      </c>
      <c r="F3492">
        <v>36</v>
      </c>
      <c r="G3492" t="b">
        <v>0</v>
      </c>
      <c r="H3492" t="str">
        <f>VLOOKUP(A3492,all_municipalities!$A$2:$M$445,2,FALSE)</f>
        <v>North Grenville, Municipality of</v>
      </c>
      <c r="I3492" t="b">
        <f>VLOOKUP(A3492,all_municipalities!$A$2:$M$445,9,FALSE)</f>
        <v>1</v>
      </c>
      <c r="J3492" t="b">
        <f>VLOOKUP(A3492,all_municipalities!$A$2:$M$445,13, FALSE)</f>
        <v>0</v>
      </c>
      <c r="K3492" t="str">
        <f t="shared" si="218"/>
        <v>NONE</v>
      </c>
      <c r="L3492">
        <v>0</v>
      </c>
      <c r="M3492" t="str">
        <f t="shared" si="219"/>
        <v>10589 Councillor</v>
      </c>
      <c r="N3492" s="6" t="str">
        <f t="shared" si="220"/>
        <v>10589 Councillor</v>
      </c>
      <c r="O3492" s="15">
        <f>IF(I3492&lt;&gt;FALSE,VLOOKUP(H3492,internet_municipalities!$B$2:$W$226,22,FALSE),"NO INTERNET")</f>
        <v>8521</v>
      </c>
      <c r="P3492" s="16">
        <f t="shared" si="221"/>
        <v>4.2248562375308066E-3</v>
      </c>
    </row>
    <row r="3493" spans="1:16" x14ac:dyDescent="0.2">
      <c r="A3493">
        <v>10589</v>
      </c>
      <c r="B3493" t="b">
        <v>1</v>
      </c>
      <c r="C3493" t="s">
        <v>1463</v>
      </c>
      <c r="D3493" t="s">
        <v>4423</v>
      </c>
      <c r="E3493">
        <v>3201</v>
      </c>
      <c r="F3493">
        <v>645</v>
      </c>
      <c r="G3493" t="b">
        <v>0</v>
      </c>
      <c r="H3493" t="str">
        <f>VLOOKUP(A3493,all_municipalities!$A$2:$M$445,2,FALSE)</f>
        <v>North Grenville, Municipality of</v>
      </c>
      <c r="I3493" t="b">
        <f>VLOOKUP(A3493,all_municipalities!$A$2:$M$445,9,FALSE)</f>
        <v>1</v>
      </c>
      <c r="J3493" t="b">
        <f>VLOOKUP(A3493,all_municipalities!$A$2:$M$445,13, FALSE)</f>
        <v>0</v>
      </c>
      <c r="K3493" t="str">
        <f t="shared" si="218"/>
        <v>NONE</v>
      </c>
      <c r="L3493">
        <v>0</v>
      </c>
      <c r="M3493" t="str">
        <f t="shared" si="219"/>
        <v>10589 Councillor</v>
      </c>
      <c r="N3493" s="6" t="str">
        <f t="shared" si="220"/>
        <v>10589 Councillor</v>
      </c>
      <c r="O3493" s="15">
        <f>IF(I3493&lt;&gt;FALSE,VLOOKUP(H3493,internet_municipalities!$B$2:$W$226,22,FALSE),"NO INTERNET")</f>
        <v>8521</v>
      </c>
      <c r="P3493" s="16">
        <f t="shared" si="221"/>
        <v>7.569534092242694E-2</v>
      </c>
    </row>
    <row r="3494" spans="1:16" x14ac:dyDescent="0.2">
      <c r="A3494">
        <v>10589</v>
      </c>
      <c r="B3494" t="b">
        <v>1</v>
      </c>
      <c r="C3494" t="s">
        <v>1463</v>
      </c>
      <c r="D3494" t="s">
        <v>4424</v>
      </c>
      <c r="E3494">
        <v>3438</v>
      </c>
      <c r="F3494">
        <v>882</v>
      </c>
      <c r="G3494" t="b">
        <v>0</v>
      </c>
      <c r="H3494" t="str">
        <f>VLOOKUP(A3494,all_municipalities!$A$2:$M$445,2,FALSE)</f>
        <v>North Grenville, Municipality of</v>
      </c>
      <c r="I3494" t="b">
        <f>VLOOKUP(A3494,all_municipalities!$A$2:$M$445,9,FALSE)</f>
        <v>1</v>
      </c>
      <c r="J3494" t="b">
        <f>VLOOKUP(A3494,all_municipalities!$A$2:$M$445,13, FALSE)</f>
        <v>0</v>
      </c>
      <c r="K3494" t="str">
        <f t="shared" si="218"/>
        <v>NONE</v>
      </c>
      <c r="L3494">
        <v>0</v>
      </c>
      <c r="M3494" t="str">
        <f t="shared" si="219"/>
        <v>10589 Councillor</v>
      </c>
      <c r="N3494" s="6" t="str">
        <f t="shared" si="220"/>
        <v>10589 Councillor</v>
      </c>
      <c r="O3494" s="15">
        <f>IF(I3494&lt;&gt;FALSE,VLOOKUP(H3494,internet_municipalities!$B$2:$W$226,22,FALSE),"NO INTERNET")</f>
        <v>8521</v>
      </c>
      <c r="P3494" s="16">
        <f t="shared" si="221"/>
        <v>0.10350897781950476</v>
      </c>
    </row>
    <row r="3495" spans="1:16" x14ac:dyDescent="0.2">
      <c r="A3495">
        <v>10589</v>
      </c>
      <c r="B3495" t="b">
        <v>0</v>
      </c>
      <c r="C3495" t="s">
        <v>1463</v>
      </c>
      <c r="D3495" t="s">
        <v>4425</v>
      </c>
      <c r="E3495">
        <v>2556</v>
      </c>
      <c r="F3495" t="s">
        <v>1460</v>
      </c>
      <c r="G3495" t="b">
        <v>0</v>
      </c>
      <c r="H3495" t="str">
        <f>VLOOKUP(A3495,all_municipalities!$A$2:$M$445,2,FALSE)</f>
        <v>North Grenville, Municipality of</v>
      </c>
      <c r="I3495" t="b">
        <f>VLOOKUP(A3495,all_municipalities!$A$2:$M$445,9,FALSE)</f>
        <v>1</v>
      </c>
      <c r="J3495" t="b">
        <f>VLOOKUP(A3495,all_municipalities!$A$2:$M$445,13, FALSE)</f>
        <v>0</v>
      </c>
      <c r="K3495" t="str">
        <f t="shared" si="218"/>
        <v>NONE</v>
      </c>
      <c r="L3495">
        <v>0</v>
      </c>
      <c r="M3495" t="str">
        <f t="shared" si="219"/>
        <v>10589 Councillor</v>
      </c>
      <c r="N3495" s="6" t="str">
        <f t="shared" si="220"/>
        <v>10589 Councillor</v>
      </c>
      <c r="O3495" s="15">
        <f>IF(I3495&lt;&gt;FALSE,VLOOKUP(H3495,internet_municipalities!$B$2:$W$226,22,FALSE),"NO INTERNET")</f>
        <v>8521</v>
      </c>
      <c r="P3495" s="16" t="str">
        <f t="shared" si="221"/>
        <v>Lost</v>
      </c>
    </row>
    <row r="3496" spans="1:16" x14ac:dyDescent="0.2">
      <c r="A3496">
        <v>10589</v>
      </c>
      <c r="B3496" t="b">
        <v>0</v>
      </c>
      <c r="C3496" t="s">
        <v>1463</v>
      </c>
      <c r="D3496" t="s">
        <v>4426</v>
      </c>
      <c r="E3496">
        <v>835</v>
      </c>
      <c r="F3496" t="s">
        <v>1460</v>
      </c>
      <c r="G3496" t="b">
        <v>0</v>
      </c>
      <c r="H3496" t="str">
        <f>VLOOKUP(A3496,all_municipalities!$A$2:$M$445,2,FALSE)</f>
        <v>North Grenville, Municipality of</v>
      </c>
      <c r="I3496" t="b">
        <f>VLOOKUP(A3496,all_municipalities!$A$2:$M$445,9,FALSE)</f>
        <v>1</v>
      </c>
      <c r="J3496" t="b">
        <f>VLOOKUP(A3496,all_municipalities!$A$2:$M$445,13, FALSE)</f>
        <v>0</v>
      </c>
      <c r="K3496" t="str">
        <f t="shared" si="218"/>
        <v>NONE</v>
      </c>
      <c r="L3496">
        <v>0</v>
      </c>
      <c r="M3496" t="str">
        <f t="shared" si="219"/>
        <v>10589 Councillor</v>
      </c>
      <c r="N3496" s="6" t="str">
        <f t="shared" si="220"/>
        <v>10589 Councillor</v>
      </c>
      <c r="O3496" s="15">
        <f>IF(I3496&lt;&gt;FALSE,VLOOKUP(H3496,internet_municipalities!$B$2:$W$226,22,FALSE),"NO INTERNET")</f>
        <v>8521</v>
      </c>
      <c r="P3496" s="16" t="str">
        <f t="shared" si="221"/>
        <v>Lost</v>
      </c>
    </row>
    <row r="3497" spans="1:16" x14ac:dyDescent="0.2">
      <c r="A3497">
        <v>10589</v>
      </c>
      <c r="B3497" t="b">
        <v>0</v>
      </c>
      <c r="C3497" t="s">
        <v>1463</v>
      </c>
      <c r="D3497" t="s">
        <v>4427</v>
      </c>
      <c r="E3497">
        <v>1675</v>
      </c>
      <c r="F3497" t="s">
        <v>1460</v>
      </c>
      <c r="G3497" t="b">
        <v>0</v>
      </c>
      <c r="H3497" t="str">
        <f>VLOOKUP(A3497,all_municipalities!$A$2:$M$445,2,FALSE)</f>
        <v>North Grenville, Municipality of</v>
      </c>
      <c r="I3497" t="b">
        <f>VLOOKUP(A3497,all_municipalities!$A$2:$M$445,9,FALSE)</f>
        <v>1</v>
      </c>
      <c r="J3497" t="b">
        <f>VLOOKUP(A3497,all_municipalities!$A$2:$M$445,13, FALSE)</f>
        <v>0</v>
      </c>
      <c r="K3497" t="str">
        <f t="shared" si="218"/>
        <v>NONE</v>
      </c>
      <c r="L3497">
        <v>0</v>
      </c>
      <c r="M3497" t="str">
        <f t="shared" si="219"/>
        <v>10589 Councillor</v>
      </c>
      <c r="N3497" s="6" t="str">
        <f t="shared" si="220"/>
        <v>10589 Councillor</v>
      </c>
      <c r="O3497" s="15">
        <f>IF(I3497&lt;&gt;FALSE,VLOOKUP(H3497,internet_municipalities!$B$2:$W$226,22,FALSE),"NO INTERNET")</f>
        <v>8521</v>
      </c>
      <c r="P3497" s="16" t="str">
        <f t="shared" si="221"/>
        <v>Lost</v>
      </c>
    </row>
    <row r="3498" spans="1:16" x14ac:dyDescent="0.2">
      <c r="A3498">
        <v>10589</v>
      </c>
      <c r="B3498" t="b">
        <v>0</v>
      </c>
      <c r="C3498" t="s">
        <v>1463</v>
      </c>
      <c r="D3498" t="s">
        <v>4428</v>
      </c>
      <c r="E3498">
        <v>1985</v>
      </c>
      <c r="F3498" t="s">
        <v>1460</v>
      </c>
      <c r="G3498" t="b">
        <v>0</v>
      </c>
      <c r="H3498" t="str">
        <f>VLOOKUP(A3498,all_municipalities!$A$2:$M$445,2,FALSE)</f>
        <v>North Grenville, Municipality of</v>
      </c>
      <c r="I3498" t="b">
        <f>VLOOKUP(A3498,all_municipalities!$A$2:$M$445,9,FALSE)</f>
        <v>1</v>
      </c>
      <c r="J3498" t="b">
        <f>VLOOKUP(A3498,all_municipalities!$A$2:$M$445,13, FALSE)</f>
        <v>0</v>
      </c>
      <c r="K3498" t="str">
        <f t="shared" si="218"/>
        <v>NONE</v>
      </c>
      <c r="L3498">
        <v>0</v>
      </c>
      <c r="M3498" t="str">
        <f t="shared" si="219"/>
        <v>10589 Councillor</v>
      </c>
      <c r="N3498" s="6" t="str">
        <f t="shared" si="220"/>
        <v>10589 Councillor</v>
      </c>
      <c r="O3498" s="15">
        <f>IF(I3498&lt;&gt;FALSE,VLOOKUP(H3498,internet_municipalities!$B$2:$W$226,22,FALSE),"NO INTERNET")</f>
        <v>8521</v>
      </c>
      <c r="P3498" s="16" t="str">
        <f t="shared" si="221"/>
        <v>Lost</v>
      </c>
    </row>
    <row r="3499" spans="1:16" x14ac:dyDescent="0.2">
      <c r="A3499">
        <v>10589</v>
      </c>
      <c r="B3499" t="b">
        <v>0</v>
      </c>
      <c r="C3499" t="s">
        <v>1463</v>
      </c>
      <c r="D3499" t="s">
        <v>4429</v>
      </c>
      <c r="E3499">
        <v>1671</v>
      </c>
      <c r="F3499" t="s">
        <v>1460</v>
      </c>
      <c r="G3499" t="b">
        <v>0</v>
      </c>
      <c r="H3499" t="str">
        <f>VLOOKUP(A3499,all_municipalities!$A$2:$M$445,2,FALSE)</f>
        <v>North Grenville, Municipality of</v>
      </c>
      <c r="I3499" t="b">
        <f>VLOOKUP(A3499,all_municipalities!$A$2:$M$445,9,FALSE)</f>
        <v>1</v>
      </c>
      <c r="J3499" t="b">
        <f>VLOOKUP(A3499,all_municipalities!$A$2:$M$445,13, FALSE)</f>
        <v>0</v>
      </c>
      <c r="K3499" t="str">
        <f t="shared" si="218"/>
        <v>NONE</v>
      </c>
      <c r="L3499">
        <v>0</v>
      </c>
      <c r="M3499" t="str">
        <f t="shared" si="219"/>
        <v>10589 Councillor</v>
      </c>
      <c r="N3499" s="6" t="str">
        <f t="shared" si="220"/>
        <v>10589 Councillor</v>
      </c>
      <c r="O3499" s="15">
        <f>IF(I3499&lt;&gt;FALSE,VLOOKUP(H3499,internet_municipalities!$B$2:$W$226,22,FALSE),"NO INTERNET")</f>
        <v>8521</v>
      </c>
      <c r="P3499" s="16" t="str">
        <f t="shared" si="221"/>
        <v>Lost</v>
      </c>
    </row>
    <row r="3500" spans="1:16" x14ac:dyDescent="0.2">
      <c r="A3500">
        <v>10396</v>
      </c>
      <c r="B3500" t="b">
        <v>1</v>
      </c>
      <c r="C3500" t="s">
        <v>4467</v>
      </c>
      <c r="D3500" t="s">
        <v>4468</v>
      </c>
      <c r="E3500">
        <v>245</v>
      </c>
      <c r="F3500">
        <v>56</v>
      </c>
      <c r="G3500" t="b">
        <v>0</v>
      </c>
      <c r="H3500" t="str">
        <f>VLOOKUP(A3500,all_municipalities!$A$2:$M$445,2,FALSE)</f>
        <v>North Perth, Municipality of</v>
      </c>
      <c r="I3500" t="b">
        <f>VLOOKUP(A3500,all_municipalities!$A$2:$M$445,9,FALSE)</f>
        <v>0</v>
      </c>
      <c r="J3500" t="b">
        <f>VLOOKUP(A3500,all_municipalities!$A$2:$M$445,13, FALSE)</f>
        <v>0</v>
      </c>
      <c r="K3500" t="str">
        <f t="shared" si="218"/>
        <v>NONE</v>
      </c>
      <c r="L3500">
        <v>0</v>
      </c>
      <c r="M3500" t="str">
        <f t="shared" si="219"/>
        <v>10396 Councillor, Ward Wallace</v>
      </c>
      <c r="N3500" s="6" t="str">
        <f t="shared" si="220"/>
        <v/>
      </c>
      <c r="O3500" s="15" t="str">
        <f>IF(I3500&lt;&gt;FALSE,VLOOKUP(H3500,internet_municipalities!$B$2:$W$226,22,FALSE),"NO INTERNET")</f>
        <v>NO INTERNET</v>
      </c>
      <c r="P3500" s="16" t="str">
        <f t="shared" si="221"/>
        <v>NO INTERNET</v>
      </c>
    </row>
    <row r="3501" spans="1:16" x14ac:dyDescent="0.2">
      <c r="A3501">
        <v>10396</v>
      </c>
      <c r="B3501" t="b">
        <v>1</v>
      </c>
      <c r="C3501" t="s">
        <v>4467</v>
      </c>
      <c r="D3501" t="s">
        <v>4469</v>
      </c>
      <c r="E3501">
        <v>278</v>
      </c>
      <c r="F3501">
        <v>89</v>
      </c>
      <c r="G3501" t="b">
        <v>0</v>
      </c>
      <c r="H3501" t="str">
        <f>VLOOKUP(A3501,all_municipalities!$A$2:$M$445,2,FALSE)</f>
        <v>North Perth, Municipality of</v>
      </c>
      <c r="I3501" t="b">
        <f>VLOOKUP(A3501,all_municipalities!$A$2:$M$445,9,FALSE)</f>
        <v>0</v>
      </c>
      <c r="J3501" t="b">
        <f>VLOOKUP(A3501,all_municipalities!$A$2:$M$445,13, FALSE)</f>
        <v>0</v>
      </c>
      <c r="K3501" t="str">
        <f t="shared" si="218"/>
        <v>NONE</v>
      </c>
      <c r="L3501">
        <v>0</v>
      </c>
      <c r="M3501" t="str">
        <f t="shared" si="219"/>
        <v>10396 Councillor, Ward Wallace</v>
      </c>
      <c r="N3501" s="6" t="str">
        <f t="shared" si="220"/>
        <v/>
      </c>
      <c r="O3501" s="15" t="str">
        <f>IF(I3501&lt;&gt;FALSE,VLOOKUP(H3501,internet_municipalities!$B$2:$W$226,22,FALSE),"NO INTERNET")</f>
        <v>NO INTERNET</v>
      </c>
      <c r="P3501" s="16" t="str">
        <f t="shared" si="221"/>
        <v>NO INTERNET</v>
      </c>
    </row>
    <row r="3502" spans="1:16" x14ac:dyDescent="0.2">
      <c r="A3502">
        <v>10396</v>
      </c>
      <c r="B3502" t="b">
        <v>1</v>
      </c>
      <c r="C3502" t="s">
        <v>4470</v>
      </c>
      <c r="D3502" t="s">
        <v>4471</v>
      </c>
      <c r="E3502">
        <v>1448</v>
      </c>
      <c r="F3502">
        <v>960</v>
      </c>
      <c r="G3502" t="b">
        <v>0</v>
      </c>
      <c r="H3502" t="str">
        <f>VLOOKUP(A3502,all_municipalities!$A$2:$M$445,2,FALSE)</f>
        <v>North Perth, Municipality of</v>
      </c>
      <c r="I3502" t="b">
        <f>VLOOKUP(A3502,all_municipalities!$A$2:$M$445,9,FALSE)</f>
        <v>0</v>
      </c>
      <c r="J3502" t="b">
        <f>VLOOKUP(A3502,all_municipalities!$A$2:$M$445,13, FALSE)</f>
        <v>0</v>
      </c>
      <c r="K3502" t="str">
        <f t="shared" si="218"/>
        <v>NONE</v>
      </c>
      <c r="L3502">
        <v>0</v>
      </c>
      <c r="M3502" t="str">
        <f t="shared" si="219"/>
        <v>10396 Councillor, Ward Listowel</v>
      </c>
      <c r="N3502" s="6" t="str">
        <f t="shared" si="220"/>
        <v/>
      </c>
      <c r="O3502" s="15" t="str">
        <f>IF(I3502&lt;&gt;FALSE,VLOOKUP(H3502,internet_municipalities!$B$2:$W$226,22,FALSE),"NO INTERNET")</f>
        <v>NO INTERNET</v>
      </c>
      <c r="P3502" s="16" t="str">
        <f t="shared" si="221"/>
        <v>NO INTERNET</v>
      </c>
    </row>
    <row r="3503" spans="1:16" x14ac:dyDescent="0.2">
      <c r="A3503">
        <v>10396</v>
      </c>
      <c r="B3503" t="b">
        <v>1</v>
      </c>
      <c r="C3503" t="s">
        <v>4470</v>
      </c>
      <c r="D3503" t="s">
        <v>4472</v>
      </c>
      <c r="E3503">
        <v>1003</v>
      </c>
      <c r="F3503">
        <v>515</v>
      </c>
      <c r="G3503" t="b">
        <v>0</v>
      </c>
      <c r="H3503" t="str">
        <f>VLOOKUP(A3503,all_municipalities!$A$2:$M$445,2,FALSE)</f>
        <v>North Perth, Municipality of</v>
      </c>
      <c r="I3503" t="b">
        <f>VLOOKUP(A3503,all_municipalities!$A$2:$M$445,9,FALSE)</f>
        <v>0</v>
      </c>
      <c r="J3503" t="b">
        <f>VLOOKUP(A3503,all_municipalities!$A$2:$M$445,13, FALSE)</f>
        <v>0</v>
      </c>
      <c r="K3503" t="str">
        <f t="shared" si="218"/>
        <v>NONE</v>
      </c>
      <c r="L3503">
        <v>0</v>
      </c>
      <c r="M3503" t="str">
        <f t="shared" si="219"/>
        <v>10396 Councillor, Ward Listowel</v>
      </c>
      <c r="N3503" s="6" t="str">
        <f t="shared" si="220"/>
        <v/>
      </c>
      <c r="O3503" s="15" t="str">
        <f>IF(I3503&lt;&gt;FALSE,VLOOKUP(H3503,internet_municipalities!$B$2:$W$226,22,FALSE),"NO INTERNET")</f>
        <v>NO INTERNET</v>
      </c>
      <c r="P3503" s="16" t="str">
        <f t="shared" si="221"/>
        <v>NO INTERNET</v>
      </c>
    </row>
    <row r="3504" spans="1:16" x14ac:dyDescent="0.2">
      <c r="A3504">
        <v>10396</v>
      </c>
      <c r="B3504" t="b">
        <v>1</v>
      </c>
      <c r="C3504" t="s">
        <v>4470</v>
      </c>
      <c r="D3504" t="s">
        <v>4473</v>
      </c>
      <c r="E3504">
        <v>1498</v>
      </c>
      <c r="F3504">
        <v>1010</v>
      </c>
      <c r="G3504" t="b">
        <v>0</v>
      </c>
      <c r="H3504" t="str">
        <f>VLOOKUP(A3504,all_municipalities!$A$2:$M$445,2,FALSE)</f>
        <v>North Perth, Municipality of</v>
      </c>
      <c r="I3504" t="b">
        <f>VLOOKUP(A3504,all_municipalities!$A$2:$M$445,9,FALSE)</f>
        <v>0</v>
      </c>
      <c r="J3504" t="b">
        <f>VLOOKUP(A3504,all_municipalities!$A$2:$M$445,13, FALSE)</f>
        <v>0</v>
      </c>
      <c r="K3504" t="str">
        <f t="shared" si="218"/>
        <v>NONE</v>
      </c>
      <c r="L3504">
        <v>0</v>
      </c>
      <c r="M3504" t="str">
        <f t="shared" si="219"/>
        <v>10396 Councillor, Ward Listowel</v>
      </c>
      <c r="N3504" s="6" t="str">
        <f t="shared" si="220"/>
        <v/>
      </c>
      <c r="O3504" s="15" t="str">
        <f>IF(I3504&lt;&gt;FALSE,VLOOKUP(H3504,internet_municipalities!$B$2:$W$226,22,FALSE),"NO INTERNET")</f>
        <v>NO INTERNET</v>
      </c>
      <c r="P3504" s="16" t="str">
        <f t="shared" si="221"/>
        <v>NO INTERNET</v>
      </c>
    </row>
    <row r="3505" spans="1:16" x14ac:dyDescent="0.2">
      <c r="A3505">
        <v>10396</v>
      </c>
      <c r="B3505" t="b">
        <v>1</v>
      </c>
      <c r="C3505" t="s">
        <v>4474</v>
      </c>
      <c r="D3505" t="s">
        <v>4475</v>
      </c>
      <c r="E3505">
        <v>484</v>
      </c>
      <c r="F3505">
        <v>143</v>
      </c>
      <c r="G3505" t="b">
        <v>0</v>
      </c>
      <c r="H3505" t="str">
        <f>VLOOKUP(A3505,all_municipalities!$A$2:$M$445,2,FALSE)</f>
        <v>North Perth, Municipality of</v>
      </c>
      <c r="I3505" t="b">
        <f>VLOOKUP(A3505,all_municipalities!$A$2:$M$445,9,FALSE)</f>
        <v>0</v>
      </c>
      <c r="J3505" t="b">
        <f>VLOOKUP(A3505,all_municipalities!$A$2:$M$445,13, FALSE)</f>
        <v>0</v>
      </c>
      <c r="K3505" t="str">
        <f t="shared" si="218"/>
        <v>NONE</v>
      </c>
      <c r="L3505">
        <v>0</v>
      </c>
      <c r="M3505" t="str">
        <f t="shared" si="219"/>
        <v>10396 Councillor, Ward Elma</v>
      </c>
      <c r="N3505" s="6" t="str">
        <f t="shared" si="220"/>
        <v/>
      </c>
      <c r="O3505" s="15" t="str">
        <f>IF(I3505&lt;&gt;FALSE,VLOOKUP(H3505,internet_municipalities!$B$2:$W$226,22,FALSE),"NO INTERNET")</f>
        <v>NO INTERNET</v>
      </c>
      <c r="P3505" s="16" t="str">
        <f t="shared" si="221"/>
        <v>NO INTERNET</v>
      </c>
    </row>
    <row r="3506" spans="1:16" x14ac:dyDescent="0.2">
      <c r="A3506">
        <v>10396</v>
      </c>
      <c r="B3506" t="b">
        <v>1</v>
      </c>
      <c r="C3506" t="s">
        <v>4474</v>
      </c>
      <c r="D3506" t="s">
        <v>4476</v>
      </c>
      <c r="E3506">
        <v>531</v>
      </c>
      <c r="F3506">
        <v>190</v>
      </c>
      <c r="G3506" t="b">
        <v>0</v>
      </c>
      <c r="H3506" t="str">
        <f>VLOOKUP(A3506,all_municipalities!$A$2:$M$445,2,FALSE)</f>
        <v>North Perth, Municipality of</v>
      </c>
      <c r="I3506" t="b">
        <f>VLOOKUP(A3506,all_municipalities!$A$2:$M$445,9,FALSE)</f>
        <v>0</v>
      </c>
      <c r="J3506" t="b">
        <f>VLOOKUP(A3506,all_municipalities!$A$2:$M$445,13, FALSE)</f>
        <v>0</v>
      </c>
      <c r="K3506" t="str">
        <f t="shared" si="218"/>
        <v>NONE</v>
      </c>
      <c r="L3506">
        <v>0</v>
      </c>
      <c r="M3506" t="str">
        <f t="shared" si="219"/>
        <v>10396 Councillor, Ward Elma</v>
      </c>
      <c r="N3506" s="6" t="str">
        <f t="shared" si="220"/>
        <v/>
      </c>
      <c r="O3506" s="15" t="str">
        <f>IF(I3506&lt;&gt;FALSE,VLOOKUP(H3506,internet_municipalities!$B$2:$W$226,22,FALSE),"NO INTERNET")</f>
        <v>NO INTERNET</v>
      </c>
      <c r="P3506" s="16" t="str">
        <f t="shared" si="221"/>
        <v>NO INTERNET</v>
      </c>
    </row>
    <row r="3507" spans="1:16" x14ac:dyDescent="0.2">
      <c r="A3507">
        <v>10396</v>
      </c>
      <c r="B3507" t="b">
        <v>1</v>
      </c>
      <c r="C3507" t="s">
        <v>4474</v>
      </c>
      <c r="D3507" t="s">
        <v>4477</v>
      </c>
      <c r="E3507">
        <v>551</v>
      </c>
      <c r="F3507">
        <v>210</v>
      </c>
      <c r="G3507" t="b">
        <v>0</v>
      </c>
      <c r="H3507" t="str">
        <f>VLOOKUP(A3507,all_municipalities!$A$2:$M$445,2,FALSE)</f>
        <v>North Perth, Municipality of</v>
      </c>
      <c r="I3507" t="b">
        <f>VLOOKUP(A3507,all_municipalities!$A$2:$M$445,9,FALSE)</f>
        <v>0</v>
      </c>
      <c r="J3507" t="b">
        <f>VLOOKUP(A3507,all_municipalities!$A$2:$M$445,13, FALSE)</f>
        <v>0</v>
      </c>
      <c r="K3507" t="str">
        <f t="shared" si="218"/>
        <v>NONE</v>
      </c>
      <c r="L3507">
        <v>0</v>
      </c>
      <c r="M3507" t="str">
        <f t="shared" si="219"/>
        <v>10396 Councillor, Ward Elma</v>
      </c>
      <c r="N3507" s="6" t="str">
        <f t="shared" si="220"/>
        <v/>
      </c>
      <c r="O3507" s="15" t="str">
        <f>IF(I3507&lt;&gt;FALSE,VLOOKUP(H3507,internet_municipalities!$B$2:$W$226,22,FALSE),"NO INTERNET")</f>
        <v>NO INTERNET</v>
      </c>
      <c r="P3507" s="16" t="str">
        <f t="shared" si="221"/>
        <v>NO INTERNET</v>
      </c>
    </row>
    <row r="3508" spans="1:16" x14ac:dyDescent="0.2">
      <c r="A3508">
        <v>10396</v>
      </c>
      <c r="B3508" t="b">
        <v>1</v>
      </c>
      <c r="C3508" t="s">
        <v>1479</v>
      </c>
      <c r="D3508" t="s">
        <v>4478</v>
      </c>
      <c r="E3508">
        <v>2490</v>
      </c>
      <c r="F3508">
        <v>1963</v>
      </c>
      <c r="G3508" t="b">
        <v>0</v>
      </c>
      <c r="H3508" t="str">
        <f>VLOOKUP(A3508,all_municipalities!$A$2:$M$445,2,FALSE)</f>
        <v>North Perth, Municipality of</v>
      </c>
      <c r="I3508" t="b">
        <f>VLOOKUP(A3508,all_municipalities!$A$2:$M$445,9,FALSE)</f>
        <v>0</v>
      </c>
      <c r="J3508" t="b">
        <f>VLOOKUP(A3508,all_municipalities!$A$2:$M$445,13, FALSE)</f>
        <v>0</v>
      </c>
      <c r="K3508" t="str">
        <f t="shared" si="218"/>
        <v>NONE</v>
      </c>
      <c r="L3508">
        <v>0</v>
      </c>
      <c r="M3508" t="str">
        <f t="shared" si="219"/>
        <v>10396 Deputy Mayor</v>
      </c>
      <c r="N3508" s="6" t="str">
        <f t="shared" si="220"/>
        <v/>
      </c>
      <c r="O3508" s="15" t="str">
        <f>IF(I3508&lt;&gt;FALSE,VLOOKUP(H3508,internet_municipalities!$B$2:$W$226,22,FALSE),"NO INTERNET")</f>
        <v>NO INTERNET</v>
      </c>
      <c r="P3508" s="16" t="str">
        <f t="shared" si="221"/>
        <v>NO INTERNET</v>
      </c>
    </row>
    <row r="3509" spans="1:16" x14ac:dyDescent="0.2">
      <c r="A3509">
        <v>10396</v>
      </c>
      <c r="B3509" t="b">
        <v>0</v>
      </c>
      <c r="C3509" t="s">
        <v>1479</v>
      </c>
      <c r="D3509" t="s">
        <v>4479</v>
      </c>
      <c r="E3509">
        <v>527</v>
      </c>
      <c r="F3509" t="s">
        <v>1460</v>
      </c>
      <c r="G3509" t="b">
        <v>0</v>
      </c>
      <c r="H3509" t="str">
        <f>VLOOKUP(A3509,all_municipalities!$A$2:$M$445,2,FALSE)</f>
        <v>North Perth, Municipality of</v>
      </c>
      <c r="I3509" t="b">
        <f>VLOOKUP(A3509,all_municipalities!$A$2:$M$445,9,FALSE)</f>
        <v>0</v>
      </c>
      <c r="J3509" t="b">
        <f>VLOOKUP(A3509,all_municipalities!$A$2:$M$445,13, FALSE)</f>
        <v>0</v>
      </c>
      <c r="K3509" t="str">
        <f t="shared" si="218"/>
        <v>NONE</v>
      </c>
      <c r="L3509">
        <v>0</v>
      </c>
      <c r="M3509" t="str">
        <f t="shared" si="219"/>
        <v>10396 Deputy Mayor</v>
      </c>
      <c r="N3509" s="6" t="str">
        <f t="shared" si="220"/>
        <v/>
      </c>
      <c r="O3509" s="15" t="str">
        <f>IF(I3509&lt;&gt;FALSE,VLOOKUP(H3509,internet_municipalities!$B$2:$W$226,22,FALSE),"NO INTERNET")</f>
        <v>NO INTERNET</v>
      </c>
      <c r="P3509" s="16" t="str">
        <f t="shared" si="221"/>
        <v>NO INTERNET</v>
      </c>
    </row>
    <row r="3510" spans="1:16" x14ac:dyDescent="0.2">
      <c r="A3510">
        <v>10396</v>
      </c>
      <c r="B3510" t="b">
        <v>0</v>
      </c>
      <c r="C3510" t="s">
        <v>4474</v>
      </c>
      <c r="D3510" t="s">
        <v>4480</v>
      </c>
      <c r="E3510">
        <v>341</v>
      </c>
      <c r="F3510" t="s">
        <v>1460</v>
      </c>
      <c r="G3510" t="b">
        <v>0</v>
      </c>
      <c r="H3510" t="str">
        <f>VLOOKUP(A3510,all_municipalities!$A$2:$M$445,2,FALSE)</f>
        <v>North Perth, Municipality of</v>
      </c>
      <c r="I3510" t="b">
        <f>VLOOKUP(A3510,all_municipalities!$A$2:$M$445,9,FALSE)</f>
        <v>0</v>
      </c>
      <c r="J3510" t="b">
        <f>VLOOKUP(A3510,all_municipalities!$A$2:$M$445,13, FALSE)</f>
        <v>0</v>
      </c>
      <c r="K3510" t="str">
        <f t="shared" si="218"/>
        <v>NONE</v>
      </c>
      <c r="L3510">
        <v>0</v>
      </c>
      <c r="M3510" t="str">
        <f t="shared" si="219"/>
        <v>10396 Councillor, Ward Elma</v>
      </c>
      <c r="N3510" s="6" t="str">
        <f t="shared" si="220"/>
        <v/>
      </c>
      <c r="O3510" s="15" t="str">
        <f>IF(I3510&lt;&gt;FALSE,VLOOKUP(H3510,internet_municipalities!$B$2:$W$226,22,FALSE),"NO INTERNET")</f>
        <v>NO INTERNET</v>
      </c>
      <c r="P3510" s="16" t="str">
        <f t="shared" si="221"/>
        <v>NO INTERNET</v>
      </c>
    </row>
    <row r="3511" spans="1:16" x14ac:dyDescent="0.2">
      <c r="A3511">
        <v>10396</v>
      </c>
      <c r="B3511" t="b">
        <v>0</v>
      </c>
      <c r="C3511" t="s">
        <v>4474</v>
      </c>
      <c r="D3511" t="s">
        <v>4481</v>
      </c>
      <c r="E3511">
        <v>111</v>
      </c>
      <c r="F3511" t="s">
        <v>1460</v>
      </c>
      <c r="G3511" t="b">
        <v>0</v>
      </c>
      <c r="H3511" t="str">
        <f>VLOOKUP(A3511,all_municipalities!$A$2:$M$445,2,FALSE)</f>
        <v>North Perth, Municipality of</v>
      </c>
      <c r="I3511" t="b">
        <f>VLOOKUP(A3511,all_municipalities!$A$2:$M$445,9,FALSE)</f>
        <v>0</v>
      </c>
      <c r="J3511" t="b">
        <f>VLOOKUP(A3511,all_municipalities!$A$2:$M$445,13, FALSE)</f>
        <v>0</v>
      </c>
      <c r="K3511" t="str">
        <f t="shared" si="218"/>
        <v>NONE</v>
      </c>
      <c r="L3511">
        <v>0</v>
      </c>
      <c r="M3511" t="str">
        <f t="shared" si="219"/>
        <v>10396 Councillor, Ward Elma</v>
      </c>
      <c r="N3511" s="6" t="str">
        <f t="shared" si="220"/>
        <v/>
      </c>
      <c r="O3511" s="15" t="str">
        <f>IF(I3511&lt;&gt;FALSE,VLOOKUP(H3511,internet_municipalities!$B$2:$W$226,22,FALSE),"NO INTERNET")</f>
        <v>NO INTERNET</v>
      </c>
      <c r="P3511" s="16" t="str">
        <f t="shared" si="221"/>
        <v>NO INTERNET</v>
      </c>
    </row>
    <row r="3512" spans="1:16" x14ac:dyDescent="0.2">
      <c r="A3512">
        <v>10396</v>
      </c>
      <c r="B3512" t="b">
        <v>0</v>
      </c>
      <c r="C3512" t="s">
        <v>4470</v>
      </c>
      <c r="D3512" t="s">
        <v>4482</v>
      </c>
      <c r="E3512">
        <v>488</v>
      </c>
      <c r="F3512" t="s">
        <v>1460</v>
      </c>
      <c r="G3512" t="b">
        <v>0</v>
      </c>
      <c r="H3512" t="str">
        <f>VLOOKUP(A3512,all_municipalities!$A$2:$M$445,2,FALSE)</f>
        <v>North Perth, Municipality of</v>
      </c>
      <c r="I3512" t="b">
        <f>VLOOKUP(A3512,all_municipalities!$A$2:$M$445,9,FALSE)</f>
        <v>0</v>
      </c>
      <c r="J3512" t="b">
        <f>VLOOKUP(A3512,all_municipalities!$A$2:$M$445,13, FALSE)</f>
        <v>0</v>
      </c>
      <c r="K3512" t="str">
        <f t="shared" si="218"/>
        <v>NONE</v>
      </c>
      <c r="L3512">
        <v>0</v>
      </c>
      <c r="M3512" t="str">
        <f t="shared" si="219"/>
        <v>10396 Councillor, Ward Listowel</v>
      </c>
      <c r="N3512" s="6" t="str">
        <f t="shared" si="220"/>
        <v/>
      </c>
      <c r="O3512" s="15" t="str">
        <f>IF(I3512&lt;&gt;FALSE,VLOOKUP(H3512,internet_municipalities!$B$2:$W$226,22,FALSE),"NO INTERNET")</f>
        <v>NO INTERNET</v>
      </c>
      <c r="P3512" s="16" t="str">
        <f t="shared" si="221"/>
        <v>NO INTERNET</v>
      </c>
    </row>
    <row r="3513" spans="1:16" x14ac:dyDescent="0.2">
      <c r="A3513">
        <v>10396</v>
      </c>
      <c r="B3513" t="b">
        <v>0</v>
      </c>
      <c r="C3513" t="s">
        <v>4470</v>
      </c>
      <c r="D3513" t="s">
        <v>4483</v>
      </c>
      <c r="E3513">
        <v>413</v>
      </c>
      <c r="F3513" t="s">
        <v>1460</v>
      </c>
      <c r="G3513" t="b">
        <v>0</v>
      </c>
      <c r="H3513" t="str">
        <f>VLOOKUP(A3513,all_municipalities!$A$2:$M$445,2,FALSE)</f>
        <v>North Perth, Municipality of</v>
      </c>
      <c r="I3513" t="b">
        <f>VLOOKUP(A3513,all_municipalities!$A$2:$M$445,9,FALSE)</f>
        <v>0</v>
      </c>
      <c r="J3513" t="b">
        <f>VLOOKUP(A3513,all_municipalities!$A$2:$M$445,13, FALSE)</f>
        <v>0</v>
      </c>
      <c r="K3513" t="str">
        <f t="shared" si="218"/>
        <v>NONE</v>
      </c>
      <c r="L3513">
        <v>0</v>
      </c>
      <c r="M3513" t="str">
        <f t="shared" si="219"/>
        <v>10396 Councillor, Ward Listowel</v>
      </c>
      <c r="N3513" s="6" t="str">
        <f t="shared" si="220"/>
        <v/>
      </c>
      <c r="O3513" s="15" t="str">
        <f>IF(I3513&lt;&gt;FALSE,VLOOKUP(H3513,internet_municipalities!$B$2:$W$226,22,FALSE),"NO INTERNET")</f>
        <v>NO INTERNET</v>
      </c>
      <c r="P3513" s="16" t="str">
        <f t="shared" si="221"/>
        <v>NO INTERNET</v>
      </c>
    </row>
    <row r="3514" spans="1:16" x14ac:dyDescent="0.2">
      <c r="A3514">
        <v>10396</v>
      </c>
      <c r="B3514" t="b">
        <v>0</v>
      </c>
      <c r="C3514" t="s">
        <v>4470</v>
      </c>
      <c r="D3514" t="s">
        <v>4484</v>
      </c>
      <c r="E3514">
        <v>275</v>
      </c>
      <c r="F3514" t="s">
        <v>1460</v>
      </c>
      <c r="G3514" t="b">
        <v>0</v>
      </c>
      <c r="H3514" t="str">
        <f>VLOOKUP(A3514,all_municipalities!$A$2:$M$445,2,FALSE)</f>
        <v>North Perth, Municipality of</v>
      </c>
      <c r="I3514" t="b">
        <f>VLOOKUP(A3514,all_municipalities!$A$2:$M$445,9,FALSE)</f>
        <v>0</v>
      </c>
      <c r="J3514" t="b">
        <f>VLOOKUP(A3514,all_municipalities!$A$2:$M$445,13, FALSE)</f>
        <v>0</v>
      </c>
      <c r="K3514" t="str">
        <f t="shared" si="218"/>
        <v>NONE</v>
      </c>
      <c r="L3514">
        <v>0</v>
      </c>
      <c r="M3514" t="str">
        <f t="shared" si="219"/>
        <v>10396 Councillor, Ward Listowel</v>
      </c>
      <c r="N3514" s="6" t="str">
        <f t="shared" si="220"/>
        <v/>
      </c>
      <c r="O3514" s="15" t="str">
        <f>IF(I3514&lt;&gt;FALSE,VLOOKUP(H3514,internet_municipalities!$B$2:$W$226,22,FALSE),"NO INTERNET")</f>
        <v>NO INTERNET</v>
      </c>
      <c r="P3514" s="16" t="str">
        <f t="shared" si="221"/>
        <v>NO INTERNET</v>
      </c>
    </row>
    <row r="3515" spans="1:16" x14ac:dyDescent="0.2">
      <c r="A3515">
        <v>10396</v>
      </c>
      <c r="B3515" t="b">
        <v>0</v>
      </c>
      <c r="C3515" t="s">
        <v>4467</v>
      </c>
      <c r="D3515" t="s">
        <v>4485</v>
      </c>
      <c r="E3515">
        <v>189</v>
      </c>
      <c r="F3515" t="s">
        <v>1460</v>
      </c>
      <c r="G3515" t="b">
        <v>0</v>
      </c>
      <c r="H3515" t="str">
        <f>VLOOKUP(A3515,all_municipalities!$A$2:$M$445,2,FALSE)</f>
        <v>North Perth, Municipality of</v>
      </c>
      <c r="I3515" t="b">
        <f>VLOOKUP(A3515,all_municipalities!$A$2:$M$445,9,FALSE)</f>
        <v>0</v>
      </c>
      <c r="J3515" t="b">
        <f>VLOOKUP(A3515,all_municipalities!$A$2:$M$445,13, FALSE)</f>
        <v>0</v>
      </c>
      <c r="K3515" t="str">
        <f t="shared" si="218"/>
        <v>NONE</v>
      </c>
      <c r="L3515">
        <v>0</v>
      </c>
      <c r="M3515" t="str">
        <f t="shared" si="219"/>
        <v>10396 Councillor, Ward Wallace</v>
      </c>
      <c r="N3515" s="6" t="str">
        <f t="shared" si="220"/>
        <v/>
      </c>
      <c r="O3515" s="15" t="str">
        <f>IF(I3515&lt;&gt;FALSE,VLOOKUP(H3515,internet_municipalities!$B$2:$W$226,22,FALSE),"NO INTERNET")</f>
        <v>NO INTERNET</v>
      </c>
      <c r="P3515" s="16" t="str">
        <f t="shared" si="221"/>
        <v>NO INTERNET</v>
      </c>
    </row>
    <row r="3516" spans="1:16" x14ac:dyDescent="0.2">
      <c r="A3516">
        <v>10397</v>
      </c>
      <c r="B3516" t="b">
        <v>1</v>
      </c>
      <c r="C3516" t="s">
        <v>1471</v>
      </c>
      <c r="D3516" t="s">
        <v>4494</v>
      </c>
      <c r="E3516">
        <v>294</v>
      </c>
      <c r="F3516">
        <v>95</v>
      </c>
      <c r="G3516" t="b">
        <v>0</v>
      </c>
      <c r="H3516" t="str">
        <f>VLOOKUP(A3516,all_municipalities!$A$2:$M$445,2,FALSE)</f>
        <v>Northeastern Manitoulin and the Islands, Town of</v>
      </c>
      <c r="I3516" t="b">
        <f>VLOOKUP(A3516,all_municipalities!$A$2:$M$445,9,FALSE)</f>
        <v>0</v>
      </c>
      <c r="J3516" t="b">
        <f>VLOOKUP(A3516,all_municipalities!$A$2:$M$445,13, FALSE)</f>
        <v>0</v>
      </c>
      <c r="K3516" t="str">
        <f t="shared" si="218"/>
        <v>NONE</v>
      </c>
      <c r="L3516">
        <v>0</v>
      </c>
      <c r="M3516" t="str">
        <f t="shared" si="219"/>
        <v>10397 Councillor, Ward 4</v>
      </c>
      <c r="N3516" s="6" t="str">
        <f t="shared" si="220"/>
        <v/>
      </c>
      <c r="O3516" s="15" t="str">
        <f>IF(I3516&lt;&gt;FALSE,VLOOKUP(H3516,internet_municipalities!$B$2:$W$226,22,FALSE),"NO INTERNET")</f>
        <v>NO INTERNET</v>
      </c>
      <c r="P3516" s="16" t="str">
        <f t="shared" si="221"/>
        <v>NO INTERNET</v>
      </c>
    </row>
    <row r="3517" spans="1:16" x14ac:dyDescent="0.2">
      <c r="A3517">
        <v>10397</v>
      </c>
      <c r="B3517" t="b">
        <v>1</v>
      </c>
      <c r="C3517" t="s">
        <v>1471</v>
      </c>
      <c r="D3517" t="s">
        <v>4495</v>
      </c>
      <c r="E3517">
        <v>248</v>
      </c>
      <c r="F3517">
        <v>49</v>
      </c>
      <c r="G3517" t="b">
        <v>0</v>
      </c>
      <c r="H3517" t="str">
        <f>VLOOKUP(A3517,all_municipalities!$A$2:$M$445,2,FALSE)</f>
        <v>Northeastern Manitoulin and the Islands, Town of</v>
      </c>
      <c r="I3517" t="b">
        <f>VLOOKUP(A3517,all_municipalities!$A$2:$M$445,9,FALSE)</f>
        <v>0</v>
      </c>
      <c r="J3517" t="b">
        <f>VLOOKUP(A3517,all_municipalities!$A$2:$M$445,13, FALSE)</f>
        <v>0</v>
      </c>
      <c r="K3517" t="str">
        <f t="shared" si="218"/>
        <v>NONE</v>
      </c>
      <c r="L3517">
        <v>0</v>
      </c>
      <c r="M3517" t="str">
        <f t="shared" si="219"/>
        <v>10397 Councillor, Ward 4</v>
      </c>
      <c r="N3517" s="6" t="str">
        <f t="shared" si="220"/>
        <v/>
      </c>
      <c r="O3517" s="15" t="str">
        <f>IF(I3517&lt;&gt;FALSE,VLOOKUP(H3517,internet_municipalities!$B$2:$W$226,22,FALSE),"NO INTERNET")</f>
        <v>NO INTERNET</v>
      </c>
      <c r="P3517" s="16" t="str">
        <f t="shared" si="221"/>
        <v>NO INTERNET</v>
      </c>
    </row>
    <row r="3518" spans="1:16" x14ac:dyDescent="0.2">
      <c r="A3518">
        <v>10397</v>
      </c>
      <c r="B3518" t="b">
        <v>1</v>
      </c>
      <c r="C3518" t="s">
        <v>1471</v>
      </c>
      <c r="D3518" t="s">
        <v>4496</v>
      </c>
      <c r="E3518">
        <v>260</v>
      </c>
      <c r="F3518">
        <v>61</v>
      </c>
      <c r="G3518" t="b">
        <v>0</v>
      </c>
      <c r="H3518" t="str">
        <f>VLOOKUP(A3518,all_municipalities!$A$2:$M$445,2,FALSE)</f>
        <v>Northeastern Manitoulin and the Islands, Town of</v>
      </c>
      <c r="I3518" t="b">
        <f>VLOOKUP(A3518,all_municipalities!$A$2:$M$445,9,FALSE)</f>
        <v>0</v>
      </c>
      <c r="J3518" t="b">
        <f>VLOOKUP(A3518,all_municipalities!$A$2:$M$445,13, FALSE)</f>
        <v>0</v>
      </c>
      <c r="K3518" t="str">
        <f t="shared" si="218"/>
        <v>NONE</v>
      </c>
      <c r="L3518">
        <v>0</v>
      </c>
      <c r="M3518" t="str">
        <f t="shared" si="219"/>
        <v>10397 Councillor, Ward 4</v>
      </c>
      <c r="N3518" s="6" t="str">
        <f t="shared" si="220"/>
        <v/>
      </c>
      <c r="O3518" s="15" t="str">
        <f>IF(I3518&lt;&gt;FALSE,VLOOKUP(H3518,internet_municipalities!$B$2:$W$226,22,FALSE),"NO INTERNET")</f>
        <v>NO INTERNET</v>
      </c>
      <c r="P3518" s="16" t="str">
        <f t="shared" si="221"/>
        <v>NO INTERNET</v>
      </c>
    </row>
    <row r="3519" spans="1:16" x14ac:dyDescent="0.2">
      <c r="A3519">
        <v>10397</v>
      </c>
      <c r="B3519" t="b">
        <v>1</v>
      </c>
      <c r="C3519" t="s">
        <v>1475</v>
      </c>
      <c r="D3519" t="s">
        <v>4497</v>
      </c>
      <c r="E3519" t="s">
        <v>461</v>
      </c>
      <c r="F3519" t="s">
        <v>461</v>
      </c>
      <c r="G3519" t="b">
        <v>0</v>
      </c>
      <c r="H3519" t="str">
        <f>VLOOKUP(A3519,all_municipalities!$A$2:$M$445,2,FALSE)</f>
        <v>Northeastern Manitoulin and the Islands, Town of</v>
      </c>
      <c r="I3519" t="b">
        <f>VLOOKUP(A3519,all_municipalities!$A$2:$M$445,9,FALSE)</f>
        <v>0</v>
      </c>
      <c r="J3519" t="b">
        <f>VLOOKUP(A3519,all_municipalities!$A$2:$M$445,13, FALSE)</f>
        <v>0</v>
      </c>
      <c r="K3519" t="str">
        <f t="shared" si="218"/>
        <v>NONE</v>
      </c>
      <c r="L3519">
        <v>0</v>
      </c>
      <c r="M3519" t="str">
        <f t="shared" si="219"/>
        <v>10397 Councillor, Ward 3</v>
      </c>
      <c r="N3519" s="6" t="str">
        <f t="shared" si="220"/>
        <v/>
      </c>
      <c r="O3519" s="15" t="str">
        <f>IF(I3519&lt;&gt;FALSE,VLOOKUP(H3519,internet_municipalities!$B$2:$W$226,22,FALSE),"NO INTERNET")</f>
        <v>NO INTERNET</v>
      </c>
      <c r="P3519" s="16" t="str">
        <f t="shared" si="221"/>
        <v>NO INTERNET</v>
      </c>
    </row>
    <row r="3520" spans="1:16" x14ac:dyDescent="0.2">
      <c r="A3520">
        <v>10397</v>
      </c>
      <c r="B3520" t="b">
        <v>1</v>
      </c>
      <c r="C3520" t="s">
        <v>1453</v>
      </c>
      <c r="D3520" t="s">
        <v>4498</v>
      </c>
      <c r="E3520">
        <v>232</v>
      </c>
      <c r="F3520">
        <v>39</v>
      </c>
      <c r="G3520" t="b">
        <v>0</v>
      </c>
      <c r="H3520" t="str">
        <f>VLOOKUP(A3520,all_municipalities!$A$2:$M$445,2,FALSE)</f>
        <v>Northeastern Manitoulin and the Islands, Town of</v>
      </c>
      <c r="I3520" t="b">
        <f>VLOOKUP(A3520,all_municipalities!$A$2:$M$445,9,FALSE)</f>
        <v>0</v>
      </c>
      <c r="J3520" t="b">
        <f>VLOOKUP(A3520,all_municipalities!$A$2:$M$445,13, FALSE)</f>
        <v>0</v>
      </c>
      <c r="K3520" t="str">
        <f t="shared" si="218"/>
        <v>NONE</v>
      </c>
      <c r="L3520">
        <v>0</v>
      </c>
      <c r="M3520" t="str">
        <f t="shared" si="219"/>
        <v>10397 Councillor, Ward 2</v>
      </c>
      <c r="N3520" s="6" t="str">
        <f t="shared" si="220"/>
        <v/>
      </c>
      <c r="O3520" s="15" t="str">
        <f>IF(I3520&lt;&gt;FALSE,VLOOKUP(H3520,internet_municipalities!$B$2:$W$226,22,FALSE),"NO INTERNET")</f>
        <v>NO INTERNET</v>
      </c>
      <c r="P3520" s="16" t="str">
        <f t="shared" si="221"/>
        <v>NO INTERNET</v>
      </c>
    </row>
    <row r="3521" spans="1:16" x14ac:dyDescent="0.2">
      <c r="A3521">
        <v>10397</v>
      </c>
      <c r="B3521" t="b">
        <v>1</v>
      </c>
      <c r="C3521" t="s">
        <v>1453</v>
      </c>
      <c r="D3521" t="s">
        <v>4499</v>
      </c>
      <c r="E3521">
        <v>213</v>
      </c>
      <c r="F3521">
        <v>20</v>
      </c>
      <c r="G3521" t="b">
        <v>0</v>
      </c>
      <c r="H3521" t="str">
        <f>VLOOKUP(A3521,all_municipalities!$A$2:$M$445,2,FALSE)</f>
        <v>Northeastern Manitoulin and the Islands, Town of</v>
      </c>
      <c r="I3521" t="b">
        <f>VLOOKUP(A3521,all_municipalities!$A$2:$M$445,9,FALSE)</f>
        <v>0</v>
      </c>
      <c r="J3521" t="b">
        <f>VLOOKUP(A3521,all_municipalities!$A$2:$M$445,13, FALSE)</f>
        <v>0</v>
      </c>
      <c r="K3521" t="str">
        <f t="shared" si="218"/>
        <v>NONE</v>
      </c>
      <c r="L3521">
        <v>0</v>
      </c>
      <c r="M3521" t="str">
        <f t="shared" si="219"/>
        <v>10397 Councillor, Ward 2</v>
      </c>
      <c r="N3521" s="6" t="str">
        <f t="shared" si="220"/>
        <v/>
      </c>
      <c r="O3521" s="15" t="str">
        <f>IF(I3521&lt;&gt;FALSE,VLOOKUP(H3521,internet_municipalities!$B$2:$W$226,22,FALSE),"NO INTERNET")</f>
        <v>NO INTERNET</v>
      </c>
      <c r="P3521" s="16" t="str">
        <f t="shared" si="221"/>
        <v>NO INTERNET</v>
      </c>
    </row>
    <row r="3522" spans="1:16" x14ac:dyDescent="0.2">
      <c r="A3522">
        <v>10397</v>
      </c>
      <c r="B3522" t="b">
        <v>1</v>
      </c>
      <c r="C3522" t="s">
        <v>1453</v>
      </c>
      <c r="D3522" t="s">
        <v>4500</v>
      </c>
      <c r="E3522">
        <v>229</v>
      </c>
      <c r="F3522">
        <v>36</v>
      </c>
      <c r="G3522" t="b">
        <v>0</v>
      </c>
      <c r="H3522" t="str">
        <f>VLOOKUP(A3522,all_municipalities!$A$2:$M$445,2,FALSE)</f>
        <v>Northeastern Manitoulin and the Islands, Town of</v>
      </c>
      <c r="I3522" t="b">
        <f>VLOOKUP(A3522,all_municipalities!$A$2:$M$445,9,FALSE)</f>
        <v>0</v>
      </c>
      <c r="J3522" t="b">
        <f>VLOOKUP(A3522,all_municipalities!$A$2:$M$445,13, FALSE)</f>
        <v>0</v>
      </c>
      <c r="K3522" t="str">
        <f t="shared" ref="K3522:K3585" si="222">IF(J3522=TRUE,IF(F3522&lt;=10,"HIGH",IF(F3522&lt;=100,"MID",IF(F3522&lt;=1000,"LOW","NONE"))),"NONE")</f>
        <v>NONE</v>
      </c>
      <c r="L3522">
        <v>0</v>
      </c>
      <c r="M3522" t="str">
        <f t="shared" ref="M3522:M3585" si="223">CONCATENATE(A3522, " ",C3522)</f>
        <v>10397 Councillor, Ward 2</v>
      </c>
      <c r="N3522" s="6" t="str">
        <f t="shared" si="220"/>
        <v/>
      </c>
      <c r="O3522" s="15" t="str">
        <f>IF(I3522&lt;&gt;FALSE,VLOOKUP(H3522,internet_municipalities!$B$2:$W$226,22,FALSE),"NO INTERNET")</f>
        <v>NO INTERNET</v>
      </c>
      <c r="P3522" s="16" t="str">
        <f t="shared" si="221"/>
        <v>NO INTERNET</v>
      </c>
    </row>
    <row r="3523" spans="1:16" x14ac:dyDescent="0.2">
      <c r="A3523">
        <v>10397</v>
      </c>
      <c r="B3523" t="b">
        <v>1</v>
      </c>
      <c r="C3523" t="s">
        <v>1456</v>
      </c>
      <c r="D3523" t="s">
        <v>4501</v>
      </c>
      <c r="E3523" t="s">
        <v>461</v>
      </c>
      <c r="F3523" t="s">
        <v>461</v>
      </c>
      <c r="G3523" t="b">
        <v>0</v>
      </c>
      <c r="H3523" t="str">
        <f>VLOOKUP(A3523,all_municipalities!$A$2:$M$445,2,FALSE)</f>
        <v>Northeastern Manitoulin and the Islands, Town of</v>
      </c>
      <c r="I3523" t="b">
        <f>VLOOKUP(A3523,all_municipalities!$A$2:$M$445,9,FALSE)</f>
        <v>0</v>
      </c>
      <c r="J3523" t="b">
        <f>VLOOKUP(A3523,all_municipalities!$A$2:$M$445,13, FALSE)</f>
        <v>0</v>
      </c>
      <c r="K3523" t="str">
        <f t="shared" si="222"/>
        <v>NONE</v>
      </c>
      <c r="L3523">
        <v>0</v>
      </c>
      <c r="M3523" t="str">
        <f t="shared" si="223"/>
        <v>10397 Councillor, Ward 1</v>
      </c>
      <c r="N3523" s="6" t="str">
        <f t="shared" ref="N3523:N3586" si="224">IF(I3523,M3523,"")</f>
        <v/>
      </c>
      <c r="O3523" s="15" t="str">
        <f>IF(I3523&lt;&gt;FALSE,VLOOKUP(H3523,internet_municipalities!$B$2:$W$226,22,FALSE),"NO INTERNET")</f>
        <v>NO INTERNET</v>
      </c>
      <c r="P3523" s="16" t="str">
        <f t="shared" si="221"/>
        <v>NO INTERNET</v>
      </c>
    </row>
    <row r="3524" spans="1:16" x14ac:dyDescent="0.2">
      <c r="A3524">
        <v>10397</v>
      </c>
      <c r="B3524" t="b">
        <v>0</v>
      </c>
      <c r="C3524" t="s">
        <v>1453</v>
      </c>
      <c r="D3524" t="s">
        <v>4502</v>
      </c>
      <c r="E3524">
        <v>193</v>
      </c>
      <c r="F3524" t="s">
        <v>1460</v>
      </c>
      <c r="G3524" t="b">
        <v>0</v>
      </c>
      <c r="H3524" t="str">
        <f>VLOOKUP(A3524,all_municipalities!$A$2:$M$445,2,FALSE)</f>
        <v>Northeastern Manitoulin and the Islands, Town of</v>
      </c>
      <c r="I3524" t="b">
        <f>VLOOKUP(A3524,all_municipalities!$A$2:$M$445,9,FALSE)</f>
        <v>0</v>
      </c>
      <c r="J3524" t="b">
        <f>VLOOKUP(A3524,all_municipalities!$A$2:$M$445,13, FALSE)</f>
        <v>0</v>
      </c>
      <c r="K3524" t="str">
        <f t="shared" si="222"/>
        <v>NONE</v>
      </c>
      <c r="L3524">
        <v>0</v>
      </c>
      <c r="M3524" t="str">
        <f t="shared" si="223"/>
        <v>10397 Councillor, Ward 2</v>
      </c>
      <c r="N3524" s="6" t="str">
        <f t="shared" si="224"/>
        <v/>
      </c>
      <c r="O3524" s="15" t="str">
        <f>IF(I3524&lt;&gt;FALSE,VLOOKUP(H3524,internet_municipalities!$B$2:$W$226,22,FALSE),"NO INTERNET")</f>
        <v>NO INTERNET</v>
      </c>
      <c r="P3524" s="16" t="str">
        <f t="shared" si="221"/>
        <v>NO INTERNET</v>
      </c>
    </row>
    <row r="3525" spans="1:16" x14ac:dyDescent="0.2">
      <c r="A3525">
        <v>10397</v>
      </c>
      <c r="B3525" t="b">
        <v>0</v>
      </c>
      <c r="C3525" t="s">
        <v>1453</v>
      </c>
      <c r="D3525" t="s">
        <v>4503</v>
      </c>
      <c r="E3525">
        <v>73</v>
      </c>
      <c r="F3525" t="s">
        <v>1460</v>
      </c>
      <c r="G3525" t="b">
        <v>0</v>
      </c>
      <c r="H3525" t="str">
        <f>VLOOKUP(A3525,all_municipalities!$A$2:$M$445,2,FALSE)</f>
        <v>Northeastern Manitoulin and the Islands, Town of</v>
      </c>
      <c r="I3525" t="b">
        <f>VLOOKUP(A3525,all_municipalities!$A$2:$M$445,9,FALSE)</f>
        <v>0</v>
      </c>
      <c r="J3525" t="b">
        <f>VLOOKUP(A3525,all_municipalities!$A$2:$M$445,13, FALSE)</f>
        <v>0</v>
      </c>
      <c r="K3525" t="str">
        <f t="shared" si="222"/>
        <v>NONE</v>
      </c>
      <c r="L3525">
        <v>0</v>
      </c>
      <c r="M3525" t="str">
        <f t="shared" si="223"/>
        <v>10397 Councillor, Ward 2</v>
      </c>
      <c r="N3525" s="6" t="str">
        <f t="shared" si="224"/>
        <v/>
      </c>
      <c r="O3525" s="15" t="str">
        <f>IF(I3525&lt;&gt;FALSE,VLOOKUP(H3525,internet_municipalities!$B$2:$W$226,22,FALSE),"NO INTERNET")</f>
        <v>NO INTERNET</v>
      </c>
      <c r="P3525" s="16" t="str">
        <f t="shared" si="221"/>
        <v>NO INTERNET</v>
      </c>
    </row>
    <row r="3526" spans="1:16" x14ac:dyDescent="0.2">
      <c r="A3526">
        <v>10397</v>
      </c>
      <c r="B3526" t="b">
        <v>0</v>
      </c>
      <c r="C3526" t="s">
        <v>1453</v>
      </c>
      <c r="D3526" t="s">
        <v>4504</v>
      </c>
      <c r="E3526">
        <v>127</v>
      </c>
      <c r="F3526" t="s">
        <v>1460</v>
      </c>
      <c r="G3526" t="b">
        <v>0</v>
      </c>
      <c r="H3526" t="str">
        <f>VLOOKUP(A3526,all_municipalities!$A$2:$M$445,2,FALSE)</f>
        <v>Northeastern Manitoulin and the Islands, Town of</v>
      </c>
      <c r="I3526" t="b">
        <f>VLOOKUP(A3526,all_municipalities!$A$2:$M$445,9,FALSE)</f>
        <v>0</v>
      </c>
      <c r="J3526" t="b">
        <f>VLOOKUP(A3526,all_municipalities!$A$2:$M$445,13, FALSE)</f>
        <v>0</v>
      </c>
      <c r="K3526" t="str">
        <f t="shared" si="222"/>
        <v>NONE</v>
      </c>
      <c r="L3526">
        <v>0</v>
      </c>
      <c r="M3526" t="str">
        <f t="shared" si="223"/>
        <v>10397 Councillor, Ward 2</v>
      </c>
      <c r="N3526" s="6" t="str">
        <f t="shared" si="224"/>
        <v/>
      </c>
      <c r="O3526" s="15" t="str">
        <f>IF(I3526&lt;&gt;FALSE,VLOOKUP(H3526,internet_municipalities!$B$2:$W$226,22,FALSE),"NO INTERNET")</f>
        <v>NO INTERNET</v>
      </c>
      <c r="P3526" s="16" t="str">
        <f t="shared" si="221"/>
        <v>NO INTERNET</v>
      </c>
    </row>
    <row r="3527" spans="1:16" x14ac:dyDescent="0.2">
      <c r="A3527">
        <v>10397</v>
      </c>
      <c r="B3527" t="b">
        <v>0</v>
      </c>
      <c r="C3527" t="s">
        <v>1453</v>
      </c>
      <c r="D3527" t="s">
        <v>4505</v>
      </c>
      <c r="E3527">
        <v>163</v>
      </c>
      <c r="F3527" t="s">
        <v>1460</v>
      </c>
      <c r="G3527" t="b">
        <v>0</v>
      </c>
      <c r="H3527" t="str">
        <f>VLOOKUP(A3527,all_municipalities!$A$2:$M$445,2,FALSE)</f>
        <v>Northeastern Manitoulin and the Islands, Town of</v>
      </c>
      <c r="I3527" t="b">
        <f>VLOOKUP(A3527,all_municipalities!$A$2:$M$445,9,FALSE)</f>
        <v>0</v>
      </c>
      <c r="J3527" t="b">
        <f>VLOOKUP(A3527,all_municipalities!$A$2:$M$445,13, FALSE)</f>
        <v>0</v>
      </c>
      <c r="K3527" t="str">
        <f t="shared" si="222"/>
        <v>NONE</v>
      </c>
      <c r="L3527">
        <v>0</v>
      </c>
      <c r="M3527" t="str">
        <f t="shared" si="223"/>
        <v>10397 Councillor, Ward 2</v>
      </c>
      <c r="N3527" s="6" t="str">
        <f t="shared" si="224"/>
        <v/>
      </c>
      <c r="O3527" s="15" t="str">
        <f>IF(I3527&lt;&gt;FALSE,VLOOKUP(H3527,internet_municipalities!$B$2:$W$226,22,FALSE),"NO INTERNET")</f>
        <v>NO INTERNET</v>
      </c>
      <c r="P3527" s="16" t="str">
        <f t="shared" ref="P3527:P3590" si="225">IF(I3527=TRUE,IF(F3527&lt;&gt;"Acclaimed",IF(F3527&lt;&gt;"Lost",F3527/O3527,"Lost"),"Acclaimed"),"NO INTERNET")</f>
        <v>NO INTERNET</v>
      </c>
    </row>
    <row r="3528" spans="1:16" x14ac:dyDescent="0.2">
      <c r="A3528">
        <v>10397</v>
      </c>
      <c r="B3528" t="b">
        <v>0</v>
      </c>
      <c r="C3528" t="s">
        <v>1471</v>
      </c>
      <c r="D3528" t="s">
        <v>4506</v>
      </c>
      <c r="E3528">
        <v>199</v>
      </c>
      <c r="F3528" t="s">
        <v>1460</v>
      </c>
      <c r="G3528" t="b">
        <v>0</v>
      </c>
      <c r="H3528" t="str">
        <f>VLOOKUP(A3528,all_municipalities!$A$2:$M$445,2,FALSE)</f>
        <v>Northeastern Manitoulin and the Islands, Town of</v>
      </c>
      <c r="I3528" t="b">
        <f>VLOOKUP(A3528,all_municipalities!$A$2:$M$445,9,FALSE)</f>
        <v>0</v>
      </c>
      <c r="J3528" t="b">
        <f>VLOOKUP(A3528,all_municipalities!$A$2:$M$445,13, FALSE)</f>
        <v>0</v>
      </c>
      <c r="K3528" t="str">
        <f t="shared" si="222"/>
        <v>NONE</v>
      </c>
      <c r="L3528">
        <v>0</v>
      </c>
      <c r="M3528" t="str">
        <f t="shared" si="223"/>
        <v>10397 Councillor, Ward 4</v>
      </c>
      <c r="N3528" s="6" t="str">
        <f t="shared" si="224"/>
        <v/>
      </c>
      <c r="O3528" s="15" t="str">
        <f>IF(I3528&lt;&gt;FALSE,VLOOKUP(H3528,internet_municipalities!$B$2:$W$226,22,FALSE),"NO INTERNET")</f>
        <v>NO INTERNET</v>
      </c>
      <c r="P3528" s="16" t="str">
        <f t="shared" si="225"/>
        <v>NO INTERNET</v>
      </c>
    </row>
    <row r="3529" spans="1:16" x14ac:dyDescent="0.2">
      <c r="A3529">
        <v>10397</v>
      </c>
      <c r="B3529" t="b">
        <v>0</v>
      </c>
      <c r="C3529" t="s">
        <v>1471</v>
      </c>
      <c r="D3529" t="s">
        <v>4507</v>
      </c>
      <c r="E3529">
        <v>132</v>
      </c>
      <c r="F3529" t="s">
        <v>1460</v>
      </c>
      <c r="G3529" t="b">
        <v>0</v>
      </c>
      <c r="H3529" t="str">
        <f>VLOOKUP(A3529,all_municipalities!$A$2:$M$445,2,FALSE)</f>
        <v>Northeastern Manitoulin and the Islands, Town of</v>
      </c>
      <c r="I3529" t="b">
        <f>VLOOKUP(A3529,all_municipalities!$A$2:$M$445,9,FALSE)</f>
        <v>0</v>
      </c>
      <c r="J3529" t="b">
        <f>VLOOKUP(A3529,all_municipalities!$A$2:$M$445,13, FALSE)</f>
        <v>0</v>
      </c>
      <c r="K3529" t="str">
        <f t="shared" si="222"/>
        <v>NONE</v>
      </c>
      <c r="L3529">
        <v>0</v>
      </c>
      <c r="M3529" t="str">
        <f t="shared" si="223"/>
        <v>10397 Councillor, Ward 4</v>
      </c>
      <c r="N3529" s="6" t="str">
        <f t="shared" si="224"/>
        <v/>
      </c>
      <c r="O3529" s="15" t="str">
        <f>IF(I3529&lt;&gt;FALSE,VLOOKUP(H3529,internet_municipalities!$B$2:$W$226,22,FALSE),"NO INTERNET")</f>
        <v>NO INTERNET</v>
      </c>
      <c r="P3529" s="16" t="str">
        <f t="shared" si="225"/>
        <v>NO INTERNET</v>
      </c>
    </row>
    <row r="3530" spans="1:16" x14ac:dyDescent="0.2">
      <c r="A3530">
        <v>10583</v>
      </c>
      <c r="B3530" t="b">
        <v>1</v>
      </c>
      <c r="C3530" t="s">
        <v>1471</v>
      </c>
      <c r="D3530" t="s">
        <v>4516</v>
      </c>
      <c r="E3530">
        <v>267</v>
      </c>
      <c r="F3530">
        <v>20</v>
      </c>
      <c r="G3530" t="b">
        <v>0</v>
      </c>
      <c r="H3530" t="str">
        <f>VLOOKUP(A3530,all_municipalities!$A$2:$M$445,2,FALSE)</f>
        <v>Norwich, Township of</v>
      </c>
      <c r="I3530" t="b">
        <f>VLOOKUP(A3530,all_municipalities!$A$2:$M$445,9,FALSE)</f>
        <v>0</v>
      </c>
      <c r="J3530" t="b">
        <f>VLOOKUP(A3530,all_municipalities!$A$2:$M$445,13, FALSE)</f>
        <v>0</v>
      </c>
      <c r="K3530" t="str">
        <f t="shared" si="222"/>
        <v>NONE</v>
      </c>
      <c r="L3530">
        <v>0</v>
      </c>
      <c r="M3530" t="str">
        <f t="shared" si="223"/>
        <v>10583 Councillor, Ward 4</v>
      </c>
      <c r="N3530" s="6" t="str">
        <f t="shared" si="224"/>
        <v/>
      </c>
      <c r="O3530" s="15" t="str">
        <f>IF(I3530&lt;&gt;FALSE,VLOOKUP(H3530,internet_municipalities!$B$2:$W$226,22,FALSE),"NO INTERNET")</f>
        <v>NO INTERNET</v>
      </c>
      <c r="P3530" s="16" t="str">
        <f t="shared" si="225"/>
        <v>NO INTERNET</v>
      </c>
    </row>
    <row r="3531" spans="1:16" x14ac:dyDescent="0.2">
      <c r="A3531">
        <v>10583</v>
      </c>
      <c r="B3531" t="b">
        <v>1</v>
      </c>
      <c r="C3531" t="s">
        <v>1475</v>
      </c>
      <c r="D3531" t="s">
        <v>4517</v>
      </c>
      <c r="E3531">
        <v>602</v>
      </c>
      <c r="F3531">
        <v>4</v>
      </c>
      <c r="G3531" t="b">
        <v>0</v>
      </c>
      <c r="H3531" t="str">
        <f>VLOOKUP(A3531,all_municipalities!$A$2:$M$445,2,FALSE)</f>
        <v>Norwich, Township of</v>
      </c>
      <c r="I3531" t="b">
        <f>VLOOKUP(A3531,all_municipalities!$A$2:$M$445,9,FALSE)</f>
        <v>0</v>
      </c>
      <c r="J3531" t="b">
        <f>VLOOKUP(A3531,all_municipalities!$A$2:$M$445,13, FALSE)</f>
        <v>0</v>
      </c>
      <c r="K3531" t="str">
        <f t="shared" si="222"/>
        <v>NONE</v>
      </c>
      <c r="L3531">
        <v>0</v>
      </c>
      <c r="M3531" t="str">
        <f t="shared" si="223"/>
        <v>10583 Councillor, Ward 3</v>
      </c>
      <c r="N3531" s="6" t="str">
        <f t="shared" si="224"/>
        <v/>
      </c>
      <c r="O3531" s="15" t="str">
        <f>IF(I3531&lt;&gt;FALSE,VLOOKUP(H3531,internet_municipalities!$B$2:$W$226,22,FALSE),"NO INTERNET")</f>
        <v>NO INTERNET</v>
      </c>
      <c r="P3531" s="16" t="str">
        <f t="shared" si="225"/>
        <v>NO INTERNET</v>
      </c>
    </row>
    <row r="3532" spans="1:16" x14ac:dyDescent="0.2">
      <c r="A3532">
        <v>10583</v>
      </c>
      <c r="B3532" t="b">
        <v>1</v>
      </c>
      <c r="C3532" t="s">
        <v>1453</v>
      </c>
      <c r="D3532" t="s">
        <v>4518</v>
      </c>
      <c r="E3532">
        <v>759</v>
      </c>
      <c r="F3532">
        <v>367</v>
      </c>
      <c r="G3532" t="b">
        <v>0</v>
      </c>
      <c r="H3532" t="str">
        <f>VLOOKUP(A3532,all_municipalities!$A$2:$M$445,2,FALSE)</f>
        <v>Norwich, Township of</v>
      </c>
      <c r="I3532" t="b">
        <f>VLOOKUP(A3532,all_municipalities!$A$2:$M$445,9,FALSE)</f>
        <v>0</v>
      </c>
      <c r="J3532" t="b">
        <f>VLOOKUP(A3532,all_municipalities!$A$2:$M$445,13, FALSE)</f>
        <v>0</v>
      </c>
      <c r="K3532" t="str">
        <f t="shared" si="222"/>
        <v>NONE</v>
      </c>
      <c r="L3532">
        <v>0</v>
      </c>
      <c r="M3532" t="str">
        <f t="shared" si="223"/>
        <v>10583 Councillor, Ward 2</v>
      </c>
      <c r="N3532" s="6" t="str">
        <f t="shared" si="224"/>
        <v/>
      </c>
      <c r="O3532" s="15" t="str">
        <f>IF(I3532&lt;&gt;FALSE,VLOOKUP(H3532,internet_municipalities!$B$2:$W$226,22,FALSE),"NO INTERNET")</f>
        <v>NO INTERNET</v>
      </c>
      <c r="P3532" s="16" t="str">
        <f t="shared" si="225"/>
        <v>NO INTERNET</v>
      </c>
    </row>
    <row r="3533" spans="1:16" x14ac:dyDescent="0.2">
      <c r="A3533">
        <v>10583</v>
      </c>
      <c r="B3533" t="b">
        <v>1</v>
      </c>
      <c r="C3533" t="s">
        <v>1456</v>
      </c>
      <c r="D3533" t="s">
        <v>4519</v>
      </c>
      <c r="E3533">
        <v>578</v>
      </c>
      <c r="F3533">
        <v>124</v>
      </c>
      <c r="G3533" t="b">
        <v>0</v>
      </c>
      <c r="H3533" t="str">
        <f>VLOOKUP(A3533,all_municipalities!$A$2:$M$445,2,FALSE)</f>
        <v>Norwich, Township of</v>
      </c>
      <c r="I3533" t="b">
        <f>VLOOKUP(A3533,all_municipalities!$A$2:$M$445,9,FALSE)</f>
        <v>0</v>
      </c>
      <c r="J3533" t="b">
        <f>VLOOKUP(A3533,all_municipalities!$A$2:$M$445,13, FALSE)</f>
        <v>0</v>
      </c>
      <c r="K3533" t="str">
        <f t="shared" si="222"/>
        <v>NONE</v>
      </c>
      <c r="L3533">
        <v>0</v>
      </c>
      <c r="M3533" t="str">
        <f t="shared" si="223"/>
        <v>10583 Councillor, Ward 1</v>
      </c>
      <c r="N3533" s="6" t="str">
        <f t="shared" si="224"/>
        <v/>
      </c>
      <c r="O3533" s="15" t="str">
        <f>IF(I3533&lt;&gt;FALSE,VLOOKUP(H3533,internet_municipalities!$B$2:$W$226,22,FALSE),"NO INTERNET")</f>
        <v>NO INTERNET</v>
      </c>
      <c r="P3533" s="16" t="str">
        <f t="shared" si="225"/>
        <v>NO INTERNET</v>
      </c>
    </row>
    <row r="3534" spans="1:16" x14ac:dyDescent="0.2">
      <c r="A3534">
        <v>10583</v>
      </c>
      <c r="B3534" t="b">
        <v>0</v>
      </c>
      <c r="C3534" t="s">
        <v>1456</v>
      </c>
      <c r="D3534" t="s">
        <v>4520</v>
      </c>
      <c r="E3534">
        <v>454</v>
      </c>
      <c r="F3534" t="s">
        <v>1460</v>
      </c>
      <c r="G3534" t="b">
        <v>0</v>
      </c>
      <c r="H3534" t="str">
        <f>VLOOKUP(A3534,all_municipalities!$A$2:$M$445,2,FALSE)</f>
        <v>Norwich, Township of</v>
      </c>
      <c r="I3534" t="b">
        <f>VLOOKUP(A3534,all_municipalities!$A$2:$M$445,9,FALSE)</f>
        <v>0</v>
      </c>
      <c r="J3534" t="b">
        <f>VLOOKUP(A3534,all_municipalities!$A$2:$M$445,13, FALSE)</f>
        <v>0</v>
      </c>
      <c r="K3534" t="str">
        <f t="shared" si="222"/>
        <v>NONE</v>
      </c>
      <c r="L3534">
        <v>0</v>
      </c>
      <c r="M3534" t="str">
        <f t="shared" si="223"/>
        <v>10583 Councillor, Ward 1</v>
      </c>
      <c r="N3534" s="6" t="str">
        <f t="shared" si="224"/>
        <v/>
      </c>
      <c r="O3534" s="15" t="str">
        <f>IF(I3534&lt;&gt;FALSE,VLOOKUP(H3534,internet_municipalities!$B$2:$W$226,22,FALSE),"NO INTERNET")</f>
        <v>NO INTERNET</v>
      </c>
      <c r="P3534" s="16" t="str">
        <f t="shared" si="225"/>
        <v>NO INTERNET</v>
      </c>
    </row>
    <row r="3535" spans="1:16" x14ac:dyDescent="0.2">
      <c r="A3535">
        <v>10583</v>
      </c>
      <c r="B3535" t="b">
        <v>0</v>
      </c>
      <c r="C3535" t="s">
        <v>1456</v>
      </c>
      <c r="D3535" t="s">
        <v>4521</v>
      </c>
      <c r="E3535">
        <v>93</v>
      </c>
      <c r="F3535" t="s">
        <v>1460</v>
      </c>
      <c r="G3535" t="b">
        <v>0</v>
      </c>
      <c r="H3535" t="str">
        <f>VLOOKUP(A3535,all_municipalities!$A$2:$M$445,2,FALSE)</f>
        <v>Norwich, Township of</v>
      </c>
      <c r="I3535" t="b">
        <f>VLOOKUP(A3535,all_municipalities!$A$2:$M$445,9,FALSE)</f>
        <v>0</v>
      </c>
      <c r="J3535" t="b">
        <f>VLOOKUP(A3535,all_municipalities!$A$2:$M$445,13, FALSE)</f>
        <v>0</v>
      </c>
      <c r="K3535" t="str">
        <f t="shared" si="222"/>
        <v>NONE</v>
      </c>
      <c r="L3535">
        <v>0</v>
      </c>
      <c r="M3535" t="str">
        <f t="shared" si="223"/>
        <v>10583 Councillor, Ward 1</v>
      </c>
      <c r="N3535" s="6" t="str">
        <f t="shared" si="224"/>
        <v/>
      </c>
      <c r="O3535" s="15" t="str">
        <f>IF(I3535&lt;&gt;FALSE,VLOOKUP(H3535,internet_municipalities!$B$2:$W$226,22,FALSE),"NO INTERNET")</f>
        <v>NO INTERNET</v>
      </c>
      <c r="P3535" s="16" t="str">
        <f t="shared" si="225"/>
        <v>NO INTERNET</v>
      </c>
    </row>
    <row r="3536" spans="1:16" x14ac:dyDescent="0.2">
      <c r="A3536">
        <v>10583</v>
      </c>
      <c r="B3536" t="b">
        <v>0</v>
      </c>
      <c r="C3536" t="s">
        <v>1453</v>
      </c>
      <c r="D3536" t="s">
        <v>4522</v>
      </c>
      <c r="E3536">
        <v>392</v>
      </c>
      <c r="F3536" t="s">
        <v>1460</v>
      </c>
      <c r="G3536" t="b">
        <v>0</v>
      </c>
      <c r="H3536" t="str">
        <f>VLOOKUP(A3536,all_municipalities!$A$2:$M$445,2,FALSE)</f>
        <v>Norwich, Township of</v>
      </c>
      <c r="I3536" t="b">
        <f>VLOOKUP(A3536,all_municipalities!$A$2:$M$445,9,FALSE)</f>
        <v>0</v>
      </c>
      <c r="J3536" t="b">
        <f>VLOOKUP(A3536,all_municipalities!$A$2:$M$445,13, FALSE)</f>
        <v>0</v>
      </c>
      <c r="K3536" t="str">
        <f t="shared" si="222"/>
        <v>NONE</v>
      </c>
      <c r="L3536">
        <v>0</v>
      </c>
      <c r="M3536" t="str">
        <f t="shared" si="223"/>
        <v>10583 Councillor, Ward 2</v>
      </c>
      <c r="N3536" s="6" t="str">
        <f t="shared" si="224"/>
        <v/>
      </c>
      <c r="O3536" s="15" t="str">
        <f>IF(I3536&lt;&gt;FALSE,VLOOKUP(H3536,internet_municipalities!$B$2:$W$226,22,FALSE),"NO INTERNET")</f>
        <v>NO INTERNET</v>
      </c>
      <c r="P3536" s="16" t="str">
        <f t="shared" si="225"/>
        <v>NO INTERNET</v>
      </c>
    </row>
    <row r="3537" spans="1:16" x14ac:dyDescent="0.2">
      <c r="A3537">
        <v>10583</v>
      </c>
      <c r="B3537" t="b">
        <v>0</v>
      </c>
      <c r="C3537" t="s">
        <v>1453</v>
      </c>
      <c r="D3537" t="s">
        <v>4523</v>
      </c>
      <c r="E3537">
        <v>135</v>
      </c>
      <c r="F3537" t="s">
        <v>1460</v>
      </c>
      <c r="G3537" t="b">
        <v>0</v>
      </c>
      <c r="H3537" t="str">
        <f>VLOOKUP(A3537,all_municipalities!$A$2:$M$445,2,FALSE)</f>
        <v>Norwich, Township of</v>
      </c>
      <c r="I3537" t="b">
        <f>VLOOKUP(A3537,all_municipalities!$A$2:$M$445,9,FALSE)</f>
        <v>0</v>
      </c>
      <c r="J3537" t="b">
        <f>VLOOKUP(A3537,all_municipalities!$A$2:$M$445,13, FALSE)</f>
        <v>0</v>
      </c>
      <c r="K3537" t="str">
        <f t="shared" si="222"/>
        <v>NONE</v>
      </c>
      <c r="L3537">
        <v>0</v>
      </c>
      <c r="M3537" t="str">
        <f t="shared" si="223"/>
        <v>10583 Councillor, Ward 2</v>
      </c>
      <c r="N3537" s="6" t="str">
        <f t="shared" si="224"/>
        <v/>
      </c>
      <c r="O3537" s="15" t="str">
        <f>IF(I3537&lt;&gt;FALSE,VLOOKUP(H3537,internet_municipalities!$B$2:$W$226,22,FALSE),"NO INTERNET")</f>
        <v>NO INTERNET</v>
      </c>
      <c r="P3537" s="16" t="str">
        <f t="shared" si="225"/>
        <v>NO INTERNET</v>
      </c>
    </row>
    <row r="3538" spans="1:16" x14ac:dyDescent="0.2">
      <c r="A3538">
        <v>10583</v>
      </c>
      <c r="B3538" t="b">
        <v>0</v>
      </c>
      <c r="C3538" t="s">
        <v>1475</v>
      </c>
      <c r="D3538" t="s">
        <v>4524</v>
      </c>
      <c r="E3538">
        <v>598</v>
      </c>
      <c r="F3538" t="s">
        <v>1460</v>
      </c>
      <c r="G3538" t="b">
        <v>0</v>
      </c>
      <c r="H3538" t="str">
        <f>VLOOKUP(A3538,all_municipalities!$A$2:$M$445,2,FALSE)</f>
        <v>Norwich, Township of</v>
      </c>
      <c r="I3538" t="b">
        <f>VLOOKUP(A3538,all_municipalities!$A$2:$M$445,9,FALSE)</f>
        <v>0</v>
      </c>
      <c r="J3538" t="b">
        <f>VLOOKUP(A3538,all_municipalities!$A$2:$M$445,13, FALSE)</f>
        <v>0</v>
      </c>
      <c r="K3538" t="str">
        <f t="shared" si="222"/>
        <v>NONE</v>
      </c>
      <c r="L3538">
        <v>0</v>
      </c>
      <c r="M3538" t="str">
        <f t="shared" si="223"/>
        <v>10583 Councillor, Ward 3</v>
      </c>
      <c r="N3538" s="6" t="str">
        <f t="shared" si="224"/>
        <v/>
      </c>
      <c r="O3538" s="15" t="str">
        <f>IF(I3538&lt;&gt;FALSE,VLOOKUP(H3538,internet_municipalities!$B$2:$W$226,22,FALSE),"NO INTERNET")</f>
        <v>NO INTERNET</v>
      </c>
      <c r="P3538" s="16" t="str">
        <f t="shared" si="225"/>
        <v>NO INTERNET</v>
      </c>
    </row>
    <row r="3539" spans="1:16" x14ac:dyDescent="0.2">
      <c r="A3539">
        <v>10583</v>
      </c>
      <c r="B3539" t="b">
        <v>0</v>
      </c>
      <c r="C3539" t="s">
        <v>1471</v>
      </c>
      <c r="D3539" t="s">
        <v>4525</v>
      </c>
      <c r="E3539">
        <v>222</v>
      </c>
      <c r="F3539" t="s">
        <v>1460</v>
      </c>
      <c r="G3539" t="b">
        <v>0</v>
      </c>
      <c r="H3539" t="str">
        <f>VLOOKUP(A3539,all_municipalities!$A$2:$M$445,2,FALSE)</f>
        <v>Norwich, Township of</v>
      </c>
      <c r="I3539" t="b">
        <f>VLOOKUP(A3539,all_municipalities!$A$2:$M$445,9,FALSE)</f>
        <v>0</v>
      </c>
      <c r="J3539" t="b">
        <f>VLOOKUP(A3539,all_municipalities!$A$2:$M$445,13, FALSE)</f>
        <v>0</v>
      </c>
      <c r="K3539" t="str">
        <f t="shared" si="222"/>
        <v>NONE</v>
      </c>
      <c r="L3539">
        <v>0</v>
      </c>
      <c r="M3539" t="str">
        <f t="shared" si="223"/>
        <v>10583 Councillor, Ward 4</v>
      </c>
      <c r="N3539" s="6" t="str">
        <f t="shared" si="224"/>
        <v/>
      </c>
      <c r="O3539" s="15" t="str">
        <f>IF(I3539&lt;&gt;FALSE,VLOOKUP(H3539,internet_municipalities!$B$2:$W$226,22,FALSE),"NO INTERNET")</f>
        <v>NO INTERNET</v>
      </c>
      <c r="P3539" s="16" t="str">
        <f t="shared" si="225"/>
        <v>NO INTERNET</v>
      </c>
    </row>
    <row r="3540" spans="1:16" x14ac:dyDescent="0.2">
      <c r="A3540">
        <v>10583</v>
      </c>
      <c r="B3540" t="b">
        <v>0</v>
      </c>
      <c r="C3540" t="s">
        <v>1471</v>
      </c>
      <c r="D3540" t="s">
        <v>4526</v>
      </c>
      <c r="E3540">
        <v>247</v>
      </c>
      <c r="F3540" t="s">
        <v>1460</v>
      </c>
      <c r="G3540" t="b">
        <v>0</v>
      </c>
      <c r="H3540" t="str">
        <f>VLOOKUP(A3540,all_municipalities!$A$2:$M$445,2,FALSE)</f>
        <v>Norwich, Township of</v>
      </c>
      <c r="I3540" t="b">
        <f>VLOOKUP(A3540,all_municipalities!$A$2:$M$445,9,FALSE)</f>
        <v>0</v>
      </c>
      <c r="J3540" t="b">
        <f>VLOOKUP(A3540,all_municipalities!$A$2:$M$445,13, FALSE)</f>
        <v>0</v>
      </c>
      <c r="K3540" t="str">
        <f t="shared" si="222"/>
        <v>NONE</v>
      </c>
      <c r="L3540">
        <v>0</v>
      </c>
      <c r="M3540" t="str">
        <f t="shared" si="223"/>
        <v>10583 Councillor, Ward 4</v>
      </c>
      <c r="N3540" s="6" t="str">
        <f t="shared" si="224"/>
        <v/>
      </c>
      <c r="O3540" s="15" t="str">
        <f>IF(I3540&lt;&gt;FALSE,VLOOKUP(H3540,internet_municipalities!$B$2:$W$226,22,FALSE),"NO INTERNET")</f>
        <v>NO INTERNET</v>
      </c>
      <c r="P3540" s="16" t="str">
        <f t="shared" si="225"/>
        <v>NO INTERNET</v>
      </c>
    </row>
    <row r="3541" spans="1:16" x14ac:dyDescent="0.2">
      <c r="A3541">
        <v>10347</v>
      </c>
      <c r="B3541" t="b">
        <v>1</v>
      </c>
      <c r="C3541" t="s">
        <v>1463</v>
      </c>
      <c r="D3541" t="s">
        <v>4527</v>
      </c>
      <c r="E3541">
        <v>65</v>
      </c>
      <c r="F3541">
        <v>10</v>
      </c>
      <c r="G3541" t="b">
        <v>0</v>
      </c>
      <c r="H3541" t="str">
        <f>VLOOKUP(A3541,all_municipalities!$A$2:$M$445,2,FALSE)</f>
        <v>O'Connor, Township of</v>
      </c>
      <c r="I3541" t="b">
        <f>VLOOKUP(A3541,all_municipalities!$A$2:$M$445,9,FALSE)</f>
        <v>0</v>
      </c>
      <c r="J3541" t="b">
        <f>VLOOKUP(A3541,all_municipalities!$A$2:$M$445,13, FALSE)</f>
        <v>0</v>
      </c>
      <c r="K3541" t="str">
        <f t="shared" si="222"/>
        <v>NONE</v>
      </c>
      <c r="L3541">
        <v>0</v>
      </c>
      <c r="M3541" t="str">
        <f t="shared" si="223"/>
        <v>10347 Councillor</v>
      </c>
      <c r="N3541" s="6" t="str">
        <f t="shared" si="224"/>
        <v/>
      </c>
      <c r="O3541" s="15" t="str">
        <f>IF(I3541&lt;&gt;FALSE,VLOOKUP(H3541,internet_municipalities!$B$2:$W$226,22,FALSE),"NO INTERNET")</f>
        <v>NO INTERNET</v>
      </c>
      <c r="P3541" s="16" t="str">
        <f t="shared" si="225"/>
        <v>NO INTERNET</v>
      </c>
    </row>
    <row r="3542" spans="1:16" x14ac:dyDescent="0.2">
      <c r="A3542">
        <v>10347</v>
      </c>
      <c r="B3542" t="b">
        <v>1</v>
      </c>
      <c r="C3542" t="s">
        <v>1463</v>
      </c>
      <c r="D3542" t="s">
        <v>4528</v>
      </c>
      <c r="E3542">
        <v>102</v>
      </c>
      <c r="F3542">
        <v>47</v>
      </c>
      <c r="G3542" t="b">
        <v>0</v>
      </c>
      <c r="H3542" t="str">
        <f>VLOOKUP(A3542,all_municipalities!$A$2:$M$445,2,FALSE)</f>
        <v>O'Connor, Township of</v>
      </c>
      <c r="I3542" t="b">
        <f>VLOOKUP(A3542,all_municipalities!$A$2:$M$445,9,FALSE)</f>
        <v>0</v>
      </c>
      <c r="J3542" t="b">
        <f>VLOOKUP(A3542,all_municipalities!$A$2:$M$445,13, FALSE)</f>
        <v>0</v>
      </c>
      <c r="K3542" t="str">
        <f t="shared" si="222"/>
        <v>NONE</v>
      </c>
      <c r="L3542">
        <v>0</v>
      </c>
      <c r="M3542" t="str">
        <f t="shared" si="223"/>
        <v>10347 Councillor</v>
      </c>
      <c r="N3542" s="6" t="str">
        <f t="shared" si="224"/>
        <v/>
      </c>
      <c r="O3542" s="15" t="str">
        <f>IF(I3542&lt;&gt;FALSE,VLOOKUP(H3542,internet_municipalities!$B$2:$W$226,22,FALSE),"NO INTERNET")</f>
        <v>NO INTERNET</v>
      </c>
      <c r="P3542" s="16" t="str">
        <f t="shared" si="225"/>
        <v>NO INTERNET</v>
      </c>
    </row>
    <row r="3543" spans="1:16" x14ac:dyDescent="0.2">
      <c r="A3543">
        <v>10347</v>
      </c>
      <c r="B3543" t="b">
        <v>1</v>
      </c>
      <c r="C3543" t="s">
        <v>1463</v>
      </c>
      <c r="D3543" t="s">
        <v>4529</v>
      </c>
      <c r="E3543">
        <v>88</v>
      </c>
      <c r="F3543">
        <v>33</v>
      </c>
      <c r="G3543" t="b">
        <v>0</v>
      </c>
      <c r="H3543" t="str">
        <f>VLOOKUP(A3543,all_municipalities!$A$2:$M$445,2,FALSE)</f>
        <v>O'Connor, Township of</v>
      </c>
      <c r="I3543" t="b">
        <f>VLOOKUP(A3543,all_municipalities!$A$2:$M$445,9,FALSE)</f>
        <v>0</v>
      </c>
      <c r="J3543" t="b">
        <f>VLOOKUP(A3543,all_municipalities!$A$2:$M$445,13, FALSE)</f>
        <v>0</v>
      </c>
      <c r="K3543" t="str">
        <f t="shared" si="222"/>
        <v>NONE</v>
      </c>
      <c r="L3543">
        <v>0</v>
      </c>
      <c r="M3543" t="str">
        <f t="shared" si="223"/>
        <v>10347 Councillor</v>
      </c>
      <c r="N3543" s="6" t="str">
        <f t="shared" si="224"/>
        <v/>
      </c>
      <c r="O3543" s="15" t="str">
        <f>IF(I3543&lt;&gt;FALSE,VLOOKUP(H3543,internet_municipalities!$B$2:$W$226,22,FALSE),"NO INTERNET")</f>
        <v>NO INTERNET</v>
      </c>
      <c r="P3543" s="16" t="str">
        <f t="shared" si="225"/>
        <v>NO INTERNET</v>
      </c>
    </row>
    <row r="3544" spans="1:16" x14ac:dyDescent="0.2">
      <c r="A3544">
        <v>10347</v>
      </c>
      <c r="B3544" t="b">
        <v>1</v>
      </c>
      <c r="C3544" t="s">
        <v>1463</v>
      </c>
      <c r="D3544" t="s">
        <v>4530</v>
      </c>
      <c r="E3544">
        <v>102</v>
      </c>
      <c r="F3544">
        <v>47</v>
      </c>
      <c r="G3544" t="b">
        <v>0</v>
      </c>
      <c r="H3544" t="str">
        <f>VLOOKUP(A3544,all_municipalities!$A$2:$M$445,2,FALSE)</f>
        <v>O'Connor, Township of</v>
      </c>
      <c r="I3544" t="b">
        <f>VLOOKUP(A3544,all_municipalities!$A$2:$M$445,9,FALSE)</f>
        <v>0</v>
      </c>
      <c r="J3544" t="b">
        <f>VLOOKUP(A3544,all_municipalities!$A$2:$M$445,13, FALSE)</f>
        <v>0</v>
      </c>
      <c r="K3544" t="str">
        <f t="shared" si="222"/>
        <v>NONE</v>
      </c>
      <c r="L3544">
        <v>0</v>
      </c>
      <c r="M3544" t="str">
        <f t="shared" si="223"/>
        <v>10347 Councillor</v>
      </c>
      <c r="N3544" s="6" t="str">
        <f t="shared" si="224"/>
        <v/>
      </c>
      <c r="O3544" s="15" t="str">
        <f>IF(I3544&lt;&gt;FALSE,VLOOKUP(H3544,internet_municipalities!$B$2:$W$226,22,FALSE),"NO INTERNET")</f>
        <v>NO INTERNET</v>
      </c>
      <c r="P3544" s="16" t="str">
        <f t="shared" si="225"/>
        <v>NO INTERNET</v>
      </c>
    </row>
    <row r="3545" spans="1:16" x14ac:dyDescent="0.2">
      <c r="A3545">
        <v>10347</v>
      </c>
      <c r="B3545" t="b">
        <v>0</v>
      </c>
      <c r="C3545" t="s">
        <v>1463</v>
      </c>
      <c r="D3545" t="s">
        <v>4531</v>
      </c>
      <c r="E3545">
        <v>49</v>
      </c>
      <c r="F3545" t="s">
        <v>1460</v>
      </c>
      <c r="G3545" t="b">
        <v>0</v>
      </c>
      <c r="H3545" t="str">
        <f>VLOOKUP(A3545,all_municipalities!$A$2:$M$445,2,FALSE)</f>
        <v>O'Connor, Township of</v>
      </c>
      <c r="I3545" t="b">
        <f>VLOOKUP(A3545,all_municipalities!$A$2:$M$445,9,FALSE)</f>
        <v>0</v>
      </c>
      <c r="J3545" t="b">
        <f>VLOOKUP(A3545,all_municipalities!$A$2:$M$445,13, FALSE)</f>
        <v>0</v>
      </c>
      <c r="K3545" t="str">
        <f t="shared" si="222"/>
        <v>NONE</v>
      </c>
      <c r="L3545">
        <v>0</v>
      </c>
      <c r="M3545" t="str">
        <f t="shared" si="223"/>
        <v>10347 Councillor</v>
      </c>
      <c r="N3545" s="6" t="str">
        <f t="shared" si="224"/>
        <v/>
      </c>
      <c r="O3545" s="15" t="str">
        <f>IF(I3545&lt;&gt;FALSE,VLOOKUP(H3545,internet_municipalities!$B$2:$W$226,22,FALSE),"NO INTERNET")</f>
        <v>NO INTERNET</v>
      </c>
      <c r="P3545" s="16" t="str">
        <f t="shared" si="225"/>
        <v>NO INTERNET</v>
      </c>
    </row>
    <row r="3546" spans="1:16" x14ac:dyDescent="0.2">
      <c r="A3546">
        <v>10347</v>
      </c>
      <c r="B3546" t="b">
        <v>0</v>
      </c>
      <c r="C3546" t="s">
        <v>1463</v>
      </c>
      <c r="D3546" t="s">
        <v>4532</v>
      </c>
      <c r="E3546">
        <v>55</v>
      </c>
      <c r="F3546" t="s">
        <v>1460</v>
      </c>
      <c r="G3546" t="b">
        <v>0</v>
      </c>
      <c r="H3546" t="str">
        <f>VLOOKUP(A3546,all_municipalities!$A$2:$M$445,2,FALSE)</f>
        <v>O'Connor, Township of</v>
      </c>
      <c r="I3546" t="b">
        <f>VLOOKUP(A3546,all_municipalities!$A$2:$M$445,9,FALSE)</f>
        <v>0</v>
      </c>
      <c r="J3546" t="b">
        <f>VLOOKUP(A3546,all_municipalities!$A$2:$M$445,13, FALSE)</f>
        <v>0</v>
      </c>
      <c r="K3546" t="str">
        <f t="shared" si="222"/>
        <v>NONE</v>
      </c>
      <c r="L3546">
        <v>0</v>
      </c>
      <c r="M3546" t="str">
        <f t="shared" si="223"/>
        <v>10347 Councillor</v>
      </c>
      <c r="N3546" s="6" t="str">
        <f t="shared" si="224"/>
        <v/>
      </c>
      <c r="O3546" s="15" t="str">
        <f>IF(I3546&lt;&gt;FALSE,VLOOKUP(H3546,internet_municipalities!$B$2:$W$226,22,FALSE),"NO INTERNET")</f>
        <v>NO INTERNET</v>
      </c>
      <c r="P3546" s="16" t="str">
        <f t="shared" si="225"/>
        <v>NO INTERNET</v>
      </c>
    </row>
    <row r="3547" spans="1:16" x14ac:dyDescent="0.2">
      <c r="A3547">
        <v>10513</v>
      </c>
      <c r="B3547" t="b">
        <v>1</v>
      </c>
      <c r="C3547" t="s">
        <v>4533</v>
      </c>
      <c r="D3547" t="s">
        <v>4534</v>
      </c>
      <c r="E3547">
        <v>1984</v>
      </c>
      <c r="F3547" t="s">
        <v>461</v>
      </c>
      <c r="G3547" t="b">
        <v>1</v>
      </c>
      <c r="H3547" t="str">
        <f>VLOOKUP(A3547,all_municipalities!$A$2:$M$445,2,FALSE)</f>
        <v>Oakville, Town of</v>
      </c>
      <c r="I3547" t="b">
        <f>VLOOKUP(A3547,all_municipalities!$A$2:$M$445,9,FALSE)</f>
        <v>0</v>
      </c>
      <c r="J3547" t="b">
        <f>VLOOKUP(A3547,all_municipalities!$A$2:$M$445,13, FALSE)</f>
        <v>0</v>
      </c>
      <c r="K3547" t="str">
        <f t="shared" si="222"/>
        <v>NONE</v>
      </c>
      <c r="L3547">
        <v>0</v>
      </c>
      <c r="M3547" t="str">
        <f t="shared" si="223"/>
        <v>10513 Councillor (Regional And Town), Ward 7</v>
      </c>
      <c r="N3547" s="6" t="str">
        <f t="shared" si="224"/>
        <v/>
      </c>
      <c r="O3547" s="15" t="str">
        <f>IF(I3547&lt;&gt;FALSE,VLOOKUP(H3547,internet_municipalities!$B$2:$W$226,22,FALSE),"NO INTERNET")</f>
        <v>NO INTERNET</v>
      </c>
      <c r="P3547" s="16" t="str">
        <f t="shared" si="225"/>
        <v>NO INTERNET</v>
      </c>
    </row>
    <row r="3548" spans="1:16" x14ac:dyDescent="0.2">
      <c r="A3548">
        <v>10513</v>
      </c>
      <c r="B3548" t="b">
        <v>1</v>
      </c>
      <c r="C3548" t="s">
        <v>1718</v>
      </c>
      <c r="D3548" t="s">
        <v>4535</v>
      </c>
      <c r="E3548">
        <v>820</v>
      </c>
      <c r="F3548" t="s">
        <v>461</v>
      </c>
      <c r="G3548" t="b">
        <v>1</v>
      </c>
      <c r="H3548" t="str">
        <f>VLOOKUP(A3548,all_municipalities!$A$2:$M$445,2,FALSE)</f>
        <v>Oakville, Town of</v>
      </c>
      <c r="I3548" t="b">
        <f>VLOOKUP(A3548,all_municipalities!$A$2:$M$445,9,FALSE)</f>
        <v>0</v>
      </c>
      <c r="J3548" t="b">
        <f>VLOOKUP(A3548,all_municipalities!$A$2:$M$445,13, FALSE)</f>
        <v>0</v>
      </c>
      <c r="K3548" t="str">
        <f t="shared" si="222"/>
        <v>NONE</v>
      </c>
      <c r="L3548">
        <v>0</v>
      </c>
      <c r="M3548" t="str">
        <f t="shared" si="223"/>
        <v>10513 Councillor, Ward 7</v>
      </c>
      <c r="N3548" s="6" t="str">
        <f t="shared" si="224"/>
        <v/>
      </c>
      <c r="O3548" s="15" t="str">
        <f>IF(I3548&lt;&gt;FALSE,VLOOKUP(H3548,internet_municipalities!$B$2:$W$226,22,FALSE),"NO INTERNET")</f>
        <v>NO INTERNET</v>
      </c>
      <c r="P3548" s="16" t="str">
        <f t="shared" si="225"/>
        <v>NO INTERNET</v>
      </c>
    </row>
    <row r="3549" spans="1:16" x14ac:dyDescent="0.2">
      <c r="A3549">
        <v>10513</v>
      </c>
      <c r="B3549" t="b">
        <v>1</v>
      </c>
      <c r="C3549" t="s">
        <v>4536</v>
      </c>
      <c r="D3549" t="s">
        <v>4537</v>
      </c>
      <c r="E3549" t="s">
        <v>461</v>
      </c>
      <c r="F3549" t="s">
        <v>461</v>
      </c>
      <c r="G3549" t="b">
        <v>1</v>
      </c>
      <c r="H3549" t="str">
        <f>VLOOKUP(A3549,all_municipalities!$A$2:$M$445,2,FALSE)</f>
        <v>Oakville, Town of</v>
      </c>
      <c r="I3549" t="b">
        <f>VLOOKUP(A3549,all_municipalities!$A$2:$M$445,9,FALSE)</f>
        <v>0</v>
      </c>
      <c r="J3549" t="b">
        <f>VLOOKUP(A3549,all_municipalities!$A$2:$M$445,13, FALSE)</f>
        <v>0</v>
      </c>
      <c r="K3549" t="str">
        <f t="shared" si="222"/>
        <v>NONE</v>
      </c>
      <c r="L3549">
        <v>0</v>
      </c>
      <c r="M3549" t="str">
        <f t="shared" si="223"/>
        <v>10513 Councillor (Regional And Town), Ward 6</v>
      </c>
      <c r="N3549" s="6" t="str">
        <f t="shared" si="224"/>
        <v/>
      </c>
      <c r="O3549" s="15" t="str">
        <f>IF(I3549&lt;&gt;FALSE,VLOOKUP(H3549,internet_municipalities!$B$2:$W$226,22,FALSE),"NO INTERNET")</f>
        <v>NO INTERNET</v>
      </c>
      <c r="P3549" s="16" t="str">
        <f t="shared" si="225"/>
        <v>NO INTERNET</v>
      </c>
    </row>
    <row r="3550" spans="1:16" x14ac:dyDescent="0.2">
      <c r="A3550">
        <v>10513</v>
      </c>
      <c r="B3550" t="b">
        <v>1</v>
      </c>
      <c r="C3550" t="s">
        <v>1720</v>
      </c>
      <c r="D3550" t="s">
        <v>4538</v>
      </c>
      <c r="E3550">
        <v>4238</v>
      </c>
      <c r="F3550" t="s">
        <v>461</v>
      </c>
      <c r="G3550" t="b">
        <v>1</v>
      </c>
      <c r="H3550" t="str">
        <f>VLOOKUP(A3550,all_municipalities!$A$2:$M$445,2,FALSE)</f>
        <v>Oakville, Town of</v>
      </c>
      <c r="I3550" t="b">
        <f>VLOOKUP(A3550,all_municipalities!$A$2:$M$445,9,FALSE)</f>
        <v>0</v>
      </c>
      <c r="J3550" t="b">
        <f>VLOOKUP(A3550,all_municipalities!$A$2:$M$445,13, FALSE)</f>
        <v>0</v>
      </c>
      <c r="K3550" t="str">
        <f t="shared" si="222"/>
        <v>NONE</v>
      </c>
      <c r="L3550">
        <v>0</v>
      </c>
      <c r="M3550" t="str">
        <f t="shared" si="223"/>
        <v>10513 Councillor, Ward 6</v>
      </c>
      <c r="N3550" s="6" t="str">
        <f t="shared" si="224"/>
        <v/>
      </c>
      <c r="O3550" s="15" t="str">
        <f>IF(I3550&lt;&gt;FALSE,VLOOKUP(H3550,internet_municipalities!$B$2:$W$226,22,FALSE),"NO INTERNET")</f>
        <v>NO INTERNET</v>
      </c>
      <c r="P3550" s="16" t="str">
        <f t="shared" si="225"/>
        <v>NO INTERNET</v>
      </c>
    </row>
    <row r="3551" spans="1:16" x14ac:dyDescent="0.2">
      <c r="A3551">
        <v>10513</v>
      </c>
      <c r="B3551" t="b">
        <v>1</v>
      </c>
      <c r="C3551" t="s">
        <v>4539</v>
      </c>
      <c r="D3551" t="s">
        <v>4540</v>
      </c>
      <c r="E3551">
        <v>4529</v>
      </c>
      <c r="F3551">
        <v>2937</v>
      </c>
      <c r="G3551" t="b">
        <v>1</v>
      </c>
      <c r="H3551" t="str">
        <f>VLOOKUP(A3551,all_municipalities!$A$2:$M$445,2,FALSE)</f>
        <v>Oakville, Town of</v>
      </c>
      <c r="I3551" t="b">
        <f>VLOOKUP(A3551,all_municipalities!$A$2:$M$445,9,FALSE)</f>
        <v>0</v>
      </c>
      <c r="J3551" t="b">
        <f>VLOOKUP(A3551,all_municipalities!$A$2:$M$445,13, FALSE)</f>
        <v>0</v>
      </c>
      <c r="K3551" t="str">
        <f t="shared" si="222"/>
        <v>NONE</v>
      </c>
      <c r="L3551">
        <v>0</v>
      </c>
      <c r="M3551" t="str">
        <f t="shared" si="223"/>
        <v>10513 Councillor (Regional And Town), Ward 5</v>
      </c>
      <c r="N3551" s="6" t="str">
        <f t="shared" si="224"/>
        <v/>
      </c>
      <c r="O3551" s="15" t="str">
        <f>IF(I3551&lt;&gt;FALSE,VLOOKUP(H3551,internet_municipalities!$B$2:$W$226,22,FALSE),"NO INTERNET")</f>
        <v>NO INTERNET</v>
      </c>
      <c r="P3551" s="16" t="str">
        <f t="shared" si="225"/>
        <v>NO INTERNET</v>
      </c>
    </row>
    <row r="3552" spans="1:16" x14ac:dyDescent="0.2">
      <c r="A3552">
        <v>10513</v>
      </c>
      <c r="B3552" t="b">
        <v>1</v>
      </c>
      <c r="C3552" t="s">
        <v>1473</v>
      </c>
      <c r="D3552" t="s">
        <v>4541</v>
      </c>
      <c r="E3552">
        <v>2769</v>
      </c>
      <c r="F3552">
        <v>818</v>
      </c>
      <c r="G3552" t="b">
        <v>1</v>
      </c>
      <c r="H3552" t="str">
        <f>VLOOKUP(A3552,all_municipalities!$A$2:$M$445,2,FALSE)</f>
        <v>Oakville, Town of</v>
      </c>
      <c r="I3552" t="b">
        <f>VLOOKUP(A3552,all_municipalities!$A$2:$M$445,9,FALSE)</f>
        <v>0</v>
      </c>
      <c r="J3552" t="b">
        <f>VLOOKUP(A3552,all_municipalities!$A$2:$M$445,13, FALSE)</f>
        <v>0</v>
      </c>
      <c r="K3552" t="str">
        <f t="shared" si="222"/>
        <v>NONE</v>
      </c>
      <c r="L3552">
        <v>0</v>
      </c>
      <c r="M3552" t="str">
        <f t="shared" si="223"/>
        <v>10513 Councillor, Ward 5</v>
      </c>
      <c r="N3552" s="6" t="str">
        <f t="shared" si="224"/>
        <v/>
      </c>
      <c r="O3552" s="15" t="str">
        <f>IF(I3552&lt;&gt;FALSE,VLOOKUP(H3552,internet_municipalities!$B$2:$W$226,22,FALSE),"NO INTERNET")</f>
        <v>NO INTERNET</v>
      </c>
      <c r="P3552" s="16" t="str">
        <f t="shared" si="225"/>
        <v>NO INTERNET</v>
      </c>
    </row>
    <row r="3553" spans="1:16" x14ac:dyDescent="0.2">
      <c r="A3553">
        <v>10513</v>
      </c>
      <c r="B3553" t="b">
        <v>1</v>
      </c>
      <c r="C3553" t="s">
        <v>2069</v>
      </c>
      <c r="D3553" t="s">
        <v>4542</v>
      </c>
      <c r="E3553">
        <v>5806</v>
      </c>
      <c r="F3553">
        <v>4756</v>
      </c>
      <c r="G3553" t="b">
        <v>1</v>
      </c>
      <c r="H3553" t="str">
        <f>VLOOKUP(A3553,all_municipalities!$A$2:$M$445,2,FALSE)</f>
        <v>Oakville, Town of</v>
      </c>
      <c r="I3553" t="b">
        <f>VLOOKUP(A3553,all_municipalities!$A$2:$M$445,9,FALSE)</f>
        <v>0</v>
      </c>
      <c r="J3553" t="b">
        <f>VLOOKUP(A3553,all_municipalities!$A$2:$M$445,13, FALSE)</f>
        <v>0</v>
      </c>
      <c r="K3553" t="str">
        <f t="shared" si="222"/>
        <v>NONE</v>
      </c>
      <c r="L3553">
        <v>0</v>
      </c>
      <c r="M3553" t="str">
        <f t="shared" si="223"/>
        <v>10513 Councillor (Regional And Town), Ward 4</v>
      </c>
      <c r="N3553" s="6" t="str">
        <f t="shared" si="224"/>
        <v/>
      </c>
      <c r="O3553" s="15" t="str">
        <f>IF(I3553&lt;&gt;FALSE,VLOOKUP(H3553,internet_municipalities!$B$2:$W$226,22,FALSE),"NO INTERNET")</f>
        <v>NO INTERNET</v>
      </c>
      <c r="P3553" s="16" t="str">
        <f t="shared" si="225"/>
        <v>NO INTERNET</v>
      </c>
    </row>
    <row r="3554" spans="1:16" x14ac:dyDescent="0.2">
      <c r="A3554">
        <v>10513</v>
      </c>
      <c r="B3554" t="b">
        <v>1</v>
      </c>
      <c r="C3554" t="s">
        <v>1471</v>
      </c>
      <c r="D3554" t="s">
        <v>4543</v>
      </c>
      <c r="E3554">
        <v>5465</v>
      </c>
      <c r="F3554">
        <v>4067</v>
      </c>
      <c r="G3554" t="b">
        <v>1</v>
      </c>
      <c r="H3554" t="str">
        <f>VLOOKUP(A3554,all_municipalities!$A$2:$M$445,2,FALSE)</f>
        <v>Oakville, Town of</v>
      </c>
      <c r="I3554" t="b">
        <f>VLOOKUP(A3554,all_municipalities!$A$2:$M$445,9,FALSE)</f>
        <v>0</v>
      </c>
      <c r="J3554" t="b">
        <f>VLOOKUP(A3554,all_municipalities!$A$2:$M$445,13, FALSE)</f>
        <v>0</v>
      </c>
      <c r="K3554" t="str">
        <f t="shared" si="222"/>
        <v>NONE</v>
      </c>
      <c r="L3554">
        <v>0</v>
      </c>
      <c r="M3554" t="str">
        <f t="shared" si="223"/>
        <v>10513 Councillor, Ward 4</v>
      </c>
      <c r="N3554" s="6" t="str">
        <f t="shared" si="224"/>
        <v/>
      </c>
      <c r="O3554" s="15" t="str">
        <f>IF(I3554&lt;&gt;FALSE,VLOOKUP(H3554,internet_municipalities!$B$2:$W$226,22,FALSE),"NO INTERNET")</f>
        <v>NO INTERNET</v>
      </c>
      <c r="P3554" s="16" t="str">
        <f t="shared" si="225"/>
        <v>NO INTERNET</v>
      </c>
    </row>
    <row r="3555" spans="1:16" x14ac:dyDescent="0.2">
      <c r="A3555">
        <v>10513</v>
      </c>
      <c r="B3555" t="b">
        <v>1</v>
      </c>
      <c r="C3555" t="s">
        <v>4544</v>
      </c>
      <c r="D3555" t="s">
        <v>4545</v>
      </c>
      <c r="E3555" t="s">
        <v>461</v>
      </c>
      <c r="F3555" t="s">
        <v>461</v>
      </c>
      <c r="G3555" t="b">
        <v>1</v>
      </c>
      <c r="H3555" t="str">
        <f>VLOOKUP(A3555,all_municipalities!$A$2:$M$445,2,FALSE)</f>
        <v>Oakville, Town of</v>
      </c>
      <c r="I3555" t="b">
        <f>VLOOKUP(A3555,all_municipalities!$A$2:$M$445,9,FALSE)</f>
        <v>0</v>
      </c>
      <c r="J3555" t="b">
        <f>VLOOKUP(A3555,all_municipalities!$A$2:$M$445,13, FALSE)</f>
        <v>0</v>
      </c>
      <c r="K3555" t="str">
        <f t="shared" si="222"/>
        <v>NONE</v>
      </c>
      <c r="L3555">
        <v>0</v>
      </c>
      <c r="M3555" t="str">
        <f t="shared" si="223"/>
        <v>10513 Councillor (Regional And Town), Ward 3</v>
      </c>
      <c r="N3555" s="6" t="str">
        <f t="shared" si="224"/>
        <v/>
      </c>
      <c r="O3555" s="15" t="str">
        <f>IF(I3555&lt;&gt;FALSE,VLOOKUP(H3555,internet_municipalities!$B$2:$W$226,22,FALSE),"NO INTERNET")</f>
        <v>NO INTERNET</v>
      </c>
      <c r="P3555" s="16" t="str">
        <f t="shared" si="225"/>
        <v>NO INTERNET</v>
      </c>
    </row>
    <row r="3556" spans="1:16" x14ac:dyDescent="0.2">
      <c r="A3556">
        <v>10513</v>
      </c>
      <c r="B3556" t="b">
        <v>1</v>
      </c>
      <c r="C3556" t="s">
        <v>1475</v>
      </c>
      <c r="D3556" t="s">
        <v>4546</v>
      </c>
      <c r="E3556">
        <v>4438</v>
      </c>
      <c r="F3556">
        <v>3540</v>
      </c>
      <c r="G3556" t="b">
        <v>1</v>
      </c>
      <c r="H3556" t="str">
        <f>VLOOKUP(A3556,all_municipalities!$A$2:$M$445,2,FALSE)</f>
        <v>Oakville, Town of</v>
      </c>
      <c r="I3556" t="b">
        <f>VLOOKUP(A3556,all_municipalities!$A$2:$M$445,9,FALSE)</f>
        <v>0</v>
      </c>
      <c r="J3556" t="b">
        <f>VLOOKUP(A3556,all_municipalities!$A$2:$M$445,13, FALSE)</f>
        <v>0</v>
      </c>
      <c r="K3556" t="str">
        <f t="shared" si="222"/>
        <v>NONE</v>
      </c>
      <c r="L3556">
        <v>0</v>
      </c>
      <c r="M3556" t="str">
        <f t="shared" si="223"/>
        <v>10513 Councillor, Ward 3</v>
      </c>
      <c r="N3556" s="6" t="str">
        <f t="shared" si="224"/>
        <v/>
      </c>
      <c r="O3556" s="15" t="str">
        <f>IF(I3556&lt;&gt;FALSE,VLOOKUP(H3556,internet_municipalities!$B$2:$W$226,22,FALSE),"NO INTERNET")</f>
        <v>NO INTERNET</v>
      </c>
      <c r="P3556" s="16" t="str">
        <f t="shared" si="225"/>
        <v>NO INTERNET</v>
      </c>
    </row>
    <row r="3557" spans="1:16" x14ac:dyDescent="0.2">
      <c r="A3557">
        <v>10513</v>
      </c>
      <c r="B3557" t="b">
        <v>1</v>
      </c>
      <c r="C3557" t="s">
        <v>4547</v>
      </c>
      <c r="D3557" t="s">
        <v>4548</v>
      </c>
      <c r="E3557" t="s">
        <v>461</v>
      </c>
      <c r="F3557" t="s">
        <v>461</v>
      </c>
      <c r="G3557" t="b">
        <v>1</v>
      </c>
      <c r="H3557" t="str">
        <f>VLOOKUP(A3557,all_municipalities!$A$2:$M$445,2,FALSE)</f>
        <v>Oakville, Town of</v>
      </c>
      <c r="I3557" t="b">
        <f>VLOOKUP(A3557,all_municipalities!$A$2:$M$445,9,FALSE)</f>
        <v>0</v>
      </c>
      <c r="J3557" t="b">
        <f>VLOOKUP(A3557,all_municipalities!$A$2:$M$445,13, FALSE)</f>
        <v>0</v>
      </c>
      <c r="K3557" t="str">
        <f t="shared" si="222"/>
        <v>NONE</v>
      </c>
      <c r="L3557">
        <v>0</v>
      </c>
      <c r="M3557" t="str">
        <f t="shared" si="223"/>
        <v>10513 Councillor (Regional And Town), Ward 2</v>
      </c>
      <c r="N3557" s="6" t="str">
        <f t="shared" si="224"/>
        <v/>
      </c>
      <c r="O3557" s="15" t="str">
        <f>IF(I3557&lt;&gt;FALSE,VLOOKUP(H3557,internet_municipalities!$B$2:$W$226,22,FALSE),"NO INTERNET")</f>
        <v>NO INTERNET</v>
      </c>
      <c r="P3557" s="16" t="str">
        <f t="shared" si="225"/>
        <v>NO INTERNET</v>
      </c>
    </row>
    <row r="3558" spans="1:16" x14ac:dyDescent="0.2">
      <c r="A3558">
        <v>10513</v>
      </c>
      <c r="B3558" t="b">
        <v>1</v>
      </c>
      <c r="C3558" t="s">
        <v>1453</v>
      </c>
      <c r="D3558" t="s">
        <v>4549</v>
      </c>
      <c r="E3558" t="s">
        <v>461</v>
      </c>
      <c r="F3558" t="s">
        <v>461</v>
      </c>
      <c r="G3558" t="b">
        <v>1</v>
      </c>
      <c r="H3558" t="str">
        <f>VLOOKUP(A3558,all_municipalities!$A$2:$M$445,2,FALSE)</f>
        <v>Oakville, Town of</v>
      </c>
      <c r="I3558" t="b">
        <f>VLOOKUP(A3558,all_municipalities!$A$2:$M$445,9,FALSE)</f>
        <v>0</v>
      </c>
      <c r="J3558" t="b">
        <f>VLOOKUP(A3558,all_municipalities!$A$2:$M$445,13, FALSE)</f>
        <v>0</v>
      </c>
      <c r="K3558" t="str">
        <f t="shared" si="222"/>
        <v>NONE</v>
      </c>
      <c r="L3558">
        <v>0</v>
      </c>
      <c r="M3558" t="str">
        <f t="shared" si="223"/>
        <v>10513 Councillor, Ward 2</v>
      </c>
      <c r="N3558" s="6" t="str">
        <f t="shared" si="224"/>
        <v/>
      </c>
      <c r="O3558" s="15" t="str">
        <f>IF(I3558&lt;&gt;FALSE,VLOOKUP(H3558,internet_municipalities!$B$2:$W$226,22,FALSE),"NO INTERNET")</f>
        <v>NO INTERNET</v>
      </c>
      <c r="P3558" s="16" t="str">
        <f t="shared" si="225"/>
        <v>NO INTERNET</v>
      </c>
    </row>
    <row r="3559" spans="1:16" x14ac:dyDescent="0.2">
      <c r="A3559">
        <v>10513</v>
      </c>
      <c r="B3559" t="b">
        <v>1</v>
      </c>
      <c r="C3559" t="s">
        <v>4550</v>
      </c>
      <c r="D3559" t="s">
        <v>4551</v>
      </c>
      <c r="E3559">
        <v>4898</v>
      </c>
      <c r="F3559">
        <v>3190</v>
      </c>
      <c r="G3559" t="b">
        <v>1</v>
      </c>
      <c r="H3559" t="str">
        <f>VLOOKUP(A3559,all_municipalities!$A$2:$M$445,2,FALSE)</f>
        <v>Oakville, Town of</v>
      </c>
      <c r="I3559" t="b">
        <f>VLOOKUP(A3559,all_municipalities!$A$2:$M$445,9,FALSE)</f>
        <v>0</v>
      </c>
      <c r="J3559" t="b">
        <f>VLOOKUP(A3559,all_municipalities!$A$2:$M$445,13, FALSE)</f>
        <v>0</v>
      </c>
      <c r="K3559" t="str">
        <f t="shared" si="222"/>
        <v>NONE</v>
      </c>
      <c r="L3559">
        <v>0</v>
      </c>
      <c r="M3559" t="str">
        <f t="shared" si="223"/>
        <v>10513 Councillor (Regional And Town), Ward 1</v>
      </c>
      <c r="N3559" s="6" t="str">
        <f t="shared" si="224"/>
        <v/>
      </c>
      <c r="O3559" s="15" t="str">
        <f>IF(I3559&lt;&gt;FALSE,VLOOKUP(H3559,internet_municipalities!$B$2:$W$226,22,FALSE),"NO INTERNET")</f>
        <v>NO INTERNET</v>
      </c>
      <c r="P3559" s="16" t="str">
        <f t="shared" si="225"/>
        <v>NO INTERNET</v>
      </c>
    </row>
    <row r="3560" spans="1:16" x14ac:dyDescent="0.2">
      <c r="A3560">
        <v>10513</v>
      </c>
      <c r="B3560" t="b">
        <v>1</v>
      </c>
      <c r="C3560" t="s">
        <v>1456</v>
      </c>
      <c r="D3560" t="s">
        <v>4552</v>
      </c>
      <c r="E3560">
        <v>3137</v>
      </c>
      <c r="F3560">
        <v>382</v>
      </c>
      <c r="G3560" t="b">
        <v>1</v>
      </c>
      <c r="H3560" t="str">
        <f>VLOOKUP(A3560,all_municipalities!$A$2:$M$445,2,FALSE)</f>
        <v>Oakville, Town of</v>
      </c>
      <c r="I3560" t="b">
        <f>VLOOKUP(A3560,all_municipalities!$A$2:$M$445,9,FALSE)</f>
        <v>0</v>
      </c>
      <c r="J3560" t="b">
        <f>VLOOKUP(A3560,all_municipalities!$A$2:$M$445,13, FALSE)</f>
        <v>0</v>
      </c>
      <c r="K3560" t="str">
        <f t="shared" si="222"/>
        <v>NONE</v>
      </c>
      <c r="L3560">
        <v>0</v>
      </c>
      <c r="M3560" t="str">
        <f t="shared" si="223"/>
        <v>10513 Councillor, Ward 1</v>
      </c>
      <c r="N3560" s="6" t="str">
        <f t="shared" si="224"/>
        <v/>
      </c>
      <c r="O3560" s="15" t="str">
        <f>IF(I3560&lt;&gt;FALSE,VLOOKUP(H3560,internet_municipalities!$B$2:$W$226,22,FALSE),"NO INTERNET")</f>
        <v>NO INTERNET</v>
      </c>
      <c r="P3560" s="16" t="str">
        <f t="shared" si="225"/>
        <v>NO INTERNET</v>
      </c>
    </row>
    <row r="3561" spans="1:16" x14ac:dyDescent="0.2">
      <c r="A3561">
        <v>10513</v>
      </c>
      <c r="B3561" t="b">
        <v>0</v>
      </c>
      <c r="C3561" t="s">
        <v>1456</v>
      </c>
      <c r="D3561" t="s">
        <v>4553</v>
      </c>
      <c r="E3561">
        <v>476</v>
      </c>
      <c r="F3561" t="s">
        <v>1460</v>
      </c>
      <c r="G3561" t="b">
        <v>1</v>
      </c>
      <c r="H3561" t="str">
        <f>VLOOKUP(A3561,all_municipalities!$A$2:$M$445,2,FALSE)</f>
        <v>Oakville, Town of</v>
      </c>
      <c r="I3561" t="b">
        <f>VLOOKUP(A3561,all_municipalities!$A$2:$M$445,9,FALSE)</f>
        <v>0</v>
      </c>
      <c r="J3561" t="b">
        <f>VLOOKUP(A3561,all_municipalities!$A$2:$M$445,13, FALSE)</f>
        <v>0</v>
      </c>
      <c r="K3561" t="str">
        <f t="shared" si="222"/>
        <v>NONE</v>
      </c>
      <c r="L3561">
        <v>0</v>
      </c>
      <c r="M3561" t="str">
        <f t="shared" si="223"/>
        <v>10513 Councillor, Ward 1</v>
      </c>
      <c r="N3561" s="6" t="str">
        <f t="shared" si="224"/>
        <v/>
      </c>
      <c r="O3561" s="15" t="str">
        <f>IF(I3561&lt;&gt;FALSE,VLOOKUP(H3561,internet_municipalities!$B$2:$W$226,22,FALSE),"NO INTERNET")</f>
        <v>NO INTERNET</v>
      </c>
      <c r="P3561" s="16" t="str">
        <f t="shared" si="225"/>
        <v>NO INTERNET</v>
      </c>
    </row>
    <row r="3562" spans="1:16" x14ac:dyDescent="0.2">
      <c r="A3562">
        <v>10513</v>
      </c>
      <c r="B3562" t="b">
        <v>0</v>
      </c>
      <c r="C3562" t="s">
        <v>1456</v>
      </c>
      <c r="D3562" t="s">
        <v>4554</v>
      </c>
      <c r="E3562">
        <v>2755</v>
      </c>
      <c r="F3562" t="s">
        <v>1460</v>
      </c>
      <c r="G3562" t="b">
        <v>1</v>
      </c>
      <c r="H3562" t="str">
        <f>VLOOKUP(A3562,all_municipalities!$A$2:$M$445,2,FALSE)</f>
        <v>Oakville, Town of</v>
      </c>
      <c r="I3562" t="b">
        <f>VLOOKUP(A3562,all_municipalities!$A$2:$M$445,9,FALSE)</f>
        <v>0</v>
      </c>
      <c r="J3562" t="b">
        <f>VLOOKUP(A3562,all_municipalities!$A$2:$M$445,13, FALSE)</f>
        <v>0</v>
      </c>
      <c r="K3562" t="str">
        <f t="shared" si="222"/>
        <v>NONE</v>
      </c>
      <c r="L3562">
        <v>0</v>
      </c>
      <c r="M3562" t="str">
        <f t="shared" si="223"/>
        <v>10513 Councillor, Ward 1</v>
      </c>
      <c r="N3562" s="6" t="str">
        <f t="shared" si="224"/>
        <v/>
      </c>
      <c r="O3562" s="15" t="str">
        <f>IF(I3562&lt;&gt;FALSE,VLOOKUP(H3562,internet_municipalities!$B$2:$W$226,22,FALSE),"NO INTERNET")</f>
        <v>NO INTERNET</v>
      </c>
      <c r="P3562" s="16" t="str">
        <f t="shared" si="225"/>
        <v>NO INTERNET</v>
      </c>
    </row>
    <row r="3563" spans="1:16" x14ac:dyDescent="0.2">
      <c r="A3563">
        <v>10513</v>
      </c>
      <c r="B3563" t="b">
        <v>0</v>
      </c>
      <c r="C3563" t="s">
        <v>1456</v>
      </c>
      <c r="D3563" t="s">
        <v>4555</v>
      </c>
      <c r="E3563">
        <v>157</v>
      </c>
      <c r="F3563" t="s">
        <v>1460</v>
      </c>
      <c r="G3563" t="b">
        <v>1</v>
      </c>
      <c r="H3563" t="str">
        <f>VLOOKUP(A3563,all_municipalities!$A$2:$M$445,2,FALSE)</f>
        <v>Oakville, Town of</v>
      </c>
      <c r="I3563" t="b">
        <f>VLOOKUP(A3563,all_municipalities!$A$2:$M$445,9,FALSE)</f>
        <v>0</v>
      </c>
      <c r="J3563" t="b">
        <f>VLOOKUP(A3563,all_municipalities!$A$2:$M$445,13, FALSE)</f>
        <v>0</v>
      </c>
      <c r="K3563" t="str">
        <f t="shared" si="222"/>
        <v>NONE</v>
      </c>
      <c r="L3563">
        <v>0</v>
      </c>
      <c r="M3563" t="str">
        <f t="shared" si="223"/>
        <v>10513 Councillor, Ward 1</v>
      </c>
      <c r="N3563" s="6" t="str">
        <f t="shared" si="224"/>
        <v/>
      </c>
      <c r="O3563" s="15" t="str">
        <f>IF(I3563&lt;&gt;FALSE,VLOOKUP(H3563,internet_municipalities!$B$2:$W$226,22,FALSE),"NO INTERNET")</f>
        <v>NO INTERNET</v>
      </c>
      <c r="P3563" s="16" t="str">
        <f t="shared" si="225"/>
        <v>NO INTERNET</v>
      </c>
    </row>
    <row r="3564" spans="1:16" x14ac:dyDescent="0.2">
      <c r="A3564">
        <v>10513</v>
      </c>
      <c r="B3564" t="b">
        <v>0</v>
      </c>
      <c r="C3564" t="s">
        <v>4550</v>
      </c>
      <c r="D3564" t="s">
        <v>4556</v>
      </c>
      <c r="E3564">
        <v>1708</v>
      </c>
      <c r="F3564" t="s">
        <v>1460</v>
      </c>
      <c r="G3564" t="b">
        <v>1</v>
      </c>
      <c r="H3564" t="str">
        <f>VLOOKUP(A3564,all_municipalities!$A$2:$M$445,2,FALSE)</f>
        <v>Oakville, Town of</v>
      </c>
      <c r="I3564" t="b">
        <f>VLOOKUP(A3564,all_municipalities!$A$2:$M$445,9,FALSE)</f>
        <v>0</v>
      </c>
      <c r="J3564" t="b">
        <f>VLOOKUP(A3564,all_municipalities!$A$2:$M$445,13, FALSE)</f>
        <v>0</v>
      </c>
      <c r="K3564" t="str">
        <f t="shared" si="222"/>
        <v>NONE</v>
      </c>
      <c r="L3564">
        <v>0</v>
      </c>
      <c r="M3564" t="str">
        <f t="shared" si="223"/>
        <v>10513 Councillor (Regional And Town), Ward 1</v>
      </c>
      <c r="N3564" s="6" t="str">
        <f t="shared" si="224"/>
        <v/>
      </c>
      <c r="O3564" s="15" t="str">
        <f>IF(I3564&lt;&gt;FALSE,VLOOKUP(H3564,internet_municipalities!$B$2:$W$226,22,FALSE),"NO INTERNET")</f>
        <v>NO INTERNET</v>
      </c>
      <c r="P3564" s="16" t="str">
        <f t="shared" si="225"/>
        <v>NO INTERNET</v>
      </c>
    </row>
    <row r="3565" spans="1:16" x14ac:dyDescent="0.2">
      <c r="A3565">
        <v>10513</v>
      </c>
      <c r="B3565" t="b">
        <v>0</v>
      </c>
      <c r="C3565" t="s">
        <v>1475</v>
      </c>
      <c r="D3565" t="s">
        <v>4557</v>
      </c>
      <c r="E3565">
        <v>898</v>
      </c>
      <c r="F3565" t="s">
        <v>1460</v>
      </c>
      <c r="G3565" t="b">
        <v>1</v>
      </c>
      <c r="H3565" t="str">
        <f>VLOOKUP(A3565,all_municipalities!$A$2:$M$445,2,FALSE)</f>
        <v>Oakville, Town of</v>
      </c>
      <c r="I3565" t="b">
        <f>VLOOKUP(A3565,all_municipalities!$A$2:$M$445,9,FALSE)</f>
        <v>0</v>
      </c>
      <c r="J3565" t="b">
        <f>VLOOKUP(A3565,all_municipalities!$A$2:$M$445,13, FALSE)</f>
        <v>0</v>
      </c>
      <c r="K3565" t="str">
        <f t="shared" si="222"/>
        <v>NONE</v>
      </c>
      <c r="L3565">
        <v>0</v>
      </c>
      <c r="M3565" t="str">
        <f t="shared" si="223"/>
        <v>10513 Councillor, Ward 3</v>
      </c>
      <c r="N3565" s="6" t="str">
        <f t="shared" si="224"/>
        <v/>
      </c>
      <c r="O3565" s="15" t="str">
        <f>IF(I3565&lt;&gt;FALSE,VLOOKUP(H3565,internet_municipalities!$B$2:$W$226,22,FALSE),"NO INTERNET")</f>
        <v>NO INTERNET</v>
      </c>
      <c r="P3565" s="16" t="str">
        <f t="shared" si="225"/>
        <v>NO INTERNET</v>
      </c>
    </row>
    <row r="3566" spans="1:16" x14ac:dyDescent="0.2">
      <c r="A3566">
        <v>10513</v>
      </c>
      <c r="B3566" t="b">
        <v>0</v>
      </c>
      <c r="C3566" t="s">
        <v>1471</v>
      </c>
      <c r="D3566" t="s">
        <v>4558</v>
      </c>
      <c r="E3566">
        <v>1398</v>
      </c>
      <c r="F3566" t="s">
        <v>1460</v>
      </c>
      <c r="G3566" t="b">
        <v>1</v>
      </c>
      <c r="H3566" t="str">
        <f>VLOOKUP(A3566,all_municipalities!$A$2:$M$445,2,FALSE)</f>
        <v>Oakville, Town of</v>
      </c>
      <c r="I3566" t="b">
        <f>VLOOKUP(A3566,all_municipalities!$A$2:$M$445,9,FALSE)</f>
        <v>0</v>
      </c>
      <c r="J3566" t="b">
        <f>VLOOKUP(A3566,all_municipalities!$A$2:$M$445,13, FALSE)</f>
        <v>0</v>
      </c>
      <c r="K3566" t="str">
        <f t="shared" si="222"/>
        <v>NONE</v>
      </c>
      <c r="L3566">
        <v>0</v>
      </c>
      <c r="M3566" t="str">
        <f t="shared" si="223"/>
        <v>10513 Councillor, Ward 4</v>
      </c>
      <c r="N3566" s="6" t="str">
        <f t="shared" si="224"/>
        <v/>
      </c>
      <c r="O3566" s="15" t="str">
        <f>IF(I3566&lt;&gt;FALSE,VLOOKUP(H3566,internet_municipalities!$B$2:$W$226,22,FALSE),"NO INTERNET")</f>
        <v>NO INTERNET</v>
      </c>
      <c r="P3566" s="16" t="str">
        <f t="shared" si="225"/>
        <v>NO INTERNET</v>
      </c>
    </row>
    <row r="3567" spans="1:16" x14ac:dyDescent="0.2">
      <c r="A3567">
        <v>10513</v>
      </c>
      <c r="B3567" t="b">
        <v>0</v>
      </c>
      <c r="C3567" t="s">
        <v>2069</v>
      </c>
      <c r="D3567" t="s">
        <v>4559</v>
      </c>
      <c r="E3567">
        <v>1050</v>
      </c>
      <c r="F3567" t="s">
        <v>1460</v>
      </c>
      <c r="G3567" t="b">
        <v>1</v>
      </c>
      <c r="H3567" t="str">
        <f>VLOOKUP(A3567,all_municipalities!$A$2:$M$445,2,FALSE)</f>
        <v>Oakville, Town of</v>
      </c>
      <c r="I3567" t="b">
        <f>VLOOKUP(A3567,all_municipalities!$A$2:$M$445,9,FALSE)</f>
        <v>0</v>
      </c>
      <c r="J3567" t="b">
        <f>VLOOKUP(A3567,all_municipalities!$A$2:$M$445,13, FALSE)</f>
        <v>0</v>
      </c>
      <c r="K3567" t="str">
        <f t="shared" si="222"/>
        <v>NONE</v>
      </c>
      <c r="L3567">
        <v>0</v>
      </c>
      <c r="M3567" t="str">
        <f t="shared" si="223"/>
        <v>10513 Councillor (Regional And Town), Ward 4</v>
      </c>
      <c r="N3567" s="6" t="str">
        <f t="shared" si="224"/>
        <v/>
      </c>
      <c r="O3567" s="15" t="str">
        <f>IF(I3567&lt;&gt;FALSE,VLOOKUP(H3567,internet_municipalities!$B$2:$W$226,22,FALSE),"NO INTERNET")</f>
        <v>NO INTERNET</v>
      </c>
      <c r="P3567" s="16" t="str">
        <f t="shared" si="225"/>
        <v>NO INTERNET</v>
      </c>
    </row>
    <row r="3568" spans="1:16" x14ac:dyDescent="0.2">
      <c r="A3568">
        <v>10513</v>
      </c>
      <c r="B3568" t="b">
        <v>0</v>
      </c>
      <c r="C3568" t="s">
        <v>1473</v>
      </c>
      <c r="D3568" t="s">
        <v>4560</v>
      </c>
      <c r="E3568">
        <v>970</v>
      </c>
      <c r="F3568" t="s">
        <v>1460</v>
      </c>
      <c r="G3568" t="b">
        <v>1</v>
      </c>
      <c r="H3568" t="str">
        <f>VLOOKUP(A3568,all_municipalities!$A$2:$M$445,2,FALSE)</f>
        <v>Oakville, Town of</v>
      </c>
      <c r="I3568" t="b">
        <f>VLOOKUP(A3568,all_municipalities!$A$2:$M$445,9,FALSE)</f>
        <v>0</v>
      </c>
      <c r="J3568" t="b">
        <f>VLOOKUP(A3568,all_municipalities!$A$2:$M$445,13, FALSE)</f>
        <v>0</v>
      </c>
      <c r="K3568" t="str">
        <f t="shared" si="222"/>
        <v>NONE</v>
      </c>
      <c r="L3568">
        <v>0</v>
      </c>
      <c r="M3568" t="str">
        <f t="shared" si="223"/>
        <v>10513 Councillor, Ward 5</v>
      </c>
      <c r="N3568" s="6" t="str">
        <f t="shared" si="224"/>
        <v/>
      </c>
      <c r="O3568" s="15" t="str">
        <f>IF(I3568&lt;&gt;FALSE,VLOOKUP(H3568,internet_municipalities!$B$2:$W$226,22,FALSE),"NO INTERNET")</f>
        <v>NO INTERNET</v>
      </c>
      <c r="P3568" s="16" t="str">
        <f t="shared" si="225"/>
        <v>NO INTERNET</v>
      </c>
    </row>
    <row r="3569" spans="1:16" x14ac:dyDescent="0.2">
      <c r="A3569">
        <v>10513</v>
      </c>
      <c r="B3569" t="b">
        <v>0</v>
      </c>
      <c r="C3569" t="s">
        <v>1473</v>
      </c>
      <c r="D3569" t="s">
        <v>4561</v>
      </c>
      <c r="E3569">
        <v>1951</v>
      </c>
      <c r="F3569" t="s">
        <v>1460</v>
      </c>
      <c r="G3569" t="b">
        <v>1</v>
      </c>
      <c r="H3569" t="str">
        <f>VLOOKUP(A3569,all_municipalities!$A$2:$M$445,2,FALSE)</f>
        <v>Oakville, Town of</v>
      </c>
      <c r="I3569" t="b">
        <f>VLOOKUP(A3569,all_municipalities!$A$2:$M$445,9,FALSE)</f>
        <v>0</v>
      </c>
      <c r="J3569" t="b">
        <f>VLOOKUP(A3569,all_municipalities!$A$2:$M$445,13, FALSE)</f>
        <v>0</v>
      </c>
      <c r="K3569" t="str">
        <f t="shared" si="222"/>
        <v>NONE</v>
      </c>
      <c r="L3569">
        <v>0</v>
      </c>
      <c r="M3569" t="str">
        <f t="shared" si="223"/>
        <v>10513 Councillor, Ward 5</v>
      </c>
      <c r="N3569" s="6" t="str">
        <f t="shared" si="224"/>
        <v/>
      </c>
      <c r="O3569" s="15" t="str">
        <f>IF(I3569&lt;&gt;FALSE,VLOOKUP(H3569,internet_municipalities!$B$2:$W$226,22,FALSE),"NO INTERNET")</f>
        <v>NO INTERNET</v>
      </c>
      <c r="P3569" s="16" t="str">
        <f t="shared" si="225"/>
        <v>NO INTERNET</v>
      </c>
    </row>
    <row r="3570" spans="1:16" x14ac:dyDescent="0.2">
      <c r="A3570">
        <v>10513</v>
      </c>
      <c r="B3570" t="b">
        <v>0</v>
      </c>
      <c r="C3570" t="s">
        <v>1473</v>
      </c>
      <c r="D3570" t="s">
        <v>4562</v>
      </c>
      <c r="E3570">
        <v>368</v>
      </c>
      <c r="F3570" t="s">
        <v>1460</v>
      </c>
      <c r="G3570" t="b">
        <v>1</v>
      </c>
      <c r="H3570" t="str">
        <f>VLOOKUP(A3570,all_municipalities!$A$2:$M$445,2,FALSE)</f>
        <v>Oakville, Town of</v>
      </c>
      <c r="I3570" t="b">
        <f>VLOOKUP(A3570,all_municipalities!$A$2:$M$445,9,FALSE)</f>
        <v>0</v>
      </c>
      <c r="J3570" t="b">
        <f>VLOOKUP(A3570,all_municipalities!$A$2:$M$445,13, FALSE)</f>
        <v>0</v>
      </c>
      <c r="K3570" t="str">
        <f t="shared" si="222"/>
        <v>NONE</v>
      </c>
      <c r="L3570">
        <v>0</v>
      </c>
      <c r="M3570" t="str">
        <f t="shared" si="223"/>
        <v>10513 Councillor, Ward 5</v>
      </c>
      <c r="N3570" s="6" t="str">
        <f t="shared" si="224"/>
        <v/>
      </c>
      <c r="O3570" s="15" t="str">
        <f>IF(I3570&lt;&gt;FALSE,VLOOKUP(H3570,internet_municipalities!$B$2:$W$226,22,FALSE),"NO INTERNET")</f>
        <v>NO INTERNET</v>
      </c>
      <c r="P3570" s="16" t="str">
        <f t="shared" si="225"/>
        <v>NO INTERNET</v>
      </c>
    </row>
    <row r="3571" spans="1:16" x14ac:dyDescent="0.2">
      <c r="A3571">
        <v>10513</v>
      </c>
      <c r="B3571" t="b">
        <v>0</v>
      </c>
      <c r="C3571" t="s">
        <v>4539</v>
      </c>
      <c r="D3571" t="s">
        <v>4563</v>
      </c>
      <c r="E3571">
        <v>1592</v>
      </c>
      <c r="F3571" t="s">
        <v>1460</v>
      </c>
      <c r="G3571" t="b">
        <v>1</v>
      </c>
      <c r="H3571" t="str">
        <f>VLOOKUP(A3571,all_municipalities!$A$2:$M$445,2,FALSE)</f>
        <v>Oakville, Town of</v>
      </c>
      <c r="I3571" t="b">
        <f>VLOOKUP(A3571,all_municipalities!$A$2:$M$445,9,FALSE)</f>
        <v>0</v>
      </c>
      <c r="J3571" t="b">
        <f>VLOOKUP(A3571,all_municipalities!$A$2:$M$445,13, FALSE)</f>
        <v>0</v>
      </c>
      <c r="K3571" t="str">
        <f t="shared" si="222"/>
        <v>NONE</v>
      </c>
      <c r="L3571">
        <v>0</v>
      </c>
      <c r="M3571" t="str">
        <f t="shared" si="223"/>
        <v>10513 Councillor (Regional And Town), Ward 5</v>
      </c>
      <c r="N3571" s="6" t="str">
        <f t="shared" si="224"/>
        <v/>
      </c>
      <c r="O3571" s="15" t="str">
        <f>IF(I3571&lt;&gt;FALSE,VLOOKUP(H3571,internet_municipalities!$B$2:$W$226,22,FALSE),"NO INTERNET")</f>
        <v>NO INTERNET</v>
      </c>
      <c r="P3571" s="16" t="str">
        <f t="shared" si="225"/>
        <v>NO INTERNET</v>
      </c>
    </row>
    <row r="3572" spans="1:16" x14ac:dyDescent="0.2">
      <c r="A3572">
        <v>10516</v>
      </c>
      <c r="B3572" t="b">
        <v>1</v>
      </c>
      <c r="C3572" t="s">
        <v>1463</v>
      </c>
      <c r="D3572" t="s">
        <v>4564</v>
      </c>
      <c r="E3572" t="s">
        <v>461</v>
      </c>
      <c r="F3572" t="s">
        <v>461</v>
      </c>
      <c r="G3572" t="b">
        <v>0</v>
      </c>
      <c r="H3572" t="str">
        <f>VLOOKUP(A3572,all_municipalities!$A$2:$M$445,2,FALSE)</f>
        <v>Oil Springs, Village of</v>
      </c>
      <c r="I3572" t="b">
        <f>VLOOKUP(A3572,all_municipalities!$A$2:$M$445,9,FALSE)</f>
        <v>0</v>
      </c>
      <c r="J3572" t="b">
        <f>VLOOKUP(A3572,all_municipalities!$A$2:$M$445,13, FALSE)</f>
        <v>0</v>
      </c>
      <c r="K3572" t="str">
        <f t="shared" si="222"/>
        <v>NONE</v>
      </c>
      <c r="L3572">
        <v>0</v>
      </c>
      <c r="M3572" t="str">
        <f t="shared" si="223"/>
        <v>10516 Councillor</v>
      </c>
      <c r="N3572" s="6" t="str">
        <f t="shared" si="224"/>
        <v/>
      </c>
      <c r="O3572" s="15" t="str">
        <f>IF(I3572&lt;&gt;FALSE,VLOOKUP(H3572,internet_municipalities!$B$2:$W$226,22,FALSE),"NO INTERNET")</f>
        <v>NO INTERNET</v>
      </c>
      <c r="P3572" s="16" t="str">
        <f t="shared" si="225"/>
        <v>NO INTERNET</v>
      </c>
    </row>
    <row r="3573" spans="1:16" x14ac:dyDescent="0.2">
      <c r="A3573">
        <v>10516</v>
      </c>
      <c r="B3573" t="b">
        <v>1</v>
      </c>
      <c r="C3573" t="s">
        <v>1463</v>
      </c>
      <c r="D3573" t="s">
        <v>4565</v>
      </c>
      <c r="E3573" t="s">
        <v>461</v>
      </c>
      <c r="F3573" t="s">
        <v>461</v>
      </c>
      <c r="G3573" t="b">
        <v>0</v>
      </c>
      <c r="H3573" t="str">
        <f>VLOOKUP(A3573,all_municipalities!$A$2:$M$445,2,FALSE)</f>
        <v>Oil Springs, Village of</v>
      </c>
      <c r="I3573" t="b">
        <f>VLOOKUP(A3573,all_municipalities!$A$2:$M$445,9,FALSE)</f>
        <v>0</v>
      </c>
      <c r="J3573" t="b">
        <f>VLOOKUP(A3573,all_municipalities!$A$2:$M$445,13, FALSE)</f>
        <v>0</v>
      </c>
      <c r="K3573" t="str">
        <f t="shared" si="222"/>
        <v>NONE</v>
      </c>
      <c r="L3573">
        <v>0</v>
      </c>
      <c r="M3573" t="str">
        <f t="shared" si="223"/>
        <v>10516 Councillor</v>
      </c>
      <c r="N3573" s="6" t="str">
        <f t="shared" si="224"/>
        <v/>
      </c>
      <c r="O3573" s="15" t="str">
        <f>IF(I3573&lt;&gt;FALSE,VLOOKUP(H3573,internet_municipalities!$B$2:$W$226,22,FALSE),"NO INTERNET")</f>
        <v>NO INTERNET</v>
      </c>
      <c r="P3573" s="16" t="str">
        <f t="shared" si="225"/>
        <v>NO INTERNET</v>
      </c>
    </row>
    <row r="3574" spans="1:16" x14ac:dyDescent="0.2">
      <c r="A3574">
        <v>10516</v>
      </c>
      <c r="B3574" t="b">
        <v>1</v>
      </c>
      <c r="C3574" t="s">
        <v>1463</v>
      </c>
      <c r="D3574" t="s">
        <v>4566</v>
      </c>
      <c r="E3574" t="s">
        <v>461</v>
      </c>
      <c r="F3574" t="s">
        <v>461</v>
      </c>
      <c r="G3574" t="b">
        <v>0</v>
      </c>
      <c r="H3574" t="str">
        <f>VLOOKUP(A3574,all_municipalities!$A$2:$M$445,2,FALSE)</f>
        <v>Oil Springs, Village of</v>
      </c>
      <c r="I3574" t="b">
        <f>VLOOKUP(A3574,all_municipalities!$A$2:$M$445,9,FALSE)</f>
        <v>0</v>
      </c>
      <c r="J3574" t="b">
        <f>VLOOKUP(A3574,all_municipalities!$A$2:$M$445,13, FALSE)</f>
        <v>0</v>
      </c>
      <c r="K3574" t="str">
        <f t="shared" si="222"/>
        <v>NONE</v>
      </c>
      <c r="L3574">
        <v>0</v>
      </c>
      <c r="M3574" t="str">
        <f t="shared" si="223"/>
        <v>10516 Councillor</v>
      </c>
      <c r="N3574" s="6" t="str">
        <f t="shared" si="224"/>
        <v/>
      </c>
      <c r="O3574" s="15" t="str">
        <f>IF(I3574&lt;&gt;FALSE,VLOOKUP(H3574,internet_municipalities!$B$2:$W$226,22,FALSE),"NO INTERNET")</f>
        <v>NO INTERNET</v>
      </c>
      <c r="P3574" s="16" t="str">
        <f t="shared" si="225"/>
        <v>NO INTERNET</v>
      </c>
    </row>
    <row r="3575" spans="1:16" x14ac:dyDescent="0.2">
      <c r="A3575">
        <v>10516</v>
      </c>
      <c r="B3575" t="b">
        <v>1</v>
      </c>
      <c r="C3575" t="s">
        <v>1463</v>
      </c>
      <c r="D3575" t="s">
        <v>4567</v>
      </c>
      <c r="E3575" t="s">
        <v>461</v>
      </c>
      <c r="F3575" t="s">
        <v>461</v>
      </c>
      <c r="G3575" t="b">
        <v>0</v>
      </c>
      <c r="H3575" t="str">
        <f>VLOOKUP(A3575,all_municipalities!$A$2:$M$445,2,FALSE)</f>
        <v>Oil Springs, Village of</v>
      </c>
      <c r="I3575" t="b">
        <f>VLOOKUP(A3575,all_municipalities!$A$2:$M$445,9,FALSE)</f>
        <v>0</v>
      </c>
      <c r="J3575" t="b">
        <f>VLOOKUP(A3575,all_municipalities!$A$2:$M$445,13, FALSE)</f>
        <v>0</v>
      </c>
      <c r="K3575" t="str">
        <f t="shared" si="222"/>
        <v>NONE</v>
      </c>
      <c r="L3575">
        <v>0</v>
      </c>
      <c r="M3575" t="str">
        <f t="shared" si="223"/>
        <v>10516 Councillor</v>
      </c>
      <c r="N3575" s="6" t="str">
        <f t="shared" si="224"/>
        <v/>
      </c>
      <c r="O3575" s="15" t="str">
        <f>IF(I3575&lt;&gt;FALSE,VLOOKUP(H3575,internet_municipalities!$B$2:$W$226,22,FALSE),"NO INTERNET")</f>
        <v>NO INTERNET</v>
      </c>
      <c r="P3575" s="16" t="str">
        <f t="shared" si="225"/>
        <v>NO INTERNET</v>
      </c>
    </row>
    <row r="3576" spans="1:16" x14ac:dyDescent="0.2">
      <c r="A3576">
        <v>10569</v>
      </c>
      <c r="B3576" t="b">
        <v>1</v>
      </c>
      <c r="C3576" t="s">
        <v>1463</v>
      </c>
      <c r="D3576" t="s">
        <v>4575</v>
      </c>
      <c r="E3576">
        <v>59</v>
      </c>
      <c r="F3576">
        <v>18</v>
      </c>
      <c r="G3576" t="b">
        <v>0</v>
      </c>
      <c r="H3576" t="str">
        <f>VLOOKUP(A3576,all_municipalities!$A$2:$M$445,2,FALSE)</f>
        <v>Opasatika, Township of</v>
      </c>
      <c r="I3576" t="b">
        <f>VLOOKUP(A3576,all_municipalities!$A$2:$M$445,9,FALSE)</f>
        <v>0</v>
      </c>
      <c r="J3576" t="b">
        <f>VLOOKUP(A3576,all_municipalities!$A$2:$M$445,13, FALSE)</f>
        <v>0</v>
      </c>
      <c r="K3576" t="str">
        <f t="shared" si="222"/>
        <v>NONE</v>
      </c>
      <c r="L3576">
        <v>0</v>
      </c>
      <c r="M3576" t="str">
        <f t="shared" si="223"/>
        <v>10569 Councillor</v>
      </c>
      <c r="N3576" s="6" t="str">
        <f t="shared" si="224"/>
        <v/>
      </c>
      <c r="O3576" s="15" t="str">
        <f>IF(I3576&lt;&gt;FALSE,VLOOKUP(H3576,internet_municipalities!$B$2:$W$226,22,FALSE),"NO INTERNET")</f>
        <v>NO INTERNET</v>
      </c>
      <c r="P3576" s="16" t="str">
        <f t="shared" si="225"/>
        <v>NO INTERNET</v>
      </c>
    </row>
    <row r="3577" spans="1:16" x14ac:dyDescent="0.2">
      <c r="A3577">
        <v>10569</v>
      </c>
      <c r="B3577" t="b">
        <v>1</v>
      </c>
      <c r="C3577" t="s">
        <v>1463</v>
      </c>
      <c r="D3577" t="s">
        <v>4576</v>
      </c>
      <c r="E3577">
        <v>83</v>
      </c>
      <c r="F3577">
        <v>42</v>
      </c>
      <c r="G3577" t="b">
        <v>0</v>
      </c>
      <c r="H3577" t="str">
        <f>VLOOKUP(A3577,all_municipalities!$A$2:$M$445,2,FALSE)</f>
        <v>Opasatika, Township of</v>
      </c>
      <c r="I3577" t="b">
        <f>VLOOKUP(A3577,all_municipalities!$A$2:$M$445,9,FALSE)</f>
        <v>0</v>
      </c>
      <c r="J3577" t="b">
        <f>VLOOKUP(A3577,all_municipalities!$A$2:$M$445,13, FALSE)</f>
        <v>0</v>
      </c>
      <c r="K3577" t="str">
        <f t="shared" si="222"/>
        <v>NONE</v>
      </c>
      <c r="L3577">
        <v>0</v>
      </c>
      <c r="M3577" t="str">
        <f t="shared" si="223"/>
        <v>10569 Councillor</v>
      </c>
      <c r="N3577" s="6" t="str">
        <f t="shared" si="224"/>
        <v/>
      </c>
      <c r="O3577" s="15" t="str">
        <f>IF(I3577&lt;&gt;FALSE,VLOOKUP(H3577,internet_municipalities!$B$2:$W$226,22,FALSE),"NO INTERNET")</f>
        <v>NO INTERNET</v>
      </c>
      <c r="P3577" s="16" t="str">
        <f t="shared" si="225"/>
        <v>NO INTERNET</v>
      </c>
    </row>
    <row r="3578" spans="1:16" x14ac:dyDescent="0.2">
      <c r="A3578">
        <v>10569</v>
      </c>
      <c r="B3578" t="b">
        <v>1</v>
      </c>
      <c r="C3578" t="s">
        <v>1463</v>
      </c>
      <c r="D3578" t="s">
        <v>4577</v>
      </c>
      <c r="E3578">
        <v>74</v>
      </c>
      <c r="F3578">
        <v>33</v>
      </c>
      <c r="G3578" t="b">
        <v>0</v>
      </c>
      <c r="H3578" t="str">
        <f>VLOOKUP(A3578,all_municipalities!$A$2:$M$445,2,FALSE)</f>
        <v>Opasatika, Township of</v>
      </c>
      <c r="I3578" t="b">
        <f>VLOOKUP(A3578,all_municipalities!$A$2:$M$445,9,FALSE)</f>
        <v>0</v>
      </c>
      <c r="J3578" t="b">
        <f>VLOOKUP(A3578,all_municipalities!$A$2:$M$445,13, FALSE)</f>
        <v>0</v>
      </c>
      <c r="K3578" t="str">
        <f t="shared" si="222"/>
        <v>NONE</v>
      </c>
      <c r="L3578">
        <v>0</v>
      </c>
      <c r="M3578" t="str">
        <f t="shared" si="223"/>
        <v>10569 Councillor</v>
      </c>
      <c r="N3578" s="6" t="str">
        <f t="shared" si="224"/>
        <v/>
      </c>
      <c r="O3578" s="15" t="str">
        <f>IF(I3578&lt;&gt;FALSE,VLOOKUP(H3578,internet_municipalities!$B$2:$W$226,22,FALSE),"NO INTERNET")</f>
        <v>NO INTERNET</v>
      </c>
      <c r="P3578" s="16" t="str">
        <f t="shared" si="225"/>
        <v>NO INTERNET</v>
      </c>
    </row>
    <row r="3579" spans="1:16" x14ac:dyDescent="0.2">
      <c r="A3579">
        <v>10569</v>
      </c>
      <c r="B3579" t="b">
        <v>1</v>
      </c>
      <c r="C3579" t="s">
        <v>1463</v>
      </c>
      <c r="D3579" t="s">
        <v>4578</v>
      </c>
      <c r="E3579">
        <v>76</v>
      </c>
      <c r="F3579">
        <v>35</v>
      </c>
      <c r="G3579" t="b">
        <v>0</v>
      </c>
      <c r="H3579" t="str">
        <f>VLOOKUP(A3579,all_municipalities!$A$2:$M$445,2,FALSE)</f>
        <v>Opasatika, Township of</v>
      </c>
      <c r="I3579" t="b">
        <f>VLOOKUP(A3579,all_municipalities!$A$2:$M$445,9,FALSE)</f>
        <v>0</v>
      </c>
      <c r="J3579" t="b">
        <f>VLOOKUP(A3579,all_municipalities!$A$2:$M$445,13, FALSE)</f>
        <v>0</v>
      </c>
      <c r="K3579" t="str">
        <f t="shared" si="222"/>
        <v>NONE</v>
      </c>
      <c r="L3579">
        <v>0</v>
      </c>
      <c r="M3579" t="str">
        <f t="shared" si="223"/>
        <v>10569 Councillor</v>
      </c>
      <c r="N3579" s="6" t="str">
        <f t="shared" si="224"/>
        <v/>
      </c>
      <c r="O3579" s="15" t="str">
        <f>IF(I3579&lt;&gt;FALSE,VLOOKUP(H3579,internet_municipalities!$B$2:$W$226,22,FALSE),"NO INTERNET")</f>
        <v>NO INTERNET</v>
      </c>
      <c r="P3579" s="16" t="str">
        <f t="shared" si="225"/>
        <v>NO INTERNET</v>
      </c>
    </row>
    <row r="3580" spans="1:16" x14ac:dyDescent="0.2">
      <c r="A3580">
        <v>10569</v>
      </c>
      <c r="B3580" t="b">
        <v>0</v>
      </c>
      <c r="C3580" t="s">
        <v>1463</v>
      </c>
      <c r="D3580" t="s">
        <v>4579</v>
      </c>
      <c r="E3580">
        <v>41</v>
      </c>
      <c r="F3580" t="s">
        <v>1460</v>
      </c>
      <c r="G3580" t="b">
        <v>0</v>
      </c>
      <c r="H3580" t="str">
        <f>VLOOKUP(A3580,all_municipalities!$A$2:$M$445,2,FALSE)</f>
        <v>Opasatika, Township of</v>
      </c>
      <c r="I3580" t="b">
        <f>VLOOKUP(A3580,all_municipalities!$A$2:$M$445,9,FALSE)</f>
        <v>0</v>
      </c>
      <c r="J3580" t="b">
        <f>VLOOKUP(A3580,all_municipalities!$A$2:$M$445,13, FALSE)</f>
        <v>0</v>
      </c>
      <c r="K3580" t="str">
        <f t="shared" si="222"/>
        <v>NONE</v>
      </c>
      <c r="L3580">
        <v>0</v>
      </c>
      <c r="M3580" t="str">
        <f t="shared" si="223"/>
        <v>10569 Councillor</v>
      </c>
      <c r="N3580" s="6" t="str">
        <f t="shared" si="224"/>
        <v/>
      </c>
      <c r="O3580" s="15" t="str">
        <f>IF(I3580&lt;&gt;FALSE,VLOOKUP(H3580,internet_municipalities!$B$2:$W$226,22,FALSE),"NO INTERNET")</f>
        <v>NO INTERNET</v>
      </c>
      <c r="P3580" s="16" t="str">
        <f t="shared" si="225"/>
        <v>NO INTERNET</v>
      </c>
    </row>
    <row r="3581" spans="1:16" x14ac:dyDescent="0.2">
      <c r="A3581">
        <v>10569</v>
      </c>
      <c r="B3581" t="b">
        <v>0</v>
      </c>
      <c r="C3581" t="s">
        <v>1463</v>
      </c>
      <c r="D3581" t="s">
        <v>4580</v>
      </c>
      <c r="E3581">
        <v>15</v>
      </c>
      <c r="F3581" t="s">
        <v>1460</v>
      </c>
      <c r="G3581" t="b">
        <v>0</v>
      </c>
      <c r="H3581" t="str">
        <f>VLOOKUP(A3581,all_municipalities!$A$2:$M$445,2,FALSE)</f>
        <v>Opasatika, Township of</v>
      </c>
      <c r="I3581" t="b">
        <f>VLOOKUP(A3581,all_municipalities!$A$2:$M$445,9,FALSE)</f>
        <v>0</v>
      </c>
      <c r="J3581" t="b">
        <f>VLOOKUP(A3581,all_municipalities!$A$2:$M$445,13, FALSE)</f>
        <v>0</v>
      </c>
      <c r="K3581" t="str">
        <f t="shared" si="222"/>
        <v>NONE</v>
      </c>
      <c r="L3581">
        <v>0</v>
      </c>
      <c r="M3581" t="str">
        <f t="shared" si="223"/>
        <v>10569 Councillor</v>
      </c>
      <c r="N3581" s="6" t="str">
        <f t="shared" si="224"/>
        <v/>
      </c>
      <c r="O3581" s="15" t="str">
        <f>IF(I3581&lt;&gt;FALSE,VLOOKUP(H3581,internet_municipalities!$B$2:$W$226,22,FALSE),"NO INTERNET")</f>
        <v>NO INTERNET</v>
      </c>
      <c r="P3581" s="16" t="str">
        <f t="shared" si="225"/>
        <v>NO INTERNET</v>
      </c>
    </row>
    <row r="3582" spans="1:16" x14ac:dyDescent="0.2">
      <c r="A3582">
        <v>10569</v>
      </c>
      <c r="B3582" t="b">
        <v>0</v>
      </c>
      <c r="C3582" t="s">
        <v>1463</v>
      </c>
      <c r="D3582" t="s">
        <v>4581</v>
      </c>
      <c r="E3582">
        <v>36</v>
      </c>
      <c r="F3582" t="s">
        <v>1460</v>
      </c>
      <c r="G3582" t="b">
        <v>0</v>
      </c>
      <c r="H3582" t="str">
        <f>VLOOKUP(A3582,all_municipalities!$A$2:$M$445,2,FALSE)</f>
        <v>Opasatika, Township of</v>
      </c>
      <c r="I3582" t="b">
        <f>VLOOKUP(A3582,all_municipalities!$A$2:$M$445,9,FALSE)</f>
        <v>0</v>
      </c>
      <c r="J3582" t="b">
        <f>VLOOKUP(A3582,all_municipalities!$A$2:$M$445,13, FALSE)</f>
        <v>0</v>
      </c>
      <c r="K3582" t="str">
        <f t="shared" si="222"/>
        <v>NONE</v>
      </c>
      <c r="L3582">
        <v>0</v>
      </c>
      <c r="M3582" t="str">
        <f t="shared" si="223"/>
        <v>10569 Councillor</v>
      </c>
      <c r="N3582" s="6" t="str">
        <f t="shared" si="224"/>
        <v/>
      </c>
      <c r="O3582" s="15" t="str">
        <f>IF(I3582&lt;&gt;FALSE,VLOOKUP(H3582,internet_municipalities!$B$2:$W$226,22,FALSE),"NO INTERNET")</f>
        <v>NO INTERNET</v>
      </c>
      <c r="P3582" s="16" t="str">
        <f t="shared" si="225"/>
        <v>NO INTERNET</v>
      </c>
    </row>
    <row r="3583" spans="1:16" x14ac:dyDescent="0.2">
      <c r="A3583">
        <v>10571</v>
      </c>
      <c r="B3583" t="b">
        <v>1</v>
      </c>
      <c r="C3583" t="s">
        <v>1463</v>
      </c>
      <c r="D3583" t="s">
        <v>4582</v>
      </c>
      <c r="E3583">
        <v>2330</v>
      </c>
      <c r="F3583">
        <v>184</v>
      </c>
      <c r="G3583" t="b">
        <v>0</v>
      </c>
      <c r="H3583" t="str">
        <f>VLOOKUP(A3583,all_municipalities!$A$2:$M$445,2,FALSE)</f>
        <v>Orangeville, Town of</v>
      </c>
      <c r="I3583" t="b">
        <f>VLOOKUP(A3583,all_municipalities!$A$2:$M$445,9,FALSE)</f>
        <v>0</v>
      </c>
      <c r="J3583" t="b">
        <f>VLOOKUP(A3583,all_municipalities!$A$2:$M$445,13, FALSE)</f>
        <v>0</v>
      </c>
      <c r="K3583" t="str">
        <f t="shared" si="222"/>
        <v>NONE</v>
      </c>
      <c r="L3583">
        <v>0</v>
      </c>
      <c r="M3583" t="str">
        <f t="shared" si="223"/>
        <v>10571 Councillor</v>
      </c>
      <c r="N3583" s="6" t="str">
        <f t="shared" si="224"/>
        <v/>
      </c>
      <c r="O3583" s="15" t="str">
        <f>IF(I3583&lt;&gt;FALSE,VLOOKUP(H3583,internet_municipalities!$B$2:$W$226,22,FALSE),"NO INTERNET")</f>
        <v>NO INTERNET</v>
      </c>
      <c r="P3583" s="16" t="str">
        <f t="shared" si="225"/>
        <v>NO INTERNET</v>
      </c>
    </row>
    <row r="3584" spans="1:16" x14ac:dyDescent="0.2">
      <c r="A3584">
        <v>10571</v>
      </c>
      <c r="B3584" t="b">
        <v>1</v>
      </c>
      <c r="C3584" t="s">
        <v>1463</v>
      </c>
      <c r="D3584" t="s">
        <v>4583</v>
      </c>
      <c r="E3584">
        <v>3850</v>
      </c>
      <c r="F3584">
        <v>1704</v>
      </c>
      <c r="G3584" t="b">
        <v>0</v>
      </c>
      <c r="H3584" t="str">
        <f>VLOOKUP(A3584,all_municipalities!$A$2:$M$445,2,FALSE)</f>
        <v>Orangeville, Town of</v>
      </c>
      <c r="I3584" t="b">
        <f>VLOOKUP(A3584,all_municipalities!$A$2:$M$445,9,FALSE)</f>
        <v>0</v>
      </c>
      <c r="J3584" t="b">
        <f>VLOOKUP(A3584,all_municipalities!$A$2:$M$445,13, FALSE)</f>
        <v>0</v>
      </c>
      <c r="K3584" t="str">
        <f t="shared" si="222"/>
        <v>NONE</v>
      </c>
      <c r="L3584">
        <v>0</v>
      </c>
      <c r="M3584" t="str">
        <f t="shared" si="223"/>
        <v>10571 Councillor</v>
      </c>
      <c r="N3584" s="6" t="str">
        <f t="shared" si="224"/>
        <v/>
      </c>
      <c r="O3584" s="15" t="str">
        <f>IF(I3584&lt;&gt;FALSE,VLOOKUP(H3584,internet_municipalities!$B$2:$W$226,22,FALSE),"NO INTERNET")</f>
        <v>NO INTERNET</v>
      </c>
      <c r="P3584" s="16" t="str">
        <f t="shared" si="225"/>
        <v>NO INTERNET</v>
      </c>
    </row>
    <row r="3585" spans="1:16" x14ac:dyDescent="0.2">
      <c r="A3585">
        <v>10571</v>
      </c>
      <c r="B3585" t="b">
        <v>1</v>
      </c>
      <c r="C3585" t="s">
        <v>1463</v>
      </c>
      <c r="D3585" t="s">
        <v>4584</v>
      </c>
      <c r="E3585">
        <v>2968</v>
      </c>
      <c r="F3585">
        <v>822</v>
      </c>
      <c r="G3585" t="b">
        <v>0</v>
      </c>
      <c r="H3585" t="str">
        <f>VLOOKUP(A3585,all_municipalities!$A$2:$M$445,2,FALSE)</f>
        <v>Orangeville, Town of</v>
      </c>
      <c r="I3585" t="b">
        <f>VLOOKUP(A3585,all_municipalities!$A$2:$M$445,9,FALSE)</f>
        <v>0</v>
      </c>
      <c r="J3585" t="b">
        <f>VLOOKUP(A3585,all_municipalities!$A$2:$M$445,13, FALSE)</f>
        <v>0</v>
      </c>
      <c r="K3585" t="str">
        <f t="shared" si="222"/>
        <v>NONE</v>
      </c>
      <c r="L3585">
        <v>0</v>
      </c>
      <c r="M3585" t="str">
        <f t="shared" si="223"/>
        <v>10571 Councillor</v>
      </c>
      <c r="N3585" s="6" t="str">
        <f t="shared" si="224"/>
        <v/>
      </c>
      <c r="O3585" s="15" t="str">
        <f>IF(I3585&lt;&gt;FALSE,VLOOKUP(H3585,internet_municipalities!$B$2:$W$226,22,FALSE),"NO INTERNET")</f>
        <v>NO INTERNET</v>
      </c>
      <c r="P3585" s="16" t="str">
        <f t="shared" si="225"/>
        <v>NO INTERNET</v>
      </c>
    </row>
    <row r="3586" spans="1:16" x14ac:dyDescent="0.2">
      <c r="A3586">
        <v>10571</v>
      </c>
      <c r="B3586" t="b">
        <v>1</v>
      </c>
      <c r="C3586" t="s">
        <v>1463</v>
      </c>
      <c r="D3586" t="s">
        <v>4585</v>
      </c>
      <c r="E3586">
        <v>3410</v>
      </c>
      <c r="F3586">
        <v>1264</v>
      </c>
      <c r="G3586" t="b">
        <v>0</v>
      </c>
      <c r="H3586" t="str">
        <f>VLOOKUP(A3586,all_municipalities!$A$2:$M$445,2,FALSE)</f>
        <v>Orangeville, Town of</v>
      </c>
      <c r="I3586" t="b">
        <f>VLOOKUP(A3586,all_municipalities!$A$2:$M$445,9,FALSE)</f>
        <v>0</v>
      </c>
      <c r="J3586" t="b">
        <f>VLOOKUP(A3586,all_municipalities!$A$2:$M$445,13, FALSE)</f>
        <v>0</v>
      </c>
      <c r="K3586" t="str">
        <f t="shared" ref="K3586:K3649" si="226">IF(J3586=TRUE,IF(F3586&lt;=10,"HIGH",IF(F3586&lt;=100,"MID",IF(F3586&lt;=1000,"LOW","NONE"))),"NONE")</f>
        <v>NONE</v>
      </c>
      <c r="L3586">
        <v>0</v>
      </c>
      <c r="M3586" t="str">
        <f t="shared" ref="M3586:M3649" si="227">CONCATENATE(A3586, " ",C3586)</f>
        <v>10571 Councillor</v>
      </c>
      <c r="N3586" s="6" t="str">
        <f t="shared" si="224"/>
        <v/>
      </c>
      <c r="O3586" s="15" t="str">
        <f>IF(I3586&lt;&gt;FALSE,VLOOKUP(H3586,internet_municipalities!$B$2:$W$226,22,FALSE),"NO INTERNET")</f>
        <v>NO INTERNET</v>
      </c>
      <c r="P3586" s="16" t="str">
        <f t="shared" si="225"/>
        <v>NO INTERNET</v>
      </c>
    </row>
    <row r="3587" spans="1:16" x14ac:dyDescent="0.2">
      <c r="A3587">
        <v>10571</v>
      </c>
      <c r="B3587" t="b">
        <v>1</v>
      </c>
      <c r="C3587" t="s">
        <v>1463</v>
      </c>
      <c r="D3587" t="s">
        <v>4586</v>
      </c>
      <c r="E3587">
        <v>3481</v>
      </c>
      <c r="F3587">
        <v>1335</v>
      </c>
      <c r="G3587" t="b">
        <v>0</v>
      </c>
      <c r="H3587" t="str">
        <f>VLOOKUP(A3587,all_municipalities!$A$2:$M$445,2,FALSE)</f>
        <v>Orangeville, Town of</v>
      </c>
      <c r="I3587" t="b">
        <f>VLOOKUP(A3587,all_municipalities!$A$2:$M$445,9,FALSE)</f>
        <v>0</v>
      </c>
      <c r="J3587" t="b">
        <f>VLOOKUP(A3587,all_municipalities!$A$2:$M$445,13, FALSE)</f>
        <v>0</v>
      </c>
      <c r="K3587" t="str">
        <f t="shared" si="226"/>
        <v>NONE</v>
      </c>
      <c r="L3587">
        <v>0</v>
      </c>
      <c r="M3587" t="str">
        <f t="shared" si="227"/>
        <v>10571 Councillor</v>
      </c>
      <c r="N3587" s="6" t="str">
        <f t="shared" ref="N3587:N3650" si="228">IF(I3587,M3587,"")</f>
        <v/>
      </c>
      <c r="O3587" s="15" t="str">
        <f>IF(I3587&lt;&gt;FALSE,VLOOKUP(H3587,internet_municipalities!$B$2:$W$226,22,FALSE),"NO INTERNET")</f>
        <v>NO INTERNET</v>
      </c>
      <c r="P3587" s="16" t="str">
        <f t="shared" si="225"/>
        <v>NO INTERNET</v>
      </c>
    </row>
    <row r="3588" spans="1:16" x14ac:dyDescent="0.2">
      <c r="A3588">
        <v>10571</v>
      </c>
      <c r="B3588" t="b">
        <v>1</v>
      </c>
      <c r="C3588" t="s">
        <v>1479</v>
      </c>
      <c r="D3588" t="s">
        <v>4587</v>
      </c>
      <c r="E3588">
        <v>4727</v>
      </c>
      <c r="F3588">
        <v>3704</v>
      </c>
      <c r="G3588" t="b">
        <v>0</v>
      </c>
      <c r="H3588" t="str">
        <f>VLOOKUP(A3588,all_municipalities!$A$2:$M$445,2,FALSE)</f>
        <v>Orangeville, Town of</v>
      </c>
      <c r="I3588" t="b">
        <f>VLOOKUP(A3588,all_municipalities!$A$2:$M$445,9,FALSE)</f>
        <v>0</v>
      </c>
      <c r="J3588" t="b">
        <f>VLOOKUP(A3588,all_municipalities!$A$2:$M$445,13, FALSE)</f>
        <v>0</v>
      </c>
      <c r="K3588" t="str">
        <f t="shared" si="226"/>
        <v>NONE</v>
      </c>
      <c r="L3588">
        <v>0</v>
      </c>
      <c r="M3588" t="str">
        <f t="shared" si="227"/>
        <v>10571 Deputy Mayor</v>
      </c>
      <c r="N3588" s="6" t="str">
        <f t="shared" si="228"/>
        <v/>
      </c>
      <c r="O3588" s="15" t="str">
        <f>IF(I3588&lt;&gt;FALSE,VLOOKUP(H3588,internet_municipalities!$B$2:$W$226,22,FALSE),"NO INTERNET")</f>
        <v>NO INTERNET</v>
      </c>
      <c r="P3588" s="16" t="str">
        <f t="shared" si="225"/>
        <v>NO INTERNET</v>
      </c>
    </row>
    <row r="3589" spans="1:16" x14ac:dyDescent="0.2">
      <c r="A3589">
        <v>10571</v>
      </c>
      <c r="B3589" t="b">
        <v>0</v>
      </c>
      <c r="C3589" t="s">
        <v>1479</v>
      </c>
      <c r="D3589" t="s">
        <v>4588</v>
      </c>
      <c r="E3589">
        <v>1023</v>
      </c>
      <c r="F3589" t="s">
        <v>1460</v>
      </c>
      <c r="G3589" t="b">
        <v>0</v>
      </c>
      <c r="H3589" t="str">
        <f>VLOOKUP(A3589,all_municipalities!$A$2:$M$445,2,FALSE)</f>
        <v>Orangeville, Town of</v>
      </c>
      <c r="I3589" t="b">
        <f>VLOOKUP(A3589,all_municipalities!$A$2:$M$445,9,FALSE)</f>
        <v>0</v>
      </c>
      <c r="J3589" t="b">
        <f>VLOOKUP(A3589,all_municipalities!$A$2:$M$445,13, FALSE)</f>
        <v>0</v>
      </c>
      <c r="K3589" t="str">
        <f t="shared" si="226"/>
        <v>NONE</v>
      </c>
      <c r="L3589">
        <v>0</v>
      </c>
      <c r="M3589" t="str">
        <f t="shared" si="227"/>
        <v>10571 Deputy Mayor</v>
      </c>
      <c r="N3589" s="6" t="str">
        <f t="shared" si="228"/>
        <v/>
      </c>
      <c r="O3589" s="15" t="str">
        <f>IF(I3589&lt;&gt;FALSE,VLOOKUP(H3589,internet_municipalities!$B$2:$W$226,22,FALSE),"NO INTERNET")</f>
        <v>NO INTERNET</v>
      </c>
      <c r="P3589" s="16" t="str">
        <f t="shared" si="225"/>
        <v>NO INTERNET</v>
      </c>
    </row>
    <row r="3590" spans="1:16" x14ac:dyDescent="0.2">
      <c r="A3590">
        <v>10571</v>
      </c>
      <c r="B3590" t="b">
        <v>0</v>
      </c>
      <c r="C3590" t="s">
        <v>1463</v>
      </c>
      <c r="D3590" t="s">
        <v>4589</v>
      </c>
      <c r="E3590">
        <v>2044</v>
      </c>
      <c r="F3590" t="s">
        <v>1460</v>
      </c>
      <c r="G3590" t="b">
        <v>0</v>
      </c>
      <c r="H3590" t="str">
        <f>VLOOKUP(A3590,all_municipalities!$A$2:$M$445,2,FALSE)</f>
        <v>Orangeville, Town of</v>
      </c>
      <c r="I3590" t="b">
        <f>VLOOKUP(A3590,all_municipalities!$A$2:$M$445,9,FALSE)</f>
        <v>0</v>
      </c>
      <c r="J3590" t="b">
        <f>VLOOKUP(A3590,all_municipalities!$A$2:$M$445,13, FALSE)</f>
        <v>0</v>
      </c>
      <c r="K3590" t="str">
        <f t="shared" si="226"/>
        <v>NONE</v>
      </c>
      <c r="L3590">
        <v>0</v>
      </c>
      <c r="M3590" t="str">
        <f t="shared" si="227"/>
        <v>10571 Councillor</v>
      </c>
      <c r="N3590" s="6" t="str">
        <f t="shared" si="228"/>
        <v/>
      </c>
      <c r="O3590" s="15" t="str">
        <f>IF(I3590&lt;&gt;FALSE,VLOOKUP(H3590,internet_municipalities!$B$2:$W$226,22,FALSE),"NO INTERNET")</f>
        <v>NO INTERNET</v>
      </c>
      <c r="P3590" s="16" t="str">
        <f t="shared" si="225"/>
        <v>NO INTERNET</v>
      </c>
    </row>
    <row r="3591" spans="1:16" x14ac:dyDescent="0.2">
      <c r="A3591">
        <v>10571</v>
      </c>
      <c r="B3591" t="b">
        <v>0</v>
      </c>
      <c r="C3591" t="s">
        <v>1463</v>
      </c>
      <c r="D3591" t="s">
        <v>4590</v>
      </c>
      <c r="E3591">
        <v>1800</v>
      </c>
      <c r="F3591" t="s">
        <v>1460</v>
      </c>
      <c r="G3591" t="b">
        <v>0</v>
      </c>
      <c r="H3591" t="str">
        <f>VLOOKUP(A3591,all_municipalities!$A$2:$M$445,2,FALSE)</f>
        <v>Orangeville, Town of</v>
      </c>
      <c r="I3591" t="b">
        <f>VLOOKUP(A3591,all_municipalities!$A$2:$M$445,9,FALSE)</f>
        <v>0</v>
      </c>
      <c r="J3591" t="b">
        <f>VLOOKUP(A3591,all_municipalities!$A$2:$M$445,13, FALSE)</f>
        <v>0</v>
      </c>
      <c r="K3591" t="str">
        <f t="shared" si="226"/>
        <v>NONE</v>
      </c>
      <c r="L3591">
        <v>0</v>
      </c>
      <c r="M3591" t="str">
        <f t="shared" si="227"/>
        <v>10571 Councillor</v>
      </c>
      <c r="N3591" s="6" t="str">
        <f t="shared" si="228"/>
        <v/>
      </c>
      <c r="O3591" s="15" t="str">
        <f>IF(I3591&lt;&gt;FALSE,VLOOKUP(H3591,internet_municipalities!$B$2:$W$226,22,FALSE),"NO INTERNET")</f>
        <v>NO INTERNET</v>
      </c>
      <c r="P3591" s="16" t="str">
        <f t="shared" ref="P3591:P3654" si="229">IF(I3591=TRUE,IF(F3591&lt;&gt;"Acclaimed",IF(F3591&lt;&gt;"Lost",F3591/O3591,"Lost"),"Acclaimed"),"NO INTERNET")</f>
        <v>NO INTERNET</v>
      </c>
    </row>
    <row r="3592" spans="1:16" x14ac:dyDescent="0.2">
      <c r="A3592">
        <v>10571</v>
      </c>
      <c r="B3592" t="b">
        <v>0</v>
      </c>
      <c r="C3592" t="s">
        <v>1463</v>
      </c>
      <c r="D3592" t="s">
        <v>4591</v>
      </c>
      <c r="E3592">
        <v>2146</v>
      </c>
      <c r="F3592" t="s">
        <v>1460</v>
      </c>
      <c r="G3592" t="b">
        <v>0</v>
      </c>
      <c r="H3592" t="str">
        <f>VLOOKUP(A3592,all_municipalities!$A$2:$M$445,2,FALSE)</f>
        <v>Orangeville, Town of</v>
      </c>
      <c r="I3592" t="b">
        <f>VLOOKUP(A3592,all_municipalities!$A$2:$M$445,9,FALSE)</f>
        <v>0</v>
      </c>
      <c r="J3592" t="b">
        <f>VLOOKUP(A3592,all_municipalities!$A$2:$M$445,13, FALSE)</f>
        <v>0</v>
      </c>
      <c r="K3592" t="str">
        <f t="shared" si="226"/>
        <v>NONE</v>
      </c>
      <c r="L3592">
        <v>0</v>
      </c>
      <c r="M3592" t="str">
        <f t="shared" si="227"/>
        <v>10571 Councillor</v>
      </c>
      <c r="N3592" s="6" t="str">
        <f t="shared" si="228"/>
        <v/>
      </c>
      <c r="O3592" s="15" t="str">
        <f>IF(I3592&lt;&gt;FALSE,VLOOKUP(H3592,internet_municipalities!$B$2:$W$226,22,FALSE),"NO INTERNET")</f>
        <v>NO INTERNET</v>
      </c>
      <c r="P3592" s="16" t="str">
        <f t="shared" si="229"/>
        <v>NO INTERNET</v>
      </c>
    </row>
    <row r="3593" spans="1:16" x14ac:dyDescent="0.2">
      <c r="A3593">
        <v>10571</v>
      </c>
      <c r="B3593" t="b">
        <v>0</v>
      </c>
      <c r="C3593" t="s">
        <v>1463</v>
      </c>
      <c r="D3593" t="s">
        <v>4592</v>
      </c>
      <c r="E3593">
        <v>993</v>
      </c>
      <c r="F3593" t="s">
        <v>1460</v>
      </c>
      <c r="G3593" t="b">
        <v>0</v>
      </c>
      <c r="H3593" t="str">
        <f>VLOOKUP(A3593,all_municipalities!$A$2:$M$445,2,FALSE)</f>
        <v>Orangeville, Town of</v>
      </c>
      <c r="I3593" t="b">
        <f>VLOOKUP(A3593,all_municipalities!$A$2:$M$445,9,FALSE)</f>
        <v>0</v>
      </c>
      <c r="J3593" t="b">
        <f>VLOOKUP(A3593,all_municipalities!$A$2:$M$445,13, FALSE)</f>
        <v>0</v>
      </c>
      <c r="K3593" t="str">
        <f t="shared" si="226"/>
        <v>NONE</v>
      </c>
      <c r="L3593">
        <v>0</v>
      </c>
      <c r="M3593" t="str">
        <f t="shared" si="227"/>
        <v>10571 Councillor</v>
      </c>
      <c r="N3593" s="6" t="str">
        <f t="shared" si="228"/>
        <v/>
      </c>
      <c r="O3593" s="15" t="str">
        <f>IF(I3593&lt;&gt;FALSE,VLOOKUP(H3593,internet_municipalities!$B$2:$W$226,22,FALSE),"NO INTERNET")</f>
        <v>NO INTERNET</v>
      </c>
      <c r="P3593" s="16" t="str">
        <f t="shared" si="229"/>
        <v>NO INTERNET</v>
      </c>
    </row>
    <row r="3594" spans="1:16" x14ac:dyDescent="0.2">
      <c r="A3594">
        <v>10571</v>
      </c>
      <c r="B3594" t="b">
        <v>0</v>
      </c>
      <c r="C3594" t="s">
        <v>1463</v>
      </c>
      <c r="D3594" t="s">
        <v>4593</v>
      </c>
      <c r="E3594">
        <v>975</v>
      </c>
      <c r="F3594" t="s">
        <v>1460</v>
      </c>
      <c r="G3594" t="b">
        <v>0</v>
      </c>
      <c r="H3594" t="str">
        <f>VLOOKUP(A3594,all_municipalities!$A$2:$M$445,2,FALSE)</f>
        <v>Orangeville, Town of</v>
      </c>
      <c r="I3594" t="b">
        <f>VLOOKUP(A3594,all_municipalities!$A$2:$M$445,9,FALSE)</f>
        <v>0</v>
      </c>
      <c r="J3594" t="b">
        <f>VLOOKUP(A3594,all_municipalities!$A$2:$M$445,13, FALSE)</f>
        <v>0</v>
      </c>
      <c r="K3594" t="str">
        <f t="shared" si="226"/>
        <v>NONE</v>
      </c>
      <c r="L3594">
        <v>0</v>
      </c>
      <c r="M3594" t="str">
        <f t="shared" si="227"/>
        <v>10571 Councillor</v>
      </c>
      <c r="N3594" s="6" t="str">
        <f t="shared" si="228"/>
        <v/>
      </c>
      <c r="O3594" s="15" t="str">
        <f>IF(I3594&lt;&gt;FALSE,VLOOKUP(H3594,internet_municipalities!$B$2:$W$226,22,FALSE),"NO INTERNET")</f>
        <v>NO INTERNET</v>
      </c>
      <c r="P3594" s="16" t="str">
        <f t="shared" si="229"/>
        <v>NO INTERNET</v>
      </c>
    </row>
    <row r="3595" spans="1:16" x14ac:dyDescent="0.2">
      <c r="A3595">
        <v>10574</v>
      </c>
      <c r="B3595" t="b">
        <v>1</v>
      </c>
      <c r="C3595" t="s">
        <v>1471</v>
      </c>
      <c r="D3595" t="s">
        <v>4594</v>
      </c>
      <c r="E3595">
        <v>919</v>
      </c>
      <c r="F3595">
        <v>19</v>
      </c>
      <c r="G3595" t="b">
        <v>1</v>
      </c>
      <c r="H3595" t="str">
        <f>VLOOKUP(A3595,all_municipalities!$A$2:$M$445,2,FALSE)</f>
        <v>Orillia, City of</v>
      </c>
      <c r="I3595" t="b">
        <f>VLOOKUP(A3595,all_municipalities!$A$2:$M$445,9,FALSE)</f>
        <v>0</v>
      </c>
      <c r="J3595" t="b">
        <f>VLOOKUP(A3595,all_municipalities!$A$2:$M$445,13, FALSE)</f>
        <v>0</v>
      </c>
      <c r="K3595" t="str">
        <f t="shared" si="226"/>
        <v>NONE</v>
      </c>
      <c r="L3595">
        <v>0</v>
      </c>
      <c r="M3595" t="str">
        <f t="shared" si="227"/>
        <v>10574 Councillor, Ward 4</v>
      </c>
      <c r="N3595" s="6" t="str">
        <f t="shared" si="228"/>
        <v/>
      </c>
      <c r="O3595" s="15" t="str">
        <f>IF(I3595&lt;&gt;FALSE,VLOOKUP(H3595,internet_municipalities!$B$2:$W$226,22,FALSE),"NO INTERNET")</f>
        <v>NO INTERNET</v>
      </c>
      <c r="P3595" s="16" t="str">
        <f t="shared" si="229"/>
        <v>NO INTERNET</v>
      </c>
    </row>
    <row r="3596" spans="1:16" x14ac:dyDescent="0.2">
      <c r="A3596">
        <v>10574</v>
      </c>
      <c r="B3596" t="b">
        <v>1</v>
      </c>
      <c r="C3596" t="s">
        <v>1475</v>
      </c>
      <c r="D3596" t="s">
        <v>4595</v>
      </c>
      <c r="E3596">
        <v>830</v>
      </c>
      <c r="F3596">
        <v>67</v>
      </c>
      <c r="G3596" t="b">
        <v>1</v>
      </c>
      <c r="H3596" t="str">
        <f>VLOOKUP(A3596,all_municipalities!$A$2:$M$445,2,FALSE)</f>
        <v>Orillia, City of</v>
      </c>
      <c r="I3596" t="b">
        <f>VLOOKUP(A3596,all_municipalities!$A$2:$M$445,9,FALSE)</f>
        <v>0</v>
      </c>
      <c r="J3596" t="b">
        <f>VLOOKUP(A3596,all_municipalities!$A$2:$M$445,13, FALSE)</f>
        <v>0</v>
      </c>
      <c r="K3596" t="str">
        <f t="shared" si="226"/>
        <v>NONE</v>
      </c>
      <c r="L3596">
        <v>0</v>
      </c>
      <c r="M3596" t="str">
        <f t="shared" si="227"/>
        <v>10574 Councillor, Ward 3</v>
      </c>
      <c r="N3596" s="6" t="str">
        <f t="shared" si="228"/>
        <v/>
      </c>
      <c r="O3596" s="15" t="str">
        <f>IF(I3596&lt;&gt;FALSE,VLOOKUP(H3596,internet_municipalities!$B$2:$W$226,22,FALSE),"NO INTERNET")</f>
        <v>NO INTERNET</v>
      </c>
      <c r="P3596" s="16" t="str">
        <f t="shared" si="229"/>
        <v>NO INTERNET</v>
      </c>
    </row>
    <row r="3597" spans="1:16" x14ac:dyDescent="0.2">
      <c r="A3597">
        <v>10574</v>
      </c>
      <c r="B3597" t="b">
        <v>1</v>
      </c>
      <c r="C3597" t="s">
        <v>1453</v>
      </c>
      <c r="D3597" t="s">
        <v>4596</v>
      </c>
      <c r="E3597">
        <v>708</v>
      </c>
      <c r="F3597">
        <v>72</v>
      </c>
      <c r="G3597" t="b">
        <v>1</v>
      </c>
      <c r="H3597" t="str">
        <f>VLOOKUP(A3597,all_municipalities!$A$2:$M$445,2,FALSE)</f>
        <v>Orillia, City of</v>
      </c>
      <c r="I3597" t="b">
        <f>VLOOKUP(A3597,all_municipalities!$A$2:$M$445,9,FALSE)</f>
        <v>0</v>
      </c>
      <c r="J3597" t="b">
        <f>VLOOKUP(A3597,all_municipalities!$A$2:$M$445,13, FALSE)</f>
        <v>0</v>
      </c>
      <c r="K3597" t="str">
        <f t="shared" si="226"/>
        <v>NONE</v>
      </c>
      <c r="L3597">
        <v>0</v>
      </c>
      <c r="M3597" t="str">
        <f t="shared" si="227"/>
        <v>10574 Councillor, Ward 2</v>
      </c>
      <c r="N3597" s="6" t="str">
        <f t="shared" si="228"/>
        <v/>
      </c>
      <c r="O3597" s="15" t="str">
        <f>IF(I3597&lt;&gt;FALSE,VLOOKUP(H3597,internet_municipalities!$B$2:$W$226,22,FALSE),"NO INTERNET")</f>
        <v>NO INTERNET</v>
      </c>
      <c r="P3597" s="16" t="str">
        <f t="shared" si="229"/>
        <v>NO INTERNET</v>
      </c>
    </row>
    <row r="3598" spans="1:16" x14ac:dyDescent="0.2">
      <c r="A3598">
        <v>10574</v>
      </c>
      <c r="B3598" t="b">
        <v>1</v>
      </c>
      <c r="C3598" t="s">
        <v>1456</v>
      </c>
      <c r="D3598" t="s">
        <v>4597</v>
      </c>
      <c r="E3598">
        <v>951</v>
      </c>
      <c r="F3598">
        <v>535</v>
      </c>
      <c r="G3598" t="b">
        <v>1</v>
      </c>
      <c r="H3598" t="str">
        <f>VLOOKUP(A3598,all_municipalities!$A$2:$M$445,2,FALSE)</f>
        <v>Orillia, City of</v>
      </c>
      <c r="I3598" t="b">
        <f>VLOOKUP(A3598,all_municipalities!$A$2:$M$445,9,FALSE)</f>
        <v>0</v>
      </c>
      <c r="J3598" t="b">
        <f>VLOOKUP(A3598,all_municipalities!$A$2:$M$445,13, FALSE)</f>
        <v>0</v>
      </c>
      <c r="K3598" t="str">
        <f t="shared" si="226"/>
        <v>NONE</v>
      </c>
      <c r="L3598">
        <v>0</v>
      </c>
      <c r="M3598" t="str">
        <f t="shared" si="227"/>
        <v>10574 Councillor, Ward 1</v>
      </c>
      <c r="N3598" s="6" t="str">
        <f t="shared" si="228"/>
        <v/>
      </c>
      <c r="O3598" s="15" t="str">
        <f>IF(I3598&lt;&gt;FALSE,VLOOKUP(H3598,internet_municipalities!$B$2:$W$226,22,FALSE),"NO INTERNET")</f>
        <v>NO INTERNET</v>
      </c>
      <c r="P3598" s="16" t="str">
        <f t="shared" si="229"/>
        <v>NO INTERNET</v>
      </c>
    </row>
    <row r="3599" spans="1:16" x14ac:dyDescent="0.2">
      <c r="A3599">
        <v>10574</v>
      </c>
      <c r="B3599" t="b">
        <v>1</v>
      </c>
      <c r="C3599" t="s">
        <v>1471</v>
      </c>
      <c r="D3599" t="s">
        <v>4598</v>
      </c>
      <c r="E3599">
        <v>1326</v>
      </c>
      <c r="F3599">
        <v>426</v>
      </c>
      <c r="G3599" t="b">
        <v>1</v>
      </c>
      <c r="H3599" t="str">
        <f>VLOOKUP(A3599,all_municipalities!$A$2:$M$445,2,FALSE)</f>
        <v>Orillia, City of</v>
      </c>
      <c r="I3599" t="b">
        <f>VLOOKUP(A3599,all_municipalities!$A$2:$M$445,9,FALSE)</f>
        <v>0</v>
      </c>
      <c r="J3599" t="b">
        <f>VLOOKUP(A3599,all_municipalities!$A$2:$M$445,13, FALSE)</f>
        <v>0</v>
      </c>
      <c r="K3599" t="str">
        <f t="shared" si="226"/>
        <v>NONE</v>
      </c>
      <c r="L3599">
        <v>0</v>
      </c>
      <c r="M3599" t="str">
        <f t="shared" si="227"/>
        <v>10574 Councillor, Ward 4</v>
      </c>
      <c r="N3599" s="6" t="str">
        <f t="shared" si="228"/>
        <v/>
      </c>
      <c r="O3599" s="15" t="str">
        <f>IF(I3599&lt;&gt;FALSE,VLOOKUP(H3599,internet_municipalities!$B$2:$W$226,22,FALSE),"NO INTERNET")</f>
        <v>NO INTERNET</v>
      </c>
      <c r="P3599" s="16" t="str">
        <f t="shared" si="229"/>
        <v>NO INTERNET</v>
      </c>
    </row>
    <row r="3600" spans="1:16" x14ac:dyDescent="0.2">
      <c r="A3600">
        <v>10574</v>
      </c>
      <c r="B3600" t="b">
        <v>1</v>
      </c>
      <c r="C3600" t="s">
        <v>1475</v>
      </c>
      <c r="D3600" t="s">
        <v>4599</v>
      </c>
      <c r="E3600">
        <v>1310</v>
      </c>
      <c r="F3600">
        <v>547</v>
      </c>
      <c r="G3600" t="b">
        <v>1</v>
      </c>
      <c r="H3600" t="str">
        <f>VLOOKUP(A3600,all_municipalities!$A$2:$M$445,2,FALSE)</f>
        <v>Orillia, City of</v>
      </c>
      <c r="I3600" t="b">
        <f>VLOOKUP(A3600,all_municipalities!$A$2:$M$445,9,FALSE)</f>
        <v>0</v>
      </c>
      <c r="J3600" t="b">
        <f>VLOOKUP(A3600,all_municipalities!$A$2:$M$445,13, FALSE)</f>
        <v>0</v>
      </c>
      <c r="K3600" t="str">
        <f t="shared" si="226"/>
        <v>NONE</v>
      </c>
      <c r="L3600">
        <v>0</v>
      </c>
      <c r="M3600" t="str">
        <f t="shared" si="227"/>
        <v>10574 Councillor, Ward 3</v>
      </c>
      <c r="N3600" s="6" t="str">
        <f t="shared" si="228"/>
        <v/>
      </c>
      <c r="O3600" s="15" t="str">
        <f>IF(I3600&lt;&gt;FALSE,VLOOKUP(H3600,internet_municipalities!$B$2:$W$226,22,FALSE),"NO INTERNET")</f>
        <v>NO INTERNET</v>
      </c>
      <c r="P3600" s="16" t="str">
        <f t="shared" si="229"/>
        <v>NO INTERNET</v>
      </c>
    </row>
    <row r="3601" spans="1:16" x14ac:dyDescent="0.2">
      <c r="A3601">
        <v>10574</v>
      </c>
      <c r="B3601" t="b">
        <v>1</v>
      </c>
      <c r="C3601" t="s">
        <v>1453</v>
      </c>
      <c r="D3601" t="s">
        <v>4600</v>
      </c>
      <c r="E3601">
        <v>740</v>
      </c>
      <c r="F3601">
        <v>104</v>
      </c>
      <c r="G3601" t="b">
        <v>1</v>
      </c>
      <c r="H3601" t="str">
        <f>VLOOKUP(A3601,all_municipalities!$A$2:$M$445,2,FALSE)</f>
        <v>Orillia, City of</v>
      </c>
      <c r="I3601" t="b">
        <f>VLOOKUP(A3601,all_municipalities!$A$2:$M$445,9,FALSE)</f>
        <v>0</v>
      </c>
      <c r="J3601" t="b">
        <f>VLOOKUP(A3601,all_municipalities!$A$2:$M$445,13, FALSE)</f>
        <v>0</v>
      </c>
      <c r="K3601" t="str">
        <f t="shared" si="226"/>
        <v>NONE</v>
      </c>
      <c r="L3601">
        <v>0</v>
      </c>
      <c r="M3601" t="str">
        <f t="shared" si="227"/>
        <v>10574 Councillor, Ward 2</v>
      </c>
      <c r="N3601" s="6" t="str">
        <f t="shared" si="228"/>
        <v/>
      </c>
      <c r="O3601" s="15" t="str">
        <f>IF(I3601&lt;&gt;FALSE,VLOOKUP(H3601,internet_municipalities!$B$2:$W$226,22,FALSE),"NO INTERNET")</f>
        <v>NO INTERNET</v>
      </c>
      <c r="P3601" s="16" t="str">
        <f t="shared" si="229"/>
        <v>NO INTERNET</v>
      </c>
    </row>
    <row r="3602" spans="1:16" x14ac:dyDescent="0.2">
      <c r="A3602">
        <v>10574</v>
      </c>
      <c r="B3602" t="b">
        <v>1</v>
      </c>
      <c r="C3602" t="s">
        <v>1456</v>
      </c>
      <c r="D3602" t="s">
        <v>4601</v>
      </c>
      <c r="E3602">
        <v>1202</v>
      </c>
      <c r="F3602">
        <v>786</v>
      </c>
      <c r="G3602" t="b">
        <v>1</v>
      </c>
      <c r="H3602" t="str">
        <f>VLOOKUP(A3602,all_municipalities!$A$2:$M$445,2,FALSE)</f>
        <v>Orillia, City of</v>
      </c>
      <c r="I3602" t="b">
        <f>VLOOKUP(A3602,all_municipalities!$A$2:$M$445,9,FALSE)</f>
        <v>0</v>
      </c>
      <c r="J3602" t="b">
        <f>VLOOKUP(A3602,all_municipalities!$A$2:$M$445,13, FALSE)</f>
        <v>0</v>
      </c>
      <c r="K3602" t="str">
        <f t="shared" si="226"/>
        <v>NONE</v>
      </c>
      <c r="L3602">
        <v>0</v>
      </c>
      <c r="M3602" t="str">
        <f t="shared" si="227"/>
        <v>10574 Councillor, Ward 1</v>
      </c>
      <c r="N3602" s="6" t="str">
        <f t="shared" si="228"/>
        <v/>
      </c>
      <c r="O3602" s="15" t="str">
        <f>IF(I3602&lt;&gt;FALSE,VLOOKUP(H3602,internet_municipalities!$B$2:$W$226,22,FALSE),"NO INTERNET")</f>
        <v>NO INTERNET</v>
      </c>
      <c r="P3602" s="16" t="str">
        <f t="shared" si="229"/>
        <v>NO INTERNET</v>
      </c>
    </row>
    <row r="3603" spans="1:16" x14ac:dyDescent="0.2">
      <c r="A3603">
        <v>10574</v>
      </c>
      <c r="B3603" t="b">
        <v>0</v>
      </c>
      <c r="C3603" t="s">
        <v>1453</v>
      </c>
      <c r="D3603" t="s">
        <v>4602</v>
      </c>
      <c r="E3603">
        <v>475</v>
      </c>
      <c r="F3603" t="s">
        <v>1460</v>
      </c>
      <c r="G3603" t="b">
        <v>1</v>
      </c>
      <c r="H3603" t="str">
        <f>VLOOKUP(A3603,all_municipalities!$A$2:$M$445,2,FALSE)</f>
        <v>Orillia, City of</v>
      </c>
      <c r="I3603" t="b">
        <f>VLOOKUP(A3603,all_municipalities!$A$2:$M$445,9,FALSE)</f>
        <v>0</v>
      </c>
      <c r="J3603" t="b">
        <f>VLOOKUP(A3603,all_municipalities!$A$2:$M$445,13, FALSE)</f>
        <v>0</v>
      </c>
      <c r="K3603" t="str">
        <f t="shared" si="226"/>
        <v>NONE</v>
      </c>
      <c r="L3603">
        <v>0</v>
      </c>
      <c r="M3603" t="str">
        <f t="shared" si="227"/>
        <v>10574 Councillor, Ward 2</v>
      </c>
      <c r="N3603" s="6" t="str">
        <f t="shared" si="228"/>
        <v/>
      </c>
      <c r="O3603" s="15" t="str">
        <f>IF(I3603&lt;&gt;FALSE,VLOOKUP(H3603,internet_municipalities!$B$2:$W$226,22,FALSE),"NO INTERNET")</f>
        <v>NO INTERNET</v>
      </c>
      <c r="P3603" s="16" t="str">
        <f t="shared" si="229"/>
        <v>NO INTERNET</v>
      </c>
    </row>
    <row r="3604" spans="1:16" x14ac:dyDescent="0.2">
      <c r="A3604">
        <v>10574</v>
      </c>
      <c r="B3604" t="b">
        <v>0</v>
      </c>
      <c r="C3604" t="s">
        <v>1456</v>
      </c>
      <c r="D3604" t="s">
        <v>4603</v>
      </c>
      <c r="E3604">
        <v>416</v>
      </c>
      <c r="F3604" t="s">
        <v>1460</v>
      </c>
      <c r="G3604" t="b">
        <v>1</v>
      </c>
      <c r="H3604" t="str">
        <f>VLOOKUP(A3604,all_municipalities!$A$2:$M$445,2,FALSE)</f>
        <v>Orillia, City of</v>
      </c>
      <c r="I3604" t="b">
        <f>VLOOKUP(A3604,all_municipalities!$A$2:$M$445,9,FALSE)</f>
        <v>0</v>
      </c>
      <c r="J3604" t="b">
        <f>VLOOKUP(A3604,all_municipalities!$A$2:$M$445,13, FALSE)</f>
        <v>0</v>
      </c>
      <c r="K3604" t="str">
        <f t="shared" si="226"/>
        <v>NONE</v>
      </c>
      <c r="L3604">
        <v>0</v>
      </c>
      <c r="M3604" t="str">
        <f t="shared" si="227"/>
        <v>10574 Councillor, Ward 1</v>
      </c>
      <c r="N3604" s="6" t="str">
        <f t="shared" si="228"/>
        <v/>
      </c>
      <c r="O3604" s="15" t="str">
        <f>IF(I3604&lt;&gt;FALSE,VLOOKUP(H3604,internet_municipalities!$B$2:$W$226,22,FALSE),"NO INTERNET")</f>
        <v>NO INTERNET</v>
      </c>
      <c r="P3604" s="16" t="str">
        <f t="shared" si="229"/>
        <v>NO INTERNET</v>
      </c>
    </row>
    <row r="3605" spans="1:16" x14ac:dyDescent="0.2">
      <c r="A3605">
        <v>10574</v>
      </c>
      <c r="B3605" t="b">
        <v>0</v>
      </c>
      <c r="C3605" t="s">
        <v>1456</v>
      </c>
      <c r="D3605" t="s">
        <v>4604</v>
      </c>
      <c r="E3605">
        <v>244</v>
      </c>
      <c r="F3605" t="s">
        <v>1460</v>
      </c>
      <c r="G3605" t="b">
        <v>1</v>
      </c>
      <c r="H3605" t="str">
        <f>VLOOKUP(A3605,all_municipalities!$A$2:$M$445,2,FALSE)</f>
        <v>Orillia, City of</v>
      </c>
      <c r="I3605" t="b">
        <f>VLOOKUP(A3605,all_municipalities!$A$2:$M$445,9,FALSE)</f>
        <v>0</v>
      </c>
      <c r="J3605" t="b">
        <f>VLOOKUP(A3605,all_municipalities!$A$2:$M$445,13, FALSE)</f>
        <v>0</v>
      </c>
      <c r="K3605" t="str">
        <f t="shared" si="226"/>
        <v>NONE</v>
      </c>
      <c r="L3605">
        <v>0</v>
      </c>
      <c r="M3605" t="str">
        <f t="shared" si="227"/>
        <v>10574 Councillor, Ward 1</v>
      </c>
      <c r="N3605" s="6" t="str">
        <f t="shared" si="228"/>
        <v/>
      </c>
      <c r="O3605" s="15" t="str">
        <f>IF(I3605&lt;&gt;FALSE,VLOOKUP(H3605,internet_municipalities!$B$2:$W$226,22,FALSE),"NO INTERNET")</f>
        <v>NO INTERNET</v>
      </c>
      <c r="P3605" s="16" t="str">
        <f t="shared" si="229"/>
        <v>NO INTERNET</v>
      </c>
    </row>
    <row r="3606" spans="1:16" x14ac:dyDescent="0.2">
      <c r="A3606">
        <v>10574</v>
      </c>
      <c r="B3606" t="b">
        <v>0</v>
      </c>
      <c r="C3606" t="s">
        <v>1456</v>
      </c>
      <c r="D3606" t="s">
        <v>4605</v>
      </c>
      <c r="E3606">
        <v>364</v>
      </c>
      <c r="F3606" t="s">
        <v>1460</v>
      </c>
      <c r="G3606" t="b">
        <v>1</v>
      </c>
      <c r="H3606" t="str">
        <f>VLOOKUP(A3606,all_municipalities!$A$2:$M$445,2,FALSE)</f>
        <v>Orillia, City of</v>
      </c>
      <c r="I3606" t="b">
        <f>VLOOKUP(A3606,all_municipalities!$A$2:$M$445,9,FALSE)</f>
        <v>0</v>
      </c>
      <c r="J3606" t="b">
        <f>VLOOKUP(A3606,all_municipalities!$A$2:$M$445,13, FALSE)</f>
        <v>0</v>
      </c>
      <c r="K3606" t="str">
        <f t="shared" si="226"/>
        <v>NONE</v>
      </c>
      <c r="L3606">
        <v>0</v>
      </c>
      <c r="M3606" t="str">
        <f t="shared" si="227"/>
        <v>10574 Councillor, Ward 1</v>
      </c>
      <c r="N3606" s="6" t="str">
        <f t="shared" si="228"/>
        <v/>
      </c>
      <c r="O3606" s="15" t="str">
        <f>IF(I3606&lt;&gt;FALSE,VLOOKUP(H3606,internet_municipalities!$B$2:$W$226,22,FALSE),"NO INTERNET")</f>
        <v>NO INTERNET</v>
      </c>
      <c r="P3606" s="16" t="str">
        <f t="shared" si="229"/>
        <v>NO INTERNET</v>
      </c>
    </row>
    <row r="3607" spans="1:16" x14ac:dyDescent="0.2">
      <c r="A3607">
        <v>10574</v>
      </c>
      <c r="B3607" t="b">
        <v>0</v>
      </c>
      <c r="C3607" t="s">
        <v>1453</v>
      </c>
      <c r="D3607" t="s">
        <v>4606</v>
      </c>
      <c r="E3607">
        <v>484</v>
      </c>
      <c r="F3607" t="s">
        <v>1460</v>
      </c>
      <c r="G3607" t="b">
        <v>1</v>
      </c>
      <c r="H3607" t="str">
        <f>VLOOKUP(A3607,all_municipalities!$A$2:$M$445,2,FALSE)</f>
        <v>Orillia, City of</v>
      </c>
      <c r="I3607" t="b">
        <f>VLOOKUP(A3607,all_municipalities!$A$2:$M$445,9,FALSE)</f>
        <v>0</v>
      </c>
      <c r="J3607" t="b">
        <f>VLOOKUP(A3607,all_municipalities!$A$2:$M$445,13, FALSE)</f>
        <v>0</v>
      </c>
      <c r="K3607" t="str">
        <f t="shared" si="226"/>
        <v>NONE</v>
      </c>
      <c r="L3607">
        <v>0</v>
      </c>
      <c r="M3607" t="str">
        <f t="shared" si="227"/>
        <v>10574 Councillor, Ward 2</v>
      </c>
      <c r="N3607" s="6" t="str">
        <f t="shared" si="228"/>
        <v/>
      </c>
      <c r="O3607" s="15" t="str">
        <f>IF(I3607&lt;&gt;FALSE,VLOOKUP(H3607,internet_municipalities!$B$2:$W$226,22,FALSE),"NO INTERNET")</f>
        <v>NO INTERNET</v>
      </c>
      <c r="P3607" s="16" t="str">
        <f t="shared" si="229"/>
        <v>NO INTERNET</v>
      </c>
    </row>
    <row r="3608" spans="1:16" x14ac:dyDescent="0.2">
      <c r="A3608">
        <v>10574</v>
      </c>
      <c r="B3608" t="b">
        <v>0</v>
      </c>
      <c r="C3608" t="s">
        <v>1453</v>
      </c>
      <c r="D3608" t="s">
        <v>4607</v>
      </c>
      <c r="E3608">
        <v>636</v>
      </c>
      <c r="F3608" t="s">
        <v>1460</v>
      </c>
      <c r="G3608" t="b">
        <v>1</v>
      </c>
      <c r="H3608" t="str">
        <f>VLOOKUP(A3608,all_municipalities!$A$2:$M$445,2,FALSE)</f>
        <v>Orillia, City of</v>
      </c>
      <c r="I3608" t="b">
        <f>VLOOKUP(A3608,all_municipalities!$A$2:$M$445,9,FALSE)</f>
        <v>0</v>
      </c>
      <c r="J3608" t="b">
        <f>VLOOKUP(A3608,all_municipalities!$A$2:$M$445,13, FALSE)</f>
        <v>0</v>
      </c>
      <c r="K3608" t="str">
        <f t="shared" si="226"/>
        <v>NONE</v>
      </c>
      <c r="L3608">
        <v>0</v>
      </c>
      <c r="M3608" t="str">
        <f t="shared" si="227"/>
        <v>10574 Councillor, Ward 2</v>
      </c>
      <c r="N3608" s="6" t="str">
        <f t="shared" si="228"/>
        <v/>
      </c>
      <c r="O3608" s="15" t="str">
        <f>IF(I3608&lt;&gt;FALSE,VLOOKUP(H3608,internet_municipalities!$B$2:$W$226,22,FALSE),"NO INTERNET")</f>
        <v>NO INTERNET</v>
      </c>
      <c r="P3608" s="16" t="str">
        <f t="shared" si="229"/>
        <v>NO INTERNET</v>
      </c>
    </row>
    <row r="3609" spans="1:16" x14ac:dyDescent="0.2">
      <c r="A3609">
        <v>10574</v>
      </c>
      <c r="B3609" t="b">
        <v>0</v>
      </c>
      <c r="C3609" t="s">
        <v>1453</v>
      </c>
      <c r="D3609" t="s">
        <v>4608</v>
      </c>
      <c r="E3609">
        <v>135</v>
      </c>
      <c r="F3609" t="s">
        <v>1460</v>
      </c>
      <c r="G3609" t="b">
        <v>1</v>
      </c>
      <c r="H3609" t="str">
        <f>VLOOKUP(A3609,all_municipalities!$A$2:$M$445,2,FALSE)</f>
        <v>Orillia, City of</v>
      </c>
      <c r="I3609" t="b">
        <f>VLOOKUP(A3609,all_municipalities!$A$2:$M$445,9,FALSE)</f>
        <v>0</v>
      </c>
      <c r="J3609" t="b">
        <f>VLOOKUP(A3609,all_municipalities!$A$2:$M$445,13, FALSE)</f>
        <v>0</v>
      </c>
      <c r="K3609" t="str">
        <f t="shared" si="226"/>
        <v>NONE</v>
      </c>
      <c r="L3609">
        <v>0</v>
      </c>
      <c r="M3609" t="str">
        <f t="shared" si="227"/>
        <v>10574 Councillor, Ward 2</v>
      </c>
      <c r="N3609" s="6" t="str">
        <f t="shared" si="228"/>
        <v/>
      </c>
      <c r="O3609" s="15" t="str">
        <f>IF(I3609&lt;&gt;FALSE,VLOOKUP(H3609,internet_municipalities!$B$2:$W$226,22,FALSE),"NO INTERNET")</f>
        <v>NO INTERNET</v>
      </c>
      <c r="P3609" s="16" t="str">
        <f t="shared" si="229"/>
        <v>NO INTERNET</v>
      </c>
    </row>
    <row r="3610" spans="1:16" x14ac:dyDescent="0.2">
      <c r="A3610">
        <v>10574</v>
      </c>
      <c r="B3610" t="b">
        <v>0</v>
      </c>
      <c r="C3610" t="s">
        <v>1453</v>
      </c>
      <c r="D3610" t="s">
        <v>4609</v>
      </c>
      <c r="E3610">
        <v>371</v>
      </c>
      <c r="F3610" t="s">
        <v>1460</v>
      </c>
      <c r="G3610" t="b">
        <v>1</v>
      </c>
      <c r="H3610" t="str">
        <f>VLOOKUP(A3610,all_municipalities!$A$2:$M$445,2,FALSE)</f>
        <v>Orillia, City of</v>
      </c>
      <c r="I3610" t="b">
        <f>VLOOKUP(A3610,all_municipalities!$A$2:$M$445,9,FALSE)</f>
        <v>0</v>
      </c>
      <c r="J3610" t="b">
        <f>VLOOKUP(A3610,all_municipalities!$A$2:$M$445,13, FALSE)</f>
        <v>0</v>
      </c>
      <c r="K3610" t="str">
        <f t="shared" si="226"/>
        <v>NONE</v>
      </c>
      <c r="L3610">
        <v>0</v>
      </c>
      <c r="M3610" t="str">
        <f t="shared" si="227"/>
        <v>10574 Councillor, Ward 2</v>
      </c>
      <c r="N3610" s="6" t="str">
        <f t="shared" si="228"/>
        <v/>
      </c>
      <c r="O3610" s="15" t="str">
        <f>IF(I3610&lt;&gt;FALSE,VLOOKUP(H3610,internet_municipalities!$B$2:$W$226,22,FALSE),"NO INTERNET")</f>
        <v>NO INTERNET</v>
      </c>
      <c r="P3610" s="16" t="str">
        <f t="shared" si="229"/>
        <v>NO INTERNET</v>
      </c>
    </row>
    <row r="3611" spans="1:16" x14ac:dyDescent="0.2">
      <c r="A3611">
        <v>10574</v>
      </c>
      <c r="B3611" t="b">
        <v>0</v>
      </c>
      <c r="C3611" t="s">
        <v>1453</v>
      </c>
      <c r="D3611" t="s">
        <v>4610</v>
      </c>
      <c r="E3611">
        <v>152</v>
      </c>
      <c r="F3611" t="s">
        <v>1460</v>
      </c>
      <c r="G3611" t="b">
        <v>1</v>
      </c>
      <c r="H3611" t="str">
        <f>VLOOKUP(A3611,all_municipalities!$A$2:$M$445,2,FALSE)</f>
        <v>Orillia, City of</v>
      </c>
      <c r="I3611" t="b">
        <f>VLOOKUP(A3611,all_municipalities!$A$2:$M$445,9,FALSE)</f>
        <v>0</v>
      </c>
      <c r="J3611" t="b">
        <f>VLOOKUP(A3611,all_municipalities!$A$2:$M$445,13, FALSE)</f>
        <v>0</v>
      </c>
      <c r="K3611" t="str">
        <f t="shared" si="226"/>
        <v>NONE</v>
      </c>
      <c r="L3611">
        <v>0</v>
      </c>
      <c r="M3611" t="str">
        <f t="shared" si="227"/>
        <v>10574 Councillor, Ward 2</v>
      </c>
      <c r="N3611" s="6" t="str">
        <f t="shared" si="228"/>
        <v/>
      </c>
      <c r="O3611" s="15" t="str">
        <f>IF(I3611&lt;&gt;FALSE,VLOOKUP(H3611,internet_municipalities!$B$2:$W$226,22,FALSE),"NO INTERNET")</f>
        <v>NO INTERNET</v>
      </c>
      <c r="P3611" s="16" t="str">
        <f t="shared" si="229"/>
        <v>NO INTERNET</v>
      </c>
    </row>
    <row r="3612" spans="1:16" x14ac:dyDescent="0.2">
      <c r="A3612">
        <v>10574</v>
      </c>
      <c r="B3612" t="b">
        <v>0</v>
      </c>
      <c r="C3612" t="s">
        <v>1453</v>
      </c>
      <c r="D3612" t="s">
        <v>4611</v>
      </c>
      <c r="E3612">
        <v>240</v>
      </c>
      <c r="F3612" t="s">
        <v>1460</v>
      </c>
      <c r="G3612" t="b">
        <v>1</v>
      </c>
      <c r="H3612" t="str">
        <f>VLOOKUP(A3612,all_municipalities!$A$2:$M$445,2,FALSE)</f>
        <v>Orillia, City of</v>
      </c>
      <c r="I3612" t="b">
        <f>VLOOKUP(A3612,all_municipalities!$A$2:$M$445,9,FALSE)</f>
        <v>0</v>
      </c>
      <c r="J3612" t="b">
        <f>VLOOKUP(A3612,all_municipalities!$A$2:$M$445,13, FALSE)</f>
        <v>0</v>
      </c>
      <c r="K3612" t="str">
        <f t="shared" si="226"/>
        <v>NONE</v>
      </c>
      <c r="L3612">
        <v>0</v>
      </c>
      <c r="M3612" t="str">
        <f t="shared" si="227"/>
        <v>10574 Councillor, Ward 2</v>
      </c>
      <c r="N3612" s="6" t="str">
        <f t="shared" si="228"/>
        <v/>
      </c>
      <c r="O3612" s="15" t="str">
        <f>IF(I3612&lt;&gt;FALSE,VLOOKUP(H3612,internet_municipalities!$B$2:$W$226,22,FALSE),"NO INTERNET")</f>
        <v>NO INTERNET</v>
      </c>
      <c r="P3612" s="16" t="str">
        <f t="shared" si="229"/>
        <v>NO INTERNET</v>
      </c>
    </row>
    <row r="3613" spans="1:16" x14ac:dyDescent="0.2">
      <c r="A3613">
        <v>10574</v>
      </c>
      <c r="B3613" t="b">
        <v>0</v>
      </c>
      <c r="C3613" t="s">
        <v>1453</v>
      </c>
      <c r="D3613" t="s">
        <v>4612</v>
      </c>
      <c r="E3613">
        <v>358</v>
      </c>
      <c r="F3613" t="s">
        <v>1460</v>
      </c>
      <c r="G3613" t="b">
        <v>1</v>
      </c>
      <c r="H3613" t="str">
        <f>VLOOKUP(A3613,all_municipalities!$A$2:$M$445,2,FALSE)</f>
        <v>Orillia, City of</v>
      </c>
      <c r="I3613" t="b">
        <f>VLOOKUP(A3613,all_municipalities!$A$2:$M$445,9,FALSE)</f>
        <v>0</v>
      </c>
      <c r="J3613" t="b">
        <f>VLOOKUP(A3613,all_municipalities!$A$2:$M$445,13, FALSE)</f>
        <v>0</v>
      </c>
      <c r="K3613" t="str">
        <f t="shared" si="226"/>
        <v>NONE</v>
      </c>
      <c r="L3613">
        <v>0</v>
      </c>
      <c r="M3613" t="str">
        <f t="shared" si="227"/>
        <v>10574 Councillor, Ward 2</v>
      </c>
      <c r="N3613" s="6" t="str">
        <f t="shared" si="228"/>
        <v/>
      </c>
      <c r="O3613" s="15" t="str">
        <f>IF(I3613&lt;&gt;FALSE,VLOOKUP(H3613,internet_municipalities!$B$2:$W$226,22,FALSE),"NO INTERNET")</f>
        <v>NO INTERNET</v>
      </c>
      <c r="P3613" s="16" t="str">
        <f t="shared" si="229"/>
        <v>NO INTERNET</v>
      </c>
    </row>
    <row r="3614" spans="1:16" x14ac:dyDescent="0.2">
      <c r="A3614">
        <v>10574</v>
      </c>
      <c r="B3614" t="b">
        <v>0</v>
      </c>
      <c r="C3614" t="s">
        <v>1475</v>
      </c>
      <c r="D3614" t="s">
        <v>4613</v>
      </c>
      <c r="E3614">
        <v>560</v>
      </c>
      <c r="F3614" t="s">
        <v>1460</v>
      </c>
      <c r="G3614" t="b">
        <v>1</v>
      </c>
      <c r="H3614" t="str">
        <f>VLOOKUP(A3614,all_municipalities!$A$2:$M$445,2,FALSE)</f>
        <v>Orillia, City of</v>
      </c>
      <c r="I3614" t="b">
        <f>VLOOKUP(A3614,all_municipalities!$A$2:$M$445,9,FALSE)</f>
        <v>0</v>
      </c>
      <c r="J3614" t="b">
        <f>VLOOKUP(A3614,all_municipalities!$A$2:$M$445,13, FALSE)</f>
        <v>0</v>
      </c>
      <c r="K3614" t="str">
        <f t="shared" si="226"/>
        <v>NONE</v>
      </c>
      <c r="L3614">
        <v>0</v>
      </c>
      <c r="M3614" t="str">
        <f t="shared" si="227"/>
        <v>10574 Councillor, Ward 3</v>
      </c>
      <c r="N3614" s="6" t="str">
        <f t="shared" si="228"/>
        <v/>
      </c>
      <c r="O3614" s="15" t="str">
        <f>IF(I3614&lt;&gt;FALSE,VLOOKUP(H3614,internet_municipalities!$B$2:$W$226,22,FALSE),"NO INTERNET")</f>
        <v>NO INTERNET</v>
      </c>
      <c r="P3614" s="16" t="str">
        <f t="shared" si="229"/>
        <v>NO INTERNET</v>
      </c>
    </row>
    <row r="3615" spans="1:16" x14ac:dyDescent="0.2">
      <c r="A3615">
        <v>10574</v>
      </c>
      <c r="B3615" t="b">
        <v>0</v>
      </c>
      <c r="C3615" t="s">
        <v>1475</v>
      </c>
      <c r="D3615" t="s">
        <v>4614</v>
      </c>
      <c r="E3615">
        <v>453</v>
      </c>
      <c r="F3615" t="s">
        <v>1460</v>
      </c>
      <c r="G3615" t="b">
        <v>1</v>
      </c>
      <c r="H3615" t="str">
        <f>VLOOKUP(A3615,all_municipalities!$A$2:$M$445,2,FALSE)</f>
        <v>Orillia, City of</v>
      </c>
      <c r="I3615" t="b">
        <f>VLOOKUP(A3615,all_municipalities!$A$2:$M$445,9,FALSE)</f>
        <v>0</v>
      </c>
      <c r="J3615" t="b">
        <f>VLOOKUP(A3615,all_municipalities!$A$2:$M$445,13, FALSE)</f>
        <v>0</v>
      </c>
      <c r="K3615" t="str">
        <f t="shared" si="226"/>
        <v>NONE</v>
      </c>
      <c r="L3615">
        <v>0</v>
      </c>
      <c r="M3615" t="str">
        <f t="shared" si="227"/>
        <v>10574 Councillor, Ward 3</v>
      </c>
      <c r="N3615" s="6" t="str">
        <f t="shared" si="228"/>
        <v/>
      </c>
      <c r="O3615" s="15" t="str">
        <f>IF(I3615&lt;&gt;FALSE,VLOOKUP(H3615,internet_municipalities!$B$2:$W$226,22,FALSE),"NO INTERNET")</f>
        <v>NO INTERNET</v>
      </c>
      <c r="P3615" s="16" t="str">
        <f t="shared" si="229"/>
        <v>NO INTERNET</v>
      </c>
    </row>
    <row r="3616" spans="1:16" x14ac:dyDescent="0.2">
      <c r="A3616">
        <v>10574</v>
      </c>
      <c r="B3616" t="b">
        <v>0</v>
      </c>
      <c r="C3616" t="s">
        <v>1475</v>
      </c>
      <c r="D3616" t="s">
        <v>4615</v>
      </c>
      <c r="E3616">
        <v>763</v>
      </c>
      <c r="F3616" t="s">
        <v>1460</v>
      </c>
      <c r="G3616" t="b">
        <v>1</v>
      </c>
      <c r="H3616" t="str">
        <f>VLOOKUP(A3616,all_municipalities!$A$2:$M$445,2,FALSE)</f>
        <v>Orillia, City of</v>
      </c>
      <c r="I3616" t="b">
        <f>VLOOKUP(A3616,all_municipalities!$A$2:$M$445,9,FALSE)</f>
        <v>0</v>
      </c>
      <c r="J3616" t="b">
        <f>VLOOKUP(A3616,all_municipalities!$A$2:$M$445,13, FALSE)</f>
        <v>0</v>
      </c>
      <c r="K3616" t="str">
        <f t="shared" si="226"/>
        <v>NONE</v>
      </c>
      <c r="L3616">
        <v>0</v>
      </c>
      <c r="M3616" t="str">
        <f t="shared" si="227"/>
        <v>10574 Councillor, Ward 3</v>
      </c>
      <c r="N3616" s="6" t="str">
        <f t="shared" si="228"/>
        <v/>
      </c>
      <c r="O3616" s="15" t="str">
        <f>IF(I3616&lt;&gt;FALSE,VLOOKUP(H3616,internet_municipalities!$B$2:$W$226,22,FALSE),"NO INTERNET")</f>
        <v>NO INTERNET</v>
      </c>
      <c r="P3616" s="16" t="str">
        <f t="shared" si="229"/>
        <v>NO INTERNET</v>
      </c>
    </row>
    <row r="3617" spans="1:16" x14ac:dyDescent="0.2">
      <c r="A3617">
        <v>10574</v>
      </c>
      <c r="B3617" t="b">
        <v>0</v>
      </c>
      <c r="C3617" t="s">
        <v>1475</v>
      </c>
      <c r="D3617" t="s">
        <v>4616</v>
      </c>
      <c r="E3617">
        <v>77</v>
      </c>
      <c r="F3617" t="s">
        <v>1460</v>
      </c>
      <c r="G3617" t="b">
        <v>1</v>
      </c>
      <c r="H3617" t="str">
        <f>VLOOKUP(A3617,all_municipalities!$A$2:$M$445,2,FALSE)</f>
        <v>Orillia, City of</v>
      </c>
      <c r="I3617" t="b">
        <f>VLOOKUP(A3617,all_municipalities!$A$2:$M$445,9,FALSE)</f>
        <v>0</v>
      </c>
      <c r="J3617" t="b">
        <f>VLOOKUP(A3617,all_municipalities!$A$2:$M$445,13, FALSE)</f>
        <v>0</v>
      </c>
      <c r="K3617" t="str">
        <f t="shared" si="226"/>
        <v>NONE</v>
      </c>
      <c r="L3617">
        <v>0</v>
      </c>
      <c r="M3617" t="str">
        <f t="shared" si="227"/>
        <v>10574 Councillor, Ward 3</v>
      </c>
      <c r="N3617" s="6" t="str">
        <f t="shared" si="228"/>
        <v/>
      </c>
      <c r="O3617" s="15" t="str">
        <f>IF(I3617&lt;&gt;FALSE,VLOOKUP(H3617,internet_municipalities!$B$2:$W$226,22,FALSE),"NO INTERNET")</f>
        <v>NO INTERNET</v>
      </c>
      <c r="P3617" s="16" t="str">
        <f t="shared" si="229"/>
        <v>NO INTERNET</v>
      </c>
    </row>
    <row r="3618" spans="1:16" x14ac:dyDescent="0.2">
      <c r="A3618">
        <v>10574</v>
      </c>
      <c r="B3618" t="b">
        <v>0</v>
      </c>
      <c r="C3618" t="s">
        <v>1471</v>
      </c>
      <c r="D3618" t="s">
        <v>4617</v>
      </c>
      <c r="E3618">
        <v>900</v>
      </c>
      <c r="F3618" t="s">
        <v>1460</v>
      </c>
      <c r="G3618" t="b">
        <v>1</v>
      </c>
      <c r="H3618" t="str">
        <f>VLOOKUP(A3618,all_municipalities!$A$2:$M$445,2,FALSE)</f>
        <v>Orillia, City of</v>
      </c>
      <c r="I3618" t="b">
        <f>VLOOKUP(A3618,all_municipalities!$A$2:$M$445,9,FALSE)</f>
        <v>0</v>
      </c>
      <c r="J3618" t="b">
        <f>VLOOKUP(A3618,all_municipalities!$A$2:$M$445,13, FALSE)</f>
        <v>0</v>
      </c>
      <c r="K3618" t="str">
        <f t="shared" si="226"/>
        <v>NONE</v>
      </c>
      <c r="L3618">
        <v>0</v>
      </c>
      <c r="M3618" t="str">
        <f t="shared" si="227"/>
        <v>10574 Councillor, Ward 4</v>
      </c>
      <c r="N3618" s="6" t="str">
        <f t="shared" si="228"/>
        <v/>
      </c>
      <c r="O3618" s="15" t="str">
        <f>IF(I3618&lt;&gt;FALSE,VLOOKUP(H3618,internet_municipalities!$B$2:$W$226,22,FALSE),"NO INTERNET")</f>
        <v>NO INTERNET</v>
      </c>
      <c r="P3618" s="16" t="str">
        <f t="shared" si="229"/>
        <v>NO INTERNET</v>
      </c>
    </row>
    <row r="3619" spans="1:16" x14ac:dyDescent="0.2">
      <c r="A3619">
        <v>10574</v>
      </c>
      <c r="B3619" t="b">
        <v>0</v>
      </c>
      <c r="C3619" t="s">
        <v>1471</v>
      </c>
      <c r="D3619" t="s">
        <v>4618</v>
      </c>
      <c r="E3619">
        <v>242</v>
      </c>
      <c r="F3619" t="s">
        <v>1460</v>
      </c>
      <c r="G3619" t="b">
        <v>1</v>
      </c>
      <c r="H3619" t="str">
        <f>VLOOKUP(A3619,all_municipalities!$A$2:$M$445,2,FALSE)</f>
        <v>Orillia, City of</v>
      </c>
      <c r="I3619" t="b">
        <f>VLOOKUP(A3619,all_municipalities!$A$2:$M$445,9,FALSE)</f>
        <v>0</v>
      </c>
      <c r="J3619" t="b">
        <f>VLOOKUP(A3619,all_municipalities!$A$2:$M$445,13, FALSE)</f>
        <v>0</v>
      </c>
      <c r="K3619" t="str">
        <f t="shared" si="226"/>
        <v>NONE</v>
      </c>
      <c r="L3619">
        <v>0</v>
      </c>
      <c r="M3619" t="str">
        <f t="shared" si="227"/>
        <v>10574 Councillor, Ward 4</v>
      </c>
      <c r="N3619" s="6" t="str">
        <f t="shared" si="228"/>
        <v/>
      </c>
      <c r="O3619" s="15" t="str">
        <f>IF(I3619&lt;&gt;FALSE,VLOOKUP(H3619,internet_municipalities!$B$2:$W$226,22,FALSE),"NO INTERNET")</f>
        <v>NO INTERNET</v>
      </c>
      <c r="P3619" s="16" t="str">
        <f t="shared" si="229"/>
        <v>NO INTERNET</v>
      </c>
    </row>
    <row r="3620" spans="1:16" x14ac:dyDescent="0.2">
      <c r="A3620">
        <v>10577</v>
      </c>
      <c r="B3620" t="b">
        <v>1</v>
      </c>
      <c r="C3620" t="s">
        <v>1720</v>
      </c>
      <c r="D3620" t="s">
        <v>4619</v>
      </c>
      <c r="E3620">
        <v>282</v>
      </c>
      <c r="F3620">
        <v>4</v>
      </c>
      <c r="G3620" t="b">
        <v>0</v>
      </c>
      <c r="H3620" t="str">
        <f>VLOOKUP(A3620,all_municipalities!$A$2:$M$445,2,FALSE)</f>
        <v>Oro-Medonte, Township of</v>
      </c>
      <c r="I3620" t="b">
        <f>VLOOKUP(A3620,all_municipalities!$A$2:$M$445,9,FALSE)</f>
        <v>0</v>
      </c>
      <c r="J3620" t="b">
        <f>VLOOKUP(A3620,all_municipalities!$A$2:$M$445,13, FALSE)</f>
        <v>0</v>
      </c>
      <c r="K3620" t="str">
        <f t="shared" si="226"/>
        <v>NONE</v>
      </c>
      <c r="L3620">
        <v>0</v>
      </c>
      <c r="M3620" t="str">
        <f t="shared" si="227"/>
        <v>10577 Councillor, Ward 6</v>
      </c>
      <c r="N3620" s="6" t="str">
        <f t="shared" si="228"/>
        <v/>
      </c>
      <c r="O3620" s="15" t="str">
        <f>IF(I3620&lt;&gt;FALSE,VLOOKUP(H3620,internet_municipalities!$B$2:$W$226,22,FALSE),"NO INTERNET")</f>
        <v>NO INTERNET</v>
      </c>
      <c r="P3620" s="16" t="str">
        <f t="shared" si="229"/>
        <v>NO INTERNET</v>
      </c>
    </row>
    <row r="3621" spans="1:16" x14ac:dyDescent="0.2">
      <c r="A3621">
        <v>10577</v>
      </c>
      <c r="B3621" t="b">
        <v>1</v>
      </c>
      <c r="C3621" t="s">
        <v>1473</v>
      </c>
      <c r="D3621" t="s">
        <v>4620</v>
      </c>
      <c r="E3621">
        <v>553</v>
      </c>
      <c r="F3621">
        <v>44</v>
      </c>
      <c r="G3621" t="b">
        <v>0</v>
      </c>
      <c r="H3621" t="str">
        <f>VLOOKUP(A3621,all_municipalities!$A$2:$M$445,2,FALSE)</f>
        <v>Oro-Medonte, Township of</v>
      </c>
      <c r="I3621" t="b">
        <f>VLOOKUP(A3621,all_municipalities!$A$2:$M$445,9,FALSE)</f>
        <v>0</v>
      </c>
      <c r="J3621" t="b">
        <f>VLOOKUP(A3621,all_municipalities!$A$2:$M$445,13, FALSE)</f>
        <v>0</v>
      </c>
      <c r="K3621" t="str">
        <f t="shared" si="226"/>
        <v>NONE</v>
      </c>
      <c r="L3621">
        <v>0</v>
      </c>
      <c r="M3621" t="str">
        <f t="shared" si="227"/>
        <v>10577 Councillor, Ward 5</v>
      </c>
      <c r="N3621" s="6" t="str">
        <f t="shared" si="228"/>
        <v/>
      </c>
      <c r="O3621" s="15" t="str">
        <f>IF(I3621&lt;&gt;FALSE,VLOOKUP(H3621,internet_municipalities!$B$2:$W$226,22,FALSE),"NO INTERNET")</f>
        <v>NO INTERNET</v>
      </c>
      <c r="P3621" s="16" t="str">
        <f t="shared" si="229"/>
        <v>NO INTERNET</v>
      </c>
    </row>
    <row r="3622" spans="1:16" x14ac:dyDescent="0.2">
      <c r="A3622">
        <v>10577</v>
      </c>
      <c r="B3622" t="b">
        <v>1</v>
      </c>
      <c r="C3622" t="s">
        <v>1471</v>
      </c>
      <c r="D3622" t="s">
        <v>4621</v>
      </c>
      <c r="E3622">
        <v>743</v>
      </c>
      <c r="F3622">
        <v>46</v>
      </c>
      <c r="G3622" t="b">
        <v>0</v>
      </c>
      <c r="H3622" t="str">
        <f>VLOOKUP(A3622,all_municipalities!$A$2:$M$445,2,FALSE)</f>
        <v>Oro-Medonte, Township of</v>
      </c>
      <c r="I3622" t="b">
        <f>VLOOKUP(A3622,all_municipalities!$A$2:$M$445,9,FALSE)</f>
        <v>0</v>
      </c>
      <c r="J3622" t="b">
        <f>VLOOKUP(A3622,all_municipalities!$A$2:$M$445,13, FALSE)</f>
        <v>0</v>
      </c>
      <c r="K3622" t="str">
        <f t="shared" si="226"/>
        <v>NONE</v>
      </c>
      <c r="L3622">
        <v>0</v>
      </c>
      <c r="M3622" t="str">
        <f t="shared" si="227"/>
        <v>10577 Councillor, Ward 4</v>
      </c>
      <c r="N3622" s="6" t="str">
        <f t="shared" si="228"/>
        <v/>
      </c>
      <c r="O3622" s="15" t="str">
        <f>IF(I3622&lt;&gt;FALSE,VLOOKUP(H3622,internet_municipalities!$B$2:$W$226,22,FALSE),"NO INTERNET")</f>
        <v>NO INTERNET</v>
      </c>
      <c r="P3622" s="16" t="str">
        <f t="shared" si="229"/>
        <v>NO INTERNET</v>
      </c>
    </row>
    <row r="3623" spans="1:16" x14ac:dyDescent="0.2">
      <c r="A3623">
        <v>10577</v>
      </c>
      <c r="B3623" t="b">
        <v>1</v>
      </c>
      <c r="C3623" t="s">
        <v>1475</v>
      </c>
      <c r="D3623" t="s">
        <v>4622</v>
      </c>
      <c r="E3623">
        <v>743</v>
      </c>
      <c r="F3623">
        <v>287</v>
      </c>
      <c r="G3623" t="b">
        <v>0</v>
      </c>
      <c r="H3623" t="str">
        <f>VLOOKUP(A3623,all_municipalities!$A$2:$M$445,2,FALSE)</f>
        <v>Oro-Medonte, Township of</v>
      </c>
      <c r="I3623" t="b">
        <f>VLOOKUP(A3623,all_municipalities!$A$2:$M$445,9,FALSE)</f>
        <v>0</v>
      </c>
      <c r="J3623" t="b">
        <f>VLOOKUP(A3623,all_municipalities!$A$2:$M$445,13, FALSE)</f>
        <v>0</v>
      </c>
      <c r="K3623" t="str">
        <f t="shared" si="226"/>
        <v>NONE</v>
      </c>
      <c r="L3623">
        <v>0</v>
      </c>
      <c r="M3623" t="str">
        <f t="shared" si="227"/>
        <v>10577 Councillor, Ward 3</v>
      </c>
      <c r="N3623" s="6" t="str">
        <f t="shared" si="228"/>
        <v/>
      </c>
      <c r="O3623" s="15" t="str">
        <f>IF(I3623&lt;&gt;FALSE,VLOOKUP(H3623,internet_municipalities!$B$2:$W$226,22,FALSE),"NO INTERNET")</f>
        <v>NO INTERNET</v>
      </c>
      <c r="P3623" s="16" t="str">
        <f t="shared" si="229"/>
        <v>NO INTERNET</v>
      </c>
    </row>
    <row r="3624" spans="1:16" x14ac:dyDescent="0.2">
      <c r="A3624">
        <v>10577</v>
      </c>
      <c r="B3624" t="b">
        <v>1</v>
      </c>
      <c r="C3624" t="s">
        <v>1453</v>
      </c>
      <c r="D3624" t="s">
        <v>4623</v>
      </c>
      <c r="E3624">
        <v>801</v>
      </c>
      <c r="F3624">
        <v>354</v>
      </c>
      <c r="G3624" t="b">
        <v>0</v>
      </c>
      <c r="H3624" t="str">
        <f>VLOOKUP(A3624,all_municipalities!$A$2:$M$445,2,FALSE)</f>
        <v>Oro-Medonte, Township of</v>
      </c>
      <c r="I3624" t="b">
        <f>VLOOKUP(A3624,all_municipalities!$A$2:$M$445,9,FALSE)</f>
        <v>0</v>
      </c>
      <c r="J3624" t="b">
        <f>VLOOKUP(A3624,all_municipalities!$A$2:$M$445,13, FALSE)</f>
        <v>0</v>
      </c>
      <c r="K3624" t="str">
        <f t="shared" si="226"/>
        <v>NONE</v>
      </c>
      <c r="L3624">
        <v>0</v>
      </c>
      <c r="M3624" t="str">
        <f t="shared" si="227"/>
        <v>10577 Councillor, Ward 2</v>
      </c>
      <c r="N3624" s="6" t="str">
        <f t="shared" si="228"/>
        <v/>
      </c>
      <c r="O3624" s="15" t="str">
        <f>IF(I3624&lt;&gt;FALSE,VLOOKUP(H3624,internet_municipalities!$B$2:$W$226,22,FALSE),"NO INTERNET")</f>
        <v>NO INTERNET</v>
      </c>
      <c r="P3624" s="16" t="str">
        <f t="shared" si="229"/>
        <v>NO INTERNET</v>
      </c>
    </row>
    <row r="3625" spans="1:16" x14ac:dyDescent="0.2">
      <c r="A3625">
        <v>10577</v>
      </c>
      <c r="B3625" t="b">
        <v>1</v>
      </c>
      <c r="C3625" t="s">
        <v>1456</v>
      </c>
      <c r="D3625" t="s">
        <v>4624</v>
      </c>
      <c r="E3625">
        <v>875</v>
      </c>
      <c r="F3625">
        <v>508</v>
      </c>
      <c r="G3625" t="b">
        <v>0</v>
      </c>
      <c r="H3625" t="str">
        <f>VLOOKUP(A3625,all_municipalities!$A$2:$M$445,2,FALSE)</f>
        <v>Oro-Medonte, Township of</v>
      </c>
      <c r="I3625" t="b">
        <f>VLOOKUP(A3625,all_municipalities!$A$2:$M$445,9,FALSE)</f>
        <v>0</v>
      </c>
      <c r="J3625" t="b">
        <f>VLOOKUP(A3625,all_municipalities!$A$2:$M$445,13, FALSE)</f>
        <v>0</v>
      </c>
      <c r="K3625" t="str">
        <f t="shared" si="226"/>
        <v>NONE</v>
      </c>
      <c r="L3625">
        <v>0</v>
      </c>
      <c r="M3625" t="str">
        <f t="shared" si="227"/>
        <v>10577 Councillor, Ward 1</v>
      </c>
      <c r="N3625" s="6" t="str">
        <f t="shared" si="228"/>
        <v/>
      </c>
      <c r="O3625" s="15" t="str">
        <f>IF(I3625&lt;&gt;FALSE,VLOOKUP(H3625,internet_municipalities!$B$2:$W$226,22,FALSE),"NO INTERNET")</f>
        <v>NO INTERNET</v>
      </c>
      <c r="P3625" s="16" t="str">
        <f t="shared" si="229"/>
        <v>NO INTERNET</v>
      </c>
    </row>
    <row r="3626" spans="1:16" x14ac:dyDescent="0.2">
      <c r="A3626">
        <v>10577</v>
      </c>
      <c r="B3626" t="b">
        <v>0</v>
      </c>
      <c r="C3626" t="s">
        <v>1456</v>
      </c>
      <c r="D3626" t="s">
        <v>4625</v>
      </c>
      <c r="E3626">
        <v>367</v>
      </c>
      <c r="F3626" t="s">
        <v>1460</v>
      </c>
      <c r="G3626" t="b">
        <v>0</v>
      </c>
      <c r="H3626" t="str">
        <f>VLOOKUP(A3626,all_municipalities!$A$2:$M$445,2,FALSE)</f>
        <v>Oro-Medonte, Township of</v>
      </c>
      <c r="I3626" t="b">
        <f>VLOOKUP(A3626,all_municipalities!$A$2:$M$445,9,FALSE)</f>
        <v>0</v>
      </c>
      <c r="J3626" t="b">
        <f>VLOOKUP(A3626,all_municipalities!$A$2:$M$445,13, FALSE)</f>
        <v>0</v>
      </c>
      <c r="K3626" t="str">
        <f t="shared" si="226"/>
        <v>NONE</v>
      </c>
      <c r="L3626">
        <v>0</v>
      </c>
      <c r="M3626" t="str">
        <f t="shared" si="227"/>
        <v>10577 Councillor, Ward 1</v>
      </c>
      <c r="N3626" s="6" t="str">
        <f t="shared" si="228"/>
        <v/>
      </c>
      <c r="O3626" s="15" t="str">
        <f>IF(I3626&lt;&gt;FALSE,VLOOKUP(H3626,internet_municipalities!$B$2:$W$226,22,FALSE),"NO INTERNET")</f>
        <v>NO INTERNET</v>
      </c>
      <c r="P3626" s="16" t="str">
        <f t="shared" si="229"/>
        <v>NO INTERNET</v>
      </c>
    </row>
    <row r="3627" spans="1:16" x14ac:dyDescent="0.2">
      <c r="A3627">
        <v>10577</v>
      </c>
      <c r="B3627" t="b">
        <v>0</v>
      </c>
      <c r="C3627" t="s">
        <v>1453</v>
      </c>
      <c r="D3627" t="s">
        <v>4626</v>
      </c>
      <c r="E3627">
        <v>447</v>
      </c>
      <c r="F3627" t="s">
        <v>1460</v>
      </c>
      <c r="G3627" t="b">
        <v>0</v>
      </c>
      <c r="H3627" t="str">
        <f>VLOOKUP(A3627,all_municipalities!$A$2:$M$445,2,FALSE)</f>
        <v>Oro-Medonte, Township of</v>
      </c>
      <c r="I3627" t="b">
        <f>VLOOKUP(A3627,all_municipalities!$A$2:$M$445,9,FALSE)</f>
        <v>0</v>
      </c>
      <c r="J3627" t="b">
        <f>VLOOKUP(A3627,all_municipalities!$A$2:$M$445,13, FALSE)</f>
        <v>0</v>
      </c>
      <c r="K3627" t="str">
        <f t="shared" si="226"/>
        <v>NONE</v>
      </c>
      <c r="L3627">
        <v>0</v>
      </c>
      <c r="M3627" t="str">
        <f t="shared" si="227"/>
        <v>10577 Councillor, Ward 2</v>
      </c>
      <c r="N3627" s="6" t="str">
        <f t="shared" si="228"/>
        <v/>
      </c>
      <c r="O3627" s="15" t="str">
        <f>IF(I3627&lt;&gt;FALSE,VLOOKUP(H3627,internet_municipalities!$B$2:$W$226,22,FALSE),"NO INTERNET")</f>
        <v>NO INTERNET</v>
      </c>
      <c r="P3627" s="16" t="str">
        <f t="shared" si="229"/>
        <v>NO INTERNET</v>
      </c>
    </row>
    <row r="3628" spans="1:16" x14ac:dyDescent="0.2">
      <c r="A3628">
        <v>10577</v>
      </c>
      <c r="B3628" t="b">
        <v>0</v>
      </c>
      <c r="C3628" t="s">
        <v>1453</v>
      </c>
      <c r="D3628" t="s">
        <v>4627</v>
      </c>
      <c r="E3628">
        <v>30</v>
      </c>
      <c r="F3628" t="s">
        <v>1460</v>
      </c>
      <c r="G3628" t="b">
        <v>0</v>
      </c>
      <c r="H3628" t="str">
        <f>VLOOKUP(A3628,all_municipalities!$A$2:$M$445,2,FALSE)</f>
        <v>Oro-Medonte, Township of</v>
      </c>
      <c r="I3628" t="b">
        <f>VLOOKUP(A3628,all_municipalities!$A$2:$M$445,9,FALSE)</f>
        <v>0</v>
      </c>
      <c r="J3628" t="b">
        <f>VLOOKUP(A3628,all_municipalities!$A$2:$M$445,13, FALSE)</f>
        <v>0</v>
      </c>
      <c r="K3628" t="str">
        <f t="shared" si="226"/>
        <v>NONE</v>
      </c>
      <c r="L3628">
        <v>0</v>
      </c>
      <c r="M3628" t="str">
        <f t="shared" si="227"/>
        <v>10577 Councillor, Ward 2</v>
      </c>
      <c r="N3628" s="6" t="str">
        <f t="shared" si="228"/>
        <v/>
      </c>
      <c r="O3628" s="15" t="str">
        <f>IF(I3628&lt;&gt;FALSE,VLOOKUP(H3628,internet_municipalities!$B$2:$W$226,22,FALSE),"NO INTERNET")</f>
        <v>NO INTERNET</v>
      </c>
      <c r="P3628" s="16" t="str">
        <f t="shared" si="229"/>
        <v>NO INTERNET</v>
      </c>
    </row>
    <row r="3629" spans="1:16" x14ac:dyDescent="0.2">
      <c r="A3629">
        <v>10577</v>
      </c>
      <c r="B3629" t="b">
        <v>0</v>
      </c>
      <c r="C3629" t="s">
        <v>1475</v>
      </c>
      <c r="D3629" t="s">
        <v>4628</v>
      </c>
      <c r="E3629">
        <v>456</v>
      </c>
      <c r="F3629" t="s">
        <v>1460</v>
      </c>
      <c r="G3629" t="b">
        <v>0</v>
      </c>
      <c r="H3629" t="str">
        <f>VLOOKUP(A3629,all_municipalities!$A$2:$M$445,2,FALSE)</f>
        <v>Oro-Medonte, Township of</v>
      </c>
      <c r="I3629" t="b">
        <f>VLOOKUP(A3629,all_municipalities!$A$2:$M$445,9,FALSE)</f>
        <v>0</v>
      </c>
      <c r="J3629" t="b">
        <f>VLOOKUP(A3629,all_municipalities!$A$2:$M$445,13, FALSE)</f>
        <v>0</v>
      </c>
      <c r="K3629" t="str">
        <f t="shared" si="226"/>
        <v>NONE</v>
      </c>
      <c r="L3629">
        <v>0</v>
      </c>
      <c r="M3629" t="str">
        <f t="shared" si="227"/>
        <v>10577 Councillor, Ward 3</v>
      </c>
      <c r="N3629" s="6" t="str">
        <f t="shared" si="228"/>
        <v/>
      </c>
      <c r="O3629" s="15" t="str">
        <f>IF(I3629&lt;&gt;FALSE,VLOOKUP(H3629,internet_municipalities!$B$2:$W$226,22,FALSE),"NO INTERNET")</f>
        <v>NO INTERNET</v>
      </c>
      <c r="P3629" s="16" t="str">
        <f t="shared" si="229"/>
        <v>NO INTERNET</v>
      </c>
    </row>
    <row r="3630" spans="1:16" x14ac:dyDescent="0.2">
      <c r="A3630">
        <v>10577</v>
      </c>
      <c r="B3630" t="b">
        <v>0</v>
      </c>
      <c r="C3630" t="s">
        <v>1475</v>
      </c>
      <c r="D3630" t="s">
        <v>4629</v>
      </c>
      <c r="E3630">
        <v>17</v>
      </c>
      <c r="F3630" t="s">
        <v>1460</v>
      </c>
      <c r="G3630" t="b">
        <v>0</v>
      </c>
      <c r="H3630" t="str">
        <f>VLOOKUP(A3630,all_municipalities!$A$2:$M$445,2,FALSE)</f>
        <v>Oro-Medonte, Township of</v>
      </c>
      <c r="I3630" t="b">
        <f>VLOOKUP(A3630,all_municipalities!$A$2:$M$445,9,FALSE)</f>
        <v>0</v>
      </c>
      <c r="J3630" t="b">
        <f>VLOOKUP(A3630,all_municipalities!$A$2:$M$445,13, FALSE)</f>
        <v>0</v>
      </c>
      <c r="K3630" t="str">
        <f t="shared" si="226"/>
        <v>NONE</v>
      </c>
      <c r="L3630">
        <v>0</v>
      </c>
      <c r="M3630" t="str">
        <f t="shared" si="227"/>
        <v>10577 Councillor, Ward 3</v>
      </c>
      <c r="N3630" s="6" t="str">
        <f t="shared" si="228"/>
        <v/>
      </c>
      <c r="O3630" s="15" t="str">
        <f>IF(I3630&lt;&gt;FALSE,VLOOKUP(H3630,internet_municipalities!$B$2:$W$226,22,FALSE),"NO INTERNET")</f>
        <v>NO INTERNET</v>
      </c>
      <c r="P3630" s="16" t="str">
        <f t="shared" si="229"/>
        <v>NO INTERNET</v>
      </c>
    </row>
    <row r="3631" spans="1:16" x14ac:dyDescent="0.2">
      <c r="A3631">
        <v>10577</v>
      </c>
      <c r="B3631" t="b">
        <v>0</v>
      </c>
      <c r="C3631" t="s">
        <v>1471</v>
      </c>
      <c r="D3631" t="s">
        <v>4630</v>
      </c>
      <c r="E3631">
        <v>697</v>
      </c>
      <c r="F3631" t="s">
        <v>1460</v>
      </c>
      <c r="G3631" t="b">
        <v>0</v>
      </c>
      <c r="H3631" t="str">
        <f>VLOOKUP(A3631,all_municipalities!$A$2:$M$445,2,FALSE)</f>
        <v>Oro-Medonte, Township of</v>
      </c>
      <c r="I3631" t="b">
        <f>VLOOKUP(A3631,all_municipalities!$A$2:$M$445,9,FALSE)</f>
        <v>0</v>
      </c>
      <c r="J3631" t="b">
        <f>VLOOKUP(A3631,all_municipalities!$A$2:$M$445,13, FALSE)</f>
        <v>0</v>
      </c>
      <c r="K3631" t="str">
        <f t="shared" si="226"/>
        <v>NONE</v>
      </c>
      <c r="L3631">
        <v>0</v>
      </c>
      <c r="M3631" t="str">
        <f t="shared" si="227"/>
        <v>10577 Councillor, Ward 4</v>
      </c>
      <c r="N3631" s="6" t="str">
        <f t="shared" si="228"/>
        <v/>
      </c>
      <c r="O3631" s="15" t="str">
        <f>IF(I3631&lt;&gt;FALSE,VLOOKUP(H3631,internet_municipalities!$B$2:$W$226,22,FALSE),"NO INTERNET")</f>
        <v>NO INTERNET</v>
      </c>
      <c r="P3631" s="16" t="str">
        <f t="shared" si="229"/>
        <v>NO INTERNET</v>
      </c>
    </row>
    <row r="3632" spans="1:16" x14ac:dyDescent="0.2">
      <c r="A3632">
        <v>10577</v>
      </c>
      <c r="B3632" t="b">
        <v>0</v>
      </c>
      <c r="C3632" t="s">
        <v>1473</v>
      </c>
      <c r="D3632" t="s">
        <v>4631</v>
      </c>
      <c r="E3632">
        <v>106</v>
      </c>
      <c r="F3632" t="s">
        <v>1460</v>
      </c>
      <c r="G3632" t="b">
        <v>0</v>
      </c>
      <c r="H3632" t="str">
        <f>VLOOKUP(A3632,all_municipalities!$A$2:$M$445,2,FALSE)</f>
        <v>Oro-Medonte, Township of</v>
      </c>
      <c r="I3632" t="b">
        <f>VLOOKUP(A3632,all_municipalities!$A$2:$M$445,9,FALSE)</f>
        <v>0</v>
      </c>
      <c r="J3632" t="b">
        <f>VLOOKUP(A3632,all_municipalities!$A$2:$M$445,13, FALSE)</f>
        <v>0</v>
      </c>
      <c r="K3632" t="str">
        <f t="shared" si="226"/>
        <v>NONE</v>
      </c>
      <c r="L3632">
        <v>0</v>
      </c>
      <c r="M3632" t="str">
        <f t="shared" si="227"/>
        <v>10577 Councillor, Ward 5</v>
      </c>
      <c r="N3632" s="6" t="str">
        <f t="shared" si="228"/>
        <v/>
      </c>
      <c r="O3632" s="15" t="str">
        <f>IF(I3632&lt;&gt;FALSE,VLOOKUP(H3632,internet_municipalities!$B$2:$W$226,22,FALSE),"NO INTERNET")</f>
        <v>NO INTERNET</v>
      </c>
      <c r="P3632" s="16" t="str">
        <f t="shared" si="229"/>
        <v>NO INTERNET</v>
      </c>
    </row>
    <row r="3633" spans="1:16" x14ac:dyDescent="0.2">
      <c r="A3633">
        <v>10577</v>
      </c>
      <c r="B3633" t="b">
        <v>0</v>
      </c>
      <c r="C3633" t="s">
        <v>1473</v>
      </c>
      <c r="D3633" t="s">
        <v>4632</v>
      </c>
      <c r="E3633">
        <v>509</v>
      </c>
      <c r="F3633" t="s">
        <v>1460</v>
      </c>
      <c r="G3633" t="b">
        <v>0</v>
      </c>
      <c r="H3633" t="str">
        <f>VLOOKUP(A3633,all_municipalities!$A$2:$M$445,2,FALSE)</f>
        <v>Oro-Medonte, Township of</v>
      </c>
      <c r="I3633" t="b">
        <f>VLOOKUP(A3633,all_municipalities!$A$2:$M$445,9,FALSE)</f>
        <v>0</v>
      </c>
      <c r="J3633" t="b">
        <f>VLOOKUP(A3633,all_municipalities!$A$2:$M$445,13, FALSE)</f>
        <v>0</v>
      </c>
      <c r="K3633" t="str">
        <f t="shared" si="226"/>
        <v>NONE</v>
      </c>
      <c r="L3633">
        <v>0</v>
      </c>
      <c r="M3633" t="str">
        <f t="shared" si="227"/>
        <v>10577 Councillor, Ward 5</v>
      </c>
      <c r="N3633" s="6" t="str">
        <f t="shared" si="228"/>
        <v/>
      </c>
      <c r="O3633" s="15" t="str">
        <f>IF(I3633&lt;&gt;FALSE,VLOOKUP(H3633,internet_municipalities!$B$2:$W$226,22,FALSE),"NO INTERNET")</f>
        <v>NO INTERNET</v>
      </c>
      <c r="P3633" s="16" t="str">
        <f t="shared" si="229"/>
        <v>NO INTERNET</v>
      </c>
    </row>
    <row r="3634" spans="1:16" x14ac:dyDescent="0.2">
      <c r="A3634">
        <v>10577</v>
      </c>
      <c r="B3634" t="b">
        <v>0</v>
      </c>
      <c r="C3634" t="s">
        <v>1720</v>
      </c>
      <c r="D3634" t="s">
        <v>4633</v>
      </c>
      <c r="E3634">
        <v>278</v>
      </c>
      <c r="F3634" t="s">
        <v>1460</v>
      </c>
      <c r="G3634" t="b">
        <v>0</v>
      </c>
      <c r="H3634" t="str">
        <f>VLOOKUP(A3634,all_municipalities!$A$2:$M$445,2,FALSE)</f>
        <v>Oro-Medonte, Township of</v>
      </c>
      <c r="I3634" t="b">
        <f>VLOOKUP(A3634,all_municipalities!$A$2:$M$445,9,FALSE)</f>
        <v>0</v>
      </c>
      <c r="J3634" t="b">
        <f>VLOOKUP(A3634,all_municipalities!$A$2:$M$445,13, FALSE)</f>
        <v>0</v>
      </c>
      <c r="K3634" t="str">
        <f t="shared" si="226"/>
        <v>NONE</v>
      </c>
      <c r="L3634">
        <v>0</v>
      </c>
      <c r="M3634" t="str">
        <f t="shared" si="227"/>
        <v>10577 Councillor, Ward 6</v>
      </c>
      <c r="N3634" s="6" t="str">
        <f t="shared" si="228"/>
        <v/>
      </c>
      <c r="O3634" s="15" t="str">
        <f>IF(I3634&lt;&gt;FALSE,VLOOKUP(H3634,internet_municipalities!$B$2:$W$226,22,FALSE),"NO INTERNET")</f>
        <v>NO INTERNET</v>
      </c>
      <c r="P3634" s="16" t="str">
        <f t="shared" si="229"/>
        <v>NO INTERNET</v>
      </c>
    </row>
    <row r="3635" spans="1:16" x14ac:dyDescent="0.2">
      <c r="A3635">
        <v>10577</v>
      </c>
      <c r="B3635" t="b">
        <v>0</v>
      </c>
      <c r="C3635" t="s">
        <v>1720</v>
      </c>
      <c r="D3635" t="s">
        <v>4634</v>
      </c>
      <c r="E3635">
        <v>232</v>
      </c>
      <c r="F3635" t="s">
        <v>1460</v>
      </c>
      <c r="G3635" t="b">
        <v>0</v>
      </c>
      <c r="H3635" t="str">
        <f>VLOOKUP(A3635,all_municipalities!$A$2:$M$445,2,FALSE)</f>
        <v>Oro-Medonte, Township of</v>
      </c>
      <c r="I3635" t="b">
        <f>VLOOKUP(A3635,all_municipalities!$A$2:$M$445,9,FALSE)</f>
        <v>0</v>
      </c>
      <c r="J3635" t="b">
        <f>VLOOKUP(A3635,all_municipalities!$A$2:$M$445,13, FALSE)</f>
        <v>0</v>
      </c>
      <c r="K3635" t="str">
        <f t="shared" si="226"/>
        <v>NONE</v>
      </c>
      <c r="L3635">
        <v>0</v>
      </c>
      <c r="M3635" t="str">
        <f t="shared" si="227"/>
        <v>10577 Councillor, Ward 6</v>
      </c>
      <c r="N3635" s="6" t="str">
        <f t="shared" si="228"/>
        <v/>
      </c>
      <c r="O3635" s="15" t="str">
        <f>IF(I3635&lt;&gt;FALSE,VLOOKUP(H3635,internet_municipalities!$B$2:$W$226,22,FALSE),"NO INTERNET")</f>
        <v>NO INTERNET</v>
      </c>
      <c r="P3635" s="16" t="str">
        <f t="shared" si="229"/>
        <v>NO INTERNET</v>
      </c>
    </row>
    <row r="3636" spans="1:16" x14ac:dyDescent="0.2">
      <c r="A3636">
        <v>10579</v>
      </c>
      <c r="B3636" t="b">
        <v>1</v>
      </c>
      <c r="C3636" t="s">
        <v>2054</v>
      </c>
      <c r="D3636" t="s">
        <v>4635</v>
      </c>
      <c r="E3636">
        <v>1948</v>
      </c>
      <c r="F3636" t="s">
        <v>461</v>
      </c>
      <c r="G3636" t="b">
        <v>1</v>
      </c>
      <c r="H3636" t="str">
        <f>VLOOKUP(A3636,all_municipalities!$A$2:$M$445,2,FALSE)</f>
        <v>Oshawa, City of</v>
      </c>
      <c r="I3636" t="b">
        <f>VLOOKUP(A3636,all_municipalities!$A$2:$M$445,9,FALSE)</f>
        <v>0</v>
      </c>
      <c r="J3636" t="b">
        <f>VLOOKUP(A3636,all_municipalities!$A$2:$M$445,13, FALSE)</f>
        <v>0</v>
      </c>
      <c r="K3636" t="str">
        <f t="shared" si="226"/>
        <v>NONE</v>
      </c>
      <c r="L3636">
        <v>0</v>
      </c>
      <c r="M3636" t="str">
        <f t="shared" si="227"/>
        <v>10579 Councillor (Regional And City), Ward 5</v>
      </c>
      <c r="N3636" s="6" t="str">
        <f t="shared" si="228"/>
        <v/>
      </c>
      <c r="O3636" s="15" t="str">
        <f>IF(I3636&lt;&gt;FALSE,VLOOKUP(H3636,internet_municipalities!$B$2:$W$226,22,FALSE),"NO INTERNET")</f>
        <v>NO INTERNET</v>
      </c>
      <c r="P3636" s="16" t="str">
        <f t="shared" si="229"/>
        <v>NO INTERNET</v>
      </c>
    </row>
    <row r="3637" spans="1:16" x14ac:dyDescent="0.2">
      <c r="A3637">
        <v>10579</v>
      </c>
      <c r="B3637" t="b">
        <v>1</v>
      </c>
      <c r="C3637" t="s">
        <v>1453</v>
      </c>
      <c r="D3637" t="s">
        <v>4636</v>
      </c>
      <c r="E3637">
        <v>1509</v>
      </c>
      <c r="F3637">
        <v>302</v>
      </c>
      <c r="G3637" t="b">
        <v>1</v>
      </c>
      <c r="H3637" t="str">
        <f>VLOOKUP(A3637,all_municipalities!$A$2:$M$445,2,FALSE)</f>
        <v>Oshawa, City of</v>
      </c>
      <c r="I3637" t="b">
        <f>VLOOKUP(A3637,all_municipalities!$A$2:$M$445,9,FALSE)</f>
        <v>0</v>
      </c>
      <c r="J3637" t="b">
        <f>VLOOKUP(A3637,all_municipalities!$A$2:$M$445,13, FALSE)</f>
        <v>0</v>
      </c>
      <c r="K3637" t="str">
        <f t="shared" si="226"/>
        <v>NONE</v>
      </c>
      <c r="L3637">
        <v>0</v>
      </c>
      <c r="M3637" t="str">
        <f t="shared" si="227"/>
        <v>10579 Councillor, Ward 2</v>
      </c>
      <c r="N3637" s="6" t="str">
        <f t="shared" si="228"/>
        <v/>
      </c>
      <c r="O3637" s="15" t="str">
        <f>IF(I3637&lt;&gt;FALSE,VLOOKUP(H3637,internet_municipalities!$B$2:$W$226,22,FALSE),"NO INTERNET")</f>
        <v>NO INTERNET</v>
      </c>
      <c r="P3637" s="16" t="str">
        <f t="shared" si="229"/>
        <v>NO INTERNET</v>
      </c>
    </row>
    <row r="3638" spans="1:16" x14ac:dyDescent="0.2">
      <c r="A3638">
        <v>10579</v>
      </c>
      <c r="B3638" t="b">
        <v>1</v>
      </c>
      <c r="C3638" t="s">
        <v>1473</v>
      </c>
      <c r="D3638" t="s">
        <v>4637</v>
      </c>
      <c r="E3638">
        <v>2360</v>
      </c>
      <c r="F3638" t="s">
        <v>461</v>
      </c>
      <c r="G3638" t="b">
        <v>1</v>
      </c>
      <c r="H3638" t="str">
        <f>VLOOKUP(A3638,all_municipalities!$A$2:$M$445,2,FALSE)</f>
        <v>Oshawa, City of</v>
      </c>
      <c r="I3638" t="b">
        <f>VLOOKUP(A3638,all_municipalities!$A$2:$M$445,9,FALSE)</f>
        <v>0</v>
      </c>
      <c r="J3638" t="b">
        <f>VLOOKUP(A3638,all_municipalities!$A$2:$M$445,13, FALSE)</f>
        <v>0</v>
      </c>
      <c r="K3638" t="str">
        <f t="shared" si="226"/>
        <v>NONE</v>
      </c>
      <c r="L3638">
        <v>0</v>
      </c>
      <c r="M3638" t="str">
        <f t="shared" si="227"/>
        <v>10579 Councillor, Ward 5</v>
      </c>
      <c r="N3638" s="6" t="str">
        <f t="shared" si="228"/>
        <v/>
      </c>
      <c r="O3638" s="15" t="str">
        <f>IF(I3638&lt;&gt;FALSE,VLOOKUP(H3638,internet_municipalities!$B$2:$W$226,22,FALSE),"NO INTERNET")</f>
        <v>NO INTERNET</v>
      </c>
      <c r="P3638" s="16" t="str">
        <f t="shared" si="229"/>
        <v>NO INTERNET</v>
      </c>
    </row>
    <row r="3639" spans="1:16" x14ac:dyDescent="0.2">
      <c r="A3639">
        <v>10579</v>
      </c>
      <c r="B3639" t="b">
        <v>1</v>
      </c>
      <c r="C3639" t="s">
        <v>1471</v>
      </c>
      <c r="D3639" t="s">
        <v>4638</v>
      </c>
      <c r="E3639">
        <v>1497</v>
      </c>
      <c r="F3639" t="s">
        <v>461</v>
      </c>
      <c r="G3639" t="b">
        <v>1</v>
      </c>
      <c r="H3639" t="str">
        <f>VLOOKUP(A3639,all_municipalities!$A$2:$M$445,2,FALSE)</f>
        <v>Oshawa, City of</v>
      </c>
      <c r="I3639" t="b">
        <f>VLOOKUP(A3639,all_municipalities!$A$2:$M$445,9,FALSE)</f>
        <v>0</v>
      </c>
      <c r="J3639" t="b">
        <f>VLOOKUP(A3639,all_municipalities!$A$2:$M$445,13, FALSE)</f>
        <v>0</v>
      </c>
      <c r="K3639" t="str">
        <f t="shared" si="226"/>
        <v>NONE</v>
      </c>
      <c r="L3639">
        <v>0</v>
      </c>
      <c r="M3639" t="str">
        <f t="shared" si="227"/>
        <v>10579 Councillor, Ward 4</v>
      </c>
      <c r="N3639" s="6" t="str">
        <f t="shared" si="228"/>
        <v/>
      </c>
      <c r="O3639" s="15" t="str">
        <f>IF(I3639&lt;&gt;FALSE,VLOOKUP(H3639,internet_municipalities!$B$2:$W$226,22,FALSE),"NO INTERNET")</f>
        <v>NO INTERNET</v>
      </c>
      <c r="P3639" s="16" t="str">
        <f t="shared" si="229"/>
        <v>NO INTERNET</v>
      </c>
    </row>
    <row r="3640" spans="1:16" x14ac:dyDescent="0.2">
      <c r="A3640">
        <v>10579</v>
      </c>
      <c r="B3640" t="b">
        <v>1</v>
      </c>
      <c r="C3640" t="s">
        <v>2050</v>
      </c>
      <c r="D3640" t="s">
        <v>4639</v>
      </c>
      <c r="E3640">
        <v>2467</v>
      </c>
      <c r="F3640">
        <v>1603</v>
      </c>
      <c r="G3640" t="b">
        <v>1</v>
      </c>
      <c r="H3640" t="str">
        <f>VLOOKUP(A3640,all_municipalities!$A$2:$M$445,2,FALSE)</f>
        <v>Oshawa, City of</v>
      </c>
      <c r="I3640" t="b">
        <f>VLOOKUP(A3640,all_municipalities!$A$2:$M$445,9,FALSE)</f>
        <v>0</v>
      </c>
      <c r="J3640" t="b">
        <f>VLOOKUP(A3640,all_municipalities!$A$2:$M$445,13, FALSE)</f>
        <v>0</v>
      </c>
      <c r="K3640" t="str">
        <f t="shared" si="226"/>
        <v>NONE</v>
      </c>
      <c r="L3640">
        <v>0</v>
      </c>
      <c r="M3640" t="str">
        <f t="shared" si="227"/>
        <v>10579 Councillor (Regional And City), Ward 4</v>
      </c>
      <c r="N3640" s="6" t="str">
        <f t="shared" si="228"/>
        <v/>
      </c>
      <c r="O3640" s="15" t="str">
        <f>IF(I3640&lt;&gt;FALSE,VLOOKUP(H3640,internet_municipalities!$B$2:$W$226,22,FALSE),"NO INTERNET")</f>
        <v>NO INTERNET</v>
      </c>
      <c r="P3640" s="16" t="str">
        <f t="shared" si="229"/>
        <v>NO INTERNET</v>
      </c>
    </row>
    <row r="3641" spans="1:16" x14ac:dyDescent="0.2">
      <c r="A3641">
        <v>10579</v>
      </c>
      <c r="B3641" t="b">
        <v>1</v>
      </c>
      <c r="C3641" t="s">
        <v>1475</v>
      </c>
      <c r="D3641" t="s">
        <v>4640</v>
      </c>
      <c r="E3641">
        <v>2694</v>
      </c>
      <c r="F3641">
        <v>1387</v>
      </c>
      <c r="G3641" t="b">
        <v>1</v>
      </c>
      <c r="H3641" t="str">
        <f>VLOOKUP(A3641,all_municipalities!$A$2:$M$445,2,FALSE)</f>
        <v>Oshawa, City of</v>
      </c>
      <c r="I3641" t="b">
        <f>VLOOKUP(A3641,all_municipalities!$A$2:$M$445,9,FALSE)</f>
        <v>0</v>
      </c>
      <c r="J3641" t="b">
        <f>VLOOKUP(A3641,all_municipalities!$A$2:$M$445,13, FALSE)</f>
        <v>0</v>
      </c>
      <c r="K3641" t="str">
        <f t="shared" si="226"/>
        <v>NONE</v>
      </c>
      <c r="L3641">
        <v>0</v>
      </c>
      <c r="M3641" t="str">
        <f t="shared" si="227"/>
        <v>10579 Councillor, Ward 3</v>
      </c>
      <c r="N3641" s="6" t="str">
        <f t="shared" si="228"/>
        <v/>
      </c>
      <c r="O3641" s="15" t="str">
        <f>IF(I3641&lt;&gt;FALSE,VLOOKUP(H3641,internet_municipalities!$B$2:$W$226,22,FALSE),"NO INTERNET")</f>
        <v>NO INTERNET</v>
      </c>
      <c r="P3641" s="16" t="str">
        <f t="shared" si="229"/>
        <v>NO INTERNET</v>
      </c>
    </row>
    <row r="3642" spans="1:16" x14ac:dyDescent="0.2">
      <c r="A3642">
        <v>10579</v>
      </c>
      <c r="B3642" t="b">
        <v>1</v>
      </c>
      <c r="C3642" t="s">
        <v>2056</v>
      </c>
      <c r="D3642" t="s">
        <v>4641</v>
      </c>
      <c r="E3642">
        <v>3793</v>
      </c>
      <c r="F3642">
        <v>2346</v>
      </c>
      <c r="G3642" t="b">
        <v>1</v>
      </c>
      <c r="H3642" t="str">
        <f>VLOOKUP(A3642,all_municipalities!$A$2:$M$445,2,FALSE)</f>
        <v>Oshawa, City of</v>
      </c>
      <c r="I3642" t="b">
        <f>VLOOKUP(A3642,all_municipalities!$A$2:$M$445,9,FALSE)</f>
        <v>0</v>
      </c>
      <c r="J3642" t="b">
        <f>VLOOKUP(A3642,all_municipalities!$A$2:$M$445,13, FALSE)</f>
        <v>0</v>
      </c>
      <c r="K3642" t="str">
        <f t="shared" si="226"/>
        <v>NONE</v>
      </c>
      <c r="L3642">
        <v>0</v>
      </c>
      <c r="M3642" t="str">
        <f t="shared" si="227"/>
        <v>10579 Councillor (Regional And City), Ward 3</v>
      </c>
      <c r="N3642" s="6" t="str">
        <f t="shared" si="228"/>
        <v/>
      </c>
      <c r="O3642" s="15" t="str">
        <f>IF(I3642&lt;&gt;FALSE,VLOOKUP(H3642,internet_municipalities!$B$2:$W$226,22,FALSE),"NO INTERNET")</f>
        <v>NO INTERNET</v>
      </c>
      <c r="P3642" s="16" t="str">
        <f t="shared" si="229"/>
        <v>NO INTERNET</v>
      </c>
    </row>
    <row r="3643" spans="1:16" x14ac:dyDescent="0.2">
      <c r="A3643">
        <v>10579</v>
      </c>
      <c r="B3643" t="b">
        <v>1</v>
      </c>
      <c r="C3643" t="s">
        <v>2058</v>
      </c>
      <c r="D3643" t="s">
        <v>4642</v>
      </c>
      <c r="E3643">
        <v>2427</v>
      </c>
      <c r="F3643">
        <v>289</v>
      </c>
      <c r="G3643" t="b">
        <v>1</v>
      </c>
      <c r="H3643" t="str">
        <f>VLOOKUP(A3643,all_municipalities!$A$2:$M$445,2,FALSE)</f>
        <v>Oshawa, City of</v>
      </c>
      <c r="I3643" t="b">
        <f>VLOOKUP(A3643,all_municipalities!$A$2:$M$445,9,FALSE)</f>
        <v>0</v>
      </c>
      <c r="J3643" t="b">
        <f>VLOOKUP(A3643,all_municipalities!$A$2:$M$445,13, FALSE)</f>
        <v>0</v>
      </c>
      <c r="K3643" t="str">
        <f t="shared" si="226"/>
        <v>NONE</v>
      </c>
      <c r="L3643">
        <v>0</v>
      </c>
      <c r="M3643" t="str">
        <f t="shared" si="227"/>
        <v>10579 Councillor (Regional And City), Ward 2</v>
      </c>
      <c r="N3643" s="6" t="str">
        <f t="shared" si="228"/>
        <v/>
      </c>
      <c r="O3643" s="15" t="str">
        <f>IF(I3643&lt;&gt;FALSE,VLOOKUP(H3643,internet_municipalities!$B$2:$W$226,22,FALSE),"NO INTERNET")</f>
        <v>NO INTERNET</v>
      </c>
      <c r="P3643" s="16" t="str">
        <f t="shared" si="229"/>
        <v>NO INTERNET</v>
      </c>
    </row>
    <row r="3644" spans="1:16" x14ac:dyDescent="0.2">
      <c r="A3644">
        <v>10579</v>
      </c>
      <c r="B3644" t="b">
        <v>1</v>
      </c>
      <c r="C3644" t="s">
        <v>1456</v>
      </c>
      <c r="D3644" t="s">
        <v>4643</v>
      </c>
      <c r="E3644">
        <v>1101</v>
      </c>
      <c r="F3644">
        <v>8</v>
      </c>
      <c r="G3644" t="b">
        <v>1</v>
      </c>
      <c r="H3644" t="str">
        <f>VLOOKUP(A3644,all_municipalities!$A$2:$M$445,2,FALSE)</f>
        <v>Oshawa, City of</v>
      </c>
      <c r="I3644" t="b">
        <f>VLOOKUP(A3644,all_municipalities!$A$2:$M$445,9,FALSE)</f>
        <v>0</v>
      </c>
      <c r="J3644" t="b">
        <f>VLOOKUP(A3644,all_municipalities!$A$2:$M$445,13, FALSE)</f>
        <v>0</v>
      </c>
      <c r="K3644" t="str">
        <f t="shared" si="226"/>
        <v>NONE</v>
      </c>
      <c r="L3644">
        <v>0</v>
      </c>
      <c r="M3644" t="str">
        <f t="shared" si="227"/>
        <v>10579 Councillor, Ward 1</v>
      </c>
      <c r="N3644" s="6" t="str">
        <f t="shared" si="228"/>
        <v/>
      </c>
      <c r="O3644" s="15" t="str">
        <f>IF(I3644&lt;&gt;FALSE,VLOOKUP(H3644,internet_municipalities!$B$2:$W$226,22,FALSE),"NO INTERNET")</f>
        <v>NO INTERNET</v>
      </c>
      <c r="P3644" s="16" t="str">
        <f t="shared" si="229"/>
        <v>NO INTERNET</v>
      </c>
    </row>
    <row r="3645" spans="1:16" x14ac:dyDescent="0.2">
      <c r="A3645">
        <v>10579</v>
      </c>
      <c r="B3645" t="b">
        <v>1</v>
      </c>
      <c r="C3645" t="s">
        <v>2060</v>
      </c>
      <c r="D3645" t="s">
        <v>4644</v>
      </c>
      <c r="E3645">
        <v>1829</v>
      </c>
      <c r="F3645">
        <v>1507</v>
      </c>
      <c r="G3645" t="b">
        <v>1</v>
      </c>
      <c r="H3645" t="str">
        <f>VLOOKUP(A3645,all_municipalities!$A$2:$M$445,2,FALSE)</f>
        <v>Oshawa, City of</v>
      </c>
      <c r="I3645" t="b">
        <f>VLOOKUP(A3645,all_municipalities!$A$2:$M$445,9,FALSE)</f>
        <v>0</v>
      </c>
      <c r="J3645" t="b">
        <f>VLOOKUP(A3645,all_municipalities!$A$2:$M$445,13, FALSE)</f>
        <v>0</v>
      </c>
      <c r="K3645" t="str">
        <f t="shared" si="226"/>
        <v>NONE</v>
      </c>
      <c r="L3645">
        <v>0</v>
      </c>
      <c r="M3645" t="str">
        <f t="shared" si="227"/>
        <v>10579 Councillor (Regional And City), Ward 1</v>
      </c>
      <c r="N3645" s="6" t="str">
        <f t="shared" si="228"/>
        <v/>
      </c>
      <c r="O3645" s="15" t="str">
        <f>IF(I3645&lt;&gt;FALSE,VLOOKUP(H3645,internet_municipalities!$B$2:$W$226,22,FALSE),"NO INTERNET")</f>
        <v>NO INTERNET</v>
      </c>
      <c r="P3645" s="16" t="str">
        <f t="shared" si="229"/>
        <v>NO INTERNET</v>
      </c>
    </row>
    <row r="3646" spans="1:16" x14ac:dyDescent="0.2">
      <c r="A3646">
        <v>10579</v>
      </c>
      <c r="B3646" t="b">
        <v>0</v>
      </c>
      <c r="C3646" t="s">
        <v>1453</v>
      </c>
      <c r="D3646" t="s">
        <v>4645</v>
      </c>
      <c r="E3646">
        <v>1207</v>
      </c>
      <c r="F3646" t="s">
        <v>1460</v>
      </c>
      <c r="G3646" t="b">
        <v>1</v>
      </c>
      <c r="H3646" t="str">
        <f>VLOOKUP(A3646,all_municipalities!$A$2:$M$445,2,FALSE)</f>
        <v>Oshawa, City of</v>
      </c>
      <c r="I3646" t="b">
        <f>VLOOKUP(A3646,all_municipalities!$A$2:$M$445,9,FALSE)</f>
        <v>0</v>
      </c>
      <c r="J3646" t="b">
        <f>VLOOKUP(A3646,all_municipalities!$A$2:$M$445,13, FALSE)</f>
        <v>0</v>
      </c>
      <c r="K3646" t="str">
        <f t="shared" si="226"/>
        <v>NONE</v>
      </c>
      <c r="L3646">
        <v>0</v>
      </c>
      <c r="M3646" t="str">
        <f t="shared" si="227"/>
        <v>10579 Councillor, Ward 2</v>
      </c>
      <c r="N3646" s="6" t="str">
        <f t="shared" si="228"/>
        <v/>
      </c>
      <c r="O3646" s="15" t="str">
        <f>IF(I3646&lt;&gt;FALSE,VLOOKUP(H3646,internet_municipalities!$B$2:$W$226,22,FALSE),"NO INTERNET")</f>
        <v>NO INTERNET</v>
      </c>
      <c r="P3646" s="16" t="str">
        <f t="shared" si="229"/>
        <v>NO INTERNET</v>
      </c>
    </row>
    <row r="3647" spans="1:16" x14ac:dyDescent="0.2">
      <c r="A3647">
        <v>10579</v>
      </c>
      <c r="B3647" t="b">
        <v>0</v>
      </c>
      <c r="C3647" t="s">
        <v>2060</v>
      </c>
      <c r="D3647" t="s">
        <v>4646</v>
      </c>
      <c r="E3647">
        <v>322</v>
      </c>
      <c r="F3647" t="s">
        <v>1460</v>
      </c>
      <c r="G3647" t="b">
        <v>1</v>
      </c>
      <c r="H3647" t="str">
        <f>VLOOKUP(A3647,all_municipalities!$A$2:$M$445,2,FALSE)</f>
        <v>Oshawa, City of</v>
      </c>
      <c r="I3647" t="b">
        <f>VLOOKUP(A3647,all_municipalities!$A$2:$M$445,9,FALSE)</f>
        <v>0</v>
      </c>
      <c r="J3647" t="b">
        <f>VLOOKUP(A3647,all_municipalities!$A$2:$M$445,13, FALSE)</f>
        <v>0</v>
      </c>
      <c r="K3647" t="str">
        <f t="shared" si="226"/>
        <v>NONE</v>
      </c>
      <c r="L3647">
        <v>0</v>
      </c>
      <c r="M3647" t="str">
        <f t="shared" si="227"/>
        <v>10579 Councillor (Regional And City), Ward 1</v>
      </c>
      <c r="N3647" s="6" t="str">
        <f t="shared" si="228"/>
        <v/>
      </c>
      <c r="O3647" s="15" t="str">
        <f>IF(I3647&lt;&gt;FALSE,VLOOKUP(H3647,internet_municipalities!$B$2:$W$226,22,FALSE),"NO INTERNET")</f>
        <v>NO INTERNET</v>
      </c>
      <c r="P3647" s="16" t="str">
        <f t="shared" si="229"/>
        <v>NO INTERNET</v>
      </c>
    </row>
    <row r="3648" spans="1:16" x14ac:dyDescent="0.2">
      <c r="A3648">
        <v>10579</v>
      </c>
      <c r="B3648" t="b">
        <v>0</v>
      </c>
      <c r="C3648" t="s">
        <v>2060</v>
      </c>
      <c r="D3648" t="s">
        <v>4647</v>
      </c>
      <c r="E3648">
        <v>249</v>
      </c>
      <c r="F3648" t="s">
        <v>1460</v>
      </c>
      <c r="G3648" t="b">
        <v>1</v>
      </c>
      <c r="H3648" t="str">
        <f>VLOOKUP(A3648,all_municipalities!$A$2:$M$445,2,FALSE)</f>
        <v>Oshawa, City of</v>
      </c>
      <c r="I3648" t="b">
        <f>VLOOKUP(A3648,all_municipalities!$A$2:$M$445,9,FALSE)</f>
        <v>0</v>
      </c>
      <c r="J3648" t="b">
        <f>VLOOKUP(A3648,all_municipalities!$A$2:$M$445,13, FALSE)</f>
        <v>0</v>
      </c>
      <c r="K3648" t="str">
        <f t="shared" si="226"/>
        <v>NONE</v>
      </c>
      <c r="L3648">
        <v>0</v>
      </c>
      <c r="M3648" t="str">
        <f t="shared" si="227"/>
        <v>10579 Councillor (Regional And City), Ward 1</v>
      </c>
      <c r="N3648" s="6" t="str">
        <f t="shared" si="228"/>
        <v/>
      </c>
      <c r="O3648" s="15" t="str">
        <f>IF(I3648&lt;&gt;FALSE,VLOOKUP(H3648,internet_municipalities!$B$2:$W$226,22,FALSE),"NO INTERNET")</f>
        <v>NO INTERNET</v>
      </c>
      <c r="P3648" s="16" t="str">
        <f t="shared" si="229"/>
        <v>NO INTERNET</v>
      </c>
    </row>
    <row r="3649" spans="1:16" x14ac:dyDescent="0.2">
      <c r="A3649">
        <v>10579</v>
      </c>
      <c r="B3649" t="b">
        <v>0</v>
      </c>
      <c r="C3649" t="s">
        <v>1456</v>
      </c>
      <c r="D3649" t="s">
        <v>4648</v>
      </c>
      <c r="E3649">
        <v>1093</v>
      </c>
      <c r="F3649" t="s">
        <v>1460</v>
      </c>
      <c r="G3649" t="b">
        <v>1</v>
      </c>
      <c r="H3649" t="str">
        <f>VLOOKUP(A3649,all_municipalities!$A$2:$M$445,2,FALSE)</f>
        <v>Oshawa, City of</v>
      </c>
      <c r="I3649" t="b">
        <f>VLOOKUP(A3649,all_municipalities!$A$2:$M$445,9,FALSE)</f>
        <v>0</v>
      </c>
      <c r="J3649" t="b">
        <f>VLOOKUP(A3649,all_municipalities!$A$2:$M$445,13, FALSE)</f>
        <v>0</v>
      </c>
      <c r="K3649" t="str">
        <f t="shared" si="226"/>
        <v>NONE</v>
      </c>
      <c r="L3649">
        <v>0</v>
      </c>
      <c r="M3649" t="str">
        <f t="shared" si="227"/>
        <v>10579 Councillor, Ward 1</v>
      </c>
      <c r="N3649" s="6" t="str">
        <f t="shared" si="228"/>
        <v/>
      </c>
      <c r="O3649" s="15" t="str">
        <f>IF(I3649&lt;&gt;FALSE,VLOOKUP(H3649,internet_municipalities!$B$2:$W$226,22,FALSE),"NO INTERNET")</f>
        <v>NO INTERNET</v>
      </c>
      <c r="P3649" s="16" t="str">
        <f t="shared" si="229"/>
        <v>NO INTERNET</v>
      </c>
    </row>
    <row r="3650" spans="1:16" x14ac:dyDescent="0.2">
      <c r="A3650">
        <v>10579</v>
      </c>
      <c r="B3650" t="b">
        <v>0</v>
      </c>
      <c r="C3650" t="s">
        <v>1456</v>
      </c>
      <c r="D3650" t="s">
        <v>4649</v>
      </c>
      <c r="E3650">
        <v>208</v>
      </c>
      <c r="F3650" t="s">
        <v>1460</v>
      </c>
      <c r="G3650" t="b">
        <v>1</v>
      </c>
      <c r="H3650" t="str">
        <f>VLOOKUP(A3650,all_municipalities!$A$2:$M$445,2,FALSE)</f>
        <v>Oshawa, City of</v>
      </c>
      <c r="I3650" t="b">
        <f>VLOOKUP(A3650,all_municipalities!$A$2:$M$445,9,FALSE)</f>
        <v>0</v>
      </c>
      <c r="J3650" t="b">
        <f>VLOOKUP(A3650,all_municipalities!$A$2:$M$445,13, FALSE)</f>
        <v>0</v>
      </c>
      <c r="K3650" t="str">
        <f t="shared" ref="K3650:K3713" si="230">IF(J3650=TRUE,IF(F3650&lt;=10,"HIGH",IF(F3650&lt;=100,"MID",IF(F3650&lt;=1000,"LOW","NONE"))),"NONE")</f>
        <v>NONE</v>
      </c>
      <c r="L3650">
        <v>0</v>
      </c>
      <c r="M3650" t="str">
        <f t="shared" ref="M3650:M3713" si="231">CONCATENATE(A3650, " ",C3650)</f>
        <v>10579 Councillor, Ward 1</v>
      </c>
      <c r="N3650" s="6" t="str">
        <f t="shared" si="228"/>
        <v/>
      </c>
      <c r="O3650" s="15" t="str">
        <f>IF(I3650&lt;&gt;FALSE,VLOOKUP(H3650,internet_municipalities!$B$2:$W$226,22,FALSE),"NO INTERNET")</f>
        <v>NO INTERNET</v>
      </c>
      <c r="P3650" s="16" t="str">
        <f t="shared" si="229"/>
        <v>NO INTERNET</v>
      </c>
    </row>
    <row r="3651" spans="1:16" x14ac:dyDescent="0.2">
      <c r="A3651">
        <v>10579</v>
      </c>
      <c r="B3651" t="b">
        <v>0</v>
      </c>
      <c r="C3651" t="s">
        <v>2058</v>
      </c>
      <c r="D3651" t="s">
        <v>4650</v>
      </c>
      <c r="E3651">
        <v>2138</v>
      </c>
      <c r="F3651" t="s">
        <v>1460</v>
      </c>
      <c r="G3651" t="b">
        <v>1</v>
      </c>
      <c r="H3651" t="str">
        <f>VLOOKUP(A3651,all_municipalities!$A$2:$M$445,2,FALSE)</f>
        <v>Oshawa, City of</v>
      </c>
      <c r="I3651" t="b">
        <f>VLOOKUP(A3651,all_municipalities!$A$2:$M$445,9,FALSE)</f>
        <v>0</v>
      </c>
      <c r="J3651" t="b">
        <f>VLOOKUP(A3651,all_municipalities!$A$2:$M$445,13, FALSE)</f>
        <v>0</v>
      </c>
      <c r="K3651" t="str">
        <f t="shared" si="230"/>
        <v>NONE</v>
      </c>
      <c r="L3651">
        <v>0</v>
      </c>
      <c r="M3651" t="str">
        <f t="shared" si="231"/>
        <v>10579 Councillor (Regional And City), Ward 2</v>
      </c>
      <c r="N3651" s="6" t="str">
        <f t="shared" ref="N3651:N3714" si="232">IF(I3651,M3651,"")</f>
        <v/>
      </c>
      <c r="O3651" s="15" t="str">
        <f>IF(I3651&lt;&gt;FALSE,VLOOKUP(H3651,internet_municipalities!$B$2:$W$226,22,FALSE),"NO INTERNET")</f>
        <v>NO INTERNET</v>
      </c>
      <c r="P3651" s="16" t="str">
        <f t="shared" si="229"/>
        <v>NO INTERNET</v>
      </c>
    </row>
    <row r="3652" spans="1:16" x14ac:dyDescent="0.2">
      <c r="A3652">
        <v>10579</v>
      </c>
      <c r="B3652" t="b">
        <v>0</v>
      </c>
      <c r="C3652" t="s">
        <v>1453</v>
      </c>
      <c r="D3652" t="s">
        <v>4651</v>
      </c>
      <c r="E3652">
        <v>792</v>
      </c>
      <c r="F3652" t="s">
        <v>1460</v>
      </c>
      <c r="G3652" t="b">
        <v>1</v>
      </c>
      <c r="H3652" t="str">
        <f>VLOOKUP(A3652,all_municipalities!$A$2:$M$445,2,FALSE)</f>
        <v>Oshawa, City of</v>
      </c>
      <c r="I3652" t="b">
        <f>VLOOKUP(A3652,all_municipalities!$A$2:$M$445,9,FALSE)</f>
        <v>0</v>
      </c>
      <c r="J3652" t="b">
        <f>VLOOKUP(A3652,all_municipalities!$A$2:$M$445,13, FALSE)</f>
        <v>0</v>
      </c>
      <c r="K3652" t="str">
        <f t="shared" si="230"/>
        <v>NONE</v>
      </c>
      <c r="L3652">
        <v>0</v>
      </c>
      <c r="M3652" t="str">
        <f t="shared" si="231"/>
        <v>10579 Councillor, Ward 2</v>
      </c>
      <c r="N3652" s="6" t="str">
        <f t="shared" si="232"/>
        <v/>
      </c>
      <c r="O3652" s="15" t="str">
        <f>IF(I3652&lt;&gt;FALSE,VLOOKUP(H3652,internet_municipalities!$B$2:$W$226,22,FALSE),"NO INTERNET")</f>
        <v>NO INTERNET</v>
      </c>
      <c r="P3652" s="16" t="str">
        <f t="shared" si="229"/>
        <v>NO INTERNET</v>
      </c>
    </row>
    <row r="3653" spans="1:16" x14ac:dyDescent="0.2">
      <c r="A3653">
        <v>10579</v>
      </c>
      <c r="B3653" t="b">
        <v>0</v>
      </c>
      <c r="C3653" t="s">
        <v>1453</v>
      </c>
      <c r="D3653" t="s">
        <v>4652</v>
      </c>
      <c r="E3653">
        <v>695</v>
      </c>
      <c r="F3653" t="s">
        <v>1460</v>
      </c>
      <c r="G3653" t="b">
        <v>1</v>
      </c>
      <c r="H3653" t="str">
        <f>VLOOKUP(A3653,all_municipalities!$A$2:$M$445,2,FALSE)</f>
        <v>Oshawa, City of</v>
      </c>
      <c r="I3653" t="b">
        <f>VLOOKUP(A3653,all_municipalities!$A$2:$M$445,9,FALSE)</f>
        <v>0</v>
      </c>
      <c r="J3653" t="b">
        <f>VLOOKUP(A3653,all_municipalities!$A$2:$M$445,13, FALSE)</f>
        <v>0</v>
      </c>
      <c r="K3653" t="str">
        <f t="shared" si="230"/>
        <v>NONE</v>
      </c>
      <c r="L3653">
        <v>0</v>
      </c>
      <c r="M3653" t="str">
        <f t="shared" si="231"/>
        <v>10579 Councillor, Ward 2</v>
      </c>
      <c r="N3653" s="6" t="str">
        <f t="shared" si="232"/>
        <v/>
      </c>
      <c r="O3653" s="15" t="str">
        <f>IF(I3653&lt;&gt;FALSE,VLOOKUP(H3653,internet_municipalities!$B$2:$W$226,22,FALSE),"NO INTERNET")</f>
        <v>NO INTERNET</v>
      </c>
      <c r="P3653" s="16" t="str">
        <f t="shared" si="229"/>
        <v>NO INTERNET</v>
      </c>
    </row>
    <row r="3654" spans="1:16" x14ac:dyDescent="0.2">
      <c r="A3654">
        <v>10579</v>
      </c>
      <c r="B3654" t="b">
        <v>0</v>
      </c>
      <c r="C3654" t="s">
        <v>1453</v>
      </c>
      <c r="D3654" t="s">
        <v>4653</v>
      </c>
      <c r="E3654">
        <v>79</v>
      </c>
      <c r="F3654" t="s">
        <v>1460</v>
      </c>
      <c r="G3654" t="b">
        <v>1</v>
      </c>
      <c r="H3654" t="str">
        <f>VLOOKUP(A3654,all_municipalities!$A$2:$M$445,2,FALSE)</f>
        <v>Oshawa, City of</v>
      </c>
      <c r="I3654" t="b">
        <f>VLOOKUP(A3654,all_municipalities!$A$2:$M$445,9,FALSE)</f>
        <v>0</v>
      </c>
      <c r="J3654" t="b">
        <f>VLOOKUP(A3654,all_municipalities!$A$2:$M$445,13, FALSE)</f>
        <v>0</v>
      </c>
      <c r="K3654" t="str">
        <f t="shared" si="230"/>
        <v>NONE</v>
      </c>
      <c r="L3654">
        <v>0</v>
      </c>
      <c r="M3654" t="str">
        <f t="shared" si="231"/>
        <v>10579 Councillor, Ward 2</v>
      </c>
      <c r="N3654" s="6" t="str">
        <f t="shared" si="232"/>
        <v/>
      </c>
      <c r="O3654" s="15" t="str">
        <f>IF(I3654&lt;&gt;FALSE,VLOOKUP(H3654,internet_municipalities!$B$2:$W$226,22,FALSE),"NO INTERNET")</f>
        <v>NO INTERNET</v>
      </c>
      <c r="P3654" s="16" t="str">
        <f t="shared" si="229"/>
        <v>NO INTERNET</v>
      </c>
    </row>
    <row r="3655" spans="1:16" x14ac:dyDescent="0.2">
      <c r="A3655">
        <v>10579</v>
      </c>
      <c r="B3655" t="b">
        <v>0</v>
      </c>
      <c r="C3655" t="s">
        <v>1453</v>
      </c>
      <c r="D3655" t="s">
        <v>4654</v>
      </c>
      <c r="E3655">
        <v>183</v>
      </c>
      <c r="F3655" t="s">
        <v>1460</v>
      </c>
      <c r="G3655" t="b">
        <v>1</v>
      </c>
      <c r="H3655" t="str">
        <f>VLOOKUP(A3655,all_municipalities!$A$2:$M$445,2,FALSE)</f>
        <v>Oshawa, City of</v>
      </c>
      <c r="I3655" t="b">
        <f>VLOOKUP(A3655,all_municipalities!$A$2:$M$445,9,FALSE)</f>
        <v>0</v>
      </c>
      <c r="J3655" t="b">
        <f>VLOOKUP(A3655,all_municipalities!$A$2:$M$445,13, FALSE)</f>
        <v>0</v>
      </c>
      <c r="K3655" t="str">
        <f t="shared" si="230"/>
        <v>NONE</v>
      </c>
      <c r="L3655">
        <v>0</v>
      </c>
      <c r="M3655" t="str">
        <f t="shared" si="231"/>
        <v>10579 Councillor, Ward 2</v>
      </c>
      <c r="N3655" s="6" t="str">
        <f t="shared" si="232"/>
        <v/>
      </c>
      <c r="O3655" s="15" t="str">
        <f>IF(I3655&lt;&gt;FALSE,VLOOKUP(H3655,internet_municipalities!$B$2:$W$226,22,FALSE),"NO INTERNET")</f>
        <v>NO INTERNET</v>
      </c>
      <c r="P3655" s="16" t="str">
        <f t="shared" ref="P3655:P3718" si="233">IF(I3655=TRUE,IF(F3655&lt;&gt;"Acclaimed",IF(F3655&lt;&gt;"Lost",F3655/O3655,"Lost"),"Acclaimed"),"NO INTERNET")</f>
        <v>NO INTERNET</v>
      </c>
    </row>
    <row r="3656" spans="1:16" x14ac:dyDescent="0.2">
      <c r="A3656">
        <v>10579</v>
      </c>
      <c r="B3656" t="b">
        <v>0</v>
      </c>
      <c r="C3656" t="s">
        <v>2056</v>
      </c>
      <c r="D3656" t="s">
        <v>4655</v>
      </c>
      <c r="E3656">
        <v>1447</v>
      </c>
      <c r="F3656" t="s">
        <v>1460</v>
      </c>
      <c r="G3656" t="b">
        <v>1</v>
      </c>
      <c r="H3656" t="str">
        <f>VLOOKUP(A3656,all_municipalities!$A$2:$M$445,2,FALSE)</f>
        <v>Oshawa, City of</v>
      </c>
      <c r="I3656" t="b">
        <f>VLOOKUP(A3656,all_municipalities!$A$2:$M$445,9,FALSE)</f>
        <v>0</v>
      </c>
      <c r="J3656" t="b">
        <f>VLOOKUP(A3656,all_municipalities!$A$2:$M$445,13, FALSE)</f>
        <v>0</v>
      </c>
      <c r="K3656" t="str">
        <f t="shared" si="230"/>
        <v>NONE</v>
      </c>
      <c r="L3656">
        <v>0</v>
      </c>
      <c r="M3656" t="str">
        <f t="shared" si="231"/>
        <v>10579 Councillor (Regional And City), Ward 3</v>
      </c>
      <c r="N3656" s="6" t="str">
        <f t="shared" si="232"/>
        <v/>
      </c>
      <c r="O3656" s="15" t="str">
        <f>IF(I3656&lt;&gt;FALSE,VLOOKUP(H3656,internet_municipalities!$B$2:$W$226,22,FALSE),"NO INTERNET")</f>
        <v>NO INTERNET</v>
      </c>
      <c r="P3656" s="16" t="str">
        <f t="shared" si="233"/>
        <v>NO INTERNET</v>
      </c>
    </row>
    <row r="3657" spans="1:16" x14ac:dyDescent="0.2">
      <c r="A3657">
        <v>10579</v>
      </c>
      <c r="B3657" t="b">
        <v>0</v>
      </c>
      <c r="C3657" t="s">
        <v>1475</v>
      </c>
      <c r="D3657" t="s">
        <v>4656</v>
      </c>
      <c r="E3657">
        <v>1307</v>
      </c>
      <c r="F3657" t="s">
        <v>1460</v>
      </c>
      <c r="G3657" t="b">
        <v>1</v>
      </c>
      <c r="H3657" t="str">
        <f>VLOOKUP(A3657,all_municipalities!$A$2:$M$445,2,FALSE)</f>
        <v>Oshawa, City of</v>
      </c>
      <c r="I3657" t="b">
        <f>VLOOKUP(A3657,all_municipalities!$A$2:$M$445,9,FALSE)</f>
        <v>0</v>
      </c>
      <c r="J3657" t="b">
        <f>VLOOKUP(A3657,all_municipalities!$A$2:$M$445,13, FALSE)</f>
        <v>0</v>
      </c>
      <c r="K3657" t="str">
        <f t="shared" si="230"/>
        <v>NONE</v>
      </c>
      <c r="L3657">
        <v>0</v>
      </c>
      <c r="M3657" t="str">
        <f t="shared" si="231"/>
        <v>10579 Councillor, Ward 3</v>
      </c>
      <c r="N3657" s="6" t="str">
        <f t="shared" si="232"/>
        <v/>
      </c>
      <c r="O3657" s="15" t="str">
        <f>IF(I3657&lt;&gt;FALSE,VLOOKUP(H3657,internet_municipalities!$B$2:$W$226,22,FALSE),"NO INTERNET")</f>
        <v>NO INTERNET</v>
      </c>
      <c r="P3657" s="16" t="str">
        <f t="shared" si="233"/>
        <v>NO INTERNET</v>
      </c>
    </row>
    <row r="3658" spans="1:16" x14ac:dyDescent="0.2">
      <c r="A3658">
        <v>10579</v>
      </c>
      <c r="B3658" t="b">
        <v>0</v>
      </c>
      <c r="C3658" t="s">
        <v>1475</v>
      </c>
      <c r="D3658" t="s">
        <v>4657</v>
      </c>
      <c r="E3658">
        <v>763</v>
      </c>
      <c r="F3658" t="s">
        <v>1460</v>
      </c>
      <c r="G3658" t="b">
        <v>1</v>
      </c>
      <c r="H3658" t="str">
        <f>VLOOKUP(A3658,all_municipalities!$A$2:$M$445,2,FALSE)</f>
        <v>Oshawa, City of</v>
      </c>
      <c r="I3658" t="b">
        <f>VLOOKUP(A3658,all_municipalities!$A$2:$M$445,9,FALSE)</f>
        <v>0</v>
      </c>
      <c r="J3658" t="b">
        <f>VLOOKUP(A3658,all_municipalities!$A$2:$M$445,13, FALSE)</f>
        <v>0</v>
      </c>
      <c r="K3658" t="str">
        <f t="shared" si="230"/>
        <v>NONE</v>
      </c>
      <c r="L3658">
        <v>0</v>
      </c>
      <c r="M3658" t="str">
        <f t="shared" si="231"/>
        <v>10579 Councillor, Ward 3</v>
      </c>
      <c r="N3658" s="6" t="str">
        <f t="shared" si="232"/>
        <v/>
      </c>
      <c r="O3658" s="15" t="str">
        <f>IF(I3658&lt;&gt;FALSE,VLOOKUP(H3658,internet_municipalities!$B$2:$W$226,22,FALSE),"NO INTERNET")</f>
        <v>NO INTERNET</v>
      </c>
      <c r="P3658" s="16" t="str">
        <f t="shared" si="233"/>
        <v>NO INTERNET</v>
      </c>
    </row>
    <row r="3659" spans="1:16" x14ac:dyDescent="0.2">
      <c r="A3659">
        <v>10579</v>
      </c>
      <c r="B3659" t="b">
        <v>0</v>
      </c>
      <c r="C3659" t="s">
        <v>1475</v>
      </c>
      <c r="D3659" t="s">
        <v>1557</v>
      </c>
      <c r="E3659">
        <v>306</v>
      </c>
      <c r="F3659" t="s">
        <v>1460</v>
      </c>
      <c r="G3659" t="b">
        <v>1</v>
      </c>
      <c r="H3659" t="str">
        <f>VLOOKUP(A3659,all_municipalities!$A$2:$M$445,2,FALSE)</f>
        <v>Oshawa, City of</v>
      </c>
      <c r="I3659" t="b">
        <f>VLOOKUP(A3659,all_municipalities!$A$2:$M$445,9,FALSE)</f>
        <v>0</v>
      </c>
      <c r="J3659" t="b">
        <f>VLOOKUP(A3659,all_municipalities!$A$2:$M$445,13, FALSE)</f>
        <v>0</v>
      </c>
      <c r="K3659" t="str">
        <f t="shared" si="230"/>
        <v>NONE</v>
      </c>
      <c r="L3659">
        <v>0</v>
      </c>
      <c r="M3659" t="str">
        <f t="shared" si="231"/>
        <v>10579 Councillor, Ward 3</v>
      </c>
      <c r="N3659" s="6" t="str">
        <f t="shared" si="232"/>
        <v/>
      </c>
      <c r="O3659" s="15" t="str">
        <f>IF(I3659&lt;&gt;FALSE,VLOOKUP(H3659,internet_municipalities!$B$2:$W$226,22,FALSE),"NO INTERNET")</f>
        <v>NO INTERNET</v>
      </c>
      <c r="P3659" s="16" t="str">
        <f t="shared" si="233"/>
        <v>NO INTERNET</v>
      </c>
    </row>
    <row r="3660" spans="1:16" x14ac:dyDescent="0.2">
      <c r="A3660">
        <v>10579</v>
      </c>
      <c r="B3660" t="b">
        <v>0</v>
      </c>
      <c r="C3660" t="s">
        <v>2050</v>
      </c>
      <c r="D3660" t="s">
        <v>4658</v>
      </c>
      <c r="E3660">
        <v>864</v>
      </c>
      <c r="F3660" t="s">
        <v>1460</v>
      </c>
      <c r="G3660" t="b">
        <v>1</v>
      </c>
      <c r="H3660" t="str">
        <f>VLOOKUP(A3660,all_municipalities!$A$2:$M$445,2,FALSE)</f>
        <v>Oshawa, City of</v>
      </c>
      <c r="I3660" t="b">
        <f>VLOOKUP(A3660,all_municipalities!$A$2:$M$445,9,FALSE)</f>
        <v>0</v>
      </c>
      <c r="J3660" t="b">
        <f>VLOOKUP(A3660,all_municipalities!$A$2:$M$445,13, FALSE)</f>
        <v>0</v>
      </c>
      <c r="K3660" t="str">
        <f t="shared" si="230"/>
        <v>NONE</v>
      </c>
      <c r="L3660">
        <v>0</v>
      </c>
      <c r="M3660" t="str">
        <f t="shared" si="231"/>
        <v>10579 Councillor (Regional And City), Ward 4</v>
      </c>
      <c r="N3660" s="6" t="str">
        <f t="shared" si="232"/>
        <v/>
      </c>
      <c r="O3660" s="15" t="str">
        <f>IF(I3660&lt;&gt;FALSE,VLOOKUP(H3660,internet_municipalities!$B$2:$W$226,22,FALSE),"NO INTERNET")</f>
        <v>NO INTERNET</v>
      </c>
      <c r="P3660" s="16" t="str">
        <f t="shared" si="233"/>
        <v>NO INTERNET</v>
      </c>
    </row>
    <row r="3661" spans="1:16" x14ac:dyDescent="0.2">
      <c r="A3661">
        <v>19441</v>
      </c>
      <c r="B3661" t="b">
        <v>1</v>
      </c>
      <c r="C3661" t="s">
        <v>4667</v>
      </c>
      <c r="D3661" t="s">
        <v>4668</v>
      </c>
      <c r="E3661">
        <v>7758</v>
      </c>
      <c r="F3661" t="s">
        <v>461</v>
      </c>
      <c r="G3661" t="b">
        <v>1</v>
      </c>
      <c r="H3661" t="str">
        <f>VLOOKUP(A3661,all_municipalities!$A$2:$M$445,2,FALSE)</f>
        <v>Ottawa, City of</v>
      </c>
      <c r="I3661" t="b">
        <f>VLOOKUP(A3661,all_municipalities!$A$2:$M$445,9,FALSE)</f>
        <v>0</v>
      </c>
      <c r="J3661" t="b">
        <f>VLOOKUP(A3661,all_municipalities!$A$2:$M$445,13, FALSE)</f>
        <v>0</v>
      </c>
      <c r="K3661" t="str">
        <f t="shared" si="230"/>
        <v>NONE</v>
      </c>
      <c r="L3661">
        <v>0</v>
      </c>
      <c r="M3661" t="str">
        <f t="shared" si="231"/>
        <v>19441 Councillor, Ward 6 Stittsville</v>
      </c>
      <c r="N3661" s="6" t="str">
        <f t="shared" si="232"/>
        <v/>
      </c>
      <c r="O3661" s="15" t="str">
        <f>IF(I3661&lt;&gt;FALSE,VLOOKUP(H3661,internet_municipalities!$B$2:$W$226,22,FALSE),"NO INTERNET")</f>
        <v>NO INTERNET</v>
      </c>
      <c r="P3661" s="16" t="str">
        <f t="shared" si="233"/>
        <v>NO INTERNET</v>
      </c>
    </row>
    <row r="3662" spans="1:16" x14ac:dyDescent="0.2">
      <c r="A3662">
        <v>19441</v>
      </c>
      <c r="B3662" t="b">
        <v>1</v>
      </c>
      <c r="C3662" t="s">
        <v>4669</v>
      </c>
      <c r="D3662" t="s">
        <v>4670</v>
      </c>
      <c r="E3662">
        <v>4403</v>
      </c>
      <c r="F3662" t="s">
        <v>461</v>
      </c>
      <c r="G3662" t="b">
        <v>1</v>
      </c>
      <c r="H3662" t="str">
        <f>VLOOKUP(A3662,all_municipalities!$A$2:$M$445,2,FALSE)</f>
        <v>Ottawa, City of</v>
      </c>
      <c r="I3662" t="b">
        <f>VLOOKUP(A3662,all_municipalities!$A$2:$M$445,9,FALSE)</f>
        <v>0</v>
      </c>
      <c r="J3662" t="b">
        <f>VLOOKUP(A3662,all_municipalities!$A$2:$M$445,13, FALSE)</f>
        <v>0</v>
      </c>
      <c r="K3662" t="str">
        <f t="shared" si="230"/>
        <v>NONE</v>
      </c>
      <c r="L3662">
        <v>0</v>
      </c>
      <c r="M3662" t="str">
        <f t="shared" si="231"/>
        <v>19441 Councillor, Ward 24 Barrhaven East</v>
      </c>
      <c r="N3662" s="6" t="str">
        <f t="shared" si="232"/>
        <v/>
      </c>
      <c r="O3662" s="15" t="str">
        <f>IF(I3662&lt;&gt;FALSE,VLOOKUP(H3662,internet_municipalities!$B$2:$W$226,22,FALSE),"NO INTERNET")</f>
        <v>NO INTERNET</v>
      </c>
      <c r="P3662" s="16" t="str">
        <f t="shared" si="233"/>
        <v>NO INTERNET</v>
      </c>
    </row>
    <row r="3663" spans="1:16" x14ac:dyDescent="0.2">
      <c r="A3663">
        <v>19441</v>
      </c>
      <c r="B3663" t="b">
        <v>1</v>
      </c>
      <c r="C3663" t="s">
        <v>4671</v>
      </c>
      <c r="D3663" t="s">
        <v>4672</v>
      </c>
      <c r="E3663">
        <v>5334</v>
      </c>
      <c r="F3663" t="s">
        <v>461</v>
      </c>
      <c r="G3663" t="b">
        <v>1</v>
      </c>
      <c r="H3663" t="str">
        <f>VLOOKUP(A3663,all_municipalities!$A$2:$M$445,2,FALSE)</f>
        <v>Ottawa, City of</v>
      </c>
      <c r="I3663" t="b">
        <f>VLOOKUP(A3663,all_municipalities!$A$2:$M$445,9,FALSE)</f>
        <v>0</v>
      </c>
      <c r="J3663" t="b">
        <f>VLOOKUP(A3663,all_municipalities!$A$2:$M$445,13, FALSE)</f>
        <v>0</v>
      </c>
      <c r="K3663" t="str">
        <f t="shared" si="230"/>
        <v>NONE</v>
      </c>
      <c r="L3663">
        <v>0</v>
      </c>
      <c r="M3663" t="str">
        <f t="shared" si="231"/>
        <v>19441 Councillor, Ward 23 Kanata South</v>
      </c>
      <c r="N3663" s="6" t="str">
        <f t="shared" si="232"/>
        <v/>
      </c>
      <c r="O3663" s="15" t="str">
        <f>IF(I3663&lt;&gt;FALSE,VLOOKUP(H3663,internet_municipalities!$B$2:$W$226,22,FALSE),"NO INTERNET")</f>
        <v>NO INTERNET</v>
      </c>
      <c r="P3663" s="16" t="str">
        <f t="shared" si="233"/>
        <v>NO INTERNET</v>
      </c>
    </row>
    <row r="3664" spans="1:16" x14ac:dyDescent="0.2">
      <c r="A3664">
        <v>19441</v>
      </c>
      <c r="B3664" t="b">
        <v>1</v>
      </c>
      <c r="C3664" t="s">
        <v>4673</v>
      </c>
      <c r="D3664" t="s">
        <v>4674</v>
      </c>
      <c r="E3664">
        <v>5682</v>
      </c>
      <c r="F3664" t="s">
        <v>461</v>
      </c>
      <c r="G3664" t="b">
        <v>1</v>
      </c>
      <c r="H3664" t="str">
        <f>VLOOKUP(A3664,all_municipalities!$A$2:$M$445,2,FALSE)</f>
        <v>Ottawa, City of</v>
      </c>
      <c r="I3664" t="b">
        <f>VLOOKUP(A3664,all_municipalities!$A$2:$M$445,9,FALSE)</f>
        <v>0</v>
      </c>
      <c r="J3664" t="b">
        <f>VLOOKUP(A3664,all_municipalities!$A$2:$M$445,13, FALSE)</f>
        <v>0</v>
      </c>
      <c r="K3664" t="str">
        <f t="shared" si="230"/>
        <v>NONE</v>
      </c>
      <c r="L3664">
        <v>0</v>
      </c>
      <c r="M3664" t="str">
        <f t="shared" si="231"/>
        <v>19441 Councillor, Ward 22 Riverside South Findlay Creek</v>
      </c>
      <c r="N3664" s="6" t="str">
        <f t="shared" si="232"/>
        <v/>
      </c>
      <c r="O3664" s="15" t="str">
        <f>IF(I3664&lt;&gt;FALSE,VLOOKUP(H3664,internet_municipalities!$B$2:$W$226,22,FALSE),"NO INTERNET")</f>
        <v>NO INTERNET</v>
      </c>
      <c r="P3664" s="16" t="str">
        <f t="shared" si="233"/>
        <v>NO INTERNET</v>
      </c>
    </row>
    <row r="3665" spans="1:16" x14ac:dyDescent="0.2">
      <c r="A3665">
        <v>19441</v>
      </c>
      <c r="B3665" t="b">
        <v>1</v>
      </c>
      <c r="C3665" t="s">
        <v>4675</v>
      </c>
      <c r="D3665" t="s">
        <v>3742</v>
      </c>
      <c r="E3665">
        <v>6901</v>
      </c>
      <c r="F3665" t="s">
        <v>461</v>
      </c>
      <c r="G3665" t="b">
        <v>1</v>
      </c>
      <c r="H3665" t="str">
        <f>VLOOKUP(A3665,all_municipalities!$A$2:$M$445,2,FALSE)</f>
        <v>Ottawa, City of</v>
      </c>
      <c r="I3665" t="b">
        <f>VLOOKUP(A3665,all_municipalities!$A$2:$M$445,9,FALSE)</f>
        <v>0</v>
      </c>
      <c r="J3665" t="b">
        <f>VLOOKUP(A3665,all_municipalities!$A$2:$M$445,13, FALSE)</f>
        <v>0</v>
      </c>
      <c r="K3665" t="str">
        <f t="shared" si="230"/>
        <v>NONE</v>
      </c>
      <c r="L3665">
        <v>0</v>
      </c>
      <c r="M3665" t="str">
        <f t="shared" si="231"/>
        <v>19441 Councillor, Ward 21 RideauJock</v>
      </c>
      <c r="N3665" s="6" t="str">
        <f t="shared" si="232"/>
        <v/>
      </c>
      <c r="O3665" s="15" t="str">
        <f>IF(I3665&lt;&gt;FALSE,VLOOKUP(H3665,internet_municipalities!$B$2:$W$226,22,FALSE),"NO INTERNET")</f>
        <v>NO INTERNET</v>
      </c>
      <c r="P3665" s="16" t="str">
        <f t="shared" si="233"/>
        <v>NO INTERNET</v>
      </c>
    </row>
    <row r="3666" spans="1:16" x14ac:dyDescent="0.2">
      <c r="A3666">
        <v>19441</v>
      </c>
      <c r="B3666" t="b">
        <v>1</v>
      </c>
      <c r="C3666" t="s">
        <v>4676</v>
      </c>
      <c r="D3666" t="s">
        <v>4677</v>
      </c>
      <c r="E3666">
        <v>4353</v>
      </c>
      <c r="F3666" t="s">
        <v>461</v>
      </c>
      <c r="G3666" t="b">
        <v>1</v>
      </c>
      <c r="H3666" t="str">
        <f>VLOOKUP(A3666,all_municipalities!$A$2:$M$445,2,FALSE)</f>
        <v>Ottawa, City of</v>
      </c>
      <c r="I3666" t="b">
        <f>VLOOKUP(A3666,all_municipalities!$A$2:$M$445,9,FALSE)</f>
        <v>0</v>
      </c>
      <c r="J3666" t="b">
        <f>VLOOKUP(A3666,all_municipalities!$A$2:$M$445,13, FALSE)</f>
        <v>0</v>
      </c>
      <c r="K3666" t="str">
        <f t="shared" si="230"/>
        <v>NONE</v>
      </c>
      <c r="L3666">
        <v>0</v>
      </c>
      <c r="M3666" t="str">
        <f t="shared" si="231"/>
        <v>19441 Councillor, Ward 20 Osgoode</v>
      </c>
      <c r="N3666" s="6" t="str">
        <f t="shared" si="232"/>
        <v/>
      </c>
      <c r="O3666" s="15" t="str">
        <f>IF(I3666&lt;&gt;FALSE,VLOOKUP(H3666,internet_municipalities!$B$2:$W$226,22,FALSE),"NO INTERNET")</f>
        <v>NO INTERNET</v>
      </c>
      <c r="P3666" s="16" t="str">
        <f t="shared" si="233"/>
        <v>NO INTERNET</v>
      </c>
    </row>
    <row r="3667" spans="1:16" x14ac:dyDescent="0.2">
      <c r="A3667">
        <v>19441</v>
      </c>
      <c r="B3667" t="b">
        <v>1</v>
      </c>
      <c r="C3667" t="s">
        <v>4678</v>
      </c>
      <c r="D3667" t="s">
        <v>4679</v>
      </c>
      <c r="E3667">
        <v>9466</v>
      </c>
      <c r="F3667" t="s">
        <v>461</v>
      </c>
      <c r="G3667" t="b">
        <v>1</v>
      </c>
      <c r="H3667" t="str">
        <f>VLOOKUP(A3667,all_municipalities!$A$2:$M$445,2,FALSE)</f>
        <v>Ottawa, City of</v>
      </c>
      <c r="I3667" t="b">
        <f>VLOOKUP(A3667,all_municipalities!$A$2:$M$445,9,FALSE)</f>
        <v>0</v>
      </c>
      <c r="J3667" t="b">
        <f>VLOOKUP(A3667,all_municipalities!$A$2:$M$445,13, FALSE)</f>
        <v>0</v>
      </c>
      <c r="K3667" t="str">
        <f t="shared" si="230"/>
        <v>NONE</v>
      </c>
      <c r="L3667">
        <v>0</v>
      </c>
      <c r="M3667" t="str">
        <f t="shared" si="231"/>
        <v>19441 Councillor, Ward 19 Orleans South Navan</v>
      </c>
      <c r="N3667" s="6" t="str">
        <f t="shared" si="232"/>
        <v/>
      </c>
      <c r="O3667" s="15" t="str">
        <f>IF(I3667&lt;&gt;FALSE,VLOOKUP(H3667,internet_municipalities!$B$2:$W$226,22,FALSE),"NO INTERNET")</f>
        <v>NO INTERNET</v>
      </c>
      <c r="P3667" s="16" t="str">
        <f t="shared" si="233"/>
        <v>NO INTERNET</v>
      </c>
    </row>
    <row r="3668" spans="1:16" x14ac:dyDescent="0.2">
      <c r="A3668">
        <v>19441</v>
      </c>
      <c r="B3668" t="b">
        <v>1</v>
      </c>
      <c r="C3668" t="s">
        <v>4680</v>
      </c>
      <c r="D3668" t="s">
        <v>4681</v>
      </c>
      <c r="E3668">
        <v>6088</v>
      </c>
      <c r="F3668" t="s">
        <v>461</v>
      </c>
      <c r="G3668" t="b">
        <v>1</v>
      </c>
      <c r="H3668" t="str">
        <f>VLOOKUP(A3668,all_municipalities!$A$2:$M$445,2,FALSE)</f>
        <v>Ottawa, City of</v>
      </c>
      <c r="I3668" t="b">
        <f>VLOOKUP(A3668,all_municipalities!$A$2:$M$445,9,FALSE)</f>
        <v>0</v>
      </c>
      <c r="J3668" t="b">
        <f>VLOOKUP(A3668,all_municipalities!$A$2:$M$445,13, FALSE)</f>
        <v>0</v>
      </c>
      <c r="K3668" t="str">
        <f t="shared" si="230"/>
        <v>NONE</v>
      </c>
      <c r="L3668">
        <v>0</v>
      </c>
      <c r="M3668" t="str">
        <f t="shared" si="231"/>
        <v>19441 Councillor, Ward 18 Alta Vista</v>
      </c>
      <c r="N3668" s="6" t="str">
        <f t="shared" si="232"/>
        <v/>
      </c>
      <c r="O3668" s="15" t="str">
        <f>IF(I3668&lt;&gt;FALSE,VLOOKUP(H3668,internet_municipalities!$B$2:$W$226,22,FALSE),"NO INTERNET")</f>
        <v>NO INTERNET</v>
      </c>
      <c r="P3668" s="16" t="str">
        <f t="shared" si="233"/>
        <v>NO INTERNET</v>
      </c>
    </row>
    <row r="3669" spans="1:16" x14ac:dyDescent="0.2">
      <c r="A3669">
        <v>19441</v>
      </c>
      <c r="B3669" t="b">
        <v>1</v>
      </c>
      <c r="C3669" t="s">
        <v>4682</v>
      </c>
      <c r="D3669" t="s">
        <v>4683</v>
      </c>
      <c r="E3669">
        <v>11358</v>
      </c>
      <c r="F3669" t="s">
        <v>461</v>
      </c>
      <c r="G3669" t="b">
        <v>1</v>
      </c>
      <c r="H3669" t="str">
        <f>VLOOKUP(A3669,all_municipalities!$A$2:$M$445,2,FALSE)</f>
        <v>Ottawa, City of</v>
      </c>
      <c r="I3669" t="b">
        <f>VLOOKUP(A3669,all_municipalities!$A$2:$M$445,9,FALSE)</f>
        <v>0</v>
      </c>
      <c r="J3669" t="b">
        <f>VLOOKUP(A3669,all_municipalities!$A$2:$M$445,13, FALSE)</f>
        <v>0</v>
      </c>
      <c r="K3669" t="str">
        <f t="shared" si="230"/>
        <v>NONE</v>
      </c>
      <c r="L3669">
        <v>0</v>
      </c>
      <c r="M3669" t="str">
        <f t="shared" si="231"/>
        <v>19441 Councillor, Ward 17 Capital</v>
      </c>
      <c r="N3669" s="6" t="str">
        <f t="shared" si="232"/>
        <v/>
      </c>
      <c r="O3669" s="15" t="str">
        <f>IF(I3669&lt;&gt;FALSE,VLOOKUP(H3669,internet_municipalities!$B$2:$W$226,22,FALSE),"NO INTERNET")</f>
        <v>NO INTERNET</v>
      </c>
      <c r="P3669" s="16" t="str">
        <f t="shared" si="233"/>
        <v>NO INTERNET</v>
      </c>
    </row>
    <row r="3670" spans="1:16" x14ac:dyDescent="0.2">
      <c r="A3670">
        <v>19441</v>
      </c>
      <c r="B3670" t="b">
        <v>1</v>
      </c>
      <c r="C3670" t="s">
        <v>4684</v>
      </c>
      <c r="D3670" t="s">
        <v>4685</v>
      </c>
      <c r="E3670">
        <v>9595</v>
      </c>
      <c r="F3670" t="s">
        <v>461</v>
      </c>
      <c r="G3670" t="b">
        <v>1</v>
      </c>
      <c r="H3670" t="str">
        <f>VLOOKUP(A3670,all_municipalities!$A$2:$M$445,2,FALSE)</f>
        <v>Ottawa, City of</v>
      </c>
      <c r="I3670" t="b">
        <f>VLOOKUP(A3670,all_municipalities!$A$2:$M$445,9,FALSE)</f>
        <v>0</v>
      </c>
      <c r="J3670" t="b">
        <f>VLOOKUP(A3670,all_municipalities!$A$2:$M$445,13, FALSE)</f>
        <v>0</v>
      </c>
      <c r="K3670" t="str">
        <f t="shared" si="230"/>
        <v>NONE</v>
      </c>
      <c r="L3670">
        <v>0</v>
      </c>
      <c r="M3670" t="str">
        <f t="shared" si="231"/>
        <v>19441 Councillor, Ward 16 River</v>
      </c>
      <c r="N3670" s="6" t="str">
        <f t="shared" si="232"/>
        <v/>
      </c>
      <c r="O3670" s="15" t="str">
        <f>IF(I3670&lt;&gt;FALSE,VLOOKUP(H3670,internet_municipalities!$B$2:$W$226,22,FALSE),"NO INTERNET")</f>
        <v>NO INTERNET</v>
      </c>
      <c r="P3670" s="16" t="str">
        <f t="shared" si="233"/>
        <v>NO INTERNET</v>
      </c>
    </row>
    <row r="3671" spans="1:16" x14ac:dyDescent="0.2">
      <c r="A3671">
        <v>19441</v>
      </c>
      <c r="B3671" t="b">
        <v>1</v>
      </c>
      <c r="C3671" t="s">
        <v>4686</v>
      </c>
      <c r="D3671" t="s">
        <v>4687</v>
      </c>
      <c r="E3671">
        <v>11055</v>
      </c>
      <c r="F3671" t="s">
        <v>461</v>
      </c>
      <c r="G3671" t="b">
        <v>1</v>
      </c>
      <c r="H3671" t="str">
        <f>VLOOKUP(A3671,all_municipalities!$A$2:$M$445,2,FALSE)</f>
        <v>Ottawa, City of</v>
      </c>
      <c r="I3671" t="b">
        <f>VLOOKUP(A3671,all_municipalities!$A$2:$M$445,9,FALSE)</f>
        <v>0</v>
      </c>
      <c r="J3671" t="b">
        <f>VLOOKUP(A3671,all_municipalities!$A$2:$M$445,13, FALSE)</f>
        <v>0</v>
      </c>
      <c r="K3671" t="str">
        <f t="shared" si="230"/>
        <v>NONE</v>
      </c>
      <c r="L3671">
        <v>0</v>
      </c>
      <c r="M3671" t="str">
        <f t="shared" si="231"/>
        <v>19441 Councillor, Ward 15 Kitchissippi</v>
      </c>
      <c r="N3671" s="6" t="str">
        <f t="shared" si="232"/>
        <v/>
      </c>
      <c r="O3671" s="15" t="str">
        <f>IF(I3671&lt;&gt;FALSE,VLOOKUP(H3671,internet_municipalities!$B$2:$W$226,22,FALSE),"NO INTERNET")</f>
        <v>NO INTERNET</v>
      </c>
      <c r="P3671" s="16" t="str">
        <f t="shared" si="233"/>
        <v>NO INTERNET</v>
      </c>
    </row>
    <row r="3672" spans="1:16" x14ac:dyDescent="0.2">
      <c r="A3672">
        <v>19441</v>
      </c>
      <c r="B3672" t="b">
        <v>1</v>
      </c>
      <c r="C3672" t="s">
        <v>4688</v>
      </c>
      <c r="D3672" t="s">
        <v>4689</v>
      </c>
      <c r="E3672">
        <v>8663</v>
      </c>
      <c r="F3672" t="s">
        <v>461</v>
      </c>
      <c r="G3672" t="b">
        <v>1</v>
      </c>
      <c r="H3672" t="str">
        <f>VLOOKUP(A3672,all_municipalities!$A$2:$M$445,2,FALSE)</f>
        <v>Ottawa, City of</v>
      </c>
      <c r="I3672" t="b">
        <f>VLOOKUP(A3672,all_municipalities!$A$2:$M$445,9,FALSE)</f>
        <v>0</v>
      </c>
      <c r="J3672" t="b">
        <f>VLOOKUP(A3672,all_municipalities!$A$2:$M$445,13, FALSE)</f>
        <v>0</v>
      </c>
      <c r="K3672" t="str">
        <f t="shared" si="230"/>
        <v>NONE</v>
      </c>
      <c r="L3672">
        <v>0</v>
      </c>
      <c r="M3672" t="str">
        <f t="shared" si="231"/>
        <v>19441 Councillor, Ward 14 Somerset</v>
      </c>
      <c r="N3672" s="6" t="str">
        <f t="shared" si="232"/>
        <v/>
      </c>
      <c r="O3672" s="15" t="str">
        <f>IF(I3672&lt;&gt;FALSE,VLOOKUP(H3672,internet_municipalities!$B$2:$W$226,22,FALSE),"NO INTERNET")</f>
        <v>NO INTERNET</v>
      </c>
      <c r="P3672" s="16" t="str">
        <f t="shared" si="233"/>
        <v>NO INTERNET</v>
      </c>
    </row>
    <row r="3673" spans="1:16" x14ac:dyDescent="0.2">
      <c r="A3673">
        <v>19441</v>
      </c>
      <c r="B3673" t="b">
        <v>1</v>
      </c>
      <c r="C3673" t="s">
        <v>4690</v>
      </c>
      <c r="D3673" t="s">
        <v>4691</v>
      </c>
      <c r="E3673">
        <v>8481</v>
      </c>
      <c r="F3673" t="s">
        <v>461</v>
      </c>
      <c r="G3673" t="b">
        <v>1</v>
      </c>
      <c r="H3673" t="str">
        <f>VLOOKUP(A3673,all_municipalities!$A$2:$M$445,2,FALSE)</f>
        <v>Ottawa, City of</v>
      </c>
      <c r="I3673" t="b">
        <f>VLOOKUP(A3673,all_municipalities!$A$2:$M$445,9,FALSE)</f>
        <v>0</v>
      </c>
      <c r="J3673" t="b">
        <f>VLOOKUP(A3673,all_municipalities!$A$2:$M$445,13, FALSE)</f>
        <v>0</v>
      </c>
      <c r="K3673" t="str">
        <f t="shared" si="230"/>
        <v>NONE</v>
      </c>
      <c r="L3673">
        <v>0</v>
      </c>
      <c r="M3673" t="str">
        <f t="shared" si="231"/>
        <v>19441 Councillor, Ward 13 Rideau Rockcliffe</v>
      </c>
      <c r="N3673" s="6" t="str">
        <f t="shared" si="232"/>
        <v/>
      </c>
      <c r="O3673" s="15" t="str">
        <f>IF(I3673&lt;&gt;FALSE,VLOOKUP(H3673,internet_municipalities!$B$2:$W$226,22,FALSE),"NO INTERNET")</f>
        <v>NO INTERNET</v>
      </c>
      <c r="P3673" s="16" t="str">
        <f t="shared" si="233"/>
        <v>NO INTERNET</v>
      </c>
    </row>
    <row r="3674" spans="1:16" x14ac:dyDescent="0.2">
      <c r="A3674">
        <v>19441</v>
      </c>
      <c r="B3674" t="b">
        <v>1</v>
      </c>
      <c r="C3674" t="s">
        <v>4692</v>
      </c>
      <c r="D3674" t="s">
        <v>4693</v>
      </c>
      <c r="E3674">
        <v>4621</v>
      </c>
      <c r="F3674" t="s">
        <v>461</v>
      </c>
      <c r="G3674" t="b">
        <v>1</v>
      </c>
      <c r="H3674" t="str">
        <f>VLOOKUP(A3674,all_municipalities!$A$2:$M$445,2,FALSE)</f>
        <v>Ottawa, City of</v>
      </c>
      <c r="I3674" t="b">
        <f>VLOOKUP(A3674,all_municipalities!$A$2:$M$445,9,FALSE)</f>
        <v>0</v>
      </c>
      <c r="J3674" t="b">
        <f>VLOOKUP(A3674,all_municipalities!$A$2:$M$445,13, FALSE)</f>
        <v>0</v>
      </c>
      <c r="K3674" t="str">
        <f t="shared" si="230"/>
        <v>NONE</v>
      </c>
      <c r="L3674">
        <v>0</v>
      </c>
      <c r="M3674" t="str">
        <f t="shared" si="231"/>
        <v>19441 Councillor, Ward 12 Rideau Vanier</v>
      </c>
      <c r="N3674" s="6" t="str">
        <f t="shared" si="232"/>
        <v/>
      </c>
      <c r="O3674" s="15" t="str">
        <f>IF(I3674&lt;&gt;FALSE,VLOOKUP(H3674,internet_municipalities!$B$2:$W$226,22,FALSE),"NO INTERNET")</f>
        <v>NO INTERNET</v>
      </c>
      <c r="P3674" s="16" t="str">
        <f t="shared" si="233"/>
        <v>NO INTERNET</v>
      </c>
    </row>
    <row r="3675" spans="1:16" x14ac:dyDescent="0.2">
      <c r="A3675">
        <v>19441</v>
      </c>
      <c r="B3675" t="b">
        <v>1</v>
      </c>
      <c r="C3675" t="s">
        <v>4694</v>
      </c>
      <c r="D3675" t="s">
        <v>4695</v>
      </c>
      <c r="E3675">
        <v>7617</v>
      </c>
      <c r="F3675" t="s">
        <v>461</v>
      </c>
      <c r="G3675" t="b">
        <v>1</v>
      </c>
      <c r="H3675" t="str">
        <f>VLOOKUP(A3675,all_municipalities!$A$2:$M$445,2,FALSE)</f>
        <v>Ottawa, City of</v>
      </c>
      <c r="I3675" t="b">
        <f>VLOOKUP(A3675,all_municipalities!$A$2:$M$445,9,FALSE)</f>
        <v>0</v>
      </c>
      <c r="J3675" t="b">
        <f>VLOOKUP(A3675,all_municipalities!$A$2:$M$445,13, FALSE)</f>
        <v>0</v>
      </c>
      <c r="K3675" t="str">
        <f t="shared" si="230"/>
        <v>NONE</v>
      </c>
      <c r="L3675">
        <v>0</v>
      </c>
      <c r="M3675" t="str">
        <f t="shared" si="231"/>
        <v>19441 Councillor, Ward 11 Beacon Hill Cyrville</v>
      </c>
      <c r="N3675" s="6" t="str">
        <f t="shared" si="232"/>
        <v/>
      </c>
      <c r="O3675" s="15" t="str">
        <f>IF(I3675&lt;&gt;FALSE,VLOOKUP(H3675,internet_municipalities!$B$2:$W$226,22,FALSE),"NO INTERNET")</f>
        <v>NO INTERNET</v>
      </c>
      <c r="P3675" s="16" t="str">
        <f t="shared" si="233"/>
        <v>NO INTERNET</v>
      </c>
    </row>
    <row r="3676" spans="1:16" x14ac:dyDescent="0.2">
      <c r="A3676">
        <v>19441</v>
      </c>
      <c r="B3676" t="b">
        <v>1</v>
      </c>
      <c r="C3676" t="s">
        <v>4696</v>
      </c>
      <c r="D3676" t="s">
        <v>4697</v>
      </c>
      <c r="E3676">
        <v>4927</v>
      </c>
      <c r="F3676" t="s">
        <v>461</v>
      </c>
      <c r="G3676" t="b">
        <v>1</v>
      </c>
      <c r="H3676" t="str">
        <f>VLOOKUP(A3676,all_municipalities!$A$2:$M$445,2,FALSE)</f>
        <v>Ottawa, City of</v>
      </c>
      <c r="I3676" t="b">
        <f>VLOOKUP(A3676,all_municipalities!$A$2:$M$445,9,FALSE)</f>
        <v>0</v>
      </c>
      <c r="J3676" t="b">
        <f>VLOOKUP(A3676,all_municipalities!$A$2:$M$445,13, FALSE)</f>
        <v>0</v>
      </c>
      <c r="K3676" t="str">
        <f t="shared" si="230"/>
        <v>NONE</v>
      </c>
      <c r="L3676">
        <v>0</v>
      </c>
      <c r="M3676" t="str">
        <f t="shared" si="231"/>
        <v>19441 Councillor, Ward 10 Gloucester Southgate</v>
      </c>
      <c r="N3676" s="6" t="str">
        <f t="shared" si="232"/>
        <v/>
      </c>
      <c r="O3676" s="15" t="str">
        <f>IF(I3676&lt;&gt;FALSE,VLOOKUP(H3676,internet_municipalities!$B$2:$W$226,22,FALSE),"NO INTERNET")</f>
        <v>NO INTERNET</v>
      </c>
      <c r="P3676" s="16" t="str">
        <f t="shared" si="233"/>
        <v>NO INTERNET</v>
      </c>
    </row>
    <row r="3677" spans="1:16" x14ac:dyDescent="0.2">
      <c r="A3677">
        <v>19441</v>
      </c>
      <c r="B3677" t="b">
        <v>1</v>
      </c>
      <c r="C3677" t="s">
        <v>4698</v>
      </c>
      <c r="D3677" t="s">
        <v>4699</v>
      </c>
      <c r="E3677">
        <v>4812</v>
      </c>
      <c r="F3677" t="s">
        <v>461</v>
      </c>
      <c r="G3677" t="b">
        <v>1</v>
      </c>
      <c r="H3677" t="str">
        <f>VLOOKUP(A3677,all_municipalities!$A$2:$M$445,2,FALSE)</f>
        <v>Ottawa, City of</v>
      </c>
      <c r="I3677" t="b">
        <f>VLOOKUP(A3677,all_municipalities!$A$2:$M$445,9,FALSE)</f>
        <v>0</v>
      </c>
      <c r="J3677" t="b">
        <f>VLOOKUP(A3677,all_municipalities!$A$2:$M$445,13, FALSE)</f>
        <v>0</v>
      </c>
      <c r="K3677" t="str">
        <f t="shared" si="230"/>
        <v>NONE</v>
      </c>
      <c r="L3677">
        <v>0</v>
      </c>
      <c r="M3677" t="str">
        <f t="shared" si="231"/>
        <v>19441 Councillor, Ward 9 KnoxdaleMerivale</v>
      </c>
      <c r="N3677" s="6" t="str">
        <f t="shared" si="232"/>
        <v/>
      </c>
      <c r="O3677" s="15" t="str">
        <f>IF(I3677&lt;&gt;FALSE,VLOOKUP(H3677,internet_municipalities!$B$2:$W$226,22,FALSE),"NO INTERNET")</f>
        <v>NO INTERNET</v>
      </c>
      <c r="P3677" s="16" t="str">
        <f t="shared" si="233"/>
        <v>NO INTERNET</v>
      </c>
    </row>
    <row r="3678" spans="1:16" x14ac:dyDescent="0.2">
      <c r="A3678">
        <v>19441</v>
      </c>
      <c r="B3678" t="b">
        <v>1</v>
      </c>
      <c r="C3678" t="s">
        <v>4700</v>
      </c>
      <c r="D3678" t="s">
        <v>4701</v>
      </c>
      <c r="E3678">
        <v>8899</v>
      </c>
      <c r="F3678" t="s">
        <v>461</v>
      </c>
      <c r="G3678" t="b">
        <v>1</v>
      </c>
      <c r="H3678" t="str">
        <f>VLOOKUP(A3678,all_municipalities!$A$2:$M$445,2,FALSE)</f>
        <v>Ottawa, City of</v>
      </c>
      <c r="I3678" t="b">
        <f>VLOOKUP(A3678,all_municipalities!$A$2:$M$445,9,FALSE)</f>
        <v>0</v>
      </c>
      <c r="J3678" t="b">
        <f>VLOOKUP(A3678,all_municipalities!$A$2:$M$445,13, FALSE)</f>
        <v>0</v>
      </c>
      <c r="K3678" t="str">
        <f t="shared" si="230"/>
        <v>NONE</v>
      </c>
      <c r="L3678">
        <v>0</v>
      </c>
      <c r="M3678" t="str">
        <f t="shared" si="231"/>
        <v>19441 Councillor, Ward 8 College</v>
      </c>
      <c r="N3678" s="6" t="str">
        <f t="shared" si="232"/>
        <v/>
      </c>
      <c r="O3678" s="15" t="str">
        <f>IF(I3678&lt;&gt;FALSE,VLOOKUP(H3678,internet_municipalities!$B$2:$W$226,22,FALSE),"NO INTERNET")</f>
        <v>NO INTERNET</v>
      </c>
      <c r="P3678" s="16" t="str">
        <f t="shared" si="233"/>
        <v>NO INTERNET</v>
      </c>
    </row>
    <row r="3679" spans="1:16" x14ac:dyDescent="0.2">
      <c r="A3679">
        <v>19441</v>
      </c>
      <c r="B3679" t="b">
        <v>1</v>
      </c>
      <c r="C3679" t="s">
        <v>4702</v>
      </c>
      <c r="D3679" t="s">
        <v>4703</v>
      </c>
      <c r="E3679">
        <v>12398</v>
      </c>
      <c r="F3679" t="s">
        <v>461</v>
      </c>
      <c r="G3679" t="b">
        <v>1</v>
      </c>
      <c r="H3679" t="str">
        <f>VLOOKUP(A3679,all_municipalities!$A$2:$M$445,2,FALSE)</f>
        <v>Ottawa, City of</v>
      </c>
      <c r="I3679" t="b">
        <f>VLOOKUP(A3679,all_municipalities!$A$2:$M$445,9,FALSE)</f>
        <v>0</v>
      </c>
      <c r="J3679" t="b">
        <f>VLOOKUP(A3679,all_municipalities!$A$2:$M$445,13, FALSE)</f>
        <v>0</v>
      </c>
      <c r="K3679" t="str">
        <f t="shared" si="230"/>
        <v>NONE</v>
      </c>
      <c r="L3679">
        <v>0</v>
      </c>
      <c r="M3679" t="str">
        <f t="shared" si="231"/>
        <v>19441 Councillor, Ward 7 Bay</v>
      </c>
      <c r="N3679" s="6" t="str">
        <f t="shared" si="232"/>
        <v/>
      </c>
      <c r="O3679" s="15" t="str">
        <f>IF(I3679&lt;&gt;FALSE,VLOOKUP(H3679,internet_municipalities!$B$2:$W$226,22,FALSE),"NO INTERNET")</f>
        <v>NO INTERNET</v>
      </c>
      <c r="P3679" s="16" t="str">
        <f t="shared" si="233"/>
        <v>NO INTERNET</v>
      </c>
    </row>
    <row r="3680" spans="1:16" x14ac:dyDescent="0.2">
      <c r="A3680">
        <v>19441</v>
      </c>
      <c r="B3680" t="b">
        <v>1</v>
      </c>
      <c r="C3680" t="s">
        <v>4704</v>
      </c>
      <c r="D3680" t="s">
        <v>4705</v>
      </c>
      <c r="E3680">
        <v>2550</v>
      </c>
      <c r="F3680" t="s">
        <v>461</v>
      </c>
      <c r="G3680" t="b">
        <v>1</v>
      </c>
      <c r="H3680" t="str">
        <f>VLOOKUP(A3680,all_municipalities!$A$2:$M$445,2,FALSE)</f>
        <v>Ottawa, City of</v>
      </c>
      <c r="I3680" t="b">
        <f>VLOOKUP(A3680,all_municipalities!$A$2:$M$445,9,FALSE)</f>
        <v>0</v>
      </c>
      <c r="J3680" t="b">
        <f>VLOOKUP(A3680,all_municipalities!$A$2:$M$445,13, FALSE)</f>
        <v>0</v>
      </c>
      <c r="K3680" t="str">
        <f t="shared" si="230"/>
        <v>NONE</v>
      </c>
      <c r="L3680">
        <v>0</v>
      </c>
      <c r="M3680" t="str">
        <f t="shared" si="231"/>
        <v>19441 Councillor, Ward 5 West Carleton March</v>
      </c>
      <c r="N3680" s="6" t="str">
        <f t="shared" si="232"/>
        <v/>
      </c>
      <c r="O3680" s="15" t="str">
        <f>IF(I3680&lt;&gt;FALSE,VLOOKUP(H3680,internet_municipalities!$B$2:$W$226,22,FALSE),"NO INTERNET")</f>
        <v>NO INTERNET</v>
      </c>
      <c r="P3680" s="16" t="str">
        <f t="shared" si="233"/>
        <v>NO INTERNET</v>
      </c>
    </row>
    <row r="3681" spans="1:16" x14ac:dyDescent="0.2">
      <c r="A3681">
        <v>19441</v>
      </c>
      <c r="B3681" t="b">
        <v>1</v>
      </c>
      <c r="C3681" t="s">
        <v>4706</v>
      </c>
      <c r="D3681" t="s">
        <v>4707</v>
      </c>
      <c r="E3681">
        <v>8827</v>
      </c>
      <c r="F3681" t="s">
        <v>461</v>
      </c>
      <c r="G3681" t="b">
        <v>1</v>
      </c>
      <c r="H3681" t="str">
        <f>VLOOKUP(A3681,all_municipalities!$A$2:$M$445,2,FALSE)</f>
        <v>Ottawa, City of</v>
      </c>
      <c r="I3681" t="b">
        <f>VLOOKUP(A3681,all_municipalities!$A$2:$M$445,9,FALSE)</f>
        <v>0</v>
      </c>
      <c r="J3681" t="b">
        <f>VLOOKUP(A3681,all_municipalities!$A$2:$M$445,13, FALSE)</f>
        <v>0</v>
      </c>
      <c r="K3681" t="str">
        <f t="shared" si="230"/>
        <v>NONE</v>
      </c>
      <c r="L3681">
        <v>0</v>
      </c>
      <c r="M3681" t="str">
        <f t="shared" si="231"/>
        <v>19441 Councillor, Ward 4 Kanata North</v>
      </c>
      <c r="N3681" s="6" t="str">
        <f t="shared" si="232"/>
        <v/>
      </c>
      <c r="O3681" s="15" t="str">
        <f>IF(I3681&lt;&gt;FALSE,VLOOKUP(H3681,internet_municipalities!$B$2:$W$226,22,FALSE),"NO INTERNET")</f>
        <v>NO INTERNET</v>
      </c>
      <c r="P3681" s="16" t="str">
        <f t="shared" si="233"/>
        <v>NO INTERNET</v>
      </c>
    </row>
    <row r="3682" spans="1:16" x14ac:dyDescent="0.2">
      <c r="A3682">
        <v>19441</v>
      </c>
      <c r="B3682" t="b">
        <v>1</v>
      </c>
      <c r="C3682" t="s">
        <v>4708</v>
      </c>
      <c r="D3682" t="s">
        <v>4709</v>
      </c>
      <c r="E3682">
        <v>6230</v>
      </c>
      <c r="F3682" t="s">
        <v>461</v>
      </c>
      <c r="G3682" t="b">
        <v>1</v>
      </c>
      <c r="H3682" t="str">
        <f>VLOOKUP(A3682,all_municipalities!$A$2:$M$445,2,FALSE)</f>
        <v>Ottawa, City of</v>
      </c>
      <c r="I3682" t="b">
        <f>VLOOKUP(A3682,all_municipalities!$A$2:$M$445,9,FALSE)</f>
        <v>0</v>
      </c>
      <c r="J3682" t="b">
        <f>VLOOKUP(A3682,all_municipalities!$A$2:$M$445,13, FALSE)</f>
        <v>0</v>
      </c>
      <c r="K3682" t="str">
        <f t="shared" si="230"/>
        <v>NONE</v>
      </c>
      <c r="L3682">
        <v>0</v>
      </c>
      <c r="M3682" t="str">
        <f t="shared" si="231"/>
        <v>19441 Councillor, Ward 3 Barrhaven West</v>
      </c>
      <c r="N3682" s="6" t="str">
        <f t="shared" si="232"/>
        <v/>
      </c>
      <c r="O3682" s="15" t="str">
        <f>IF(I3682&lt;&gt;FALSE,VLOOKUP(H3682,internet_municipalities!$B$2:$W$226,22,FALSE),"NO INTERNET")</f>
        <v>NO INTERNET</v>
      </c>
      <c r="P3682" s="16" t="str">
        <f t="shared" si="233"/>
        <v>NO INTERNET</v>
      </c>
    </row>
    <row r="3683" spans="1:16" x14ac:dyDescent="0.2">
      <c r="A3683">
        <v>19441</v>
      </c>
      <c r="B3683" t="b">
        <v>1</v>
      </c>
      <c r="C3683" t="s">
        <v>4710</v>
      </c>
      <c r="D3683" t="s">
        <v>4711</v>
      </c>
      <c r="E3683">
        <v>11821</v>
      </c>
      <c r="F3683" t="s">
        <v>461</v>
      </c>
      <c r="G3683" t="b">
        <v>1</v>
      </c>
      <c r="H3683" t="str">
        <f>VLOOKUP(A3683,all_municipalities!$A$2:$M$445,2,FALSE)</f>
        <v>Ottawa, City of</v>
      </c>
      <c r="I3683" t="b">
        <f>VLOOKUP(A3683,all_municipalities!$A$2:$M$445,9,FALSE)</f>
        <v>0</v>
      </c>
      <c r="J3683" t="b">
        <f>VLOOKUP(A3683,all_municipalities!$A$2:$M$445,13, FALSE)</f>
        <v>0</v>
      </c>
      <c r="K3683" t="str">
        <f t="shared" si="230"/>
        <v>NONE</v>
      </c>
      <c r="L3683">
        <v>0</v>
      </c>
      <c r="M3683" t="str">
        <f t="shared" si="231"/>
        <v>19441 Councillor, Ward 2 Orleans West Innes</v>
      </c>
      <c r="N3683" s="6" t="str">
        <f t="shared" si="232"/>
        <v/>
      </c>
      <c r="O3683" s="15" t="str">
        <f>IF(I3683&lt;&gt;FALSE,VLOOKUP(H3683,internet_municipalities!$B$2:$W$226,22,FALSE),"NO INTERNET")</f>
        <v>NO INTERNET</v>
      </c>
      <c r="P3683" s="16" t="str">
        <f t="shared" si="233"/>
        <v>NO INTERNET</v>
      </c>
    </row>
    <row r="3684" spans="1:16" x14ac:dyDescent="0.2">
      <c r="A3684">
        <v>19441</v>
      </c>
      <c r="B3684" t="b">
        <v>1</v>
      </c>
      <c r="C3684" t="s">
        <v>4712</v>
      </c>
      <c r="D3684" t="s">
        <v>4713</v>
      </c>
      <c r="E3684">
        <v>11919</v>
      </c>
      <c r="F3684" t="s">
        <v>461</v>
      </c>
      <c r="G3684" t="b">
        <v>1</v>
      </c>
      <c r="H3684" t="str">
        <f>VLOOKUP(A3684,all_municipalities!$A$2:$M$445,2,FALSE)</f>
        <v>Ottawa, City of</v>
      </c>
      <c r="I3684" t="b">
        <f>VLOOKUP(A3684,all_municipalities!$A$2:$M$445,9,FALSE)</f>
        <v>0</v>
      </c>
      <c r="J3684" t="b">
        <f>VLOOKUP(A3684,all_municipalities!$A$2:$M$445,13, FALSE)</f>
        <v>0</v>
      </c>
      <c r="K3684" t="str">
        <f t="shared" si="230"/>
        <v>NONE</v>
      </c>
      <c r="L3684">
        <v>0</v>
      </c>
      <c r="M3684" t="str">
        <f t="shared" si="231"/>
        <v>19441 Councillor, Ward 1 Orleans East Cumberland</v>
      </c>
      <c r="N3684" s="6" t="str">
        <f t="shared" si="232"/>
        <v/>
      </c>
      <c r="O3684" s="15" t="str">
        <f>IF(I3684&lt;&gt;FALSE,VLOOKUP(H3684,internet_municipalities!$B$2:$W$226,22,FALSE),"NO INTERNET")</f>
        <v>NO INTERNET</v>
      </c>
      <c r="P3684" s="16" t="str">
        <f t="shared" si="233"/>
        <v>NO INTERNET</v>
      </c>
    </row>
    <row r="3685" spans="1:16" x14ac:dyDescent="0.2">
      <c r="A3685">
        <v>19441</v>
      </c>
      <c r="B3685" t="b">
        <v>0</v>
      </c>
      <c r="C3685" t="s">
        <v>4714</v>
      </c>
      <c r="D3685" t="s">
        <v>4715</v>
      </c>
      <c r="E3685">
        <v>2376</v>
      </c>
      <c r="F3685" t="s">
        <v>1460</v>
      </c>
      <c r="G3685" t="b">
        <v>1</v>
      </c>
      <c r="H3685" t="str">
        <f>VLOOKUP(A3685,all_municipalities!$A$2:$M$445,2,FALSE)</f>
        <v>Ottawa, City of</v>
      </c>
      <c r="I3685" t="b">
        <f>VLOOKUP(A3685,all_municipalities!$A$2:$M$445,9,FALSE)</f>
        <v>0</v>
      </c>
      <c r="J3685" t="b">
        <f>VLOOKUP(A3685,all_municipalities!$A$2:$M$445,13, FALSE)</f>
        <v>0</v>
      </c>
      <c r="K3685" t="str">
        <f t="shared" si="230"/>
        <v>NONE</v>
      </c>
      <c r="L3685">
        <v>0</v>
      </c>
      <c r="M3685" t="str">
        <f t="shared" si="231"/>
        <v>19441 Councillor, Ward 1 Orleans Easte Cumberland</v>
      </c>
      <c r="N3685" s="6" t="str">
        <f t="shared" si="232"/>
        <v/>
      </c>
      <c r="O3685" s="15" t="str">
        <f>IF(I3685&lt;&gt;FALSE,VLOOKUP(H3685,internet_municipalities!$B$2:$W$226,22,FALSE),"NO INTERNET")</f>
        <v>NO INTERNET</v>
      </c>
      <c r="P3685" s="16" t="str">
        <f t="shared" si="233"/>
        <v>NO INTERNET</v>
      </c>
    </row>
    <row r="3686" spans="1:16" x14ac:dyDescent="0.2">
      <c r="A3686">
        <v>10440</v>
      </c>
      <c r="B3686" t="b">
        <v>1</v>
      </c>
      <c r="C3686" t="s">
        <v>1463</v>
      </c>
      <c r="D3686" t="s">
        <v>4731</v>
      </c>
      <c r="E3686">
        <v>232</v>
      </c>
      <c r="F3686">
        <v>75</v>
      </c>
      <c r="G3686" t="b">
        <v>0</v>
      </c>
      <c r="H3686" t="str">
        <f>VLOOKUP(A3686,all_municipalities!$A$2:$M$445,2,FALSE)</f>
        <v>Papineau-Cameron, Township of</v>
      </c>
      <c r="I3686" t="b">
        <f>VLOOKUP(A3686,all_municipalities!$A$2:$M$445,9,FALSE)</f>
        <v>0</v>
      </c>
      <c r="J3686" t="b">
        <f>VLOOKUP(A3686,all_municipalities!$A$2:$M$445,13, FALSE)</f>
        <v>0</v>
      </c>
      <c r="K3686" t="str">
        <f t="shared" si="230"/>
        <v>NONE</v>
      </c>
      <c r="L3686">
        <v>0</v>
      </c>
      <c r="M3686" t="str">
        <f t="shared" si="231"/>
        <v>10440 Councillor</v>
      </c>
      <c r="N3686" s="6" t="str">
        <f t="shared" si="232"/>
        <v/>
      </c>
      <c r="O3686" s="15" t="str">
        <f>IF(I3686&lt;&gt;FALSE,VLOOKUP(H3686,internet_municipalities!$B$2:$W$226,22,FALSE),"NO INTERNET")</f>
        <v>NO INTERNET</v>
      </c>
      <c r="P3686" s="16" t="str">
        <f t="shared" si="233"/>
        <v>NO INTERNET</v>
      </c>
    </row>
    <row r="3687" spans="1:16" x14ac:dyDescent="0.2">
      <c r="A3687">
        <v>10440</v>
      </c>
      <c r="B3687" t="b">
        <v>1</v>
      </c>
      <c r="C3687" t="s">
        <v>1463</v>
      </c>
      <c r="D3687" t="s">
        <v>4732</v>
      </c>
      <c r="E3687">
        <v>177</v>
      </c>
      <c r="F3687">
        <v>20</v>
      </c>
      <c r="G3687" t="b">
        <v>0</v>
      </c>
      <c r="H3687" t="str">
        <f>VLOOKUP(A3687,all_municipalities!$A$2:$M$445,2,FALSE)</f>
        <v>Papineau-Cameron, Township of</v>
      </c>
      <c r="I3687" t="b">
        <f>VLOOKUP(A3687,all_municipalities!$A$2:$M$445,9,FALSE)</f>
        <v>0</v>
      </c>
      <c r="J3687" t="b">
        <f>VLOOKUP(A3687,all_municipalities!$A$2:$M$445,13, FALSE)</f>
        <v>0</v>
      </c>
      <c r="K3687" t="str">
        <f t="shared" si="230"/>
        <v>NONE</v>
      </c>
      <c r="L3687">
        <v>0</v>
      </c>
      <c r="M3687" t="str">
        <f t="shared" si="231"/>
        <v>10440 Councillor</v>
      </c>
      <c r="N3687" s="6" t="str">
        <f t="shared" si="232"/>
        <v/>
      </c>
      <c r="O3687" s="15" t="str">
        <f>IF(I3687&lt;&gt;FALSE,VLOOKUP(H3687,internet_municipalities!$B$2:$W$226,22,FALSE),"NO INTERNET")</f>
        <v>NO INTERNET</v>
      </c>
      <c r="P3687" s="16" t="str">
        <f t="shared" si="233"/>
        <v>NO INTERNET</v>
      </c>
    </row>
    <row r="3688" spans="1:16" x14ac:dyDescent="0.2">
      <c r="A3688">
        <v>10440</v>
      </c>
      <c r="B3688" t="b">
        <v>1</v>
      </c>
      <c r="C3688" t="s">
        <v>1463</v>
      </c>
      <c r="D3688" t="s">
        <v>4733</v>
      </c>
      <c r="E3688">
        <v>203</v>
      </c>
      <c r="F3688">
        <v>46</v>
      </c>
      <c r="G3688" t="b">
        <v>0</v>
      </c>
      <c r="H3688" t="str">
        <f>VLOOKUP(A3688,all_municipalities!$A$2:$M$445,2,FALSE)</f>
        <v>Papineau-Cameron, Township of</v>
      </c>
      <c r="I3688" t="b">
        <f>VLOOKUP(A3688,all_municipalities!$A$2:$M$445,9,FALSE)</f>
        <v>0</v>
      </c>
      <c r="J3688" t="b">
        <f>VLOOKUP(A3688,all_municipalities!$A$2:$M$445,13, FALSE)</f>
        <v>0</v>
      </c>
      <c r="K3688" t="str">
        <f t="shared" si="230"/>
        <v>NONE</v>
      </c>
      <c r="L3688">
        <v>0</v>
      </c>
      <c r="M3688" t="str">
        <f t="shared" si="231"/>
        <v>10440 Councillor</v>
      </c>
      <c r="N3688" s="6" t="str">
        <f t="shared" si="232"/>
        <v/>
      </c>
      <c r="O3688" s="15" t="str">
        <f>IF(I3688&lt;&gt;FALSE,VLOOKUP(H3688,internet_municipalities!$B$2:$W$226,22,FALSE),"NO INTERNET")</f>
        <v>NO INTERNET</v>
      </c>
      <c r="P3688" s="16" t="str">
        <f t="shared" si="233"/>
        <v>NO INTERNET</v>
      </c>
    </row>
    <row r="3689" spans="1:16" x14ac:dyDescent="0.2">
      <c r="A3689">
        <v>10440</v>
      </c>
      <c r="B3689" t="b">
        <v>1</v>
      </c>
      <c r="C3689" t="s">
        <v>1463</v>
      </c>
      <c r="D3689" t="s">
        <v>4734</v>
      </c>
      <c r="E3689">
        <v>189</v>
      </c>
      <c r="F3689">
        <v>32</v>
      </c>
      <c r="G3689" t="b">
        <v>0</v>
      </c>
      <c r="H3689" t="str">
        <f>VLOOKUP(A3689,all_municipalities!$A$2:$M$445,2,FALSE)</f>
        <v>Papineau-Cameron, Township of</v>
      </c>
      <c r="I3689" t="b">
        <f>VLOOKUP(A3689,all_municipalities!$A$2:$M$445,9,FALSE)</f>
        <v>0</v>
      </c>
      <c r="J3689" t="b">
        <f>VLOOKUP(A3689,all_municipalities!$A$2:$M$445,13, FALSE)</f>
        <v>0</v>
      </c>
      <c r="K3689" t="str">
        <f t="shared" si="230"/>
        <v>NONE</v>
      </c>
      <c r="L3689">
        <v>0</v>
      </c>
      <c r="M3689" t="str">
        <f t="shared" si="231"/>
        <v>10440 Councillor</v>
      </c>
      <c r="N3689" s="6" t="str">
        <f t="shared" si="232"/>
        <v/>
      </c>
      <c r="O3689" s="15" t="str">
        <f>IF(I3689&lt;&gt;FALSE,VLOOKUP(H3689,internet_municipalities!$B$2:$W$226,22,FALSE),"NO INTERNET")</f>
        <v>NO INTERNET</v>
      </c>
      <c r="P3689" s="16" t="str">
        <f t="shared" si="233"/>
        <v>NO INTERNET</v>
      </c>
    </row>
    <row r="3690" spans="1:16" x14ac:dyDescent="0.2">
      <c r="A3690">
        <v>10440</v>
      </c>
      <c r="B3690" t="b">
        <v>0</v>
      </c>
      <c r="C3690" t="s">
        <v>1463</v>
      </c>
      <c r="D3690" t="s">
        <v>4735</v>
      </c>
      <c r="E3690">
        <v>157</v>
      </c>
      <c r="F3690" t="s">
        <v>1460</v>
      </c>
      <c r="G3690" t="b">
        <v>0</v>
      </c>
      <c r="H3690" t="str">
        <f>VLOOKUP(A3690,all_municipalities!$A$2:$M$445,2,FALSE)</f>
        <v>Papineau-Cameron, Township of</v>
      </c>
      <c r="I3690" t="b">
        <f>VLOOKUP(A3690,all_municipalities!$A$2:$M$445,9,FALSE)</f>
        <v>0</v>
      </c>
      <c r="J3690" t="b">
        <f>VLOOKUP(A3690,all_municipalities!$A$2:$M$445,13, FALSE)</f>
        <v>0</v>
      </c>
      <c r="K3690" t="str">
        <f t="shared" si="230"/>
        <v>NONE</v>
      </c>
      <c r="L3690">
        <v>0</v>
      </c>
      <c r="M3690" t="str">
        <f t="shared" si="231"/>
        <v>10440 Councillor</v>
      </c>
      <c r="N3690" s="6" t="str">
        <f t="shared" si="232"/>
        <v/>
      </c>
      <c r="O3690" s="15" t="str">
        <f>IF(I3690&lt;&gt;FALSE,VLOOKUP(H3690,internet_municipalities!$B$2:$W$226,22,FALSE),"NO INTERNET")</f>
        <v>NO INTERNET</v>
      </c>
      <c r="P3690" s="16" t="str">
        <f t="shared" si="233"/>
        <v>NO INTERNET</v>
      </c>
    </row>
    <row r="3691" spans="1:16" x14ac:dyDescent="0.2">
      <c r="A3691">
        <v>10440</v>
      </c>
      <c r="B3691" t="b">
        <v>0</v>
      </c>
      <c r="C3691" t="s">
        <v>1463</v>
      </c>
      <c r="D3691" t="s">
        <v>4736</v>
      </c>
      <c r="E3691">
        <v>133</v>
      </c>
      <c r="F3691" t="s">
        <v>1460</v>
      </c>
      <c r="G3691" t="b">
        <v>0</v>
      </c>
      <c r="H3691" t="str">
        <f>VLOOKUP(A3691,all_municipalities!$A$2:$M$445,2,FALSE)</f>
        <v>Papineau-Cameron, Township of</v>
      </c>
      <c r="I3691" t="b">
        <f>VLOOKUP(A3691,all_municipalities!$A$2:$M$445,9,FALSE)</f>
        <v>0</v>
      </c>
      <c r="J3691" t="b">
        <f>VLOOKUP(A3691,all_municipalities!$A$2:$M$445,13, FALSE)</f>
        <v>0</v>
      </c>
      <c r="K3691" t="str">
        <f t="shared" si="230"/>
        <v>NONE</v>
      </c>
      <c r="L3691">
        <v>0</v>
      </c>
      <c r="M3691" t="str">
        <f t="shared" si="231"/>
        <v>10440 Councillor</v>
      </c>
      <c r="N3691" s="6" t="str">
        <f t="shared" si="232"/>
        <v/>
      </c>
      <c r="O3691" s="15" t="str">
        <f>IF(I3691&lt;&gt;FALSE,VLOOKUP(H3691,internet_municipalities!$B$2:$W$226,22,FALSE),"NO INTERNET")</f>
        <v>NO INTERNET</v>
      </c>
      <c r="P3691" s="16" t="str">
        <f t="shared" si="233"/>
        <v>NO INTERNET</v>
      </c>
    </row>
    <row r="3692" spans="1:16" x14ac:dyDescent="0.2">
      <c r="A3692">
        <v>10440</v>
      </c>
      <c r="B3692" t="b">
        <v>0</v>
      </c>
      <c r="C3692" t="s">
        <v>1463</v>
      </c>
      <c r="D3692" t="s">
        <v>4737</v>
      </c>
      <c r="E3692">
        <v>121</v>
      </c>
      <c r="F3692" t="s">
        <v>1460</v>
      </c>
      <c r="G3692" t="b">
        <v>0</v>
      </c>
      <c r="H3692" t="str">
        <f>VLOOKUP(A3692,all_municipalities!$A$2:$M$445,2,FALSE)</f>
        <v>Papineau-Cameron, Township of</v>
      </c>
      <c r="I3692" t="b">
        <f>VLOOKUP(A3692,all_municipalities!$A$2:$M$445,9,FALSE)</f>
        <v>0</v>
      </c>
      <c r="J3692" t="b">
        <f>VLOOKUP(A3692,all_municipalities!$A$2:$M$445,13, FALSE)</f>
        <v>0</v>
      </c>
      <c r="K3692" t="str">
        <f t="shared" si="230"/>
        <v>NONE</v>
      </c>
      <c r="L3692">
        <v>0</v>
      </c>
      <c r="M3692" t="str">
        <f t="shared" si="231"/>
        <v>10440 Councillor</v>
      </c>
      <c r="N3692" s="6" t="str">
        <f t="shared" si="232"/>
        <v/>
      </c>
      <c r="O3692" s="15" t="str">
        <f>IF(I3692&lt;&gt;FALSE,VLOOKUP(H3692,internet_municipalities!$B$2:$W$226,22,FALSE),"NO INTERNET")</f>
        <v>NO INTERNET</v>
      </c>
      <c r="P3692" s="16" t="str">
        <f t="shared" si="233"/>
        <v>NO INTERNET</v>
      </c>
    </row>
    <row r="3693" spans="1:16" x14ac:dyDescent="0.2">
      <c r="A3693">
        <v>10523</v>
      </c>
      <c r="B3693" t="b">
        <v>1</v>
      </c>
      <c r="C3693" t="s">
        <v>1463</v>
      </c>
      <c r="D3693" t="s">
        <v>4747</v>
      </c>
      <c r="E3693">
        <v>201</v>
      </c>
      <c r="F3693">
        <v>36</v>
      </c>
      <c r="G3693" t="b">
        <v>0</v>
      </c>
      <c r="H3693" t="str">
        <f>VLOOKUP(A3693,all_municipalities!$A$2:$M$445,2,FALSE)</f>
        <v>Pelee, Township of</v>
      </c>
      <c r="I3693" t="b">
        <f>VLOOKUP(A3693,all_municipalities!$A$2:$M$445,9,FALSE)</f>
        <v>0</v>
      </c>
      <c r="J3693" t="b">
        <f>VLOOKUP(A3693,all_municipalities!$A$2:$M$445,13, FALSE)</f>
        <v>0</v>
      </c>
      <c r="K3693" t="str">
        <f t="shared" si="230"/>
        <v>NONE</v>
      </c>
      <c r="L3693">
        <v>0</v>
      </c>
      <c r="M3693" t="str">
        <f t="shared" si="231"/>
        <v>10523 Councillor</v>
      </c>
      <c r="N3693" s="6" t="str">
        <f t="shared" si="232"/>
        <v/>
      </c>
      <c r="O3693" s="15" t="str">
        <f>IF(I3693&lt;&gt;FALSE,VLOOKUP(H3693,internet_municipalities!$B$2:$W$226,22,FALSE),"NO INTERNET")</f>
        <v>NO INTERNET</v>
      </c>
      <c r="P3693" s="16" t="str">
        <f t="shared" si="233"/>
        <v>NO INTERNET</v>
      </c>
    </row>
    <row r="3694" spans="1:16" x14ac:dyDescent="0.2">
      <c r="A3694">
        <v>10523</v>
      </c>
      <c r="B3694" t="b">
        <v>1</v>
      </c>
      <c r="C3694" t="s">
        <v>1479</v>
      </c>
      <c r="D3694" t="s">
        <v>4748</v>
      </c>
      <c r="E3694">
        <v>257</v>
      </c>
      <c r="F3694" t="s">
        <v>461</v>
      </c>
      <c r="G3694" t="b">
        <v>0</v>
      </c>
      <c r="H3694" t="str">
        <f>VLOOKUP(A3694,all_municipalities!$A$2:$M$445,2,FALSE)</f>
        <v>Pelee, Township of</v>
      </c>
      <c r="I3694" t="b">
        <f>VLOOKUP(A3694,all_municipalities!$A$2:$M$445,9,FALSE)</f>
        <v>0</v>
      </c>
      <c r="J3694" t="b">
        <f>VLOOKUP(A3694,all_municipalities!$A$2:$M$445,13, FALSE)</f>
        <v>0</v>
      </c>
      <c r="K3694" t="str">
        <f t="shared" si="230"/>
        <v>NONE</v>
      </c>
      <c r="L3694">
        <v>0</v>
      </c>
      <c r="M3694" t="str">
        <f t="shared" si="231"/>
        <v>10523 Deputy Mayor</v>
      </c>
      <c r="N3694" s="6" t="str">
        <f t="shared" si="232"/>
        <v/>
      </c>
      <c r="O3694" s="15" t="str">
        <f>IF(I3694&lt;&gt;FALSE,VLOOKUP(H3694,internet_municipalities!$B$2:$W$226,22,FALSE),"NO INTERNET")</f>
        <v>NO INTERNET</v>
      </c>
      <c r="P3694" s="16" t="str">
        <f t="shared" si="233"/>
        <v>NO INTERNET</v>
      </c>
    </row>
    <row r="3695" spans="1:16" x14ac:dyDescent="0.2">
      <c r="A3695">
        <v>10523</v>
      </c>
      <c r="B3695" t="b">
        <v>1</v>
      </c>
      <c r="C3695" t="s">
        <v>1463</v>
      </c>
      <c r="D3695" t="s">
        <v>4749</v>
      </c>
      <c r="E3695">
        <v>232</v>
      </c>
      <c r="F3695">
        <v>67</v>
      </c>
      <c r="G3695" t="b">
        <v>0</v>
      </c>
      <c r="H3695" t="str">
        <f>VLOOKUP(A3695,all_municipalities!$A$2:$M$445,2,FALSE)</f>
        <v>Pelee, Township of</v>
      </c>
      <c r="I3695" t="b">
        <f>VLOOKUP(A3695,all_municipalities!$A$2:$M$445,9,FALSE)</f>
        <v>0</v>
      </c>
      <c r="J3695" t="b">
        <f>VLOOKUP(A3695,all_municipalities!$A$2:$M$445,13, FALSE)</f>
        <v>0</v>
      </c>
      <c r="K3695" t="str">
        <f t="shared" si="230"/>
        <v>NONE</v>
      </c>
      <c r="L3695">
        <v>0</v>
      </c>
      <c r="M3695" t="str">
        <f t="shared" si="231"/>
        <v>10523 Councillor</v>
      </c>
      <c r="N3695" s="6" t="str">
        <f t="shared" si="232"/>
        <v/>
      </c>
      <c r="O3695" s="15" t="str">
        <f>IF(I3695&lt;&gt;FALSE,VLOOKUP(H3695,internet_municipalities!$B$2:$W$226,22,FALSE),"NO INTERNET")</f>
        <v>NO INTERNET</v>
      </c>
      <c r="P3695" s="16" t="str">
        <f t="shared" si="233"/>
        <v>NO INTERNET</v>
      </c>
    </row>
    <row r="3696" spans="1:16" x14ac:dyDescent="0.2">
      <c r="A3696">
        <v>10523</v>
      </c>
      <c r="B3696" t="b">
        <v>1</v>
      </c>
      <c r="C3696" t="s">
        <v>1463</v>
      </c>
      <c r="D3696" t="s">
        <v>4750</v>
      </c>
      <c r="E3696">
        <v>194</v>
      </c>
      <c r="F3696">
        <v>29</v>
      </c>
      <c r="G3696" t="b">
        <v>0</v>
      </c>
      <c r="H3696" t="str">
        <f>VLOOKUP(A3696,all_municipalities!$A$2:$M$445,2,FALSE)</f>
        <v>Pelee, Township of</v>
      </c>
      <c r="I3696" t="b">
        <f>VLOOKUP(A3696,all_municipalities!$A$2:$M$445,9,FALSE)</f>
        <v>0</v>
      </c>
      <c r="J3696" t="b">
        <f>VLOOKUP(A3696,all_municipalities!$A$2:$M$445,13, FALSE)</f>
        <v>0</v>
      </c>
      <c r="K3696" t="str">
        <f t="shared" si="230"/>
        <v>NONE</v>
      </c>
      <c r="L3696">
        <v>0</v>
      </c>
      <c r="M3696" t="str">
        <f t="shared" si="231"/>
        <v>10523 Councillor</v>
      </c>
      <c r="N3696" s="6" t="str">
        <f t="shared" si="232"/>
        <v/>
      </c>
      <c r="O3696" s="15" t="str">
        <f>IF(I3696&lt;&gt;FALSE,VLOOKUP(H3696,internet_municipalities!$B$2:$W$226,22,FALSE),"NO INTERNET")</f>
        <v>NO INTERNET</v>
      </c>
      <c r="P3696" s="16" t="str">
        <f t="shared" si="233"/>
        <v>NO INTERNET</v>
      </c>
    </row>
    <row r="3697" spans="1:16" x14ac:dyDescent="0.2">
      <c r="A3697">
        <v>10523</v>
      </c>
      <c r="B3697" t="b">
        <v>0</v>
      </c>
      <c r="C3697" t="s">
        <v>1463</v>
      </c>
      <c r="D3697" t="s">
        <v>4751</v>
      </c>
      <c r="E3697">
        <v>165</v>
      </c>
      <c r="F3697" t="s">
        <v>1460</v>
      </c>
      <c r="G3697" t="b">
        <v>0</v>
      </c>
      <c r="H3697" t="str">
        <f>VLOOKUP(A3697,all_municipalities!$A$2:$M$445,2,FALSE)</f>
        <v>Pelee, Township of</v>
      </c>
      <c r="I3697" t="b">
        <f>VLOOKUP(A3697,all_municipalities!$A$2:$M$445,9,FALSE)</f>
        <v>0</v>
      </c>
      <c r="J3697" t="b">
        <f>VLOOKUP(A3697,all_municipalities!$A$2:$M$445,13, FALSE)</f>
        <v>0</v>
      </c>
      <c r="K3697" t="str">
        <f t="shared" si="230"/>
        <v>NONE</v>
      </c>
      <c r="L3697">
        <v>0</v>
      </c>
      <c r="M3697" t="str">
        <f t="shared" si="231"/>
        <v>10523 Councillor</v>
      </c>
      <c r="N3697" s="6" t="str">
        <f t="shared" si="232"/>
        <v/>
      </c>
      <c r="O3697" s="15" t="str">
        <f>IF(I3697&lt;&gt;FALSE,VLOOKUP(H3697,internet_municipalities!$B$2:$W$226,22,FALSE),"NO INTERNET")</f>
        <v>NO INTERNET</v>
      </c>
      <c r="P3697" s="16" t="str">
        <f t="shared" si="233"/>
        <v>NO INTERNET</v>
      </c>
    </row>
    <row r="3698" spans="1:16" x14ac:dyDescent="0.2">
      <c r="A3698">
        <v>10268</v>
      </c>
      <c r="B3698" t="b">
        <v>1</v>
      </c>
      <c r="C3698" t="s">
        <v>1985</v>
      </c>
      <c r="D3698" t="s">
        <v>4752</v>
      </c>
      <c r="E3698">
        <v>3461</v>
      </c>
      <c r="F3698">
        <v>2435</v>
      </c>
      <c r="G3698" t="b">
        <v>0</v>
      </c>
      <c r="H3698" t="str">
        <f>VLOOKUP(A3698,all_municipalities!$A$2:$M$445,2,FALSE)</f>
        <v>Pelham, Town of</v>
      </c>
      <c r="I3698" t="b">
        <f>VLOOKUP(A3698,all_municipalities!$A$2:$M$445,9,FALSE)</f>
        <v>0</v>
      </c>
      <c r="J3698" t="b">
        <f>VLOOKUP(A3698,all_municipalities!$A$2:$M$445,13, FALSE)</f>
        <v>0</v>
      </c>
      <c r="K3698" t="str">
        <f t="shared" si="230"/>
        <v>NONE</v>
      </c>
      <c r="L3698">
        <v>0</v>
      </c>
      <c r="M3698" t="str">
        <f t="shared" si="231"/>
        <v>10268 Regional Councillor</v>
      </c>
      <c r="N3698" s="6" t="str">
        <f t="shared" si="232"/>
        <v/>
      </c>
      <c r="O3698" s="15" t="str">
        <f>IF(I3698&lt;&gt;FALSE,VLOOKUP(H3698,internet_municipalities!$B$2:$W$226,22,FALSE),"NO INTERNET")</f>
        <v>NO INTERNET</v>
      </c>
      <c r="P3698" s="16" t="str">
        <f t="shared" si="233"/>
        <v>NO INTERNET</v>
      </c>
    </row>
    <row r="3699" spans="1:16" x14ac:dyDescent="0.2">
      <c r="A3699">
        <v>10268</v>
      </c>
      <c r="B3699" t="b">
        <v>1</v>
      </c>
      <c r="C3699" t="s">
        <v>1475</v>
      </c>
      <c r="D3699" t="s">
        <v>4753</v>
      </c>
      <c r="E3699" t="s">
        <v>461</v>
      </c>
      <c r="F3699" t="s">
        <v>461</v>
      </c>
      <c r="G3699" t="b">
        <v>0</v>
      </c>
      <c r="H3699" t="str">
        <f>VLOOKUP(A3699,all_municipalities!$A$2:$M$445,2,FALSE)</f>
        <v>Pelham, Town of</v>
      </c>
      <c r="I3699" t="b">
        <f>VLOOKUP(A3699,all_municipalities!$A$2:$M$445,9,FALSE)</f>
        <v>0</v>
      </c>
      <c r="J3699" t="b">
        <f>VLOOKUP(A3699,all_municipalities!$A$2:$M$445,13, FALSE)</f>
        <v>0</v>
      </c>
      <c r="K3699" t="str">
        <f t="shared" si="230"/>
        <v>NONE</v>
      </c>
      <c r="L3699">
        <v>0</v>
      </c>
      <c r="M3699" t="str">
        <f t="shared" si="231"/>
        <v>10268 Councillor, Ward 3</v>
      </c>
      <c r="N3699" s="6" t="str">
        <f t="shared" si="232"/>
        <v/>
      </c>
      <c r="O3699" s="15" t="str">
        <f>IF(I3699&lt;&gt;FALSE,VLOOKUP(H3699,internet_municipalities!$B$2:$W$226,22,FALSE),"NO INTERNET")</f>
        <v>NO INTERNET</v>
      </c>
      <c r="P3699" s="16" t="str">
        <f t="shared" si="233"/>
        <v>NO INTERNET</v>
      </c>
    </row>
    <row r="3700" spans="1:16" x14ac:dyDescent="0.2">
      <c r="A3700">
        <v>10268</v>
      </c>
      <c r="B3700" t="b">
        <v>1</v>
      </c>
      <c r="C3700" t="s">
        <v>1475</v>
      </c>
      <c r="D3700" t="s">
        <v>4754</v>
      </c>
      <c r="E3700" t="s">
        <v>461</v>
      </c>
      <c r="F3700" t="s">
        <v>461</v>
      </c>
      <c r="G3700" t="b">
        <v>0</v>
      </c>
      <c r="H3700" t="str">
        <f>VLOOKUP(A3700,all_municipalities!$A$2:$M$445,2,FALSE)</f>
        <v>Pelham, Town of</v>
      </c>
      <c r="I3700" t="b">
        <f>VLOOKUP(A3700,all_municipalities!$A$2:$M$445,9,FALSE)</f>
        <v>0</v>
      </c>
      <c r="J3700" t="b">
        <f>VLOOKUP(A3700,all_municipalities!$A$2:$M$445,13, FALSE)</f>
        <v>0</v>
      </c>
      <c r="K3700" t="str">
        <f t="shared" si="230"/>
        <v>NONE</v>
      </c>
      <c r="L3700">
        <v>0</v>
      </c>
      <c r="M3700" t="str">
        <f t="shared" si="231"/>
        <v>10268 Councillor, Ward 3</v>
      </c>
      <c r="N3700" s="6" t="str">
        <f t="shared" si="232"/>
        <v/>
      </c>
      <c r="O3700" s="15" t="str">
        <f>IF(I3700&lt;&gt;FALSE,VLOOKUP(H3700,internet_municipalities!$B$2:$W$226,22,FALSE),"NO INTERNET")</f>
        <v>NO INTERNET</v>
      </c>
      <c r="P3700" s="16" t="str">
        <f t="shared" si="233"/>
        <v>NO INTERNET</v>
      </c>
    </row>
    <row r="3701" spans="1:16" x14ac:dyDescent="0.2">
      <c r="A3701">
        <v>10268</v>
      </c>
      <c r="B3701" t="b">
        <v>1</v>
      </c>
      <c r="C3701" t="s">
        <v>1453</v>
      </c>
      <c r="D3701" t="s">
        <v>4755</v>
      </c>
      <c r="E3701">
        <v>1355</v>
      </c>
      <c r="F3701">
        <v>588</v>
      </c>
      <c r="G3701" t="b">
        <v>0</v>
      </c>
      <c r="H3701" t="str">
        <f>VLOOKUP(A3701,all_municipalities!$A$2:$M$445,2,FALSE)</f>
        <v>Pelham, Town of</v>
      </c>
      <c r="I3701" t="b">
        <f>VLOOKUP(A3701,all_municipalities!$A$2:$M$445,9,FALSE)</f>
        <v>0</v>
      </c>
      <c r="J3701" t="b">
        <f>VLOOKUP(A3701,all_municipalities!$A$2:$M$445,13, FALSE)</f>
        <v>0</v>
      </c>
      <c r="K3701" t="str">
        <f t="shared" si="230"/>
        <v>NONE</v>
      </c>
      <c r="L3701">
        <v>0</v>
      </c>
      <c r="M3701" t="str">
        <f t="shared" si="231"/>
        <v>10268 Councillor, Ward 2</v>
      </c>
      <c r="N3701" s="6" t="str">
        <f t="shared" si="232"/>
        <v/>
      </c>
      <c r="O3701" s="15" t="str">
        <f>IF(I3701&lt;&gt;FALSE,VLOOKUP(H3701,internet_municipalities!$B$2:$W$226,22,FALSE),"NO INTERNET")</f>
        <v>NO INTERNET</v>
      </c>
      <c r="P3701" s="16" t="str">
        <f t="shared" si="233"/>
        <v>NO INTERNET</v>
      </c>
    </row>
    <row r="3702" spans="1:16" x14ac:dyDescent="0.2">
      <c r="A3702">
        <v>10268</v>
      </c>
      <c r="B3702" t="b">
        <v>1</v>
      </c>
      <c r="C3702" t="s">
        <v>1453</v>
      </c>
      <c r="D3702" t="s">
        <v>4756</v>
      </c>
      <c r="E3702">
        <v>988</v>
      </c>
      <c r="F3702">
        <v>221</v>
      </c>
      <c r="G3702" t="b">
        <v>0</v>
      </c>
      <c r="H3702" t="str">
        <f>VLOOKUP(A3702,all_municipalities!$A$2:$M$445,2,FALSE)</f>
        <v>Pelham, Town of</v>
      </c>
      <c r="I3702" t="b">
        <f>VLOOKUP(A3702,all_municipalities!$A$2:$M$445,9,FALSE)</f>
        <v>0</v>
      </c>
      <c r="J3702" t="b">
        <f>VLOOKUP(A3702,all_municipalities!$A$2:$M$445,13, FALSE)</f>
        <v>0</v>
      </c>
      <c r="K3702" t="str">
        <f t="shared" si="230"/>
        <v>NONE</v>
      </c>
      <c r="L3702">
        <v>0</v>
      </c>
      <c r="M3702" t="str">
        <f t="shared" si="231"/>
        <v>10268 Councillor, Ward 2</v>
      </c>
      <c r="N3702" s="6" t="str">
        <f t="shared" si="232"/>
        <v/>
      </c>
      <c r="O3702" s="15" t="str">
        <f>IF(I3702&lt;&gt;FALSE,VLOOKUP(H3702,internet_municipalities!$B$2:$W$226,22,FALSE),"NO INTERNET")</f>
        <v>NO INTERNET</v>
      </c>
      <c r="P3702" s="16" t="str">
        <f t="shared" si="233"/>
        <v>NO INTERNET</v>
      </c>
    </row>
    <row r="3703" spans="1:16" x14ac:dyDescent="0.2">
      <c r="A3703">
        <v>10268</v>
      </c>
      <c r="B3703" t="b">
        <v>1</v>
      </c>
      <c r="C3703" t="s">
        <v>1456</v>
      </c>
      <c r="D3703" t="s">
        <v>4757</v>
      </c>
      <c r="E3703" t="s">
        <v>461</v>
      </c>
      <c r="F3703" t="s">
        <v>461</v>
      </c>
      <c r="G3703" t="b">
        <v>0</v>
      </c>
      <c r="H3703" t="str">
        <f>VLOOKUP(A3703,all_municipalities!$A$2:$M$445,2,FALSE)</f>
        <v>Pelham, Town of</v>
      </c>
      <c r="I3703" t="b">
        <f>VLOOKUP(A3703,all_municipalities!$A$2:$M$445,9,FALSE)</f>
        <v>0</v>
      </c>
      <c r="J3703" t="b">
        <f>VLOOKUP(A3703,all_municipalities!$A$2:$M$445,13, FALSE)</f>
        <v>0</v>
      </c>
      <c r="K3703" t="str">
        <f t="shared" si="230"/>
        <v>NONE</v>
      </c>
      <c r="L3703">
        <v>0</v>
      </c>
      <c r="M3703" t="str">
        <f t="shared" si="231"/>
        <v>10268 Councillor, Ward 1</v>
      </c>
      <c r="N3703" s="6" t="str">
        <f t="shared" si="232"/>
        <v/>
      </c>
      <c r="O3703" s="15" t="str">
        <f>IF(I3703&lt;&gt;FALSE,VLOOKUP(H3703,internet_municipalities!$B$2:$W$226,22,FALSE),"NO INTERNET")</f>
        <v>NO INTERNET</v>
      </c>
      <c r="P3703" s="16" t="str">
        <f t="shared" si="233"/>
        <v>NO INTERNET</v>
      </c>
    </row>
    <row r="3704" spans="1:16" x14ac:dyDescent="0.2">
      <c r="A3704">
        <v>10268</v>
      </c>
      <c r="B3704" t="b">
        <v>1</v>
      </c>
      <c r="C3704" t="s">
        <v>1456</v>
      </c>
      <c r="D3704" t="s">
        <v>4758</v>
      </c>
      <c r="E3704" t="s">
        <v>461</v>
      </c>
      <c r="F3704" t="s">
        <v>461</v>
      </c>
      <c r="G3704" t="b">
        <v>0</v>
      </c>
      <c r="H3704" t="str">
        <f>VLOOKUP(A3704,all_municipalities!$A$2:$M$445,2,FALSE)</f>
        <v>Pelham, Town of</v>
      </c>
      <c r="I3704" t="b">
        <f>VLOOKUP(A3704,all_municipalities!$A$2:$M$445,9,FALSE)</f>
        <v>0</v>
      </c>
      <c r="J3704" t="b">
        <f>VLOOKUP(A3704,all_municipalities!$A$2:$M$445,13, FALSE)</f>
        <v>0</v>
      </c>
      <c r="K3704" t="str">
        <f t="shared" si="230"/>
        <v>NONE</v>
      </c>
      <c r="L3704">
        <v>0</v>
      </c>
      <c r="M3704" t="str">
        <f t="shared" si="231"/>
        <v>10268 Councillor, Ward 1</v>
      </c>
      <c r="N3704" s="6" t="str">
        <f t="shared" si="232"/>
        <v/>
      </c>
      <c r="O3704" s="15" t="str">
        <f>IF(I3704&lt;&gt;FALSE,VLOOKUP(H3704,internet_municipalities!$B$2:$W$226,22,FALSE),"NO INTERNET")</f>
        <v>NO INTERNET</v>
      </c>
      <c r="P3704" s="16" t="str">
        <f t="shared" si="233"/>
        <v>NO INTERNET</v>
      </c>
    </row>
    <row r="3705" spans="1:16" x14ac:dyDescent="0.2">
      <c r="A3705">
        <v>10268</v>
      </c>
      <c r="B3705" t="b">
        <v>0</v>
      </c>
      <c r="C3705" t="s">
        <v>1453</v>
      </c>
      <c r="D3705" t="s">
        <v>4759</v>
      </c>
      <c r="E3705">
        <v>767</v>
      </c>
      <c r="F3705" t="s">
        <v>1460</v>
      </c>
      <c r="G3705" t="b">
        <v>0</v>
      </c>
      <c r="H3705" t="str">
        <f>VLOOKUP(A3705,all_municipalities!$A$2:$M$445,2,FALSE)</f>
        <v>Pelham, Town of</v>
      </c>
      <c r="I3705" t="b">
        <f>VLOOKUP(A3705,all_municipalities!$A$2:$M$445,9,FALSE)</f>
        <v>0</v>
      </c>
      <c r="J3705" t="b">
        <f>VLOOKUP(A3705,all_municipalities!$A$2:$M$445,13, FALSE)</f>
        <v>0</v>
      </c>
      <c r="K3705" t="str">
        <f t="shared" si="230"/>
        <v>NONE</v>
      </c>
      <c r="L3705">
        <v>0</v>
      </c>
      <c r="M3705" t="str">
        <f t="shared" si="231"/>
        <v>10268 Councillor, Ward 2</v>
      </c>
      <c r="N3705" s="6" t="str">
        <f t="shared" si="232"/>
        <v/>
      </c>
      <c r="O3705" s="15" t="str">
        <f>IF(I3705&lt;&gt;FALSE,VLOOKUP(H3705,internet_municipalities!$B$2:$W$226,22,FALSE),"NO INTERNET")</f>
        <v>NO INTERNET</v>
      </c>
      <c r="P3705" s="16" t="str">
        <f t="shared" si="233"/>
        <v>NO INTERNET</v>
      </c>
    </row>
    <row r="3706" spans="1:16" x14ac:dyDescent="0.2">
      <c r="A3706">
        <v>10268</v>
      </c>
      <c r="B3706" t="b">
        <v>0</v>
      </c>
      <c r="C3706" t="s">
        <v>1453</v>
      </c>
      <c r="D3706" t="s">
        <v>4760</v>
      </c>
      <c r="E3706">
        <v>523</v>
      </c>
      <c r="F3706" t="s">
        <v>1460</v>
      </c>
      <c r="G3706" t="b">
        <v>0</v>
      </c>
      <c r="H3706" t="str">
        <f>VLOOKUP(A3706,all_municipalities!$A$2:$M$445,2,FALSE)</f>
        <v>Pelham, Town of</v>
      </c>
      <c r="I3706" t="b">
        <f>VLOOKUP(A3706,all_municipalities!$A$2:$M$445,9,FALSE)</f>
        <v>0</v>
      </c>
      <c r="J3706" t="b">
        <f>VLOOKUP(A3706,all_municipalities!$A$2:$M$445,13, FALSE)</f>
        <v>0</v>
      </c>
      <c r="K3706" t="str">
        <f t="shared" si="230"/>
        <v>NONE</v>
      </c>
      <c r="L3706">
        <v>0</v>
      </c>
      <c r="M3706" t="str">
        <f t="shared" si="231"/>
        <v>10268 Councillor, Ward 2</v>
      </c>
      <c r="N3706" s="6" t="str">
        <f t="shared" si="232"/>
        <v/>
      </c>
      <c r="O3706" s="15" t="str">
        <f>IF(I3706&lt;&gt;FALSE,VLOOKUP(H3706,internet_municipalities!$B$2:$W$226,22,FALSE),"NO INTERNET")</f>
        <v>NO INTERNET</v>
      </c>
      <c r="P3706" s="16" t="str">
        <f t="shared" si="233"/>
        <v>NO INTERNET</v>
      </c>
    </row>
    <row r="3707" spans="1:16" x14ac:dyDescent="0.2">
      <c r="A3707">
        <v>10268</v>
      </c>
      <c r="B3707" t="b">
        <v>0</v>
      </c>
      <c r="C3707" t="s">
        <v>1985</v>
      </c>
      <c r="D3707" t="s">
        <v>4761</v>
      </c>
      <c r="E3707">
        <v>1026</v>
      </c>
      <c r="F3707" t="s">
        <v>1460</v>
      </c>
      <c r="G3707" t="b">
        <v>0</v>
      </c>
      <c r="H3707" t="str">
        <f>VLOOKUP(A3707,all_municipalities!$A$2:$M$445,2,FALSE)</f>
        <v>Pelham, Town of</v>
      </c>
      <c r="I3707" t="b">
        <f>VLOOKUP(A3707,all_municipalities!$A$2:$M$445,9,FALSE)</f>
        <v>0</v>
      </c>
      <c r="J3707" t="b">
        <f>VLOOKUP(A3707,all_municipalities!$A$2:$M$445,13, FALSE)</f>
        <v>0</v>
      </c>
      <c r="K3707" t="str">
        <f t="shared" si="230"/>
        <v>NONE</v>
      </c>
      <c r="L3707">
        <v>0</v>
      </c>
      <c r="M3707" t="str">
        <f t="shared" si="231"/>
        <v>10268 Regional Councillor</v>
      </c>
      <c r="N3707" s="6" t="str">
        <f t="shared" si="232"/>
        <v/>
      </c>
      <c r="O3707" s="15" t="str">
        <f>IF(I3707&lt;&gt;FALSE,VLOOKUP(H3707,internet_municipalities!$B$2:$W$226,22,FALSE),"NO INTERNET")</f>
        <v>NO INTERNET</v>
      </c>
      <c r="P3707" s="16" t="str">
        <f t="shared" si="233"/>
        <v>NO INTERNET</v>
      </c>
    </row>
    <row r="3708" spans="1:16" x14ac:dyDescent="0.2">
      <c r="A3708">
        <v>10268</v>
      </c>
      <c r="B3708" t="b">
        <v>0</v>
      </c>
      <c r="C3708" t="s">
        <v>1985</v>
      </c>
      <c r="D3708" t="s">
        <v>4762</v>
      </c>
      <c r="E3708">
        <v>495</v>
      </c>
      <c r="F3708" t="s">
        <v>1460</v>
      </c>
      <c r="G3708" t="b">
        <v>0</v>
      </c>
      <c r="H3708" t="str">
        <f>VLOOKUP(A3708,all_municipalities!$A$2:$M$445,2,FALSE)</f>
        <v>Pelham, Town of</v>
      </c>
      <c r="I3708" t="b">
        <f>VLOOKUP(A3708,all_municipalities!$A$2:$M$445,9,FALSE)</f>
        <v>0</v>
      </c>
      <c r="J3708" t="b">
        <f>VLOOKUP(A3708,all_municipalities!$A$2:$M$445,13, FALSE)</f>
        <v>0</v>
      </c>
      <c r="K3708" t="str">
        <f t="shared" si="230"/>
        <v>NONE</v>
      </c>
      <c r="L3708">
        <v>0</v>
      </c>
      <c r="M3708" t="str">
        <f t="shared" si="231"/>
        <v>10268 Regional Councillor</v>
      </c>
      <c r="N3708" s="6" t="str">
        <f t="shared" si="232"/>
        <v/>
      </c>
      <c r="O3708" s="15" t="str">
        <f>IF(I3708&lt;&gt;FALSE,VLOOKUP(H3708,internet_municipalities!$B$2:$W$226,22,FALSE),"NO INTERNET")</f>
        <v>NO INTERNET</v>
      </c>
      <c r="P3708" s="16" t="str">
        <f t="shared" si="233"/>
        <v>NO INTERNET</v>
      </c>
    </row>
    <row r="3709" spans="1:16" x14ac:dyDescent="0.2">
      <c r="A3709">
        <v>10603</v>
      </c>
      <c r="B3709" t="b">
        <v>1</v>
      </c>
      <c r="C3709" t="s">
        <v>1463</v>
      </c>
      <c r="D3709" t="s">
        <v>4763</v>
      </c>
      <c r="E3709">
        <v>1146</v>
      </c>
      <c r="F3709">
        <v>57</v>
      </c>
      <c r="G3709" t="b">
        <v>0</v>
      </c>
      <c r="H3709" t="str">
        <f>VLOOKUP(A3709,all_municipalities!$A$2:$M$445,2,FALSE)</f>
        <v>Pembroke, City of</v>
      </c>
      <c r="I3709" t="b">
        <f>VLOOKUP(A3709,all_municipalities!$A$2:$M$445,9,FALSE)</f>
        <v>1</v>
      </c>
      <c r="J3709" t="b">
        <f>VLOOKUP(A3709,all_municipalities!$A$2:$M$445,13, FALSE)</f>
        <v>0</v>
      </c>
      <c r="K3709" t="str">
        <f t="shared" si="230"/>
        <v>NONE</v>
      </c>
      <c r="L3709">
        <v>0</v>
      </c>
      <c r="M3709" t="str">
        <f t="shared" si="231"/>
        <v>10603 Councillor</v>
      </c>
      <c r="N3709" s="6" t="str">
        <f t="shared" si="232"/>
        <v>10603 Councillor</v>
      </c>
      <c r="O3709" s="15">
        <f>IF(I3709&lt;&gt;FALSE,VLOOKUP(H3709,internet_municipalities!$B$2:$W$226,22,FALSE),"NO INTERNET")</f>
        <v>6742</v>
      </c>
      <c r="P3709" s="16">
        <f t="shared" si="233"/>
        <v>8.4544645505784631E-3</v>
      </c>
    </row>
    <row r="3710" spans="1:16" x14ac:dyDescent="0.2">
      <c r="A3710">
        <v>10603</v>
      </c>
      <c r="B3710" t="b">
        <v>1</v>
      </c>
      <c r="C3710" t="s">
        <v>1463</v>
      </c>
      <c r="D3710" t="s">
        <v>4764</v>
      </c>
      <c r="E3710">
        <v>1855</v>
      </c>
      <c r="F3710">
        <v>766</v>
      </c>
      <c r="G3710" t="b">
        <v>0</v>
      </c>
      <c r="H3710" t="str">
        <f>VLOOKUP(A3710,all_municipalities!$A$2:$M$445,2,FALSE)</f>
        <v>Pembroke, City of</v>
      </c>
      <c r="I3710" t="b">
        <f>VLOOKUP(A3710,all_municipalities!$A$2:$M$445,9,FALSE)</f>
        <v>1</v>
      </c>
      <c r="J3710" t="b">
        <f>VLOOKUP(A3710,all_municipalities!$A$2:$M$445,13, FALSE)</f>
        <v>0</v>
      </c>
      <c r="K3710" t="str">
        <f t="shared" si="230"/>
        <v>NONE</v>
      </c>
      <c r="L3710">
        <v>0</v>
      </c>
      <c r="M3710" t="str">
        <f t="shared" si="231"/>
        <v>10603 Councillor</v>
      </c>
      <c r="N3710" s="6" t="str">
        <f t="shared" si="232"/>
        <v>10603 Councillor</v>
      </c>
      <c r="O3710" s="15">
        <f>IF(I3710&lt;&gt;FALSE,VLOOKUP(H3710,internet_municipalities!$B$2:$W$226,22,FALSE),"NO INTERNET")</f>
        <v>6742</v>
      </c>
      <c r="P3710" s="16">
        <f t="shared" si="233"/>
        <v>0.11361613764461584</v>
      </c>
    </row>
    <row r="3711" spans="1:16" x14ac:dyDescent="0.2">
      <c r="A3711">
        <v>10603</v>
      </c>
      <c r="B3711" t="b">
        <v>1</v>
      </c>
      <c r="C3711" t="s">
        <v>1463</v>
      </c>
      <c r="D3711" t="s">
        <v>4765</v>
      </c>
      <c r="E3711">
        <v>1800</v>
      </c>
      <c r="F3711">
        <v>711</v>
      </c>
      <c r="G3711" t="b">
        <v>0</v>
      </c>
      <c r="H3711" t="str">
        <f>VLOOKUP(A3711,all_municipalities!$A$2:$M$445,2,FALSE)</f>
        <v>Pembroke, City of</v>
      </c>
      <c r="I3711" t="b">
        <f>VLOOKUP(A3711,all_municipalities!$A$2:$M$445,9,FALSE)</f>
        <v>1</v>
      </c>
      <c r="J3711" t="b">
        <f>VLOOKUP(A3711,all_municipalities!$A$2:$M$445,13, FALSE)</f>
        <v>0</v>
      </c>
      <c r="K3711" t="str">
        <f t="shared" si="230"/>
        <v>NONE</v>
      </c>
      <c r="L3711">
        <v>0</v>
      </c>
      <c r="M3711" t="str">
        <f t="shared" si="231"/>
        <v>10603 Councillor</v>
      </c>
      <c r="N3711" s="6" t="str">
        <f t="shared" si="232"/>
        <v>10603 Councillor</v>
      </c>
      <c r="O3711" s="15">
        <f>IF(I3711&lt;&gt;FALSE,VLOOKUP(H3711,internet_municipalities!$B$2:$W$226,22,FALSE),"NO INTERNET")</f>
        <v>6742</v>
      </c>
      <c r="P3711" s="16">
        <f t="shared" si="233"/>
        <v>0.10545832097300505</v>
      </c>
    </row>
    <row r="3712" spans="1:16" x14ac:dyDescent="0.2">
      <c r="A3712">
        <v>10603</v>
      </c>
      <c r="B3712" t="b">
        <v>1</v>
      </c>
      <c r="C3712" t="s">
        <v>1463</v>
      </c>
      <c r="D3712" t="s">
        <v>4766</v>
      </c>
      <c r="E3712">
        <v>1935</v>
      </c>
      <c r="F3712">
        <v>846</v>
      </c>
      <c r="G3712" t="b">
        <v>0</v>
      </c>
      <c r="H3712" t="str">
        <f>VLOOKUP(A3712,all_municipalities!$A$2:$M$445,2,FALSE)</f>
        <v>Pembroke, City of</v>
      </c>
      <c r="I3712" t="b">
        <f>VLOOKUP(A3712,all_municipalities!$A$2:$M$445,9,FALSE)</f>
        <v>1</v>
      </c>
      <c r="J3712" t="b">
        <f>VLOOKUP(A3712,all_municipalities!$A$2:$M$445,13, FALSE)</f>
        <v>0</v>
      </c>
      <c r="K3712" t="str">
        <f t="shared" si="230"/>
        <v>NONE</v>
      </c>
      <c r="L3712">
        <v>0</v>
      </c>
      <c r="M3712" t="str">
        <f t="shared" si="231"/>
        <v>10603 Councillor</v>
      </c>
      <c r="N3712" s="6" t="str">
        <f t="shared" si="232"/>
        <v>10603 Councillor</v>
      </c>
      <c r="O3712" s="15">
        <f>IF(I3712&lt;&gt;FALSE,VLOOKUP(H3712,internet_municipalities!$B$2:$W$226,22,FALSE),"NO INTERNET")</f>
        <v>6742</v>
      </c>
      <c r="P3712" s="16">
        <f t="shared" si="233"/>
        <v>0.12548205280332245</v>
      </c>
    </row>
    <row r="3713" spans="1:16" x14ac:dyDescent="0.2">
      <c r="A3713">
        <v>10603</v>
      </c>
      <c r="B3713" t="b">
        <v>1</v>
      </c>
      <c r="C3713" t="s">
        <v>1463</v>
      </c>
      <c r="D3713" t="s">
        <v>4767</v>
      </c>
      <c r="E3713">
        <v>1433</v>
      </c>
      <c r="F3713">
        <v>344</v>
      </c>
      <c r="G3713" t="b">
        <v>0</v>
      </c>
      <c r="H3713" t="str">
        <f>VLOOKUP(A3713,all_municipalities!$A$2:$M$445,2,FALSE)</f>
        <v>Pembroke, City of</v>
      </c>
      <c r="I3713" t="b">
        <f>VLOOKUP(A3713,all_municipalities!$A$2:$M$445,9,FALSE)</f>
        <v>1</v>
      </c>
      <c r="J3713" t="b">
        <f>VLOOKUP(A3713,all_municipalities!$A$2:$M$445,13, FALSE)</f>
        <v>0</v>
      </c>
      <c r="K3713" t="str">
        <f t="shared" si="230"/>
        <v>NONE</v>
      </c>
      <c r="L3713">
        <v>0</v>
      </c>
      <c r="M3713" t="str">
        <f t="shared" si="231"/>
        <v>10603 Councillor</v>
      </c>
      <c r="N3713" s="6" t="str">
        <f t="shared" si="232"/>
        <v>10603 Councillor</v>
      </c>
      <c r="O3713" s="15">
        <f>IF(I3713&lt;&gt;FALSE,VLOOKUP(H3713,internet_municipalities!$B$2:$W$226,22,FALSE),"NO INTERNET")</f>
        <v>6742</v>
      </c>
      <c r="P3713" s="16">
        <f t="shared" si="233"/>
        <v>5.1023435182438445E-2</v>
      </c>
    </row>
    <row r="3714" spans="1:16" x14ac:dyDescent="0.2">
      <c r="A3714">
        <v>10603</v>
      </c>
      <c r="B3714" t="b">
        <v>1</v>
      </c>
      <c r="C3714" t="s">
        <v>1463</v>
      </c>
      <c r="D3714" t="s">
        <v>4768</v>
      </c>
      <c r="E3714">
        <v>2238</v>
      </c>
      <c r="F3714">
        <v>1149</v>
      </c>
      <c r="G3714" t="b">
        <v>0</v>
      </c>
      <c r="H3714" t="str">
        <f>VLOOKUP(A3714,all_municipalities!$A$2:$M$445,2,FALSE)</f>
        <v>Pembroke, City of</v>
      </c>
      <c r="I3714" t="b">
        <f>VLOOKUP(A3714,all_municipalities!$A$2:$M$445,9,FALSE)</f>
        <v>1</v>
      </c>
      <c r="J3714" t="b">
        <f>VLOOKUP(A3714,all_municipalities!$A$2:$M$445,13, FALSE)</f>
        <v>0</v>
      </c>
      <c r="K3714" t="str">
        <f t="shared" ref="K3714:K3777" si="234">IF(J3714=TRUE,IF(F3714&lt;=10,"HIGH",IF(F3714&lt;=100,"MID",IF(F3714&lt;=1000,"LOW","NONE"))),"NONE")</f>
        <v>NONE</v>
      </c>
      <c r="L3714">
        <v>0</v>
      </c>
      <c r="M3714" t="str">
        <f t="shared" ref="M3714:M3777" si="235">CONCATENATE(A3714, " ",C3714)</f>
        <v>10603 Councillor</v>
      </c>
      <c r="N3714" s="6" t="str">
        <f t="shared" si="232"/>
        <v>10603 Councillor</v>
      </c>
      <c r="O3714" s="15">
        <f>IF(I3714&lt;&gt;FALSE,VLOOKUP(H3714,internet_municipalities!$B$2:$W$226,22,FALSE),"NO INTERNET")</f>
        <v>6742</v>
      </c>
      <c r="P3714" s="16">
        <f t="shared" si="233"/>
        <v>0.17042420646692377</v>
      </c>
    </row>
    <row r="3715" spans="1:16" x14ac:dyDescent="0.2">
      <c r="A3715">
        <v>10603</v>
      </c>
      <c r="B3715" t="b">
        <v>0</v>
      </c>
      <c r="C3715" t="s">
        <v>1463</v>
      </c>
      <c r="D3715" t="s">
        <v>4769</v>
      </c>
      <c r="E3715">
        <v>808</v>
      </c>
      <c r="F3715" t="s">
        <v>1460</v>
      </c>
      <c r="G3715" t="b">
        <v>0</v>
      </c>
      <c r="H3715" t="str">
        <f>VLOOKUP(A3715,all_municipalities!$A$2:$M$445,2,FALSE)</f>
        <v>Pembroke, City of</v>
      </c>
      <c r="I3715" t="b">
        <f>VLOOKUP(A3715,all_municipalities!$A$2:$M$445,9,FALSE)</f>
        <v>1</v>
      </c>
      <c r="J3715" t="b">
        <f>VLOOKUP(A3715,all_municipalities!$A$2:$M$445,13, FALSE)</f>
        <v>0</v>
      </c>
      <c r="K3715" t="str">
        <f t="shared" si="234"/>
        <v>NONE</v>
      </c>
      <c r="L3715">
        <v>0</v>
      </c>
      <c r="M3715" t="str">
        <f t="shared" si="235"/>
        <v>10603 Councillor</v>
      </c>
      <c r="N3715" s="6" t="str">
        <f t="shared" ref="N3715:N3778" si="236">IF(I3715,M3715,"")</f>
        <v>10603 Councillor</v>
      </c>
      <c r="O3715" s="15">
        <f>IF(I3715&lt;&gt;FALSE,VLOOKUP(H3715,internet_municipalities!$B$2:$W$226,22,FALSE),"NO INTERNET")</f>
        <v>6742</v>
      </c>
      <c r="P3715" s="16" t="str">
        <f t="shared" si="233"/>
        <v>Lost</v>
      </c>
    </row>
    <row r="3716" spans="1:16" x14ac:dyDescent="0.2">
      <c r="A3716">
        <v>10603</v>
      </c>
      <c r="B3716" t="b">
        <v>0</v>
      </c>
      <c r="C3716" t="s">
        <v>1463</v>
      </c>
      <c r="D3716" t="s">
        <v>4770</v>
      </c>
      <c r="E3716">
        <v>1073</v>
      </c>
      <c r="F3716" t="s">
        <v>1460</v>
      </c>
      <c r="G3716" t="b">
        <v>0</v>
      </c>
      <c r="H3716" t="str">
        <f>VLOOKUP(A3716,all_municipalities!$A$2:$M$445,2,FALSE)</f>
        <v>Pembroke, City of</v>
      </c>
      <c r="I3716" t="b">
        <f>VLOOKUP(A3716,all_municipalities!$A$2:$M$445,9,FALSE)</f>
        <v>1</v>
      </c>
      <c r="J3716" t="b">
        <f>VLOOKUP(A3716,all_municipalities!$A$2:$M$445,13, FALSE)</f>
        <v>0</v>
      </c>
      <c r="K3716" t="str">
        <f t="shared" si="234"/>
        <v>NONE</v>
      </c>
      <c r="L3716">
        <v>0</v>
      </c>
      <c r="M3716" t="str">
        <f t="shared" si="235"/>
        <v>10603 Councillor</v>
      </c>
      <c r="N3716" s="6" t="str">
        <f t="shared" si="236"/>
        <v>10603 Councillor</v>
      </c>
      <c r="O3716" s="15">
        <f>IF(I3716&lt;&gt;FALSE,VLOOKUP(H3716,internet_municipalities!$B$2:$W$226,22,FALSE),"NO INTERNET")</f>
        <v>6742</v>
      </c>
      <c r="P3716" s="16" t="str">
        <f t="shared" si="233"/>
        <v>Lost</v>
      </c>
    </row>
    <row r="3717" spans="1:16" x14ac:dyDescent="0.2">
      <c r="A3717">
        <v>10603</v>
      </c>
      <c r="B3717" t="b">
        <v>0</v>
      </c>
      <c r="C3717" t="s">
        <v>1463</v>
      </c>
      <c r="D3717" t="s">
        <v>4771</v>
      </c>
      <c r="E3717">
        <v>457</v>
      </c>
      <c r="F3717" t="s">
        <v>1460</v>
      </c>
      <c r="G3717" t="b">
        <v>0</v>
      </c>
      <c r="H3717" t="str">
        <f>VLOOKUP(A3717,all_municipalities!$A$2:$M$445,2,FALSE)</f>
        <v>Pembroke, City of</v>
      </c>
      <c r="I3717" t="b">
        <f>VLOOKUP(A3717,all_municipalities!$A$2:$M$445,9,FALSE)</f>
        <v>1</v>
      </c>
      <c r="J3717" t="b">
        <f>VLOOKUP(A3717,all_municipalities!$A$2:$M$445,13, FALSE)</f>
        <v>0</v>
      </c>
      <c r="K3717" t="str">
        <f t="shared" si="234"/>
        <v>NONE</v>
      </c>
      <c r="L3717">
        <v>0</v>
      </c>
      <c r="M3717" t="str">
        <f t="shared" si="235"/>
        <v>10603 Councillor</v>
      </c>
      <c r="N3717" s="6" t="str">
        <f t="shared" si="236"/>
        <v>10603 Councillor</v>
      </c>
      <c r="O3717" s="15">
        <f>IF(I3717&lt;&gt;FALSE,VLOOKUP(H3717,internet_municipalities!$B$2:$W$226,22,FALSE),"NO INTERNET")</f>
        <v>6742</v>
      </c>
      <c r="P3717" s="16" t="str">
        <f t="shared" si="233"/>
        <v>Lost</v>
      </c>
    </row>
    <row r="3718" spans="1:16" x14ac:dyDescent="0.2">
      <c r="A3718">
        <v>10603</v>
      </c>
      <c r="B3718" t="b">
        <v>0</v>
      </c>
      <c r="C3718" t="s">
        <v>1463</v>
      </c>
      <c r="D3718" t="s">
        <v>4772</v>
      </c>
      <c r="E3718">
        <v>480</v>
      </c>
      <c r="F3718" t="s">
        <v>1460</v>
      </c>
      <c r="G3718" t="b">
        <v>0</v>
      </c>
      <c r="H3718" t="str">
        <f>VLOOKUP(A3718,all_municipalities!$A$2:$M$445,2,FALSE)</f>
        <v>Pembroke, City of</v>
      </c>
      <c r="I3718" t="b">
        <f>VLOOKUP(A3718,all_municipalities!$A$2:$M$445,9,FALSE)</f>
        <v>1</v>
      </c>
      <c r="J3718" t="b">
        <f>VLOOKUP(A3718,all_municipalities!$A$2:$M$445,13, FALSE)</f>
        <v>0</v>
      </c>
      <c r="K3718" t="str">
        <f t="shared" si="234"/>
        <v>NONE</v>
      </c>
      <c r="L3718">
        <v>0</v>
      </c>
      <c r="M3718" t="str">
        <f t="shared" si="235"/>
        <v>10603 Councillor</v>
      </c>
      <c r="N3718" s="6" t="str">
        <f t="shared" si="236"/>
        <v>10603 Councillor</v>
      </c>
      <c r="O3718" s="15">
        <f>IF(I3718&lt;&gt;FALSE,VLOOKUP(H3718,internet_municipalities!$B$2:$W$226,22,FALSE),"NO INTERNET")</f>
        <v>6742</v>
      </c>
      <c r="P3718" s="16" t="str">
        <f t="shared" si="233"/>
        <v>Lost</v>
      </c>
    </row>
    <row r="3719" spans="1:16" x14ac:dyDescent="0.2">
      <c r="A3719">
        <v>10603</v>
      </c>
      <c r="B3719" t="b">
        <v>0</v>
      </c>
      <c r="C3719" t="s">
        <v>1463</v>
      </c>
      <c r="D3719" t="s">
        <v>4773</v>
      </c>
      <c r="E3719">
        <v>1006</v>
      </c>
      <c r="F3719" t="s">
        <v>1460</v>
      </c>
      <c r="G3719" t="b">
        <v>0</v>
      </c>
      <c r="H3719" t="str">
        <f>VLOOKUP(A3719,all_municipalities!$A$2:$M$445,2,FALSE)</f>
        <v>Pembroke, City of</v>
      </c>
      <c r="I3719" t="b">
        <f>VLOOKUP(A3719,all_municipalities!$A$2:$M$445,9,FALSE)</f>
        <v>1</v>
      </c>
      <c r="J3719" t="b">
        <f>VLOOKUP(A3719,all_municipalities!$A$2:$M$445,13, FALSE)</f>
        <v>0</v>
      </c>
      <c r="K3719" t="str">
        <f t="shared" si="234"/>
        <v>NONE</v>
      </c>
      <c r="L3719">
        <v>0</v>
      </c>
      <c r="M3719" t="str">
        <f t="shared" si="235"/>
        <v>10603 Councillor</v>
      </c>
      <c r="N3719" s="6" t="str">
        <f t="shared" si="236"/>
        <v>10603 Councillor</v>
      </c>
      <c r="O3719" s="15">
        <f>IF(I3719&lt;&gt;FALSE,VLOOKUP(H3719,internet_municipalities!$B$2:$W$226,22,FALSE),"NO INTERNET")</f>
        <v>6742</v>
      </c>
      <c r="P3719" s="16" t="str">
        <f t="shared" ref="P3719:P3782" si="237">IF(I3719=TRUE,IF(F3719&lt;&gt;"Acclaimed",IF(F3719&lt;&gt;"Lost",F3719/O3719,"Lost"),"Acclaimed"),"NO INTERNET")</f>
        <v>Lost</v>
      </c>
    </row>
    <row r="3720" spans="1:16" x14ac:dyDescent="0.2">
      <c r="A3720">
        <v>10603</v>
      </c>
      <c r="B3720" t="b">
        <v>0</v>
      </c>
      <c r="C3720" t="s">
        <v>1463</v>
      </c>
      <c r="D3720" t="s">
        <v>4774</v>
      </c>
      <c r="E3720">
        <v>1089</v>
      </c>
      <c r="F3720" t="s">
        <v>1460</v>
      </c>
      <c r="G3720" t="b">
        <v>0</v>
      </c>
      <c r="H3720" t="str">
        <f>VLOOKUP(A3720,all_municipalities!$A$2:$M$445,2,FALSE)</f>
        <v>Pembroke, City of</v>
      </c>
      <c r="I3720" t="b">
        <f>VLOOKUP(A3720,all_municipalities!$A$2:$M$445,9,FALSE)</f>
        <v>1</v>
      </c>
      <c r="J3720" t="b">
        <f>VLOOKUP(A3720,all_municipalities!$A$2:$M$445,13, FALSE)</f>
        <v>0</v>
      </c>
      <c r="K3720" t="str">
        <f t="shared" si="234"/>
        <v>NONE</v>
      </c>
      <c r="L3720">
        <v>0</v>
      </c>
      <c r="M3720" t="str">
        <f t="shared" si="235"/>
        <v>10603 Councillor</v>
      </c>
      <c r="N3720" s="6" t="str">
        <f t="shared" si="236"/>
        <v>10603 Councillor</v>
      </c>
      <c r="O3720" s="15">
        <f>IF(I3720&lt;&gt;FALSE,VLOOKUP(H3720,internet_municipalities!$B$2:$W$226,22,FALSE),"NO INTERNET")</f>
        <v>6742</v>
      </c>
      <c r="P3720" s="16" t="str">
        <f t="shared" si="237"/>
        <v>Lost</v>
      </c>
    </row>
    <row r="3721" spans="1:16" x14ac:dyDescent="0.2">
      <c r="A3721">
        <v>10603</v>
      </c>
      <c r="B3721" t="b">
        <v>0</v>
      </c>
      <c r="C3721" t="s">
        <v>1463</v>
      </c>
      <c r="D3721" t="s">
        <v>4775</v>
      </c>
      <c r="E3721">
        <v>338</v>
      </c>
      <c r="F3721" t="s">
        <v>1460</v>
      </c>
      <c r="G3721" t="b">
        <v>0</v>
      </c>
      <c r="H3721" t="str">
        <f>VLOOKUP(A3721,all_municipalities!$A$2:$M$445,2,FALSE)</f>
        <v>Pembroke, City of</v>
      </c>
      <c r="I3721" t="b">
        <f>VLOOKUP(A3721,all_municipalities!$A$2:$M$445,9,FALSE)</f>
        <v>1</v>
      </c>
      <c r="J3721" t="b">
        <f>VLOOKUP(A3721,all_municipalities!$A$2:$M$445,13, FALSE)</f>
        <v>0</v>
      </c>
      <c r="K3721" t="str">
        <f t="shared" si="234"/>
        <v>NONE</v>
      </c>
      <c r="L3721">
        <v>0</v>
      </c>
      <c r="M3721" t="str">
        <f t="shared" si="235"/>
        <v>10603 Councillor</v>
      </c>
      <c r="N3721" s="6" t="str">
        <f t="shared" si="236"/>
        <v>10603 Councillor</v>
      </c>
      <c r="O3721" s="15">
        <f>IF(I3721&lt;&gt;FALSE,VLOOKUP(H3721,internet_municipalities!$B$2:$W$226,22,FALSE),"NO INTERNET")</f>
        <v>6742</v>
      </c>
      <c r="P3721" s="16" t="str">
        <f t="shared" si="237"/>
        <v>Lost</v>
      </c>
    </row>
    <row r="3722" spans="1:16" x14ac:dyDescent="0.2">
      <c r="A3722">
        <v>10603</v>
      </c>
      <c r="B3722" t="b">
        <v>0</v>
      </c>
      <c r="C3722" t="s">
        <v>1463</v>
      </c>
      <c r="D3722" t="s">
        <v>4776</v>
      </c>
      <c r="E3722">
        <v>658</v>
      </c>
      <c r="F3722" t="s">
        <v>1460</v>
      </c>
      <c r="G3722" t="b">
        <v>0</v>
      </c>
      <c r="H3722" t="str">
        <f>VLOOKUP(A3722,all_municipalities!$A$2:$M$445,2,FALSE)</f>
        <v>Pembroke, City of</v>
      </c>
      <c r="I3722" t="b">
        <f>VLOOKUP(A3722,all_municipalities!$A$2:$M$445,9,FALSE)</f>
        <v>1</v>
      </c>
      <c r="J3722" t="b">
        <f>VLOOKUP(A3722,all_municipalities!$A$2:$M$445,13, FALSE)</f>
        <v>0</v>
      </c>
      <c r="K3722" t="str">
        <f t="shared" si="234"/>
        <v>NONE</v>
      </c>
      <c r="L3722">
        <v>0</v>
      </c>
      <c r="M3722" t="str">
        <f t="shared" si="235"/>
        <v>10603 Councillor</v>
      </c>
      <c r="N3722" s="6" t="str">
        <f t="shared" si="236"/>
        <v>10603 Councillor</v>
      </c>
      <c r="O3722" s="15">
        <f>IF(I3722&lt;&gt;FALSE,VLOOKUP(H3722,internet_municipalities!$B$2:$W$226,22,FALSE),"NO INTERNET")</f>
        <v>6742</v>
      </c>
      <c r="P3722" s="16" t="str">
        <f t="shared" si="237"/>
        <v>Lost</v>
      </c>
    </row>
    <row r="3723" spans="1:16" x14ac:dyDescent="0.2">
      <c r="A3723">
        <v>10603</v>
      </c>
      <c r="B3723" t="b">
        <v>0</v>
      </c>
      <c r="C3723" t="s">
        <v>1463</v>
      </c>
      <c r="D3723" t="s">
        <v>4777</v>
      </c>
      <c r="E3723">
        <v>882</v>
      </c>
      <c r="F3723" t="s">
        <v>1460</v>
      </c>
      <c r="G3723" t="b">
        <v>0</v>
      </c>
      <c r="H3723" t="str">
        <f>VLOOKUP(A3723,all_municipalities!$A$2:$M$445,2,FALSE)</f>
        <v>Pembroke, City of</v>
      </c>
      <c r="I3723" t="b">
        <f>VLOOKUP(A3723,all_municipalities!$A$2:$M$445,9,FALSE)</f>
        <v>1</v>
      </c>
      <c r="J3723" t="b">
        <f>VLOOKUP(A3723,all_municipalities!$A$2:$M$445,13, FALSE)</f>
        <v>0</v>
      </c>
      <c r="K3723" t="str">
        <f t="shared" si="234"/>
        <v>NONE</v>
      </c>
      <c r="L3723">
        <v>0</v>
      </c>
      <c r="M3723" t="str">
        <f t="shared" si="235"/>
        <v>10603 Councillor</v>
      </c>
      <c r="N3723" s="6" t="str">
        <f t="shared" si="236"/>
        <v>10603 Councillor</v>
      </c>
      <c r="O3723" s="15">
        <f>IF(I3723&lt;&gt;FALSE,VLOOKUP(H3723,internet_municipalities!$B$2:$W$226,22,FALSE),"NO INTERNET")</f>
        <v>6742</v>
      </c>
      <c r="P3723" s="16" t="str">
        <f t="shared" si="237"/>
        <v>Lost</v>
      </c>
    </row>
    <row r="3724" spans="1:16" x14ac:dyDescent="0.2">
      <c r="A3724">
        <v>10240</v>
      </c>
      <c r="B3724" t="b">
        <v>1</v>
      </c>
      <c r="C3724" t="s">
        <v>1463</v>
      </c>
      <c r="D3724" t="s">
        <v>4790</v>
      </c>
      <c r="E3724" t="s">
        <v>461</v>
      </c>
      <c r="F3724" t="s">
        <v>461</v>
      </c>
      <c r="G3724" t="b">
        <v>0</v>
      </c>
      <c r="H3724" t="str">
        <f>VLOOKUP(A3724,all_municipalities!$A$2:$M$445,2,FALSE)</f>
        <v>Perry, Township of</v>
      </c>
      <c r="I3724" t="b">
        <f>VLOOKUP(A3724,all_municipalities!$A$2:$M$445,9,FALSE)</f>
        <v>0</v>
      </c>
      <c r="J3724" t="b">
        <f>VLOOKUP(A3724,all_municipalities!$A$2:$M$445,13, FALSE)</f>
        <v>0</v>
      </c>
      <c r="K3724" t="str">
        <f t="shared" si="234"/>
        <v>NONE</v>
      </c>
      <c r="L3724">
        <v>0</v>
      </c>
      <c r="M3724" t="str">
        <f t="shared" si="235"/>
        <v>10240 Councillor</v>
      </c>
      <c r="N3724" s="6" t="str">
        <f t="shared" si="236"/>
        <v/>
      </c>
      <c r="O3724" s="15" t="str">
        <f>IF(I3724&lt;&gt;FALSE,VLOOKUP(H3724,internet_municipalities!$B$2:$W$226,22,FALSE),"NO INTERNET")</f>
        <v>NO INTERNET</v>
      </c>
      <c r="P3724" s="16" t="str">
        <f t="shared" si="237"/>
        <v>NO INTERNET</v>
      </c>
    </row>
    <row r="3725" spans="1:16" x14ac:dyDescent="0.2">
      <c r="A3725">
        <v>10240</v>
      </c>
      <c r="B3725" t="b">
        <v>1</v>
      </c>
      <c r="C3725" t="s">
        <v>1463</v>
      </c>
      <c r="D3725" t="s">
        <v>4791</v>
      </c>
      <c r="E3725" t="s">
        <v>461</v>
      </c>
      <c r="F3725" t="s">
        <v>461</v>
      </c>
      <c r="G3725" t="b">
        <v>0</v>
      </c>
      <c r="H3725" t="str">
        <f>VLOOKUP(A3725,all_municipalities!$A$2:$M$445,2,FALSE)</f>
        <v>Perry, Township of</v>
      </c>
      <c r="I3725" t="b">
        <f>VLOOKUP(A3725,all_municipalities!$A$2:$M$445,9,FALSE)</f>
        <v>0</v>
      </c>
      <c r="J3725" t="b">
        <f>VLOOKUP(A3725,all_municipalities!$A$2:$M$445,13, FALSE)</f>
        <v>0</v>
      </c>
      <c r="K3725" t="str">
        <f t="shared" si="234"/>
        <v>NONE</v>
      </c>
      <c r="L3725">
        <v>0</v>
      </c>
      <c r="M3725" t="str">
        <f t="shared" si="235"/>
        <v>10240 Councillor</v>
      </c>
      <c r="N3725" s="6" t="str">
        <f t="shared" si="236"/>
        <v/>
      </c>
      <c r="O3725" s="15" t="str">
        <f>IF(I3725&lt;&gt;FALSE,VLOOKUP(H3725,internet_municipalities!$B$2:$W$226,22,FALSE),"NO INTERNET")</f>
        <v>NO INTERNET</v>
      </c>
      <c r="P3725" s="16" t="str">
        <f t="shared" si="237"/>
        <v>NO INTERNET</v>
      </c>
    </row>
    <row r="3726" spans="1:16" x14ac:dyDescent="0.2">
      <c r="A3726">
        <v>10240</v>
      </c>
      <c r="B3726" t="b">
        <v>1</v>
      </c>
      <c r="C3726" t="s">
        <v>1463</v>
      </c>
      <c r="D3726" t="s">
        <v>4792</v>
      </c>
      <c r="E3726" t="s">
        <v>461</v>
      </c>
      <c r="F3726" t="s">
        <v>461</v>
      </c>
      <c r="G3726" t="b">
        <v>0</v>
      </c>
      <c r="H3726" t="str">
        <f>VLOOKUP(A3726,all_municipalities!$A$2:$M$445,2,FALSE)</f>
        <v>Perry, Township of</v>
      </c>
      <c r="I3726" t="b">
        <f>VLOOKUP(A3726,all_municipalities!$A$2:$M$445,9,FALSE)</f>
        <v>0</v>
      </c>
      <c r="J3726" t="b">
        <f>VLOOKUP(A3726,all_municipalities!$A$2:$M$445,13, FALSE)</f>
        <v>0</v>
      </c>
      <c r="K3726" t="str">
        <f t="shared" si="234"/>
        <v>NONE</v>
      </c>
      <c r="L3726">
        <v>0</v>
      </c>
      <c r="M3726" t="str">
        <f t="shared" si="235"/>
        <v>10240 Councillor</v>
      </c>
      <c r="N3726" s="6" t="str">
        <f t="shared" si="236"/>
        <v/>
      </c>
      <c r="O3726" s="15" t="str">
        <f>IF(I3726&lt;&gt;FALSE,VLOOKUP(H3726,internet_municipalities!$B$2:$W$226,22,FALSE),"NO INTERNET")</f>
        <v>NO INTERNET</v>
      </c>
      <c r="P3726" s="16" t="str">
        <f t="shared" si="237"/>
        <v>NO INTERNET</v>
      </c>
    </row>
    <row r="3727" spans="1:16" x14ac:dyDescent="0.2">
      <c r="A3727">
        <v>10240</v>
      </c>
      <c r="B3727" t="b">
        <v>1</v>
      </c>
      <c r="C3727" t="s">
        <v>1463</v>
      </c>
      <c r="D3727" t="s">
        <v>4793</v>
      </c>
      <c r="E3727" t="s">
        <v>461</v>
      </c>
      <c r="F3727" t="s">
        <v>461</v>
      </c>
      <c r="G3727" t="b">
        <v>0</v>
      </c>
      <c r="H3727" t="str">
        <f>VLOOKUP(A3727,all_municipalities!$A$2:$M$445,2,FALSE)</f>
        <v>Perry, Township of</v>
      </c>
      <c r="I3727" t="b">
        <f>VLOOKUP(A3727,all_municipalities!$A$2:$M$445,9,FALSE)</f>
        <v>0</v>
      </c>
      <c r="J3727" t="b">
        <f>VLOOKUP(A3727,all_municipalities!$A$2:$M$445,13, FALSE)</f>
        <v>0</v>
      </c>
      <c r="K3727" t="str">
        <f t="shared" si="234"/>
        <v>NONE</v>
      </c>
      <c r="L3727">
        <v>0</v>
      </c>
      <c r="M3727" t="str">
        <f t="shared" si="235"/>
        <v>10240 Councillor</v>
      </c>
      <c r="N3727" s="6" t="str">
        <f t="shared" si="236"/>
        <v/>
      </c>
      <c r="O3727" s="15" t="str">
        <f>IF(I3727&lt;&gt;FALSE,VLOOKUP(H3727,internet_municipalities!$B$2:$W$226,22,FALSE),"NO INTERNET")</f>
        <v>NO INTERNET</v>
      </c>
      <c r="P3727" s="16" t="str">
        <f t="shared" si="237"/>
        <v>NO INTERNET</v>
      </c>
    </row>
    <row r="3728" spans="1:16" x14ac:dyDescent="0.2">
      <c r="A3728">
        <v>10536</v>
      </c>
      <c r="B3728" t="b">
        <v>1</v>
      </c>
      <c r="C3728" t="s">
        <v>1463</v>
      </c>
      <c r="D3728" t="s">
        <v>4812</v>
      </c>
      <c r="E3728">
        <v>788</v>
      </c>
      <c r="F3728">
        <v>367</v>
      </c>
      <c r="G3728" t="b">
        <v>0</v>
      </c>
      <c r="H3728" t="str">
        <f>VLOOKUP(A3728,all_municipalities!$A$2:$M$445,2,FALSE)</f>
        <v>Perth South, Township of</v>
      </c>
      <c r="I3728" t="b">
        <f>VLOOKUP(A3728,all_municipalities!$A$2:$M$445,9,FALSE)</f>
        <v>0</v>
      </c>
      <c r="J3728" t="b">
        <f>VLOOKUP(A3728,all_municipalities!$A$2:$M$445,13, FALSE)</f>
        <v>0</v>
      </c>
      <c r="K3728" t="str">
        <f t="shared" si="234"/>
        <v>NONE</v>
      </c>
      <c r="L3728">
        <v>0</v>
      </c>
      <c r="M3728" t="str">
        <f t="shared" si="235"/>
        <v>10536 Councillor</v>
      </c>
      <c r="N3728" s="6" t="str">
        <f t="shared" si="236"/>
        <v/>
      </c>
      <c r="O3728" s="15" t="str">
        <f>IF(I3728&lt;&gt;FALSE,VLOOKUP(H3728,internet_municipalities!$B$2:$W$226,22,FALSE),"NO INTERNET")</f>
        <v>NO INTERNET</v>
      </c>
      <c r="P3728" s="16" t="str">
        <f t="shared" si="237"/>
        <v>NO INTERNET</v>
      </c>
    </row>
    <row r="3729" spans="1:16" x14ac:dyDescent="0.2">
      <c r="A3729">
        <v>10536</v>
      </c>
      <c r="B3729" t="b">
        <v>1</v>
      </c>
      <c r="C3729" t="s">
        <v>1463</v>
      </c>
      <c r="D3729" t="s">
        <v>4813</v>
      </c>
      <c r="E3729">
        <v>640</v>
      </c>
      <c r="F3729">
        <v>219</v>
      </c>
      <c r="G3729" t="b">
        <v>0</v>
      </c>
      <c r="H3729" t="str">
        <f>VLOOKUP(A3729,all_municipalities!$A$2:$M$445,2,FALSE)</f>
        <v>Perth South, Township of</v>
      </c>
      <c r="I3729" t="b">
        <f>VLOOKUP(A3729,all_municipalities!$A$2:$M$445,9,FALSE)</f>
        <v>0</v>
      </c>
      <c r="J3729" t="b">
        <f>VLOOKUP(A3729,all_municipalities!$A$2:$M$445,13, FALSE)</f>
        <v>0</v>
      </c>
      <c r="K3729" t="str">
        <f t="shared" si="234"/>
        <v>NONE</v>
      </c>
      <c r="L3729">
        <v>0</v>
      </c>
      <c r="M3729" t="str">
        <f t="shared" si="235"/>
        <v>10536 Councillor</v>
      </c>
      <c r="N3729" s="6" t="str">
        <f t="shared" si="236"/>
        <v/>
      </c>
      <c r="O3729" s="15" t="str">
        <f>IF(I3729&lt;&gt;FALSE,VLOOKUP(H3729,internet_municipalities!$B$2:$W$226,22,FALSE),"NO INTERNET")</f>
        <v>NO INTERNET</v>
      </c>
      <c r="P3729" s="16" t="str">
        <f t="shared" si="237"/>
        <v>NO INTERNET</v>
      </c>
    </row>
    <row r="3730" spans="1:16" x14ac:dyDescent="0.2">
      <c r="A3730">
        <v>10536</v>
      </c>
      <c r="B3730" t="b">
        <v>1</v>
      </c>
      <c r="C3730" t="s">
        <v>1463</v>
      </c>
      <c r="D3730" t="s">
        <v>4814</v>
      </c>
      <c r="E3730">
        <v>876</v>
      </c>
      <c r="F3730">
        <v>455</v>
      </c>
      <c r="G3730" t="b">
        <v>0</v>
      </c>
      <c r="H3730" t="str">
        <f>VLOOKUP(A3730,all_municipalities!$A$2:$M$445,2,FALSE)</f>
        <v>Perth South, Township of</v>
      </c>
      <c r="I3730" t="b">
        <f>VLOOKUP(A3730,all_municipalities!$A$2:$M$445,9,FALSE)</f>
        <v>0</v>
      </c>
      <c r="J3730" t="b">
        <f>VLOOKUP(A3730,all_municipalities!$A$2:$M$445,13, FALSE)</f>
        <v>0</v>
      </c>
      <c r="K3730" t="str">
        <f t="shared" si="234"/>
        <v>NONE</v>
      </c>
      <c r="L3730">
        <v>0</v>
      </c>
      <c r="M3730" t="str">
        <f t="shared" si="235"/>
        <v>10536 Councillor</v>
      </c>
      <c r="N3730" s="6" t="str">
        <f t="shared" si="236"/>
        <v/>
      </c>
      <c r="O3730" s="15" t="str">
        <f>IF(I3730&lt;&gt;FALSE,VLOOKUP(H3730,internet_municipalities!$B$2:$W$226,22,FALSE),"NO INTERNET")</f>
        <v>NO INTERNET</v>
      </c>
      <c r="P3730" s="16" t="str">
        <f t="shared" si="237"/>
        <v>NO INTERNET</v>
      </c>
    </row>
    <row r="3731" spans="1:16" x14ac:dyDescent="0.2">
      <c r="A3731">
        <v>10536</v>
      </c>
      <c r="B3731" t="b">
        <v>1</v>
      </c>
      <c r="C3731" t="s">
        <v>1463</v>
      </c>
      <c r="D3731" t="s">
        <v>4815</v>
      </c>
      <c r="E3731">
        <v>804</v>
      </c>
      <c r="F3731">
        <v>383</v>
      </c>
      <c r="G3731" t="b">
        <v>0</v>
      </c>
      <c r="H3731" t="str">
        <f>VLOOKUP(A3731,all_municipalities!$A$2:$M$445,2,FALSE)</f>
        <v>Perth South, Township of</v>
      </c>
      <c r="I3731" t="b">
        <f>VLOOKUP(A3731,all_municipalities!$A$2:$M$445,9,FALSE)</f>
        <v>0</v>
      </c>
      <c r="J3731" t="b">
        <f>VLOOKUP(A3731,all_municipalities!$A$2:$M$445,13, FALSE)</f>
        <v>0</v>
      </c>
      <c r="K3731" t="str">
        <f t="shared" si="234"/>
        <v>NONE</v>
      </c>
      <c r="L3731">
        <v>0</v>
      </c>
      <c r="M3731" t="str">
        <f t="shared" si="235"/>
        <v>10536 Councillor</v>
      </c>
      <c r="N3731" s="6" t="str">
        <f t="shared" si="236"/>
        <v/>
      </c>
      <c r="O3731" s="15" t="str">
        <f>IF(I3731&lt;&gt;FALSE,VLOOKUP(H3731,internet_municipalities!$B$2:$W$226,22,FALSE),"NO INTERNET")</f>
        <v>NO INTERNET</v>
      </c>
      <c r="P3731" s="16" t="str">
        <f t="shared" si="237"/>
        <v>NO INTERNET</v>
      </c>
    </row>
    <row r="3732" spans="1:16" x14ac:dyDescent="0.2">
      <c r="A3732">
        <v>10536</v>
      </c>
      <c r="B3732" t="b">
        <v>1</v>
      </c>
      <c r="C3732" t="s">
        <v>1463</v>
      </c>
      <c r="D3732" t="s">
        <v>4816</v>
      </c>
      <c r="E3732">
        <v>835</v>
      </c>
      <c r="F3732">
        <v>414</v>
      </c>
      <c r="G3732" t="b">
        <v>0</v>
      </c>
      <c r="H3732" t="str">
        <f>VLOOKUP(A3732,all_municipalities!$A$2:$M$445,2,FALSE)</f>
        <v>Perth South, Township of</v>
      </c>
      <c r="I3732" t="b">
        <f>VLOOKUP(A3732,all_municipalities!$A$2:$M$445,9,FALSE)</f>
        <v>0</v>
      </c>
      <c r="J3732" t="b">
        <f>VLOOKUP(A3732,all_municipalities!$A$2:$M$445,13, FALSE)</f>
        <v>0</v>
      </c>
      <c r="K3732" t="str">
        <f t="shared" si="234"/>
        <v>NONE</v>
      </c>
      <c r="L3732">
        <v>0</v>
      </c>
      <c r="M3732" t="str">
        <f t="shared" si="235"/>
        <v>10536 Councillor</v>
      </c>
      <c r="N3732" s="6" t="str">
        <f t="shared" si="236"/>
        <v/>
      </c>
      <c r="O3732" s="15" t="str">
        <f>IF(I3732&lt;&gt;FALSE,VLOOKUP(H3732,internet_municipalities!$B$2:$W$226,22,FALSE),"NO INTERNET")</f>
        <v>NO INTERNET</v>
      </c>
      <c r="P3732" s="16" t="str">
        <f t="shared" si="237"/>
        <v>NO INTERNET</v>
      </c>
    </row>
    <row r="3733" spans="1:16" x14ac:dyDescent="0.2">
      <c r="A3733">
        <v>10536</v>
      </c>
      <c r="B3733" t="b">
        <v>1</v>
      </c>
      <c r="C3733" t="s">
        <v>1463</v>
      </c>
      <c r="D3733" t="s">
        <v>4817</v>
      </c>
      <c r="E3733">
        <v>634</v>
      </c>
      <c r="F3733">
        <v>213</v>
      </c>
      <c r="G3733" t="b">
        <v>0</v>
      </c>
      <c r="H3733" t="str">
        <f>VLOOKUP(A3733,all_municipalities!$A$2:$M$445,2,FALSE)</f>
        <v>Perth South, Township of</v>
      </c>
      <c r="I3733" t="b">
        <f>VLOOKUP(A3733,all_municipalities!$A$2:$M$445,9,FALSE)</f>
        <v>0</v>
      </c>
      <c r="J3733" t="b">
        <f>VLOOKUP(A3733,all_municipalities!$A$2:$M$445,13, FALSE)</f>
        <v>0</v>
      </c>
      <c r="K3733" t="str">
        <f t="shared" si="234"/>
        <v>NONE</v>
      </c>
      <c r="L3733">
        <v>0</v>
      </c>
      <c r="M3733" t="str">
        <f t="shared" si="235"/>
        <v>10536 Councillor</v>
      </c>
      <c r="N3733" s="6" t="str">
        <f t="shared" si="236"/>
        <v/>
      </c>
      <c r="O3733" s="15" t="str">
        <f>IF(I3733&lt;&gt;FALSE,VLOOKUP(H3733,internet_municipalities!$B$2:$W$226,22,FALSE),"NO INTERNET")</f>
        <v>NO INTERNET</v>
      </c>
      <c r="P3733" s="16" t="str">
        <f t="shared" si="237"/>
        <v>NO INTERNET</v>
      </c>
    </row>
    <row r="3734" spans="1:16" x14ac:dyDescent="0.2">
      <c r="A3734">
        <v>10536</v>
      </c>
      <c r="B3734" t="b">
        <v>0</v>
      </c>
      <c r="C3734" t="s">
        <v>1463</v>
      </c>
      <c r="D3734" t="s">
        <v>4818</v>
      </c>
      <c r="E3734">
        <v>417</v>
      </c>
      <c r="F3734" t="s">
        <v>1460</v>
      </c>
      <c r="G3734" t="b">
        <v>0</v>
      </c>
      <c r="H3734" t="str">
        <f>VLOOKUP(A3734,all_municipalities!$A$2:$M$445,2,FALSE)</f>
        <v>Perth South, Township of</v>
      </c>
      <c r="I3734" t="b">
        <f>VLOOKUP(A3734,all_municipalities!$A$2:$M$445,9,FALSE)</f>
        <v>0</v>
      </c>
      <c r="J3734" t="b">
        <f>VLOOKUP(A3734,all_municipalities!$A$2:$M$445,13, FALSE)</f>
        <v>0</v>
      </c>
      <c r="K3734" t="str">
        <f t="shared" si="234"/>
        <v>NONE</v>
      </c>
      <c r="L3734">
        <v>0</v>
      </c>
      <c r="M3734" t="str">
        <f t="shared" si="235"/>
        <v>10536 Councillor</v>
      </c>
      <c r="N3734" s="6" t="str">
        <f t="shared" si="236"/>
        <v/>
      </c>
      <c r="O3734" s="15" t="str">
        <f>IF(I3734&lt;&gt;FALSE,VLOOKUP(H3734,internet_municipalities!$B$2:$W$226,22,FALSE),"NO INTERNET")</f>
        <v>NO INTERNET</v>
      </c>
      <c r="P3734" s="16" t="str">
        <f t="shared" si="237"/>
        <v>NO INTERNET</v>
      </c>
    </row>
    <row r="3735" spans="1:16" x14ac:dyDescent="0.2">
      <c r="A3735">
        <v>10536</v>
      </c>
      <c r="B3735" t="b">
        <v>0</v>
      </c>
      <c r="C3735" t="s">
        <v>1463</v>
      </c>
      <c r="D3735" t="s">
        <v>4819</v>
      </c>
      <c r="E3735">
        <v>421</v>
      </c>
      <c r="F3735" t="s">
        <v>1460</v>
      </c>
      <c r="G3735" t="b">
        <v>0</v>
      </c>
      <c r="H3735" t="str">
        <f>VLOOKUP(A3735,all_municipalities!$A$2:$M$445,2,FALSE)</f>
        <v>Perth South, Township of</v>
      </c>
      <c r="I3735" t="b">
        <f>VLOOKUP(A3735,all_municipalities!$A$2:$M$445,9,FALSE)</f>
        <v>0</v>
      </c>
      <c r="J3735" t="b">
        <f>VLOOKUP(A3735,all_municipalities!$A$2:$M$445,13, FALSE)</f>
        <v>0</v>
      </c>
      <c r="K3735" t="str">
        <f t="shared" si="234"/>
        <v>NONE</v>
      </c>
      <c r="L3735">
        <v>0</v>
      </c>
      <c r="M3735" t="str">
        <f t="shared" si="235"/>
        <v>10536 Councillor</v>
      </c>
      <c r="N3735" s="6" t="str">
        <f t="shared" si="236"/>
        <v/>
      </c>
      <c r="O3735" s="15" t="str">
        <f>IF(I3735&lt;&gt;FALSE,VLOOKUP(H3735,internet_municipalities!$B$2:$W$226,22,FALSE),"NO INTERNET")</f>
        <v>NO INTERNET</v>
      </c>
      <c r="P3735" s="16" t="str">
        <f t="shared" si="237"/>
        <v>NO INTERNET</v>
      </c>
    </row>
    <row r="3736" spans="1:16" x14ac:dyDescent="0.2">
      <c r="A3736">
        <v>10606</v>
      </c>
      <c r="B3736" t="b">
        <v>1</v>
      </c>
      <c r="C3736" t="s">
        <v>1463</v>
      </c>
      <c r="D3736" t="s">
        <v>4831</v>
      </c>
      <c r="E3736">
        <v>2128</v>
      </c>
      <c r="F3736">
        <v>915</v>
      </c>
      <c r="G3736" t="b">
        <v>0</v>
      </c>
      <c r="H3736" t="str">
        <f>VLOOKUP(A3736,all_municipalities!$A$2:$M$445,2,FALSE)</f>
        <v>Petawawa, Town of</v>
      </c>
      <c r="I3736" t="b">
        <f>VLOOKUP(A3736,all_municipalities!$A$2:$M$445,9,FALSE)</f>
        <v>1</v>
      </c>
      <c r="J3736" t="b">
        <f>VLOOKUP(A3736,all_municipalities!$A$2:$M$445,13, FALSE)</f>
        <v>0</v>
      </c>
      <c r="K3736" t="str">
        <f t="shared" si="234"/>
        <v>NONE</v>
      </c>
      <c r="L3736">
        <v>0</v>
      </c>
      <c r="M3736" t="str">
        <f t="shared" si="235"/>
        <v>10606 Councillor</v>
      </c>
      <c r="N3736" s="6" t="str">
        <f t="shared" si="236"/>
        <v>10606 Councillor</v>
      </c>
      <c r="O3736" s="15">
        <f>IF(I3736&lt;&gt;FALSE,VLOOKUP(H3736,internet_municipalities!$B$2:$W$226,22,FALSE),"NO INTERNET")</f>
        <v>9074</v>
      </c>
      <c r="P3736" s="16">
        <f t="shared" si="237"/>
        <v>0.10083755785761517</v>
      </c>
    </row>
    <row r="3737" spans="1:16" x14ac:dyDescent="0.2">
      <c r="A3737">
        <v>10606</v>
      </c>
      <c r="B3737" t="b">
        <v>1</v>
      </c>
      <c r="C3737" t="s">
        <v>1463</v>
      </c>
      <c r="D3737" t="s">
        <v>4832</v>
      </c>
      <c r="E3737">
        <v>1773</v>
      </c>
      <c r="F3737">
        <v>560</v>
      </c>
      <c r="G3737" t="b">
        <v>0</v>
      </c>
      <c r="H3737" t="str">
        <f>VLOOKUP(A3737,all_municipalities!$A$2:$M$445,2,FALSE)</f>
        <v>Petawawa, Town of</v>
      </c>
      <c r="I3737" t="b">
        <f>VLOOKUP(A3737,all_municipalities!$A$2:$M$445,9,FALSE)</f>
        <v>1</v>
      </c>
      <c r="J3737" t="b">
        <f>VLOOKUP(A3737,all_municipalities!$A$2:$M$445,13, FALSE)</f>
        <v>0</v>
      </c>
      <c r="K3737" t="str">
        <f t="shared" si="234"/>
        <v>NONE</v>
      </c>
      <c r="L3737">
        <v>0</v>
      </c>
      <c r="M3737" t="str">
        <f t="shared" si="235"/>
        <v>10606 Councillor</v>
      </c>
      <c r="N3737" s="6" t="str">
        <f t="shared" si="236"/>
        <v>10606 Councillor</v>
      </c>
      <c r="O3737" s="15">
        <f>IF(I3737&lt;&gt;FALSE,VLOOKUP(H3737,internet_municipalities!$B$2:$W$226,22,FALSE),"NO INTERNET")</f>
        <v>9074</v>
      </c>
      <c r="P3737" s="16">
        <f t="shared" si="237"/>
        <v>6.171478950848578E-2</v>
      </c>
    </row>
    <row r="3738" spans="1:16" x14ac:dyDescent="0.2">
      <c r="A3738">
        <v>10606</v>
      </c>
      <c r="B3738" t="b">
        <v>1</v>
      </c>
      <c r="C3738" t="s">
        <v>1463</v>
      </c>
      <c r="D3738" t="s">
        <v>4833</v>
      </c>
      <c r="E3738">
        <v>1617</v>
      </c>
      <c r="F3738">
        <v>404</v>
      </c>
      <c r="G3738" t="b">
        <v>0</v>
      </c>
      <c r="H3738" t="str">
        <f>VLOOKUP(A3738,all_municipalities!$A$2:$M$445,2,FALSE)</f>
        <v>Petawawa, Town of</v>
      </c>
      <c r="I3738" t="b">
        <f>VLOOKUP(A3738,all_municipalities!$A$2:$M$445,9,FALSE)</f>
        <v>1</v>
      </c>
      <c r="J3738" t="b">
        <f>VLOOKUP(A3738,all_municipalities!$A$2:$M$445,13, FALSE)</f>
        <v>0</v>
      </c>
      <c r="K3738" t="str">
        <f t="shared" si="234"/>
        <v>NONE</v>
      </c>
      <c r="L3738">
        <v>0</v>
      </c>
      <c r="M3738" t="str">
        <f t="shared" si="235"/>
        <v>10606 Councillor</v>
      </c>
      <c r="N3738" s="6" t="str">
        <f t="shared" si="236"/>
        <v>10606 Councillor</v>
      </c>
      <c r="O3738" s="15">
        <f>IF(I3738&lt;&gt;FALSE,VLOOKUP(H3738,internet_municipalities!$B$2:$W$226,22,FALSE),"NO INTERNET")</f>
        <v>9074</v>
      </c>
      <c r="P3738" s="16">
        <f t="shared" si="237"/>
        <v>4.452281243112189E-2</v>
      </c>
    </row>
    <row r="3739" spans="1:16" x14ac:dyDescent="0.2">
      <c r="A3739">
        <v>10606</v>
      </c>
      <c r="B3739" t="b">
        <v>1</v>
      </c>
      <c r="C3739" t="s">
        <v>1463</v>
      </c>
      <c r="D3739" t="s">
        <v>4834</v>
      </c>
      <c r="E3739">
        <v>1565</v>
      </c>
      <c r="F3739">
        <v>352</v>
      </c>
      <c r="G3739" t="b">
        <v>0</v>
      </c>
      <c r="H3739" t="str">
        <f>VLOOKUP(A3739,all_municipalities!$A$2:$M$445,2,FALSE)</f>
        <v>Petawawa, Town of</v>
      </c>
      <c r="I3739" t="b">
        <f>VLOOKUP(A3739,all_municipalities!$A$2:$M$445,9,FALSE)</f>
        <v>1</v>
      </c>
      <c r="J3739" t="b">
        <f>VLOOKUP(A3739,all_municipalities!$A$2:$M$445,13, FALSE)</f>
        <v>0</v>
      </c>
      <c r="K3739" t="str">
        <f t="shared" si="234"/>
        <v>NONE</v>
      </c>
      <c r="L3739">
        <v>0</v>
      </c>
      <c r="M3739" t="str">
        <f t="shared" si="235"/>
        <v>10606 Councillor</v>
      </c>
      <c r="N3739" s="6" t="str">
        <f t="shared" si="236"/>
        <v>10606 Councillor</v>
      </c>
      <c r="O3739" s="15">
        <f>IF(I3739&lt;&gt;FALSE,VLOOKUP(H3739,internet_municipalities!$B$2:$W$226,22,FALSE),"NO INTERNET")</f>
        <v>9074</v>
      </c>
      <c r="P3739" s="16">
        <f t="shared" si="237"/>
        <v>3.8792153405333922E-2</v>
      </c>
    </row>
    <row r="3740" spans="1:16" x14ac:dyDescent="0.2">
      <c r="A3740">
        <v>10606</v>
      </c>
      <c r="B3740" t="b">
        <v>1</v>
      </c>
      <c r="C3740" t="s">
        <v>1463</v>
      </c>
      <c r="D3740" t="s">
        <v>4835</v>
      </c>
      <c r="E3740">
        <v>1497</v>
      </c>
      <c r="F3740">
        <v>284</v>
      </c>
      <c r="G3740" t="b">
        <v>0</v>
      </c>
      <c r="H3740" t="str">
        <f>VLOOKUP(A3740,all_municipalities!$A$2:$M$445,2,FALSE)</f>
        <v>Petawawa, Town of</v>
      </c>
      <c r="I3740" t="b">
        <f>VLOOKUP(A3740,all_municipalities!$A$2:$M$445,9,FALSE)</f>
        <v>1</v>
      </c>
      <c r="J3740" t="b">
        <f>VLOOKUP(A3740,all_municipalities!$A$2:$M$445,13, FALSE)</f>
        <v>0</v>
      </c>
      <c r="K3740" t="str">
        <f t="shared" si="234"/>
        <v>NONE</v>
      </c>
      <c r="L3740">
        <v>0</v>
      </c>
      <c r="M3740" t="str">
        <f t="shared" si="235"/>
        <v>10606 Councillor</v>
      </c>
      <c r="N3740" s="6" t="str">
        <f t="shared" si="236"/>
        <v>10606 Councillor</v>
      </c>
      <c r="O3740" s="15">
        <f>IF(I3740&lt;&gt;FALSE,VLOOKUP(H3740,internet_municipalities!$B$2:$W$226,22,FALSE),"NO INTERNET")</f>
        <v>9074</v>
      </c>
      <c r="P3740" s="16">
        <f t="shared" si="237"/>
        <v>3.1298214679303507E-2</v>
      </c>
    </row>
    <row r="3741" spans="1:16" x14ac:dyDescent="0.2">
      <c r="A3741">
        <v>10606</v>
      </c>
      <c r="B3741" t="b">
        <v>1</v>
      </c>
      <c r="C3741" t="s">
        <v>1463</v>
      </c>
      <c r="D3741" t="s">
        <v>4836</v>
      </c>
      <c r="E3741">
        <v>1760</v>
      </c>
      <c r="F3741">
        <v>547</v>
      </c>
      <c r="G3741" t="b">
        <v>0</v>
      </c>
      <c r="H3741" t="str">
        <f>VLOOKUP(A3741,all_municipalities!$A$2:$M$445,2,FALSE)</f>
        <v>Petawawa, Town of</v>
      </c>
      <c r="I3741" t="b">
        <f>VLOOKUP(A3741,all_municipalities!$A$2:$M$445,9,FALSE)</f>
        <v>1</v>
      </c>
      <c r="J3741" t="b">
        <f>VLOOKUP(A3741,all_municipalities!$A$2:$M$445,13, FALSE)</f>
        <v>0</v>
      </c>
      <c r="K3741" t="str">
        <f t="shared" si="234"/>
        <v>NONE</v>
      </c>
      <c r="L3741">
        <v>0</v>
      </c>
      <c r="M3741" t="str">
        <f t="shared" si="235"/>
        <v>10606 Councillor</v>
      </c>
      <c r="N3741" s="6" t="str">
        <f t="shared" si="236"/>
        <v>10606 Councillor</v>
      </c>
      <c r="O3741" s="15">
        <f>IF(I3741&lt;&gt;FALSE,VLOOKUP(H3741,internet_municipalities!$B$2:$W$226,22,FALSE),"NO INTERNET")</f>
        <v>9074</v>
      </c>
      <c r="P3741" s="16">
        <f t="shared" si="237"/>
        <v>6.0282124752038792E-2</v>
      </c>
    </row>
    <row r="3742" spans="1:16" x14ac:dyDescent="0.2">
      <c r="A3742">
        <v>10606</v>
      </c>
      <c r="B3742" t="b">
        <v>0</v>
      </c>
      <c r="C3742" t="s">
        <v>1463</v>
      </c>
      <c r="D3742" t="s">
        <v>4837</v>
      </c>
      <c r="E3742">
        <v>957</v>
      </c>
      <c r="F3742" t="s">
        <v>1460</v>
      </c>
      <c r="G3742" t="b">
        <v>0</v>
      </c>
      <c r="H3742" t="str">
        <f>VLOOKUP(A3742,all_municipalities!$A$2:$M$445,2,FALSE)</f>
        <v>Petawawa, Town of</v>
      </c>
      <c r="I3742" t="b">
        <f>VLOOKUP(A3742,all_municipalities!$A$2:$M$445,9,FALSE)</f>
        <v>1</v>
      </c>
      <c r="J3742" t="b">
        <f>VLOOKUP(A3742,all_municipalities!$A$2:$M$445,13, FALSE)</f>
        <v>0</v>
      </c>
      <c r="K3742" t="str">
        <f t="shared" si="234"/>
        <v>NONE</v>
      </c>
      <c r="L3742">
        <v>0</v>
      </c>
      <c r="M3742" t="str">
        <f t="shared" si="235"/>
        <v>10606 Councillor</v>
      </c>
      <c r="N3742" s="6" t="str">
        <f t="shared" si="236"/>
        <v>10606 Councillor</v>
      </c>
      <c r="O3742" s="15">
        <f>IF(I3742&lt;&gt;FALSE,VLOOKUP(H3742,internet_municipalities!$B$2:$W$226,22,FALSE),"NO INTERNET")</f>
        <v>9074</v>
      </c>
      <c r="P3742" s="16" t="str">
        <f t="shared" si="237"/>
        <v>Lost</v>
      </c>
    </row>
    <row r="3743" spans="1:16" x14ac:dyDescent="0.2">
      <c r="A3743">
        <v>10606</v>
      </c>
      <c r="B3743" t="b">
        <v>0</v>
      </c>
      <c r="C3743" t="s">
        <v>1463</v>
      </c>
      <c r="D3743" t="s">
        <v>4838</v>
      </c>
      <c r="E3743">
        <v>1049</v>
      </c>
      <c r="F3743" t="s">
        <v>1460</v>
      </c>
      <c r="G3743" t="b">
        <v>0</v>
      </c>
      <c r="H3743" t="str">
        <f>VLOOKUP(A3743,all_municipalities!$A$2:$M$445,2,FALSE)</f>
        <v>Petawawa, Town of</v>
      </c>
      <c r="I3743" t="b">
        <f>VLOOKUP(A3743,all_municipalities!$A$2:$M$445,9,FALSE)</f>
        <v>1</v>
      </c>
      <c r="J3743" t="b">
        <f>VLOOKUP(A3743,all_municipalities!$A$2:$M$445,13, FALSE)</f>
        <v>0</v>
      </c>
      <c r="K3743" t="str">
        <f t="shared" si="234"/>
        <v>NONE</v>
      </c>
      <c r="L3743">
        <v>0</v>
      </c>
      <c r="M3743" t="str">
        <f t="shared" si="235"/>
        <v>10606 Councillor</v>
      </c>
      <c r="N3743" s="6" t="str">
        <f t="shared" si="236"/>
        <v>10606 Councillor</v>
      </c>
      <c r="O3743" s="15">
        <f>IF(I3743&lt;&gt;FALSE,VLOOKUP(H3743,internet_municipalities!$B$2:$W$226,22,FALSE),"NO INTERNET")</f>
        <v>9074</v>
      </c>
      <c r="P3743" s="16" t="str">
        <f t="shared" si="237"/>
        <v>Lost</v>
      </c>
    </row>
    <row r="3744" spans="1:16" x14ac:dyDescent="0.2">
      <c r="A3744">
        <v>10606</v>
      </c>
      <c r="B3744" t="b">
        <v>0</v>
      </c>
      <c r="C3744" t="s">
        <v>1463</v>
      </c>
      <c r="D3744" t="s">
        <v>4839</v>
      </c>
      <c r="E3744">
        <v>1213</v>
      </c>
      <c r="F3744" t="s">
        <v>1460</v>
      </c>
      <c r="G3744" t="b">
        <v>0</v>
      </c>
      <c r="H3744" t="str">
        <f>VLOOKUP(A3744,all_municipalities!$A$2:$M$445,2,FALSE)</f>
        <v>Petawawa, Town of</v>
      </c>
      <c r="I3744" t="b">
        <f>VLOOKUP(A3744,all_municipalities!$A$2:$M$445,9,FALSE)</f>
        <v>1</v>
      </c>
      <c r="J3744" t="b">
        <f>VLOOKUP(A3744,all_municipalities!$A$2:$M$445,13, FALSE)</f>
        <v>0</v>
      </c>
      <c r="K3744" t="str">
        <f t="shared" si="234"/>
        <v>NONE</v>
      </c>
      <c r="L3744">
        <v>0</v>
      </c>
      <c r="M3744" t="str">
        <f t="shared" si="235"/>
        <v>10606 Councillor</v>
      </c>
      <c r="N3744" s="6" t="str">
        <f t="shared" si="236"/>
        <v>10606 Councillor</v>
      </c>
      <c r="O3744" s="15">
        <f>IF(I3744&lt;&gt;FALSE,VLOOKUP(H3744,internet_municipalities!$B$2:$W$226,22,FALSE),"NO INTERNET")</f>
        <v>9074</v>
      </c>
      <c r="P3744" s="16" t="str">
        <f t="shared" si="237"/>
        <v>Lost</v>
      </c>
    </row>
    <row r="3745" spans="1:16" x14ac:dyDescent="0.2">
      <c r="A3745">
        <v>10606</v>
      </c>
      <c r="B3745" t="b">
        <v>0</v>
      </c>
      <c r="C3745" t="s">
        <v>1463</v>
      </c>
      <c r="D3745" t="s">
        <v>4840</v>
      </c>
      <c r="E3745">
        <v>1087</v>
      </c>
      <c r="F3745" t="s">
        <v>1460</v>
      </c>
      <c r="G3745" t="b">
        <v>0</v>
      </c>
      <c r="H3745" t="str">
        <f>VLOOKUP(A3745,all_municipalities!$A$2:$M$445,2,FALSE)</f>
        <v>Petawawa, Town of</v>
      </c>
      <c r="I3745" t="b">
        <f>VLOOKUP(A3745,all_municipalities!$A$2:$M$445,9,FALSE)</f>
        <v>1</v>
      </c>
      <c r="J3745" t="b">
        <f>VLOOKUP(A3745,all_municipalities!$A$2:$M$445,13, FALSE)</f>
        <v>0</v>
      </c>
      <c r="K3745" t="str">
        <f t="shared" si="234"/>
        <v>NONE</v>
      </c>
      <c r="L3745">
        <v>0</v>
      </c>
      <c r="M3745" t="str">
        <f t="shared" si="235"/>
        <v>10606 Councillor</v>
      </c>
      <c r="N3745" s="6" t="str">
        <f t="shared" si="236"/>
        <v>10606 Councillor</v>
      </c>
      <c r="O3745" s="15">
        <f>IF(I3745&lt;&gt;FALSE,VLOOKUP(H3745,internet_municipalities!$B$2:$W$226,22,FALSE),"NO INTERNET")</f>
        <v>9074</v>
      </c>
      <c r="P3745" s="16" t="str">
        <f t="shared" si="237"/>
        <v>Lost</v>
      </c>
    </row>
    <row r="3746" spans="1:16" x14ac:dyDescent="0.2">
      <c r="A3746">
        <v>10606</v>
      </c>
      <c r="B3746" t="b">
        <v>0</v>
      </c>
      <c r="C3746" t="s">
        <v>1463</v>
      </c>
      <c r="D3746" t="s">
        <v>4841</v>
      </c>
      <c r="E3746">
        <v>805</v>
      </c>
      <c r="F3746" t="s">
        <v>1460</v>
      </c>
      <c r="G3746" t="b">
        <v>0</v>
      </c>
      <c r="H3746" t="str">
        <f>VLOOKUP(A3746,all_municipalities!$A$2:$M$445,2,FALSE)</f>
        <v>Petawawa, Town of</v>
      </c>
      <c r="I3746" t="b">
        <f>VLOOKUP(A3746,all_municipalities!$A$2:$M$445,9,FALSE)</f>
        <v>1</v>
      </c>
      <c r="J3746" t="b">
        <f>VLOOKUP(A3746,all_municipalities!$A$2:$M$445,13, FALSE)</f>
        <v>0</v>
      </c>
      <c r="K3746" t="str">
        <f t="shared" si="234"/>
        <v>NONE</v>
      </c>
      <c r="L3746">
        <v>0</v>
      </c>
      <c r="M3746" t="str">
        <f t="shared" si="235"/>
        <v>10606 Councillor</v>
      </c>
      <c r="N3746" s="6" t="str">
        <f t="shared" si="236"/>
        <v>10606 Councillor</v>
      </c>
      <c r="O3746" s="15">
        <f>IF(I3746&lt;&gt;FALSE,VLOOKUP(H3746,internet_municipalities!$B$2:$W$226,22,FALSE),"NO INTERNET")</f>
        <v>9074</v>
      </c>
      <c r="P3746" s="16" t="str">
        <f t="shared" si="237"/>
        <v>Lost</v>
      </c>
    </row>
    <row r="3747" spans="1:16" x14ac:dyDescent="0.2">
      <c r="A3747">
        <v>10616</v>
      </c>
      <c r="B3747" t="b">
        <v>1</v>
      </c>
      <c r="C3747" t="s">
        <v>4842</v>
      </c>
      <c r="D3747" t="s">
        <v>4843</v>
      </c>
      <c r="E3747">
        <v>2334</v>
      </c>
      <c r="F3747">
        <v>460</v>
      </c>
      <c r="G3747" t="b">
        <v>0</v>
      </c>
      <c r="H3747" t="str">
        <f>VLOOKUP(A3747,all_municipalities!$A$2:$M$445,2,FALSE)</f>
        <v>Peterborough, City of</v>
      </c>
      <c r="I3747" t="b">
        <f>VLOOKUP(A3747,all_municipalities!$A$2:$M$445,9,FALSE)</f>
        <v>1</v>
      </c>
      <c r="J3747" t="b">
        <f>VLOOKUP(A3747,all_municipalities!$A$2:$M$445,13, FALSE)</f>
        <v>0</v>
      </c>
      <c r="K3747" t="str">
        <f t="shared" si="234"/>
        <v>NONE</v>
      </c>
      <c r="L3747">
        <v>0</v>
      </c>
      <c r="M3747" t="str">
        <f t="shared" si="235"/>
        <v>10616 Councillor, Ward 5 Northcrest</v>
      </c>
      <c r="N3747" s="6" t="str">
        <f t="shared" si="236"/>
        <v>10616 Councillor, Ward 5 Northcrest</v>
      </c>
      <c r="O3747" s="15">
        <f>IF(I3747&lt;&gt;FALSE,VLOOKUP(H3747,internet_municipalities!$B$2:$W$226,22,FALSE),"NO INTERNET")</f>
        <v>39326</v>
      </c>
      <c r="P3747" s="16">
        <f t="shared" si="237"/>
        <v>1.1697096068758583E-2</v>
      </c>
    </row>
    <row r="3748" spans="1:16" x14ac:dyDescent="0.2">
      <c r="A3748">
        <v>10616</v>
      </c>
      <c r="B3748" t="b">
        <v>1</v>
      </c>
      <c r="C3748" t="s">
        <v>4842</v>
      </c>
      <c r="D3748" t="s">
        <v>4844</v>
      </c>
      <c r="E3748">
        <v>4003</v>
      </c>
      <c r="F3748">
        <v>2129</v>
      </c>
      <c r="G3748" t="b">
        <v>0</v>
      </c>
      <c r="H3748" t="str">
        <f>VLOOKUP(A3748,all_municipalities!$A$2:$M$445,2,FALSE)</f>
        <v>Peterborough, City of</v>
      </c>
      <c r="I3748" t="b">
        <f>VLOOKUP(A3748,all_municipalities!$A$2:$M$445,9,FALSE)</f>
        <v>1</v>
      </c>
      <c r="J3748" t="b">
        <f>VLOOKUP(A3748,all_municipalities!$A$2:$M$445,13, FALSE)</f>
        <v>0</v>
      </c>
      <c r="K3748" t="str">
        <f t="shared" si="234"/>
        <v>NONE</v>
      </c>
      <c r="L3748">
        <v>0</v>
      </c>
      <c r="M3748" t="str">
        <f t="shared" si="235"/>
        <v>10616 Councillor, Ward 5 Northcrest</v>
      </c>
      <c r="N3748" s="6" t="str">
        <f t="shared" si="236"/>
        <v>10616 Councillor, Ward 5 Northcrest</v>
      </c>
      <c r="O3748" s="15">
        <f>IF(I3748&lt;&gt;FALSE,VLOOKUP(H3748,internet_municipalities!$B$2:$W$226,22,FALSE),"NO INTERNET")</f>
        <v>39326</v>
      </c>
      <c r="P3748" s="16">
        <f t="shared" si="237"/>
        <v>5.4137212022580483E-2</v>
      </c>
    </row>
    <row r="3749" spans="1:16" x14ac:dyDescent="0.2">
      <c r="A3749">
        <v>10616</v>
      </c>
      <c r="B3749" t="b">
        <v>1</v>
      </c>
      <c r="C3749" t="s">
        <v>4845</v>
      </c>
      <c r="D3749" t="s">
        <v>4846</v>
      </c>
      <c r="E3749">
        <v>2964</v>
      </c>
      <c r="F3749">
        <v>953</v>
      </c>
      <c r="G3749" t="b">
        <v>0</v>
      </c>
      <c r="H3749" t="str">
        <f>VLOOKUP(A3749,all_municipalities!$A$2:$M$445,2,FALSE)</f>
        <v>Peterborough, City of</v>
      </c>
      <c r="I3749" t="b">
        <f>VLOOKUP(A3749,all_municipalities!$A$2:$M$445,9,FALSE)</f>
        <v>1</v>
      </c>
      <c r="J3749" t="b">
        <f>VLOOKUP(A3749,all_municipalities!$A$2:$M$445,13, FALSE)</f>
        <v>0</v>
      </c>
      <c r="K3749" t="str">
        <f t="shared" si="234"/>
        <v>NONE</v>
      </c>
      <c r="L3749">
        <v>0</v>
      </c>
      <c r="M3749" t="str">
        <f t="shared" si="235"/>
        <v>10616 Councillor, Ward 4 Ashbumhan</v>
      </c>
      <c r="N3749" s="6" t="str">
        <f t="shared" si="236"/>
        <v>10616 Councillor, Ward 4 Ashbumhan</v>
      </c>
      <c r="O3749" s="15">
        <f>IF(I3749&lt;&gt;FALSE,VLOOKUP(H3749,internet_municipalities!$B$2:$W$226,22,FALSE),"NO INTERNET")</f>
        <v>39326</v>
      </c>
      <c r="P3749" s="16">
        <f t="shared" si="237"/>
        <v>2.4233331638102019E-2</v>
      </c>
    </row>
    <row r="3750" spans="1:16" x14ac:dyDescent="0.2">
      <c r="A3750">
        <v>10616</v>
      </c>
      <c r="B3750" t="b">
        <v>1</v>
      </c>
      <c r="C3750" t="s">
        <v>4845</v>
      </c>
      <c r="D3750" t="s">
        <v>4847</v>
      </c>
      <c r="E3750">
        <v>3326</v>
      </c>
      <c r="F3750">
        <v>1315</v>
      </c>
      <c r="G3750" t="b">
        <v>0</v>
      </c>
      <c r="H3750" t="str">
        <f>VLOOKUP(A3750,all_municipalities!$A$2:$M$445,2,FALSE)</f>
        <v>Peterborough, City of</v>
      </c>
      <c r="I3750" t="b">
        <f>VLOOKUP(A3750,all_municipalities!$A$2:$M$445,9,FALSE)</f>
        <v>1</v>
      </c>
      <c r="J3750" t="b">
        <f>VLOOKUP(A3750,all_municipalities!$A$2:$M$445,13, FALSE)</f>
        <v>0</v>
      </c>
      <c r="K3750" t="str">
        <f t="shared" si="234"/>
        <v>NONE</v>
      </c>
      <c r="L3750">
        <v>0</v>
      </c>
      <c r="M3750" t="str">
        <f t="shared" si="235"/>
        <v>10616 Councillor, Ward 4 Ashbumhan</v>
      </c>
      <c r="N3750" s="6" t="str">
        <f t="shared" si="236"/>
        <v>10616 Councillor, Ward 4 Ashbumhan</v>
      </c>
      <c r="O3750" s="15">
        <f>IF(I3750&lt;&gt;FALSE,VLOOKUP(H3750,internet_municipalities!$B$2:$W$226,22,FALSE),"NO INTERNET")</f>
        <v>39326</v>
      </c>
      <c r="P3750" s="16">
        <f t="shared" si="237"/>
        <v>3.3438437674820728E-2</v>
      </c>
    </row>
    <row r="3751" spans="1:16" x14ac:dyDescent="0.2">
      <c r="A3751">
        <v>10616</v>
      </c>
      <c r="B3751" t="b">
        <v>1</v>
      </c>
      <c r="C3751" t="s">
        <v>4848</v>
      </c>
      <c r="D3751" t="s">
        <v>4849</v>
      </c>
      <c r="E3751">
        <v>2308</v>
      </c>
      <c r="F3751">
        <v>165</v>
      </c>
      <c r="G3751" t="b">
        <v>0</v>
      </c>
      <c r="H3751" t="str">
        <f>VLOOKUP(A3751,all_municipalities!$A$2:$M$445,2,FALSE)</f>
        <v>Peterborough, City of</v>
      </c>
      <c r="I3751" t="b">
        <f>VLOOKUP(A3751,all_municipalities!$A$2:$M$445,9,FALSE)</f>
        <v>1</v>
      </c>
      <c r="J3751" t="b">
        <f>VLOOKUP(A3751,all_municipalities!$A$2:$M$445,13, FALSE)</f>
        <v>0</v>
      </c>
      <c r="K3751" t="str">
        <f t="shared" si="234"/>
        <v>NONE</v>
      </c>
      <c r="L3751">
        <v>0</v>
      </c>
      <c r="M3751" t="str">
        <f t="shared" si="235"/>
        <v>10616 Councillor, Ward 3 Town</v>
      </c>
      <c r="N3751" s="6" t="str">
        <f t="shared" si="236"/>
        <v>10616 Councillor, Ward 3 Town</v>
      </c>
      <c r="O3751" s="15">
        <f>IF(I3751&lt;&gt;FALSE,VLOOKUP(H3751,internet_municipalities!$B$2:$W$226,22,FALSE),"NO INTERNET")</f>
        <v>39326</v>
      </c>
      <c r="P3751" s="16">
        <f t="shared" si="237"/>
        <v>4.1956975029242742E-3</v>
      </c>
    </row>
    <row r="3752" spans="1:16" x14ac:dyDescent="0.2">
      <c r="A3752">
        <v>10616</v>
      </c>
      <c r="B3752" t="b">
        <v>1</v>
      </c>
      <c r="C3752" t="s">
        <v>4848</v>
      </c>
      <c r="D3752" t="s">
        <v>4850</v>
      </c>
      <c r="E3752">
        <v>2600</v>
      </c>
      <c r="F3752">
        <v>457</v>
      </c>
      <c r="G3752" t="b">
        <v>0</v>
      </c>
      <c r="H3752" t="str">
        <f>VLOOKUP(A3752,all_municipalities!$A$2:$M$445,2,FALSE)</f>
        <v>Peterborough, City of</v>
      </c>
      <c r="I3752" t="b">
        <f>VLOOKUP(A3752,all_municipalities!$A$2:$M$445,9,FALSE)</f>
        <v>1</v>
      </c>
      <c r="J3752" t="b">
        <f>VLOOKUP(A3752,all_municipalities!$A$2:$M$445,13, FALSE)</f>
        <v>0</v>
      </c>
      <c r="K3752" t="str">
        <f t="shared" si="234"/>
        <v>NONE</v>
      </c>
      <c r="L3752">
        <v>0</v>
      </c>
      <c r="M3752" t="str">
        <f t="shared" si="235"/>
        <v>10616 Councillor, Ward 3 Town</v>
      </c>
      <c r="N3752" s="6" t="str">
        <f t="shared" si="236"/>
        <v>10616 Councillor, Ward 3 Town</v>
      </c>
      <c r="O3752" s="15">
        <f>IF(I3752&lt;&gt;FALSE,VLOOKUP(H3752,internet_municipalities!$B$2:$W$226,22,FALSE),"NO INTERNET")</f>
        <v>39326</v>
      </c>
      <c r="P3752" s="16">
        <f t="shared" si="237"/>
        <v>1.1620810659614504E-2</v>
      </c>
    </row>
    <row r="3753" spans="1:16" x14ac:dyDescent="0.2">
      <c r="A3753">
        <v>10616</v>
      </c>
      <c r="B3753" t="b">
        <v>1</v>
      </c>
      <c r="C3753" t="s">
        <v>4851</v>
      </c>
      <c r="D3753" t="s">
        <v>4852</v>
      </c>
      <c r="E3753">
        <v>2469</v>
      </c>
      <c r="F3753">
        <v>501</v>
      </c>
      <c r="G3753" t="b">
        <v>0</v>
      </c>
      <c r="H3753" t="str">
        <f>VLOOKUP(A3753,all_municipalities!$A$2:$M$445,2,FALSE)</f>
        <v>Peterborough, City of</v>
      </c>
      <c r="I3753" t="b">
        <f>VLOOKUP(A3753,all_municipalities!$A$2:$M$445,9,FALSE)</f>
        <v>1</v>
      </c>
      <c r="J3753" t="b">
        <f>VLOOKUP(A3753,all_municipalities!$A$2:$M$445,13, FALSE)</f>
        <v>0</v>
      </c>
      <c r="K3753" t="str">
        <f t="shared" si="234"/>
        <v>NONE</v>
      </c>
      <c r="L3753">
        <v>0</v>
      </c>
      <c r="M3753" t="str">
        <f t="shared" si="235"/>
        <v>10616 Councillor, Ward 2 Monaghan</v>
      </c>
      <c r="N3753" s="6" t="str">
        <f t="shared" si="236"/>
        <v>10616 Councillor, Ward 2 Monaghan</v>
      </c>
      <c r="O3753" s="15">
        <f>IF(I3753&lt;&gt;FALSE,VLOOKUP(H3753,internet_municipalities!$B$2:$W$226,22,FALSE),"NO INTERNET")</f>
        <v>39326</v>
      </c>
      <c r="P3753" s="16">
        <f t="shared" si="237"/>
        <v>1.2739663327060977E-2</v>
      </c>
    </row>
    <row r="3754" spans="1:16" x14ac:dyDescent="0.2">
      <c r="A3754">
        <v>10616</v>
      </c>
      <c r="B3754" t="b">
        <v>1</v>
      </c>
      <c r="C3754" t="s">
        <v>4851</v>
      </c>
      <c r="D3754" t="s">
        <v>4853</v>
      </c>
      <c r="E3754">
        <v>2871</v>
      </c>
      <c r="F3754">
        <v>903</v>
      </c>
      <c r="G3754" t="b">
        <v>0</v>
      </c>
      <c r="H3754" t="str">
        <f>VLOOKUP(A3754,all_municipalities!$A$2:$M$445,2,FALSE)</f>
        <v>Peterborough, City of</v>
      </c>
      <c r="I3754" t="b">
        <f>VLOOKUP(A3754,all_municipalities!$A$2:$M$445,9,FALSE)</f>
        <v>1</v>
      </c>
      <c r="J3754" t="b">
        <f>VLOOKUP(A3754,all_municipalities!$A$2:$M$445,13, FALSE)</f>
        <v>0</v>
      </c>
      <c r="K3754" t="str">
        <f t="shared" si="234"/>
        <v>NONE</v>
      </c>
      <c r="L3754">
        <v>0</v>
      </c>
      <c r="M3754" t="str">
        <f t="shared" si="235"/>
        <v>10616 Councillor, Ward 2 Monaghan</v>
      </c>
      <c r="N3754" s="6" t="str">
        <f t="shared" si="236"/>
        <v>10616 Councillor, Ward 2 Monaghan</v>
      </c>
      <c r="O3754" s="15">
        <f>IF(I3754&lt;&gt;FALSE,VLOOKUP(H3754,internet_municipalities!$B$2:$W$226,22,FALSE),"NO INTERNET")</f>
        <v>39326</v>
      </c>
      <c r="P3754" s="16">
        <f t="shared" si="237"/>
        <v>2.2961908152367389E-2</v>
      </c>
    </row>
    <row r="3755" spans="1:16" x14ac:dyDescent="0.2">
      <c r="A3755">
        <v>10616</v>
      </c>
      <c r="B3755" t="b">
        <v>1</v>
      </c>
      <c r="C3755" t="s">
        <v>4854</v>
      </c>
      <c r="D3755" t="s">
        <v>4855</v>
      </c>
      <c r="E3755">
        <v>3132</v>
      </c>
      <c r="F3755">
        <v>1963</v>
      </c>
      <c r="G3755" t="b">
        <v>0</v>
      </c>
      <c r="H3755" t="str">
        <f>VLOOKUP(A3755,all_municipalities!$A$2:$M$445,2,FALSE)</f>
        <v>Peterborough, City of</v>
      </c>
      <c r="I3755" t="b">
        <f>VLOOKUP(A3755,all_municipalities!$A$2:$M$445,9,FALSE)</f>
        <v>1</v>
      </c>
      <c r="J3755" t="b">
        <f>VLOOKUP(A3755,all_municipalities!$A$2:$M$445,13, FALSE)</f>
        <v>0</v>
      </c>
      <c r="K3755" t="str">
        <f t="shared" si="234"/>
        <v>NONE</v>
      </c>
      <c r="L3755">
        <v>0</v>
      </c>
      <c r="M3755" t="str">
        <f t="shared" si="235"/>
        <v>10616 Councillor, Ward 1 Otonabee</v>
      </c>
      <c r="N3755" s="6" t="str">
        <f t="shared" si="236"/>
        <v>10616 Councillor, Ward 1 Otonabee</v>
      </c>
      <c r="O3755" s="15">
        <f>IF(I3755&lt;&gt;FALSE,VLOOKUP(H3755,internet_municipalities!$B$2:$W$226,22,FALSE),"NO INTERNET")</f>
        <v>39326</v>
      </c>
      <c r="P3755" s="16">
        <f t="shared" si="237"/>
        <v>4.9916086049941515E-2</v>
      </c>
    </row>
    <row r="3756" spans="1:16" x14ac:dyDescent="0.2">
      <c r="A3756">
        <v>10616</v>
      </c>
      <c r="B3756" t="b">
        <v>1</v>
      </c>
      <c r="C3756" t="s">
        <v>4854</v>
      </c>
      <c r="D3756" t="s">
        <v>4856</v>
      </c>
      <c r="E3756">
        <v>1943</v>
      </c>
      <c r="F3756">
        <v>774</v>
      </c>
      <c r="G3756" t="b">
        <v>0</v>
      </c>
      <c r="H3756" t="str">
        <f>VLOOKUP(A3756,all_municipalities!$A$2:$M$445,2,FALSE)</f>
        <v>Peterborough, City of</v>
      </c>
      <c r="I3756" t="b">
        <f>VLOOKUP(A3756,all_municipalities!$A$2:$M$445,9,FALSE)</f>
        <v>1</v>
      </c>
      <c r="J3756" t="b">
        <f>VLOOKUP(A3756,all_municipalities!$A$2:$M$445,13, FALSE)</f>
        <v>0</v>
      </c>
      <c r="K3756" t="str">
        <f t="shared" si="234"/>
        <v>NONE</v>
      </c>
      <c r="L3756">
        <v>0</v>
      </c>
      <c r="M3756" t="str">
        <f t="shared" si="235"/>
        <v>10616 Councillor, Ward 1 Otonabee</v>
      </c>
      <c r="N3756" s="6" t="str">
        <f t="shared" si="236"/>
        <v>10616 Councillor, Ward 1 Otonabee</v>
      </c>
      <c r="O3756" s="15">
        <f>IF(I3756&lt;&gt;FALSE,VLOOKUP(H3756,internet_municipalities!$B$2:$W$226,22,FALSE),"NO INTERNET")</f>
        <v>39326</v>
      </c>
      <c r="P3756" s="16">
        <f t="shared" si="237"/>
        <v>1.9681635559172048E-2</v>
      </c>
    </row>
    <row r="3757" spans="1:16" x14ac:dyDescent="0.2">
      <c r="A3757">
        <v>10616</v>
      </c>
      <c r="B3757" t="b">
        <v>0</v>
      </c>
      <c r="C3757" t="s">
        <v>4854</v>
      </c>
      <c r="D3757" t="s">
        <v>4857</v>
      </c>
      <c r="E3757">
        <v>396</v>
      </c>
      <c r="F3757" t="s">
        <v>1460</v>
      </c>
      <c r="G3757" t="b">
        <v>0</v>
      </c>
      <c r="H3757" t="str">
        <f>VLOOKUP(A3757,all_municipalities!$A$2:$M$445,2,FALSE)</f>
        <v>Peterborough, City of</v>
      </c>
      <c r="I3757" t="b">
        <f>VLOOKUP(A3757,all_municipalities!$A$2:$M$445,9,FALSE)</f>
        <v>1</v>
      </c>
      <c r="J3757" t="b">
        <f>VLOOKUP(A3757,all_municipalities!$A$2:$M$445,13, FALSE)</f>
        <v>0</v>
      </c>
      <c r="K3757" t="str">
        <f t="shared" si="234"/>
        <v>NONE</v>
      </c>
      <c r="L3757">
        <v>0</v>
      </c>
      <c r="M3757" t="str">
        <f t="shared" si="235"/>
        <v>10616 Councillor, Ward 1 Otonabee</v>
      </c>
      <c r="N3757" s="6" t="str">
        <f t="shared" si="236"/>
        <v>10616 Councillor, Ward 1 Otonabee</v>
      </c>
      <c r="O3757" s="15">
        <f>IF(I3757&lt;&gt;FALSE,VLOOKUP(H3757,internet_municipalities!$B$2:$W$226,22,FALSE),"NO INTERNET")</f>
        <v>39326</v>
      </c>
      <c r="P3757" s="16" t="str">
        <f t="shared" si="237"/>
        <v>Lost</v>
      </c>
    </row>
    <row r="3758" spans="1:16" x14ac:dyDescent="0.2">
      <c r="A3758">
        <v>10616</v>
      </c>
      <c r="B3758" t="b">
        <v>0</v>
      </c>
      <c r="C3758" t="s">
        <v>4854</v>
      </c>
      <c r="D3758" t="s">
        <v>4858</v>
      </c>
      <c r="E3758">
        <v>1169</v>
      </c>
      <c r="F3758" t="s">
        <v>1460</v>
      </c>
      <c r="G3758" t="b">
        <v>0</v>
      </c>
      <c r="H3758" t="str">
        <f>VLOOKUP(A3758,all_municipalities!$A$2:$M$445,2,FALSE)</f>
        <v>Peterborough, City of</v>
      </c>
      <c r="I3758" t="b">
        <f>VLOOKUP(A3758,all_municipalities!$A$2:$M$445,9,FALSE)</f>
        <v>1</v>
      </c>
      <c r="J3758" t="b">
        <f>VLOOKUP(A3758,all_municipalities!$A$2:$M$445,13, FALSE)</f>
        <v>0</v>
      </c>
      <c r="K3758" t="str">
        <f t="shared" si="234"/>
        <v>NONE</v>
      </c>
      <c r="L3758">
        <v>0</v>
      </c>
      <c r="M3758" t="str">
        <f t="shared" si="235"/>
        <v>10616 Councillor, Ward 1 Otonabee</v>
      </c>
      <c r="N3758" s="6" t="str">
        <f t="shared" si="236"/>
        <v>10616 Councillor, Ward 1 Otonabee</v>
      </c>
      <c r="O3758" s="15">
        <f>IF(I3758&lt;&gt;FALSE,VLOOKUP(H3758,internet_municipalities!$B$2:$W$226,22,FALSE),"NO INTERNET")</f>
        <v>39326</v>
      </c>
      <c r="P3758" s="16" t="str">
        <f t="shared" si="237"/>
        <v>Lost</v>
      </c>
    </row>
    <row r="3759" spans="1:16" x14ac:dyDescent="0.2">
      <c r="A3759">
        <v>10616</v>
      </c>
      <c r="B3759" t="b">
        <v>0</v>
      </c>
      <c r="C3759" t="s">
        <v>4854</v>
      </c>
      <c r="D3759" t="s">
        <v>4859</v>
      </c>
      <c r="E3759">
        <v>1032</v>
      </c>
      <c r="F3759" t="s">
        <v>1460</v>
      </c>
      <c r="G3759" t="b">
        <v>0</v>
      </c>
      <c r="H3759" t="str">
        <f>VLOOKUP(A3759,all_municipalities!$A$2:$M$445,2,FALSE)</f>
        <v>Peterborough, City of</v>
      </c>
      <c r="I3759" t="b">
        <f>VLOOKUP(A3759,all_municipalities!$A$2:$M$445,9,FALSE)</f>
        <v>1</v>
      </c>
      <c r="J3759" t="b">
        <f>VLOOKUP(A3759,all_municipalities!$A$2:$M$445,13, FALSE)</f>
        <v>0</v>
      </c>
      <c r="K3759" t="str">
        <f t="shared" si="234"/>
        <v>NONE</v>
      </c>
      <c r="L3759">
        <v>0</v>
      </c>
      <c r="M3759" t="str">
        <f t="shared" si="235"/>
        <v>10616 Councillor, Ward 1 Otonabee</v>
      </c>
      <c r="N3759" s="6" t="str">
        <f t="shared" si="236"/>
        <v>10616 Councillor, Ward 1 Otonabee</v>
      </c>
      <c r="O3759" s="15">
        <f>IF(I3759&lt;&gt;FALSE,VLOOKUP(H3759,internet_municipalities!$B$2:$W$226,22,FALSE),"NO INTERNET")</f>
        <v>39326</v>
      </c>
      <c r="P3759" s="16" t="str">
        <f t="shared" si="237"/>
        <v>Lost</v>
      </c>
    </row>
    <row r="3760" spans="1:16" x14ac:dyDescent="0.2">
      <c r="A3760">
        <v>10616</v>
      </c>
      <c r="B3760" t="b">
        <v>0</v>
      </c>
      <c r="C3760" t="s">
        <v>4851</v>
      </c>
      <c r="D3760" t="s">
        <v>4860</v>
      </c>
      <c r="E3760">
        <v>1620</v>
      </c>
      <c r="F3760" t="s">
        <v>1460</v>
      </c>
      <c r="G3760" t="b">
        <v>0</v>
      </c>
      <c r="H3760" t="str">
        <f>VLOOKUP(A3760,all_municipalities!$A$2:$M$445,2,FALSE)</f>
        <v>Peterborough, City of</v>
      </c>
      <c r="I3760" t="b">
        <f>VLOOKUP(A3760,all_municipalities!$A$2:$M$445,9,FALSE)</f>
        <v>1</v>
      </c>
      <c r="J3760" t="b">
        <f>VLOOKUP(A3760,all_municipalities!$A$2:$M$445,13, FALSE)</f>
        <v>0</v>
      </c>
      <c r="K3760" t="str">
        <f t="shared" si="234"/>
        <v>NONE</v>
      </c>
      <c r="L3760">
        <v>0</v>
      </c>
      <c r="M3760" t="str">
        <f t="shared" si="235"/>
        <v>10616 Councillor, Ward 2 Monaghan</v>
      </c>
      <c r="N3760" s="6" t="str">
        <f t="shared" si="236"/>
        <v>10616 Councillor, Ward 2 Monaghan</v>
      </c>
      <c r="O3760" s="15">
        <f>IF(I3760&lt;&gt;FALSE,VLOOKUP(H3760,internet_municipalities!$B$2:$W$226,22,FALSE),"NO INTERNET")</f>
        <v>39326</v>
      </c>
      <c r="P3760" s="16" t="str">
        <f t="shared" si="237"/>
        <v>Lost</v>
      </c>
    </row>
    <row r="3761" spans="1:16" x14ac:dyDescent="0.2">
      <c r="A3761">
        <v>10616</v>
      </c>
      <c r="B3761" t="b">
        <v>0</v>
      </c>
      <c r="C3761" t="s">
        <v>4851</v>
      </c>
      <c r="D3761" t="s">
        <v>4861</v>
      </c>
      <c r="E3761">
        <v>520</v>
      </c>
      <c r="F3761" t="s">
        <v>1460</v>
      </c>
      <c r="G3761" t="b">
        <v>0</v>
      </c>
      <c r="H3761" t="str">
        <f>VLOOKUP(A3761,all_municipalities!$A$2:$M$445,2,FALSE)</f>
        <v>Peterborough, City of</v>
      </c>
      <c r="I3761" t="b">
        <f>VLOOKUP(A3761,all_municipalities!$A$2:$M$445,9,FALSE)</f>
        <v>1</v>
      </c>
      <c r="J3761" t="b">
        <f>VLOOKUP(A3761,all_municipalities!$A$2:$M$445,13, FALSE)</f>
        <v>0</v>
      </c>
      <c r="K3761" t="str">
        <f t="shared" si="234"/>
        <v>NONE</v>
      </c>
      <c r="L3761">
        <v>0</v>
      </c>
      <c r="M3761" t="str">
        <f t="shared" si="235"/>
        <v>10616 Councillor, Ward 2 Monaghan</v>
      </c>
      <c r="N3761" s="6" t="str">
        <f t="shared" si="236"/>
        <v>10616 Councillor, Ward 2 Monaghan</v>
      </c>
      <c r="O3761" s="15">
        <f>IF(I3761&lt;&gt;FALSE,VLOOKUP(H3761,internet_municipalities!$B$2:$W$226,22,FALSE),"NO INTERNET")</f>
        <v>39326</v>
      </c>
      <c r="P3761" s="16" t="str">
        <f t="shared" si="237"/>
        <v>Lost</v>
      </c>
    </row>
    <row r="3762" spans="1:16" x14ac:dyDescent="0.2">
      <c r="A3762">
        <v>10616</v>
      </c>
      <c r="B3762" t="b">
        <v>0</v>
      </c>
      <c r="C3762" t="s">
        <v>4851</v>
      </c>
      <c r="D3762" t="s">
        <v>4862</v>
      </c>
      <c r="E3762">
        <v>1968</v>
      </c>
      <c r="F3762" t="s">
        <v>1460</v>
      </c>
      <c r="G3762" t="b">
        <v>0</v>
      </c>
      <c r="H3762" t="str">
        <f>VLOOKUP(A3762,all_municipalities!$A$2:$M$445,2,FALSE)</f>
        <v>Peterborough, City of</v>
      </c>
      <c r="I3762" t="b">
        <f>VLOOKUP(A3762,all_municipalities!$A$2:$M$445,9,FALSE)</f>
        <v>1</v>
      </c>
      <c r="J3762" t="b">
        <f>VLOOKUP(A3762,all_municipalities!$A$2:$M$445,13, FALSE)</f>
        <v>0</v>
      </c>
      <c r="K3762" t="str">
        <f t="shared" si="234"/>
        <v>NONE</v>
      </c>
      <c r="L3762">
        <v>0</v>
      </c>
      <c r="M3762" t="str">
        <f t="shared" si="235"/>
        <v>10616 Councillor, Ward 2 Monaghan</v>
      </c>
      <c r="N3762" s="6" t="str">
        <f t="shared" si="236"/>
        <v>10616 Councillor, Ward 2 Monaghan</v>
      </c>
      <c r="O3762" s="15">
        <f>IF(I3762&lt;&gt;FALSE,VLOOKUP(H3762,internet_municipalities!$B$2:$W$226,22,FALSE),"NO INTERNET")</f>
        <v>39326</v>
      </c>
      <c r="P3762" s="16" t="str">
        <f t="shared" si="237"/>
        <v>Lost</v>
      </c>
    </row>
    <row r="3763" spans="1:16" x14ac:dyDescent="0.2">
      <c r="A3763">
        <v>10616</v>
      </c>
      <c r="B3763" t="b">
        <v>0</v>
      </c>
      <c r="C3763" t="s">
        <v>4851</v>
      </c>
      <c r="D3763" t="s">
        <v>4863</v>
      </c>
      <c r="E3763">
        <v>806</v>
      </c>
      <c r="F3763" t="s">
        <v>1460</v>
      </c>
      <c r="G3763" t="b">
        <v>0</v>
      </c>
      <c r="H3763" t="str">
        <f>VLOOKUP(A3763,all_municipalities!$A$2:$M$445,2,FALSE)</f>
        <v>Peterborough, City of</v>
      </c>
      <c r="I3763" t="b">
        <f>VLOOKUP(A3763,all_municipalities!$A$2:$M$445,9,FALSE)</f>
        <v>1</v>
      </c>
      <c r="J3763" t="b">
        <f>VLOOKUP(A3763,all_municipalities!$A$2:$M$445,13, FALSE)</f>
        <v>0</v>
      </c>
      <c r="K3763" t="str">
        <f t="shared" si="234"/>
        <v>NONE</v>
      </c>
      <c r="L3763">
        <v>0</v>
      </c>
      <c r="M3763" t="str">
        <f t="shared" si="235"/>
        <v>10616 Councillor, Ward 2 Monaghan</v>
      </c>
      <c r="N3763" s="6" t="str">
        <f t="shared" si="236"/>
        <v>10616 Councillor, Ward 2 Monaghan</v>
      </c>
      <c r="O3763" s="15">
        <f>IF(I3763&lt;&gt;FALSE,VLOOKUP(H3763,internet_municipalities!$B$2:$W$226,22,FALSE),"NO INTERNET")</f>
        <v>39326</v>
      </c>
      <c r="P3763" s="16" t="str">
        <f t="shared" si="237"/>
        <v>Lost</v>
      </c>
    </row>
    <row r="3764" spans="1:16" x14ac:dyDescent="0.2">
      <c r="A3764">
        <v>10616</v>
      </c>
      <c r="B3764" t="b">
        <v>0</v>
      </c>
      <c r="C3764" t="s">
        <v>4848</v>
      </c>
      <c r="D3764" t="s">
        <v>4864</v>
      </c>
      <c r="E3764">
        <v>428</v>
      </c>
      <c r="F3764" t="s">
        <v>1460</v>
      </c>
      <c r="G3764" t="b">
        <v>0</v>
      </c>
      <c r="H3764" t="str">
        <f>VLOOKUP(A3764,all_municipalities!$A$2:$M$445,2,FALSE)</f>
        <v>Peterborough, City of</v>
      </c>
      <c r="I3764" t="b">
        <f>VLOOKUP(A3764,all_municipalities!$A$2:$M$445,9,FALSE)</f>
        <v>1</v>
      </c>
      <c r="J3764" t="b">
        <f>VLOOKUP(A3764,all_municipalities!$A$2:$M$445,13, FALSE)</f>
        <v>0</v>
      </c>
      <c r="K3764" t="str">
        <f t="shared" si="234"/>
        <v>NONE</v>
      </c>
      <c r="L3764">
        <v>0</v>
      </c>
      <c r="M3764" t="str">
        <f t="shared" si="235"/>
        <v>10616 Councillor, Ward 3 Town</v>
      </c>
      <c r="N3764" s="6" t="str">
        <f t="shared" si="236"/>
        <v>10616 Councillor, Ward 3 Town</v>
      </c>
      <c r="O3764" s="15">
        <f>IF(I3764&lt;&gt;FALSE,VLOOKUP(H3764,internet_municipalities!$B$2:$W$226,22,FALSE),"NO INTERNET")</f>
        <v>39326</v>
      </c>
      <c r="P3764" s="16" t="str">
        <f t="shared" si="237"/>
        <v>Lost</v>
      </c>
    </row>
    <row r="3765" spans="1:16" x14ac:dyDescent="0.2">
      <c r="A3765">
        <v>10616</v>
      </c>
      <c r="B3765" t="b">
        <v>0</v>
      </c>
      <c r="C3765" t="s">
        <v>4848</v>
      </c>
      <c r="D3765" t="s">
        <v>4865</v>
      </c>
      <c r="E3765">
        <v>966</v>
      </c>
      <c r="F3765" t="s">
        <v>1460</v>
      </c>
      <c r="G3765" t="b">
        <v>0</v>
      </c>
      <c r="H3765" t="str">
        <f>VLOOKUP(A3765,all_municipalities!$A$2:$M$445,2,FALSE)</f>
        <v>Peterborough, City of</v>
      </c>
      <c r="I3765" t="b">
        <f>VLOOKUP(A3765,all_municipalities!$A$2:$M$445,9,FALSE)</f>
        <v>1</v>
      </c>
      <c r="J3765" t="b">
        <f>VLOOKUP(A3765,all_municipalities!$A$2:$M$445,13, FALSE)</f>
        <v>0</v>
      </c>
      <c r="K3765" t="str">
        <f t="shared" si="234"/>
        <v>NONE</v>
      </c>
      <c r="L3765">
        <v>0</v>
      </c>
      <c r="M3765" t="str">
        <f t="shared" si="235"/>
        <v>10616 Councillor, Ward 3 Town</v>
      </c>
      <c r="N3765" s="6" t="str">
        <f t="shared" si="236"/>
        <v>10616 Councillor, Ward 3 Town</v>
      </c>
      <c r="O3765" s="15">
        <f>IF(I3765&lt;&gt;FALSE,VLOOKUP(H3765,internet_municipalities!$B$2:$W$226,22,FALSE),"NO INTERNET")</f>
        <v>39326</v>
      </c>
      <c r="P3765" s="16" t="str">
        <f t="shared" si="237"/>
        <v>Lost</v>
      </c>
    </row>
    <row r="3766" spans="1:16" x14ac:dyDescent="0.2">
      <c r="A3766">
        <v>10616</v>
      </c>
      <c r="B3766" t="b">
        <v>0</v>
      </c>
      <c r="C3766" t="s">
        <v>4848</v>
      </c>
      <c r="D3766" t="s">
        <v>4866</v>
      </c>
      <c r="E3766">
        <v>2143</v>
      </c>
      <c r="F3766" t="s">
        <v>1460</v>
      </c>
      <c r="G3766" t="b">
        <v>0</v>
      </c>
      <c r="H3766" t="str">
        <f>VLOOKUP(A3766,all_municipalities!$A$2:$M$445,2,FALSE)</f>
        <v>Peterborough, City of</v>
      </c>
      <c r="I3766" t="b">
        <f>VLOOKUP(A3766,all_municipalities!$A$2:$M$445,9,FALSE)</f>
        <v>1</v>
      </c>
      <c r="J3766" t="b">
        <f>VLOOKUP(A3766,all_municipalities!$A$2:$M$445,13, FALSE)</f>
        <v>0</v>
      </c>
      <c r="K3766" t="str">
        <f t="shared" si="234"/>
        <v>NONE</v>
      </c>
      <c r="L3766">
        <v>0</v>
      </c>
      <c r="M3766" t="str">
        <f t="shared" si="235"/>
        <v>10616 Councillor, Ward 3 Town</v>
      </c>
      <c r="N3766" s="6" t="str">
        <f t="shared" si="236"/>
        <v>10616 Councillor, Ward 3 Town</v>
      </c>
      <c r="O3766" s="15">
        <f>IF(I3766&lt;&gt;FALSE,VLOOKUP(H3766,internet_municipalities!$B$2:$W$226,22,FALSE),"NO INTERNET")</f>
        <v>39326</v>
      </c>
      <c r="P3766" s="16" t="str">
        <f t="shared" si="237"/>
        <v>Lost</v>
      </c>
    </row>
    <row r="3767" spans="1:16" x14ac:dyDescent="0.2">
      <c r="A3767">
        <v>10616</v>
      </c>
      <c r="B3767" t="b">
        <v>0</v>
      </c>
      <c r="C3767" t="s">
        <v>4845</v>
      </c>
      <c r="D3767" t="s">
        <v>4867</v>
      </c>
      <c r="E3767">
        <v>2011</v>
      </c>
      <c r="F3767" t="s">
        <v>1460</v>
      </c>
      <c r="G3767" t="b">
        <v>0</v>
      </c>
      <c r="H3767" t="str">
        <f>VLOOKUP(A3767,all_municipalities!$A$2:$M$445,2,FALSE)</f>
        <v>Peterborough, City of</v>
      </c>
      <c r="I3767" t="b">
        <f>VLOOKUP(A3767,all_municipalities!$A$2:$M$445,9,FALSE)</f>
        <v>1</v>
      </c>
      <c r="J3767" t="b">
        <f>VLOOKUP(A3767,all_municipalities!$A$2:$M$445,13, FALSE)</f>
        <v>0</v>
      </c>
      <c r="K3767" t="str">
        <f t="shared" si="234"/>
        <v>NONE</v>
      </c>
      <c r="L3767">
        <v>0</v>
      </c>
      <c r="M3767" t="str">
        <f t="shared" si="235"/>
        <v>10616 Councillor, Ward 4 Ashbumhan</v>
      </c>
      <c r="N3767" s="6" t="str">
        <f t="shared" si="236"/>
        <v>10616 Councillor, Ward 4 Ashbumhan</v>
      </c>
      <c r="O3767" s="15">
        <f>IF(I3767&lt;&gt;FALSE,VLOOKUP(H3767,internet_municipalities!$B$2:$W$226,22,FALSE),"NO INTERNET")</f>
        <v>39326</v>
      </c>
      <c r="P3767" s="16" t="str">
        <f t="shared" si="237"/>
        <v>Lost</v>
      </c>
    </row>
    <row r="3768" spans="1:16" x14ac:dyDescent="0.2">
      <c r="A3768">
        <v>10616</v>
      </c>
      <c r="B3768" t="b">
        <v>0</v>
      </c>
      <c r="C3768" t="s">
        <v>4842</v>
      </c>
      <c r="D3768" t="s">
        <v>4868</v>
      </c>
      <c r="E3768">
        <v>722</v>
      </c>
      <c r="F3768" t="s">
        <v>1460</v>
      </c>
      <c r="G3768" t="b">
        <v>0</v>
      </c>
      <c r="H3768" t="str">
        <f>VLOOKUP(A3768,all_municipalities!$A$2:$M$445,2,FALSE)</f>
        <v>Peterborough, City of</v>
      </c>
      <c r="I3768" t="b">
        <f>VLOOKUP(A3768,all_municipalities!$A$2:$M$445,9,FALSE)</f>
        <v>1</v>
      </c>
      <c r="J3768" t="b">
        <f>VLOOKUP(A3768,all_municipalities!$A$2:$M$445,13, FALSE)</f>
        <v>0</v>
      </c>
      <c r="K3768" t="str">
        <f t="shared" si="234"/>
        <v>NONE</v>
      </c>
      <c r="L3768">
        <v>0</v>
      </c>
      <c r="M3768" t="str">
        <f t="shared" si="235"/>
        <v>10616 Councillor, Ward 5 Northcrest</v>
      </c>
      <c r="N3768" s="6" t="str">
        <f t="shared" si="236"/>
        <v>10616 Councillor, Ward 5 Northcrest</v>
      </c>
      <c r="O3768" s="15">
        <f>IF(I3768&lt;&gt;FALSE,VLOOKUP(H3768,internet_municipalities!$B$2:$W$226,22,FALSE),"NO INTERNET")</f>
        <v>39326</v>
      </c>
      <c r="P3768" s="16" t="str">
        <f t="shared" si="237"/>
        <v>Lost</v>
      </c>
    </row>
    <row r="3769" spans="1:16" x14ac:dyDescent="0.2">
      <c r="A3769">
        <v>10616</v>
      </c>
      <c r="B3769" t="b">
        <v>0</v>
      </c>
      <c r="C3769" t="s">
        <v>4842</v>
      </c>
      <c r="D3769" t="s">
        <v>4869</v>
      </c>
      <c r="E3769">
        <v>420</v>
      </c>
      <c r="F3769" t="s">
        <v>1460</v>
      </c>
      <c r="G3769" t="b">
        <v>0</v>
      </c>
      <c r="H3769" t="str">
        <f>VLOOKUP(A3769,all_municipalities!$A$2:$M$445,2,FALSE)</f>
        <v>Peterborough, City of</v>
      </c>
      <c r="I3769" t="b">
        <f>VLOOKUP(A3769,all_municipalities!$A$2:$M$445,9,FALSE)</f>
        <v>1</v>
      </c>
      <c r="J3769" t="b">
        <f>VLOOKUP(A3769,all_municipalities!$A$2:$M$445,13, FALSE)</f>
        <v>0</v>
      </c>
      <c r="K3769" t="str">
        <f t="shared" si="234"/>
        <v>NONE</v>
      </c>
      <c r="L3769">
        <v>0</v>
      </c>
      <c r="M3769" t="str">
        <f t="shared" si="235"/>
        <v>10616 Councillor, Ward 5 Northcrest</v>
      </c>
      <c r="N3769" s="6" t="str">
        <f t="shared" si="236"/>
        <v>10616 Councillor, Ward 5 Northcrest</v>
      </c>
      <c r="O3769" s="15">
        <f>IF(I3769&lt;&gt;FALSE,VLOOKUP(H3769,internet_municipalities!$B$2:$W$226,22,FALSE),"NO INTERNET")</f>
        <v>39326</v>
      </c>
      <c r="P3769" s="16" t="str">
        <f t="shared" si="237"/>
        <v>Lost</v>
      </c>
    </row>
    <row r="3770" spans="1:16" x14ac:dyDescent="0.2">
      <c r="A3770">
        <v>10616</v>
      </c>
      <c r="B3770" t="b">
        <v>0</v>
      </c>
      <c r="C3770" t="s">
        <v>4842</v>
      </c>
      <c r="D3770" t="s">
        <v>4870</v>
      </c>
      <c r="E3770">
        <v>1874</v>
      </c>
      <c r="F3770" t="s">
        <v>1460</v>
      </c>
      <c r="G3770" t="b">
        <v>0</v>
      </c>
      <c r="H3770" t="str">
        <f>VLOOKUP(A3770,all_municipalities!$A$2:$M$445,2,FALSE)</f>
        <v>Peterborough, City of</v>
      </c>
      <c r="I3770" t="b">
        <f>VLOOKUP(A3770,all_municipalities!$A$2:$M$445,9,FALSE)</f>
        <v>1</v>
      </c>
      <c r="J3770" t="b">
        <f>VLOOKUP(A3770,all_municipalities!$A$2:$M$445,13, FALSE)</f>
        <v>0</v>
      </c>
      <c r="K3770" t="str">
        <f t="shared" si="234"/>
        <v>NONE</v>
      </c>
      <c r="L3770">
        <v>0</v>
      </c>
      <c r="M3770" t="str">
        <f t="shared" si="235"/>
        <v>10616 Councillor, Ward 5 Northcrest</v>
      </c>
      <c r="N3770" s="6" t="str">
        <f t="shared" si="236"/>
        <v>10616 Councillor, Ward 5 Northcrest</v>
      </c>
      <c r="O3770" s="15">
        <f>IF(I3770&lt;&gt;FALSE,VLOOKUP(H3770,internet_municipalities!$B$2:$W$226,22,FALSE),"NO INTERNET")</f>
        <v>39326</v>
      </c>
      <c r="P3770" s="16" t="str">
        <f t="shared" si="237"/>
        <v>Lost</v>
      </c>
    </row>
    <row r="3771" spans="1:16" x14ac:dyDescent="0.2">
      <c r="A3771">
        <v>10616</v>
      </c>
      <c r="B3771" t="b">
        <v>0</v>
      </c>
      <c r="C3771" t="s">
        <v>4842</v>
      </c>
      <c r="D3771" t="s">
        <v>4871</v>
      </c>
      <c r="E3771">
        <v>1105</v>
      </c>
      <c r="F3771" t="s">
        <v>1460</v>
      </c>
      <c r="G3771" t="b">
        <v>0</v>
      </c>
      <c r="H3771" t="str">
        <f>VLOOKUP(A3771,all_municipalities!$A$2:$M$445,2,FALSE)</f>
        <v>Peterborough, City of</v>
      </c>
      <c r="I3771" t="b">
        <f>VLOOKUP(A3771,all_municipalities!$A$2:$M$445,9,FALSE)</f>
        <v>1</v>
      </c>
      <c r="J3771" t="b">
        <f>VLOOKUP(A3771,all_municipalities!$A$2:$M$445,13, FALSE)</f>
        <v>0</v>
      </c>
      <c r="K3771" t="str">
        <f t="shared" si="234"/>
        <v>NONE</v>
      </c>
      <c r="L3771">
        <v>0</v>
      </c>
      <c r="M3771" t="str">
        <f t="shared" si="235"/>
        <v>10616 Councillor, Ward 5 Northcrest</v>
      </c>
      <c r="N3771" s="6" t="str">
        <f t="shared" si="236"/>
        <v>10616 Councillor, Ward 5 Northcrest</v>
      </c>
      <c r="O3771" s="15">
        <f>IF(I3771&lt;&gt;FALSE,VLOOKUP(H3771,internet_municipalities!$B$2:$W$226,22,FALSE),"NO INTERNET")</f>
        <v>39326</v>
      </c>
      <c r="P3771" s="16" t="str">
        <f t="shared" si="237"/>
        <v>Lost</v>
      </c>
    </row>
    <row r="3772" spans="1:16" x14ac:dyDescent="0.2">
      <c r="A3772">
        <v>10618</v>
      </c>
      <c r="B3772" t="b">
        <v>1</v>
      </c>
      <c r="C3772" t="s">
        <v>1463</v>
      </c>
      <c r="D3772" t="s">
        <v>4872</v>
      </c>
      <c r="E3772">
        <v>1318</v>
      </c>
      <c r="F3772">
        <v>522</v>
      </c>
      <c r="G3772" t="b">
        <v>0</v>
      </c>
      <c r="H3772" t="str">
        <f>VLOOKUP(A3772,all_municipalities!$A$2:$M$445,2,FALSE)</f>
        <v>Petrolia, Town of</v>
      </c>
      <c r="I3772" t="b">
        <f>VLOOKUP(A3772,all_municipalities!$A$2:$M$445,9,FALSE)</f>
        <v>1</v>
      </c>
      <c r="J3772" t="b">
        <f>VLOOKUP(A3772,all_municipalities!$A$2:$M$445,13, FALSE)</f>
        <v>0</v>
      </c>
      <c r="K3772" t="str">
        <f t="shared" si="234"/>
        <v>NONE</v>
      </c>
      <c r="L3772">
        <v>0</v>
      </c>
      <c r="M3772" t="str">
        <f t="shared" si="235"/>
        <v>10618 Councillor</v>
      </c>
      <c r="N3772" s="6" t="str">
        <f t="shared" si="236"/>
        <v>10618 Councillor</v>
      </c>
      <c r="O3772" s="15">
        <f>IF(I3772&lt;&gt;FALSE,VLOOKUP(H3772,internet_municipalities!$B$2:$W$226,22,FALSE),"NO INTERNET")</f>
        <v>2513</v>
      </c>
      <c r="P3772" s="16">
        <f t="shared" si="237"/>
        <v>0.20771985674492638</v>
      </c>
    </row>
    <row r="3773" spans="1:16" x14ac:dyDescent="0.2">
      <c r="A3773">
        <v>10618</v>
      </c>
      <c r="B3773" t="b">
        <v>1</v>
      </c>
      <c r="C3773" t="s">
        <v>1463</v>
      </c>
      <c r="D3773" t="s">
        <v>4873</v>
      </c>
      <c r="E3773">
        <v>990</v>
      </c>
      <c r="F3773">
        <v>194</v>
      </c>
      <c r="G3773" t="b">
        <v>0</v>
      </c>
      <c r="H3773" t="str">
        <f>VLOOKUP(A3773,all_municipalities!$A$2:$M$445,2,FALSE)</f>
        <v>Petrolia, Town of</v>
      </c>
      <c r="I3773" t="b">
        <f>VLOOKUP(A3773,all_municipalities!$A$2:$M$445,9,FALSE)</f>
        <v>1</v>
      </c>
      <c r="J3773" t="b">
        <f>VLOOKUP(A3773,all_municipalities!$A$2:$M$445,13, FALSE)</f>
        <v>0</v>
      </c>
      <c r="K3773" t="str">
        <f t="shared" si="234"/>
        <v>NONE</v>
      </c>
      <c r="L3773">
        <v>0</v>
      </c>
      <c r="M3773" t="str">
        <f t="shared" si="235"/>
        <v>10618 Councillor</v>
      </c>
      <c r="N3773" s="6" t="str">
        <f t="shared" si="236"/>
        <v>10618 Councillor</v>
      </c>
      <c r="O3773" s="15">
        <f>IF(I3773&lt;&gt;FALSE,VLOOKUP(H3773,internet_municipalities!$B$2:$W$226,22,FALSE),"NO INTERNET")</f>
        <v>2513</v>
      </c>
      <c r="P3773" s="16">
        <f t="shared" si="237"/>
        <v>7.719856744926383E-2</v>
      </c>
    </row>
    <row r="3774" spans="1:16" x14ac:dyDescent="0.2">
      <c r="A3774">
        <v>10618</v>
      </c>
      <c r="B3774" t="b">
        <v>1</v>
      </c>
      <c r="C3774" t="s">
        <v>1463</v>
      </c>
      <c r="D3774" t="s">
        <v>4874</v>
      </c>
      <c r="E3774">
        <v>1041</v>
      </c>
      <c r="F3774">
        <v>245</v>
      </c>
      <c r="G3774" t="b">
        <v>0</v>
      </c>
      <c r="H3774" t="str">
        <f>VLOOKUP(A3774,all_municipalities!$A$2:$M$445,2,FALSE)</f>
        <v>Petrolia, Town of</v>
      </c>
      <c r="I3774" t="b">
        <f>VLOOKUP(A3774,all_municipalities!$A$2:$M$445,9,FALSE)</f>
        <v>1</v>
      </c>
      <c r="J3774" t="b">
        <f>VLOOKUP(A3774,all_municipalities!$A$2:$M$445,13, FALSE)</f>
        <v>0</v>
      </c>
      <c r="K3774" t="str">
        <f t="shared" si="234"/>
        <v>NONE</v>
      </c>
      <c r="L3774">
        <v>0</v>
      </c>
      <c r="M3774" t="str">
        <f t="shared" si="235"/>
        <v>10618 Councillor</v>
      </c>
      <c r="N3774" s="6" t="str">
        <f t="shared" si="236"/>
        <v>10618 Councillor</v>
      </c>
      <c r="O3774" s="15">
        <f>IF(I3774&lt;&gt;FALSE,VLOOKUP(H3774,internet_municipalities!$B$2:$W$226,22,FALSE),"NO INTERNET")</f>
        <v>2513</v>
      </c>
      <c r="P3774" s="16">
        <f t="shared" si="237"/>
        <v>9.7493036211699163E-2</v>
      </c>
    </row>
    <row r="3775" spans="1:16" x14ac:dyDescent="0.2">
      <c r="A3775">
        <v>10618</v>
      </c>
      <c r="B3775" t="b">
        <v>1</v>
      </c>
      <c r="C3775" t="s">
        <v>1463</v>
      </c>
      <c r="D3775" t="s">
        <v>4875</v>
      </c>
      <c r="E3775">
        <v>1086</v>
      </c>
      <c r="F3775">
        <v>290</v>
      </c>
      <c r="G3775" t="b">
        <v>0</v>
      </c>
      <c r="H3775" t="str">
        <f>VLOOKUP(A3775,all_municipalities!$A$2:$M$445,2,FALSE)</f>
        <v>Petrolia, Town of</v>
      </c>
      <c r="I3775" t="b">
        <f>VLOOKUP(A3775,all_municipalities!$A$2:$M$445,9,FALSE)</f>
        <v>1</v>
      </c>
      <c r="J3775" t="b">
        <f>VLOOKUP(A3775,all_municipalities!$A$2:$M$445,13, FALSE)</f>
        <v>0</v>
      </c>
      <c r="K3775" t="str">
        <f t="shared" si="234"/>
        <v>NONE</v>
      </c>
      <c r="L3775">
        <v>0</v>
      </c>
      <c r="M3775" t="str">
        <f t="shared" si="235"/>
        <v>10618 Councillor</v>
      </c>
      <c r="N3775" s="6" t="str">
        <f t="shared" si="236"/>
        <v>10618 Councillor</v>
      </c>
      <c r="O3775" s="15">
        <f>IF(I3775&lt;&gt;FALSE,VLOOKUP(H3775,internet_municipalities!$B$2:$W$226,22,FALSE),"NO INTERNET")</f>
        <v>2513</v>
      </c>
      <c r="P3775" s="16">
        <f t="shared" si="237"/>
        <v>0.11539992041384799</v>
      </c>
    </row>
    <row r="3776" spans="1:16" x14ac:dyDescent="0.2">
      <c r="A3776">
        <v>10618</v>
      </c>
      <c r="B3776" t="b">
        <v>1</v>
      </c>
      <c r="C3776" t="s">
        <v>1463</v>
      </c>
      <c r="D3776" t="s">
        <v>4876</v>
      </c>
      <c r="E3776">
        <v>1291</v>
      </c>
      <c r="F3776">
        <v>495</v>
      </c>
      <c r="G3776" t="b">
        <v>0</v>
      </c>
      <c r="H3776" t="str">
        <f>VLOOKUP(A3776,all_municipalities!$A$2:$M$445,2,FALSE)</f>
        <v>Petrolia, Town of</v>
      </c>
      <c r="I3776" t="b">
        <f>VLOOKUP(A3776,all_municipalities!$A$2:$M$445,9,FALSE)</f>
        <v>1</v>
      </c>
      <c r="J3776" t="b">
        <f>VLOOKUP(A3776,all_municipalities!$A$2:$M$445,13, FALSE)</f>
        <v>0</v>
      </c>
      <c r="K3776" t="str">
        <f t="shared" si="234"/>
        <v>NONE</v>
      </c>
      <c r="L3776">
        <v>0</v>
      </c>
      <c r="M3776" t="str">
        <f t="shared" si="235"/>
        <v>10618 Councillor</v>
      </c>
      <c r="N3776" s="6" t="str">
        <f t="shared" si="236"/>
        <v>10618 Councillor</v>
      </c>
      <c r="O3776" s="15">
        <f>IF(I3776&lt;&gt;FALSE,VLOOKUP(H3776,internet_municipalities!$B$2:$W$226,22,FALSE),"NO INTERNET")</f>
        <v>2513</v>
      </c>
      <c r="P3776" s="16">
        <f t="shared" si="237"/>
        <v>0.1969757262236371</v>
      </c>
    </row>
    <row r="3777" spans="1:16" x14ac:dyDescent="0.2">
      <c r="A3777">
        <v>10618</v>
      </c>
      <c r="B3777" t="b">
        <v>1</v>
      </c>
      <c r="C3777" t="s">
        <v>1463</v>
      </c>
      <c r="D3777" t="s">
        <v>4877</v>
      </c>
      <c r="E3777">
        <v>822</v>
      </c>
      <c r="F3777">
        <v>26</v>
      </c>
      <c r="G3777" t="b">
        <v>0</v>
      </c>
      <c r="H3777" t="str">
        <f>VLOOKUP(A3777,all_municipalities!$A$2:$M$445,2,FALSE)</f>
        <v>Petrolia, Town of</v>
      </c>
      <c r="I3777" t="b">
        <f>VLOOKUP(A3777,all_municipalities!$A$2:$M$445,9,FALSE)</f>
        <v>1</v>
      </c>
      <c r="J3777" t="b">
        <f>VLOOKUP(A3777,all_municipalities!$A$2:$M$445,13, FALSE)</f>
        <v>0</v>
      </c>
      <c r="K3777" t="str">
        <f t="shared" si="234"/>
        <v>NONE</v>
      </c>
      <c r="L3777">
        <v>0</v>
      </c>
      <c r="M3777" t="str">
        <f t="shared" si="235"/>
        <v>10618 Councillor</v>
      </c>
      <c r="N3777" s="6" t="str">
        <f t="shared" si="236"/>
        <v>10618 Councillor</v>
      </c>
      <c r="O3777" s="15">
        <f>IF(I3777&lt;&gt;FALSE,VLOOKUP(H3777,internet_municipalities!$B$2:$W$226,22,FALSE),"NO INTERNET")</f>
        <v>2513</v>
      </c>
      <c r="P3777" s="16">
        <f t="shared" si="237"/>
        <v>1.0346199761241544E-2</v>
      </c>
    </row>
    <row r="3778" spans="1:16" x14ac:dyDescent="0.2">
      <c r="A3778">
        <v>10618</v>
      </c>
      <c r="B3778" t="b">
        <v>0</v>
      </c>
      <c r="C3778" t="s">
        <v>1463</v>
      </c>
      <c r="D3778" t="s">
        <v>4878</v>
      </c>
      <c r="E3778">
        <v>688</v>
      </c>
      <c r="F3778" t="s">
        <v>1460</v>
      </c>
      <c r="G3778" t="b">
        <v>0</v>
      </c>
      <c r="H3778" t="str">
        <f>VLOOKUP(A3778,all_municipalities!$A$2:$M$445,2,FALSE)</f>
        <v>Petrolia, Town of</v>
      </c>
      <c r="I3778" t="b">
        <f>VLOOKUP(A3778,all_municipalities!$A$2:$M$445,9,FALSE)</f>
        <v>1</v>
      </c>
      <c r="J3778" t="b">
        <f>VLOOKUP(A3778,all_municipalities!$A$2:$M$445,13, FALSE)</f>
        <v>0</v>
      </c>
      <c r="K3778" t="str">
        <f t="shared" ref="K3778:K3841" si="238">IF(J3778=TRUE,IF(F3778&lt;=10,"HIGH",IF(F3778&lt;=100,"MID",IF(F3778&lt;=1000,"LOW","NONE"))),"NONE")</f>
        <v>NONE</v>
      </c>
      <c r="L3778">
        <v>0</v>
      </c>
      <c r="M3778" t="str">
        <f t="shared" ref="M3778:M3841" si="239">CONCATENATE(A3778, " ",C3778)</f>
        <v>10618 Councillor</v>
      </c>
      <c r="N3778" s="6" t="str">
        <f t="shared" si="236"/>
        <v>10618 Councillor</v>
      </c>
      <c r="O3778" s="15">
        <f>IF(I3778&lt;&gt;FALSE,VLOOKUP(H3778,internet_municipalities!$B$2:$W$226,22,FALSE),"NO INTERNET")</f>
        <v>2513</v>
      </c>
      <c r="P3778" s="16" t="str">
        <f t="shared" si="237"/>
        <v>Lost</v>
      </c>
    </row>
    <row r="3779" spans="1:16" x14ac:dyDescent="0.2">
      <c r="A3779">
        <v>10618</v>
      </c>
      <c r="B3779" t="b">
        <v>0</v>
      </c>
      <c r="C3779" t="s">
        <v>1463</v>
      </c>
      <c r="D3779" t="s">
        <v>4879</v>
      </c>
      <c r="E3779">
        <v>684</v>
      </c>
      <c r="F3779" t="s">
        <v>1460</v>
      </c>
      <c r="G3779" t="b">
        <v>0</v>
      </c>
      <c r="H3779" t="str">
        <f>VLOOKUP(A3779,all_municipalities!$A$2:$M$445,2,FALSE)</f>
        <v>Petrolia, Town of</v>
      </c>
      <c r="I3779" t="b">
        <f>VLOOKUP(A3779,all_municipalities!$A$2:$M$445,9,FALSE)</f>
        <v>1</v>
      </c>
      <c r="J3779" t="b">
        <f>VLOOKUP(A3779,all_municipalities!$A$2:$M$445,13, FALSE)</f>
        <v>0</v>
      </c>
      <c r="K3779" t="str">
        <f t="shared" si="238"/>
        <v>NONE</v>
      </c>
      <c r="L3779">
        <v>0</v>
      </c>
      <c r="M3779" t="str">
        <f t="shared" si="239"/>
        <v>10618 Councillor</v>
      </c>
      <c r="N3779" s="6" t="str">
        <f t="shared" ref="N3779:N3842" si="240">IF(I3779,M3779,"")</f>
        <v>10618 Councillor</v>
      </c>
      <c r="O3779" s="15">
        <f>IF(I3779&lt;&gt;FALSE,VLOOKUP(H3779,internet_municipalities!$B$2:$W$226,22,FALSE),"NO INTERNET")</f>
        <v>2513</v>
      </c>
      <c r="P3779" s="16" t="str">
        <f t="shared" si="237"/>
        <v>Lost</v>
      </c>
    </row>
    <row r="3780" spans="1:16" x14ac:dyDescent="0.2">
      <c r="A3780">
        <v>10618</v>
      </c>
      <c r="B3780" t="b">
        <v>0</v>
      </c>
      <c r="C3780" t="s">
        <v>1463</v>
      </c>
      <c r="D3780" t="s">
        <v>4880</v>
      </c>
      <c r="E3780">
        <v>593</v>
      </c>
      <c r="F3780" t="s">
        <v>1460</v>
      </c>
      <c r="G3780" t="b">
        <v>0</v>
      </c>
      <c r="H3780" t="str">
        <f>VLOOKUP(A3780,all_municipalities!$A$2:$M$445,2,FALSE)</f>
        <v>Petrolia, Town of</v>
      </c>
      <c r="I3780" t="b">
        <f>VLOOKUP(A3780,all_municipalities!$A$2:$M$445,9,FALSE)</f>
        <v>1</v>
      </c>
      <c r="J3780" t="b">
        <f>VLOOKUP(A3780,all_municipalities!$A$2:$M$445,13, FALSE)</f>
        <v>0</v>
      </c>
      <c r="K3780" t="str">
        <f t="shared" si="238"/>
        <v>NONE</v>
      </c>
      <c r="L3780">
        <v>0</v>
      </c>
      <c r="M3780" t="str">
        <f t="shared" si="239"/>
        <v>10618 Councillor</v>
      </c>
      <c r="N3780" s="6" t="str">
        <f t="shared" si="240"/>
        <v>10618 Councillor</v>
      </c>
      <c r="O3780" s="15">
        <f>IF(I3780&lt;&gt;FALSE,VLOOKUP(H3780,internet_municipalities!$B$2:$W$226,22,FALSE),"NO INTERNET")</f>
        <v>2513</v>
      </c>
      <c r="P3780" s="16" t="str">
        <f t="shared" si="237"/>
        <v>Lost</v>
      </c>
    </row>
    <row r="3781" spans="1:16" x14ac:dyDescent="0.2">
      <c r="A3781">
        <v>10618</v>
      </c>
      <c r="B3781" t="b">
        <v>0</v>
      </c>
      <c r="C3781" t="s">
        <v>1463</v>
      </c>
      <c r="D3781" t="s">
        <v>4881</v>
      </c>
      <c r="E3781">
        <v>796</v>
      </c>
      <c r="F3781" t="s">
        <v>1460</v>
      </c>
      <c r="G3781" t="b">
        <v>0</v>
      </c>
      <c r="H3781" t="str">
        <f>VLOOKUP(A3781,all_municipalities!$A$2:$M$445,2,FALSE)</f>
        <v>Petrolia, Town of</v>
      </c>
      <c r="I3781" t="b">
        <f>VLOOKUP(A3781,all_municipalities!$A$2:$M$445,9,FALSE)</f>
        <v>1</v>
      </c>
      <c r="J3781" t="b">
        <f>VLOOKUP(A3781,all_municipalities!$A$2:$M$445,13, FALSE)</f>
        <v>0</v>
      </c>
      <c r="K3781" t="str">
        <f t="shared" si="238"/>
        <v>NONE</v>
      </c>
      <c r="L3781">
        <v>0</v>
      </c>
      <c r="M3781" t="str">
        <f t="shared" si="239"/>
        <v>10618 Councillor</v>
      </c>
      <c r="N3781" s="6" t="str">
        <f t="shared" si="240"/>
        <v>10618 Councillor</v>
      </c>
      <c r="O3781" s="15">
        <f>IF(I3781&lt;&gt;FALSE,VLOOKUP(H3781,internet_municipalities!$B$2:$W$226,22,FALSE),"NO INTERNET")</f>
        <v>2513</v>
      </c>
      <c r="P3781" s="16" t="str">
        <f t="shared" si="237"/>
        <v>Lost</v>
      </c>
    </row>
    <row r="3782" spans="1:16" x14ac:dyDescent="0.2">
      <c r="A3782">
        <v>10618</v>
      </c>
      <c r="B3782" t="b">
        <v>0</v>
      </c>
      <c r="C3782" t="s">
        <v>1463</v>
      </c>
      <c r="D3782" t="s">
        <v>4882</v>
      </c>
      <c r="E3782">
        <v>737</v>
      </c>
      <c r="F3782" t="s">
        <v>1460</v>
      </c>
      <c r="G3782" t="b">
        <v>0</v>
      </c>
      <c r="H3782" t="str">
        <f>VLOOKUP(A3782,all_municipalities!$A$2:$M$445,2,FALSE)</f>
        <v>Petrolia, Town of</v>
      </c>
      <c r="I3782" t="b">
        <f>VLOOKUP(A3782,all_municipalities!$A$2:$M$445,9,FALSE)</f>
        <v>1</v>
      </c>
      <c r="J3782" t="b">
        <f>VLOOKUP(A3782,all_municipalities!$A$2:$M$445,13, FALSE)</f>
        <v>0</v>
      </c>
      <c r="K3782" t="str">
        <f t="shared" si="238"/>
        <v>NONE</v>
      </c>
      <c r="L3782">
        <v>0</v>
      </c>
      <c r="M3782" t="str">
        <f t="shared" si="239"/>
        <v>10618 Councillor</v>
      </c>
      <c r="N3782" s="6" t="str">
        <f t="shared" si="240"/>
        <v>10618 Councillor</v>
      </c>
      <c r="O3782" s="15">
        <f>IF(I3782&lt;&gt;FALSE,VLOOKUP(H3782,internet_municipalities!$B$2:$W$226,22,FALSE),"NO INTERNET")</f>
        <v>2513</v>
      </c>
      <c r="P3782" s="16" t="str">
        <f t="shared" si="237"/>
        <v>Lost</v>
      </c>
    </row>
    <row r="3783" spans="1:16" x14ac:dyDescent="0.2">
      <c r="A3783">
        <v>10620</v>
      </c>
      <c r="B3783" t="b">
        <v>1</v>
      </c>
      <c r="C3783" t="s">
        <v>1497</v>
      </c>
      <c r="D3783" t="s">
        <v>4883</v>
      </c>
      <c r="E3783">
        <v>4298</v>
      </c>
      <c r="F3783">
        <f>E3783-3446</f>
        <v>852</v>
      </c>
      <c r="G3783" t="b">
        <v>1</v>
      </c>
      <c r="H3783" t="str">
        <f>VLOOKUP(A3783,all_municipalities!$A$2:$M$445,2,FALSE)</f>
        <v>Pickering, City of</v>
      </c>
      <c r="I3783" t="b">
        <f>VLOOKUP(A3783,all_municipalities!$A$2:$M$445,9,FALSE)</f>
        <v>1</v>
      </c>
      <c r="J3783" t="b">
        <f>VLOOKUP(A3783,all_municipalities!$A$2:$M$445,13, FALSE)</f>
        <v>0</v>
      </c>
      <c r="K3783" t="str">
        <f t="shared" si="238"/>
        <v>NONE</v>
      </c>
      <c r="L3783">
        <v>0</v>
      </c>
      <c r="M3783" t="str">
        <f t="shared" si="239"/>
        <v>10620 Regional Councillor, Ward 3</v>
      </c>
      <c r="N3783" s="6" t="str">
        <f t="shared" si="240"/>
        <v>10620 Regional Councillor, Ward 3</v>
      </c>
      <c r="O3783" s="15">
        <f>IF(I3783&lt;&gt;FALSE,VLOOKUP(H3783,internet_municipalities!$B$2:$W$226,22,FALSE),"NO INTERNET")</f>
        <v>55235</v>
      </c>
      <c r="P3783" s="16">
        <f t="shared" ref="P3783:P3846" si="241">IF(I3783=TRUE,IF(F3783&lt;&gt;"Acclaimed",IF(F3783&lt;&gt;"Lost",F3783/O3783,"Lost"),"Acclaimed"),"NO INTERNET")</f>
        <v>1.5425002263057843E-2</v>
      </c>
    </row>
    <row r="3784" spans="1:16" x14ac:dyDescent="0.2">
      <c r="A3784">
        <v>10620</v>
      </c>
      <c r="B3784" t="b">
        <v>1</v>
      </c>
      <c r="C3784" t="s">
        <v>1500</v>
      </c>
      <c r="D3784" t="s">
        <v>4884</v>
      </c>
      <c r="E3784">
        <v>1996</v>
      </c>
      <c r="F3784">
        <v>159</v>
      </c>
      <c r="G3784" t="b">
        <v>1</v>
      </c>
      <c r="H3784" t="str">
        <f>VLOOKUP(A3784,all_municipalities!$A$2:$M$445,2,FALSE)</f>
        <v>Pickering, City of</v>
      </c>
      <c r="I3784" t="b">
        <f>VLOOKUP(A3784,all_municipalities!$A$2:$M$445,9,FALSE)</f>
        <v>1</v>
      </c>
      <c r="J3784" t="b">
        <f>VLOOKUP(A3784,all_municipalities!$A$2:$M$445,13, FALSE)</f>
        <v>0</v>
      </c>
      <c r="K3784" t="str">
        <f t="shared" si="238"/>
        <v>NONE</v>
      </c>
      <c r="L3784">
        <v>0</v>
      </c>
      <c r="M3784" t="str">
        <f t="shared" si="239"/>
        <v>10620 Regional Councillor, Ward 2</v>
      </c>
      <c r="N3784" s="6" t="str">
        <f t="shared" si="240"/>
        <v>10620 Regional Councillor, Ward 2</v>
      </c>
      <c r="O3784" s="15">
        <f>IF(I3784&lt;&gt;FALSE,VLOOKUP(H3784,internet_municipalities!$B$2:$W$226,22,FALSE),"NO INTERNET")</f>
        <v>55235</v>
      </c>
      <c r="P3784" s="16">
        <f t="shared" si="241"/>
        <v>2.8786095772607946E-3</v>
      </c>
    </row>
    <row r="3785" spans="1:16" x14ac:dyDescent="0.2">
      <c r="A3785">
        <v>10620</v>
      </c>
      <c r="B3785" t="b">
        <v>1</v>
      </c>
      <c r="C3785" t="s">
        <v>1503</v>
      </c>
      <c r="D3785" t="s">
        <v>4885</v>
      </c>
      <c r="E3785">
        <v>3773</v>
      </c>
      <c r="F3785">
        <v>110</v>
      </c>
      <c r="G3785" t="b">
        <v>1</v>
      </c>
      <c r="H3785" t="str">
        <f>VLOOKUP(A3785,all_municipalities!$A$2:$M$445,2,FALSE)</f>
        <v>Pickering, City of</v>
      </c>
      <c r="I3785" t="b">
        <f>VLOOKUP(A3785,all_municipalities!$A$2:$M$445,9,FALSE)</f>
        <v>1</v>
      </c>
      <c r="J3785" t="b">
        <f>VLOOKUP(A3785,all_municipalities!$A$2:$M$445,13, FALSE)</f>
        <v>0</v>
      </c>
      <c r="K3785" t="str">
        <f t="shared" si="238"/>
        <v>NONE</v>
      </c>
      <c r="L3785">
        <v>0</v>
      </c>
      <c r="M3785" t="str">
        <f t="shared" si="239"/>
        <v>10620 Regional Councillor, Ward 1</v>
      </c>
      <c r="N3785" s="6" t="str">
        <f t="shared" si="240"/>
        <v>10620 Regional Councillor, Ward 1</v>
      </c>
      <c r="O3785" s="15">
        <f>IF(I3785&lt;&gt;FALSE,VLOOKUP(H3785,internet_municipalities!$B$2:$W$226,22,FALSE),"NO INTERNET")</f>
        <v>55235</v>
      </c>
      <c r="P3785" s="16">
        <f t="shared" si="241"/>
        <v>1.9914909025074679E-3</v>
      </c>
    </row>
    <row r="3786" spans="1:16" x14ac:dyDescent="0.2">
      <c r="A3786">
        <v>10620</v>
      </c>
      <c r="B3786" t="b">
        <v>1</v>
      </c>
      <c r="C3786" t="s">
        <v>4886</v>
      </c>
      <c r="D3786" t="s">
        <v>4887</v>
      </c>
      <c r="E3786">
        <v>3777</v>
      </c>
      <c r="F3786">
        <v>1279</v>
      </c>
      <c r="G3786" t="b">
        <v>1</v>
      </c>
      <c r="H3786" t="str">
        <f>VLOOKUP(A3786,all_municipalities!$A$2:$M$445,2,FALSE)</f>
        <v>Pickering, City of</v>
      </c>
      <c r="I3786" t="b">
        <f>VLOOKUP(A3786,all_municipalities!$A$2:$M$445,9,FALSE)</f>
        <v>1</v>
      </c>
      <c r="J3786" t="b">
        <f>VLOOKUP(A3786,all_municipalities!$A$2:$M$445,13, FALSE)</f>
        <v>0</v>
      </c>
      <c r="K3786" t="str">
        <f t="shared" si="238"/>
        <v>NONE</v>
      </c>
      <c r="L3786">
        <v>0</v>
      </c>
      <c r="M3786" t="str">
        <f t="shared" si="239"/>
        <v>10620 City Councillor, Ward 3</v>
      </c>
      <c r="N3786" s="6" t="str">
        <f t="shared" si="240"/>
        <v>10620 City Councillor, Ward 3</v>
      </c>
      <c r="O3786" s="15">
        <f>IF(I3786&lt;&gt;FALSE,VLOOKUP(H3786,internet_municipalities!$B$2:$W$226,22,FALSE),"NO INTERNET")</f>
        <v>55235</v>
      </c>
      <c r="P3786" s="16">
        <f t="shared" si="241"/>
        <v>2.3155607857336835E-2</v>
      </c>
    </row>
    <row r="3787" spans="1:16" x14ac:dyDescent="0.2">
      <c r="A3787">
        <v>10620</v>
      </c>
      <c r="B3787" t="b">
        <v>1</v>
      </c>
      <c r="C3787" t="s">
        <v>4888</v>
      </c>
      <c r="D3787" t="s">
        <v>4889</v>
      </c>
      <c r="E3787">
        <v>1722</v>
      </c>
      <c r="F3787">
        <v>812</v>
      </c>
      <c r="G3787" t="b">
        <v>1</v>
      </c>
      <c r="H3787" t="str">
        <f>VLOOKUP(A3787,all_municipalities!$A$2:$M$445,2,FALSE)</f>
        <v>Pickering, City of</v>
      </c>
      <c r="I3787" t="b">
        <f>VLOOKUP(A3787,all_municipalities!$A$2:$M$445,9,FALSE)</f>
        <v>1</v>
      </c>
      <c r="J3787" t="b">
        <f>VLOOKUP(A3787,all_municipalities!$A$2:$M$445,13, FALSE)</f>
        <v>0</v>
      </c>
      <c r="K3787" t="str">
        <f t="shared" si="238"/>
        <v>NONE</v>
      </c>
      <c r="L3787">
        <v>0</v>
      </c>
      <c r="M3787" t="str">
        <f t="shared" si="239"/>
        <v>10620 City Councillor, Ward 2</v>
      </c>
      <c r="N3787" s="6" t="str">
        <f t="shared" si="240"/>
        <v>10620 City Councillor, Ward 2</v>
      </c>
      <c r="O3787" s="15">
        <f>IF(I3787&lt;&gt;FALSE,VLOOKUP(H3787,internet_municipalities!$B$2:$W$226,22,FALSE),"NO INTERNET")</f>
        <v>55235</v>
      </c>
      <c r="P3787" s="16">
        <f t="shared" si="241"/>
        <v>1.4700823753055129E-2</v>
      </c>
    </row>
    <row r="3788" spans="1:16" x14ac:dyDescent="0.2">
      <c r="A3788">
        <v>10620</v>
      </c>
      <c r="B3788" t="b">
        <v>1</v>
      </c>
      <c r="C3788" t="s">
        <v>4890</v>
      </c>
      <c r="D3788" t="s">
        <v>4891</v>
      </c>
      <c r="E3788">
        <v>1634</v>
      </c>
      <c r="F3788">
        <v>348</v>
      </c>
      <c r="G3788" t="b">
        <v>1</v>
      </c>
      <c r="H3788" t="str">
        <f>VLOOKUP(A3788,all_municipalities!$A$2:$M$445,2,FALSE)</f>
        <v>Pickering, City of</v>
      </c>
      <c r="I3788" t="b">
        <f>VLOOKUP(A3788,all_municipalities!$A$2:$M$445,9,FALSE)</f>
        <v>1</v>
      </c>
      <c r="J3788" t="b">
        <f>VLOOKUP(A3788,all_municipalities!$A$2:$M$445,13, FALSE)</f>
        <v>0</v>
      </c>
      <c r="K3788" t="str">
        <f t="shared" si="238"/>
        <v>NONE</v>
      </c>
      <c r="L3788">
        <v>0</v>
      </c>
      <c r="M3788" t="str">
        <f t="shared" si="239"/>
        <v>10620 City Councillor, Ward 1</v>
      </c>
      <c r="N3788" s="6" t="str">
        <f t="shared" si="240"/>
        <v>10620 City Councillor, Ward 1</v>
      </c>
      <c r="O3788" s="15">
        <f>IF(I3788&lt;&gt;FALSE,VLOOKUP(H3788,internet_municipalities!$B$2:$W$226,22,FALSE),"NO INTERNET")</f>
        <v>55235</v>
      </c>
      <c r="P3788" s="16">
        <f t="shared" si="241"/>
        <v>6.3003530370236262E-3</v>
      </c>
    </row>
    <row r="3789" spans="1:16" x14ac:dyDescent="0.2">
      <c r="A3789">
        <v>10620</v>
      </c>
      <c r="B3789" t="b">
        <v>0</v>
      </c>
      <c r="C3789" t="s">
        <v>4890</v>
      </c>
      <c r="D3789" t="s">
        <v>4892</v>
      </c>
      <c r="E3789">
        <v>1286</v>
      </c>
      <c r="F3789" t="s">
        <v>1460</v>
      </c>
      <c r="G3789" t="b">
        <v>1</v>
      </c>
      <c r="H3789" t="str">
        <f>VLOOKUP(A3789,all_municipalities!$A$2:$M$445,2,FALSE)</f>
        <v>Pickering, City of</v>
      </c>
      <c r="I3789" t="b">
        <f>VLOOKUP(A3789,all_municipalities!$A$2:$M$445,9,FALSE)</f>
        <v>1</v>
      </c>
      <c r="J3789" t="b">
        <f>VLOOKUP(A3789,all_municipalities!$A$2:$M$445,13, FALSE)</f>
        <v>0</v>
      </c>
      <c r="K3789" t="str">
        <f t="shared" si="238"/>
        <v>NONE</v>
      </c>
      <c r="L3789">
        <v>0</v>
      </c>
      <c r="M3789" t="str">
        <f t="shared" si="239"/>
        <v>10620 City Councillor, Ward 1</v>
      </c>
      <c r="N3789" s="6" t="str">
        <f t="shared" si="240"/>
        <v>10620 City Councillor, Ward 1</v>
      </c>
      <c r="O3789" s="15">
        <f>IF(I3789&lt;&gt;FALSE,VLOOKUP(H3789,internet_municipalities!$B$2:$W$226,22,FALSE),"NO INTERNET")</f>
        <v>55235</v>
      </c>
      <c r="P3789" s="16" t="str">
        <f t="shared" si="241"/>
        <v>Lost</v>
      </c>
    </row>
    <row r="3790" spans="1:16" x14ac:dyDescent="0.2">
      <c r="A3790">
        <v>10620</v>
      </c>
      <c r="B3790" t="b">
        <v>0</v>
      </c>
      <c r="C3790" t="s">
        <v>4890</v>
      </c>
      <c r="D3790" t="s">
        <v>4893</v>
      </c>
      <c r="E3790">
        <v>811</v>
      </c>
      <c r="F3790" t="s">
        <v>1460</v>
      </c>
      <c r="G3790" t="b">
        <v>1</v>
      </c>
      <c r="H3790" t="str">
        <f>VLOOKUP(A3790,all_municipalities!$A$2:$M$445,2,FALSE)</f>
        <v>Pickering, City of</v>
      </c>
      <c r="I3790" t="b">
        <f>VLOOKUP(A3790,all_municipalities!$A$2:$M$445,9,FALSE)</f>
        <v>1</v>
      </c>
      <c r="J3790" t="b">
        <f>VLOOKUP(A3790,all_municipalities!$A$2:$M$445,13, FALSE)</f>
        <v>0</v>
      </c>
      <c r="K3790" t="str">
        <f t="shared" si="238"/>
        <v>NONE</v>
      </c>
      <c r="L3790">
        <v>0</v>
      </c>
      <c r="M3790" t="str">
        <f t="shared" si="239"/>
        <v>10620 City Councillor, Ward 1</v>
      </c>
      <c r="N3790" s="6" t="str">
        <f t="shared" si="240"/>
        <v>10620 City Councillor, Ward 1</v>
      </c>
      <c r="O3790" s="15">
        <f>IF(I3790&lt;&gt;FALSE,VLOOKUP(H3790,internet_municipalities!$B$2:$W$226,22,FALSE),"NO INTERNET")</f>
        <v>55235</v>
      </c>
      <c r="P3790" s="16" t="str">
        <f t="shared" si="241"/>
        <v>Lost</v>
      </c>
    </row>
    <row r="3791" spans="1:16" x14ac:dyDescent="0.2">
      <c r="A3791">
        <v>10620</v>
      </c>
      <c r="B3791" t="b">
        <v>0</v>
      </c>
      <c r="C3791" t="s">
        <v>4890</v>
      </c>
      <c r="D3791" t="s">
        <v>4894</v>
      </c>
      <c r="E3791">
        <v>477</v>
      </c>
      <c r="F3791" t="s">
        <v>1460</v>
      </c>
      <c r="G3791" t="b">
        <v>1</v>
      </c>
      <c r="H3791" t="str">
        <f>VLOOKUP(A3791,all_municipalities!$A$2:$M$445,2,FALSE)</f>
        <v>Pickering, City of</v>
      </c>
      <c r="I3791" t="b">
        <f>VLOOKUP(A3791,all_municipalities!$A$2:$M$445,9,FALSE)</f>
        <v>1</v>
      </c>
      <c r="J3791" t="b">
        <f>VLOOKUP(A3791,all_municipalities!$A$2:$M$445,13, FALSE)</f>
        <v>0</v>
      </c>
      <c r="K3791" t="str">
        <f t="shared" si="238"/>
        <v>NONE</v>
      </c>
      <c r="L3791">
        <v>0</v>
      </c>
      <c r="M3791" t="str">
        <f t="shared" si="239"/>
        <v>10620 City Councillor, Ward 1</v>
      </c>
      <c r="N3791" s="6" t="str">
        <f t="shared" si="240"/>
        <v>10620 City Councillor, Ward 1</v>
      </c>
      <c r="O3791" s="15">
        <f>IF(I3791&lt;&gt;FALSE,VLOOKUP(H3791,internet_municipalities!$B$2:$W$226,22,FALSE),"NO INTERNET")</f>
        <v>55235</v>
      </c>
      <c r="P3791" s="16" t="str">
        <f t="shared" si="241"/>
        <v>Lost</v>
      </c>
    </row>
    <row r="3792" spans="1:16" x14ac:dyDescent="0.2">
      <c r="A3792">
        <v>10620</v>
      </c>
      <c r="B3792" t="b">
        <v>0</v>
      </c>
      <c r="C3792" t="s">
        <v>4890</v>
      </c>
      <c r="D3792" t="s">
        <v>4895</v>
      </c>
      <c r="E3792">
        <v>973</v>
      </c>
      <c r="F3792" t="s">
        <v>1460</v>
      </c>
      <c r="G3792" t="b">
        <v>1</v>
      </c>
      <c r="H3792" t="str">
        <f>VLOOKUP(A3792,all_municipalities!$A$2:$M$445,2,FALSE)</f>
        <v>Pickering, City of</v>
      </c>
      <c r="I3792" t="b">
        <f>VLOOKUP(A3792,all_municipalities!$A$2:$M$445,9,FALSE)</f>
        <v>1</v>
      </c>
      <c r="J3792" t="b">
        <f>VLOOKUP(A3792,all_municipalities!$A$2:$M$445,13, FALSE)</f>
        <v>0</v>
      </c>
      <c r="K3792" t="str">
        <f t="shared" si="238"/>
        <v>NONE</v>
      </c>
      <c r="L3792">
        <v>0</v>
      </c>
      <c r="M3792" t="str">
        <f t="shared" si="239"/>
        <v>10620 City Councillor, Ward 1</v>
      </c>
      <c r="N3792" s="6" t="str">
        <f t="shared" si="240"/>
        <v>10620 City Councillor, Ward 1</v>
      </c>
      <c r="O3792" s="15">
        <f>IF(I3792&lt;&gt;FALSE,VLOOKUP(H3792,internet_municipalities!$B$2:$W$226,22,FALSE),"NO INTERNET")</f>
        <v>55235</v>
      </c>
      <c r="P3792" s="16" t="str">
        <f t="shared" si="241"/>
        <v>Lost</v>
      </c>
    </row>
    <row r="3793" spans="1:16" x14ac:dyDescent="0.2">
      <c r="A3793">
        <v>10620</v>
      </c>
      <c r="B3793" t="b">
        <v>0</v>
      </c>
      <c r="C3793" t="s">
        <v>4890</v>
      </c>
      <c r="D3793" t="s">
        <v>4896</v>
      </c>
      <c r="E3793">
        <v>942</v>
      </c>
      <c r="F3793" t="s">
        <v>1460</v>
      </c>
      <c r="G3793" t="b">
        <v>1</v>
      </c>
      <c r="H3793" t="str">
        <f>VLOOKUP(A3793,all_municipalities!$A$2:$M$445,2,FALSE)</f>
        <v>Pickering, City of</v>
      </c>
      <c r="I3793" t="b">
        <f>VLOOKUP(A3793,all_municipalities!$A$2:$M$445,9,FALSE)</f>
        <v>1</v>
      </c>
      <c r="J3793" t="b">
        <f>VLOOKUP(A3793,all_municipalities!$A$2:$M$445,13, FALSE)</f>
        <v>0</v>
      </c>
      <c r="K3793" t="str">
        <f t="shared" si="238"/>
        <v>NONE</v>
      </c>
      <c r="L3793">
        <v>0</v>
      </c>
      <c r="M3793" t="str">
        <f t="shared" si="239"/>
        <v>10620 City Councillor, Ward 1</v>
      </c>
      <c r="N3793" s="6" t="str">
        <f t="shared" si="240"/>
        <v>10620 City Councillor, Ward 1</v>
      </c>
      <c r="O3793" s="15">
        <f>IF(I3793&lt;&gt;FALSE,VLOOKUP(H3793,internet_municipalities!$B$2:$W$226,22,FALSE),"NO INTERNET")</f>
        <v>55235</v>
      </c>
      <c r="P3793" s="16" t="str">
        <f t="shared" si="241"/>
        <v>Lost</v>
      </c>
    </row>
    <row r="3794" spans="1:16" x14ac:dyDescent="0.2">
      <c r="A3794">
        <v>10620</v>
      </c>
      <c r="B3794" t="b">
        <v>0</v>
      </c>
      <c r="C3794" t="s">
        <v>4890</v>
      </c>
      <c r="D3794" t="s">
        <v>4897</v>
      </c>
      <c r="E3794">
        <v>416</v>
      </c>
      <c r="F3794" t="s">
        <v>1460</v>
      </c>
      <c r="G3794" t="b">
        <v>1</v>
      </c>
      <c r="H3794" t="str">
        <f>VLOOKUP(A3794,all_municipalities!$A$2:$M$445,2,FALSE)</f>
        <v>Pickering, City of</v>
      </c>
      <c r="I3794" t="b">
        <f>VLOOKUP(A3794,all_municipalities!$A$2:$M$445,9,FALSE)</f>
        <v>1</v>
      </c>
      <c r="J3794" t="b">
        <f>VLOOKUP(A3794,all_municipalities!$A$2:$M$445,13, FALSE)</f>
        <v>0</v>
      </c>
      <c r="K3794" t="str">
        <f t="shared" si="238"/>
        <v>NONE</v>
      </c>
      <c r="L3794">
        <v>0</v>
      </c>
      <c r="M3794" t="str">
        <f t="shared" si="239"/>
        <v>10620 City Councillor, Ward 1</v>
      </c>
      <c r="N3794" s="6" t="str">
        <f t="shared" si="240"/>
        <v>10620 City Councillor, Ward 1</v>
      </c>
      <c r="O3794" s="15">
        <f>IF(I3794&lt;&gt;FALSE,VLOOKUP(H3794,internet_municipalities!$B$2:$W$226,22,FALSE),"NO INTERNET")</f>
        <v>55235</v>
      </c>
      <c r="P3794" s="16" t="str">
        <f t="shared" si="241"/>
        <v>Lost</v>
      </c>
    </row>
    <row r="3795" spans="1:16" x14ac:dyDescent="0.2">
      <c r="A3795">
        <v>10620</v>
      </c>
      <c r="B3795" t="b">
        <v>0</v>
      </c>
      <c r="C3795" t="s">
        <v>4890</v>
      </c>
      <c r="D3795" t="s">
        <v>4898</v>
      </c>
      <c r="E3795">
        <v>932</v>
      </c>
      <c r="F3795" t="s">
        <v>1460</v>
      </c>
      <c r="G3795" t="b">
        <v>1</v>
      </c>
      <c r="H3795" t="str">
        <f>VLOOKUP(A3795,all_municipalities!$A$2:$M$445,2,FALSE)</f>
        <v>Pickering, City of</v>
      </c>
      <c r="I3795" t="b">
        <f>VLOOKUP(A3795,all_municipalities!$A$2:$M$445,9,FALSE)</f>
        <v>1</v>
      </c>
      <c r="J3795" t="b">
        <f>VLOOKUP(A3795,all_municipalities!$A$2:$M$445,13, FALSE)</f>
        <v>0</v>
      </c>
      <c r="K3795" t="str">
        <f t="shared" si="238"/>
        <v>NONE</v>
      </c>
      <c r="L3795">
        <v>0</v>
      </c>
      <c r="M3795" t="str">
        <f t="shared" si="239"/>
        <v>10620 City Councillor, Ward 1</v>
      </c>
      <c r="N3795" s="6" t="str">
        <f t="shared" si="240"/>
        <v>10620 City Councillor, Ward 1</v>
      </c>
      <c r="O3795" s="15">
        <f>IF(I3795&lt;&gt;FALSE,VLOOKUP(H3795,internet_municipalities!$B$2:$W$226,22,FALSE),"NO INTERNET")</f>
        <v>55235</v>
      </c>
      <c r="P3795" s="16" t="str">
        <f t="shared" si="241"/>
        <v>Lost</v>
      </c>
    </row>
    <row r="3796" spans="1:16" x14ac:dyDescent="0.2">
      <c r="A3796">
        <v>10620</v>
      </c>
      <c r="B3796" t="b">
        <v>0</v>
      </c>
      <c r="C3796" t="s">
        <v>4888</v>
      </c>
      <c r="D3796" t="s">
        <v>4899</v>
      </c>
      <c r="E3796">
        <v>910</v>
      </c>
      <c r="F3796" t="s">
        <v>1460</v>
      </c>
      <c r="G3796" t="b">
        <v>1</v>
      </c>
      <c r="H3796" t="str">
        <f>VLOOKUP(A3796,all_municipalities!$A$2:$M$445,2,FALSE)</f>
        <v>Pickering, City of</v>
      </c>
      <c r="I3796" t="b">
        <f>VLOOKUP(A3796,all_municipalities!$A$2:$M$445,9,FALSE)</f>
        <v>1</v>
      </c>
      <c r="J3796" t="b">
        <f>VLOOKUP(A3796,all_municipalities!$A$2:$M$445,13, FALSE)</f>
        <v>0</v>
      </c>
      <c r="K3796" t="str">
        <f t="shared" si="238"/>
        <v>NONE</v>
      </c>
      <c r="L3796">
        <v>0</v>
      </c>
      <c r="M3796" t="str">
        <f t="shared" si="239"/>
        <v>10620 City Councillor, Ward 2</v>
      </c>
      <c r="N3796" s="6" t="str">
        <f t="shared" si="240"/>
        <v>10620 City Councillor, Ward 2</v>
      </c>
      <c r="O3796" s="15">
        <f>IF(I3796&lt;&gt;FALSE,VLOOKUP(H3796,internet_municipalities!$B$2:$W$226,22,FALSE),"NO INTERNET")</f>
        <v>55235</v>
      </c>
      <c r="P3796" s="16" t="str">
        <f t="shared" si="241"/>
        <v>Lost</v>
      </c>
    </row>
    <row r="3797" spans="1:16" x14ac:dyDescent="0.2">
      <c r="A3797">
        <v>10620</v>
      </c>
      <c r="B3797" t="b">
        <v>0</v>
      </c>
      <c r="C3797" t="s">
        <v>4888</v>
      </c>
      <c r="D3797" t="s">
        <v>4900</v>
      </c>
      <c r="E3797">
        <v>477</v>
      </c>
      <c r="F3797" t="s">
        <v>1460</v>
      </c>
      <c r="G3797" t="b">
        <v>1</v>
      </c>
      <c r="H3797" t="str">
        <f>VLOOKUP(A3797,all_municipalities!$A$2:$M$445,2,FALSE)</f>
        <v>Pickering, City of</v>
      </c>
      <c r="I3797" t="b">
        <f>VLOOKUP(A3797,all_municipalities!$A$2:$M$445,9,FALSE)</f>
        <v>1</v>
      </c>
      <c r="J3797" t="b">
        <f>VLOOKUP(A3797,all_municipalities!$A$2:$M$445,13, FALSE)</f>
        <v>0</v>
      </c>
      <c r="K3797" t="str">
        <f t="shared" si="238"/>
        <v>NONE</v>
      </c>
      <c r="L3797">
        <v>0</v>
      </c>
      <c r="M3797" t="str">
        <f t="shared" si="239"/>
        <v>10620 City Councillor, Ward 2</v>
      </c>
      <c r="N3797" s="6" t="str">
        <f t="shared" si="240"/>
        <v>10620 City Councillor, Ward 2</v>
      </c>
      <c r="O3797" s="15">
        <f>IF(I3797&lt;&gt;FALSE,VLOOKUP(H3797,internet_municipalities!$B$2:$W$226,22,FALSE),"NO INTERNET")</f>
        <v>55235</v>
      </c>
      <c r="P3797" s="16" t="str">
        <f t="shared" si="241"/>
        <v>Lost</v>
      </c>
    </row>
    <row r="3798" spans="1:16" x14ac:dyDescent="0.2">
      <c r="A3798">
        <v>10620</v>
      </c>
      <c r="B3798" t="b">
        <v>0</v>
      </c>
      <c r="C3798" t="s">
        <v>4888</v>
      </c>
      <c r="D3798" t="s">
        <v>4901</v>
      </c>
      <c r="E3798">
        <v>755</v>
      </c>
      <c r="F3798" t="s">
        <v>1460</v>
      </c>
      <c r="G3798" t="b">
        <v>1</v>
      </c>
      <c r="H3798" t="str">
        <f>VLOOKUP(A3798,all_municipalities!$A$2:$M$445,2,FALSE)</f>
        <v>Pickering, City of</v>
      </c>
      <c r="I3798" t="b">
        <f>VLOOKUP(A3798,all_municipalities!$A$2:$M$445,9,FALSE)</f>
        <v>1</v>
      </c>
      <c r="J3798" t="b">
        <f>VLOOKUP(A3798,all_municipalities!$A$2:$M$445,13, FALSE)</f>
        <v>0</v>
      </c>
      <c r="K3798" t="str">
        <f t="shared" si="238"/>
        <v>NONE</v>
      </c>
      <c r="L3798">
        <v>0</v>
      </c>
      <c r="M3798" t="str">
        <f t="shared" si="239"/>
        <v>10620 City Councillor, Ward 2</v>
      </c>
      <c r="N3798" s="6" t="str">
        <f t="shared" si="240"/>
        <v>10620 City Councillor, Ward 2</v>
      </c>
      <c r="O3798" s="15">
        <f>IF(I3798&lt;&gt;FALSE,VLOOKUP(H3798,internet_municipalities!$B$2:$W$226,22,FALSE),"NO INTERNET")</f>
        <v>55235</v>
      </c>
      <c r="P3798" s="16" t="str">
        <f t="shared" si="241"/>
        <v>Lost</v>
      </c>
    </row>
    <row r="3799" spans="1:16" x14ac:dyDescent="0.2">
      <c r="A3799">
        <v>10620</v>
      </c>
      <c r="B3799" t="b">
        <v>0</v>
      </c>
      <c r="C3799" t="s">
        <v>4888</v>
      </c>
      <c r="D3799" t="s">
        <v>4902</v>
      </c>
      <c r="E3799">
        <v>385</v>
      </c>
      <c r="F3799" t="s">
        <v>1460</v>
      </c>
      <c r="G3799" t="b">
        <v>1</v>
      </c>
      <c r="H3799" t="str">
        <f>VLOOKUP(A3799,all_municipalities!$A$2:$M$445,2,FALSE)</f>
        <v>Pickering, City of</v>
      </c>
      <c r="I3799" t="b">
        <f>VLOOKUP(A3799,all_municipalities!$A$2:$M$445,9,FALSE)</f>
        <v>1</v>
      </c>
      <c r="J3799" t="b">
        <f>VLOOKUP(A3799,all_municipalities!$A$2:$M$445,13, FALSE)</f>
        <v>0</v>
      </c>
      <c r="K3799" t="str">
        <f t="shared" si="238"/>
        <v>NONE</v>
      </c>
      <c r="L3799">
        <v>0</v>
      </c>
      <c r="M3799" t="str">
        <f t="shared" si="239"/>
        <v>10620 City Councillor, Ward 2</v>
      </c>
      <c r="N3799" s="6" t="str">
        <f t="shared" si="240"/>
        <v>10620 City Councillor, Ward 2</v>
      </c>
      <c r="O3799" s="15">
        <f>IF(I3799&lt;&gt;FALSE,VLOOKUP(H3799,internet_municipalities!$B$2:$W$226,22,FALSE),"NO INTERNET")</f>
        <v>55235</v>
      </c>
      <c r="P3799" s="16" t="str">
        <f t="shared" si="241"/>
        <v>Lost</v>
      </c>
    </row>
    <row r="3800" spans="1:16" x14ac:dyDescent="0.2">
      <c r="A3800">
        <v>10620</v>
      </c>
      <c r="B3800" t="b">
        <v>0</v>
      </c>
      <c r="C3800" t="s">
        <v>4888</v>
      </c>
      <c r="D3800" t="s">
        <v>4903</v>
      </c>
      <c r="E3800">
        <v>698</v>
      </c>
      <c r="F3800" t="s">
        <v>1460</v>
      </c>
      <c r="G3800" t="b">
        <v>1</v>
      </c>
      <c r="H3800" t="str">
        <f>VLOOKUP(A3800,all_municipalities!$A$2:$M$445,2,FALSE)</f>
        <v>Pickering, City of</v>
      </c>
      <c r="I3800" t="b">
        <f>VLOOKUP(A3800,all_municipalities!$A$2:$M$445,9,FALSE)</f>
        <v>1</v>
      </c>
      <c r="J3800" t="b">
        <f>VLOOKUP(A3800,all_municipalities!$A$2:$M$445,13, FALSE)</f>
        <v>0</v>
      </c>
      <c r="K3800" t="str">
        <f t="shared" si="238"/>
        <v>NONE</v>
      </c>
      <c r="L3800">
        <v>0</v>
      </c>
      <c r="M3800" t="str">
        <f t="shared" si="239"/>
        <v>10620 City Councillor, Ward 2</v>
      </c>
      <c r="N3800" s="6" t="str">
        <f t="shared" si="240"/>
        <v>10620 City Councillor, Ward 2</v>
      </c>
      <c r="O3800" s="15">
        <f>IF(I3800&lt;&gt;FALSE,VLOOKUP(H3800,internet_municipalities!$B$2:$W$226,22,FALSE),"NO INTERNET")</f>
        <v>55235</v>
      </c>
      <c r="P3800" s="16" t="str">
        <f t="shared" si="241"/>
        <v>Lost</v>
      </c>
    </row>
    <row r="3801" spans="1:16" x14ac:dyDescent="0.2">
      <c r="A3801">
        <v>10620</v>
      </c>
      <c r="B3801" t="b">
        <v>0</v>
      </c>
      <c r="C3801" t="s">
        <v>4886</v>
      </c>
      <c r="D3801" t="s">
        <v>4904</v>
      </c>
      <c r="E3801">
        <v>174</v>
      </c>
      <c r="F3801" t="s">
        <v>1460</v>
      </c>
      <c r="G3801" t="b">
        <v>1</v>
      </c>
      <c r="H3801" t="str">
        <f>VLOOKUP(A3801,all_municipalities!$A$2:$M$445,2,FALSE)</f>
        <v>Pickering, City of</v>
      </c>
      <c r="I3801" t="b">
        <f>VLOOKUP(A3801,all_municipalities!$A$2:$M$445,9,FALSE)</f>
        <v>1</v>
      </c>
      <c r="J3801" t="b">
        <f>VLOOKUP(A3801,all_municipalities!$A$2:$M$445,13, FALSE)</f>
        <v>0</v>
      </c>
      <c r="K3801" t="str">
        <f t="shared" si="238"/>
        <v>NONE</v>
      </c>
      <c r="L3801">
        <v>0</v>
      </c>
      <c r="M3801" t="str">
        <f t="shared" si="239"/>
        <v>10620 City Councillor, Ward 3</v>
      </c>
      <c r="N3801" s="6" t="str">
        <f t="shared" si="240"/>
        <v>10620 City Councillor, Ward 3</v>
      </c>
      <c r="O3801" s="15">
        <f>IF(I3801&lt;&gt;FALSE,VLOOKUP(H3801,internet_municipalities!$B$2:$W$226,22,FALSE),"NO INTERNET")</f>
        <v>55235</v>
      </c>
      <c r="P3801" s="16" t="str">
        <f t="shared" si="241"/>
        <v>Lost</v>
      </c>
    </row>
    <row r="3802" spans="1:16" x14ac:dyDescent="0.2">
      <c r="A3802">
        <v>10620</v>
      </c>
      <c r="B3802" t="b">
        <v>0</v>
      </c>
      <c r="C3802" t="s">
        <v>4886</v>
      </c>
      <c r="D3802" t="s">
        <v>4905</v>
      </c>
      <c r="E3802">
        <v>2498</v>
      </c>
      <c r="F3802" t="s">
        <v>1460</v>
      </c>
      <c r="G3802" t="b">
        <v>1</v>
      </c>
      <c r="H3802" t="str">
        <f>VLOOKUP(A3802,all_municipalities!$A$2:$M$445,2,FALSE)</f>
        <v>Pickering, City of</v>
      </c>
      <c r="I3802" t="b">
        <f>VLOOKUP(A3802,all_municipalities!$A$2:$M$445,9,FALSE)</f>
        <v>1</v>
      </c>
      <c r="J3802" t="b">
        <f>VLOOKUP(A3802,all_municipalities!$A$2:$M$445,13, FALSE)</f>
        <v>0</v>
      </c>
      <c r="K3802" t="str">
        <f t="shared" si="238"/>
        <v>NONE</v>
      </c>
      <c r="L3802">
        <v>0</v>
      </c>
      <c r="M3802" t="str">
        <f t="shared" si="239"/>
        <v>10620 City Councillor, Ward 3</v>
      </c>
      <c r="N3802" s="6" t="str">
        <f t="shared" si="240"/>
        <v>10620 City Councillor, Ward 3</v>
      </c>
      <c r="O3802" s="15">
        <f>IF(I3802&lt;&gt;FALSE,VLOOKUP(H3802,internet_municipalities!$B$2:$W$226,22,FALSE),"NO INTERNET")</f>
        <v>55235</v>
      </c>
      <c r="P3802" s="16" t="str">
        <f t="shared" si="241"/>
        <v>Lost</v>
      </c>
    </row>
    <row r="3803" spans="1:16" x14ac:dyDescent="0.2">
      <c r="A3803">
        <v>10620</v>
      </c>
      <c r="B3803" t="b">
        <v>0</v>
      </c>
      <c r="C3803" t="s">
        <v>4886</v>
      </c>
      <c r="D3803" t="s">
        <v>4906</v>
      </c>
      <c r="E3803">
        <v>1435</v>
      </c>
      <c r="F3803" t="s">
        <v>1460</v>
      </c>
      <c r="G3803" t="b">
        <v>1</v>
      </c>
      <c r="H3803" t="str">
        <f>VLOOKUP(A3803,all_municipalities!$A$2:$M$445,2,FALSE)</f>
        <v>Pickering, City of</v>
      </c>
      <c r="I3803" t="b">
        <f>VLOOKUP(A3803,all_municipalities!$A$2:$M$445,9,FALSE)</f>
        <v>1</v>
      </c>
      <c r="J3803" t="b">
        <f>VLOOKUP(A3803,all_municipalities!$A$2:$M$445,13, FALSE)</f>
        <v>0</v>
      </c>
      <c r="K3803" t="str">
        <f t="shared" si="238"/>
        <v>NONE</v>
      </c>
      <c r="L3803">
        <v>0</v>
      </c>
      <c r="M3803" t="str">
        <f t="shared" si="239"/>
        <v>10620 City Councillor, Ward 3</v>
      </c>
      <c r="N3803" s="6" t="str">
        <f t="shared" si="240"/>
        <v>10620 City Councillor, Ward 3</v>
      </c>
      <c r="O3803" s="15">
        <f>IF(I3803&lt;&gt;FALSE,VLOOKUP(H3803,internet_municipalities!$B$2:$W$226,22,FALSE),"NO INTERNET")</f>
        <v>55235</v>
      </c>
      <c r="P3803" s="16" t="str">
        <f t="shared" si="241"/>
        <v>Lost</v>
      </c>
    </row>
    <row r="3804" spans="1:16" x14ac:dyDescent="0.2">
      <c r="A3804">
        <v>10620</v>
      </c>
      <c r="B3804" t="b">
        <v>0</v>
      </c>
      <c r="C3804" t="s">
        <v>1503</v>
      </c>
      <c r="D3804" t="s">
        <v>4907</v>
      </c>
      <c r="E3804">
        <v>3663</v>
      </c>
      <c r="F3804" t="s">
        <v>1460</v>
      </c>
      <c r="G3804" t="b">
        <v>1</v>
      </c>
      <c r="H3804" t="str">
        <f>VLOOKUP(A3804,all_municipalities!$A$2:$M$445,2,FALSE)</f>
        <v>Pickering, City of</v>
      </c>
      <c r="I3804" t="b">
        <f>VLOOKUP(A3804,all_municipalities!$A$2:$M$445,9,FALSE)</f>
        <v>1</v>
      </c>
      <c r="J3804" t="b">
        <f>VLOOKUP(A3804,all_municipalities!$A$2:$M$445,13, FALSE)</f>
        <v>0</v>
      </c>
      <c r="K3804" t="str">
        <f t="shared" si="238"/>
        <v>NONE</v>
      </c>
      <c r="L3804">
        <v>0</v>
      </c>
      <c r="M3804" t="str">
        <f t="shared" si="239"/>
        <v>10620 Regional Councillor, Ward 1</v>
      </c>
      <c r="N3804" s="6" t="str">
        <f t="shared" si="240"/>
        <v>10620 Regional Councillor, Ward 1</v>
      </c>
      <c r="O3804" s="15">
        <f>IF(I3804&lt;&gt;FALSE,VLOOKUP(H3804,internet_municipalities!$B$2:$W$226,22,FALSE),"NO INTERNET")</f>
        <v>55235</v>
      </c>
      <c r="P3804" s="16" t="str">
        <f t="shared" si="241"/>
        <v>Lost</v>
      </c>
    </row>
    <row r="3805" spans="1:16" x14ac:dyDescent="0.2">
      <c r="A3805">
        <v>10620</v>
      </c>
      <c r="B3805" t="b">
        <v>0</v>
      </c>
      <c r="C3805" t="s">
        <v>1500</v>
      </c>
      <c r="D3805" t="s">
        <v>4908</v>
      </c>
      <c r="E3805">
        <v>462</v>
      </c>
      <c r="F3805" t="s">
        <v>1460</v>
      </c>
      <c r="G3805" t="b">
        <v>1</v>
      </c>
      <c r="H3805" t="str">
        <f>VLOOKUP(A3805,all_municipalities!$A$2:$M$445,2,FALSE)</f>
        <v>Pickering, City of</v>
      </c>
      <c r="I3805" t="b">
        <f>VLOOKUP(A3805,all_municipalities!$A$2:$M$445,9,FALSE)</f>
        <v>1</v>
      </c>
      <c r="J3805" t="b">
        <f>VLOOKUP(A3805,all_municipalities!$A$2:$M$445,13, FALSE)</f>
        <v>0</v>
      </c>
      <c r="K3805" t="str">
        <f t="shared" si="238"/>
        <v>NONE</v>
      </c>
      <c r="L3805">
        <v>0</v>
      </c>
      <c r="M3805" t="str">
        <f t="shared" si="239"/>
        <v>10620 Regional Councillor, Ward 2</v>
      </c>
      <c r="N3805" s="6" t="str">
        <f t="shared" si="240"/>
        <v>10620 Regional Councillor, Ward 2</v>
      </c>
      <c r="O3805" s="15">
        <f>IF(I3805&lt;&gt;FALSE,VLOOKUP(H3805,internet_municipalities!$B$2:$W$226,22,FALSE),"NO INTERNET")</f>
        <v>55235</v>
      </c>
      <c r="P3805" s="16" t="str">
        <f t="shared" si="241"/>
        <v>Lost</v>
      </c>
    </row>
    <row r="3806" spans="1:16" x14ac:dyDescent="0.2">
      <c r="A3806">
        <v>10620</v>
      </c>
      <c r="B3806" t="b">
        <v>0</v>
      </c>
      <c r="C3806" t="s">
        <v>1500</v>
      </c>
      <c r="D3806" t="s">
        <v>4909</v>
      </c>
      <c r="E3806">
        <v>606</v>
      </c>
      <c r="F3806" t="s">
        <v>1460</v>
      </c>
      <c r="G3806" t="b">
        <v>1</v>
      </c>
      <c r="H3806" t="str">
        <f>VLOOKUP(A3806,all_municipalities!$A$2:$M$445,2,FALSE)</f>
        <v>Pickering, City of</v>
      </c>
      <c r="I3806" t="b">
        <f>VLOOKUP(A3806,all_municipalities!$A$2:$M$445,9,FALSE)</f>
        <v>1</v>
      </c>
      <c r="J3806" t="b">
        <f>VLOOKUP(A3806,all_municipalities!$A$2:$M$445,13, FALSE)</f>
        <v>0</v>
      </c>
      <c r="K3806" t="str">
        <f t="shared" si="238"/>
        <v>NONE</v>
      </c>
      <c r="L3806">
        <v>0</v>
      </c>
      <c r="M3806" t="str">
        <f t="shared" si="239"/>
        <v>10620 Regional Councillor, Ward 2</v>
      </c>
      <c r="N3806" s="6" t="str">
        <f t="shared" si="240"/>
        <v>10620 Regional Councillor, Ward 2</v>
      </c>
      <c r="O3806" s="15">
        <f>IF(I3806&lt;&gt;FALSE,VLOOKUP(H3806,internet_municipalities!$B$2:$W$226,22,FALSE),"NO INTERNET")</f>
        <v>55235</v>
      </c>
      <c r="P3806" s="16" t="str">
        <f t="shared" si="241"/>
        <v>Lost</v>
      </c>
    </row>
    <row r="3807" spans="1:16" x14ac:dyDescent="0.2">
      <c r="A3807">
        <v>10620</v>
      </c>
      <c r="B3807" t="b">
        <v>0</v>
      </c>
      <c r="C3807" t="s">
        <v>1500</v>
      </c>
      <c r="D3807" t="s">
        <v>4910</v>
      </c>
      <c r="E3807">
        <v>1837</v>
      </c>
      <c r="F3807" t="s">
        <v>1460</v>
      </c>
      <c r="G3807" t="b">
        <v>1</v>
      </c>
      <c r="H3807" t="str">
        <f>VLOOKUP(A3807,all_municipalities!$A$2:$M$445,2,FALSE)</f>
        <v>Pickering, City of</v>
      </c>
      <c r="I3807" t="b">
        <f>VLOOKUP(A3807,all_municipalities!$A$2:$M$445,9,FALSE)</f>
        <v>1</v>
      </c>
      <c r="J3807" t="b">
        <f>VLOOKUP(A3807,all_municipalities!$A$2:$M$445,13, FALSE)</f>
        <v>0</v>
      </c>
      <c r="K3807" t="str">
        <f t="shared" si="238"/>
        <v>NONE</v>
      </c>
      <c r="L3807">
        <v>0</v>
      </c>
      <c r="M3807" t="str">
        <f t="shared" si="239"/>
        <v>10620 Regional Councillor, Ward 2</v>
      </c>
      <c r="N3807" s="6" t="str">
        <f t="shared" si="240"/>
        <v>10620 Regional Councillor, Ward 2</v>
      </c>
      <c r="O3807" s="15">
        <f>IF(I3807&lt;&gt;FALSE,VLOOKUP(H3807,internet_municipalities!$B$2:$W$226,22,FALSE),"NO INTERNET")</f>
        <v>55235</v>
      </c>
      <c r="P3807" s="16" t="str">
        <f t="shared" si="241"/>
        <v>Lost</v>
      </c>
    </row>
    <row r="3808" spans="1:16" x14ac:dyDescent="0.2">
      <c r="A3808">
        <v>10621</v>
      </c>
      <c r="B3808" t="b">
        <v>1</v>
      </c>
      <c r="C3808" t="s">
        <v>1463</v>
      </c>
      <c r="D3808" t="s">
        <v>4911</v>
      </c>
      <c r="E3808">
        <v>95</v>
      </c>
      <c r="F3808">
        <v>25</v>
      </c>
      <c r="G3808" t="b">
        <v>0</v>
      </c>
      <c r="H3808" t="str">
        <f>VLOOKUP(A3808,all_municipalities!$A$2:$M$445,2,FALSE)</f>
        <v>Pickle Lake, Township of</v>
      </c>
      <c r="I3808" t="b">
        <f>VLOOKUP(A3808,all_municipalities!$A$2:$M$445,9,FALSE)</f>
        <v>0</v>
      </c>
      <c r="J3808" t="b">
        <f>VLOOKUP(A3808,all_municipalities!$A$2:$M$445,13, FALSE)</f>
        <v>0</v>
      </c>
      <c r="K3808" t="str">
        <f t="shared" si="238"/>
        <v>NONE</v>
      </c>
      <c r="L3808">
        <v>0</v>
      </c>
      <c r="M3808" t="str">
        <f t="shared" si="239"/>
        <v>10621 Councillor</v>
      </c>
      <c r="N3808" s="6" t="str">
        <f t="shared" si="240"/>
        <v/>
      </c>
      <c r="O3808" s="15" t="str">
        <f>IF(I3808&lt;&gt;FALSE,VLOOKUP(H3808,internet_municipalities!$B$2:$W$226,22,FALSE),"NO INTERNET")</f>
        <v>NO INTERNET</v>
      </c>
      <c r="P3808" s="16" t="str">
        <f t="shared" si="241"/>
        <v>NO INTERNET</v>
      </c>
    </row>
    <row r="3809" spans="1:16" x14ac:dyDescent="0.2">
      <c r="A3809">
        <v>10621</v>
      </c>
      <c r="B3809" t="b">
        <v>1</v>
      </c>
      <c r="C3809" t="s">
        <v>1463</v>
      </c>
      <c r="D3809" t="s">
        <v>4912</v>
      </c>
      <c r="E3809">
        <v>75</v>
      </c>
      <c r="F3809">
        <v>5</v>
      </c>
      <c r="G3809" t="b">
        <v>0</v>
      </c>
      <c r="H3809" t="str">
        <f>VLOOKUP(A3809,all_municipalities!$A$2:$M$445,2,FALSE)</f>
        <v>Pickle Lake, Township of</v>
      </c>
      <c r="I3809" t="b">
        <f>VLOOKUP(A3809,all_municipalities!$A$2:$M$445,9,FALSE)</f>
        <v>0</v>
      </c>
      <c r="J3809" t="b">
        <f>VLOOKUP(A3809,all_municipalities!$A$2:$M$445,13, FALSE)</f>
        <v>0</v>
      </c>
      <c r="K3809" t="str">
        <f t="shared" si="238"/>
        <v>NONE</v>
      </c>
      <c r="L3809">
        <v>0</v>
      </c>
      <c r="M3809" t="str">
        <f t="shared" si="239"/>
        <v>10621 Councillor</v>
      </c>
      <c r="N3809" s="6" t="str">
        <f t="shared" si="240"/>
        <v/>
      </c>
      <c r="O3809" s="15" t="str">
        <f>IF(I3809&lt;&gt;FALSE,VLOOKUP(H3809,internet_municipalities!$B$2:$W$226,22,FALSE),"NO INTERNET")</f>
        <v>NO INTERNET</v>
      </c>
      <c r="P3809" s="16" t="str">
        <f t="shared" si="241"/>
        <v>NO INTERNET</v>
      </c>
    </row>
    <row r="3810" spans="1:16" x14ac:dyDescent="0.2">
      <c r="A3810">
        <v>10621</v>
      </c>
      <c r="B3810" t="b">
        <v>1</v>
      </c>
      <c r="C3810" t="s">
        <v>1463</v>
      </c>
      <c r="D3810" t="s">
        <v>4913</v>
      </c>
      <c r="E3810">
        <v>108</v>
      </c>
      <c r="F3810">
        <v>38</v>
      </c>
      <c r="G3810" t="b">
        <v>0</v>
      </c>
      <c r="H3810" t="str">
        <f>VLOOKUP(A3810,all_municipalities!$A$2:$M$445,2,FALSE)</f>
        <v>Pickle Lake, Township of</v>
      </c>
      <c r="I3810" t="b">
        <f>VLOOKUP(A3810,all_municipalities!$A$2:$M$445,9,FALSE)</f>
        <v>0</v>
      </c>
      <c r="J3810" t="b">
        <f>VLOOKUP(A3810,all_municipalities!$A$2:$M$445,13, FALSE)</f>
        <v>0</v>
      </c>
      <c r="K3810" t="str">
        <f t="shared" si="238"/>
        <v>NONE</v>
      </c>
      <c r="L3810">
        <v>0</v>
      </c>
      <c r="M3810" t="str">
        <f t="shared" si="239"/>
        <v>10621 Councillor</v>
      </c>
      <c r="N3810" s="6" t="str">
        <f t="shared" si="240"/>
        <v/>
      </c>
      <c r="O3810" s="15" t="str">
        <f>IF(I3810&lt;&gt;FALSE,VLOOKUP(H3810,internet_municipalities!$B$2:$W$226,22,FALSE),"NO INTERNET")</f>
        <v>NO INTERNET</v>
      </c>
      <c r="P3810" s="16" t="str">
        <f t="shared" si="241"/>
        <v>NO INTERNET</v>
      </c>
    </row>
    <row r="3811" spans="1:16" x14ac:dyDescent="0.2">
      <c r="A3811">
        <v>10621</v>
      </c>
      <c r="B3811" t="b">
        <v>1</v>
      </c>
      <c r="C3811" t="s">
        <v>1463</v>
      </c>
      <c r="D3811" t="s">
        <v>4914</v>
      </c>
      <c r="E3811">
        <v>85</v>
      </c>
      <c r="F3811">
        <v>15</v>
      </c>
      <c r="G3811" t="b">
        <v>0</v>
      </c>
      <c r="H3811" t="str">
        <f>VLOOKUP(A3811,all_municipalities!$A$2:$M$445,2,FALSE)</f>
        <v>Pickle Lake, Township of</v>
      </c>
      <c r="I3811" t="b">
        <f>VLOOKUP(A3811,all_municipalities!$A$2:$M$445,9,FALSE)</f>
        <v>0</v>
      </c>
      <c r="J3811" t="b">
        <f>VLOOKUP(A3811,all_municipalities!$A$2:$M$445,13, FALSE)</f>
        <v>0</v>
      </c>
      <c r="K3811" t="str">
        <f t="shared" si="238"/>
        <v>NONE</v>
      </c>
      <c r="L3811">
        <v>0</v>
      </c>
      <c r="M3811" t="str">
        <f t="shared" si="239"/>
        <v>10621 Councillor</v>
      </c>
      <c r="N3811" s="6" t="str">
        <f t="shared" si="240"/>
        <v/>
      </c>
      <c r="O3811" s="15" t="str">
        <f>IF(I3811&lt;&gt;FALSE,VLOOKUP(H3811,internet_municipalities!$B$2:$W$226,22,FALSE),"NO INTERNET")</f>
        <v>NO INTERNET</v>
      </c>
      <c r="P3811" s="16" t="str">
        <f t="shared" si="241"/>
        <v>NO INTERNET</v>
      </c>
    </row>
    <row r="3812" spans="1:16" x14ac:dyDescent="0.2">
      <c r="A3812">
        <v>10621</v>
      </c>
      <c r="B3812" t="b">
        <v>0</v>
      </c>
      <c r="C3812" t="s">
        <v>1463</v>
      </c>
      <c r="D3812" t="s">
        <v>4915</v>
      </c>
      <c r="E3812">
        <v>70</v>
      </c>
      <c r="F3812" t="s">
        <v>1460</v>
      </c>
      <c r="G3812" t="b">
        <v>0</v>
      </c>
      <c r="H3812" t="str">
        <f>VLOOKUP(A3812,all_municipalities!$A$2:$M$445,2,FALSE)</f>
        <v>Pickle Lake, Township of</v>
      </c>
      <c r="I3812" t="b">
        <f>VLOOKUP(A3812,all_municipalities!$A$2:$M$445,9,FALSE)</f>
        <v>0</v>
      </c>
      <c r="J3812" t="b">
        <f>VLOOKUP(A3812,all_municipalities!$A$2:$M$445,13, FALSE)</f>
        <v>0</v>
      </c>
      <c r="K3812" t="str">
        <f t="shared" si="238"/>
        <v>NONE</v>
      </c>
      <c r="L3812">
        <v>0</v>
      </c>
      <c r="M3812" t="str">
        <f t="shared" si="239"/>
        <v>10621 Councillor</v>
      </c>
      <c r="N3812" s="6" t="str">
        <f t="shared" si="240"/>
        <v/>
      </c>
      <c r="O3812" s="15" t="str">
        <f>IF(I3812&lt;&gt;FALSE,VLOOKUP(H3812,internet_municipalities!$B$2:$W$226,22,FALSE),"NO INTERNET")</f>
        <v>NO INTERNET</v>
      </c>
      <c r="P3812" s="16" t="str">
        <f t="shared" si="241"/>
        <v>NO INTERNET</v>
      </c>
    </row>
    <row r="3813" spans="1:16" x14ac:dyDescent="0.2">
      <c r="A3813">
        <v>10621</v>
      </c>
      <c r="B3813" t="b">
        <v>0</v>
      </c>
      <c r="C3813" t="s">
        <v>1463</v>
      </c>
      <c r="D3813" t="s">
        <v>4916</v>
      </c>
      <c r="E3813">
        <v>40</v>
      </c>
      <c r="F3813" t="s">
        <v>1460</v>
      </c>
      <c r="G3813" t="b">
        <v>0</v>
      </c>
      <c r="H3813" t="str">
        <f>VLOOKUP(A3813,all_municipalities!$A$2:$M$445,2,FALSE)</f>
        <v>Pickle Lake, Township of</v>
      </c>
      <c r="I3813" t="b">
        <f>VLOOKUP(A3813,all_municipalities!$A$2:$M$445,9,FALSE)</f>
        <v>0</v>
      </c>
      <c r="J3813" t="b">
        <f>VLOOKUP(A3813,all_municipalities!$A$2:$M$445,13, FALSE)</f>
        <v>0</v>
      </c>
      <c r="K3813" t="str">
        <f t="shared" si="238"/>
        <v>NONE</v>
      </c>
      <c r="L3813">
        <v>0</v>
      </c>
      <c r="M3813" t="str">
        <f t="shared" si="239"/>
        <v>10621 Councillor</v>
      </c>
      <c r="N3813" s="6" t="str">
        <f t="shared" si="240"/>
        <v/>
      </c>
      <c r="O3813" s="15" t="str">
        <f>IF(I3813&lt;&gt;FALSE,VLOOKUP(H3813,internet_municipalities!$B$2:$W$226,22,FALSE),"NO INTERNET")</f>
        <v>NO INTERNET</v>
      </c>
      <c r="P3813" s="16" t="str">
        <f t="shared" si="241"/>
        <v>NO INTERNET</v>
      </c>
    </row>
    <row r="3814" spans="1:16" x14ac:dyDescent="0.2">
      <c r="A3814">
        <v>10621</v>
      </c>
      <c r="B3814" t="b">
        <v>0</v>
      </c>
      <c r="C3814" t="s">
        <v>1463</v>
      </c>
      <c r="D3814" t="s">
        <v>4917</v>
      </c>
      <c r="E3814">
        <v>42</v>
      </c>
      <c r="F3814" t="s">
        <v>1460</v>
      </c>
      <c r="G3814" t="b">
        <v>0</v>
      </c>
      <c r="H3814" t="str">
        <f>VLOOKUP(A3814,all_municipalities!$A$2:$M$445,2,FALSE)</f>
        <v>Pickle Lake, Township of</v>
      </c>
      <c r="I3814" t="b">
        <f>VLOOKUP(A3814,all_municipalities!$A$2:$M$445,9,FALSE)</f>
        <v>0</v>
      </c>
      <c r="J3814" t="b">
        <f>VLOOKUP(A3814,all_municipalities!$A$2:$M$445,13, FALSE)</f>
        <v>0</v>
      </c>
      <c r="K3814" t="str">
        <f t="shared" si="238"/>
        <v>NONE</v>
      </c>
      <c r="L3814">
        <v>0</v>
      </c>
      <c r="M3814" t="str">
        <f t="shared" si="239"/>
        <v>10621 Councillor</v>
      </c>
      <c r="N3814" s="6" t="str">
        <f t="shared" si="240"/>
        <v/>
      </c>
      <c r="O3814" s="15" t="str">
        <f>IF(I3814&lt;&gt;FALSE,VLOOKUP(H3814,internet_municipalities!$B$2:$W$226,22,FALSE),"NO INTERNET")</f>
        <v>NO INTERNET</v>
      </c>
      <c r="P3814" s="16" t="str">
        <f t="shared" si="241"/>
        <v>NO INTERNET</v>
      </c>
    </row>
    <row r="3815" spans="1:16" x14ac:dyDescent="0.2">
      <c r="A3815">
        <v>10621</v>
      </c>
      <c r="B3815" t="b">
        <v>0</v>
      </c>
      <c r="C3815" t="s">
        <v>1463</v>
      </c>
      <c r="D3815" t="s">
        <v>4918</v>
      </c>
      <c r="E3815">
        <v>13</v>
      </c>
      <c r="F3815" t="s">
        <v>1460</v>
      </c>
      <c r="G3815" t="b">
        <v>0</v>
      </c>
      <c r="H3815" t="str">
        <f>VLOOKUP(A3815,all_municipalities!$A$2:$M$445,2,FALSE)</f>
        <v>Pickle Lake, Township of</v>
      </c>
      <c r="I3815" t="b">
        <f>VLOOKUP(A3815,all_municipalities!$A$2:$M$445,9,FALSE)</f>
        <v>0</v>
      </c>
      <c r="J3815" t="b">
        <f>VLOOKUP(A3815,all_municipalities!$A$2:$M$445,13, FALSE)</f>
        <v>0</v>
      </c>
      <c r="K3815" t="str">
        <f t="shared" si="238"/>
        <v>NONE</v>
      </c>
      <c r="L3815">
        <v>0</v>
      </c>
      <c r="M3815" t="str">
        <f t="shared" si="239"/>
        <v>10621 Councillor</v>
      </c>
      <c r="N3815" s="6" t="str">
        <f t="shared" si="240"/>
        <v/>
      </c>
      <c r="O3815" s="15" t="str">
        <f>IF(I3815&lt;&gt;FALSE,VLOOKUP(H3815,internet_municipalities!$B$2:$W$226,22,FALSE),"NO INTERNET")</f>
        <v>NO INTERNET</v>
      </c>
      <c r="P3815" s="16" t="str">
        <f t="shared" si="241"/>
        <v>NO INTERNET</v>
      </c>
    </row>
    <row r="3816" spans="1:16" x14ac:dyDescent="0.2">
      <c r="A3816">
        <v>10621</v>
      </c>
      <c r="B3816" t="b">
        <v>0</v>
      </c>
      <c r="C3816" t="s">
        <v>1463</v>
      </c>
      <c r="D3816" t="s">
        <v>4919</v>
      </c>
      <c r="E3816">
        <v>27</v>
      </c>
      <c r="F3816" t="s">
        <v>1460</v>
      </c>
      <c r="G3816" t="b">
        <v>0</v>
      </c>
      <c r="H3816" t="str">
        <f>VLOOKUP(A3816,all_municipalities!$A$2:$M$445,2,FALSE)</f>
        <v>Pickle Lake, Township of</v>
      </c>
      <c r="I3816" t="b">
        <f>VLOOKUP(A3816,all_municipalities!$A$2:$M$445,9,FALSE)</f>
        <v>0</v>
      </c>
      <c r="J3816" t="b">
        <f>VLOOKUP(A3816,all_municipalities!$A$2:$M$445,13, FALSE)</f>
        <v>0</v>
      </c>
      <c r="K3816" t="str">
        <f t="shared" si="238"/>
        <v>NONE</v>
      </c>
      <c r="L3816">
        <v>0</v>
      </c>
      <c r="M3816" t="str">
        <f t="shared" si="239"/>
        <v>10621 Councillor</v>
      </c>
      <c r="N3816" s="6" t="str">
        <f t="shared" si="240"/>
        <v/>
      </c>
      <c r="O3816" s="15" t="str">
        <f>IF(I3816&lt;&gt;FALSE,VLOOKUP(H3816,internet_municipalities!$B$2:$W$226,22,FALSE),"NO INTERNET")</f>
        <v>NO INTERNET</v>
      </c>
      <c r="P3816" s="16" t="str">
        <f t="shared" si="241"/>
        <v>NO INTERNET</v>
      </c>
    </row>
    <row r="3817" spans="1:16" x14ac:dyDescent="0.2">
      <c r="A3817">
        <v>10119</v>
      </c>
      <c r="B3817" t="b">
        <v>1</v>
      </c>
      <c r="C3817" t="s">
        <v>1463</v>
      </c>
      <c r="D3817" t="s">
        <v>4920</v>
      </c>
      <c r="E3817">
        <v>137</v>
      </c>
      <c r="F3817">
        <v>36</v>
      </c>
      <c r="G3817" t="b">
        <v>0</v>
      </c>
      <c r="H3817" t="str">
        <f>VLOOKUP(A3817,all_municipalities!$A$2:$M$445,2,FALSE)</f>
        <v>Plummer Additional, Township of</v>
      </c>
      <c r="I3817" t="b">
        <f>VLOOKUP(A3817,all_municipalities!$A$2:$M$445,9,FALSE)</f>
        <v>0</v>
      </c>
      <c r="J3817" t="b">
        <f>VLOOKUP(A3817,all_municipalities!$A$2:$M$445,13, FALSE)</f>
        <v>0</v>
      </c>
      <c r="K3817" t="str">
        <f t="shared" si="238"/>
        <v>NONE</v>
      </c>
      <c r="L3817">
        <v>0</v>
      </c>
      <c r="M3817" t="str">
        <f t="shared" si="239"/>
        <v>10119 Councillor</v>
      </c>
      <c r="N3817" s="6" t="str">
        <f t="shared" si="240"/>
        <v/>
      </c>
      <c r="O3817" s="15" t="str">
        <f>IF(I3817&lt;&gt;FALSE,VLOOKUP(H3817,internet_municipalities!$B$2:$W$226,22,FALSE),"NO INTERNET")</f>
        <v>NO INTERNET</v>
      </c>
      <c r="P3817" s="16" t="str">
        <f t="shared" si="241"/>
        <v>NO INTERNET</v>
      </c>
    </row>
    <row r="3818" spans="1:16" x14ac:dyDescent="0.2">
      <c r="A3818">
        <v>10119</v>
      </c>
      <c r="B3818" t="b">
        <v>1</v>
      </c>
      <c r="C3818" t="s">
        <v>1463</v>
      </c>
      <c r="D3818" t="s">
        <v>4921</v>
      </c>
      <c r="E3818">
        <v>112</v>
      </c>
      <c r="F3818">
        <v>11</v>
      </c>
      <c r="G3818" t="b">
        <v>0</v>
      </c>
      <c r="H3818" t="str">
        <f>VLOOKUP(A3818,all_municipalities!$A$2:$M$445,2,FALSE)</f>
        <v>Plummer Additional, Township of</v>
      </c>
      <c r="I3818" t="b">
        <f>VLOOKUP(A3818,all_municipalities!$A$2:$M$445,9,FALSE)</f>
        <v>0</v>
      </c>
      <c r="J3818" t="b">
        <f>VLOOKUP(A3818,all_municipalities!$A$2:$M$445,13, FALSE)</f>
        <v>0</v>
      </c>
      <c r="K3818" t="str">
        <f t="shared" si="238"/>
        <v>NONE</v>
      </c>
      <c r="L3818">
        <v>0</v>
      </c>
      <c r="M3818" t="str">
        <f t="shared" si="239"/>
        <v>10119 Councillor</v>
      </c>
      <c r="N3818" s="6" t="str">
        <f t="shared" si="240"/>
        <v/>
      </c>
      <c r="O3818" s="15" t="str">
        <f>IF(I3818&lt;&gt;FALSE,VLOOKUP(H3818,internet_municipalities!$B$2:$W$226,22,FALSE),"NO INTERNET")</f>
        <v>NO INTERNET</v>
      </c>
      <c r="P3818" s="16" t="str">
        <f t="shared" si="241"/>
        <v>NO INTERNET</v>
      </c>
    </row>
    <row r="3819" spans="1:16" x14ac:dyDescent="0.2">
      <c r="A3819">
        <v>10119</v>
      </c>
      <c r="B3819" t="b">
        <v>1</v>
      </c>
      <c r="C3819" t="s">
        <v>1463</v>
      </c>
      <c r="D3819" t="s">
        <v>4922</v>
      </c>
      <c r="E3819">
        <v>152</v>
      </c>
      <c r="F3819">
        <v>51</v>
      </c>
      <c r="G3819" t="b">
        <v>0</v>
      </c>
      <c r="H3819" t="str">
        <f>VLOOKUP(A3819,all_municipalities!$A$2:$M$445,2,FALSE)</f>
        <v>Plummer Additional, Township of</v>
      </c>
      <c r="I3819" t="b">
        <f>VLOOKUP(A3819,all_municipalities!$A$2:$M$445,9,FALSE)</f>
        <v>0</v>
      </c>
      <c r="J3819" t="b">
        <f>VLOOKUP(A3819,all_municipalities!$A$2:$M$445,13, FALSE)</f>
        <v>0</v>
      </c>
      <c r="K3819" t="str">
        <f t="shared" si="238"/>
        <v>NONE</v>
      </c>
      <c r="L3819">
        <v>0</v>
      </c>
      <c r="M3819" t="str">
        <f t="shared" si="239"/>
        <v>10119 Councillor</v>
      </c>
      <c r="N3819" s="6" t="str">
        <f t="shared" si="240"/>
        <v/>
      </c>
      <c r="O3819" s="15" t="str">
        <f>IF(I3819&lt;&gt;FALSE,VLOOKUP(H3819,internet_municipalities!$B$2:$W$226,22,FALSE),"NO INTERNET")</f>
        <v>NO INTERNET</v>
      </c>
      <c r="P3819" s="16" t="str">
        <f t="shared" si="241"/>
        <v>NO INTERNET</v>
      </c>
    </row>
    <row r="3820" spans="1:16" x14ac:dyDescent="0.2">
      <c r="A3820">
        <v>10119</v>
      </c>
      <c r="B3820" t="b">
        <v>1</v>
      </c>
      <c r="C3820" t="s">
        <v>1463</v>
      </c>
      <c r="D3820" t="s">
        <v>4923</v>
      </c>
      <c r="E3820">
        <v>129</v>
      </c>
      <c r="F3820">
        <v>28</v>
      </c>
      <c r="G3820" t="b">
        <v>0</v>
      </c>
      <c r="H3820" t="str">
        <f>VLOOKUP(A3820,all_municipalities!$A$2:$M$445,2,FALSE)</f>
        <v>Plummer Additional, Township of</v>
      </c>
      <c r="I3820" t="b">
        <f>VLOOKUP(A3820,all_municipalities!$A$2:$M$445,9,FALSE)</f>
        <v>0</v>
      </c>
      <c r="J3820" t="b">
        <f>VLOOKUP(A3820,all_municipalities!$A$2:$M$445,13, FALSE)</f>
        <v>0</v>
      </c>
      <c r="K3820" t="str">
        <f t="shared" si="238"/>
        <v>NONE</v>
      </c>
      <c r="L3820">
        <v>0</v>
      </c>
      <c r="M3820" t="str">
        <f t="shared" si="239"/>
        <v>10119 Councillor</v>
      </c>
      <c r="N3820" s="6" t="str">
        <f t="shared" si="240"/>
        <v/>
      </c>
      <c r="O3820" s="15" t="str">
        <f>IF(I3820&lt;&gt;FALSE,VLOOKUP(H3820,internet_municipalities!$B$2:$W$226,22,FALSE),"NO INTERNET")</f>
        <v>NO INTERNET</v>
      </c>
      <c r="P3820" s="16" t="str">
        <f t="shared" si="241"/>
        <v>NO INTERNET</v>
      </c>
    </row>
    <row r="3821" spans="1:16" x14ac:dyDescent="0.2">
      <c r="A3821">
        <v>10119</v>
      </c>
      <c r="B3821" t="b">
        <v>0</v>
      </c>
      <c r="C3821" t="s">
        <v>1463</v>
      </c>
      <c r="D3821" t="s">
        <v>4924</v>
      </c>
      <c r="E3821">
        <v>101</v>
      </c>
      <c r="F3821" t="s">
        <v>1460</v>
      </c>
      <c r="G3821" t="b">
        <v>0</v>
      </c>
      <c r="H3821" t="str">
        <f>VLOOKUP(A3821,all_municipalities!$A$2:$M$445,2,FALSE)</f>
        <v>Plummer Additional, Township of</v>
      </c>
      <c r="I3821" t="b">
        <f>VLOOKUP(A3821,all_municipalities!$A$2:$M$445,9,FALSE)</f>
        <v>0</v>
      </c>
      <c r="J3821" t="b">
        <f>VLOOKUP(A3821,all_municipalities!$A$2:$M$445,13, FALSE)</f>
        <v>0</v>
      </c>
      <c r="K3821" t="str">
        <f t="shared" si="238"/>
        <v>NONE</v>
      </c>
      <c r="L3821">
        <v>0</v>
      </c>
      <c r="M3821" t="str">
        <f t="shared" si="239"/>
        <v>10119 Councillor</v>
      </c>
      <c r="N3821" s="6" t="str">
        <f t="shared" si="240"/>
        <v/>
      </c>
      <c r="O3821" s="15" t="str">
        <f>IF(I3821&lt;&gt;FALSE,VLOOKUP(H3821,internet_municipalities!$B$2:$W$226,22,FALSE),"NO INTERNET")</f>
        <v>NO INTERNET</v>
      </c>
      <c r="P3821" s="16" t="str">
        <f t="shared" si="241"/>
        <v>NO INTERNET</v>
      </c>
    </row>
    <row r="3822" spans="1:16" x14ac:dyDescent="0.2">
      <c r="A3822">
        <v>10632</v>
      </c>
      <c r="B3822" t="b">
        <v>1</v>
      </c>
      <c r="C3822" t="s">
        <v>1471</v>
      </c>
      <c r="D3822" t="s">
        <v>4939</v>
      </c>
      <c r="E3822">
        <v>620</v>
      </c>
      <c r="F3822">
        <v>346</v>
      </c>
      <c r="G3822" t="b">
        <v>0</v>
      </c>
      <c r="H3822" t="str">
        <f>VLOOKUP(A3822,all_municipalities!$A$2:$M$445,2,FALSE)</f>
        <v>Port Colborne, City of</v>
      </c>
      <c r="I3822" t="b">
        <f>VLOOKUP(A3822,all_municipalities!$A$2:$M$445,9,FALSE)</f>
        <v>0</v>
      </c>
      <c r="J3822" t="b">
        <f>VLOOKUP(A3822,all_municipalities!$A$2:$M$445,13, FALSE)</f>
        <v>0</v>
      </c>
      <c r="K3822" t="str">
        <f t="shared" si="238"/>
        <v>NONE</v>
      </c>
      <c r="L3822">
        <v>0</v>
      </c>
      <c r="M3822" t="str">
        <f t="shared" si="239"/>
        <v>10632 Councillor, Ward 4</v>
      </c>
      <c r="N3822" s="6" t="str">
        <f t="shared" si="240"/>
        <v/>
      </c>
      <c r="O3822" s="15" t="str">
        <f>IF(I3822&lt;&gt;FALSE,VLOOKUP(H3822,internet_municipalities!$B$2:$W$226,22,FALSE),"NO INTERNET")</f>
        <v>NO INTERNET</v>
      </c>
      <c r="P3822" s="16" t="str">
        <f t="shared" si="241"/>
        <v>NO INTERNET</v>
      </c>
    </row>
    <row r="3823" spans="1:16" x14ac:dyDescent="0.2">
      <c r="A3823">
        <v>10632</v>
      </c>
      <c r="B3823" t="b">
        <v>1</v>
      </c>
      <c r="C3823" t="s">
        <v>1471</v>
      </c>
      <c r="D3823" t="s">
        <v>4940</v>
      </c>
      <c r="E3823">
        <v>628</v>
      </c>
      <c r="F3823">
        <v>354</v>
      </c>
      <c r="G3823" t="b">
        <v>0</v>
      </c>
      <c r="H3823" t="str">
        <f>VLOOKUP(A3823,all_municipalities!$A$2:$M$445,2,FALSE)</f>
        <v>Port Colborne, City of</v>
      </c>
      <c r="I3823" t="b">
        <f>VLOOKUP(A3823,all_municipalities!$A$2:$M$445,9,FALSE)</f>
        <v>0</v>
      </c>
      <c r="J3823" t="b">
        <f>VLOOKUP(A3823,all_municipalities!$A$2:$M$445,13, FALSE)</f>
        <v>0</v>
      </c>
      <c r="K3823" t="str">
        <f t="shared" si="238"/>
        <v>NONE</v>
      </c>
      <c r="L3823">
        <v>0</v>
      </c>
      <c r="M3823" t="str">
        <f t="shared" si="239"/>
        <v>10632 Councillor, Ward 4</v>
      </c>
      <c r="N3823" s="6" t="str">
        <f t="shared" si="240"/>
        <v/>
      </c>
      <c r="O3823" s="15" t="str">
        <f>IF(I3823&lt;&gt;FALSE,VLOOKUP(H3823,internet_municipalities!$B$2:$W$226,22,FALSE),"NO INTERNET")</f>
        <v>NO INTERNET</v>
      </c>
      <c r="P3823" s="16" t="str">
        <f t="shared" si="241"/>
        <v>NO INTERNET</v>
      </c>
    </row>
    <row r="3824" spans="1:16" x14ac:dyDescent="0.2">
      <c r="A3824">
        <v>10632</v>
      </c>
      <c r="B3824" t="b">
        <v>1</v>
      </c>
      <c r="C3824" t="s">
        <v>1475</v>
      </c>
      <c r="D3824" t="s">
        <v>4941</v>
      </c>
      <c r="E3824">
        <v>574</v>
      </c>
      <c r="F3824">
        <v>10</v>
      </c>
      <c r="G3824" t="b">
        <v>0</v>
      </c>
      <c r="H3824" t="str">
        <f>VLOOKUP(A3824,all_municipalities!$A$2:$M$445,2,FALSE)</f>
        <v>Port Colborne, City of</v>
      </c>
      <c r="I3824" t="b">
        <f>VLOOKUP(A3824,all_municipalities!$A$2:$M$445,9,FALSE)</f>
        <v>0</v>
      </c>
      <c r="J3824" t="b">
        <f>VLOOKUP(A3824,all_municipalities!$A$2:$M$445,13, FALSE)</f>
        <v>0</v>
      </c>
      <c r="K3824" t="str">
        <f t="shared" si="238"/>
        <v>NONE</v>
      </c>
      <c r="L3824">
        <v>0</v>
      </c>
      <c r="M3824" t="str">
        <f t="shared" si="239"/>
        <v>10632 Councillor, Ward 3</v>
      </c>
      <c r="N3824" s="6" t="str">
        <f t="shared" si="240"/>
        <v/>
      </c>
      <c r="O3824" s="15" t="str">
        <f>IF(I3824&lt;&gt;FALSE,VLOOKUP(H3824,internet_municipalities!$B$2:$W$226,22,FALSE),"NO INTERNET")</f>
        <v>NO INTERNET</v>
      </c>
      <c r="P3824" s="16" t="str">
        <f t="shared" si="241"/>
        <v>NO INTERNET</v>
      </c>
    </row>
    <row r="3825" spans="1:16" x14ac:dyDescent="0.2">
      <c r="A3825">
        <v>10632</v>
      </c>
      <c r="B3825" t="b">
        <v>1</v>
      </c>
      <c r="C3825" t="s">
        <v>1475</v>
      </c>
      <c r="D3825" t="s">
        <v>4942</v>
      </c>
      <c r="E3825">
        <v>773</v>
      </c>
      <c r="F3825">
        <v>209</v>
      </c>
      <c r="G3825" t="b">
        <v>0</v>
      </c>
      <c r="H3825" t="str">
        <f>VLOOKUP(A3825,all_municipalities!$A$2:$M$445,2,FALSE)</f>
        <v>Port Colborne, City of</v>
      </c>
      <c r="I3825" t="b">
        <f>VLOOKUP(A3825,all_municipalities!$A$2:$M$445,9,FALSE)</f>
        <v>0</v>
      </c>
      <c r="J3825" t="b">
        <f>VLOOKUP(A3825,all_municipalities!$A$2:$M$445,13, FALSE)</f>
        <v>0</v>
      </c>
      <c r="K3825" t="str">
        <f t="shared" si="238"/>
        <v>NONE</v>
      </c>
      <c r="L3825">
        <v>0</v>
      </c>
      <c r="M3825" t="str">
        <f t="shared" si="239"/>
        <v>10632 Councillor, Ward 3</v>
      </c>
      <c r="N3825" s="6" t="str">
        <f t="shared" si="240"/>
        <v/>
      </c>
      <c r="O3825" s="15" t="str">
        <f>IF(I3825&lt;&gt;FALSE,VLOOKUP(H3825,internet_municipalities!$B$2:$W$226,22,FALSE),"NO INTERNET")</f>
        <v>NO INTERNET</v>
      </c>
      <c r="P3825" s="16" t="str">
        <f t="shared" si="241"/>
        <v>NO INTERNET</v>
      </c>
    </row>
    <row r="3826" spans="1:16" x14ac:dyDescent="0.2">
      <c r="A3826">
        <v>10632</v>
      </c>
      <c r="B3826" t="b">
        <v>1</v>
      </c>
      <c r="C3826" t="s">
        <v>1453</v>
      </c>
      <c r="D3826" t="s">
        <v>4943</v>
      </c>
      <c r="E3826">
        <v>342</v>
      </c>
      <c r="F3826">
        <v>0</v>
      </c>
      <c r="G3826" t="b">
        <v>0</v>
      </c>
      <c r="H3826" t="str">
        <f>VLOOKUP(A3826,all_municipalities!$A$2:$M$445,2,FALSE)</f>
        <v>Port Colborne, City of</v>
      </c>
      <c r="I3826" t="b">
        <f>VLOOKUP(A3826,all_municipalities!$A$2:$M$445,9,FALSE)</f>
        <v>0</v>
      </c>
      <c r="J3826" t="b">
        <f>VLOOKUP(A3826,all_municipalities!$A$2:$M$445,13, FALSE)</f>
        <v>0</v>
      </c>
      <c r="K3826" t="str">
        <f t="shared" si="238"/>
        <v>NONE</v>
      </c>
      <c r="L3826">
        <v>0</v>
      </c>
      <c r="M3826" t="str">
        <f t="shared" si="239"/>
        <v>10632 Councillor, Ward 2</v>
      </c>
      <c r="N3826" s="6" t="str">
        <f t="shared" si="240"/>
        <v/>
      </c>
      <c r="O3826" s="15" t="str">
        <f>IF(I3826&lt;&gt;FALSE,VLOOKUP(H3826,internet_municipalities!$B$2:$W$226,22,FALSE),"NO INTERNET")</f>
        <v>NO INTERNET</v>
      </c>
      <c r="P3826" s="16" t="str">
        <f t="shared" si="241"/>
        <v>NO INTERNET</v>
      </c>
    </row>
    <row r="3827" spans="1:16" x14ac:dyDescent="0.2">
      <c r="A3827">
        <v>10632</v>
      </c>
      <c r="B3827" t="b">
        <v>1</v>
      </c>
      <c r="C3827" t="s">
        <v>1453</v>
      </c>
      <c r="D3827" t="s">
        <v>4944</v>
      </c>
      <c r="E3827">
        <v>352</v>
      </c>
      <c r="F3827">
        <v>10</v>
      </c>
      <c r="G3827" t="b">
        <v>0</v>
      </c>
      <c r="H3827" t="str">
        <f>VLOOKUP(A3827,all_municipalities!$A$2:$M$445,2,FALSE)</f>
        <v>Port Colborne, City of</v>
      </c>
      <c r="I3827" t="b">
        <f>VLOOKUP(A3827,all_municipalities!$A$2:$M$445,9,FALSE)</f>
        <v>0</v>
      </c>
      <c r="J3827" t="b">
        <f>VLOOKUP(A3827,all_municipalities!$A$2:$M$445,13, FALSE)</f>
        <v>0</v>
      </c>
      <c r="K3827" t="str">
        <f t="shared" si="238"/>
        <v>NONE</v>
      </c>
      <c r="L3827">
        <v>0</v>
      </c>
      <c r="M3827" t="str">
        <f t="shared" si="239"/>
        <v>10632 Councillor, Ward 2</v>
      </c>
      <c r="N3827" s="6" t="str">
        <f t="shared" si="240"/>
        <v/>
      </c>
      <c r="O3827" s="15" t="str">
        <f>IF(I3827&lt;&gt;FALSE,VLOOKUP(H3827,internet_municipalities!$B$2:$W$226,22,FALSE),"NO INTERNET")</f>
        <v>NO INTERNET</v>
      </c>
      <c r="P3827" s="16" t="str">
        <f t="shared" si="241"/>
        <v>NO INTERNET</v>
      </c>
    </row>
    <row r="3828" spans="1:16" x14ac:dyDescent="0.2">
      <c r="A3828">
        <v>10632</v>
      </c>
      <c r="B3828" t="b">
        <v>1</v>
      </c>
      <c r="C3828" t="s">
        <v>1456</v>
      </c>
      <c r="D3828" t="s">
        <v>4945</v>
      </c>
      <c r="E3828">
        <v>866</v>
      </c>
      <c r="F3828">
        <v>30</v>
      </c>
      <c r="G3828" t="b">
        <v>0</v>
      </c>
      <c r="H3828" t="str">
        <f>VLOOKUP(A3828,all_municipalities!$A$2:$M$445,2,FALSE)</f>
        <v>Port Colborne, City of</v>
      </c>
      <c r="I3828" t="b">
        <f>VLOOKUP(A3828,all_municipalities!$A$2:$M$445,9,FALSE)</f>
        <v>0</v>
      </c>
      <c r="J3828" t="b">
        <f>VLOOKUP(A3828,all_municipalities!$A$2:$M$445,13, FALSE)</f>
        <v>0</v>
      </c>
      <c r="K3828" t="str">
        <f t="shared" si="238"/>
        <v>NONE</v>
      </c>
      <c r="L3828">
        <v>0</v>
      </c>
      <c r="M3828" t="str">
        <f t="shared" si="239"/>
        <v>10632 Councillor, Ward 1</v>
      </c>
      <c r="N3828" s="6" t="str">
        <f t="shared" si="240"/>
        <v/>
      </c>
      <c r="O3828" s="15" t="str">
        <f>IF(I3828&lt;&gt;FALSE,VLOOKUP(H3828,internet_municipalities!$B$2:$W$226,22,FALSE),"NO INTERNET")</f>
        <v>NO INTERNET</v>
      </c>
      <c r="P3828" s="16" t="str">
        <f t="shared" si="241"/>
        <v>NO INTERNET</v>
      </c>
    </row>
    <row r="3829" spans="1:16" x14ac:dyDescent="0.2">
      <c r="A3829">
        <v>10632</v>
      </c>
      <c r="B3829" t="b">
        <v>1</v>
      </c>
      <c r="C3829" t="s">
        <v>1456</v>
      </c>
      <c r="D3829" t="s">
        <v>4946</v>
      </c>
      <c r="E3829">
        <v>1012</v>
      </c>
      <c r="F3829">
        <v>176</v>
      </c>
      <c r="G3829" t="b">
        <v>0</v>
      </c>
      <c r="H3829" t="str">
        <f>VLOOKUP(A3829,all_municipalities!$A$2:$M$445,2,FALSE)</f>
        <v>Port Colborne, City of</v>
      </c>
      <c r="I3829" t="b">
        <f>VLOOKUP(A3829,all_municipalities!$A$2:$M$445,9,FALSE)</f>
        <v>0</v>
      </c>
      <c r="J3829" t="b">
        <f>VLOOKUP(A3829,all_municipalities!$A$2:$M$445,13, FALSE)</f>
        <v>0</v>
      </c>
      <c r="K3829" t="str">
        <f t="shared" si="238"/>
        <v>NONE</v>
      </c>
      <c r="L3829">
        <v>0</v>
      </c>
      <c r="M3829" t="str">
        <f t="shared" si="239"/>
        <v>10632 Councillor, Ward 1</v>
      </c>
      <c r="N3829" s="6" t="str">
        <f t="shared" si="240"/>
        <v/>
      </c>
      <c r="O3829" s="15" t="str">
        <f>IF(I3829&lt;&gt;FALSE,VLOOKUP(H3829,internet_municipalities!$B$2:$W$226,22,FALSE),"NO INTERNET")</f>
        <v>NO INTERNET</v>
      </c>
      <c r="P3829" s="16" t="str">
        <f t="shared" si="241"/>
        <v>NO INTERNET</v>
      </c>
    </row>
    <row r="3830" spans="1:16" x14ac:dyDescent="0.2">
      <c r="A3830">
        <v>10632</v>
      </c>
      <c r="B3830" t="b">
        <v>0</v>
      </c>
      <c r="C3830" t="s">
        <v>1456</v>
      </c>
      <c r="D3830" t="s">
        <v>4947</v>
      </c>
      <c r="E3830">
        <v>836</v>
      </c>
      <c r="F3830" t="s">
        <v>1460</v>
      </c>
      <c r="G3830" t="b">
        <v>0</v>
      </c>
      <c r="H3830" t="str">
        <f>VLOOKUP(A3830,all_municipalities!$A$2:$M$445,2,FALSE)</f>
        <v>Port Colborne, City of</v>
      </c>
      <c r="I3830" t="b">
        <f>VLOOKUP(A3830,all_municipalities!$A$2:$M$445,9,FALSE)</f>
        <v>0</v>
      </c>
      <c r="J3830" t="b">
        <f>VLOOKUP(A3830,all_municipalities!$A$2:$M$445,13, FALSE)</f>
        <v>0</v>
      </c>
      <c r="K3830" t="str">
        <f t="shared" si="238"/>
        <v>NONE</v>
      </c>
      <c r="L3830">
        <v>0</v>
      </c>
      <c r="M3830" t="str">
        <f t="shared" si="239"/>
        <v>10632 Councillor, Ward 1</v>
      </c>
      <c r="N3830" s="6" t="str">
        <f t="shared" si="240"/>
        <v/>
      </c>
      <c r="O3830" s="15" t="str">
        <f>IF(I3830&lt;&gt;FALSE,VLOOKUP(H3830,internet_municipalities!$B$2:$W$226,22,FALSE),"NO INTERNET")</f>
        <v>NO INTERNET</v>
      </c>
      <c r="P3830" s="16" t="str">
        <f t="shared" si="241"/>
        <v>NO INTERNET</v>
      </c>
    </row>
    <row r="3831" spans="1:16" x14ac:dyDescent="0.2">
      <c r="A3831">
        <v>10632</v>
      </c>
      <c r="B3831" t="b">
        <v>0</v>
      </c>
      <c r="C3831" t="s">
        <v>1456</v>
      </c>
      <c r="D3831" t="s">
        <v>4948</v>
      </c>
      <c r="E3831">
        <v>340</v>
      </c>
      <c r="F3831" t="s">
        <v>1460</v>
      </c>
      <c r="G3831" t="b">
        <v>0</v>
      </c>
      <c r="H3831" t="str">
        <f>VLOOKUP(A3831,all_municipalities!$A$2:$M$445,2,FALSE)</f>
        <v>Port Colborne, City of</v>
      </c>
      <c r="I3831" t="b">
        <f>VLOOKUP(A3831,all_municipalities!$A$2:$M$445,9,FALSE)</f>
        <v>0</v>
      </c>
      <c r="J3831" t="b">
        <f>VLOOKUP(A3831,all_municipalities!$A$2:$M$445,13, FALSE)</f>
        <v>0</v>
      </c>
      <c r="K3831" t="str">
        <f t="shared" si="238"/>
        <v>NONE</v>
      </c>
      <c r="L3831">
        <v>0</v>
      </c>
      <c r="M3831" t="str">
        <f t="shared" si="239"/>
        <v>10632 Councillor, Ward 1</v>
      </c>
      <c r="N3831" s="6" t="str">
        <f t="shared" si="240"/>
        <v/>
      </c>
      <c r="O3831" s="15" t="str">
        <f>IF(I3831&lt;&gt;FALSE,VLOOKUP(H3831,internet_municipalities!$B$2:$W$226,22,FALSE),"NO INTERNET")</f>
        <v>NO INTERNET</v>
      </c>
      <c r="P3831" s="16" t="str">
        <f t="shared" si="241"/>
        <v>NO INTERNET</v>
      </c>
    </row>
    <row r="3832" spans="1:16" x14ac:dyDescent="0.2">
      <c r="A3832">
        <v>10632</v>
      </c>
      <c r="B3832" t="b">
        <v>0</v>
      </c>
      <c r="C3832" t="s">
        <v>1453</v>
      </c>
      <c r="D3832" t="s">
        <v>4949</v>
      </c>
      <c r="E3832">
        <v>342</v>
      </c>
      <c r="F3832" t="s">
        <v>1460</v>
      </c>
      <c r="G3832" t="b">
        <v>0</v>
      </c>
      <c r="H3832" t="str">
        <f>VLOOKUP(A3832,all_municipalities!$A$2:$M$445,2,FALSE)</f>
        <v>Port Colborne, City of</v>
      </c>
      <c r="I3832" t="b">
        <f>VLOOKUP(A3832,all_municipalities!$A$2:$M$445,9,FALSE)</f>
        <v>0</v>
      </c>
      <c r="J3832" t="b">
        <f>VLOOKUP(A3832,all_municipalities!$A$2:$M$445,13, FALSE)</f>
        <v>0</v>
      </c>
      <c r="K3832" t="str">
        <f t="shared" si="238"/>
        <v>NONE</v>
      </c>
      <c r="L3832">
        <v>0</v>
      </c>
      <c r="M3832" t="str">
        <f t="shared" si="239"/>
        <v>10632 Councillor, Ward 2</v>
      </c>
      <c r="N3832" s="6" t="str">
        <f t="shared" si="240"/>
        <v/>
      </c>
      <c r="O3832" s="15" t="str">
        <f>IF(I3832&lt;&gt;FALSE,VLOOKUP(H3832,internet_municipalities!$B$2:$W$226,22,FALSE),"NO INTERNET")</f>
        <v>NO INTERNET</v>
      </c>
      <c r="P3832" s="16" t="str">
        <f t="shared" si="241"/>
        <v>NO INTERNET</v>
      </c>
    </row>
    <row r="3833" spans="1:16" x14ac:dyDescent="0.2">
      <c r="A3833">
        <v>10632</v>
      </c>
      <c r="B3833" t="b">
        <v>0</v>
      </c>
      <c r="C3833" t="s">
        <v>1453</v>
      </c>
      <c r="D3833" t="s">
        <v>4950</v>
      </c>
      <c r="E3833">
        <v>116</v>
      </c>
      <c r="F3833" t="s">
        <v>1460</v>
      </c>
      <c r="G3833" t="b">
        <v>0</v>
      </c>
      <c r="H3833" t="str">
        <f>VLOOKUP(A3833,all_municipalities!$A$2:$M$445,2,FALSE)</f>
        <v>Port Colborne, City of</v>
      </c>
      <c r="I3833" t="b">
        <f>VLOOKUP(A3833,all_municipalities!$A$2:$M$445,9,FALSE)</f>
        <v>0</v>
      </c>
      <c r="J3833" t="b">
        <f>VLOOKUP(A3833,all_municipalities!$A$2:$M$445,13, FALSE)</f>
        <v>0</v>
      </c>
      <c r="K3833" t="str">
        <f t="shared" si="238"/>
        <v>NONE</v>
      </c>
      <c r="L3833">
        <v>0</v>
      </c>
      <c r="M3833" t="str">
        <f t="shared" si="239"/>
        <v>10632 Councillor, Ward 2</v>
      </c>
      <c r="N3833" s="6" t="str">
        <f t="shared" si="240"/>
        <v/>
      </c>
      <c r="O3833" s="15" t="str">
        <f>IF(I3833&lt;&gt;FALSE,VLOOKUP(H3833,internet_municipalities!$B$2:$W$226,22,FALSE),"NO INTERNET")</f>
        <v>NO INTERNET</v>
      </c>
      <c r="P3833" s="16" t="str">
        <f t="shared" si="241"/>
        <v>NO INTERNET</v>
      </c>
    </row>
    <row r="3834" spans="1:16" x14ac:dyDescent="0.2">
      <c r="A3834">
        <v>10632</v>
      </c>
      <c r="B3834" t="b">
        <v>0</v>
      </c>
      <c r="C3834" t="s">
        <v>1453</v>
      </c>
      <c r="D3834" t="s">
        <v>4951</v>
      </c>
      <c r="E3834">
        <v>46</v>
      </c>
      <c r="F3834" t="s">
        <v>1460</v>
      </c>
      <c r="G3834" t="b">
        <v>0</v>
      </c>
      <c r="H3834" t="str">
        <f>VLOOKUP(A3834,all_municipalities!$A$2:$M$445,2,FALSE)</f>
        <v>Port Colborne, City of</v>
      </c>
      <c r="I3834" t="b">
        <f>VLOOKUP(A3834,all_municipalities!$A$2:$M$445,9,FALSE)</f>
        <v>0</v>
      </c>
      <c r="J3834" t="b">
        <f>VLOOKUP(A3834,all_municipalities!$A$2:$M$445,13, FALSE)</f>
        <v>0</v>
      </c>
      <c r="K3834" t="str">
        <f t="shared" si="238"/>
        <v>NONE</v>
      </c>
      <c r="L3834">
        <v>0</v>
      </c>
      <c r="M3834" t="str">
        <f t="shared" si="239"/>
        <v>10632 Councillor, Ward 2</v>
      </c>
      <c r="N3834" s="6" t="str">
        <f t="shared" si="240"/>
        <v/>
      </c>
      <c r="O3834" s="15" t="str">
        <f>IF(I3834&lt;&gt;FALSE,VLOOKUP(H3834,internet_municipalities!$B$2:$W$226,22,FALSE),"NO INTERNET")</f>
        <v>NO INTERNET</v>
      </c>
      <c r="P3834" s="16" t="str">
        <f t="shared" si="241"/>
        <v>NO INTERNET</v>
      </c>
    </row>
    <row r="3835" spans="1:16" x14ac:dyDescent="0.2">
      <c r="A3835">
        <v>10632</v>
      </c>
      <c r="B3835" t="b">
        <v>0</v>
      </c>
      <c r="C3835" t="s">
        <v>1453</v>
      </c>
      <c r="D3835" t="s">
        <v>4952</v>
      </c>
      <c r="E3835">
        <v>177</v>
      </c>
      <c r="F3835" t="s">
        <v>1460</v>
      </c>
      <c r="G3835" t="b">
        <v>0</v>
      </c>
      <c r="H3835" t="str">
        <f>VLOOKUP(A3835,all_municipalities!$A$2:$M$445,2,FALSE)</f>
        <v>Port Colborne, City of</v>
      </c>
      <c r="I3835" t="b">
        <f>VLOOKUP(A3835,all_municipalities!$A$2:$M$445,9,FALSE)</f>
        <v>0</v>
      </c>
      <c r="J3835" t="b">
        <f>VLOOKUP(A3835,all_municipalities!$A$2:$M$445,13, FALSE)</f>
        <v>0</v>
      </c>
      <c r="K3835" t="str">
        <f t="shared" si="238"/>
        <v>NONE</v>
      </c>
      <c r="L3835">
        <v>0</v>
      </c>
      <c r="M3835" t="str">
        <f t="shared" si="239"/>
        <v>10632 Councillor, Ward 2</v>
      </c>
      <c r="N3835" s="6" t="str">
        <f t="shared" si="240"/>
        <v/>
      </c>
      <c r="O3835" s="15" t="str">
        <f>IF(I3835&lt;&gt;FALSE,VLOOKUP(H3835,internet_municipalities!$B$2:$W$226,22,FALSE),"NO INTERNET")</f>
        <v>NO INTERNET</v>
      </c>
      <c r="P3835" s="16" t="str">
        <f t="shared" si="241"/>
        <v>NO INTERNET</v>
      </c>
    </row>
    <row r="3836" spans="1:16" x14ac:dyDescent="0.2">
      <c r="A3836">
        <v>10632</v>
      </c>
      <c r="B3836" t="b">
        <v>0</v>
      </c>
      <c r="C3836" t="s">
        <v>1475</v>
      </c>
      <c r="D3836" t="s">
        <v>4953</v>
      </c>
      <c r="E3836">
        <v>564</v>
      </c>
      <c r="F3836" t="s">
        <v>1460</v>
      </c>
      <c r="G3836" t="b">
        <v>0</v>
      </c>
      <c r="H3836" t="str">
        <f>VLOOKUP(A3836,all_municipalities!$A$2:$M$445,2,FALSE)</f>
        <v>Port Colborne, City of</v>
      </c>
      <c r="I3836" t="b">
        <f>VLOOKUP(A3836,all_municipalities!$A$2:$M$445,9,FALSE)</f>
        <v>0</v>
      </c>
      <c r="J3836" t="b">
        <f>VLOOKUP(A3836,all_municipalities!$A$2:$M$445,13, FALSE)</f>
        <v>0</v>
      </c>
      <c r="K3836" t="str">
        <f t="shared" si="238"/>
        <v>NONE</v>
      </c>
      <c r="L3836">
        <v>0</v>
      </c>
      <c r="M3836" t="str">
        <f t="shared" si="239"/>
        <v>10632 Councillor, Ward 3</v>
      </c>
      <c r="N3836" s="6" t="str">
        <f t="shared" si="240"/>
        <v/>
      </c>
      <c r="O3836" s="15" t="str">
        <f>IF(I3836&lt;&gt;FALSE,VLOOKUP(H3836,internet_municipalities!$B$2:$W$226,22,FALSE),"NO INTERNET")</f>
        <v>NO INTERNET</v>
      </c>
      <c r="P3836" s="16" t="str">
        <f t="shared" si="241"/>
        <v>NO INTERNET</v>
      </c>
    </row>
    <row r="3837" spans="1:16" x14ac:dyDescent="0.2">
      <c r="A3837">
        <v>10632</v>
      </c>
      <c r="B3837" t="b">
        <v>0</v>
      </c>
      <c r="C3837" t="s">
        <v>1471</v>
      </c>
      <c r="D3837" t="s">
        <v>4954</v>
      </c>
      <c r="E3837">
        <v>274</v>
      </c>
      <c r="F3837" t="s">
        <v>1460</v>
      </c>
      <c r="G3837" t="b">
        <v>0</v>
      </c>
      <c r="H3837" t="str">
        <f>VLOOKUP(A3837,all_municipalities!$A$2:$M$445,2,FALSE)</f>
        <v>Port Colborne, City of</v>
      </c>
      <c r="I3837" t="b">
        <f>VLOOKUP(A3837,all_municipalities!$A$2:$M$445,9,FALSE)</f>
        <v>0</v>
      </c>
      <c r="J3837" t="b">
        <f>VLOOKUP(A3837,all_municipalities!$A$2:$M$445,13, FALSE)</f>
        <v>0</v>
      </c>
      <c r="K3837" t="str">
        <f t="shared" si="238"/>
        <v>NONE</v>
      </c>
      <c r="L3837">
        <v>0</v>
      </c>
      <c r="M3837" t="str">
        <f t="shared" si="239"/>
        <v>10632 Councillor, Ward 4</v>
      </c>
      <c r="N3837" s="6" t="str">
        <f t="shared" si="240"/>
        <v/>
      </c>
      <c r="O3837" s="15" t="str">
        <f>IF(I3837&lt;&gt;FALSE,VLOOKUP(H3837,internet_municipalities!$B$2:$W$226,22,FALSE),"NO INTERNET")</f>
        <v>NO INTERNET</v>
      </c>
      <c r="P3837" s="16" t="str">
        <f t="shared" si="241"/>
        <v>NO INTERNET</v>
      </c>
    </row>
    <row r="3838" spans="1:16" x14ac:dyDescent="0.2">
      <c r="A3838">
        <v>19399</v>
      </c>
      <c r="B3838" t="b">
        <v>1</v>
      </c>
      <c r="C3838" t="s">
        <v>1463</v>
      </c>
      <c r="D3838" t="s">
        <v>4975</v>
      </c>
      <c r="E3838">
        <v>633</v>
      </c>
      <c r="F3838">
        <v>230</v>
      </c>
      <c r="G3838" t="b">
        <v>0</v>
      </c>
      <c r="H3838" t="str">
        <f>VLOOKUP(A3838,all_municipalities!$A$2:$M$445,2,FALSE)</f>
        <v>Powassan, Municipality of</v>
      </c>
      <c r="I3838" t="b">
        <f>VLOOKUP(A3838,all_municipalities!$A$2:$M$445,9,FALSE)</f>
        <v>0</v>
      </c>
      <c r="J3838" t="b">
        <f>VLOOKUP(A3838,all_municipalities!$A$2:$M$445,13, FALSE)</f>
        <v>0</v>
      </c>
      <c r="K3838" t="str">
        <f t="shared" si="238"/>
        <v>NONE</v>
      </c>
      <c r="L3838">
        <v>0</v>
      </c>
      <c r="M3838" t="str">
        <f t="shared" si="239"/>
        <v>19399 Councillor</v>
      </c>
      <c r="N3838" s="6" t="str">
        <f t="shared" si="240"/>
        <v/>
      </c>
      <c r="O3838" s="15" t="str">
        <f>IF(I3838&lt;&gt;FALSE,VLOOKUP(H3838,internet_municipalities!$B$2:$W$226,22,FALSE),"NO INTERNET")</f>
        <v>NO INTERNET</v>
      </c>
      <c r="P3838" s="16" t="str">
        <f t="shared" si="241"/>
        <v>NO INTERNET</v>
      </c>
    </row>
    <row r="3839" spans="1:16" x14ac:dyDescent="0.2">
      <c r="A3839">
        <v>19399</v>
      </c>
      <c r="B3839" t="b">
        <v>1</v>
      </c>
      <c r="C3839" t="s">
        <v>1463</v>
      </c>
      <c r="D3839" t="s">
        <v>4976</v>
      </c>
      <c r="E3839">
        <v>536</v>
      </c>
      <c r="F3839">
        <v>133</v>
      </c>
      <c r="G3839" t="b">
        <v>0</v>
      </c>
      <c r="H3839" t="str">
        <f>VLOOKUP(A3839,all_municipalities!$A$2:$M$445,2,FALSE)</f>
        <v>Powassan, Municipality of</v>
      </c>
      <c r="I3839" t="b">
        <f>VLOOKUP(A3839,all_municipalities!$A$2:$M$445,9,FALSE)</f>
        <v>0</v>
      </c>
      <c r="J3839" t="b">
        <f>VLOOKUP(A3839,all_municipalities!$A$2:$M$445,13, FALSE)</f>
        <v>0</v>
      </c>
      <c r="K3839" t="str">
        <f t="shared" si="238"/>
        <v>NONE</v>
      </c>
      <c r="L3839">
        <v>0</v>
      </c>
      <c r="M3839" t="str">
        <f t="shared" si="239"/>
        <v>19399 Councillor</v>
      </c>
      <c r="N3839" s="6" t="str">
        <f t="shared" si="240"/>
        <v/>
      </c>
      <c r="O3839" s="15" t="str">
        <f>IF(I3839&lt;&gt;FALSE,VLOOKUP(H3839,internet_municipalities!$B$2:$W$226,22,FALSE),"NO INTERNET")</f>
        <v>NO INTERNET</v>
      </c>
      <c r="P3839" s="16" t="str">
        <f t="shared" si="241"/>
        <v>NO INTERNET</v>
      </c>
    </row>
    <row r="3840" spans="1:16" x14ac:dyDescent="0.2">
      <c r="A3840">
        <v>19399</v>
      </c>
      <c r="B3840" t="b">
        <v>1</v>
      </c>
      <c r="C3840" t="s">
        <v>1463</v>
      </c>
      <c r="D3840" t="s">
        <v>4977</v>
      </c>
      <c r="E3840">
        <v>419</v>
      </c>
      <c r="F3840">
        <v>16</v>
      </c>
      <c r="G3840" t="b">
        <v>0</v>
      </c>
      <c r="H3840" t="str">
        <f>VLOOKUP(A3840,all_municipalities!$A$2:$M$445,2,FALSE)</f>
        <v>Powassan, Municipality of</v>
      </c>
      <c r="I3840" t="b">
        <f>VLOOKUP(A3840,all_municipalities!$A$2:$M$445,9,FALSE)</f>
        <v>0</v>
      </c>
      <c r="J3840" t="b">
        <f>VLOOKUP(A3840,all_municipalities!$A$2:$M$445,13, FALSE)</f>
        <v>0</v>
      </c>
      <c r="K3840" t="str">
        <f t="shared" si="238"/>
        <v>NONE</v>
      </c>
      <c r="L3840">
        <v>0</v>
      </c>
      <c r="M3840" t="str">
        <f t="shared" si="239"/>
        <v>19399 Councillor</v>
      </c>
      <c r="N3840" s="6" t="str">
        <f t="shared" si="240"/>
        <v/>
      </c>
      <c r="O3840" s="15" t="str">
        <f>IF(I3840&lt;&gt;FALSE,VLOOKUP(H3840,internet_municipalities!$B$2:$W$226,22,FALSE),"NO INTERNET")</f>
        <v>NO INTERNET</v>
      </c>
      <c r="P3840" s="16" t="str">
        <f t="shared" si="241"/>
        <v>NO INTERNET</v>
      </c>
    </row>
    <row r="3841" spans="1:16" x14ac:dyDescent="0.2">
      <c r="A3841">
        <v>19399</v>
      </c>
      <c r="B3841" t="b">
        <v>1</v>
      </c>
      <c r="C3841" t="s">
        <v>1463</v>
      </c>
      <c r="D3841" t="s">
        <v>4978</v>
      </c>
      <c r="E3841">
        <v>509</v>
      </c>
      <c r="F3841">
        <v>106</v>
      </c>
      <c r="G3841" t="b">
        <v>0</v>
      </c>
      <c r="H3841" t="str">
        <f>VLOOKUP(A3841,all_municipalities!$A$2:$M$445,2,FALSE)</f>
        <v>Powassan, Municipality of</v>
      </c>
      <c r="I3841" t="b">
        <f>VLOOKUP(A3841,all_municipalities!$A$2:$M$445,9,FALSE)</f>
        <v>0</v>
      </c>
      <c r="J3841" t="b">
        <f>VLOOKUP(A3841,all_municipalities!$A$2:$M$445,13, FALSE)</f>
        <v>0</v>
      </c>
      <c r="K3841" t="str">
        <f t="shared" si="238"/>
        <v>NONE</v>
      </c>
      <c r="L3841">
        <v>0</v>
      </c>
      <c r="M3841" t="str">
        <f t="shared" si="239"/>
        <v>19399 Councillor</v>
      </c>
      <c r="N3841" s="6" t="str">
        <f t="shared" si="240"/>
        <v/>
      </c>
      <c r="O3841" s="15" t="str">
        <f>IF(I3841&lt;&gt;FALSE,VLOOKUP(H3841,internet_municipalities!$B$2:$W$226,22,FALSE),"NO INTERNET")</f>
        <v>NO INTERNET</v>
      </c>
      <c r="P3841" s="16" t="str">
        <f t="shared" si="241"/>
        <v>NO INTERNET</v>
      </c>
    </row>
    <row r="3842" spans="1:16" x14ac:dyDescent="0.2">
      <c r="A3842">
        <v>19399</v>
      </c>
      <c r="B3842" t="b">
        <v>0</v>
      </c>
      <c r="C3842" t="s">
        <v>1463</v>
      </c>
      <c r="D3842" t="s">
        <v>4979</v>
      </c>
      <c r="E3842">
        <v>233</v>
      </c>
      <c r="F3842" t="s">
        <v>1460</v>
      </c>
      <c r="G3842" t="b">
        <v>0</v>
      </c>
      <c r="H3842" t="str">
        <f>VLOOKUP(A3842,all_municipalities!$A$2:$M$445,2,FALSE)</f>
        <v>Powassan, Municipality of</v>
      </c>
      <c r="I3842" t="b">
        <f>VLOOKUP(A3842,all_municipalities!$A$2:$M$445,9,FALSE)</f>
        <v>0</v>
      </c>
      <c r="J3842" t="b">
        <f>VLOOKUP(A3842,all_municipalities!$A$2:$M$445,13, FALSE)</f>
        <v>0</v>
      </c>
      <c r="K3842" t="str">
        <f t="shared" ref="K3842:K3905" si="242">IF(J3842=TRUE,IF(F3842&lt;=10,"HIGH",IF(F3842&lt;=100,"MID",IF(F3842&lt;=1000,"LOW","NONE"))),"NONE")</f>
        <v>NONE</v>
      </c>
      <c r="L3842">
        <v>0</v>
      </c>
      <c r="M3842" t="str">
        <f t="shared" ref="M3842:M3905" si="243">CONCATENATE(A3842, " ",C3842)</f>
        <v>19399 Councillor</v>
      </c>
      <c r="N3842" s="6" t="str">
        <f t="shared" si="240"/>
        <v/>
      </c>
      <c r="O3842" s="15" t="str">
        <f>IF(I3842&lt;&gt;FALSE,VLOOKUP(H3842,internet_municipalities!$B$2:$W$226,22,FALSE),"NO INTERNET")</f>
        <v>NO INTERNET</v>
      </c>
      <c r="P3842" s="16" t="str">
        <f t="shared" si="241"/>
        <v>NO INTERNET</v>
      </c>
    </row>
    <row r="3843" spans="1:16" x14ac:dyDescent="0.2">
      <c r="A3843">
        <v>19399</v>
      </c>
      <c r="B3843" t="b">
        <v>0</v>
      </c>
      <c r="C3843" t="s">
        <v>1463</v>
      </c>
      <c r="D3843" t="s">
        <v>4980</v>
      </c>
      <c r="E3843">
        <v>61</v>
      </c>
      <c r="F3843" t="s">
        <v>1460</v>
      </c>
      <c r="G3843" t="b">
        <v>0</v>
      </c>
      <c r="H3843" t="str">
        <f>VLOOKUP(A3843,all_municipalities!$A$2:$M$445,2,FALSE)</f>
        <v>Powassan, Municipality of</v>
      </c>
      <c r="I3843" t="b">
        <f>VLOOKUP(A3843,all_municipalities!$A$2:$M$445,9,FALSE)</f>
        <v>0</v>
      </c>
      <c r="J3843" t="b">
        <f>VLOOKUP(A3843,all_municipalities!$A$2:$M$445,13, FALSE)</f>
        <v>0</v>
      </c>
      <c r="K3843" t="str">
        <f t="shared" si="242"/>
        <v>NONE</v>
      </c>
      <c r="L3843">
        <v>0</v>
      </c>
      <c r="M3843" t="str">
        <f t="shared" si="243"/>
        <v>19399 Councillor</v>
      </c>
      <c r="N3843" s="6" t="str">
        <f t="shared" ref="N3843:N3906" si="244">IF(I3843,M3843,"")</f>
        <v/>
      </c>
      <c r="O3843" s="15" t="str">
        <f>IF(I3843&lt;&gt;FALSE,VLOOKUP(H3843,internet_municipalities!$B$2:$W$226,22,FALSE),"NO INTERNET")</f>
        <v>NO INTERNET</v>
      </c>
      <c r="P3843" s="16" t="str">
        <f t="shared" si="241"/>
        <v>NO INTERNET</v>
      </c>
    </row>
    <row r="3844" spans="1:16" x14ac:dyDescent="0.2">
      <c r="A3844">
        <v>19399</v>
      </c>
      <c r="B3844" t="b">
        <v>0</v>
      </c>
      <c r="C3844" t="s">
        <v>1463</v>
      </c>
      <c r="D3844" t="s">
        <v>4981</v>
      </c>
      <c r="E3844">
        <v>403</v>
      </c>
      <c r="F3844" t="s">
        <v>1460</v>
      </c>
      <c r="G3844" t="b">
        <v>0</v>
      </c>
      <c r="H3844" t="str">
        <f>VLOOKUP(A3844,all_municipalities!$A$2:$M$445,2,FALSE)</f>
        <v>Powassan, Municipality of</v>
      </c>
      <c r="I3844" t="b">
        <f>VLOOKUP(A3844,all_municipalities!$A$2:$M$445,9,FALSE)</f>
        <v>0</v>
      </c>
      <c r="J3844" t="b">
        <f>VLOOKUP(A3844,all_municipalities!$A$2:$M$445,13, FALSE)</f>
        <v>0</v>
      </c>
      <c r="K3844" t="str">
        <f t="shared" si="242"/>
        <v>NONE</v>
      </c>
      <c r="L3844">
        <v>0</v>
      </c>
      <c r="M3844" t="str">
        <f t="shared" si="243"/>
        <v>19399 Councillor</v>
      </c>
      <c r="N3844" s="6" t="str">
        <f t="shared" si="244"/>
        <v/>
      </c>
      <c r="O3844" s="15" t="str">
        <f>IF(I3844&lt;&gt;FALSE,VLOOKUP(H3844,internet_municipalities!$B$2:$W$226,22,FALSE),"NO INTERNET")</f>
        <v>NO INTERNET</v>
      </c>
      <c r="P3844" s="16" t="str">
        <f t="shared" si="241"/>
        <v>NO INTERNET</v>
      </c>
    </row>
    <row r="3845" spans="1:16" x14ac:dyDescent="0.2">
      <c r="A3845">
        <v>19399</v>
      </c>
      <c r="B3845" t="b">
        <v>0</v>
      </c>
      <c r="C3845" t="s">
        <v>1463</v>
      </c>
      <c r="D3845" t="s">
        <v>4982</v>
      </c>
      <c r="E3845">
        <v>262</v>
      </c>
      <c r="F3845" t="s">
        <v>1460</v>
      </c>
      <c r="G3845" t="b">
        <v>0</v>
      </c>
      <c r="H3845" t="str">
        <f>VLOOKUP(A3845,all_municipalities!$A$2:$M$445,2,FALSE)</f>
        <v>Powassan, Municipality of</v>
      </c>
      <c r="I3845" t="b">
        <f>VLOOKUP(A3845,all_municipalities!$A$2:$M$445,9,FALSE)</f>
        <v>0</v>
      </c>
      <c r="J3845" t="b">
        <f>VLOOKUP(A3845,all_municipalities!$A$2:$M$445,13, FALSE)</f>
        <v>0</v>
      </c>
      <c r="K3845" t="str">
        <f t="shared" si="242"/>
        <v>NONE</v>
      </c>
      <c r="L3845">
        <v>0</v>
      </c>
      <c r="M3845" t="str">
        <f t="shared" si="243"/>
        <v>19399 Councillor</v>
      </c>
      <c r="N3845" s="6" t="str">
        <f t="shared" si="244"/>
        <v/>
      </c>
      <c r="O3845" s="15" t="str">
        <f>IF(I3845&lt;&gt;FALSE,VLOOKUP(H3845,internet_municipalities!$B$2:$W$226,22,FALSE),"NO INTERNET")</f>
        <v>NO INTERNET</v>
      </c>
      <c r="P3845" s="16" t="str">
        <f t="shared" si="241"/>
        <v>NO INTERNET</v>
      </c>
    </row>
    <row r="3846" spans="1:16" x14ac:dyDescent="0.2">
      <c r="A3846">
        <v>19399</v>
      </c>
      <c r="B3846" t="b">
        <v>0</v>
      </c>
      <c r="C3846" t="s">
        <v>1463</v>
      </c>
      <c r="D3846" t="s">
        <v>4983</v>
      </c>
      <c r="E3846">
        <v>354</v>
      </c>
      <c r="F3846" t="s">
        <v>1460</v>
      </c>
      <c r="G3846" t="b">
        <v>0</v>
      </c>
      <c r="H3846" t="str">
        <f>VLOOKUP(A3846,all_municipalities!$A$2:$M$445,2,FALSE)</f>
        <v>Powassan, Municipality of</v>
      </c>
      <c r="I3846" t="b">
        <f>VLOOKUP(A3846,all_municipalities!$A$2:$M$445,9,FALSE)</f>
        <v>0</v>
      </c>
      <c r="J3846" t="b">
        <f>VLOOKUP(A3846,all_municipalities!$A$2:$M$445,13, FALSE)</f>
        <v>0</v>
      </c>
      <c r="K3846" t="str">
        <f t="shared" si="242"/>
        <v>NONE</v>
      </c>
      <c r="L3846">
        <v>0</v>
      </c>
      <c r="M3846" t="str">
        <f t="shared" si="243"/>
        <v>19399 Councillor</v>
      </c>
      <c r="N3846" s="6" t="str">
        <f t="shared" si="244"/>
        <v/>
      </c>
      <c r="O3846" s="15" t="str">
        <f>IF(I3846&lt;&gt;FALSE,VLOOKUP(H3846,internet_municipalities!$B$2:$W$226,22,FALSE),"NO INTERNET")</f>
        <v>NO INTERNET</v>
      </c>
      <c r="P3846" s="16" t="str">
        <f t="shared" si="241"/>
        <v>NO INTERNET</v>
      </c>
    </row>
    <row r="3847" spans="1:16" x14ac:dyDescent="0.2">
      <c r="A3847">
        <v>19399</v>
      </c>
      <c r="B3847" t="b">
        <v>0</v>
      </c>
      <c r="C3847" t="s">
        <v>1463</v>
      </c>
      <c r="D3847" t="s">
        <v>4984</v>
      </c>
      <c r="E3847">
        <v>254</v>
      </c>
      <c r="F3847" t="s">
        <v>1460</v>
      </c>
      <c r="G3847" t="b">
        <v>0</v>
      </c>
      <c r="H3847" t="str">
        <f>VLOOKUP(A3847,all_municipalities!$A$2:$M$445,2,FALSE)</f>
        <v>Powassan, Municipality of</v>
      </c>
      <c r="I3847" t="b">
        <f>VLOOKUP(A3847,all_municipalities!$A$2:$M$445,9,FALSE)</f>
        <v>0</v>
      </c>
      <c r="J3847" t="b">
        <f>VLOOKUP(A3847,all_municipalities!$A$2:$M$445,13, FALSE)</f>
        <v>0</v>
      </c>
      <c r="K3847" t="str">
        <f t="shared" si="242"/>
        <v>NONE</v>
      </c>
      <c r="L3847">
        <v>0</v>
      </c>
      <c r="M3847" t="str">
        <f t="shared" si="243"/>
        <v>19399 Councillor</v>
      </c>
      <c r="N3847" s="6" t="str">
        <f t="shared" si="244"/>
        <v/>
      </c>
      <c r="O3847" s="15" t="str">
        <f>IF(I3847&lt;&gt;FALSE,VLOOKUP(H3847,internet_municipalities!$B$2:$W$226,22,FALSE),"NO INTERNET")</f>
        <v>NO INTERNET</v>
      </c>
      <c r="P3847" s="16" t="str">
        <f t="shared" ref="P3847:P3910" si="245">IF(I3847=TRUE,IF(F3847&lt;&gt;"Acclaimed",IF(F3847&lt;&gt;"Lost",F3847/O3847,"Lost"),"Acclaimed"),"NO INTERNET")</f>
        <v>NO INTERNET</v>
      </c>
    </row>
    <row r="3848" spans="1:16" x14ac:dyDescent="0.2">
      <c r="A3848">
        <v>19399</v>
      </c>
      <c r="B3848" t="b">
        <v>0</v>
      </c>
      <c r="C3848" t="s">
        <v>1463</v>
      </c>
      <c r="D3848" t="s">
        <v>4985</v>
      </c>
      <c r="E3848">
        <v>359</v>
      </c>
      <c r="F3848" t="s">
        <v>1460</v>
      </c>
      <c r="G3848" t="b">
        <v>0</v>
      </c>
      <c r="H3848" t="str">
        <f>VLOOKUP(A3848,all_municipalities!$A$2:$M$445,2,FALSE)</f>
        <v>Powassan, Municipality of</v>
      </c>
      <c r="I3848" t="b">
        <f>VLOOKUP(A3848,all_municipalities!$A$2:$M$445,9,FALSE)</f>
        <v>0</v>
      </c>
      <c r="J3848" t="b">
        <f>VLOOKUP(A3848,all_municipalities!$A$2:$M$445,13, FALSE)</f>
        <v>0</v>
      </c>
      <c r="K3848" t="str">
        <f t="shared" si="242"/>
        <v>NONE</v>
      </c>
      <c r="L3848">
        <v>0</v>
      </c>
      <c r="M3848" t="str">
        <f t="shared" si="243"/>
        <v>19399 Councillor</v>
      </c>
      <c r="N3848" s="6" t="str">
        <f t="shared" si="244"/>
        <v/>
      </c>
      <c r="O3848" s="15" t="str">
        <f>IF(I3848&lt;&gt;FALSE,VLOOKUP(H3848,internet_municipalities!$B$2:$W$226,22,FALSE),"NO INTERNET")</f>
        <v>NO INTERNET</v>
      </c>
      <c r="P3848" s="16" t="str">
        <f t="shared" si="245"/>
        <v>NO INTERNET</v>
      </c>
    </row>
    <row r="3849" spans="1:16" x14ac:dyDescent="0.2">
      <c r="A3849">
        <v>10644</v>
      </c>
      <c r="B3849" t="b">
        <v>1</v>
      </c>
      <c r="C3849" t="s">
        <v>1463</v>
      </c>
      <c r="D3849" t="s">
        <v>4986</v>
      </c>
      <c r="E3849">
        <v>642</v>
      </c>
      <c r="F3849">
        <v>91</v>
      </c>
      <c r="G3849" t="b">
        <v>0</v>
      </c>
      <c r="H3849" t="str">
        <f>VLOOKUP(A3849,all_municipalities!$A$2:$M$445,2,FALSE)</f>
        <v>Prescott, Town of</v>
      </c>
      <c r="I3849" t="b">
        <f>VLOOKUP(A3849,all_municipalities!$A$2:$M$445,9,FALSE)</f>
        <v>1</v>
      </c>
      <c r="J3849" t="b">
        <f>VLOOKUP(A3849,all_municipalities!$A$2:$M$445,13, FALSE)</f>
        <v>0</v>
      </c>
      <c r="K3849" t="str">
        <f t="shared" si="242"/>
        <v>NONE</v>
      </c>
      <c r="L3849">
        <v>0</v>
      </c>
      <c r="M3849" t="str">
        <f t="shared" si="243"/>
        <v>10644 Councillor</v>
      </c>
      <c r="N3849" s="6" t="str">
        <f t="shared" si="244"/>
        <v>10644 Councillor</v>
      </c>
      <c r="O3849" s="15">
        <f>IF(I3849&lt;&gt;FALSE,VLOOKUP(H3849,internet_municipalities!$B$2:$W$226,22,FALSE),"NO INTERNET")</f>
        <v>2194</v>
      </c>
      <c r="P3849" s="16">
        <f t="shared" si="245"/>
        <v>4.1476754785779398E-2</v>
      </c>
    </row>
    <row r="3850" spans="1:16" x14ac:dyDescent="0.2">
      <c r="A3850">
        <v>10644</v>
      </c>
      <c r="B3850" t="b">
        <v>1</v>
      </c>
      <c r="C3850" t="s">
        <v>1463</v>
      </c>
      <c r="D3850" t="s">
        <v>4987</v>
      </c>
      <c r="E3850">
        <v>558</v>
      </c>
      <c r="F3850">
        <v>7</v>
      </c>
      <c r="G3850" t="b">
        <v>0</v>
      </c>
      <c r="H3850" t="str">
        <f>VLOOKUP(A3850,all_municipalities!$A$2:$M$445,2,FALSE)</f>
        <v>Prescott, Town of</v>
      </c>
      <c r="I3850" t="b">
        <f>VLOOKUP(A3850,all_municipalities!$A$2:$M$445,9,FALSE)</f>
        <v>1</v>
      </c>
      <c r="J3850" t="b">
        <f>VLOOKUP(A3850,all_municipalities!$A$2:$M$445,13, FALSE)</f>
        <v>0</v>
      </c>
      <c r="K3850" t="str">
        <f t="shared" si="242"/>
        <v>NONE</v>
      </c>
      <c r="L3850">
        <v>0</v>
      </c>
      <c r="M3850" t="str">
        <f t="shared" si="243"/>
        <v>10644 Councillor</v>
      </c>
      <c r="N3850" s="6" t="str">
        <f t="shared" si="244"/>
        <v>10644 Councillor</v>
      </c>
      <c r="O3850" s="15">
        <f>IF(I3850&lt;&gt;FALSE,VLOOKUP(H3850,internet_municipalities!$B$2:$W$226,22,FALSE),"NO INTERNET")</f>
        <v>2194</v>
      </c>
      <c r="P3850" s="16">
        <f t="shared" si="245"/>
        <v>3.1905195989061076E-3</v>
      </c>
    </row>
    <row r="3851" spans="1:16" x14ac:dyDescent="0.2">
      <c r="A3851">
        <v>10644</v>
      </c>
      <c r="B3851" t="b">
        <v>1</v>
      </c>
      <c r="C3851" t="s">
        <v>1463</v>
      </c>
      <c r="D3851" t="s">
        <v>4988</v>
      </c>
      <c r="E3851">
        <v>662</v>
      </c>
      <c r="F3851">
        <v>111</v>
      </c>
      <c r="G3851" t="b">
        <v>0</v>
      </c>
      <c r="H3851" t="str">
        <f>VLOOKUP(A3851,all_municipalities!$A$2:$M$445,2,FALSE)</f>
        <v>Prescott, Town of</v>
      </c>
      <c r="I3851" t="b">
        <f>VLOOKUP(A3851,all_municipalities!$A$2:$M$445,9,FALSE)</f>
        <v>1</v>
      </c>
      <c r="J3851" t="b">
        <f>VLOOKUP(A3851,all_municipalities!$A$2:$M$445,13, FALSE)</f>
        <v>0</v>
      </c>
      <c r="K3851" t="str">
        <f t="shared" si="242"/>
        <v>NONE</v>
      </c>
      <c r="L3851">
        <v>0</v>
      </c>
      <c r="M3851" t="str">
        <f t="shared" si="243"/>
        <v>10644 Councillor</v>
      </c>
      <c r="N3851" s="6" t="str">
        <f t="shared" si="244"/>
        <v>10644 Councillor</v>
      </c>
      <c r="O3851" s="15">
        <f>IF(I3851&lt;&gt;FALSE,VLOOKUP(H3851,internet_municipalities!$B$2:$W$226,22,FALSE),"NO INTERNET")</f>
        <v>2194</v>
      </c>
      <c r="P3851" s="16">
        <f t="shared" si="245"/>
        <v>5.0592525068368276E-2</v>
      </c>
    </row>
    <row r="3852" spans="1:16" x14ac:dyDescent="0.2">
      <c r="A3852">
        <v>10644</v>
      </c>
      <c r="B3852" t="b">
        <v>1</v>
      </c>
      <c r="C3852" t="s">
        <v>1463</v>
      </c>
      <c r="D3852" t="s">
        <v>4989</v>
      </c>
      <c r="E3852">
        <v>751</v>
      </c>
      <c r="F3852">
        <v>200</v>
      </c>
      <c r="G3852" t="b">
        <v>0</v>
      </c>
      <c r="H3852" t="str">
        <f>VLOOKUP(A3852,all_municipalities!$A$2:$M$445,2,FALSE)</f>
        <v>Prescott, Town of</v>
      </c>
      <c r="I3852" t="b">
        <f>VLOOKUP(A3852,all_municipalities!$A$2:$M$445,9,FALSE)</f>
        <v>1</v>
      </c>
      <c r="J3852" t="b">
        <f>VLOOKUP(A3852,all_municipalities!$A$2:$M$445,13, FALSE)</f>
        <v>0</v>
      </c>
      <c r="K3852" t="str">
        <f t="shared" si="242"/>
        <v>NONE</v>
      </c>
      <c r="L3852">
        <v>0</v>
      </c>
      <c r="M3852" t="str">
        <f t="shared" si="243"/>
        <v>10644 Councillor</v>
      </c>
      <c r="N3852" s="6" t="str">
        <f t="shared" si="244"/>
        <v>10644 Councillor</v>
      </c>
      <c r="O3852" s="15">
        <f>IF(I3852&lt;&gt;FALSE,VLOOKUP(H3852,internet_municipalities!$B$2:$W$226,22,FALSE),"NO INTERNET")</f>
        <v>2194</v>
      </c>
      <c r="P3852" s="16">
        <f t="shared" si="245"/>
        <v>9.1157702825888781E-2</v>
      </c>
    </row>
    <row r="3853" spans="1:16" x14ac:dyDescent="0.2">
      <c r="A3853">
        <v>10644</v>
      </c>
      <c r="B3853" t="b">
        <v>1</v>
      </c>
      <c r="C3853" t="s">
        <v>1463</v>
      </c>
      <c r="D3853" t="s">
        <v>4990</v>
      </c>
      <c r="E3853">
        <v>564</v>
      </c>
      <c r="F3853">
        <v>13</v>
      </c>
      <c r="G3853" t="b">
        <v>0</v>
      </c>
      <c r="H3853" t="str">
        <f>VLOOKUP(A3853,all_municipalities!$A$2:$M$445,2,FALSE)</f>
        <v>Prescott, Town of</v>
      </c>
      <c r="I3853" t="b">
        <f>VLOOKUP(A3853,all_municipalities!$A$2:$M$445,9,FALSE)</f>
        <v>1</v>
      </c>
      <c r="J3853" t="b">
        <f>VLOOKUP(A3853,all_municipalities!$A$2:$M$445,13, FALSE)</f>
        <v>0</v>
      </c>
      <c r="K3853" t="str">
        <f t="shared" si="242"/>
        <v>NONE</v>
      </c>
      <c r="L3853">
        <v>0</v>
      </c>
      <c r="M3853" t="str">
        <f t="shared" si="243"/>
        <v>10644 Councillor</v>
      </c>
      <c r="N3853" s="6" t="str">
        <f t="shared" si="244"/>
        <v>10644 Councillor</v>
      </c>
      <c r="O3853" s="15">
        <f>IF(I3853&lt;&gt;FALSE,VLOOKUP(H3853,internet_municipalities!$B$2:$W$226,22,FALSE),"NO INTERNET")</f>
        <v>2194</v>
      </c>
      <c r="P3853" s="16">
        <f t="shared" si="245"/>
        <v>5.9252506836827709E-3</v>
      </c>
    </row>
    <row r="3854" spans="1:16" x14ac:dyDescent="0.2">
      <c r="A3854">
        <v>10644</v>
      </c>
      <c r="B3854" t="b">
        <v>1</v>
      </c>
      <c r="C3854" t="s">
        <v>1463</v>
      </c>
      <c r="D3854" t="s">
        <v>4991</v>
      </c>
      <c r="E3854">
        <v>707</v>
      </c>
      <c r="F3854">
        <v>156</v>
      </c>
      <c r="G3854" t="b">
        <v>0</v>
      </c>
      <c r="H3854" t="str">
        <f>VLOOKUP(A3854,all_municipalities!$A$2:$M$445,2,FALSE)</f>
        <v>Prescott, Town of</v>
      </c>
      <c r="I3854" t="b">
        <f>VLOOKUP(A3854,all_municipalities!$A$2:$M$445,9,FALSE)</f>
        <v>1</v>
      </c>
      <c r="J3854" t="b">
        <f>VLOOKUP(A3854,all_municipalities!$A$2:$M$445,13, FALSE)</f>
        <v>0</v>
      </c>
      <c r="K3854" t="str">
        <f t="shared" si="242"/>
        <v>NONE</v>
      </c>
      <c r="L3854">
        <v>0</v>
      </c>
      <c r="M3854" t="str">
        <f t="shared" si="243"/>
        <v>10644 Councillor</v>
      </c>
      <c r="N3854" s="6" t="str">
        <f t="shared" si="244"/>
        <v>10644 Councillor</v>
      </c>
      <c r="O3854" s="15">
        <f>IF(I3854&lt;&gt;FALSE,VLOOKUP(H3854,internet_municipalities!$B$2:$W$226,22,FALSE),"NO INTERNET")</f>
        <v>2194</v>
      </c>
      <c r="P3854" s="16">
        <f t="shared" si="245"/>
        <v>7.1103008204193255E-2</v>
      </c>
    </row>
    <row r="3855" spans="1:16" x14ac:dyDescent="0.2">
      <c r="A3855">
        <v>10644</v>
      </c>
      <c r="B3855" t="b">
        <v>0</v>
      </c>
      <c r="C3855" t="s">
        <v>1463</v>
      </c>
      <c r="D3855" t="s">
        <v>4992</v>
      </c>
      <c r="E3855">
        <v>498</v>
      </c>
      <c r="F3855" t="s">
        <v>1460</v>
      </c>
      <c r="G3855" t="b">
        <v>0</v>
      </c>
      <c r="H3855" t="str">
        <f>VLOOKUP(A3855,all_municipalities!$A$2:$M$445,2,FALSE)</f>
        <v>Prescott, Town of</v>
      </c>
      <c r="I3855" t="b">
        <f>VLOOKUP(A3855,all_municipalities!$A$2:$M$445,9,FALSE)</f>
        <v>1</v>
      </c>
      <c r="J3855" t="b">
        <f>VLOOKUP(A3855,all_municipalities!$A$2:$M$445,13, FALSE)</f>
        <v>0</v>
      </c>
      <c r="K3855" t="str">
        <f t="shared" si="242"/>
        <v>NONE</v>
      </c>
      <c r="L3855">
        <v>0</v>
      </c>
      <c r="M3855" t="str">
        <f t="shared" si="243"/>
        <v>10644 Councillor</v>
      </c>
      <c r="N3855" s="6" t="str">
        <f t="shared" si="244"/>
        <v>10644 Councillor</v>
      </c>
      <c r="O3855" s="15">
        <f>IF(I3855&lt;&gt;FALSE,VLOOKUP(H3855,internet_municipalities!$B$2:$W$226,22,FALSE),"NO INTERNET")</f>
        <v>2194</v>
      </c>
      <c r="P3855" s="16" t="str">
        <f t="shared" si="245"/>
        <v>Lost</v>
      </c>
    </row>
    <row r="3856" spans="1:16" x14ac:dyDescent="0.2">
      <c r="A3856">
        <v>10644</v>
      </c>
      <c r="B3856" t="b">
        <v>0</v>
      </c>
      <c r="C3856" t="s">
        <v>1463</v>
      </c>
      <c r="D3856" t="s">
        <v>4993</v>
      </c>
      <c r="E3856">
        <v>285</v>
      </c>
      <c r="F3856" t="s">
        <v>1460</v>
      </c>
      <c r="G3856" t="b">
        <v>0</v>
      </c>
      <c r="H3856" t="str">
        <f>VLOOKUP(A3856,all_municipalities!$A$2:$M$445,2,FALSE)</f>
        <v>Prescott, Town of</v>
      </c>
      <c r="I3856" t="b">
        <f>VLOOKUP(A3856,all_municipalities!$A$2:$M$445,9,FALSE)</f>
        <v>1</v>
      </c>
      <c r="J3856" t="b">
        <f>VLOOKUP(A3856,all_municipalities!$A$2:$M$445,13, FALSE)</f>
        <v>0</v>
      </c>
      <c r="K3856" t="str">
        <f t="shared" si="242"/>
        <v>NONE</v>
      </c>
      <c r="L3856">
        <v>0</v>
      </c>
      <c r="M3856" t="str">
        <f t="shared" si="243"/>
        <v>10644 Councillor</v>
      </c>
      <c r="N3856" s="6" t="str">
        <f t="shared" si="244"/>
        <v>10644 Councillor</v>
      </c>
      <c r="O3856" s="15">
        <f>IF(I3856&lt;&gt;FALSE,VLOOKUP(H3856,internet_municipalities!$B$2:$W$226,22,FALSE),"NO INTERNET")</f>
        <v>2194</v>
      </c>
      <c r="P3856" s="16" t="str">
        <f t="shared" si="245"/>
        <v>Lost</v>
      </c>
    </row>
    <row r="3857" spans="1:16" x14ac:dyDescent="0.2">
      <c r="A3857">
        <v>10644</v>
      </c>
      <c r="B3857" t="b">
        <v>0</v>
      </c>
      <c r="C3857" t="s">
        <v>1463</v>
      </c>
      <c r="D3857" t="s">
        <v>4994</v>
      </c>
      <c r="E3857">
        <v>551</v>
      </c>
      <c r="F3857" t="s">
        <v>1460</v>
      </c>
      <c r="G3857" t="b">
        <v>0</v>
      </c>
      <c r="H3857" t="str">
        <f>VLOOKUP(A3857,all_municipalities!$A$2:$M$445,2,FALSE)</f>
        <v>Prescott, Town of</v>
      </c>
      <c r="I3857" t="b">
        <f>VLOOKUP(A3857,all_municipalities!$A$2:$M$445,9,FALSE)</f>
        <v>1</v>
      </c>
      <c r="J3857" t="b">
        <f>VLOOKUP(A3857,all_municipalities!$A$2:$M$445,13, FALSE)</f>
        <v>0</v>
      </c>
      <c r="K3857" t="str">
        <f t="shared" si="242"/>
        <v>NONE</v>
      </c>
      <c r="L3857">
        <v>0</v>
      </c>
      <c r="M3857" t="str">
        <f t="shared" si="243"/>
        <v>10644 Councillor</v>
      </c>
      <c r="N3857" s="6" t="str">
        <f t="shared" si="244"/>
        <v>10644 Councillor</v>
      </c>
      <c r="O3857" s="15">
        <f>IF(I3857&lt;&gt;FALSE,VLOOKUP(H3857,internet_municipalities!$B$2:$W$226,22,FALSE),"NO INTERNET")</f>
        <v>2194</v>
      </c>
      <c r="P3857" s="16" t="str">
        <f t="shared" si="245"/>
        <v>Lost</v>
      </c>
    </row>
    <row r="3858" spans="1:16" x14ac:dyDescent="0.2">
      <c r="A3858">
        <v>10644</v>
      </c>
      <c r="B3858" t="b">
        <v>0</v>
      </c>
      <c r="C3858" t="s">
        <v>1463</v>
      </c>
      <c r="D3858" t="s">
        <v>4995</v>
      </c>
      <c r="E3858">
        <v>396</v>
      </c>
      <c r="F3858" t="s">
        <v>1460</v>
      </c>
      <c r="G3858" t="b">
        <v>0</v>
      </c>
      <c r="H3858" t="str">
        <f>VLOOKUP(A3858,all_municipalities!$A$2:$M$445,2,FALSE)</f>
        <v>Prescott, Town of</v>
      </c>
      <c r="I3858" t="b">
        <f>VLOOKUP(A3858,all_municipalities!$A$2:$M$445,9,FALSE)</f>
        <v>1</v>
      </c>
      <c r="J3858" t="b">
        <f>VLOOKUP(A3858,all_municipalities!$A$2:$M$445,13, FALSE)</f>
        <v>0</v>
      </c>
      <c r="K3858" t="str">
        <f t="shared" si="242"/>
        <v>NONE</v>
      </c>
      <c r="L3858">
        <v>0</v>
      </c>
      <c r="M3858" t="str">
        <f t="shared" si="243"/>
        <v>10644 Councillor</v>
      </c>
      <c r="N3858" s="6" t="str">
        <f t="shared" si="244"/>
        <v>10644 Councillor</v>
      </c>
      <c r="O3858" s="15">
        <f>IF(I3858&lt;&gt;FALSE,VLOOKUP(H3858,internet_municipalities!$B$2:$W$226,22,FALSE),"NO INTERNET")</f>
        <v>2194</v>
      </c>
      <c r="P3858" s="16" t="str">
        <f t="shared" si="245"/>
        <v>Lost</v>
      </c>
    </row>
    <row r="3859" spans="1:16" x14ac:dyDescent="0.2">
      <c r="A3859">
        <v>10622</v>
      </c>
      <c r="B3859" t="b">
        <v>1</v>
      </c>
      <c r="C3859" t="s">
        <v>4996</v>
      </c>
      <c r="D3859" t="s">
        <v>4997</v>
      </c>
      <c r="E3859">
        <v>357</v>
      </c>
      <c r="F3859">
        <f>E3859-307</f>
        <v>50</v>
      </c>
      <c r="G3859" t="b">
        <v>1</v>
      </c>
      <c r="H3859" t="str">
        <f>VLOOKUP(A3859,all_municipalities!$A$2:$M$445,2,FALSE)</f>
        <v>Prince Edward, County of</v>
      </c>
      <c r="I3859" t="b">
        <f>VLOOKUP(A3859,all_municipalities!$A$2:$M$445,9,FALSE)</f>
        <v>1</v>
      </c>
      <c r="J3859" t="b">
        <f>VLOOKUP(A3859,all_municipalities!$A$2:$M$445,13, FALSE)</f>
        <v>0</v>
      </c>
      <c r="K3859" t="str">
        <f t="shared" si="242"/>
        <v>NONE</v>
      </c>
      <c r="L3859">
        <v>0</v>
      </c>
      <c r="M3859" t="str">
        <f t="shared" si="243"/>
        <v>10622 Councillor, Ward South Marysburgh</v>
      </c>
      <c r="N3859" s="6" t="str">
        <f t="shared" si="244"/>
        <v>10622 Councillor, Ward South Marysburgh</v>
      </c>
      <c r="O3859" s="15">
        <f>IF(I3859&lt;&gt;FALSE,VLOOKUP(H3859,internet_municipalities!$B$2:$W$226,22,FALSE),"NO INTERNET")</f>
        <v>12673</v>
      </c>
      <c r="P3859" s="16">
        <f t="shared" si="245"/>
        <v>3.9453957231910357E-3</v>
      </c>
    </row>
    <row r="3860" spans="1:16" x14ac:dyDescent="0.2">
      <c r="A3860">
        <v>10622</v>
      </c>
      <c r="B3860" t="b">
        <v>1</v>
      </c>
      <c r="C3860" t="s">
        <v>4998</v>
      </c>
      <c r="D3860" t="s">
        <v>4999</v>
      </c>
      <c r="E3860">
        <v>488</v>
      </c>
      <c r="F3860">
        <f>E3860-455</f>
        <v>33</v>
      </c>
      <c r="G3860" t="b">
        <v>1</v>
      </c>
      <c r="H3860" t="str">
        <f>VLOOKUP(A3860,all_municipalities!$A$2:$M$445,2,FALSE)</f>
        <v>Prince Edward, County of</v>
      </c>
      <c r="I3860" t="b">
        <f>VLOOKUP(A3860,all_municipalities!$A$2:$M$445,9,FALSE)</f>
        <v>1</v>
      </c>
      <c r="J3860" t="b">
        <f>VLOOKUP(A3860,all_municipalities!$A$2:$M$445,13, FALSE)</f>
        <v>0</v>
      </c>
      <c r="K3860" t="str">
        <f t="shared" si="242"/>
        <v>NONE</v>
      </c>
      <c r="L3860">
        <v>0</v>
      </c>
      <c r="M3860" t="str">
        <f t="shared" si="243"/>
        <v>10622 Councillor, Ward North Marysburgh</v>
      </c>
      <c r="N3860" s="6" t="str">
        <f t="shared" si="244"/>
        <v>10622 Councillor, Ward North Marysburgh</v>
      </c>
      <c r="O3860" s="15">
        <f>IF(I3860&lt;&gt;FALSE,VLOOKUP(H3860,internet_municipalities!$B$2:$W$226,22,FALSE),"NO INTERNET")</f>
        <v>12673</v>
      </c>
      <c r="P3860" s="16">
        <f t="shared" si="245"/>
        <v>2.603961177306084E-3</v>
      </c>
    </row>
    <row r="3861" spans="1:16" x14ac:dyDescent="0.2">
      <c r="A3861">
        <v>10622</v>
      </c>
      <c r="B3861" t="b">
        <v>1</v>
      </c>
      <c r="C3861" t="s">
        <v>4998</v>
      </c>
      <c r="D3861" t="s">
        <v>6365</v>
      </c>
      <c r="E3861">
        <v>455</v>
      </c>
      <c r="F3861" t="s">
        <v>1460</v>
      </c>
      <c r="G3861" t="b">
        <v>1</v>
      </c>
      <c r="H3861" t="str">
        <f>VLOOKUP(A3861,all_municipalities!$A$2:$M$445,2,FALSE)</f>
        <v>Prince Edward, County of</v>
      </c>
      <c r="I3861" t="b">
        <f>VLOOKUP(A3861,all_municipalities!$A$2:$M$445,9,FALSE)</f>
        <v>1</v>
      </c>
      <c r="J3861" t="b">
        <f>VLOOKUP(A3861,all_municipalities!$A$2:$M$445,13, FALSE)</f>
        <v>0</v>
      </c>
      <c r="K3861" t="str">
        <f t="shared" si="242"/>
        <v>NONE</v>
      </c>
      <c r="L3861">
        <v>0</v>
      </c>
      <c r="M3861" t="str">
        <f t="shared" si="243"/>
        <v>10622 Councillor, Ward North Marysburgh</v>
      </c>
      <c r="N3861" s="6" t="str">
        <f t="shared" si="244"/>
        <v>10622 Councillor, Ward North Marysburgh</v>
      </c>
      <c r="O3861" s="15">
        <f>IF(I3861&lt;&gt;FALSE,VLOOKUP(H3861,internet_municipalities!$B$2:$W$226,22,FALSE),"NO INTERNET")</f>
        <v>12673</v>
      </c>
      <c r="P3861" s="16" t="str">
        <f t="shared" si="245"/>
        <v>Lost</v>
      </c>
    </row>
    <row r="3862" spans="1:16" x14ac:dyDescent="0.2">
      <c r="A3862">
        <v>10622</v>
      </c>
      <c r="B3862" t="b">
        <v>1</v>
      </c>
      <c r="C3862" t="s">
        <v>5000</v>
      </c>
      <c r="D3862" t="s">
        <v>5001</v>
      </c>
      <c r="E3862">
        <v>488</v>
      </c>
      <c r="F3862">
        <f>E3862-196</f>
        <v>292</v>
      </c>
      <c r="G3862" t="b">
        <v>1</v>
      </c>
      <c r="H3862" t="str">
        <f>VLOOKUP(A3862,all_municipalities!$A$2:$M$445,2,FALSE)</f>
        <v>Prince Edward, County of</v>
      </c>
      <c r="I3862" t="b">
        <f>VLOOKUP(A3862,all_municipalities!$A$2:$M$445,9,FALSE)</f>
        <v>1</v>
      </c>
      <c r="J3862" t="b">
        <f>VLOOKUP(A3862,all_municipalities!$A$2:$M$445,13, FALSE)</f>
        <v>0</v>
      </c>
      <c r="K3862" t="str">
        <f t="shared" si="242"/>
        <v>NONE</v>
      </c>
      <c r="L3862">
        <v>0</v>
      </c>
      <c r="M3862" t="str">
        <f t="shared" si="243"/>
        <v>10622 Councillor, Ward Hillier</v>
      </c>
      <c r="N3862" s="6" t="str">
        <f t="shared" si="244"/>
        <v>10622 Councillor, Ward Hillier</v>
      </c>
      <c r="O3862" s="15">
        <f>IF(I3862&lt;&gt;FALSE,VLOOKUP(H3862,internet_municipalities!$B$2:$W$226,22,FALSE),"NO INTERNET")</f>
        <v>12673</v>
      </c>
      <c r="P3862" s="16">
        <f t="shared" si="245"/>
        <v>2.3041111023435652E-2</v>
      </c>
    </row>
    <row r="3863" spans="1:16" x14ac:dyDescent="0.2">
      <c r="A3863">
        <v>10622</v>
      </c>
      <c r="B3863" t="b">
        <v>1</v>
      </c>
      <c r="C3863" t="s">
        <v>5002</v>
      </c>
      <c r="D3863" t="s">
        <v>5003</v>
      </c>
      <c r="E3863">
        <v>777</v>
      </c>
      <c r="F3863">
        <v>556</v>
      </c>
      <c r="G3863" t="b">
        <v>1</v>
      </c>
      <c r="H3863" t="str">
        <f>VLOOKUP(A3863,all_municipalities!$A$2:$M$445,2,FALSE)</f>
        <v>Prince Edward, County of</v>
      </c>
      <c r="I3863" t="b">
        <f>VLOOKUP(A3863,all_municipalities!$A$2:$M$445,9,FALSE)</f>
        <v>1</v>
      </c>
      <c r="J3863" t="b">
        <f>VLOOKUP(A3863,all_municipalities!$A$2:$M$445,13, FALSE)</f>
        <v>0</v>
      </c>
      <c r="K3863" t="str">
        <f t="shared" si="242"/>
        <v>NONE</v>
      </c>
      <c r="L3863">
        <v>0</v>
      </c>
      <c r="M3863" t="str">
        <f t="shared" si="243"/>
        <v>10622 Councillor, Ward Sophiasburgh</v>
      </c>
      <c r="N3863" s="6" t="str">
        <f t="shared" si="244"/>
        <v>10622 Councillor, Ward Sophiasburgh</v>
      </c>
      <c r="O3863" s="15">
        <f>IF(I3863&lt;&gt;FALSE,VLOOKUP(H3863,internet_municipalities!$B$2:$W$226,22,FALSE),"NO INTERNET")</f>
        <v>12673</v>
      </c>
      <c r="P3863" s="16">
        <f t="shared" si="245"/>
        <v>4.3872800441884324E-2</v>
      </c>
    </row>
    <row r="3864" spans="1:16" x14ac:dyDescent="0.2">
      <c r="A3864">
        <v>10622</v>
      </c>
      <c r="B3864" t="b">
        <v>1</v>
      </c>
      <c r="C3864" t="s">
        <v>5004</v>
      </c>
      <c r="D3864" t="s">
        <v>5005</v>
      </c>
      <c r="E3864">
        <v>356</v>
      </c>
      <c r="F3864">
        <v>208</v>
      </c>
      <c r="G3864" t="b">
        <v>1</v>
      </c>
      <c r="H3864" t="str">
        <f>VLOOKUP(A3864,all_municipalities!$A$2:$M$445,2,FALSE)</f>
        <v>Prince Edward, County of</v>
      </c>
      <c r="I3864" t="b">
        <f>VLOOKUP(A3864,all_municipalities!$A$2:$M$445,9,FALSE)</f>
        <v>1</v>
      </c>
      <c r="J3864" t="b">
        <f>VLOOKUP(A3864,all_municipalities!$A$2:$M$445,13, FALSE)</f>
        <v>0</v>
      </c>
      <c r="K3864" t="str">
        <f t="shared" si="242"/>
        <v>NONE</v>
      </c>
      <c r="L3864">
        <v>0</v>
      </c>
      <c r="M3864" t="str">
        <f t="shared" si="243"/>
        <v>10622 Councillor, Ward Athol</v>
      </c>
      <c r="N3864" s="6" t="str">
        <f t="shared" si="244"/>
        <v>10622 Councillor, Ward Athol</v>
      </c>
      <c r="O3864" s="15">
        <f>IF(I3864&lt;&gt;FALSE,VLOOKUP(H3864,internet_municipalities!$B$2:$W$226,22,FALSE),"NO INTERNET")</f>
        <v>12673</v>
      </c>
      <c r="P3864" s="16">
        <f t="shared" si="245"/>
        <v>1.6412846208474711E-2</v>
      </c>
    </row>
    <row r="3865" spans="1:16" x14ac:dyDescent="0.2">
      <c r="A3865">
        <v>10622</v>
      </c>
      <c r="B3865" t="b">
        <v>1</v>
      </c>
      <c r="C3865" t="s">
        <v>5006</v>
      </c>
      <c r="D3865" t="s">
        <v>5007</v>
      </c>
      <c r="E3865">
        <v>980</v>
      </c>
      <c r="F3865">
        <v>163</v>
      </c>
      <c r="G3865" t="b">
        <v>1</v>
      </c>
      <c r="H3865" t="str">
        <f>VLOOKUP(A3865,all_municipalities!$A$2:$M$445,2,FALSE)</f>
        <v>Prince Edward, County of</v>
      </c>
      <c r="I3865" t="b">
        <f>VLOOKUP(A3865,all_municipalities!$A$2:$M$445,9,FALSE)</f>
        <v>1</v>
      </c>
      <c r="J3865" t="b">
        <f>VLOOKUP(A3865,all_municipalities!$A$2:$M$445,13, FALSE)</f>
        <v>0</v>
      </c>
      <c r="K3865" t="str">
        <f t="shared" si="242"/>
        <v>NONE</v>
      </c>
      <c r="L3865">
        <v>0</v>
      </c>
      <c r="M3865" t="str">
        <f t="shared" si="243"/>
        <v>10622 Councillor, Ward Ameliasburgh</v>
      </c>
      <c r="N3865" s="6" t="str">
        <f t="shared" si="244"/>
        <v>10622 Councillor, Ward Ameliasburgh</v>
      </c>
      <c r="O3865" s="15">
        <f>IF(I3865&lt;&gt;FALSE,VLOOKUP(H3865,internet_municipalities!$B$2:$W$226,22,FALSE),"NO INTERNET")</f>
        <v>12673</v>
      </c>
      <c r="P3865" s="16">
        <f t="shared" si="245"/>
        <v>1.2861990057602777E-2</v>
      </c>
    </row>
    <row r="3866" spans="1:16" x14ac:dyDescent="0.2">
      <c r="A3866">
        <v>10622</v>
      </c>
      <c r="B3866" t="b">
        <v>1</v>
      </c>
      <c r="C3866" t="s">
        <v>5006</v>
      </c>
      <c r="D3866" t="s">
        <v>5008</v>
      </c>
      <c r="E3866">
        <v>1143</v>
      </c>
      <c r="F3866">
        <v>326</v>
      </c>
      <c r="G3866" t="b">
        <v>1</v>
      </c>
      <c r="H3866" t="str">
        <f>VLOOKUP(A3866,all_municipalities!$A$2:$M$445,2,FALSE)</f>
        <v>Prince Edward, County of</v>
      </c>
      <c r="I3866" t="b">
        <f>VLOOKUP(A3866,all_municipalities!$A$2:$M$445,9,FALSE)</f>
        <v>1</v>
      </c>
      <c r="J3866" t="b">
        <f>VLOOKUP(A3866,all_municipalities!$A$2:$M$445,13, FALSE)</f>
        <v>0</v>
      </c>
      <c r="K3866" t="str">
        <f t="shared" si="242"/>
        <v>NONE</v>
      </c>
      <c r="L3866">
        <v>0</v>
      </c>
      <c r="M3866" t="str">
        <f t="shared" si="243"/>
        <v>10622 Councillor, Ward Ameliasburgh</v>
      </c>
      <c r="N3866" s="6" t="str">
        <f t="shared" si="244"/>
        <v>10622 Councillor, Ward Ameliasburgh</v>
      </c>
      <c r="O3866" s="15">
        <f>IF(I3866&lt;&gt;FALSE,VLOOKUP(H3866,internet_municipalities!$B$2:$W$226,22,FALSE),"NO INTERNET")</f>
        <v>12673</v>
      </c>
      <c r="P3866" s="16">
        <f t="shared" si="245"/>
        <v>2.5723980115205554E-2</v>
      </c>
    </row>
    <row r="3867" spans="1:16" x14ac:dyDescent="0.2">
      <c r="A3867">
        <v>10622</v>
      </c>
      <c r="B3867" t="b">
        <v>1</v>
      </c>
      <c r="C3867" t="s">
        <v>5006</v>
      </c>
      <c r="D3867" t="s">
        <v>5009</v>
      </c>
      <c r="E3867">
        <v>915</v>
      </c>
      <c r="F3867">
        <v>98</v>
      </c>
      <c r="G3867" t="b">
        <v>1</v>
      </c>
      <c r="H3867" t="str">
        <f>VLOOKUP(A3867,all_municipalities!$A$2:$M$445,2,FALSE)</f>
        <v>Prince Edward, County of</v>
      </c>
      <c r="I3867" t="b">
        <f>VLOOKUP(A3867,all_municipalities!$A$2:$M$445,9,FALSE)</f>
        <v>1</v>
      </c>
      <c r="J3867" t="b">
        <f>VLOOKUP(A3867,all_municipalities!$A$2:$M$445,13, FALSE)</f>
        <v>0</v>
      </c>
      <c r="K3867" t="str">
        <f t="shared" si="242"/>
        <v>NONE</v>
      </c>
      <c r="L3867">
        <v>0</v>
      </c>
      <c r="M3867" t="str">
        <f t="shared" si="243"/>
        <v>10622 Councillor, Ward Ameliasburgh</v>
      </c>
      <c r="N3867" s="6" t="str">
        <f t="shared" si="244"/>
        <v>10622 Councillor, Ward Ameliasburgh</v>
      </c>
      <c r="O3867" s="15">
        <f>IF(I3867&lt;&gt;FALSE,VLOOKUP(H3867,internet_municipalities!$B$2:$W$226,22,FALSE),"NO INTERNET")</f>
        <v>12673</v>
      </c>
      <c r="P3867" s="16">
        <f t="shared" si="245"/>
        <v>7.7329756174544309E-3</v>
      </c>
    </row>
    <row r="3868" spans="1:16" x14ac:dyDescent="0.2">
      <c r="A3868">
        <v>10622</v>
      </c>
      <c r="B3868" t="b">
        <v>1</v>
      </c>
      <c r="C3868" t="s">
        <v>5010</v>
      </c>
      <c r="D3868" t="s">
        <v>5011</v>
      </c>
      <c r="E3868">
        <v>634</v>
      </c>
      <c r="F3868">
        <v>154</v>
      </c>
      <c r="G3868" t="b">
        <v>1</v>
      </c>
      <c r="H3868" t="str">
        <f>VLOOKUP(A3868,all_municipalities!$A$2:$M$445,2,FALSE)</f>
        <v>Prince Edward, County of</v>
      </c>
      <c r="I3868" t="b">
        <f>VLOOKUP(A3868,all_municipalities!$A$2:$M$445,9,FALSE)</f>
        <v>1</v>
      </c>
      <c r="J3868" t="b">
        <f>VLOOKUP(A3868,all_municipalities!$A$2:$M$445,13, FALSE)</f>
        <v>0</v>
      </c>
      <c r="K3868" t="str">
        <f t="shared" si="242"/>
        <v>NONE</v>
      </c>
      <c r="L3868">
        <v>0</v>
      </c>
      <c r="M3868" t="str">
        <f t="shared" si="243"/>
        <v>10622 Councillor, Ward Wellington</v>
      </c>
      <c r="N3868" s="6" t="str">
        <f t="shared" si="244"/>
        <v>10622 Councillor, Ward Wellington</v>
      </c>
      <c r="O3868" s="15">
        <f>IF(I3868&lt;&gt;FALSE,VLOOKUP(H3868,internet_municipalities!$B$2:$W$226,22,FALSE),"NO INTERNET")</f>
        <v>12673</v>
      </c>
      <c r="P3868" s="16">
        <f t="shared" si="245"/>
        <v>1.2151818827428391E-2</v>
      </c>
    </row>
    <row r="3869" spans="1:16" x14ac:dyDescent="0.2">
      <c r="A3869">
        <v>10622</v>
      </c>
      <c r="B3869" t="b">
        <v>1</v>
      </c>
      <c r="C3869" t="s">
        <v>5012</v>
      </c>
      <c r="D3869" t="s">
        <v>5013</v>
      </c>
      <c r="E3869">
        <v>1239</v>
      </c>
      <c r="F3869" t="s">
        <v>461</v>
      </c>
      <c r="G3869" t="b">
        <v>1</v>
      </c>
      <c r="H3869" t="str">
        <f>VLOOKUP(A3869,all_municipalities!$A$2:$M$445,2,FALSE)</f>
        <v>Prince Edward, County of</v>
      </c>
      <c r="I3869" t="b">
        <f>VLOOKUP(A3869,all_municipalities!$A$2:$M$445,9,FALSE)</f>
        <v>1</v>
      </c>
      <c r="J3869" t="b">
        <f>VLOOKUP(A3869,all_municipalities!$A$2:$M$445,13, FALSE)</f>
        <v>0</v>
      </c>
      <c r="K3869" t="str">
        <f t="shared" si="242"/>
        <v>NONE</v>
      </c>
      <c r="L3869">
        <v>0</v>
      </c>
      <c r="M3869" t="str">
        <f t="shared" si="243"/>
        <v>10622 Councillor, Ward  Bloomfield Hallowell</v>
      </c>
      <c r="N3869" s="6" t="str">
        <f t="shared" si="244"/>
        <v>10622 Councillor, Ward  Bloomfield Hallowell</v>
      </c>
      <c r="O3869" s="15">
        <f>IF(I3869&lt;&gt;FALSE,VLOOKUP(H3869,internet_municipalities!$B$2:$W$226,22,FALSE),"NO INTERNET")</f>
        <v>12673</v>
      </c>
      <c r="P3869" s="16" t="str">
        <f t="shared" si="245"/>
        <v>Acclaimed</v>
      </c>
    </row>
    <row r="3870" spans="1:16" x14ac:dyDescent="0.2">
      <c r="A3870">
        <v>10622</v>
      </c>
      <c r="B3870" t="b">
        <v>1</v>
      </c>
      <c r="C3870" t="s">
        <v>5012</v>
      </c>
      <c r="D3870" t="s">
        <v>5014</v>
      </c>
      <c r="E3870">
        <v>1186</v>
      </c>
      <c r="F3870" t="s">
        <v>461</v>
      </c>
      <c r="G3870" t="b">
        <v>1</v>
      </c>
      <c r="H3870" t="str">
        <f>VLOOKUP(A3870,all_municipalities!$A$2:$M$445,2,FALSE)</f>
        <v>Prince Edward, County of</v>
      </c>
      <c r="I3870" t="b">
        <f>VLOOKUP(A3870,all_municipalities!$A$2:$M$445,9,FALSE)</f>
        <v>1</v>
      </c>
      <c r="J3870" t="b">
        <f>VLOOKUP(A3870,all_municipalities!$A$2:$M$445,13, FALSE)</f>
        <v>0</v>
      </c>
      <c r="K3870" t="str">
        <f t="shared" si="242"/>
        <v>NONE</v>
      </c>
      <c r="L3870">
        <v>0</v>
      </c>
      <c r="M3870" t="str">
        <f t="shared" si="243"/>
        <v>10622 Councillor, Ward  Bloomfield Hallowell</v>
      </c>
      <c r="N3870" s="6" t="str">
        <f t="shared" si="244"/>
        <v>10622 Councillor, Ward  Bloomfield Hallowell</v>
      </c>
      <c r="O3870" s="15">
        <f>IF(I3870&lt;&gt;FALSE,VLOOKUP(H3870,internet_municipalities!$B$2:$W$226,22,FALSE),"NO INTERNET")</f>
        <v>12673</v>
      </c>
      <c r="P3870" s="16" t="str">
        <f t="shared" si="245"/>
        <v>Acclaimed</v>
      </c>
    </row>
    <row r="3871" spans="1:16" x14ac:dyDescent="0.2">
      <c r="A3871">
        <v>10622</v>
      </c>
      <c r="B3871" t="b">
        <v>1</v>
      </c>
      <c r="C3871" t="s">
        <v>5015</v>
      </c>
      <c r="D3871" t="s">
        <v>5016</v>
      </c>
      <c r="E3871">
        <v>835</v>
      </c>
      <c r="F3871">
        <v>27</v>
      </c>
      <c r="G3871" t="b">
        <v>1</v>
      </c>
      <c r="H3871" t="str">
        <f>VLOOKUP(A3871,all_municipalities!$A$2:$M$445,2,FALSE)</f>
        <v>Prince Edward, County of</v>
      </c>
      <c r="I3871" t="b">
        <f>VLOOKUP(A3871,all_municipalities!$A$2:$M$445,9,FALSE)</f>
        <v>1</v>
      </c>
      <c r="J3871" t="b">
        <f>VLOOKUP(A3871,all_municipalities!$A$2:$M$445,13, FALSE)</f>
        <v>0</v>
      </c>
      <c r="K3871" t="str">
        <f t="shared" si="242"/>
        <v>NONE</v>
      </c>
      <c r="L3871">
        <v>0</v>
      </c>
      <c r="M3871" t="str">
        <f t="shared" si="243"/>
        <v>10622 Councillor, Ward Picton</v>
      </c>
      <c r="N3871" s="6" t="str">
        <f t="shared" si="244"/>
        <v>10622 Councillor, Ward Picton</v>
      </c>
      <c r="O3871" s="15">
        <f>IF(I3871&lt;&gt;FALSE,VLOOKUP(H3871,internet_municipalities!$B$2:$W$226,22,FALSE),"NO INTERNET")</f>
        <v>12673</v>
      </c>
      <c r="P3871" s="16">
        <f t="shared" si="245"/>
        <v>2.1305136905231596E-3</v>
      </c>
    </row>
    <row r="3872" spans="1:16" x14ac:dyDescent="0.2">
      <c r="A3872">
        <v>10622</v>
      </c>
      <c r="B3872" t="b">
        <v>1</v>
      </c>
      <c r="C3872" t="s">
        <v>5015</v>
      </c>
      <c r="D3872" t="s">
        <v>5017</v>
      </c>
      <c r="E3872">
        <v>814</v>
      </c>
      <c r="F3872">
        <v>6</v>
      </c>
      <c r="G3872" t="b">
        <v>1</v>
      </c>
      <c r="H3872" t="str">
        <f>VLOOKUP(A3872,all_municipalities!$A$2:$M$445,2,FALSE)</f>
        <v>Prince Edward, County of</v>
      </c>
      <c r="I3872" t="b">
        <f>VLOOKUP(A3872,all_municipalities!$A$2:$M$445,9,FALSE)</f>
        <v>1</v>
      </c>
      <c r="J3872" t="b">
        <f>VLOOKUP(A3872,all_municipalities!$A$2:$M$445,13, FALSE)</f>
        <v>0</v>
      </c>
      <c r="K3872" t="str">
        <f t="shared" si="242"/>
        <v>NONE</v>
      </c>
      <c r="L3872">
        <v>0</v>
      </c>
      <c r="M3872" t="str">
        <f t="shared" si="243"/>
        <v>10622 Councillor, Ward Picton</v>
      </c>
      <c r="N3872" s="6" t="str">
        <f t="shared" si="244"/>
        <v>10622 Councillor, Ward Picton</v>
      </c>
      <c r="O3872" s="15">
        <f>IF(I3872&lt;&gt;FALSE,VLOOKUP(H3872,internet_municipalities!$B$2:$W$226,22,FALSE),"NO INTERNET")</f>
        <v>12673</v>
      </c>
      <c r="P3872" s="16">
        <f t="shared" si="245"/>
        <v>4.7344748678292435E-4</v>
      </c>
    </row>
    <row r="3873" spans="1:16" x14ac:dyDescent="0.2">
      <c r="A3873">
        <v>10622</v>
      </c>
      <c r="B3873" t="b">
        <v>0</v>
      </c>
      <c r="C3873" t="s">
        <v>5015</v>
      </c>
      <c r="D3873" t="s">
        <v>5018</v>
      </c>
      <c r="E3873">
        <v>212</v>
      </c>
      <c r="F3873" t="s">
        <v>1460</v>
      </c>
      <c r="G3873" t="b">
        <v>1</v>
      </c>
      <c r="H3873" t="str">
        <f>VLOOKUP(A3873,all_municipalities!$A$2:$M$445,2,FALSE)</f>
        <v>Prince Edward, County of</v>
      </c>
      <c r="I3873" t="b">
        <f>VLOOKUP(A3873,all_municipalities!$A$2:$M$445,9,FALSE)</f>
        <v>1</v>
      </c>
      <c r="J3873" t="b">
        <f>VLOOKUP(A3873,all_municipalities!$A$2:$M$445,13, FALSE)</f>
        <v>0</v>
      </c>
      <c r="K3873" t="str">
        <f t="shared" si="242"/>
        <v>NONE</v>
      </c>
      <c r="L3873">
        <v>0</v>
      </c>
      <c r="M3873" t="str">
        <f t="shared" si="243"/>
        <v>10622 Councillor, Ward Picton</v>
      </c>
      <c r="N3873" s="6" t="str">
        <f t="shared" si="244"/>
        <v>10622 Councillor, Ward Picton</v>
      </c>
      <c r="O3873" s="15">
        <f>IF(I3873&lt;&gt;FALSE,VLOOKUP(H3873,internet_municipalities!$B$2:$W$226,22,FALSE),"NO INTERNET")</f>
        <v>12673</v>
      </c>
      <c r="P3873" s="16" t="str">
        <f t="shared" si="245"/>
        <v>Lost</v>
      </c>
    </row>
    <row r="3874" spans="1:16" x14ac:dyDescent="0.2">
      <c r="A3874">
        <v>10622</v>
      </c>
      <c r="B3874" t="b">
        <v>0</v>
      </c>
      <c r="C3874" t="s">
        <v>5015</v>
      </c>
      <c r="D3874" t="s">
        <v>5019</v>
      </c>
      <c r="E3874">
        <v>808</v>
      </c>
      <c r="F3874" t="s">
        <v>1460</v>
      </c>
      <c r="G3874" t="b">
        <v>1</v>
      </c>
      <c r="H3874" t="str">
        <f>VLOOKUP(A3874,all_municipalities!$A$2:$M$445,2,FALSE)</f>
        <v>Prince Edward, County of</v>
      </c>
      <c r="I3874" t="b">
        <f>VLOOKUP(A3874,all_municipalities!$A$2:$M$445,9,FALSE)</f>
        <v>1</v>
      </c>
      <c r="J3874" t="b">
        <f>VLOOKUP(A3874,all_municipalities!$A$2:$M$445,13, FALSE)</f>
        <v>0</v>
      </c>
      <c r="K3874" t="str">
        <f t="shared" si="242"/>
        <v>NONE</v>
      </c>
      <c r="L3874">
        <v>0</v>
      </c>
      <c r="M3874" t="str">
        <f t="shared" si="243"/>
        <v>10622 Councillor, Ward Picton</v>
      </c>
      <c r="N3874" s="6" t="str">
        <f t="shared" si="244"/>
        <v>10622 Councillor, Ward Picton</v>
      </c>
      <c r="O3874" s="15">
        <f>IF(I3874&lt;&gt;FALSE,VLOOKUP(H3874,internet_municipalities!$B$2:$W$226,22,FALSE),"NO INTERNET")</f>
        <v>12673</v>
      </c>
      <c r="P3874" s="16" t="str">
        <f t="shared" si="245"/>
        <v>Lost</v>
      </c>
    </row>
    <row r="3875" spans="1:16" x14ac:dyDescent="0.2">
      <c r="A3875">
        <v>10622</v>
      </c>
      <c r="B3875" t="b">
        <v>0</v>
      </c>
      <c r="C3875" t="s">
        <v>5015</v>
      </c>
      <c r="D3875" t="s">
        <v>5020</v>
      </c>
      <c r="E3875">
        <v>458</v>
      </c>
      <c r="F3875" t="s">
        <v>1460</v>
      </c>
      <c r="G3875" t="b">
        <v>1</v>
      </c>
      <c r="H3875" t="str">
        <f>VLOOKUP(A3875,all_municipalities!$A$2:$M$445,2,FALSE)</f>
        <v>Prince Edward, County of</v>
      </c>
      <c r="I3875" t="b">
        <f>VLOOKUP(A3875,all_municipalities!$A$2:$M$445,9,FALSE)</f>
        <v>1</v>
      </c>
      <c r="J3875" t="b">
        <f>VLOOKUP(A3875,all_municipalities!$A$2:$M$445,13, FALSE)</f>
        <v>0</v>
      </c>
      <c r="K3875" t="str">
        <f t="shared" si="242"/>
        <v>NONE</v>
      </c>
      <c r="L3875">
        <v>0</v>
      </c>
      <c r="M3875" t="str">
        <f t="shared" si="243"/>
        <v>10622 Councillor, Ward Picton</v>
      </c>
      <c r="N3875" s="6" t="str">
        <f t="shared" si="244"/>
        <v>10622 Councillor, Ward Picton</v>
      </c>
      <c r="O3875" s="15">
        <f>IF(I3875&lt;&gt;FALSE,VLOOKUP(H3875,internet_municipalities!$B$2:$W$226,22,FALSE),"NO INTERNET")</f>
        <v>12673</v>
      </c>
      <c r="P3875" s="16" t="str">
        <f t="shared" si="245"/>
        <v>Lost</v>
      </c>
    </row>
    <row r="3876" spans="1:16" x14ac:dyDescent="0.2">
      <c r="A3876">
        <v>10622</v>
      </c>
      <c r="B3876" t="b">
        <v>0</v>
      </c>
      <c r="C3876" t="s">
        <v>5021</v>
      </c>
      <c r="D3876" t="s">
        <v>5022</v>
      </c>
      <c r="E3876">
        <v>1069</v>
      </c>
      <c r="F3876" t="s">
        <v>1460</v>
      </c>
      <c r="G3876" t="b">
        <v>1</v>
      </c>
      <c r="H3876" t="str">
        <f>VLOOKUP(A3876,all_municipalities!$A$2:$M$445,2,FALSE)</f>
        <v>Prince Edward, County of</v>
      </c>
      <c r="I3876" t="b">
        <f>VLOOKUP(A3876,all_municipalities!$A$2:$M$445,9,FALSE)</f>
        <v>1</v>
      </c>
      <c r="J3876" t="b">
        <f>VLOOKUP(A3876,all_municipalities!$A$2:$M$445,13, FALSE)</f>
        <v>0</v>
      </c>
      <c r="K3876" t="str">
        <f t="shared" si="242"/>
        <v>NONE</v>
      </c>
      <c r="L3876">
        <v>0</v>
      </c>
      <c r="M3876" t="str">
        <f t="shared" si="243"/>
        <v>10622 Councillor, Ward Bloomfield Hallowell</v>
      </c>
      <c r="N3876" s="6" t="str">
        <f t="shared" si="244"/>
        <v>10622 Councillor, Ward Bloomfield Hallowell</v>
      </c>
      <c r="O3876" s="15">
        <f>IF(I3876&lt;&gt;FALSE,VLOOKUP(H3876,internet_municipalities!$B$2:$W$226,22,FALSE),"NO INTERNET")</f>
        <v>12673</v>
      </c>
      <c r="P3876" s="16" t="str">
        <f t="shared" si="245"/>
        <v>Lost</v>
      </c>
    </row>
    <row r="3877" spans="1:16" x14ac:dyDescent="0.2">
      <c r="A3877">
        <v>10622</v>
      </c>
      <c r="B3877" t="b">
        <v>0</v>
      </c>
      <c r="C3877" t="s">
        <v>5010</v>
      </c>
      <c r="D3877" t="s">
        <v>5023</v>
      </c>
      <c r="E3877">
        <v>480</v>
      </c>
      <c r="F3877" t="s">
        <v>1460</v>
      </c>
      <c r="G3877" t="b">
        <v>1</v>
      </c>
      <c r="H3877" t="str">
        <f>VLOOKUP(A3877,all_municipalities!$A$2:$M$445,2,FALSE)</f>
        <v>Prince Edward, County of</v>
      </c>
      <c r="I3877" t="b">
        <f>VLOOKUP(A3877,all_municipalities!$A$2:$M$445,9,FALSE)</f>
        <v>1</v>
      </c>
      <c r="J3877" t="b">
        <f>VLOOKUP(A3877,all_municipalities!$A$2:$M$445,13, FALSE)</f>
        <v>0</v>
      </c>
      <c r="K3877" t="str">
        <f t="shared" si="242"/>
        <v>NONE</v>
      </c>
      <c r="L3877">
        <v>0</v>
      </c>
      <c r="M3877" t="str">
        <f t="shared" si="243"/>
        <v>10622 Councillor, Ward Wellington</v>
      </c>
      <c r="N3877" s="6" t="str">
        <f t="shared" si="244"/>
        <v>10622 Councillor, Ward Wellington</v>
      </c>
      <c r="O3877" s="15">
        <f>IF(I3877&lt;&gt;FALSE,VLOOKUP(H3877,internet_municipalities!$B$2:$W$226,22,FALSE),"NO INTERNET")</f>
        <v>12673</v>
      </c>
      <c r="P3877" s="16" t="str">
        <f t="shared" si="245"/>
        <v>Lost</v>
      </c>
    </row>
    <row r="3878" spans="1:16" x14ac:dyDescent="0.2">
      <c r="A3878">
        <v>10622</v>
      </c>
      <c r="B3878" t="b">
        <v>0</v>
      </c>
      <c r="C3878" t="s">
        <v>5010</v>
      </c>
      <c r="D3878" t="s">
        <v>5024</v>
      </c>
      <c r="E3878">
        <v>100</v>
      </c>
      <c r="F3878" t="s">
        <v>1460</v>
      </c>
      <c r="G3878" t="b">
        <v>1</v>
      </c>
      <c r="H3878" t="str">
        <f>VLOOKUP(A3878,all_municipalities!$A$2:$M$445,2,FALSE)</f>
        <v>Prince Edward, County of</v>
      </c>
      <c r="I3878" t="b">
        <f>VLOOKUP(A3878,all_municipalities!$A$2:$M$445,9,FALSE)</f>
        <v>1</v>
      </c>
      <c r="J3878" t="b">
        <f>VLOOKUP(A3878,all_municipalities!$A$2:$M$445,13, FALSE)</f>
        <v>0</v>
      </c>
      <c r="K3878" t="str">
        <f t="shared" si="242"/>
        <v>NONE</v>
      </c>
      <c r="L3878">
        <v>0</v>
      </c>
      <c r="M3878" t="str">
        <f t="shared" si="243"/>
        <v>10622 Councillor, Ward Wellington</v>
      </c>
      <c r="N3878" s="6" t="str">
        <f t="shared" si="244"/>
        <v>10622 Councillor, Ward Wellington</v>
      </c>
      <c r="O3878" s="15">
        <f>IF(I3878&lt;&gt;FALSE,VLOOKUP(H3878,internet_municipalities!$B$2:$W$226,22,FALSE),"NO INTERNET")</f>
        <v>12673</v>
      </c>
      <c r="P3878" s="16" t="str">
        <f t="shared" si="245"/>
        <v>Lost</v>
      </c>
    </row>
    <row r="3879" spans="1:16" x14ac:dyDescent="0.2">
      <c r="A3879">
        <v>10622</v>
      </c>
      <c r="B3879" t="b">
        <v>0</v>
      </c>
      <c r="C3879" t="s">
        <v>5006</v>
      </c>
      <c r="D3879" t="s">
        <v>5025</v>
      </c>
      <c r="E3879">
        <v>749</v>
      </c>
      <c r="F3879" t="s">
        <v>1460</v>
      </c>
      <c r="G3879" t="b">
        <v>1</v>
      </c>
      <c r="H3879" t="str">
        <f>VLOOKUP(A3879,all_municipalities!$A$2:$M$445,2,FALSE)</f>
        <v>Prince Edward, County of</v>
      </c>
      <c r="I3879" t="b">
        <f>VLOOKUP(A3879,all_municipalities!$A$2:$M$445,9,FALSE)</f>
        <v>1</v>
      </c>
      <c r="J3879" t="b">
        <f>VLOOKUP(A3879,all_municipalities!$A$2:$M$445,13, FALSE)</f>
        <v>0</v>
      </c>
      <c r="K3879" t="str">
        <f t="shared" si="242"/>
        <v>NONE</v>
      </c>
      <c r="L3879">
        <v>0</v>
      </c>
      <c r="M3879" t="str">
        <f t="shared" si="243"/>
        <v>10622 Councillor, Ward Ameliasburgh</v>
      </c>
      <c r="N3879" s="6" t="str">
        <f t="shared" si="244"/>
        <v>10622 Councillor, Ward Ameliasburgh</v>
      </c>
      <c r="O3879" s="15">
        <f>IF(I3879&lt;&gt;FALSE,VLOOKUP(H3879,internet_municipalities!$B$2:$W$226,22,FALSE),"NO INTERNET")</f>
        <v>12673</v>
      </c>
      <c r="P3879" s="16" t="str">
        <f t="shared" si="245"/>
        <v>Lost</v>
      </c>
    </row>
    <row r="3880" spans="1:16" x14ac:dyDescent="0.2">
      <c r="A3880">
        <v>10622</v>
      </c>
      <c r="B3880" t="b">
        <v>0</v>
      </c>
      <c r="C3880" t="s">
        <v>5006</v>
      </c>
      <c r="D3880" t="s">
        <v>5026</v>
      </c>
      <c r="E3880">
        <v>817</v>
      </c>
      <c r="F3880" t="s">
        <v>1460</v>
      </c>
      <c r="G3880" t="b">
        <v>1</v>
      </c>
      <c r="H3880" t="str">
        <f>VLOOKUP(A3880,all_municipalities!$A$2:$M$445,2,FALSE)</f>
        <v>Prince Edward, County of</v>
      </c>
      <c r="I3880" t="b">
        <f>VLOOKUP(A3880,all_municipalities!$A$2:$M$445,9,FALSE)</f>
        <v>1</v>
      </c>
      <c r="J3880" t="b">
        <f>VLOOKUP(A3880,all_municipalities!$A$2:$M$445,13, FALSE)</f>
        <v>0</v>
      </c>
      <c r="K3880" t="str">
        <f t="shared" si="242"/>
        <v>NONE</v>
      </c>
      <c r="L3880">
        <v>0</v>
      </c>
      <c r="M3880" t="str">
        <f t="shared" si="243"/>
        <v>10622 Councillor, Ward Ameliasburgh</v>
      </c>
      <c r="N3880" s="6" t="str">
        <f t="shared" si="244"/>
        <v>10622 Councillor, Ward Ameliasburgh</v>
      </c>
      <c r="O3880" s="15">
        <f>IF(I3880&lt;&gt;FALSE,VLOOKUP(H3880,internet_municipalities!$B$2:$W$226,22,FALSE),"NO INTERNET")</f>
        <v>12673</v>
      </c>
      <c r="P3880" s="16" t="str">
        <f t="shared" si="245"/>
        <v>Lost</v>
      </c>
    </row>
    <row r="3881" spans="1:16" x14ac:dyDescent="0.2">
      <c r="A3881">
        <v>10622</v>
      </c>
      <c r="B3881" t="b">
        <v>0</v>
      </c>
      <c r="C3881" t="s">
        <v>5004</v>
      </c>
      <c r="D3881" t="s">
        <v>5027</v>
      </c>
      <c r="E3881">
        <v>139</v>
      </c>
      <c r="F3881" t="s">
        <v>1460</v>
      </c>
      <c r="G3881" t="b">
        <v>1</v>
      </c>
      <c r="H3881" t="str">
        <f>VLOOKUP(A3881,all_municipalities!$A$2:$M$445,2,FALSE)</f>
        <v>Prince Edward, County of</v>
      </c>
      <c r="I3881" t="b">
        <f>VLOOKUP(A3881,all_municipalities!$A$2:$M$445,9,FALSE)</f>
        <v>1</v>
      </c>
      <c r="J3881" t="b">
        <f>VLOOKUP(A3881,all_municipalities!$A$2:$M$445,13, FALSE)</f>
        <v>0</v>
      </c>
      <c r="K3881" t="str">
        <f t="shared" si="242"/>
        <v>NONE</v>
      </c>
      <c r="L3881">
        <v>0</v>
      </c>
      <c r="M3881" t="str">
        <f t="shared" si="243"/>
        <v>10622 Councillor, Ward Athol</v>
      </c>
      <c r="N3881" s="6" t="str">
        <f t="shared" si="244"/>
        <v>10622 Councillor, Ward Athol</v>
      </c>
      <c r="O3881" s="15">
        <f>IF(I3881&lt;&gt;FALSE,VLOOKUP(H3881,internet_municipalities!$B$2:$W$226,22,FALSE),"NO INTERNET")</f>
        <v>12673</v>
      </c>
      <c r="P3881" s="16" t="str">
        <f t="shared" si="245"/>
        <v>Lost</v>
      </c>
    </row>
    <row r="3882" spans="1:16" x14ac:dyDescent="0.2">
      <c r="A3882">
        <v>10622</v>
      </c>
      <c r="B3882" t="b">
        <v>0</v>
      </c>
      <c r="C3882" t="s">
        <v>5004</v>
      </c>
      <c r="D3882" t="s">
        <v>5028</v>
      </c>
      <c r="E3882">
        <v>126</v>
      </c>
      <c r="F3882" t="s">
        <v>1460</v>
      </c>
      <c r="G3882" t="b">
        <v>1</v>
      </c>
      <c r="H3882" t="str">
        <f>VLOOKUP(A3882,all_municipalities!$A$2:$M$445,2,FALSE)</f>
        <v>Prince Edward, County of</v>
      </c>
      <c r="I3882" t="b">
        <f>VLOOKUP(A3882,all_municipalities!$A$2:$M$445,9,FALSE)</f>
        <v>1</v>
      </c>
      <c r="J3882" t="b">
        <f>VLOOKUP(A3882,all_municipalities!$A$2:$M$445,13, FALSE)</f>
        <v>0</v>
      </c>
      <c r="K3882" t="str">
        <f t="shared" si="242"/>
        <v>NONE</v>
      </c>
      <c r="L3882">
        <v>0</v>
      </c>
      <c r="M3882" t="str">
        <f t="shared" si="243"/>
        <v>10622 Councillor, Ward Athol</v>
      </c>
      <c r="N3882" s="6" t="str">
        <f t="shared" si="244"/>
        <v>10622 Councillor, Ward Athol</v>
      </c>
      <c r="O3882" s="15">
        <f>IF(I3882&lt;&gt;FALSE,VLOOKUP(H3882,internet_municipalities!$B$2:$W$226,22,FALSE),"NO INTERNET")</f>
        <v>12673</v>
      </c>
      <c r="P3882" s="16" t="str">
        <f t="shared" si="245"/>
        <v>Lost</v>
      </c>
    </row>
    <row r="3883" spans="1:16" x14ac:dyDescent="0.2">
      <c r="A3883">
        <v>10622</v>
      </c>
      <c r="B3883" t="b">
        <v>0</v>
      </c>
      <c r="C3883" t="s">
        <v>5004</v>
      </c>
      <c r="D3883" t="s">
        <v>5029</v>
      </c>
      <c r="E3883">
        <v>148</v>
      </c>
      <c r="F3883" t="s">
        <v>1460</v>
      </c>
      <c r="G3883" t="b">
        <v>1</v>
      </c>
      <c r="H3883" t="str">
        <f>VLOOKUP(A3883,all_municipalities!$A$2:$M$445,2,FALSE)</f>
        <v>Prince Edward, County of</v>
      </c>
      <c r="I3883" t="b">
        <f>VLOOKUP(A3883,all_municipalities!$A$2:$M$445,9,FALSE)</f>
        <v>1</v>
      </c>
      <c r="J3883" t="b">
        <f>VLOOKUP(A3883,all_municipalities!$A$2:$M$445,13, FALSE)</f>
        <v>0</v>
      </c>
      <c r="K3883" t="str">
        <f t="shared" si="242"/>
        <v>NONE</v>
      </c>
      <c r="L3883">
        <v>0</v>
      </c>
      <c r="M3883" t="str">
        <f t="shared" si="243"/>
        <v>10622 Councillor, Ward Athol</v>
      </c>
      <c r="N3883" s="6" t="str">
        <f t="shared" si="244"/>
        <v>10622 Councillor, Ward Athol</v>
      </c>
      <c r="O3883" s="15">
        <f>IF(I3883&lt;&gt;FALSE,VLOOKUP(H3883,internet_municipalities!$B$2:$W$226,22,FALSE),"NO INTERNET")</f>
        <v>12673</v>
      </c>
      <c r="P3883" s="16" t="str">
        <f t="shared" si="245"/>
        <v>Lost</v>
      </c>
    </row>
    <row r="3884" spans="1:16" x14ac:dyDescent="0.2">
      <c r="A3884">
        <v>10622</v>
      </c>
      <c r="B3884" t="b">
        <v>0</v>
      </c>
      <c r="C3884" t="s">
        <v>5002</v>
      </c>
      <c r="D3884" t="s">
        <v>5030</v>
      </c>
      <c r="E3884">
        <v>221</v>
      </c>
      <c r="F3884" t="s">
        <v>1460</v>
      </c>
      <c r="G3884" t="b">
        <v>1</v>
      </c>
      <c r="H3884" t="str">
        <f>VLOOKUP(A3884,all_municipalities!$A$2:$M$445,2,FALSE)</f>
        <v>Prince Edward, County of</v>
      </c>
      <c r="I3884" t="b">
        <f>VLOOKUP(A3884,all_municipalities!$A$2:$M$445,9,FALSE)</f>
        <v>1</v>
      </c>
      <c r="J3884" t="b">
        <f>VLOOKUP(A3884,all_municipalities!$A$2:$M$445,13, FALSE)</f>
        <v>0</v>
      </c>
      <c r="K3884" t="str">
        <f t="shared" si="242"/>
        <v>NONE</v>
      </c>
      <c r="L3884">
        <v>0</v>
      </c>
      <c r="M3884" t="str">
        <f t="shared" si="243"/>
        <v>10622 Councillor, Ward Sophiasburgh</v>
      </c>
      <c r="N3884" s="6" t="str">
        <f t="shared" si="244"/>
        <v>10622 Councillor, Ward Sophiasburgh</v>
      </c>
      <c r="O3884" s="15">
        <f>IF(I3884&lt;&gt;FALSE,VLOOKUP(H3884,internet_municipalities!$B$2:$W$226,22,FALSE),"NO INTERNET")</f>
        <v>12673</v>
      </c>
      <c r="P3884" s="16" t="str">
        <f t="shared" si="245"/>
        <v>Lost</v>
      </c>
    </row>
    <row r="3885" spans="1:16" x14ac:dyDescent="0.2">
      <c r="A3885">
        <v>10669</v>
      </c>
      <c r="B3885" t="b">
        <v>1</v>
      </c>
      <c r="C3885" t="s">
        <v>1463</v>
      </c>
      <c r="D3885" t="s">
        <v>5031</v>
      </c>
      <c r="E3885">
        <v>393</v>
      </c>
      <c r="F3885">
        <v>182</v>
      </c>
      <c r="G3885" t="b">
        <v>0</v>
      </c>
      <c r="H3885" t="str">
        <f>VLOOKUP(A3885,all_municipalities!$A$2:$M$445,2,FALSE)</f>
        <v>Prince, Township of</v>
      </c>
      <c r="I3885" t="b">
        <f>VLOOKUP(A3885,all_municipalities!$A$2:$M$445,9,FALSE)</f>
        <v>0</v>
      </c>
      <c r="J3885" t="b">
        <f>VLOOKUP(A3885,all_municipalities!$A$2:$M$445,13, FALSE)</f>
        <v>0</v>
      </c>
      <c r="K3885" t="str">
        <f t="shared" si="242"/>
        <v>NONE</v>
      </c>
      <c r="L3885">
        <v>0</v>
      </c>
      <c r="M3885" t="str">
        <f t="shared" si="243"/>
        <v>10669 Councillor</v>
      </c>
      <c r="N3885" s="6" t="str">
        <f t="shared" si="244"/>
        <v/>
      </c>
      <c r="O3885" s="15" t="str">
        <f>IF(I3885&lt;&gt;FALSE,VLOOKUP(H3885,internet_municipalities!$B$2:$W$226,22,FALSE),"NO INTERNET")</f>
        <v>NO INTERNET</v>
      </c>
      <c r="P3885" s="16" t="str">
        <f t="shared" si="245"/>
        <v>NO INTERNET</v>
      </c>
    </row>
    <row r="3886" spans="1:16" x14ac:dyDescent="0.2">
      <c r="A3886">
        <v>10669</v>
      </c>
      <c r="B3886" t="b">
        <v>1</v>
      </c>
      <c r="C3886" t="s">
        <v>1463</v>
      </c>
      <c r="D3886" t="s">
        <v>5032</v>
      </c>
      <c r="E3886">
        <v>443</v>
      </c>
      <c r="F3886">
        <v>232</v>
      </c>
      <c r="G3886" t="b">
        <v>0</v>
      </c>
      <c r="H3886" t="str">
        <f>VLOOKUP(A3886,all_municipalities!$A$2:$M$445,2,FALSE)</f>
        <v>Prince, Township of</v>
      </c>
      <c r="I3886" t="b">
        <f>VLOOKUP(A3886,all_municipalities!$A$2:$M$445,9,FALSE)</f>
        <v>0</v>
      </c>
      <c r="J3886" t="b">
        <f>VLOOKUP(A3886,all_municipalities!$A$2:$M$445,13, FALSE)</f>
        <v>0</v>
      </c>
      <c r="K3886" t="str">
        <f t="shared" si="242"/>
        <v>NONE</v>
      </c>
      <c r="L3886">
        <v>0</v>
      </c>
      <c r="M3886" t="str">
        <f t="shared" si="243"/>
        <v>10669 Councillor</v>
      </c>
      <c r="N3886" s="6" t="str">
        <f t="shared" si="244"/>
        <v/>
      </c>
      <c r="O3886" s="15" t="str">
        <f>IF(I3886&lt;&gt;FALSE,VLOOKUP(H3886,internet_municipalities!$B$2:$W$226,22,FALSE),"NO INTERNET")</f>
        <v>NO INTERNET</v>
      </c>
      <c r="P3886" s="16" t="str">
        <f t="shared" si="245"/>
        <v>NO INTERNET</v>
      </c>
    </row>
    <row r="3887" spans="1:16" x14ac:dyDescent="0.2">
      <c r="A3887">
        <v>10669</v>
      </c>
      <c r="B3887" t="b">
        <v>1</v>
      </c>
      <c r="C3887" t="s">
        <v>1463</v>
      </c>
      <c r="D3887" t="s">
        <v>5033</v>
      </c>
      <c r="E3887">
        <v>310</v>
      </c>
      <c r="F3887">
        <v>99</v>
      </c>
      <c r="G3887" t="b">
        <v>0</v>
      </c>
      <c r="H3887" t="str">
        <f>VLOOKUP(A3887,all_municipalities!$A$2:$M$445,2,FALSE)</f>
        <v>Prince, Township of</v>
      </c>
      <c r="I3887" t="b">
        <f>VLOOKUP(A3887,all_municipalities!$A$2:$M$445,9,FALSE)</f>
        <v>0</v>
      </c>
      <c r="J3887" t="b">
        <f>VLOOKUP(A3887,all_municipalities!$A$2:$M$445,13, FALSE)</f>
        <v>0</v>
      </c>
      <c r="K3887" t="str">
        <f t="shared" si="242"/>
        <v>NONE</v>
      </c>
      <c r="L3887">
        <v>0</v>
      </c>
      <c r="M3887" t="str">
        <f t="shared" si="243"/>
        <v>10669 Councillor</v>
      </c>
      <c r="N3887" s="6" t="str">
        <f t="shared" si="244"/>
        <v/>
      </c>
      <c r="O3887" s="15" t="str">
        <f>IF(I3887&lt;&gt;FALSE,VLOOKUP(H3887,internet_municipalities!$B$2:$W$226,22,FALSE),"NO INTERNET")</f>
        <v>NO INTERNET</v>
      </c>
      <c r="P3887" s="16" t="str">
        <f t="shared" si="245"/>
        <v>NO INTERNET</v>
      </c>
    </row>
    <row r="3888" spans="1:16" x14ac:dyDescent="0.2">
      <c r="A3888">
        <v>10669</v>
      </c>
      <c r="B3888" t="b">
        <v>1</v>
      </c>
      <c r="C3888" t="s">
        <v>1463</v>
      </c>
      <c r="D3888" t="s">
        <v>5034</v>
      </c>
      <c r="E3888">
        <v>294</v>
      </c>
      <c r="F3888">
        <v>83</v>
      </c>
      <c r="G3888" t="b">
        <v>0</v>
      </c>
      <c r="H3888" t="str">
        <f>VLOOKUP(A3888,all_municipalities!$A$2:$M$445,2,FALSE)</f>
        <v>Prince, Township of</v>
      </c>
      <c r="I3888" t="b">
        <f>VLOOKUP(A3888,all_municipalities!$A$2:$M$445,9,FALSE)</f>
        <v>0</v>
      </c>
      <c r="J3888" t="b">
        <f>VLOOKUP(A3888,all_municipalities!$A$2:$M$445,13, FALSE)</f>
        <v>0</v>
      </c>
      <c r="K3888" t="str">
        <f t="shared" si="242"/>
        <v>NONE</v>
      </c>
      <c r="L3888">
        <v>0</v>
      </c>
      <c r="M3888" t="str">
        <f t="shared" si="243"/>
        <v>10669 Councillor</v>
      </c>
      <c r="N3888" s="6" t="str">
        <f t="shared" si="244"/>
        <v/>
      </c>
      <c r="O3888" s="15" t="str">
        <f>IF(I3888&lt;&gt;FALSE,VLOOKUP(H3888,internet_municipalities!$B$2:$W$226,22,FALSE),"NO INTERNET")</f>
        <v>NO INTERNET</v>
      </c>
      <c r="P3888" s="16" t="str">
        <f t="shared" si="245"/>
        <v>NO INTERNET</v>
      </c>
    </row>
    <row r="3889" spans="1:16" x14ac:dyDescent="0.2">
      <c r="A3889">
        <v>10669</v>
      </c>
      <c r="B3889" t="b">
        <v>0</v>
      </c>
      <c r="C3889" t="s">
        <v>1463</v>
      </c>
      <c r="D3889" t="s">
        <v>5035</v>
      </c>
      <c r="E3889">
        <v>211</v>
      </c>
      <c r="F3889" t="s">
        <v>1460</v>
      </c>
      <c r="G3889" t="b">
        <v>0</v>
      </c>
      <c r="H3889" t="str">
        <f>VLOOKUP(A3889,all_municipalities!$A$2:$M$445,2,FALSE)</f>
        <v>Prince, Township of</v>
      </c>
      <c r="I3889" t="b">
        <f>VLOOKUP(A3889,all_municipalities!$A$2:$M$445,9,FALSE)</f>
        <v>0</v>
      </c>
      <c r="J3889" t="b">
        <f>VLOOKUP(A3889,all_municipalities!$A$2:$M$445,13, FALSE)</f>
        <v>0</v>
      </c>
      <c r="K3889" t="str">
        <f t="shared" si="242"/>
        <v>NONE</v>
      </c>
      <c r="L3889">
        <v>0</v>
      </c>
      <c r="M3889" t="str">
        <f t="shared" si="243"/>
        <v>10669 Councillor</v>
      </c>
      <c r="N3889" s="6" t="str">
        <f t="shared" si="244"/>
        <v/>
      </c>
      <c r="O3889" s="15" t="str">
        <f>IF(I3889&lt;&gt;FALSE,VLOOKUP(H3889,internet_municipalities!$B$2:$W$226,22,FALSE),"NO INTERNET")</f>
        <v>NO INTERNET</v>
      </c>
      <c r="P3889" s="16" t="str">
        <f t="shared" si="245"/>
        <v>NO INTERNET</v>
      </c>
    </row>
    <row r="3890" spans="1:16" x14ac:dyDescent="0.2">
      <c r="A3890">
        <v>10306</v>
      </c>
      <c r="B3890" t="b">
        <v>1</v>
      </c>
      <c r="C3890" t="s">
        <v>1463</v>
      </c>
      <c r="D3890" t="s">
        <v>5036</v>
      </c>
      <c r="E3890">
        <v>755</v>
      </c>
      <c r="F3890">
        <v>26</v>
      </c>
      <c r="G3890" t="b">
        <v>0</v>
      </c>
      <c r="H3890" t="str">
        <f>VLOOKUP(A3890,all_municipalities!$A$2:$M$445,2,FALSE)</f>
        <v>Puslinch, Township of</v>
      </c>
      <c r="I3890" t="b">
        <f>VLOOKUP(A3890,all_municipalities!$A$2:$M$445,9,FALSE)</f>
        <v>0</v>
      </c>
      <c r="J3890" t="b">
        <f>VLOOKUP(A3890,all_municipalities!$A$2:$M$445,13, FALSE)</f>
        <v>0</v>
      </c>
      <c r="K3890" t="str">
        <f t="shared" si="242"/>
        <v>NONE</v>
      </c>
      <c r="L3890">
        <v>0</v>
      </c>
      <c r="M3890" t="str">
        <f t="shared" si="243"/>
        <v>10306 Councillor</v>
      </c>
      <c r="N3890" s="6" t="str">
        <f t="shared" si="244"/>
        <v/>
      </c>
      <c r="O3890" s="15" t="str">
        <f>IF(I3890&lt;&gt;FALSE,VLOOKUP(H3890,internet_municipalities!$B$2:$W$226,22,FALSE),"NO INTERNET")</f>
        <v>NO INTERNET</v>
      </c>
      <c r="P3890" s="16" t="str">
        <f t="shared" si="245"/>
        <v>NO INTERNET</v>
      </c>
    </row>
    <row r="3891" spans="1:16" x14ac:dyDescent="0.2">
      <c r="A3891">
        <v>10306</v>
      </c>
      <c r="B3891" t="b">
        <v>1</v>
      </c>
      <c r="C3891" t="s">
        <v>1463</v>
      </c>
      <c r="D3891" t="s">
        <v>5037</v>
      </c>
      <c r="E3891">
        <v>875</v>
      </c>
      <c r="F3891">
        <v>146</v>
      </c>
      <c r="G3891" t="b">
        <v>0</v>
      </c>
      <c r="H3891" t="str">
        <f>VLOOKUP(A3891,all_municipalities!$A$2:$M$445,2,FALSE)</f>
        <v>Puslinch, Township of</v>
      </c>
      <c r="I3891" t="b">
        <f>VLOOKUP(A3891,all_municipalities!$A$2:$M$445,9,FALSE)</f>
        <v>0</v>
      </c>
      <c r="J3891" t="b">
        <f>VLOOKUP(A3891,all_municipalities!$A$2:$M$445,13, FALSE)</f>
        <v>0</v>
      </c>
      <c r="K3891" t="str">
        <f t="shared" si="242"/>
        <v>NONE</v>
      </c>
      <c r="L3891">
        <v>0</v>
      </c>
      <c r="M3891" t="str">
        <f t="shared" si="243"/>
        <v>10306 Councillor</v>
      </c>
      <c r="N3891" s="6" t="str">
        <f t="shared" si="244"/>
        <v/>
      </c>
      <c r="O3891" s="15" t="str">
        <f>IF(I3891&lt;&gt;FALSE,VLOOKUP(H3891,internet_municipalities!$B$2:$W$226,22,FALSE),"NO INTERNET")</f>
        <v>NO INTERNET</v>
      </c>
      <c r="P3891" s="16" t="str">
        <f t="shared" si="245"/>
        <v>NO INTERNET</v>
      </c>
    </row>
    <row r="3892" spans="1:16" x14ac:dyDescent="0.2">
      <c r="A3892">
        <v>10306</v>
      </c>
      <c r="B3892" t="b">
        <v>1</v>
      </c>
      <c r="C3892" t="s">
        <v>1463</v>
      </c>
      <c r="D3892" t="s">
        <v>5038</v>
      </c>
      <c r="E3892">
        <v>783</v>
      </c>
      <c r="F3892">
        <v>54</v>
      </c>
      <c r="G3892" t="b">
        <v>0</v>
      </c>
      <c r="H3892" t="str">
        <f>VLOOKUP(A3892,all_municipalities!$A$2:$M$445,2,FALSE)</f>
        <v>Puslinch, Township of</v>
      </c>
      <c r="I3892" t="b">
        <f>VLOOKUP(A3892,all_municipalities!$A$2:$M$445,9,FALSE)</f>
        <v>0</v>
      </c>
      <c r="J3892" t="b">
        <f>VLOOKUP(A3892,all_municipalities!$A$2:$M$445,13, FALSE)</f>
        <v>0</v>
      </c>
      <c r="K3892" t="str">
        <f t="shared" si="242"/>
        <v>NONE</v>
      </c>
      <c r="L3892">
        <v>0</v>
      </c>
      <c r="M3892" t="str">
        <f t="shared" si="243"/>
        <v>10306 Councillor</v>
      </c>
      <c r="N3892" s="6" t="str">
        <f t="shared" si="244"/>
        <v/>
      </c>
      <c r="O3892" s="15" t="str">
        <f>IF(I3892&lt;&gt;FALSE,VLOOKUP(H3892,internet_municipalities!$B$2:$W$226,22,FALSE),"NO INTERNET")</f>
        <v>NO INTERNET</v>
      </c>
      <c r="P3892" s="16" t="str">
        <f t="shared" si="245"/>
        <v>NO INTERNET</v>
      </c>
    </row>
    <row r="3893" spans="1:16" x14ac:dyDescent="0.2">
      <c r="A3893">
        <v>10306</v>
      </c>
      <c r="B3893" t="b">
        <v>1</v>
      </c>
      <c r="C3893" t="s">
        <v>1463</v>
      </c>
      <c r="D3893" t="s">
        <v>5039</v>
      </c>
      <c r="E3893">
        <v>905</v>
      </c>
      <c r="F3893">
        <v>176</v>
      </c>
      <c r="G3893" t="b">
        <v>0</v>
      </c>
      <c r="H3893" t="str">
        <f>VLOOKUP(A3893,all_municipalities!$A$2:$M$445,2,FALSE)</f>
        <v>Puslinch, Township of</v>
      </c>
      <c r="I3893" t="b">
        <f>VLOOKUP(A3893,all_municipalities!$A$2:$M$445,9,FALSE)</f>
        <v>0</v>
      </c>
      <c r="J3893" t="b">
        <f>VLOOKUP(A3893,all_municipalities!$A$2:$M$445,13, FALSE)</f>
        <v>0</v>
      </c>
      <c r="K3893" t="str">
        <f t="shared" si="242"/>
        <v>NONE</v>
      </c>
      <c r="L3893">
        <v>0</v>
      </c>
      <c r="M3893" t="str">
        <f t="shared" si="243"/>
        <v>10306 Councillor</v>
      </c>
      <c r="N3893" s="6" t="str">
        <f t="shared" si="244"/>
        <v/>
      </c>
      <c r="O3893" s="15" t="str">
        <f>IF(I3893&lt;&gt;FALSE,VLOOKUP(H3893,internet_municipalities!$B$2:$W$226,22,FALSE),"NO INTERNET")</f>
        <v>NO INTERNET</v>
      </c>
      <c r="P3893" s="16" t="str">
        <f t="shared" si="245"/>
        <v>NO INTERNET</v>
      </c>
    </row>
    <row r="3894" spans="1:16" x14ac:dyDescent="0.2">
      <c r="A3894">
        <v>10306</v>
      </c>
      <c r="B3894" t="b">
        <v>0</v>
      </c>
      <c r="C3894" t="s">
        <v>1463</v>
      </c>
      <c r="D3894" t="s">
        <v>5040</v>
      </c>
      <c r="E3894">
        <v>729</v>
      </c>
      <c r="F3894" t="s">
        <v>1460</v>
      </c>
      <c r="G3894" t="b">
        <v>0</v>
      </c>
      <c r="H3894" t="str">
        <f>VLOOKUP(A3894,all_municipalities!$A$2:$M$445,2,FALSE)</f>
        <v>Puslinch, Township of</v>
      </c>
      <c r="I3894" t="b">
        <f>VLOOKUP(A3894,all_municipalities!$A$2:$M$445,9,FALSE)</f>
        <v>0</v>
      </c>
      <c r="J3894" t="b">
        <f>VLOOKUP(A3894,all_municipalities!$A$2:$M$445,13, FALSE)</f>
        <v>0</v>
      </c>
      <c r="K3894" t="str">
        <f t="shared" si="242"/>
        <v>NONE</v>
      </c>
      <c r="L3894">
        <v>0</v>
      </c>
      <c r="M3894" t="str">
        <f t="shared" si="243"/>
        <v>10306 Councillor</v>
      </c>
      <c r="N3894" s="6" t="str">
        <f t="shared" si="244"/>
        <v/>
      </c>
      <c r="O3894" s="15" t="str">
        <f>IF(I3894&lt;&gt;FALSE,VLOOKUP(H3894,internet_municipalities!$B$2:$W$226,22,FALSE),"NO INTERNET")</f>
        <v>NO INTERNET</v>
      </c>
      <c r="P3894" s="16" t="str">
        <f t="shared" si="245"/>
        <v>NO INTERNET</v>
      </c>
    </row>
    <row r="3895" spans="1:16" x14ac:dyDescent="0.2">
      <c r="A3895">
        <v>10306</v>
      </c>
      <c r="B3895" t="b">
        <v>0</v>
      </c>
      <c r="C3895" t="s">
        <v>1463</v>
      </c>
      <c r="D3895" t="s">
        <v>5041</v>
      </c>
      <c r="E3895">
        <v>660</v>
      </c>
      <c r="F3895" t="s">
        <v>1460</v>
      </c>
      <c r="G3895" t="b">
        <v>0</v>
      </c>
      <c r="H3895" t="str">
        <f>VLOOKUP(A3895,all_municipalities!$A$2:$M$445,2,FALSE)</f>
        <v>Puslinch, Township of</v>
      </c>
      <c r="I3895" t="b">
        <f>VLOOKUP(A3895,all_municipalities!$A$2:$M$445,9,FALSE)</f>
        <v>0</v>
      </c>
      <c r="J3895" t="b">
        <f>VLOOKUP(A3895,all_municipalities!$A$2:$M$445,13, FALSE)</f>
        <v>0</v>
      </c>
      <c r="K3895" t="str">
        <f t="shared" si="242"/>
        <v>NONE</v>
      </c>
      <c r="L3895">
        <v>0</v>
      </c>
      <c r="M3895" t="str">
        <f t="shared" si="243"/>
        <v>10306 Councillor</v>
      </c>
      <c r="N3895" s="6" t="str">
        <f t="shared" si="244"/>
        <v/>
      </c>
      <c r="O3895" s="15" t="str">
        <f>IF(I3895&lt;&gt;FALSE,VLOOKUP(H3895,internet_municipalities!$B$2:$W$226,22,FALSE),"NO INTERNET")</f>
        <v>NO INTERNET</v>
      </c>
      <c r="P3895" s="16" t="str">
        <f t="shared" si="245"/>
        <v>NO INTERNET</v>
      </c>
    </row>
    <row r="3896" spans="1:16" x14ac:dyDescent="0.2">
      <c r="A3896">
        <v>10647</v>
      </c>
      <c r="B3896" t="b">
        <v>1</v>
      </c>
      <c r="C3896" t="s">
        <v>1463</v>
      </c>
      <c r="D3896" t="s">
        <v>5066</v>
      </c>
      <c r="E3896">
        <v>80</v>
      </c>
      <c r="F3896">
        <v>6</v>
      </c>
      <c r="G3896" t="b">
        <v>0</v>
      </c>
      <c r="H3896" t="str">
        <f>VLOOKUP(A3896,all_municipalities!$A$2:$M$445,2,FALSE)</f>
        <v>Rainy River, Town of</v>
      </c>
      <c r="I3896" t="b">
        <f>VLOOKUP(A3896,all_municipalities!$A$2:$M$445,9,FALSE)</f>
        <v>0</v>
      </c>
      <c r="J3896" t="b">
        <f>VLOOKUP(A3896,all_municipalities!$A$2:$M$445,13, FALSE)</f>
        <v>0</v>
      </c>
      <c r="K3896" t="str">
        <f t="shared" si="242"/>
        <v>NONE</v>
      </c>
      <c r="L3896">
        <v>0</v>
      </c>
      <c r="M3896" t="str">
        <f t="shared" si="243"/>
        <v>10647 Councillor</v>
      </c>
      <c r="N3896" s="6" t="str">
        <f t="shared" si="244"/>
        <v/>
      </c>
      <c r="O3896" s="15" t="str">
        <f>IF(I3896&lt;&gt;FALSE,VLOOKUP(H3896,internet_municipalities!$B$2:$W$226,22,FALSE),"NO INTERNET")</f>
        <v>NO INTERNET</v>
      </c>
      <c r="P3896" s="16" t="str">
        <f t="shared" si="245"/>
        <v>NO INTERNET</v>
      </c>
    </row>
    <row r="3897" spans="1:16" x14ac:dyDescent="0.2">
      <c r="A3897">
        <v>10647</v>
      </c>
      <c r="B3897" t="b">
        <v>1</v>
      </c>
      <c r="C3897" t="s">
        <v>1463</v>
      </c>
      <c r="D3897" t="s">
        <v>5067</v>
      </c>
      <c r="E3897">
        <v>143</v>
      </c>
      <c r="F3897">
        <v>69</v>
      </c>
      <c r="G3897" t="b">
        <v>0</v>
      </c>
      <c r="H3897" t="str">
        <f>VLOOKUP(A3897,all_municipalities!$A$2:$M$445,2,FALSE)</f>
        <v>Rainy River, Town of</v>
      </c>
      <c r="I3897" t="b">
        <f>VLOOKUP(A3897,all_municipalities!$A$2:$M$445,9,FALSE)</f>
        <v>0</v>
      </c>
      <c r="J3897" t="b">
        <f>VLOOKUP(A3897,all_municipalities!$A$2:$M$445,13, FALSE)</f>
        <v>0</v>
      </c>
      <c r="K3897" t="str">
        <f t="shared" si="242"/>
        <v>NONE</v>
      </c>
      <c r="L3897">
        <v>0</v>
      </c>
      <c r="M3897" t="str">
        <f t="shared" si="243"/>
        <v>10647 Councillor</v>
      </c>
      <c r="N3897" s="6" t="str">
        <f t="shared" si="244"/>
        <v/>
      </c>
      <c r="O3897" s="15" t="str">
        <f>IF(I3897&lt;&gt;FALSE,VLOOKUP(H3897,internet_municipalities!$B$2:$W$226,22,FALSE),"NO INTERNET")</f>
        <v>NO INTERNET</v>
      </c>
      <c r="P3897" s="16" t="str">
        <f t="shared" si="245"/>
        <v>NO INTERNET</v>
      </c>
    </row>
    <row r="3898" spans="1:16" x14ac:dyDescent="0.2">
      <c r="A3898">
        <v>10647</v>
      </c>
      <c r="B3898" t="b">
        <v>1</v>
      </c>
      <c r="C3898" t="s">
        <v>1463</v>
      </c>
      <c r="D3898" t="s">
        <v>5068</v>
      </c>
      <c r="E3898">
        <v>117</v>
      </c>
      <c r="F3898">
        <v>43</v>
      </c>
      <c r="G3898" t="b">
        <v>0</v>
      </c>
      <c r="H3898" t="str">
        <f>VLOOKUP(A3898,all_municipalities!$A$2:$M$445,2,FALSE)</f>
        <v>Rainy River, Town of</v>
      </c>
      <c r="I3898" t="b">
        <f>VLOOKUP(A3898,all_municipalities!$A$2:$M$445,9,FALSE)</f>
        <v>0</v>
      </c>
      <c r="J3898" t="b">
        <f>VLOOKUP(A3898,all_municipalities!$A$2:$M$445,13, FALSE)</f>
        <v>0</v>
      </c>
      <c r="K3898" t="str">
        <f t="shared" si="242"/>
        <v>NONE</v>
      </c>
      <c r="L3898">
        <v>0</v>
      </c>
      <c r="M3898" t="str">
        <f t="shared" si="243"/>
        <v>10647 Councillor</v>
      </c>
      <c r="N3898" s="6" t="str">
        <f t="shared" si="244"/>
        <v/>
      </c>
      <c r="O3898" s="15" t="str">
        <f>IF(I3898&lt;&gt;FALSE,VLOOKUP(H3898,internet_municipalities!$B$2:$W$226,22,FALSE),"NO INTERNET")</f>
        <v>NO INTERNET</v>
      </c>
      <c r="P3898" s="16" t="str">
        <f t="shared" si="245"/>
        <v>NO INTERNET</v>
      </c>
    </row>
    <row r="3899" spans="1:16" x14ac:dyDescent="0.2">
      <c r="A3899">
        <v>10647</v>
      </c>
      <c r="B3899" t="b">
        <v>1</v>
      </c>
      <c r="C3899" t="s">
        <v>1463</v>
      </c>
      <c r="D3899" t="s">
        <v>5069</v>
      </c>
      <c r="E3899">
        <v>131</v>
      </c>
      <c r="F3899">
        <v>57</v>
      </c>
      <c r="G3899" t="b">
        <v>0</v>
      </c>
      <c r="H3899" t="str">
        <f>VLOOKUP(A3899,all_municipalities!$A$2:$M$445,2,FALSE)</f>
        <v>Rainy River, Town of</v>
      </c>
      <c r="I3899" t="b">
        <f>VLOOKUP(A3899,all_municipalities!$A$2:$M$445,9,FALSE)</f>
        <v>0</v>
      </c>
      <c r="J3899" t="b">
        <f>VLOOKUP(A3899,all_municipalities!$A$2:$M$445,13, FALSE)</f>
        <v>0</v>
      </c>
      <c r="K3899" t="str">
        <f t="shared" si="242"/>
        <v>NONE</v>
      </c>
      <c r="L3899">
        <v>0</v>
      </c>
      <c r="M3899" t="str">
        <f t="shared" si="243"/>
        <v>10647 Councillor</v>
      </c>
      <c r="N3899" s="6" t="str">
        <f t="shared" si="244"/>
        <v/>
      </c>
      <c r="O3899" s="15" t="str">
        <f>IF(I3899&lt;&gt;FALSE,VLOOKUP(H3899,internet_municipalities!$B$2:$W$226,22,FALSE),"NO INTERNET")</f>
        <v>NO INTERNET</v>
      </c>
      <c r="P3899" s="16" t="str">
        <f t="shared" si="245"/>
        <v>NO INTERNET</v>
      </c>
    </row>
    <row r="3900" spans="1:16" x14ac:dyDescent="0.2">
      <c r="A3900">
        <v>10647</v>
      </c>
      <c r="B3900" t="b">
        <v>1</v>
      </c>
      <c r="C3900" t="s">
        <v>1463</v>
      </c>
      <c r="D3900" t="s">
        <v>5070</v>
      </c>
      <c r="E3900">
        <v>81</v>
      </c>
      <c r="F3900">
        <v>7</v>
      </c>
      <c r="G3900" t="b">
        <v>0</v>
      </c>
      <c r="H3900" t="str">
        <f>VLOOKUP(A3900,all_municipalities!$A$2:$M$445,2,FALSE)</f>
        <v>Rainy River, Town of</v>
      </c>
      <c r="I3900" t="b">
        <f>VLOOKUP(A3900,all_municipalities!$A$2:$M$445,9,FALSE)</f>
        <v>0</v>
      </c>
      <c r="J3900" t="b">
        <f>VLOOKUP(A3900,all_municipalities!$A$2:$M$445,13, FALSE)</f>
        <v>0</v>
      </c>
      <c r="K3900" t="str">
        <f t="shared" si="242"/>
        <v>NONE</v>
      </c>
      <c r="L3900">
        <v>0</v>
      </c>
      <c r="M3900" t="str">
        <f t="shared" si="243"/>
        <v>10647 Councillor</v>
      </c>
      <c r="N3900" s="6" t="str">
        <f t="shared" si="244"/>
        <v/>
      </c>
      <c r="O3900" s="15" t="str">
        <f>IF(I3900&lt;&gt;FALSE,VLOOKUP(H3900,internet_municipalities!$B$2:$W$226,22,FALSE),"NO INTERNET")</f>
        <v>NO INTERNET</v>
      </c>
      <c r="P3900" s="16" t="str">
        <f t="shared" si="245"/>
        <v>NO INTERNET</v>
      </c>
    </row>
    <row r="3901" spans="1:16" x14ac:dyDescent="0.2">
      <c r="A3901">
        <v>10647</v>
      </c>
      <c r="B3901" t="b">
        <v>1</v>
      </c>
      <c r="C3901" t="s">
        <v>1463</v>
      </c>
      <c r="D3901" t="s">
        <v>5071</v>
      </c>
      <c r="E3901">
        <v>105</v>
      </c>
      <c r="F3901">
        <v>31</v>
      </c>
      <c r="G3901" t="b">
        <v>0</v>
      </c>
      <c r="H3901" t="str">
        <f>VLOOKUP(A3901,all_municipalities!$A$2:$M$445,2,FALSE)</f>
        <v>Rainy River, Town of</v>
      </c>
      <c r="I3901" t="b">
        <f>VLOOKUP(A3901,all_municipalities!$A$2:$M$445,9,FALSE)</f>
        <v>0</v>
      </c>
      <c r="J3901" t="b">
        <f>VLOOKUP(A3901,all_municipalities!$A$2:$M$445,13, FALSE)</f>
        <v>0</v>
      </c>
      <c r="K3901" t="str">
        <f t="shared" si="242"/>
        <v>NONE</v>
      </c>
      <c r="L3901">
        <v>0</v>
      </c>
      <c r="M3901" t="str">
        <f t="shared" si="243"/>
        <v>10647 Councillor</v>
      </c>
      <c r="N3901" s="6" t="str">
        <f t="shared" si="244"/>
        <v/>
      </c>
      <c r="O3901" s="15" t="str">
        <f>IF(I3901&lt;&gt;FALSE,VLOOKUP(H3901,internet_municipalities!$B$2:$W$226,22,FALSE),"NO INTERNET")</f>
        <v>NO INTERNET</v>
      </c>
      <c r="P3901" s="16" t="str">
        <f t="shared" si="245"/>
        <v>NO INTERNET</v>
      </c>
    </row>
    <row r="3902" spans="1:16" x14ac:dyDescent="0.2">
      <c r="A3902">
        <v>10647</v>
      </c>
      <c r="B3902" t="b">
        <v>0</v>
      </c>
      <c r="C3902" t="s">
        <v>1463</v>
      </c>
      <c r="D3902" t="s">
        <v>5072</v>
      </c>
      <c r="E3902">
        <v>30</v>
      </c>
      <c r="F3902" t="s">
        <v>1460</v>
      </c>
      <c r="G3902" t="b">
        <v>0</v>
      </c>
      <c r="H3902" t="str">
        <f>VLOOKUP(A3902,all_municipalities!$A$2:$M$445,2,FALSE)</f>
        <v>Rainy River, Town of</v>
      </c>
      <c r="I3902" t="b">
        <f>VLOOKUP(A3902,all_municipalities!$A$2:$M$445,9,FALSE)</f>
        <v>0</v>
      </c>
      <c r="J3902" t="b">
        <f>VLOOKUP(A3902,all_municipalities!$A$2:$M$445,13, FALSE)</f>
        <v>0</v>
      </c>
      <c r="K3902" t="str">
        <f t="shared" si="242"/>
        <v>NONE</v>
      </c>
      <c r="L3902">
        <v>0</v>
      </c>
      <c r="M3902" t="str">
        <f t="shared" si="243"/>
        <v>10647 Councillor</v>
      </c>
      <c r="N3902" s="6" t="str">
        <f t="shared" si="244"/>
        <v/>
      </c>
      <c r="O3902" s="15" t="str">
        <f>IF(I3902&lt;&gt;FALSE,VLOOKUP(H3902,internet_municipalities!$B$2:$W$226,22,FALSE),"NO INTERNET")</f>
        <v>NO INTERNET</v>
      </c>
      <c r="P3902" s="16" t="str">
        <f t="shared" si="245"/>
        <v>NO INTERNET</v>
      </c>
    </row>
    <row r="3903" spans="1:16" x14ac:dyDescent="0.2">
      <c r="A3903">
        <v>10647</v>
      </c>
      <c r="B3903" t="b">
        <v>0</v>
      </c>
      <c r="C3903" t="s">
        <v>1463</v>
      </c>
      <c r="D3903" t="s">
        <v>5073</v>
      </c>
      <c r="E3903">
        <v>74</v>
      </c>
      <c r="F3903" t="s">
        <v>1460</v>
      </c>
      <c r="G3903" t="b">
        <v>0</v>
      </c>
      <c r="H3903" t="str">
        <f>VLOOKUP(A3903,all_municipalities!$A$2:$M$445,2,FALSE)</f>
        <v>Rainy River, Town of</v>
      </c>
      <c r="I3903" t="b">
        <f>VLOOKUP(A3903,all_municipalities!$A$2:$M$445,9,FALSE)</f>
        <v>0</v>
      </c>
      <c r="J3903" t="b">
        <f>VLOOKUP(A3903,all_municipalities!$A$2:$M$445,13, FALSE)</f>
        <v>0</v>
      </c>
      <c r="K3903" t="str">
        <f t="shared" si="242"/>
        <v>NONE</v>
      </c>
      <c r="L3903">
        <v>0</v>
      </c>
      <c r="M3903" t="str">
        <f t="shared" si="243"/>
        <v>10647 Councillor</v>
      </c>
      <c r="N3903" s="6" t="str">
        <f t="shared" si="244"/>
        <v/>
      </c>
      <c r="O3903" s="15" t="str">
        <f>IF(I3903&lt;&gt;FALSE,VLOOKUP(H3903,internet_municipalities!$B$2:$W$226,22,FALSE),"NO INTERNET")</f>
        <v>NO INTERNET</v>
      </c>
      <c r="P3903" s="16" t="str">
        <f t="shared" si="245"/>
        <v>NO INTERNET</v>
      </c>
    </row>
    <row r="3904" spans="1:16" x14ac:dyDescent="0.2">
      <c r="A3904">
        <v>10647</v>
      </c>
      <c r="B3904" t="b">
        <v>0</v>
      </c>
      <c r="C3904" t="s">
        <v>1463</v>
      </c>
      <c r="D3904" t="s">
        <v>5074</v>
      </c>
      <c r="E3904">
        <v>40</v>
      </c>
      <c r="F3904" t="s">
        <v>1460</v>
      </c>
      <c r="G3904" t="b">
        <v>0</v>
      </c>
      <c r="H3904" t="str">
        <f>VLOOKUP(A3904,all_municipalities!$A$2:$M$445,2,FALSE)</f>
        <v>Rainy River, Town of</v>
      </c>
      <c r="I3904" t="b">
        <f>VLOOKUP(A3904,all_municipalities!$A$2:$M$445,9,FALSE)</f>
        <v>0</v>
      </c>
      <c r="J3904" t="b">
        <f>VLOOKUP(A3904,all_municipalities!$A$2:$M$445,13, FALSE)</f>
        <v>0</v>
      </c>
      <c r="K3904" t="str">
        <f t="shared" si="242"/>
        <v>NONE</v>
      </c>
      <c r="L3904">
        <v>0</v>
      </c>
      <c r="M3904" t="str">
        <f t="shared" si="243"/>
        <v>10647 Councillor</v>
      </c>
      <c r="N3904" s="6" t="str">
        <f t="shared" si="244"/>
        <v/>
      </c>
      <c r="O3904" s="15" t="str">
        <f>IF(I3904&lt;&gt;FALSE,VLOOKUP(H3904,internet_municipalities!$B$2:$W$226,22,FALSE),"NO INTERNET")</f>
        <v>NO INTERNET</v>
      </c>
      <c r="P3904" s="16" t="str">
        <f t="shared" si="245"/>
        <v>NO INTERNET</v>
      </c>
    </row>
    <row r="3905" spans="1:16" x14ac:dyDescent="0.2">
      <c r="A3905">
        <v>10647</v>
      </c>
      <c r="B3905" t="b">
        <v>0</v>
      </c>
      <c r="C3905" t="s">
        <v>1463</v>
      </c>
      <c r="D3905" t="s">
        <v>5075</v>
      </c>
      <c r="E3905">
        <v>58</v>
      </c>
      <c r="F3905" t="s">
        <v>1460</v>
      </c>
      <c r="G3905" t="b">
        <v>0</v>
      </c>
      <c r="H3905" t="str">
        <f>VLOOKUP(A3905,all_municipalities!$A$2:$M$445,2,FALSE)</f>
        <v>Rainy River, Town of</v>
      </c>
      <c r="I3905" t="b">
        <f>VLOOKUP(A3905,all_municipalities!$A$2:$M$445,9,FALSE)</f>
        <v>0</v>
      </c>
      <c r="J3905" t="b">
        <f>VLOOKUP(A3905,all_municipalities!$A$2:$M$445,13, FALSE)</f>
        <v>0</v>
      </c>
      <c r="K3905" t="str">
        <f t="shared" si="242"/>
        <v>NONE</v>
      </c>
      <c r="L3905">
        <v>0</v>
      </c>
      <c r="M3905" t="str">
        <f t="shared" si="243"/>
        <v>10647 Councillor</v>
      </c>
      <c r="N3905" s="6" t="str">
        <f t="shared" si="244"/>
        <v/>
      </c>
      <c r="O3905" s="15" t="str">
        <f>IF(I3905&lt;&gt;FALSE,VLOOKUP(H3905,internet_municipalities!$B$2:$W$226,22,FALSE),"NO INTERNET")</f>
        <v>NO INTERNET</v>
      </c>
      <c r="P3905" s="16" t="str">
        <f t="shared" si="245"/>
        <v>NO INTERNET</v>
      </c>
    </row>
    <row r="3906" spans="1:16" x14ac:dyDescent="0.2">
      <c r="A3906">
        <v>10112</v>
      </c>
      <c r="B3906" t="b">
        <v>1</v>
      </c>
      <c r="C3906" t="s">
        <v>1473</v>
      </c>
      <c r="D3906" t="s">
        <v>5076</v>
      </c>
      <c r="E3906">
        <v>578</v>
      </c>
      <c r="F3906">
        <v>201</v>
      </c>
      <c r="G3906" t="b">
        <v>0</v>
      </c>
      <c r="H3906" t="str">
        <f>VLOOKUP(A3906,all_municipalities!$A$2:$M$445,2,FALSE)</f>
        <v>Ramara, Township of</v>
      </c>
      <c r="I3906" t="b">
        <f>VLOOKUP(A3906,all_municipalities!$A$2:$M$445,9,FALSE)</f>
        <v>1</v>
      </c>
      <c r="J3906" t="b">
        <f>VLOOKUP(A3906,all_municipalities!$A$2:$M$445,13, FALSE)</f>
        <v>0</v>
      </c>
      <c r="K3906" t="str">
        <f t="shared" ref="K3906:K3969" si="246">IF(J3906=TRUE,IF(F3906&lt;=10,"HIGH",IF(F3906&lt;=100,"MID",IF(F3906&lt;=1000,"LOW","NONE"))),"NONE")</f>
        <v>NONE</v>
      </c>
      <c r="L3906">
        <v>0</v>
      </c>
      <c r="M3906" t="str">
        <f t="shared" ref="M3906:M3969" si="247">CONCATENATE(A3906, " ",C3906)</f>
        <v>10112 Councillor, Ward 5</v>
      </c>
      <c r="N3906" s="6" t="str">
        <f t="shared" si="244"/>
        <v>10112 Councillor, Ward 5</v>
      </c>
      <c r="O3906" s="15">
        <f>IF(I3906&lt;&gt;FALSE,VLOOKUP(H3906,internet_municipalities!$B$2:$W$226,22,FALSE),"NO INTERNET")</f>
        <v>7587</v>
      </c>
      <c r="P3906" s="16">
        <f t="shared" si="245"/>
        <v>2.649268485567418E-2</v>
      </c>
    </row>
    <row r="3907" spans="1:16" x14ac:dyDescent="0.2">
      <c r="A3907">
        <v>10112</v>
      </c>
      <c r="B3907" t="b">
        <v>1</v>
      </c>
      <c r="C3907" t="s">
        <v>1471</v>
      </c>
      <c r="D3907" t="s">
        <v>5077</v>
      </c>
      <c r="E3907">
        <v>367</v>
      </c>
      <c r="F3907">
        <v>29</v>
      </c>
      <c r="G3907" t="b">
        <v>0</v>
      </c>
      <c r="H3907" t="str">
        <f>VLOOKUP(A3907,all_municipalities!$A$2:$M$445,2,FALSE)</f>
        <v>Ramara, Township of</v>
      </c>
      <c r="I3907" t="b">
        <f>VLOOKUP(A3907,all_municipalities!$A$2:$M$445,9,FALSE)</f>
        <v>1</v>
      </c>
      <c r="J3907" t="b">
        <f>VLOOKUP(A3907,all_municipalities!$A$2:$M$445,13, FALSE)</f>
        <v>0</v>
      </c>
      <c r="K3907" t="str">
        <f t="shared" si="246"/>
        <v>NONE</v>
      </c>
      <c r="L3907">
        <v>0</v>
      </c>
      <c r="M3907" t="str">
        <f t="shared" si="247"/>
        <v>10112 Councillor, Ward 4</v>
      </c>
      <c r="N3907" s="6" t="str">
        <f t="shared" ref="N3907:N3970" si="248">IF(I3907,M3907,"")</f>
        <v>10112 Councillor, Ward 4</v>
      </c>
      <c r="O3907" s="15">
        <f>IF(I3907&lt;&gt;FALSE,VLOOKUP(H3907,internet_municipalities!$B$2:$W$226,22,FALSE),"NO INTERNET")</f>
        <v>7587</v>
      </c>
      <c r="P3907" s="16">
        <f t="shared" si="245"/>
        <v>3.8223276657440358E-3</v>
      </c>
    </row>
    <row r="3908" spans="1:16" x14ac:dyDescent="0.2">
      <c r="A3908">
        <v>10112</v>
      </c>
      <c r="B3908" t="b">
        <v>1</v>
      </c>
      <c r="C3908" t="s">
        <v>1475</v>
      </c>
      <c r="D3908" t="s">
        <v>5078</v>
      </c>
      <c r="E3908">
        <v>472</v>
      </c>
      <c r="F3908">
        <v>122</v>
      </c>
      <c r="G3908" t="b">
        <v>0</v>
      </c>
      <c r="H3908" t="str">
        <f>VLOOKUP(A3908,all_municipalities!$A$2:$M$445,2,FALSE)</f>
        <v>Ramara, Township of</v>
      </c>
      <c r="I3908" t="b">
        <f>VLOOKUP(A3908,all_municipalities!$A$2:$M$445,9,FALSE)</f>
        <v>1</v>
      </c>
      <c r="J3908" t="b">
        <f>VLOOKUP(A3908,all_municipalities!$A$2:$M$445,13, FALSE)</f>
        <v>0</v>
      </c>
      <c r="K3908" t="str">
        <f t="shared" si="246"/>
        <v>NONE</v>
      </c>
      <c r="L3908">
        <v>0</v>
      </c>
      <c r="M3908" t="str">
        <f t="shared" si="247"/>
        <v>10112 Councillor, Ward 3</v>
      </c>
      <c r="N3908" s="6" t="str">
        <f t="shared" si="248"/>
        <v>10112 Councillor, Ward 3</v>
      </c>
      <c r="O3908" s="15">
        <f>IF(I3908&lt;&gt;FALSE,VLOOKUP(H3908,internet_municipalities!$B$2:$W$226,22,FALSE),"NO INTERNET")</f>
        <v>7587</v>
      </c>
      <c r="P3908" s="16">
        <f t="shared" si="245"/>
        <v>1.6080137076578356E-2</v>
      </c>
    </row>
    <row r="3909" spans="1:16" x14ac:dyDescent="0.2">
      <c r="A3909">
        <v>10112</v>
      </c>
      <c r="B3909" t="b">
        <v>1</v>
      </c>
      <c r="C3909" t="s">
        <v>1453</v>
      </c>
      <c r="D3909" t="s">
        <v>5079</v>
      </c>
      <c r="E3909">
        <v>416</v>
      </c>
      <c r="F3909">
        <v>12</v>
      </c>
      <c r="G3909" t="b">
        <v>0</v>
      </c>
      <c r="H3909" t="str">
        <f>VLOOKUP(A3909,all_municipalities!$A$2:$M$445,2,FALSE)</f>
        <v>Ramara, Township of</v>
      </c>
      <c r="I3909" t="b">
        <f>VLOOKUP(A3909,all_municipalities!$A$2:$M$445,9,FALSE)</f>
        <v>1</v>
      </c>
      <c r="J3909" t="b">
        <f>VLOOKUP(A3909,all_municipalities!$A$2:$M$445,13, FALSE)</f>
        <v>0</v>
      </c>
      <c r="K3909" t="str">
        <f t="shared" si="246"/>
        <v>NONE</v>
      </c>
      <c r="L3909">
        <v>0</v>
      </c>
      <c r="M3909" t="str">
        <f t="shared" si="247"/>
        <v>10112 Councillor, Ward 2</v>
      </c>
      <c r="N3909" s="6" t="str">
        <f t="shared" si="248"/>
        <v>10112 Councillor, Ward 2</v>
      </c>
      <c r="O3909" s="15">
        <f>IF(I3909&lt;&gt;FALSE,VLOOKUP(H3909,internet_municipalities!$B$2:$W$226,22,FALSE),"NO INTERNET")</f>
        <v>7587</v>
      </c>
      <c r="P3909" s="16">
        <f t="shared" si="245"/>
        <v>1.5816528272044287E-3</v>
      </c>
    </row>
    <row r="3910" spans="1:16" x14ac:dyDescent="0.2">
      <c r="A3910">
        <v>10112</v>
      </c>
      <c r="B3910" t="b">
        <v>1</v>
      </c>
      <c r="C3910" t="s">
        <v>1456</v>
      </c>
      <c r="D3910" t="s">
        <v>5080</v>
      </c>
      <c r="E3910" t="s">
        <v>461</v>
      </c>
      <c r="F3910" t="s">
        <v>461</v>
      </c>
      <c r="G3910" t="b">
        <v>0</v>
      </c>
      <c r="H3910" t="str">
        <f>VLOOKUP(A3910,all_municipalities!$A$2:$M$445,2,FALSE)</f>
        <v>Ramara, Township of</v>
      </c>
      <c r="I3910" t="b">
        <f>VLOOKUP(A3910,all_municipalities!$A$2:$M$445,9,FALSE)</f>
        <v>1</v>
      </c>
      <c r="J3910" t="b">
        <f>VLOOKUP(A3910,all_municipalities!$A$2:$M$445,13, FALSE)</f>
        <v>0</v>
      </c>
      <c r="K3910" t="str">
        <f t="shared" si="246"/>
        <v>NONE</v>
      </c>
      <c r="L3910">
        <v>0</v>
      </c>
      <c r="M3910" t="str">
        <f t="shared" si="247"/>
        <v>10112 Councillor, Ward 1</v>
      </c>
      <c r="N3910" s="6" t="str">
        <f t="shared" si="248"/>
        <v>10112 Councillor, Ward 1</v>
      </c>
      <c r="O3910" s="15">
        <f>IF(I3910&lt;&gt;FALSE,VLOOKUP(H3910,internet_municipalities!$B$2:$W$226,22,FALSE),"NO INTERNET")</f>
        <v>7587</v>
      </c>
      <c r="P3910" s="16" t="str">
        <f t="shared" si="245"/>
        <v>Acclaimed</v>
      </c>
    </row>
    <row r="3911" spans="1:16" x14ac:dyDescent="0.2">
      <c r="A3911">
        <v>10112</v>
      </c>
      <c r="B3911" t="b">
        <v>1</v>
      </c>
      <c r="C3911" t="s">
        <v>1479</v>
      </c>
      <c r="D3911" t="s">
        <v>5081</v>
      </c>
      <c r="E3911">
        <v>1457</v>
      </c>
      <c r="F3911">
        <v>57</v>
      </c>
      <c r="G3911" t="b">
        <v>0</v>
      </c>
      <c r="H3911" t="str">
        <f>VLOOKUP(A3911,all_municipalities!$A$2:$M$445,2,FALSE)</f>
        <v>Ramara, Township of</v>
      </c>
      <c r="I3911" t="b">
        <f>VLOOKUP(A3911,all_municipalities!$A$2:$M$445,9,FALSE)</f>
        <v>1</v>
      </c>
      <c r="J3911" t="b">
        <f>VLOOKUP(A3911,all_municipalities!$A$2:$M$445,13, FALSE)</f>
        <v>0</v>
      </c>
      <c r="K3911" t="str">
        <f t="shared" si="246"/>
        <v>NONE</v>
      </c>
      <c r="L3911">
        <v>0</v>
      </c>
      <c r="M3911" t="str">
        <f t="shared" si="247"/>
        <v>10112 Deputy Mayor</v>
      </c>
      <c r="N3911" s="6" t="str">
        <f t="shared" si="248"/>
        <v>10112 Deputy Mayor</v>
      </c>
      <c r="O3911" s="15">
        <f>IF(I3911&lt;&gt;FALSE,VLOOKUP(H3911,internet_municipalities!$B$2:$W$226,22,FALSE),"NO INTERNET")</f>
        <v>7587</v>
      </c>
      <c r="P3911" s="16">
        <f t="shared" ref="P3911:P3974" si="249">IF(I3911=TRUE,IF(F3911&lt;&gt;"Acclaimed",IF(F3911&lt;&gt;"Lost",F3911/O3911,"Lost"),"Acclaimed"),"NO INTERNET")</f>
        <v>7.5128509292210358E-3</v>
      </c>
    </row>
    <row r="3912" spans="1:16" x14ac:dyDescent="0.2">
      <c r="A3912">
        <v>10112</v>
      </c>
      <c r="B3912" t="b">
        <v>0</v>
      </c>
      <c r="C3912" t="s">
        <v>1479</v>
      </c>
      <c r="D3912" t="s">
        <v>5082</v>
      </c>
      <c r="E3912">
        <v>1400</v>
      </c>
      <c r="F3912" t="s">
        <v>1460</v>
      </c>
      <c r="G3912" t="b">
        <v>0</v>
      </c>
      <c r="H3912" t="str">
        <f>VLOOKUP(A3912,all_municipalities!$A$2:$M$445,2,FALSE)</f>
        <v>Ramara, Township of</v>
      </c>
      <c r="I3912" t="b">
        <f>VLOOKUP(A3912,all_municipalities!$A$2:$M$445,9,FALSE)</f>
        <v>1</v>
      </c>
      <c r="J3912" t="b">
        <f>VLOOKUP(A3912,all_municipalities!$A$2:$M$445,13, FALSE)</f>
        <v>0</v>
      </c>
      <c r="K3912" t="str">
        <f t="shared" si="246"/>
        <v>NONE</v>
      </c>
      <c r="L3912">
        <v>0</v>
      </c>
      <c r="M3912" t="str">
        <f t="shared" si="247"/>
        <v>10112 Deputy Mayor</v>
      </c>
      <c r="N3912" s="6" t="str">
        <f t="shared" si="248"/>
        <v>10112 Deputy Mayor</v>
      </c>
      <c r="O3912" s="15">
        <f>IF(I3912&lt;&gt;FALSE,VLOOKUP(H3912,internet_municipalities!$B$2:$W$226,22,FALSE),"NO INTERNET")</f>
        <v>7587</v>
      </c>
      <c r="P3912" s="16" t="str">
        <f t="shared" si="249"/>
        <v>Lost</v>
      </c>
    </row>
    <row r="3913" spans="1:16" x14ac:dyDescent="0.2">
      <c r="A3913">
        <v>10112</v>
      </c>
      <c r="B3913" t="b">
        <v>0</v>
      </c>
      <c r="C3913" t="s">
        <v>1479</v>
      </c>
      <c r="D3913" t="s">
        <v>5083</v>
      </c>
      <c r="E3913">
        <v>1314</v>
      </c>
      <c r="F3913" t="s">
        <v>1460</v>
      </c>
      <c r="G3913" t="b">
        <v>0</v>
      </c>
      <c r="H3913" t="str">
        <f>VLOOKUP(A3913,all_municipalities!$A$2:$M$445,2,FALSE)</f>
        <v>Ramara, Township of</v>
      </c>
      <c r="I3913" t="b">
        <f>VLOOKUP(A3913,all_municipalities!$A$2:$M$445,9,FALSE)</f>
        <v>1</v>
      </c>
      <c r="J3913" t="b">
        <f>VLOOKUP(A3913,all_municipalities!$A$2:$M$445,13, FALSE)</f>
        <v>0</v>
      </c>
      <c r="K3913" t="str">
        <f t="shared" si="246"/>
        <v>NONE</v>
      </c>
      <c r="L3913">
        <v>0</v>
      </c>
      <c r="M3913" t="str">
        <f t="shared" si="247"/>
        <v>10112 Deputy Mayor</v>
      </c>
      <c r="N3913" s="6" t="str">
        <f t="shared" si="248"/>
        <v>10112 Deputy Mayor</v>
      </c>
      <c r="O3913" s="15">
        <f>IF(I3913&lt;&gt;FALSE,VLOOKUP(H3913,internet_municipalities!$B$2:$W$226,22,FALSE),"NO INTERNET")</f>
        <v>7587</v>
      </c>
      <c r="P3913" s="16" t="str">
        <f t="shared" si="249"/>
        <v>Lost</v>
      </c>
    </row>
    <row r="3914" spans="1:16" x14ac:dyDescent="0.2">
      <c r="A3914">
        <v>10112</v>
      </c>
      <c r="B3914" t="b">
        <v>0</v>
      </c>
      <c r="C3914" t="s">
        <v>1453</v>
      </c>
      <c r="D3914" t="s">
        <v>5084</v>
      </c>
      <c r="E3914">
        <v>404</v>
      </c>
      <c r="F3914" t="s">
        <v>1460</v>
      </c>
      <c r="G3914" t="b">
        <v>0</v>
      </c>
      <c r="H3914" t="str">
        <f>VLOOKUP(A3914,all_municipalities!$A$2:$M$445,2,FALSE)</f>
        <v>Ramara, Township of</v>
      </c>
      <c r="I3914" t="b">
        <f>VLOOKUP(A3914,all_municipalities!$A$2:$M$445,9,FALSE)</f>
        <v>1</v>
      </c>
      <c r="J3914" t="b">
        <f>VLOOKUP(A3914,all_municipalities!$A$2:$M$445,13, FALSE)</f>
        <v>0</v>
      </c>
      <c r="K3914" t="str">
        <f t="shared" si="246"/>
        <v>NONE</v>
      </c>
      <c r="L3914">
        <v>0</v>
      </c>
      <c r="M3914" t="str">
        <f t="shared" si="247"/>
        <v>10112 Councillor, Ward 2</v>
      </c>
      <c r="N3914" s="6" t="str">
        <f t="shared" si="248"/>
        <v>10112 Councillor, Ward 2</v>
      </c>
      <c r="O3914" s="15">
        <f>IF(I3914&lt;&gt;FALSE,VLOOKUP(H3914,internet_municipalities!$B$2:$W$226,22,FALSE),"NO INTERNET")</f>
        <v>7587</v>
      </c>
      <c r="P3914" s="16" t="str">
        <f t="shared" si="249"/>
        <v>Lost</v>
      </c>
    </row>
    <row r="3915" spans="1:16" x14ac:dyDescent="0.2">
      <c r="A3915">
        <v>10112</v>
      </c>
      <c r="B3915" t="b">
        <v>0</v>
      </c>
      <c r="C3915" t="s">
        <v>1475</v>
      </c>
      <c r="D3915" t="s">
        <v>5085</v>
      </c>
      <c r="E3915">
        <v>350</v>
      </c>
      <c r="F3915" t="s">
        <v>1460</v>
      </c>
      <c r="G3915" t="b">
        <v>0</v>
      </c>
      <c r="H3915" t="str">
        <f>VLOOKUP(A3915,all_municipalities!$A$2:$M$445,2,FALSE)</f>
        <v>Ramara, Township of</v>
      </c>
      <c r="I3915" t="b">
        <f>VLOOKUP(A3915,all_municipalities!$A$2:$M$445,9,FALSE)</f>
        <v>1</v>
      </c>
      <c r="J3915" t="b">
        <f>VLOOKUP(A3915,all_municipalities!$A$2:$M$445,13, FALSE)</f>
        <v>0</v>
      </c>
      <c r="K3915" t="str">
        <f t="shared" si="246"/>
        <v>NONE</v>
      </c>
      <c r="L3915">
        <v>0</v>
      </c>
      <c r="M3915" t="str">
        <f t="shared" si="247"/>
        <v>10112 Councillor, Ward 3</v>
      </c>
      <c r="N3915" s="6" t="str">
        <f t="shared" si="248"/>
        <v>10112 Councillor, Ward 3</v>
      </c>
      <c r="O3915" s="15">
        <f>IF(I3915&lt;&gt;FALSE,VLOOKUP(H3915,internet_municipalities!$B$2:$W$226,22,FALSE),"NO INTERNET")</f>
        <v>7587</v>
      </c>
      <c r="P3915" s="16" t="str">
        <f t="shared" si="249"/>
        <v>Lost</v>
      </c>
    </row>
    <row r="3916" spans="1:16" x14ac:dyDescent="0.2">
      <c r="A3916">
        <v>10112</v>
      </c>
      <c r="B3916" t="b">
        <v>0</v>
      </c>
      <c r="C3916" t="s">
        <v>1471</v>
      </c>
      <c r="D3916" t="s">
        <v>5086</v>
      </c>
      <c r="E3916">
        <v>207</v>
      </c>
      <c r="F3916" t="s">
        <v>1460</v>
      </c>
      <c r="G3916" t="b">
        <v>0</v>
      </c>
      <c r="H3916" t="str">
        <f>VLOOKUP(A3916,all_municipalities!$A$2:$M$445,2,FALSE)</f>
        <v>Ramara, Township of</v>
      </c>
      <c r="I3916" t="b">
        <f>VLOOKUP(A3916,all_municipalities!$A$2:$M$445,9,FALSE)</f>
        <v>1</v>
      </c>
      <c r="J3916" t="b">
        <f>VLOOKUP(A3916,all_municipalities!$A$2:$M$445,13, FALSE)</f>
        <v>0</v>
      </c>
      <c r="K3916" t="str">
        <f t="shared" si="246"/>
        <v>NONE</v>
      </c>
      <c r="L3916">
        <v>0</v>
      </c>
      <c r="M3916" t="str">
        <f t="shared" si="247"/>
        <v>10112 Councillor, Ward 4</v>
      </c>
      <c r="N3916" s="6" t="str">
        <f t="shared" si="248"/>
        <v>10112 Councillor, Ward 4</v>
      </c>
      <c r="O3916" s="15">
        <f>IF(I3916&lt;&gt;FALSE,VLOOKUP(H3916,internet_municipalities!$B$2:$W$226,22,FALSE),"NO INTERNET")</f>
        <v>7587</v>
      </c>
      <c r="P3916" s="16" t="str">
        <f t="shared" si="249"/>
        <v>Lost</v>
      </c>
    </row>
    <row r="3917" spans="1:16" x14ac:dyDescent="0.2">
      <c r="A3917">
        <v>10112</v>
      </c>
      <c r="B3917" t="b">
        <v>0</v>
      </c>
      <c r="C3917" t="s">
        <v>1471</v>
      </c>
      <c r="D3917" t="s">
        <v>5087</v>
      </c>
      <c r="E3917">
        <v>338</v>
      </c>
      <c r="F3917" t="s">
        <v>1460</v>
      </c>
      <c r="G3917" t="b">
        <v>0</v>
      </c>
      <c r="H3917" t="str">
        <f>VLOOKUP(A3917,all_municipalities!$A$2:$M$445,2,FALSE)</f>
        <v>Ramara, Township of</v>
      </c>
      <c r="I3917" t="b">
        <f>VLOOKUP(A3917,all_municipalities!$A$2:$M$445,9,FALSE)</f>
        <v>1</v>
      </c>
      <c r="J3917" t="b">
        <f>VLOOKUP(A3917,all_municipalities!$A$2:$M$445,13, FALSE)</f>
        <v>0</v>
      </c>
      <c r="K3917" t="str">
        <f t="shared" si="246"/>
        <v>NONE</v>
      </c>
      <c r="L3917">
        <v>0</v>
      </c>
      <c r="M3917" t="str">
        <f t="shared" si="247"/>
        <v>10112 Councillor, Ward 4</v>
      </c>
      <c r="N3917" s="6" t="str">
        <f t="shared" si="248"/>
        <v>10112 Councillor, Ward 4</v>
      </c>
      <c r="O3917" s="15">
        <f>IF(I3917&lt;&gt;FALSE,VLOOKUP(H3917,internet_municipalities!$B$2:$W$226,22,FALSE),"NO INTERNET")</f>
        <v>7587</v>
      </c>
      <c r="P3917" s="16" t="str">
        <f t="shared" si="249"/>
        <v>Lost</v>
      </c>
    </row>
    <row r="3918" spans="1:16" x14ac:dyDescent="0.2">
      <c r="A3918">
        <v>10112</v>
      </c>
      <c r="B3918" t="b">
        <v>0</v>
      </c>
      <c r="C3918" t="s">
        <v>1473</v>
      </c>
      <c r="D3918" t="s">
        <v>5088</v>
      </c>
      <c r="E3918">
        <v>377</v>
      </c>
      <c r="F3918" t="s">
        <v>1460</v>
      </c>
      <c r="G3918" t="b">
        <v>0</v>
      </c>
      <c r="H3918" t="str">
        <f>VLOOKUP(A3918,all_municipalities!$A$2:$M$445,2,FALSE)</f>
        <v>Ramara, Township of</v>
      </c>
      <c r="I3918" t="b">
        <f>VLOOKUP(A3918,all_municipalities!$A$2:$M$445,9,FALSE)</f>
        <v>1</v>
      </c>
      <c r="J3918" t="b">
        <f>VLOOKUP(A3918,all_municipalities!$A$2:$M$445,13, FALSE)</f>
        <v>0</v>
      </c>
      <c r="K3918" t="str">
        <f t="shared" si="246"/>
        <v>NONE</v>
      </c>
      <c r="L3918">
        <v>0</v>
      </c>
      <c r="M3918" t="str">
        <f t="shared" si="247"/>
        <v>10112 Councillor, Ward 5</v>
      </c>
      <c r="N3918" s="6" t="str">
        <f t="shared" si="248"/>
        <v>10112 Councillor, Ward 5</v>
      </c>
      <c r="O3918" s="15">
        <f>IF(I3918&lt;&gt;FALSE,VLOOKUP(H3918,internet_municipalities!$B$2:$W$226,22,FALSE),"NO INTERNET")</f>
        <v>7587</v>
      </c>
      <c r="P3918" s="16" t="str">
        <f t="shared" si="249"/>
        <v>Lost</v>
      </c>
    </row>
    <row r="3919" spans="1:16" x14ac:dyDescent="0.2">
      <c r="A3919">
        <v>10652</v>
      </c>
      <c r="B3919" t="b">
        <v>1</v>
      </c>
      <c r="C3919" t="s">
        <v>1463</v>
      </c>
      <c r="D3919" t="s">
        <v>5097</v>
      </c>
      <c r="E3919">
        <v>138</v>
      </c>
      <c r="F3919">
        <v>22</v>
      </c>
      <c r="G3919" t="b">
        <v>0</v>
      </c>
      <c r="H3919" t="str">
        <f>VLOOKUP(A3919,all_municipalities!$A$2:$M$445,2,FALSE)</f>
        <v>Red Rock, Township of</v>
      </c>
      <c r="I3919" t="b">
        <f>VLOOKUP(A3919,all_municipalities!$A$2:$M$445,9,FALSE)</f>
        <v>0</v>
      </c>
      <c r="J3919" t="b">
        <f>VLOOKUP(A3919,all_municipalities!$A$2:$M$445,13, FALSE)</f>
        <v>0</v>
      </c>
      <c r="K3919" t="str">
        <f t="shared" si="246"/>
        <v>NONE</v>
      </c>
      <c r="L3919">
        <v>0</v>
      </c>
      <c r="M3919" t="str">
        <f t="shared" si="247"/>
        <v>10652 Councillor</v>
      </c>
      <c r="N3919" s="6" t="str">
        <f t="shared" si="248"/>
        <v/>
      </c>
      <c r="O3919" s="15" t="str">
        <f>IF(I3919&lt;&gt;FALSE,VLOOKUP(H3919,internet_municipalities!$B$2:$W$226,22,FALSE),"NO INTERNET")</f>
        <v>NO INTERNET</v>
      </c>
      <c r="P3919" s="16" t="str">
        <f t="shared" si="249"/>
        <v>NO INTERNET</v>
      </c>
    </row>
    <row r="3920" spans="1:16" x14ac:dyDescent="0.2">
      <c r="A3920">
        <v>10652</v>
      </c>
      <c r="B3920" t="b">
        <v>1</v>
      </c>
      <c r="C3920" t="s">
        <v>1463</v>
      </c>
      <c r="D3920" t="s">
        <v>5098</v>
      </c>
      <c r="E3920">
        <v>161</v>
      </c>
      <c r="F3920">
        <v>45</v>
      </c>
      <c r="G3920" t="b">
        <v>0</v>
      </c>
      <c r="H3920" t="str">
        <f>VLOOKUP(A3920,all_municipalities!$A$2:$M$445,2,FALSE)</f>
        <v>Red Rock, Township of</v>
      </c>
      <c r="I3920" t="b">
        <f>VLOOKUP(A3920,all_municipalities!$A$2:$M$445,9,FALSE)</f>
        <v>0</v>
      </c>
      <c r="J3920" t="b">
        <f>VLOOKUP(A3920,all_municipalities!$A$2:$M$445,13, FALSE)</f>
        <v>0</v>
      </c>
      <c r="K3920" t="str">
        <f t="shared" si="246"/>
        <v>NONE</v>
      </c>
      <c r="L3920">
        <v>0</v>
      </c>
      <c r="M3920" t="str">
        <f t="shared" si="247"/>
        <v>10652 Councillor</v>
      </c>
      <c r="N3920" s="6" t="str">
        <f t="shared" si="248"/>
        <v/>
      </c>
      <c r="O3920" s="15" t="str">
        <f>IF(I3920&lt;&gt;FALSE,VLOOKUP(H3920,internet_municipalities!$B$2:$W$226,22,FALSE),"NO INTERNET")</f>
        <v>NO INTERNET</v>
      </c>
      <c r="P3920" s="16" t="str">
        <f t="shared" si="249"/>
        <v>NO INTERNET</v>
      </c>
    </row>
    <row r="3921" spans="1:16" x14ac:dyDescent="0.2">
      <c r="A3921">
        <v>10652</v>
      </c>
      <c r="B3921" t="b">
        <v>1</v>
      </c>
      <c r="C3921" t="s">
        <v>1463</v>
      </c>
      <c r="D3921" t="s">
        <v>5099</v>
      </c>
      <c r="E3921">
        <v>156</v>
      </c>
      <c r="F3921">
        <v>40</v>
      </c>
      <c r="G3921" t="b">
        <v>0</v>
      </c>
      <c r="H3921" t="str">
        <f>VLOOKUP(A3921,all_municipalities!$A$2:$M$445,2,FALSE)</f>
        <v>Red Rock, Township of</v>
      </c>
      <c r="I3921" t="b">
        <f>VLOOKUP(A3921,all_municipalities!$A$2:$M$445,9,FALSE)</f>
        <v>0</v>
      </c>
      <c r="J3921" t="b">
        <f>VLOOKUP(A3921,all_municipalities!$A$2:$M$445,13, FALSE)</f>
        <v>0</v>
      </c>
      <c r="K3921" t="str">
        <f t="shared" si="246"/>
        <v>NONE</v>
      </c>
      <c r="L3921">
        <v>0</v>
      </c>
      <c r="M3921" t="str">
        <f t="shared" si="247"/>
        <v>10652 Councillor</v>
      </c>
      <c r="N3921" s="6" t="str">
        <f t="shared" si="248"/>
        <v/>
      </c>
      <c r="O3921" s="15" t="str">
        <f>IF(I3921&lt;&gt;FALSE,VLOOKUP(H3921,internet_municipalities!$B$2:$W$226,22,FALSE),"NO INTERNET")</f>
        <v>NO INTERNET</v>
      </c>
      <c r="P3921" s="16" t="str">
        <f t="shared" si="249"/>
        <v>NO INTERNET</v>
      </c>
    </row>
    <row r="3922" spans="1:16" x14ac:dyDescent="0.2">
      <c r="A3922">
        <v>10652</v>
      </c>
      <c r="B3922" t="b">
        <v>1</v>
      </c>
      <c r="C3922" t="s">
        <v>1463</v>
      </c>
      <c r="D3922" t="s">
        <v>5100</v>
      </c>
      <c r="E3922">
        <v>129</v>
      </c>
      <c r="F3922">
        <v>13</v>
      </c>
      <c r="G3922" t="b">
        <v>0</v>
      </c>
      <c r="H3922" t="str">
        <f>VLOOKUP(A3922,all_municipalities!$A$2:$M$445,2,FALSE)</f>
        <v>Red Rock, Township of</v>
      </c>
      <c r="I3922" t="b">
        <f>VLOOKUP(A3922,all_municipalities!$A$2:$M$445,9,FALSE)</f>
        <v>0</v>
      </c>
      <c r="J3922" t="b">
        <f>VLOOKUP(A3922,all_municipalities!$A$2:$M$445,13, FALSE)</f>
        <v>0</v>
      </c>
      <c r="K3922" t="str">
        <f t="shared" si="246"/>
        <v>NONE</v>
      </c>
      <c r="L3922">
        <v>0</v>
      </c>
      <c r="M3922" t="str">
        <f t="shared" si="247"/>
        <v>10652 Councillor</v>
      </c>
      <c r="N3922" s="6" t="str">
        <f t="shared" si="248"/>
        <v/>
      </c>
      <c r="O3922" s="15" t="str">
        <f>IF(I3922&lt;&gt;FALSE,VLOOKUP(H3922,internet_municipalities!$B$2:$W$226,22,FALSE),"NO INTERNET")</f>
        <v>NO INTERNET</v>
      </c>
      <c r="P3922" s="16" t="str">
        <f t="shared" si="249"/>
        <v>NO INTERNET</v>
      </c>
    </row>
    <row r="3923" spans="1:16" x14ac:dyDescent="0.2">
      <c r="A3923">
        <v>10652</v>
      </c>
      <c r="B3923" t="b">
        <v>0</v>
      </c>
      <c r="C3923" t="s">
        <v>1463</v>
      </c>
      <c r="D3923" t="s">
        <v>5101</v>
      </c>
      <c r="E3923">
        <v>90</v>
      </c>
      <c r="F3923" t="s">
        <v>1460</v>
      </c>
      <c r="G3923" t="b">
        <v>0</v>
      </c>
      <c r="H3923" t="str">
        <f>VLOOKUP(A3923,all_municipalities!$A$2:$M$445,2,FALSE)</f>
        <v>Red Rock, Township of</v>
      </c>
      <c r="I3923" t="b">
        <f>VLOOKUP(A3923,all_municipalities!$A$2:$M$445,9,FALSE)</f>
        <v>0</v>
      </c>
      <c r="J3923" t="b">
        <f>VLOOKUP(A3923,all_municipalities!$A$2:$M$445,13, FALSE)</f>
        <v>0</v>
      </c>
      <c r="K3923" t="str">
        <f t="shared" si="246"/>
        <v>NONE</v>
      </c>
      <c r="L3923">
        <v>0</v>
      </c>
      <c r="M3923" t="str">
        <f t="shared" si="247"/>
        <v>10652 Councillor</v>
      </c>
      <c r="N3923" s="6" t="str">
        <f t="shared" si="248"/>
        <v/>
      </c>
      <c r="O3923" s="15" t="str">
        <f>IF(I3923&lt;&gt;FALSE,VLOOKUP(H3923,internet_municipalities!$B$2:$W$226,22,FALSE),"NO INTERNET")</f>
        <v>NO INTERNET</v>
      </c>
      <c r="P3923" s="16" t="str">
        <f t="shared" si="249"/>
        <v>NO INTERNET</v>
      </c>
    </row>
    <row r="3924" spans="1:16" x14ac:dyDescent="0.2">
      <c r="A3924">
        <v>10652</v>
      </c>
      <c r="B3924" t="b">
        <v>0</v>
      </c>
      <c r="C3924" t="s">
        <v>1463</v>
      </c>
      <c r="D3924" t="s">
        <v>5102</v>
      </c>
      <c r="E3924">
        <v>104</v>
      </c>
      <c r="F3924" t="s">
        <v>1460</v>
      </c>
      <c r="G3924" t="b">
        <v>0</v>
      </c>
      <c r="H3924" t="str">
        <f>VLOOKUP(A3924,all_municipalities!$A$2:$M$445,2,FALSE)</f>
        <v>Red Rock, Township of</v>
      </c>
      <c r="I3924" t="b">
        <f>VLOOKUP(A3924,all_municipalities!$A$2:$M$445,9,FALSE)</f>
        <v>0</v>
      </c>
      <c r="J3924" t="b">
        <f>VLOOKUP(A3924,all_municipalities!$A$2:$M$445,13, FALSE)</f>
        <v>0</v>
      </c>
      <c r="K3924" t="str">
        <f t="shared" si="246"/>
        <v>NONE</v>
      </c>
      <c r="L3924">
        <v>0</v>
      </c>
      <c r="M3924" t="str">
        <f t="shared" si="247"/>
        <v>10652 Councillor</v>
      </c>
      <c r="N3924" s="6" t="str">
        <f t="shared" si="248"/>
        <v/>
      </c>
      <c r="O3924" s="15" t="str">
        <f>IF(I3924&lt;&gt;FALSE,VLOOKUP(H3924,internet_municipalities!$B$2:$W$226,22,FALSE),"NO INTERNET")</f>
        <v>NO INTERNET</v>
      </c>
      <c r="P3924" s="16" t="str">
        <f t="shared" si="249"/>
        <v>NO INTERNET</v>
      </c>
    </row>
    <row r="3925" spans="1:16" x14ac:dyDescent="0.2">
      <c r="A3925">
        <v>10652</v>
      </c>
      <c r="B3925" t="b">
        <v>0</v>
      </c>
      <c r="C3925" t="s">
        <v>1463</v>
      </c>
      <c r="D3925" t="s">
        <v>5103</v>
      </c>
      <c r="E3925">
        <v>116</v>
      </c>
      <c r="F3925" t="s">
        <v>1460</v>
      </c>
      <c r="G3925" t="b">
        <v>0</v>
      </c>
      <c r="H3925" t="str">
        <f>VLOOKUP(A3925,all_municipalities!$A$2:$M$445,2,FALSE)</f>
        <v>Red Rock, Township of</v>
      </c>
      <c r="I3925" t="b">
        <f>VLOOKUP(A3925,all_municipalities!$A$2:$M$445,9,FALSE)</f>
        <v>0</v>
      </c>
      <c r="J3925" t="b">
        <f>VLOOKUP(A3925,all_municipalities!$A$2:$M$445,13, FALSE)</f>
        <v>0</v>
      </c>
      <c r="K3925" t="str">
        <f t="shared" si="246"/>
        <v>NONE</v>
      </c>
      <c r="L3925">
        <v>0</v>
      </c>
      <c r="M3925" t="str">
        <f t="shared" si="247"/>
        <v>10652 Councillor</v>
      </c>
      <c r="N3925" s="6" t="str">
        <f t="shared" si="248"/>
        <v/>
      </c>
      <c r="O3925" s="15" t="str">
        <f>IF(I3925&lt;&gt;FALSE,VLOOKUP(H3925,internet_municipalities!$B$2:$W$226,22,FALSE),"NO INTERNET")</f>
        <v>NO INTERNET</v>
      </c>
      <c r="P3925" s="16" t="str">
        <f t="shared" si="249"/>
        <v>NO INTERNET</v>
      </c>
    </row>
    <row r="3926" spans="1:16" x14ac:dyDescent="0.2">
      <c r="A3926">
        <v>10652</v>
      </c>
      <c r="B3926" t="b">
        <v>0</v>
      </c>
      <c r="C3926" t="s">
        <v>1463</v>
      </c>
      <c r="D3926" t="s">
        <v>5104</v>
      </c>
      <c r="E3926">
        <v>103</v>
      </c>
      <c r="F3926" t="s">
        <v>1460</v>
      </c>
      <c r="G3926" t="b">
        <v>0</v>
      </c>
      <c r="H3926" t="str">
        <f>VLOOKUP(A3926,all_municipalities!$A$2:$M$445,2,FALSE)</f>
        <v>Red Rock, Township of</v>
      </c>
      <c r="I3926" t="b">
        <f>VLOOKUP(A3926,all_municipalities!$A$2:$M$445,9,FALSE)</f>
        <v>0</v>
      </c>
      <c r="J3926" t="b">
        <f>VLOOKUP(A3926,all_municipalities!$A$2:$M$445,13, FALSE)</f>
        <v>0</v>
      </c>
      <c r="K3926" t="str">
        <f t="shared" si="246"/>
        <v>NONE</v>
      </c>
      <c r="L3926">
        <v>0</v>
      </c>
      <c r="M3926" t="str">
        <f t="shared" si="247"/>
        <v>10652 Councillor</v>
      </c>
      <c r="N3926" s="6" t="str">
        <f t="shared" si="248"/>
        <v/>
      </c>
      <c r="O3926" s="15" t="str">
        <f>IF(I3926&lt;&gt;FALSE,VLOOKUP(H3926,internet_municipalities!$B$2:$W$226,22,FALSE),"NO INTERNET")</f>
        <v>NO INTERNET</v>
      </c>
      <c r="P3926" s="16" t="str">
        <f t="shared" si="249"/>
        <v>NO INTERNET</v>
      </c>
    </row>
    <row r="3927" spans="1:16" x14ac:dyDescent="0.2">
      <c r="A3927">
        <v>10652</v>
      </c>
      <c r="B3927" t="b">
        <v>0</v>
      </c>
      <c r="C3927" t="s">
        <v>1463</v>
      </c>
      <c r="D3927" t="s">
        <v>5105</v>
      </c>
      <c r="E3927">
        <v>71</v>
      </c>
      <c r="F3927" t="s">
        <v>1460</v>
      </c>
      <c r="G3927" t="b">
        <v>0</v>
      </c>
      <c r="H3927" t="str">
        <f>VLOOKUP(A3927,all_municipalities!$A$2:$M$445,2,FALSE)</f>
        <v>Red Rock, Township of</v>
      </c>
      <c r="I3927" t="b">
        <f>VLOOKUP(A3927,all_municipalities!$A$2:$M$445,9,FALSE)</f>
        <v>0</v>
      </c>
      <c r="J3927" t="b">
        <f>VLOOKUP(A3927,all_municipalities!$A$2:$M$445,13, FALSE)</f>
        <v>0</v>
      </c>
      <c r="K3927" t="str">
        <f t="shared" si="246"/>
        <v>NONE</v>
      </c>
      <c r="L3927">
        <v>0</v>
      </c>
      <c r="M3927" t="str">
        <f t="shared" si="247"/>
        <v>10652 Councillor</v>
      </c>
      <c r="N3927" s="6" t="str">
        <f t="shared" si="248"/>
        <v/>
      </c>
      <c r="O3927" s="15" t="str">
        <f>IF(I3927&lt;&gt;FALSE,VLOOKUP(H3927,internet_municipalities!$B$2:$W$226,22,FALSE),"NO INTERNET")</f>
        <v>NO INTERNET</v>
      </c>
      <c r="P3927" s="16" t="str">
        <f t="shared" si="249"/>
        <v>NO INTERNET</v>
      </c>
    </row>
    <row r="3928" spans="1:16" x14ac:dyDescent="0.2">
      <c r="A3928">
        <v>10653</v>
      </c>
      <c r="B3928" t="b">
        <v>1</v>
      </c>
      <c r="C3928" t="s">
        <v>1463</v>
      </c>
      <c r="D3928" t="s">
        <v>5106</v>
      </c>
      <c r="E3928">
        <v>1586</v>
      </c>
      <c r="F3928">
        <v>363</v>
      </c>
      <c r="G3928" t="b">
        <v>0</v>
      </c>
      <c r="H3928" t="str">
        <f>VLOOKUP(A3928,all_municipalities!$A$2:$M$445,2,FALSE)</f>
        <v>Renfrew, Town of</v>
      </c>
      <c r="I3928" t="b">
        <f>VLOOKUP(A3928,all_municipalities!$A$2:$M$445,9,FALSE)</f>
        <v>1</v>
      </c>
      <c r="J3928" t="b">
        <f>VLOOKUP(A3928,all_municipalities!$A$2:$M$445,13, FALSE)</f>
        <v>0</v>
      </c>
      <c r="K3928" t="str">
        <f t="shared" si="246"/>
        <v>NONE</v>
      </c>
      <c r="L3928">
        <v>0</v>
      </c>
      <c r="M3928" t="str">
        <f t="shared" si="247"/>
        <v>10653 Councillor</v>
      </c>
      <c r="N3928" s="6" t="str">
        <f t="shared" si="248"/>
        <v>10653 Councillor</v>
      </c>
      <c r="O3928" s="15">
        <f>IF(I3928&lt;&gt;FALSE,VLOOKUP(H3928,internet_municipalities!$B$2:$W$226,22,FALSE),"NO INTERNET")</f>
        <v>3671</v>
      </c>
      <c r="P3928" s="16">
        <f t="shared" si="249"/>
        <v>9.8883138109506941E-2</v>
      </c>
    </row>
    <row r="3929" spans="1:16" x14ac:dyDescent="0.2">
      <c r="A3929">
        <v>10653</v>
      </c>
      <c r="B3929" t="b">
        <v>1</v>
      </c>
      <c r="C3929" t="s">
        <v>1463</v>
      </c>
      <c r="D3929" t="s">
        <v>5107</v>
      </c>
      <c r="E3929">
        <v>1506</v>
      </c>
      <c r="F3929">
        <v>283</v>
      </c>
      <c r="G3929" t="b">
        <v>0</v>
      </c>
      <c r="H3929" t="str">
        <f>VLOOKUP(A3929,all_municipalities!$A$2:$M$445,2,FALSE)</f>
        <v>Renfrew, Town of</v>
      </c>
      <c r="I3929" t="b">
        <f>VLOOKUP(A3929,all_municipalities!$A$2:$M$445,9,FALSE)</f>
        <v>1</v>
      </c>
      <c r="J3929" t="b">
        <f>VLOOKUP(A3929,all_municipalities!$A$2:$M$445,13, FALSE)</f>
        <v>0</v>
      </c>
      <c r="K3929" t="str">
        <f t="shared" si="246"/>
        <v>NONE</v>
      </c>
      <c r="L3929">
        <v>0</v>
      </c>
      <c r="M3929" t="str">
        <f t="shared" si="247"/>
        <v>10653 Councillor</v>
      </c>
      <c r="N3929" s="6" t="str">
        <f t="shared" si="248"/>
        <v>10653 Councillor</v>
      </c>
      <c r="O3929" s="15">
        <f>IF(I3929&lt;&gt;FALSE,VLOOKUP(H3929,internet_municipalities!$B$2:$W$226,22,FALSE),"NO INTERNET")</f>
        <v>3671</v>
      </c>
      <c r="P3929" s="16">
        <f t="shared" si="249"/>
        <v>7.709071097793517E-2</v>
      </c>
    </row>
    <row r="3930" spans="1:16" x14ac:dyDescent="0.2">
      <c r="A3930">
        <v>10653</v>
      </c>
      <c r="B3930" t="b">
        <v>1</v>
      </c>
      <c r="C3930" t="s">
        <v>1463</v>
      </c>
      <c r="D3930" t="s">
        <v>5108</v>
      </c>
      <c r="E3930">
        <v>1619</v>
      </c>
      <c r="F3930">
        <v>396</v>
      </c>
      <c r="G3930" t="b">
        <v>0</v>
      </c>
      <c r="H3930" t="str">
        <f>VLOOKUP(A3930,all_municipalities!$A$2:$M$445,2,FALSE)</f>
        <v>Renfrew, Town of</v>
      </c>
      <c r="I3930" t="b">
        <f>VLOOKUP(A3930,all_municipalities!$A$2:$M$445,9,FALSE)</f>
        <v>1</v>
      </c>
      <c r="J3930" t="b">
        <f>VLOOKUP(A3930,all_municipalities!$A$2:$M$445,13, FALSE)</f>
        <v>0</v>
      </c>
      <c r="K3930" t="str">
        <f t="shared" si="246"/>
        <v>NONE</v>
      </c>
      <c r="L3930">
        <v>0</v>
      </c>
      <c r="M3930" t="str">
        <f t="shared" si="247"/>
        <v>10653 Councillor</v>
      </c>
      <c r="N3930" s="6" t="str">
        <f t="shared" si="248"/>
        <v>10653 Councillor</v>
      </c>
      <c r="O3930" s="15">
        <f>IF(I3930&lt;&gt;FALSE,VLOOKUP(H3930,internet_municipalities!$B$2:$W$226,22,FALSE),"NO INTERNET")</f>
        <v>3671</v>
      </c>
      <c r="P3930" s="16">
        <f t="shared" si="249"/>
        <v>0.10787251430128031</v>
      </c>
    </row>
    <row r="3931" spans="1:16" x14ac:dyDescent="0.2">
      <c r="A3931">
        <v>10653</v>
      </c>
      <c r="B3931" t="b">
        <v>1</v>
      </c>
      <c r="C3931" t="s">
        <v>1463</v>
      </c>
      <c r="D3931" t="s">
        <v>5109</v>
      </c>
      <c r="E3931">
        <v>1615</v>
      </c>
      <c r="F3931">
        <v>392</v>
      </c>
      <c r="G3931" t="b">
        <v>0</v>
      </c>
      <c r="H3931" t="str">
        <f>VLOOKUP(A3931,all_municipalities!$A$2:$M$445,2,FALSE)</f>
        <v>Renfrew, Town of</v>
      </c>
      <c r="I3931" t="b">
        <f>VLOOKUP(A3931,all_municipalities!$A$2:$M$445,9,FALSE)</f>
        <v>1</v>
      </c>
      <c r="J3931" t="b">
        <f>VLOOKUP(A3931,all_municipalities!$A$2:$M$445,13, FALSE)</f>
        <v>0</v>
      </c>
      <c r="K3931" t="str">
        <f t="shared" si="246"/>
        <v>NONE</v>
      </c>
      <c r="L3931">
        <v>0</v>
      </c>
      <c r="M3931" t="str">
        <f t="shared" si="247"/>
        <v>10653 Councillor</v>
      </c>
      <c r="N3931" s="6" t="str">
        <f t="shared" si="248"/>
        <v>10653 Councillor</v>
      </c>
      <c r="O3931" s="15">
        <f>IF(I3931&lt;&gt;FALSE,VLOOKUP(H3931,internet_municipalities!$B$2:$W$226,22,FALSE),"NO INTERNET")</f>
        <v>3671</v>
      </c>
      <c r="P3931" s="16">
        <f t="shared" si="249"/>
        <v>0.10678289294470171</v>
      </c>
    </row>
    <row r="3932" spans="1:16" x14ac:dyDescent="0.2">
      <c r="A3932">
        <v>10653</v>
      </c>
      <c r="B3932" t="b">
        <v>1</v>
      </c>
      <c r="C3932" t="s">
        <v>1463</v>
      </c>
      <c r="D3932" t="s">
        <v>5110</v>
      </c>
      <c r="E3932">
        <v>1258</v>
      </c>
      <c r="F3932">
        <v>35</v>
      </c>
      <c r="G3932" t="b">
        <v>0</v>
      </c>
      <c r="H3932" t="str">
        <f>VLOOKUP(A3932,all_municipalities!$A$2:$M$445,2,FALSE)</f>
        <v>Renfrew, Town of</v>
      </c>
      <c r="I3932" t="b">
        <f>VLOOKUP(A3932,all_municipalities!$A$2:$M$445,9,FALSE)</f>
        <v>1</v>
      </c>
      <c r="J3932" t="b">
        <f>VLOOKUP(A3932,all_municipalities!$A$2:$M$445,13, FALSE)</f>
        <v>0</v>
      </c>
      <c r="K3932" t="str">
        <f t="shared" si="246"/>
        <v>NONE</v>
      </c>
      <c r="L3932">
        <v>0</v>
      </c>
      <c r="M3932" t="str">
        <f t="shared" si="247"/>
        <v>10653 Councillor</v>
      </c>
      <c r="N3932" s="6" t="str">
        <f t="shared" si="248"/>
        <v>10653 Councillor</v>
      </c>
      <c r="O3932" s="15">
        <f>IF(I3932&lt;&gt;FALSE,VLOOKUP(H3932,internet_municipalities!$B$2:$W$226,22,FALSE),"NO INTERNET")</f>
        <v>3671</v>
      </c>
      <c r="P3932" s="16">
        <f t="shared" si="249"/>
        <v>9.5341868700626539E-3</v>
      </c>
    </row>
    <row r="3933" spans="1:16" x14ac:dyDescent="0.2">
      <c r="A3933">
        <v>10653</v>
      </c>
      <c r="B3933" t="b">
        <v>1</v>
      </c>
      <c r="C3933" t="s">
        <v>2531</v>
      </c>
      <c r="D3933" t="s">
        <v>5111</v>
      </c>
      <c r="E3933" t="s">
        <v>461</v>
      </c>
      <c r="F3933" t="s">
        <v>461</v>
      </c>
      <c r="G3933" t="b">
        <v>0</v>
      </c>
      <c r="H3933" t="str">
        <f>VLOOKUP(A3933,all_municipalities!$A$2:$M$445,2,FALSE)</f>
        <v>Renfrew, Town of</v>
      </c>
      <c r="I3933" t="b">
        <f>VLOOKUP(A3933,all_municipalities!$A$2:$M$445,9,FALSE)</f>
        <v>1</v>
      </c>
      <c r="J3933" t="b">
        <f>VLOOKUP(A3933,all_municipalities!$A$2:$M$445,13, FALSE)</f>
        <v>0</v>
      </c>
      <c r="K3933" t="str">
        <f t="shared" si="246"/>
        <v>NONE</v>
      </c>
      <c r="L3933">
        <v>0</v>
      </c>
      <c r="M3933" t="str">
        <f t="shared" si="247"/>
        <v>10653 Reeve</v>
      </c>
      <c r="N3933" s="6" t="str">
        <f t="shared" si="248"/>
        <v>10653 Reeve</v>
      </c>
      <c r="O3933" s="15">
        <f>IF(I3933&lt;&gt;FALSE,VLOOKUP(H3933,internet_municipalities!$B$2:$W$226,22,FALSE),"NO INTERNET")</f>
        <v>3671</v>
      </c>
      <c r="P3933" s="16" t="str">
        <f t="shared" si="249"/>
        <v>Acclaimed</v>
      </c>
    </row>
    <row r="3934" spans="1:16" x14ac:dyDescent="0.2">
      <c r="A3934">
        <v>10653</v>
      </c>
      <c r="B3934" t="b">
        <v>0</v>
      </c>
      <c r="C3934" t="s">
        <v>1463</v>
      </c>
      <c r="D3934" t="s">
        <v>5112</v>
      </c>
      <c r="E3934">
        <v>1050</v>
      </c>
      <c r="F3934" t="s">
        <v>1460</v>
      </c>
      <c r="G3934" t="b">
        <v>0</v>
      </c>
      <c r="H3934" t="str">
        <f>VLOOKUP(A3934,all_municipalities!$A$2:$M$445,2,FALSE)</f>
        <v>Renfrew, Town of</v>
      </c>
      <c r="I3934" t="b">
        <f>VLOOKUP(A3934,all_municipalities!$A$2:$M$445,9,FALSE)</f>
        <v>1</v>
      </c>
      <c r="J3934" t="b">
        <f>VLOOKUP(A3934,all_municipalities!$A$2:$M$445,13, FALSE)</f>
        <v>0</v>
      </c>
      <c r="K3934" t="str">
        <f t="shared" si="246"/>
        <v>NONE</v>
      </c>
      <c r="L3934">
        <v>0</v>
      </c>
      <c r="M3934" t="str">
        <f t="shared" si="247"/>
        <v>10653 Councillor</v>
      </c>
      <c r="N3934" s="6" t="str">
        <f t="shared" si="248"/>
        <v>10653 Councillor</v>
      </c>
      <c r="O3934" s="15">
        <f>IF(I3934&lt;&gt;FALSE,VLOOKUP(H3934,internet_municipalities!$B$2:$W$226,22,FALSE),"NO INTERNET")</f>
        <v>3671</v>
      </c>
      <c r="P3934" s="16" t="str">
        <f t="shared" si="249"/>
        <v>Lost</v>
      </c>
    </row>
    <row r="3935" spans="1:16" x14ac:dyDescent="0.2">
      <c r="A3935">
        <v>10653</v>
      </c>
      <c r="B3935" t="b">
        <v>0</v>
      </c>
      <c r="C3935" t="s">
        <v>1463</v>
      </c>
      <c r="D3935" t="s">
        <v>5113</v>
      </c>
      <c r="E3935">
        <v>1168</v>
      </c>
      <c r="F3935" t="s">
        <v>1460</v>
      </c>
      <c r="G3935" t="b">
        <v>0</v>
      </c>
      <c r="H3935" t="str">
        <f>VLOOKUP(A3935,all_municipalities!$A$2:$M$445,2,FALSE)</f>
        <v>Renfrew, Town of</v>
      </c>
      <c r="I3935" t="b">
        <f>VLOOKUP(A3935,all_municipalities!$A$2:$M$445,9,FALSE)</f>
        <v>1</v>
      </c>
      <c r="J3935" t="b">
        <f>VLOOKUP(A3935,all_municipalities!$A$2:$M$445,13, FALSE)</f>
        <v>0</v>
      </c>
      <c r="K3935" t="str">
        <f t="shared" si="246"/>
        <v>NONE</v>
      </c>
      <c r="L3935">
        <v>0</v>
      </c>
      <c r="M3935" t="str">
        <f t="shared" si="247"/>
        <v>10653 Councillor</v>
      </c>
      <c r="N3935" s="6" t="str">
        <f t="shared" si="248"/>
        <v>10653 Councillor</v>
      </c>
      <c r="O3935" s="15">
        <f>IF(I3935&lt;&gt;FALSE,VLOOKUP(H3935,internet_municipalities!$B$2:$W$226,22,FALSE),"NO INTERNET")</f>
        <v>3671</v>
      </c>
      <c r="P3935" s="16" t="str">
        <f t="shared" si="249"/>
        <v>Lost</v>
      </c>
    </row>
    <row r="3936" spans="1:16" x14ac:dyDescent="0.2">
      <c r="A3936">
        <v>10653</v>
      </c>
      <c r="B3936" t="b">
        <v>0</v>
      </c>
      <c r="C3936" t="s">
        <v>1463</v>
      </c>
      <c r="D3936" t="s">
        <v>5114</v>
      </c>
      <c r="E3936">
        <v>1223</v>
      </c>
      <c r="F3936" t="s">
        <v>1460</v>
      </c>
      <c r="G3936" t="b">
        <v>0</v>
      </c>
      <c r="H3936" t="str">
        <f>VLOOKUP(A3936,all_municipalities!$A$2:$M$445,2,FALSE)</f>
        <v>Renfrew, Town of</v>
      </c>
      <c r="I3936" t="b">
        <f>VLOOKUP(A3936,all_municipalities!$A$2:$M$445,9,FALSE)</f>
        <v>1</v>
      </c>
      <c r="J3936" t="b">
        <f>VLOOKUP(A3936,all_municipalities!$A$2:$M$445,13, FALSE)</f>
        <v>0</v>
      </c>
      <c r="K3936" t="str">
        <f t="shared" si="246"/>
        <v>NONE</v>
      </c>
      <c r="L3936">
        <v>0</v>
      </c>
      <c r="M3936" t="str">
        <f t="shared" si="247"/>
        <v>10653 Councillor</v>
      </c>
      <c r="N3936" s="6" t="str">
        <f t="shared" si="248"/>
        <v>10653 Councillor</v>
      </c>
      <c r="O3936" s="15">
        <f>IF(I3936&lt;&gt;FALSE,VLOOKUP(H3936,internet_municipalities!$B$2:$W$226,22,FALSE),"NO INTERNET")</f>
        <v>3671</v>
      </c>
      <c r="P3936" s="16" t="str">
        <f t="shared" si="249"/>
        <v>Lost</v>
      </c>
    </row>
    <row r="3937" spans="1:16" x14ac:dyDescent="0.2">
      <c r="A3937">
        <v>10657</v>
      </c>
      <c r="B3937" t="b">
        <v>1</v>
      </c>
      <c r="C3937" t="s">
        <v>1720</v>
      </c>
      <c r="D3937" t="s">
        <v>5115</v>
      </c>
      <c r="E3937">
        <v>1893</v>
      </c>
      <c r="F3937">
        <f>E3937-1254</f>
        <v>639</v>
      </c>
      <c r="G3937" t="b">
        <v>1</v>
      </c>
      <c r="H3937" t="str">
        <f>VLOOKUP(A3937,all_municipalities!$A$2:$M$445,2,FALSE)</f>
        <v>Richmond Hill, City of</v>
      </c>
      <c r="I3937" t="b">
        <f>VLOOKUP(A3937,all_municipalities!$A$2:$M$445,9,FALSE)</f>
        <v>1</v>
      </c>
      <c r="J3937" t="b">
        <f>VLOOKUP(A3937,all_municipalities!$A$2:$M$445,13, FALSE)</f>
        <v>0</v>
      </c>
      <c r="K3937" t="str">
        <f t="shared" si="246"/>
        <v>NONE</v>
      </c>
      <c r="L3937">
        <v>0</v>
      </c>
      <c r="M3937" t="str">
        <f t="shared" si="247"/>
        <v>10657 Councillor, Ward 6</v>
      </c>
      <c r="N3937" s="6" t="str">
        <f t="shared" si="248"/>
        <v>10657 Councillor, Ward 6</v>
      </c>
      <c r="O3937" s="15">
        <f>IF(I3937&lt;&gt;FALSE,VLOOKUP(H3937,internet_municipalities!$B$2:$W$226,22,FALSE),"NO INTERNET")</f>
        <v>89566</v>
      </c>
      <c r="P3937" s="16">
        <f t="shared" si="249"/>
        <v>7.1344036799678451E-3</v>
      </c>
    </row>
    <row r="3938" spans="1:16" x14ac:dyDescent="0.2">
      <c r="A3938">
        <v>10657</v>
      </c>
      <c r="B3938" t="b">
        <v>1</v>
      </c>
      <c r="C3938" t="s">
        <v>1473</v>
      </c>
      <c r="D3938" t="s">
        <v>5116</v>
      </c>
      <c r="E3938">
        <v>1525</v>
      </c>
      <c r="F3938">
        <f>828</f>
        <v>828</v>
      </c>
      <c r="G3938" t="b">
        <v>1</v>
      </c>
      <c r="H3938" t="str">
        <f>VLOOKUP(A3938,all_municipalities!$A$2:$M$445,2,FALSE)</f>
        <v>Richmond Hill, City of</v>
      </c>
      <c r="I3938" t="b">
        <f>VLOOKUP(A3938,all_municipalities!$A$2:$M$445,9,FALSE)</f>
        <v>1</v>
      </c>
      <c r="J3938" t="b">
        <f>VLOOKUP(A3938,all_municipalities!$A$2:$M$445,13, FALSE)</f>
        <v>0</v>
      </c>
      <c r="K3938" t="str">
        <f t="shared" si="246"/>
        <v>NONE</v>
      </c>
      <c r="L3938">
        <v>0</v>
      </c>
      <c r="M3938" t="str">
        <f t="shared" si="247"/>
        <v>10657 Councillor, Ward 5</v>
      </c>
      <c r="N3938" s="6" t="str">
        <f t="shared" si="248"/>
        <v>10657 Councillor, Ward 5</v>
      </c>
      <c r="O3938" s="15">
        <f>IF(I3938&lt;&gt;FALSE,VLOOKUP(H3938,internet_municipalities!$B$2:$W$226,22,FALSE),"NO INTERNET")</f>
        <v>89566</v>
      </c>
      <c r="P3938" s="16">
        <f t="shared" si="249"/>
        <v>9.244579416296363E-3</v>
      </c>
    </row>
    <row r="3939" spans="1:16" x14ac:dyDescent="0.2">
      <c r="A3939">
        <v>10657</v>
      </c>
      <c r="B3939" t="b">
        <v>1</v>
      </c>
      <c r="C3939" t="s">
        <v>1471</v>
      </c>
      <c r="D3939" t="s">
        <v>5117</v>
      </c>
      <c r="E3939">
        <v>2498</v>
      </c>
      <c r="F3939">
        <v>263</v>
      </c>
      <c r="G3939" t="b">
        <v>1</v>
      </c>
      <c r="H3939" t="str">
        <f>VLOOKUP(A3939,all_municipalities!$A$2:$M$445,2,FALSE)</f>
        <v>Richmond Hill, City of</v>
      </c>
      <c r="I3939" t="b">
        <f>VLOOKUP(A3939,all_municipalities!$A$2:$M$445,9,FALSE)</f>
        <v>1</v>
      </c>
      <c r="J3939" t="b">
        <f>VLOOKUP(A3939,all_municipalities!$A$2:$M$445,13, FALSE)</f>
        <v>0</v>
      </c>
      <c r="K3939" t="str">
        <f t="shared" si="246"/>
        <v>NONE</v>
      </c>
      <c r="L3939">
        <v>0</v>
      </c>
      <c r="M3939" t="str">
        <f t="shared" si="247"/>
        <v>10657 Councillor, Ward 4</v>
      </c>
      <c r="N3939" s="6" t="str">
        <f t="shared" si="248"/>
        <v>10657 Councillor, Ward 4</v>
      </c>
      <c r="O3939" s="15">
        <f>IF(I3939&lt;&gt;FALSE,VLOOKUP(H3939,internet_municipalities!$B$2:$W$226,22,FALSE),"NO INTERNET")</f>
        <v>89566</v>
      </c>
      <c r="P3939" s="16">
        <f t="shared" si="249"/>
        <v>2.9363821092825405E-3</v>
      </c>
    </row>
    <row r="3940" spans="1:16" x14ac:dyDescent="0.2">
      <c r="A3940">
        <v>10657</v>
      </c>
      <c r="B3940" t="b">
        <v>1</v>
      </c>
      <c r="C3940" t="s">
        <v>1475</v>
      </c>
      <c r="D3940" t="s">
        <v>5118</v>
      </c>
      <c r="E3940">
        <v>5299</v>
      </c>
      <c r="F3940">
        <v>4358</v>
      </c>
      <c r="G3940" t="b">
        <v>1</v>
      </c>
      <c r="H3940" t="str">
        <f>VLOOKUP(A3940,all_municipalities!$A$2:$M$445,2,FALSE)</f>
        <v>Richmond Hill, City of</v>
      </c>
      <c r="I3940" t="b">
        <f>VLOOKUP(A3940,all_municipalities!$A$2:$M$445,9,FALSE)</f>
        <v>1</v>
      </c>
      <c r="J3940" t="b">
        <f>VLOOKUP(A3940,all_municipalities!$A$2:$M$445,13, FALSE)</f>
        <v>0</v>
      </c>
      <c r="K3940" t="str">
        <f t="shared" si="246"/>
        <v>NONE</v>
      </c>
      <c r="L3940">
        <v>0</v>
      </c>
      <c r="M3940" t="str">
        <f t="shared" si="247"/>
        <v>10657 Councillor, Ward 3</v>
      </c>
      <c r="N3940" s="6" t="str">
        <f t="shared" si="248"/>
        <v>10657 Councillor, Ward 3</v>
      </c>
      <c r="O3940" s="15">
        <f>IF(I3940&lt;&gt;FALSE,VLOOKUP(H3940,internet_municipalities!$B$2:$W$226,22,FALSE),"NO INTERNET")</f>
        <v>89566</v>
      </c>
      <c r="P3940" s="16">
        <f t="shared" si="249"/>
        <v>4.8656856396400418E-2</v>
      </c>
    </row>
    <row r="3941" spans="1:16" x14ac:dyDescent="0.2">
      <c r="A3941">
        <v>10657</v>
      </c>
      <c r="B3941" t="b">
        <v>1</v>
      </c>
      <c r="C3941" t="s">
        <v>1453</v>
      </c>
      <c r="D3941" t="s">
        <v>5119</v>
      </c>
      <c r="E3941">
        <v>2028</v>
      </c>
      <c r="F3941">
        <v>431</v>
      </c>
      <c r="G3941" t="b">
        <v>1</v>
      </c>
      <c r="H3941" t="str">
        <f>VLOOKUP(A3941,all_municipalities!$A$2:$M$445,2,FALSE)</f>
        <v>Richmond Hill, City of</v>
      </c>
      <c r="I3941" t="b">
        <f>VLOOKUP(A3941,all_municipalities!$A$2:$M$445,9,FALSE)</f>
        <v>1</v>
      </c>
      <c r="J3941" t="b">
        <f>VLOOKUP(A3941,all_municipalities!$A$2:$M$445,13, FALSE)</f>
        <v>0</v>
      </c>
      <c r="K3941" t="str">
        <f t="shared" si="246"/>
        <v>NONE</v>
      </c>
      <c r="L3941">
        <v>0</v>
      </c>
      <c r="M3941" t="str">
        <f t="shared" si="247"/>
        <v>10657 Councillor, Ward 2</v>
      </c>
      <c r="N3941" s="6" t="str">
        <f t="shared" si="248"/>
        <v>10657 Councillor, Ward 2</v>
      </c>
      <c r="O3941" s="15">
        <f>IF(I3941&lt;&gt;FALSE,VLOOKUP(H3941,internet_municipalities!$B$2:$W$226,22,FALSE),"NO INTERNET")</f>
        <v>89566</v>
      </c>
      <c r="P3941" s="16">
        <f t="shared" si="249"/>
        <v>4.8120938749078891E-3</v>
      </c>
    </row>
    <row r="3942" spans="1:16" x14ac:dyDescent="0.2">
      <c r="A3942">
        <v>10657</v>
      </c>
      <c r="B3942" t="b">
        <v>1</v>
      </c>
      <c r="C3942" t="s">
        <v>1456</v>
      </c>
      <c r="D3942" t="s">
        <v>5120</v>
      </c>
      <c r="E3942">
        <v>3201</v>
      </c>
      <c r="F3942">
        <v>1345</v>
      </c>
      <c r="G3942" t="b">
        <v>1</v>
      </c>
      <c r="H3942" t="str">
        <f>VLOOKUP(A3942,all_municipalities!$A$2:$M$445,2,FALSE)</f>
        <v>Richmond Hill, City of</v>
      </c>
      <c r="I3942" t="b">
        <f>VLOOKUP(A3942,all_municipalities!$A$2:$M$445,9,FALSE)</f>
        <v>1</v>
      </c>
      <c r="J3942" t="b">
        <f>VLOOKUP(A3942,all_municipalities!$A$2:$M$445,13, FALSE)</f>
        <v>0</v>
      </c>
      <c r="K3942" t="str">
        <f t="shared" si="246"/>
        <v>NONE</v>
      </c>
      <c r="L3942">
        <v>0</v>
      </c>
      <c r="M3942" t="str">
        <f t="shared" si="247"/>
        <v>10657 Councillor, Ward 1</v>
      </c>
      <c r="N3942" s="6" t="str">
        <f t="shared" si="248"/>
        <v>10657 Councillor, Ward 1</v>
      </c>
      <c r="O3942" s="15">
        <f>IF(I3942&lt;&gt;FALSE,VLOOKUP(H3942,internet_municipalities!$B$2:$W$226,22,FALSE),"NO INTERNET")</f>
        <v>89566</v>
      </c>
      <c r="P3942" s="16">
        <f t="shared" si="249"/>
        <v>1.5016859075988657E-2</v>
      </c>
    </row>
    <row r="3943" spans="1:16" x14ac:dyDescent="0.2">
      <c r="A3943">
        <v>10657</v>
      </c>
      <c r="B3943" t="b">
        <v>1</v>
      </c>
      <c r="C3943" t="s">
        <v>3869</v>
      </c>
      <c r="D3943" t="s">
        <v>5121</v>
      </c>
      <c r="E3943">
        <v>18334</v>
      </c>
      <c r="F3943">
        <v>6329</v>
      </c>
      <c r="G3943" t="b">
        <v>1</v>
      </c>
      <c r="H3943" t="str">
        <f>VLOOKUP(A3943,all_municipalities!$A$2:$M$445,2,FALSE)</f>
        <v>Richmond Hill, City of</v>
      </c>
      <c r="I3943" t="b">
        <f>VLOOKUP(A3943,all_municipalities!$A$2:$M$445,9,FALSE)</f>
        <v>1</v>
      </c>
      <c r="J3943" t="b">
        <f>VLOOKUP(A3943,all_municipalities!$A$2:$M$445,13, FALSE)</f>
        <v>0</v>
      </c>
      <c r="K3943" t="str">
        <f t="shared" si="246"/>
        <v>NONE</v>
      </c>
      <c r="L3943">
        <v>0</v>
      </c>
      <c r="M3943" t="str">
        <f t="shared" si="247"/>
        <v>10657 Councillor (Regional And City)</v>
      </c>
      <c r="N3943" s="6" t="str">
        <f t="shared" si="248"/>
        <v>10657 Councillor (Regional And City)</v>
      </c>
      <c r="O3943" s="15">
        <f>IF(I3943&lt;&gt;FALSE,VLOOKUP(H3943,internet_municipalities!$B$2:$W$226,22,FALSE),"NO INTERNET")</f>
        <v>89566</v>
      </c>
      <c r="P3943" s="16">
        <f t="shared" si="249"/>
        <v>7.0662974789540672E-2</v>
      </c>
    </row>
    <row r="3944" spans="1:16" x14ac:dyDescent="0.2">
      <c r="A3944">
        <v>10657</v>
      </c>
      <c r="B3944" t="b">
        <v>1</v>
      </c>
      <c r="C3944" t="s">
        <v>3869</v>
      </c>
      <c r="D3944" t="s">
        <v>5122</v>
      </c>
      <c r="E3944">
        <v>25392</v>
      </c>
      <c r="F3944">
        <v>13387</v>
      </c>
      <c r="G3944" t="b">
        <v>1</v>
      </c>
      <c r="H3944" t="str">
        <f>VLOOKUP(A3944,all_municipalities!$A$2:$M$445,2,FALSE)</f>
        <v>Richmond Hill, City of</v>
      </c>
      <c r="I3944" t="b">
        <f>VLOOKUP(A3944,all_municipalities!$A$2:$M$445,9,FALSE)</f>
        <v>1</v>
      </c>
      <c r="J3944" t="b">
        <f>VLOOKUP(A3944,all_municipalities!$A$2:$M$445,13, FALSE)</f>
        <v>0</v>
      </c>
      <c r="K3944" t="str">
        <f t="shared" si="246"/>
        <v>NONE</v>
      </c>
      <c r="L3944">
        <v>0</v>
      </c>
      <c r="M3944" t="str">
        <f t="shared" si="247"/>
        <v>10657 Councillor (Regional And City)</v>
      </c>
      <c r="N3944" s="6" t="str">
        <f t="shared" si="248"/>
        <v>10657 Councillor (Regional And City)</v>
      </c>
      <c r="O3944" s="15">
        <f>IF(I3944&lt;&gt;FALSE,VLOOKUP(H3944,internet_municipalities!$B$2:$W$226,22,FALSE),"NO INTERNET")</f>
        <v>89566</v>
      </c>
      <c r="P3944" s="16">
        <f t="shared" si="249"/>
        <v>0.14946519884777706</v>
      </c>
    </row>
    <row r="3945" spans="1:16" x14ac:dyDescent="0.2">
      <c r="A3945">
        <v>10657</v>
      </c>
      <c r="B3945" t="b">
        <v>0</v>
      </c>
      <c r="C3945" t="s">
        <v>3869</v>
      </c>
      <c r="D3945" t="s">
        <v>5123</v>
      </c>
      <c r="E3945">
        <v>2424</v>
      </c>
      <c r="F3945" t="s">
        <v>1460</v>
      </c>
      <c r="G3945" t="b">
        <v>1</v>
      </c>
      <c r="H3945" t="str">
        <f>VLOOKUP(A3945,all_municipalities!$A$2:$M$445,2,FALSE)</f>
        <v>Richmond Hill, City of</v>
      </c>
      <c r="I3945" t="b">
        <f>VLOOKUP(A3945,all_municipalities!$A$2:$M$445,9,FALSE)</f>
        <v>1</v>
      </c>
      <c r="J3945" t="b">
        <f>VLOOKUP(A3945,all_municipalities!$A$2:$M$445,13, FALSE)</f>
        <v>0</v>
      </c>
      <c r="K3945" t="str">
        <f t="shared" si="246"/>
        <v>NONE</v>
      </c>
      <c r="L3945">
        <v>0</v>
      </c>
      <c r="M3945" t="str">
        <f t="shared" si="247"/>
        <v>10657 Councillor (Regional And City)</v>
      </c>
      <c r="N3945" s="6" t="str">
        <f t="shared" si="248"/>
        <v>10657 Councillor (Regional And City)</v>
      </c>
      <c r="O3945" s="15">
        <f>IF(I3945&lt;&gt;FALSE,VLOOKUP(H3945,internet_municipalities!$B$2:$W$226,22,FALSE),"NO INTERNET")</f>
        <v>89566</v>
      </c>
      <c r="P3945" s="16" t="str">
        <f t="shared" si="249"/>
        <v>Lost</v>
      </c>
    </row>
    <row r="3946" spans="1:16" x14ac:dyDescent="0.2">
      <c r="A3946">
        <v>10657</v>
      </c>
      <c r="B3946" t="b">
        <v>0</v>
      </c>
      <c r="C3946" t="s">
        <v>3869</v>
      </c>
      <c r="D3946" t="s">
        <v>5124</v>
      </c>
      <c r="E3946">
        <v>12005</v>
      </c>
      <c r="F3946" t="s">
        <v>1460</v>
      </c>
      <c r="G3946" t="b">
        <v>1</v>
      </c>
      <c r="H3946" t="str">
        <f>VLOOKUP(A3946,all_municipalities!$A$2:$M$445,2,FALSE)</f>
        <v>Richmond Hill, City of</v>
      </c>
      <c r="I3946" t="b">
        <f>VLOOKUP(A3946,all_municipalities!$A$2:$M$445,9,FALSE)</f>
        <v>1</v>
      </c>
      <c r="J3946" t="b">
        <f>VLOOKUP(A3946,all_municipalities!$A$2:$M$445,13, FALSE)</f>
        <v>0</v>
      </c>
      <c r="K3946" t="str">
        <f t="shared" si="246"/>
        <v>NONE</v>
      </c>
      <c r="L3946">
        <v>0</v>
      </c>
      <c r="M3946" t="str">
        <f t="shared" si="247"/>
        <v>10657 Councillor (Regional And City)</v>
      </c>
      <c r="N3946" s="6" t="str">
        <f t="shared" si="248"/>
        <v>10657 Councillor (Regional And City)</v>
      </c>
      <c r="O3946" s="15">
        <f>IF(I3946&lt;&gt;FALSE,VLOOKUP(H3946,internet_municipalities!$B$2:$W$226,22,FALSE),"NO INTERNET")</f>
        <v>89566</v>
      </c>
      <c r="P3946" s="16" t="str">
        <f t="shared" si="249"/>
        <v>Lost</v>
      </c>
    </row>
    <row r="3947" spans="1:16" x14ac:dyDescent="0.2">
      <c r="A3947">
        <v>10657</v>
      </c>
      <c r="B3947" t="b">
        <v>0</v>
      </c>
      <c r="C3947" t="s">
        <v>3869</v>
      </c>
      <c r="D3947" t="s">
        <v>5125</v>
      </c>
      <c r="E3947">
        <v>7617</v>
      </c>
      <c r="F3947" t="s">
        <v>1460</v>
      </c>
      <c r="G3947" t="b">
        <v>1</v>
      </c>
      <c r="H3947" t="str">
        <f>VLOOKUP(A3947,all_municipalities!$A$2:$M$445,2,FALSE)</f>
        <v>Richmond Hill, City of</v>
      </c>
      <c r="I3947" t="b">
        <f>VLOOKUP(A3947,all_municipalities!$A$2:$M$445,9,FALSE)</f>
        <v>1</v>
      </c>
      <c r="J3947" t="b">
        <f>VLOOKUP(A3947,all_municipalities!$A$2:$M$445,13, FALSE)</f>
        <v>0</v>
      </c>
      <c r="K3947" t="str">
        <f t="shared" si="246"/>
        <v>NONE</v>
      </c>
      <c r="L3947">
        <v>0</v>
      </c>
      <c r="M3947" t="str">
        <f t="shared" si="247"/>
        <v>10657 Councillor (Regional And City)</v>
      </c>
      <c r="N3947" s="6" t="str">
        <f t="shared" si="248"/>
        <v>10657 Councillor (Regional And City)</v>
      </c>
      <c r="O3947" s="15">
        <f>IF(I3947&lt;&gt;FALSE,VLOOKUP(H3947,internet_municipalities!$B$2:$W$226,22,FALSE),"NO INTERNET")</f>
        <v>89566</v>
      </c>
      <c r="P3947" s="16" t="str">
        <f t="shared" si="249"/>
        <v>Lost</v>
      </c>
    </row>
    <row r="3948" spans="1:16" x14ac:dyDescent="0.2">
      <c r="A3948">
        <v>10657</v>
      </c>
      <c r="B3948" t="b">
        <v>0</v>
      </c>
      <c r="C3948" t="s">
        <v>1456</v>
      </c>
      <c r="D3948" t="s">
        <v>5126</v>
      </c>
      <c r="E3948">
        <v>1856</v>
      </c>
      <c r="F3948" t="s">
        <v>1460</v>
      </c>
      <c r="G3948" t="b">
        <v>1</v>
      </c>
      <c r="H3948" t="str">
        <f>VLOOKUP(A3948,all_municipalities!$A$2:$M$445,2,FALSE)</f>
        <v>Richmond Hill, City of</v>
      </c>
      <c r="I3948" t="b">
        <f>VLOOKUP(A3948,all_municipalities!$A$2:$M$445,9,FALSE)</f>
        <v>1</v>
      </c>
      <c r="J3948" t="b">
        <f>VLOOKUP(A3948,all_municipalities!$A$2:$M$445,13, FALSE)</f>
        <v>0</v>
      </c>
      <c r="K3948" t="str">
        <f t="shared" si="246"/>
        <v>NONE</v>
      </c>
      <c r="L3948">
        <v>0</v>
      </c>
      <c r="M3948" t="str">
        <f t="shared" si="247"/>
        <v>10657 Councillor, Ward 1</v>
      </c>
      <c r="N3948" s="6" t="str">
        <f t="shared" si="248"/>
        <v>10657 Councillor, Ward 1</v>
      </c>
      <c r="O3948" s="15">
        <f>IF(I3948&lt;&gt;FALSE,VLOOKUP(H3948,internet_municipalities!$B$2:$W$226,22,FALSE),"NO INTERNET")</f>
        <v>89566</v>
      </c>
      <c r="P3948" s="16" t="str">
        <f t="shared" si="249"/>
        <v>Lost</v>
      </c>
    </row>
    <row r="3949" spans="1:16" x14ac:dyDescent="0.2">
      <c r="A3949">
        <v>10657</v>
      </c>
      <c r="B3949" t="b">
        <v>0</v>
      </c>
      <c r="C3949" t="s">
        <v>1456</v>
      </c>
      <c r="D3949" t="s">
        <v>5127</v>
      </c>
      <c r="E3949">
        <v>619</v>
      </c>
      <c r="F3949" t="s">
        <v>1460</v>
      </c>
      <c r="G3949" t="b">
        <v>1</v>
      </c>
      <c r="H3949" t="str">
        <f>VLOOKUP(A3949,all_municipalities!$A$2:$M$445,2,FALSE)</f>
        <v>Richmond Hill, City of</v>
      </c>
      <c r="I3949" t="b">
        <f>VLOOKUP(A3949,all_municipalities!$A$2:$M$445,9,FALSE)</f>
        <v>1</v>
      </c>
      <c r="J3949" t="b">
        <f>VLOOKUP(A3949,all_municipalities!$A$2:$M$445,13, FALSE)</f>
        <v>0</v>
      </c>
      <c r="K3949" t="str">
        <f t="shared" si="246"/>
        <v>NONE</v>
      </c>
      <c r="L3949">
        <v>0</v>
      </c>
      <c r="M3949" t="str">
        <f t="shared" si="247"/>
        <v>10657 Councillor, Ward 1</v>
      </c>
      <c r="N3949" s="6" t="str">
        <f t="shared" si="248"/>
        <v>10657 Councillor, Ward 1</v>
      </c>
      <c r="O3949" s="15">
        <f>IF(I3949&lt;&gt;FALSE,VLOOKUP(H3949,internet_municipalities!$B$2:$W$226,22,FALSE),"NO INTERNET")</f>
        <v>89566</v>
      </c>
      <c r="P3949" s="16" t="str">
        <f t="shared" si="249"/>
        <v>Lost</v>
      </c>
    </row>
    <row r="3950" spans="1:16" x14ac:dyDescent="0.2">
      <c r="A3950">
        <v>10657</v>
      </c>
      <c r="B3950" t="b">
        <v>0</v>
      </c>
      <c r="C3950" t="s">
        <v>1456</v>
      </c>
      <c r="D3950" t="s">
        <v>5128</v>
      </c>
      <c r="E3950">
        <v>1301</v>
      </c>
      <c r="F3950" t="s">
        <v>1460</v>
      </c>
      <c r="G3950" t="b">
        <v>1</v>
      </c>
      <c r="H3950" t="str">
        <f>VLOOKUP(A3950,all_municipalities!$A$2:$M$445,2,FALSE)</f>
        <v>Richmond Hill, City of</v>
      </c>
      <c r="I3950" t="b">
        <f>VLOOKUP(A3950,all_municipalities!$A$2:$M$445,9,FALSE)</f>
        <v>1</v>
      </c>
      <c r="J3950" t="b">
        <f>VLOOKUP(A3950,all_municipalities!$A$2:$M$445,13, FALSE)</f>
        <v>0</v>
      </c>
      <c r="K3950" t="str">
        <f t="shared" si="246"/>
        <v>NONE</v>
      </c>
      <c r="L3950">
        <v>0</v>
      </c>
      <c r="M3950" t="str">
        <f t="shared" si="247"/>
        <v>10657 Councillor, Ward 1</v>
      </c>
      <c r="N3950" s="6" t="str">
        <f t="shared" si="248"/>
        <v>10657 Councillor, Ward 1</v>
      </c>
      <c r="O3950" s="15">
        <f>IF(I3950&lt;&gt;FALSE,VLOOKUP(H3950,internet_municipalities!$B$2:$W$226,22,FALSE),"NO INTERNET")</f>
        <v>89566</v>
      </c>
      <c r="P3950" s="16" t="str">
        <f t="shared" si="249"/>
        <v>Lost</v>
      </c>
    </row>
    <row r="3951" spans="1:16" x14ac:dyDescent="0.2">
      <c r="A3951">
        <v>10657</v>
      </c>
      <c r="B3951" t="b">
        <v>0</v>
      </c>
      <c r="C3951" t="s">
        <v>1453</v>
      </c>
      <c r="D3951" t="s">
        <v>5129</v>
      </c>
      <c r="E3951">
        <v>536</v>
      </c>
      <c r="F3951" t="s">
        <v>1460</v>
      </c>
      <c r="G3951" t="b">
        <v>1</v>
      </c>
      <c r="H3951" t="str">
        <f>VLOOKUP(A3951,all_municipalities!$A$2:$M$445,2,FALSE)</f>
        <v>Richmond Hill, City of</v>
      </c>
      <c r="I3951" t="b">
        <f>VLOOKUP(A3951,all_municipalities!$A$2:$M$445,9,FALSE)</f>
        <v>1</v>
      </c>
      <c r="J3951" t="b">
        <f>VLOOKUP(A3951,all_municipalities!$A$2:$M$445,13, FALSE)</f>
        <v>0</v>
      </c>
      <c r="K3951" t="str">
        <f t="shared" si="246"/>
        <v>NONE</v>
      </c>
      <c r="L3951">
        <v>0</v>
      </c>
      <c r="M3951" t="str">
        <f t="shared" si="247"/>
        <v>10657 Councillor, Ward 2</v>
      </c>
      <c r="N3951" s="6" t="str">
        <f t="shared" si="248"/>
        <v>10657 Councillor, Ward 2</v>
      </c>
      <c r="O3951" s="15">
        <f>IF(I3951&lt;&gt;FALSE,VLOOKUP(H3951,internet_municipalities!$B$2:$W$226,22,FALSE),"NO INTERNET")</f>
        <v>89566</v>
      </c>
      <c r="P3951" s="16" t="str">
        <f t="shared" si="249"/>
        <v>Lost</v>
      </c>
    </row>
    <row r="3952" spans="1:16" x14ac:dyDescent="0.2">
      <c r="A3952">
        <v>10657</v>
      </c>
      <c r="B3952" t="b">
        <v>0</v>
      </c>
      <c r="C3952" t="s">
        <v>1453</v>
      </c>
      <c r="D3952" t="s">
        <v>5130</v>
      </c>
      <c r="E3952">
        <v>174</v>
      </c>
      <c r="F3952" t="s">
        <v>1460</v>
      </c>
      <c r="G3952" t="b">
        <v>1</v>
      </c>
      <c r="H3952" t="str">
        <f>VLOOKUP(A3952,all_municipalities!$A$2:$M$445,2,FALSE)</f>
        <v>Richmond Hill, City of</v>
      </c>
      <c r="I3952" t="b">
        <f>VLOOKUP(A3952,all_municipalities!$A$2:$M$445,9,FALSE)</f>
        <v>1</v>
      </c>
      <c r="J3952" t="b">
        <f>VLOOKUP(A3952,all_municipalities!$A$2:$M$445,13, FALSE)</f>
        <v>0</v>
      </c>
      <c r="K3952" t="str">
        <f t="shared" si="246"/>
        <v>NONE</v>
      </c>
      <c r="L3952">
        <v>0</v>
      </c>
      <c r="M3952" t="str">
        <f t="shared" si="247"/>
        <v>10657 Councillor, Ward 2</v>
      </c>
      <c r="N3952" s="6" t="str">
        <f t="shared" si="248"/>
        <v>10657 Councillor, Ward 2</v>
      </c>
      <c r="O3952" s="15">
        <f>IF(I3952&lt;&gt;FALSE,VLOOKUP(H3952,internet_municipalities!$B$2:$W$226,22,FALSE),"NO INTERNET")</f>
        <v>89566</v>
      </c>
      <c r="P3952" s="16" t="str">
        <f t="shared" si="249"/>
        <v>Lost</v>
      </c>
    </row>
    <row r="3953" spans="1:16" x14ac:dyDescent="0.2">
      <c r="A3953">
        <v>10657</v>
      </c>
      <c r="B3953" t="b">
        <v>0</v>
      </c>
      <c r="C3953" t="s">
        <v>1453</v>
      </c>
      <c r="D3953" t="s">
        <v>5131</v>
      </c>
      <c r="E3953">
        <v>816</v>
      </c>
      <c r="F3953" t="s">
        <v>1460</v>
      </c>
      <c r="G3953" t="b">
        <v>1</v>
      </c>
      <c r="H3953" t="str">
        <f>VLOOKUP(A3953,all_municipalities!$A$2:$M$445,2,FALSE)</f>
        <v>Richmond Hill, City of</v>
      </c>
      <c r="I3953" t="b">
        <f>VLOOKUP(A3953,all_municipalities!$A$2:$M$445,9,FALSE)</f>
        <v>1</v>
      </c>
      <c r="J3953" t="b">
        <f>VLOOKUP(A3953,all_municipalities!$A$2:$M$445,13, FALSE)</f>
        <v>0</v>
      </c>
      <c r="K3953" t="str">
        <f t="shared" si="246"/>
        <v>NONE</v>
      </c>
      <c r="L3953">
        <v>0</v>
      </c>
      <c r="M3953" t="str">
        <f t="shared" si="247"/>
        <v>10657 Councillor, Ward 2</v>
      </c>
      <c r="N3953" s="6" t="str">
        <f t="shared" si="248"/>
        <v>10657 Councillor, Ward 2</v>
      </c>
      <c r="O3953" s="15">
        <f>IF(I3953&lt;&gt;FALSE,VLOOKUP(H3953,internet_municipalities!$B$2:$W$226,22,FALSE),"NO INTERNET")</f>
        <v>89566</v>
      </c>
      <c r="P3953" s="16" t="str">
        <f t="shared" si="249"/>
        <v>Lost</v>
      </c>
    </row>
    <row r="3954" spans="1:16" x14ac:dyDescent="0.2">
      <c r="A3954">
        <v>10657</v>
      </c>
      <c r="B3954" t="b">
        <v>0</v>
      </c>
      <c r="C3954" t="s">
        <v>1453</v>
      </c>
      <c r="D3954" t="s">
        <v>5132</v>
      </c>
      <c r="E3954">
        <v>1597</v>
      </c>
      <c r="F3954" t="s">
        <v>1460</v>
      </c>
      <c r="G3954" t="b">
        <v>1</v>
      </c>
      <c r="H3954" t="str">
        <f>VLOOKUP(A3954,all_municipalities!$A$2:$M$445,2,FALSE)</f>
        <v>Richmond Hill, City of</v>
      </c>
      <c r="I3954" t="b">
        <f>VLOOKUP(A3954,all_municipalities!$A$2:$M$445,9,FALSE)</f>
        <v>1</v>
      </c>
      <c r="J3954" t="b">
        <f>VLOOKUP(A3954,all_municipalities!$A$2:$M$445,13, FALSE)</f>
        <v>0</v>
      </c>
      <c r="K3954" t="str">
        <f t="shared" si="246"/>
        <v>NONE</v>
      </c>
      <c r="L3954">
        <v>0</v>
      </c>
      <c r="M3954" t="str">
        <f t="shared" si="247"/>
        <v>10657 Councillor, Ward 2</v>
      </c>
      <c r="N3954" s="6" t="str">
        <f t="shared" si="248"/>
        <v>10657 Councillor, Ward 2</v>
      </c>
      <c r="O3954" s="15">
        <f>IF(I3954&lt;&gt;FALSE,VLOOKUP(H3954,internet_municipalities!$B$2:$W$226,22,FALSE),"NO INTERNET")</f>
        <v>89566</v>
      </c>
      <c r="P3954" s="16" t="str">
        <f t="shared" si="249"/>
        <v>Lost</v>
      </c>
    </row>
    <row r="3955" spans="1:16" x14ac:dyDescent="0.2">
      <c r="A3955">
        <v>10657</v>
      </c>
      <c r="B3955" t="b">
        <v>0</v>
      </c>
      <c r="C3955" t="s">
        <v>1475</v>
      </c>
      <c r="D3955" t="s">
        <v>5133</v>
      </c>
      <c r="E3955">
        <v>941</v>
      </c>
      <c r="F3955" t="s">
        <v>1460</v>
      </c>
      <c r="G3955" t="b">
        <v>1</v>
      </c>
      <c r="H3955" t="str">
        <f>VLOOKUP(A3955,all_municipalities!$A$2:$M$445,2,FALSE)</f>
        <v>Richmond Hill, City of</v>
      </c>
      <c r="I3955" t="b">
        <f>VLOOKUP(A3955,all_municipalities!$A$2:$M$445,9,FALSE)</f>
        <v>1</v>
      </c>
      <c r="J3955" t="b">
        <f>VLOOKUP(A3955,all_municipalities!$A$2:$M$445,13, FALSE)</f>
        <v>0</v>
      </c>
      <c r="K3955" t="str">
        <f t="shared" si="246"/>
        <v>NONE</v>
      </c>
      <c r="L3955">
        <v>0</v>
      </c>
      <c r="M3955" t="str">
        <f t="shared" si="247"/>
        <v>10657 Councillor, Ward 3</v>
      </c>
      <c r="N3955" s="6" t="str">
        <f t="shared" si="248"/>
        <v>10657 Councillor, Ward 3</v>
      </c>
      <c r="O3955" s="15">
        <f>IF(I3955&lt;&gt;FALSE,VLOOKUP(H3955,internet_municipalities!$B$2:$W$226,22,FALSE),"NO INTERNET")</f>
        <v>89566</v>
      </c>
      <c r="P3955" s="16" t="str">
        <f t="shared" si="249"/>
        <v>Lost</v>
      </c>
    </row>
    <row r="3956" spans="1:16" x14ac:dyDescent="0.2">
      <c r="A3956">
        <v>10657</v>
      </c>
      <c r="B3956" t="b">
        <v>0</v>
      </c>
      <c r="C3956" t="s">
        <v>1471</v>
      </c>
      <c r="D3956" t="s">
        <v>5134</v>
      </c>
      <c r="E3956">
        <v>459</v>
      </c>
      <c r="F3956" t="s">
        <v>1460</v>
      </c>
      <c r="G3956" t="b">
        <v>1</v>
      </c>
      <c r="H3956" t="str">
        <f>VLOOKUP(A3956,all_municipalities!$A$2:$M$445,2,FALSE)</f>
        <v>Richmond Hill, City of</v>
      </c>
      <c r="I3956" t="b">
        <f>VLOOKUP(A3956,all_municipalities!$A$2:$M$445,9,FALSE)</f>
        <v>1</v>
      </c>
      <c r="J3956" t="b">
        <f>VLOOKUP(A3956,all_municipalities!$A$2:$M$445,13, FALSE)</f>
        <v>0</v>
      </c>
      <c r="K3956" t="str">
        <f t="shared" si="246"/>
        <v>NONE</v>
      </c>
      <c r="L3956">
        <v>0</v>
      </c>
      <c r="M3956" t="str">
        <f t="shared" si="247"/>
        <v>10657 Councillor, Ward 4</v>
      </c>
      <c r="N3956" s="6" t="str">
        <f t="shared" si="248"/>
        <v>10657 Councillor, Ward 4</v>
      </c>
      <c r="O3956" s="15">
        <f>IF(I3956&lt;&gt;FALSE,VLOOKUP(H3956,internet_municipalities!$B$2:$W$226,22,FALSE),"NO INTERNET")</f>
        <v>89566</v>
      </c>
      <c r="P3956" s="16" t="str">
        <f t="shared" si="249"/>
        <v>Lost</v>
      </c>
    </row>
    <row r="3957" spans="1:16" x14ac:dyDescent="0.2">
      <c r="A3957">
        <v>10657</v>
      </c>
      <c r="B3957" t="b">
        <v>0</v>
      </c>
      <c r="C3957" t="s">
        <v>1471</v>
      </c>
      <c r="D3957" t="s">
        <v>5135</v>
      </c>
      <c r="E3957">
        <v>223</v>
      </c>
      <c r="F3957" t="s">
        <v>1460</v>
      </c>
      <c r="G3957" t="b">
        <v>1</v>
      </c>
      <c r="H3957" t="str">
        <f>VLOOKUP(A3957,all_municipalities!$A$2:$M$445,2,FALSE)</f>
        <v>Richmond Hill, City of</v>
      </c>
      <c r="I3957" t="b">
        <f>VLOOKUP(A3957,all_municipalities!$A$2:$M$445,9,FALSE)</f>
        <v>1</v>
      </c>
      <c r="J3957" t="b">
        <f>VLOOKUP(A3957,all_municipalities!$A$2:$M$445,13, FALSE)</f>
        <v>0</v>
      </c>
      <c r="K3957" t="str">
        <f t="shared" si="246"/>
        <v>NONE</v>
      </c>
      <c r="L3957">
        <v>0</v>
      </c>
      <c r="M3957" t="str">
        <f t="shared" si="247"/>
        <v>10657 Councillor, Ward 4</v>
      </c>
      <c r="N3957" s="6" t="str">
        <f t="shared" si="248"/>
        <v>10657 Councillor, Ward 4</v>
      </c>
      <c r="O3957" s="15">
        <f>IF(I3957&lt;&gt;FALSE,VLOOKUP(H3957,internet_municipalities!$B$2:$W$226,22,FALSE),"NO INTERNET")</f>
        <v>89566</v>
      </c>
      <c r="P3957" s="16" t="str">
        <f t="shared" si="249"/>
        <v>Lost</v>
      </c>
    </row>
    <row r="3958" spans="1:16" x14ac:dyDescent="0.2">
      <c r="A3958">
        <v>10657</v>
      </c>
      <c r="B3958" t="b">
        <v>0</v>
      </c>
      <c r="C3958" t="s">
        <v>1471</v>
      </c>
      <c r="D3958" t="s">
        <v>5136</v>
      </c>
      <c r="E3958">
        <v>247</v>
      </c>
      <c r="F3958" t="s">
        <v>1460</v>
      </c>
      <c r="G3958" t="b">
        <v>1</v>
      </c>
      <c r="H3958" t="str">
        <f>VLOOKUP(A3958,all_municipalities!$A$2:$M$445,2,FALSE)</f>
        <v>Richmond Hill, City of</v>
      </c>
      <c r="I3958" t="b">
        <f>VLOOKUP(A3958,all_municipalities!$A$2:$M$445,9,FALSE)</f>
        <v>1</v>
      </c>
      <c r="J3958" t="b">
        <f>VLOOKUP(A3958,all_municipalities!$A$2:$M$445,13, FALSE)</f>
        <v>0</v>
      </c>
      <c r="K3958" t="str">
        <f t="shared" si="246"/>
        <v>NONE</v>
      </c>
      <c r="L3958">
        <v>0</v>
      </c>
      <c r="M3958" t="str">
        <f t="shared" si="247"/>
        <v>10657 Councillor, Ward 4</v>
      </c>
      <c r="N3958" s="6" t="str">
        <f t="shared" si="248"/>
        <v>10657 Councillor, Ward 4</v>
      </c>
      <c r="O3958" s="15">
        <f>IF(I3958&lt;&gt;FALSE,VLOOKUP(H3958,internet_municipalities!$B$2:$W$226,22,FALSE),"NO INTERNET")</f>
        <v>89566</v>
      </c>
      <c r="P3958" s="16" t="str">
        <f t="shared" si="249"/>
        <v>Lost</v>
      </c>
    </row>
    <row r="3959" spans="1:16" x14ac:dyDescent="0.2">
      <c r="A3959">
        <v>10657</v>
      </c>
      <c r="B3959" t="b">
        <v>0</v>
      </c>
      <c r="C3959" t="s">
        <v>1471</v>
      </c>
      <c r="D3959" t="s">
        <v>5137</v>
      </c>
      <c r="E3959">
        <v>2235</v>
      </c>
      <c r="F3959" t="s">
        <v>1460</v>
      </c>
      <c r="G3959" t="b">
        <v>1</v>
      </c>
      <c r="H3959" t="str">
        <f>VLOOKUP(A3959,all_municipalities!$A$2:$M$445,2,FALSE)</f>
        <v>Richmond Hill, City of</v>
      </c>
      <c r="I3959" t="b">
        <f>VLOOKUP(A3959,all_municipalities!$A$2:$M$445,9,FALSE)</f>
        <v>1</v>
      </c>
      <c r="J3959" t="b">
        <f>VLOOKUP(A3959,all_municipalities!$A$2:$M$445,13, FALSE)</f>
        <v>0</v>
      </c>
      <c r="K3959" t="str">
        <f t="shared" si="246"/>
        <v>NONE</v>
      </c>
      <c r="L3959">
        <v>0</v>
      </c>
      <c r="M3959" t="str">
        <f t="shared" si="247"/>
        <v>10657 Councillor, Ward 4</v>
      </c>
      <c r="N3959" s="6" t="str">
        <f t="shared" si="248"/>
        <v>10657 Councillor, Ward 4</v>
      </c>
      <c r="O3959" s="15">
        <f>IF(I3959&lt;&gt;FALSE,VLOOKUP(H3959,internet_municipalities!$B$2:$W$226,22,FALSE),"NO INTERNET")</f>
        <v>89566</v>
      </c>
      <c r="P3959" s="16" t="str">
        <f t="shared" si="249"/>
        <v>Lost</v>
      </c>
    </row>
    <row r="3960" spans="1:16" x14ac:dyDescent="0.2">
      <c r="A3960">
        <v>10657</v>
      </c>
      <c r="B3960" t="b">
        <v>0</v>
      </c>
      <c r="C3960" t="s">
        <v>1471</v>
      </c>
      <c r="D3960" t="s">
        <v>5138</v>
      </c>
      <c r="E3960">
        <v>328</v>
      </c>
      <c r="F3960" t="s">
        <v>1460</v>
      </c>
      <c r="G3960" t="b">
        <v>1</v>
      </c>
      <c r="H3960" t="str">
        <f>VLOOKUP(A3960,all_municipalities!$A$2:$M$445,2,FALSE)</f>
        <v>Richmond Hill, City of</v>
      </c>
      <c r="I3960" t="b">
        <f>VLOOKUP(A3960,all_municipalities!$A$2:$M$445,9,FALSE)</f>
        <v>1</v>
      </c>
      <c r="J3960" t="b">
        <f>VLOOKUP(A3960,all_municipalities!$A$2:$M$445,13, FALSE)</f>
        <v>0</v>
      </c>
      <c r="K3960" t="str">
        <f t="shared" si="246"/>
        <v>NONE</v>
      </c>
      <c r="L3960">
        <v>0</v>
      </c>
      <c r="M3960" t="str">
        <f t="shared" si="247"/>
        <v>10657 Councillor, Ward 4</v>
      </c>
      <c r="N3960" s="6" t="str">
        <f t="shared" si="248"/>
        <v>10657 Councillor, Ward 4</v>
      </c>
      <c r="O3960" s="15">
        <f>IF(I3960&lt;&gt;FALSE,VLOOKUP(H3960,internet_municipalities!$B$2:$W$226,22,FALSE),"NO INTERNET")</f>
        <v>89566</v>
      </c>
      <c r="P3960" s="16" t="str">
        <f t="shared" si="249"/>
        <v>Lost</v>
      </c>
    </row>
    <row r="3961" spans="1:16" x14ac:dyDescent="0.2">
      <c r="A3961">
        <v>10657</v>
      </c>
      <c r="B3961" t="b">
        <v>0</v>
      </c>
      <c r="C3961" t="s">
        <v>1471</v>
      </c>
      <c r="D3961" t="s">
        <v>5139</v>
      </c>
      <c r="E3961">
        <v>1735</v>
      </c>
      <c r="F3961" t="s">
        <v>1460</v>
      </c>
      <c r="G3961" t="b">
        <v>1</v>
      </c>
      <c r="H3961" t="str">
        <f>VLOOKUP(A3961,all_municipalities!$A$2:$M$445,2,FALSE)</f>
        <v>Richmond Hill, City of</v>
      </c>
      <c r="I3961" t="b">
        <f>VLOOKUP(A3961,all_municipalities!$A$2:$M$445,9,FALSE)</f>
        <v>1</v>
      </c>
      <c r="J3961" t="b">
        <f>VLOOKUP(A3961,all_municipalities!$A$2:$M$445,13, FALSE)</f>
        <v>0</v>
      </c>
      <c r="K3961" t="str">
        <f t="shared" si="246"/>
        <v>NONE</v>
      </c>
      <c r="L3961">
        <v>0</v>
      </c>
      <c r="M3961" t="str">
        <f t="shared" si="247"/>
        <v>10657 Councillor, Ward 4</v>
      </c>
      <c r="N3961" s="6" t="str">
        <f t="shared" si="248"/>
        <v>10657 Councillor, Ward 4</v>
      </c>
      <c r="O3961" s="15">
        <f>IF(I3961&lt;&gt;FALSE,VLOOKUP(H3961,internet_municipalities!$B$2:$W$226,22,FALSE),"NO INTERNET")</f>
        <v>89566</v>
      </c>
      <c r="P3961" s="16" t="str">
        <f t="shared" si="249"/>
        <v>Lost</v>
      </c>
    </row>
    <row r="3962" spans="1:16" x14ac:dyDescent="0.2">
      <c r="A3962">
        <v>10127</v>
      </c>
      <c r="B3962" t="b">
        <v>1</v>
      </c>
      <c r="C3962" t="s">
        <v>1463</v>
      </c>
      <c r="D3962" t="s">
        <v>5165</v>
      </c>
      <c r="E3962">
        <v>224</v>
      </c>
      <c r="F3962">
        <v>31</v>
      </c>
      <c r="G3962" t="b">
        <v>0</v>
      </c>
      <c r="H3962" t="str">
        <f>VLOOKUP(A3962,all_municipalities!$A$2:$M$445,2,FALSE)</f>
        <v>Ryerson, Township of</v>
      </c>
      <c r="I3962" t="b">
        <f>VLOOKUP(A3962,all_municipalities!$A$2:$M$445,9,FALSE)</f>
        <v>0</v>
      </c>
      <c r="J3962" t="b">
        <f>VLOOKUP(A3962,all_municipalities!$A$2:$M$445,13, FALSE)</f>
        <v>0</v>
      </c>
      <c r="K3962" t="str">
        <f t="shared" si="246"/>
        <v>NONE</v>
      </c>
      <c r="L3962">
        <v>0</v>
      </c>
      <c r="M3962" t="str">
        <f t="shared" si="247"/>
        <v>10127 Councillor</v>
      </c>
      <c r="N3962" s="6" t="str">
        <f t="shared" si="248"/>
        <v/>
      </c>
      <c r="O3962" s="15" t="str">
        <f>IF(I3962&lt;&gt;FALSE,VLOOKUP(H3962,internet_municipalities!$B$2:$W$226,22,FALSE),"NO INTERNET")</f>
        <v>NO INTERNET</v>
      </c>
      <c r="P3962" s="16" t="str">
        <f t="shared" si="249"/>
        <v>NO INTERNET</v>
      </c>
    </row>
    <row r="3963" spans="1:16" x14ac:dyDescent="0.2">
      <c r="A3963">
        <v>10127</v>
      </c>
      <c r="B3963" t="b">
        <v>1</v>
      </c>
      <c r="C3963" t="s">
        <v>1463</v>
      </c>
      <c r="D3963" t="s">
        <v>5166</v>
      </c>
      <c r="E3963">
        <v>301</v>
      </c>
      <c r="F3963">
        <v>108</v>
      </c>
      <c r="G3963" t="b">
        <v>0</v>
      </c>
      <c r="H3963" t="str">
        <f>VLOOKUP(A3963,all_municipalities!$A$2:$M$445,2,FALSE)</f>
        <v>Ryerson, Township of</v>
      </c>
      <c r="I3963" t="b">
        <f>VLOOKUP(A3963,all_municipalities!$A$2:$M$445,9,FALSE)</f>
        <v>0</v>
      </c>
      <c r="J3963" t="b">
        <f>VLOOKUP(A3963,all_municipalities!$A$2:$M$445,13, FALSE)</f>
        <v>0</v>
      </c>
      <c r="K3963" t="str">
        <f t="shared" si="246"/>
        <v>NONE</v>
      </c>
      <c r="L3963">
        <v>0</v>
      </c>
      <c r="M3963" t="str">
        <f t="shared" si="247"/>
        <v>10127 Councillor</v>
      </c>
      <c r="N3963" s="6" t="str">
        <f t="shared" si="248"/>
        <v/>
      </c>
      <c r="O3963" s="15" t="str">
        <f>IF(I3963&lt;&gt;FALSE,VLOOKUP(H3963,internet_municipalities!$B$2:$W$226,22,FALSE),"NO INTERNET")</f>
        <v>NO INTERNET</v>
      </c>
      <c r="P3963" s="16" t="str">
        <f t="shared" si="249"/>
        <v>NO INTERNET</v>
      </c>
    </row>
    <row r="3964" spans="1:16" x14ac:dyDescent="0.2">
      <c r="A3964">
        <v>10127</v>
      </c>
      <c r="B3964" t="b">
        <v>1</v>
      </c>
      <c r="C3964" t="s">
        <v>1463</v>
      </c>
      <c r="D3964" t="s">
        <v>5167</v>
      </c>
      <c r="E3964">
        <v>248</v>
      </c>
      <c r="F3964">
        <v>55</v>
      </c>
      <c r="G3964" t="b">
        <v>0</v>
      </c>
      <c r="H3964" t="str">
        <f>VLOOKUP(A3964,all_municipalities!$A$2:$M$445,2,FALSE)</f>
        <v>Ryerson, Township of</v>
      </c>
      <c r="I3964" t="b">
        <f>VLOOKUP(A3964,all_municipalities!$A$2:$M$445,9,FALSE)</f>
        <v>0</v>
      </c>
      <c r="J3964" t="b">
        <f>VLOOKUP(A3964,all_municipalities!$A$2:$M$445,13, FALSE)</f>
        <v>0</v>
      </c>
      <c r="K3964" t="str">
        <f t="shared" si="246"/>
        <v>NONE</v>
      </c>
      <c r="L3964">
        <v>0</v>
      </c>
      <c r="M3964" t="str">
        <f t="shared" si="247"/>
        <v>10127 Councillor</v>
      </c>
      <c r="N3964" s="6" t="str">
        <f t="shared" si="248"/>
        <v/>
      </c>
      <c r="O3964" s="15" t="str">
        <f>IF(I3964&lt;&gt;FALSE,VLOOKUP(H3964,internet_municipalities!$B$2:$W$226,22,FALSE),"NO INTERNET")</f>
        <v>NO INTERNET</v>
      </c>
      <c r="P3964" s="16" t="str">
        <f t="shared" si="249"/>
        <v>NO INTERNET</v>
      </c>
    </row>
    <row r="3965" spans="1:16" x14ac:dyDescent="0.2">
      <c r="A3965">
        <v>10127</v>
      </c>
      <c r="B3965" t="b">
        <v>1</v>
      </c>
      <c r="C3965" t="s">
        <v>1463</v>
      </c>
      <c r="D3965" t="s">
        <v>5168</v>
      </c>
      <c r="E3965">
        <v>244</v>
      </c>
      <c r="F3965">
        <v>51</v>
      </c>
      <c r="G3965" t="b">
        <v>0</v>
      </c>
      <c r="H3965" t="str">
        <f>VLOOKUP(A3965,all_municipalities!$A$2:$M$445,2,FALSE)</f>
        <v>Ryerson, Township of</v>
      </c>
      <c r="I3965" t="b">
        <f>VLOOKUP(A3965,all_municipalities!$A$2:$M$445,9,FALSE)</f>
        <v>0</v>
      </c>
      <c r="J3965" t="b">
        <f>VLOOKUP(A3965,all_municipalities!$A$2:$M$445,13, FALSE)</f>
        <v>0</v>
      </c>
      <c r="K3965" t="str">
        <f t="shared" si="246"/>
        <v>NONE</v>
      </c>
      <c r="L3965">
        <v>0</v>
      </c>
      <c r="M3965" t="str">
        <f t="shared" si="247"/>
        <v>10127 Councillor</v>
      </c>
      <c r="N3965" s="6" t="str">
        <f t="shared" si="248"/>
        <v/>
      </c>
      <c r="O3965" s="15" t="str">
        <f>IF(I3965&lt;&gt;FALSE,VLOOKUP(H3965,internet_municipalities!$B$2:$W$226,22,FALSE),"NO INTERNET")</f>
        <v>NO INTERNET</v>
      </c>
      <c r="P3965" s="16" t="str">
        <f t="shared" si="249"/>
        <v>NO INTERNET</v>
      </c>
    </row>
    <row r="3966" spans="1:16" x14ac:dyDescent="0.2">
      <c r="A3966">
        <v>10127</v>
      </c>
      <c r="B3966" t="b">
        <v>0</v>
      </c>
      <c r="C3966" t="s">
        <v>1463</v>
      </c>
      <c r="D3966" t="s">
        <v>5169</v>
      </c>
      <c r="E3966">
        <v>149</v>
      </c>
      <c r="F3966" t="s">
        <v>1460</v>
      </c>
      <c r="G3966" t="b">
        <v>0</v>
      </c>
      <c r="H3966" t="str">
        <f>VLOOKUP(A3966,all_municipalities!$A$2:$M$445,2,FALSE)</f>
        <v>Ryerson, Township of</v>
      </c>
      <c r="I3966" t="b">
        <f>VLOOKUP(A3966,all_municipalities!$A$2:$M$445,9,FALSE)</f>
        <v>0</v>
      </c>
      <c r="J3966" t="b">
        <f>VLOOKUP(A3966,all_municipalities!$A$2:$M$445,13, FALSE)</f>
        <v>0</v>
      </c>
      <c r="K3966" t="str">
        <f t="shared" si="246"/>
        <v>NONE</v>
      </c>
      <c r="L3966">
        <v>0</v>
      </c>
      <c r="M3966" t="str">
        <f t="shared" si="247"/>
        <v>10127 Councillor</v>
      </c>
      <c r="N3966" s="6" t="str">
        <f t="shared" si="248"/>
        <v/>
      </c>
      <c r="O3966" s="15" t="str">
        <f>IF(I3966&lt;&gt;FALSE,VLOOKUP(H3966,internet_municipalities!$B$2:$W$226,22,FALSE),"NO INTERNET")</f>
        <v>NO INTERNET</v>
      </c>
      <c r="P3966" s="16" t="str">
        <f t="shared" si="249"/>
        <v>NO INTERNET</v>
      </c>
    </row>
    <row r="3967" spans="1:16" x14ac:dyDescent="0.2">
      <c r="A3967">
        <v>10127</v>
      </c>
      <c r="B3967" t="b">
        <v>0</v>
      </c>
      <c r="C3967" t="s">
        <v>1463</v>
      </c>
      <c r="D3967" t="s">
        <v>5170</v>
      </c>
      <c r="E3967">
        <v>190</v>
      </c>
      <c r="F3967" t="s">
        <v>1460</v>
      </c>
      <c r="G3967" t="b">
        <v>0</v>
      </c>
      <c r="H3967" t="str">
        <f>VLOOKUP(A3967,all_municipalities!$A$2:$M$445,2,FALSE)</f>
        <v>Ryerson, Township of</v>
      </c>
      <c r="I3967" t="b">
        <f>VLOOKUP(A3967,all_municipalities!$A$2:$M$445,9,FALSE)</f>
        <v>0</v>
      </c>
      <c r="J3967" t="b">
        <f>VLOOKUP(A3967,all_municipalities!$A$2:$M$445,13, FALSE)</f>
        <v>0</v>
      </c>
      <c r="K3967" t="str">
        <f t="shared" si="246"/>
        <v>NONE</v>
      </c>
      <c r="L3967">
        <v>0</v>
      </c>
      <c r="M3967" t="str">
        <f t="shared" si="247"/>
        <v>10127 Councillor</v>
      </c>
      <c r="N3967" s="6" t="str">
        <f t="shared" si="248"/>
        <v/>
      </c>
      <c r="O3967" s="15" t="str">
        <f>IF(I3967&lt;&gt;FALSE,VLOOKUP(H3967,internet_municipalities!$B$2:$W$226,22,FALSE),"NO INTERNET")</f>
        <v>NO INTERNET</v>
      </c>
      <c r="P3967" s="16" t="str">
        <f t="shared" si="249"/>
        <v>NO INTERNET</v>
      </c>
    </row>
    <row r="3968" spans="1:16" x14ac:dyDescent="0.2">
      <c r="A3968">
        <v>10127</v>
      </c>
      <c r="B3968" t="b">
        <v>0</v>
      </c>
      <c r="C3968" t="s">
        <v>1463</v>
      </c>
      <c r="D3968" t="s">
        <v>5171</v>
      </c>
      <c r="E3968">
        <v>193</v>
      </c>
      <c r="F3968" t="s">
        <v>1460</v>
      </c>
      <c r="G3968" t="b">
        <v>0</v>
      </c>
      <c r="H3968" t="str">
        <f>VLOOKUP(A3968,all_municipalities!$A$2:$M$445,2,FALSE)</f>
        <v>Ryerson, Township of</v>
      </c>
      <c r="I3968" t="b">
        <f>VLOOKUP(A3968,all_municipalities!$A$2:$M$445,9,FALSE)</f>
        <v>0</v>
      </c>
      <c r="J3968" t="b">
        <f>VLOOKUP(A3968,all_municipalities!$A$2:$M$445,13, FALSE)</f>
        <v>0</v>
      </c>
      <c r="K3968" t="str">
        <f t="shared" si="246"/>
        <v>NONE</v>
      </c>
      <c r="L3968">
        <v>0</v>
      </c>
      <c r="M3968" t="str">
        <f t="shared" si="247"/>
        <v>10127 Councillor</v>
      </c>
      <c r="N3968" s="6" t="str">
        <f t="shared" si="248"/>
        <v/>
      </c>
      <c r="O3968" s="15" t="str">
        <f>IF(I3968&lt;&gt;FALSE,VLOOKUP(H3968,internet_municipalities!$B$2:$W$226,22,FALSE),"NO INTERNET")</f>
        <v>NO INTERNET</v>
      </c>
      <c r="P3968" s="16" t="str">
        <f t="shared" si="249"/>
        <v>NO INTERNET</v>
      </c>
    </row>
    <row r="3969" spans="1:16" x14ac:dyDescent="0.2">
      <c r="A3969">
        <v>10668</v>
      </c>
      <c r="B3969" t="b">
        <v>1</v>
      </c>
      <c r="C3969" t="s">
        <v>1473</v>
      </c>
      <c r="D3969" t="s">
        <v>5230</v>
      </c>
      <c r="E3969">
        <v>2052</v>
      </c>
      <c r="F3969">
        <v>1135</v>
      </c>
      <c r="G3969" t="b">
        <v>0</v>
      </c>
      <c r="H3969" t="str">
        <f>VLOOKUP(A3969,all_municipalities!$A$2:$M$445,2,FALSE)</f>
        <v>Sault Ste. Marie, City of</v>
      </c>
      <c r="I3969" t="b">
        <f>VLOOKUP(A3969,all_municipalities!$A$2:$M$445,9,FALSE)</f>
        <v>0</v>
      </c>
      <c r="J3969" t="b">
        <f>VLOOKUP(A3969,all_municipalities!$A$2:$M$445,13, FALSE)</f>
        <v>0</v>
      </c>
      <c r="K3969" t="str">
        <f t="shared" si="246"/>
        <v>NONE</v>
      </c>
      <c r="L3969">
        <v>0</v>
      </c>
      <c r="M3969" t="str">
        <f t="shared" si="247"/>
        <v>10668 Councillor, Ward 5</v>
      </c>
      <c r="N3969" s="6" t="str">
        <f t="shared" si="248"/>
        <v/>
      </c>
      <c r="O3969" s="15" t="str">
        <f>IF(I3969&lt;&gt;FALSE,VLOOKUP(H3969,internet_municipalities!$B$2:$W$226,22,FALSE),"NO INTERNET")</f>
        <v>NO INTERNET</v>
      </c>
      <c r="P3969" s="16" t="str">
        <f t="shared" si="249"/>
        <v>NO INTERNET</v>
      </c>
    </row>
    <row r="3970" spans="1:16" x14ac:dyDescent="0.2">
      <c r="A3970">
        <v>10668</v>
      </c>
      <c r="B3970" t="b">
        <v>1</v>
      </c>
      <c r="C3970" t="s">
        <v>1473</v>
      </c>
      <c r="D3970" t="s">
        <v>5231</v>
      </c>
      <c r="E3970">
        <v>2094</v>
      </c>
      <c r="F3970">
        <v>1177</v>
      </c>
      <c r="G3970" t="b">
        <v>0</v>
      </c>
      <c r="H3970" t="str">
        <f>VLOOKUP(A3970,all_municipalities!$A$2:$M$445,2,FALSE)</f>
        <v>Sault Ste. Marie, City of</v>
      </c>
      <c r="I3970" t="b">
        <f>VLOOKUP(A3970,all_municipalities!$A$2:$M$445,9,FALSE)</f>
        <v>0</v>
      </c>
      <c r="J3970" t="b">
        <f>VLOOKUP(A3970,all_municipalities!$A$2:$M$445,13, FALSE)</f>
        <v>0</v>
      </c>
      <c r="K3970" t="str">
        <f t="shared" ref="K3970:K4033" si="250">IF(J3970=TRUE,IF(F3970&lt;=10,"HIGH",IF(F3970&lt;=100,"MID",IF(F3970&lt;=1000,"LOW","NONE"))),"NONE")</f>
        <v>NONE</v>
      </c>
      <c r="L3970">
        <v>0</v>
      </c>
      <c r="M3970" t="str">
        <f t="shared" ref="M3970:M4033" si="251">CONCATENATE(A3970, " ",C3970)</f>
        <v>10668 Councillor, Ward 5</v>
      </c>
      <c r="N3970" s="6" t="str">
        <f t="shared" si="248"/>
        <v/>
      </c>
      <c r="O3970" s="15" t="str">
        <f>IF(I3970&lt;&gt;FALSE,VLOOKUP(H3970,internet_municipalities!$B$2:$W$226,22,FALSE),"NO INTERNET")</f>
        <v>NO INTERNET</v>
      </c>
      <c r="P3970" s="16" t="str">
        <f t="shared" si="249"/>
        <v>NO INTERNET</v>
      </c>
    </row>
    <row r="3971" spans="1:16" x14ac:dyDescent="0.2">
      <c r="A3971">
        <v>10668</v>
      </c>
      <c r="B3971" t="b">
        <v>1</v>
      </c>
      <c r="C3971" t="s">
        <v>1471</v>
      </c>
      <c r="D3971" t="s">
        <v>5232</v>
      </c>
      <c r="E3971">
        <v>1707</v>
      </c>
      <c r="F3971">
        <v>468</v>
      </c>
      <c r="G3971" t="b">
        <v>0</v>
      </c>
      <c r="H3971" t="str">
        <f>VLOOKUP(A3971,all_municipalities!$A$2:$M$445,2,FALSE)</f>
        <v>Sault Ste. Marie, City of</v>
      </c>
      <c r="I3971" t="b">
        <f>VLOOKUP(A3971,all_municipalities!$A$2:$M$445,9,FALSE)</f>
        <v>0</v>
      </c>
      <c r="J3971" t="b">
        <f>VLOOKUP(A3971,all_municipalities!$A$2:$M$445,13, FALSE)</f>
        <v>0</v>
      </c>
      <c r="K3971" t="str">
        <f t="shared" si="250"/>
        <v>NONE</v>
      </c>
      <c r="L3971">
        <v>0</v>
      </c>
      <c r="M3971" t="str">
        <f t="shared" si="251"/>
        <v>10668 Councillor, Ward 4</v>
      </c>
      <c r="N3971" s="6" t="str">
        <f t="shared" ref="N3971:N4034" si="252">IF(I3971,M3971,"")</f>
        <v/>
      </c>
      <c r="O3971" s="15" t="str">
        <f>IF(I3971&lt;&gt;FALSE,VLOOKUP(H3971,internet_municipalities!$B$2:$W$226,22,FALSE),"NO INTERNET")</f>
        <v>NO INTERNET</v>
      </c>
      <c r="P3971" s="16" t="str">
        <f t="shared" si="249"/>
        <v>NO INTERNET</v>
      </c>
    </row>
    <row r="3972" spans="1:16" x14ac:dyDescent="0.2">
      <c r="A3972">
        <v>10668</v>
      </c>
      <c r="B3972" t="b">
        <v>1</v>
      </c>
      <c r="C3972" t="s">
        <v>1471</v>
      </c>
      <c r="D3972" t="s">
        <v>5233</v>
      </c>
      <c r="E3972">
        <v>2308</v>
      </c>
      <c r="F3972">
        <v>1069</v>
      </c>
      <c r="G3972" t="b">
        <v>0</v>
      </c>
      <c r="H3972" t="str">
        <f>VLOOKUP(A3972,all_municipalities!$A$2:$M$445,2,FALSE)</f>
        <v>Sault Ste. Marie, City of</v>
      </c>
      <c r="I3972" t="b">
        <f>VLOOKUP(A3972,all_municipalities!$A$2:$M$445,9,FALSE)</f>
        <v>0</v>
      </c>
      <c r="J3972" t="b">
        <f>VLOOKUP(A3972,all_municipalities!$A$2:$M$445,13, FALSE)</f>
        <v>0</v>
      </c>
      <c r="K3972" t="str">
        <f t="shared" si="250"/>
        <v>NONE</v>
      </c>
      <c r="L3972">
        <v>0</v>
      </c>
      <c r="M3972" t="str">
        <f t="shared" si="251"/>
        <v>10668 Councillor, Ward 4</v>
      </c>
      <c r="N3972" s="6" t="str">
        <f t="shared" si="252"/>
        <v/>
      </c>
      <c r="O3972" s="15" t="str">
        <f>IF(I3972&lt;&gt;FALSE,VLOOKUP(H3972,internet_municipalities!$B$2:$W$226,22,FALSE),"NO INTERNET")</f>
        <v>NO INTERNET</v>
      </c>
      <c r="P3972" s="16" t="str">
        <f t="shared" si="249"/>
        <v>NO INTERNET</v>
      </c>
    </row>
    <row r="3973" spans="1:16" x14ac:dyDescent="0.2">
      <c r="A3973">
        <v>10668</v>
      </c>
      <c r="B3973" t="b">
        <v>1</v>
      </c>
      <c r="C3973" t="s">
        <v>1475</v>
      </c>
      <c r="D3973" t="s">
        <v>5234</v>
      </c>
      <c r="E3973">
        <v>1982</v>
      </c>
      <c r="F3973">
        <v>102</v>
      </c>
      <c r="G3973" t="b">
        <v>0</v>
      </c>
      <c r="H3973" t="str">
        <f>VLOOKUP(A3973,all_municipalities!$A$2:$M$445,2,FALSE)</f>
        <v>Sault Ste. Marie, City of</v>
      </c>
      <c r="I3973" t="b">
        <f>VLOOKUP(A3973,all_municipalities!$A$2:$M$445,9,FALSE)</f>
        <v>0</v>
      </c>
      <c r="J3973" t="b">
        <f>VLOOKUP(A3973,all_municipalities!$A$2:$M$445,13, FALSE)</f>
        <v>0</v>
      </c>
      <c r="K3973" t="str">
        <f t="shared" si="250"/>
        <v>NONE</v>
      </c>
      <c r="L3973">
        <v>0</v>
      </c>
      <c r="M3973" t="str">
        <f t="shared" si="251"/>
        <v>10668 Councillor, Ward 3</v>
      </c>
      <c r="N3973" s="6" t="str">
        <f t="shared" si="252"/>
        <v/>
      </c>
      <c r="O3973" s="15" t="str">
        <f>IF(I3973&lt;&gt;FALSE,VLOOKUP(H3973,internet_municipalities!$B$2:$W$226,22,FALSE),"NO INTERNET")</f>
        <v>NO INTERNET</v>
      </c>
      <c r="P3973" s="16" t="str">
        <f t="shared" si="249"/>
        <v>NO INTERNET</v>
      </c>
    </row>
    <row r="3974" spans="1:16" x14ac:dyDescent="0.2">
      <c r="A3974">
        <v>10668</v>
      </c>
      <c r="B3974" t="b">
        <v>1</v>
      </c>
      <c r="C3974" t="s">
        <v>1475</v>
      </c>
      <c r="D3974" t="s">
        <v>5235</v>
      </c>
      <c r="E3974">
        <v>2336</v>
      </c>
      <c r="F3974">
        <v>456</v>
      </c>
      <c r="G3974" t="b">
        <v>0</v>
      </c>
      <c r="H3974" t="str">
        <f>VLOOKUP(A3974,all_municipalities!$A$2:$M$445,2,FALSE)</f>
        <v>Sault Ste. Marie, City of</v>
      </c>
      <c r="I3974" t="b">
        <f>VLOOKUP(A3974,all_municipalities!$A$2:$M$445,9,FALSE)</f>
        <v>0</v>
      </c>
      <c r="J3974" t="b">
        <f>VLOOKUP(A3974,all_municipalities!$A$2:$M$445,13, FALSE)</f>
        <v>0</v>
      </c>
      <c r="K3974" t="str">
        <f t="shared" si="250"/>
        <v>NONE</v>
      </c>
      <c r="L3974">
        <v>0</v>
      </c>
      <c r="M3974" t="str">
        <f t="shared" si="251"/>
        <v>10668 Councillor, Ward 3</v>
      </c>
      <c r="N3974" s="6" t="str">
        <f t="shared" si="252"/>
        <v/>
      </c>
      <c r="O3974" s="15" t="str">
        <f>IF(I3974&lt;&gt;FALSE,VLOOKUP(H3974,internet_municipalities!$B$2:$W$226,22,FALSE),"NO INTERNET")</f>
        <v>NO INTERNET</v>
      </c>
      <c r="P3974" s="16" t="str">
        <f t="shared" si="249"/>
        <v>NO INTERNET</v>
      </c>
    </row>
    <row r="3975" spans="1:16" x14ac:dyDescent="0.2">
      <c r="A3975">
        <v>10668</v>
      </c>
      <c r="B3975" t="b">
        <v>1</v>
      </c>
      <c r="C3975" t="s">
        <v>1453</v>
      </c>
      <c r="D3975" t="s">
        <v>5236</v>
      </c>
      <c r="E3975">
        <v>2206</v>
      </c>
      <c r="F3975">
        <v>1089</v>
      </c>
      <c r="G3975" t="b">
        <v>0</v>
      </c>
      <c r="H3975" t="str">
        <f>VLOOKUP(A3975,all_municipalities!$A$2:$M$445,2,FALSE)</f>
        <v>Sault Ste. Marie, City of</v>
      </c>
      <c r="I3975" t="b">
        <f>VLOOKUP(A3975,all_municipalities!$A$2:$M$445,9,FALSE)</f>
        <v>0</v>
      </c>
      <c r="J3975" t="b">
        <f>VLOOKUP(A3975,all_municipalities!$A$2:$M$445,13, FALSE)</f>
        <v>0</v>
      </c>
      <c r="K3975" t="str">
        <f t="shared" si="250"/>
        <v>NONE</v>
      </c>
      <c r="L3975">
        <v>0</v>
      </c>
      <c r="M3975" t="str">
        <f t="shared" si="251"/>
        <v>10668 Councillor, Ward 2</v>
      </c>
      <c r="N3975" s="6" t="str">
        <f t="shared" si="252"/>
        <v/>
      </c>
      <c r="O3975" s="15" t="str">
        <f>IF(I3975&lt;&gt;FALSE,VLOOKUP(H3975,internet_municipalities!$B$2:$W$226,22,FALSE),"NO INTERNET")</f>
        <v>NO INTERNET</v>
      </c>
      <c r="P3975" s="16" t="str">
        <f t="shared" ref="P3975:P4038" si="253">IF(I3975=TRUE,IF(F3975&lt;&gt;"Acclaimed",IF(F3975&lt;&gt;"Lost",F3975/O3975,"Lost"),"Acclaimed"),"NO INTERNET")</f>
        <v>NO INTERNET</v>
      </c>
    </row>
    <row r="3976" spans="1:16" x14ac:dyDescent="0.2">
      <c r="A3976">
        <v>10668</v>
      </c>
      <c r="B3976" t="b">
        <v>1</v>
      </c>
      <c r="C3976" t="s">
        <v>1453</v>
      </c>
      <c r="D3976" t="s">
        <v>5237</v>
      </c>
      <c r="E3976">
        <v>2462</v>
      </c>
      <c r="F3976">
        <v>1345</v>
      </c>
      <c r="G3976" t="b">
        <v>0</v>
      </c>
      <c r="H3976" t="str">
        <f>VLOOKUP(A3976,all_municipalities!$A$2:$M$445,2,FALSE)</f>
        <v>Sault Ste. Marie, City of</v>
      </c>
      <c r="I3976" t="b">
        <f>VLOOKUP(A3976,all_municipalities!$A$2:$M$445,9,FALSE)</f>
        <v>0</v>
      </c>
      <c r="J3976" t="b">
        <f>VLOOKUP(A3976,all_municipalities!$A$2:$M$445,13, FALSE)</f>
        <v>0</v>
      </c>
      <c r="K3976" t="str">
        <f t="shared" si="250"/>
        <v>NONE</v>
      </c>
      <c r="L3976">
        <v>0</v>
      </c>
      <c r="M3976" t="str">
        <f t="shared" si="251"/>
        <v>10668 Councillor, Ward 2</v>
      </c>
      <c r="N3976" s="6" t="str">
        <f t="shared" si="252"/>
        <v/>
      </c>
      <c r="O3976" s="15" t="str">
        <f>IF(I3976&lt;&gt;FALSE,VLOOKUP(H3976,internet_municipalities!$B$2:$W$226,22,FALSE),"NO INTERNET")</f>
        <v>NO INTERNET</v>
      </c>
      <c r="P3976" s="16" t="str">
        <f t="shared" si="253"/>
        <v>NO INTERNET</v>
      </c>
    </row>
    <row r="3977" spans="1:16" x14ac:dyDescent="0.2">
      <c r="A3977">
        <v>10668</v>
      </c>
      <c r="B3977" t="b">
        <v>1</v>
      </c>
      <c r="C3977" t="s">
        <v>1456</v>
      </c>
      <c r="D3977" t="s">
        <v>5238</v>
      </c>
      <c r="E3977">
        <v>2900</v>
      </c>
      <c r="F3977">
        <v>736</v>
      </c>
      <c r="G3977" t="b">
        <v>0</v>
      </c>
      <c r="H3977" t="str">
        <f>VLOOKUP(A3977,all_municipalities!$A$2:$M$445,2,FALSE)</f>
        <v>Sault Ste. Marie, City of</v>
      </c>
      <c r="I3977" t="b">
        <f>VLOOKUP(A3977,all_municipalities!$A$2:$M$445,9,FALSE)</f>
        <v>0</v>
      </c>
      <c r="J3977" t="b">
        <f>VLOOKUP(A3977,all_municipalities!$A$2:$M$445,13, FALSE)</f>
        <v>0</v>
      </c>
      <c r="K3977" t="str">
        <f t="shared" si="250"/>
        <v>NONE</v>
      </c>
      <c r="L3977">
        <v>0</v>
      </c>
      <c r="M3977" t="str">
        <f t="shared" si="251"/>
        <v>10668 Councillor, Ward 1</v>
      </c>
      <c r="N3977" s="6" t="str">
        <f t="shared" si="252"/>
        <v/>
      </c>
      <c r="O3977" s="15" t="str">
        <f>IF(I3977&lt;&gt;FALSE,VLOOKUP(H3977,internet_municipalities!$B$2:$W$226,22,FALSE),"NO INTERNET")</f>
        <v>NO INTERNET</v>
      </c>
      <c r="P3977" s="16" t="str">
        <f t="shared" si="253"/>
        <v>NO INTERNET</v>
      </c>
    </row>
    <row r="3978" spans="1:16" x14ac:dyDescent="0.2">
      <c r="A3978">
        <v>10668</v>
      </c>
      <c r="B3978" t="b">
        <v>1</v>
      </c>
      <c r="C3978" t="s">
        <v>1456</v>
      </c>
      <c r="D3978" t="s">
        <v>5239</v>
      </c>
      <c r="E3978">
        <v>3255</v>
      </c>
      <c r="F3978">
        <v>1091</v>
      </c>
      <c r="G3978" t="b">
        <v>0</v>
      </c>
      <c r="H3978" t="str">
        <f>VLOOKUP(A3978,all_municipalities!$A$2:$M$445,2,FALSE)</f>
        <v>Sault Ste. Marie, City of</v>
      </c>
      <c r="I3978" t="b">
        <f>VLOOKUP(A3978,all_municipalities!$A$2:$M$445,9,FALSE)</f>
        <v>0</v>
      </c>
      <c r="J3978" t="b">
        <f>VLOOKUP(A3978,all_municipalities!$A$2:$M$445,13, FALSE)</f>
        <v>0</v>
      </c>
      <c r="K3978" t="str">
        <f t="shared" si="250"/>
        <v>NONE</v>
      </c>
      <c r="L3978">
        <v>0</v>
      </c>
      <c r="M3978" t="str">
        <f t="shared" si="251"/>
        <v>10668 Councillor, Ward 1</v>
      </c>
      <c r="N3978" s="6" t="str">
        <f t="shared" si="252"/>
        <v/>
      </c>
      <c r="O3978" s="15" t="str">
        <f>IF(I3978&lt;&gt;FALSE,VLOOKUP(H3978,internet_municipalities!$B$2:$W$226,22,FALSE),"NO INTERNET")</f>
        <v>NO INTERNET</v>
      </c>
      <c r="P3978" s="16" t="str">
        <f t="shared" si="253"/>
        <v>NO INTERNET</v>
      </c>
    </row>
    <row r="3979" spans="1:16" x14ac:dyDescent="0.2">
      <c r="A3979">
        <v>10668</v>
      </c>
      <c r="B3979" t="b">
        <v>0</v>
      </c>
      <c r="C3979" t="s">
        <v>1456</v>
      </c>
      <c r="D3979" t="s">
        <v>5240</v>
      </c>
      <c r="E3979">
        <v>2164</v>
      </c>
      <c r="F3979" t="s">
        <v>1460</v>
      </c>
      <c r="G3979" t="b">
        <v>0</v>
      </c>
      <c r="H3979" t="str">
        <f>VLOOKUP(A3979,all_municipalities!$A$2:$M$445,2,FALSE)</f>
        <v>Sault Ste. Marie, City of</v>
      </c>
      <c r="I3979" t="b">
        <f>VLOOKUP(A3979,all_municipalities!$A$2:$M$445,9,FALSE)</f>
        <v>0</v>
      </c>
      <c r="J3979" t="b">
        <f>VLOOKUP(A3979,all_municipalities!$A$2:$M$445,13, FALSE)</f>
        <v>0</v>
      </c>
      <c r="K3979" t="str">
        <f t="shared" si="250"/>
        <v>NONE</v>
      </c>
      <c r="L3979">
        <v>0</v>
      </c>
      <c r="M3979" t="str">
        <f t="shared" si="251"/>
        <v>10668 Councillor, Ward 1</v>
      </c>
      <c r="N3979" s="6" t="str">
        <f t="shared" si="252"/>
        <v/>
      </c>
      <c r="O3979" s="15" t="str">
        <f>IF(I3979&lt;&gt;FALSE,VLOOKUP(H3979,internet_municipalities!$B$2:$W$226,22,FALSE),"NO INTERNET")</f>
        <v>NO INTERNET</v>
      </c>
      <c r="P3979" s="16" t="str">
        <f t="shared" si="253"/>
        <v>NO INTERNET</v>
      </c>
    </row>
    <row r="3980" spans="1:16" x14ac:dyDescent="0.2">
      <c r="A3980">
        <v>10668</v>
      </c>
      <c r="B3980" t="b">
        <v>0</v>
      </c>
      <c r="C3980" t="s">
        <v>1456</v>
      </c>
      <c r="D3980" t="s">
        <v>5241</v>
      </c>
      <c r="E3980">
        <v>498</v>
      </c>
      <c r="F3980" t="s">
        <v>1460</v>
      </c>
      <c r="G3980" t="b">
        <v>0</v>
      </c>
      <c r="H3980" t="str">
        <f>VLOOKUP(A3980,all_municipalities!$A$2:$M$445,2,FALSE)</f>
        <v>Sault Ste. Marie, City of</v>
      </c>
      <c r="I3980" t="b">
        <f>VLOOKUP(A3980,all_municipalities!$A$2:$M$445,9,FALSE)</f>
        <v>0</v>
      </c>
      <c r="J3980" t="b">
        <f>VLOOKUP(A3980,all_municipalities!$A$2:$M$445,13, FALSE)</f>
        <v>0</v>
      </c>
      <c r="K3980" t="str">
        <f t="shared" si="250"/>
        <v>NONE</v>
      </c>
      <c r="L3980">
        <v>0</v>
      </c>
      <c r="M3980" t="str">
        <f t="shared" si="251"/>
        <v>10668 Councillor, Ward 1</v>
      </c>
      <c r="N3980" s="6" t="str">
        <f t="shared" si="252"/>
        <v/>
      </c>
      <c r="O3980" s="15" t="str">
        <f>IF(I3980&lt;&gt;FALSE,VLOOKUP(H3980,internet_municipalities!$B$2:$W$226,22,FALSE),"NO INTERNET")</f>
        <v>NO INTERNET</v>
      </c>
      <c r="P3980" s="16" t="str">
        <f t="shared" si="253"/>
        <v>NO INTERNET</v>
      </c>
    </row>
    <row r="3981" spans="1:16" x14ac:dyDescent="0.2">
      <c r="A3981">
        <v>10668</v>
      </c>
      <c r="B3981" t="b">
        <v>0</v>
      </c>
      <c r="C3981" t="s">
        <v>1456</v>
      </c>
      <c r="D3981" t="s">
        <v>5242</v>
      </c>
      <c r="E3981">
        <v>564</v>
      </c>
      <c r="F3981" t="s">
        <v>1460</v>
      </c>
      <c r="G3981" t="b">
        <v>0</v>
      </c>
      <c r="H3981" t="str">
        <f>VLOOKUP(A3981,all_municipalities!$A$2:$M$445,2,FALSE)</f>
        <v>Sault Ste. Marie, City of</v>
      </c>
      <c r="I3981" t="b">
        <f>VLOOKUP(A3981,all_municipalities!$A$2:$M$445,9,FALSE)</f>
        <v>0</v>
      </c>
      <c r="J3981" t="b">
        <f>VLOOKUP(A3981,all_municipalities!$A$2:$M$445,13, FALSE)</f>
        <v>0</v>
      </c>
      <c r="K3981" t="str">
        <f t="shared" si="250"/>
        <v>NONE</v>
      </c>
      <c r="L3981">
        <v>0</v>
      </c>
      <c r="M3981" t="str">
        <f t="shared" si="251"/>
        <v>10668 Councillor, Ward 1</v>
      </c>
      <c r="N3981" s="6" t="str">
        <f t="shared" si="252"/>
        <v/>
      </c>
      <c r="O3981" s="15" t="str">
        <f>IF(I3981&lt;&gt;FALSE,VLOOKUP(H3981,internet_municipalities!$B$2:$W$226,22,FALSE),"NO INTERNET")</f>
        <v>NO INTERNET</v>
      </c>
      <c r="P3981" s="16" t="str">
        <f t="shared" si="253"/>
        <v>NO INTERNET</v>
      </c>
    </row>
    <row r="3982" spans="1:16" x14ac:dyDescent="0.2">
      <c r="A3982">
        <v>10668</v>
      </c>
      <c r="B3982" t="b">
        <v>0</v>
      </c>
      <c r="C3982" t="s">
        <v>1453</v>
      </c>
      <c r="D3982" t="s">
        <v>5243</v>
      </c>
      <c r="E3982">
        <v>974</v>
      </c>
      <c r="F3982" t="s">
        <v>1460</v>
      </c>
      <c r="G3982" t="b">
        <v>0</v>
      </c>
      <c r="H3982" t="str">
        <f>VLOOKUP(A3982,all_municipalities!$A$2:$M$445,2,FALSE)</f>
        <v>Sault Ste. Marie, City of</v>
      </c>
      <c r="I3982" t="b">
        <f>VLOOKUP(A3982,all_municipalities!$A$2:$M$445,9,FALSE)</f>
        <v>0</v>
      </c>
      <c r="J3982" t="b">
        <f>VLOOKUP(A3982,all_municipalities!$A$2:$M$445,13, FALSE)</f>
        <v>0</v>
      </c>
      <c r="K3982" t="str">
        <f t="shared" si="250"/>
        <v>NONE</v>
      </c>
      <c r="L3982">
        <v>0</v>
      </c>
      <c r="M3982" t="str">
        <f t="shared" si="251"/>
        <v>10668 Councillor, Ward 2</v>
      </c>
      <c r="N3982" s="6" t="str">
        <f t="shared" si="252"/>
        <v/>
      </c>
      <c r="O3982" s="15" t="str">
        <f>IF(I3982&lt;&gt;FALSE,VLOOKUP(H3982,internet_municipalities!$B$2:$W$226,22,FALSE),"NO INTERNET")</f>
        <v>NO INTERNET</v>
      </c>
      <c r="P3982" s="16" t="str">
        <f t="shared" si="253"/>
        <v>NO INTERNET</v>
      </c>
    </row>
    <row r="3983" spans="1:16" x14ac:dyDescent="0.2">
      <c r="A3983">
        <v>10668</v>
      </c>
      <c r="B3983" t="b">
        <v>0</v>
      </c>
      <c r="C3983" t="s">
        <v>1453</v>
      </c>
      <c r="D3983" t="s">
        <v>5244</v>
      </c>
      <c r="E3983">
        <v>1117</v>
      </c>
      <c r="F3983" t="s">
        <v>1460</v>
      </c>
      <c r="G3983" t="b">
        <v>0</v>
      </c>
      <c r="H3983" t="str">
        <f>VLOOKUP(A3983,all_municipalities!$A$2:$M$445,2,FALSE)</f>
        <v>Sault Ste. Marie, City of</v>
      </c>
      <c r="I3983" t="b">
        <f>VLOOKUP(A3983,all_municipalities!$A$2:$M$445,9,FALSE)</f>
        <v>0</v>
      </c>
      <c r="J3983" t="b">
        <f>VLOOKUP(A3983,all_municipalities!$A$2:$M$445,13, FALSE)</f>
        <v>0</v>
      </c>
      <c r="K3983" t="str">
        <f t="shared" si="250"/>
        <v>NONE</v>
      </c>
      <c r="L3983">
        <v>0</v>
      </c>
      <c r="M3983" t="str">
        <f t="shared" si="251"/>
        <v>10668 Councillor, Ward 2</v>
      </c>
      <c r="N3983" s="6" t="str">
        <f t="shared" si="252"/>
        <v/>
      </c>
      <c r="O3983" s="15" t="str">
        <f>IF(I3983&lt;&gt;FALSE,VLOOKUP(H3983,internet_municipalities!$B$2:$W$226,22,FALSE),"NO INTERNET")</f>
        <v>NO INTERNET</v>
      </c>
      <c r="P3983" s="16" t="str">
        <f t="shared" si="253"/>
        <v>NO INTERNET</v>
      </c>
    </row>
    <row r="3984" spans="1:16" x14ac:dyDescent="0.2">
      <c r="A3984">
        <v>10668</v>
      </c>
      <c r="B3984" t="b">
        <v>0</v>
      </c>
      <c r="C3984" t="s">
        <v>1475</v>
      </c>
      <c r="D3984" t="s">
        <v>5245</v>
      </c>
      <c r="E3984">
        <v>1733</v>
      </c>
      <c r="F3984" t="s">
        <v>1460</v>
      </c>
      <c r="G3984" t="b">
        <v>0</v>
      </c>
      <c r="H3984" t="str">
        <f>VLOOKUP(A3984,all_municipalities!$A$2:$M$445,2,FALSE)</f>
        <v>Sault Ste. Marie, City of</v>
      </c>
      <c r="I3984" t="b">
        <f>VLOOKUP(A3984,all_municipalities!$A$2:$M$445,9,FALSE)</f>
        <v>0</v>
      </c>
      <c r="J3984" t="b">
        <f>VLOOKUP(A3984,all_municipalities!$A$2:$M$445,13, FALSE)</f>
        <v>0</v>
      </c>
      <c r="K3984" t="str">
        <f t="shared" si="250"/>
        <v>NONE</v>
      </c>
      <c r="L3984">
        <v>0</v>
      </c>
      <c r="M3984" t="str">
        <f t="shared" si="251"/>
        <v>10668 Councillor, Ward 3</v>
      </c>
      <c r="N3984" s="6" t="str">
        <f t="shared" si="252"/>
        <v/>
      </c>
      <c r="O3984" s="15" t="str">
        <f>IF(I3984&lt;&gt;FALSE,VLOOKUP(H3984,internet_municipalities!$B$2:$W$226,22,FALSE),"NO INTERNET")</f>
        <v>NO INTERNET</v>
      </c>
      <c r="P3984" s="16" t="str">
        <f t="shared" si="253"/>
        <v>NO INTERNET</v>
      </c>
    </row>
    <row r="3985" spans="1:16" x14ac:dyDescent="0.2">
      <c r="A3985">
        <v>10668</v>
      </c>
      <c r="B3985" t="b">
        <v>0</v>
      </c>
      <c r="C3985" t="s">
        <v>1475</v>
      </c>
      <c r="D3985" t="s">
        <v>5246</v>
      </c>
      <c r="E3985">
        <v>1880</v>
      </c>
      <c r="F3985" t="s">
        <v>1460</v>
      </c>
      <c r="G3985" t="b">
        <v>0</v>
      </c>
      <c r="H3985" t="str">
        <f>VLOOKUP(A3985,all_municipalities!$A$2:$M$445,2,FALSE)</f>
        <v>Sault Ste. Marie, City of</v>
      </c>
      <c r="I3985" t="b">
        <f>VLOOKUP(A3985,all_municipalities!$A$2:$M$445,9,FALSE)</f>
        <v>0</v>
      </c>
      <c r="J3985" t="b">
        <f>VLOOKUP(A3985,all_municipalities!$A$2:$M$445,13, FALSE)</f>
        <v>0</v>
      </c>
      <c r="K3985" t="str">
        <f t="shared" si="250"/>
        <v>NONE</v>
      </c>
      <c r="L3985">
        <v>0</v>
      </c>
      <c r="M3985" t="str">
        <f t="shared" si="251"/>
        <v>10668 Councillor, Ward 3</v>
      </c>
      <c r="N3985" s="6" t="str">
        <f t="shared" si="252"/>
        <v/>
      </c>
      <c r="O3985" s="15" t="str">
        <f>IF(I3985&lt;&gt;FALSE,VLOOKUP(H3985,internet_municipalities!$B$2:$W$226,22,FALSE),"NO INTERNET")</f>
        <v>NO INTERNET</v>
      </c>
      <c r="P3985" s="16" t="str">
        <f t="shared" si="253"/>
        <v>NO INTERNET</v>
      </c>
    </row>
    <row r="3986" spans="1:16" x14ac:dyDescent="0.2">
      <c r="A3986">
        <v>10668</v>
      </c>
      <c r="B3986" t="b">
        <v>0</v>
      </c>
      <c r="C3986" t="s">
        <v>1471</v>
      </c>
      <c r="D3986" t="s">
        <v>5247</v>
      </c>
      <c r="E3986">
        <v>1239</v>
      </c>
      <c r="F3986" t="s">
        <v>1460</v>
      </c>
      <c r="G3986" t="b">
        <v>0</v>
      </c>
      <c r="H3986" t="str">
        <f>VLOOKUP(A3986,all_municipalities!$A$2:$M$445,2,FALSE)</f>
        <v>Sault Ste. Marie, City of</v>
      </c>
      <c r="I3986" t="b">
        <f>VLOOKUP(A3986,all_municipalities!$A$2:$M$445,9,FALSE)</f>
        <v>0</v>
      </c>
      <c r="J3986" t="b">
        <f>VLOOKUP(A3986,all_municipalities!$A$2:$M$445,13, FALSE)</f>
        <v>0</v>
      </c>
      <c r="K3986" t="str">
        <f t="shared" si="250"/>
        <v>NONE</v>
      </c>
      <c r="L3986">
        <v>0</v>
      </c>
      <c r="M3986" t="str">
        <f t="shared" si="251"/>
        <v>10668 Councillor, Ward 4</v>
      </c>
      <c r="N3986" s="6" t="str">
        <f t="shared" si="252"/>
        <v/>
      </c>
      <c r="O3986" s="15" t="str">
        <f>IF(I3986&lt;&gt;FALSE,VLOOKUP(H3986,internet_municipalities!$B$2:$W$226,22,FALSE),"NO INTERNET")</f>
        <v>NO INTERNET</v>
      </c>
      <c r="P3986" s="16" t="str">
        <f t="shared" si="253"/>
        <v>NO INTERNET</v>
      </c>
    </row>
    <row r="3987" spans="1:16" x14ac:dyDescent="0.2">
      <c r="A3987">
        <v>10668</v>
      </c>
      <c r="B3987" t="b">
        <v>0</v>
      </c>
      <c r="C3987" t="s">
        <v>1471</v>
      </c>
      <c r="D3987" t="s">
        <v>5248</v>
      </c>
      <c r="E3987">
        <v>1207</v>
      </c>
      <c r="F3987" t="s">
        <v>1460</v>
      </c>
      <c r="G3987" t="b">
        <v>0</v>
      </c>
      <c r="H3987" t="str">
        <f>VLOOKUP(A3987,all_municipalities!$A$2:$M$445,2,FALSE)</f>
        <v>Sault Ste. Marie, City of</v>
      </c>
      <c r="I3987" t="b">
        <f>VLOOKUP(A3987,all_municipalities!$A$2:$M$445,9,FALSE)</f>
        <v>0</v>
      </c>
      <c r="J3987" t="b">
        <f>VLOOKUP(A3987,all_municipalities!$A$2:$M$445,13, FALSE)</f>
        <v>0</v>
      </c>
      <c r="K3987" t="str">
        <f t="shared" si="250"/>
        <v>NONE</v>
      </c>
      <c r="L3987">
        <v>0</v>
      </c>
      <c r="M3987" t="str">
        <f t="shared" si="251"/>
        <v>10668 Councillor, Ward 4</v>
      </c>
      <c r="N3987" s="6" t="str">
        <f t="shared" si="252"/>
        <v/>
      </c>
      <c r="O3987" s="15" t="str">
        <f>IF(I3987&lt;&gt;FALSE,VLOOKUP(H3987,internet_municipalities!$B$2:$W$226,22,FALSE),"NO INTERNET")</f>
        <v>NO INTERNET</v>
      </c>
      <c r="P3987" s="16" t="str">
        <f t="shared" si="253"/>
        <v>NO INTERNET</v>
      </c>
    </row>
    <row r="3988" spans="1:16" x14ac:dyDescent="0.2">
      <c r="A3988">
        <v>10668</v>
      </c>
      <c r="B3988" t="b">
        <v>0</v>
      </c>
      <c r="C3988" t="s">
        <v>1473</v>
      </c>
      <c r="D3988" t="s">
        <v>5249</v>
      </c>
      <c r="E3988">
        <v>917</v>
      </c>
      <c r="F3988" t="s">
        <v>1460</v>
      </c>
      <c r="G3988" t="b">
        <v>0</v>
      </c>
      <c r="H3988" t="str">
        <f>VLOOKUP(A3988,all_municipalities!$A$2:$M$445,2,FALSE)</f>
        <v>Sault Ste. Marie, City of</v>
      </c>
      <c r="I3988" t="b">
        <f>VLOOKUP(A3988,all_municipalities!$A$2:$M$445,9,FALSE)</f>
        <v>0</v>
      </c>
      <c r="J3988" t="b">
        <f>VLOOKUP(A3988,all_municipalities!$A$2:$M$445,13, FALSE)</f>
        <v>0</v>
      </c>
      <c r="K3988" t="str">
        <f t="shared" si="250"/>
        <v>NONE</v>
      </c>
      <c r="L3988">
        <v>0</v>
      </c>
      <c r="M3988" t="str">
        <f t="shared" si="251"/>
        <v>10668 Councillor, Ward 5</v>
      </c>
      <c r="N3988" s="6" t="str">
        <f t="shared" si="252"/>
        <v/>
      </c>
      <c r="O3988" s="15" t="str">
        <f>IF(I3988&lt;&gt;FALSE,VLOOKUP(H3988,internet_municipalities!$B$2:$W$226,22,FALSE),"NO INTERNET")</f>
        <v>NO INTERNET</v>
      </c>
      <c r="P3988" s="16" t="str">
        <f t="shared" si="253"/>
        <v>NO INTERNET</v>
      </c>
    </row>
    <row r="3989" spans="1:16" x14ac:dyDescent="0.2">
      <c r="A3989">
        <v>10668</v>
      </c>
      <c r="B3989" t="b">
        <v>0</v>
      </c>
      <c r="C3989" t="s">
        <v>1473</v>
      </c>
      <c r="D3989" t="s">
        <v>5250</v>
      </c>
      <c r="E3989">
        <v>458</v>
      </c>
      <c r="F3989" t="s">
        <v>1460</v>
      </c>
      <c r="G3989" t="b">
        <v>0</v>
      </c>
      <c r="H3989" t="str">
        <f>VLOOKUP(A3989,all_municipalities!$A$2:$M$445,2,FALSE)</f>
        <v>Sault Ste. Marie, City of</v>
      </c>
      <c r="I3989" t="b">
        <f>VLOOKUP(A3989,all_municipalities!$A$2:$M$445,9,FALSE)</f>
        <v>0</v>
      </c>
      <c r="J3989" t="b">
        <f>VLOOKUP(A3989,all_municipalities!$A$2:$M$445,13, FALSE)</f>
        <v>0</v>
      </c>
      <c r="K3989" t="str">
        <f t="shared" si="250"/>
        <v>NONE</v>
      </c>
      <c r="L3989">
        <v>0</v>
      </c>
      <c r="M3989" t="str">
        <f t="shared" si="251"/>
        <v>10668 Councillor, Ward 5</v>
      </c>
      <c r="N3989" s="6" t="str">
        <f t="shared" si="252"/>
        <v/>
      </c>
      <c r="O3989" s="15" t="str">
        <f>IF(I3989&lt;&gt;FALSE,VLOOKUP(H3989,internet_municipalities!$B$2:$W$226,22,FALSE),"NO INTERNET")</f>
        <v>NO INTERNET</v>
      </c>
      <c r="P3989" s="16" t="str">
        <f t="shared" si="253"/>
        <v>NO INTERNET</v>
      </c>
    </row>
    <row r="3990" spans="1:16" x14ac:dyDescent="0.2">
      <c r="A3990">
        <v>10671</v>
      </c>
      <c r="B3990" t="b">
        <v>1</v>
      </c>
      <c r="C3990" t="s">
        <v>1463</v>
      </c>
      <c r="D3990" t="s">
        <v>5251</v>
      </c>
      <c r="E3990">
        <v>307</v>
      </c>
      <c r="F3990">
        <v>171</v>
      </c>
      <c r="G3990" t="b">
        <v>0</v>
      </c>
      <c r="H3990" t="str">
        <f>VLOOKUP(A3990,all_municipalities!$A$2:$M$445,2,FALSE)</f>
        <v>Schreiber, Township of</v>
      </c>
      <c r="I3990" t="b">
        <f>VLOOKUP(A3990,all_municipalities!$A$2:$M$445,9,FALSE)</f>
        <v>0</v>
      </c>
      <c r="J3990" t="b">
        <f>VLOOKUP(A3990,all_municipalities!$A$2:$M$445,13, FALSE)</f>
        <v>0</v>
      </c>
      <c r="K3990" t="str">
        <f t="shared" si="250"/>
        <v>NONE</v>
      </c>
      <c r="L3990">
        <v>0</v>
      </c>
      <c r="M3990" t="str">
        <f t="shared" si="251"/>
        <v>10671 Councillor</v>
      </c>
      <c r="N3990" s="6" t="str">
        <f t="shared" si="252"/>
        <v/>
      </c>
      <c r="O3990" s="15" t="str">
        <f>IF(I3990&lt;&gt;FALSE,VLOOKUP(H3990,internet_municipalities!$B$2:$W$226,22,FALSE),"NO INTERNET")</f>
        <v>NO INTERNET</v>
      </c>
      <c r="P3990" s="16" t="str">
        <f t="shared" si="253"/>
        <v>NO INTERNET</v>
      </c>
    </row>
    <row r="3991" spans="1:16" x14ac:dyDescent="0.2">
      <c r="A3991">
        <v>10671</v>
      </c>
      <c r="B3991" t="b">
        <v>1</v>
      </c>
      <c r="C3991" t="s">
        <v>1463</v>
      </c>
      <c r="D3991" t="s">
        <v>5252</v>
      </c>
      <c r="E3991">
        <v>258</v>
      </c>
      <c r="F3991">
        <v>122</v>
      </c>
      <c r="G3991" t="b">
        <v>0</v>
      </c>
      <c r="H3991" t="str">
        <f>VLOOKUP(A3991,all_municipalities!$A$2:$M$445,2,FALSE)</f>
        <v>Schreiber, Township of</v>
      </c>
      <c r="I3991" t="b">
        <f>VLOOKUP(A3991,all_municipalities!$A$2:$M$445,9,FALSE)</f>
        <v>0</v>
      </c>
      <c r="J3991" t="b">
        <f>VLOOKUP(A3991,all_municipalities!$A$2:$M$445,13, FALSE)</f>
        <v>0</v>
      </c>
      <c r="K3991" t="str">
        <f t="shared" si="250"/>
        <v>NONE</v>
      </c>
      <c r="L3991">
        <v>0</v>
      </c>
      <c r="M3991" t="str">
        <f t="shared" si="251"/>
        <v>10671 Councillor</v>
      </c>
      <c r="N3991" s="6" t="str">
        <f t="shared" si="252"/>
        <v/>
      </c>
      <c r="O3991" s="15" t="str">
        <f>IF(I3991&lt;&gt;FALSE,VLOOKUP(H3991,internet_municipalities!$B$2:$W$226,22,FALSE),"NO INTERNET")</f>
        <v>NO INTERNET</v>
      </c>
      <c r="P3991" s="16" t="str">
        <f t="shared" si="253"/>
        <v>NO INTERNET</v>
      </c>
    </row>
    <row r="3992" spans="1:16" x14ac:dyDescent="0.2">
      <c r="A3992">
        <v>10671</v>
      </c>
      <c r="B3992" t="b">
        <v>1</v>
      </c>
      <c r="C3992" t="s">
        <v>1463</v>
      </c>
      <c r="D3992" t="s">
        <v>5253</v>
      </c>
      <c r="E3992">
        <v>311</v>
      </c>
      <c r="F3992">
        <v>175</v>
      </c>
      <c r="G3992" t="b">
        <v>0</v>
      </c>
      <c r="H3992" t="str">
        <f>VLOOKUP(A3992,all_municipalities!$A$2:$M$445,2,FALSE)</f>
        <v>Schreiber, Township of</v>
      </c>
      <c r="I3992" t="b">
        <f>VLOOKUP(A3992,all_municipalities!$A$2:$M$445,9,FALSE)</f>
        <v>0</v>
      </c>
      <c r="J3992" t="b">
        <f>VLOOKUP(A3992,all_municipalities!$A$2:$M$445,13, FALSE)</f>
        <v>0</v>
      </c>
      <c r="K3992" t="str">
        <f t="shared" si="250"/>
        <v>NONE</v>
      </c>
      <c r="L3992">
        <v>0</v>
      </c>
      <c r="M3992" t="str">
        <f t="shared" si="251"/>
        <v>10671 Councillor</v>
      </c>
      <c r="N3992" s="6" t="str">
        <f t="shared" si="252"/>
        <v/>
      </c>
      <c r="O3992" s="15" t="str">
        <f>IF(I3992&lt;&gt;FALSE,VLOOKUP(H3992,internet_municipalities!$B$2:$W$226,22,FALSE),"NO INTERNET")</f>
        <v>NO INTERNET</v>
      </c>
      <c r="P3992" s="16" t="str">
        <f t="shared" si="253"/>
        <v>NO INTERNET</v>
      </c>
    </row>
    <row r="3993" spans="1:16" x14ac:dyDescent="0.2">
      <c r="A3993">
        <v>10671</v>
      </c>
      <c r="B3993" t="b">
        <v>1</v>
      </c>
      <c r="C3993" t="s">
        <v>1463</v>
      </c>
      <c r="D3993" t="s">
        <v>5254</v>
      </c>
      <c r="E3993">
        <v>481</v>
      </c>
      <c r="F3993">
        <v>345</v>
      </c>
      <c r="G3993" t="b">
        <v>0</v>
      </c>
      <c r="H3993" t="str">
        <f>VLOOKUP(A3993,all_municipalities!$A$2:$M$445,2,FALSE)</f>
        <v>Schreiber, Township of</v>
      </c>
      <c r="I3993" t="b">
        <f>VLOOKUP(A3993,all_municipalities!$A$2:$M$445,9,FALSE)</f>
        <v>0</v>
      </c>
      <c r="J3993" t="b">
        <f>VLOOKUP(A3993,all_municipalities!$A$2:$M$445,13, FALSE)</f>
        <v>0</v>
      </c>
      <c r="K3993" t="str">
        <f t="shared" si="250"/>
        <v>NONE</v>
      </c>
      <c r="L3993">
        <v>0</v>
      </c>
      <c r="M3993" t="str">
        <f t="shared" si="251"/>
        <v>10671 Councillor</v>
      </c>
      <c r="N3993" s="6" t="str">
        <f t="shared" si="252"/>
        <v/>
      </c>
      <c r="O3993" s="15" t="str">
        <f>IF(I3993&lt;&gt;FALSE,VLOOKUP(H3993,internet_municipalities!$B$2:$W$226,22,FALSE),"NO INTERNET")</f>
        <v>NO INTERNET</v>
      </c>
      <c r="P3993" s="16" t="str">
        <f t="shared" si="253"/>
        <v>NO INTERNET</v>
      </c>
    </row>
    <row r="3994" spans="1:16" x14ac:dyDescent="0.2">
      <c r="A3994">
        <v>10671</v>
      </c>
      <c r="B3994" t="b">
        <v>0</v>
      </c>
      <c r="C3994" t="s">
        <v>1463</v>
      </c>
      <c r="D3994" t="s">
        <v>5255</v>
      </c>
      <c r="E3994">
        <v>122</v>
      </c>
      <c r="F3994" t="s">
        <v>1460</v>
      </c>
      <c r="G3994" t="b">
        <v>0</v>
      </c>
      <c r="H3994" t="str">
        <f>VLOOKUP(A3994,all_municipalities!$A$2:$M$445,2,FALSE)</f>
        <v>Schreiber, Township of</v>
      </c>
      <c r="I3994" t="b">
        <f>VLOOKUP(A3994,all_municipalities!$A$2:$M$445,9,FALSE)</f>
        <v>0</v>
      </c>
      <c r="J3994" t="b">
        <f>VLOOKUP(A3994,all_municipalities!$A$2:$M$445,13, FALSE)</f>
        <v>0</v>
      </c>
      <c r="K3994" t="str">
        <f t="shared" si="250"/>
        <v>NONE</v>
      </c>
      <c r="L3994">
        <v>0</v>
      </c>
      <c r="M3994" t="str">
        <f t="shared" si="251"/>
        <v>10671 Councillor</v>
      </c>
      <c r="N3994" s="6" t="str">
        <f t="shared" si="252"/>
        <v/>
      </c>
      <c r="O3994" s="15" t="str">
        <f>IF(I3994&lt;&gt;FALSE,VLOOKUP(H3994,internet_municipalities!$B$2:$W$226,22,FALSE),"NO INTERNET")</f>
        <v>NO INTERNET</v>
      </c>
      <c r="P3994" s="16" t="str">
        <f t="shared" si="253"/>
        <v>NO INTERNET</v>
      </c>
    </row>
    <row r="3995" spans="1:16" x14ac:dyDescent="0.2">
      <c r="A3995">
        <v>10671</v>
      </c>
      <c r="B3995" t="b">
        <v>0</v>
      </c>
      <c r="C3995" t="s">
        <v>1463</v>
      </c>
      <c r="D3995" t="s">
        <v>5256</v>
      </c>
      <c r="E3995">
        <v>110</v>
      </c>
      <c r="F3995" t="s">
        <v>1460</v>
      </c>
      <c r="G3995" t="b">
        <v>0</v>
      </c>
      <c r="H3995" t="str">
        <f>VLOOKUP(A3995,all_municipalities!$A$2:$M$445,2,FALSE)</f>
        <v>Schreiber, Township of</v>
      </c>
      <c r="I3995" t="b">
        <f>VLOOKUP(A3995,all_municipalities!$A$2:$M$445,9,FALSE)</f>
        <v>0</v>
      </c>
      <c r="J3995" t="b">
        <f>VLOOKUP(A3995,all_municipalities!$A$2:$M$445,13, FALSE)</f>
        <v>0</v>
      </c>
      <c r="K3995" t="str">
        <f t="shared" si="250"/>
        <v>NONE</v>
      </c>
      <c r="L3995">
        <v>0</v>
      </c>
      <c r="M3995" t="str">
        <f t="shared" si="251"/>
        <v>10671 Councillor</v>
      </c>
      <c r="N3995" s="6" t="str">
        <f t="shared" si="252"/>
        <v/>
      </c>
      <c r="O3995" s="15" t="str">
        <f>IF(I3995&lt;&gt;FALSE,VLOOKUP(H3995,internet_municipalities!$B$2:$W$226,22,FALSE),"NO INTERNET")</f>
        <v>NO INTERNET</v>
      </c>
      <c r="P3995" s="16" t="str">
        <f t="shared" si="253"/>
        <v>NO INTERNET</v>
      </c>
    </row>
    <row r="3996" spans="1:16" x14ac:dyDescent="0.2">
      <c r="A3996">
        <v>10671</v>
      </c>
      <c r="B3996" t="b">
        <v>0</v>
      </c>
      <c r="C3996" t="s">
        <v>1463</v>
      </c>
      <c r="D3996" t="s">
        <v>5257</v>
      </c>
      <c r="E3996">
        <v>73</v>
      </c>
      <c r="F3996" t="s">
        <v>1460</v>
      </c>
      <c r="G3996" t="b">
        <v>0</v>
      </c>
      <c r="H3996" t="str">
        <f>VLOOKUP(A3996,all_municipalities!$A$2:$M$445,2,FALSE)</f>
        <v>Schreiber, Township of</v>
      </c>
      <c r="I3996" t="b">
        <f>VLOOKUP(A3996,all_municipalities!$A$2:$M$445,9,FALSE)</f>
        <v>0</v>
      </c>
      <c r="J3996" t="b">
        <f>VLOOKUP(A3996,all_municipalities!$A$2:$M$445,13, FALSE)</f>
        <v>0</v>
      </c>
      <c r="K3996" t="str">
        <f t="shared" si="250"/>
        <v>NONE</v>
      </c>
      <c r="L3996">
        <v>0</v>
      </c>
      <c r="M3996" t="str">
        <f t="shared" si="251"/>
        <v>10671 Councillor</v>
      </c>
      <c r="N3996" s="6" t="str">
        <f t="shared" si="252"/>
        <v/>
      </c>
      <c r="O3996" s="15" t="str">
        <f>IF(I3996&lt;&gt;FALSE,VLOOKUP(H3996,internet_municipalities!$B$2:$W$226,22,FALSE),"NO INTERNET")</f>
        <v>NO INTERNET</v>
      </c>
      <c r="P3996" s="16" t="str">
        <f t="shared" si="253"/>
        <v>NO INTERNET</v>
      </c>
    </row>
    <row r="3997" spans="1:16" x14ac:dyDescent="0.2">
      <c r="A3997">
        <v>10671</v>
      </c>
      <c r="B3997" t="b">
        <v>0</v>
      </c>
      <c r="C3997" t="s">
        <v>1463</v>
      </c>
      <c r="D3997" t="s">
        <v>5258</v>
      </c>
      <c r="E3997">
        <v>136</v>
      </c>
      <c r="F3997" t="s">
        <v>1460</v>
      </c>
      <c r="G3997" t="b">
        <v>0</v>
      </c>
      <c r="H3997" t="str">
        <f>VLOOKUP(A3997,all_municipalities!$A$2:$M$445,2,FALSE)</f>
        <v>Schreiber, Township of</v>
      </c>
      <c r="I3997" t="b">
        <f>VLOOKUP(A3997,all_municipalities!$A$2:$M$445,9,FALSE)</f>
        <v>0</v>
      </c>
      <c r="J3997" t="b">
        <f>VLOOKUP(A3997,all_municipalities!$A$2:$M$445,13, FALSE)</f>
        <v>0</v>
      </c>
      <c r="K3997" t="str">
        <f t="shared" si="250"/>
        <v>NONE</v>
      </c>
      <c r="L3997">
        <v>0</v>
      </c>
      <c r="M3997" t="str">
        <f t="shared" si="251"/>
        <v>10671 Councillor</v>
      </c>
      <c r="N3997" s="6" t="str">
        <f t="shared" si="252"/>
        <v/>
      </c>
      <c r="O3997" s="15" t="str">
        <f>IF(I3997&lt;&gt;FALSE,VLOOKUP(H3997,internet_municipalities!$B$2:$W$226,22,FALSE),"NO INTERNET")</f>
        <v>NO INTERNET</v>
      </c>
      <c r="P3997" s="16" t="str">
        <f t="shared" si="253"/>
        <v>NO INTERNET</v>
      </c>
    </row>
    <row r="3998" spans="1:16" x14ac:dyDescent="0.2">
      <c r="A3998">
        <v>10671</v>
      </c>
      <c r="B3998" t="b">
        <v>0</v>
      </c>
      <c r="C3998" t="s">
        <v>1463</v>
      </c>
      <c r="D3998" t="s">
        <v>5259</v>
      </c>
      <c r="E3998">
        <v>85</v>
      </c>
      <c r="F3998" t="s">
        <v>1460</v>
      </c>
      <c r="G3998" t="b">
        <v>0</v>
      </c>
      <c r="H3998" t="str">
        <f>VLOOKUP(A3998,all_municipalities!$A$2:$M$445,2,FALSE)</f>
        <v>Schreiber, Township of</v>
      </c>
      <c r="I3998" t="b">
        <f>VLOOKUP(A3998,all_municipalities!$A$2:$M$445,9,FALSE)</f>
        <v>0</v>
      </c>
      <c r="J3998" t="b">
        <f>VLOOKUP(A3998,all_municipalities!$A$2:$M$445,13, FALSE)</f>
        <v>0</v>
      </c>
      <c r="K3998" t="str">
        <f t="shared" si="250"/>
        <v>NONE</v>
      </c>
      <c r="L3998">
        <v>0</v>
      </c>
      <c r="M3998" t="str">
        <f t="shared" si="251"/>
        <v>10671 Councillor</v>
      </c>
      <c r="N3998" s="6" t="str">
        <f t="shared" si="252"/>
        <v/>
      </c>
      <c r="O3998" s="15" t="str">
        <f>IF(I3998&lt;&gt;FALSE,VLOOKUP(H3998,internet_municipalities!$B$2:$W$226,22,FALSE),"NO INTERNET")</f>
        <v>NO INTERNET</v>
      </c>
      <c r="P3998" s="16" t="str">
        <f t="shared" si="253"/>
        <v>NO INTERNET</v>
      </c>
    </row>
    <row r="3999" spans="1:16" x14ac:dyDescent="0.2">
      <c r="A3999">
        <v>10671</v>
      </c>
      <c r="B3999" t="b">
        <v>0</v>
      </c>
      <c r="C3999" t="s">
        <v>1463</v>
      </c>
      <c r="D3999" t="s">
        <v>5260</v>
      </c>
      <c r="E3999">
        <v>73</v>
      </c>
      <c r="F3999" t="s">
        <v>1460</v>
      </c>
      <c r="G3999" t="b">
        <v>0</v>
      </c>
      <c r="H3999" t="str">
        <f>VLOOKUP(A3999,all_municipalities!$A$2:$M$445,2,FALSE)</f>
        <v>Schreiber, Township of</v>
      </c>
      <c r="I3999" t="b">
        <f>VLOOKUP(A3999,all_municipalities!$A$2:$M$445,9,FALSE)</f>
        <v>0</v>
      </c>
      <c r="J3999" t="b">
        <f>VLOOKUP(A3999,all_municipalities!$A$2:$M$445,13, FALSE)</f>
        <v>0</v>
      </c>
      <c r="K3999" t="str">
        <f t="shared" si="250"/>
        <v>NONE</v>
      </c>
      <c r="L3999">
        <v>0</v>
      </c>
      <c r="M3999" t="str">
        <f t="shared" si="251"/>
        <v>10671 Councillor</v>
      </c>
      <c r="N3999" s="6" t="str">
        <f t="shared" si="252"/>
        <v/>
      </c>
      <c r="O3999" s="15" t="str">
        <f>IF(I3999&lt;&gt;FALSE,VLOOKUP(H3999,internet_municipalities!$B$2:$W$226,22,FALSE),"NO INTERNET")</f>
        <v>NO INTERNET</v>
      </c>
      <c r="P3999" s="16" t="str">
        <f t="shared" si="253"/>
        <v>NO INTERNET</v>
      </c>
    </row>
    <row r="4000" spans="1:16" x14ac:dyDescent="0.2">
      <c r="A4000">
        <v>10671</v>
      </c>
      <c r="B4000" t="b">
        <v>0</v>
      </c>
      <c r="C4000" t="s">
        <v>1463</v>
      </c>
      <c r="D4000" t="s">
        <v>5261</v>
      </c>
      <c r="E4000">
        <v>55</v>
      </c>
      <c r="F4000" t="s">
        <v>1460</v>
      </c>
      <c r="G4000" t="b">
        <v>0</v>
      </c>
      <c r="H4000" t="str">
        <f>VLOOKUP(A4000,all_municipalities!$A$2:$M$445,2,FALSE)</f>
        <v>Schreiber, Township of</v>
      </c>
      <c r="I4000" t="b">
        <f>VLOOKUP(A4000,all_municipalities!$A$2:$M$445,9,FALSE)</f>
        <v>0</v>
      </c>
      <c r="J4000" t="b">
        <f>VLOOKUP(A4000,all_municipalities!$A$2:$M$445,13, FALSE)</f>
        <v>0</v>
      </c>
      <c r="K4000" t="str">
        <f t="shared" si="250"/>
        <v>NONE</v>
      </c>
      <c r="L4000">
        <v>0</v>
      </c>
      <c r="M4000" t="str">
        <f t="shared" si="251"/>
        <v>10671 Councillor</v>
      </c>
      <c r="N4000" s="6" t="str">
        <f t="shared" si="252"/>
        <v/>
      </c>
      <c r="O4000" s="15" t="str">
        <f>IF(I4000&lt;&gt;FALSE,VLOOKUP(H4000,internet_municipalities!$B$2:$W$226,22,FALSE),"NO INTERNET")</f>
        <v>NO INTERNET</v>
      </c>
      <c r="P4000" s="16" t="str">
        <f t="shared" si="253"/>
        <v>NO INTERNET</v>
      </c>
    </row>
    <row r="4001" spans="1:16" x14ac:dyDescent="0.2">
      <c r="A4001">
        <v>10638</v>
      </c>
      <c r="B4001" t="b">
        <v>1</v>
      </c>
      <c r="C4001" t="s">
        <v>1985</v>
      </c>
      <c r="D4001" t="s">
        <v>5262</v>
      </c>
      <c r="E4001" t="s">
        <v>461</v>
      </c>
      <c r="F4001" t="s">
        <v>461</v>
      </c>
      <c r="G4001" t="b">
        <v>0</v>
      </c>
      <c r="H4001" t="str">
        <f>VLOOKUP(A4001,all_municipalities!$A$2:$M$445,2,FALSE)</f>
        <v>Scugog, Township of</v>
      </c>
      <c r="I4001" t="b">
        <f>VLOOKUP(A4001,all_municipalities!$A$2:$M$445,9,FALSE)</f>
        <v>1</v>
      </c>
      <c r="J4001" t="b">
        <f>VLOOKUP(A4001,all_municipalities!$A$2:$M$445,13, FALSE)</f>
        <v>0</v>
      </c>
      <c r="K4001" t="str">
        <f t="shared" si="250"/>
        <v>NONE</v>
      </c>
      <c r="L4001">
        <v>0</v>
      </c>
      <c r="M4001" t="str">
        <f t="shared" si="251"/>
        <v>10638 Regional Councillor</v>
      </c>
      <c r="N4001" s="6" t="str">
        <f t="shared" si="252"/>
        <v>10638 Regional Councillor</v>
      </c>
      <c r="O4001" s="15">
        <f>IF(I4001&lt;&gt;FALSE,VLOOKUP(H4001,internet_municipalities!$B$2:$W$226,22,FALSE),"NO INTERNET")</f>
        <v>14959</v>
      </c>
      <c r="P4001" s="16" t="str">
        <f t="shared" si="253"/>
        <v>Acclaimed</v>
      </c>
    </row>
    <row r="4002" spans="1:16" x14ac:dyDescent="0.2">
      <c r="A4002">
        <v>10638</v>
      </c>
      <c r="B4002" t="b">
        <v>1</v>
      </c>
      <c r="C4002" t="s">
        <v>1473</v>
      </c>
      <c r="D4002" t="s">
        <v>5263</v>
      </c>
      <c r="E4002">
        <v>634</v>
      </c>
      <c r="F4002">
        <v>248</v>
      </c>
      <c r="G4002" t="b">
        <v>0</v>
      </c>
      <c r="H4002" t="str">
        <f>VLOOKUP(A4002,all_municipalities!$A$2:$M$445,2,FALSE)</f>
        <v>Scugog, Township of</v>
      </c>
      <c r="I4002" t="b">
        <f>VLOOKUP(A4002,all_municipalities!$A$2:$M$445,9,FALSE)</f>
        <v>1</v>
      </c>
      <c r="J4002" t="b">
        <f>VLOOKUP(A4002,all_municipalities!$A$2:$M$445,13, FALSE)</f>
        <v>0</v>
      </c>
      <c r="K4002" t="str">
        <f t="shared" si="250"/>
        <v>NONE</v>
      </c>
      <c r="L4002">
        <v>0</v>
      </c>
      <c r="M4002" t="str">
        <f t="shared" si="251"/>
        <v>10638 Councillor, Ward 5</v>
      </c>
      <c r="N4002" s="6" t="str">
        <f t="shared" si="252"/>
        <v>10638 Councillor, Ward 5</v>
      </c>
      <c r="O4002" s="15">
        <f>IF(I4002&lt;&gt;FALSE,VLOOKUP(H4002,internet_municipalities!$B$2:$W$226,22,FALSE),"NO INTERNET")</f>
        <v>14959</v>
      </c>
      <c r="P4002" s="16">
        <f t="shared" si="253"/>
        <v>1.6578648305368007E-2</v>
      </c>
    </row>
    <row r="4003" spans="1:16" x14ac:dyDescent="0.2">
      <c r="A4003">
        <v>10638</v>
      </c>
      <c r="B4003" t="b">
        <v>1</v>
      </c>
      <c r="C4003" t="s">
        <v>1471</v>
      </c>
      <c r="D4003" t="s">
        <v>5264</v>
      </c>
      <c r="E4003" t="s">
        <v>461</v>
      </c>
      <c r="F4003" t="s">
        <v>461</v>
      </c>
      <c r="G4003" t="b">
        <v>0</v>
      </c>
      <c r="H4003" t="str">
        <f>VLOOKUP(A4003,all_municipalities!$A$2:$M$445,2,FALSE)</f>
        <v>Scugog, Township of</v>
      </c>
      <c r="I4003" t="b">
        <f>VLOOKUP(A4003,all_municipalities!$A$2:$M$445,9,FALSE)</f>
        <v>1</v>
      </c>
      <c r="J4003" t="b">
        <f>VLOOKUP(A4003,all_municipalities!$A$2:$M$445,13, FALSE)</f>
        <v>0</v>
      </c>
      <c r="K4003" t="str">
        <f t="shared" si="250"/>
        <v>NONE</v>
      </c>
      <c r="L4003">
        <v>0</v>
      </c>
      <c r="M4003" t="str">
        <f t="shared" si="251"/>
        <v>10638 Councillor, Ward 4</v>
      </c>
      <c r="N4003" s="6" t="str">
        <f t="shared" si="252"/>
        <v>10638 Councillor, Ward 4</v>
      </c>
      <c r="O4003" s="15">
        <f>IF(I4003&lt;&gt;FALSE,VLOOKUP(H4003,internet_municipalities!$B$2:$W$226,22,FALSE),"NO INTERNET")</f>
        <v>14959</v>
      </c>
      <c r="P4003" s="16" t="str">
        <f t="shared" si="253"/>
        <v>Acclaimed</v>
      </c>
    </row>
    <row r="4004" spans="1:16" x14ac:dyDescent="0.2">
      <c r="A4004">
        <v>10638</v>
      </c>
      <c r="B4004" t="b">
        <v>1</v>
      </c>
      <c r="C4004" t="s">
        <v>1475</v>
      </c>
      <c r="D4004" t="s">
        <v>5265</v>
      </c>
      <c r="E4004" t="s">
        <v>461</v>
      </c>
      <c r="F4004" t="s">
        <v>461</v>
      </c>
      <c r="G4004" t="b">
        <v>0</v>
      </c>
      <c r="H4004" t="str">
        <f>VLOOKUP(A4004,all_municipalities!$A$2:$M$445,2,FALSE)</f>
        <v>Scugog, Township of</v>
      </c>
      <c r="I4004" t="b">
        <f>VLOOKUP(A4004,all_municipalities!$A$2:$M$445,9,FALSE)</f>
        <v>1</v>
      </c>
      <c r="J4004" t="b">
        <f>VLOOKUP(A4004,all_municipalities!$A$2:$M$445,13, FALSE)</f>
        <v>0</v>
      </c>
      <c r="K4004" t="str">
        <f t="shared" si="250"/>
        <v>NONE</v>
      </c>
      <c r="L4004">
        <v>0</v>
      </c>
      <c r="M4004" t="str">
        <f t="shared" si="251"/>
        <v>10638 Councillor, Ward 3</v>
      </c>
      <c r="N4004" s="6" t="str">
        <f t="shared" si="252"/>
        <v>10638 Councillor, Ward 3</v>
      </c>
      <c r="O4004" s="15">
        <f>IF(I4004&lt;&gt;FALSE,VLOOKUP(H4004,internet_municipalities!$B$2:$W$226,22,FALSE),"NO INTERNET")</f>
        <v>14959</v>
      </c>
      <c r="P4004" s="16" t="str">
        <f t="shared" si="253"/>
        <v>Acclaimed</v>
      </c>
    </row>
    <row r="4005" spans="1:16" x14ac:dyDescent="0.2">
      <c r="A4005">
        <v>10638</v>
      </c>
      <c r="B4005" t="b">
        <v>1</v>
      </c>
      <c r="C4005" t="s">
        <v>1453</v>
      </c>
      <c r="D4005" t="s">
        <v>5266</v>
      </c>
      <c r="E4005" t="s">
        <v>461</v>
      </c>
      <c r="F4005" t="s">
        <v>461</v>
      </c>
      <c r="G4005" t="b">
        <v>0</v>
      </c>
      <c r="H4005" t="str">
        <f>VLOOKUP(A4005,all_municipalities!$A$2:$M$445,2,FALSE)</f>
        <v>Scugog, Township of</v>
      </c>
      <c r="I4005" t="b">
        <f>VLOOKUP(A4005,all_municipalities!$A$2:$M$445,9,FALSE)</f>
        <v>1</v>
      </c>
      <c r="J4005" t="b">
        <f>VLOOKUP(A4005,all_municipalities!$A$2:$M$445,13, FALSE)</f>
        <v>0</v>
      </c>
      <c r="K4005" t="str">
        <f t="shared" si="250"/>
        <v>NONE</v>
      </c>
      <c r="L4005">
        <v>0</v>
      </c>
      <c r="M4005" t="str">
        <f t="shared" si="251"/>
        <v>10638 Councillor, Ward 2</v>
      </c>
      <c r="N4005" s="6" t="str">
        <f t="shared" si="252"/>
        <v>10638 Councillor, Ward 2</v>
      </c>
      <c r="O4005" s="15">
        <f>IF(I4005&lt;&gt;FALSE,VLOOKUP(H4005,internet_municipalities!$B$2:$W$226,22,FALSE),"NO INTERNET")</f>
        <v>14959</v>
      </c>
      <c r="P4005" s="16" t="str">
        <f t="shared" si="253"/>
        <v>Acclaimed</v>
      </c>
    </row>
    <row r="4006" spans="1:16" x14ac:dyDescent="0.2">
      <c r="A4006">
        <v>10638</v>
      </c>
      <c r="B4006" t="b">
        <v>1</v>
      </c>
      <c r="C4006" t="s">
        <v>1456</v>
      </c>
      <c r="D4006" t="s">
        <v>5267</v>
      </c>
      <c r="E4006" t="s">
        <v>461</v>
      </c>
      <c r="F4006" t="s">
        <v>461</v>
      </c>
      <c r="G4006" t="b">
        <v>0</v>
      </c>
      <c r="H4006" t="str">
        <f>VLOOKUP(A4006,all_municipalities!$A$2:$M$445,2,FALSE)</f>
        <v>Scugog, Township of</v>
      </c>
      <c r="I4006" t="b">
        <f>VLOOKUP(A4006,all_municipalities!$A$2:$M$445,9,FALSE)</f>
        <v>1</v>
      </c>
      <c r="J4006" t="b">
        <f>VLOOKUP(A4006,all_municipalities!$A$2:$M$445,13, FALSE)</f>
        <v>0</v>
      </c>
      <c r="K4006" t="str">
        <f t="shared" si="250"/>
        <v>NONE</v>
      </c>
      <c r="L4006">
        <v>0</v>
      </c>
      <c r="M4006" t="str">
        <f t="shared" si="251"/>
        <v>10638 Councillor, Ward 1</v>
      </c>
      <c r="N4006" s="6" t="str">
        <f t="shared" si="252"/>
        <v>10638 Councillor, Ward 1</v>
      </c>
      <c r="O4006" s="15">
        <f>IF(I4006&lt;&gt;FALSE,VLOOKUP(H4006,internet_municipalities!$B$2:$W$226,22,FALSE),"NO INTERNET")</f>
        <v>14959</v>
      </c>
      <c r="P4006" s="16" t="str">
        <f t="shared" si="253"/>
        <v>Acclaimed</v>
      </c>
    </row>
    <row r="4007" spans="1:16" x14ac:dyDescent="0.2">
      <c r="A4007">
        <v>10638</v>
      </c>
      <c r="B4007" t="b">
        <v>0</v>
      </c>
      <c r="C4007" t="s">
        <v>1473</v>
      </c>
      <c r="D4007" t="s">
        <v>5268</v>
      </c>
      <c r="E4007">
        <v>386</v>
      </c>
      <c r="F4007" t="s">
        <v>1460</v>
      </c>
      <c r="G4007" t="b">
        <v>0</v>
      </c>
      <c r="H4007" t="str">
        <f>VLOOKUP(A4007,all_municipalities!$A$2:$M$445,2,FALSE)</f>
        <v>Scugog, Township of</v>
      </c>
      <c r="I4007" t="b">
        <f>VLOOKUP(A4007,all_municipalities!$A$2:$M$445,9,FALSE)</f>
        <v>1</v>
      </c>
      <c r="J4007" t="b">
        <f>VLOOKUP(A4007,all_municipalities!$A$2:$M$445,13, FALSE)</f>
        <v>0</v>
      </c>
      <c r="K4007" t="str">
        <f t="shared" si="250"/>
        <v>NONE</v>
      </c>
      <c r="L4007">
        <v>0</v>
      </c>
      <c r="M4007" t="str">
        <f t="shared" si="251"/>
        <v>10638 Councillor, Ward 5</v>
      </c>
      <c r="N4007" s="6" t="str">
        <f t="shared" si="252"/>
        <v>10638 Councillor, Ward 5</v>
      </c>
      <c r="O4007" s="15">
        <f>IF(I4007&lt;&gt;FALSE,VLOOKUP(H4007,internet_municipalities!$B$2:$W$226,22,FALSE),"NO INTERNET")</f>
        <v>14959</v>
      </c>
      <c r="P4007" s="16" t="str">
        <f t="shared" si="253"/>
        <v>Lost</v>
      </c>
    </row>
    <row r="4008" spans="1:16" x14ac:dyDescent="0.2">
      <c r="A4008">
        <v>10638</v>
      </c>
      <c r="B4008" t="b">
        <v>0</v>
      </c>
      <c r="C4008" t="s">
        <v>1473</v>
      </c>
      <c r="D4008" t="s">
        <v>5269</v>
      </c>
      <c r="E4008">
        <v>368</v>
      </c>
      <c r="F4008" t="s">
        <v>1460</v>
      </c>
      <c r="G4008" t="b">
        <v>0</v>
      </c>
      <c r="H4008" t="str">
        <f>VLOOKUP(A4008,all_municipalities!$A$2:$M$445,2,FALSE)</f>
        <v>Scugog, Township of</v>
      </c>
      <c r="I4008" t="b">
        <f>VLOOKUP(A4008,all_municipalities!$A$2:$M$445,9,FALSE)</f>
        <v>1</v>
      </c>
      <c r="J4008" t="b">
        <f>VLOOKUP(A4008,all_municipalities!$A$2:$M$445,13, FALSE)</f>
        <v>0</v>
      </c>
      <c r="K4008" t="str">
        <f t="shared" si="250"/>
        <v>NONE</v>
      </c>
      <c r="L4008">
        <v>0</v>
      </c>
      <c r="M4008" t="str">
        <f t="shared" si="251"/>
        <v>10638 Councillor, Ward 5</v>
      </c>
      <c r="N4008" s="6" t="str">
        <f t="shared" si="252"/>
        <v>10638 Councillor, Ward 5</v>
      </c>
      <c r="O4008" s="15">
        <f>IF(I4008&lt;&gt;FALSE,VLOOKUP(H4008,internet_municipalities!$B$2:$W$226,22,FALSE),"NO INTERNET")</f>
        <v>14959</v>
      </c>
      <c r="P4008" s="16" t="str">
        <f t="shared" si="253"/>
        <v>Lost</v>
      </c>
    </row>
    <row r="4009" spans="1:16" x14ac:dyDescent="0.2">
      <c r="A4009">
        <v>10575</v>
      </c>
      <c r="B4009" t="b">
        <v>1</v>
      </c>
      <c r="C4009" t="s">
        <v>1473</v>
      </c>
      <c r="D4009" t="s">
        <v>5290</v>
      </c>
      <c r="E4009" t="s">
        <v>461</v>
      </c>
      <c r="F4009" t="s">
        <v>461</v>
      </c>
      <c r="G4009" t="b">
        <v>0</v>
      </c>
      <c r="H4009" t="str">
        <f>VLOOKUP(A4009,all_municipalities!$A$2:$M$445,2,FALSE)</f>
        <v>Severn, Township of</v>
      </c>
      <c r="I4009" t="b">
        <f>VLOOKUP(A4009,all_municipalities!$A$2:$M$445,9,FALSE)</f>
        <v>1</v>
      </c>
      <c r="J4009" t="b">
        <f>VLOOKUP(A4009,all_municipalities!$A$2:$M$445,13, FALSE)</f>
        <v>0</v>
      </c>
      <c r="K4009" t="str">
        <f t="shared" si="250"/>
        <v>NONE</v>
      </c>
      <c r="L4009">
        <v>0</v>
      </c>
      <c r="M4009" t="str">
        <f t="shared" si="251"/>
        <v>10575 Councillor, Ward 5</v>
      </c>
      <c r="N4009" s="6" t="str">
        <f t="shared" si="252"/>
        <v>10575 Councillor, Ward 5</v>
      </c>
      <c r="O4009" s="15">
        <f>IF(I4009&lt;&gt;FALSE,VLOOKUP(H4009,internet_municipalities!$B$2:$W$226,22,FALSE),"NO INTERNET")</f>
        <v>9774</v>
      </c>
      <c r="P4009" s="16" t="str">
        <f t="shared" si="253"/>
        <v>Acclaimed</v>
      </c>
    </row>
    <row r="4010" spans="1:16" x14ac:dyDescent="0.2">
      <c r="A4010">
        <v>10575</v>
      </c>
      <c r="B4010" t="b">
        <v>1</v>
      </c>
      <c r="C4010" t="s">
        <v>1471</v>
      </c>
      <c r="D4010" t="s">
        <v>5291</v>
      </c>
      <c r="E4010">
        <v>511</v>
      </c>
      <c r="F4010">
        <v>220</v>
      </c>
      <c r="G4010" t="b">
        <v>0</v>
      </c>
      <c r="H4010" t="str">
        <f>VLOOKUP(A4010,all_municipalities!$A$2:$M$445,2,FALSE)</f>
        <v>Severn, Township of</v>
      </c>
      <c r="I4010" t="b">
        <f>VLOOKUP(A4010,all_municipalities!$A$2:$M$445,9,FALSE)</f>
        <v>1</v>
      </c>
      <c r="J4010" t="b">
        <f>VLOOKUP(A4010,all_municipalities!$A$2:$M$445,13, FALSE)</f>
        <v>0</v>
      </c>
      <c r="K4010" t="str">
        <f t="shared" si="250"/>
        <v>NONE</v>
      </c>
      <c r="L4010">
        <v>0</v>
      </c>
      <c r="M4010" t="str">
        <f t="shared" si="251"/>
        <v>10575 Councillor, Ward 4</v>
      </c>
      <c r="N4010" s="6" t="str">
        <f t="shared" si="252"/>
        <v>10575 Councillor, Ward 4</v>
      </c>
      <c r="O4010" s="15">
        <f>IF(I4010&lt;&gt;FALSE,VLOOKUP(H4010,internet_municipalities!$B$2:$W$226,22,FALSE),"NO INTERNET")</f>
        <v>9774</v>
      </c>
      <c r="P4010" s="16">
        <f t="shared" si="253"/>
        <v>2.2508696541845712E-2</v>
      </c>
    </row>
    <row r="4011" spans="1:16" x14ac:dyDescent="0.2">
      <c r="A4011">
        <v>10575</v>
      </c>
      <c r="B4011" t="b">
        <v>1</v>
      </c>
      <c r="C4011" t="s">
        <v>1475</v>
      </c>
      <c r="D4011" t="s">
        <v>5292</v>
      </c>
      <c r="E4011" t="s">
        <v>461</v>
      </c>
      <c r="F4011" t="s">
        <v>461</v>
      </c>
      <c r="G4011" t="b">
        <v>0</v>
      </c>
      <c r="H4011" t="str">
        <f>VLOOKUP(A4011,all_municipalities!$A$2:$M$445,2,FALSE)</f>
        <v>Severn, Township of</v>
      </c>
      <c r="I4011" t="b">
        <f>VLOOKUP(A4011,all_municipalities!$A$2:$M$445,9,FALSE)</f>
        <v>1</v>
      </c>
      <c r="J4011" t="b">
        <f>VLOOKUP(A4011,all_municipalities!$A$2:$M$445,13, FALSE)</f>
        <v>0</v>
      </c>
      <c r="K4011" t="str">
        <f t="shared" si="250"/>
        <v>NONE</v>
      </c>
      <c r="L4011">
        <v>0</v>
      </c>
      <c r="M4011" t="str">
        <f t="shared" si="251"/>
        <v>10575 Councillor, Ward 3</v>
      </c>
      <c r="N4011" s="6" t="str">
        <f t="shared" si="252"/>
        <v>10575 Councillor, Ward 3</v>
      </c>
      <c r="O4011" s="15">
        <f>IF(I4011&lt;&gt;FALSE,VLOOKUP(H4011,internet_municipalities!$B$2:$W$226,22,FALSE),"NO INTERNET")</f>
        <v>9774</v>
      </c>
      <c r="P4011" s="16" t="str">
        <f t="shared" si="253"/>
        <v>Acclaimed</v>
      </c>
    </row>
    <row r="4012" spans="1:16" x14ac:dyDescent="0.2">
      <c r="A4012">
        <v>10575</v>
      </c>
      <c r="B4012" t="b">
        <v>1</v>
      </c>
      <c r="C4012" t="s">
        <v>1453</v>
      </c>
      <c r="D4012" t="s">
        <v>5293</v>
      </c>
      <c r="E4012">
        <v>301</v>
      </c>
      <c r="F4012">
        <v>50</v>
      </c>
      <c r="G4012" t="b">
        <v>0</v>
      </c>
      <c r="H4012" t="str">
        <f>VLOOKUP(A4012,all_municipalities!$A$2:$M$445,2,FALSE)</f>
        <v>Severn, Township of</v>
      </c>
      <c r="I4012" t="b">
        <f>VLOOKUP(A4012,all_municipalities!$A$2:$M$445,9,FALSE)</f>
        <v>1</v>
      </c>
      <c r="J4012" t="b">
        <f>VLOOKUP(A4012,all_municipalities!$A$2:$M$445,13, FALSE)</f>
        <v>0</v>
      </c>
      <c r="K4012" t="str">
        <f t="shared" si="250"/>
        <v>NONE</v>
      </c>
      <c r="L4012">
        <v>0</v>
      </c>
      <c r="M4012" t="str">
        <f t="shared" si="251"/>
        <v>10575 Councillor, Ward 2</v>
      </c>
      <c r="N4012" s="6" t="str">
        <f t="shared" si="252"/>
        <v>10575 Councillor, Ward 2</v>
      </c>
      <c r="O4012" s="15">
        <f>IF(I4012&lt;&gt;FALSE,VLOOKUP(H4012,internet_municipalities!$B$2:$W$226,22,FALSE),"NO INTERNET")</f>
        <v>9774</v>
      </c>
      <c r="P4012" s="16">
        <f t="shared" si="253"/>
        <v>5.1156128504194799E-3</v>
      </c>
    </row>
    <row r="4013" spans="1:16" x14ac:dyDescent="0.2">
      <c r="A4013">
        <v>10575</v>
      </c>
      <c r="B4013" t="b">
        <v>1</v>
      </c>
      <c r="C4013" t="s">
        <v>1456</v>
      </c>
      <c r="D4013" t="s">
        <v>5294</v>
      </c>
      <c r="E4013" t="s">
        <v>461</v>
      </c>
      <c r="F4013" t="s">
        <v>461</v>
      </c>
      <c r="G4013" t="b">
        <v>0</v>
      </c>
      <c r="H4013" t="str">
        <f>VLOOKUP(A4013,all_municipalities!$A$2:$M$445,2,FALSE)</f>
        <v>Severn, Township of</v>
      </c>
      <c r="I4013" t="b">
        <f>VLOOKUP(A4013,all_municipalities!$A$2:$M$445,9,FALSE)</f>
        <v>1</v>
      </c>
      <c r="J4013" t="b">
        <f>VLOOKUP(A4013,all_municipalities!$A$2:$M$445,13, FALSE)</f>
        <v>0</v>
      </c>
      <c r="K4013" t="str">
        <f t="shared" si="250"/>
        <v>NONE</v>
      </c>
      <c r="L4013">
        <v>0</v>
      </c>
      <c r="M4013" t="str">
        <f t="shared" si="251"/>
        <v>10575 Councillor, Ward 1</v>
      </c>
      <c r="N4013" s="6" t="str">
        <f t="shared" si="252"/>
        <v>10575 Councillor, Ward 1</v>
      </c>
      <c r="O4013" s="15">
        <f>IF(I4013&lt;&gt;FALSE,VLOOKUP(H4013,internet_municipalities!$B$2:$W$226,22,FALSE),"NO INTERNET")</f>
        <v>9774</v>
      </c>
      <c r="P4013" s="16" t="str">
        <f t="shared" si="253"/>
        <v>Acclaimed</v>
      </c>
    </row>
    <row r="4014" spans="1:16" x14ac:dyDescent="0.2">
      <c r="A4014">
        <v>10575</v>
      </c>
      <c r="B4014" t="b">
        <v>1</v>
      </c>
      <c r="C4014" t="s">
        <v>1479</v>
      </c>
      <c r="D4014" t="s">
        <v>5295</v>
      </c>
      <c r="E4014">
        <v>2372</v>
      </c>
      <c r="F4014">
        <v>445</v>
      </c>
      <c r="G4014" t="b">
        <v>0</v>
      </c>
      <c r="H4014" t="str">
        <f>VLOOKUP(A4014,all_municipalities!$A$2:$M$445,2,FALSE)</f>
        <v>Severn, Township of</v>
      </c>
      <c r="I4014" t="b">
        <f>VLOOKUP(A4014,all_municipalities!$A$2:$M$445,9,FALSE)</f>
        <v>1</v>
      </c>
      <c r="J4014" t="b">
        <f>VLOOKUP(A4014,all_municipalities!$A$2:$M$445,13, FALSE)</f>
        <v>0</v>
      </c>
      <c r="K4014" t="str">
        <f t="shared" si="250"/>
        <v>NONE</v>
      </c>
      <c r="L4014">
        <v>0</v>
      </c>
      <c r="M4014" t="str">
        <f t="shared" si="251"/>
        <v>10575 Deputy Mayor</v>
      </c>
      <c r="N4014" s="6" t="str">
        <f t="shared" si="252"/>
        <v>10575 Deputy Mayor</v>
      </c>
      <c r="O4014" s="15">
        <f>IF(I4014&lt;&gt;FALSE,VLOOKUP(H4014,internet_municipalities!$B$2:$W$226,22,FALSE),"NO INTERNET")</f>
        <v>9774</v>
      </c>
      <c r="P4014" s="16">
        <f t="shared" si="253"/>
        <v>4.5528954368733374E-2</v>
      </c>
    </row>
    <row r="4015" spans="1:16" x14ac:dyDescent="0.2">
      <c r="A4015">
        <v>10575</v>
      </c>
      <c r="B4015" t="b">
        <v>0</v>
      </c>
      <c r="C4015" t="s">
        <v>1479</v>
      </c>
      <c r="D4015" t="s">
        <v>5296</v>
      </c>
      <c r="E4015">
        <v>1927</v>
      </c>
      <c r="F4015" t="s">
        <v>1460</v>
      </c>
      <c r="G4015" t="b">
        <v>0</v>
      </c>
      <c r="H4015" t="str">
        <f>VLOOKUP(A4015,all_municipalities!$A$2:$M$445,2,FALSE)</f>
        <v>Severn, Township of</v>
      </c>
      <c r="I4015" t="b">
        <f>VLOOKUP(A4015,all_municipalities!$A$2:$M$445,9,FALSE)</f>
        <v>1</v>
      </c>
      <c r="J4015" t="b">
        <f>VLOOKUP(A4015,all_municipalities!$A$2:$M$445,13, FALSE)</f>
        <v>0</v>
      </c>
      <c r="K4015" t="str">
        <f t="shared" si="250"/>
        <v>NONE</v>
      </c>
      <c r="L4015">
        <v>0</v>
      </c>
      <c r="M4015" t="str">
        <f t="shared" si="251"/>
        <v>10575 Deputy Mayor</v>
      </c>
      <c r="N4015" s="6" t="str">
        <f t="shared" si="252"/>
        <v>10575 Deputy Mayor</v>
      </c>
      <c r="O4015" s="15">
        <f>IF(I4015&lt;&gt;FALSE,VLOOKUP(H4015,internet_municipalities!$B$2:$W$226,22,FALSE),"NO INTERNET")</f>
        <v>9774</v>
      </c>
      <c r="P4015" s="16" t="str">
        <f t="shared" si="253"/>
        <v>Lost</v>
      </c>
    </row>
    <row r="4016" spans="1:16" x14ac:dyDescent="0.2">
      <c r="A4016">
        <v>10575</v>
      </c>
      <c r="B4016" t="b">
        <v>0</v>
      </c>
      <c r="C4016" t="s">
        <v>1453</v>
      </c>
      <c r="D4016" t="s">
        <v>5297</v>
      </c>
      <c r="E4016">
        <v>251</v>
      </c>
      <c r="F4016" t="s">
        <v>1460</v>
      </c>
      <c r="G4016" t="b">
        <v>0</v>
      </c>
      <c r="H4016" t="str">
        <f>VLOOKUP(A4016,all_municipalities!$A$2:$M$445,2,FALSE)</f>
        <v>Severn, Township of</v>
      </c>
      <c r="I4016" t="b">
        <f>VLOOKUP(A4016,all_municipalities!$A$2:$M$445,9,FALSE)</f>
        <v>1</v>
      </c>
      <c r="J4016" t="b">
        <f>VLOOKUP(A4016,all_municipalities!$A$2:$M$445,13, FALSE)</f>
        <v>0</v>
      </c>
      <c r="K4016" t="str">
        <f t="shared" si="250"/>
        <v>NONE</v>
      </c>
      <c r="L4016">
        <v>0</v>
      </c>
      <c r="M4016" t="str">
        <f t="shared" si="251"/>
        <v>10575 Councillor, Ward 2</v>
      </c>
      <c r="N4016" s="6" t="str">
        <f t="shared" si="252"/>
        <v>10575 Councillor, Ward 2</v>
      </c>
      <c r="O4016" s="15">
        <f>IF(I4016&lt;&gt;FALSE,VLOOKUP(H4016,internet_municipalities!$B$2:$W$226,22,FALSE),"NO INTERNET")</f>
        <v>9774</v>
      </c>
      <c r="P4016" s="16" t="str">
        <f t="shared" si="253"/>
        <v>Lost</v>
      </c>
    </row>
    <row r="4017" spans="1:16" x14ac:dyDescent="0.2">
      <c r="A4017">
        <v>10575</v>
      </c>
      <c r="B4017" t="b">
        <v>0</v>
      </c>
      <c r="C4017" t="s">
        <v>1453</v>
      </c>
      <c r="D4017" t="s">
        <v>5298</v>
      </c>
      <c r="E4017">
        <v>164</v>
      </c>
      <c r="F4017" t="s">
        <v>1460</v>
      </c>
      <c r="G4017" t="b">
        <v>0</v>
      </c>
      <c r="H4017" t="str">
        <f>VLOOKUP(A4017,all_municipalities!$A$2:$M$445,2,FALSE)</f>
        <v>Severn, Township of</v>
      </c>
      <c r="I4017" t="b">
        <f>VLOOKUP(A4017,all_municipalities!$A$2:$M$445,9,FALSE)</f>
        <v>1</v>
      </c>
      <c r="J4017" t="b">
        <f>VLOOKUP(A4017,all_municipalities!$A$2:$M$445,13, FALSE)</f>
        <v>0</v>
      </c>
      <c r="K4017" t="str">
        <f t="shared" si="250"/>
        <v>NONE</v>
      </c>
      <c r="L4017">
        <v>0</v>
      </c>
      <c r="M4017" t="str">
        <f t="shared" si="251"/>
        <v>10575 Councillor, Ward 2</v>
      </c>
      <c r="N4017" s="6" t="str">
        <f t="shared" si="252"/>
        <v>10575 Councillor, Ward 2</v>
      </c>
      <c r="O4017" s="15">
        <f>IF(I4017&lt;&gt;FALSE,VLOOKUP(H4017,internet_municipalities!$B$2:$W$226,22,FALSE),"NO INTERNET")</f>
        <v>9774</v>
      </c>
      <c r="P4017" s="16" t="str">
        <f t="shared" si="253"/>
        <v>Lost</v>
      </c>
    </row>
    <row r="4018" spans="1:16" x14ac:dyDescent="0.2">
      <c r="A4018">
        <v>10575</v>
      </c>
      <c r="B4018" t="b">
        <v>0</v>
      </c>
      <c r="C4018" t="s">
        <v>1453</v>
      </c>
      <c r="D4018" t="s">
        <v>5299</v>
      </c>
      <c r="E4018">
        <v>241</v>
      </c>
      <c r="F4018" t="s">
        <v>1460</v>
      </c>
      <c r="G4018" t="b">
        <v>0</v>
      </c>
      <c r="H4018" t="str">
        <f>VLOOKUP(A4018,all_municipalities!$A$2:$M$445,2,FALSE)</f>
        <v>Severn, Township of</v>
      </c>
      <c r="I4018" t="b">
        <f>VLOOKUP(A4018,all_municipalities!$A$2:$M$445,9,FALSE)</f>
        <v>1</v>
      </c>
      <c r="J4018" t="b">
        <f>VLOOKUP(A4018,all_municipalities!$A$2:$M$445,13, FALSE)</f>
        <v>0</v>
      </c>
      <c r="K4018" t="str">
        <f t="shared" si="250"/>
        <v>NONE</v>
      </c>
      <c r="L4018">
        <v>0</v>
      </c>
      <c r="M4018" t="str">
        <f t="shared" si="251"/>
        <v>10575 Councillor, Ward 2</v>
      </c>
      <c r="N4018" s="6" t="str">
        <f t="shared" si="252"/>
        <v>10575 Councillor, Ward 2</v>
      </c>
      <c r="O4018" s="15">
        <f>IF(I4018&lt;&gt;FALSE,VLOOKUP(H4018,internet_municipalities!$B$2:$W$226,22,FALSE),"NO INTERNET")</f>
        <v>9774</v>
      </c>
      <c r="P4018" s="16" t="str">
        <f t="shared" si="253"/>
        <v>Lost</v>
      </c>
    </row>
    <row r="4019" spans="1:16" x14ac:dyDescent="0.2">
      <c r="A4019">
        <v>10575</v>
      </c>
      <c r="B4019" t="b">
        <v>0</v>
      </c>
      <c r="C4019" t="s">
        <v>1471</v>
      </c>
      <c r="D4019" t="s">
        <v>5300</v>
      </c>
      <c r="E4019">
        <v>291</v>
      </c>
      <c r="F4019" t="s">
        <v>1460</v>
      </c>
      <c r="G4019" t="b">
        <v>0</v>
      </c>
      <c r="H4019" t="str">
        <f>VLOOKUP(A4019,all_municipalities!$A$2:$M$445,2,FALSE)</f>
        <v>Severn, Township of</v>
      </c>
      <c r="I4019" t="b">
        <f>VLOOKUP(A4019,all_municipalities!$A$2:$M$445,9,FALSE)</f>
        <v>1</v>
      </c>
      <c r="J4019" t="b">
        <f>VLOOKUP(A4019,all_municipalities!$A$2:$M$445,13, FALSE)</f>
        <v>0</v>
      </c>
      <c r="K4019" t="str">
        <f t="shared" si="250"/>
        <v>NONE</v>
      </c>
      <c r="L4019">
        <v>0</v>
      </c>
      <c r="M4019" t="str">
        <f t="shared" si="251"/>
        <v>10575 Councillor, Ward 4</v>
      </c>
      <c r="N4019" s="6" t="str">
        <f t="shared" si="252"/>
        <v>10575 Councillor, Ward 4</v>
      </c>
      <c r="O4019" s="15">
        <f>IF(I4019&lt;&gt;FALSE,VLOOKUP(H4019,internet_municipalities!$B$2:$W$226,22,FALSE),"NO INTERNET")</f>
        <v>9774</v>
      </c>
      <c r="P4019" s="16" t="str">
        <f t="shared" si="253"/>
        <v>Lost</v>
      </c>
    </row>
    <row r="4020" spans="1:16" x14ac:dyDescent="0.2">
      <c r="A4020">
        <v>10685</v>
      </c>
      <c r="B4020" t="b">
        <v>1</v>
      </c>
      <c r="C4020" t="s">
        <v>1453</v>
      </c>
      <c r="D4020" t="s">
        <v>5331</v>
      </c>
      <c r="E4020" t="s">
        <v>461</v>
      </c>
      <c r="F4020" t="s">
        <v>461</v>
      </c>
      <c r="G4020" t="b">
        <v>0</v>
      </c>
      <c r="H4020" t="str">
        <f>VLOOKUP(A4020,all_municipalities!$A$2:$M$445,2,FALSE)</f>
        <v>Sioux Narrows-Nestor Falls, Township of</v>
      </c>
      <c r="I4020" t="b">
        <f>VLOOKUP(A4020,all_municipalities!$A$2:$M$445,9,FALSE)</f>
        <v>0</v>
      </c>
      <c r="J4020" t="b">
        <f>VLOOKUP(A4020,all_municipalities!$A$2:$M$445,13, FALSE)</f>
        <v>0</v>
      </c>
      <c r="K4020" t="str">
        <f t="shared" si="250"/>
        <v>NONE</v>
      </c>
      <c r="L4020">
        <v>0</v>
      </c>
      <c r="M4020" t="str">
        <f t="shared" si="251"/>
        <v>10685 Councillor, Ward 2</v>
      </c>
      <c r="N4020" s="6" t="str">
        <f t="shared" si="252"/>
        <v/>
      </c>
      <c r="O4020" s="15" t="str">
        <f>IF(I4020&lt;&gt;FALSE,VLOOKUP(H4020,internet_municipalities!$B$2:$W$226,22,FALSE),"NO INTERNET")</f>
        <v>NO INTERNET</v>
      </c>
      <c r="P4020" s="16" t="str">
        <f t="shared" si="253"/>
        <v>NO INTERNET</v>
      </c>
    </row>
    <row r="4021" spans="1:16" x14ac:dyDescent="0.2">
      <c r="A4021">
        <v>10685</v>
      </c>
      <c r="B4021" t="b">
        <v>1</v>
      </c>
      <c r="C4021" t="s">
        <v>1456</v>
      </c>
      <c r="D4021" t="s">
        <v>5332</v>
      </c>
      <c r="E4021" t="s">
        <v>461</v>
      </c>
      <c r="F4021" t="s">
        <v>461</v>
      </c>
      <c r="G4021" t="b">
        <v>0</v>
      </c>
      <c r="H4021" t="str">
        <f>VLOOKUP(A4021,all_municipalities!$A$2:$M$445,2,FALSE)</f>
        <v>Sioux Narrows-Nestor Falls, Township of</v>
      </c>
      <c r="I4021" t="b">
        <f>VLOOKUP(A4021,all_municipalities!$A$2:$M$445,9,FALSE)</f>
        <v>0</v>
      </c>
      <c r="J4021" t="b">
        <f>VLOOKUP(A4021,all_municipalities!$A$2:$M$445,13, FALSE)</f>
        <v>0</v>
      </c>
      <c r="K4021" t="str">
        <f t="shared" si="250"/>
        <v>NONE</v>
      </c>
      <c r="L4021">
        <v>0</v>
      </c>
      <c r="M4021" t="str">
        <f t="shared" si="251"/>
        <v>10685 Councillor, Ward 1</v>
      </c>
      <c r="N4021" s="6" t="str">
        <f t="shared" si="252"/>
        <v/>
      </c>
      <c r="O4021" s="15" t="str">
        <f>IF(I4021&lt;&gt;FALSE,VLOOKUP(H4021,internet_municipalities!$B$2:$W$226,22,FALSE),"NO INTERNET")</f>
        <v>NO INTERNET</v>
      </c>
      <c r="P4021" s="16" t="str">
        <f t="shared" si="253"/>
        <v>NO INTERNET</v>
      </c>
    </row>
    <row r="4022" spans="1:16" x14ac:dyDescent="0.2">
      <c r="A4022">
        <v>10685</v>
      </c>
      <c r="B4022" t="b">
        <v>1</v>
      </c>
      <c r="C4022" t="s">
        <v>2546</v>
      </c>
      <c r="D4022" t="s">
        <v>5333</v>
      </c>
      <c r="E4022" t="s">
        <v>461</v>
      </c>
      <c r="F4022" t="s">
        <v>461</v>
      </c>
      <c r="G4022" t="b">
        <v>0</v>
      </c>
      <c r="H4022" t="str">
        <f>VLOOKUP(A4022,all_municipalities!$A$2:$M$445,2,FALSE)</f>
        <v>Sioux Narrows-Nestor Falls, Township of</v>
      </c>
      <c r="I4022" t="b">
        <f>VLOOKUP(A4022,all_municipalities!$A$2:$M$445,9,FALSE)</f>
        <v>0</v>
      </c>
      <c r="J4022" t="b">
        <f>VLOOKUP(A4022,all_municipalities!$A$2:$M$445,13, FALSE)</f>
        <v>0</v>
      </c>
      <c r="K4022" t="str">
        <f t="shared" si="250"/>
        <v>NONE</v>
      </c>
      <c r="L4022">
        <v>0</v>
      </c>
      <c r="M4022" t="str">
        <f t="shared" si="251"/>
        <v>10685 Councillor At Large</v>
      </c>
      <c r="N4022" s="6" t="str">
        <f t="shared" si="252"/>
        <v/>
      </c>
      <c r="O4022" s="15" t="str">
        <f>IF(I4022&lt;&gt;FALSE,VLOOKUP(H4022,internet_municipalities!$B$2:$W$226,22,FALSE),"NO INTERNET")</f>
        <v>NO INTERNET</v>
      </c>
      <c r="P4022" s="16" t="str">
        <f t="shared" si="253"/>
        <v>NO INTERNET</v>
      </c>
    </row>
    <row r="4023" spans="1:16" x14ac:dyDescent="0.2">
      <c r="A4023">
        <v>10685</v>
      </c>
      <c r="B4023" t="b">
        <v>1</v>
      </c>
      <c r="C4023" t="s">
        <v>2546</v>
      </c>
      <c r="D4023" t="s">
        <v>5334</v>
      </c>
      <c r="E4023" t="s">
        <v>461</v>
      </c>
      <c r="F4023" t="s">
        <v>461</v>
      </c>
      <c r="G4023" t="b">
        <v>0</v>
      </c>
      <c r="H4023" t="str">
        <f>VLOOKUP(A4023,all_municipalities!$A$2:$M$445,2,FALSE)</f>
        <v>Sioux Narrows-Nestor Falls, Township of</v>
      </c>
      <c r="I4023" t="b">
        <f>VLOOKUP(A4023,all_municipalities!$A$2:$M$445,9,FALSE)</f>
        <v>0</v>
      </c>
      <c r="J4023" t="b">
        <f>VLOOKUP(A4023,all_municipalities!$A$2:$M$445,13, FALSE)</f>
        <v>0</v>
      </c>
      <c r="K4023" t="str">
        <f t="shared" si="250"/>
        <v>NONE</v>
      </c>
      <c r="L4023">
        <v>0</v>
      </c>
      <c r="M4023" t="str">
        <f t="shared" si="251"/>
        <v>10685 Councillor At Large</v>
      </c>
      <c r="N4023" s="6" t="str">
        <f t="shared" si="252"/>
        <v/>
      </c>
      <c r="O4023" s="15" t="str">
        <f>IF(I4023&lt;&gt;FALSE,VLOOKUP(H4023,internet_municipalities!$B$2:$W$226,22,FALSE),"NO INTERNET")</f>
        <v>NO INTERNET</v>
      </c>
      <c r="P4023" s="16" t="str">
        <f t="shared" si="253"/>
        <v>NO INTERNET</v>
      </c>
    </row>
    <row r="4024" spans="1:16" x14ac:dyDescent="0.2">
      <c r="A4024">
        <v>10689</v>
      </c>
      <c r="B4024" t="b">
        <v>1</v>
      </c>
      <c r="C4024" t="s">
        <v>1463</v>
      </c>
      <c r="D4024" t="s">
        <v>5349</v>
      </c>
      <c r="E4024">
        <v>308</v>
      </c>
      <c r="F4024">
        <v>34</v>
      </c>
      <c r="G4024" t="b">
        <v>0</v>
      </c>
      <c r="H4024" t="str">
        <f>VLOOKUP(A4024,all_municipalities!$A$2:$M$445,2,FALSE)</f>
        <v>Smooth Rock Falls, Town of</v>
      </c>
      <c r="I4024" t="b">
        <f>VLOOKUP(A4024,all_municipalities!$A$2:$M$445,9,FALSE)</f>
        <v>0</v>
      </c>
      <c r="J4024" t="b">
        <f>VLOOKUP(A4024,all_municipalities!$A$2:$M$445,13, FALSE)</f>
        <v>0</v>
      </c>
      <c r="K4024" t="str">
        <f t="shared" si="250"/>
        <v>NONE</v>
      </c>
      <c r="L4024">
        <v>0</v>
      </c>
      <c r="M4024" t="str">
        <f t="shared" si="251"/>
        <v>10689 Councillor</v>
      </c>
      <c r="N4024" s="6" t="str">
        <f t="shared" si="252"/>
        <v/>
      </c>
      <c r="O4024" s="15" t="str">
        <f>IF(I4024&lt;&gt;FALSE,VLOOKUP(H4024,internet_municipalities!$B$2:$W$226,22,FALSE),"NO INTERNET")</f>
        <v>NO INTERNET</v>
      </c>
      <c r="P4024" s="16" t="str">
        <f t="shared" si="253"/>
        <v>NO INTERNET</v>
      </c>
    </row>
    <row r="4025" spans="1:16" x14ac:dyDescent="0.2">
      <c r="A4025">
        <v>10689</v>
      </c>
      <c r="B4025" t="b">
        <v>1</v>
      </c>
      <c r="C4025" t="s">
        <v>1463</v>
      </c>
      <c r="D4025" t="s">
        <v>5350</v>
      </c>
      <c r="E4025">
        <v>377</v>
      </c>
      <c r="F4025">
        <v>103</v>
      </c>
      <c r="G4025" t="b">
        <v>0</v>
      </c>
      <c r="H4025" t="str">
        <f>VLOOKUP(A4025,all_municipalities!$A$2:$M$445,2,FALSE)</f>
        <v>Smooth Rock Falls, Town of</v>
      </c>
      <c r="I4025" t="b">
        <f>VLOOKUP(A4025,all_municipalities!$A$2:$M$445,9,FALSE)</f>
        <v>0</v>
      </c>
      <c r="J4025" t="b">
        <f>VLOOKUP(A4025,all_municipalities!$A$2:$M$445,13, FALSE)</f>
        <v>0</v>
      </c>
      <c r="K4025" t="str">
        <f t="shared" si="250"/>
        <v>NONE</v>
      </c>
      <c r="L4025">
        <v>0</v>
      </c>
      <c r="M4025" t="str">
        <f t="shared" si="251"/>
        <v>10689 Councillor</v>
      </c>
      <c r="N4025" s="6" t="str">
        <f t="shared" si="252"/>
        <v/>
      </c>
      <c r="O4025" s="15" t="str">
        <f>IF(I4025&lt;&gt;FALSE,VLOOKUP(H4025,internet_municipalities!$B$2:$W$226,22,FALSE),"NO INTERNET")</f>
        <v>NO INTERNET</v>
      </c>
      <c r="P4025" s="16" t="str">
        <f t="shared" si="253"/>
        <v>NO INTERNET</v>
      </c>
    </row>
    <row r="4026" spans="1:16" x14ac:dyDescent="0.2">
      <c r="A4026">
        <v>10689</v>
      </c>
      <c r="B4026" t="b">
        <v>1</v>
      </c>
      <c r="C4026" t="s">
        <v>1463</v>
      </c>
      <c r="D4026" t="s">
        <v>5351</v>
      </c>
      <c r="E4026">
        <v>342</v>
      </c>
      <c r="F4026">
        <v>68</v>
      </c>
      <c r="G4026" t="b">
        <v>0</v>
      </c>
      <c r="H4026" t="str">
        <f>VLOOKUP(A4026,all_municipalities!$A$2:$M$445,2,FALSE)</f>
        <v>Smooth Rock Falls, Town of</v>
      </c>
      <c r="I4026" t="b">
        <f>VLOOKUP(A4026,all_municipalities!$A$2:$M$445,9,FALSE)</f>
        <v>0</v>
      </c>
      <c r="J4026" t="b">
        <f>VLOOKUP(A4026,all_municipalities!$A$2:$M$445,13, FALSE)</f>
        <v>0</v>
      </c>
      <c r="K4026" t="str">
        <f t="shared" si="250"/>
        <v>NONE</v>
      </c>
      <c r="L4026">
        <v>0</v>
      </c>
      <c r="M4026" t="str">
        <f t="shared" si="251"/>
        <v>10689 Councillor</v>
      </c>
      <c r="N4026" s="6" t="str">
        <f t="shared" si="252"/>
        <v/>
      </c>
      <c r="O4026" s="15" t="str">
        <f>IF(I4026&lt;&gt;FALSE,VLOOKUP(H4026,internet_municipalities!$B$2:$W$226,22,FALSE),"NO INTERNET")</f>
        <v>NO INTERNET</v>
      </c>
      <c r="P4026" s="16" t="str">
        <f t="shared" si="253"/>
        <v>NO INTERNET</v>
      </c>
    </row>
    <row r="4027" spans="1:16" x14ac:dyDescent="0.2">
      <c r="A4027">
        <v>10689</v>
      </c>
      <c r="B4027" t="b">
        <v>1</v>
      </c>
      <c r="C4027" t="s">
        <v>1463</v>
      </c>
      <c r="D4027" t="s">
        <v>5352</v>
      </c>
      <c r="E4027">
        <v>291</v>
      </c>
      <c r="F4027">
        <v>17</v>
      </c>
      <c r="G4027" t="b">
        <v>0</v>
      </c>
      <c r="H4027" t="str">
        <f>VLOOKUP(A4027,all_municipalities!$A$2:$M$445,2,FALSE)</f>
        <v>Smooth Rock Falls, Town of</v>
      </c>
      <c r="I4027" t="b">
        <f>VLOOKUP(A4027,all_municipalities!$A$2:$M$445,9,FALSE)</f>
        <v>0</v>
      </c>
      <c r="J4027" t="b">
        <f>VLOOKUP(A4027,all_municipalities!$A$2:$M$445,13, FALSE)</f>
        <v>0</v>
      </c>
      <c r="K4027" t="str">
        <f t="shared" si="250"/>
        <v>NONE</v>
      </c>
      <c r="L4027">
        <v>0</v>
      </c>
      <c r="M4027" t="str">
        <f t="shared" si="251"/>
        <v>10689 Councillor</v>
      </c>
      <c r="N4027" s="6" t="str">
        <f t="shared" si="252"/>
        <v/>
      </c>
      <c r="O4027" s="15" t="str">
        <f>IF(I4027&lt;&gt;FALSE,VLOOKUP(H4027,internet_municipalities!$B$2:$W$226,22,FALSE),"NO INTERNET")</f>
        <v>NO INTERNET</v>
      </c>
      <c r="P4027" s="16" t="str">
        <f t="shared" si="253"/>
        <v>NO INTERNET</v>
      </c>
    </row>
    <row r="4028" spans="1:16" x14ac:dyDescent="0.2">
      <c r="A4028">
        <v>10689</v>
      </c>
      <c r="B4028" t="b">
        <v>0</v>
      </c>
      <c r="C4028" t="s">
        <v>1463</v>
      </c>
      <c r="D4028" t="s">
        <v>5353</v>
      </c>
      <c r="E4028">
        <v>232</v>
      </c>
      <c r="F4028" t="s">
        <v>1460</v>
      </c>
      <c r="G4028" t="b">
        <v>0</v>
      </c>
      <c r="H4028" t="str">
        <f>VLOOKUP(A4028,all_municipalities!$A$2:$M$445,2,FALSE)</f>
        <v>Smooth Rock Falls, Town of</v>
      </c>
      <c r="I4028" t="b">
        <f>VLOOKUP(A4028,all_municipalities!$A$2:$M$445,9,FALSE)</f>
        <v>0</v>
      </c>
      <c r="J4028" t="b">
        <f>VLOOKUP(A4028,all_municipalities!$A$2:$M$445,13, FALSE)</f>
        <v>0</v>
      </c>
      <c r="K4028" t="str">
        <f t="shared" si="250"/>
        <v>NONE</v>
      </c>
      <c r="L4028">
        <v>0</v>
      </c>
      <c r="M4028" t="str">
        <f t="shared" si="251"/>
        <v>10689 Councillor</v>
      </c>
      <c r="N4028" s="6" t="str">
        <f t="shared" si="252"/>
        <v/>
      </c>
      <c r="O4028" s="15" t="str">
        <f>IF(I4028&lt;&gt;FALSE,VLOOKUP(H4028,internet_municipalities!$B$2:$W$226,22,FALSE),"NO INTERNET")</f>
        <v>NO INTERNET</v>
      </c>
      <c r="P4028" s="16" t="str">
        <f t="shared" si="253"/>
        <v>NO INTERNET</v>
      </c>
    </row>
    <row r="4029" spans="1:16" x14ac:dyDescent="0.2">
      <c r="A4029">
        <v>10689</v>
      </c>
      <c r="B4029" t="b">
        <v>0</v>
      </c>
      <c r="C4029" t="s">
        <v>1463</v>
      </c>
      <c r="D4029" t="s">
        <v>5354</v>
      </c>
      <c r="E4029">
        <v>274</v>
      </c>
      <c r="F4029" t="s">
        <v>1460</v>
      </c>
      <c r="G4029" t="b">
        <v>0</v>
      </c>
      <c r="H4029" t="str">
        <f>VLOOKUP(A4029,all_municipalities!$A$2:$M$445,2,FALSE)</f>
        <v>Smooth Rock Falls, Town of</v>
      </c>
      <c r="I4029" t="b">
        <f>VLOOKUP(A4029,all_municipalities!$A$2:$M$445,9,FALSE)</f>
        <v>0</v>
      </c>
      <c r="J4029" t="b">
        <f>VLOOKUP(A4029,all_municipalities!$A$2:$M$445,13, FALSE)</f>
        <v>0</v>
      </c>
      <c r="K4029" t="str">
        <f t="shared" si="250"/>
        <v>NONE</v>
      </c>
      <c r="L4029">
        <v>0</v>
      </c>
      <c r="M4029" t="str">
        <f t="shared" si="251"/>
        <v>10689 Councillor</v>
      </c>
      <c r="N4029" s="6" t="str">
        <f t="shared" si="252"/>
        <v/>
      </c>
      <c r="O4029" s="15" t="str">
        <f>IF(I4029&lt;&gt;FALSE,VLOOKUP(H4029,internet_municipalities!$B$2:$W$226,22,FALSE),"NO INTERNET")</f>
        <v>NO INTERNET</v>
      </c>
      <c r="P4029" s="16" t="str">
        <f t="shared" si="253"/>
        <v>NO INTERNET</v>
      </c>
    </row>
    <row r="4030" spans="1:16" x14ac:dyDescent="0.2">
      <c r="A4030">
        <v>10689</v>
      </c>
      <c r="B4030" t="b">
        <v>0</v>
      </c>
      <c r="C4030" t="s">
        <v>1463</v>
      </c>
      <c r="D4030" t="s">
        <v>5355</v>
      </c>
      <c r="E4030">
        <v>168</v>
      </c>
      <c r="F4030" t="s">
        <v>1460</v>
      </c>
      <c r="G4030" t="b">
        <v>0</v>
      </c>
      <c r="H4030" t="str">
        <f>VLOOKUP(A4030,all_municipalities!$A$2:$M$445,2,FALSE)</f>
        <v>Smooth Rock Falls, Town of</v>
      </c>
      <c r="I4030" t="b">
        <f>VLOOKUP(A4030,all_municipalities!$A$2:$M$445,9,FALSE)</f>
        <v>0</v>
      </c>
      <c r="J4030" t="b">
        <f>VLOOKUP(A4030,all_municipalities!$A$2:$M$445,13, FALSE)</f>
        <v>0</v>
      </c>
      <c r="K4030" t="str">
        <f t="shared" si="250"/>
        <v>NONE</v>
      </c>
      <c r="L4030">
        <v>0</v>
      </c>
      <c r="M4030" t="str">
        <f t="shared" si="251"/>
        <v>10689 Councillor</v>
      </c>
      <c r="N4030" s="6" t="str">
        <f t="shared" si="252"/>
        <v/>
      </c>
      <c r="O4030" s="15" t="str">
        <f>IF(I4030&lt;&gt;FALSE,VLOOKUP(H4030,internet_municipalities!$B$2:$W$226,22,FALSE),"NO INTERNET")</f>
        <v>NO INTERNET</v>
      </c>
      <c r="P4030" s="16" t="str">
        <f t="shared" si="253"/>
        <v>NO INTERNET</v>
      </c>
    </row>
    <row r="4031" spans="1:16" x14ac:dyDescent="0.2">
      <c r="A4031">
        <v>10689</v>
      </c>
      <c r="B4031" t="b">
        <v>0</v>
      </c>
      <c r="C4031" t="s">
        <v>1463</v>
      </c>
      <c r="D4031" t="s">
        <v>5356</v>
      </c>
      <c r="E4031">
        <v>79</v>
      </c>
      <c r="F4031" t="s">
        <v>1460</v>
      </c>
      <c r="G4031" t="b">
        <v>0</v>
      </c>
      <c r="H4031" t="str">
        <f>VLOOKUP(A4031,all_municipalities!$A$2:$M$445,2,FALSE)</f>
        <v>Smooth Rock Falls, Town of</v>
      </c>
      <c r="I4031" t="b">
        <f>VLOOKUP(A4031,all_municipalities!$A$2:$M$445,9,FALSE)</f>
        <v>0</v>
      </c>
      <c r="J4031" t="b">
        <f>VLOOKUP(A4031,all_municipalities!$A$2:$M$445,13, FALSE)</f>
        <v>0</v>
      </c>
      <c r="K4031" t="str">
        <f t="shared" si="250"/>
        <v>NONE</v>
      </c>
      <c r="L4031">
        <v>0</v>
      </c>
      <c r="M4031" t="str">
        <f t="shared" si="251"/>
        <v>10689 Councillor</v>
      </c>
      <c r="N4031" s="6" t="str">
        <f t="shared" si="252"/>
        <v/>
      </c>
      <c r="O4031" s="15" t="str">
        <f>IF(I4031&lt;&gt;FALSE,VLOOKUP(H4031,internet_municipalities!$B$2:$W$226,22,FALSE),"NO INTERNET")</f>
        <v>NO INTERNET</v>
      </c>
      <c r="P4031" s="16" t="str">
        <f t="shared" si="253"/>
        <v>NO INTERNET</v>
      </c>
    </row>
    <row r="4032" spans="1:16" x14ac:dyDescent="0.2">
      <c r="A4032">
        <v>10689</v>
      </c>
      <c r="B4032" t="b">
        <v>0</v>
      </c>
      <c r="C4032" t="s">
        <v>1463</v>
      </c>
      <c r="D4032" t="s">
        <v>5357</v>
      </c>
      <c r="E4032">
        <v>179</v>
      </c>
      <c r="F4032" t="s">
        <v>1460</v>
      </c>
      <c r="G4032" t="b">
        <v>0</v>
      </c>
      <c r="H4032" t="str">
        <f>VLOOKUP(A4032,all_municipalities!$A$2:$M$445,2,FALSE)</f>
        <v>Smooth Rock Falls, Town of</v>
      </c>
      <c r="I4032" t="b">
        <f>VLOOKUP(A4032,all_municipalities!$A$2:$M$445,9,FALSE)</f>
        <v>0</v>
      </c>
      <c r="J4032" t="b">
        <f>VLOOKUP(A4032,all_municipalities!$A$2:$M$445,13, FALSE)</f>
        <v>0</v>
      </c>
      <c r="K4032" t="str">
        <f t="shared" si="250"/>
        <v>NONE</v>
      </c>
      <c r="L4032">
        <v>0</v>
      </c>
      <c r="M4032" t="str">
        <f t="shared" si="251"/>
        <v>10689 Councillor</v>
      </c>
      <c r="N4032" s="6" t="str">
        <f t="shared" si="252"/>
        <v/>
      </c>
      <c r="O4032" s="15" t="str">
        <f>IF(I4032&lt;&gt;FALSE,VLOOKUP(H4032,internet_municipalities!$B$2:$W$226,22,FALSE),"NO INTERNET")</f>
        <v>NO INTERNET</v>
      </c>
      <c r="P4032" s="16" t="str">
        <f t="shared" si="253"/>
        <v>NO INTERNET</v>
      </c>
    </row>
    <row r="4033" spans="1:16" x14ac:dyDescent="0.2">
      <c r="A4033">
        <v>10815</v>
      </c>
      <c r="B4033" t="b">
        <v>1</v>
      </c>
      <c r="C4033" t="s">
        <v>1453</v>
      </c>
      <c r="D4033" t="s">
        <v>5358</v>
      </c>
      <c r="E4033" t="s">
        <v>461</v>
      </c>
      <c r="F4033" t="s">
        <v>461</v>
      </c>
      <c r="G4033" t="b">
        <v>0</v>
      </c>
      <c r="H4033" t="str">
        <f>VLOOKUP(A4033,all_municipalities!$A$2:$M$445,2,FALSE)</f>
        <v>South Algonquin, Township of</v>
      </c>
      <c r="I4033" t="b">
        <f>VLOOKUP(A4033,all_municipalities!$A$2:$M$445,9,FALSE)</f>
        <v>0</v>
      </c>
      <c r="J4033" t="b">
        <f>VLOOKUP(A4033,all_municipalities!$A$2:$M$445,13, FALSE)</f>
        <v>0</v>
      </c>
      <c r="K4033" t="str">
        <f t="shared" si="250"/>
        <v>NONE</v>
      </c>
      <c r="L4033">
        <v>0</v>
      </c>
      <c r="M4033" t="str">
        <f t="shared" si="251"/>
        <v>10815 Councillor, Ward 2</v>
      </c>
      <c r="N4033" s="6" t="str">
        <f t="shared" si="252"/>
        <v/>
      </c>
      <c r="O4033" s="15" t="str">
        <f>IF(I4033&lt;&gt;FALSE,VLOOKUP(H4033,internet_municipalities!$B$2:$W$226,22,FALSE),"NO INTERNET")</f>
        <v>NO INTERNET</v>
      </c>
      <c r="P4033" s="16" t="str">
        <f t="shared" si="253"/>
        <v>NO INTERNET</v>
      </c>
    </row>
    <row r="4034" spans="1:16" x14ac:dyDescent="0.2">
      <c r="A4034">
        <v>10815</v>
      </c>
      <c r="B4034" t="b">
        <v>1</v>
      </c>
      <c r="C4034" t="s">
        <v>1471</v>
      </c>
      <c r="D4034" t="s">
        <v>5359</v>
      </c>
      <c r="E4034" t="s">
        <v>461</v>
      </c>
      <c r="F4034" t="s">
        <v>461</v>
      </c>
      <c r="G4034" t="b">
        <v>0</v>
      </c>
      <c r="H4034" t="str">
        <f>VLOOKUP(A4034,all_municipalities!$A$2:$M$445,2,FALSE)</f>
        <v>South Algonquin, Township of</v>
      </c>
      <c r="I4034" t="b">
        <f>VLOOKUP(A4034,all_municipalities!$A$2:$M$445,9,FALSE)</f>
        <v>0</v>
      </c>
      <c r="J4034" t="b">
        <f>VLOOKUP(A4034,all_municipalities!$A$2:$M$445,13, FALSE)</f>
        <v>0</v>
      </c>
      <c r="K4034" t="str">
        <f t="shared" ref="K4034:K4097" si="254">IF(J4034=TRUE,IF(F4034&lt;=10,"HIGH",IF(F4034&lt;=100,"MID",IF(F4034&lt;=1000,"LOW","NONE"))),"NONE")</f>
        <v>NONE</v>
      </c>
      <c r="L4034">
        <v>0</v>
      </c>
      <c r="M4034" t="str">
        <f t="shared" ref="M4034:M4097" si="255">CONCATENATE(A4034, " ",C4034)</f>
        <v>10815 Councillor, Ward 4</v>
      </c>
      <c r="N4034" s="6" t="str">
        <f t="shared" si="252"/>
        <v/>
      </c>
      <c r="O4034" s="15" t="str">
        <f>IF(I4034&lt;&gt;FALSE,VLOOKUP(H4034,internet_municipalities!$B$2:$W$226,22,FALSE),"NO INTERNET")</f>
        <v>NO INTERNET</v>
      </c>
      <c r="P4034" s="16" t="str">
        <f t="shared" si="253"/>
        <v>NO INTERNET</v>
      </c>
    </row>
    <row r="4035" spans="1:16" x14ac:dyDescent="0.2">
      <c r="A4035">
        <v>10815</v>
      </c>
      <c r="B4035" t="b">
        <v>1</v>
      </c>
      <c r="C4035" t="s">
        <v>1473</v>
      </c>
      <c r="D4035" t="s">
        <v>5360</v>
      </c>
      <c r="E4035">
        <v>118</v>
      </c>
      <c r="F4035">
        <v>93</v>
      </c>
      <c r="G4035" t="b">
        <v>0</v>
      </c>
      <c r="H4035" t="str">
        <f>VLOOKUP(A4035,all_municipalities!$A$2:$M$445,2,FALSE)</f>
        <v>South Algonquin, Township of</v>
      </c>
      <c r="I4035" t="b">
        <f>VLOOKUP(A4035,all_municipalities!$A$2:$M$445,9,FALSE)</f>
        <v>0</v>
      </c>
      <c r="J4035" t="b">
        <f>VLOOKUP(A4035,all_municipalities!$A$2:$M$445,13, FALSE)</f>
        <v>0</v>
      </c>
      <c r="K4035" t="str">
        <f t="shared" si="254"/>
        <v>NONE</v>
      </c>
      <c r="L4035">
        <v>0</v>
      </c>
      <c r="M4035" t="str">
        <f t="shared" si="255"/>
        <v>10815 Councillor, Ward 5</v>
      </c>
      <c r="N4035" s="6" t="str">
        <f t="shared" ref="N4035:N4098" si="256">IF(I4035,M4035,"")</f>
        <v/>
      </c>
      <c r="O4035" s="15" t="str">
        <f>IF(I4035&lt;&gt;FALSE,VLOOKUP(H4035,internet_municipalities!$B$2:$W$226,22,FALSE),"NO INTERNET")</f>
        <v>NO INTERNET</v>
      </c>
      <c r="P4035" s="16" t="str">
        <f t="shared" si="253"/>
        <v>NO INTERNET</v>
      </c>
    </row>
    <row r="4036" spans="1:16" x14ac:dyDescent="0.2">
      <c r="A4036">
        <v>10815</v>
      </c>
      <c r="B4036" t="b">
        <v>1</v>
      </c>
      <c r="C4036" t="s">
        <v>1475</v>
      </c>
      <c r="D4036" t="s">
        <v>5361</v>
      </c>
      <c r="E4036">
        <v>48</v>
      </c>
      <c r="F4036">
        <v>9</v>
      </c>
      <c r="G4036" t="b">
        <v>0</v>
      </c>
      <c r="H4036" t="str">
        <f>VLOOKUP(A4036,all_municipalities!$A$2:$M$445,2,FALSE)</f>
        <v>South Algonquin, Township of</v>
      </c>
      <c r="I4036" t="b">
        <f>VLOOKUP(A4036,all_municipalities!$A$2:$M$445,9,FALSE)</f>
        <v>0</v>
      </c>
      <c r="J4036" t="b">
        <f>VLOOKUP(A4036,all_municipalities!$A$2:$M$445,13, FALSE)</f>
        <v>0</v>
      </c>
      <c r="K4036" t="str">
        <f t="shared" si="254"/>
        <v>NONE</v>
      </c>
      <c r="L4036">
        <v>0</v>
      </c>
      <c r="M4036" t="str">
        <f t="shared" si="255"/>
        <v>10815 Councillor, Ward 3</v>
      </c>
      <c r="N4036" s="6" t="str">
        <f t="shared" si="256"/>
        <v/>
      </c>
      <c r="O4036" s="15" t="str">
        <f>IF(I4036&lt;&gt;FALSE,VLOOKUP(H4036,internet_municipalities!$B$2:$W$226,22,FALSE),"NO INTERNET")</f>
        <v>NO INTERNET</v>
      </c>
      <c r="P4036" s="16" t="str">
        <f t="shared" si="253"/>
        <v>NO INTERNET</v>
      </c>
    </row>
    <row r="4037" spans="1:16" x14ac:dyDescent="0.2">
      <c r="A4037">
        <v>10815</v>
      </c>
      <c r="B4037" t="b">
        <v>1</v>
      </c>
      <c r="C4037" t="s">
        <v>1456</v>
      </c>
      <c r="D4037" t="s">
        <v>5362</v>
      </c>
      <c r="E4037">
        <v>277</v>
      </c>
      <c r="F4037">
        <v>138</v>
      </c>
      <c r="G4037" t="b">
        <v>0</v>
      </c>
      <c r="H4037" t="str">
        <f>VLOOKUP(A4037,all_municipalities!$A$2:$M$445,2,FALSE)</f>
        <v>South Algonquin, Township of</v>
      </c>
      <c r="I4037" t="b">
        <f>VLOOKUP(A4037,all_municipalities!$A$2:$M$445,9,FALSE)</f>
        <v>0</v>
      </c>
      <c r="J4037" t="b">
        <f>VLOOKUP(A4037,all_municipalities!$A$2:$M$445,13, FALSE)</f>
        <v>0</v>
      </c>
      <c r="K4037" t="str">
        <f t="shared" si="254"/>
        <v>NONE</v>
      </c>
      <c r="L4037">
        <v>0</v>
      </c>
      <c r="M4037" t="str">
        <f t="shared" si="255"/>
        <v>10815 Councillor, Ward 1</v>
      </c>
      <c r="N4037" s="6" t="str">
        <f t="shared" si="256"/>
        <v/>
      </c>
      <c r="O4037" s="15" t="str">
        <f>IF(I4037&lt;&gt;FALSE,VLOOKUP(H4037,internet_municipalities!$B$2:$W$226,22,FALSE),"NO INTERNET")</f>
        <v>NO INTERNET</v>
      </c>
      <c r="P4037" s="16" t="str">
        <f t="shared" si="253"/>
        <v>NO INTERNET</v>
      </c>
    </row>
    <row r="4038" spans="1:16" x14ac:dyDescent="0.2">
      <c r="A4038">
        <v>10815</v>
      </c>
      <c r="B4038" t="b">
        <v>1</v>
      </c>
      <c r="C4038" t="s">
        <v>1456</v>
      </c>
      <c r="D4038" t="s">
        <v>5363</v>
      </c>
      <c r="E4038">
        <v>353</v>
      </c>
      <c r="F4038">
        <v>214</v>
      </c>
      <c r="G4038" t="b">
        <v>0</v>
      </c>
      <c r="H4038" t="str">
        <f>VLOOKUP(A4038,all_municipalities!$A$2:$M$445,2,FALSE)</f>
        <v>South Algonquin, Township of</v>
      </c>
      <c r="I4038" t="b">
        <f>VLOOKUP(A4038,all_municipalities!$A$2:$M$445,9,FALSE)</f>
        <v>0</v>
      </c>
      <c r="J4038" t="b">
        <f>VLOOKUP(A4038,all_municipalities!$A$2:$M$445,13, FALSE)</f>
        <v>0</v>
      </c>
      <c r="K4038" t="str">
        <f t="shared" si="254"/>
        <v>NONE</v>
      </c>
      <c r="L4038">
        <v>0</v>
      </c>
      <c r="M4038" t="str">
        <f t="shared" si="255"/>
        <v>10815 Councillor, Ward 1</v>
      </c>
      <c r="N4038" s="6" t="str">
        <f t="shared" si="256"/>
        <v/>
      </c>
      <c r="O4038" s="15" t="str">
        <f>IF(I4038&lt;&gt;FALSE,VLOOKUP(H4038,internet_municipalities!$B$2:$W$226,22,FALSE),"NO INTERNET")</f>
        <v>NO INTERNET</v>
      </c>
      <c r="P4038" s="16" t="str">
        <f t="shared" si="253"/>
        <v>NO INTERNET</v>
      </c>
    </row>
    <row r="4039" spans="1:16" x14ac:dyDescent="0.2">
      <c r="A4039">
        <v>10815</v>
      </c>
      <c r="B4039" t="b">
        <v>0</v>
      </c>
      <c r="C4039" t="s">
        <v>1456</v>
      </c>
      <c r="D4039" t="s">
        <v>5364</v>
      </c>
      <c r="E4039">
        <v>139</v>
      </c>
      <c r="F4039" t="s">
        <v>1460</v>
      </c>
      <c r="G4039" t="b">
        <v>0</v>
      </c>
      <c r="H4039" t="str">
        <f>VLOOKUP(A4039,all_municipalities!$A$2:$M$445,2,FALSE)</f>
        <v>South Algonquin, Township of</v>
      </c>
      <c r="I4039" t="b">
        <f>VLOOKUP(A4039,all_municipalities!$A$2:$M$445,9,FALSE)</f>
        <v>0</v>
      </c>
      <c r="J4039" t="b">
        <f>VLOOKUP(A4039,all_municipalities!$A$2:$M$445,13, FALSE)</f>
        <v>0</v>
      </c>
      <c r="K4039" t="str">
        <f t="shared" si="254"/>
        <v>NONE</v>
      </c>
      <c r="L4039">
        <v>0</v>
      </c>
      <c r="M4039" t="str">
        <f t="shared" si="255"/>
        <v>10815 Councillor, Ward 1</v>
      </c>
      <c r="N4039" s="6" t="str">
        <f t="shared" si="256"/>
        <v/>
      </c>
      <c r="O4039" s="15" t="str">
        <f>IF(I4039&lt;&gt;FALSE,VLOOKUP(H4039,internet_municipalities!$B$2:$W$226,22,FALSE),"NO INTERNET")</f>
        <v>NO INTERNET</v>
      </c>
      <c r="P4039" s="16" t="str">
        <f t="shared" ref="P4039:P4102" si="257">IF(I4039=TRUE,IF(F4039&lt;&gt;"Acclaimed",IF(F4039&lt;&gt;"Lost",F4039/O4039,"Lost"),"Acclaimed"),"NO INTERNET")</f>
        <v>NO INTERNET</v>
      </c>
    </row>
    <row r="4040" spans="1:16" x14ac:dyDescent="0.2">
      <c r="A4040">
        <v>10815</v>
      </c>
      <c r="B4040" t="b">
        <v>0</v>
      </c>
      <c r="C4040" t="s">
        <v>1475</v>
      </c>
      <c r="D4040" t="s">
        <v>5365</v>
      </c>
      <c r="E4040">
        <v>1</v>
      </c>
      <c r="F4040" t="s">
        <v>1460</v>
      </c>
      <c r="G4040" t="b">
        <v>0</v>
      </c>
      <c r="H4040" t="str">
        <f>VLOOKUP(A4040,all_municipalities!$A$2:$M$445,2,FALSE)</f>
        <v>South Algonquin, Township of</v>
      </c>
      <c r="I4040" t="b">
        <f>VLOOKUP(A4040,all_municipalities!$A$2:$M$445,9,FALSE)</f>
        <v>0</v>
      </c>
      <c r="J4040" t="b">
        <f>VLOOKUP(A4040,all_municipalities!$A$2:$M$445,13, FALSE)</f>
        <v>0</v>
      </c>
      <c r="K4040" t="str">
        <f t="shared" si="254"/>
        <v>NONE</v>
      </c>
      <c r="L4040">
        <v>0</v>
      </c>
      <c r="M4040" t="str">
        <f t="shared" si="255"/>
        <v>10815 Councillor, Ward 3</v>
      </c>
      <c r="N4040" s="6" t="str">
        <f t="shared" si="256"/>
        <v/>
      </c>
      <c r="O4040" s="15" t="str">
        <f>IF(I4040&lt;&gt;FALSE,VLOOKUP(H4040,internet_municipalities!$B$2:$W$226,22,FALSE),"NO INTERNET")</f>
        <v>NO INTERNET</v>
      </c>
      <c r="P4040" s="16" t="str">
        <f t="shared" si="257"/>
        <v>NO INTERNET</v>
      </c>
    </row>
    <row r="4041" spans="1:16" x14ac:dyDescent="0.2">
      <c r="A4041">
        <v>10815</v>
      </c>
      <c r="B4041" t="b">
        <v>0</v>
      </c>
      <c r="C4041" t="s">
        <v>1475</v>
      </c>
      <c r="D4041" t="s">
        <v>5366</v>
      </c>
      <c r="E4041">
        <v>39</v>
      </c>
      <c r="F4041" t="s">
        <v>1460</v>
      </c>
      <c r="G4041" t="b">
        <v>0</v>
      </c>
      <c r="H4041" t="str">
        <f>VLOOKUP(A4041,all_municipalities!$A$2:$M$445,2,FALSE)</f>
        <v>South Algonquin, Township of</v>
      </c>
      <c r="I4041" t="b">
        <f>VLOOKUP(A4041,all_municipalities!$A$2:$M$445,9,FALSE)</f>
        <v>0</v>
      </c>
      <c r="J4041" t="b">
        <f>VLOOKUP(A4041,all_municipalities!$A$2:$M$445,13, FALSE)</f>
        <v>0</v>
      </c>
      <c r="K4041" t="str">
        <f t="shared" si="254"/>
        <v>NONE</v>
      </c>
      <c r="L4041">
        <v>0</v>
      </c>
      <c r="M4041" t="str">
        <f t="shared" si="255"/>
        <v>10815 Councillor, Ward 3</v>
      </c>
      <c r="N4041" s="6" t="str">
        <f t="shared" si="256"/>
        <v/>
      </c>
      <c r="O4041" s="15" t="str">
        <f>IF(I4041&lt;&gt;FALSE,VLOOKUP(H4041,internet_municipalities!$B$2:$W$226,22,FALSE),"NO INTERNET")</f>
        <v>NO INTERNET</v>
      </c>
      <c r="P4041" s="16" t="str">
        <f t="shared" si="257"/>
        <v>NO INTERNET</v>
      </c>
    </row>
    <row r="4042" spans="1:16" x14ac:dyDescent="0.2">
      <c r="A4042">
        <v>10815</v>
      </c>
      <c r="B4042" t="b">
        <v>0</v>
      </c>
      <c r="C4042" t="s">
        <v>1473</v>
      </c>
      <c r="D4042" t="s">
        <v>5367</v>
      </c>
      <c r="E4042">
        <v>25</v>
      </c>
      <c r="F4042" t="s">
        <v>1460</v>
      </c>
      <c r="G4042" t="b">
        <v>0</v>
      </c>
      <c r="H4042" t="str">
        <f>VLOOKUP(A4042,all_municipalities!$A$2:$M$445,2,FALSE)</f>
        <v>South Algonquin, Township of</v>
      </c>
      <c r="I4042" t="b">
        <f>VLOOKUP(A4042,all_municipalities!$A$2:$M$445,9,FALSE)</f>
        <v>0</v>
      </c>
      <c r="J4042" t="b">
        <f>VLOOKUP(A4042,all_municipalities!$A$2:$M$445,13, FALSE)</f>
        <v>0</v>
      </c>
      <c r="K4042" t="str">
        <f t="shared" si="254"/>
        <v>NONE</v>
      </c>
      <c r="L4042">
        <v>0</v>
      </c>
      <c r="M4042" t="str">
        <f t="shared" si="255"/>
        <v>10815 Councillor, Ward 5</v>
      </c>
      <c r="N4042" s="6" t="str">
        <f t="shared" si="256"/>
        <v/>
      </c>
      <c r="O4042" s="15" t="str">
        <f>IF(I4042&lt;&gt;FALSE,VLOOKUP(H4042,internet_municipalities!$B$2:$W$226,22,FALSE),"NO INTERNET")</f>
        <v>NO INTERNET</v>
      </c>
      <c r="P4042" s="16" t="str">
        <f t="shared" si="257"/>
        <v>NO INTERNET</v>
      </c>
    </row>
    <row r="4043" spans="1:16" x14ac:dyDescent="0.2">
      <c r="A4043">
        <v>10820</v>
      </c>
      <c r="B4043" t="b">
        <v>1</v>
      </c>
      <c r="C4043" t="s">
        <v>1463</v>
      </c>
      <c r="D4043" t="s">
        <v>5393</v>
      </c>
      <c r="E4043">
        <v>1851</v>
      </c>
      <c r="F4043">
        <v>324</v>
      </c>
      <c r="G4043" t="b">
        <v>0</v>
      </c>
      <c r="H4043" t="str">
        <f>VLOOKUP(A4043,all_municipalities!$A$2:$M$445,2,FALSE)</f>
        <v>South Dundas, Municipality of</v>
      </c>
      <c r="I4043" t="b">
        <f>VLOOKUP(A4043,all_municipalities!$A$2:$M$445,9,FALSE)</f>
        <v>1</v>
      </c>
      <c r="J4043" t="b">
        <f>VLOOKUP(A4043,all_municipalities!$A$2:$M$445,13, FALSE)</f>
        <v>0</v>
      </c>
      <c r="K4043" t="str">
        <f t="shared" si="254"/>
        <v>NONE</v>
      </c>
      <c r="L4043">
        <v>0</v>
      </c>
      <c r="M4043" t="str">
        <f t="shared" si="255"/>
        <v>10820 Councillor</v>
      </c>
      <c r="N4043" s="6" t="str">
        <f t="shared" si="256"/>
        <v>10820 Councillor</v>
      </c>
      <c r="O4043" s="15">
        <f>IF(I4043&lt;&gt;FALSE,VLOOKUP(H4043,internet_municipalities!$B$2:$W$226,22,FALSE),"NO INTERNET")</f>
        <v>4643</v>
      </c>
      <c r="P4043" s="16">
        <f t="shared" si="257"/>
        <v>6.9782468231746719E-2</v>
      </c>
    </row>
    <row r="4044" spans="1:16" x14ac:dyDescent="0.2">
      <c r="A4044">
        <v>10820</v>
      </c>
      <c r="B4044" t="b">
        <v>1</v>
      </c>
      <c r="C4044" t="s">
        <v>1463</v>
      </c>
      <c r="D4044" t="s">
        <v>5394</v>
      </c>
      <c r="E4044">
        <v>2219</v>
      </c>
      <c r="F4044">
        <v>692</v>
      </c>
      <c r="G4044" t="b">
        <v>0</v>
      </c>
      <c r="H4044" t="str">
        <f>VLOOKUP(A4044,all_municipalities!$A$2:$M$445,2,FALSE)</f>
        <v>South Dundas, Municipality of</v>
      </c>
      <c r="I4044" t="b">
        <f>VLOOKUP(A4044,all_municipalities!$A$2:$M$445,9,FALSE)</f>
        <v>1</v>
      </c>
      <c r="J4044" t="b">
        <f>VLOOKUP(A4044,all_municipalities!$A$2:$M$445,13, FALSE)</f>
        <v>0</v>
      </c>
      <c r="K4044" t="str">
        <f t="shared" si="254"/>
        <v>NONE</v>
      </c>
      <c r="L4044">
        <v>0</v>
      </c>
      <c r="M4044" t="str">
        <f t="shared" si="255"/>
        <v>10820 Councillor</v>
      </c>
      <c r="N4044" s="6" t="str">
        <f t="shared" si="256"/>
        <v>10820 Councillor</v>
      </c>
      <c r="O4044" s="15">
        <f>IF(I4044&lt;&gt;FALSE,VLOOKUP(H4044,internet_municipalities!$B$2:$W$226,22,FALSE),"NO INTERNET")</f>
        <v>4643</v>
      </c>
      <c r="P4044" s="16">
        <f t="shared" si="257"/>
        <v>0.14904156795175533</v>
      </c>
    </row>
    <row r="4045" spans="1:16" x14ac:dyDescent="0.2">
      <c r="A4045">
        <v>10820</v>
      </c>
      <c r="B4045" t="b">
        <v>1</v>
      </c>
      <c r="C4045" t="s">
        <v>1463</v>
      </c>
      <c r="D4045" t="s">
        <v>5395</v>
      </c>
      <c r="E4045">
        <v>2027</v>
      </c>
      <c r="F4045">
        <v>500</v>
      </c>
      <c r="G4045" t="b">
        <v>0</v>
      </c>
      <c r="H4045" t="str">
        <f>VLOOKUP(A4045,all_municipalities!$A$2:$M$445,2,FALSE)</f>
        <v>South Dundas, Municipality of</v>
      </c>
      <c r="I4045" t="b">
        <f>VLOOKUP(A4045,all_municipalities!$A$2:$M$445,9,FALSE)</f>
        <v>1</v>
      </c>
      <c r="J4045" t="b">
        <f>VLOOKUP(A4045,all_municipalities!$A$2:$M$445,13, FALSE)</f>
        <v>0</v>
      </c>
      <c r="K4045" t="str">
        <f t="shared" si="254"/>
        <v>NONE</v>
      </c>
      <c r="L4045">
        <v>0</v>
      </c>
      <c r="M4045" t="str">
        <f t="shared" si="255"/>
        <v>10820 Councillor</v>
      </c>
      <c r="N4045" s="6" t="str">
        <f t="shared" si="256"/>
        <v>10820 Councillor</v>
      </c>
      <c r="O4045" s="15">
        <f>IF(I4045&lt;&gt;FALSE,VLOOKUP(H4045,internet_municipalities!$B$2:$W$226,22,FALSE),"NO INTERNET")</f>
        <v>4643</v>
      </c>
      <c r="P4045" s="16">
        <f t="shared" si="257"/>
        <v>0.10768899418479431</v>
      </c>
    </row>
    <row r="4046" spans="1:16" x14ac:dyDescent="0.2">
      <c r="A4046">
        <v>10820</v>
      </c>
      <c r="B4046" t="b">
        <v>1</v>
      </c>
      <c r="C4046" t="s">
        <v>1479</v>
      </c>
      <c r="D4046" t="s">
        <v>5396</v>
      </c>
      <c r="E4046">
        <v>2040</v>
      </c>
      <c r="F4046">
        <v>928</v>
      </c>
      <c r="G4046" t="b">
        <v>0</v>
      </c>
      <c r="H4046" t="str">
        <f>VLOOKUP(A4046,all_municipalities!$A$2:$M$445,2,FALSE)</f>
        <v>South Dundas, Municipality of</v>
      </c>
      <c r="I4046" t="b">
        <f>VLOOKUP(A4046,all_municipalities!$A$2:$M$445,9,FALSE)</f>
        <v>1</v>
      </c>
      <c r="J4046" t="b">
        <f>VLOOKUP(A4046,all_municipalities!$A$2:$M$445,13, FALSE)</f>
        <v>0</v>
      </c>
      <c r="K4046" t="str">
        <f t="shared" si="254"/>
        <v>NONE</v>
      </c>
      <c r="L4046">
        <v>0</v>
      </c>
      <c r="M4046" t="str">
        <f t="shared" si="255"/>
        <v>10820 Deputy Mayor</v>
      </c>
      <c r="N4046" s="6" t="str">
        <f t="shared" si="256"/>
        <v>10820 Deputy Mayor</v>
      </c>
      <c r="O4046" s="15">
        <f>IF(I4046&lt;&gt;FALSE,VLOOKUP(H4046,internet_municipalities!$B$2:$W$226,22,FALSE),"NO INTERNET")</f>
        <v>4643</v>
      </c>
      <c r="P4046" s="16">
        <f t="shared" si="257"/>
        <v>0.19987077320697824</v>
      </c>
    </row>
    <row r="4047" spans="1:16" x14ac:dyDescent="0.2">
      <c r="A4047">
        <v>10820</v>
      </c>
      <c r="B4047" t="b">
        <v>0</v>
      </c>
      <c r="C4047" t="s">
        <v>1479</v>
      </c>
      <c r="D4047" t="s">
        <v>5397</v>
      </c>
      <c r="E4047">
        <v>1112</v>
      </c>
      <c r="F4047" t="s">
        <v>1460</v>
      </c>
      <c r="G4047" t="b">
        <v>0</v>
      </c>
      <c r="H4047" t="str">
        <f>VLOOKUP(A4047,all_municipalities!$A$2:$M$445,2,FALSE)</f>
        <v>South Dundas, Municipality of</v>
      </c>
      <c r="I4047" t="b">
        <f>VLOOKUP(A4047,all_municipalities!$A$2:$M$445,9,FALSE)</f>
        <v>1</v>
      </c>
      <c r="J4047" t="b">
        <f>VLOOKUP(A4047,all_municipalities!$A$2:$M$445,13, FALSE)</f>
        <v>0</v>
      </c>
      <c r="K4047" t="str">
        <f t="shared" si="254"/>
        <v>NONE</v>
      </c>
      <c r="L4047">
        <v>0</v>
      </c>
      <c r="M4047" t="str">
        <f t="shared" si="255"/>
        <v>10820 Deputy Mayor</v>
      </c>
      <c r="N4047" s="6" t="str">
        <f t="shared" si="256"/>
        <v>10820 Deputy Mayor</v>
      </c>
      <c r="O4047" s="15">
        <f>IF(I4047&lt;&gt;FALSE,VLOOKUP(H4047,internet_municipalities!$B$2:$W$226,22,FALSE),"NO INTERNET")</f>
        <v>4643</v>
      </c>
      <c r="P4047" s="16" t="str">
        <f t="shared" si="257"/>
        <v>Lost</v>
      </c>
    </row>
    <row r="4048" spans="1:16" x14ac:dyDescent="0.2">
      <c r="A4048">
        <v>10820</v>
      </c>
      <c r="B4048" t="b">
        <v>0</v>
      </c>
      <c r="C4048" t="s">
        <v>1479</v>
      </c>
      <c r="D4048" t="s">
        <v>5398</v>
      </c>
      <c r="E4048">
        <v>681</v>
      </c>
      <c r="F4048" t="s">
        <v>1460</v>
      </c>
      <c r="G4048" t="b">
        <v>0</v>
      </c>
      <c r="H4048" t="str">
        <f>VLOOKUP(A4048,all_municipalities!$A$2:$M$445,2,FALSE)</f>
        <v>South Dundas, Municipality of</v>
      </c>
      <c r="I4048" t="b">
        <f>VLOOKUP(A4048,all_municipalities!$A$2:$M$445,9,FALSE)</f>
        <v>1</v>
      </c>
      <c r="J4048" t="b">
        <f>VLOOKUP(A4048,all_municipalities!$A$2:$M$445,13, FALSE)</f>
        <v>0</v>
      </c>
      <c r="K4048" t="str">
        <f t="shared" si="254"/>
        <v>NONE</v>
      </c>
      <c r="L4048">
        <v>0</v>
      </c>
      <c r="M4048" t="str">
        <f t="shared" si="255"/>
        <v>10820 Deputy Mayor</v>
      </c>
      <c r="N4048" s="6" t="str">
        <f t="shared" si="256"/>
        <v>10820 Deputy Mayor</v>
      </c>
      <c r="O4048" s="15">
        <f>IF(I4048&lt;&gt;FALSE,VLOOKUP(H4048,internet_municipalities!$B$2:$W$226,22,FALSE),"NO INTERNET")</f>
        <v>4643</v>
      </c>
      <c r="P4048" s="16" t="str">
        <f t="shared" si="257"/>
        <v>Lost</v>
      </c>
    </row>
    <row r="4049" spans="1:16" x14ac:dyDescent="0.2">
      <c r="A4049">
        <v>10820</v>
      </c>
      <c r="B4049" t="b">
        <v>0</v>
      </c>
      <c r="C4049" t="s">
        <v>1463</v>
      </c>
      <c r="D4049" t="s">
        <v>5399</v>
      </c>
      <c r="E4049">
        <v>1484</v>
      </c>
      <c r="F4049" t="s">
        <v>1460</v>
      </c>
      <c r="G4049" t="b">
        <v>0</v>
      </c>
      <c r="H4049" t="str">
        <f>VLOOKUP(A4049,all_municipalities!$A$2:$M$445,2,FALSE)</f>
        <v>South Dundas, Municipality of</v>
      </c>
      <c r="I4049" t="b">
        <f>VLOOKUP(A4049,all_municipalities!$A$2:$M$445,9,FALSE)</f>
        <v>1</v>
      </c>
      <c r="J4049" t="b">
        <f>VLOOKUP(A4049,all_municipalities!$A$2:$M$445,13, FALSE)</f>
        <v>0</v>
      </c>
      <c r="K4049" t="str">
        <f t="shared" si="254"/>
        <v>NONE</v>
      </c>
      <c r="L4049">
        <v>0</v>
      </c>
      <c r="M4049" t="str">
        <f t="shared" si="255"/>
        <v>10820 Councillor</v>
      </c>
      <c r="N4049" s="6" t="str">
        <f t="shared" si="256"/>
        <v>10820 Councillor</v>
      </c>
      <c r="O4049" s="15">
        <f>IF(I4049&lt;&gt;FALSE,VLOOKUP(H4049,internet_municipalities!$B$2:$W$226,22,FALSE),"NO INTERNET")</f>
        <v>4643</v>
      </c>
      <c r="P4049" s="16" t="str">
        <f t="shared" si="257"/>
        <v>Lost</v>
      </c>
    </row>
    <row r="4050" spans="1:16" x14ac:dyDescent="0.2">
      <c r="A4050">
        <v>10820</v>
      </c>
      <c r="B4050" t="b">
        <v>0</v>
      </c>
      <c r="C4050" t="s">
        <v>1463</v>
      </c>
      <c r="D4050" t="s">
        <v>5400</v>
      </c>
      <c r="E4050">
        <v>681</v>
      </c>
      <c r="F4050" t="s">
        <v>1460</v>
      </c>
      <c r="G4050" t="b">
        <v>0</v>
      </c>
      <c r="H4050" t="str">
        <f>VLOOKUP(A4050,all_municipalities!$A$2:$M$445,2,FALSE)</f>
        <v>South Dundas, Municipality of</v>
      </c>
      <c r="I4050" t="b">
        <f>VLOOKUP(A4050,all_municipalities!$A$2:$M$445,9,FALSE)</f>
        <v>1</v>
      </c>
      <c r="J4050" t="b">
        <f>VLOOKUP(A4050,all_municipalities!$A$2:$M$445,13, FALSE)</f>
        <v>0</v>
      </c>
      <c r="K4050" t="str">
        <f t="shared" si="254"/>
        <v>NONE</v>
      </c>
      <c r="L4050">
        <v>0</v>
      </c>
      <c r="M4050" t="str">
        <f t="shared" si="255"/>
        <v>10820 Councillor</v>
      </c>
      <c r="N4050" s="6" t="str">
        <f t="shared" si="256"/>
        <v>10820 Councillor</v>
      </c>
      <c r="O4050" s="15">
        <f>IF(I4050&lt;&gt;FALSE,VLOOKUP(H4050,internet_municipalities!$B$2:$W$226,22,FALSE),"NO INTERNET")</f>
        <v>4643</v>
      </c>
      <c r="P4050" s="16" t="str">
        <f t="shared" si="257"/>
        <v>Lost</v>
      </c>
    </row>
    <row r="4051" spans="1:16" x14ac:dyDescent="0.2">
      <c r="A4051">
        <v>10820</v>
      </c>
      <c r="B4051" t="b">
        <v>0</v>
      </c>
      <c r="C4051" t="s">
        <v>1463</v>
      </c>
      <c r="D4051" t="s">
        <v>5401</v>
      </c>
      <c r="E4051">
        <v>1527</v>
      </c>
      <c r="F4051" t="s">
        <v>1460</v>
      </c>
      <c r="G4051" t="b">
        <v>0</v>
      </c>
      <c r="H4051" t="str">
        <f>VLOOKUP(A4051,all_municipalities!$A$2:$M$445,2,FALSE)</f>
        <v>South Dundas, Municipality of</v>
      </c>
      <c r="I4051" t="b">
        <f>VLOOKUP(A4051,all_municipalities!$A$2:$M$445,9,FALSE)</f>
        <v>1</v>
      </c>
      <c r="J4051" t="b">
        <f>VLOOKUP(A4051,all_municipalities!$A$2:$M$445,13, FALSE)</f>
        <v>0</v>
      </c>
      <c r="K4051" t="str">
        <f t="shared" si="254"/>
        <v>NONE</v>
      </c>
      <c r="L4051">
        <v>0</v>
      </c>
      <c r="M4051" t="str">
        <f t="shared" si="255"/>
        <v>10820 Councillor</v>
      </c>
      <c r="N4051" s="6" t="str">
        <f t="shared" si="256"/>
        <v>10820 Councillor</v>
      </c>
      <c r="O4051" s="15">
        <f>IF(I4051&lt;&gt;FALSE,VLOOKUP(H4051,internet_municipalities!$B$2:$W$226,22,FALSE),"NO INTERNET")</f>
        <v>4643</v>
      </c>
      <c r="P4051" s="16" t="str">
        <f t="shared" si="257"/>
        <v>Lost</v>
      </c>
    </row>
    <row r="4052" spans="1:16" x14ac:dyDescent="0.2">
      <c r="A4052">
        <v>10820</v>
      </c>
      <c r="B4052" t="b">
        <v>0</v>
      </c>
      <c r="C4052" t="s">
        <v>1463</v>
      </c>
      <c r="D4052" t="s">
        <v>5402</v>
      </c>
      <c r="E4052">
        <v>506</v>
      </c>
      <c r="F4052" t="s">
        <v>1460</v>
      </c>
      <c r="G4052" t="b">
        <v>0</v>
      </c>
      <c r="H4052" t="str">
        <f>VLOOKUP(A4052,all_municipalities!$A$2:$M$445,2,FALSE)</f>
        <v>South Dundas, Municipality of</v>
      </c>
      <c r="I4052" t="b">
        <f>VLOOKUP(A4052,all_municipalities!$A$2:$M$445,9,FALSE)</f>
        <v>1</v>
      </c>
      <c r="J4052" t="b">
        <f>VLOOKUP(A4052,all_municipalities!$A$2:$M$445,13, FALSE)</f>
        <v>0</v>
      </c>
      <c r="K4052" t="str">
        <f t="shared" si="254"/>
        <v>NONE</v>
      </c>
      <c r="L4052">
        <v>0</v>
      </c>
      <c r="M4052" t="str">
        <f t="shared" si="255"/>
        <v>10820 Councillor</v>
      </c>
      <c r="N4052" s="6" t="str">
        <f t="shared" si="256"/>
        <v>10820 Councillor</v>
      </c>
      <c r="O4052" s="15">
        <f>IF(I4052&lt;&gt;FALSE,VLOOKUP(H4052,internet_municipalities!$B$2:$W$226,22,FALSE),"NO INTERNET")</f>
        <v>4643</v>
      </c>
      <c r="P4052" s="16" t="str">
        <f t="shared" si="257"/>
        <v>Lost</v>
      </c>
    </row>
    <row r="4053" spans="1:16" x14ac:dyDescent="0.2">
      <c r="A4053">
        <v>10691</v>
      </c>
      <c r="B4053" t="b">
        <v>1</v>
      </c>
      <c r="C4053" t="s">
        <v>1463</v>
      </c>
      <c r="D4053" t="s">
        <v>5443</v>
      </c>
      <c r="E4053" t="s">
        <v>461</v>
      </c>
      <c r="F4053" t="s">
        <v>461</v>
      </c>
      <c r="G4053" t="b">
        <v>0</v>
      </c>
      <c r="H4053" t="str">
        <f>VLOOKUP(A4053,all_municipalities!$A$2:$M$445,2,FALSE)</f>
        <v>South River, Village of</v>
      </c>
      <c r="I4053" t="b">
        <f>VLOOKUP(A4053,all_municipalities!$A$2:$M$445,9,FALSE)</f>
        <v>0</v>
      </c>
      <c r="J4053" t="b">
        <f>VLOOKUP(A4053,all_municipalities!$A$2:$M$445,13, FALSE)</f>
        <v>0</v>
      </c>
      <c r="K4053" t="str">
        <f t="shared" si="254"/>
        <v>NONE</v>
      </c>
      <c r="L4053">
        <v>0</v>
      </c>
      <c r="M4053" t="str">
        <f t="shared" si="255"/>
        <v>10691 Councillor</v>
      </c>
      <c r="N4053" s="6" t="str">
        <f t="shared" si="256"/>
        <v/>
      </c>
      <c r="O4053" s="15" t="str">
        <f>IF(I4053&lt;&gt;FALSE,VLOOKUP(H4053,internet_municipalities!$B$2:$W$226,22,FALSE),"NO INTERNET")</f>
        <v>NO INTERNET</v>
      </c>
      <c r="P4053" s="16" t="str">
        <f t="shared" si="257"/>
        <v>NO INTERNET</v>
      </c>
    </row>
    <row r="4054" spans="1:16" x14ac:dyDescent="0.2">
      <c r="A4054">
        <v>10691</v>
      </c>
      <c r="B4054" t="b">
        <v>1</v>
      </c>
      <c r="C4054" t="s">
        <v>1463</v>
      </c>
      <c r="D4054" t="s">
        <v>5444</v>
      </c>
      <c r="E4054" t="s">
        <v>461</v>
      </c>
      <c r="F4054" t="s">
        <v>461</v>
      </c>
      <c r="G4054" t="b">
        <v>0</v>
      </c>
      <c r="H4054" t="str">
        <f>VLOOKUP(A4054,all_municipalities!$A$2:$M$445,2,FALSE)</f>
        <v>South River, Village of</v>
      </c>
      <c r="I4054" t="b">
        <f>VLOOKUP(A4054,all_municipalities!$A$2:$M$445,9,FALSE)</f>
        <v>0</v>
      </c>
      <c r="J4054" t="b">
        <f>VLOOKUP(A4054,all_municipalities!$A$2:$M$445,13, FALSE)</f>
        <v>0</v>
      </c>
      <c r="K4054" t="str">
        <f t="shared" si="254"/>
        <v>NONE</v>
      </c>
      <c r="L4054">
        <v>0</v>
      </c>
      <c r="M4054" t="str">
        <f t="shared" si="255"/>
        <v>10691 Councillor</v>
      </c>
      <c r="N4054" s="6" t="str">
        <f t="shared" si="256"/>
        <v/>
      </c>
      <c r="O4054" s="15" t="str">
        <f>IF(I4054&lt;&gt;FALSE,VLOOKUP(H4054,internet_municipalities!$B$2:$W$226,22,FALSE),"NO INTERNET")</f>
        <v>NO INTERNET</v>
      </c>
      <c r="P4054" s="16" t="str">
        <f t="shared" si="257"/>
        <v>NO INTERNET</v>
      </c>
    </row>
    <row r="4055" spans="1:16" x14ac:dyDescent="0.2">
      <c r="A4055">
        <v>10691</v>
      </c>
      <c r="B4055" t="b">
        <v>1</v>
      </c>
      <c r="C4055" t="s">
        <v>1463</v>
      </c>
      <c r="D4055" t="s">
        <v>5445</v>
      </c>
      <c r="E4055" t="s">
        <v>461</v>
      </c>
      <c r="F4055" t="s">
        <v>461</v>
      </c>
      <c r="G4055" t="b">
        <v>0</v>
      </c>
      <c r="H4055" t="str">
        <f>VLOOKUP(A4055,all_municipalities!$A$2:$M$445,2,FALSE)</f>
        <v>South River, Village of</v>
      </c>
      <c r="I4055" t="b">
        <f>VLOOKUP(A4055,all_municipalities!$A$2:$M$445,9,FALSE)</f>
        <v>0</v>
      </c>
      <c r="J4055" t="b">
        <f>VLOOKUP(A4055,all_municipalities!$A$2:$M$445,13, FALSE)</f>
        <v>0</v>
      </c>
      <c r="K4055" t="str">
        <f t="shared" si="254"/>
        <v>NONE</v>
      </c>
      <c r="L4055">
        <v>0</v>
      </c>
      <c r="M4055" t="str">
        <f t="shared" si="255"/>
        <v>10691 Councillor</v>
      </c>
      <c r="N4055" s="6" t="str">
        <f t="shared" si="256"/>
        <v/>
      </c>
      <c r="O4055" s="15" t="str">
        <f>IF(I4055&lt;&gt;FALSE,VLOOKUP(H4055,internet_municipalities!$B$2:$W$226,22,FALSE),"NO INTERNET")</f>
        <v>NO INTERNET</v>
      </c>
      <c r="P4055" s="16" t="str">
        <f t="shared" si="257"/>
        <v>NO INTERNET</v>
      </c>
    </row>
    <row r="4056" spans="1:16" x14ac:dyDescent="0.2">
      <c r="A4056">
        <v>10691</v>
      </c>
      <c r="B4056" t="b">
        <v>1</v>
      </c>
      <c r="C4056" t="s">
        <v>1463</v>
      </c>
      <c r="D4056" t="s">
        <v>5446</v>
      </c>
      <c r="E4056" t="s">
        <v>461</v>
      </c>
      <c r="F4056" t="s">
        <v>461</v>
      </c>
      <c r="G4056" t="b">
        <v>0</v>
      </c>
      <c r="H4056" t="str">
        <f>VLOOKUP(A4056,all_municipalities!$A$2:$M$445,2,FALSE)</f>
        <v>South River, Village of</v>
      </c>
      <c r="I4056" t="b">
        <f>VLOOKUP(A4056,all_municipalities!$A$2:$M$445,9,FALSE)</f>
        <v>0</v>
      </c>
      <c r="J4056" t="b">
        <f>VLOOKUP(A4056,all_municipalities!$A$2:$M$445,13, FALSE)</f>
        <v>0</v>
      </c>
      <c r="K4056" t="str">
        <f t="shared" si="254"/>
        <v>NONE</v>
      </c>
      <c r="L4056">
        <v>0</v>
      </c>
      <c r="M4056" t="str">
        <f t="shared" si="255"/>
        <v>10691 Councillor</v>
      </c>
      <c r="N4056" s="6" t="str">
        <f t="shared" si="256"/>
        <v/>
      </c>
      <c r="O4056" s="15" t="str">
        <f>IF(I4056&lt;&gt;FALSE,VLOOKUP(H4056,internet_municipalities!$B$2:$W$226,22,FALSE),"NO INTERNET")</f>
        <v>NO INTERNET</v>
      </c>
      <c r="P4056" s="16" t="str">
        <f t="shared" si="257"/>
        <v>NO INTERNET</v>
      </c>
    </row>
    <row r="4057" spans="1:16" x14ac:dyDescent="0.2">
      <c r="A4057">
        <v>10340</v>
      </c>
      <c r="B4057" t="b">
        <v>1</v>
      </c>
      <c r="C4057" t="s">
        <v>1463</v>
      </c>
      <c r="D4057" t="s">
        <v>5447</v>
      </c>
      <c r="E4057">
        <v>2341</v>
      </c>
      <c r="F4057">
        <v>123</v>
      </c>
      <c r="G4057" t="b">
        <v>0</v>
      </c>
      <c r="H4057" t="str">
        <f>VLOOKUP(A4057,all_municipalities!$A$2:$M$445,2,FALSE)</f>
        <v>South Stormont, Township of</v>
      </c>
      <c r="I4057" t="b">
        <f>VLOOKUP(A4057,all_municipalities!$A$2:$M$445,9,FALSE)</f>
        <v>1</v>
      </c>
      <c r="J4057" t="b">
        <f>VLOOKUP(A4057,all_municipalities!$A$2:$M$445,13, FALSE)</f>
        <v>0</v>
      </c>
      <c r="K4057" t="str">
        <f t="shared" si="254"/>
        <v>NONE</v>
      </c>
      <c r="L4057">
        <v>0</v>
      </c>
      <c r="M4057" t="str">
        <f t="shared" si="255"/>
        <v>10340 Councillor</v>
      </c>
      <c r="N4057" s="6" t="str">
        <f t="shared" si="256"/>
        <v>10340 Councillor</v>
      </c>
      <c r="O4057" s="15">
        <f>IF(I4057&lt;&gt;FALSE,VLOOKUP(H4057,internet_municipalities!$B$2:$W$226,22,FALSE),"NO INTERNET")</f>
        <v>6246</v>
      </c>
      <c r="P4057" s="16">
        <f t="shared" si="257"/>
        <v>1.9692603266090299E-2</v>
      </c>
    </row>
    <row r="4058" spans="1:16" x14ac:dyDescent="0.2">
      <c r="A4058">
        <v>10340</v>
      </c>
      <c r="B4058" t="b">
        <v>1</v>
      </c>
      <c r="C4058" t="s">
        <v>1463</v>
      </c>
      <c r="D4058" t="s">
        <v>5448</v>
      </c>
      <c r="E4058">
        <v>2746</v>
      </c>
      <c r="F4058">
        <v>528</v>
      </c>
      <c r="G4058" t="b">
        <v>0</v>
      </c>
      <c r="H4058" t="str">
        <f>VLOOKUP(A4058,all_municipalities!$A$2:$M$445,2,FALSE)</f>
        <v>South Stormont, Township of</v>
      </c>
      <c r="I4058" t="b">
        <f>VLOOKUP(A4058,all_municipalities!$A$2:$M$445,9,FALSE)</f>
        <v>1</v>
      </c>
      <c r="J4058" t="b">
        <f>VLOOKUP(A4058,all_municipalities!$A$2:$M$445,13, FALSE)</f>
        <v>0</v>
      </c>
      <c r="K4058" t="str">
        <f t="shared" si="254"/>
        <v>NONE</v>
      </c>
      <c r="L4058">
        <v>0</v>
      </c>
      <c r="M4058" t="str">
        <f t="shared" si="255"/>
        <v>10340 Councillor</v>
      </c>
      <c r="N4058" s="6" t="str">
        <f t="shared" si="256"/>
        <v>10340 Councillor</v>
      </c>
      <c r="O4058" s="15">
        <f>IF(I4058&lt;&gt;FALSE,VLOOKUP(H4058,internet_municipalities!$B$2:$W$226,22,FALSE),"NO INTERNET")</f>
        <v>6246</v>
      </c>
      <c r="P4058" s="16">
        <f t="shared" si="257"/>
        <v>8.4534101825168101E-2</v>
      </c>
    </row>
    <row r="4059" spans="1:16" x14ac:dyDescent="0.2">
      <c r="A4059">
        <v>10340</v>
      </c>
      <c r="B4059" t="b">
        <v>1</v>
      </c>
      <c r="C4059" t="s">
        <v>1463</v>
      </c>
      <c r="D4059" t="s">
        <v>5449</v>
      </c>
      <c r="E4059">
        <v>2935</v>
      </c>
      <c r="F4059">
        <v>717</v>
      </c>
      <c r="G4059" t="b">
        <v>0</v>
      </c>
      <c r="H4059" t="str">
        <f>VLOOKUP(A4059,all_municipalities!$A$2:$M$445,2,FALSE)</f>
        <v>South Stormont, Township of</v>
      </c>
      <c r="I4059" t="b">
        <f>VLOOKUP(A4059,all_municipalities!$A$2:$M$445,9,FALSE)</f>
        <v>1</v>
      </c>
      <c r="J4059" t="b">
        <f>VLOOKUP(A4059,all_municipalities!$A$2:$M$445,13, FALSE)</f>
        <v>0</v>
      </c>
      <c r="K4059" t="str">
        <f t="shared" si="254"/>
        <v>NONE</v>
      </c>
      <c r="L4059">
        <v>0</v>
      </c>
      <c r="M4059" t="str">
        <f t="shared" si="255"/>
        <v>10340 Councillor</v>
      </c>
      <c r="N4059" s="6" t="str">
        <f t="shared" si="256"/>
        <v>10340 Councillor</v>
      </c>
      <c r="O4059" s="15">
        <f>IF(I4059&lt;&gt;FALSE,VLOOKUP(H4059,internet_municipalities!$B$2:$W$226,22,FALSE),"NO INTERNET")</f>
        <v>6246</v>
      </c>
      <c r="P4059" s="16">
        <f t="shared" si="257"/>
        <v>0.11479346781940442</v>
      </c>
    </row>
    <row r="4060" spans="1:16" x14ac:dyDescent="0.2">
      <c r="A4060">
        <v>10340</v>
      </c>
      <c r="B4060" t="b">
        <v>1</v>
      </c>
      <c r="C4060" t="s">
        <v>1479</v>
      </c>
      <c r="D4060" t="s">
        <v>5450</v>
      </c>
      <c r="E4060">
        <v>3024</v>
      </c>
      <c r="F4060">
        <v>1647</v>
      </c>
      <c r="G4060" t="b">
        <v>0</v>
      </c>
      <c r="H4060" t="str">
        <f>VLOOKUP(A4060,all_municipalities!$A$2:$M$445,2,FALSE)</f>
        <v>South Stormont, Township of</v>
      </c>
      <c r="I4060" t="b">
        <f>VLOOKUP(A4060,all_municipalities!$A$2:$M$445,9,FALSE)</f>
        <v>1</v>
      </c>
      <c r="J4060" t="b">
        <f>VLOOKUP(A4060,all_municipalities!$A$2:$M$445,13, FALSE)</f>
        <v>0</v>
      </c>
      <c r="K4060" t="str">
        <f t="shared" si="254"/>
        <v>NONE</v>
      </c>
      <c r="L4060">
        <v>0</v>
      </c>
      <c r="M4060" t="str">
        <f t="shared" si="255"/>
        <v>10340 Deputy Mayor</v>
      </c>
      <c r="N4060" s="6" t="str">
        <f t="shared" si="256"/>
        <v>10340 Deputy Mayor</v>
      </c>
      <c r="O4060" s="15">
        <f>IF(I4060&lt;&gt;FALSE,VLOOKUP(H4060,internet_municipalities!$B$2:$W$226,22,FALSE),"NO INTERNET")</f>
        <v>6246</v>
      </c>
      <c r="P4060" s="16">
        <f t="shared" si="257"/>
        <v>0.26368876080691644</v>
      </c>
    </row>
    <row r="4061" spans="1:16" x14ac:dyDescent="0.2">
      <c r="A4061">
        <v>10340</v>
      </c>
      <c r="B4061" t="b">
        <v>0</v>
      </c>
      <c r="C4061" t="s">
        <v>1479</v>
      </c>
      <c r="D4061" t="s">
        <v>5451</v>
      </c>
      <c r="E4061">
        <v>1377</v>
      </c>
      <c r="F4061" t="s">
        <v>1460</v>
      </c>
      <c r="G4061" t="b">
        <v>0</v>
      </c>
      <c r="H4061" t="str">
        <f>VLOOKUP(A4061,all_municipalities!$A$2:$M$445,2,FALSE)</f>
        <v>South Stormont, Township of</v>
      </c>
      <c r="I4061" t="b">
        <f>VLOOKUP(A4061,all_municipalities!$A$2:$M$445,9,FALSE)</f>
        <v>1</v>
      </c>
      <c r="J4061" t="b">
        <f>VLOOKUP(A4061,all_municipalities!$A$2:$M$445,13, FALSE)</f>
        <v>0</v>
      </c>
      <c r="K4061" t="str">
        <f t="shared" si="254"/>
        <v>NONE</v>
      </c>
      <c r="L4061">
        <v>0</v>
      </c>
      <c r="M4061" t="str">
        <f t="shared" si="255"/>
        <v>10340 Deputy Mayor</v>
      </c>
      <c r="N4061" s="6" t="str">
        <f t="shared" si="256"/>
        <v>10340 Deputy Mayor</v>
      </c>
      <c r="O4061" s="15">
        <f>IF(I4061&lt;&gt;FALSE,VLOOKUP(H4061,internet_municipalities!$B$2:$W$226,22,FALSE),"NO INTERNET")</f>
        <v>6246</v>
      </c>
      <c r="P4061" s="16" t="str">
        <f t="shared" si="257"/>
        <v>Lost</v>
      </c>
    </row>
    <row r="4062" spans="1:16" x14ac:dyDescent="0.2">
      <c r="A4062">
        <v>10340</v>
      </c>
      <c r="B4062" t="b">
        <v>0</v>
      </c>
      <c r="C4062" t="s">
        <v>1463</v>
      </c>
      <c r="D4062" t="s">
        <v>5452</v>
      </c>
      <c r="E4062">
        <v>2218</v>
      </c>
      <c r="F4062" t="s">
        <v>1460</v>
      </c>
      <c r="G4062" t="b">
        <v>0</v>
      </c>
      <c r="H4062" t="str">
        <f>VLOOKUP(A4062,all_municipalities!$A$2:$M$445,2,FALSE)</f>
        <v>South Stormont, Township of</v>
      </c>
      <c r="I4062" t="b">
        <f>VLOOKUP(A4062,all_municipalities!$A$2:$M$445,9,FALSE)</f>
        <v>1</v>
      </c>
      <c r="J4062" t="b">
        <f>VLOOKUP(A4062,all_municipalities!$A$2:$M$445,13, FALSE)</f>
        <v>0</v>
      </c>
      <c r="K4062" t="str">
        <f t="shared" si="254"/>
        <v>NONE</v>
      </c>
      <c r="L4062">
        <v>0</v>
      </c>
      <c r="M4062" t="str">
        <f t="shared" si="255"/>
        <v>10340 Councillor</v>
      </c>
      <c r="N4062" s="6" t="str">
        <f t="shared" si="256"/>
        <v>10340 Councillor</v>
      </c>
      <c r="O4062" s="15">
        <f>IF(I4062&lt;&gt;FALSE,VLOOKUP(H4062,internet_municipalities!$B$2:$W$226,22,FALSE),"NO INTERNET")</f>
        <v>6246</v>
      </c>
      <c r="P4062" s="16" t="str">
        <f t="shared" si="257"/>
        <v>Lost</v>
      </c>
    </row>
    <row r="4063" spans="1:16" x14ac:dyDescent="0.2">
      <c r="A4063">
        <v>10340</v>
      </c>
      <c r="B4063" t="b">
        <v>0</v>
      </c>
      <c r="C4063" t="s">
        <v>1463</v>
      </c>
      <c r="D4063" t="s">
        <v>5453</v>
      </c>
      <c r="E4063">
        <v>1034</v>
      </c>
      <c r="F4063" t="s">
        <v>1460</v>
      </c>
      <c r="G4063" t="b">
        <v>0</v>
      </c>
      <c r="H4063" t="str">
        <f>VLOOKUP(A4063,all_municipalities!$A$2:$M$445,2,FALSE)</f>
        <v>South Stormont, Township of</v>
      </c>
      <c r="I4063" t="b">
        <f>VLOOKUP(A4063,all_municipalities!$A$2:$M$445,9,FALSE)</f>
        <v>1</v>
      </c>
      <c r="J4063" t="b">
        <f>VLOOKUP(A4063,all_municipalities!$A$2:$M$445,13, FALSE)</f>
        <v>0</v>
      </c>
      <c r="K4063" t="str">
        <f t="shared" si="254"/>
        <v>NONE</v>
      </c>
      <c r="L4063">
        <v>0</v>
      </c>
      <c r="M4063" t="str">
        <f t="shared" si="255"/>
        <v>10340 Councillor</v>
      </c>
      <c r="N4063" s="6" t="str">
        <f t="shared" si="256"/>
        <v>10340 Councillor</v>
      </c>
      <c r="O4063" s="15">
        <f>IF(I4063&lt;&gt;FALSE,VLOOKUP(H4063,internet_municipalities!$B$2:$W$226,22,FALSE),"NO INTERNET")</f>
        <v>6246</v>
      </c>
      <c r="P4063" s="16" t="str">
        <f t="shared" si="257"/>
        <v>Lost</v>
      </c>
    </row>
    <row r="4064" spans="1:16" x14ac:dyDescent="0.2">
      <c r="A4064">
        <v>10522</v>
      </c>
      <c r="B4064" t="b">
        <v>1</v>
      </c>
      <c r="C4064" t="s">
        <v>1463</v>
      </c>
      <c r="D4064" t="s">
        <v>5482</v>
      </c>
      <c r="E4064">
        <v>935</v>
      </c>
      <c r="F4064">
        <v>173</v>
      </c>
      <c r="G4064" t="b">
        <v>0</v>
      </c>
      <c r="H4064" t="str">
        <f>VLOOKUP(A4064,all_municipalities!$A$2:$M$445,2,FALSE)</f>
        <v>Southwold, Township of</v>
      </c>
      <c r="I4064" t="b">
        <f>VLOOKUP(A4064,all_municipalities!$A$2:$M$445,9,FALSE)</f>
        <v>0</v>
      </c>
      <c r="J4064" t="b">
        <f>VLOOKUP(A4064,all_municipalities!$A$2:$M$445,13, FALSE)</f>
        <v>0</v>
      </c>
      <c r="K4064" t="str">
        <f t="shared" si="254"/>
        <v>NONE</v>
      </c>
      <c r="L4064">
        <v>0</v>
      </c>
      <c r="M4064" t="str">
        <f t="shared" si="255"/>
        <v>10522 Councillor</v>
      </c>
      <c r="N4064" s="6" t="str">
        <f t="shared" si="256"/>
        <v/>
      </c>
      <c r="O4064" s="15" t="str">
        <f>IF(I4064&lt;&gt;FALSE,VLOOKUP(H4064,internet_municipalities!$B$2:$W$226,22,FALSE),"NO INTERNET")</f>
        <v>NO INTERNET</v>
      </c>
      <c r="P4064" s="16" t="str">
        <f t="shared" si="257"/>
        <v>NO INTERNET</v>
      </c>
    </row>
    <row r="4065" spans="1:16" x14ac:dyDescent="0.2">
      <c r="A4065">
        <v>10522</v>
      </c>
      <c r="B4065" t="b">
        <v>1</v>
      </c>
      <c r="C4065" t="s">
        <v>1463</v>
      </c>
      <c r="D4065" t="s">
        <v>5483</v>
      </c>
      <c r="E4065">
        <v>828</v>
      </c>
      <c r="F4065">
        <v>66</v>
      </c>
      <c r="G4065" t="b">
        <v>0</v>
      </c>
      <c r="H4065" t="str">
        <f>VLOOKUP(A4065,all_municipalities!$A$2:$M$445,2,FALSE)</f>
        <v>Southwold, Township of</v>
      </c>
      <c r="I4065" t="b">
        <f>VLOOKUP(A4065,all_municipalities!$A$2:$M$445,9,FALSE)</f>
        <v>0</v>
      </c>
      <c r="J4065" t="b">
        <f>VLOOKUP(A4065,all_municipalities!$A$2:$M$445,13, FALSE)</f>
        <v>0</v>
      </c>
      <c r="K4065" t="str">
        <f t="shared" si="254"/>
        <v>NONE</v>
      </c>
      <c r="L4065">
        <v>0</v>
      </c>
      <c r="M4065" t="str">
        <f t="shared" si="255"/>
        <v>10522 Councillor</v>
      </c>
      <c r="N4065" s="6" t="str">
        <f t="shared" si="256"/>
        <v/>
      </c>
      <c r="O4065" s="15" t="str">
        <f>IF(I4065&lt;&gt;FALSE,VLOOKUP(H4065,internet_municipalities!$B$2:$W$226,22,FALSE),"NO INTERNET")</f>
        <v>NO INTERNET</v>
      </c>
      <c r="P4065" s="16" t="str">
        <f t="shared" si="257"/>
        <v>NO INTERNET</v>
      </c>
    </row>
    <row r="4066" spans="1:16" x14ac:dyDescent="0.2">
      <c r="A4066">
        <v>10522</v>
      </c>
      <c r="B4066" t="b">
        <v>1</v>
      </c>
      <c r="C4066" t="s">
        <v>1463</v>
      </c>
      <c r="D4066" t="s">
        <v>5484</v>
      </c>
      <c r="E4066">
        <v>991</v>
      </c>
      <c r="F4066">
        <v>229</v>
      </c>
      <c r="G4066" t="b">
        <v>0</v>
      </c>
      <c r="H4066" t="str">
        <f>VLOOKUP(A4066,all_municipalities!$A$2:$M$445,2,FALSE)</f>
        <v>Southwold, Township of</v>
      </c>
      <c r="I4066" t="b">
        <f>VLOOKUP(A4066,all_municipalities!$A$2:$M$445,9,FALSE)</f>
        <v>0</v>
      </c>
      <c r="J4066" t="b">
        <f>VLOOKUP(A4066,all_municipalities!$A$2:$M$445,13, FALSE)</f>
        <v>0</v>
      </c>
      <c r="K4066" t="str">
        <f t="shared" si="254"/>
        <v>NONE</v>
      </c>
      <c r="L4066">
        <v>0</v>
      </c>
      <c r="M4066" t="str">
        <f t="shared" si="255"/>
        <v>10522 Councillor</v>
      </c>
      <c r="N4066" s="6" t="str">
        <f t="shared" si="256"/>
        <v/>
      </c>
      <c r="O4066" s="15" t="str">
        <f>IF(I4066&lt;&gt;FALSE,VLOOKUP(H4066,internet_municipalities!$B$2:$W$226,22,FALSE),"NO INTERNET")</f>
        <v>NO INTERNET</v>
      </c>
      <c r="P4066" s="16" t="str">
        <f t="shared" si="257"/>
        <v>NO INTERNET</v>
      </c>
    </row>
    <row r="4067" spans="1:16" x14ac:dyDescent="0.2">
      <c r="A4067">
        <v>10522</v>
      </c>
      <c r="B4067" t="b">
        <v>1</v>
      </c>
      <c r="C4067" t="s">
        <v>1479</v>
      </c>
      <c r="D4067" t="s">
        <v>5485</v>
      </c>
      <c r="E4067" t="s">
        <v>461</v>
      </c>
      <c r="F4067" t="s">
        <v>461</v>
      </c>
      <c r="G4067" t="b">
        <v>0</v>
      </c>
      <c r="H4067" t="str">
        <f>VLOOKUP(A4067,all_municipalities!$A$2:$M$445,2,FALSE)</f>
        <v>Southwold, Township of</v>
      </c>
      <c r="I4067" t="b">
        <f>VLOOKUP(A4067,all_municipalities!$A$2:$M$445,9,FALSE)</f>
        <v>0</v>
      </c>
      <c r="J4067" t="b">
        <f>VLOOKUP(A4067,all_municipalities!$A$2:$M$445,13, FALSE)</f>
        <v>0</v>
      </c>
      <c r="K4067" t="str">
        <f t="shared" si="254"/>
        <v>NONE</v>
      </c>
      <c r="L4067">
        <v>0</v>
      </c>
      <c r="M4067" t="str">
        <f t="shared" si="255"/>
        <v>10522 Deputy Mayor</v>
      </c>
      <c r="N4067" s="6" t="str">
        <f t="shared" si="256"/>
        <v/>
      </c>
      <c r="O4067" s="15" t="str">
        <f>IF(I4067&lt;&gt;FALSE,VLOOKUP(H4067,internet_municipalities!$B$2:$W$226,22,FALSE),"NO INTERNET")</f>
        <v>NO INTERNET</v>
      </c>
      <c r="P4067" s="16" t="str">
        <f t="shared" si="257"/>
        <v>NO INTERNET</v>
      </c>
    </row>
    <row r="4068" spans="1:16" x14ac:dyDescent="0.2">
      <c r="A4068">
        <v>10522</v>
      </c>
      <c r="B4068" t="b">
        <v>0</v>
      </c>
      <c r="C4068" t="s">
        <v>1463</v>
      </c>
      <c r="D4068" t="s">
        <v>5486</v>
      </c>
      <c r="E4068">
        <v>762</v>
      </c>
      <c r="F4068" t="s">
        <v>1460</v>
      </c>
      <c r="G4068" t="b">
        <v>0</v>
      </c>
      <c r="H4068" t="str">
        <f>VLOOKUP(A4068,all_municipalities!$A$2:$M$445,2,FALSE)</f>
        <v>Southwold, Township of</v>
      </c>
      <c r="I4068" t="b">
        <f>VLOOKUP(A4068,all_municipalities!$A$2:$M$445,9,FALSE)</f>
        <v>0</v>
      </c>
      <c r="J4068" t="b">
        <f>VLOOKUP(A4068,all_municipalities!$A$2:$M$445,13, FALSE)</f>
        <v>0</v>
      </c>
      <c r="K4068" t="str">
        <f t="shared" si="254"/>
        <v>NONE</v>
      </c>
      <c r="L4068">
        <v>0</v>
      </c>
      <c r="M4068" t="str">
        <f t="shared" si="255"/>
        <v>10522 Councillor</v>
      </c>
      <c r="N4068" s="6" t="str">
        <f t="shared" si="256"/>
        <v/>
      </c>
      <c r="O4068" s="15" t="str">
        <f>IF(I4068&lt;&gt;FALSE,VLOOKUP(H4068,internet_municipalities!$B$2:$W$226,22,FALSE),"NO INTERNET")</f>
        <v>NO INTERNET</v>
      </c>
      <c r="P4068" s="16" t="str">
        <f t="shared" si="257"/>
        <v>NO INTERNET</v>
      </c>
    </row>
    <row r="4069" spans="1:16" x14ac:dyDescent="0.2">
      <c r="A4069">
        <v>10694</v>
      </c>
      <c r="B4069" t="b">
        <v>1</v>
      </c>
      <c r="C4069" t="s">
        <v>1463</v>
      </c>
      <c r="D4069" t="s">
        <v>5487</v>
      </c>
      <c r="E4069">
        <v>273</v>
      </c>
      <c r="F4069">
        <v>173</v>
      </c>
      <c r="G4069" t="b">
        <v>0</v>
      </c>
      <c r="H4069" t="str">
        <f>VLOOKUP(A4069,all_municipalities!$A$2:$M$445,2,FALSE)</f>
        <v>Spanish, Town of</v>
      </c>
      <c r="I4069" t="b">
        <f>VLOOKUP(A4069,all_municipalities!$A$2:$M$445,9,FALSE)</f>
        <v>0</v>
      </c>
      <c r="J4069" t="b">
        <f>VLOOKUP(A4069,all_municipalities!$A$2:$M$445,13, FALSE)</f>
        <v>0</v>
      </c>
      <c r="K4069" t="str">
        <f t="shared" si="254"/>
        <v>NONE</v>
      </c>
      <c r="L4069">
        <v>0</v>
      </c>
      <c r="M4069" t="str">
        <f t="shared" si="255"/>
        <v>10694 Councillor</v>
      </c>
      <c r="N4069" s="6" t="str">
        <f t="shared" si="256"/>
        <v/>
      </c>
      <c r="O4069" s="15" t="str">
        <f>IF(I4069&lt;&gt;FALSE,VLOOKUP(H4069,internet_municipalities!$B$2:$W$226,22,FALSE),"NO INTERNET")</f>
        <v>NO INTERNET</v>
      </c>
      <c r="P4069" s="16" t="str">
        <f t="shared" si="257"/>
        <v>NO INTERNET</v>
      </c>
    </row>
    <row r="4070" spans="1:16" x14ac:dyDescent="0.2">
      <c r="A4070">
        <v>10694</v>
      </c>
      <c r="B4070" t="b">
        <v>1</v>
      </c>
      <c r="C4070" t="s">
        <v>1463</v>
      </c>
      <c r="D4070" t="s">
        <v>5488</v>
      </c>
      <c r="E4070">
        <v>295</v>
      </c>
      <c r="F4070">
        <v>195</v>
      </c>
      <c r="G4070" t="b">
        <v>0</v>
      </c>
      <c r="H4070" t="str">
        <f>VLOOKUP(A4070,all_municipalities!$A$2:$M$445,2,FALSE)</f>
        <v>Spanish, Town of</v>
      </c>
      <c r="I4070" t="b">
        <f>VLOOKUP(A4070,all_municipalities!$A$2:$M$445,9,FALSE)</f>
        <v>0</v>
      </c>
      <c r="J4070" t="b">
        <f>VLOOKUP(A4070,all_municipalities!$A$2:$M$445,13, FALSE)</f>
        <v>0</v>
      </c>
      <c r="K4070" t="str">
        <f t="shared" si="254"/>
        <v>NONE</v>
      </c>
      <c r="L4070">
        <v>0</v>
      </c>
      <c r="M4070" t="str">
        <f t="shared" si="255"/>
        <v>10694 Councillor</v>
      </c>
      <c r="N4070" s="6" t="str">
        <f t="shared" si="256"/>
        <v/>
      </c>
      <c r="O4070" s="15" t="str">
        <f>IF(I4070&lt;&gt;FALSE,VLOOKUP(H4070,internet_municipalities!$B$2:$W$226,22,FALSE),"NO INTERNET")</f>
        <v>NO INTERNET</v>
      </c>
      <c r="P4070" s="16" t="str">
        <f t="shared" si="257"/>
        <v>NO INTERNET</v>
      </c>
    </row>
    <row r="4071" spans="1:16" x14ac:dyDescent="0.2">
      <c r="A4071">
        <v>10694</v>
      </c>
      <c r="B4071" t="b">
        <v>1</v>
      </c>
      <c r="C4071" t="s">
        <v>1463</v>
      </c>
      <c r="D4071" t="s">
        <v>5489</v>
      </c>
      <c r="E4071">
        <v>263</v>
      </c>
      <c r="F4071">
        <v>163</v>
      </c>
      <c r="G4071" t="b">
        <v>0</v>
      </c>
      <c r="H4071" t="str">
        <f>VLOOKUP(A4071,all_municipalities!$A$2:$M$445,2,FALSE)</f>
        <v>Spanish, Town of</v>
      </c>
      <c r="I4071" t="b">
        <f>VLOOKUP(A4071,all_municipalities!$A$2:$M$445,9,FALSE)</f>
        <v>0</v>
      </c>
      <c r="J4071" t="b">
        <f>VLOOKUP(A4071,all_municipalities!$A$2:$M$445,13, FALSE)</f>
        <v>0</v>
      </c>
      <c r="K4071" t="str">
        <f t="shared" si="254"/>
        <v>NONE</v>
      </c>
      <c r="L4071">
        <v>0</v>
      </c>
      <c r="M4071" t="str">
        <f t="shared" si="255"/>
        <v>10694 Councillor</v>
      </c>
      <c r="N4071" s="6" t="str">
        <f t="shared" si="256"/>
        <v/>
      </c>
      <c r="O4071" s="15" t="str">
        <f>IF(I4071&lt;&gt;FALSE,VLOOKUP(H4071,internet_municipalities!$B$2:$W$226,22,FALSE),"NO INTERNET")</f>
        <v>NO INTERNET</v>
      </c>
      <c r="P4071" s="16" t="str">
        <f t="shared" si="257"/>
        <v>NO INTERNET</v>
      </c>
    </row>
    <row r="4072" spans="1:16" x14ac:dyDescent="0.2">
      <c r="A4072">
        <v>10694</v>
      </c>
      <c r="B4072" t="b">
        <v>1</v>
      </c>
      <c r="C4072" t="s">
        <v>1463</v>
      </c>
      <c r="D4072" t="s">
        <v>5490</v>
      </c>
      <c r="E4072">
        <v>221</v>
      </c>
      <c r="F4072">
        <v>121</v>
      </c>
      <c r="G4072" t="b">
        <v>0</v>
      </c>
      <c r="H4072" t="str">
        <f>VLOOKUP(A4072,all_municipalities!$A$2:$M$445,2,FALSE)</f>
        <v>Spanish, Town of</v>
      </c>
      <c r="I4072" t="b">
        <f>VLOOKUP(A4072,all_municipalities!$A$2:$M$445,9,FALSE)</f>
        <v>0</v>
      </c>
      <c r="J4072" t="b">
        <f>VLOOKUP(A4072,all_municipalities!$A$2:$M$445,13, FALSE)</f>
        <v>0</v>
      </c>
      <c r="K4072" t="str">
        <f t="shared" si="254"/>
        <v>NONE</v>
      </c>
      <c r="L4072">
        <v>0</v>
      </c>
      <c r="M4072" t="str">
        <f t="shared" si="255"/>
        <v>10694 Councillor</v>
      </c>
      <c r="N4072" s="6" t="str">
        <f t="shared" si="256"/>
        <v/>
      </c>
      <c r="O4072" s="15" t="str">
        <f>IF(I4072&lt;&gt;FALSE,VLOOKUP(H4072,internet_municipalities!$B$2:$W$226,22,FALSE),"NO INTERNET")</f>
        <v>NO INTERNET</v>
      </c>
      <c r="P4072" s="16" t="str">
        <f t="shared" si="257"/>
        <v>NO INTERNET</v>
      </c>
    </row>
    <row r="4073" spans="1:16" x14ac:dyDescent="0.2">
      <c r="A4073">
        <v>10694</v>
      </c>
      <c r="B4073" t="b">
        <v>0</v>
      </c>
      <c r="C4073" t="s">
        <v>1463</v>
      </c>
      <c r="D4073" t="s">
        <v>5491</v>
      </c>
      <c r="E4073">
        <v>100</v>
      </c>
      <c r="F4073" t="s">
        <v>1460</v>
      </c>
      <c r="G4073" t="b">
        <v>0</v>
      </c>
      <c r="H4073" t="str">
        <f>VLOOKUP(A4073,all_municipalities!$A$2:$M$445,2,FALSE)</f>
        <v>Spanish, Town of</v>
      </c>
      <c r="I4073" t="b">
        <f>VLOOKUP(A4073,all_municipalities!$A$2:$M$445,9,FALSE)</f>
        <v>0</v>
      </c>
      <c r="J4073" t="b">
        <f>VLOOKUP(A4073,all_municipalities!$A$2:$M$445,13, FALSE)</f>
        <v>0</v>
      </c>
      <c r="K4073" t="str">
        <f t="shared" si="254"/>
        <v>NONE</v>
      </c>
      <c r="L4073">
        <v>0</v>
      </c>
      <c r="M4073" t="str">
        <f t="shared" si="255"/>
        <v>10694 Councillor</v>
      </c>
      <c r="N4073" s="6" t="str">
        <f t="shared" si="256"/>
        <v/>
      </c>
      <c r="O4073" s="15" t="str">
        <f>IF(I4073&lt;&gt;FALSE,VLOOKUP(H4073,internet_municipalities!$B$2:$W$226,22,FALSE),"NO INTERNET")</f>
        <v>NO INTERNET</v>
      </c>
      <c r="P4073" s="16" t="str">
        <f t="shared" si="257"/>
        <v>NO INTERNET</v>
      </c>
    </row>
    <row r="4074" spans="1:16" x14ac:dyDescent="0.2">
      <c r="A4074">
        <v>10694</v>
      </c>
      <c r="B4074" t="b">
        <v>0</v>
      </c>
      <c r="C4074" t="s">
        <v>1463</v>
      </c>
      <c r="D4074" t="s">
        <v>5492</v>
      </c>
      <c r="E4074">
        <v>45</v>
      </c>
      <c r="F4074" t="s">
        <v>1460</v>
      </c>
      <c r="G4074" t="b">
        <v>0</v>
      </c>
      <c r="H4074" t="str">
        <f>VLOOKUP(A4074,all_municipalities!$A$2:$M$445,2,FALSE)</f>
        <v>Spanish, Town of</v>
      </c>
      <c r="I4074" t="b">
        <f>VLOOKUP(A4074,all_municipalities!$A$2:$M$445,9,FALSE)</f>
        <v>0</v>
      </c>
      <c r="J4074" t="b">
        <f>VLOOKUP(A4074,all_municipalities!$A$2:$M$445,13, FALSE)</f>
        <v>0</v>
      </c>
      <c r="K4074" t="str">
        <f t="shared" si="254"/>
        <v>NONE</v>
      </c>
      <c r="L4074">
        <v>0</v>
      </c>
      <c r="M4074" t="str">
        <f t="shared" si="255"/>
        <v>10694 Councillor</v>
      </c>
      <c r="N4074" s="6" t="str">
        <f t="shared" si="256"/>
        <v/>
      </c>
      <c r="O4074" s="15" t="str">
        <f>IF(I4074&lt;&gt;FALSE,VLOOKUP(H4074,internet_municipalities!$B$2:$W$226,22,FALSE),"NO INTERNET")</f>
        <v>NO INTERNET</v>
      </c>
      <c r="P4074" s="16" t="str">
        <f t="shared" si="257"/>
        <v>NO INTERNET</v>
      </c>
    </row>
    <row r="4075" spans="1:16" x14ac:dyDescent="0.2">
      <c r="A4075">
        <v>10700</v>
      </c>
      <c r="B4075" t="b">
        <v>1</v>
      </c>
      <c r="C4075" t="s">
        <v>1985</v>
      </c>
      <c r="D4075" t="s">
        <v>5507</v>
      </c>
      <c r="E4075">
        <v>7798</v>
      </c>
      <c r="F4075" t="s">
        <v>461</v>
      </c>
      <c r="G4075" t="b">
        <v>1</v>
      </c>
      <c r="H4075" t="str">
        <f>VLOOKUP(A4075,all_municipalities!$A$2:$M$445,2,FALSE)</f>
        <v>St. Catharines, City of</v>
      </c>
      <c r="I4075" t="b">
        <f>VLOOKUP(A4075,all_municipalities!$A$2:$M$445,9,FALSE)</f>
        <v>0</v>
      </c>
      <c r="J4075" t="b">
        <f>VLOOKUP(A4075,all_municipalities!$A$2:$M$445,13, FALSE)</f>
        <v>0</v>
      </c>
      <c r="K4075" t="str">
        <f t="shared" si="254"/>
        <v>NONE</v>
      </c>
      <c r="L4075">
        <v>0</v>
      </c>
      <c r="M4075" t="str">
        <f t="shared" si="255"/>
        <v>10700 Regional Councillor</v>
      </c>
      <c r="N4075" s="6" t="str">
        <f t="shared" si="256"/>
        <v/>
      </c>
      <c r="O4075" s="15" t="str">
        <f>IF(I4075&lt;&gt;FALSE,VLOOKUP(H4075,internet_municipalities!$B$2:$W$226,22,FALSE),"NO INTERNET")</f>
        <v>NO INTERNET</v>
      </c>
      <c r="P4075" s="16" t="str">
        <f t="shared" si="257"/>
        <v>NO INTERNET</v>
      </c>
    </row>
    <row r="4076" spans="1:16" x14ac:dyDescent="0.2">
      <c r="A4076">
        <v>10700</v>
      </c>
      <c r="B4076" t="b">
        <v>1</v>
      </c>
      <c r="C4076" t="s">
        <v>1985</v>
      </c>
      <c r="D4076" t="s">
        <v>5508</v>
      </c>
      <c r="E4076">
        <v>8150</v>
      </c>
      <c r="F4076" t="s">
        <v>461</v>
      </c>
      <c r="G4076" t="b">
        <v>1</v>
      </c>
      <c r="H4076" t="str">
        <f>VLOOKUP(A4076,all_municipalities!$A$2:$M$445,2,FALSE)</f>
        <v>St. Catharines, City of</v>
      </c>
      <c r="I4076" t="b">
        <f>VLOOKUP(A4076,all_municipalities!$A$2:$M$445,9,FALSE)</f>
        <v>0</v>
      </c>
      <c r="J4076" t="b">
        <f>VLOOKUP(A4076,all_municipalities!$A$2:$M$445,13, FALSE)</f>
        <v>0</v>
      </c>
      <c r="K4076" t="str">
        <f t="shared" si="254"/>
        <v>NONE</v>
      </c>
      <c r="L4076">
        <v>0</v>
      </c>
      <c r="M4076" t="str">
        <f t="shared" si="255"/>
        <v>10700 Regional Councillor</v>
      </c>
      <c r="N4076" s="6" t="str">
        <f t="shared" si="256"/>
        <v/>
      </c>
      <c r="O4076" s="15" t="str">
        <f>IF(I4076&lt;&gt;FALSE,VLOOKUP(H4076,internet_municipalities!$B$2:$W$226,22,FALSE),"NO INTERNET")</f>
        <v>NO INTERNET</v>
      </c>
      <c r="P4076" s="16" t="str">
        <f t="shared" si="257"/>
        <v>NO INTERNET</v>
      </c>
    </row>
    <row r="4077" spans="1:16" x14ac:dyDescent="0.2">
      <c r="A4077">
        <v>10700</v>
      </c>
      <c r="B4077" t="b">
        <v>1</v>
      </c>
      <c r="C4077" t="s">
        <v>1985</v>
      </c>
      <c r="D4077" t="s">
        <v>5509</v>
      </c>
      <c r="E4077">
        <v>7915</v>
      </c>
      <c r="F4077" t="s">
        <v>461</v>
      </c>
      <c r="G4077" t="b">
        <v>1</v>
      </c>
      <c r="H4077" t="str">
        <f>VLOOKUP(A4077,all_municipalities!$A$2:$M$445,2,FALSE)</f>
        <v>St. Catharines, City of</v>
      </c>
      <c r="I4077" t="b">
        <f>VLOOKUP(A4077,all_municipalities!$A$2:$M$445,9,FALSE)</f>
        <v>0</v>
      </c>
      <c r="J4077" t="b">
        <f>VLOOKUP(A4077,all_municipalities!$A$2:$M$445,13, FALSE)</f>
        <v>0</v>
      </c>
      <c r="K4077" t="str">
        <f t="shared" si="254"/>
        <v>NONE</v>
      </c>
      <c r="L4077">
        <v>0</v>
      </c>
      <c r="M4077" t="str">
        <f t="shared" si="255"/>
        <v>10700 Regional Councillor</v>
      </c>
      <c r="N4077" s="6" t="str">
        <f t="shared" si="256"/>
        <v/>
      </c>
      <c r="O4077" s="15" t="str">
        <f>IF(I4077&lt;&gt;FALSE,VLOOKUP(H4077,internet_municipalities!$B$2:$W$226,22,FALSE),"NO INTERNET")</f>
        <v>NO INTERNET</v>
      </c>
      <c r="P4077" s="16" t="str">
        <f t="shared" si="257"/>
        <v>NO INTERNET</v>
      </c>
    </row>
    <row r="4078" spans="1:16" x14ac:dyDescent="0.2">
      <c r="A4078">
        <v>10700</v>
      </c>
      <c r="B4078" t="b">
        <v>1</v>
      </c>
      <c r="C4078" t="s">
        <v>1985</v>
      </c>
      <c r="D4078" t="s">
        <v>5510</v>
      </c>
      <c r="E4078">
        <v>10986</v>
      </c>
      <c r="F4078" t="s">
        <v>461</v>
      </c>
      <c r="G4078" t="b">
        <v>1</v>
      </c>
      <c r="H4078" t="str">
        <f>VLOOKUP(A4078,all_municipalities!$A$2:$M$445,2,FALSE)</f>
        <v>St. Catharines, City of</v>
      </c>
      <c r="I4078" t="b">
        <f>VLOOKUP(A4078,all_municipalities!$A$2:$M$445,9,FALSE)</f>
        <v>0</v>
      </c>
      <c r="J4078" t="b">
        <f>VLOOKUP(A4078,all_municipalities!$A$2:$M$445,13, FALSE)</f>
        <v>0</v>
      </c>
      <c r="K4078" t="str">
        <f t="shared" si="254"/>
        <v>NONE</v>
      </c>
      <c r="L4078">
        <v>0</v>
      </c>
      <c r="M4078" t="str">
        <f t="shared" si="255"/>
        <v>10700 Regional Councillor</v>
      </c>
      <c r="N4078" s="6" t="str">
        <f t="shared" si="256"/>
        <v/>
      </c>
      <c r="O4078" s="15" t="str">
        <f>IF(I4078&lt;&gt;FALSE,VLOOKUP(H4078,internet_municipalities!$B$2:$W$226,22,FALSE),"NO INTERNET")</f>
        <v>NO INTERNET</v>
      </c>
      <c r="P4078" s="16" t="str">
        <f t="shared" si="257"/>
        <v>NO INTERNET</v>
      </c>
    </row>
    <row r="4079" spans="1:16" x14ac:dyDescent="0.2">
      <c r="A4079">
        <v>10700</v>
      </c>
      <c r="B4079" t="b">
        <v>1</v>
      </c>
      <c r="C4079" t="s">
        <v>1985</v>
      </c>
      <c r="D4079" t="s">
        <v>5511</v>
      </c>
      <c r="E4079">
        <v>16960</v>
      </c>
      <c r="F4079" t="s">
        <v>461</v>
      </c>
      <c r="G4079" t="b">
        <v>1</v>
      </c>
      <c r="H4079" t="str">
        <f>VLOOKUP(A4079,all_municipalities!$A$2:$M$445,2,FALSE)</f>
        <v>St. Catharines, City of</v>
      </c>
      <c r="I4079" t="b">
        <f>VLOOKUP(A4079,all_municipalities!$A$2:$M$445,9,FALSE)</f>
        <v>0</v>
      </c>
      <c r="J4079" t="b">
        <f>VLOOKUP(A4079,all_municipalities!$A$2:$M$445,13, FALSE)</f>
        <v>0</v>
      </c>
      <c r="K4079" t="str">
        <f t="shared" si="254"/>
        <v>NONE</v>
      </c>
      <c r="L4079">
        <v>0</v>
      </c>
      <c r="M4079" t="str">
        <f t="shared" si="255"/>
        <v>10700 Regional Councillor</v>
      </c>
      <c r="N4079" s="6" t="str">
        <f t="shared" si="256"/>
        <v/>
      </c>
      <c r="O4079" s="15" t="str">
        <f>IF(I4079&lt;&gt;FALSE,VLOOKUP(H4079,internet_municipalities!$B$2:$W$226,22,FALSE),"NO INTERNET")</f>
        <v>NO INTERNET</v>
      </c>
      <c r="P4079" s="16" t="str">
        <f t="shared" si="257"/>
        <v>NO INTERNET</v>
      </c>
    </row>
    <row r="4080" spans="1:16" x14ac:dyDescent="0.2">
      <c r="A4080">
        <v>10700</v>
      </c>
      <c r="B4080" t="b">
        <v>1</v>
      </c>
      <c r="C4080" t="s">
        <v>1985</v>
      </c>
      <c r="D4080" t="s">
        <v>5512</v>
      </c>
      <c r="E4080">
        <v>9964</v>
      </c>
      <c r="F4080" t="s">
        <v>461</v>
      </c>
      <c r="G4080" t="b">
        <v>1</v>
      </c>
      <c r="H4080" t="str">
        <f>VLOOKUP(A4080,all_municipalities!$A$2:$M$445,2,FALSE)</f>
        <v>St. Catharines, City of</v>
      </c>
      <c r="I4080" t="b">
        <f>VLOOKUP(A4080,all_municipalities!$A$2:$M$445,9,FALSE)</f>
        <v>0</v>
      </c>
      <c r="J4080" t="b">
        <f>VLOOKUP(A4080,all_municipalities!$A$2:$M$445,13, FALSE)</f>
        <v>0</v>
      </c>
      <c r="K4080" t="str">
        <f t="shared" si="254"/>
        <v>NONE</v>
      </c>
      <c r="L4080">
        <v>0</v>
      </c>
      <c r="M4080" t="str">
        <f t="shared" si="255"/>
        <v>10700 Regional Councillor</v>
      </c>
      <c r="N4080" s="6" t="str">
        <f t="shared" si="256"/>
        <v/>
      </c>
      <c r="O4080" s="15" t="str">
        <f>IF(I4080&lt;&gt;FALSE,VLOOKUP(H4080,internet_municipalities!$B$2:$W$226,22,FALSE),"NO INTERNET")</f>
        <v>NO INTERNET</v>
      </c>
      <c r="P4080" s="16" t="str">
        <f t="shared" si="257"/>
        <v>NO INTERNET</v>
      </c>
    </row>
    <row r="4081" spans="1:16" x14ac:dyDescent="0.2">
      <c r="A4081">
        <v>10700</v>
      </c>
      <c r="B4081" t="b">
        <v>1</v>
      </c>
      <c r="C4081" t="s">
        <v>1720</v>
      </c>
      <c r="D4081" t="s">
        <v>5513</v>
      </c>
      <c r="E4081">
        <v>3149</v>
      </c>
      <c r="F4081" t="s">
        <v>461</v>
      </c>
      <c r="G4081" t="b">
        <v>1</v>
      </c>
      <c r="H4081" t="str">
        <f>VLOOKUP(A4081,all_municipalities!$A$2:$M$445,2,FALSE)</f>
        <v>St. Catharines, City of</v>
      </c>
      <c r="I4081" t="b">
        <f>VLOOKUP(A4081,all_municipalities!$A$2:$M$445,9,FALSE)</f>
        <v>0</v>
      </c>
      <c r="J4081" t="b">
        <f>VLOOKUP(A4081,all_municipalities!$A$2:$M$445,13, FALSE)</f>
        <v>0</v>
      </c>
      <c r="K4081" t="str">
        <f t="shared" si="254"/>
        <v>NONE</v>
      </c>
      <c r="L4081">
        <v>0</v>
      </c>
      <c r="M4081" t="str">
        <f t="shared" si="255"/>
        <v>10700 Councillor, Ward 6</v>
      </c>
      <c r="N4081" s="6" t="str">
        <f t="shared" si="256"/>
        <v/>
      </c>
      <c r="O4081" s="15" t="str">
        <f>IF(I4081&lt;&gt;FALSE,VLOOKUP(H4081,internet_municipalities!$B$2:$W$226,22,FALSE),"NO INTERNET")</f>
        <v>NO INTERNET</v>
      </c>
      <c r="P4081" s="16" t="str">
        <f t="shared" si="257"/>
        <v>NO INTERNET</v>
      </c>
    </row>
    <row r="4082" spans="1:16" x14ac:dyDescent="0.2">
      <c r="A4082">
        <v>10700</v>
      </c>
      <c r="B4082" t="b">
        <v>1</v>
      </c>
      <c r="C4082" t="s">
        <v>1720</v>
      </c>
      <c r="D4082" t="s">
        <v>5514</v>
      </c>
      <c r="E4082">
        <v>3154</v>
      </c>
      <c r="F4082" t="s">
        <v>461</v>
      </c>
      <c r="G4082" t="b">
        <v>1</v>
      </c>
      <c r="H4082" t="str">
        <f>VLOOKUP(A4082,all_municipalities!$A$2:$M$445,2,FALSE)</f>
        <v>St. Catharines, City of</v>
      </c>
      <c r="I4082" t="b">
        <f>VLOOKUP(A4082,all_municipalities!$A$2:$M$445,9,FALSE)</f>
        <v>0</v>
      </c>
      <c r="J4082" t="b">
        <f>VLOOKUP(A4082,all_municipalities!$A$2:$M$445,13, FALSE)</f>
        <v>0</v>
      </c>
      <c r="K4082" t="str">
        <f t="shared" si="254"/>
        <v>NONE</v>
      </c>
      <c r="L4082">
        <v>0</v>
      </c>
      <c r="M4082" t="str">
        <f t="shared" si="255"/>
        <v>10700 Councillor, Ward 6</v>
      </c>
      <c r="N4082" s="6" t="str">
        <f t="shared" si="256"/>
        <v/>
      </c>
      <c r="O4082" s="15" t="str">
        <f>IF(I4082&lt;&gt;FALSE,VLOOKUP(H4082,internet_municipalities!$B$2:$W$226,22,FALSE),"NO INTERNET")</f>
        <v>NO INTERNET</v>
      </c>
      <c r="P4082" s="16" t="str">
        <f t="shared" si="257"/>
        <v>NO INTERNET</v>
      </c>
    </row>
    <row r="4083" spans="1:16" x14ac:dyDescent="0.2">
      <c r="A4083">
        <v>10700</v>
      </c>
      <c r="B4083" t="b">
        <v>1</v>
      </c>
      <c r="C4083" t="s">
        <v>1473</v>
      </c>
      <c r="D4083" t="s">
        <v>5515</v>
      </c>
      <c r="E4083">
        <v>3013</v>
      </c>
      <c r="F4083" t="s">
        <v>461</v>
      </c>
      <c r="G4083" t="b">
        <v>1</v>
      </c>
      <c r="H4083" t="str">
        <f>VLOOKUP(A4083,all_municipalities!$A$2:$M$445,2,FALSE)</f>
        <v>St. Catharines, City of</v>
      </c>
      <c r="I4083" t="b">
        <f>VLOOKUP(A4083,all_municipalities!$A$2:$M$445,9,FALSE)</f>
        <v>0</v>
      </c>
      <c r="J4083" t="b">
        <f>VLOOKUP(A4083,all_municipalities!$A$2:$M$445,13, FALSE)</f>
        <v>0</v>
      </c>
      <c r="K4083" t="str">
        <f t="shared" si="254"/>
        <v>NONE</v>
      </c>
      <c r="L4083">
        <v>0</v>
      </c>
      <c r="M4083" t="str">
        <f t="shared" si="255"/>
        <v>10700 Councillor, Ward 5</v>
      </c>
      <c r="N4083" s="6" t="str">
        <f t="shared" si="256"/>
        <v/>
      </c>
      <c r="O4083" s="15" t="str">
        <f>IF(I4083&lt;&gt;FALSE,VLOOKUP(H4083,internet_municipalities!$B$2:$W$226,22,FALSE),"NO INTERNET")</f>
        <v>NO INTERNET</v>
      </c>
      <c r="P4083" s="16" t="str">
        <f t="shared" si="257"/>
        <v>NO INTERNET</v>
      </c>
    </row>
    <row r="4084" spans="1:16" x14ac:dyDescent="0.2">
      <c r="A4084">
        <v>10700</v>
      </c>
      <c r="B4084" t="b">
        <v>1</v>
      </c>
      <c r="C4084" t="s">
        <v>1473</v>
      </c>
      <c r="D4084" t="s">
        <v>5516</v>
      </c>
      <c r="E4084">
        <v>3013</v>
      </c>
      <c r="F4084" t="s">
        <v>461</v>
      </c>
      <c r="G4084" t="b">
        <v>1</v>
      </c>
      <c r="H4084" t="str">
        <f>VLOOKUP(A4084,all_municipalities!$A$2:$M$445,2,FALSE)</f>
        <v>St. Catharines, City of</v>
      </c>
      <c r="I4084" t="b">
        <f>VLOOKUP(A4084,all_municipalities!$A$2:$M$445,9,FALSE)</f>
        <v>0</v>
      </c>
      <c r="J4084" t="b">
        <f>VLOOKUP(A4084,all_municipalities!$A$2:$M$445,13, FALSE)</f>
        <v>0</v>
      </c>
      <c r="K4084" t="str">
        <f t="shared" si="254"/>
        <v>NONE</v>
      </c>
      <c r="L4084">
        <v>0</v>
      </c>
      <c r="M4084" t="str">
        <f t="shared" si="255"/>
        <v>10700 Councillor, Ward 5</v>
      </c>
      <c r="N4084" s="6" t="str">
        <f t="shared" si="256"/>
        <v/>
      </c>
      <c r="O4084" s="15" t="str">
        <f>IF(I4084&lt;&gt;FALSE,VLOOKUP(H4084,internet_municipalities!$B$2:$W$226,22,FALSE),"NO INTERNET")</f>
        <v>NO INTERNET</v>
      </c>
      <c r="P4084" s="16" t="str">
        <f t="shared" si="257"/>
        <v>NO INTERNET</v>
      </c>
    </row>
    <row r="4085" spans="1:16" x14ac:dyDescent="0.2">
      <c r="A4085">
        <v>10700</v>
      </c>
      <c r="B4085" t="b">
        <v>1</v>
      </c>
      <c r="C4085" t="s">
        <v>1471</v>
      </c>
      <c r="D4085" t="s">
        <v>5517</v>
      </c>
      <c r="E4085">
        <v>1767</v>
      </c>
      <c r="F4085" t="s">
        <v>461</v>
      </c>
      <c r="G4085" t="b">
        <v>1</v>
      </c>
      <c r="H4085" t="str">
        <f>VLOOKUP(A4085,all_municipalities!$A$2:$M$445,2,FALSE)</f>
        <v>St. Catharines, City of</v>
      </c>
      <c r="I4085" t="b">
        <f>VLOOKUP(A4085,all_municipalities!$A$2:$M$445,9,FALSE)</f>
        <v>0</v>
      </c>
      <c r="J4085" t="b">
        <f>VLOOKUP(A4085,all_municipalities!$A$2:$M$445,13, FALSE)</f>
        <v>0</v>
      </c>
      <c r="K4085" t="str">
        <f t="shared" si="254"/>
        <v>NONE</v>
      </c>
      <c r="L4085">
        <v>0</v>
      </c>
      <c r="M4085" t="str">
        <f t="shared" si="255"/>
        <v>10700 Councillor, Ward 4</v>
      </c>
      <c r="N4085" s="6" t="str">
        <f t="shared" si="256"/>
        <v/>
      </c>
      <c r="O4085" s="15" t="str">
        <f>IF(I4085&lt;&gt;FALSE,VLOOKUP(H4085,internet_municipalities!$B$2:$W$226,22,FALSE),"NO INTERNET")</f>
        <v>NO INTERNET</v>
      </c>
      <c r="P4085" s="16" t="str">
        <f t="shared" si="257"/>
        <v>NO INTERNET</v>
      </c>
    </row>
    <row r="4086" spans="1:16" x14ac:dyDescent="0.2">
      <c r="A4086">
        <v>10700</v>
      </c>
      <c r="B4086" t="b">
        <v>1</v>
      </c>
      <c r="C4086" t="s">
        <v>1471</v>
      </c>
      <c r="D4086" t="s">
        <v>5518</v>
      </c>
      <c r="E4086">
        <v>1882</v>
      </c>
      <c r="F4086" t="s">
        <v>461</v>
      </c>
      <c r="G4086" t="b">
        <v>1</v>
      </c>
      <c r="H4086" t="str">
        <f>VLOOKUP(A4086,all_municipalities!$A$2:$M$445,2,FALSE)</f>
        <v>St. Catharines, City of</v>
      </c>
      <c r="I4086" t="b">
        <f>VLOOKUP(A4086,all_municipalities!$A$2:$M$445,9,FALSE)</f>
        <v>0</v>
      </c>
      <c r="J4086" t="b">
        <f>VLOOKUP(A4086,all_municipalities!$A$2:$M$445,13, FALSE)</f>
        <v>0</v>
      </c>
      <c r="K4086" t="str">
        <f t="shared" si="254"/>
        <v>NONE</v>
      </c>
      <c r="L4086">
        <v>0</v>
      </c>
      <c r="M4086" t="str">
        <f t="shared" si="255"/>
        <v>10700 Councillor, Ward 4</v>
      </c>
      <c r="N4086" s="6" t="str">
        <f t="shared" si="256"/>
        <v/>
      </c>
      <c r="O4086" s="15" t="str">
        <f>IF(I4086&lt;&gt;FALSE,VLOOKUP(H4086,internet_municipalities!$B$2:$W$226,22,FALSE),"NO INTERNET")</f>
        <v>NO INTERNET</v>
      </c>
      <c r="P4086" s="16" t="str">
        <f t="shared" si="257"/>
        <v>NO INTERNET</v>
      </c>
    </row>
    <row r="4087" spans="1:16" x14ac:dyDescent="0.2">
      <c r="A4087">
        <v>10700</v>
      </c>
      <c r="B4087" t="b">
        <v>1</v>
      </c>
      <c r="C4087" t="s">
        <v>1475</v>
      </c>
      <c r="D4087" t="s">
        <v>5519</v>
      </c>
      <c r="E4087">
        <v>1700</v>
      </c>
      <c r="F4087" t="s">
        <v>461</v>
      </c>
      <c r="G4087" t="b">
        <v>1</v>
      </c>
      <c r="H4087" t="str">
        <f>VLOOKUP(A4087,all_municipalities!$A$2:$M$445,2,FALSE)</f>
        <v>St. Catharines, City of</v>
      </c>
      <c r="I4087" t="b">
        <f>VLOOKUP(A4087,all_municipalities!$A$2:$M$445,9,FALSE)</f>
        <v>0</v>
      </c>
      <c r="J4087" t="b">
        <f>VLOOKUP(A4087,all_municipalities!$A$2:$M$445,13, FALSE)</f>
        <v>0</v>
      </c>
      <c r="K4087" t="str">
        <f t="shared" si="254"/>
        <v>NONE</v>
      </c>
      <c r="L4087">
        <v>0</v>
      </c>
      <c r="M4087" t="str">
        <f t="shared" si="255"/>
        <v>10700 Councillor, Ward 3</v>
      </c>
      <c r="N4087" s="6" t="str">
        <f t="shared" si="256"/>
        <v/>
      </c>
      <c r="O4087" s="15" t="str">
        <f>IF(I4087&lt;&gt;FALSE,VLOOKUP(H4087,internet_municipalities!$B$2:$W$226,22,FALSE),"NO INTERNET")</f>
        <v>NO INTERNET</v>
      </c>
      <c r="P4087" s="16" t="str">
        <f t="shared" si="257"/>
        <v>NO INTERNET</v>
      </c>
    </row>
    <row r="4088" spans="1:16" x14ac:dyDescent="0.2">
      <c r="A4088">
        <v>10700</v>
      </c>
      <c r="B4088" t="b">
        <v>1</v>
      </c>
      <c r="C4088" t="s">
        <v>1475</v>
      </c>
      <c r="D4088" t="s">
        <v>5520</v>
      </c>
      <c r="E4088">
        <v>1311</v>
      </c>
      <c r="F4088" t="s">
        <v>461</v>
      </c>
      <c r="G4088" t="b">
        <v>1</v>
      </c>
      <c r="H4088" t="str">
        <f>VLOOKUP(A4088,all_municipalities!$A$2:$M$445,2,FALSE)</f>
        <v>St. Catharines, City of</v>
      </c>
      <c r="I4088" t="b">
        <f>VLOOKUP(A4088,all_municipalities!$A$2:$M$445,9,FALSE)</f>
        <v>0</v>
      </c>
      <c r="J4088" t="b">
        <f>VLOOKUP(A4088,all_municipalities!$A$2:$M$445,13, FALSE)</f>
        <v>0</v>
      </c>
      <c r="K4088" t="str">
        <f t="shared" si="254"/>
        <v>NONE</v>
      </c>
      <c r="L4088">
        <v>0</v>
      </c>
      <c r="M4088" t="str">
        <f t="shared" si="255"/>
        <v>10700 Councillor, Ward 3</v>
      </c>
      <c r="N4088" s="6" t="str">
        <f t="shared" si="256"/>
        <v/>
      </c>
      <c r="O4088" s="15" t="str">
        <f>IF(I4088&lt;&gt;FALSE,VLOOKUP(H4088,internet_municipalities!$B$2:$W$226,22,FALSE),"NO INTERNET")</f>
        <v>NO INTERNET</v>
      </c>
      <c r="P4088" s="16" t="str">
        <f t="shared" si="257"/>
        <v>NO INTERNET</v>
      </c>
    </row>
    <row r="4089" spans="1:16" x14ac:dyDescent="0.2">
      <c r="A4089">
        <v>10700</v>
      </c>
      <c r="B4089" t="b">
        <v>1</v>
      </c>
      <c r="C4089" t="s">
        <v>1453</v>
      </c>
      <c r="D4089" t="s">
        <v>5521</v>
      </c>
      <c r="E4089">
        <v>1924</v>
      </c>
      <c r="F4089">
        <v>638</v>
      </c>
      <c r="G4089" t="b">
        <v>1</v>
      </c>
      <c r="H4089" t="str">
        <f>VLOOKUP(A4089,all_municipalities!$A$2:$M$445,2,FALSE)</f>
        <v>St. Catharines, City of</v>
      </c>
      <c r="I4089" t="b">
        <f>VLOOKUP(A4089,all_municipalities!$A$2:$M$445,9,FALSE)</f>
        <v>0</v>
      </c>
      <c r="J4089" t="b">
        <f>VLOOKUP(A4089,all_municipalities!$A$2:$M$445,13, FALSE)</f>
        <v>0</v>
      </c>
      <c r="K4089" t="str">
        <f t="shared" si="254"/>
        <v>NONE</v>
      </c>
      <c r="L4089">
        <v>0</v>
      </c>
      <c r="M4089" t="str">
        <f t="shared" si="255"/>
        <v>10700 Councillor, Ward 2</v>
      </c>
      <c r="N4089" s="6" t="str">
        <f t="shared" si="256"/>
        <v/>
      </c>
      <c r="O4089" s="15" t="str">
        <f>IF(I4089&lt;&gt;FALSE,VLOOKUP(H4089,internet_municipalities!$B$2:$W$226,22,FALSE),"NO INTERNET")</f>
        <v>NO INTERNET</v>
      </c>
      <c r="P4089" s="16" t="str">
        <f t="shared" si="257"/>
        <v>NO INTERNET</v>
      </c>
    </row>
    <row r="4090" spans="1:16" x14ac:dyDescent="0.2">
      <c r="A4090">
        <v>10700</v>
      </c>
      <c r="B4090" t="b">
        <v>1</v>
      </c>
      <c r="C4090" t="s">
        <v>1453</v>
      </c>
      <c r="D4090" t="s">
        <v>5522</v>
      </c>
      <c r="E4090">
        <v>1837</v>
      </c>
      <c r="F4090">
        <v>551</v>
      </c>
      <c r="G4090" t="b">
        <v>1</v>
      </c>
      <c r="H4090" t="str">
        <f>VLOOKUP(A4090,all_municipalities!$A$2:$M$445,2,FALSE)</f>
        <v>St. Catharines, City of</v>
      </c>
      <c r="I4090" t="b">
        <f>VLOOKUP(A4090,all_municipalities!$A$2:$M$445,9,FALSE)</f>
        <v>0</v>
      </c>
      <c r="J4090" t="b">
        <f>VLOOKUP(A4090,all_municipalities!$A$2:$M$445,13, FALSE)</f>
        <v>0</v>
      </c>
      <c r="K4090" t="str">
        <f t="shared" si="254"/>
        <v>NONE</v>
      </c>
      <c r="L4090">
        <v>0</v>
      </c>
      <c r="M4090" t="str">
        <f t="shared" si="255"/>
        <v>10700 Councillor, Ward 2</v>
      </c>
      <c r="N4090" s="6" t="str">
        <f t="shared" si="256"/>
        <v/>
      </c>
      <c r="O4090" s="15" t="str">
        <f>IF(I4090&lt;&gt;FALSE,VLOOKUP(H4090,internet_municipalities!$B$2:$W$226,22,FALSE),"NO INTERNET")</f>
        <v>NO INTERNET</v>
      </c>
      <c r="P4090" s="16" t="str">
        <f t="shared" si="257"/>
        <v>NO INTERNET</v>
      </c>
    </row>
    <row r="4091" spans="1:16" x14ac:dyDescent="0.2">
      <c r="A4091">
        <v>10700</v>
      </c>
      <c r="B4091" t="b">
        <v>1</v>
      </c>
      <c r="C4091" t="s">
        <v>1456</v>
      </c>
      <c r="D4091" t="s">
        <v>5523</v>
      </c>
      <c r="E4091">
        <v>1577</v>
      </c>
      <c r="F4091">
        <v>301</v>
      </c>
      <c r="G4091" t="b">
        <v>1</v>
      </c>
      <c r="H4091" t="str">
        <f>VLOOKUP(A4091,all_municipalities!$A$2:$M$445,2,FALSE)</f>
        <v>St. Catharines, City of</v>
      </c>
      <c r="I4091" t="b">
        <f>VLOOKUP(A4091,all_municipalities!$A$2:$M$445,9,FALSE)</f>
        <v>0</v>
      </c>
      <c r="J4091" t="b">
        <f>VLOOKUP(A4091,all_municipalities!$A$2:$M$445,13, FALSE)</f>
        <v>0</v>
      </c>
      <c r="K4091" t="str">
        <f t="shared" si="254"/>
        <v>NONE</v>
      </c>
      <c r="L4091">
        <v>0</v>
      </c>
      <c r="M4091" t="str">
        <f t="shared" si="255"/>
        <v>10700 Councillor, Ward 1</v>
      </c>
      <c r="N4091" s="6" t="str">
        <f t="shared" si="256"/>
        <v/>
      </c>
      <c r="O4091" s="15" t="str">
        <f>IF(I4091&lt;&gt;FALSE,VLOOKUP(H4091,internet_municipalities!$B$2:$W$226,22,FALSE),"NO INTERNET")</f>
        <v>NO INTERNET</v>
      </c>
      <c r="P4091" s="16" t="str">
        <f t="shared" si="257"/>
        <v>NO INTERNET</v>
      </c>
    </row>
    <row r="4092" spans="1:16" x14ac:dyDescent="0.2">
      <c r="A4092">
        <v>10700</v>
      </c>
      <c r="B4092" t="b">
        <v>1</v>
      </c>
      <c r="C4092" t="s">
        <v>1456</v>
      </c>
      <c r="D4092" t="s">
        <v>5524</v>
      </c>
      <c r="E4092">
        <v>1343</v>
      </c>
      <c r="F4092">
        <v>67</v>
      </c>
      <c r="G4092" t="b">
        <v>1</v>
      </c>
      <c r="H4092" t="str">
        <f>VLOOKUP(A4092,all_municipalities!$A$2:$M$445,2,FALSE)</f>
        <v>St. Catharines, City of</v>
      </c>
      <c r="I4092" t="b">
        <f>VLOOKUP(A4092,all_municipalities!$A$2:$M$445,9,FALSE)</f>
        <v>0</v>
      </c>
      <c r="J4092" t="b">
        <f>VLOOKUP(A4092,all_municipalities!$A$2:$M$445,13, FALSE)</f>
        <v>0</v>
      </c>
      <c r="K4092" t="str">
        <f t="shared" si="254"/>
        <v>NONE</v>
      </c>
      <c r="L4092">
        <v>0</v>
      </c>
      <c r="M4092" t="str">
        <f t="shared" si="255"/>
        <v>10700 Councillor, Ward 1</v>
      </c>
      <c r="N4092" s="6" t="str">
        <f t="shared" si="256"/>
        <v/>
      </c>
      <c r="O4092" s="15" t="str">
        <f>IF(I4092&lt;&gt;FALSE,VLOOKUP(H4092,internet_municipalities!$B$2:$W$226,22,FALSE),"NO INTERNET")</f>
        <v>NO INTERNET</v>
      </c>
      <c r="P4092" s="16" t="str">
        <f t="shared" si="257"/>
        <v>NO INTERNET</v>
      </c>
    </row>
    <row r="4093" spans="1:16" x14ac:dyDescent="0.2">
      <c r="A4093">
        <v>10700</v>
      </c>
      <c r="B4093" t="b">
        <v>0</v>
      </c>
      <c r="C4093" t="s">
        <v>1456</v>
      </c>
      <c r="D4093" t="s">
        <v>5525</v>
      </c>
      <c r="E4093">
        <v>1090</v>
      </c>
      <c r="F4093" t="s">
        <v>1460</v>
      </c>
      <c r="G4093" t="b">
        <v>1</v>
      </c>
      <c r="H4093" t="str">
        <f>VLOOKUP(A4093,all_municipalities!$A$2:$M$445,2,FALSE)</f>
        <v>St. Catharines, City of</v>
      </c>
      <c r="I4093" t="b">
        <f>VLOOKUP(A4093,all_municipalities!$A$2:$M$445,9,FALSE)</f>
        <v>0</v>
      </c>
      <c r="J4093" t="b">
        <f>VLOOKUP(A4093,all_municipalities!$A$2:$M$445,13, FALSE)</f>
        <v>0</v>
      </c>
      <c r="K4093" t="str">
        <f t="shared" si="254"/>
        <v>NONE</v>
      </c>
      <c r="L4093">
        <v>0</v>
      </c>
      <c r="M4093" t="str">
        <f t="shared" si="255"/>
        <v>10700 Councillor, Ward 1</v>
      </c>
      <c r="N4093" s="6" t="str">
        <f t="shared" si="256"/>
        <v/>
      </c>
      <c r="O4093" s="15" t="str">
        <f>IF(I4093&lt;&gt;FALSE,VLOOKUP(H4093,internet_municipalities!$B$2:$W$226,22,FALSE),"NO INTERNET")</f>
        <v>NO INTERNET</v>
      </c>
      <c r="P4093" s="16" t="str">
        <f t="shared" si="257"/>
        <v>NO INTERNET</v>
      </c>
    </row>
    <row r="4094" spans="1:16" x14ac:dyDescent="0.2">
      <c r="A4094">
        <v>10700</v>
      </c>
      <c r="B4094" t="b">
        <v>0</v>
      </c>
      <c r="C4094" t="s">
        <v>1456</v>
      </c>
      <c r="D4094" t="s">
        <v>5526</v>
      </c>
      <c r="E4094">
        <v>1276</v>
      </c>
      <c r="F4094" t="s">
        <v>1460</v>
      </c>
      <c r="G4094" t="b">
        <v>1</v>
      </c>
      <c r="H4094" t="str">
        <f>VLOOKUP(A4094,all_municipalities!$A$2:$M$445,2,FALSE)</f>
        <v>St. Catharines, City of</v>
      </c>
      <c r="I4094" t="b">
        <f>VLOOKUP(A4094,all_municipalities!$A$2:$M$445,9,FALSE)</f>
        <v>0</v>
      </c>
      <c r="J4094" t="b">
        <f>VLOOKUP(A4094,all_municipalities!$A$2:$M$445,13, FALSE)</f>
        <v>0</v>
      </c>
      <c r="K4094" t="str">
        <f t="shared" si="254"/>
        <v>NONE</v>
      </c>
      <c r="L4094">
        <v>0</v>
      </c>
      <c r="M4094" t="str">
        <f t="shared" si="255"/>
        <v>10700 Councillor, Ward 1</v>
      </c>
      <c r="N4094" s="6" t="str">
        <f t="shared" si="256"/>
        <v/>
      </c>
      <c r="O4094" s="15" t="str">
        <f>IF(I4094&lt;&gt;FALSE,VLOOKUP(H4094,internet_municipalities!$B$2:$W$226,22,FALSE),"NO INTERNET")</f>
        <v>NO INTERNET</v>
      </c>
      <c r="P4094" s="16" t="str">
        <f t="shared" si="257"/>
        <v>NO INTERNET</v>
      </c>
    </row>
    <row r="4095" spans="1:16" x14ac:dyDescent="0.2">
      <c r="A4095">
        <v>10700</v>
      </c>
      <c r="B4095" t="b">
        <v>0</v>
      </c>
      <c r="C4095" t="s">
        <v>1456</v>
      </c>
      <c r="D4095" t="s">
        <v>5527</v>
      </c>
      <c r="E4095">
        <v>520</v>
      </c>
      <c r="F4095" t="s">
        <v>1460</v>
      </c>
      <c r="G4095" t="b">
        <v>1</v>
      </c>
      <c r="H4095" t="str">
        <f>VLOOKUP(A4095,all_municipalities!$A$2:$M$445,2,FALSE)</f>
        <v>St. Catharines, City of</v>
      </c>
      <c r="I4095" t="b">
        <f>VLOOKUP(A4095,all_municipalities!$A$2:$M$445,9,FALSE)</f>
        <v>0</v>
      </c>
      <c r="J4095" t="b">
        <f>VLOOKUP(A4095,all_municipalities!$A$2:$M$445,13, FALSE)</f>
        <v>0</v>
      </c>
      <c r="K4095" t="str">
        <f t="shared" si="254"/>
        <v>NONE</v>
      </c>
      <c r="L4095">
        <v>0</v>
      </c>
      <c r="M4095" t="str">
        <f t="shared" si="255"/>
        <v>10700 Councillor, Ward 1</v>
      </c>
      <c r="N4095" s="6" t="str">
        <f t="shared" si="256"/>
        <v/>
      </c>
      <c r="O4095" s="15" t="str">
        <f>IF(I4095&lt;&gt;FALSE,VLOOKUP(H4095,internet_municipalities!$B$2:$W$226,22,FALSE),"NO INTERNET")</f>
        <v>NO INTERNET</v>
      </c>
      <c r="P4095" s="16" t="str">
        <f t="shared" si="257"/>
        <v>NO INTERNET</v>
      </c>
    </row>
    <row r="4096" spans="1:16" x14ac:dyDescent="0.2">
      <c r="A4096">
        <v>10700</v>
      </c>
      <c r="B4096" t="b">
        <v>0</v>
      </c>
      <c r="C4096" t="s">
        <v>1456</v>
      </c>
      <c r="D4096" t="s">
        <v>5528</v>
      </c>
      <c r="E4096">
        <v>184</v>
      </c>
      <c r="F4096" t="s">
        <v>1460</v>
      </c>
      <c r="G4096" t="b">
        <v>1</v>
      </c>
      <c r="H4096" t="str">
        <f>VLOOKUP(A4096,all_municipalities!$A$2:$M$445,2,FALSE)</f>
        <v>St. Catharines, City of</v>
      </c>
      <c r="I4096" t="b">
        <f>VLOOKUP(A4096,all_municipalities!$A$2:$M$445,9,FALSE)</f>
        <v>0</v>
      </c>
      <c r="J4096" t="b">
        <f>VLOOKUP(A4096,all_municipalities!$A$2:$M$445,13, FALSE)</f>
        <v>0</v>
      </c>
      <c r="K4096" t="str">
        <f t="shared" si="254"/>
        <v>NONE</v>
      </c>
      <c r="L4096">
        <v>0</v>
      </c>
      <c r="M4096" t="str">
        <f t="shared" si="255"/>
        <v>10700 Councillor, Ward 1</v>
      </c>
      <c r="N4096" s="6" t="str">
        <f t="shared" si="256"/>
        <v/>
      </c>
      <c r="O4096" s="15" t="str">
        <f>IF(I4096&lt;&gt;FALSE,VLOOKUP(H4096,internet_municipalities!$B$2:$W$226,22,FALSE),"NO INTERNET")</f>
        <v>NO INTERNET</v>
      </c>
      <c r="P4096" s="16" t="str">
        <f t="shared" si="257"/>
        <v>NO INTERNET</v>
      </c>
    </row>
    <row r="4097" spans="1:16" x14ac:dyDescent="0.2">
      <c r="A4097">
        <v>10700</v>
      </c>
      <c r="B4097" t="b">
        <v>0</v>
      </c>
      <c r="C4097" t="s">
        <v>1453</v>
      </c>
      <c r="D4097" t="s">
        <v>5529</v>
      </c>
      <c r="E4097">
        <v>670</v>
      </c>
      <c r="F4097" t="s">
        <v>1460</v>
      </c>
      <c r="G4097" t="b">
        <v>1</v>
      </c>
      <c r="H4097" t="str">
        <f>VLOOKUP(A4097,all_municipalities!$A$2:$M$445,2,FALSE)</f>
        <v>St. Catharines, City of</v>
      </c>
      <c r="I4097" t="b">
        <f>VLOOKUP(A4097,all_municipalities!$A$2:$M$445,9,FALSE)</f>
        <v>0</v>
      </c>
      <c r="J4097" t="b">
        <f>VLOOKUP(A4097,all_municipalities!$A$2:$M$445,13, FALSE)</f>
        <v>0</v>
      </c>
      <c r="K4097" t="str">
        <f t="shared" si="254"/>
        <v>NONE</v>
      </c>
      <c r="L4097">
        <v>0</v>
      </c>
      <c r="M4097" t="str">
        <f t="shared" si="255"/>
        <v>10700 Councillor, Ward 2</v>
      </c>
      <c r="N4097" s="6" t="str">
        <f t="shared" si="256"/>
        <v/>
      </c>
      <c r="O4097" s="15" t="str">
        <f>IF(I4097&lt;&gt;FALSE,VLOOKUP(H4097,internet_municipalities!$B$2:$W$226,22,FALSE),"NO INTERNET")</f>
        <v>NO INTERNET</v>
      </c>
      <c r="P4097" s="16" t="str">
        <f t="shared" si="257"/>
        <v>NO INTERNET</v>
      </c>
    </row>
    <row r="4098" spans="1:16" x14ac:dyDescent="0.2">
      <c r="A4098">
        <v>10700</v>
      </c>
      <c r="B4098" t="b">
        <v>0</v>
      </c>
      <c r="C4098" t="s">
        <v>1453</v>
      </c>
      <c r="D4098" t="s">
        <v>5530</v>
      </c>
      <c r="E4098">
        <v>1286</v>
      </c>
      <c r="F4098" t="s">
        <v>1460</v>
      </c>
      <c r="G4098" t="b">
        <v>1</v>
      </c>
      <c r="H4098" t="str">
        <f>VLOOKUP(A4098,all_municipalities!$A$2:$M$445,2,FALSE)</f>
        <v>St. Catharines, City of</v>
      </c>
      <c r="I4098" t="b">
        <f>VLOOKUP(A4098,all_municipalities!$A$2:$M$445,9,FALSE)</f>
        <v>0</v>
      </c>
      <c r="J4098" t="b">
        <f>VLOOKUP(A4098,all_municipalities!$A$2:$M$445,13, FALSE)</f>
        <v>0</v>
      </c>
      <c r="K4098" t="str">
        <f t="shared" ref="K4098:K4161" si="258">IF(J4098=TRUE,IF(F4098&lt;=10,"HIGH",IF(F4098&lt;=100,"MID",IF(F4098&lt;=1000,"LOW","NONE"))),"NONE")</f>
        <v>NONE</v>
      </c>
      <c r="L4098">
        <v>0</v>
      </c>
      <c r="M4098" t="str">
        <f t="shared" ref="M4098:M4161" si="259">CONCATENATE(A4098, " ",C4098)</f>
        <v>10700 Councillor, Ward 2</v>
      </c>
      <c r="N4098" s="6" t="str">
        <f t="shared" si="256"/>
        <v/>
      </c>
      <c r="O4098" s="15" t="str">
        <f>IF(I4098&lt;&gt;FALSE,VLOOKUP(H4098,internet_municipalities!$B$2:$W$226,22,FALSE),"NO INTERNET")</f>
        <v>NO INTERNET</v>
      </c>
      <c r="P4098" s="16" t="str">
        <f t="shared" si="257"/>
        <v>NO INTERNET</v>
      </c>
    </row>
    <row r="4099" spans="1:16" x14ac:dyDescent="0.2">
      <c r="A4099">
        <v>10700</v>
      </c>
      <c r="B4099" t="b">
        <v>0</v>
      </c>
      <c r="C4099" t="s">
        <v>1453</v>
      </c>
      <c r="D4099" t="s">
        <v>5531</v>
      </c>
      <c r="E4099">
        <v>721</v>
      </c>
      <c r="F4099" t="s">
        <v>1460</v>
      </c>
      <c r="G4099" t="b">
        <v>1</v>
      </c>
      <c r="H4099" t="str">
        <f>VLOOKUP(A4099,all_municipalities!$A$2:$M$445,2,FALSE)</f>
        <v>St. Catharines, City of</v>
      </c>
      <c r="I4099" t="b">
        <f>VLOOKUP(A4099,all_municipalities!$A$2:$M$445,9,FALSE)</f>
        <v>0</v>
      </c>
      <c r="J4099" t="b">
        <f>VLOOKUP(A4099,all_municipalities!$A$2:$M$445,13, FALSE)</f>
        <v>0</v>
      </c>
      <c r="K4099" t="str">
        <f t="shared" si="258"/>
        <v>NONE</v>
      </c>
      <c r="L4099">
        <v>0</v>
      </c>
      <c r="M4099" t="str">
        <f t="shared" si="259"/>
        <v>10700 Councillor, Ward 2</v>
      </c>
      <c r="N4099" s="6" t="str">
        <f t="shared" ref="N4099:N4162" si="260">IF(I4099,M4099,"")</f>
        <v/>
      </c>
      <c r="O4099" s="15" t="str">
        <f>IF(I4099&lt;&gt;FALSE,VLOOKUP(H4099,internet_municipalities!$B$2:$W$226,22,FALSE),"NO INTERNET")</f>
        <v>NO INTERNET</v>
      </c>
      <c r="P4099" s="16" t="str">
        <f t="shared" si="257"/>
        <v>NO INTERNET</v>
      </c>
    </row>
    <row r="4100" spans="1:16" x14ac:dyDescent="0.2">
      <c r="A4100">
        <v>10701</v>
      </c>
      <c r="B4100" t="b">
        <v>1</v>
      </c>
      <c r="C4100" t="s">
        <v>1463</v>
      </c>
      <c r="D4100" t="s">
        <v>5532</v>
      </c>
      <c r="E4100">
        <v>429</v>
      </c>
      <c r="F4100">
        <v>82</v>
      </c>
      <c r="G4100" t="b">
        <v>0</v>
      </c>
      <c r="H4100" t="str">
        <f>VLOOKUP(A4100,all_municipalities!$A$2:$M$445,2,FALSE)</f>
        <v>St. Charles, Municipality of</v>
      </c>
      <c r="I4100" t="b">
        <f>VLOOKUP(A4100,all_municipalities!$A$2:$M$445,9,FALSE)</f>
        <v>0</v>
      </c>
      <c r="J4100" t="b">
        <f>VLOOKUP(A4100,all_municipalities!$A$2:$M$445,13, FALSE)</f>
        <v>0</v>
      </c>
      <c r="K4100" t="str">
        <f t="shared" si="258"/>
        <v>NONE</v>
      </c>
      <c r="L4100">
        <v>0</v>
      </c>
      <c r="M4100" t="str">
        <f t="shared" si="259"/>
        <v>10701 Councillor</v>
      </c>
      <c r="N4100" s="6" t="str">
        <f t="shared" si="260"/>
        <v/>
      </c>
      <c r="O4100" s="15" t="str">
        <f>IF(I4100&lt;&gt;FALSE,VLOOKUP(H4100,internet_municipalities!$B$2:$W$226,22,FALSE),"NO INTERNET")</f>
        <v>NO INTERNET</v>
      </c>
      <c r="P4100" s="16" t="str">
        <f t="shared" si="257"/>
        <v>NO INTERNET</v>
      </c>
    </row>
    <row r="4101" spans="1:16" x14ac:dyDescent="0.2">
      <c r="A4101">
        <v>10701</v>
      </c>
      <c r="B4101" t="b">
        <v>1</v>
      </c>
      <c r="C4101" t="s">
        <v>1463</v>
      </c>
      <c r="D4101" t="s">
        <v>5533</v>
      </c>
      <c r="E4101">
        <v>614</v>
      </c>
      <c r="F4101">
        <v>267</v>
      </c>
      <c r="G4101" t="b">
        <v>0</v>
      </c>
      <c r="H4101" t="str">
        <f>VLOOKUP(A4101,all_municipalities!$A$2:$M$445,2,FALSE)</f>
        <v>St. Charles, Municipality of</v>
      </c>
      <c r="I4101" t="b">
        <f>VLOOKUP(A4101,all_municipalities!$A$2:$M$445,9,FALSE)</f>
        <v>0</v>
      </c>
      <c r="J4101" t="b">
        <f>VLOOKUP(A4101,all_municipalities!$A$2:$M$445,13, FALSE)</f>
        <v>0</v>
      </c>
      <c r="K4101" t="str">
        <f t="shared" si="258"/>
        <v>NONE</v>
      </c>
      <c r="L4101">
        <v>0</v>
      </c>
      <c r="M4101" t="str">
        <f t="shared" si="259"/>
        <v>10701 Councillor</v>
      </c>
      <c r="N4101" s="6" t="str">
        <f t="shared" si="260"/>
        <v/>
      </c>
      <c r="O4101" s="15" t="str">
        <f>IF(I4101&lt;&gt;FALSE,VLOOKUP(H4101,internet_municipalities!$B$2:$W$226,22,FALSE),"NO INTERNET")</f>
        <v>NO INTERNET</v>
      </c>
      <c r="P4101" s="16" t="str">
        <f t="shared" si="257"/>
        <v>NO INTERNET</v>
      </c>
    </row>
    <row r="4102" spans="1:16" x14ac:dyDescent="0.2">
      <c r="A4102">
        <v>10701</v>
      </c>
      <c r="B4102" t="b">
        <v>1</v>
      </c>
      <c r="C4102" t="s">
        <v>1463</v>
      </c>
      <c r="D4102" t="s">
        <v>5534</v>
      </c>
      <c r="E4102">
        <v>513</v>
      </c>
      <c r="F4102">
        <v>166</v>
      </c>
      <c r="G4102" t="b">
        <v>0</v>
      </c>
      <c r="H4102" t="str">
        <f>VLOOKUP(A4102,all_municipalities!$A$2:$M$445,2,FALSE)</f>
        <v>St. Charles, Municipality of</v>
      </c>
      <c r="I4102" t="b">
        <f>VLOOKUP(A4102,all_municipalities!$A$2:$M$445,9,FALSE)</f>
        <v>0</v>
      </c>
      <c r="J4102" t="b">
        <f>VLOOKUP(A4102,all_municipalities!$A$2:$M$445,13, FALSE)</f>
        <v>0</v>
      </c>
      <c r="K4102" t="str">
        <f t="shared" si="258"/>
        <v>NONE</v>
      </c>
      <c r="L4102">
        <v>0</v>
      </c>
      <c r="M4102" t="str">
        <f t="shared" si="259"/>
        <v>10701 Councillor</v>
      </c>
      <c r="N4102" s="6" t="str">
        <f t="shared" si="260"/>
        <v/>
      </c>
      <c r="O4102" s="15" t="str">
        <f>IF(I4102&lt;&gt;FALSE,VLOOKUP(H4102,internet_municipalities!$B$2:$W$226,22,FALSE),"NO INTERNET")</f>
        <v>NO INTERNET</v>
      </c>
      <c r="P4102" s="16" t="str">
        <f t="shared" si="257"/>
        <v>NO INTERNET</v>
      </c>
    </row>
    <row r="4103" spans="1:16" x14ac:dyDescent="0.2">
      <c r="A4103">
        <v>10701</v>
      </c>
      <c r="B4103" t="b">
        <v>1</v>
      </c>
      <c r="C4103" t="s">
        <v>1463</v>
      </c>
      <c r="D4103" t="s">
        <v>5535</v>
      </c>
      <c r="E4103">
        <v>492</v>
      </c>
      <c r="F4103">
        <v>145</v>
      </c>
      <c r="G4103" t="b">
        <v>0</v>
      </c>
      <c r="H4103" t="str">
        <f>VLOOKUP(A4103,all_municipalities!$A$2:$M$445,2,FALSE)</f>
        <v>St. Charles, Municipality of</v>
      </c>
      <c r="I4103" t="b">
        <f>VLOOKUP(A4103,all_municipalities!$A$2:$M$445,9,FALSE)</f>
        <v>0</v>
      </c>
      <c r="J4103" t="b">
        <f>VLOOKUP(A4103,all_municipalities!$A$2:$M$445,13, FALSE)</f>
        <v>0</v>
      </c>
      <c r="K4103" t="str">
        <f t="shared" si="258"/>
        <v>NONE</v>
      </c>
      <c r="L4103">
        <v>0</v>
      </c>
      <c r="M4103" t="str">
        <f t="shared" si="259"/>
        <v>10701 Councillor</v>
      </c>
      <c r="N4103" s="6" t="str">
        <f t="shared" si="260"/>
        <v/>
      </c>
      <c r="O4103" s="15" t="str">
        <f>IF(I4103&lt;&gt;FALSE,VLOOKUP(H4103,internet_municipalities!$B$2:$W$226,22,FALSE),"NO INTERNET")</f>
        <v>NO INTERNET</v>
      </c>
      <c r="P4103" s="16" t="str">
        <f t="shared" ref="P4103:P4166" si="261">IF(I4103=TRUE,IF(F4103&lt;&gt;"Acclaimed",IF(F4103&lt;&gt;"Lost",F4103/O4103,"Lost"),"Acclaimed"),"NO INTERNET")</f>
        <v>NO INTERNET</v>
      </c>
    </row>
    <row r="4104" spans="1:16" x14ac:dyDescent="0.2">
      <c r="A4104">
        <v>10701</v>
      </c>
      <c r="B4104" t="b">
        <v>0</v>
      </c>
      <c r="C4104" t="s">
        <v>1463</v>
      </c>
      <c r="D4104" t="s">
        <v>5536</v>
      </c>
      <c r="E4104">
        <v>244</v>
      </c>
      <c r="F4104" t="s">
        <v>1460</v>
      </c>
      <c r="G4104" t="b">
        <v>0</v>
      </c>
      <c r="H4104" t="str">
        <f>VLOOKUP(A4104,all_municipalities!$A$2:$M$445,2,FALSE)</f>
        <v>St. Charles, Municipality of</v>
      </c>
      <c r="I4104" t="b">
        <f>VLOOKUP(A4104,all_municipalities!$A$2:$M$445,9,FALSE)</f>
        <v>0</v>
      </c>
      <c r="J4104" t="b">
        <f>VLOOKUP(A4104,all_municipalities!$A$2:$M$445,13, FALSE)</f>
        <v>0</v>
      </c>
      <c r="K4104" t="str">
        <f t="shared" si="258"/>
        <v>NONE</v>
      </c>
      <c r="L4104">
        <v>0</v>
      </c>
      <c r="M4104" t="str">
        <f t="shared" si="259"/>
        <v>10701 Councillor</v>
      </c>
      <c r="N4104" s="6" t="str">
        <f t="shared" si="260"/>
        <v/>
      </c>
      <c r="O4104" s="15" t="str">
        <f>IF(I4104&lt;&gt;FALSE,VLOOKUP(H4104,internet_municipalities!$B$2:$W$226,22,FALSE),"NO INTERNET")</f>
        <v>NO INTERNET</v>
      </c>
      <c r="P4104" s="16" t="str">
        <f t="shared" si="261"/>
        <v>NO INTERNET</v>
      </c>
    </row>
    <row r="4105" spans="1:16" x14ac:dyDescent="0.2">
      <c r="A4105">
        <v>10701</v>
      </c>
      <c r="B4105" t="b">
        <v>0</v>
      </c>
      <c r="C4105" t="s">
        <v>1463</v>
      </c>
      <c r="D4105" t="s">
        <v>5537</v>
      </c>
      <c r="E4105">
        <v>347</v>
      </c>
      <c r="F4105" t="s">
        <v>1460</v>
      </c>
      <c r="G4105" t="b">
        <v>0</v>
      </c>
      <c r="H4105" t="str">
        <f>VLOOKUP(A4105,all_municipalities!$A$2:$M$445,2,FALSE)</f>
        <v>St. Charles, Municipality of</v>
      </c>
      <c r="I4105" t="b">
        <f>VLOOKUP(A4105,all_municipalities!$A$2:$M$445,9,FALSE)</f>
        <v>0</v>
      </c>
      <c r="J4105" t="b">
        <f>VLOOKUP(A4105,all_municipalities!$A$2:$M$445,13, FALSE)</f>
        <v>0</v>
      </c>
      <c r="K4105" t="str">
        <f t="shared" si="258"/>
        <v>NONE</v>
      </c>
      <c r="L4105">
        <v>0</v>
      </c>
      <c r="M4105" t="str">
        <f t="shared" si="259"/>
        <v>10701 Councillor</v>
      </c>
      <c r="N4105" s="6" t="str">
        <f t="shared" si="260"/>
        <v/>
      </c>
      <c r="O4105" s="15" t="str">
        <f>IF(I4105&lt;&gt;FALSE,VLOOKUP(H4105,internet_municipalities!$B$2:$W$226,22,FALSE),"NO INTERNET")</f>
        <v>NO INTERNET</v>
      </c>
      <c r="P4105" s="16" t="str">
        <f t="shared" si="261"/>
        <v>NO INTERNET</v>
      </c>
    </row>
    <row r="4106" spans="1:16" x14ac:dyDescent="0.2">
      <c r="A4106">
        <v>10701</v>
      </c>
      <c r="B4106" t="b">
        <v>0</v>
      </c>
      <c r="C4106" t="s">
        <v>1463</v>
      </c>
      <c r="D4106" t="s">
        <v>5538</v>
      </c>
      <c r="E4106">
        <v>300</v>
      </c>
      <c r="F4106" t="s">
        <v>1460</v>
      </c>
      <c r="G4106" t="b">
        <v>0</v>
      </c>
      <c r="H4106" t="str">
        <f>VLOOKUP(A4106,all_municipalities!$A$2:$M$445,2,FALSE)</f>
        <v>St. Charles, Municipality of</v>
      </c>
      <c r="I4106" t="b">
        <f>VLOOKUP(A4106,all_municipalities!$A$2:$M$445,9,FALSE)</f>
        <v>0</v>
      </c>
      <c r="J4106" t="b">
        <f>VLOOKUP(A4106,all_municipalities!$A$2:$M$445,13, FALSE)</f>
        <v>0</v>
      </c>
      <c r="K4106" t="str">
        <f t="shared" si="258"/>
        <v>NONE</v>
      </c>
      <c r="L4106">
        <v>0</v>
      </c>
      <c r="M4106" t="str">
        <f t="shared" si="259"/>
        <v>10701 Councillor</v>
      </c>
      <c r="N4106" s="6" t="str">
        <f t="shared" si="260"/>
        <v/>
      </c>
      <c r="O4106" s="15" t="str">
        <f>IF(I4106&lt;&gt;FALSE,VLOOKUP(H4106,internet_municipalities!$B$2:$W$226,22,FALSE),"NO INTERNET")</f>
        <v>NO INTERNET</v>
      </c>
      <c r="P4106" s="16" t="str">
        <f t="shared" si="261"/>
        <v>NO INTERNET</v>
      </c>
    </row>
    <row r="4107" spans="1:16" x14ac:dyDescent="0.2">
      <c r="A4107">
        <v>19406</v>
      </c>
      <c r="B4107" t="b">
        <v>1</v>
      </c>
      <c r="C4107" t="s">
        <v>1453</v>
      </c>
      <c r="D4107" t="s">
        <v>5539</v>
      </c>
      <c r="E4107">
        <v>898</v>
      </c>
      <c r="F4107">
        <v>186</v>
      </c>
      <c r="G4107" t="b">
        <v>0</v>
      </c>
      <c r="H4107" t="str">
        <f>VLOOKUP(A4107,all_municipalities!$A$2:$M$445,2,FALSE)</f>
        <v>St. Clair, Township of</v>
      </c>
      <c r="I4107" t="b">
        <f>VLOOKUP(A4107,all_municipalities!$A$2:$M$445,9,FALSE)</f>
        <v>0</v>
      </c>
      <c r="J4107" t="b">
        <f>VLOOKUP(A4107,all_municipalities!$A$2:$M$445,13, FALSE)</f>
        <v>0</v>
      </c>
      <c r="K4107" t="str">
        <f t="shared" si="258"/>
        <v>NONE</v>
      </c>
      <c r="L4107">
        <v>0</v>
      </c>
      <c r="M4107" t="str">
        <f t="shared" si="259"/>
        <v>19406 Councillor, Ward 2</v>
      </c>
      <c r="N4107" s="6" t="str">
        <f t="shared" si="260"/>
        <v/>
      </c>
      <c r="O4107" s="15" t="str">
        <f>IF(I4107&lt;&gt;FALSE,VLOOKUP(H4107,internet_municipalities!$B$2:$W$226,22,FALSE),"NO INTERNET")</f>
        <v>NO INTERNET</v>
      </c>
      <c r="P4107" s="16" t="str">
        <f t="shared" si="261"/>
        <v>NO INTERNET</v>
      </c>
    </row>
    <row r="4108" spans="1:16" x14ac:dyDescent="0.2">
      <c r="A4108">
        <v>19406</v>
      </c>
      <c r="B4108" t="b">
        <v>1</v>
      </c>
      <c r="C4108" t="s">
        <v>1453</v>
      </c>
      <c r="D4108" t="s">
        <v>5540</v>
      </c>
      <c r="E4108">
        <v>735</v>
      </c>
      <c r="F4108">
        <v>23</v>
      </c>
      <c r="G4108" t="b">
        <v>0</v>
      </c>
      <c r="H4108" t="str">
        <f>VLOOKUP(A4108,all_municipalities!$A$2:$M$445,2,FALSE)</f>
        <v>St. Clair, Township of</v>
      </c>
      <c r="I4108" t="b">
        <f>VLOOKUP(A4108,all_municipalities!$A$2:$M$445,9,FALSE)</f>
        <v>0</v>
      </c>
      <c r="J4108" t="b">
        <f>VLOOKUP(A4108,all_municipalities!$A$2:$M$445,13, FALSE)</f>
        <v>0</v>
      </c>
      <c r="K4108" t="str">
        <f t="shared" si="258"/>
        <v>NONE</v>
      </c>
      <c r="L4108">
        <v>0</v>
      </c>
      <c r="M4108" t="str">
        <f t="shared" si="259"/>
        <v>19406 Councillor, Ward 2</v>
      </c>
      <c r="N4108" s="6" t="str">
        <f t="shared" si="260"/>
        <v/>
      </c>
      <c r="O4108" s="15" t="str">
        <f>IF(I4108&lt;&gt;FALSE,VLOOKUP(H4108,internet_municipalities!$B$2:$W$226,22,FALSE),"NO INTERNET")</f>
        <v>NO INTERNET</v>
      </c>
      <c r="P4108" s="16" t="str">
        <f t="shared" si="261"/>
        <v>NO INTERNET</v>
      </c>
    </row>
    <row r="4109" spans="1:16" x14ac:dyDescent="0.2">
      <c r="A4109">
        <v>19406</v>
      </c>
      <c r="B4109" t="b">
        <v>1</v>
      </c>
      <c r="C4109" t="s">
        <v>1456</v>
      </c>
      <c r="D4109" t="s">
        <v>5541</v>
      </c>
      <c r="E4109">
        <v>1662</v>
      </c>
      <c r="F4109">
        <v>601</v>
      </c>
      <c r="G4109" t="b">
        <v>0</v>
      </c>
      <c r="H4109" t="str">
        <f>VLOOKUP(A4109,all_municipalities!$A$2:$M$445,2,FALSE)</f>
        <v>St. Clair, Township of</v>
      </c>
      <c r="I4109" t="b">
        <f>VLOOKUP(A4109,all_municipalities!$A$2:$M$445,9,FALSE)</f>
        <v>0</v>
      </c>
      <c r="J4109" t="b">
        <f>VLOOKUP(A4109,all_municipalities!$A$2:$M$445,13, FALSE)</f>
        <v>0</v>
      </c>
      <c r="K4109" t="str">
        <f t="shared" si="258"/>
        <v>NONE</v>
      </c>
      <c r="L4109">
        <v>0</v>
      </c>
      <c r="M4109" t="str">
        <f t="shared" si="259"/>
        <v>19406 Councillor, Ward 1</v>
      </c>
      <c r="N4109" s="6" t="str">
        <f t="shared" si="260"/>
        <v/>
      </c>
      <c r="O4109" s="15" t="str">
        <f>IF(I4109&lt;&gt;FALSE,VLOOKUP(H4109,internet_municipalities!$B$2:$W$226,22,FALSE),"NO INTERNET")</f>
        <v>NO INTERNET</v>
      </c>
      <c r="P4109" s="16" t="str">
        <f t="shared" si="261"/>
        <v>NO INTERNET</v>
      </c>
    </row>
    <row r="4110" spans="1:16" x14ac:dyDescent="0.2">
      <c r="A4110">
        <v>19406</v>
      </c>
      <c r="B4110" t="b">
        <v>1</v>
      </c>
      <c r="C4110" t="s">
        <v>1456</v>
      </c>
      <c r="D4110" t="s">
        <v>5542</v>
      </c>
      <c r="E4110">
        <v>1736</v>
      </c>
      <c r="F4110">
        <v>675</v>
      </c>
      <c r="G4110" t="b">
        <v>0</v>
      </c>
      <c r="H4110" t="str">
        <f>VLOOKUP(A4110,all_municipalities!$A$2:$M$445,2,FALSE)</f>
        <v>St. Clair, Township of</v>
      </c>
      <c r="I4110" t="b">
        <f>VLOOKUP(A4110,all_municipalities!$A$2:$M$445,9,FALSE)</f>
        <v>0</v>
      </c>
      <c r="J4110" t="b">
        <f>VLOOKUP(A4110,all_municipalities!$A$2:$M$445,13, FALSE)</f>
        <v>0</v>
      </c>
      <c r="K4110" t="str">
        <f t="shared" si="258"/>
        <v>NONE</v>
      </c>
      <c r="L4110">
        <v>0</v>
      </c>
      <c r="M4110" t="str">
        <f t="shared" si="259"/>
        <v>19406 Councillor, Ward 1</v>
      </c>
      <c r="N4110" s="6" t="str">
        <f t="shared" si="260"/>
        <v/>
      </c>
      <c r="O4110" s="15" t="str">
        <f>IF(I4110&lt;&gt;FALSE,VLOOKUP(H4110,internet_municipalities!$B$2:$W$226,22,FALSE),"NO INTERNET")</f>
        <v>NO INTERNET</v>
      </c>
      <c r="P4110" s="16" t="str">
        <f t="shared" si="261"/>
        <v>NO INTERNET</v>
      </c>
    </row>
    <row r="4111" spans="1:16" x14ac:dyDescent="0.2">
      <c r="A4111">
        <v>19406</v>
      </c>
      <c r="B4111" t="b">
        <v>1</v>
      </c>
      <c r="C4111" t="s">
        <v>1456</v>
      </c>
      <c r="D4111" t="s">
        <v>5543</v>
      </c>
      <c r="E4111">
        <v>2033</v>
      </c>
      <c r="F4111">
        <v>972</v>
      </c>
      <c r="G4111" t="b">
        <v>0</v>
      </c>
      <c r="H4111" t="str">
        <f>VLOOKUP(A4111,all_municipalities!$A$2:$M$445,2,FALSE)</f>
        <v>St. Clair, Township of</v>
      </c>
      <c r="I4111" t="b">
        <f>VLOOKUP(A4111,all_municipalities!$A$2:$M$445,9,FALSE)</f>
        <v>0</v>
      </c>
      <c r="J4111" t="b">
        <f>VLOOKUP(A4111,all_municipalities!$A$2:$M$445,13, FALSE)</f>
        <v>0</v>
      </c>
      <c r="K4111" t="str">
        <f t="shared" si="258"/>
        <v>NONE</v>
      </c>
      <c r="L4111">
        <v>0</v>
      </c>
      <c r="M4111" t="str">
        <f t="shared" si="259"/>
        <v>19406 Councillor, Ward 1</v>
      </c>
      <c r="N4111" s="6" t="str">
        <f t="shared" si="260"/>
        <v/>
      </c>
      <c r="O4111" s="15" t="str">
        <f>IF(I4111&lt;&gt;FALSE,VLOOKUP(H4111,internet_municipalities!$B$2:$W$226,22,FALSE),"NO INTERNET")</f>
        <v>NO INTERNET</v>
      </c>
      <c r="P4111" s="16" t="str">
        <f t="shared" si="261"/>
        <v>NO INTERNET</v>
      </c>
    </row>
    <row r="4112" spans="1:16" x14ac:dyDescent="0.2">
      <c r="A4112">
        <v>19406</v>
      </c>
      <c r="B4112" t="b">
        <v>1</v>
      </c>
      <c r="C4112" t="s">
        <v>1479</v>
      </c>
      <c r="D4112" t="s">
        <v>5544</v>
      </c>
      <c r="E4112" t="s">
        <v>461</v>
      </c>
      <c r="F4112" t="s">
        <v>461</v>
      </c>
      <c r="G4112" t="b">
        <v>0</v>
      </c>
      <c r="H4112" t="str">
        <f>VLOOKUP(A4112,all_municipalities!$A$2:$M$445,2,FALSE)</f>
        <v>St. Clair, Township of</v>
      </c>
      <c r="I4112" t="b">
        <f>VLOOKUP(A4112,all_municipalities!$A$2:$M$445,9,FALSE)</f>
        <v>0</v>
      </c>
      <c r="J4112" t="b">
        <f>VLOOKUP(A4112,all_municipalities!$A$2:$M$445,13, FALSE)</f>
        <v>0</v>
      </c>
      <c r="K4112" t="str">
        <f t="shared" si="258"/>
        <v>NONE</v>
      </c>
      <c r="L4112">
        <v>0</v>
      </c>
      <c r="M4112" t="str">
        <f t="shared" si="259"/>
        <v>19406 Deputy Mayor</v>
      </c>
      <c r="N4112" s="6" t="str">
        <f t="shared" si="260"/>
        <v/>
      </c>
      <c r="O4112" s="15" t="str">
        <f>IF(I4112&lt;&gt;FALSE,VLOOKUP(H4112,internet_municipalities!$B$2:$W$226,22,FALSE),"NO INTERNET")</f>
        <v>NO INTERNET</v>
      </c>
      <c r="P4112" s="16" t="str">
        <f t="shared" si="261"/>
        <v>NO INTERNET</v>
      </c>
    </row>
    <row r="4113" spans="1:16" x14ac:dyDescent="0.2">
      <c r="A4113">
        <v>19406</v>
      </c>
      <c r="B4113" t="b">
        <v>0</v>
      </c>
      <c r="C4113" t="s">
        <v>1456</v>
      </c>
      <c r="D4113" t="s">
        <v>5545</v>
      </c>
      <c r="E4113">
        <v>1061</v>
      </c>
      <c r="F4113" t="s">
        <v>1460</v>
      </c>
      <c r="G4113" t="b">
        <v>0</v>
      </c>
      <c r="H4113" t="str">
        <f>VLOOKUP(A4113,all_municipalities!$A$2:$M$445,2,FALSE)</f>
        <v>St. Clair, Township of</v>
      </c>
      <c r="I4113" t="b">
        <f>VLOOKUP(A4113,all_municipalities!$A$2:$M$445,9,FALSE)</f>
        <v>0</v>
      </c>
      <c r="J4113" t="b">
        <f>VLOOKUP(A4113,all_municipalities!$A$2:$M$445,13, FALSE)</f>
        <v>0</v>
      </c>
      <c r="K4113" t="str">
        <f t="shared" si="258"/>
        <v>NONE</v>
      </c>
      <c r="L4113">
        <v>0</v>
      </c>
      <c r="M4113" t="str">
        <f t="shared" si="259"/>
        <v>19406 Councillor, Ward 1</v>
      </c>
      <c r="N4113" s="6" t="str">
        <f t="shared" si="260"/>
        <v/>
      </c>
      <c r="O4113" s="15" t="str">
        <f>IF(I4113&lt;&gt;FALSE,VLOOKUP(H4113,internet_municipalities!$B$2:$W$226,22,FALSE),"NO INTERNET")</f>
        <v>NO INTERNET</v>
      </c>
      <c r="P4113" s="16" t="str">
        <f t="shared" si="261"/>
        <v>NO INTERNET</v>
      </c>
    </row>
    <row r="4114" spans="1:16" x14ac:dyDescent="0.2">
      <c r="A4114">
        <v>19406</v>
      </c>
      <c r="B4114" t="b">
        <v>0</v>
      </c>
      <c r="C4114" t="s">
        <v>1456</v>
      </c>
      <c r="D4114" t="s">
        <v>5546</v>
      </c>
      <c r="E4114">
        <v>1012</v>
      </c>
      <c r="F4114" t="s">
        <v>1460</v>
      </c>
      <c r="G4114" t="b">
        <v>0</v>
      </c>
      <c r="H4114" t="str">
        <f>VLOOKUP(A4114,all_municipalities!$A$2:$M$445,2,FALSE)</f>
        <v>St. Clair, Township of</v>
      </c>
      <c r="I4114" t="b">
        <f>VLOOKUP(A4114,all_municipalities!$A$2:$M$445,9,FALSE)</f>
        <v>0</v>
      </c>
      <c r="J4114" t="b">
        <f>VLOOKUP(A4114,all_municipalities!$A$2:$M$445,13, FALSE)</f>
        <v>0</v>
      </c>
      <c r="K4114" t="str">
        <f t="shared" si="258"/>
        <v>NONE</v>
      </c>
      <c r="L4114">
        <v>0</v>
      </c>
      <c r="M4114" t="str">
        <f t="shared" si="259"/>
        <v>19406 Councillor, Ward 1</v>
      </c>
      <c r="N4114" s="6" t="str">
        <f t="shared" si="260"/>
        <v/>
      </c>
      <c r="O4114" s="15" t="str">
        <f>IF(I4114&lt;&gt;FALSE,VLOOKUP(H4114,internet_municipalities!$B$2:$W$226,22,FALSE),"NO INTERNET")</f>
        <v>NO INTERNET</v>
      </c>
      <c r="P4114" s="16" t="str">
        <f t="shared" si="261"/>
        <v>NO INTERNET</v>
      </c>
    </row>
    <row r="4115" spans="1:16" x14ac:dyDescent="0.2">
      <c r="A4115">
        <v>19406</v>
      </c>
      <c r="B4115" t="b">
        <v>0</v>
      </c>
      <c r="C4115" t="s">
        <v>1456</v>
      </c>
      <c r="D4115" t="s">
        <v>5547</v>
      </c>
      <c r="E4115">
        <v>616</v>
      </c>
      <c r="F4115" t="s">
        <v>1460</v>
      </c>
      <c r="G4115" t="b">
        <v>0</v>
      </c>
      <c r="H4115" t="str">
        <f>VLOOKUP(A4115,all_municipalities!$A$2:$M$445,2,FALSE)</f>
        <v>St. Clair, Township of</v>
      </c>
      <c r="I4115" t="b">
        <f>VLOOKUP(A4115,all_municipalities!$A$2:$M$445,9,FALSE)</f>
        <v>0</v>
      </c>
      <c r="J4115" t="b">
        <f>VLOOKUP(A4115,all_municipalities!$A$2:$M$445,13, FALSE)</f>
        <v>0</v>
      </c>
      <c r="K4115" t="str">
        <f t="shared" si="258"/>
        <v>NONE</v>
      </c>
      <c r="L4115">
        <v>0</v>
      </c>
      <c r="M4115" t="str">
        <f t="shared" si="259"/>
        <v>19406 Councillor, Ward 1</v>
      </c>
      <c r="N4115" s="6" t="str">
        <f t="shared" si="260"/>
        <v/>
      </c>
      <c r="O4115" s="15" t="str">
        <f>IF(I4115&lt;&gt;FALSE,VLOOKUP(H4115,internet_municipalities!$B$2:$W$226,22,FALSE),"NO INTERNET")</f>
        <v>NO INTERNET</v>
      </c>
      <c r="P4115" s="16" t="str">
        <f t="shared" si="261"/>
        <v>NO INTERNET</v>
      </c>
    </row>
    <row r="4116" spans="1:16" x14ac:dyDescent="0.2">
      <c r="A4116">
        <v>19406</v>
      </c>
      <c r="B4116" t="b">
        <v>0</v>
      </c>
      <c r="C4116" t="s">
        <v>1453</v>
      </c>
      <c r="D4116" t="s">
        <v>5548</v>
      </c>
      <c r="E4116">
        <v>712</v>
      </c>
      <c r="F4116" t="s">
        <v>1460</v>
      </c>
      <c r="G4116" t="b">
        <v>0</v>
      </c>
      <c r="H4116" t="str">
        <f>VLOOKUP(A4116,all_municipalities!$A$2:$M$445,2,FALSE)</f>
        <v>St. Clair, Township of</v>
      </c>
      <c r="I4116" t="b">
        <f>VLOOKUP(A4116,all_municipalities!$A$2:$M$445,9,FALSE)</f>
        <v>0</v>
      </c>
      <c r="J4116" t="b">
        <f>VLOOKUP(A4116,all_municipalities!$A$2:$M$445,13, FALSE)</f>
        <v>0</v>
      </c>
      <c r="K4116" t="str">
        <f t="shared" si="258"/>
        <v>NONE</v>
      </c>
      <c r="L4116">
        <v>0</v>
      </c>
      <c r="M4116" t="str">
        <f t="shared" si="259"/>
        <v>19406 Councillor, Ward 2</v>
      </c>
      <c r="N4116" s="6" t="str">
        <f t="shared" si="260"/>
        <v/>
      </c>
      <c r="O4116" s="15" t="str">
        <f>IF(I4116&lt;&gt;FALSE,VLOOKUP(H4116,internet_municipalities!$B$2:$W$226,22,FALSE),"NO INTERNET")</f>
        <v>NO INTERNET</v>
      </c>
      <c r="P4116" s="16" t="str">
        <f t="shared" si="261"/>
        <v>NO INTERNET</v>
      </c>
    </row>
    <row r="4117" spans="1:16" x14ac:dyDescent="0.2">
      <c r="A4117">
        <v>19406</v>
      </c>
      <c r="B4117" t="b">
        <v>0</v>
      </c>
      <c r="C4117" t="s">
        <v>1453</v>
      </c>
      <c r="D4117" t="s">
        <v>4409</v>
      </c>
      <c r="E4117">
        <v>437</v>
      </c>
      <c r="F4117" t="s">
        <v>1460</v>
      </c>
      <c r="G4117" t="b">
        <v>0</v>
      </c>
      <c r="H4117" t="str">
        <f>VLOOKUP(A4117,all_municipalities!$A$2:$M$445,2,FALSE)</f>
        <v>St. Clair, Township of</v>
      </c>
      <c r="I4117" t="b">
        <f>VLOOKUP(A4117,all_municipalities!$A$2:$M$445,9,FALSE)</f>
        <v>0</v>
      </c>
      <c r="J4117" t="b">
        <f>VLOOKUP(A4117,all_municipalities!$A$2:$M$445,13, FALSE)</f>
        <v>0</v>
      </c>
      <c r="K4117" t="str">
        <f t="shared" si="258"/>
        <v>NONE</v>
      </c>
      <c r="L4117">
        <v>0</v>
      </c>
      <c r="M4117" t="str">
        <f t="shared" si="259"/>
        <v>19406 Councillor, Ward 2</v>
      </c>
      <c r="N4117" s="6" t="str">
        <f t="shared" si="260"/>
        <v/>
      </c>
      <c r="O4117" s="15" t="str">
        <f>IF(I4117&lt;&gt;FALSE,VLOOKUP(H4117,internet_municipalities!$B$2:$W$226,22,FALSE),"NO INTERNET")</f>
        <v>NO INTERNET</v>
      </c>
      <c r="P4117" s="16" t="str">
        <f t="shared" si="261"/>
        <v>NO INTERNET</v>
      </c>
    </row>
    <row r="4118" spans="1:16" x14ac:dyDescent="0.2">
      <c r="A4118">
        <v>10560</v>
      </c>
      <c r="B4118" t="b">
        <v>1</v>
      </c>
      <c r="C4118" t="s">
        <v>1463</v>
      </c>
      <c r="D4118" t="s">
        <v>5549</v>
      </c>
      <c r="E4118">
        <v>514</v>
      </c>
      <c r="F4118">
        <v>190</v>
      </c>
      <c r="G4118" t="b">
        <v>0</v>
      </c>
      <c r="H4118" t="str">
        <f>VLOOKUP(A4118,all_municipalities!$A$2:$M$445,2,FALSE)</f>
        <v>St. Joseph, Township of</v>
      </c>
      <c r="I4118" t="b">
        <f>VLOOKUP(A4118,all_municipalities!$A$2:$M$445,9,FALSE)</f>
        <v>0</v>
      </c>
      <c r="J4118" t="b">
        <f>VLOOKUP(A4118,all_municipalities!$A$2:$M$445,13, FALSE)</f>
        <v>0</v>
      </c>
      <c r="K4118" t="str">
        <f t="shared" si="258"/>
        <v>NONE</v>
      </c>
      <c r="L4118">
        <v>0</v>
      </c>
      <c r="M4118" t="str">
        <f t="shared" si="259"/>
        <v>10560 Councillor</v>
      </c>
      <c r="N4118" s="6" t="str">
        <f t="shared" si="260"/>
        <v/>
      </c>
      <c r="O4118" s="15" t="str">
        <f>IF(I4118&lt;&gt;FALSE,VLOOKUP(H4118,internet_municipalities!$B$2:$W$226,22,FALSE),"NO INTERNET")</f>
        <v>NO INTERNET</v>
      </c>
      <c r="P4118" s="16" t="str">
        <f t="shared" si="261"/>
        <v>NO INTERNET</v>
      </c>
    </row>
    <row r="4119" spans="1:16" x14ac:dyDescent="0.2">
      <c r="A4119">
        <v>10560</v>
      </c>
      <c r="B4119" t="b">
        <v>1</v>
      </c>
      <c r="C4119" t="s">
        <v>1463</v>
      </c>
      <c r="D4119" t="s">
        <v>5550</v>
      </c>
      <c r="E4119">
        <v>586</v>
      </c>
      <c r="F4119">
        <v>262</v>
      </c>
      <c r="G4119" t="b">
        <v>0</v>
      </c>
      <c r="H4119" t="str">
        <f>VLOOKUP(A4119,all_municipalities!$A$2:$M$445,2,FALSE)</f>
        <v>St. Joseph, Township of</v>
      </c>
      <c r="I4119" t="b">
        <f>VLOOKUP(A4119,all_municipalities!$A$2:$M$445,9,FALSE)</f>
        <v>0</v>
      </c>
      <c r="J4119" t="b">
        <f>VLOOKUP(A4119,all_municipalities!$A$2:$M$445,13, FALSE)</f>
        <v>0</v>
      </c>
      <c r="K4119" t="str">
        <f t="shared" si="258"/>
        <v>NONE</v>
      </c>
      <c r="L4119">
        <v>0</v>
      </c>
      <c r="M4119" t="str">
        <f t="shared" si="259"/>
        <v>10560 Councillor</v>
      </c>
      <c r="N4119" s="6" t="str">
        <f t="shared" si="260"/>
        <v/>
      </c>
      <c r="O4119" s="15" t="str">
        <f>IF(I4119&lt;&gt;FALSE,VLOOKUP(H4119,internet_municipalities!$B$2:$W$226,22,FALSE),"NO INTERNET")</f>
        <v>NO INTERNET</v>
      </c>
      <c r="P4119" s="16" t="str">
        <f t="shared" si="261"/>
        <v>NO INTERNET</v>
      </c>
    </row>
    <row r="4120" spans="1:16" x14ac:dyDescent="0.2">
      <c r="A4120">
        <v>10560</v>
      </c>
      <c r="B4120" t="b">
        <v>1</v>
      </c>
      <c r="C4120" t="s">
        <v>1463</v>
      </c>
      <c r="D4120" t="s">
        <v>5551</v>
      </c>
      <c r="E4120">
        <v>548</v>
      </c>
      <c r="F4120">
        <v>224</v>
      </c>
      <c r="G4120" t="b">
        <v>0</v>
      </c>
      <c r="H4120" t="str">
        <f>VLOOKUP(A4120,all_municipalities!$A$2:$M$445,2,FALSE)</f>
        <v>St. Joseph, Township of</v>
      </c>
      <c r="I4120" t="b">
        <f>VLOOKUP(A4120,all_municipalities!$A$2:$M$445,9,FALSE)</f>
        <v>0</v>
      </c>
      <c r="J4120" t="b">
        <f>VLOOKUP(A4120,all_municipalities!$A$2:$M$445,13, FALSE)</f>
        <v>0</v>
      </c>
      <c r="K4120" t="str">
        <f t="shared" si="258"/>
        <v>NONE</v>
      </c>
      <c r="L4120">
        <v>0</v>
      </c>
      <c r="M4120" t="str">
        <f t="shared" si="259"/>
        <v>10560 Councillor</v>
      </c>
      <c r="N4120" s="6" t="str">
        <f t="shared" si="260"/>
        <v/>
      </c>
      <c r="O4120" s="15" t="str">
        <f>IF(I4120&lt;&gt;FALSE,VLOOKUP(H4120,internet_municipalities!$B$2:$W$226,22,FALSE),"NO INTERNET")</f>
        <v>NO INTERNET</v>
      </c>
      <c r="P4120" s="16" t="str">
        <f t="shared" si="261"/>
        <v>NO INTERNET</v>
      </c>
    </row>
    <row r="4121" spans="1:16" x14ac:dyDescent="0.2">
      <c r="A4121">
        <v>10560</v>
      </c>
      <c r="B4121" t="b">
        <v>1</v>
      </c>
      <c r="C4121" t="s">
        <v>1463</v>
      </c>
      <c r="D4121" t="s">
        <v>5552</v>
      </c>
      <c r="E4121">
        <v>584</v>
      </c>
      <c r="F4121">
        <v>260</v>
      </c>
      <c r="G4121" t="b">
        <v>0</v>
      </c>
      <c r="H4121" t="str">
        <f>VLOOKUP(A4121,all_municipalities!$A$2:$M$445,2,FALSE)</f>
        <v>St. Joseph, Township of</v>
      </c>
      <c r="I4121" t="b">
        <f>VLOOKUP(A4121,all_municipalities!$A$2:$M$445,9,FALSE)</f>
        <v>0</v>
      </c>
      <c r="J4121" t="b">
        <f>VLOOKUP(A4121,all_municipalities!$A$2:$M$445,13, FALSE)</f>
        <v>0</v>
      </c>
      <c r="K4121" t="str">
        <f t="shared" si="258"/>
        <v>NONE</v>
      </c>
      <c r="L4121">
        <v>0</v>
      </c>
      <c r="M4121" t="str">
        <f t="shared" si="259"/>
        <v>10560 Councillor</v>
      </c>
      <c r="N4121" s="6" t="str">
        <f t="shared" si="260"/>
        <v/>
      </c>
      <c r="O4121" s="15" t="str">
        <f>IF(I4121&lt;&gt;FALSE,VLOOKUP(H4121,internet_municipalities!$B$2:$W$226,22,FALSE),"NO INTERNET")</f>
        <v>NO INTERNET</v>
      </c>
      <c r="P4121" s="16" t="str">
        <f t="shared" si="261"/>
        <v>NO INTERNET</v>
      </c>
    </row>
    <row r="4122" spans="1:16" x14ac:dyDescent="0.2">
      <c r="A4122">
        <v>10560</v>
      </c>
      <c r="B4122" t="b">
        <v>0</v>
      </c>
      <c r="C4122" t="s">
        <v>1463</v>
      </c>
      <c r="D4122" t="s">
        <v>5553</v>
      </c>
      <c r="E4122">
        <v>278</v>
      </c>
      <c r="F4122" t="s">
        <v>1460</v>
      </c>
      <c r="G4122" t="b">
        <v>0</v>
      </c>
      <c r="H4122" t="str">
        <f>VLOOKUP(A4122,all_municipalities!$A$2:$M$445,2,FALSE)</f>
        <v>St. Joseph, Township of</v>
      </c>
      <c r="I4122" t="b">
        <f>VLOOKUP(A4122,all_municipalities!$A$2:$M$445,9,FALSE)</f>
        <v>0</v>
      </c>
      <c r="J4122" t="b">
        <f>VLOOKUP(A4122,all_municipalities!$A$2:$M$445,13, FALSE)</f>
        <v>0</v>
      </c>
      <c r="K4122" t="str">
        <f t="shared" si="258"/>
        <v>NONE</v>
      </c>
      <c r="L4122">
        <v>0</v>
      </c>
      <c r="M4122" t="str">
        <f t="shared" si="259"/>
        <v>10560 Councillor</v>
      </c>
      <c r="N4122" s="6" t="str">
        <f t="shared" si="260"/>
        <v/>
      </c>
      <c r="O4122" s="15" t="str">
        <f>IF(I4122&lt;&gt;FALSE,VLOOKUP(H4122,internet_municipalities!$B$2:$W$226,22,FALSE),"NO INTERNET")</f>
        <v>NO INTERNET</v>
      </c>
      <c r="P4122" s="16" t="str">
        <f t="shared" si="261"/>
        <v>NO INTERNET</v>
      </c>
    </row>
    <row r="4123" spans="1:16" x14ac:dyDescent="0.2">
      <c r="A4123">
        <v>10560</v>
      </c>
      <c r="B4123" t="b">
        <v>0</v>
      </c>
      <c r="C4123" t="s">
        <v>1463</v>
      </c>
      <c r="D4123" t="s">
        <v>5554</v>
      </c>
      <c r="E4123">
        <v>324</v>
      </c>
      <c r="F4123" t="s">
        <v>1460</v>
      </c>
      <c r="G4123" t="b">
        <v>0</v>
      </c>
      <c r="H4123" t="str">
        <f>VLOOKUP(A4123,all_municipalities!$A$2:$M$445,2,FALSE)</f>
        <v>St. Joseph, Township of</v>
      </c>
      <c r="I4123" t="b">
        <f>VLOOKUP(A4123,all_municipalities!$A$2:$M$445,9,FALSE)</f>
        <v>0</v>
      </c>
      <c r="J4123" t="b">
        <f>VLOOKUP(A4123,all_municipalities!$A$2:$M$445,13, FALSE)</f>
        <v>0</v>
      </c>
      <c r="K4123" t="str">
        <f t="shared" si="258"/>
        <v>NONE</v>
      </c>
      <c r="L4123">
        <v>0</v>
      </c>
      <c r="M4123" t="str">
        <f t="shared" si="259"/>
        <v>10560 Councillor</v>
      </c>
      <c r="N4123" s="6" t="str">
        <f t="shared" si="260"/>
        <v/>
      </c>
      <c r="O4123" s="15" t="str">
        <f>IF(I4123&lt;&gt;FALSE,VLOOKUP(H4123,internet_municipalities!$B$2:$W$226,22,FALSE),"NO INTERNET")</f>
        <v>NO INTERNET</v>
      </c>
      <c r="P4123" s="16" t="str">
        <f t="shared" si="261"/>
        <v>NO INTERNET</v>
      </c>
    </row>
    <row r="4124" spans="1:16" x14ac:dyDescent="0.2">
      <c r="A4124">
        <v>10705</v>
      </c>
      <c r="B4124" t="b">
        <v>1</v>
      </c>
      <c r="C4124" t="s">
        <v>1463</v>
      </c>
      <c r="D4124" t="s">
        <v>5555</v>
      </c>
      <c r="E4124">
        <v>1049</v>
      </c>
      <c r="F4124">
        <v>280</v>
      </c>
      <c r="G4124" t="b">
        <v>0</v>
      </c>
      <c r="H4124" t="str">
        <f>VLOOKUP(A4124,all_municipalities!$A$2:$M$445,2,FALSE)</f>
        <v>St. Marys, Town of</v>
      </c>
      <c r="I4124" t="b">
        <f>VLOOKUP(A4124,all_municipalities!$A$2:$M$445,9,FALSE)</f>
        <v>0</v>
      </c>
      <c r="J4124" t="b">
        <f>VLOOKUP(A4124,all_municipalities!$A$2:$M$445,13, FALSE)</f>
        <v>0</v>
      </c>
      <c r="K4124" t="str">
        <f t="shared" si="258"/>
        <v>NONE</v>
      </c>
      <c r="L4124">
        <v>0</v>
      </c>
      <c r="M4124" t="str">
        <f t="shared" si="259"/>
        <v>10705 Councillor</v>
      </c>
      <c r="N4124" s="6" t="str">
        <f t="shared" si="260"/>
        <v/>
      </c>
      <c r="O4124" s="15" t="str">
        <f>IF(I4124&lt;&gt;FALSE,VLOOKUP(H4124,internet_municipalities!$B$2:$W$226,22,FALSE),"NO INTERNET")</f>
        <v>NO INTERNET</v>
      </c>
      <c r="P4124" s="16" t="str">
        <f t="shared" si="261"/>
        <v>NO INTERNET</v>
      </c>
    </row>
    <row r="4125" spans="1:16" x14ac:dyDescent="0.2">
      <c r="A4125">
        <v>10705</v>
      </c>
      <c r="B4125" t="b">
        <v>1</v>
      </c>
      <c r="C4125" t="s">
        <v>1463</v>
      </c>
      <c r="D4125" t="s">
        <v>5556</v>
      </c>
      <c r="E4125">
        <v>1086</v>
      </c>
      <c r="F4125">
        <v>317</v>
      </c>
      <c r="G4125" t="b">
        <v>0</v>
      </c>
      <c r="H4125" t="str">
        <f>VLOOKUP(A4125,all_municipalities!$A$2:$M$445,2,FALSE)</f>
        <v>St. Marys, Town of</v>
      </c>
      <c r="I4125" t="b">
        <f>VLOOKUP(A4125,all_municipalities!$A$2:$M$445,9,FALSE)</f>
        <v>0</v>
      </c>
      <c r="J4125" t="b">
        <f>VLOOKUP(A4125,all_municipalities!$A$2:$M$445,13, FALSE)</f>
        <v>0</v>
      </c>
      <c r="K4125" t="str">
        <f t="shared" si="258"/>
        <v>NONE</v>
      </c>
      <c r="L4125">
        <v>0</v>
      </c>
      <c r="M4125" t="str">
        <f t="shared" si="259"/>
        <v>10705 Councillor</v>
      </c>
      <c r="N4125" s="6" t="str">
        <f t="shared" si="260"/>
        <v/>
      </c>
      <c r="O4125" s="15" t="str">
        <f>IF(I4125&lt;&gt;FALSE,VLOOKUP(H4125,internet_municipalities!$B$2:$W$226,22,FALSE),"NO INTERNET")</f>
        <v>NO INTERNET</v>
      </c>
      <c r="P4125" s="16" t="str">
        <f t="shared" si="261"/>
        <v>NO INTERNET</v>
      </c>
    </row>
    <row r="4126" spans="1:16" x14ac:dyDescent="0.2">
      <c r="A4126">
        <v>10705</v>
      </c>
      <c r="B4126" t="b">
        <v>1</v>
      </c>
      <c r="C4126" t="s">
        <v>1463</v>
      </c>
      <c r="D4126" t="s">
        <v>5557</v>
      </c>
      <c r="E4126">
        <v>875</v>
      </c>
      <c r="F4126">
        <v>106</v>
      </c>
      <c r="G4126" t="b">
        <v>0</v>
      </c>
      <c r="H4126" t="str">
        <f>VLOOKUP(A4126,all_municipalities!$A$2:$M$445,2,FALSE)</f>
        <v>St. Marys, Town of</v>
      </c>
      <c r="I4126" t="b">
        <f>VLOOKUP(A4126,all_municipalities!$A$2:$M$445,9,FALSE)</f>
        <v>0</v>
      </c>
      <c r="J4126" t="b">
        <f>VLOOKUP(A4126,all_municipalities!$A$2:$M$445,13, FALSE)</f>
        <v>0</v>
      </c>
      <c r="K4126" t="str">
        <f t="shared" si="258"/>
        <v>NONE</v>
      </c>
      <c r="L4126">
        <v>0</v>
      </c>
      <c r="M4126" t="str">
        <f t="shared" si="259"/>
        <v>10705 Councillor</v>
      </c>
      <c r="N4126" s="6" t="str">
        <f t="shared" si="260"/>
        <v/>
      </c>
      <c r="O4126" s="15" t="str">
        <f>IF(I4126&lt;&gt;FALSE,VLOOKUP(H4126,internet_municipalities!$B$2:$W$226,22,FALSE),"NO INTERNET")</f>
        <v>NO INTERNET</v>
      </c>
      <c r="P4126" s="16" t="str">
        <f t="shared" si="261"/>
        <v>NO INTERNET</v>
      </c>
    </row>
    <row r="4127" spans="1:16" x14ac:dyDescent="0.2">
      <c r="A4127">
        <v>10705</v>
      </c>
      <c r="B4127" t="b">
        <v>1</v>
      </c>
      <c r="C4127" t="s">
        <v>1463</v>
      </c>
      <c r="D4127" t="s">
        <v>5558</v>
      </c>
      <c r="E4127">
        <v>1019</v>
      </c>
      <c r="F4127">
        <v>250</v>
      </c>
      <c r="G4127" t="b">
        <v>0</v>
      </c>
      <c r="H4127" t="str">
        <f>VLOOKUP(A4127,all_municipalities!$A$2:$M$445,2,FALSE)</f>
        <v>St. Marys, Town of</v>
      </c>
      <c r="I4127" t="b">
        <f>VLOOKUP(A4127,all_municipalities!$A$2:$M$445,9,FALSE)</f>
        <v>0</v>
      </c>
      <c r="J4127" t="b">
        <f>VLOOKUP(A4127,all_municipalities!$A$2:$M$445,13, FALSE)</f>
        <v>0</v>
      </c>
      <c r="K4127" t="str">
        <f t="shared" si="258"/>
        <v>NONE</v>
      </c>
      <c r="L4127">
        <v>0</v>
      </c>
      <c r="M4127" t="str">
        <f t="shared" si="259"/>
        <v>10705 Councillor</v>
      </c>
      <c r="N4127" s="6" t="str">
        <f t="shared" si="260"/>
        <v/>
      </c>
      <c r="O4127" s="15" t="str">
        <f>IF(I4127&lt;&gt;FALSE,VLOOKUP(H4127,internet_municipalities!$B$2:$W$226,22,FALSE),"NO INTERNET")</f>
        <v>NO INTERNET</v>
      </c>
      <c r="P4127" s="16" t="str">
        <f t="shared" si="261"/>
        <v>NO INTERNET</v>
      </c>
    </row>
    <row r="4128" spans="1:16" x14ac:dyDescent="0.2">
      <c r="A4128">
        <v>10705</v>
      </c>
      <c r="B4128" t="b">
        <v>1</v>
      </c>
      <c r="C4128" t="s">
        <v>1463</v>
      </c>
      <c r="D4128" t="s">
        <v>5559</v>
      </c>
      <c r="E4128">
        <v>1103</v>
      </c>
      <c r="F4128">
        <v>334</v>
      </c>
      <c r="G4128" t="b">
        <v>0</v>
      </c>
      <c r="H4128" t="str">
        <f>VLOOKUP(A4128,all_municipalities!$A$2:$M$445,2,FALSE)</f>
        <v>St. Marys, Town of</v>
      </c>
      <c r="I4128" t="b">
        <f>VLOOKUP(A4128,all_municipalities!$A$2:$M$445,9,FALSE)</f>
        <v>0</v>
      </c>
      <c r="J4128" t="b">
        <f>VLOOKUP(A4128,all_municipalities!$A$2:$M$445,13, FALSE)</f>
        <v>0</v>
      </c>
      <c r="K4128" t="str">
        <f t="shared" si="258"/>
        <v>NONE</v>
      </c>
      <c r="L4128">
        <v>0</v>
      </c>
      <c r="M4128" t="str">
        <f t="shared" si="259"/>
        <v>10705 Councillor</v>
      </c>
      <c r="N4128" s="6" t="str">
        <f t="shared" si="260"/>
        <v/>
      </c>
      <c r="O4128" s="15" t="str">
        <f>IF(I4128&lt;&gt;FALSE,VLOOKUP(H4128,internet_municipalities!$B$2:$W$226,22,FALSE),"NO INTERNET")</f>
        <v>NO INTERNET</v>
      </c>
      <c r="P4128" s="16" t="str">
        <f t="shared" si="261"/>
        <v>NO INTERNET</v>
      </c>
    </row>
    <row r="4129" spans="1:16" x14ac:dyDescent="0.2">
      <c r="A4129">
        <v>10705</v>
      </c>
      <c r="B4129" t="b">
        <v>1</v>
      </c>
      <c r="C4129" t="s">
        <v>1463</v>
      </c>
      <c r="D4129" t="s">
        <v>5560</v>
      </c>
      <c r="E4129">
        <v>1132</v>
      </c>
      <c r="F4129">
        <v>363</v>
      </c>
      <c r="G4129" t="b">
        <v>0</v>
      </c>
      <c r="H4129" t="str">
        <f>VLOOKUP(A4129,all_municipalities!$A$2:$M$445,2,FALSE)</f>
        <v>St. Marys, Town of</v>
      </c>
      <c r="I4129" t="b">
        <f>VLOOKUP(A4129,all_municipalities!$A$2:$M$445,9,FALSE)</f>
        <v>0</v>
      </c>
      <c r="J4129" t="b">
        <f>VLOOKUP(A4129,all_municipalities!$A$2:$M$445,13, FALSE)</f>
        <v>0</v>
      </c>
      <c r="K4129" t="str">
        <f t="shared" si="258"/>
        <v>NONE</v>
      </c>
      <c r="L4129">
        <v>0</v>
      </c>
      <c r="M4129" t="str">
        <f t="shared" si="259"/>
        <v>10705 Councillor</v>
      </c>
      <c r="N4129" s="6" t="str">
        <f t="shared" si="260"/>
        <v/>
      </c>
      <c r="O4129" s="15" t="str">
        <f>IF(I4129&lt;&gt;FALSE,VLOOKUP(H4129,internet_municipalities!$B$2:$W$226,22,FALSE),"NO INTERNET")</f>
        <v>NO INTERNET</v>
      </c>
      <c r="P4129" s="16" t="str">
        <f t="shared" si="261"/>
        <v>NO INTERNET</v>
      </c>
    </row>
    <row r="4130" spans="1:16" x14ac:dyDescent="0.2">
      <c r="A4130">
        <v>10705</v>
      </c>
      <c r="B4130" t="b">
        <v>0</v>
      </c>
      <c r="C4130" t="s">
        <v>1463</v>
      </c>
      <c r="D4130" t="s">
        <v>5561</v>
      </c>
      <c r="E4130">
        <v>84</v>
      </c>
      <c r="F4130" t="s">
        <v>1460</v>
      </c>
      <c r="G4130" t="b">
        <v>0</v>
      </c>
      <c r="H4130" t="str">
        <f>VLOOKUP(A4130,all_municipalities!$A$2:$M$445,2,FALSE)</f>
        <v>St. Marys, Town of</v>
      </c>
      <c r="I4130" t="b">
        <f>VLOOKUP(A4130,all_municipalities!$A$2:$M$445,9,FALSE)</f>
        <v>0</v>
      </c>
      <c r="J4130" t="b">
        <f>VLOOKUP(A4130,all_municipalities!$A$2:$M$445,13, FALSE)</f>
        <v>0</v>
      </c>
      <c r="K4130" t="str">
        <f t="shared" si="258"/>
        <v>NONE</v>
      </c>
      <c r="L4130">
        <v>0</v>
      </c>
      <c r="M4130" t="str">
        <f t="shared" si="259"/>
        <v>10705 Councillor</v>
      </c>
      <c r="N4130" s="6" t="str">
        <f t="shared" si="260"/>
        <v/>
      </c>
      <c r="O4130" s="15" t="str">
        <f>IF(I4130&lt;&gt;FALSE,VLOOKUP(H4130,internet_municipalities!$B$2:$W$226,22,FALSE),"NO INTERNET")</f>
        <v>NO INTERNET</v>
      </c>
      <c r="P4130" s="16" t="str">
        <f t="shared" si="261"/>
        <v>NO INTERNET</v>
      </c>
    </row>
    <row r="4131" spans="1:16" x14ac:dyDescent="0.2">
      <c r="A4131">
        <v>10705</v>
      </c>
      <c r="B4131" t="b">
        <v>0</v>
      </c>
      <c r="C4131" t="s">
        <v>1463</v>
      </c>
      <c r="D4131" t="s">
        <v>5562</v>
      </c>
      <c r="E4131">
        <v>617</v>
      </c>
      <c r="F4131" t="s">
        <v>1460</v>
      </c>
      <c r="G4131" t="b">
        <v>0</v>
      </c>
      <c r="H4131" t="str">
        <f>VLOOKUP(A4131,all_municipalities!$A$2:$M$445,2,FALSE)</f>
        <v>St. Marys, Town of</v>
      </c>
      <c r="I4131" t="b">
        <f>VLOOKUP(A4131,all_municipalities!$A$2:$M$445,9,FALSE)</f>
        <v>0</v>
      </c>
      <c r="J4131" t="b">
        <f>VLOOKUP(A4131,all_municipalities!$A$2:$M$445,13, FALSE)</f>
        <v>0</v>
      </c>
      <c r="K4131" t="str">
        <f t="shared" si="258"/>
        <v>NONE</v>
      </c>
      <c r="L4131">
        <v>0</v>
      </c>
      <c r="M4131" t="str">
        <f t="shared" si="259"/>
        <v>10705 Councillor</v>
      </c>
      <c r="N4131" s="6" t="str">
        <f t="shared" si="260"/>
        <v/>
      </c>
      <c r="O4131" s="15" t="str">
        <f>IF(I4131&lt;&gt;FALSE,VLOOKUP(H4131,internet_municipalities!$B$2:$W$226,22,FALSE),"NO INTERNET")</f>
        <v>NO INTERNET</v>
      </c>
      <c r="P4131" s="16" t="str">
        <f t="shared" si="261"/>
        <v>NO INTERNET</v>
      </c>
    </row>
    <row r="4132" spans="1:16" x14ac:dyDescent="0.2">
      <c r="A4132">
        <v>10705</v>
      </c>
      <c r="B4132" t="b">
        <v>0</v>
      </c>
      <c r="C4132" t="s">
        <v>1463</v>
      </c>
      <c r="D4132" t="s">
        <v>5563</v>
      </c>
      <c r="E4132">
        <v>769</v>
      </c>
      <c r="F4132" t="s">
        <v>1460</v>
      </c>
      <c r="G4132" t="b">
        <v>0</v>
      </c>
      <c r="H4132" t="str">
        <f>VLOOKUP(A4132,all_municipalities!$A$2:$M$445,2,FALSE)</f>
        <v>St. Marys, Town of</v>
      </c>
      <c r="I4132" t="b">
        <f>VLOOKUP(A4132,all_municipalities!$A$2:$M$445,9,FALSE)</f>
        <v>0</v>
      </c>
      <c r="J4132" t="b">
        <f>VLOOKUP(A4132,all_municipalities!$A$2:$M$445,13, FALSE)</f>
        <v>0</v>
      </c>
      <c r="K4132" t="str">
        <f t="shared" si="258"/>
        <v>NONE</v>
      </c>
      <c r="L4132">
        <v>0</v>
      </c>
      <c r="M4132" t="str">
        <f t="shared" si="259"/>
        <v>10705 Councillor</v>
      </c>
      <c r="N4132" s="6" t="str">
        <f t="shared" si="260"/>
        <v/>
      </c>
      <c r="O4132" s="15" t="str">
        <f>IF(I4132&lt;&gt;FALSE,VLOOKUP(H4132,internet_municipalities!$B$2:$W$226,22,FALSE),"NO INTERNET")</f>
        <v>NO INTERNET</v>
      </c>
      <c r="P4132" s="16" t="str">
        <f t="shared" si="261"/>
        <v>NO INTERNET</v>
      </c>
    </row>
    <row r="4133" spans="1:16" x14ac:dyDescent="0.2">
      <c r="A4133">
        <v>10533</v>
      </c>
      <c r="B4133" t="b">
        <v>1</v>
      </c>
      <c r="C4133" t="s">
        <v>1463</v>
      </c>
      <c r="D4133" t="s">
        <v>5588</v>
      </c>
      <c r="E4133">
        <v>1128</v>
      </c>
      <c r="F4133">
        <v>186</v>
      </c>
      <c r="G4133" t="b">
        <v>0</v>
      </c>
      <c r="H4133" t="str">
        <f>VLOOKUP(A4133,all_municipalities!$A$2:$M$445,2,FALSE)</f>
        <v>Stone Mills, Township of</v>
      </c>
      <c r="I4133" t="b">
        <f>VLOOKUP(A4133,all_municipalities!$A$2:$M$445,9,FALSE)</f>
        <v>1</v>
      </c>
      <c r="J4133" t="b">
        <f>VLOOKUP(A4133,all_municipalities!$A$2:$M$445,13, FALSE)</f>
        <v>0</v>
      </c>
      <c r="K4133" t="str">
        <f t="shared" si="258"/>
        <v>NONE</v>
      </c>
      <c r="L4133">
        <v>0</v>
      </c>
      <c r="M4133" t="str">
        <f t="shared" si="259"/>
        <v>10533 Councillor</v>
      </c>
      <c r="N4133" s="6" t="str">
        <f t="shared" si="260"/>
        <v>10533 Councillor</v>
      </c>
      <c r="O4133" s="15">
        <f>IF(I4133&lt;&gt;FALSE,VLOOKUP(H4133,internet_municipalities!$B$2:$W$226,22,FALSE),"NO INTERNET")</f>
        <v>5281</v>
      </c>
      <c r="P4133" s="16">
        <f t="shared" si="261"/>
        <v>3.5220602158682071E-2</v>
      </c>
    </row>
    <row r="4134" spans="1:16" x14ac:dyDescent="0.2">
      <c r="A4134">
        <v>10533</v>
      </c>
      <c r="B4134" t="b">
        <v>1</v>
      </c>
      <c r="C4134" t="s">
        <v>1463</v>
      </c>
      <c r="D4134" t="s">
        <v>5589</v>
      </c>
      <c r="E4134">
        <v>1320</v>
      </c>
      <c r="F4134">
        <v>378</v>
      </c>
      <c r="G4134" t="b">
        <v>0</v>
      </c>
      <c r="H4134" t="str">
        <f>VLOOKUP(A4134,all_municipalities!$A$2:$M$445,2,FALSE)</f>
        <v>Stone Mills, Township of</v>
      </c>
      <c r="I4134" t="b">
        <f>VLOOKUP(A4134,all_municipalities!$A$2:$M$445,9,FALSE)</f>
        <v>1</v>
      </c>
      <c r="J4134" t="b">
        <f>VLOOKUP(A4134,all_municipalities!$A$2:$M$445,13, FALSE)</f>
        <v>0</v>
      </c>
      <c r="K4134" t="str">
        <f t="shared" si="258"/>
        <v>NONE</v>
      </c>
      <c r="L4134">
        <v>0</v>
      </c>
      <c r="M4134" t="str">
        <f t="shared" si="259"/>
        <v>10533 Councillor</v>
      </c>
      <c r="N4134" s="6" t="str">
        <f t="shared" si="260"/>
        <v>10533 Councillor</v>
      </c>
      <c r="O4134" s="15">
        <f>IF(I4134&lt;&gt;FALSE,VLOOKUP(H4134,internet_municipalities!$B$2:$W$226,22,FALSE),"NO INTERNET")</f>
        <v>5281</v>
      </c>
      <c r="P4134" s="16">
        <f t="shared" si="261"/>
        <v>7.1577352774095812E-2</v>
      </c>
    </row>
    <row r="4135" spans="1:16" x14ac:dyDescent="0.2">
      <c r="A4135">
        <v>10533</v>
      </c>
      <c r="B4135" t="b">
        <v>1</v>
      </c>
      <c r="C4135" t="s">
        <v>1463</v>
      </c>
      <c r="D4135" t="s">
        <v>5590</v>
      </c>
      <c r="E4135">
        <v>1138</v>
      </c>
      <c r="F4135">
        <v>196</v>
      </c>
      <c r="G4135" t="b">
        <v>0</v>
      </c>
      <c r="H4135" t="str">
        <f>VLOOKUP(A4135,all_municipalities!$A$2:$M$445,2,FALSE)</f>
        <v>Stone Mills, Township of</v>
      </c>
      <c r="I4135" t="b">
        <f>VLOOKUP(A4135,all_municipalities!$A$2:$M$445,9,FALSE)</f>
        <v>1</v>
      </c>
      <c r="J4135" t="b">
        <f>VLOOKUP(A4135,all_municipalities!$A$2:$M$445,13, FALSE)</f>
        <v>0</v>
      </c>
      <c r="K4135" t="str">
        <f t="shared" si="258"/>
        <v>NONE</v>
      </c>
      <c r="L4135">
        <v>0</v>
      </c>
      <c r="M4135" t="str">
        <f t="shared" si="259"/>
        <v>10533 Councillor</v>
      </c>
      <c r="N4135" s="6" t="str">
        <f t="shared" si="260"/>
        <v>10533 Councillor</v>
      </c>
      <c r="O4135" s="15">
        <f>IF(I4135&lt;&gt;FALSE,VLOOKUP(H4135,internet_municipalities!$B$2:$W$226,22,FALSE),"NO INTERNET")</f>
        <v>5281</v>
      </c>
      <c r="P4135" s="16">
        <f t="shared" si="261"/>
        <v>3.7114182919901532E-2</v>
      </c>
    </row>
    <row r="4136" spans="1:16" x14ac:dyDescent="0.2">
      <c r="A4136">
        <v>10533</v>
      </c>
      <c r="B4136" t="b">
        <v>1</v>
      </c>
      <c r="C4136" t="s">
        <v>1463</v>
      </c>
      <c r="D4136" t="s">
        <v>5591</v>
      </c>
      <c r="E4136">
        <v>1177</v>
      </c>
      <c r="F4136">
        <v>235</v>
      </c>
      <c r="G4136" t="b">
        <v>0</v>
      </c>
      <c r="H4136" t="str">
        <f>VLOOKUP(A4136,all_municipalities!$A$2:$M$445,2,FALSE)</f>
        <v>Stone Mills, Township of</v>
      </c>
      <c r="I4136" t="b">
        <f>VLOOKUP(A4136,all_municipalities!$A$2:$M$445,9,FALSE)</f>
        <v>1</v>
      </c>
      <c r="J4136" t="b">
        <f>VLOOKUP(A4136,all_municipalities!$A$2:$M$445,13, FALSE)</f>
        <v>0</v>
      </c>
      <c r="K4136" t="str">
        <f t="shared" si="258"/>
        <v>NONE</v>
      </c>
      <c r="L4136">
        <v>0</v>
      </c>
      <c r="M4136" t="str">
        <f t="shared" si="259"/>
        <v>10533 Councillor</v>
      </c>
      <c r="N4136" s="6" t="str">
        <f t="shared" si="260"/>
        <v>10533 Councillor</v>
      </c>
      <c r="O4136" s="15">
        <f>IF(I4136&lt;&gt;FALSE,VLOOKUP(H4136,internet_municipalities!$B$2:$W$226,22,FALSE),"NO INTERNET")</f>
        <v>5281</v>
      </c>
      <c r="P4136" s="16">
        <f t="shared" si="261"/>
        <v>4.4499147888657449E-2</v>
      </c>
    </row>
    <row r="4137" spans="1:16" x14ac:dyDescent="0.2">
      <c r="A4137">
        <v>10533</v>
      </c>
      <c r="B4137" t="b">
        <v>1</v>
      </c>
      <c r="C4137" t="s">
        <v>1463</v>
      </c>
      <c r="D4137" t="s">
        <v>5592</v>
      </c>
      <c r="E4137">
        <v>1244</v>
      </c>
      <c r="F4137">
        <v>302</v>
      </c>
      <c r="G4137" t="b">
        <v>0</v>
      </c>
      <c r="H4137" t="str">
        <f>VLOOKUP(A4137,all_municipalities!$A$2:$M$445,2,FALSE)</f>
        <v>Stone Mills, Township of</v>
      </c>
      <c r="I4137" t="b">
        <f>VLOOKUP(A4137,all_municipalities!$A$2:$M$445,9,FALSE)</f>
        <v>1</v>
      </c>
      <c r="J4137" t="b">
        <f>VLOOKUP(A4137,all_municipalities!$A$2:$M$445,13, FALSE)</f>
        <v>0</v>
      </c>
      <c r="K4137" t="str">
        <f t="shared" si="258"/>
        <v>NONE</v>
      </c>
      <c r="L4137">
        <v>0</v>
      </c>
      <c r="M4137" t="str">
        <f t="shared" si="259"/>
        <v>10533 Councillor</v>
      </c>
      <c r="N4137" s="6" t="str">
        <f t="shared" si="260"/>
        <v>10533 Councillor</v>
      </c>
      <c r="O4137" s="15">
        <f>IF(I4137&lt;&gt;FALSE,VLOOKUP(H4137,internet_municipalities!$B$2:$W$226,22,FALSE),"NO INTERNET")</f>
        <v>5281</v>
      </c>
      <c r="P4137" s="16">
        <f t="shared" si="261"/>
        <v>5.7186138988827871E-2</v>
      </c>
    </row>
    <row r="4138" spans="1:16" x14ac:dyDescent="0.2">
      <c r="A4138">
        <v>10533</v>
      </c>
      <c r="B4138" t="b">
        <v>1</v>
      </c>
      <c r="C4138" t="s">
        <v>1753</v>
      </c>
      <c r="D4138" t="s">
        <v>5593</v>
      </c>
      <c r="E4138" t="s">
        <v>461</v>
      </c>
      <c r="F4138" t="s">
        <v>461</v>
      </c>
      <c r="G4138" t="b">
        <v>0</v>
      </c>
      <c r="H4138" t="str">
        <f>VLOOKUP(A4138,all_municipalities!$A$2:$M$445,2,FALSE)</f>
        <v>Stone Mills, Township of</v>
      </c>
      <c r="I4138" t="b">
        <f>VLOOKUP(A4138,all_municipalities!$A$2:$M$445,9,FALSE)</f>
        <v>1</v>
      </c>
      <c r="J4138" t="b">
        <f>VLOOKUP(A4138,all_municipalities!$A$2:$M$445,13, FALSE)</f>
        <v>0</v>
      </c>
      <c r="K4138" t="str">
        <f t="shared" si="258"/>
        <v>NONE</v>
      </c>
      <c r="L4138">
        <v>0</v>
      </c>
      <c r="M4138" t="str">
        <f t="shared" si="259"/>
        <v>10533 Deputy Reeve</v>
      </c>
      <c r="N4138" s="6" t="str">
        <f t="shared" si="260"/>
        <v>10533 Deputy Reeve</v>
      </c>
      <c r="O4138" s="15">
        <f>IF(I4138&lt;&gt;FALSE,VLOOKUP(H4138,internet_municipalities!$B$2:$W$226,22,FALSE),"NO INTERNET")</f>
        <v>5281</v>
      </c>
      <c r="P4138" s="16" t="str">
        <f t="shared" si="261"/>
        <v>Acclaimed</v>
      </c>
    </row>
    <row r="4139" spans="1:16" x14ac:dyDescent="0.2">
      <c r="A4139">
        <v>10533</v>
      </c>
      <c r="B4139" t="b">
        <v>0</v>
      </c>
      <c r="C4139" t="s">
        <v>1463</v>
      </c>
      <c r="D4139" t="s">
        <v>5594</v>
      </c>
      <c r="E4139">
        <v>942</v>
      </c>
      <c r="F4139" t="s">
        <v>1460</v>
      </c>
      <c r="G4139" t="b">
        <v>0</v>
      </c>
      <c r="H4139" t="str">
        <f>VLOOKUP(A4139,all_municipalities!$A$2:$M$445,2,FALSE)</f>
        <v>Stone Mills, Township of</v>
      </c>
      <c r="I4139" t="b">
        <f>VLOOKUP(A4139,all_municipalities!$A$2:$M$445,9,FALSE)</f>
        <v>1</v>
      </c>
      <c r="J4139" t="b">
        <f>VLOOKUP(A4139,all_municipalities!$A$2:$M$445,13, FALSE)</f>
        <v>0</v>
      </c>
      <c r="K4139" t="str">
        <f t="shared" si="258"/>
        <v>NONE</v>
      </c>
      <c r="L4139">
        <v>0</v>
      </c>
      <c r="M4139" t="str">
        <f t="shared" si="259"/>
        <v>10533 Councillor</v>
      </c>
      <c r="N4139" s="6" t="str">
        <f t="shared" si="260"/>
        <v>10533 Councillor</v>
      </c>
      <c r="O4139" s="15">
        <f>IF(I4139&lt;&gt;FALSE,VLOOKUP(H4139,internet_municipalities!$B$2:$W$226,22,FALSE),"NO INTERNET")</f>
        <v>5281</v>
      </c>
      <c r="P4139" s="16" t="str">
        <f t="shared" si="261"/>
        <v>Lost</v>
      </c>
    </row>
    <row r="4140" spans="1:16" x14ac:dyDescent="0.2">
      <c r="A4140">
        <v>10533</v>
      </c>
      <c r="B4140" t="b">
        <v>0</v>
      </c>
      <c r="C4140" t="s">
        <v>1463</v>
      </c>
      <c r="D4140" t="s">
        <v>5595</v>
      </c>
      <c r="E4140">
        <v>264</v>
      </c>
      <c r="F4140" t="s">
        <v>1460</v>
      </c>
      <c r="G4140" t="b">
        <v>0</v>
      </c>
      <c r="H4140" t="str">
        <f>VLOOKUP(A4140,all_municipalities!$A$2:$M$445,2,FALSE)</f>
        <v>Stone Mills, Township of</v>
      </c>
      <c r="I4140" t="b">
        <f>VLOOKUP(A4140,all_municipalities!$A$2:$M$445,9,FALSE)</f>
        <v>1</v>
      </c>
      <c r="J4140" t="b">
        <f>VLOOKUP(A4140,all_municipalities!$A$2:$M$445,13, FALSE)</f>
        <v>0</v>
      </c>
      <c r="K4140" t="str">
        <f t="shared" si="258"/>
        <v>NONE</v>
      </c>
      <c r="L4140">
        <v>0</v>
      </c>
      <c r="M4140" t="str">
        <f t="shared" si="259"/>
        <v>10533 Councillor</v>
      </c>
      <c r="N4140" s="6" t="str">
        <f t="shared" si="260"/>
        <v>10533 Councillor</v>
      </c>
      <c r="O4140" s="15">
        <f>IF(I4140&lt;&gt;FALSE,VLOOKUP(H4140,internet_municipalities!$B$2:$W$226,22,FALSE),"NO INTERNET")</f>
        <v>5281</v>
      </c>
      <c r="P4140" s="16" t="str">
        <f t="shared" si="261"/>
        <v>Lost</v>
      </c>
    </row>
    <row r="4141" spans="1:16" x14ac:dyDescent="0.2">
      <c r="A4141">
        <v>10533</v>
      </c>
      <c r="B4141" t="b">
        <v>0</v>
      </c>
      <c r="C4141" t="s">
        <v>1463</v>
      </c>
      <c r="D4141" t="s">
        <v>5596</v>
      </c>
      <c r="E4141">
        <v>306</v>
      </c>
      <c r="F4141" t="s">
        <v>1460</v>
      </c>
      <c r="G4141" t="b">
        <v>0</v>
      </c>
      <c r="H4141" t="str">
        <f>VLOOKUP(A4141,all_municipalities!$A$2:$M$445,2,FALSE)</f>
        <v>Stone Mills, Township of</v>
      </c>
      <c r="I4141" t="b">
        <f>VLOOKUP(A4141,all_municipalities!$A$2:$M$445,9,FALSE)</f>
        <v>1</v>
      </c>
      <c r="J4141" t="b">
        <f>VLOOKUP(A4141,all_municipalities!$A$2:$M$445,13, FALSE)</f>
        <v>0</v>
      </c>
      <c r="K4141" t="str">
        <f t="shared" si="258"/>
        <v>NONE</v>
      </c>
      <c r="L4141">
        <v>0</v>
      </c>
      <c r="M4141" t="str">
        <f t="shared" si="259"/>
        <v>10533 Councillor</v>
      </c>
      <c r="N4141" s="6" t="str">
        <f t="shared" si="260"/>
        <v>10533 Councillor</v>
      </c>
      <c r="O4141" s="15">
        <f>IF(I4141&lt;&gt;FALSE,VLOOKUP(H4141,internet_municipalities!$B$2:$W$226,22,FALSE),"NO INTERNET")</f>
        <v>5281</v>
      </c>
      <c r="P4141" s="16" t="str">
        <f t="shared" si="261"/>
        <v>Lost</v>
      </c>
    </row>
    <row r="4142" spans="1:16" x14ac:dyDescent="0.2">
      <c r="A4142">
        <v>10533</v>
      </c>
      <c r="B4142" t="b">
        <v>0</v>
      </c>
      <c r="C4142" t="s">
        <v>1463</v>
      </c>
      <c r="D4142" t="s">
        <v>5597</v>
      </c>
      <c r="E4142">
        <v>369</v>
      </c>
      <c r="F4142" t="s">
        <v>1460</v>
      </c>
      <c r="G4142" t="b">
        <v>0</v>
      </c>
      <c r="H4142" t="str">
        <f>VLOOKUP(A4142,all_municipalities!$A$2:$M$445,2,FALSE)</f>
        <v>Stone Mills, Township of</v>
      </c>
      <c r="I4142" t="b">
        <f>VLOOKUP(A4142,all_municipalities!$A$2:$M$445,9,FALSE)</f>
        <v>1</v>
      </c>
      <c r="J4142" t="b">
        <f>VLOOKUP(A4142,all_municipalities!$A$2:$M$445,13, FALSE)</f>
        <v>0</v>
      </c>
      <c r="K4142" t="str">
        <f t="shared" si="258"/>
        <v>NONE</v>
      </c>
      <c r="L4142">
        <v>0</v>
      </c>
      <c r="M4142" t="str">
        <f t="shared" si="259"/>
        <v>10533 Councillor</v>
      </c>
      <c r="N4142" s="6" t="str">
        <f t="shared" si="260"/>
        <v>10533 Councillor</v>
      </c>
      <c r="O4142" s="15">
        <f>IF(I4142&lt;&gt;FALSE,VLOOKUP(H4142,internet_municipalities!$B$2:$W$226,22,FALSE),"NO INTERNET")</f>
        <v>5281</v>
      </c>
      <c r="P4142" s="16" t="str">
        <f t="shared" si="261"/>
        <v>Lost</v>
      </c>
    </row>
    <row r="4143" spans="1:16" x14ac:dyDescent="0.2">
      <c r="A4143">
        <v>10733</v>
      </c>
      <c r="B4143" t="b">
        <v>1</v>
      </c>
      <c r="C4143" t="s">
        <v>1463</v>
      </c>
      <c r="D4143" t="s">
        <v>5638</v>
      </c>
      <c r="E4143">
        <v>510</v>
      </c>
      <c r="F4143">
        <v>150</v>
      </c>
      <c r="G4143" t="b">
        <v>0</v>
      </c>
      <c r="H4143" t="str">
        <f>VLOOKUP(A4143,all_municipalities!$A$2:$M$445,2,FALSE)</f>
        <v>Strong, Township of</v>
      </c>
      <c r="I4143" t="b">
        <f>VLOOKUP(A4143,all_municipalities!$A$2:$M$445,9,FALSE)</f>
        <v>0</v>
      </c>
      <c r="J4143" t="b">
        <f>VLOOKUP(A4143,all_municipalities!$A$2:$M$445,13, FALSE)</f>
        <v>0</v>
      </c>
      <c r="K4143" t="str">
        <f t="shared" si="258"/>
        <v>NONE</v>
      </c>
      <c r="L4143">
        <v>0</v>
      </c>
      <c r="M4143" t="str">
        <f t="shared" si="259"/>
        <v>10733 Councillor</v>
      </c>
      <c r="N4143" s="6" t="str">
        <f t="shared" si="260"/>
        <v/>
      </c>
      <c r="O4143" s="15" t="str">
        <f>IF(I4143&lt;&gt;FALSE,VLOOKUP(H4143,internet_municipalities!$B$2:$W$226,22,FALSE),"NO INTERNET")</f>
        <v>NO INTERNET</v>
      </c>
      <c r="P4143" s="16" t="str">
        <f t="shared" si="261"/>
        <v>NO INTERNET</v>
      </c>
    </row>
    <row r="4144" spans="1:16" x14ac:dyDescent="0.2">
      <c r="A4144">
        <v>10733</v>
      </c>
      <c r="B4144" t="b">
        <v>1</v>
      </c>
      <c r="C4144" t="s">
        <v>1463</v>
      </c>
      <c r="D4144" t="s">
        <v>5639</v>
      </c>
      <c r="E4144">
        <v>491</v>
      </c>
      <c r="F4144">
        <v>131</v>
      </c>
      <c r="G4144" t="b">
        <v>0</v>
      </c>
      <c r="H4144" t="str">
        <f>VLOOKUP(A4144,all_municipalities!$A$2:$M$445,2,FALSE)</f>
        <v>Strong, Township of</v>
      </c>
      <c r="I4144" t="b">
        <f>VLOOKUP(A4144,all_municipalities!$A$2:$M$445,9,FALSE)</f>
        <v>0</v>
      </c>
      <c r="J4144" t="b">
        <f>VLOOKUP(A4144,all_municipalities!$A$2:$M$445,13, FALSE)</f>
        <v>0</v>
      </c>
      <c r="K4144" t="str">
        <f t="shared" si="258"/>
        <v>NONE</v>
      </c>
      <c r="L4144">
        <v>0</v>
      </c>
      <c r="M4144" t="str">
        <f t="shared" si="259"/>
        <v>10733 Councillor</v>
      </c>
      <c r="N4144" s="6" t="str">
        <f t="shared" si="260"/>
        <v/>
      </c>
      <c r="O4144" s="15" t="str">
        <f>IF(I4144&lt;&gt;FALSE,VLOOKUP(H4144,internet_municipalities!$B$2:$W$226,22,FALSE),"NO INTERNET")</f>
        <v>NO INTERNET</v>
      </c>
      <c r="P4144" s="16" t="str">
        <f t="shared" si="261"/>
        <v>NO INTERNET</v>
      </c>
    </row>
    <row r="4145" spans="1:16" x14ac:dyDescent="0.2">
      <c r="A4145">
        <v>10733</v>
      </c>
      <c r="B4145" t="b">
        <v>1</v>
      </c>
      <c r="C4145" t="s">
        <v>1463</v>
      </c>
      <c r="D4145" t="s">
        <v>5640</v>
      </c>
      <c r="E4145">
        <v>439</v>
      </c>
      <c r="F4145">
        <v>79</v>
      </c>
      <c r="G4145" t="b">
        <v>0</v>
      </c>
      <c r="H4145" t="str">
        <f>VLOOKUP(A4145,all_municipalities!$A$2:$M$445,2,FALSE)</f>
        <v>Strong, Township of</v>
      </c>
      <c r="I4145" t="b">
        <f>VLOOKUP(A4145,all_municipalities!$A$2:$M$445,9,FALSE)</f>
        <v>0</v>
      </c>
      <c r="J4145" t="b">
        <f>VLOOKUP(A4145,all_municipalities!$A$2:$M$445,13, FALSE)</f>
        <v>0</v>
      </c>
      <c r="K4145" t="str">
        <f t="shared" si="258"/>
        <v>NONE</v>
      </c>
      <c r="L4145">
        <v>0</v>
      </c>
      <c r="M4145" t="str">
        <f t="shared" si="259"/>
        <v>10733 Councillor</v>
      </c>
      <c r="N4145" s="6" t="str">
        <f t="shared" si="260"/>
        <v/>
      </c>
      <c r="O4145" s="15" t="str">
        <f>IF(I4145&lt;&gt;FALSE,VLOOKUP(H4145,internet_municipalities!$B$2:$W$226,22,FALSE),"NO INTERNET")</f>
        <v>NO INTERNET</v>
      </c>
      <c r="P4145" s="16" t="str">
        <f t="shared" si="261"/>
        <v>NO INTERNET</v>
      </c>
    </row>
    <row r="4146" spans="1:16" x14ac:dyDescent="0.2">
      <c r="A4146">
        <v>10733</v>
      </c>
      <c r="B4146" t="b">
        <v>1</v>
      </c>
      <c r="C4146" t="s">
        <v>1463</v>
      </c>
      <c r="D4146" t="s">
        <v>3495</v>
      </c>
      <c r="E4146">
        <v>529</v>
      </c>
      <c r="F4146">
        <v>169</v>
      </c>
      <c r="G4146" t="b">
        <v>0</v>
      </c>
      <c r="H4146" t="str">
        <f>VLOOKUP(A4146,all_municipalities!$A$2:$M$445,2,FALSE)</f>
        <v>Strong, Township of</v>
      </c>
      <c r="I4146" t="b">
        <f>VLOOKUP(A4146,all_municipalities!$A$2:$M$445,9,FALSE)</f>
        <v>0</v>
      </c>
      <c r="J4146" t="b">
        <f>VLOOKUP(A4146,all_municipalities!$A$2:$M$445,13, FALSE)</f>
        <v>0</v>
      </c>
      <c r="K4146" t="str">
        <f t="shared" si="258"/>
        <v>NONE</v>
      </c>
      <c r="L4146">
        <v>0</v>
      </c>
      <c r="M4146" t="str">
        <f t="shared" si="259"/>
        <v>10733 Councillor</v>
      </c>
      <c r="N4146" s="6" t="str">
        <f t="shared" si="260"/>
        <v/>
      </c>
      <c r="O4146" s="15" t="str">
        <f>IF(I4146&lt;&gt;FALSE,VLOOKUP(H4146,internet_municipalities!$B$2:$W$226,22,FALSE),"NO INTERNET")</f>
        <v>NO INTERNET</v>
      </c>
      <c r="P4146" s="16" t="str">
        <f t="shared" si="261"/>
        <v>NO INTERNET</v>
      </c>
    </row>
    <row r="4147" spans="1:16" x14ac:dyDescent="0.2">
      <c r="A4147">
        <v>10733</v>
      </c>
      <c r="B4147" t="b">
        <v>0</v>
      </c>
      <c r="C4147" t="s">
        <v>1463</v>
      </c>
      <c r="D4147" t="s">
        <v>5641</v>
      </c>
      <c r="E4147">
        <v>360</v>
      </c>
      <c r="F4147" t="s">
        <v>1460</v>
      </c>
      <c r="G4147" t="b">
        <v>0</v>
      </c>
      <c r="H4147" t="str">
        <f>VLOOKUP(A4147,all_municipalities!$A$2:$M$445,2,FALSE)</f>
        <v>Strong, Township of</v>
      </c>
      <c r="I4147" t="b">
        <f>VLOOKUP(A4147,all_municipalities!$A$2:$M$445,9,FALSE)</f>
        <v>0</v>
      </c>
      <c r="J4147" t="b">
        <f>VLOOKUP(A4147,all_municipalities!$A$2:$M$445,13, FALSE)</f>
        <v>0</v>
      </c>
      <c r="K4147" t="str">
        <f t="shared" si="258"/>
        <v>NONE</v>
      </c>
      <c r="L4147">
        <v>0</v>
      </c>
      <c r="M4147" t="str">
        <f t="shared" si="259"/>
        <v>10733 Councillor</v>
      </c>
      <c r="N4147" s="6" t="str">
        <f t="shared" si="260"/>
        <v/>
      </c>
      <c r="O4147" s="15" t="str">
        <f>IF(I4147&lt;&gt;FALSE,VLOOKUP(H4147,internet_municipalities!$B$2:$W$226,22,FALSE),"NO INTERNET")</f>
        <v>NO INTERNET</v>
      </c>
      <c r="P4147" s="16" t="str">
        <f t="shared" si="261"/>
        <v>NO INTERNET</v>
      </c>
    </row>
    <row r="4148" spans="1:16" x14ac:dyDescent="0.2">
      <c r="A4148">
        <v>10733</v>
      </c>
      <c r="B4148" t="b">
        <v>0</v>
      </c>
      <c r="C4148" t="s">
        <v>1463</v>
      </c>
      <c r="D4148" t="s">
        <v>5642</v>
      </c>
      <c r="E4148">
        <v>284</v>
      </c>
      <c r="F4148" t="s">
        <v>1460</v>
      </c>
      <c r="G4148" t="b">
        <v>0</v>
      </c>
      <c r="H4148" t="str">
        <f>VLOOKUP(A4148,all_municipalities!$A$2:$M$445,2,FALSE)</f>
        <v>Strong, Township of</v>
      </c>
      <c r="I4148" t="b">
        <f>VLOOKUP(A4148,all_municipalities!$A$2:$M$445,9,FALSE)</f>
        <v>0</v>
      </c>
      <c r="J4148" t="b">
        <f>VLOOKUP(A4148,all_municipalities!$A$2:$M$445,13, FALSE)</f>
        <v>0</v>
      </c>
      <c r="K4148" t="str">
        <f t="shared" si="258"/>
        <v>NONE</v>
      </c>
      <c r="L4148">
        <v>0</v>
      </c>
      <c r="M4148" t="str">
        <f t="shared" si="259"/>
        <v>10733 Councillor</v>
      </c>
      <c r="N4148" s="6" t="str">
        <f t="shared" si="260"/>
        <v/>
      </c>
      <c r="O4148" s="15" t="str">
        <f>IF(I4148&lt;&gt;FALSE,VLOOKUP(H4148,internet_municipalities!$B$2:$W$226,22,FALSE),"NO INTERNET")</f>
        <v>NO INTERNET</v>
      </c>
      <c r="P4148" s="16" t="str">
        <f t="shared" si="261"/>
        <v>NO INTERNET</v>
      </c>
    </row>
    <row r="4149" spans="1:16" x14ac:dyDescent="0.2">
      <c r="A4149">
        <v>10733</v>
      </c>
      <c r="B4149" t="b">
        <v>0</v>
      </c>
      <c r="C4149" t="s">
        <v>1463</v>
      </c>
      <c r="D4149" t="s">
        <v>5643</v>
      </c>
      <c r="E4149">
        <v>336</v>
      </c>
      <c r="F4149" t="s">
        <v>1460</v>
      </c>
      <c r="G4149" t="b">
        <v>0</v>
      </c>
      <c r="H4149" t="str">
        <f>VLOOKUP(A4149,all_municipalities!$A$2:$M$445,2,FALSE)</f>
        <v>Strong, Township of</v>
      </c>
      <c r="I4149" t="b">
        <f>VLOOKUP(A4149,all_municipalities!$A$2:$M$445,9,FALSE)</f>
        <v>0</v>
      </c>
      <c r="J4149" t="b">
        <f>VLOOKUP(A4149,all_municipalities!$A$2:$M$445,13, FALSE)</f>
        <v>0</v>
      </c>
      <c r="K4149" t="str">
        <f t="shared" si="258"/>
        <v>NONE</v>
      </c>
      <c r="L4149">
        <v>0</v>
      </c>
      <c r="M4149" t="str">
        <f t="shared" si="259"/>
        <v>10733 Councillor</v>
      </c>
      <c r="N4149" s="6" t="str">
        <f t="shared" si="260"/>
        <v/>
      </c>
      <c r="O4149" s="15" t="str">
        <f>IF(I4149&lt;&gt;FALSE,VLOOKUP(H4149,internet_municipalities!$B$2:$W$226,22,FALSE),"NO INTERNET")</f>
        <v>NO INTERNET</v>
      </c>
      <c r="P4149" s="16" t="str">
        <f t="shared" si="261"/>
        <v>NO INTERNET</v>
      </c>
    </row>
    <row r="4150" spans="1:16" x14ac:dyDescent="0.2">
      <c r="A4150">
        <v>10731</v>
      </c>
      <c r="B4150" t="b">
        <v>1</v>
      </c>
      <c r="C4150" t="s">
        <v>1463</v>
      </c>
      <c r="D4150" t="s">
        <v>3432</v>
      </c>
      <c r="E4150">
        <v>381</v>
      </c>
      <c r="F4150">
        <v>215</v>
      </c>
      <c r="G4150" t="b">
        <v>0</v>
      </c>
      <c r="H4150" t="str">
        <f>VLOOKUP(A4150,all_municipalities!$A$2:$M$445,2,FALSE)</f>
        <v>Sundridge, Village of</v>
      </c>
      <c r="I4150" t="b">
        <f>VLOOKUP(A4150,all_municipalities!$A$2:$M$445,9,FALSE)</f>
        <v>0</v>
      </c>
      <c r="J4150" t="b">
        <f>VLOOKUP(A4150,all_municipalities!$A$2:$M$445,13, FALSE)</f>
        <v>0</v>
      </c>
      <c r="K4150" t="str">
        <f t="shared" si="258"/>
        <v>NONE</v>
      </c>
      <c r="L4150">
        <v>0</v>
      </c>
      <c r="M4150" t="str">
        <f t="shared" si="259"/>
        <v>10731 Councillor</v>
      </c>
      <c r="N4150" s="6" t="str">
        <f t="shared" si="260"/>
        <v/>
      </c>
      <c r="O4150" s="15" t="str">
        <f>IF(I4150&lt;&gt;FALSE,VLOOKUP(H4150,internet_municipalities!$B$2:$W$226,22,FALSE),"NO INTERNET")</f>
        <v>NO INTERNET</v>
      </c>
      <c r="P4150" s="16" t="str">
        <f t="shared" si="261"/>
        <v>NO INTERNET</v>
      </c>
    </row>
    <row r="4151" spans="1:16" x14ac:dyDescent="0.2">
      <c r="A4151">
        <v>10731</v>
      </c>
      <c r="B4151" t="b">
        <v>1</v>
      </c>
      <c r="C4151" t="s">
        <v>1463</v>
      </c>
      <c r="D4151" t="s">
        <v>5644</v>
      </c>
      <c r="E4151">
        <v>325</v>
      </c>
      <c r="F4151">
        <v>159</v>
      </c>
      <c r="G4151" t="b">
        <v>0</v>
      </c>
      <c r="H4151" t="str">
        <f>VLOOKUP(A4151,all_municipalities!$A$2:$M$445,2,FALSE)</f>
        <v>Sundridge, Village of</v>
      </c>
      <c r="I4151" t="b">
        <f>VLOOKUP(A4151,all_municipalities!$A$2:$M$445,9,FALSE)</f>
        <v>0</v>
      </c>
      <c r="J4151" t="b">
        <f>VLOOKUP(A4151,all_municipalities!$A$2:$M$445,13, FALSE)</f>
        <v>0</v>
      </c>
      <c r="K4151" t="str">
        <f t="shared" si="258"/>
        <v>NONE</v>
      </c>
      <c r="L4151">
        <v>0</v>
      </c>
      <c r="M4151" t="str">
        <f t="shared" si="259"/>
        <v>10731 Councillor</v>
      </c>
      <c r="N4151" s="6" t="str">
        <f t="shared" si="260"/>
        <v/>
      </c>
      <c r="O4151" s="15" t="str">
        <f>IF(I4151&lt;&gt;FALSE,VLOOKUP(H4151,internet_municipalities!$B$2:$W$226,22,FALSE),"NO INTERNET")</f>
        <v>NO INTERNET</v>
      </c>
      <c r="P4151" s="16" t="str">
        <f t="shared" si="261"/>
        <v>NO INTERNET</v>
      </c>
    </row>
    <row r="4152" spans="1:16" x14ac:dyDescent="0.2">
      <c r="A4152">
        <v>10731</v>
      </c>
      <c r="B4152" t="b">
        <v>1</v>
      </c>
      <c r="C4152" t="s">
        <v>1463</v>
      </c>
      <c r="D4152" t="s">
        <v>5645</v>
      </c>
      <c r="E4152">
        <v>240</v>
      </c>
      <c r="F4152">
        <v>74</v>
      </c>
      <c r="G4152" t="b">
        <v>0</v>
      </c>
      <c r="H4152" t="str">
        <f>VLOOKUP(A4152,all_municipalities!$A$2:$M$445,2,FALSE)</f>
        <v>Sundridge, Village of</v>
      </c>
      <c r="I4152" t="b">
        <f>VLOOKUP(A4152,all_municipalities!$A$2:$M$445,9,FALSE)</f>
        <v>0</v>
      </c>
      <c r="J4152" t="b">
        <f>VLOOKUP(A4152,all_municipalities!$A$2:$M$445,13, FALSE)</f>
        <v>0</v>
      </c>
      <c r="K4152" t="str">
        <f t="shared" si="258"/>
        <v>NONE</v>
      </c>
      <c r="L4152">
        <v>0</v>
      </c>
      <c r="M4152" t="str">
        <f t="shared" si="259"/>
        <v>10731 Councillor</v>
      </c>
      <c r="N4152" s="6" t="str">
        <f t="shared" si="260"/>
        <v/>
      </c>
      <c r="O4152" s="15" t="str">
        <f>IF(I4152&lt;&gt;FALSE,VLOOKUP(H4152,internet_municipalities!$B$2:$W$226,22,FALSE),"NO INTERNET")</f>
        <v>NO INTERNET</v>
      </c>
      <c r="P4152" s="16" t="str">
        <f t="shared" si="261"/>
        <v>NO INTERNET</v>
      </c>
    </row>
    <row r="4153" spans="1:16" x14ac:dyDescent="0.2">
      <c r="A4153">
        <v>10731</v>
      </c>
      <c r="B4153" t="b">
        <v>1</v>
      </c>
      <c r="C4153" t="s">
        <v>1463</v>
      </c>
      <c r="D4153" t="s">
        <v>5646</v>
      </c>
      <c r="E4153">
        <v>348</v>
      </c>
      <c r="F4153">
        <v>182</v>
      </c>
      <c r="G4153" t="b">
        <v>0</v>
      </c>
      <c r="H4153" t="str">
        <f>VLOOKUP(A4153,all_municipalities!$A$2:$M$445,2,FALSE)</f>
        <v>Sundridge, Village of</v>
      </c>
      <c r="I4153" t="b">
        <f>VLOOKUP(A4153,all_municipalities!$A$2:$M$445,9,FALSE)</f>
        <v>0</v>
      </c>
      <c r="J4153" t="b">
        <f>VLOOKUP(A4153,all_municipalities!$A$2:$M$445,13, FALSE)</f>
        <v>0</v>
      </c>
      <c r="K4153" t="str">
        <f t="shared" si="258"/>
        <v>NONE</v>
      </c>
      <c r="L4153">
        <v>0</v>
      </c>
      <c r="M4153" t="str">
        <f t="shared" si="259"/>
        <v>10731 Councillor</v>
      </c>
      <c r="N4153" s="6" t="str">
        <f t="shared" si="260"/>
        <v/>
      </c>
      <c r="O4153" s="15" t="str">
        <f>IF(I4153&lt;&gt;FALSE,VLOOKUP(H4153,internet_municipalities!$B$2:$W$226,22,FALSE),"NO INTERNET")</f>
        <v>NO INTERNET</v>
      </c>
      <c r="P4153" s="16" t="str">
        <f t="shared" si="261"/>
        <v>NO INTERNET</v>
      </c>
    </row>
    <row r="4154" spans="1:16" x14ac:dyDescent="0.2">
      <c r="A4154">
        <v>10731</v>
      </c>
      <c r="B4154" t="b">
        <v>0</v>
      </c>
      <c r="C4154" t="s">
        <v>1463</v>
      </c>
      <c r="D4154" t="s">
        <v>5647</v>
      </c>
      <c r="E4154">
        <v>166</v>
      </c>
      <c r="F4154" t="s">
        <v>1460</v>
      </c>
      <c r="G4154" t="b">
        <v>0</v>
      </c>
      <c r="H4154" t="str">
        <f>VLOOKUP(A4154,all_municipalities!$A$2:$M$445,2,FALSE)</f>
        <v>Sundridge, Village of</v>
      </c>
      <c r="I4154" t="b">
        <f>VLOOKUP(A4154,all_municipalities!$A$2:$M$445,9,FALSE)</f>
        <v>0</v>
      </c>
      <c r="J4154" t="b">
        <f>VLOOKUP(A4154,all_municipalities!$A$2:$M$445,13, FALSE)</f>
        <v>0</v>
      </c>
      <c r="K4154" t="str">
        <f t="shared" si="258"/>
        <v>NONE</v>
      </c>
      <c r="L4154">
        <v>0</v>
      </c>
      <c r="M4154" t="str">
        <f t="shared" si="259"/>
        <v>10731 Councillor</v>
      </c>
      <c r="N4154" s="6" t="str">
        <f t="shared" si="260"/>
        <v/>
      </c>
      <c r="O4154" s="15" t="str">
        <f>IF(I4154&lt;&gt;FALSE,VLOOKUP(H4154,internet_municipalities!$B$2:$W$226,22,FALSE),"NO INTERNET")</f>
        <v>NO INTERNET</v>
      </c>
      <c r="P4154" s="16" t="str">
        <f t="shared" si="261"/>
        <v>NO INTERNET</v>
      </c>
    </row>
    <row r="4155" spans="1:16" x14ac:dyDescent="0.2">
      <c r="A4155">
        <v>10193</v>
      </c>
      <c r="B4155" t="b">
        <v>1</v>
      </c>
      <c r="C4155" t="s">
        <v>1463</v>
      </c>
      <c r="D4155" t="s">
        <v>5648</v>
      </c>
      <c r="E4155">
        <v>198</v>
      </c>
      <c r="F4155">
        <v>108</v>
      </c>
      <c r="G4155" t="b">
        <v>0</v>
      </c>
      <c r="H4155" t="str">
        <f>VLOOKUP(A4155,all_municipalities!$A$2:$M$445,2,FALSE)</f>
        <v>Tarbutt, Township of</v>
      </c>
      <c r="I4155" t="b">
        <f>VLOOKUP(A4155,all_municipalities!$A$2:$M$445,9,FALSE)</f>
        <v>0</v>
      </c>
      <c r="J4155" t="b">
        <f>VLOOKUP(A4155,all_municipalities!$A$2:$M$445,13, FALSE)</f>
        <v>0</v>
      </c>
      <c r="K4155" t="str">
        <f t="shared" si="258"/>
        <v>NONE</v>
      </c>
      <c r="L4155">
        <v>0</v>
      </c>
      <c r="M4155" t="str">
        <f t="shared" si="259"/>
        <v>10193 Councillor</v>
      </c>
      <c r="N4155" s="6" t="str">
        <f t="shared" si="260"/>
        <v/>
      </c>
      <c r="O4155" s="15" t="str">
        <f>IF(I4155&lt;&gt;FALSE,VLOOKUP(H4155,internet_municipalities!$B$2:$W$226,22,FALSE),"NO INTERNET")</f>
        <v>NO INTERNET</v>
      </c>
      <c r="P4155" s="16" t="str">
        <f t="shared" si="261"/>
        <v>NO INTERNET</v>
      </c>
    </row>
    <row r="4156" spans="1:16" x14ac:dyDescent="0.2">
      <c r="A4156">
        <v>10193</v>
      </c>
      <c r="B4156" t="b">
        <v>1</v>
      </c>
      <c r="C4156" t="s">
        <v>1463</v>
      </c>
      <c r="D4156" t="s">
        <v>5649</v>
      </c>
      <c r="E4156">
        <v>178</v>
      </c>
      <c r="F4156">
        <v>88</v>
      </c>
      <c r="G4156" t="b">
        <v>0</v>
      </c>
      <c r="H4156" t="str">
        <f>VLOOKUP(A4156,all_municipalities!$A$2:$M$445,2,FALSE)</f>
        <v>Tarbutt, Township of</v>
      </c>
      <c r="I4156" t="b">
        <f>VLOOKUP(A4156,all_municipalities!$A$2:$M$445,9,FALSE)</f>
        <v>0</v>
      </c>
      <c r="J4156" t="b">
        <f>VLOOKUP(A4156,all_municipalities!$A$2:$M$445,13, FALSE)</f>
        <v>0</v>
      </c>
      <c r="K4156" t="str">
        <f t="shared" si="258"/>
        <v>NONE</v>
      </c>
      <c r="L4156">
        <v>0</v>
      </c>
      <c r="M4156" t="str">
        <f t="shared" si="259"/>
        <v>10193 Councillor</v>
      </c>
      <c r="N4156" s="6" t="str">
        <f t="shared" si="260"/>
        <v/>
      </c>
      <c r="O4156" s="15" t="str">
        <f>IF(I4156&lt;&gt;FALSE,VLOOKUP(H4156,internet_municipalities!$B$2:$W$226,22,FALSE),"NO INTERNET")</f>
        <v>NO INTERNET</v>
      </c>
      <c r="P4156" s="16" t="str">
        <f t="shared" si="261"/>
        <v>NO INTERNET</v>
      </c>
    </row>
    <row r="4157" spans="1:16" x14ac:dyDescent="0.2">
      <c r="A4157">
        <v>10193</v>
      </c>
      <c r="B4157" t="b">
        <v>1</v>
      </c>
      <c r="C4157" t="s">
        <v>1463</v>
      </c>
      <c r="D4157" t="s">
        <v>5650</v>
      </c>
      <c r="E4157">
        <v>134</v>
      </c>
      <c r="F4157">
        <v>44</v>
      </c>
      <c r="G4157" t="b">
        <v>0</v>
      </c>
      <c r="H4157" t="str">
        <f>VLOOKUP(A4157,all_municipalities!$A$2:$M$445,2,FALSE)</f>
        <v>Tarbutt, Township of</v>
      </c>
      <c r="I4157" t="b">
        <f>VLOOKUP(A4157,all_municipalities!$A$2:$M$445,9,FALSE)</f>
        <v>0</v>
      </c>
      <c r="J4157" t="b">
        <f>VLOOKUP(A4157,all_municipalities!$A$2:$M$445,13, FALSE)</f>
        <v>0</v>
      </c>
      <c r="K4157" t="str">
        <f t="shared" si="258"/>
        <v>NONE</v>
      </c>
      <c r="L4157">
        <v>0</v>
      </c>
      <c r="M4157" t="str">
        <f t="shared" si="259"/>
        <v>10193 Councillor</v>
      </c>
      <c r="N4157" s="6" t="str">
        <f t="shared" si="260"/>
        <v/>
      </c>
      <c r="O4157" s="15" t="str">
        <f>IF(I4157&lt;&gt;FALSE,VLOOKUP(H4157,internet_municipalities!$B$2:$W$226,22,FALSE),"NO INTERNET")</f>
        <v>NO INTERNET</v>
      </c>
      <c r="P4157" s="16" t="str">
        <f t="shared" si="261"/>
        <v>NO INTERNET</v>
      </c>
    </row>
    <row r="4158" spans="1:16" x14ac:dyDescent="0.2">
      <c r="A4158">
        <v>10193</v>
      </c>
      <c r="B4158" t="b">
        <v>1</v>
      </c>
      <c r="C4158" t="s">
        <v>1463</v>
      </c>
      <c r="D4158" t="s">
        <v>5651</v>
      </c>
      <c r="E4158">
        <v>170</v>
      </c>
      <c r="F4158">
        <v>80</v>
      </c>
      <c r="G4158" t="b">
        <v>0</v>
      </c>
      <c r="H4158" t="str">
        <f>VLOOKUP(A4158,all_municipalities!$A$2:$M$445,2,FALSE)</f>
        <v>Tarbutt, Township of</v>
      </c>
      <c r="I4158" t="b">
        <f>VLOOKUP(A4158,all_municipalities!$A$2:$M$445,9,FALSE)</f>
        <v>0</v>
      </c>
      <c r="J4158" t="b">
        <f>VLOOKUP(A4158,all_municipalities!$A$2:$M$445,13, FALSE)</f>
        <v>0</v>
      </c>
      <c r="K4158" t="str">
        <f t="shared" si="258"/>
        <v>NONE</v>
      </c>
      <c r="L4158">
        <v>0</v>
      </c>
      <c r="M4158" t="str">
        <f t="shared" si="259"/>
        <v>10193 Councillor</v>
      </c>
      <c r="N4158" s="6" t="str">
        <f t="shared" si="260"/>
        <v/>
      </c>
      <c r="O4158" s="15" t="str">
        <f>IF(I4158&lt;&gt;FALSE,VLOOKUP(H4158,internet_municipalities!$B$2:$W$226,22,FALSE),"NO INTERNET")</f>
        <v>NO INTERNET</v>
      </c>
      <c r="P4158" s="16" t="str">
        <f t="shared" si="261"/>
        <v>NO INTERNET</v>
      </c>
    </row>
    <row r="4159" spans="1:16" x14ac:dyDescent="0.2">
      <c r="A4159">
        <v>10193</v>
      </c>
      <c r="B4159" t="b">
        <v>0</v>
      </c>
      <c r="C4159" t="s">
        <v>1463</v>
      </c>
      <c r="D4159" t="s">
        <v>5652</v>
      </c>
      <c r="E4159">
        <v>90</v>
      </c>
      <c r="F4159" t="s">
        <v>1460</v>
      </c>
      <c r="G4159" t="b">
        <v>0</v>
      </c>
      <c r="H4159" t="str">
        <f>VLOOKUP(A4159,all_municipalities!$A$2:$M$445,2,FALSE)</f>
        <v>Tarbutt, Township of</v>
      </c>
      <c r="I4159" t="b">
        <f>VLOOKUP(A4159,all_municipalities!$A$2:$M$445,9,FALSE)</f>
        <v>0</v>
      </c>
      <c r="J4159" t="b">
        <f>VLOOKUP(A4159,all_municipalities!$A$2:$M$445,13, FALSE)</f>
        <v>0</v>
      </c>
      <c r="K4159" t="str">
        <f t="shared" si="258"/>
        <v>NONE</v>
      </c>
      <c r="L4159">
        <v>0</v>
      </c>
      <c r="M4159" t="str">
        <f t="shared" si="259"/>
        <v>10193 Councillor</v>
      </c>
      <c r="N4159" s="6" t="str">
        <f t="shared" si="260"/>
        <v/>
      </c>
      <c r="O4159" s="15" t="str">
        <f>IF(I4159&lt;&gt;FALSE,VLOOKUP(H4159,internet_municipalities!$B$2:$W$226,22,FALSE),"NO INTERNET")</f>
        <v>NO INTERNET</v>
      </c>
      <c r="P4159" s="16" t="str">
        <f t="shared" si="261"/>
        <v>NO INTERNET</v>
      </c>
    </row>
    <row r="4160" spans="1:16" x14ac:dyDescent="0.2">
      <c r="A4160">
        <v>10786</v>
      </c>
      <c r="B4160" t="b">
        <v>1</v>
      </c>
      <c r="C4160" t="s">
        <v>1463</v>
      </c>
      <c r="D4160" t="s">
        <v>5668</v>
      </c>
      <c r="E4160" t="s">
        <v>461</v>
      </c>
      <c r="F4160" t="s">
        <v>461</v>
      </c>
      <c r="G4160" t="b">
        <v>0</v>
      </c>
      <c r="H4160" t="str">
        <f>VLOOKUP(A4160,all_municipalities!$A$2:$M$445,2,FALSE)</f>
        <v>Tay, Township of</v>
      </c>
      <c r="I4160" t="b">
        <f>VLOOKUP(A4160,all_municipalities!$A$2:$M$445,9,FALSE)</f>
        <v>1</v>
      </c>
      <c r="J4160" t="b">
        <f>VLOOKUP(A4160,all_municipalities!$A$2:$M$445,13, FALSE)</f>
        <v>0</v>
      </c>
      <c r="K4160" t="str">
        <f t="shared" si="258"/>
        <v>NONE</v>
      </c>
      <c r="L4160">
        <v>0</v>
      </c>
      <c r="M4160" t="str">
        <f t="shared" si="259"/>
        <v>10786 Councillor</v>
      </c>
      <c r="N4160" s="6" t="str">
        <f t="shared" si="260"/>
        <v>10786 Councillor</v>
      </c>
      <c r="O4160" s="15">
        <f>IF(I4160&lt;&gt;FALSE,VLOOKUP(H4160,internet_municipalities!$B$2:$W$226,22,FALSE),"NO INTERNET")</f>
        <v>0</v>
      </c>
      <c r="P4160" s="16" t="str">
        <f t="shared" si="261"/>
        <v>Acclaimed</v>
      </c>
    </row>
    <row r="4161" spans="1:16" x14ac:dyDescent="0.2">
      <c r="A4161">
        <v>10786</v>
      </c>
      <c r="B4161" t="b">
        <v>1</v>
      </c>
      <c r="C4161" t="s">
        <v>1463</v>
      </c>
      <c r="D4161" t="s">
        <v>5669</v>
      </c>
      <c r="E4161" t="s">
        <v>461</v>
      </c>
      <c r="F4161" t="s">
        <v>461</v>
      </c>
      <c r="G4161" t="b">
        <v>0</v>
      </c>
      <c r="H4161" t="str">
        <f>VLOOKUP(A4161,all_municipalities!$A$2:$M$445,2,FALSE)</f>
        <v>Tay, Township of</v>
      </c>
      <c r="I4161" t="b">
        <f>VLOOKUP(A4161,all_municipalities!$A$2:$M$445,9,FALSE)</f>
        <v>1</v>
      </c>
      <c r="J4161" t="b">
        <f>VLOOKUP(A4161,all_municipalities!$A$2:$M$445,13, FALSE)</f>
        <v>0</v>
      </c>
      <c r="K4161" t="str">
        <f t="shared" si="258"/>
        <v>NONE</v>
      </c>
      <c r="L4161">
        <v>0</v>
      </c>
      <c r="M4161" t="str">
        <f t="shared" si="259"/>
        <v>10786 Councillor</v>
      </c>
      <c r="N4161" s="6" t="str">
        <f t="shared" si="260"/>
        <v>10786 Councillor</v>
      </c>
      <c r="O4161" s="15">
        <f>IF(I4161&lt;&gt;FALSE,VLOOKUP(H4161,internet_municipalities!$B$2:$W$226,22,FALSE),"NO INTERNET")</f>
        <v>0</v>
      </c>
      <c r="P4161" s="16" t="str">
        <f t="shared" si="261"/>
        <v>Acclaimed</v>
      </c>
    </row>
    <row r="4162" spans="1:16" x14ac:dyDescent="0.2">
      <c r="A4162">
        <v>10786</v>
      </c>
      <c r="B4162" t="b">
        <v>1</v>
      </c>
      <c r="C4162" t="s">
        <v>1463</v>
      </c>
      <c r="D4162" t="s">
        <v>5670</v>
      </c>
      <c r="E4162" t="s">
        <v>461</v>
      </c>
      <c r="F4162" t="s">
        <v>461</v>
      </c>
      <c r="G4162" t="b">
        <v>0</v>
      </c>
      <c r="H4162" t="str">
        <f>VLOOKUP(A4162,all_municipalities!$A$2:$M$445,2,FALSE)</f>
        <v>Tay, Township of</v>
      </c>
      <c r="I4162" t="b">
        <f>VLOOKUP(A4162,all_municipalities!$A$2:$M$445,9,FALSE)</f>
        <v>1</v>
      </c>
      <c r="J4162" t="b">
        <f>VLOOKUP(A4162,all_municipalities!$A$2:$M$445,13, FALSE)</f>
        <v>0</v>
      </c>
      <c r="K4162" t="str">
        <f t="shared" ref="K4162:K4225" si="262">IF(J4162=TRUE,IF(F4162&lt;=10,"HIGH",IF(F4162&lt;=100,"MID",IF(F4162&lt;=1000,"LOW","NONE"))),"NONE")</f>
        <v>NONE</v>
      </c>
      <c r="L4162">
        <v>0</v>
      </c>
      <c r="M4162" t="str">
        <f t="shared" ref="M4162:M4225" si="263">CONCATENATE(A4162, " ",C4162)</f>
        <v>10786 Councillor</v>
      </c>
      <c r="N4162" s="6" t="str">
        <f t="shared" si="260"/>
        <v>10786 Councillor</v>
      </c>
      <c r="O4162" s="15">
        <f>IF(I4162&lt;&gt;FALSE,VLOOKUP(H4162,internet_municipalities!$B$2:$W$226,22,FALSE),"NO INTERNET")</f>
        <v>0</v>
      </c>
      <c r="P4162" s="16" t="str">
        <f t="shared" si="261"/>
        <v>Acclaimed</v>
      </c>
    </row>
    <row r="4163" spans="1:16" x14ac:dyDescent="0.2">
      <c r="A4163">
        <v>10786</v>
      </c>
      <c r="B4163" t="b">
        <v>1</v>
      </c>
      <c r="C4163" t="s">
        <v>1463</v>
      </c>
      <c r="D4163" t="s">
        <v>5671</v>
      </c>
      <c r="E4163" t="s">
        <v>461</v>
      </c>
      <c r="F4163" t="s">
        <v>461</v>
      </c>
      <c r="G4163" t="b">
        <v>0</v>
      </c>
      <c r="H4163" t="str">
        <f>VLOOKUP(A4163,all_municipalities!$A$2:$M$445,2,FALSE)</f>
        <v>Tay, Township of</v>
      </c>
      <c r="I4163" t="b">
        <f>VLOOKUP(A4163,all_municipalities!$A$2:$M$445,9,FALSE)</f>
        <v>1</v>
      </c>
      <c r="J4163" t="b">
        <f>VLOOKUP(A4163,all_municipalities!$A$2:$M$445,13, FALSE)</f>
        <v>0</v>
      </c>
      <c r="K4163" t="str">
        <f t="shared" si="262"/>
        <v>NONE</v>
      </c>
      <c r="L4163">
        <v>0</v>
      </c>
      <c r="M4163" t="str">
        <f t="shared" si="263"/>
        <v>10786 Councillor</v>
      </c>
      <c r="N4163" s="6" t="str">
        <f t="shared" ref="N4163:N4226" si="264">IF(I4163,M4163,"")</f>
        <v>10786 Councillor</v>
      </c>
      <c r="O4163" s="15">
        <f>IF(I4163&lt;&gt;FALSE,VLOOKUP(H4163,internet_municipalities!$B$2:$W$226,22,FALSE),"NO INTERNET")</f>
        <v>0</v>
      </c>
      <c r="P4163" s="16" t="str">
        <f t="shared" si="261"/>
        <v>Acclaimed</v>
      </c>
    </row>
    <row r="4164" spans="1:16" x14ac:dyDescent="0.2">
      <c r="A4164">
        <v>10786</v>
      </c>
      <c r="B4164" t="b">
        <v>1</v>
      </c>
      <c r="C4164" t="s">
        <v>1463</v>
      </c>
      <c r="D4164" t="s">
        <v>5672</v>
      </c>
      <c r="E4164" t="s">
        <v>461</v>
      </c>
      <c r="F4164" t="s">
        <v>461</v>
      </c>
      <c r="G4164" t="b">
        <v>0</v>
      </c>
      <c r="H4164" t="str">
        <f>VLOOKUP(A4164,all_municipalities!$A$2:$M$445,2,FALSE)</f>
        <v>Tay, Township of</v>
      </c>
      <c r="I4164" t="b">
        <f>VLOOKUP(A4164,all_municipalities!$A$2:$M$445,9,FALSE)</f>
        <v>1</v>
      </c>
      <c r="J4164" t="b">
        <f>VLOOKUP(A4164,all_municipalities!$A$2:$M$445,13, FALSE)</f>
        <v>0</v>
      </c>
      <c r="K4164" t="str">
        <f t="shared" si="262"/>
        <v>NONE</v>
      </c>
      <c r="L4164">
        <v>0</v>
      </c>
      <c r="M4164" t="str">
        <f t="shared" si="263"/>
        <v>10786 Councillor</v>
      </c>
      <c r="N4164" s="6" t="str">
        <f t="shared" si="264"/>
        <v>10786 Councillor</v>
      </c>
      <c r="O4164" s="15">
        <f>IF(I4164&lt;&gt;FALSE,VLOOKUP(H4164,internet_municipalities!$B$2:$W$226,22,FALSE),"NO INTERNET")</f>
        <v>0</v>
      </c>
      <c r="P4164" s="16" t="str">
        <f t="shared" si="261"/>
        <v>Acclaimed</v>
      </c>
    </row>
    <row r="4165" spans="1:16" x14ac:dyDescent="0.2">
      <c r="A4165">
        <v>10786</v>
      </c>
      <c r="B4165" t="b">
        <v>1</v>
      </c>
      <c r="C4165" t="s">
        <v>1479</v>
      </c>
      <c r="D4165" t="s">
        <v>5673</v>
      </c>
      <c r="E4165" t="s">
        <v>461</v>
      </c>
      <c r="F4165" t="s">
        <v>461</v>
      </c>
      <c r="G4165" t="b">
        <v>0</v>
      </c>
      <c r="H4165" t="str">
        <f>VLOOKUP(A4165,all_municipalities!$A$2:$M$445,2,FALSE)</f>
        <v>Tay, Township of</v>
      </c>
      <c r="I4165" t="b">
        <f>VLOOKUP(A4165,all_municipalities!$A$2:$M$445,9,FALSE)</f>
        <v>1</v>
      </c>
      <c r="J4165" t="b">
        <f>VLOOKUP(A4165,all_municipalities!$A$2:$M$445,13, FALSE)</f>
        <v>0</v>
      </c>
      <c r="K4165" t="str">
        <f t="shared" si="262"/>
        <v>NONE</v>
      </c>
      <c r="L4165">
        <v>0</v>
      </c>
      <c r="M4165" t="str">
        <f t="shared" si="263"/>
        <v>10786 Deputy Mayor</v>
      </c>
      <c r="N4165" s="6" t="str">
        <f t="shared" si="264"/>
        <v>10786 Deputy Mayor</v>
      </c>
      <c r="O4165" s="15">
        <f>IF(I4165&lt;&gt;FALSE,VLOOKUP(H4165,internet_municipalities!$B$2:$W$226,22,FALSE),"NO INTERNET")</f>
        <v>0</v>
      </c>
      <c r="P4165" s="16" t="str">
        <f t="shared" si="261"/>
        <v>Acclaimed</v>
      </c>
    </row>
    <row r="4166" spans="1:16" x14ac:dyDescent="0.2">
      <c r="A4166">
        <v>10563</v>
      </c>
      <c r="B4166" t="b">
        <v>1</v>
      </c>
      <c r="C4166" t="s">
        <v>1463</v>
      </c>
      <c r="D4166" t="s">
        <v>5684</v>
      </c>
      <c r="E4166">
        <v>300</v>
      </c>
      <c r="F4166">
        <v>143</v>
      </c>
      <c r="G4166" t="b">
        <v>0</v>
      </c>
      <c r="H4166" t="str">
        <f>VLOOKUP(A4166,all_municipalities!$A$2:$M$445,2,FALSE)</f>
        <v>Tehkummah, Township of</v>
      </c>
      <c r="I4166" t="b">
        <f>VLOOKUP(A4166,all_municipalities!$A$2:$M$445,9,FALSE)</f>
        <v>0</v>
      </c>
      <c r="J4166" t="b">
        <f>VLOOKUP(A4166,all_municipalities!$A$2:$M$445,13, FALSE)</f>
        <v>0</v>
      </c>
      <c r="K4166" t="str">
        <f t="shared" si="262"/>
        <v>NONE</v>
      </c>
      <c r="L4166">
        <v>0</v>
      </c>
      <c r="M4166" t="str">
        <f t="shared" si="263"/>
        <v>10563 Councillor</v>
      </c>
      <c r="N4166" s="6" t="str">
        <f t="shared" si="264"/>
        <v/>
      </c>
      <c r="O4166" s="15" t="str">
        <f>IF(I4166&lt;&gt;FALSE,VLOOKUP(H4166,internet_municipalities!$B$2:$W$226,22,FALSE),"NO INTERNET")</f>
        <v>NO INTERNET</v>
      </c>
      <c r="P4166" s="16" t="str">
        <f t="shared" si="261"/>
        <v>NO INTERNET</v>
      </c>
    </row>
    <row r="4167" spans="1:16" x14ac:dyDescent="0.2">
      <c r="A4167">
        <v>10563</v>
      </c>
      <c r="B4167" t="b">
        <v>1</v>
      </c>
      <c r="C4167" t="s">
        <v>1463</v>
      </c>
      <c r="D4167" t="s">
        <v>5685</v>
      </c>
      <c r="E4167">
        <v>233</v>
      </c>
      <c r="F4167">
        <v>76</v>
      </c>
      <c r="G4167" t="b">
        <v>0</v>
      </c>
      <c r="H4167" t="str">
        <f>VLOOKUP(A4167,all_municipalities!$A$2:$M$445,2,FALSE)</f>
        <v>Tehkummah, Township of</v>
      </c>
      <c r="I4167" t="b">
        <f>VLOOKUP(A4167,all_municipalities!$A$2:$M$445,9,FALSE)</f>
        <v>0</v>
      </c>
      <c r="J4167" t="b">
        <f>VLOOKUP(A4167,all_municipalities!$A$2:$M$445,13, FALSE)</f>
        <v>0</v>
      </c>
      <c r="K4167" t="str">
        <f t="shared" si="262"/>
        <v>NONE</v>
      </c>
      <c r="L4167">
        <v>0</v>
      </c>
      <c r="M4167" t="str">
        <f t="shared" si="263"/>
        <v>10563 Councillor</v>
      </c>
      <c r="N4167" s="6" t="str">
        <f t="shared" si="264"/>
        <v/>
      </c>
      <c r="O4167" s="15" t="str">
        <f>IF(I4167&lt;&gt;FALSE,VLOOKUP(H4167,internet_municipalities!$B$2:$W$226,22,FALSE),"NO INTERNET")</f>
        <v>NO INTERNET</v>
      </c>
      <c r="P4167" s="16" t="str">
        <f t="shared" ref="P4167:P4230" si="265">IF(I4167=TRUE,IF(F4167&lt;&gt;"Acclaimed",IF(F4167&lt;&gt;"Lost",F4167/O4167,"Lost"),"Acclaimed"),"NO INTERNET")</f>
        <v>NO INTERNET</v>
      </c>
    </row>
    <row r="4168" spans="1:16" x14ac:dyDescent="0.2">
      <c r="A4168">
        <v>10563</v>
      </c>
      <c r="B4168" t="b">
        <v>1</v>
      </c>
      <c r="C4168" t="s">
        <v>1463</v>
      </c>
      <c r="D4168" t="s">
        <v>5686</v>
      </c>
      <c r="E4168">
        <v>199</v>
      </c>
      <c r="F4168">
        <v>42</v>
      </c>
      <c r="G4168" t="b">
        <v>0</v>
      </c>
      <c r="H4168" t="str">
        <f>VLOOKUP(A4168,all_municipalities!$A$2:$M$445,2,FALSE)</f>
        <v>Tehkummah, Township of</v>
      </c>
      <c r="I4168" t="b">
        <f>VLOOKUP(A4168,all_municipalities!$A$2:$M$445,9,FALSE)</f>
        <v>0</v>
      </c>
      <c r="J4168" t="b">
        <f>VLOOKUP(A4168,all_municipalities!$A$2:$M$445,13, FALSE)</f>
        <v>0</v>
      </c>
      <c r="K4168" t="str">
        <f t="shared" si="262"/>
        <v>NONE</v>
      </c>
      <c r="L4168">
        <v>0</v>
      </c>
      <c r="M4168" t="str">
        <f t="shared" si="263"/>
        <v>10563 Councillor</v>
      </c>
      <c r="N4168" s="6" t="str">
        <f t="shared" si="264"/>
        <v/>
      </c>
      <c r="O4168" s="15" t="str">
        <f>IF(I4168&lt;&gt;FALSE,VLOOKUP(H4168,internet_municipalities!$B$2:$W$226,22,FALSE),"NO INTERNET")</f>
        <v>NO INTERNET</v>
      </c>
      <c r="P4168" s="16" t="str">
        <f t="shared" si="265"/>
        <v>NO INTERNET</v>
      </c>
    </row>
    <row r="4169" spans="1:16" x14ac:dyDescent="0.2">
      <c r="A4169">
        <v>10563</v>
      </c>
      <c r="B4169" t="b">
        <v>1</v>
      </c>
      <c r="C4169" t="s">
        <v>1463</v>
      </c>
      <c r="D4169" t="s">
        <v>5687</v>
      </c>
      <c r="E4169">
        <v>161</v>
      </c>
      <c r="F4169">
        <v>4</v>
      </c>
      <c r="G4169" t="b">
        <v>0</v>
      </c>
      <c r="H4169" t="str">
        <f>VLOOKUP(A4169,all_municipalities!$A$2:$M$445,2,FALSE)</f>
        <v>Tehkummah, Township of</v>
      </c>
      <c r="I4169" t="b">
        <f>VLOOKUP(A4169,all_municipalities!$A$2:$M$445,9,FALSE)</f>
        <v>0</v>
      </c>
      <c r="J4169" t="b">
        <f>VLOOKUP(A4169,all_municipalities!$A$2:$M$445,13, FALSE)</f>
        <v>0</v>
      </c>
      <c r="K4169" t="str">
        <f t="shared" si="262"/>
        <v>NONE</v>
      </c>
      <c r="L4169">
        <v>0</v>
      </c>
      <c r="M4169" t="str">
        <f t="shared" si="263"/>
        <v>10563 Councillor</v>
      </c>
      <c r="N4169" s="6" t="str">
        <f t="shared" si="264"/>
        <v/>
      </c>
      <c r="O4169" s="15" t="str">
        <f>IF(I4169&lt;&gt;FALSE,VLOOKUP(H4169,internet_municipalities!$B$2:$W$226,22,FALSE),"NO INTERNET")</f>
        <v>NO INTERNET</v>
      </c>
      <c r="P4169" s="16" t="str">
        <f t="shared" si="265"/>
        <v>NO INTERNET</v>
      </c>
    </row>
    <row r="4170" spans="1:16" x14ac:dyDescent="0.2">
      <c r="A4170">
        <v>10563</v>
      </c>
      <c r="B4170" t="b">
        <v>0</v>
      </c>
      <c r="C4170" t="s">
        <v>1463</v>
      </c>
      <c r="D4170" t="s">
        <v>5688</v>
      </c>
      <c r="E4170">
        <v>116</v>
      </c>
      <c r="F4170" t="s">
        <v>1460</v>
      </c>
      <c r="G4170" t="b">
        <v>0</v>
      </c>
      <c r="H4170" t="str">
        <f>VLOOKUP(A4170,all_municipalities!$A$2:$M$445,2,FALSE)</f>
        <v>Tehkummah, Township of</v>
      </c>
      <c r="I4170" t="b">
        <f>VLOOKUP(A4170,all_municipalities!$A$2:$M$445,9,FALSE)</f>
        <v>0</v>
      </c>
      <c r="J4170" t="b">
        <f>VLOOKUP(A4170,all_municipalities!$A$2:$M$445,13, FALSE)</f>
        <v>0</v>
      </c>
      <c r="K4170" t="str">
        <f t="shared" si="262"/>
        <v>NONE</v>
      </c>
      <c r="L4170">
        <v>0</v>
      </c>
      <c r="M4170" t="str">
        <f t="shared" si="263"/>
        <v>10563 Councillor</v>
      </c>
      <c r="N4170" s="6" t="str">
        <f t="shared" si="264"/>
        <v/>
      </c>
      <c r="O4170" s="15" t="str">
        <f>IF(I4170&lt;&gt;FALSE,VLOOKUP(H4170,internet_municipalities!$B$2:$W$226,22,FALSE),"NO INTERNET")</f>
        <v>NO INTERNET</v>
      </c>
      <c r="P4170" s="16" t="str">
        <f t="shared" si="265"/>
        <v>NO INTERNET</v>
      </c>
    </row>
    <row r="4171" spans="1:16" x14ac:dyDescent="0.2">
      <c r="A4171">
        <v>10563</v>
      </c>
      <c r="B4171" t="b">
        <v>0</v>
      </c>
      <c r="C4171" t="s">
        <v>1463</v>
      </c>
      <c r="D4171" t="s">
        <v>5689</v>
      </c>
      <c r="E4171">
        <v>110</v>
      </c>
      <c r="F4171" t="s">
        <v>1460</v>
      </c>
      <c r="G4171" t="b">
        <v>0</v>
      </c>
      <c r="H4171" t="str">
        <f>VLOOKUP(A4171,all_municipalities!$A$2:$M$445,2,FALSE)</f>
        <v>Tehkummah, Township of</v>
      </c>
      <c r="I4171" t="b">
        <f>VLOOKUP(A4171,all_municipalities!$A$2:$M$445,9,FALSE)</f>
        <v>0</v>
      </c>
      <c r="J4171" t="b">
        <f>VLOOKUP(A4171,all_municipalities!$A$2:$M$445,13, FALSE)</f>
        <v>0</v>
      </c>
      <c r="K4171" t="str">
        <f t="shared" si="262"/>
        <v>NONE</v>
      </c>
      <c r="L4171">
        <v>0</v>
      </c>
      <c r="M4171" t="str">
        <f t="shared" si="263"/>
        <v>10563 Councillor</v>
      </c>
      <c r="N4171" s="6" t="str">
        <f t="shared" si="264"/>
        <v/>
      </c>
      <c r="O4171" s="15" t="str">
        <f>IF(I4171&lt;&gt;FALSE,VLOOKUP(H4171,internet_municipalities!$B$2:$W$226,22,FALSE),"NO INTERNET")</f>
        <v>NO INTERNET</v>
      </c>
      <c r="P4171" s="16" t="str">
        <f t="shared" si="265"/>
        <v>NO INTERNET</v>
      </c>
    </row>
    <row r="4172" spans="1:16" x14ac:dyDescent="0.2">
      <c r="A4172">
        <v>10563</v>
      </c>
      <c r="B4172" t="b">
        <v>0</v>
      </c>
      <c r="C4172" t="s">
        <v>1463</v>
      </c>
      <c r="D4172" t="s">
        <v>5690</v>
      </c>
      <c r="E4172">
        <v>157</v>
      </c>
      <c r="F4172" t="s">
        <v>1460</v>
      </c>
      <c r="G4172" t="b">
        <v>0</v>
      </c>
      <c r="H4172" t="str">
        <f>VLOOKUP(A4172,all_municipalities!$A$2:$M$445,2,FALSE)</f>
        <v>Tehkummah, Township of</v>
      </c>
      <c r="I4172" t="b">
        <f>VLOOKUP(A4172,all_municipalities!$A$2:$M$445,9,FALSE)</f>
        <v>0</v>
      </c>
      <c r="J4172" t="b">
        <f>VLOOKUP(A4172,all_municipalities!$A$2:$M$445,13, FALSE)</f>
        <v>0</v>
      </c>
      <c r="K4172" t="str">
        <f t="shared" si="262"/>
        <v>NONE</v>
      </c>
      <c r="L4172">
        <v>0</v>
      </c>
      <c r="M4172" t="str">
        <f t="shared" si="263"/>
        <v>10563 Councillor</v>
      </c>
      <c r="N4172" s="6" t="str">
        <f t="shared" si="264"/>
        <v/>
      </c>
      <c r="O4172" s="15" t="str">
        <f>IF(I4172&lt;&gt;FALSE,VLOOKUP(H4172,internet_municipalities!$B$2:$W$226,22,FALSE),"NO INTERNET")</f>
        <v>NO INTERNET</v>
      </c>
      <c r="P4172" s="16" t="str">
        <f t="shared" si="265"/>
        <v>NO INTERNET</v>
      </c>
    </row>
    <row r="4173" spans="1:16" x14ac:dyDescent="0.2">
      <c r="A4173">
        <v>10742</v>
      </c>
      <c r="B4173" t="b">
        <v>1</v>
      </c>
      <c r="C4173" t="s">
        <v>1463</v>
      </c>
      <c r="D4173" t="s">
        <v>5691</v>
      </c>
      <c r="E4173">
        <v>510</v>
      </c>
      <c r="F4173">
        <v>164</v>
      </c>
      <c r="G4173" t="b">
        <v>0</v>
      </c>
      <c r="H4173" t="str">
        <f>VLOOKUP(A4173,all_municipalities!$A$2:$M$445,2,FALSE)</f>
        <v>Temagami, Municipality of</v>
      </c>
      <c r="I4173" t="b">
        <f>VLOOKUP(A4173,all_municipalities!$A$2:$M$445,9,FALSE)</f>
        <v>0</v>
      </c>
      <c r="J4173" t="b">
        <f>VLOOKUP(A4173,all_municipalities!$A$2:$M$445,13, FALSE)</f>
        <v>0</v>
      </c>
      <c r="K4173" t="str">
        <f t="shared" si="262"/>
        <v>NONE</v>
      </c>
      <c r="L4173">
        <v>0</v>
      </c>
      <c r="M4173" t="str">
        <f t="shared" si="263"/>
        <v>10742 Councillor</v>
      </c>
      <c r="N4173" s="6" t="str">
        <f t="shared" si="264"/>
        <v/>
      </c>
      <c r="O4173" s="15" t="str">
        <f>IF(I4173&lt;&gt;FALSE,VLOOKUP(H4173,internet_municipalities!$B$2:$W$226,22,FALSE),"NO INTERNET")</f>
        <v>NO INTERNET</v>
      </c>
      <c r="P4173" s="16" t="str">
        <f t="shared" si="265"/>
        <v>NO INTERNET</v>
      </c>
    </row>
    <row r="4174" spans="1:16" x14ac:dyDescent="0.2">
      <c r="A4174">
        <v>10742</v>
      </c>
      <c r="B4174" t="b">
        <v>1</v>
      </c>
      <c r="C4174" t="s">
        <v>1463</v>
      </c>
      <c r="D4174" t="s">
        <v>5692</v>
      </c>
      <c r="E4174">
        <v>444</v>
      </c>
      <c r="F4174">
        <v>98</v>
      </c>
      <c r="G4174" t="b">
        <v>0</v>
      </c>
      <c r="H4174" t="str">
        <f>VLOOKUP(A4174,all_municipalities!$A$2:$M$445,2,FALSE)</f>
        <v>Temagami, Municipality of</v>
      </c>
      <c r="I4174" t="b">
        <f>VLOOKUP(A4174,all_municipalities!$A$2:$M$445,9,FALSE)</f>
        <v>0</v>
      </c>
      <c r="J4174" t="b">
        <f>VLOOKUP(A4174,all_municipalities!$A$2:$M$445,13, FALSE)</f>
        <v>0</v>
      </c>
      <c r="K4174" t="str">
        <f t="shared" si="262"/>
        <v>NONE</v>
      </c>
      <c r="L4174">
        <v>0</v>
      </c>
      <c r="M4174" t="str">
        <f t="shared" si="263"/>
        <v>10742 Councillor</v>
      </c>
      <c r="N4174" s="6" t="str">
        <f t="shared" si="264"/>
        <v/>
      </c>
      <c r="O4174" s="15" t="str">
        <f>IF(I4174&lt;&gt;FALSE,VLOOKUP(H4174,internet_municipalities!$B$2:$W$226,22,FALSE),"NO INTERNET")</f>
        <v>NO INTERNET</v>
      </c>
      <c r="P4174" s="16" t="str">
        <f t="shared" si="265"/>
        <v>NO INTERNET</v>
      </c>
    </row>
    <row r="4175" spans="1:16" x14ac:dyDescent="0.2">
      <c r="A4175">
        <v>10742</v>
      </c>
      <c r="B4175" t="b">
        <v>1</v>
      </c>
      <c r="C4175" t="s">
        <v>1463</v>
      </c>
      <c r="D4175" t="s">
        <v>5693</v>
      </c>
      <c r="E4175">
        <v>383</v>
      </c>
      <c r="F4175">
        <v>37</v>
      </c>
      <c r="G4175" t="b">
        <v>0</v>
      </c>
      <c r="H4175" t="str">
        <f>VLOOKUP(A4175,all_municipalities!$A$2:$M$445,2,FALSE)</f>
        <v>Temagami, Municipality of</v>
      </c>
      <c r="I4175" t="b">
        <f>VLOOKUP(A4175,all_municipalities!$A$2:$M$445,9,FALSE)</f>
        <v>0</v>
      </c>
      <c r="J4175" t="b">
        <f>VLOOKUP(A4175,all_municipalities!$A$2:$M$445,13, FALSE)</f>
        <v>0</v>
      </c>
      <c r="K4175" t="str">
        <f t="shared" si="262"/>
        <v>NONE</v>
      </c>
      <c r="L4175">
        <v>0</v>
      </c>
      <c r="M4175" t="str">
        <f t="shared" si="263"/>
        <v>10742 Councillor</v>
      </c>
      <c r="N4175" s="6" t="str">
        <f t="shared" si="264"/>
        <v/>
      </c>
      <c r="O4175" s="15" t="str">
        <f>IF(I4175&lt;&gt;FALSE,VLOOKUP(H4175,internet_municipalities!$B$2:$W$226,22,FALSE),"NO INTERNET")</f>
        <v>NO INTERNET</v>
      </c>
      <c r="P4175" s="16" t="str">
        <f t="shared" si="265"/>
        <v>NO INTERNET</v>
      </c>
    </row>
    <row r="4176" spans="1:16" x14ac:dyDescent="0.2">
      <c r="A4176">
        <v>10742</v>
      </c>
      <c r="B4176" t="b">
        <v>1</v>
      </c>
      <c r="C4176" t="s">
        <v>1463</v>
      </c>
      <c r="D4176" t="s">
        <v>5694</v>
      </c>
      <c r="E4176">
        <v>425</v>
      </c>
      <c r="F4176">
        <v>79</v>
      </c>
      <c r="G4176" t="b">
        <v>0</v>
      </c>
      <c r="H4176" t="str">
        <f>VLOOKUP(A4176,all_municipalities!$A$2:$M$445,2,FALSE)</f>
        <v>Temagami, Municipality of</v>
      </c>
      <c r="I4176" t="b">
        <f>VLOOKUP(A4176,all_municipalities!$A$2:$M$445,9,FALSE)</f>
        <v>0</v>
      </c>
      <c r="J4176" t="b">
        <f>VLOOKUP(A4176,all_municipalities!$A$2:$M$445,13, FALSE)</f>
        <v>0</v>
      </c>
      <c r="K4176" t="str">
        <f t="shared" si="262"/>
        <v>NONE</v>
      </c>
      <c r="L4176">
        <v>0</v>
      </c>
      <c r="M4176" t="str">
        <f t="shared" si="263"/>
        <v>10742 Councillor</v>
      </c>
      <c r="N4176" s="6" t="str">
        <f t="shared" si="264"/>
        <v/>
      </c>
      <c r="O4176" s="15" t="str">
        <f>IF(I4176&lt;&gt;FALSE,VLOOKUP(H4176,internet_municipalities!$B$2:$W$226,22,FALSE),"NO INTERNET")</f>
        <v>NO INTERNET</v>
      </c>
      <c r="P4176" s="16" t="str">
        <f t="shared" si="265"/>
        <v>NO INTERNET</v>
      </c>
    </row>
    <row r="4177" spans="1:16" x14ac:dyDescent="0.2">
      <c r="A4177">
        <v>10742</v>
      </c>
      <c r="B4177" t="b">
        <v>1</v>
      </c>
      <c r="C4177" t="s">
        <v>1463</v>
      </c>
      <c r="D4177" t="s">
        <v>5695</v>
      </c>
      <c r="E4177">
        <v>506</v>
      </c>
      <c r="F4177">
        <v>160</v>
      </c>
      <c r="G4177" t="b">
        <v>0</v>
      </c>
      <c r="H4177" t="str">
        <f>VLOOKUP(A4177,all_municipalities!$A$2:$M$445,2,FALSE)</f>
        <v>Temagami, Municipality of</v>
      </c>
      <c r="I4177" t="b">
        <f>VLOOKUP(A4177,all_municipalities!$A$2:$M$445,9,FALSE)</f>
        <v>0</v>
      </c>
      <c r="J4177" t="b">
        <f>VLOOKUP(A4177,all_municipalities!$A$2:$M$445,13, FALSE)</f>
        <v>0</v>
      </c>
      <c r="K4177" t="str">
        <f t="shared" si="262"/>
        <v>NONE</v>
      </c>
      <c r="L4177">
        <v>0</v>
      </c>
      <c r="M4177" t="str">
        <f t="shared" si="263"/>
        <v>10742 Councillor</v>
      </c>
      <c r="N4177" s="6" t="str">
        <f t="shared" si="264"/>
        <v/>
      </c>
      <c r="O4177" s="15" t="str">
        <f>IF(I4177&lt;&gt;FALSE,VLOOKUP(H4177,internet_municipalities!$B$2:$W$226,22,FALSE),"NO INTERNET")</f>
        <v>NO INTERNET</v>
      </c>
      <c r="P4177" s="16" t="str">
        <f t="shared" si="265"/>
        <v>NO INTERNET</v>
      </c>
    </row>
    <row r="4178" spans="1:16" x14ac:dyDescent="0.2">
      <c r="A4178">
        <v>10742</v>
      </c>
      <c r="B4178" t="b">
        <v>1</v>
      </c>
      <c r="C4178" t="s">
        <v>1463</v>
      </c>
      <c r="D4178" t="s">
        <v>5696</v>
      </c>
      <c r="E4178">
        <v>447</v>
      </c>
      <c r="F4178">
        <v>101</v>
      </c>
      <c r="G4178" t="b">
        <v>0</v>
      </c>
      <c r="H4178" t="str">
        <f>VLOOKUP(A4178,all_municipalities!$A$2:$M$445,2,FALSE)</f>
        <v>Temagami, Municipality of</v>
      </c>
      <c r="I4178" t="b">
        <f>VLOOKUP(A4178,all_municipalities!$A$2:$M$445,9,FALSE)</f>
        <v>0</v>
      </c>
      <c r="J4178" t="b">
        <f>VLOOKUP(A4178,all_municipalities!$A$2:$M$445,13, FALSE)</f>
        <v>0</v>
      </c>
      <c r="K4178" t="str">
        <f t="shared" si="262"/>
        <v>NONE</v>
      </c>
      <c r="L4178">
        <v>0</v>
      </c>
      <c r="M4178" t="str">
        <f t="shared" si="263"/>
        <v>10742 Councillor</v>
      </c>
      <c r="N4178" s="6" t="str">
        <f t="shared" si="264"/>
        <v/>
      </c>
      <c r="O4178" s="15" t="str">
        <f>IF(I4178&lt;&gt;FALSE,VLOOKUP(H4178,internet_municipalities!$B$2:$W$226,22,FALSE),"NO INTERNET")</f>
        <v>NO INTERNET</v>
      </c>
      <c r="P4178" s="16" t="str">
        <f t="shared" si="265"/>
        <v>NO INTERNET</v>
      </c>
    </row>
    <row r="4179" spans="1:16" x14ac:dyDescent="0.2">
      <c r="A4179">
        <v>10742</v>
      </c>
      <c r="B4179" t="b">
        <v>0</v>
      </c>
      <c r="C4179" t="s">
        <v>1463</v>
      </c>
      <c r="D4179" t="s">
        <v>5697</v>
      </c>
      <c r="E4179">
        <v>155</v>
      </c>
      <c r="F4179" t="s">
        <v>1460</v>
      </c>
      <c r="G4179" t="b">
        <v>0</v>
      </c>
      <c r="H4179" t="str">
        <f>VLOOKUP(A4179,all_municipalities!$A$2:$M$445,2,FALSE)</f>
        <v>Temagami, Municipality of</v>
      </c>
      <c r="I4179" t="b">
        <f>VLOOKUP(A4179,all_municipalities!$A$2:$M$445,9,FALSE)</f>
        <v>0</v>
      </c>
      <c r="J4179" t="b">
        <f>VLOOKUP(A4179,all_municipalities!$A$2:$M$445,13, FALSE)</f>
        <v>0</v>
      </c>
      <c r="K4179" t="str">
        <f t="shared" si="262"/>
        <v>NONE</v>
      </c>
      <c r="L4179">
        <v>0</v>
      </c>
      <c r="M4179" t="str">
        <f t="shared" si="263"/>
        <v>10742 Councillor</v>
      </c>
      <c r="N4179" s="6" t="str">
        <f t="shared" si="264"/>
        <v/>
      </c>
      <c r="O4179" s="15" t="str">
        <f>IF(I4179&lt;&gt;FALSE,VLOOKUP(H4179,internet_municipalities!$B$2:$W$226,22,FALSE),"NO INTERNET")</f>
        <v>NO INTERNET</v>
      </c>
      <c r="P4179" s="16" t="str">
        <f t="shared" si="265"/>
        <v>NO INTERNET</v>
      </c>
    </row>
    <row r="4180" spans="1:16" x14ac:dyDescent="0.2">
      <c r="A4180">
        <v>10742</v>
      </c>
      <c r="B4180" t="b">
        <v>0</v>
      </c>
      <c r="C4180" t="s">
        <v>1463</v>
      </c>
      <c r="D4180" t="s">
        <v>5698</v>
      </c>
      <c r="E4180">
        <v>227</v>
      </c>
      <c r="F4180" t="s">
        <v>1460</v>
      </c>
      <c r="G4180" t="b">
        <v>0</v>
      </c>
      <c r="H4180" t="str">
        <f>VLOOKUP(A4180,all_municipalities!$A$2:$M$445,2,FALSE)</f>
        <v>Temagami, Municipality of</v>
      </c>
      <c r="I4180" t="b">
        <f>VLOOKUP(A4180,all_municipalities!$A$2:$M$445,9,FALSE)</f>
        <v>0</v>
      </c>
      <c r="J4180" t="b">
        <f>VLOOKUP(A4180,all_municipalities!$A$2:$M$445,13, FALSE)</f>
        <v>0</v>
      </c>
      <c r="K4180" t="str">
        <f t="shared" si="262"/>
        <v>NONE</v>
      </c>
      <c r="L4180">
        <v>0</v>
      </c>
      <c r="M4180" t="str">
        <f t="shared" si="263"/>
        <v>10742 Councillor</v>
      </c>
      <c r="N4180" s="6" t="str">
        <f t="shared" si="264"/>
        <v/>
      </c>
      <c r="O4180" s="15" t="str">
        <f>IF(I4180&lt;&gt;FALSE,VLOOKUP(H4180,internet_municipalities!$B$2:$W$226,22,FALSE),"NO INTERNET")</f>
        <v>NO INTERNET</v>
      </c>
      <c r="P4180" s="16" t="str">
        <f t="shared" si="265"/>
        <v>NO INTERNET</v>
      </c>
    </row>
    <row r="4181" spans="1:16" x14ac:dyDescent="0.2">
      <c r="A4181">
        <v>10742</v>
      </c>
      <c r="B4181" t="b">
        <v>0</v>
      </c>
      <c r="C4181" t="s">
        <v>1463</v>
      </c>
      <c r="D4181" t="s">
        <v>5699</v>
      </c>
      <c r="E4181">
        <v>194</v>
      </c>
      <c r="F4181" t="s">
        <v>1460</v>
      </c>
      <c r="G4181" t="b">
        <v>0</v>
      </c>
      <c r="H4181" t="str">
        <f>VLOOKUP(A4181,all_municipalities!$A$2:$M$445,2,FALSE)</f>
        <v>Temagami, Municipality of</v>
      </c>
      <c r="I4181" t="b">
        <f>VLOOKUP(A4181,all_municipalities!$A$2:$M$445,9,FALSE)</f>
        <v>0</v>
      </c>
      <c r="J4181" t="b">
        <f>VLOOKUP(A4181,all_municipalities!$A$2:$M$445,13, FALSE)</f>
        <v>0</v>
      </c>
      <c r="K4181" t="str">
        <f t="shared" si="262"/>
        <v>NONE</v>
      </c>
      <c r="L4181">
        <v>0</v>
      </c>
      <c r="M4181" t="str">
        <f t="shared" si="263"/>
        <v>10742 Councillor</v>
      </c>
      <c r="N4181" s="6" t="str">
        <f t="shared" si="264"/>
        <v/>
      </c>
      <c r="O4181" s="15" t="str">
        <f>IF(I4181&lt;&gt;FALSE,VLOOKUP(H4181,internet_municipalities!$B$2:$W$226,22,FALSE),"NO INTERNET")</f>
        <v>NO INTERNET</v>
      </c>
      <c r="P4181" s="16" t="str">
        <f t="shared" si="265"/>
        <v>NO INTERNET</v>
      </c>
    </row>
    <row r="4182" spans="1:16" x14ac:dyDescent="0.2">
      <c r="A4182">
        <v>10742</v>
      </c>
      <c r="B4182" t="b">
        <v>0</v>
      </c>
      <c r="C4182" t="s">
        <v>1463</v>
      </c>
      <c r="D4182" t="s">
        <v>5700</v>
      </c>
      <c r="E4182">
        <v>346</v>
      </c>
      <c r="F4182" t="s">
        <v>1460</v>
      </c>
      <c r="G4182" t="b">
        <v>0</v>
      </c>
      <c r="H4182" t="str">
        <f>VLOOKUP(A4182,all_municipalities!$A$2:$M$445,2,FALSE)</f>
        <v>Temagami, Municipality of</v>
      </c>
      <c r="I4182" t="b">
        <f>VLOOKUP(A4182,all_municipalities!$A$2:$M$445,9,FALSE)</f>
        <v>0</v>
      </c>
      <c r="J4182" t="b">
        <f>VLOOKUP(A4182,all_municipalities!$A$2:$M$445,13, FALSE)</f>
        <v>0</v>
      </c>
      <c r="K4182" t="str">
        <f t="shared" si="262"/>
        <v>NONE</v>
      </c>
      <c r="L4182">
        <v>0</v>
      </c>
      <c r="M4182" t="str">
        <f t="shared" si="263"/>
        <v>10742 Councillor</v>
      </c>
      <c r="N4182" s="6" t="str">
        <f t="shared" si="264"/>
        <v/>
      </c>
      <c r="O4182" s="15" t="str">
        <f>IF(I4182&lt;&gt;FALSE,VLOOKUP(H4182,internet_municipalities!$B$2:$W$226,22,FALSE),"NO INTERNET")</f>
        <v>NO INTERNET</v>
      </c>
      <c r="P4182" s="16" t="str">
        <f t="shared" si="265"/>
        <v>NO INTERNET</v>
      </c>
    </row>
    <row r="4183" spans="1:16" x14ac:dyDescent="0.2">
      <c r="A4183">
        <v>10307</v>
      </c>
      <c r="B4183" t="b">
        <v>1</v>
      </c>
      <c r="C4183" t="s">
        <v>1463</v>
      </c>
      <c r="D4183" t="s">
        <v>5701</v>
      </c>
      <c r="E4183">
        <v>1931</v>
      </c>
      <c r="F4183">
        <v>510</v>
      </c>
      <c r="G4183" t="b">
        <v>0</v>
      </c>
      <c r="H4183" t="str">
        <f>VLOOKUP(A4183,all_municipalities!$A$2:$M$445,2,FALSE)</f>
        <v>Temiskaming Shores, City of</v>
      </c>
      <c r="I4183" t="b">
        <f>VLOOKUP(A4183,all_municipalities!$A$2:$M$445,9,FALSE)</f>
        <v>1</v>
      </c>
      <c r="J4183" t="b">
        <f>VLOOKUP(A4183,all_municipalities!$A$2:$M$445,13, FALSE)</f>
        <v>0</v>
      </c>
      <c r="K4183" t="str">
        <f t="shared" si="262"/>
        <v>NONE</v>
      </c>
      <c r="L4183">
        <v>0</v>
      </c>
      <c r="M4183" t="str">
        <f t="shared" si="263"/>
        <v>10307 Councillor</v>
      </c>
      <c r="N4183" s="6" t="str">
        <f t="shared" si="264"/>
        <v>10307 Councillor</v>
      </c>
      <c r="O4183" s="15">
        <f>IF(I4183&lt;&gt;FALSE,VLOOKUP(H4183,internet_municipalities!$B$2:$W$226,22,FALSE),"NO INTERNET")</f>
        <v>4767</v>
      </c>
      <c r="P4183" s="16">
        <f t="shared" si="265"/>
        <v>0.10698552548772813</v>
      </c>
    </row>
    <row r="4184" spans="1:16" x14ac:dyDescent="0.2">
      <c r="A4184">
        <v>10307</v>
      </c>
      <c r="B4184" t="b">
        <v>1</v>
      </c>
      <c r="C4184" t="s">
        <v>1463</v>
      </c>
      <c r="D4184" t="s">
        <v>5702</v>
      </c>
      <c r="E4184">
        <v>1857</v>
      </c>
      <c r="F4184">
        <v>436</v>
      </c>
      <c r="G4184" t="b">
        <v>0</v>
      </c>
      <c r="H4184" t="str">
        <f>VLOOKUP(A4184,all_municipalities!$A$2:$M$445,2,FALSE)</f>
        <v>Temiskaming Shores, City of</v>
      </c>
      <c r="I4184" t="b">
        <f>VLOOKUP(A4184,all_municipalities!$A$2:$M$445,9,FALSE)</f>
        <v>1</v>
      </c>
      <c r="J4184" t="b">
        <f>VLOOKUP(A4184,all_municipalities!$A$2:$M$445,13, FALSE)</f>
        <v>0</v>
      </c>
      <c r="K4184" t="str">
        <f t="shared" si="262"/>
        <v>NONE</v>
      </c>
      <c r="L4184">
        <v>0</v>
      </c>
      <c r="M4184" t="str">
        <f t="shared" si="263"/>
        <v>10307 Councillor</v>
      </c>
      <c r="N4184" s="6" t="str">
        <f t="shared" si="264"/>
        <v>10307 Councillor</v>
      </c>
      <c r="O4184" s="15">
        <f>IF(I4184&lt;&gt;FALSE,VLOOKUP(H4184,internet_municipalities!$B$2:$W$226,22,FALSE),"NO INTERNET")</f>
        <v>4767</v>
      </c>
      <c r="P4184" s="16">
        <f t="shared" si="265"/>
        <v>9.1462135514998946E-2</v>
      </c>
    </row>
    <row r="4185" spans="1:16" x14ac:dyDescent="0.2">
      <c r="A4185">
        <v>10307</v>
      </c>
      <c r="B4185" t="b">
        <v>1</v>
      </c>
      <c r="C4185" t="s">
        <v>1463</v>
      </c>
      <c r="D4185" t="s">
        <v>5703</v>
      </c>
      <c r="E4185">
        <v>1758</v>
      </c>
      <c r="F4185">
        <v>337</v>
      </c>
      <c r="G4185" t="b">
        <v>0</v>
      </c>
      <c r="H4185" t="str">
        <f>VLOOKUP(A4185,all_municipalities!$A$2:$M$445,2,FALSE)</f>
        <v>Temiskaming Shores, City of</v>
      </c>
      <c r="I4185" t="b">
        <f>VLOOKUP(A4185,all_municipalities!$A$2:$M$445,9,FALSE)</f>
        <v>1</v>
      </c>
      <c r="J4185" t="b">
        <f>VLOOKUP(A4185,all_municipalities!$A$2:$M$445,13, FALSE)</f>
        <v>0</v>
      </c>
      <c r="K4185" t="str">
        <f t="shared" si="262"/>
        <v>NONE</v>
      </c>
      <c r="L4185">
        <v>0</v>
      </c>
      <c r="M4185" t="str">
        <f t="shared" si="263"/>
        <v>10307 Councillor</v>
      </c>
      <c r="N4185" s="6" t="str">
        <f t="shared" si="264"/>
        <v>10307 Councillor</v>
      </c>
      <c r="O4185" s="15">
        <f>IF(I4185&lt;&gt;FALSE,VLOOKUP(H4185,internet_municipalities!$B$2:$W$226,22,FALSE),"NO INTERNET")</f>
        <v>4767</v>
      </c>
      <c r="P4185" s="16">
        <f t="shared" si="265"/>
        <v>7.0694357037969377E-2</v>
      </c>
    </row>
    <row r="4186" spans="1:16" x14ac:dyDescent="0.2">
      <c r="A4186">
        <v>10307</v>
      </c>
      <c r="B4186" t="b">
        <v>1</v>
      </c>
      <c r="C4186" t="s">
        <v>1463</v>
      </c>
      <c r="D4186" t="s">
        <v>5704</v>
      </c>
      <c r="E4186">
        <v>1467</v>
      </c>
      <c r="F4186">
        <v>46</v>
      </c>
      <c r="G4186" t="b">
        <v>0</v>
      </c>
      <c r="H4186" t="str">
        <f>VLOOKUP(A4186,all_municipalities!$A$2:$M$445,2,FALSE)</f>
        <v>Temiskaming Shores, City of</v>
      </c>
      <c r="I4186" t="b">
        <f>VLOOKUP(A4186,all_municipalities!$A$2:$M$445,9,FALSE)</f>
        <v>1</v>
      </c>
      <c r="J4186" t="b">
        <f>VLOOKUP(A4186,all_municipalities!$A$2:$M$445,13, FALSE)</f>
        <v>0</v>
      </c>
      <c r="K4186" t="str">
        <f t="shared" si="262"/>
        <v>NONE</v>
      </c>
      <c r="L4186">
        <v>0</v>
      </c>
      <c r="M4186" t="str">
        <f t="shared" si="263"/>
        <v>10307 Councillor</v>
      </c>
      <c r="N4186" s="6" t="str">
        <f t="shared" si="264"/>
        <v>10307 Councillor</v>
      </c>
      <c r="O4186" s="15">
        <f>IF(I4186&lt;&gt;FALSE,VLOOKUP(H4186,internet_municipalities!$B$2:$W$226,22,FALSE),"NO INTERNET")</f>
        <v>4767</v>
      </c>
      <c r="P4186" s="16">
        <f t="shared" si="265"/>
        <v>9.6496748479127335E-3</v>
      </c>
    </row>
    <row r="4187" spans="1:16" x14ac:dyDescent="0.2">
      <c r="A4187">
        <v>10307</v>
      </c>
      <c r="B4187" t="b">
        <v>1</v>
      </c>
      <c r="C4187" t="s">
        <v>1463</v>
      </c>
      <c r="D4187" t="s">
        <v>5705</v>
      </c>
      <c r="E4187">
        <v>1825</v>
      </c>
      <c r="F4187">
        <v>404</v>
      </c>
      <c r="G4187" t="b">
        <v>0</v>
      </c>
      <c r="H4187" t="str">
        <f>VLOOKUP(A4187,all_municipalities!$A$2:$M$445,2,FALSE)</f>
        <v>Temiskaming Shores, City of</v>
      </c>
      <c r="I4187" t="b">
        <f>VLOOKUP(A4187,all_municipalities!$A$2:$M$445,9,FALSE)</f>
        <v>1</v>
      </c>
      <c r="J4187" t="b">
        <f>VLOOKUP(A4187,all_municipalities!$A$2:$M$445,13, FALSE)</f>
        <v>0</v>
      </c>
      <c r="K4187" t="str">
        <f t="shared" si="262"/>
        <v>NONE</v>
      </c>
      <c r="L4187">
        <v>0</v>
      </c>
      <c r="M4187" t="str">
        <f t="shared" si="263"/>
        <v>10307 Councillor</v>
      </c>
      <c r="N4187" s="6" t="str">
        <f t="shared" si="264"/>
        <v>10307 Councillor</v>
      </c>
      <c r="O4187" s="15">
        <f>IF(I4187&lt;&gt;FALSE,VLOOKUP(H4187,internet_municipalities!$B$2:$W$226,22,FALSE),"NO INTERNET")</f>
        <v>4767</v>
      </c>
      <c r="P4187" s="16">
        <f t="shared" si="265"/>
        <v>8.4749318229494441E-2</v>
      </c>
    </row>
    <row r="4188" spans="1:16" x14ac:dyDescent="0.2">
      <c r="A4188">
        <v>10307</v>
      </c>
      <c r="B4188" t="b">
        <v>1</v>
      </c>
      <c r="C4188" t="s">
        <v>1463</v>
      </c>
      <c r="D4188" t="s">
        <v>5706</v>
      </c>
      <c r="E4188">
        <v>1798</v>
      </c>
      <c r="F4188">
        <v>377</v>
      </c>
      <c r="G4188" t="b">
        <v>0</v>
      </c>
      <c r="H4188" t="str">
        <f>VLOOKUP(A4188,all_municipalities!$A$2:$M$445,2,FALSE)</f>
        <v>Temiskaming Shores, City of</v>
      </c>
      <c r="I4188" t="b">
        <f>VLOOKUP(A4188,all_municipalities!$A$2:$M$445,9,FALSE)</f>
        <v>1</v>
      </c>
      <c r="J4188" t="b">
        <f>VLOOKUP(A4188,all_municipalities!$A$2:$M$445,13, FALSE)</f>
        <v>0</v>
      </c>
      <c r="K4188" t="str">
        <f t="shared" si="262"/>
        <v>NONE</v>
      </c>
      <c r="L4188">
        <v>0</v>
      </c>
      <c r="M4188" t="str">
        <f t="shared" si="263"/>
        <v>10307 Councillor</v>
      </c>
      <c r="N4188" s="6" t="str">
        <f t="shared" si="264"/>
        <v>10307 Councillor</v>
      </c>
      <c r="O4188" s="15">
        <f>IF(I4188&lt;&gt;FALSE,VLOOKUP(H4188,internet_municipalities!$B$2:$W$226,22,FALSE),"NO INTERNET")</f>
        <v>4767</v>
      </c>
      <c r="P4188" s="16">
        <f t="shared" si="265"/>
        <v>7.9085378644850005E-2</v>
      </c>
    </row>
    <row r="4189" spans="1:16" x14ac:dyDescent="0.2">
      <c r="A4189">
        <v>10307</v>
      </c>
      <c r="B4189" t="b">
        <v>0</v>
      </c>
      <c r="C4189" t="s">
        <v>1463</v>
      </c>
      <c r="D4189" t="s">
        <v>5707</v>
      </c>
      <c r="E4189">
        <v>1282</v>
      </c>
      <c r="F4189" t="s">
        <v>1460</v>
      </c>
      <c r="G4189" t="b">
        <v>0</v>
      </c>
      <c r="H4189" t="str">
        <f>VLOOKUP(A4189,all_municipalities!$A$2:$M$445,2,FALSE)</f>
        <v>Temiskaming Shores, City of</v>
      </c>
      <c r="I4189" t="b">
        <f>VLOOKUP(A4189,all_municipalities!$A$2:$M$445,9,FALSE)</f>
        <v>1</v>
      </c>
      <c r="J4189" t="b">
        <f>VLOOKUP(A4189,all_municipalities!$A$2:$M$445,13, FALSE)</f>
        <v>0</v>
      </c>
      <c r="K4189" t="str">
        <f t="shared" si="262"/>
        <v>NONE</v>
      </c>
      <c r="L4189">
        <v>0</v>
      </c>
      <c r="M4189" t="str">
        <f t="shared" si="263"/>
        <v>10307 Councillor</v>
      </c>
      <c r="N4189" s="6" t="str">
        <f t="shared" si="264"/>
        <v>10307 Councillor</v>
      </c>
      <c r="O4189" s="15">
        <f>IF(I4189&lt;&gt;FALSE,VLOOKUP(H4189,internet_municipalities!$B$2:$W$226,22,FALSE),"NO INTERNET")</f>
        <v>4767</v>
      </c>
      <c r="P4189" s="16" t="str">
        <f t="shared" si="265"/>
        <v>Lost</v>
      </c>
    </row>
    <row r="4190" spans="1:16" x14ac:dyDescent="0.2">
      <c r="A4190">
        <v>10307</v>
      </c>
      <c r="B4190" t="b">
        <v>0</v>
      </c>
      <c r="C4190" t="s">
        <v>1463</v>
      </c>
      <c r="D4190" t="s">
        <v>5708</v>
      </c>
      <c r="E4190">
        <v>260</v>
      </c>
      <c r="F4190" t="s">
        <v>1460</v>
      </c>
      <c r="G4190" t="b">
        <v>0</v>
      </c>
      <c r="H4190" t="str">
        <f>VLOOKUP(A4190,all_municipalities!$A$2:$M$445,2,FALSE)</f>
        <v>Temiskaming Shores, City of</v>
      </c>
      <c r="I4190" t="b">
        <f>VLOOKUP(A4190,all_municipalities!$A$2:$M$445,9,FALSE)</f>
        <v>1</v>
      </c>
      <c r="J4190" t="b">
        <f>VLOOKUP(A4190,all_municipalities!$A$2:$M$445,13, FALSE)</f>
        <v>0</v>
      </c>
      <c r="K4190" t="str">
        <f t="shared" si="262"/>
        <v>NONE</v>
      </c>
      <c r="L4190">
        <v>0</v>
      </c>
      <c r="M4190" t="str">
        <f t="shared" si="263"/>
        <v>10307 Councillor</v>
      </c>
      <c r="N4190" s="6" t="str">
        <f t="shared" si="264"/>
        <v>10307 Councillor</v>
      </c>
      <c r="O4190" s="15">
        <f>IF(I4190&lt;&gt;FALSE,VLOOKUP(H4190,internet_municipalities!$B$2:$W$226,22,FALSE),"NO INTERNET")</f>
        <v>4767</v>
      </c>
      <c r="P4190" s="16" t="str">
        <f t="shared" si="265"/>
        <v>Lost</v>
      </c>
    </row>
    <row r="4191" spans="1:16" x14ac:dyDescent="0.2">
      <c r="A4191">
        <v>10307</v>
      </c>
      <c r="B4191" t="b">
        <v>0</v>
      </c>
      <c r="C4191" t="s">
        <v>1463</v>
      </c>
      <c r="D4191" t="s">
        <v>5709</v>
      </c>
      <c r="E4191">
        <v>1361</v>
      </c>
      <c r="F4191" t="s">
        <v>1460</v>
      </c>
      <c r="G4191" t="b">
        <v>0</v>
      </c>
      <c r="H4191" t="str">
        <f>VLOOKUP(A4191,all_municipalities!$A$2:$M$445,2,FALSE)</f>
        <v>Temiskaming Shores, City of</v>
      </c>
      <c r="I4191" t="b">
        <f>VLOOKUP(A4191,all_municipalities!$A$2:$M$445,9,FALSE)</f>
        <v>1</v>
      </c>
      <c r="J4191" t="b">
        <f>VLOOKUP(A4191,all_municipalities!$A$2:$M$445,13, FALSE)</f>
        <v>0</v>
      </c>
      <c r="K4191" t="str">
        <f t="shared" si="262"/>
        <v>NONE</v>
      </c>
      <c r="L4191">
        <v>0</v>
      </c>
      <c r="M4191" t="str">
        <f t="shared" si="263"/>
        <v>10307 Councillor</v>
      </c>
      <c r="N4191" s="6" t="str">
        <f t="shared" si="264"/>
        <v>10307 Councillor</v>
      </c>
      <c r="O4191" s="15">
        <f>IF(I4191&lt;&gt;FALSE,VLOOKUP(H4191,internet_municipalities!$B$2:$W$226,22,FALSE),"NO INTERNET")</f>
        <v>4767</v>
      </c>
      <c r="P4191" s="16" t="str">
        <f t="shared" si="265"/>
        <v>Lost</v>
      </c>
    </row>
    <row r="4192" spans="1:16" x14ac:dyDescent="0.2">
      <c r="A4192">
        <v>10307</v>
      </c>
      <c r="B4192" t="b">
        <v>0</v>
      </c>
      <c r="C4192" t="s">
        <v>1463</v>
      </c>
      <c r="D4192" t="s">
        <v>5710</v>
      </c>
      <c r="E4192">
        <v>1421</v>
      </c>
      <c r="F4192" t="s">
        <v>1460</v>
      </c>
      <c r="G4192" t="b">
        <v>0</v>
      </c>
      <c r="H4192" t="str">
        <f>VLOOKUP(A4192,all_municipalities!$A$2:$M$445,2,FALSE)</f>
        <v>Temiskaming Shores, City of</v>
      </c>
      <c r="I4192" t="b">
        <f>VLOOKUP(A4192,all_municipalities!$A$2:$M$445,9,FALSE)</f>
        <v>1</v>
      </c>
      <c r="J4192" t="b">
        <f>VLOOKUP(A4192,all_municipalities!$A$2:$M$445,13, FALSE)</f>
        <v>0</v>
      </c>
      <c r="K4192" t="str">
        <f t="shared" si="262"/>
        <v>NONE</v>
      </c>
      <c r="L4192">
        <v>0</v>
      </c>
      <c r="M4192" t="str">
        <f t="shared" si="263"/>
        <v>10307 Councillor</v>
      </c>
      <c r="N4192" s="6" t="str">
        <f t="shared" si="264"/>
        <v>10307 Councillor</v>
      </c>
      <c r="O4192" s="15">
        <f>IF(I4192&lt;&gt;FALSE,VLOOKUP(H4192,internet_municipalities!$B$2:$W$226,22,FALSE),"NO INTERNET")</f>
        <v>4767</v>
      </c>
      <c r="P4192" s="16" t="str">
        <f t="shared" si="265"/>
        <v>Lost</v>
      </c>
    </row>
    <row r="4193" spans="1:16" x14ac:dyDescent="0.2">
      <c r="A4193">
        <v>10307</v>
      </c>
      <c r="B4193" t="b">
        <v>0</v>
      </c>
      <c r="C4193" t="s">
        <v>1463</v>
      </c>
      <c r="D4193" t="s">
        <v>5711</v>
      </c>
      <c r="E4193">
        <v>296</v>
      </c>
      <c r="F4193" t="s">
        <v>1460</v>
      </c>
      <c r="G4193" t="b">
        <v>0</v>
      </c>
      <c r="H4193" t="str">
        <f>VLOOKUP(A4193,all_municipalities!$A$2:$M$445,2,FALSE)</f>
        <v>Temiskaming Shores, City of</v>
      </c>
      <c r="I4193" t="b">
        <f>VLOOKUP(A4193,all_municipalities!$A$2:$M$445,9,FALSE)</f>
        <v>1</v>
      </c>
      <c r="J4193" t="b">
        <f>VLOOKUP(A4193,all_municipalities!$A$2:$M$445,13, FALSE)</f>
        <v>0</v>
      </c>
      <c r="K4193" t="str">
        <f t="shared" si="262"/>
        <v>NONE</v>
      </c>
      <c r="L4193">
        <v>0</v>
      </c>
      <c r="M4193" t="str">
        <f t="shared" si="263"/>
        <v>10307 Councillor</v>
      </c>
      <c r="N4193" s="6" t="str">
        <f t="shared" si="264"/>
        <v>10307 Councillor</v>
      </c>
      <c r="O4193" s="15">
        <f>IF(I4193&lt;&gt;FALSE,VLOOKUP(H4193,internet_municipalities!$B$2:$W$226,22,FALSE),"NO INTERNET")</f>
        <v>4767</v>
      </c>
      <c r="P4193" s="16" t="str">
        <f t="shared" si="265"/>
        <v>Lost</v>
      </c>
    </row>
    <row r="4194" spans="1:16" x14ac:dyDescent="0.2">
      <c r="A4194">
        <v>10307</v>
      </c>
      <c r="B4194" t="b">
        <v>0</v>
      </c>
      <c r="C4194" t="s">
        <v>1463</v>
      </c>
      <c r="D4194" t="s">
        <v>5712</v>
      </c>
      <c r="E4194">
        <v>915</v>
      </c>
      <c r="F4194" t="s">
        <v>1460</v>
      </c>
      <c r="G4194" t="b">
        <v>0</v>
      </c>
      <c r="H4194" t="str">
        <f>VLOOKUP(A4194,all_municipalities!$A$2:$M$445,2,FALSE)</f>
        <v>Temiskaming Shores, City of</v>
      </c>
      <c r="I4194" t="b">
        <f>VLOOKUP(A4194,all_municipalities!$A$2:$M$445,9,FALSE)</f>
        <v>1</v>
      </c>
      <c r="J4194" t="b">
        <f>VLOOKUP(A4194,all_municipalities!$A$2:$M$445,13, FALSE)</f>
        <v>0</v>
      </c>
      <c r="K4194" t="str">
        <f t="shared" si="262"/>
        <v>NONE</v>
      </c>
      <c r="L4194">
        <v>0</v>
      </c>
      <c r="M4194" t="str">
        <f t="shared" si="263"/>
        <v>10307 Councillor</v>
      </c>
      <c r="N4194" s="6" t="str">
        <f t="shared" si="264"/>
        <v>10307 Councillor</v>
      </c>
      <c r="O4194" s="15">
        <f>IF(I4194&lt;&gt;FALSE,VLOOKUP(H4194,internet_municipalities!$B$2:$W$226,22,FALSE),"NO INTERNET")</f>
        <v>4767</v>
      </c>
      <c r="P4194" s="16" t="str">
        <f t="shared" si="265"/>
        <v>Lost</v>
      </c>
    </row>
    <row r="4195" spans="1:16" x14ac:dyDescent="0.2">
      <c r="A4195">
        <v>10743</v>
      </c>
      <c r="B4195" t="b">
        <v>1</v>
      </c>
      <c r="C4195" t="s">
        <v>1463</v>
      </c>
      <c r="D4195" t="s">
        <v>5713</v>
      </c>
      <c r="E4195">
        <v>364</v>
      </c>
      <c r="F4195">
        <v>80</v>
      </c>
      <c r="G4195" t="b">
        <v>0</v>
      </c>
      <c r="H4195" t="str">
        <f>VLOOKUP(A4195,all_municipalities!$A$2:$M$445,2,FALSE)</f>
        <v>Terrace Bay, Township of</v>
      </c>
      <c r="I4195" t="b">
        <f>VLOOKUP(A4195,all_municipalities!$A$2:$M$445,9,FALSE)</f>
        <v>0</v>
      </c>
      <c r="J4195" t="b">
        <f>VLOOKUP(A4195,all_municipalities!$A$2:$M$445,13, FALSE)</f>
        <v>0</v>
      </c>
      <c r="K4195" t="str">
        <f t="shared" si="262"/>
        <v>NONE</v>
      </c>
      <c r="L4195">
        <v>0</v>
      </c>
      <c r="M4195" t="str">
        <f t="shared" si="263"/>
        <v>10743 Councillor</v>
      </c>
      <c r="N4195" s="6" t="str">
        <f t="shared" si="264"/>
        <v/>
      </c>
      <c r="O4195" s="15" t="str">
        <f>IF(I4195&lt;&gt;FALSE,VLOOKUP(H4195,internet_municipalities!$B$2:$W$226,22,FALSE),"NO INTERNET")</f>
        <v>NO INTERNET</v>
      </c>
      <c r="P4195" s="16" t="str">
        <f t="shared" si="265"/>
        <v>NO INTERNET</v>
      </c>
    </row>
    <row r="4196" spans="1:16" x14ac:dyDescent="0.2">
      <c r="A4196">
        <v>10743</v>
      </c>
      <c r="B4196" t="b">
        <v>1</v>
      </c>
      <c r="C4196" t="s">
        <v>1463</v>
      </c>
      <c r="D4196" t="s">
        <v>5714</v>
      </c>
      <c r="E4196">
        <v>455</v>
      </c>
      <c r="F4196">
        <v>171</v>
      </c>
      <c r="G4196" t="b">
        <v>0</v>
      </c>
      <c r="H4196" t="str">
        <f>VLOOKUP(A4196,all_municipalities!$A$2:$M$445,2,FALSE)</f>
        <v>Terrace Bay, Township of</v>
      </c>
      <c r="I4196" t="b">
        <f>VLOOKUP(A4196,all_municipalities!$A$2:$M$445,9,FALSE)</f>
        <v>0</v>
      </c>
      <c r="J4196" t="b">
        <f>VLOOKUP(A4196,all_municipalities!$A$2:$M$445,13, FALSE)</f>
        <v>0</v>
      </c>
      <c r="K4196" t="str">
        <f t="shared" si="262"/>
        <v>NONE</v>
      </c>
      <c r="L4196">
        <v>0</v>
      </c>
      <c r="M4196" t="str">
        <f t="shared" si="263"/>
        <v>10743 Councillor</v>
      </c>
      <c r="N4196" s="6" t="str">
        <f t="shared" si="264"/>
        <v/>
      </c>
      <c r="O4196" s="15" t="str">
        <f>IF(I4196&lt;&gt;FALSE,VLOOKUP(H4196,internet_municipalities!$B$2:$W$226,22,FALSE),"NO INTERNET")</f>
        <v>NO INTERNET</v>
      </c>
      <c r="P4196" s="16" t="str">
        <f t="shared" si="265"/>
        <v>NO INTERNET</v>
      </c>
    </row>
    <row r="4197" spans="1:16" x14ac:dyDescent="0.2">
      <c r="A4197">
        <v>10743</v>
      </c>
      <c r="B4197" t="b">
        <v>1</v>
      </c>
      <c r="C4197" t="s">
        <v>1463</v>
      </c>
      <c r="D4197" t="s">
        <v>5715</v>
      </c>
      <c r="E4197">
        <v>315</v>
      </c>
      <c r="F4197">
        <v>31</v>
      </c>
      <c r="G4197" t="b">
        <v>0</v>
      </c>
      <c r="H4197" t="str">
        <f>VLOOKUP(A4197,all_municipalities!$A$2:$M$445,2,FALSE)</f>
        <v>Terrace Bay, Township of</v>
      </c>
      <c r="I4197" t="b">
        <f>VLOOKUP(A4197,all_municipalities!$A$2:$M$445,9,FALSE)</f>
        <v>0</v>
      </c>
      <c r="J4197" t="b">
        <f>VLOOKUP(A4197,all_municipalities!$A$2:$M$445,13, FALSE)</f>
        <v>0</v>
      </c>
      <c r="K4197" t="str">
        <f t="shared" si="262"/>
        <v>NONE</v>
      </c>
      <c r="L4197">
        <v>0</v>
      </c>
      <c r="M4197" t="str">
        <f t="shared" si="263"/>
        <v>10743 Councillor</v>
      </c>
      <c r="N4197" s="6" t="str">
        <f t="shared" si="264"/>
        <v/>
      </c>
      <c r="O4197" s="15" t="str">
        <f>IF(I4197&lt;&gt;FALSE,VLOOKUP(H4197,internet_municipalities!$B$2:$W$226,22,FALSE),"NO INTERNET")</f>
        <v>NO INTERNET</v>
      </c>
      <c r="P4197" s="16" t="str">
        <f t="shared" si="265"/>
        <v>NO INTERNET</v>
      </c>
    </row>
    <row r="4198" spans="1:16" x14ac:dyDescent="0.2">
      <c r="A4198">
        <v>10743</v>
      </c>
      <c r="B4198" t="b">
        <v>1</v>
      </c>
      <c r="C4198" t="s">
        <v>1463</v>
      </c>
      <c r="D4198" t="s">
        <v>5716</v>
      </c>
      <c r="E4198">
        <v>381</v>
      </c>
      <c r="F4198">
        <v>97</v>
      </c>
      <c r="G4198" t="b">
        <v>0</v>
      </c>
      <c r="H4198" t="str">
        <f>VLOOKUP(A4198,all_municipalities!$A$2:$M$445,2,FALSE)</f>
        <v>Terrace Bay, Township of</v>
      </c>
      <c r="I4198" t="b">
        <f>VLOOKUP(A4198,all_municipalities!$A$2:$M$445,9,FALSE)</f>
        <v>0</v>
      </c>
      <c r="J4198" t="b">
        <f>VLOOKUP(A4198,all_municipalities!$A$2:$M$445,13, FALSE)</f>
        <v>0</v>
      </c>
      <c r="K4198" t="str">
        <f t="shared" si="262"/>
        <v>NONE</v>
      </c>
      <c r="L4198">
        <v>0</v>
      </c>
      <c r="M4198" t="str">
        <f t="shared" si="263"/>
        <v>10743 Councillor</v>
      </c>
      <c r="N4198" s="6" t="str">
        <f t="shared" si="264"/>
        <v/>
      </c>
      <c r="O4198" s="15" t="str">
        <f>IF(I4198&lt;&gt;FALSE,VLOOKUP(H4198,internet_municipalities!$B$2:$W$226,22,FALSE),"NO INTERNET")</f>
        <v>NO INTERNET</v>
      </c>
      <c r="P4198" s="16" t="str">
        <f t="shared" si="265"/>
        <v>NO INTERNET</v>
      </c>
    </row>
    <row r="4199" spans="1:16" x14ac:dyDescent="0.2">
      <c r="A4199">
        <v>10743</v>
      </c>
      <c r="B4199" t="b">
        <v>0</v>
      </c>
      <c r="C4199" t="s">
        <v>1463</v>
      </c>
      <c r="D4199" t="s">
        <v>5717</v>
      </c>
      <c r="E4199">
        <v>201</v>
      </c>
      <c r="F4199" t="s">
        <v>1460</v>
      </c>
      <c r="G4199" t="b">
        <v>0</v>
      </c>
      <c r="H4199" t="str">
        <f>VLOOKUP(A4199,all_municipalities!$A$2:$M$445,2,FALSE)</f>
        <v>Terrace Bay, Township of</v>
      </c>
      <c r="I4199" t="b">
        <f>VLOOKUP(A4199,all_municipalities!$A$2:$M$445,9,FALSE)</f>
        <v>0</v>
      </c>
      <c r="J4199" t="b">
        <f>VLOOKUP(A4199,all_municipalities!$A$2:$M$445,13, FALSE)</f>
        <v>0</v>
      </c>
      <c r="K4199" t="str">
        <f t="shared" si="262"/>
        <v>NONE</v>
      </c>
      <c r="L4199">
        <v>0</v>
      </c>
      <c r="M4199" t="str">
        <f t="shared" si="263"/>
        <v>10743 Councillor</v>
      </c>
      <c r="N4199" s="6" t="str">
        <f t="shared" si="264"/>
        <v/>
      </c>
      <c r="O4199" s="15" t="str">
        <f>IF(I4199&lt;&gt;FALSE,VLOOKUP(H4199,internet_municipalities!$B$2:$W$226,22,FALSE),"NO INTERNET")</f>
        <v>NO INTERNET</v>
      </c>
      <c r="P4199" s="16" t="str">
        <f t="shared" si="265"/>
        <v>NO INTERNET</v>
      </c>
    </row>
    <row r="4200" spans="1:16" x14ac:dyDescent="0.2">
      <c r="A4200">
        <v>10743</v>
      </c>
      <c r="B4200" t="b">
        <v>0</v>
      </c>
      <c r="C4200" t="s">
        <v>1463</v>
      </c>
      <c r="D4200" t="s">
        <v>5718</v>
      </c>
      <c r="E4200">
        <v>284</v>
      </c>
      <c r="F4200" t="s">
        <v>1460</v>
      </c>
      <c r="G4200" t="b">
        <v>0</v>
      </c>
      <c r="H4200" t="str">
        <f>VLOOKUP(A4200,all_municipalities!$A$2:$M$445,2,FALSE)</f>
        <v>Terrace Bay, Township of</v>
      </c>
      <c r="I4200" t="b">
        <f>VLOOKUP(A4200,all_municipalities!$A$2:$M$445,9,FALSE)</f>
        <v>0</v>
      </c>
      <c r="J4200" t="b">
        <f>VLOOKUP(A4200,all_municipalities!$A$2:$M$445,13, FALSE)</f>
        <v>0</v>
      </c>
      <c r="K4200" t="str">
        <f t="shared" si="262"/>
        <v>NONE</v>
      </c>
      <c r="L4200">
        <v>0</v>
      </c>
      <c r="M4200" t="str">
        <f t="shared" si="263"/>
        <v>10743 Councillor</v>
      </c>
      <c r="N4200" s="6" t="str">
        <f t="shared" si="264"/>
        <v/>
      </c>
      <c r="O4200" s="15" t="str">
        <f>IF(I4200&lt;&gt;FALSE,VLOOKUP(H4200,internet_municipalities!$B$2:$W$226,22,FALSE),"NO INTERNET")</f>
        <v>NO INTERNET</v>
      </c>
      <c r="P4200" s="16" t="str">
        <f t="shared" si="265"/>
        <v>NO INTERNET</v>
      </c>
    </row>
    <row r="4201" spans="1:16" x14ac:dyDescent="0.2">
      <c r="A4201">
        <v>10743</v>
      </c>
      <c r="B4201" t="b">
        <v>0</v>
      </c>
      <c r="C4201" t="s">
        <v>1463</v>
      </c>
      <c r="D4201" t="s">
        <v>5719</v>
      </c>
      <c r="E4201">
        <v>252</v>
      </c>
      <c r="F4201" t="s">
        <v>1460</v>
      </c>
      <c r="G4201" t="b">
        <v>0</v>
      </c>
      <c r="H4201" t="str">
        <f>VLOOKUP(A4201,all_municipalities!$A$2:$M$445,2,FALSE)</f>
        <v>Terrace Bay, Township of</v>
      </c>
      <c r="I4201" t="b">
        <f>VLOOKUP(A4201,all_municipalities!$A$2:$M$445,9,FALSE)</f>
        <v>0</v>
      </c>
      <c r="J4201" t="b">
        <f>VLOOKUP(A4201,all_municipalities!$A$2:$M$445,13, FALSE)</f>
        <v>0</v>
      </c>
      <c r="K4201" t="str">
        <f t="shared" si="262"/>
        <v>NONE</v>
      </c>
      <c r="L4201">
        <v>0</v>
      </c>
      <c r="M4201" t="str">
        <f t="shared" si="263"/>
        <v>10743 Councillor</v>
      </c>
      <c r="N4201" s="6" t="str">
        <f t="shared" si="264"/>
        <v/>
      </c>
      <c r="O4201" s="15" t="str">
        <f>IF(I4201&lt;&gt;FALSE,VLOOKUP(H4201,internet_municipalities!$B$2:$W$226,22,FALSE),"NO INTERNET")</f>
        <v>NO INTERNET</v>
      </c>
      <c r="P4201" s="16" t="str">
        <f t="shared" si="265"/>
        <v>NO INTERNET</v>
      </c>
    </row>
    <row r="4202" spans="1:16" x14ac:dyDescent="0.2">
      <c r="A4202">
        <v>10743</v>
      </c>
      <c r="B4202" t="b">
        <v>0</v>
      </c>
      <c r="C4202" t="s">
        <v>1463</v>
      </c>
      <c r="D4202" t="s">
        <v>5720</v>
      </c>
      <c r="E4202">
        <v>78</v>
      </c>
      <c r="F4202" t="s">
        <v>1460</v>
      </c>
      <c r="G4202" t="b">
        <v>0</v>
      </c>
      <c r="H4202" t="str">
        <f>VLOOKUP(A4202,all_municipalities!$A$2:$M$445,2,FALSE)</f>
        <v>Terrace Bay, Township of</v>
      </c>
      <c r="I4202" t="b">
        <f>VLOOKUP(A4202,all_municipalities!$A$2:$M$445,9,FALSE)</f>
        <v>0</v>
      </c>
      <c r="J4202" t="b">
        <f>VLOOKUP(A4202,all_municipalities!$A$2:$M$445,13, FALSE)</f>
        <v>0</v>
      </c>
      <c r="K4202" t="str">
        <f t="shared" si="262"/>
        <v>NONE</v>
      </c>
      <c r="L4202">
        <v>0</v>
      </c>
      <c r="M4202" t="str">
        <f t="shared" si="263"/>
        <v>10743 Councillor</v>
      </c>
      <c r="N4202" s="6" t="str">
        <f t="shared" si="264"/>
        <v/>
      </c>
      <c r="O4202" s="15" t="str">
        <f>IF(I4202&lt;&gt;FALSE,VLOOKUP(H4202,internet_municipalities!$B$2:$W$226,22,FALSE),"NO INTERNET")</f>
        <v>NO INTERNET</v>
      </c>
      <c r="P4202" s="16" t="str">
        <f t="shared" si="265"/>
        <v>NO INTERNET</v>
      </c>
    </row>
    <row r="4203" spans="1:16" x14ac:dyDescent="0.2">
      <c r="A4203">
        <v>10601</v>
      </c>
      <c r="B4203" t="b">
        <v>1</v>
      </c>
      <c r="C4203" t="s">
        <v>1720</v>
      </c>
      <c r="D4203" t="s">
        <v>5731</v>
      </c>
      <c r="E4203" t="s">
        <v>461</v>
      </c>
      <c r="F4203" t="s">
        <v>461</v>
      </c>
      <c r="G4203" t="b">
        <v>0</v>
      </c>
      <c r="H4203" t="str">
        <f>VLOOKUP(A4203,all_municipalities!$A$2:$M$445,2,FALSE)</f>
        <v>The Archipelago, Township of</v>
      </c>
      <c r="I4203" t="b">
        <f>VLOOKUP(A4203,all_municipalities!$A$2:$M$445,9,FALSE)</f>
        <v>1</v>
      </c>
      <c r="J4203" t="b">
        <f>VLOOKUP(A4203,all_municipalities!$A$2:$M$445,13, FALSE)</f>
        <v>1</v>
      </c>
      <c r="K4203" t="str">
        <f t="shared" si="262"/>
        <v>NONE</v>
      </c>
      <c r="L4203">
        <v>0</v>
      </c>
      <c r="M4203" t="str">
        <f t="shared" si="263"/>
        <v>10601 Councillor, Ward 6</v>
      </c>
      <c r="N4203" s="6" t="str">
        <f t="shared" si="264"/>
        <v>10601 Councillor, Ward 6</v>
      </c>
      <c r="O4203" s="15" t="e">
        <f>IF(I4203&lt;&gt;FALSE,VLOOKUP(H4203,internet_municipalities!$B$2:$W$226,22,FALSE),"NO INTERNET")</f>
        <v>#VALUE!</v>
      </c>
      <c r="P4203" s="16" t="str">
        <f t="shared" si="265"/>
        <v>Acclaimed</v>
      </c>
    </row>
    <row r="4204" spans="1:16" x14ac:dyDescent="0.2">
      <c r="A4204">
        <v>10601</v>
      </c>
      <c r="B4204" t="b">
        <v>1</v>
      </c>
      <c r="C4204" t="s">
        <v>1473</v>
      </c>
      <c r="D4204" t="s">
        <v>5732</v>
      </c>
      <c r="E4204" t="s">
        <v>461</v>
      </c>
      <c r="F4204" t="s">
        <v>461</v>
      </c>
      <c r="G4204" t="b">
        <v>0</v>
      </c>
      <c r="H4204" t="str">
        <f>VLOOKUP(A4204,all_municipalities!$A$2:$M$445,2,FALSE)</f>
        <v>The Archipelago, Township of</v>
      </c>
      <c r="I4204" t="b">
        <f>VLOOKUP(A4204,all_municipalities!$A$2:$M$445,9,FALSE)</f>
        <v>1</v>
      </c>
      <c r="J4204" t="b">
        <f>VLOOKUP(A4204,all_municipalities!$A$2:$M$445,13, FALSE)</f>
        <v>1</v>
      </c>
      <c r="K4204" t="str">
        <f t="shared" si="262"/>
        <v>NONE</v>
      </c>
      <c r="L4204">
        <v>0</v>
      </c>
      <c r="M4204" t="str">
        <f t="shared" si="263"/>
        <v>10601 Councillor, Ward 5</v>
      </c>
      <c r="N4204" s="6" t="str">
        <f t="shared" si="264"/>
        <v>10601 Councillor, Ward 5</v>
      </c>
      <c r="O4204" s="15" t="e">
        <f>IF(I4204&lt;&gt;FALSE,VLOOKUP(H4204,internet_municipalities!$B$2:$W$226,22,FALSE),"NO INTERNET")</f>
        <v>#VALUE!</v>
      </c>
      <c r="P4204" s="16" t="str">
        <f t="shared" si="265"/>
        <v>Acclaimed</v>
      </c>
    </row>
    <row r="4205" spans="1:16" x14ac:dyDescent="0.2">
      <c r="A4205">
        <v>10601</v>
      </c>
      <c r="B4205" t="b">
        <v>1</v>
      </c>
      <c r="C4205" t="s">
        <v>1471</v>
      </c>
      <c r="D4205" t="s">
        <v>5733</v>
      </c>
      <c r="E4205" t="s">
        <v>461</v>
      </c>
      <c r="F4205" t="s">
        <v>461</v>
      </c>
      <c r="G4205" t="b">
        <v>0</v>
      </c>
      <c r="H4205" t="str">
        <f>VLOOKUP(A4205,all_municipalities!$A$2:$M$445,2,FALSE)</f>
        <v>The Archipelago, Township of</v>
      </c>
      <c r="I4205" t="b">
        <f>VLOOKUP(A4205,all_municipalities!$A$2:$M$445,9,FALSE)</f>
        <v>1</v>
      </c>
      <c r="J4205" t="b">
        <f>VLOOKUP(A4205,all_municipalities!$A$2:$M$445,13, FALSE)</f>
        <v>1</v>
      </c>
      <c r="K4205" t="str">
        <f t="shared" si="262"/>
        <v>NONE</v>
      </c>
      <c r="L4205">
        <v>0</v>
      </c>
      <c r="M4205" t="str">
        <f t="shared" si="263"/>
        <v>10601 Councillor, Ward 4</v>
      </c>
      <c r="N4205" s="6" t="str">
        <f t="shared" si="264"/>
        <v>10601 Councillor, Ward 4</v>
      </c>
      <c r="O4205" s="15" t="e">
        <f>IF(I4205&lt;&gt;FALSE,VLOOKUP(H4205,internet_municipalities!$B$2:$W$226,22,FALSE),"NO INTERNET")</f>
        <v>#VALUE!</v>
      </c>
      <c r="P4205" s="16" t="str">
        <f t="shared" si="265"/>
        <v>Acclaimed</v>
      </c>
    </row>
    <row r="4206" spans="1:16" x14ac:dyDescent="0.2">
      <c r="A4206">
        <v>10601</v>
      </c>
      <c r="B4206" t="b">
        <v>1</v>
      </c>
      <c r="C4206" t="s">
        <v>1471</v>
      </c>
      <c r="D4206" t="s">
        <v>5734</v>
      </c>
      <c r="E4206" t="s">
        <v>461</v>
      </c>
      <c r="F4206" t="s">
        <v>461</v>
      </c>
      <c r="G4206" t="b">
        <v>0</v>
      </c>
      <c r="H4206" t="str">
        <f>VLOOKUP(A4206,all_municipalities!$A$2:$M$445,2,FALSE)</f>
        <v>The Archipelago, Township of</v>
      </c>
      <c r="I4206" t="b">
        <f>VLOOKUP(A4206,all_municipalities!$A$2:$M$445,9,FALSE)</f>
        <v>1</v>
      </c>
      <c r="J4206" t="b">
        <f>VLOOKUP(A4206,all_municipalities!$A$2:$M$445,13, FALSE)</f>
        <v>1</v>
      </c>
      <c r="K4206" t="str">
        <f t="shared" si="262"/>
        <v>NONE</v>
      </c>
      <c r="L4206">
        <v>0</v>
      </c>
      <c r="M4206" t="str">
        <f t="shared" si="263"/>
        <v>10601 Councillor, Ward 4</v>
      </c>
      <c r="N4206" s="6" t="str">
        <f t="shared" si="264"/>
        <v>10601 Councillor, Ward 4</v>
      </c>
      <c r="O4206" s="15" t="e">
        <f>IF(I4206&lt;&gt;FALSE,VLOOKUP(H4206,internet_municipalities!$B$2:$W$226,22,FALSE),"NO INTERNET")</f>
        <v>#VALUE!</v>
      </c>
      <c r="P4206" s="16" t="str">
        <f t="shared" si="265"/>
        <v>Acclaimed</v>
      </c>
    </row>
    <row r="4207" spans="1:16" x14ac:dyDescent="0.2">
      <c r="A4207">
        <v>10601</v>
      </c>
      <c r="B4207" t="b">
        <v>1</v>
      </c>
      <c r="C4207" t="s">
        <v>1471</v>
      </c>
      <c r="D4207" t="s">
        <v>5735</v>
      </c>
      <c r="E4207" t="s">
        <v>461</v>
      </c>
      <c r="F4207" t="s">
        <v>461</v>
      </c>
      <c r="G4207" t="b">
        <v>0</v>
      </c>
      <c r="H4207" t="str">
        <f>VLOOKUP(A4207,all_municipalities!$A$2:$M$445,2,FALSE)</f>
        <v>The Archipelago, Township of</v>
      </c>
      <c r="I4207" t="b">
        <f>VLOOKUP(A4207,all_municipalities!$A$2:$M$445,9,FALSE)</f>
        <v>1</v>
      </c>
      <c r="J4207" t="b">
        <f>VLOOKUP(A4207,all_municipalities!$A$2:$M$445,13, FALSE)</f>
        <v>1</v>
      </c>
      <c r="K4207" t="str">
        <f t="shared" si="262"/>
        <v>NONE</v>
      </c>
      <c r="L4207">
        <v>0</v>
      </c>
      <c r="M4207" t="str">
        <f t="shared" si="263"/>
        <v>10601 Councillor, Ward 4</v>
      </c>
      <c r="N4207" s="6" t="str">
        <f t="shared" si="264"/>
        <v>10601 Councillor, Ward 4</v>
      </c>
      <c r="O4207" s="15" t="e">
        <f>IF(I4207&lt;&gt;FALSE,VLOOKUP(H4207,internet_municipalities!$B$2:$W$226,22,FALSE),"NO INTERNET")</f>
        <v>#VALUE!</v>
      </c>
      <c r="P4207" s="16" t="str">
        <f t="shared" si="265"/>
        <v>Acclaimed</v>
      </c>
    </row>
    <row r="4208" spans="1:16" x14ac:dyDescent="0.2">
      <c r="A4208">
        <v>10601</v>
      </c>
      <c r="B4208" t="b">
        <v>1</v>
      </c>
      <c r="C4208" t="s">
        <v>1475</v>
      </c>
      <c r="D4208" t="s">
        <v>5736</v>
      </c>
      <c r="E4208" t="s">
        <v>461</v>
      </c>
      <c r="F4208" t="s">
        <v>461</v>
      </c>
      <c r="G4208" t="b">
        <v>0</v>
      </c>
      <c r="H4208" t="str">
        <f>VLOOKUP(A4208,all_municipalities!$A$2:$M$445,2,FALSE)</f>
        <v>The Archipelago, Township of</v>
      </c>
      <c r="I4208" t="b">
        <f>VLOOKUP(A4208,all_municipalities!$A$2:$M$445,9,FALSE)</f>
        <v>1</v>
      </c>
      <c r="J4208" t="b">
        <f>VLOOKUP(A4208,all_municipalities!$A$2:$M$445,13, FALSE)</f>
        <v>1</v>
      </c>
      <c r="K4208" t="str">
        <f t="shared" si="262"/>
        <v>NONE</v>
      </c>
      <c r="L4208">
        <v>0</v>
      </c>
      <c r="M4208" t="str">
        <f t="shared" si="263"/>
        <v>10601 Councillor, Ward 3</v>
      </c>
      <c r="N4208" s="6" t="str">
        <f t="shared" si="264"/>
        <v>10601 Councillor, Ward 3</v>
      </c>
      <c r="O4208" s="15" t="e">
        <f>IF(I4208&lt;&gt;FALSE,VLOOKUP(H4208,internet_municipalities!$B$2:$W$226,22,FALSE),"NO INTERNET")</f>
        <v>#VALUE!</v>
      </c>
      <c r="P4208" s="16" t="str">
        <f t="shared" si="265"/>
        <v>Acclaimed</v>
      </c>
    </row>
    <row r="4209" spans="1:16" x14ac:dyDescent="0.2">
      <c r="A4209">
        <v>10601</v>
      </c>
      <c r="B4209" t="b">
        <v>1</v>
      </c>
      <c r="C4209" t="s">
        <v>1475</v>
      </c>
      <c r="D4209" t="s">
        <v>5737</v>
      </c>
      <c r="E4209" t="s">
        <v>461</v>
      </c>
      <c r="F4209" t="s">
        <v>461</v>
      </c>
      <c r="G4209" t="b">
        <v>0</v>
      </c>
      <c r="H4209" t="str">
        <f>VLOOKUP(A4209,all_municipalities!$A$2:$M$445,2,FALSE)</f>
        <v>The Archipelago, Township of</v>
      </c>
      <c r="I4209" t="b">
        <f>VLOOKUP(A4209,all_municipalities!$A$2:$M$445,9,FALSE)</f>
        <v>1</v>
      </c>
      <c r="J4209" t="b">
        <f>VLOOKUP(A4209,all_municipalities!$A$2:$M$445,13, FALSE)</f>
        <v>1</v>
      </c>
      <c r="K4209" t="str">
        <f t="shared" si="262"/>
        <v>NONE</v>
      </c>
      <c r="L4209">
        <v>0</v>
      </c>
      <c r="M4209" t="str">
        <f t="shared" si="263"/>
        <v>10601 Councillor, Ward 3</v>
      </c>
      <c r="N4209" s="6" t="str">
        <f t="shared" si="264"/>
        <v>10601 Councillor, Ward 3</v>
      </c>
      <c r="O4209" s="15" t="e">
        <f>IF(I4209&lt;&gt;FALSE,VLOOKUP(H4209,internet_municipalities!$B$2:$W$226,22,FALSE),"NO INTERNET")</f>
        <v>#VALUE!</v>
      </c>
      <c r="P4209" s="16" t="str">
        <f t="shared" si="265"/>
        <v>Acclaimed</v>
      </c>
    </row>
    <row r="4210" spans="1:16" x14ac:dyDescent="0.2">
      <c r="A4210">
        <v>10601</v>
      </c>
      <c r="B4210" t="b">
        <v>1</v>
      </c>
      <c r="C4210" t="s">
        <v>1453</v>
      </c>
      <c r="D4210" t="s">
        <v>5738</v>
      </c>
      <c r="E4210" t="s">
        <v>461</v>
      </c>
      <c r="F4210" t="s">
        <v>461</v>
      </c>
      <c r="G4210" t="b">
        <v>0</v>
      </c>
      <c r="H4210" t="str">
        <f>VLOOKUP(A4210,all_municipalities!$A$2:$M$445,2,FALSE)</f>
        <v>The Archipelago, Township of</v>
      </c>
      <c r="I4210" t="b">
        <f>VLOOKUP(A4210,all_municipalities!$A$2:$M$445,9,FALSE)</f>
        <v>1</v>
      </c>
      <c r="J4210" t="b">
        <f>VLOOKUP(A4210,all_municipalities!$A$2:$M$445,13, FALSE)</f>
        <v>1</v>
      </c>
      <c r="K4210" t="str">
        <f t="shared" si="262"/>
        <v>NONE</v>
      </c>
      <c r="L4210">
        <v>0</v>
      </c>
      <c r="M4210" t="str">
        <f t="shared" si="263"/>
        <v>10601 Councillor, Ward 2</v>
      </c>
      <c r="N4210" s="6" t="str">
        <f t="shared" si="264"/>
        <v>10601 Councillor, Ward 2</v>
      </c>
      <c r="O4210" s="15" t="e">
        <f>IF(I4210&lt;&gt;FALSE,VLOOKUP(H4210,internet_municipalities!$B$2:$W$226,22,FALSE),"NO INTERNET")</f>
        <v>#VALUE!</v>
      </c>
      <c r="P4210" s="16" t="str">
        <f t="shared" si="265"/>
        <v>Acclaimed</v>
      </c>
    </row>
    <row r="4211" spans="1:16" x14ac:dyDescent="0.2">
      <c r="A4211">
        <v>10601</v>
      </c>
      <c r="B4211" t="b">
        <v>1</v>
      </c>
      <c r="C4211" t="s">
        <v>1456</v>
      </c>
      <c r="D4211" t="s">
        <v>5739</v>
      </c>
      <c r="E4211" t="s">
        <v>461</v>
      </c>
      <c r="F4211" t="s">
        <v>461</v>
      </c>
      <c r="G4211" t="b">
        <v>0</v>
      </c>
      <c r="H4211" t="str">
        <f>VLOOKUP(A4211,all_municipalities!$A$2:$M$445,2,FALSE)</f>
        <v>The Archipelago, Township of</v>
      </c>
      <c r="I4211" t="b">
        <f>VLOOKUP(A4211,all_municipalities!$A$2:$M$445,9,FALSE)</f>
        <v>1</v>
      </c>
      <c r="J4211" t="b">
        <f>VLOOKUP(A4211,all_municipalities!$A$2:$M$445,13, FALSE)</f>
        <v>1</v>
      </c>
      <c r="K4211" t="str">
        <f t="shared" si="262"/>
        <v>NONE</v>
      </c>
      <c r="L4211">
        <v>0</v>
      </c>
      <c r="M4211" t="str">
        <f t="shared" si="263"/>
        <v>10601 Councillor, Ward 1</v>
      </c>
      <c r="N4211" s="6" t="str">
        <f t="shared" si="264"/>
        <v>10601 Councillor, Ward 1</v>
      </c>
      <c r="O4211" s="15" t="e">
        <f>IF(I4211&lt;&gt;FALSE,VLOOKUP(H4211,internet_municipalities!$B$2:$W$226,22,FALSE),"NO INTERNET")</f>
        <v>#VALUE!</v>
      </c>
      <c r="P4211" s="16" t="str">
        <f t="shared" si="265"/>
        <v>Acclaimed</v>
      </c>
    </row>
    <row r="4212" spans="1:16" x14ac:dyDescent="0.2">
      <c r="A4212">
        <v>10601</v>
      </c>
      <c r="B4212" t="b">
        <v>1</v>
      </c>
      <c r="C4212" t="s">
        <v>1456</v>
      </c>
      <c r="D4212" t="s">
        <v>5740</v>
      </c>
      <c r="E4212" t="s">
        <v>461</v>
      </c>
      <c r="F4212" t="s">
        <v>461</v>
      </c>
      <c r="G4212" t="b">
        <v>0</v>
      </c>
      <c r="H4212" t="str">
        <f>VLOOKUP(A4212,all_municipalities!$A$2:$M$445,2,FALSE)</f>
        <v>The Archipelago, Township of</v>
      </c>
      <c r="I4212" t="b">
        <f>VLOOKUP(A4212,all_municipalities!$A$2:$M$445,9,FALSE)</f>
        <v>1</v>
      </c>
      <c r="J4212" t="b">
        <f>VLOOKUP(A4212,all_municipalities!$A$2:$M$445,13, FALSE)</f>
        <v>1</v>
      </c>
      <c r="K4212" t="str">
        <f t="shared" si="262"/>
        <v>NONE</v>
      </c>
      <c r="L4212">
        <v>0</v>
      </c>
      <c r="M4212" t="str">
        <f t="shared" si="263"/>
        <v>10601 Councillor, Ward 1</v>
      </c>
      <c r="N4212" s="6" t="str">
        <f t="shared" si="264"/>
        <v>10601 Councillor, Ward 1</v>
      </c>
      <c r="O4212" s="15" t="e">
        <f>IF(I4212&lt;&gt;FALSE,VLOOKUP(H4212,internet_municipalities!$B$2:$W$226,22,FALSE),"NO INTERNET")</f>
        <v>#VALUE!</v>
      </c>
      <c r="P4212" s="16" t="str">
        <f t="shared" si="265"/>
        <v>Acclaimed</v>
      </c>
    </row>
    <row r="4213" spans="1:16" x14ac:dyDescent="0.2">
      <c r="A4213">
        <v>10747</v>
      </c>
      <c r="B4213" t="b">
        <v>1</v>
      </c>
      <c r="C4213" t="s">
        <v>1463</v>
      </c>
      <c r="D4213" t="s">
        <v>5765</v>
      </c>
      <c r="E4213" t="s">
        <v>461</v>
      </c>
      <c r="F4213" t="s">
        <v>461</v>
      </c>
      <c r="G4213" t="b">
        <v>0</v>
      </c>
      <c r="H4213" t="str">
        <f>VLOOKUP(A4213,all_municipalities!$A$2:$M$445,2,FALSE)</f>
        <v>Thessalon, Town of</v>
      </c>
      <c r="I4213" t="b">
        <f>VLOOKUP(A4213,all_municipalities!$A$2:$M$445,9,FALSE)</f>
        <v>0</v>
      </c>
      <c r="J4213" t="b">
        <f>VLOOKUP(A4213,all_municipalities!$A$2:$M$445,13, FALSE)</f>
        <v>0</v>
      </c>
      <c r="K4213" t="str">
        <f t="shared" si="262"/>
        <v>NONE</v>
      </c>
      <c r="L4213">
        <v>0</v>
      </c>
      <c r="M4213" t="str">
        <f t="shared" si="263"/>
        <v>10747 Councillor</v>
      </c>
      <c r="N4213" s="6" t="str">
        <f t="shared" si="264"/>
        <v/>
      </c>
      <c r="O4213" s="15" t="str">
        <f>IF(I4213&lt;&gt;FALSE,VLOOKUP(H4213,internet_municipalities!$B$2:$W$226,22,FALSE),"NO INTERNET")</f>
        <v>NO INTERNET</v>
      </c>
      <c r="P4213" s="16" t="str">
        <f t="shared" si="265"/>
        <v>NO INTERNET</v>
      </c>
    </row>
    <row r="4214" spans="1:16" x14ac:dyDescent="0.2">
      <c r="A4214">
        <v>10747</v>
      </c>
      <c r="B4214" t="b">
        <v>1</v>
      </c>
      <c r="C4214" t="s">
        <v>1463</v>
      </c>
      <c r="D4214" t="s">
        <v>5766</v>
      </c>
      <c r="E4214" t="s">
        <v>461</v>
      </c>
      <c r="F4214" t="s">
        <v>461</v>
      </c>
      <c r="G4214" t="b">
        <v>0</v>
      </c>
      <c r="H4214" t="str">
        <f>VLOOKUP(A4214,all_municipalities!$A$2:$M$445,2,FALSE)</f>
        <v>Thessalon, Town of</v>
      </c>
      <c r="I4214" t="b">
        <f>VLOOKUP(A4214,all_municipalities!$A$2:$M$445,9,FALSE)</f>
        <v>0</v>
      </c>
      <c r="J4214" t="b">
        <f>VLOOKUP(A4214,all_municipalities!$A$2:$M$445,13, FALSE)</f>
        <v>0</v>
      </c>
      <c r="K4214" t="str">
        <f t="shared" si="262"/>
        <v>NONE</v>
      </c>
      <c r="L4214">
        <v>0</v>
      </c>
      <c r="M4214" t="str">
        <f t="shared" si="263"/>
        <v>10747 Councillor</v>
      </c>
      <c r="N4214" s="6" t="str">
        <f t="shared" si="264"/>
        <v/>
      </c>
      <c r="O4214" s="15" t="str">
        <f>IF(I4214&lt;&gt;FALSE,VLOOKUP(H4214,internet_municipalities!$B$2:$W$226,22,FALSE),"NO INTERNET")</f>
        <v>NO INTERNET</v>
      </c>
      <c r="P4214" s="16" t="str">
        <f t="shared" si="265"/>
        <v>NO INTERNET</v>
      </c>
    </row>
    <row r="4215" spans="1:16" x14ac:dyDescent="0.2">
      <c r="A4215">
        <v>10747</v>
      </c>
      <c r="B4215" t="b">
        <v>1</v>
      </c>
      <c r="C4215" t="s">
        <v>1463</v>
      </c>
      <c r="D4215" t="s">
        <v>5767</v>
      </c>
      <c r="E4215" t="s">
        <v>461</v>
      </c>
      <c r="F4215" t="s">
        <v>461</v>
      </c>
      <c r="G4215" t="b">
        <v>0</v>
      </c>
      <c r="H4215" t="str">
        <f>VLOOKUP(A4215,all_municipalities!$A$2:$M$445,2,FALSE)</f>
        <v>Thessalon, Town of</v>
      </c>
      <c r="I4215" t="b">
        <f>VLOOKUP(A4215,all_municipalities!$A$2:$M$445,9,FALSE)</f>
        <v>0</v>
      </c>
      <c r="J4215" t="b">
        <f>VLOOKUP(A4215,all_municipalities!$A$2:$M$445,13, FALSE)</f>
        <v>0</v>
      </c>
      <c r="K4215" t="str">
        <f t="shared" si="262"/>
        <v>NONE</v>
      </c>
      <c r="L4215">
        <v>0</v>
      </c>
      <c r="M4215" t="str">
        <f t="shared" si="263"/>
        <v>10747 Councillor</v>
      </c>
      <c r="N4215" s="6" t="str">
        <f t="shared" si="264"/>
        <v/>
      </c>
      <c r="O4215" s="15" t="str">
        <f>IF(I4215&lt;&gt;FALSE,VLOOKUP(H4215,internet_municipalities!$B$2:$W$226,22,FALSE),"NO INTERNET")</f>
        <v>NO INTERNET</v>
      </c>
      <c r="P4215" s="16" t="str">
        <f t="shared" si="265"/>
        <v>NO INTERNET</v>
      </c>
    </row>
    <row r="4216" spans="1:16" x14ac:dyDescent="0.2">
      <c r="A4216">
        <v>10747</v>
      </c>
      <c r="B4216" t="b">
        <v>1</v>
      </c>
      <c r="C4216" t="s">
        <v>1463</v>
      </c>
      <c r="D4216" t="s">
        <v>5768</v>
      </c>
      <c r="E4216" t="s">
        <v>461</v>
      </c>
      <c r="F4216" t="s">
        <v>461</v>
      </c>
      <c r="G4216" t="b">
        <v>0</v>
      </c>
      <c r="H4216" t="str">
        <f>VLOOKUP(A4216,all_municipalities!$A$2:$M$445,2,FALSE)</f>
        <v>Thessalon, Town of</v>
      </c>
      <c r="I4216" t="b">
        <f>VLOOKUP(A4216,all_municipalities!$A$2:$M$445,9,FALSE)</f>
        <v>0</v>
      </c>
      <c r="J4216" t="b">
        <f>VLOOKUP(A4216,all_municipalities!$A$2:$M$445,13, FALSE)</f>
        <v>0</v>
      </c>
      <c r="K4216" t="str">
        <f t="shared" si="262"/>
        <v>NONE</v>
      </c>
      <c r="L4216">
        <v>0</v>
      </c>
      <c r="M4216" t="str">
        <f t="shared" si="263"/>
        <v>10747 Councillor</v>
      </c>
      <c r="N4216" s="6" t="str">
        <f t="shared" si="264"/>
        <v/>
      </c>
      <c r="O4216" s="15" t="str">
        <f>IF(I4216&lt;&gt;FALSE,VLOOKUP(H4216,internet_municipalities!$B$2:$W$226,22,FALSE),"NO INTERNET")</f>
        <v>NO INTERNET</v>
      </c>
      <c r="P4216" s="16" t="str">
        <f t="shared" si="265"/>
        <v>NO INTERNET</v>
      </c>
    </row>
    <row r="4217" spans="1:16" x14ac:dyDescent="0.2">
      <c r="A4217">
        <v>10747</v>
      </c>
      <c r="B4217" t="b">
        <v>1</v>
      </c>
      <c r="C4217" t="s">
        <v>1463</v>
      </c>
      <c r="D4217" t="s">
        <v>5769</v>
      </c>
      <c r="E4217" t="s">
        <v>461</v>
      </c>
      <c r="F4217" t="s">
        <v>461</v>
      </c>
      <c r="G4217" t="b">
        <v>0</v>
      </c>
      <c r="H4217" t="str">
        <f>VLOOKUP(A4217,all_municipalities!$A$2:$M$445,2,FALSE)</f>
        <v>Thessalon, Town of</v>
      </c>
      <c r="I4217" t="b">
        <f>VLOOKUP(A4217,all_municipalities!$A$2:$M$445,9,FALSE)</f>
        <v>0</v>
      </c>
      <c r="J4217" t="b">
        <f>VLOOKUP(A4217,all_municipalities!$A$2:$M$445,13, FALSE)</f>
        <v>0</v>
      </c>
      <c r="K4217" t="str">
        <f t="shared" si="262"/>
        <v>NONE</v>
      </c>
      <c r="L4217">
        <v>0</v>
      </c>
      <c r="M4217" t="str">
        <f t="shared" si="263"/>
        <v>10747 Councillor</v>
      </c>
      <c r="N4217" s="6" t="str">
        <f t="shared" si="264"/>
        <v/>
      </c>
      <c r="O4217" s="15" t="str">
        <f>IF(I4217&lt;&gt;FALSE,VLOOKUP(H4217,internet_municipalities!$B$2:$W$226,22,FALSE),"NO INTERNET")</f>
        <v>NO INTERNET</v>
      </c>
      <c r="P4217" s="16" t="str">
        <f t="shared" si="265"/>
        <v>NO INTERNET</v>
      </c>
    </row>
    <row r="4218" spans="1:16" x14ac:dyDescent="0.2">
      <c r="A4218">
        <v>10747</v>
      </c>
      <c r="B4218" t="b">
        <v>1</v>
      </c>
      <c r="C4218" t="s">
        <v>1463</v>
      </c>
      <c r="D4218" t="s">
        <v>5770</v>
      </c>
      <c r="E4218" t="s">
        <v>461</v>
      </c>
      <c r="F4218" t="s">
        <v>461</v>
      </c>
      <c r="G4218" t="b">
        <v>0</v>
      </c>
      <c r="H4218" t="str">
        <f>VLOOKUP(A4218,all_municipalities!$A$2:$M$445,2,FALSE)</f>
        <v>Thessalon, Town of</v>
      </c>
      <c r="I4218" t="b">
        <f>VLOOKUP(A4218,all_municipalities!$A$2:$M$445,9,FALSE)</f>
        <v>0</v>
      </c>
      <c r="J4218" t="b">
        <f>VLOOKUP(A4218,all_municipalities!$A$2:$M$445,13, FALSE)</f>
        <v>0</v>
      </c>
      <c r="K4218" t="str">
        <f t="shared" si="262"/>
        <v>NONE</v>
      </c>
      <c r="L4218">
        <v>0</v>
      </c>
      <c r="M4218" t="str">
        <f t="shared" si="263"/>
        <v>10747 Councillor</v>
      </c>
      <c r="N4218" s="6" t="str">
        <f t="shared" si="264"/>
        <v/>
      </c>
      <c r="O4218" s="15" t="str">
        <f>IF(I4218&lt;&gt;FALSE,VLOOKUP(H4218,internet_municipalities!$B$2:$W$226,22,FALSE),"NO INTERNET")</f>
        <v>NO INTERNET</v>
      </c>
      <c r="P4218" s="16" t="str">
        <f t="shared" si="265"/>
        <v>NO INTERNET</v>
      </c>
    </row>
    <row r="4219" spans="1:16" x14ac:dyDescent="0.2">
      <c r="A4219">
        <v>10752</v>
      </c>
      <c r="B4219" t="b">
        <v>1</v>
      </c>
      <c r="C4219" t="s">
        <v>1463</v>
      </c>
      <c r="D4219" t="s">
        <v>5771</v>
      </c>
      <c r="E4219" t="s">
        <v>461</v>
      </c>
      <c r="F4219" t="s">
        <v>461</v>
      </c>
      <c r="G4219" t="b">
        <v>0</v>
      </c>
      <c r="H4219" t="str">
        <f>VLOOKUP(A4219,all_municipalities!$A$2:$M$445,2,FALSE)</f>
        <v>Thornloe, Village of</v>
      </c>
      <c r="I4219" t="b">
        <f>VLOOKUP(A4219,all_municipalities!$A$2:$M$445,9,FALSE)</f>
        <v>0</v>
      </c>
      <c r="J4219" t="b">
        <f>VLOOKUP(A4219,all_municipalities!$A$2:$M$445,13, FALSE)</f>
        <v>0</v>
      </c>
      <c r="K4219" t="str">
        <f t="shared" si="262"/>
        <v>NONE</v>
      </c>
      <c r="L4219">
        <v>0</v>
      </c>
      <c r="M4219" t="str">
        <f t="shared" si="263"/>
        <v>10752 Councillor</v>
      </c>
      <c r="N4219" s="6" t="str">
        <f t="shared" si="264"/>
        <v/>
      </c>
      <c r="O4219" s="15" t="str">
        <f>IF(I4219&lt;&gt;FALSE,VLOOKUP(H4219,internet_municipalities!$B$2:$W$226,22,FALSE),"NO INTERNET")</f>
        <v>NO INTERNET</v>
      </c>
      <c r="P4219" s="16" t="str">
        <f t="shared" si="265"/>
        <v>NO INTERNET</v>
      </c>
    </row>
    <row r="4220" spans="1:16" x14ac:dyDescent="0.2">
      <c r="A4220">
        <v>10752</v>
      </c>
      <c r="B4220" t="b">
        <v>1</v>
      </c>
      <c r="C4220" t="s">
        <v>1463</v>
      </c>
      <c r="D4220" t="s">
        <v>5772</v>
      </c>
      <c r="E4220" t="s">
        <v>461</v>
      </c>
      <c r="F4220" t="s">
        <v>461</v>
      </c>
      <c r="G4220" t="b">
        <v>0</v>
      </c>
      <c r="H4220" t="str">
        <f>VLOOKUP(A4220,all_municipalities!$A$2:$M$445,2,FALSE)</f>
        <v>Thornloe, Village of</v>
      </c>
      <c r="I4220" t="b">
        <f>VLOOKUP(A4220,all_municipalities!$A$2:$M$445,9,FALSE)</f>
        <v>0</v>
      </c>
      <c r="J4220" t="b">
        <f>VLOOKUP(A4220,all_municipalities!$A$2:$M$445,13, FALSE)</f>
        <v>0</v>
      </c>
      <c r="K4220" t="str">
        <f t="shared" si="262"/>
        <v>NONE</v>
      </c>
      <c r="L4220">
        <v>0</v>
      </c>
      <c r="M4220" t="str">
        <f t="shared" si="263"/>
        <v>10752 Councillor</v>
      </c>
      <c r="N4220" s="6" t="str">
        <f t="shared" si="264"/>
        <v/>
      </c>
      <c r="O4220" s="15" t="str">
        <f>IF(I4220&lt;&gt;FALSE,VLOOKUP(H4220,internet_municipalities!$B$2:$W$226,22,FALSE),"NO INTERNET")</f>
        <v>NO INTERNET</v>
      </c>
      <c r="P4220" s="16" t="str">
        <f t="shared" si="265"/>
        <v>NO INTERNET</v>
      </c>
    </row>
    <row r="4221" spans="1:16" x14ac:dyDescent="0.2">
      <c r="A4221">
        <v>10752</v>
      </c>
      <c r="B4221" t="b">
        <v>1</v>
      </c>
      <c r="C4221" t="s">
        <v>1463</v>
      </c>
      <c r="D4221" t="s">
        <v>5773</v>
      </c>
      <c r="E4221" t="s">
        <v>461</v>
      </c>
      <c r="F4221" t="s">
        <v>461</v>
      </c>
      <c r="G4221" t="b">
        <v>0</v>
      </c>
      <c r="H4221" t="str">
        <f>VLOOKUP(A4221,all_municipalities!$A$2:$M$445,2,FALSE)</f>
        <v>Thornloe, Village of</v>
      </c>
      <c r="I4221" t="b">
        <f>VLOOKUP(A4221,all_municipalities!$A$2:$M$445,9,FALSE)</f>
        <v>0</v>
      </c>
      <c r="J4221" t="b">
        <f>VLOOKUP(A4221,all_municipalities!$A$2:$M$445,13, FALSE)</f>
        <v>0</v>
      </c>
      <c r="K4221" t="str">
        <f t="shared" si="262"/>
        <v>NONE</v>
      </c>
      <c r="L4221">
        <v>0</v>
      </c>
      <c r="M4221" t="str">
        <f t="shared" si="263"/>
        <v>10752 Councillor</v>
      </c>
      <c r="N4221" s="6" t="str">
        <f t="shared" si="264"/>
        <v/>
      </c>
      <c r="O4221" s="15" t="str">
        <f>IF(I4221&lt;&gt;FALSE,VLOOKUP(H4221,internet_municipalities!$B$2:$W$226,22,FALSE),"NO INTERNET")</f>
        <v>NO INTERNET</v>
      </c>
      <c r="P4221" s="16" t="str">
        <f t="shared" si="265"/>
        <v>NO INTERNET</v>
      </c>
    </row>
    <row r="4222" spans="1:16" x14ac:dyDescent="0.2">
      <c r="A4222">
        <v>10752</v>
      </c>
      <c r="B4222" t="b">
        <v>1</v>
      </c>
      <c r="C4222" t="s">
        <v>1463</v>
      </c>
      <c r="D4222" t="s">
        <v>5774</v>
      </c>
      <c r="E4222" t="s">
        <v>461</v>
      </c>
      <c r="F4222" t="s">
        <v>461</v>
      </c>
      <c r="G4222" t="b">
        <v>0</v>
      </c>
      <c r="H4222" t="str">
        <f>VLOOKUP(A4222,all_municipalities!$A$2:$M$445,2,FALSE)</f>
        <v>Thornloe, Village of</v>
      </c>
      <c r="I4222" t="b">
        <f>VLOOKUP(A4222,all_municipalities!$A$2:$M$445,9,FALSE)</f>
        <v>0</v>
      </c>
      <c r="J4222" t="b">
        <f>VLOOKUP(A4222,all_municipalities!$A$2:$M$445,13, FALSE)</f>
        <v>0</v>
      </c>
      <c r="K4222" t="str">
        <f t="shared" si="262"/>
        <v>NONE</v>
      </c>
      <c r="L4222">
        <v>0</v>
      </c>
      <c r="M4222" t="str">
        <f t="shared" si="263"/>
        <v>10752 Councillor</v>
      </c>
      <c r="N4222" s="6" t="str">
        <f t="shared" si="264"/>
        <v/>
      </c>
      <c r="O4222" s="15" t="str">
        <f>IF(I4222&lt;&gt;FALSE,VLOOKUP(H4222,internet_municipalities!$B$2:$W$226,22,FALSE),"NO INTERNET")</f>
        <v>NO INTERNET</v>
      </c>
      <c r="P4222" s="16" t="str">
        <f t="shared" si="265"/>
        <v>NO INTERNET</v>
      </c>
    </row>
    <row r="4223" spans="1:16" x14ac:dyDescent="0.2">
      <c r="A4223">
        <v>10754</v>
      </c>
      <c r="B4223" t="b">
        <v>1</v>
      </c>
      <c r="C4223" t="s">
        <v>1463</v>
      </c>
      <c r="D4223" t="s">
        <v>5775</v>
      </c>
      <c r="E4223">
        <v>1895</v>
      </c>
      <c r="F4223">
        <v>444</v>
      </c>
      <c r="G4223" t="b">
        <v>0</v>
      </c>
      <c r="H4223" t="str">
        <f>VLOOKUP(A4223,all_municipalities!$A$2:$M$445,2,FALSE)</f>
        <v>Thorold, City of</v>
      </c>
      <c r="I4223" t="b">
        <f>VLOOKUP(A4223,all_municipalities!$A$2:$M$445,9,FALSE)</f>
        <v>1</v>
      </c>
      <c r="J4223" t="b">
        <f>VLOOKUP(A4223,all_municipalities!$A$2:$M$445,13, FALSE)</f>
        <v>0</v>
      </c>
      <c r="K4223" t="str">
        <f t="shared" si="262"/>
        <v>NONE</v>
      </c>
      <c r="L4223">
        <v>0</v>
      </c>
      <c r="M4223" t="str">
        <f t="shared" si="263"/>
        <v>10754 Councillor</v>
      </c>
      <c r="N4223" s="6" t="str">
        <f t="shared" si="264"/>
        <v>10754 Councillor</v>
      </c>
      <c r="O4223" s="15">
        <f>IF(I4223&lt;&gt;FALSE,VLOOKUP(H4223,internet_municipalities!$B$2:$W$226,22,FALSE),"NO INTERNET")</f>
        <v>13761</v>
      </c>
      <c r="P4223" s="16">
        <f t="shared" si="265"/>
        <v>3.2265097013298452E-2</v>
      </c>
    </row>
    <row r="4224" spans="1:16" x14ac:dyDescent="0.2">
      <c r="A4224">
        <v>10754</v>
      </c>
      <c r="B4224" t="b">
        <v>1</v>
      </c>
      <c r="C4224" t="s">
        <v>1463</v>
      </c>
      <c r="D4224" t="s">
        <v>5776</v>
      </c>
      <c r="E4224">
        <v>1930</v>
      </c>
      <c r="F4224">
        <v>479</v>
      </c>
      <c r="G4224" t="b">
        <v>0</v>
      </c>
      <c r="H4224" t="str">
        <f>VLOOKUP(A4224,all_municipalities!$A$2:$M$445,2,FALSE)</f>
        <v>Thorold, City of</v>
      </c>
      <c r="I4224" t="b">
        <f>VLOOKUP(A4224,all_municipalities!$A$2:$M$445,9,FALSE)</f>
        <v>1</v>
      </c>
      <c r="J4224" t="b">
        <f>VLOOKUP(A4224,all_municipalities!$A$2:$M$445,13, FALSE)</f>
        <v>0</v>
      </c>
      <c r="K4224" t="str">
        <f t="shared" si="262"/>
        <v>NONE</v>
      </c>
      <c r="L4224">
        <v>0</v>
      </c>
      <c r="M4224" t="str">
        <f t="shared" si="263"/>
        <v>10754 Councillor</v>
      </c>
      <c r="N4224" s="6" t="str">
        <f t="shared" si="264"/>
        <v>10754 Councillor</v>
      </c>
      <c r="O4224" s="15">
        <f>IF(I4224&lt;&gt;FALSE,VLOOKUP(H4224,internet_municipalities!$B$2:$W$226,22,FALSE),"NO INTERNET")</f>
        <v>13761</v>
      </c>
      <c r="P4224" s="16">
        <f t="shared" si="265"/>
        <v>3.4808516822905311E-2</v>
      </c>
    </row>
    <row r="4225" spans="1:16" x14ac:dyDescent="0.2">
      <c r="A4225">
        <v>10754</v>
      </c>
      <c r="B4225" t="b">
        <v>1</v>
      </c>
      <c r="C4225" t="s">
        <v>1463</v>
      </c>
      <c r="D4225" t="s">
        <v>5777</v>
      </c>
      <c r="E4225">
        <v>1900</v>
      </c>
      <c r="F4225">
        <v>449</v>
      </c>
      <c r="G4225" t="b">
        <v>0</v>
      </c>
      <c r="H4225" t="str">
        <f>VLOOKUP(A4225,all_municipalities!$A$2:$M$445,2,FALSE)</f>
        <v>Thorold, City of</v>
      </c>
      <c r="I4225" t="b">
        <f>VLOOKUP(A4225,all_municipalities!$A$2:$M$445,9,FALSE)</f>
        <v>1</v>
      </c>
      <c r="J4225" t="b">
        <f>VLOOKUP(A4225,all_municipalities!$A$2:$M$445,13, FALSE)</f>
        <v>0</v>
      </c>
      <c r="K4225" t="str">
        <f t="shared" si="262"/>
        <v>NONE</v>
      </c>
      <c r="L4225">
        <v>0</v>
      </c>
      <c r="M4225" t="str">
        <f t="shared" si="263"/>
        <v>10754 Councillor</v>
      </c>
      <c r="N4225" s="6" t="str">
        <f t="shared" si="264"/>
        <v>10754 Councillor</v>
      </c>
      <c r="O4225" s="15">
        <f>IF(I4225&lt;&gt;FALSE,VLOOKUP(H4225,internet_municipalities!$B$2:$W$226,22,FALSE),"NO INTERNET")</f>
        <v>13761</v>
      </c>
      <c r="P4225" s="16">
        <f t="shared" si="265"/>
        <v>3.2628442700385146E-2</v>
      </c>
    </row>
    <row r="4226" spans="1:16" x14ac:dyDescent="0.2">
      <c r="A4226">
        <v>10754</v>
      </c>
      <c r="B4226" t="b">
        <v>1</v>
      </c>
      <c r="C4226" t="s">
        <v>1463</v>
      </c>
      <c r="D4226" t="s">
        <v>5778</v>
      </c>
      <c r="E4226">
        <v>1454</v>
      </c>
      <c r="F4226">
        <v>3</v>
      </c>
      <c r="G4226" t="b">
        <v>0</v>
      </c>
      <c r="H4226" t="str">
        <f>VLOOKUP(A4226,all_municipalities!$A$2:$M$445,2,FALSE)</f>
        <v>Thorold, City of</v>
      </c>
      <c r="I4226" t="b">
        <f>VLOOKUP(A4226,all_municipalities!$A$2:$M$445,9,FALSE)</f>
        <v>1</v>
      </c>
      <c r="J4226" t="b">
        <f>VLOOKUP(A4226,all_municipalities!$A$2:$M$445,13, FALSE)</f>
        <v>0</v>
      </c>
      <c r="K4226" t="str">
        <f t="shared" ref="K4226:K4289" si="266">IF(J4226=TRUE,IF(F4226&lt;=10,"HIGH",IF(F4226&lt;=100,"MID",IF(F4226&lt;=1000,"LOW","NONE"))),"NONE")</f>
        <v>NONE</v>
      </c>
      <c r="L4226">
        <v>0</v>
      </c>
      <c r="M4226" t="str">
        <f t="shared" ref="M4226:M4289" si="267">CONCATENATE(A4226, " ",C4226)</f>
        <v>10754 Councillor</v>
      </c>
      <c r="N4226" s="6" t="str">
        <f t="shared" si="264"/>
        <v>10754 Councillor</v>
      </c>
      <c r="O4226" s="15">
        <f>IF(I4226&lt;&gt;FALSE,VLOOKUP(H4226,internet_municipalities!$B$2:$W$226,22,FALSE),"NO INTERNET")</f>
        <v>13761</v>
      </c>
      <c r="P4226" s="16">
        <f t="shared" si="265"/>
        <v>2.1800741225201656E-4</v>
      </c>
    </row>
    <row r="4227" spans="1:16" x14ac:dyDescent="0.2">
      <c r="A4227">
        <v>10754</v>
      </c>
      <c r="B4227" t="b">
        <v>1</v>
      </c>
      <c r="C4227" t="s">
        <v>1463</v>
      </c>
      <c r="D4227" t="s">
        <v>5779</v>
      </c>
      <c r="E4227">
        <v>2024</v>
      </c>
      <c r="F4227">
        <v>573</v>
      </c>
      <c r="G4227" t="b">
        <v>0</v>
      </c>
      <c r="H4227" t="str">
        <f>VLOOKUP(A4227,all_municipalities!$A$2:$M$445,2,FALSE)</f>
        <v>Thorold, City of</v>
      </c>
      <c r="I4227" t="b">
        <f>VLOOKUP(A4227,all_municipalities!$A$2:$M$445,9,FALSE)</f>
        <v>1</v>
      </c>
      <c r="J4227" t="b">
        <f>VLOOKUP(A4227,all_municipalities!$A$2:$M$445,13, FALSE)</f>
        <v>0</v>
      </c>
      <c r="K4227" t="str">
        <f t="shared" si="266"/>
        <v>NONE</v>
      </c>
      <c r="L4227">
        <v>0</v>
      </c>
      <c r="M4227" t="str">
        <f t="shared" si="267"/>
        <v>10754 Councillor</v>
      </c>
      <c r="N4227" s="6" t="str">
        <f t="shared" ref="N4227:N4290" si="268">IF(I4227,M4227,"")</f>
        <v>10754 Councillor</v>
      </c>
      <c r="O4227" s="15">
        <f>IF(I4227&lt;&gt;FALSE,VLOOKUP(H4227,internet_municipalities!$B$2:$W$226,22,FALSE),"NO INTERNET")</f>
        <v>13761</v>
      </c>
      <c r="P4227" s="16">
        <f t="shared" si="265"/>
        <v>4.1639415740135167E-2</v>
      </c>
    </row>
    <row r="4228" spans="1:16" x14ac:dyDescent="0.2">
      <c r="A4228">
        <v>10754</v>
      </c>
      <c r="B4228" t="b">
        <v>1</v>
      </c>
      <c r="C4228" t="s">
        <v>1463</v>
      </c>
      <c r="D4228" t="s">
        <v>5780</v>
      </c>
      <c r="E4228">
        <v>1506</v>
      </c>
      <c r="F4228">
        <v>55</v>
      </c>
      <c r="G4228" t="b">
        <v>0</v>
      </c>
      <c r="H4228" t="str">
        <f>VLOOKUP(A4228,all_municipalities!$A$2:$M$445,2,FALSE)</f>
        <v>Thorold, City of</v>
      </c>
      <c r="I4228" t="b">
        <f>VLOOKUP(A4228,all_municipalities!$A$2:$M$445,9,FALSE)</f>
        <v>1</v>
      </c>
      <c r="J4228" t="b">
        <f>VLOOKUP(A4228,all_municipalities!$A$2:$M$445,13, FALSE)</f>
        <v>0</v>
      </c>
      <c r="K4228" t="str">
        <f t="shared" si="266"/>
        <v>NONE</v>
      </c>
      <c r="L4228">
        <v>0</v>
      </c>
      <c r="M4228" t="str">
        <f t="shared" si="267"/>
        <v>10754 Councillor</v>
      </c>
      <c r="N4228" s="6" t="str">
        <f t="shared" si="268"/>
        <v>10754 Councillor</v>
      </c>
      <c r="O4228" s="15">
        <f>IF(I4228&lt;&gt;FALSE,VLOOKUP(H4228,internet_municipalities!$B$2:$W$226,22,FALSE),"NO INTERNET")</f>
        <v>13761</v>
      </c>
      <c r="P4228" s="16">
        <f t="shared" si="265"/>
        <v>3.9968025579536371E-3</v>
      </c>
    </row>
    <row r="4229" spans="1:16" x14ac:dyDescent="0.2">
      <c r="A4229">
        <v>10754</v>
      </c>
      <c r="B4229" t="b">
        <v>1</v>
      </c>
      <c r="C4229" t="s">
        <v>1463</v>
      </c>
      <c r="D4229" t="s">
        <v>5781</v>
      </c>
      <c r="E4229">
        <v>1645</v>
      </c>
      <c r="F4229">
        <v>194</v>
      </c>
      <c r="G4229" t="b">
        <v>0</v>
      </c>
      <c r="H4229" t="str">
        <f>VLOOKUP(A4229,all_municipalities!$A$2:$M$445,2,FALSE)</f>
        <v>Thorold, City of</v>
      </c>
      <c r="I4229" t="b">
        <f>VLOOKUP(A4229,all_municipalities!$A$2:$M$445,9,FALSE)</f>
        <v>1</v>
      </c>
      <c r="J4229" t="b">
        <f>VLOOKUP(A4229,all_municipalities!$A$2:$M$445,13, FALSE)</f>
        <v>0</v>
      </c>
      <c r="K4229" t="str">
        <f t="shared" si="266"/>
        <v>NONE</v>
      </c>
      <c r="L4229">
        <v>0</v>
      </c>
      <c r="M4229" t="str">
        <f t="shared" si="267"/>
        <v>10754 Councillor</v>
      </c>
      <c r="N4229" s="6" t="str">
        <f t="shared" si="268"/>
        <v>10754 Councillor</v>
      </c>
      <c r="O4229" s="15">
        <f>IF(I4229&lt;&gt;FALSE,VLOOKUP(H4229,internet_municipalities!$B$2:$W$226,22,FALSE),"NO INTERNET")</f>
        <v>13761</v>
      </c>
      <c r="P4229" s="16">
        <f t="shared" si="265"/>
        <v>1.4097812658963737E-2</v>
      </c>
    </row>
    <row r="4230" spans="1:16" x14ac:dyDescent="0.2">
      <c r="A4230">
        <v>10754</v>
      </c>
      <c r="B4230" t="b">
        <v>1</v>
      </c>
      <c r="C4230" t="s">
        <v>1463</v>
      </c>
      <c r="D4230" t="s">
        <v>5782</v>
      </c>
      <c r="E4230">
        <v>2133</v>
      </c>
      <c r="F4230">
        <v>682</v>
      </c>
      <c r="G4230" t="b">
        <v>0</v>
      </c>
      <c r="H4230" t="str">
        <f>VLOOKUP(A4230,all_municipalities!$A$2:$M$445,2,FALSE)</f>
        <v>Thorold, City of</v>
      </c>
      <c r="I4230" t="b">
        <f>VLOOKUP(A4230,all_municipalities!$A$2:$M$445,9,FALSE)</f>
        <v>1</v>
      </c>
      <c r="J4230" t="b">
        <f>VLOOKUP(A4230,all_municipalities!$A$2:$M$445,13, FALSE)</f>
        <v>0</v>
      </c>
      <c r="K4230" t="str">
        <f t="shared" si="266"/>
        <v>NONE</v>
      </c>
      <c r="L4230">
        <v>0</v>
      </c>
      <c r="M4230" t="str">
        <f t="shared" si="267"/>
        <v>10754 Councillor</v>
      </c>
      <c r="N4230" s="6" t="str">
        <f t="shared" si="268"/>
        <v>10754 Councillor</v>
      </c>
      <c r="O4230" s="15">
        <f>IF(I4230&lt;&gt;FALSE,VLOOKUP(H4230,internet_municipalities!$B$2:$W$226,22,FALSE),"NO INTERNET")</f>
        <v>13761</v>
      </c>
      <c r="P4230" s="16">
        <f t="shared" si="265"/>
        <v>4.9560351718625099E-2</v>
      </c>
    </row>
    <row r="4231" spans="1:16" x14ac:dyDescent="0.2">
      <c r="A4231">
        <v>10754</v>
      </c>
      <c r="B4231" t="b">
        <v>1</v>
      </c>
      <c r="C4231" t="s">
        <v>1985</v>
      </c>
      <c r="D4231" t="s">
        <v>5783</v>
      </c>
      <c r="E4231">
        <v>2852</v>
      </c>
      <c r="F4231">
        <v>1461</v>
      </c>
      <c r="G4231" t="b">
        <v>0</v>
      </c>
      <c r="H4231" t="str">
        <f>VLOOKUP(A4231,all_municipalities!$A$2:$M$445,2,FALSE)</f>
        <v>Thorold, City of</v>
      </c>
      <c r="I4231" t="b">
        <f>VLOOKUP(A4231,all_municipalities!$A$2:$M$445,9,FALSE)</f>
        <v>1</v>
      </c>
      <c r="J4231" t="b">
        <f>VLOOKUP(A4231,all_municipalities!$A$2:$M$445,13, FALSE)</f>
        <v>0</v>
      </c>
      <c r="K4231" t="str">
        <f t="shared" si="266"/>
        <v>NONE</v>
      </c>
      <c r="L4231">
        <v>0</v>
      </c>
      <c r="M4231" t="str">
        <f t="shared" si="267"/>
        <v>10754 Regional Councillor</v>
      </c>
      <c r="N4231" s="6" t="str">
        <f t="shared" si="268"/>
        <v>10754 Regional Councillor</v>
      </c>
      <c r="O4231" s="15">
        <f>IF(I4231&lt;&gt;FALSE,VLOOKUP(H4231,internet_municipalities!$B$2:$W$226,22,FALSE),"NO INTERNET")</f>
        <v>13761</v>
      </c>
      <c r="P4231" s="16">
        <f t="shared" ref="P4231:P4294" si="269">IF(I4231=TRUE,IF(F4231&lt;&gt;"Acclaimed",IF(F4231&lt;&gt;"Lost",F4231/O4231,"Lost"),"Acclaimed"),"NO INTERNET")</f>
        <v>0.10616960976673206</v>
      </c>
    </row>
    <row r="4232" spans="1:16" x14ac:dyDescent="0.2">
      <c r="A4232">
        <v>10754</v>
      </c>
      <c r="B4232" t="b">
        <v>0</v>
      </c>
      <c r="C4232" t="s">
        <v>1985</v>
      </c>
      <c r="D4232" t="s">
        <v>5784</v>
      </c>
      <c r="E4232">
        <v>1391</v>
      </c>
      <c r="F4232" t="s">
        <v>1460</v>
      </c>
      <c r="G4232" t="b">
        <v>0</v>
      </c>
      <c r="H4232" t="str">
        <f>VLOOKUP(A4232,all_municipalities!$A$2:$M$445,2,FALSE)</f>
        <v>Thorold, City of</v>
      </c>
      <c r="I4232" t="b">
        <f>VLOOKUP(A4232,all_municipalities!$A$2:$M$445,9,FALSE)</f>
        <v>1</v>
      </c>
      <c r="J4232" t="b">
        <f>VLOOKUP(A4232,all_municipalities!$A$2:$M$445,13, FALSE)</f>
        <v>0</v>
      </c>
      <c r="K4232" t="str">
        <f t="shared" si="266"/>
        <v>NONE</v>
      </c>
      <c r="L4232">
        <v>0</v>
      </c>
      <c r="M4232" t="str">
        <f t="shared" si="267"/>
        <v>10754 Regional Councillor</v>
      </c>
      <c r="N4232" s="6" t="str">
        <f t="shared" si="268"/>
        <v>10754 Regional Councillor</v>
      </c>
      <c r="O4232" s="15">
        <f>IF(I4232&lt;&gt;FALSE,VLOOKUP(H4232,internet_municipalities!$B$2:$W$226,22,FALSE),"NO INTERNET")</f>
        <v>13761</v>
      </c>
      <c r="P4232" s="16" t="str">
        <f t="shared" si="269"/>
        <v>Lost</v>
      </c>
    </row>
    <row r="4233" spans="1:16" x14ac:dyDescent="0.2">
      <c r="A4233">
        <v>10754</v>
      </c>
      <c r="B4233" t="b">
        <v>0</v>
      </c>
      <c r="C4233" t="s">
        <v>1463</v>
      </c>
      <c r="D4233" t="s">
        <v>5785</v>
      </c>
      <c r="E4233">
        <v>1083</v>
      </c>
      <c r="F4233" t="s">
        <v>1460</v>
      </c>
      <c r="G4233" t="b">
        <v>0</v>
      </c>
      <c r="H4233" t="str">
        <f>VLOOKUP(A4233,all_municipalities!$A$2:$M$445,2,FALSE)</f>
        <v>Thorold, City of</v>
      </c>
      <c r="I4233" t="b">
        <f>VLOOKUP(A4233,all_municipalities!$A$2:$M$445,9,FALSE)</f>
        <v>1</v>
      </c>
      <c r="J4233" t="b">
        <f>VLOOKUP(A4233,all_municipalities!$A$2:$M$445,13, FALSE)</f>
        <v>0</v>
      </c>
      <c r="K4233" t="str">
        <f t="shared" si="266"/>
        <v>NONE</v>
      </c>
      <c r="L4233">
        <v>0</v>
      </c>
      <c r="M4233" t="str">
        <f t="shared" si="267"/>
        <v>10754 Councillor</v>
      </c>
      <c r="N4233" s="6" t="str">
        <f t="shared" si="268"/>
        <v>10754 Councillor</v>
      </c>
      <c r="O4233" s="15">
        <f>IF(I4233&lt;&gt;FALSE,VLOOKUP(H4233,internet_municipalities!$B$2:$W$226,22,FALSE),"NO INTERNET")</f>
        <v>13761</v>
      </c>
      <c r="P4233" s="16" t="str">
        <f t="shared" si="269"/>
        <v>Lost</v>
      </c>
    </row>
    <row r="4234" spans="1:16" x14ac:dyDescent="0.2">
      <c r="A4234">
        <v>10754</v>
      </c>
      <c r="B4234" t="b">
        <v>0</v>
      </c>
      <c r="C4234" t="s">
        <v>1463</v>
      </c>
      <c r="D4234" t="s">
        <v>5786</v>
      </c>
      <c r="E4234">
        <v>1165</v>
      </c>
      <c r="F4234" t="s">
        <v>1460</v>
      </c>
      <c r="G4234" t="b">
        <v>0</v>
      </c>
      <c r="H4234" t="str">
        <f>VLOOKUP(A4234,all_municipalities!$A$2:$M$445,2,FALSE)</f>
        <v>Thorold, City of</v>
      </c>
      <c r="I4234" t="b">
        <f>VLOOKUP(A4234,all_municipalities!$A$2:$M$445,9,FALSE)</f>
        <v>1</v>
      </c>
      <c r="J4234" t="b">
        <f>VLOOKUP(A4234,all_municipalities!$A$2:$M$445,13, FALSE)</f>
        <v>0</v>
      </c>
      <c r="K4234" t="str">
        <f t="shared" si="266"/>
        <v>NONE</v>
      </c>
      <c r="L4234">
        <v>0</v>
      </c>
      <c r="M4234" t="str">
        <f t="shared" si="267"/>
        <v>10754 Councillor</v>
      </c>
      <c r="N4234" s="6" t="str">
        <f t="shared" si="268"/>
        <v>10754 Councillor</v>
      </c>
      <c r="O4234" s="15">
        <f>IF(I4234&lt;&gt;FALSE,VLOOKUP(H4234,internet_municipalities!$B$2:$W$226,22,FALSE),"NO INTERNET")</f>
        <v>13761</v>
      </c>
      <c r="P4234" s="16" t="str">
        <f t="shared" si="269"/>
        <v>Lost</v>
      </c>
    </row>
    <row r="4235" spans="1:16" x14ac:dyDescent="0.2">
      <c r="A4235">
        <v>10754</v>
      </c>
      <c r="B4235" t="b">
        <v>0</v>
      </c>
      <c r="C4235" t="s">
        <v>1463</v>
      </c>
      <c r="D4235" t="s">
        <v>5787</v>
      </c>
      <c r="E4235">
        <v>1258</v>
      </c>
      <c r="F4235" t="s">
        <v>1460</v>
      </c>
      <c r="G4235" t="b">
        <v>0</v>
      </c>
      <c r="H4235" t="str">
        <f>VLOOKUP(A4235,all_municipalities!$A$2:$M$445,2,FALSE)</f>
        <v>Thorold, City of</v>
      </c>
      <c r="I4235" t="b">
        <f>VLOOKUP(A4235,all_municipalities!$A$2:$M$445,9,FALSE)</f>
        <v>1</v>
      </c>
      <c r="J4235" t="b">
        <f>VLOOKUP(A4235,all_municipalities!$A$2:$M$445,13, FALSE)</f>
        <v>0</v>
      </c>
      <c r="K4235" t="str">
        <f t="shared" si="266"/>
        <v>NONE</v>
      </c>
      <c r="L4235">
        <v>0</v>
      </c>
      <c r="M4235" t="str">
        <f t="shared" si="267"/>
        <v>10754 Councillor</v>
      </c>
      <c r="N4235" s="6" t="str">
        <f t="shared" si="268"/>
        <v>10754 Councillor</v>
      </c>
      <c r="O4235" s="15">
        <f>IF(I4235&lt;&gt;FALSE,VLOOKUP(H4235,internet_municipalities!$B$2:$W$226,22,FALSE),"NO INTERNET")</f>
        <v>13761</v>
      </c>
      <c r="P4235" s="16" t="str">
        <f t="shared" si="269"/>
        <v>Lost</v>
      </c>
    </row>
    <row r="4236" spans="1:16" x14ac:dyDescent="0.2">
      <c r="A4236">
        <v>10754</v>
      </c>
      <c r="B4236" t="b">
        <v>0</v>
      </c>
      <c r="C4236" t="s">
        <v>1463</v>
      </c>
      <c r="D4236" t="s">
        <v>5788</v>
      </c>
      <c r="E4236">
        <v>979</v>
      </c>
      <c r="F4236" t="s">
        <v>1460</v>
      </c>
      <c r="G4236" t="b">
        <v>0</v>
      </c>
      <c r="H4236" t="str">
        <f>VLOOKUP(A4236,all_municipalities!$A$2:$M$445,2,FALSE)</f>
        <v>Thorold, City of</v>
      </c>
      <c r="I4236" t="b">
        <f>VLOOKUP(A4236,all_municipalities!$A$2:$M$445,9,FALSE)</f>
        <v>1</v>
      </c>
      <c r="J4236" t="b">
        <f>VLOOKUP(A4236,all_municipalities!$A$2:$M$445,13, FALSE)</f>
        <v>0</v>
      </c>
      <c r="K4236" t="str">
        <f t="shared" si="266"/>
        <v>NONE</v>
      </c>
      <c r="L4236">
        <v>0</v>
      </c>
      <c r="M4236" t="str">
        <f t="shared" si="267"/>
        <v>10754 Councillor</v>
      </c>
      <c r="N4236" s="6" t="str">
        <f t="shared" si="268"/>
        <v>10754 Councillor</v>
      </c>
      <c r="O4236" s="15">
        <f>IF(I4236&lt;&gt;FALSE,VLOOKUP(H4236,internet_municipalities!$B$2:$W$226,22,FALSE),"NO INTERNET")</f>
        <v>13761</v>
      </c>
      <c r="P4236" s="16" t="str">
        <f t="shared" si="269"/>
        <v>Lost</v>
      </c>
    </row>
    <row r="4237" spans="1:16" x14ac:dyDescent="0.2">
      <c r="A4237">
        <v>10754</v>
      </c>
      <c r="B4237" t="b">
        <v>0</v>
      </c>
      <c r="C4237" t="s">
        <v>1463</v>
      </c>
      <c r="D4237" t="s">
        <v>558</v>
      </c>
      <c r="E4237">
        <v>726</v>
      </c>
      <c r="F4237" t="s">
        <v>1460</v>
      </c>
      <c r="G4237" t="b">
        <v>0</v>
      </c>
      <c r="H4237" t="str">
        <f>VLOOKUP(A4237,all_municipalities!$A$2:$M$445,2,FALSE)</f>
        <v>Thorold, City of</v>
      </c>
      <c r="I4237" t="b">
        <f>VLOOKUP(A4237,all_municipalities!$A$2:$M$445,9,FALSE)</f>
        <v>1</v>
      </c>
      <c r="J4237" t="b">
        <f>VLOOKUP(A4237,all_municipalities!$A$2:$M$445,13, FALSE)</f>
        <v>0</v>
      </c>
      <c r="K4237" t="str">
        <f t="shared" si="266"/>
        <v>NONE</v>
      </c>
      <c r="L4237">
        <v>0</v>
      </c>
      <c r="M4237" t="str">
        <f t="shared" si="267"/>
        <v>10754 Councillor</v>
      </c>
      <c r="N4237" s="6" t="str">
        <f t="shared" si="268"/>
        <v>10754 Councillor</v>
      </c>
      <c r="O4237" s="15">
        <f>IF(I4237&lt;&gt;FALSE,VLOOKUP(H4237,internet_municipalities!$B$2:$W$226,22,FALSE),"NO INTERNET")</f>
        <v>13761</v>
      </c>
      <c r="P4237" s="16" t="str">
        <f t="shared" si="269"/>
        <v>Lost</v>
      </c>
    </row>
    <row r="4238" spans="1:16" x14ac:dyDescent="0.2">
      <c r="A4238">
        <v>10754</v>
      </c>
      <c r="B4238" t="b">
        <v>0</v>
      </c>
      <c r="C4238" t="s">
        <v>1463</v>
      </c>
      <c r="D4238" t="s">
        <v>5789</v>
      </c>
      <c r="E4238">
        <v>1240</v>
      </c>
      <c r="F4238" t="s">
        <v>1460</v>
      </c>
      <c r="G4238" t="b">
        <v>0</v>
      </c>
      <c r="H4238" t="str">
        <f>VLOOKUP(A4238,all_municipalities!$A$2:$M$445,2,FALSE)</f>
        <v>Thorold, City of</v>
      </c>
      <c r="I4238" t="b">
        <f>VLOOKUP(A4238,all_municipalities!$A$2:$M$445,9,FALSE)</f>
        <v>1</v>
      </c>
      <c r="J4238" t="b">
        <f>VLOOKUP(A4238,all_municipalities!$A$2:$M$445,13, FALSE)</f>
        <v>0</v>
      </c>
      <c r="K4238" t="str">
        <f t="shared" si="266"/>
        <v>NONE</v>
      </c>
      <c r="L4238">
        <v>0</v>
      </c>
      <c r="M4238" t="str">
        <f t="shared" si="267"/>
        <v>10754 Councillor</v>
      </c>
      <c r="N4238" s="6" t="str">
        <f t="shared" si="268"/>
        <v>10754 Councillor</v>
      </c>
      <c r="O4238" s="15">
        <f>IF(I4238&lt;&gt;FALSE,VLOOKUP(H4238,internet_municipalities!$B$2:$W$226,22,FALSE),"NO INTERNET")</f>
        <v>13761</v>
      </c>
      <c r="P4238" s="16" t="str">
        <f t="shared" si="269"/>
        <v>Lost</v>
      </c>
    </row>
    <row r="4239" spans="1:16" x14ac:dyDescent="0.2">
      <c r="A4239">
        <v>10754</v>
      </c>
      <c r="B4239" t="b">
        <v>0</v>
      </c>
      <c r="C4239" t="s">
        <v>1463</v>
      </c>
      <c r="D4239" t="s">
        <v>5790</v>
      </c>
      <c r="E4239">
        <v>895</v>
      </c>
      <c r="F4239" t="s">
        <v>1460</v>
      </c>
      <c r="G4239" t="b">
        <v>0</v>
      </c>
      <c r="H4239" t="str">
        <f>VLOOKUP(A4239,all_municipalities!$A$2:$M$445,2,FALSE)</f>
        <v>Thorold, City of</v>
      </c>
      <c r="I4239" t="b">
        <f>VLOOKUP(A4239,all_municipalities!$A$2:$M$445,9,FALSE)</f>
        <v>1</v>
      </c>
      <c r="J4239" t="b">
        <f>VLOOKUP(A4239,all_municipalities!$A$2:$M$445,13, FALSE)</f>
        <v>0</v>
      </c>
      <c r="K4239" t="str">
        <f t="shared" si="266"/>
        <v>NONE</v>
      </c>
      <c r="L4239">
        <v>0</v>
      </c>
      <c r="M4239" t="str">
        <f t="shared" si="267"/>
        <v>10754 Councillor</v>
      </c>
      <c r="N4239" s="6" t="str">
        <f t="shared" si="268"/>
        <v>10754 Councillor</v>
      </c>
      <c r="O4239" s="15">
        <f>IF(I4239&lt;&gt;FALSE,VLOOKUP(H4239,internet_municipalities!$B$2:$W$226,22,FALSE),"NO INTERNET")</f>
        <v>13761</v>
      </c>
      <c r="P4239" s="16" t="str">
        <f t="shared" si="269"/>
        <v>Lost</v>
      </c>
    </row>
    <row r="4240" spans="1:16" x14ac:dyDescent="0.2">
      <c r="A4240">
        <v>10754</v>
      </c>
      <c r="B4240" t="b">
        <v>0</v>
      </c>
      <c r="C4240" t="s">
        <v>1463</v>
      </c>
      <c r="D4240" t="s">
        <v>5791</v>
      </c>
      <c r="E4240">
        <v>667</v>
      </c>
      <c r="F4240" t="s">
        <v>1460</v>
      </c>
      <c r="G4240" t="b">
        <v>0</v>
      </c>
      <c r="H4240" t="str">
        <f>VLOOKUP(A4240,all_municipalities!$A$2:$M$445,2,FALSE)</f>
        <v>Thorold, City of</v>
      </c>
      <c r="I4240" t="b">
        <f>VLOOKUP(A4240,all_municipalities!$A$2:$M$445,9,FALSE)</f>
        <v>1</v>
      </c>
      <c r="J4240" t="b">
        <f>VLOOKUP(A4240,all_municipalities!$A$2:$M$445,13, FALSE)</f>
        <v>0</v>
      </c>
      <c r="K4240" t="str">
        <f t="shared" si="266"/>
        <v>NONE</v>
      </c>
      <c r="L4240">
        <v>0</v>
      </c>
      <c r="M4240" t="str">
        <f t="shared" si="267"/>
        <v>10754 Councillor</v>
      </c>
      <c r="N4240" s="6" t="str">
        <f t="shared" si="268"/>
        <v>10754 Councillor</v>
      </c>
      <c r="O4240" s="15">
        <f>IF(I4240&lt;&gt;FALSE,VLOOKUP(H4240,internet_municipalities!$B$2:$W$226,22,FALSE),"NO INTERNET")</f>
        <v>13761</v>
      </c>
      <c r="P4240" s="16" t="str">
        <f t="shared" si="269"/>
        <v>Lost</v>
      </c>
    </row>
    <row r="4241" spans="1:16" x14ac:dyDescent="0.2">
      <c r="A4241">
        <v>10754</v>
      </c>
      <c r="B4241" t="b">
        <v>0</v>
      </c>
      <c r="C4241" t="s">
        <v>1463</v>
      </c>
      <c r="D4241" t="s">
        <v>5792</v>
      </c>
      <c r="E4241">
        <v>1008</v>
      </c>
      <c r="F4241" t="s">
        <v>1460</v>
      </c>
      <c r="G4241" t="b">
        <v>0</v>
      </c>
      <c r="H4241" t="str">
        <f>VLOOKUP(A4241,all_municipalities!$A$2:$M$445,2,FALSE)</f>
        <v>Thorold, City of</v>
      </c>
      <c r="I4241" t="b">
        <f>VLOOKUP(A4241,all_municipalities!$A$2:$M$445,9,FALSE)</f>
        <v>1</v>
      </c>
      <c r="J4241" t="b">
        <f>VLOOKUP(A4241,all_municipalities!$A$2:$M$445,13, FALSE)</f>
        <v>0</v>
      </c>
      <c r="K4241" t="str">
        <f t="shared" si="266"/>
        <v>NONE</v>
      </c>
      <c r="L4241">
        <v>0</v>
      </c>
      <c r="M4241" t="str">
        <f t="shared" si="267"/>
        <v>10754 Councillor</v>
      </c>
      <c r="N4241" s="6" t="str">
        <f t="shared" si="268"/>
        <v>10754 Councillor</v>
      </c>
      <c r="O4241" s="15">
        <f>IF(I4241&lt;&gt;FALSE,VLOOKUP(H4241,internet_municipalities!$B$2:$W$226,22,FALSE),"NO INTERNET")</f>
        <v>13761</v>
      </c>
      <c r="P4241" s="16" t="str">
        <f t="shared" si="269"/>
        <v>Lost</v>
      </c>
    </row>
    <row r="4242" spans="1:16" x14ac:dyDescent="0.2">
      <c r="A4242">
        <v>10754</v>
      </c>
      <c r="B4242" t="b">
        <v>0</v>
      </c>
      <c r="C4242" t="s">
        <v>1463</v>
      </c>
      <c r="D4242" t="s">
        <v>5793</v>
      </c>
      <c r="E4242">
        <v>1451</v>
      </c>
      <c r="F4242" t="s">
        <v>1460</v>
      </c>
      <c r="G4242" t="b">
        <v>0</v>
      </c>
      <c r="H4242" t="str">
        <f>VLOOKUP(A4242,all_municipalities!$A$2:$M$445,2,FALSE)</f>
        <v>Thorold, City of</v>
      </c>
      <c r="I4242" t="b">
        <f>VLOOKUP(A4242,all_municipalities!$A$2:$M$445,9,FALSE)</f>
        <v>1</v>
      </c>
      <c r="J4242" t="b">
        <f>VLOOKUP(A4242,all_municipalities!$A$2:$M$445,13, FALSE)</f>
        <v>0</v>
      </c>
      <c r="K4242" t="str">
        <f t="shared" si="266"/>
        <v>NONE</v>
      </c>
      <c r="L4242">
        <v>0</v>
      </c>
      <c r="M4242" t="str">
        <f t="shared" si="267"/>
        <v>10754 Councillor</v>
      </c>
      <c r="N4242" s="6" t="str">
        <f t="shared" si="268"/>
        <v>10754 Councillor</v>
      </c>
      <c r="O4242" s="15">
        <f>IF(I4242&lt;&gt;FALSE,VLOOKUP(H4242,internet_municipalities!$B$2:$W$226,22,FALSE),"NO INTERNET")</f>
        <v>13761</v>
      </c>
      <c r="P4242" s="16" t="str">
        <f t="shared" si="269"/>
        <v>Lost</v>
      </c>
    </row>
    <row r="4243" spans="1:16" x14ac:dyDescent="0.2">
      <c r="A4243">
        <v>10754</v>
      </c>
      <c r="B4243" t="b">
        <v>0</v>
      </c>
      <c r="C4243" t="s">
        <v>1463</v>
      </c>
      <c r="D4243" t="s">
        <v>5794</v>
      </c>
      <c r="E4243">
        <v>621</v>
      </c>
      <c r="F4243" t="s">
        <v>1460</v>
      </c>
      <c r="G4243" t="b">
        <v>0</v>
      </c>
      <c r="H4243" t="str">
        <f>VLOOKUP(A4243,all_municipalities!$A$2:$M$445,2,FALSE)</f>
        <v>Thorold, City of</v>
      </c>
      <c r="I4243" t="b">
        <f>VLOOKUP(A4243,all_municipalities!$A$2:$M$445,9,FALSE)</f>
        <v>1</v>
      </c>
      <c r="J4243" t="b">
        <f>VLOOKUP(A4243,all_municipalities!$A$2:$M$445,13, FALSE)</f>
        <v>0</v>
      </c>
      <c r="K4243" t="str">
        <f t="shared" si="266"/>
        <v>NONE</v>
      </c>
      <c r="L4243">
        <v>0</v>
      </c>
      <c r="M4243" t="str">
        <f t="shared" si="267"/>
        <v>10754 Councillor</v>
      </c>
      <c r="N4243" s="6" t="str">
        <f t="shared" si="268"/>
        <v>10754 Councillor</v>
      </c>
      <c r="O4243" s="15">
        <f>IF(I4243&lt;&gt;FALSE,VLOOKUP(H4243,internet_municipalities!$B$2:$W$226,22,FALSE),"NO INTERNET")</f>
        <v>13761</v>
      </c>
      <c r="P4243" s="16" t="str">
        <f t="shared" si="269"/>
        <v>Lost</v>
      </c>
    </row>
    <row r="4244" spans="1:16" x14ac:dyDescent="0.2">
      <c r="A4244">
        <v>10755</v>
      </c>
      <c r="B4244" t="b">
        <v>1</v>
      </c>
      <c r="C4244" t="s">
        <v>5795</v>
      </c>
      <c r="D4244" t="s">
        <v>5796</v>
      </c>
      <c r="E4244">
        <v>2222</v>
      </c>
      <c r="F4244">
        <f>E4244-1955</f>
        <v>267</v>
      </c>
      <c r="G4244" t="b">
        <v>1</v>
      </c>
      <c r="H4244" t="str">
        <f>VLOOKUP(A4244,all_municipalities!$A$2:$M$445,2,FALSE)</f>
        <v>Thunder Bay, City of</v>
      </c>
      <c r="I4244" t="b">
        <f>VLOOKUP(A4244,all_municipalities!$A$2:$M$445,9,FALSE)</f>
        <v>1</v>
      </c>
      <c r="J4244" t="b">
        <f>VLOOKUP(A4244,all_municipalities!$A$2:$M$445,13, FALSE)</f>
        <v>0</v>
      </c>
      <c r="K4244" t="str">
        <f t="shared" si="266"/>
        <v>NONE</v>
      </c>
      <c r="L4244">
        <v>0</v>
      </c>
      <c r="M4244" t="str">
        <f t="shared" si="267"/>
        <v>10755 Councillor, Ward Westfort</v>
      </c>
      <c r="N4244" s="6" t="str">
        <f t="shared" si="268"/>
        <v>10755 Councillor, Ward Westfort</v>
      </c>
      <c r="O4244" s="15">
        <f>IF(I4244&lt;&gt;FALSE,VLOOKUP(H4244,internet_municipalities!$B$2:$W$226,22,FALSE),"NO INTERNET")</f>
        <v>47349</v>
      </c>
      <c r="P4244" s="16">
        <f t="shared" si="269"/>
        <v>5.6389786479123108E-3</v>
      </c>
    </row>
    <row r="4245" spans="1:16" x14ac:dyDescent="0.2">
      <c r="A4245">
        <v>10755</v>
      </c>
      <c r="B4245" t="b">
        <v>1</v>
      </c>
      <c r="C4245" t="s">
        <v>5797</v>
      </c>
      <c r="D4245" t="s">
        <v>5798</v>
      </c>
      <c r="E4245">
        <v>2115</v>
      </c>
      <c r="F4245">
        <f>E4245-1999</f>
        <v>116</v>
      </c>
      <c r="G4245" t="b">
        <v>1</v>
      </c>
      <c r="H4245" t="str">
        <f>VLOOKUP(A4245,all_municipalities!$A$2:$M$445,2,FALSE)</f>
        <v>Thunder Bay, City of</v>
      </c>
      <c r="I4245" t="b">
        <f>VLOOKUP(A4245,all_municipalities!$A$2:$M$445,9,FALSE)</f>
        <v>1</v>
      </c>
      <c r="J4245" t="b">
        <f>VLOOKUP(A4245,all_municipalities!$A$2:$M$445,13, FALSE)</f>
        <v>0</v>
      </c>
      <c r="K4245" t="str">
        <f t="shared" si="266"/>
        <v>NONE</v>
      </c>
      <c r="L4245">
        <v>0</v>
      </c>
      <c r="M4245" t="str">
        <f t="shared" si="267"/>
        <v>10755 Councillor, Ward Red River</v>
      </c>
      <c r="N4245" s="6" t="str">
        <f t="shared" si="268"/>
        <v>10755 Councillor, Ward Red River</v>
      </c>
      <c r="O4245" s="15">
        <f>IF(I4245&lt;&gt;FALSE,VLOOKUP(H4245,internet_municipalities!$B$2:$W$226,22,FALSE),"NO INTERNET")</f>
        <v>47349</v>
      </c>
      <c r="P4245" s="16">
        <f t="shared" si="269"/>
        <v>2.4498933451604045E-3</v>
      </c>
    </row>
    <row r="4246" spans="1:16" x14ac:dyDescent="0.2">
      <c r="A4246">
        <v>10755</v>
      </c>
      <c r="B4246" t="b">
        <v>1</v>
      </c>
      <c r="C4246" t="s">
        <v>5799</v>
      </c>
      <c r="D4246" t="s">
        <v>5800</v>
      </c>
      <c r="E4246">
        <v>1957</v>
      </c>
      <c r="F4246">
        <f>E4246-944</f>
        <v>1013</v>
      </c>
      <c r="G4246" t="b">
        <v>1</v>
      </c>
      <c r="H4246" t="str">
        <f>VLOOKUP(A4246,all_municipalities!$A$2:$M$445,2,FALSE)</f>
        <v>Thunder Bay, City of</v>
      </c>
      <c r="I4246" t="b">
        <f>VLOOKUP(A4246,all_municipalities!$A$2:$M$445,9,FALSE)</f>
        <v>1</v>
      </c>
      <c r="J4246" t="b">
        <f>VLOOKUP(A4246,all_municipalities!$A$2:$M$445,13, FALSE)</f>
        <v>0</v>
      </c>
      <c r="K4246" t="str">
        <f t="shared" si="266"/>
        <v>NONE</v>
      </c>
      <c r="L4246">
        <v>0</v>
      </c>
      <c r="M4246" t="str">
        <f t="shared" si="267"/>
        <v>10755 Councillor, Ward Northwood</v>
      </c>
      <c r="N4246" s="6" t="str">
        <f t="shared" si="268"/>
        <v>10755 Councillor, Ward Northwood</v>
      </c>
      <c r="O4246" s="15">
        <f>IF(I4246&lt;&gt;FALSE,VLOOKUP(H4246,internet_municipalities!$B$2:$W$226,22,FALSE),"NO INTERNET")</f>
        <v>47349</v>
      </c>
      <c r="P4246" s="16">
        <f t="shared" si="269"/>
        <v>2.1394327229719741E-2</v>
      </c>
    </row>
    <row r="4247" spans="1:16" x14ac:dyDescent="0.2">
      <c r="A4247">
        <v>10755</v>
      </c>
      <c r="B4247" t="b">
        <v>1</v>
      </c>
      <c r="C4247" t="s">
        <v>5801</v>
      </c>
      <c r="D4247" t="s">
        <v>5802</v>
      </c>
      <c r="E4247">
        <v>1322</v>
      </c>
      <c r="F4247">
        <f>E4247-1128</f>
        <v>194</v>
      </c>
      <c r="G4247" t="b">
        <v>1</v>
      </c>
      <c r="H4247" t="str">
        <f>VLOOKUP(A4247,all_municipalities!$A$2:$M$445,2,FALSE)</f>
        <v>Thunder Bay, City of</v>
      </c>
      <c r="I4247" t="b">
        <f>VLOOKUP(A4247,all_municipalities!$A$2:$M$445,9,FALSE)</f>
        <v>1</v>
      </c>
      <c r="J4247" t="b">
        <f>VLOOKUP(A4247,all_municipalities!$A$2:$M$445,13, FALSE)</f>
        <v>0</v>
      </c>
      <c r="K4247" t="str">
        <f t="shared" si="266"/>
        <v>NONE</v>
      </c>
      <c r="L4247">
        <v>0</v>
      </c>
      <c r="M4247" t="str">
        <f t="shared" si="267"/>
        <v>10755 Councillor, Ward Neebing</v>
      </c>
      <c r="N4247" s="6" t="str">
        <f t="shared" si="268"/>
        <v>10755 Councillor, Ward Neebing</v>
      </c>
      <c r="O4247" s="15">
        <f>IF(I4247&lt;&gt;FALSE,VLOOKUP(H4247,internet_municipalities!$B$2:$W$226,22,FALSE),"NO INTERNET")</f>
        <v>47349</v>
      </c>
      <c r="P4247" s="16">
        <f t="shared" si="269"/>
        <v>4.0972354220786076E-3</v>
      </c>
    </row>
    <row r="4248" spans="1:16" x14ac:dyDescent="0.2">
      <c r="A4248">
        <v>10755</v>
      </c>
      <c r="B4248" t="b">
        <v>1</v>
      </c>
      <c r="C4248" t="s">
        <v>5803</v>
      </c>
      <c r="D4248" t="s">
        <v>1491</v>
      </c>
      <c r="E4248">
        <v>2178</v>
      </c>
      <c r="F4248">
        <f>E4248-392</f>
        <v>1786</v>
      </c>
      <c r="G4248" t="b">
        <v>1</v>
      </c>
      <c r="H4248" t="str">
        <f>VLOOKUP(A4248,all_municipalities!$A$2:$M$445,2,FALSE)</f>
        <v>Thunder Bay, City of</v>
      </c>
      <c r="I4248" t="b">
        <f>VLOOKUP(A4248,all_municipalities!$A$2:$M$445,9,FALSE)</f>
        <v>1</v>
      </c>
      <c r="J4248" t="b">
        <f>VLOOKUP(A4248,all_municipalities!$A$2:$M$445,13, FALSE)</f>
        <v>0</v>
      </c>
      <c r="K4248" t="str">
        <f t="shared" si="266"/>
        <v>NONE</v>
      </c>
      <c r="L4248">
        <v>0</v>
      </c>
      <c r="M4248" t="str">
        <f t="shared" si="267"/>
        <v>10755 Councillor, Ward McKellar</v>
      </c>
      <c r="N4248" s="6" t="str">
        <f t="shared" si="268"/>
        <v>10755 Councillor, Ward McKellar</v>
      </c>
      <c r="O4248" s="15">
        <f>IF(I4248&lt;&gt;FALSE,VLOOKUP(H4248,internet_municipalities!$B$2:$W$226,22,FALSE),"NO INTERNET")</f>
        <v>47349</v>
      </c>
      <c r="P4248" s="16">
        <f t="shared" si="269"/>
        <v>3.7719909607383473E-2</v>
      </c>
    </row>
    <row r="4249" spans="1:16" x14ac:dyDescent="0.2">
      <c r="A4249">
        <v>10755</v>
      </c>
      <c r="B4249" t="b">
        <v>1</v>
      </c>
      <c r="C4249" t="s">
        <v>5804</v>
      </c>
      <c r="D4249" t="s">
        <v>5805</v>
      </c>
      <c r="E4249">
        <v>3758</v>
      </c>
      <c r="F4249">
        <f>E4249-2172</f>
        <v>1586</v>
      </c>
      <c r="G4249" t="b">
        <v>1</v>
      </c>
      <c r="H4249" t="str">
        <f>VLOOKUP(A4249,all_municipalities!$A$2:$M$445,2,FALSE)</f>
        <v>Thunder Bay, City of</v>
      </c>
      <c r="I4249" t="b">
        <f>VLOOKUP(A4249,all_municipalities!$A$2:$M$445,9,FALSE)</f>
        <v>1</v>
      </c>
      <c r="J4249" t="b">
        <f>VLOOKUP(A4249,all_municipalities!$A$2:$M$445,13, FALSE)</f>
        <v>0</v>
      </c>
      <c r="K4249" t="str">
        <f t="shared" si="266"/>
        <v>NONE</v>
      </c>
      <c r="L4249">
        <v>0</v>
      </c>
      <c r="M4249" t="str">
        <f t="shared" si="267"/>
        <v>10755 Councillor, Ward McIntyre</v>
      </c>
      <c r="N4249" s="6" t="str">
        <f t="shared" si="268"/>
        <v>10755 Councillor, Ward McIntyre</v>
      </c>
      <c r="O4249" s="15">
        <f>IF(I4249&lt;&gt;FALSE,VLOOKUP(H4249,internet_municipalities!$B$2:$W$226,22,FALSE),"NO INTERNET")</f>
        <v>47349</v>
      </c>
      <c r="P4249" s="16">
        <f t="shared" si="269"/>
        <v>3.3495955564003463E-2</v>
      </c>
    </row>
    <row r="4250" spans="1:16" x14ac:dyDescent="0.2">
      <c r="A4250">
        <v>10755</v>
      </c>
      <c r="B4250" t="b">
        <v>1</v>
      </c>
      <c r="C4250" t="s">
        <v>5806</v>
      </c>
      <c r="D4250" t="s">
        <v>5807</v>
      </c>
      <c r="E4250">
        <v>3456</v>
      </c>
      <c r="F4250">
        <f>E4250-596</f>
        <v>2860</v>
      </c>
      <c r="G4250" t="b">
        <v>1</v>
      </c>
      <c r="H4250" t="str">
        <f>VLOOKUP(A4250,all_municipalities!$A$2:$M$445,2,FALSE)</f>
        <v>Thunder Bay, City of</v>
      </c>
      <c r="I4250" t="b">
        <f>VLOOKUP(A4250,all_municipalities!$A$2:$M$445,9,FALSE)</f>
        <v>1</v>
      </c>
      <c r="J4250" t="b">
        <f>VLOOKUP(A4250,all_municipalities!$A$2:$M$445,13, FALSE)</f>
        <v>0</v>
      </c>
      <c r="K4250" t="str">
        <f t="shared" si="266"/>
        <v>NONE</v>
      </c>
      <c r="L4250">
        <v>0</v>
      </c>
      <c r="M4250" t="str">
        <f t="shared" si="267"/>
        <v>10755 Councillor, Ward Current River Ward</v>
      </c>
      <c r="N4250" s="6" t="str">
        <f t="shared" si="268"/>
        <v>10755 Councillor, Ward Current River Ward</v>
      </c>
      <c r="O4250" s="15">
        <f>IF(I4250&lt;&gt;FALSE,VLOOKUP(H4250,internet_municipalities!$B$2:$W$226,22,FALSE),"NO INTERNET")</f>
        <v>47349</v>
      </c>
      <c r="P4250" s="16">
        <f t="shared" si="269"/>
        <v>6.0402542820334117E-2</v>
      </c>
    </row>
    <row r="4251" spans="1:16" x14ac:dyDescent="0.2">
      <c r="A4251">
        <v>10755</v>
      </c>
      <c r="B4251" t="b">
        <v>1</v>
      </c>
      <c r="C4251" t="s">
        <v>2546</v>
      </c>
      <c r="D4251" t="s">
        <v>5808</v>
      </c>
      <c r="E4251">
        <v>12185</v>
      </c>
      <c r="F4251">
        <v>2296</v>
      </c>
      <c r="G4251" t="b">
        <v>1</v>
      </c>
      <c r="H4251" t="str">
        <f>VLOOKUP(A4251,all_municipalities!$A$2:$M$445,2,FALSE)</f>
        <v>Thunder Bay, City of</v>
      </c>
      <c r="I4251" t="b">
        <f>VLOOKUP(A4251,all_municipalities!$A$2:$M$445,9,FALSE)</f>
        <v>1</v>
      </c>
      <c r="J4251" t="b">
        <f>VLOOKUP(A4251,all_municipalities!$A$2:$M$445,13, FALSE)</f>
        <v>0</v>
      </c>
      <c r="K4251" t="str">
        <f t="shared" si="266"/>
        <v>NONE</v>
      </c>
      <c r="L4251">
        <v>0</v>
      </c>
      <c r="M4251" t="str">
        <f t="shared" si="267"/>
        <v>10755 Councillor At Large</v>
      </c>
      <c r="N4251" s="6" t="str">
        <f t="shared" si="268"/>
        <v>10755 Councillor At Large</v>
      </c>
      <c r="O4251" s="15">
        <f>IF(I4251&lt;&gt;FALSE,VLOOKUP(H4251,internet_municipalities!$B$2:$W$226,22,FALSE),"NO INTERNET")</f>
        <v>47349</v>
      </c>
      <c r="P4251" s="16">
        <f t="shared" si="269"/>
        <v>4.849099241800249E-2</v>
      </c>
    </row>
    <row r="4252" spans="1:16" x14ac:dyDescent="0.2">
      <c r="A4252">
        <v>10755</v>
      </c>
      <c r="B4252" t="b">
        <v>1</v>
      </c>
      <c r="C4252" t="s">
        <v>2546</v>
      </c>
      <c r="D4252" t="s">
        <v>5809</v>
      </c>
      <c r="E4252">
        <v>10184</v>
      </c>
      <c r="F4252">
        <v>295</v>
      </c>
      <c r="G4252" t="b">
        <v>1</v>
      </c>
      <c r="H4252" t="str">
        <f>VLOOKUP(A4252,all_municipalities!$A$2:$M$445,2,FALSE)</f>
        <v>Thunder Bay, City of</v>
      </c>
      <c r="I4252" t="b">
        <f>VLOOKUP(A4252,all_municipalities!$A$2:$M$445,9,FALSE)</f>
        <v>1</v>
      </c>
      <c r="J4252" t="b">
        <f>VLOOKUP(A4252,all_municipalities!$A$2:$M$445,13, FALSE)</f>
        <v>0</v>
      </c>
      <c r="K4252" t="str">
        <f t="shared" si="266"/>
        <v>NONE</v>
      </c>
      <c r="L4252">
        <v>0</v>
      </c>
      <c r="M4252" t="str">
        <f t="shared" si="267"/>
        <v>10755 Councillor At Large</v>
      </c>
      <c r="N4252" s="6" t="str">
        <f t="shared" si="268"/>
        <v>10755 Councillor At Large</v>
      </c>
      <c r="O4252" s="15">
        <f>IF(I4252&lt;&gt;FALSE,VLOOKUP(H4252,internet_municipalities!$B$2:$W$226,22,FALSE),"NO INTERNET")</f>
        <v>47349</v>
      </c>
      <c r="P4252" s="16">
        <f t="shared" si="269"/>
        <v>6.2303322139855115E-3</v>
      </c>
    </row>
    <row r="4253" spans="1:16" x14ac:dyDescent="0.2">
      <c r="A4253">
        <v>10755</v>
      </c>
      <c r="B4253" t="b">
        <v>1</v>
      </c>
      <c r="C4253" t="s">
        <v>2546</v>
      </c>
      <c r="D4253" t="s">
        <v>5810</v>
      </c>
      <c r="E4253">
        <v>13222</v>
      </c>
      <c r="F4253">
        <v>3333</v>
      </c>
      <c r="G4253" t="b">
        <v>1</v>
      </c>
      <c r="H4253" t="str">
        <f>VLOOKUP(A4253,all_municipalities!$A$2:$M$445,2,FALSE)</f>
        <v>Thunder Bay, City of</v>
      </c>
      <c r="I4253" t="b">
        <f>VLOOKUP(A4253,all_municipalities!$A$2:$M$445,9,FALSE)</f>
        <v>1</v>
      </c>
      <c r="J4253" t="b">
        <f>VLOOKUP(A4253,all_municipalities!$A$2:$M$445,13, FALSE)</f>
        <v>0</v>
      </c>
      <c r="K4253" t="str">
        <f t="shared" si="266"/>
        <v>NONE</v>
      </c>
      <c r="L4253">
        <v>0</v>
      </c>
      <c r="M4253" t="str">
        <f t="shared" si="267"/>
        <v>10755 Councillor At Large</v>
      </c>
      <c r="N4253" s="6" t="str">
        <f t="shared" si="268"/>
        <v>10755 Councillor At Large</v>
      </c>
      <c r="O4253" s="15">
        <f>IF(I4253&lt;&gt;FALSE,VLOOKUP(H4253,internet_municipalities!$B$2:$W$226,22,FALSE),"NO INTERNET")</f>
        <v>47349</v>
      </c>
      <c r="P4253" s="16">
        <f t="shared" si="269"/>
        <v>7.0392194132927841E-2</v>
      </c>
    </row>
    <row r="4254" spans="1:16" x14ac:dyDescent="0.2">
      <c r="A4254">
        <v>10755</v>
      </c>
      <c r="B4254" t="b">
        <v>1</v>
      </c>
      <c r="C4254" t="s">
        <v>2546</v>
      </c>
      <c r="D4254" t="s">
        <v>5811</v>
      </c>
      <c r="E4254">
        <v>15548</v>
      </c>
      <c r="F4254">
        <v>5659</v>
      </c>
      <c r="G4254" t="b">
        <v>1</v>
      </c>
      <c r="H4254" t="str">
        <f>VLOOKUP(A4254,all_municipalities!$A$2:$M$445,2,FALSE)</f>
        <v>Thunder Bay, City of</v>
      </c>
      <c r="I4254" t="b">
        <f>VLOOKUP(A4254,all_municipalities!$A$2:$M$445,9,FALSE)</f>
        <v>1</v>
      </c>
      <c r="J4254" t="b">
        <f>VLOOKUP(A4254,all_municipalities!$A$2:$M$445,13, FALSE)</f>
        <v>0</v>
      </c>
      <c r="K4254" t="str">
        <f t="shared" si="266"/>
        <v>NONE</v>
      </c>
      <c r="L4254">
        <v>0</v>
      </c>
      <c r="M4254" t="str">
        <f t="shared" si="267"/>
        <v>10755 Councillor At Large</v>
      </c>
      <c r="N4254" s="6" t="str">
        <f t="shared" si="268"/>
        <v>10755 Councillor At Large</v>
      </c>
      <c r="O4254" s="15">
        <f>IF(I4254&lt;&gt;FALSE,VLOOKUP(H4254,internet_municipalities!$B$2:$W$226,22,FALSE),"NO INTERNET")</f>
        <v>47349</v>
      </c>
      <c r="P4254" s="16">
        <f t="shared" si="269"/>
        <v>0.11951677965743733</v>
      </c>
    </row>
    <row r="4255" spans="1:16" x14ac:dyDescent="0.2">
      <c r="A4255">
        <v>10755</v>
      </c>
      <c r="B4255" t="b">
        <v>1</v>
      </c>
      <c r="C4255" t="s">
        <v>2546</v>
      </c>
      <c r="D4255" t="s">
        <v>5812</v>
      </c>
      <c r="E4255">
        <v>10767</v>
      </c>
      <c r="F4255">
        <v>878</v>
      </c>
      <c r="G4255" t="b">
        <v>1</v>
      </c>
      <c r="H4255" t="str">
        <f>VLOOKUP(A4255,all_municipalities!$A$2:$M$445,2,FALSE)</f>
        <v>Thunder Bay, City of</v>
      </c>
      <c r="I4255" t="b">
        <f>VLOOKUP(A4255,all_municipalities!$A$2:$M$445,9,FALSE)</f>
        <v>1</v>
      </c>
      <c r="J4255" t="b">
        <f>VLOOKUP(A4255,all_municipalities!$A$2:$M$445,13, FALSE)</f>
        <v>0</v>
      </c>
      <c r="K4255" t="str">
        <f t="shared" si="266"/>
        <v>NONE</v>
      </c>
      <c r="L4255">
        <v>0</v>
      </c>
      <c r="M4255" t="str">
        <f t="shared" si="267"/>
        <v>10755 Councillor At Large</v>
      </c>
      <c r="N4255" s="6" t="str">
        <f t="shared" si="268"/>
        <v>10755 Councillor At Large</v>
      </c>
      <c r="O4255" s="15">
        <f>IF(I4255&lt;&gt;FALSE,VLOOKUP(H4255,internet_municipalities!$B$2:$W$226,22,FALSE),"NO INTERNET")</f>
        <v>47349</v>
      </c>
      <c r="P4255" s="16">
        <f t="shared" si="269"/>
        <v>1.8543158250438237E-2</v>
      </c>
    </row>
    <row r="4256" spans="1:16" x14ac:dyDescent="0.2">
      <c r="A4256">
        <v>10755</v>
      </c>
      <c r="B4256" t="b">
        <v>0</v>
      </c>
      <c r="C4256" t="s">
        <v>2546</v>
      </c>
      <c r="D4256" t="s">
        <v>5813</v>
      </c>
      <c r="E4256">
        <v>8897</v>
      </c>
      <c r="F4256" t="s">
        <v>1460</v>
      </c>
      <c r="G4256" t="b">
        <v>1</v>
      </c>
      <c r="H4256" t="str">
        <f>VLOOKUP(A4256,all_municipalities!$A$2:$M$445,2,FALSE)</f>
        <v>Thunder Bay, City of</v>
      </c>
      <c r="I4256" t="b">
        <f>VLOOKUP(A4256,all_municipalities!$A$2:$M$445,9,FALSE)</f>
        <v>1</v>
      </c>
      <c r="J4256" t="b">
        <f>VLOOKUP(A4256,all_municipalities!$A$2:$M$445,13, FALSE)</f>
        <v>0</v>
      </c>
      <c r="K4256" t="str">
        <f t="shared" si="266"/>
        <v>NONE</v>
      </c>
      <c r="L4256">
        <v>0</v>
      </c>
      <c r="M4256" t="str">
        <f t="shared" si="267"/>
        <v>10755 Councillor At Large</v>
      </c>
      <c r="N4256" s="6" t="str">
        <f t="shared" si="268"/>
        <v>10755 Councillor At Large</v>
      </c>
      <c r="O4256" s="15">
        <f>IF(I4256&lt;&gt;FALSE,VLOOKUP(H4256,internet_municipalities!$B$2:$W$226,22,FALSE),"NO INTERNET")</f>
        <v>47349</v>
      </c>
      <c r="P4256" s="16" t="str">
        <f t="shared" si="269"/>
        <v>Lost</v>
      </c>
    </row>
    <row r="4257" spans="1:16" x14ac:dyDescent="0.2">
      <c r="A4257">
        <v>10755</v>
      </c>
      <c r="B4257" t="b">
        <v>0</v>
      </c>
      <c r="C4257" t="s">
        <v>2546</v>
      </c>
      <c r="D4257" t="s">
        <v>5814</v>
      </c>
      <c r="E4257">
        <v>2156</v>
      </c>
      <c r="F4257" t="s">
        <v>1460</v>
      </c>
      <c r="G4257" t="b">
        <v>1</v>
      </c>
      <c r="H4257" t="str">
        <f>VLOOKUP(A4257,all_municipalities!$A$2:$M$445,2,FALSE)</f>
        <v>Thunder Bay, City of</v>
      </c>
      <c r="I4257" t="b">
        <f>VLOOKUP(A4257,all_municipalities!$A$2:$M$445,9,FALSE)</f>
        <v>1</v>
      </c>
      <c r="J4257" t="b">
        <f>VLOOKUP(A4257,all_municipalities!$A$2:$M$445,13, FALSE)</f>
        <v>0</v>
      </c>
      <c r="K4257" t="str">
        <f t="shared" si="266"/>
        <v>NONE</v>
      </c>
      <c r="L4257">
        <v>0</v>
      </c>
      <c r="M4257" t="str">
        <f t="shared" si="267"/>
        <v>10755 Councillor At Large</v>
      </c>
      <c r="N4257" s="6" t="str">
        <f t="shared" si="268"/>
        <v>10755 Councillor At Large</v>
      </c>
      <c r="O4257" s="15">
        <f>IF(I4257&lt;&gt;FALSE,VLOOKUP(H4257,internet_municipalities!$B$2:$W$226,22,FALSE),"NO INTERNET")</f>
        <v>47349</v>
      </c>
      <c r="P4257" s="16" t="str">
        <f t="shared" si="269"/>
        <v>Lost</v>
      </c>
    </row>
    <row r="4258" spans="1:16" x14ac:dyDescent="0.2">
      <c r="A4258">
        <v>10755</v>
      </c>
      <c r="B4258" t="b">
        <v>0</v>
      </c>
      <c r="C4258" t="s">
        <v>2546</v>
      </c>
      <c r="D4258" t="s">
        <v>5815</v>
      </c>
      <c r="E4258">
        <v>2437</v>
      </c>
      <c r="F4258" t="s">
        <v>1460</v>
      </c>
      <c r="G4258" t="b">
        <v>1</v>
      </c>
      <c r="H4258" t="str">
        <f>VLOOKUP(A4258,all_municipalities!$A$2:$M$445,2,FALSE)</f>
        <v>Thunder Bay, City of</v>
      </c>
      <c r="I4258" t="b">
        <f>VLOOKUP(A4258,all_municipalities!$A$2:$M$445,9,FALSE)</f>
        <v>1</v>
      </c>
      <c r="J4258" t="b">
        <f>VLOOKUP(A4258,all_municipalities!$A$2:$M$445,13, FALSE)</f>
        <v>0</v>
      </c>
      <c r="K4258" t="str">
        <f t="shared" si="266"/>
        <v>NONE</v>
      </c>
      <c r="L4258">
        <v>0</v>
      </c>
      <c r="M4258" t="str">
        <f t="shared" si="267"/>
        <v>10755 Councillor At Large</v>
      </c>
      <c r="N4258" s="6" t="str">
        <f t="shared" si="268"/>
        <v>10755 Councillor At Large</v>
      </c>
      <c r="O4258" s="15">
        <f>IF(I4258&lt;&gt;FALSE,VLOOKUP(H4258,internet_municipalities!$B$2:$W$226,22,FALSE),"NO INTERNET")</f>
        <v>47349</v>
      </c>
      <c r="P4258" s="16" t="str">
        <f t="shared" si="269"/>
        <v>Lost</v>
      </c>
    </row>
    <row r="4259" spans="1:16" x14ac:dyDescent="0.2">
      <c r="A4259">
        <v>10755</v>
      </c>
      <c r="B4259" t="b">
        <v>0</v>
      </c>
      <c r="C4259" t="s">
        <v>2546</v>
      </c>
      <c r="D4259" t="s">
        <v>5816</v>
      </c>
      <c r="E4259">
        <v>1124</v>
      </c>
      <c r="F4259" t="s">
        <v>1460</v>
      </c>
      <c r="G4259" t="b">
        <v>1</v>
      </c>
      <c r="H4259" t="str">
        <f>VLOOKUP(A4259,all_municipalities!$A$2:$M$445,2,FALSE)</f>
        <v>Thunder Bay, City of</v>
      </c>
      <c r="I4259" t="b">
        <f>VLOOKUP(A4259,all_municipalities!$A$2:$M$445,9,FALSE)</f>
        <v>1</v>
      </c>
      <c r="J4259" t="b">
        <f>VLOOKUP(A4259,all_municipalities!$A$2:$M$445,13, FALSE)</f>
        <v>0</v>
      </c>
      <c r="K4259" t="str">
        <f t="shared" si="266"/>
        <v>NONE</v>
      </c>
      <c r="L4259">
        <v>0</v>
      </c>
      <c r="M4259" t="str">
        <f t="shared" si="267"/>
        <v>10755 Councillor At Large</v>
      </c>
      <c r="N4259" s="6" t="str">
        <f t="shared" si="268"/>
        <v>10755 Councillor At Large</v>
      </c>
      <c r="O4259" s="15">
        <f>IF(I4259&lt;&gt;FALSE,VLOOKUP(H4259,internet_municipalities!$B$2:$W$226,22,FALSE),"NO INTERNET")</f>
        <v>47349</v>
      </c>
      <c r="P4259" s="16" t="str">
        <f t="shared" si="269"/>
        <v>Lost</v>
      </c>
    </row>
    <row r="4260" spans="1:16" x14ac:dyDescent="0.2">
      <c r="A4260">
        <v>10755</v>
      </c>
      <c r="B4260" t="b">
        <v>0</v>
      </c>
      <c r="C4260" t="s">
        <v>2546</v>
      </c>
      <c r="D4260" t="s">
        <v>5817</v>
      </c>
      <c r="E4260">
        <v>996</v>
      </c>
      <c r="F4260" t="s">
        <v>1460</v>
      </c>
      <c r="G4260" t="b">
        <v>1</v>
      </c>
      <c r="H4260" t="str">
        <f>VLOOKUP(A4260,all_municipalities!$A$2:$M$445,2,FALSE)</f>
        <v>Thunder Bay, City of</v>
      </c>
      <c r="I4260" t="b">
        <f>VLOOKUP(A4260,all_municipalities!$A$2:$M$445,9,FALSE)</f>
        <v>1</v>
      </c>
      <c r="J4260" t="b">
        <f>VLOOKUP(A4260,all_municipalities!$A$2:$M$445,13, FALSE)</f>
        <v>0</v>
      </c>
      <c r="K4260" t="str">
        <f t="shared" si="266"/>
        <v>NONE</v>
      </c>
      <c r="L4260">
        <v>0</v>
      </c>
      <c r="M4260" t="str">
        <f t="shared" si="267"/>
        <v>10755 Councillor At Large</v>
      </c>
      <c r="N4260" s="6" t="str">
        <f t="shared" si="268"/>
        <v>10755 Councillor At Large</v>
      </c>
      <c r="O4260" s="15">
        <f>IF(I4260&lt;&gt;FALSE,VLOOKUP(H4260,internet_municipalities!$B$2:$W$226,22,FALSE),"NO INTERNET")</f>
        <v>47349</v>
      </c>
      <c r="P4260" s="16" t="str">
        <f t="shared" si="269"/>
        <v>Lost</v>
      </c>
    </row>
    <row r="4261" spans="1:16" x14ac:dyDescent="0.2">
      <c r="A4261">
        <v>10755</v>
      </c>
      <c r="B4261" t="b">
        <v>0</v>
      </c>
      <c r="C4261" t="s">
        <v>2546</v>
      </c>
      <c r="D4261" t="s">
        <v>5818</v>
      </c>
      <c r="E4261">
        <v>5733</v>
      </c>
      <c r="F4261" t="s">
        <v>1460</v>
      </c>
      <c r="G4261" t="b">
        <v>1</v>
      </c>
      <c r="H4261" t="str">
        <f>VLOOKUP(A4261,all_municipalities!$A$2:$M$445,2,FALSE)</f>
        <v>Thunder Bay, City of</v>
      </c>
      <c r="I4261" t="b">
        <f>VLOOKUP(A4261,all_municipalities!$A$2:$M$445,9,FALSE)</f>
        <v>1</v>
      </c>
      <c r="J4261" t="b">
        <f>VLOOKUP(A4261,all_municipalities!$A$2:$M$445,13, FALSE)</f>
        <v>0</v>
      </c>
      <c r="K4261" t="str">
        <f t="shared" si="266"/>
        <v>NONE</v>
      </c>
      <c r="L4261">
        <v>0</v>
      </c>
      <c r="M4261" t="str">
        <f t="shared" si="267"/>
        <v>10755 Councillor At Large</v>
      </c>
      <c r="N4261" s="6" t="str">
        <f t="shared" si="268"/>
        <v>10755 Councillor At Large</v>
      </c>
      <c r="O4261" s="15">
        <f>IF(I4261&lt;&gt;FALSE,VLOOKUP(H4261,internet_municipalities!$B$2:$W$226,22,FALSE),"NO INTERNET")</f>
        <v>47349</v>
      </c>
      <c r="P4261" s="16" t="str">
        <f t="shared" si="269"/>
        <v>Lost</v>
      </c>
    </row>
    <row r="4262" spans="1:16" x14ac:dyDescent="0.2">
      <c r="A4262">
        <v>10755</v>
      </c>
      <c r="B4262" t="b">
        <v>0</v>
      </c>
      <c r="C4262" t="s">
        <v>2546</v>
      </c>
      <c r="D4262" t="s">
        <v>5819</v>
      </c>
      <c r="E4262">
        <v>9889</v>
      </c>
      <c r="F4262" t="s">
        <v>1460</v>
      </c>
      <c r="G4262" t="b">
        <v>1</v>
      </c>
      <c r="H4262" t="str">
        <f>VLOOKUP(A4262,all_municipalities!$A$2:$M$445,2,FALSE)</f>
        <v>Thunder Bay, City of</v>
      </c>
      <c r="I4262" t="b">
        <f>VLOOKUP(A4262,all_municipalities!$A$2:$M$445,9,FALSE)</f>
        <v>1</v>
      </c>
      <c r="J4262" t="b">
        <f>VLOOKUP(A4262,all_municipalities!$A$2:$M$445,13, FALSE)</f>
        <v>0</v>
      </c>
      <c r="K4262" t="str">
        <f t="shared" si="266"/>
        <v>NONE</v>
      </c>
      <c r="L4262">
        <v>0</v>
      </c>
      <c r="M4262" t="str">
        <f t="shared" si="267"/>
        <v>10755 Councillor At Large</v>
      </c>
      <c r="N4262" s="6" t="str">
        <f t="shared" si="268"/>
        <v>10755 Councillor At Large</v>
      </c>
      <c r="O4262" s="15">
        <f>IF(I4262&lt;&gt;FALSE,VLOOKUP(H4262,internet_municipalities!$B$2:$W$226,22,FALSE),"NO INTERNET")</f>
        <v>47349</v>
      </c>
      <c r="P4262" s="16" t="str">
        <f t="shared" si="269"/>
        <v>Lost</v>
      </c>
    </row>
    <row r="4263" spans="1:16" x14ac:dyDescent="0.2">
      <c r="A4263">
        <v>10755</v>
      </c>
      <c r="B4263" t="b">
        <v>0</v>
      </c>
      <c r="C4263" t="s">
        <v>2546</v>
      </c>
      <c r="D4263" t="s">
        <v>5820</v>
      </c>
      <c r="E4263">
        <v>2828</v>
      </c>
      <c r="F4263" t="s">
        <v>1460</v>
      </c>
      <c r="G4263" t="b">
        <v>1</v>
      </c>
      <c r="H4263" t="str">
        <f>VLOOKUP(A4263,all_municipalities!$A$2:$M$445,2,FALSE)</f>
        <v>Thunder Bay, City of</v>
      </c>
      <c r="I4263" t="b">
        <f>VLOOKUP(A4263,all_municipalities!$A$2:$M$445,9,FALSE)</f>
        <v>1</v>
      </c>
      <c r="J4263" t="b">
        <f>VLOOKUP(A4263,all_municipalities!$A$2:$M$445,13, FALSE)</f>
        <v>0</v>
      </c>
      <c r="K4263" t="str">
        <f t="shared" si="266"/>
        <v>NONE</v>
      </c>
      <c r="L4263">
        <v>0</v>
      </c>
      <c r="M4263" t="str">
        <f t="shared" si="267"/>
        <v>10755 Councillor At Large</v>
      </c>
      <c r="N4263" s="6" t="str">
        <f t="shared" si="268"/>
        <v>10755 Councillor At Large</v>
      </c>
      <c r="O4263" s="15">
        <f>IF(I4263&lt;&gt;FALSE,VLOOKUP(H4263,internet_municipalities!$B$2:$W$226,22,FALSE),"NO INTERNET")</f>
        <v>47349</v>
      </c>
      <c r="P4263" s="16" t="str">
        <f t="shared" si="269"/>
        <v>Lost</v>
      </c>
    </row>
    <row r="4264" spans="1:16" x14ac:dyDescent="0.2">
      <c r="A4264">
        <v>10755</v>
      </c>
      <c r="B4264" t="b">
        <v>0</v>
      </c>
      <c r="C4264" t="s">
        <v>2546</v>
      </c>
      <c r="D4264" t="s">
        <v>5821</v>
      </c>
      <c r="E4264">
        <v>3767</v>
      </c>
      <c r="F4264" t="s">
        <v>1460</v>
      </c>
      <c r="G4264" t="b">
        <v>1</v>
      </c>
      <c r="H4264" t="str">
        <f>VLOOKUP(A4264,all_municipalities!$A$2:$M$445,2,FALSE)</f>
        <v>Thunder Bay, City of</v>
      </c>
      <c r="I4264" t="b">
        <f>VLOOKUP(A4264,all_municipalities!$A$2:$M$445,9,FALSE)</f>
        <v>1</v>
      </c>
      <c r="J4264" t="b">
        <f>VLOOKUP(A4264,all_municipalities!$A$2:$M$445,13, FALSE)</f>
        <v>0</v>
      </c>
      <c r="K4264" t="str">
        <f t="shared" si="266"/>
        <v>NONE</v>
      </c>
      <c r="L4264">
        <v>0</v>
      </c>
      <c r="M4264" t="str">
        <f t="shared" si="267"/>
        <v>10755 Councillor At Large</v>
      </c>
      <c r="N4264" s="6" t="str">
        <f t="shared" si="268"/>
        <v>10755 Councillor At Large</v>
      </c>
      <c r="O4264" s="15">
        <f>IF(I4264&lt;&gt;FALSE,VLOOKUP(H4264,internet_municipalities!$B$2:$W$226,22,FALSE),"NO INTERNET")</f>
        <v>47349</v>
      </c>
      <c r="P4264" s="16" t="str">
        <f t="shared" si="269"/>
        <v>Lost</v>
      </c>
    </row>
    <row r="4265" spans="1:16" x14ac:dyDescent="0.2">
      <c r="A4265">
        <v>10755</v>
      </c>
      <c r="B4265" t="b">
        <v>0</v>
      </c>
      <c r="C4265" t="s">
        <v>2546</v>
      </c>
      <c r="D4265" t="s">
        <v>5822</v>
      </c>
      <c r="E4265">
        <v>7530</v>
      </c>
      <c r="F4265" t="s">
        <v>1460</v>
      </c>
      <c r="G4265" t="b">
        <v>1</v>
      </c>
      <c r="H4265" t="str">
        <f>VLOOKUP(A4265,all_municipalities!$A$2:$M$445,2,FALSE)</f>
        <v>Thunder Bay, City of</v>
      </c>
      <c r="I4265" t="b">
        <f>VLOOKUP(A4265,all_municipalities!$A$2:$M$445,9,FALSE)</f>
        <v>1</v>
      </c>
      <c r="J4265" t="b">
        <f>VLOOKUP(A4265,all_municipalities!$A$2:$M$445,13, FALSE)</f>
        <v>0</v>
      </c>
      <c r="K4265" t="str">
        <f t="shared" si="266"/>
        <v>NONE</v>
      </c>
      <c r="L4265">
        <v>0</v>
      </c>
      <c r="M4265" t="str">
        <f t="shared" si="267"/>
        <v>10755 Councillor At Large</v>
      </c>
      <c r="N4265" s="6" t="str">
        <f t="shared" si="268"/>
        <v>10755 Councillor At Large</v>
      </c>
      <c r="O4265" s="15">
        <f>IF(I4265&lt;&gt;FALSE,VLOOKUP(H4265,internet_municipalities!$B$2:$W$226,22,FALSE),"NO INTERNET")</f>
        <v>47349</v>
      </c>
      <c r="P4265" s="16" t="str">
        <f t="shared" si="269"/>
        <v>Lost</v>
      </c>
    </row>
    <row r="4266" spans="1:16" x14ac:dyDescent="0.2">
      <c r="A4266">
        <v>10755</v>
      </c>
      <c r="B4266" t="b">
        <v>0</v>
      </c>
      <c r="C4266" t="s">
        <v>2546</v>
      </c>
      <c r="D4266" t="s">
        <v>5823</v>
      </c>
      <c r="E4266">
        <v>6809</v>
      </c>
      <c r="F4266" t="s">
        <v>1460</v>
      </c>
      <c r="G4266" t="b">
        <v>1</v>
      </c>
      <c r="H4266" t="str">
        <f>VLOOKUP(A4266,all_municipalities!$A$2:$M$445,2,FALSE)</f>
        <v>Thunder Bay, City of</v>
      </c>
      <c r="I4266" t="b">
        <f>VLOOKUP(A4266,all_municipalities!$A$2:$M$445,9,FALSE)</f>
        <v>1</v>
      </c>
      <c r="J4266" t="b">
        <f>VLOOKUP(A4266,all_municipalities!$A$2:$M$445,13, FALSE)</f>
        <v>0</v>
      </c>
      <c r="K4266" t="str">
        <f t="shared" si="266"/>
        <v>NONE</v>
      </c>
      <c r="L4266">
        <v>0</v>
      </c>
      <c r="M4266" t="str">
        <f t="shared" si="267"/>
        <v>10755 Councillor At Large</v>
      </c>
      <c r="N4266" s="6" t="str">
        <f t="shared" si="268"/>
        <v>10755 Councillor At Large</v>
      </c>
      <c r="O4266" s="15">
        <f>IF(I4266&lt;&gt;FALSE,VLOOKUP(H4266,internet_municipalities!$B$2:$W$226,22,FALSE),"NO INTERNET")</f>
        <v>47349</v>
      </c>
      <c r="P4266" s="16" t="str">
        <f t="shared" si="269"/>
        <v>Lost</v>
      </c>
    </row>
    <row r="4267" spans="1:16" x14ac:dyDescent="0.2">
      <c r="A4267">
        <v>10755</v>
      </c>
      <c r="B4267" t="b">
        <v>0</v>
      </c>
      <c r="C4267" t="s">
        <v>2546</v>
      </c>
      <c r="D4267" t="s">
        <v>5824</v>
      </c>
      <c r="E4267">
        <v>2775</v>
      </c>
      <c r="F4267" t="s">
        <v>1460</v>
      </c>
      <c r="G4267" t="b">
        <v>1</v>
      </c>
      <c r="H4267" t="str">
        <f>VLOOKUP(A4267,all_municipalities!$A$2:$M$445,2,FALSE)</f>
        <v>Thunder Bay, City of</v>
      </c>
      <c r="I4267" t="b">
        <f>VLOOKUP(A4267,all_municipalities!$A$2:$M$445,9,FALSE)</f>
        <v>1</v>
      </c>
      <c r="J4267" t="b">
        <f>VLOOKUP(A4267,all_municipalities!$A$2:$M$445,13, FALSE)</f>
        <v>0</v>
      </c>
      <c r="K4267" t="str">
        <f t="shared" si="266"/>
        <v>NONE</v>
      </c>
      <c r="L4267">
        <v>0</v>
      </c>
      <c r="M4267" t="str">
        <f t="shared" si="267"/>
        <v>10755 Councillor At Large</v>
      </c>
      <c r="N4267" s="6" t="str">
        <f t="shared" si="268"/>
        <v>10755 Councillor At Large</v>
      </c>
      <c r="O4267" s="15">
        <f>IF(I4267&lt;&gt;FALSE,VLOOKUP(H4267,internet_municipalities!$B$2:$W$226,22,FALSE),"NO INTERNET")</f>
        <v>47349</v>
      </c>
      <c r="P4267" s="16" t="str">
        <f t="shared" si="269"/>
        <v>Lost</v>
      </c>
    </row>
    <row r="4268" spans="1:16" x14ac:dyDescent="0.2">
      <c r="A4268">
        <v>10755</v>
      </c>
      <c r="B4268" t="b">
        <v>0</v>
      </c>
      <c r="C4268" t="s">
        <v>2546</v>
      </c>
      <c r="D4268" t="s">
        <v>5825</v>
      </c>
      <c r="E4268">
        <v>1750</v>
      </c>
      <c r="F4268" t="s">
        <v>1460</v>
      </c>
      <c r="G4268" t="b">
        <v>1</v>
      </c>
      <c r="H4268" t="str">
        <f>VLOOKUP(A4268,all_municipalities!$A$2:$M$445,2,FALSE)</f>
        <v>Thunder Bay, City of</v>
      </c>
      <c r="I4268" t="b">
        <f>VLOOKUP(A4268,all_municipalities!$A$2:$M$445,9,FALSE)</f>
        <v>1</v>
      </c>
      <c r="J4268" t="b">
        <f>VLOOKUP(A4268,all_municipalities!$A$2:$M$445,13, FALSE)</f>
        <v>0</v>
      </c>
      <c r="K4268" t="str">
        <f t="shared" si="266"/>
        <v>NONE</v>
      </c>
      <c r="L4268">
        <v>0</v>
      </c>
      <c r="M4268" t="str">
        <f t="shared" si="267"/>
        <v>10755 Councillor At Large</v>
      </c>
      <c r="N4268" s="6" t="str">
        <f t="shared" si="268"/>
        <v>10755 Councillor At Large</v>
      </c>
      <c r="O4268" s="15">
        <f>IF(I4268&lt;&gt;FALSE,VLOOKUP(H4268,internet_municipalities!$B$2:$W$226,22,FALSE),"NO INTERNET")</f>
        <v>47349</v>
      </c>
      <c r="P4268" s="16" t="str">
        <f t="shared" si="269"/>
        <v>Lost</v>
      </c>
    </row>
    <row r="4269" spans="1:16" x14ac:dyDescent="0.2">
      <c r="A4269">
        <v>10761</v>
      </c>
      <c r="B4269" t="b">
        <v>1</v>
      </c>
      <c r="C4269" t="s">
        <v>1473</v>
      </c>
      <c r="D4269" t="s">
        <v>5839</v>
      </c>
      <c r="E4269">
        <v>2370</v>
      </c>
      <c r="F4269">
        <v>470</v>
      </c>
      <c r="G4269" t="b">
        <v>0</v>
      </c>
      <c r="H4269" t="str">
        <f>VLOOKUP(A4269,all_municipalities!$A$2:$M$445,2,FALSE)</f>
        <v>Timmins, City of</v>
      </c>
      <c r="I4269" t="b">
        <f>VLOOKUP(A4269,all_municipalities!$A$2:$M$445,9,FALSE)</f>
        <v>1</v>
      </c>
      <c r="J4269" t="b">
        <f>VLOOKUP(A4269,all_municipalities!$A$2:$M$445,13, FALSE)</f>
        <v>0</v>
      </c>
      <c r="K4269" t="str">
        <f t="shared" si="266"/>
        <v>NONE</v>
      </c>
      <c r="L4269">
        <v>0</v>
      </c>
      <c r="M4269" t="str">
        <f t="shared" si="267"/>
        <v>10761 Councillor, Ward 5</v>
      </c>
      <c r="N4269" s="6" t="str">
        <f t="shared" si="268"/>
        <v>10761 Councillor, Ward 5</v>
      </c>
      <c r="O4269" s="15">
        <f>IF(I4269&lt;&gt;FALSE,VLOOKUP(H4269,internet_municipalities!$B$2:$W$226,22,FALSE),"NO INTERNET")</f>
        <v>18625</v>
      </c>
      <c r="P4269" s="16">
        <f t="shared" si="269"/>
        <v>2.523489932885906E-2</v>
      </c>
    </row>
    <row r="4270" spans="1:16" x14ac:dyDescent="0.2">
      <c r="A4270">
        <v>10761</v>
      </c>
      <c r="B4270" t="b">
        <v>1</v>
      </c>
      <c r="C4270" t="s">
        <v>1473</v>
      </c>
      <c r="D4270" t="s">
        <v>5840</v>
      </c>
      <c r="E4270">
        <v>3965</v>
      </c>
      <c r="F4270">
        <v>2065</v>
      </c>
      <c r="G4270" t="b">
        <v>0</v>
      </c>
      <c r="H4270" t="str">
        <f>VLOOKUP(A4270,all_municipalities!$A$2:$M$445,2,FALSE)</f>
        <v>Timmins, City of</v>
      </c>
      <c r="I4270" t="b">
        <f>VLOOKUP(A4270,all_municipalities!$A$2:$M$445,9,FALSE)</f>
        <v>1</v>
      </c>
      <c r="J4270" t="b">
        <f>VLOOKUP(A4270,all_municipalities!$A$2:$M$445,13, FALSE)</f>
        <v>0</v>
      </c>
      <c r="K4270" t="str">
        <f t="shared" si="266"/>
        <v>NONE</v>
      </c>
      <c r="L4270">
        <v>0</v>
      </c>
      <c r="M4270" t="str">
        <f t="shared" si="267"/>
        <v>10761 Councillor, Ward 5</v>
      </c>
      <c r="N4270" s="6" t="str">
        <f t="shared" si="268"/>
        <v>10761 Councillor, Ward 5</v>
      </c>
      <c r="O4270" s="15">
        <f>IF(I4270&lt;&gt;FALSE,VLOOKUP(H4270,internet_municipalities!$B$2:$W$226,22,FALSE),"NO INTERNET")</f>
        <v>18625</v>
      </c>
      <c r="P4270" s="16">
        <f t="shared" si="269"/>
        <v>0.11087248322147651</v>
      </c>
    </row>
    <row r="4271" spans="1:16" x14ac:dyDescent="0.2">
      <c r="A4271">
        <v>10761</v>
      </c>
      <c r="B4271" t="b">
        <v>1</v>
      </c>
      <c r="C4271" t="s">
        <v>1473</v>
      </c>
      <c r="D4271" t="s">
        <v>5841</v>
      </c>
      <c r="E4271">
        <v>2800</v>
      </c>
      <c r="F4271">
        <v>900</v>
      </c>
      <c r="G4271" t="b">
        <v>0</v>
      </c>
      <c r="H4271" t="str">
        <f>VLOOKUP(A4271,all_municipalities!$A$2:$M$445,2,FALSE)</f>
        <v>Timmins, City of</v>
      </c>
      <c r="I4271" t="b">
        <f>VLOOKUP(A4271,all_municipalities!$A$2:$M$445,9,FALSE)</f>
        <v>1</v>
      </c>
      <c r="J4271" t="b">
        <f>VLOOKUP(A4271,all_municipalities!$A$2:$M$445,13, FALSE)</f>
        <v>0</v>
      </c>
      <c r="K4271" t="str">
        <f t="shared" si="266"/>
        <v>NONE</v>
      </c>
      <c r="L4271">
        <v>0</v>
      </c>
      <c r="M4271" t="str">
        <f t="shared" si="267"/>
        <v>10761 Councillor, Ward 5</v>
      </c>
      <c r="N4271" s="6" t="str">
        <f t="shared" si="268"/>
        <v>10761 Councillor, Ward 5</v>
      </c>
      <c r="O4271" s="15">
        <f>IF(I4271&lt;&gt;FALSE,VLOOKUP(H4271,internet_municipalities!$B$2:$W$226,22,FALSE),"NO INTERNET")</f>
        <v>18625</v>
      </c>
      <c r="P4271" s="16">
        <f t="shared" si="269"/>
        <v>4.832214765100671E-2</v>
      </c>
    </row>
    <row r="4272" spans="1:16" x14ac:dyDescent="0.2">
      <c r="A4272">
        <v>10761</v>
      </c>
      <c r="B4272" t="b">
        <v>1</v>
      </c>
      <c r="C4272" t="s">
        <v>1473</v>
      </c>
      <c r="D4272" t="s">
        <v>5842</v>
      </c>
      <c r="E4272">
        <v>3801</v>
      </c>
      <c r="F4272">
        <v>1901</v>
      </c>
      <c r="G4272" t="b">
        <v>0</v>
      </c>
      <c r="H4272" t="str">
        <f>VLOOKUP(A4272,all_municipalities!$A$2:$M$445,2,FALSE)</f>
        <v>Timmins, City of</v>
      </c>
      <c r="I4272" t="b">
        <f>VLOOKUP(A4272,all_municipalities!$A$2:$M$445,9,FALSE)</f>
        <v>1</v>
      </c>
      <c r="J4272" t="b">
        <f>VLOOKUP(A4272,all_municipalities!$A$2:$M$445,13, FALSE)</f>
        <v>0</v>
      </c>
      <c r="K4272" t="str">
        <f t="shared" si="266"/>
        <v>NONE</v>
      </c>
      <c r="L4272">
        <v>0</v>
      </c>
      <c r="M4272" t="str">
        <f t="shared" si="267"/>
        <v>10761 Councillor, Ward 5</v>
      </c>
      <c r="N4272" s="6" t="str">
        <f t="shared" si="268"/>
        <v>10761 Councillor, Ward 5</v>
      </c>
      <c r="O4272" s="15">
        <f>IF(I4272&lt;&gt;FALSE,VLOOKUP(H4272,internet_municipalities!$B$2:$W$226,22,FALSE),"NO INTERNET")</f>
        <v>18625</v>
      </c>
      <c r="P4272" s="16">
        <f t="shared" si="269"/>
        <v>0.10206711409395973</v>
      </c>
    </row>
    <row r="4273" spans="1:16" x14ac:dyDescent="0.2">
      <c r="A4273">
        <v>10761</v>
      </c>
      <c r="B4273" t="b">
        <v>1</v>
      </c>
      <c r="C4273" t="s">
        <v>1471</v>
      </c>
      <c r="D4273" t="s">
        <v>5843</v>
      </c>
      <c r="E4273">
        <v>645</v>
      </c>
      <c r="F4273">
        <v>275</v>
      </c>
      <c r="G4273" t="b">
        <v>0</v>
      </c>
      <c r="H4273" t="str">
        <f>VLOOKUP(A4273,all_municipalities!$A$2:$M$445,2,FALSE)</f>
        <v>Timmins, City of</v>
      </c>
      <c r="I4273" t="b">
        <f>VLOOKUP(A4273,all_municipalities!$A$2:$M$445,9,FALSE)</f>
        <v>1</v>
      </c>
      <c r="J4273" t="b">
        <f>VLOOKUP(A4273,all_municipalities!$A$2:$M$445,13, FALSE)</f>
        <v>0</v>
      </c>
      <c r="K4273" t="str">
        <f t="shared" si="266"/>
        <v>NONE</v>
      </c>
      <c r="L4273">
        <v>0</v>
      </c>
      <c r="M4273" t="str">
        <f t="shared" si="267"/>
        <v>10761 Councillor, Ward 4</v>
      </c>
      <c r="N4273" s="6" t="str">
        <f t="shared" si="268"/>
        <v>10761 Councillor, Ward 4</v>
      </c>
      <c r="O4273" s="15">
        <f>IF(I4273&lt;&gt;FALSE,VLOOKUP(H4273,internet_municipalities!$B$2:$W$226,22,FALSE),"NO INTERNET")</f>
        <v>18625</v>
      </c>
      <c r="P4273" s="16">
        <f t="shared" si="269"/>
        <v>1.4765100671140939E-2</v>
      </c>
    </row>
    <row r="4274" spans="1:16" x14ac:dyDescent="0.2">
      <c r="A4274">
        <v>10761</v>
      </c>
      <c r="B4274" t="b">
        <v>1</v>
      </c>
      <c r="C4274" t="s">
        <v>1475</v>
      </c>
      <c r="D4274" t="s">
        <v>5844</v>
      </c>
      <c r="E4274">
        <v>372</v>
      </c>
      <c r="F4274">
        <v>78</v>
      </c>
      <c r="G4274" t="b">
        <v>0</v>
      </c>
      <c r="H4274" t="str">
        <f>VLOOKUP(A4274,all_municipalities!$A$2:$M$445,2,FALSE)</f>
        <v>Timmins, City of</v>
      </c>
      <c r="I4274" t="b">
        <f>VLOOKUP(A4274,all_municipalities!$A$2:$M$445,9,FALSE)</f>
        <v>1</v>
      </c>
      <c r="J4274" t="b">
        <f>VLOOKUP(A4274,all_municipalities!$A$2:$M$445,13, FALSE)</f>
        <v>0</v>
      </c>
      <c r="K4274" t="str">
        <f t="shared" si="266"/>
        <v>NONE</v>
      </c>
      <c r="L4274">
        <v>0</v>
      </c>
      <c r="M4274" t="str">
        <f t="shared" si="267"/>
        <v>10761 Councillor, Ward 3</v>
      </c>
      <c r="N4274" s="6" t="str">
        <f t="shared" si="268"/>
        <v>10761 Councillor, Ward 3</v>
      </c>
      <c r="O4274" s="15">
        <f>IF(I4274&lt;&gt;FALSE,VLOOKUP(H4274,internet_municipalities!$B$2:$W$226,22,FALSE),"NO INTERNET")</f>
        <v>18625</v>
      </c>
      <c r="P4274" s="16">
        <f t="shared" si="269"/>
        <v>4.1879194630872483E-3</v>
      </c>
    </row>
    <row r="4275" spans="1:16" x14ac:dyDescent="0.2">
      <c r="A4275">
        <v>10761</v>
      </c>
      <c r="B4275" t="b">
        <v>1</v>
      </c>
      <c r="C4275" t="s">
        <v>1453</v>
      </c>
      <c r="D4275" t="s">
        <v>5845</v>
      </c>
      <c r="E4275">
        <v>449</v>
      </c>
      <c r="F4275">
        <v>118</v>
      </c>
      <c r="G4275" t="b">
        <v>0</v>
      </c>
      <c r="H4275" t="str">
        <f>VLOOKUP(A4275,all_municipalities!$A$2:$M$445,2,FALSE)</f>
        <v>Timmins, City of</v>
      </c>
      <c r="I4275" t="b">
        <f>VLOOKUP(A4275,all_municipalities!$A$2:$M$445,9,FALSE)</f>
        <v>1</v>
      </c>
      <c r="J4275" t="b">
        <f>VLOOKUP(A4275,all_municipalities!$A$2:$M$445,13, FALSE)</f>
        <v>0</v>
      </c>
      <c r="K4275" t="str">
        <f t="shared" si="266"/>
        <v>NONE</v>
      </c>
      <c r="L4275">
        <v>0</v>
      </c>
      <c r="M4275" t="str">
        <f t="shared" si="267"/>
        <v>10761 Councillor, Ward 2</v>
      </c>
      <c r="N4275" s="6" t="str">
        <f t="shared" si="268"/>
        <v>10761 Councillor, Ward 2</v>
      </c>
      <c r="O4275" s="15">
        <f>IF(I4275&lt;&gt;FALSE,VLOOKUP(H4275,internet_municipalities!$B$2:$W$226,22,FALSE),"NO INTERNET")</f>
        <v>18625</v>
      </c>
      <c r="P4275" s="16">
        <f t="shared" si="269"/>
        <v>6.3355704697986579E-3</v>
      </c>
    </row>
    <row r="4276" spans="1:16" x14ac:dyDescent="0.2">
      <c r="A4276">
        <v>10761</v>
      </c>
      <c r="B4276" t="b">
        <v>1</v>
      </c>
      <c r="C4276" t="s">
        <v>1456</v>
      </c>
      <c r="D4276" t="s">
        <v>5846</v>
      </c>
      <c r="E4276" t="s">
        <v>461</v>
      </c>
      <c r="F4276" t="s">
        <v>461</v>
      </c>
      <c r="G4276" t="b">
        <v>0</v>
      </c>
      <c r="H4276" t="str">
        <f>VLOOKUP(A4276,all_municipalities!$A$2:$M$445,2,FALSE)</f>
        <v>Timmins, City of</v>
      </c>
      <c r="I4276" t="b">
        <f>VLOOKUP(A4276,all_municipalities!$A$2:$M$445,9,FALSE)</f>
        <v>1</v>
      </c>
      <c r="J4276" t="b">
        <f>VLOOKUP(A4276,all_municipalities!$A$2:$M$445,13, FALSE)</f>
        <v>0</v>
      </c>
      <c r="K4276" t="str">
        <f t="shared" si="266"/>
        <v>NONE</v>
      </c>
      <c r="L4276">
        <v>0</v>
      </c>
      <c r="M4276" t="str">
        <f t="shared" si="267"/>
        <v>10761 Councillor, Ward 1</v>
      </c>
      <c r="N4276" s="6" t="str">
        <f t="shared" si="268"/>
        <v>10761 Councillor, Ward 1</v>
      </c>
      <c r="O4276" s="15">
        <f>IF(I4276&lt;&gt;FALSE,VLOOKUP(H4276,internet_municipalities!$B$2:$W$226,22,FALSE),"NO INTERNET")</f>
        <v>18625</v>
      </c>
      <c r="P4276" s="16" t="str">
        <f t="shared" si="269"/>
        <v>Acclaimed</v>
      </c>
    </row>
    <row r="4277" spans="1:16" x14ac:dyDescent="0.2">
      <c r="A4277">
        <v>10761</v>
      </c>
      <c r="B4277" t="b">
        <v>0</v>
      </c>
      <c r="C4277" t="s">
        <v>1453</v>
      </c>
      <c r="D4277" t="s">
        <v>5847</v>
      </c>
      <c r="E4277">
        <v>331</v>
      </c>
      <c r="F4277" t="s">
        <v>1460</v>
      </c>
      <c r="G4277" t="b">
        <v>0</v>
      </c>
      <c r="H4277" t="str">
        <f>VLOOKUP(A4277,all_municipalities!$A$2:$M$445,2,FALSE)</f>
        <v>Timmins, City of</v>
      </c>
      <c r="I4277" t="b">
        <f>VLOOKUP(A4277,all_municipalities!$A$2:$M$445,9,FALSE)</f>
        <v>1</v>
      </c>
      <c r="J4277" t="b">
        <f>VLOOKUP(A4277,all_municipalities!$A$2:$M$445,13, FALSE)</f>
        <v>0</v>
      </c>
      <c r="K4277" t="str">
        <f t="shared" si="266"/>
        <v>NONE</v>
      </c>
      <c r="L4277">
        <v>0</v>
      </c>
      <c r="M4277" t="str">
        <f t="shared" si="267"/>
        <v>10761 Councillor, Ward 2</v>
      </c>
      <c r="N4277" s="6" t="str">
        <f t="shared" si="268"/>
        <v>10761 Councillor, Ward 2</v>
      </c>
      <c r="O4277" s="15">
        <f>IF(I4277&lt;&gt;FALSE,VLOOKUP(H4277,internet_municipalities!$B$2:$W$226,22,FALSE),"NO INTERNET")</f>
        <v>18625</v>
      </c>
      <c r="P4277" s="16" t="str">
        <f t="shared" si="269"/>
        <v>Lost</v>
      </c>
    </row>
    <row r="4278" spans="1:16" x14ac:dyDescent="0.2">
      <c r="A4278">
        <v>10761</v>
      </c>
      <c r="B4278" t="b">
        <v>0</v>
      </c>
      <c r="C4278" t="s">
        <v>1453</v>
      </c>
      <c r="D4278" t="s">
        <v>5848</v>
      </c>
      <c r="E4278">
        <v>186</v>
      </c>
      <c r="F4278" t="s">
        <v>1460</v>
      </c>
      <c r="G4278" t="b">
        <v>0</v>
      </c>
      <c r="H4278" t="str">
        <f>VLOOKUP(A4278,all_municipalities!$A$2:$M$445,2,FALSE)</f>
        <v>Timmins, City of</v>
      </c>
      <c r="I4278" t="b">
        <f>VLOOKUP(A4278,all_municipalities!$A$2:$M$445,9,FALSE)</f>
        <v>1</v>
      </c>
      <c r="J4278" t="b">
        <f>VLOOKUP(A4278,all_municipalities!$A$2:$M$445,13, FALSE)</f>
        <v>0</v>
      </c>
      <c r="K4278" t="str">
        <f t="shared" si="266"/>
        <v>NONE</v>
      </c>
      <c r="L4278">
        <v>0</v>
      </c>
      <c r="M4278" t="str">
        <f t="shared" si="267"/>
        <v>10761 Councillor, Ward 2</v>
      </c>
      <c r="N4278" s="6" t="str">
        <f t="shared" si="268"/>
        <v>10761 Councillor, Ward 2</v>
      </c>
      <c r="O4278" s="15">
        <f>IF(I4278&lt;&gt;FALSE,VLOOKUP(H4278,internet_municipalities!$B$2:$W$226,22,FALSE),"NO INTERNET")</f>
        <v>18625</v>
      </c>
      <c r="P4278" s="16" t="str">
        <f t="shared" si="269"/>
        <v>Lost</v>
      </c>
    </row>
    <row r="4279" spans="1:16" x14ac:dyDescent="0.2">
      <c r="A4279">
        <v>10761</v>
      </c>
      <c r="B4279" t="b">
        <v>0</v>
      </c>
      <c r="C4279" t="s">
        <v>1475</v>
      </c>
      <c r="D4279" t="s">
        <v>5849</v>
      </c>
      <c r="E4279">
        <v>294</v>
      </c>
      <c r="F4279" t="s">
        <v>1460</v>
      </c>
      <c r="G4279" t="b">
        <v>0</v>
      </c>
      <c r="H4279" t="str">
        <f>VLOOKUP(A4279,all_municipalities!$A$2:$M$445,2,FALSE)</f>
        <v>Timmins, City of</v>
      </c>
      <c r="I4279" t="b">
        <f>VLOOKUP(A4279,all_municipalities!$A$2:$M$445,9,FALSE)</f>
        <v>1</v>
      </c>
      <c r="J4279" t="b">
        <f>VLOOKUP(A4279,all_municipalities!$A$2:$M$445,13, FALSE)</f>
        <v>0</v>
      </c>
      <c r="K4279" t="str">
        <f t="shared" si="266"/>
        <v>NONE</v>
      </c>
      <c r="L4279">
        <v>0</v>
      </c>
      <c r="M4279" t="str">
        <f t="shared" si="267"/>
        <v>10761 Councillor, Ward 3</v>
      </c>
      <c r="N4279" s="6" t="str">
        <f t="shared" si="268"/>
        <v>10761 Councillor, Ward 3</v>
      </c>
      <c r="O4279" s="15">
        <f>IF(I4279&lt;&gt;FALSE,VLOOKUP(H4279,internet_municipalities!$B$2:$W$226,22,FALSE),"NO INTERNET")</f>
        <v>18625</v>
      </c>
      <c r="P4279" s="16" t="str">
        <f t="shared" si="269"/>
        <v>Lost</v>
      </c>
    </row>
    <row r="4280" spans="1:16" x14ac:dyDescent="0.2">
      <c r="A4280">
        <v>10761</v>
      </c>
      <c r="B4280" t="b">
        <v>0</v>
      </c>
      <c r="C4280" t="s">
        <v>1475</v>
      </c>
      <c r="D4280" t="s">
        <v>5850</v>
      </c>
      <c r="E4280">
        <v>50</v>
      </c>
      <c r="F4280" t="s">
        <v>1460</v>
      </c>
      <c r="G4280" t="b">
        <v>0</v>
      </c>
      <c r="H4280" t="str">
        <f>VLOOKUP(A4280,all_municipalities!$A$2:$M$445,2,FALSE)</f>
        <v>Timmins, City of</v>
      </c>
      <c r="I4280" t="b">
        <f>VLOOKUP(A4280,all_municipalities!$A$2:$M$445,9,FALSE)</f>
        <v>1</v>
      </c>
      <c r="J4280" t="b">
        <f>VLOOKUP(A4280,all_municipalities!$A$2:$M$445,13, FALSE)</f>
        <v>0</v>
      </c>
      <c r="K4280" t="str">
        <f t="shared" si="266"/>
        <v>NONE</v>
      </c>
      <c r="L4280">
        <v>0</v>
      </c>
      <c r="M4280" t="str">
        <f t="shared" si="267"/>
        <v>10761 Councillor, Ward 3</v>
      </c>
      <c r="N4280" s="6" t="str">
        <f t="shared" si="268"/>
        <v>10761 Councillor, Ward 3</v>
      </c>
      <c r="O4280" s="15">
        <f>IF(I4280&lt;&gt;FALSE,VLOOKUP(H4280,internet_municipalities!$B$2:$W$226,22,FALSE),"NO INTERNET")</f>
        <v>18625</v>
      </c>
      <c r="P4280" s="16" t="str">
        <f t="shared" si="269"/>
        <v>Lost</v>
      </c>
    </row>
    <row r="4281" spans="1:16" x14ac:dyDescent="0.2">
      <c r="A4281">
        <v>10761</v>
      </c>
      <c r="B4281" t="b">
        <v>0</v>
      </c>
      <c r="C4281" t="s">
        <v>1471</v>
      </c>
      <c r="D4281" t="s">
        <v>5851</v>
      </c>
      <c r="E4281">
        <v>329</v>
      </c>
      <c r="F4281" t="s">
        <v>1460</v>
      </c>
      <c r="G4281" t="b">
        <v>0</v>
      </c>
      <c r="H4281" t="str">
        <f>VLOOKUP(A4281,all_municipalities!$A$2:$M$445,2,FALSE)</f>
        <v>Timmins, City of</v>
      </c>
      <c r="I4281" t="b">
        <f>VLOOKUP(A4281,all_municipalities!$A$2:$M$445,9,FALSE)</f>
        <v>1</v>
      </c>
      <c r="J4281" t="b">
        <f>VLOOKUP(A4281,all_municipalities!$A$2:$M$445,13, FALSE)</f>
        <v>0</v>
      </c>
      <c r="K4281" t="str">
        <f t="shared" si="266"/>
        <v>NONE</v>
      </c>
      <c r="L4281">
        <v>0</v>
      </c>
      <c r="M4281" t="str">
        <f t="shared" si="267"/>
        <v>10761 Councillor, Ward 4</v>
      </c>
      <c r="N4281" s="6" t="str">
        <f t="shared" si="268"/>
        <v>10761 Councillor, Ward 4</v>
      </c>
      <c r="O4281" s="15">
        <f>IF(I4281&lt;&gt;FALSE,VLOOKUP(H4281,internet_municipalities!$B$2:$W$226,22,FALSE),"NO INTERNET")</f>
        <v>18625</v>
      </c>
      <c r="P4281" s="16" t="str">
        <f t="shared" si="269"/>
        <v>Lost</v>
      </c>
    </row>
    <row r="4282" spans="1:16" x14ac:dyDescent="0.2">
      <c r="A4282">
        <v>10761</v>
      </c>
      <c r="B4282" t="b">
        <v>0</v>
      </c>
      <c r="C4282" t="s">
        <v>1471</v>
      </c>
      <c r="D4282" t="s">
        <v>5852</v>
      </c>
      <c r="E4282">
        <v>370</v>
      </c>
      <c r="F4282" t="s">
        <v>1460</v>
      </c>
      <c r="G4282" t="b">
        <v>0</v>
      </c>
      <c r="H4282" t="str">
        <f>VLOOKUP(A4282,all_municipalities!$A$2:$M$445,2,FALSE)</f>
        <v>Timmins, City of</v>
      </c>
      <c r="I4282" t="b">
        <f>VLOOKUP(A4282,all_municipalities!$A$2:$M$445,9,FALSE)</f>
        <v>1</v>
      </c>
      <c r="J4282" t="b">
        <f>VLOOKUP(A4282,all_municipalities!$A$2:$M$445,13, FALSE)</f>
        <v>0</v>
      </c>
      <c r="K4282" t="str">
        <f t="shared" si="266"/>
        <v>NONE</v>
      </c>
      <c r="L4282">
        <v>0</v>
      </c>
      <c r="M4282" t="str">
        <f t="shared" si="267"/>
        <v>10761 Councillor, Ward 4</v>
      </c>
      <c r="N4282" s="6" t="str">
        <f t="shared" si="268"/>
        <v>10761 Councillor, Ward 4</v>
      </c>
      <c r="O4282" s="15">
        <f>IF(I4282&lt;&gt;FALSE,VLOOKUP(H4282,internet_municipalities!$B$2:$W$226,22,FALSE),"NO INTERNET")</f>
        <v>18625</v>
      </c>
      <c r="P4282" s="16" t="str">
        <f t="shared" si="269"/>
        <v>Lost</v>
      </c>
    </row>
    <row r="4283" spans="1:16" x14ac:dyDescent="0.2">
      <c r="A4283">
        <v>10761</v>
      </c>
      <c r="B4283" t="b">
        <v>0</v>
      </c>
      <c r="C4283" t="s">
        <v>1473</v>
      </c>
      <c r="D4283" t="s">
        <v>5853</v>
      </c>
      <c r="E4283">
        <v>1750</v>
      </c>
      <c r="F4283" t="s">
        <v>1460</v>
      </c>
      <c r="G4283" t="b">
        <v>0</v>
      </c>
      <c r="H4283" t="str">
        <f>VLOOKUP(A4283,all_municipalities!$A$2:$M$445,2,FALSE)</f>
        <v>Timmins, City of</v>
      </c>
      <c r="I4283" t="b">
        <f>VLOOKUP(A4283,all_municipalities!$A$2:$M$445,9,FALSE)</f>
        <v>1</v>
      </c>
      <c r="J4283" t="b">
        <f>VLOOKUP(A4283,all_municipalities!$A$2:$M$445,13, FALSE)</f>
        <v>0</v>
      </c>
      <c r="K4283" t="str">
        <f t="shared" si="266"/>
        <v>NONE</v>
      </c>
      <c r="L4283">
        <v>0</v>
      </c>
      <c r="M4283" t="str">
        <f t="shared" si="267"/>
        <v>10761 Councillor, Ward 5</v>
      </c>
      <c r="N4283" s="6" t="str">
        <f t="shared" si="268"/>
        <v>10761 Councillor, Ward 5</v>
      </c>
      <c r="O4283" s="15">
        <f>IF(I4283&lt;&gt;FALSE,VLOOKUP(H4283,internet_municipalities!$B$2:$W$226,22,FALSE),"NO INTERNET")</f>
        <v>18625</v>
      </c>
      <c r="P4283" s="16" t="str">
        <f t="shared" si="269"/>
        <v>Lost</v>
      </c>
    </row>
    <row r="4284" spans="1:16" x14ac:dyDescent="0.2">
      <c r="A4284">
        <v>10761</v>
      </c>
      <c r="B4284" t="b">
        <v>0</v>
      </c>
      <c r="C4284" t="s">
        <v>1473</v>
      </c>
      <c r="D4284" t="s">
        <v>5854</v>
      </c>
      <c r="E4284">
        <v>1900</v>
      </c>
      <c r="F4284" t="s">
        <v>1460</v>
      </c>
      <c r="G4284" t="b">
        <v>0</v>
      </c>
      <c r="H4284" t="str">
        <f>VLOOKUP(A4284,all_municipalities!$A$2:$M$445,2,FALSE)</f>
        <v>Timmins, City of</v>
      </c>
      <c r="I4284" t="b">
        <f>VLOOKUP(A4284,all_municipalities!$A$2:$M$445,9,FALSE)</f>
        <v>1</v>
      </c>
      <c r="J4284" t="b">
        <f>VLOOKUP(A4284,all_municipalities!$A$2:$M$445,13, FALSE)</f>
        <v>0</v>
      </c>
      <c r="K4284" t="str">
        <f t="shared" si="266"/>
        <v>NONE</v>
      </c>
      <c r="L4284">
        <v>0</v>
      </c>
      <c r="M4284" t="str">
        <f t="shared" si="267"/>
        <v>10761 Councillor, Ward 5</v>
      </c>
      <c r="N4284" s="6" t="str">
        <f t="shared" si="268"/>
        <v>10761 Councillor, Ward 5</v>
      </c>
      <c r="O4284" s="15">
        <f>IF(I4284&lt;&gt;FALSE,VLOOKUP(H4284,internet_municipalities!$B$2:$W$226,22,FALSE),"NO INTERNET")</f>
        <v>18625</v>
      </c>
      <c r="P4284" s="16" t="str">
        <f t="shared" si="269"/>
        <v>Lost</v>
      </c>
    </row>
    <row r="4285" spans="1:16" x14ac:dyDescent="0.2">
      <c r="A4285">
        <v>10761</v>
      </c>
      <c r="B4285" t="b">
        <v>0</v>
      </c>
      <c r="C4285" t="s">
        <v>1473</v>
      </c>
      <c r="D4285" t="s">
        <v>5855</v>
      </c>
      <c r="E4285">
        <v>1696</v>
      </c>
      <c r="F4285" t="s">
        <v>1460</v>
      </c>
      <c r="G4285" t="b">
        <v>0</v>
      </c>
      <c r="H4285" t="str">
        <f>VLOOKUP(A4285,all_municipalities!$A$2:$M$445,2,FALSE)</f>
        <v>Timmins, City of</v>
      </c>
      <c r="I4285" t="b">
        <f>VLOOKUP(A4285,all_municipalities!$A$2:$M$445,9,FALSE)</f>
        <v>1</v>
      </c>
      <c r="J4285" t="b">
        <f>VLOOKUP(A4285,all_municipalities!$A$2:$M$445,13, FALSE)</f>
        <v>0</v>
      </c>
      <c r="K4285" t="str">
        <f t="shared" si="266"/>
        <v>NONE</v>
      </c>
      <c r="L4285">
        <v>0</v>
      </c>
      <c r="M4285" t="str">
        <f t="shared" si="267"/>
        <v>10761 Councillor, Ward 5</v>
      </c>
      <c r="N4285" s="6" t="str">
        <f t="shared" si="268"/>
        <v>10761 Councillor, Ward 5</v>
      </c>
      <c r="O4285" s="15">
        <f>IF(I4285&lt;&gt;FALSE,VLOOKUP(H4285,internet_municipalities!$B$2:$W$226,22,FALSE),"NO INTERNET")</f>
        <v>18625</v>
      </c>
      <c r="P4285" s="16" t="str">
        <f t="shared" si="269"/>
        <v>Lost</v>
      </c>
    </row>
    <row r="4286" spans="1:16" x14ac:dyDescent="0.2">
      <c r="A4286">
        <v>10761</v>
      </c>
      <c r="B4286" t="b">
        <v>0</v>
      </c>
      <c r="C4286" t="s">
        <v>1473</v>
      </c>
      <c r="D4286" t="s">
        <v>5856</v>
      </c>
      <c r="E4286">
        <v>410</v>
      </c>
      <c r="F4286" t="s">
        <v>1460</v>
      </c>
      <c r="G4286" t="b">
        <v>0</v>
      </c>
      <c r="H4286" t="str">
        <f>VLOOKUP(A4286,all_municipalities!$A$2:$M$445,2,FALSE)</f>
        <v>Timmins, City of</v>
      </c>
      <c r="I4286" t="b">
        <f>VLOOKUP(A4286,all_municipalities!$A$2:$M$445,9,FALSE)</f>
        <v>1</v>
      </c>
      <c r="J4286" t="b">
        <f>VLOOKUP(A4286,all_municipalities!$A$2:$M$445,13, FALSE)</f>
        <v>0</v>
      </c>
      <c r="K4286" t="str">
        <f t="shared" si="266"/>
        <v>NONE</v>
      </c>
      <c r="L4286">
        <v>0</v>
      </c>
      <c r="M4286" t="str">
        <f t="shared" si="267"/>
        <v>10761 Councillor, Ward 5</v>
      </c>
      <c r="N4286" s="6" t="str">
        <f t="shared" si="268"/>
        <v>10761 Councillor, Ward 5</v>
      </c>
      <c r="O4286" s="15">
        <f>IF(I4286&lt;&gt;FALSE,VLOOKUP(H4286,internet_municipalities!$B$2:$W$226,22,FALSE),"NO INTERNET")</f>
        <v>18625</v>
      </c>
      <c r="P4286" s="16" t="str">
        <f t="shared" si="269"/>
        <v>Lost</v>
      </c>
    </row>
    <row r="4287" spans="1:16" x14ac:dyDescent="0.2">
      <c r="A4287">
        <v>10761</v>
      </c>
      <c r="B4287" t="b">
        <v>0</v>
      </c>
      <c r="C4287" t="s">
        <v>1473</v>
      </c>
      <c r="D4287" t="s">
        <v>5857</v>
      </c>
      <c r="E4287">
        <v>1463</v>
      </c>
      <c r="F4287" t="s">
        <v>1460</v>
      </c>
      <c r="G4287" t="b">
        <v>0</v>
      </c>
      <c r="H4287" t="str">
        <f>VLOOKUP(A4287,all_municipalities!$A$2:$M$445,2,FALSE)</f>
        <v>Timmins, City of</v>
      </c>
      <c r="I4287" t="b">
        <f>VLOOKUP(A4287,all_municipalities!$A$2:$M$445,9,FALSE)</f>
        <v>1</v>
      </c>
      <c r="J4287" t="b">
        <f>VLOOKUP(A4287,all_municipalities!$A$2:$M$445,13, FALSE)</f>
        <v>0</v>
      </c>
      <c r="K4287" t="str">
        <f t="shared" si="266"/>
        <v>NONE</v>
      </c>
      <c r="L4287">
        <v>0</v>
      </c>
      <c r="M4287" t="str">
        <f t="shared" si="267"/>
        <v>10761 Councillor, Ward 5</v>
      </c>
      <c r="N4287" s="6" t="str">
        <f t="shared" si="268"/>
        <v>10761 Councillor, Ward 5</v>
      </c>
      <c r="O4287" s="15">
        <f>IF(I4287&lt;&gt;FALSE,VLOOKUP(H4287,internet_municipalities!$B$2:$W$226,22,FALSE),"NO INTERNET")</f>
        <v>18625</v>
      </c>
      <c r="P4287" s="16" t="str">
        <f t="shared" si="269"/>
        <v>Lost</v>
      </c>
    </row>
    <row r="4288" spans="1:16" x14ac:dyDescent="0.2">
      <c r="A4288">
        <v>10761</v>
      </c>
      <c r="B4288" t="b">
        <v>0</v>
      </c>
      <c r="C4288" t="s">
        <v>1473</v>
      </c>
      <c r="D4288" t="s">
        <v>5858</v>
      </c>
      <c r="E4288">
        <v>1336</v>
      </c>
      <c r="F4288" t="s">
        <v>1460</v>
      </c>
      <c r="G4288" t="b">
        <v>0</v>
      </c>
      <c r="H4288" t="str">
        <f>VLOOKUP(A4288,all_municipalities!$A$2:$M$445,2,FALSE)</f>
        <v>Timmins, City of</v>
      </c>
      <c r="I4288" t="b">
        <f>VLOOKUP(A4288,all_municipalities!$A$2:$M$445,9,FALSE)</f>
        <v>1</v>
      </c>
      <c r="J4288" t="b">
        <f>VLOOKUP(A4288,all_municipalities!$A$2:$M$445,13, FALSE)</f>
        <v>0</v>
      </c>
      <c r="K4288" t="str">
        <f t="shared" si="266"/>
        <v>NONE</v>
      </c>
      <c r="L4288">
        <v>0</v>
      </c>
      <c r="M4288" t="str">
        <f t="shared" si="267"/>
        <v>10761 Councillor, Ward 5</v>
      </c>
      <c r="N4288" s="6" t="str">
        <f t="shared" si="268"/>
        <v>10761 Councillor, Ward 5</v>
      </c>
      <c r="O4288" s="15">
        <f>IF(I4288&lt;&gt;FALSE,VLOOKUP(H4288,internet_municipalities!$B$2:$W$226,22,FALSE),"NO INTERNET")</f>
        <v>18625</v>
      </c>
      <c r="P4288" s="16" t="str">
        <f t="shared" si="269"/>
        <v>Lost</v>
      </c>
    </row>
    <row r="4289" spans="1:16" x14ac:dyDescent="0.2">
      <c r="A4289">
        <v>10554</v>
      </c>
      <c r="B4289" t="b">
        <v>1</v>
      </c>
      <c r="C4289" t="s">
        <v>1463</v>
      </c>
      <c r="D4289" t="s">
        <v>5859</v>
      </c>
      <c r="E4289">
        <v>2698</v>
      </c>
      <c r="F4289">
        <v>813</v>
      </c>
      <c r="G4289" t="b">
        <v>0</v>
      </c>
      <c r="H4289" t="str">
        <f>VLOOKUP(A4289,all_municipalities!$A$2:$M$445,2,FALSE)</f>
        <v>Tiny, Township of</v>
      </c>
      <c r="I4289" t="b">
        <f>VLOOKUP(A4289,all_municipalities!$A$2:$M$445,9,FALSE)</f>
        <v>0</v>
      </c>
      <c r="J4289" t="b">
        <f>VLOOKUP(A4289,all_municipalities!$A$2:$M$445,13, FALSE)</f>
        <v>0</v>
      </c>
      <c r="K4289" t="str">
        <f t="shared" si="266"/>
        <v>NONE</v>
      </c>
      <c r="L4289">
        <v>0</v>
      </c>
      <c r="M4289" t="str">
        <f t="shared" si="267"/>
        <v>10554 Councillor</v>
      </c>
      <c r="N4289" s="6" t="str">
        <f t="shared" si="268"/>
        <v/>
      </c>
      <c r="O4289" s="15" t="str">
        <f>IF(I4289&lt;&gt;FALSE,VLOOKUP(H4289,internet_municipalities!$B$2:$W$226,22,FALSE),"NO INTERNET")</f>
        <v>NO INTERNET</v>
      </c>
      <c r="P4289" s="16" t="str">
        <f t="shared" si="269"/>
        <v>NO INTERNET</v>
      </c>
    </row>
    <row r="4290" spans="1:16" x14ac:dyDescent="0.2">
      <c r="A4290">
        <v>10554</v>
      </c>
      <c r="B4290" t="b">
        <v>1</v>
      </c>
      <c r="C4290" t="s">
        <v>1463</v>
      </c>
      <c r="D4290" t="s">
        <v>5860</v>
      </c>
      <c r="E4290">
        <v>2208</v>
      </c>
      <c r="F4290">
        <v>323</v>
      </c>
      <c r="G4290" t="b">
        <v>0</v>
      </c>
      <c r="H4290" t="str">
        <f>VLOOKUP(A4290,all_municipalities!$A$2:$M$445,2,FALSE)</f>
        <v>Tiny, Township of</v>
      </c>
      <c r="I4290" t="b">
        <f>VLOOKUP(A4290,all_municipalities!$A$2:$M$445,9,FALSE)</f>
        <v>0</v>
      </c>
      <c r="J4290" t="b">
        <f>VLOOKUP(A4290,all_municipalities!$A$2:$M$445,13, FALSE)</f>
        <v>0</v>
      </c>
      <c r="K4290" t="str">
        <f t="shared" ref="K4290:K4353" si="270">IF(J4290=TRUE,IF(F4290&lt;=10,"HIGH",IF(F4290&lt;=100,"MID",IF(F4290&lt;=1000,"LOW","NONE"))),"NONE")</f>
        <v>NONE</v>
      </c>
      <c r="L4290">
        <v>0</v>
      </c>
      <c r="M4290" t="str">
        <f t="shared" ref="M4290:M4353" si="271">CONCATENATE(A4290, " ",C4290)</f>
        <v>10554 Councillor</v>
      </c>
      <c r="N4290" s="6" t="str">
        <f t="shared" si="268"/>
        <v/>
      </c>
      <c r="O4290" s="15" t="str">
        <f>IF(I4290&lt;&gt;FALSE,VLOOKUP(H4290,internet_municipalities!$B$2:$W$226,22,FALSE),"NO INTERNET")</f>
        <v>NO INTERNET</v>
      </c>
      <c r="P4290" s="16" t="str">
        <f t="shared" si="269"/>
        <v>NO INTERNET</v>
      </c>
    </row>
    <row r="4291" spans="1:16" x14ac:dyDescent="0.2">
      <c r="A4291">
        <v>10554</v>
      </c>
      <c r="B4291" t="b">
        <v>1</v>
      </c>
      <c r="C4291" t="s">
        <v>1463</v>
      </c>
      <c r="D4291" t="s">
        <v>5861</v>
      </c>
      <c r="E4291">
        <v>2184</v>
      </c>
      <c r="F4291">
        <v>299</v>
      </c>
      <c r="G4291" t="b">
        <v>0</v>
      </c>
      <c r="H4291" t="str">
        <f>VLOOKUP(A4291,all_municipalities!$A$2:$M$445,2,FALSE)</f>
        <v>Tiny, Township of</v>
      </c>
      <c r="I4291" t="b">
        <f>VLOOKUP(A4291,all_municipalities!$A$2:$M$445,9,FALSE)</f>
        <v>0</v>
      </c>
      <c r="J4291" t="b">
        <f>VLOOKUP(A4291,all_municipalities!$A$2:$M$445,13, FALSE)</f>
        <v>0</v>
      </c>
      <c r="K4291" t="str">
        <f t="shared" si="270"/>
        <v>NONE</v>
      </c>
      <c r="L4291">
        <v>0</v>
      </c>
      <c r="M4291" t="str">
        <f t="shared" si="271"/>
        <v>10554 Councillor</v>
      </c>
      <c r="N4291" s="6" t="str">
        <f t="shared" ref="N4291:N4354" si="272">IF(I4291,M4291,"")</f>
        <v/>
      </c>
      <c r="O4291" s="15" t="str">
        <f>IF(I4291&lt;&gt;FALSE,VLOOKUP(H4291,internet_municipalities!$B$2:$W$226,22,FALSE),"NO INTERNET")</f>
        <v>NO INTERNET</v>
      </c>
      <c r="P4291" s="16" t="str">
        <f t="shared" si="269"/>
        <v>NO INTERNET</v>
      </c>
    </row>
    <row r="4292" spans="1:16" x14ac:dyDescent="0.2">
      <c r="A4292">
        <v>10554</v>
      </c>
      <c r="B4292" t="b">
        <v>1</v>
      </c>
      <c r="C4292" t="s">
        <v>1479</v>
      </c>
      <c r="D4292" t="s">
        <v>5862</v>
      </c>
      <c r="E4292">
        <v>2537</v>
      </c>
      <c r="F4292">
        <v>374</v>
      </c>
      <c r="G4292" t="b">
        <v>0</v>
      </c>
      <c r="H4292" t="str">
        <f>VLOOKUP(A4292,all_municipalities!$A$2:$M$445,2,FALSE)</f>
        <v>Tiny, Township of</v>
      </c>
      <c r="I4292" t="b">
        <f>VLOOKUP(A4292,all_municipalities!$A$2:$M$445,9,FALSE)</f>
        <v>0</v>
      </c>
      <c r="J4292" t="b">
        <f>VLOOKUP(A4292,all_municipalities!$A$2:$M$445,13, FALSE)</f>
        <v>0</v>
      </c>
      <c r="K4292" t="str">
        <f t="shared" si="270"/>
        <v>NONE</v>
      </c>
      <c r="L4292">
        <v>0</v>
      </c>
      <c r="M4292" t="str">
        <f t="shared" si="271"/>
        <v>10554 Deputy Mayor</v>
      </c>
      <c r="N4292" s="6" t="str">
        <f t="shared" si="272"/>
        <v/>
      </c>
      <c r="O4292" s="15" t="str">
        <f>IF(I4292&lt;&gt;FALSE,VLOOKUP(H4292,internet_municipalities!$B$2:$W$226,22,FALSE),"NO INTERNET")</f>
        <v>NO INTERNET</v>
      </c>
      <c r="P4292" s="16" t="str">
        <f t="shared" si="269"/>
        <v>NO INTERNET</v>
      </c>
    </row>
    <row r="4293" spans="1:16" x14ac:dyDescent="0.2">
      <c r="A4293">
        <v>10554</v>
      </c>
      <c r="B4293" t="b">
        <v>0</v>
      </c>
      <c r="C4293" t="s">
        <v>1479</v>
      </c>
      <c r="D4293" t="s">
        <v>5863</v>
      </c>
      <c r="E4293">
        <v>2163</v>
      </c>
      <c r="F4293" t="s">
        <v>1460</v>
      </c>
      <c r="G4293" t="b">
        <v>0</v>
      </c>
      <c r="H4293" t="str">
        <f>VLOOKUP(A4293,all_municipalities!$A$2:$M$445,2,FALSE)</f>
        <v>Tiny, Township of</v>
      </c>
      <c r="I4293" t="b">
        <f>VLOOKUP(A4293,all_municipalities!$A$2:$M$445,9,FALSE)</f>
        <v>0</v>
      </c>
      <c r="J4293" t="b">
        <f>VLOOKUP(A4293,all_municipalities!$A$2:$M$445,13, FALSE)</f>
        <v>0</v>
      </c>
      <c r="K4293" t="str">
        <f t="shared" si="270"/>
        <v>NONE</v>
      </c>
      <c r="L4293">
        <v>0</v>
      </c>
      <c r="M4293" t="str">
        <f t="shared" si="271"/>
        <v>10554 Deputy Mayor</v>
      </c>
      <c r="N4293" s="6" t="str">
        <f t="shared" si="272"/>
        <v/>
      </c>
      <c r="O4293" s="15" t="str">
        <f>IF(I4293&lt;&gt;FALSE,VLOOKUP(H4293,internet_municipalities!$B$2:$W$226,22,FALSE),"NO INTERNET")</f>
        <v>NO INTERNET</v>
      </c>
      <c r="P4293" s="16" t="str">
        <f t="shared" si="269"/>
        <v>NO INTERNET</v>
      </c>
    </row>
    <row r="4294" spans="1:16" x14ac:dyDescent="0.2">
      <c r="A4294">
        <v>10554</v>
      </c>
      <c r="B4294" t="b">
        <v>0</v>
      </c>
      <c r="C4294" t="s">
        <v>1479</v>
      </c>
      <c r="D4294" t="s">
        <v>5864</v>
      </c>
      <c r="E4294">
        <v>1602</v>
      </c>
      <c r="F4294" t="s">
        <v>1460</v>
      </c>
      <c r="G4294" t="b">
        <v>0</v>
      </c>
      <c r="H4294" t="str">
        <f>VLOOKUP(A4294,all_municipalities!$A$2:$M$445,2,FALSE)</f>
        <v>Tiny, Township of</v>
      </c>
      <c r="I4294" t="b">
        <f>VLOOKUP(A4294,all_municipalities!$A$2:$M$445,9,FALSE)</f>
        <v>0</v>
      </c>
      <c r="J4294" t="b">
        <f>VLOOKUP(A4294,all_municipalities!$A$2:$M$445,13, FALSE)</f>
        <v>0</v>
      </c>
      <c r="K4294" t="str">
        <f t="shared" si="270"/>
        <v>NONE</v>
      </c>
      <c r="L4294">
        <v>0</v>
      </c>
      <c r="M4294" t="str">
        <f t="shared" si="271"/>
        <v>10554 Deputy Mayor</v>
      </c>
      <c r="N4294" s="6" t="str">
        <f t="shared" si="272"/>
        <v/>
      </c>
      <c r="O4294" s="15" t="str">
        <f>IF(I4294&lt;&gt;FALSE,VLOOKUP(H4294,internet_municipalities!$B$2:$W$226,22,FALSE),"NO INTERNET")</f>
        <v>NO INTERNET</v>
      </c>
      <c r="P4294" s="16" t="str">
        <f t="shared" si="269"/>
        <v>NO INTERNET</v>
      </c>
    </row>
    <row r="4295" spans="1:16" x14ac:dyDescent="0.2">
      <c r="A4295">
        <v>10554</v>
      </c>
      <c r="B4295" t="b">
        <v>0</v>
      </c>
      <c r="C4295" t="s">
        <v>1463</v>
      </c>
      <c r="D4295" t="s">
        <v>5865</v>
      </c>
      <c r="E4295">
        <v>851</v>
      </c>
      <c r="F4295" t="s">
        <v>1460</v>
      </c>
      <c r="G4295" t="b">
        <v>0</v>
      </c>
      <c r="H4295" t="str">
        <f>VLOOKUP(A4295,all_municipalities!$A$2:$M$445,2,FALSE)</f>
        <v>Tiny, Township of</v>
      </c>
      <c r="I4295" t="b">
        <f>VLOOKUP(A4295,all_municipalities!$A$2:$M$445,9,FALSE)</f>
        <v>0</v>
      </c>
      <c r="J4295" t="b">
        <f>VLOOKUP(A4295,all_municipalities!$A$2:$M$445,13, FALSE)</f>
        <v>0</v>
      </c>
      <c r="K4295" t="str">
        <f t="shared" si="270"/>
        <v>NONE</v>
      </c>
      <c r="L4295">
        <v>0</v>
      </c>
      <c r="M4295" t="str">
        <f t="shared" si="271"/>
        <v>10554 Councillor</v>
      </c>
      <c r="N4295" s="6" t="str">
        <f t="shared" si="272"/>
        <v/>
      </c>
      <c r="O4295" s="15" t="str">
        <f>IF(I4295&lt;&gt;FALSE,VLOOKUP(H4295,internet_municipalities!$B$2:$W$226,22,FALSE),"NO INTERNET")</f>
        <v>NO INTERNET</v>
      </c>
      <c r="P4295" s="16" t="str">
        <f t="shared" ref="P4295:P4358" si="273">IF(I4295=TRUE,IF(F4295&lt;&gt;"Acclaimed",IF(F4295&lt;&gt;"Lost",F4295/O4295,"Lost"),"Acclaimed"),"NO INTERNET")</f>
        <v>NO INTERNET</v>
      </c>
    </row>
    <row r="4296" spans="1:16" x14ac:dyDescent="0.2">
      <c r="A4296">
        <v>10554</v>
      </c>
      <c r="B4296" t="b">
        <v>0</v>
      </c>
      <c r="C4296" t="s">
        <v>1463</v>
      </c>
      <c r="D4296" t="s">
        <v>5866</v>
      </c>
      <c r="E4296">
        <v>1688</v>
      </c>
      <c r="F4296" t="s">
        <v>1460</v>
      </c>
      <c r="G4296" t="b">
        <v>0</v>
      </c>
      <c r="H4296" t="str">
        <f>VLOOKUP(A4296,all_municipalities!$A$2:$M$445,2,FALSE)</f>
        <v>Tiny, Township of</v>
      </c>
      <c r="I4296" t="b">
        <f>VLOOKUP(A4296,all_municipalities!$A$2:$M$445,9,FALSE)</f>
        <v>0</v>
      </c>
      <c r="J4296" t="b">
        <f>VLOOKUP(A4296,all_municipalities!$A$2:$M$445,13, FALSE)</f>
        <v>0</v>
      </c>
      <c r="K4296" t="str">
        <f t="shared" si="270"/>
        <v>NONE</v>
      </c>
      <c r="L4296">
        <v>0</v>
      </c>
      <c r="M4296" t="str">
        <f t="shared" si="271"/>
        <v>10554 Councillor</v>
      </c>
      <c r="N4296" s="6" t="str">
        <f t="shared" si="272"/>
        <v/>
      </c>
      <c r="O4296" s="15" t="str">
        <f>IF(I4296&lt;&gt;FALSE,VLOOKUP(H4296,internet_municipalities!$B$2:$W$226,22,FALSE),"NO INTERNET")</f>
        <v>NO INTERNET</v>
      </c>
      <c r="P4296" s="16" t="str">
        <f t="shared" si="273"/>
        <v>NO INTERNET</v>
      </c>
    </row>
    <row r="4297" spans="1:16" x14ac:dyDescent="0.2">
      <c r="A4297">
        <v>10554</v>
      </c>
      <c r="B4297" t="b">
        <v>0</v>
      </c>
      <c r="C4297" t="s">
        <v>1463</v>
      </c>
      <c r="D4297" t="s">
        <v>5867</v>
      </c>
      <c r="E4297">
        <v>1653</v>
      </c>
      <c r="F4297" t="s">
        <v>1460</v>
      </c>
      <c r="G4297" t="b">
        <v>0</v>
      </c>
      <c r="H4297" t="str">
        <f>VLOOKUP(A4297,all_municipalities!$A$2:$M$445,2,FALSE)</f>
        <v>Tiny, Township of</v>
      </c>
      <c r="I4297" t="b">
        <f>VLOOKUP(A4297,all_municipalities!$A$2:$M$445,9,FALSE)</f>
        <v>0</v>
      </c>
      <c r="J4297" t="b">
        <f>VLOOKUP(A4297,all_municipalities!$A$2:$M$445,13, FALSE)</f>
        <v>0</v>
      </c>
      <c r="K4297" t="str">
        <f t="shared" si="270"/>
        <v>NONE</v>
      </c>
      <c r="L4297">
        <v>0</v>
      </c>
      <c r="M4297" t="str">
        <f t="shared" si="271"/>
        <v>10554 Councillor</v>
      </c>
      <c r="N4297" s="6" t="str">
        <f t="shared" si="272"/>
        <v/>
      </c>
      <c r="O4297" s="15" t="str">
        <f>IF(I4297&lt;&gt;FALSE,VLOOKUP(H4297,internet_municipalities!$B$2:$W$226,22,FALSE),"NO INTERNET")</f>
        <v>NO INTERNET</v>
      </c>
      <c r="P4297" s="16" t="str">
        <f t="shared" si="273"/>
        <v>NO INTERNET</v>
      </c>
    </row>
    <row r="4298" spans="1:16" x14ac:dyDescent="0.2">
      <c r="A4298">
        <v>10554</v>
      </c>
      <c r="B4298" t="b">
        <v>0</v>
      </c>
      <c r="C4298" t="s">
        <v>1463</v>
      </c>
      <c r="D4298" t="s">
        <v>5868</v>
      </c>
      <c r="E4298">
        <v>1180</v>
      </c>
      <c r="F4298" t="s">
        <v>1460</v>
      </c>
      <c r="G4298" t="b">
        <v>0</v>
      </c>
      <c r="H4298" t="str">
        <f>VLOOKUP(A4298,all_municipalities!$A$2:$M$445,2,FALSE)</f>
        <v>Tiny, Township of</v>
      </c>
      <c r="I4298" t="b">
        <f>VLOOKUP(A4298,all_municipalities!$A$2:$M$445,9,FALSE)</f>
        <v>0</v>
      </c>
      <c r="J4298" t="b">
        <f>VLOOKUP(A4298,all_municipalities!$A$2:$M$445,13, FALSE)</f>
        <v>0</v>
      </c>
      <c r="K4298" t="str">
        <f t="shared" si="270"/>
        <v>NONE</v>
      </c>
      <c r="L4298">
        <v>0</v>
      </c>
      <c r="M4298" t="str">
        <f t="shared" si="271"/>
        <v>10554 Councillor</v>
      </c>
      <c r="N4298" s="6" t="str">
        <f t="shared" si="272"/>
        <v/>
      </c>
      <c r="O4298" s="15" t="str">
        <f>IF(I4298&lt;&gt;FALSE,VLOOKUP(H4298,internet_municipalities!$B$2:$W$226,22,FALSE),"NO INTERNET")</f>
        <v>NO INTERNET</v>
      </c>
      <c r="P4298" s="16" t="str">
        <f t="shared" si="273"/>
        <v>NO INTERNET</v>
      </c>
    </row>
    <row r="4299" spans="1:16" x14ac:dyDescent="0.2">
      <c r="A4299">
        <v>10554</v>
      </c>
      <c r="B4299" t="b">
        <v>0</v>
      </c>
      <c r="C4299" t="s">
        <v>1463</v>
      </c>
      <c r="D4299" t="s">
        <v>5869</v>
      </c>
      <c r="E4299">
        <v>1338</v>
      </c>
      <c r="F4299" t="s">
        <v>1460</v>
      </c>
      <c r="G4299" t="b">
        <v>0</v>
      </c>
      <c r="H4299" t="str">
        <f>VLOOKUP(A4299,all_municipalities!$A$2:$M$445,2,FALSE)</f>
        <v>Tiny, Township of</v>
      </c>
      <c r="I4299" t="b">
        <f>VLOOKUP(A4299,all_municipalities!$A$2:$M$445,9,FALSE)</f>
        <v>0</v>
      </c>
      <c r="J4299" t="b">
        <f>VLOOKUP(A4299,all_municipalities!$A$2:$M$445,13, FALSE)</f>
        <v>0</v>
      </c>
      <c r="K4299" t="str">
        <f t="shared" si="270"/>
        <v>NONE</v>
      </c>
      <c r="L4299">
        <v>0</v>
      </c>
      <c r="M4299" t="str">
        <f t="shared" si="271"/>
        <v>10554 Councillor</v>
      </c>
      <c r="N4299" s="6" t="str">
        <f t="shared" si="272"/>
        <v/>
      </c>
      <c r="O4299" s="15" t="str">
        <f>IF(I4299&lt;&gt;FALSE,VLOOKUP(H4299,internet_municipalities!$B$2:$W$226,22,FALSE),"NO INTERNET")</f>
        <v>NO INTERNET</v>
      </c>
      <c r="P4299" s="16" t="str">
        <f t="shared" si="273"/>
        <v>NO INTERNET</v>
      </c>
    </row>
    <row r="4300" spans="1:16" x14ac:dyDescent="0.2">
      <c r="A4300">
        <v>10554</v>
      </c>
      <c r="B4300" t="b">
        <v>0</v>
      </c>
      <c r="C4300" t="s">
        <v>1463</v>
      </c>
      <c r="D4300" t="s">
        <v>5870</v>
      </c>
      <c r="E4300">
        <v>1885</v>
      </c>
      <c r="F4300" t="s">
        <v>1460</v>
      </c>
      <c r="G4300" t="b">
        <v>0</v>
      </c>
      <c r="H4300" t="str">
        <f>VLOOKUP(A4300,all_municipalities!$A$2:$M$445,2,FALSE)</f>
        <v>Tiny, Township of</v>
      </c>
      <c r="I4300" t="b">
        <f>VLOOKUP(A4300,all_municipalities!$A$2:$M$445,9,FALSE)</f>
        <v>0</v>
      </c>
      <c r="J4300" t="b">
        <f>VLOOKUP(A4300,all_municipalities!$A$2:$M$445,13, FALSE)</f>
        <v>0</v>
      </c>
      <c r="K4300" t="str">
        <f t="shared" si="270"/>
        <v>NONE</v>
      </c>
      <c r="L4300">
        <v>0</v>
      </c>
      <c r="M4300" t="str">
        <f t="shared" si="271"/>
        <v>10554 Councillor</v>
      </c>
      <c r="N4300" s="6" t="str">
        <f t="shared" si="272"/>
        <v/>
      </c>
      <c r="O4300" s="15" t="str">
        <f>IF(I4300&lt;&gt;FALSE,VLOOKUP(H4300,internet_municipalities!$B$2:$W$226,22,FALSE),"NO INTERNET")</f>
        <v>NO INTERNET</v>
      </c>
      <c r="P4300" s="16" t="str">
        <f t="shared" si="273"/>
        <v>NO INTERNET</v>
      </c>
    </row>
    <row r="4301" spans="1:16" x14ac:dyDescent="0.2">
      <c r="A4301">
        <v>10554</v>
      </c>
      <c r="B4301" t="b">
        <v>0</v>
      </c>
      <c r="C4301" t="s">
        <v>1463</v>
      </c>
      <c r="D4301" t="s">
        <v>5871</v>
      </c>
      <c r="E4301">
        <v>1825</v>
      </c>
      <c r="F4301" t="s">
        <v>1460</v>
      </c>
      <c r="G4301" t="b">
        <v>0</v>
      </c>
      <c r="H4301" t="str">
        <f>VLOOKUP(A4301,all_municipalities!$A$2:$M$445,2,FALSE)</f>
        <v>Tiny, Township of</v>
      </c>
      <c r="I4301" t="b">
        <f>VLOOKUP(A4301,all_municipalities!$A$2:$M$445,9,FALSE)</f>
        <v>0</v>
      </c>
      <c r="J4301" t="b">
        <f>VLOOKUP(A4301,all_municipalities!$A$2:$M$445,13, FALSE)</f>
        <v>0</v>
      </c>
      <c r="K4301" t="str">
        <f t="shared" si="270"/>
        <v>NONE</v>
      </c>
      <c r="L4301">
        <v>0</v>
      </c>
      <c r="M4301" t="str">
        <f t="shared" si="271"/>
        <v>10554 Councillor</v>
      </c>
      <c r="N4301" s="6" t="str">
        <f t="shared" si="272"/>
        <v/>
      </c>
      <c r="O4301" s="15" t="str">
        <f>IF(I4301&lt;&gt;FALSE,VLOOKUP(H4301,internet_municipalities!$B$2:$W$226,22,FALSE),"NO INTERNET")</f>
        <v>NO INTERNET</v>
      </c>
      <c r="P4301" s="16" t="str">
        <f t="shared" si="273"/>
        <v>NO INTERNET</v>
      </c>
    </row>
    <row r="4302" spans="1:16" x14ac:dyDescent="0.2">
      <c r="A4302">
        <v>15614</v>
      </c>
      <c r="B4302" t="b">
        <v>1</v>
      </c>
      <c r="C4302" t="s">
        <v>5872</v>
      </c>
      <c r="D4302" t="s">
        <v>5873</v>
      </c>
      <c r="E4302">
        <v>8614</v>
      </c>
      <c r="F4302" t="s">
        <v>461</v>
      </c>
      <c r="G4302" t="b">
        <v>1</v>
      </c>
      <c r="H4302" t="str">
        <f>VLOOKUP(A4302,all_municipalities!$A$2:$M$445,2,FALSE)</f>
        <v>Toronto, City of</v>
      </c>
      <c r="I4302" t="b">
        <f>VLOOKUP(A4302,all_municipalities!$A$2:$M$445,9,FALSE)</f>
        <v>0</v>
      </c>
      <c r="J4302" t="b">
        <f>VLOOKUP(A4302,all_municipalities!$A$2:$M$445,13, FALSE)</f>
        <v>0</v>
      </c>
      <c r="K4302" t="str">
        <f t="shared" si="270"/>
        <v>NONE</v>
      </c>
      <c r="L4302">
        <v>0</v>
      </c>
      <c r="M4302" t="str">
        <f t="shared" si="271"/>
        <v>15614 Councillor, Ward 11  University Rosedale</v>
      </c>
      <c r="N4302" s="6" t="str">
        <f t="shared" si="272"/>
        <v/>
      </c>
      <c r="O4302" s="15" t="str">
        <f>IF(I4302&lt;&gt;FALSE,VLOOKUP(H4302,internet_municipalities!$B$2:$W$226,22,FALSE),"NO INTERNET")</f>
        <v>NO INTERNET</v>
      </c>
      <c r="P4302" s="16" t="str">
        <f t="shared" si="273"/>
        <v>NO INTERNET</v>
      </c>
    </row>
    <row r="4303" spans="1:16" x14ac:dyDescent="0.2">
      <c r="A4303">
        <v>15614</v>
      </c>
      <c r="B4303" t="b">
        <v>1</v>
      </c>
      <c r="C4303" t="s">
        <v>5874</v>
      </c>
      <c r="D4303" t="s">
        <v>5875</v>
      </c>
      <c r="E4303">
        <v>16142</v>
      </c>
      <c r="F4303" t="s">
        <v>461</v>
      </c>
      <c r="G4303" t="b">
        <v>1</v>
      </c>
      <c r="H4303" t="str">
        <f>VLOOKUP(A4303,all_municipalities!$A$2:$M$445,2,FALSE)</f>
        <v>Toronto, City of</v>
      </c>
      <c r="I4303" t="b">
        <f>VLOOKUP(A4303,all_municipalities!$A$2:$M$445,9,FALSE)</f>
        <v>0</v>
      </c>
      <c r="J4303" t="b">
        <f>VLOOKUP(A4303,all_municipalities!$A$2:$M$445,13, FALSE)</f>
        <v>0</v>
      </c>
      <c r="K4303" t="str">
        <f t="shared" si="270"/>
        <v>NONE</v>
      </c>
      <c r="L4303">
        <v>0</v>
      </c>
      <c r="M4303" t="str">
        <f t="shared" si="271"/>
        <v>15614 Councillor, Ward 15  Don Valley West</v>
      </c>
      <c r="N4303" s="6" t="str">
        <f t="shared" si="272"/>
        <v/>
      </c>
      <c r="O4303" s="15" t="str">
        <f>IF(I4303&lt;&gt;FALSE,VLOOKUP(H4303,internet_municipalities!$B$2:$W$226,22,FALSE),"NO INTERNET")</f>
        <v>NO INTERNET</v>
      </c>
      <c r="P4303" s="16" t="str">
        <f t="shared" si="273"/>
        <v>NO INTERNET</v>
      </c>
    </row>
    <row r="4304" spans="1:16" x14ac:dyDescent="0.2">
      <c r="A4304">
        <v>15614</v>
      </c>
      <c r="B4304" t="b">
        <v>1</v>
      </c>
      <c r="C4304" t="s">
        <v>5876</v>
      </c>
      <c r="D4304" t="s">
        <v>5877</v>
      </c>
      <c r="E4304">
        <v>8707</v>
      </c>
      <c r="F4304" t="s">
        <v>461</v>
      </c>
      <c r="G4304" t="b">
        <v>1</v>
      </c>
      <c r="H4304" t="str">
        <f>VLOOKUP(A4304,all_municipalities!$A$2:$M$445,2,FALSE)</f>
        <v>Toronto, City of</v>
      </c>
      <c r="I4304" t="b">
        <f>VLOOKUP(A4304,all_municipalities!$A$2:$M$445,9,FALSE)</f>
        <v>0</v>
      </c>
      <c r="J4304" t="b">
        <f>VLOOKUP(A4304,all_municipalities!$A$2:$M$445,13, FALSE)</f>
        <v>0</v>
      </c>
      <c r="K4304" t="str">
        <f t="shared" si="270"/>
        <v>NONE</v>
      </c>
      <c r="L4304">
        <v>0</v>
      </c>
      <c r="M4304" t="str">
        <f t="shared" si="271"/>
        <v>15614 Councillor, Ward 7  Humber River Black Creek</v>
      </c>
      <c r="N4304" s="6" t="str">
        <f t="shared" si="272"/>
        <v/>
      </c>
      <c r="O4304" s="15" t="str">
        <f>IF(I4304&lt;&gt;FALSE,VLOOKUP(H4304,internet_municipalities!$B$2:$W$226,22,FALSE),"NO INTERNET")</f>
        <v>NO INTERNET</v>
      </c>
      <c r="P4304" s="16" t="str">
        <f t="shared" si="273"/>
        <v>NO INTERNET</v>
      </c>
    </row>
    <row r="4305" spans="1:16" x14ac:dyDescent="0.2">
      <c r="A4305">
        <v>15614</v>
      </c>
      <c r="B4305" t="b">
        <v>1</v>
      </c>
      <c r="C4305" t="s">
        <v>5878</v>
      </c>
      <c r="D4305" t="s">
        <v>5879</v>
      </c>
      <c r="E4305">
        <v>12187</v>
      </c>
      <c r="F4305" t="s">
        <v>461</v>
      </c>
      <c r="G4305" t="b">
        <v>1</v>
      </c>
      <c r="H4305" t="str">
        <f>VLOOKUP(A4305,all_municipalities!$A$2:$M$445,2,FALSE)</f>
        <v>Toronto, City of</v>
      </c>
      <c r="I4305" t="b">
        <f>VLOOKUP(A4305,all_municipalities!$A$2:$M$445,9,FALSE)</f>
        <v>0</v>
      </c>
      <c r="J4305" t="b">
        <f>VLOOKUP(A4305,all_municipalities!$A$2:$M$445,13, FALSE)</f>
        <v>0</v>
      </c>
      <c r="K4305" t="str">
        <f t="shared" si="270"/>
        <v>NONE</v>
      </c>
      <c r="L4305">
        <v>0</v>
      </c>
      <c r="M4305" t="str">
        <f t="shared" si="271"/>
        <v>15614 Councillor, Ward 6  York Centre</v>
      </c>
      <c r="N4305" s="6" t="str">
        <f t="shared" si="272"/>
        <v/>
      </c>
      <c r="O4305" s="15" t="str">
        <f>IF(I4305&lt;&gt;FALSE,VLOOKUP(H4305,internet_municipalities!$B$2:$W$226,22,FALSE),"NO INTERNET")</f>
        <v>NO INTERNET</v>
      </c>
      <c r="P4305" s="16" t="str">
        <f t="shared" si="273"/>
        <v>NO INTERNET</v>
      </c>
    </row>
    <row r="4306" spans="1:16" x14ac:dyDescent="0.2">
      <c r="A4306">
        <v>15614</v>
      </c>
      <c r="B4306" t="b">
        <v>1</v>
      </c>
      <c r="C4306" t="s">
        <v>5880</v>
      </c>
      <c r="D4306" t="s">
        <v>5881</v>
      </c>
      <c r="E4306">
        <v>10077</v>
      </c>
      <c r="F4306" t="s">
        <v>461</v>
      </c>
      <c r="G4306" t="b">
        <v>1</v>
      </c>
      <c r="H4306" t="str">
        <f>VLOOKUP(A4306,all_municipalities!$A$2:$M$445,2,FALSE)</f>
        <v>Toronto, City of</v>
      </c>
      <c r="I4306" t="b">
        <f>VLOOKUP(A4306,all_municipalities!$A$2:$M$445,9,FALSE)</f>
        <v>0</v>
      </c>
      <c r="J4306" t="b">
        <f>VLOOKUP(A4306,all_municipalities!$A$2:$M$445,13, FALSE)</f>
        <v>0</v>
      </c>
      <c r="K4306" t="str">
        <f t="shared" si="270"/>
        <v>NONE</v>
      </c>
      <c r="L4306">
        <v>0</v>
      </c>
      <c r="M4306" t="str">
        <f t="shared" si="271"/>
        <v>15614 Councillor, Ward 5  York South Weston</v>
      </c>
      <c r="N4306" s="6" t="str">
        <f t="shared" si="272"/>
        <v/>
      </c>
      <c r="O4306" s="15" t="str">
        <f>IF(I4306&lt;&gt;FALSE,VLOOKUP(H4306,internet_municipalities!$B$2:$W$226,22,FALSE),"NO INTERNET")</f>
        <v>NO INTERNET</v>
      </c>
      <c r="P4306" s="16" t="str">
        <f t="shared" si="273"/>
        <v>NO INTERNET</v>
      </c>
    </row>
    <row r="4307" spans="1:16" x14ac:dyDescent="0.2">
      <c r="A4307">
        <v>15614</v>
      </c>
      <c r="B4307" t="b">
        <v>1</v>
      </c>
      <c r="C4307" t="s">
        <v>5882</v>
      </c>
      <c r="D4307" t="s">
        <v>5883</v>
      </c>
      <c r="E4307">
        <v>8216</v>
      </c>
      <c r="F4307" t="s">
        <v>461</v>
      </c>
      <c r="G4307" t="b">
        <v>1</v>
      </c>
      <c r="H4307" t="str">
        <f>VLOOKUP(A4307,all_municipalities!$A$2:$M$445,2,FALSE)</f>
        <v>Toronto, City of</v>
      </c>
      <c r="I4307" t="b">
        <f>VLOOKUP(A4307,all_municipalities!$A$2:$M$445,9,FALSE)</f>
        <v>0</v>
      </c>
      <c r="J4307" t="b">
        <f>VLOOKUP(A4307,all_municipalities!$A$2:$M$445,13, FALSE)</f>
        <v>0</v>
      </c>
      <c r="K4307" t="str">
        <f t="shared" si="270"/>
        <v>NONE</v>
      </c>
      <c r="L4307">
        <v>0</v>
      </c>
      <c r="M4307" t="str">
        <f t="shared" si="271"/>
        <v>15614 Councillor, Ward 20  Scarborough Southwest</v>
      </c>
      <c r="N4307" s="6" t="str">
        <f t="shared" si="272"/>
        <v/>
      </c>
      <c r="O4307" s="15" t="str">
        <f>IF(I4307&lt;&gt;FALSE,VLOOKUP(H4307,internet_municipalities!$B$2:$W$226,22,FALSE),"NO INTERNET")</f>
        <v>NO INTERNET</v>
      </c>
      <c r="P4307" s="16" t="str">
        <f t="shared" si="273"/>
        <v>NO INTERNET</v>
      </c>
    </row>
    <row r="4308" spans="1:16" x14ac:dyDescent="0.2">
      <c r="A4308">
        <v>15614</v>
      </c>
      <c r="B4308" t="b">
        <v>1</v>
      </c>
      <c r="C4308" t="s">
        <v>5884</v>
      </c>
      <c r="D4308" t="s">
        <v>5885</v>
      </c>
      <c r="E4308">
        <v>17109</v>
      </c>
      <c r="F4308" t="s">
        <v>461</v>
      </c>
      <c r="G4308" t="b">
        <v>1</v>
      </c>
      <c r="H4308" t="str">
        <f>VLOOKUP(A4308,all_municipalities!$A$2:$M$445,2,FALSE)</f>
        <v>Toronto, City of</v>
      </c>
      <c r="I4308" t="b">
        <f>VLOOKUP(A4308,all_municipalities!$A$2:$M$445,9,FALSE)</f>
        <v>0</v>
      </c>
      <c r="J4308" t="b">
        <f>VLOOKUP(A4308,all_municipalities!$A$2:$M$445,13, FALSE)</f>
        <v>0</v>
      </c>
      <c r="K4308" t="str">
        <f t="shared" si="270"/>
        <v>NONE</v>
      </c>
      <c r="L4308">
        <v>0</v>
      </c>
      <c r="M4308" t="str">
        <f t="shared" si="271"/>
        <v>15614 Councillor, Ward 8  Eglinton Lawrence</v>
      </c>
      <c r="N4308" s="6" t="str">
        <f t="shared" si="272"/>
        <v/>
      </c>
      <c r="O4308" s="15" t="str">
        <f>IF(I4308&lt;&gt;FALSE,VLOOKUP(H4308,internet_municipalities!$B$2:$W$226,22,FALSE),"NO INTERNET")</f>
        <v>NO INTERNET</v>
      </c>
      <c r="P4308" s="16" t="str">
        <f t="shared" si="273"/>
        <v>NO INTERNET</v>
      </c>
    </row>
    <row r="4309" spans="1:16" x14ac:dyDescent="0.2">
      <c r="A4309">
        <v>15614</v>
      </c>
      <c r="B4309" t="b">
        <v>1</v>
      </c>
      <c r="C4309" t="s">
        <v>5886</v>
      </c>
      <c r="D4309" t="s">
        <v>5887</v>
      </c>
      <c r="E4309">
        <v>8337</v>
      </c>
      <c r="F4309" t="s">
        <v>461</v>
      </c>
      <c r="G4309" t="b">
        <v>1</v>
      </c>
      <c r="H4309" t="str">
        <f>VLOOKUP(A4309,all_municipalities!$A$2:$M$445,2,FALSE)</f>
        <v>Toronto, City of</v>
      </c>
      <c r="I4309" t="b">
        <f>VLOOKUP(A4309,all_municipalities!$A$2:$M$445,9,FALSE)</f>
        <v>0</v>
      </c>
      <c r="J4309" t="b">
        <f>VLOOKUP(A4309,all_municipalities!$A$2:$M$445,13, FALSE)</f>
        <v>0</v>
      </c>
      <c r="K4309" t="str">
        <f t="shared" si="270"/>
        <v>NONE</v>
      </c>
      <c r="L4309">
        <v>0</v>
      </c>
      <c r="M4309" t="str">
        <f t="shared" si="271"/>
        <v>15614 Councillor, Ward 18  Willowdale</v>
      </c>
      <c r="N4309" s="6" t="str">
        <f t="shared" si="272"/>
        <v/>
      </c>
      <c r="O4309" s="15" t="str">
        <f>IF(I4309&lt;&gt;FALSE,VLOOKUP(H4309,internet_municipalities!$B$2:$W$226,22,FALSE),"NO INTERNET")</f>
        <v>NO INTERNET</v>
      </c>
      <c r="P4309" s="16" t="str">
        <f t="shared" si="273"/>
        <v>NO INTERNET</v>
      </c>
    </row>
    <row r="4310" spans="1:16" x14ac:dyDescent="0.2">
      <c r="A4310">
        <v>15614</v>
      </c>
      <c r="B4310" t="b">
        <v>1</v>
      </c>
      <c r="C4310" t="s">
        <v>5888</v>
      </c>
      <c r="D4310" t="s">
        <v>5889</v>
      </c>
      <c r="E4310">
        <v>12897</v>
      </c>
      <c r="F4310" t="s">
        <v>461</v>
      </c>
      <c r="G4310" t="b">
        <v>1</v>
      </c>
      <c r="H4310" t="str">
        <f>VLOOKUP(A4310,all_municipalities!$A$2:$M$445,2,FALSE)</f>
        <v>Toronto, City of</v>
      </c>
      <c r="I4310" t="b">
        <f>VLOOKUP(A4310,all_municipalities!$A$2:$M$445,9,FALSE)</f>
        <v>0</v>
      </c>
      <c r="J4310" t="b">
        <f>VLOOKUP(A4310,all_municipalities!$A$2:$M$445,13, FALSE)</f>
        <v>0</v>
      </c>
      <c r="K4310" t="str">
        <f t="shared" si="270"/>
        <v>NONE</v>
      </c>
      <c r="L4310">
        <v>0</v>
      </c>
      <c r="M4310" t="str">
        <f t="shared" si="271"/>
        <v>15614 Councillor, Ward 17  Don Valley North</v>
      </c>
      <c r="N4310" s="6" t="str">
        <f t="shared" si="272"/>
        <v/>
      </c>
      <c r="O4310" s="15" t="str">
        <f>IF(I4310&lt;&gt;FALSE,VLOOKUP(H4310,internet_municipalities!$B$2:$W$226,22,FALSE),"NO INTERNET")</f>
        <v>NO INTERNET</v>
      </c>
      <c r="P4310" s="16" t="str">
        <f t="shared" si="273"/>
        <v>NO INTERNET</v>
      </c>
    </row>
    <row r="4311" spans="1:16" x14ac:dyDescent="0.2">
      <c r="A4311">
        <v>15614</v>
      </c>
      <c r="B4311" t="b">
        <v>1</v>
      </c>
      <c r="C4311" t="s">
        <v>5890</v>
      </c>
      <c r="D4311" t="s">
        <v>5891</v>
      </c>
      <c r="E4311">
        <v>8147</v>
      </c>
      <c r="F4311" t="s">
        <v>461</v>
      </c>
      <c r="G4311" t="b">
        <v>1</v>
      </c>
      <c r="H4311" t="str">
        <f>VLOOKUP(A4311,all_municipalities!$A$2:$M$445,2,FALSE)</f>
        <v>Toronto, City of</v>
      </c>
      <c r="I4311" t="b">
        <f>VLOOKUP(A4311,all_municipalities!$A$2:$M$445,9,FALSE)</f>
        <v>0</v>
      </c>
      <c r="J4311" t="b">
        <f>VLOOKUP(A4311,all_municipalities!$A$2:$M$445,13, FALSE)</f>
        <v>0</v>
      </c>
      <c r="K4311" t="str">
        <f t="shared" si="270"/>
        <v>NONE</v>
      </c>
      <c r="L4311">
        <v>0</v>
      </c>
      <c r="M4311" t="str">
        <f t="shared" si="271"/>
        <v>15614 Councillor, Ward 16  Don Valley East</v>
      </c>
      <c r="N4311" s="6" t="str">
        <f t="shared" si="272"/>
        <v/>
      </c>
      <c r="O4311" s="15" t="str">
        <f>IF(I4311&lt;&gt;FALSE,VLOOKUP(H4311,internet_municipalities!$B$2:$W$226,22,FALSE),"NO INTERNET")</f>
        <v>NO INTERNET</v>
      </c>
      <c r="P4311" s="16" t="str">
        <f t="shared" si="273"/>
        <v>NO INTERNET</v>
      </c>
    </row>
    <row r="4312" spans="1:16" x14ac:dyDescent="0.2">
      <c r="A4312">
        <v>15614</v>
      </c>
      <c r="B4312" t="b">
        <v>1</v>
      </c>
      <c r="C4312" t="s">
        <v>5892</v>
      </c>
      <c r="D4312" t="s">
        <v>5893</v>
      </c>
      <c r="E4312">
        <v>15169</v>
      </c>
      <c r="F4312" t="s">
        <v>461</v>
      </c>
      <c r="G4312" t="b">
        <v>1</v>
      </c>
      <c r="H4312" t="str">
        <f>VLOOKUP(A4312,all_municipalities!$A$2:$M$445,2,FALSE)</f>
        <v>Toronto, City of</v>
      </c>
      <c r="I4312" t="b">
        <f>VLOOKUP(A4312,all_municipalities!$A$2:$M$445,9,FALSE)</f>
        <v>0</v>
      </c>
      <c r="J4312" t="b">
        <f>VLOOKUP(A4312,all_municipalities!$A$2:$M$445,13, FALSE)</f>
        <v>0</v>
      </c>
      <c r="K4312" t="str">
        <f t="shared" si="270"/>
        <v>NONE</v>
      </c>
      <c r="L4312">
        <v>0</v>
      </c>
      <c r="M4312" t="str">
        <f t="shared" si="271"/>
        <v>15614 Councillor, Ward 19  Beaches East York</v>
      </c>
      <c r="N4312" s="6" t="str">
        <f t="shared" si="272"/>
        <v/>
      </c>
      <c r="O4312" s="15" t="str">
        <f>IF(I4312&lt;&gt;FALSE,VLOOKUP(H4312,internet_municipalities!$B$2:$W$226,22,FALSE),"NO INTERNET")</f>
        <v>NO INTERNET</v>
      </c>
      <c r="P4312" s="16" t="str">
        <f t="shared" si="273"/>
        <v>NO INTERNET</v>
      </c>
    </row>
    <row r="4313" spans="1:16" x14ac:dyDescent="0.2">
      <c r="A4313">
        <v>15614</v>
      </c>
      <c r="B4313" t="b">
        <v>1</v>
      </c>
      <c r="C4313" t="s">
        <v>5894</v>
      </c>
      <c r="D4313" t="s">
        <v>1659</v>
      </c>
      <c r="E4313">
        <v>9977</v>
      </c>
      <c r="F4313" t="s">
        <v>461</v>
      </c>
      <c r="G4313" t="b">
        <v>1</v>
      </c>
      <c r="H4313" t="str">
        <f>VLOOKUP(A4313,all_municipalities!$A$2:$M$445,2,FALSE)</f>
        <v>Toronto, City of</v>
      </c>
      <c r="I4313" t="b">
        <f>VLOOKUP(A4313,all_municipalities!$A$2:$M$445,9,FALSE)</f>
        <v>0</v>
      </c>
      <c r="J4313" t="b">
        <f>VLOOKUP(A4313,all_municipalities!$A$2:$M$445,13, FALSE)</f>
        <v>0</v>
      </c>
      <c r="K4313" t="str">
        <f t="shared" si="270"/>
        <v>NONE</v>
      </c>
      <c r="L4313">
        <v>0</v>
      </c>
      <c r="M4313" t="str">
        <f t="shared" si="271"/>
        <v>15614 Councillor, Ward 21  Scarborough Centre</v>
      </c>
      <c r="N4313" s="6" t="str">
        <f t="shared" si="272"/>
        <v/>
      </c>
      <c r="O4313" s="15" t="str">
        <f>IF(I4313&lt;&gt;FALSE,VLOOKUP(H4313,internet_municipalities!$B$2:$W$226,22,FALSE),"NO INTERNET")</f>
        <v>NO INTERNET</v>
      </c>
      <c r="P4313" s="16" t="str">
        <f t="shared" si="273"/>
        <v>NO INTERNET</v>
      </c>
    </row>
    <row r="4314" spans="1:16" x14ac:dyDescent="0.2">
      <c r="A4314">
        <v>15614</v>
      </c>
      <c r="B4314" t="b">
        <v>1</v>
      </c>
      <c r="C4314" t="s">
        <v>5895</v>
      </c>
      <c r="D4314" t="s">
        <v>5896</v>
      </c>
      <c r="E4314">
        <v>11149</v>
      </c>
      <c r="F4314" t="s">
        <v>461</v>
      </c>
      <c r="G4314" t="b">
        <v>1</v>
      </c>
      <c r="H4314" t="str">
        <f>VLOOKUP(A4314,all_municipalities!$A$2:$M$445,2,FALSE)</f>
        <v>Toronto, City of</v>
      </c>
      <c r="I4314" t="b">
        <f>VLOOKUP(A4314,all_municipalities!$A$2:$M$445,9,FALSE)</f>
        <v>0</v>
      </c>
      <c r="J4314" t="b">
        <f>VLOOKUP(A4314,all_municipalities!$A$2:$M$445,13, FALSE)</f>
        <v>0</v>
      </c>
      <c r="K4314" t="str">
        <f t="shared" si="270"/>
        <v>NONE</v>
      </c>
      <c r="L4314">
        <v>0</v>
      </c>
      <c r="M4314" t="str">
        <f t="shared" si="271"/>
        <v>15614 Councillor, Ward 4  Parkdale High Park</v>
      </c>
      <c r="N4314" s="6" t="str">
        <f t="shared" si="272"/>
        <v/>
      </c>
      <c r="O4314" s="15" t="str">
        <f>IF(I4314&lt;&gt;FALSE,VLOOKUP(H4314,internet_municipalities!$B$2:$W$226,22,FALSE),"NO INTERNET")</f>
        <v>NO INTERNET</v>
      </c>
      <c r="P4314" s="16" t="str">
        <f t="shared" si="273"/>
        <v>NO INTERNET</v>
      </c>
    </row>
    <row r="4315" spans="1:16" x14ac:dyDescent="0.2">
      <c r="A4315">
        <v>15614</v>
      </c>
      <c r="B4315" t="b">
        <v>1</v>
      </c>
      <c r="C4315" t="s">
        <v>5897</v>
      </c>
      <c r="D4315" t="s">
        <v>5898</v>
      </c>
      <c r="E4315">
        <v>5315</v>
      </c>
      <c r="F4315" t="s">
        <v>461</v>
      </c>
      <c r="G4315" t="b">
        <v>1</v>
      </c>
      <c r="H4315" t="str">
        <f>VLOOKUP(A4315,all_municipalities!$A$2:$M$445,2,FALSE)</f>
        <v>Toronto, City of</v>
      </c>
      <c r="I4315" t="b">
        <f>VLOOKUP(A4315,all_municipalities!$A$2:$M$445,9,FALSE)</f>
        <v>0</v>
      </c>
      <c r="J4315" t="b">
        <f>VLOOKUP(A4315,all_municipalities!$A$2:$M$445,13, FALSE)</f>
        <v>0</v>
      </c>
      <c r="K4315" t="str">
        <f t="shared" si="270"/>
        <v>NONE</v>
      </c>
      <c r="L4315">
        <v>0</v>
      </c>
      <c r="M4315" t="str">
        <f t="shared" si="271"/>
        <v>15614 Councillor, Ward 23  Scarborough North</v>
      </c>
      <c r="N4315" s="6" t="str">
        <f t="shared" si="272"/>
        <v/>
      </c>
      <c r="O4315" s="15" t="str">
        <f>IF(I4315&lt;&gt;FALSE,VLOOKUP(H4315,internet_municipalities!$B$2:$W$226,22,FALSE),"NO INTERNET")</f>
        <v>NO INTERNET</v>
      </c>
      <c r="P4315" s="16" t="str">
        <f t="shared" si="273"/>
        <v>NO INTERNET</v>
      </c>
    </row>
    <row r="4316" spans="1:16" x14ac:dyDescent="0.2">
      <c r="A4316">
        <v>15614</v>
      </c>
      <c r="B4316" t="b">
        <v>1</v>
      </c>
      <c r="C4316" t="s">
        <v>5899</v>
      </c>
      <c r="D4316" t="s">
        <v>5900</v>
      </c>
      <c r="E4316">
        <v>15271</v>
      </c>
      <c r="F4316" t="s">
        <v>461</v>
      </c>
      <c r="G4316" t="b">
        <v>1</v>
      </c>
      <c r="H4316" t="str">
        <f>VLOOKUP(A4316,all_municipalities!$A$2:$M$445,2,FALSE)</f>
        <v>Toronto, City of</v>
      </c>
      <c r="I4316" t="b">
        <f>VLOOKUP(A4316,all_municipalities!$A$2:$M$445,9,FALSE)</f>
        <v>0</v>
      </c>
      <c r="J4316" t="b">
        <f>VLOOKUP(A4316,all_municipalities!$A$2:$M$445,13, FALSE)</f>
        <v>0</v>
      </c>
      <c r="K4316" t="str">
        <f t="shared" si="270"/>
        <v>NONE</v>
      </c>
      <c r="L4316">
        <v>0</v>
      </c>
      <c r="M4316" t="str">
        <f t="shared" si="271"/>
        <v>15614 Councillor, Ward 3  Etobicoke Lakeshore</v>
      </c>
      <c r="N4316" s="6" t="str">
        <f t="shared" si="272"/>
        <v/>
      </c>
      <c r="O4316" s="15" t="str">
        <f>IF(I4316&lt;&gt;FALSE,VLOOKUP(H4316,internet_municipalities!$B$2:$W$226,22,FALSE),"NO INTERNET")</f>
        <v>NO INTERNET</v>
      </c>
      <c r="P4316" s="16" t="str">
        <f t="shared" si="273"/>
        <v>NO INTERNET</v>
      </c>
    </row>
    <row r="4317" spans="1:16" x14ac:dyDescent="0.2">
      <c r="A4317">
        <v>15614</v>
      </c>
      <c r="B4317" t="b">
        <v>1</v>
      </c>
      <c r="C4317" t="s">
        <v>5901</v>
      </c>
      <c r="D4317" t="s">
        <v>5902</v>
      </c>
      <c r="E4317">
        <v>10457</v>
      </c>
      <c r="F4317" t="s">
        <v>461</v>
      </c>
      <c r="G4317" t="b">
        <v>1</v>
      </c>
      <c r="H4317" t="str">
        <f>VLOOKUP(A4317,all_municipalities!$A$2:$M$445,2,FALSE)</f>
        <v>Toronto, City of</v>
      </c>
      <c r="I4317" t="b">
        <f>VLOOKUP(A4317,all_municipalities!$A$2:$M$445,9,FALSE)</f>
        <v>0</v>
      </c>
      <c r="J4317" t="b">
        <f>VLOOKUP(A4317,all_municipalities!$A$2:$M$445,13, FALSE)</f>
        <v>0</v>
      </c>
      <c r="K4317" t="str">
        <f t="shared" si="270"/>
        <v>NONE</v>
      </c>
      <c r="L4317">
        <v>0</v>
      </c>
      <c r="M4317" t="str">
        <f t="shared" si="271"/>
        <v>15614 Councillor, Ward 13  Toronto Centre</v>
      </c>
      <c r="N4317" s="6" t="str">
        <f t="shared" si="272"/>
        <v/>
      </c>
      <c r="O4317" s="15" t="str">
        <f>IF(I4317&lt;&gt;FALSE,VLOOKUP(H4317,internet_municipalities!$B$2:$W$226,22,FALSE),"NO INTERNET")</f>
        <v>NO INTERNET</v>
      </c>
      <c r="P4317" s="16" t="str">
        <f t="shared" si="273"/>
        <v>NO INTERNET</v>
      </c>
    </row>
    <row r="4318" spans="1:16" x14ac:dyDescent="0.2">
      <c r="A4318">
        <v>15614</v>
      </c>
      <c r="B4318" t="b">
        <v>1</v>
      </c>
      <c r="C4318" t="s">
        <v>5903</v>
      </c>
      <c r="D4318" t="s">
        <v>5904</v>
      </c>
      <c r="E4318">
        <v>14168</v>
      </c>
      <c r="F4318" t="s">
        <v>461</v>
      </c>
      <c r="G4318" t="b">
        <v>1</v>
      </c>
      <c r="H4318" t="str">
        <f>VLOOKUP(A4318,all_municipalities!$A$2:$M$445,2,FALSE)</f>
        <v>Toronto, City of</v>
      </c>
      <c r="I4318" t="b">
        <f>VLOOKUP(A4318,all_municipalities!$A$2:$M$445,9,FALSE)</f>
        <v>0</v>
      </c>
      <c r="J4318" t="b">
        <f>VLOOKUP(A4318,all_municipalities!$A$2:$M$445,13, FALSE)</f>
        <v>0</v>
      </c>
      <c r="K4318" t="str">
        <f t="shared" si="270"/>
        <v>NONE</v>
      </c>
      <c r="L4318">
        <v>0</v>
      </c>
      <c r="M4318" t="str">
        <f t="shared" si="271"/>
        <v>15614 Councillor, Ward 25  Scarborough Rouge Park</v>
      </c>
      <c r="N4318" s="6" t="str">
        <f t="shared" si="272"/>
        <v/>
      </c>
      <c r="O4318" s="15" t="str">
        <f>IF(I4318&lt;&gt;FALSE,VLOOKUP(H4318,internet_municipalities!$B$2:$W$226,22,FALSE),"NO INTERNET")</f>
        <v>NO INTERNET</v>
      </c>
      <c r="P4318" s="16" t="str">
        <f t="shared" si="273"/>
        <v>NO INTERNET</v>
      </c>
    </row>
    <row r="4319" spans="1:16" x14ac:dyDescent="0.2">
      <c r="A4319">
        <v>15614</v>
      </c>
      <c r="B4319" t="b">
        <v>1</v>
      </c>
      <c r="C4319" t="s">
        <v>5905</v>
      </c>
      <c r="D4319" t="s">
        <v>5906</v>
      </c>
      <c r="E4319">
        <v>22670</v>
      </c>
      <c r="F4319" t="s">
        <v>461</v>
      </c>
      <c r="G4319" t="b">
        <v>1</v>
      </c>
      <c r="H4319" t="str">
        <f>VLOOKUP(A4319,all_municipalities!$A$2:$M$445,2,FALSE)</f>
        <v>Toronto, City of</v>
      </c>
      <c r="I4319" t="b">
        <f>VLOOKUP(A4319,all_municipalities!$A$2:$M$445,9,FALSE)</f>
        <v>0</v>
      </c>
      <c r="J4319" t="b">
        <f>VLOOKUP(A4319,all_municipalities!$A$2:$M$445,13, FALSE)</f>
        <v>0</v>
      </c>
      <c r="K4319" t="str">
        <f t="shared" si="270"/>
        <v>NONE</v>
      </c>
      <c r="L4319">
        <v>0</v>
      </c>
      <c r="M4319" t="str">
        <f t="shared" si="271"/>
        <v>15614 Councillor, Ward 12  Toronto St Pauls</v>
      </c>
      <c r="N4319" s="6" t="str">
        <f t="shared" si="272"/>
        <v/>
      </c>
      <c r="O4319" s="15" t="str">
        <f>IF(I4319&lt;&gt;FALSE,VLOOKUP(H4319,internet_municipalities!$B$2:$W$226,22,FALSE),"NO INTERNET")</f>
        <v>NO INTERNET</v>
      </c>
      <c r="P4319" s="16" t="str">
        <f t="shared" si="273"/>
        <v>NO INTERNET</v>
      </c>
    </row>
    <row r="4320" spans="1:16" x14ac:dyDescent="0.2">
      <c r="A4320">
        <v>15614</v>
      </c>
      <c r="B4320" t="b">
        <v>1</v>
      </c>
      <c r="C4320" t="s">
        <v>5907</v>
      </c>
      <c r="D4320" t="s">
        <v>5908</v>
      </c>
      <c r="E4320">
        <v>8228</v>
      </c>
      <c r="F4320" t="s">
        <v>461</v>
      </c>
      <c r="G4320" t="b">
        <v>1</v>
      </c>
      <c r="H4320" t="str">
        <f>VLOOKUP(A4320,all_municipalities!$A$2:$M$445,2,FALSE)</f>
        <v>Toronto, City of</v>
      </c>
      <c r="I4320" t="b">
        <f>VLOOKUP(A4320,all_municipalities!$A$2:$M$445,9,FALSE)</f>
        <v>0</v>
      </c>
      <c r="J4320" t="b">
        <f>VLOOKUP(A4320,all_municipalities!$A$2:$M$445,13, FALSE)</f>
        <v>0</v>
      </c>
      <c r="K4320" t="str">
        <f t="shared" si="270"/>
        <v>NONE</v>
      </c>
      <c r="L4320">
        <v>0</v>
      </c>
      <c r="M4320" t="str">
        <f t="shared" si="271"/>
        <v>15614 Councillor, Ward 22  Scarborough Agincourt</v>
      </c>
      <c r="N4320" s="6" t="str">
        <f t="shared" si="272"/>
        <v/>
      </c>
      <c r="O4320" s="15" t="str">
        <f>IF(I4320&lt;&gt;FALSE,VLOOKUP(H4320,internet_municipalities!$B$2:$W$226,22,FALSE),"NO INTERNET")</f>
        <v>NO INTERNET</v>
      </c>
      <c r="P4320" s="16" t="str">
        <f t="shared" si="273"/>
        <v>NO INTERNET</v>
      </c>
    </row>
    <row r="4321" spans="1:16" x14ac:dyDescent="0.2">
      <c r="A4321">
        <v>15614</v>
      </c>
      <c r="B4321" t="b">
        <v>1</v>
      </c>
      <c r="C4321" t="s">
        <v>5909</v>
      </c>
      <c r="D4321" t="s">
        <v>5910</v>
      </c>
      <c r="E4321">
        <v>8033</v>
      </c>
      <c r="F4321" t="s">
        <v>461</v>
      </c>
      <c r="G4321" t="b">
        <v>1</v>
      </c>
      <c r="H4321" t="str">
        <f>VLOOKUP(A4321,all_municipalities!$A$2:$M$445,2,FALSE)</f>
        <v>Toronto, City of</v>
      </c>
      <c r="I4321" t="b">
        <f>VLOOKUP(A4321,all_municipalities!$A$2:$M$445,9,FALSE)</f>
        <v>0</v>
      </c>
      <c r="J4321" t="b">
        <f>VLOOKUP(A4321,all_municipalities!$A$2:$M$445,13, FALSE)</f>
        <v>0</v>
      </c>
      <c r="K4321" t="str">
        <f t="shared" si="270"/>
        <v>NONE</v>
      </c>
      <c r="L4321">
        <v>0</v>
      </c>
      <c r="M4321" t="str">
        <f t="shared" si="271"/>
        <v>15614 Councillor, Ward 10  Spadina Fort York</v>
      </c>
      <c r="N4321" s="6" t="str">
        <f t="shared" si="272"/>
        <v/>
      </c>
      <c r="O4321" s="15" t="str">
        <f>IF(I4321&lt;&gt;FALSE,VLOOKUP(H4321,internet_municipalities!$B$2:$W$226,22,FALSE),"NO INTERNET")</f>
        <v>NO INTERNET</v>
      </c>
      <c r="P4321" s="16" t="str">
        <f t="shared" si="273"/>
        <v>NO INTERNET</v>
      </c>
    </row>
    <row r="4322" spans="1:16" x14ac:dyDescent="0.2">
      <c r="A4322">
        <v>15614</v>
      </c>
      <c r="B4322" t="b">
        <v>1</v>
      </c>
      <c r="C4322" t="s">
        <v>5911</v>
      </c>
      <c r="D4322" t="s">
        <v>5912</v>
      </c>
      <c r="E4322">
        <v>18559</v>
      </c>
      <c r="F4322" t="s">
        <v>461</v>
      </c>
      <c r="G4322" t="b">
        <v>1</v>
      </c>
      <c r="H4322" t="str">
        <f>VLOOKUP(A4322,all_municipalities!$A$2:$M$445,2,FALSE)</f>
        <v>Toronto, City of</v>
      </c>
      <c r="I4322" t="b">
        <f>VLOOKUP(A4322,all_municipalities!$A$2:$M$445,9,FALSE)</f>
        <v>0</v>
      </c>
      <c r="J4322" t="b">
        <f>VLOOKUP(A4322,all_municipalities!$A$2:$M$445,13, FALSE)</f>
        <v>0</v>
      </c>
      <c r="K4322" t="str">
        <f t="shared" si="270"/>
        <v>NONE</v>
      </c>
      <c r="L4322">
        <v>0</v>
      </c>
      <c r="M4322" t="str">
        <f t="shared" si="271"/>
        <v>15614 Councillor, Ward 2  Etobicoke Centre</v>
      </c>
      <c r="N4322" s="6" t="str">
        <f t="shared" si="272"/>
        <v/>
      </c>
      <c r="O4322" s="15" t="str">
        <f>IF(I4322&lt;&gt;FALSE,VLOOKUP(H4322,internet_municipalities!$B$2:$W$226,22,FALSE),"NO INTERNET")</f>
        <v>NO INTERNET</v>
      </c>
      <c r="P4322" s="16" t="str">
        <f t="shared" si="273"/>
        <v>NO INTERNET</v>
      </c>
    </row>
    <row r="4323" spans="1:16" x14ac:dyDescent="0.2">
      <c r="A4323">
        <v>15614</v>
      </c>
      <c r="B4323" t="b">
        <v>1</v>
      </c>
      <c r="C4323" t="s">
        <v>5913</v>
      </c>
      <c r="D4323" t="s">
        <v>5914</v>
      </c>
      <c r="E4323">
        <v>20305</v>
      </c>
      <c r="F4323" t="s">
        <v>461</v>
      </c>
      <c r="G4323" t="b">
        <v>1</v>
      </c>
      <c r="H4323" t="str">
        <f>VLOOKUP(A4323,all_municipalities!$A$2:$M$445,2,FALSE)</f>
        <v>Toronto, City of</v>
      </c>
      <c r="I4323" t="b">
        <f>VLOOKUP(A4323,all_municipalities!$A$2:$M$445,9,FALSE)</f>
        <v>0</v>
      </c>
      <c r="J4323" t="b">
        <f>VLOOKUP(A4323,all_municipalities!$A$2:$M$445,13, FALSE)</f>
        <v>0</v>
      </c>
      <c r="K4323" t="str">
        <f t="shared" si="270"/>
        <v>NONE</v>
      </c>
      <c r="L4323">
        <v>0</v>
      </c>
      <c r="M4323" t="str">
        <f t="shared" si="271"/>
        <v>15614 Councillor, Ward 14  Toronto Danforth</v>
      </c>
      <c r="N4323" s="6" t="str">
        <f t="shared" si="272"/>
        <v/>
      </c>
      <c r="O4323" s="15" t="str">
        <f>IF(I4323&lt;&gt;FALSE,VLOOKUP(H4323,internet_municipalities!$B$2:$W$226,22,FALSE),"NO INTERNET")</f>
        <v>NO INTERNET</v>
      </c>
      <c r="P4323" s="16" t="str">
        <f t="shared" si="273"/>
        <v>NO INTERNET</v>
      </c>
    </row>
    <row r="4324" spans="1:16" x14ac:dyDescent="0.2">
      <c r="A4324">
        <v>15614</v>
      </c>
      <c r="B4324" t="b">
        <v>1</v>
      </c>
      <c r="C4324" t="s">
        <v>5915</v>
      </c>
      <c r="D4324" t="s">
        <v>5916</v>
      </c>
      <c r="E4324">
        <v>6815</v>
      </c>
      <c r="F4324" t="s">
        <v>461</v>
      </c>
      <c r="G4324" t="b">
        <v>1</v>
      </c>
      <c r="H4324" t="str">
        <f>VLOOKUP(A4324,all_municipalities!$A$2:$M$445,2,FALSE)</f>
        <v>Toronto, City of</v>
      </c>
      <c r="I4324" t="b">
        <f>VLOOKUP(A4324,all_municipalities!$A$2:$M$445,9,FALSE)</f>
        <v>0</v>
      </c>
      <c r="J4324" t="b">
        <f>VLOOKUP(A4324,all_municipalities!$A$2:$M$445,13, FALSE)</f>
        <v>0</v>
      </c>
      <c r="K4324" t="str">
        <f t="shared" si="270"/>
        <v>NONE</v>
      </c>
      <c r="L4324">
        <v>0</v>
      </c>
      <c r="M4324" t="str">
        <f t="shared" si="271"/>
        <v>15614 Councillor, Ward 1  Etobicoke North</v>
      </c>
      <c r="N4324" s="6" t="str">
        <f t="shared" si="272"/>
        <v/>
      </c>
      <c r="O4324" s="15" t="str">
        <f>IF(I4324&lt;&gt;FALSE,VLOOKUP(H4324,internet_municipalities!$B$2:$W$226,22,FALSE),"NO INTERNET")</f>
        <v>NO INTERNET</v>
      </c>
      <c r="P4324" s="16" t="str">
        <f t="shared" si="273"/>
        <v>NO INTERNET</v>
      </c>
    </row>
    <row r="4325" spans="1:16" x14ac:dyDescent="0.2">
      <c r="A4325">
        <v>15614</v>
      </c>
      <c r="B4325" t="b">
        <v>1</v>
      </c>
      <c r="C4325" t="s">
        <v>5917</v>
      </c>
      <c r="D4325" t="s">
        <v>5918</v>
      </c>
      <c r="E4325">
        <v>17009</v>
      </c>
      <c r="F4325" t="s">
        <v>461</v>
      </c>
      <c r="G4325" t="b">
        <v>1</v>
      </c>
      <c r="H4325" t="str">
        <f>VLOOKUP(A4325,all_municipalities!$A$2:$M$445,2,FALSE)</f>
        <v>Toronto, City of</v>
      </c>
      <c r="I4325" t="b">
        <f>VLOOKUP(A4325,all_municipalities!$A$2:$M$445,9,FALSE)</f>
        <v>0</v>
      </c>
      <c r="J4325" t="b">
        <f>VLOOKUP(A4325,all_municipalities!$A$2:$M$445,13, FALSE)</f>
        <v>0</v>
      </c>
      <c r="K4325" t="str">
        <f t="shared" si="270"/>
        <v>NONE</v>
      </c>
      <c r="L4325">
        <v>0</v>
      </c>
      <c r="M4325" t="str">
        <f t="shared" si="271"/>
        <v>15614 Councillor, Ward 9  Davenport</v>
      </c>
      <c r="N4325" s="6" t="str">
        <f t="shared" si="272"/>
        <v/>
      </c>
      <c r="O4325" s="15" t="str">
        <f>IF(I4325&lt;&gt;FALSE,VLOOKUP(H4325,internet_municipalities!$B$2:$W$226,22,FALSE),"NO INTERNET")</f>
        <v>NO INTERNET</v>
      </c>
      <c r="P4325" s="16" t="str">
        <f t="shared" si="273"/>
        <v>NO INTERNET</v>
      </c>
    </row>
    <row r="4326" spans="1:16" x14ac:dyDescent="0.2">
      <c r="A4326">
        <v>15614</v>
      </c>
      <c r="B4326" t="b">
        <v>1</v>
      </c>
      <c r="C4326" t="s">
        <v>5919</v>
      </c>
      <c r="D4326" t="s">
        <v>5920</v>
      </c>
      <c r="E4326">
        <v>12483</v>
      </c>
      <c r="F4326" t="s">
        <v>461</v>
      </c>
      <c r="G4326" t="b">
        <v>1</v>
      </c>
      <c r="H4326" t="str">
        <f>VLOOKUP(A4326,all_municipalities!$A$2:$M$445,2,FALSE)</f>
        <v>Toronto, City of</v>
      </c>
      <c r="I4326" t="b">
        <f>VLOOKUP(A4326,all_municipalities!$A$2:$M$445,9,FALSE)</f>
        <v>0</v>
      </c>
      <c r="J4326" t="b">
        <f>VLOOKUP(A4326,all_municipalities!$A$2:$M$445,13, FALSE)</f>
        <v>0</v>
      </c>
      <c r="K4326" t="str">
        <f t="shared" si="270"/>
        <v>NONE</v>
      </c>
      <c r="L4326">
        <v>0</v>
      </c>
      <c r="M4326" t="str">
        <f t="shared" si="271"/>
        <v>15614 Councillor, Ward 24  Scarborough Guildwood</v>
      </c>
      <c r="N4326" s="6" t="str">
        <f t="shared" si="272"/>
        <v/>
      </c>
      <c r="O4326" s="15" t="str">
        <f>IF(I4326&lt;&gt;FALSE,VLOOKUP(H4326,internet_municipalities!$B$2:$W$226,22,FALSE),"NO INTERNET")</f>
        <v>NO INTERNET</v>
      </c>
      <c r="P4326" s="16" t="str">
        <f t="shared" si="273"/>
        <v>NO INTERNET</v>
      </c>
    </row>
    <row r="4327" spans="1:16" x14ac:dyDescent="0.2">
      <c r="A4327">
        <v>10541</v>
      </c>
      <c r="B4327" t="b">
        <v>1</v>
      </c>
      <c r="C4327" t="s">
        <v>5935</v>
      </c>
      <c r="D4327" t="s">
        <v>5936</v>
      </c>
      <c r="E4327">
        <v>347</v>
      </c>
      <c r="F4327">
        <v>26</v>
      </c>
      <c r="G4327" t="b">
        <v>0</v>
      </c>
      <c r="H4327" t="str">
        <f>VLOOKUP(A4327,all_municipalities!$A$2:$M$445,2,FALSE)</f>
        <v>Trent Lakes, Municipality of</v>
      </c>
      <c r="I4327" t="b">
        <f>VLOOKUP(A4327,all_municipalities!$A$2:$M$445,9,FALSE)</f>
        <v>1</v>
      </c>
      <c r="J4327" t="b">
        <f>VLOOKUP(A4327,all_municipalities!$A$2:$M$445,13, FALSE)</f>
        <v>0</v>
      </c>
      <c r="K4327" t="str">
        <f t="shared" si="270"/>
        <v>NONE</v>
      </c>
      <c r="L4327">
        <v>0</v>
      </c>
      <c r="M4327" t="str">
        <f t="shared" si="271"/>
        <v>10541 Councillor, Ward Galway Cavendish</v>
      </c>
      <c r="N4327" s="6" t="str">
        <f t="shared" si="272"/>
        <v>10541 Councillor, Ward Galway Cavendish</v>
      </c>
      <c r="O4327" s="15">
        <f>IF(I4327&lt;&gt;FALSE,VLOOKUP(H4327,internet_municipalities!$B$2:$W$226,22,FALSE),"NO INTERNET")</f>
        <v>8590</v>
      </c>
      <c r="P4327" s="16">
        <f t="shared" si="273"/>
        <v>3.0267753201396975E-3</v>
      </c>
    </row>
    <row r="4328" spans="1:16" x14ac:dyDescent="0.2">
      <c r="A4328">
        <v>10541</v>
      </c>
      <c r="B4328" t="b">
        <v>1</v>
      </c>
      <c r="C4328" t="s">
        <v>5937</v>
      </c>
      <c r="D4328" t="s">
        <v>5938</v>
      </c>
      <c r="E4328">
        <v>848</v>
      </c>
      <c r="F4328">
        <v>283</v>
      </c>
      <c r="G4328" t="b">
        <v>0</v>
      </c>
      <c r="H4328" t="str">
        <f>VLOOKUP(A4328,all_municipalities!$A$2:$M$445,2,FALSE)</f>
        <v>Trent Lakes, Municipality of</v>
      </c>
      <c r="I4328" t="b">
        <f>VLOOKUP(A4328,all_municipalities!$A$2:$M$445,9,FALSE)</f>
        <v>1</v>
      </c>
      <c r="J4328" t="b">
        <f>VLOOKUP(A4328,all_municipalities!$A$2:$M$445,13, FALSE)</f>
        <v>0</v>
      </c>
      <c r="K4328" t="str">
        <f t="shared" si="270"/>
        <v>NONE</v>
      </c>
      <c r="L4328">
        <v>0</v>
      </c>
      <c r="M4328" t="str">
        <f t="shared" si="271"/>
        <v>10541 Councillor, Ward Harvey</v>
      </c>
      <c r="N4328" s="6" t="str">
        <f t="shared" si="272"/>
        <v>10541 Councillor, Ward Harvey</v>
      </c>
      <c r="O4328" s="15">
        <f>IF(I4328&lt;&gt;FALSE,VLOOKUP(H4328,internet_municipalities!$B$2:$W$226,22,FALSE),"NO INTERNET")</f>
        <v>8590</v>
      </c>
      <c r="P4328" s="16">
        <f t="shared" si="273"/>
        <v>3.2945285215366708E-2</v>
      </c>
    </row>
    <row r="4329" spans="1:16" x14ac:dyDescent="0.2">
      <c r="A4329">
        <v>10541</v>
      </c>
      <c r="B4329" t="b">
        <v>1</v>
      </c>
      <c r="C4329" t="s">
        <v>2546</v>
      </c>
      <c r="D4329" t="s">
        <v>5939</v>
      </c>
      <c r="E4329">
        <v>1766</v>
      </c>
      <c r="F4329">
        <v>633</v>
      </c>
      <c r="G4329" t="b">
        <v>0</v>
      </c>
      <c r="H4329" t="str">
        <f>VLOOKUP(A4329,all_municipalities!$A$2:$M$445,2,FALSE)</f>
        <v>Trent Lakes, Municipality of</v>
      </c>
      <c r="I4329" t="b">
        <f>VLOOKUP(A4329,all_municipalities!$A$2:$M$445,9,FALSE)</f>
        <v>1</v>
      </c>
      <c r="J4329" t="b">
        <f>VLOOKUP(A4329,all_municipalities!$A$2:$M$445,13, FALSE)</f>
        <v>0</v>
      </c>
      <c r="K4329" t="str">
        <f t="shared" si="270"/>
        <v>NONE</v>
      </c>
      <c r="L4329">
        <v>0</v>
      </c>
      <c r="M4329" t="str">
        <f t="shared" si="271"/>
        <v>10541 Councillor At Large</v>
      </c>
      <c r="N4329" s="6" t="str">
        <f t="shared" si="272"/>
        <v>10541 Councillor At Large</v>
      </c>
      <c r="O4329" s="15">
        <f>IF(I4329&lt;&gt;FALSE,VLOOKUP(H4329,internet_municipalities!$B$2:$W$226,22,FALSE),"NO INTERNET")</f>
        <v>8590</v>
      </c>
      <c r="P4329" s="16">
        <f t="shared" si="273"/>
        <v>7.3690337601862638E-2</v>
      </c>
    </row>
    <row r="4330" spans="1:16" x14ac:dyDescent="0.2">
      <c r="A4330">
        <v>10541</v>
      </c>
      <c r="B4330" t="b">
        <v>1</v>
      </c>
      <c r="C4330" t="s">
        <v>1479</v>
      </c>
      <c r="D4330" t="s">
        <v>5940</v>
      </c>
      <c r="E4330">
        <v>1772</v>
      </c>
      <c r="F4330">
        <v>1032</v>
      </c>
      <c r="G4330" t="b">
        <v>0</v>
      </c>
      <c r="H4330" t="str">
        <f>VLOOKUP(A4330,all_municipalities!$A$2:$M$445,2,FALSE)</f>
        <v>Trent Lakes, Municipality of</v>
      </c>
      <c r="I4330" t="b">
        <f>VLOOKUP(A4330,all_municipalities!$A$2:$M$445,9,FALSE)</f>
        <v>1</v>
      </c>
      <c r="J4330" t="b">
        <f>VLOOKUP(A4330,all_municipalities!$A$2:$M$445,13, FALSE)</f>
        <v>0</v>
      </c>
      <c r="K4330" t="str">
        <f t="shared" si="270"/>
        <v>NONE</v>
      </c>
      <c r="L4330">
        <v>0</v>
      </c>
      <c r="M4330" t="str">
        <f t="shared" si="271"/>
        <v>10541 Deputy Mayor</v>
      </c>
      <c r="N4330" s="6" t="str">
        <f t="shared" si="272"/>
        <v>10541 Deputy Mayor</v>
      </c>
      <c r="O4330" s="15">
        <f>IF(I4330&lt;&gt;FALSE,VLOOKUP(H4330,internet_municipalities!$B$2:$W$226,22,FALSE),"NO INTERNET")</f>
        <v>8590</v>
      </c>
      <c r="P4330" s="16">
        <f t="shared" si="273"/>
        <v>0.12013969732246799</v>
      </c>
    </row>
    <row r="4331" spans="1:16" x14ac:dyDescent="0.2">
      <c r="A4331">
        <v>10541</v>
      </c>
      <c r="B4331" t="b">
        <v>0</v>
      </c>
      <c r="C4331" t="s">
        <v>1479</v>
      </c>
      <c r="D4331" t="s">
        <v>5941</v>
      </c>
      <c r="E4331">
        <v>488</v>
      </c>
      <c r="F4331" t="s">
        <v>1460</v>
      </c>
      <c r="G4331" t="b">
        <v>0</v>
      </c>
      <c r="H4331" t="str">
        <f>VLOOKUP(A4331,all_municipalities!$A$2:$M$445,2,FALSE)</f>
        <v>Trent Lakes, Municipality of</v>
      </c>
      <c r="I4331" t="b">
        <f>VLOOKUP(A4331,all_municipalities!$A$2:$M$445,9,FALSE)</f>
        <v>1</v>
      </c>
      <c r="J4331" t="b">
        <f>VLOOKUP(A4331,all_municipalities!$A$2:$M$445,13, FALSE)</f>
        <v>0</v>
      </c>
      <c r="K4331" t="str">
        <f t="shared" si="270"/>
        <v>NONE</v>
      </c>
      <c r="L4331">
        <v>0</v>
      </c>
      <c r="M4331" t="str">
        <f t="shared" si="271"/>
        <v>10541 Deputy Mayor</v>
      </c>
      <c r="N4331" s="6" t="str">
        <f t="shared" si="272"/>
        <v>10541 Deputy Mayor</v>
      </c>
      <c r="O4331" s="15">
        <f>IF(I4331&lt;&gt;FALSE,VLOOKUP(H4331,internet_municipalities!$B$2:$W$226,22,FALSE),"NO INTERNET")</f>
        <v>8590</v>
      </c>
      <c r="P4331" s="16" t="str">
        <f t="shared" si="273"/>
        <v>Lost</v>
      </c>
    </row>
    <row r="4332" spans="1:16" x14ac:dyDescent="0.2">
      <c r="A4332">
        <v>10541</v>
      </c>
      <c r="B4332" t="b">
        <v>0</v>
      </c>
      <c r="C4332" t="s">
        <v>1479</v>
      </c>
      <c r="D4332" t="s">
        <v>5942</v>
      </c>
      <c r="E4332">
        <v>740</v>
      </c>
      <c r="F4332" t="s">
        <v>1460</v>
      </c>
      <c r="G4332" t="b">
        <v>0</v>
      </c>
      <c r="H4332" t="str">
        <f>VLOOKUP(A4332,all_municipalities!$A$2:$M$445,2,FALSE)</f>
        <v>Trent Lakes, Municipality of</v>
      </c>
      <c r="I4332" t="b">
        <f>VLOOKUP(A4332,all_municipalities!$A$2:$M$445,9,FALSE)</f>
        <v>1</v>
      </c>
      <c r="J4332" t="b">
        <f>VLOOKUP(A4332,all_municipalities!$A$2:$M$445,13, FALSE)</f>
        <v>0</v>
      </c>
      <c r="K4332" t="str">
        <f t="shared" si="270"/>
        <v>NONE</v>
      </c>
      <c r="L4332">
        <v>0</v>
      </c>
      <c r="M4332" t="str">
        <f t="shared" si="271"/>
        <v>10541 Deputy Mayor</v>
      </c>
      <c r="N4332" s="6" t="str">
        <f t="shared" si="272"/>
        <v>10541 Deputy Mayor</v>
      </c>
      <c r="O4332" s="15">
        <f>IF(I4332&lt;&gt;FALSE,VLOOKUP(H4332,internet_municipalities!$B$2:$W$226,22,FALSE),"NO INTERNET")</f>
        <v>8590</v>
      </c>
      <c r="P4332" s="16" t="str">
        <f t="shared" si="273"/>
        <v>Lost</v>
      </c>
    </row>
    <row r="4333" spans="1:16" x14ac:dyDescent="0.2">
      <c r="A4333">
        <v>10541</v>
      </c>
      <c r="B4333" t="b">
        <v>0</v>
      </c>
      <c r="C4333" t="s">
        <v>2546</v>
      </c>
      <c r="D4333" t="s">
        <v>5943</v>
      </c>
      <c r="E4333">
        <v>1133</v>
      </c>
      <c r="F4333" t="s">
        <v>1460</v>
      </c>
      <c r="G4333" t="b">
        <v>0</v>
      </c>
      <c r="H4333" t="str">
        <f>VLOOKUP(A4333,all_municipalities!$A$2:$M$445,2,FALSE)</f>
        <v>Trent Lakes, Municipality of</v>
      </c>
      <c r="I4333" t="b">
        <f>VLOOKUP(A4333,all_municipalities!$A$2:$M$445,9,FALSE)</f>
        <v>1</v>
      </c>
      <c r="J4333" t="b">
        <f>VLOOKUP(A4333,all_municipalities!$A$2:$M$445,13, FALSE)</f>
        <v>0</v>
      </c>
      <c r="K4333" t="str">
        <f t="shared" si="270"/>
        <v>NONE</v>
      </c>
      <c r="L4333">
        <v>0</v>
      </c>
      <c r="M4333" t="str">
        <f t="shared" si="271"/>
        <v>10541 Councillor At Large</v>
      </c>
      <c r="N4333" s="6" t="str">
        <f t="shared" si="272"/>
        <v>10541 Councillor At Large</v>
      </c>
      <c r="O4333" s="15">
        <f>IF(I4333&lt;&gt;FALSE,VLOOKUP(H4333,internet_municipalities!$B$2:$W$226,22,FALSE),"NO INTERNET")</f>
        <v>8590</v>
      </c>
      <c r="P4333" s="16" t="str">
        <f t="shared" si="273"/>
        <v>Lost</v>
      </c>
    </row>
    <row r="4334" spans="1:16" x14ac:dyDescent="0.2">
      <c r="A4334">
        <v>10541</v>
      </c>
      <c r="B4334" t="b">
        <v>0</v>
      </c>
      <c r="C4334" t="s">
        <v>5937</v>
      </c>
      <c r="D4334" t="s">
        <v>5944</v>
      </c>
      <c r="E4334">
        <v>556</v>
      </c>
      <c r="F4334" t="s">
        <v>1460</v>
      </c>
      <c r="G4334" t="b">
        <v>0</v>
      </c>
      <c r="H4334" t="str">
        <f>VLOOKUP(A4334,all_municipalities!$A$2:$M$445,2,FALSE)</f>
        <v>Trent Lakes, Municipality of</v>
      </c>
      <c r="I4334" t="b">
        <f>VLOOKUP(A4334,all_municipalities!$A$2:$M$445,9,FALSE)</f>
        <v>1</v>
      </c>
      <c r="J4334" t="b">
        <f>VLOOKUP(A4334,all_municipalities!$A$2:$M$445,13, FALSE)</f>
        <v>0</v>
      </c>
      <c r="K4334" t="str">
        <f t="shared" si="270"/>
        <v>NONE</v>
      </c>
      <c r="L4334">
        <v>0</v>
      </c>
      <c r="M4334" t="str">
        <f t="shared" si="271"/>
        <v>10541 Councillor, Ward Harvey</v>
      </c>
      <c r="N4334" s="6" t="str">
        <f t="shared" si="272"/>
        <v>10541 Councillor, Ward Harvey</v>
      </c>
      <c r="O4334" s="15">
        <f>IF(I4334&lt;&gt;FALSE,VLOOKUP(H4334,internet_municipalities!$B$2:$W$226,22,FALSE),"NO INTERNET")</f>
        <v>8590</v>
      </c>
      <c r="P4334" s="16" t="str">
        <f t="shared" si="273"/>
        <v>Lost</v>
      </c>
    </row>
    <row r="4335" spans="1:16" x14ac:dyDescent="0.2">
      <c r="A4335">
        <v>10541</v>
      </c>
      <c r="B4335" t="b">
        <v>0</v>
      </c>
      <c r="C4335" t="s">
        <v>5937</v>
      </c>
      <c r="D4335" t="s">
        <v>5945</v>
      </c>
      <c r="E4335">
        <v>565</v>
      </c>
      <c r="F4335" t="s">
        <v>1460</v>
      </c>
      <c r="G4335" t="b">
        <v>0</v>
      </c>
      <c r="H4335" t="str">
        <f>VLOOKUP(A4335,all_municipalities!$A$2:$M$445,2,FALSE)</f>
        <v>Trent Lakes, Municipality of</v>
      </c>
      <c r="I4335" t="b">
        <f>VLOOKUP(A4335,all_municipalities!$A$2:$M$445,9,FALSE)</f>
        <v>1</v>
      </c>
      <c r="J4335" t="b">
        <f>VLOOKUP(A4335,all_municipalities!$A$2:$M$445,13, FALSE)</f>
        <v>0</v>
      </c>
      <c r="K4335" t="str">
        <f t="shared" si="270"/>
        <v>NONE</v>
      </c>
      <c r="L4335">
        <v>0</v>
      </c>
      <c r="M4335" t="str">
        <f t="shared" si="271"/>
        <v>10541 Councillor, Ward Harvey</v>
      </c>
      <c r="N4335" s="6" t="str">
        <f t="shared" si="272"/>
        <v>10541 Councillor, Ward Harvey</v>
      </c>
      <c r="O4335" s="15">
        <f>IF(I4335&lt;&gt;FALSE,VLOOKUP(H4335,internet_municipalities!$B$2:$W$226,22,FALSE),"NO INTERNET")</f>
        <v>8590</v>
      </c>
      <c r="P4335" s="16" t="str">
        <f t="shared" si="273"/>
        <v>Lost</v>
      </c>
    </row>
    <row r="4336" spans="1:16" x14ac:dyDescent="0.2">
      <c r="A4336">
        <v>10541</v>
      </c>
      <c r="B4336" t="b">
        <v>0</v>
      </c>
      <c r="C4336" t="s">
        <v>5935</v>
      </c>
      <c r="D4336" t="s">
        <v>5946</v>
      </c>
      <c r="E4336">
        <v>106</v>
      </c>
      <c r="F4336" t="s">
        <v>1460</v>
      </c>
      <c r="G4336" t="b">
        <v>0</v>
      </c>
      <c r="H4336" t="str">
        <f>VLOOKUP(A4336,all_municipalities!$A$2:$M$445,2,FALSE)</f>
        <v>Trent Lakes, Municipality of</v>
      </c>
      <c r="I4336" t="b">
        <f>VLOOKUP(A4336,all_municipalities!$A$2:$M$445,9,FALSE)</f>
        <v>1</v>
      </c>
      <c r="J4336" t="b">
        <f>VLOOKUP(A4336,all_municipalities!$A$2:$M$445,13, FALSE)</f>
        <v>0</v>
      </c>
      <c r="K4336" t="str">
        <f t="shared" si="270"/>
        <v>NONE</v>
      </c>
      <c r="L4336">
        <v>0</v>
      </c>
      <c r="M4336" t="str">
        <f t="shared" si="271"/>
        <v>10541 Councillor, Ward Galway Cavendish</v>
      </c>
      <c r="N4336" s="6" t="str">
        <f t="shared" si="272"/>
        <v>10541 Councillor, Ward Galway Cavendish</v>
      </c>
      <c r="O4336" s="15">
        <f>IF(I4336&lt;&gt;FALSE,VLOOKUP(H4336,internet_municipalities!$B$2:$W$226,22,FALSE),"NO INTERNET")</f>
        <v>8590</v>
      </c>
      <c r="P4336" s="16" t="str">
        <f t="shared" si="273"/>
        <v>Lost</v>
      </c>
    </row>
    <row r="4337" spans="1:16" x14ac:dyDescent="0.2">
      <c r="A4337">
        <v>10541</v>
      </c>
      <c r="B4337" t="b">
        <v>0</v>
      </c>
      <c r="C4337" t="s">
        <v>5935</v>
      </c>
      <c r="D4337" t="s">
        <v>5947</v>
      </c>
      <c r="E4337">
        <v>284</v>
      </c>
      <c r="F4337" t="s">
        <v>1460</v>
      </c>
      <c r="G4337" t="b">
        <v>0</v>
      </c>
      <c r="H4337" t="str">
        <f>VLOOKUP(A4337,all_municipalities!$A$2:$M$445,2,FALSE)</f>
        <v>Trent Lakes, Municipality of</v>
      </c>
      <c r="I4337" t="b">
        <f>VLOOKUP(A4337,all_municipalities!$A$2:$M$445,9,FALSE)</f>
        <v>1</v>
      </c>
      <c r="J4337" t="b">
        <f>VLOOKUP(A4337,all_municipalities!$A$2:$M$445,13, FALSE)</f>
        <v>0</v>
      </c>
      <c r="K4337" t="str">
        <f t="shared" si="270"/>
        <v>NONE</v>
      </c>
      <c r="L4337">
        <v>0</v>
      </c>
      <c r="M4337" t="str">
        <f t="shared" si="271"/>
        <v>10541 Councillor, Ward Galway Cavendish</v>
      </c>
      <c r="N4337" s="6" t="str">
        <f t="shared" si="272"/>
        <v>10541 Councillor, Ward Galway Cavendish</v>
      </c>
      <c r="O4337" s="15">
        <f>IF(I4337&lt;&gt;FALSE,VLOOKUP(H4337,internet_municipalities!$B$2:$W$226,22,FALSE),"NO INTERNET")</f>
        <v>8590</v>
      </c>
      <c r="P4337" s="16" t="str">
        <f t="shared" si="273"/>
        <v>Lost</v>
      </c>
    </row>
    <row r="4338" spans="1:16" x14ac:dyDescent="0.2">
      <c r="A4338">
        <v>10541</v>
      </c>
      <c r="B4338" t="b">
        <v>0</v>
      </c>
      <c r="C4338" t="s">
        <v>5935</v>
      </c>
      <c r="D4338" t="s">
        <v>5948</v>
      </c>
      <c r="E4338">
        <v>321</v>
      </c>
      <c r="F4338" t="s">
        <v>1460</v>
      </c>
      <c r="G4338" t="b">
        <v>0</v>
      </c>
      <c r="H4338" t="str">
        <f>VLOOKUP(A4338,all_municipalities!$A$2:$M$445,2,FALSE)</f>
        <v>Trent Lakes, Municipality of</v>
      </c>
      <c r="I4338" t="b">
        <f>VLOOKUP(A4338,all_municipalities!$A$2:$M$445,9,FALSE)</f>
        <v>1</v>
      </c>
      <c r="J4338" t="b">
        <f>VLOOKUP(A4338,all_municipalities!$A$2:$M$445,13, FALSE)</f>
        <v>0</v>
      </c>
      <c r="K4338" t="str">
        <f t="shared" si="270"/>
        <v>NONE</v>
      </c>
      <c r="L4338">
        <v>0</v>
      </c>
      <c r="M4338" t="str">
        <f t="shared" si="271"/>
        <v>10541 Councillor, Ward Galway Cavendish</v>
      </c>
      <c r="N4338" s="6" t="str">
        <f t="shared" si="272"/>
        <v>10541 Councillor, Ward Galway Cavendish</v>
      </c>
      <c r="O4338" s="15">
        <f>IF(I4338&lt;&gt;FALSE,VLOOKUP(H4338,internet_municipalities!$B$2:$W$226,22,FALSE),"NO INTERNET")</f>
        <v>8590</v>
      </c>
      <c r="P4338" s="16" t="str">
        <f t="shared" si="273"/>
        <v>Lost</v>
      </c>
    </row>
    <row r="4339" spans="1:16" x14ac:dyDescent="0.2">
      <c r="A4339">
        <v>10678</v>
      </c>
      <c r="B4339" t="b">
        <v>1</v>
      </c>
      <c r="C4339" t="s">
        <v>1463</v>
      </c>
      <c r="D4339" t="s">
        <v>5967</v>
      </c>
      <c r="E4339" t="s">
        <v>461</v>
      </c>
      <c r="F4339" t="s">
        <v>461</v>
      </c>
      <c r="G4339" t="b">
        <v>0</v>
      </c>
      <c r="H4339" t="str">
        <f>VLOOKUP(A4339,all_municipalities!$A$2:$M$445,2,FALSE)</f>
        <v>Tyendinaga, Township of</v>
      </c>
      <c r="I4339" t="b">
        <f>VLOOKUP(A4339,all_municipalities!$A$2:$M$445,9,FALSE)</f>
        <v>1</v>
      </c>
      <c r="J4339" t="b">
        <f>VLOOKUP(A4339,all_municipalities!$A$2:$M$445,13, FALSE)</f>
        <v>1</v>
      </c>
      <c r="K4339" t="str">
        <f t="shared" si="270"/>
        <v>NONE</v>
      </c>
      <c r="L4339">
        <v>0</v>
      </c>
      <c r="M4339" t="str">
        <f t="shared" si="271"/>
        <v>10678 Councillor</v>
      </c>
      <c r="N4339" s="6" t="str">
        <f t="shared" si="272"/>
        <v>10678 Councillor</v>
      </c>
      <c r="O4339" s="15">
        <f>IF(I4339&lt;&gt;FALSE,VLOOKUP(H4339,internet_municipalities!$B$2:$W$226,22,FALSE),"NO INTERNET")</f>
        <v>2575</v>
      </c>
      <c r="P4339" s="16" t="str">
        <f t="shared" si="273"/>
        <v>Acclaimed</v>
      </c>
    </row>
    <row r="4340" spans="1:16" x14ac:dyDescent="0.2">
      <c r="A4340">
        <v>10678</v>
      </c>
      <c r="B4340" t="b">
        <v>1</v>
      </c>
      <c r="C4340" t="s">
        <v>1463</v>
      </c>
      <c r="D4340" t="s">
        <v>5968</v>
      </c>
      <c r="E4340" t="s">
        <v>461</v>
      </c>
      <c r="F4340" t="s">
        <v>461</v>
      </c>
      <c r="G4340" t="b">
        <v>0</v>
      </c>
      <c r="H4340" t="str">
        <f>VLOOKUP(A4340,all_municipalities!$A$2:$M$445,2,FALSE)</f>
        <v>Tyendinaga, Township of</v>
      </c>
      <c r="I4340" t="b">
        <f>VLOOKUP(A4340,all_municipalities!$A$2:$M$445,9,FALSE)</f>
        <v>1</v>
      </c>
      <c r="J4340" t="b">
        <f>VLOOKUP(A4340,all_municipalities!$A$2:$M$445,13, FALSE)</f>
        <v>1</v>
      </c>
      <c r="K4340" t="str">
        <f t="shared" si="270"/>
        <v>NONE</v>
      </c>
      <c r="L4340">
        <v>0</v>
      </c>
      <c r="M4340" t="str">
        <f t="shared" si="271"/>
        <v>10678 Councillor</v>
      </c>
      <c r="N4340" s="6" t="str">
        <f t="shared" si="272"/>
        <v>10678 Councillor</v>
      </c>
      <c r="O4340" s="15">
        <f>IF(I4340&lt;&gt;FALSE,VLOOKUP(H4340,internet_municipalities!$B$2:$W$226,22,FALSE),"NO INTERNET")</f>
        <v>2575</v>
      </c>
      <c r="P4340" s="16" t="str">
        <f t="shared" si="273"/>
        <v>Acclaimed</v>
      </c>
    </row>
    <row r="4341" spans="1:16" x14ac:dyDescent="0.2">
      <c r="A4341">
        <v>10678</v>
      </c>
      <c r="B4341" t="b">
        <v>1</v>
      </c>
      <c r="C4341" t="s">
        <v>1463</v>
      </c>
      <c r="D4341" t="s">
        <v>5969</v>
      </c>
      <c r="E4341" t="s">
        <v>461</v>
      </c>
      <c r="F4341" t="s">
        <v>461</v>
      </c>
      <c r="G4341" t="b">
        <v>0</v>
      </c>
      <c r="H4341" t="str">
        <f>VLOOKUP(A4341,all_municipalities!$A$2:$M$445,2,FALSE)</f>
        <v>Tyendinaga, Township of</v>
      </c>
      <c r="I4341" t="b">
        <f>VLOOKUP(A4341,all_municipalities!$A$2:$M$445,9,FALSE)</f>
        <v>1</v>
      </c>
      <c r="J4341" t="b">
        <f>VLOOKUP(A4341,all_municipalities!$A$2:$M$445,13, FALSE)</f>
        <v>1</v>
      </c>
      <c r="K4341" t="str">
        <f t="shared" si="270"/>
        <v>NONE</v>
      </c>
      <c r="L4341">
        <v>0</v>
      </c>
      <c r="M4341" t="str">
        <f t="shared" si="271"/>
        <v>10678 Councillor</v>
      </c>
      <c r="N4341" s="6" t="str">
        <f t="shared" si="272"/>
        <v>10678 Councillor</v>
      </c>
      <c r="O4341" s="15">
        <f>IF(I4341&lt;&gt;FALSE,VLOOKUP(H4341,internet_municipalities!$B$2:$W$226,22,FALSE),"NO INTERNET")</f>
        <v>2575</v>
      </c>
      <c r="P4341" s="16" t="str">
        <f t="shared" si="273"/>
        <v>Acclaimed</v>
      </c>
    </row>
    <row r="4342" spans="1:16" x14ac:dyDescent="0.2">
      <c r="A4342">
        <v>10678</v>
      </c>
      <c r="B4342" t="b">
        <v>1</v>
      </c>
      <c r="C4342" t="s">
        <v>1753</v>
      </c>
      <c r="D4342" t="s">
        <v>5970</v>
      </c>
      <c r="E4342" t="s">
        <v>461</v>
      </c>
      <c r="F4342" t="s">
        <v>461</v>
      </c>
      <c r="G4342" t="b">
        <v>0</v>
      </c>
      <c r="H4342" t="str">
        <f>VLOOKUP(A4342,all_municipalities!$A$2:$M$445,2,FALSE)</f>
        <v>Tyendinaga, Township of</v>
      </c>
      <c r="I4342" t="b">
        <f>VLOOKUP(A4342,all_municipalities!$A$2:$M$445,9,FALSE)</f>
        <v>1</v>
      </c>
      <c r="J4342" t="b">
        <f>VLOOKUP(A4342,all_municipalities!$A$2:$M$445,13, FALSE)</f>
        <v>1</v>
      </c>
      <c r="K4342" t="str">
        <f t="shared" si="270"/>
        <v>NONE</v>
      </c>
      <c r="L4342">
        <v>0</v>
      </c>
      <c r="M4342" t="str">
        <f t="shared" si="271"/>
        <v>10678 Deputy Reeve</v>
      </c>
      <c r="N4342" s="6" t="str">
        <f t="shared" si="272"/>
        <v>10678 Deputy Reeve</v>
      </c>
      <c r="O4342" s="15">
        <f>IF(I4342&lt;&gt;FALSE,VLOOKUP(H4342,internet_municipalities!$B$2:$W$226,22,FALSE),"NO INTERNET")</f>
        <v>2575</v>
      </c>
      <c r="P4342" s="16" t="str">
        <f t="shared" si="273"/>
        <v>Acclaimed</v>
      </c>
    </row>
    <row r="4343" spans="1:16" x14ac:dyDescent="0.2">
      <c r="A4343">
        <v>10776</v>
      </c>
      <c r="B4343" t="b">
        <v>1</v>
      </c>
      <c r="C4343" t="s">
        <v>1473</v>
      </c>
      <c r="D4343" t="s">
        <v>5971</v>
      </c>
      <c r="E4343">
        <v>699</v>
      </c>
      <c r="F4343">
        <v>281</v>
      </c>
      <c r="G4343" t="b">
        <v>0</v>
      </c>
      <c r="H4343" t="str">
        <f>VLOOKUP(A4343,all_municipalities!$A$2:$M$445,2,FALSE)</f>
        <v>Uxbridge, Township of</v>
      </c>
      <c r="I4343" t="b">
        <f>VLOOKUP(A4343,all_municipalities!$A$2:$M$445,9,FALSE)</f>
        <v>0</v>
      </c>
      <c r="J4343" t="b">
        <f>VLOOKUP(A4343,all_municipalities!$A$2:$M$445,13, FALSE)</f>
        <v>0</v>
      </c>
      <c r="K4343" t="str">
        <f t="shared" si="270"/>
        <v>NONE</v>
      </c>
      <c r="L4343">
        <v>0</v>
      </c>
      <c r="M4343" t="str">
        <f t="shared" si="271"/>
        <v>10776 Councillor, Ward 5</v>
      </c>
      <c r="N4343" s="6" t="str">
        <f t="shared" si="272"/>
        <v/>
      </c>
      <c r="O4343" s="15" t="str">
        <f>IF(I4343&lt;&gt;FALSE,VLOOKUP(H4343,internet_municipalities!$B$2:$W$226,22,FALSE),"NO INTERNET")</f>
        <v>NO INTERNET</v>
      </c>
      <c r="P4343" s="16" t="str">
        <f t="shared" si="273"/>
        <v>NO INTERNET</v>
      </c>
    </row>
    <row r="4344" spans="1:16" x14ac:dyDescent="0.2">
      <c r="A4344">
        <v>10776</v>
      </c>
      <c r="B4344" t="b">
        <v>1</v>
      </c>
      <c r="C4344" t="s">
        <v>1471</v>
      </c>
      <c r="D4344" t="s">
        <v>5972</v>
      </c>
      <c r="E4344" t="s">
        <v>461</v>
      </c>
      <c r="F4344" t="s">
        <v>461</v>
      </c>
      <c r="G4344" t="b">
        <v>0</v>
      </c>
      <c r="H4344" t="str">
        <f>VLOOKUP(A4344,all_municipalities!$A$2:$M$445,2,FALSE)</f>
        <v>Uxbridge, Township of</v>
      </c>
      <c r="I4344" t="b">
        <f>VLOOKUP(A4344,all_municipalities!$A$2:$M$445,9,FALSE)</f>
        <v>0</v>
      </c>
      <c r="J4344" t="b">
        <f>VLOOKUP(A4344,all_municipalities!$A$2:$M$445,13, FALSE)</f>
        <v>0</v>
      </c>
      <c r="K4344" t="str">
        <f t="shared" si="270"/>
        <v>NONE</v>
      </c>
      <c r="L4344">
        <v>0</v>
      </c>
      <c r="M4344" t="str">
        <f t="shared" si="271"/>
        <v>10776 Councillor, Ward 4</v>
      </c>
      <c r="N4344" s="6" t="str">
        <f t="shared" si="272"/>
        <v/>
      </c>
      <c r="O4344" s="15" t="str">
        <f>IF(I4344&lt;&gt;FALSE,VLOOKUP(H4344,internet_municipalities!$B$2:$W$226,22,FALSE),"NO INTERNET")</f>
        <v>NO INTERNET</v>
      </c>
      <c r="P4344" s="16" t="str">
        <f t="shared" si="273"/>
        <v>NO INTERNET</v>
      </c>
    </row>
    <row r="4345" spans="1:16" x14ac:dyDescent="0.2">
      <c r="A4345">
        <v>10776</v>
      </c>
      <c r="B4345" t="b">
        <v>1</v>
      </c>
      <c r="C4345" t="s">
        <v>1475</v>
      </c>
      <c r="D4345" t="s">
        <v>5973</v>
      </c>
      <c r="E4345">
        <v>668</v>
      </c>
      <c r="F4345">
        <v>339</v>
      </c>
      <c r="G4345" t="b">
        <v>0</v>
      </c>
      <c r="H4345" t="str">
        <f>VLOOKUP(A4345,all_municipalities!$A$2:$M$445,2,FALSE)</f>
        <v>Uxbridge, Township of</v>
      </c>
      <c r="I4345" t="b">
        <f>VLOOKUP(A4345,all_municipalities!$A$2:$M$445,9,FALSE)</f>
        <v>0</v>
      </c>
      <c r="J4345" t="b">
        <f>VLOOKUP(A4345,all_municipalities!$A$2:$M$445,13, FALSE)</f>
        <v>0</v>
      </c>
      <c r="K4345" t="str">
        <f t="shared" si="270"/>
        <v>NONE</v>
      </c>
      <c r="L4345">
        <v>0</v>
      </c>
      <c r="M4345" t="str">
        <f t="shared" si="271"/>
        <v>10776 Councillor, Ward 3</v>
      </c>
      <c r="N4345" s="6" t="str">
        <f t="shared" si="272"/>
        <v/>
      </c>
      <c r="O4345" s="15" t="str">
        <f>IF(I4345&lt;&gt;FALSE,VLOOKUP(H4345,internet_municipalities!$B$2:$W$226,22,FALSE),"NO INTERNET")</f>
        <v>NO INTERNET</v>
      </c>
      <c r="P4345" s="16" t="str">
        <f t="shared" si="273"/>
        <v>NO INTERNET</v>
      </c>
    </row>
    <row r="4346" spans="1:16" x14ac:dyDescent="0.2">
      <c r="A4346">
        <v>10776</v>
      </c>
      <c r="B4346" t="b">
        <v>1</v>
      </c>
      <c r="C4346" t="s">
        <v>1453</v>
      </c>
      <c r="D4346" t="s">
        <v>5974</v>
      </c>
      <c r="E4346">
        <v>745</v>
      </c>
      <c r="F4346">
        <v>51</v>
      </c>
      <c r="G4346" t="b">
        <v>0</v>
      </c>
      <c r="H4346" t="str">
        <f>VLOOKUP(A4346,all_municipalities!$A$2:$M$445,2,FALSE)</f>
        <v>Uxbridge, Township of</v>
      </c>
      <c r="I4346" t="b">
        <f>VLOOKUP(A4346,all_municipalities!$A$2:$M$445,9,FALSE)</f>
        <v>0</v>
      </c>
      <c r="J4346" t="b">
        <f>VLOOKUP(A4346,all_municipalities!$A$2:$M$445,13, FALSE)</f>
        <v>0</v>
      </c>
      <c r="K4346" t="str">
        <f t="shared" si="270"/>
        <v>NONE</v>
      </c>
      <c r="L4346">
        <v>0</v>
      </c>
      <c r="M4346" t="str">
        <f t="shared" si="271"/>
        <v>10776 Councillor, Ward 2</v>
      </c>
      <c r="N4346" s="6" t="str">
        <f t="shared" si="272"/>
        <v/>
      </c>
      <c r="O4346" s="15" t="str">
        <f>IF(I4346&lt;&gt;FALSE,VLOOKUP(H4346,internet_municipalities!$B$2:$W$226,22,FALSE),"NO INTERNET")</f>
        <v>NO INTERNET</v>
      </c>
      <c r="P4346" s="16" t="str">
        <f t="shared" si="273"/>
        <v>NO INTERNET</v>
      </c>
    </row>
    <row r="4347" spans="1:16" x14ac:dyDescent="0.2">
      <c r="A4347">
        <v>10776</v>
      </c>
      <c r="B4347" t="b">
        <v>1</v>
      </c>
      <c r="C4347" t="s">
        <v>1456</v>
      </c>
      <c r="D4347" t="s">
        <v>5975</v>
      </c>
      <c r="E4347">
        <v>654</v>
      </c>
      <c r="F4347">
        <v>82</v>
      </c>
      <c r="G4347" t="b">
        <v>0</v>
      </c>
      <c r="H4347" t="str">
        <f>VLOOKUP(A4347,all_municipalities!$A$2:$M$445,2,FALSE)</f>
        <v>Uxbridge, Township of</v>
      </c>
      <c r="I4347" t="b">
        <f>VLOOKUP(A4347,all_municipalities!$A$2:$M$445,9,FALSE)</f>
        <v>0</v>
      </c>
      <c r="J4347" t="b">
        <f>VLOOKUP(A4347,all_municipalities!$A$2:$M$445,13, FALSE)</f>
        <v>0</v>
      </c>
      <c r="K4347" t="str">
        <f t="shared" si="270"/>
        <v>NONE</v>
      </c>
      <c r="L4347">
        <v>0</v>
      </c>
      <c r="M4347" t="str">
        <f t="shared" si="271"/>
        <v>10776 Councillor, Ward 1</v>
      </c>
      <c r="N4347" s="6" t="str">
        <f t="shared" si="272"/>
        <v/>
      </c>
      <c r="O4347" s="15" t="str">
        <f>IF(I4347&lt;&gt;FALSE,VLOOKUP(H4347,internet_municipalities!$B$2:$W$226,22,FALSE),"NO INTERNET")</f>
        <v>NO INTERNET</v>
      </c>
      <c r="P4347" s="16" t="str">
        <f t="shared" si="273"/>
        <v>NO INTERNET</v>
      </c>
    </row>
    <row r="4348" spans="1:16" x14ac:dyDescent="0.2">
      <c r="A4348">
        <v>10776</v>
      </c>
      <c r="B4348" t="b">
        <v>1</v>
      </c>
      <c r="C4348" t="s">
        <v>1985</v>
      </c>
      <c r="D4348" t="s">
        <v>5976</v>
      </c>
      <c r="E4348">
        <v>4468</v>
      </c>
      <c r="F4348">
        <v>2427</v>
      </c>
      <c r="G4348" t="b">
        <v>0</v>
      </c>
      <c r="H4348" t="str">
        <f>VLOOKUP(A4348,all_municipalities!$A$2:$M$445,2,FALSE)</f>
        <v>Uxbridge, Township of</v>
      </c>
      <c r="I4348" t="b">
        <f>VLOOKUP(A4348,all_municipalities!$A$2:$M$445,9,FALSE)</f>
        <v>0</v>
      </c>
      <c r="J4348" t="b">
        <f>VLOOKUP(A4348,all_municipalities!$A$2:$M$445,13, FALSE)</f>
        <v>0</v>
      </c>
      <c r="K4348" t="str">
        <f t="shared" si="270"/>
        <v>NONE</v>
      </c>
      <c r="L4348">
        <v>0</v>
      </c>
      <c r="M4348" t="str">
        <f t="shared" si="271"/>
        <v>10776 Regional Councillor</v>
      </c>
      <c r="N4348" s="6" t="str">
        <f t="shared" si="272"/>
        <v/>
      </c>
      <c r="O4348" s="15" t="str">
        <f>IF(I4348&lt;&gt;FALSE,VLOOKUP(H4348,internet_municipalities!$B$2:$W$226,22,FALSE),"NO INTERNET")</f>
        <v>NO INTERNET</v>
      </c>
      <c r="P4348" s="16" t="str">
        <f t="shared" si="273"/>
        <v>NO INTERNET</v>
      </c>
    </row>
    <row r="4349" spans="1:16" x14ac:dyDescent="0.2">
      <c r="A4349">
        <v>10776</v>
      </c>
      <c r="B4349" t="b">
        <v>0</v>
      </c>
      <c r="C4349" t="s">
        <v>1985</v>
      </c>
      <c r="D4349" t="s">
        <v>5977</v>
      </c>
      <c r="E4349">
        <v>2041</v>
      </c>
      <c r="F4349" t="s">
        <v>1460</v>
      </c>
      <c r="G4349" t="b">
        <v>0</v>
      </c>
      <c r="H4349" t="str">
        <f>VLOOKUP(A4349,all_municipalities!$A$2:$M$445,2,FALSE)</f>
        <v>Uxbridge, Township of</v>
      </c>
      <c r="I4349" t="b">
        <f>VLOOKUP(A4349,all_municipalities!$A$2:$M$445,9,FALSE)</f>
        <v>0</v>
      </c>
      <c r="J4349" t="b">
        <f>VLOOKUP(A4349,all_municipalities!$A$2:$M$445,13, FALSE)</f>
        <v>0</v>
      </c>
      <c r="K4349" t="str">
        <f t="shared" si="270"/>
        <v>NONE</v>
      </c>
      <c r="L4349">
        <v>0</v>
      </c>
      <c r="M4349" t="str">
        <f t="shared" si="271"/>
        <v>10776 Regional Councillor</v>
      </c>
      <c r="N4349" s="6" t="str">
        <f t="shared" si="272"/>
        <v/>
      </c>
      <c r="O4349" s="15" t="str">
        <f>IF(I4349&lt;&gt;FALSE,VLOOKUP(H4349,internet_municipalities!$B$2:$W$226,22,FALSE),"NO INTERNET")</f>
        <v>NO INTERNET</v>
      </c>
      <c r="P4349" s="16" t="str">
        <f t="shared" si="273"/>
        <v>NO INTERNET</v>
      </c>
    </row>
    <row r="4350" spans="1:16" x14ac:dyDescent="0.2">
      <c r="A4350">
        <v>10776</v>
      </c>
      <c r="B4350" t="b">
        <v>0</v>
      </c>
      <c r="C4350" t="s">
        <v>1456</v>
      </c>
      <c r="D4350" t="s">
        <v>5978</v>
      </c>
      <c r="E4350">
        <v>572</v>
      </c>
      <c r="F4350" t="s">
        <v>1460</v>
      </c>
      <c r="G4350" t="b">
        <v>0</v>
      </c>
      <c r="H4350" t="str">
        <f>VLOOKUP(A4350,all_municipalities!$A$2:$M$445,2,FALSE)</f>
        <v>Uxbridge, Township of</v>
      </c>
      <c r="I4350" t="b">
        <f>VLOOKUP(A4350,all_municipalities!$A$2:$M$445,9,FALSE)</f>
        <v>0</v>
      </c>
      <c r="J4350" t="b">
        <f>VLOOKUP(A4350,all_municipalities!$A$2:$M$445,13, FALSE)</f>
        <v>0</v>
      </c>
      <c r="K4350" t="str">
        <f t="shared" si="270"/>
        <v>NONE</v>
      </c>
      <c r="L4350">
        <v>0</v>
      </c>
      <c r="M4350" t="str">
        <f t="shared" si="271"/>
        <v>10776 Councillor, Ward 1</v>
      </c>
      <c r="N4350" s="6" t="str">
        <f t="shared" si="272"/>
        <v/>
      </c>
      <c r="O4350" s="15" t="str">
        <f>IF(I4350&lt;&gt;FALSE,VLOOKUP(H4350,internet_municipalities!$B$2:$W$226,22,FALSE),"NO INTERNET")</f>
        <v>NO INTERNET</v>
      </c>
      <c r="P4350" s="16" t="str">
        <f t="shared" si="273"/>
        <v>NO INTERNET</v>
      </c>
    </row>
    <row r="4351" spans="1:16" x14ac:dyDescent="0.2">
      <c r="A4351">
        <v>10776</v>
      </c>
      <c r="B4351" t="b">
        <v>0</v>
      </c>
      <c r="C4351" t="s">
        <v>1453</v>
      </c>
      <c r="D4351" t="s">
        <v>5979</v>
      </c>
      <c r="E4351">
        <v>694</v>
      </c>
      <c r="F4351" t="s">
        <v>1460</v>
      </c>
      <c r="G4351" t="b">
        <v>0</v>
      </c>
      <c r="H4351" t="str">
        <f>VLOOKUP(A4351,all_municipalities!$A$2:$M$445,2,FALSE)</f>
        <v>Uxbridge, Township of</v>
      </c>
      <c r="I4351" t="b">
        <f>VLOOKUP(A4351,all_municipalities!$A$2:$M$445,9,FALSE)</f>
        <v>0</v>
      </c>
      <c r="J4351" t="b">
        <f>VLOOKUP(A4351,all_municipalities!$A$2:$M$445,13, FALSE)</f>
        <v>0</v>
      </c>
      <c r="K4351" t="str">
        <f t="shared" si="270"/>
        <v>NONE</v>
      </c>
      <c r="L4351">
        <v>0</v>
      </c>
      <c r="M4351" t="str">
        <f t="shared" si="271"/>
        <v>10776 Councillor, Ward 2</v>
      </c>
      <c r="N4351" s="6" t="str">
        <f t="shared" si="272"/>
        <v/>
      </c>
      <c r="O4351" s="15" t="str">
        <f>IF(I4351&lt;&gt;FALSE,VLOOKUP(H4351,internet_municipalities!$B$2:$W$226,22,FALSE),"NO INTERNET")</f>
        <v>NO INTERNET</v>
      </c>
      <c r="P4351" s="16" t="str">
        <f t="shared" si="273"/>
        <v>NO INTERNET</v>
      </c>
    </row>
    <row r="4352" spans="1:16" x14ac:dyDescent="0.2">
      <c r="A4352">
        <v>10776</v>
      </c>
      <c r="B4352" t="b">
        <v>0</v>
      </c>
      <c r="C4352" t="s">
        <v>1475</v>
      </c>
      <c r="D4352" t="s">
        <v>5980</v>
      </c>
      <c r="E4352">
        <v>186</v>
      </c>
      <c r="F4352" t="s">
        <v>1460</v>
      </c>
      <c r="G4352" t="b">
        <v>0</v>
      </c>
      <c r="H4352" t="str">
        <f>VLOOKUP(A4352,all_municipalities!$A$2:$M$445,2,FALSE)</f>
        <v>Uxbridge, Township of</v>
      </c>
      <c r="I4352" t="b">
        <f>VLOOKUP(A4352,all_municipalities!$A$2:$M$445,9,FALSE)</f>
        <v>0</v>
      </c>
      <c r="J4352" t="b">
        <f>VLOOKUP(A4352,all_municipalities!$A$2:$M$445,13, FALSE)</f>
        <v>0</v>
      </c>
      <c r="K4352" t="str">
        <f t="shared" si="270"/>
        <v>NONE</v>
      </c>
      <c r="L4352">
        <v>0</v>
      </c>
      <c r="M4352" t="str">
        <f t="shared" si="271"/>
        <v>10776 Councillor, Ward 3</v>
      </c>
      <c r="N4352" s="6" t="str">
        <f t="shared" si="272"/>
        <v/>
      </c>
      <c r="O4352" s="15" t="str">
        <f>IF(I4352&lt;&gt;FALSE,VLOOKUP(H4352,internet_municipalities!$B$2:$W$226,22,FALSE),"NO INTERNET")</f>
        <v>NO INTERNET</v>
      </c>
      <c r="P4352" s="16" t="str">
        <f t="shared" si="273"/>
        <v>NO INTERNET</v>
      </c>
    </row>
    <row r="4353" spans="1:16" x14ac:dyDescent="0.2">
      <c r="A4353">
        <v>10776</v>
      </c>
      <c r="B4353" t="b">
        <v>0</v>
      </c>
      <c r="C4353" t="s">
        <v>1475</v>
      </c>
      <c r="D4353" t="s">
        <v>5981</v>
      </c>
      <c r="E4353">
        <v>329</v>
      </c>
      <c r="F4353" t="s">
        <v>1460</v>
      </c>
      <c r="G4353" t="b">
        <v>0</v>
      </c>
      <c r="H4353" t="str">
        <f>VLOOKUP(A4353,all_municipalities!$A$2:$M$445,2,FALSE)</f>
        <v>Uxbridge, Township of</v>
      </c>
      <c r="I4353" t="b">
        <f>VLOOKUP(A4353,all_municipalities!$A$2:$M$445,9,FALSE)</f>
        <v>0</v>
      </c>
      <c r="J4353" t="b">
        <f>VLOOKUP(A4353,all_municipalities!$A$2:$M$445,13, FALSE)</f>
        <v>0</v>
      </c>
      <c r="K4353" t="str">
        <f t="shared" si="270"/>
        <v>NONE</v>
      </c>
      <c r="L4353">
        <v>0</v>
      </c>
      <c r="M4353" t="str">
        <f t="shared" si="271"/>
        <v>10776 Councillor, Ward 3</v>
      </c>
      <c r="N4353" s="6" t="str">
        <f t="shared" si="272"/>
        <v/>
      </c>
      <c r="O4353" s="15" t="str">
        <f>IF(I4353&lt;&gt;FALSE,VLOOKUP(H4353,internet_municipalities!$B$2:$W$226,22,FALSE),"NO INTERNET")</f>
        <v>NO INTERNET</v>
      </c>
      <c r="P4353" s="16" t="str">
        <f t="shared" si="273"/>
        <v>NO INTERNET</v>
      </c>
    </row>
    <row r="4354" spans="1:16" x14ac:dyDescent="0.2">
      <c r="A4354">
        <v>10776</v>
      </c>
      <c r="B4354" t="b">
        <v>0</v>
      </c>
      <c r="C4354" t="s">
        <v>1473</v>
      </c>
      <c r="D4354" t="s">
        <v>5982</v>
      </c>
      <c r="E4354">
        <v>418</v>
      </c>
      <c r="F4354" t="s">
        <v>1460</v>
      </c>
      <c r="G4354" t="b">
        <v>0</v>
      </c>
      <c r="H4354" t="str">
        <f>VLOOKUP(A4354,all_municipalities!$A$2:$M$445,2,FALSE)</f>
        <v>Uxbridge, Township of</v>
      </c>
      <c r="I4354" t="b">
        <f>VLOOKUP(A4354,all_municipalities!$A$2:$M$445,9,FALSE)</f>
        <v>0</v>
      </c>
      <c r="J4354" t="b">
        <f>VLOOKUP(A4354,all_municipalities!$A$2:$M$445,13, FALSE)</f>
        <v>0</v>
      </c>
      <c r="K4354" t="str">
        <f t="shared" ref="K4354:K4417" si="274">IF(J4354=TRUE,IF(F4354&lt;=10,"HIGH",IF(F4354&lt;=100,"MID",IF(F4354&lt;=1000,"LOW","NONE"))),"NONE")</f>
        <v>NONE</v>
      </c>
      <c r="L4354">
        <v>0</v>
      </c>
      <c r="M4354" t="str">
        <f t="shared" ref="M4354:M4417" si="275">CONCATENATE(A4354, " ",C4354)</f>
        <v>10776 Councillor, Ward 5</v>
      </c>
      <c r="N4354" s="6" t="str">
        <f t="shared" si="272"/>
        <v/>
      </c>
      <c r="O4354" s="15" t="str">
        <f>IF(I4354&lt;&gt;FALSE,VLOOKUP(H4354,internet_municipalities!$B$2:$W$226,22,FALSE),"NO INTERNET")</f>
        <v>NO INTERNET</v>
      </c>
      <c r="P4354" s="16" t="str">
        <f t="shared" si="273"/>
        <v>NO INTERNET</v>
      </c>
    </row>
    <row r="4355" spans="1:16" x14ac:dyDescent="0.2">
      <c r="A4355">
        <v>10776</v>
      </c>
      <c r="B4355" t="b">
        <v>0</v>
      </c>
      <c r="C4355" t="s">
        <v>1473</v>
      </c>
      <c r="D4355" t="s">
        <v>5983</v>
      </c>
      <c r="E4355">
        <v>127</v>
      </c>
      <c r="F4355" t="s">
        <v>1460</v>
      </c>
      <c r="G4355" t="b">
        <v>0</v>
      </c>
      <c r="H4355" t="str">
        <f>VLOOKUP(A4355,all_municipalities!$A$2:$M$445,2,FALSE)</f>
        <v>Uxbridge, Township of</v>
      </c>
      <c r="I4355" t="b">
        <f>VLOOKUP(A4355,all_municipalities!$A$2:$M$445,9,FALSE)</f>
        <v>0</v>
      </c>
      <c r="J4355" t="b">
        <f>VLOOKUP(A4355,all_municipalities!$A$2:$M$445,13, FALSE)</f>
        <v>0</v>
      </c>
      <c r="K4355" t="str">
        <f t="shared" si="274"/>
        <v>NONE</v>
      </c>
      <c r="L4355">
        <v>0</v>
      </c>
      <c r="M4355" t="str">
        <f t="shared" si="275"/>
        <v>10776 Councillor, Ward 5</v>
      </c>
      <c r="N4355" s="6" t="str">
        <f t="shared" ref="N4355:N4418" si="276">IF(I4355,M4355,"")</f>
        <v/>
      </c>
      <c r="O4355" s="15" t="str">
        <f>IF(I4355&lt;&gt;FALSE,VLOOKUP(H4355,internet_municipalities!$B$2:$W$226,22,FALSE),"NO INTERNET")</f>
        <v>NO INTERNET</v>
      </c>
      <c r="P4355" s="16" t="str">
        <f t="shared" si="273"/>
        <v>NO INTERNET</v>
      </c>
    </row>
    <row r="4356" spans="1:16" x14ac:dyDescent="0.2">
      <c r="A4356">
        <v>10778</v>
      </c>
      <c r="B4356" t="b">
        <v>1</v>
      </c>
      <c r="C4356" t="s">
        <v>1463</v>
      </c>
      <c r="D4356" t="s">
        <v>5984</v>
      </c>
      <c r="E4356">
        <v>157</v>
      </c>
      <c r="F4356">
        <v>29</v>
      </c>
      <c r="G4356" t="b">
        <v>0</v>
      </c>
      <c r="H4356" t="str">
        <f>VLOOKUP(A4356,all_municipalities!$A$2:$M$445,2,FALSE)</f>
        <v>Val Rita-Harty, Township of</v>
      </c>
      <c r="I4356" t="b">
        <f>VLOOKUP(A4356,all_municipalities!$A$2:$M$445,9,FALSE)</f>
        <v>0</v>
      </c>
      <c r="J4356" t="b">
        <f>VLOOKUP(A4356,all_municipalities!$A$2:$M$445,13, FALSE)</f>
        <v>0</v>
      </c>
      <c r="K4356" t="str">
        <f t="shared" si="274"/>
        <v>NONE</v>
      </c>
      <c r="L4356">
        <v>0</v>
      </c>
      <c r="M4356" t="str">
        <f t="shared" si="275"/>
        <v>10778 Councillor</v>
      </c>
      <c r="N4356" s="6" t="str">
        <f t="shared" si="276"/>
        <v/>
      </c>
      <c r="O4356" s="15" t="str">
        <f>IF(I4356&lt;&gt;FALSE,VLOOKUP(H4356,internet_municipalities!$B$2:$W$226,22,FALSE),"NO INTERNET")</f>
        <v>NO INTERNET</v>
      </c>
      <c r="P4356" s="16" t="str">
        <f t="shared" si="273"/>
        <v>NO INTERNET</v>
      </c>
    </row>
    <row r="4357" spans="1:16" x14ac:dyDescent="0.2">
      <c r="A4357">
        <v>10778</v>
      </c>
      <c r="B4357" t="b">
        <v>1</v>
      </c>
      <c r="C4357" t="s">
        <v>1463</v>
      </c>
      <c r="D4357" t="s">
        <v>5985</v>
      </c>
      <c r="E4357">
        <v>141</v>
      </c>
      <c r="F4357">
        <v>13</v>
      </c>
      <c r="G4357" t="b">
        <v>0</v>
      </c>
      <c r="H4357" t="str">
        <f>VLOOKUP(A4357,all_municipalities!$A$2:$M$445,2,FALSE)</f>
        <v>Val Rita-Harty, Township of</v>
      </c>
      <c r="I4357" t="b">
        <f>VLOOKUP(A4357,all_municipalities!$A$2:$M$445,9,FALSE)</f>
        <v>0</v>
      </c>
      <c r="J4357" t="b">
        <f>VLOOKUP(A4357,all_municipalities!$A$2:$M$445,13, FALSE)</f>
        <v>0</v>
      </c>
      <c r="K4357" t="str">
        <f t="shared" si="274"/>
        <v>NONE</v>
      </c>
      <c r="L4357">
        <v>0</v>
      </c>
      <c r="M4357" t="str">
        <f t="shared" si="275"/>
        <v>10778 Councillor</v>
      </c>
      <c r="N4357" s="6" t="str">
        <f t="shared" si="276"/>
        <v/>
      </c>
      <c r="O4357" s="15" t="str">
        <f>IF(I4357&lt;&gt;FALSE,VLOOKUP(H4357,internet_municipalities!$B$2:$W$226,22,FALSE),"NO INTERNET")</f>
        <v>NO INTERNET</v>
      </c>
      <c r="P4357" s="16" t="str">
        <f t="shared" si="273"/>
        <v>NO INTERNET</v>
      </c>
    </row>
    <row r="4358" spans="1:16" x14ac:dyDescent="0.2">
      <c r="A4358">
        <v>10778</v>
      </c>
      <c r="B4358" t="b">
        <v>1</v>
      </c>
      <c r="C4358" t="s">
        <v>1463</v>
      </c>
      <c r="D4358" t="s">
        <v>5986</v>
      </c>
      <c r="E4358">
        <v>165</v>
      </c>
      <c r="F4358">
        <v>37</v>
      </c>
      <c r="G4358" t="b">
        <v>0</v>
      </c>
      <c r="H4358" t="str">
        <f>VLOOKUP(A4358,all_municipalities!$A$2:$M$445,2,FALSE)</f>
        <v>Val Rita-Harty, Township of</v>
      </c>
      <c r="I4358" t="b">
        <f>VLOOKUP(A4358,all_municipalities!$A$2:$M$445,9,FALSE)</f>
        <v>0</v>
      </c>
      <c r="J4358" t="b">
        <f>VLOOKUP(A4358,all_municipalities!$A$2:$M$445,13, FALSE)</f>
        <v>0</v>
      </c>
      <c r="K4358" t="str">
        <f t="shared" si="274"/>
        <v>NONE</v>
      </c>
      <c r="L4358">
        <v>0</v>
      </c>
      <c r="M4358" t="str">
        <f t="shared" si="275"/>
        <v>10778 Councillor</v>
      </c>
      <c r="N4358" s="6" t="str">
        <f t="shared" si="276"/>
        <v/>
      </c>
      <c r="O4358" s="15" t="str">
        <f>IF(I4358&lt;&gt;FALSE,VLOOKUP(H4358,internet_municipalities!$B$2:$W$226,22,FALSE),"NO INTERNET")</f>
        <v>NO INTERNET</v>
      </c>
      <c r="P4358" s="16" t="str">
        <f t="shared" si="273"/>
        <v>NO INTERNET</v>
      </c>
    </row>
    <row r="4359" spans="1:16" x14ac:dyDescent="0.2">
      <c r="A4359">
        <v>10778</v>
      </c>
      <c r="B4359" t="b">
        <v>1</v>
      </c>
      <c r="C4359" t="s">
        <v>1463</v>
      </c>
      <c r="D4359" t="s">
        <v>5987</v>
      </c>
      <c r="E4359">
        <v>184</v>
      </c>
      <c r="F4359">
        <v>56</v>
      </c>
      <c r="G4359" t="b">
        <v>0</v>
      </c>
      <c r="H4359" t="str">
        <f>VLOOKUP(A4359,all_municipalities!$A$2:$M$445,2,FALSE)</f>
        <v>Val Rita-Harty, Township of</v>
      </c>
      <c r="I4359" t="b">
        <f>VLOOKUP(A4359,all_municipalities!$A$2:$M$445,9,FALSE)</f>
        <v>0</v>
      </c>
      <c r="J4359" t="b">
        <f>VLOOKUP(A4359,all_municipalities!$A$2:$M$445,13, FALSE)</f>
        <v>0</v>
      </c>
      <c r="K4359" t="str">
        <f t="shared" si="274"/>
        <v>NONE</v>
      </c>
      <c r="L4359">
        <v>0</v>
      </c>
      <c r="M4359" t="str">
        <f t="shared" si="275"/>
        <v>10778 Councillor</v>
      </c>
      <c r="N4359" s="6" t="str">
        <f t="shared" si="276"/>
        <v/>
      </c>
      <c r="O4359" s="15" t="str">
        <f>IF(I4359&lt;&gt;FALSE,VLOOKUP(H4359,internet_municipalities!$B$2:$W$226,22,FALSE),"NO INTERNET")</f>
        <v>NO INTERNET</v>
      </c>
      <c r="P4359" s="16" t="str">
        <f t="shared" ref="P4359:P4422" si="277">IF(I4359=TRUE,IF(F4359&lt;&gt;"Acclaimed",IF(F4359&lt;&gt;"Lost",F4359/O4359,"Lost"),"Acclaimed"),"NO INTERNET")</f>
        <v>NO INTERNET</v>
      </c>
    </row>
    <row r="4360" spans="1:16" x14ac:dyDescent="0.2">
      <c r="A4360">
        <v>10778</v>
      </c>
      <c r="B4360" t="b">
        <v>0</v>
      </c>
      <c r="C4360" t="s">
        <v>1463</v>
      </c>
      <c r="D4360" t="s">
        <v>5988</v>
      </c>
      <c r="E4360">
        <v>121</v>
      </c>
      <c r="F4360" t="s">
        <v>1460</v>
      </c>
      <c r="G4360" t="b">
        <v>0</v>
      </c>
      <c r="H4360" t="str">
        <f>VLOOKUP(A4360,all_municipalities!$A$2:$M$445,2,FALSE)</f>
        <v>Val Rita-Harty, Township of</v>
      </c>
      <c r="I4360" t="b">
        <f>VLOOKUP(A4360,all_municipalities!$A$2:$M$445,9,FALSE)</f>
        <v>0</v>
      </c>
      <c r="J4360" t="b">
        <f>VLOOKUP(A4360,all_municipalities!$A$2:$M$445,13, FALSE)</f>
        <v>0</v>
      </c>
      <c r="K4360" t="str">
        <f t="shared" si="274"/>
        <v>NONE</v>
      </c>
      <c r="L4360">
        <v>0</v>
      </c>
      <c r="M4360" t="str">
        <f t="shared" si="275"/>
        <v>10778 Councillor</v>
      </c>
      <c r="N4360" s="6" t="str">
        <f t="shared" si="276"/>
        <v/>
      </c>
      <c r="O4360" s="15" t="str">
        <f>IF(I4360&lt;&gt;FALSE,VLOOKUP(H4360,internet_municipalities!$B$2:$W$226,22,FALSE),"NO INTERNET")</f>
        <v>NO INTERNET</v>
      </c>
      <c r="P4360" s="16" t="str">
        <f t="shared" si="277"/>
        <v>NO INTERNET</v>
      </c>
    </row>
    <row r="4361" spans="1:16" x14ac:dyDescent="0.2">
      <c r="A4361">
        <v>10778</v>
      </c>
      <c r="B4361" t="b">
        <v>0</v>
      </c>
      <c r="C4361" t="s">
        <v>1463</v>
      </c>
      <c r="D4361" t="s">
        <v>5989</v>
      </c>
      <c r="E4361">
        <v>128</v>
      </c>
      <c r="F4361" t="s">
        <v>1460</v>
      </c>
      <c r="G4361" t="b">
        <v>0</v>
      </c>
      <c r="H4361" t="str">
        <f>VLOOKUP(A4361,all_municipalities!$A$2:$M$445,2,FALSE)</f>
        <v>Val Rita-Harty, Township of</v>
      </c>
      <c r="I4361" t="b">
        <f>VLOOKUP(A4361,all_municipalities!$A$2:$M$445,9,FALSE)</f>
        <v>0</v>
      </c>
      <c r="J4361" t="b">
        <f>VLOOKUP(A4361,all_municipalities!$A$2:$M$445,13, FALSE)</f>
        <v>0</v>
      </c>
      <c r="K4361" t="str">
        <f t="shared" si="274"/>
        <v>NONE</v>
      </c>
      <c r="L4361">
        <v>0</v>
      </c>
      <c r="M4361" t="str">
        <f t="shared" si="275"/>
        <v>10778 Councillor</v>
      </c>
      <c r="N4361" s="6" t="str">
        <f t="shared" si="276"/>
        <v/>
      </c>
      <c r="O4361" s="15" t="str">
        <f>IF(I4361&lt;&gt;FALSE,VLOOKUP(H4361,internet_municipalities!$B$2:$W$226,22,FALSE),"NO INTERNET")</f>
        <v>NO INTERNET</v>
      </c>
      <c r="P4361" s="16" t="str">
        <f t="shared" si="277"/>
        <v>NO INTERNET</v>
      </c>
    </row>
    <row r="4362" spans="1:16" x14ac:dyDescent="0.2">
      <c r="A4362">
        <v>10424</v>
      </c>
      <c r="B4362" t="b">
        <v>1</v>
      </c>
      <c r="C4362" t="s">
        <v>1473</v>
      </c>
      <c r="D4362" t="s">
        <v>5990</v>
      </c>
      <c r="E4362">
        <v>6601</v>
      </c>
      <c r="F4362">
        <f>E4362-5497</f>
        <v>1104</v>
      </c>
      <c r="G4362" t="b">
        <v>1</v>
      </c>
      <c r="H4362" t="str">
        <f>VLOOKUP(A4362,all_municipalities!$A$2:$M$445,2,FALSE)</f>
        <v>Vaughan, City of</v>
      </c>
      <c r="I4362" t="b">
        <f>VLOOKUP(A4362,all_municipalities!$A$2:$M$445,9,FALSE)</f>
        <v>1</v>
      </c>
      <c r="J4362" t="b">
        <f>VLOOKUP(A4362,all_municipalities!$A$2:$M$445,13, FALSE)</f>
        <v>0</v>
      </c>
      <c r="K4362" t="str">
        <f t="shared" si="274"/>
        <v>NONE</v>
      </c>
      <c r="L4362">
        <v>0</v>
      </c>
      <c r="M4362" t="str">
        <f t="shared" si="275"/>
        <v>10424 Councillor, Ward 5</v>
      </c>
      <c r="N4362" s="6" t="str">
        <f t="shared" si="276"/>
        <v>10424 Councillor, Ward 5</v>
      </c>
      <c r="O4362" s="15">
        <f>IF(I4362&lt;&gt;FALSE,VLOOKUP(H4362,internet_municipalities!$B$2:$W$226,22,FALSE),"NO INTERNET")</f>
        <v>165048</v>
      </c>
      <c r="P4362" s="16">
        <f t="shared" si="277"/>
        <v>6.688963210702341E-3</v>
      </c>
    </row>
    <row r="4363" spans="1:16" x14ac:dyDescent="0.2">
      <c r="A4363">
        <v>10424</v>
      </c>
      <c r="B4363" t="b">
        <v>1</v>
      </c>
      <c r="C4363" t="s">
        <v>1471</v>
      </c>
      <c r="D4363" t="s">
        <v>5991</v>
      </c>
      <c r="E4363">
        <v>2705</v>
      </c>
      <c r="F4363">
        <f>E4363-1573</f>
        <v>1132</v>
      </c>
      <c r="G4363" t="b">
        <v>1</v>
      </c>
      <c r="H4363" t="str">
        <f>VLOOKUP(A4363,all_municipalities!$A$2:$M$445,2,FALSE)</f>
        <v>Vaughan, City of</v>
      </c>
      <c r="I4363" t="b">
        <f>VLOOKUP(A4363,all_municipalities!$A$2:$M$445,9,FALSE)</f>
        <v>1</v>
      </c>
      <c r="J4363" t="b">
        <f>VLOOKUP(A4363,all_municipalities!$A$2:$M$445,13, FALSE)</f>
        <v>0</v>
      </c>
      <c r="K4363" t="str">
        <f t="shared" si="274"/>
        <v>NONE</v>
      </c>
      <c r="L4363">
        <v>0</v>
      </c>
      <c r="M4363" t="str">
        <f t="shared" si="275"/>
        <v>10424 Councillor, Ward 4</v>
      </c>
      <c r="N4363" s="6" t="str">
        <f t="shared" si="276"/>
        <v>10424 Councillor, Ward 4</v>
      </c>
      <c r="O4363" s="15">
        <f>IF(I4363&lt;&gt;FALSE,VLOOKUP(H4363,internet_municipalities!$B$2:$W$226,22,FALSE),"NO INTERNET")</f>
        <v>165048</v>
      </c>
      <c r="P4363" s="16">
        <f t="shared" si="277"/>
        <v>6.8586108283650816E-3</v>
      </c>
    </row>
    <row r="4364" spans="1:16" x14ac:dyDescent="0.2">
      <c r="A4364">
        <v>10424</v>
      </c>
      <c r="B4364" t="b">
        <v>1</v>
      </c>
      <c r="C4364" t="s">
        <v>1475</v>
      </c>
      <c r="D4364" t="s">
        <v>5992</v>
      </c>
      <c r="E4364">
        <v>6643</v>
      </c>
      <c r="F4364">
        <v>4270</v>
      </c>
      <c r="G4364" t="b">
        <v>1</v>
      </c>
      <c r="H4364" t="str">
        <f>VLOOKUP(A4364,all_municipalities!$A$2:$M$445,2,FALSE)</f>
        <v>Vaughan, City of</v>
      </c>
      <c r="I4364" t="b">
        <f>VLOOKUP(A4364,all_municipalities!$A$2:$M$445,9,FALSE)</f>
        <v>1</v>
      </c>
      <c r="J4364" t="b">
        <f>VLOOKUP(A4364,all_municipalities!$A$2:$M$445,13, FALSE)</f>
        <v>0</v>
      </c>
      <c r="K4364" t="str">
        <f t="shared" si="274"/>
        <v>NONE</v>
      </c>
      <c r="L4364">
        <v>0</v>
      </c>
      <c r="M4364" t="str">
        <f t="shared" si="275"/>
        <v>10424 Councillor, Ward 3</v>
      </c>
      <c r="N4364" s="6" t="str">
        <f t="shared" si="276"/>
        <v>10424 Councillor, Ward 3</v>
      </c>
      <c r="O4364" s="15">
        <f>IF(I4364&lt;&gt;FALSE,VLOOKUP(H4364,internet_municipalities!$B$2:$W$226,22,FALSE),"NO INTERNET")</f>
        <v>165048</v>
      </c>
      <c r="P4364" s="16">
        <f t="shared" si="277"/>
        <v>2.5871261693567932E-2</v>
      </c>
    </row>
    <row r="4365" spans="1:16" x14ac:dyDescent="0.2">
      <c r="A4365">
        <v>10424</v>
      </c>
      <c r="B4365" t="b">
        <v>1</v>
      </c>
      <c r="C4365" t="s">
        <v>1453</v>
      </c>
      <c r="D4365" t="s">
        <v>5993</v>
      </c>
      <c r="E4365">
        <v>7229</v>
      </c>
      <c r="F4365">
        <v>3187</v>
      </c>
      <c r="G4365" t="b">
        <v>1</v>
      </c>
      <c r="H4365" t="str">
        <f>VLOOKUP(A4365,all_municipalities!$A$2:$M$445,2,FALSE)</f>
        <v>Vaughan, City of</v>
      </c>
      <c r="I4365" t="b">
        <f>VLOOKUP(A4365,all_municipalities!$A$2:$M$445,9,FALSE)</f>
        <v>1</v>
      </c>
      <c r="J4365" t="b">
        <f>VLOOKUP(A4365,all_municipalities!$A$2:$M$445,13, FALSE)</f>
        <v>0</v>
      </c>
      <c r="K4365" t="str">
        <f t="shared" si="274"/>
        <v>NONE</v>
      </c>
      <c r="L4365">
        <v>0</v>
      </c>
      <c r="M4365" t="str">
        <f t="shared" si="275"/>
        <v>10424 Councillor, Ward 2</v>
      </c>
      <c r="N4365" s="6" t="str">
        <f t="shared" si="276"/>
        <v>10424 Councillor, Ward 2</v>
      </c>
      <c r="O4365" s="15">
        <f>IF(I4365&lt;&gt;FALSE,VLOOKUP(H4365,internet_municipalities!$B$2:$W$226,22,FALSE),"NO INTERNET")</f>
        <v>165048</v>
      </c>
      <c r="P4365" s="16">
        <f t="shared" si="277"/>
        <v>1.9309534196112647E-2</v>
      </c>
    </row>
    <row r="4366" spans="1:16" x14ac:dyDescent="0.2">
      <c r="A4366">
        <v>10424</v>
      </c>
      <c r="B4366" t="b">
        <v>1</v>
      </c>
      <c r="C4366" t="s">
        <v>1456</v>
      </c>
      <c r="D4366" t="s">
        <v>5994</v>
      </c>
      <c r="E4366">
        <v>8771</v>
      </c>
      <c r="F4366">
        <v>6751</v>
      </c>
      <c r="G4366" t="b">
        <v>1</v>
      </c>
      <c r="H4366" t="str">
        <f>VLOOKUP(A4366,all_municipalities!$A$2:$M$445,2,FALSE)</f>
        <v>Vaughan, City of</v>
      </c>
      <c r="I4366" t="b">
        <f>VLOOKUP(A4366,all_municipalities!$A$2:$M$445,9,FALSE)</f>
        <v>1</v>
      </c>
      <c r="J4366" t="b">
        <f>VLOOKUP(A4366,all_municipalities!$A$2:$M$445,13, FALSE)</f>
        <v>0</v>
      </c>
      <c r="K4366" t="str">
        <f t="shared" si="274"/>
        <v>NONE</v>
      </c>
      <c r="L4366">
        <v>0</v>
      </c>
      <c r="M4366" t="str">
        <f t="shared" si="275"/>
        <v>10424 Councillor, Ward 1</v>
      </c>
      <c r="N4366" s="6" t="str">
        <f t="shared" si="276"/>
        <v>10424 Councillor, Ward 1</v>
      </c>
      <c r="O4366" s="15">
        <f>IF(I4366&lt;&gt;FALSE,VLOOKUP(H4366,internet_municipalities!$B$2:$W$226,22,FALSE),"NO INTERNET")</f>
        <v>165048</v>
      </c>
      <c r="P4366" s="16">
        <f t="shared" si="277"/>
        <v>4.0903252387184334E-2</v>
      </c>
    </row>
    <row r="4367" spans="1:16" x14ac:dyDescent="0.2">
      <c r="A4367">
        <v>10424</v>
      </c>
      <c r="B4367" t="b">
        <v>1</v>
      </c>
      <c r="C4367" t="s">
        <v>3869</v>
      </c>
      <c r="D4367" t="s">
        <v>5995</v>
      </c>
      <c r="E4367">
        <v>27457</v>
      </c>
      <c r="F4367">
        <v>8990</v>
      </c>
      <c r="G4367" t="b">
        <v>1</v>
      </c>
      <c r="H4367" t="str">
        <f>VLOOKUP(A4367,all_municipalities!$A$2:$M$445,2,FALSE)</f>
        <v>Vaughan, City of</v>
      </c>
      <c r="I4367" t="b">
        <f>VLOOKUP(A4367,all_municipalities!$A$2:$M$445,9,FALSE)</f>
        <v>1</v>
      </c>
      <c r="J4367" t="b">
        <f>VLOOKUP(A4367,all_municipalities!$A$2:$M$445,13, FALSE)</f>
        <v>0</v>
      </c>
      <c r="K4367" t="str">
        <f t="shared" si="274"/>
        <v>NONE</v>
      </c>
      <c r="L4367">
        <v>0</v>
      </c>
      <c r="M4367" t="str">
        <f t="shared" si="275"/>
        <v>10424 Councillor (Regional And City)</v>
      </c>
      <c r="N4367" s="6" t="str">
        <f t="shared" si="276"/>
        <v>10424 Councillor (Regional And City)</v>
      </c>
      <c r="O4367" s="15">
        <f>IF(I4367&lt;&gt;FALSE,VLOOKUP(H4367,internet_municipalities!$B$2:$W$226,22,FALSE),"NO INTERNET")</f>
        <v>165048</v>
      </c>
      <c r="P4367" s="16">
        <f t="shared" si="277"/>
        <v>5.4469002956715619E-2</v>
      </c>
    </row>
    <row r="4368" spans="1:16" x14ac:dyDescent="0.2">
      <c r="A4368">
        <v>10424</v>
      </c>
      <c r="B4368" t="b">
        <v>1</v>
      </c>
      <c r="C4368" t="s">
        <v>3869</v>
      </c>
      <c r="D4368" t="s">
        <v>5996</v>
      </c>
      <c r="E4368">
        <v>19564</v>
      </c>
      <c r="F4368">
        <v>1097</v>
      </c>
      <c r="G4368" t="b">
        <v>1</v>
      </c>
      <c r="H4368" t="str">
        <f>VLOOKUP(A4368,all_municipalities!$A$2:$M$445,2,FALSE)</f>
        <v>Vaughan, City of</v>
      </c>
      <c r="I4368" t="b">
        <f>VLOOKUP(A4368,all_municipalities!$A$2:$M$445,9,FALSE)</f>
        <v>1</v>
      </c>
      <c r="J4368" t="b">
        <f>VLOOKUP(A4368,all_municipalities!$A$2:$M$445,13, FALSE)</f>
        <v>0</v>
      </c>
      <c r="K4368" t="str">
        <f t="shared" si="274"/>
        <v>NONE</v>
      </c>
      <c r="L4368">
        <v>0</v>
      </c>
      <c r="M4368" t="str">
        <f t="shared" si="275"/>
        <v>10424 Councillor (Regional And City)</v>
      </c>
      <c r="N4368" s="6" t="str">
        <f t="shared" si="276"/>
        <v>10424 Councillor (Regional And City)</v>
      </c>
      <c r="O4368" s="15">
        <f>IF(I4368&lt;&gt;FALSE,VLOOKUP(H4368,internet_municipalities!$B$2:$W$226,22,FALSE),"NO INTERNET")</f>
        <v>165048</v>
      </c>
      <c r="P4368" s="16">
        <f t="shared" si="277"/>
        <v>6.6465513062866563E-3</v>
      </c>
    </row>
    <row r="4369" spans="1:16" x14ac:dyDescent="0.2">
      <c r="A4369">
        <v>10424</v>
      </c>
      <c r="B4369" t="b">
        <v>1</v>
      </c>
      <c r="C4369" t="s">
        <v>3869</v>
      </c>
      <c r="D4369" t="s">
        <v>5997</v>
      </c>
      <c r="E4369">
        <v>28398</v>
      </c>
      <c r="F4369">
        <v>9931</v>
      </c>
      <c r="G4369" t="b">
        <v>1</v>
      </c>
      <c r="H4369" t="str">
        <f>VLOOKUP(A4369,all_municipalities!$A$2:$M$445,2,FALSE)</f>
        <v>Vaughan, City of</v>
      </c>
      <c r="I4369" t="b">
        <f>VLOOKUP(A4369,all_municipalities!$A$2:$M$445,9,FALSE)</f>
        <v>1</v>
      </c>
      <c r="J4369" t="b">
        <f>VLOOKUP(A4369,all_municipalities!$A$2:$M$445,13, FALSE)</f>
        <v>0</v>
      </c>
      <c r="K4369" t="str">
        <f t="shared" si="274"/>
        <v>NONE</v>
      </c>
      <c r="L4369">
        <v>0</v>
      </c>
      <c r="M4369" t="str">
        <f t="shared" si="275"/>
        <v>10424 Councillor (Regional And City)</v>
      </c>
      <c r="N4369" s="6" t="str">
        <f t="shared" si="276"/>
        <v>10424 Councillor (Regional And City)</v>
      </c>
      <c r="O4369" s="15">
        <f>IF(I4369&lt;&gt;FALSE,VLOOKUP(H4369,internet_municipalities!$B$2:$W$226,22,FALSE),"NO INTERNET")</f>
        <v>165048</v>
      </c>
      <c r="P4369" s="16">
        <f t="shared" si="277"/>
        <v>6.0170374678881297E-2</v>
      </c>
    </row>
    <row r="4370" spans="1:16" x14ac:dyDescent="0.2">
      <c r="A4370">
        <v>10424</v>
      </c>
      <c r="B4370" t="b">
        <v>1</v>
      </c>
      <c r="C4370" t="s">
        <v>3869</v>
      </c>
      <c r="D4370" t="s">
        <v>5998</v>
      </c>
      <c r="E4370">
        <v>27937</v>
      </c>
      <c r="F4370">
        <v>9470</v>
      </c>
      <c r="G4370" t="b">
        <v>1</v>
      </c>
      <c r="H4370" t="str">
        <f>VLOOKUP(A4370,all_municipalities!$A$2:$M$445,2,FALSE)</f>
        <v>Vaughan, City of</v>
      </c>
      <c r="I4370" t="b">
        <f>VLOOKUP(A4370,all_municipalities!$A$2:$M$445,9,FALSE)</f>
        <v>1</v>
      </c>
      <c r="J4370" t="b">
        <f>VLOOKUP(A4370,all_municipalities!$A$2:$M$445,13, FALSE)</f>
        <v>0</v>
      </c>
      <c r="K4370" t="str">
        <f t="shared" si="274"/>
        <v>NONE</v>
      </c>
      <c r="L4370">
        <v>0</v>
      </c>
      <c r="M4370" t="str">
        <f t="shared" si="275"/>
        <v>10424 Councillor (Regional And City)</v>
      </c>
      <c r="N4370" s="6" t="str">
        <f t="shared" si="276"/>
        <v>10424 Councillor (Regional And City)</v>
      </c>
      <c r="O4370" s="15">
        <f>IF(I4370&lt;&gt;FALSE,VLOOKUP(H4370,internet_municipalities!$B$2:$W$226,22,FALSE),"NO INTERNET")</f>
        <v>165048</v>
      </c>
      <c r="P4370" s="16">
        <f t="shared" si="277"/>
        <v>5.7377247830934029E-2</v>
      </c>
    </row>
    <row r="4371" spans="1:16" x14ac:dyDescent="0.2">
      <c r="A4371">
        <v>10424</v>
      </c>
      <c r="B4371" t="b">
        <v>0</v>
      </c>
      <c r="C4371" t="s">
        <v>3869</v>
      </c>
      <c r="D4371" t="s">
        <v>5999</v>
      </c>
      <c r="E4371">
        <v>12298</v>
      </c>
      <c r="F4371" t="s">
        <v>1460</v>
      </c>
      <c r="G4371" t="b">
        <v>1</v>
      </c>
      <c r="H4371" t="str">
        <f>VLOOKUP(A4371,all_municipalities!$A$2:$M$445,2,FALSE)</f>
        <v>Vaughan, City of</v>
      </c>
      <c r="I4371" t="b">
        <f>VLOOKUP(A4371,all_municipalities!$A$2:$M$445,9,FALSE)</f>
        <v>1</v>
      </c>
      <c r="J4371" t="b">
        <f>VLOOKUP(A4371,all_municipalities!$A$2:$M$445,13, FALSE)</f>
        <v>0</v>
      </c>
      <c r="K4371" t="str">
        <f t="shared" si="274"/>
        <v>NONE</v>
      </c>
      <c r="L4371">
        <v>0</v>
      </c>
      <c r="M4371" t="str">
        <f t="shared" si="275"/>
        <v>10424 Councillor (Regional And City)</v>
      </c>
      <c r="N4371" s="6" t="str">
        <f t="shared" si="276"/>
        <v>10424 Councillor (Regional And City)</v>
      </c>
      <c r="O4371" s="15">
        <f>IF(I4371&lt;&gt;FALSE,VLOOKUP(H4371,internet_municipalities!$B$2:$W$226,22,FALSE),"NO INTERNET")</f>
        <v>165048</v>
      </c>
      <c r="P4371" s="16" t="str">
        <f t="shared" si="277"/>
        <v>Lost</v>
      </c>
    </row>
    <row r="4372" spans="1:16" x14ac:dyDescent="0.2">
      <c r="A4372">
        <v>10424</v>
      </c>
      <c r="B4372" t="b">
        <v>0</v>
      </c>
      <c r="C4372" t="s">
        <v>3869</v>
      </c>
      <c r="D4372" t="s">
        <v>6000</v>
      </c>
      <c r="E4372">
        <v>9524</v>
      </c>
      <c r="F4372" t="s">
        <v>1460</v>
      </c>
      <c r="G4372" t="b">
        <v>1</v>
      </c>
      <c r="H4372" t="str">
        <f>VLOOKUP(A4372,all_municipalities!$A$2:$M$445,2,FALSE)</f>
        <v>Vaughan, City of</v>
      </c>
      <c r="I4372" t="b">
        <f>VLOOKUP(A4372,all_municipalities!$A$2:$M$445,9,FALSE)</f>
        <v>1</v>
      </c>
      <c r="J4372" t="b">
        <f>VLOOKUP(A4372,all_municipalities!$A$2:$M$445,13, FALSE)</f>
        <v>0</v>
      </c>
      <c r="K4372" t="str">
        <f t="shared" si="274"/>
        <v>NONE</v>
      </c>
      <c r="L4372">
        <v>0</v>
      </c>
      <c r="M4372" t="str">
        <f t="shared" si="275"/>
        <v>10424 Councillor (Regional And City)</v>
      </c>
      <c r="N4372" s="6" t="str">
        <f t="shared" si="276"/>
        <v>10424 Councillor (Regional And City)</v>
      </c>
      <c r="O4372" s="15">
        <f>IF(I4372&lt;&gt;FALSE,VLOOKUP(H4372,internet_municipalities!$B$2:$W$226,22,FALSE),"NO INTERNET")</f>
        <v>165048</v>
      </c>
      <c r="P4372" s="16" t="str">
        <f t="shared" si="277"/>
        <v>Lost</v>
      </c>
    </row>
    <row r="4373" spans="1:16" x14ac:dyDescent="0.2">
      <c r="A4373">
        <v>10424</v>
      </c>
      <c r="B4373" t="b">
        <v>0</v>
      </c>
      <c r="C4373" t="s">
        <v>3869</v>
      </c>
      <c r="D4373" t="s">
        <v>6001</v>
      </c>
      <c r="E4373">
        <v>18467</v>
      </c>
      <c r="F4373" t="s">
        <v>1460</v>
      </c>
      <c r="G4373" t="b">
        <v>1</v>
      </c>
      <c r="H4373" t="str">
        <f>VLOOKUP(A4373,all_municipalities!$A$2:$M$445,2,FALSE)</f>
        <v>Vaughan, City of</v>
      </c>
      <c r="I4373" t="b">
        <f>VLOOKUP(A4373,all_municipalities!$A$2:$M$445,9,FALSE)</f>
        <v>1</v>
      </c>
      <c r="J4373" t="b">
        <f>VLOOKUP(A4373,all_municipalities!$A$2:$M$445,13, FALSE)</f>
        <v>0</v>
      </c>
      <c r="K4373" t="str">
        <f t="shared" si="274"/>
        <v>NONE</v>
      </c>
      <c r="L4373">
        <v>0</v>
      </c>
      <c r="M4373" t="str">
        <f t="shared" si="275"/>
        <v>10424 Councillor (Regional And City)</v>
      </c>
      <c r="N4373" s="6" t="str">
        <f t="shared" si="276"/>
        <v>10424 Councillor (Regional And City)</v>
      </c>
      <c r="O4373" s="15">
        <f>IF(I4373&lt;&gt;FALSE,VLOOKUP(H4373,internet_municipalities!$B$2:$W$226,22,FALSE),"NO INTERNET")</f>
        <v>165048</v>
      </c>
      <c r="P4373" s="16" t="str">
        <f t="shared" si="277"/>
        <v>Lost</v>
      </c>
    </row>
    <row r="4374" spans="1:16" x14ac:dyDescent="0.2">
      <c r="A4374">
        <v>10424</v>
      </c>
      <c r="B4374" t="b">
        <v>0</v>
      </c>
      <c r="C4374" t="s">
        <v>3869</v>
      </c>
      <c r="D4374" t="s">
        <v>6002</v>
      </c>
      <c r="E4374">
        <v>12502</v>
      </c>
      <c r="F4374" t="s">
        <v>1460</v>
      </c>
      <c r="G4374" t="b">
        <v>1</v>
      </c>
      <c r="H4374" t="str">
        <f>VLOOKUP(A4374,all_municipalities!$A$2:$M$445,2,FALSE)</f>
        <v>Vaughan, City of</v>
      </c>
      <c r="I4374" t="b">
        <f>VLOOKUP(A4374,all_municipalities!$A$2:$M$445,9,FALSE)</f>
        <v>1</v>
      </c>
      <c r="J4374" t="b">
        <f>VLOOKUP(A4374,all_municipalities!$A$2:$M$445,13, FALSE)</f>
        <v>0</v>
      </c>
      <c r="K4374" t="str">
        <f t="shared" si="274"/>
        <v>NONE</v>
      </c>
      <c r="L4374">
        <v>0</v>
      </c>
      <c r="M4374" t="str">
        <f t="shared" si="275"/>
        <v>10424 Councillor (Regional And City)</v>
      </c>
      <c r="N4374" s="6" t="str">
        <f t="shared" si="276"/>
        <v>10424 Councillor (Regional And City)</v>
      </c>
      <c r="O4374" s="15">
        <f>IF(I4374&lt;&gt;FALSE,VLOOKUP(H4374,internet_municipalities!$B$2:$W$226,22,FALSE),"NO INTERNET")</f>
        <v>165048</v>
      </c>
      <c r="P4374" s="16" t="str">
        <f t="shared" si="277"/>
        <v>Lost</v>
      </c>
    </row>
    <row r="4375" spans="1:16" x14ac:dyDescent="0.2">
      <c r="A4375">
        <v>10424</v>
      </c>
      <c r="B4375" t="b">
        <v>0</v>
      </c>
      <c r="C4375" t="s">
        <v>3869</v>
      </c>
      <c r="D4375" t="s">
        <v>6003</v>
      </c>
      <c r="E4375">
        <v>10113</v>
      </c>
      <c r="F4375" t="s">
        <v>1460</v>
      </c>
      <c r="G4375" t="b">
        <v>1</v>
      </c>
      <c r="H4375" t="str">
        <f>VLOOKUP(A4375,all_municipalities!$A$2:$M$445,2,FALSE)</f>
        <v>Vaughan, City of</v>
      </c>
      <c r="I4375" t="b">
        <f>VLOOKUP(A4375,all_municipalities!$A$2:$M$445,9,FALSE)</f>
        <v>1</v>
      </c>
      <c r="J4375" t="b">
        <f>VLOOKUP(A4375,all_municipalities!$A$2:$M$445,13, FALSE)</f>
        <v>0</v>
      </c>
      <c r="K4375" t="str">
        <f t="shared" si="274"/>
        <v>NONE</v>
      </c>
      <c r="L4375">
        <v>0</v>
      </c>
      <c r="M4375" t="str">
        <f t="shared" si="275"/>
        <v>10424 Councillor (Regional And City)</v>
      </c>
      <c r="N4375" s="6" t="str">
        <f t="shared" si="276"/>
        <v>10424 Councillor (Regional And City)</v>
      </c>
      <c r="O4375" s="15">
        <f>IF(I4375&lt;&gt;FALSE,VLOOKUP(H4375,internet_municipalities!$B$2:$W$226,22,FALSE),"NO INTERNET")</f>
        <v>165048</v>
      </c>
      <c r="P4375" s="16" t="str">
        <f t="shared" si="277"/>
        <v>Lost</v>
      </c>
    </row>
    <row r="4376" spans="1:16" x14ac:dyDescent="0.2">
      <c r="A4376">
        <v>10424</v>
      </c>
      <c r="B4376" t="b">
        <v>0</v>
      </c>
      <c r="C4376" t="s">
        <v>1456</v>
      </c>
      <c r="D4376" t="s">
        <v>6004</v>
      </c>
      <c r="E4376">
        <v>645</v>
      </c>
      <c r="F4376" t="s">
        <v>1460</v>
      </c>
      <c r="G4376" t="b">
        <v>1</v>
      </c>
      <c r="H4376" t="str">
        <f>VLOOKUP(A4376,all_municipalities!$A$2:$M$445,2,FALSE)</f>
        <v>Vaughan, City of</v>
      </c>
      <c r="I4376" t="b">
        <f>VLOOKUP(A4376,all_municipalities!$A$2:$M$445,9,FALSE)</f>
        <v>1</v>
      </c>
      <c r="J4376" t="b">
        <f>VLOOKUP(A4376,all_municipalities!$A$2:$M$445,13, FALSE)</f>
        <v>0</v>
      </c>
      <c r="K4376" t="str">
        <f t="shared" si="274"/>
        <v>NONE</v>
      </c>
      <c r="L4376">
        <v>0</v>
      </c>
      <c r="M4376" t="str">
        <f t="shared" si="275"/>
        <v>10424 Councillor, Ward 1</v>
      </c>
      <c r="N4376" s="6" t="str">
        <f t="shared" si="276"/>
        <v>10424 Councillor, Ward 1</v>
      </c>
      <c r="O4376" s="15">
        <f>IF(I4376&lt;&gt;FALSE,VLOOKUP(H4376,internet_municipalities!$B$2:$W$226,22,FALSE),"NO INTERNET")</f>
        <v>165048</v>
      </c>
      <c r="P4376" s="16" t="str">
        <f t="shared" si="277"/>
        <v>Lost</v>
      </c>
    </row>
    <row r="4377" spans="1:16" x14ac:dyDescent="0.2">
      <c r="A4377">
        <v>10424</v>
      </c>
      <c r="B4377" t="b">
        <v>0</v>
      </c>
      <c r="C4377" t="s">
        <v>1456</v>
      </c>
      <c r="D4377" t="s">
        <v>6005</v>
      </c>
      <c r="E4377">
        <v>828</v>
      </c>
      <c r="F4377" t="s">
        <v>1460</v>
      </c>
      <c r="G4377" t="b">
        <v>1</v>
      </c>
      <c r="H4377" t="str">
        <f>VLOOKUP(A4377,all_municipalities!$A$2:$M$445,2,FALSE)</f>
        <v>Vaughan, City of</v>
      </c>
      <c r="I4377" t="b">
        <f>VLOOKUP(A4377,all_municipalities!$A$2:$M$445,9,FALSE)</f>
        <v>1</v>
      </c>
      <c r="J4377" t="b">
        <f>VLOOKUP(A4377,all_municipalities!$A$2:$M$445,13, FALSE)</f>
        <v>0</v>
      </c>
      <c r="K4377" t="str">
        <f t="shared" si="274"/>
        <v>NONE</v>
      </c>
      <c r="L4377">
        <v>0</v>
      </c>
      <c r="M4377" t="str">
        <f t="shared" si="275"/>
        <v>10424 Councillor, Ward 1</v>
      </c>
      <c r="N4377" s="6" t="str">
        <f t="shared" si="276"/>
        <v>10424 Councillor, Ward 1</v>
      </c>
      <c r="O4377" s="15">
        <f>IF(I4377&lt;&gt;FALSE,VLOOKUP(H4377,internet_municipalities!$B$2:$W$226,22,FALSE),"NO INTERNET")</f>
        <v>165048</v>
      </c>
      <c r="P4377" s="16" t="str">
        <f t="shared" si="277"/>
        <v>Lost</v>
      </c>
    </row>
    <row r="4378" spans="1:16" x14ac:dyDescent="0.2">
      <c r="A4378">
        <v>10424</v>
      </c>
      <c r="B4378" t="b">
        <v>0</v>
      </c>
      <c r="C4378" t="s">
        <v>1456</v>
      </c>
      <c r="D4378" t="s">
        <v>6006</v>
      </c>
      <c r="E4378">
        <v>523</v>
      </c>
      <c r="F4378" t="s">
        <v>1460</v>
      </c>
      <c r="G4378" t="b">
        <v>1</v>
      </c>
      <c r="H4378" t="str">
        <f>VLOOKUP(A4378,all_municipalities!$A$2:$M$445,2,FALSE)</f>
        <v>Vaughan, City of</v>
      </c>
      <c r="I4378" t="b">
        <f>VLOOKUP(A4378,all_municipalities!$A$2:$M$445,9,FALSE)</f>
        <v>1</v>
      </c>
      <c r="J4378" t="b">
        <f>VLOOKUP(A4378,all_municipalities!$A$2:$M$445,13, FALSE)</f>
        <v>0</v>
      </c>
      <c r="K4378" t="str">
        <f t="shared" si="274"/>
        <v>NONE</v>
      </c>
      <c r="L4378">
        <v>0</v>
      </c>
      <c r="M4378" t="str">
        <f t="shared" si="275"/>
        <v>10424 Councillor, Ward 1</v>
      </c>
      <c r="N4378" s="6" t="str">
        <f t="shared" si="276"/>
        <v>10424 Councillor, Ward 1</v>
      </c>
      <c r="O4378" s="15">
        <f>IF(I4378&lt;&gt;FALSE,VLOOKUP(H4378,internet_municipalities!$B$2:$W$226,22,FALSE),"NO INTERNET")</f>
        <v>165048</v>
      </c>
      <c r="P4378" s="16" t="str">
        <f t="shared" si="277"/>
        <v>Lost</v>
      </c>
    </row>
    <row r="4379" spans="1:16" x14ac:dyDescent="0.2">
      <c r="A4379">
        <v>10424</v>
      </c>
      <c r="B4379" t="b">
        <v>0</v>
      </c>
      <c r="C4379" t="s">
        <v>1456</v>
      </c>
      <c r="D4379" t="s">
        <v>6007</v>
      </c>
      <c r="E4379">
        <v>766</v>
      </c>
      <c r="F4379" t="s">
        <v>1460</v>
      </c>
      <c r="G4379" t="b">
        <v>1</v>
      </c>
      <c r="H4379" t="str">
        <f>VLOOKUP(A4379,all_municipalities!$A$2:$M$445,2,FALSE)</f>
        <v>Vaughan, City of</v>
      </c>
      <c r="I4379" t="b">
        <f>VLOOKUP(A4379,all_municipalities!$A$2:$M$445,9,FALSE)</f>
        <v>1</v>
      </c>
      <c r="J4379" t="b">
        <f>VLOOKUP(A4379,all_municipalities!$A$2:$M$445,13, FALSE)</f>
        <v>0</v>
      </c>
      <c r="K4379" t="str">
        <f t="shared" si="274"/>
        <v>NONE</v>
      </c>
      <c r="L4379">
        <v>0</v>
      </c>
      <c r="M4379" t="str">
        <f t="shared" si="275"/>
        <v>10424 Councillor, Ward 1</v>
      </c>
      <c r="N4379" s="6" t="str">
        <f t="shared" si="276"/>
        <v>10424 Councillor, Ward 1</v>
      </c>
      <c r="O4379" s="15">
        <f>IF(I4379&lt;&gt;FALSE,VLOOKUP(H4379,internet_municipalities!$B$2:$W$226,22,FALSE),"NO INTERNET")</f>
        <v>165048</v>
      </c>
      <c r="P4379" s="16" t="str">
        <f t="shared" si="277"/>
        <v>Lost</v>
      </c>
    </row>
    <row r="4380" spans="1:16" x14ac:dyDescent="0.2">
      <c r="A4380">
        <v>10424</v>
      </c>
      <c r="B4380" t="b">
        <v>0</v>
      </c>
      <c r="C4380" t="s">
        <v>1456</v>
      </c>
      <c r="D4380" t="s">
        <v>6008</v>
      </c>
      <c r="E4380">
        <v>2020</v>
      </c>
      <c r="F4380" t="s">
        <v>1460</v>
      </c>
      <c r="G4380" t="b">
        <v>1</v>
      </c>
      <c r="H4380" t="str">
        <f>VLOOKUP(A4380,all_municipalities!$A$2:$M$445,2,FALSE)</f>
        <v>Vaughan, City of</v>
      </c>
      <c r="I4380" t="b">
        <f>VLOOKUP(A4380,all_municipalities!$A$2:$M$445,9,FALSE)</f>
        <v>1</v>
      </c>
      <c r="J4380" t="b">
        <f>VLOOKUP(A4380,all_municipalities!$A$2:$M$445,13, FALSE)</f>
        <v>0</v>
      </c>
      <c r="K4380" t="str">
        <f t="shared" si="274"/>
        <v>NONE</v>
      </c>
      <c r="L4380">
        <v>0</v>
      </c>
      <c r="M4380" t="str">
        <f t="shared" si="275"/>
        <v>10424 Councillor, Ward 1</v>
      </c>
      <c r="N4380" s="6" t="str">
        <f t="shared" si="276"/>
        <v>10424 Councillor, Ward 1</v>
      </c>
      <c r="O4380" s="15">
        <f>IF(I4380&lt;&gt;FALSE,VLOOKUP(H4380,internet_municipalities!$B$2:$W$226,22,FALSE),"NO INTERNET")</f>
        <v>165048</v>
      </c>
      <c r="P4380" s="16" t="str">
        <f t="shared" si="277"/>
        <v>Lost</v>
      </c>
    </row>
    <row r="4381" spans="1:16" x14ac:dyDescent="0.2">
      <c r="A4381">
        <v>10424</v>
      </c>
      <c r="B4381" t="b">
        <v>0</v>
      </c>
      <c r="C4381" t="s">
        <v>1453</v>
      </c>
      <c r="D4381" t="s">
        <v>6009</v>
      </c>
      <c r="E4381">
        <v>1150</v>
      </c>
      <c r="F4381" t="s">
        <v>1460</v>
      </c>
      <c r="G4381" t="b">
        <v>1</v>
      </c>
      <c r="H4381" t="str">
        <f>VLOOKUP(A4381,all_municipalities!$A$2:$M$445,2,FALSE)</f>
        <v>Vaughan, City of</v>
      </c>
      <c r="I4381" t="b">
        <f>VLOOKUP(A4381,all_municipalities!$A$2:$M$445,9,FALSE)</f>
        <v>1</v>
      </c>
      <c r="J4381" t="b">
        <f>VLOOKUP(A4381,all_municipalities!$A$2:$M$445,13, FALSE)</f>
        <v>0</v>
      </c>
      <c r="K4381" t="str">
        <f t="shared" si="274"/>
        <v>NONE</v>
      </c>
      <c r="L4381">
        <v>0</v>
      </c>
      <c r="M4381" t="str">
        <f t="shared" si="275"/>
        <v>10424 Councillor, Ward 2</v>
      </c>
      <c r="N4381" s="6" t="str">
        <f t="shared" si="276"/>
        <v>10424 Councillor, Ward 2</v>
      </c>
      <c r="O4381" s="15">
        <f>IF(I4381&lt;&gt;FALSE,VLOOKUP(H4381,internet_municipalities!$B$2:$W$226,22,FALSE),"NO INTERNET")</f>
        <v>165048</v>
      </c>
      <c r="P4381" s="16" t="str">
        <f t="shared" si="277"/>
        <v>Lost</v>
      </c>
    </row>
    <row r="4382" spans="1:16" x14ac:dyDescent="0.2">
      <c r="A4382">
        <v>10424</v>
      </c>
      <c r="B4382" t="b">
        <v>0</v>
      </c>
      <c r="C4382" t="s">
        <v>1453</v>
      </c>
      <c r="D4382" t="s">
        <v>6010</v>
      </c>
      <c r="E4382">
        <v>4042</v>
      </c>
      <c r="F4382" t="s">
        <v>1460</v>
      </c>
      <c r="G4382" t="b">
        <v>1</v>
      </c>
      <c r="H4382" t="str">
        <f>VLOOKUP(A4382,all_municipalities!$A$2:$M$445,2,FALSE)</f>
        <v>Vaughan, City of</v>
      </c>
      <c r="I4382" t="b">
        <f>VLOOKUP(A4382,all_municipalities!$A$2:$M$445,9,FALSE)</f>
        <v>1</v>
      </c>
      <c r="J4382" t="b">
        <f>VLOOKUP(A4382,all_municipalities!$A$2:$M$445,13, FALSE)</f>
        <v>0</v>
      </c>
      <c r="K4382" t="str">
        <f t="shared" si="274"/>
        <v>NONE</v>
      </c>
      <c r="L4382">
        <v>0</v>
      </c>
      <c r="M4382" t="str">
        <f t="shared" si="275"/>
        <v>10424 Councillor, Ward 2</v>
      </c>
      <c r="N4382" s="6" t="str">
        <f t="shared" si="276"/>
        <v>10424 Councillor, Ward 2</v>
      </c>
      <c r="O4382" s="15">
        <f>IF(I4382&lt;&gt;FALSE,VLOOKUP(H4382,internet_municipalities!$B$2:$W$226,22,FALSE),"NO INTERNET")</f>
        <v>165048</v>
      </c>
      <c r="P4382" s="16" t="str">
        <f t="shared" si="277"/>
        <v>Lost</v>
      </c>
    </row>
    <row r="4383" spans="1:16" x14ac:dyDescent="0.2">
      <c r="A4383">
        <v>10424</v>
      </c>
      <c r="B4383" t="b">
        <v>0</v>
      </c>
      <c r="C4383" t="s">
        <v>1453</v>
      </c>
      <c r="D4383" t="s">
        <v>6011</v>
      </c>
      <c r="E4383">
        <v>433</v>
      </c>
      <c r="F4383" t="s">
        <v>1460</v>
      </c>
      <c r="G4383" t="b">
        <v>1</v>
      </c>
      <c r="H4383" t="str">
        <f>VLOOKUP(A4383,all_municipalities!$A$2:$M$445,2,FALSE)</f>
        <v>Vaughan, City of</v>
      </c>
      <c r="I4383" t="b">
        <f>VLOOKUP(A4383,all_municipalities!$A$2:$M$445,9,FALSE)</f>
        <v>1</v>
      </c>
      <c r="J4383" t="b">
        <f>VLOOKUP(A4383,all_municipalities!$A$2:$M$445,13, FALSE)</f>
        <v>0</v>
      </c>
      <c r="K4383" t="str">
        <f t="shared" si="274"/>
        <v>NONE</v>
      </c>
      <c r="L4383">
        <v>0</v>
      </c>
      <c r="M4383" t="str">
        <f t="shared" si="275"/>
        <v>10424 Councillor, Ward 2</v>
      </c>
      <c r="N4383" s="6" t="str">
        <f t="shared" si="276"/>
        <v>10424 Councillor, Ward 2</v>
      </c>
      <c r="O4383" s="15">
        <f>IF(I4383&lt;&gt;FALSE,VLOOKUP(H4383,internet_municipalities!$B$2:$W$226,22,FALSE),"NO INTERNET")</f>
        <v>165048</v>
      </c>
      <c r="P4383" s="16" t="str">
        <f t="shared" si="277"/>
        <v>Lost</v>
      </c>
    </row>
    <row r="4384" spans="1:16" x14ac:dyDescent="0.2">
      <c r="A4384">
        <v>10424</v>
      </c>
      <c r="B4384" t="b">
        <v>0</v>
      </c>
      <c r="C4384" t="s">
        <v>1453</v>
      </c>
      <c r="D4384" t="s">
        <v>6012</v>
      </c>
      <c r="E4384">
        <v>277</v>
      </c>
      <c r="F4384" t="s">
        <v>1460</v>
      </c>
      <c r="G4384" t="b">
        <v>1</v>
      </c>
      <c r="H4384" t="str">
        <f>VLOOKUP(A4384,all_municipalities!$A$2:$M$445,2,FALSE)</f>
        <v>Vaughan, City of</v>
      </c>
      <c r="I4384" t="b">
        <f>VLOOKUP(A4384,all_municipalities!$A$2:$M$445,9,FALSE)</f>
        <v>1</v>
      </c>
      <c r="J4384" t="b">
        <f>VLOOKUP(A4384,all_municipalities!$A$2:$M$445,13, FALSE)</f>
        <v>0</v>
      </c>
      <c r="K4384" t="str">
        <f t="shared" si="274"/>
        <v>NONE</v>
      </c>
      <c r="L4384">
        <v>0</v>
      </c>
      <c r="M4384" t="str">
        <f t="shared" si="275"/>
        <v>10424 Councillor, Ward 2</v>
      </c>
      <c r="N4384" s="6" t="str">
        <f t="shared" si="276"/>
        <v>10424 Councillor, Ward 2</v>
      </c>
      <c r="O4384" s="15">
        <f>IF(I4384&lt;&gt;FALSE,VLOOKUP(H4384,internet_municipalities!$B$2:$W$226,22,FALSE),"NO INTERNET")</f>
        <v>165048</v>
      </c>
      <c r="P4384" s="16" t="str">
        <f t="shared" si="277"/>
        <v>Lost</v>
      </c>
    </row>
    <row r="4385" spans="1:16" x14ac:dyDescent="0.2">
      <c r="A4385">
        <v>10424</v>
      </c>
      <c r="B4385" t="b">
        <v>0</v>
      </c>
      <c r="C4385" t="s">
        <v>1453</v>
      </c>
      <c r="D4385" t="s">
        <v>6013</v>
      </c>
      <c r="E4385">
        <v>278</v>
      </c>
      <c r="F4385" t="s">
        <v>1460</v>
      </c>
      <c r="G4385" t="b">
        <v>1</v>
      </c>
      <c r="H4385" t="str">
        <f>VLOOKUP(A4385,all_municipalities!$A$2:$M$445,2,FALSE)</f>
        <v>Vaughan, City of</v>
      </c>
      <c r="I4385" t="b">
        <f>VLOOKUP(A4385,all_municipalities!$A$2:$M$445,9,FALSE)</f>
        <v>1</v>
      </c>
      <c r="J4385" t="b">
        <f>VLOOKUP(A4385,all_municipalities!$A$2:$M$445,13, FALSE)</f>
        <v>0</v>
      </c>
      <c r="K4385" t="str">
        <f t="shared" si="274"/>
        <v>NONE</v>
      </c>
      <c r="L4385">
        <v>0</v>
      </c>
      <c r="M4385" t="str">
        <f t="shared" si="275"/>
        <v>10424 Councillor, Ward 2</v>
      </c>
      <c r="N4385" s="6" t="str">
        <f t="shared" si="276"/>
        <v>10424 Councillor, Ward 2</v>
      </c>
      <c r="O4385" s="15">
        <f>IF(I4385&lt;&gt;FALSE,VLOOKUP(H4385,internet_municipalities!$B$2:$W$226,22,FALSE),"NO INTERNET")</f>
        <v>165048</v>
      </c>
      <c r="P4385" s="16" t="str">
        <f t="shared" si="277"/>
        <v>Lost</v>
      </c>
    </row>
    <row r="4386" spans="1:16" x14ac:dyDescent="0.2">
      <c r="A4386">
        <v>10424</v>
      </c>
      <c r="B4386" t="b">
        <v>0</v>
      </c>
      <c r="C4386" t="s">
        <v>1475</v>
      </c>
      <c r="D4386" t="s">
        <v>6014</v>
      </c>
      <c r="E4386">
        <v>2373</v>
      </c>
      <c r="F4386" t="s">
        <v>1460</v>
      </c>
      <c r="G4386" t="b">
        <v>1</v>
      </c>
      <c r="H4386" t="str">
        <f>VLOOKUP(A4386,all_municipalities!$A$2:$M$445,2,FALSE)</f>
        <v>Vaughan, City of</v>
      </c>
      <c r="I4386" t="b">
        <f>VLOOKUP(A4386,all_municipalities!$A$2:$M$445,9,FALSE)</f>
        <v>1</v>
      </c>
      <c r="J4386" t="b">
        <f>VLOOKUP(A4386,all_municipalities!$A$2:$M$445,13, FALSE)</f>
        <v>0</v>
      </c>
      <c r="K4386" t="str">
        <f t="shared" si="274"/>
        <v>NONE</v>
      </c>
      <c r="L4386">
        <v>0</v>
      </c>
      <c r="M4386" t="str">
        <f t="shared" si="275"/>
        <v>10424 Councillor, Ward 3</v>
      </c>
      <c r="N4386" s="6" t="str">
        <f t="shared" si="276"/>
        <v>10424 Councillor, Ward 3</v>
      </c>
      <c r="O4386" s="15">
        <f>IF(I4386&lt;&gt;FALSE,VLOOKUP(H4386,internet_municipalities!$B$2:$W$226,22,FALSE),"NO INTERNET")</f>
        <v>165048</v>
      </c>
      <c r="P4386" s="16" t="str">
        <f t="shared" si="277"/>
        <v>Lost</v>
      </c>
    </row>
    <row r="4387" spans="1:16" x14ac:dyDescent="0.2">
      <c r="A4387">
        <v>10790</v>
      </c>
      <c r="B4387" t="b">
        <v>1</v>
      </c>
      <c r="C4387" t="s">
        <v>1463</v>
      </c>
      <c r="D4387" t="s">
        <v>6015</v>
      </c>
      <c r="E4387">
        <v>1243</v>
      </c>
      <c r="F4387">
        <v>204</v>
      </c>
      <c r="G4387" t="b">
        <v>0</v>
      </c>
      <c r="H4387" t="str">
        <f>VLOOKUP(A4387,all_municipalities!$A$2:$M$445,2,FALSE)</f>
        <v>Wainfleet, Township of</v>
      </c>
      <c r="I4387" t="b">
        <f>VLOOKUP(A4387,all_municipalities!$A$2:$M$445,9,FALSE)</f>
        <v>0</v>
      </c>
      <c r="J4387" t="b">
        <f>VLOOKUP(A4387,all_municipalities!$A$2:$M$445,13, FALSE)</f>
        <v>0</v>
      </c>
      <c r="K4387" t="str">
        <f t="shared" si="274"/>
        <v>NONE</v>
      </c>
      <c r="L4387">
        <v>0</v>
      </c>
      <c r="M4387" t="str">
        <f t="shared" si="275"/>
        <v>10790 Councillor</v>
      </c>
      <c r="N4387" s="6" t="str">
        <f t="shared" si="276"/>
        <v/>
      </c>
      <c r="O4387" s="15" t="str">
        <f>IF(I4387&lt;&gt;FALSE,VLOOKUP(H4387,internet_municipalities!$B$2:$W$226,22,FALSE),"NO INTERNET")</f>
        <v>NO INTERNET</v>
      </c>
      <c r="P4387" s="16" t="str">
        <f t="shared" si="277"/>
        <v>NO INTERNET</v>
      </c>
    </row>
    <row r="4388" spans="1:16" x14ac:dyDescent="0.2">
      <c r="A4388">
        <v>10790</v>
      </c>
      <c r="B4388" t="b">
        <v>1</v>
      </c>
      <c r="C4388" t="s">
        <v>1463</v>
      </c>
      <c r="D4388" t="s">
        <v>6016</v>
      </c>
      <c r="E4388">
        <v>1115</v>
      </c>
      <c r="F4388">
        <v>76</v>
      </c>
      <c r="G4388" t="b">
        <v>0</v>
      </c>
      <c r="H4388" t="str">
        <f>VLOOKUP(A4388,all_municipalities!$A$2:$M$445,2,FALSE)</f>
        <v>Wainfleet, Township of</v>
      </c>
      <c r="I4388" t="b">
        <f>VLOOKUP(A4388,all_municipalities!$A$2:$M$445,9,FALSE)</f>
        <v>0</v>
      </c>
      <c r="J4388" t="b">
        <f>VLOOKUP(A4388,all_municipalities!$A$2:$M$445,13, FALSE)</f>
        <v>0</v>
      </c>
      <c r="K4388" t="str">
        <f t="shared" si="274"/>
        <v>NONE</v>
      </c>
      <c r="L4388">
        <v>0</v>
      </c>
      <c r="M4388" t="str">
        <f t="shared" si="275"/>
        <v>10790 Councillor</v>
      </c>
      <c r="N4388" s="6" t="str">
        <f t="shared" si="276"/>
        <v/>
      </c>
      <c r="O4388" s="15" t="str">
        <f>IF(I4388&lt;&gt;FALSE,VLOOKUP(H4388,internet_municipalities!$B$2:$W$226,22,FALSE),"NO INTERNET")</f>
        <v>NO INTERNET</v>
      </c>
      <c r="P4388" s="16" t="str">
        <f t="shared" si="277"/>
        <v>NO INTERNET</v>
      </c>
    </row>
    <row r="4389" spans="1:16" x14ac:dyDescent="0.2">
      <c r="A4389">
        <v>10790</v>
      </c>
      <c r="B4389" t="b">
        <v>1</v>
      </c>
      <c r="C4389" t="s">
        <v>1463</v>
      </c>
      <c r="D4389" t="s">
        <v>6017</v>
      </c>
      <c r="E4389">
        <v>1511</v>
      </c>
      <c r="F4389">
        <v>472</v>
      </c>
      <c r="G4389" t="b">
        <v>0</v>
      </c>
      <c r="H4389" t="str">
        <f>VLOOKUP(A4389,all_municipalities!$A$2:$M$445,2,FALSE)</f>
        <v>Wainfleet, Township of</v>
      </c>
      <c r="I4389" t="b">
        <f>VLOOKUP(A4389,all_municipalities!$A$2:$M$445,9,FALSE)</f>
        <v>0</v>
      </c>
      <c r="J4389" t="b">
        <f>VLOOKUP(A4389,all_municipalities!$A$2:$M$445,13, FALSE)</f>
        <v>0</v>
      </c>
      <c r="K4389" t="str">
        <f t="shared" si="274"/>
        <v>NONE</v>
      </c>
      <c r="L4389">
        <v>0</v>
      </c>
      <c r="M4389" t="str">
        <f t="shared" si="275"/>
        <v>10790 Councillor</v>
      </c>
      <c r="N4389" s="6" t="str">
        <f t="shared" si="276"/>
        <v/>
      </c>
      <c r="O4389" s="15" t="str">
        <f>IF(I4389&lt;&gt;FALSE,VLOOKUP(H4389,internet_municipalities!$B$2:$W$226,22,FALSE),"NO INTERNET")</f>
        <v>NO INTERNET</v>
      </c>
      <c r="P4389" s="16" t="str">
        <f t="shared" si="277"/>
        <v>NO INTERNET</v>
      </c>
    </row>
    <row r="4390" spans="1:16" x14ac:dyDescent="0.2">
      <c r="A4390">
        <v>10790</v>
      </c>
      <c r="B4390" t="b">
        <v>1</v>
      </c>
      <c r="C4390" t="s">
        <v>1463</v>
      </c>
      <c r="D4390" t="s">
        <v>6018</v>
      </c>
      <c r="E4390">
        <v>1076</v>
      </c>
      <c r="F4390">
        <v>37</v>
      </c>
      <c r="G4390" t="b">
        <v>0</v>
      </c>
      <c r="H4390" t="str">
        <f>VLOOKUP(A4390,all_municipalities!$A$2:$M$445,2,FALSE)</f>
        <v>Wainfleet, Township of</v>
      </c>
      <c r="I4390" t="b">
        <f>VLOOKUP(A4390,all_municipalities!$A$2:$M$445,9,FALSE)</f>
        <v>0</v>
      </c>
      <c r="J4390" t="b">
        <f>VLOOKUP(A4390,all_municipalities!$A$2:$M$445,13, FALSE)</f>
        <v>0</v>
      </c>
      <c r="K4390" t="str">
        <f t="shared" si="274"/>
        <v>NONE</v>
      </c>
      <c r="L4390">
        <v>0</v>
      </c>
      <c r="M4390" t="str">
        <f t="shared" si="275"/>
        <v>10790 Councillor</v>
      </c>
      <c r="N4390" s="6" t="str">
        <f t="shared" si="276"/>
        <v/>
      </c>
      <c r="O4390" s="15" t="str">
        <f>IF(I4390&lt;&gt;FALSE,VLOOKUP(H4390,internet_municipalities!$B$2:$W$226,22,FALSE),"NO INTERNET")</f>
        <v>NO INTERNET</v>
      </c>
      <c r="P4390" s="16" t="str">
        <f t="shared" si="277"/>
        <v>NO INTERNET</v>
      </c>
    </row>
    <row r="4391" spans="1:16" x14ac:dyDescent="0.2">
      <c r="A4391">
        <v>10790</v>
      </c>
      <c r="B4391" t="b">
        <v>0</v>
      </c>
      <c r="C4391" t="s">
        <v>1463</v>
      </c>
      <c r="D4391" t="s">
        <v>6019</v>
      </c>
      <c r="E4391">
        <v>1039</v>
      </c>
      <c r="F4391" t="s">
        <v>1460</v>
      </c>
      <c r="G4391" t="b">
        <v>0</v>
      </c>
      <c r="H4391" t="str">
        <f>VLOOKUP(A4391,all_municipalities!$A$2:$M$445,2,FALSE)</f>
        <v>Wainfleet, Township of</v>
      </c>
      <c r="I4391" t="b">
        <f>VLOOKUP(A4391,all_municipalities!$A$2:$M$445,9,FALSE)</f>
        <v>0</v>
      </c>
      <c r="J4391" t="b">
        <f>VLOOKUP(A4391,all_municipalities!$A$2:$M$445,13, FALSE)</f>
        <v>0</v>
      </c>
      <c r="K4391" t="str">
        <f t="shared" si="274"/>
        <v>NONE</v>
      </c>
      <c r="L4391">
        <v>0</v>
      </c>
      <c r="M4391" t="str">
        <f t="shared" si="275"/>
        <v>10790 Councillor</v>
      </c>
      <c r="N4391" s="6" t="str">
        <f t="shared" si="276"/>
        <v/>
      </c>
      <c r="O4391" s="15" t="str">
        <f>IF(I4391&lt;&gt;FALSE,VLOOKUP(H4391,internet_municipalities!$B$2:$W$226,22,FALSE),"NO INTERNET")</f>
        <v>NO INTERNET</v>
      </c>
      <c r="P4391" s="16" t="str">
        <f t="shared" si="277"/>
        <v>NO INTERNET</v>
      </c>
    </row>
    <row r="4392" spans="1:16" x14ac:dyDescent="0.2">
      <c r="A4392">
        <v>10790</v>
      </c>
      <c r="B4392" t="b">
        <v>0</v>
      </c>
      <c r="C4392" t="s">
        <v>1463</v>
      </c>
      <c r="D4392" t="s">
        <v>6020</v>
      </c>
      <c r="E4392">
        <v>894</v>
      </c>
      <c r="F4392" t="s">
        <v>1460</v>
      </c>
      <c r="G4392" t="b">
        <v>0</v>
      </c>
      <c r="H4392" t="str">
        <f>VLOOKUP(A4392,all_municipalities!$A$2:$M$445,2,FALSE)</f>
        <v>Wainfleet, Township of</v>
      </c>
      <c r="I4392" t="b">
        <f>VLOOKUP(A4392,all_municipalities!$A$2:$M$445,9,FALSE)</f>
        <v>0</v>
      </c>
      <c r="J4392" t="b">
        <f>VLOOKUP(A4392,all_municipalities!$A$2:$M$445,13, FALSE)</f>
        <v>0</v>
      </c>
      <c r="K4392" t="str">
        <f t="shared" si="274"/>
        <v>NONE</v>
      </c>
      <c r="L4392">
        <v>0</v>
      </c>
      <c r="M4392" t="str">
        <f t="shared" si="275"/>
        <v>10790 Councillor</v>
      </c>
      <c r="N4392" s="6" t="str">
        <f t="shared" si="276"/>
        <v/>
      </c>
      <c r="O4392" s="15" t="str">
        <f>IF(I4392&lt;&gt;FALSE,VLOOKUP(H4392,internet_municipalities!$B$2:$W$226,22,FALSE),"NO INTERNET")</f>
        <v>NO INTERNET</v>
      </c>
      <c r="P4392" s="16" t="str">
        <f t="shared" si="277"/>
        <v>NO INTERNET</v>
      </c>
    </row>
    <row r="4393" spans="1:16" x14ac:dyDescent="0.2">
      <c r="A4393">
        <v>10790</v>
      </c>
      <c r="B4393" t="b">
        <v>0</v>
      </c>
      <c r="C4393" t="s">
        <v>1463</v>
      </c>
      <c r="D4393" t="s">
        <v>6021</v>
      </c>
      <c r="E4393">
        <v>781</v>
      </c>
      <c r="F4393" t="s">
        <v>1460</v>
      </c>
      <c r="G4393" t="b">
        <v>0</v>
      </c>
      <c r="H4393" t="str">
        <f>VLOOKUP(A4393,all_municipalities!$A$2:$M$445,2,FALSE)</f>
        <v>Wainfleet, Township of</v>
      </c>
      <c r="I4393" t="b">
        <f>VLOOKUP(A4393,all_municipalities!$A$2:$M$445,9,FALSE)</f>
        <v>0</v>
      </c>
      <c r="J4393" t="b">
        <f>VLOOKUP(A4393,all_municipalities!$A$2:$M$445,13, FALSE)</f>
        <v>0</v>
      </c>
      <c r="K4393" t="str">
        <f t="shared" si="274"/>
        <v>NONE</v>
      </c>
      <c r="L4393">
        <v>0</v>
      </c>
      <c r="M4393" t="str">
        <f t="shared" si="275"/>
        <v>10790 Councillor</v>
      </c>
      <c r="N4393" s="6" t="str">
        <f t="shared" si="276"/>
        <v/>
      </c>
      <c r="O4393" s="15" t="str">
        <f>IF(I4393&lt;&gt;FALSE,VLOOKUP(H4393,internet_municipalities!$B$2:$W$226,22,FALSE),"NO INTERNET")</f>
        <v>NO INTERNET</v>
      </c>
      <c r="P4393" s="16" t="str">
        <f t="shared" si="277"/>
        <v>NO INTERNET</v>
      </c>
    </row>
    <row r="4394" spans="1:16" x14ac:dyDescent="0.2">
      <c r="A4394">
        <v>10790</v>
      </c>
      <c r="B4394" t="b">
        <v>0</v>
      </c>
      <c r="C4394" t="s">
        <v>1463</v>
      </c>
      <c r="D4394" t="s">
        <v>6022</v>
      </c>
      <c r="E4394">
        <v>750</v>
      </c>
      <c r="F4394" t="s">
        <v>1460</v>
      </c>
      <c r="G4394" t="b">
        <v>0</v>
      </c>
      <c r="H4394" t="str">
        <f>VLOOKUP(A4394,all_municipalities!$A$2:$M$445,2,FALSE)</f>
        <v>Wainfleet, Township of</v>
      </c>
      <c r="I4394" t="b">
        <f>VLOOKUP(A4394,all_municipalities!$A$2:$M$445,9,FALSE)</f>
        <v>0</v>
      </c>
      <c r="J4394" t="b">
        <f>VLOOKUP(A4394,all_municipalities!$A$2:$M$445,13, FALSE)</f>
        <v>0</v>
      </c>
      <c r="K4394" t="str">
        <f t="shared" si="274"/>
        <v>NONE</v>
      </c>
      <c r="L4394">
        <v>0</v>
      </c>
      <c r="M4394" t="str">
        <f t="shared" si="275"/>
        <v>10790 Councillor</v>
      </c>
      <c r="N4394" s="6" t="str">
        <f t="shared" si="276"/>
        <v/>
      </c>
      <c r="O4394" s="15" t="str">
        <f>IF(I4394&lt;&gt;FALSE,VLOOKUP(H4394,internet_municipalities!$B$2:$W$226,22,FALSE),"NO INTERNET")</f>
        <v>NO INTERNET</v>
      </c>
      <c r="P4394" s="16" t="str">
        <f t="shared" si="277"/>
        <v>NO INTERNET</v>
      </c>
    </row>
    <row r="4395" spans="1:16" x14ac:dyDescent="0.2">
      <c r="A4395">
        <v>10798</v>
      </c>
      <c r="B4395" t="b">
        <v>1</v>
      </c>
      <c r="C4395" t="s">
        <v>1463</v>
      </c>
      <c r="D4395" t="s">
        <v>6032</v>
      </c>
      <c r="E4395">
        <v>4779</v>
      </c>
      <c r="F4395">
        <v>1077</v>
      </c>
      <c r="G4395" t="b">
        <v>0</v>
      </c>
      <c r="H4395" t="str">
        <f>VLOOKUP(A4395,all_municipalities!$A$2:$M$445,2,FALSE)</f>
        <v>Wasaga Beach, Town of</v>
      </c>
      <c r="I4395" t="b">
        <f>VLOOKUP(A4395,all_municipalities!$A$2:$M$445,9,FALSE)</f>
        <v>1</v>
      </c>
      <c r="J4395" t="b">
        <f>VLOOKUP(A4395,all_municipalities!$A$2:$M$445,13, FALSE)</f>
        <v>0</v>
      </c>
      <c r="K4395" t="str">
        <f t="shared" si="274"/>
        <v>NONE</v>
      </c>
      <c r="L4395">
        <v>0</v>
      </c>
      <c r="M4395" t="str">
        <f t="shared" si="275"/>
        <v>10798 Councillor</v>
      </c>
      <c r="N4395" s="6" t="str">
        <f t="shared" si="276"/>
        <v>10798 Councillor</v>
      </c>
      <c r="O4395" s="15">
        <f>IF(I4395&lt;&gt;FALSE,VLOOKUP(H4395,internet_municipalities!$B$2:$W$226,22,FALSE),"NO INTERNET")</f>
        <v>12161</v>
      </c>
      <c r="P4395" s="16">
        <f t="shared" si="277"/>
        <v>8.8561795904942023E-2</v>
      </c>
    </row>
    <row r="4396" spans="1:16" x14ac:dyDescent="0.2">
      <c r="A4396">
        <v>10798</v>
      </c>
      <c r="B4396" t="b">
        <v>1</v>
      </c>
      <c r="C4396" t="s">
        <v>1463</v>
      </c>
      <c r="D4396" t="s">
        <v>6033</v>
      </c>
      <c r="E4396">
        <v>5462</v>
      </c>
      <c r="F4396">
        <v>1760</v>
      </c>
      <c r="G4396" t="b">
        <v>0</v>
      </c>
      <c r="H4396" t="str">
        <f>VLOOKUP(A4396,all_municipalities!$A$2:$M$445,2,FALSE)</f>
        <v>Wasaga Beach, Town of</v>
      </c>
      <c r="I4396" t="b">
        <f>VLOOKUP(A4396,all_municipalities!$A$2:$M$445,9,FALSE)</f>
        <v>1</v>
      </c>
      <c r="J4396" t="b">
        <f>VLOOKUP(A4396,all_municipalities!$A$2:$M$445,13, FALSE)</f>
        <v>0</v>
      </c>
      <c r="K4396" t="str">
        <f t="shared" si="274"/>
        <v>NONE</v>
      </c>
      <c r="L4396">
        <v>0</v>
      </c>
      <c r="M4396" t="str">
        <f t="shared" si="275"/>
        <v>10798 Councillor</v>
      </c>
      <c r="N4396" s="6" t="str">
        <f t="shared" si="276"/>
        <v>10798 Councillor</v>
      </c>
      <c r="O4396" s="15">
        <f>IF(I4396&lt;&gt;FALSE,VLOOKUP(H4396,internet_municipalities!$B$2:$W$226,22,FALSE),"NO INTERNET")</f>
        <v>12161</v>
      </c>
      <c r="P4396" s="16">
        <f t="shared" si="277"/>
        <v>0.14472494038319217</v>
      </c>
    </row>
    <row r="4397" spans="1:16" x14ac:dyDescent="0.2">
      <c r="A4397">
        <v>10798</v>
      </c>
      <c r="B4397" t="b">
        <v>1</v>
      </c>
      <c r="C4397" t="s">
        <v>1463</v>
      </c>
      <c r="D4397" t="s">
        <v>6034</v>
      </c>
      <c r="E4397">
        <v>4884</v>
      </c>
      <c r="F4397">
        <v>1182</v>
      </c>
      <c r="G4397" t="b">
        <v>0</v>
      </c>
      <c r="H4397" t="str">
        <f>VLOOKUP(A4397,all_municipalities!$A$2:$M$445,2,FALSE)</f>
        <v>Wasaga Beach, Town of</v>
      </c>
      <c r="I4397" t="b">
        <f>VLOOKUP(A4397,all_municipalities!$A$2:$M$445,9,FALSE)</f>
        <v>1</v>
      </c>
      <c r="J4397" t="b">
        <f>VLOOKUP(A4397,all_municipalities!$A$2:$M$445,13, FALSE)</f>
        <v>0</v>
      </c>
      <c r="K4397" t="str">
        <f t="shared" si="274"/>
        <v>NONE</v>
      </c>
      <c r="L4397">
        <v>0</v>
      </c>
      <c r="M4397" t="str">
        <f t="shared" si="275"/>
        <v>10798 Councillor</v>
      </c>
      <c r="N4397" s="6" t="str">
        <f t="shared" si="276"/>
        <v>10798 Councillor</v>
      </c>
      <c r="O4397" s="15">
        <f>IF(I4397&lt;&gt;FALSE,VLOOKUP(H4397,internet_municipalities!$B$2:$W$226,22,FALSE),"NO INTERNET")</f>
        <v>12161</v>
      </c>
      <c r="P4397" s="16">
        <f t="shared" si="277"/>
        <v>9.7195954280075658E-2</v>
      </c>
    </row>
    <row r="4398" spans="1:16" x14ac:dyDescent="0.2">
      <c r="A4398">
        <v>10798</v>
      </c>
      <c r="B4398" t="b">
        <v>1</v>
      </c>
      <c r="C4398" t="s">
        <v>1463</v>
      </c>
      <c r="D4398" t="s">
        <v>6035</v>
      </c>
      <c r="E4398">
        <v>5462</v>
      </c>
      <c r="F4398">
        <v>1760</v>
      </c>
      <c r="G4398" t="b">
        <v>0</v>
      </c>
      <c r="H4398" t="str">
        <f>VLOOKUP(A4398,all_municipalities!$A$2:$M$445,2,FALSE)</f>
        <v>Wasaga Beach, Town of</v>
      </c>
      <c r="I4398" t="b">
        <f>VLOOKUP(A4398,all_municipalities!$A$2:$M$445,9,FALSE)</f>
        <v>1</v>
      </c>
      <c r="J4398" t="b">
        <f>VLOOKUP(A4398,all_municipalities!$A$2:$M$445,13, FALSE)</f>
        <v>0</v>
      </c>
      <c r="K4398" t="str">
        <f t="shared" si="274"/>
        <v>NONE</v>
      </c>
      <c r="L4398">
        <v>0</v>
      </c>
      <c r="M4398" t="str">
        <f t="shared" si="275"/>
        <v>10798 Councillor</v>
      </c>
      <c r="N4398" s="6" t="str">
        <f t="shared" si="276"/>
        <v>10798 Councillor</v>
      </c>
      <c r="O4398" s="15">
        <f>IF(I4398&lt;&gt;FALSE,VLOOKUP(H4398,internet_municipalities!$B$2:$W$226,22,FALSE),"NO INTERNET")</f>
        <v>12161</v>
      </c>
      <c r="P4398" s="16">
        <f t="shared" si="277"/>
        <v>0.14472494038319217</v>
      </c>
    </row>
    <row r="4399" spans="1:16" x14ac:dyDescent="0.2">
      <c r="A4399">
        <v>10798</v>
      </c>
      <c r="B4399" t="b">
        <v>1</v>
      </c>
      <c r="C4399" t="s">
        <v>1463</v>
      </c>
      <c r="D4399" t="s">
        <v>6036</v>
      </c>
      <c r="E4399">
        <v>5803</v>
      </c>
      <c r="F4399">
        <v>2101</v>
      </c>
      <c r="G4399" t="b">
        <v>0</v>
      </c>
      <c r="H4399" t="str">
        <f>VLOOKUP(A4399,all_municipalities!$A$2:$M$445,2,FALSE)</f>
        <v>Wasaga Beach, Town of</v>
      </c>
      <c r="I4399" t="b">
        <f>VLOOKUP(A4399,all_municipalities!$A$2:$M$445,9,FALSE)</f>
        <v>1</v>
      </c>
      <c r="J4399" t="b">
        <f>VLOOKUP(A4399,all_municipalities!$A$2:$M$445,13, FALSE)</f>
        <v>0</v>
      </c>
      <c r="K4399" t="str">
        <f t="shared" si="274"/>
        <v>NONE</v>
      </c>
      <c r="L4399">
        <v>0</v>
      </c>
      <c r="M4399" t="str">
        <f t="shared" si="275"/>
        <v>10798 Councillor</v>
      </c>
      <c r="N4399" s="6" t="str">
        <f t="shared" si="276"/>
        <v>10798 Councillor</v>
      </c>
      <c r="O4399" s="15">
        <f>IF(I4399&lt;&gt;FALSE,VLOOKUP(H4399,internet_municipalities!$B$2:$W$226,22,FALSE),"NO INTERNET")</f>
        <v>12161</v>
      </c>
      <c r="P4399" s="16">
        <f t="shared" si="277"/>
        <v>0.17276539758243564</v>
      </c>
    </row>
    <row r="4400" spans="1:16" x14ac:dyDescent="0.2">
      <c r="A4400">
        <v>10798</v>
      </c>
      <c r="B4400" t="b">
        <v>1</v>
      </c>
      <c r="C4400" t="s">
        <v>1479</v>
      </c>
      <c r="D4400" t="s">
        <v>6037</v>
      </c>
      <c r="E4400">
        <v>6217</v>
      </c>
      <c r="F4400">
        <v>2429</v>
      </c>
      <c r="G4400" t="b">
        <v>0</v>
      </c>
      <c r="H4400" t="str">
        <f>VLOOKUP(A4400,all_municipalities!$A$2:$M$445,2,FALSE)</f>
        <v>Wasaga Beach, Town of</v>
      </c>
      <c r="I4400" t="b">
        <f>VLOOKUP(A4400,all_municipalities!$A$2:$M$445,9,FALSE)</f>
        <v>1</v>
      </c>
      <c r="J4400" t="b">
        <f>VLOOKUP(A4400,all_municipalities!$A$2:$M$445,13, FALSE)</f>
        <v>0</v>
      </c>
      <c r="K4400" t="str">
        <f t="shared" si="274"/>
        <v>NONE</v>
      </c>
      <c r="L4400">
        <v>0</v>
      </c>
      <c r="M4400" t="str">
        <f t="shared" si="275"/>
        <v>10798 Deputy Mayor</v>
      </c>
      <c r="N4400" s="6" t="str">
        <f t="shared" si="276"/>
        <v>10798 Deputy Mayor</v>
      </c>
      <c r="O4400" s="15">
        <f>IF(I4400&lt;&gt;FALSE,VLOOKUP(H4400,internet_municipalities!$B$2:$W$226,22,FALSE),"NO INTERNET")</f>
        <v>12161</v>
      </c>
      <c r="P4400" s="16">
        <f t="shared" si="277"/>
        <v>0.19973686374475783</v>
      </c>
    </row>
    <row r="4401" spans="1:16" x14ac:dyDescent="0.2">
      <c r="A4401">
        <v>10798</v>
      </c>
      <c r="B4401" t="b">
        <v>0</v>
      </c>
      <c r="C4401" t="s">
        <v>1479</v>
      </c>
      <c r="D4401" t="s">
        <v>6038</v>
      </c>
      <c r="E4401">
        <v>3788</v>
      </c>
      <c r="F4401" t="s">
        <v>1460</v>
      </c>
      <c r="G4401" t="b">
        <v>0</v>
      </c>
      <c r="H4401" t="str">
        <f>VLOOKUP(A4401,all_municipalities!$A$2:$M$445,2,FALSE)</f>
        <v>Wasaga Beach, Town of</v>
      </c>
      <c r="I4401" t="b">
        <f>VLOOKUP(A4401,all_municipalities!$A$2:$M$445,9,FALSE)</f>
        <v>1</v>
      </c>
      <c r="J4401" t="b">
        <f>VLOOKUP(A4401,all_municipalities!$A$2:$M$445,13, FALSE)</f>
        <v>0</v>
      </c>
      <c r="K4401" t="str">
        <f t="shared" si="274"/>
        <v>NONE</v>
      </c>
      <c r="L4401">
        <v>0</v>
      </c>
      <c r="M4401" t="str">
        <f t="shared" si="275"/>
        <v>10798 Deputy Mayor</v>
      </c>
      <c r="N4401" s="6" t="str">
        <f t="shared" si="276"/>
        <v>10798 Deputy Mayor</v>
      </c>
      <c r="O4401" s="15">
        <f>IF(I4401&lt;&gt;FALSE,VLOOKUP(H4401,internet_municipalities!$B$2:$W$226,22,FALSE),"NO INTERNET")</f>
        <v>12161</v>
      </c>
      <c r="P4401" s="16" t="str">
        <f t="shared" si="277"/>
        <v>Lost</v>
      </c>
    </row>
    <row r="4402" spans="1:16" x14ac:dyDescent="0.2">
      <c r="A4402">
        <v>10798</v>
      </c>
      <c r="B4402" t="b">
        <v>0</v>
      </c>
      <c r="C4402" t="s">
        <v>1479</v>
      </c>
      <c r="D4402" t="s">
        <v>6039</v>
      </c>
      <c r="E4402">
        <v>1248</v>
      </c>
      <c r="F4402" t="s">
        <v>1460</v>
      </c>
      <c r="G4402" t="b">
        <v>0</v>
      </c>
      <c r="H4402" t="str">
        <f>VLOOKUP(A4402,all_municipalities!$A$2:$M$445,2,FALSE)</f>
        <v>Wasaga Beach, Town of</v>
      </c>
      <c r="I4402" t="b">
        <f>VLOOKUP(A4402,all_municipalities!$A$2:$M$445,9,FALSE)</f>
        <v>1</v>
      </c>
      <c r="J4402" t="b">
        <f>VLOOKUP(A4402,all_municipalities!$A$2:$M$445,13, FALSE)</f>
        <v>0</v>
      </c>
      <c r="K4402" t="str">
        <f t="shared" si="274"/>
        <v>NONE</v>
      </c>
      <c r="L4402">
        <v>0</v>
      </c>
      <c r="M4402" t="str">
        <f t="shared" si="275"/>
        <v>10798 Deputy Mayor</v>
      </c>
      <c r="N4402" s="6" t="str">
        <f t="shared" si="276"/>
        <v>10798 Deputy Mayor</v>
      </c>
      <c r="O4402" s="15">
        <f>IF(I4402&lt;&gt;FALSE,VLOOKUP(H4402,internet_municipalities!$B$2:$W$226,22,FALSE),"NO INTERNET")</f>
        <v>12161</v>
      </c>
      <c r="P4402" s="16" t="str">
        <f t="shared" si="277"/>
        <v>Lost</v>
      </c>
    </row>
    <row r="4403" spans="1:16" x14ac:dyDescent="0.2">
      <c r="A4403">
        <v>10798</v>
      </c>
      <c r="B4403" t="b">
        <v>0</v>
      </c>
      <c r="C4403" t="s">
        <v>1463</v>
      </c>
      <c r="D4403" t="s">
        <v>1976</v>
      </c>
      <c r="E4403">
        <v>3284</v>
      </c>
      <c r="F4403" t="s">
        <v>1460</v>
      </c>
      <c r="G4403" t="b">
        <v>0</v>
      </c>
      <c r="H4403" t="str">
        <f>VLOOKUP(A4403,all_municipalities!$A$2:$M$445,2,FALSE)</f>
        <v>Wasaga Beach, Town of</v>
      </c>
      <c r="I4403" t="b">
        <f>VLOOKUP(A4403,all_municipalities!$A$2:$M$445,9,FALSE)</f>
        <v>1</v>
      </c>
      <c r="J4403" t="b">
        <f>VLOOKUP(A4403,all_municipalities!$A$2:$M$445,13, FALSE)</f>
        <v>0</v>
      </c>
      <c r="K4403" t="str">
        <f t="shared" si="274"/>
        <v>NONE</v>
      </c>
      <c r="L4403">
        <v>0</v>
      </c>
      <c r="M4403" t="str">
        <f t="shared" si="275"/>
        <v>10798 Councillor</v>
      </c>
      <c r="N4403" s="6" t="str">
        <f t="shared" si="276"/>
        <v>10798 Councillor</v>
      </c>
      <c r="O4403" s="15">
        <f>IF(I4403&lt;&gt;FALSE,VLOOKUP(H4403,internet_municipalities!$B$2:$W$226,22,FALSE),"NO INTERNET")</f>
        <v>12161</v>
      </c>
      <c r="P4403" s="16" t="str">
        <f t="shared" si="277"/>
        <v>Lost</v>
      </c>
    </row>
    <row r="4404" spans="1:16" x14ac:dyDescent="0.2">
      <c r="A4404">
        <v>10798</v>
      </c>
      <c r="B4404" t="b">
        <v>0</v>
      </c>
      <c r="C4404" t="s">
        <v>1463</v>
      </c>
      <c r="D4404" t="s">
        <v>6040</v>
      </c>
      <c r="E4404">
        <v>2560</v>
      </c>
      <c r="F4404" t="s">
        <v>1460</v>
      </c>
      <c r="G4404" t="b">
        <v>0</v>
      </c>
      <c r="H4404" t="str">
        <f>VLOOKUP(A4404,all_municipalities!$A$2:$M$445,2,FALSE)</f>
        <v>Wasaga Beach, Town of</v>
      </c>
      <c r="I4404" t="b">
        <f>VLOOKUP(A4404,all_municipalities!$A$2:$M$445,9,FALSE)</f>
        <v>1</v>
      </c>
      <c r="J4404" t="b">
        <f>VLOOKUP(A4404,all_municipalities!$A$2:$M$445,13, FALSE)</f>
        <v>0</v>
      </c>
      <c r="K4404" t="str">
        <f t="shared" si="274"/>
        <v>NONE</v>
      </c>
      <c r="L4404">
        <v>0</v>
      </c>
      <c r="M4404" t="str">
        <f t="shared" si="275"/>
        <v>10798 Councillor</v>
      </c>
      <c r="N4404" s="6" t="str">
        <f t="shared" si="276"/>
        <v>10798 Councillor</v>
      </c>
      <c r="O4404" s="15">
        <f>IF(I4404&lt;&gt;FALSE,VLOOKUP(H4404,internet_municipalities!$B$2:$W$226,22,FALSE),"NO INTERNET")</f>
        <v>12161</v>
      </c>
      <c r="P4404" s="16" t="str">
        <f t="shared" si="277"/>
        <v>Lost</v>
      </c>
    </row>
    <row r="4405" spans="1:16" x14ac:dyDescent="0.2">
      <c r="A4405">
        <v>10798</v>
      </c>
      <c r="B4405" t="b">
        <v>0</v>
      </c>
      <c r="C4405" t="s">
        <v>1463</v>
      </c>
      <c r="D4405" t="s">
        <v>6041</v>
      </c>
      <c r="E4405">
        <v>2364</v>
      </c>
      <c r="F4405" t="s">
        <v>1460</v>
      </c>
      <c r="G4405" t="b">
        <v>0</v>
      </c>
      <c r="H4405" t="str">
        <f>VLOOKUP(A4405,all_municipalities!$A$2:$M$445,2,FALSE)</f>
        <v>Wasaga Beach, Town of</v>
      </c>
      <c r="I4405" t="b">
        <f>VLOOKUP(A4405,all_municipalities!$A$2:$M$445,9,FALSE)</f>
        <v>1</v>
      </c>
      <c r="J4405" t="b">
        <f>VLOOKUP(A4405,all_municipalities!$A$2:$M$445,13, FALSE)</f>
        <v>0</v>
      </c>
      <c r="K4405" t="str">
        <f t="shared" si="274"/>
        <v>NONE</v>
      </c>
      <c r="L4405">
        <v>0</v>
      </c>
      <c r="M4405" t="str">
        <f t="shared" si="275"/>
        <v>10798 Councillor</v>
      </c>
      <c r="N4405" s="6" t="str">
        <f t="shared" si="276"/>
        <v>10798 Councillor</v>
      </c>
      <c r="O4405" s="15">
        <f>IF(I4405&lt;&gt;FALSE,VLOOKUP(H4405,internet_municipalities!$B$2:$W$226,22,FALSE),"NO INTERNET")</f>
        <v>12161</v>
      </c>
      <c r="P4405" s="16" t="str">
        <f t="shared" si="277"/>
        <v>Lost</v>
      </c>
    </row>
    <row r="4406" spans="1:16" x14ac:dyDescent="0.2">
      <c r="A4406">
        <v>10798</v>
      </c>
      <c r="B4406" t="b">
        <v>0</v>
      </c>
      <c r="C4406" t="s">
        <v>1463</v>
      </c>
      <c r="D4406" t="s">
        <v>6042</v>
      </c>
      <c r="E4406">
        <v>902</v>
      </c>
      <c r="F4406" t="s">
        <v>1460</v>
      </c>
      <c r="G4406" t="b">
        <v>0</v>
      </c>
      <c r="H4406" t="str">
        <f>VLOOKUP(A4406,all_municipalities!$A$2:$M$445,2,FALSE)</f>
        <v>Wasaga Beach, Town of</v>
      </c>
      <c r="I4406" t="b">
        <f>VLOOKUP(A4406,all_municipalities!$A$2:$M$445,9,FALSE)</f>
        <v>1</v>
      </c>
      <c r="J4406" t="b">
        <f>VLOOKUP(A4406,all_municipalities!$A$2:$M$445,13, FALSE)</f>
        <v>0</v>
      </c>
      <c r="K4406" t="str">
        <f t="shared" si="274"/>
        <v>NONE</v>
      </c>
      <c r="L4406">
        <v>0</v>
      </c>
      <c r="M4406" t="str">
        <f t="shared" si="275"/>
        <v>10798 Councillor</v>
      </c>
      <c r="N4406" s="6" t="str">
        <f t="shared" si="276"/>
        <v>10798 Councillor</v>
      </c>
      <c r="O4406" s="15">
        <f>IF(I4406&lt;&gt;FALSE,VLOOKUP(H4406,internet_municipalities!$B$2:$W$226,22,FALSE),"NO INTERNET")</f>
        <v>12161</v>
      </c>
      <c r="P4406" s="16" t="str">
        <f t="shared" si="277"/>
        <v>Lost</v>
      </c>
    </row>
    <row r="4407" spans="1:16" x14ac:dyDescent="0.2">
      <c r="A4407">
        <v>10798</v>
      </c>
      <c r="B4407" t="b">
        <v>0</v>
      </c>
      <c r="C4407" t="s">
        <v>1463</v>
      </c>
      <c r="D4407" t="s">
        <v>6043</v>
      </c>
      <c r="E4407">
        <v>1021</v>
      </c>
      <c r="F4407" t="s">
        <v>1460</v>
      </c>
      <c r="G4407" t="b">
        <v>0</v>
      </c>
      <c r="H4407" t="str">
        <f>VLOOKUP(A4407,all_municipalities!$A$2:$M$445,2,FALSE)</f>
        <v>Wasaga Beach, Town of</v>
      </c>
      <c r="I4407" t="b">
        <f>VLOOKUP(A4407,all_municipalities!$A$2:$M$445,9,FALSE)</f>
        <v>1</v>
      </c>
      <c r="J4407" t="b">
        <f>VLOOKUP(A4407,all_municipalities!$A$2:$M$445,13, FALSE)</f>
        <v>0</v>
      </c>
      <c r="K4407" t="str">
        <f t="shared" si="274"/>
        <v>NONE</v>
      </c>
      <c r="L4407">
        <v>0</v>
      </c>
      <c r="M4407" t="str">
        <f t="shared" si="275"/>
        <v>10798 Councillor</v>
      </c>
      <c r="N4407" s="6" t="str">
        <f t="shared" si="276"/>
        <v>10798 Councillor</v>
      </c>
      <c r="O4407" s="15">
        <f>IF(I4407&lt;&gt;FALSE,VLOOKUP(H4407,internet_municipalities!$B$2:$W$226,22,FALSE),"NO INTERNET")</f>
        <v>12161</v>
      </c>
      <c r="P4407" s="16" t="str">
        <f t="shared" si="277"/>
        <v>Lost</v>
      </c>
    </row>
    <row r="4408" spans="1:16" x14ac:dyDescent="0.2">
      <c r="A4408">
        <v>10798</v>
      </c>
      <c r="B4408" t="b">
        <v>0</v>
      </c>
      <c r="C4408" t="s">
        <v>1463</v>
      </c>
      <c r="D4408" t="s">
        <v>6044</v>
      </c>
      <c r="E4408">
        <v>1087</v>
      </c>
      <c r="F4408" t="s">
        <v>1460</v>
      </c>
      <c r="G4408" t="b">
        <v>0</v>
      </c>
      <c r="H4408" t="str">
        <f>VLOOKUP(A4408,all_municipalities!$A$2:$M$445,2,FALSE)</f>
        <v>Wasaga Beach, Town of</v>
      </c>
      <c r="I4408" t="b">
        <f>VLOOKUP(A4408,all_municipalities!$A$2:$M$445,9,FALSE)</f>
        <v>1</v>
      </c>
      <c r="J4408" t="b">
        <f>VLOOKUP(A4408,all_municipalities!$A$2:$M$445,13, FALSE)</f>
        <v>0</v>
      </c>
      <c r="K4408" t="str">
        <f t="shared" si="274"/>
        <v>NONE</v>
      </c>
      <c r="L4408">
        <v>0</v>
      </c>
      <c r="M4408" t="str">
        <f t="shared" si="275"/>
        <v>10798 Councillor</v>
      </c>
      <c r="N4408" s="6" t="str">
        <f t="shared" si="276"/>
        <v>10798 Councillor</v>
      </c>
      <c r="O4408" s="15">
        <f>IF(I4408&lt;&gt;FALSE,VLOOKUP(H4408,internet_municipalities!$B$2:$W$226,22,FALSE),"NO INTERNET")</f>
        <v>12161</v>
      </c>
      <c r="P4408" s="16" t="str">
        <f t="shared" si="277"/>
        <v>Lost</v>
      </c>
    </row>
    <row r="4409" spans="1:16" x14ac:dyDescent="0.2">
      <c r="A4409">
        <v>10798</v>
      </c>
      <c r="B4409" t="b">
        <v>0</v>
      </c>
      <c r="C4409" t="s">
        <v>1463</v>
      </c>
      <c r="D4409" t="s">
        <v>6045</v>
      </c>
      <c r="E4409">
        <v>2094</v>
      </c>
      <c r="F4409" t="s">
        <v>1460</v>
      </c>
      <c r="G4409" t="b">
        <v>0</v>
      </c>
      <c r="H4409" t="str">
        <f>VLOOKUP(A4409,all_municipalities!$A$2:$M$445,2,FALSE)</f>
        <v>Wasaga Beach, Town of</v>
      </c>
      <c r="I4409" t="b">
        <f>VLOOKUP(A4409,all_municipalities!$A$2:$M$445,9,FALSE)</f>
        <v>1</v>
      </c>
      <c r="J4409" t="b">
        <f>VLOOKUP(A4409,all_municipalities!$A$2:$M$445,13, FALSE)</f>
        <v>0</v>
      </c>
      <c r="K4409" t="str">
        <f t="shared" si="274"/>
        <v>NONE</v>
      </c>
      <c r="L4409">
        <v>0</v>
      </c>
      <c r="M4409" t="str">
        <f t="shared" si="275"/>
        <v>10798 Councillor</v>
      </c>
      <c r="N4409" s="6" t="str">
        <f t="shared" si="276"/>
        <v>10798 Councillor</v>
      </c>
      <c r="O4409" s="15">
        <f>IF(I4409&lt;&gt;FALSE,VLOOKUP(H4409,internet_municipalities!$B$2:$W$226,22,FALSE),"NO INTERNET")</f>
        <v>12161</v>
      </c>
      <c r="P4409" s="16" t="str">
        <f t="shared" si="277"/>
        <v>Lost</v>
      </c>
    </row>
    <row r="4410" spans="1:16" x14ac:dyDescent="0.2">
      <c r="A4410">
        <v>10798</v>
      </c>
      <c r="B4410" t="b">
        <v>0</v>
      </c>
      <c r="C4410" t="s">
        <v>1463</v>
      </c>
      <c r="D4410" t="s">
        <v>6046</v>
      </c>
      <c r="E4410">
        <v>3702</v>
      </c>
      <c r="F4410" t="s">
        <v>1460</v>
      </c>
      <c r="G4410" t="b">
        <v>0</v>
      </c>
      <c r="H4410" t="str">
        <f>VLOOKUP(A4410,all_municipalities!$A$2:$M$445,2,FALSE)</f>
        <v>Wasaga Beach, Town of</v>
      </c>
      <c r="I4410" t="b">
        <f>VLOOKUP(A4410,all_municipalities!$A$2:$M$445,9,FALSE)</f>
        <v>1</v>
      </c>
      <c r="J4410" t="b">
        <f>VLOOKUP(A4410,all_municipalities!$A$2:$M$445,13, FALSE)</f>
        <v>0</v>
      </c>
      <c r="K4410" t="str">
        <f t="shared" si="274"/>
        <v>NONE</v>
      </c>
      <c r="L4410">
        <v>0</v>
      </c>
      <c r="M4410" t="str">
        <f t="shared" si="275"/>
        <v>10798 Councillor</v>
      </c>
      <c r="N4410" s="6" t="str">
        <f t="shared" si="276"/>
        <v>10798 Councillor</v>
      </c>
      <c r="O4410" s="15">
        <f>IF(I4410&lt;&gt;FALSE,VLOOKUP(H4410,internet_municipalities!$B$2:$W$226,22,FALSE),"NO INTERNET")</f>
        <v>12161</v>
      </c>
      <c r="P4410" s="16" t="str">
        <f t="shared" si="277"/>
        <v>Lost</v>
      </c>
    </row>
    <row r="4411" spans="1:16" x14ac:dyDescent="0.2">
      <c r="A4411">
        <v>10798</v>
      </c>
      <c r="B4411" t="b">
        <v>0</v>
      </c>
      <c r="C4411" t="s">
        <v>1463</v>
      </c>
      <c r="D4411" t="s">
        <v>6047</v>
      </c>
      <c r="E4411">
        <v>3547</v>
      </c>
      <c r="F4411" t="s">
        <v>1460</v>
      </c>
      <c r="G4411" t="b">
        <v>0</v>
      </c>
      <c r="H4411" t="str">
        <f>VLOOKUP(A4411,all_municipalities!$A$2:$M$445,2,FALSE)</f>
        <v>Wasaga Beach, Town of</v>
      </c>
      <c r="I4411" t="b">
        <f>VLOOKUP(A4411,all_municipalities!$A$2:$M$445,9,FALSE)</f>
        <v>1</v>
      </c>
      <c r="J4411" t="b">
        <f>VLOOKUP(A4411,all_municipalities!$A$2:$M$445,13, FALSE)</f>
        <v>0</v>
      </c>
      <c r="K4411" t="str">
        <f t="shared" si="274"/>
        <v>NONE</v>
      </c>
      <c r="L4411">
        <v>0</v>
      </c>
      <c r="M4411" t="str">
        <f t="shared" si="275"/>
        <v>10798 Councillor</v>
      </c>
      <c r="N4411" s="6" t="str">
        <f t="shared" si="276"/>
        <v>10798 Councillor</v>
      </c>
      <c r="O4411" s="15">
        <f>IF(I4411&lt;&gt;FALSE,VLOOKUP(H4411,internet_municipalities!$B$2:$W$226,22,FALSE),"NO INTERNET")</f>
        <v>12161</v>
      </c>
      <c r="P4411" s="16" t="str">
        <f t="shared" si="277"/>
        <v>Lost</v>
      </c>
    </row>
    <row r="4412" spans="1:16" x14ac:dyDescent="0.2">
      <c r="A4412">
        <v>10800</v>
      </c>
      <c r="B4412" t="b">
        <v>1</v>
      </c>
      <c r="C4412" t="s">
        <v>1985</v>
      </c>
      <c r="D4412" t="s">
        <v>6048</v>
      </c>
      <c r="E4412">
        <v>4655</v>
      </c>
      <c r="F4412">
        <v>1199</v>
      </c>
      <c r="G4412" t="b">
        <v>1</v>
      </c>
      <c r="H4412" t="str">
        <f>VLOOKUP(A4412,all_municipalities!$A$2:$M$445,2,FALSE)</f>
        <v>Waterloo, City of</v>
      </c>
      <c r="I4412" t="b">
        <f>VLOOKUP(A4412,all_municipalities!$A$2:$M$445,9,FALSE)</f>
        <v>0</v>
      </c>
      <c r="J4412" t="b">
        <f>VLOOKUP(A4412,all_municipalities!$A$2:$M$445,13, FALSE)</f>
        <v>0</v>
      </c>
      <c r="K4412" t="str">
        <f t="shared" si="274"/>
        <v>NONE</v>
      </c>
      <c r="L4412">
        <v>0</v>
      </c>
      <c r="M4412" t="str">
        <f t="shared" si="275"/>
        <v>10800 Regional Councillor</v>
      </c>
      <c r="N4412" s="6" t="str">
        <f t="shared" si="276"/>
        <v/>
      </c>
      <c r="O4412" s="15" t="str">
        <f>IF(I4412&lt;&gt;FALSE,VLOOKUP(H4412,internet_municipalities!$B$2:$W$226,22,FALSE),"NO INTERNET")</f>
        <v>NO INTERNET</v>
      </c>
      <c r="P4412" s="16" t="str">
        <f t="shared" si="277"/>
        <v>NO INTERNET</v>
      </c>
    </row>
    <row r="4413" spans="1:16" x14ac:dyDescent="0.2">
      <c r="A4413">
        <v>10800</v>
      </c>
      <c r="B4413" t="b">
        <v>1</v>
      </c>
      <c r="C4413" t="s">
        <v>1985</v>
      </c>
      <c r="D4413" t="s">
        <v>6049</v>
      </c>
      <c r="E4413">
        <v>12541</v>
      </c>
      <c r="F4413">
        <v>9085</v>
      </c>
      <c r="G4413" t="b">
        <v>1</v>
      </c>
      <c r="H4413" t="str">
        <f>VLOOKUP(A4413,all_municipalities!$A$2:$M$445,2,FALSE)</f>
        <v>Waterloo, City of</v>
      </c>
      <c r="I4413" t="b">
        <f>VLOOKUP(A4413,all_municipalities!$A$2:$M$445,9,FALSE)</f>
        <v>0</v>
      </c>
      <c r="J4413" t="b">
        <f>VLOOKUP(A4413,all_municipalities!$A$2:$M$445,13, FALSE)</f>
        <v>0</v>
      </c>
      <c r="K4413" t="str">
        <f t="shared" si="274"/>
        <v>NONE</v>
      </c>
      <c r="L4413">
        <v>0</v>
      </c>
      <c r="M4413" t="str">
        <f t="shared" si="275"/>
        <v>10800 Regional Councillor</v>
      </c>
      <c r="N4413" s="6" t="str">
        <f t="shared" si="276"/>
        <v/>
      </c>
      <c r="O4413" s="15" t="str">
        <f>IF(I4413&lt;&gt;FALSE,VLOOKUP(H4413,internet_municipalities!$B$2:$W$226,22,FALSE),"NO INTERNET")</f>
        <v>NO INTERNET</v>
      </c>
      <c r="P4413" s="16" t="str">
        <f t="shared" si="277"/>
        <v>NO INTERNET</v>
      </c>
    </row>
    <row r="4414" spans="1:16" x14ac:dyDescent="0.2">
      <c r="A4414">
        <v>10800</v>
      </c>
      <c r="B4414" t="b">
        <v>1</v>
      </c>
      <c r="C4414" t="s">
        <v>1718</v>
      </c>
      <c r="D4414" t="s">
        <v>6050</v>
      </c>
      <c r="E4414">
        <v>3041</v>
      </c>
      <c r="F4414">
        <v>2311</v>
      </c>
      <c r="G4414" t="b">
        <v>1</v>
      </c>
      <c r="H4414" t="str">
        <f>VLOOKUP(A4414,all_municipalities!$A$2:$M$445,2,FALSE)</f>
        <v>Waterloo, City of</v>
      </c>
      <c r="I4414" t="b">
        <f>VLOOKUP(A4414,all_municipalities!$A$2:$M$445,9,FALSE)</f>
        <v>0</v>
      </c>
      <c r="J4414" t="b">
        <f>VLOOKUP(A4414,all_municipalities!$A$2:$M$445,13, FALSE)</f>
        <v>0</v>
      </c>
      <c r="K4414" t="str">
        <f t="shared" si="274"/>
        <v>NONE</v>
      </c>
      <c r="L4414">
        <v>0</v>
      </c>
      <c r="M4414" t="str">
        <f t="shared" si="275"/>
        <v>10800 Councillor, Ward 7</v>
      </c>
      <c r="N4414" s="6" t="str">
        <f t="shared" si="276"/>
        <v/>
      </c>
      <c r="O4414" s="15" t="str">
        <f>IF(I4414&lt;&gt;FALSE,VLOOKUP(H4414,internet_municipalities!$B$2:$W$226,22,FALSE),"NO INTERNET")</f>
        <v>NO INTERNET</v>
      </c>
      <c r="P4414" s="16" t="str">
        <f t="shared" si="277"/>
        <v>NO INTERNET</v>
      </c>
    </row>
    <row r="4415" spans="1:16" x14ac:dyDescent="0.2">
      <c r="A4415">
        <v>10800</v>
      </c>
      <c r="B4415" t="b">
        <v>1</v>
      </c>
      <c r="C4415" t="s">
        <v>1720</v>
      </c>
      <c r="D4415" t="s">
        <v>6051</v>
      </c>
      <c r="E4415">
        <v>896</v>
      </c>
      <c r="F4415">
        <v>97</v>
      </c>
      <c r="G4415" t="b">
        <v>1</v>
      </c>
      <c r="H4415" t="str">
        <f>VLOOKUP(A4415,all_municipalities!$A$2:$M$445,2,FALSE)</f>
        <v>Waterloo, City of</v>
      </c>
      <c r="I4415" t="b">
        <f>VLOOKUP(A4415,all_municipalities!$A$2:$M$445,9,FALSE)</f>
        <v>0</v>
      </c>
      <c r="J4415" t="b">
        <f>VLOOKUP(A4415,all_municipalities!$A$2:$M$445,13, FALSE)</f>
        <v>0</v>
      </c>
      <c r="K4415" t="str">
        <f t="shared" si="274"/>
        <v>NONE</v>
      </c>
      <c r="L4415">
        <v>0</v>
      </c>
      <c r="M4415" t="str">
        <f t="shared" si="275"/>
        <v>10800 Councillor, Ward 6</v>
      </c>
      <c r="N4415" s="6" t="str">
        <f t="shared" si="276"/>
        <v/>
      </c>
      <c r="O4415" s="15" t="str">
        <f>IF(I4415&lt;&gt;FALSE,VLOOKUP(H4415,internet_municipalities!$B$2:$W$226,22,FALSE),"NO INTERNET")</f>
        <v>NO INTERNET</v>
      </c>
      <c r="P4415" s="16" t="str">
        <f t="shared" si="277"/>
        <v>NO INTERNET</v>
      </c>
    </row>
    <row r="4416" spans="1:16" x14ac:dyDescent="0.2">
      <c r="A4416">
        <v>10800</v>
      </c>
      <c r="B4416" t="b">
        <v>1</v>
      </c>
      <c r="C4416" t="s">
        <v>1473</v>
      </c>
      <c r="D4416" t="s">
        <v>6052</v>
      </c>
      <c r="E4416">
        <v>2194</v>
      </c>
      <c r="F4416">
        <v>1360</v>
      </c>
      <c r="G4416" t="b">
        <v>1</v>
      </c>
      <c r="H4416" t="str">
        <f>VLOOKUP(A4416,all_municipalities!$A$2:$M$445,2,FALSE)</f>
        <v>Waterloo, City of</v>
      </c>
      <c r="I4416" t="b">
        <f>VLOOKUP(A4416,all_municipalities!$A$2:$M$445,9,FALSE)</f>
        <v>0</v>
      </c>
      <c r="J4416" t="b">
        <f>VLOOKUP(A4416,all_municipalities!$A$2:$M$445,13, FALSE)</f>
        <v>0</v>
      </c>
      <c r="K4416" t="str">
        <f t="shared" si="274"/>
        <v>NONE</v>
      </c>
      <c r="L4416">
        <v>0</v>
      </c>
      <c r="M4416" t="str">
        <f t="shared" si="275"/>
        <v>10800 Councillor, Ward 5</v>
      </c>
      <c r="N4416" s="6" t="str">
        <f t="shared" si="276"/>
        <v/>
      </c>
      <c r="O4416" s="15" t="str">
        <f>IF(I4416&lt;&gt;FALSE,VLOOKUP(H4416,internet_municipalities!$B$2:$W$226,22,FALSE),"NO INTERNET")</f>
        <v>NO INTERNET</v>
      </c>
      <c r="P4416" s="16" t="str">
        <f t="shared" si="277"/>
        <v>NO INTERNET</v>
      </c>
    </row>
    <row r="4417" spans="1:16" x14ac:dyDescent="0.2">
      <c r="A4417">
        <v>10800</v>
      </c>
      <c r="B4417" t="b">
        <v>1</v>
      </c>
      <c r="C4417" t="s">
        <v>1471</v>
      </c>
      <c r="D4417" t="s">
        <v>6053</v>
      </c>
      <c r="E4417">
        <v>2647</v>
      </c>
      <c r="F4417">
        <v>2347</v>
      </c>
      <c r="G4417" t="b">
        <v>1</v>
      </c>
      <c r="H4417" t="str">
        <f>VLOOKUP(A4417,all_municipalities!$A$2:$M$445,2,FALSE)</f>
        <v>Waterloo, City of</v>
      </c>
      <c r="I4417" t="b">
        <f>VLOOKUP(A4417,all_municipalities!$A$2:$M$445,9,FALSE)</f>
        <v>0</v>
      </c>
      <c r="J4417" t="b">
        <f>VLOOKUP(A4417,all_municipalities!$A$2:$M$445,13, FALSE)</f>
        <v>0</v>
      </c>
      <c r="K4417" t="str">
        <f t="shared" si="274"/>
        <v>NONE</v>
      </c>
      <c r="L4417">
        <v>0</v>
      </c>
      <c r="M4417" t="str">
        <f t="shared" si="275"/>
        <v>10800 Councillor, Ward 4</v>
      </c>
      <c r="N4417" s="6" t="str">
        <f t="shared" si="276"/>
        <v/>
      </c>
      <c r="O4417" s="15" t="str">
        <f>IF(I4417&lt;&gt;FALSE,VLOOKUP(H4417,internet_municipalities!$B$2:$W$226,22,FALSE),"NO INTERNET")</f>
        <v>NO INTERNET</v>
      </c>
      <c r="P4417" s="16" t="str">
        <f t="shared" si="277"/>
        <v>NO INTERNET</v>
      </c>
    </row>
    <row r="4418" spans="1:16" x14ac:dyDescent="0.2">
      <c r="A4418">
        <v>10800</v>
      </c>
      <c r="B4418" t="b">
        <v>1</v>
      </c>
      <c r="C4418" t="s">
        <v>1475</v>
      </c>
      <c r="D4418" t="s">
        <v>6054</v>
      </c>
      <c r="E4418">
        <v>1404</v>
      </c>
      <c r="F4418">
        <v>278</v>
      </c>
      <c r="G4418" t="b">
        <v>1</v>
      </c>
      <c r="H4418" t="str">
        <f>VLOOKUP(A4418,all_municipalities!$A$2:$M$445,2,FALSE)</f>
        <v>Waterloo, City of</v>
      </c>
      <c r="I4418" t="b">
        <f>VLOOKUP(A4418,all_municipalities!$A$2:$M$445,9,FALSE)</f>
        <v>0</v>
      </c>
      <c r="J4418" t="b">
        <f>VLOOKUP(A4418,all_municipalities!$A$2:$M$445,13, FALSE)</f>
        <v>0</v>
      </c>
      <c r="K4418" t="str">
        <f t="shared" ref="K4418:K4481" si="278">IF(J4418=TRUE,IF(F4418&lt;=10,"HIGH",IF(F4418&lt;=100,"MID",IF(F4418&lt;=1000,"LOW","NONE"))),"NONE")</f>
        <v>NONE</v>
      </c>
      <c r="L4418">
        <v>0</v>
      </c>
      <c r="M4418" t="str">
        <f t="shared" ref="M4418:M4481" si="279">CONCATENATE(A4418, " ",C4418)</f>
        <v>10800 Councillor, Ward 3</v>
      </c>
      <c r="N4418" s="6" t="str">
        <f t="shared" si="276"/>
        <v/>
      </c>
      <c r="O4418" s="15" t="str">
        <f>IF(I4418&lt;&gt;FALSE,VLOOKUP(H4418,internet_municipalities!$B$2:$W$226,22,FALSE),"NO INTERNET")</f>
        <v>NO INTERNET</v>
      </c>
      <c r="P4418" s="16" t="str">
        <f t="shared" si="277"/>
        <v>NO INTERNET</v>
      </c>
    </row>
    <row r="4419" spans="1:16" x14ac:dyDescent="0.2">
      <c r="A4419">
        <v>10800</v>
      </c>
      <c r="B4419" t="b">
        <v>1</v>
      </c>
      <c r="C4419" t="s">
        <v>1453</v>
      </c>
      <c r="D4419" t="s">
        <v>6055</v>
      </c>
      <c r="E4419">
        <v>1568</v>
      </c>
      <c r="F4419">
        <v>865</v>
      </c>
      <c r="G4419" t="b">
        <v>1</v>
      </c>
      <c r="H4419" t="str">
        <f>VLOOKUP(A4419,all_municipalities!$A$2:$M$445,2,FALSE)</f>
        <v>Waterloo, City of</v>
      </c>
      <c r="I4419" t="b">
        <f>VLOOKUP(A4419,all_municipalities!$A$2:$M$445,9,FALSE)</f>
        <v>0</v>
      </c>
      <c r="J4419" t="b">
        <f>VLOOKUP(A4419,all_municipalities!$A$2:$M$445,13, FALSE)</f>
        <v>0</v>
      </c>
      <c r="K4419" t="str">
        <f t="shared" si="278"/>
        <v>NONE</v>
      </c>
      <c r="L4419">
        <v>0</v>
      </c>
      <c r="M4419" t="str">
        <f t="shared" si="279"/>
        <v>10800 Councillor, Ward 2</v>
      </c>
      <c r="N4419" s="6" t="str">
        <f t="shared" ref="N4419:N4482" si="280">IF(I4419,M4419,"")</f>
        <v/>
      </c>
      <c r="O4419" s="15" t="str">
        <f>IF(I4419&lt;&gt;FALSE,VLOOKUP(H4419,internet_municipalities!$B$2:$W$226,22,FALSE),"NO INTERNET")</f>
        <v>NO INTERNET</v>
      </c>
      <c r="P4419" s="16" t="str">
        <f t="shared" si="277"/>
        <v>NO INTERNET</v>
      </c>
    </row>
    <row r="4420" spans="1:16" x14ac:dyDescent="0.2">
      <c r="A4420">
        <v>10800</v>
      </c>
      <c r="B4420" t="b">
        <v>1</v>
      </c>
      <c r="C4420" t="s">
        <v>1456</v>
      </c>
      <c r="D4420" t="s">
        <v>6056</v>
      </c>
      <c r="E4420">
        <v>1675</v>
      </c>
      <c r="F4420">
        <v>413</v>
      </c>
      <c r="G4420" t="b">
        <v>1</v>
      </c>
      <c r="H4420" t="str">
        <f>VLOOKUP(A4420,all_municipalities!$A$2:$M$445,2,FALSE)</f>
        <v>Waterloo, City of</v>
      </c>
      <c r="I4420" t="b">
        <f>VLOOKUP(A4420,all_municipalities!$A$2:$M$445,9,FALSE)</f>
        <v>0</v>
      </c>
      <c r="J4420" t="b">
        <f>VLOOKUP(A4420,all_municipalities!$A$2:$M$445,13, FALSE)</f>
        <v>0</v>
      </c>
      <c r="K4420" t="str">
        <f t="shared" si="278"/>
        <v>NONE</v>
      </c>
      <c r="L4420">
        <v>0</v>
      </c>
      <c r="M4420" t="str">
        <f t="shared" si="279"/>
        <v>10800 Councillor, Ward 1</v>
      </c>
      <c r="N4420" s="6" t="str">
        <f t="shared" si="280"/>
        <v/>
      </c>
      <c r="O4420" s="15" t="str">
        <f>IF(I4420&lt;&gt;FALSE,VLOOKUP(H4420,internet_municipalities!$B$2:$W$226,22,FALSE),"NO INTERNET")</f>
        <v>NO INTERNET</v>
      </c>
      <c r="P4420" s="16" t="str">
        <f t="shared" si="277"/>
        <v>NO INTERNET</v>
      </c>
    </row>
    <row r="4421" spans="1:16" x14ac:dyDescent="0.2">
      <c r="A4421">
        <v>10800</v>
      </c>
      <c r="B4421" t="b">
        <v>0</v>
      </c>
      <c r="C4421" t="s">
        <v>1456</v>
      </c>
      <c r="D4421" t="s">
        <v>6057</v>
      </c>
      <c r="E4421">
        <v>1262</v>
      </c>
      <c r="F4421" t="s">
        <v>1460</v>
      </c>
      <c r="G4421" t="b">
        <v>1</v>
      </c>
      <c r="H4421" t="str">
        <f>VLOOKUP(A4421,all_municipalities!$A$2:$M$445,2,FALSE)</f>
        <v>Waterloo, City of</v>
      </c>
      <c r="I4421" t="b">
        <f>VLOOKUP(A4421,all_municipalities!$A$2:$M$445,9,FALSE)</f>
        <v>0</v>
      </c>
      <c r="J4421" t="b">
        <f>VLOOKUP(A4421,all_municipalities!$A$2:$M$445,13, FALSE)</f>
        <v>0</v>
      </c>
      <c r="K4421" t="str">
        <f t="shared" si="278"/>
        <v>NONE</v>
      </c>
      <c r="L4421">
        <v>0</v>
      </c>
      <c r="M4421" t="str">
        <f t="shared" si="279"/>
        <v>10800 Councillor, Ward 1</v>
      </c>
      <c r="N4421" s="6" t="str">
        <f t="shared" si="280"/>
        <v/>
      </c>
      <c r="O4421" s="15" t="str">
        <f>IF(I4421&lt;&gt;FALSE,VLOOKUP(H4421,internet_municipalities!$B$2:$W$226,22,FALSE),"NO INTERNET")</f>
        <v>NO INTERNET</v>
      </c>
      <c r="P4421" s="16" t="str">
        <f t="shared" si="277"/>
        <v>NO INTERNET</v>
      </c>
    </row>
    <row r="4422" spans="1:16" x14ac:dyDescent="0.2">
      <c r="A4422">
        <v>10800</v>
      </c>
      <c r="B4422" t="b">
        <v>0</v>
      </c>
      <c r="C4422" t="s">
        <v>1453</v>
      </c>
      <c r="D4422" t="s">
        <v>6058</v>
      </c>
      <c r="E4422">
        <v>703</v>
      </c>
      <c r="F4422" t="s">
        <v>1460</v>
      </c>
      <c r="G4422" t="b">
        <v>1</v>
      </c>
      <c r="H4422" t="str">
        <f>VLOOKUP(A4422,all_municipalities!$A$2:$M$445,2,FALSE)</f>
        <v>Waterloo, City of</v>
      </c>
      <c r="I4422" t="b">
        <f>VLOOKUP(A4422,all_municipalities!$A$2:$M$445,9,FALSE)</f>
        <v>0</v>
      </c>
      <c r="J4422" t="b">
        <f>VLOOKUP(A4422,all_municipalities!$A$2:$M$445,13, FALSE)</f>
        <v>0</v>
      </c>
      <c r="K4422" t="str">
        <f t="shared" si="278"/>
        <v>NONE</v>
      </c>
      <c r="L4422">
        <v>0</v>
      </c>
      <c r="M4422" t="str">
        <f t="shared" si="279"/>
        <v>10800 Councillor, Ward 2</v>
      </c>
      <c r="N4422" s="6" t="str">
        <f t="shared" si="280"/>
        <v/>
      </c>
      <c r="O4422" s="15" t="str">
        <f>IF(I4422&lt;&gt;FALSE,VLOOKUP(H4422,internet_municipalities!$B$2:$W$226,22,FALSE),"NO INTERNET")</f>
        <v>NO INTERNET</v>
      </c>
      <c r="P4422" s="16" t="str">
        <f t="shared" si="277"/>
        <v>NO INTERNET</v>
      </c>
    </row>
    <row r="4423" spans="1:16" x14ac:dyDescent="0.2">
      <c r="A4423">
        <v>10800</v>
      </c>
      <c r="B4423" t="b">
        <v>0</v>
      </c>
      <c r="C4423" t="s">
        <v>1453</v>
      </c>
      <c r="D4423" t="s">
        <v>6059</v>
      </c>
      <c r="E4423">
        <v>85</v>
      </c>
      <c r="F4423" t="s">
        <v>1460</v>
      </c>
      <c r="G4423" t="b">
        <v>1</v>
      </c>
      <c r="H4423" t="str">
        <f>VLOOKUP(A4423,all_municipalities!$A$2:$M$445,2,FALSE)</f>
        <v>Waterloo, City of</v>
      </c>
      <c r="I4423" t="b">
        <f>VLOOKUP(A4423,all_municipalities!$A$2:$M$445,9,FALSE)</f>
        <v>0</v>
      </c>
      <c r="J4423" t="b">
        <f>VLOOKUP(A4423,all_municipalities!$A$2:$M$445,13, FALSE)</f>
        <v>0</v>
      </c>
      <c r="K4423" t="str">
        <f t="shared" si="278"/>
        <v>NONE</v>
      </c>
      <c r="L4423">
        <v>0</v>
      </c>
      <c r="M4423" t="str">
        <f t="shared" si="279"/>
        <v>10800 Councillor, Ward 2</v>
      </c>
      <c r="N4423" s="6" t="str">
        <f t="shared" si="280"/>
        <v/>
      </c>
      <c r="O4423" s="15" t="str">
        <f>IF(I4423&lt;&gt;FALSE,VLOOKUP(H4423,internet_municipalities!$B$2:$W$226,22,FALSE),"NO INTERNET")</f>
        <v>NO INTERNET</v>
      </c>
      <c r="P4423" s="16" t="str">
        <f t="shared" ref="P4423:P4486" si="281">IF(I4423=TRUE,IF(F4423&lt;&gt;"Acclaimed",IF(F4423&lt;&gt;"Lost",F4423/O4423,"Lost"),"Acclaimed"),"NO INTERNET")</f>
        <v>NO INTERNET</v>
      </c>
    </row>
    <row r="4424" spans="1:16" x14ac:dyDescent="0.2">
      <c r="A4424">
        <v>10800</v>
      </c>
      <c r="B4424" t="b">
        <v>0</v>
      </c>
      <c r="C4424" t="s">
        <v>1475</v>
      </c>
      <c r="D4424" t="s">
        <v>6060</v>
      </c>
      <c r="E4424">
        <v>1126</v>
      </c>
      <c r="F4424" t="s">
        <v>1460</v>
      </c>
      <c r="G4424" t="b">
        <v>1</v>
      </c>
      <c r="H4424" t="str">
        <f>VLOOKUP(A4424,all_municipalities!$A$2:$M$445,2,FALSE)</f>
        <v>Waterloo, City of</v>
      </c>
      <c r="I4424" t="b">
        <f>VLOOKUP(A4424,all_municipalities!$A$2:$M$445,9,FALSE)</f>
        <v>0</v>
      </c>
      <c r="J4424" t="b">
        <f>VLOOKUP(A4424,all_municipalities!$A$2:$M$445,13, FALSE)</f>
        <v>0</v>
      </c>
      <c r="K4424" t="str">
        <f t="shared" si="278"/>
        <v>NONE</v>
      </c>
      <c r="L4424">
        <v>0</v>
      </c>
      <c r="M4424" t="str">
        <f t="shared" si="279"/>
        <v>10800 Councillor, Ward 3</v>
      </c>
      <c r="N4424" s="6" t="str">
        <f t="shared" si="280"/>
        <v/>
      </c>
      <c r="O4424" s="15" t="str">
        <f>IF(I4424&lt;&gt;FALSE,VLOOKUP(H4424,internet_municipalities!$B$2:$W$226,22,FALSE),"NO INTERNET")</f>
        <v>NO INTERNET</v>
      </c>
      <c r="P4424" s="16" t="str">
        <f t="shared" si="281"/>
        <v>NO INTERNET</v>
      </c>
    </row>
    <row r="4425" spans="1:16" x14ac:dyDescent="0.2">
      <c r="A4425">
        <v>10800</v>
      </c>
      <c r="B4425" t="b">
        <v>0</v>
      </c>
      <c r="C4425" t="s">
        <v>1471</v>
      </c>
      <c r="D4425" t="s">
        <v>6061</v>
      </c>
      <c r="E4425">
        <v>300</v>
      </c>
      <c r="F4425" t="s">
        <v>1460</v>
      </c>
      <c r="G4425" t="b">
        <v>1</v>
      </c>
      <c r="H4425" t="str">
        <f>VLOOKUP(A4425,all_municipalities!$A$2:$M$445,2,FALSE)</f>
        <v>Waterloo, City of</v>
      </c>
      <c r="I4425" t="b">
        <f>VLOOKUP(A4425,all_municipalities!$A$2:$M$445,9,FALSE)</f>
        <v>0</v>
      </c>
      <c r="J4425" t="b">
        <f>VLOOKUP(A4425,all_municipalities!$A$2:$M$445,13, FALSE)</f>
        <v>0</v>
      </c>
      <c r="K4425" t="str">
        <f t="shared" si="278"/>
        <v>NONE</v>
      </c>
      <c r="L4425">
        <v>0</v>
      </c>
      <c r="M4425" t="str">
        <f t="shared" si="279"/>
        <v>10800 Councillor, Ward 4</v>
      </c>
      <c r="N4425" s="6" t="str">
        <f t="shared" si="280"/>
        <v/>
      </c>
      <c r="O4425" s="15" t="str">
        <f>IF(I4425&lt;&gt;FALSE,VLOOKUP(H4425,internet_municipalities!$B$2:$W$226,22,FALSE),"NO INTERNET")</f>
        <v>NO INTERNET</v>
      </c>
      <c r="P4425" s="16" t="str">
        <f t="shared" si="281"/>
        <v>NO INTERNET</v>
      </c>
    </row>
    <row r="4426" spans="1:16" x14ac:dyDescent="0.2">
      <c r="A4426">
        <v>10800</v>
      </c>
      <c r="B4426" t="b">
        <v>0</v>
      </c>
      <c r="C4426" t="s">
        <v>1471</v>
      </c>
      <c r="D4426" t="s">
        <v>6062</v>
      </c>
      <c r="E4426">
        <v>195</v>
      </c>
      <c r="F4426" t="s">
        <v>1460</v>
      </c>
      <c r="G4426" t="b">
        <v>1</v>
      </c>
      <c r="H4426" t="str">
        <f>VLOOKUP(A4426,all_municipalities!$A$2:$M$445,2,FALSE)</f>
        <v>Waterloo, City of</v>
      </c>
      <c r="I4426" t="b">
        <f>VLOOKUP(A4426,all_municipalities!$A$2:$M$445,9,FALSE)</f>
        <v>0</v>
      </c>
      <c r="J4426" t="b">
        <f>VLOOKUP(A4426,all_municipalities!$A$2:$M$445,13, FALSE)</f>
        <v>0</v>
      </c>
      <c r="K4426" t="str">
        <f t="shared" si="278"/>
        <v>NONE</v>
      </c>
      <c r="L4426">
        <v>0</v>
      </c>
      <c r="M4426" t="str">
        <f t="shared" si="279"/>
        <v>10800 Councillor, Ward 4</v>
      </c>
      <c r="N4426" s="6" t="str">
        <f t="shared" si="280"/>
        <v/>
      </c>
      <c r="O4426" s="15" t="str">
        <f>IF(I4426&lt;&gt;FALSE,VLOOKUP(H4426,internet_municipalities!$B$2:$W$226,22,FALSE),"NO INTERNET")</f>
        <v>NO INTERNET</v>
      </c>
      <c r="P4426" s="16" t="str">
        <f t="shared" si="281"/>
        <v>NO INTERNET</v>
      </c>
    </row>
    <row r="4427" spans="1:16" x14ac:dyDescent="0.2">
      <c r="A4427">
        <v>10800</v>
      </c>
      <c r="B4427" t="b">
        <v>0</v>
      </c>
      <c r="C4427" t="s">
        <v>1473</v>
      </c>
      <c r="D4427" t="s">
        <v>6063</v>
      </c>
      <c r="E4427">
        <v>834</v>
      </c>
      <c r="F4427" t="s">
        <v>1460</v>
      </c>
      <c r="G4427" t="b">
        <v>1</v>
      </c>
      <c r="H4427" t="str">
        <f>VLOOKUP(A4427,all_municipalities!$A$2:$M$445,2,FALSE)</f>
        <v>Waterloo, City of</v>
      </c>
      <c r="I4427" t="b">
        <f>VLOOKUP(A4427,all_municipalities!$A$2:$M$445,9,FALSE)</f>
        <v>0</v>
      </c>
      <c r="J4427" t="b">
        <f>VLOOKUP(A4427,all_municipalities!$A$2:$M$445,13, FALSE)</f>
        <v>0</v>
      </c>
      <c r="K4427" t="str">
        <f t="shared" si="278"/>
        <v>NONE</v>
      </c>
      <c r="L4427">
        <v>0</v>
      </c>
      <c r="M4427" t="str">
        <f t="shared" si="279"/>
        <v>10800 Councillor, Ward 5</v>
      </c>
      <c r="N4427" s="6" t="str">
        <f t="shared" si="280"/>
        <v/>
      </c>
      <c r="O4427" s="15" t="str">
        <f>IF(I4427&lt;&gt;FALSE,VLOOKUP(H4427,internet_municipalities!$B$2:$W$226,22,FALSE),"NO INTERNET")</f>
        <v>NO INTERNET</v>
      </c>
      <c r="P4427" s="16" t="str">
        <f t="shared" si="281"/>
        <v>NO INTERNET</v>
      </c>
    </row>
    <row r="4428" spans="1:16" x14ac:dyDescent="0.2">
      <c r="A4428">
        <v>10800</v>
      </c>
      <c r="B4428" t="b">
        <v>0</v>
      </c>
      <c r="C4428" t="s">
        <v>1473</v>
      </c>
      <c r="D4428" t="s">
        <v>6064</v>
      </c>
      <c r="E4428">
        <v>306</v>
      </c>
      <c r="F4428" t="s">
        <v>1460</v>
      </c>
      <c r="G4428" t="b">
        <v>1</v>
      </c>
      <c r="H4428" t="str">
        <f>VLOOKUP(A4428,all_municipalities!$A$2:$M$445,2,FALSE)</f>
        <v>Waterloo, City of</v>
      </c>
      <c r="I4428" t="b">
        <f>VLOOKUP(A4428,all_municipalities!$A$2:$M$445,9,FALSE)</f>
        <v>0</v>
      </c>
      <c r="J4428" t="b">
        <f>VLOOKUP(A4428,all_municipalities!$A$2:$M$445,13, FALSE)</f>
        <v>0</v>
      </c>
      <c r="K4428" t="str">
        <f t="shared" si="278"/>
        <v>NONE</v>
      </c>
      <c r="L4428">
        <v>0</v>
      </c>
      <c r="M4428" t="str">
        <f t="shared" si="279"/>
        <v>10800 Councillor, Ward 5</v>
      </c>
      <c r="N4428" s="6" t="str">
        <f t="shared" si="280"/>
        <v/>
      </c>
      <c r="O4428" s="15" t="str">
        <f>IF(I4428&lt;&gt;FALSE,VLOOKUP(H4428,internet_municipalities!$B$2:$W$226,22,FALSE),"NO INTERNET")</f>
        <v>NO INTERNET</v>
      </c>
      <c r="P4428" s="16" t="str">
        <f t="shared" si="281"/>
        <v>NO INTERNET</v>
      </c>
    </row>
    <row r="4429" spans="1:16" x14ac:dyDescent="0.2">
      <c r="A4429">
        <v>10800</v>
      </c>
      <c r="B4429" t="b">
        <v>0</v>
      </c>
      <c r="C4429" t="s">
        <v>1473</v>
      </c>
      <c r="D4429" t="s">
        <v>6065</v>
      </c>
      <c r="E4429">
        <v>167</v>
      </c>
      <c r="F4429" t="s">
        <v>1460</v>
      </c>
      <c r="G4429" t="b">
        <v>1</v>
      </c>
      <c r="H4429" t="str">
        <f>VLOOKUP(A4429,all_municipalities!$A$2:$M$445,2,FALSE)</f>
        <v>Waterloo, City of</v>
      </c>
      <c r="I4429" t="b">
        <f>VLOOKUP(A4429,all_municipalities!$A$2:$M$445,9,FALSE)</f>
        <v>0</v>
      </c>
      <c r="J4429" t="b">
        <f>VLOOKUP(A4429,all_municipalities!$A$2:$M$445,13, FALSE)</f>
        <v>0</v>
      </c>
      <c r="K4429" t="str">
        <f t="shared" si="278"/>
        <v>NONE</v>
      </c>
      <c r="L4429">
        <v>0</v>
      </c>
      <c r="M4429" t="str">
        <f t="shared" si="279"/>
        <v>10800 Councillor, Ward 5</v>
      </c>
      <c r="N4429" s="6" t="str">
        <f t="shared" si="280"/>
        <v/>
      </c>
      <c r="O4429" s="15" t="str">
        <f>IF(I4429&lt;&gt;FALSE,VLOOKUP(H4429,internet_municipalities!$B$2:$W$226,22,FALSE),"NO INTERNET")</f>
        <v>NO INTERNET</v>
      </c>
      <c r="P4429" s="16" t="str">
        <f t="shared" si="281"/>
        <v>NO INTERNET</v>
      </c>
    </row>
    <row r="4430" spans="1:16" x14ac:dyDescent="0.2">
      <c r="A4430">
        <v>10800</v>
      </c>
      <c r="B4430" t="b">
        <v>0</v>
      </c>
      <c r="C4430" t="s">
        <v>1720</v>
      </c>
      <c r="D4430" t="s">
        <v>6066</v>
      </c>
      <c r="E4430">
        <v>607</v>
      </c>
      <c r="F4430" t="s">
        <v>1460</v>
      </c>
      <c r="G4430" t="b">
        <v>1</v>
      </c>
      <c r="H4430" t="str">
        <f>VLOOKUP(A4430,all_municipalities!$A$2:$M$445,2,FALSE)</f>
        <v>Waterloo, City of</v>
      </c>
      <c r="I4430" t="b">
        <f>VLOOKUP(A4430,all_municipalities!$A$2:$M$445,9,FALSE)</f>
        <v>0</v>
      </c>
      <c r="J4430" t="b">
        <f>VLOOKUP(A4430,all_municipalities!$A$2:$M$445,13, FALSE)</f>
        <v>0</v>
      </c>
      <c r="K4430" t="str">
        <f t="shared" si="278"/>
        <v>NONE</v>
      </c>
      <c r="L4430">
        <v>0</v>
      </c>
      <c r="M4430" t="str">
        <f t="shared" si="279"/>
        <v>10800 Councillor, Ward 6</v>
      </c>
      <c r="N4430" s="6" t="str">
        <f t="shared" si="280"/>
        <v/>
      </c>
      <c r="O4430" s="15" t="str">
        <f>IF(I4430&lt;&gt;FALSE,VLOOKUP(H4430,internet_municipalities!$B$2:$W$226,22,FALSE),"NO INTERNET")</f>
        <v>NO INTERNET</v>
      </c>
      <c r="P4430" s="16" t="str">
        <f t="shared" si="281"/>
        <v>NO INTERNET</v>
      </c>
    </row>
    <row r="4431" spans="1:16" x14ac:dyDescent="0.2">
      <c r="A4431">
        <v>10800</v>
      </c>
      <c r="B4431" t="b">
        <v>0</v>
      </c>
      <c r="C4431" t="s">
        <v>1720</v>
      </c>
      <c r="D4431" t="s">
        <v>6067</v>
      </c>
      <c r="E4431">
        <v>480</v>
      </c>
      <c r="F4431" t="s">
        <v>1460</v>
      </c>
      <c r="G4431" t="b">
        <v>1</v>
      </c>
      <c r="H4431" t="str">
        <f>VLOOKUP(A4431,all_municipalities!$A$2:$M$445,2,FALSE)</f>
        <v>Waterloo, City of</v>
      </c>
      <c r="I4431" t="b">
        <f>VLOOKUP(A4431,all_municipalities!$A$2:$M$445,9,FALSE)</f>
        <v>0</v>
      </c>
      <c r="J4431" t="b">
        <f>VLOOKUP(A4431,all_municipalities!$A$2:$M$445,13, FALSE)</f>
        <v>0</v>
      </c>
      <c r="K4431" t="str">
        <f t="shared" si="278"/>
        <v>NONE</v>
      </c>
      <c r="L4431">
        <v>0</v>
      </c>
      <c r="M4431" t="str">
        <f t="shared" si="279"/>
        <v>10800 Councillor, Ward 6</v>
      </c>
      <c r="N4431" s="6" t="str">
        <f t="shared" si="280"/>
        <v/>
      </c>
      <c r="O4431" s="15" t="str">
        <f>IF(I4431&lt;&gt;FALSE,VLOOKUP(H4431,internet_municipalities!$B$2:$W$226,22,FALSE),"NO INTERNET")</f>
        <v>NO INTERNET</v>
      </c>
      <c r="P4431" s="16" t="str">
        <f t="shared" si="281"/>
        <v>NO INTERNET</v>
      </c>
    </row>
    <row r="4432" spans="1:16" x14ac:dyDescent="0.2">
      <c r="A4432">
        <v>10800</v>
      </c>
      <c r="B4432" t="b">
        <v>0</v>
      </c>
      <c r="C4432" t="s">
        <v>1720</v>
      </c>
      <c r="D4432" t="s">
        <v>6068</v>
      </c>
      <c r="E4432">
        <v>799</v>
      </c>
      <c r="F4432" t="s">
        <v>1460</v>
      </c>
      <c r="G4432" t="b">
        <v>1</v>
      </c>
      <c r="H4432" t="str">
        <f>VLOOKUP(A4432,all_municipalities!$A$2:$M$445,2,FALSE)</f>
        <v>Waterloo, City of</v>
      </c>
      <c r="I4432" t="b">
        <f>VLOOKUP(A4432,all_municipalities!$A$2:$M$445,9,FALSE)</f>
        <v>0</v>
      </c>
      <c r="J4432" t="b">
        <f>VLOOKUP(A4432,all_municipalities!$A$2:$M$445,13, FALSE)</f>
        <v>0</v>
      </c>
      <c r="K4432" t="str">
        <f t="shared" si="278"/>
        <v>NONE</v>
      </c>
      <c r="L4432">
        <v>0</v>
      </c>
      <c r="M4432" t="str">
        <f t="shared" si="279"/>
        <v>10800 Councillor, Ward 6</v>
      </c>
      <c r="N4432" s="6" t="str">
        <f t="shared" si="280"/>
        <v/>
      </c>
      <c r="O4432" s="15" t="str">
        <f>IF(I4432&lt;&gt;FALSE,VLOOKUP(H4432,internet_municipalities!$B$2:$W$226,22,FALSE),"NO INTERNET")</f>
        <v>NO INTERNET</v>
      </c>
      <c r="P4432" s="16" t="str">
        <f t="shared" si="281"/>
        <v>NO INTERNET</v>
      </c>
    </row>
    <row r="4433" spans="1:16" x14ac:dyDescent="0.2">
      <c r="A4433">
        <v>10800</v>
      </c>
      <c r="B4433" t="b">
        <v>0</v>
      </c>
      <c r="C4433" t="s">
        <v>1718</v>
      </c>
      <c r="D4433" t="s">
        <v>6069</v>
      </c>
      <c r="E4433">
        <v>730</v>
      </c>
      <c r="F4433" t="s">
        <v>1460</v>
      </c>
      <c r="G4433" t="b">
        <v>1</v>
      </c>
      <c r="H4433" t="str">
        <f>VLOOKUP(A4433,all_municipalities!$A$2:$M$445,2,FALSE)</f>
        <v>Waterloo, City of</v>
      </c>
      <c r="I4433" t="b">
        <f>VLOOKUP(A4433,all_municipalities!$A$2:$M$445,9,FALSE)</f>
        <v>0</v>
      </c>
      <c r="J4433" t="b">
        <f>VLOOKUP(A4433,all_municipalities!$A$2:$M$445,13, FALSE)</f>
        <v>0</v>
      </c>
      <c r="K4433" t="str">
        <f t="shared" si="278"/>
        <v>NONE</v>
      </c>
      <c r="L4433">
        <v>0</v>
      </c>
      <c r="M4433" t="str">
        <f t="shared" si="279"/>
        <v>10800 Councillor, Ward 7</v>
      </c>
      <c r="N4433" s="6" t="str">
        <f t="shared" si="280"/>
        <v/>
      </c>
      <c r="O4433" s="15" t="str">
        <f>IF(I4433&lt;&gt;FALSE,VLOOKUP(H4433,internet_municipalities!$B$2:$W$226,22,FALSE),"NO INTERNET")</f>
        <v>NO INTERNET</v>
      </c>
      <c r="P4433" s="16" t="str">
        <f t="shared" si="281"/>
        <v>NO INTERNET</v>
      </c>
    </row>
    <row r="4434" spans="1:16" x14ac:dyDescent="0.2">
      <c r="A4434">
        <v>10800</v>
      </c>
      <c r="B4434" t="b">
        <v>0</v>
      </c>
      <c r="C4434" t="s">
        <v>1985</v>
      </c>
      <c r="D4434" t="s">
        <v>6070</v>
      </c>
      <c r="E4434">
        <v>1988</v>
      </c>
      <c r="F4434" t="s">
        <v>1460</v>
      </c>
      <c r="G4434" t="b">
        <v>1</v>
      </c>
      <c r="H4434" t="str">
        <f>VLOOKUP(A4434,all_municipalities!$A$2:$M$445,2,FALSE)</f>
        <v>Waterloo, City of</v>
      </c>
      <c r="I4434" t="b">
        <f>VLOOKUP(A4434,all_municipalities!$A$2:$M$445,9,FALSE)</f>
        <v>0</v>
      </c>
      <c r="J4434" t="b">
        <f>VLOOKUP(A4434,all_municipalities!$A$2:$M$445,13, FALSE)</f>
        <v>0</v>
      </c>
      <c r="K4434" t="str">
        <f t="shared" si="278"/>
        <v>NONE</v>
      </c>
      <c r="L4434">
        <v>0</v>
      </c>
      <c r="M4434" t="str">
        <f t="shared" si="279"/>
        <v>10800 Regional Councillor</v>
      </c>
      <c r="N4434" s="6" t="str">
        <f t="shared" si="280"/>
        <v/>
      </c>
      <c r="O4434" s="15" t="str">
        <f>IF(I4434&lt;&gt;FALSE,VLOOKUP(H4434,internet_municipalities!$B$2:$W$226,22,FALSE),"NO INTERNET")</f>
        <v>NO INTERNET</v>
      </c>
      <c r="P4434" s="16" t="str">
        <f t="shared" si="281"/>
        <v>NO INTERNET</v>
      </c>
    </row>
    <row r="4435" spans="1:16" x14ac:dyDescent="0.2">
      <c r="A4435">
        <v>10800</v>
      </c>
      <c r="B4435" t="b">
        <v>0</v>
      </c>
      <c r="C4435" t="s">
        <v>1985</v>
      </c>
      <c r="D4435" t="s">
        <v>6071</v>
      </c>
      <c r="E4435">
        <v>3456</v>
      </c>
      <c r="F4435" t="s">
        <v>1460</v>
      </c>
      <c r="G4435" t="b">
        <v>1</v>
      </c>
      <c r="H4435" t="str">
        <f>VLOOKUP(A4435,all_municipalities!$A$2:$M$445,2,FALSE)</f>
        <v>Waterloo, City of</v>
      </c>
      <c r="I4435" t="b">
        <f>VLOOKUP(A4435,all_municipalities!$A$2:$M$445,9,FALSE)</f>
        <v>0</v>
      </c>
      <c r="J4435" t="b">
        <f>VLOOKUP(A4435,all_municipalities!$A$2:$M$445,13, FALSE)</f>
        <v>0</v>
      </c>
      <c r="K4435" t="str">
        <f t="shared" si="278"/>
        <v>NONE</v>
      </c>
      <c r="L4435">
        <v>0</v>
      </c>
      <c r="M4435" t="str">
        <f t="shared" si="279"/>
        <v>10800 Regional Councillor</v>
      </c>
      <c r="N4435" s="6" t="str">
        <f t="shared" si="280"/>
        <v/>
      </c>
      <c r="O4435" s="15" t="str">
        <f>IF(I4435&lt;&gt;FALSE,VLOOKUP(H4435,internet_municipalities!$B$2:$W$226,22,FALSE),"NO INTERNET")</f>
        <v>NO INTERNET</v>
      </c>
      <c r="P4435" s="16" t="str">
        <f t="shared" si="281"/>
        <v>NO INTERNET</v>
      </c>
    </row>
    <row r="4436" spans="1:16" x14ac:dyDescent="0.2">
      <c r="A4436">
        <v>10800</v>
      </c>
      <c r="B4436" t="b">
        <v>0</v>
      </c>
      <c r="C4436" t="s">
        <v>1985</v>
      </c>
      <c r="D4436" t="s">
        <v>6072</v>
      </c>
      <c r="E4436">
        <v>2450</v>
      </c>
      <c r="F4436" t="s">
        <v>1460</v>
      </c>
      <c r="G4436" t="b">
        <v>1</v>
      </c>
      <c r="H4436" t="str">
        <f>VLOOKUP(A4436,all_municipalities!$A$2:$M$445,2,FALSE)</f>
        <v>Waterloo, City of</v>
      </c>
      <c r="I4436" t="b">
        <f>VLOOKUP(A4436,all_municipalities!$A$2:$M$445,9,FALSE)</f>
        <v>0</v>
      </c>
      <c r="J4436" t="b">
        <f>VLOOKUP(A4436,all_municipalities!$A$2:$M$445,13, FALSE)</f>
        <v>0</v>
      </c>
      <c r="K4436" t="str">
        <f t="shared" si="278"/>
        <v>NONE</v>
      </c>
      <c r="L4436">
        <v>0</v>
      </c>
      <c r="M4436" t="str">
        <f t="shared" si="279"/>
        <v>10800 Regional Councillor</v>
      </c>
      <c r="N4436" s="6" t="str">
        <f t="shared" si="280"/>
        <v/>
      </c>
      <c r="O4436" s="15" t="str">
        <f>IF(I4436&lt;&gt;FALSE,VLOOKUP(H4436,internet_municipalities!$B$2:$W$226,22,FALSE),"NO INTERNET")</f>
        <v>NO INTERNET</v>
      </c>
      <c r="P4436" s="16" t="str">
        <f t="shared" si="281"/>
        <v>NO INTERNET</v>
      </c>
    </row>
    <row r="4437" spans="1:16" x14ac:dyDescent="0.2">
      <c r="A4437">
        <v>10805</v>
      </c>
      <c r="B4437" t="b">
        <v>1</v>
      </c>
      <c r="C4437" t="s">
        <v>1720</v>
      </c>
      <c r="D4437" t="s">
        <v>6082</v>
      </c>
      <c r="E4437">
        <v>668</v>
      </c>
      <c r="F4437">
        <v>1</v>
      </c>
      <c r="G4437" t="b">
        <v>1</v>
      </c>
      <c r="H4437" t="str">
        <f>VLOOKUP(A4437,all_municipalities!$A$2:$M$445,2,FALSE)</f>
        <v>Welland, City of</v>
      </c>
      <c r="I4437" t="b">
        <f>VLOOKUP(A4437,all_municipalities!$A$2:$M$445,9,FALSE)</f>
        <v>0</v>
      </c>
      <c r="J4437" t="b">
        <f>VLOOKUP(A4437,all_municipalities!$A$2:$M$445,13, FALSE)</f>
        <v>0</v>
      </c>
      <c r="K4437" t="str">
        <f t="shared" si="278"/>
        <v>NONE</v>
      </c>
      <c r="L4437">
        <v>0</v>
      </c>
      <c r="M4437" t="str">
        <f t="shared" si="279"/>
        <v>10805 Councillor, Ward 6</v>
      </c>
      <c r="N4437" s="6" t="str">
        <f t="shared" si="280"/>
        <v/>
      </c>
      <c r="O4437" s="15" t="str">
        <f>IF(I4437&lt;&gt;FALSE,VLOOKUP(H4437,internet_municipalities!$B$2:$W$226,22,FALSE),"NO INTERNET")</f>
        <v>NO INTERNET</v>
      </c>
      <c r="P4437" s="16" t="str">
        <f t="shared" si="281"/>
        <v>NO INTERNET</v>
      </c>
    </row>
    <row r="4438" spans="1:16" x14ac:dyDescent="0.2">
      <c r="A4438">
        <v>10805</v>
      </c>
      <c r="B4438" t="b">
        <v>1</v>
      </c>
      <c r="C4438" t="s">
        <v>1475</v>
      </c>
      <c r="D4438" t="s">
        <v>6083</v>
      </c>
      <c r="E4438">
        <v>961</v>
      </c>
      <c r="F4438">
        <v>36</v>
      </c>
      <c r="G4438" t="b">
        <v>1</v>
      </c>
      <c r="H4438" t="str">
        <f>VLOOKUP(A4438,all_municipalities!$A$2:$M$445,2,FALSE)</f>
        <v>Welland, City of</v>
      </c>
      <c r="I4438" t="b">
        <f>VLOOKUP(A4438,all_municipalities!$A$2:$M$445,9,FALSE)</f>
        <v>0</v>
      </c>
      <c r="J4438" t="b">
        <f>VLOOKUP(A4438,all_municipalities!$A$2:$M$445,13, FALSE)</f>
        <v>0</v>
      </c>
      <c r="K4438" t="str">
        <f t="shared" si="278"/>
        <v>NONE</v>
      </c>
      <c r="L4438">
        <v>0</v>
      </c>
      <c r="M4438" t="str">
        <f t="shared" si="279"/>
        <v>10805 Councillor, Ward 3</v>
      </c>
      <c r="N4438" s="6" t="str">
        <f t="shared" si="280"/>
        <v/>
      </c>
      <c r="O4438" s="15" t="str">
        <f>IF(I4438&lt;&gt;FALSE,VLOOKUP(H4438,internet_municipalities!$B$2:$W$226,22,FALSE),"NO INTERNET")</f>
        <v>NO INTERNET</v>
      </c>
      <c r="P4438" s="16" t="str">
        <f t="shared" si="281"/>
        <v>NO INTERNET</v>
      </c>
    </row>
    <row r="4439" spans="1:16" x14ac:dyDescent="0.2">
      <c r="A4439">
        <v>10805</v>
      </c>
      <c r="B4439" t="b">
        <v>1</v>
      </c>
      <c r="C4439" t="s">
        <v>1985</v>
      </c>
      <c r="D4439" t="s">
        <v>6084</v>
      </c>
      <c r="E4439">
        <v>6860</v>
      </c>
      <c r="F4439">
        <v>3544</v>
      </c>
      <c r="G4439" t="b">
        <v>1</v>
      </c>
      <c r="H4439" t="str">
        <f>VLOOKUP(A4439,all_municipalities!$A$2:$M$445,2,FALSE)</f>
        <v>Welland, City of</v>
      </c>
      <c r="I4439" t="b">
        <f>VLOOKUP(A4439,all_municipalities!$A$2:$M$445,9,FALSE)</f>
        <v>0</v>
      </c>
      <c r="J4439" t="b">
        <f>VLOOKUP(A4439,all_municipalities!$A$2:$M$445,13, FALSE)</f>
        <v>0</v>
      </c>
      <c r="K4439" t="str">
        <f t="shared" si="278"/>
        <v>NONE</v>
      </c>
      <c r="L4439">
        <v>0</v>
      </c>
      <c r="M4439" t="str">
        <f t="shared" si="279"/>
        <v>10805 Regional Councillor</v>
      </c>
      <c r="N4439" s="6" t="str">
        <f t="shared" si="280"/>
        <v/>
      </c>
      <c r="O4439" s="15" t="str">
        <f>IF(I4439&lt;&gt;FALSE,VLOOKUP(H4439,internet_municipalities!$B$2:$W$226,22,FALSE),"NO INTERNET")</f>
        <v>NO INTERNET</v>
      </c>
      <c r="P4439" s="16" t="str">
        <f t="shared" si="281"/>
        <v>NO INTERNET</v>
      </c>
    </row>
    <row r="4440" spans="1:16" x14ac:dyDescent="0.2">
      <c r="A4440">
        <v>10805</v>
      </c>
      <c r="B4440" t="b">
        <v>1</v>
      </c>
      <c r="C4440" t="s">
        <v>1985</v>
      </c>
      <c r="D4440" t="s">
        <v>6085</v>
      </c>
      <c r="E4440">
        <v>6823</v>
      </c>
      <c r="F4440">
        <v>3507</v>
      </c>
      <c r="G4440" t="b">
        <v>1</v>
      </c>
      <c r="H4440" t="str">
        <f>VLOOKUP(A4440,all_municipalities!$A$2:$M$445,2,FALSE)</f>
        <v>Welland, City of</v>
      </c>
      <c r="I4440" t="b">
        <f>VLOOKUP(A4440,all_municipalities!$A$2:$M$445,9,FALSE)</f>
        <v>0</v>
      </c>
      <c r="J4440" t="b">
        <f>VLOOKUP(A4440,all_municipalities!$A$2:$M$445,13, FALSE)</f>
        <v>0</v>
      </c>
      <c r="K4440" t="str">
        <f t="shared" si="278"/>
        <v>NONE</v>
      </c>
      <c r="L4440">
        <v>0</v>
      </c>
      <c r="M4440" t="str">
        <f t="shared" si="279"/>
        <v>10805 Regional Councillor</v>
      </c>
      <c r="N4440" s="6" t="str">
        <f t="shared" si="280"/>
        <v/>
      </c>
      <c r="O4440" s="15" t="str">
        <f>IF(I4440&lt;&gt;FALSE,VLOOKUP(H4440,internet_municipalities!$B$2:$W$226,22,FALSE),"NO INTERNET")</f>
        <v>NO INTERNET</v>
      </c>
      <c r="P4440" s="16" t="str">
        <f t="shared" si="281"/>
        <v>NO INTERNET</v>
      </c>
    </row>
    <row r="4441" spans="1:16" x14ac:dyDescent="0.2">
      <c r="A4441">
        <v>10805</v>
      </c>
      <c r="B4441" t="b">
        <v>1</v>
      </c>
      <c r="C4441" t="s">
        <v>1720</v>
      </c>
      <c r="D4441" t="s">
        <v>6086</v>
      </c>
      <c r="E4441">
        <v>840</v>
      </c>
      <c r="F4441">
        <v>173</v>
      </c>
      <c r="G4441" t="b">
        <v>1</v>
      </c>
      <c r="H4441" t="str">
        <f>VLOOKUP(A4441,all_municipalities!$A$2:$M$445,2,FALSE)</f>
        <v>Welland, City of</v>
      </c>
      <c r="I4441" t="b">
        <f>VLOOKUP(A4441,all_municipalities!$A$2:$M$445,9,FALSE)</f>
        <v>0</v>
      </c>
      <c r="J4441" t="b">
        <f>VLOOKUP(A4441,all_municipalities!$A$2:$M$445,13, FALSE)</f>
        <v>0</v>
      </c>
      <c r="K4441" t="str">
        <f t="shared" si="278"/>
        <v>NONE</v>
      </c>
      <c r="L4441">
        <v>0</v>
      </c>
      <c r="M4441" t="str">
        <f t="shared" si="279"/>
        <v>10805 Councillor, Ward 6</v>
      </c>
      <c r="N4441" s="6" t="str">
        <f t="shared" si="280"/>
        <v/>
      </c>
      <c r="O4441" s="15" t="str">
        <f>IF(I4441&lt;&gt;FALSE,VLOOKUP(H4441,internet_municipalities!$B$2:$W$226,22,FALSE),"NO INTERNET")</f>
        <v>NO INTERNET</v>
      </c>
      <c r="P4441" s="16" t="str">
        <f t="shared" si="281"/>
        <v>NO INTERNET</v>
      </c>
    </row>
    <row r="4442" spans="1:16" x14ac:dyDescent="0.2">
      <c r="A4442">
        <v>10805</v>
      </c>
      <c r="B4442" t="b">
        <v>1</v>
      </c>
      <c r="C4442" t="s">
        <v>1473</v>
      </c>
      <c r="D4442" t="s">
        <v>6087</v>
      </c>
      <c r="E4442">
        <v>910</v>
      </c>
      <c r="F4442" t="s">
        <v>461</v>
      </c>
      <c r="G4442" t="b">
        <v>1</v>
      </c>
      <c r="H4442" t="str">
        <f>VLOOKUP(A4442,all_municipalities!$A$2:$M$445,2,FALSE)</f>
        <v>Welland, City of</v>
      </c>
      <c r="I4442" t="b">
        <f>VLOOKUP(A4442,all_municipalities!$A$2:$M$445,9,FALSE)</f>
        <v>0</v>
      </c>
      <c r="J4442" t="b">
        <f>VLOOKUP(A4442,all_municipalities!$A$2:$M$445,13, FALSE)</f>
        <v>0</v>
      </c>
      <c r="K4442" t="str">
        <f t="shared" si="278"/>
        <v>NONE</v>
      </c>
      <c r="L4442">
        <v>0</v>
      </c>
      <c r="M4442" t="str">
        <f t="shared" si="279"/>
        <v>10805 Councillor, Ward 5</v>
      </c>
      <c r="N4442" s="6" t="str">
        <f t="shared" si="280"/>
        <v/>
      </c>
      <c r="O4442" s="15" t="str">
        <f>IF(I4442&lt;&gt;FALSE,VLOOKUP(H4442,internet_municipalities!$B$2:$W$226,22,FALSE),"NO INTERNET")</f>
        <v>NO INTERNET</v>
      </c>
      <c r="P4442" s="16" t="str">
        <f t="shared" si="281"/>
        <v>NO INTERNET</v>
      </c>
    </row>
    <row r="4443" spans="1:16" x14ac:dyDescent="0.2">
      <c r="A4443">
        <v>10805</v>
      </c>
      <c r="B4443" t="b">
        <v>1</v>
      </c>
      <c r="C4443" t="s">
        <v>1473</v>
      </c>
      <c r="D4443" t="s">
        <v>6088</v>
      </c>
      <c r="E4443">
        <v>927</v>
      </c>
      <c r="F4443" t="s">
        <v>461</v>
      </c>
      <c r="G4443" t="b">
        <v>1</v>
      </c>
      <c r="H4443" t="str">
        <f>VLOOKUP(A4443,all_municipalities!$A$2:$M$445,2,FALSE)</f>
        <v>Welland, City of</v>
      </c>
      <c r="I4443" t="b">
        <f>VLOOKUP(A4443,all_municipalities!$A$2:$M$445,9,FALSE)</f>
        <v>0</v>
      </c>
      <c r="J4443" t="b">
        <f>VLOOKUP(A4443,all_municipalities!$A$2:$M$445,13, FALSE)</f>
        <v>0</v>
      </c>
      <c r="K4443" t="str">
        <f t="shared" si="278"/>
        <v>NONE</v>
      </c>
      <c r="L4443">
        <v>0</v>
      </c>
      <c r="M4443" t="str">
        <f t="shared" si="279"/>
        <v>10805 Councillor, Ward 5</v>
      </c>
      <c r="N4443" s="6" t="str">
        <f t="shared" si="280"/>
        <v/>
      </c>
      <c r="O4443" s="15" t="str">
        <f>IF(I4443&lt;&gt;FALSE,VLOOKUP(H4443,internet_municipalities!$B$2:$W$226,22,FALSE),"NO INTERNET")</f>
        <v>NO INTERNET</v>
      </c>
      <c r="P4443" s="16" t="str">
        <f t="shared" si="281"/>
        <v>NO INTERNET</v>
      </c>
    </row>
    <row r="4444" spans="1:16" x14ac:dyDescent="0.2">
      <c r="A4444">
        <v>10805</v>
      </c>
      <c r="B4444" t="b">
        <v>1</v>
      </c>
      <c r="C4444" t="s">
        <v>1471</v>
      </c>
      <c r="D4444" t="s">
        <v>6089</v>
      </c>
      <c r="E4444">
        <v>1197</v>
      </c>
      <c r="F4444" t="s">
        <v>461</v>
      </c>
      <c r="G4444" t="b">
        <v>1</v>
      </c>
      <c r="H4444" t="str">
        <f>VLOOKUP(A4444,all_municipalities!$A$2:$M$445,2,FALSE)</f>
        <v>Welland, City of</v>
      </c>
      <c r="I4444" t="b">
        <f>VLOOKUP(A4444,all_municipalities!$A$2:$M$445,9,FALSE)</f>
        <v>0</v>
      </c>
      <c r="J4444" t="b">
        <f>VLOOKUP(A4444,all_municipalities!$A$2:$M$445,13, FALSE)</f>
        <v>0</v>
      </c>
      <c r="K4444" t="str">
        <f t="shared" si="278"/>
        <v>NONE</v>
      </c>
      <c r="L4444">
        <v>0</v>
      </c>
      <c r="M4444" t="str">
        <f t="shared" si="279"/>
        <v>10805 Councillor, Ward 4</v>
      </c>
      <c r="N4444" s="6" t="str">
        <f t="shared" si="280"/>
        <v/>
      </c>
      <c r="O4444" s="15" t="str">
        <f>IF(I4444&lt;&gt;FALSE,VLOOKUP(H4444,internet_municipalities!$B$2:$W$226,22,FALSE),"NO INTERNET")</f>
        <v>NO INTERNET</v>
      </c>
      <c r="P4444" s="16" t="str">
        <f t="shared" si="281"/>
        <v>NO INTERNET</v>
      </c>
    </row>
    <row r="4445" spans="1:16" x14ac:dyDescent="0.2">
      <c r="A4445">
        <v>10805</v>
      </c>
      <c r="B4445" t="b">
        <v>1</v>
      </c>
      <c r="C4445" t="s">
        <v>1471</v>
      </c>
      <c r="D4445" t="s">
        <v>6090</v>
      </c>
      <c r="E4445">
        <v>911</v>
      </c>
      <c r="F4445" t="s">
        <v>461</v>
      </c>
      <c r="G4445" t="b">
        <v>1</v>
      </c>
      <c r="H4445" t="str">
        <f>VLOOKUP(A4445,all_municipalities!$A$2:$M$445,2,FALSE)</f>
        <v>Welland, City of</v>
      </c>
      <c r="I4445" t="b">
        <f>VLOOKUP(A4445,all_municipalities!$A$2:$M$445,9,FALSE)</f>
        <v>0</v>
      </c>
      <c r="J4445" t="b">
        <f>VLOOKUP(A4445,all_municipalities!$A$2:$M$445,13, FALSE)</f>
        <v>0</v>
      </c>
      <c r="K4445" t="str">
        <f t="shared" si="278"/>
        <v>NONE</v>
      </c>
      <c r="L4445">
        <v>0</v>
      </c>
      <c r="M4445" t="str">
        <f t="shared" si="279"/>
        <v>10805 Councillor, Ward 4</v>
      </c>
      <c r="N4445" s="6" t="str">
        <f t="shared" si="280"/>
        <v/>
      </c>
      <c r="O4445" s="15" t="str">
        <f>IF(I4445&lt;&gt;FALSE,VLOOKUP(H4445,internet_municipalities!$B$2:$W$226,22,FALSE),"NO INTERNET")</f>
        <v>NO INTERNET</v>
      </c>
      <c r="P4445" s="16" t="str">
        <f t="shared" si="281"/>
        <v>NO INTERNET</v>
      </c>
    </row>
    <row r="4446" spans="1:16" x14ac:dyDescent="0.2">
      <c r="A4446">
        <v>10805</v>
      </c>
      <c r="B4446" t="b">
        <v>1</v>
      </c>
      <c r="C4446" t="s">
        <v>1475</v>
      </c>
      <c r="D4446" t="s">
        <v>6091</v>
      </c>
      <c r="E4446">
        <v>1060</v>
      </c>
      <c r="F4446">
        <v>135</v>
      </c>
      <c r="G4446" t="b">
        <v>1</v>
      </c>
      <c r="H4446" t="str">
        <f>VLOOKUP(A4446,all_municipalities!$A$2:$M$445,2,FALSE)</f>
        <v>Welland, City of</v>
      </c>
      <c r="I4446" t="b">
        <f>VLOOKUP(A4446,all_municipalities!$A$2:$M$445,9,FALSE)</f>
        <v>0</v>
      </c>
      <c r="J4446" t="b">
        <f>VLOOKUP(A4446,all_municipalities!$A$2:$M$445,13, FALSE)</f>
        <v>0</v>
      </c>
      <c r="K4446" t="str">
        <f t="shared" si="278"/>
        <v>NONE</v>
      </c>
      <c r="L4446">
        <v>0</v>
      </c>
      <c r="M4446" t="str">
        <f t="shared" si="279"/>
        <v>10805 Councillor, Ward 3</v>
      </c>
      <c r="N4446" s="6" t="str">
        <f t="shared" si="280"/>
        <v/>
      </c>
      <c r="O4446" s="15" t="str">
        <f>IF(I4446&lt;&gt;FALSE,VLOOKUP(H4446,internet_municipalities!$B$2:$W$226,22,FALSE),"NO INTERNET")</f>
        <v>NO INTERNET</v>
      </c>
      <c r="P4446" s="16" t="str">
        <f t="shared" si="281"/>
        <v>NO INTERNET</v>
      </c>
    </row>
    <row r="4447" spans="1:16" x14ac:dyDescent="0.2">
      <c r="A4447">
        <v>10805</v>
      </c>
      <c r="B4447" t="b">
        <v>1</v>
      </c>
      <c r="C4447" t="s">
        <v>1453</v>
      </c>
      <c r="D4447" t="s">
        <v>6092</v>
      </c>
      <c r="E4447">
        <v>1013</v>
      </c>
      <c r="F4447">
        <v>427</v>
      </c>
      <c r="G4447" t="b">
        <v>1</v>
      </c>
      <c r="H4447" t="str">
        <f>VLOOKUP(A4447,all_municipalities!$A$2:$M$445,2,FALSE)</f>
        <v>Welland, City of</v>
      </c>
      <c r="I4447" t="b">
        <f>VLOOKUP(A4447,all_municipalities!$A$2:$M$445,9,FALSE)</f>
        <v>0</v>
      </c>
      <c r="J4447" t="b">
        <f>VLOOKUP(A4447,all_municipalities!$A$2:$M$445,13, FALSE)</f>
        <v>0</v>
      </c>
      <c r="K4447" t="str">
        <f t="shared" si="278"/>
        <v>NONE</v>
      </c>
      <c r="L4447">
        <v>0</v>
      </c>
      <c r="M4447" t="str">
        <f t="shared" si="279"/>
        <v>10805 Councillor, Ward 2</v>
      </c>
      <c r="N4447" s="6" t="str">
        <f t="shared" si="280"/>
        <v/>
      </c>
      <c r="O4447" s="15" t="str">
        <f>IF(I4447&lt;&gt;FALSE,VLOOKUP(H4447,internet_municipalities!$B$2:$W$226,22,FALSE),"NO INTERNET")</f>
        <v>NO INTERNET</v>
      </c>
      <c r="P4447" s="16" t="str">
        <f t="shared" si="281"/>
        <v>NO INTERNET</v>
      </c>
    </row>
    <row r="4448" spans="1:16" x14ac:dyDescent="0.2">
      <c r="A4448">
        <v>10805</v>
      </c>
      <c r="B4448" t="b">
        <v>1</v>
      </c>
      <c r="C4448" t="s">
        <v>1453</v>
      </c>
      <c r="D4448" t="s">
        <v>6093</v>
      </c>
      <c r="E4448">
        <v>745</v>
      </c>
      <c r="F4448">
        <v>159</v>
      </c>
      <c r="G4448" t="b">
        <v>1</v>
      </c>
      <c r="H4448" t="str">
        <f>VLOOKUP(A4448,all_municipalities!$A$2:$M$445,2,FALSE)</f>
        <v>Welland, City of</v>
      </c>
      <c r="I4448" t="b">
        <f>VLOOKUP(A4448,all_municipalities!$A$2:$M$445,9,FALSE)</f>
        <v>0</v>
      </c>
      <c r="J4448" t="b">
        <f>VLOOKUP(A4448,all_municipalities!$A$2:$M$445,13, FALSE)</f>
        <v>0</v>
      </c>
      <c r="K4448" t="str">
        <f t="shared" si="278"/>
        <v>NONE</v>
      </c>
      <c r="L4448">
        <v>0</v>
      </c>
      <c r="M4448" t="str">
        <f t="shared" si="279"/>
        <v>10805 Councillor, Ward 2</v>
      </c>
      <c r="N4448" s="6" t="str">
        <f t="shared" si="280"/>
        <v/>
      </c>
      <c r="O4448" s="15" t="str">
        <f>IF(I4448&lt;&gt;FALSE,VLOOKUP(H4448,internet_municipalities!$B$2:$W$226,22,FALSE),"NO INTERNET")</f>
        <v>NO INTERNET</v>
      </c>
      <c r="P4448" s="16" t="str">
        <f t="shared" si="281"/>
        <v>NO INTERNET</v>
      </c>
    </row>
    <row r="4449" spans="1:16" x14ac:dyDescent="0.2">
      <c r="A4449">
        <v>10805</v>
      </c>
      <c r="B4449" t="b">
        <v>1</v>
      </c>
      <c r="C4449" t="s">
        <v>1456</v>
      </c>
      <c r="D4449" t="s">
        <v>6094</v>
      </c>
      <c r="E4449">
        <v>893</v>
      </c>
      <c r="F4449">
        <v>375</v>
      </c>
      <c r="G4449" t="b">
        <v>1</v>
      </c>
      <c r="H4449" t="str">
        <f>VLOOKUP(A4449,all_municipalities!$A$2:$M$445,2,FALSE)</f>
        <v>Welland, City of</v>
      </c>
      <c r="I4449" t="b">
        <f>VLOOKUP(A4449,all_municipalities!$A$2:$M$445,9,FALSE)</f>
        <v>0</v>
      </c>
      <c r="J4449" t="b">
        <f>VLOOKUP(A4449,all_municipalities!$A$2:$M$445,13, FALSE)</f>
        <v>0</v>
      </c>
      <c r="K4449" t="str">
        <f t="shared" si="278"/>
        <v>NONE</v>
      </c>
      <c r="L4449">
        <v>0</v>
      </c>
      <c r="M4449" t="str">
        <f t="shared" si="279"/>
        <v>10805 Councillor, Ward 1</v>
      </c>
      <c r="N4449" s="6" t="str">
        <f t="shared" si="280"/>
        <v/>
      </c>
      <c r="O4449" s="15" t="str">
        <f>IF(I4449&lt;&gt;FALSE,VLOOKUP(H4449,internet_municipalities!$B$2:$W$226,22,FALSE),"NO INTERNET")</f>
        <v>NO INTERNET</v>
      </c>
      <c r="P4449" s="16" t="str">
        <f t="shared" si="281"/>
        <v>NO INTERNET</v>
      </c>
    </row>
    <row r="4450" spans="1:16" x14ac:dyDescent="0.2">
      <c r="A4450">
        <v>10805</v>
      </c>
      <c r="B4450" t="b">
        <v>1</v>
      </c>
      <c r="C4450" t="s">
        <v>1456</v>
      </c>
      <c r="D4450" t="s">
        <v>6095</v>
      </c>
      <c r="E4450">
        <v>781</v>
      </c>
      <c r="F4450">
        <v>263</v>
      </c>
      <c r="G4450" t="b">
        <v>1</v>
      </c>
      <c r="H4450" t="str">
        <f>VLOOKUP(A4450,all_municipalities!$A$2:$M$445,2,FALSE)</f>
        <v>Welland, City of</v>
      </c>
      <c r="I4450" t="b">
        <f>VLOOKUP(A4450,all_municipalities!$A$2:$M$445,9,FALSE)</f>
        <v>0</v>
      </c>
      <c r="J4450" t="b">
        <f>VLOOKUP(A4450,all_municipalities!$A$2:$M$445,13, FALSE)</f>
        <v>0</v>
      </c>
      <c r="K4450" t="str">
        <f t="shared" si="278"/>
        <v>NONE</v>
      </c>
      <c r="L4450">
        <v>0</v>
      </c>
      <c r="M4450" t="str">
        <f t="shared" si="279"/>
        <v>10805 Councillor, Ward 1</v>
      </c>
      <c r="N4450" s="6" t="str">
        <f t="shared" si="280"/>
        <v/>
      </c>
      <c r="O4450" s="15" t="str">
        <f>IF(I4450&lt;&gt;FALSE,VLOOKUP(H4450,internet_municipalities!$B$2:$W$226,22,FALSE),"NO INTERNET")</f>
        <v>NO INTERNET</v>
      </c>
      <c r="P4450" s="16" t="str">
        <f t="shared" si="281"/>
        <v>NO INTERNET</v>
      </c>
    </row>
    <row r="4451" spans="1:16" x14ac:dyDescent="0.2">
      <c r="A4451">
        <v>10805</v>
      </c>
      <c r="B4451" t="b">
        <v>0</v>
      </c>
      <c r="C4451" t="s">
        <v>1475</v>
      </c>
      <c r="D4451" t="s">
        <v>6096</v>
      </c>
      <c r="E4451">
        <v>925</v>
      </c>
      <c r="F4451" t="s">
        <v>1460</v>
      </c>
      <c r="G4451" t="b">
        <v>1</v>
      </c>
      <c r="H4451" t="str">
        <f>VLOOKUP(A4451,all_municipalities!$A$2:$M$445,2,FALSE)</f>
        <v>Welland, City of</v>
      </c>
      <c r="I4451" t="b">
        <f>VLOOKUP(A4451,all_municipalities!$A$2:$M$445,9,FALSE)</f>
        <v>0</v>
      </c>
      <c r="J4451" t="b">
        <f>VLOOKUP(A4451,all_municipalities!$A$2:$M$445,13, FALSE)</f>
        <v>0</v>
      </c>
      <c r="K4451" t="str">
        <f t="shared" si="278"/>
        <v>NONE</v>
      </c>
      <c r="L4451">
        <v>0</v>
      </c>
      <c r="M4451" t="str">
        <f t="shared" si="279"/>
        <v>10805 Councillor, Ward 3</v>
      </c>
      <c r="N4451" s="6" t="str">
        <f t="shared" si="280"/>
        <v/>
      </c>
      <c r="O4451" s="15" t="str">
        <f>IF(I4451&lt;&gt;FALSE,VLOOKUP(H4451,internet_municipalities!$B$2:$W$226,22,FALSE),"NO INTERNET")</f>
        <v>NO INTERNET</v>
      </c>
      <c r="P4451" s="16" t="str">
        <f t="shared" si="281"/>
        <v>NO INTERNET</v>
      </c>
    </row>
    <row r="4452" spans="1:16" x14ac:dyDescent="0.2">
      <c r="A4452">
        <v>10805</v>
      </c>
      <c r="B4452" t="b">
        <v>0</v>
      </c>
      <c r="C4452" t="s">
        <v>1720</v>
      </c>
      <c r="D4452" t="s">
        <v>6097</v>
      </c>
      <c r="E4452">
        <v>667</v>
      </c>
      <c r="F4452" t="s">
        <v>1460</v>
      </c>
      <c r="G4452" t="b">
        <v>1</v>
      </c>
      <c r="H4452" t="str">
        <f>VLOOKUP(A4452,all_municipalities!$A$2:$M$445,2,FALSE)</f>
        <v>Welland, City of</v>
      </c>
      <c r="I4452" t="b">
        <f>VLOOKUP(A4452,all_municipalities!$A$2:$M$445,9,FALSE)</f>
        <v>0</v>
      </c>
      <c r="J4452" t="b">
        <f>VLOOKUP(A4452,all_municipalities!$A$2:$M$445,13, FALSE)</f>
        <v>0</v>
      </c>
      <c r="K4452" t="str">
        <f t="shared" si="278"/>
        <v>NONE</v>
      </c>
      <c r="L4452">
        <v>0</v>
      </c>
      <c r="M4452" t="str">
        <f t="shared" si="279"/>
        <v>10805 Councillor, Ward 6</v>
      </c>
      <c r="N4452" s="6" t="str">
        <f t="shared" si="280"/>
        <v/>
      </c>
      <c r="O4452" s="15" t="str">
        <f>IF(I4452&lt;&gt;FALSE,VLOOKUP(H4452,internet_municipalities!$B$2:$W$226,22,FALSE),"NO INTERNET")</f>
        <v>NO INTERNET</v>
      </c>
      <c r="P4452" s="16" t="str">
        <f t="shared" si="281"/>
        <v>NO INTERNET</v>
      </c>
    </row>
    <row r="4453" spans="1:16" x14ac:dyDescent="0.2">
      <c r="A4453">
        <v>10805</v>
      </c>
      <c r="B4453" t="b">
        <v>0</v>
      </c>
      <c r="C4453" t="s">
        <v>1985</v>
      </c>
      <c r="D4453" t="s">
        <v>6098</v>
      </c>
      <c r="E4453">
        <v>3316</v>
      </c>
      <c r="F4453" t="s">
        <v>1460</v>
      </c>
      <c r="G4453" t="b">
        <v>1</v>
      </c>
      <c r="H4453" t="str">
        <f>VLOOKUP(A4453,all_municipalities!$A$2:$M$445,2,FALSE)</f>
        <v>Welland, City of</v>
      </c>
      <c r="I4453" t="b">
        <f>VLOOKUP(A4453,all_municipalities!$A$2:$M$445,9,FALSE)</f>
        <v>0</v>
      </c>
      <c r="J4453" t="b">
        <f>VLOOKUP(A4453,all_municipalities!$A$2:$M$445,13, FALSE)</f>
        <v>0</v>
      </c>
      <c r="K4453" t="str">
        <f t="shared" si="278"/>
        <v>NONE</v>
      </c>
      <c r="L4453">
        <v>0</v>
      </c>
      <c r="M4453" t="str">
        <f t="shared" si="279"/>
        <v>10805 Regional Councillor</v>
      </c>
      <c r="N4453" s="6" t="str">
        <f t="shared" si="280"/>
        <v/>
      </c>
      <c r="O4453" s="15" t="str">
        <f>IF(I4453&lt;&gt;FALSE,VLOOKUP(H4453,internet_municipalities!$B$2:$W$226,22,FALSE),"NO INTERNET")</f>
        <v>NO INTERNET</v>
      </c>
      <c r="P4453" s="16" t="str">
        <f t="shared" si="281"/>
        <v>NO INTERNET</v>
      </c>
    </row>
    <row r="4454" spans="1:16" x14ac:dyDescent="0.2">
      <c r="A4454">
        <v>10805</v>
      </c>
      <c r="B4454" t="b">
        <v>0</v>
      </c>
      <c r="C4454" t="s">
        <v>1456</v>
      </c>
      <c r="D4454" t="s">
        <v>6099</v>
      </c>
      <c r="E4454">
        <v>171</v>
      </c>
      <c r="F4454" t="s">
        <v>1460</v>
      </c>
      <c r="G4454" t="b">
        <v>1</v>
      </c>
      <c r="H4454" t="str">
        <f>VLOOKUP(A4454,all_municipalities!$A$2:$M$445,2,FALSE)</f>
        <v>Welland, City of</v>
      </c>
      <c r="I4454" t="b">
        <f>VLOOKUP(A4454,all_municipalities!$A$2:$M$445,9,FALSE)</f>
        <v>0</v>
      </c>
      <c r="J4454" t="b">
        <f>VLOOKUP(A4454,all_municipalities!$A$2:$M$445,13, FALSE)</f>
        <v>0</v>
      </c>
      <c r="K4454" t="str">
        <f t="shared" si="278"/>
        <v>NONE</v>
      </c>
      <c r="L4454">
        <v>0</v>
      </c>
      <c r="M4454" t="str">
        <f t="shared" si="279"/>
        <v>10805 Councillor, Ward 1</v>
      </c>
      <c r="N4454" s="6" t="str">
        <f t="shared" si="280"/>
        <v/>
      </c>
      <c r="O4454" s="15" t="str">
        <f>IF(I4454&lt;&gt;FALSE,VLOOKUP(H4454,internet_municipalities!$B$2:$W$226,22,FALSE),"NO INTERNET")</f>
        <v>NO INTERNET</v>
      </c>
      <c r="P4454" s="16" t="str">
        <f t="shared" si="281"/>
        <v>NO INTERNET</v>
      </c>
    </row>
    <row r="4455" spans="1:16" x14ac:dyDescent="0.2">
      <c r="A4455">
        <v>10805</v>
      </c>
      <c r="B4455" t="b">
        <v>0</v>
      </c>
      <c r="C4455" t="s">
        <v>1456</v>
      </c>
      <c r="D4455" t="s">
        <v>6100</v>
      </c>
      <c r="E4455">
        <v>397</v>
      </c>
      <c r="F4455" t="s">
        <v>1460</v>
      </c>
      <c r="G4455" t="b">
        <v>1</v>
      </c>
      <c r="H4455" t="str">
        <f>VLOOKUP(A4455,all_municipalities!$A$2:$M$445,2,FALSE)</f>
        <v>Welland, City of</v>
      </c>
      <c r="I4455" t="b">
        <f>VLOOKUP(A4455,all_municipalities!$A$2:$M$445,9,FALSE)</f>
        <v>0</v>
      </c>
      <c r="J4455" t="b">
        <f>VLOOKUP(A4455,all_municipalities!$A$2:$M$445,13, FALSE)</f>
        <v>0</v>
      </c>
      <c r="K4455" t="str">
        <f t="shared" si="278"/>
        <v>NONE</v>
      </c>
      <c r="L4455">
        <v>0</v>
      </c>
      <c r="M4455" t="str">
        <f t="shared" si="279"/>
        <v>10805 Councillor, Ward 1</v>
      </c>
      <c r="N4455" s="6" t="str">
        <f t="shared" si="280"/>
        <v/>
      </c>
      <c r="O4455" s="15" t="str">
        <f>IF(I4455&lt;&gt;FALSE,VLOOKUP(H4455,internet_municipalities!$B$2:$W$226,22,FALSE),"NO INTERNET")</f>
        <v>NO INTERNET</v>
      </c>
      <c r="P4455" s="16" t="str">
        <f t="shared" si="281"/>
        <v>NO INTERNET</v>
      </c>
    </row>
    <row r="4456" spans="1:16" x14ac:dyDescent="0.2">
      <c r="A4456">
        <v>10805</v>
      </c>
      <c r="B4456" t="b">
        <v>0</v>
      </c>
      <c r="C4456" t="s">
        <v>1456</v>
      </c>
      <c r="D4456" t="s">
        <v>6101</v>
      </c>
      <c r="E4456">
        <v>518</v>
      </c>
      <c r="F4456" t="s">
        <v>1460</v>
      </c>
      <c r="G4456" t="b">
        <v>1</v>
      </c>
      <c r="H4456" t="str">
        <f>VLOOKUP(A4456,all_municipalities!$A$2:$M$445,2,FALSE)</f>
        <v>Welland, City of</v>
      </c>
      <c r="I4456" t="b">
        <f>VLOOKUP(A4456,all_municipalities!$A$2:$M$445,9,FALSE)</f>
        <v>0</v>
      </c>
      <c r="J4456" t="b">
        <f>VLOOKUP(A4456,all_municipalities!$A$2:$M$445,13, FALSE)</f>
        <v>0</v>
      </c>
      <c r="K4456" t="str">
        <f t="shared" si="278"/>
        <v>NONE</v>
      </c>
      <c r="L4456">
        <v>0</v>
      </c>
      <c r="M4456" t="str">
        <f t="shared" si="279"/>
        <v>10805 Councillor, Ward 1</v>
      </c>
      <c r="N4456" s="6" t="str">
        <f t="shared" si="280"/>
        <v/>
      </c>
      <c r="O4456" s="15" t="str">
        <f>IF(I4456&lt;&gt;FALSE,VLOOKUP(H4456,internet_municipalities!$B$2:$W$226,22,FALSE),"NO INTERNET")</f>
        <v>NO INTERNET</v>
      </c>
      <c r="P4456" s="16" t="str">
        <f t="shared" si="281"/>
        <v>NO INTERNET</v>
      </c>
    </row>
    <row r="4457" spans="1:16" x14ac:dyDescent="0.2">
      <c r="A4457">
        <v>10805</v>
      </c>
      <c r="B4457" t="b">
        <v>0</v>
      </c>
      <c r="C4457" t="s">
        <v>1453</v>
      </c>
      <c r="D4457" t="s">
        <v>6102</v>
      </c>
      <c r="E4457">
        <v>300</v>
      </c>
      <c r="F4457" t="s">
        <v>1460</v>
      </c>
      <c r="G4457" t="b">
        <v>1</v>
      </c>
      <c r="H4457" t="str">
        <f>VLOOKUP(A4457,all_municipalities!$A$2:$M$445,2,FALSE)</f>
        <v>Welland, City of</v>
      </c>
      <c r="I4457" t="b">
        <f>VLOOKUP(A4457,all_municipalities!$A$2:$M$445,9,FALSE)</f>
        <v>0</v>
      </c>
      <c r="J4457" t="b">
        <f>VLOOKUP(A4457,all_municipalities!$A$2:$M$445,13, FALSE)</f>
        <v>0</v>
      </c>
      <c r="K4457" t="str">
        <f t="shared" si="278"/>
        <v>NONE</v>
      </c>
      <c r="L4457">
        <v>0</v>
      </c>
      <c r="M4457" t="str">
        <f t="shared" si="279"/>
        <v>10805 Councillor, Ward 2</v>
      </c>
      <c r="N4457" s="6" t="str">
        <f t="shared" si="280"/>
        <v/>
      </c>
      <c r="O4457" s="15" t="str">
        <f>IF(I4457&lt;&gt;FALSE,VLOOKUP(H4457,internet_municipalities!$B$2:$W$226,22,FALSE),"NO INTERNET")</f>
        <v>NO INTERNET</v>
      </c>
      <c r="P4457" s="16" t="str">
        <f t="shared" si="281"/>
        <v>NO INTERNET</v>
      </c>
    </row>
    <row r="4458" spans="1:16" x14ac:dyDescent="0.2">
      <c r="A4458">
        <v>10805</v>
      </c>
      <c r="B4458" t="b">
        <v>0</v>
      </c>
      <c r="C4458" t="s">
        <v>1453</v>
      </c>
      <c r="D4458" t="s">
        <v>6103</v>
      </c>
      <c r="E4458">
        <v>421</v>
      </c>
      <c r="F4458" t="s">
        <v>1460</v>
      </c>
      <c r="G4458" t="b">
        <v>1</v>
      </c>
      <c r="H4458" t="str">
        <f>VLOOKUP(A4458,all_municipalities!$A$2:$M$445,2,FALSE)</f>
        <v>Welland, City of</v>
      </c>
      <c r="I4458" t="b">
        <f>VLOOKUP(A4458,all_municipalities!$A$2:$M$445,9,FALSE)</f>
        <v>0</v>
      </c>
      <c r="J4458" t="b">
        <f>VLOOKUP(A4458,all_municipalities!$A$2:$M$445,13, FALSE)</f>
        <v>0</v>
      </c>
      <c r="K4458" t="str">
        <f t="shared" si="278"/>
        <v>NONE</v>
      </c>
      <c r="L4458">
        <v>0</v>
      </c>
      <c r="M4458" t="str">
        <f t="shared" si="279"/>
        <v>10805 Councillor, Ward 2</v>
      </c>
      <c r="N4458" s="6" t="str">
        <f t="shared" si="280"/>
        <v/>
      </c>
      <c r="O4458" s="15" t="str">
        <f>IF(I4458&lt;&gt;FALSE,VLOOKUP(H4458,internet_municipalities!$B$2:$W$226,22,FALSE),"NO INTERNET")</f>
        <v>NO INTERNET</v>
      </c>
      <c r="P4458" s="16" t="str">
        <f t="shared" si="281"/>
        <v>NO INTERNET</v>
      </c>
    </row>
    <row r="4459" spans="1:16" x14ac:dyDescent="0.2">
      <c r="A4459">
        <v>10805</v>
      </c>
      <c r="B4459" t="b">
        <v>0</v>
      </c>
      <c r="C4459" t="s">
        <v>1453</v>
      </c>
      <c r="D4459" t="s">
        <v>6104</v>
      </c>
      <c r="E4459">
        <v>512</v>
      </c>
      <c r="F4459" t="s">
        <v>1460</v>
      </c>
      <c r="G4459" t="b">
        <v>1</v>
      </c>
      <c r="H4459" t="str">
        <f>VLOOKUP(A4459,all_municipalities!$A$2:$M$445,2,FALSE)</f>
        <v>Welland, City of</v>
      </c>
      <c r="I4459" t="b">
        <f>VLOOKUP(A4459,all_municipalities!$A$2:$M$445,9,FALSE)</f>
        <v>0</v>
      </c>
      <c r="J4459" t="b">
        <f>VLOOKUP(A4459,all_municipalities!$A$2:$M$445,13, FALSE)</f>
        <v>0</v>
      </c>
      <c r="K4459" t="str">
        <f t="shared" si="278"/>
        <v>NONE</v>
      </c>
      <c r="L4459">
        <v>0</v>
      </c>
      <c r="M4459" t="str">
        <f t="shared" si="279"/>
        <v>10805 Councillor, Ward 2</v>
      </c>
      <c r="N4459" s="6" t="str">
        <f t="shared" si="280"/>
        <v/>
      </c>
      <c r="O4459" s="15" t="str">
        <f>IF(I4459&lt;&gt;FALSE,VLOOKUP(H4459,internet_municipalities!$B$2:$W$226,22,FALSE),"NO INTERNET")</f>
        <v>NO INTERNET</v>
      </c>
      <c r="P4459" s="16" t="str">
        <f t="shared" si="281"/>
        <v>NO INTERNET</v>
      </c>
    </row>
    <row r="4460" spans="1:16" x14ac:dyDescent="0.2">
      <c r="A4460">
        <v>10805</v>
      </c>
      <c r="B4460" t="b">
        <v>0</v>
      </c>
      <c r="C4460" t="s">
        <v>1453</v>
      </c>
      <c r="D4460" t="s">
        <v>6105</v>
      </c>
      <c r="E4460">
        <v>586</v>
      </c>
      <c r="F4460" t="s">
        <v>1460</v>
      </c>
      <c r="G4460" t="b">
        <v>1</v>
      </c>
      <c r="H4460" t="str">
        <f>VLOOKUP(A4460,all_municipalities!$A$2:$M$445,2,FALSE)</f>
        <v>Welland, City of</v>
      </c>
      <c r="I4460" t="b">
        <f>VLOOKUP(A4460,all_municipalities!$A$2:$M$445,9,FALSE)</f>
        <v>0</v>
      </c>
      <c r="J4460" t="b">
        <f>VLOOKUP(A4460,all_municipalities!$A$2:$M$445,13, FALSE)</f>
        <v>0</v>
      </c>
      <c r="K4460" t="str">
        <f t="shared" si="278"/>
        <v>NONE</v>
      </c>
      <c r="L4460">
        <v>0</v>
      </c>
      <c r="M4460" t="str">
        <f t="shared" si="279"/>
        <v>10805 Councillor, Ward 2</v>
      </c>
      <c r="N4460" s="6" t="str">
        <f t="shared" si="280"/>
        <v/>
      </c>
      <c r="O4460" s="15" t="str">
        <f>IF(I4460&lt;&gt;FALSE,VLOOKUP(H4460,internet_municipalities!$B$2:$W$226,22,FALSE),"NO INTERNET")</f>
        <v>NO INTERNET</v>
      </c>
      <c r="P4460" s="16" t="str">
        <f t="shared" si="281"/>
        <v>NO INTERNET</v>
      </c>
    </row>
    <row r="4461" spans="1:16" x14ac:dyDescent="0.2">
      <c r="A4461">
        <v>10805</v>
      </c>
      <c r="B4461" t="b">
        <v>0</v>
      </c>
      <c r="C4461" t="s">
        <v>1475</v>
      </c>
      <c r="D4461" t="s">
        <v>6106</v>
      </c>
      <c r="E4461">
        <v>562</v>
      </c>
      <c r="F4461" t="s">
        <v>1460</v>
      </c>
      <c r="G4461" t="b">
        <v>1</v>
      </c>
      <c r="H4461" t="str">
        <f>VLOOKUP(A4461,all_municipalities!$A$2:$M$445,2,FALSE)</f>
        <v>Welland, City of</v>
      </c>
      <c r="I4461" t="b">
        <f>VLOOKUP(A4461,all_municipalities!$A$2:$M$445,9,FALSE)</f>
        <v>0</v>
      </c>
      <c r="J4461" t="b">
        <f>VLOOKUP(A4461,all_municipalities!$A$2:$M$445,13, FALSE)</f>
        <v>0</v>
      </c>
      <c r="K4461" t="str">
        <f t="shared" si="278"/>
        <v>NONE</v>
      </c>
      <c r="L4461">
        <v>0</v>
      </c>
      <c r="M4461" t="str">
        <f t="shared" si="279"/>
        <v>10805 Councillor, Ward 3</v>
      </c>
      <c r="N4461" s="6" t="str">
        <f t="shared" si="280"/>
        <v/>
      </c>
      <c r="O4461" s="15" t="str">
        <f>IF(I4461&lt;&gt;FALSE,VLOOKUP(H4461,internet_municipalities!$B$2:$W$226,22,FALSE),"NO INTERNET")</f>
        <v>NO INTERNET</v>
      </c>
      <c r="P4461" s="16" t="str">
        <f t="shared" si="281"/>
        <v>NO INTERNET</v>
      </c>
    </row>
    <row r="4462" spans="1:16" x14ac:dyDescent="0.2">
      <c r="A4462">
        <v>17928</v>
      </c>
      <c r="B4462" t="b">
        <v>1</v>
      </c>
      <c r="C4462" t="s">
        <v>1471</v>
      </c>
      <c r="D4462" t="s">
        <v>6113</v>
      </c>
      <c r="E4462" t="s">
        <v>461</v>
      </c>
      <c r="F4462" t="s">
        <v>461</v>
      </c>
      <c r="G4462" t="b">
        <v>0</v>
      </c>
      <c r="H4462" t="str">
        <f>VLOOKUP(A4462,all_municipalities!$A$2:$M$445,2,FALSE)</f>
        <v>Wellington North, Township of</v>
      </c>
      <c r="I4462" t="b">
        <f>VLOOKUP(A4462,all_municipalities!$A$2:$M$445,9,FALSE)</f>
        <v>0</v>
      </c>
      <c r="J4462" t="b">
        <f>VLOOKUP(A4462,all_municipalities!$A$2:$M$445,13, FALSE)</f>
        <v>0</v>
      </c>
      <c r="K4462" t="str">
        <f t="shared" si="278"/>
        <v>NONE</v>
      </c>
      <c r="L4462">
        <v>0</v>
      </c>
      <c r="M4462" t="str">
        <f t="shared" si="279"/>
        <v>17928 Councillor, Ward 4</v>
      </c>
      <c r="N4462" s="6" t="str">
        <f t="shared" si="280"/>
        <v/>
      </c>
      <c r="O4462" s="15" t="str">
        <f>IF(I4462&lt;&gt;FALSE,VLOOKUP(H4462,internet_municipalities!$B$2:$W$226,22,FALSE),"NO INTERNET")</f>
        <v>NO INTERNET</v>
      </c>
      <c r="P4462" s="16" t="str">
        <f t="shared" si="281"/>
        <v>NO INTERNET</v>
      </c>
    </row>
    <row r="4463" spans="1:16" x14ac:dyDescent="0.2">
      <c r="A4463">
        <v>17928</v>
      </c>
      <c r="B4463" t="b">
        <v>1</v>
      </c>
      <c r="C4463" t="s">
        <v>1475</v>
      </c>
      <c r="D4463" t="s">
        <v>6114</v>
      </c>
      <c r="E4463" t="s">
        <v>461</v>
      </c>
      <c r="F4463" t="s">
        <v>461</v>
      </c>
      <c r="G4463" t="b">
        <v>0</v>
      </c>
      <c r="H4463" t="str">
        <f>VLOOKUP(A4463,all_municipalities!$A$2:$M$445,2,FALSE)</f>
        <v>Wellington North, Township of</v>
      </c>
      <c r="I4463" t="b">
        <f>VLOOKUP(A4463,all_municipalities!$A$2:$M$445,9,FALSE)</f>
        <v>0</v>
      </c>
      <c r="J4463" t="b">
        <f>VLOOKUP(A4463,all_municipalities!$A$2:$M$445,13, FALSE)</f>
        <v>0</v>
      </c>
      <c r="K4463" t="str">
        <f t="shared" si="278"/>
        <v>NONE</v>
      </c>
      <c r="L4463">
        <v>0</v>
      </c>
      <c r="M4463" t="str">
        <f t="shared" si="279"/>
        <v>17928 Councillor, Ward 3</v>
      </c>
      <c r="N4463" s="6" t="str">
        <f t="shared" si="280"/>
        <v/>
      </c>
      <c r="O4463" s="15" t="str">
        <f>IF(I4463&lt;&gt;FALSE,VLOOKUP(H4463,internet_municipalities!$B$2:$W$226,22,FALSE),"NO INTERNET")</f>
        <v>NO INTERNET</v>
      </c>
      <c r="P4463" s="16" t="str">
        <f t="shared" si="281"/>
        <v>NO INTERNET</v>
      </c>
    </row>
    <row r="4464" spans="1:16" x14ac:dyDescent="0.2">
      <c r="A4464">
        <v>17928</v>
      </c>
      <c r="B4464" t="b">
        <v>1</v>
      </c>
      <c r="C4464" t="s">
        <v>1453</v>
      </c>
      <c r="D4464" t="s">
        <v>6115</v>
      </c>
      <c r="E4464">
        <v>843</v>
      </c>
      <c r="F4464">
        <v>734</v>
      </c>
      <c r="G4464" t="b">
        <v>0</v>
      </c>
      <c r="H4464" t="str">
        <f>VLOOKUP(A4464,all_municipalities!$A$2:$M$445,2,FALSE)</f>
        <v>Wellington North, Township of</v>
      </c>
      <c r="I4464" t="b">
        <f>VLOOKUP(A4464,all_municipalities!$A$2:$M$445,9,FALSE)</f>
        <v>0</v>
      </c>
      <c r="J4464" t="b">
        <f>VLOOKUP(A4464,all_municipalities!$A$2:$M$445,13, FALSE)</f>
        <v>0</v>
      </c>
      <c r="K4464" t="str">
        <f t="shared" si="278"/>
        <v>NONE</v>
      </c>
      <c r="L4464">
        <v>0</v>
      </c>
      <c r="M4464" t="str">
        <f t="shared" si="279"/>
        <v>17928 Councillor, Ward 2</v>
      </c>
      <c r="N4464" s="6" t="str">
        <f t="shared" si="280"/>
        <v/>
      </c>
      <c r="O4464" s="15" t="str">
        <f>IF(I4464&lt;&gt;FALSE,VLOOKUP(H4464,internet_municipalities!$B$2:$W$226,22,FALSE),"NO INTERNET")</f>
        <v>NO INTERNET</v>
      </c>
      <c r="P4464" s="16" t="str">
        <f t="shared" si="281"/>
        <v>NO INTERNET</v>
      </c>
    </row>
    <row r="4465" spans="1:16" x14ac:dyDescent="0.2">
      <c r="A4465">
        <v>17928</v>
      </c>
      <c r="B4465" t="b">
        <v>1</v>
      </c>
      <c r="C4465" t="s">
        <v>1456</v>
      </c>
      <c r="D4465" t="s">
        <v>6116</v>
      </c>
      <c r="E4465">
        <v>382</v>
      </c>
      <c r="F4465">
        <v>93</v>
      </c>
      <c r="G4465" t="b">
        <v>0</v>
      </c>
      <c r="H4465" t="str">
        <f>VLOOKUP(A4465,all_municipalities!$A$2:$M$445,2,FALSE)</f>
        <v>Wellington North, Township of</v>
      </c>
      <c r="I4465" t="b">
        <f>VLOOKUP(A4465,all_municipalities!$A$2:$M$445,9,FALSE)</f>
        <v>0</v>
      </c>
      <c r="J4465" t="b">
        <f>VLOOKUP(A4465,all_municipalities!$A$2:$M$445,13, FALSE)</f>
        <v>0</v>
      </c>
      <c r="K4465" t="str">
        <f t="shared" si="278"/>
        <v>NONE</v>
      </c>
      <c r="L4465">
        <v>0</v>
      </c>
      <c r="M4465" t="str">
        <f t="shared" si="279"/>
        <v>17928 Councillor, Ward 1</v>
      </c>
      <c r="N4465" s="6" t="str">
        <f t="shared" si="280"/>
        <v/>
      </c>
      <c r="O4465" s="15" t="str">
        <f>IF(I4465&lt;&gt;FALSE,VLOOKUP(H4465,internet_municipalities!$B$2:$W$226,22,FALSE),"NO INTERNET")</f>
        <v>NO INTERNET</v>
      </c>
      <c r="P4465" s="16" t="str">
        <f t="shared" si="281"/>
        <v>NO INTERNET</v>
      </c>
    </row>
    <row r="4466" spans="1:16" x14ac:dyDescent="0.2">
      <c r="A4466">
        <v>17928</v>
      </c>
      <c r="B4466" t="b">
        <v>0</v>
      </c>
      <c r="C4466" t="s">
        <v>1456</v>
      </c>
      <c r="D4466" t="s">
        <v>6117</v>
      </c>
      <c r="E4466">
        <v>289</v>
      </c>
      <c r="F4466" t="s">
        <v>1460</v>
      </c>
      <c r="G4466" t="b">
        <v>0</v>
      </c>
      <c r="H4466" t="str">
        <f>VLOOKUP(A4466,all_municipalities!$A$2:$M$445,2,FALSE)</f>
        <v>Wellington North, Township of</v>
      </c>
      <c r="I4466" t="b">
        <f>VLOOKUP(A4466,all_municipalities!$A$2:$M$445,9,FALSE)</f>
        <v>0</v>
      </c>
      <c r="J4466" t="b">
        <f>VLOOKUP(A4466,all_municipalities!$A$2:$M$445,13, FALSE)</f>
        <v>0</v>
      </c>
      <c r="K4466" t="str">
        <f t="shared" si="278"/>
        <v>NONE</v>
      </c>
      <c r="L4466">
        <v>0</v>
      </c>
      <c r="M4466" t="str">
        <f t="shared" si="279"/>
        <v>17928 Councillor, Ward 1</v>
      </c>
      <c r="N4466" s="6" t="str">
        <f t="shared" si="280"/>
        <v/>
      </c>
      <c r="O4466" s="15" t="str">
        <f>IF(I4466&lt;&gt;FALSE,VLOOKUP(H4466,internet_municipalities!$B$2:$W$226,22,FALSE),"NO INTERNET")</f>
        <v>NO INTERNET</v>
      </c>
      <c r="P4466" s="16" t="str">
        <f t="shared" si="281"/>
        <v>NO INTERNET</v>
      </c>
    </row>
    <row r="4467" spans="1:16" x14ac:dyDescent="0.2">
      <c r="A4467">
        <v>17928</v>
      </c>
      <c r="B4467" t="b">
        <v>0</v>
      </c>
      <c r="C4467" t="s">
        <v>1456</v>
      </c>
      <c r="D4467" t="s">
        <v>6118</v>
      </c>
      <c r="E4467">
        <v>165</v>
      </c>
      <c r="F4467" t="s">
        <v>1460</v>
      </c>
      <c r="G4467" t="b">
        <v>0</v>
      </c>
      <c r="H4467" t="str">
        <f>VLOOKUP(A4467,all_municipalities!$A$2:$M$445,2,FALSE)</f>
        <v>Wellington North, Township of</v>
      </c>
      <c r="I4467" t="b">
        <f>VLOOKUP(A4467,all_municipalities!$A$2:$M$445,9,FALSE)</f>
        <v>0</v>
      </c>
      <c r="J4467" t="b">
        <f>VLOOKUP(A4467,all_municipalities!$A$2:$M$445,13, FALSE)</f>
        <v>0</v>
      </c>
      <c r="K4467" t="str">
        <f t="shared" si="278"/>
        <v>NONE</v>
      </c>
      <c r="L4467">
        <v>0</v>
      </c>
      <c r="M4467" t="str">
        <f t="shared" si="279"/>
        <v>17928 Councillor, Ward 1</v>
      </c>
      <c r="N4467" s="6" t="str">
        <f t="shared" si="280"/>
        <v/>
      </c>
      <c r="O4467" s="15" t="str">
        <f>IF(I4467&lt;&gt;FALSE,VLOOKUP(H4467,internet_municipalities!$B$2:$W$226,22,FALSE),"NO INTERNET")</f>
        <v>NO INTERNET</v>
      </c>
      <c r="P4467" s="16" t="str">
        <f t="shared" si="281"/>
        <v>NO INTERNET</v>
      </c>
    </row>
    <row r="4468" spans="1:16" x14ac:dyDescent="0.2">
      <c r="A4468">
        <v>17928</v>
      </c>
      <c r="B4468" t="b">
        <v>0</v>
      </c>
      <c r="C4468" t="s">
        <v>1453</v>
      </c>
      <c r="D4468" t="s">
        <v>6119</v>
      </c>
      <c r="E4468">
        <v>109</v>
      </c>
      <c r="F4468" t="s">
        <v>1460</v>
      </c>
      <c r="G4468" t="b">
        <v>0</v>
      </c>
      <c r="H4468" t="str">
        <f>VLOOKUP(A4468,all_municipalities!$A$2:$M$445,2,FALSE)</f>
        <v>Wellington North, Township of</v>
      </c>
      <c r="I4468" t="b">
        <f>VLOOKUP(A4468,all_municipalities!$A$2:$M$445,9,FALSE)</f>
        <v>0</v>
      </c>
      <c r="J4468" t="b">
        <f>VLOOKUP(A4468,all_municipalities!$A$2:$M$445,13, FALSE)</f>
        <v>0</v>
      </c>
      <c r="K4468" t="str">
        <f t="shared" si="278"/>
        <v>NONE</v>
      </c>
      <c r="L4468">
        <v>0</v>
      </c>
      <c r="M4468" t="str">
        <f t="shared" si="279"/>
        <v>17928 Councillor, Ward 2</v>
      </c>
      <c r="N4468" s="6" t="str">
        <f t="shared" si="280"/>
        <v/>
      </c>
      <c r="O4468" s="15" t="str">
        <f>IF(I4468&lt;&gt;FALSE,VLOOKUP(H4468,internet_municipalities!$B$2:$W$226,22,FALSE),"NO INTERNET")</f>
        <v>NO INTERNET</v>
      </c>
      <c r="P4468" s="16" t="str">
        <f t="shared" si="281"/>
        <v>NO INTERNET</v>
      </c>
    </row>
    <row r="4469" spans="1:16" x14ac:dyDescent="0.2">
      <c r="A4469">
        <v>10303</v>
      </c>
      <c r="B4469" t="b">
        <v>1</v>
      </c>
      <c r="C4469" t="s">
        <v>6120</v>
      </c>
      <c r="D4469" t="s">
        <v>6121</v>
      </c>
      <c r="E4469" t="s">
        <v>461</v>
      </c>
      <c r="F4469" t="s">
        <v>461</v>
      </c>
      <c r="G4469" t="b">
        <v>0</v>
      </c>
      <c r="H4469" t="str">
        <f>VLOOKUP(A4469,all_municipalities!$A$2:$M$445,2,FALSE)</f>
        <v>Wellington, County of</v>
      </c>
      <c r="I4469" t="b">
        <f>VLOOKUP(A4469,all_municipalities!$A$2:$M$445,9,FALSE)</f>
        <v>0</v>
      </c>
      <c r="J4469" t="b">
        <f>VLOOKUP(A4469,all_municipalities!$A$2:$M$445,13, FALSE)</f>
        <v>0</v>
      </c>
      <c r="K4469" t="str">
        <f t="shared" si="278"/>
        <v>NONE</v>
      </c>
      <c r="L4469">
        <v>0</v>
      </c>
      <c r="M4469" t="str">
        <f t="shared" si="279"/>
        <v>10303 County Councillor, Ward 9 Erin</v>
      </c>
      <c r="N4469" s="6" t="str">
        <f t="shared" si="280"/>
        <v/>
      </c>
      <c r="O4469" s="15" t="str">
        <f>IF(I4469&lt;&gt;FALSE,VLOOKUP(H4469,internet_municipalities!$B$2:$W$226,22,FALSE),"NO INTERNET")</f>
        <v>NO INTERNET</v>
      </c>
      <c r="P4469" s="16" t="str">
        <f t="shared" si="281"/>
        <v>NO INTERNET</v>
      </c>
    </row>
    <row r="4470" spans="1:16" x14ac:dyDescent="0.2">
      <c r="A4470">
        <v>10303</v>
      </c>
      <c r="B4470" t="b">
        <v>1</v>
      </c>
      <c r="C4470" t="s">
        <v>6122</v>
      </c>
      <c r="D4470" t="s">
        <v>6123</v>
      </c>
      <c r="E4470" t="s">
        <v>461</v>
      </c>
      <c r="F4470" t="s">
        <v>461</v>
      </c>
      <c r="G4470" t="b">
        <v>0</v>
      </c>
      <c r="H4470" t="str">
        <f>VLOOKUP(A4470,all_municipalities!$A$2:$M$445,2,FALSE)</f>
        <v>Wellington, County of</v>
      </c>
      <c r="I4470" t="b">
        <f>VLOOKUP(A4470,all_municipalities!$A$2:$M$445,9,FALSE)</f>
        <v>0</v>
      </c>
      <c r="J4470" t="b">
        <f>VLOOKUP(A4470,all_municipalities!$A$2:$M$445,13, FALSE)</f>
        <v>0</v>
      </c>
      <c r="K4470" t="str">
        <f t="shared" si="278"/>
        <v>NONE</v>
      </c>
      <c r="L4470">
        <v>0</v>
      </c>
      <c r="M4470" t="str">
        <f t="shared" si="279"/>
        <v>10303 County Councillor, Ward 7 Guelph Eramosa Puslinch</v>
      </c>
      <c r="N4470" s="6" t="str">
        <f t="shared" si="280"/>
        <v/>
      </c>
      <c r="O4470" s="15" t="str">
        <f>IF(I4470&lt;&gt;FALSE,VLOOKUP(H4470,internet_municipalities!$B$2:$W$226,22,FALSE),"NO INTERNET")</f>
        <v>NO INTERNET</v>
      </c>
      <c r="P4470" s="16" t="str">
        <f t="shared" si="281"/>
        <v>NO INTERNET</v>
      </c>
    </row>
    <row r="4471" spans="1:16" x14ac:dyDescent="0.2">
      <c r="A4471">
        <v>10303</v>
      </c>
      <c r="B4471" t="b">
        <v>1</v>
      </c>
      <c r="C4471" t="s">
        <v>6124</v>
      </c>
      <c r="D4471" t="s">
        <v>6125</v>
      </c>
      <c r="E4471" t="s">
        <v>461</v>
      </c>
      <c r="F4471" t="s">
        <v>461</v>
      </c>
      <c r="G4471" t="b">
        <v>0</v>
      </c>
      <c r="H4471" t="str">
        <f>VLOOKUP(A4471,all_municipalities!$A$2:$M$445,2,FALSE)</f>
        <v>Wellington, County of</v>
      </c>
      <c r="I4471" t="b">
        <f>VLOOKUP(A4471,all_municipalities!$A$2:$M$445,9,FALSE)</f>
        <v>0</v>
      </c>
      <c r="J4471" t="b">
        <f>VLOOKUP(A4471,all_municipalities!$A$2:$M$445,13, FALSE)</f>
        <v>0</v>
      </c>
      <c r="K4471" t="str">
        <f t="shared" si="278"/>
        <v>NONE</v>
      </c>
      <c r="L4471">
        <v>0</v>
      </c>
      <c r="M4471" t="str">
        <f t="shared" si="279"/>
        <v>10303 County Councillor, Ward 4 Wellington North</v>
      </c>
      <c r="N4471" s="6" t="str">
        <f t="shared" si="280"/>
        <v/>
      </c>
      <c r="O4471" s="15" t="str">
        <f>IF(I4471&lt;&gt;FALSE,VLOOKUP(H4471,internet_municipalities!$B$2:$W$226,22,FALSE),"NO INTERNET")</f>
        <v>NO INTERNET</v>
      </c>
      <c r="P4471" s="16" t="str">
        <f t="shared" si="281"/>
        <v>NO INTERNET</v>
      </c>
    </row>
    <row r="4472" spans="1:16" x14ac:dyDescent="0.2">
      <c r="A4472">
        <v>10303</v>
      </c>
      <c r="B4472" t="b">
        <v>1</v>
      </c>
      <c r="C4472" t="s">
        <v>6126</v>
      </c>
      <c r="D4472" t="s">
        <v>6127</v>
      </c>
      <c r="E4472" t="s">
        <v>461</v>
      </c>
      <c r="F4472" t="s">
        <v>461</v>
      </c>
      <c r="G4472" t="b">
        <v>0</v>
      </c>
      <c r="H4472" t="str">
        <f>VLOOKUP(A4472,all_municipalities!$A$2:$M$445,2,FALSE)</f>
        <v>Wellington, County of</v>
      </c>
      <c r="I4472" t="b">
        <f>VLOOKUP(A4472,all_municipalities!$A$2:$M$445,9,FALSE)</f>
        <v>0</v>
      </c>
      <c r="J4472" t="b">
        <f>VLOOKUP(A4472,all_municipalities!$A$2:$M$445,13, FALSE)</f>
        <v>0</v>
      </c>
      <c r="K4472" t="str">
        <f t="shared" si="278"/>
        <v>NONE</v>
      </c>
      <c r="L4472">
        <v>0</v>
      </c>
      <c r="M4472" t="str">
        <f t="shared" si="279"/>
        <v>10303 County Councillor, Ward 3 Wellington North</v>
      </c>
      <c r="N4472" s="6" t="str">
        <f t="shared" si="280"/>
        <v/>
      </c>
      <c r="O4472" s="15" t="str">
        <f>IF(I4472&lt;&gt;FALSE,VLOOKUP(H4472,internet_municipalities!$B$2:$W$226,22,FALSE),"NO INTERNET")</f>
        <v>NO INTERNET</v>
      </c>
      <c r="P4472" s="16" t="str">
        <f t="shared" si="281"/>
        <v>NO INTERNET</v>
      </c>
    </row>
    <row r="4473" spans="1:16" x14ac:dyDescent="0.2">
      <c r="A4473">
        <v>10303</v>
      </c>
      <c r="B4473" t="b">
        <v>0</v>
      </c>
      <c r="C4473" t="s">
        <v>6128</v>
      </c>
      <c r="D4473" t="s">
        <v>6129</v>
      </c>
      <c r="F4473" t="s">
        <v>1460</v>
      </c>
      <c r="G4473" t="b">
        <v>0</v>
      </c>
      <c r="H4473" t="str">
        <f>VLOOKUP(A4473,all_municipalities!$A$2:$M$445,2,FALSE)</f>
        <v>Wellington, County of</v>
      </c>
      <c r="I4473" t="b">
        <f>VLOOKUP(A4473,all_municipalities!$A$2:$M$445,9,FALSE)</f>
        <v>0</v>
      </c>
      <c r="J4473" t="b">
        <f>VLOOKUP(A4473,all_municipalities!$A$2:$M$445,13, FALSE)</f>
        <v>0</v>
      </c>
      <c r="K4473" t="str">
        <f t="shared" si="278"/>
        <v>NONE</v>
      </c>
      <c r="L4473">
        <v>0</v>
      </c>
      <c r="M4473" t="str">
        <f t="shared" si="279"/>
        <v>10303 County Councillor, Ward 8 Guelph Eramosa</v>
      </c>
      <c r="N4473" s="6" t="str">
        <f t="shared" si="280"/>
        <v/>
      </c>
      <c r="O4473" s="15" t="str">
        <f>IF(I4473&lt;&gt;FALSE,VLOOKUP(H4473,internet_municipalities!$B$2:$W$226,22,FALSE),"NO INTERNET")</f>
        <v>NO INTERNET</v>
      </c>
      <c r="P4473" s="16" t="str">
        <f t="shared" si="281"/>
        <v>NO INTERNET</v>
      </c>
    </row>
    <row r="4474" spans="1:16" x14ac:dyDescent="0.2">
      <c r="A4474">
        <v>10303</v>
      </c>
      <c r="B4474" t="b">
        <v>0</v>
      </c>
      <c r="C4474" t="s">
        <v>6128</v>
      </c>
      <c r="D4474" t="s">
        <v>6130</v>
      </c>
      <c r="F4474" t="s">
        <v>1460</v>
      </c>
      <c r="G4474" t="b">
        <v>0</v>
      </c>
      <c r="H4474" t="str">
        <f>VLOOKUP(A4474,all_municipalities!$A$2:$M$445,2,FALSE)</f>
        <v>Wellington, County of</v>
      </c>
      <c r="I4474" t="b">
        <f>VLOOKUP(A4474,all_municipalities!$A$2:$M$445,9,FALSE)</f>
        <v>0</v>
      </c>
      <c r="J4474" t="b">
        <f>VLOOKUP(A4474,all_municipalities!$A$2:$M$445,13, FALSE)</f>
        <v>0</v>
      </c>
      <c r="K4474" t="str">
        <f t="shared" si="278"/>
        <v>NONE</v>
      </c>
      <c r="L4474">
        <v>0</v>
      </c>
      <c r="M4474" t="str">
        <f t="shared" si="279"/>
        <v>10303 County Councillor, Ward 8 Guelph Eramosa</v>
      </c>
      <c r="N4474" s="6" t="str">
        <f t="shared" si="280"/>
        <v/>
      </c>
      <c r="O4474" s="15" t="str">
        <f>IF(I4474&lt;&gt;FALSE,VLOOKUP(H4474,internet_municipalities!$B$2:$W$226,22,FALSE),"NO INTERNET")</f>
        <v>NO INTERNET</v>
      </c>
      <c r="P4474" s="16" t="str">
        <f t="shared" si="281"/>
        <v>NO INTERNET</v>
      </c>
    </row>
    <row r="4475" spans="1:16" x14ac:dyDescent="0.2">
      <c r="A4475">
        <v>10303</v>
      </c>
      <c r="B4475" t="b">
        <v>0</v>
      </c>
      <c r="C4475" t="s">
        <v>6131</v>
      </c>
      <c r="D4475" t="s">
        <v>6132</v>
      </c>
      <c r="F4475" t="s">
        <v>1460</v>
      </c>
      <c r="G4475" t="b">
        <v>0</v>
      </c>
      <c r="H4475" t="str">
        <f>VLOOKUP(A4475,all_municipalities!$A$2:$M$445,2,FALSE)</f>
        <v>Wellington, County of</v>
      </c>
      <c r="I4475" t="b">
        <f>VLOOKUP(A4475,all_municipalities!$A$2:$M$445,9,FALSE)</f>
        <v>0</v>
      </c>
      <c r="J4475" t="b">
        <f>VLOOKUP(A4475,all_municipalities!$A$2:$M$445,13, FALSE)</f>
        <v>0</v>
      </c>
      <c r="K4475" t="str">
        <f t="shared" si="278"/>
        <v>NONE</v>
      </c>
      <c r="L4475">
        <v>0</v>
      </c>
      <c r="M4475" t="str">
        <f t="shared" si="279"/>
        <v>10303 County Councillor, Ward 2 Mapleton</v>
      </c>
      <c r="N4475" s="6" t="str">
        <f t="shared" si="280"/>
        <v/>
      </c>
      <c r="O4475" s="15" t="str">
        <f>IF(I4475&lt;&gt;FALSE,VLOOKUP(H4475,internet_municipalities!$B$2:$W$226,22,FALSE),"NO INTERNET")</f>
        <v>NO INTERNET</v>
      </c>
      <c r="P4475" s="16" t="str">
        <f t="shared" si="281"/>
        <v>NO INTERNET</v>
      </c>
    </row>
    <row r="4476" spans="1:16" x14ac:dyDescent="0.2">
      <c r="A4476">
        <v>10303</v>
      </c>
      <c r="B4476" t="b">
        <v>0</v>
      </c>
      <c r="C4476" t="s">
        <v>6131</v>
      </c>
      <c r="D4476" t="s">
        <v>6133</v>
      </c>
      <c r="F4476" t="s">
        <v>1460</v>
      </c>
      <c r="G4476" t="b">
        <v>0</v>
      </c>
      <c r="H4476" t="str">
        <f>VLOOKUP(A4476,all_municipalities!$A$2:$M$445,2,FALSE)</f>
        <v>Wellington, County of</v>
      </c>
      <c r="I4476" t="b">
        <f>VLOOKUP(A4476,all_municipalities!$A$2:$M$445,9,FALSE)</f>
        <v>0</v>
      </c>
      <c r="J4476" t="b">
        <f>VLOOKUP(A4476,all_municipalities!$A$2:$M$445,13, FALSE)</f>
        <v>0</v>
      </c>
      <c r="K4476" t="str">
        <f t="shared" si="278"/>
        <v>NONE</v>
      </c>
      <c r="L4476">
        <v>0</v>
      </c>
      <c r="M4476" t="str">
        <f t="shared" si="279"/>
        <v>10303 County Councillor, Ward 2 Mapleton</v>
      </c>
      <c r="N4476" s="6" t="str">
        <f t="shared" si="280"/>
        <v/>
      </c>
      <c r="O4476" s="15" t="str">
        <f>IF(I4476&lt;&gt;FALSE,VLOOKUP(H4476,internet_municipalities!$B$2:$W$226,22,FALSE),"NO INTERNET")</f>
        <v>NO INTERNET</v>
      </c>
      <c r="P4476" s="16" t="str">
        <f t="shared" si="281"/>
        <v>NO INTERNET</v>
      </c>
    </row>
    <row r="4477" spans="1:16" x14ac:dyDescent="0.2">
      <c r="A4477">
        <v>10303</v>
      </c>
      <c r="B4477" t="b">
        <v>0</v>
      </c>
      <c r="C4477" t="s">
        <v>6134</v>
      </c>
      <c r="D4477" t="s">
        <v>6135</v>
      </c>
      <c r="F4477" t="s">
        <v>1460</v>
      </c>
      <c r="G4477" t="b">
        <v>0</v>
      </c>
      <c r="H4477" t="str">
        <f>VLOOKUP(A4477,all_municipalities!$A$2:$M$445,2,FALSE)</f>
        <v>Wellington, County of</v>
      </c>
      <c r="I4477" t="b">
        <f>VLOOKUP(A4477,all_municipalities!$A$2:$M$445,9,FALSE)</f>
        <v>0</v>
      </c>
      <c r="J4477" t="b">
        <f>VLOOKUP(A4477,all_municipalities!$A$2:$M$445,13, FALSE)</f>
        <v>0</v>
      </c>
      <c r="K4477" t="str">
        <f t="shared" si="278"/>
        <v>NONE</v>
      </c>
      <c r="L4477">
        <v>0</v>
      </c>
      <c r="M4477" t="str">
        <f t="shared" si="279"/>
        <v>10303 County Councillor, Ward 1 Minto</v>
      </c>
      <c r="N4477" s="6" t="str">
        <f t="shared" si="280"/>
        <v/>
      </c>
      <c r="O4477" s="15" t="str">
        <f>IF(I4477&lt;&gt;FALSE,VLOOKUP(H4477,internet_municipalities!$B$2:$W$226,22,FALSE),"NO INTERNET")</f>
        <v>NO INTERNET</v>
      </c>
      <c r="P4477" s="16" t="str">
        <f t="shared" si="281"/>
        <v>NO INTERNET</v>
      </c>
    </row>
    <row r="4478" spans="1:16" x14ac:dyDescent="0.2">
      <c r="A4478">
        <v>10303</v>
      </c>
      <c r="B4478" t="b">
        <v>0</v>
      </c>
      <c r="C4478" t="s">
        <v>6134</v>
      </c>
      <c r="D4478" t="s">
        <v>6136</v>
      </c>
      <c r="F4478" t="s">
        <v>1460</v>
      </c>
      <c r="G4478" t="b">
        <v>0</v>
      </c>
      <c r="H4478" t="str">
        <f>VLOOKUP(A4478,all_municipalities!$A$2:$M$445,2,FALSE)</f>
        <v>Wellington, County of</v>
      </c>
      <c r="I4478" t="b">
        <f>VLOOKUP(A4478,all_municipalities!$A$2:$M$445,9,FALSE)</f>
        <v>0</v>
      </c>
      <c r="J4478" t="b">
        <f>VLOOKUP(A4478,all_municipalities!$A$2:$M$445,13, FALSE)</f>
        <v>0</v>
      </c>
      <c r="K4478" t="str">
        <f t="shared" si="278"/>
        <v>NONE</v>
      </c>
      <c r="L4478">
        <v>0</v>
      </c>
      <c r="M4478" t="str">
        <f t="shared" si="279"/>
        <v>10303 County Councillor, Ward 1 Minto</v>
      </c>
      <c r="N4478" s="6" t="str">
        <f t="shared" si="280"/>
        <v/>
      </c>
      <c r="O4478" s="15" t="str">
        <f>IF(I4478&lt;&gt;FALSE,VLOOKUP(H4478,internet_municipalities!$B$2:$W$226,22,FALSE),"NO INTERNET")</f>
        <v>NO INTERNET</v>
      </c>
      <c r="P4478" s="16" t="str">
        <f t="shared" si="281"/>
        <v>NO INTERNET</v>
      </c>
    </row>
    <row r="4479" spans="1:16" x14ac:dyDescent="0.2">
      <c r="A4479">
        <v>10303</v>
      </c>
      <c r="B4479" t="b">
        <v>0</v>
      </c>
      <c r="C4479" t="s">
        <v>6137</v>
      </c>
      <c r="D4479" t="s">
        <v>6138</v>
      </c>
      <c r="F4479" t="s">
        <v>1460</v>
      </c>
      <c r="G4479" t="b">
        <v>0</v>
      </c>
      <c r="H4479" t="str">
        <f>VLOOKUP(A4479,all_municipalities!$A$2:$M$445,2,FALSE)</f>
        <v>Wellington, County of</v>
      </c>
      <c r="I4479" t="b">
        <f>VLOOKUP(A4479,all_municipalities!$A$2:$M$445,9,FALSE)</f>
        <v>0</v>
      </c>
      <c r="J4479" t="b">
        <f>VLOOKUP(A4479,all_municipalities!$A$2:$M$445,13, FALSE)</f>
        <v>0</v>
      </c>
      <c r="K4479" t="str">
        <f t="shared" si="278"/>
        <v>NONE</v>
      </c>
      <c r="L4479">
        <v>0</v>
      </c>
      <c r="M4479" t="str">
        <f t="shared" si="279"/>
        <v>10303 County Councillor, Ward 5 Centre Wellington</v>
      </c>
      <c r="N4479" s="6" t="str">
        <f t="shared" si="280"/>
        <v/>
      </c>
      <c r="O4479" s="15" t="str">
        <f>IF(I4479&lt;&gt;FALSE,VLOOKUP(H4479,internet_municipalities!$B$2:$W$226,22,FALSE),"NO INTERNET")</f>
        <v>NO INTERNET</v>
      </c>
      <c r="P4479" s="16" t="str">
        <f t="shared" si="281"/>
        <v>NO INTERNET</v>
      </c>
    </row>
    <row r="4480" spans="1:16" x14ac:dyDescent="0.2">
      <c r="A4480">
        <v>10303</v>
      </c>
      <c r="B4480" t="b">
        <v>0</v>
      </c>
      <c r="C4480" t="s">
        <v>6137</v>
      </c>
      <c r="D4480" t="s">
        <v>6139</v>
      </c>
      <c r="F4480" t="s">
        <v>1460</v>
      </c>
      <c r="G4480" t="b">
        <v>0</v>
      </c>
      <c r="H4480" t="str">
        <f>VLOOKUP(A4480,all_municipalities!$A$2:$M$445,2,FALSE)</f>
        <v>Wellington, County of</v>
      </c>
      <c r="I4480" t="b">
        <f>VLOOKUP(A4480,all_municipalities!$A$2:$M$445,9,FALSE)</f>
        <v>0</v>
      </c>
      <c r="J4480" t="b">
        <f>VLOOKUP(A4480,all_municipalities!$A$2:$M$445,13, FALSE)</f>
        <v>0</v>
      </c>
      <c r="K4480" t="str">
        <f t="shared" si="278"/>
        <v>NONE</v>
      </c>
      <c r="L4480">
        <v>0</v>
      </c>
      <c r="M4480" t="str">
        <f t="shared" si="279"/>
        <v>10303 County Councillor, Ward 5 Centre Wellington</v>
      </c>
      <c r="N4480" s="6" t="str">
        <f t="shared" si="280"/>
        <v/>
      </c>
      <c r="O4480" s="15" t="str">
        <f>IF(I4480&lt;&gt;FALSE,VLOOKUP(H4480,internet_municipalities!$B$2:$W$226,22,FALSE),"NO INTERNET")</f>
        <v>NO INTERNET</v>
      </c>
      <c r="P4480" s="16" t="str">
        <f t="shared" si="281"/>
        <v>NO INTERNET</v>
      </c>
    </row>
    <row r="4481" spans="1:16" x14ac:dyDescent="0.2">
      <c r="A4481">
        <v>10303</v>
      </c>
      <c r="B4481" t="b">
        <v>0</v>
      </c>
      <c r="C4481" t="s">
        <v>6140</v>
      </c>
      <c r="D4481" t="s">
        <v>6141</v>
      </c>
      <c r="F4481" t="s">
        <v>1460</v>
      </c>
      <c r="G4481" t="b">
        <v>0</v>
      </c>
      <c r="H4481" t="str">
        <f>VLOOKUP(A4481,all_municipalities!$A$2:$M$445,2,FALSE)</f>
        <v>Wellington, County of</v>
      </c>
      <c r="I4481" t="b">
        <f>VLOOKUP(A4481,all_municipalities!$A$2:$M$445,9,FALSE)</f>
        <v>0</v>
      </c>
      <c r="J4481" t="b">
        <f>VLOOKUP(A4481,all_municipalities!$A$2:$M$445,13, FALSE)</f>
        <v>0</v>
      </c>
      <c r="K4481" t="str">
        <f t="shared" si="278"/>
        <v>NONE</v>
      </c>
      <c r="L4481">
        <v>0</v>
      </c>
      <c r="M4481" t="str">
        <f t="shared" si="279"/>
        <v>10303 County Councillor, Ward 6 Centre Wellington</v>
      </c>
      <c r="N4481" s="6" t="str">
        <f t="shared" si="280"/>
        <v/>
      </c>
      <c r="O4481" s="15" t="str">
        <f>IF(I4481&lt;&gt;FALSE,VLOOKUP(H4481,internet_municipalities!$B$2:$W$226,22,FALSE),"NO INTERNET")</f>
        <v>NO INTERNET</v>
      </c>
      <c r="P4481" s="16" t="str">
        <f t="shared" si="281"/>
        <v>NO INTERNET</v>
      </c>
    </row>
    <row r="4482" spans="1:16" x14ac:dyDescent="0.2">
      <c r="A4482">
        <v>10303</v>
      </c>
      <c r="B4482" t="b">
        <v>0</v>
      </c>
      <c r="C4482" t="s">
        <v>6140</v>
      </c>
      <c r="D4482" t="s">
        <v>6142</v>
      </c>
      <c r="F4482" t="s">
        <v>1460</v>
      </c>
      <c r="G4482" t="b">
        <v>0</v>
      </c>
      <c r="H4482" t="str">
        <f>VLOOKUP(A4482,all_municipalities!$A$2:$M$445,2,FALSE)</f>
        <v>Wellington, County of</v>
      </c>
      <c r="I4482" t="b">
        <f>VLOOKUP(A4482,all_municipalities!$A$2:$M$445,9,FALSE)</f>
        <v>0</v>
      </c>
      <c r="J4482" t="b">
        <f>VLOOKUP(A4482,all_municipalities!$A$2:$M$445,13, FALSE)</f>
        <v>0</v>
      </c>
      <c r="K4482" t="str">
        <f t="shared" ref="K4482:K4545" si="282">IF(J4482=TRUE,IF(F4482&lt;=10,"HIGH",IF(F4482&lt;=100,"MID",IF(F4482&lt;=1000,"LOW","NONE"))),"NONE")</f>
        <v>NONE</v>
      </c>
      <c r="L4482">
        <v>0</v>
      </c>
      <c r="M4482" t="str">
        <f t="shared" ref="M4482:M4545" si="283">CONCATENATE(A4482, " ",C4482)</f>
        <v>10303 County Councillor, Ward 6 Centre Wellington</v>
      </c>
      <c r="N4482" s="6" t="str">
        <f t="shared" si="280"/>
        <v/>
      </c>
      <c r="O4482" s="15" t="str">
        <f>IF(I4482&lt;&gt;FALSE,VLOOKUP(H4482,internet_municipalities!$B$2:$W$226,22,FALSE),"NO INTERNET")</f>
        <v>NO INTERNET</v>
      </c>
      <c r="P4482" s="16" t="str">
        <f t="shared" si="281"/>
        <v>NO INTERNET</v>
      </c>
    </row>
    <row r="4483" spans="1:16" x14ac:dyDescent="0.2">
      <c r="A4483">
        <v>10688</v>
      </c>
      <c r="B4483" t="b">
        <v>1</v>
      </c>
      <c r="C4483" t="s">
        <v>1985</v>
      </c>
      <c r="D4483" t="s">
        <v>6164</v>
      </c>
      <c r="E4483">
        <v>2885</v>
      </c>
      <c r="F4483">
        <v>478</v>
      </c>
      <c r="G4483" t="b">
        <v>0</v>
      </c>
      <c r="H4483" t="str">
        <f>VLOOKUP(A4483,all_municipalities!$A$2:$M$445,2,FALSE)</f>
        <v>West Lincoln, Township of</v>
      </c>
      <c r="I4483" t="b">
        <f>VLOOKUP(A4483,all_municipalities!$A$2:$M$445,9,FALSE)</f>
        <v>1</v>
      </c>
      <c r="J4483" t="b">
        <f>VLOOKUP(A4483,all_municipalities!$A$2:$M$445,13, FALSE)</f>
        <v>0</v>
      </c>
      <c r="K4483" t="str">
        <f t="shared" si="282"/>
        <v>NONE</v>
      </c>
      <c r="L4483">
        <v>0</v>
      </c>
      <c r="M4483" t="str">
        <f t="shared" si="283"/>
        <v>10688 Regional Councillor</v>
      </c>
      <c r="N4483" s="6" t="str">
        <f t="shared" ref="N4483:N4546" si="284">IF(I4483,M4483,"")</f>
        <v>10688 Regional Councillor</v>
      </c>
      <c r="O4483" s="15">
        <f>IF(I4483&lt;&gt;FALSE,VLOOKUP(H4483,internet_municipalities!$B$2:$W$226,22,FALSE),"NO INTERNET")</f>
        <v>7185</v>
      </c>
      <c r="P4483" s="16">
        <f t="shared" si="281"/>
        <v>6.6527487821851083E-2</v>
      </c>
    </row>
    <row r="4484" spans="1:16" x14ac:dyDescent="0.2">
      <c r="A4484">
        <v>10688</v>
      </c>
      <c r="B4484" t="b">
        <v>1</v>
      </c>
      <c r="C4484" t="s">
        <v>1475</v>
      </c>
      <c r="D4484" t="s">
        <v>6165</v>
      </c>
      <c r="E4484">
        <v>1938</v>
      </c>
      <c r="F4484">
        <v>1245</v>
      </c>
      <c r="G4484" t="b">
        <v>0</v>
      </c>
      <c r="H4484" t="str">
        <f>VLOOKUP(A4484,all_municipalities!$A$2:$M$445,2,FALSE)</f>
        <v>West Lincoln, Township of</v>
      </c>
      <c r="I4484" t="b">
        <f>VLOOKUP(A4484,all_municipalities!$A$2:$M$445,9,FALSE)</f>
        <v>1</v>
      </c>
      <c r="J4484" t="b">
        <f>VLOOKUP(A4484,all_municipalities!$A$2:$M$445,13, FALSE)</f>
        <v>0</v>
      </c>
      <c r="K4484" t="str">
        <f t="shared" si="282"/>
        <v>NONE</v>
      </c>
      <c r="L4484">
        <v>0</v>
      </c>
      <c r="M4484" t="str">
        <f t="shared" si="283"/>
        <v>10688 Councillor, Ward 3</v>
      </c>
      <c r="N4484" s="6" t="str">
        <f t="shared" si="284"/>
        <v>10688 Councillor, Ward 3</v>
      </c>
      <c r="O4484" s="15">
        <f>IF(I4484&lt;&gt;FALSE,VLOOKUP(H4484,internet_municipalities!$B$2:$W$226,22,FALSE),"NO INTERNET")</f>
        <v>7185</v>
      </c>
      <c r="P4484" s="16">
        <f t="shared" si="281"/>
        <v>0.1732776617954071</v>
      </c>
    </row>
    <row r="4485" spans="1:16" x14ac:dyDescent="0.2">
      <c r="A4485">
        <v>10688</v>
      </c>
      <c r="B4485" t="b">
        <v>1</v>
      </c>
      <c r="C4485" t="s">
        <v>1475</v>
      </c>
      <c r="D4485" t="s">
        <v>5368</v>
      </c>
      <c r="E4485">
        <v>1671</v>
      </c>
      <c r="F4485">
        <v>978</v>
      </c>
      <c r="G4485" t="b">
        <v>0</v>
      </c>
      <c r="H4485" t="str">
        <f>VLOOKUP(A4485,all_municipalities!$A$2:$M$445,2,FALSE)</f>
        <v>West Lincoln, Township of</v>
      </c>
      <c r="I4485" t="b">
        <f>VLOOKUP(A4485,all_municipalities!$A$2:$M$445,9,FALSE)</f>
        <v>1</v>
      </c>
      <c r="J4485" t="b">
        <f>VLOOKUP(A4485,all_municipalities!$A$2:$M$445,13, FALSE)</f>
        <v>0</v>
      </c>
      <c r="K4485" t="str">
        <f t="shared" si="282"/>
        <v>NONE</v>
      </c>
      <c r="L4485">
        <v>0</v>
      </c>
      <c r="M4485" t="str">
        <f t="shared" si="283"/>
        <v>10688 Councillor, Ward 3</v>
      </c>
      <c r="N4485" s="6" t="str">
        <f t="shared" si="284"/>
        <v>10688 Councillor, Ward 3</v>
      </c>
      <c r="O4485" s="15">
        <f>IF(I4485&lt;&gt;FALSE,VLOOKUP(H4485,internet_municipalities!$B$2:$W$226,22,FALSE),"NO INTERNET")</f>
        <v>7185</v>
      </c>
      <c r="P4485" s="16">
        <f t="shared" si="281"/>
        <v>0.13611691022964509</v>
      </c>
    </row>
    <row r="4486" spans="1:16" x14ac:dyDescent="0.2">
      <c r="A4486">
        <v>10688</v>
      </c>
      <c r="B4486" t="b">
        <v>1</v>
      </c>
      <c r="C4486" t="s">
        <v>1453</v>
      </c>
      <c r="D4486" t="s">
        <v>6166</v>
      </c>
      <c r="E4486">
        <v>576</v>
      </c>
      <c r="F4486">
        <v>47</v>
      </c>
      <c r="G4486" t="b">
        <v>0</v>
      </c>
      <c r="H4486" t="str">
        <f>VLOOKUP(A4486,all_municipalities!$A$2:$M$445,2,FALSE)</f>
        <v>West Lincoln, Township of</v>
      </c>
      <c r="I4486" t="b">
        <f>VLOOKUP(A4486,all_municipalities!$A$2:$M$445,9,FALSE)</f>
        <v>1</v>
      </c>
      <c r="J4486" t="b">
        <f>VLOOKUP(A4486,all_municipalities!$A$2:$M$445,13, FALSE)</f>
        <v>0</v>
      </c>
      <c r="K4486" t="str">
        <f t="shared" si="282"/>
        <v>NONE</v>
      </c>
      <c r="L4486">
        <v>0</v>
      </c>
      <c r="M4486" t="str">
        <f t="shared" si="283"/>
        <v>10688 Councillor, Ward 2</v>
      </c>
      <c r="N4486" s="6" t="str">
        <f t="shared" si="284"/>
        <v>10688 Councillor, Ward 2</v>
      </c>
      <c r="O4486" s="15">
        <f>IF(I4486&lt;&gt;FALSE,VLOOKUP(H4486,internet_municipalities!$B$2:$W$226,22,FALSE),"NO INTERNET")</f>
        <v>7185</v>
      </c>
      <c r="P4486" s="16">
        <f t="shared" si="281"/>
        <v>6.5414057063326375E-3</v>
      </c>
    </row>
    <row r="4487" spans="1:16" x14ac:dyDescent="0.2">
      <c r="A4487">
        <v>10688</v>
      </c>
      <c r="B4487" t="b">
        <v>1</v>
      </c>
      <c r="C4487" t="s">
        <v>1453</v>
      </c>
      <c r="D4487" t="s">
        <v>6167</v>
      </c>
      <c r="E4487">
        <v>709</v>
      </c>
      <c r="F4487">
        <v>180</v>
      </c>
      <c r="G4487" t="b">
        <v>0</v>
      </c>
      <c r="H4487" t="str">
        <f>VLOOKUP(A4487,all_municipalities!$A$2:$M$445,2,FALSE)</f>
        <v>West Lincoln, Township of</v>
      </c>
      <c r="I4487" t="b">
        <f>VLOOKUP(A4487,all_municipalities!$A$2:$M$445,9,FALSE)</f>
        <v>1</v>
      </c>
      <c r="J4487" t="b">
        <f>VLOOKUP(A4487,all_municipalities!$A$2:$M$445,13, FALSE)</f>
        <v>0</v>
      </c>
      <c r="K4487" t="str">
        <f t="shared" si="282"/>
        <v>NONE</v>
      </c>
      <c r="L4487">
        <v>0</v>
      </c>
      <c r="M4487" t="str">
        <f t="shared" si="283"/>
        <v>10688 Councillor, Ward 2</v>
      </c>
      <c r="N4487" s="6" t="str">
        <f t="shared" si="284"/>
        <v>10688 Councillor, Ward 2</v>
      </c>
      <c r="O4487" s="15">
        <f>IF(I4487&lt;&gt;FALSE,VLOOKUP(H4487,internet_municipalities!$B$2:$W$226,22,FALSE),"NO INTERNET")</f>
        <v>7185</v>
      </c>
      <c r="P4487" s="16">
        <f t="shared" ref="P4487:P4550" si="285">IF(I4487=TRUE,IF(F4487&lt;&gt;"Acclaimed",IF(F4487&lt;&gt;"Lost",F4487/O4487,"Lost"),"Acclaimed"),"NO INTERNET")</f>
        <v>2.5052192066805846E-2</v>
      </c>
    </row>
    <row r="4488" spans="1:16" x14ac:dyDescent="0.2">
      <c r="A4488">
        <v>10688</v>
      </c>
      <c r="B4488" t="b">
        <v>1</v>
      </c>
      <c r="C4488" t="s">
        <v>1456</v>
      </c>
      <c r="D4488" t="s">
        <v>6168</v>
      </c>
      <c r="E4488">
        <v>680</v>
      </c>
      <c r="F4488">
        <v>264</v>
      </c>
      <c r="G4488" t="b">
        <v>0</v>
      </c>
      <c r="H4488" t="str">
        <f>VLOOKUP(A4488,all_municipalities!$A$2:$M$445,2,FALSE)</f>
        <v>West Lincoln, Township of</v>
      </c>
      <c r="I4488" t="b">
        <f>VLOOKUP(A4488,all_municipalities!$A$2:$M$445,9,FALSE)</f>
        <v>1</v>
      </c>
      <c r="J4488" t="b">
        <f>VLOOKUP(A4488,all_municipalities!$A$2:$M$445,13, FALSE)</f>
        <v>0</v>
      </c>
      <c r="K4488" t="str">
        <f t="shared" si="282"/>
        <v>NONE</v>
      </c>
      <c r="L4488">
        <v>0</v>
      </c>
      <c r="M4488" t="str">
        <f t="shared" si="283"/>
        <v>10688 Councillor, Ward 1</v>
      </c>
      <c r="N4488" s="6" t="str">
        <f t="shared" si="284"/>
        <v>10688 Councillor, Ward 1</v>
      </c>
      <c r="O4488" s="15">
        <f>IF(I4488&lt;&gt;FALSE,VLOOKUP(H4488,internet_municipalities!$B$2:$W$226,22,FALSE),"NO INTERNET")</f>
        <v>7185</v>
      </c>
      <c r="P4488" s="16">
        <f t="shared" si="285"/>
        <v>3.6743215031315238E-2</v>
      </c>
    </row>
    <row r="4489" spans="1:16" x14ac:dyDescent="0.2">
      <c r="A4489">
        <v>10688</v>
      </c>
      <c r="B4489" t="b">
        <v>1</v>
      </c>
      <c r="C4489" t="s">
        <v>1456</v>
      </c>
      <c r="D4489" t="s">
        <v>6169</v>
      </c>
      <c r="E4489">
        <v>1023</v>
      </c>
      <c r="F4489">
        <v>607</v>
      </c>
      <c r="G4489" t="b">
        <v>0</v>
      </c>
      <c r="H4489" t="str">
        <f>VLOOKUP(A4489,all_municipalities!$A$2:$M$445,2,FALSE)</f>
        <v>West Lincoln, Township of</v>
      </c>
      <c r="I4489" t="b">
        <f>VLOOKUP(A4489,all_municipalities!$A$2:$M$445,9,FALSE)</f>
        <v>1</v>
      </c>
      <c r="J4489" t="b">
        <f>VLOOKUP(A4489,all_municipalities!$A$2:$M$445,13, FALSE)</f>
        <v>0</v>
      </c>
      <c r="K4489" t="str">
        <f t="shared" si="282"/>
        <v>NONE</v>
      </c>
      <c r="L4489">
        <v>0</v>
      </c>
      <c r="M4489" t="str">
        <f t="shared" si="283"/>
        <v>10688 Councillor, Ward 1</v>
      </c>
      <c r="N4489" s="6" t="str">
        <f t="shared" si="284"/>
        <v>10688 Councillor, Ward 1</v>
      </c>
      <c r="O4489" s="15">
        <f>IF(I4489&lt;&gt;FALSE,VLOOKUP(H4489,internet_municipalities!$B$2:$W$226,22,FALSE),"NO INTERNET")</f>
        <v>7185</v>
      </c>
      <c r="P4489" s="16">
        <f t="shared" si="285"/>
        <v>8.4481558803061935E-2</v>
      </c>
    </row>
    <row r="4490" spans="1:16" x14ac:dyDescent="0.2">
      <c r="A4490">
        <v>10688</v>
      </c>
      <c r="B4490" t="b">
        <v>0</v>
      </c>
      <c r="C4490" t="s">
        <v>1456</v>
      </c>
      <c r="D4490" t="s">
        <v>6170</v>
      </c>
      <c r="E4490">
        <v>316</v>
      </c>
      <c r="F4490" t="s">
        <v>1460</v>
      </c>
      <c r="G4490" t="b">
        <v>0</v>
      </c>
      <c r="H4490" t="str">
        <f>VLOOKUP(A4490,all_municipalities!$A$2:$M$445,2,FALSE)</f>
        <v>West Lincoln, Township of</v>
      </c>
      <c r="I4490" t="b">
        <f>VLOOKUP(A4490,all_municipalities!$A$2:$M$445,9,FALSE)</f>
        <v>1</v>
      </c>
      <c r="J4490" t="b">
        <f>VLOOKUP(A4490,all_municipalities!$A$2:$M$445,13, FALSE)</f>
        <v>0</v>
      </c>
      <c r="K4490" t="str">
        <f t="shared" si="282"/>
        <v>NONE</v>
      </c>
      <c r="L4490">
        <v>0</v>
      </c>
      <c r="M4490" t="str">
        <f t="shared" si="283"/>
        <v>10688 Councillor, Ward 1</v>
      </c>
      <c r="N4490" s="6" t="str">
        <f t="shared" si="284"/>
        <v>10688 Councillor, Ward 1</v>
      </c>
      <c r="O4490" s="15">
        <f>IF(I4490&lt;&gt;FALSE,VLOOKUP(H4490,internet_municipalities!$B$2:$W$226,22,FALSE),"NO INTERNET")</f>
        <v>7185</v>
      </c>
      <c r="P4490" s="16" t="str">
        <f t="shared" si="285"/>
        <v>Lost</v>
      </c>
    </row>
    <row r="4491" spans="1:16" x14ac:dyDescent="0.2">
      <c r="A4491">
        <v>10688</v>
      </c>
      <c r="B4491" t="b">
        <v>0</v>
      </c>
      <c r="C4491" t="s">
        <v>1456</v>
      </c>
      <c r="D4491" t="s">
        <v>6171</v>
      </c>
      <c r="E4491">
        <v>416</v>
      </c>
      <c r="F4491" t="s">
        <v>1460</v>
      </c>
      <c r="G4491" t="b">
        <v>0</v>
      </c>
      <c r="H4491" t="str">
        <f>VLOOKUP(A4491,all_municipalities!$A$2:$M$445,2,FALSE)</f>
        <v>West Lincoln, Township of</v>
      </c>
      <c r="I4491" t="b">
        <f>VLOOKUP(A4491,all_municipalities!$A$2:$M$445,9,FALSE)</f>
        <v>1</v>
      </c>
      <c r="J4491" t="b">
        <f>VLOOKUP(A4491,all_municipalities!$A$2:$M$445,13, FALSE)</f>
        <v>0</v>
      </c>
      <c r="K4491" t="str">
        <f t="shared" si="282"/>
        <v>NONE</v>
      </c>
      <c r="L4491">
        <v>0</v>
      </c>
      <c r="M4491" t="str">
        <f t="shared" si="283"/>
        <v>10688 Councillor, Ward 1</v>
      </c>
      <c r="N4491" s="6" t="str">
        <f t="shared" si="284"/>
        <v>10688 Councillor, Ward 1</v>
      </c>
      <c r="O4491" s="15">
        <f>IF(I4491&lt;&gt;FALSE,VLOOKUP(H4491,internet_municipalities!$B$2:$W$226,22,FALSE),"NO INTERNET")</f>
        <v>7185</v>
      </c>
      <c r="P4491" s="16" t="str">
        <f t="shared" si="285"/>
        <v>Lost</v>
      </c>
    </row>
    <row r="4492" spans="1:16" x14ac:dyDescent="0.2">
      <c r="A4492">
        <v>10688</v>
      </c>
      <c r="B4492" t="b">
        <v>0</v>
      </c>
      <c r="C4492" t="s">
        <v>1453</v>
      </c>
      <c r="D4492" t="s">
        <v>6172</v>
      </c>
      <c r="E4492">
        <v>529</v>
      </c>
      <c r="F4492" t="s">
        <v>1460</v>
      </c>
      <c r="G4492" t="b">
        <v>0</v>
      </c>
      <c r="H4492" t="str">
        <f>VLOOKUP(A4492,all_municipalities!$A$2:$M$445,2,FALSE)</f>
        <v>West Lincoln, Township of</v>
      </c>
      <c r="I4492" t="b">
        <f>VLOOKUP(A4492,all_municipalities!$A$2:$M$445,9,FALSE)</f>
        <v>1</v>
      </c>
      <c r="J4492" t="b">
        <f>VLOOKUP(A4492,all_municipalities!$A$2:$M$445,13, FALSE)</f>
        <v>0</v>
      </c>
      <c r="K4492" t="str">
        <f t="shared" si="282"/>
        <v>NONE</v>
      </c>
      <c r="L4492">
        <v>0</v>
      </c>
      <c r="M4492" t="str">
        <f t="shared" si="283"/>
        <v>10688 Councillor, Ward 2</v>
      </c>
      <c r="N4492" s="6" t="str">
        <f t="shared" si="284"/>
        <v>10688 Councillor, Ward 2</v>
      </c>
      <c r="O4492" s="15">
        <f>IF(I4492&lt;&gt;FALSE,VLOOKUP(H4492,internet_municipalities!$B$2:$W$226,22,FALSE),"NO INTERNET")</f>
        <v>7185</v>
      </c>
      <c r="P4492" s="16" t="str">
        <f t="shared" si="285"/>
        <v>Lost</v>
      </c>
    </row>
    <row r="4493" spans="1:16" x14ac:dyDescent="0.2">
      <c r="A4493">
        <v>10688</v>
      </c>
      <c r="B4493" t="b">
        <v>0</v>
      </c>
      <c r="C4493" t="s">
        <v>1453</v>
      </c>
      <c r="D4493" t="s">
        <v>6173</v>
      </c>
      <c r="E4493">
        <v>512</v>
      </c>
      <c r="F4493" t="s">
        <v>1460</v>
      </c>
      <c r="G4493" t="b">
        <v>0</v>
      </c>
      <c r="H4493" t="str">
        <f>VLOOKUP(A4493,all_municipalities!$A$2:$M$445,2,FALSE)</f>
        <v>West Lincoln, Township of</v>
      </c>
      <c r="I4493" t="b">
        <f>VLOOKUP(A4493,all_municipalities!$A$2:$M$445,9,FALSE)</f>
        <v>1</v>
      </c>
      <c r="J4493" t="b">
        <f>VLOOKUP(A4493,all_municipalities!$A$2:$M$445,13, FALSE)</f>
        <v>0</v>
      </c>
      <c r="K4493" t="str">
        <f t="shared" si="282"/>
        <v>NONE</v>
      </c>
      <c r="L4493">
        <v>0</v>
      </c>
      <c r="M4493" t="str">
        <f t="shared" si="283"/>
        <v>10688 Councillor, Ward 2</v>
      </c>
      <c r="N4493" s="6" t="str">
        <f t="shared" si="284"/>
        <v>10688 Councillor, Ward 2</v>
      </c>
      <c r="O4493" s="15">
        <f>IF(I4493&lt;&gt;FALSE,VLOOKUP(H4493,internet_municipalities!$B$2:$W$226,22,FALSE),"NO INTERNET")</f>
        <v>7185</v>
      </c>
      <c r="P4493" s="16" t="str">
        <f t="shared" si="285"/>
        <v>Lost</v>
      </c>
    </row>
    <row r="4494" spans="1:16" x14ac:dyDescent="0.2">
      <c r="A4494">
        <v>10688</v>
      </c>
      <c r="B4494" t="b">
        <v>0</v>
      </c>
      <c r="C4494" t="s">
        <v>1475</v>
      </c>
      <c r="D4494" t="s">
        <v>6174</v>
      </c>
      <c r="E4494">
        <v>693</v>
      </c>
      <c r="F4494" t="s">
        <v>1460</v>
      </c>
      <c r="G4494" t="b">
        <v>0</v>
      </c>
      <c r="H4494" t="str">
        <f>VLOOKUP(A4494,all_municipalities!$A$2:$M$445,2,FALSE)</f>
        <v>West Lincoln, Township of</v>
      </c>
      <c r="I4494" t="b">
        <f>VLOOKUP(A4494,all_municipalities!$A$2:$M$445,9,FALSE)</f>
        <v>1</v>
      </c>
      <c r="J4494" t="b">
        <f>VLOOKUP(A4494,all_municipalities!$A$2:$M$445,13, FALSE)</f>
        <v>0</v>
      </c>
      <c r="K4494" t="str">
        <f t="shared" si="282"/>
        <v>NONE</v>
      </c>
      <c r="L4494">
        <v>0</v>
      </c>
      <c r="M4494" t="str">
        <f t="shared" si="283"/>
        <v>10688 Councillor, Ward 3</v>
      </c>
      <c r="N4494" s="6" t="str">
        <f t="shared" si="284"/>
        <v>10688 Councillor, Ward 3</v>
      </c>
      <c r="O4494" s="15">
        <f>IF(I4494&lt;&gt;FALSE,VLOOKUP(H4494,internet_municipalities!$B$2:$W$226,22,FALSE),"NO INTERNET")</f>
        <v>7185</v>
      </c>
      <c r="P4494" s="16" t="str">
        <f t="shared" si="285"/>
        <v>Lost</v>
      </c>
    </row>
    <row r="4495" spans="1:16" x14ac:dyDescent="0.2">
      <c r="A4495">
        <v>10688</v>
      </c>
      <c r="B4495" t="b">
        <v>0</v>
      </c>
      <c r="C4495" t="s">
        <v>1475</v>
      </c>
      <c r="D4495" t="s">
        <v>6175</v>
      </c>
      <c r="E4495">
        <v>525</v>
      </c>
      <c r="F4495" t="s">
        <v>1460</v>
      </c>
      <c r="G4495" t="b">
        <v>0</v>
      </c>
      <c r="H4495" t="str">
        <f>VLOOKUP(A4495,all_municipalities!$A$2:$M$445,2,FALSE)</f>
        <v>West Lincoln, Township of</v>
      </c>
      <c r="I4495" t="b">
        <f>VLOOKUP(A4495,all_municipalities!$A$2:$M$445,9,FALSE)</f>
        <v>1</v>
      </c>
      <c r="J4495" t="b">
        <f>VLOOKUP(A4495,all_municipalities!$A$2:$M$445,13, FALSE)</f>
        <v>0</v>
      </c>
      <c r="K4495" t="str">
        <f t="shared" si="282"/>
        <v>NONE</v>
      </c>
      <c r="L4495">
        <v>0</v>
      </c>
      <c r="M4495" t="str">
        <f t="shared" si="283"/>
        <v>10688 Councillor, Ward 3</v>
      </c>
      <c r="N4495" s="6" t="str">
        <f t="shared" si="284"/>
        <v>10688 Councillor, Ward 3</v>
      </c>
      <c r="O4495" s="15">
        <f>IF(I4495&lt;&gt;FALSE,VLOOKUP(H4495,internet_municipalities!$B$2:$W$226,22,FALSE),"NO INTERNET")</f>
        <v>7185</v>
      </c>
      <c r="P4495" s="16" t="str">
        <f t="shared" si="285"/>
        <v>Lost</v>
      </c>
    </row>
    <row r="4496" spans="1:16" x14ac:dyDescent="0.2">
      <c r="A4496">
        <v>10688</v>
      </c>
      <c r="B4496" t="b">
        <v>0</v>
      </c>
      <c r="C4496" t="s">
        <v>1985</v>
      </c>
      <c r="D4496" t="s">
        <v>6176</v>
      </c>
      <c r="E4496">
        <v>2407</v>
      </c>
      <c r="F4496" t="s">
        <v>1460</v>
      </c>
      <c r="G4496" t="b">
        <v>0</v>
      </c>
      <c r="H4496" t="str">
        <f>VLOOKUP(A4496,all_municipalities!$A$2:$M$445,2,FALSE)</f>
        <v>West Lincoln, Township of</v>
      </c>
      <c r="I4496" t="b">
        <f>VLOOKUP(A4496,all_municipalities!$A$2:$M$445,9,FALSE)</f>
        <v>1</v>
      </c>
      <c r="J4496" t="b">
        <f>VLOOKUP(A4496,all_municipalities!$A$2:$M$445,13, FALSE)</f>
        <v>0</v>
      </c>
      <c r="K4496" t="str">
        <f t="shared" si="282"/>
        <v>NONE</v>
      </c>
      <c r="L4496">
        <v>0</v>
      </c>
      <c r="M4496" t="str">
        <f t="shared" si="283"/>
        <v>10688 Regional Councillor</v>
      </c>
      <c r="N4496" s="6" t="str">
        <f t="shared" si="284"/>
        <v>10688 Regional Councillor</v>
      </c>
      <c r="O4496" s="15">
        <f>IF(I4496&lt;&gt;FALSE,VLOOKUP(H4496,internet_municipalities!$B$2:$W$226,22,FALSE),"NO INTERNET")</f>
        <v>7185</v>
      </c>
      <c r="P4496" s="16" t="str">
        <f t="shared" si="285"/>
        <v>Lost</v>
      </c>
    </row>
    <row r="4497" spans="1:16" x14ac:dyDescent="0.2">
      <c r="A4497">
        <v>17918</v>
      </c>
      <c r="B4497" t="b">
        <v>1</v>
      </c>
      <c r="C4497" t="s">
        <v>1716</v>
      </c>
      <c r="D4497" t="s">
        <v>6177</v>
      </c>
      <c r="E4497" t="s">
        <v>461</v>
      </c>
      <c r="F4497" t="s">
        <v>461</v>
      </c>
      <c r="G4497" t="b">
        <v>0</v>
      </c>
      <c r="H4497" t="str">
        <f>VLOOKUP(A4497,all_municipalities!$A$2:$M$445,2,FALSE)</f>
        <v>West Nipissing, Municipality of</v>
      </c>
      <c r="I4497" t="b">
        <f>VLOOKUP(A4497,all_municipalities!$A$2:$M$445,9,FALSE)</f>
        <v>0</v>
      </c>
      <c r="J4497" t="b">
        <f>VLOOKUP(A4497,all_municipalities!$A$2:$M$445,13, FALSE)</f>
        <v>0</v>
      </c>
      <c r="K4497" t="str">
        <f t="shared" si="282"/>
        <v>NONE</v>
      </c>
      <c r="L4497">
        <v>0</v>
      </c>
      <c r="M4497" t="str">
        <f t="shared" si="283"/>
        <v>17918 Councillor, Ward 8</v>
      </c>
      <c r="N4497" s="6" t="str">
        <f t="shared" si="284"/>
        <v/>
      </c>
      <c r="O4497" s="15" t="str">
        <f>IF(I4497&lt;&gt;FALSE,VLOOKUP(H4497,internet_municipalities!$B$2:$W$226,22,FALSE),"NO INTERNET")</f>
        <v>NO INTERNET</v>
      </c>
      <c r="P4497" s="16" t="str">
        <f t="shared" si="285"/>
        <v>NO INTERNET</v>
      </c>
    </row>
    <row r="4498" spans="1:16" x14ac:dyDescent="0.2">
      <c r="A4498">
        <v>17918</v>
      </c>
      <c r="B4498" t="b">
        <v>1</v>
      </c>
      <c r="C4498" t="s">
        <v>1718</v>
      </c>
      <c r="D4498" t="s">
        <v>6178</v>
      </c>
      <c r="E4498">
        <v>445</v>
      </c>
      <c r="F4498">
        <v>278</v>
      </c>
      <c r="G4498" t="b">
        <v>0</v>
      </c>
      <c r="H4498" t="str">
        <f>VLOOKUP(A4498,all_municipalities!$A$2:$M$445,2,FALSE)</f>
        <v>West Nipissing, Municipality of</v>
      </c>
      <c r="I4498" t="b">
        <f>VLOOKUP(A4498,all_municipalities!$A$2:$M$445,9,FALSE)</f>
        <v>0</v>
      </c>
      <c r="J4498" t="b">
        <f>VLOOKUP(A4498,all_municipalities!$A$2:$M$445,13, FALSE)</f>
        <v>0</v>
      </c>
      <c r="K4498" t="str">
        <f t="shared" si="282"/>
        <v>NONE</v>
      </c>
      <c r="L4498">
        <v>0</v>
      </c>
      <c r="M4498" t="str">
        <f t="shared" si="283"/>
        <v>17918 Councillor, Ward 7</v>
      </c>
      <c r="N4498" s="6" t="str">
        <f t="shared" si="284"/>
        <v/>
      </c>
      <c r="O4498" s="15" t="str">
        <f>IF(I4498&lt;&gt;FALSE,VLOOKUP(H4498,internet_municipalities!$B$2:$W$226,22,FALSE),"NO INTERNET")</f>
        <v>NO INTERNET</v>
      </c>
      <c r="P4498" s="16" t="str">
        <f t="shared" si="285"/>
        <v>NO INTERNET</v>
      </c>
    </row>
    <row r="4499" spans="1:16" x14ac:dyDescent="0.2">
      <c r="A4499">
        <v>17918</v>
      </c>
      <c r="B4499" t="b">
        <v>1</v>
      </c>
      <c r="C4499" t="s">
        <v>1720</v>
      </c>
      <c r="D4499" t="s">
        <v>6179</v>
      </c>
      <c r="E4499">
        <v>388</v>
      </c>
      <c r="F4499">
        <v>93</v>
      </c>
      <c r="G4499" t="b">
        <v>0</v>
      </c>
      <c r="H4499" t="str">
        <f>VLOOKUP(A4499,all_municipalities!$A$2:$M$445,2,FALSE)</f>
        <v>West Nipissing, Municipality of</v>
      </c>
      <c r="I4499" t="b">
        <f>VLOOKUP(A4499,all_municipalities!$A$2:$M$445,9,FALSE)</f>
        <v>0</v>
      </c>
      <c r="J4499" t="b">
        <f>VLOOKUP(A4499,all_municipalities!$A$2:$M$445,13, FALSE)</f>
        <v>0</v>
      </c>
      <c r="K4499" t="str">
        <f t="shared" si="282"/>
        <v>NONE</v>
      </c>
      <c r="L4499">
        <v>0</v>
      </c>
      <c r="M4499" t="str">
        <f t="shared" si="283"/>
        <v>17918 Councillor, Ward 6</v>
      </c>
      <c r="N4499" s="6" t="str">
        <f t="shared" si="284"/>
        <v/>
      </c>
      <c r="O4499" s="15" t="str">
        <f>IF(I4499&lt;&gt;FALSE,VLOOKUP(H4499,internet_municipalities!$B$2:$W$226,22,FALSE),"NO INTERNET")</f>
        <v>NO INTERNET</v>
      </c>
      <c r="P4499" s="16" t="str">
        <f t="shared" si="285"/>
        <v>NO INTERNET</v>
      </c>
    </row>
    <row r="4500" spans="1:16" x14ac:dyDescent="0.2">
      <c r="A4500">
        <v>17918</v>
      </c>
      <c r="B4500" t="b">
        <v>1</v>
      </c>
      <c r="C4500" t="s">
        <v>1473</v>
      </c>
      <c r="D4500" t="s">
        <v>6180</v>
      </c>
      <c r="E4500">
        <v>234</v>
      </c>
      <c r="F4500">
        <v>12</v>
      </c>
      <c r="G4500" t="b">
        <v>0</v>
      </c>
      <c r="H4500" t="str">
        <f>VLOOKUP(A4500,all_municipalities!$A$2:$M$445,2,FALSE)</f>
        <v>West Nipissing, Municipality of</v>
      </c>
      <c r="I4500" t="b">
        <f>VLOOKUP(A4500,all_municipalities!$A$2:$M$445,9,FALSE)</f>
        <v>0</v>
      </c>
      <c r="J4500" t="b">
        <f>VLOOKUP(A4500,all_municipalities!$A$2:$M$445,13, FALSE)</f>
        <v>0</v>
      </c>
      <c r="K4500" t="str">
        <f t="shared" si="282"/>
        <v>NONE</v>
      </c>
      <c r="L4500">
        <v>0</v>
      </c>
      <c r="M4500" t="str">
        <f t="shared" si="283"/>
        <v>17918 Councillor, Ward 5</v>
      </c>
      <c r="N4500" s="6" t="str">
        <f t="shared" si="284"/>
        <v/>
      </c>
      <c r="O4500" s="15" t="str">
        <f>IF(I4500&lt;&gt;FALSE,VLOOKUP(H4500,internet_municipalities!$B$2:$W$226,22,FALSE),"NO INTERNET")</f>
        <v>NO INTERNET</v>
      </c>
      <c r="P4500" s="16" t="str">
        <f t="shared" si="285"/>
        <v>NO INTERNET</v>
      </c>
    </row>
    <row r="4501" spans="1:16" x14ac:dyDescent="0.2">
      <c r="A4501">
        <v>17918</v>
      </c>
      <c r="B4501" t="b">
        <v>1</v>
      </c>
      <c r="C4501" t="s">
        <v>1471</v>
      </c>
      <c r="D4501" t="s">
        <v>6181</v>
      </c>
      <c r="E4501">
        <v>868</v>
      </c>
      <c r="F4501">
        <v>625</v>
      </c>
      <c r="G4501" t="b">
        <v>0</v>
      </c>
      <c r="H4501" t="str">
        <f>VLOOKUP(A4501,all_municipalities!$A$2:$M$445,2,FALSE)</f>
        <v>West Nipissing, Municipality of</v>
      </c>
      <c r="I4501" t="b">
        <f>VLOOKUP(A4501,all_municipalities!$A$2:$M$445,9,FALSE)</f>
        <v>0</v>
      </c>
      <c r="J4501" t="b">
        <f>VLOOKUP(A4501,all_municipalities!$A$2:$M$445,13, FALSE)</f>
        <v>0</v>
      </c>
      <c r="K4501" t="str">
        <f t="shared" si="282"/>
        <v>NONE</v>
      </c>
      <c r="L4501">
        <v>0</v>
      </c>
      <c r="M4501" t="str">
        <f t="shared" si="283"/>
        <v>17918 Councillor, Ward 4</v>
      </c>
      <c r="N4501" s="6" t="str">
        <f t="shared" si="284"/>
        <v/>
      </c>
      <c r="O4501" s="15" t="str">
        <f>IF(I4501&lt;&gt;FALSE,VLOOKUP(H4501,internet_municipalities!$B$2:$W$226,22,FALSE),"NO INTERNET")</f>
        <v>NO INTERNET</v>
      </c>
      <c r="P4501" s="16" t="str">
        <f t="shared" si="285"/>
        <v>NO INTERNET</v>
      </c>
    </row>
    <row r="4502" spans="1:16" x14ac:dyDescent="0.2">
      <c r="A4502">
        <v>17918</v>
      </c>
      <c r="B4502" t="b">
        <v>1</v>
      </c>
      <c r="C4502" t="s">
        <v>1475</v>
      </c>
      <c r="D4502" t="s">
        <v>6182</v>
      </c>
      <c r="E4502">
        <v>711</v>
      </c>
      <c r="F4502">
        <v>470</v>
      </c>
      <c r="G4502" t="b">
        <v>0</v>
      </c>
      <c r="H4502" t="str">
        <f>VLOOKUP(A4502,all_municipalities!$A$2:$M$445,2,FALSE)</f>
        <v>West Nipissing, Municipality of</v>
      </c>
      <c r="I4502" t="b">
        <f>VLOOKUP(A4502,all_municipalities!$A$2:$M$445,9,FALSE)</f>
        <v>0</v>
      </c>
      <c r="J4502" t="b">
        <f>VLOOKUP(A4502,all_municipalities!$A$2:$M$445,13, FALSE)</f>
        <v>0</v>
      </c>
      <c r="K4502" t="str">
        <f t="shared" si="282"/>
        <v>NONE</v>
      </c>
      <c r="L4502">
        <v>0</v>
      </c>
      <c r="M4502" t="str">
        <f t="shared" si="283"/>
        <v>17918 Councillor, Ward 3</v>
      </c>
      <c r="N4502" s="6" t="str">
        <f t="shared" si="284"/>
        <v/>
      </c>
      <c r="O4502" s="15" t="str">
        <f>IF(I4502&lt;&gt;FALSE,VLOOKUP(H4502,internet_municipalities!$B$2:$W$226,22,FALSE),"NO INTERNET")</f>
        <v>NO INTERNET</v>
      </c>
      <c r="P4502" s="16" t="str">
        <f t="shared" si="285"/>
        <v>NO INTERNET</v>
      </c>
    </row>
    <row r="4503" spans="1:16" x14ac:dyDescent="0.2">
      <c r="A4503">
        <v>17918</v>
      </c>
      <c r="B4503" t="b">
        <v>1</v>
      </c>
      <c r="C4503" t="s">
        <v>1453</v>
      </c>
      <c r="D4503" t="s">
        <v>6183</v>
      </c>
      <c r="E4503">
        <v>909</v>
      </c>
      <c r="F4503">
        <v>523</v>
      </c>
      <c r="G4503" t="b">
        <v>0</v>
      </c>
      <c r="H4503" t="str">
        <f>VLOOKUP(A4503,all_municipalities!$A$2:$M$445,2,FALSE)</f>
        <v>West Nipissing, Municipality of</v>
      </c>
      <c r="I4503" t="b">
        <f>VLOOKUP(A4503,all_municipalities!$A$2:$M$445,9,FALSE)</f>
        <v>0</v>
      </c>
      <c r="J4503" t="b">
        <f>VLOOKUP(A4503,all_municipalities!$A$2:$M$445,13, FALSE)</f>
        <v>0</v>
      </c>
      <c r="K4503" t="str">
        <f t="shared" si="282"/>
        <v>NONE</v>
      </c>
      <c r="L4503">
        <v>0</v>
      </c>
      <c r="M4503" t="str">
        <f t="shared" si="283"/>
        <v>17918 Councillor, Ward 2</v>
      </c>
      <c r="N4503" s="6" t="str">
        <f t="shared" si="284"/>
        <v/>
      </c>
      <c r="O4503" s="15" t="str">
        <f>IF(I4503&lt;&gt;FALSE,VLOOKUP(H4503,internet_municipalities!$B$2:$W$226,22,FALSE),"NO INTERNET")</f>
        <v>NO INTERNET</v>
      </c>
      <c r="P4503" s="16" t="str">
        <f t="shared" si="285"/>
        <v>NO INTERNET</v>
      </c>
    </row>
    <row r="4504" spans="1:16" x14ac:dyDescent="0.2">
      <c r="A4504">
        <v>17918</v>
      </c>
      <c r="B4504" t="b">
        <v>1</v>
      </c>
      <c r="C4504" t="s">
        <v>1456</v>
      </c>
      <c r="D4504" t="s">
        <v>6184</v>
      </c>
      <c r="E4504">
        <v>768</v>
      </c>
      <c r="F4504">
        <v>592</v>
      </c>
      <c r="G4504" t="b">
        <v>0</v>
      </c>
      <c r="H4504" t="str">
        <f>VLOOKUP(A4504,all_municipalities!$A$2:$M$445,2,FALSE)</f>
        <v>West Nipissing, Municipality of</v>
      </c>
      <c r="I4504" t="b">
        <f>VLOOKUP(A4504,all_municipalities!$A$2:$M$445,9,FALSE)</f>
        <v>0</v>
      </c>
      <c r="J4504" t="b">
        <f>VLOOKUP(A4504,all_municipalities!$A$2:$M$445,13, FALSE)</f>
        <v>0</v>
      </c>
      <c r="K4504" t="str">
        <f t="shared" si="282"/>
        <v>NONE</v>
      </c>
      <c r="L4504">
        <v>0</v>
      </c>
      <c r="M4504" t="str">
        <f t="shared" si="283"/>
        <v>17918 Councillor, Ward 1</v>
      </c>
      <c r="N4504" s="6" t="str">
        <f t="shared" si="284"/>
        <v/>
      </c>
      <c r="O4504" s="15" t="str">
        <f>IF(I4504&lt;&gt;FALSE,VLOOKUP(H4504,internet_municipalities!$B$2:$W$226,22,FALSE),"NO INTERNET")</f>
        <v>NO INTERNET</v>
      </c>
      <c r="P4504" s="16" t="str">
        <f t="shared" si="285"/>
        <v>NO INTERNET</v>
      </c>
    </row>
    <row r="4505" spans="1:16" x14ac:dyDescent="0.2">
      <c r="A4505">
        <v>17918</v>
      </c>
      <c r="B4505" t="b">
        <v>0</v>
      </c>
      <c r="C4505" t="s">
        <v>1456</v>
      </c>
      <c r="D4505" t="s">
        <v>6185</v>
      </c>
      <c r="E4505">
        <v>176</v>
      </c>
      <c r="F4505" t="s">
        <v>1460</v>
      </c>
      <c r="G4505" t="b">
        <v>0</v>
      </c>
      <c r="H4505" t="str">
        <f>VLOOKUP(A4505,all_municipalities!$A$2:$M$445,2,FALSE)</f>
        <v>West Nipissing, Municipality of</v>
      </c>
      <c r="I4505" t="b">
        <f>VLOOKUP(A4505,all_municipalities!$A$2:$M$445,9,FALSE)</f>
        <v>0</v>
      </c>
      <c r="J4505" t="b">
        <f>VLOOKUP(A4505,all_municipalities!$A$2:$M$445,13, FALSE)</f>
        <v>0</v>
      </c>
      <c r="K4505" t="str">
        <f t="shared" si="282"/>
        <v>NONE</v>
      </c>
      <c r="L4505">
        <v>0</v>
      </c>
      <c r="M4505" t="str">
        <f t="shared" si="283"/>
        <v>17918 Councillor, Ward 1</v>
      </c>
      <c r="N4505" s="6" t="str">
        <f t="shared" si="284"/>
        <v/>
      </c>
      <c r="O4505" s="15" t="str">
        <f>IF(I4505&lt;&gt;FALSE,VLOOKUP(H4505,internet_municipalities!$B$2:$W$226,22,FALSE),"NO INTERNET")</f>
        <v>NO INTERNET</v>
      </c>
      <c r="P4505" s="16" t="str">
        <f t="shared" si="285"/>
        <v>NO INTERNET</v>
      </c>
    </row>
    <row r="4506" spans="1:16" x14ac:dyDescent="0.2">
      <c r="A4506">
        <v>17918</v>
      </c>
      <c r="B4506" t="b">
        <v>0</v>
      </c>
      <c r="C4506" t="s">
        <v>1453</v>
      </c>
      <c r="D4506" t="s">
        <v>6186</v>
      </c>
      <c r="E4506">
        <v>386</v>
      </c>
      <c r="F4506" t="s">
        <v>1460</v>
      </c>
      <c r="G4506" t="b">
        <v>0</v>
      </c>
      <c r="H4506" t="str">
        <f>VLOOKUP(A4506,all_municipalities!$A$2:$M$445,2,FALSE)</f>
        <v>West Nipissing, Municipality of</v>
      </c>
      <c r="I4506" t="b">
        <f>VLOOKUP(A4506,all_municipalities!$A$2:$M$445,9,FALSE)</f>
        <v>0</v>
      </c>
      <c r="J4506" t="b">
        <f>VLOOKUP(A4506,all_municipalities!$A$2:$M$445,13, FALSE)</f>
        <v>0</v>
      </c>
      <c r="K4506" t="str">
        <f t="shared" si="282"/>
        <v>NONE</v>
      </c>
      <c r="L4506">
        <v>0</v>
      </c>
      <c r="M4506" t="str">
        <f t="shared" si="283"/>
        <v>17918 Councillor, Ward 2</v>
      </c>
      <c r="N4506" s="6" t="str">
        <f t="shared" si="284"/>
        <v/>
      </c>
      <c r="O4506" s="15" t="str">
        <f>IF(I4506&lt;&gt;FALSE,VLOOKUP(H4506,internet_municipalities!$B$2:$W$226,22,FALSE),"NO INTERNET")</f>
        <v>NO INTERNET</v>
      </c>
      <c r="P4506" s="16" t="str">
        <f t="shared" si="285"/>
        <v>NO INTERNET</v>
      </c>
    </row>
    <row r="4507" spans="1:16" x14ac:dyDescent="0.2">
      <c r="A4507">
        <v>17918</v>
      </c>
      <c r="B4507" t="b">
        <v>0</v>
      </c>
      <c r="C4507" t="s">
        <v>1475</v>
      </c>
      <c r="D4507" t="s">
        <v>2484</v>
      </c>
      <c r="E4507">
        <v>241</v>
      </c>
      <c r="F4507" t="s">
        <v>1460</v>
      </c>
      <c r="G4507" t="b">
        <v>0</v>
      </c>
      <c r="H4507" t="str">
        <f>VLOOKUP(A4507,all_municipalities!$A$2:$M$445,2,FALSE)</f>
        <v>West Nipissing, Municipality of</v>
      </c>
      <c r="I4507" t="b">
        <f>VLOOKUP(A4507,all_municipalities!$A$2:$M$445,9,FALSE)</f>
        <v>0</v>
      </c>
      <c r="J4507" t="b">
        <f>VLOOKUP(A4507,all_municipalities!$A$2:$M$445,13, FALSE)</f>
        <v>0</v>
      </c>
      <c r="K4507" t="str">
        <f t="shared" si="282"/>
        <v>NONE</v>
      </c>
      <c r="L4507">
        <v>0</v>
      </c>
      <c r="M4507" t="str">
        <f t="shared" si="283"/>
        <v>17918 Councillor, Ward 3</v>
      </c>
      <c r="N4507" s="6" t="str">
        <f t="shared" si="284"/>
        <v/>
      </c>
      <c r="O4507" s="15" t="str">
        <f>IF(I4507&lt;&gt;FALSE,VLOOKUP(H4507,internet_municipalities!$B$2:$W$226,22,FALSE),"NO INTERNET")</f>
        <v>NO INTERNET</v>
      </c>
      <c r="P4507" s="16" t="str">
        <f t="shared" si="285"/>
        <v>NO INTERNET</v>
      </c>
    </row>
    <row r="4508" spans="1:16" x14ac:dyDescent="0.2">
      <c r="A4508">
        <v>17918</v>
      </c>
      <c r="B4508" t="b">
        <v>0</v>
      </c>
      <c r="C4508" t="s">
        <v>1471</v>
      </c>
      <c r="D4508" t="s">
        <v>6187</v>
      </c>
      <c r="E4508">
        <v>243</v>
      </c>
      <c r="F4508" t="s">
        <v>1460</v>
      </c>
      <c r="G4508" t="b">
        <v>0</v>
      </c>
      <c r="H4508" t="str">
        <f>VLOOKUP(A4508,all_municipalities!$A$2:$M$445,2,FALSE)</f>
        <v>West Nipissing, Municipality of</v>
      </c>
      <c r="I4508" t="b">
        <f>VLOOKUP(A4508,all_municipalities!$A$2:$M$445,9,FALSE)</f>
        <v>0</v>
      </c>
      <c r="J4508" t="b">
        <f>VLOOKUP(A4508,all_municipalities!$A$2:$M$445,13, FALSE)</f>
        <v>0</v>
      </c>
      <c r="K4508" t="str">
        <f t="shared" si="282"/>
        <v>NONE</v>
      </c>
      <c r="L4508">
        <v>0</v>
      </c>
      <c r="M4508" t="str">
        <f t="shared" si="283"/>
        <v>17918 Councillor, Ward 4</v>
      </c>
      <c r="N4508" s="6" t="str">
        <f t="shared" si="284"/>
        <v/>
      </c>
      <c r="O4508" s="15" t="str">
        <f>IF(I4508&lt;&gt;FALSE,VLOOKUP(H4508,internet_municipalities!$B$2:$W$226,22,FALSE),"NO INTERNET")</f>
        <v>NO INTERNET</v>
      </c>
      <c r="P4508" s="16" t="str">
        <f t="shared" si="285"/>
        <v>NO INTERNET</v>
      </c>
    </row>
    <row r="4509" spans="1:16" x14ac:dyDescent="0.2">
      <c r="A4509">
        <v>17918</v>
      </c>
      <c r="B4509" t="b">
        <v>0</v>
      </c>
      <c r="C4509" t="s">
        <v>1473</v>
      </c>
      <c r="D4509" t="s">
        <v>6188</v>
      </c>
      <c r="E4509">
        <v>64</v>
      </c>
      <c r="F4509" t="s">
        <v>1460</v>
      </c>
      <c r="G4509" t="b">
        <v>0</v>
      </c>
      <c r="H4509" t="str">
        <f>VLOOKUP(A4509,all_municipalities!$A$2:$M$445,2,FALSE)</f>
        <v>West Nipissing, Municipality of</v>
      </c>
      <c r="I4509" t="b">
        <f>VLOOKUP(A4509,all_municipalities!$A$2:$M$445,9,FALSE)</f>
        <v>0</v>
      </c>
      <c r="J4509" t="b">
        <f>VLOOKUP(A4509,all_municipalities!$A$2:$M$445,13, FALSE)</f>
        <v>0</v>
      </c>
      <c r="K4509" t="str">
        <f t="shared" si="282"/>
        <v>NONE</v>
      </c>
      <c r="L4509">
        <v>0</v>
      </c>
      <c r="M4509" t="str">
        <f t="shared" si="283"/>
        <v>17918 Councillor, Ward 5</v>
      </c>
      <c r="N4509" s="6" t="str">
        <f t="shared" si="284"/>
        <v/>
      </c>
      <c r="O4509" s="15" t="str">
        <f>IF(I4509&lt;&gt;FALSE,VLOOKUP(H4509,internet_municipalities!$B$2:$W$226,22,FALSE),"NO INTERNET")</f>
        <v>NO INTERNET</v>
      </c>
      <c r="P4509" s="16" t="str">
        <f t="shared" si="285"/>
        <v>NO INTERNET</v>
      </c>
    </row>
    <row r="4510" spans="1:16" x14ac:dyDescent="0.2">
      <c r="A4510">
        <v>17918</v>
      </c>
      <c r="B4510" t="b">
        <v>0</v>
      </c>
      <c r="C4510" t="s">
        <v>1473</v>
      </c>
      <c r="D4510" t="s">
        <v>6189</v>
      </c>
      <c r="E4510">
        <v>222</v>
      </c>
      <c r="F4510" t="s">
        <v>1460</v>
      </c>
      <c r="G4510" t="b">
        <v>0</v>
      </c>
      <c r="H4510" t="str">
        <f>VLOOKUP(A4510,all_municipalities!$A$2:$M$445,2,FALSE)</f>
        <v>West Nipissing, Municipality of</v>
      </c>
      <c r="I4510" t="b">
        <f>VLOOKUP(A4510,all_municipalities!$A$2:$M$445,9,FALSE)</f>
        <v>0</v>
      </c>
      <c r="J4510" t="b">
        <f>VLOOKUP(A4510,all_municipalities!$A$2:$M$445,13, FALSE)</f>
        <v>0</v>
      </c>
      <c r="K4510" t="str">
        <f t="shared" si="282"/>
        <v>NONE</v>
      </c>
      <c r="L4510">
        <v>0</v>
      </c>
      <c r="M4510" t="str">
        <f t="shared" si="283"/>
        <v>17918 Councillor, Ward 5</v>
      </c>
      <c r="N4510" s="6" t="str">
        <f t="shared" si="284"/>
        <v/>
      </c>
      <c r="O4510" s="15" t="str">
        <f>IF(I4510&lt;&gt;FALSE,VLOOKUP(H4510,internet_municipalities!$B$2:$W$226,22,FALSE),"NO INTERNET")</f>
        <v>NO INTERNET</v>
      </c>
      <c r="P4510" s="16" t="str">
        <f t="shared" si="285"/>
        <v>NO INTERNET</v>
      </c>
    </row>
    <row r="4511" spans="1:16" x14ac:dyDescent="0.2">
      <c r="A4511">
        <v>17918</v>
      </c>
      <c r="B4511" t="b">
        <v>0</v>
      </c>
      <c r="C4511" t="s">
        <v>1720</v>
      </c>
      <c r="D4511" t="s">
        <v>6190</v>
      </c>
      <c r="E4511">
        <v>295</v>
      </c>
      <c r="F4511" t="s">
        <v>1460</v>
      </c>
      <c r="G4511" t="b">
        <v>0</v>
      </c>
      <c r="H4511" t="str">
        <f>VLOOKUP(A4511,all_municipalities!$A$2:$M$445,2,FALSE)</f>
        <v>West Nipissing, Municipality of</v>
      </c>
      <c r="I4511" t="b">
        <f>VLOOKUP(A4511,all_municipalities!$A$2:$M$445,9,FALSE)</f>
        <v>0</v>
      </c>
      <c r="J4511" t="b">
        <f>VLOOKUP(A4511,all_municipalities!$A$2:$M$445,13, FALSE)</f>
        <v>0</v>
      </c>
      <c r="K4511" t="str">
        <f t="shared" si="282"/>
        <v>NONE</v>
      </c>
      <c r="L4511">
        <v>0</v>
      </c>
      <c r="M4511" t="str">
        <f t="shared" si="283"/>
        <v>17918 Councillor, Ward 6</v>
      </c>
      <c r="N4511" s="6" t="str">
        <f t="shared" si="284"/>
        <v/>
      </c>
      <c r="O4511" s="15" t="str">
        <f>IF(I4511&lt;&gt;FALSE,VLOOKUP(H4511,internet_municipalities!$B$2:$W$226,22,FALSE),"NO INTERNET")</f>
        <v>NO INTERNET</v>
      </c>
      <c r="P4511" s="16" t="str">
        <f t="shared" si="285"/>
        <v>NO INTERNET</v>
      </c>
    </row>
    <row r="4512" spans="1:16" x14ac:dyDescent="0.2">
      <c r="A4512">
        <v>17918</v>
      </c>
      <c r="B4512" t="b">
        <v>0</v>
      </c>
      <c r="C4512" t="s">
        <v>1718</v>
      </c>
      <c r="D4512" t="s">
        <v>6191</v>
      </c>
      <c r="E4512">
        <v>167</v>
      </c>
      <c r="F4512" t="s">
        <v>1460</v>
      </c>
      <c r="G4512" t="b">
        <v>0</v>
      </c>
      <c r="H4512" t="str">
        <f>VLOOKUP(A4512,all_municipalities!$A$2:$M$445,2,FALSE)</f>
        <v>West Nipissing, Municipality of</v>
      </c>
      <c r="I4512" t="b">
        <f>VLOOKUP(A4512,all_municipalities!$A$2:$M$445,9,FALSE)</f>
        <v>0</v>
      </c>
      <c r="J4512" t="b">
        <f>VLOOKUP(A4512,all_municipalities!$A$2:$M$445,13, FALSE)</f>
        <v>0</v>
      </c>
      <c r="K4512" t="str">
        <f t="shared" si="282"/>
        <v>NONE</v>
      </c>
      <c r="L4512">
        <v>0</v>
      </c>
      <c r="M4512" t="str">
        <f t="shared" si="283"/>
        <v>17918 Councillor, Ward 7</v>
      </c>
      <c r="N4512" s="6" t="str">
        <f t="shared" si="284"/>
        <v/>
      </c>
      <c r="O4512" s="15" t="str">
        <f>IF(I4512&lt;&gt;FALSE,VLOOKUP(H4512,internet_municipalities!$B$2:$W$226,22,FALSE),"NO INTERNET")</f>
        <v>NO INTERNET</v>
      </c>
      <c r="P4512" s="16" t="str">
        <f t="shared" si="285"/>
        <v>NO INTERNET</v>
      </c>
    </row>
    <row r="4513" spans="1:16" x14ac:dyDescent="0.2">
      <c r="A4513">
        <v>10808</v>
      </c>
      <c r="B4513" t="b">
        <v>1</v>
      </c>
      <c r="C4513" t="s">
        <v>1463</v>
      </c>
      <c r="D4513" t="s">
        <v>6211</v>
      </c>
      <c r="E4513">
        <v>341</v>
      </c>
      <c r="F4513">
        <v>156</v>
      </c>
      <c r="G4513" t="b">
        <v>0</v>
      </c>
      <c r="H4513" t="str">
        <f>VLOOKUP(A4513,all_municipalities!$A$2:$M$445,2,FALSE)</f>
        <v>Westport, Village of</v>
      </c>
      <c r="I4513" t="b">
        <f>VLOOKUP(A4513,all_municipalities!$A$2:$M$445,9,FALSE)</f>
        <v>0</v>
      </c>
      <c r="J4513" t="b">
        <f>VLOOKUP(A4513,all_municipalities!$A$2:$M$445,13, FALSE)</f>
        <v>0</v>
      </c>
      <c r="K4513" t="str">
        <f t="shared" si="282"/>
        <v>NONE</v>
      </c>
      <c r="L4513">
        <v>0</v>
      </c>
      <c r="M4513" t="str">
        <f t="shared" si="283"/>
        <v>10808 Councillor</v>
      </c>
      <c r="N4513" s="6" t="str">
        <f t="shared" si="284"/>
        <v/>
      </c>
      <c r="O4513" s="15" t="str">
        <f>IF(I4513&lt;&gt;FALSE,VLOOKUP(H4513,internet_municipalities!$B$2:$W$226,22,FALSE),"NO INTERNET")</f>
        <v>NO INTERNET</v>
      </c>
      <c r="P4513" s="16" t="str">
        <f t="shared" si="285"/>
        <v>NO INTERNET</v>
      </c>
    </row>
    <row r="4514" spans="1:16" x14ac:dyDescent="0.2">
      <c r="A4514">
        <v>10808</v>
      </c>
      <c r="B4514" t="b">
        <v>1</v>
      </c>
      <c r="C4514" t="s">
        <v>1463</v>
      </c>
      <c r="D4514" t="s">
        <v>6212</v>
      </c>
      <c r="E4514">
        <v>357</v>
      </c>
      <c r="F4514">
        <v>172</v>
      </c>
      <c r="G4514" t="b">
        <v>0</v>
      </c>
      <c r="H4514" t="str">
        <f>VLOOKUP(A4514,all_municipalities!$A$2:$M$445,2,FALSE)</f>
        <v>Westport, Village of</v>
      </c>
      <c r="I4514" t="b">
        <f>VLOOKUP(A4514,all_municipalities!$A$2:$M$445,9,FALSE)</f>
        <v>0</v>
      </c>
      <c r="J4514" t="b">
        <f>VLOOKUP(A4514,all_municipalities!$A$2:$M$445,13, FALSE)</f>
        <v>0</v>
      </c>
      <c r="K4514" t="str">
        <f t="shared" si="282"/>
        <v>NONE</v>
      </c>
      <c r="L4514">
        <v>0</v>
      </c>
      <c r="M4514" t="str">
        <f t="shared" si="283"/>
        <v>10808 Councillor</v>
      </c>
      <c r="N4514" s="6" t="str">
        <f t="shared" si="284"/>
        <v/>
      </c>
      <c r="O4514" s="15" t="str">
        <f>IF(I4514&lt;&gt;FALSE,VLOOKUP(H4514,internet_municipalities!$B$2:$W$226,22,FALSE),"NO INTERNET")</f>
        <v>NO INTERNET</v>
      </c>
      <c r="P4514" s="16" t="str">
        <f t="shared" si="285"/>
        <v>NO INTERNET</v>
      </c>
    </row>
    <row r="4515" spans="1:16" x14ac:dyDescent="0.2">
      <c r="A4515">
        <v>10808</v>
      </c>
      <c r="B4515" t="b">
        <v>1</v>
      </c>
      <c r="C4515" t="s">
        <v>1463</v>
      </c>
      <c r="D4515" t="s">
        <v>6213</v>
      </c>
      <c r="E4515">
        <v>277</v>
      </c>
      <c r="F4515">
        <v>92</v>
      </c>
      <c r="G4515" t="b">
        <v>0</v>
      </c>
      <c r="H4515" t="str">
        <f>VLOOKUP(A4515,all_municipalities!$A$2:$M$445,2,FALSE)</f>
        <v>Westport, Village of</v>
      </c>
      <c r="I4515" t="b">
        <f>VLOOKUP(A4515,all_municipalities!$A$2:$M$445,9,FALSE)</f>
        <v>0</v>
      </c>
      <c r="J4515" t="b">
        <f>VLOOKUP(A4515,all_municipalities!$A$2:$M$445,13, FALSE)</f>
        <v>0</v>
      </c>
      <c r="K4515" t="str">
        <f t="shared" si="282"/>
        <v>NONE</v>
      </c>
      <c r="L4515">
        <v>0</v>
      </c>
      <c r="M4515" t="str">
        <f t="shared" si="283"/>
        <v>10808 Councillor</v>
      </c>
      <c r="N4515" s="6" t="str">
        <f t="shared" si="284"/>
        <v/>
      </c>
      <c r="O4515" s="15" t="str">
        <f>IF(I4515&lt;&gt;FALSE,VLOOKUP(H4515,internet_municipalities!$B$2:$W$226,22,FALSE),"NO INTERNET")</f>
        <v>NO INTERNET</v>
      </c>
      <c r="P4515" s="16" t="str">
        <f t="shared" si="285"/>
        <v>NO INTERNET</v>
      </c>
    </row>
    <row r="4516" spans="1:16" x14ac:dyDescent="0.2">
      <c r="A4516">
        <v>10808</v>
      </c>
      <c r="B4516" t="b">
        <v>1</v>
      </c>
      <c r="C4516" t="s">
        <v>1463</v>
      </c>
      <c r="D4516" t="s">
        <v>6214</v>
      </c>
      <c r="E4516">
        <v>258</v>
      </c>
      <c r="F4516">
        <v>73</v>
      </c>
      <c r="G4516" t="b">
        <v>0</v>
      </c>
      <c r="H4516" t="str">
        <f>VLOOKUP(A4516,all_municipalities!$A$2:$M$445,2,FALSE)</f>
        <v>Westport, Village of</v>
      </c>
      <c r="I4516" t="b">
        <f>VLOOKUP(A4516,all_municipalities!$A$2:$M$445,9,FALSE)</f>
        <v>0</v>
      </c>
      <c r="J4516" t="b">
        <f>VLOOKUP(A4516,all_municipalities!$A$2:$M$445,13, FALSE)</f>
        <v>0</v>
      </c>
      <c r="K4516" t="str">
        <f t="shared" si="282"/>
        <v>NONE</v>
      </c>
      <c r="L4516">
        <v>0</v>
      </c>
      <c r="M4516" t="str">
        <f t="shared" si="283"/>
        <v>10808 Councillor</v>
      </c>
      <c r="N4516" s="6" t="str">
        <f t="shared" si="284"/>
        <v/>
      </c>
      <c r="O4516" s="15" t="str">
        <f>IF(I4516&lt;&gt;FALSE,VLOOKUP(H4516,internet_municipalities!$B$2:$W$226,22,FALSE),"NO INTERNET")</f>
        <v>NO INTERNET</v>
      </c>
      <c r="P4516" s="16" t="str">
        <f t="shared" si="285"/>
        <v>NO INTERNET</v>
      </c>
    </row>
    <row r="4517" spans="1:16" x14ac:dyDescent="0.2">
      <c r="A4517">
        <v>10808</v>
      </c>
      <c r="B4517" t="b">
        <v>0</v>
      </c>
      <c r="C4517" t="s">
        <v>1463</v>
      </c>
      <c r="D4517" t="s">
        <v>6215</v>
      </c>
      <c r="E4517">
        <v>185</v>
      </c>
      <c r="F4517" t="s">
        <v>1460</v>
      </c>
      <c r="G4517" t="b">
        <v>0</v>
      </c>
      <c r="H4517" t="str">
        <f>VLOOKUP(A4517,all_municipalities!$A$2:$M$445,2,FALSE)</f>
        <v>Westport, Village of</v>
      </c>
      <c r="I4517" t="b">
        <f>VLOOKUP(A4517,all_municipalities!$A$2:$M$445,9,FALSE)</f>
        <v>0</v>
      </c>
      <c r="J4517" t="b">
        <f>VLOOKUP(A4517,all_municipalities!$A$2:$M$445,13, FALSE)</f>
        <v>0</v>
      </c>
      <c r="K4517" t="str">
        <f t="shared" si="282"/>
        <v>NONE</v>
      </c>
      <c r="L4517">
        <v>0</v>
      </c>
      <c r="M4517" t="str">
        <f t="shared" si="283"/>
        <v>10808 Councillor</v>
      </c>
      <c r="N4517" s="6" t="str">
        <f t="shared" si="284"/>
        <v/>
      </c>
      <c r="O4517" s="15" t="str">
        <f>IF(I4517&lt;&gt;FALSE,VLOOKUP(H4517,internet_municipalities!$B$2:$W$226,22,FALSE),"NO INTERNET")</f>
        <v>NO INTERNET</v>
      </c>
      <c r="P4517" s="16" t="str">
        <f t="shared" si="285"/>
        <v>NO INTERNET</v>
      </c>
    </row>
    <row r="4518" spans="1:16" x14ac:dyDescent="0.2">
      <c r="A4518">
        <v>10813</v>
      </c>
      <c r="B4518" t="b">
        <v>1</v>
      </c>
      <c r="C4518" t="s">
        <v>6216</v>
      </c>
      <c r="D4518" t="s">
        <v>6217</v>
      </c>
      <c r="E4518">
        <v>2431</v>
      </c>
      <c r="F4518">
        <v>265</v>
      </c>
      <c r="G4518" t="b">
        <v>0</v>
      </c>
      <c r="H4518" t="str">
        <f>VLOOKUP(A4518,all_municipalities!$A$2:$M$445,2,FALSE)</f>
        <v>Whitby, Town of</v>
      </c>
      <c r="I4518" t="b">
        <f>VLOOKUP(A4518,all_municipalities!$A$2:$M$445,9,FALSE)</f>
        <v>0</v>
      </c>
      <c r="J4518" t="b">
        <f>VLOOKUP(A4518,all_municipalities!$A$2:$M$445,13, FALSE)</f>
        <v>0</v>
      </c>
      <c r="K4518" t="str">
        <f t="shared" si="282"/>
        <v>NONE</v>
      </c>
      <c r="L4518">
        <v>0</v>
      </c>
      <c r="M4518" t="str">
        <f t="shared" si="283"/>
        <v>10813 Councillor, Ward East Ward 4</v>
      </c>
      <c r="N4518" s="6" t="str">
        <f t="shared" si="284"/>
        <v/>
      </c>
      <c r="O4518" s="15" t="str">
        <f>IF(I4518&lt;&gt;FALSE,VLOOKUP(H4518,internet_municipalities!$B$2:$W$226,22,FALSE),"NO INTERNET")</f>
        <v>NO INTERNET</v>
      </c>
      <c r="P4518" s="16" t="str">
        <f t="shared" si="285"/>
        <v>NO INTERNET</v>
      </c>
    </row>
    <row r="4519" spans="1:16" x14ac:dyDescent="0.2">
      <c r="A4519">
        <v>10813</v>
      </c>
      <c r="B4519" t="b">
        <v>1</v>
      </c>
      <c r="C4519" t="s">
        <v>6218</v>
      </c>
      <c r="D4519" t="s">
        <v>6219</v>
      </c>
      <c r="E4519">
        <v>2492</v>
      </c>
      <c r="F4519">
        <v>440</v>
      </c>
      <c r="G4519" t="b">
        <v>0</v>
      </c>
      <c r="H4519" t="str">
        <f>VLOOKUP(A4519,all_municipalities!$A$2:$M$445,2,FALSE)</f>
        <v>Whitby, Town of</v>
      </c>
      <c r="I4519" t="b">
        <f>VLOOKUP(A4519,all_municipalities!$A$2:$M$445,9,FALSE)</f>
        <v>0</v>
      </c>
      <c r="J4519" t="b">
        <f>VLOOKUP(A4519,all_municipalities!$A$2:$M$445,13, FALSE)</f>
        <v>0</v>
      </c>
      <c r="K4519" t="str">
        <f t="shared" si="282"/>
        <v>NONE</v>
      </c>
      <c r="L4519">
        <v>0</v>
      </c>
      <c r="M4519" t="str">
        <f t="shared" si="283"/>
        <v>10813 Councillor, Ward Centre Ward 3</v>
      </c>
      <c r="N4519" s="6" t="str">
        <f t="shared" si="284"/>
        <v/>
      </c>
      <c r="O4519" s="15" t="str">
        <f>IF(I4519&lt;&gt;FALSE,VLOOKUP(H4519,internet_municipalities!$B$2:$W$226,22,FALSE),"NO INTERNET")</f>
        <v>NO INTERNET</v>
      </c>
      <c r="P4519" s="16" t="str">
        <f t="shared" si="285"/>
        <v>NO INTERNET</v>
      </c>
    </row>
    <row r="4520" spans="1:16" x14ac:dyDescent="0.2">
      <c r="A4520">
        <v>10813</v>
      </c>
      <c r="B4520" t="b">
        <v>1</v>
      </c>
      <c r="C4520" t="s">
        <v>6220</v>
      </c>
      <c r="D4520" t="s">
        <v>6221</v>
      </c>
      <c r="E4520">
        <v>2995</v>
      </c>
      <c r="F4520">
        <v>564</v>
      </c>
      <c r="G4520" t="b">
        <v>0</v>
      </c>
      <c r="H4520" t="str">
        <f>VLOOKUP(A4520,all_municipalities!$A$2:$M$445,2,FALSE)</f>
        <v>Whitby, Town of</v>
      </c>
      <c r="I4520" t="b">
        <f>VLOOKUP(A4520,all_municipalities!$A$2:$M$445,9,FALSE)</f>
        <v>0</v>
      </c>
      <c r="J4520" t="b">
        <f>VLOOKUP(A4520,all_municipalities!$A$2:$M$445,13, FALSE)</f>
        <v>0</v>
      </c>
      <c r="K4520" t="str">
        <f t="shared" si="282"/>
        <v>NONE</v>
      </c>
      <c r="L4520">
        <v>0</v>
      </c>
      <c r="M4520" t="str">
        <f t="shared" si="283"/>
        <v>10813 Councillor, Ward West Ward 2</v>
      </c>
      <c r="N4520" s="6" t="str">
        <f t="shared" si="284"/>
        <v/>
      </c>
      <c r="O4520" s="15" t="str">
        <f>IF(I4520&lt;&gt;FALSE,VLOOKUP(H4520,internet_municipalities!$B$2:$W$226,22,FALSE),"NO INTERNET")</f>
        <v>NO INTERNET</v>
      </c>
      <c r="P4520" s="16" t="str">
        <f t="shared" si="285"/>
        <v>NO INTERNET</v>
      </c>
    </row>
    <row r="4521" spans="1:16" x14ac:dyDescent="0.2">
      <c r="A4521">
        <v>10813</v>
      </c>
      <c r="B4521" t="b">
        <v>1</v>
      </c>
      <c r="C4521" t="s">
        <v>6222</v>
      </c>
      <c r="D4521" t="s">
        <v>6223</v>
      </c>
      <c r="E4521" t="s">
        <v>461</v>
      </c>
      <c r="F4521" t="s">
        <v>461</v>
      </c>
      <c r="G4521" t="b">
        <v>0</v>
      </c>
      <c r="H4521" t="str">
        <f>VLOOKUP(A4521,all_municipalities!$A$2:$M$445,2,FALSE)</f>
        <v>Whitby, Town of</v>
      </c>
      <c r="I4521" t="b">
        <f>VLOOKUP(A4521,all_municipalities!$A$2:$M$445,9,FALSE)</f>
        <v>0</v>
      </c>
      <c r="J4521" t="b">
        <f>VLOOKUP(A4521,all_municipalities!$A$2:$M$445,13, FALSE)</f>
        <v>0</v>
      </c>
      <c r="K4521" t="str">
        <f t="shared" si="282"/>
        <v>NONE</v>
      </c>
      <c r="L4521">
        <v>0</v>
      </c>
      <c r="M4521" t="str">
        <f t="shared" si="283"/>
        <v>10813 Councillor, Ward North Ward 1</v>
      </c>
      <c r="N4521" s="6" t="str">
        <f t="shared" si="284"/>
        <v/>
      </c>
      <c r="O4521" s="15" t="str">
        <f>IF(I4521&lt;&gt;FALSE,VLOOKUP(H4521,internet_municipalities!$B$2:$W$226,22,FALSE),"NO INTERNET")</f>
        <v>NO INTERNET</v>
      </c>
      <c r="P4521" s="16" t="str">
        <f t="shared" si="285"/>
        <v>NO INTERNET</v>
      </c>
    </row>
    <row r="4522" spans="1:16" x14ac:dyDescent="0.2">
      <c r="A4522">
        <v>10813</v>
      </c>
      <c r="B4522" t="b">
        <v>1</v>
      </c>
      <c r="C4522" t="s">
        <v>1985</v>
      </c>
      <c r="D4522" t="s">
        <v>6224</v>
      </c>
      <c r="E4522">
        <v>12287</v>
      </c>
      <c r="F4522">
        <v>3756</v>
      </c>
      <c r="G4522" t="b">
        <v>0</v>
      </c>
      <c r="H4522" t="str">
        <f>VLOOKUP(A4522,all_municipalities!$A$2:$M$445,2,FALSE)</f>
        <v>Whitby, Town of</v>
      </c>
      <c r="I4522" t="b">
        <f>VLOOKUP(A4522,all_municipalities!$A$2:$M$445,9,FALSE)</f>
        <v>0</v>
      </c>
      <c r="J4522" t="b">
        <f>VLOOKUP(A4522,all_municipalities!$A$2:$M$445,13, FALSE)</f>
        <v>0</v>
      </c>
      <c r="K4522" t="str">
        <f t="shared" si="282"/>
        <v>NONE</v>
      </c>
      <c r="L4522">
        <v>0</v>
      </c>
      <c r="M4522" t="str">
        <f t="shared" si="283"/>
        <v>10813 Regional Councillor</v>
      </c>
      <c r="N4522" s="6" t="str">
        <f t="shared" si="284"/>
        <v/>
      </c>
      <c r="O4522" s="15" t="str">
        <f>IF(I4522&lt;&gt;FALSE,VLOOKUP(H4522,internet_municipalities!$B$2:$W$226,22,FALSE),"NO INTERNET")</f>
        <v>NO INTERNET</v>
      </c>
      <c r="P4522" s="16" t="str">
        <f t="shared" si="285"/>
        <v>NO INTERNET</v>
      </c>
    </row>
    <row r="4523" spans="1:16" x14ac:dyDescent="0.2">
      <c r="A4523">
        <v>10813</v>
      </c>
      <c r="B4523" t="b">
        <v>1</v>
      </c>
      <c r="C4523" t="s">
        <v>1985</v>
      </c>
      <c r="D4523" t="s">
        <v>6225</v>
      </c>
      <c r="E4523">
        <v>11441</v>
      </c>
      <c r="F4523">
        <v>2910</v>
      </c>
      <c r="G4523" t="b">
        <v>0</v>
      </c>
      <c r="H4523" t="str">
        <f>VLOOKUP(A4523,all_municipalities!$A$2:$M$445,2,FALSE)</f>
        <v>Whitby, Town of</v>
      </c>
      <c r="I4523" t="b">
        <f>VLOOKUP(A4523,all_municipalities!$A$2:$M$445,9,FALSE)</f>
        <v>0</v>
      </c>
      <c r="J4523" t="b">
        <f>VLOOKUP(A4523,all_municipalities!$A$2:$M$445,13, FALSE)</f>
        <v>0</v>
      </c>
      <c r="K4523" t="str">
        <f t="shared" si="282"/>
        <v>NONE</v>
      </c>
      <c r="L4523">
        <v>0</v>
      </c>
      <c r="M4523" t="str">
        <f t="shared" si="283"/>
        <v>10813 Regional Councillor</v>
      </c>
      <c r="N4523" s="6" t="str">
        <f t="shared" si="284"/>
        <v/>
      </c>
      <c r="O4523" s="15" t="str">
        <f>IF(I4523&lt;&gt;FALSE,VLOOKUP(H4523,internet_municipalities!$B$2:$W$226,22,FALSE),"NO INTERNET")</f>
        <v>NO INTERNET</v>
      </c>
      <c r="P4523" s="16" t="str">
        <f t="shared" si="285"/>
        <v>NO INTERNET</v>
      </c>
    </row>
    <row r="4524" spans="1:16" x14ac:dyDescent="0.2">
      <c r="A4524">
        <v>10813</v>
      </c>
      <c r="B4524" t="b">
        <v>1</v>
      </c>
      <c r="C4524" t="s">
        <v>1985</v>
      </c>
      <c r="D4524" t="s">
        <v>6226</v>
      </c>
      <c r="E4524">
        <v>12947</v>
      </c>
      <c r="F4524">
        <v>4416</v>
      </c>
      <c r="G4524" t="b">
        <v>0</v>
      </c>
      <c r="H4524" t="str">
        <f>VLOOKUP(A4524,all_municipalities!$A$2:$M$445,2,FALSE)</f>
        <v>Whitby, Town of</v>
      </c>
      <c r="I4524" t="b">
        <f>VLOOKUP(A4524,all_municipalities!$A$2:$M$445,9,FALSE)</f>
        <v>0</v>
      </c>
      <c r="J4524" t="b">
        <f>VLOOKUP(A4524,all_municipalities!$A$2:$M$445,13, FALSE)</f>
        <v>0</v>
      </c>
      <c r="K4524" t="str">
        <f t="shared" si="282"/>
        <v>NONE</v>
      </c>
      <c r="L4524">
        <v>0</v>
      </c>
      <c r="M4524" t="str">
        <f t="shared" si="283"/>
        <v>10813 Regional Councillor</v>
      </c>
      <c r="N4524" s="6" t="str">
        <f t="shared" si="284"/>
        <v/>
      </c>
      <c r="O4524" s="15" t="str">
        <f>IF(I4524&lt;&gt;FALSE,VLOOKUP(H4524,internet_municipalities!$B$2:$W$226,22,FALSE),"NO INTERNET")</f>
        <v>NO INTERNET</v>
      </c>
      <c r="P4524" s="16" t="str">
        <f t="shared" si="285"/>
        <v>NO INTERNET</v>
      </c>
    </row>
    <row r="4525" spans="1:16" x14ac:dyDescent="0.2">
      <c r="A4525">
        <v>10813</v>
      </c>
      <c r="B4525" t="b">
        <v>1</v>
      </c>
      <c r="C4525" t="s">
        <v>1985</v>
      </c>
      <c r="D4525" t="s">
        <v>6227</v>
      </c>
      <c r="E4525">
        <v>12541</v>
      </c>
      <c r="F4525">
        <v>4010</v>
      </c>
      <c r="G4525" t="b">
        <v>0</v>
      </c>
      <c r="H4525" t="str">
        <f>VLOOKUP(A4525,all_municipalities!$A$2:$M$445,2,FALSE)</f>
        <v>Whitby, Town of</v>
      </c>
      <c r="I4525" t="b">
        <f>VLOOKUP(A4525,all_municipalities!$A$2:$M$445,9,FALSE)</f>
        <v>0</v>
      </c>
      <c r="J4525" t="b">
        <f>VLOOKUP(A4525,all_municipalities!$A$2:$M$445,13, FALSE)</f>
        <v>0</v>
      </c>
      <c r="K4525" t="str">
        <f t="shared" si="282"/>
        <v>NONE</v>
      </c>
      <c r="L4525">
        <v>0</v>
      </c>
      <c r="M4525" t="str">
        <f t="shared" si="283"/>
        <v>10813 Regional Councillor</v>
      </c>
      <c r="N4525" s="6" t="str">
        <f t="shared" si="284"/>
        <v/>
      </c>
      <c r="O4525" s="15" t="str">
        <f>IF(I4525&lt;&gt;FALSE,VLOOKUP(H4525,internet_municipalities!$B$2:$W$226,22,FALSE),"NO INTERNET")</f>
        <v>NO INTERNET</v>
      </c>
      <c r="P4525" s="16" t="str">
        <f t="shared" si="285"/>
        <v>NO INTERNET</v>
      </c>
    </row>
    <row r="4526" spans="1:16" x14ac:dyDescent="0.2">
      <c r="A4526">
        <v>10813</v>
      </c>
      <c r="B4526" t="b">
        <v>0</v>
      </c>
      <c r="C4526" t="s">
        <v>1985</v>
      </c>
      <c r="D4526" t="s">
        <v>6228</v>
      </c>
      <c r="E4526">
        <v>7683</v>
      </c>
      <c r="F4526" t="s">
        <v>1460</v>
      </c>
      <c r="G4526" t="b">
        <v>0</v>
      </c>
      <c r="H4526" t="str">
        <f>VLOOKUP(A4526,all_municipalities!$A$2:$M$445,2,FALSE)</f>
        <v>Whitby, Town of</v>
      </c>
      <c r="I4526" t="b">
        <f>VLOOKUP(A4526,all_municipalities!$A$2:$M$445,9,FALSE)</f>
        <v>0</v>
      </c>
      <c r="J4526" t="b">
        <f>VLOOKUP(A4526,all_municipalities!$A$2:$M$445,13, FALSE)</f>
        <v>0</v>
      </c>
      <c r="K4526" t="str">
        <f t="shared" si="282"/>
        <v>NONE</v>
      </c>
      <c r="L4526">
        <v>0</v>
      </c>
      <c r="M4526" t="str">
        <f t="shared" si="283"/>
        <v>10813 Regional Councillor</v>
      </c>
      <c r="N4526" s="6" t="str">
        <f t="shared" si="284"/>
        <v/>
      </c>
      <c r="O4526" s="15" t="str">
        <f>IF(I4526&lt;&gt;FALSE,VLOOKUP(H4526,internet_municipalities!$B$2:$W$226,22,FALSE),"NO INTERNET")</f>
        <v>NO INTERNET</v>
      </c>
      <c r="P4526" s="16" t="str">
        <f t="shared" si="285"/>
        <v>NO INTERNET</v>
      </c>
    </row>
    <row r="4527" spans="1:16" x14ac:dyDescent="0.2">
      <c r="A4527">
        <v>10813</v>
      </c>
      <c r="B4527" t="b">
        <v>0</v>
      </c>
      <c r="C4527" t="s">
        <v>1985</v>
      </c>
      <c r="D4527" t="s">
        <v>6229</v>
      </c>
      <c r="E4527">
        <v>8531</v>
      </c>
      <c r="F4527" t="s">
        <v>1460</v>
      </c>
      <c r="G4527" t="b">
        <v>0</v>
      </c>
      <c r="H4527" t="str">
        <f>VLOOKUP(A4527,all_municipalities!$A$2:$M$445,2,FALSE)</f>
        <v>Whitby, Town of</v>
      </c>
      <c r="I4527" t="b">
        <f>VLOOKUP(A4527,all_municipalities!$A$2:$M$445,9,FALSE)</f>
        <v>0</v>
      </c>
      <c r="J4527" t="b">
        <f>VLOOKUP(A4527,all_municipalities!$A$2:$M$445,13, FALSE)</f>
        <v>0</v>
      </c>
      <c r="K4527" t="str">
        <f t="shared" si="282"/>
        <v>NONE</v>
      </c>
      <c r="L4527">
        <v>0</v>
      </c>
      <c r="M4527" t="str">
        <f t="shared" si="283"/>
        <v>10813 Regional Councillor</v>
      </c>
      <c r="N4527" s="6" t="str">
        <f t="shared" si="284"/>
        <v/>
      </c>
      <c r="O4527" s="15" t="str">
        <f>IF(I4527&lt;&gt;FALSE,VLOOKUP(H4527,internet_municipalities!$B$2:$W$226,22,FALSE),"NO INTERNET")</f>
        <v>NO INTERNET</v>
      </c>
      <c r="P4527" s="16" t="str">
        <f t="shared" si="285"/>
        <v>NO INTERNET</v>
      </c>
    </row>
    <row r="4528" spans="1:16" x14ac:dyDescent="0.2">
      <c r="A4528">
        <v>10813</v>
      </c>
      <c r="B4528" t="b">
        <v>0</v>
      </c>
      <c r="C4528" t="s">
        <v>1985</v>
      </c>
      <c r="D4528" t="s">
        <v>6230</v>
      </c>
      <c r="E4528">
        <v>3788</v>
      </c>
      <c r="F4528" t="s">
        <v>1460</v>
      </c>
      <c r="G4528" t="b">
        <v>0</v>
      </c>
      <c r="H4528" t="str">
        <f>VLOOKUP(A4528,all_municipalities!$A$2:$M$445,2,FALSE)</f>
        <v>Whitby, Town of</v>
      </c>
      <c r="I4528" t="b">
        <f>VLOOKUP(A4528,all_municipalities!$A$2:$M$445,9,FALSE)</f>
        <v>0</v>
      </c>
      <c r="J4528" t="b">
        <f>VLOOKUP(A4528,all_municipalities!$A$2:$M$445,13, FALSE)</f>
        <v>0</v>
      </c>
      <c r="K4528" t="str">
        <f t="shared" si="282"/>
        <v>NONE</v>
      </c>
      <c r="L4528">
        <v>0</v>
      </c>
      <c r="M4528" t="str">
        <f t="shared" si="283"/>
        <v>10813 Regional Councillor</v>
      </c>
      <c r="N4528" s="6" t="str">
        <f t="shared" si="284"/>
        <v/>
      </c>
      <c r="O4528" s="15" t="str">
        <f>IF(I4528&lt;&gt;FALSE,VLOOKUP(H4528,internet_municipalities!$B$2:$W$226,22,FALSE),"NO INTERNET")</f>
        <v>NO INTERNET</v>
      </c>
      <c r="P4528" s="16" t="str">
        <f t="shared" si="285"/>
        <v>NO INTERNET</v>
      </c>
    </row>
    <row r="4529" spans="1:16" x14ac:dyDescent="0.2">
      <c r="A4529">
        <v>10813</v>
      </c>
      <c r="B4529" t="b">
        <v>0</v>
      </c>
      <c r="C4529" t="s">
        <v>1985</v>
      </c>
      <c r="D4529" t="s">
        <v>6231</v>
      </c>
      <c r="E4529">
        <v>3457</v>
      </c>
      <c r="F4529" t="s">
        <v>1460</v>
      </c>
      <c r="G4529" t="b">
        <v>0</v>
      </c>
      <c r="H4529" t="str">
        <f>VLOOKUP(A4529,all_municipalities!$A$2:$M$445,2,FALSE)</f>
        <v>Whitby, Town of</v>
      </c>
      <c r="I4529" t="b">
        <f>VLOOKUP(A4529,all_municipalities!$A$2:$M$445,9,FALSE)</f>
        <v>0</v>
      </c>
      <c r="J4529" t="b">
        <f>VLOOKUP(A4529,all_municipalities!$A$2:$M$445,13, FALSE)</f>
        <v>0</v>
      </c>
      <c r="K4529" t="str">
        <f t="shared" si="282"/>
        <v>NONE</v>
      </c>
      <c r="L4529">
        <v>0</v>
      </c>
      <c r="M4529" t="str">
        <f t="shared" si="283"/>
        <v>10813 Regional Councillor</v>
      </c>
      <c r="N4529" s="6" t="str">
        <f t="shared" si="284"/>
        <v/>
      </c>
      <c r="O4529" s="15" t="str">
        <f>IF(I4529&lt;&gt;FALSE,VLOOKUP(H4529,internet_municipalities!$B$2:$W$226,22,FALSE),"NO INTERNET")</f>
        <v>NO INTERNET</v>
      </c>
      <c r="P4529" s="16" t="str">
        <f t="shared" si="285"/>
        <v>NO INTERNET</v>
      </c>
    </row>
    <row r="4530" spans="1:16" x14ac:dyDescent="0.2">
      <c r="A4530">
        <v>10813</v>
      </c>
      <c r="B4530" t="b">
        <v>0</v>
      </c>
      <c r="C4530" t="s">
        <v>6220</v>
      </c>
      <c r="D4530" t="s">
        <v>6232</v>
      </c>
      <c r="E4530">
        <v>2431</v>
      </c>
      <c r="F4530" t="s">
        <v>1460</v>
      </c>
      <c r="G4530" t="b">
        <v>0</v>
      </c>
      <c r="H4530" t="str">
        <f>VLOOKUP(A4530,all_municipalities!$A$2:$M$445,2,FALSE)</f>
        <v>Whitby, Town of</v>
      </c>
      <c r="I4530" t="b">
        <f>VLOOKUP(A4530,all_municipalities!$A$2:$M$445,9,FALSE)</f>
        <v>0</v>
      </c>
      <c r="J4530" t="b">
        <f>VLOOKUP(A4530,all_municipalities!$A$2:$M$445,13, FALSE)</f>
        <v>0</v>
      </c>
      <c r="K4530" t="str">
        <f t="shared" si="282"/>
        <v>NONE</v>
      </c>
      <c r="L4530">
        <v>0</v>
      </c>
      <c r="M4530" t="str">
        <f t="shared" si="283"/>
        <v>10813 Councillor, Ward West Ward 2</v>
      </c>
      <c r="N4530" s="6" t="str">
        <f t="shared" si="284"/>
        <v/>
      </c>
      <c r="O4530" s="15" t="str">
        <f>IF(I4530&lt;&gt;FALSE,VLOOKUP(H4530,internet_municipalities!$B$2:$W$226,22,FALSE),"NO INTERNET")</f>
        <v>NO INTERNET</v>
      </c>
      <c r="P4530" s="16" t="str">
        <f t="shared" si="285"/>
        <v>NO INTERNET</v>
      </c>
    </row>
    <row r="4531" spans="1:16" x14ac:dyDescent="0.2">
      <c r="A4531">
        <v>10813</v>
      </c>
      <c r="B4531" t="b">
        <v>0</v>
      </c>
      <c r="C4531" t="s">
        <v>6220</v>
      </c>
      <c r="D4531" t="s">
        <v>6233</v>
      </c>
      <c r="E4531">
        <v>408</v>
      </c>
      <c r="F4531" t="s">
        <v>1460</v>
      </c>
      <c r="G4531" t="b">
        <v>0</v>
      </c>
      <c r="H4531" t="str">
        <f>VLOOKUP(A4531,all_municipalities!$A$2:$M$445,2,FALSE)</f>
        <v>Whitby, Town of</v>
      </c>
      <c r="I4531" t="b">
        <f>VLOOKUP(A4531,all_municipalities!$A$2:$M$445,9,FALSE)</f>
        <v>0</v>
      </c>
      <c r="J4531" t="b">
        <f>VLOOKUP(A4531,all_municipalities!$A$2:$M$445,13, FALSE)</f>
        <v>0</v>
      </c>
      <c r="K4531" t="str">
        <f t="shared" si="282"/>
        <v>NONE</v>
      </c>
      <c r="L4531">
        <v>0</v>
      </c>
      <c r="M4531" t="str">
        <f t="shared" si="283"/>
        <v>10813 Councillor, Ward West Ward 2</v>
      </c>
      <c r="N4531" s="6" t="str">
        <f t="shared" si="284"/>
        <v/>
      </c>
      <c r="O4531" s="15" t="str">
        <f>IF(I4531&lt;&gt;FALSE,VLOOKUP(H4531,internet_municipalities!$B$2:$W$226,22,FALSE),"NO INTERNET")</f>
        <v>NO INTERNET</v>
      </c>
      <c r="P4531" s="16" t="str">
        <f t="shared" si="285"/>
        <v>NO INTERNET</v>
      </c>
    </row>
    <row r="4532" spans="1:16" x14ac:dyDescent="0.2">
      <c r="A4532">
        <v>10813</v>
      </c>
      <c r="B4532" t="b">
        <v>0</v>
      </c>
      <c r="C4532" t="s">
        <v>6220</v>
      </c>
      <c r="D4532" t="s">
        <v>6234</v>
      </c>
      <c r="E4532">
        <v>202</v>
      </c>
      <c r="F4532" t="s">
        <v>1460</v>
      </c>
      <c r="G4532" t="b">
        <v>0</v>
      </c>
      <c r="H4532" t="str">
        <f>VLOOKUP(A4532,all_municipalities!$A$2:$M$445,2,FALSE)</f>
        <v>Whitby, Town of</v>
      </c>
      <c r="I4532" t="b">
        <f>VLOOKUP(A4532,all_municipalities!$A$2:$M$445,9,FALSE)</f>
        <v>0</v>
      </c>
      <c r="J4532" t="b">
        <f>VLOOKUP(A4532,all_municipalities!$A$2:$M$445,13, FALSE)</f>
        <v>0</v>
      </c>
      <c r="K4532" t="str">
        <f t="shared" si="282"/>
        <v>NONE</v>
      </c>
      <c r="L4532">
        <v>0</v>
      </c>
      <c r="M4532" t="str">
        <f t="shared" si="283"/>
        <v>10813 Councillor, Ward West Ward 2</v>
      </c>
      <c r="N4532" s="6" t="str">
        <f t="shared" si="284"/>
        <v/>
      </c>
      <c r="O4532" s="15" t="str">
        <f>IF(I4532&lt;&gt;FALSE,VLOOKUP(H4532,internet_municipalities!$B$2:$W$226,22,FALSE),"NO INTERNET")</f>
        <v>NO INTERNET</v>
      </c>
      <c r="P4532" s="16" t="str">
        <f t="shared" si="285"/>
        <v>NO INTERNET</v>
      </c>
    </row>
    <row r="4533" spans="1:16" x14ac:dyDescent="0.2">
      <c r="A4533">
        <v>10813</v>
      </c>
      <c r="B4533" t="b">
        <v>0</v>
      </c>
      <c r="C4533" t="s">
        <v>6220</v>
      </c>
      <c r="D4533" t="s">
        <v>6235</v>
      </c>
      <c r="E4533">
        <v>941</v>
      </c>
      <c r="F4533" t="s">
        <v>1460</v>
      </c>
      <c r="G4533" t="b">
        <v>0</v>
      </c>
      <c r="H4533" t="str">
        <f>VLOOKUP(A4533,all_municipalities!$A$2:$M$445,2,FALSE)</f>
        <v>Whitby, Town of</v>
      </c>
      <c r="I4533" t="b">
        <f>VLOOKUP(A4533,all_municipalities!$A$2:$M$445,9,FALSE)</f>
        <v>0</v>
      </c>
      <c r="J4533" t="b">
        <f>VLOOKUP(A4533,all_municipalities!$A$2:$M$445,13, FALSE)</f>
        <v>0</v>
      </c>
      <c r="K4533" t="str">
        <f t="shared" si="282"/>
        <v>NONE</v>
      </c>
      <c r="L4533">
        <v>0</v>
      </c>
      <c r="M4533" t="str">
        <f t="shared" si="283"/>
        <v>10813 Councillor, Ward West Ward 2</v>
      </c>
      <c r="N4533" s="6" t="str">
        <f t="shared" si="284"/>
        <v/>
      </c>
      <c r="O4533" s="15" t="str">
        <f>IF(I4533&lt;&gt;FALSE,VLOOKUP(H4533,internet_municipalities!$B$2:$W$226,22,FALSE),"NO INTERNET")</f>
        <v>NO INTERNET</v>
      </c>
      <c r="P4533" s="16" t="str">
        <f t="shared" si="285"/>
        <v>NO INTERNET</v>
      </c>
    </row>
    <row r="4534" spans="1:16" x14ac:dyDescent="0.2">
      <c r="A4534">
        <v>10813</v>
      </c>
      <c r="B4534" t="b">
        <v>0</v>
      </c>
      <c r="C4534" t="s">
        <v>6218</v>
      </c>
      <c r="D4534" t="s">
        <v>6236</v>
      </c>
      <c r="E4534">
        <v>2052</v>
      </c>
      <c r="F4534" t="s">
        <v>1460</v>
      </c>
      <c r="G4534" t="b">
        <v>0</v>
      </c>
      <c r="H4534" t="str">
        <f>VLOOKUP(A4534,all_municipalities!$A$2:$M$445,2,FALSE)</f>
        <v>Whitby, Town of</v>
      </c>
      <c r="I4534" t="b">
        <f>VLOOKUP(A4534,all_municipalities!$A$2:$M$445,9,FALSE)</f>
        <v>0</v>
      </c>
      <c r="J4534" t="b">
        <f>VLOOKUP(A4534,all_municipalities!$A$2:$M$445,13, FALSE)</f>
        <v>0</v>
      </c>
      <c r="K4534" t="str">
        <f t="shared" si="282"/>
        <v>NONE</v>
      </c>
      <c r="L4534">
        <v>0</v>
      </c>
      <c r="M4534" t="str">
        <f t="shared" si="283"/>
        <v>10813 Councillor, Ward Centre Ward 3</v>
      </c>
      <c r="N4534" s="6" t="str">
        <f t="shared" si="284"/>
        <v/>
      </c>
      <c r="O4534" s="15" t="str">
        <f>IF(I4534&lt;&gt;FALSE,VLOOKUP(H4534,internet_municipalities!$B$2:$W$226,22,FALSE),"NO INTERNET")</f>
        <v>NO INTERNET</v>
      </c>
      <c r="P4534" s="16" t="str">
        <f t="shared" si="285"/>
        <v>NO INTERNET</v>
      </c>
    </row>
    <row r="4535" spans="1:16" x14ac:dyDescent="0.2">
      <c r="A4535">
        <v>10813</v>
      </c>
      <c r="B4535" t="b">
        <v>0</v>
      </c>
      <c r="C4535" t="s">
        <v>6216</v>
      </c>
      <c r="D4535" t="s">
        <v>6237</v>
      </c>
      <c r="E4535">
        <v>860</v>
      </c>
      <c r="F4535" t="s">
        <v>1460</v>
      </c>
      <c r="G4535" t="b">
        <v>0</v>
      </c>
      <c r="H4535" t="str">
        <f>VLOOKUP(A4535,all_municipalities!$A$2:$M$445,2,FALSE)</f>
        <v>Whitby, Town of</v>
      </c>
      <c r="I4535" t="b">
        <f>VLOOKUP(A4535,all_municipalities!$A$2:$M$445,9,FALSE)</f>
        <v>0</v>
      </c>
      <c r="J4535" t="b">
        <f>VLOOKUP(A4535,all_municipalities!$A$2:$M$445,13, FALSE)</f>
        <v>0</v>
      </c>
      <c r="K4535" t="str">
        <f t="shared" si="282"/>
        <v>NONE</v>
      </c>
      <c r="L4535">
        <v>0</v>
      </c>
      <c r="M4535" t="str">
        <f t="shared" si="283"/>
        <v>10813 Councillor, Ward East Ward 4</v>
      </c>
      <c r="N4535" s="6" t="str">
        <f t="shared" si="284"/>
        <v/>
      </c>
      <c r="O4535" s="15" t="str">
        <f>IF(I4535&lt;&gt;FALSE,VLOOKUP(H4535,internet_municipalities!$B$2:$W$226,22,FALSE),"NO INTERNET")</f>
        <v>NO INTERNET</v>
      </c>
      <c r="P4535" s="16" t="str">
        <f t="shared" si="285"/>
        <v>NO INTERNET</v>
      </c>
    </row>
    <row r="4536" spans="1:16" x14ac:dyDescent="0.2">
      <c r="A4536">
        <v>10813</v>
      </c>
      <c r="B4536" t="b">
        <v>0</v>
      </c>
      <c r="C4536" t="s">
        <v>6216</v>
      </c>
      <c r="D4536" t="s">
        <v>6238</v>
      </c>
      <c r="E4536">
        <v>2166</v>
      </c>
      <c r="F4536" t="s">
        <v>1460</v>
      </c>
      <c r="G4536" t="b">
        <v>0</v>
      </c>
      <c r="H4536" t="str">
        <f>VLOOKUP(A4536,all_municipalities!$A$2:$M$445,2,FALSE)</f>
        <v>Whitby, Town of</v>
      </c>
      <c r="I4536" t="b">
        <f>VLOOKUP(A4536,all_municipalities!$A$2:$M$445,9,FALSE)</f>
        <v>0</v>
      </c>
      <c r="J4536" t="b">
        <f>VLOOKUP(A4536,all_municipalities!$A$2:$M$445,13, FALSE)</f>
        <v>0</v>
      </c>
      <c r="K4536" t="str">
        <f t="shared" si="282"/>
        <v>NONE</v>
      </c>
      <c r="L4536">
        <v>0</v>
      </c>
      <c r="M4536" t="str">
        <f t="shared" si="283"/>
        <v>10813 Councillor, Ward East Ward 4</v>
      </c>
      <c r="N4536" s="6" t="str">
        <f t="shared" si="284"/>
        <v/>
      </c>
      <c r="O4536" s="15" t="str">
        <f>IF(I4536&lt;&gt;FALSE,VLOOKUP(H4536,internet_municipalities!$B$2:$W$226,22,FALSE),"NO INTERNET")</f>
        <v>NO INTERNET</v>
      </c>
      <c r="P4536" s="16" t="str">
        <f t="shared" si="285"/>
        <v>NO INTERNET</v>
      </c>
    </row>
    <row r="4537" spans="1:16" x14ac:dyDescent="0.2">
      <c r="A4537">
        <v>10813</v>
      </c>
      <c r="B4537" t="b">
        <v>0</v>
      </c>
      <c r="C4537" t="s">
        <v>6216</v>
      </c>
      <c r="D4537" t="s">
        <v>6239</v>
      </c>
      <c r="E4537">
        <v>653</v>
      </c>
      <c r="F4537" t="s">
        <v>1460</v>
      </c>
      <c r="G4537" t="b">
        <v>0</v>
      </c>
      <c r="H4537" t="str">
        <f>VLOOKUP(A4537,all_municipalities!$A$2:$M$445,2,FALSE)</f>
        <v>Whitby, Town of</v>
      </c>
      <c r="I4537" t="b">
        <f>VLOOKUP(A4537,all_municipalities!$A$2:$M$445,9,FALSE)</f>
        <v>0</v>
      </c>
      <c r="J4537" t="b">
        <f>VLOOKUP(A4537,all_municipalities!$A$2:$M$445,13, FALSE)</f>
        <v>0</v>
      </c>
      <c r="K4537" t="str">
        <f t="shared" si="282"/>
        <v>NONE</v>
      </c>
      <c r="L4537">
        <v>0</v>
      </c>
      <c r="M4537" t="str">
        <f t="shared" si="283"/>
        <v>10813 Councillor, Ward East Ward 4</v>
      </c>
      <c r="N4537" s="6" t="str">
        <f t="shared" si="284"/>
        <v/>
      </c>
      <c r="O4537" s="15" t="str">
        <f>IF(I4537&lt;&gt;FALSE,VLOOKUP(H4537,internet_municipalities!$B$2:$W$226,22,FALSE),"NO INTERNET")</f>
        <v>NO INTERNET</v>
      </c>
      <c r="P4537" s="16" t="str">
        <f t="shared" si="285"/>
        <v>NO INTERNET</v>
      </c>
    </row>
    <row r="4538" spans="1:16" x14ac:dyDescent="0.2">
      <c r="A4538">
        <v>10717</v>
      </c>
      <c r="B4538" t="b">
        <v>1</v>
      </c>
      <c r="C4538" t="s">
        <v>1720</v>
      </c>
      <c r="D4538" t="s">
        <v>6240</v>
      </c>
      <c r="E4538">
        <v>1388</v>
      </c>
      <c r="F4538">
        <v>550</v>
      </c>
      <c r="G4538" t="b">
        <v>0</v>
      </c>
      <c r="H4538" t="str">
        <f>VLOOKUP(A4538,all_municipalities!$A$2:$M$445,2,FALSE)</f>
        <v>Whitchurch-Stouffville, Town of</v>
      </c>
      <c r="I4538" t="b">
        <f>VLOOKUP(A4538,all_municipalities!$A$2:$M$445,9,FALSE)</f>
        <v>0</v>
      </c>
      <c r="J4538" t="b">
        <f>VLOOKUP(A4538,all_municipalities!$A$2:$M$445,13, FALSE)</f>
        <v>0</v>
      </c>
      <c r="K4538" t="str">
        <f t="shared" si="282"/>
        <v>NONE</v>
      </c>
      <c r="L4538">
        <v>0</v>
      </c>
      <c r="M4538" t="str">
        <f t="shared" si="283"/>
        <v>10717 Councillor, Ward 6</v>
      </c>
      <c r="N4538" s="6" t="str">
        <f t="shared" si="284"/>
        <v/>
      </c>
      <c r="O4538" s="15" t="str">
        <f>IF(I4538&lt;&gt;FALSE,VLOOKUP(H4538,internet_municipalities!$B$2:$W$226,22,FALSE),"NO INTERNET")</f>
        <v>NO INTERNET</v>
      </c>
      <c r="P4538" s="16" t="str">
        <f t="shared" si="285"/>
        <v>NO INTERNET</v>
      </c>
    </row>
    <row r="4539" spans="1:16" x14ac:dyDescent="0.2">
      <c r="A4539">
        <v>10717</v>
      </c>
      <c r="B4539" t="b">
        <v>1</v>
      </c>
      <c r="C4539" t="s">
        <v>1473</v>
      </c>
      <c r="D4539" t="s">
        <v>6241</v>
      </c>
      <c r="E4539">
        <v>1198</v>
      </c>
      <c r="F4539">
        <v>357</v>
      </c>
      <c r="G4539" t="b">
        <v>0</v>
      </c>
      <c r="H4539" t="str">
        <f>VLOOKUP(A4539,all_municipalities!$A$2:$M$445,2,FALSE)</f>
        <v>Whitchurch-Stouffville, Town of</v>
      </c>
      <c r="I4539" t="b">
        <f>VLOOKUP(A4539,all_municipalities!$A$2:$M$445,9,FALSE)</f>
        <v>0</v>
      </c>
      <c r="J4539" t="b">
        <f>VLOOKUP(A4539,all_municipalities!$A$2:$M$445,13, FALSE)</f>
        <v>0</v>
      </c>
      <c r="K4539" t="str">
        <f t="shared" si="282"/>
        <v>NONE</v>
      </c>
      <c r="L4539">
        <v>0</v>
      </c>
      <c r="M4539" t="str">
        <f t="shared" si="283"/>
        <v>10717 Councillor, Ward 5</v>
      </c>
      <c r="N4539" s="6" t="str">
        <f t="shared" si="284"/>
        <v/>
      </c>
      <c r="O4539" s="15" t="str">
        <f>IF(I4539&lt;&gt;FALSE,VLOOKUP(H4539,internet_municipalities!$B$2:$W$226,22,FALSE),"NO INTERNET")</f>
        <v>NO INTERNET</v>
      </c>
      <c r="P4539" s="16" t="str">
        <f t="shared" si="285"/>
        <v>NO INTERNET</v>
      </c>
    </row>
    <row r="4540" spans="1:16" x14ac:dyDescent="0.2">
      <c r="A4540">
        <v>10717</v>
      </c>
      <c r="B4540" t="b">
        <v>1</v>
      </c>
      <c r="C4540" t="s">
        <v>1471</v>
      </c>
      <c r="D4540" t="s">
        <v>6242</v>
      </c>
      <c r="E4540">
        <v>1395</v>
      </c>
      <c r="F4540">
        <v>1038</v>
      </c>
      <c r="G4540" t="b">
        <v>0</v>
      </c>
      <c r="H4540" t="str">
        <f>VLOOKUP(A4540,all_municipalities!$A$2:$M$445,2,FALSE)</f>
        <v>Whitchurch-Stouffville, Town of</v>
      </c>
      <c r="I4540" t="b">
        <f>VLOOKUP(A4540,all_municipalities!$A$2:$M$445,9,FALSE)</f>
        <v>0</v>
      </c>
      <c r="J4540" t="b">
        <f>VLOOKUP(A4540,all_municipalities!$A$2:$M$445,13, FALSE)</f>
        <v>0</v>
      </c>
      <c r="K4540" t="str">
        <f t="shared" si="282"/>
        <v>NONE</v>
      </c>
      <c r="L4540">
        <v>0</v>
      </c>
      <c r="M4540" t="str">
        <f t="shared" si="283"/>
        <v>10717 Councillor, Ward 4</v>
      </c>
      <c r="N4540" s="6" t="str">
        <f t="shared" si="284"/>
        <v/>
      </c>
      <c r="O4540" s="15" t="str">
        <f>IF(I4540&lt;&gt;FALSE,VLOOKUP(H4540,internet_municipalities!$B$2:$W$226,22,FALSE),"NO INTERNET")</f>
        <v>NO INTERNET</v>
      </c>
      <c r="P4540" s="16" t="str">
        <f t="shared" si="285"/>
        <v>NO INTERNET</v>
      </c>
    </row>
    <row r="4541" spans="1:16" x14ac:dyDescent="0.2">
      <c r="A4541">
        <v>10717</v>
      </c>
      <c r="B4541" t="b">
        <v>1</v>
      </c>
      <c r="C4541" t="s">
        <v>1475</v>
      </c>
      <c r="D4541" t="s">
        <v>6243</v>
      </c>
      <c r="E4541">
        <v>747</v>
      </c>
      <c r="F4541">
        <v>241</v>
      </c>
      <c r="G4541" t="b">
        <v>0</v>
      </c>
      <c r="H4541" t="str">
        <f>VLOOKUP(A4541,all_municipalities!$A$2:$M$445,2,FALSE)</f>
        <v>Whitchurch-Stouffville, Town of</v>
      </c>
      <c r="I4541" t="b">
        <f>VLOOKUP(A4541,all_municipalities!$A$2:$M$445,9,FALSE)</f>
        <v>0</v>
      </c>
      <c r="J4541" t="b">
        <f>VLOOKUP(A4541,all_municipalities!$A$2:$M$445,13, FALSE)</f>
        <v>0</v>
      </c>
      <c r="K4541" t="str">
        <f t="shared" si="282"/>
        <v>NONE</v>
      </c>
      <c r="L4541">
        <v>0</v>
      </c>
      <c r="M4541" t="str">
        <f t="shared" si="283"/>
        <v>10717 Councillor, Ward 3</v>
      </c>
      <c r="N4541" s="6" t="str">
        <f t="shared" si="284"/>
        <v/>
      </c>
      <c r="O4541" s="15" t="str">
        <f>IF(I4541&lt;&gt;FALSE,VLOOKUP(H4541,internet_municipalities!$B$2:$W$226,22,FALSE),"NO INTERNET")</f>
        <v>NO INTERNET</v>
      </c>
      <c r="P4541" s="16" t="str">
        <f t="shared" si="285"/>
        <v>NO INTERNET</v>
      </c>
    </row>
    <row r="4542" spans="1:16" x14ac:dyDescent="0.2">
      <c r="A4542">
        <v>10717</v>
      </c>
      <c r="B4542" t="b">
        <v>1</v>
      </c>
      <c r="C4542" t="s">
        <v>1453</v>
      </c>
      <c r="D4542" t="s">
        <v>6244</v>
      </c>
      <c r="E4542">
        <v>1253</v>
      </c>
      <c r="F4542">
        <v>133</v>
      </c>
      <c r="G4542" t="b">
        <v>0</v>
      </c>
      <c r="H4542" t="str">
        <f>VLOOKUP(A4542,all_municipalities!$A$2:$M$445,2,FALSE)</f>
        <v>Whitchurch-Stouffville, Town of</v>
      </c>
      <c r="I4542" t="b">
        <f>VLOOKUP(A4542,all_municipalities!$A$2:$M$445,9,FALSE)</f>
        <v>0</v>
      </c>
      <c r="J4542" t="b">
        <f>VLOOKUP(A4542,all_municipalities!$A$2:$M$445,13, FALSE)</f>
        <v>0</v>
      </c>
      <c r="K4542" t="str">
        <f t="shared" si="282"/>
        <v>NONE</v>
      </c>
      <c r="L4542">
        <v>0</v>
      </c>
      <c r="M4542" t="str">
        <f t="shared" si="283"/>
        <v>10717 Councillor, Ward 2</v>
      </c>
      <c r="N4542" s="6" t="str">
        <f t="shared" si="284"/>
        <v/>
      </c>
      <c r="O4542" s="15" t="str">
        <f>IF(I4542&lt;&gt;FALSE,VLOOKUP(H4542,internet_municipalities!$B$2:$W$226,22,FALSE),"NO INTERNET")</f>
        <v>NO INTERNET</v>
      </c>
      <c r="P4542" s="16" t="str">
        <f t="shared" si="285"/>
        <v>NO INTERNET</v>
      </c>
    </row>
    <row r="4543" spans="1:16" x14ac:dyDescent="0.2">
      <c r="A4543">
        <v>10717</v>
      </c>
      <c r="B4543" t="b">
        <v>1</v>
      </c>
      <c r="C4543" t="s">
        <v>1456</v>
      </c>
      <c r="D4543" t="s">
        <v>6245</v>
      </c>
      <c r="E4543">
        <v>651</v>
      </c>
      <c r="F4543">
        <v>362</v>
      </c>
      <c r="G4543" t="b">
        <v>0</v>
      </c>
      <c r="H4543" t="str">
        <f>VLOOKUP(A4543,all_municipalities!$A$2:$M$445,2,FALSE)</f>
        <v>Whitchurch-Stouffville, Town of</v>
      </c>
      <c r="I4543" t="b">
        <f>VLOOKUP(A4543,all_municipalities!$A$2:$M$445,9,FALSE)</f>
        <v>0</v>
      </c>
      <c r="J4543" t="b">
        <f>VLOOKUP(A4543,all_municipalities!$A$2:$M$445,13, FALSE)</f>
        <v>0</v>
      </c>
      <c r="K4543" t="str">
        <f t="shared" si="282"/>
        <v>NONE</v>
      </c>
      <c r="L4543">
        <v>0</v>
      </c>
      <c r="M4543" t="str">
        <f t="shared" si="283"/>
        <v>10717 Councillor, Ward 1</v>
      </c>
      <c r="N4543" s="6" t="str">
        <f t="shared" si="284"/>
        <v/>
      </c>
      <c r="O4543" s="15" t="str">
        <f>IF(I4543&lt;&gt;FALSE,VLOOKUP(H4543,internet_municipalities!$B$2:$W$226,22,FALSE),"NO INTERNET")</f>
        <v>NO INTERNET</v>
      </c>
      <c r="P4543" s="16" t="str">
        <f t="shared" si="285"/>
        <v>NO INTERNET</v>
      </c>
    </row>
    <row r="4544" spans="1:16" x14ac:dyDescent="0.2">
      <c r="A4544">
        <v>10717</v>
      </c>
      <c r="B4544" t="b">
        <v>0</v>
      </c>
      <c r="C4544" t="s">
        <v>1456</v>
      </c>
      <c r="D4544" t="s">
        <v>6246</v>
      </c>
      <c r="E4544">
        <v>289</v>
      </c>
      <c r="F4544" t="s">
        <v>1460</v>
      </c>
      <c r="G4544" t="b">
        <v>0</v>
      </c>
      <c r="H4544" t="str">
        <f>VLOOKUP(A4544,all_municipalities!$A$2:$M$445,2,FALSE)</f>
        <v>Whitchurch-Stouffville, Town of</v>
      </c>
      <c r="I4544" t="b">
        <f>VLOOKUP(A4544,all_municipalities!$A$2:$M$445,9,FALSE)</f>
        <v>0</v>
      </c>
      <c r="J4544" t="b">
        <f>VLOOKUP(A4544,all_municipalities!$A$2:$M$445,13, FALSE)</f>
        <v>0</v>
      </c>
      <c r="K4544" t="str">
        <f t="shared" si="282"/>
        <v>NONE</v>
      </c>
      <c r="L4544">
        <v>0</v>
      </c>
      <c r="M4544" t="str">
        <f t="shared" si="283"/>
        <v>10717 Councillor, Ward 1</v>
      </c>
      <c r="N4544" s="6" t="str">
        <f t="shared" si="284"/>
        <v/>
      </c>
      <c r="O4544" s="15" t="str">
        <f>IF(I4544&lt;&gt;FALSE,VLOOKUP(H4544,internet_municipalities!$B$2:$W$226,22,FALSE),"NO INTERNET")</f>
        <v>NO INTERNET</v>
      </c>
      <c r="P4544" s="16" t="str">
        <f t="shared" si="285"/>
        <v>NO INTERNET</v>
      </c>
    </row>
    <row r="4545" spans="1:16" x14ac:dyDescent="0.2">
      <c r="A4545">
        <v>10717</v>
      </c>
      <c r="B4545" t="b">
        <v>0</v>
      </c>
      <c r="C4545" t="s">
        <v>1456</v>
      </c>
      <c r="D4545" t="s">
        <v>6247</v>
      </c>
      <c r="E4545">
        <v>203</v>
      </c>
      <c r="F4545" t="s">
        <v>1460</v>
      </c>
      <c r="G4545" t="b">
        <v>0</v>
      </c>
      <c r="H4545" t="str">
        <f>VLOOKUP(A4545,all_municipalities!$A$2:$M$445,2,FALSE)</f>
        <v>Whitchurch-Stouffville, Town of</v>
      </c>
      <c r="I4545" t="b">
        <f>VLOOKUP(A4545,all_municipalities!$A$2:$M$445,9,FALSE)</f>
        <v>0</v>
      </c>
      <c r="J4545" t="b">
        <f>VLOOKUP(A4545,all_municipalities!$A$2:$M$445,13, FALSE)</f>
        <v>0</v>
      </c>
      <c r="K4545" t="str">
        <f t="shared" si="282"/>
        <v>NONE</v>
      </c>
      <c r="L4545">
        <v>0</v>
      </c>
      <c r="M4545" t="str">
        <f t="shared" si="283"/>
        <v>10717 Councillor, Ward 1</v>
      </c>
      <c r="N4545" s="6" t="str">
        <f t="shared" si="284"/>
        <v/>
      </c>
      <c r="O4545" s="15" t="str">
        <f>IF(I4545&lt;&gt;FALSE,VLOOKUP(H4545,internet_municipalities!$B$2:$W$226,22,FALSE),"NO INTERNET")</f>
        <v>NO INTERNET</v>
      </c>
      <c r="P4545" s="16" t="str">
        <f t="shared" si="285"/>
        <v>NO INTERNET</v>
      </c>
    </row>
    <row r="4546" spans="1:16" x14ac:dyDescent="0.2">
      <c r="A4546">
        <v>10717</v>
      </c>
      <c r="B4546" t="b">
        <v>0</v>
      </c>
      <c r="C4546" t="s">
        <v>1453</v>
      </c>
      <c r="D4546" t="s">
        <v>6248</v>
      </c>
      <c r="E4546">
        <v>1120</v>
      </c>
      <c r="F4546" t="s">
        <v>1460</v>
      </c>
      <c r="G4546" t="b">
        <v>0</v>
      </c>
      <c r="H4546" t="str">
        <f>VLOOKUP(A4546,all_municipalities!$A$2:$M$445,2,FALSE)</f>
        <v>Whitchurch-Stouffville, Town of</v>
      </c>
      <c r="I4546" t="b">
        <f>VLOOKUP(A4546,all_municipalities!$A$2:$M$445,9,FALSE)</f>
        <v>0</v>
      </c>
      <c r="J4546" t="b">
        <f>VLOOKUP(A4546,all_municipalities!$A$2:$M$445,13, FALSE)</f>
        <v>0</v>
      </c>
      <c r="K4546" t="str">
        <f t="shared" ref="K4546:K4609" si="286">IF(J4546=TRUE,IF(F4546&lt;=10,"HIGH",IF(F4546&lt;=100,"MID",IF(F4546&lt;=1000,"LOW","NONE"))),"NONE")</f>
        <v>NONE</v>
      </c>
      <c r="L4546">
        <v>0</v>
      </c>
      <c r="M4546" t="str">
        <f t="shared" ref="M4546:M4609" si="287">CONCATENATE(A4546, " ",C4546)</f>
        <v>10717 Councillor, Ward 2</v>
      </c>
      <c r="N4546" s="6" t="str">
        <f t="shared" si="284"/>
        <v/>
      </c>
      <c r="O4546" s="15" t="str">
        <f>IF(I4546&lt;&gt;FALSE,VLOOKUP(H4546,internet_municipalities!$B$2:$W$226,22,FALSE),"NO INTERNET")</f>
        <v>NO INTERNET</v>
      </c>
      <c r="P4546" s="16" t="str">
        <f t="shared" si="285"/>
        <v>NO INTERNET</v>
      </c>
    </row>
    <row r="4547" spans="1:16" x14ac:dyDescent="0.2">
      <c r="A4547">
        <v>10717</v>
      </c>
      <c r="B4547" t="b">
        <v>0</v>
      </c>
      <c r="C4547" t="s">
        <v>1475</v>
      </c>
      <c r="D4547" t="s">
        <v>6249</v>
      </c>
      <c r="E4547">
        <v>506</v>
      </c>
      <c r="F4547" t="s">
        <v>1460</v>
      </c>
      <c r="G4547" t="b">
        <v>0</v>
      </c>
      <c r="H4547" t="str">
        <f>VLOOKUP(A4547,all_municipalities!$A$2:$M$445,2,FALSE)</f>
        <v>Whitchurch-Stouffville, Town of</v>
      </c>
      <c r="I4547" t="b">
        <f>VLOOKUP(A4547,all_municipalities!$A$2:$M$445,9,FALSE)</f>
        <v>0</v>
      </c>
      <c r="J4547" t="b">
        <f>VLOOKUP(A4547,all_municipalities!$A$2:$M$445,13, FALSE)</f>
        <v>0</v>
      </c>
      <c r="K4547" t="str">
        <f t="shared" si="286"/>
        <v>NONE</v>
      </c>
      <c r="L4547">
        <v>0</v>
      </c>
      <c r="M4547" t="str">
        <f t="shared" si="287"/>
        <v>10717 Councillor, Ward 3</v>
      </c>
      <c r="N4547" s="6" t="str">
        <f t="shared" ref="N4547:N4610" si="288">IF(I4547,M4547,"")</f>
        <v/>
      </c>
      <c r="O4547" s="15" t="str">
        <f>IF(I4547&lt;&gt;FALSE,VLOOKUP(H4547,internet_municipalities!$B$2:$W$226,22,FALSE),"NO INTERNET")</f>
        <v>NO INTERNET</v>
      </c>
      <c r="P4547" s="16" t="str">
        <f t="shared" si="285"/>
        <v>NO INTERNET</v>
      </c>
    </row>
    <row r="4548" spans="1:16" x14ac:dyDescent="0.2">
      <c r="A4548">
        <v>10717</v>
      </c>
      <c r="B4548" t="b">
        <v>0</v>
      </c>
      <c r="C4548" t="s">
        <v>1471</v>
      </c>
      <c r="D4548" t="s">
        <v>6250</v>
      </c>
      <c r="E4548">
        <v>351</v>
      </c>
      <c r="F4548" t="s">
        <v>1460</v>
      </c>
      <c r="G4548" t="b">
        <v>0</v>
      </c>
      <c r="H4548" t="str">
        <f>VLOOKUP(A4548,all_municipalities!$A$2:$M$445,2,FALSE)</f>
        <v>Whitchurch-Stouffville, Town of</v>
      </c>
      <c r="I4548" t="b">
        <f>VLOOKUP(A4548,all_municipalities!$A$2:$M$445,9,FALSE)</f>
        <v>0</v>
      </c>
      <c r="J4548" t="b">
        <f>VLOOKUP(A4548,all_municipalities!$A$2:$M$445,13, FALSE)</f>
        <v>0</v>
      </c>
      <c r="K4548" t="str">
        <f t="shared" si="286"/>
        <v>NONE</v>
      </c>
      <c r="L4548">
        <v>0</v>
      </c>
      <c r="M4548" t="str">
        <f t="shared" si="287"/>
        <v>10717 Councillor, Ward 4</v>
      </c>
      <c r="N4548" s="6" t="str">
        <f t="shared" si="288"/>
        <v/>
      </c>
      <c r="O4548" s="15" t="str">
        <f>IF(I4548&lt;&gt;FALSE,VLOOKUP(H4548,internet_municipalities!$B$2:$W$226,22,FALSE),"NO INTERNET")</f>
        <v>NO INTERNET</v>
      </c>
      <c r="P4548" s="16" t="str">
        <f t="shared" si="285"/>
        <v>NO INTERNET</v>
      </c>
    </row>
    <row r="4549" spans="1:16" x14ac:dyDescent="0.2">
      <c r="A4549">
        <v>10717</v>
      </c>
      <c r="B4549" t="b">
        <v>0</v>
      </c>
      <c r="C4549" t="s">
        <v>1471</v>
      </c>
      <c r="D4549" t="s">
        <v>6251</v>
      </c>
      <c r="E4549">
        <v>357</v>
      </c>
      <c r="F4549" t="s">
        <v>1460</v>
      </c>
      <c r="G4549" t="b">
        <v>0</v>
      </c>
      <c r="H4549" t="str">
        <f>VLOOKUP(A4549,all_municipalities!$A$2:$M$445,2,FALSE)</f>
        <v>Whitchurch-Stouffville, Town of</v>
      </c>
      <c r="I4549" t="b">
        <f>VLOOKUP(A4549,all_municipalities!$A$2:$M$445,9,FALSE)</f>
        <v>0</v>
      </c>
      <c r="J4549" t="b">
        <f>VLOOKUP(A4549,all_municipalities!$A$2:$M$445,13, FALSE)</f>
        <v>0</v>
      </c>
      <c r="K4549" t="str">
        <f t="shared" si="286"/>
        <v>NONE</v>
      </c>
      <c r="L4549">
        <v>0</v>
      </c>
      <c r="M4549" t="str">
        <f t="shared" si="287"/>
        <v>10717 Councillor, Ward 4</v>
      </c>
      <c r="N4549" s="6" t="str">
        <f t="shared" si="288"/>
        <v/>
      </c>
      <c r="O4549" s="15" t="str">
        <f>IF(I4549&lt;&gt;FALSE,VLOOKUP(H4549,internet_municipalities!$B$2:$W$226,22,FALSE),"NO INTERNET")</f>
        <v>NO INTERNET</v>
      </c>
      <c r="P4549" s="16" t="str">
        <f t="shared" si="285"/>
        <v>NO INTERNET</v>
      </c>
    </row>
    <row r="4550" spans="1:16" x14ac:dyDescent="0.2">
      <c r="A4550">
        <v>10717</v>
      </c>
      <c r="B4550" t="b">
        <v>0</v>
      </c>
      <c r="C4550" t="s">
        <v>1471</v>
      </c>
      <c r="D4550" t="s">
        <v>6252</v>
      </c>
      <c r="E4550">
        <v>244</v>
      </c>
      <c r="F4550" t="s">
        <v>1460</v>
      </c>
      <c r="G4550" t="b">
        <v>0</v>
      </c>
      <c r="H4550" t="str">
        <f>VLOOKUP(A4550,all_municipalities!$A$2:$M$445,2,FALSE)</f>
        <v>Whitchurch-Stouffville, Town of</v>
      </c>
      <c r="I4550" t="b">
        <f>VLOOKUP(A4550,all_municipalities!$A$2:$M$445,9,FALSE)</f>
        <v>0</v>
      </c>
      <c r="J4550" t="b">
        <f>VLOOKUP(A4550,all_municipalities!$A$2:$M$445,13, FALSE)</f>
        <v>0</v>
      </c>
      <c r="K4550" t="str">
        <f t="shared" si="286"/>
        <v>NONE</v>
      </c>
      <c r="L4550">
        <v>0</v>
      </c>
      <c r="M4550" t="str">
        <f t="shared" si="287"/>
        <v>10717 Councillor, Ward 4</v>
      </c>
      <c r="N4550" s="6" t="str">
        <f t="shared" si="288"/>
        <v/>
      </c>
      <c r="O4550" s="15" t="str">
        <f>IF(I4550&lt;&gt;FALSE,VLOOKUP(H4550,internet_municipalities!$B$2:$W$226,22,FALSE),"NO INTERNET")</f>
        <v>NO INTERNET</v>
      </c>
      <c r="P4550" s="16" t="str">
        <f t="shared" si="285"/>
        <v>NO INTERNET</v>
      </c>
    </row>
    <row r="4551" spans="1:16" x14ac:dyDescent="0.2">
      <c r="A4551">
        <v>10717</v>
      </c>
      <c r="B4551" t="b">
        <v>0</v>
      </c>
      <c r="C4551" t="s">
        <v>1473</v>
      </c>
      <c r="D4551" t="s">
        <v>6253</v>
      </c>
      <c r="E4551">
        <v>841</v>
      </c>
      <c r="F4551" t="s">
        <v>1460</v>
      </c>
      <c r="G4551" t="b">
        <v>0</v>
      </c>
      <c r="H4551" t="str">
        <f>VLOOKUP(A4551,all_municipalities!$A$2:$M$445,2,FALSE)</f>
        <v>Whitchurch-Stouffville, Town of</v>
      </c>
      <c r="I4551" t="b">
        <f>VLOOKUP(A4551,all_municipalities!$A$2:$M$445,9,FALSE)</f>
        <v>0</v>
      </c>
      <c r="J4551" t="b">
        <f>VLOOKUP(A4551,all_municipalities!$A$2:$M$445,13, FALSE)</f>
        <v>0</v>
      </c>
      <c r="K4551" t="str">
        <f t="shared" si="286"/>
        <v>NONE</v>
      </c>
      <c r="L4551">
        <v>0</v>
      </c>
      <c r="M4551" t="str">
        <f t="shared" si="287"/>
        <v>10717 Councillor, Ward 5</v>
      </c>
      <c r="N4551" s="6" t="str">
        <f t="shared" si="288"/>
        <v/>
      </c>
      <c r="O4551" s="15" t="str">
        <f>IF(I4551&lt;&gt;FALSE,VLOOKUP(H4551,internet_municipalities!$B$2:$W$226,22,FALSE),"NO INTERNET")</f>
        <v>NO INTERNET</v>
      </c>
      <c r="P4551" s="16" t="str">
        <f t="shared" ref="P4551:P4614" si="289">IF(I4551=TRUE,IF(F4551&lt;&gt;"Acclaimed",IF(F4551&lt;&gt;"Lost",F4551/O4551,"Lost"),"Acclaimed"),"NO INTERNET")</f>
        <v>NO INTERNET</v>
      </c>
    </row>
    <row r="4552" spans="1:16" x14ac:dyDescent="0.2">
      <c r="A4552">
        <v>10717</v>
      </c>
      <c r="B4552" t="b">
        <v>0</v>
      </c>
      <c r="C4552" t="s">
        <v>1720</v>
      </c>
      <c r="D4552" t="s">
        <v>6254</v>
      </c>
      <c r="E4552">
        <v>410</v>
      </c>
      <c r="F4552" t="s">
        <v>1460</v>
      </c>
      <c r="G4552" t="b">
        <v>0</v>
      </c>
      <c r="H4552" t="str">
        <f>VLOOKUP(A4552,all_municipalities!$A$2:$M$445,2,FALSE)</f>
        <v>Whitchurch-Stouffville, Town of</v>
      </c>
      <c r="I4552" t="b">
        <f>VLOOKUP(A4552,all_municipalities!$A$2:$M$445,9,FALSE)</f>
        <v>0</v>
      </c>
      <c r="J4552" t="b">
        <f>VLOOKUP(A4552,all_municipalities!$A$2:$M$445,13, FALSE)</f>
        <v>0</v>
      </c>
      <c r="K4552" t="str">
        <f t="shared" si="286"/>
        <v>NONE</v>
      </c>
      <c r="L4552">
        <v>0</v>
      </c>
      <c r="M4552" t="str">
        <f t="shared" si="287"/>
        <v>10717 Councillor, Ward 6</v>
      </c>
      <c r="N4552" s="6" t="str">
        <f t="shared" si="288"/>
        <v/>
      </c>
      <c r="O4552" s="15" t="str">
        <f>IF(I4552&lt;&gt;FALSE,VLOOKUP(H4552,internet_municipalities!$B$2:$W$226,22,FALSE),"NO INTERNET")</f>
        <v>NO INTERNET</v>
      </c>
      <c r="P4552" s="16" t="str">
        <f t="shared" si="289"/>
        <v>NO INTERNET</v>
      </c>
    </row>
    <row r="4553" spans="1:16" x14ac:dyDescent="0.2">
      <c r="A4553">
        <v>10717</v>
      </c>
      <c r="B4553" t="b">
        <v>0</v>
      </c>
      <c r="C4553" t="s">
        <v>1720</v>
      </c>
      <c r="D4553" t="s">
        <v>6255</v>
      </c>
      <c r="E4553">
        <v>838</v>
      </c>
      <c r="F4553" t="s">
        <v>1460</v>
      </c>
      <c r="G4553" t="b">
        <v>0</v>
      </c>
      <c r="H4553" t="str">
        <f>VLOOKUP(A4553,all_municipalities!$A$2:$M$445,2,FALSE)</f>
        <v>Whitchurch-Stouffville, Town of</v>
      </c>
      <c r="I4553" t="b">
        <f>VLOOKUP(A4553,all_municipalities!$A$2:$M$445,9,FALSE)</f>
        <v>0</v>
      </c>
      <c r="J4553" t="b">
        <f>VLOOKUP(A4553,all_municipalities!$A$2:$M$445,13, FALSE)</f>
        <v>0</v>
      </c>
      <c r="K4553" t="str">
        <f t="shared" si="286"/>
        <v>NONE</v>
      </c>
      <c r="L4553">
        <v>0</v>
      </c>
      <c r="M4553" t="str">
        <f t="shared" si="287"/>
        <v>10717 Councillor, Ward 6</v>
      </c>
      <c r="N4553" s="6" t="str">
        <f t="shared" si="288"/>
        <v/>
      </c>
      <c r="O4553" s="15" t="str">
        <f>IF(I4553&lt;&gt;FALSE,VLOOKUP(H4553,internet_municipalities!$B$2:$W$226,22,FALSE),"NO INTERNET")</f>
        <v>NO INTERNET</v>
      </c>
      <c r="P4553" s="16" t="str">
        <f t="shared" si="289"/>
        <v>NO INTERNET</v>
      </c>
    </row>
    <row r="4554" spans="1:16" x14ac:dyDescent="0.2">
      <c r="A4554">
        <v>10814</v>
      </c>
      <c r="B4554" t="b">
        <v>1</v>
      </c>
      <c r="C4554" t="s">
        <v>1463</v>
      </c>
      <c r="D4554" t="s">
        <v>6256</v>
      </c>
      <c r="E4554">
        <v>240</v>
      </c>
      <c r="F4554">
        <v>156</v>
      </c>
      <c r="G4554" t="b">
        <v>0</v>
      </c>
      <c r="H4554" t="str">
        <f>VLOOKUP(A4554,all_municipalities!$A$2:$M$445,2,FALSE)</f>
        <v>White River, Township of</v>
      </c>
      <c r="I4554" t="b">
        <f>VLOOKUP(A4554,all_municipalities!$A$2:$M$445,9,FALSE)</f>
        <v>0</v>
      </c>
      <c r="J4554" t="b">
        <f>VLOOKUP(A4554,all_municipalities!$A$2:$M$445,13, FALSE)</f>
        <v>0</v>
      </c>
      <c r="K4554" t="str">
        <f t="shared" si="286"/>
        <v>NONE</v>
      </c>
      <c r="L4554">
        <v>0</v>
      </c>
      <c r="M4554" t="str">
        <f t="shared" si="287"/>
        <v>10814 Councillor</v>
      </c>
      <c r="N4554" s="6" t="str">
        <f t="shared" si="288"/>
        <v/>
      </c>
      <c r="O4554" s="15" t="str">
        <f>IF(I4554&lt;&gt;FALSE,VLOOKUP(H4554,internet_municipalities!$B$2:$W$226,22,FALSE),"NO INTERNET")</f>
        <v>NO INTERNET</v>
      </c>
      <c r="P4554" s="16" t="str">
        <f t="shared" si="289"/>
        <v>NO INTERNET</v>
      </c>
    </row>
    <row r="4555" spans="1:16" x14ac:dyDescent="0.2">
      <c r="A4555">
        <v>10814</v>
      </c>
      <c r="B4555" t="b">
        <v>1</v>
      </c>
      <c r="C4555" t="s">
        <v>1463</v>
      </c>
      <c r="D4555" t="s">
        <v>6257</v>
      </c>
      <c r="E4555">
        <v>187</v>
      </c>
      <c r="F4555">
        <v>103</v>
      </c>
      <c r="G4555" t="b">
        <v>0</v>
      </c>
      <c r="H4555" t="str">
        <f>VLOOKUP(A4555,all_municipalities!$A$2:$M$445,2,FALSE)</f>
        <v>White River, Township of</v>
      </c>
      <c r="I4555" t="b">
        <f>VLOOKUP(A4555,all_municipalities!$A$2:$M$445,9,FALSE)</f>
        <v>0</v>
      </c>
      <c r="J4555" t="b">
        <f>VLOOKUP(A4555,all_municipalities!$A$2:$M$445,13, FALSE)</f>
        <v>0</v>
      </c>
      <c r="K4555" t="str">
        <f t="shared" si="286"/>
        <v>NONE</v>
      </c>
      <c r="L4555">
        <v>0</v>
      </c>
      <c r="M4555" t="str">
        <f t="shared" si="287"/>
        <v>10814 Councillor</v>
      </c>
      <c r="N4555" s="6" t="str">
        <f t="shared" si="288"/>
        <v/>
      </c>
      <c r="O4555" s="15" t="str">
        <f>IF(I4555&lt;&gt;FALSE,VLOOKUP(H4555,internet_municipalities!$B$2:$W$226,22,FALSE),"NO INTERNET")</f>
        <v>NO INTERNET</v>
      </c>
      <c r="P4555" s="16" t="str">
        <f t="shared" si="289"/>
        <v>NO INTERNET</v>
      </c>
    </row>
    <row r="4556" spans="1:16" x14ac:dyDescent="0.2">
      <c r="A4556">
        <v>10814</v>
      </c>
      <c r="B4556" t="b">
        <v>1</v>
      </c>
      <c r="C4556" t="s">
        <v>1463</v>
      </c>
      <c r="D4556" t="s">
        <v>6258</v>
      </c>
      <c r="E4556" t="s">
        <v>461</v>
      </c>
      <c r="F4556" t="s">
        <v>461</v>
      </c>
      <c r="G4556" t="b">
        <v>0</v>
      </c>
      <c r="H4556" t="str">
        <f>VLOOKUP(A4556,all_municipalities!$A$2:$M$445,2,FALSE)</f>
        <v>White River, Township of</v>
      </c>
      <c r="I4556" t="b">
        <f>VLOOKUP(A4556,all_municipalities!$A$2:$M$445,9,FALSE)</f>
        <v>0</v>
      </c>
      <c r="J4556" t="b">
        <f>VLOOKUP(A4556,all_municipalities!$A$2:$M$445,13, FALSE)</f>
        <v>0</v>
      </c>
      <c r="K4556" t="str">
        <f t="shared" si="286"/>
        <v>NONE</v>
      </c>
      <c r="L4556">
        <v>0</v>
      </c>
      <c r="M4556" t="str">
        <f t="shared" si="287"/>
        <v>10814 Councillor</v>
      </c>
      <c r="N4556" s="6" t="str">
        <f t="shared" si="288"/>
        <v/>
      </c>
      <c r="O4556" s="15" t="str">
        <f>IF(I4556&lt;&gt;FALSE,VLOOKUP(H4556,internet_municipalities!$B$2:$W$226,22,FALSE),"NO INTERNET")</f>
        <v>NO INTERNET</v>
      </c>
      <c r="P4556" s="16" t="str">
        <f t="shared" si="289"/>
        <v>NO INTERNET</v>
      </c>
    </row>
    <row r="4557" spans="1:16" x14ac:dyDescent="0.2">
      <c r="A4557">
        <v>10814</v>
      </c>
      <c r="B4557" t="b">
        <v>1</v>
      </c>
      <c r="C4557" t="s">
        <v>1463</v>
      </c>
      <c r="D4557" t="s">
        <v>6259</v>
      </c>
      <c r="E4557" t="s">
        <v>461</v>
      </c>
      <c r="F4557" t="s">
        <v>461</v>
      </c>
      <c r="G4557" t="b">
        <v>0</v>
      </c>
      <c r="H4557" t="str">
        <f>VLOOKUP(A4557,all_municipalities!$A$2:$M$445,2,FALSE)</f>
        <v>White River, Township of</v>
      </c>
      <c r="I4557" t="b">
        <f>VLOOKUP(A4557,all_municipalities!$A$2:$M$445,9,FALSE)</f>
        <v>0</v>
      </c>
      <c r="J4557" t="b">
        <f>VLOOKUP(A4557,all_municipalities!$A$2:$M$445,13, FALSE)</f>
        <v>0</v>
      </c>
      <c r="K4557" t="str">
        <f t="shared" si="286"/>
        <v>NONE</v>
      </c>
      <c r="L4557">
        <v>0</v>
      </c>
      <c r="M4557" t="str">
        <f t="shared" si="287"/>
        <v>10814 Councillor</v>
      </c>
      <c r="N4557" s="6" t="str">
        <f t="shared" si="288"/>
        <v/>
      </c>
      <c r="O4557" s="15" t="str">
        <f>IF(I4557&lt;&gt;FALSE,VLOOKUP(H4557,internet_municipalities!$B$2:$W$226,22,FALSE),"NO INTERNET")</f>
        <v>NO INTERNET</v>
      </c>
      <c r="P4557" s="16" t="str">
        <f t="shared" si="289"/>
        <v>NO INTERNET</v>
      </c>
    </row>
    <row r="4558" spans="1:16" x14ac:dyDescent="0.2">
      <c r="A4558">
        <v>10814</v>
      </c>
      <c r="B4558" t="b">
        <v>0</v>
      </c>
      <c r="C4558" t="s">
        <v>1463</v>
      </c>
      <c r="D4558" t="s">
        <v>6260</v>
      </c>
      <c r="E4558">
        <v>13</v>
      </c>
      <c r="F4558" t="s">
        <v>1460</v>
      </c>
      <c r="G4558" t="b">
        <v>0</v>
      </c>
      <c r="H4558" t="str">
        <f>VLOOKUP(A4558,all_municipalities!$A$2:$M$445,2,FALSE)</f>
        <v>White River, Township of</v>
      </c>
      <c r="I4558" t="b">
        <f>VLOOKUP(A4558,all_municipalities!$A$2:$M$445,9,FALSE)</f>
        <v>0</v>
      </c>
      <c r="J4558" t="b">
        <f>VLOOKUP(A4558,all_municipalities!$A$2:$M$445,13, FALSE)</f>
        <v>0</v>
      </c>
      <c r="K4558" t="str">
        <f t="shared" si="286"/>
        <v>NONE</v>
      </c>
      <c r="L4558">
        <v>0</v>
      </c>
      <c r="M4558" t="str">
        <f t="shared" si="287"/>
        <v>10814 Councillor</v>
      </c>
      <c r="N4558" s="6" t="str">
        <f t="shared" si="288"/>
        <v/>
      </c>
      <c r="O4558" s="15" t="str">
        <f>IF(I4558&lt;&gt;FALSE,VLOOKUP(H4558,internet_municipalities!$B$2:$W$226,22,FALSE),"NO INTERNET")</f>
        <v>NO INTERNET</v>
      </c>
      <c r="P4558" s="16" t="str">
        <f t="shared" si="289"/>
        <v>NO INTERNET</v>
      </c>
    </row>
    <row r="4559" spans="1:16" x14ac:dyDescent="0.2">
      <c r="A4559">
        <v>10814</v>
      </c>
      <c r="B4559" t="b">
        <v>0</v>
      </c>
      <c r="C4559" t="s">
        <v>1463</v>
      </c>
      <c r="D4559" t="s">
        <v>6261</v>
      </c>
      <c r="E4559">
        <v>82</v>
      </c>
      <c r="F4559" t="s">
        <v>1460</v>
      </c>
      <c r="G4559" t="b">
        <v>0</v>
      </c>
      <c r="H4559" t="str">
        <f>VLOOKUP(A4559,all_municipalities!$A$2:$M$445,2,FALSE)</f>
        <v>White River, Township of</v>
      </c>
      <c r="I4559" t="b">
        <f>VLOOKUP(A4559,all_municipalities!$A$2:$M$445,9,FALSE)</f>
        <v>0</v>
      </c>
      <c r="J4559" t="b">
        <f>VLOOKUP(A4559,all_municipalities!$A$2:$M$445,13, FALSE)</f>
        <v>0</v>
      </c>
      <c r="K4559" t="str">
        <f t="shared" si="286"/>
        <v>NONE</v>
      </c>
      <c r="L4559">
        <v>0</v>
      </c>
      <c r="M4559" t="str">
        <f t="shared" si="287"/>
        <v>10814 Councillor</v>
      </c>
      <c r="N4559" s="6" t="str">
        <f t="shared" si="288"/>
        <v/>
      </c>
      <c r="O4559" s="15" t="str">
        <f>IF(I4559&lt;&gt;FALSE,VLOOKUP(H4559,internet_municipalities!$B$2:$W$226,22,FALSE),"NO INTERNET")</f>
        <v>NO INTERNET</v>
      </c>
      <c r="P4559" s="16" t="str">
        <f t="shared" si="289"/>
        <v>NO INTERNET</v>
      </c>
    </row>
    <row r="4560" spans="1:16" x14ac:dyDescent="0.2">
      <c r="A4560">
        <v>10814</v>
      </c>
      <c r="B4560" t="b">
        <v>0</v>
      </c>
      <c r="C4560" t="s">
        <v>1463</v>
      </c>
      <c r="D4560" t="s">
        <v>6262</v>
      </c>
      <c r="E4560">
        <v>84</v>
      </c>
      <c r="F4560" t="s">
        <v>1460</v>
      </c>
      <c r="G4560" t="b">
        <v>0</v>
      </c>
      <c r="H4560" t="str">
        <f>VLOOKUP(A4560,all_municipalities!$A$2:$M$445,2,FALSE)</f>
        <v>White River, Township of</v>
      </c>
      <c r="I4560" t="b">
        <f>VLOOKUP(A4560,all_municipalities!$A$2:$M$445,9,FALSE)</f>
        <v>0</v>
      </c>
      <c r="J4560" t="b">
        <f>VLOOKUP(A4560,all_municipalities!$A$2:$M$445,13, FALSE)</f>
        <v>0</v>
      </c>
      <c r="K4560" t="str">
        <f t="shared" si="286"/>
        <v>NONE</v>
      </c>
      <c r="L4560">
        <v>0</v>
      </c>
      <c r="M4560" t="str">
        <f t="shared" si="287"/>
        <v>10814 Councillor</v>
      </c>
      <c r="N4560" s="6" t="str">
        <f t="shared" si="288"/>
        <v/>
      </c>
      <c r="O4560" s="15" t="str">
        <f>IF(I4560&lt;&gt;FALSE,VLOOKUP(H4560,internet_municipalities!$B$2:$W$226,22,FALSE),"NO INTERNET")</f>
        <v>NO INTERNET</v>
      </c>
      <c r="P4560" s="16" t="str">
        <f t="shared" si="289"/>
        <v>NO INTERNET</v>
      </c>
    </row>
    <row r="4561" spans="1:16" x14ac:dyDescent="0.2">
      <c r="A4561">
        <v>18524</v>
      </c>
      <c r="B4561" t="b">
        <v>1</v>
      </c>
      <c r="C4561" t="s">
        <v>1463</v>
      </c>
      <c r="D4561" t="s">
        <v>6263</v>
      </c>
      <c r="E4561">
        <v>758</v>
      </c>
      <c r="F4561">
        <v>208</v>
      </c>
      <c r="G4561" t="b">
        <v>0</v>
      </c>
      <c r="H4561" t="str">
        <f>VLOOKUP(A4561,all_municipalities!$A$2:$M$445,2,FALSE)</f>
        <v>Whitestone, Municipality of</v>
      </c>
      <c r="I4561" t="b">
        <f>VLOOKUP(A4561,all_municipalities!$A$2:$M$445,9,FALSE)</f>
        <v>1</v>
      </c>
      <c r="J4561" t="b">
        <f>VLOOKUP(A4561,all_municipalities!$A$2:$M$445,13, FALSE)</f>
        <v>0</v>
      </c>
      <c r="K4561" t="str">
        <f t="shared" si="286"/>
        <v>NONE</v>
      </c>
      <c r="L4561">
        <v>0</v>
      </c>
      <c r="M4561" t="str">
        <f t="shared" si="287"/>
        <v>18524 Councillor</v>
      </c>
      <c r="N4561" s="6" t="str">
        <f t="shared" si="288"/>
        <v>18524 Councillor</v>
      </c>
      <c r="O4561" s="15">
        <f>IF(I4561&lt;&gt;FALSE,VLOOKUP(H4561,internet_municipalities!$B$2:$W$226,22,FALSE),"NO INTERNET")</f>
        <v>2209</v>
      </c>
      <c r="P4561" s="16">
        <f t="shared" si="289"/>
        <v>9.4160253508374828E-2</v>
      </c>
    </row>
    <row r="4562" spans="1:16" x14ac:dyDescent="0.2">
      <c r="A4562">
        <v>18524</v>
      </c>
      <c r="B4562" t="b">
        <v>1</v>
      </c>
      <c r="C4562" t="s">
        <v>1463</v>
      </c>
      <c r="D4562" t="s">
        <v>6264</v>
      </c>
      <c r="E4562">
        <v>678</v>
      </c>
      <c r="F4562">
        <v>128</v>
      </c>
      <c r="G4562" t="b">
        <v>0</v>
      </c>
      <c r="H4562" t="str">
        <f>VLOOKUP(A4562,all_municipalities!$A$2:$M$445,2,FALSE)</f>
        <v>Whitestone, Municipality of</v>
      </c>
      <c r="I4562" t="b">
        <f>VLOOKUP(A4562,all_municipalities!$A$2:$M$445,9,FALSE)</f>
        <v>1</v>
      </c>
      <c r="J4562" t="b">
        <f>VLOOKUP(A4562,all_municipalities!$A$2:$M$445,13, FALSE)</f>
        <v>0</v>
      </c>
      <c r="K4562" t="str">
        <f t="shared" si="286"/>
        <v>NONE</v>
      </c>
      <c r="L4562">
        <v>0</v>
      </c>
      <c r="M4562" t="str">
        <f t="shared" si="287"/>
        <v>18524 Councillor</v>
      </c>
      <c r="N4562" s="6" t="str">
        <f t="shared" si="288"/>
        <v>18524 Councillor</v>
      </c>
      <c r="O4562" s="15">
        <f>IF(I4562&lt;&gt;FALSE,VLOOKUP(H4562,internet_municipalities!$B$2:$W$226,22,FALSE),"NO INTERNET")</f>
        <v>2209</v>
      </c>
      <c r="P4562" s="16">
        <f t="shared" si="289"/>
        <v>5.7944771389769126E-2</v>
      </c>
    </row>
    <row r="4563" spans="1:16" x14ac:dyDescent="0.2">
      <c r="A4563">
        <v>18524</v>
      </c>
      <c r="B4563" t="b">
        <v>1</v>
      </c>
      <c r="C4563" t="s">
        <v>1463</v>
      </c>
      <c r="D4563" t="s">
        <v>6265</v>
      </c>
      <c r="E4563">
        <v>778</v>
      </c>
      <c r="F4563">
        <v>228</v>
      </c>
      <c r="G4563" t="b">
        <v>0</v>
      </c>
      <c r="H4563" t="str">
        <f>VLOOKUP(A4563,all_municipalities!$A$2:$M$445,2,FALSE)</f>
        <v>Whitestone, Municipality of</v>
      </c>
      <c r="I4563" t="b">
        <f>VLOOKUP(A4563,all_municipalities!$A$2:$M$445,9,FALSE)</f>
        <v>1</v>
      </c>
      <c r="J4563" t="b">
        <f>VLOOKUP(A4563,all_municipalities!$A$2:$M$445,13, FALSE)</f>
        <v>0</v>
      </c>
      <c r="K4563" t="str">
        <f t="shared" si="286"/>
        <v>NONE</v>
      </c>
      <c r="L4563">
        <v>0</v>
      </c>
      <c r="M4563" t="str">
        <f t="shared" si="287"/>
        <v>18524 Councillor</v>
      </c>
      <c r="N4563" s="6" t="str">
        <f t="shared" si="288"/>
        <v>18524 Councillor</v>
      </c>
      <c r="O4563" s="15">
        <f>IF(I4563&lt;&gt;FALSE,VLOOKUP(H4563,internet_municipalities!$B$2:$W$226,22,FALSE),"NO INTERNET")</f>
        <v>2209</v>
      </c>
      <c r="P4563" s="16">
        <f t="shared" si="289"/>
        <v>0.10321412403802625</v>
      </c>
    </row>
    <row r="4564" spans="1:16" x14ac:dyDescent="0.2">
      <c r="A4564">
        <v>18524</v>
      </c>
      <c r="B4564" t="b">
        <v>1</v>
      </c>
      <c r="C4564" t="s">
        <v>1463</v>
      </c>
      <c r="D4564" t="s">
        <v>6266</v>
      </c>
      <c r="E4564">
        <v>897</v>
      </c>
      <c r="F4564">
        <v>347</v>
      </c>
      <c r="G4564" t="b">
        <v>0</v>
      </c>
      <c r="H4564" t="str">
        <f>VLOOKUP(A4564,all_municipalities!$A$2:$M$445,2,FALSE)</f>
        <v>Whitestone, Municipality of</v>
      </c>
      <c r="I4564" t="b">
        <f>VLOOKUP(A4564,all_municipalities!$A$2:$M$445,9,FALSE)</f>
        <v>1</v>
      </c>
      <c r="J4564" t="b">
        <f>VLOOKUP(A4564,all_municipalities!$A$2:$M$445,13, FALSE)</f>
        <v>0</v>
      </c>
      <c r="K4564" t="str">
        <f t="shared" si="286"/>
        <v>NONE</v>
      </c>
      <c r="L4564">
        <v>0</v>
      </c>
      <c r="M4564" t="str">
        <f t="shared" si="287"/>
        <v>18524 Councillor</v>
      </c>
      <c r="N4564" s="6" t="str">
        <f t="shared" si="288"/>
        <v>18524 Councillor</v>
      </c>
      <c r="O4564" s="15">
        <f>IF(I4564&lt;&gt;FALSE,VLOOKUP(H4564,internet_municipalities!$B$2:$W$226,22,FALSE),"NO INTERNET")</f>
        <v>2209</v>
      </c>
      <c r="P4564" s="16">
        <f t="shared" si="289"/>
        <v>0.15708465368945224</v>
      </c>
    </row>
    <row r="4565" spans="1:16" x14ac:dyDescent="0.2">
      <c r="A4565">
        <v>18524</v>
      </c>
      <c r="B4565" t="b">
        <v>0</v>
      </c>
      <c r="C4565" t="s">
        <v>1463</v>
      </c>
      <c r="D4565" t="s">
        <v>6267</v>
      </c>
      <c r="E4565">
        <v>550</v>
      </c>
      <c r="F4565" t="s">
        <v>1460</v>
      </c>
      <c r="G4565" t="b">
        <v>0</v>
      </c>
      <c r="H4565" t="str">
        <f>VLOOKUP(A4565,all_municipalities!$A$2:$M$445,2,FALSE)</f>
        <v>Whitestone, Municipality of</v>
      </c>
      <c r="I4565" t="b">
        <f>VLOOKUP(A4565,all_municipalities!$A$2:$M$445,9,FALSE)</f>
        <v>1</v>
      </c>
      <c r="J4565" t="b">
        <f>VLOOKUP(A4565,all_municipalities!$A$2:$M$445,13, FALSE)</f>
        <v>0</v>
      </c>
      <c r="K4565" t="str">
        <f t="shared" si="286"/>
        <v>NONE</v>
      </c>
      <c r="L4565">
        <v>0</v>
      </c>
      <c r="M4565" t="str">
        <f t="shared" si="287"/>
        <v>18524 Councillor</v>
      </c>
      <c r="N4565" s="6" t="str">
        <f t="shared" si="288"/>
        <v>18524 Councillor</v>
      </c>
      <c r="O4565" s="15">
        <f>IF(I4565&lt;&gt;FALSE,VLOOKUP(H4565,internet_municipalities!$B$2:$W$226,22,FALSE),"NO INTERNET")</f>
        <v>2209</v>
      </c>
      <c r="P4565" s="16" t="str">
        <f t="shared" si="289"/>
        <v>Lost</v>
      </c>
    </row>
    <row r="4566" spans="1:16" x14ac:dyDescent="0.2">
      <c r="A4566">
        <v>18524</v>
      </c>
      <c r="B4566" t="b">
        <v>0</v>
      </c>
      <c r="C4566" t="s">
        <v>1463</v>
      </c>
      <c r="D4566" t="s">
        <v>6268</v>
      </c>
      <c r="E4566">
        <v>482</v>
      </c>
      <c r="F4566" t="s">
        <v>1460</v>
      </c>
      <c r="G4566" t="b">
        <v>0</v>
      </c>
      <c r="H4566" t="str">
        <f>VLOOKUP(A4566,all_municipalities!$A$2:$M$445,2,FALSE)</f>
        <v>Whitestone, Municipality of</v>
      </c>
      <c r="I4566" t="b">
        <f>VLOOKUP(A4566,all_municipalities!$A$2:$M$445,9,FALSE)</f>
        <v>1</v>
      </c>
      <c r="J4566" t="b">
        <f>VLOOKUP(A4566,all_municipalities!$A$2:$M$445,13, FALSE)</f>
        <v>0</v>
      </c>
      <c r="K4566" t="str">
        <f t="shared" si="286"/>
        <v>NONE</v>
      </c>
      <c r="L4566">
        <v>0</v>
      </c>
      <c r="M4566" t="str">
        <f t="shared" si="287"/>
        <v>18524 Councillor</v>
      </c>
      <c r="N4566" s="6" t="str">
        <f t="shared" si="288"/>
        <v>18524 Councillor</v>
      </c>
      <c r="O4566" s="15">
        <f>IF(I4566&lt;&gt;FALSE,VLOOKUP(H4566,internet_municipalities!$B$2:$W$226,22,FALSE),"NO INTERNET")</f>
        <v>2209</v>
      </c>
      <c r="P4566" s="16" t="str">
        <f t="shared" si="289"/>
        <v>Lost</v>
      </c>
    </row>
    <row r="4567" spans="1:16" x14ac:dyDescent="0.2">
      <c r="A4567">
        <v>18524</v>
      </c>
      <c r="B4567" t="b">
        <v>0</v>
      </c>
      <c r="C4567" t="s">
        <v>1463</v>
      </c>
      <c r="D4567" t="s">
        <v>6269</v>
      </c>
      <c r="E4567">
        <v>352</v>
      </c>
      <c r="F4567" t="s">
        <v>1460</v>
      </c>
      <c r="G4567" t="b">
        <v>0</v>
      </c>
      <c r="H4567" t="str">
        <f>VLOOKUP(A4567,all_municipalities!$A$2:$M$445,2,FALSE)</f>
        <v>Whitestone, Municipality of</v>
      </c>
      <c r="I4567" t="b">
        <f>VLOOKUP(A4567,all_municipalities!$A$2:$M$445,9,FALSE)</f>
        <v>1</v>
      </c>
      <c r="J4567" t="b">
        <f>VLOOKUP(A4567,all_municipalities!$A$2:$M$445,13, FALSE)</f>
        <v>0</v>
      </c>
      <c r="K4567" t="str">
        <f t="shared" si="286"/>
        <v>NONE</v>
      </c>
      <c r="L4567">
        <v>0</v>
      </c>
      <c r="M4567" t="str">
        <f t="shared" si="287"/>
        <v>18524 Councillor</v>
      </c>
      <c r="N4567" s="6" t="str">
        <f t="shared" si="288"/>
        <v>18524 Councillor</v>
      </c>
      <c r="O4567" s="15">
        <f>IF(I4567&lt;&gt;FALSE,VLOOKUP(H4567,internet_municipalities!$B$2:$W$226,22,FALSE),"NO INTERNET")</f>
        <v>2209</v>
      </c>
      <c r="P4567" s="16" t="str">
        <f t="shared" si="289"/>
        <v>Lost</v>
      </c>
    </row>
    <row r="4568" spans="1:16" x14ac:dyDescent="0.2">
      <c r="A4568">
        <v>18524</v>
      </c>
      <c r="B4568" t="b">
        <v>0</v>
      </c>
      <c r="C4568" t="s">
        <v>1463</v>
      </c>
      <c r="D4568" t="s">
        <v>6270</v>
      </c>
      <c r="E4568">
        <v>488</v>
      </c>
      <c r="F4568" t="s">
        <v>1460</v>
      </c>
      <c r="G4568" t="b">
        <v>0</v>
      </c>
      <c r="H4568" t="str">
        <f>VLOOKUP(A4568,all_municipalities!$A$2:$M$445,2,FALSE)</f>
        <v>Whitestone, Municipality of</v>
      </c>
      <c r="I4568" t="b">
        <f>VLOOKUP(A4568,all_municipalities!$A$2:$M$445,9,FALSE)</f>
        <v>1</v>
      </c>
      <c r="J4568" t="b">
        <f>VLOOKUP(A4568,all_municipalities!$A$2:$M$445,13, FALSE)</f>
        <v>0</v>
      </c>
      <c r="K4568" t="str">
        <f t="shared" si="286"/>
        <v>NONE</v>
      </c>
      <c r="L4568">
        <v>0</v>
      </c>
      <c r="M4568" t="str">
        <f t="shared" si="287"/>
        <v>18524 Councillor</v>
      </c>
      <c r="N4568" s="6" t="str">
        <f t="shared" si="288"/>
        <v>18524 Councillor</v>
      </c>
      <c r="O4568" s="15">
        <f>IF(I4568&lt;&gt;FALSE,VLOOKUP(H4568,internet_municipalities!$B$2:$W$226,22,FALSE),"NO INTERNET")</f>
        <v>2209</v>
      </c>
      <c r="P4568" s="16" t="str">
        <f t="shared" si="289"/>
        <v>Lost</v>
      </c>
    </row>
    <row r="4569" spans="1:16" x14ac:dyDescent="0.2">
      <c r="A4569">
        <v>19410</v>
      </c>
      <c r="B4569" t="b">
        <v>1</v>
      </c>
      <c r="C4569" t="s">
        <v>1463</v>
      </c>
      <c r="D4569" t="s">
        <v>6271</v>
      </c>
      <c r="E4569">
        <v>1188</v>
      </c>
      <c r="F4569">
        <v>7</v>
      </c>
      <c r="G4569" t="b">
        <v>0</v>
      </c>
      <c r="H4569" t="str">
        <f>VLOOKUP(A4569,all_municipalities!$A$2:$M$445,2,FALSE)</f>
        <v>Whitewater Region, Township of</v>
      </c>
      <c r="I4569" t="b">
        <f>VLOOKUP(A4569,all_municipalities!$A$2:$M$445,9,FALSE)</f>
        <v>1</v>
      </c>
      <c r="J4569" t="b">
        <f>VLOOKUP(A4569,all_municipalities!$A$2:$M$445,13, FALSE)</f>
        <v>0</v>
      </c>
      <c r="K4569" t="str">
        <f t="shared" si="286"/>
        <v>NONE</v>
      </c>
      <c r="L4569">
        <v>0</v>
      </c>
      <c r="M4569" t="str">
        <f t="shared" si="287"/>
        <v>19410 Councillor</v>
      </c>
      <c r="N4569" s="6" t="str">
        <f t="shared" si="288"/>
        <v>19410 Councillor</v>
      </c>
      <c r="O4569" s="15">
        <f>IF(I4569&lt;&gt;FALSE,VLOOKUP(H4569,internet_municipalities!$B$2:$W$226,22,FALSE),"NO INTERNET")</f>
        <v>3629</v>
      </c>
      <c r="P4569" s="16">
        <f t="shared" si="289"/>
        <v>1.9289060347203086E-3</v>
      </c>
    </row>
    <row r="4570" spans="1:16" x14ac:dyDescent="0.2">
      <c r="A4570">
        <v>19410</v>
      </c>
      <c r="B4570" t="b">
        <v>1</v>
      </c>
      <c r="C4570" t="s">
        <v>1463</v>
      </c>
      <c r="D4570" t="s">
        <v>6272</v>
      </c>
      <c r="E4570">
        <v>1374</v>
      </c>
      <c r="F4570">
        <v>193</v>
      </c>
      <c r="G4570" t="b">
        <v>0</v>
      </c>
      <c r="H4570" t="str">
        <f>VLOOKUP(A4570,all_municipalities!$A$2:$M$445,2,FALSE)</f>
        <v>Whitewater Region, Township of</v>
      </c>
      <c r="I4570" t="b">
        <f>VLOOKUP(A4570,all_municipalities!$A$2:$M$445,9,FALSE)</f>
        <v>1</v>
      </c>
      <c r="J4570" t="b">
        <f>VLOOKUP(A4570,all_municipalities!$A$2:$M$445,13, FALSE)</f>
        <v>0</v>
      </c>
      <c r="K4570" t="str">
        <f t="shared" si="286"/>
        <v>NONE</v>
      </c>
      <c r="L4570">
        <v>0</v>
      </c>
      <c r="M4570" t="str">
        <f t="shared" si="287"/>
        <v>19410 Councillor</v>
      </c>
      <c r="N4570" s="6" t="str">
        <f t="shared" si="288"/>
        <v>19410 Councillor</v>
      </c>
      <c r="O4570" s="15">
        <f>IF(I4570&lt;&gt;FALSE,VLOOKUP(H4570,internet_municipalities!$B$2:$W$226,22,FALSE),"NO INTERNET")</f>
        <v>3629</v>
      </c>
      <c r="P4570" s="16">
        <f t="shared" si="289"/>
        <v>5.3182694957288508E-2</v>
      </c>
    </row>
    <row r="4571" spans="1:16" x14ac:dyDescent="0.2">
      <c r="A4571">
        <v>19410</v>
      </c>
      <c r="B4571" t="b">
        <v>1</v>
      </c>
      <c r="C4571" t="s">
        <v>1463</v>
      </c>
      <c r="D4571" t="s">
        <v>6273</v>
      </c>
      <c r="E4571">
        <v>1346</v>
      </c>
      <c r="F4571">
        <v>165</v>
      </c>
      <c r="G4571" t="b">
        <v>0</v>
      </c>
      <c r="H4571" t="str">
        <f>VLOOKUP(A4571,all_municipalities!$A$2:$M$445,2,FALSE)</f>
        <v>Whitewater Region, Township of</v>
      </c>
      <c r="I4571" t="b">
        <f>VLOOKUP(A4571,all_municipalities!$A$2:$M$445,9,FALSE)</f>
        <v>1</v>
      </c>
      <c r="J4571" t="b">
        <f>VLOOKUP(A4571,all_municipalities!$A$2:$M$445,13, FALSE)</f>
        <v>0</v>
      </c>
      <c r="K4571" t="str">
        <f t="shared" si="286"/>
        <v>NONE</v>
      </c>
      <c r="L4571">
        <v>0</v>
      </c>
      <c r="M4571" t="str">
        <f t="shared" si="287"/>
        <v>19410 Councillor</v>
      </c>
      <c r="N4571" s="6" t="str">
        <f t="shared" si="288"/>
        <v>19410 Councillor</v>
      </c>
      <c r="O4571" s="15">
        <f>IF(I4571&lt;&gt;FALSE,VLOOKUP(H4571,internet_municipalities!$B$2:$W$226,22,FALSE),"NO INTERNET")</f>
        <v>3629</v>
      </c>
      <c r="P4571" s="16">
        <f t="shared" si="289"/>
        <v>4.5467070818407278E-2</v>
      </c>
    </row>
    <row r="4572" spans="1:16" x14ac:dyDescent="0.2">
      <c r="A4572">
        <v>19410</v>
      </c>
      <c r="B4572" t="b">
        <v>1</v>
      </c>
      <c r="C4572" t="s">
        <v>1463</v>
      </c>
      <c r="D4572" t="s">
        <v>6274</v>
      </c>
      <c r="E4572">
        <v>1208</v>
      </c>
      <c r="F4572">
        <v>27</v>
      </c>
      <c r="G4572" t="b">
        <v>0</v>
      </c>
      <c r="H4572" t="str">
        <f>VLOOKUP(A4572,all_municipalities!$A$2:$M$445,2,FALSE)</f>
        <v>Whitewater Region, Township of</v>
      </c>
      <c r="I4572" t="b">
        <f>VLOOKUP(A4572,all_municipalities!$A$2:$M$445,9,FALSE)</f>
        <v>1</v>
      </c>
      <c r="J4572" t="b">
        <f>VLOOKUP(A4572,all_municipalities!$A$2:$M$445,13, FALSE)</f>
        <v>0</v>
      </c>
      <c r="K4572" t="str">
        <f t="shared" si="286"/>
        <v>NONE</v>
      </c>
      <c r="L4572">
        <v>0</v>
      </c>
      <c r="M4572" t="str">
        <f t="shared" si="287"/>
        <v>19410 Councillor</v>
      </c>
      <c r="N4572" s="6" t="str">
        <f t="shared" si="288"/>
        <v>19410 Councillor</v>
      </c>
      <c r="O4572" s="15">
        <f>IF(I4572&lt;&gt;FALSE,VLOOKUP(H4572,internet_municipalities!$B$2:$W$226,22,FALSE),"NO INTERNET")</f>
        <v>3629</v>
      </c>
      <c r="P4572" s="16">
        <f t="shared" si="289"/>
        <v>7.4400661339211905E-3</v>
      </c>
    </row>
    <row r="4573" spans="1:16" x14ac:dyDescent="0.2">
      <c r="A4573">
        <v>19410</v>
      </c>
      <c r="B4573" t="b">
        <v>1</v>
      </c>
      <c r="C4573" t="s">
        <v>1463</v>
      </c>
      <c r="D4573" t="s">
        <v>4817</v>
      </c>
      <c r="E4573">
        <v>1663</v>
      </c>
      <c r="F4573">
        <v>482</v>
      </c>
      <c r="G4573" t="b">
        <v>0</v>
      </c>
      <c r="H4573" t="str">
        <f>VLOOKUP(A4573,all_municipalities!$A$2:$M$445,2,FALSE)</f>
        <v>Whitewater Region, Township of</v>
      </c>
      <c r="I4573" t="b">
        <f>VLOOKUP(A4573,all_municipalities!$A$2:$M$445,9,FALSE)</f>
        <v>1</v>
      </c>
      <c r="J4573" t="b">
        <f>VLOOKUP(A4573,all_municipalities!$A$2:$M$445,13, FALSE)</f>
        <v>0</v>
      </c>
      <c r="K4573" t="str">
        <f t="shared" si="286"/>
        <v>NONE</v>
      </c>
      <c r="L4573">
        <v>0</v>
      </c>
      <c r="M4573" t="str">
        <f t="shared" si="287"/>
        <v>19410 Councillor</v>
      </c>
      <c r="N4573" s="6" t="str">
        <f t="shared" si="288"/>
        <v>19410 Councillor</v>
      </c>
      <c r="O4573" s="15">
        <f>IF(I4573&lt;&gt;FALSE,VLOOKUP(H4573,internet_municipalities!$B$2:$W$226,22,FALSE),"NO INTERNET")</f>
        <v>3629</v>
      </c>
      <c r="P4573" s="16">
        <f t="shared" si="289"/>
        <v>0.13281895839074126</v>
      </c>
    </row>
    <row r="4574" spans="1:16" x14ac:dyDescent="0.2">
      <c r="A4574">
        <v>19410</v>
      </c>
      <c r="B4574" t="b">
        <v>1</v>
      </c>
      <c r="C4574" t="s">
        <v>1479</v>
      </c>
      <c r="D4574" t="s">
        <v>6275</v>
      </c>
      <c r="E4574" t="s">
        <v>461</v>
      </c>
      <c r="F4574" t="s">
        <v>461</v>
      </c>
      <c r="G4574" t="b">
        <v>0</v>
      </c>
      <c r="H4574" t="str">
        <f>VLOOKUP(A4574,all_municipalities!$A$2:$M$445,2,FALSE)</f>
        <v>Whitewater Region, Township of</v>
      </c>
      <c r="I4574" t="b">
        <f>VLOOKUP(A4574,all_municipalities!$A$2:$M$445,9,FALSE)</f>
        <v>1</v>
      </c>
      <c r="J4574" t="b">
        <f>VLOOKUP(A4574,all_municipalities!$A$2:$M$445,13, FALSE)</f>
        <v>0</v>
      </c>
      <c r="K4574" t="str">
        <f t="shared" si="286"/>
        <v>NONE</v>
      </c>
      <c r="L4574">
        <v>0</v>
      </c>
      <c r="M4574" t="str">
        <f t="shared" si="287"/>
        <v>19410 Deputy Mayor</v>
      </c>
      <c r="N4574" s="6" t="str">
        <f t="shared" si="288"/>
        <v>19410 Deputy Mayor</v>
      </c>
      <c r="O4574" s="15">
        <f>IF(I4574&lt;&gt;FALSE,VLOOKUP(H4574,internet_municipalities!$B$2:$W$226,22,FALSE),"NO INTERNET")</f>
        <v>3629</v>
      </c>
      <c r="P4574" s="16" t="str">
        <f t="shared" si="289"/>
        <v>Acclaimed</v>
      </c>
    </row>
    <row r="4575" spans="1:16" x14ac:dyDescent="0.2">
      <c r="A4575">
        <v>19410</v>
      </c>
      <c r="B4575" t="b">
        <v>0</v>
      </c>
      <c r="C4575" t="s">
        <v>1463</v>
      </c>
      <c r="D4575" t="s">
        <v>6276</v>
      </c>
      <c r="E4575">
        <v>790</v>
      </c>
      <c r="F4575" t="s">
        <v>1460</v>
      </c>
      <c r="G4575" t="b">
        <v>0</v>
      </c>
      <c r="H4575" t="str">
        <f>VLOOKUP(A4575,all_municipalities!$A$2:$M$445,2,FALSE)</f>
        <v>Whitewater Region, Township of</v>
      </c>
      <c r="I4575" t="b">
        <f>VLOOKUP(A4575,all_municipalities!$A$2:$M$445,9,FALSE)</f>
        <v>1</v>
      </c>
      <c r="J4575" t="b">
        <f>VLOOKUP(A4575,all_municipalities!$A$2:$M$445,13, FALSE)</f>
        <v>0</v>
      </c>
      <c r="K4575" t="str">
        <f t="shared" si="286"/>
        <v>NONE</v>
      </c>
      <c r="L4575">
        <v>0</v>
      </c>
      <c r="M4575" t="str">
        <f t="shared" si="287"/>
        <v>19410 Councillor</v>
      </c>
      <c r="N4575" s="6" t="str">
        <f t="shared" si="288"/>
        <v>19410 Councillor</v>
      </c>
      <c r="O4575" s="15">
        <f>IF(I4575&lt;&gt;FALSE,VLOOKUP(H4575,internet_municipalities!$B$2:$W$226,22,FALSE),"NO INTERNET")</f>
        <v>3629</v>
      </c>
      <c r="P4575" s="16" t="str">
        <f t="shared" si="289"/>
        <v>Lost</v>
      </c>
    </row>
    <row r="4576" spans="1:16" x14ac:dyDescent="0.2">
      <c r="A4576">
        <v>19410</v>
      </c>
      <c r="B4576" t="b">
        <v>0</v>
      </c>
      <c r="C4576" t="s">
        <v>1463</v>
      </c>
      <c r="D4576" t="s">
        <v>6277</v>
      </c>
      <c r="E4576">
        <v>884</v>
      </c>
      <c r="F4576" t="s">
        <v>1460</v>
      </c>
      <c r="G4576" t="b">
        <v>0</v>
      </c>
      <c r="H4576" t="str">
        <f>VLOOKUP(A4576,all_municipalities!$A$2:$M$445,2,FALSE)</f>
        <v>Whitewater Region, Township of</v>
      </c>
      <c r="I4576" t="b">
        <f>VLOOKUP(A4576,all_municipalities!$A$2:$M$445,9,FALSE)</f>
        <v>1</v>
      </c>
      <c r="J4576" t="b">
        <f>VLOOKUP(A4576,all_municipalities!$A$2:$M$445,13, FALSE)</f>
        <v>0</v>
      </c>
      <c r="K4576" t="str">
        <f t="shared" si="286"/>
        <v>NONE</v>
      </c>
      <c r="L4576">
        <v>0</v>
      </c>
      <c r="M4576" t="str">
        <f t="shared" si="287"/>
        <v>19410 Councillor</v>
      </c>
      <c r="N4576" s="6" t="str">
        <f t="shared" si="288"/>
        <v>19410 Councillor</v>
      </c>
      <c r="O4576" s="15">
        <f>IF(I4576&lt;&gt;FALSE,VLOOKUP(H4576,internet_municipalities!$B$2:$W$226,22,FALSE),"NO INTERNET")</f>
        <v>3629</v>
      </c>
      <c r="P4576" s="16" t="str">
        <f t="shared" si="289"/>
        <v>Lost</v>
      </c>
    </row>
    <row r="4577" spans="1:16" x14ac:dyDescent="0.2">
      <c r="A4577">
        <v>19410</v>
      </c>
      <c r="B4577" t="b">
        <v>0</v>
      </c>
      <c r="C4577" t="s">
        <v>1463</v>
      </c>
      <c r="D4577" t="s">
        <v>6278</v>
      </c>
      <c r="E4577">
        <v>683</v>
      </c>
      <c r="F4577" t="s">
        <v>1460</v>
      </c>
      <c r="G4577" t="b">
        <v>0</v>
      </c>
      <c r="H4577" t="str">
        <f>VLOOKUP(A4577,all_municipalities!$A$2:$M$445,2,FALSE)</f>
        <v>Whitewater Region, Township of</v>
      </c>
      <c r="I4577" t="b">
        <f>VLOOKUP(A4577,all_municipalities!$A$2:$M$445,9,FALSE)</f>
        <v>1</v>
      </c>
      <c r="J4577" t="b">
        <f>VLOOKUP(A4577,all_municipalities!$A$2:$M$445,13, FALSE)</f>
        <v>0</v>
      </c>
      <c r="K4577" t="str">
        <f t="shared" si="286"/>
        <v>NONE</v>
      </c>
      <c r="L4577">
        <v>0</v>
      </c>
      <c r="M4577" t="str">
        <f t="shared" si="287"/>
        <v>19410 Councillor</v>
      </c>
      <c r="N4577" s="6" t="str">
        <f t="shared" si="288"/>
        <v>19410 Councillor</v>
      </c>
      <c r="O4577" s="15">
        <f>IF(I4577&lt;&gt;FALSE,VLOOKUP(H4577,internet_municipalities!$B$2:$W$226,22,FALSE),"NO INTERNET")</f>
        <v>3629</v>
      </c>
      <c r="P4577" s="16" t="str">
        <f t="shared" si="289"/>
        <v>Lost</v>
      </c>
    </row>
    <row r="4578" spans="1:16" x14ac:dyDescent="0.2">
      <c r="A4578">
        <v>19410</v>
      </c>
      <c r="B4578" t="b">
        <v>0</v>
      </c>
      <c r="C4578" t="s">
        <v>1463</v>
      </c>
      <c r="D4578" t="s">
        <v>6279</v>
      </c>
      <c r="E4578">
        <v>1131</v>
      </c>
      <c r="F4578" t="s">
        <v>1460</v>
      </c>
      <c r="G4578" t="b">
        <v>0</v>
      </c>
      <c r="H4578" t="str">
        <f>VLOOKUP(A4578,all_municipalities!$A$2:$M$445,2,FALSE)</f>
        <v>Whitewater Region, Township of</v>
      </c>
      <c r="I4578" t="b">
        <f>VLOOKUP(A4578,all_municipalities!$A$2:$M$445,9,FALSE)</f>
        <v>1</v>
      </c>
      <c r="J4578" t="b">
        <f>VLOOKUP(A4578,all_municipalities!$A$2:$M$445,13, FALSE)</f>
        <v>0</v>
      </c>
      <c r="K4578" t="str">
        <f t="shared" si="286"/>
        <v>NONE</v>
      </c>
      <c r="L4578">
        <v>0</v>
      </c>
      <c r="M4578" t="str">
        <f t="shared" si="287"/>
        <v>19410 Councillor</v>
      </c>
      <c r="N4578" s="6" t="str">
        <f t="shared" si="288"/>
        <v>19410 Councillor</v>
      </c>
      <c r="O4578" s="15">
        <f>IF(I4578&lt;&gt;FALSE,VLOOKUP(H4578,internet_municipalities!$B$2:$W$226,22,FALSE),"NO INTERNET")</f>
        <v>3629</v>
      </c>
      <c r="P4578" s="16" t="str">
        <f t="shared" si="289"/>
        <v>Lost</v>
      </c>
    </row>
    <row r="4579" spans="1:16" x14ac:dyDescent="0.2">
      <c r="A4579">
        <v>19410</v>
      </c>
      <c r="B4579" t="b">
        <v>0</v>
      </c>
      <c r="C4579" t="s">
        <v>1463</v>
      </c>
      <c r="D4579" t="s">
        <v>6280</v>
      </c>
      <c r="E4579">
        <v>1181</v>
      </c>
      <c r="F4579" t="s">
        <v>1460</v>
      </c>
      <c r="G4579" t="b">
        <v>0</v>
      </c>
      <c r="H4579" t="str">
        <f>VLOOKUP(A4579,all_municipalities!$A$2:$M$445,2,FALSE)</f>
        <v>Whitewater Region, Township of</v>
      </c>
      <c r="I4579" t="b">
        <f>VLOOKUP(A4579,all_municipalities!$A$2:$M$445,9,FALSE)</f>
        <v>1</v>
      </c>
      <c r="J4579" t="b">
        <f>VLOOKUP(A4579,all_municipalities!$A$2:$M$445,13, FALSE)</f>
        <v>0</v>
      </c>
      <c r="K4579" t="str">
        <f t="shared" si="286"/>
        <v>NONE</v>
      </c>
      <c r="L4579">
        <v>0</v>
      </c>
      <c r="M4579" t="str">
        <f t="shared" si="287"/>
        <v>19410 Councillor</v>
      </c>
      <c r="N4579" s="6" t="str">
        <f t="shared" si="288"/>
        <v>19410 Councillor</v>
      </c>
      <c r="O4579" s="15">
        <f>IF(I4579&lt;&gt;FALSE,VLOOKUP(H4579,internet_municipalities!$B$2:$W$226,22,FALSE),"NO INTERNET")</f>
        <v>3629</v>
      </c>
      <c r="P4579" s="16" t="str">
        <f t="shared" si="289"/>
        <v>Lost</v>
      </c>
    </row>
    <row r="4580" spans="1:16" x14ac:dyDescent="0.2">
      <c r="A4580">
        <v>10061</v>
      </c>
      <c r="B4580" t="b">
        <v>1</v>
      </c>
      <c r="C4580" t="s">
        <v>1471</v>
      </c>
      <c r="D4580" t="s">
        <v>6281</v>
      </c>
      <c r="E4580">
        <v>1191</v>
      </c>
      <c r="F4580">
        <v>235</v>
      </c>
      <c r="G4580" t="b">
        <v>0</v>
      </c>
      <c r="H4580" t="str">
        <f>VLOOKUP(A4580,all_municipalities!$A$2:$M$445,2,FALSE)</f>
        <v>Wilmot, Township of</v>
      </c>
      <c r="I4580" t="b">
        <f>VLOOKUP(A4580,all_municipalities!$A$2:$M$445,9,FALSE)</f>
        <v>1</v>
      </c>
      <c r="J4580" t="b">
        <f>VLOOKUP(A4580,all_municipalities!$A$2:$M$445,13, FALSE)</f>
        <v>0</v>
      </c>
      <c r="K4580" t="str">
        <f t="shared" si="286"/>
        <v>NONE</v>
      </c>
      <c r="L4580">
        <v>0</v>
      </c>
      <c r="M4580" t="str">
        <f t="shared" si="287"/>
        <v>10061 Councillor, Ward 4</v>
      </c>
      <c r="N4580" s="6" t="str">
        <f t="shared" si="288"/>
        <v>10061 Councillor, Ward 4</v>
      </c>
      <c r="O4580" s="15">
        <f>IF(I4580&lt;&gt;FALSE,VLOOKUP(H4580,internet_municipalities!$B$2:$W$226,22,FALSE),"NO INTERNET")</f>
        <v>10108</v>
      </c>
      <c r="P4580" s="16">
        <f t="shared" si="289"/>
        <v>2.3248911753066877E-2</v>
      </c>
    </row>
    <row r="4581" spans="1:16" x14ac:dyDescent="0.2">
      <c r="A4581">
        <v>10061</v>
      </c>
      <c r="B4581" t="b">
        <v>1</v>
      </c>
      <c r="C4581" t="s">
        <v>1471</v>
      </c>
      <c r="D4581" t="s">
        <v>6282</v>
      </c>
      <c r="E4581">
        <v>1574</v>
      </c>
      <c r="F4581">
        <v>618</v>
      </c>
      <c r="G4581" t="b">
        <v>0</v>
      </c>
      <c r="H4581" t="str">
        <f>VLOOKUP(A4581,all_municipalities!$A$2:$M$445,2,FALSE)</f>
        <v>Wilmot, Township of</v>
      </c>
      <c r="I4581" t="b">
        <f>VLOOKUP(A4581,all_municipalities!$A$2:$M$445,9,FALSE)</f>
        <v>1</v>
      </c>
      <c r="J4581" t="b">
        <f>VLOOKUP(A4581,all_municipalities!$A$2:$M$445,13, FALSE)</f>
        <v>0</v>
      </c>
      <c r="K4581" t="str">
        <f t="shared" si="286"/>
        <v>NONE</v>
      </c>
      <c r="L4581">
        <v>0</v>
      </c>
      <c r="M4581" t="str">
        <f t="shared" si="287"/>
        <v>10061 Councillor, Ward 4</v>
      </c>
      <c r="N4581" s="6" t="str">
        <f t="shared" si="288"/>
        <v>10061 Councillor, Ward 4</v>
      </c>
      <c r="O4581" s="15">
        <f>IF(I4581&lt;&gt;FALSE,VLOOKUP(H4581,internet_municipalities!$B$2:$W$226,22,FALSE),"NO INTERNET")</f>
        <v>10108</v>
      </c>
      <c r="P4581" s="16">
        <f t="shared" si="289"/>
        <v>6.1139691333597153E-2</v>
      </c>
    </row>
    <row r="4582" spans="1:16" x14ac:dyDescent="0.2">
      <c r="A4582">
        <v>10061</v>
      </c>
      <c r="B4582" t="b">
        <v>1</v>
      </c>
      <c r="C4582" t="s">
        <v>1475</v>
      </c>
      <c r="D4582" t="s">
        <v>6283</v>
      </c>
      <c r="E4582">
        <v>1040</v>
      </c>
      <c r="F4582">
        <v>492</v>
      </c>
      <c r="G4582" t="b">
        <v>0</v>
      </c>
      <c r="H4582" t="str">
        <f>VLOOKUP(A4582,all_municipalities!$A$2:$M$445,2,FALSE)</f>
        <v>Wilmot, Township of</v>
      </c>
      <c r="I4582" t="b">
        <f>VLOOKUP(A4582,all_municipalities!$A$2:$M$445,9,FALSE)</f>
        <v>1</v>
      </c>
      <c r="J4582" t="b">
        <f>VLOOKUP(A4582,all_municipalities!$A$2:$M$445,13, FALSE)</f>
        <v>0</v>
      </c>
      <c r="K4582" t="str">
        <f t="shared" si="286"/>
        <v>NONE</v>
      </c>
      <c r="L4582">
        <v>0</v>
      </c>
      <c r="M4582" t="str">
        <f t="shared" si="287"/>
        <v>10061 Councillor, Ward 3</v>
      </c>
      <c r="N4582" s="6" t="str">
        <f t="shared" si="288"/>
        <v>10061 Councillor, Ward 3</v>
      </c>
      <c r="O4582" s="15">
        <f>IF(I4582&lt;&gt;FALSE,VLOOKUP(H4582,internet_municipalities!$B$2:$W$226,22,FALSE),"NO INTERNET")</f>
        <v>10108</v>
      </c>
      <c r="P4582" s="16">
        <f t="shared" si="289"/>
        <v>4.8674317372378317E-2</v>
      </c>
    </row>
    <row r="4583" spans="1:16" x14ac:dyDescent="0.2">
      <c r="A4583">
        <v>10061</v>
      </c>
      <c r="B4583" t="b">
        <v>1</v>
      </c>
      <c r="C4583" t="s">
        <v>1453</v>
      </c>
      <c r="D4583" t="s">
        <v>6284</v>
      </c>
      <c r="E4583">
        <v>646</v>
      </c>
      <c r="F4583">
        <v>402</v>
      </c>
      <c r="G4583" t="b">
        <v>0</v>
      </c>
      <c r="H4583" t="str">
        <f>VLOOKUP(A4583,all_municipalities!$A$2:$M$445,2,FALSE)</f>
        <v>Wilmot, Township of</v>
      </c>
      <c r="I4583" t="b">
        <f>VLOOKUP(A4583,all_municipalities!$A$2:$M$445,9,FALSE)</f>
        <v>1</v>
      </c>
      <c r="J4583" t="b">
        <f>VLOOKUP(A4583,all_municipalities!$A$2:$M$445,13, FALSE)</f>
        <v>0</v>
      </c>
      <c r="K4583" t="str">
        <f t="shared" si="286"/>
        <v>NONE</v>
      </c>
      <c r="L4583">
        <v>0</v>
      </c>
      <c r="M4583" t="str">
        <f t="shared" si="287"/>
        <v>10061 Councillor, Ward 2</v>
      </c>
      <c r="N4583" s="6" t="str">
        <f t="shared" si="288"/>
        <v>10061 Councillor, Ward 2</v>
      </c>
      <c r="O4583" s="15">
        <f>IF(I4583&lt;&gt;FALSE,VLOOKUP(H4583,internet_municipalities!$B$2:$W$226,22,FALSE),"NO INTERNET")</f>
        <v>10108</v>
      </c>
      <c r="P4583" s="16">
        <f t="shared" si="289"/>
        <v>3.9770478828650577E-2</v>
      </c>
    </row>
    <row r="4584" spans="1:16" x14ac:dyDescent="0.2">
      <c r="A4584">
        <v>10061</v>
      </c>
      <c r="B4584" t="b">
        <v>1</v>
      </c>
      <c r="C4584" t="s">
        <v>1456</v>
      </c>
      <c r="D4584" t="s">
        <v>6285</v>
      </c>
      <c r="E4584">
        <v>666</v>
      </c>
      <c r="F4584">
        <v>184</v>
      </c>
      <c r="G4584" t="b">
        <v>0</v>
      </c>
      <c r="H4584" t="str">
        <f>VLOOKUP(A4584,all_municipalities!$A$2:$M$445,2,FALSE)</f>
        <v>Wilmot, Township of</v>
      </c>
      <c r="I4584" t="b">
        <f>VLOOKUP(A4584,all_municipalities!$A$2:$M$445,9,FALSE)</f>
        <v>1</v>
      </c>
      <c r="J4584" t="b">
        <f>VLOOKUP(A4584,all_municipalities!$A$2:$M$445,13, FALSE)</f>
        <v>0</v>
      </c>
      <c r="K4584" t="str">
        <f t="shared" si="286"/>
        <v>NONE</v>
      </c>
      <c r="L4584">
        <v>0</v>
      </c>
      <c r="M4584" t="str">
        <f t="shared" si="287"/>
        <v>10061 Councillor, Ward 1</v>
      </c>
      <c r="N4584" s="6" t="str">
        <f t="shared" si="288"/>
        <v>10061 Councillor, Ward 1</v>
      </c>
      <c r="O4584" s="15">
        <f>IF(I4584&lt;&gt;FALSE,VLOOKUP(H4584,internet_municipalities!$B$2:$W$226,22,FALSE),"NO INTERNET")</f>
        <v>10108</v>
      </c>
      <c r="P4584" s="16">
        <f t="shared" si="289"/>
        <v>1.8203403244954491E-2</v>
      </c>
    </row>
    <row r="4585" spans="1:16" x14ac:dyDescent="0.2">
      <c r="A4585">
        <v>10061</v>
      </c>
      <c r="B4585" t="b">
        <v>0</v>
      </c>
      <c r="C4585" t="s">
        <v>1456</v>
      </c>
      <c r="D4585" t="s">
        <v>6286</v>
      </c>
      <c r="E4585">
        <v>482</v>
      </c>
      <c r="F4585" t="s">
        <v>1460</v>
      </c>
      <c r="G4585" t="b">
        <v>0</v>
      </c>
      <c r="H4585" t="str">
        <f>VLOOKUP(A4585,all_municipalities!$A$2:$M$445,2,FALSE)</f>
        <v>Wilmot, Township of</v>
      </c>
      <c r="I4585" t="b">
        <f>VLOOKUP(A4585,all_municipalities!$A$2:$M$445,9,FALSE)</f>
        <v>1</v>
      </c>
      <c r="J4585" t="b">
        <f>VLOOKUP(A4585,all_municipalities!$A$2:$M$445,13, FALSE)</f>
        <v>0</v>
      </c>
      <c r="K4585" t="str">
        <f t="shared" si="286"/>
        <v>NONE</v>
      </c>
      <c r="L4585">
        <v>0</v>
      </c>
      <c r="M4585" t="str">
        <f t="shared" si="287"/>
        <v>10061 Councillor, Ward 1</v>
      </c>
      <c r="N4585" s="6" t="str">
        <f t="shared" si="288"/>
        <v>10061 Councillor, Ward 1</v>
      </c>
      <c r="O4585" s="15">
        <f>IF(I4585&lt;&gt;FALSE,VLOOKUP(H4585,internet_municipalities!$B$2:$W$226,22,FALSE),"NO INTERNET")</f>
        <v>10108</v>
      </c>
      <c r="P4585" s="16" t="str">
        <f t="shared" si="289"/>
        <v>Lost</v>
      </c>
    </row>
    <row r="4586" spans="1:16" x14ac:dyDescent="0.2">
      <c r="A4586">
        <v>10061</v>
      </c>
      <c r="B4586" t="b">
        <v>0</v>
      </c>
      <c r="C4586" t="s">
        <v>1453</v>
      </c>
      <c r="D4586" t="s">
        <v>6287</v>
      </c>
      <c r="E4586">
        <v>244</v>
      </c>
      <c r="F4586" t="s">
        <v>1460</v>
      </c>
      <c r="G4586" t="b">
        <v>0</v>
      </c>
      <c r="H4586" t="str">
        <f>VLOOKUP(A4586,all_municipalities!$A$2:$M$445,2,FALSE)</f>
        <v>Wilmot, Township of</v>
      </c>
      <c r="I4586" t="b">
        <f>VLOOKUP(A4586,all_municipalities!$A$2:$M$445,9,FALSE)</f>
        <v>1</v>
      </c>
      <c r="J4586" t="b">
        <f>VLOOKUP(A4586,all_municipalities!$A$2:$M$445,13, FALSE)</f>
        <v>0</v>
      </c>
      <c r="K4586" t="str">
        <f t="shared" si="286"/>
        <v>NONE</v>
      </c>
      <c r="L4586">
        <v>0</v>
      </c>
      <c r="M4586" t="str">
        <f t="shared" si="287"/>
        <v>10061 Councillor, Ward 2</v>
      </c>
      <c r="N4586" s="6" t="str">
        <f t="shared" si="288"/>
        <v>10061 Councillor, Ward 2</v>
      </c>
      <c r="O4586" s="15">
        <f>IF(I4586&lt;&gt;FALSE,VLOOKUP(H4586,internet_municipalities!$B$2:$W$226,22,FALSE),"NO INTERNET")</f>
        <v>10108</v>
      </c>
      <c r="P4586" s="16" t="str">
        <f t="shared" si="289"/>
        <v>Lost</v>
      </c>
    </row>
    <row r="4587" spans="1:16" x14ac:dyDescent="0.2">
      <c r="A4587">
        <v>10061</v>
      </c>
      <c r="B4587" t="b">
        <v>0</v>
      </c>
      <c r="C4587" t="s">
        <v>1453</v>
      </c>
      <c r="D4587" t="s">
        <v>6288</v>
      </c>
      <c r="E4587">
        <v>27</v>
      </c>
      <c r="F4587" t="s">
        <v>1460</v>
      </c>
      <c r="G4587" t="b">
        <v>0</v>
      </c>
      <c r="H4587" t="str">
        <f>VLOOKUP(A4587,all_municipalities!$A$2:$M$445,2,FALSE)</f>
        <v>Wilmot, Township of</v>
      </c>
      <c r="I4587" t="b">
        <f>VLOOKUP(A4587,all_municipalities!$A$2:$M$445,9,FALSE)</f>
        <v>1</v>
      </c>
      <c r="J4587" t="b">
        <f>VLOOKUP(A4587,all_municipalities!$A$2:$M$445,13, FALSE)</f>
        <v>0</v>
      </c>
      <c r="K4587" t="str">
        <f t="shared" si="286"/>
        <v>NONE</v>
      </c>
      <c r="L4587">
        <v>0</v>
      </c>
      <c r="M4587" t="str">
        <f t="shared" si="287"/>
        <v>10061 Councillor, Ward 2</v>
      </c>
      <c r="N4587" s="6" t="str">
        <f t="shared" si="288"/>
        <v>10061 Councillor, Ward 2</v>
      </c>
      <c r="O4587" s="15">
        <f>IF(I4587&lt;&gt;FALSE,VLOOKUP(H4587,internet_municipalities!$B$2:$W$226,22,FALSE),"NO INTERNET")</f>
        <v>10108</v>
      </c>
      <c r="P4587" s="16" t="str">
        <f t="shared" si="289"/>
        <v>Lost</v>
      </c>
    </row>
    <row r="4588" spans="1:16" x14ac:dyDescent="0.2">
      <c r="A4588">
        <v>10061</v>
      </c>
      <c r="B4588" t="b">
        <v>0</v>
      </c>
      <c r="C4588" t="s">
        <v>1475</v>
      </c>
      <c r="D4588" t="s">
        <v>6289</v>
      </c>
      <c r="E4588">
        <v>548</v>
      </c>
      <c r="F4588" t="s">
        <v>1460</v>
      </c>
      <c r="G4588" t="b">
        <v>0</v>
      </c>
      <c r="H4588" t="str">
        <f>VLOOKUP(A4588,all_municipalities!$A$2:$M$445,2,FALSE)</f>
        <v>Wilmot, Township of</v>
      </c>
      <c r="I4588" t="b">
        <f>VLOOKUP(A4588,all_municipalities!$A$2:$M$445,9,FALSE)</f>
        <v>1</v>
      </c>
      <c r="J4588" t="b">
        <f>VLOOKUP(A4588,all_municipalities!$A$2:$M$445,13, FALSE)</f>
        <v>0</v>
      </c>
      <c r="K4588" t="str">
        <f t="shared" si="286"/>
        <v>NONE</v>
      </c>
      <c r="L4588">
        <v>0</v>
      </c>
      <c r="M4588" t="str">
        <f t="shared" si="287"/>
        <v>10061 Councillor, Ward 3</v>
      </c>
      <c r="N4588" s="6" t="str">
        <f t="shared" si="288"/>
        <v>10061 Councillor, Ward 3</v>
      </c>
      <c r="O4588" s="15">
        <f>IF(I4588&lt;&gt;FALSE,VLOOKUP(H4588,internet_municipalities!$B$2:$W$226,22,FALSE),"NO INTERNET")</f>
        <v>10108</v>
      </c>
      <c r="P4588" s="16" t="str">
        <f t="shared" si="289"/>
        <v>Lost</v>
      </c>
    </row>
    <row r="4589" spans="1:16" x14ac:dyDescent="0.2">
      <c r="A4589">
        <v>10061</v>
      </c>
      <c r="B4589" t="b">
        <v>0</v>
      </c>
      <c r="C4589" t="s">
        <v>1471</v>
      </c>
      <c r="D4589" t="s">
        <v>6290</v>
      </c>
      <c r="E4589">
        <v>876</v>
      </c>
      <c r="F4589" t="s">
        <v>1460</v>
      </c>
      <c r="G4589" t="b">
        <v>0</v>
      </c>
      <c r="H4589" t="str">
        <f>VLOOKUP(A4589,all_municipalities!$A$2:$M$445,2,FALSE)</f>
        <v>Wilmot, Township of</v>
      </c>
      <c r="I4589" t="b">
        <f>VLOOKUP(A4589,all_municipalities!$A$2:$M$445,9,FALSE)</f>
        <v>1</v>
      </c>
      <c r="J4589" t="b">
        <f>VLOOKUP(A4589,all_municipalities!$A$2:$M$445,13, FALSE)</f>
        <v>0</v>
      </c>
      <c r="K4589" t="str">
        <f t="shared" si="286"/>
        <v>NONE</v>
      </c>
      <c r="L4589">
        <v>0</v>
      </c>
      <c r="M4589" t="str">
        <f t="shared" si="287"/>
        <v>10061 Councillor, Ward 4</v>
      </c>
      <c r="N4589" s="6" t="str">
        <f t="shared" si="288"/>
        <v>10061 Councillor, Ward 4</v>
      </c>
      <c r="O4589" s="15">
        <f>IF(I4589&lt;&gt;FALSE,VLOOKUP(H4589,internet_municipalities!$B$2:$W$226,22,FALSE),"NO INTERNET")</f>
        <v>10108</v>
      </c>
      <c r="P4589" s="16" t="str">
        <f t="shared" si="289"/>
        <v>Lost</v>
      </c>
    </row>
    <row r="4590" spans="1:16" x14ac:dyDescent="0.2">
      <c r="A4590">
        <v>10061</v>
      </c>
      <c r="B4590" t="b">
        <v>0</v>
      </c>
      <c r="C4590" t="s">
        <v>1471</v>
      </c>
      <c r="D4590" t="s">
        <v>6291</v>
      </c>
      <c r="E4590">
        <v>956</v>
      </c>
      <c r="F4590" t="s">
        <v>1460</v>
      </c>
      <c r="G4590" t="b">
        <v>0</v>
      </c>
      <c r="H4590" t="str">
        <f>VLOOKUP(A4590,all_municipalities!$A$2:$M$445,2,FALSE)</f>
        <v>Wilmot, Township of</v>
      </c>
      <c r="I4590" t="b">
        <f>VLOOKUP(A4590,all_municipalities!$A$2:$M$445,9,FALSE)</f>
        <v>1</v>
      </c>
      <c r="J4590" t="b">
        <f>VLOOKUP(A4590,all_municipalities!$A$2:$M$445,13, FALSE)</f>
        <v>0</v>
      </c>
      <c r="K4590" t="str">
        <f t="shared" si="286"/>
        <v>NONE</v>
      </c>
      <c r="L4590">
        <v>0</v>
      </c>
      <c r="M4590" t="str">
        <f t="shared" si="287"/>
        <v>10061 Councillor, Ward 4</v>
      </c>
      <c r="N4590" s="6" t="str">
        <f t="shared" si="288"/>
        <v>10061 Councillor, Ward 4</v>
      </c>
      <c r="O4590" s="15">
        <f>IF(I4590&lt;&gt;FALSE,VLOOKUP(H4590,internet_municipalities!$B$2:$W$226,22,FALSE),"NO INTERNET")</f>
        <v>10108</v>
      </c>
      <c r="P4590" s="16" t="str">
        <f t="shared" si="289"/>
        <v>Lost</v>
      </c>
    </row>
    <row r="4591" spans="1:16" x14ac:dyDescent="0.2">
      <c r="A4591">
        <v>10061</v>
      </c>
      <c r="B4591" t="b">
        <v>0</v>
      </c>
      <c r="C4591" t="s">
        <v>1471</v>
      </c>
      <c r="D4591" t="s">
        <v>6292</v>
      </c>
      <c r="E4591">
        <v>843</v>
      </c>
      <c r="F4591" t="s">
        <v>1460</v>
      </c>
      <c r="G4591" t="b">
        <v>0</v>
      </c>
      <c r="H4591" t="str">
        <f>VLOOKUP(A4591,all_municipalities!$A$2:$M$445,2,FALSE)</f>
        <v>Wilmot, Township of</v>
      </c>
      <c r="I4591" t="b">
        <f>VLOOKUP(A4591,all_municipalities!$A$2:$M$445,9,FALSE)</f>
        <v>1</v>
      </c>
      <c r="J4591" t="b">
        <f>VLOOKUP(A4591,all_municipalities!$A$2:$M$445,13, FALSE)</f>
        <v>0</v>
      </c>
      <c r="K4591" t="str">
        <f t="shared" si="286"/>
        <v>NONE</v>
      </c>
      <c r="L4591">
        <v>0</v>
      </c>
      <c r="M4591" t="str">
        <f t="shared" si="287"/>
        <v>10061 Councillor, Ward 4</v>
      </c>
      <c r="N4591" s="6" t="str">
        <f t="shared" si="288"/>
        <v>10061 Councillor, Ward 4</v>
      </c>
      <c r="O4591" s="15">
        <f>IF(I4591&lt;&gt;FALSE,VLOOKUP(H4591,internet_municipalities!$B$2:$W$226,22,FALSE),"NO INTERNET")</f>
        <v>10108</v>
      </c>
      <c r="P4591" s="16" t="str">
        <f t="shared" si="289"/>
        <v>Lost</v>
      </c>
    </row>
    <row r="4592" spans="1:16" x14ac:dyDescent="0.2">
      <c r="A4592">
        <v>10061</v>
      </c>
      <c r="B4592" t="b">
        <v>0</v>
      </c>
      <c r="C4592" t="s">
        <v>1471</v>
      </c>
      <c r="D4592" t="s">
        <v>6293</v>
      </c>
      <c r="E4592">
        <v>686</v>
      </c>
      <c r="F4592" t="s">
        <v>1460</v>
      </c>
      <c r="G4592" t="b">
        <v>0</v>
      </c>
      <c r="H4592" t="str">
        <f>VLOOKUP(A4592,all_municipalities!$A$2:$M$445,2,FALSE)</f>
        <v>Wilmot, Township of</v>
      </c>
      <c r="I4592" t="b">
        <f>VLOOKUP(A4592,all_municipalities!$A$2:$M$445,9,FALSE)</f>
        <v>1</v>
      </c>
      <c r="J4592" t="b">
        <f>VLOOKUP(A4592,all_municipalities!$A$2:$M$445,13, FALSE)</f>
        <v>0</v>
      </c>
      <c r="K4592" t="str">
        <f t="shared" si="286"/>
        <v>NONE</v>
      </c>
      <c r="L4592">
        <v>0</v>
      </c>
      <c r="M4592" t="str">
        <f t="shared" si="287"/>
        <v>10061 Councillor, Ward 4</v>
      </c>
      <c r="N4592" s="6" t="str">
        <f t="shared" si="288"/>
        <v>10061 Councillor, Ward 4</v>
      </c>
      <c r="O4592" s="15">
        <f>IF(I4592&lt;&gt;FALSE,VLOOKUP(H4592,internet_municipalities!$B$2:$W$226,22,FALSE),"NO INTERNET")</f>
        <v>10108</v>
      </c>
      <c r="P4592" s="16" t="str">
        <f t="shared" si="289"/>
        <v>Lost</v>
      </c>
    </row>
    <row r="4593" spans="1:16" x14ac:dyDescent="0.2">
      <c r="A4593">
        <v>10824</v>
      </c>
      <c r="B4593" t="b">
        <v>1</v>
      </c>
      <c r="C4593" t="s">
        <v>1473</v>
      </c>
      <c r="D4593" t="s">
        <v>6294</v>
      </c>
      <c r="E4593">
        <v>1949</v>
      </c>
      <c r="F4593">
        <v>697</v>
      </c>
      <c r="G4593" t="b">
        <v>1</v>
      </c>
      <c r="H4593" t="str">
        <f>VLOOKUP(A4593,all_municipalities!$A$2:$M$445,2,FALSE)</f>
        <v>Windsor, City of</v>
      </c>
      <c r="I4593" t="b">
        <f>VLOOKUP(A4593,all_municipalities!$A$2:$M$445,9,FALSE)</f>
        <v>0</v>
      </c>
      <c r="J4593" t="b">
        <f>VLOOKUP(A4593,all_municipalities!$A$2:$M$445,13, FALSE)</f>
        <v>0</v>
      </c>
      <c r="K4593" t="str">
        <f t="shared" si="286"/>
        <v>NONE</v>
      </c>
      <c r="L4593">
        <v>0</v>
      </c>
      <c r="M4593" t="str">
        <f t="shared" si="287"/>
        <v>10824 Councillor, Ward 5</v>
      </c>
      <c r="N4593" s="6" t="str">
        <f t="shared" si="288"/>
        <v/>
      </c>
      <c r="O4593" s="15" t="str">
        <f>IF(I4593&lt;&gt;FALSE,VLOOKUP(H4593,internet_municipalities!$B$2:$W$226,22,FALSE),"NO INTERNET")</f>
        <v>NO INTERNET</v>
      </c>
      <c r="P4593" s="16" t="str">
        <f t="shared" si="289"/>
        <v>NO INTERNET</v>
      </c>
    </row>
    <row r="4594" spans="1:16" x14ac:dyDescent="0.2">
      <c r="A4594">
        <v>10824</v>
      </c>
      <c r="B4594" t="b">
        <v>1</v>
      </c>
      <c r="C4594" t="s">
        <v>1712</v>
      </c>
      <c r="D4594" t="s">
        <v>6295</v>
      </c>
      <c r="E4594">
        <v>1377</v>
      </c>
      <c r="F4594">
        <v>302</v>
      </c>
      <c r="G4594" t="b">
        <v>1</v>
      </c>
      <c r="H4594" t="str">
        <f>VLOOKUP(A4594,all_municipalities!$A$2:$M$445,2,FALSE)</f>
        <v>Windsor, City of</v>
      </c>
      <c r="I4594" t="b">
        <f>VLOOKUP(A4594,all_municipalities!$A$2:$M$445,9,FALSE)</f>
        <v>0</v>
      </c>
      <c r="J4594" t="b">
        <f>VLOOKUP(A4594,all_municipalities!$A$2:$M$445,13, FALSE)</f>
        <v>0</v>
      </c>
      <c r="K4594" t="str">
        <f t="shared" si="286"/>
        <v>NONE</v>
      </c>
      <c r="L4594">
        <v>0</v>
      </c>
      <c r="M4594" t="str">
        <f t="shared" si="287"/>
        <v>10824 Councillor, Ward 10</v>
      </c>
      <c r="N4594" s="6" t="str">
        <f t="shared" si="288"/>
        <v/>
      </c>
      <c r="O4594" s="15" t="str">
        <f>IF(I4594&lt;&gt;FALSE,VLOOKUP(H4594,internet_municipalities!$B$2:$W$226,22,FALSE),"NO INTERNET")</f>
        <v>NO INTERNET</v>
      </c>
      <c r="P4594" s="16" t="str">
        <f t="shared" si="289"/>
        <v>NO INTERNET</v>
      </c>
    </row>
    <row r="4595" spans="1:16" x14ac:dyDescent="0.2">
      <c r="A4595">
        <v>10824</v>
      </c>
      <c r="B4595" t="b">
        <v>1</v>
      </c>
      <c r="C4595" t="s">
        <v>1471</v>
      </c>
      <c r="D4595" t="s">
        <v>6296</v>
      </c>
      <c r="E4595">
        <v>1285</v>
      </c>
      <c r="F4595">
        <v>921</v>
      </c>
      <c r="G4595" t="b">
        <v>1</v>
      </c>
      <c r="H4595" t="str">
        <f>VLOOKUP(A4595,all_municipalities!$A$2:$M$445,2,FALSE)</f>
        <v>Windsor, City of</v>
      </c>
      <c r="I4595" t="b">
        <f>VLOOKUP(A4595,all_municipalities!$A$2:$M$445,9,FALSE)</f>
        <v>0</v>
      </c>
      <c r="J4595" t="b">
        <f>VLOOKUP(A4595,all_municipalities!$A$2:$M$445,13, FALSE)</f>
        <v>0</v>
      </c>
      <c r="K4595" t="str">
        <f t="shared" si="286"/>
        <v>NONE</v>
      </c>
      <c r="L4595">
        <v>0</v>
      </c>
      <c r="M4595" t="str">
        <f t="shared" si="287"/>
        <v>10824 Councillor, Ward 4</v>
      </c>
      <c r="N4595" s="6" t="str">
        <f t="shared" si="288"/>
        <v/>
      </c>
      <c r="O4595" s="15" t="str">
        <f>IF(I4595&lt;&gt;FALSE,VLOOKUP(H4595,internet_municipalities!$B$2:$W$226,22,FALSE),"NO INTERNET")</f>
        <v>NO INTERNET</v>
      </c>
      <c r="P4595" s="16" t="str">
        <f t="shared" si="289"/>
        <v>NO INTERNET</v>
      </c>
    </row>
    <row r="4596" spans="1:16" x14ac:dyDescent="0.2">
      <c r="A4596">
        <v>10824</v>
      </c>
      <c r="B4596" t="b">
        <v>1</v>
      </c>
      <c r="C4596" t="s">
        <v>1714</v>
      </c>
      <c r="D4596" t="s">
        <v>6297</v>
      </c>
      <c r="E4596">
        <v>3261</v>
      </c>
      <c r="F4596">
        <v>2391</v>
      </c>
      <c r="G4596" t="b">
        <v>1</v>
      </c>
      <c r="H4596" t="str">
        <f>VLOOKUP(A4596,all_municipalities!$A$2:$M$445,2,FALSE)</f>
        <v>Windsor, City of</v>
      </c>
      <c r="I4596" t="b">
        <f>VLOOKUP(A4596,all_municipalities!$A$2:$M$445,9,FALSE)</f>
        <v>0</v>
      </c>
      <c r="J4596" t="b">
        <f>VLOOKUP(A4596,all_municipalities!$A$2:$M$445,13, FALSE)</f>
        <v>0</v>
      </c>
      <c r="K4596" t="str">
        <f t="shared" si="286"/>
        <v>NONE</v>
      </c>
      <c r="L4596">
        <v>0</v>
      </c>
      <c r="M4596" t="str">
        <f t="shared" si="287"/>
        <v>10824 Councillor, Ward 9</v>
      </c>
      <c r="N4596" s="6" t="str">
        <f t="shared" si="288"/>
        <v/>
      </c>
      <c r="O4596" s="15" t="str">
        <f>IF(I4596&lt;&gt;FALSE,VLOOKUP(H4596,internet_municipalities!$B$2:$W$226,22,FALSE),"NO INTERNET")</f>
        <v>NO INTERNET</v>
      </c>
      <c r="P4596" s="16" t="str">
        <f t="shared" si="289"/>
        <v>NO INTERNET</v>
      </c>
    </row>
    <row r="4597" spans="1:16" x14ac:dyDescent="0.2">
      <c r="A4597">
        <v>10824</v>
      </c>
      <c r="B4597" t="b">
        <v>1</v>
      </c>
      <c r="C4597" t="s">
        <v>1718</v>
      </c>
      <c r="D4597" t="s">
        <v>6298</v>
      </c>
      <c r="E4597">
        <v>2678</v>
      </c>
      <c r="F4597">
        <v>785</v>
      </c>
      <c r="G4597" t="b">
        <v>1</v>
      </c>
      <c r="H4597" t="str">
        <f>VLOOKUP(A4597,all_municipalities!$A$2:$M$445,2,FALSE)</f>
        <v>Windsor, City of</v>
      </c>
      <c r="I4597" t="b">
        <f>VLOOKUP(A4597,all_municipalities!$A$2:$M$445,9,FALSE)</f>
        <v>0</v>
      </c>
      <c r="J4597" t="b">
        <f>VLOOKUP(A4597,all_municipalities!$A$2:$M$445,13, FALSE)</f>
        <v>0</v>
      </c>
      <c r="K4597" t="str">
        <f t="shared" si="286"/>
        <v>NONE</v>
      </c>
      <c r="L4597">
        <v>0</v>
      </c>
      <c r="M4597" t="str">
        <f t="shared" si="287"/>
        <v>10824 Councillor, Ward 7</v>
      </c>
      <c r="N4597" s="6" t="str">
        <f t="shared" si="288"/>
        <v/>
      </c>
      <c r="O4597" s="15" t="str">
        <f>IF(I4597&lt;&gt;FALSE,VLOOKUP(H4597,internet_municipalities!$B$2:$W$226,22,FALSE),"NO INTERNET")</f>
        <v>NO INTERNET</v>
      </c>
      <c r="P4597" s="16" t="str">
        <f t="shared" si="289"/>
        <v>NO INTERNET</v>
      </c>
    </row>
    <row r="4598" spans="1:16" x14ac:dyDescent="0.2">
      <c r="A4598">
        <v>10824</v>
      </c>
      <c r="B4598" t="b">
        <v>1</v>
      </c>
      <c r="C4598" t="s">
        <v>1716</v>
      </c>
      <c r="D4598" t="s">
        <v>6299</v>
      </c>
      <c r="E4598">
        <v>2059</v>
      </c>
      <c r="F4598">
        <v>727</v>
      </c>
      <c r="G4598" t="b">
        <v>1</v>
      </c>
      <c r="H4598" t="str">
        <f>VLOOKUP(A4598,all_municipalities!$A$2:$M$445,2,FALSE)</f>
        <v>Windsor, City of</v>
      </c>
      <c r="I4598" t="b">
        <f>VLOOKUP(A4598,all_municipalities!$A$2:$M$445,9,FALSE)</f>
        <v>0</v>
      </c>
      <c r="J4598" t="b">
        <f>VLOOKUP(A4598,all_municipalities!$A$2:$M$445,13, FALSE)</f>
        <v>0</v>
      </c>
      <c r="K4598" t="str">
        <f t="shared" si="286"/>
        <v>NONE</v>
      </c>
      <c r="L4598">
        <v>0</v>
      </c>
      <c r="M4598" t="str">
        <f t="shared" si="287"/>
        <v>10824 Councillor, Ward 8</v>
      </c>
      <c r="N4598" s="6" t="str">
        <f t="shared" si="288"/>
        <v/>
      </c>
      <c r="O4598" s="15" t="str">
        <f>IF(I4598&lt;&gt;FALSE,VLOOKUP(H4598,internet_municipalities!$B$2:$W$226,22,FALSE),"NO INTERNET")</f>
        <v>NO INTERNET</v>
      </c>
      <c r="P4598" s="16" t="str">
        <f t="shared" si="289"/>
        <v>NO INTERNET</v>
      </c>
    </row>
    <row r="4599" spans="1:16" x14ac:dyDescent="0.2">
      <c r="A4599">
        <v>10824</v>
      </c>
      <c r="B4599" t="b">
        <v>1</v>
      </c>
      <c r="C4599" t="s">
        <v>1720</v>
      </c>
      <c r="D4599" t="s">
        <v>6300</v>
      </c>
      <c r="E4599">
        <v>3318</v>
      </c>
      <c r="F4599">
        <v>3211</v>
      </c>
      <c r="G4599" t="b">
        <v>1</v>
      </c>
      <c r="H4599" t="str">
        <f>VLOOKUP(A4599,all_municipalities!$A$2:$M$445,2,FALSE)</f>
        <v>Windsor, City of</v>
      </c>
      <c r="I4599" t="b">
        <f>VLOOKUP(A4599,all_municipalities!$A$2:$M$445,9,FALSE)</f>
        <v>0</v>
      </c>
      <c r="J4599" t="b">
        <f>VLOOKUP(A4599,all_municipalities!$A$2:$M$445,13, FALSE)</f>
        <v>0</v>
      </c>
      <c r="K4599" t="str">
        <f t="shared" si="286"/>
        <v>NONE</v>
      </c>
      <c r="L4599">
        <v>0</v>
      </c>
      <c r="M4599" t="str">
        <f t="shared" si="287"/>
        <v>10824 Councillor, Ward 6</v>
      </c>
      <c r="N4599" s="6" t="str">
        <f t="shared" si="288"/>
        <v/>
      </c>
      <c r="O4599" s="15" t="str">
        <f>IF(I4599&lt;&gt;FALSE,VLOOKUP(H4599,internet_municipalities!$B$2:$W$226,22,FALSE),"NO INTERNET")</f>
        <v>NO INTERNET</v>
      </c>
      <c r="P4599" s="16" t="str">
        <f t="shared" si="289"/>
        <v>NO INTERNET</v>
      </c>
    </row>
    <row r="4600" spans="1:16" x14ac:dyDescent="0.2">
      <c r="A4600">
        <v>10824</v>
      </c>
      <c r="B4600" t="b">
        <v>1</v>
      </c>
      <c r="C4600" t="s">
        <v>1456</v>
      </c>
      <c r="D4600" t="s">
        <v>6301</v>
      </c>
      <c r="E4600">
        <v>3481</v>
      </c>
      <c r="F4600" t="s">
        <v>461</v>
      </c>
      <c r="G4600" t="b">
        <v>1</v>
      </c>
      <c r="H4600" t="str">
        <f>VLOOKUP(A4600,all_municipalities!$A$2:$M$445,2,FALSE)</f>
        <v>Windsor, City of</v>
      </c>
      <c r="I4600" t="b">
        <f>VLOOKUP(A4600,all_municipalities!$A$2:$M$445,9,FALSE)</f>
        <v>0</v>
      </c>
      <c r="J4600" t="b">
        <f>VLOOKUP(A4600,all_municipalities!$A$2:$M$445,13, FALSE)</f>
        <v>0</v>
      </c>
      <c r="K4600" t="str">
        <f t="shared" si="286"/>
        <v>NONE</v>
      </c>
      <c r="L4600">
        <v>0</v>
      </c>
      <c r="M4600" t="str">
        <f t="shared" si="287"/>
        <v>10824 Councillor, Ward 1</v>
      </c>
      <c r="N4600" s="6" t="str">
        <f t="shared" si="288"/>
        <v/>
      </c>
      <c r="O4600" s="15" t="str">
        <f>IF(I4600&lt;&gt;FALSE,VLOOKUP(H4600,internet_municipalities!$B$2:$W$226,22,FALSE),"NO INTERNET")</f>
        <v>NO INTERNET</v>
      </c>
      <c r="P4600" s="16" t="str">
        <f t="shared" si="289"/>
        <v>NO INTERNET</v>
      </c>
    </row>
    <row r="4601" spans="1:16" x14ac:dyDescent="0.2">
      <c r="A4601">
        <v>10824</v>
      </c>
      <c r="B4601" t="b">
        <v>1</v>
      </c>
      <c r="C4601" t="s">
        <v>1453</v>
      </c>
      <c r="D4601" t="s">
        <v>6302</v>
      </c>
      <c r="E4601">
        <v>2181</v>
      </c>
      <c r="F4601">
        <v>1966</v>
      </c>
      <c r="G4601" t="b">
        <v>1</v>
      </c>
      <c r="H4601" t="str">
        <f>VLOOKUP(A4601,all_municipalities!$A$2:$M$445,2,FALSE)</f>
        <v>Windsor, City of</v>
      </c>
      <c r="I4601" t="b">
        <f>VLOOKUP(A4601,all_municipalities!$A$2:$M$445,9,FALSE)</f>
        <v>0</v>
      </c>
      <c r="J4601" t="b">
        <f>VLOOKUP(A4601,all_municipalities!$A$2:$M$445,13, FALSE)</f>
        <v>0</v>
      </c>
      <c r="K4601" t="str">
        <f t="shared" si="286"/>
        <v>NONE</v>
      </c>
      <c r="L4601">
        <v>0</v>
      </c>
      <c r="M4601" t="str">
        <f t="shared" si="287"/>
        <v>10824 Councillor, Ward 2</v>
      </c>
      <c r="N4601" s="6" t="str">
        <f t="shared" si="288"/>
        <v/>
      </c>
      <c r="O4601" s="15" t="str">
        <f>IF(I4601&lt;&gt;FALSE,VLOOKUP(H4601,internet_municipalities!$B$2:$W$226,22,FALSE),"NO INTERNET")</f>
        <v>NO INTERNET</v>
      </c>
      <c r="P4601" s="16" t="str">
        <f t="shared" si="289"/>
        <v>NO INTERNET</v>
      </c>
    </row>
    <row r="4602" spans="1:16" x14ac:dyDescent="0.2">
      <c r="A4602">
        <v>10824</v>
      </c>
      <c r="B4602" t="b">
        <v>1</v>
      </c>
      <c r="C4602" t="s">
        <v>1475</v>
      </c>
      <c r="D4602" t="s">
        <v>6303</v>
      </c>
      <c r="E4602">
        <v>1075</v>
      </c>
      <c r="F4602">
        <v>453</v>
      </c>
      <c r="G4602" t="b">
        <v>1</v>
      </c>
      <c r="H4602" t="str">
        <f>VLOOKUP(A4602,all_municipalities!$A$2:$M$445,2,FALSE)</f>
        <v>Windsor, City of</v>
      </c>
      <c r="I4602" t="b">
        <f>VLOOKUP(A4602,all_municipalities!$A$2:$M$445,9,FALSE)</f>
        <v>0</v>
      </c>
      <c r="J4602" t="b">
        <f>VLOOKUP(A4602,all_municipalities!$A$2:$M$445,13, FALSE)</f>
        <v>0</v>
      </c>
      <c r="K4602" t="str">
        <f t="shared" si="286"/>
        <v>NONE</v>
      </c>
      <c r="L4602">
        <v>0</v>
      </c>
      <c r="M4602" t="str">
        <f t="shared" si="287"/>
        <v>10824 Councillor, Ward 3</v>
      </c>
      <c r="N4602" s="6" t="str">
        <f t="shared" si="288"/>
        <v/>
      </c>
      <c r="O4602" s="15" t="str">
        <f>IF(I4602&lt;&gt;FALSE,VLOOKUP(H4602,internet_municipalities!$B$2:$W$226,22,FALSE),"NO INTERNET")</f>
        <v>NO INTERNET</v>
      </c>
      <c r="P4602" s="16" t="str">
        <f t="shared" si="289"/>
        <v>NO INTERNET</v>
      </c>
    </row>
    <row r="4603" spans="1:16" x14ac:dyDescent="0.2">
      <c r="A4603">
        <v>10824</v>
      </c>
      <c r="B4603" t="b">
        <v>0</v>
      </c>
      <c r="C4603" t="s">
        <v>1471</v>
      </c>
      <c r="D4603" t="s">
        <v>6304</v>
      </c>
      <c r="E4603">
        <v>364</v>
      </c>
      <c r="F4603" t="s">
        <v>1460</v>
      </c>
      <c r="G4603" t="b">
        <v>1</v>
      </c>
      <c r="H4603" t="str">
        <f>VLOOKUP(A4603,all_municipalities!$A$2:$M$445,2,FALSE)</f>
        <v>Windsor, City of</v>
      </c>
      <c r="I4603" t="b">
        <f>VLOOKUP(A4603,all_municipalities!$A$2:$M$445,9,FALSE)</f>
        <v>0</v>
      </c>
      <c r="J4603" t="b">
        <f>VLOOKUP(A4603,all_municipalities!$A$2:$M$445,13, FALSE)</f>
        <v>0</v>
      </c>
      <c r="K4603" t="str">
        <f t="shared" si="286"/>
        <v>NONE</v>
      </c>
      <c r="L4603">
        <v>0</v>
      </c>
      <c r="M4603" t="str">
        <f t="shared" si="287"/>
        <v>10824 Councillor, Ward 4</v>
      </c>
      <c r="N4603" s="6" t="str">
        <f t="shared" si="288"/>
        <v/>
      </c>
      <c r="O4603" s="15" t="str">
        <f>IF(I4603&lt;&gt;FALSE,VLOOKUP(H4603,internet_municipalities!$B$2:$W$226,22,FALSE),"NO INTERNET")</f>
        <v>NO INTERNET</v>
      </c>
      <c r="P4603" s="16" t="str">
        <f t="shared" si="289"/>
        <v>NO INTERNET</v>
      </c>
    </row>
    <row r="4604" spans="1:16" x14ac:dyDescent="0.2">
      <c r="A4604">
        <v>10824</v>
      </c>
      <c r="B4604" t="b">
        <v>0</v>
      </c>
      <c r="C4604" t="s">
        <v>1473</v>
      </c>
      <c r="D4604" t="s">
        <v>6305</v>
      </c>
      <c r="E4604">
        <v>1252</v>
      </c>
      <c r="F4604" t="s">
        <v>1460</v>
      </c>
      <c r="G4604" t="b">
        <v>1</v>
      </c>
      <c r="H4604" t="str">
        <f>VLOOKUP(A4604,all_municipalities!$A$2:$M$445,2,FALSE)</f>
        <v>Windsor, City of</v>
      </c>
      <c r="I4604" t="b">
        <f>VLOOKUP(A4604,all_municipalities!$A$2:$M$445,9,FALSE)</f>
        <v>0</v>
      </c>
      <c r="J4604" t="b">
        <f>VLOOKUP(A4604,all_municipalities!$A$2:$M$445,13, FALSE)</f>
        <v>0</v>
      </c>
      <c r="K4604" t="str">
        <f t="shared" si="286"/>
        <v>NONE</v>
      </c>
      <c r="L4604">
        <v>0</v>
      </c>
      <c r="M4604" t="str">
        <f t="shared" si="287"/>
        <v>10824 Councillor, Ward 5</v>
      </c>
      <c r="N4604" s="6" t="str">
        <f t="shared" si="288"/>
        <v/>
      </c>
      <c r="O4604" s="15" t="str">
        <f>IF(I4604&lt;&gt;FALSE,VLOOKUP(H4604,internet_municipalities!$B$2:$W$226,22,FALSE),"NO INTERNET")</f>
        <v>NO INTERNET</v>
      </c>
      <c r="P4604" s="16" t="str">
        <f t="shared" si="289"/>
        <v>NO INTERNET</v>
      </c>
    </row>
    <row r="4605" spans="1:16" x14ac:dyDescent="0.2">
      <c r="A4605">
        <v>10824</v>
      </c>
      <c r="B4605" t="b">
        <v>0</v>
      </c>
      <c r="C4605" t="s">
        <v>1712</v>
      </c>
      <c r="D4605" t="s">
        <v>6306</v>
      </c>
      <c r="E4605">
        <v>1075</v>
      </c>
      <c r="F4605" t="s">
        <v>1460</v>
      </c>
      <c r="G4605" t="b">
        <v>1</v>
      </c>
      <c r="H4605" t="str">
        <f>VLOOKUP(A4605,all_municipalities!$A$2:$M$445,2,FALSE)</f>
        <v>Windsor, City of</v>
      </c>
      <c r="I4605" t="b">
        <f>VLOOKUP(A4605,all_municipalities!$A$2:$M$445,9,FALSE)</f>
        <v>0</v>
      </c>
      <c r="J4605" t="b">
        <f>VLOOKUP(A4605,all_municipalities!$A$2:$M$445,13, FALSE)</f>
        <v>0</v>
      </c>
      <c r="K4605" t="str">
        <f t="shared" si="286"/>
        <v>NONE</v>
      </c>
      <c r="L4605">
        <v>0</v>
      </c>
      <c r="M4605" t="str">
        <f t="shared" si="287"/>
        <v>10824 Councillor, Ward 10</v>
      </c>
      <c r="N4605" s="6" t="str">
        <f t="shared" si="288"/>
        <v/>
      </c>
      <c r="O4605" s="15" t="str">
        <f>IF(I4605&lt;&gt;FALSE,VLOOKUP(H4605,internet_municipalities!$B$2:$W$226,22,FALSE),"NO INTERNET")</f>
        <v>NO INTERNET</v>
      </c>
      <c r="P4605" s="16" t="str">
        <f t="shared" si="289"/>
        <v>NO INTERNET</v>
      </c>
    </row>
    <row r="4606" spans="1:16" x14ac:dyDescent="0.2">
      <c r="A4606">
        <v>10824</v>
      </c>
      <c r="B4606" t="b">
        <v>0</v>
      </c>
      <c r="C4606" t="s">
        <v>1718</v>
      </c>
      <c r="D4606" t="s">
        <v>6307</v>
      </c>
      <c r="E4606">
        <v>243</v>
      </c>
      <c r="F4606" t="s">
        <v>1460</v>
      </c>
      <c r="G4606" t="b">
        <v>1</v>
      </c>
      <c r="H4606" t="str">
        <f>VLOOKUP(A4606,all_municipalities!$A$2:$M$445,2,FALSE)</f>
        <v>Windsor, City of</v>
      </c>
      <c r="I4606" t="b">
        <f>VLOOKUP(A4606,all_municipalities!$A$2:$M$445,9,FALSE)</f>
        <v>0</v>
      </c>
      <c r="J4606" t="b">
        <f>VLOOKUP(A4606,all_municipalities!$A$2:$M$445,13, FALSE)</f>
        <v>0</v>
      </c>
      <c r="K4606" t="str">
        <f t="shared" si="286"/>
        <v>NONE</v>
      </c>
      <c r="L4606">
        <v>0</v>
      </c>
      <c r="M4606" t="str">
        <f t="shared" si="287"/>
        <v>10824 Councillor, Ward 7</v>
      </c>
      <c r="N4606" s="6" t="str">
        <f t="shared" si="288"/>
        <v/>
      </c>
      <c r="O4606" s="15" t="str">
        <f>IF(I4606&lt;&gt;FALSE,VLOOKUP(H4606,internet_municipalities!$B$2:$W$226,22,FALSE),"NO INTERNET")</f>
        <v>NO INTERNET</v>
      </c>
      <c r="P4606" s="16" t="str">
        <f t="shared" si="289"/>
        <v>NO INTERNET</v>
      </c>
    </row>
    <row r="4607" spans="1:16" x14ac:dyDescent="0.2">
      <c r="A4607">
        <v>10824</v>
      </c>
      <c r="B4607" t="b">
        <v>0</v>
      </c>
      <c r="C4607" t="s">
        <v>1475</v>
      </c>
      <c r="D4607" t="s">
        <v>6308</v>
      </c>
      <c r="E4607">
        <v>218</v>
      </c>
      <c r="F4607" t="s">
        <v>1460</v>
      </c>
      <c r="G4607" t="b">
        <v>1</v>
      </c>
      <c r="H4607" t="str">
        <f>VLOOKUP(A4607,all_municipalities!$A$2:$M$445,2,FALSE)</f>
        <v>Windsor, City of</v>
      </c>
      <c r="I4607" t="b">
        <f>VLOOKUP(A4607,all_municipalities!$A$2:$M$445,9,FALSE)</f>
        <v>0</v>
      </c>
      <c r="J4607" t="b">
        <f>VLOOKUP(A4607,all_municipalities!$A$2:$M$445,13, FALSE)</f>
        <v>0</v>
      </c>
      <c r="K4607" t="str">
        <f t="shared" si="286"/>
        <v>NONE</v>
      </c>
      <c r="L4607">
        <v>0</v>
      </c>
      <c r="M4607" t="str">
        <f t="shared" si="287"/>
        <v>10824 Councillor, Ward 3</v>
      </c>
      <c r="N4607" s="6" t="str">
        <f t="shared" si="288"/>
        <v/>
      </c>
      <c r="O4607" s="15" t="str">
        <f>IF(I4607&lt;&gt;FALSE,VLOOKUP(H4607,internet_municipalities!$B$2:$W$226,22,FALSE),"NO INTERNET")</f>
        <v>NO INTERNET</v>
      </c>
      <c r="P4607" s="16" t="str">
        <f t="shared" si="289"/>
        <v>NO INTERNET</v>
      </c>
    </row>
    <row r="4608" spans="1:16" x14ac:dyDescent="0.2">
      <c r="A4608">
        <v>10824</v>
      </c>
      <c r="B4608" t="b">
        <v>0</v>
      </c>
      <c r="C4608" t="s">
        <v>1712</v>
      </c>
      <c r="D4608" t="s">
        <v>6309</v>
      </c>
      <c r="E4608">
        <v>947</v>
      </c>
      <c r="F4608" t="s">
        <v>1460</v>
      </c>
      <c r="G4608" t="b">
        <v>1</v>
      </c>
      <c r="H4608" t="str">
        <f>VLOOKUP(A4608,all_municipalities!$A$2:$M$445,2,FALSE)</f>
        <v>Windsor, City of</v>
      </c>
      <c r="I4608" t="b">
        <f>VLOOKUP(A4608,all_municipalities!$A$2:$M$445,9,FALSE)</f>
        <v>0</v>
      </c>
      <c r="J4608" t="b">
        <f>VLOOKUP(A4608,all_municipalities!$A$2:$M$445,13, FALSE)</f>
        <v>0</v>
      </c>
      <c r="K4608" t="str">
        <f t="shared" si="286"/>
        <v>NONE</v>
      </c>
      <c r="L4608">
        <v>0</v>
      </c>
      <c r="M4608" t="str">
        <f t="shared" si="287"/>
        <v>10824 Councillor, Ward 10</v>
      </c>
      <c r="N4608" s="6" t="str">
        <f t="shared" si="288"/>
        <v/>
      </c>
      <c r="O4608" s="15" t="str">
        <f>IF(I4608&lt;&gt;FALSE,VLOOKUP(H4608,internet_municipalities!$B$2:$W$226,22,FALSE),"NO INTERNET")</f>
        <v>NO INTERNET</v>
      </c>
      <c r="P4608" s="16" t="str">
        <f t="shared" si="289"/>
        <v>NO INTERNET</v>
      </c>
    </row>
    <row r="4609" spans="1:16" x14ac:dyDescent="0.2">
      <c r="A4609">
        <v>10824</v>
      </c>
      <c r="B4609" t="b">
        <v>0</v>
      </c>
      <c r="C4609" t="s">
        <v>1475</v>
      </c>
      <c r="D4609" t="s">
        <v>6310</v>
      </c>
      <c r="E4609">
        <v>622</v>
      </c>
      <c r="F4609" t="s">
        <v>1460</v>
      </c>
      <c r="G4609" t="b">
        <v>1</v>
      </c>
      <c r="H4609" t="str">
        <f>VLOOKUP(A4609,all_municipalities!$A$2:$M$445,2,FALSE)</f>
        <v>Windsor, City of</v>
      </c>
      <c r="I4609" t="b">
        <f>VLOOKUP(A4609,all_municipalities!$A$2:$M$445,9,FALSE)</f>
        <v>0</v>
      </c>
      <c r="J4609" t="b">
        <f>VLOOKUP(A4609,all_municipalities!$A$2:$M$445,13, FALSE)</f>
        <v>0</v>
      </c>
      <c r="K4609" t="str">
        <f t="shared" si="286"/>
        <v>NONE</v>
      </c>
      <c r="L4609">
        <v>0</v>
      </c>
      <c r="M4609" t="str">
        <f t="shared" si="287"/>
        <v>10824 Councillor, Ward 3</v>
      </c>
      <c r="N4609" s="6" t="str">
        <f t="shared" si="288"/>
        <v/>
      </c>
      <c r="O4609" s="15" t="str">
        <f>IF(I4609&lt;&gt;FALSE,VLOOKUP(H4609,internet_municipalities!$B$2:$W$226,22,FALSE),"NO INTERNET")</f>
        <v>NO INTERNET</v>
      </c>
      <c r="P4609" s="16" t="str">
        <f t="shared" si="289"/>
        <v>NO INTERNET</v>
      </c>
    </row>
    <row r="4610" spans="1:16" x14ac:dyDescent="0.2">
      <c r="A4610">
        <v>10824</v>
      </c>
      <c r="B4610" t="b">
        <v>0</v>
      </c>
      <c r="C4610" t="s">
        <v>1714</v>
      </c>
      <c r="D4610" t="s">
        <v>6311</v>
      </c>
      <c r="E4610">
        <v>870</v>
      </c>
      <c r="F4610" t="s">
        <v>1460</v>
      </c>
      <c r="G4610" t="b">
        <v>1</v>
      </c>
      <c r="H4610" t="str">
        <f>VLOOKUP(A4610,all_municipalities!$A$2:$M$445,2,FALSE)</f>
        <v>Windsor, City of</v>
      </c>
      <c r="I4610" t="b">
        <f>VLOOKUP(A4610,all_municipalities!$A$2:$M$445,9,FALSE)</f>
        <v>0</v>
      </c>
      <c r="J4610" t="b">
        <f>VLOOKUP(A4610,all_municipalities!$A$2:$M$445,13, FALSE)</f>
        <v>0</v>
      </c>
      <c r="K4610" t="str">
        <f t="shared" ref="K4610:K4673" si="290">IF(J4610=TRUE,IF(F4610&lt;=10,"HIGH",IF(F4610&lt;=100,"MID",IF(F4610&lt;=1000,"LOW","NONE"))),"NONE")</f>
        <v>NONE</v>
      </c>
      <c r="L4610">
        <v>0</v>
      </c>
      <c r="M4610" t="str">
        <f t="shared" ref="M4610:M4644" si="291">CONCATENATE(A4610, " ",C4610)</f>
        <v>10824 Councillor, Ward 9</v>
      </c>
      <c r="N4610" s="6" t="str">
        <f t="shared" si="288"/>
        <v/>
      </c>
      <c r="O4610" s="15" t="str">
        <f>IF(I4610&lt;&gt;FALSE,VLOOKUP(H4610,internet_municipalities!$B$2:$W$226,22,FALSE),"NO INTERNET")</f>
        <v>NO INTERNET</v>
      </c>
      <c r="P4610" s="16" t="str">
        <f t="shared" si="289"/>
        <v>NO INTERNET</v>
      </c>
    </row>
    <row r="4611" spans="1:16" x14ac:dyDescent="0.2">
      <c r="A4611">
        <v>10824</v>
      </c>
      <c r="B4611" t="b">
        <v>0</v>
      </c>
      <c r="C4611" t="s">
        <v>1473</v>
      </c>
      <c r="D4611" t="s">
        <v>6312</v>
      </c>
      <c r="E4611">
        <v>217</v>
      </c>
      <c r="F4611" t="s">
        <v>1460</v>
      </c>
      <c r="G4611" t="b">
        <v>1</v>
      </c>
      <c r="H4611" t="str">
        <f>VLOOKUP(A4611,all_municipalities!$A$2:$M$445,2,FALSE)</f>
        <v>Windsor, City of</v>
      </c>
      <c r="I4611" t="b">
        <f>VLOOKUP(A4611,all_municipalities!$A$2:$M$445,9,FALSE)</f>
        <v>0</v>
      </c>
      <c r="J4611" t="b">
        <f>VLOOKUP(A4611,all_municipalities!$A$2:$M$445,13, FALSE)</f>
        <v>0</v>
      </c>
      <c r="K4611" t="str">
        <f t="shared" si="290"/>
        <v>NONE</v>
      </c>
      <c r="L4611">
        <v>0</v>
      </c>
      <c r="M4611" t="str">
        <f t="shared" si="291"/>
        <v>10824 Councillor, Ward 5</v>
      </c>
      <c r="N4611" s="6" t="str">
        <f t="shared" ref="N4611:N4644" si="292">IF(I4611,M4611,"")</f>
        <v/>
      </c>
      <c r="O4611" s="15" t="str">
        <f>IF(I4611&lt;&gt;FALSE,VLOOKUP(H4611,internet_municipalities!$B$2:$W$226,22,FALSE),"NO INTERNET")</f>
        <v>NO INTERNET</v>
      </c>
      <c r="P4611" s="16" t="str">
        <f t="shared" si="289"/>
        <v>NO INTERNET</v>
      </c>
    </row>
    <row r="4612" spans="1:16" x14ac:dyDescent="0.2">
      <c r="A4612">
        <v>10824</v>
      </c>
      <c r="B4612" t="b">
        <v>0</v>
      </c>
      <c r="C4612" t="s">
        <v>1473</v>
      </c>
      <c r="D4612" t="s">
        <v>6313</v>
      </c>
      <c r="E4612">
        <v>190</v>
      </c>
      <c r="F4612" t="s">
        <v>1460</v>
      </c>
      <c r="G4612" t="b">
        <v>1</v>
      </c>
      <c r="H4612" t="str">
        <f>VLOOKUP(A4612,all_municipalities!$A$2:$M$445,2,FALSE)</f>
        <v>Windsor, City of</v>
      </c>
      <c r="I4612" t="b">
        <f>VLOOKUP(A4612,all_municipalities!$A$2:$M$445,9,FALSE)</f>
        <v>0</v>
      </c>
      <c r="J4612" t="b">
        <f>VLOOKUP(A4612,all_municipalities!$A$2:$M$445,13, FALSE)</f>
        <v>0</v>
      </c>
      <c r="K4612" t="str">
        <f t="shared" si="290"/>
        <v>NONE</v>
      </c>
      <c r="L4612">
        <v>0</v>
      </c>
      <c r="M4612" t="str">
        <f t="shared" si="291"/>
        <v>10824 Councillor, Ward 5</v>
      </c>
      <c r="N4612" s="6" t="str">
        <f t="shared" si="292"/>
        <v/>
      </c>
      <c r="O4612" s="15" t="str">
        <f>IF(I4612&lt;&gt;FALSE,VLOOKUP(H4612,internet_municipalities!$B$2:$W$226,22,FALSE),"NO INTERNET")</f>
        <v>NO INTERNET</v>
      </c>
      <c r="P4612" s="16" t="str">
        <f t="shared" si="289"/>
        <v>NO INTERNET</v>
      </c>
    </row>
    <row r="4613" spans="1:16" x14ac:dyDescent="0.2">
      <c r="A4613">
        <v>10824</v>
      </c>
      <c r="B4613" t="b">
        <v>0</v>
      </c>
      <c r="C4613" t="s">
        <v>1453</v>
      </c>
      <c r="D4613" t="s">
        <v>6314</v>
      </c>
      <c r="E4613">
        <v>215</v>
      </c>
      <c r="F4613" t="s">
        <v>1460</v>
      </c>
      <c r="G4613" t="b">
        <v>1</v>
      </c>
      <c r="H4613" t="str">
        <f>VLOOKUP(A4613,all_municipalities!$A$2:$M$445,2,FALSE)</f>
        <v>Windsor, City of</v>
      </c>
      <c r="I4613" t="b">
        <f>VLOOKUP(A4613,all_municipalities!$A$2:$M$445,9,FALSE)</f>
        <v>0</v>
      </c>
      <c r="J4613" t="b">
        <f>VLOOKUP(A4613,all_municipalities!$A$2:$M$445,13, FALSE)</f>
        <v>0</v>
      </c>
      <c r="K4613" t="str">
        <f t="shared" si="290"/>
        <v>NONE</v>
      </c>
      <c r="L4613">
        <v>0</v>
      </c>
      <c r="M4613" t="str">
        <f t="shared" si="291"/>
        <v>10824 Councillor, Ward 2</v>
      </c>
      <c r="N4613" s="6" t="str">
        <f t="shared" si="292"/>
        <v/>
      </c>
      <c r="O4613" s="15" t="str">
        <f>IF(I4613&lt;&gt;FALSE,VLOOKUP(H4613,internet_municipalities!$B$2:$W$226,22,FALSE),"NO INTERNET")</f>
        <v>NO INTERNET</v>
      </c>
      <c r="P4613" s="16" t="str">
        <f t="shared" si="289"/>
        <v>NO INTERNET</v>
      </c>
    </row>
    <row r="4614" spans="1:16" x14ac:dyDescent="0.2">
      <c r="A4614">
        <v>10824</v>
      </c>
      <c r="B4614" t="b">
        <v>0</v>
      </c>
      <c r="C4614" t="s">
        <v>1475</v>
      </c>
      <c r="D4614" t="s">
        <v>6315</v>
      </c>
      <c r="E4614">
        <v>144</v>
      </c>
      <c r="F4614" t="s">
        <v>1460</v>
      </c>
      <c r="G4614" t="b">
        <v>1</v>
      </c>
      <c r="H4614" t="str">
        <f>VLOOKUP(A4614,all_municipalities!$A$2:$M$445,2,FALSE)</f>
        <v>Windsor, City of</v>
      </c>
      <c r="I4614" t="b">
        <f>VLOOKUP(A4614,all_municipalities!$A$2:$M$445,9,FALSE)</f>
        <v>0</v>
      </c>
      <c r="J4614" t="b">
        <f>VLOOKUP(A4614,all_municipalities!$A$2:$M$445,13, FALSE)</f>
        <v>0</v>
      </c>
      <c r="K4614" t="str">
        <f t="shared" si="290"/>
        <v>NONE</v>
      </c>
      <c r="L4614">
        <v>0</v>
      </c>
      <c r="M4614" t="str">
        <f t="shared" si="291"/>
        <v>10824 Councillor, Ward 3</v>
      </c>
      <c r="N4614" s="6" t="str">
        <f t="shared" si="292"/>
        <v/>
      </c>
      <c r="O4614" s="15" t="str">
        <f>IF(I4614&lt;&gt;FALSE,VLOOKUP(H4614,internet_municipalities!$B$2:$W$226,22,FALSE),"NO INTERNET")</f>
        <v>NO INTERNET</v>
      </c>
      <c r="P4614" s="16" t="str">
        <f t="shared" si="289"/>
        <v>NO INTERNET</v>
      </c>
    </row>
    <row r="4615" spans="1:16" x14ac:dyDescent="0.2">
      <c r="A4615">
        <v>10824</v>
      </c>
      <c r="B4615" t="b">
        <v>0</v>
      </c>
      <c r="C4615" t="s">
        <v>1718</v>
      </c>
      <c r="D4615" t="s">
        <v>6316</v>
      </c>
      <c r="E4615">
        <v>1893</v>
      </c>
      <c r="F4615" t="s">
        <v>1460</v>
      </c>
      <c r="G4615" t="b">
        <v>1</v>
      </c>
      <c r="H4615" t="str">
        <f>VLOOKUP(A4615,all_municipalities!$A$2:$M$445,2,FALSE)</f>
        <v>Windsor, City of</v>
      </c>
      <c r="I4615" t="b">
        <f>VLOOKUP(A4615,all_municipalities!$A$2:$M$445,9,FALSE)</f>
        <v>0</v>
      </c>
      <c r="J4615" t="b">
        <f>VLOOKUP(A4615,all_municipalities!$A$2:$M$445,13, FALSE)</f>
        <v>0</v>
      </c>
      <c r="K4615" t="str">
        <f t="shared" si="290"/>
        <v>NONE</v>
      </c>
      <c r="L4615">
        <v>0</v>
      </c>
      <c r="M4615" t="str">
        <f t="shared" si="291"/>
        <v>10824 Councillor, Ward 7</v>
      </c>
      <c r="N4615" s="6" t="str">
        <f t="shared" si="292"/>
        <v/>
      </c>
      <c r="O4615" s="15" t="str">
        <f>IF(I4615&lt;&gt;FALSE,VLOOKUP(H4615,internet_municipalities!$B$2:$W$226,22,FALSE),"NO INTERNET")</f>
        <v>NO INTERNET</v>
      </c>
      <c r="P4615" s="16" t="str">
        <f t="shared" ref="P4615:P4644" si="293">IF(I4615=TRUE,IF(F4615&lt;&gt;"Acclaimed",IF(F4615&lt;&gt;"Lost",F4615/O4615,"Lost"),"Acclaimed"),"NO INTERNET")</f>
        <v>NO INTERNET</v>
      </c>
    </row>
    <row r="4616" spans="1:16" x14ac:dyDescent="0.2">
      <c r="A4616">
        <v>10824</v>
      </c>
      <c r="B4616" t="b">
        <v>0</v>
      </c>
      <c r="C4616" t="s">
        <v>1720</v>
      </c>
      <c r="D4616" t="s">
        <v>6317</v>
      </c>
      <c r="E4616">
        <v>107</v>
      </c>
      <c r="F4616" t="s">
        <v>1460</v>
      </c>
      <c r="G4616" t="b">
        <v>1</v>
      </c>
      <c r="H4616" t="str">
        <f>VLOOKUP(A4616,all_municipalities!$A$2:$M$445,2,FALSE)</f>
        <v>Windsor, City of</v>
      </c>
      <c r="I4616" t="b">
        <f>VLOOKUP(A4616,all_municipalities!$A$2:$M$445,9,FALSE)</f>
        <v>0</v>
      </c>
      <c r="J4616" t="b">
        <f>VLOOKUP(A4616,all_municipalities!$A$2:$M$445,13, FALSE)</f>
        <v>0</v>
      </c>
      <c r="K4616" t="str">
        <f t="shared" si="290"/>
        <v>NONE</v>
      </c>
      <c r="L4616">
        <v>0</v>
      </c>
      <c r="M4616" t="str">
        <f t="shared" si="291"/>
        <v>10824 Councillor, Ward 6</v>
      </c>
      <c r="N4616" s="6" t="str">
        <f t="shared" si="292"/>
        <v/>
      </c>
      <c r="O4616" s="15" t="str">
        <f>IF(I4616&lt;&gt;FALSE,VLOOKUP(H4616,internet_municipalities!$B$2:$W$226,22,FALSE),"NO INTERNET")</f>
        <v>NO INTERNET</v>
      </c>
      <c r="P4616" s="16" t="str">
        <f t="shared" si="293"/>
        <v>NO INTERNET</v>
      </c>
    </row>
    <row r="4617" spans="1:16" x14ac:dyDescent="0.2">
      <c r="A4617">
        <v>10824</v>
      </c>
      <c r="B4617" t="b">
        <v>0</v>
      </c>
      <c r="C4617" t="s">
        <v>1716</v>
      </c>
      <c r="D4617" t="s">
        <v>6318</v>
      </c>
      <c r="E4617">
        <v>1332</v>
      </c>
      <c r="F4617" t="s">
        <v>1460</v>
      </c>
      <c r="G4617" t="b">
        <v>1</v>
      </c>
      <c r="H4617" t="str">
        <f>VLOOKUP(A4617,all_municipalities!$A$2:$M$445,2,FALSE)</f>
        <v>Windsor, City of</v>
      </c>
      <c r="I4617" t="b">
        <f>VLOOKUP(A4617,all_municipalities!$A$2:$M$445,9,FALSE)</f>
        <v>0</v>
      </c>
      <c r="J4617" t="b">
        <f>VLOOKUP(A4617,all_municipalities!$A$2:$M$445,13, FALSE)</f>
        <v>0</v>
      </c>
      <c r="K4617" t="str">
        <f t="shared" si="290"/>
        <v>NONE</v>
      </c>
      <c r="L4617">
        <v>0</v>
      </c>
      <c r="M4617" t="str">
        <f t="shared" si="291"/>
        <v>10824 Councillor, Ward 8</v>
      </c>
      <c r="N4617" s="6" t="str">
        <f t="shared" si="292"/>
        <v/>
      </c>
      <c r="O4617" s="15" t="str">
        <f>IF(I4617&lt;&gt;FALSE,VLOOKUP(H4617,internet_municipalities!$B$2:$W$226,22,FALSE),"NO INTERNET")</f>
        <v>NO INTERNET</v>
      </c>
      <c r="P4617" s="16" t="str">
        <f t="shared" si="293"/>
        <v>NO INTERNET</v>
      </c>
    </row>
    <row r="4618" spans="1:16" x14ac:dyDescent="0.2">
      <c r="A4618">
        <v>10829</v>
      </c>
      <c r="B4618" t="b">
        <v>1</v>
      </c>
      <c r="C4618" t="s">
        <v>1463</v>
      </c>
      <c r="D4618" t="s">
        <v>6326</v>
      </c>
      <c r="E4618">
        <v>3598</v>
      </c>
      <c r="F4618">
        <v>173</v>
      </c>
      <c r="G4618" t="b">
        <v>0</v>
      </c>
      <c r="H4618" t="str">
        <f>VLOOKUP(A4618,all_municipalities!$A$2:$M$445,2,FALSE)</f>
        <v>Woodstock, City of</v>
      </c>
      <c r="I4618" t="b">
        <f>VLOOKUP(A4618,all_municipalities!$A$2:$M$445,9,FALSE)</f>
        <v>0</v>
      </c>
      <c r="J4618" t="b">
        <f>VLOOKUP(A4618,all_municipalities!$A$2:$M$445,13, FALSE)</f>
        <v>0</v>
      </c>
      <c r="K4618" t="str">
        <f t="shared" si="290"/>
        <v>NONE</v>
      </c>
      <c r="L4618">
        <v>0</v>
      </c>
      <c r="M4618" t="str">
        <f t="shared" si="291"/>
        <v>10829 Councillor</v>
      </c>
      <c r="N4618" s="6" t="str">
        <f t="shared" si="292"/>
        <v/>
      </c>
      <c r="O4618" s="15" t="str">
        <f>IF(I4618&lt;&gt;FALSE,VLOOKUP(H4618,internet_municipalities!$B$2:$W$226,22,FALSE),"NO INTERNET")</f>
        <v>NO INTERNET</v>
      </c>
      <c r="P4618" s="16" t="str">
        <f t="shared" si="293"/>
        <v>NO INTERNET</v>
      </c>
    </row>
    <row r="4619" spans="1:16" x14ac:dyDescent="0.2">
      <c r="A4619">
        <v>10829</v>
      </c>
      <c r="B4619" t="b">
        <v>1</v>
      </c>
      <c r="C4619" t="s">
        <v>1463</v>
      </c>
      <c r="D4619" t="s">
        <v>6327</v>
      </c>
      <c r="E4619">
        <v>4843</v>
      </c>
      <c r="F4619">
        <v>1418</v>
      </c>
      <c r="G4619" t="b">
        <v>0</v>
      </c>
      <c r="H4619" t="str">
        <f>VLOOKUP(A4619,all_municipalities!$A$2:$M$445,2,FALSE)</f>
        <v>Woodstock, City of</v>
      </c>
      <c r="I4619" t="b">
        <f>VLOOKUP(A4619,all_municipalities!$A$2:$M$445,9,FALSE)</f>
        <v>0</v>
      </c>
      <c r="J4619" t="b">
        <f>VLOOKUP(A4619,all_municipalities!$A$2:$M$445,13, FALSE)</f>
        <v>0</v>
      </c>
      <c r="K4619" t="str">
        <f t="shared" si="290"/>
        <v>NONE</v>
      </c>
      <c r="L4619">
        <v>0</v>
      </c>
      <c r="M4619" t="str">
        <f t="shared" si="291"/>
        <v>10829 Councillor</v>
      </c>
      <c r="N4619" s="6" t="str">
        <f t="shared" si="292"/>
        <v/>
      </c>
      <c r="O4619" s="15" t="str">
        <f>IF(I4619&lt;&gt;FALSE,VLOOKUP(H4619,internet_municipalities!$B$2:$W$226,22,FALSE),"NO INTERNET")</f>
        <v>NO INTERNET</v>
      </c>
      <c r="P4619" s="16" t="str">
        <f t="shared" si="293"/>
        <v>NO INTERNET</v>
      </c>
    </row>
    <row r="4620" spans="1:16" x14ac:dyDescent="0.2">
      <c r="A4620">
        <v>10829</v>
      </c>
      <c r="B4620" t="b">
        <v>1</v>
      </c>
      <c r="C4620" t="s">
        <v>1463</v>
      </c>
      <c r="D4620" t="s">
        <v>6328</v>
      </c>
      <c r="E4620">
        <v>4901</v>
      </c>
      <c r="F4620">
        <v>1476</v>
      </c>
      <c r="G4620" t="b">
        <v>0</v>
      </c>
      <c r="H4620" t="str">
        <f>VLOOKUP(A4620,all_municipalities!$A$2:$M$445,2,FALSE)</f>
        <v>Woodstock, City of</v>
      </c>
      <c r="I4620" t="b">
        <f>VLOOKUP(A4620,all_municipalities!$A$2:$M$445,9,FALSE)</f>
        <v>0</v>
      </c>
      <c r="J4620" t="b">
        <f>VLOOKUP(A4620,all_municipalities!$A$2:$M$445,13, FALSE)</f>
        <v>0</v>
      </c>
      <c r="K4620" t="str">
        <f t="shared" si="290"/>
        <v>NONE</v>
      </c>
      <c r="L4620">
        <v>0</v>
      </c>
      <c r="M4620" t="str">
        <f t="shared" si="291"/>
        <v>10829 Councillor</v>
      </c>
      <c r="N4620" s="6" t="str">
        <f t="shared" si="292"/>
        <v/>
      </c>
      <c r="O4620" s="15" t="str">
        <f>IF(I4620&lt;&gt;FALSE,VLOOKUP(H4620,internet_municipalities!$B$2:$W$226,22,FALSE),"NO INTERNET")</f>
        <v>NO INTERNET</v>
      </c>
      <c r="P4620" s="16" t="str">
        <f t="shared" si="293"/>
        <v>NO INTERNET</v>
      </c>
    </row>
    <row r="4621" spans="1:16" x14ac:dyDescent="0.2">
      <c r="A4621">
        <v>10829</v>
      </c>
      <c r="B4621" t="b">
        <v>1</v>
      </c>
      <c r="C4621" t="s">
        <v>1463</v>
      </c>
      <c r="D4621" t="s">
        <v>6329</v>
      </c>
      <c r="E4621">
        <v>3605</v>
      </c>
      <c r="F4621">
        <v>180</v>
      </c>
      <c r="G4621" t="b">
        <v>0</v>
      </c>
      <c r="H4621" t="str">
        <f>VLOOKUP(A4621,all_municipalities!$A$2:$M$445,2,FALSE)</f>
        <v>Woodstock, City of</v>
      </c>
      <c r="I4621" t="b">
        <f>VLOOKUP(A4621,all_municipalities!$A$2:$M$445,9,FALSE)</f>
        <v>0</v>
      </c>
      <c r="J4621" t="b">
        <f>VLOOKUP(A4621,all_municipalities!$A$2:$M$445,13, FALSE)</f>
        <v>0</v>
      </c>
      <c r="K4621" t="str">
        <f t="shared" si="290"/>
        <v>NONE</v>
      </c>
      <c r="L4621">
        <v>0</v>
      </c>
      <c r="M4621" t="str">
        <f t="shared" si="291"/>
        <v>10829 Councillor</v>
      </c>
      <c r="N4621" s="6" t="str">
        <f t="shared" si="292"/>
        <v/>
      </c>
      <c r="O4621" s="15" t="str">
        <f>IF(I4621&lt;&gt;FALSE,VLOOKUP(H4621,internet_municipalities!$B$2:$W$226,22,FALSE),"NO INTERNET")</f>
        <v>NO INTERNET</v>
      </c>
      <c r="P4621" s="16" t="str">
        <f t="shared" si="293"/>
        <v>NO INTERNET</v>
      </c>
    </row>
    <row r="4622" spans="1:16" x14ac:dyDescent="0.2">
      <c r="A4622">
        <v>10829</v>
      </c>
      <c r="B4622" t="b">
        <v>1</v>
      </c>
      <c r="C4622" t="s">
        <v>1582</v>
      </c>
      <c r="D4622" t="s">
        <v>6330</v>
      </c>
      <c r="E4622">
        <v>4207</v>
      </c>
      <c r="F4622">
        <v>419</v>
      </c>
      <c r="G4622" t="b">
        <v>0</v>
      </c>
      <c r="H4622" t="str">
        <f>VLOOKUP(A4622,all_municipalities!$A$2:$M$445,2,FALSE)</f>
        <v>Woodstock, City of</v>
      </c>
      <c r="I4622" t="b">
        <f>VLOOKUP(A4622,all_municipalities!$A$2:$M$445,9,FALSE)</f>
        <v>0</v>
      </c>
      <c r="J4622" t="b">
        <f>VLOOKUP(A4622,all_municipalities!$A$2:$M$445,13, FALSE)</f>
        <v>0</v>
      </c>
      <c r="K4622" t="str">
        <f t="shared" si="290"/>
        <v>NONE</v>
      </c>
      <c r="L4622">
        <v>0</v>
      </c>
      <c r="M4622" t="str">
        <f t="shared" si="291"/>
        <v>10829 County Councillor</v>
      </c>
      <c r="N4622" s="6" t="str">
        <f t="shared" si="292"/>
        <v/>
      </c>
      <c r="O4622" s="15" t="str">
        <f>IF(I4622&lt;&gt;FALSE,VLOOKUP(H4622,internet_municipalities!$B$2:$W$226,22,FALSE),"NO INTERNET")</f>
        <v>NO INTERNET</v>
      </c>
      <c r="P4622" s="16" t="str">
        <f t="shared" si="293"/>
        <v>NO INTERNET</v>
      </c>
    </row>
    <row r="4623" spans="1:16" x14ac:dyDescent="0.2">
      <c r="A4623">
        <v>10829</v>
      </c>
      <c r="B4623" t="b">
        <v>1</v>
      </c>
      <c r="C4623" t="s">
        <v>1582</v>
      </c>
      <c r="D4623" t="s">
        <v>6331</v>
      </c>
      <c r="E4623">
        <v>4509</v>
      </c>
      <c r="F4623">
        <v>721</v>
      </c>
      <c r="G4623" t="b">
        <v>0</v>
      </c>
      <c r="H4623" t="str">
        <f>VLOOKUP(A4623,all_municipalities!$A$2:$M$445,2,FALSE)</f>
        <v>Woodstock, City of</v>
      </c>
      <c r="I4623" t="b">
        <f>VLOOKUP(A4623,all_municipalities!$A$2:$M$445,9,FALSE)</f>
        <v>0</v>
      </c>
      <c r="J4623" t="b">
        <f>VLOOKUP(A4623,all_municipalities!$A$2:$M$445,13, FALSE)</f>
        <v>0</v>
      </c>
      <c r="K4623" t="str">
        <f t="shared" si="290"/>
        <v>NONE</v>
      </c>
      <c r="L4623">
        <v>0</v>
      </c>
      <c r="M4623" t="str">
        <f t="shared" si="291"/>
        <v>10829 County Councillor</v>
      </c>
      <c r="N4623" s="6" t="str">
        <f t="shared" si="292"/>
        <v/>
      </c>
      <c r="O4623" s="15" t="str">
        <f>IF(I4623&lt;&gt;FALSE,VLOOKUP(H4623,internet_municipalities!$B$2:$W$226,22,FALSE),"NO INTERNET")</f>
        <v>NO INTERNET</v>
      </c>
      <c r="P4623" s="16" t="str">
        <f t="shared" si="293"/>
        <v>NO INTERNET</v>
      </c>
    </row>
    <row r="4624" spans="1:16" x14ac:dyDescent="0.2">
      <c r="A4624">
        <v>10829</v>
      </c>
      <c r="B4624" t="b">
        <v>0</v>
      </c>
      <c r="C4624" t="s">
        <v>1582</v>
      </c>
      <c r="D4624" t="s">
        <v>6332</v>
      </c>
      <c r="E4624">
        <v>3788</v>
      </c>
      <c r="F4624" t="s">
        <v>1460</v>
      </c>
      <c r="G4624" t="b">
        <v>0</v>
      </c>
      <c r="H4624" t="str">
        <f>VLOOKUP(A4624,all_municipalities!$A$2:$M$445,2,FALSE)</f>
        <v>Woodstock, City of</v>
      </c>
      <c r="I4624" t="b">
        <f>VLOOKUP(A4624,all_municipalities!$A$2:$M$445,9,FALSE)</f>
        <v>0</v>
      </c>
      <c r="J4624" t="b">
        <f>VLOOKUP(A4624,all_municipalities!$A$2:$M$445,13, FALSE)</f>
        <v>0</v>
      </c>
      <c r="K4624" t="str">
        <f t="shared" si="290"/>
        <v>NONE</v>
      </c>
      <c r="L4624">
        <v>0</v>
      </c>
      <c r="M4624" t="str">
        <f t="shared" si="291"/>
        <v>10829 County Councillor</v>
      </c>
      <c r="N4624" s="6" t="str">
        <f t="shared" si="292"/>
        <v/>
      </c>
      <c r="O4624" s="15" t="str">
        <f>IF(I4624&lt;&gt;FALSE,VLOOKUP(H4624,internet_municipalities!$B$2:$W$226,22,FALSE),"NO INTERNET")</f>
        <v>NO INTERNET</v>
      </c>
      <c r="P4624" s="16" t="str">
        <f t="shared" si="293"/>
        <v>NO INTERNET</v>
      </c>
    </row>
    <row r="4625" spans="1:16" x14ac:dyDescent="0.2">
      <c r="A4625">
        <v>10829</v>
      </c>
      <c r="B4625" t="b">
        <v>0</v>
      </c>
      <c r="C4625" t="s">
        <v>1582</v>
      </c>
      <c r="D4625" t="s">
        <v>6333</v>
      </c>
      <c r="E4625">
        <v>2721</v>
      </c>
      <c r="F4625" t="s">
        <v>1460</v>
      </c>
      <c r="G4625" t="b">
        <v>0</v>
      </c>
      <c r="H4625" t="str">
        <f>VLOOKUP(A4625,all_municipalities!$A$2:$M$445,2,FALSE)</f>
        <v>Woodstock, City of</v>
      </c>
      <c r="I4625" t="b">
        <f>VLOOKUP(A4625,all_municipalities!$A$2:$M$445,9,FALSE)</f>
        <v>0</v>
      </c>
      <c r="J4625" t="b">
        <f>VLOOKUP(A4625,all_municipalities!$A$2:$M$445,13, FALSE)</f>
        <v>0</v>
      </c>
      <c r="K4625" t="str">
        <f t="shared" si="290"/>
        <v>NONE</v>
      </c>
      <c r="L4625">
        <v>0</v>
      </c>
      <c r="M4625" t="str">
        <f t="shared" si="291"/>
        <v>10829 County Councillor</v>
      </c>
      <c r="N4625" s="6" t="str">
        <f t="shared" si="292"/>
        <v/>
      </c>
      <c r="O4625" s="15" t="str">
        <f>IF(I4625&lt;&gt;FALSE,VLOOKUP(H4625,internet_municipalities!$B$2:$W$226,22,FALSE),"NO INTERNET")</f>
        <v>NO INTERNET</v>
      </c>
      <c r="P4625" s="16" t="str">
        <f t="shared" si="293"/>
        <v>NO INTERNET</v>
      </c>
    </row>
    <row r="4626" spans="1:16" x14ac:dyDescent="0.2">
      <c r="A4626">
        <v>10829</v>
      </c>
      <c r="B4626" t="b">
        <v>0</v>
      </c>
      <c r="C4626" t="s">
        <v>1463</v>
      </c>
      <c r="D4626" t="s">
        <v>6334</v>
      </c>
      <c r="E4626">
        <v>856</v>
      </c>
      <c r="F4626" t="s">
        <v>1460</v>
      </c>
      <c r="G4626" t="b">
        <v>0</v>
      </c>
      <c r="H4626" t="str">
        <f>VLOOKUP(A4626,all_municipalities!$A$2:$M$445,2,FALSE)</f>
        <v>Woodstock, City of</v>
      </c>
      <c r="I4626" t="b">
        <f>VLOOKUP(A4626,all_municipalities!$A$2:$M$445,9,FALSE)</f>
        <v>0</v>
      </c>
      <c r="J4626" t="b">
        <f>VLOOKUP(A4626,all_municipalities!$A$2:$M$445,13, FALSE)</f>
        <v>0</v>
      </c>
      <c r="K4626" t="str">
        <f t="shared" si="290"/>
        <v>NONE</v>
      </c>
      <c r="L4626">
        <v>0</v>
      </c>
      <c r="M4626" t="str">
        <f t="shared" si="291"/>
        <v>10829 Councillor</v>
      </c>
      <c r="N4626" s="6" t="str">
        <f t="shared" si="292"/>
        <v/>
      </c>
      <c r="O4626" s="15" t="str">
        <f>IF(I4626&lt;&gt;FALSE,VLOOKUP(H4626,internet_municipalities!$B$2:$W$226,22,FALSE),"NO INTERNET")</f>
        <v>NO INTERNET</v>
      </c>
      <c r="P4626" s="16" t="str">
        <f t="shared" si="293"/>
        <v>NO INTERNET</v>
      </c>
    </row>
    <row r="4627" spans="1:16" x14ac:dyDescent="0.2">
      <c r="A4627">
        <v>10829</v>
      </c>
      <c r="B4627" t="b">
        <v>0</v>
      </c>
      <c r="C4627" t="s">
        <v>1463</v>
      </c>
      <c r="D4627" t="s">
        <v>6335</v>
      </c>
      <c r="E4627">
        <v>1064</v>
      </c>
      <c r="F4627" t="s">
        <v>1460</v>
      </c>
      <c r="G4627" t="b">
        <v>0</v>
      </c>
      <c r="H4627" t="str">
        <f>VLOOKUP(A4627,all_municipalities!$A$2:$M$445,2,FALSE)</f>
        <v>Woodstock, City of</v>
      </c>
      <c r="I4627" t="b">
        <f>VLOOKUP(A4627,all_municipalities!$A$2:$M$445,9,FALSE)</f>
        <v>0</v>
      </c>
      <c r="J4627" t="b">
        <f>VLOOKUP(A4627,all_municipalities!$A$2:$M$445,13, FALSE)</f>
        <v>0</v>
      </c>
      <c r="K4627" t="str">
        <f t="shared" si="290"/>
        <v>NONE</v>
      </c>
      <c r="L4627">
        <v>0</v>
      </c>
      <c r="M4627" t="str">
        <f t="shared" si="291"/>
        <v>10829 Councillor</v>
      </c>
      <c r="N4627" s="6" t="str">
        <f t="shared" si="292"/>
        <v/>
      </c>
      <c r="O4627" s="15" t="str">
        <f>IF(I4627&lt;&gt;FALSE,VLOOKUP(H4627,internet_municipalities!$B$2:$W$226,22,FALSE),"NO INTERNET")</f>
        <v>NO INTERNET</v>
      </c>
      <c r="P4627" s="16" t="str">
        <f t="shared" si="293"/>
        <v>NO INTERNET</v>
      </c>
    </row>
    <row r="4628" spans="1:16" x14ac:dyDescent="0.2">
      <c r="A4628">
        <v>10829</v>
      </c>
      <c r="B4628" t="b">
        <v>0</v>
      </c>
      <c r="C4628" t="s">
        <v>1463</v>
      </c>
      <c r="D4628" t="s">
        <v>6336</v>
      </c>
      <c r="E4628">
        <v>2247</v>
      </c>
      <c r="F4628" t="s">
        <v>1460</v>
      </c>
      <c r="G4628" t="b">
        <v>0</v>
      </c>
      <c r="H4628" t="str">
        <f>VLOOKUP(A4628,all_municipalities!$A$2:$M$445,2,FALSE)</f>
        <v>Woodstock, City of</v>
      </c>
      <c r="I4628" t="b">
        <f>VLOOKUP(A4628,all_municipalities!$A$2:$M$445,9,FALSE)</f>
        <v>0</v>
      </c>
      <c r="J4628" t="b">
        <f>VLOOKUP(A4628,all_municipalities!$A$2:$M$445,13, FALSE)</f>
        <v>0</v>
      </c>
      <c r="K4628" t="str">
        <f t="shared" si="290"/>
        <v>NONE</v>
      </c>
      <c r="L4628">
        <v>0</v>
      </c>
      <c r="M4628" t="str">
        <f t="shared" si="291"/>
        <v>10829 Councillor</v>
      </c>
      <c r="N4628" s="6" t="str">
        <f t="shared" si="292"/>
        <v/>
      </c>
      <c r="O4628" s="15" t="str">
        <f>IF(I4628&lt;&gt;FALSE,VLOOKUP(H4628,internet_municipalities!$B$2:$W$226,22,FALSE),"NO INTERNET")</f>
        <v>NO INTERNET</v>
      </c>
      <c r="P4628" s="16" t="str">
        <f t="shared" si="293"/>
        <v>NO INTERNET</v>
      </c>
    </row>
    <row r="4629" spans="1:16" x14ac:dyDescent="0.2">
      <c r="A4629">
        <v>10829</v>
      </c>
      <c r="B4629" t="b">
        <v>0</v>
      </c>
      <c r="C4629" t="s">
        <v>1463</v>
      </c>
      <c r="D4629" t="s">
        <v>6337</v>
      </c>
      <c r="E4629">
        <v>339</v>
      </c>
      <c r="F4629" t="s">
        <v>1460</v>
      </c>
      <c r="G4629" t="b">
        <v>0</v>
      </c>
      <c r="H4629" t="str">
        <f>VLOOKUP(A4629,all_municipalities!$A$2:$M$445,2,FALSE)</f>
        <v>Woodstock, City of</v>
      </c>
      <c r="I4629" t="b">
        <f>VLOOKUP(A4629,all_municipalities!$A$2:$M$445,9,FALSE)</f>
        <v>0</v>
      </c>
      <c r="J4629" t="b">
        <f>VLOOKUP(A4629,all_municipalities!$A$2:$M$445,13, FALSE)</f>
        <v>0</v>
      </c>
      <c r="K4629" t="str">
        <f t="shared" si="290"/>
        <v>NONE</v>
      </c>
      <c r="L4629">
        <v>0</v>
      </c>
      <c r="M4629" t="str">
        <f t="shared" si="291"/>
        <v>10829 Councillor</v>
      </c>
      <c r="N4629" s="6" t="str">
        <f t="shared" si="292"/>
        <v/>
      </c>
      <c r="O4629" s="15" t="str">
        <f>IF(I4629&lt;&gt;FALSE,VLOOKUP(H4629,internet_municipalities!$B$2:$W$226,22,FALSE),"NO INTERNET")</f>
        <v>NO INTERNET</v>
      </c>
      <c r="P4629" s="16" t="str">
        <f t="shared" si="293"/>
        <v>NO INTERNET</v>
      </c>
    </row>
    <row r="4630" spans="1:16" x14ac:dyDescent="0.2">
      <c r="A4630">
        <v>10829</v>
      </c>
      <c r="B4630" t="b">
        <v>0</v>
      </c>
      <c r="C4630" t="s">
        <v>1463</v>
      </c>
      <c r="D4630" t="s">
        <v>6338</v>
      </c>
      <c r="E4630">
        <v>699</v>
      </c>
      <c r="F4630" t="s">
        <v>1460</v>
      </c>
      <c r="G4630" t="b">
        <v>0</v>
      </c>
      <c r="H4630" t="str">
        <f>VLOOKUP(A4630,all_municipalities!$A$2:$M$445,2,FALSE)</f>
        <v>Woodstock, City of</v>
      </c>
      <c r="I4630" t="b">
        <f>VLOOKUP(A4630,all_municipalities!$A$2:$M$445,9,FALSE)</f>
        <v>0</v>
      </c>
      <c r="J4630" t="b">
        <f>VLOOKUP(A4630,all_municipalities!$A$2:$M$445,13, FALSE)</f>
        <v>0</v>
      </c>
      <c r="K4630" t="str">
        <f t="shared" si="290"/>
        <v>NONE</v>
      </c>
      <c r="L4630">
        <v>0</v>
      </c>
      <c r="M4630" t="str">
        <f t="shared" si="291"/>
        <v>10829 Councillor</v>
      </c>
      <c r="N4630" s="6" t="str">
        <f t="shared" si="292"/>
        <v/>
      </c>
      <c r="O4630" s="15" t="str">
        <f>IF(I4630&lt;&gt;FALSE,VLOOKUP(H4630,internet_municipalities!$B$2:$W$226,22,FALSE),"NO INTERNET")</f>
        <v>NO INTERNET</v>
      </c>
      <c r="P4630" s="16" t="str">
        <f t="shared" si="293"/>
        <v>NO INTERNET</v>
      </c>
    </row>
    <row r="4631" spans="1:16" x14ac:dyDescent="0.2">
      <c r="A4631">
        <v>10829</v>
      </c>
      <c r="B4631" t="b">
        <v>0</v>
      </c>
      <c r="C4631" t="s">
        <v>1463</v>
      </c>
      <c r="D4631" t="s">
        <v>6339</v>
      </c>
      <c r="E4631">
        <v>2381</v>
      </c>
      <c r="F4631" t="s">
        <v>1460</v>
      </c>
      <c r="G4631" t="b">
        <v>0</v>
      </c>
      <c r="H4631" t="str">
        <f>VLOOKUP(A4631,all_municipalities!$A$2:$M$445,2,FALSE)</f>
        <v>Woodstock, City of</v>
      </c>
      <c r="I4631" t="b">
        <f>VLOOKUP(A4631,all_municipalities!$A$2:$M$445,9,FALSE)</f>
        <v>0</v>
      </c>
      <c r="J4631" t="b">
        <f>VLOOKUP(A4631,all_municipalities!$A$2:$M$445,13, FALSE)</f>
        <v>0</v>
      </c>
      <c r="K4631" t="str">
        <f t="shared" si="290"/>
        <v>NONE</v>
      </c>
      <c r="L4631">
        <v>0</v>
      </c>
      <c r="M4631" t="str">
        <f t="shared" si="291"/>
        <v>10829 Councillor</v>
      </c>
      <c r="N4631" s="6" t="str">
        <f t="shared" si="292"/>
        <v/>
      </c>
      <c r="O4631" s="15" t="str">
        <f>IF(I4631&lt;&gt;FALSE,VLOOKUP(H4631,internet_municipalities!$B$2:$W$226,22,FALSE),"NO INTERNET")</f>
        <v>NO INTERNET</v>
      </c>
      <c r="P4631" s="16" t="str">
        <f t="shared" si="293"/>
        <v>NO INTERNET</v>
      </c>
    </row>
    <row r="4632" spans="1:16" x14ac:dyDescent="0.2">
      <c r="A4632">
        <v>10829</v>
      </c>
      <c r="B4632" t="b">
        <v>0</v>
      </c>
      <c r="C4632" t="s">
        <v>1463</v>
      </c>
      <c r="D4632" t="s">
        <v>6340</v>
      </c>
      <c r="E4632">
        <v>3425</v>
      </c>
      <c r="F4632" t="s">
        <v>1460</v>
      </c>
      <c r="G4632" t="b">
        <v>0</v>
      </c>
      <c r="H4632" t="str">
        <f>VLOOKUP(A4632,all_municipalities!$A$2:$M$445,2,FALSE)</f>
        <v>Woodstock, City of</v>
      </c>
      <c r="I4632" t="b">
        <f>VLOOKUP(A4632,all_municipalities!$A$2:$M$445,9,FALSE)</f>
        <v>0</v>
      </c>
      <c r="J4632" t="b">
        <f>VLOOKUP(A4632,all_municipalities!$A$2:$M$445,13, FALSE)</f>
        <v>0</v>
      </c>
      <c r="K4632" t="str">
        <f t="shared" si="290"/>
        <v>NONE</v>
      </c>
      <c r="L4632">
        <v>0</v>
      </c>
      <c r="M4632" t="str">
        <f t="shared" si="291"/>
        <v>10829 Councillor</v>
      </c>
      <c r="N4632" s="6" t="str">
        <f t="shared" si="292"/>
        <v/>
      </c>
      <c r="O4632" s="15" t="str">
        <f>IF(I4632&lt;&gt;FALSE,VLOOKUP(H4632,internet_municipalities!$B$2:$W$226,22,FALSE),"NO INTERNET")</f>
        <v>NO INTERNET</v>
      </c>
      <c r="P4632" s="16" t="str">
        <f t="shared" si="293"/>
        <v>NO INTERNET</v>
      </c>
    </row>
    <row r="4633" spans="1:16" x14ac:dyDescent="0.2">
      <c r="A4633">
        <v>10829</v>
      </c>
      <c r="B4633" t="b">
        <v>0</v>
      </c>
      <c r="C4633" t="s">
        <v>1463</v>
      </c>
      <c r="D4633" t="s">
        <v>6341</v>
      </c>
      <c r="E4633">
        <v>1082</v>
      </c>
      <c r="F4633" t="s">
        <v>1460</v>
      </c>
      <c r="G4633" t="b">
        <v>0</v>
      </c>
      <c r="H4633" t="str">
        <f>VLOOKUP(A4633,all_municipalities!$A$2:$M$445,2,FALSE)</f>
        <v>Woodstock, City of</v>
      </c>
      <c r="I4633" t="b">
        <f>VLOOKUP(A4633,all_municipalities!$A$2:$M$445,9,FALSE)</f>
        <v>0</v>
      </c>
      <c r="J4633" t="b">
        <f>VLOOKUP(A4633,all_municipalities!$A$2:$M$445,13, FALSE)</f>
        <v>0</v>
      </c>
      <c r="K4633" t="str">
        <f t="shared" si="290"/>
        <v>NONE</v>
      </c>
      <c r="L4633">
        <v>0</v>
      </c>
      <c r="M4633" t="str">
        <f t="shared" si="291"/>
        <v>10829 Councillor</v>
      </c>
      <c r="N4633" s="6" t="str">
        <f t="shared" si="292"/>
        <v/>
      </c>
      <c r="O4633" s="15" t="str">
        <f>IF(I4633&lt;&gt;FALSE,VLOOKUP(H4633,internet_municipalities!$B$2:$W$226,22,FALSE),"NO INTERNET")</f>
        <v>NO INTERNET</v>
      </c>
      <c r="P4633" s="16" t="str">
        <f t="shared" si="293"/>
        <v>NO INTERNET</v>
      </c>
    </row>
    <row r="4634" spans="1:16" x14ac:dyDescent="0.2">
      <c r="A4634">
        <v>10829</v>
      </c>
      <c r="B4634" t="b">
        <v>0</v>
      </c>
      <c r="C4634" t="s">
        <v>1463</v>
      </c>
      <c r="D4634" t="s">
        <v>6342</v>
      </c>
      <c r="E4634">
        <v>2098</v>
      </c>
      <c r="F4634" t="s">
        <v>1460</v>
      </c>
      <c r="G4634" t="b">
        <v>0</v>
      </c>
      <c r="H4634" t="str">
        <f>VLOOKUP(A4634,all_municipalities!$A$2:$M$445,2,FALSE)</f>
        <v>Woodstock, City of</v>
      </c>
      <c r="I4634" t="b">
        <f>VLOOKUP(A4634,all_municipalities!$A$2:$M$445,9,FALSE)</f>
        <v>0</v>
      </c>
      <c r="J4634" t="b">
        <f>VLOOKUP(A4634,all_municipalities!$A$2:$M$445,13, FALSE)</f>
        <v>0</v>
      </c>
      <c r="K4634" t="str">
        <f t="shared" si="290"/>
        <v>NONE</v>
      </c>
      <c r="L4634">
        <v>0</v>
      </c>
      <c r="M4634" t="str">
        <f t="shared" si="291"/>
        <v>10829 Councillor</v>
      </c>
      <c r="N4634" s="6" t="str">
        <f t="shared" si="292"/>
        <v/>
      </c>
      <c r="O4634" s="15" t="str">
        <f>IF(I4634&lt;&gt;FALSE,VLOOKUP(H4634,internet_municipalities!$B$2:$W$226,22,FALSE),"NO INTERNET")</f>
        <v>NO INTERNET</v>
      </c>
      <c r="P4634" s="16" t="str">
        <f t="shared" si="293"/>
        <v>NO INTERNET</v>
      </c>
    </row>
    <row r="4635" spans="1:16" x14ac:dyDescent="0.2">
      <c r="A4635">
        <v>10232</v>
      </c>
      <c r="B4635" t="b">
        <v>1</v>
      </c>
      <c r="C4635" t="s">
        <v>1475</v>
      </c>
      <c r="D4635" t="s">
        <v>6343</v>
      </c>
      <c r="E4635">
        <v>1104</v>
      </c>
      <c r="F4635">
        <v>297</v>
      </c>
      <c r="G4635" t="b">
        <v>0</v>
      </c>
      <c r="H4635" t="str">
        <f>VLOOKUP(A4635,all_municipalities!$A$2:$M$445,2,FALSE)</f>
        <v>Woolwich, Township of</v>
      </c>
      <c r="I4635" t="b">
        <f>VLOOKUP(A4635,all_municipalities!$A$2:$M$445,9,FALSE)</f>
        <v>1</v>
      </c>
      <c r="J4635" t="b">
        <f>VLOOKUP(A4635,all_municipalities!$A$2:$M$445,13, FALSE)</f>
        <v>0</v>
      </c>
      <c r="K4635" t="str">
        <f t="shared" si="290"/>
        <v>NONE</v>
      </c>
      <c r="L4635">
        <v>0</v>
      </c>
      <c r="M4635" t="str">
        <f t="shared" si="291"/>
        <v>10232 Councillor, Ward 3</v>
      </c>
      <c r="N4635" s="6" t="str">
        <f t="shared" si="292"/>
        <v>10232 Councillor, Ward 3</v>
      </c>
      <c r="O4635" s="15">
        <f>IF(I4635&lt;&gt;FALSE,VLOOKUP(H4635,internet_municipalities!$B$2:$W$226,22,FALSE),"NO INTERNET")</f>
        <v>13018</v>
      </c>
      <c r="P4635" s="16">
        <f t="shared" si="293"/>
        <v>2.281456444922415E-2</v>
      </c>
    </row>
    <row r="4636" spans="1:16" x14ac:dyDescent="0.2">
      <c r="A4636">
        <v>10232</v>
      </c>
      <c r="B4636" t="b">
        <v>1</v>
      </c>
      <c r="C4636" t="s">
        <v>1475</v>
      </c>
      <c r="D4636" t="s">
        <v>6344</v>
      </c>
      <c r="E4636">
        <v>1223</v>
      </c>
      <c r="F4636">
        <v>416</v>
      </c>
      <c r="G4636" t="b">
        <v>0</v>
      </c>
      <c r="H4636" t="str">
        <f>VLOOKUP(A4636,all_municipalities!$A$2:$M$445,2,FALSE)</f>
        <v>Woolwich, Township of</v>
      </c>
      <c r="I4636" t="b">
        <f>VLOOKUP(A4636,all_municipalities!$A$2:$M$445,9,FALSE)</f>
        <v>1</v>
      </c>
      <c r="J4636" t="b">
        <f>VLOOKUP(A4636,all_municipalities!$A$2:$M$445,13, FALSE)</f>
        <v>0</v>
      </c>
      <c r="K4636" t="str">
        <f t="shared" si="290"/>
        <v>NONE</v>
      </c>
      <c r="L4636">
        <v>0</v>
      </c>
      <c r="M4636" t="str">
        <f t="shared" si="291"/>
        <v>10232 Councillor, Ward 3</v>
      </c>
      <c r="N4636" s="6" t="str">
        <f t="shared" si="292"/>
        <v>10232 Councillor, Ward 3</v>
      </c>
      <c r="O4636" s="15">
        <f>IF(I4636&lt;&gt;FALSE,VLOOKUP(H4636,internet_municipalities!$B$2:$W$226,22,FALSE),"NO INTERNET")</f>
        <v>13018</v>
      </c>
      <c r="P4636" s="16">
        <f t="shared" si="293"/>
        <v>3.1955753571977261E-2</v>
      </c>
    </row>
    <row r="4637" spans="1:16" x14ac:dyDescent="0.2">
      <c r="A4637">
        <v>10232</v>
      </c>
      <c r="B4637" t="b">
        <v>1</v>
      </c>
      <c r="C4637" t="s">
        <v>1453</v>
      </c>
      <c r="D4637" t="s">
        <v>6345</v>
      </c>
      <c r="E4637">
        <v>618</v>
      </c>
      <c r="F4637">
        <v>135</v>
      </c>
      <c r="G4637" t="b">
        <v>0</v>
      </c>
      <c r="H4637" t="str">
        <f>VLOOKUP(A4637,all_municipalities!$A$2:$M$445,2,FALSE)</f>
        <v>Woolwich, Township of</v>
      </c>
      <c r="I4637" t="b">
        <f>VLOOKUP(A4637,all_municipalities!$A$2:$M$445,9,FALSE)</f>
        <v>1</v>
      </c>
      <c r="J4637" t="b">
        <f>VLOOKUP(A4637,all_municipalities!$A$2:$M$445,13, FALSE)</f>
        <v>0</v>
      </c>
      <c r="K4637" t="str">
        <f t="shared" si="290"/>
        <v>NONE</v>
      </c>
      <c r="L4637">
        <v>0</v>
      </c>
      <c r="M4637" t="str">
        <f t="shared" si="291"/>
        <v>10232 Councillor, Ward 2</v>
      </c>
      <c r="N4637" s="6" t="str">
        <f t="shared" si="292"/>
        <v>10232 Councillor, Ward 2</v>
      </c>
      <c r="O4637" s="15">
        <f>IF(I4637&lt;&gt;FALSE,VLOOKUP(H4637,internet_municipalities!$B$2:$W$226,22,FALSE),"NO INTERNET")</f>
        <v>13018</v>
      </c>
      <c r="P4637" s="16">
        <f t="shared" si="293"/>
        <v>1.037025656782916E-2</v>
      </c>
    </row>
    <row r="4638" spans="1:16" x14ac:dyDescent="0.2">
      <c r="A4638">
        <v>10232</v>
      </c>
      <c r="B4638" t="b">
        <v>1</v>
      </c>
      <c r="C4638" t="s">
        <v>1456</v>
      </c>
      <c r="D4638" t="s">
        <v>6346</v>
      </c>
      <c r="E4638">
        <v>1510</v>
      </c>
      <c r="F4638">
        <v>206</v>
      </c>
      <c r="G4638" t="b">
        <v>0</v>
      </c>
      <c r="H4638" t="str">
        <f>VLOOKUP(A4638,all_municipalities!$A$2:$M$445,2,FALSE)</f>
        <v>Woolwich, Township of</v>
      </c>
      <c r="I4638" t="b">
        <f>VLOOKUP(A4638,all_municipalities!$A$2:$M$445,9,FALSE)</f>
        <v>1</v>
      </c>
      <c r="J4638" t="b">
        <f>VLOOKUP(A4638,all_municipalities!$A$2:$M$445,13, FALSE)</f>
        <v>0</v>
      </c>
      <c r="K4638" t="str">
        <f t="shared" si="290"/>
        <v>NONE</v>
      </c>
      <c r="L4638">
        <v>0</v>
      </c>
      <c r="M4638" t="str">
        <f t="shared" si="291"/>
        <v>10232 Councillor, Ward 1</v>
      </c>
      <c r="N4638" s="6" t="str">
        <f t="shared" si="292"/>
        <v>10232 Councillor, Ward 1</v>
      </c>
      <c r="O4638" s="15">
        <f>IF(I4638&lt;&gt;FALSE,VLOOKUP(H4638,internet_municipalities!$B$2:$W$226,22,FALSE),"NO INTERNET")</f>
        <v>13018</v>
      </c>
      <c r="P4638" s="16">
        <f t="shared" si="293"/>
        <v>1.5824243355354126E-2</v>
      </c>
    </row>
    <row r="4639" spans="1:16" x14ac:dyDescent="0.2">
      <c r="A4639">
        <v>10232</v>
      </c>
      <c r="B4639" t="b">
        <v>1</v>
      </c>
      <c r="C4639" t="s">
        <v>1456</v>
      </c>
      <c r="D4639" t="s">
        <v>6347</v>
      </c>
      <c r="E4639">
        <v>2055</v>
      </c>
      <c r="F4639">
        <v>751</v>
      </c>
      <c r="G4639" t="b">
        <v>0</v>
      </c>
      <c r="H4639" t="str">
        <f>VLOOKUP(A4639,all_municipalities!$A$2:$M$445,2,FALSE)</f>
        <v>Woolwich, Township of</v>
      </c>
      <c r="I4639" t="b">
        <f>VLOOKUP(A4639,all_municipalities!$A$2:$M$445,9,FALSE)</f>
        <v>1</v>
      </c>
      <c r="J4639" t="b">
        <f>VLOOKUP(A4639,all_municipalities!$A$2:$M$445,13, FALSE)</f>
        <v>0</v>
      </c>
      <c r="K4639" t="str">
        <f t="shared" si="290"/>
        <v>NONE</v>
      </c>
      <c r="L4639">
        <v>0</v>
      </c>
      <c r="M4639" t="str">
        <f t="shared" si="291"/>
        <v>10232 Councillor, Ward 1</v>
      </c>
      <c r="N4639" s="6" t="str">
        <f t="shared" si="292"/>
        <v>10232 Councillor, Ward 1</v>
      </c>
      <c r="O4639" s="15">
        <f>IF(I4639&lt;&gt;FALSE,VLOOKUP(H4639,internet_municipalities!$B$2:$W$226,22,FALSE),"NO INTERNET")</f>
        <v>13018</v>
      </c>
      <c r="P4639" s="16">
        <f t="shared" si="293"/>
        <v>5.7689353203257028E-2</v>
      </c>
    </row>
    <row r="4640" spans="1:16" x14ac:dyDescent="0.2">
      <c r="A4640">
        <v>10232</v>
      </c>
      <c r="B4640" t="b">
        <v>0</v>
      </c>
      <c r="C4640" t="s">
        <v>1456</v>
      </c>
      <c r="D4640" t="s">
        <v>6348</v>
      </c>
      <c r="E4640">
        <v>822</v>
      </c>
      <c r="F4640" t="s">
        <v>1460</v>
      </c>
      <c r="G4640" t="b">
        <v>0</v>
      </c>
      <c r="H4640" t="str">
        <f>VLOOKUP(A4640,all_municipalities!$A$2:$M$445,2,FALSE)</f>
        <v>Woolwich, Township of</v>
      </c>
      <c r="I4640" t="b">
        <f>VLOOKUP(A4640,all_municipalities!$A$2:$M$445,9,FALSE)</f>
        <v>1</v>
      </c>
      <c r="J4640" t="b">
        <f>VLOOKUP(A4640,all_municipalities!$A$2:$M$445,13, FALSE)</f>
        <v>0</v>
      </c>
      <c r="K4640" t="str">
        <f t="shared" si="290"/>
        <v>NONE</v>
      </c>
      <c r="L4640">
        <v>0</v>
      </c>
      <c r="M4640" t="str">
        <f t="shared" si="291"/>
        <v>10232 Councillor, Ward 1</v>
      </c>
      <c r="N4640" s="6" t="str">
        <f t="shared" si="292"/>
        <v>10232 Councillor, Ward 1</v>
      </c>
      <c r="O4640" s="15">
        <f>IF(I4640&lt;&gt;FALSE,VLOOKUP(H4640,internet_municipalities!$B$2:$W$226,22,FALSE),"NO INTERNET")</f>
        <v>13018</v>
      </c>
      <c r="P4640" s="16" t="str">
        <f t="shared" si="293"/>
        <v>Lost</v>
      </c>
    </row>
    <row r="4641" spans="1:16" x14ac:dyDescent="0.2">
      <c r="A4641">
        <v>10232</v>
      </c>
      <c r="B4641" t="b">
        <v>0</v>
      </c>
      <c r="C4641" t="s">
        <v>1456</v>
      </c>
      <c r="D4641" t="s">
        <v>6349</v>
      </c>
      <c r="E4641">
        <v>1304</v>
      </c>
      <c r="F4641" t="s">
        <v>1460</v>
      </c>
      <c r="G4641" t="b">
        <v>0</v>
      </c>
      <c r="H4641" t="str">
        <f>VLOOKUP(A4641,all_municipalities!$A$2:$M$445,2,FALSE)</f>
        <v>Woolwich, Township of</v>
      </c>
      <c r="I4641" t="b">
        <f>VLOOKUP(A4641,all_municipalities!$A$2:$M$445,9,FALSE)</f>
        <v>1</v>
      </c>
      <c r="J4641" t="b">
        <f>VLOOKUP(A4641,all_municipalities!$A$2:$M$445,13, FALSE)</f>
        <v>0</v>
      </c>
      <c r="K4641" t="str">
        <f t="shared" si="290"/>
        <v>NONE</v>
      </c>
      <c r="L4641">
        <v>0</v>
      </c>
      <c r="M4641" t="str">
        <f t="shared" si="291"/>
        <v>10232 Councillor, Ward 1</v>
      </c>
      <c r="N4641" s="6" t="str">
        <f t="shared" si="292"/>
        <v>10232 Councillor, Ward 1</v>
      </c>
      <c r="O4641" s="15">
        <f>IF(I4641&lt;&gt;FALSE,VLOOKUP(H4641,internet_municipalities!$B$2:$W$226,22,FALSE),"NO INTERNET")</f>
        <v>13018</v>
      </c>
      <c r="P4641" s="16" t="str">
        <f t="shared" si="293"/>
        <v>Lost</v>
      </c>
    </row>
    <row r="4642" spans="1:16" x14ac:dyDescent="0.2">
      <c r="A4642">
        <v>10232</v>
      </c>
      <c r="B4642" t="b">
        <v>0</v>
      </c>
      <c r="C4642" t="s">
        <v>1453</v>
      </c>
      <c r="D4642" t="s">
        <v>6350</v>
      </c>
      <c r="E4642">
        <v>483</v>
      </c>
      <c r="F4642" t="s">
        <v>1460</v>
      </c>
      <c r="G4642" t="b">
        <v>0</v>
      </c>
      <c r="H4642" t="str">
        <f>VLOOKUP(A4642,all_municipalities!$A$2:$M$445,2,FALSE)</f>
        <v>Woolwich, Township of</v>
      </c>
      <c r="I4642" t="b">
        <f>VLOOKUP(A4642,all_municipalities!$A$2:$M$445,9,FALSE)</f>
        <v>1</v>
      </c>
      <c r="J4642" t="b">
        <f>VLOOKUP(A4642,all_municipalities!$A$2:$M$445,13, FALSE)</f>
        <v>0</v>
      </c>
      <c r="K4642" t="str">
        <f t="shared" si="290"/>
        <v>NONE</v>
      </c>
      <c r="L4642">
        <v>0</v>
      </c>
      <c r="M4642" t="str">
        <f t="shared" si="291"/>
        <v>10232 Councillor, Ward 2</v>
      </c>
      <c r="N4642" s="6" t="str">
        <f t="shared" si="292"/>
        <v>10232 Councillor, Ward 2</v>
      </c>
      <c r="O4642" s="15">
        <f>IF(I4642&lt;&gt;FALSE,VLOOKUP(H4642,internet_municipalities!$B$2:$W$226,22,FALSE),"NO INTERNET")</f>
        <v>13018</v>
      </c>
      <c r="P4642" s="16" t="str">
        <f t="shared" si="293"/>
        <v>Lost</v>
      </c>
    </row>
    <row r="4643" spans="1:16" x14ac:dyDescent="0.2">
      <c r="A4643">
        <v>10232</v>
      </c>
      <c r="B4643" t="b">
        <v>0</v>
      </c>
      <c r="C4643" t="s">
        <v>1475</v>
      </c>
      <c r="D4643" t="s">
        <v>6351</v>
      </c>
      <c r="E4643">
        <v>807</v>
      </c>
      <c r="F4643" t="s">
        <v>1460</v>
      </c>
      <c r="G4643" t="b">
        <v>0</v>
      </c>
      <c r="H4643" t="str">
        <f>VLOOKUP(A4643,all_municipalities!$A$2:$M$445,2,FALSE)</f>
        <v>Woolwich, Township of</v>
      </c>
      <c r="I4643" t="b">
        <f>VLOOKUP(A4643,all_municipalities!$A$2:$M$445,9,FALSE)</f>
        <v>1</v>
      </c>
      <c r="J4643" t="b">
        <f>VLOOKUP(A4643,all_municipalities!$A$2:$M$445,13, FALSE)</f>
        <v>0</v>
      </c>
      <c r="K4643" t="str">
        <f t="shared" si="290"/>
        <v>NONE</v>
      </c>
      <c r="L4643">
        <v>0</v>
      </c>
      <c r="M4643" t="str">
        <f t="shared" si="291"/>
        <v>10232 Councillor, Ward 3</v>
      </c>
      <c r="N4643" s="6" t="str">
        <f t="shared" si="292"/>
        <v>10232 Councillor, Ward 3</v>
      </c>
      <c r="O4643" s="15">
        <f>IF(I4643&lt;&gt;FALSE,VLOOKUP(H4643,internet_municipalities!$B$2:$W$226,22,FALSE),"NO INTERNET")</f>
        <v>13018</v>
      </c>
      <c r="P4643" s="16" t="str">
        <f t="shared" si="293"/>
        <v>Lost</v>
      </c>
    </row>
    <row r="4644" spans="1:16" x14ac:dyDescent="0.2">
      <c r="A4644">
        <v>10232</v>
      </c>
      <c r="B4644" t="b">
        <v>0</v>
      </c>
      <c r="C4644" t="s">
        <v>1475</v>
      </c>
      <c r="D4644" t="s">
        <v>6352</v>
      </c>
      <c r="E4644">
        <v>631</v>
      </c>
      <c r="F4644" t="s">
        <v>1460</v>
      </c>
      <c r="G4644" t="b">
        <v>0</v>
      </c>
      <c r="H4644" t="str">
        <f>VLOOKUP(A4644,all_municipalities!$A$2:$M$445,2,FALSE)</f>
        <v>Woolwich, Township of</v>
      </c>
      <c r="I4644" t="b">
        <f>VLOOKUP(A4644,all_municipalities!$A$2:$M$445,9,FALSE)</f>
        <v>1</v>
      </c>
      <c r="J4644" t="b">
        <f>VLOOKUP(A4644,all_municipalities!$A$2:$M$445,13, FALSE)</f>
        <v>0</v>
      </c>
      <c r="K4644" t="str">
        <f t="shared" si="290"/>
        <v>NONE</v>
      </c>
      <c r="L4644">
        <v>0</v>
      </c>
      <c r="M4644" t="str">
        <f t="shared" si="291"/>
        <v>10232 Councillor, Ward 3</v>
      </c>
      <c r="N4644" s="6" t="str">
        <f t="shared" si="292"/>
        <v>10232 Councillor, Ward 3</v>
      </c>
      <c r="O4644" s="15">
        <f>IF(I4644&lt;&gt;FALSE,VLOOKUP(H4644,internet_municipalities!$B$2:$W$226,22,FALSE),"NO INTERNET")</f>
        <v>13018</v>
      </c>
      <c r="P4644" s="16" t="str">
        <f t="shared" si="293"/>
        <v>Lost</v>
      </c>
    </row>
    <row r="4645" spans="1:16" x14ac:dyDescent="0.2">
      <c r="O4645" s="15"/>
      <c r="P4645" s="16"/>
    </row>
    <row r="4646" spans="1:16" x14ac:dyDescent="0.2">
      <c r="O4646" s="15"/>
      <c r="P4646" s="16"/>
    </row>
    <row r="4647" spans="1:16" x14ac:dyDescent="0.2">
      <c r="O4647" s="15"/>
      <c r="P4647" s="16"/>
    </row>
    <row r="4648" spans="1:16" x14ac:dyDescent="0.2">
      <c r="O4648" s="15"/>
      <c r="P4648" s="16"/>
    </row>
    <row r="4649" spans="1:16" x14ac:dyDescent="0.2">
      <c r="O4649" s="15"/>
      <c r="P4649" s="16"/>
    </row>
    <row r="4650" spans="1:16" x14ac:dyDescent="0.2">
      <c r="O4650" s="15"/>
      <c r="P4650" s="16"/>
    </row>
    <row r="4651" spans="1:16" x14ac:dyDescent="0.2">
      <c r="O4651" s="15"/>
      <c r="P4651" s="16"/>
    </row>
    <row r="4652" spans="1:16" x14ac:dyDescent="0.2">
      <c r="O4652" s="15"/>
      <c r="P4652" s="16"/>
    </row>
    <row r="4653" spans="1:16" x14ac:dyDescent="0.2">
      <c r="O4653" s="15"/>
      <c r="P4653" s="16"/>
    </row>
    <row r="4654" spans="1:16" x14ac:dyDescent="0.2">
      <c r="O4654" s="15"/>
      <c r="P4654" s="16"/>
    </row>
    <row r="4655" spans="1:16" x14ac:dyDescent="0.2">
      <c r="O4655" s="15"/>
      <c r="P4655" s="16"/>
    </row>
    <row r="4656" spans="1:16" x14ac:dyDescent="0.2">
      <c r="O4656" s="15"/>
      <c r="P4656" s="16"/>
    </row>
    <row r="4657" spans="15:16" x14ac:dyDescent="0.2">
      <c r="O4657" s="15"/>
      <c r="P4657" s="16"/>
    </row>
    <row r="4658" spans="15:16" x14ac:dyDescent="0.2">
      <c r="O4658" s="15"/>
      <c r="P4658" s="16"/>
    </row>
    <row r="4659" spans="15:16" x14ac:dyDescent="0.2">
      <c r="O4659" s="15"/>
      <c r="P4659" s="16"/>
    </row>
    <row r="4660" spans="15:16" x14ac:dyDescent="0.2">
      <c r="O4660" s="15"/>
      <c r="P4660" s="16"/>
    </row>
    <row r="4661" spans="15:16" x14ac:dyDescent="0.2">
      <c r="O4661" s="15"/>
      <c r="P4661" s="16"/>
    </row>
    <row r="4662" spans="15:16" x14ac:dyDescent="0.2">
      <c r="O4662" s="15"/>
      <c r="P4662" s="16"/>
    </row>
    <row r="4663" spans="15:16" x14ac:dyDescent="0.2">
      <c r="O4663" s="15"/>
      <c r="P4663" s="16"/>
    </row>
    <row r="4664" spans="15:16" x14ac:dyDescent="0.2">
      <c r="O4664" s="15"/>
      <c r="P4664" s="16"/>
    </row>
    <row r="4665" spans="15:16" x14ac:dyDescent="0.2">
      <c r="O4665" s="15"/>
      <c r="P4665" s="16"/>
    </row>
    <row r="4666" spans="15:16" x14ac:dyDescent="0.2">
      <c r="O4666" s="15"/>
      <c r="P4666" s="16"/>
    </row>
    <row r="4667" spans="15:16" x14ac:dyDescent="0.2">
      <c r="O4667" s="15"/>
      <c r="P4667" s="16"/>
    </row>
    <row r="4668" spans="15:16" x14ac:dyDescent="0.2">
      <c r="O4668" s="15"/>
      <c r="P4668" s="16"/>
    </row>
    <row r="4669" spans="15:16" x14ac:dyDescent="0.2">
      <c r="O4669" s="15"/>
      <c r="P4669" s="16"/>
    </row>
    <row r="4670" spans="15:16" x14ac:dyDescent="0.2">
      <c r="O4670" s="15"/>
      <c r="P4670" s="16"/>
    </row>
    <row r="4671" spans="15:16" x14ac:dyDescent="0.2">
      <c r="O4671" s="15"/>
      <c r="P4671" s="16"/>
    </row>
    <row r="4672" spans="15:16" x14ac:dyDescent="0.2">
      <c r="O4672" s="15"/>
      <c r="P4672" s="16"/>
    </row>
    <row r="4673" spans="15:16" x14ac:dyDescent="0.2">
      <c r="O4673" s="15"/>
      <c r="P4673" s="16"/>
    </row>
    <row r="4674" spans="15:16" x14ac:dyDescent="0.2">
      <c r="O4674" s="15"/>
      <c r="P4674" s="16"/>
    </row>
    <row r="4675" spans="15:16" x14ac:dyDescent="0.2">
      <c r="O4675" s="15"/>
      <c r="P4675" s="16"/>
    </row>
    <row r="4676" spans="15:16" x14ac:dyDescent="0.2">
      <c r="O4676" s="15"/>
      <c r="P4676" s="16"/>
    </row>
    <row r="4677" spans="15:16" x14ac:dyDescent="0.2">
      <c r="O4677" s="15"/>
      <c r="P4677" s="16"/>
    </row>
    <row r="4678" spans="15:16" x14ac:dyDescent="0.2">
      <c r="O4678" s="15"/>
      <c r="P4678" s="16"/>
    </row>
    <row r="4679" spans="15:16" x14ac:dyDescent="0.2">
      <c r="O4679" s="15"/>
      <c r="P4679" s="16"/>
    </row>
    <row r="4680" spans="15:16" x14ac:dyDescent="0.2">
      <c r="O4680" s="15"/>
      <c r="P4680" s="16"/>
    </row>
    <row r="4681" spans="15:16" x14ac:dyDescent="0.2">
      <c r="O4681" s="15"/>
      <c r="P4681" s="16"/>
    </row>
    <row r="4682" spans="15:16" x14ac:dyDescent="0.2">
      <c r="O4682" s="15"/>
      <c r="P4682" s="16"/>
    </row>
    <row r="4683" spans="15:16" x14ac:dyDescent="0.2">
      <c r="O4683" s="15"/>
      <c r="P4683" s="16"/>
    </row>
    <row r="4684" spans="15:16" x14ac:dyDescent="0.2">
      <c r="O4684" s="15"/>
      <c r="P4684" s="16"/>
    </row>
    <row r="4685" spans="15:16" x14ac:dyDescent="0.2">
      <c r="O4685" s="15"/>
      <c r="P4685" s="16"/>
    </row>
    <row r="4686" spans="15:16" x14ac:dyDescent="0.2">
      <c r="O4686" s="15"/>
      <c r="P4686" s="16"/>
    </row>
    <row r="4687" spans="15:16" x14ac:dyDescent="0.2">
      <c r="O4687" s="15"/>
      <c r="P4687" s="16"/>
    </row>
    <row r="4688" spans="15:16" x14ac:dyDescent="0.2">
      <c r="O4688" s="15"/>
      <c r="P4688" s="16"/>
    </row>
    <row r="4689" spans="15:16" x14ac:dyDescent="0.2">
      <c r="O4689" s="15"/>
      <c r="P4689" s="16"/>
    </row>
    <row r="4690" spans="15:16" x14ac:dyDescent="0.2">
      <c r="O4690" s="15"/>
      <c r="P4690" s="16"/>
    </row>
    <row r="4691" spans="15:16" x14ac:dyDescent="0.2">
      <c r="O4691" s="15"/>
      <c r="P4691" s="16"/>
    </row>
    <row r="4692" spans="15:16" x14ac:dyDescent="0.2">
      <c r="O4692" s="15"/>
      <c r="P4692" s="16"/>
    </row>
    <row r="4693" spans="15:16" x14ac:dyDescent="0.2">
      <c r="O4693" s="15"/>
      <c r="P4693" s="16"/>
    </row>
    <row r="4694" spans="15:16" x14ac:dyDescent="0.2">
      <c r="O4694" s="15"/>
      <c r="P4694" s="16"/>
    </row>
    <row r="4695" spans="15:16" x14ac:dyDescent="0.2">
      <c r="O4695" s="15"/>
      <c r="P4695" s="16"/>
    </row>
    <row r="4696" spans="15:16" x14ac:dyDescent="0.2">
      <c r="O4696" s="15"/>
      <c r="P4696" s="16"/>
    </row>
    <row r="4697" spans="15:16" x14ac:dyDescent="0.2">
      <c r="O4697" s="15"/>
      <c r="P4697" s="16"/>
    </row>
    <row r="4698" spans="15:16" x14ac:dyDescent="0.2">
      <c r="O4698" s="15"/>
      <c r="P4698" s="16"/>
    </row>
    <row r="4699" spans="15:16" x14ac:dyDescent="0.2">
      <c r="O4699" s="15"/>
      <c r="P4699" s="16"/>
    </row>
    <row r="4700" spans="15:16" x14ac:dyDescent="0.2">
      <c r="O4700" s="15"/>
      <c r="P4700" s="16"/>
    </row>
    <row r="4701" spans="15:16" x14ac:dyDescent="0.2">
      <c r="O4701" s="15"/>
      <c r="P4701" s="16"/>
    </row>
    <row r="4702" spans="15:16" x14ac:dyDescent="0.2">
      <c r="O4702" s="15"/>
      <c r="P4702" s="16"/>
    </row>
    <row r="4703" spans="15:16" x14ac:dyDescent="0.2">
      <c r="O4703" s="15"/>
      <c r="P4703" s="16"/>
    </row>
    <row r="4704" spans="15:16" x14ac:dyDescent="0.2">
      <c r="O4704" s="15"/>
      <c r="P4704" s="16"/>
    </row>
    <row r="4705" spans="15:16" x14ac:dyDescent="0.2">
      <c r="O4705" s="15"/>
      <c r="P4705" s="16"/>
    </row>
    <row r="4706" spans="15:16" x14ac:dyDescent="0.2">
      <c r="O4706" s="15"/>
      <c r="P4706" s="16"/>
    </row>
    <row r="4707" spans="15:16" x14ac:dyDescent="0.2">
      <c r="O4707" s="15"/>
      <c r="P4707" s="16"/>
    </row>
    <row r="4708" spans="15:16" x14ac:dyDescent="0.2">
      <c r="O4708" s="15"/>
      <c r="P4708" s="16"/>
    </row>
    <row r="4709" spans="15:16" x14ac:dyDescent="0.2">
      <c r="O4709" s="15"/>
      <c r="P4709" s="16"/>
    </row>
    <row r="4710" spans="15:16" x14ac:dyDescent="0.2">
      <c r="O4710" s="15"/>
      <c r="P4710" s="16"/>
    </row>
    <row r="4711" spans="15:16" x14ac:dyDescent="0.2">
      <c r="O4711" s="15"/>
      <c r="P4711" s="16"/>
    </row>
    <row r="4712" spans="15:16" x14ac:dyDescent="0.2">
      <c r="O4712" s="15"/>
      <c r="P4712" s="16"/>
    </row>
    <row r="4713" spans="15:16" x14ac:dyDescent="0.2">
      <c r="O4713" s="15"/>
      <c r="P4713" s="16"/>
    </row>
    <row r="4714" spans="15:16" x14ac:dyDescent="0.2">
      <c r="O4714" s="15"/>
      <c r="P4714" s="16"/>
    </row>
    <row r="4715" spans="15:16" x14ac:dyDescent="0.2">
      <c r="O4715" s="15"/>
      <c r="P4715" s="16"/>
    </row>
    <row r="4716" spans="15:16" x14ac:dyDescent="0.2">
      <c r="O4716" s="15"/>
      <c r="P4716" s="16"/>
    </row>
    <row r="4717" spans="15:16" x14ac:dyDescent="0.2">
      <c r="O4717" s="15"/>
      <c r="P4717" s="16"/>
    </row>
    <row r="4718" spans="15:16" x14ac:dyDescent="0.2">
      <c r="O4718" s="15"/>
      <c r="P4718" s="16"/>
    </row>
    <row r="4719" spans="15:16" x14ac:dyDescent="0.2">
      <c r="O4719" s="15"/>
      <c r="P4719" s="16"/>
    </row>
    <row r="4720" spans="15:16" x14ac:dyDescent="0.2">
      <c r="O4720" s="15"/>
      <c r="P4720" s="16"/>
    </row>
    <row r="4721" spans="15:16" x14ac:dyDescent="0.2">
      <c r="O4721" s="15"/>
      <c r="P4721" s="16"/>
    </row>
    <row r="4722" spans="15:16" x14ac:dyDescent="0.2">
      <c r="O4722" s="15"/>
      <c r="P4722" s="16"/>
    </row>
    <row r="4723" spans="15:16" x14ac:dyDescent="0.2">
      <c r="O4723" s="15"/>
      <c r="P4723" s="16"/>
    </row>
    <row r="4724" spans="15:16" x14ac:dyDescent="0.2">
      <c r="O4724" s="15"/>
      <c r="P4724" s="16"/>
    </row>
    <row r="4725" spans="15:16" x14ac:dyDescent="0.2">
      <c r="O4725" s="15"/>
      <c r="P4725" s="16"/>
    </row>
    <row r="4726" spans="15:16" x14ac:dyDescent="0.2">
      <c r="O4726" s="15"/>
      <c r="P4726" s="16"/>
    </row>
    <row r="4727" spans="15:16" x14ac:dyDescent="0.2">
      <c r="O4727" s="15"/>
      <c r="P4727" s="16"/>
    </row>
    <row r="4728" spans="15:16" x14ac:dyDescent="0.2">
      <c r="O4728" s="15"/>
      <c r="P4728" s="16"/>
    </row>
    <row r="4729" spans="15:16" x14ac:dyDescent="0.2">
      <c r="O4729" s="15"/>
      <c r="P4729" s="16"/>
    </row>
    <row r="4730" spans="15:16" x14ac:dyDescent="0.2">
      <c r="O4730" s="15"/>
      <c r="P4730" s="16"/>
    </row>
    <row r="4731" spans="15:16" x14ac:dyDescent="0.2">
      <c r="O4731" s="15"/>
      <c r="P4731" s="16"/>
    </row>
    <row r="4732" spans="15:16" x14ac:dyDescent="0.2">
      <c r="O4732" s="15"/>
      <c r="P4732" s="16"/>
    </row>
    <row r="4733" spans="15:16" x14ac:dyDescent="0.2">
      <c r="O4733" s="15"/>
      <c r="P4733" s="16"/>
    </row>
    <row r="4734" spans="15:16" x14ac:dyDescent="0.2">
      <c r="O4734" s="15"/>
      <c r="P4734" s="16"/>
    </row>
    <row r="4735" spans="15:16" x14ac:dyDescent="0.2">
      <c r="O4735" s="15"/>
      <c r="P4735" s="16"/>
    </row>
    <row r="4736" spans="15:16" x14ac:dyDescent="0.2">
      <c r="O4736" s="15"/>
      <c r="P4736" s="16"/>
    </row>
    <row r="4737" spans="15:16" x14ac:dyDescent="0.2">
      <c r="O4737" s="15"/>
      <c r="P4737" s="16"/>
    </row>
    <row r="4738" spans="15:16" x14ac:dyDescent="0.2">
      <c r="O4738" s="15"/>
      <c r="P4738" s="16"/>
    </row>
    <row r="4739" spans="15:16" x14ac:dyDescent="0.2">
      <c r="O4739" s="15"/>
      <c r="P4739" s="16"/>
    </row>
    <row r="4740" spans="15:16" x14ac:dyDescent="0.2">
      <c r="O4740" s="15"/>
      <c r="P4740" s="16"/>
    </row>
    <row r="4741" spans="15:16" x14ac:dyDescent="0.2">
      <c r="O4741" s="15"/>
      <c r="P4741" s="16"/>
    </row>
    <row r="4742" spans="15:16" x14ac:dyDescent="0.2">
      <c r="O4742" s="15"/>
      <c r="P4742" s="16"/>
    </row>
    <row r="4743" spans="15:16" x14ac:dyDescent="0.2">
      <c r="O4743" s="15"/>
      <c r="P4743" s="16"/>
    </row>
    <row r="4744" spans="15:16" x14ac:dyDescent="0.2">
      <c r="O4744" s="15"/>
      <c r="P4744" s="16"/>
    </row>
    <row r="4745" spans="15:16" x14ac:dyDescent="0.2">
      <c r="O4745" s="15"/>
      <c r="P4745" s="16"/>
    </row>
    <row r="4746" spans="15:16" x14ac:dyDescent="0.2">
      <c r="O4746" s="15"/>
      <c r="P4746" s="16"/>
    </row>
    <row r="4747" spans="15:16" x14ac:dyDescent="0.2">
      <c r="O4747" s="15"/>
      <c r="P4747" s="16"/>
    </row>
    <row r="4748" spans="15:16" x14ac:dyDescent="0.2">
      <c r="O4748" s="15"/>
      <c r="P4748" s="16"/>
    </row>
    <row r="4749" spans="15:16" x14ac:dyDescent="0.2">
      <c r="O4749" s="15"/>
      <c r="P4749" s="16"/>
    </row>
    <row r="4750" spans="15:16" x14ac:dyDescent="0.2">
      <c r="O4750" s="15"/>
      <c r="P4750" s="16"/>
    </row>
    <row r="4751" spans="15:16" x14ac:dyDescent="0.2">
      <c r="O4751" s="15"/>
      <c r="P4751" s="16"/>
    </row>
    <row r="4752" spans="15:16" x14ac:dyDescent="0.2">
      <c r="O4752" s="15"/>
      <c r="P4752" s="16"/>
    </row>
    <row r="4753" spans="15:16" x14ac:dyDescent="0.2">
      <c r="O4753" s="15"/>
      <c r="P4753" s="16"/>
    </row>
    <row r="4754" spans="15:16" x14ac:dyDescent="0.2">
      <c r="O4754" s="15"/>
      <c r="P4754" s="16"/>
    </row>
    <row r="4755" spans="15:16" x14ac:dyDescent="0.2">
      <c r="O4755" s="15"/>
      <c r="P4755" s="16"/>
    </row>
    <row r="4756" spans="15:16" x14ac:dyDescent="0.2">
      <c r="O4756" s="15"/>
      <c r="P4756" s="16"/>
    </row>
  </sheetData>
  <autoFilter ref="A1:M4644" xr:uid="{C3E7477F-2B6C-E542-852E-FC0BD5380E23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E66BC-DF05-D542-8512-61DB50A5E7DA}">
  <dimension ref="A1:O975"/>
  <sheetViews>
    <sheetView zoomScale="99" workbookViewId="0">
      <selection activeCell="N36" sqref="N36"/>
    </sheetView>
  </sheetViews>
  <sheetFormatPr baseColWidth="10" defaultRowHeight="16" x14ac:dyDescent="0.2"/>
  <cols>
    <col min="1" max="1" width="13.6640625" bestFit="1" customWidth="1"/>
    <col min="2" max="2" width="13.1640625" customWidth="1"/>
    <col min="3" max="3" width="27.33203125" bestFit="1" customWidth="1"/>
    <col min="4" max="5" width="9.6640625" bestFit="1" customWidth="1"/>
    <col min="6" max="6" width="15.33203125" customWidth="1"/>
    <col min="7" max="7" width="14.33203125" customWidth="1"/>
    <col min="8" max="8" width="33.5" customWidth="1"/>
    <col min="9" max="9" width="36.6640625" customWidth="1"/>
    <col min="10" max="10" width="12.6640625" customWidth="1"/>
    <col min="11" max="11" width="14.6640625" customWidth="1"/>
    <col min="12" max="12" width="17.6640625" customWidth="1"/>
    <col min="13" max="13" width="23.5" customWidth="1"/>
    <col min="14" max="14" width="21.1640625" customWidth="1"/>
  </cols>
  <sheetData>
    <row r="1" spans="1:15" ht="16" customHeight="1" x14ac:dyDescent="0.2">
      <c r="A1" s="3" t="s">
        <v>454</v>
      </c>
      <c r="B1" s="3" t="s">
        <v>455</v>
      </c>
      <c r="C1" s="3" t="s">
        <v>1</v>
      </c>
      <c r="D1" s="3" t="s">
        <v>456</v>
      </c>
      <c r="E1" s="3" t="s">
        <v>457</v>
      </c>
      <c r="F1" s="3" t="s">
        <v>1433</v>
      </c>
      <c r="G1" s="3" t="s">
        <v>1435</v>
      </c>
      <c r="H1" s="3" t="s">
        <v>1</v>
      </c>
      <c r="I1" s="3" t="s">
        <v>6379</v>
      </c>
      <c r="J1" s="3" t="s">
        <v>6378</v>
      </c>
      <c r="K1" s="3" t="s">
        <v>6382</v>
      </c>
      <c r="L1" s="3" t="s">
        <v>454</v>
      </c>
      <c r="M1" s="22" t="s">
        <v>25810</v>
      </c>
      <c r="N1" s="7" t="s">
        <v>25807</v>
      </c>
    </row>
    <row r="2" spans="1:15" ht="16" customHeight="1" x14ac:dyDescent="0.2">
      <c r="A2">
        <v>10267</v>
      </c>
      <c r="B2" t="b">
        <v>1</v>
      </c>
      <c r="C2" t="s">
        <v>458</v>
      </c>
      <c r="D2">
        <v>980</v>
      </c>
      <c r="E2" s="4">
        <v>0.65</v>
      </c>
      <c r="F2">
        <f>IF(AND(B2=TRUE), IF(D2="Acclaimed", "Acclaimed", D2-D3),"Lost")</f>
        <v>458</v>
      </c>
      <c r="G2" t="b">
        <f>VLOOKUP(head_of_council_races!A2,all_municipalities!$A$2:$M$445,9,FALSE)</f>
        <v>1</v>
      </c>
      <c r="H2" t="str">
        <f>VLOOKUP(head_of_council_races!A2,all_municipalities!$A$2:$M$445,2,FALSE)</f>
        <v>Addington Highlands, Township of</v>
      </c>
      <c r="I2" t="b">
        <f>VLOOKUP(A2,all_municipalities!$A$2:$M$445,13, FALSE)</f>
        <v>1</v>
      </c>
      <c r="J2" t="str">
        <f>IF(I2=TRUE,IF(F2&lt;=10,"HIGH",IF(F2&lt;=100,"MID",IF(F2&lt;=1000,"LOW","NONE"))),"NONE")</f>
        <v>LOW</v>
      </c>
      <c r="K2">
        <v>1</v>
      </c>
      <c r="L2">
        <v>10267</v>
      </c>
      <c r="M2">
        <f>IF(G2&lt;&gt;FALSE,VLOOKUP(H2,internet_municipalities!$B$2:$W$226,22,FALSE),"NO INTERNET")</f>
        <v>3010</v>
      </c>
      <c r="N2" s="16">
        <f t="shared" ref="N2:N3" si="0">IF(G2=TRUE,IF(F2&lt;&gt;"Acclaimed",IF(F2&lt;&gt;"Lost",F2/M2,"Lost"),"Acclaimed"),"NO INTERNET")</f>
        <v>0.1521594684385382</v>
      </c>
    </row>
    <row r="3" spans="1:15" x14ac:dyDescent="0.2">
      <c r="A3">
        <v>10267</v>
      </c>
      <c r="B3" t="b">
        <v>0</v>
      </c>
      <c r="C3" t="s">
        <v>459</v>
      </c>
      <c r="D3">
        <v>522</v>
      </c>
      <c r="E3" s="4">
        <v>0.35</v>
      </c>
      <c r="F3" t="str">
        <f t="shared" ref="F3:F66" si="1">IF(AND(B3=TRUE), IF(D3="Acclaimed", "Acclaimed", D3-D4),"Lost")</f>
        <v>Lost</v>
      </c>
      <c r="G3" t="b">
        <f>VLOOKUP(head_of_council_races!A3,all_municipalities!$A$2:$M$445,9,FALSE)</f>
        <v>1</v>
      </c>
      <c r="H3" t="str">
        <f>VLOOKUP(head_of_council_races!A3,all_municipalities!$A$2:$M$445,2,FALSE)</f>
        <v>Addington Highlands, Township of</v>
      </c>
      <c r="I3" t="b">
        <f>VLOOKUP(A3,all_municipalities!$A$2:$M$445,13, FALSE)</f>
        <v>1</v>
      </c>
      <c r="J3" t="str">
        <f t="shared" ref="J3:J66" si="2">IF(I3=TRUE,IF(F3&lt;=10,"HIGH",IF(F3&lt;=100,"MID",IF(F3&lt;=1000,"LOW","NONE"))),"NONE")</f>
        <v>NONE</v>
      </c>
      <c r="K3">
        <v>1</v>
      </c>
      <c r="L3">
        <v>10267</v>
      </c>
      <c r="M3">
        <f>IF(G3&lt;&gt;FALSE,VLOOKUP(H3,internet_municipalities!$B$2:$W$226,22,FALSE),"NO INTERNET")</f>
        <v>3010</v>
      </c>
      <c r="N3" s="16" t="str">
        <f t="shared" si="0"/>
        <v>Lost</v>
      </c>
    </row>
    <row r="4" spans="1:15" x14ac:dyDescent="0.2">
      <c r="A4">
        <v>19411</v>
      </c>
      <c r="B4" t="b">
        <v>1</v>
      </c>
      <c r="C4" t="s">
        <v>460</v>
      </c>
      <c r="D4" t="s">
        <v>461</v>
      </c>
      <c r="E4" t="s">
        <v>461</v>
      </c>
      <c r="F4" t="str">
        <f t="shared" si="1"/>
        <v>Acclaimed</v>
      </c>
      <c r="G4" t="b">
        <f>VLOOKUP(head_of_council_races!A4,all_municipalities!$A$2:$M$445,9,FALSE)</f>
        <v>1</v>
      </c>
      <c r="H4" t="str">
        <f>VLOOKUP(head_of_council_races!A4,all_municipalities!$A$2:$M$445,2,FALSE)</f>
        <v>Adelaide Metcalfe, Township of</v>
      </c>
      <c r="I4" t="b">
        <f>VLOOKUP(A4,all_municipalities!$A$2:$M$445,13, FALSE)</f>
        <v>1</v>
      </c>
      <c r="J4" t="str">
        <f t="shared" si="2"/>
        <v>NONE</v>
      </c>
      <c r="K4">
        <v>0</v>
      </c>
      <c r="L4">
        <v>19411</v>
      </c>
      <c r="M4">
        <f>IF(G4&lt;&gt;FALSE,VLOOKUP(H4,internet_municipalities!$B$2:$W$226,22,FALSE),"NO INTERNET")</f>
        <v>1568</v>
      </c>
      <c r="N4" s="16" t="str">
        <f>IF(G4=TRUE,IF(F4&lt;&gt;"Acclaimed",IF(F4&lt;&gt;"Lost",F4/M4,"Lost"),"Acclaimed"),"NO INTERNET")</f>
        <v>Acclaimed</v>
      </c>
      <c r="O4" s="3"/>
    </row>
    <row r="5" spans="1:15" x14ac:dyDescent="0.2">
      <c r="A5">
        <v>10404</v>
      </c>
      <c r="B5" t="b">
        <v>1</v>
      </c>
      <c r="C5" t="s">
        <v>462</v>
      </c>
      <c r="D5" s="1">
        <v>1608</v>
      </c>
      <c r="E5" s="4">
        <v>0.45</v>
      </c>
      <c r="F5">
        <f t="shared" si="1"/>
        <v>485</v>
      </c>
      <c r="G5" t="b">
        <f>VLOOKUP(head_of_council_races!A5,all_municipalities!$A$2:$M$445,9,FALSE)</f>
        <v>1</v>
      </c>
      <c r="H5" t="str">
        <f>VLOOKUP(head_of_council_races!A5,all_municipalities!$A$2:$M$445,2,FALSE)</f>
        <v>Adjala-Tosorontio, Township of</v>
      </c>
      <c r="I5" t="b">
        <f>VLOOKUP(A5,all_municipalities!$A$2:$M$445,13, FALSE)</f>
        <v>1</v>
      </c>
      <c r="J5" t="str">
        <f t="shared" si="2"/>
        <v>LOW</v>
      </c>
      <c r="K5">
        <v>1</v>
      </c>
      <c r="L5">
        <v>10404</v>
      </c>
      <c r="M5">
        <f>IF(G5&lt;&gt;FALSE,VLOOKUP(H5,internet_municipalities!$B$2:$W$226,22,FALSE),"NO INTERNET")</f>
        <v>5361</v>
      </c>
      <c r="N5" s="16">
        <f t="shared" ref="N5:N68" si="3">IF(G5=TRUE,IF(F5&lt;&gt;"Acclaimed",IF(F5&lt;&gt;"Lost",F5/M5,"Lost"),"Acclaimed"),"NO INTERNET")</f>
        <v>9.0468196232046258E-2</v>
      </c>
      <c r="O5" s="5"/>
    </row>
    <row r="6" spans="1:15" x14ac:dyDescent="0.2">
      <c r="A6">
        <v>10404</v>
      </c>
      <c r="B6" t="b">
        <v>0</v>
      </c>
      <c r="C6" t="s">
        <v>464</v>
      </c>
      <c r="D6" s="1">
        <v>1123</v>
      </c>
      <c r="E6" s="4">
        <v>0.31</v>
      </c>
      <c r="F6" t="str">
        <f t="shared" si="1"/>
        <v>Lost</v>
      </c>
      <c r="G6" t="b">
        <f>VLOOKUP(head_of_council_races!A6,all_municipalities!$A$2:$M$445,9,FALSE)</f>
        <v>1</v>
      </c>
      <c r="H6" t="str">
        <f>VLOOKUP(head_of_council_races!A6,all_municipalities!$A$2:$M$445,2,FALSE)</f>
        <v>Adjala-Tosorontio, Township of</v>
      </c>
      <c r="I6" t="b">
        <f>VLOOKUP(A6,all_municipalities!$A$2:$M$445,13, FALSE)</f>
        <v>1</v>
      </c>
      <c r="J6" t="str">
        <f t="shared" si="2"/>
        <v>NONE</v>
      </c>
      <c r="K6">
        <v>1</v>
      </c>
      <c r="L6">
        <v>10404</v>
      </c>
      <c r="M6">
        <f>IF(G6&lt;&gt;FALSE,VLOOKUP(H6,internet_municipalities!$B$2:$W$226,22,FALSE),"NO INTERNET")</f>
        <v>5361</v>
      </c>
      <c r="N6" s="16" t="str">
        <f t="shared" si="3"/>
        <v>Lost</v>
      </c>
    </row>
    <row r="7" spans="1:15" x14ac:dyDescent="0.2">
      <c r="A7">
        <v>10404</v>
      </c>
      <c r="B7" t="b">
        <v>0</v>
      </c>
      <c r="C7" t="s">
        <v>463</v>
      </c>
      <c r="D7">
        <v>851</v>
      </c>
      <c r="E7" s="4">
        <v>0.24</v>
      </c>
      <c r="F7" t="str">
        <f t="shared" si="1"/>
        <v>Lost</v>
      </c>
      <c r="G7" t="b">
        <f>VLOOKUP(head_of_council_races!A7,all_municipalities!$A$2:$M$445,9,FALSE)</f>
        <v>1</v>
      </c>
      <c r="H7" t="str">
        <f>VLOOKUP(head_of_council_races!A7,all_municipalities!$A$2:$M$445,2,FALSE)</f>
        <v>Adjala-Tosorontio, Township of</v>
      </c>
      <c r="I7" t="b">
        <f>VLOOKUP(A7,all_municipalities!$A$2:$M$445,13, FALSE)</f>
        <v>1</v>
      </c>
      <c r="J7" t="str">
        <f t="shared" si="2"/>
        <v>NONE</v>
      </c>
      <c r="K7">
        <v>1</v>
      </c>
      <c r="L7">
        <v>10404</v>
      </c>
      <c r="M7">
        <f>IF(G7&lt;&gt;FALSE,VLOOKUP(H7,internet_municipalities!$B$2:$W$226,22,FALSE),"NO INTERNET")</f>
        <v>5361</v>
      </c>
      <c r="N7" s="16" t="str">
        <f t="shared" si="3"/>
        <v>Lost</v>
      </c>
    </row>
    <row r="8" spans="1:15" x14ac:dyDescent="0.2">
      <c r="A8">
        <v>18519</v>
      </c>
      <c r="B8" t="b">
        <v>1</v>
      </c>
      <c r="C8" t="s">
        <v>465</v>
      </c>
      <c r="D8">
        <v>718</v>
      </c>
      <c r="E8" s="4">
        <v>0.55000000000000004</v>
      </c>
      <c r="F8">
        <f t="shared" si="1"/>
        <v>134</v>
      </c>
      <c r="G8" t="b">
        <f>VLOOKUP(head_of_council_races!A8,all_municipalities!$A$2:$M$445,9,FALSE)</f>
        <v>0</v>
      </c>
      <c r="H8" t="str">
        <f>VLOOKUP(head_of_council_races!A8,all_municipalities!$A$2:$M$445,2,FALSE)</f>
        <v>Admaston/Bromley, Township of</v>
      </c>
      <c r="I8" t="b">
        <f>VLOOKUP(A8,all_municipalities!$A$2:$M$445,13, FALSE)</f>
        <v>0</v>
      </c>
      <c r="J8" t="str">
        <f t="shared" si="2"/>
        <v>NONE</v>
      </c>
      <c r="K8">
        <v>0</v>
      </c>
      <c r="L8">
        <v>18519</v>
      </c>
      <c r="M8" t="str">
        <f>IF(G8&lt;&gt;FALSE,VLOOKUP(H8,internet_municipalities!$B$2:$W$226,22,FALSE),"NO INTERNET")</f>
        <v>NO INTERNET</v>
      </c>
      <c r="N8" s="16" t="str">
        <f t="shared" si="3"/>
        <v>NO INTERNET</v>
      </c>
    </row>
    <row r="9" spans="1:15" x14ac:dyDescent="0.2">
      <c r="A9">
        <v>18519</v>
      </c>
      <c r="B9" t="b">
        <v>0</v>
      </c>
      <c r="C9" t="s">
        <v>466</v>
      </c>
      <c r="D9">
        <v>584</v>
      </c>
      <c r="E9" s="4">
        <v>0.45</v>
      </c>
      <c r="F9" t="str">
        <f t="shared" si="1"/>
        <v>Lost</v>
      </c>
      <c r="G9" t="b">
        <f>VLOOKUP(head_of_council_races!A9,all_municipalities!$A$2:$M$445,9,FALSE)</f>
        <v>0</v>
      </c>
      <c r="H9" t="str">
        <f>VLOOKUP(head_of_council_races!A9,all_municipalities!$A$2:$M$445,2,FALSE)</f>
        <v>Admaston/Bromley, Township of</v>
      </c>
      <c r="I9" t="b">
        <f>VLOOKUP(A9,all_municipalities!$A$2:$M$445,13, FALSE)</f>
        <v>0</v>
      </c>
      <c r="J9" t="str">
        <f t="shared" si="2"/>
        <v>NONE</v>
      </c>
      <c r="K9">
        <v>0</v>
      </c>
      <c r="L9">
        <v>18519</v>
      </c>
      <c r="M9" t="str">
        <f>IF(G9&lt;&gt;FALSE,VLOOKUP(H9,internet_municipalities!$B$2:$W$226,22,FALSE),"NO INTERNET")</f>
        <v>NO INTERNET</v>
      </c>
      <c r="N9" s="16" t="str">
        <f t="shared" si="3"/>
        <v>NO INTERNET</v>
      </c>
    </row>
    <row r="10" spans="1:15" x14ac:dyDescent="0.2">
      <c r="A10">
        <v>10029</v>
      </c>
      <c r="B10" t="b">
        <v>1</v>
      </c>
      <c r="C10" t="s">
        <v>467</v>
      </c>
      <c r="D10" s="1">
        <v>11691</v>
      </c>
      <c r="E10" s="4">
        <v>0.62</v>
      </c>
      <c r="F10">
        <f t="shared" si="1"/>
        <v>8210</v>
      </c>
      <c r="G10" t="b">
        <f>VLOOKUP(head_of_council_races!A10,all_municipalities!$A$2:$M$445,9,FALSE)</f>
        <v>1</v>
      </c>
      <c r="H10" t="str">
        <f>VLOOKUP(head_of_council_races!A10,all_municipalities!$A$2:$M$445,2,FALSE)</f>
        <v>Ajax, Town of</v>
      </c>
      <c r="I10" t="b">
        <f>VLOOKUP(A10,all_municipalities!$A$2:$M$445,13, FALSE)</f>
        <v>1</v>
      </c>
      <c r="J10" t="str">
        <f t="shared" si="2"/>
        <v>NONE</v>
      </c>
      <c r="K10">
        <v>0</v>
      </c>
      <c r="L10">
        <v>10029</v>
      </c>
      <c r="M10">
        <f>IF(G10&lt;&gt;FALSE,VLOOKUP(H10,internet_municipalities!$B$2:$W$226,22,FALSE),"NO INTERNET")</f>
        <v>66238</v>
      </c>
      <c r="N10" s="16">
        <f t="shared" si="3"/>
        <v>0.12394697907545518</v>
      </c>
    </row>
    <row r="11" spans="1:15" x14ac:dyDescent="0.2">
      <c r="A11">
        <v>10029</v>
      </c>
      <c r="B11" t="b">
        <v>0</v>
      </c>
      <c r="C11" t="s">
        <v>468</v>
      </c>
      <c r="D11" s="1">
        <v>3481</v>
      </c>
      <c r="E11" s="4">
        <v>0.19</v>
      </c>
      <c r="F11" t="str">
        <f t="shared" si="1"/>
        <v>Lost</v>
      </c>
      <c r="G11" t="b">
        <f>VLOOKUP(head_of_council_races!A11,all_municipalities!$A$2:$M$445,9,FALSE)</f>
        <v>1</v>
      </c>
      <c r="H11" t="str">
        <f>VLOOKUP(head_of_council_races!A11,all_municipalities!$A$2:$M$445,2,FALSE)</f>
        <v>Ajax, Town of</v>
      </c>
      <c r="I11" t="b">
        <f>VLOOKUP(A11,all_municipalities!$A$2:$M$445,13, FALSE)</f>
        <v>1</v>
      </c>
      <c r="J11" t="str">
        <f t="shared" si="2"/>
        <v>NONE</v>
      </c>
      <c r="K11">
        <v>0</v>
      </c>
      <c r="L11">
        <v>10029</v>
      </c>
      <c r="M11">
        <f>IF(G11&lt;&gt;FALSE,VLOOKUP(H11,internet_municipalities!$B$2:$W$226,22,FALSE),"NO INTERNET")</f>
        <v>66238</v>
      </c>
      <c r="N11" s="16" t="str">
        <f t="shared" si="3"/>
        <v>Lost</v>
      </c>
    </row>
    <row r="12" spans="1:15" x14ac:dyDescent="0.2">
      <c r="A12">
        <v>10029</v>
      </c>
      <c r="B12" t="b">
        <v>0</v>
      </c>
      <c r="C12" t="s">
        <v>469</v>
      </c>
      <c r="D12" s="1">
        <v>1852</v>
      </c>
      <c r="E12" s="4">
        <v>0.1</v>
      </c>
      <c r="F12" t="str">
        <f t="shared" si="1"/>
        <v>Lost</v>
      </c>
      <c r="G12" t="b">
        <f>VLOOKUP(head_of_council_races!A12,all_municipalities!$A$2:$M$445,9,FALSE)</f>
        <v>1</v>
      </c>
      <c r="H12" t="str">
        <f>VLOOKUP(head_of_council_races!A12,all_municipalities!$A$2:$M$445,2,FALSE)</f>
        <v>Ajax, Town of</v>
      </c>
      <c r="I12" t="b">
        <f>VLOOKUP(A12,all_municipalities!$A$2:$M$445,13, FALSE)</f>
        <v>1</v>
      </c>
      <c r="J12" t="str">
        <f t="shared" si="2"/>
        <v>NONE</v>
      </c>
      <c r="K12">
        <v>0</v>
      </c>
      <c r="L12">
        <v>10029</v>
      </c>
      <c r="M12">
        <f>IF(G12&lt;&gt;FALSE,VLOOKUP(H12,internet_municipalities!$B$2:$W$226,22,FALSE),"NO INTERNET")</f>
        <v>66238</v>
      </c>
      <c r="N12" s="16" t="str">
        <f t="shared" si="3"/>
        <v>Lost</v>
      </c>
    </row>
    <row r="13" spans="1:15" x14ac:dyDescent="0.2">
      <c r="A13">
        <v>10029</v>
      </c>
      <c r="B13" t="b">
        <v>0</v>
      </c>
      <c r="C13" t="s">
        <v>470</v>
      </c>
      <c r="D13" s="1">
        <v>1735</v>
      </c>
      <c r="E13" s="4">
        <v>0.09</v>
      </c>
      <c r="F13" t="str">
        <f t="shared" si="1"/>
        <v>Lost</v>
      </c>
      <c r="G13" t="b">
        <f>VLOOKUP(head_of_council_races!A13,all_municipalities!$A$2:$M$445,9,FALSE)</f>
        <v>1</v>
      </c>
      <c r="H13" t="str">
        <f>VLOOKUP(head_of_council_races!A13,all_municipalities!$A$2:$M$445,2,FALSE)</f>
        <v>Ajax, Town of</v>
      </c>
      <c r="I13" t="b">
        <f>VLOOKUP(A13,all_municipalities!$A$2:$M$445,13, FALSE)</f>
        <v>1</v>
      </c>
      <c r="J13" t="str">
        <f t="shared" si="2"/>
        <v>NONE</v>
      </c>
      <c r="K13">
        <v>0</v>
      </c>
      <c r="L13">
        <v>10029</v>
      </c>
      <c r="M13">
        <f>IF(G13&lt;&gt;FALSE,VLOOKUP(H13,internet_municipalities!$B$2:$W$226,22,FALSE),"NO INTERNET")</f>
        <v>66238</v>
      </c>
      <c r="N13" s="16" t="str">
        <f t="shared" si="3"/>
        <v>Lost</v>
      </c>
    </row>
    <row r="14" spans="1:15" x14ac:dyDescent="0.2">
      <c r="A14">
        <v>10272</v>
      </c>
      <c r="B14" t="b">
        <v>1</v>
      </c>
      <c r="C14" t="s">
        <v>471</v>
      </c>
      <c r="D14">
        <v>194</v>
      </c>
      <c r="E14" s="4">
        <v>0.56999999999999995</v>
      </c>
      <c r="F14">
        <f t="shared" si="1"/>
        <v>48</v>
      </c>
      <c r="G14" t="b">
        <f>VLOOKUP(head_of_council_races!A14,all_municipalities!$A$2:$M$445,9,FALSE)</f>
        <v>0</v>
      </c>
      <c r="H14" t="str">
        <f>VLOOKUP(head_of_council_races!A14,all_municipalities!$A$2:$M$445,2,FALSE)</f>
        <v>Alberton, Township of</v>
      </c>
      <c r="I14" t="b">
        <f>VLOOKUP(A14,all_municipalities!$A$2:$M$445,13, FALSE)</f>
        <v>0</v>
      </c>
      <c r="J14" t="str">
        <f t="shared" si="2"/>
        <v>NONE</v>
      </c>
      <c r="K14">
        <v>0</v>
      </c>
      <c r="L14">
        <v>10272</v>
      </c>
      <c r="M14" t="str">
        <f>IF(G14&lt;&gt;FALSE,VLOOKUP(H14,internet_municipalities!$B$2:$W$226,22,FALSE),"NO INTERNET")</f>
        <v>NO INTERNET</v>
      </c>
      <c r="N14" s="16" t="str">
        <f t="shared" si="3"/>
        <v>NO INTERNET</v>
      </c>
    </row>
    <row r="15" spans="1:15" x14ac:dyDescent="0.2">
      <c r="A15">
        <v>10272</v>
      </c>
      <c r="B15" t="b">
        <v>0</v>
      </c>
      <c r="C15" t="s">
        <v>472</v>
      </c>
      <c r="D15">
        <v>146</v>
      </c>
      <c r="E15" s="4">
        <v>0.43</v>
      </c>
      <c r="F15" t="str">
        <f t="shared" si="1"/>
        <v>Lost</v>
      </c>
      <c r="G15" t="b">
        <f>VLOOKUP(head_of_council_races!A15,all_municipalities!$A$2:$M$445,9,FALSE)</f>
        <v>0</v>
      </c>
      <c r="H15" t="str">
        <f>VLOOKUP(head_of_council_races!A15,all_municipalities!$A$2:$M$445,2,FALSE)</f>
        <v>Alberton, Township of</v>
      </c>
      <c r="I15" t="b">
        <f>VLOOKUP(A15,all_municipalities!$A$2:$M$445,13, FALSE)</f>
        <v>0</v>
      </c>
      <c r="J15" t="str">
        <f t="shared" si="2"/>
        <v>NONE</v>
      </c>
      <c r="K15">
        <v>0</v>
      </c>
      <c r="L15">
        <v>10272</v>
      </c>
      <c r="M15" t="str">
        <f>IF(G15&lt;&gt;FALSE,VLOOKUP(H15,internet_municipalities!$B$2:$W$226,22,FALSE),"NO INTERNET")</f>
        <v>NO INTERNET</v>
      </c>
      <c r="N15" s="16" t="str">
        <f t="shared" si="3"/>
        <v>NO INTERNET</v>
      </c>
    </row>
    <row r="16" spans="1:15" x14ac:dyDescent="0.2">
      <c r="A16">
        <v>10627</v>
      </c>
      <c r="B16" t="b">
        <v>1</v>
      </c>
      <c r="C16" t="s">
        <v>473</v>
      </c>
      <c r="D16" s="1">
        <v>1454</v>
      </c>
      <c r="E16" s="4">
        <v>0.43</v>
      </c>
      <c r="F16">
        <f t="shared" si="1"/>
        <v>349</v>
      </c>
      <c r="G16" t="b">
        <f>VLOOKUP(head_of_council_races!A16,all_municipalities!$A$2:$M$445,9,FALSE)</f>
        <v>1</v>
      </c>
      <c r="H16" t="str">
        <f>VLOOKUP(head_of_council_races!A16,all_municipalities!$A$2:$M$445,2,FALSE)</f>
        <v>Alfred and Plantagenet, Township of</v>
      </c>
      <c r="I16" t="b">
        <f>VLOOKUP(A16,all_municipalities!$A$2:$M$445,13, FALSE)</f>
        <v>1</v>
      </c>
      <c r="J16" t="str">
        <f t="shared" si="2"/>
        <v>LOW</v>
      </c>
      <c r="K16">
        <v>1</v>
      </c>
      <c r="L16">
        <v>10627</v>
      </c>
      <c r="M16">
        <f>IF(G16&lt;&gt;FALSE,VLOOKUP(H16,internet_municipalities!$B$2:$W$226,22,FALSE),"NO INTERNET")</f>
        <v>4993</v>
      </c>
      <c r="N16" s="16">
        <f t="shared" si="3"/>
        <v>6.9897856999799723E-2</v>
      </c>
    </row>
    <row r="17" spans="1:14" x14ac:dyDescent="0.2">
      <c r="A17">
        <v>10627</v>
      </c>
      <c r="B17" t="b">
        <v>0</v>
      </c>
      <c r="C17" t="s">
        <v>474</v>
      </c>
      <c r="D17" s="1">
        <v>1105</v>
      </c>
      <c r="E17" s="4">
        <v>0.32</v>
      </c>
      <c r="F17" t="str">
        <f t="shared" si="1"/>
        <v>Lost</v>
      </c>
      <c r="G17" t="b">
        <f>VLOOKUP(head_of_council_races!A17,all_municipalities!$A$2:$M$445,9,FALSE)</f>
        <v>1</v>
      </c>
      <c r="H17" t="str">
        <f>VLOOKUP(head_of_council_races!A17,all_municipalities!$A$2:$M$445,2,FALSE)</f>
        <v>Alfred and Plantagenet, Township of</v>
      </c>
      <c r="I17" t="b">
        <f>VLOOKUP(A17,all_municipalities!$A$2:$M$445,13, FALSE)</f>
        <v>1</v>
      </c>
      <c r="J17" t="str">
        <f t="shared" si="2"/>
        <v>NONE</v>
      </c>
      <c r="K17">
        <v>1</v>
      </c>
      <c r="L17">
        <v>10627</v>
      </c>
      <c r="M17">
        <f>IF(G17&lt;&gt;FALSE,VLOOKUP(H17,internet_municipalities!$B$2:$W$226,22,FALSE),"NO INTERNET")</f>
        <v>4993</v>
      </c>
      <c r="N17" s="16" t="str">
        <f t="shared" si="3"/>
        <v>Lost</v>
      </c>
    </row>
    <row r="18" spans="1:14" x14ac:dyDescent="0.2">
      <c r="A18">
        <v>10627</v>
      </c>
      <c r="B18" t="b">
        <v>0</v>
      </c>
      <c r="C18" t="s">
        <v>475</v>
      </c>
      <c r="D18">
        <v>714</v>
      </c>
      <c r="E18" s="4">
        <v>0.21</v>
      </c>
      <c r="F18" t="str">
        <f t="shared" si="1"/>
        <v>Lost</v>
      </c>
      <c r="G18" t="b">
        <f>VLOOKUP(head_of_council_races!A18,all_municipalities!$A$2:$M$445,9,FALSE)</f>
        <v>1</v>
      </c>
      <c r="H18" t="str">
        <f>VLOOKUP(head_of_council_races!A18,all_municipalities!$A$2:$M$445,2,FALSE)</f>
        <v>Alfred and Plantagenet, Township of</v>
      </c>
      <c r="I18" t="b">
        <f>VLOOKUP(A18,all_municipalities!$A$2:$M$445,13, FALSE)</f>
        <v>1</v>
      </c>
      <c r="J18" t="str">
        <f t="shared" si="2"/>
        <v>NONE</v>
      </c>
      <c r="K18">
        <v>1</v>
      </c>
      <c r="L18">
        <v>10627</v>
      </c>
      <c r="M18">
        <f>IF(G18&lt;&gt;FALSE,VLOOKUP(H18,internet_municipalities!$B$2:$W$226,22,FALSE),"NO INTERNET")</f>
        <v>4993</v>
      </c>
      <c r="N18" s="16" t="str">
        <f t="shared" si="3"/>
        <v>Lost</v>
      </c>
    </row>
    <row r="19" spans="1:14" x14ac:dyDescent="0.2">
      <c r="A19">
        <v>10627</v>
      </c>
      <c r="B19" t="b">
        <v>0</v>
      </c>
      <c r="C19" t="s">
        <v>476</v>
      </c>
      <c r="D19">
        <v>130</v>
      </c>
      <c r="E19" s="4">
        <v>0.04</v>
      </c>
      <c r="F19" t="str">
        <f t="shared" si="1"/>
        <v>Lost</v>
      </c>
      <c r="G19" t="b">
        <f>VLOOKUP(head_of_council_races!A19,all_municipalities!$A$2:$M$445,9,FALSE)</f>
        <v>1</v>
      </c>
      <c r="H19" t="str">
        <f>VLOOKUP(head_of_council_races!A19,all_municipalities!$A$2:$M$445,2,FALSE)</f>
        <v>Alfred and Plantagenet, Township of</v>
      </c>
      <c r="I19" t="b">
        <f>VLOOKUP(A19,all_municipalities!$A$2:$M$445,13, FALSE)</f>
        <v>1</v>
      </c>
      <c r="J19" t="str">
        <f t="shared" si="2"/>
        <v>NONE</v>
      </c>
      <c r="K19">
        <v>1</v>
      </c>
      <c r="L19">
        <v>10627</v>
      </c>
      <c r="M19">
        <f>IF(G19&lt;&gt;FALSE,VLOOKUP(H19,internet_municipalities!$B$2:$W$226,22,FALSE),"NO INTERNET")</f>
        <v>4993</v>
      </c>
      <c r="N19" s="16" t="str">
        <f t="shared" si="3"/>
        <v>Lost</v>
      </c>
    </row>
    <row r="20" spans="1:14" x14ac:dyDescent="0.2">
      <c r="A20">
        <v>19400</v>
      </c>
      <c r="B20" t="b">
        <v>1</v>
      </c>
      <c r="C20" t="s">
        <v>477</v>
      </c>
      <c r="D20" s="1">
        <v>1204</v>
      </c>
      <c r="E20" s="4">
        <v>0.53</v>
      </c>
      <c r="F20">
        <f t="shared" si="1"/>
        <v>140</v>
      </c>
      <c r="G20" t="b">
        <f>VLOOKUP(head_of_council_races!A20,all_municipalities!$A$2:$M$445,9,FALSE)</f>
        <v>1</v>
      </c>
      <c r="H20" t="str">
        <f>VLOOKUP(head_of_council_races!A20,all_municipalities!$A$2:$M$445,2,FALSE)</f>
        <v>Algonquin Highlands, Township of</v>
      </c>
      <c r="I20" t="b">
        <f>VLOOKUP(A20,all_municipalities!$A$2:$M$445,13, FALSE)</f>
        <v>1</v>
      </c>
      <c r="J20" t="str">
        <f t="shared" si="2"/>
        <v>LOW</v>
      </c>
      <c r="K20">
        <v>1</v>
      </c>
      <c r="L20">
        <v>19400</v>
      </c>
      <c r="M20">
        <f>IF(G20&lt;&gt;FALSE,VLOOKUP(H20,internet_municipalities!$B$2:$W$226,22,FALSE),"NO INTERNET")</f>
        <v>5633</v>
      </c>
      <c r="N20" s="16">
        <f t="shared" si="3"/>
        <v>2.485354162968223E-2</v>
      </c>
    </row>
    <row r="21" spans="1:14" x14ac:dyDescent="0.2">
      <c r="A21">
        <v>19400</v>
      </c>
      <c r="B21" t="b">
        <v>0</v>
      </c>
      <c r="C21" t="s">
        <v>478</v>
      </c>
      <c r="D21" s="1">
        <v>1064</v>
      </c>
      <c r="E21" s="4">
        <v>0.47</v>
      </c>
      <c r="F21" t="str">
        <f t="shared" si="1"/>
        <v>Lost</v>
      </c>
      <c r="G21" t="b">
        <f>VLOOKUP(head_of_council_races!A21,all_municipalities!$A$2:$M$445,9,FALSE)</f>
        <v>1</v>
      </c>
      <c r="H21" t="str">
        <f>VLOOKUP(head_of_council_races!A21,all_municipalities!$A$2:$M$445,2,FALSE)</f>
        <v>Algonquin Highlands, Township of</v>
      </c>
      <c r="I21" t="b">
        <f>VLOOKUP(A21,all_municipalities!$A$2:$M$445,13, FALSE)</f>
        <v>1</v>
      </c>
      <c r="J21" t="str">
        <f t="shared" si="2"/>
        <v>NONE</v>
      </c>
      <c r="K21">
        <v>1</v>
      </c>
      <c r="L21">
        <v>19400</v>
      </c>
      <c r="M21">
        <f>IF(G21&lt;&gt;FALSE,VLOOKUP(H21,internet_municipalities!$B$2:$W$226,22,FALSE),"NO INTERNET")</f>
        <v>5633</v>
      </c>
      <c r="N21" s="16" t="str">
        <f t="shared" si="3"/>
        <v>Lost</v>
      </c>
    </row>
    <row r="22" spans="1:14" x14ac:dyDescent="0.2">
      <c r="A22">
        <v>19412</v>
      </c>
      <c r="B22" t="b">
        <v>1</v>
      </c>
      <c r="C22" t="s">
        <v>479</v>
      </c>
      <c r="D22" s="1">
        <v>1034</v>
      </c>
      <c r="E22" s="4">
        <v>0.43</v>
      </c>
      <c r="F22">
        <f t="shared" si="1"/>
        <v>211</v>
      </c>
      <c r="G22" t="b">
        <f>VLOOKUP(head_of_council_races!A22,all_municipalities!$A$2:$M$445,9,FALSE)</f>
        <v>1</v>
      </c>
      <c r="H22" t="str">
        <f>VLOOKUP(head_of_council_races!A22,all_municipalities!$A$2:$M$445,2,FALSE)</f>
        <v>Alnwick/Haldimand, Township of</v>
      </c>
      <c r="I22" t="b">
        <f>VLOOKUP(A22,all_municipalities!$A$2:$M$445,13, FALSE)</f>
        <v>1</v>
      </c>
      <c r="J22" t="str">
        <f t="shared" si="2"/>
        <v>LOW</v>
      </c>
      <c r="K22">
        <v>1</v>
      </c>
      <c r="L22">
        <v>19412</v>
      </c>
      <c r="M22">
        <f>IF(G22&lt;&gt;FALSE,VLOOKUP(H22,internet_municipalities!$B$2:$W$226,22,FALSE),"NO INTERNET")</f>
        <v>4505</v>
      </c>
      <c r="N22" s="16">
        <f t="shared" si="3"/>
        <v>4.6836847946725858E-2</v>
      </c>
    </row>
    <row r="23" spans="1:14" x14ac:dyDescent="0.2">
      <c r="A23">
        <v>19412</v>
      </c>
      <c r="B23" t="b">
        <v>0</v>
      </c>
      <c r="C23" t="s">
        <v>480</v>
      </c>
      <c r="D23">
        <v>823</v>
      </c>
      <c r="E23" s="4">
        <v>0.34</v>
      </c>
      <c r="F23" t="str">
        <f t="shared" si="1"/>
        <v>Lost</v>
      </c>
      <c r="G23" t="b">
        <f>VLOOKUP(head_of_council_races!A23,all_municipalities!$A$2:$M$445,9,FALSE)</f>
        <v>1</v>
      </c>
      <c r="H23" t="str">
        <f>VLOOKUP(head_of_council_races!A23,all_municipalities!$A$2:$M$445,2,FALSE)</f>
        <v>Alnwick/Haldimand, Township of</v>
      </c>
      <c r="I23" t="b">
        <f>VLOOKUP(A23,all_municipalities!$A$2:$M$445,13, FALSE)</f>
        <v>1</v>
      </c>
      <c r="J23" t="str">
        <f t="shared" si="2"/>
        <v>NONE</v>
      </c>
      <c r="K23">
        <v>1</v>
      </c>
      <c r="L23">
        <v>19412</v>
      </c>
      <c r="M23">
        <f>IF(G23&lt;&gt;FALSE,VLOOKUP(H23,internet_municipalities!$B$2:$W$226,22,FALSE),"NO INTERNET")</f>
        <v>4505</v>
      </c>
      <c r="N23" s="16" t="str">
        <f t="shared" si="3"/>
        <v>Lost</v>
      </c>
    </row>
    <row r="24" spans="1:14" x14ac:dyDescent="0.2">
      <c r="A24">
        <v>19412</v>
      </c>
      <c r="B24" t="b">
        <v>0</v>
      </c>
      <c r="C24" t="s">
        <v>481</v>
      </c>
      <c r="D24">
        <v>572</v>
      </c>
      <c r="E24" s="4">
        <v>0.24</v>
      </c>
      <c r="F24" t="str">
        <f t="shared" si="1"/>
        <v>Lost</v>
      </c>
      <c r="G24" t="b">
        <f>VLOOKUP(head_of_council_races!A24,all_municipalities!$A$2:$M$445,9,FALSE)</f>
        <v>1</v>
      </c>
      <c r="H24" t="str">
        <f>VLOOKUP(head_of_council_races!A24,all_municipalities!$A$2:$M$445,2,FALSE)</f>
        <v>Alnwick/Haldimand, Township of</v>
      </c>
      <c r="I24" t="b">
        <f>VLOOKUP(A24,all_municipalities!$A$2:$M$445,13, FALSE)</f>
        <v>1</v>
      </c>
      <c r="J24" t="str">
        <f t="shared" si="2"/>
        <v>NONE</v>
      </c>
      <c r="K24">
        <v>1</v>
      </c>
      <c r="L24">
        <v>19412</v>
      </c>
      <c r="M24">
        <f>IF(G24&lt;&gt;FALSE,VLOOKUP(H24,internet_municipalities!$B$2:$W$226,22,FALSE),"NO INTERNET")</f>
        <v>4505</v>
      </c>
      <c r="N24" s="16" t="str">
        <f t="shared" si="3"/>
        <v>Lost</v>
      </c>
    </row>
    <row r="25" spans="1:14" x14ac:dyDescent="0.2">
      <c r="A25">
        <v>10572</v>
      </c>
      <c r="B25" t="b">
        <v>1</v>
      </c>
      <c r="C25" t="s">
        <v>482</v>
      </c>
      <c r="D25">
        <v>700</v>
      </c>
      <c r="E25" s="4">
        <v>0.62</v>
      </c>
      <c r="F25">
        <f t="shared" si="1"/>
        <v>274</v>
      </c>
      <c r="G25" t="b">
        <f>VLOOKUP(head_of_council_races!A25,all_municipalities!$A$2:$M$445,9,FALSE)</f>
        <v>1</v>
      </c>
      <c r="H25" t="str">
        <f>VLOOKUP(head_of_council_races!A25,all_municipalities!$A$2:$M$445,2,FALSE)</f>
        <v>Amaranth, Township of</v>
      </c>
      <c r="I25" t="b">
        <f>VLOOKUP(A25,all_municipalities!$A$2:$M$445,13, FALSE)</f>
        <v>0</v>
      </c>
      <c r="J25" t="str">
        <f t="shared" si="2"/>
        <v>NONE</v>
      </c>
      <c r="K25">
        <v>0</v>
      </c>
      <c r="L25">
        <v>10572</v>
      </c>
      <c r="M25">
        <f>IF(G25&lt;&gt;FALSE,VLOOKUP(H25,internet_municipalities!$B$2:$W$226,22,FALSE),"NO INTERNET")</f>
        <v>2325</v>
      </c>
      <c r="N25" s="16">
        <f t="shared" si="3"/>
        <v>0.11784946236559139</v>
      </c>
    </row>
    <row r="26" spans="1:14" x14ac:dyDescent="0.2">
      <c r="A26">
        <v>10572</v>
      </c>
      <c r="B26" t="b">
        <v>0</v>
      </c>
      <c r="C26" t="s">
        <v>483</v>
      </c>
      <c r="D26">
        <v>426</v>
      </c>
      <c r="E26" s="4">
        <v>0.38</v>
      </c>
      <c r="F26" t="str">
        <f t="shared" si="1"/>
        <v>Lost</v>
      </c>
      <c r="G26" t="b">
        <f>VLOOKUP(head_of_council_races!A26,all_municipalities!$A$2:$M$445,9,FALSE)</f>
        <v>1</v>
      </c>
      <c r="H26" t="str">
        <f>VLOOKUP(head_of_council_races!A26,all_municipalities!$A$2:$M$445,2,FALSE)</f>
        <v>Amaranth, Township of</v>
      </c>
      <c r="I26" t="b">
        <f>VLOOKUP(A26,all_municipalities!$A$2:$M$445,13, FALSE)</f>
        <v>0</v>
      </c>
      <c r="J26" t="str">
        <f t="shared" si="2"/>
        <v>NONE</v>
      </c>
      <c r="K26">
        <v>0</v>
      </c>
      <c r="L26">
        <v>10572</v>
      </c>
      <c r="M26">
        <f>IF(G26&lt;&gt;FALSE,VLOOKUP(H26,internet_municipalities!$B$2:$W$226,22,FALSE),"NO INTERNET")</f>
        <v>2325</v>
      </c>
      <c r="N26" s="16" t="str">
        <f t="shared" si="3"/>
        <v>Lost</v>
      </c>
    </row>
    <row r="27" spans="1:14" x14ac:dyDescent="0.2">
      <c r="A27">
        <v>10040</v>
      </c>
      <c r="B27" t="b">
        <v>1</v>
      </c>
      <c r="C27" t="s">
        <v>484</v>
      </c>
      <c r="D27" s="1">
        <v>3488</v>
      </c>
      <c r="E27" s="4">
        <v>0.49</v>
      </c>
      <c r="F27">
        <f t="shared" si="1"/>
        <v>1958</v>
      </c>
      <c r="G27" t="b">
        <f>VLOOKUP(head_of_council_races!A27,all_municipalities!$A$2:$M$445,9,FALSE)</f>
        <v>0</v>
      </c>
      <c r="H27" t="str">
        <f>VLOOKUP(head_of_council_races!A27,all_municipalities!$A$2:$M$445,2,FALSE)</f>
        <v>Amherstburg, Town of</v>
      </c>
      <c r="I27" t="b">
        <f>VLOOKUP(A27,all_municipalities!$A$2:$M$445,13, FALSE)</f>
        <v>0</v>
      </c>
      <c r="J27" t="str">
        <f t="shared" si="2"/>
        <v>NONE</v>
      </c>
      <c r="K27">
        <v>0</v>
      </c>
      <c r="L27">
        <v>10040</v>
      </c>
      <c r="M27" t="str">
        <f>IF(G27&lt;&gt;FALSE,VLOOKUP(H27,internet_municipalities!$B$2:$W$226,22,FALSE),"NO INTERNET")</f>
        <v>NO INTERNET</v>
      </c>
      <c r="N27" s="16" t="str">
        <f t="shared" si="3"/>
        <v>NO INTERNET</v>
      </c>
    </row>
    <row r="28" spans="1:14" x14ac:dyDescent="0.2">
      <c r="A28">
        <v>10040</v>
      </c>
      <c r="B28" t="b">
        <v>0</v>
      </c>
      <c r="C28" t="s">
        <v>487</v>
      </c>
      <c r="D28" s="1">
        <v>1530</v>
      </c>
      <c r="E28" s="4">
        <v>0.21</v>
      </c>
      <c r="F28" t="str">
        <f t="shared" si="1"/>
        <v>Lost</v>
      </c>
      <c r="G28" t="b">
        <f>VLOOKUP(head_of_council_races!A28,all_municipalities!$A$2:$M$445,9,FALSE)</f>
        <v>0</v>
      </c>
      <c r="H28" t="str">
        <f>VLOOKUP(head_of_council_races!A28,all_municipalities!$A$2:$M$445,2,FALSE)</f>
        <v>Amherstburg, Town of</v>
      </c>
      <c r="I28" t="b">
        <f>VLOOKUP(A28,all_municipalities!$A$2:$M$445,13, FALSE)</f>
        <v>0</v>
      </c>
      <c r="J28" t="str">
        <f t="shared" si="2"/>
        <v>NONE</v>
      </c>
      <c r="K28">
        <v>0</v>
      </c>
      <c r="L28">
        <v>10040</v>
      </c>
      <c r="M28" t="str">
        <f>IF(G28&lt;&gt;FALSE,VLOOKUP(H28,internet_municipalities!$B$2:$W$226,22,FALSE),"NO INTERNET")</f>
        <v>NO INTERNET</v>
      </c>
      <c r="N28" s="16" t="str">
        <f t="shared" si="3"/>
        <v>NO INTERNET</v>
      </c>
    </row>
    <row r="29" spans="1:14" x14ac:dyDescent="0.2">
      <c r="A29">
        <v>10040</v>
      </c>
      <c r="B29" t="b">
        <v>0</v>
      </c>
      <c r="C29" t="s">
        <v>485</v>
      </c>
      <c r="D29" s="1">
        <v>1073</v>
      </c>
      <c r="E29" s="4">
        <v>0.15</v>
      </c>
      <c r="F29" t="str">
        <f t="shared" si="1"/>
        <v>Lost</v>
      </c>
      <c r="G29" t="b">
        <f>VLOOKUP(head_of_council_races!A29,all_municipalities!$A$2:$M$445,9,FALSE)</f>
        <v>0</v>
      </c>
      <c r="H29" t="str">
        <f>VLOOKUP(head_of_council_races!A29,all_municipalities!$A$2:$M$445,2,FALSE)</f>
        <v>Amherstburg, Town of</v>
      </c>
      <c r="I29" t="b">
        <f>VLOOKUP(A29,all_municipalities!$A$2:$M$445,13, FALSE)</f>
        <v>0</v>
      </c>
      <c r="J29" t="str">
        <f t="shared" si="2"/>
        <v>NONE</v>
      </c>
      <c r="K29">
        <v>0</v>
      </c>
      <c r="L29">
        <v>10040</v>
      </c>
      <c r="M29" t="str">
        <f>IF(G29&lt;&gt;FALSE,VLOOKUP(H29,internet_municipalities!$B$2:$W$226,22,FALSE),"NO INTERNET")</f>
        <v>NO INTERNET</v>
      </c>
      <c r="N29" s="16" t="str">
        <f t="shared" si="3"/>
        <v>NO INTERNET</v>
      </c>
    </row>
    <row r="30" spans="1:14" x14ac:dyDescent="0.2">
      <c r="A30">
        <v>10040</v>
      </c>
      <c r="B30" t="b">
        <v>0</v>
      </c>
      <c r="C30" t="s">
        <v>486</v>
      </c>
      <c r="D30" s="1">
        <v>1038</v>
      </c>
      <c r="E30" s="4">
        <v>0.15</v>
      </c>
      <c r="F30" t="str">
        <f t="shared" si="1"/>
        <v>Lost</v>
      </c>
      <c r="G30" t="b">
        <f>VLOOKUP(head_of_council_races!A30,all_municipalities!$A$2:$M$445,9,FALSE)</f>
        <v>0</v>
      </c>
      <c r="H30" t="str">
        <f>VLOOKUP(head_of_council_races!A30,all_municipalities!$A$2:$M$445,2,FALSE)</f>
        <v>Amherstburg, Town of</v>
      </c>
      <c r="I30" t="b">
        <f>VLOOKUP(A30,all_municipalities!$A$2:$M$445,13, FALSE)</f>
        <v>0</v>
      </c>
      <c r="J30" t="str">
        <f t="shared" si="2"/>
        <v>NONE</v>
      </c>
      <c r="K30">
        <v>0</v>
      </c>
      <c r="L30">
        <v>10040</v>
      </c>
      <c r="M30" t="str">
        <f>IF(G30&lt;&gt;FALSE,VLOOKUP(H30,internet_municipalities!$B$2:$W$226,22,FALSE),"NO INTERNET")</f>
        <v>NO INTERNET</v>
      </c>
      <c r="N30" s="16" t="str">
        <f t="shared" si="3"/>
        <v>NO INTERNET</v>
      </c>
    </row>
    <row r="31" spans="1:14" x14ac:dyDescent="0.2">
      <c r="A31">
        <v>10126</v>
      </c>
      <c r="B31" t="b">
        <v>1</v>
      </c>
      <c r="C31" t="s">
        <v>488</v>
      </c>
      <c r="D31" t="s">
        <v>461</v>
      </c>
      <c r="E31" t="s">
        <v>461</v>
      </c>
      <c r="F31" t="str">
        <f t="shared" si="1"/>
        <v>Acclaimed</v>
      </c>
      <c r="G31" t="b">
        <f>VLOOKUP(head_of_council_races!A31,all_municipalities!$A$2:$M$445,9,FALSE)</f>
        <v>0</v>
      </c>
      <c r="H31" t="str">
        <f>VLOOKUP(head_of_council_races!A31,all_municipalities!$A$2:$M$445,2,FALSE)</f>
        <v>Armour, Township of</v>
      </c>
      <c r="I31" t="b">
        <f>VLOOKUP(A31,all_municipalities!$A$2:$M$445,13, FALSE)</f>
        <v>0</v>
      </c>
      <c r="J31" t="str">
        <f t="shared" si="2"/>
        <v>NONE</v>
      </c>
      <c r="K31">
        <v>0</v>
      </c>
      <c r="L31">
        <v>10126</v>
      </c>
      <c r="M31" t="str">
        <f>IF(G31&lt;&gt;FALSE,VLOOKUP(H31,internet_municipalities!$B$2:$W$226,22,FALSE),"NO INTERNET")</f>
        <v>NO INTERNET</v>
      </c>
      <c r="N31" s="16" t="str">
        <f t="shared" si="3"/>
        <v>NO INTERNET</v>
      </c>
    </row>
    <row r="32" spans="1:14" x14ac:dyDescent="0.2">
      <c r="A32">
        <v>10222</v>
      </c>
      <c r="B32" t="b">
        <v>1</v>
      </c>
      <c r="C32" t="s">
        <v>489</v>
      </c>
      <c r="D32" t="s">
        <v>461</v>
      </c>
      <c r="E32" t="s">
        <v>461</v>
      </c>
      <c r="F32" t="str">
        <f t="shared" si="1"/>
        <v>Acclaimed</v>
      </c>
      <c r="G32" t="b">
        <f>VLOOKUP(head_of_council_races!A32,all_municipalities!$A$2:$M$445,9,FALSE)</f>
        <v>0</v>
      </c>
      <c r="H32" t="str">
        <f>VLOOKUP(head_of_council_races!A32,all_municipalities!$A$2:$M$445,2,FALSE)</f>
        <v>Armstrong, Township of</v>
      </c>
      <c r="I32" t="b">
        <f>VLOOKUP(A32,all_municipalities!$A$2:$M$445,13, FALSE)</f>
        <v>0</v>
      </c>
      <c r="J32" t="str">
        <f t="shared" si="2"/>
        <v>NONE</v>
      </c>
      <c r="K32">
        <v>0</v>
      </c>
      <c r="L32">
        <v>10222</v>
      </c>
      <c r="M32" t="str">
        <f>IF(G32&lt;&gt;FALSE,VLOOKUP(H32,internet_municipalities!$B$2:$W$226,22,FALSE),"NO INTERNET")</f>
        <v>NO INTERNET</v>
      </c>
      <c r="N32" s="16" t="str">
        <f t="shared" si="3"/>
        <v>NO INTERNET</v>
      </c>
    </row>
    <row r="33" spans="1:14" x14ac:dyDescent="0.2">
      <c r="A33">
        <v>10050</v>
      </c>
      <c r="B33" t="b">
        <v>1</v>
      </c>
      <c r="C33" t="s">
        <v>490</v>
      </c>
      <c r="D33" s="1">
        <v>1868</v>
      </c>
      <c r="E33" s="4">
        <v>0.53</v>
      </c>
      <c r="F33">
        <f t="shared" si="1"/>
        <v>677</v>
      </c>
      <c r="G33" t="b">
        <f>VLOOKUP(head_of_council_races!A33,all_municipalities!$A$2:$M$445,9,FALSE)</f>
        <v>1</v>
      </c>
      <c r="H33" t="str">
        <f>VLOOKUP(head_of_council_races!A33,all_municipalities!$A$2:$M$445,2,FALSE)</f>
        <v>Arnprior, Town of</v>
      </c>
      <c r="I33" t="b">
        <f>VLOOKUP(A33,all_municipalities!$A$2:$M$445,13, FALSE)</f>
        <v>1</v>
      </c>
      <c r="J33" t="str">
        <f t="shared" si="2"/>
        <v>LOW</v>
      </c>
      <c r="K33">
        <v>1</v>
      </c>
      <c r="L33">
        <v>10050</v>
      </c>
      <c r="M33">
        <f>IF(G33&lt;&gt;FALSE,VLOOKUP(H33,internet_municipalities!$B$2:$W$226,22,FALSE),"NO INTERNET")</f>
        <v>3933</v>
      </c>
      <c r="N33" s="16">
        <f t="shared" si="3"/>
        <v>0.17213323162979913</v>
      </c>
    </row>
    <row r="34" spans="1:14" x14ac:dyDescent="0.2">
      <c r="A34">
        <v>10050</v>
      </c>
      <c r="B34" t="b">
        <v>0</v>
      </c>
      <c r="C34" t="s">
        <v>491</v>
      </c>
      <c r="D34" s="1">
        <v>1191</v>
      </c>
      <c r="E34" s="4">
        <v>0.34</v>
      </c>
      <c r="F34" t="str">
        <f t="shared" si="1"/>
        <v>Lost</v>
      </c>
      <c r="G34" t="b">
        <f>VLOOKUP(head_of_council_races!A34,all_municipalities!$A$2:$M$445,9,FALSE)</f>
        <v>1</v>
      </c>
      <c r="H34" t="str">
        <f>VLOOKUP(head_of_council_races!A34,all_municipalities!$A$2:$M$445,2,FALSE)</f>
        <v>Arnprior, Town of</v>
      </c>
      <c r="I34" t="b">
        <f>VLOOKUP(A34,all_municipalities!$A$2:$M$445,13, FALSE)</f>
        <v>1</v>
      </c>
      <c r="J34" t="str">
        <f t="shared" si="2"/>
        <v>NONE</v>
      </c>
      <c r="K34">
        <v>1</v>
      </c>
      <c r="L34">
        <v>10050</v>
      </c>
      <c r="M34">
        <f>IF(G34&lt;&gt;FALSE,VLOOKUP(H34,internet_municipalities!$B$2:$W$226,22,FALSE),"NO INTERNET")</f>
        <v>3933</v>
      </c>
      <c r="N34" s="16" t="str">
        <f t="shared" si="3"/>
        <v>Lost</v>
      </c>
    </row>
    <row r="35" spans="1:14" x14ac:dyDescent="0.2">
      <c r="A35">
        <v>10050</v>
      </c>
      <c r="B35" t="b">
        <v>0</v>
      </c>
      <c r="C35" t="s">
        <v>492</v>
      </c>
      <c r="D35">
        <v>459</v>
      </c>
      <c r="E35" s="4">
        <v>0.13</v>
      </c>
      <c r="F35" t="str">
        <f t="shared" si="1"/>
        <v>Lost</v>
      </c>
      <c r="G35" t="b">
        <f>VLOOKUP(head_of_council_races!A35,all_municipalities!$A$2:$M$445,9,FALSE)</f>
        <v>1</v>
      </c>
      <c r="H35" t="str">
        <f>VLOOKUP(head_of_council_races!A35,all_municipalities!$A$2:$M$445,2,FALSE)</f>
        <v>Arnprior, Town of</v>
      </c>
      <c r="I35" t="b">
        <f>VLOOKUP(A35,all_municipalities!$A$2:$M$445,13, FALSE)</f>
        <v>1</v>
      </c>
      <c r="J35" t="str">
        <f t="shared" si="2"/>
        <v>NONE</v>
      </c>
      <c r="K35">
        <v>1</v>
      </c>
      <c r="L35">
        <v>10050</v>
      </c>
      <c r="M35">
        <f>IF(G35&lt;&gt;FALSE,VLOOKUP(H35,internet_municipalities!$B$2:$W$226,22,FALSE),"NO INTERNET")</f>
        <v>3933</v>
      </c>
      <c r="N35" s="16" t="str">
        <f t="shared" si="3"/>
        <v>Lost</v>
      </c>
    </row>
    <row r="36" spans="1:14" x14ac:dyDescent="0.2">
      <c r="A36">
        <v>17919</v>
      </c>
      <c r="B36" t="b">
        <v>1</v>
      </c>
      <c r="C36" t="s">
        <v>493</v>
      </c>
      <c r="D36" t="s">
        <v>461</v>
      </c>
      <c r="E36" t="s">
        <v>461</v>
      </c>
      <c r="F36" t="str">
        <f t="shared" si="1"/>
        <v>Acclaimed</v>
      </c>
      <c r="G36" t="b">
        <f>VLOOKUP(head_of_council_races!A36,all_municipalities!$A$2:$M$445,9,FALSE)</f>
        <v>1</v>
      </c>
      <c r="H36" t="str">
        <f>VLOOKUP(head_of_council_races!A36,all_municipalities!$A$2:$M$445,2,FALSE)</f>
        <v>Arran-Elderslie, Municipality of</v>
      </c>
      <c r="I36" t="b">
        <f>VLOOKUP(A36,all_municipalities!$A$2:$M$445,13, FALSE)</f>
        <v>1</v>
      </c>
      <c r="J36" t="str">
        <f t="shared" si="2"/>
        <v>NONE</v>
      </c>
      <c r="K36">
        <v>0</v>
      </c>
      <c r="L36">
        <v>17919</v>
      </c>
      <c r="M36">
        <f>IF(G36&lt;&gt;FALSE,VLOOKUP(H36,internet_municipalities!$B$2:$W$226,22,FALSE),"NO INTERNET")</f>
        <v>2803</v>
      </c>
      <c r="N36" s="16" t="str">
        <f t="shared" si="3"/>
        <v>Acclaimed</v>
      </c>
    </row>
    <row r="37" spans="1:14" x14ac:dyDescent="0.2">
      <c r="A37">
        <v>19413</v>
      </c>
      <c r="B37" t="b">
        <v>1</v>
      </c>
      <c r="C37" t="s">
        <v>494</v>
      </c>
      <c r="D37" t="s">
        <v>461</v>
      </c>
      <c r="E37" t="s">
        <v>461</v>
      </c>
      <c r="F37" t="str">
        <f t="shared" si="1"/>
        <v>Acclaimed</v>
      </c>
      <c r="G37" t="b">
        <f>VLOOKUP(head_of_council_races!A37,all_municipalities!$A$2:$M$445,9,FALSE)</f>
        <v>1</v>
      </c>
      <c r="H37" t="str">
        <f>VLOOKUP(head_of_council_races!A37,all_municipalities!$A$2:$M$445,2,FALSE)</f>
        <v>Ashfield-Colborne-Wawanosh, Township of</v>
      </c>
      <c r="I37" t="b">
        <f>VLOOKUP(A37,all_municipalities!$A$2:$M$445,13, FALSE)</f>
        <v>1</v>
      </c>
      <c r="J37" t="str">
        <f t="shared" si="2"/>
        <v>NONE</v>
      </c>
      <c r="K37">
        <v>0</v>
      </c>
      <c r="L37">
        <v>19413</v>
      </c>
      <c r="M37">
        <f>IF(G37&lt;&gt;FALSE,VLOOKUP(H37,internet_municipalities!$B$2:$W$226,22,FALSE),"NO INTERNET")</f>
        <v>3484</v>
      </c>
      <c r="N37" s="16" t="str">
        <f t="shared" si="3"/>
        <v>Acclaimed</v>
      </c>
    </row>
    <row r="38" spans="1:14" x14ac:dyDescent="0.2">
      <c r="A38">
        <v>10510</v>
      </c>
      <c r="B38" t="b">
        <v>1</v>
      </c>
      <c r="C38" t="s">
        <v>495</v>
      </c>
      <c r="D38">
        <v>813</v>
      </c>
      <c r="E38" s="4">
        <v>0.51</v>
      </c>
      <c r="F38">
        <f t="shared" si="1"/>
        <v>114</v>
      </c>
      <c r="G38" t="b">
        <f>VLOOKUP(head_of_council_races!A38,all_municipalities!$A$2:$M$445,9,FALSE)</f>
        <v>1</v>
      </c>
      <c r="H38" t="str">
        <f>VLOOKUP(head_of_council_races!A38,all_municipalities!$A$2:$M$445,2,FALSE)</f>
        <v>Asphodel-Norwood, Township of</v>
      </c>
      <c r="I38" t="b">
        <f>VLOOKUP(A38,all_municipalities!$A$2:$M$445,13, FALSE)</f>
        <v>1</v>
      </c>
      <c r="J38" t="str">
        <f t="shared" si="2"/>
        <v>LOW</v>
      </c>
      <c r="K38">
        <v>1</v>
      </c>
      <c r="L38">
        <v>10510</v>
      </c>
      <c r="M38">
        <f>IF(G38&lt;&gt;FALSE,VLOOKUP(H38,internet_municipalities!$B$2:$W$226,22,FALSE),"NO INTERNET")</f>
        <v>2329</v>
      </c>
      <c r="N38" s="16">
        <f t="shared" si="3"/>
        <v>4.8948046371833406E-2</v>
      </c>
    </row>
    <row r="39" spans="1:14" x14ac:dyDescent="0.2">
      <c r="A39">
        <v>10510</v>
      </c>
      <c r="B39" t="b">
        <v>0</v>
      </c>
      <c r="C39" t="s">
        <v>497</v>
      </c>
      <c r="D39">
        <v>699</v>
      </c>
      <c r="E39" s="4">
        <v>0.44</v>
      </c>
      <c r="F39" t="str">
        <f t="shared" si="1"/>
        <v>Lost</v>
      </c>
      <c r="G39" t="b">
        <f>VLOOKUP(head_of_council_races!A39,all_municipalities!$A$2:$M$445,9,FALSE)</f>
        <v>1</v>
      </c>
      <c r="H39" t="str">
        <f>VLOOKUP(head_of_council_races!A39,all_municipalities!$A$2:$M$445,2,FALSE)</f>
        <v>Asphodel-Norwood, Township of</v>
      </c>
      <c r="I39" t="b">
        <f>VLOOKUP(A39,all_municipalities!$A$2:$M$445,13, FALSE)</f>
        <v>1</v>
      </c>
      <c r="J39" t="str">
        <f t="shared" si="2"/>
        <v>NONE</v>
      </c>
      <c r="K39">
        <v>1</v>
      </c>
      <c r="L39">
        <v>10510</v>
      </c>
      <c r="M39">
        <f>IF(G39&lt;&gt;FALSE,VLOOKUP(H39,internet_municipalities!$B$2:$W$226,22,FALSE),"NO INTERNET")</f>
        <v>2329</v>
      </c>
      <c r="N39" s="16" t="str">
        <f t="shared" si="3"/>
        <v>Lost</v>
      </c>
    </row>
    <row r="40" spans="1:14" x14ac:dyDescent="0.2">
      <c r="A40">
        <v>10510</v>
      </c>
      <c r="B40" t="b">
        <v>0</v>
      </c>
      <c r="C40" t="s">
        <v>496</v>
      </c>
      <c r="D40">
        <v>71</v>
      </c>
      <c r="E40" s="4">
        <v>0.04</v>
      </c>
      <c r="F40" t="str">
        <f t="shared" si="1"/>
        <v>Lost</v>
      </c>
      <c r="G40" t="b">
        <f>VLOOKUP(head_of_council_races!A40,all_municipalities!$A$2:$M$445,9,FALSE)</f>
        <v>1</v>
      </c>
      <c r="H40" t="str">
        <f>VLOOKUP(head_of_council_races!A40,all_municipalities!$A$2:$M$445,2,FALSE)</f>
        <v>Asphodel-Norwood, Township of</v>
      </c>
      <c r="I40" t="b">
        <f>VLOOKUP(A40,all_municipalities!$A$2:$M$445,13, FALSE)</f>
        <v>1</v>
      </c>
      <c r="J40" t="str">
        <f t="shared" si="2"/>
        <v>NONE</v>
      </c>
      <c r="K40">
        <v>1</v>
      </c>
      <c r="L40">
        <v>10510</v>
      </c>
      <c r="M40">
        <f>IF(G40&lt;&gt;FALSE,VLOOKUP(H40,internet_municipalities!$B$2:$W$226,22,FALSE),"NO INTERNET")</f>
        <v>2329</v>
      </c>
      <c r="N40" s="16" t="str">
        <f t="shared" si="3"/>
        <v>Lost</v>
      </c>
    </row>
    <row r="41" spans="1:14" x14ac:dyDescent="0.2">
      <c r="A41">
        <v>10423</v>
      </c>
      <c r="B41" t="b">
        <v>1</v>
      </c>
      <c r="C41" t="s">
        <v>498</v>
      </c>
      <c r="D41">
        <v>428</v>
      </c>
      <c r="E41" s="4">
        <v>0.62</v>
      </c>
      <c r="F41">
        <f t="shared" si="1"/>
        <v>164</v>
      </c>
      <c r="G41" t="b">
        <f>VLOOKUP(head_of_council_races!A41,all_municipalities!$A$2:$M$445,9,FALSE)</f>
        <v>0</v>
      </c>
      <c r="H41" t="str">
        <f>VLOOKUP(head_of_council_races!A41,all_municipalities!$A$2:$M$445,2,FALSE)</f>
        <v>Assiginack, Township of</v>
      </c>
      <c r="I41" t="b">
        <f>VLOOKUP(A41,all_municipalities!$A$2:$M$445,13, FALSE)</f>
        <v>0</v>
      </c>
      <c r="J41" t="str">
        <f t="shared" si="2"/>
        <v>NONE</v>
      </c>
      <c r="K41">
        <v>0</v>
      </c>
      <c r="L41">
        <v>10423</v>
      </c>
      <c r="M41" t="str">
        <f>IF(G41&lt;&gt;FALSE,VLOOKUP(H41,internet_municipalities!$B$2:$W$226,22,FALSE),"NO INTERNET")</f>
        <v>NO INTERNET</v>
      </c>
      <c r="N41" s="16" t="str">
        <f t="shared" si="3"/>
        <v>NO INTERNET</v>
      </c>
    </row>
    <row r="42" spans="1:14" x14ac:dyDescent="0.2">
      <c r="A42">
        <v>10423</v>
      </c>
      <c r="B42" t="b">
        <v>0</v>
      </c>
      <c r="C42" t="s">
        <v>499</v>
      </c>
      <c r="D42">
        <v>264</v>
      </c>
      <c r="E42" s="4">
        <v>0.38</v>
      </c>
      <c r="F42" t="str">
        <f t="shared" si="1"/>
        <v>Lost</v>
      </c>
      <c r="G42" t="b">
        <f>VLOOKUP(head_of_council_races!A42,all_municipalities!$A$2:$M$445,9,FALSE)</f>
        <v>0</v>
      </c>
      <c r="H42" t="str">
        <f>VLOOKUP(head_of_council_races!A42,all_municipalities!$A$2:$M$445,2,FALSE)</f>
        <v>Assiginack, Township of</v>
      </c>
      <c r="I42" t="b">
        <f>VLOOKUP(A42,all_municipalities!$A$2:$M$445,13, FALSE)</f>
        <v>0</v>
      </c>
      <c r="J42" t="str">
        <f t="shared" si="2"/>
        <v>NONE</v>
      </c>
      <c r="K42">
        <v>0</v>
      </c>
      <c r="L42">
        <v>10423</v>
      </c>
      <c r="M42" t="str">
        <f>IF(G42&lt;&gt;FALSE,VLOOKUP(H42,internet_municipalities!$B$2:$W$226,22,FALSE),"NO INTERNET")</f>
        <v>NO INTERNET</v>
      </c>
      <c r="N42" s="16" t="str">
        <f t="shared" si="3"/>
        <v>NO INTERNET</v>
      </c>
    </row>
    <row r="43" spans="1:14" x14ac:dyDescent="0.2">
      <c r="A43">
        <v>19414</v>
      </c>
      <c r="B43" t="b">
        <v>1</v>
      </c>
      <c r="C43" t="s">
        <v>500</v>
      </c>
      <c r="D43">
        <v>421</v>
      </c>
      <c r="E43" s="4">
        <v>0.68</v>
      </c>
      <c r="F43">
        <f t="shared" si="1"/>
        <v>219</v>
      </c>
      <c r="G43" t="b">
        <f>VLOOKUP(head_of_council_races!A43,all_municipalities!$A$2:$M$445,9,FALSE)</f>
        <v>0</v>
      </c>
      <c r="H43" t="str">
        <f>VLOOKUP(head_of_council_races!A43,all_municipalities!$A$2:$M$445,2,FALSE)</f>
        <v>Athens, Township of</v>
      </c>
      <c r="I43" t="b">
        <f>VLOOKUP(A43,all_municipalities!$A$2:$M$445,13, FALSE)</f>
        <v>0</v>
      </c>
      <c r="J43" t="str">
        <f t="shared" si="2"/>
        <v>NONE</v>
      </c>
      <c r="K43">
        <v>0</v>
      </c>
      <c r="L43">
        <v>19414</v>
      </c>
      <c r="M43" t="str">
        <f>IF(G43&lt;&gt;FALSE,VLOOKUP(H43,internet_municipalities!$B$2:$W$226,22,FALSE),"NO INTERNET")</f>
        <v>NO INTERNET</v>
      </c>
      <c r="N43" s="16" t="str">
        <f t="shared" si="3"/>
        <v>NO INTERNET</v>
      </c>
    </row>
    <row r="44" spans="1:14" x14ac:dyDescent="0.2">
      <c r="A44">
        <v>19414</v>
      </c>
      <c r="B44" t="b">
        <v>0</v>
      </c>
      <c r="C44" t="s">
        <v>501</v>
      </c>
      <c r="D44">
        <v>202</v>
      </c>
      <c r="E44" s="4">
        <v>0.32</v>
      </c>
      <c r="F44" t="str">
        <f t="shared" si="1"/>
        <v>Lost</v>
      </c>
      <c r="G44" t="b">
        <f>VLOOKUP(head_of_council_races!A44,all_municipalities!$A$2:$M$445,9,FALSE)</f>
        <v>0</v>
      </c>
      <c r="H44" t="str">
        <f>VLOOKUP(head_of_council_races!A44,all_municipalities!$A$2:$M$445,2,FALSE)</f>
        <v>Athens, Township of</v>
      </c>
      <c r="I44" t="b">
        <f>VLOOKUP(A44,all_municipalities!$A$2:$M$445,13, FALSE)</f>
        <v>0</v>
      </c>
      <c r="J44" t="str">
        <f t="shared" si="2"/>
        <v>NONE</v>
      </c>
      <c r="K44">
        <v>0</v>
      </c>
      <c r="L44">
        <v>19414</v>
      </c>
      <c r="M44" t="str">
        <f>IF(G44&lt;&gt;FALSE,VLOOKUP(H44,internet_municipalities!$B$2:$W$226,22,FALSE),"NO INTERNET")</f>
        <v>NO INTERNET</v>
      </c>
      <c r="N44" s="16" t="str">
        <f t="shared" si="3"/>
        <v>NO INTERNET</v>
      </c>
    </row>
    <row r="45" spans="1:14" x14ac:dyDescent="0.2">
      <c r="A45">
        <v>10056</v>
      </c>
      <c r="B45" t="b">
        <v>1</v>
      </c>
      <c r="C45" t="s">
        <v>502</v>
      </c>
      <c r="D45">
        <v>788</v>
      </c>
      <c r="E45" s="4">
        <v>0.71</v>
      </c>
      <c r="F45">
        <f t="shared" si="1"/>
        <v>472</v>
      </c>
      <c r="G45" t="b">
        <f>VLOOKUP(head_of_council_races!A45,all_municipalities!$A$2:$M$445,9,FALSE)</f>
        <v>1</v>
      </c>
      <c r="H45" t="str">
        <f>VLOOKUP(head_of_council_races!A45,all_municipalities!$A$2:$M$445,2,FALSE)</f>
        <v>Atikokan, Town of</v>
      </c>
      <c r="I45" t="b">
        <f>VLOOKUP(A45,all_municipalities!$A$2:$M$445,13, FALSE)</f>
        <v>1</v>
      </c>
      <c r="J45" t="str">
        <f t="shared" si="2"/>
        <v>LOW</v>
      </c>
      <c r="K45">
        <v>1</v>
      </c>
      <c r="L45">
        <v>10056</v>
      </c>
      <c r="M45">
        <f>IF(G45&lt;&gt;FALSE,VLOOKUP(H45,internet_municipalities!$B$2:$W$226,22,FALSE),"NO INTERNET")</f>
        <v>889</v>
      </c>
      <c r="N45" s="16">
        <f t="shared" si="3"/>
        <v>0.53093363329583798</v>
      </c>
    </row>
    <row r="46" spans="1:14" x14ac:dyDescent="0.2">
      <c r="A46">
        <v>10056</v>
      </c>
      <c r="B46" t="b">
        <v>0</v>
      </c>
      <c r="C46" t="s">
        <v>503</v>
      </c>
      <c r="D46">
        <v>316</v>
      </c>
      <c r="E46" s="4">
        <v>0.28999999999999998</v>
      </c>
      <c r="F46" t="str">
        <f t="shared" si="1"/>
        <v>Lost</v>
      </c>
      <c r="G46" t="b">
        <f>VLOOKUP(head_of_council_races!A46,all_municipalities!$A$2:$M$445,9,FALSE)</f>
        <v>1</v>
      </c>
      <c r="H46" t="str">
        <f>VLOOKUP(head_of_council_races!A46,all_municipalities!$A$2:$M$445,2,FALSE)</f>
        <v>Atikokan, Town of</v>
      </c>
      <c r="I46" t="b">
        <f>VLOOKUP(A46,all_municipalities!$A$2:$M$445,13, FALSE)</f>
        <v>1</v>
      </c>
      <c r="J46" t="str">
        <f t="shared" si="2"/>
        <v>NONE</v>
      </c>
      <c r="K46">
        <v>1</v>
      </c>
      <c r="L46">
        <v>10056</v>
      </c>
      <c r="M46">
        <f>IF(G46&lt;&gt;FALSE,VLOOKUP(H46,internet_municipalities!$B$2:$W$226,22,FALSE),"NO INTERNET")</f>
        <v>889</v>
      </c>
      <c r="N46" s="16" t="str">
        <f t="shared" si="3"/>
        <v>Lost</v>
      </c>
    </row>
    <row r="47" spans="1:14" x14ac:dyDescent="0.2">
      <c r="A47">
        <v>10645</v>
      </c>
      <c r="B47" t="b">
        <v>1</v>
      </c>
      <c r="C47" t="s">
        <v>504</v>
      </c>
      <c r="D47" s="1">
        <v>1172</v>
      </c>
      <c r="E47" s="4">
        <v>0.52</v>
      </c>
      <c r="F47">
        <f t="shared" si="1"/>
        <v>78</v>
      </c>
      <c r="G47" t="b">
        <f>VLOOKUP(head_of_council_races!A47,all_municipalities!$A$2:$M$445,9,FALSE)</f>
        <v>1</v>
      </c>
      <c r="H47" t="str">
        <f>VLOOKUP(head_of_council_races!A47,all_municipalities!$A$2:$M$445,2,FALSE)</f>
        <v>Augusta, Township of</v>
      </c>
      <c r="I47" t="b">
        <f>VLOOKUP(A47,all_municipalities!$A$2:$M$445,13, FALSE)</f>
        <v>0</v>
      </c>
      <c r="J47" t="str">
        <f t="shared" si="2"/>
        <v>NONE</v>
      </c>
      <c r="K47">
        <v>0</v>
      </c>
      <c r="L47">
        <v>10645</v>
      </c>
      <c r="M47">
        <f>IF(G47&lt;&gt;FALSE,VLOOKUP(H47,internet_municipalities!$B$2:$W$226,22,FALSE),"NO INTERNET")</f>
        <v>3867</v>
      </c>
      <c r="N47" s="16">
        <f t="shared" si="3"/>
        <v>2.0170674941815361E-2</v>
      </c>
    </row>
    <row r="48" spans="1:14" x14ac:dyDescent="0.2">
      <c r="A48">
        <v>10645</v>
      </c>
      <c r="B48" t="b">
        <v>0</v>
      </c>
      <c r="C48" t="s">
        <v>505</v>
      </c>
      <c r="D48" s="1">
        <v>1094</v>
      </c>
      <c r="E48" s="4">
        <v>0.48</v>
      </c>
      <c r="F48" t="str">
        <f t="shared" si="1"/>
        <v>Lost</v>
      </c>
      <c r="G48" t="b">
        <f>VLOOKUP(head_of_council_races!A48,all_municipalities!$A$2:$M$445,9,FALSE)</f>
        <v>1</v>
      </c>
      <c r="H48" t="str">
        <f>VLOOKUP(head_of_council_races!A48,all_municipalities!$A$2:$M$445,2,FALSE)</f>
        <v>Augusta, Township of</v>
      </c>
      <c r="I48" t="b">
        <f>VLOOKUP(A48,all_municipalities!$A$2:$M$445,13, FALSE)</f>
        <v>0</v>
      </c>
      <c r="J48" t="str">
        <f t="shared" si="2"/>
        <v>NONE</v>
      </c>
      <c r="K48">
        <v>0</v>
      </c>
      <c r="L48">
        <v>10645</v>
      </c>
      <c r="M48">
        <f>IF(G48&lt;&gt;FALSE,VLOOKUP(H48,internet_municipalities!$B$2:$W$226,22,FALSE),"NO INTERNET")</f>
        <v>3867</v>
      </c>
      <c r="N48" s="16" t="str">
        <f t="shared" si="3"/>
        <v>Lost</v>
      </c>
    </row>
    <row r="49" spans="1:14" x14ac:dyDescent="0.2">
      <c r="A49">
        <v>10057</v>
      </c>
      <c r="B49" t="b">
        <v>1</v>
      </c>
      <c r="C49" t="s">
        <v>506</v>
      </c>
      <c r="D49" s="1">
        <v>7743</v>
      </c>
      <c r="E49" s="4">
        <v>0.69</v>
      </c>
      <c r="F49">
        <f t="shared" si="1"/>
        <v>5941</v>
      </c>
      <c r="G49" t="b">
        <f>VLOOKUP(head_of_council_races!A49,all_municipalities!$A$2:$M$445,9,FALSE)</f>
        <v>1</v>
      </c>
      <c r="H49" t="str">
        <f>VLOOKUP(head_of_council_races!A49,all_municipalities!$A$2:$M$445,2,FALSE)</f>
        <v>Aurora, Town of</v>
      </c>
      <c r="I49" t="b">
        <f>VLOOKUP(A49,all_municipalities!$A$2:$M$445,13, FALSE)</f>
        <v>0</v>
      </c>
      <c r="J49" t="str">
        <f t="shared" si="2"/>
        <v>NONE</v>
      </c>
      <c r="K49">
        <v>0</v>
      </c>
      <c r="L49">
        <v>10057</v>
      </c>
      <c r="M49">
        <f>IF(G49&lt;&gt;FALSE,VLOOKUP(H49,internet_municipalities!$B$2:$W$226,22,FALSE),"NO INTERNET")</f>
        <v>31775</v>
      </c>
      <c r="N49" s="16">
        <f t="shared" si="3"/>
        <v>0.18697088906372936</v>
      </c>
    </row>
    <row r="50" spans="1:14" x14ac:dyDescent="0.2">
      <c r="A50">
        <v>10057</v>
      </c>
      <c r="B50" t="b">
        <v>0</v>
      </c>
      <c r="C50" t="s">
        <v>508</v>
      </c>
      <c r="D50" s="1">
        <v>1802</v>
      </c>
      <c r="E50" s="4">
        <v>0.16</v>
      </c>
      <c r="F50" t="str">
        <f t="shared" si="1"/>
        <v>Lost</v>
      </c>
      <c r="G50" t="b">
        <f>VLOOKUP(head_of_council_races!A50,all_municipalities!$A$2:$M$445,9,FALSE)</f>
        <v>1</v>
      </c>
      <c r="H50" t="str">
        <f>VLOOKUP(head_of_council_races!A50,all_municipalities!$A$2:$M$445,2,FALSE)</f>
        <v>Aurora, Town of</v>
      </c>
      <c r="I50" t="b">
        <f>VLOOKUP(A50,all_municipalities!$A$2:$M$445,13, FALSE)</f>
        <v>0</v>
      </c>
      <c r="J50" t="str">
        <f t="shared" si="2"/>
        <v>NONE</v>
      </c>
      <c r="K50">
        <v>0</v>
      </c>
      <c r="L50">
        <v>10057</v>
      </c>
      <c r="M50">
        <f>IF(G50&lt;&gt;FALSE,VLOOKUP(H50,internet_municipalities!$B$2:$W$226,22,FALSE),"NO INTERNET")</f>
        <v>31775</v>
      </c>
      <c r="N50" s="16" t="str">
        <f t="shared" si="3"/>
        <v>Lost</v>
      </c>
    </row>
    <row r="51" spans="1:14" x14ac:dyDescent="0.2">
      <c r="A51">
        <v>10057</v>
      </c>
      <c r="B51" t="b">
        <v>0</v>
      </c>
      <c r="C51" t="s">
        <v>507</v>
      </c>
      <c r="D51" s="1">
        <v>1597</v>
      </c>
      <c r="E51" s="4">
        <v>0.14000000000000001</v>
      </c>
      <c r="F51" t="str">
        <f t="shared" si="1"/>
        <v>Lost</v>
      </c>
      <c r="G51" t="b">
        <f>VLOOKUP(head_of_council_races!A51,all_municipalities!$A$2:$M$445,9,FALSE)</f>
        <v>1</v>
      </c>
      <c r="H51" t="str">
        <f>VLOOKUP(head_of_council_races!A51,all_municipalities!$A$2:$M$445,2,FALSE)</f>
        <v>Aurora, Town of</v>
      </c>
      <c r="I51" t="b">
        <f>VLOOKUP(A51,all_municipalities!$A$2:$M$445,13, FALSE)</f>
        <v>0</v>
      </c>
      <c r="J51" t="str">
        <f t="shared" si="2"/>
        <v>NONE</v>
      </c>
      <c r="K51">
        <v>0</v>
      </c>
      <c r="L51">
        <v>10057</v>
      </c>
      <c r="M51">
        <f>IF(G51&lt;&gt;FALSE,VLOOKUP(H51,internet_municipalities!$B$2:$W$226,22,FALSE),"NO INTERNET")</f>
        <v>31775</v>
      </c>
      <c r="N51" s="16" t="str">
        <f t="shared" si="3"/>
        <v>Lost</v>
      </c>
    </row>
    <row r="52" spans="1:14" x14ac:dyDescent="0.2">
      <c r="A52">
        <v>10058</v>
      </c>
      <c r="B52" t="b">
        <v>1</v>
      </c>
      <c r="C52" t="s">
        <v>509</v>
      </c>
      <c r="D52">
        <v>712</v>
      </c>
      <c r="E52" s="4">
        <v>0.42</v>
      </c>
      <c r="F52">
        <f t="shared" si="1"/>
        <v>173</v>
      </c>
      <c r="G52" t="b">
        <f>VLOOKUP(head_of_council_races!A52,all_municipalities!$A$2:$M$445,9,FALSE)</f>
        <v>1</v>
      </c>
      <c r="H52" t="str">
        <f>VLOOKUP(head_of_council_races!A52,all_municipalities!$A$2:$M$445,2,FALSE)</f>
        <v>Aylmer, Town of</v>
      </c>
      <c r="I52" t="b">
        <f>VLOOKUP(A52,all_municipalities!$A$2:$M$445,13, FALSE)</f>
        <v>1</v>
      </c>
      <c r="J52" t="str">
        <f t="shared" si="2"/>
        <v>LOW</v>
      </c>
      <c r="K52">
        <v>1</v>
      </c>
      <c r="L52">
        <v>10058</v>
      </c>
      <c r="M52">
        <f>IF(G52&lt;&gt;FALSE,VLOOKUP(H52,internet_municipalities!$B$2:$W$226,22,FALSE),"NO INTERNET")</f>
        <v>3754</v>
      </c>
      <c r="N52" s="16">
        <f t="shared" si="3"/>
        <v>4.6084176877996805E-2</v>
      </c>
    </row>
    <row r="53" spans="1:14" x14ac:dyDescent="0.2">
      <c r="A53">
        <v>10058</v>
      </c>
      <c r="B53" t="b">
        <v>0</v>
      </c>
      <c r="C53" t="s">
        <v>511</v>
      </c>
      <c r="D53">
        <v>539</v>
      </c>
      <c r="E53" s="4">
        <v>0.32</v>
      </c>
      <c r="F53" t="str">
        <f t="shared" si="1"/>
        <v>Lost</v>
      </c>
      <c r="G53" t="b">
        <f>VLOOKUP(head_of_council_races!A53,all_municipalities!$A$2:$M$445,9,FALSE)</f>
        <v>1</v>
      </c>
      <c r="H53" t="str">
        <f>VLOOKUP(head_of_council_races!A53,all_municipalities!$A$2:$M$445,2,FALSE)</f>
        <v>Aylmer, Town of</v>
      </c>
      <c r="I53" t="b">
        <f>VLOOKUP(A53,all_municipalities!$A$2:$M$445,13, FALSE)</f>
        <v>1</v>
      </c>
      <c r="J53" t="str">
        <f t="shared" si="2"/>
        <v>NONE</v>
      </c>
      <c r="K53">
        <v>1</v>
      </c>
      <c r="L53">
        <v>10058</v>
      </c>
      <c r="M53">
        <f>IF(G53&lt;&gt;FALSE,VLOOKUP(H53,internet_municipalities!$B$2:$W$226,22,FALSE),"NO INTERNET")</f>
        <v>3754</v>
      </c>
      <c r="N53" s="16" t="str">
        <f t="shared" si="3"/>
        <v>Lost</v>
      </c>
    </row>
    <row r="54" spans="1:14" x14ac:dyDescent="0.2">
      <c r="A54">
        <v>10058</v>
      </c>
      <c r="B54" t="b">
        <v>0</v>
      </c>
      <c r="C54" t="s">
        <v>510</v>
      </c>
      <c r="D54">
        <v>450</v>
      </c>
      <c r="E54" s="4">
        <v>0.26</v>
      </c>
      <c r="F54" t="str">
        <f t="shared" si="1"/>
        <v>Lost</v>
      </c>
      <c r="G54" t="b">
        <f>VLOOKUP(head_of_council_races!A54,all_municipalities!$A$2:$M$445,9,FALSE)</f>
        <v>1</v>
      </c>
      <c r="H54" t="str">
        <f>VLOOKUP(head_of_council_races!A54,all_municipalities!$A$2:$M$445,2,FALSE)</f>
        <v>Aylmer, Town of</v>
      </c>
      <c r="I54" t="b">
        <f>VLOOKUP(A54,all_municipalities!$A$2:$M$445,13, FALSE)</f>
        <v>1</v>
      </c>
      <c r="J54" t="str">
        <f t="shared" si="2"/>
        <v>NONE</v>
      </c>
      <c r="K54">
        <v>1</v>
      </c>
      <c r="L54">
        <v>10058</v>
      </c>
      <c r="M54">
        <f>IF(G54&lt;&gt;FALSE,VLOOKUP(H54,internet_municipalities!$B$2:$W$226,22,FALSE),"NO INTERNET")</f>
        <v>3754</v>
      </c>
      <c r="N54" s="16" t="str">
        <f t="shared" si="3"/>
        <v>Lost</v>
      </c>
    </row>
    <row r="55" spans="1:14" x14ac:dyDescent="0.2">
      <c r="A55">
        <v>10566</v>
      </c>
      <c r="B55" t="b">
        <v>1</v>
      </c>
      <c r="C55" t="s">
        <v>512</v>
      </c>
      <c r="D55" t="s">
        <v>461</v>
      </c>
      <c r="E55" t="s">
        <v>461</v>
      </c>
      <c r="F55" t="str">
        <f t="shared" si="1"/>
        <v>Acclaimed</v>
      </c>
      <c r="G55" t="b">
        <f>VLOOKUP(head_of_council_races!A55,all_municipalities!$A$2:$M$445,9,FALSE)</f>
        <v>0</v>
      </c>
      <c r="H55" t="str">
        <f>VLOOKUP(head_of_council_races!A55,all_municipalities!$A$2:$M$445,2,FALSE)</f>
        <v>Baldwin, Township of</v>
      </c>
      <c r="I55" t="b">
        <f>VLOOKUP(A55,all_municipalities!$A$2:$M$445,13, FALSE)</f>
        <v>0</v>
      </c>
      <c r="J55" t="str">
        <f t="shared" si="2"/>
        <v>NONE</v>
      </c>
      <c r="K55">
        <v>0</v>
      </c>
      <c r="L55">
        <v>10566</v>
      </c>
      <c r="M55" t="str">
        <f>IF(G55&lt;&gt;FALSE,VLOOKUP(H55,internet_municipalities!$B$2:$W$226,22,FALSE),"NO INTERNET")</f>
        <v>NO INTERNET</v>
      </c>
      <c r="N55" s="16" t="str">
        <f t="shared" si="3"/>
        <v>NO INTERNET</v>
      </c>
    </row>
    <row r="56" spans="1:14" x14ac:dyDescent="0.2">
      <c r="A56">
        <v>17910</v>
      </c>
      <c r="B56" t="b">
        <v>1</v>
      </c>
      <c r="C56" t="s">
        <v>513</v>
      </c>
      <c r="D56">
        <v>697</v>
      </c>
      <c r="E56" s="4">
        <v>0.47</v>
      </c>
      <c r="F56">
        <f t="shared" si="1"/>
        <v>112</v>
      </c>
      <c r="G56" t="b">
        <f>VLOOKUP(head_of_council_races!A56,all_municipalities!$A$2:$M$445,9,FALSE)</f>
        <v>1</v>
      </c>
      <c r="H56" t="str">
        <f>VLOOKUP(head_of_council_races!A56,all_municipalities!$A$2:$M$445,2,FALSE)</f>
        <v>Bancroft, Town of</v>
      </c>
      <c r="I56" t="b">
        <f>VLOOKUP(A56,all_municipalities!$A$2:$M$445,13, FALSE)</f>
        <v>1</v>
      </c>
      <c r="J56" t="str">
        <f t="shared" si="2"/>
        <v>LOW</v>
      </c>
      <c r="K56">
        <v>1</v>
      </c>
      <c r="L56">
        <v>17910</v>
      </c>
      <c r="M56">
        <f>IF(G56&lt;&gt;FALSE,VLOOKUP(H56,internet_municipalities!$B$2:$W$226,22,FALSE),"NO INTERNET")</f>
        <v>2321</v>
      </c>
      <c r="N56" s="16">
        <f t="shared" si="3"/>
        <v>4.8255062473071951E-2</v>
      </c>
    </row>
    <row r="57" spans="1:14" x14ac:dyDescent="0.2">
      <c r="A57">
        <v>17910</v>
      </c>
      <c r="B57" t="b">
        <v>0</v>
      </c>
      <c r="C57" t="s">
        <v>514</v>
      </c>
      <c r="D57">
        <v>585</v>
      </c>
      <c r="E57" s="4">
        <v>0.4</v>
      </c>
      <c r="F57" t="str">
        <f t="shared" si="1"/>
        <v>Lost</v>
      </c>
      <c r="G57" t="b">
        <f>VLOOKUP(head_of_council_races!A57,all_municipalities!$A$2:$M$445,9,FALSE)</f>
        <v>1</v>
      </c>
      <c r="H57" t="str">
        <f>VLOOKUP(head_of_council_races!A57,all_municipalities!$A$2:$M$445,2,FALSE)</f>
        <v>Bancroft, Town of</v>
      </c>
      <c r="I57" t="b">
        <f>VLOOKUP(A57,all_municipalities!$A$2:$M$445,13, FALSE)</f>
        <v>1</v>
      </c>
      <c r="J57" t="str">
        <f t="shared" si="2"/>
        <v>NONE</v>
      </c>
      <c r="K57">
        <v>1</v>
      </c>
      <c r="L57">
        <v>17910</v>
      </c>
      <c r="M57">
        <f>IF(G57&lt;&gt;FALSE,VLOOKUP(H57,internet_municipalities!$B$2:$W$226,22,FALSE),"NO INTERNET")</f>
        <v>2321</v>
      </c>
      <c r="N57" s="16" t="str">
        <f t="shared" si="3"/>
        <v>Lost</v>
      </c>
    </row>
    <row r="58" spans="1:14" x14ac:dyDescent="0.2">
      <c r="A58">
        <v>17910</v>
      </c>
      <c r="B58" t="b">
        <v>0</v>
      </c>
      <c r="C58" t="s">
        <v>515</v>
      </c>
      <c r="D58">
        <v>189</v>
      </c>
      <c r="E58" s="4">
        <v>0.13</v>
      </c>
      <c r="F58" t="str">
        <f t="shared" si="1"/>
        <v>Lost</v>
      </c>
      <c r="G58" t="b">
        <f>VLOOKUP(head_of_council_races!A58,all_municipalities!$A$2:$M$445,9,FALSE)</f>
        <v>1</v>
      </c>
      <c r="H58" t="str">
        <f>VLOOKUP(head_of_council_races!A58,all_municipalities!$A$2:$M$445,2,FALSE)</f>
        <v>Bancroft, Town of</v>
      </c>
      <c r="I58" t="b">
        <f>VLOOKUP(A58,all_municipalities!$A$2:$M$445,13, FALSE)</f>
        <v>1</v>
      </c>
      <c r="J58" t="str">
        <f t="shared" si="2"/>
        <v>NONE</v>
      </c>
      <c r="K58">
        <v>1</v>
      </c>
      <c r="L58">
        <v>17910</v>
      </c>
      <c r="M58">
        <f>IF(G58&lt;&gt;FALSE,VLOOKUP(H58,internet_municipalities!$B$2:$W$226,22,FALSE),"NO INTERNET")</f>
        <v>2321</v>
      </c>
      <c r="N58" s="16" t="str">
        <f t="shared" si="3"/>
        <v>Lost</v>
      </c>
    </row>
    <row r="59" spans="1:14" x14ac:dyDescent="0.2">
      <c r="A59">
        <v>10069</v>
      </c>
      <c r="B59" t="b">
        <v>1</v>
      </c>
      <c r="C59" t="s">
        <v>516</v>
      </c>
      <c r="D59" s="1">
        <v>13401</v>
      </c>
      <c r="E59" s="4">
        <v>0.43</v>
      </c>
      <c r="F59">
        <f t="shared" si="1"/>
        <v>777</v>
      </c>
      <c r="G59" t="b">
        <f>VLOOKUP(head_of_council_races!A59,all_municipalities!$A$2:$M$445,9,FALSE)</f>
        <v>1</v>
      </c>
      <c r="H59" t="str">
        <f>VLOOKUP(head_of_council_races!A59,all_municipalities!$A$2:$M$445,2,FALSE)</f>
        <v>Barrie, City of</v>
      </c>
      <c r="I59" t="b">
        <f>VLOOKUP(A59,all_municipalities!$A$2:$M$445,13, FALSE)</f>
        <v>1</v>
      </c>
      <c r="J59" t="str">
        <f t="shared" si="2"/>
        <v>LOW</v>
      </c>
      <c r="K59">
        <v>1</v>
      </c>
      <c r="L59">
        <v>10069</v>
      </c>
      <c r="M59">
        <f>IF(G59&lt;&gt;FALSE,VLOOKUP(H59,internet_municipalities!$B$2:$W$226,22,FALSE),"NO INTERNET")</f>
        <v>70775</v>
      </c>
      <c r="N59" s="16">
        <f t="shared" si="3"/>
        <v>1.0978452843518191E-2</v>
      </c>
    </row>
    <row r="60" spans="1:14" x14ac:dyDescent="0.2">
      <c r="A60">
        <v>10069</v>
      </c>
      <c r="B60" t="b">
        <v>0</v>
      </c>
      <c r="C60" t="s">
        <v>522</v>
      </c>
      <c r="D60" s="1">
        <v>12624</v>
      </c>
      <c r="E60" s="4">
        <v>0.4</v>
      </c>
      <c r="F60" t="str">
        <f t="shared" si="1"/>
        <v>Lost</v>
      </c>
      <c r="G60" t="b">
        <f>VLOOKUP(head_of_council_races!A60,all_municipalities!$A$2:$M$445,9,FALSE)</f>
        <v>1</v>
      </c>
      <c r="H60" t="str">
        <f>VLOOKUP(head_of_council_races!A60,all_municipalities!$A$2:$M$445,2,FALSE)</f>
        <v>Barrie, City of</v>
      </c>
      <c r="I60" t="b">
        <f>VLOOKUP(A60,all_municipalities!$A$2:$M$445,13, FALSE)</f>
        <v>1</v>
      </c>
      <c r="J60" t="str">
        <f t="shared" si="2"/>
        <v>NONE</v>
      </c>
      <c r="K60">
        <v>1</v>
      </c>
      <c r="L60">
        <v>10069</v>
      </c>
      <c r="M60">
        <f>IF(G60&lt;&gt;FALSE,VLOOKUP(H60,internet_municipalities!$B$2:$W$226,22,FALSE),"NO INTERNET")</f>
        <v>70775</v>
      </c>
      <c r="N60" s="16" t="str">
        <f t="shared" si="3"/>
        <v>Lost</v>
      </c>
    </row>
    <row r="61" spans="1:14" x14ac:dyDescent="0.2">
      <c r="A61">
        <v>10069</v>
      </c>
      <c r="B61" t="b">
        <v>0</v>
      </c>
      <c r="C61" t="s">
        <v>520</v>
      </c>
      <c r="D61" s="1">
        <v>2745</v>
      </c>
      <c r="E61" s="4">
        <v>0.09</v>
      </c>
      <c r="F61" t="str">
        <f t="shared" si="1"/>
        <v>Lost</v>
      </c>
      <c r="G61" t="b">
        <f>VLOOKUP(head_of_council_races!A61,all_municipalities!$A$2:$M$445,9,FALSE)</f>
        <v>1</v>
      </c>
      <c r="H61" t="str">
        <f>VLOOKUP(head_of_council_races!A61,all_municipalities!$A$2:$M$445,2,FALSE)</f>
        <v>Barrie, City of</v>
      </c>
      <c r="I61" t="b">
        <f>VLOOKUP(A61,all_municipalities!$A$2:$M$445,13, FALSE)</f>
        <v>1</v>
      </c>
      <c r="J61" t="str">
        <f t="shared" si="2"/>
        <v>NONE</v>
      </c>
      <c r="K61">
        <v>1</v>
      </c>
      <c r="L61">
        <v>10069</v>
      </c>
      <c r="M61">
        <f>IF(G61&lt;&gt;FALSE,VLOOKUP(H61,internet_municipalities!$B$2:$W$226,22,FALSE),"NO INTERNET")</f>
        <v>70775</v>
      </c>
      <c r="N61" s="16" t="str">
        <f t="shared" si="3"/>
        <v>Lost</v>
      </c>
    </row>
    <row r="62" spans="1:14" x14ac:dyDescent="0.2">
      <c r="A62">
        <v>10069</v>
      </c>
      <c r="B62" t="b">
        <v>0</v>
      </c>
      <c r="C62" t="s">
        <v>521</v>
      </c>
      <c r="D62" s="1">
        <v>1700</v>
      </c>
      <c r="E62" s="4">
        <v>0.05</v>
      </c>
      <c r="F62" t="str">
        <f t="shared" si="1"/>
        <v>Lost</v>
      </c>
      <c r="G62" t="b">
        <f>VLOOKUP(head_of_council_races!A62,all_municipalities!$A$2:$M$445,9,FALSE)</f>
        <v>1</v>
      </c>
      <c r="H62" t="str">
        <f>VLOOKUP(head_of_council_races!A62,all_municipalities!$A$2:$M$445,2,FALSE)</f>
        <v>Barrie, City of</v>
      </c>
      <c r="I62" t="b">
        <f>VLOOKUP(A62,all_municipalities!$A$2:$M$445,13, FALSE)</f>
        <v>1</v>
      </c>
      <c r="J62" t="str">
        <f t="shared" si="2"/>
        <v>NONE</v>
      </c>
      <c r="K62">
        <v>1</v>
      </c>
      <c r="L62">
        <v>10069</v>
      </c>
      <c r="M62">
        <f>IF(G62&lt;&gt;FALSE,VLOOKUP(H62,internet_municipalities!$B$2:$W$226,22,FALSE),"NO INTERNET")</f>
        <v>70775</v>
      </c>
      <c r="N62" s="16" t="str">
        <f t="shared" si="3"/>
        <v>Lost</v>
      </c>
    </row>
    <row r="63" spans="1:14" x14ac:dyDescent="0.2">
      <c r="A63">
        <v>10069</v>
      </c>
      <c r="B63" t="b">
        <v>0</v>
      </c>
      <c r="C63" t="s">
        <v>517</v>
      </c>
      <c r="D63">
        <v>449</v>
      </c>
      <c r="E63" s="4">
        <v>0.01</v>
      </c>
      <c r="F63" t="str">
        <f t="shared" si="1"/>
        <v>Lost</v>
      </c>
      <c r="G63" t="b">
        <f>VLOOKUP(head_of_council_races!A63,all_municipalities!$A$2:$M$445,9,FALSE)</f>
        <v>1</v>
      </c>
      <c r="H63" t="str">
        <f>VLOOKUP(head_of_council_races!A63,all_municipalities!$A$2:$M$445,2,FALSE)</f>
        <v>Barrie, City of</v>
      </c>
      <c r="I63" t="b">
        <f>VLOOKUP(A63,all_municipalities!$A$2:$M$445,13, FALSE)</f>
        <v>1</v>
      </c>
      <c r="J63" t="str">
        <f t="shared" si="2"/>
        <v>NONE</v>
      </c>
      <c r="K63">
        <v>1</v>
      </c>
      <c r="L63">
        <v>10069</v>
      </c>
      <c r="M63">
        <f>IF(G63&lt;&gt;FALSE,VLOOKUP(H63,internet_municipalities!$B$2:$W$226,22,FALSE),"NO INTERNET")</f>
        <v>70775</v>
      </c>
      <c r="N63" s="16" t="str">
        <f t="shared" si="3"/>
        <v>Lost</v>
      </c>
    </row>
    <row r="64" spans="1:14" x14ac:dyDescent="0.2">
      <c r="A64">
        <v>10069</v>
      </c>
      <c r="B64" t="b">
        <v>0</v>
      </c>
      <c r="C64" t="s">
        <v>518</v>
      </c>
      <c r="D64">
        <v>315</v>
      </c>
      <c r="E64" s="4">
        <v>0.01</v>
      </c>
      <c r="F64" t="str">
        <f t="shared" si="1"/>
        <v>Lost</v>
      </c>
      <c r="G64" t="b">
        <f>VLOOKUP(head_of_council_races!A64,all_municipalities!$A$2:$M$445,9,FALSE)</f>
        <v>1</v>
      </c>
      <c r="H64" t="str">
        <f>VLOOKUP(head_of_council_races!A64,all_municipalities!$A$2:$M$445,2,FALSE)</f>
        <v>Barrie, City of</v>
      </c>
      <c r="I64" t="b">
        <f>VLOOKUP(A64,all_municipalities!$A$2:$M$445,13, FALSE)</f>
        <v>1</v>
      </c>
      <c r="J64" t="str">
        <f t="shared" si="2"/>
        <v>NONE</v>
      </c>
      <c r="K64">
        <v>1</v>
      </c>
      <c r="L64">
        <v>10069</v>
      </c>
      <c r="M64">
        <f>IF(G64&lt;&gt;FALSE,VLOOKUP(H64,internet_municipalities!$B$2:$W$226,22,FALSE),"NO INTERNET")</f>
        <v>70775</v>
      </c>
      <c r="N64" s="16" t="str">
        <f t="shared" si="3"/>
        <v>Lost</v>
      </c>
    </row>
    <row r="65" spans="1:14" x14ac:dyDescent="0.2">
      <c r="A65">
        <v>10069</v>
      </c>
      <c r="B65" t="b">
        <v>0</v>
      </c>
      <c r="C65" t="s">
        <v>519</v>
      </c>
      <c r="D65">
        <v>134</v>
      </c>
      <c r="E65" s="4">
        <v>0</v>
      </c>
      <c r="F65" t="str">
        <f t="shared" si="1"/>
        <v>Lost</v>
      </c>
      <c r="G65" t="b">
        <f>VLOOKUP(head_of_council_races!A65,all_municipalities!$A$2:$M$445,9,FALSE)</f>
        <v>1</v>
      </c>
      <c r="H65" t="str">
        <f>VLOOKUP(head_of_council_races!A65,all_municipalities!$A$2:$M$445,2,FALSE)</f>
        <v>Barrie, City of</v>
      </c>
      <c r="I65" t="b">
        <f>VLOOKUP(A65,all_municipalities!$A$2:$M$445,13, FALSE)</f>
        <v>1</v>
      </c>
      <c r="J65" t="str">
        <f t="shared" si="2"/>
        <v>NONE</v>
      </c>
      <c r="K65">
        <v>1</v>
      </c>
      <c r="L65">
        <v>10069</v>
      </c>
      <c r="M65">
        <f>IF(G65&lt;&gt;FALSE,VLOOKUP(H65,internet_municipalities!$B$2:$W$226,22,FALSE),"NO INTERNET")</f>
        <v>70775</v>
      </c>
      <c r="N65" s="16" t="str">
        <f t="shared" si="3"/>
        <v>Lost</v>
      </c>
    </row>
    <row r="66" spans="1:14" x14ac:dyDescent="0.2">
      <c r="A66">
        <v>10718</v>
      </c>
      <c r="B66" t="b">
        <v>1</v>
      </c>
      <c r="C66" t="s">
        <v>523</v>
      </c>
      <c r="D66">
        <v>864</v>
      </c>
      <c r="E66" s="4">
        <v>0.62</v>
      </c>
      <c r="F66">
        <f t="shared" si="1"/>
        <v>335</v>
      </c>
      <c r="G66" t="b">
        <f>VLOOKUP(head_of_council_races!A66,all_municipalities!$A$2:$M$445,9,FALSE)</f>
        <v>0</v>
      </c>
      <c r="H66" t="str">
        <f>VLOOKUP(head_of_council_races!A66,all_municipalities!$A$2:$M$445,2,FALSE)</f>
        <v>Bayham, Municipality of</v>
      </c>
      <c r="I66" t="b">
        <f>VLOOKUP(A66,all_municipalities!$A$2:$M$445,13, FALSE)</f>
        <v>0</v>
      </c>
      <c r="J66" t="str">
        <f t="shared" si="2"/>
        <v>NONE</v>
      </c>
      <c r="K66">
        <v>0</v>
      </c>
      <c r="L66">
        <v>10718</v>
      </c>
      <c r="M66" t="str">
        <f>IF(G66&lt;&gt;FALSE,VLOOKUP(H66,internet_municipalities!$B$2:$W$226,22,FALSE),"NO INTERNET")</f>
        <v>NO INTERNET</v>
      </c>
      <c r="N66" s="16" t="str">
        <f t="shared" si="3"/>
        <v>NO INTERNET</v>
      </c>
    </row>
    <row r="67" spans="1:14" x14ac:dyDescent="0.2">
      <c r="A67">
        <v>10718</v>
      </c>
      <c r="B67" t="b">
        <v>0</v>
      </c>
      <c r="C67" t="s">
        <v>524</v>
      </c>
      <c r="D67">
        <v>529</v>
      </c>
      <c r="E67" s="4">
        <v>0.38</v>
      </c>
      <c r="F67" t="str">
        <f t="shared" ref="F67:F130" si="4">IF(AND(B67=TRUE), IF(D67="Acclaimed", "Acclaimed", D67-D68),"Lost")</f>
        <v>Lost</v>
      </c>
      <c r="G67" t="b">
        <f>VLOOKUP(head_of_council_races!A67,all_municipalities!$A$2:$M$445,9,FALSE)</f>
        <v>0</v>
      </c>
      <c r="H67" t="str">
        <f>VLOOKUP(head_of_council_races!A67,all_municipalities!$A$2:$M$445,2,FALSE)</f>
        <v>Bayham, Municipality of</v>
      </c>
      <c r="I67" t="b">
        <f>VLOOKUP(A67,all_municipalities!$A$2:$M$445,13, FALSE)</f>
        <v>0</v>
      </c>
      <c r="J67" t="str">
        <f t="shared" ref="J67:J130" si="5">IF(I67=TRUE,IF(F67&lt;=10,"HIGH",IF(F67&lt;=100,"MID",IF(F67&lt;=1000,"LOW","NONE"))),"NONE")</f>
        <v>NONE</v>
      </c>
      <c r="K67">
        <v>0</v>
      </c>
      <c r="L67">
        <v>10718</v>
      </c>
      <c r="M67" t="str">
        <f>IF(G67&lt;&gt;FALSE,VLOOKUP(H67,internet_municipalities!$B$2:$W$226,22,FALSE),"NO INTERNET")</f>
        <v>NO INTERNET</v>
      </c>
      <c r="N67" s="16" t="str">
        <f t="shared" si="3"/>
        <v>NO INTERNET</v>
      </c>
    </row>
    <row r="68" spans="1:14" x14ac:dyDescent="0.2">
      <c r="A68">
        <v>10144</v>
      </c>
      <c r="B68" t="b">
        <v>1</v>
      </c>
      <c r="C68" t="s">
        <v>525</v>
      </c>
      <c r="D68" t="s">
        <v>461</v>
      </c>
      <c r="E68" t="s">
        <v>461</v>
      </c>
      <c r="F68" t="str">
        <f t="shared" si="4"/>
        <v>Acclaimed</v>
      </c>
      <c r="G68" t="b">
        <f>VLOOKUP(head_of_council_races!A68,all_municipalities!$A$2:$M$445,9,FALSE)</f>
        <v>0</v>
      </c>
      <c r="H68" t="str">
        <f>VLOOKUP(head_of_council_races!A68,all_municipalities!$A$2:$M$445,2,FALSE)</f>
        <v>Beckwith, Township of</v>
      </c>
      <c r="I68" t="b">
        <f>VLOOKUP(A68,all_municipalities!$A$2:$M$445,13, FALSE)</f>
        <v>0</v>
      </c>
      <c r="J68" t="str">
        <f t="shared" si="5"/>
        <v>NONE</v>
      </c>
      <c r="K68">
        <v>0</v>
      </c>
      <c r="L68">
        <v>10144</v>
      </c>
      <c r="M68" t="str">
        <f>IF(G68&lt;&gt;FALSE,VLOOKUP(H68,internet_municipalities!$B$2:$W$226,22,FALSE),"NO INTERNET")</f>
        <v>NO INTERNET</v>
      </c>
      <c r="N68" s="16" t="str">
        <f t="shared" si="3"/>
        <v>NO INTERNET</v>
      </c>
    </row>
    <row r="69" spans="1:14" x14ac:dyDescent="0.2">
      <c r="A69">
        <v>10083</v>
      </c>
      <c r="B69" t="b">
        <v>1</v>
      </c>
      <c r="C69" t="s">
        <v>526</v>
      </c>
      <c r="D69" s="1">
        <v>9194</v>
      </c>
      <c r="E69" s="4">
        <v>0.59</v>
      </c>
      <c r="F69">
        <f t="shared" si="4"/>
        <v>3540</v>
      </c>
      <c r="G69" t="b">
        <f>VLOOKUP(head_of_council_races!A69,all_municipalities!$A$2:$M$445,9,FALSE)</f>
        <v>1</v>
      </c>
      <c r="H69" t="str">
        <f>VLOOKUP(head_of_council_races!A69,all_municipalities!$A$2:$M$445,2,FALSE)</f>
        <v>Belleville, City of</v>
      </c>
      <c r="I69" t="b">
        <f>VLOOKUP(A69,all_municipalities!$A$2:$M$445,13, FALSE)</f>
        <v>1</v>
      </c>
      <c r="J69" t="str">
        <f t="shared" si="5"/>
        <v>NONE</v>
      </c>
      <c r="K69">
        <v>0</v>
      </c>
      <c r="L69">
        <v>10083</v>
      </c>
      <c r="M69">
        <f>IF(G69&lt;&gt;FALSE,VLOOKUP(H69,internet_municipalities!$B$2:$W$226,22,FALSE),"NO INTERNET")</f>
        <v>23934</v>
      </c>
      <c r="N69" s="16">
        <f t="shared" ref="N69:N132" si="6">IF(G69=TRUE,IF(F69&lt;&gt;"Acclaimed",IF(F69&lt;&gt;"Lost",F69/M69,"Lost"),"Acclaimed"),"NO INTERNET")</f>
        <v>0.14790674354474806</v>
      </c>
    </row>
    <row r="70" spans="1:14" x14ac:dyDescent="0.2">
      <c r="A70">
        <v>10083</v>
      </c>
      <c r="B70" t="b">
        <v>0</v>
      </c>
      <c r="C70" t="s">
        <v>527</v>
      </c>
      <c r="D70" s="1">
        <v>5654</v>
      </c>
      <c r="E70" s="4">
        <v>0.36</v>
      </c>
      <c r="F70" t="str">
        <f t="shared" si="4"/>
        <v>Lost</v>
      </c>
      <c r="G70" t="b">
        <f>VLOOKUP(head_of_council_races!A70,all_municipalities!$A$2:$M$445,9,FALSE)</f>
        <v>1</v>
      </c>
      <c r="H70" t="str">
        <f>VLOOKUP(head_of_council_races!A70,all_municipalities!$A$2:$M$445,2,FALSE)</f>
        <v>Belleville, City of</v>
      </c>
      <c r="I70" t="b">
        <f>VLOOKUP(A70,all_municipalities!$A$2:$M$445,13, FALSE)</f>
        <v>1</v>
      </c>
      <c r="J70" t="str">
        <f t="shared" si="5"/>
        <v>NONE</v>
      </c>
      <c r="K70">
        <v>0</v>
      </c>
      <c r="L70">
        <v>10083</v>
      </c>
      <c r="M70">
        <f>IF(G70&lt;&gt;FALSE,VLOOKUP(H70,internet_municipalities!$B$2:$W$226,22,FALSE),"NO INTERNET")</f>
        <v>23934</v>
      </c>
      <c r="N70" s="16" t="str">
        <f t="shared" si="6"/>
        <v>Lost</v>
      </c>
    </row>
    <row r="71" spans="1:14" x14ac:dyDescent="0.2">
      <c r="A71">
        <v>10083</v>
      </c>
      <c r="B71" t="b">
        <v>0</v>
      </c>
      <c r="C71" t="s">
        <v>528</v>
      </c>
      <c r="D71">
        <v>666</v>
      </c>
      <c r="E71" s="4">
        <v>0.04</v>
      </c>
      <c r="F71" t="str">
        <f t="shared" si="4"/>
        <v>Lost</v>
      </c>
      <c r="G71" t="b">
        <f>VLOOKUP(head_of_council_races!A71,all_municipalities!$A$2:$M$445,9,FALSE)</f>
        <v>1</v>
      </c>
      <c r="H71" t="str">
        <f>VLOOKUP(head_of_council_races!A71,all_municipalities!$A$2:$M$445,2,FALSE)</f>
        <v>Belleville, City of</v>
      </c>
      <c r="I71" t="b">
        <f>VLOOKUP(A71,all_municipalities!$A$2:$M$445,13, FALSE)</f>
        <v>1</v>
      </c>
      <c r="J71" t="str">
        <f t="shared" si="5"/>
        <v>NONE</v>
      </c>
      <c r="K71">
        <v>0</v>
      </c>
      <c r="L71">
        <v>10083</v>
      </c>
      <c r="M71">
        <f>IF(G71&lt;&gt;FALSE,VLOOKUP(H71,internet_municipalities!$B$2:$W$226,22,FALSE),"NO INTERNET")</f>
        <v>23934</v>
      </c>
      <c r="N71" s="16" t="str">
        <f t="shared" si="6"/>
        <v>Lost</v>
      </c>
    </row>
    <row r="72" spans="1:14" x14ac:dyDescent="0.2">
      <c r="A72">
        <v>10345</v>
      </c>
      <c r="B72" t="b">
        <v>1</v>
      </c>
      <c r="C72" t="s">
        <v>529</v>
      </c>
      <c r="D72" t="s">
        <v>461</v>
      </c>
      <c r="E72" t="s">
        <v>461</v>
      </c>
      <c r="F72" t="str">
        <f t="shared" si="4"/>
        <v>Acclaimed</v>
      </c>
      <c r="G72" t="b">
        <f>VLOOKUP(head_of_council_races!A72,all_municipalities!$A$2:$M$445,9,FALSE)</f>
        <v>0</v>
      </c>
      <c r="H72" t="str">
        <f>VLOOKUP(head_of_council_races!A72,all_municipalities!$A$2:$M$445,2,FALSE)</f>
        <v>Billings, Township of</v>
      </c>
      <c r="I72" t="b">
        <f>VLOOKUP(A72,all_municipalities!$A$2:$M$445,13, FALSE)</f>
        <v>0</v>
      </c>
      <c r="J72" t="str">
        <f t="shared" si="5"/>
        <v>NONE</v>
      </c>
      <c r="K72">
        <v>0</v>
      </c>
      <c r="L72">
        <v>10345</v>
      </c>
      <c r="M72" t="str">
        <f>IF(G72&lt;&gt;FALSE,VLOOKUP(H72,internet_municipalities!$B$2:$W$226,22,FALSE),"NO INTERNET")</f>
        <v>NO INTERNET</v>
      </c>
      <c r="N72" s="16" t="str">
        <f t="shared" si="6"/>
        <v>NO INTERNET</v>
      </c>
    </row>
    <row r="73" spans="1:14" x14ac:dyDescent="0.2">
      <c r="A73">
        <v>10436</v>
      </c>
      <c r="B73" t="b">
        <v>1</v>
      </c>
      <c r="C73" t="s">
        <v>530</v>
      </c>
      <c r="D73" t="s">
        <v>461</v>
      </c>
      <c r="E73" t="s">
        <v>461</v>
      </c>
      <c r="F73" t="str">
        <f t="shared" si="4"/>
        <v>Acclaimed</v>
      </c>
      <c r="G73" t="b">
        <f>VLOOKUP(head_of_council_races!A73,all_municipalities!$A$2:$M$445,9,FALSE)</f>
        <v>1</v>
      </c>
      <c r="H73" t="str">
        <f>VLOOKUP(head_of_council_races!A73,all_municipalities!$A$2:$M$445,2,FALSE)</f>
        <v>Black River-Matheson, Township of</v>
      </c>
      <c r="I73" t="b">
        <f>VLOOKUP(A73,all_municipalities!$A$2:$M$445,13, FALSE)</f>
        <v>1</v>
      </c>
      <c r="J73" t="str">
        <f t="shared" si="5"/>
        <v>NONE</v>
      </c>
      <c r="K73">
        <v>0</v>
      </c>
      <c r="L73">
        <v>10436</v>
      </c>
      <c r="M73">
        <f>IF(G73&lt;&gt;FALSE,VLOOKUP(H73,internet_municipalities!$B$2:$W$226,22,FALSE),"NO INTERNET")</f>
        <v>2450</v>
      </c>
      <c r="N73" s="16" t="str">
        <f t="shared" si="6"/>
        <v>Acclaimed</v>
      </c>
    </row>
    <row r="74" spans="1:14" x14ac:dyDescent="0.2">
      <c r="A74">
        <v>10208</v>
      </c>
      <c r="B74" t="b">
        <v>1</v>
      </c>
      <c r="C74" t="s">
        <v>531</v>
      </c>
      <c r="D74" t="s">
        <v>461</v>
      </c>
      <c r="E74" t="s">
        <v>461</v>
      </c>
      <c r="F74" t="str">
        <f t="shared" si="4"/>
        <v>Acclaimed</v>
      </c>
      <c r="G74" t="b">
        <f>VLOOKUP(head_of_council_races!A74,all_municipalities!$A$2:$M$445,9,FALSE)</f>
        <v>0</v>
      </c>
      <c r="H74" t="str">
        <f>VLOOKUP(head_of_council_races!A74,all_municipalities!$A$2:$M$445,2,FALSE)</f>
        <v>Blandford-Blenheim, Township of</v>
      </c>
      <c r="I74" t="b">
        <f>VLOOKUP(A74,all_municipalities!$A$2:$M$445,13, FALSE)</f>
        <v>0</v>
      </c>
      <c r="J74" t="str">
        <f t="shared" si="5"/>
        <v>NONE</v>
      </c>
      <c r="K74">
        <v>0</v>
      </c>
      <c r="L74">
        <v>10208</v>
      </c>
      <c r="M74" t="str">
        <f>IF(G74&lt;&gt;FALSE,VLOOKUP(H74,internet_municipalities!$B$2:$W$226,22,FALSE),"NO INTERNET")</f>
        <v>NO INTERNET</v>
      </c>
      <c r="N74" s="16" t="str">
        <f t="shared" si="6"/>
        <v>NO INTERNET</v>
      </c>
    </row>
    <row r="75" spans="1:14" x14ac:dyDescent="0.2">
      <c r="A75">
        <v>10090</v>
      </c>
      <c r="B75" t="b">
        <v>1</v>
      </c>
      <c r="C75" t="s">
        <v>532</v>
      </c>
      <c r="D75" t="s">
        <v>461</v>
      </c>
      <c r="E75" t="s">
        <v>461</v>
      </c>
      <c r="F75" t="str">
        <f t="shared" si="4"/>
        <v>Acclaimed</v>
      </c>
      <c r="G75" t="b">
        <f>VLOOKUP(head_of_council_races!A75,all_municipalities!$A$2:$M$445,9,FALSE)</f>
        <v>1</v>
      </c>
      <c r="H75" t="str">
        <f>VLOOKUP(head_of_council_races!A75,all_municipalities!$A$2:$M$445,2,FALSE)</f>
        <v>Blind River, Town of</v>
      </c>
      <c r="I75" t="b">
        <f>VLOOKUP(A75,all_municipalities!$A$2:$M$445,13, FALSE)</f>
        <v>1</v>
      </c>
      <c r="J75" t="str">
        <f t="shared" si="5"/>
        <v>NONE</v>
      </c>
      <c r="K75">
        <v>0</v>
      </c>
      <c r="L75">
        <v>10090</v>
      </c>
      <c r="M75" t="e">
        <f>IF(G75&lt;&gt;FALSE,VLOOKUP(H75,internet_municipalities!$B$2:$W$226,22,FALSE),"NO INTERNET")</f>
        <v>#VALUE!</v>
      </c>
      <c r="N75" s="16" t="str">
        <f t="shared" si="6"/>
        <v>Acclaimed</v>
      </c>
    </row>
    <row r="76" spans="1:14" x14ac:dyDescent="0.2">
      <c r="A76">
        <v>19415</v>
      </c>
      <c r="B76" t="b">
        <v>1</v>
      </c>
      <c r="C76" t="s">
        <v>533</v>
      </c>
      <c r="D76" t="s">
        <v>461</v>
      </c>
      <c r="E76" t="s">
        <v>461</v>
      </c>
      <c r="F76" t="str">
        <f t="shared" si="4"/>
        <v>Acclaimed</v>
      </c>
      <c r="G76" t="b">
        <f>VLOOKUP(head_of_council_races!A76,all_municipalities!$A$2:$M$445,9,FALSE)</f>
        <v>1</v>
      </c>
      <c r="H76" t="str">
        <f>VLOOKUP(head_of_council_races!A76,all_municipalities!$A$2:$M$445,2,FALSE)</f>
        <v>Bluewater, Municipality of</v>
      </c>
      <c r="I76" t="b">
        <f>VLOOKUP(A76,all_municipalities!$A$2:$M$445,13, FALSE)</f>
        <v>1</v>
      </c>
      <c r="J76" t="str">
        <f t="shared" si="5"/>
        <v>NONE</v>
      </c>
      <c r="K76">
        <v>0</v>
      </c>
      <c r="L76">
        <v>19415</v>
      </c>
      <c r="M76">
        <f>IF(G76&lt;&gt;FALSE,VLOOKUP(H76,internet_municipalities!$B$2:$W$226,22,FALSE),"NO INTERNET")</f>
        <v>6295</v>
      </c>
      <c r="N76" s="16" t="str">
        <f t="shared" si="6"/>
        <v>Acclaimed</v>
      </c>
    </row>
    <row r="77" spans="1:14" x14ac:dyDescent="0.2">
      <c r="A77">
        <v>10097</v>
      </c>
      <c r="B77" t="b">
        <v>1</v>
      </c>
      <c r="C77" t="s">
        <v>534</v>
      </c>
      <c r="D77">
        <v>576</v>
      </c>
      <c r="E77" s="4">
        <v>0.57999999999999996</v>
      </c>
      <c r="F77">
        <f t="shared" si="4"/>
        <v>310</v>
      </c>
      <c r="G77" t="b">
        <f>VLOOKUP(head_of_council_races!A77,all_municipalities!$A$2:$M$445,9,FALSE)</f>
        <v>0</v>
      </c>
      <c r="H77" t="str">
        <f>VLOOKUP(head_of_council_races!A77,all_municipalities!$A$2:$M$445,2,FALSE)</f>
        <v>Bonfield, Township of</v>
      </c>
      <c r="I77" t="b">
        <f>VLOOKUP(A77,all_municipalities!$A$2:$M$445,13, FALSE)</f>
        <v>0</v>
      </c>
      <c r="J77" t="str">
        <f t="shared" si="5"/>
        <v>NONE</v>
      </c>
      <c r="K77">
        <v>0</v>
      </c>
      <c r="L77">
        <v>10097</v>
      </c>
      <c r="M77" t="str">
        <f>IF(G77&lt;&gt;FALSE,VLOOKUP(H77,internet_municipalities!$B$2:$W$226,22,FALSE),"NO INTERNET")</f>
        <v>NO INTERNET</v>
      </c>
      <c r="N77" s="16" t="str">
        <f t="shared" si="6"/>
        <v>NO INTERNET</v>
      </c>
    </row>
    <row r="78" spans="1:14" x14ac:dyDescent="0.2">
      <c r="A78">
        <v>10097</v>
      </c>
      <c r="B78" t="b">
        <v>0</v>
      </c>
      <c r="C78" t="s">
        <v>535</v>
      </c>
      <c r="D78">
        <v>266</v>
      </c>
      <c r="E78" s="4">
        <v>0.27</v>
      </c>
      <c r="F78" t="str">
        <f t="shared" si="4"/>
        <v>Lost</v>
      </c>
      <c r="G78" t="b">
        <f>VLOOKUP(head_of_council_races!A78,all_municipalities!$A$2:$M$445,9,FALSE)</f>
        <v>0</v>
      </c>
      <c r="H78" t="str">
        <f>VLOOKUP(head_of_council_races!A78,all_municipalities!$A$2:$M$445,2,FALSE)</f>
        <v>Bonfield, Township of</v>
      </c>
      <c r="I78" t="b">
        <f>VLOOKUP(A78,all_municipalities!$A$2:$M$445,13, FALSE)</f>
        <v>0</v>
      </c>
      <c r="J78" t="str">
        <f t="shared" si="5"/>
        <v>NONE</v>
      </c>
      <c r="K78">
        <v>0</v>
      </c>
      <c r="L78">
        <v>10097</v>
      </c>
      <c r="M78" t="str">
        <f>IF(G78&lt;&gt;FALSE,VLOOKUP(H78,internet_municipalities!$B$2:$W$226,22,FALSE),"NO INTERNET")</f>
        <v>NO INTERNET</v>
      </c>
      <c r="N78" s="16" t="str">
        <f t="shared" si="6"/>
        <v>NO INTERNET</v>
      </c>
    </row>
    <row r="79" spans="1:14" x14ac:dyDescent="0.2">
      <c r="A79">
        <v>10097</v>
      </c>
      <c r="B79" t="b">
        <v>0</v>
      </c>
      <c r="C79" t="s">
        <v>536</v>
      </c>
      <c r="D79">
        <v>144</v>
      </c>
      <c r="E79" s="4">
        <v>0.15</v>
      </c>
      <c r="F79" t="str">
        <f t="shared" si="4"/>
        <v>Lost</v>
      </c>
      <c r="G79" t="b">
        <f>VLOOKUP(head_of_council_races!A79,all_municipalities!$A$2:$M$445,9,FALSE)</f>
        <v>0</v>
      </c>
      <c r="H79" t="str">
        <f>VLOOKUP(head_of_council_races!A79,all_municipalities!$A$2:$M$445,2,FALSE)</f>
        <v>Bonfield, Township of</v>
      </c>
      <c r="I79" t="b">
        <f>VLOOKUP(A79,all_municipalities!$A$2:$M$445,13, FALSE)</f>
        <v>0</v>
      </c>
      <c r="J79" t="str">
        <f t="shared" si="5"/>
        <v>NONE</v>
      </c>
      <c r="K79">
        <v>0</v>
      </c>
      <c r="L79">
        <v>10097</v>
      </c>
      <c r="M79" t="str">
        <f>IF(G79&lt;&gt;FALSE,VLOOKUP(H79,internet_municipalities!$B$2:$W$226,22,FALSE),"NO INTERNET")</f>
        <v>NO INTERNET</v>
      </c>
      <c r="N79" s="16" t="str">
        <f t="shared" si="6"/>
        <v>NO INTERNET</v>
      </c>
    </row>
    <row r="80" spans="1:14" x14ac:dyDescent="0.2">
      <c r="A80">
        <v>19416</v>
      </c>
      <c r="B80" t="b">
        <v>1</v>
      </c>
      <c r="C80" t="s">
        <v>537</v>
      </c>
      <c r="D80">
        <v>778</v>
      </c>
      <c r="E80" s="4">
        <v>0.36</v>
      </c>
      <c r="F80">
        <f t="shared" si="4"/>
        <v>85</v>
      </c>
      <c r="G80" t="b">
        <f>VLOOKUP(head_of_council_races!A80,all_municipalities!$A$2:$M$445,9,FALSE)</f>
        <v>0</v>
      </c>
      <c r="H80" t="str">
        <f>VLOOKUP(head_of_council_races!A80,all_municipalities!$A$2:$M$445,2,FALSE)</f>
        <v>Bonnechere Valley, Township of</v>
      </c>
      <c r="I80" t="b">
        <f>VLOOKUP(A80,all_municipalities!$A$2:$M$445,13, FALSE)</f>
        <v>0</v>
      </c>
      <c r="J80" t="str">
        <f t="shared" si="5"/>
        <v>NONE</v>
      </c>
      <c r="K80">
        <v>0</v>
      </c>
      <c r="L80">
        <v>19416</v>
      </c>
      <c r="M80" t="str">
        <f>IF(G80&lt;&gt;FALSE,VLOOKUP(H80,internet_municipalities!$B$2:$W$226,22,FALSE),"NO INTERNET")</f>
        <v>NO INTERNET</v>
      </c>
      <c r="N80" s="16" t="str">
        <f t="shared" si="6"/>
        <v>NO INTERNET</v>
      </c>
    </row>
    <row r="81" spans="1:14" x14ac:dyDescent="0.2">
      <c r="A81">
        <v>19416</v>
      </c>
      <c r="B81" t="b">
        <v>0</v>
      </c>
      <c r="C81" t="s">
        <v>539</v>
      </c>
      <c r="D81">
        <v>693</v>
      </c>
      <c r="E81" s="4">
        <v>0.32</v>
      </c>
      <c r="F81" t="str">
        <f t="shared" si="4"/>
        <v>Lost</v>
      </c>
      <c r="G81" t="b">
        <f>VLOOKUP(head_of_council_races!A81,all_municipalities!$A$2:$M$445,9,FALSE)</f>
        <v>0</v>
      </c>
      <c r="H81" t="str">
        <f>VLOOKUP(head_of_council_races!A81,all_municipalities!$A$2:$M$445,2,FALSE)</f>
        <v>Bonnechere Valley, Township of</v>
      </c>
      <c r="I81" t="b">
        <f>VLOOKUP(A81,all_municipalities!$A$2:$M$445,13, FALSE)</f>
        <v>0</v>
      </c>
      <c r="J81" t="str">
        <f t="shared" si="5"/>
        <v>NONE</v>
      </c>
      <c r="K81">
        <v>0</v>
      </c>
      <c r="L81">
        <v>19416</v>
      </c>
      <c r="M81" t="str">
        <f>IF(G81&lt;&gt;FALSE,VLOOKUP(H81,internet_municipalities!$B$2:$W$226,22,FALSE),"NO INTERNET")</f>
        <v>NO INTERNET</v>
      </c>
      <c r="N81" s="16" t="str">
        <f t="shared" si="6"/>
        <v>NO INTERNET</v>
      </c>
    </row>
    <row r="82" spans="1:14" x14ac:dyDescent="0.2">
      <c r="A82">
        <v>19416</v>
      </c>
      <c r="B82" t="b">
        <v>0</v>
      </c>
      <c r="C82" t="s">
        <v>540</v>
      </c>
      <c r="D82">
        <v>552</v>
      </c>
      <c r="E82" s="4">
        <v>0.26</v>
      </c>
      <c r="F82" t="str">
        <f t="shared" si="4"/>
        <v>Lost</v>
      </c>
      <c r="G82" t="b">
        <f>VLOOKUP(head_of_council_races!A82,all_municipalities!$A$2:$M$445,9,FALSE)</f>
        <v>0</v>
      </c>
      <c r="H82" t="str">
        <f>VLOOKUP(head_of_council_races!A82,all_municipalities!$A$2:$M$445,2,FALSE)</f>
        <v>Bonnechere Valley, Township of</v>
      </c>
      <c r="I82" t="b">
        <f>VLOOKUP(A82,all_municipalities!$A$2:$M$445,13, FALSE)</f>
        <v>0</v>
      </c>
      <c r="J82" t="str">
        <f t="shared" si="5"/>
        <v>NONE</v>
      </c>
      <c r="K82">
        <v>0</v>
      </c>
      <c r="L82">
        <v>19416</v>
      </c>
      <c r="M82" t="str">
        <f>IF(G82&lt;&gt;FALSE,VLOOKUP(H82,internet_municipalities!$B$2:$W$226,22,FALSE),"NO INTERNET")</f>
        <v>NO INTERNET</v>
      </c>
      <c r="N82" s="16" t="str">
        <f t="shared" si="6"/>
        <v>NO INTERNET</v>
      </c>
    </row>
    <row r="83" spans="1:14" x14ac:dyDescent="0.2">
      <c r="A83">
        <v>19416</v>
      </c>
      <c r="B83" t="b">
        <v>0</v>
      </c>
      <c r="C83" t="s">
        <v>538</v>
      </c>
      <c r="D83">
        <v>134</v>
      </c>
      <c r="E83" s="4">
        <v>0.06</v>
      </c>
      <c r="F83" t="str">
        <f t="shared" si="4"/>
        <v>Lost</v>
      </c>
      <c r="G83" t="b">
        <f>VLOOKUP(head_of_council_races!A83,all_municipalities!$A$2:$M$445,9,FALSE)</f>
        <v>0</v>
      </c>
      <c r="H83" t="str">
        <f>VLOOKUP(head_of_council_races!A83,all_municipalities!$A$2:$M$445,2,FALSE)</f>
        <v>Bonnechere Valley, Township of</v>
      </c>
      <c r="I83" t="b">
        <f>VLOOKUP(A83,all_municipalities!$A$2:$M$445,13, FALSE)</f>
        <v>0</v>
      </c>
      <c r="J83" t="str">
        <f t="shared" si="5"/>
        <v>NONE</v>
      </c>
      <c r="K83">
        <v>0</v>
      </c>
      <c r="L83">
        <v>19416</v>
      </c>
      <c r="M83" t="str">
        <f>IF(G83&lt;&gt;FALSE,VLOOKUP(H83,internet_municipalities!$B$2:$W$226,22,FALSE),"NO INTERNET")</f>
        <v>NO INTERNET</v>
      </c>
      <c r="N83" s="16" t="str">
        <f t="shared" si="6"/>
        <v>NO INTERNET</v>
      </c>
    </row>
    <row r="84" spans="1:14" x14ac:dyDescent="0.2">
      <c r="A84">
        <v>10104</v>
      </c>
      <c r="B84" t="b">
        <v>1</v>
      </c>
      <c r="C84" t="s">
        <v>541</v>
      </c>
      <c r="D84" s="1">
        <v>3140</v>
      </c>
      <c r="E84" s="4">
        <v>0.53</v>
      </c>
      <c r="F84">
        <f t="shared" si="4"/>
        <v>1544</v>
      </c>
      <c r="G84" t="b">
        <f>VLOOKUP(head_of_council_races!A84,all_municipalities!$A$2:$M$445,9,FALSE)</f>
        <v>1</v>
      </c>
      <c r="H84" t="str">
        <f>VLOOKUP(head_of_council_races!A84,all_municipalities!$A$2:$M$445,2,FALSE)</f>
        <v>Bracebridge, Town of</v>
      </c>
      <c r="I84" t="b">
        <f>VLOOKUP(A84,all_municipalities!$A$2:$M$445,13, FALSE)</f>
        <v>1</v>
      </c>
      <c r="J84" t="str">
        <f t="shared" si="5"/>
        <v>NONE</v>
      </c>
      <c r="K84">
        <v>0</v>
      </c>
      <c r="L84">
        <v>10104</v>
      </c>
      <c r="M84">
        <f>IF(G84&lt;&gt;FALSE,VLOOKUP(H84,internet_municipalities!$B$2:$W$226,22,FALSE),"NO INTERNET")</f>
        <v>10582</v>
      </c>
      <c r="N84" s="16">
        <f t="shared" si="6"/>
        <v>0.14590814590814591</v>
      </c>
    </row>
    <row r="85" spans="1:14" x14ac:dyDescent="0.2">
      <c r="A85">
        <v>10104</v>
      </c>
      <c r="B85" t="b">
        <v>0</v>
      </c>
      <c r="C85" t="s">
        <v>543</v>
      </c>
      <c r="D85" s="1">
        <v>1596</v>
      </c>
      <c r="E85" s="4">
        <v>0.27</v>
      </c>
      <c r="F85" t="str">
        <f t="shared" si="4"/>
        <v>Lost</v>
      </c>
      <c r="G85" t="b">
        <f>VLOOKUP(head_of_council_races!A85,all_municipalities!$A$2:$M$445,9,FALSE)</f>
        <v>1</v>
      </c>
      <c r="H85" t="str">
        <f>VLOOKUP(head_of_council_races!A85,all_municipalities!$A$2:$M$445,2,FALSE)</f>
        <v>Bracebridge, Town of</v>
      </c>
      <c r="I85" t="b">
        <f>VLOOKUP(A85,all_municipalities!$A$2:$M$445,13, FALSE)</f>
        <v>1</v>
      </c>
      <c r="J85" t="str">
        <f t="shared" si="5"/>
        <v>NONE</v>
      </c>
      <c r="K85">
        <v>0</v>
      </c>
      <c r="L85">
        <v>10104</v>
      </c>
      <c r="M85">
        <f>IF(G85&lt;&gt;FALSE,VLOOKUP(H85,internet_municipalities!$B$2:$W$226,22,FALSE),"NO INTERNET")</f>
        <v>10582</v>
      </c>
      <c r="N85" s="16" t="str">
        <f t="shared" si="6"/>
        <v>Lost</v>
      </c>
    </row>
    <row r="86" spans="1:14" x14ac:dyDescent="0.2">
      <c r="A86">
        <v>10104</v>
      </c>
      <c r="B86" t="b">
        <v>0</v>
      </c>
      <c r="C86" t="s">
        <v>542</v>
      </c>
      <c r="D86" s="1">
        <v>1215</v>
      </c>
      <c r="E86" s="4">
        <v>0.2</v>
      </c>
      <c r="F86" t="str">
        <f t="shared" si="4"/>
        <v>Lost</v>
      </c>
      <c r="G86" t="b">
        <f>VLOOKUP(head_of_council_races!A86,all_municipalities!$A$2:$M$445,9,FALSE)</f>
        <v>1</v>
      </c>
      <c r="H86" t="str">
        <f>VLOOKUP(head_of_council_races!A86,all_municipalities!$A$2:$M$445,2,FALSE)</f>
        <v>Bracebridge, Town of</v>
      </c>
      <c r="I86" t="b">
        <f>VLOOKUP(A86,all_municipalities!$A$2:$M$445,13, FALSE)</f>
        <v>1</v>
      </c>
      <c r="J86" t="str">
        <f t="shared" si="5"/>
        <v>NONE</v>
      </c>
      <c r="K86">
        <v>0</v>
      </c>
      <c r="L86">
        <v>10104</v>
      </c>
      <c r="M86">
        <f>IF(G86&lt;&gt;FALSE,VLOOKUP(H86,internet_municipalities!$B$2:$W$226,22,FALSE),"NO INTERNET")</f>
        <v>10582</v>
      </c>
      <c r="N86" s="16" t="str">
        <f t="shared" si="6"/>
        <v>Lost</v>
      </c>
    </row>
    <row r="87" spans="1:14" x14ac:dyDescent="0.2">
      <c r="A87">
        <v>10105</v>
      </c>
      <c r="B87" t="b">
        <v>1</v>
      </c>
      <c r="C87" t="s">
        <v>544</v>
      </c>
      <c r="D87" s="1">
        <v>4892</v>
      </c>
      <c r="E87" s="4">
        <v>0.53</v>
      </c>
      <c r="F87">
        <f t="shared" si="4"/>
        <v>1690</v>
      </c>
      <c r="G87" t="b">
        <f>VLOOKUP(head_of_council_races!A87,all_municipalities!$A$2:$M$445,9,FALSE)</f>
        <v>1</v>
      </c>
      <c r="H87" t="str">
        <f>VLOOKUP(head_of_council_races!A87,all_municipalities!$A$2:$M$445,2,FALSE)</f>
        <v>Bradford West Gwillimbury, Town of</v>
      </c>
      <c r="I87" t="b">
        <f>VLOOKUP(A87,all_municipalities!$A$2:$M$445,13, FALSE)</f>
        <v>1</v>
      </c>
      <c r="J87" t="str">
        <f t="shared" si="5"/>
        <v>NONE</v>
      </c>
      <c r="K87">
        <v>0</v>
      </c>
      <c r="L87">
        <v>10105</v>
      </c>
      <c r="M87">
        <f>IF(G87&lt;&gt;FALSE,VLOOKUP(H87,internet_municipalities!$B$2:$W$226,22,FALSE),"NO INTERNET")</f>
        <v>18433</v>
      </c>
      <c r="N87" s="16">
        <f t="shared" si="6"/>
        <v>9.1683393913090647E-2</v>
      </c>
    </row>
    <row r="88" spans="1:14" x14ac:dyDescent="0.2">
      <c r="A88">
        <v>10105</v>
      </c>
      <c r="B88" t="b">
        <v>0</v>
      </c>
      <c r="C88" t="s">
        <v>545</v>
      </c>
      <c r="D88" s="1">
        <v>3202</v>
      </c>
      <c r="E88" s="4">
        <v>0.35</v>
      </c>
      <c r="F88" t="str">
        <f t="shared" si="4"/>
        <v>Lost</v>
      </c>
      <c r="G88" t="b">
        <f>VLOOKUP(head_of_council_races!A88,all_municipalities!$A$2:$M$445,9,FALSE)</f>
        <v>1</v>
      </c>
      <c r="H88" t="str">
        <f>VLOOKUP(head_of_council_races!A88,all_municipalities!$A$2:$M$445,2,FALSE)</f>
        <v>Bradford West Gwillimbury, Town of</v>
      </c>
      <c r="I88" t="b">
        <f>VLOOKUP(A88,all_municipalities!$A$2:$M$445,13, FALSE)</f>
        <v>1</v>
      </c>
      <c r="J88" t="str">
        <f t="shared" si="5"/>
        <v>NONE</v>
      </c>
      <c r="K88">
        <v>0</v>
      </c>
      <c r="L88">
        <v>10105</v>
      </c>
      <c r="M88">
        <f>IF(G88&lt;&gt;FALSE,VLOOKUP(H88,internet_municipalities!$B$2:$W$226,22,FALSE),"NO INTERNET")</f>
        <v>18433</v>
      </c>
      <c r="N88" s="16" t="str">
        <f t="shared" si="6"/>
        <v>Lost</v>
      </c>
    </row>
    <row r="89" spans="1:14" x14ac:dyDescent="0.2">
      <c r="A89">
        <v>10105</v>
      </c>
      <c r="B89" t="b">
        <v>0</v>
      </c>
      <c r="C89" t="s">
        <v>546</v>
      </c>
      <c r="D89">
        <v>646</v>
      </c>
      <c r="E89" s="4">
        <v>7.0000000000000007E-2</v>
      </c>
      <c r="F89" t="str">
        <f t="shared" si="4"/>
        <v>Lost</v>
      </c>
      <c r="G89" t="b">
        <f>VLOOKUP(head_of_council_races!A89,all_municipalities!$A$2:$M$445,9,FALSE)</f>
        <v>1</v>
      </c>
      <c r="H89" t="str">
        <f>VLOOKUP(head_of_council_races!A89,all_municipalities!$A$2:$M$445,2,FALSE)</f>
        <v>Bradford West Gwillimbury, Town of</v>
      </c>
      <c r="I89" t="b">
        <f>VLOOKUP(A89,all_municipalities!$A$2:$M$445,13, FALSE)</f>
        <v>1</v>
      </c>
      <c r="J89" t="str">
        <f t="shared" si="5"/>
        <v>NONE</v>
      </c>
      <c r="K89">
        <v>0</v>
      </c>
      <c r="L89">
        <v>10105</v>
      </c>
      <c r="M89">
        <f>IF(G89&lt;&gt;FALSE,VLOOKUP(H89,internet_municipalities!$B$2:$W$226,22,FALSE),"NO INTERNET")</f>
        <v>18433</v>
      </c>
      <c r="N89" s="16" t="str">
        <f t="shared" si="6"/>
        <v>Lost</v>
      </c>
    </row>
    <row r="90" spans="1:14" x14ac:dyDescent="0.2">
      <c r="A90">
        <v>10105</v>
      </c>
      <c r="B90" t="b">
        <v>0</v>
      </c>
      <c r="C90" t="s">
        <v>547</v>
      </c>
      <c r="D90">
        <v>451</v>
      </c>
      <c r="E90" s="4">
        <v>0.05</v>
      </c>
      <c r="F90" t="str">
        <f t="shared" si="4"/>
        <v>Lost</v>
      </c>
      <c r="G90" t="b">
        <f>VLOOKUP(head_of_council_races!A90,all_municipalities!$A$2:$M$445,9,FALSE)</f>
        <v>1</v>
      </c>
      <c r="H90" t="str">
        <f>VLOOKUP(head_of_council_races!A90,all_municipalities!$A$2:$M$445,2,FALSE)</f>
        <v>Bradford West Gwillimbury, Town of</v>
      </c>
      <c r="I90" t="b">
        <f>VLOOKUP(A90,all_municipalities!$A$2:$M$445,13, FALSE)</f>
        <v>1</v>
      </c>
      <c r="J90" t="str">
        <f t="shared" si="5"/>
        <v>NONE</v>
      </c>
      <c r="K90">
        <v>0</v>
      </c>
      <c r="L90">
        <v>10105</v>
      </c>
      <c r="M90">
        <f>IF(G90&lt;&gt;FALSE,VLOOKUP(H90,internet_municipalities!$B$2:$W$226,22,FALSE),"NO INTERNET")</f>
        <v>18433</v>
      </c>
      <c r="N90" s="16" t="str">
        <f t="shared" si="6"/>
        <v>Lost</v>
      </c>
    </row>
    <row r="91" spans="1:14" x14ac:dyDescent="0.2">
      <c r="A91">
        <v>10108</v>
      </c>
      <c r="B91" t="b">
        <v>1</v>
      </c>
      <c r="C91" t="s">
        <v>548</v>
      </c>
      <c r="D91" s="1">
        <v>50652</v>
      </c>
      <c r="E91" s="4">
        <v>0.6</v>
      </c>
      <c r="F91">
        <f t="shared" si="4"/>
        <v>28959</v>
      </c>
      <c r="G91" t="b">
        <f>VLOOKUP(head_of_council_races!A91,all_municipalities!$A$2:$M$445,9,FALSE)</f>
        <v>0</v>
      </c>
      <c r="H91" t="str">
        <f>VLOOKUP(head_of_council_races!A91,all_municipalities!$A$2:$M$445,2,FALSE)</f>
        <v>Brampton, City of</v>
      </c>
      <c r="I91" t="b">
        <f>VLOOKUP(A91,all_municipalities!$A$2:$M$445,13, FALSE)</f>
        <v>0</v>
      </c>
      <c r="J91" t="str">
        <f t="shared" si="5"/>
        <v>NONE</v>
      </c>
      <c r="K91">
        <v>0</v>
      </c>
      <c r="L91">
        <v>10108</v>
      </c>
      <c r="M91" t="str">
        <f>IF(G91&lt;&gt;FALSE,VLOOKUP(H91,internet_municipalities!$B$2:$W$226,22,FALSE),"NO INTERNET")</f>
        <v>NO INTERNET</v>
      </c>
      <c r="N91" s="16" t="str">
        <f t="shared" si="6"/>
        <v>NO INTERNET</v>
      </c>
    </row>
    <row r="92" spans="1:14" x14ac:dyDescent="0.2">
      <c r="A92">
        <v>10108</v>
      </c>
      <c r="B92" t="b">
        <v>0</v>
      </c>
      <c r="C92" t="s">
        <v>550</v>
      </c>
      <c r="D92" s="1">
        <v>21693</v>
      </c>
      <c r="E92" s="4">
        <v>0.26</v>
      </c>
      <c r="F92" t="str">
        <f t="shared" si="4"/>
        <v>Lost</v>
      </c>
      <c r="G92" t="b">
        <f>VLOOKUP(head_of_council_races!A92,all_municipalities!$A$2:$M$445,9,FALSE)</f>
        <v>0</v>
      </c>
      <c r="H92" t="str">
        <f>VLOOKUP(head_of_council_races!A92,all_municipalities!$A$2:$M$445,2,FALSE)</f>
        <v>Brampton, City of</v>
      </c>
      <c r="I92" t="b">
        <f>VLOOKUP(A92,all_municipalities!$A$2:$M$445,13, FALSE)</f>
        <v>0</v>
      </c>
      <c r="J92" t="str">
        <f t="shared" si="5"/>
        <v>NONE</v>
      </c>
      <c r="K92">
        <v>0</v>
      </c>
      <c r="L92">
        <v>10108</v>
      </c>
      <c r="M92" t="str">
        <f>IF(G92&lt;&gt;FALSE,VLOOKUP(H92,internet_municipalities!$B$2:$W$226,22,FALSE),"NO INTERNET")</f>
        <v>NO INTERNET</v>
      </c>
      <c r="N92" s="16" t="str">
        <f t="shared" si="6"/>
        <v>NO INTERNET</v>
      </c>
    </row>
    <row r="93" spans="1:14" x14ac:dyDescent="0.2">
      <c r="A93">
        <v>10108</v>
      </c>
      <c r="B93" t="b">
        <v>0</v>
      </c>
      <c r="C93" t="s">
        <v>553</v>
      </c>
      <c r="D93" s="1">
        <v>7166</v>
      </c>
      <c r="E93" s="4">
        <v>0.08</v>
      </c>
      <c r="F93" t="str">
        <f t="shared" si="4"/>
        <v>Lost</v>
      </c>
      <c r="G93" t="b">
        <f>VLOOKUP(head_of_council_races!A93,all_municipalities!$A$2:$M$445,9,FALSE)</f>
        <v>0</v>
      </c>
      <c r="H93" t="str">
        <f>VLOOKUP(head_of_council_races!A93,all_municipalities!$A$2:$M$445,2,FALSE)</f>
        <v>Brampton, City of</v>
      </c>
      <c r="I93" t="b">
        <f>VLOOKUP(A93,all_municipalities!$A$2:$M$445,13, FALSE)</f>
        <v>0</v>
      </c>
      <c r="J93" t="str">
        <f t="shared" si="5"/>
        <v>NONE</v>
      </c>
      <c r="K93">
        <v>0</v>
      </c>
      <c r="L93">
        <v>10108</v>
      </c>
      <c r="M93" t="str">
        <f>IF(G93&lt;&gt;FALSE,VLOOKUP(H93,internet_municipalities!$B$2:$W$226,22,FALSE),"NO INTERNET")</f>
        <v>NO INTERNET</v>
      </c>
      <c r="N93" s="16" t="str">
        <f t="shared" si="6"/>
        <v>NO INTERNET</v>
      </c>
    </row>
    <row r="94" spans="1:14" x14ac:dyDescent="0.2">
      <c r="A94">
        <v>10108</v>
      </c>
      <c r="B94" t="b">
        <v>0</v>
      </c>
      <c r="C94" t="s">
        <v>552</v>
      </c>
      <c r="D94" s="1">
        <v>3775</v>
      </c>
      <c r="E94" s="4">
        <v>0.04</v>
      </c>
      <c r="F94" t="str">
        <f t="shared" si="4"/>
        <v>Lost</v>
      </c>
      <c r="G94" t="b">
        <f>VLOOKUP(head_of_council_races!A94,all_municipalities!$A$2:$M$445,9,FALSE)</f>
        <v>0</v>
      </c>
      <c r="H94" t="str">
        <f>VLOOKUP(head_of_council_races!A94,all_municipalities!$A$2:$M$445,2,FALSE)</f>
        <v>Brampton, City of</v>
      </c>
      <c r="I94" t="b">
        <f>VLOOKUP(A94,all_municipalities!$A$2:$M$445,13, FALSE)</f>
        <v>0</v>
      </c>
      <c r="J94" t="str">
        <f t="shared" si="5"/>
        <v>NONE</v>
      </c>
      <c r="K94">
        <v>0</v>
      </c>
      <c r="L94">
        <v>10108</v>
      </c>
      <c r="M94" t="str">
        <f>IF(G94&lt;&gt;FALSE,VLOOKUP(H94,internet_municipalities!$B$2:$W$226,22,FALSE),"NO INTERNET")</f>
        <v>NO INTERNET</v>
      </c>
      <c r="N94" s="16" t="str">
        <f t="shared" si="6"/>
        <v>NO INTERNET</v>
      </c>
    </row>
    <row r="95" spans="1:14" x14ac:dyDescent="0.2">
      <c r="A95">
        <v>10108</v>
      </c>
      <c r="B95" t="b">
        <v>0</v>
      </c>
      <c r="C95" t="s">
        <v>549</v>
      </c>
      <c r="D95" s="1">
        <v>1398</v>
      </c>
      <c r="E95" s="4">
        <v>0.02</v>
      </c>
      <c r="F95" t="str">
        <f t="shared" si="4"/>
        <v>Lost</v>
      </c>
      <c r="G95" t="b">
        <f>VLOOKUP(head_of_council_races!A95,all_municipalities!$A$2:$M$445,9,FALSE)</f>
        <v>0</v>
      </c>
      <c r="H95" t="str">
        <f>VLOOKUP(head_of_council_races!A95,all_municipalities!$A$2:$M$445,2,FALSE)</f>
        <v>Brampton, City of</v>
      </c>
      <c r="I95" t="b">
        <f>VLOOKUP(A95,all_municipalities!$A$2:$M$445,13, FALSE)</f>
        <v>0</v>
      </c>
      <c r="J95" t="str">
        <f t="shared" si="5"/>
        <v>NONE</v>
      </c>
      <c r="K95">
        <v>0</v>
      </c>
      <c r="L95">
        <v>10108</v>
      </c>
      <c r="M95" t="str">
        <f>IF(G95&lt;&gt;FALSE,VLOOKUP(H95,internet_municipalities!$B$2:$W$226,22,FALSE),"NO INTERNET")</f>
        <v>NO INTERNET</v>
      </c>
      <c r="N95" s="16" t="str">
        <f t="shared" si="6"/>
        <v>NO INTERNET</v>
      </c>
    </row>
    <row r="96" spans="1:14" x14ac:dyDescent="0.2">
      <c r="A96">
        <v>10108</v>
      </c>
      <c r="B96" t="b">
        <v>0</v>
      </c>
      <c r="C96" t="s">
        <v>551</v>
      </c>
      <c r="D96">
        <v>235</v>
      </c>
      <c r="E96" s="4">
        <v>0</v>
      </c>
      <c r="F96" t="str">
        <f t="shared" si="4"/>
        <v>Lost</v>
      </c>
      <c r="G96" t="b">
        <f>VLOOKUP(head_of_council_races!A96,all_municipalities!$A$2:$M$445,9,FALSE)</f>
        <v>0</v>
      </c>
      <c r="H96" t="str">
        <f>VLOOKUP(head_of_council_races!A96,all_municipalities!$A$2:$M$445,2,FALSE)</f>
        <v>Brampton, City of</v>
      </c>
      <c r="I96" t="b">
        <f>VLOOKUP(A96,all_municipalities!$A$2:$M$445,13, FALSE)</f>
        <v>0</v>
      </c>
      <c r="J96" t="str">
        <f t="shared" si="5"/>
        <v>NONE</v>
      </c>
      <c r="K96">
        <v>0</v>
      </c>
      <c r="L96">
        <v>10108</v>
      </c>
      <c r="M96" t="str">
        <f>IF(G96&lt;&gt;FALSE,VLOOKUP(H96,internet_municipalities!$B$2:$W$226,22,FALSE),"NO INTERNET")</f>
        <v>NO INTERNET</v>
      </c>
      <c r="N96" s="16" t="str">
        <f t="shared" si="6"/>
        <v>NO INTERNET</v>
      </c>
    </row>
    <row r="97" spans="1:14" x14ac:dyDescent="0.2">
      <c r="A97">
        <v>10123</v>
      </c>
      <c r="B97" t="b">
        <v>1</v>
      </c>
      <c r="C97" t="s">
        <v>554</v>
      </c>
      <c r="D97" s="1">
        <v>5964</v>
      </c>
      <c r="E97" s="4">
        <v>0.72</v>
      </c>
      <c r="F97">
        <f t="shared" si="4"/>
        <v>4493</v>
      </c>
      <c r="G97" t="b">
        <f>VLOOKUP(head_of_council_races!A97,all_municipalities!$A$2:$M$445,9,FALSE)</f>
        <v>1</v>
      </c>
      <c r="H97" t="str">
        <f>VLOOKUP(head_of_council_races!A97,all_municipalities!$A$2:$M$445,2,FALSE)</f>
        <v>Brant, County of</v>
      </c>
      <c r="I97" t="b">
        <f>VLOOKUP(A97,all_municipalities!$A$2:$M$445,13, FALSE)</f>
        <v>0</v>
      </c>
      <c r="J97" t="str">
        <f t="shared" si="5"/>
        <v>NONE</v>
      </c>
      <c r="K97">
        <v>0</v>
      </c>
      <c r="L97">
        <v>10123</v>
      </c>
      <c r="M97">
        <f>IF(G97&lt;&gt;FALSE,VLOOKUP(H97,internet_municipalities!$B$2:$W$226,22,FALSE),"NO INTERNET")</f>
        <v>22801</v>
      </c>
      <c r="N97" s="16">
        <f t="shared" si="6"/>
        <v>0.19705276084382264</v>
      </c>
    </row>
    <row r="98" spans="1:14" x14ac:dyDescent="0.2">
      <c r="A98">
        <v>10123</v>
      </c>
      <c r="B98" t="b">
        <v>0</v>
      </c>
      <c r="C98" t="s">
        <v>555</v>
      </c>
      <c r="D98" s="1">
        <v>1471</v>
      </c>
      <c r="E98" s="4">
        <v>0.18</v>
      </c>
      <c r="F98" t="str">
        <f t="shared" si="4"/>
        <v>Lost</v>
      </c>
      <c r="G98" t="b">
        <f>VLOOKUP(head_of_council_races!A98,all_municipalities!$A$2:$M$445,9,FALSE)</f>
        <v>1</v>
      </c>
      <c r="H98" t="str">
        <f>VLOOKUP(head_of_council_races!A98,all_municipalities!$A$2:$M$445,2,FALSE)</f>
        <v>Brant, County of</v>
      </c>
      <c r="I98" t="b">
        <f>VLOOKUP(A98,all_municipalities!$A$2:$M$445,13, FALSE)</f>
        <v>0</v>
      </c>
      <c r="J98" t="str">
        <f t="shared" si="5"/>
        <v>NONE</v>
      </c>
      <c r="K98">
        <v>0</v>
      </c>
      <c r="L98">
        <v>10123</v>
      </c>
      <c r="M98">
        <f>IF(G98&lt;&gt;FALSE,VLOOKUP(H98,internet_municipalities!$B$2:$W$226,22,FALSE),"NO INTERNET")</f>
        <v>22801</v>
      </c>
      <c r="N98" s="16" t="str">
        <f t="shared" si="6"/>
        <v>Lost</v>
      </c>
    </row>
    <row r="99" spans="1:14" x14ac:dyDescent="0.2">
      <c r="A99">
        <v>10123</v>
      </c>
      <c r="B99" t="b">
        <v>0</v>
      </c>
      <c r="C99" t="s">
        <v>556</v>
      </c>
      <c r="D99">
        <v>802</v>
      </c>
      <c r="E99" s="4">
        <v>0.1</v>
      </c>
      <c r="F99" t="str">
        <f t="shared" si="4"/>
        <v>Lost</v>
      </c>
      <c r="G99" t="b">
        <f>VLOOKUP(head_of_council_races!A99,all_municipalities!$A$2:$M$445,9,FALSE)</f>
        <v>1</v>
      </c>
      <c r="H99" t="str">
        <f>VLOOKUP(head_of_council_races!A99,all_municipalities!$A$2:$M$445,2,FALSE)</f>
        <v>Brant, County of</v>
      </c>
      <c r="I99" t="b">
        <f>VLOOKUP(A99,all_municipalities!$A$2:$M$445,13, FALSE)</f>
        <v>0</v>
      </c>
      <c r="J99" t="str">
        <f t="shared" si="5"/>
        <v>NONE</v>
      </c>
      <c r="K99">
        <v>0</v>
      </c>
      <c r="L99">
        <v>10123</v>
      </c>
      <c r="M99">
        <f>IF(G99&lt;&gt;FALSE,VLOOKUP(H99,internet_municipalities!$B$2:$W$226,22,FALSE),"NO INTERNET")</f>
        <v>22801</v>
      </c>
      <c r="N99" s="16" t="str">
        <f t="shared" si="6"/>
        <v>Lost</v>
      </c>
    </row>
    <row r="100" spans="1:14" x14ac:dyDescent="0.2">
      <c r="A100">
        <v>10109</v>
      </c>
      <c r="B100" t="b">
        <v>1</v>
      </c>
      <c r="C100" t="s">
        <v>557</v>
      </c>
      <c r="D100" s="1">
        <v>9220</v>
      </c>
      <c r="E100" s="4">
        <v>0.46</v>
      </c>
      <c r="F100">
        <f t="shared" si="4"/>
        <v>208</v>
      </c>
      <c r="G100" t="b">
        <f>VLOOKUP(head_of_council_races!A100,all_municipalities!$A$2:$M$445,9,FALSE)</f>
        <v>1</v>
      </c>
      <c r="H100" t="str">
        <f>VLOOKUP(head_of_council_races!A100,all_municipalities!$A$2:$M$445,2,FALSE)</f>
        <v>Brantford, City of</v>
      </c>
      <c r="I100" t="b">
        <f>VLOOKUP(A100,all_municipalities!$A$2:$M$445,13, FALSE)</f>
        <v>0</v>
      </c>
      <c r="J100" t="str">
        <f t="shared" si="5"/>
        <v>NONE</v>
      </c>
      <c r="K100">
        <v>0</v>
      </c>
      <c r="L100">
        <v>10109</v>
      </c>
      <c r="M100">
        <f>IF(G100&lt;&gt;FALSE,VLOOKUP(H100,internet_municipalities!$B$2:$W$226,22,FALSE),"NO INTERNET")</f>
        <v>54965</v>
      </c>
      <c r="N100" s="16">
        <f t="shared" si="6"/>
        <v>3.7842263258437187E-3</v>
      </c>
    </row>
    <row r="101" spans="1:14" x14ac:dyDescent="0.2">
      <c r="A101">
        <v>10109</v>
      </c>
      <c r="B101" t="b">
        <v>0</v>
      </c>
      <c r="C101" t="s">
        <v>560</v>
      </c>
      <c r="D101" s="1">
        <v>9012</v>
      </c>
      <c r="E101" s="4">
        <v>0.45</v>
      </c>
      <c r="F101" t="str">
        <f t="shared" si="4"/>
        <v>Lost</v>
      </c>
      <c r="G101" t="b">
        <f>VLOOKUP(head_of_council_races!A101,all_municipalities!$A$2:$M$445,9,FALSE)</f>
        <v>1</v>
      </c>
      <c r="H101" t="str">
        <f>VLOOKUP(head_of_council_races!A101,all_municipalities!$A$2:$M$445,2,FALSE)</f>
        <v>Brantford, City of</v>
      </c>
      <c r="I101" t="b">
        <f>VLOOKUP(A101,all_municipalities!$A$2:$M$445,13, FALSE)</f>
        <v>0</v>
      </c>
      <c r="J101" t="str">
        <f t="shared" si="5"/>
        <v>NONE</v>
      </c>
      <c r="K101">
        <v>0</v>
      </c>
      <c r="L101">
        <v>10109</v>
      </c>
      <c r="M101">
        <f>IF(G101&lt;&gt;FALSE,VLOOKUP(H101,internet_municipalities!$B$2:$W$226,22,FALSE),"NO INTERNET")</f>
        <v>54965</v>
      </c>
      <c r="N101" s="16" t="str">
        <f t="shared" si="6"/>
        <v>Lost</v>
      </c>
    </row>
    <row r="102" spans="1:14" x14ac:dyDescent="0.2">
      <c r="A102">
        <v>10109</v>
      </c>
      <c r="B102" t="b">
        <v>0</v>
      </c>
      <c r="C102" t="s">
        <v>558</v>
      </c>
      <c r="D102" s="1">
        <v>1491</v>
      </c>
      <c r="E102" s="4">
        <v>7.0000000000000007E-2</v>
      </c>
      <c r="F102" t="str">
        <f t="shared" si="4"/>
        <v>Lost</v>
      </c>
      <c r="G102" t="b">
        <f>VLOOKUP(head_of_council_races!A102,all_municipalities!$A$2:$M$445,9,FALSE)</f>
        <v>1</v>
      </c>
      <c r="H102" t="str">
        <f>VLOOKUP(head_of_council_races!A102,all_municipalities!$A$2:$M$445,2,FALSE)</f>
        <v>Brantford, City of</v>
      </c>
      <c r="I102" t="b">
        <f>VLOOKUP(A102,all_municipalities!$A$2:$M$445,13, FALSE)</f>
        <v>0</v>
      </c>
      <c r="J102" t="str">
        <f t="shared" si="5"/>
        <v>NONE</v>
      </c>
      <c r="K102">
        <v>0</v>
      </c>
      <c r="L102">
        <v>10109</v>
      </c>
      <c r="M102">
        <f>IF(G102&lt;&gt;FALSE,VLOOKUP(H102,internet_municipalities!$B$2:$W$226,22,FALSE),"NO INTERNET")</f>
        <v>54965</v>
      </c>
      <c r="N102" s="16" t="str">
        <f t="shared" si="6"/>
        <v>Lost</v>
      </c>
    </row>
    <row r="103" spans="1:14" x14ac:dyDescent="0.2">
      <c r="A103">
        <v>10109</v>
      </c>
      <c r="B103" t="b">
        <v>0</v>
      </c>
      <c r="C103" t="s">
        <v>559</v>
      </c>
      <c r="D103">
        <v>343</v>
      </c>
      <c r="E103" s="4">
        <v>0.02</v>
      </c>
      <c r="F103" t="str">
        <f t="shared" si="4"/>
        <v>Lost</v>
      </c>
      <c r="G103" t="b">
        <f>VLOOKUP(head_of_council_races!A103,all_municipalities!$A$2:$M$445,9,FALSE)</f>
        <v>1</v>
      </c>
      <c r="H103" t="str">
        <f>VLOOKUP(head_of_council_races!A103,all_municipalities!$A$2:$M$445,2,FALSE)</f>
        <v>Brantford, City of</v>
      </c>
      <c r="I103" t="b">
        <f>VLOOKUP(A103,all_municipalities!$A$2:$M$445,13, FALSE)</f>
        <v>0</v>
      </c>
      <c r="J103" t="str">
        <f t="shared" si="5"/>
        <v>NONE</v>
      </c>
      <c r="K103">
        <v>0</v>
      </c>
      <c r="L103">
        <v>10109</v>
      </c>
      <c r="M103">
        <f>IF(G103&lt;&gt;FALSE,VLOOKUP(H103,internet_municipalities!$B$2:$W$226,22,FALSE),"NO INTERNET")</f>
        <v>54965</v>
      </c>
      <c r="N103" s="16" t="str">
        <f t="shared" si="6"/>
        <v>Lost</v>
      </c>
    </row>
    <row r="104" spans="1:14" x14ac:dyDescent="0.2">
      <c r="A104">
        <v>10568</v>
      </c>
      <c r="B104" t="b">
        <v>1</v>
      </c>
      <c r="C104" t="s">
        <v>561</v>
      </c>
      <c r="D104" t="s">
        <v>461</v>
      </c>
      <c r="E104" t="s">
        <v>461</v>
      </c>
      <c r="F104" t="str">
        <f t="shared" si="4"/>
        <v>Acclaimed</v>
      </c>
      <c r="G104" t="b">
        <f>VLOOKUP(head_of_council_races!A104,all_municipalities!$A$2:$M$445,9,FALSE)</f>
        <v>0</v>
      </c>
      <c r="H104" t="str">
        <f>VLOOKUP(head_of_council_races!A104,all_municipalities!$A$2:$M$445,2,FALSE)</f>
        <v>Brethour, Township of</v>
      </c>
      <c r="I104" t="b">
        <f>VLOOKUP(A104,all_municipalities!$A$2:$M$445,13, FALSE)</f>
        <v>0</v>
      </c>
      <c r="J104" t="str">
        <f t="shared" si="5"/>
        <v>NONE</v>
      </c>
      <c r="K104">
        <v>0</v>
      </c>
      <c r="L104">
        <v>10568</v>
      </c>
      <c r="M104" t="str">
        <f>IF(G104&lt;&gt;FALSE,VLOOKUP(H104,internet_municipalities!$B$2:$W$226,22,FALSE),"NO INTERNET")</f>
        <v>NO INTERNET</v>
      </c>
      <c r="N104" s="16" t="str">
        <f t="shared" si="6"/>
        <v>NO INTERNET</v>
      </c>
    </row>
    <row r="105" spans="1:14" x14ac:dyDescent="0.2">
      <c r="A105">
        <v>19417</v>
      </c>
      <c r="B105" t="b">
        <v>1</v>
      </c>
      <c r="C105" t="s">
        <v>562</v>
      </c>
      <c r="D105" s="1">
        <v>2533</v>
      </c>
      <c r="E105" s="4">
        <v>0.53</v>
      </c>
      <c r="F105">
        <f t="shared" si="4"/>
        <v>271</v>
      </c>
      <c r="G105" t="b">
        <f>VLOOKUP(head_of_council_races!A105,all_municipalities!$A$2:$M$445,9,FALSE)</f>
        <v>1</v>
      </c>
      <c r="H105" t="str">
        <f>VLOOKUP(head_of_council_races!A105,all_municipalities!$A$2:$M$445,2,FALSE)</f>
        <v>Brighton, Municipality of</v>
      </c>
      <c r="I105" t="b">
        <f>VLOOKUP(A105,all_municipalities!$A$2:$M$445,13, FALSE)</f>
        <v>1</v>
      </c>
      <c r="J105" t="str">
        <f t="shared" si="5"/>
        <v>LOW</v>
      </c>
      <c r="K105">
        <v>1</v>
      </c>
      <c r="L105">
        <v>19417</v>
      </c>
      <c r="M105">
        <f>IF(G105&lt;&gt;FALSE,VLOOKUP(H105,internet_municipalities!$B$2:$W$226,22,FALSE),"NO INTERNET")</f>
        <v>5527</v>
      </c>
      <c r="N105" s="16">
        <f t="shared" si="6"/>
        <v>4.9032024606477292E-2</v>
      </c>
    </row>
    <row r="106" spans="1:14" x14ac:dyDescent="0.2">
      <c r="A106">
        <v>19417</v>
      </c>
      <c r="B106" t="b">
        <v>0</v>
      </c>
      <c r="C106" t="s">
        <v>563</v>
      </c>
      <c r="D106" s="1">
        <v>2262</v>
      </c>
      <c r="E106" s="4">
        <v>0.47</v>
      </c>
      <c r="F106" t="str">
        <f t="shared" si="4"/>
        <v>Lost</v>
      </c>
      <c r="G106" t="b">
        <f>VLOOKUP(head_of_council_races!A106,all_municipalities!$A$2:$M$445,9,FALSE)</f>
        <v>1</v>
      </c>
      <c r="H106" t="str">
        <f>VLOOKUP(head_of_council_races!A106,all_municipalities!$A$2:$M$445,2,FALSE)</f>
        <v>Brighton, Municipality of</v>
      </c>
      <c r="I106" t="b">
        <f>VLOOKUP(A106,all_municipalities!$A$2:$M$445,13, FALSE)</f>
        <v>1</v>
      </c>
      <c r="J106" t="str">
        <f t="shared" si="5"/>
        <v>NONE</v>
      </c>
      <c r="K106">
        <v>1</v>
      </c>
      <c r="L106">
        <v>19417</v>
      </c>
      <c r="M106">
        <f>IF(G106&lt;&gt;FALSE,VLOOKUP(H106,internet_municipalities!$B$2:$W$226,22,FALSE),"NO INTERNET")</f>
        <v>5527</v>
      </c>
      <c r="N106" s="16" t="str">
        <f t="shared" si="6"/>
        <v>Lost</v>
      </c>
    </row>
    <row r="107" spans="1:14" x14ac:dyDescent="0.2">
      <c r="A107">
        <v>10138</v>
      </c>
      <c r="B107" t="b">
        <v>1</v>
      </c>
      <c r="C107" t="s">
        <v>564</v>
      </c>
      <c r="D107" s="1">
        <v>2185</v>
      </c>
      <c r="E107" s="4">
        <v>0.55000000000000004</v>
      </c>
      <c r="F107">
        <f t="shared" si="4"/>
        <v>1038</v>
      </c>
      <c r="G107" t="b">
        <f>VLOOKUP(head_of_council_races!A107,all_municipalities!$A$2:$M$445,9,FALSE)</f>
        <v>0</v>
      </c>
      <c r="H107" t="str">
        <f>VLOOKUP(head_of_council_races!A107,all_municipalities!$A$2:$M$445,2,FALSE)</f>
        <v>Brock, Township of</v>
      </c>
      <c r="I107" t="b">
        <f>VLOOKUP(A107,all_municipalities!$A$2:$M$445,13, FALSE)</f>
        <v>0</v>
      </c>
      <c r="J107" t="str">
        <f t="shared" si="5"/>
        <v>NONE</v>
      </c>
      <c r="K107">
        <v>0</v>
      </c>
      <c r="L107">
        <v>10138</v>
      </c>
      <c r="M107" t="str">
        <f>IF(G107&lt;&gt;FALSE,VLOOKUP(H107,internet_municipalities!$B$2:$W$226,22,FALSE),"NO INTERNET")</f>
        <v>NO INTERNET</v>
      </c>
      <c r="N107" s="16" t="str">
        <f t="shared" si="6"/>
        <v>NO INTERNET</v>
      </c>
    </row>
    <row r="108" spans="1:14" x14ac:dyDescent="0.2">
      <c r="A108">
        <v>10138</v>
      </c>
      <c r="B108" t="b">
        <v>0</v>
      </c>
      <c r="C108" t="s">
        <v>565</v>
      </c>
      <c r="D108" s="1">
        <v>1147</v>
      </c>
      <c r="E108" s="4">
        <v>0.28999999999999998</v>
      </c>
      <c r="F108" t="str">
        <f t="shared" si="4"/>
        <v>Lost</v>
      </c>
      <c r="G108" t="b">
        <f>VLOOKUP(head_of_council_races!A108,all_municipalities!$A$2:$M$445,9,FALSE)</f>
        <v>0</v>
      </c>
      <c r="H108" t="str">
        <f>VLOOKUP(head_of_council_races!A108,all_municipalities!$A$2:$M$445,2,FALSE)</f>
        <v>Brock, Township of</v>
      </c>
      <c r="I108" t="b">
        <f>VLOOKUP(A108,all_municipalities!$A$2:$M$445,13, FALSE)</f>
        <v>0</v>
      </c>
      <c r="J108" t="str">
        <f t="shared" si="5"/>
        <v>NONE</v>
      </c>
      <c r="K108">
        <v>0</v>
      </c>
      <c r="L108">
        <v>10138</v>
      </c>
      <c r="M108" t="str">
        <f>IF(G108&lt;&gt;FALSE,VLOOKUP(H108,internet_municipalities!$B$2:$W$226,22,FALSE),"NO INTERNET")</f>
        <v>NO INTERNET</v>
      </c>
      <c r="N108" s="16" t="str">
        <f t="shared" si="6"/>
        <v>NO INTERNET</v>
      </c>
    </row>
    <row r="109" spans="1:14" x14ac:dyDescent="0.2">
      <c r="A109">
        <v>10138</v>
      </c>
      <c r="B109" t="b">
        <v>0</v>
      </c>
      <c r="C109" t="s">
        <v>566</v>
      </c>
      <c r="D109">
        <v>644</v>
      </c>
      <c r="E109" s="4">
        <v>0.16</v>
      </c>
      <c r="F109" t="str">
        <f t="shared" si="4"/>
        <v>Lost</v>
      </c>
      <c r="G109" t="b">
        <f>VLOOKUP(head_of_council_races!A109,all_municipalities!$A$2:$M$445,9,FALSE)</f>
        <v>0</v>
      </c>
      <c r="H109" t="str">
        <f>VLOOKUP(head_of_council_races!A109,all_municipalities!$A$2:$M$445,2,FALSE)</f>
        <v>Brock, Township of</v>
      </c>
      <c r="I109" t="b">
        <f>VLOOKUP(A109,all_municipalities!$A$2:$M$445,13, FALSE)</f>
        <v>0</v>
      </c>
      <c r="J109" t="str">
        <f t="shared" si="5"/>
        <v>NONE</v>
      </c>
      <c r="K109">
        <v>0</v>
      </c>
      <c r="L109">
        <v>10138</v>
      </c>
      <c r="M109" t="str">
        <f>IF(G109&lt;&gt;FALSE,VLOOKUP(H109,internet_municipalities!$B$2:$W$226,22,FALSE),"NO INTERNET")</f>
        <v>NO INTERNET</v>
      </c>
      <c r="N109" s="16" t="str">
        <f t="shared" si="6"/>
        <v>NO INTERNET</v>
      </c>
    </row>
    <row r="110" spans="1:14" x14ac:dyDescent="0.2">
      <c r="A110">
        <v>17920</v>
      </c>
      <c r="B110" t="b">
        <v>1</v>
      </c>
      <c r="C110" t="s">
        <v>567</v>
      </c>
      <c r="D110" t="s">
        <v>461</v>
      </c>
      <c r="E110" t="s">
        <v>461</v>
      </c>
      <c r="F110" t="str">
        <f t="shared" si="4"/>
        <v>Acclaimed</v>
      </c>
      <c r="G110" t="b">
        <f>VLOOKUP(head_of_council_races!A110,all_municipalities!$A$2:$M$445,9,FALSE)</f>
        <v>1</v>
      </c>
      <c r="H110" t="str">
        <f>VLOOKUP(head_of_council_races!A110,all_municipalities!$A$2:$M$445,2,FALSE)</f>
        <v>Brockton, Municipality of</v>
      </c>
      <c r="I110" t="b">
        <f>VLOOKUP(A110,all_municipalities!$A$2:$M$445,13, FALSE)</f>
        <v>1</v>
      </c>
      <c r="J110" t="str">
        <f t="shared" si="5"/>
        <v>NONE</v>
      </c>
      <c r="K110">
        <v>0</v>
      </c>
      <c r="L110">
        <v>17920</v>
      </c>
      <c r="M110">
        <f>IF(G110&lt;&gt;FALSE,VLOOKUP(H110,internet_municipalities!$B$2:$W$226,22,FALSE),"NO INTERNET")</f>
        <v>5173</v>
      </c>
      <c r="N110" s="16" t="str">
        <f t="shared" si="6"/>
        <v>Acclaimed</v>
      </c>
    </row>
    <row r="111" spans="1:14" x14ac:dyDescent="0.2">
      <c r="A111">
        <v>10117</v>
      </c>
      <c r="B111" t="b">
        <v>1</v>
      </c>
      <c r="C111" t="s">
        <v>568</v>
      </c>
      <c r="D111" t="s">
        <v>461</v>
      </c>
      <c r="E111" t="s">
        <v>461</v>
      </c>
      <c r="F111" t="str">
        <f t="shared" si="4"/>
        <v>Acclaimed</v>
      </c>
      <c r="G111" t="b">
        <f>VLOOKUP(head_of_council_races!A111,all_municipalities!$A$2:$M$445,9,FALSE)</f>
        <v>1</v>
      </c>
      <c r="H111" t="str">
        <f>VLOOKUP(head_of_council_races!A111,all_municipalities!$A$2:$M$445,2,FALSE)</f>
        <v>Brockville, City of</v>
      </c>
      <c r="I111" t="b">
        <f>VLOOKUP(A111,all_municipalities!$A$2:$M$445,13, FALSE)</f>
        <v>1</v>
      </c>
      <c r="J111" t="str">
        <f t="shared" si="5"/>
        <v>NONE</v>
      </c>
      <c r="K111">
        <v>0</v>
      </c>
      <c r="L111">
        <v>10117</v>
      </c>
      <c r="M111">
        <f>IF(G111&lt;&gt;FALSE,VLOOKUP(H111,internet_municipalities!$B$2:$W$226,22,FALSE),"NO INTERNET")</f>
        <v>11078</v>
      </c>
      <c r="N111" s="16" t="str">
        <f t="shared" si="6"/>
        <v>Acclaimed</v>
      </c>
    </row>
    <row r="112" spans="1:14" x14ac:dyDescent="0.2">
      <c r="A112">
        <v>19418</v>
      </c>
      <c r="B112" t="b">
        <v>1</v>
      </c>
      <c r="C112" t="s">
        <v>569</v>
      </c>
      <c r="D112">
        <v>634</v>
      </c>
      <c r="E112" s="4">
        <v>0.55000000000000004</v>
      </c>
      <c r="F112">
        <f t="shared" si="4"/>
        <v>110</v>
      </c>
      <c r="G112" t="b">
        <f>VLOOKUP(head_of_council_races!A112,all_municipalities!$A$2:$M$445,9,FALSE)</f>
        <v>0</v>
      </c>
      <c r="H112" t="str">
        <f>VLOOKUP(head_of_council_races!A112,all_municipalities!$A$2:$M$445,2,FALSE)</f>
        <v>Brooke-Alvinston, Municipality of</v>
      </c>
      <c r="I112" t="b">
        <f>VLOOKUP(A112,all_municipalities!$A$2:$M$445,13, FALSE)</f>
        <v>0</v>
      </c>
      <c r="J112" t="str">
        <f t="shared" si="5"/>
        <v>NONE</v>
      </c>
      <c r="K112">
        <v>0</v>
      </c>
      <c r="L112">
        <v>19418</v>
      </c>
      <c r="M112" t="str">
        <f>IF(G112&lt;&gt;FALSE,VLOOKUP(H112,internet_municipalities!$B$2:$W$226,22,FALSE),"NO INTERNET")</f>
        <v>NO INTERNET</v>
      </c>
      <c r="N112" s="16" t="str">
        <f t="shared" si="6"/>
        <v>NO INTERNET</v>
      </c>
    </row>
    <row r="113" spans="1:14" x14ac:dyDescent="0.2">
      <c r="A113">
        <v>19418</v>
      </c>
      <c r="B113" t="b">
        <v>0</v>
      </c>
      <c r="C113" t="s">
        <v>570</v>
      </c>
      <c r="D113">
        <v>524</v>
      </c>
      <c r="E113" s="4">
        <v>0.45</v>
      </c>
      <c r="F113" t="str">
        <f t="shared" si="4"/>
        <v>Lost</v>
      </c>
      <c r="G113" t="b">
        <f>VLOOKUP(head_of_council_races!A113,all_municipalities!$A$2:$M$445,9,FALSE)</f>
        <v>0</v>
      </c>
      <c r="H113" t="str">
        <f>VLOOKUP(head_of_council_races!A113,all_municipalities!$A$2:$M$445,2,FALSE)</f>
        <v>Brooke-Alvinston, Municipality of</v>
      </c>
      <c r="I113" t="b">
        <f>VLOOKUP(A113,all_municipalities!$A$2:$M$445,13, FALSE)</f>
        <v>0</v>
      </c>
      <c r="J113" t="str">
        <f t="shared" si="5"/>
        <v>NONE</v>
      </c>
      <c r="K113">
        <v>0</v>
      </c>
      <c r="L113">
        <v>19418</v>
      </c>
      <c r="M113" t="str">
        <f>IF(G113&lt;&gt;FALSE,VLOOKUP(H113,internet_municipalities!$B$2:$W$226,22,FALSE),"NO INTERNET")</f>
        <v>NO INTERNET</v>
      </c>
      <c r="N113" s="16" t="str">
        <f t="shared" si="6"/>
        <v>NO INTERNET</v>
      </c>
    </row>
    <row r="114" spans="1:14" x14ac:dyDescent="0.2">
      <c r="A114">
        <v>10118</v>
      </c>
      <c r="B114" t="b">
        <v>1</v>
      </c>
      <c r="C114" t="s">
        <v>571</v>
      </c>
      <c r="D114">
        <v>131</v>
      </c>
      <c r="E114" s="4">
        <v>0.55000000000000004</v>
      </c>
      <c r="F114">
        <f t="shared" si="4"/>
        <v>24</v>
      </c>
      <c r="G114" t="b">
        <f>VLOOKUP(head_of_council_races!A114,all_municipalities!$A$2:$M$445,9,FALSE)</f>
        <v>0</v>
      </c>
      <c r="H114" t="str">
        <f>VLOOKUP(head_of_council_races!A114,all_municipalities!$A$2:$M$445,2,FALSE)</f>
        <v>Bruce Mines, Town of</v>
      </c>
      <c r="I114" t="b">
        <f>VLOOKUP(A114,all_municipalities!$A$2:$M$445,13, FALSE)</f>
        <v>0</v>
      </c>
      <c r="J114" t="str">
        <f t="shared" si="5"/>
        <v>NONE</v>
      </c>
      <c r="K114">
        <v>0</v>
      </c>
      <c r="L114">
        <v>10118</v>
      </c>
      <c r="M114" t="str">
        <f>IF(G114&lt;&gt;FALSE,VLOOKUP(H114,internet_municipalities!$B$2:$W$226,22,FALSE),"NO INTERNET")</f>
        <v>NO INTERNET</v>
      </c>
      <c r="N114" s="16" t="str">
        <f t="shared" si="6"/>
        <v>NO INTERNET</v>
      </c>
    </row>
    <row r="115" spans="1:14" x14ac:dyDescent="0.2">
      <c r="A115">
        <v>10118</v>
      </c>
      <c r="B115" t="b">
        <v>0</v>
      </c>
      <c r="C115" t="s">
        <v>572</v>
      </c>
      <c r="D115">
        <v>107</v>
      </c>
      <c r="E115" s="4">
        <v>0.45</v>
      </c>
      <c r="F115" t="str">
        <f t="shared" si="4"/>
        <v>Lost</v>
      </c>
      <c r="G115" t="b">
        <f>VLOOKUP(head_of_council_races!A115,all_municipalities!$A$2:$M$445,9,FALSE)</f>
        <v>0</v>
      </c>
      <c r="H115" t="str">
        <f>VLOOKUP(head_of_council_races!A115,all_municipalities!$A$2:$M$445,2,FALSE)</f>
        <v>Bruce Mines, Town of</v>
      </c>
      <c r="I115" t="b">
        <f>VLOOKUP(A115,all_municipalities!$A$2:$M$445,13, FALSE)</f>
        <v>0</v>
      </c>
      <c r="J115" t="str">
        <f t="shared" si="5"/>
        <v>NONE</v>
      </c>
      <c r="K115">
        <v>0</v>
      </c>
      <c r="L115">
        <v>10118</v>
      </c>
      <c r="M115" t="str">
        <f>IF(G115&lt;&gt;FALSE,VLOOKUP(H115,internet_municipalities!$B$2:$W$226,22,FALSE),"NO INTERNET")</f>
        <v>NO INTERNET</v>
      </c>
      <c r="N115" s="16" t="str">
        <f t="shared" si="6"/>
        <v>NO INTERNET</v>
      </c>
    </row>
    <row r="116" spans="1:14" x14ac:dyDescent="0.2">
      <c r="A116">
        <v>17921</v>
      </c>
      <c r="B116" t="b">
        <v>1</v>
      </c>
      <c r="C116" t="s">
        <v>573</v>
      </c>
      <c r="D116">
        <v>570</v>
      </c>
      <c r="E116" s="4">
        <v>0.54</v>
      </c>
      <c r="F116">
        <f t="shared" si="4"/>
        <v>237</v>
      </c>
      <c r="G116" t="b">
        <f>VLOOKUP(head_of_council_races!A116,all_municipalities!$A$2:$M$445,9,FALSE)</f>
        <v>0</v>
      </c>
      <c r="H116" t="str">
        <f>VLOOKUP(head_of_council_races!A116,all_municipalities!$A$2:$M$445,2,FALSE)</f>
        <v>Brudenell Lyndoch and Raglan, Township of</v>
      </c>
      <c r="I116" t="b">
        <f>VLOOKUP(A116,all_municipalities!$A$2:$M$445,13, FALSE)</f>
        <v>0</v>
      </c>
      <c r="J116" t="str">
        <f t="shared" si="5"/>
        <v>NONE</v>
      </c>
      <c r="K116">
        <v>0</v>
      </c>
      <c r="L116">
        <v>17921</v>
      </c>
      <c r="M116" t="str">
        <f>IF(G116&lt;&gt;FALSE,VLOOKUP(H116,internet_municipalities!$B$2:$W$226,22,FALSE),"NO INTERNET")</f>
        <v>NO INTERNET</v>
      </c>
      <c r="N116" s="16" t="str">
        <f t="shared" si="6"/>
        <v>NO INTERNET</v>
      </c>
    </row>
    <row r="117" spans="1:14" x14ac:dyDescent="0.2">
      <c r="A117">
        <v>17921</v>
      </c>
      <c r="B117" t="b">
        <v>0</v>
      </c>
      <c r="C117" t="s">
        <v>575</v>
      </c>
      <c r="D117">
        <v>333</v>
      </c>
      <c r="E117" s="4">
        <v>0.32</v>
      </c>
      <c r="F117" t="str">
        <f t="shared" si="4"/>
        <v>Lost</v>
      </c>
      <c r="G117" t="b">
        <f>VLOOKUP(head_of_council_races!A117,all_municipalities!$A$2:$M$445,9,FALSE)</f>
        <v>0</v>
      </c>
      <c r="H117" t="str">
        <f>VLOOKUP(head_of_council_races!A117,all_municipalities!$A$2:$M$445,2,FALSE)</f>
        <v>Brudenell Lyndoch and Raglan, Township of</v>
      </c>
      <c r="I117" t="b">
        <f>VLOOKUP(A117,all_municipalities!$A$2:$M$445,13, FALSE)</f>
        <v>0</v>
      </c>
      <c r="J117" t="str">
        <f t="shared" si="5"/>
        <v>NONE</v>
      </c>
      <c r="K117">
        <v>0</v>
      </c>
      <c r="L117">
        <v>17921</v>
      </c>
      <c r="M117" t="str">
        <f>IF(G117&lt;&gt;FALSE,VLOOKUP(H117,internet_municipalities!$B$2:$W$226,22,FALSE),"NO INTERNET")</f>
        <v>NO INTERNET</v>
      </c>
      <c r="N117" s="16" t="str">
        <f t="shared" si="6"/>
        <v>NO INTERNET</v>
      </c>
    </row>
    <row r="118" spans="1:14" x14ac:dyDescent="0.2">
      <c r="A118">
        <v>17921</v>
      </c>
      <c r="B118" t="b">
        <v>0</v>
      </c>
      <c r="C118" t="s">
        <v>574</v>
      </c>
      <c r="D118">
        <v>144</v>
      </c>
      <c r="E118" s="4">
        <v>0.14000000000000001</v>
      </c>
      <c r="F118" t="str">
        <f t="shared" si="4"/>
        <v>Lost</v>
      </c>
      <c r="G118" t="b">
        <f>VLOOKUP(head_of_council_races!A118,all_municipalities!$A$2:$M$445,9,FALSE)</f>
        <v>0</v>
      </c>
      <c r="H118" t="str">
        <f>VLOOKUP(head_of_council_races!A118,all_municipalities!$A$2:$M$445,2,FALSE)</f>
        <v>Brudenell Lyndoch and Raglan, Township of</v>
      </c>
      <c r="I118" t="b">
        <f>VLOOKUP(A118,all_municipalities!$A$2:$M$445,13, FALSE)</f>
        <v>0</v>
      </c>
      <c r="J118" t="str">
        <f t="shared" si="5"/>
        <v>NONE</v>
      </c>
      <c r="K118">
        <v>0</v>
      </c>
      <c r="L118">
        <v>17921</v>
      </c>
      <c r="M118" t="str">
        <f>IF(G118&lt;&gt;FALSE,VLOOKUP(H118,internet_municipalities!$B$2:$W$226,22,FALSE),"NO INTERNET")</f>
        <v>NO INTERNET</v>
      </c>
      <c r="N118" s="16" t="str">
        <f t="shared" si="6"/>
        <v>NO INTERNET</v>
      </c>
    </row>
    <row r="119" spans="1:14" x14ac:dyDescent="0.2">
      <c r="A119">
        <v>10125</v>
      </c>
      <c r="B119" t="b">
        <v>1</v>
      </c>
      <c r="C119" t="s">
        <v>576</v>
      </c>
      <c r="D119">
        <v>176</v>
      </c>
      <c r="E119" s="4">
        <v>0.57999999999999996</v>
      </c>
      <c r="F119">
        <f t="shared" si="4"/>
        <v>47</v>
      </c>
      <c r="G119" t="b">
        <f>VLOOKUP(head_of_council_races!A119,all_municipalities!$A$2:$M$445,9,FALSE)</f>
        <v>0</v>
      </c>
      <c r="H119" t="str">
        <f>VLOOKUP(head_of_council_races!A119,all_municipalities!$A$2:$M$445,2,FALSE)</f>
        <v>Burk's Falls, Village of</v>
      </c>
      <c r="I119" t="b">
        <f>VLOOKUP(A119,all_municipalities!$A$2:$M$445,13, FALSE)</f>
        <v>0</v>
      </c>
      <c r="J119" t="str">
        <f t="shared" si="5"/>
        <v>NONE</v>
      </c>
      <c r="K119">
        <v>0</v>
      </c>
      <c r="L119">
        <v>10125</v>
      </c>
      <c r="M119" t="str">
        <f>IF(G119&lt;&gt;FALSE,VLOOKUP(H119,internet_municipalities!$B$2:$W$226,22,FALSE),"NO INTERNET")</f>
        <v>NO INTERNET</v>
      </c>
      <c r="N119" s="16" t="str">
        <f t="shared" si="6"/>
        <v>NO INTERNET</v>
      </c>
    </row>
    <row r="120" spans="1:14" x14ac:dyDescent="0.2">
      <c r="A120">
        <v>10125</v>
      </c>
      <c r="B120" t="b">
        <v>0</v>
      </c>
      <c r="C120" t="s">
        <v>577</v>
      </c>
      <c r="D120">
        <v>129</v>
      </c>
      <c r="E120" s="4">
        <v>0.42</v>
      </c>
      <c r="F120" t="str">
        <f t="shared" si="4"/>
        <v>Lost</v>
      </c>
      <c r="G120" t="b">
        <f>VLOOKUP(head_of_council_races!A120,all_municipalities!$A$2:$M$445,9,FALSE)</f>
        <v>0</v>
      </c>
      <c r="H120" t="str">
        <f>VLOOKUP(head_of_council_races!A120,all_municipalities!$A$2:$M$445,2,FALSE)</f>
        <v>Burk's Falls, Village of</v>
      </c>
      <c r="I120" t="b">
        <f>VLOOKUP(A120,all_municipalities!$A$2:$M$445,13, FALSE)</f>
        <v>0</v>
      </c>
      <c r="J120" t="str">
        <f t="shared" si="5"/>
        <v>NONE</v>
      </c>
      <c r="K120">
        <v>0</v>
      </c>
      <c r="L120">
        <v>10125</v>
      </c>
      <c r="M120" t="str">
        <f>IF(G120&lt;&gt;FALSE,VLOOKUP(H120,internet_municipalities!$B$2:$W$226,22,FALSE),"NO INTERNET")</f>
        <v>NO INTERNET</v>
      </c>
      <c r="N120" s="16" t="str">
        <f t="shared" si="6"/>
        <v>NO INTERNET</v>
      </c>
    </row>
    <row r="121" spans="1:14" x14ac:dyDescent="0.2">
      <c r="A121">
        <v>10128</v>
      </c>
      <c r="B121" t="b">
        <v>1</v>
      </c>
      <c r="C121" t="s">
        <v>578</v>
      </c>
      <c r="D121" s="1">
        <v>30135</v>
      </c>
      <c r="E121" s="4">
        <v>0.78</v>
      </c>
      <c r="F121">
        <f t="shared" si="4"/>
        <v>24941</v>
      </c>
      <c r="G121" t="b">
        <f>VLOOKUP(head_of_council_races!A121,all_municipalities!$A$2:$M$445,9,FALSE)</f>
        <v>1</v>
      </c>
      <c r="H121" t="str">
        <f>VLOOKUP(head_of_council_races!A121,all_municipalities!$A$2:$M$445,2,FALSE)</f>
        <v>Burlington, City of</v>
      </c>
      <c r="I121" t="b">
        <f>VLOOKUP(A121,all_municipalities!$A$2:$M$445,13, FALSE)</f>
        <v>0</v>
      </c>
      <c r="J121" t="str">
        <f t="shared" si="5"/>
        <v>NONE</v>
      </c>
      <c r="K121">
        <v>0</v>
      </c>
      <c r="L121">
        <v>10128</v>
      </c>
      <c r="M121">
        <f>IF(G121&lt;&gt;FALSE,VLOOKUP(H121,internet_municipalities!$B$2:$W$226,22,FALSE),"NO INTERNET")</f>
        <v>103001</v>
      </c>
      <c r="N121" s="16">
        <f t="shared" si="6"/>
        <v>0.24214328016232853</v>
      </c>
    </row>
    <row r="122" spans="1:14" x14ac:dyDescent="0.2">
      <c r="A122">
        <v>10128</v>
      </c>
      <c r="B122" t="b">
        <v>0</v>
      </c>
      <c r="C122" t="s">
        <v>579</v>
      </c>
      <c r="D122" s="1">
        <v>5194</v>
      </c>
      <c r="E122" s="4">
        <v>0.13</v>
      </c>
      <c r="F122" t="str">
        <f t="shared" si="4"/>
        <v>Lost</v>
      </c>
      <c r="G122" t="b">
        <f>VLOOKUP(head_of_council_races!A122,all_municipalities!$A$2:$M$445,9,FALSE)</f>
        <v>1</v>
      </c>
      <c r="H122" t="str">
        <f>VLOOKUP(head_of_council_races!A122,all_municipalities!$A$2:$M$445,2,FALSE)</f>
        <v>Burlington, City of</v>
      </c>
      <c r="I122" t="b">
        <f>VLOOKUP(A122,all_municipalities!$A$2:$M$445,13, FALSE)</f>
        <v>0</v>
      </c>
      <c r="J122" t="str">
        <f t="shared" si="5"/>
        <v>NONE</v>
      </c>
      <c r="K122">
        <v>0</v>
      </c>
      <c r="L122">
        <v>10128</v>
      </c>
      <c r="M122">
        <f>IF(G122&lt;&gt;FALSE,VLOOKUP(H122,internet_municipalities!$B$2:$W$226,22,FALSE),"NO INTERNET")</f>
        <v>103001</v>
      </c>
      <c r="N122" s="16" t="str">
        <f t="shared" si="6"/>
        <v>Lost</v>
      </c>
    </row>
    <row r="123" spans="1:14" x14ac:dyDescent="0.2">
      <c r="A123">
        <v>10128</v>
      </c>
      <c r="B123" t="b">
        <v>0</v>
      </c>
      <c r="C123" t="s">
        <v>580</v>
      </c>
      <c r="D123" s="1">
        <v>1636</v>
      </c>
      <c r="E123" s="4">
        <v>0.04</v>
      </c>
      <c r="F123" t="str">
        <f t="shared" si="4"/>
        <v>Lost</v>
      </c>
      <c r="G123" t="b">
        <f>VLOOKUP(head_of_council_races!A123,all_municipalities!$A$2:$M$445,9,FALSE)</f>
        <v>1</v>
      </c>
      <c r="H123" t="str">
        <f>VLOOKUP(head_of_council_races!A123,all_municipalities!$A$2:$M$445,2,FALSE)</f>
        <v>Burlington, City of</v>
      </c>
      <c r="I123" t="b">
        <f>VLOOKUP(A123,all_municipalities!$A$2:$M$445,13, FALSE)</f>
        <v>0</v>
      </c>
      <c r="J123" t="str">
        <f t="shared" si="5"/>
        <v>NONE</v>
      </c>
      <c r="K123">
        <v>0</v>
      </c>
      <c r="L123">
        <v>10128</v>
      </c>
      <c r="M123">
        <f>IF(G123&lt;&gt;FALSE,VLOOKUP(H123,internet_municipalities!$B$2:$W$226,22,FALSE),"NO INTERNET")</f>
        <v>103001</v>
      </c>
      <c r="N123" s="16" t="str">
        <f t="shared" si="6"/>
        <v>Lost</v>
      </c>
    </row>
    <row r="124" spans="1:14" x14ac:dyDescent="0.2">
      <c r="A124">
        <v>10128</v>
      </c>
      <c r="B124" t="b">
        <v>0</v>
      </c>
      <c r="C124" t="s">
        <v>581</v>
      </c>
      <c r="D124" s="1">
        <v>1113</v>
      </c>
      <c r="E124" s="4">
        <v>0.03</v>
      </c>
      <c r="F124" t="str">
        <f t="shared" si="4"/>
        <v>Lost</v>
      </c>
      <c r="G124" t="b">
        <f>VLOOKUP(head_of_council_races!A124,all_municipalities!$A$2:$M$445,9,FALSE)</f>
        <v>1</v>
      </c>
      <c r="H124" t="str">
        <f>VLOOKUP(head_of_council_races!A124,all_municipalities!$A$2:$M$445,2,FALSE)</f>
        <v>Burlington, City of</v>
      </c>
      <c r="I124" t="b">
        <f>VLOOKUP(A124,all_municipalities!$A$2:$M$445,13, FALSE)</f>
        <v>0</v>
      </c>
      <c r="J124" t="str">
        <f t="shared" si="5"/>
        <v>NONE</v>
      </c>
      <c r="K124">
        <v>0</v>
      </c>
      <c r="L124">
        <v>10128</v>
      </c>
      <c r="M124">
        <f>IF(G124&lt;&gt;FALSE,VLOOKUP(H124,internet_municipalities!$B$2:$W$226,22,FALSE),"NO INTERNET")</f>
        <v>103001</v>
      </c>
      <c r="N124" s="16" t="str">
        <f t="shared" si="6"/>
        <v>Lost</v>
      </c>
    </row>
    <row r="125" spans="1:14" x14ac:dyDescent="0.2">
      <c r="A125">
        <v>10128</v>
      </c>
      <c r="B125" t="b">
        <v>0</v>
      </c>
      <c r="C125" t="s">
        <v>582</v>
      </c>
      <c r="D125">
        <v>583</v>
      </c>
      <c r="E125" s="4">
        <v>0.02</v>
      </c>
      <c r="F125" t="str">
        <f t="shared" si="4"/>
        <v>Lost</v>
      </c>
      <c r="G125" t="b">
        <f>VLOOKUP(head_of_council_races!A125,all_municipalities!$A$2:$M$445,9,FALSE)</f>
        <v>1</v>
      </c>
      <c r="H125" t="str">
        <f>VLOOKUP(head_of_council_races!A125,all_municipalities!$A$2:$M$445,2,FALSE)</f>
        <v>Burlington, City of</v>
      </c>
      <c r="I125" t="b">
        <f>VLOOKUP(A125,all_municipalities!$A$2:$M$445,13, FALSE)</f>
        <v>0</v>
      </c>
      <c r="J125" t="str">
        <f t="shared" si="5"/>
        <v>NONE</v>
      </c>
      <c r="K125">
        <v>0</v>
      </c>
      <c r="L125">
        <v>10128</v>
      </c>
      <c r="M125">
        <f>IF(G125&lt;&gt;FALSE,VLOOKUP(H125,internet_municipalities!$B$2:$W$226,22,FALSE),"NO INTERNET")</f>
        <v>103001</v>
      </c>
      <c r="N125" s="16" t="str">
        <f t="shared" si="6"/>
        <v>Lost</v>
      </c>
    </row>
    <row r="126" spans="1:14" x14ac:dyDescent="0.2">
      <c r="A126">
        <v>10256</v>
      </c>
      <c r="B126" t="b">
        <v>1</v>
      </c>
      <c r="C126" t="s">
        <v>583</v>
      </c>
      <c r="D126" t="s">
        <v>461</v>
      </c>
      <c r="E126" t="s">
        <v>461</v>
      </c>
      <c r="F126" t="str">
        <f t="shared" si="4"/>
        <v>Acclaimed</v>
      </c>
      <c r="G126" t="b">
        <f>VLOOKUP(head_of_council_races!A126,all_municipalities!$A$2:$M$445,9,FALSE)</f>
        <v>0</v>
      </c>
      <c r="H126" t="str">
        <f>VLOOKUP(head_of_council_races!A126,all_municipalities!$A$2:$M$445,2,FALSE)</f>
        <v>Burpee and Mills, Township of</v>
      </c>
      <c r="I126" t="b">
        <f>VLOOKUP(A126,all_municipalities!$A$2:$M$445,13, FALSE)</f>
        <v>0</v>
      </c>
      <c r="J126" t="str">
        <f t="shared" si="5"/>
        <v>NONE</v>
      </c>
      <c r="K126">
        <v>0</v>
      </c>
      <c r="L126">
        <v>10256</v>
      </c>
      <c r="M126" t="str">
        <f>IF(G126&lt;&gt;FALSE,VLOOKUP(H126,internet_municipalities!$B$2:$W$226,22,FALSE),"NO INTERNET")</f>
        <v>NO INTERNET</v>
      </c>
      <c r="N126" s="16" t="str">
        <f t="shared" si="6"/>
        <v>NO INTERNET</v>
      </c>
    </row>
    <row r="127" spans="1:14" x14ac:dyDescent="0.2">
      <c r="A127">
        <v>10130</v>
      </c>
      <c r="B127" t="b">
        <v>1</v>
      </c>
      <c r="C127" t="s">
        <v>584</v>
      </c>
      <c r="D127" s="1">
        <v>10270</v>
      </c>
      <c r="E127" s="4">
        <v>0.57999999999999996</v>
      </c>
      <c r="F127">
        <f t="shared" si="4"/>
        <v>2746</v>
      </c>
      <c r="G127" t="b">
        <f>VLOOKUP(head_of_council_races!A127,all_municipalities!$A$2:$M$445,9,FALSE)</f>
        <v>0</v>
      </c>
      <c r="H127" t="str">
        <f>VLOOKUP(head_of_council_races!A127,all_municipalities!$A$2:$M$445,2,FALSE)</f>
        <v>Caledon, Town of</v>
      </c>
      <c r="I127" t="b">
        <f>VLOOKUP(A127,all_municipalities!$A$2:$M$445,13, FALSE)</f>
        <v>0</v>
      </c>
      <c r="J127" t="str">
        <f t="shared" si="5"/>
        <v>NONE</v>
      </c>
      <c r="K127">
        <v>0</v>
      </c>
      <c r="L127">
        <v>10130</v>
      </c>
      <c r="M127" t="str">
        <f>IF(G127&lt;&gt;FALSE,VLOOKUP(H127,internet_municipalities!$B$2:$W$226,22,FALSE),"NO INTERNET")</f>
        <v>NO INTERNET</v>
      </c>
      <c r="N127" s="16" t="str">
        <f t="shared" si="6"/>
        <v>NO INTERNET</v>
      </c>
    </row>
    <row r="128" spans="1:14" x14ac:dyDescent="0.2">
      <c r="A128">
        <v>10130</v>
      </c>
      <c r="B128" t="b">
        <v>0</v>
      </c>
      <c r="C128" t="s">
        <v>585</v>
      </c>
      <c r="D128" s="1">
        <v>7524</v>
      </c>
      <c r="E128" s="4">
        <v>0.42</v>
      </c>
      <c r="F128" t="str">
        <f t="shared" si="4"/>
        <v>Lost</v>
      </c>
      <c r="G128" t="b">
        <f>VLOOKUP(head_of_council_races!A128,all_municipalities!$A$2:$M$445,9,FALSE)</f>
        <v>0</v>
      </c>
      <c r="H128" t="str">
        <f>VLOOKUP(head_of_council_races!A128,all_municipalities!$A$2:$M$445,2,FALSE)</f>
        <v>Caledon, Town of</v>
      </c>
      <c r="I128" t="b">
        <f>VLOOKUP(A128,all_municipalities!$A$2:$M$445,13, FALSE)</f>
        <v>0</v>
      </c>
      <c r="J128" t="str">
        <f t="shared" si="5"/>
        <v>NONE</v>
      </c>
      <c r="K128">
        <v>0</v>
      </c>
      <c r="L128">
        <v>10130</v>
      </c>
      <c r="M128" t="str">
        <f>IF(G128&lt;&gt;FALSE,VLOOKUP(H128,internet_municipalities!$B$2:$W$226,22,FALSE),"NO INTERNET")</f>
        <v>NO INTERNET</v>
      </c>
      <c r="N128" s="16" t="str">
        <f t="shared" si="6"/>
        <v>NO INTERNET</v>
      </c>
    </row>
    <row r="129" spans="1:14" x14ac:dyDescent="0.2">
      <c r="A129">
        <v>10131</v>
      </c>
      <c r="B129" t="b">
        <v>1</v>
      </c>
      <c r="C129" t="s">
        <v>586</v>
      </c>
      <c r="D129">
        <v>674</v>
      </c>
      <c r="E129" s="4">
        <v>0.41</v>
      </c>
      <c r="F129">
        <f t="shared" si="4"/>
        <v>142</v>
      </c>
      <c r="G129" t="b">
        <f>VLOOKUP(head_of_council_races!A129,all_municipalities!$A$2:$M$445,9,FALSE)</f>
        <v>0</v>
      </c>
      <c r="H129" t="str">
        <f>VLOOKUP(head_of_council_races!A129,all_municipalities!$A$2:$M$445,2,FALSE)</f>
        <v>Callander, Municipality of</v>
      </c>
      <c r="I129" t="b">
        <f>VLOOKUP(A129,all_municipalities!$A$2:$M$445,13, FALSE)</f>
        <v>0</v>
      </c>
      <c r="J129" t="str">
        <f t="shared" si="5"/>
        <v>NONE</v>
      </c>
      <c r="K129">
        <v>0</v>
      </c>
      <c r="L129">
        <v>10131</v>
      </c>
      <c r="M129" t="str">
        <f>IF(G129&lt;&gt;FALSE,VLOOKUP(H129,internet_municipalities!$B$2:$W$226,22,FALSE),"NO INTERNET")</f>
        <v>NO INTERNET</v>
      </c>
      <c r="N129" s="16" t="str">
        <f t="shared" si="6"/>
        <v>NO INTERNET</v>
      </c>
    </row>
    <row r="130" spans="1:14" x14ac:dyDescent="0.2">
      <c r="A130">
        <v>10131</v>
      </c>
      <c r="B130" t="b">
        <v>0</v>
      </c>
      <c r="C130" t="s">
        <v>587</v>
      </c>
      <c r="D130">
        <v>532</v>
      </c>
      <c r="E130" s="4">
        <v>0.32</v>
      </c>
      <c r="F130" t="str">
        <f t="shared" si="4"/>
        <v>Lost</v>
      </c>
      <c r="G130" t="b">
        <f>VLOOKUP(head_of_council_races!A130,all_municipalities!$A$2:$M$445,9,FALSE)</f>
        <v>0</v>
      </c>
      <c r="H130" t="str">
        <f>VLOOKUP(head_of_council_races!A130,all_municipalities!$A$2:$M$445,2,FALSE)</f>
        <v>Callander, Municipality of</v>
      </c>
      <c r="I130" t="b">
        <f>VLOOKUP(A130,all_municipalities!$A$2:$M$445,13, FALSE)</f>
        <v>0</v>
      </c>
      <c r="J130" t="str">
        <f t="shared" si="5"/>
        <v>NONE</v>
      </c>
      <c r="K130">
        <v>0</v>
      </c>
      <c r="L130">
        <v>10131</v>
      </c>
      <c r="M130" t="str">
        <f>IF(G130&lt;&gt;FALSE,VLOOKUP(H130,internet_municipalities!$B$2:$W$226,22,FALSE),"NO INTERNET")</f>
        <v>NO INTERNET</v>
      </c>
      <c r="N130" s="16" t="str">
        <f t="shared" si="6"/>
        <v>NO INTERNET</v>
      </c>
    </row>
    <row r="131" spans="1:14" x14ac:dyDescent="0.2">
      <c r="A131">
        <v>10131</v>
      </c>
      <c r="B131" t="b">
        <v>0</v>
      </c>
      <c r="C131" t="s">
        <v>588</v>
      </c>
      <c r="D131">
        <v>447</v>
      </c>
      <c r="E131" s="4">
        <v>0.27</v>
      </c>
      <c r="F131" t="str">
        <f t="shared" ref="F131:F194" si="7">IF(AND(B131=TRUE), IF(D131="Acclaimed", "Acclaimed", D131-D132),"Lost")</f>
        <v>Lost</v>
      </c>
      <c r="G131" t="b">
        <f>VLOOKUP(head_of_council_races!A131,all_municipalities!$A$2:$M$445,9,FALSE)</f>
        <v>0</v>
      </c>
      <c r="H131" t="str">
        <f>VLOOKUP(head_of_council_races!A131,all_municipalities!$A$2:$M$445,2,FALSE)</f>
        <v>Callander, Municipality of</v>
      </c>
      <c r="I131" t="b">
        <f>VLOOKUP(A131,all_municipalities!$A$2:$M$445,13, FALSE)</f>
        <v>0</v>
      </c>
      <c r="J131" t="str">
        <f t="shared" ref="J131:J194" si="8">IF(I131=TRUE,IF(F131&lt;=10,"HIGH",IF(F131&lt;=100,"MID",IF(F131&lt;=1000,"LOW","NONE"))),"NONE")</f>
        <v>NONE</v>
      </c>
      <c r="K131">
        <v>0</v>
      </c>
      <c r="L131">
        <v>10131</v>
      </c>
      <c r="M131" t="str">
        <f>IF(G131&lt;&gt;FALSE,VLOOKUP(H131,internet_municipalities!$B$2:$W$226,22,FALSE),"NO INTERNET")</f>
        <v>NO INTERNET</v>
      </c>
      <c r="N131" s="16" t="str">
        <f t="shared" si="6"/>
        <v>NO INTERNET</v>
      </c>
    </row>
    <row r="132" spans="1:14" x14ac:dyDescent="0.2">
      <c r="A132">
        <v>10438</v>
      </c>
      <c r="B132" t="b">
        <v>1</v>
      </c>
      <c r="C132" t="s">
        <v>589</v>
      </c>
      <c r="D132">
        <v>292</v>
      </c>
      <c r="E132" s="4">
        <v>0.82</v>
      </c>
      <c r="F132">
        <f t="shared" si="7"/>
        <v>229</v>
      </c>
      <c r="G132" t="b">
        <f>VLOOKUP(head_of_council_races!A132,all_municipalities!$A$2:$M$445,9,FALSE)</f>
        <v>1</v>
      </c>
      <c r="H132" t="str">
        <f>VLOOKUP(head_of_council_races!A132,all_municipalities!$A$2:$M$445,2,FALSE)</f>
        <v>Calvin, Municipality of</v>
      </c>
      <c r="I132" t="b">
        <f>VLOOKUP(A132,all_municipalities!$A$2:$M$445,13, FALSE)</f>
        <v>1</v>
      </c>
      <c r="J132" t="str">
        <f t="shared" si="8"/>
        <v>LOW</v>
      </c>
      <c r="K132">
        <v>1</v>
      </c>
      <c r="L132">
        <v>10438</v>
      </c>
      <c r="M132">
        <f>IF(G132&lt;&gt;FALSE,VLOOKUP(H132,internet_municipalities!$B$2:$W$226,22,FALSE),"NO INTERNET")</f>
        <v>297</v>
      </c>
      <c r="N132" s="16">
        <f t="shared" si="6"/>
        <v>0.77104377104377109</v>
      </c>
    </row>
    <row r="133" spans="1:14" x14ac:dyDescent="0.2">
      <c r="A133">
        <v>10438</v>
      </c>
      <c r="B133" t="b">
        <v>0</v>
      </c>
      <c r="C133" t="s">
        <v>590</v>
      </c>
      <c r="D133">
        <v>63</v>
      </c>
      <c r="E133" s="4">
        <v>0.18</v>
      </c>
      <c r="F133" t="str">
        <f t="shared" si="7"/>
        <v>Lost</v>
      </c>
      <c r="G133" t="b">
        <f>VLOOKUP(head_of_council_races!A133,all_municipalities!$A$2:$M$445,9,FALSE)</f>
        <v>1</v>
      </c>
      <c r="H133" t="str">
        <f>VLOOKUP(head_of_council_races!A133,all_municipalities!$A$2:$M$445,2,FALSE)</f>
        <v>Calvin, Municipality of</v>
      </c>
      <c r="I133" t="b">
        <f>VLOOKUP(A133,all_municipalities!$A$2:$M$445,13, FALSE)</f>
        <v>1</v>
      </c>
      <c r="J133" t="str">
        <f t="shared" si="8"/>
        <v>NONE</v>
      </c>
      <c r="K133">
        <v>1</v>
      </c>
      <c r="L133">
        <v>10438</v>
      </c>
      <c r="M133">
        <f>IF(G133&lt;&gt;FALSE,VLOOKUP(H133,internet_municipalities!$B$2:$W$226,22,FALSE),"NO INTERNET")</f>
        <v>297</v>
      </c>
      <c r="N133" s="16" t="str">
        <f t="shared" ref="N133:N196" si="9">IF(G133=TRUE,IF(F133&lt;&gt;"Acclaimed",IF(F133&lt;&gt;"Lost",F133/M133,"Lost"),"Acclaimed"),"NO INTERNET")</f>
        <v>Lost</v>
      </c>
    </row>
    <row r="134" spans="1:14" x14ac:dyDescent="0.2">
      <c r="A134">
        <v>10132</v>
      </c>
      <c r="B134" t="b">
        <v>1</v>
      </c>
      <c r="C134" t="s">
        <v>591</v>
      </c>
      <c r="D134" s="1">
        <v>12567</v>
      </c>
      <c r="E134" s="4">
        <v>0.46</v>
      </c>
      <c r="F134">
        <f t="shared" si="7"/>
        <v>1126</v>
      </c>
      <c r="G134" t="b">
        <f>VLOOKUP(head_of_council_races!A134,all_municipalities!$A$2:$M$445,9,FALSE)</f>
        <v>1</v>
      </c>
      <c r="H134" t="str">
        <f>VLOOKUP(head_of_council_races!A134,all_municipalities!$A$2:$M$445,2,FALSE)</f>
        <v>Cambridge, City of</v>
      </c>
      <c r="I134" t="b">
        <f>VLOOKUP(A134,all_municipalities!$A$2:$M$445,13, FALSE)</f>
        <v>0</v>
      </c>
      <c r="J134" t="str">
        <f t="shared" si="8"/>
        <v>NONE</v>
      </c>
      <c r="K134">
        <v>0</v>
      </c>
      <c r="L134">
        <v>10132</v>
      </c>
      <c r="M134">
        <f>IF(G134&lt;&gt;FALSE,VLOOKUP(H134,internet_municipalities!$B$2:$W$226,22,FALSE),"NO INTERNET")</f>
        <v>68232</v>
      </c>
      <c r="N134" s="16">
        <f t="shared" si="9"/>
        <v>1.6502520811349515E-2</v>
      </c>
    </row>
    <row r="135" spans="1:14" x14ac:dyDescent="0.2">
      <c r="A135">
        <v>10132</v>
      </c>
      <c r="B135" t="b">
        <v>0</v>
      </c>
      <c r="C135" t="s">
        <v>592</v>
      </c>
      <c r="D135" s="1">
        <v>11441</v>
      </c>
      <c r="E135" s="4">
        <v>0.42</v>
      </c>
      <c r="F135" t="str">
        <f t="shared" si="7"/>
        <v>Lost</v>
      </c>
      <c r="G135" t="b">
        <f>VLOOKUP(head_of_council_races!A135,all_municipalities!$A$2:$M$445,9,FALSE)</f>
        <v>1</v>
      </c>
      <c r="H135" t="str">
        <f>VLOOKUP(head_of_council_races!A135,all_municipalities!$A$2:$M$445,2,FALSE)</f>
        <v>Cambridge, City of</v>
      </c>
      <c r="I135" t="b">
        <f>VLOOKUP(A135,all_municipalities!$A$2:$M$445,13, FALSE)</f>
        <v>0</v>
      </c>
      <c r="J135" t="str">
        <f t="shared" si="8"/>
        <v>NONE</v>
      </c>
      <c r="K135">
        <v>0</v>
      </c>
      <c r="L135">
        <v>10132</v>
      </c>
      <c r="M135">
        <f>IF(G135&lt;&gt;FALSE,VLOOKUP(H135,internet_municipalities!$B$2:$W$226,22,FALSE),"NO INTERNET")</f>
        <v>68232</v>
      </c>
      <c r="N135" s="16" t="str">
        <f t="shared" si="9"/>
        <v>Lost</v>
      </c>
    </row>
    <row r="136" spans="1:14" x14ac:dyDescent="0.2">
      <c r="A136">
        <v>10132</v>
      </c>
      <c r="B136" t="b">
        <v>0</v>
      </c>
      <c r="C136" t="s">
        <v>593</v>
      </c>
      <c r="D136" s="1">
        <v>1644</v>
      </c>
      <c r="E136" s="4">
        <v>0.06</v>
      </c>
      <c r="F136" t="str">
        <f t="shared" si="7"/>
        <v>Lost</v>
      </c>
      <c r="G136" t="b">
        <f>VLOOKUP(head_of_council_races!A136,all_municipalities!$A$2:$M$445,9,FALSE)</f>
        <v>1</v>
      </c>
      <c r="H136" t="str">
        <f>VLOOKUP(head_of_council_races!A136,all_municipalities!$A$2:$M$445,2,FALSE)</f>
        <v>Cambridge, City of</v>
      </c>
      <c r="I136" t="b">
        <f>VLOOKUP(A136,all_municipalities!$A$2:$M$445,13, FALSE)</f>
        <v>0</v>
      </c>
      <c r="J136" t="str">
        <f t="shared" si="8"/>
        <v>NONE</v>
      </c>
      <c r="K136">
        <v>0</v>
      </c>
      <c r="L136">
        <v>10132</v>
      </c>
      <c r="M136">
        <f>IF(G136&lt;&gt;FALSE,VLOOKUP(H136,internet_municipalities!$B$2:$W$226,22,FALSE),"NO INTERNET")</f>
        <v>68232</v>
      </c>
      <c r="N136" s="16" t="str">
        <f t="shared" si="9"/>
        <v>Lost</v>
      </c>
    </row>
    <row r="137" spans="1:14" x14ac:dyDescent="0.2">
      <c r="A137">
        <v>10132</v>
      </c>
      <c r="B137" t="b">
        <v>0</v>
      </c>
      <c r="C137" t="s">
        <v>594</v>
      </c>
      <c r="D137" s="1">
        <v>1538</v>
      </c>
      <c r="E137" s="4">
        <v>0.06</v>
      </c>
      <c r="F137" t="str">
        <f t="shared" si="7"/>
        <v>Lost</v>
      </c>
      <c r="G137" t="b">
        <f>VLOOKUP(head_of_council_races!A137,all_municipalities!$A$2:$M$445,9,FALSE)</f>
        <v>1</v>
      </c>
      <c r="H137" t="str">
        <f>VLOOKUP(head_of_council_races!A137,all_municipalities!$A$2:$M$445,2,FALSE)</f>
        <v>Cambridge, City of</v>
      </c>
      <c r="I137" t="b">
        <f>VLOOKUP(A137,all_municipalities!$A$2:$M$445,13, FALSE)</f>
        <v>0</v>
      </c>
      <c r="J137" t="str">
        <f t="shared" si="8"/>
        <v>NONE</v>
      </c>
      <c r="K137">
        <v>0</v>
      </c>
      <c r="L137">
        <v>10132</v>
      </c>
      <c r="M137">
        <f>IF(G137&lt;&gt;FALSE,VLOOKUP(H137,internet_municipalities!$B$2:$W$226,22,FALSE),"NO INTERNET")</f>
        <v>68232</v>
      </c>
      <c r="N137" s="16" t="str">
        <f t="shared" si="9"/>
        <v>Lost</v>
      </c>
    </row>
    <row r="138" spans="1:14" x14ac:dyDescent="0.2">
      <c r="A138">
        <v>10143</v>
      </c>
      <c r="B138" t="b">
        <v>1</v>
      </c>
      <c r="C138" t="s">
        <v>595</v>
      </c>
      <c r="D138" s="1">
        <v>1962</v>
      </c>
      <c r="E138" s="4">
        <v>0.5</v>
      </c>
      <c r="F138">
        <f t="shared" si="7"/>
        <v>198</v>
      </c>
      <c r="G138" t="b">
        <f>VLOOKUP(head_of_council_races!A138,all_municipalities!$A$2:$M$445,9,FALSE)</f>
        <v>1</v>
      </c>
      <c r="H138" t="str">
        <f>VLOOKUP(head_of_council_races!A138,all_municipalities!$A$2:$M$445,2,FALSE)</f>
        <v>Carleton Place, Town of</v>
      </c>
      <c r="I138" t="b">
        <f>VLOOKUP(A138,all_municipalities!$A$2:$M$445,13, FALSE)</f>
        <v>1</v>
      </c>
      <c r="J138" t="str">
        <f t="shared" si="8"/>
        <v>LOW</v>
      </c>
      <c r="K138">
        <v>1</v>
      </c>
      <c r="L138">
        <v>10143</v>
      </c>
      <c r="M138">
        <f>IF(G138&lt;&gt;FALSE,VLOOKUP(H138,internet_municipalities!$B$2:$W$226,22,FALSE),"NO INTERNET")</f>
        <v>5587</v>
      </c>
      <c r="N138" s="16">
        <f t="shared" si="9"/>
        <v>3.5439412922856635E-2</v>
      </c>
    </row>
    <row r="139" spans="1:14" x14ac:dyDescent="0.2">
      <c r="A139">
        <v>10143</v>
      </c>
      <c r="B139" t="b">
        <v>0</v>
      </c>
      <c r="C139" t="s">
        <v>597</v>
      </c>
      <c r="D139" s="1">
        <v>1764</v>
      </c>
      <c r="E139" s="4">
        <v>0.45</v>
      </c>
      <c r="F139" t="str">
        <f t="shared" si="7"/>
        <v>Lost</v>
      </c>
      <c r="G139" t="b">
        <f>VLOOKUP(head_of_council_races!A139,all_municipalities!$A$2:$M$445,9,FALSE)</f>
        <v>1</v>
      </c>
      <c r="H139" t="str">
        <f>VLOOKUP(head_of_council_races!A139,all_municipalities!$A$2:$M$445,2,FALSE)</f>
        <v>Carleton Place, Town of</v>
      </c>
      <c r="I139" t="b">
        <f>VLOOKUP(A139,all_municipalities!$A$2:$M$445,13, FALSE)</f>
        <v>1</v>
      </c>
      <c r="J139" t="str">
        <f t="shared" si="8"/>
        <v>NONE</v>
      </c>
      <c r="K139">
        <v>1</v>
      </c>
      <c r="L139">
        <v>10143</v>
      </c>
      <c r="M139">
        <f>IF(G139&lt;&gt;FALSE,VLOOKUP(H139,internet_municipalities!$B$2:$W$226,22,FALSE),"NO INTERNET")</f>
        <v>5587</v>
      </c>
      <c r="N139" s="16" t="str">
        <f t="shared" si="9"/>
        <v>Lost</v>
      </c>
    </row>
    <row r="140" spans="1:14" x14ac:dyDescent="0.2">
      <c r="A140">
        <v>10143</v>
      </c>
      <c r="B140" t="b">
        <v>0</v>
      </c>
      <c r="C140" t="s">
        <v>596</v>
      </c>
      <c r="D140">
        <v>191</v>
      </c>
      <c r="E140" s="4">
        <v>0.05</v>
      </c>
      <c r="F140" t="str">
        <f t="shared" si="7"/>
        <v>Lost</v>
      </c>
      <c r="G140" t="b">
        <f>VLOOKUP(head_of_council_races!A140,all_municipalities!$A$2:$M$445,9,FALSE)</f>
        <v>1</v>
      </c>
      <c r="H140" t="str">
        <f>VLOOKUP(head_of_council_races!A140,all_municipalities!$A$2:$M$445,2,FALSE)</f>
        <v>Carleton Place, Town of</v>
      </c>
      <c r="I140" t="b">
        <f>VLOOKUP(A140,all_municipalities!$A$2:$M$445,13, FALSE)</f>
        <v>1</v>
      </c>
      <c r="J140" t="str">
        <f t="shared" si="8"/>
        <v>NONE</v>
      </c>
      <c r="K140">
        <v>1</v>
      </c>
      <c r="L140">
        <v>10143</v>
      </c>
      <c r="M140">
        <f>IF(G140&lt;&gt;FALSE,VLOOKUP(H140,internet_municipalities!$B$2:$W$226,22,FALSE),"NO INTERNET")</f>
        <v>5587</v>
      </c>
      <c r="N140" s="16" t="str">
        <f t="shared" si="9"/>
        <v>Lost</v>
      </c>
    </row>
    <row r="141" spans="1:14" x14ac:dyDescent="0.2">
      <c r="A141">
        <v>10504</v>
      </c>
      <c r="B141" t="b">
        <v>1</v>
      </c>
      <c r="C141" t="s">
        <v>598</v>
      </c>
      <c r="D141">
        <v>664</v>
      </c>
      <c r="E141" s="4">
        <v>0.49</v>
      </c>
      <c r="F141">
        <f t="shared" si="7"/>
        <v>204</v>
      </c>
      <c r="G141" t="b">
        <f>VLOOKUP(head_of_council_races!A141,all_municipalities!$A$2:$M$445,9,FALSE)</f>
        <v>1</v>
      </c>
      <c r="H141" t="str">
        <f>VLOOKUP(head_of_council_races!A141,all_municipalities!$A$2:$M$445,2,FALSE)</f>
        <v>Carling, Township of</v>
      </c>
      <c r="I141" t="b">
        <f>VLOOKUP(A141,all_municipalities!$A$2:$M$445,13, FALSE)</f>
        <v>1</v>
      </c>
      <c r="J141" t="str">
        <f t="shared" si="8"/>
        <v>LOW</v>
      </c>
      <c r="K141">
        <v>1</v>
      </c>
      <c r="L141">
        <v>10504</v>
      </c>
      <c r="M141">
        <f>IF(G141&lt;&gt;FALSE,VLOOKUP(H141,internet_municipalities!$B$2:$W$226,22,FALSE),"NO INTERNET")</f>
        <v>1765</v>
      </c>
      <c r="N141" s="16">
        <f t="shared" si="9"/>
        <v>0.11558073654390935</v>
      </c>
    </row>
    <row r="142" spans="1:14" x14ac:dyDescent="0.2">
      <c r="A142">
        <v>10504</v>
      </c>
      <c r="B142" t="b">
        <v>0</v>
      </c>
      <c r="C142" t="s">
        <v>600</v>
      </c>
      <c r="D142">
        <v>460</v>
      </c>
      <c r="E142" s="4">
        <v>0.34</v>
      </c>
      <c r="F142" t="str">
        <f t="shared" si="7"/>
        <v>Lost</v>
      </c>
      <c r="G142" t="b">
        <f>VLOOKUP(head_of_council_races!A142,all_municipalities!$A$2:$M$445,9,FALSE)</f>
        <v>1</v>
      </c>
      <c r="H142" t="str">
        <f>VLOOKUP(head_of_council_races!A142,all_municipalities!$A$2:$M$445,2,FALSE)</f>
        <v>Carling, Township of</v>
      </c>
      <c r="I142" t="b">
        <f>VLOOKUP(A142,all_municipalities!$A$2:$M$445,13, FALSE)</f>
        <v>1</v>
      </c>
      <c r="J142" t="str">
        <f t="shared" si="8"/>
        <v>NONE</v>
      </c>
      <c r="K142">
        <v>1</v>
      </c>
      <c r="L142">
        <v>10504</v>
      </c>
      <c r="M142">
        <f>IF(G142&lt;&gt;FALSE,VLOOKUP(H142,internet_municipalities!$B$2:$W$226,22,FALSE),"NO INTERNET")</f>
        <v>1765</v>
      </c>
      <c r="N142" s="16" t="str">
        <f t="shared" si="9"/>
        <v>Lost</v>
      </c>
    </row>
    <row r="143" spans="1:14" x14ac:dyDescent="0.2">
      <c r="A143">
        <v>10504</v>
      </c>
      <c r="B143" t="b">
        <v>0</v>
      </c>
      <c r="C143" t="s">
        <v>599</v>
      </c>
      <c r="D143">
        <v>241</v>
      </c>
      <c r="E143" s="4">
        <v>0.18</v>
      </c>
      <c r="F143" t="str">
        <f t="shared" si="7"/>
        <v>Lost</v>
      </c>
      <c r="G143" t="b">
        <f>VLOOKUP(head_of_council_races!A143,all_municipalities!$A$2:$M$445,9,FALSE)</f>
        <v>1</v>
      </c>
      <c r="H143" t="str">
        <f>VLOOKUP(head_of_council_races!A143,all_municipalities!$A$2:$M$445,2,FALSE)</f>
        <v>Carling, Township of</v>
      </c>
      <c r="I143" t="b">
        <f>VLOOKUP(A143,all_municipalities!$A$2:$M$445,13, FALSE)</f>
        <v>1</v>
      </c>
      <c r="J143" t="str">
        <f t="shared" si="8"/>
        <v>NONE</v>
      </c>
      <c r="K143">
        <v>1</v>
      </c>
      <c r="L143">
        <v>10504</v>
      </c>
      <c r="M143">
        <f>IF(G143&lt;&gt;FALSE,VLOOKUP(H143,internet_municipalities!$B$2:$W$226,22,FALSE),"NO INTERNET")</f>
        <v>1765</v>
      </c>
      <c r="N143" s="16" t="str">
        <f t="shared" si="9"/>
        <v>Lost</v>
      </c>
    </row>
    <row r="144" spans="1:14" x14ac:dyDescent="0.2">
      <c r="A144">
        <v>19420</v>
      </c>
      <c r="B144" t="b">
        <v>1</v>
      </c>
      <c r="C144" t="s">
        <v>601</v>
      </c>
      <c r="D144">
        <v>350</v>
      </c>
      <c r="E144" s="4">
        <v>0.6</v>
      </c>
      <c r="F144">
        <f t="shared" si="7"/>
        <v>113</v>
      </c>
      <c r="G144" t="b">
        <f>VLOOKUP(head_of_council_races!A144,all_municipalities!$A$2:$M$445,9,FALSE)</f>
        <v>1</v>
      </c>
      <c r="H144" t="str">
        <f>VLOOKUP(head_of_council_races!A144,all_municipalities!$A$2:$M$445,2,FALSE)</f>
        <v>Carlow/Mayo, Township of</v>
      </c>
      <c r="I144" t="b">
        <f>VLOOKUP(A144,all_municipalities!$A$2:$M$445,13, FALSE)</f>
        <v>1</v>
      </c>
      <c r="J144" t="str">
        <f t="shared" si="8"/>
        <v>LOW</v>
      </c>
      <c r="K144">
        <v>1</v>
      </c>
      <c r="L144">
        <v>19420</v>
      </c>
      <c r="M144">
        <f>IF(G144&lt;&gt;FALSE,VLOOKUP(H144,internet_municipalities!$B$2:$W$226,22,FALSE),"NO INTERNET")</f>
        <v>774</v>
      </c>
      <c r="N144" s="16">
        <f t="shared" si="9"/>
        <v>0.14599483204134367</v>
      </c>
    </row>
    <row r="145" spans="1:14" x14ac:dyDescent="0.2">
      <c r="A145">
        <v>19420</v>
      </c>
      <c r="B145" t="b">
        <v>0</v>
      </c>
      <c r="C145" t="s">
        <v>602</v>
      </c>
      <c r="D145">
        <v>237</v>
      </c>
      <c r="E145" s="4">
        <v>0.4</v>
      </c>
      <c r="F145" t="str">
        <f t="shared" si="7"/>
        <v>Lost</v>
      </c>
      <c r="G145" t="b">
        <f>VLOOKUP(head_of_council_races!A145,all_municipalities!$A$2:$M$445,9,FALSE)</f>
        <v>1</v>
      </c>
      <c r="H145" t="str">
        <f>VLOOKUP(head_of_council_races!A145,all_municipalities!$A$2:$M$445,2,FALSE)</f>
        <v>Carlow/Mayo, Township of</v>
      </c>
      <c r="I145" t="b">
        <f>VLOOKUP(A145,all_municipalities!$A$2:$M$445,13, FALSE)</f>
        <v>1</v>
      </c>
      <c r="J145" t="str">
        <f t="shared" si="8"/>
        <v>NONE</v>
      </c>
      <c r="K145">
        <v>1</v>
      </c>
      <c r="L145">
        <v>19420</v>
      </c>
      <c r="M145">
        <f>IF(G145&lt;&gt;FALSE,VLOOKUP(H145,internet_municipalities!$B$2:$W$226,22,FALSE),"NO INTERNET")</f>
        <v>774</v>
      </c>
      <c r="N145" s="16" t="str">
        <f t="shared" si="9"/>
        <v>Lost</v>
      </c>
    </row>
    <row r="146" spans="1:14" x14ac:dyDescent="0.2">
      <c r="A146">
        <v>10081</v>
      </c>
      <c r="B146" t="b">
        <v>1</v>
      </c>
      <c r="C146" t="s">
        <v>603</v>
      </c>
      <c r="D146" t="s">
        <v>461</v>
      </c>
      <c r="E146" t="s">
        <v>461</v>
      </c>
      <c r="F146" t="str">
        <f t="shared" si="7"/>
        <v>Acclaimed</v>
      </c>
      <c r="G146" t="b">
        <f>VLOOKUP(head_of_council_races!A146,all_municipalities!$A$2:$M$445,9,FALSE)</f>
        <v>0</v>
      </c>
      <c r="H146" t="str">
        <f>VLOOKUP(head_of_council_races!A146,all_municipalities!$A$2:$M$445,2,FALSE)</f>
        <v>Casey, Township of</v>
      </c>
      <c r="I146" t="b">
        <f>VLOOKUP(A146,all_municipalities!$A$2:$M$445,13, FALSE)</f>
        <v>0</v>
      </c>
      <c r="J146" t="str">
        <f t="shared" si="8"/>
        <v>NONE</v>
      </c>
      <c r="K146">
        <v>0</v>
      </c>
      <c r="L146">
        <v>10081</v>
      </c>
      <c r="M146" t="str">
        <f>IF(G146&lt;&gt;FALSE,VLOOKUP(H146,internet_municipalities!$B$2:$W$226,22,FALSE),"NO INTERNET")</f>
        <v>NO INTERNET</v>
      </c>
      <c r="N146" s="16" t="str">
        <f t="shared" si="9"/>
        <v>NO INTERNET</v>
      </c>
    </row>
    <row r="147" spans="1:14" x14ac:dyDescent="0.2">
      <c r="A147">
        <v>10145</v>
      </c>
      <c r="B147" t="b">
        <v>1</v>
      </c>
      <c r="C147" t="s">
        <v>604</v>
      </c>
      <c r="D147" s="1">
        <v>1029</v>
      </c>
      <c r="E147" s="4">
        <v>0.59</v>
      </c>
      <c r="F147">
        <f t="shared" si="7"/>
        <v>308</v>
      </c>
      <c r="G147" t="b">
        <f>VLOOKUP(head_of_council_races!A147,all_municipalities!$A$2:$M$445,9,FALSE)</f>
        <v>1</v>
      </c>
      <c r="H147" t="str">
        <f>VLOOKUP(head_of_council_races!A147,all_municipalities!$A$2:$M$445,2,FALSE)</f>
        <v>Casselman, Municipality of</v>
      </c>
      <c r="I147" t="b">
        <f>VLOOKUP(A147,all_municipalities!$A$2:$M$445,13, FALSE)</f>
        <v>1</v>
      </c>
      <c r="J147" t="str">
        <f t="shared" si="8"/>
        <v>LOW</v>
      </c>
      <c r="K147">
        <v>1</v>
      </c>
      <c r="L147">
        <v>10145</v>
      </c>
      <c r="M147">
        <f>IF(G147&lt;&gt;FALSE,VLOOKUP(H147,internet_municipalities!$B$2:$W$226,22,FALSE),"NO INTERNET")</f>
        <v>1427</v>
      </c>
      <c r="N147" s="16">
        <f t="shared" si="9"/>
        <v>0.21583742116327961</v>
      </c>
    </row>
    <row r="148" spans="1:14" x14ac:dyDescent="0.2">
      <c r="A148">
        <v>10145</v>
      </c>
      <c r="B148" t="b">
        <v>0</v>
      </c>
      <c r="C148" t="s">
        <v>605</v>
      </c>
      <c r="D148">
        <v>721</v>
      </c>
      <c r="E148" s="4">
        <v>0.41</v>
      </c>
      <c r="F148" t="str">
        <f t="shared" si="7"/>
        <v>Lost</v>
      </c>
      <c r="G148" t="b">
        <f>VLOOKUP(head_of_council_races!A148,all_municipalities!$A$2:$M$445,9,FALSE)</f>
        <v>1</v>
      </c>
      <c r="H148" t="str">
        <f>VLOOKUP(head_of_council_races!A148,all_municipalities!$A$2:$M$445,2,FALSE)</f>
        <v>Casselman, Municipality of</v>
      </c>
      <c r="I148" t="b">
        <f>VLOOKUP(A148,all_municipalities!$A$2:$M$445,13, FALSE)</f>
        <v>1</v>
      </c>
      <c r="J148" t="str">
        <f t="shared" si="8"/>
        <v>NONE</v>
      </c>
      <c r="K148">
        <v>1</v>
      </c>
      <c r="L148">
        <v>10145</v>
      </c>
      <c r="M148">
        <f>IF(G148&lt;&gt;FALSE,VLOOKUP(H148,internet_municipalities!$B$2:$W$226,22,FALSE),"NO INTERNET")</f>
        <v>1427</v>
      </c>
      <c r="N148" s="16" t="str">
        <f t="shared" si="9"/>
        <v>Lost</v>
      </c>
    </row>
    <row r="149" spans="1:14" x14ac:dyDescent="0.2">
      <c r="A149">
        <v>10459</v>
      </c>
      <c r="B149" t="b">
        <v>1</v>
      </c>
      <c r="C149" t="s">
        <v>606</v>
      </c>
      <c r="D149" s="1">
        <v>2120</v>
      </c>
      <c r="E149" s="4">
        <v>0.6</v>
      </c>
      <c r="F149">
        <f t="shared" si="7"/>
        <v>721</v>
      </c>
      <c r="G149" t="b">
        <f>VLOOKUP(head_of_council_races!A149,all_municipalities!$A$2:$M$445,9,FALSE)</f>
        <v>1</v>
      </c>
      <c r="H149" t="str">
        <f>VLOOKUP(head_of_council_races!A149,all_municipalities!$A$2:$M$445,2,FALSE)</f>
        <v>Cavan Monaghan, Township of</v>
      </c>
      <c r="I149" t="b">
        <f>VLOOKUP(A149,all_municipalities!$A$2:$M$445,13, FALSE)</f>
        <v>1</v>
      </c>
      <c r="J149" t="str">
        <f t="shared" si="8"/>
        <v>LOW</v>
      </c>
      <c r="K149">
        <v>1</v>
      </c>
      <c r="L149">
        <v>10459</v>
      </c>
      <c r="M149">
        <f>IF(G149&lt;&gt;FALSE,VLOOKUP(H149,internet_municipalities!$B$2:$W$226,22,FALSE),"NO INTERNET")</f>
        <v>4552</v>
      </c>
      <c r="N149" s="16">
        <f t="shared" si="9"/>
        <v>0.15839191564147628</v>
      </c>
    </row>
    <row r="150" spans="1:14" x14ac:dyDescent="0.2">
      <c r="A150">
        <v>10459</v>
      </c>
      <c r="B150" t="b">
        <v>0</v>
      </c>
      <c r="C150" t="s">
        <v>607</v>
      </c>
      <c r="D150" s="1">
        <v>1399</v>
      </c>
      <c r="E150" s="4">
        <v>0.4</v>
      </c>
      <c r="F150" t="str">
        <f t="shared" si="7"/>
        <v>Lost</v>
      </c>
      <c r="G150" t="b">
        <f>VLOOKUP(head_of_council_races!A150,all_municipalities!$A$2:$M$445,9,FALSE)</f>
        <v>1</v>
      </c>
      <c r="H150" t="str">
        <f>VLOOKUP(head_of_council_races!A150,all_municipalities!$A$2:$M$445,2,FALSE)</f>
        <v>Cavan Monaghan, Township of</v>
      </c>
      <c r="I150" t="b">
        <f>VLOOKUP(A150,all_municipalities!$A$2:$M$445,13, FALSE)</f>
        <v>1</v>
      </c>
      <c r="J150" t="str">
        <f t="shared" si="8"/>
        <v>NONE</v>
      </c>
      <c r="K150">
        <v>1</v>
      </c>
      <c r="L150">
        <v>10459</v>
      </c>
      <c r="M150">
        <f>IF(G150&lt;&gt;FALSE,VLOOKUP(H150,internet_municipalities!$B$2:$W$226,22,FALSE),"NO INTERNET")</f>
        <v>4552</v>
      </c>
      <c r="N150" s="16" t="str">
        <f t="shared" si="9"/>
        <v>Lost</v>
      </c>
    </row>
    <row r="151" spans="1:14" x14ac:dyDescent="0.2">
      <c r="A151">
        <v>10709</v>
      </c>
      <c r="B151" t="b">
        <v>1</v>
      </c>
      <c r="C151" t="s">
        <v>608</v>
      </c>
      <c r="D151" s="1">
        <v>1807</v>
      </c>
      <c r="E151" s="4">
        <v>0.43</v>
      </c>
      <c r="F151">
        <f t="shared" si="7"/>
        <v>615</v>
      </c>
      <c r="G151" t="b">
        <f>VLOOKUP(head_of_council_races!A151,all_municipalities!$A$2:$M$445,9,FALSE)</f>
        <v>0</v>
      </c>
      <c r="H151" t="str">
        <f>VLOOKUP(head_of_council_races!A151,all_municipalities!$A$2:$M$445,2,FALSE)</f>
        <v>Central Elgin, Municipality of</v>
      </c>
      <c r="I151" t="b">
        <f>VLOOKUP(A151,all_municipalities!$A$2:$M$445,13, FALSE)</f>
        <v>0</v>
      </c>
      <c r="J151" t="str">
        <f t="shared" si="8"/>
        <v>NONE</v>
      </c>
      <c r="K151">
        <v>0</v>
      </c>
      <c r="L151">
        <v>10709</v>
      </c>
      <c r="M151" t="str">
        <f>IF(G151&lt;&gt;FALSE,VLOOKUP(H151,internet_municipalities!$B$2:$W$226,22,FALSE),"NO INTERNET")</f>
        <v>NO INTERNET</v>
      </c>
      <c r="N151" s="16" t="str">
        <f t="shared" si="9"/>
        <v>NO INTERNET</v>
      </c>
    </row>
    <row r="152" spans="1:14" x14ac:dyDescent="0.2">
      <c r="A152">
        <v>10709</v>
      </c>
      <c r="B152" t="b">
        <v>0</v>
      </c>
      <c r="C152" t="s">
        <v>609</v>
      </c>
      <c r="D152" s="1">
        <v>1192</v>
      </c>
      <c r="E152" s="4">
        <v>0.28999999999999998</v>
      </c>
      <c r="F152" t="str">
        <f t="shared" si="7"/>
        <v>Lost</v>
      </c>
      <c r="G152" t="b">
        <f>VLOOKUP(head_of_council_races!A152,all_municipalities!$A$2:$M$445,9,FALSE)</f>
        <v>0</v>
      </c>
      <c r="H152" t="str">
        <f>VLOOKUP(head_of_council_races!A152,all_municipalities!$A$2:$M$445,2,FALSE)</f>
        <v>Central Elgin, Municipality of</v>
      </c>
      <c r="I152" t="b">
        <f>VLOOKUP(A152,all_municipalities!$A$2:$M$445,13, FALSE)</f>
        <v>0</v>
      </c>
      <c r="J152" t="str">
        <f t="shared" si="8"/>
        <v>NONE</v>
      </c>
      <c r="K152">
        <v>0</v>
      </c>
      <c r="L152">
        <v>10709</v>
      </c>
      <c r="M152" t="str">
        <f>IF(G152&lt;&gt;FALSE,VLOOKUP(H152,internet_municipalities!$B$2:$W$226,22,FALSE),"NO INTERNET")</f>
        <v>NO INTERNET</v>
      </c>
      <c r="N152" s="16" t="str">
        <f t="shared" si="9"/>
        <v>NO INTERNET</v>
      </c>
    </row>
    <row r="153" spans="1:14" x14ac:dyDescent="0.2">
      <c r="A153">
        <v>10709</v>
      </c>
      <c r="B153" t="b">
        <v>0</v>
      </c>
      <c r="C153" t="s">
        <v>610</v>
      </c>
      <c r="D153">
        <v>845</v>
      </c>
      <c r="E153" s="4">
        <v>0.2</v>
      </c>
      <c r="F153" t="str">
        <f t="shared" si="7"/>
        <v>Lost</v>
      </c>
      <c r="G153" t="b">
        <f>VLOOKUP(head_of_council_races!A153,all_municipalities!$A$2:$M$445,9,FALSE)</f>
        <v>0</v>
      </c>
      <c r="H153" t="str">
        <f>VLOOKUP(head_of_council_races!A153,all_municipalities!$A$2:$M$445,2,FALSE)</f>
        <v>Central Elgin, Municipality of</v>
      </c>
      <c r="I153" t="b">
        <f>VLOOKUP(A153,all_municipalities!$A$2:$M$445,13, FALSE)</f>
        <v>0</v>
      </c>
      <c r="J153" t="str">
        <f t="shared" si="8"/>
        <v>NONE</v>
      </c>
      <c r="K153">
        <v>0</v>
      </c>
      <c r="L153">
        <v>10709</v>
      </c>
      <c r="M153" t="str">
        <f>IF(G153&lt;&gt;FALSE,VLOOKUP(H153,internet_municipalities!$B$2:$W$226,22,FALSE),"NO INTERNET")</f>
        <v>NO INTERNET</v>
      </c>
      <c r="N153" s="16" t="str">
        <f t="shared" si="9"/>
        <v>NO INTERNET</v>
      </c>
    </row>
    <row r="154" spans="1:14" x14ac:dyDescent="0.2">
      <c r="A154">
        <v>10709</v>
      </c>
      <c r="B154" t="b">
        <v>0</v>
      </c>
      <c r="C154" t="s">
        <v>611</v>
      </c>
      <c r="D154">
        <v>328</v>
      </c>
      <c r="E154" s="4">
        <v>0.08</v>
      </c>
      <c r="F154" t="str">
        <f t="shared" si="7"/>
        <v>Lost</v>
      </c>
      <c r="G154" t="b">
        <f>VLOOKUP(head_of_council_races!A154,all_municipalities!$A$2:$M$445,9,FALSE)</f>
        <v>0</v>
      </c>
      <c r="H154" t="str">
        <f>VLOOKUP(head_of_council_races!A154,all_municipalities!$A$2:$M$445,2,FALSE)</f>
        <v>Central Elgin, Municipality of</v>
      </c>
      <c r="I154" t="b">
        <f>VLOOKUP(A154,all_municipalities!$A$2:$M$445,13, FALSE)</f>
        <v>0</v>
      </c>
      <c r="J154" t="str">
        <f t="shared" si="8"/>
        <v>NONE</v>
      </c>
      <c r="K154">
        <v>0</v>
      </c>
      <c r="L154">
        <v>10709</v>
      </c>
      <c r="M154" t="str">
        <f>IF(G154&lt;&gt;FALSE,VLOOKUP(H154,internet_municipalities!$B$2:$W$226,22,FALSE),"NO INTERNET")</f>
        <v>NO INTERNET</v>
      </c>
      <c r="N154" s="16" t="str">
        <f t="shared" si="9"/>
        <v>NO INTERNET</v>
      </c>
    </row>
    <row r="155" spans="1:14" x14ac:dyDescent="0.2">
      <c r="A155">
        <v>10679</v>
      </c>
      <c r="B155" t="b">
        <v>1</v>
      </c>
      <c r="C155" t="s">
        <v>612</v>
      </c>
      <c r="D155" t="s">
        <v>461</v>
      </c>
      <c r="E155" t="s">
        <v>461</v>
      </c>
      <c r="F155" t="str">
        <f t="shared" si="7"/>
        <v>Acclaimed</v>
      </c>
      <c r="G155" t="b">
        <f>VLOOKUP(head_of_council_races!A155,all_municipalities!$A$2:$M$445,9,FALSE)</f>
        <v>1</v>
      </c>
      <c r="H155" t="str">
        <f>VLOOKUP(head_of_council_races!A155,all_municipalities!$A$2:$M$445,2,FALSE)</f>
        <v>Central Frontenac, Township of</v>
      </c>
      <c r="I155" t="b">
        <f>VLOOKUP(A155,all_municipalities!$A$2:$M$445,13, FALSE)</f>
        <v>1</v>
      </c>
      <c r="J155" t="str">
        <f t="shared" si="8"/>
        <v>NONE</v>
      </c>
      <c r="K155">
        <v>0</v>
      </c>
      <c r="L155">
        <v>10679</v>
      </c>
      <c r="M155">
        <f>IF(G155&lt;&gt;FALSE,VLOOKUP(H155,internet_municipalities!$B$2:$W$226,22,FALSE),"NO INTERNET")</f>
        <v>5254</v>
      </c>
      <c r="N155" s="16" t="str">
        <f t="shared" si="9"/>
        <v>Acclaimed</v>
      </c>
    </row>
    <row r="156" spans="1:14" x14ac:dyDescent="0.2">
      <c r="A156">
        <v>19421</v>
      </c>
      <c r="B156" t="b">
        <v>1</v>
      </c>
      <c r="C156" t="s">
        <v>613</v>
      </c>
      <c r="D156" s="1">
        <v>1257</v>
      </c>
      <c r="E156" s="4">
        <v>0.52</v>
      </c>
      <c r="F156">
        <f t="shared" si="7"/>
        <v>110</v>
      </c>
      <c r="G156" t="b">
        <f>VLOOKUP(head_of_council_races!A156,all_municipalities!$A$2:$M$445,9,FALSE)</f>
        <v>1</v>
      </c>
      <c r="H156" t="str">
        <f>VLOOKUP(head_of_council_races!A156,all_municipalities!$A$2:$M$445,2,FALSE)</f>
        <v>Central Huron, Municipality of</v>
      </c>
      <c r="I156" t="b">
        <f>VLOOKUP(A156,all_municipalities!$A$2:$M$445,13, FALSE)</f>
        <v>1</v>
      </c>
      <c r="J156" t="str">
        <f t="shared" si="8"/>
        <v>LOW</v>
      </c>
      <c r="K156">
        <v>1</v>
      </c>
      <c r="L156">
        <v>19421</v>
      </c>
      <c r="M156">
        <f>IF(G156&lt;&gt;FALSE,VLOOKUP(H156,internet_municipalities!$B$2:$W$226,22,FALSE),"NO INTERNET")</f>
        <v>4430</v>
      </c>
      <c r="N156" s="16">
        <f t="shared" si="9"/>
        <v>2.4830699774266364E-2</v>
      </c>
    </row>
    <row r="157" spans="1:14" x14ac:dyDescent="0.2">
      <c r="A157">
        <v>19421</v>
      </c>
      <c r="B157" t="b">
        <v>0</v>
      </c>
      <c r="C157" t="s">
        <v>614</v>
      </c>
      <c r="D157" s="1">
        <v>1147</v>
      </c>
      <c r="E157" s="4">
        <v>0.48</v>
      </c>
      <c r="F157" t="str">
        <f t="shared" si="7"/>
        <v>Lost</v>
      </c>
      <c r="G157" t="b">
        <f>VLOOKUP(head_of_council_races!A157,all_municipalities!$A$2:$M$445,9,FALSE)</f>
        <v>1</v>
      </c>
      <c r="H157" t="str">
        <f>VLOOKUP(head_of_council_races!A157,all_municipalities!$A$2:$M$445,2,FALSE)</f>
        <v>Central Huron, Municipality of</v>
      </c>
      <c r="I157" t="b">
        <f>VLOOKUP(A157,all_municipalities!$A$2:$M$445,13, FALSE)</f>
        <v>1</v>
      </c>
      <c r="J157" t="str">
        <f t="shared" si="8"/>
        <v>NONE</v>
      </c>
      <c r="K157">
        <v>1</v>
      </c>
      <c r="L157">
        <v>19421</v>
      </c>
      <c r="M157">
        <f>IF(G157&lt;&gt;FALSE,VLOOKUP(H157,internet_municipalities!$B$2:$W$226,22,FALSE),"NO INTERNET")</f>
        <v>4430</v>
      </c>
      <c r="N157" s="16" t="str">
        <f t="shared" si="9"/>
        <v>Lost</v>
      </c>
    </row>
    <row r="158" spans="1:14" x14ac:dyDescent="0.2">
      <c r="A158">
        <v>17563</v>
      </c>
      <c r="B158" t="b">
        <v>1</v>
      </c>
      <c r="C158" t="s">
        <v>615</v>
      </c>
      <c r="D158">
        <v>533</v>
      </c>
      <c r="E158" s="4">
        <v>0.4</v>
      </c>
      <c r="F158">
        <f t="shared" si="7"/>
        <v>130</v>
      </c>
      <c r="G158" t="b">
        <f>VLOOKUP(head_of_council_races!A158,all_municipalities!$A$2:$M$445,9,FALSE)</f>
        <v>0</v>
      </c>
      <c r="H158" t="str">
        <f>VLOOKUP(head_of_council_races!A158,all_municipalities!$A$2:$M$445,2,FALSE)</f>
        <v>Central Manitoulin, Municipality of</v>
      </c>
      <c r="I158" t="b">
        <f>VLOOKUP(A158,all_municipalities!$A$2:$M$445,13, FALSE)</f>
        <v>0</v>
      </c>
      <c r="J158" t="str">
        <f t="shared" si="8"/>
        <v>NONE</v>
      </c>
      <c r="K158">
        <v>0</v>
      </c>
      <c r="L158">
        <v>17563</v>
      </c>
      <c r="M158" t="str">
        <f>IF(G158&lt;&gt;FALSE,VLOOKUP(H158,internet_municipalities!$B$2:$W$226,22,FALSE),"NO INTERNET")</f>
        <v>NO INTERNET</v>
      </c>
      <c r="N158" s="16" t="str">
        <f t="shared" si="9"/>
        <v>NO INTERNET</v>
      </c>
    </row>
    <row r="159" spans="1:14" x14ac:dyDescent="0.2">
      <c r="A159">
        <v>17563</v>
      </c>
      <c r="B159" t="b">
        <v>0</v>
      </c>
      <c r="C159" t="s">
        <v>617</v>
      </c>
      <c r="D159">
        <v>403</v>
      </c>
      <c r="E159" s="4">
        <v>0.3</v>
      </c>
      <c r="F159" t="str">
        <f t="shared" si="7"/>
        <v>Lost</v>
      </c>
      <c r="G159" t="b">
        <f>VLOOKUP(head_of_council_races!A159,all_municipalities!$A$2:$M$445,9,FALSE)</f>
        <v>0</v>
      </c>
      <c r="H159" t="str">
        <f>VLOOKUP(head_of_council_races!A159,all_municipalities!$A$2:$M$445,2,FALSE)</f>
        <v>Central Manitoulin, Municipality of</v>
      </c>
      <c r="I159" t="b">
        <f>VLOOKUP(A159,all_municipalities!$A$2:$M$445,13, FALSE)</f>
        <v>0</v>
      </c>
      <c r="J159" t="str">
        <f t="shared" si="8"/>
        <v>NONE</v>
      </c>
      <c r="K159">
        <v>0</v>
      </c>
      <c r="L159">
        <v>17563</v>
      </c>
      <c r="M159" t="str">
        <f>IF(G159&lt;&gt;FALSE,VLOOKUP(H159,internet_municipalities!$B$2:$W$226,22,FALSE),"NO INTERNET")</f>
        <v>NO INTERNET</v>
      </c>
      <c r="N159" s="16" t="str">
        <f t="shared" si="9"/>
        <v>NO INTERNET</v>
      </c>
    </row>
    <row r="160" spans="1:14" x14ac:dyDescent="0.2">
      <c r="A160">
        <v>17563</v>
      </c>
      <c r="B160" t="b">
        <v>0</v>
      </c>
      <c r="C160" t="s">
        <v>616</v>
      </c>
      <c r="D160">
        <v>397</v>
      </c>
      <c r="E160" s="4">
        <v>0.3</v>
      </c>
      <c r="F160" t="str">
        <f t="shared" si="7"/>
        <v>Lost</v>
      </c>
      <c r="G160" t="b">
        <f>VLOOKUP(head_of_council_races!A160,all_municipalities!$A$2:$M$445,9,FALSE)</f>
        <v>0</v>
      </c>
      <c r="H160" t="str">
        <f>VLOOKUP(head_of_council_races!A160,all_municipalities!$A$2:$M$445,2,FALSE)</f>
        <v>Central Manitoulin, Municipality of</v>
      </c>
      <c r="I160" t="b">
        <f>VLOOKUP(A160,all_municipalities!$A$2:$M$445,13, FALSE)</f>
        <v>0</v>
      </c>
      <c r="J160" t="str">
        <f t="shared" si="8"/>
        <v>NONE</v>
      </c>
      <c r="K160">
        <v>0</v>
      </c>
      <c r="L160">
        <v>17563</v>
      </c>
      <c r="M160" t="str">
        <f>IF(G160&lt;&gt;FALSE,VLOOKUP(H160,internet_municipalities!$B$2:$W$226,22,FALSE),"NO INTERNET")</f>
        <v>NO INTERNET</v>
      </c>
      <c r="N160" s="16" t="str">
        <f t="shared" si="9"/>
        <v>NO INTERNET</v>
      </c>
    </row>
    <row r="161" spans="1:14" x14ac:dyDescent="0.2">
      <c r="A161">
        <v>10416</v>
      </c>
      <c r="B161" t="b">
        <v>1</v>
      </c>
      <c r="C161" t="s">
        <v>618</v>
      </c>
      <c r="D161" t="s">
        <v>461</v>
      </c>
      <c r="E161" t="s">
        <v>461</v>
      </c>
      <c r="F161" t="str">
        <f t="shared" si="7"/>
        <v>Acclaimed</v>
      </c>
      <c r="G161" t="b">
        <f>VLOOKUP(head_of_council_races!A161,all_municipalities!$A$2:$M$445,9,FALSE)</f>
        <v>1</v>
      </c>
      <c r="H161" t="str">
        <f>VLOOKUP(head_of_council_races!A161,all_municipalities!$A$2:$M$445,2,FALSE)</f>
        <v>Centre Hastings, Municipality of</v>
      </c>
      <c r="I161" t="b">
        <f>VLOOKUP(A161,all_municipalities!$A$2:$M$445,13, FALSE)</f>
        <v>1</v>
      </c>
      <c r="J161" t="str">
        <f t="shared" si="8"/>
        <v>NONE</v>
      </c>
      <c r="K161">
        <v>0</v>
      </c>
      <c r="L161">
        <v>10416</v>
      </c>
      <c r="M161">
        <f>IF(G161&lt;&gt;FALSE,VLOOKUP(H161,internet_municipalities!$B$2:$W$226,22,FALSE),"NO INTERNET")</f>
        <v>3029</v>
      </c>
      <c r="N161" s="16" t="str">
        <f t="shared" si="9"/>
        <v>Acclaimed</v>
      </c>
    </row>
    <row r="162" spans="1:14" x14ac:dyDescent="0.2">
      <c r="A162">
        <v>17922</v>
      </c>
      <c r="B162" t="b">
        <v>1</v>
      </c>
      <c r="C162" t="s">
        <v>619</v>
      </c>
      <c r="D162" s="1">
        <v>4105</v>
      </c>
      <c r="E162" s="4">
        <v>0.45</v>
      </c>
      <c r="F162">
        <f t="shared" si="7"/>
        <v>688</v>
      </c>
      <c r="G162" t="b">
        <f>VLOOKUP(head_of_council_races!A162,all_municipalities!$A$2:$M$445,9,FALSE)</f>
        <v>1</v>
      </c>
      <c r="H162" t="str">
        <f>VLOOKUP(head_of_council_races!A162,all_municipalities!$A$2:$M$445,2,FALSE)</f>
        <v>Centre Wellington, Township of</v>
      </c>
      <c r="I162" t="b">
        <f>VLOOKUP(A162,all_municipalities!$A$2:$M$445,13, FALSE)</f>
        <v>1</v>
      </c>
      <c r="J162" t="str">
        <f t="shared" si="8"/>
        <v>LOW</v>
      </c>
      <c r="K162">
        <v>1</v>
      </c>
      <c r="L162">
        <v>17922</v>
      </c>
      <c r="M162">
        <f>IF(G162&lt;&gt;FALSE,VLOOKUP(H162,internet_municipalities!$B$2:$W$226,22,FALSE),"NO INTERNET")</f>
        <v>14242</v>
      </c>
      <c r="N162" s="16">
        <f t="shared" si="9"/>
        <v>4.8307821935121474E-2</v>
      </c>
    </row>
    <row r="163" spans="1:14" x14ac:dyDescent="0.2">
      <c r="A163">
        <v>17922</v>
      </c>
      <c r="B163" t="b">
        <v>0</v>
      </c>
      <c r="C163" t="s">
        <v>620</v>
      </c>
      <c r="D163" s="1">
        <v>3417</v>
      </c>
      <c r="E163" s="4">
        <v>0.38</v>
      </c>
      <c r="F163" t="str">
        <f t="shared" si="7"/>
        <v>Lost</v>
      </c>
      <c r="G163" t="b">
        <f>VLOOKUP(head_of_council_races!A163,all_municipalities!$A$2:$M$445,9,FALSE)</f>
        <v>1</v>
      </c>
      <c r="H163" t="str">
        <f>VLOOKUP(head_of_council_races!A163,all_municipalities!$A$2:$M$445,2,FALSE)</f>
        <v>Centre Wellington, Township of</v>
      </c>
      <c r="I163" t="b">
        <f>VLOOKUP(A163,all_municipalities!$A$2:$M$445,13, FALSE)</f>
        <v>1</v>
      </c>
      <c r="J163" t="str">
        <f t="shared" si="8"/>
        <v>NONE</v>
      </c>
      <c r="K163">
        <v>1</v>
      </c>
      <c r="L163">
        <v>17922</v>
      </c>
      <c r="M163">
        <f>IF(G163&lt;&gt;FALSE,VLOOKUP(H163,internet_municipalities!$B$2:$W$226,22,FALSE),"NO INTERNET")</f>
        <v>14242</v>
      </c>
      <c r="N163" s="16" t="str">
        <f t="shared" si="9"/>
        <v>Lost</v>
      </c>
    </row>
    <row r="164" spans="1:14" x14ac:dyDescent="0.2">
      <c r="A164">
        <v>17922</v>
      </c>
      <c r="B164" t="b">
        <v>0</v>
      </c>
      <c r="C164" t="s">
        <v>621</v>
      </c>
      <c r="D164" s="1">
        <v>1529</v>
      </c>
      <c r="E164" s="4">
        <v>0.17</v>
      </c>
      <c r="F164" t="str">
        <f t="shared" si="7"/>
        <v>Lost</v>
      </c>
      <c r="G164" t="b">
        <f>VLOOKUP(head_of_council_races!A164,all_municipalities!$A$2:$M$445,9,FALSE)</f>
        <v>1</v>
      </c>
      <c r="H164" t="str">
        <f>VLOOKUP(head_of_council_races!A164,all_municipalities!$A$2:$M$445,2,FALSE)</f>
        <v>Centre Wellington, Township of</v>
      </c>
      <c r="I164" t="b">
        <f>VLOOKUP(A164,all_municipalities!$A$2:$M$445,13, FALSE)</f>
        <v>1</v>
      </c>
      <c r="J164" t="str">
        <f t="shared" si="8"/>
        <v>NONE</v>
      </c>
      <c r="K164">
        <v>1</v>
      </c>
      <c r="L164">
        <v>17922</v>
      </c>
      <c r="M164">
        <f>IF(G164&lt;&gt;FALSE,VLOOKUP(H164,internet_municipalities!$B$2:$W$226,22,FALSE),"NO INTERNET")</f>
        <v>14242</v>
      </c>
      <c r="N164" s="16" t="str">
        <f t="shared" si="9"/>
        <v>Lost</v>
      </c>
    </row>
    <row r="165" spans="1:14" x14ac:dyDescent="0.2">
      <c r="A165">
        <v>10243</v>
      </c>
      <c r="B165" t="b">
        <v>1</v>
      </c>
      <c r="C165" t="s">
        <v>622</v>
      </c>
      <c r="D165" t="s">
        <v>461</v>
      </c>
      <c r="E165" t="s">
        <v>461</v>
      </c>
      <c r="F165" t="str">
        <f t="shared" si="7"/>
        <v>Acclaimed</v>
      </c>
      <c r="G165" t="b">
        <f>VLOOKUP(head_of_council_races!A165,all_municipalities!$A$2:$M$445,9,FALSE)</f>
        <v>0</v>
      </c>
      <c r="H165" t="str">
        <f>VLOOKUP(head_of_council_races!A165,all_municipalities!$A$2:$M$445,2,FALSE)</f>
        <v>Chamberlain, Township of</v>
      </c>
      <c r="I165" t="b">
        <f>VLOOKUP(A165,all_municipalities!$A$2:$M$445,13, FALSE)</f>
        <v>0</v>
      </c>
      <c r="J165" t="str">
        <f t="shared" si="8"/>
        <v>NONE</v>
      </c>
      <c r="K165">
        <v>0</v>
      </c>
      <c r="L165">
        <v>10243</v>
      </c>
      <c r="M165" t="str">
        <f>IF(G165&lt;&gt;FALSE,VLOOKUP(H165,internet_municipalities!$B$2:$W$226,22,FALSE),"NO INTERNET")</f>
        <v>NO INTERNET</v>
      </c>
      <c r="N165" s="16" t="str">
        <f t="shared" si="9"/>
        <v>NO INTERNET</v>
      </c>
    </row>
    <row r="166" spans="1:14" x14ac:dyDescent="0.2">
      <c r="A166">
        <v>10782</v>
      </c>
      <c r="B166" t="b">
        <v>1</v>
      </c>
      <c r="C166" t="s">
        <v>623</v>
      </c>
      <c r="D166" t="s">
        <v>461</v>
      </c>
      <c r="E166" t="s">
        <v>461</v>
      </c>
      <c r="F166" t="str">
        <f t="shared" si="7"/>
        <v>Acclaimed</v>
      </c>
      <c r="G166" t="b">
        <f>VLOOKUP(head_of_council_races!A166,all_municipalities!$A$2:$M$445,9,FALSE)</f>
        <v>1</v>
      </c>
      <c r="H166" t="str">
        <f>VLOOKUP(head_of_council_races!A166,all_municipalities!$A$2:$M$445,2,FALSE)</f>
        <v>Champlain, Township of</v>
      </c>
      <c r="I166" t="b">
        <f>VLOOKUP(A166,all_municipalities!$A$2:$M$445,13, FALSE)</f>
        <v>1</v>
      </c>
      <c r="J166" t="str">
        <f t="shared" si="8"/>
        <v>NONE</v>
      </c>
      <c r="K166">
        <v>0</v>
      </c>
      <c r="L166">
        <v>10782</v>
      </c>
      <c r="M166">
        <f>IF(G166&lt;&gt;FALSE,VLOOKUP(H166,internet_municipalities!$B$2:$W$226,22,FALSE),"NO INTERNET")</f>
        <v>5405</v>
      </c>
      <c r="N166" s="16" t="str">
        <f t="shared" si="9"/>
        <v>Acclaimed</v>
      </c>
    </row>
    <row r="167" spans="1:14" x14ac:dyDescent="0.2">
      <c r="A167">
        <v>10150</v>
      </c>
      <c r="B167" t="b">
        <v>1</v>
      </c>
      <c r="C167" t="s">
        <v>624</v>
      </c>
      <c r="D167" t="s">
        <v>461</v>
      </c>
      <c r="E167" t="s">
        <v>461</v>
      </c>
      <c r="F167" t="str">
        <f t="shared" si="7"/>
        <v>Acclaimed</v>
      </c>
      <c r="G167" t="b">
        <f>VLOOKUP(head_of_council_races!A167,all_municipalities!$A$2:$M$445,9,FALSE)</f>
        <v>1</v>
      </c>
      <c r="H167" t="str">
        <f>VLOOKUP(head_of_council_races!A167,all_municipalities!$A$2:$M$445,2,FALSE)</f>
        <v>Chapleau, Township of</v>
      </c>
      <c r="I167" t="b">
        <f>VLOOKUP(A167,all_municipalities!$A$2:$M$445,13, FALSE)</f>
        <v>1</v>
      </c>
      <c r="J167" t="str">
        <f t="shared" si="8"/>
        <v>NONE</v>
      </c>
      <c r="K167">
        <v>0</v>
      </c>
      <c r="L167">
        <v>10150</v>
      </c>
      <c r="M167" t="e">
        <f>IF(G167&lt;&gt;FALSE,VLOOKUP(H167,internet_municipalities!$B$2:$W$226,22,FALSE),"NO INTERNET")</f>
        <v>#VALUE!</v>
      </c>
      <c r="N167" s="16" t="str">
        <f t="shared" si="9"/>
        <v>Acclaimed</v>
      </c>
    </row>
    <row r="168" spans="1:14" x14ac:dyDescent="0.2">
      <c r="A168">
        <v>10072</v>
      </c>
      <c r="B168" t="b">
        <v>1</v>
      </c>
      <c r="C168" t="s">
        <v>625</v>
      </c>
      <c r="D168" t="s">
        <v>461</v>
      </c>
      <c r="E168" t="s">
        <v>461</v>
      </c>
      <c r="F168" t="str">
        <f t="shared" si="7"/>
        <v>Acclaimed</v>
      </c>
      <c r="G168" t="b">
        <f>VLOOKUP(head_of_council_races!A168,all_municipalities!$A$2:$M$445,9,FALSE)</f>
        <v>0</v>
      </c>
      <c r="H168" t="str">
        <f>VLOOKUP(head_of_council_races!A168,all_municipalities!$A$2:$M$445,2,FALSE)</f>
        <v>Chapple, Township of</v>
      </c>
      <c r="I168" t="b">
        <f>VLOOKUP(A168,all_municipalities!$A$2:$M$445,13, FALSE)</f>
        <v>0</v>
      </c>
      <c r="J168" t="str">
        <f t="shared" si="8"/>
        <v>NONE</v>
      </c>
      <c r="K168">
        <v>0</v>
      </c>
      <c r="L168">
        <v>10072</v>
      </c>
      <c r="M168" t="str">
        <f>IF(G168&lt;&gt;FALSE,VLOOKUP(H168,internet_municipalities!$B$2:$W$226,22,FALSE),"NO INTERNET")</f>
        <v>NO INTERNET</v>
      </c>
      <c r="N168" s="16" t="str">
        <f t="shared" si="9"/>
        <v>NO INTERNET</v>
      </c>
    </row>
    <row r="169" spans="1:14" x14ac:dyDescent="0.2">
      <c r="A169">
        <v>22455</v>
      </c>
      <c r="B169" t="b">
        <v>1</v>
      </c>
      <c r="C169" t="s">
        <v>626</v>
      </c>
      <c r="D169" t="s">
        <v>461</v>
      </c>
      <c r="E169" t="s">
        <v>461</v>
      </c>
      <c r="F169" t="str">
        <f t="shared" si="7"/>
        <v>Acclaimed</v>
      </c>
      <c r="G169" t="b">
        <f>VLOOKUP(head_of_council_races!A169,all_municipalities!$A$2:$M$445,9,FALSE)</f>
        <v>0</v>
      </c>
      <c r="H169" t="str">
        <f>VLOOKUP(head_of_council_races!A169,all_municipalities!$A$2:$M$445,2,FALSE)</f>
        <v>Charlton and Dack, Municipality of</v>
      </c>
      <c r="I169" t="b">
        <f>VLOOKUP(A169,all_municipalities!$A$2:$M$445,13, FALSE)</f>
        <v>0</v>
      </c>
      <c r="J169" t="str">
        <f t="shared" si="8"/>
        <v>NONE</v>
      </c>
      <c r="K169">
        <v>0</v>
      </c>
      <c r="L169">
        <v>22455</v>
      </c>
      <c r="M169" t="str">
        <f>IF(G169&lt;&gt;FALSE,VLOOKUP(H169,internet_municipalities!$B$2:$W$226,22,FALSE),"NO INTERNET")</f>
        <v>NO INTERNET</v>
      </c>
      <c r="N169" s="16" t="str">
        <f t="shared" si="9"/>
        <v>NO INTERNET</v>
      </c>
    </row>
    <row r="170" spans="1:14" x14ac:dyDescent="0.2">
      <c r="A170">
        <v>10151</v>
      </c>
      <c r="B170" t="b">
        <v>1</v>
      </c>
      <c r="C170" t="s">
        <v>627</v>
      </c>
      <c r="D170" s="1">
        <v>17981</v>
      </c>
      <c r="E170" s="4">
        <v>0.75</v>
      </c>
      <c r="F170">
        <f t="shared" si="7"/>
        <v>14393</v>
      </c>
      <c r="G170" t="b">
        <f>VLOOKUP(head_of_council_races!A170,all_municipalities!$A$2:$M$445,9,FALSE)</f>
        <v>1</v>
      </c>
      <c r="H170" t="str">
        <f>VLOOKUP(head_of_council_races!A170,all_municipalities!$A$2:$M$445,2,FALSE)</f>
        <v>Chatham-Kent, Municipality of</v>
      </c>
      <c r="I170" t="b">
        <f>VLOOKUP(A170,all_municipalities!$A$2:$M$445,13, FALSE)</f>
        <v>0</v>
      </c>
      <c r="J170" t="str">
        <f t="shared" si="8"/>
        <v>NONE</v>
      </c>
      <c r="K170">
        <v>0</v>
      </c>
      <c r="L170">
        <v>10151</v>
      </c>
      <c r="M170">
        <f>IF(G170&lt;&gt;FALSE,VLOOKUP(H170,internet_municipalities!$B$2:$W$226,22,FALSE),"NO INTERNET")</f>
        <v>55786</v>
      </c>
      <c r="N170" s="16">
        <f t="shared" si="9"/>
        <v>0.25800380023661851</v>
      </c>
    </row>
    <row r="171" spans="1:14" x14ac:dyDescent="0.2">
      <c r="A171">
        <v>10151</v>
      </c>
      <c r="B171" t="b">
        <v>0</v>
      </c>
      <c r="C171" t="s">
        <v>629</v>
      </c>
      <c r="D171" s="1">
        <v>3588</v>
      </c>
      <c r="E171" s="4">
        <v>0.15</v>
      </c>
      <c r="F171" t="str">
        <f t="shared" si="7"/>
        <v>Lost</v>
      </c>
      <c r="G171" t="b">
        <f>VLOOKUP(head_of_council_races!A171,all_municipalities!$A$2:$M$445,9,FALSE)</f>
        <v>1</v>
      </c>
      <c r="H171" t="str">
        <f>VLOOKUP(head_of_council_races!A171,all_municipalities!$A$2:$M$445,2,FALSE)</f>
        <v>Chatham-Kent, Municipality of</v>
      </c>
      <c r="I171" t="b">
        <f>VLOOKUP(A171,all_municipalities!$A$2:$M$445,13, FALSE)</f>
        <v>0</v>
      </c>
      <c r="J171" t="str">
        <f t="shared" si="8"/>
        <v>NONE</v>
      </c>
      <c r="K171">
        <v>0</v>
      </c>
      <c r="L171">
        <v>10151</v>
      </c>
      <c r="M171">
        <f>IF(G171&lt;&gt;FALSE,VLOOKUP(H171,internet_municipalities!$B$2:$W$226,22,FALSE),"NO INTERNET")</f>
        <v>55786</v>
      </c>
      <c r="N171" s="16" t="str">
        <f t="shared" si="9"/>
        <v>Lost</v>
      </c>
    </row>
    <row r="172" spans="1:14" x14ac:dyDescent="0.2">
      <c r="A172">
        <v>10151</v>
      </c>
      <c r="B172" t="b">
        <v>0</v>
      </c>
      <c r="C172" t="s">
        <v>628</v>
      </c>
      <c r="D172" s="1">
        <v>2364</v>
      </c>
      <c r="E172" s="4">
        <v>0.1</v>
      </c>
      <c r="F172" t="str">
        <f t="shared" si="7"/>
        <v>Lost</v>
      </c>
      <c r="G172" t="b">
        <f>VLOOKUP(head_of_council_races!A172,all_municipalities!$A$2:$M$445,9,FALSE)</f>
        <v>1</v>
      </c>
      <c r="H172" t="str">
        <f>VLOOKUP(head_of_council_races!A172,all_municipalities!$A$2:$M$445,2,FALSE)</f>
        <v>Chatham-Kent, Municipality of</v>
      </c>
      <c r="I172" t="b">
        <f>VLOOKUP(A172,all_municipalities!$A$2:$M$445,13, FALSE)</f>
        <v>0</v>
      </c>
      <c r="J172" t="str">
        <f t="shared" si="8"/>
        <v>NONE</v>
      </c>
      <c r="K172">
        <v>0</v>
      </c>
      <c r="L172">
        <v>10151</v>
      </c>
      <c r="M172">
        <f>IF(G172&lt;&gt;FALSE,VLOOKUP(H172,internet_municipalities!$B$2:$W$226,22,FALSE),"NO INTERNET")</f>
        <v>55786</v>
      </c>
      <c r="N172" s="16" t="str">
        <f t="shared" si="9"/>
        <v>Lost</v>
      </c>
    </row>
    <row r="173" spans="1:14" x14ac:dyDescent="0.2">
      <c r="A173">
        <v>18516</v>
      </c>
      <c r="B173" t="b">
        <v>1</v>
      </c>
      <c r="C173" t="s">
        <v>630</v>
      </c>
      <c r="D173" s="1">
        <v>1870</v>
      </c>
      <c r="E173" s="4">
        <v>0.84</v>
      </c>
      <c r="F173">
        <f t="shared" si="7"/>
        <v>1510</v>
      </c>
      <c r="G173" t="b">
        <f>VLOOKUP(head_of_council_races!A173,all_municipalities!$A$2:$M$445,9,FALSE)</f>
        <v>0</v>
      </c>
      <c r="H173" t="str">
        <f>VLOOKUP(head_of_council_races!A173,all_municipalities!$A$2:$M$445,2,FALSE)</f>
        <v>Chatsworth, Township of</v>
      </c>
      <c r="I173" t="b">
        <f>VLOOKUP(A173,all_municipalities!$A$2:$M$445,13, FALSE)</f>
        <v>0</v>
      </c>
      <c r="J173" t="str">
        <f t="shared" si="8"/>
        <v>NONE</v>
      </c>
      <c r="K173">
        <v>0</v>
      </c>
      <c r="L173">
        <v>18516</v>
      </c>
      <c r="M173" t="str">
        <f>IF(G173&lt;&gt;FALSE,VLOOKUP(H173,internet_municipalities!$B$2:$W$226,22,FALSE),"NO INTERNET")</f>
        <v>NO INTERNET</v>
      </c>
      <c r="N173" s="16" t="str">
        <f t="shared" si="9"/>
        <v>NO INTERNET</v>
      </c>
    </row>
    <row r="174" spans="1:14" x14ac:dyDescent="0.2">
      <c r="A174">
        <v>18516</v>
      </c>
      <c r="B174" t="b">
        <v>0</v>
      </c>
      <c r="C174" t="s">
        <v>631</v>
      </c>
      <c r="D174">
        <v>360</v>
      </c>
      <c r="E174" s="4">
        <v>0.16</v>
      </c>
      <c r="F174" t="str">
        <f t="shared" si="7"/>
        <v>Lost</v>
      </c>
      <c r="G174" t="b">
        <f>VLOOKUP(head_of_council_races!A174,all_municipalities!$A$2:$M$445,9,FALSE)</f>
        <v>0</v>
      </c>
      <c r="H174" t="str">
        <f>VLOOKUP(head_of_council_races!A174,all_municipalities!$A$2:$M$445,2,FALSE)</f>
        <v>Chatsworth, Township of</v>
      </c>
      <c r="I174" t="b">
        <f>VLOOKUP(A174,all_municipalities!$A$2:$M$445,13, FALSE)</f>
        <v>0</v>
      </c>
      <c r="J174" t="str">
        <f t="shared" si="8"/>
        <v>NONE</v>
      </c>
      <c r="K174">
        <v>0</v>
      </c>
      <c r="L174">
        <v>18516</v>
      </c>
      <c r="M174" t="str">
        <f>IF(G174&lt;&gt;FALSE,VLOOKUP(H174,internet_municipalities!$B$2:$W$226,22,FALSE),"NO INTERNET")</f>
        <v>NO INTERNET</v>
      </c>
      <c r="N174" s="16" t="str">
        <f t="shared" si="9"/>
        <v>NO INTERNET</v>
      </c>
    </row>
    <row r="175" spans="1:14" x14ac:dyDescent="0.2">
      <c r="A175">
        <v>10641</v>
      </c>
      <c r="B175" t="b">
        <v>1</v>
      </c>
      <c r="C175" t="s">
        <v>632</v>
      </c>
      <c r="D175" t="s">
        <v>461</v>
      </c>
      <c r="E175" t="s">
        <v>461</v>
      </c>
      <c r="F175" t="str">
        <f t="shared" si="7"/>
        <v>Acclaimed</v>
      </c>
      <c r="G175" t="b">
        <f>VLOOKUP(head_of_council_races!A175,all_municipalities!$A$2:$M$445,9,FALSE)</f>
        <v>0</v>
      </c>
      <c r="H175" t="str">
        <f>VLOOKUP(head_of_council_races!A175,all_municipalities!$A$2:$M$445,2,FALSE)</f>
        <v>Chisholm, Township of</v>
      </c>
      <c r="I175" t="b">
        <f>VLOOKUP(A175,all_municipalities!$A$2:$M$445,13, FALSE)</f>
        <v>0</v>
      </c>
      <c r="J175" t="str">
        <f t="shared" si="8"/>
        <v>NONE</v>
      </c>
      <c r="K175">
        <v>0</v>
      </c>
      <c r="L175">
        <v>10641</v>
      </c>
      <c r="M175" t="str">
        <f>IF(G175&lt;&gt;FALSE,VLOOKUP(H175,internet_municipalities!$B$2:$W$226,22,FALSE),"NO INTERNET")</f>
        <v>NO INTERNET</v>
      </c>
      <c r="N175" s="16" t="str">
        <f t="shared" si="9"/>
        <v>NO INTERNET</v>
      </c>
    </row>
    <row r="176" spans="1:14" x14ac:dyDescent="0.2">
      <c r="A176">
        <v>10661</v>
      </c>
      <c r="B176" t="b">
        <v>1</v>
      </c>
      <c r="C176" t="s">
        <v>633</v>
      </c>
      <c r="D176" s="1">
        <v>4874</v>
      </c>
      <c r="E176" s="4">
        <v>0.55000000000000004</v>
      </c>
      <c r="F176">
        <f t="shared" si="7"/>
        <v>923</v>
      </c>
      <c r="G176" t="b">
        <f>VLOOKUP(head_of_council_races!A176,all_municipalities!$A$2:$M$445,9,FALSE)</f>
        <v>1</v>
      </c>
      <c r="H176" t="str">
        <f>VLOOKUP(head_of_council_races!A176,all_municipalities!$A$2:$M$445,2,FALSE)</f>
        <v>Clarence-Rockland, City of</v>
      </c>
      <c r="I176" t="b">
        <f>VLOOKUP(A176,all_municipalities!$A$2:$M$445,13, FALSE)</f>
        <v>1</v>
      </c>
      <c r="J176" t="str">
        <f t="shared" si="8"/>
        <v>LOW</v>
      </c>
      <c r="K176">
        <v>1</v>
      </c>
      <c r="L176">
        <v>10661</v>
      </c>
      <c r="M176">
        <f>IF(G176&lt;&gt;FALSE,VLOOKUP(H176,internet_municipalities!$B$2:$W$226,22,FALSE),"NO INTERNET")</f>
        <v>11096</v>
      </c>
      <c r="N176" s="16">
        <f t="shared" si="9"/>
        <v>8.3183129055515503E-2</v>
      </c>
    </row>
    <row r="177" spans="1:14" x14ac:dyDescent="0.2">
      <c r="A177">
        <v>10661</v>
      </c>
      <c r="B177" t="b">
        <v>0</v>
      </c>
      <c r="C177" t="s">
        <v>634</v>
      </c>
      <c r="D177" s="1">
        <v>3951</v>
      </c>
      <c r="E177" s="4">
        <v>0.45</v>
      </c>
      <c r="F177" t="str">
        <f t="shared" si="7"/>
        <v>Lost</v>
      </c>
      <c r="G177" t="b">
        <f>VLOOKUP(head_of_council_races!A177,all_municipalities!$A$2:$M$445,9,FALSE)</f>
        <v>1</v>
      </c>
      <c r="H177" t="str">
        <f>VLOOKUP(head_of_council_races!A177,all_municipalities!$A$2:$M$445,2,FALSE)</f>
        <v>Clarence-Rockland, City of</v>
      </c>
      <c r="I177" t="b">
        <f>VLOOKUP(A177,all_municipalities!$A$2:$M$445,13, FALSE)</f>
        <v>1</v>
      </c>
      <c r="J177" t="str">
        <f t="shared" si="8"/>
        <v>NONE</v>
      </c>
      <c r="K177">
        <v>1</v>
      </c>
      <c r="L177">
        <v>10661</v>
      </c>
      <c r="M177">
        <f>IF(G177&lt;&gt;FALSE,VLOOKUP(H177,internet_municipalities!$B$2:$W$226,22,FALSE),"NO INTERNET")</f>
        <v>11096</v>
      </c>
      <c r="N177" s="16" t="str">
        <f t="shared" si="9"/>
        <v>Lost</v>
      </c>
    </row>
    <row r="178" spans="1:14" x14ac:dyDescent="0.2">
      <c r="A178">
        <v>10102</v>
      </c>
      <c r="B178" t="b">
        <v>1</v>
      </c>
      <c r="C178" t="s">
        <v>635</v>
      </c>
      <c r="D178" s="1">
        <v>8607</v>
      </c>
      <c r="E178" s="4">
        <v>0.42</v>
      </c>
      <c r="F178">
        <f t="shared" si="7"/>
        <v>2554</v>
      </c>
      <c r="G178" t="b">
        <f>VLOOKUP(head_of_council_races!A178,all_municipalities!$A$2:$M$445,9,FALSE)</f>
        <v>1</v>
      </c>
      <c r="H178" t="str">
        <f>VLOOKUP(head_of_council_races!A178,all_municipalities!$A$2:$M$445,2,FALSE)</f>
        <v>Clarington, Municipality of</v>
      </c>
      <c r="I178" t="b">
        <f>VLOOKUP(A178,all_municipalities!$A$2:$M$445,13, FALSE)</f>
        <v>1</v>
      </c>
      <c r="J178" t="str">
        <f t="shared" si="8"/>
        <v>NONE</v>
      </c>
      <c r="K178">
        <v>0</v>
      </c>
      <c r="L178">
        <v>10102</v>
      </c>
      <c r="M178">
        <f>IF(G178&lt;&gt;FALSE,VLOOKUP(H178,internet_municipalities!$B$2:$W$226,22,FALSE),"NO INTERNET")</f>
        <v>52865</v>
      </c>
      <c r="N178" s="16">
        <f t="shared" si="9"/>
        <v>4.8311737444433935E-2</v>
      </c>
    </row>
    <row r="179" spans="1:14" x14ac:dyDescent="0.2">
      <c r="A179">
        <v>10102</v>
      </c>
      <c r="B179" t="b">
        <v>0</v>
      </c>
      <c r="C179" t="s">
        <v>637</v>
      </c>
      <c r="D179" s="1">
        <v>6053</v>
      </c>
      <c r="E179" s="4">
        <v>0.3</v>
      </c>
      <c r="F179" t="str">
        <f t="shared" si="7"/>
        <v>Lost</v>
      </c>
      <c r="G179" t="b">
        <f>VLOOKUP(head_of_council_races!A179,all_municipalities!$A$2:$M$445,9,FALSE)</f>
        <v>1</v>
      </c>
      <c r="H179" t="str">
        <f>VLOOKUP(head_of_council_races!A179,all_municipalities!$A$2:$M$445,2,FALSE)</f>
        <v>Clarington, Municipality of</v>
      </c>
      <c r="I179" t="b">
        <f>VLOOKUP(A179,all_municipalities!$A$2:$M$445,13, FALSE)</f>
        <v>1</v>
      </c>
      <c r="J179" t="str">
        <f t="shared" si="8"/>
        <v>NONE</v>
      </c>
      <c r="K179">
        <v>0</v>
      </c>
      <c r="L179">
        <v>10102</v>
      </c>
      <c r="M179">
        <f>IF(G179&lt;&gt;FALSE,VLOOKUP(H179,internet_municipalities!$B$2:$W$226,22,FALSE),"NO INTERNET")</f>
        <v>52865</v>
      </c>
      <c r="N179" s="16" t="str">
        <f t="shared" si="9"/>
        <v>Lost</v>
      </c>
    </row>
    <row r="180" spans="1:14" x14ac:dyDescent="0.2">
      <c r="A180">
        <v>10102</v>
      </c>
      <c r="B180" t="b">
        <v>0</v>
      </c>
      <c r="C180" t="s">
        <v>636</v>
      </c>
      <c r="D180" s="1">
        <v>5451</v>
      </c>
      <c r="E180" s="4">
        <v>0.27</v>
      </c>
      <c r="F180" t="str">
        <f t="shared" si="7"/>
        <v>Lost</v>
      </c>
      <c r="G180" t="b">
        <f>VLOOKUP(head_of_council_races!A180,all_municipalities!$A$2:$M$445,9,FALSE)</f>
        <v>1</v>
      </c>
      <c r="H180" t="str">
        <f>VLOOKUP(head_of_council_races!A180,all_municipalities!$A$2:$M$445,2,FALSE)</f>
        <v>Clarington, Municipality of</v>
      </c>
      <c r="I180" t="b">
        <f>VLOOKUP(A180,all_municipalities!$A$2:$M$445,13, FALSE)</f>
        <v>1</v>
      </c>
      <c r="J180" t="str">
        <f t="shared" si="8"/>
        <v>NONE</v>
      </c>
      <c r="K180">
        <v>0</v>
      </c>
      <c r="L180">
        <v>10102</v>
      </c>
      <c r="M180">
        <f>IF(G180&lt;&gt;FALSE,VLOOKUP(H180,internet_municipalities!$B$2:$W$226,22,FALSE),"NO INTERNET")</f>
        <v>52865</v>
      </c>
      <c r="N180" s="16" t="str">
        <f t="shared" si="9"/>
        <v>Lost</v>
      </c>
    </row>
    <row r="181" spans="1:14" x14ac:dyDescent="0.2">
      <c r="A181">
        <v>10102</v>
      </c>
      <c r="B181" t="b">
        <v>0</v>
      </c>
      <c r="C181" t="s">
        <v>638</v>
      </c>
      <c r="D181">
        <v>145</v>
      </c>
      <c r="E181" s="4">
        <v>0.01</v>
      </c>
      <c r="F181" t="str">
        <f t="shared" si="7"/>
        <v>Lost</v>
      </c>
      <c r="G181" t="b">
        <f>VLOOKUP(head_of_council_races!A181,all_municipalities!$A$2:$M$445,9,FALSE)</f>
        <v>1</v>
      </c>
      <c r="H181" t="str">
        <f>VLOOKUP(head_of_council_races!A181,all_municipalities!$A$2:$M$445,2,FALSE)</f>
        <v>Clarington, Municipality of</v>
      </c>
      <c r="I181" t="b">
        <f>VLOOKUP(A181,all_municipalities!$A$2:$M$445,13, FALSE)</f>
        <v>1</v>
      </c>
      <c r="J181" t="str">
        <f t="shared" si="8"/>
        <v>NONE</v>
      </c>
      <c r="K181">
        <v>0</v>
      </c>
      <c r="L181">
        <v>10102</v>
      </c>
      <c r="M181">
        <f>IF(G181&lt;&gt;FALSE,VLOOKUP(H181,internet_municipalities!$B$2:$W$226,22,FALSE),"NO INTERNET")</f>
        <v>52865</v>
      </c>
      <c r="N181" s="16" t="str">
        <f t="shared" si="9"/>
        <v>Lost</v>
      </c>
    </row>
    <row r="182" spans="1:14" x14ac:dyDescent="0.2">
      <c r="A182">
        <v>10712</v>
      </c>
      <c r="B182" t="b">
        <v>1</v>
      </c>
      <c r="C182" t="s">
        <v>639</v>
      </c>
      <c r="D182" t="s">
        <v>461</v>
      </c>
      <c r="E182" t="s">
        <v>461</v>
      </c>
      <c r="F182" t="str">
        <f t="shared" si="7"/>
        <v>Acclaimed</v>
      </c>
      <c r="G182" t="b">
        <f>VLOOKUP(head_of_council_races!A182,all_municipalities!$A$2:$M$445,9,FALSE)</f>
        <v>1</v>
      </c>
      <c r="H182" t="str">
        <f>VLOOKUP(head_of_council_races!A182,all_municipalities!$A$2:$M$445,2,FALSE)</f>
        <v>Clearview, Township of</v>
      </c>
      <c r="I182" t="b">
        <f>VLOOKUP(A182,all_municipalities!$A$2:$M$445,13, FALSE)</f>
        <v>0</v>
      </c>
      <c r="J182" t="str">
        <f t="shared" si="8"/>
        <v>NONE</v>
      </c>
      <c r="K182">
        <v>0</v>
      </c>
      <c r="L182">
        <v>10712</v>
      </c>
      <c r="M182">
        <f>IF(G182&lt;&gt;FALSE,VLOOKUP(H182,internet_municipalities!$B$2:$W$226,22,FALSE),"NO INTERNET")</f>
        <v>8868</v>
      </c>
      <c r="N182" s="16" t="str">
        <f t="shared" si="9"/>
        <v>Acclaimed</v>
      </c>
    </row>
    <row r="183" spans="1:14" x14ac:dyDescent="0.2">
      <c r="A183">
        <v>10167</v>
      </c>
      <c r="B183" t="b">
        <v>1</v>
      </c>
      <c r="C183" t="s">
        <v>640</v>
      </c>
      <c r="D183">
        <v>135</v>
      </c>
      <c r="E183" s="4">
        <v>0.37</v>
      </c>
      <c r="F183">
        <f t="shared" si="7"/>
        <v>34</v>
      </c>
      <c r="G183" t="b">
        <f>VLOOKUP(head_of_council_races!A183,all_municipalities!$A$2:$M$445,9,FALSE)</f>
        <v>0</v>
      </c>
      <c r="H183" t="str">
        <f>VLOOKUP(head_of_council_races!A183,all_municipalities!$A$2:$M$445,2,FALSE)</f>
        <v>Cobalt, Town of</v>
      </c>
      <c r="I183" t="b">
        <f>VLOOKUP(A183,all_municipalities!$A$2:$M$445,13, FALSE)</f>
        <v>0</v>
      </c>
      <c r="J183" t="str">
        <f t="shared" si="8"/>
        <v>NONE</v>
      </c>
      <c r="K183">
        <v>0</v>
      </c>
      <c r="L183">
        <v>10167</v>
      </c>
      <c r="M183" t="str">
        <f>IF(G183&lt;&gt;FALSE,VLOOKUP(H183,internet_municipalities!$B$2:$W$226,22,FALSE),"NO INTERNET")</f>
        <v>NO INTERNET</v>
      </c>
      <c r="N183" s="16" t="str">
        <f t="shared" si="9"/>
        <v>NO INTERNET</v>
      </c>
    </row>
    <row r="184" spans="1:14" x14ac:dyDescent="0.2">
      <c r="A184">
        <v>10167</v>
      </c>
      <c r="B184" t="b">
        <v>0</v>
      </c>
      <c r="C184" t="s">
        <v>643</v>
      </c>
      <c r="D184">
        <v>101</v>
      </c>
      <c r="E184" s="4">
        <v>0.27</v>
      </c>
      <c r="F184" t="str">
        <f t="shared" si="7"/>
        <v>Lost</v>
      </c>
      <c r="G184" t="b">
        <f>VLOOKUP(head_of_council_races!A184,all_municipalities!$A$2:$M$445,9,FALSE)</f>
        <v>0</v>
      </c>
      <c r="H184" t="str">
        <f>VLOOKUP(head_of_council_races!A184,all_municipalities!$A$2:$M$445,2,FALSE)</f>
        <v>Cobalt, Town of</v>
      </c>
      <c r="I184" t="b">
        <f>VLOOKUP(A184,all_municipalities!$A$2:$M$445,13, FALSE)</f>
        <v>0</v>
      </c>
      <c r="J184" t="str">
        <f t="shared" si="8"/>
        <v>NONE</v>
      </c>
      <c r="K184">
        <v>0</v>
      </c>
      <c r="L184">
        <v>10167</v>
      </c>
      <c r="M184" t="str">
        <f>IF(G184&lt;&gt;FALSE,VLOOKUP(H184,internet_municipalities!$B$2:$W$226,22,FALSE),"NO INTERNET")</f>
        <v>NO INTERNET</v>
      </c>
      <c r="N184" s="16" t="str">
        <f t="shared" si="9"/>
        <v>NO INTERNET</v>
      </c>
    </row>
    <row r="185" spans="1:14" x14ac:dyDescent="0.2">
      <c r="A185">
        <v>10167</v>
      </c>
      <c r="B185" t="b">
        <v>0</v>
      </c>
      <c r="C185" t="s">
        <v>642</v>
      </c>
      <c r="D185">
        <v>99</v>
      </c>
      <c r="E185" s="4">
        <v>0.27</v>
      </c>
      <c r="F185" t="str">
        <f t="shared" si="7"/>
        <v>Lost</v>
      </c>
      <c r="G185" t="b">
        <f>VLOOKUP(head_of_council_races!A185,all_municipalities!$A$2:$M$445,9,FALSE)</f>
        <v>0</v>
      </c>
      <c r="H185" t="str">
        <f>VLOOKUP(head_of_council_races!A185,all_municipalities!$A$2:$M$445,2,FALSE)</f>
        <v>Cobalt, Town of</v>
      </c>
      <c r="I185" t="b">
        <f>VLOOKUP(A185,all_municipalities!$A$2:$M$445,13, FALSE)</f>
        <v>0</v>
      </c>
      <c r="J185" t="str">
        <f t="shared" si="8"/>
        <v>NONE</v>
      </c>
      <c r="K185">
        <v>0</v>
      </c>
      <c r="L185">
        <v>10167</v>
      </c>
      <c r="M185" t="str">
        <f>IF(G185&lt;&gt;FALSE,VLOOKUP(H185,internet_municipalities!$B$2:$W$226,22,FALSE),"NO INTERNET")</f>
        <v>NO INTERNET</v>
      </c>
      <c r="N185" s="16" t="str">
        <f t="shared" si="9"/>
        <v>NO INTERNET</v>
      </c>
    </row>
    <row r="186" spans="1:14" x14ac:dyDescent="0.2">
      <c r="A186">
        <v>10167</v>
      </c>
      <c r="B186" t="b">
        <v>0</v>
      </c>
      <c r="C186" t="s">
        <v>641</v>
      </c>
      <c r="D186">
        <v>34</v>
      </c>
      <c r="E186" s="4">
        <v>0.09</v>
      </c>
      <c r="F186" t="str">
        <f t="shared" si="7"/>
        <v>Lost</v>
      </c>
      <c r="G186" t="b">
        <f>VLOOKUP(head_of_council_races!A186,all_municipalities!$A$2:$M$445,9,FALSE)</f>
        <v>0</v>
      </c>
      <c r="H186" t="str">
        <f>VLOOKUP(head_of_council_races!A186,all_municipalities!$A$2:$M$445,2,FALSE)</f>
        <v>Cobalt, Town of</v>
      </c>
      <c r="I186" t="b">
        <f>VLOOKUP(A186,all_municipalities!$A$2:$M$445,13, FALSE)</f>
        <v>0</v>
      </c>
      <c r="J186" t="str">
        <f t="shared" si="8"/>
        <v>NONE</v>
      </c>
      <c r="K186">
        <v>0</v>
      </c>
      <c r="L186">
        <v>10167</v>
      </c>
      <c r="M186" t="str">
        <f>IF(G186&lt;&gt;FALSE,VLOOKUP(H186,internet_municipalities!$B$2:$W$226,22,FALSE),"NO INTERNET")</f>
        <v>NO INTERNET</v>
      </c>
      <c r="N186" s="16" t="str">
        <f t="shared" si="9"/>
        <v>NO INTERNET</v>
      </c>
    </row>
    <row r="187" spans="1:14" x14ac:dyDescent="0.2">
      <c r="A187">
        <v>10172</v>
      </c>
      <c r="B187" t="b">
        <v>1</v>
      </c>
      <c r="C187" t="s">
        <v>644</v>
      </c>
      <c r="D187" s="1">
        <v>3391</v>
      </c>
      <c r="E187" s="4">
        <v>0.51</v>
      </c>
      <c r="F187">
        <f t="shared" si="7"/>
        <v>105</v>
      </c>
      <c r="G187" t="b">
        <f>VLOOKUP(head_of_council_races!A187,all_municipalities!$A$2:$M$445,9,FALSE)</f>
        <v>1</v>
      </c>
      <c r="H187" t="str">
        <f>VLOOKUP(head_of_council_races!A187,all_municipalities!$A$2:$M$445,2,FALSE)</f>
        <v>Cobourg, Town of</v>
      </c>
      <c r="I187" t="b">
        <f>VLOOKUP(A187,all_municipalities!$A$2:$M$445,13, FALSE)</f>
        <v>1</v>
      </c>
      <c r="J187" t="str">
        <f t="shared" si="8"/>
        <v>LOW</v>
      </c>
      <c r="K187">
        <v>1</v>
      </c>
      <c r="L187">
        <v>10172</v>
      </c>
      <c r="M187">
        <f>IF(G187&lt;&gt;FALSE,VLOOKUP(H187,internet_municipalities!$B$2:$W$226,22,FALSE),"NO INTERNET")</f>
        <v>9980</v>
      </c>
      <c r="N187" s="16">
        <f t="shared" si="9"/>
        <v>1.0521042084168337E-2</v>
      </c>
    </row>
    <row r="188" spans="1:14" x14ac:dyDescent="0.2">
      <c r="A188">
        <v>10172</v>
      </c>
      <c r="B188" t="b">
        <v>0</v>
      </c>
      <c r="C188" t="s">
        <v>645</v>
      </c>
      <c r="D188" s="1">
        <v>3286</v>
      </c>
      <c r="E188" s="4">
        <v>0.49</v>
      </c>
      <c r="F188" t="str">
        <f t="shared" si="7"/>
        <v>Lost</v>
      </c>
      <c r="G188" t="b">
        <f>VLOOKUP(head_of_council_races!A188,all_municipalities!$A$2:$M$445,9,FALSE)</f>
        <v>1</v>
      </c>
      <c r="H188" t="str">
        <f>VLOOKUP(head_of_council_races!A188,all_municipalities!$A$2:$M$445,2,FALSE)</f>
        <v>Cobourg, Town of</v>
      </c>
      <c r="I188" t="b">
        <f>VLOOKUP(A188,all_municipalities!$A$2:$M$445,13, FALSE)</f>
        <v>1</v>
      </c>
      <c r="J188" t="str">
        <f t="shared" si="8"/>
        <v>NONE</v>
      </c>
      <c r="K188">
        <v>1</v>
      </c>
      <c r="L188">
        <v>10172</v>
      </c>
      <c r="M188">
        <f>IF(G188&lt;&gt;FALSE,VLOOKUP(H188,internet_municipalities!$B$2:$W$226,22,FALSE),"NO INTERNET")</f>
        <v>9980</v>
      </c>
      <c r="N188" s="16" t="str">
        <f t="shared" si="9"/>
        <v>Lost</v>
      </c>
    </row>
    <row r="189" spans="1:14" x14ac:dyDescent="0.2">
      <c r="A189">
        <v>18543</v>
      </c>
      <c r="B189" t="b">
        <v>1</v>
      </c>
      <c r="C189" t="s">
        <v>646</v>
      </c>
      <c r="D189" s="1">
        <v>1397</v>
      </c>
      <c r="E189" s="4">
        <v>0.69</v>
      </c>
      <c r="F189">
        <f t="shared" si="7"/>
        <v>758</v>
      </c>
      <c r="G189" t="b">
        <f>VLOOKUP(head_of_council_races!A189,all_municipalities!$A$2:$M$445,9,FALSE)</f>
        <v>1</v>
      </c>
      <c r="H189" t="str">
        <f>VLOOKUP(head_of_council_races!A189,all_municipalities!$A$2:$M$445,2,FALSE)</f>
        <v>Cochrane, Town of</v>
      </c>
      <c r="I189" t="b">
        <f>VLOOKUP(A189,all_municipalities!$A$2:$M$445,13, FALSE)</f>
        <v>0</v>
      </c>
      <c r="J189" t="str">
        <f t="shared" si="8"/>
        <v>NONE</v>
      </c>
      <c r="K189">
        <v>0</v>
      </c>
      <c r="L189">
        <v>18543</v>
      </c>
      <c r="M189">
        <f>IF(G189&lt;&gt;FALSE,VLOOKUP(H189,internet_municipalities!$B$2:$W$226,22,FALSE),"NO INTERNET")</f>
        <v>2148</v>
      </c>
      <c r="N189" s="16">
        <f t="shared" si="9"/>
        <v>0.35288640595903165</v>
      </c>
    </row>
    <row r="190" spans="1:14" x14ac:dyDescent="0.2">
      <c r="A190">
        <v>18543</v>
      </c>
      <c r="B190" t="b">
        <v>0</v>
      </c>
      <c r="C190" t="s">
        <v>647</v>
      </c>
      <c r="D190">
        <v>639</v>
      </c>
      <c r="E190" s="4">
        <v>0.31</v>
      </c>
      <c r="F190" t="str">
        <f t="shared" si="7"/>
        <v>Lost</v>
      </c>
      <c r="G190" t="b">
        <f>VLOOKUP(head_of_council_races!A190,all_municipalities!$A$2:$M$445,9,FALSE)</f>
        <v>1</v>
      </c>
      <c r="H190" t="str">
        <f>VLOOKUP(head_of_council_races!A190,all_municipalities!$A$2:$M$445,2,FALSE)</f>
        <v>Cochrane, Town of</v>
      </c>
      <c r="I190" t="b">
        <f>VLOOKUP(A190,all_municipalities!$A$2:$M$445,13, FALSE)</f>
        <v>0</v>
      </c>
      <c r="J190" t="str">
        <f t="shared" si="8"/>
        <v>NONE</v>
      </c>
      <c r="K190">
        <v>0</v>
      </c>
      <c r="L190">
        <v>18543</v>
      </c>
      <c r="M190">
        <f>IF(G190&lt;&gt;FALSE,VLOOKUP(H190,internet_municipalities!$B$2:$W$226,22,FALSE),"NO INTERNET")</f>
        <v>2148</v>
      </c>
      <c r="N190" s="16" t="str">
        <f t="shared" si="9"/>
        <v>Lost</v>
      </c>
    </row>
    <row r="191" spans="1:14" x14ac:dyDescent="0.2">
      <c r="A191">
        <v>10561</v>
      </c>
      <c r="B191" t="b">
        <v>1</v>
      </c>
      <c r="C191" t="s">
        <v>648</v>
      </c>
      <c r="D191">
        <v>65</v>
      </c>
      <c r="E191" s="4">
        <v>1</v>
      </c>
      <c r="F191">
        <f t="shared" si="7"/>
        <v>65</v>
      </c>
      <c r="G191" t="b">
        <f>VLOOKUP(head_of_council_races!A191,all_municipalities!$A$2:$M$445,9,FALSE)</f>
        <v>0</v>
      </c>
      <c r="H191" t="str">
        <f>VLOOKUP(head_of_council_races!A191,all_municipalities!$A$2:$M$445,2,FALSE)</f>
        <v>Cockburn Island, Township of</v>
      </c>
      <c r="I191" t="b">
        <f>VLOOKUP(A191,all_municipalities!$A$2:$M$445,13, FALSE)</f>
        <v>0</v>
      </c>
      <c r="J191" t="str">
        <f t="shared" si="8"/>
        <v>NONE</v>
      </c>
      <c r="K191">
        <v>0</v>
      </c>
      <c r="L191">
        <v>10561</v>
      </c>
      <c r="M191" t="str">
        <f>IF(G191&lt;&gt;FALSE,VLOOKUP(H191,internet_municipalities!$B$2:$W$226,22,FALSE),"NO INTERNET")</f>
        <v>NO INTERNET</v>
      </c>
      <c r="N191" s="16" t="str">
        <f t="shared" si="9"/>
        <v>NO INTERNET</v>
      </c>
    </row>
    <row r="192" spans="1:14" x14ac:dyDescent="0.2">
      <c r="A192">
        <v>10561</v>
      </c>
      <c r="B192" t="b">
        <v>0</v>
      </c>
      <c r="C192" t="s">
        <v>649</v>
      </c>
      <c r="D192">
        <v>0</v>
      </c>
      <c r="E192" s="4">
        <v>0</v>
      </c>
      <c r="F192" t="str">
        <f t="shared" si="7"/>
        <v>Lost</v>
      </c>
      <c r="G192" t="b">
        <f>VLOOKUP(head_of_council_races!A192,all_municipalities!$A$2:$M$445,9,FALSE)</f>
        <v>0</v>
      </c>
      <c r="H192" t="str">
        <f>VLOOKUP(head_of_council_races!A192,all_municipalities!$A$2:$M$445,2,FALSE)</f>
        <v>Cockburn Island, Township of</v>
      </c>
      <c r="I192" t="b">
        <f>VLOOKUP(A192,all_municipalities!$A$2:$M$445,13, FALSE)</f>
        <v>0</v>
      </c>
      <c r="J192" t="str">
        <f t="shared" si="8"/>
        <v>NONE</v>
      </c>
      <c r="K192">
        <v>0</v>
      </c>
      <c r="L192">
        <v>10561</v>
      </c>
      <c r="M192" t="str">
        <f>IF(G192&lt;&gt;FALSE,VLOOKUP(H192,internet_municipalities!$B$2:$W$226,22,FALSE),"NO INTERNET")</f>
        <v>NO INTERNET</v>
      </c>
      <c r="N192" s="16" t="str">
        <f t="shared" si="9"/>
        <v>NO INTERNET</v>
      </c>
    </row>
    <row r="193" spans="1:14" x14ac:dyDescent="0.2">
      <c r="A193">
        <v>10168</v>
      </c>
      <c r="B193" t="b">
        <v>1</v>
      </c>
      <c r="C193" t="s">
        <v>650</v>
      </c>
      <c r="D193">
        <v>235</v>
      </c>
      <c r="E193" s="4">
        <v>0.54</v>
      </c>
      <c r="F193">
        <f t="shared" si="7"/>
        <v>34</v>
      </c>
      <c r="G193" t="b">
        <f>VLOOKUP(head_of_council_races!A193,all_municipalities!$A$2:$M$445,9,FALSE)</f>
        <v>0</v>
      </c>
      <c r="H193" t="str">
        <f>VLOOKUP(head_of_council_races!A193,all_municipalities!$A$2:$M$445,2,FALSE)</f>
        <v>Coleman, Township of</v>
      </c>
      <c r="I193" t="b">
        <f>VLOOKUP(A193,all_municipalities!$A$2:$M$445,13, FALSE)</f>
        <v>0</v>
      </c>
      <c r="J193" t="str">
        <f t="shared" si="8"/>
        <v>NONE</v>
      </c>
      <c r="K193">
        <v>0</v>
      </c>
      <c r="L193">
        <v>10168</v>
      </c>
      <c r="M193" t="str">
        <f>IF(G193&lt;&gt;FALSE,VLOOKUP(H193,internet_municipalities!$B$2:$W$226,22,FALSE),"NO INTERNET")</f>
        <v>NO INTERNET</v>
      </c>
      <c r="N193" s="16" t="str">
        <f t="shared" si="9"/>
        <v>NO INTERNET</v>
      </c>
    </row>
    <row r="194" spans="1:14" x14ac:dyDescent="0.2">
      <c r="A194">
        <v>10168</v>
      </c>
      <c r="B194" t="b">
        <v>0</v>
      </c>
      <c r="C194" t="s">
        <v>651</v>
      </c>
      <c r="D194">
        <v>201</v>
      </c>
      <c r="E194" s="4">
        <v>0.46</v>
      </c>
      <c r="F194" t="str">
        <f t="shared" si="7"/>
        <v>Lost</v>
      </c>
      <c r="G194" t="b">
        <f>VLOOKUP(head_of_council_races!A194,all_municipalities!$A$2:$M$445,9,FALSE)</f>
        <v>0</v>
      </c>
      <c r="H194" t="str">
        <f>VLOOKUP(head_of_council_races!A194,all_municipalities!$A$2:$M$445,2,FALSE)</f>
        <v>Coleman, Township of</v>
      </c>
      <c r="I194" t="b">
        <f>VLOOKUP(A194,all_municipalities!$A$2:$M$445,13, FALSE)</f>
        <v>0</v>
      </c>
      <c r="J194" t="str">
        <f t="shared" si="8"/>
        <v>NONE</v>
      </c>
      <c r="K194">
        <v>0</v>
      </c>
      <c r="L194">
        <v>10168</v>
      </c>
      <c r="M194" t="str">
        <f>IF(G194&lt;&gt;FALSE,VLOOKUP(H194,internet_municipalities!$B$2:$W$226,22,FALSE),"NO INTERNET")</f>
        <v>NO INTERNET</v>
      </c>
      <c r="N194" s="16" t="str">
        <f t="shared" si="9"/>
        <v>NO INTERNET</v>
      </c>
    </row>
    <row r="195" spans="1:14" x14ac:dyDescent="0.2">
      <c r="A195">
        <v>10178</v>
      </c>
      <c r="B195" t="b">
        <v>1</v>
      </c>
      <c r="C195" t="s">
        <v>652</v>
      </c>
      <c r="D195" s="1">
        <v>3469</v>
      </c>
      <c r="E195" s="4">
        <v>0.4</v>
      </c>
      <c r="F195">
        <f t="shared" ref="F195:F258" si="10">IF(AND(B195=TRUE), IF(D195="Acclaimed", "Acclaimed", D195-D196),"Lost")</f>
        <v>834</v>
      </c>
      <c r="G195" t="b">
        <f>VLOOKUP(head_of_council_races!A195,all_municipalities!$A$2:$M$445,9,FALSE)</f>
        <v>1</v>
      </c>
      <c r="H195" t="str">
        <f>VLOOKUP(head_of_council_races!A195,all_municipalities!$A$2:$M$445,2,FALSE)</f>
        <v>Collingwood, Town of</v>
      </c>
      <c r="I195" t="b">
        <f>VLOOKUP(A195,all_municipalities!$A$2:$M$445,13, FALSE)</f>
        <v>0</v>
      </c>
      <c r="J195" t="str">
        <f t="shared" ref="J195:J258" si="11">IF(I195=TRUE,IF(F195&lt;=10,"HIGH",IF(F195&lt;=100,"MID",IF(F195&lt;=1000,"LOW","NONE"))),"NONE")</f>
        <v>NONE</v>
      </c>
      <c r="K195">
        <v>0</v>
      </c>
      <c r="L195">
        <v>10178</v>
      </c>
      <c r="M195">
        <f>IF(G195&lt;&gt;FALSE,VLOOKUP(H195,internet_municipalities!$B$2:$W$226,22,FALSE),"NO INTERNET")</f>
        <v>13497</v>
      </c>
      <c r="N195" s="16">
        <f t="shared" si="9"/>
        <v>6.1791509224272061E-2</v>
      </c>
    </row>
    <row r="196" spans="1:14" x14ac:dyDescent="0.2">
      <c r="A196">
        <v>10178</v>
      </c>
      <c r="B196" t="b">
        <v>0</v>
      </c>
      <c r="C196" t="s">
        <v>654</v>
      </c>
      <c r="D196" s="1">
        <v>2635</v>
      </c>
      <c r="E196" s="4">
        <v>0.3</v>
      </c>
      <c r="F196" t="str">
        <f t="shared" si="10"/>
        <v>Lost</v>
      </c>
      <c r="G196" t="b">
        <f>VLOOKUP(head_of_council_races!A196,all_municipalities!$A$2:$M$445,9,FALSE)</f>
        <v>1</v>
      </c>
      <c r="H196" t="str">
        <f>VLOOKUP(head_of_council_races!A196,all_municipalities!$A$2:$M$445,2,FALSE)</f>
        <v>Collingwood, Town of</v>
      </c>
      <c r="I196" t="b">
        <f>VLOOKUP(A196,all_municipalities!$A$2:$M$445,13, FALSE)</f>
        <v>0</v>
      </c>
      <c r="J196" t="str">
        <f t="shared" si="11"/>
        <v>NONE</v>
      </c>
      <c r="K196">
        <v>0</v>
      </c>
      <c r="L196">
        <v>10178</v>
      </c>
      <c r="M196">
        <f>IF(G196&lt;&gt;FALSE,VLOOKUP(H196,internet_municipalities!$B$2:$W$226,22,FALSE),"NO INTERNET")</f>
        <v>13497</v>
      </c>
      <c r="N196" s="16" t="str">
        <f t="shared" si="9"/>
        <v>Lost</v>
      </c>
    </row>
    <row r="197" spans="1:14" x14ac:dyDescent="0.2">
      <c r="A197">
        <v>10178</v>
      </c>
      <c r="B197" t="b">
        <v>0</v>
      </c>
      <c r="C197" t="s">
        <v>653</v>
      </c>
      <c r="D197" s="1">
        <v>2588</v>
      </c>
      <c r="E197" s="4">
        <v>0.3</v>
      </c>
      <c r="F197" t="str">
        <f t="shared" si="10"/>
        <v>Lost</v>
      </c>
      <c r="G197" t="b">
        <f>VLOOKUP(head_of_council_races!A197,all_municipalities!$A$2:$M$445,9,FALSE)</f>
        <v>1</v>
      </c>
      <c r="H197" t="str">
        <f>VLOOKUP(head_of_council_races!A197,all_municipalities!$A$2:$M$445,2,FALSE)</f>
        <v>Collingwood, Town of</v>
      </c>
      <c r="I197" t="b">
        <f>VLOOKUP(A197,all_municipalities!$A$2:$M$445,13, FALSE)</f>
        <v>0</v>
      </c>
      <c r="J197" t="str">
        <f t="shared" si="11"/>
        <v>NONE</v>
      </c>
      <c r="K197">
        <v>0</v>
      </c>
      <c r="L197">
        <v>10178</v>
      </c>
      <c r="M197">
        <f>IF(G197&lt;&gt;FALSE,VLOOKUP(H197,internet_municipalities!$B$2:$W$226,22,FALSE),"NO INTERNET")</f>
        <v>13497</v>
      </c>
      <c r="N197" s="16" t="str">
        <f t="shared" ref="N197:N260" si="12">IF(G197=TRUE,IF(F197&lt;&gt;"Acclaimed",IF(F197&lt;&gt;"Lost",F197/M197,"Lost"),"Acclaimed"),"NO INTERNET")</f>
        <v>Lost</v>
      </c>
    </row>
    <row r="198" spans="1:14" x14ac:dyDescent="0.2">
      <c r="A198">
        <v>10346</v>
      </c>
      <c r="B198" t="b">
        <v>1</v>
      </c>
      <c r="C198" t="s">
        <v>655</v>
      </c>
      <c r="D198">
        <v>156</v>
      </c>
      <c r="E198" s="4">
        <v>0.72</v>
      </c>
      <c r="F198">
        <f t="shared" si="10"/>
        <v>94</v>
      </c>
      <c r="G198" t="b">
        <f>VLOOKUP(head_of_council_races!A198,all_municipalities!$A$2:$M$445,9,FALSE)</f>
        <v>0</v>
      </c>
      <c r="H198" t="str">
        <f>VLOOKUP(head_of_council_races!A198,all_municipalities!$A$2:$M$445,2,FALSE)</f>
        <v>Conmee, Township of</v>
      </c>
      <c r="I198" t="b">
        <f>VLOOKUP(A198,all_municipalities!$A$2:$M$445,13, FALSE)</f>
        <v>0</v>
      </c>
      <c r="J198" t="str">
        <f t="shared" si="11"/>
        <v>NONE</v>
      </c>
      <c r="K198">
        <v>0</v>
      </c>
      <c r="L198">
        <v>10346</v>
      </c>
      <c r="M198" t="str">
        <f>IF(G198&lt;&gt;FALSE,VLOOKUP(H198,internet_municipalities!$B$2:$W$226,22,FALSE),"NO INTERNET")</f>
        <v>NO INTERNET</v>
      </c>
      <c r="N198" s="16" t="str">
        <f t="shared" si="12"/>
        <v>NO INTERNET</v>
      </c>
    </row>
    <row r="199" spans="1:14" x14ac:dyDescent="0.2">
      <c r="A199">
        <v>10346</v>
      </c>
      <c r="B199" t="b">
        <v>0</v>
      </c>
      <c r="C199" t="s">
        <v>656</v>
      </c>
      <c r="D199">
        <v>62</v>
      </c>
      <c r="E199" s="4">
        <v>0.28000000000000003</v>
      </c>
      <c r="F199" t="str">
        <f t="shared" si="10"/>
        <v>Lost</v>
      </c>
      <c r="G199" t="b">
        <f>VLOOKUP(head_of_council_races!A199,all_municipalities!$A$2:$M$445,9,FALSE)</f>
        <v>0</v>
      </c>
      <c r="H199" t="str">
        <f>VLOOKUP(head_of_council_races!A199,all_municipalities!$A$2:$M$445,2,FALSE)</f>
        <v>Conmee, Township of</v>
      </c>
      <c r="I199" t="b">
        <f>VLOOKUP(A199,all_municipalities!$A$2:$M$445,13, FALSE)</f>
        <v>0</v>
      </c>
      <c r="J199" t="str">
        <f t="shared" si="11"/>
        <v>NONE</v>
      </c>
      <c r="K199">
        <v>0</v>
      </c>
      <c r="L199">
        <v>10346</v>
      </c>
      <c r="M199" t="str">
        <f>IF(G199&lt;&gt;FALSE,VLOOKUP(H199,internet_municipalities!$B$2:$W$226,22,FALSE),"NO INTERNET")</f>
        <v>NO INTERNET</v>
      </c>
      <c r="N199" s="16" t="str">
        <f t="shared" si="12"/>
        <v>NO INTERNET</v>
      </c>
    </row>
    <row r="200" spans="1:14" x14ac:dyDescent="0.2">
      <c r="A200">
        <v>10183</v>
      </c>
      <c r="B200" t="b">
        <v>1</v>
      </c>
      <c r="C200" t="s">
        <v>657</v>
      </c>
      <c r="D200" s="1">
        <v>5169</v>
      </c>
      <c r="E200" s="4">
        <v>0.52</v>
      </c>
      <c r="F200">
        <f t="shared" si="10"/>
        <v>1081</v>
      </c>
      <c r="G200" t="b">
        <f>VLOOKUP(head_of_council_races!A200,all_municipalities!$A$2:$M$445,9,FALSE)</f>
        <v>0</v>
      </c>
      <c r="H200" t="str">
        <f>VLOOKUP(head_of_council_races!A200,all_municipalities!$A$2:$M$445,2,FALSE)</f>
        <v>Cornwall, City of</v>
      </c>
      <c r="I200" t="b">
        <f>VLOOKUP(A200,all_municipalities!$A$2:$M$445,13, FALSE)</f>
        <v>0</v>
      </c>
      <c r="J200" t="str">
        <f t="shared" si="11"/>
        <v>NONE</v>
      </c>
      <c r="K200">
        <v>0</v>
      </c>
      <c r="L200">
        <v>10183</v>
      </c>
      <c r="M200" t="str">
        <f>IF(G200&lt;&gt;FALSE,VLOOKUP(H200,internet_municipalities!$B$2:$W$226,22,FALSE),"NO INTERNET")</f>
        <v>NO INTERNET</v>
      </c>
      <c r="N200" s="16" t="str">
        <f t="shared" si="12"/>
        <v>NO INTERNET</v>
      </c>
    </row>
    <row r="201" spans="1:14" x14ac:dyDescent="0.2">
      <c r="A201">
        <v>10183</v>
      </c>
      <c r="B201" t="b">
        <v>0</v>
      </c>
      <c r="C201" t="s">
        <v>658</v>
      </c>
      <c r="D201" s="1">
        <v>4088</v>
      </c>
      <c r="E201" s="4">
        <v>0.41</v>
      </c>
      <c r="F201" t="str">
        <f t="shared" si="10"/>
        <v>Lost</v>
      </c>
      <c r="G201" t="b">
        <f>VLOOKUP(head_of_council_races!A201,all_municipalities!$A$2:$M$445,9,FALSE)</f>
        <v>0</v>
      </c>
      <c r="H201" t="str">
        <f>VLOOKUP(head_of_council_races!A201,all_municipalities!$A$2:$M$445,2,FALSE)</f>
        <v>Cornwall, City of</v>
      </c>
      <c r="I201" t="b">
        <f>VLOOKUP(A201,all_municipalities!$A$2:$M$445,13, FALSE)</f>
        <v>0</v>
      </c>
      <c r="J201" t="str">
        <f t="shared" si="11"/>
        <v>NONE</v>
      </c>
      <c r="K201">
        <v>0</v>
      </c>
      <c r="L201">
        <v>10183</v>
      </c>
      <c r="M201" t="str">
        <f>IF(G201&lt;&gt;FALSE,VLOOKUP(H201,internet_municipalities!$B$2:$W$226,22,FALSE),"NO INTERNET")</f>
        <v>NO INTERNET</v>
      </c>
      <c r="N201" s="16" t="str">
        <f t="shared" si="12"/>
        <v>NO INTERNET</v>
      </c>
    </row>
    <row r="202" spans="1:14" x14ac:dyDescent="0.2">
      <c r="A202">
        <v>10183</v>
      </c>
      <c r="B202" t="b">
        <v>0</v>
      </c>
      <c r="C202" t="s">
        <v>659</v>
      </c>
      <c r="D202">
        <v>556</v>
      </c>
      <c r="E202" s="4">
        <v>0.06</v>
      </c>
      <c r="F202" t="str">
        <f t="shared" si="10"/>
        <v>Lost</v>
      </c>
      <c r="G202" t="b">
        <f>VLOOKUP(head_of_council_races!A202,all_municipalities!$A$2:$M$445,9,FALSE)</f>
        <v>0</v>
      </c>
      <c r="H202" t="str">
        <f>VLOOKUP(head_of_council_races!A202,all_municipalities!$A$2:$M$445,2,FALSE)</f>
        <v>Cornwall, City of</v>
      </c>
      <c r="I202" t="b">
        <f>VLOOKUP(A202,all_municipalities!$A$2:$M$445,13, FALSE)</f>
        <v>0</v>
      </c>
      <c r="J202" t="str">
        <f t="shared" si="11"/>
        <v>NONE</v>
      </c>
      <c r="K202">
        <v>0</v>
      </c>
      <c r="L202">
        <v>10183</v>
      </c>
      <c r="M202" t="str">
        <f>IF(G202&lt;&gt;FALSE,VLOOKUP(H202,internet_municipalities!$B$2:$W$226,22,FALSE),"NO INTERNET")</f>
        <v>NO INTERNET</v>
      </c>
      <c r="N202" s="16" t="str">
        <f t="shared" si="12"/>
        <v>NO INTERNET</v>
      </c>
    </row>
    <row r="203" spans="1:14" x14ac:dyDescent="0.2">
      <c r="A203">
        <v>10183</v>
      </c>
      <c r="B203" t="b">
        <v>0</v>
      </c>
      <c r="C203" t="s">
        <v>660</v>
      </c>
      <c r="D203">
        <v>215</v>
      </c>
      <c r="E203" s="4">
        <v>0.02</v>
      </c>
      <c r="F203" t="str">
        <f t="shared" si="10"/>
        <v>Lost</v>
      </c>
      <c r="G203" t="b">
        <f>VLOOKUP(head_of_council_races!A203,all_municipalities!$A$2:$M$445,9,FALSE)</f>
        <v>0</v>
      </c>
      <c r="H203" t="str">
        <f>VLOOKUP(head_of_council_races!A203,all_municipalities!$A$2:$M$445,2,FALSE)</f>
        <v>Cornwall, City of</v>
      </c>
      <c r="I203" t="b">
        <f>VLOOKUP(A203,all_municipalities!$A$2:$M$445,13, FALSE)</f>
        <v>0</v>
      </c>
      <c r="J203" t="str">
        <f t="shared" si="11"/>
        <v>NONE</v>
      </c>
      <c r="K203">
        <v>0</v>
      </c>
      <c r="L203">
        <v>10183</v>
      </c>
      <c r="M203" t="str">
        <f>IF(G203&lt;&gt;FALSE,VLOOKUP(H203,internet_municipalities!$B$2:$W$226,22,FALSE),"NO INTERNET")</f>
        <v>NO INTERNET</v>
      </c>
      <c r="N203" s="16" t="str">
        <f t="shared" si="12"/>
        <v>NO INTERNET</v>
      </c>
    </row>
    <row r="204" spans="1:14" x14ac:dyDescent="0.2">
      <c r="A204">
        <v>19422</v>
      </c>
      <c r="B204" t="b">
        <v>1</v>
      </c>
      <c r="C204" t="s">
        <v>661</v>
      </c>
      <c r="D204" t="s">
        <v>461</v>
      </c>
      <c r="E204" t="s">
        <v>461</v>
      </c>
      <c r="F204" t="str">
        <f t="shared" si="10"/>
        <v>Acclaimed</v>
      </c>
      <c r="G204" t="b">
        <f>VLOOKUP(head_of_council_races!A204,all_municipalities!$A$2:$M$445,9,FALSE)</f>
        <v>1</v>
      </c>
      <c r="H204" t="str">
        <f>VLOOKUP(head_of_council_races!A204,all_municipalities!$A$2:$M$445,2,FALSE)</f>
        <v>Cramahe, Township of</v>
      </c>
      <c r="I204" t="b">
        <f>VLOOKUP(A204,all_municipalities!$A$2:$M$445,13, FALSE)</f>
        <v>1</v>
      </c>
      <c r="J204" t="str">
        <f t="shared" si="11"/>
        <v>NONE</v>
      </c>
      <c r="K204">
        <v>0</v>
      </c>
      <c r="L204">
        <v>19422</v>
      </c>
      <c r="M204">
        <f>IF(G204&lt;&gt;FALSE,VLOOKUP(H204,internet_municipalities!$B$2:$W$226,22,FALSE),"NO INTERNET")</f>
        <v>4293</v>
      </c>
      <c r="N204" s="16" t="str">
        <f t="shared" si="12"/>
        <v>Acclaimed</v>
      </c>
    </row>
    <row r="205" spans="1:14" x14ac:dyDescent="0.2">
      <c r="A205">
        <v>10207</v>
      </c>
      <c r="B205" t="b">
        <v>1</v>
      </c>
      <c r="C205" t="s">
        <v>662</v>
      </c>
      <c r="D205" t="s">
        <v>461</v>
      </c>
      <c r="E205" t="s">
        <v>461</v>
      </c>
      <c r="F205" t="str">
        <f t="shared" si="10"/>
        <v>Acclaimed</v>
      </c>
      <c r="G205" t="b">
        <f>VLOOKUP(head_of_council_races!A205,all_municipalities!$A$2:$M$445,9,FALSE)</f>
        <v>0</v>
      </c>
      <c r="H205" t="str">
        <f>VLOOKUP(head_of_council_races!A205,all_municipalities!$A$2:$M$445,2,FALSE)</f>
        <v>Dawn-Euphemia, Township of</v>
      </c>
      <c r="I205" t="b">
        <f>VLOOKUP(A205,all_municipalities!$A$2:$M$445,13, FALSE)</f>
        <v>0</v>
      </c>
      <c r="J205" t="str">
        <f t="shared" si="11"/>
        <v>NONE</v>
      </c>
      <c r="K205">
        <v>0</v>
      </c>
      <c r="L205">
        <v>10207</v>
      </c>
      <c r="M205" t="str">
        <f>IF(G205&lt;&gt;FALSE,VLOOKUP(H205,internet_municipalities!$B$2:$W$226,22,FALSE),"NO INTERNET")</f>
        <v>NO INTERNET</v>
      </c>
      <c r="N205" s="16" t="str">
        <f t="shared" si="12"/>
        <v>NO INTERNET</v>
      </c>
    </row>
    <row r="206" spans="1:14" x14ac:dyDescent="0.2">
      <c r="A206">
        <v>10650</v>
      </c>
      <c r="B206" t="b">
        <v>1</v>
      </c>
      <c r="C206" t="s">
        <v>663</v>
      </c>
      <c r="D206" t="s">
        <v>461</v>
      </c>
      <c r="E206" t="s">
        <v>461</v>
      </c>
      <c r="F206" t="str">
        <f t="shared" si="10"/>
        <v>Acclaimed</v>
      </c>
      <c r="G206" t="b">
        <f>VLOOKUP(head_of_council_races!A206,all_municipalities!$A$2:$M$445,9,FALSE)</f>
        <v>0</v>
      </c>
      <c r="H206" t="str">
        <f>VLOOKUP(head_of_council_races!A206,all_municipalities!$A$2:$M$445,2,FALSE)</f>
        <v>Dawson, Township of</v>
      </c>
      <c r="I206" t="b">
        <f>VLOOKUP(A206,all_municipalities!$A$2:$M$445,13, FALSE)</f>
        <v>0</v>
      </c>
      <c r="J206" t="str">
        <f t="shared" si="11"/>
        <v>NONE</v>
      </c>
      <c r="K206">
        <v>0</v>
      </c>
      <c r="L206">
        <v>10650</v>
      </c>
      <c r="M206" t="str">
        <f>IF(G206&lt;&gt;FALSE,VLOOKUP(H206,internet_municipalities!$B$2:$W$226,22,FALSE),"NO INTERNET")</f>
        <v>NO INTERNET</v>
      </c>
      <c r="N206" s="16" t="str">
        <f t="shared" si="12"/>
        <v>NO INTERNET</v>
      </c>
    </row>
    <row r="207" spans="1:14" x14ac:dyDescent="0.2">
      <c r="A207">
        <v>10187</v>
      </c>
      <c r="B207" t="b">
        <v>1</v>
      </c>
      <c r="C207" t="s">
        <v>664</v>
      </c>
      <c r="D207" t="s">
        <v>461</v>
      </c>
      <c r="E207" t="s">
        <v>461</v>
      </c>
      <c r="F207" t="str">
        <f t="shared" si="10"/>
        <v>Acclaimed</v>
      </c>
      <c r="G207" t="b">
        <f>VLOOKUP(head_of_council_races!A207,all_municipalities!$A$2:$M$445,9,FALSE)</f>
        <v>1</v>
      </c>
      <c r="H207" t="str">
        <f>VLOOKUP(head_of_council_races!A207,all_municipalities!$A$2:$M$445,2,FALSE)</f>
        <v>Deep River, Town of</v>
      </c>
      <c r="I207" t="b">
        <f>VLOOKUP(A207,all_municipalities!$A$2:$M$445,13, FALSE)</f>
        <v>1</v>
      </c>
      <c r="J207" t="str">
        <f t="shared" si="11"/>
        <v>NONE</v>
      </c>
      <c r="K207">
        <v>0</v>
      </c>
      <c r="L207">
        <v>10187</v>
      </c>
      <c r="M207">
        <f>IF(G207&lt;&gt;FALSE,VLOOKUP(H207,internet_municipalities!$B$2:$W$226,22,FALSE),"NO INTERNET")</f>
        <v>1995</v>
      </c>
      <c r="N207" s="16" t="str">
        <f t="shared" si="12"/>
        <v>Acclaimed</v>
      </c>
    </row>
    <row r="208" spans="1:14" x14ac:dyDescent="0.2">
      <c r="A208">
        <v>10194</v>
      </c>
      <c r="B208" t="b">
        <v>1</v>
      </c>
      <c r="C208" t="s">
        <v>665</v>
      </c>
      <c r="D208" t="s">
        <v>461</v>
      </c>
      <c r="E208" t="s">
        <v>461</v>
      </c>
      <c r="F208" t="str">
        <f t="shared" si="10"/>
        <v>Acclaimed</v>
      </c>
      <c r="G208" t="b">
        <f>VLOOKUP(head_of_council_races!A208,all_municipalities!$A$2:$M$445,9,FALSE)</f>
        <v>0</v>
      </c>
      <c r="H208" t="str">
        <f>VLOOKUP(head_of_council_races!A208,all_municipalities!$A$2:$M$445,2,FALSE)</f>
        <v>Deseronto, Town of</v>
      </c>
      <c r="I208" t="b">
        <f>VLOOKUP(A208,all_municipalities!$A$2:$M$445,13, FALSE)</f>
        <v>0</v>
      </c>
      <c r="J208" t="str">
        <f t="shared" si="11"/>
        <v>NONE</v>
      </c>
      <c r="K208">
        <v>0</v>
      </c>
      <c r="L208">
        <v>10194</v>
      </c>
      <c r="M208" t="str">
        <f>IF(G208&lt;&gt;FALSE,VLOOKUP(H208,internet_municipalities!$B$2:$W$226,22,FALSE),"NO INTERNET")</f>
        <v>NO INTERNET</v>
      </c>
      <c r="N208" s="16" t="str">
        <f t="shared" si="12"/>
        <v>NO INTERNET</v>
      </c>
    </row>
    <row r="209" spans="1:14" x14ac:dyDescent="0.2">
      <c r="A209">
        <v>10198</v>
      </c>
      <c r="B209" t="b">
        <v>1</v>
      </c>
      <c r="C209" t="s">
        <v>666</v>
      </c>
      <c r="D209" t="s">
        <v>461</v>
      </c>
      <c r="E209" t="s">
        <v>461</v>
      </c>
      <c r="F209" t="str">
        <f t="shared" si="10"/>
        <v>Acclaimed</v>
      </c>
      <c r="G209" t="b">
        <f>VLOOKUP(head_of_council_races!A209,all_municipalities!$A$2:$M$445,9,FALSE)</f>
        <v>0</v>
      </c>
      <c r="H209" t="str">
        <f>VLOOKUP(head_of_council_races!A209,all_municipalities!$A$2:$M$445,2,FALSE)</f>
        <v>Dorion, Township of</v>
      </c>
      <c r="I209" t="b">
        <f>VLOOKUP(A209,all_municipalities!$A$2:$M$445,13, FALSE)</f>
        <v>0</v>
      </c>
      <c r="J209" t="str">
        <f t="shared" si="11"/>
        <v>NONE</v>
      </c>
      <c r="K209">
        <v>0</v>
      </c>
      <c r="L209">
        <v>10198</v>
      </c>
      <c r="M209" t="str">
        <f>IF(G209&lt;&gt;FALSE,VLOOKUP(H209,internet_municipalities!$B$2:$W$226,22,FALSE),"NO INTERNET")</f>
        <v>NO INTERNET</v>
      </c>
      <c r="N209" s="16" t="str">
        <f t="shared" si="12"/>
        <v>NO INTERNET</v>
      </c>
    </row>
    <row r="210" spans="1:14" x14ac:dyDescent="0.2">
      <c r="A210">
        <v>10797</v>
      </c>
      <c r="B210" t="b">
        <v>1</v>
      </c>
      <c r="C210" t="s">
        <v>667</v>
      </c>
      <c r="D210" s="1">
        <v>1501</v>
      </c>
      <c r="E210" s="4">
        <v>0.56999999999999995</v>
      </c>
      <c r="F210">
        <f t="shared" si="10"/>
        <v>377</v>
      </c>
      <c r="G210" t="b">
        <f>VLOOKUP(head_of_council_races!A210,all_municipalities!$A$2:$M$445,9,FALSE)</f>
        <v>1</v>
      </c>
      <c r="H210" t="str">
        <f>VLOOKUP(head_of_council_races!A210,all_municipalities!$A$2:$M$445,2,FALSE)</f>
        <v>Douro-Dummer, Township of</v>
      </c>
      <c r="I210" t="b">
        <f>VLOOKUP(A210,all_municipalities!$A$2:$M$445,13, FALSE)</f>
        <v>1</v>
      </c>
      <c r="J210" t="str">
        <f t="shared" si="11"/>
        <v>LOW</v>
      </c>
      <c r="K210">
        <v>1</v>
      </c>
      <c r="L210">
        <v>10797</v>
      </c>
      <c r="M210">
        <f>IF(G210&lt;&gt;FALSE,VLOOKUP(H210,internet_municipalities!$B$2:$W$226,22,FALSE),"NO INTERNET")</f>
        <v>4561</v>
      </c>
      <c r="N210" s="16">
        <f t="shared" si="12"/>
        <v>8.2657311992983998E-2</v>
      </c>
    </row>
    <row r="211" spans="1:14" x14ac:dyDescent="0.2">
      <c r="A211">
        <v>10797</v>
      </c>
      <c r="B211" t="b">
        <v>0</v>
      </c>
      <c r="C211" t="s">
        <v>668</v>
      </c>
      <c r="D211" s="1">
        <v>1124</v>
      </c>
      <c r="E211" s="4">
        <v>0.43</v>
      </c>
      <c r="F211" t="str">
        <f t="shared" si="10"/>
        <v>Lost</v>
      </c>
      <c r="G211" t="b">
        <f>VLOOKUP(head_of_council_races!A211,all_municipalities!$A$2:$M$445,9,FALSE)</f>
        <v>1</v>
      </c>
      <c r="H211" t="str">
        <f>VLOOKUP(head_of_council_races!A211,all_municipalities!$A$2:$M$445,2,FALSE)</f>
        <v>Douro-Dummer, Township of</v>
      </c>
      <c r="I211" t="b">
        <f>VLOOKUP(A211,all_municipalities!$A$2:$M$445,13, FALSE)</f>
        <v>1</v>
      </c>
      <c r="J211" t="str">
        <f t="shared" si="11"/>
        <v>NONE</v>
      </c>
      <c r="K211">
        <v>1</v>
      </c>
      <c r="L211">
        <v>10797</v>
      </c>
      <c r="M211">
        <f>IF(G211&lt;&gt;FALSE,VLOOKUP(H211,internet_municipalities!$B$2:$W$226,22,FALSE),"NO INTERNET")</f>
        <v>4561</v>
      </c>
      <c r="N211" s="16" t="str">
        <f t="shared" si="12"/>
        <v>Lost</v>
      </c>
    </row>
    <row r="212" spans="1:14" x14ac:dyDescent="0.2">
      <c r="A212">
        <v>10613</v>
      </c>
      <c r="B212" t="b">
        <v>1</v>
      </c>
      <c r="C212" t="s">
        <v>669</v>
      </c>
      <c r="D212" t="s">
        <v>461</v>
      </c>
      <c r="E212" t="s">
        <v>461</v>
      </c>
      <c r="F212" t="str">
        <f t="shared" si="10"/>
        <v>Acclaimed</v>
      </c>
      <c r="G212" t="b">
        <f>VLOOKUP(head_of_council_races!A212,all_municipalities!$A$2:$M$445,9,FALSE)</f>
        <v>0</v>
      </c>
      <c r="H212" t="str">
        <f>VLOOKUP(head_of_council_races!A212,all_municipalities!$A$2:$M$445,2,FALSE)</f>
        <v>Drummond/North Elmsley, Township of</v>
      </c>
      <c r="I212" t="b">
        <f>VLOOKUP(A212,all_municipalities!$A$2:$M$445,13, FALSE)</f>
        <v>0</v>
      </c>
      <c r="J212" t="str">
        <f t="shared" si="11"/>
        <v>NONE</v>
      </c>
      <c r="K212">
        <v>0</v>
      </c>
      <c r="L212">
        <v>10613</v>
      </c>
      <c r="M212" t="str">
        <f>IF(G212&lt;&gt;FALSE,VLOOKUP(H212,internet_municipalities!$B$2:$W$226,22,FALSE),"NO INTERNET")</f>
        <v>NO INTERNET</v>
      </c>
      <c r="N212" s="16" t="str">
        <f t="shared" si="12"/>
        <v>NO INTERNET</v>
      </c>
    </row>
    <row r="213" spans="1:14" x14ac:dyDescent="0.2">
      <c r="A213">
        <v>10209</v>
      </c>
      <c r="B213" t="b">
        <v>1</v>
      </c>
      <c r="C213" t="s">
        <v>670</v>
      </c>
      <c r="D213" s="1">
        <v>1618</v>
      </c>
      <c r="E213" s="4">
        <v>0.69</v>
      </c>
      <c r="F213">
        <f t="shared" si="10"/>
        <v>892</v>
      </c>
      <c r="G213" t="b">
        <f>VLOOKUP(head_of_council_races!A213,all_municipalities!$A$2:$M$445,9,FALSE)</f>
        <v>1</v>
      </c>
      <c r="H213" t="str">
        <f>VLOOKUP(head_of_council_races!A213,all_municipalities!$A$2:$M$445,2,FALSE)</f>
        <v>Dryden, City of</v>
      </c>
      <c r="I213" t="b">
        <f>VLOOKUP(A213,all_municipalities!$A$2:$M$445,13, FALSE)</f>
        <v>1</v>
      </c>
      <c r="J213" t="str">
        <f t="shared" si="11"/>
        <v>LOW</v>
      </c>
      <c r="K213">
        <v>1</v>
      </c>
      <c r="L213">
        <v>10209</v>
      </c>
      <c r="M213">
        <f>IF(G213&lt;&gt;FALSE,VLOOKUP(H213,internet_municipalities!$B$2:$W$226,22,FALSE),"NO INTERNET")</f>
        <v>3078</v>
      </c>
      <c r="N213" s="16">
        <f t="shared" si="12"/>
        <v>0.28979857050032487</v>
      </c>
    </row>
    <row r="214" spans="1:14" x14ac:dyDescent="0.2">
      <c r="A214">
        <v>10209</v>
      </c>
      <c r="B214" t="b">
        <v>0</v>
      </c>
      <c r="C214" t="s">
        <v>671</v>
      </c>
      <c r="D214">
        <v>726</v>
      </c>
      <c r="E214" s="4">
        <v>0.31</v>
      </c>
      <c r="F214" t="str">
        <f t="shared" si="10"/>
        <v>Lost</v>
      </c>
      <c r="G214" t="b">
        <f>VLOOKUP(head_of_council_races!A214,all_municipalities!$A$2:$M$445,9,FALSE)</f>
        <v>1</v>
      </c>
      <c r="H214" t="str">
        <f>VLOOKUP(head_of_council_races!A214,all_municipalities!$A$2:$M$445,2,FALSE)</f>
        <v>Dryden, City of</v>
      </c>
      <c r="I214" t="b">
        <f>VLOOKUP(A214,all_municipalities!$A$2:$M$445,13, FALSE)</f>
        <v>1</v>
      </c>
      <c r="J214" t="str">
        <f t="shared" si="11"/>
        <v>NONE</v>
      </c>
      <c r="K214">
        <v>1</v>
      </c>
      <c r="L214">
        <v>10209</v>
      </c>
      <c r="M214">
        <f>IF(G214&lt;&gt;FALSE,VLOOKUP(H214,internet_municipalities!$B$2:$W$226,22,FALSE),"NO INTERNET")</f>
        <v>3078</v>
      </c>
      <c r="N214" s="16" t="str">
        <f t="shared" si="12"/>
        <v>Lost</v>
      </c>
    </row>
    <row r="215" spans="1:14" x14ac:dyDescent="0.2">
      <c r="A215">
        <v>10212</v>
      </c>
      <c r="B215" t="b">
        <v>1</v>
      </c>
      <c r="C215" t="s">
        <v>672</v>
      </c>
      <c r="D215" t="s">
        <v>461</v>
      </c>
      <c r="E215" t="s">
        <v>461</v>
      </c>
      <c r="F215" t="str">
        <f t="shared" si="10"/>
        <v>Acclaimed</v>
      </c>
      <c r="G215" t="b">
        <f>VLOOKUP(head_of_council_races!A215,all_municipalities!$A$2:$M$445,9,FALSE)</f>
        <v>0</v>
      </c>
      <c r="H215" t="str">
        <f>VLOOKUP(head_of_council_races!A215,all_municipalities!$A$2:$M$445,2,FALSE)</f>
        <v>Dubreuilville, Township of</v>
      </c>
      <c r="I215" t="b">
        <f>VLOOKUP(A215,all_municipalities!$A$2:$M$445,13, FALSE)</f>
        <v>0</v>
      </c>
      <c r="J215" t="str">
        <f t="shared" si="11"/>
        <v>NONE</v>
      </c>
      <c r="K215">
        <v>0</v>
      </c>
      <c r="L215">
        <v>10212</v>
      </c>
      <c r="M215" t="str">
        <f>IF(G215&lt;&gt;FALSE,VLOOKUP(H215,internet_municipalities!$B$2:$W$226,22,FALSE),"NO INTERNET")</f>
        <v>NO INTERNET</v>
      </c>
      <c r="N215" s="16" t="str">
        <f t="shared" si="12"/>
        <v>NO INTERNET</v>
      </c>
    </row>
    <row r="216" spans="1:14" x14ac:dyDescent="0.2">
      <c r="A216">
        <v>10812</v>
      </c>
      <c r="B216" t="b">
        <v>1</v>
      </c>
      <c r="C216" t="s">
        <v>673</v>
      </c>
      <c r="D216" s="1">
        <v>69544</v>
      </c>
      <c r="E216" s="4">
        <v>0.63</v>
      </c>
      <c r="F216">
        <f t="shared" si="10"/>
        <v>49109</v>
      </c>
      <c r="G216" t="b">
        <f>VLOOKUP(head_of_council_races!A216,all_municipalities!$A$2:$M$445,9,FALSE)</f>
        <v>0</v>
      </c>
      <c r="H216" t="str">
        <f>VLOOKUP(head_of_council_races!A216,all_municipalities!$A$2:$M$445,2,FALSE)</f>
        <v>Durham, Regional Municipality of</v>
      </c>
      <c r="I216" t="b">
        <f>VLOOKUP(A216,all_municipalities!$A$2:$M$445,13, FALSE)</f>
        <v>0</v>
      </c>
      <c r="J216" t="str">
        <f t="shared" si="11"/>
        <v>NONE</v>
      </c>
      <c r="K216">
        <v>0</v>
      </c>
      <c r="L216">
        <v>10812</v>
      </c>
      <c r="M216" t="str">
        <f>IF(G216&lt;&gt;FALSE,VLOOKUP(H216,internet_municipalities!$B$2:$W$226,22,FALSE),"NO INTERNET")</f>
        <v>NO INTERNET</v>
      </c>
      <c r="N216" s="16" t="str">
        <f t="shared" si="12"/>
        <v>NO INTERNET</v>
      </c>
    </row>
    <row r="217" spans="1:14" x14ac:dyDescent="0.2">
      <c r="A217">
        <v>10812</v>
      </c>
      <c r="B217" t="b">
        <v>0</v>
      </c>
      <c r="C217" t="s">
        <v>676</v>
      </c>
      <c r="D217" s="1">
        <v>20435</v>
      </c>
      <c r="E217" s="4">
        <v>0.19</v>
      </c>
      <c r="F217" t="str">
        <f t="shared" si="10"/>
        <v>Lost</v>
      </c>
      <c r="G217" t="b">
        <f>VLOOKUP(head_of_council_races!A217,all_municipalities!$A$2:$M$445,9,FALSE)</f>
        <v>0</v>
      </c>
      <c r="H217" t="str">
        <f>VLOOKUP(head_of_council_races!A217,all_municipalities!$A$2:$M$445,2,FALSE)</f>
        <v>Durham, Regional Municipality of</v>
      </c>
      <c r="I217" t="b">
        <f>VLOOKUP(A217,all_municipalities!$A$2:$M$445,13, FALSE)</f>
        <v>0</v>
      </c>
      <c r="J217" t="str">
        <f t="shared" si="11"/>
        <v>NONE</v>
      </c>
      <c r="K217">
        <v>0</v>
      </c>
      <c r="L217">
        <v>10812</v>
      </c>
      <c r="M217" t="str">
        <f>IF(G217&lt;&gt;FALSE,VLOOKUP(H217,internet_municipalities!$B$2:$W$226,22,FALSE),"NO INTERNET")</f>
        <v>NO INTERNET</v>
      </c>
      <c r="N217" s="16" t="str">
        <f t="shared" si="12"/>
        <v>NO INTERNET</v>
      </c>
    </row>
    <row r="218" spans="1:14" x14ac:dyDescent="0.2">
      <c r="A218">
        <v>10812</v>
      </c>
      <c r="B218" t="b">
        <v>0</v>
      </c>
      <c r="C218" t="s">
        <v>675</v>
      </c>
      <c r="D218" s="1">
        <v>12788</v>
      </c>
      <c r="E218" s="4">
        <v>0.12</v>
      </c>
      <c r="F218" t="str">
        <f t="shared" si="10"/>
        <v>Lost</v>
      </c>
      <c r="G218" t="b">
        <f>VLOOKUP(head_of_council_races!A218,all_municipalities!$A$2:$M$445,9,FALSE)</f>
        <v>0</v>
      </c>
      <c r="H218" t="str">
        <f>VLOOKUP(head_of_council_races!A218,all_municipalities!$A$2:$M$445,2,FALSE)</f>
        <v>Durham, Regional Municipality of</v>
      </c>
      <c r="I218" t="b">
        <f>VLOOKUP(A218,all_municipalities!$A$2:$M$445,13, FALSE)</f>
        <v>0</v>
      </c>
      <c r="J218" t="str">
        <f t="shared" si="11"/>
        <v>NONE</v>
      </c>
      <c r="K218">
        <v>0</v>
      </c>
      <c r="L218">
        <v>10812</v>
      </c>
      <c r="M218" t="str">
        <f>IF(G218&lt;&gt;FALSE,VLOOKUP(H218,internet_municipalities!$B$2:$W$226,22,FALSE),"NO INTERNET")</f>
        <v>NO INTERNET</v>
      </c>
      <c r="N218" s="16" t="str">
        <f t="shared" si="12"/>
        <v>NO INTERNET</v>
      </c>
    </row>
    <row r="219" spans="1:14" x14ac:dyDescent="0.2">
      <c r="A219">
        <v>10812</v>
      </c>
      <c r="B219" t="b">
        <v>0</v>
      </c>
      <c r="C219" t="s">
        <v>674</v>
      </c>
      <c r="D219" s="1">
        <v>6895</v>
      </c>
      <c r="E219" s="4">
        <v>0.06</v>
      </c>
      <c r="F219" t="str">
        <f t="shared" si="10"/>
        <v>Lost</v>
      </c>
      <c r="G219" t="b">
        <f>VLOOKUP(head_of_council_races!A219,all_municipalities!$A$2:$M$445,9,FALSE)</f>
        <v>0</v>
      </c>
      <c r="H219" t="str">
        <f>VLOOKUP(head_of_council_races!A219,all_municipalities!$A$2:$M$445,2,FALSE)</f>
        <v>Durham, Regional Municipality of</v>
      </c>
      <c r="I219" t="b">
        <f>VLOOKUP(A219,all_municipalities!$A$2:$M$445,13, FALSE)</f>
        <v>0</v>
      </c>
      <c r="J219" t="str">
        <f t="shared" si="11"/>
        <v>NONE</v>
      </c>
      <c r="K219">
        <v>0</v>
      </c>
      <c r="L219">
        <v>10812</v>
      </c>
      <c r="M219" t="str">
        <f>IF(G219&lt;&gt;FALSE,VLOOKUP(H219,internet_municipalities!$B$2:$W$226,22,FALSE),"NO INTERNET")</f>
        <v>NO INTERNET</v>
      </c>
      <c r="N219" s="16" t="str">
        <f t="shared" si="12"/>
        <v>NO INTERNET</v>
      </c>
    </row>
    <row r="220" spans="1:14" x14ac:dyDescent="0.2">
      <c r="A220">
        <v>10219</v>
      </c>
      <c r="B220" t="b">
        <v>1</v>
      </c>
      <c r="C220" t="s">
        <v>677</v>
      </c>
      <c r="D220">
        <v>716</v>
      </c>
      <c r="E220" s="4">
        <v>0.71</v>
      </c>
      <c r="F220">
        <f t="shared" si="10"/>
        <v>423</v>
      </c>
      <c r="G220" t="b">
        <f>VLOOKUP(head_of_council_races!A220,all_municipalities!$A$2:$M$445,9,FALSE)</f>
        <v>0</v>
      </c>
      <c r="H220" t="str">
        <f>VLOOKUP(head_of_council_races!A220,all_municipalities!$A$2:$M$445,2,FALSE)</f>
        <v>Dutton Dunwich, Municipality of</v>
      </c>
      <c r="I220" t="b">
        <f>VLOOKUP(A220,all_municipalities!$A$2:$M$445,13, FALSE)</f>
        <v>0</v>
      </c>
      <c r="J220" t="str">
        <f t="shared" si="11"/>
        <v>NONE</v>
      </c>
      <c r="K220">
        <v>0</v>
      </c>
      <c r="L220">
        <v>10219</v>
      </c>
      <c r="M220" t="str">
        <f>IF(G220&lt;&gt;FALSE,VLOOKUP(H220,internet_municipalities!$B$2:$W$226,22,FALSE),"NO INTERNET")</f>
        <v>NO INTERNET</v>
      </c>
      <c r="N220" s="16" t="str">
        <f t="shared" si="12"/>
        <v>NO INTERNET</v>
      </c>
    </row>
    <row r="221" spans="1:14" x14ac:dyDescent="0.2">
      <c r="A221">
        <v>10219</v>
      </c>
      <c r="B221" t="b">
        <v>0</v>
      </c>
      <c r="C221" t="s">
        <v>678</v>
      </c>
      <c r="D221">
        <v>293</v>
      </c>
      <c r="E221" s="4">
        <v>0.28999999999999998</v>
      </c>
      <c r="F221" t="str">
        <f t="shared" si="10"/>
        <v>Lost</v>
      </c>
      <c r="G221" t="b">
        <f>VLOOKUP(head_of_council_races!A221,all_municipalities!$A$2:$M$445,9,FALSE)</f>
        <v>0</v>
      </c>
      <c r="H221" t="str">
        <f>VLOOKUP(head_of_council_races!A221,all_municipalities!$A$2:$M$445,2,FALSE)</f>
        <v>Dutton Dunwich, Municipality of</v>
      </c>
      <c r="I221" t="b">
        <f>VLOOKUP(A221,all_municipalities!$A$2:$M$445,13, FALSE)</f>
        <v>0</v>
      </c>
      <c r="J221" t="str">
        <f t="shared" si="11"/>
        <v>NONE</v>
      </c>
      <c r="K221">
        <v>0</v>
      </c>
      <c r="L221">
        <v>10219</v>
      </c>
      <c r="M221" t="str">
        <f>IF(G221&lt;&gt;FALSE,VLOOKUP(H221,internet_municipalities!$B$2:$W$226,22,FALSE),"NO INTERNET")</f>
        <v>NO INTERNET</v>
      </c>
      <c r="N221" s="16" t="str">
        <f t="shared" si="12"/>
        <v>NO INTERNET</v>
      </c>
    </row>
    <row r="222" spans="1:14" x14ac:dyDescent="0.2">
      <c r="A222">
        <v>10308</v>
      </c>
      <c r="B222" t="b">
        <v>1</v>
      </c>
      <c r="C222" t="s">
        <v>679</v>
      </c>
      <c r="D222" t="s">
        <v>461</v>
      </c>
      <c r="E222" t="s">
        <v>461</v>
      </c>
      <c r="F222" t="str">
        <f t="shared" si="10"/>
        <v>Acclaimed</v>
      </c>
      <c r="G222" t="b">
        <f>VLOOKUP(head_of_council_races!A222,all_municipalities!$A$2:$M$445,9,FALSE)</f>
        <v>1</v>
      </c>
      <c r="H222" t="str">
        <f>VLOOKUP(head_of_council_races!A222,all_municipalities!$A$2:$M$445,2,FALSE)</f>
        <v>Dysart Et Al, Municipality of</v>
      </c>
      <c r="I222" t="b">
        <f>VLOOKUP(A222,all_municipalities!$A$2:$M$445,13, FALSE)</f>
        <v>1</v>
      </c>
      <c r="J222" t="str">
        <f t="shared" si="11"/>
        <v>NONE</v>
      </c>
      <c r="K222">
        <v>0</v>
      </c>
      <c r="L222">
        <v>10308</v>
      </c>
      <c r="M222">
        <f>IF(G222&lt;&gt;FALSE,VLOOKUP(H222,internet_municipalities!$B$2:$W$226,22,FALSE),"NO INTERNET")</f>
        <v>6571</v>
      </c>
      <c r="N222" s="16" t="str">
        <f t="shared" si="12"/>
        <v>Acclaimed</v>
      </c>
    </row>
    <row r="223" spans="1:14" x14ac:dyDescent="0.2">
      <c r="A223">
        <v>10221</v>
      </c>
      <c r="B223" t="b">
        <v>1</v>
      </c>
      <c r="C223" t="s">
        <v>680</v>
      </c>
      <c r="D223" t="s">
        <v>461</v>
      </c>
      <c r="E223" t="s">
        <v>461</v>
      </c>
      <c r="F223" t="str">
        <f t="shared" si="10"/>
        <v>Acclaimed</v>
      </c>
      <c r="G223" t="b">
        <f>VLOOKUP(head_of_council_races!A223,all_municipalities!$A$2:$M$445,9,FALSE)</f>
        <v>1</v>
      </c>
      <c r="H223" t="str">
        <f>VLOOKUP(head_of_council_races!A223,all_municipalities!$A$2:$M$445,2,FALSE)</f>
        <v>Ear Falls, Township of</v>
      </c>
      <c r="I223" t="b">
        <f>VLOOKUP(A223,all_municipalities!$A$2:$M$445,13, FALSE)</f>
        <v>1</v>
      </c>
      <c r="J223" t="str">
        <f t="shared" si="11"/>
        <v>NONE</v>
      </c>
      <c r="K223">
        <v>0</v>
      </c>
      <c r="L223">
        <v>10221</v>
      </c>
      <c r="M223">
        <f>IF(G223&lt;&gt;FALSE,VLOOKUP(H223,internet_municipalities!$B$2:$W$226,22,FALSE),"NO INTERNET")</f>
        <v>393</v>
      </c>
      <c r="N223" s="16" t="str">
        <f t="shared" si="12"/>
        <v>Acclaimed</v>
      </c>
    </row>
    <row r="224" spans="1:14" x14ac:dyDescent="0.2">
      <c r="A224">
        <v>10181</v>
      </c>
      <c r="B224" t="b">
        <v>1</v>
      </c>
      <c r="C224" t="s">
        <v>681</v>
      </c>
      <c r="D224" t="s">
        <v>461</v>
      </c>
      <c r="E224" t="s">
        <v>461</v>
      </c>
      <c r="F224" t="str">
        <f t="shared" si="10"/>
        <v>Acclaimed</v>
      </c>
      <c r="G224" t="b">
        <f>VLOOKUP(head_of_council_races!A224,all_municipalities!$A$2:$M$445,9,FALSE)</f>
        <v>0</v>
      </c>
      <c r="H224" t="str">
        <f>VLOOKUP(head_of_council_races!A224,all_municipalities!$A$2:$M$445,2,FALSE)</f>
        <v>East Ferris, Municipality of</v>
      </c>
      <c r="I224" t="b">
        <f>VLOOKUP(A224,all_municipalities!$A$2:$M$445,13, FALSE)</f>
        <v>0</v>
      </c>
      <c r="J224" t="str">
        <f t="shared" si="11"/>
        <v>NONE</v>
      </c>
      <c r="K224">
        <v>0</v>
      </c>
      <c r="L224">
        <v>10181</v>
      </c>
      <c r="M224" t="str">
        <f>IF(G224&lt;&gt;FALSE,VLOOKUP(H224,internet_municipalities!$B$2:$W$226,22,FALSE),"NO INTERNET")</f>
        <v>NO INTERNET</v>
      </c>
      <c r="N224" s="16" t="str">
        <f t="shared" si="12"/>
        <v>NO INTERNET</v>
      </c>
    </row>
    <row r="225" spans="1:14" x14ac:dyDescent="0.2">
      <c r="A225">
        <v>10578</v>
      </c>
      <c r="B225" t="b">
        <v>1</v>
      </c>
      <c r="C225" t="s">
        <v>682</v>
      </c>
      <c r="D225" t="s">
        <v>461</v>
      </c>
      <c r="E225" t="s">
        <v>461</v>
      </c>
      <c r="F225" t="str">
        <f t="shared" si="10"/>
        <v>Acclaimed</v>
      </c>
      <c r="G225" t="b">
        <f>VLOOKUP(head_of_council_races!A225,all_municipalities!$A$2:$M$445,9,FALSE)</f>
        <v>1</v>
      </c>
      <c r="H225" t="str">
        <f>VLOOKUP(head_of_council_races!A225,all_municipalities!$A$2:$M$445,2,FALSE)</f>
        <v>East Garafraxa, Township of</v>
      </c>
      <c r="I225" t="b">
        <f>VLOOKUP(A225,all_municipalities!$A$2:$M$445,13, FALSE)</f>
        <v>1</v>
      </c>
      <c r="J225" t="str">
        <f t="shared" si="11"/>
        <v>NONE</v>
      </c>
      <c r="K225">
        <v>0</v>
      </c>
      <c r="L225">
        <v>10578</v>
      </c>
      <c r="M225" t="e">
        <f>IF(G225&lt;&gt;FALSE,VLOOKUP(H225,internet_municipalities!$B$2:$W$226,22,FALSE),"NO INTERNET")</f>
        <v>#VALUE!</v>
      </c>
      <c r="N225" s="16" t="str">
        <f t="shared" si="12"/>
        <v>Acclaimed</v>
      </c>
    </row>
    <row r="226" spans="1:14" x14ac:dyDescent="0.2">
      <c r="A226">
        <v>10680</v>
      </c>
      <c r="B226" t="b">
        <v>1</v>
      </c>
      <c r="C226" t="s">
        <v>683</v>
      </c>
      <c r="D226" s="1">
        <v>3266</v>
      </c>
      <c r="E226" s="4">
        <v>0.52</v>
      </c>
      <c r="F226">
        <f t="shared" si="10"/>
        <v>469</v>
      </c>
      <c r="G226" t="b">
        <f>VLOOKUP(head_of_council_races!A226,all_municipalities!$A$2:$M$445,9,FALSE)</f>
        <v>1</v>
      </c>
      <c r="H226" t="str">
        <f>VLOOKUP(head_of_council_races!A226,all_municipalities!$A$2:$M$445,2,FALSE)</f>
        <v>East Gwillimbury, Town of</v>
      </c>
      <c r="I226" t="b">
        <f>VLOOKUP(A226,all_municipalities!$A$2:$M$445,13, FALSE)</f>
        <v>0</v>
      </c>
      <c r="J226" t="str">
        <f t="shared" si="11"/>
        <v>NONE</v>
      </c>
      <c r="K226">
        <v>0</v>
      </c>
      <c r="L226">
        <v>10680</v>
      </c>
      <c r="M226">
        <f>IF(G226&lt;&gt;FALSE,VLOOKUP(H226,internet_municipalities!$B$2:$W$226,22,FALSE),"NO INTERNET")</f>
        <v>18892</v>
      </c>
      <c r="N226" s="16">
        <f t="shared" si="12"/>
        <v>2.4825322887994918E-2</v>
      </c>
    </row>
    <row r="227" spans="1:14" x14ac:dyDescent="0.2">
      <c r="A227">
        <v>10680</v>
      </c>
      <c r="B227" t="b">
        <v>0</v>
      </c>
      <c r="C227" t="s">
        <v>684</v>
      </c>
      <c r="D227" s="1">
        <v>2797</v>
      </c>
      <c r="E227" s="4">
        <v>0.44</v>
      </c>
      <c r="F227" t="str">
        <f t="shared" si="10"/>
        <v>Lost</v>
      </c>
      <c r="G227" t="b">
        <f>VLOOKUP(head_of_council_races!A227,all_municipalities!$A$2:$M$445,9,FALSE)</f>
        <v>1</v>
      </c>
      <c r="H227" t="str">
        <f>VLOOKUP(head_of_council_races!A227,all_municipalities!$A$2:$M$445,2,FALSE)</f>
        <v>East Gwillimbury, Town of</v>
      </c>
      <c r="I227" t="b">
        <f>VLOOKUP(A227,all_municipalities!$A$2:$M$445,13, FALSE)</f>
        <v>0</v>
      </c>
      <c r="J227" t="str">
        <f t="shared" si="11"/>
        <v>NONE</v>
      </c>
      <c r="K227">
        <v>0</v>
      </c>
      <c r="L227">
        <v>10680</v>
      </c>
      <c r="M227">
        <f>IF(G227&lt;&gt;FALSE,VLOOKUP(H227,internet_municipalities!$B$2:$W$226,22,FALSE),"NO INTERNET")</f>
        <v>18892</v>
      </c>
      <c r="N227" s="16" t="str">
        <f t="shared" si="12"/>
        <v>Lost</v>
      </c>
    </row>
    <row r="228" spans="1:14" x14ac:dyDescent="0.2">
      <c r="A228">
        <v>10680</v>
      </c>
      <c r="B228" t="b">
        <v>0</v>
      </c>
      <c r="C228" t="s">
        <v>685</v>
      </c>
      <c r="D228">
        <v>278</v>
      </c>
      <c r="E228" s="4">
        <v>0.04</v>
      </c>
      <c r="F228" t="str">
        <f t="shared" si="10"/>
        <v>Lost</v>
      </c>
      <c r="G228" t="b">
        <f>VLOOKUP(head_of_council_races!A228,all_municipalities!$A$2:$M$445,9,FALSE)</f>
        <v>1</v>
      </c>
      <c r="H228" t="str">
        <f>VLOOKUP(head_of_council_races!A228,all_municipalities!$A$2:$M$445,2,FALSE)</f>
        <v>East Gwillimbury, Town of</v>
      </c>
      <c r="I228" t="b">
        <f>VLOOKUP(A228,all_municipalities!$A$2:$M$445,13, FALSE)</f>
        <v>0</v>
      </c>
      <c r="J228" t="str">
        <f t="shared" si="11"/>
        <v>NONE</v>
      </c>
      <c r="K228">
        <v>0</v>
      </c>
      <c r="L228">
        <v>10680</v>
      </c>
      <c r="M228">
        <f>IF(G228&lt;&gt;FALSE,VLOOKUP(H228,internet_municipalities!$B$2:$W$226,22,FALSE),"NO INTERNET")</f>
        <v>18892</v>
      </c>
      <c r="N228" s="16" t="str">
        <f t="shared" si="12"/>
        <v>Lost</v>
      </c>
    </row>
    <row r="229" spans="1:14" x14ac:dyDescent="0.2">
      <c r="A229">
        <v>10702</v>
      </c>
      <c r="B229" t="b">
        <v>1</v>
      </c>
      <c r="C229" t="s">
        <v>686</v>
      </c>
      <c r="D229" t="s">
        <v>461</v>
      </c>
      <c r="E229" t="s">
        <v>461</v>
      </c>
      <c r="F229" t="str">
        <f t="shared" si="10"/>
        <v>Acclaimed</v>
      </c>
      <c r="G229" t="b">
        <f>VLOOKUP(head_of_council_races!A229,all_municipalities!$A$2:$M$445,9,FALSE)</f>
        <v>1</v>
      </c>
      <c r="H229" t="str">
        <f>VLOOKUP(head_of_council_races!A229,all_municipalities!$A$2:$M$445,2,FALSE)</f>
        <v>East Hawkesbury, Township of</v>
      </c>
      <c r="I229" t="b">
        <f>VLOOKUP(A229,all_municipalities!$A$2:$M$445,13, FALSE)</f>
        <v>1</v>
      </c>
      <c r="J229" t="str">
        <f t="shared" si="11"/>
        <v>NONE</v>
      </c>
      <c r="K229">
        <v>0</v>
      </c>
      <c r="L229">
        <v>10702</v>
      </c>
      <c r="M229">
        <f>IF(G229&lt;&gt;FALSE,VLOOKUP(H229,internet_municipalities!$B$2:$W$226,22,FALSE),"NO INTERNET")</f>
        <v>1680</v>
      </c>
      <c r="N229" s="16" t="str">
        <f t="shared" si="12"/>
        <v>Acclaimed</v>
      </c>
    </row>
    <row r="230" spans="1:14" x14ac:dyDescent="0.2">
      <c r="A230">
        <v>10325</v>
      </c>
      <c r="B230" t="b">
        <v>1</v>
      </c>
      <c r="C230" t="s">
        <v>687</v>
      </c>
      <c r="D230" s="1">
        <v>1218</v>
      </c>
      <c r="E230" s="4">
        <v>0.56000000000000005</v>
      </c>
      <c r="F230">
        <f t="shared" si="10"/>
        <v>270</v>
      </c>
      <c r="G230" t="b">
        <f>VLOOKUP(head_of_council_races!A230,all_municipalities!$A$2:$M$445,9,FALSE)</f>
        <v>1</v>
      </c>
      <c r="H230" t="str">
        <f>VLOOKUP(head_of_council_races!A230,all_municipalities!$A$2:$M$445,2,FALSE)</f>
        <v>East Zorra-Tavistock, Township of</v>
      </c>
      <c r="I230" t="b">
        <f>VLOOKUP(A230,all_municipalities!$A$2:$M$445,13, FALSE)</f>
        <v>1</v>
      </c>
      <c r="J230" t="str">
        <f t="shared" si="11"/>
        <v>LOW</v>
      </c>
      <c r="K230">
        <v>1</v>
      </c>
      <c r="L230">
        <v>10325</v>
      </c>
      <c r="M230">
        <f>IF(G230&lt;&gt;FALSE,VLOOKUP(H230,internet_municipalities!$B$2:$W$226,22,FALSE),"NO INTERNET")</f>
        <v>3734</v>
      </c>
      <c r="N230" s="16">
        <f t="shared" si="12"/>
        <v>7.2308516336368506E-2</v>
      </c>
    </row>
    <row r="231" spans="1:14" x14ac:dyDescent="0.2">
      <c r="A231">
        <v>10325</v>
      </c>
      <c r="B231" t="b">
        <v>0</v>
      </c>
      <c r="C231" t="s">
        <v>688</v>
      </c>
      <c r="D231">
        <v>948</v>
      </c>
      <c r="E231" s="4">
        <v>0.44</v>
      </c>
      <c r="F231" t="str">
        <f t="shared" si="10"/>
        <v>Lost</v>
      </c>
      <c r="G231" t="b">
        <f>VLOOKUP(head_of_council_races!A231,all_municipalities!$A$2:$M$445,9,FALSE)</f>
        <v>1</v>
      </c>
      <c r="H231" t="str">
        <f>VLOOKUP(head_of_council_races!A231,all_municipalities!$A$2:$M$445,2,FALSE)</f>
        <v>East Zorra-Tavistock, Township of</v>
      </c>
      <c r="I231" t="b">
        <f>VLOOKUP(A231,all_municipalities!$A$2:$M$445,13, FALSE)</f>
        <v>1</v>
      </c>
      <c r="J231" t="str">
        <f t="shared" si="11"/>
        <v>NONE</v>
      </c>
      <c r="K231">
        <v>1</v>
      </c>
      <c r="L231">
        <v>10325</v>
      </c>
      <c r="M231">
        <f>IF(G231&lt;&gt;FALSE,VLOOKUP(H231,internet_municipalities!$B$2:$W$226,22,FALSE),"NO INTERNET")</f>
        <v>3734</v>
      </c>
      <c r="N231" s="16" t="str">
        <f t="shared" si="12"/>
        <v>Lost</v>
      </c>
    </row>
    <row r="232" spans="1:14" x14ac:dyDescent="0.2">
      <c r="A232">
        <v>19423</v>
      </c>
      <c r="B232" t="b">
        <v>1</v>
      </c>
      <c r="C232" t="s">
        <v>689</v>
      </c>
      <c r="D232" s="1">
        <v>1585</v>
      </c>
      <c r="E232" s="4">
        <v>0.6</v>
      </c>
      <c r="F232">
        <f t="shared" si="10"/>
        <v>524</v>
      </c>
      <c r="G232" t="b">
        <f>VLOOKUP(head_of_council_races!A232,all_municipalities!$A$2:$M$445,9,FALSE)</f>
        <v>1</v>
      </c>
      <c r="H232" t="str">
        <f>VLOOKUP(head_of_council_races!A232,all_municipalities!$A$2:$M$445,2,FALSE)</f>
        <v>Edwardsburgh/Cardinal, Township of</v>
      </c>
      <c r="I232" t="b">
        <f>VLOOKUP(A232,all_municipalities!$A$2:$M$445,13, FALSE)</f>
        <v>0</v>
      </c>
      <c r="J232" t="str">
        <f t="shared" si="11"/>
        <v>NONE</v>
      </c>
      <c r="K232">
        <v>0</v>
      </c>
      <c r="L232">
        <v>19423</v>
      </c>
      <c r="M232">
        <f>IF(G232&lt;&gt;FALSE,VLOOKUP(H232,internet_municipalities!$B$2:$W$226,22,FALSE),"NO INTERNET")</f>
        <v>2855</v>
      </c>
      <c r="N232" s="16">
        <f t="shared" si="12"/>
        <v>0.18353765323992996</v>
      </c>
    </row>
    <row r="233" spans="1:14" x14ac:dyDescent="0.2">
      <c r="A233">
        <v>19423</v>
      </c>
      <c r="B233" t="b">
        <v>0</v>
      </c>
      <c r="C233" t="s">
        <v>690</v>
      </c>
      <c r="D233" s="1">
        <v>1061</v>
      </c>
      <c r="E233" s="4">
        <v>0.4</v>
      </c>
      <c r="F233" t="str">
        <f t="shared" si="10"/>
        <v>Lost</v>
      </c>
      <c r="G233" t="b">
        <f>VLOOKUP(head_of_council_races!A233,all_municipalities!$A$2:$M$445,9,FALSE)</f>
        <v>1</v>
      </c>
      <c r="H233" t="str">
        <f>VLOOKUP(head_of_council_races!A233,all_municipalities!$A$2:$M$445,2,FALSE)</f>
        <v>Edwardsburgh/Cardinal, Township of</v>
      </c>
      <c r="I233" t="b">
        <f>VLOOKUP(A233,all_municipalities!$A$2:$M$445,13, FALSE)</f>
        <v>0</v>
      </c>
      <c r="J233" t="str">
        <f t="shared" si="11"/>
        <v>NONE</v>
      </c>
      <c r="K233">
        <v>0</v>
      </c>
      <c r="L233">
        <v>19423</v>
      </c>
      <c r="M233">
        <f>IF(G233&lt;&gt;FALSE,VLOOKUP(H233,internet_municipalities!$B$2:$W$226,22,FALSE),"NO INTERNET")</f>
        <v>2855</v>
      </c>
      <c r="N233" s="16" t="str">
        <f t="shared" si="12"/>
        <v>Lost</v>
      </c>
    </row>
    <row r="234" spans="1:14" x14ac:dyDescent="0.2">
      <c r="A234">
        <v>19424</v>
      </c>
      <c r="B234" t="b">
        <v>1</v>
      </c>
      <c r="C234" t="s">
        <v>691</v>
      </c>
      <c r="D234" s="1">
        <v>1529</v>
      </c>
      <c r="E234" s="4">
        <v>0.56000000000000005</v>
      </c>
      <c r="F234">
        <f t="shared" si="10"/>
        <v>350</v>
      </c>
      <c r="G234" t="b">
        <f>VLOOKUP(head_of_council_races!A234,all_municipalities!$A$2:$M$445,9,FALSE)</f>
        <v>1</v>
      </c>
      <c r="H234" t="str">
        <f>VLOOKUP(head_of_council_races!A234,all_municipalities!$A$2:$M$445,2,FALSE)</f>
        <v>Elizabethtown-Kitley, Township of</v>
      </c>
      <c r="I234" t="b">
        <f>VLOOKUP(A234,all_municipalities!$A$2:$M$445,13, FALSE)</f>
        <v>0</v>
      </c>
      <c r="J234" t="str">
        <f t="shared" si="11"/>
        <v>NONE</v>
      </c>
      <c r="K234">
        <v>0</v>
      </c>
      <c r="L234">
        <v>19424</v>
      </c>
      <c r="M234">
        <f>IF(G234&lt;&gt;FALSE,VLOOKUP(H234,internet_municipalities!$B$2:$W$226,22,FALSE),"NO INTERNET")</f>
        <v>5536</v>
      </c>
      <c r="N234" s="16">
        <f t="shared" si="12"/>
        <v>6.3222543352601163E-2</v>
      </c>
    </row>
    <row r="235" spans="1:14" x14ac:dyDescent="0.2">
      <c r="A235">
        <v>19424</v>
      </c>
      <c r="B235" t="b">
        <v>0</v>
      </c>
      <c r="C235" t="s">
        <v>692</v>
      </c>
      <c r="D235" s="1">
        <v>1179</v>
      </c>
      <c r="E235" s="4">
        <v>0.44</v>
      </c>
      <c r="F235" t="str">
        <f t="shared" si="10"/>
        <v>Lost</v>
      </c>
      <c r="G235" t="b">
        <f>VLOOKUP(head_of_council_races!A235,all_municipalities!$A$2:$M$445,9,FALSE)</f>
        <v>1</v>
      </c>
      <c r="H235" t="str">
        <f>VLOOKUP(head_of_council_races!A235,all_municipalities!$A$2:$M$445,2,FALSE)</f>
        <v>Elizabethtown-Kitley, Township of</v>
      </c>
      <c r="I235" t="b">
        <f>VLOOKUP(A235,all_municipalities!$A$2:$M$445,13, FALSE)</f>
        <v>0</v>
      </c>
      <c r="J235" t="str">
        <f t="shared" si="11"/>
        <v>NONE</v>
      </c>
      <c r="K235">
        <v>0</v>
      </c>
      <c r="L235">
        <v>19424</v>
      </c>
      <c r="M235">
        <f>IF(G235&lt;&gt;FALSE,VLOOKUP(H235,internet_municipalities!$B$2:$W$226,22,FALSE),"NO INTERNET")</f>
        <v>5536</v>
      </c>
      <c r="N235" s="16" t="str">
        <f t="shared" si="12"/>
        <v>Lost</v>
      </c>
    </row>
    <row r="236" spans="1:14" x14ac:dyDescent="0.2">
      <c r="A236">
        <v>10231</v>
      </c>
      <c r="B236" t="b">
        <v>1</v>
      </c>
      <c r="C236" t="s">
        <v>693</v>
      </c>
      <c r="D236" s="1">
        <v>1619</v>
      </c>
      <c r="E236" s="4">
        <v>0.44</v>
      </c>
      <c r="F236">
        <f t="shared" si="10"/>
        <v>461</v>
      </c>
      <c r="G236" t="b">
        <f>VLOOKUP(head_of_council_races!A236,all_municipalities!$A$2:$M$445,9,FALSE)</f>
        <v>0</v>
      </c>
      <c r="H236" t="str">
        <f>VLOOKUP(head_of_council_races!A236,all_municipalities!$A$2:$M$445,2,FALSE)</f>
        <v>Elliot Lake, City of</v>
      </c>
      <c r="I236" t="b">
        <f>VLOOKUP(A236,all_municipalities!$A$2:$M$445,13, FALSE)</f>
        <v>0</v>
      </c>
      <c r="J236" t="str">
        <f t="shared" si="11"/>
        <v>NONE</v>
      </c>
      <c r="K236">
        <v>0</v>
      </c>
      <c r="L236">
        <v>10231</v>
      </c>
      <c r="M236" t="str">
        <f>IF(G236&lt;&gt;FALSE,VLOOKUP(H236,internet_municipalities!$B$2:$W$226,22,FALSE),"NO INTERNET")</f>
        <v>NO INTERNET</v>
      </c>
      <c r="N236" s="16" t="str">
        <f t="shared" si="12"/>
        <v>NO INTERNET</v>
      </c>
    </row>
    <row r="237" spans="1:14" x14ac:dyDescent="0.2">
      <c r="A237">
        <v>10231</v>
      </c>
      <c r="B237" t="b">
        <v>0</v>
      </c>
      <c r="C237" t="s">
        <v>694</v>
      </c>
      <c r="D237" s="1">
        <v>1158</v>
      </c>
      <c r="E237" s="4">
        <v>0.31</v>
      </c>
      <c r="F237" t="str">
        <f t="shared" si="10"/>
        <v>Lost</v>
      </c>
      <c r="G237" t="b">
        <f>VLOOKUP(head_of_council_races!A237,all_municipalities!$A$2:$M$445,9,FALSE)</f>
        <v>0</v>
      </c>
      <c r="H237" t="str">
        <f>VLOOKUP(head_of_council_races!A237,all_municipalities!$A$2:$M$445,2,FALSE)</f>
        <v>Elliot Lake, City of</v>
      </c>
      <c r="I237" t="b">
        <f>VLOOKUP(A237,all_municipalities!$A$2:$M$445,13, FALSE)</f>
        <v>0</v>
      </c>
      <c r="J237" t="str">
        <f t="shared" si="11"/>
        <v>NONE</v>
      </c>
      <c r="K237">
        <v>0</v>
      </c>
      <c r="L237">
        <v>10231</v>
      </c>
      <c r="M237" t="str">
        <f>IF(G237&lt;&gt;FALSE,VLOOKUP(H237,internet_municipalities!$B$2:$W$226,22,FALSE),"NO INTERNET")</f>
        <v>NO INTERNET</v>
      </c>
      <c r="N237" s="16" t="str">
        <f t="shared" si="12"/>
        <v>NO INTERNET</v>
      </c>
    </row>
    <row r="238" spans="1:14" x14ac:dyDescent="0.2">
      <c r="A238">
        <v>10231</v>
      </c>
      <c r="B238" t="b">
        <v>0</v>
      </c>
      <c r="C238" t="s">
        <v>695</v>
      </c>
      <c r="D238">
        <v>373</v>
      </c>
      <c r="E238" s="4">
        <v>0.1</v>
      </c>
      <c r="F238" t="str">
        <f t="shared" si="10"/>
        <v>Lost</v>
      </c>
      <c r="G238" t="b">
        <f>VLOOKUP(head_of_council_races!A238,all_municipalities!$A$2:$M$445,9,FALSE)</f>
        <v>0</v>
      </c>
      <c r="H238" t="str">
        <f>VLOOKUP(head_of_council_races!A238,all_municipalities!$A$2:$M$445,2,FALSE)</f>
        <v>Elliot Lake, City of</v>
      </c>
      <c r="I238" t="b">
        <f>VLOOKUP(A238,all_municipalities!$A$2:$M$445,13, FALSE)</f>
        <v>0</v>
      </c>
      <c r="J238" t="str">
        <f t="shared" si="11"/>
        <v>NONE</v>
      </c>
      <c r="K238">
        <v>0</v>
      </c>
      <c r="L238">
        <v>10231</v>
      </c>
      <c r="M238" t="str">
        <f>IF(G238&lt;&gt;FALSE,VLOOKUP(H238,internet_municipalities!$B$2:$W$226,22,FALSE),"NO INTERNET")</f>
        <v>NO INTERNET</v>
      </c>
      <c r="N238" s="16" t="str">
        <f t="shared" si="12"/>
        <v>NO INTERNET</v>
      </c>
    </row>
    <row r="239" spans="1:14" x14ac:dyDescent="0.2">
      <c r="A239">
        <v>10231</v>
      </c>
      <c r="B239" t="b">
        <v>0</v>
      </c>
      <c r="C239" t="s">
        <v>696</v>
      </c>
      <c r="D239">
        <v>538</v>
      </c>
      <c r="E239" s="4">
        <v>0.15</v>
      </c>
      <c r="F239" t="str">
        <f t="shared" si="10"/>
        <v>Lost</v>
      </c>
      <c r="G239" t="b">
        <f>VLOOKUP(head_of_council_races!A239,all_municipalities!$A$2:$M$445,9,FALSE)</f>
        <v>0</v>
      </c>
      <c r="H239" t="str">
        <f>VLOOKUP(head_of_council_races!A239,all_municipalities!$A$2:$M$445,2,FALSE)</f>
        <v>Elliot Lake, City of</v>
      </c>
      <c r="I239" t="b">
        <f>VLOOKUP(A239,all_municipalities!$A$2:$M$445,13, FALSE)</f>
        <v>0</v>
      </c>
      <c r="J239" t="str">
        <f t="shared" si="11"/>
        <v>NONE</v>
      </c>
      <c r="K239">
        <v>0</v>
      </c>
      <c r="L239">
        <v>10231</v>
      </c>
      <c r="M239" t="str">
        <f>IF(G239&lt;&gt;FALSE,VLOOKUP(H239,internet_municipalities!$B$2:$W$226,22,FALSE),"NO INTERNET")</f>
        <v>NO INTERNET</v>
      </c>
      <c r="N239" s="16" t="str">
        <f t="shared" si="12"/>
        <v>NO INTERNET</v>
      </c>
    </row>
    <row r="240" spans="1:14" x14ac:dyDescent="0.2">
      <c r="A240">
        <v>10239</v>
      </c>
      <c r="B240" t="b">
        <v>1</v>
      </c>
      <c r="C240" t="s">
        <v>697</v>
      </c>
      <c r="D240" t="s">
        <v>461</v>
      </c>
      <c r="E240" t="s">
        <v>461</v>
      </c>
      <c r="F240" t="str">
        <f t="shared" si="10"/>
        <v>Acclaimed</v>
      </c>
      <c r="G240" t="b">
        <f>VLOOKUP(head_of_council_races!A240,all_municipalities!$A$2:$M$445,9,FALSE)</f>
        <v>0</v>
      </c>
      <c r="H240" t="str">
        <f>VLOOKUP(head_of_council_races!A240,all_municipalities!$A$2:$M$445,2,FALSE)</f>
        <v>Emo, Township of</v>
      </c>
      <c r="I240" t="b">
        <f>VLOOKUP(A240,all_municipalities!$A$2:$M$445,13, FALSE)</f>
        <v>0</v>
      </c>
      <c r="J240" t="str">
        <f t="shared" si="11"/>
        <v>NONE</v>
      </c>
      <c r="K240">
        <v>0</v>
      </c>
      <c r="L240">
        <v>10239</v>
      </c>
      <c r="M240" t="str">
        <f>IF(G240&lt;&gt;FALSE,VLOOKUP(H240,internet_municipalities!$B$2:$W$226,22,FALSE),"NO INTERNET")</f>
        <v>NO INTERNET</v>
      </c>
      <c r="N240" s="16" t="str">
        <f t="shared" si="12"/>
        <v>NO INTERNET</v>
      </c>
    </row>
    <row r="241" spans="1:14" x14ac:dyDescent="0.2">
      <c r="A241">
        <v>10242</v>
      </c>
      <c r="B241" t="b">
        <v>1</v>
      </c>
      <c r="C241" t="s">
        <v>698</v>
      </c>
      <c r="D241">
        <v>329</v>
      </c>
      <c r="E241" s="4">
        <v>0.7</v>
      </c>
      <c r="F241">
        <f t="shared" si="10"/>
        <v>187</v>
      </c>
      <c r="G241" t="b">
        <f>VLOOKUP(head_of_council_races!A241,all_municipalities!$A$2:$M$445,9,FALSE)</f>
        <v>0</v>
      </c>
      <c r="H241" t="str">
        <f>VLOOKUP(head_of_council_races!A241,all_municipalities!$A$2:$M$445,2,FALSE)</f>
        <v>Englehart, Town of</v>
      </c>
      <c r="I241" t="b">
        <f>VLOOKUP(A241,all_municipalities!$A$2:$M$445,13, FALSE)</f>
        <v>0</v>
      </c>
      <c r="J241" t="str">
        <f t="shared" si="11"/>
        <v>NONE</v>
      </c>
      <c r="K241">
        <v>0</v>
      </c>
      <c r="L241">
        <v>10242</v>
      </c>
      <c r="M241" t="str">
        <f>IF(G241&lt;&gt;FALSE,VLOOKUP(H241,internet_municipalities!$B$2:$W$226,22,FALSE),"NO INTERNET")</f>
        <v>NO INTERNET</v>
      </c>
      <c r="N241" s="16" t="str">
        <f t="shared" si="12"/>
        <v>NO INTERNET</v>
      </c>
    </row>
    <row r="242" spans="1:14" x14ac:dyDescent="0.2">
      <c r="A242">
        <v>10242</v>
      </c>
      <c r="B242" t="b">
        <v>0</v>
      </c>
      <c r="C242" t="s">
        <v>699</v>
      </c>
      <c r="D242">
        <v>142</v>
      </c>
      <c r="E242" s="4">
        <v>0.3</v>
      </c>
      <c r="F242" t="str">
        <f t="shared" si="10"/>
        <v>Lost</v>
      </c>
      <c r="G242" t="b">
        <f>VLOOKUP(head_of_council_races!A242,all_municipalities!$A$2:$M$445,9,FALSE)</f>
        <v>0</v>
      </c>
      <c r="H242" t="str">
        <f>VLOOKUP(head_of_council_races!A242,all_municipalities!$A$2:$M$445,2,FALSE)</f>
        <v>Englehart, Town of</v>
      </c>
      <c r="I242" t="b">
        <f>VLOOKUP(A242,all_municipalities!$A$2:$M$445,13, FALSE)</f>
        <v>0</v>
      </c>
      <c r="J242" t="str">
        <f t="shared" si="11"/>
        <v>NONE</v>
      </c>
      <c r="K242">
        <v>0</v>
      </c>
      <c r="L242">
        <v>10242</v>
      </c>
      <c r="M242" t="str">
        <f>IF(G242&lt;&gt;FALSE,VLOOKUP(H242,internet_municipalities!$B$2:$W$226,22,FALSE),"NO INTERNET")</f>
        <v>NO INTERNET</v>
      </c>
      <c r="N242" s="16" t="str">
        <f t="shared" si="12"/>
        <v>NO INTERNET</v>
      </c>
    </row>
    <row r="243" spans="1:14" x14ac:dyDescent="0.2">
      <c r="A243">
        <v>10619</v>
      </c>
      <c r="B243" t="b">
        <v>1</v>
      </c>
      <c r="C243" t="s">
        <v>700</v>
      </c>
      <c r="D243" t="s">
        <v>461</v>
      </c>
      <c r="E243" t="s">
        <v>461</v>
      </c>
      <c r="F243" t="str">
        <f t="shared" si="10"/>
        <v>Acclaimed</v>
      </c>
      <c r="G243" t="b">
        <f>VLOOKUP(head_of_council_races!A243,all_municipalities!$A$2:$M$445,9,FALSE)</f>
        <v>0</v>
      </c>
      <c r="H243" t="str">
        <f>VLOOKUP(head_of_council_races!A243,all_municipalities!$A$2:$M$445,2,FALSE)</f>
        <v>Enniskillen, Township of</v>
      </c>
      <c r="I243" t="b">
        <f>VLOOKUP(A243,all_municipalities!$A$2:$M$445,13, FALSE)</f>
        <v>0</v>
      </c>
      <c r="J243" t="str">
        <f t="shared" si="11"/>
        <v>NONE</v>
      </c>
      <c r="K243">
        <v>0</v>
      </c>
      <c r="L243">
        <v>10619</v>
      </c>
      <c r="M243" t="str">
        <f>IF(G243&lt;&gt;FALSE,VLOOKUP(H243,internet_municipalities!$B$2:$W$226,22,FALSE),"NO INTERNET")</f>
        <v>NO INTERNET</v>
      </c>
      <c r="N243" s="16" t="str">
        <f t="shared" si="12"/>
        <v>NO INTERNET</v>
      </c>
    </row>
    <row r="244" spans="1:14" x14ac:dyDescent="0.2">
      <c r="A244">
        <v>10329</v>
      </c>
      <c r="B244" t="b">
        <v>1</v>
      </c>
      <c r="C244" t="s">
        <v>701</v>
      </c>
      <c r="D244" s="1">
        <v>1776</v>
      </c>
      <c r="E244" s="4">
        <v>0.53</v>
      </c>
      <c r="F244">
        <f t="shared" si="10"/>
        <v>226</v>
      </c>
      <c r="G244" t="b">
        <f>VLOOKUP(head_of_council_races!A244,all_municipalities!$A$2:$M$445,9,FALSE)</f>
        <v>0</v>
      </c>
      <c r="H244" t="str">
        <f>VLOOKUP(head_of_council_races!A244,all_municipalities!$A$2:$M$445,2,FALSE)</f>
        <v>Erin, Town of</v>
      </c>
      <c r="I244" t="b">
        <f>VLOOKUP(A244,all_municipalities!$A$2:$M$445,13, FALSE)</f>
        <v>0</v>
      </c>
      <c r="J244" t="str">
        <f t="shared" si="11"/>
        <v>NONE</v>
      </c>
      <c r="K244">
        <v>0</v>
      </c>
      <c r="L244">
        <v>10329</v>
      </c>
      <c r="M244" t="str">
        <f>IF(G244&lt;&gt;FALSE,VLOOKUP(H244,internet_municipalities!$B$2:$W$226,22,FALSE),"NO INTERNET")</f>
        <v>NO INTERNET</v>
      </c>
      <c r="N244" s="16" t="str">
        <f t="shared" si="12"/>
        <v>NO INTERNET</v>
      </c>
    </row>
    <row r="245" spans="1:14" x14ac:dyDescent="0.2">
      <c r="A245">
        <v>10329</v>
      </c>
      <c r="B245" t="b">
        <v>0</v>
      </c>
      <c r="C245" t="s">
        <v>702</v>
      </c>
      <c r="D245" s="1">
        <v>1550</v>
      </c>
      <c r="E245" s="4">
        <v>0.47</v>
      </c>
      <c r="F245" t="str">
        <f t="shared" si="10"/>
        <v>Lost</v>
      </c>
      <c r="G245" t="b">
        <f>VLOOKUP(head_of_council_races!A245,all_municipalities!$A$2:$M$445,9,FALSE)</f>
        <v>0</v>
      </c>
      <c r="H245" t="str">
        <f>VLOOKUP(head_of_council_races!A245,all_municipalities!$A$2:$M$445,2,FALSE)</f>
        <v>Erin, Town of</v>
      </c>
      <c r="I245" t="b">
        <f>VLOOKUP(A245,all_municipalities!$A$2:$M$445,13, FALSE)</f>
        <v>0</v>
      </c>
      <c r="J245" t="str">
        <f t="shared" si="11"/>
        <v>NONE</v>
      </c>
      <c r="K245">
        <v>0</v>
      </c>
      <c r="L245">
        <v>10329</v>
      </c>
      <c r="M245" t="str">
        <f>IF(G245&lt;&gt;FALSE,VLOOKUP(H245,internet_municipalities!$B$2:$W$226,22,FALSE),"NO INTERNET")</f>
        <v>NO INTERNET</v>
      </c>
      <c r="N245" s="16" t="str">
        <f t="shared" si="12"/>
        <v>NO INTERNET</v>
      </c>
    </row>
    <row r="246" spans="1:14" x14ac:dyDescent="0.2">
      <c r="A246">
        <v>10250</v>
      </c>
      <c r="B246" t="b">
        <v>1</v>
      </c>
      <c r="C246" t="s">
        <v>703</v>
      </c>
      <c r="D246" s="1">
        <v>1030</v>
      </c>
      <c r="E246" s="4">
        <v>0.61</v>
      </c>
      <c r="F246">
        <f t="shared" si="10"/>
        <v>718</v>
      </c>
      <c r="G246" t="b">
        <f>VLOOKUP(head_of_council_races!A246,all_municipalities!$A$2:$M$445,9,FALSE)</f>
        <v>1</v>
      </c>
      <c r="H246" t="str">
        <f>VLOOKUP(head_of_council_races!A246,all_municipalities!$A$2:$M$445,2,FALSE)</f>
        <v>Espanola, Town of</v>
      </c>
      <c r="I246" t="b">
        <f>VLOOKUP(A246,all_municipalities!$A$2:$M$445,13, FALSE)</f>
        <v>1</v>
      </c>
      <c r="J246" t="str">
        <f t="shared" si="11"/>
        <v>LOW</v>
      </c>
      <c r="K246">
        <v>1</v>
      </c>
      <c r="L246">
        <v>10250</v>
      </c>
      <c r="M246">
        <f>IF(G246&lt;&gt;FALSE,VLOOKUP(H246,internet_municipalities!$B$2:$W$226,22,FALSE),"NO INTERNET")</f>
        <v>2359</v>
      </c>
      <c r="N246" s="16">
        <f t="shared" si="12"/>
        <v>0.3043662568885121</v>
      </c>
    </row>
    <row r="247" spans="1:14" x14ac:dyDescent="0.2">
      <c r="A247">
        <v>10250</v>
      </c>
      <c r="B247" t="b">
        <v>0</v>
      </c>
      <c r="C247" t="s">
        <v>704</v>
      </c>
      <c r="D247">
        <v>312</v>
      </c>
      <c r="E247" s="4">
        <v>0.19</v>
      </c>
      <c r="F247" t="str">
        <f t="shared" si="10"/>
        <v>Lost</v>
      </c>
      <c r="G247" t="b">
        <f>VLOOKUP(head_of_council_races!A247,all_municipalities!$A$2:$M$445,9,FALSE)</f>
        <v>1</v>
      </c>
      <c r="H247" t="str">
        <f>VLOOKUP(head_of_council_races!A247,all_municipalities!$A$2:$M$445,2,FALSE)</f>
        <v>Espanola, Town of</v>
      </c>
      <c r="I247" t="b">
        <f>VLOOKUP(A247,all_municipalities!$A$2:$M$445,13, FALSE)</f>
        <v>1</v>
      </c>
      <c r="J247" t="str">
        <f t="shared" si="11"/>
        <v>NONE</v>
      </c>
      <c r="K247">
        <v>1</v>
      </c>
      <c r="L247">
        <v>10250</v>
      </c>
      <c r="M247">
        <f>IF(G247&lt;&gt;FALSE,VLOOKUP(H247,internet_municipalities!$B$2:$W$226,22,FALSE),"NO INTERNET")</f>
        <v>2359</v>
      </c>
      <c r="N247" s="16" t="str">
        <f t="shared" si="12"/>
        <v>Lost</v>
      </c>
    </row>
    <row r="248" spans="1:14" x14ac:dyDescent="0.2">
      <c r="A248">
        <v>10250</v>
      </c>
      <c r="B248" t="b">
        <v>0</v>
      </c>
      <c r="C248" t="s">
        <v>705</v>
      </c>
      <c r="D248">
        <v>139</v>
      </c>
      <c r="E248" s="4">
        <v>0.08</v>
      </c>
      <c r="F248" t="str">
        <f t="shared" si="10"/>
        <v>Lost</v>
      </c>
      <c r="G248" t="b">
        <f>VLOOKUP(head_of_council_races!A248,all_municipalities!$A$2:$M$445,9,FALSE)</f>
        <v>1</v>
      </c>
      <c r="H248" t="str">
        <f>VLOOKUP(head_of_council_races!A248,all_municipalities!$A$2:$M$445,2,FALSE)</f>
        <v>Espanola, Town of</v>
      </c>
      <c r="I248" t="b">
        <f>VLOOKUP(A248,all_municipalities!$A$2:$M$445,13, FALSE)</f>
        <v>1</v>
      </c>
      <c r="J248" t="str">
        <f t="shared" si="11"/>
        <v>NONE</v>
      </c>
      <c r="K248">
        <v>1</v>
      </c>
      <c r="L248">
        <v>10250</v>
      </c>
      <c r="M248">
        <f>IF(G248&lt;&gt;FALSE,VLOOKUP(H248,internet_municipalities!$B$2:$W$226,22,FALSE),"NO INTERNET")</f>
        <v>2359</v>
      </c>
      <c r="N248" s="16" t="str">
        <f t="shared" si="12"/>
        <v>Lost</v>
      </c>
    </row>
    <row r="249" spans="1:14" x14ac:dyDescent="0.2">
      <c r="A249">
        <v>10250</v>
      </c>
      <c r="B249" t="b">
        <v>0</v>
      </c>
      <c r="C249" t="s">
        <v>706</v>
      </c>
      <c r="D249">
        <v>203</v>
      </c>
      <c r="E249" s="4">
        <v>0.12</v>
      </c>
      <c r="F249" t="str">
        <f t="shared" si="10"/>
        <v>Lost</v>
      </c>
      <c r="G249" t="b">
        <f>VLOOKUP(head_of_council_races!A249,all_municipalities!$A$2:$M$445,9,FALSE)</f>
        <v>1</v>
      </c>
      <c r="H249" t="str">
        <f>VLOOKUP(head_of_council_races!A249,all_municipalities!$A$2:$M$445,2,FALSE)</f>
        <v>Espanola, Town of</v>
      </c>
      <c r="I249" t="b">
        <f>VLOOKUP(A249,all_municipalities!$A$2:$M$445,13, FALSE)</f>
        <v>1</v>
      </c>
      <c r="J249" t="str">
        <f t="shared" si="11"/>
        <v>NONE</v>
      </c>
      <c r="K249">
        <v>1</v>
      </c>
      <c r="L249">
        <v>10250</v>
      </c>
      <c r="M249">
        <f>IF(G249&lt;&gt;FALSE,VLOOKUP(H249,internet_municipalities!$B$2:$W$226,22,FALSE),"NO INTERNET")</f>
        <v>2359</v>
      </c>
      <c r="N249" s="16" t="str">
        <f t="shared" si="12"/>
        <v>Lost</v>
      </c>
    </row>
    <row r="250" spans="1:14" x14ac:dyDescent="0.2">
      <c r="A250">
        <v>10044</v>
      </c>
      <c r="B250" t="b">
        <v>1</v>
      </c>
      <c r="C250" t="s">
        <v>707</v>
      </c>
      <c r="D250" t="s">
        <v>461</v>
      </c>
      <c r="E250" t="s">
        <v>461</v>
      </c>
      <c r="F250" t="str">
        <f t="shared" si="10"/>
        <v>Acclaimed</v>
      </c>
      <c r="G250" t="b">
        <f>VLOOKUP(head_of_council_races!A250,all_municipalities!$A$2:$M$445,9,FALSE)</f>
        <v>0</v>
      </c>
      <c r="H250" t="str">
        <f>VLOOKUP(head_of_council_races!A250,all_municipalities!$A$2:$M$445,2,FALSE)</f>
        <v>Essa, Township of</v>
      </c>
      <c r="I250" t="b">
        <f>VLOOKUP(A250,all_municipalities!$A$2:$M$445,13, FALSE)</f>
        <v>0</v>
      </c>
      <c r="J250" t="str">
        <f t="shared" si="11"/>
        <v>NONE</v>
      </c>
      <c r="K250">
        <v>0</v>
      </c>
      <c r="L250">
        <v>10044</v>
      </c>
      <c r="M250" t="str">
        <f>IF(G250&lt;&gt;FALSE,VLOOKUP(H250,internet_municipalities!$B$2:$W$226,22,FALSE),"NO INTERNET")</f>
        <v>NO INTERNET</v>
      </c>
      <c r="N250" s="16" t="str">
        <f t="shared" si="12"/>
        <v>NO INTERNET</v>
      </c>
    </row>
    <row r="251" spans="1:14" x14ac:dyDescent="0.2">
      <c r="A251">
        <v>17911</v>
      </c>
      <c r="B251" t="b">
        <v>1</v>
      </c>
      <c r="C251" t="s">
        <v>708</v>
      </c>
      <c r="D251" s="1">
        <v>3794</v>
      </c>
      <c r="E251" s="4">
        <v>0.54</v>
      </c>
      <c r="F251">
        <f t="shared" si="10"/>
        <v>583</v>
      </c>
      <c r="G251" t="b">
        <f>VLOOKUP(head_of_council_races!A251,all_municipalities!$A$2:$M$445,9,FALSE)</f>
        <v>0</v>
      </c>
      <c r="H251" t="str">
        <f>VLOOKUP(head_of_council_races!A251,all_municipalities!$A$2:$M$445,2,FALSE)</f>
        <v>Essex, Town of</v>
      </c>
      <c r="I251" t="b">
        <f>VLOOKUP(A251,all_municipalities!$A$2:$M$445,13, FALSE)</f>
        <v>0</v>
      </c>
      <c r="J251" t="str">
        <f t="shared" si="11"/>
        <v>NONE</v>
      </c>
      <c r="K251">
        <v>0</v>
      </c>
      <c r="L251">
        <v>17911</v>
      </c>
      <c r="M251" t="str">
        <f>IF(G251&lt;&gt;FALSE,VLOOKUP(H251,internet_municipalities!$B$2:$W$226,22,FALSE),"NO INTERNET")</f>
        <v>NO INTERNET</v>
      </c>
      <c r="N251" s="16" t="str">
        <f t="shared" si="12"/>
        <v>NO INTERNET</v>
      </c>
    </row>
    <row r="252" spans="1:14" x14ac:dyDescent="0.2">
      <c r="A252">
        <v>17911</v>
      </c>
      <c r="B252" t="b">
        <v>0</v>
      </c>
      <c r="C252" t="s">
        <v>709</v>
      </c>
      <c r="D252" s="1">
        <v>3211</v>
      </c>
      <c r="E252" s="4">
        <v>0.46</v>
      </c>
      <c r="F252" t="str">
        <f t="shared" si="10"/>
        <v>Lost</v>
      </c>
      <c r="G252" t="b">
        <f>VLOOKUP(head_of_council_races!A252,all_municipalities!$A$2:$M$445,9,FALSE)</f>
        <v>0</v>
      </c>
      <c r="H252" t="str">
        <f>VLOOKUP(head_of_council_races!A252,all_municipalities!$A$2:$M$445,2,FALSE)</f>
        <v>Essex, Town of</v>
      </c>
      <c r="I252" t="b">
        <f>VLOOKUP(A252,all_municipalities!$A$2:$M$445,13, FALSE)</f>
        <v>0</v>
      </c>
      <c r="J252" t="str">
        <f t="shared" si="11"/>
        <v>NONE</v>
      </c>
      <c r="K252">
        <v>0</v>
      </c>
      <c r="L252">
        <v>17911</v>
      </c>
      <c r="M252" t="str">
        <f>IF(G252&lt;&gt;FALSE,VLOOKUP(H252,internet_municipalities!$B$2:$W$226,22,FALSE),"NO INTERNET")</f>
        <v>NO INTERNET</v>
      </c>
      <c r="N252" s="16" t="str">
        <f t="shared" si="12"/>
        <v>NO INTERNET</v>
      </c>
    </row>
    <row r="253" spans="1:14" x14ac:dyDescent="0.2">
      <c r="A253">
        <v>10245</v>
      </c>
      <c r="B253" t="b">
        <v>1</v>
      </c>
      <c r="C253" t="s">
        <v>710</v>
      </c>
      <c r="D253" t="s">
        <v>461</v>
      </c>
      <c r="E253" t="s">
        <v>461</v>
      </c>
      <c r="F253" t="str">
        <f t="shared" si="10"/>
        <v>Acclaimed</v>
      </c>
      <c r="G253" t="b">
        <f>VLOOKUP(head_of_council_races!A253,all_municipalities!$A$2:$M$445,9,FALSE)</f>
        <v>0</v>
      </c>
      <c r="H253" t="str">
        <f>VLOOKUP(head_of_council_races!A253,all_municipalities!$A$2:$M$445,2,FALSE)</f>
        <v>Evanturel, Township of</v>
      </c>
      <c r="I253" t="b">
        <f>VLOOKUP(A253,all_municipalities!$A$2:$M$445,13, FALSE)</f>
        <v>0</v>
      </c>
      <c r="J253" t="str">
        <f t="shared" si="11"/>
        <v>NONE</v>
      </c>
      <c r="K253">
        <v>0</v>
      </c>
      <c r="L253">
        <v>10245</v>
      </c>
      <c r="M253" t="str">
        <f>IF(G253&lt;&gt;FALSE,VLOOKUP(H253,internet_municipalities!$B$2:$W$226,22,FALSE),"NO INTERNET")</f>
        <v>NO INTERNET</v>
      </c>
      <c r="N253" s="16" t="str">
        <f t="shared" si="12"/>
        <v>NO INTERNET</v>
      </c>
    </row>
    <row r="254" spans="1:14" x14ac:dyDescent="0.2">
      <c r="A254">
        <v>10065</v>
      </c>
      <c r="B254" t="b">
        <v>1</v>
      </c>
      <c r="C254" t="s">
        <v>711</v>
      </c>
      <c r="D254" t="s">
        <v>461</v>
      </c>
      <c r="E254" t="s">
        <v>461</v>
      </c>
      <c r="F254" t="str">
        <f t="shared" si="10"/>
        <v>Acclaimed</v>
      </c>
      <c r="G254" t="b">
        <f>VLOOKUP(head_of_council_races!A254,all_municipalities!$A$2:$M$445,9,FALSE)</f>
        <v>0</v>
      </c>
      <c r="H254" t="str">
        <f>VLOOKUP(head_of_council_races!A254,all_municipalities!$A$2:$M$445,2,FALSE)</f>
        <v>Faraday, Township of</v>
      </c>
      <c r="I254" t="b">
        <f>VLOOKUP(A254,all_municipalities!$A$2:$M$445,13, FALSE)</f>
        <v>0</v>
      </c>
      <c r="J254" t="str">
        <f t="shared" si="11"/>
        <v>NONE</v>
      </c>
      <c r="K254">
        <v>0</v>
      </c>
      <c r="L254">
        <v>10065</v>
      </c>
      <c r="M254" t="str">
        <f>IF(G254&lt;&gt;FALSE,VLOOKUP(H254,internet_municipalities!$B$2:$W$226,22,FALSE),"NO INTERNET")</f>
        <v>NO INTERNET</v>
      </c>
      <c r="N254" s="16" t="str">
        <f t="shared" si="12"/>
        <v>NO INTERNET</v>
      </c>
    </row>
    <row r="255" spans="1:14" x14ac:dyDescent="0.2">
      <c r="A255">
        <v>10259</v>
      </c>
      <c r="B255" t="b">
        <v>1</v>
      </c>
      <c r="C255" t="s">
        <v>712</v>
      </c>
      <c r="D255">
        <v>174</v>
      </c>
      <c r="E255" s="4">
        <v>0.56999999999999995</v>
      </c>
      <c r="F255">
        <f t="shared" si="10"/>
        <v>45</v>
      </c>
      <c r="G255" t="b">
        <f>VLOOKUP(head_of_council_races!A255,all_municipalities!$A$2:$M$445,9,FALSE)</f>
        <v>0</v>
      </c>
      <c r="H255" t="str">
        <f>VLOOKUP(head_of_council_races!A255,all_municipalities!$A$2:$M$445,2,FALSE)</f>
        <v>Fauquier-Strickland, Township of</v>
      </c>
      <c r="I255" t="b">
        <f>VLOOKUP(A255,all_municipalities!$A$2:$M$445,13, FALSE)</f>
        <v>0</v>
      </c>
      <c r="J255" t="str">
        <f t="shared" si="11"/>
        <v>NONE</v>
      </c>
      <c r="K255">
        <v>0</v>
      </c>
      <c r="L255">
        <v>10259</v>
      </c>
      <c r="M255" t="str">
        <f>IF(G255&lt;&gt;FALSE,VLOOKUP(H255,internet_municipalities!$B$2:$W$226,22,FALSE),"NO INTERNET")</f>
        <v>NO INTERNET</v>
      </c>
      <c r="N255" s="16" t="str">
        <f t="shared" si="12"/>
        <v>NO INTERNET</v>
      </c>
    </row>
    <row r="256" spans="1:14" x14ac:dyDescent="0.2">
      <c r="A256">
        <v>10259</v>
      </c>
      <c r="B256" t="b">
        <v>0</v>
      </c>
      <c r="C256" t="s">
        <v>713</v>
      </c>
      <c r="D256">
        <v>129</v>
      </c>
      <c r="E256" s="4">
        <v>0.43</v>
      </c>
      <c r="F256" t="str">
        <f t="shared" si="10"/>
        <v>Lost</v>
      </c>
      <c r="G256" t="b">
        <f>VLOOKUP(head_of_council_races!A256,all_municipalities!$A$2:$M$445,9,FALSE)</f>
        <v>0</v>
      </c>
      <c r="H256" t="str">
        <f>VLOOKUP(head_of_council_races!A256,all_municipalities!$A$2:$M$445,2,FALSE)</f>
        <v>Fauquier-Strickland, Township of</v>
      </c>
      <c r="I256" t="b">
        <f>VLOOKUP(A256,all_municipalities!$A$2:$M$445,13, FALSE)</f>
        <v>0</v>
      </c>
      <c r="J256" t="str">
        <f t="shared" si="11"/>
        <v>NONE</v>
      </c>
      <c r="K256">
        <v>0</v>
      </c>
      <c r="L256">
        <v>10259</v>
      </c>
      <c r="M256" t="str">
        <f>IF(G256&lt;&gt;FALSE,VLOOKUP(H256,internet_municipalities!$B$2:$W$226,22,FALSE),"NO INTERNET")</f>
        <v>NO INTERNET</v>
      </c>
      <c r="N256" s="16" t="str">
        <f t="shared" si="12"/>
        <v>NO INTERNET</v>
      </c>
    </row>
    <row r="257" spans="1:14" x14ac:dyDescent="0.2">
      <c r="A257">
        <v>10270</v>
      </c>
      <c r="B257" t="b">
        <v>1</v>
      </c>
      <c r="C257" t="s">
        <v>714</v>
      </c>
      <c r="D257" s="1">
        <v>6195</v>
      </c>
      <c r="E257" s="4">
        <v>0.67</v>
      </c>
      <c r="F257">
        <f t="shared" si="10"/>
        <v>4255</v>
      </c>
      <c r="G257" t="b">
        <f>VLOOKUP(head_of_council_races!A257,all_municipalities!$A$2:$M$445,9,FALSE)</f>
        <v>0</v>
      </c>
      <c r="H257" t="str">
        <f>VLOOKUP(head_of_council_races!A257,all_municipalities!$A$2:$M$445,2,FALSE)</f>
        <v>Fort Erie, Town of</v>
      </c>
      <c r="I257" t="b">
        <f>VLOOKUP(A257,all_municipalities!$A$2:$M$445,13, FALSE)</f>
        <v>0</v>
      </c>
      <c r="J257" t="str">
        <f t="shared" si="11"/>
        <v>NONE</v>
      </c>
      <c r="K257">
        <v>0</v>
      </c>
      <c r="L257">
        <v>10270</v>
      </c>
      <c r="M257" t="str">
        <f>IF(G257&lt;&gt;FALSE,VLOOKUP(H257,internet_municipalities!$B$2:$W$226,22,FALSE),"NO INTERNET")</f>
        <v>NO INTERNET</v>
      </c>
      <c r="N257" s="16" t="str">
        <f t="shared" si="12"/>
        <v>NO INTERNET</v>
      </c>
    </row>
    <row r="258" spans="1:14" x14ac:dyDescent="0.2">
      <c r="A258">
        <v>10270</v>
      </c>
      <c r="B258" t="b">
        <v>0</v>
      </c>
      <c r="C258" t="s">
        <v>716</v>
      </c>
      <c r="D258" s="1">
        <v>1940</v>
      </c>
      <c r="E258" s="4">
        <v>0.21</v>
      </c>
      <c r="F258" t="str">
        <f t="shared" si="10"/>
        <v>Lost</v>
      </c>
      <c r="G258" t="b">
        <f>VLOOKUP(head_of_council_races!A258,all_municipalities!$A$2:$M$445,9,FALSE)</f>
        <v>0</v>
      </c>
      <c r="H258" t="str">
        <f>VLOOKUP(head_of_council_races!A258,all_municipalities!$A$2:$M$445,2,FALSE)</f>
        <v>Fort Erie, Town of</v>
      </c>
      <c r="I258" t="b">
        <f>VLOOKUP(A258,all_municipalities!$A$2:$M$445,13, FALSE)</f>
        <v>0</v>
      </c>
      <c r="J258" t="str">
        <f t="shared" si="11"/>
        <v>NONE</v>
      </c>
      <c r="K258">
        <v>0</v>
      </c>
      <c r="L258">
        <v>10270</v>
      </c>
      <c r="M258" t="str">
        <f>IF(G258&lt;&gt;FALSE,VLOOKUP(H258,internet_municipalities!$B$2:$W$226,22,FALSE),"NO INTERNET")</f>
        <v>NO INTERNET</v>
      </c>
      <c r="N258" s="16" t="str">
        <f t="shared" si="12"/>
        <v>NO INTERNET</v>
      </c>
    </row>
    <row r="259" spans="1:14" x14ac:dyDescent="0.2">
      <c r="A259">
        <v>10270</v>
      </c>
      <c r="B259" t="b">
        <v>0</v>
      </c>
      <c r="C259" t="s">
        <v>715</v>
      </c>
      <c r="D259" s="1">
        <v>1075</v>
      </c>
      <c r="E259" s="4">
        <v>0.12</v>
      </c>
      <c r="F259" t="str">
        <f t="shared" ref="F259:F322" si="13">IF(AND(B259=TRUE), IF(D259="Acclaimed", "Acclaimed", D259-D260),"Lost")</f>
        <v>Lost</v>
      </c>
      <c r="G259" t="b">
        <f>VLOOKUP(head_of_council_races!A259,all_municipalities!$A$2:$M$445,9,FALSE)</f>
        <v>0</v>
      </c>
      <c r="H259" t="str">
        <f>VLOOKUP(head_of_council_races!A259,all_municipalities!$A$2:$M$445,2,FALSE)</f>
        <v>Fort Erie, Town of</v>
      </c>
      <c r="I259" t="b">
        <f>VLOOKUP(A259,all_municipalities!$A$2:$M$445,13, FALSE)</f>
        <v>0</v>
      </c>
      <c r="J259" t="str">
        <f t="shared" ref="J259:J322" si="14">IF(I259=TRUE,IF(F259&lt;=10,"HIGH",IF(F259&lt;=100,"MID",IF(F259&lt;=1000,"LOW","NONE"))),"NONE")</f>
        <v>NONE</v>
      </c>
      <c r="K259">
        <v>0</v>
      </c>
      <c r="L259">
        <v>10270</v>
      </c>
      <c r="M259" t="str">
        <f>IF(G259&lt;&gt;FALSE,VLOOKUP(H259,internet_municipalities!$B$2:$W$226,22,FALSE),"NO INTERNET")</f>
        <v>NO INTERNET</v>
      </c>
      <c r="N259" s="16" t="str">
        <f t="shared" si="12"/>
        <v>NO INTERNET</v>
      </c>
    </row>
    <row r="260" spans="1:14" x14ac:dyDescent="0.2">
      <c r="A260">
        <v>10271</v>
      </c>
      <c r="B260" t="b">
        <v>1</v>
      </c>
      <c r="C260" t="s">
        <v>717</v>
      </c>
      <c r="D260" s="1">
        <v>1573</v>
      </c>
      <c r="E260" s="4">
        <v>0.6</v>
      </c>
      <c r="F260">
        <f t="shared" si="13"/>
        <v>544</v>
      </c>
      <c r="G260" t="b">
        <f>VLOOKUP(head_of_council_races!A260,all_municipalities!$A$2:$M$445,9,FALSE)</f>
        <v>1</v>
      </c>
      <c r="H260" t="str">
        <f>VLOOKUP(head_of_council_races!A260,all_municipalities!$A$2:$M$445,2,FALSE)</f>
        <v>Fort Frances, Town of</v>
      </c>
      <c r="I260" t="b">
        <f>VLOOKUP(A260,all_municipalities!$A$2:$M$445,13, FALSE)</f>
        <v>1</v>
      </c>
      <c r="J260" t="str">
        <f t="shared" si="14"/>
        <v>LOW</v>
      </c>
      <c r="K260">
        <v>1</v>
      </c>
      <c r="L260">
        <v>10271</v>
      </c>
      <c r="M260">
        <f>IF(G260&lt;&gt;FALSE,VLOOKUP(H260,internet_municipalities!$B$2:$W$226,22,FALSE),"NO INTERNET")</f>
        <v>2678</v>
      </c>
      <c r="N260" s="16">
        <f t="shared" si="12"/>
        <v>0.20313666915608664</v>
      </c>
    </row>
    <row r="261" spans="1:14" x14ac:dyDescent="0.2">
      <c r="A261">
        <v>10271</v>
      </c>
      <c r="B261" t="b">
        <v>0</v>
      </c>
      <c r="C261" t="s">
        <v>718</v>
      </c>
      <c r="D261" s="1">
        <v>1029</v>
      </c>
      <c r="E261" s="4">
        <v>0.4</v>
      </c>
      <c r="F261" t="str">
        <f t="shared" si="13"/>
        <v>Lost</v>
      </c>
      <c r="G261" t="b">
        <f>VLOOKUP(head_of_council_races!A261,all_municipalities!$A$2:$M$445,9,FALSE)</f>
        <v>1</v>
      </c>
      <c r="H261" t="str">
        <f>VLOOKUP(head_of_council_races!A261,all_municipalities!$A$2:$M$445,2,FALSE)</f>
        <v>Fort Frances, Town of</v>
      </c>
      <c r="I261" t="b">
        <f>VLOOKUP(A261,all_municipalities!$A$2:$M$445,13, FALSE)</f>
        <v>1</v>
      </c>
      <c r="J261" t="str">
        <f t="shared" si="14"/>
        <v>NONE</v>
      </c>
      <c r="K261">
        <v>1</v>
      </c>
      <c r="L261">
        <v>10271</v>
      </c>
      <c r="M261">
        <f>IF(G261&lt;&gt;FALSE,VLOOKUP(H261,internet_municipalities!$B$2:$W$226,22,FALSE),"NO INTERNET")</f>
        <v>2678</v>
      </c>
      <c r="N261" s="16" t="str">
        <f t="shared" ref="N261:N324" si="15">IF(G261=TRUE,IF(F261&lt;&gt;"Acclaimed",IF(F261&lt;&gt;"Lost",F261/M261,"Lost"),"Acclaimed"),"NO INTERNET")</f>
        <v>Lost</v>
      </c>
    </row>
    <row r="262" spans="1:14" x14ac:dyDescent="0.2">
      <c r="A262">
        <v>10505</v>
      </c>
      <c r="B262" t="b">
        <v>1</v>
      </c>
      <c r="C262" t="s">
        <v>719</v>
      </c>
      <c r="D262" t="s">
        <v>461</v>
      </c>
      <c r="E262" t="s">
        <v>461</v>
      </c>
      <c r="F262" t="str">
        <f t="shared" si="13"/>
        <v>Acclaimed</v>
      </c>
      <c r="G262" t="b">
        <f>VLOOKUP(head_of_council_races!A262,all_municipalities!$A$2:$M$445,9,FALSE)</f>
        <v>1</v>
      </c>
      <c r="H262" t="str">
        <f>VLOOKUP(head_of_council_races!A262,all_municipalities!$A$2:$M$445,2,FALSE)</f>
        <v>French River, Municipality of</v>
      </c>
      <c r="I262" t="b">
        <f>VLOOKUP(A262,all_municipalities!$A$2:$M$445,13, FALSE)</f>
        <v>1</v>
      </c>
      <c r="J262" t="str">
        <f t="shared" si="14"/>
        <v>NONE</v>
      </c>
      <c r="K262">
        <v>0</v>
      </c>
      <c r="L262">
        <v>10505</v>
      </c>
      <c r="M262">
        <f>IF(G262&lt;&gt;FALSE,VLOOKUP(H262,internet_municipalities!$B$2:$W$226,22,FALSE),"NO INTERNET")</f>
        <v>3752</v>
      </c>
      <c r="N262" s="16" t="str">
        <f t="shared" si="15"/>
        <v>Acclaimed</v>
      </c>
    </row>
    <row r="263" spans="1:14" x14ac:dyDescent="0.2">
      <c r="A263">
        <v>10421</v>
      </c>
      <c r="B263" t="b">
        <v>1</v>
      </c>
      <c r="C263" t="s">
        <v>720</v>
      </c>
      <c r="D263" t="s">
        <v>461</v>
      </c>
      <c r="E263" t="s">
        <v>461</v>
      </c>
      <c r="F263" t="str">
        <f t="shared" si="13"/>
        <v>Acclaimed</v>
      </c>
      <c r="G263" t="b">
        <f>VLOOKUP(head_of_council_races!A263,all_municipalities!$A$2:$M$445,9,FALSE)</f>
        <v>1</v>
      </c>
      <c r="H263" t="str">
        <f>VLOOKUP(head_of_council_races!A263,all_municipalities!$A$2:$M$445,2,FALSE)</f>
        <v>Front of Yonge, Township of</v>
      </c>
      <c r="I263" t="b">
        <f>VLOOKUP(A263,all_municipalities!$A$2:$M$445,13, FALSE)</f>
        <v>0</v>
      </c>
      <c r="J263" t="str">
        <f t="shared" si="14"/>
        <v>NONE</v>
      </c>
      <c r="K263">
        <v>0</v>
      </c>
      <c r="L263">
        <v>10421</v>
      </c>
      <c r="M263">
        <f>IF(G263&lt;&gt;FALSE,VLOOKUP(H263,internet_municipalities!$B$2:$W$226,22,FALSE),"NO INTERNET")</f>
        <v>0</v>
      </c>
      <c r="N263" s="16" t="str">
        <f t="shared" si="15"/>
        <v>Acclaimed</v>
      </c>
    </row>
    <row r="264" spans="1:14" x14ac:dyDescent="0.2">
      <c r="A264">
        <v>10827</v>
      </c>
      <c r="B264" t="b">
        <v>1</v>
      </c>
      <c r="C264" t="s">
        <v>721</v>
      </c>
      <c r="D264">
        <v>672</v>
      </c>
      <c r="E264" s="4">
        <v>0.45</v>
      </c>
      <c r="F264">
        <f t="shared" si="13"/>
        <v>158</v>
      </c>
      <c r="G264" t="b">
        <f>VLOOKUP(head_of_council_races!A264,all_municipalities!$A$2:$M$445,9,FALSE)</f>
        <v>1</v>
      </c>
      <c r="H264" t="str">
        <f>VLOOKUP(head_of_council_races!A264,all_municipalities!$A$2:$M$445,2,FALSE)</f>
        <v>Frontenac Islands, Township of</v>
      </c>
      <c r="I264" t="b">
        <f>VLOOKUP(A264,all_municipalities!$A$2:$M$445,13, FALSE)</f>
        <v>0</v>
      </c>
      <c r="J264" t="str">
        <f t="shared" si="14"/>
        <v>NONE</v>
      </c>
      <c r="K264">
        <v>0</v>
      </c>
      <c r="L264">
        <v>10827</v>
      </c>
      <c r="M264">
        <f>IF(G264&lt;&gt;FALSE,VLOOKUP(H264,internet_municipalities!$B$2:$W$226,22,FALSE),"NO INTERNET")</f>
        <v>806</v>
      </c>
      <c r="N264" s="16">
        <f t="shared" si="15"/>
        <v>0.19602977667493796</v>
      </c>
    </row>
    <row r="265" spans="1:14" x14ac:dyDescent="0.2">
      <c r="A265">
        <v>10827</v>
      </c>
      <c r="B265" t="b">
        <v>0</v>
      </c>
      <c r="C265" t="s">
        <v>723</v>
      </c>
      <c r="D265">
        <v>514</v>
      </c>
      <c r="E265" s="4">
        <v>0.34</v>
      </c>
      <c r="F265" t="str">
        <f t="shared" si="13"/>
        <v>Lost</v>
      </c>
      <c r="G265" t="b">
        <f>VLOOKUP(head_of_council_races!A265,all_municipalities!$A$2:$M$445,9,FALSE)</f>
        <v>1</v>
      </c>
      <c r="H265" t="str">
        <f>VLOOKUP(head_of_council_races!A265,all_municipalities!$A$2:$M$445,2,FALSE)</f>
        <v>Frontenac Islands, Township of</v>
      </c>
      <c r="I265" t="b">
        <f>VLOOKUP(A265,all_municipalities!$A$2:$M$445,13, FALSE)</f>
        <v>0</v>
      </c>
      <c r="J265" t="str">
        <f t="shared" si="14"/>
        <v>NONE</v>
      </c>
      <c r="K265">
        <v>0</v>
      </c>
      <c r="L265">
        <v>10827</v>
      </c>
      <c r="M265">
        <f>IF(G265&lt;&gt;FALSE,VLOOKUP(H265,internet_municipalities!$B$2:$W$226,22,FALSE),"NO INTERNET")</f>
        <v>806</v>
      </c>
      <c r="N265" s="16" t="str">
        <f t="shared" si="15"/>
        <v>Lost</v>
      </c>
    </row>
    <row r="266" spans="1:14" x14ac:dyDescent="0.2">
      <c r="A266">
        <v>10827</v>
      </c>
      <c r="B266" t="b">
        <v>0</v>
      </c>
      <c r="C266" t="s">
        <v>722</v>
      </c>
      <c r="D266">
        <v>305</v>
      </c>
      <c r="E266" s="4">
        <v>0.2</v>
      </c>
      <c r="F266" t="str">
        <f t="shared" si="13"/>
        <v>Lost</v>
      </c>
      <c r="G266" t="b">
        <f>VLOOKUP(head_of_council_races!A266,all_municipalities!$A$2:$M$445,9,FALSE)</f>
        <v>1</v>
      </c>
      <c r="H266" t="str">
        <f>VLOOKUP(head_of_council_races!A266,all_municipalities!$A$2:$M$445,2,FALSE)</f>
        <v>Frontenac Islands, Township of</v>
      </c>
      <c r="I266" t="b">
        <f>VLOOKUP(A266,all_municipalities!$A$2:$M$445,13, FALSE)</f>
        <v>0</v>
      </c>
      <c r="J266" t="str">
        <f t="shared" si="14"/>
        <v>NONE</v>
      </c>
      <c r="K266">
        <v>0</v>
      </c>
      <c r="L266">
        <v>10827</v>
      </c>
      <c r="M266">
        <f>IF(G266&lt;&gt;FALSE,VLOOKUP(H266,internet_municipalities!$B$2:$W$226,22,FALSE),"NO INTERNET")</f>
        <v>806</v>
      </c>
      <c r="N266" s="16" t="str">
        <f t="shared" si="15"/>
        <v>Lost</v>
      </c>
    </row>
    <row r="267" spans="1:14" x14ac:dyDescent="0.2">
      <c r="A267">
        <v>10278</v>
      </c>
      <c r="B267" t="b">
        <v>1</v>
      </c>
      <c r="C267" t="s">
        <v>724</v>
      </c>
      <c r="D267">
        <v>940</v>
      </c>
      <c r="E267" s="4">
        <v>0.46</v>
      </c>
      <c r="F267">
        <f t="shared" si="13"/>
        <v>219</v>
      </c>
      <c r="G267" t="b">
        <f>VLOOKUP(head_of_council_races!A267,all_municipalities!$A$2:$M$445,9,FALSE)</f>
        <v>1</v>
      </c>
      <c r="H267" t="str">
        <f>VLOOKUP(head_of_council_races!A267,all_municipalities!$A$2:$M$445,2,FALSE)</f>
        <v>Gananoque, Separated Town of</v>
      </c>
      <c r="I267" t="b">
        <f>VLOOKUP(A267,all_municipalities!$A$2:$M$445,13, FALSE)</f>
        <v>1</v>
      </c>
      <c r="J267" t="str">
        <f t="shared" si="14"/>
        <v>LOW</v>
      </c>
      <c r="K267">
        <v>1</v>
      </c>
      <c r="L267">
        <v>10278</v>
      </c>
      <c r="M267">
        <f>IF(G267&lt;&gt;FALSE,VLOOKUP(H267,internet_municipalities!$B$2:$W$226,22,FALSE),"NO INTERNET")</f>
        <v>2369</v>
      </c>
      <c r="N267" s="16">
        <f t="shared" si="15"/>
        <v>9.2444069227522158E-2</v>
      </c>
    </row>
    <row r="268" spans="1:14" x14ac:dyDescent="0.2">
      <c r="A268">
        <v>10278</v>
      </c>
      <c r="B268" t="b">
        <v>0</v>
      </c>
      <c r="C268" t="s">
        <v>725</v>
      </c>
      <c r="D268">
        <v>721</v>
      </c>
      <c r="E268" s="4">
        <v>0.35</v>
      </c>
      <c r="F268" t="str">
        <f t="shared" si="13"/>
        <v>Lost</v>
      </c>
      <c r="G268" t="b">
        <f>VLOOKUP(head_of_council_races!A268,all_municipalities!$A$2:$M$445,9,FALSE)</f>
        <v>1</v>
      </c>
      <c r="H268" t="str">
        <f>VLOOKUP(head_of_council_races!A268,all_municipalities!$A$2:$M$445,2,FALSE)</f>
        <v>Gananoque, Separated Town of</v>
      </c>
      <c r="I268" t="b">
        <f>VLOOKUP(A268,all_municipalities!$A$2:$M$445,13, FALSE)</f>
        <v>1</v>
      </c>
      <c r="J268" t="str">
        <f t="shared" si="14"/>
        <v>NONE</v>
      </c>
      <c r="K268">
        <v>1</v>
      </c>
      <c r="L268">
        <v>10278</v>
      </c>
      <c r="M268">
        <f>IF(G268&lt;&gt;FALSE,VLOOKUP(H268,internet_municipalities!$B$2:$W$226,22,FALSE),"NO INTERNET")</f>
        <v>2369</v>
      </c>
      <c r="N268" s="16" t="str">
        <f t="shared" si="15"/>
        <v>Lost</v>
      </c>
    </row>
    <row r="269" spans="1:14" x14ac:dyDescent="0.2">
      <c r="A269">
        <v>10278</v>
      </c>
      <c r="B269" t="b">
        <v>0</v>
      </c>
      <c r="C269" t="s">
        <v>726</v>
      </c>
      <c r="D269">
        <v>381</v>
      </c>
      <c r="E269" s="4">
        <v>0.19</v>
      </c>
      <c r="F269" t="str">
        <f t="shared" si="13"/>
        <v>Lost</v>
      </c>
      <c r="G269" t="b">
        <f>VLOOKUP(head_of_council_races!A269,all_municipalities!$A$2:$M$445,9,FALSE)</f>
        <v>1</v>
      </c>
      <c r="H269" t="str">
        <f>VLOOKUP(head_of_council_races!A269,all_municipalities!$A$2:$M$445,2,FALSE)</f>
        <v>Gananoque, Separated Town of</v>
      </c>
      <c r="I269" t="b">
        <f>VLOOKUP(A269,all_municipalities!$A$2:$M$445,13, FALSE)</f>
        <v>1</v>
      </c>
      <c r="J269" t="str">
        <f t="shared" si="14"/>
        <v>NONE</v>
      </c>
      <c r="K269">
        <v>1</v>
      </c>
      <c r="L269">
        <v>10278</v>
      </c>
      <c r="M269">
        <f>IF(G269&lt;&gt;FALSE,VLOOKUP(H269,internet_municipalities!$B$2:$W$226,22,FALSE),"NO INTERNET")</f>
        <v>2369</v>
      </c>
      <c r="N269" s="16" t="str">
        <f t="shared" si="15"/>
        <v>Lost</v>
      </c>
    </row>
    <row r="270" spans="1:14" x14ac:dyDescent="0.2">
      <c r="A270">
        <v>10196</v>
      </c>
      <c r="B270" t="b">
        <v>1</v>
      </c>
      <c r="C270" t="s">
        <v>727</v>
      </c>
      <c r="D270" t="s">
        <v>461</v>
      </c>
      <c r="E270" t="s">
        <v>461</v>
      </c>
      <c r="F270" t="str">
        <f t="shared" si="13"/>
        <v>Acclaimed</v>
      </c>
      <c r="G270" t="b">
        <f>VLOOKUP(head_of_council_races!A270,all_municipalities!$A$2:$M$445,9,FALSE)</f>
        <v>0</v>
      </c>
      <c r="H270" t="str">
        <f>VLOOKUP(head_of_council_races!A270,all_municipalities!$A$2:$M$445,2,FALSE)</f>
        <v>Gauthier, Township of</v>
      </c>
      <c r="I270" t="b">
        <f>VLOOKUP(A270,all_municipalities!$A$2:$M$445,13, FALSE)</f>
        <v>0</v>
      </c>
      <c r="J270" t="str">
        <f t="shared" si="14"/>
        <v>NONE</v>
      </c>
      <c r="K270">
        <v>0</v>
      </c>
      <c r="L270">
        <v>10196</v>
      </c>
      <c r="M270" t="str">
        <f>IF(G270&lt;&gt;FALSE,VLOOKUP(H270,internet_municipalities!$B$2:$W$226,22,FALSE),"NO INTERNET")</f>
        <v>NO INTERNET</v>
      </c>
      <c r="N270" s="16" t="str">
        <f t="shared" si="15"/>
        <v>NO INTERNET</v>
      </c>
    </row>
    <row r="271" spans="1:14" x14ac:dyDescent="0.2">
      <c r="A271">
        <v>10639</v>
      </c>
      <c r="B271" t="b">
        <v>1</v>
      </c>
      <c r="C271" t="s">
        <v>728</v>
      </c>
      <c r="D271" t="s">
        <v>461</v>
      </c>
      <c r="E271" t="s">
        <v>461</v>
      </c>
      <c r="F271" t="str">
        <f t="shared" si="13"/>
        <v>Acclaimed</v>
      </c>
      <c r="G271" t="b">
        <f>VLOOKUP(head_of_council_races!A271,all_municipalities!$A$2:$M$445,9,FALSE)</f>
        <v>1</v>
      </c>
      <c r="H271" t="str">
        <f>VLOOKUP(head_of_council_races!A271,all_municipalities!$A$2:$M$445,2,FALSE)</f>
        <v>Georgian Bay, Township of</v>
      </c>
      <c r="I271" t="b">
        <f>VLOOKUP(A271,all_municipalities!$A$2:$M$445,13, FALSE)</f>
        <v>1</v>
      </c>
      <c r="J271" t="str">
        <f t="shared" si="14"/>
        <v>NONE</v>
      </c>
      <c r="K271">
        <v>0</v>
      </c>
      <c r="L271">
        <v>10639</v>
      </c>
      <c r="M271">
        <f>IF(G271&lt;&gt;FALSE,VLOOKUP(H271,internet_municipalities!$B$2:$W$226,22,FALSE),"NO INTERNET")</f>
        <v>7664</v>
      </c>
      <c r="N271" s="16" t="str">
        <f t="shared" si="15"/>
        <v>Acclaimed</v>
      </c>
    </row>
    <row r="272" spans="1:14" x14ac:dyDescent="0.2">
      <c r="A272">
        <v>19393</v>
      </c>
      <c r="B272" t="b">
        <v>1</v>
      </c>
      <c r="C272" t="s">
        <v>729</v>
      </c>
      <c r="D272" s="1">
        <v>1727</v>
      </c>
      <c r="E272" s="4">
        <v>0.48</v>
      </c>
      <c r="F272">
        <f t="shared" si="13"/>
        <v>779</v>
      </c>
      <c r="G272" t="b">
        <f>VLOOKUP(head_of_council_races!A272,all_municipalities!$A$2:$M$445,9,FALSE)</f>
        <v>1</v>
      </c>
      <c r="H272" t="str">
        <f>VLOOKUP(head_of_council_races!A272,all_municipalities!$A$2:$M$445,2,FALSE)</f>
        <v>Georgian Bluffs, Township of</v>
      </c>
      <c r="I272" t="b">
        <f>VLOOKUP(A272,all_municipalities!$A$2:$M$445,13, FALSE)</f>
        <v>0</v>
      </c>
      <c r="J272" t="str">
        <f t="shared" si="14"/>
        <v>NONE</v>
      </c>
      <c r="K272">
        <v>0</v>
      </c>
      <c r="L272">
        <v>19393</v>
      </c>
      <c r="M272">
        <f>IF(G272&lt;&gt;FALSE,VLOOKUP(H272,internet_municipalities!$B$2:$W$226,22,FALSE),"NO INTERNET")</f>
        <v>6895</v>
      </c>
      <c r="N272" s="16">
        <f t="shared" si="15"/>
        <v>0.1129804205946338</v>
      </c>
    </row>
    <row r="273" spans="1:14" x14ac:dyDescent="0.2">
      <c r="A273">
        <v>19393</v>
      </c>
      <c r="B273" t="b">
        <v>0</v>
      </c>
      <c r="C273" t="s">
        <v>730</v>
      </c>
      <c r="D273">
        <v>948</v>
      </c>
      <c r="E273" s="4">
        <v>0.26</v>
      </c>
      <c r="F273" t="str">
        <f t="shared" si="13"/>
        <v>Lost</v>
      </c>
      <c r="G273" t="b">
        <f>VLOOKUP(head_of_council_races!A273,all_municipalities!$A$2:$M$445,9,FALSE)</f>
        <v>1</v>
      </c>
      <c r="H273" t="str">
        <f>VLOOKUP(head_of_council_races!A273,all_municipalities!$A$2:$M$445,2,FALSE)</f>
        <v>Georgian Bluffs, Township of</v>
      </c>
      <c r="I273" t="b">
        <f>VLOOKUP(A273,all_municipalities!$A$2:$M$445,13, FALSE)</f>
        <v>0</v>
      </c>
      <c r="J273" t="str">
        <f t="shared" si="14"/>
        <v>NONE</v>
      </c>
      <c r="K273">
        <v>0</v>
      </c>
      <c r="L273">
        <v>19393</v>
      </c>
      <c r="M273">
        <f>IF(G273&lt;&gt;FALSE,VLOOKUP(H273,internet_municipalities!$B$2:$W$226,22,FALSE),"NO INTERNET")</f>
        <v>6895</v>
      </c>
      <c r="N273" s="16" t="str">
        <f t="shared" si="15"/>
        <v>Lost</v>
      </c>
    </row>
    <row r="274" spans="1:14" x14ac:dyDescent="0.2">
      <c r="A274">
        <v>19393</v>
      </c>
      <c r="B274" t="b">
        <v>0</v>
      </c>
      <c r="C274" t="s">
        <v>731</v>
      </c>
      <c r="D274">
        <v>935</v>
      </c>
      <c r="E274" s="4">
        <v>0.26</v>
      </c>
      <c r="F274" t="str">
        <f t="shared" si="13"/>
        <v>Lost</v>
      </c>
      <c r="G274" t="b">
        <f>VLOOKUP(head_of_council_races!A274,all_municipalities!$A$2:$M$445,9,FALSE)</f>
        <v>1</v>
      </c>
      <c r="H274" t="str">
        <f>VLOOKUP(head_of_council_races!A274,all_municipalities!$A$2:$M$445,2,FALSE)</f>
        <v>Georgian Bluffs, Township of</v>
      </c>
      <c r="I274" t="b">
        <f>VLOOKUP(A274,all_municipalities!$A$2:$M$445,13, FALSE)</f>
        <v>0</v>
      </c>
      <c r="J274" t="str">
        <f t="shared" si="14"/>
        <v>NONE</v>
      </c>
      <c r="K274">
        <v>0</v>
      </c>
      <c r="L274">
        <v>19393</v>
      </c>
      <c r="M274">
        <f>IF(G274&lt;&gt;FALSE,VLOOKUP(H274,internet_municipalities!$B$2:$W$226,22,FALSE),"NO INTERNET")</f>
        <v>6895</v>
      </c>
      <c r="N274" s="16" t="str">
        <f t="shared" si="15"/>
        <v>Lost</v>
      </c>
    </row>
    <row r="275" spans="1:14" x14ac:dyDescent="0.2">
      <c r="A275">
        <v>10358</v>
      </c>
      <c r="B275" t="b">
        <v>1</v>
      </c>
      <c r="C275" t="s">
        <v>732</v>
      </c>
      <c r="D275" s="1">
        <v>4683</v>
      </c>
      <c r="E275" s="4">
        <v>0.47</v>
      </c>
      <c r="F275">
        <f t="shared" si="13"/>
        <v>2501</v>
      </c>
      <c r="G275" t="b">
        <f>VLOOKUP(head_of_council_races!A275,all_municipalities!$A$2:$M$445,9,FALSE)</f>
        <v>1</v>
      </c>
      <c r="H275" t="str">
        <f>VLOOKUP(head_of_council_races!A275,all_municipalities!$A$2:$M$445,2,FALSE)</f>
        <v>Georgina, Town of</v>
      </c>
      <c r="I275" t="b">
        <f>VLOOKUP(A275,all_municipalities!$A$2:$M$445,13, FALSE)</f>
        <v>0</v>
      </c>
      <c r="J275" t="str">
        <f t="shared" si="14"/>
        <v>NONE</v>
      </c>
      <c r="K275">
        <v>0</v>
      </c>
      <c r="L275">
        <v>10358</v>
      </c>
      <c r="M275">
        <f>IF(G275&lt;&gt;FALSE,VLOOKUP(H275,internet_municipalities!$B$2:$W$226,22,FALSE),"NO INTERNET")</f>
        <v>26927</v>
      </c>
      <c r="N275" s="16">
        <f t="shared" si="15"/>
        <v>9.2880751661900698E-2</v>
      </c>
    </row>
    <row r="276" spans="1:14" x14ac:dyDescent="0.2">
      <c r="A276">
        <v>10358</v>
      </c>
      <c r="B276" t="b">
        <v>0</v>
      </c>
      <c r="C276" t="s">
        <v>735</v>
      </c>
      <c r="D276" s="1">
        <v>2182</v>
      </c>
      <c r="E276" s="4">
        <v>0.22</v>
      </c>
      <c r="F276" t="str">
        <f t="shared" si="13"/>
        <v>Lost</v>
      </c>
      <c r="G276" t="b">
        <f>VLOOKUP(head_of_council_races!A276,all_municipalities!$A$2:$M$445,9,FALSE)</f>
        <v>1</v>
      </c>
      <c r="H276" t="str">
        <f>VLOOKUP(head_of_council_races!A276,all_municipalities!$A$2:$M$445,2,FALSE)</f>
        <v>Georgina, Town of</v>
      </c>
      <c r="I276" t="b">
        <f>VLOOKUP(A276,all_municipalities!$A$2:$M$445,13, FALSE)</f>
        <v>0</v>
      </c>
      <c r="J276" t="str">
        <f t="shared" si="14"/>
        <v>NONE</v>
      </c>
      <c r="K276">
        <v>0</v>
      </c>
      <c r="L276">
        <v>10358</v>
      </c>
      <c r="M276">
        <f>IF(G276&lt;&gt;FALSE,VLOOKUP(H276,internet_municipalities!$B$2:$W$226,22,FALSE),"NO INTERNET")</f>
        <v>26927</v>
      </c>
      <c r="N276" s="16" t="str">
        <f t="shared" si="15"/>
        <v>Lost</v>
      </c>
    </row>
    <row r="277" spans="1:14" x14ac:dyDescent="0.2">
      <c r="A277">
        <v>10358</v>
      </c>
      <c r="B277" t="b">
        <v>0</v>
      </c>
      <c r="C277" t="s">
        <v>734</v>
      </c>
      <c r="D277" s="1">
        <v>1263</v>
      </c>
      <c r="E277" s="4">
        <v>0.13</v>
      </c>
      <c r="F277" t="str">
        <f t="shared" si="13"/>
        <v>Lost</v>
      </c>
      <c r="G277" t="b">
        <f>VLOOKUP(head_of_council_races!A277,all_municipalities!$A$2:$M$445,9,FALSE)</f>
        <v>1</v>
      </c>
      <c r="H277" t="str">
        <f>VLOOKUP(head_of_council_races!A277,all_municipalities!$A$2:$M$445,2,FALSE)</f>
        <v>Georgina, Town of</v>
      </c>
      <c r="I277" t="b">
        <f>VLOOKUP(A277,all_municipalities!$A$2:$M$445,13, FALSE)</f>
        <v>0</v>
      </c>
      <c r="J277" t="str">
        <f t="shared" si="14"/>
        <v>NONE</v>
      </c>
      <c r="K277">
        <v>0</v>
      </c>
      <c r="L277">
        <v>10358</v>
      </c>
      <c r="M277">
        <f>IF(G277&lt;&gt;FALSE,VLOOKUP(H277,internet_municipalities!$B$2:$W$226,22,FALSE),"NO INTERNET")</f>
        <v>26927</v>
      </c>
      <c r="N277" s="16" t="str">
        <f t="shared" si="15"/>
        <v>Lost</v>
      </c>
    </row>
    <row r="278" spans="1:14" x14ac:dyDescent="0.2">
      <c r="A278">
        <v>10358</v>
      </c>
      <c r="B278" t="b">
        <v>0</v>
      </c>
      <c r="C278" t="s">
        <v>736</v>
      </c>
      <c r="D278">
        <v>968</v>
      </c>
      <c r="E278" s="4">
        <v>0.1</v>
      </c>
      <c r="F278" t="str">
        <f t="shared" si="13"/>
        <v>Lost</v>
      </c>
      <c r="G278" t="b">
        <f>VLOOKUP(head_of_council_races!A278,all_municipalities!$A$2:$M$445,9,FALSE)</f>
        <v>1</v>
      </c>
      <c r="H278" t="str">
        <f>VLOOKUP(head_of_council_races!A278,all_municipalities!$A$2:$M$445,2,FALSE)</f>
        <v>Georgina, Town of</v>
      </c>
      <c r="I278" t="b">
        <f>VLOOKUP(A278,all_municipalities!$A$2:$M$445,13, FALSE)</f>
        <v>0</v>
      </c>
      <c r="J278" t="str">
        <f t="shared" si="14"/>
        <v>NONE</v>
      </c>
      <c r="K278">
        <v>0</v>
      </c>
      <c r="L278">
        <v>10358</v>
      </c>
      <c r="M278">
        <f>IF(G278&lt;&gt;FALSE,VLOOKUP(H278,internet_municipalities!$B$2:$W$226,22,FALSE),"NO INTERNET")</f>
        <v>26927</v>
      </c>
      <c r="N278" s="16" t="str">
        <f t="shared" si="15"/>
        <v>Lost</v>
      </c>
    </row>
    <row r="279" spans="1:14" x14ac:dyDescent="0.2">
      <c r="A279">
        <v>10358</v>
      </c>
      <c r="B279" t="b">
        <v>0</v>
      </c>
      <c r="C279" t="s">
        <v>737</v>
      </c>
      <c r="D279">
        <v>568</v>
      </c>
      <c r="E279" s="4">
        <v>0.06</v>
      </c>
      <c r="F279" t="str">
        <f t="shared" si="13"/>
        <v>Lost</v>
      </c>
      <c r="G279" t="b">
        <f>VLOOKUP(head_of_council_races!A279,all_municipalities!$A$2:$M$445,9,FALSE)</f>
        <v>1</v>
      </c>
      <c r="H279" t="str">
        <f>VLOOKUP(head_of_council_races!A279,all_municipalities!$A$2:$M$445,2,FALSE)</f>
        <v>Georgina, Town of</v>
      </c>
      <c r="I279" t="b">
        <f>VLOOKUP(A279,all_municipalities!$A$2:$M$445,13, FALSE)</f>
        <v>0</v>
      </c>
      <c r="J279" t="str">
        <f t="shared" si="14"/>
        <v>NONE</v>
      </c>
      <c r="K279">
        <v>0</v>
      </c>
      <c r="L279">
        <v>10358</v>
      </c>
      <c r="M279">
        <f>IF(G279&lt;&gt;FALSE,VLOOKUP(H279,internet_municipalities!$B$2:$W$226,22,FALSE),"NO INTERNET")</f>
        <v>26927</v>
      </c>
      <c r="N279" s="16" t="str">
        <f t="shared" si="15"/>
        <v>Lost</v>
      </c>
    </row>
    <row r="280" spans="1:14" x14ac:dyDescent="0.2">
      <c r="A280">
        <v>10358</v>
      </c>
      <c r="B280" t="b">
        <v>0</v>
      </c>
      <c r="C280" t="s">
        <v>733</v>
      </c>
      <c r="D280">
        <v>246</v>
      </c>
      <c r="E280" s="4">
        <v>0.02</v>
      </c>
      <c r="F280" t="str">
        <f t="shared" si="13"/>
        <v>Lost</v>
      </c>
      <c r="G280" t="b">
        <f>VLOOKUP(head_of_council_races!A280,all_municipalities!$A$2:$M$445,9,FALSE)</f>
        <v>1</v>
      </c>
      <c r="H280" t="str">
        <f>VLOOKUP(head_of_council_races!A280,all_municipalities!$A$2:$M$445,2,FALSE)</f>
        <v>Georgina, Town of</v>
      </c>
      <c r="I280" t="b">
        <f>VLOOKUP(A280,all_municipalities!$A$2:$M$445,13, FALSE)</f>
        <v>0</v>
      </c>
      <c r="J280" t="str">
        <f t="shared" si="14"/>
        <v>NONE</v>
      </c>
      <c r="K280">
        <v>0</v>
      </c>
      <c r="L280">
        <v>10358</v>
      </c>
      <c r="M280">
        <f>IF(G280&lt;&gt;FALSE,VLOOKUP(H280,internet_municipalities!$B$2:$W$226,22,FALSE),"NO INTERNET")</f>
        <v>26927</v>
      </c>
      <c r="N280" s="16" t="str">
        <f t="shared" si="15"/>
        <v>Lost</v>
      </c>
    </row>
    <row r="281" spans="1:14" x14ac:dyDescent="0.2">
      <c r="A281">
        <v>10567</v>
      </c>
      <c r="B281" t="b">
        <v>1</v>
      </c>
      <c r="C281" t="s">
        <v>738</v>
      </c>
      <c r="D281" t="s">
        <v>461</v>
      </c>
      <c r="E281" t="s">
        <v>461</v>
      </c>
      <c r="F281" t="str">
        <f t="shared" si="13"/>
        <v>Acclaimed</v>
      </c>
      <c r="G281" t="b">
        <f>VLOOKUP(head_of_council_races!A281,all_municipalities!$A$2:$M$445,9,FALSE)</f>
        <v>0</v>
      </c>
      <c r="H281" t="str">
        <f>VLOOKUP(head_of_council_races!A281,all_municipalities!$A$2:$M$445,2,FALSE)</f>
        <v>Gillies, Township of</v>
      </c>
      <c r="I281" t="b">
        <f>VLOOKUP(A281,all_municipalities!$A$2:$M$445,13, FALSE)</f>
        <v>0</v>
      </c>
      <c r="J281" t="str">
        <f t="shared" si="14"/>
        <v>NONE</v>
      </c>
      <c r="K281">
        <v>0</v>
      </c>
      <c r="L281">
        <v>10567</v>
      </c>
      <c r="M281" t="str">
        <f>IF(G281&lt;&gt;FALSE,VLOOKUP(H281,internet_municipalities!$B$2:$W$226,22,FALSE),"NO INTERNET")</f>
        <v>NO INTERNET</v>
      </c>
      <c r="N281" s="16" t="str">
        <f t="shared" si="15"/>
        <v>NO INTERNET</v>
      </c>
    </row>
    <row r="282" spans="1:14" x14ac:dyDescent="0.2">
      <c r="A282">
        <v>10288</v>
      </c>
      <c r="B282" t="b">
        <v>1</v>
      </c>
      <c r="C282" t="s">
        <v>739</v>
      </c>
      <c r="D282" s="1">
        <v>1844</v>
      </c>
      <c r="E282" s="4">
        <v>0.55000000000000004</v>
      </c>
      <c r="F282">
        <f t="shared" si="13"/>
        <v>348</v>
      </c>
      <c r="G282" t="b">
        <f>VLOOKUP(head_of_council_races!A282,all_municipalities!$A$2:$M$445,9,FALSE)</f>
        <v>1</v>
      </c>
      <c r="H282" t="str">
        <f>VLOOKUP(head_of_council_races!A282,all_municipalities!$A$2:$M$445,2,FALSE)</f>
        <v>Goderich, Town of</v>
      </c>
      <c r="I282" t="b">
        <f>VLOOKUP(A282,all_municipalities!$A$2:$M$445,13, FALSE)</f>
        <v>1</v>
      </c>
      <c r="J282" t="str">
        <f t="shared" si="14"/>
        <v>LOW</v>
      </c>
      <c r="K282">
        <v>1</v>
      </c>
      <c r="L282">
        <v>10288</v>
      </c>
      <c r="M282">
        <f>IF(G282&lt;&gt;FALSE,VLOOKUP(H282,internet_municipalities!$B$2:$W$226,22,FALSE),"NO INTERNET")</f>
        <v>3131</v>
      </c>
      <c r="N282" s="16">
        <f t="shared" si="15"/>
        <v>0.11114659853082082</v>
      </c>
    </row>
    <row r="283" spans="1:14" x14ac:dyDescent="0.2">
      <c r="A283">
        <v>10288</v>
      </c>
      <c r="B283" t="b">
        <v>0</v>
      </c>
      <c r="C283" t="s">
        <v>740</v>
      </c>
      <c r="D283" s="1">
        <v>1496</v>
      </c>
      <c r="E283" s="4">
        <v>0.45</v>
      </c>
      <c r="F283" t="str">
        <f t="shared" si="13"/>
        <v>Lost</v>
      </c>
      <c r="G283" t="b">
        <f>VLOOKUP(head_of_council_races!A283,all_municipalities!$A$2:$M$445,9,FALSE)</f>
        <v>1</v>
      </c>
      <c r="H283" t="str">
        <f>VLOOKUP(head_of_council_races!A283,all_municipalities!$A$2:$M$445,2,FALSE)</f>
        <v>Goderich, Town of</v>
      </c>
      <c r="I283" t="b">
        <f>VLOOKUP(A283,all_municipalities!$A$2:$M$445,13, FALSE)</f>
        <v>1</v>
      </c>
      <c r="J283" t="str">
        <f t="shared" si="14"/>
        <v>NONE</v>
      </c>
      <c r="K283">
        <v>1</v>
      </c>
      <c r="L283">
        <v>10288</v>
      </c>
      <c r="M283">
        <f>IF(G283&lt;&gt;FALSE,VLOOKUP(H283,internet_municipalities!$B$2:$W$226,22,FALSE),"NO INTERNET")</f>
        <v>3131</v>
      </c>
      <c r="N283" s="16" t="str">
        <f t="shared" si="15"/>
        <v>Lost</v>
      </c>
    </row>
    <row r="284" spans="1:14" x14ac:dyDescent="0.2">
      <c r="A284">
        <v>32564</v>
      </c>
      <c r="B284" t="b">
        <v>1</v>
      </c>
      <c r="C284" t="s">
        <v>741</v>
      </c>
      <c r="D284" t="s">
        <v>461</v>
      </c>
      <c r="E284" t="s">
        <v>461</v>
      </c>
      <c r="F284" t="str">
        <f t="shared" si="13"/>
        <v>Acclaimed</v>
      </c>
      <c r="G284" t="b">
        <f>VLOOKUP(head_of_council_races!A284,all_municipalities!$A$2:$M$445,9,FALSE)</f>
        <v>0</v>
      </c>
      <c r="H284" t="str">
        <f>VLOOKUP(head_of_council_races!A284,all_municipalities!$A$2:$M$445,2,FALSE)</f>
        <v>Gordon/Barrie Island, Municipality of</v>
      </c>
      <c r="I284" t="b">
        <f>VLOOKUP(A284,all_municipalities!$A$2:$M$445,13, FALSE)</f>
        <v>0</v>
      </c>
      <c r="J284" t="str">
        <f t="shared" si="14"/>
        <v>NONE</v>
      </c>
      <c r="K284">
        <v>0</v>
      </c>
      <c r="L284">
        <v>32564</v>
      </c>
      <c r="M284" t="str">
        <f>IF(G284&lt;&gt;FALSE,VLOOKUP(H284,internet_municipalities!$B$2:$W$226,22,FALSE),"NO INTERNET")</f>
        <v>NO INTERNET</v>
      </c>
      <c r="N284" s="16" t="str">
        <f t="shared" si="15"/>
        <v>NO INTERNET</v>
      </c>
    </row>
    <row r="285" spans="1:14" x14ac:dyDescent="0.2">
      <c r="A285">
        <v>10294</v>
      </c>
      <c r="B285" t="b">
        <v>1</v>
      </c>
      <c r="C285" t="s">
        <v>742</v>
      </c>
      <c r="D285">
        <v>161</v>
      </c>
      <c r="E285" s="4">
        <v>0.62</v>
      </c>
      <c r="F285">
        <f t="shared" si="13"/>
        <v>61</v>
      </c>
      <c r="G285" t="b">
        <f>VLOOKUP(head_of_council_races!A285,all_municipalities!$A$2:$M$445,9,FALSE)</f>
        <v>0</v>
      </c>
      <c r="H285" t="str">
        <f>VLOOKUP(head_of_council_races!A285,all_municipalities!$A$2:$M$445,2,FALSE)</f>
        <v>Gore Bay, Town of</v>
      </c>
      <c r="I285" t="b">
        <f>VLOOKUP(A285,all_municipalities!$A$2:$M$445,13, FALSE)</f>
        <v>0</v>
      </c>
      <c r="J285" t="str">
        <f t="shared" si="14"/>
        <v>NONE</v>
      </c>
      <c r="K285">
        <v>0</v>
      </c>
      <c r="L285">
        <v>10294</v>
      </c>
      <c r="M285" t="str">
        <f>IF(G285&lt;&gt;FALSE,VLOOKUP(H285,internet_municipalities!$B$2:$W$226,22,FALSE),"NO INTERNET")</f>
        <v>NO INTERNET</v>
      </c>
      <c r="N285" s="16" t="str">
        <f t="shared" si="15"/>
        <v>NO INTERNET</v>
      </c>
    </row>
    <row r="286" spans="1:14" x14ac:dyDescent="0.2">
      <c r="A286">
        <v>10294</v>
      </c>
      <c r="B286" t="b">
        <v>0</v>
      </c>
      <c r="C286" t="s">
        <v>743</v>
      </c>
      <c r="D286">
        <v>100</v>
      </c>
      <c r="E286" s="4">
        <v>0.38</v>
      </c>
      <c r="F286" t="str">
        <f t="shared" si="13"/>
        <v>Lost</v>
      </c>
      <c r="G286" t="b">
        <f>VLOOKUP(head_of_council_races!A286,all_municipalities!$A$2:$M$445,9,FALSE)</f>
        <v>0</v>
      </c>
      <c r="H286" t="str">
        <f>VLOOKUP(head_of_council_races!A286,all_municipalities!$A$2:$M$445,2,FALSE)</f>
        <v>Gore Bay, Town of</v>
      </c>
      <c r="I286" t="b">
        <f>VLOOKUP(A286,all_municipalities!$A$2:$M$445,13, FALSE)</f>
        <v>0</v>
      </c>
      <c r="J286" t="str">
        <f t="shared" si="14"/>
        <v>NONE</v>
      </c>
      <c r="K286">
        <v>0</v>
      </c>
      <c r="L286">
        <v>10294</v>
      </c>
      <c r="M286" t="str">
        <f>IF(G286&lt;&gt;FALSE,VLOOKUP(H286,internet_municipalities!$B$2:$W$226,22,FALSE),"NO INTERNET")</f>
        <v>NO INTERNET</v>
      </c>
      <c r="N286" s="16" t="str">
        <f t="shared" si="15"/>
        <v>NO INTERNET</v>
      </c>
    </row>
    <row r="287" spans="1:14" x14ac:dyDescent="0.2">
      <c r="A287">
        <v>10300</v>
      </c>
      <c r="B287" t="b">
        <v>1</v>
      </c>
      <c r="C287" t="s">
        <v>744</v>
      </c>
      <c r="D287" t="s">
        <v>461</v>
      </c>
      <c r="E287" t="s">
        <v>461</v>
      </c>
      <c r="F287" t="str">
        <f t="shared" si="13"/>
        <v>Acclaimed</v>
      </c>
      <c r="G287" t="b">
        <f>VLOOKUP(head_of_council_races!A287,all_municipalities!$A$2:$M$445,9,FALSE)</f>
        <v>1</v>
      </c>
      <c r="H287" t="str">
        <f>VLOOKUP(head_of_council_races!A287,all_municipalities!$A$2:$M$445,2,FALSE)</f>
        <v>Grand Valley, Town of</v>
      </c>
      <c r="I287" t="b">
        <f>VLOOKUP(A287,all_municipalities!$A$2:$M$445,13, FALSE)</f>
        <v>1</v>
      </c>
      <c r="J287" t="str">
        <f t="shared" si="14"/>
        <v>NONE</v>
      </c>
      <c r="K287">
        <v>0</v>
      </c>
      <c r="L287">
        <v>10300</v>
      </c>
      <c r="M287">
        <f>IF(G287&lt;&gt;FALSE,VLOOKUP(H287,internet_municipalities!$B$2:$W$226,22,FALSE),"NO INTERNET")</f>
        <v>2214</v>
      </c>
      <c r="N287" s="16" t="str">
        <f t="shared" si="15"/>
        <v>Acclaimed</v>
      </c>
    </row>
    <row r="288" spans="1:14" x14ac:dyDescent="0.2">
      <c r="A288">
        <v>10301</v>
      </c>
      <c r="B288" t="b">
        <v>1</v>
      </c>
      <c r="C288" t="s">
        <v>745</v>
      </c>
      <c r="D288" s="1">
        <v>2155</v>
      </c>
      <c r="E288" s="4">
        <v>0.44</v>
      </c>
      <c r="F288">
        <f t="shared" si="13"/>
        <v>218</v>
      </c>
      <c r="G288" t="b">
        <f>VLOOKUP(head_of_council_races!A288,all_municipalities!$A$2:$M$445,9,FALSE)</f>
        <v>1</v>
      </c>
      <c r="H288" t="str">
        <f>VLOOKUP(head_of_council_races!A288,all_municipalities!$A$2:$M$445,2,FALSE)</f>
        <v>Gravenhurst, Town of</v>
      </c>
      <c r="I288" t="b">
        <f>VLOOKUP(A288,all_municipalities!$A$2:$M$445,13, FALSE)</f>
        <v>1</v>
      </c>
      <c r="J288" t="str">
        <f t="shared" si="14"/>
        <v>LOW</v>
      </c>
      <c r="K288">
        <v>1</v>
      </c>
      <c r="L288">
        <v>10301</v>
      </c>
      <c r="M288">
        <f>IF(G288&lt;&gt;FALSE,VLOOKUP(H288,internet_municipalities!$B$2:$W$226,22,FALSE),"NO INTERNET")</f>
        <v>9771</v>
      </c>
      <c r="N288" s="16">
        <f t="shared" si="15"/>
        <v>2.2310920069593697E-2</v>
      </c>
    </row>
    <row r="289" spans="1:14" x14ac:dyDescent="0.2">
      <c r="A289">
        <v>10301</v>
      </c>
      <c r="B289" t="b">
        <v>0</v>
      </c>
      <c r="C289" t="s">
        <v>747</v>
      </c>
      <c r="D289" s="1">
        <v>1937</v>
      </c>
      <c r="E289" s="4">
        <v>0.4</v>
      </c>
      <c r="F289" t="str">
        <f t="shared" si="13"/>
        <v>Lost</v>
      </c>
      <c r="G289" t="b">
        <f>VLOOKUP(head_of_council_races!A289,all_municipalities!$A$2:$M$445,9,FALSE)</f>
        <v>1</v>
      </c>
      <c r="H289" t="str">
        <f>VLOOKUP(head_of_council_races!A289,all_municipalities!$A$2:$M$445,2,FALSE)</f>
        <v>Gravenhurst, Town of</v>
      </c>
      <c r="I289" t="b">
        <f>VLOOKUP(A289,all_municipalities!$A$2:$M$445,13, FALSE)</f>
        <v>1</v>
      </c>
      <c r="J289" t="str">
        <f t="shared" si="14"/>
        <v>NONE</v>
      </c>
      <c r="K289">
        <v>1</v>
      </c>
      <c r="L289">
        <v>10301</v>
      </c>
      <c r="M289">
        <f>IF(G289&lt;&gt;FALSE,VLOOKUP(H289,internet_municipalities!$B$2:$W$226,22,FALSE),"NO INTERNET")</f>
        <v>9771</v>
      </c>
      <c r="N289" s="16" t="str">
        <f t="shared" si="15"/>
        <v>Lost</v>
      </c>
    </row>
    <row r="290" spans="1:14" x14ac:dyDescent="0.2">
      <c r="A290">
        <v>10301</v>
      </c>
      <c r="B290" t="b">
        <v>0</v>
      </c>
      <c r="C290" t="s">
        <v>746</v>
      </c>
      <c r="D290">
        <v>809</v>
      </c>
      <c r="E290" s="4">
        <v>0.17</v>
      </c>
      <c r="F290" t="str">
        <f t="shared" si="13"/>
        <v>Lost</v>
      </c>
      <c r="G290" t="b">
        <f>VLOOKUP(head_of_council_races!A290,all_municipalities!$A$2:$M$445,9,FALSE)</f>
        <v>1</v>
      </c>
      <c r="H290" t="str">
        <f>VLOOKUP(head_of_council_races!A290,all_municipalities!$A$2:$M$445,2,FALSE)</f>
        <v>Gravenhurst, Town of</v>
      </c>
      <c r="I290" t="b">
        <f>VLOOKUP(A290,all_municipalities!$A$2:$M$445,13, FALSE)</f>
        <v>1</v>
      </c>
      <c r="J290" t="str">
        <f t="shared" si="14"/>
        <v>NONE</v>
      </c>
      <c r="K290">
        <v>1</v>
      </c>
      <c r="L290">
        <v>10301</v>
      </c>
      <c r="M290">
        <f>IF(G290&lt;&gt;FALSE,VLOOKUP(H290,internet_municipalities!$B$2:$W$226,22,FALSE),"NO INTERNET")</f>
        <v>9771</v>
      </c>
      <c r="N290" s="16" t="str">
        <f t="shared" si="15"/>
        <v>Lost</v>
      </c>
    </row>
    <row r="291" spans="1:14" x14ac:dyDescent="0.2">
      <c r="A291">
        <v>19425</v>
      </c>
      <c r="B291" t="b">
        <v>1</v>
      </c>
      <c r="C291" t="s">
        <v>748</v>
      </c>
      <c r="D291">
        <v>866</v>
      </c>
      <c r="E291" s="4">
        <v>0.49</v>
      </c>
      <c r="F291">
        <f t="shared" si="13"/>
        <v>233</v>
      </c>
      <c r="G291" t="b">
        <f>VLOOKUP(head_of_council_races!A291,all_municipalities!$A$2:$M$445,9,FALSE)</f>
        <v>1</v>
      </c>
      <c r="H291" t="str">
        <f>VLOOKUP(head_of_council_races!A291,all_municipalities!$A$2:$M$445,2,FALSE)</f>
        <v>Greater Madawaska, Township of</v>
      </c>
      <c r="I291" t="b">
        <f>VLOOKUP(A291,all_municipalities!$A$2:$M$445,13, FALSE)</f>
        <v>1</v>
      </c>
      <c r="J291" t="str">
        <f t="shared" si="14"/>
        <v>LOW</v>
      </c>
      <c r="K291">
        <v>1</v>
      </c>
      <c r="L291">
        <v>19425</v>
      </c>
      <c r="M291">
        <f>IF(G291&lt;&gt;FALSE,VLOOKUP(H291,internet_municipalities!$B$2:$W$226,22,FALSE),"NO INTERNET")</f>
        <v>3423</v>
      </c>
      <c r="N291" s="16">
        <f t="shared" si="15"/>
        <v>6.8068945369558861E-2</v>
      </c>
    </row>
    <row r="292" spans="1:14" x14ac:dyDescent="0.2">
      <c r="A292">
        <v>19425</v>
      </c>
      <c r="B292" t="b">
        <v>0</v>
      </c>
      <c r="C292" t="s">
        <v>749</v>
      </c>
      <c r="D292">
        <v>633</v>
      </c>
      <c r="E292" s="4">
        <v>0.36</v>
      </c>
      <c r="F292" t="str">
        <f t="shared" si="13"/>
        <v>Lost</v>
      </c>
      <c r="G292" t="b">
        <f>VLOOKUP(head_of_council_races!A292,all_municipalities!$A$2:$M$445,9,FALSE)</f>
        <v>1</v>
      </c>
      <c r="H292" t="str">
        <f>VLOOKUP(head_of_council_races!A292,all_municipalities!$A$2:$M$445,2,FALSE)</f>
        <v>Greater Madawaska, Township of</v>
      </c>
      <c r="I292" t="b">
        <f>VLOOKUP(A292,all_municipalities!$A$2:$M$445,13, FALSE)</f>
        <v>1</v>
      </c>
      <c r="J292" t="str">
        <f t="shared" si="14"/>
        <v>NONE</v>
      </c>
      <c r="K292">
        <v>1</v>
      </c>
      <c r="L292">
        <v>19425</v>
      </c>
      <c r="M292">
        <f>IF(G292&lt;&gt;FALSE,VLOOKUP(H292,internet_municipalities!$B$2:$W$226,22,FALSE),"NO INTERNET")</f>
        <v>3423</v>
      </c>
      <c r="N292" s="16" t="str">
        <f t="shared" si="15"/>
        <v>Lost</v>
      </c>
    </row>
    <row r="293" spans="1:14" x14ac:dyDescent="0.2">
      <c r="A293">
        <v>19425</v>
      </c>
      <c r="B293" t="b">
        <v>0</v>
      </c>
      <c r="C293" t="s">
        <v>750</v>
      </c>
      <c r="D293">
        <v>245</v>
      </c>
      <c r="E293" s="4">
        <v>0.14000000000000001</v>
      </c>
      <c r="F293" t="str">
        <f t="shared" si="13"/>
        <v>Lost</v>
      </c>
      <c r="G293" t="b">
        <f>VLOOKUP(head_of_council_races!A293,all_municipalities!$A$2:$M$445,9,FALSE)</f>
        <v>1</v>
      </c>
      <c r="H293" t="str">
        <f>VLOOKUP(head_of_council_races!A293,all_municipalities!$A$2:$M$445,2,FALSE)</f>
        <v>Greater Madawaska, Township of</v>
      </c>
      <c r="I293" t="b">
        <f>VLOOKUP(A293,all_municipalities!$A$2:$M$445,13, FALSE)</f>
        <v>1</v>
      </c>
      <c r="J293" t="str">
        <f t="shared" si="14"/>
        <v>NONE</v>
      </c>
      <c r="K293">
        <v>1</v>
      </c>
      <c r="L293">
        <v>19425</v>
      </c>
      <c r="M293">
        <f>IF(G293&lt;&gt;FALSE,VLOOKUP(H293,internet_municipalities!$B$2:$W$226,22,FALSE),"NO INTERNET")</f>
        <v>3423</v>
      </c>
      <c r="N293" s="16" t="str">
        <f t="shared" si="15"/>
        <v>Lost</v>
      </c>
    </row>
    <row r="294" spans="1:14" x14ac:dyDescent="0.2">
      <c r="A294">
        <v>19425</v>
      </c>
      <c r="B294" t="b">
        <v>0</v>
      </c>
      <c r="C294" t="s">
        <v>751</v>
      </c>
      <c r="D294">
        <v>26</v>
      </c>
      <c r="E294" s="4">
        <v>0.01</v>
      </c>
      <c r="F294" t="str">
        <f t="shared" si="13"/>
        <v>Lost</v>
      </c>
      <c r="G294" t="b">
        <f>VLOOKUP(head_of_council_races!A294,all_municipalities!$A$2:$M$445,9,FALSE)</f>
        <v>1</v>
      </c>
      <c r="H294" t="str">
        <f>VLOOKUP(head_of_council_races!A294,all_municipalities!$A$2:$M$445,2,FALSE)</f>
        <v>Greater Madawaska, Township of</v>
      </c>
      <c r="I294" t="b">
        <f>VLOOKUP(A294,all_municipalities!$A$2:$M$445,13, FALSE)</f>
        <v>1</v>
      </c>
      <c r="J294" t="str">
        <f t="shared" si="14"/>
        <v>NONE</v>
      </c>
      <c r="K294">
        <v>1</v>
      </c>
      <c r="L294">
        <v>19425</v>
      </c>
      <c r="M294">
        <f>IF(G294&lt;&gt;FALSE,VLOOKUP(H294,internet_municipalities!$B$2:$W$226,22,FALSE),"NO INTERNET")</f>
        <v>3423</v>
      </c>
      <c r="N294" s="16" t="str">
        <f t="shared" si="15"/>
        <v>Lost</v>
      </c>
    </row>
    <row r="295" spans="1:14" x14ac:dyDescent="0.2">
      <c r="A295">
        <v>10486</v>
      </c>
      <c r="B295" t="b">
        <v>1</v>
      </c>
      <c r="C295" t="s">
        <v>752</v>
      </c>
      <c r="D295" t="s">
        <v>461</v>
      </c>
      <c r="E295" t="s">
        <v>461</v>
      </c>
      <c r="F295" t="str">
        <f t="shared" si="13"/>
        <v>Acclaimed</v>
      </c>
      <c r="G295" t="b">
        <f>VLOOKUP(head_of_council_races!A295,all_municipalities!$A$2:$M$445,9,FALSE)</f>
        <v>1</v>
      </c>
      <c r="H295" t="str">
        <f>VLOOKUP(head_of_council_races!A295,all_municipalities!$A$2:$M$445,2,FALSE)</f>
        <v>Greater Napanee, Town of</v>
      </c>
      <c r="I295" t="b">
        <f>VLOOKUP(A295,all_municipalities!$A$2:$M$445,13, FALSE)</f>
        <v>1</v>
      </c>
      <c r="J295" t="str">
        <f t="shared" si="14"/>
        <v>NONE</v>
      </c>
      <c r="K295">
        <v>0</v>
      </c>
      <c r="L295">
        <v>10486</v>
      </c>
      <c r="M295">
        <f>IF(G295&lt;&gt;FALSE,VLOOKUP(H295,internet_municipalities!$B$2:$W$226,22,FALSE),"NO INTERNET")</f>
        <v>7976</v>
      </c>
      <c r="N295" s="16" t="str">
        <f t="shared" si="15"/>
        <v>Acclaimed</v>
      </c>
    </row>
    <row r="296" spans="1:14" x14ac:dyDescent="0.2">
      <c r="A296">
        <v>19426</v>
      </c>
      <c r="B296" t="b">
        <v>1</v>
      </c>
      <c r="C296" t="s">
        <v>753</v>
      </c>
      <c r="D296" s="1">
        <v>26187</v>
      </c>
      <c r="E296" s="4">
        <v>0.52</v>
      </c>
      <c r="F296">
        <f t="shared" si="13"/>
        <v>17093</v>
      </c>
      <c r="G296" t="b">
        <f>VLOOKUP(head_of_council_races!A296,all_municipalities!$A$2:$M$445,9,FALSE)</f>
        <v>0</v>
      </c>
      <c r="H296" t="str">
        <f>VLOOKUP(head_of_council_races!A296,all_municipalities!$A$2:$M$445,2,FALSE)</f>
        <v>Greater Sudbury, City of</v>
      </c>
      <c r="I296" t="b">
        <f>VLOOKUP(A296,all_municipalities!$A$2:$M$445,13, FALSE)</f>
        <v>0</v>
      </c>
      <c r="J296" t="str">
        <f t="shared" si="14"/>
        <v>NONE</v>
      </c>
      <c r="K296">
        <v>0</v>
      </c>
      <c r="L296">
        <v>19426</v>
      </c>
      <c r="M296" t="str">
        <f>IF(G296&lt;&gt;FALSE,VLOOKUP(H296,internet_municipalities!$B$2:$W$226,22,FALSE),"NO INTERNET")</f>
        <v>NO INTERNET</v>
      </c>
      <c r="N296" s="16" t="str">
        <f t="shared" si="15"/>
        <v>NO INTERNET</v>
      </c>
    </row>
    <row r="297" spans="1:14" x14ac:dyDescent="0.2">
      <c r="A297">
        <v>19426</v>
      </c>
      <c r="B297" t="b">
        <v>0</v>
      </c>
      <c r="C297" t="s">
        <v>755</v>
      </c>
      <c r="D297" s="1">
        <v>9094</v>
      </c>
      <c r="E297" s="4">
        <v>0.18</v>
      </c>
      <c r="F297" t="str">
        <f t="shared" si="13"/>
        <v>Lost</v>
      </c>
      <c r="G297" t="b">
        <f>VLOOKUP(head_of_council_races!A297,all_municipalities!$A$2:$M$445,9,FALSE)</f>
        <v>0</v>
      </c>
      <c r="H297" t="str">
        <f>VLOOKUP(head_of_council_races!A297,all_municipalities!$A$2:$M$445,2,FALSE)</f>
        <v>Greater Sudbury, City of</v>
      </c>
      <c r="I297" t="b">
        <f>VLOOKUP(A297,all_municipalities!$A$2:$M$445,13, FALSE)</f>
        <v>0</v>
      </c>
      <c r="J297" t="str">
        <f t="shared" si="14"/>
        <v>NONE</v>
      </c>
      <c r="K297">
        <v>0</v>
      </c>
      <c r="L297">
        <v>19426</v>
      </c>
      <c r="M297" t="str">
        <f>IF(G297&lt;&gt;FALSE,VLOOKUP(H297,internet_municipalities!$B$2:$W$226,22,FALSE),"NO INTERNET")</f>
        <v>NO INTERNET</v>
      </c>
      <c r="N297" s="16" t="str">
        <f t="shared" si="15"/>
        <v>NO INTERNET</v>
      </c>
    </row>
    <row r="298" spans="1:14" x14ac:dyDescent="0.2">
      <c r="A298">
        <v>19426</v>
      </c>
      <c r="B298" t="b">
        <v>0</v>
      </c>
      <c r="C298" t="s">
        <v>760</v>
      </c>
      <c r="D298" s="1">
        <v>6651</v>
      </c>
      <c r="E298" s="4">
        <v>0.13</v>
      </c>
      <c r="F298" t="str">
        <f t="shared" si="13"/>
        <v>Lost</v>
      </c>
      <c r="G298" t="b">
        <f>VLOOKUP(head_of_council_races!A298,all_municipalities!$A$2:$M$445,9,FALSE)</f>
        <v>0</v>
      </c>
      <c r="H298" t="str">
        <f>VLOOKUP(head_of_council_races!A298,all_municipalities!$A$2:$M$445,2,FALSE)</f>
        <v>Greater Sudbury, City of</v>
      </c>
      <c r="I298" t="b">
        <f>VLOOKUP(A298,all_municipalities!$A$2:$M$445,13, FALSE)</f>
        <v>0</v>
      </c>
      <c r="J298" t="str">
        <f t="shared" si="14"/>
        <v>NONE</v>
      </c>
      <c r="K298">
        <v>0</v>
      </c>
      <c r="L298">
        <v>19426</v>
      </c>
      <c r="M298" t="str">
        <f>IF(G298&lt;&gt;FALSE,VLOOKUP(H298,internet_municipalities!$B$2:$W$226,22,FALSE),"NO INTERNET")</f>
        <v>NO INTERNET</v>
      </c>
      <c r="N298" s="16" t="str">
        <f t="shared" si="15"/>
        <v>NO INTERNET</v>
      </c>
    </row>
    <row r="299" spans="1:14" x14ac:dyDescent="0.2">
      <c r="A299">
        <v>19426</v>
      </c>
      <c r="B299" t="b">
        <v>0</v>
      </c>
      <c r="C299" t="s">
        <v>761</v>
      </c>
      <c r="D299" s="1">
        <v>3002</v>
      </c>
      <c r="E299" s="4">
        <v>0.06</v>
      </c>
      <c r="F299" t="str">
        <f t="shared" si="13"/>
        <v>Lost</v>
      </c>
      <c r="G299" t="b">
        <f>VLOOKUP(head_of_council_races!A299,all_municipalities!$A$2:$M$445,9,FALSE)</f>
        <v>0</v>
      </c>
      <c r="H299" t="str">
        <f>VLOOKUP(head_of_council_races!A299,all_municipalities!$A$2:$M$445,2,FALSE)</f>
        <v>Greater Sudbury, City of</v>
      </c>
      <c r="I299" t="b">
        <f>VLOOKUP(A299,all_municipalities!$A$2:$M$445,13, FALSE)</f>
        <v>0</v>
      </c>
      <c r="J299" t="str">
        <f t="shared" si="14"/>
        <v>NONE</v>
      </c>
      <c r="K299">
        <v>0</v>
      </c>
      <c r="L299">
        <v>19426</v>
      </c>
      <c r="M299" t="str">
        <f>IF(G299&lt;&gt;FALSE,VLOOKUP(H299,internet_municipalities!$B$2:$W$226,22,FALSE),"NO INTERNET")</f>
        <v>NO INTERNET</v>
      </c>
      <c r="N299" s="16" t="str">
        <f t="shared" si="15"/>
        <v>NO INTERNET</v>
      </c>
    </row>
    <row r="300" spans="1:14" x14ac:dyDescent="0.2">
      <c r="A300">
        <v>19426</v>
      </c>
      <c r="B300" t="b">
        <v>0</v>
      </c>
      <c r="C300" t="s">
        <v>757</v>
      </c>
      <c r="D300" s="1">
        <v>1860</v>
      </c>
      <c r="E300" s="4">
        <v>0.04</v>
      </c>
      <c r="F300" t="str">
        <f t="shared" si="13"/>
        <v>Lost</v>
      </c>
      <c r="G300" t="b">
        <f>VLOOKUP(head_of_council_races!A300,all_municipalities!$A$2:$M$445,9,FALSE)</f>
        <v>0</v>
      </c>
      <c r="H300" t="str">
        <f>VLOOKUP(head_of_council_races!A300,all_municipalities!$A$2:$M$445,2,FALSE)</f>
        <v>Greater Sudbury, City of</v>
      </c>
      <c r="I300" t="b">
        <f>VLOOKUP(A300,all_municipalities!$A$2:$M$445,13, FALSE)</f>
        <v>0</v>
      </c>
      <c r="J300" t="str">
        <f t="shared" si="14"/>
        <v>NONE</v>
      </c>
      <c r="K300">
        <v>0</v>
      </c>
      <c r="L300">
        <v>19426</v>
      </c>
      <c r="M300" t="str">
        <f>IF(G300&lt;&gt;FALSE,VLOOKUP(H300,internet_municipalities!$B$2:$W$226,22,FALSE),"NO INTERNET")</f>
        <v>NO INTERNET</v>
      </c>
      <c r="N300" s="16" t="str">
        <f t="shared" si="15"/>
        <v>NO INTERNET</v>
      </c>
    </row>
    <row r="301" spans="1:14" x14ac:dyDescent="0.2">
      <c r="A301">
        <v>19426</v>
      </c>
      <c r="B301" t="b">
        <v>0</v>
      </c>
      <c r="C301" t="s">
        <v>758</v>
      </c>
      <c r="D301" s="1">
        <v>1367</v>
      </c>
      <c r="E301" s="4">
        <v>0.03</v>
      </c>
      <c r="F301" t="str">
        <f t="shared" si="13"/>
        <v>Lost</v>
      </c>
      <c r="G301" t="b">
        <f>VLOOKUP(head_of_council_races!A301,all_municipalities!$A$2:$M$445,9,FALSE)</f>
        <v>0</v>
      </c>
      <c r="H301" t="str">
        <f>VLOOKUP(head_of_council_races!A301,all_municipalities!$A$2:$M$445,2,FALSE)</f>
        <v>Greater Sudbury, City of</v>
      </c>
      <c r="I301" t="b">
        <f>VLOOKUP(A301,all_municipalities!$A$2:$M$445,13, FALSE)</f>
        <v>0</v>
      </c>
      <c r="J301" t="str">
        <f t="shared" si="14"/>
        <v>NONE</v>
      </c>
      <c r="K301">
        <v>0</v>
      </c>
      <c r="L301">
        <v>19426</v>
      </c>
      <c r="M301" t="str">
        <f>IF(G301&lt;&gt;FALSE,VLOOKUP(H301,internet_municipalities!$B$2:$W$226,22,FALSE),"NO INTERNET")</f>
        <v>NO INTERNET</v>
      </c>
      <c r="N301" s="16" t="str">
        <f t="shared" si="15"/>
        <v>NO INTERNET</v>
      </c>
    </row>
    <row r="302" spans="1:14" x14ac:dyDescent="0.2">
      <c r="A302">
        <v>19426</v>
      </c>
      <c r="B302" t="b">
        <v>0</v>
      </c>
      <c r="C302" t="s">
        <v>756</v>
      </c>
      <c r="D302" s="1">
        <v>1090</v>
      </c>
      <c r="E302" s="4">
        <v>0.02</v>
      </c>
      <c r="F302" t="str">
        <f t="shared" si="13"/>
        <v>Lost</v>
      </c>
      <c r="G302" t="b">
        <f>VLOOKUP(head_of_council_races!A302,all_municipalities!$A$2:$M$445,9,FALSE)</f>
        <v>0</v>
      </c>
      <c r="H302" t="str">
        <f>VLOOKUP(head_of_council_races!A302,all_municipalities!$A$2:$M$445,2,FALSE)</f>
        <v>Greater Sudbury, City of</v>
      </c>
      <c r="I302" t="b">
        <f>VLOOKUP(A302,all_municipalities!$A$2:$M$445,13, FALSE)</f>
        <v>0</v>
      </c>
      <c r="J302" t="str">
        <f t="shared" si="14"/>
        <v>NONE</v>
      </c>
      <c r="K302">
        <v>0</v>
      </c>
      <c r="L302">
        <v>19426</v>
      </c>
      <c r="M302" t="str">
        <f>IF(G302&lt;&gt;FALSE,VLOOKUP(H302,internet_municipalities!$B$2:$W$226,22,FALSE),"NO INTERNET")</f>
        <v>NO INTERNET</v>
      </c>
      <c r="N302" s="16" t="str">
        <f t="shared" si="15"/>
        <v>NO INTERNET</v>
      </c>
    </row>
    <row r="303" spans="1:14" x14ac:dyDescent="0.2">
      <c r="A303">
        <v>19426</v>
      </c>
      <c r="B303" t="b">
        <v>0</v>
      </c>
      <c r="C303" t="s">
        <v>754</v>
      </c>
      <c r="D303">
        <v>607</v>
      </c>
      <c r="E303" s="4">
        <v>0.01</v>
      </c>
      <c r="F303" t="str">
        <f t="shared" si="13"/>
        <v>Lost</v>
      </c>
      <c r="G303" t="b">
        <f>VLOOKUP(head_of_council_races!A303,all_municipalities!$A$2:$M$445,9,FALSE)</f>
        <v>0</v>
      </c>
      <c r="H303" t="str">
        <f>VLOOKUP(head_of_council_races!A303,all_municipalities!$A$2:$M$445,2,FALSE)</f>
        <v>Greater Sudbury, City of</v>
      </c>
      <c r="I303" t="b">
        <f>VLOOKUP(A303,all_municipalities!$A$2:$M$445,13, FALSE)</f>
        <v>0</v>
      </c>
      <c r="J303" t="str">
        <f t="shared" si="14"/>
        <v>NONE</v>
      </c>
      <c r="K303">
        <v>0</v>
      </c>
      <c r="L303">
        <v>19426</v>
      </c>
      <c r="M303" t="str">
        <f>IF(G303&lt;&gt;FALSE,VLOOKUP(H303,internet_municipalities!$B$2:$W$226,22,FALSE),"NO INTERNET")</f>
        <v>NO INTERNET</v>
      </c>
      <c r="N303" s="16" t="str">
        <f t="shared" si="15"/>
        <v>NO INTERNET</v>
      </c>
    </row>
    <row r="304" spans="1:14" x14ac:dyDescent="0.2">
      <c r="A304">
        <v>19426</v>
      </c>
      <c r="B304" t="b">
        <v>0</v>
      </c>
      <c r="C304" t="s">
        <v>759</v>
      </c>
      <c r="D304">
        <v>83</v>
      </c>
      <c r="E304" s="4">
        <v>0</v>
      </c>
      <c r="F304" t="str">
        <f t="shared" si="13"/>
        <v>Lost</v>
      </c>
      <c r="G304" t="b">
        <f>VLOOKUP(head_of_council_races!A304,all_municipalities!$A$2:$M$445,9,FALSE)</f>
        <v>0</v>
      </c>
      <c r="H304" t="str">
        <f>VLOOKUP(head_of_council_races!A304,all_municipalities!$A$2:$M$445,2,FALSE)</f>
        <v>Greater Sudbury, City of</v>
      </c>
      <c r="I304" t="b">
        <f>VLOOKUP(A304,all_municipalities!$A$2:$M$445,13, FALSE)</f>
        <v>0</v>
      </c>
      <c r="J304" t="str">
        <f t="shared" si="14"/>
        <v>NONE</v>
      </c>
      <c r="K304">
        <v>0</v>
      </c>
      <c r="L304">
        <v>19426</v>
      </c>
      <c r="M304" t="str">
        <f>IF(G304&lt;&gt;FALSE,VLOOKUP(H304,internet_municipalities!$B$2:$W$226,22,FALSE),"NO INTERNET")</f>
        <v>NO INTERNET</v>
      </c>
      <c r="N304" s="16" t="str">
        <f t="shared" si="15"/>
        <v>NO INTERNET</v>
      </c>
    </row>
    <row r="305" spans="1:14" x14ac:dyDescent="0.2">
      <c r="A305">
        <v>19427</v>
      </c>
      <c r="B305" t="b">
        <v>1</v>
      </c>
      <c r="C305" t="s">
        <v>762</v>
      </c>
      <c r="D305" t="s">
        <v>461</v>
      </c>
      <c r="E305" t="s">
        <v>461</v>
      </c>
      <c r="F305" t="str">
        <f t="shared" si="13"/>
        <v>Acclaimed</v>
      </c>
      <c r="G305" t="b">
        <f>VLOOKUP(head_of_council_races!A305,all_municipalities!$A$2:$M$445,9,FALSE)</f>
        <v>1</v>
      </c>
      <c r="H305" t="str">
        <f>VLOOKUP(head_of_council_races!A305,all_municipalities!$A$2:$M$445,2,FALSE)</f>
        <v>Greenstone, Municipality of</v>
      </c>
      <c r="I305" t="b">
        <f>VLOOKUP(A305,all_municipalities!$A$2:$M$445,13, FALSE)</f>
        <v>1</v>
      </c>
      <c r="J305" t="str">
        <f t="shared" si="14"/>
        <v>NONE</v>
      </c>
      <c r="K305">
        <v>0</v>
      </c>
      <c r="L305">
        <v>19427</v>
      </c>
      <c r="M305">
        <f>IF(G305&lt;&gt;FALSE,VLOOKUP(H305,internet_municipalities!$B$2:$W$226,22,FALSE),"NO INTERNET")</f>
        <v>2227</v>
      </c>
      <c r="N305" s="16" t="str">
        <f t="shared" si="15"/>
        <v>Acclaimed</v>
      </c>
    </row>
    <row r="306" spans="1:14" x14ac:dyDescent="0.2">
      <c r="A306">
        <v>19428</v>
      </c>
      <c r="B306" t="b">
        <v>1</v>
      </c>
      <c r="C306" t="s">
        <v>763</v>
      </c>
      <c r="D306" s="1">
        <v>2346</v>
      </c>
      <c r="E306" s="4">
        <v>0.66</v>
      </c>
      <c r="F306">
        <f t="shared" si="13"/>
        <v>1377</v>
      </c>
      <c r="G306" t="b">
        <f>VLOOKUP(head_of_council_races!A306,all_municipalities!$A$2:$M$445,9,FALSE)</f>
        <v>1</v>
      </c>
      <c r="H306" t="str">
        <f>VLOOKUP(head_of_council_races!A306,all_municipalities!$A$2:$M$445,2,FALSE)</f>
        <v>Grey Highlands, Municipality of</v>
      </c>
      <c r="I306" t="b">
        <f>VLOOKUP(A306,all_municipalities!$A$2:$M$445,13, FALSE)</f>
        <v>0</v>
      </c>
      <c r="J306" t="str">
        <f t="shared" si="14"/>
        <v>NONE</v>
      </c>
      <c r="K306">
        <v>0</v>
      </c>
      <c r="L306">
        <v>19428</v>
      </c>
      <c r="M306">
        <f>IF(G306&lt;&gt;FALSE,VLOOKUP(H306,internet_municipalities!$B$2:$W$226,22,FALSE),"NO INTERNET")</f>
        <v>6820</v>
      </c>
      <c r="N306" s="16">
        <f t="shared" si="15"/>
        <v>0.20190615835777126</v>
      </c>
    </row>
    <row r="307" spans="1:14" x14ac:dyDescent="0.2">
      <c r="A307">
        <v>19428</v>
      </c>
      <c r="B307" t="b">
        <v>0</v>
      </c>
      <c r="C307" t="s">
        <v>765</v>
      </c>
      <c r="D307">
        <v>969</v>
      </c>
      <c r="E307" s="4">
        <v>0.27</v>
      </c>
      <c r="F307" t="str">
        <f t="shared" si="13"/>
        <v>Lost</v>
      </c>
      <c r="G307" t="b">
        <f>VLOOKUP(head_of_council_races!A307,all_municipalities!$A$2:$M$445,9,FALSE)</f>
        <v>1</v>
      </c>
      <c r="H307" t="str">
        <f>VLOOKUP(head_of_council_races!A307,all_municipalities!$A$2:$M$445,2,FALSE)</f>
        <v>Grey Highlands, Municipality of</v>
      </c>
      <c r="I307" t="b">
        <f>VLOOKUP(A307,all_municipalities!$A$2:$M$445,13, FALSE)</f>
        <v>0</v>
      </c>
      <c r="J307" t="str">
        <f t="shared" si="14"/>
        <v>NONE</v>
      </c>
      <c r="K307">
        <v>0</v>
      </c>
      <c r="L307">
        <v>19428</v>
      </c>
      <c r="M307">
        <f>IF(G307&lt;&gt;FALSE,VLOOKUP(H307,internet_municipalities!$B$2:$W$226,22,FALSE),"NO INTERNET")</f>
        <v>6820</v>
      </c>
      <c r="N307" s="16" t="str">
        <f t="shared" si="15"/>
        <v>Lost</v>
      </c>
    </row>
    <row r="308" spans="1:14" x14ac:dyDescent="0.2">
      <c r="A308">
        <v>19428</v>
      </c>
      <c r="B308" t="b">
        <v>0</v>
      </c>
      <c r="C308" t="s">
        <v>764</v>
      </c>
      <c r="D308">
        <v>265</v>
      </c>
      <c r="E308" s="4">
        <v>7.0000000000000007E-2</v>
      </c>
      <c r="F308" t="str">
        <f t="shared" si="13"/>
        <v>Lost</v>
      </c>
      <c r="G308" t="b">
        <f>VLOOKUP(head_of_council_races!A308,all_municipalities!$A$2:$M$445,9,FALSE)</f>
        <v>1</v>
      </c>
      <c r="H308" t="str">
        <f>VLOOKUP(head_of_council_races!A308,all_municipalities!$A$2:$M$445,2,FALSE)</f>
        <v>Grey Highlands, Municipality of</v>
      </c>
      <c r="I308" t="b">
        <f>VLOOKUP(A308,all_municipalities!$A$2:$M$445,13, FALSE)</f>
        <v>0</v>
      </c>
      <c r="J308" t="str">
        <f t="shared" si="14"/>
        <v>NONE</v>
      </c>
      <c r="K308">
        <v>0</v>
      </c>
      <c r="L308">
        <v>19428</v>
      </c>
      <c r="M308">
        <f>IF(G308&lt;&gt;FALSE,VLOOKUP(H308,internet_municipalities!$B$2:$W$226,22,FALSE),"NO INTERNET")</f>
        <v>6820</v>
      </c>
      <c r="N308" s="16" t="str">
        <f t="shared" si="15"/>
        <v>Lost</v>
      </c>
    </row>
    <row r="309" spans="1:14" x14ac:dyDescent="0.2">
      <c r="A309">
        <v>10302</v>
      </c>
      <c r="B309" t="b">
        <v>1</v>
      </c>
      <c r="C309" t="s">
        <v>766</v>
      </c>
      <c r="D309" s="1">
        <v>7193</v>
      </c>
      <c r="E309" s="4">
        <v>0.81</v>
      </c>
      <c r="F309">
        <f t="shared" si="13"/>
        <v>5484</v>
      </c>
      <c r="G309" t="b">
        <f>VLOOKUP(head_of_council_races!A309,all_municipalities!$A$2:$M$445,9,FALSE)</f>
        <v>1</v>
      </c>
      <c r="H309" t="str">
        <f>VLOOKUP(head_of_council_races!A309,all_municipalities!$A$2:$M$445,2,FALSE)</f>
        <v>Grimsby, Town of</v>
      </c>
      <c r="I309" t="b">
        <f>VLOOKUP(A309,all_municipalities!$A$2:$M$445,13, FALSE)</f>
        <v>0</v>
      </c>
      <c r="J309" t="str">
        <f t="shared" si="14"/>
        <v>NONE</v>
      </c>
      <c r="K309">
        <v>0</v>
      </c>
      <c r="L309">
        <v>10302</v>
      </c>
      <c r="M309">
        <f>IF(G309&lt;&gt;FALSE,VLOOKUP(H309,internet_municipalities!$B$2:$W$226,22,FALSE),"NO INTERNET")</f>
        <v>14917</v>
      </c>
      <c r="N309" s="16">
        <f t="shared" si="15"/>
        <v>0.3676342428102165</v>
      </c>
    </row>
    <row r="310" spans="1:14" x14ac:dyDescent="0.2">
      <c r="A310">
        <v>10302</v>
      </c>
      <c r="B310" t="b">
        <v>0</v>
      </c>
      <c r="C310" t="s">
        <v>767</v>
      </c>
      <c r="D310" s="1">
        <v>1709</v>
      </c>
      <c r="E310" s="4">
        <v>0.19</v>
      </c>
      <c r="F310" t="str">
        <f t="shared" si="13"/>
        <v>Lost</v>
      </c>
      <c r="G310" t="b">
        <f>VLOOKUP(head_of_council_races!A310,all_municipalities!$A$2:$M$445,9,FALSE)</f>
        <v>1</v>
      </c>
      <c r="H310" t="str">
        <f>VLOOKUP(head_of_council_races!A310,all_municipalities!$A$2:$M$445,2,FALSE)</f>
        <v>Grimsby, Town of</v>
      </c>
      <c r="I310" t="b">
        <f>VLOOKUP(A310,all_municipalities!$A$2:$M$445,13, FALSE)</f>
        <v>0</v>
      </c>
      <c r="J310" t="str">
        <f t="shared" si="14"/>
        <v>NONE</v>
      </c>
      <c r="K310">
        <v>0</v>
      </c>
      <c r="L310">
        <v>10302</v>
      </c>
      <c r="M310">
        <f>IF(G310&lt;&gt;FALSE,VLOOKUP(H310,internet_municipalities!$B$2:$W$226,22,FALSE),"NO INTERNET")</f>
        <v>14917</v>
      </c>
      <c r="N310" s="16" t="str">
        <f t="shared" si="15"/>
        <v>Lost</v>
      </c>
    </row>
    <row r="311" spans="1:14" x14ac:dyDescent="0.2">
      <c r="A311">
        <v>10304</v>
      </c>
      <c r="B311" t="b">
        <v>1</v>
      </c>
      <c r="C311" t="s">
        <v>768</v>
      </c>
      <c r="D311" s="1">
        <v>20357</v>
      </c>
      <c r="E311" s="4">
        <v>0.71</v>
      </c>
      <c r="F311">
        <f t="shared" si="13"/>
        <v>16698</v>
      </c>
      <c r="G311" t="b">
        <f>VLOOKUP(head_of_council_races!A311,all_municipalities!$A$2:$M$445,9,FALSE)</f>
        <v>0</v>
      </c>
      <c r="H311" t="str">
        <f>VLOOKUP(head_of_council_races!A311,all_municipalities!$A$2:$M$445,2,FALSE)</f>
        <v>Guelph, City of</v>
      </c>
      <c r="I311" t="b">
        <f>VLOOKUP(A311,all_municipalities!$A$2:$M$445,13, FALSE)</f>
        <v>0</v>
      </c>
      <c r="J311" t="str">
        <f t="shared" si="14"/>
        <v>NONE</v>
      </c>
      <c r="K311">
        <v>0</v>
      </c>
      <c r="L311">
        <v>10304</v>
      </c>
      <c r="M311" t="str">
        <f>IF(G311&lt;&gt;FALSE,VLOOKUP(H311,internet_municipalities!$B$2:$W$226,22,FALSE),"NO INTERNET")</f>
        <v>NO INTERNET</v>
      </c>
      <c r="N311" s="16" t="str">
        <f t="shared" si="15"/>
        <v>NO INTERNET</v>
      </c>
    </row>
    <row r="312" spans="1:14" x14ac:dyDescent="0.2">
      <c r="A312">
        <v>10304</v>
      </c>
      <c r="B312" t="b">
        <v>0</v>
      </c>
      <c r="C312" t="s">
        <v>770</v>
      </c>
      <c r="D312" s="1">
        <v>3659</v>
      </c>
      <c r="E312" s="4">
        <v>0.13</v>
      </c>
      <c r="F312" t="str">
        <f t="shared" si="13"/>
        <v>Lost</v>
      </c>
      <c r="G312" t="b">
        <f>VLOOKUP(head_of_council_races!A312,all_municipalities!$A$2:$M$445,9,FALSE)</f>
        <v>0</v>
      </c>
      <c r="H312" t="str">
        <f>VLOOKUP(head_of_council_races!A312,all_municipalities!$A$2:$M$445,2,FALSE)</f>
        <v>Guelph, City of</v>
      </c>
      <c r="I312" t="b">
        <f>VLOOKUP(A312,all_municipalities!$A$2:$M$445,13, FALSE)</f>
        <v>0</v>
      </c>
      <c r="J312" t="str">
        <f t="shared" si="14"/>
        <v>NONE</v>
      </c>
      <c r="K312">
        <v>0</v>
      </c>
      <c r="L312">
        <v>10304</v>
      </c>
      <c r="M312" t="str">
        <f>IF(G312&lt;&gt;FALSE,VLOOKUP(H312,internet_municipalities!$B$2:$W$226,22,FALSE),"NO INTERNET")</f>
        <v>NO INTERNET</v>
      </c>
      <c r="N312" s="16" t="str">
        <f t="shared" si="15"/>
        <v>NO INTERNET</v>
      </c>
    </row>
    <row r="313" spans="1:14" x14ac:dyDescent="0.2">
      <c r="A313">
        <v>10304</v>
      </c>
      <c r="B313" t="b">
        <v>0</v>
      </c>
      <c r="C313" t="s">
        <v>769</v>
      </c>
      <c r="D313" s="1">
        <v>2199</v>
      </c>
      <c r="E313" s="4">
        <v>0.08</v>
      </c>
      <c r="F313" t="str">
        <f t="shared" si="13"/>
        <v>Lost</v>
      </c>
      <c r="G313" t="b">
        <f>VLOOKUP(head_of_council_races!A313,all_municipalities!$A$2:$M$445,9,FALSE)</f>
        <v>0</v>
      </c>
      <c r="H313" t="str">
        <f>VLOOKUP(head_of_council_races!A313,all_municipalities!$A$2:$M$445,2,FALSE)</f>
        <v>Guelph, City of</v>
      </c>
      <c r="I313" t="b">
        <f>VLOOKUP(A313,all_municipalities!$A$2:$M$445,13, FALSE)</f>
        <v>0</v>
      </c>
      <c r="J313" t="str">
        <f t="shared" si="14"/>
        <v>NONE</v>
      </c>
      <c r="K313">
        <v>0</v>
      </c>
      <c r="L313">
        <v>10304</v>
      </c>
      <c r="M313" t="str">
        <f>IF(G313&lt;&gt;FALSE,VLOOKUP(H313,internet_municipalities!$B$2:$W$226,22,FALSE),"NO INTERNET")</f>
        <v>NO INTERNET</v>
      </c>
      <c r="N313" s="16" t="str">
        <f t="shared" si="15"/>
        <v>NO INTERNET</v>
      </c>
    </row>
    <row r="314" spans="1:14" x14ac:dyDescent="0.2">
      <c r="A314">
        <v>10304</v>
      </c>
      <c r="B314" t="b">
        <v>0</v>
      </c>
      <c r="C314" t="s">
        <v>772</v>
      </c>
      <c r="D314" s="1">
        <v>1119</v>
      </c>
      <c r="E314" s="4">
        <v>0.04</v>
      </c>
      <c r="F314" t="str">
        <f t="shared" si="13"/>
        <v>Lost</v>
      </c>
      <c r="G314" t="b">
        <f>VLOOKUP(head_of_council_races!A314,all_municipalities!$A$2:$M$445,9,FALSE)</f>
        <v>0</v>
      </c>
      <c r="H314" t="str">
        <f>VLOOKUP(head_of_council_races!A314,all_municipalities!$A$2:$M$445,2,FALSE)</f>
        <v>Guelph, City of</v>
      </c>
      <c r="I314" t="b">
        <f>VLOOKUP(A314,all_municipalities!$A$2:$M$445,13, FALSE)</f>
        <v>0</v>
      </c>
      <c r="J314" t="str">
        <f t="shared" si="14"/>
        <v>NONE</v>
      </c>
      <c r="K314">
        <v>0</v>
      </c>
      <c r="L314">
        <v>10304</v>
      </c>
      <c r="M314" t="str">
        <f>IF(G314&lt;&gt;FALSE,VLOOKUP(H314,internet_municipalities!$B$2:$W$226,22,FALSE),"NO INTERNET")</f>
        <v>NO INTERNET</v>
      </c>
      <c r="N314" s="16" t="str">
        <f t="shared" si="15"/>
        <v>NO INTERNET</v>
      </c>
    </row>
    <row r="315" spans="1:14" x14ac:dyDescent="0.2">
      <c r="A315">
        <v>10304</v>
      </c>
      <c r="B315" t="b">
        <v>0</v>
      </c>
      <c r="C315" t="s">
        <v>771</v>
      </c>
      <c r="D315">
        <v>949</v>
      </c>
      <c r="E315" s="4">
        <v>0.03</v>
      </c>
      <c r="F315" t="str">
        <f t="shared" si="13"/>
        <v>Lost</v>
      </c>
      <c r="G315" t="b">
        <f>VLOOKUP(head_of_council_races!A315,all_municipalities!$A$2:$M$445,9,FALSE)</f>
        <v>0</v>
      </c>
      <c r="H315" t="str">
        <f>VLOOKUP(head_of_council_races!A315,all_municipalities!$A$2:$M$445,2,FALSE)</f>
        <v>Guelph, City of</v>
      </c>
      <c r="I315" t="b">
        <f>VLOOKUP(A315,all_municipalities!$A$2:$M$445,13, FALSE)</f>
        <v>0</v>
      </c>
      <c r="J315" t="str">
        <f t="shared" si="14"/>
        <v>NONE</v>
      </c>
      <c r="K315">
        <v>0</v>
      </c>
      <c r="L315">
        <v>10304</v>
      </c>
      <c r="M315" t="str">
        <f>IF(G315&lt;&gt;FALSE,VLOOKUP(H315,internet_municipalities!$B$2:$W$226,22,FALSE),"NO INTERNET")</f>
        <v>NO INTERNET</v>
      </c>
      <c r="N315" s="16" t="str">
        <f t="shared" si="15"/>
        <v>NO INTERNET</v>
      </c>
    </row>
    <row r="316" spans="1:14" x14ac:dyDescent="0.2">
      <c r="A316">
        <v>10304</v>
      </c>
      <c r="B316" t="b">
        <v>0</v>
      </c>
      <c r="C316" t="s">
        <v>773</v>
      </c>
      <c r="D316">
        <v>303</v>
      </c>
      <c r="E316" s="4">
        <v>0.01</v>
      </c>
      <c r="F316" t="str">
        <f t="shared" si="13"/>
        <v>Lost</v>
      </c>
      <c r="G316" t="b">
        <f>VLOOKUP(head_of_council_races!A316,all_municipalities!$A$2:$M$445,9,FALSE)</f>
        <v>0</v>
      </c>
      <c r="H316" t="str">
        <f>VLOOKUP(head_of_council_races!A316,all_municipalities!$A$2:$M$445,2,FALSE)</f>
        <v>Guelph, City of</v>
      </c>
      <c r="I316" t="b">
        <f>VLOOKUP(A316,all_municipalities!$A$2:$M$445,13, FALSE)</f>
        <v>0</v>
      </c>
      <c r="J316" t="str">
        <f t="shared" si="14"/>
        <v>NONE</v>
      </c>
      <c r="K316">
        <v>0</v>
      </c>
      <c r="L316">
        <v>10304</v>
      </c>
      <c r="M316" t="str">
        <f>IF(G316&lt;&gt;FALSE,VLOOKUP(H316,internet_municipalities!$B$2:$W$226,22,FALSE),"NO INTERNET")</f>
        <v>NO INTERNET</v>
      </c>
      <c r="N316" s="16" t="str">
        <f t="shared" si="15"/>
        <v>NO INTERNET</v>
      </c>
    </row>
    <row r="317" spans="1:14" x14ac:dyDescent="0.2">
      <c r="A317">
        <v>17933</v>
      </c>
      <c r="B317" t="b">
        <v>1</v>
      </c>
      <c r="C317" t="s">
        <v>774</v>
      </c>
      <c r="D317" t="s">
        <v>461</v>
      </c>
      <c r="E317" t="s">
        <v>461</v>
      </c>
      <c r="F317" t="str">
        <f t="shared" si="13"/>
        <v>Acclaimed</v>
      </c>
      <c r="G317" t="b">
        <f>VLOOKUP(head_of_council_races!A317,all_municipalities!$A$2:$M$445,9,FALSE)</f>
        <v>0</v>
      </c>
      <c r="H317" t="str">
        <f>VLOOKUP(head_of_council_races!A317,all_municipalities!$A$2:$M$445,2,FALSE)</f>
        <v>Guelph/Eramosa, Township of</v>
      </c>
      <c r="I317" t="b">
        <f>VLOOKUP(A317,all_municipalities!$A$2:$M$445,13, FALSE)</f>
        <v>0</v>
      </c>
      <c r="J317" t="str">
        <f t="shared" si="14"/>
        <v>NONE</v>
      </c>
      <c r="K317">
        <v>0</v>
      </c>
      <c r="L317">
        <v>17933</v>
      </c>
      <c r="M317" t="str">
        <f>IF(G317&lt;&gt;FALSE,VLOOKUP(H317,internet_municipalities!$B$2:$W$226,22,FALSE),"NO INTERNET")</f>
        <v>NO INTERNET</v>
      </c>
      <c r="N317" s="16" t="str">
        <f t="shared" si="15"/>
        <v>NO INTERNET</v>
      </c>
    </row>
    <row r="318" spans="1:14" x14ac:dyDescent="0.2">
      <c r="A318">
        <v>19429</v>
      </c>
      <c r="B318" t="b">
        <v>1</v>
      </c>
      <c r="C318" t="s">
        <v>775</v>
      </c>
      <c r="D318" s="1">
        <v>4760</v>
      </c>
      <c r="E318" s="4">
        <v>0.32</v>
      </c>
      <c r="F318">
        <f t="shared" si="13"/>
        <v>166</v>
      </c>
      <c r="G318" t="b">
        <f>VLOOKUP(head_of_council_races!A318,all_municipalities!$A$2:$M$445,9,FALSE)</f>
        <v>1</v>
      </c>
      <c r="H318" t="str">
        <f>VLOOKUP(head_of_council_races!A318,all_municipalities!$A$2:$M$445,2,FALSE)</f>
        <v>Haldimand County</v>
      </c>
      <c r="I318" t="b">
        <f>VLOOKUP(A318,all_municipalities!$A$2:$M$445,13, FALSE)</f>
        <v>0</v>
      </c>
      <c r="J318" t="str">
        <f t="shared" si="14"/>
        <v>NONE</v>
      </c>
      <c r="K318">
        <v>0</v>
      </c>
      <c r="L318">
        <v>19429</v>
      </c>
      <c r="M318">
        <f>IF(G318&lt;&gt;FALSE,VLOOKUP(H318,internet_municipalities!$B$2:$W$226,22,FALSE),"NO INTERNET")</f>
        <v>25952</v>
      </c>
      <c r="N318" s="16">
        <f t="shared" si="15"/>
        <v>6.3964241676942044E-3</v>
      </c>
    </row>
    <row r="319" spans="1:14" x14ac:dyDescent="0.2">
      <c r="A319">
        <v>19429</v>
      </c>
      <c r="B319" t="b">
        <v>0</v>
      </c>
      <c r="C319" t="s">
        <v>779</v>
      </c>
      <c r="D319" s="1">
        <v>4594</v>
      </c>
      <c r="E319" s="4">
        <v>0.31</v>
      </c>
      <c r="F319" t="str">
        <f t="shared" si="13"/>
        <v>Lost</v>
      </c>
      <c r="G319" t="b">
        <f>VLOOKUP(head_of_council_races!A319,all_municipalities!$A$2:$M$445,9,FALSE)</f>
        <v>1</v>
      </c>
      <c r="H319" t="str">
        <f>VLOOKUP(head_of_council_races!A319,all_municipalities!$A$2:$M$445,2,FALSE)</f>
        <v>Haldimand County</v>
      </c>
      <c r="I319" t="b">
        <f>VLOOKUP(A319,all_municipalities!$A$2:$M$445,13, FALSE)</f>
        <v>0</v>
      </c>
      <c r="J319" t="str">
        <f t="shared" si="14"/>
        <v>NONE</v>
      </c>
      <c r="K319">
        <v>0</v>
      </c>
      <c r="L319">
        <v>19429</v>
      </c>
      <c r="M319">
        <f>IF(G319&lt;&gt;FALSE,VLOOKUP(H319,internet_municipalities!$B$2:$W$226,22,FALSE),"NO INTERNET")</f>
        <v>25952</v>
      </c>
      <c r="N319" s="16" t="str">
        <f t="shared" si="15"/>
        <v>Lost</v>
      </c>
    </row>
    <row r="320" spans="1:14" x14ac:dyDescent="0.2">
      <c r="A320">
        <v>19429</v>
      </c>
      <c r="B320" t="b">
        <v>0</v>
      </c>
      <c r="C320" t="s">
        <v>777</v>
      </c>
      <c r="D320" s="1">
        <v>3700</v>
      </c>
      <c r="E320" s="4">
        <v>0.25</v>
      </c>
      <c r="F320" t="str">
        <f t="shared" si="13"/>
        <v>Lost</v>
      </c>
      <c r="G320" t="b">
        <f>VLOOKUP(head_of_council_races!A320,all_municipalities!$A$2:$M$445,9,FALSE)</f>
        <v>1</v>
      </c>
      <c r="H320" t="str">
        <f>VLOOKUP(head_of_council_races!A320,all_municipalities!$A$2:$M$445,2,FALSE)</f>
        <v>Haldimand County</v>
      </c>
      <c r="I320" t="b">
        <f>VLOOKUP(A320,all_municipalities!$A$2:$M$445,13, FALSE)</f>
        <v>0</v>
      </c>
      <c r="J320" t="str">
        <f t="shared" si="14"/>
        <v>NONE</v>
      </c>
      <c r="K320">
        <v>0</v>
      </c>
      <c r="L320">
        <v>19429</v>
      </c>
      <c r="M320">
        <f>IF(G320&lt;&gt;FALSE,VLOOKUP(H320,internet_municipalities!$B$2:$W$226,22,FALSE),"NO INTERNET")</f>
        <v>25952</v>
      </c>
      <c r="N320" s="16" t="str">
        <f t="shared" si="15"/>
        <v>Lost</v>
      </c>
    </row>
    <row r="321" spans="1:14" x14ac:dyDescent="0.2">
      <c r="A321">
        <v>19429</v>
      </c>
      <c r="B321" t="b">
        <v>0</v>
      </c>
      <c r="C321" t="s">
        <v>778</v>
      </c>
      <c r="D321" s="1">
        <v>1444</v>
      </c>
      <c r="E321" s="4">
        <v>0.1</v>
      </c>
      <c r="F321" t="str">
        <f t="shared" si="13"/>
        <v>Lost</v>
      </c>
      <c r="G321" t="b">
        <f>VLOOKUP(head_of_council_races!A321,all_municipalities!$A$2:$M$445,9,FALSE)</f>
        <v>1</v>
      </c>
      <c r="H321" t="str">
        <f>VLOOKUP(head_of_council_races!A321,all_municipalities!$A$2:$M$445,2,FALSE)</f>
        <v>Haldimand County</v>
      </c>
      <c r="I321" t="b">
        <f>VLOOKUP(A321,all_municipalities!$A$2:$M$445,13, FALSE)</f>
        <v>0</v>
      </c>
      <c r="J321" t="str">
        <f t="shared" si="14"/>
        <v>NONE</v>
      </c>
      <c r="K321">
        <v>0</v>
      </c>
      <c r="L321">
        <v>19429</v>
      </c>
      <c r="M321">
        <f>IF(G321&lt;&gt;FALSE,VLOOKUP(H321,internet_municipalities!$B$2:$W$226,22,FALSE),"NO INTERNET")</f>
        <v>25952</v>
      </c>
      <c r="N321" s="16" t="str">
        <f t="shared" si="15"/>
        <v>Lost</v>
      </c>
    </row>
    <row r="322" spans="1:14" x14ac:dyDescent="0.2">
      <c r="A322">
        <v>19429</v>
      </c>
      <c r="B322" t="b">
        <v>0</v>
      </c>
      <c r="C322" t="s">
        <v>776</v>
      </c>
      <c r="D322">
        <v>334</v>
      </c>
      <c r="E322" s="4">
        <v>0.02</v>
      </c>
      <c r="F322" t="str">
        <f t="shared" si="13"/>
        <v>Lost</v>
      </c>
      <c r="G322" t="b">
        <f>VLOOKUP(head_of_council_races!A322,all_municipalities!$A$2:$M$445,9,FALSE)</f>
        <v>1</v>
      </c>
      <c r="H322" t="str">
        <f>VLOOKUP(head_of_council_races!A322,all_municipalities!$A$2:$M$445,2,FALSE)</f>
        <v>Haldimand County</v>
      </c>
      <c r="I322" t="b">
        <f>VLOOKUP(A322,all_municipalities!$A$2:$M$445,13, FALSE)</f>
        <v>0</v>
      </c>
      <c r="J322" t="str">
        <f t="shared" si="14"/>
        <v>NONE</v>
      </c>
      <c r="K322">
        <v>0</v>
      </c>
      <c r="L322">
        <v>19429</v>
      </c>
      <c r="M322">
        <f>IF(G322&lt;&gt;FALSE,VLOOKUP(H322,internet_municipalities!$B$2:$W$226,22,FALSE),"NO INTERNET")</f>
        <v>25952</v>
      </c>
      <c r="N322" s="16" t="str">
        <f t="shared" si="15"/>
        <v>Lost</v>
      </c>
    </row>
    <row r="323" spans="1:14" x14ac:dyDescent="0.2">
      <c r="A323">
        <v>10280</v>
      </c>
      <c r="B323" t="b">
        <v>1</v>
      </c>
      <c r="C323" t="s">
        <v>780</v>
      </c>
      <c r="D323" s="1">
        <v>5323</v>
      </c>
      <c r="E323" s="4">
        <v>0.41</v>
      </c>
      <c r="F323">
        <f t="shared" ref="F323:F386" si="16">IF(AND(B323=TRUE), IF(D323="Acclaimed", "Acclaimed", D323-D324),"Lost")</f>
        <v>580</v>
      </c>
      <c r="G323" t="b">
        <f>VLOOKUP(head_of_council_races!A323,all_municipalities!$A$2:$M$445,9,FALSE)</f>
        <v>1</v>
      </c>
      <c r="H323" t="str">
        <f>VLOOKUP(head_of_council_races!A323,all_municipalities!$A$2:$M$445,2,FALSE)</f>
        <v>Halton Hills, Town of</v>
      </c>
      <c r="I323" t="b">
        <f>VLOOKUP(A323,all_municipalities!$A$2:$M$445,13, FALSE)</f>
        <v>0</v>
      </c>
      <c r="J323" t="str">
        <f t="shared" ref="J323:J386" si="17">IF(I323=TRUE,IF(F323&lt;=10,"HIGH",IF(F323&lt;=100,"MID",IF(F323&lt;=1000,"LOW","NONE"))),"NONE")</f>
        <v>NONE</v>
      </c>
      <c r="K323">
        <v>0</v>
      </c>
      <c r="L323">
        <v>10280</v>
      </c>
      <c r="M323">
        <f>IF(G323&lt;&gt;FALSE,VLOOKUP(H323,internet_municipalities!$B$2:$W$226,22,FALSE),"NO INTERNET")</f>
        <v>33771</v>
      </c>
      <c r="N323" s="16">
        <f t="shared" si="15"/>
        <v>1.7174498830357408E-2</v>
      </c>
    </row>
    <row r="324" spans="1:14" x14ac:dyDescent="0.2">
      <c r="A324">
        <v>10280</v>
      </c>
      <c r="B324" t="b">
        <v>0</v>
      </c>
      <c r="C324" t="s">
        <v>781</v>
      </c>
      <c r="D324" s="1">
        <v>4743</v>
      </c>
      <c r="E324" s="4">
        <v>0.36</v>
      </c>
      <c r="F324" t="str">
        <f t="shared" si="16"/>
        <v>Lost</v>
      </c>
      <c r="G324" t="b">
        <f>VLOOKUP(head_of_council_races!A324,all_municipalities!$A$2:$M$445,9,FALSE)</f>
        <v>1</v>
      </c>
      <c r="H324" t="str">
        <f>VLOOKUP(head_of_council_races!A324,all_municipalities!$A$2:$M$445,2,FALSE)</f>
        <v>Halton Hills, Town of</v>
      </c>
      <c r="I324" t="b">
        <f>VLOOKUP(A324,all_municipalities!$A$2:$M$445,13, FALSE)</f>
        <v>0</v>
      </c>
      <c r="J324" t="str">
        <f t="shared" si="17"/>
        <v>NONE</v>
      </c>
      <c r="K324">
        <v>0</v>
      </c>
      <c r="L324">
        <v>10280</v>
      </c>
      <c r="M324">
        <f>IF(G324&lt;&gt;FALSE,VLOOKUP(H324,internet_municipalities!$B$2:$W$226,22,FALSE),"NO INTERNET")</f>
        <v>33771</v>
      </c>
      <c r="N324" s="16" t="str">
        <f t="shared" si="15"/>
        <v>Lost</v>
      </c>
    </row>
    <row r="325" spans="1:14" x14ac:dyDescent="0.2">
      <c r="A325">
        <v>10280</v>
      </c>
      <c r="B325" t="b">
        <v>0</v>
      </c>
      <c r="C325" t="s">
        <v>782</v>
      </c>
      <c r="D325" s="1">
        <v>1019</v>
      </c>
      <c r="E325" s="4">
        <v>0.08</v>
      </c>
      <c r="F325" t="str">
        <f t="shared" si="16"/>
        <v>Lost</v>
      </c>
      <c r="G325" t="b">
        <f>VLOOKUP(head_of_council_races!A325,all_municipalities!$A$2:$M$445,9,FALSE)</f>
        <v>1</v>
      </c>
      <c r="H325" t="str">
        <f>VLOOKUP(head_of_council_races!A325,all_municipalities!$A$2:$M$445,2,FALSE)</f>
        <v>Halton Hills, Town of</v>
      </c>
      <c r="I325" t="b">
        <f>VLOOKUP(A325,all_municipalities!$A$2:$M$445,13, FALSE)</f>
        <v>0</v>
      </c>
      <c r="J325" t="str">
        <f t="shared" si="17"/>
        <v>NONE</v>
      </c>
      <c r="K325">
        <v>0</v>
      </c>
      <c r="L325">
        <v>10280</v>
      </c>
      <c r="M325">
        <f>IF(G325&lt;&gt;FALSE,VLOOKUP(H325,internet_municipalities!$B$2:$W$226,22,FALSE),"NO INTERNET")</f>
        <v>33771</v>
      </c>
      <c r="N325" s="16" t="str">
        <f t="shared" ref="N325:N388" si="18">IF(G325=TRUE,IF(F325&lt;&gt;"Acclaimed",IF(F325&lt;&gt;"Lost",F325/M325,"Lost"),"Acclaimed"),"NO INTERNET")</f>
        <v>Lost</v>
      </c>
    </row>
    <row r="326" spans="1:14" x14ac:dyDescent="0.2">
      <c r="A326">
        <v>10280</v>
      </c>
      <c r="B326" t="b">
        <v>0</v>
      </c>
      <c r="C326" t="s">
        <v>783</v>
      </c>
      <c r="D326">
        <v>581</v>
      </c>
      <c r="E326" s="4">
        <v>0.04</v>
      </c>
      <c r="F326" t="str">
        <f t="shared" si="16"/>
        <v>Lost</v>
      </c>
      <c r="G326" t="b">
        <f>VLOOKUP(head_of_council_races!A326,all_municipalities!$A$2:$M$445,9,FALSE)</f>
        <v>1</v>
      </c>
      <c r="H326" t="str">
        <f>VLOOKUP(head_of_council_races!A326,all_municipalities!$A$2:$M$445,2,FALSE)</f>
        <v>Halton Hills, Town of</v>
      </c>
      <c r="I326" t="b">
        <f>VLOOKUP(A326,all_municipalities!$A$2:$M$445,13, FALSE)</f>
        <v>0</v>
      </c>
      <c r="J326" t="str">
        <f t="shared" si="17"/>
        <v>NONE</v>
      </c>
      <c r="K326">
        <v>0</v>
      </c>
      <c r="L326">
        <v>10280</v>
      </c>
      <c r="M326">
        <f>IF(G326&lt;&gt;FALSE,VLOOKUP(H326,internet_municipalities!$B$2:$W$226,22,FALSE),"NO INTERNET")</f>
        <v>33771</v>
      </c>
      <c r="N326" s="16" t="str">
        <f t="shared" si="18"/>
        <v>Lost</v>
      </c>
    </row>
    <row r="327" spans="1:14" x14ac:dyDescent="0.2">
      <c r="A327">
        <v>10280</v>
      </c>
      <c r="B327" t="b">
        <v>0</v>
      </c>
      <c r="C327" t="s">
        <v>784</v>
      </c>
      <c r="D327" s="1">
        <v>1423</v>
      </c>
      <c r="E327" s="4">
        <v>0.11</v>
      </c>
      <c r="F327" t="str">
        <f t="shared" si="16"/>
        <v>Lost</v>
      </c>
      <c r="G327" t="b">
        <f>VLOOKUP(head_of_council_races!A327,all_municipalities!$A$2:$M$445,9,FALSE)</f>
        <v>1</v>
      </c>
      <c r="H327" t="str">
        <f>VLOOKUP(head_of_council_races!A327,all_municipalities!$A$2:$M$445,2,FALSE)</f>
        <v>Halton Hills, Town of</v>
      </c>
      <c r="I327" t="b">
        <f>VLOOKUP(A327,all_municipalities!$A$2:$M$445,13, FALSE)</f>
        <v>0</v>
      </c>
      <c r="J327" t="str">
        <f t="shared" si="17"/>
        <v>NONE</v>
      </c>
      <c r="K327">
        <v>0</v>
      </c>
      <c r="L327">
        <v>10280</v>
      </c>
      <c r="M327">
        <f>IF(G327&lt;&gt;FALSE,VLOOKUP(H327,internet_municipalities!$B$2:$W$226,22,FALSE),"NO INTERNET")</f>
        <v>33771</v>
      </c>
      <c r="N327" s="16" t="str">
        <f t="shared" si="18"/>
        <v>Lost</v>
      </c>
    </row>
    <row r="328" spans="1:14" x14ac:dyDescent="0.2">
      <c r="A328">
        <v>10512</v>
      </c>
      <c r="B328" t="b">
        <v>1</v>
      </c>
      <c r="C328" t="s">
        <v>785</v>
      </c>
      <c r="D328" s="1">
        <v>51776</v>
      </c>
      <c r="E328" s="4">
        <v>0.48</v>
      </c>
      <c r="F328">
        <f t="shared" si="16"/>
        <v>31500</v>
      </c>
      <c r="G328" t="b">
        <f>VLOOKUP(head_of_council_races!A328,all_municipalities!$A$2:$M$445,9,FALSE)</f>
        <v>0</v>
      </c>
      <c r="H328" t="str">
        <f>VLOOKUP(head_of_council_races!A328,all_municipalities!$A$2:$M$445,2,FALSE)</f>
        <v>Halton, Region of</v>
      </c>
      <c r="I328" t="b">
        <f>VLOOKUP(A328,all_municipalities!$A$2:$M$445,13, FALSE)</f>
        <v>0</v>
      </c>
      <c r="J328" t="str">
        <f t="shared" si="17"/>
        <v>NONE</v>
      </c>
      <c r="K328">
        <v>0</v>
      </c>
      <c r="L328">
        <v>10512</v>
      </c>
      <c r="M328" t="str">
        <f>IF(G328&lt;&gt;FALSE,VLOOKUP(H328,internet_municipalities!$B$2:$W$226,22,FALSE),"NO INTERNET")</f>
        <v>NO INTERNET</v>
      </c>
      <c r="N328" s="16" t="str">
        <f t="shared" si="18"/>
        <v>NO INTERNET</v>
      </c>
    </row>
    <row r="329" spans="1:14" x14ac:dyDescent="0.2">
      <c r="A329">
        <v>10512</v>
      </c>
      <c r="B329" t="b">
        <v>0</v>
      </c>
      <c r="C329" t="s">
        <v>786</v>
      </c>
      <c r="D329" s="1">
        <v>20276</v>
      </c>
      <c r="E329" s="4">
        <v>0.19</v>
      </c>
      <c r="F329" t="str">
        <f t="shared" si="16"/>
        <v>Lost</v>
      </c>
      <c r="G329" t="b">
        <f>VLOOKUP(head_of_council_races!A329,all_municipalities!$A$2:$M$445,9,FALSE)</f>
        <v>0</v>
      </c>
      <c r="H329" t="str">
        <f>VLOOKUP(head_of_council_races!A329,all_municipalities!$A$2:$M$445,2,FALSE)</f>
        <v>Halton, Region of</v>
      </c>
      <c r="I329" t="b">
        <f>VLOOKUP(A329,all_municipalities!$A$2:$M$445,13, FALSE)</f>
        <v>0</v>
      </c>
      <c r="J329" t="str">
        <f t="shared" si="17"/>
        <v>NONE</v>
      </c>
      <c r="K329">
        <v>0</v>
      </c>
      <c r="L329">
        <v>10512</v>
      </c>
      <c r="M329" t="str">
        <f>IF(G329&lt;&gt;FALSE,VLOOKUP(H329,internet_municipalities!$B$2:$W$226,22,FALSE),"NO INTERNET")</f>
        <v>NO INTERNET</v>
      </c>
      <c r="N329" s="16" t="str">
        <f t="shared" si="18"/>
        <v>NO INTERNET</v>
      </c>
    </row>
    <row r="330" spans="1:14" x14ac:dyDescent="0.2">
      <c r="A330">
        <v>10512</v>
      </c>
      <c r="B330" t="b">
        <v>0</v>
      </c>
      <c r="C330" t="s">
        <v>787</v>
      </c>
      <c r="D330" s="1">
        <v>35830</v>
      </c>
      <c r="E330" s="4">
        <v>0.33</v>
      </c>
      <c r="F330" t="str">
        <f t="shared" si="16"/>
        <v>Lost</v>
      </c>
      <c r="G330" t="b">
        <f>VLOOKUP(head_of_council_races!A330,all_municipalities!$A$2:$M$445,9,FALSE)</f>
        <v>0</v>
      </c>
      <c r="H330" t="str">
        <f>VLOOKUP(head_of_council_races!A330,all_municipalities!$A$2:$M$445,2,FALSE)</f>
        <v>Halton, Region of</v>
      </c>
      <c r="I330" t="b">
        <f>VLOOKUP(A330,all_municipalities!$A$2:$M$445,13, FALSE)</f>
        <v>0</v>
      </c>
      <c r="J330" t="str">
        <f t="shared" si="17"/>
        <v>NONE</v>
      </c>
      <c r="K330">
        <v>0</v>
      </c>
      <c r="L330">
        <v>10512</v>
      </c>
      <c r="M330" t="str">
        <f>IF(G330&lt;&gt;FALSE,VLOOKUP(H330,internet_municipalities!$B$2:$W$226,22,FALSE),"NO INTERNET")</f>
        <v>NO INTERNET</v>
      </c>
      <c r="N330" s="16" t="str">
        <f t="shared" si="18"/>
        <v>NO INTERNET</v>
      </c>
    </row>
    <row r="331" spans="1:14" x14ac:dyDescent="0.2">
      <c r="A331">
        <v>19430</v>
      </c>
      <c r="B331" t="b">
        <v>1</v>
      </c>
      <c r="C331" t="s">
        <v>788</v>
      </c>
      <c r="D331" s="1">
        <v>59216</v>
      </c>
      <c r="E331" s="4">
        <v>0.42</v>
      </c>
      <c r="F331">
        <f t="shared" si="16"/>
        <v>1663</v>
      </c>
      <c r="G331" t="b">
        <f>VLOOKUP(head_of_council_races!A331,all_municipalities!$A$2:$M$445,9,FALSE)</f>
        <v>0</v>
      </c>
      <c r="H331" t="str">
        <f>VLOOKUP(head_of_council_races!A331,all_municipalities!$A$2:$M$445,2,FALSE)</f>
        <v>Hamilton, City of</v>
      </c>
      <c r="I331" t="b">
        <f>VLOOKUP(A331,all_municipalities!$A$2:$M$445,13, FALSE)</f>
        <v>0</v>
      </c>
      <c r="J331" t="str">
        <f t="shared" si="17"/>
        <v>NONE</v>
      </c>
      <c r="K331">
        <v>0</v>
      </c>
      <c r="L331">
        <v>19430</v>
      </c>
      <c r="M331" t="str">
        <f>IF(G331&lt;&gt;FALSE,VLOOKUP(H331,internet_municipalities!$B$2:$W$226,22,FALSE),"NO INTERNET")</f>
        <v>NO INTERNET</v>
      </c>
      <c r="N331" s="16" t="str">
        <f t="shared" si="18"/>
        <v>NO INTERNET</v>
      </c>
    </row>
    <row r="332" spans="1:14" x14ac:dyDescent="0.2">
      <c r="A332">
        <v>19430</v>
      </c>
      <c r="B332" t="b">
        <v>0</v>
      </c>
      <c r="C332" t="s">
        <v>789</v>
      </c>
      <c r="D332" s="1">
        <v>57553</v>
      </c>
      <c r="E332" s="4">
        <v>0.41</v>
      </c>
      <c r="F332" t="str">
        <f t="shared" si="16"/>
        <v>Lost</v>
      </c>
      <c r="G332" t="b">
        <f>VLOOKUP(head_of_council_races!A332,all_municipalities!$A$2:$M$445,9,FALSE)</f>
        <v>0</v>
      </c>
      <c r="H332" t="str">
        <f>VLOOKUP(head_of_council_races!A332,all_municipalities!$A$2:$M$445,2,FALSE)</f>
        <v>Hamilton, City of</v>
      </c>
      <c r="I332" t="b">
        <f>VLOOKUP(A332,all_municipalities!$A$2:$M$445,13, FALSE)</f>
        <v>0</v>
      </c>
      <c r="J332" t="str">
        <f t="shared" si="17"/>
        <v>NONE</v>
      </c>
      <c r="K332">
        <v>0</v>
      </c>
      <c r="L332">
        <v>19430</v>
      </c>
      <c r="M332" t="str">
        <f>IF(G332&lt;&gt;FALSE,VLOOKUP(H332,internet_municipalities!$B$2:$W$226,22,FALSE),"NO INTERNET")</f>
        <v>NO INTERNET</v>
      </c>
      <c r="N332" s="16" t="str">
        <f t="shared" si="18"/>
        <v>NO INTERNET</v>
      </c>
    </row>
    <row r="333" spans="1:14" x14ac:dyDescent="0.2">
      <c r="A333">
        <v>19430</v>
      </c>
      <c r="B333" t="b">
        <v>0</v>
      </c>
      <c r="C333" t="s">
        <v>790</v>
      </c>
      <c r="D333" s="1">
        <v>1907</v>
      </c>
      <c r="E333" s="4">
        <v>0.01</v>
      </c>
      <c r="F333" t="str">
        <f t="shared" si="16"/>
        <v>Lost</v>
      </c>
      <c r="G333" t="b">
        <f>VLOOKUP(head_of_council_races!A333,all_municipalities!$A$2:$M$445,9,FALSE)</f>
        <v>0</v>
      </c>
      <c r="H333" t="str">
        <f>VLOOKUP(head_of_council_races!A333,all_municipalities!$A$2:$M$445,2,FALSE)</f>
        <v>Hamilton, City of</v>
      </c>
      <c r="I333" t="b">
        <f>VLOOKUP(A333,all_municipalities!$A$2:$M$445,13, FALSE)</f>
        <v>0</v>
      </c>
      <c r="J333" t="str">
        <f t="shared" si="17"/>
        <v>NONE</v>
      </c>
      <c r="K333">
        <v>0</v>
      </c>
      <c r="L333">
        <v>19430</v>
      </c>
      <c r="M333" t="str">
        <f>IF(G333&lt;&gt;FALSE,VLOOKUP(H333,internet_municipalities!$B$2:$W$226,22,FALSE),"NO INTERNET")</f>
        <v>NO INTERNET</v>
      </c>
      <c r="N333" s="16" t="str">
        <f t="shared" si="18"/>
        <v>NO INTERNET</v>
      </c>
    </row>
    <row r="334" spans="1:14" x14ac:dyDescent="0.2">
      <c r="A334">
        <v>19430</v>
      </c>
      <c r="B334" t="b">
        <v>0</v>
      </c>
      <c r="C334" t="s">
        <v>791</v>
      </c>
      <c r="D334" s="1">
        <v>17436</v>
      </c>
      <c r="E334" s="4">
        <v>0.12</v>
      </c>
      <c r="F334" t="str">
        <f t="shared" si="16"/>
        <v>Lost</v>
      </c>
      <c r="G334" t="b">
        <f>VLOOKUP(head_of_council_races!A334,all_municipalities!$A$2:$M$445,9,FALSE)</f>
        <v>0</v>
      </c>
      <c r="H334" t="str">
        <f>VLOOKUP(head_of_council_races!A334,all_municipalities!$A$2:$M$445,2,FALSE)</f>
        <v>Hamilton, City of</v>
      </c>
      <c r="I334" t="b">
        <f>VLOOKUP(A334,all_municipalities!$A$2:$M$445,13, FALSE)</f>
        <v>0</v>
      </c>
      <c r="J334" t="str">
        <f t="shared" si="17"/>
        <v>NONE</v>
      </c>
      <c r="K334">
        <v>0</v>
      </c>
      <c r="L334">
        <v>19430</v>
      </c>
      <c r="M334" t="str">
        <f>IF(G334&lt;&gt;FALSE,VLOOKUP(H334,internet_municipalities!$B$2:$W$226,22,FALSE),"NO INTERNET")</f>
        <v>NO INTERNET</v>
      </c>
      <c r="N334" s="16" t="str">
        <f t="shared" si="18"/>
        <v>NO INTERNET</v>
      </c>
    </row>
    <row r="335" spans="1:14" x14ac:dyDescent="0.2">
      <c r="A335">
        <v>19430</v>
      </c>
      <c r="B335" t="b">
        <v>0</v>
      </c>
      <c r="C335" t="s">
        <v>792</v>
      </c>
      <c r="D335" s="1">
        <v>1867</v>
      </c>
      <c r="E335" s="4">
        <v>0.01</v>
      </c>
      <c r="F335" t="str">
        <f t="shared" si="16"/>
        <v>Lost</v>
      </c>
      <c r="G335" t="b">
        <f>VLOOKUP(head_of_council_races!A335,all_municipalities!$A$2:$M$445,9,FALSE)</f>
        <v>0</v>
      </c>
      <c r="H335" t="str">
        <f>VLOOKUP(head_of_council_races!A335,all_municipalities!$A$2:$M$445,2,FALSE)</f>
        <v>Hamilton, City of</v>
      </c>
      <c r="I335" t="b">
        <f>VLOOKUP(A335,all_municipalities!$A$2:$M$445,13, FALSE)</f>
        <v>0</v>
      </c>
      <c r="J335" t="str">
        <f t="shared" si="17"/>
        <v>NONE</v>
      </c>
      <c r="K335">
        <v>0</v>
      </c>
      <c r="L335">
        <v>19430</v>
      </c>
      <c r="M335" t="str">
        <f>IF(G335&lt;&gt;FALSE,VLOOKUP(H335,internet_municipalities!$B$2:$W$226,22,FALSE),"NO INTERNET")</f>
        <v>NO INTERNET</v>
      </c>
      <c r="N335" s="16" t="str">
        <f t="shared" si="18"/>
        <v>NO INTERNET</v>
      </c>
    </row>
    <row r="336" spans="1:14" x14ac:dyDescent="0.2">
      <c r="A336">
        <v>19430</v>
      </c>
      <c r="B336" t="b">
        <v>0</v>
      </c>
      <c r="C336" t="s">
        <v>793</v>
      </c>
      <c r="D336">
        <v>898</v>
      </c>
      <c r="E336" s="4">
        <v>0.01</v>
      </c>
      <c r="F336" t="str">
        <f t="shared" si="16"/>
        <v>Lost</v>
      </c>
      <c r="G336" t="b">
        <f>VLOOKUP(head_of_council_races!A336,all_municipalities!$A$2:$M$445,9,FALSE)</f>
        <v>0</v>
      </c>
      <c r="H336" t="str">
        <f>VLOOKUP(head_of_council_races!A336,all_municipalities!$A$2:$M$445,2,FALSE)</f>
        <v>Hamilton, City of</v>
      </c>
      <c r="I336" t="b">
        <f>VLOOKUP(A336,all_municipalities!$A$2:$M$445,13, FALSE)</f>
        <v>0</v>
      </c>
      <c r="J336" t="str">
        <f t="shared" si="17"/>
        <v>NONE</v>
      </c>
      <c r="K336">
        <v>0</v>
      </c>
      <c r="L336">
        <v>19430</v>
      </c>
      <c r="M336" t="str">
        <f>IF(G336&lt;&gt;FALSE,VLOOKUP(H336,internet_municipalities!$B$2:$W$226,22,FALSE),"NO INTERNET")</f>
        <v>NO INTERNET</v>
      </c>
      <c r="N336" s="16" t="str">
        <f t="shared" si="18"/>
        <v>NO INTERNET</v>
      </c>
    </row>
    <row r="337" spans="1:14" x14ac:dyDescent="0.2">
      <c r="A337">
        <v>19430</v>
      </c>
      <c r="B337" t="b">
        <v>0</v>
      </c>
      <c r="C337" t="s">
        <v>794</v>
      </c>
      <c r="D337">
        <v>326</v>
      </c>
      <c r="E337" s="4">
        <v>0</v>
      </c>
      <c r="F337" t="str">
        <f t="shared" si="16"/>
        <v>Lost</v>
      </c>
      <c r="G337" t="b">
        <f>VLOOKUP(head_of_council_races!A337,all_municipalities!$A$2:$M$445,9,FALSE)</f>
        <v>0</v>
      </c>
      <c r="H337" t="str">
        <f>VLOOKUP(head_of_council_races!A337,all_municipalities!$A$2:$M$445,2,FALSE)</f>
        <v>Hamilton, City of</v>
      </c>
      <c r="I337" t="b">
        <f>VLOOKUP(A337,all_municipalities!$A$2:$M$445,13, FALSE)</f>
        <v>0</v>
      </c>
      <c r="J337" t="str">
        <f t="shared" si="17"/>
        <v>NONE</v>
      </c>
      <c r="K337">
        <v>0</v>
      </c>
      <c r="L337">
        <v>19430</v>
      </c>
      <c r="M337" t="str">
        <f>IF(G337&lt;&gt;FALSE,VLOOKUP(H337,internet_municipalities!$B$2:$W$226,22,FALSE),"NO INTERNET")</f>
        <v>NO INTERNET</v>
      </c>
      <c r="N337" s="16" t="str">
        <f t="shared" si="18"/>
        <v>NO INTERNET</v>
      </c>
    </row>
    <row r="338" spans="1:14" x14ac:dyDescent="0.2">
      <c r="A338">
        <v>19430</v>
      </c>
      <c r="B338" t="b">
        <v>0</v>
      </c>
      <c r="C338" t="s">
        <v>795</v>
      </c>
      <c r="D338" s="1">
        <v>1422</v>
      </c>
      <c r="E338" s="4">
        <v>0.01</v>
      </c>
      <c r="F338" t="str">
        <f t="shared" si="16"/>
        <v>Lost</v>
      </c>
      <c r="G338" t="b">
        <f>VLOOKUP(head_of_council_races!A338,all_municipalities!$A$2:$M$445,9,FALSE)</f>
        <v>0</v>
      </c>
      <c r="H338" t="str">
        <f>VLOOKUP(head_of_council_races!A338,all_municipalities!$A$2:$M$445,2,FALSE)</f>
        <v>Hamilton, City of</v>
      </c>
      <c r="I338" t="b">
        <f>VLOOKUP(A338,all_municipalities!$A$2:$M$445,13, FALSE)</f>
        <v>0</v>
      </c>
      <c r="J338" t="str">
        <f t="shared" si="17"/>
        <v>NONE</v>
      </c>
      <c r="K338">
        <v>0</v>
      </c>
      <c r="L338">
        <v>19430</v>
      </c>
      <c r="M338" t="str">
        <f>IF(G338&lt;&gt;FALSE,VLOOKUP(H338,internet_municipalities!$B$2:$W$226,22,FALSE),"NO INTERNET")</f>
        <v>NO INTERNET</v>
      </c>
      <c r="N338" s="16" t="str">
        <f t="shared" si="18"/>
        <v>NO INTERNET</v>
      </c>
    </row>
    <row r="339" spans="1:14" x14ac:dyDescent="0.2">
      <c r="A339">
        <v>19430</v>
      </c>
      <c r="B339" t="b">
        <v>0</v>
      </c>
      <c r="C339" t="s">
        <v>796</v>
      </c>
      <c r="D339" s="1">
        <v>1433</v>
      </c>
      <c r="E339" s="4">
        <v>0.01</v>
      </c>
      <c r="F339" t="str">
        <f t="shared" si="16"/>
        <v>Lost</v>
      </c>
      <c r="G339" t="b">
        <f>VLOOKUP(head_of_council_races!A339,all_municipalities!$A$2:$M$445,9,FALSE)</f>
        <v>0</v>
      </c>
      <c r="H339" t="str">
        <f>VLOOKUP(head_of_council_races!A339,all_municipalities!$A$2:$M$445,2,FALSE)</f>
        <v>Hamilton, City of</v>
      </c>
      <c r="I339" t="b">
        <f>VLOOKUP(A339,all_municipalities!$A$2:$M$445,13, FALSE)</f>
        <v>0</v>
      </c>
      <c r="J339" t="str">
        <f t="shared" si="17"/>
        <v>NONE</v>
      </c>
      <c r="K339">
        <v>0</v>
      </c>
      <c r="L339">
        <v>19430</v>
      </c>
      <c r="M339" t="str">
        <f>IF(G339&lt;&gt;FALSE,VLOOKUP(H339,internet_municipalities!$B$2:$W$226,22,FALSE),"NO INTERNET")</f>
        <v>NO INTERNET</v>
      </c>
      <c r="N339" s="16" t="str">
        <f t="shared" si="18"/>
        <v>NO INTERNET</v>
      </c>
    </row>
    <row r="340" spans="1:14" x14ac:dyDescent="0.2">
      <c r="A340">
        <v>10173</v>
      </c>
      <c r="B340" t="b">
        <v>1</v>
      </c>
      <c r="C340" t="s">
        <v>797</v>
      </c>
      <c r="D340" t="s">
        <v>461</v>
      </c>
      <c r="E340" t="s">
        <v>461</v>
      </c>
      <c r="F340" t="str">
        <f t="shared" si="16"/>
        <v>Acclaimed</v>
      </c>
      <c r="G340" t="b">
        <f>VLOOKUP(head_of_council_races!A340,all_municipalities!$A$2:$M$445,9,FALSE)</f>
        <v>1</v>
      </c>
      <c r="H340" t="str">
        <f>VLOOKUP(head_of_council_races!A340,all_municipalities!$A$2:$M$445,2,FALSE)</f>
        <v>Hamilton, Township of</v>
      </c>
      <c r="I340" t="b">
        <f>VLOOKUP(A340,all_municipalities!$A$2:$M$445,13, FALSE)</f>
        <v>1</v>
      </c>
      <c r="J340" t="str">
        <f t="shared" si="17"/>
        <v>NONE</v>
      </c>
      <c r="K340">
        <v>0</v>
      </c>
      <c r="L340">
        <v>10173</v>
      </c>
      <c r="M340">
        <f>IF(G340&lt;&gt;FALSE,VLOOKUP(H340,internet_municipalities!$B$2:$W$226,22,FALSE),"NO INTERNET")</f>
        <v>6971</v>
      </c>
      <c r="N340" s="16" t="str">
        <f t="shared" si="18"/>
        <v>Acclaimed</v>
      </c>
    </row>
    <row r="341" spans="1:14" x14ac:dyDescent="0.2">
      <c r="A341">
        <v>10311</v>
      </c>
      <c r="B341" t="b">
        <v>1</v>
      </c>
      <c r="C341" t="s">
        <v>798</v>
      </c>
      <c r="D341" s="1">
        <v>1881</v>
      </c>
      <c r="E341" s="4">
        <v>0.81</v>
      </c>
      <c r="F341">
        <f t="shared" si="16"/>
        <v>1435</v>
      </c>
      <c r="G341" t="b">
        <f>VLOOKUP(head_of_council_races!A341,all_municipalities!$A$2:$M$445,9,FALSE)</f>
        <v>1</v>
      </c>
      <c r="H341" t="str">
        <f>VLOOKUP(head_of_council_races!A341,all_municipalities!$A$2:$M$445,2,FALSE)</f>
        <v>Hanover, Town of</v>
      </c>
      <c r="I341" t="b">
        <f>VLOOKUP(A341,all_municipalities!$A$2:$M$445,13, FALSE)</f>
        <v>1</v>
      </c>
      <c r="J341" t="str">
        <f t="shared" si="17"/>
        <v>NONE</v>
      </c>
      <c r="K341">
        <v>0</v>
      </c>
      <c r="L341">
        <v>10311</v>
      </c>
      <c r="M341">
        <f>IF(G341&lt;&gt;FALSE,VLOOKUP(H341,internet_municipalities!$B$2:$W$226,22,FALSE),"NO INTERNET")</f>
        <v>3714</v>
      </c>
      <c r="N341" s="16">
        <f t="shared" si="18"/>
        <v>0.38637587506731286</v>
      </c>
    </row>
    <row r="342" spans="1:14" x14ac:dyDescent="0.2">
      <c r="A342">
        <v>10311</v>
      </c>
      <c r="B342" t="b">
        <v>0</v>
      </c>
      <c r="C342" t="s">
        <v>799</v>
      </c>
      <c r="D342">
        <v>446</v>
      </c>
      <c r="E342" s="4">
        <v>0.19</v>
      </c>
      <c r="F342" t="str">
        <f t="shared" si="16"/>
        <v>Lost</v>
      </c>
      <c r="G342" t="b">
        <f>VLOOKUP(head_of_council_races!A342,all_municipalities!$A$2:$M$445,9,FALSE)</f>
        <v>1</v>
      </c>
      <c r="H342" t="str">
        <f>VLOOKUP(head_of_council_races!A342,all_municipalities!$A$2:$M$445,2,FALSE)</f>
        <v>Hanover, Town of</v>
      </c>
      <c r="I342" t="b">
        <f>VLOOKUP(A342,all_municipalities!$A$2:$M$445,13, FALSE)</f>
        <v>1</v>
      </c>
      <c r="J342" t="str">
        <f t="shared" si="17"/>
        <v>NONE</v>
      </c>
      <c r="K342">
        <v>0</v>
      </c>
      <c r="L342">
        <v>10311</v>
      </c>
      <c r="M342">
        <f>IF(G342&lt;&gt;FALSE,VLOOKUP(H342,internet_municipalities!$B$2:$W$226,22,FALSE),"NO INTERNET")</f>
        <v>3714</v>
      </c>
      <c r="N342" s="16" t="str">
        <f t="shared" si="18"/>
        <v>Lost</v>
      </c>
    </row>
    <row r="343" spans="1:14" x14ac:dyDescent="0.2">
      <c r="A343">
        <v>10493</v>
      </c>
      <c r="B343" t="b">
        <v>1</v>
      </c>
      <c r="C343" t="s">
        <v>800</v>
      </c>
      <c r="D343" t="s">
        <v>461</v>
      </c>
      <c r="E343" t="s">
        <v>461</v>
      </c>
      <c r="F343" t="str">
        <f t="shared" si="16"/>
        <v>Acclaimed</v>
      </c>
      <c r="G343" t="b">
        <f>VLOOKUP(head_of_council_races!A343,all_municipalities!$A$2:$M$445,9,FALSE)</f>
        <v>0</v>
      </c>
      <c r="H343" t="str">
        <f>VLOOKUP(head_of_council_races!A343,all_municipalities!$A$2:$M$445,2,FALSE)</f>
        <v>Harley, Township of</v>
      </c>
      <c r="I343" t="b">
        <f>VLOOKUP(A343,all_municipalities!$A$2:$M$445,13, FALSE)</f>
        <v>0</v>
      </c>
      <c r="J343" t="str">
        <f t="shared" si="17"/>
        <v>NONE</v>
      </c>
      <c r="K343">
        <v>0</v>
      </c>
      <c r="L343">
        <v>10493</v>
      </c>
      <c r="M343" t="str">
        <f>IF(G343&lt;&gt;FALSE,VLOOKUP(H343,internet_municipalities!$B$2:$W$226,22,FALSE),"NO INTERNET")</f>
        <v>NO INTERNET</v>
      </c>
      <c r="N343" s="16" t="str">
        <f t="shared" si="18"/>
        <v>NO INTERNET</v>
      </c>
    </row>
    <row r="344" spans="1:14" x14ac:dyDescent="0.2">
      <c r="A344">
        <v>10494</v>
      </c>
      <c r="B344" t="b">
        <v>1</v>
      </c>
      <c r="C344" t="s">
        <v>801</v>
      </c>
      <c r="D344">
        <v>83</v>
      </c>
      <c r="E344" s="4">
        <v>0.73</v>
      </c>
      <c r="F344">
        <f t="shared" si="16"/>
        <v>53</v>
      </c>
      <c r="G344" t="b">
        <f>VLOOKUP(head_of_council_races!A344,all_municipalities!$A$2:$M$445,9,FALSE)</f>
        <v>0</v>
      </c>
      <c r="H344" t="str">
        <f>VLOOKUP(head_of_council_races!A344,all_municipalities!$A$2:$M$445,2,FALSE)</f>
        <v>Harris, Township of</v>
      </c>
      <c r="I344" t="b">
        <f>VLOOKUP(A344,all_municipalities!$A$2:$M$445,13, FALSE)</f>
        <v>0</v>
      </c>
      <c r="J344" t="str">
        <f t="shared" si="17"/>
        <v>NONE</v>
      </c>
      <c r="K344">
        <v>0</v>
      </c>
      <c r="L344">
        <v>10494</v>
      </c>
      <c r="M344" t="str">
        <f>IF(G344&lt;&gt;FALSE,VLOOKUP(H344,internet_municipalities!$B$2:$W$226,22,FALSE),"NO INTERNET")</f>
        <v>NO INTERNET</v>
      </c>
      <c r="N344" s="16" t="str">
        <f t="shared" si="18"/>
        <v>NO INTERNET</v>
      </c>
    </row>
    <row r="345" spans="1:14" x14ac:dyDescent="0.2">
      <c r="A345">
        <v>10494</v>
      </c>
      <c r="B345" t="b">
        <v>0</v>
      </c>
      <c r="C345" t="s">
        <v>802</v>
      </c>
      <c r="D345">
        <v>30</v>
      </c>
      <c r="E345" s="4">
        <v>0.27</v>
      </c>
      <c r="F345" t="str">
        <f t="shared" si="16"/>
        <v>Lost</v>
      </c>
      <c r="G345" t="b">
        <f>VLOOKUP(head_of_council_races!A345,all_municipalities!$A$2:$M$445,9,FALSE)</f>
        <v>0</v>
      </c>
      <c r="H345" t="str">
        <f>VLOOKUP(head_of_council_races!A345,all_municipalities!$A$2:$M$445,2,FALSE)</f>
        <v>Harris, Township of</v>
      </c>
      <c r="I345" t="b">
        <f>VLOOKUP(A345,all_municipalities!$A$2:$M$445,13, FALSE)</f>
        <v>0</v>
      </c>
      <c r="J345" t="str">
        <f t="shared" si="17"/>
        <v>NONE</v>
      </c>
      <c r="K345">
        <v>0</v>
      </c>
      <c r="L345">
        <v>10494</v>
      </c>
      <c r="M345" t="str">
        <f>IF(G345&lt;&gt;FALSE,VLOOKUP(H345,internet_municipalities!$B$2:$W$226,22,FALSE),"NO INTERNET")</f>
        <v>NO INTERNET</v>
      </c>
      <c r="N345" s="16" t="str">
        <f t="shared" si="18"/>
        <v>NO INTERNET</v>
      </c>
    </row>
    <row r="346" spans="1:14" x14ac:dyDescent="0.2">
      <c r="A346">
        <v>19431</v>
      </c>
      <c r="B346" t="b">
        <v>1</v>
      </c>
      <c r="C346" t="s">
        <v>803</v>
      </c>
      <c r="D346" s="1">
        <v>1130</v>
      </c>
      <c r="E346" s="4">
        <v>0.46</v>
      </c>
      <c r="F346">
        <f t="shared" si="16"/>
        <v>259</v>
      </c>
      <c r="G346" t="b">
        <f>VLOOKUP(head_of_council_races!A346,all_municipalities!$A$2:$M$445,9,FALSE)</f>
        <v>1</v>
      </c>
      <c r="H346" t="str">
        <f>VLOOKUP(head_of_council_races!A346,all_municipalities!$A$2:$M$445,2,FALSE)</f>
        <v>Hastings Highlands, Municipality of</v>
      </c>
      <c r="I346" t="b">
        <f>VLOOKUP(A346,all_municipalities!$A$2:$M$445,13, FALSE)</f>
        <v>1</v>
      </c>
      <c r="J346" t="str">
        <f t="shared" si="17"/>
        <v>LOW</v>
      </c>
      <c r="K346">
        <v>1</v>
      </c>
      <c r="L346">
        <v>19431</v>
      </c>
      <c r="M346">
        <f>IF(G346&lt;&gt;FALSE,VLOOKUP(H346,internet_municipalities!$B$2:$W$226,22,FALSE),"NO INTERNET")</f>
        <v>4217</v>
      </c>
      <c r="N346" s="16">
        <f t="shared" si="18"/>
        <v>6.1418069717808867E-2</v>
      </c>
    </row>
    <row r="347" spans="1:14" x14ac:dyDescent="0.2">
      <c r="A347">
        <v>19431</v>
      </c>
      <c r="B347" t="b">
        <v>0</v>
      </c>
      <c r="C347" t="s">
        <v>804</v>
      </c>
      <c r="D347">
        <v>871</v>
      </c>
      <c r="E347" s="4">
        <v>0.36</v>
      </c>
      <c r="F347" t="str">
        <f t="shared" si="16"/>
        <v>Lost</v>
      </c>
      <c r="G347" t="b">
        <f>VLOOKUP(head_of_council_races!A347,all_municipalities!$A$2:$M$445,9,FALSE)</f>
        <v>1</v>
      </c>
      <c r="H347" t="str">
        <f>VLOOKUP(head_of_council_races!A347,all_municipalities!$A$2:$M$445,2,FALSE)</f>
        <v>Hastings Highlands, Municipality of</v>
      </c>
      <c r="I347" t="b">
        <f>VLOOKUP(A347,all_municipalities!$A$2:$M$445,13, FALSE)</f>
        <v>1</v>
      </c>
      <c r="J347" t="str">
        <f t="shared" si="17"/>
        <v>NONE</v>
      </c>
      <c r="K347">
        <v>1</v>
      </c>
      <c r="L347">
        <v>19431</v>
      </c>
      <c r="M347">
        <f>IF(G347&lt;&gt;FALSE,VLOOKUP(H347,internet_municipalities!$B$2:$W$226,22,FALSE),"NO INTERNET")</f>
        <v>4217</v>
      </c>
      <c r="N347" s="16" t="str">
        <f t="shared" si="18"/>
        <v>Lost</v>
      </c>
    </row>
    <row r="348" spans="1:14" x14ac:dyDescent="0.2">
      <c r="A348">
        <v>19431</v>
      </c>
      <c r="B348" t="b">
        <v>0</v>
      </c>
      <c r="C348" t="s">
        <v>805</v>
      </c>
      <c r="D348">
        <v>441</v>
      </c>
      <c r="E348" s="4">
        <v>0.18</v>
      </c>
      <c r="F348" t="str">
        <f t="shared" si="16"/>
        <v>Lost</v>
      </c>
      <c r="G348" t="b">
        <f>VLOOKUP(head_of_council_races!A348,all_municipalities!$A$2:$M$445,9,FALSE)</f>
        <v>1</v>
      </c>
      <c r="H348" t="str">
        <f>VLOOKUP(head_of_council_races!A348,all_municipalities!$A$2:$M$445,2,FALSE)</f>
        <v>Hastings Highlands, Municipality of</v>
      </c>
      <c r="I348" t="b">
        <f>VLOOKUP(A348,all_municipalities!$A$2:$M$445,13, FALSE)</f>
        <v>1</v>
      </c>
      <c r="J348" t="str">
        <f t="shared" si="17"/>
        <v>NONE</v>
      </c>
      <c r="K348">
        <v>1</v>
      </c>
      <c r="L348">
        <v>19431</v>
      </c>
      <c r="M348">
        <f>IF(G348&lt;&gt;FALSE,VLOOKUP(H348,internet_municipalities!$B$2:$W$226,22,FALSE),"NO INTERNET")</f>
        <v>4217</v>
      </c>
      <c r="N348" s="16" t="str">
        <f t="shared" si="18"/>
        <v>Lost</v>
      </c>
    </row>
    <row r="349" spans="1:14" x14ac:dyDescent="0.2">
      <c r="A349">
        <v>10319</v>
      </c>
      <c r="B349" t="b">
        <v>1</v>
      </c>
      <c r="C349" t="s">
        <v>806</v>
      </c>
      <c r="D349" s="1">
        <v>1640</v>
      </c>
      <c r="E349" s="4">
        <v>0.77</v>
      </c>
      <c r="F349">
        <f t="shared" si="16"/>
        <v>1146</v>
      </c>
      <c r="G349" t="b">
        <f>VLOOKUP(head_of_council_races!A349,all_municipalities!$A$2:$M$445,9,FALSE)</f>
        <v>1</v>
      </c>
      <c r="H349" t="str">
        <f>VLOOKUP(head_of_council_races!A349,all_municipalities!$A$2:$M$445,2,FALSE)</f>
        <v>Havelock-Belmont-Methuen, Township of</v>
      </c>
      <c r="I349" t="b">
        <f>VLOOKUP(A349,all_municipalities!$A$2:$M$445,13, FALSE)</f>
        <v>0</v>
      </c>
      <c r="J349" t="str">
        <f t="shared" si="17"/>
        <v>NONE</v>
      </c>
      <c r="K349">
        <v>0</v>
      </c>
      <c r="L349">
        <v>10319</v>
      </c>
      <c r="M349">
        <f>IF(G349&lt;&gt;FALSE,VLOOKUP(H349,internet_municipalities!$B$2:$W$226,22,FALSE),"NO INTERNET")</f>
        <v>5304</v>
      </c>
      <c r="N349" s="16">
        <f t="shared" si="18"/>
        <v>0.2160633484162896</v>
      </c>
    </row>
    <row r="350" spans="1:14" x14ac:dyDescent="0.2">
      <c r="A350">
        <v>10319</v>
      </c>
      <c r="B350" t="b">
        <v>0</v>
      </c>
      <c r="C350" t="s">
        <v>807</v>
      </c>
      <c r="D350">
        <v>494</v>
      </c>
      <c r="E350" s="4">
        <v>0.23</v>
      </c>
      <c r="F350" t="str">
        <f t="shared" si="16"/>
        <v>Lost</v>
      </c>
      <c r="G350" t="b">
        <f>VLOOKUP(head_of_council_races!A350,all_municipalities!$A$2:$M$445,9,FALSE)</f>
        <v>1</v>
      </c>
      <c r="H350" t="str">
        <f>VLOOKUP(head_of_council_races!A350,all_municipalities!$A$2:$M$445,2,FALSE)</f>
        <v>Havelock-Belmont-Methuen, Township of</v>
      </c>
      <c r="I350" t="b">
        <f>VLOOKUP(A350,all_municipalities!$A$2:$M$445,13, FALSE)</f>
        <v>0</v>
      </c>
      <c r="J350" t="str">
        <f t="shared" si="17"/>
        <v>NONE</v>
      </c>
      <c r="K350">
        <v>0</v>
      </c>
      <c r="L350">
        <v>10319</v>
      </c>
      <c r="M350">
        <f>IF(G350&lt;&gt;FALSE,VLOOKUP(H350,internet_municipalities!$B$2:$W$226,22,FALSE),"NO INTERNET")</f>
        <v>5304</v>
      </c>
      <c r="N350" s="16" t="str">
        <f t="shared" si="18"/>
        <v>Lost</v>
      </c>
    </row>
    <row r="351" spans="1:14" x14ac:dyDescent="0.2">
      <c r="A351">
        <v>10321</v>
      </c>
      <c r="B351" t="b">
        <v>1</v>
      </c>
      <c r="C351" t="s">
        <v>808</v>
      </c>
      <c r="D351" s="1">
        <v>2468</v>
      </c>
      <c r="E351" s="4">
        <v>0.73</v>
      </c>
      <c r="F351">
        <f t="shared" si="16"/>
        <v>1572</v>
      </c>
      <c r="G351" t="b">
        <f>VLOOKUP(head_of_council_races!A351,all_municipalities!$A$2:$M$445,9,FALSE)</f>
        <v>0</v>
      </c>
      <c r="H351" t="str">
        <f>VLOOKUP(head_of_council_races!A351,all_municipalities!$A$2:$M$445,2,FALSE)</f>
        <v>Hawkesbury, Town of</v>
      </c>
      <c r="I351" t="b">
        <f>VLOOKUP(A351,all_municipalities!$A$2:$M$445,13, FALSE)</f>
        <v>0</v>
      </c>
      <c r="J351" t="str">
        <f t="shared" si="17"/>
        <v>NONE</v>
      </c>
      <c r="K351">
        <v>0</v>
      </c>
      <c r="L351">
        <v>10321</v>
      </c>
      <c r="M351" t="str">
        <f>IF(G351&lt;&gt;FALSE,VLOOKUP(H351,internet_municipalities!$B$2:$W$226,22,FALSE),"NO INTERNET")</f>
        <v>NO INTERNET</v>
      </c>
      <c r="N351" s="16" t="str">
        <f t="shared" si="18"/>
        <v>NO INTERNET</v>
      </c>
    </row>
    <row r="352" spans="1:14" x14ac:dyDescent="0.2">
      <c r="A352">
        <v>10321</v>
      </c>
      <c r="B352" t="b">
        <v>0</v>
      </c>
      <c r="C352" t="s">
        <v>809</v>
      </c>
      <c r="D352">
        <v>896</v>
      </c>
      <c r="E352" s="4">
        <v>0.27</v>
      </c>
      <c r="F352" t="str">
        <f t="shared" si="16"/>
        <v>Lost</v>
      </c>
      <c r="G352" t="b">
        <f>VLOOKUP(head_of_council_races!A352,all_municipalities!$A$2:$M$445,9,FALSE)</f>
        <v>0</v>
      </c>
      <c r="H352" t="str">
        <f>VLOOKUP(head_of_council_races!A352,all_municipalities!$A$2:$M$445,2,FALSE)</f>
        <v>Hawkesbury, Town of</v>
      </c>
      <c r="I352" t="b">
        <f>VLOOKUP(A352,all_municipalities!$A$2:$M$445,13, FALSE)</f>
        <v>0</v>
      </c>
      <c r="J352" t="str">
        <f t="shared" si="17"/>
        <v>NONE</v>
      </c>
      <c r="K352">
        <v>0</v>
      </c>
      <c r="L352">
        <v>10321</v>
      </c>
      <c r="M352" t="str">
        <f>IF(G352&lt;&gt;FALSE,VLOOKUP(H352,internet_municipalities!$B$2:$W$226,22,FALSE),"NO INTERNET")</f>
        <v>NO INTERNET</v>
      </c>
      <c r="N352" s="16" t="str">
        <f t="shared" si="18"/>
        <v>NO INTERNET</v>
      </c>
    </row>
    <row r="353" spans="1:14" x14ac:dyDescent="0.2">
      <c r="A353">
        <v>10550</v>
      </c>
      <c r="B353" t="b">
        <v>1</v>
      </c>
      <c r="C353" t="s">
        <v>810</v>
      </c>
      <c r="D353">
        <v>147</v>
      </c>
      <c r="E353" s="4">
        <v>0.68</v>
      </c>
      <c r="F353">
        <f t="shared" si="16"/>
        <v>77</v>
      </c>
      <c r="G353" t="b">
        <f>VLOOKUP(head_of_council_races!A353,all_municipalities!$A$2:$M$445,9,FALSE)</f>
        <v>0</v>
      </c>
      <c r="H353" t="str">
        <f>VLOOKUP(head_of_council_races!A353,all_municipalities!$A$2:$M$445,2,FALSE)</f>
        <v>Head Clara &amp; Maria, United Townships of</v>
      </c>
      <c r="I353" t="b">
        <f>VLOOKUP(A353,all_municipalities!$A$2:$M$445,13, FALSE)</f>
        <v>0</v>
      </c>
      <c r="J353" t="str">
        <f t="shared" si="17"/>
        <v>NONE</v>
      </c>
      <c r="K353">
        <v>0</v>
      </c>
      <c r="L353">
        <v>10550</v>
      </c>
      <c r="M353" t="str">
        <f>IF(G353&lt;&gt;FALSE,VLOOKUP(H353,internet_municipalities!$B$2:$W$226,22,FALSE),"NO INTERNET")</f>
        <v>NO INTERNET</v>
      </c>
      <c r="N353" s="16" t="str">
        <f t="shared" si="18"/>
        <v>NO INTERNET</v>
      </c>
    </row>
    <row r="354" spans="1:14" x14ac:dyDescent="0.2">
      <c r="A354">
        <v>10550</v>
      </c>
      <c r="B354" t="b">
        <v>0</v>
      </c>
      <c r="C354" t="s">
        <v>811</v>
      </c>
      <c r="D354">
        <v>70</v>
      </c>
      <c r="E354" s="4">
        <v>0.32</v>
      </c>
      <c r="F354" t="str">
        <f t="shared" si="16"/>
        <v>Lost</v>
      </c>
      <c r="G354" t="b">
        <f>VLOOKUP(head_of_council_races!A354,all_municipalities!$A$2:$M$445,9,FALSE)</f>
        <v>0</v>
      </c>
      <c r="H354" t="str">
        <f>VLOOKUP(head_of_council_races!A354,all_municipalities!$A$2:$M$445,2,FALSE)</f>
        <v>Head Clara &amp; Maria, United Townships of</v>
      </c>
      <c r="I354" t="b">
        <f>VLOOKUP(A354,all_municipalities!$A$2:$M$445,13, FALSE)</f>
        <v>0</v>
      </c>
      <c r="J354" t="str">
        <f t="shared" si="17"/>
        <v>NONE</v>
      </c>
      <c r="K354">
        <v>0</v>
      </c>
      <c r="L354">
        <v>10550</v>
      </c>
      <c r="M354" t="str">
        <f>IF(G354&lt;&gt;FALSE,VLOOKUP(H354,internet_municipalities!$B$2:$W$226,22,FALSE),"NO INTERNET")</f>
        <v>NO INTERNET</v>
      </c>
      <c r="N354" s="16" t="str">
        <f t="shared" si="18"/>
        <v>NO INTERNET</v>
      </c>
    </row>
    <row r="355" spans="1:14" x14ac:dyDescent="0.2">
      <c r="A355">
        <v>10322</v>
      </c>
      <c r="B355" t="b">
        <v>1</v>
      </c>
      <c r="C355" t="s">
        <v>812</v>
      </c>
      <c r="D355">
        <v>965</v>
      </c>
      <c r="E355" s="4">
        <v>0.84</v>
      </c>
      <c r="F355">
        <f t="shared" si="16"/>
        <v>776</v>
      </c>
      <c r="G355" t="b">
        <f>VLOOKUP(head_of_council_races!A355,all_municipalities!$A$2:$M$445,9,FALSE)</f>
        <v>0</v>
      </c>
      <c r="H355" t="str">
        <f>VLOOKUP(head_of_council_races!A355,all_municipalities!$A$2:$M$445,2,FALSE)</f>
        <v>Hearst, Town of</v>
      </c>
      <c r="I355" t="b">
        <f>VLOOKUP(A355,all_municipalities!$A$2:$M$445,13, FALSE)</f>
        <v>0</v>
      </c>
      <c r="J355" t="str">
        <f t="shared" si="17"/>
        <v>NONE</v>
      </c>
      <c r="K355">
        <v>0</v>
      </c>
      <c r="L355">
        <v>10322</v>
      </c>
      <c r="M355" t="str">
        <f>IF(G355&lt;&gt;FALSE,VLOOKUP(H355,internet_municipalities!$B$2:$W$226,22,FALSE),"NO INTERNET")</f>
        <v>NO INTERNET</v>
      </c>
      <c r="N355" s="16" t="str">
        <f t="shared" si="18"/>
        <v>NO INTERNET</v>
      </c>
    </row>
    <row r="356" spans="1:14" x14ac:dyDescent="0.2">
      <c r="A356">
        <v>10322</v>
      </c>
      <c r="B356" t="b">
        <v>0</v>
      </c>
      <c r="C356" t="s">
        <v>813</v>
      </c>
      <c r="D356">
        <v>189</v>
      </c>
      <c r="E356" s="4">
        <v>0.16</v>
      </c>
      <c r="F356" t="str">
        <f t="shared" si="16"/>
        <v>Lost</v>
      </c>
      <c r="G356" t="b">
        <f>VLOOKUP(head_of_council_races!A356,all_municipalities!$A$2:$M$445,9,FALSE)</f>
        <v>0</v>
      </c>
      <c r="H356" t="str">
        <f>VLOOKUP(head_of_council_races!A356,all_municipalities!$A$2:$M$445,2,FALSE)</f>
        <v>Hearst, Town of</v>
      </c>
      <c r="I356" t="b">
        <f>VLOOKUP(A356,all_municipalities!$A$2:$M$445,13, FALSE)</f>
        <v>0</v>
      </c>
      <c r="J356" t="str">
        <f t="shared" si="17"/>
        <v>NONE</v>
      </c>
      <c r="K356">
        <v>0</v>
      </c>
      <c r="L356">
        <v>10322</v>
      </c>
      <c r="M356" t="str">
        <f>IF(G356&lt;&gt;FALSE,VLOOKUP(H356,internet_municipalities!$B$2:$W$226,22,FALSE),"NO INTERNET")</f>
        <v>NO INTERNET</v>
      </c>
      <c r="N356" s="16" t="str">
        <f t="shared" si="18"/>
        <v>NO INTERNET</v>
      </c>
    </row>
    <row r="357" spans="1:14" x14ac:dyDescent="0.2">
      <c r="A357">
        <v>19432</v>
      </c>
      <c r="B357" t="b">
        <v>1</v>
      </c>
      <c r="C357" t="s">
        <v>814</v>
      </c>
      <c r="D357" s="1">
        <v>1117</v>
      </c>
      <c r="E357" s="4">
        <v>0.57999999999999996</v>
      </c>
      <c r="F357">
        <f t="shared" si="16"/>
        <v>316</v>
      </c>
      <c r="G357" t="b">
        <f>VLOOKUP(head_of_council_races!A357,all_municipalities!$A$2:$M$445,9,FALSE)</f>
        <v>1</v>
      </c>
      <c r="H357" t="str">
        <f>VLOOKUP(head_of_council_races!A357,all_municipalities!$A$2:$M$445,2,FALSE)</f>
        <v>Highlands East, Municipality of</v>
      </c>
      <c r="I357" t="b">
        <f>VLOOKUP(A357,all_municipalities!$A$2:$M$445,13, FALSE)</f>
        <v>1</v>
      </c>
      <c r="J357" t="str">
        <f t="shared" si="17"/>
        <v>LOW</v>
      </c>
      <c r="K357">
        <v>1</v>
      </c>
      <c r="L357">
        <v>19432</v>
      </c>
      <c r="M357">
        <f>IF(G357&lt;&gt;FALSE,VLOOKUP(H357,internet_municipalities!$B$2:$W$226,22,FALSE),"NO INTERNET")</f>
        <v>7165</v>
      </c>
      <c r="N357" s="16">
        <f t="shared" si="18"/>
        <v>4.4103279832519188E-2</v>
      </c>
    </row>
    <row r="358" spans="1:14" x14ac:dyDescent="0.2">
      <c r="A358">
        <v>19432</v>
      </c>
      <c r="B358" t="b">
        <v>0</v>
      </c>
      <c r="C358" t="s">
        <v>815</v>
      </c>
      <c r="D358">
        <v>801</v>
      </c>
      <c r="E358" s="4">
        <v>0.42</v>
      </c>
      <c r="F358" t="str">
        <f t="shared" si="16"/>
        <v>Lost</v>
      </c>
      <c r="G358" t="b">
        <f>VLOOKUP(head_of_council_races!A358,all_municipalities!$A$2:$M$445,9,FALSE)</f>
        <v>1</v>
      </c>
      <c r="H358" t="str">
        <f>VLOOKUP(head_of_council_races!A358,all_municipalities!$A$2:$M$445,2,FALSE)</f>
        <v>Highlands East, Municipality of</v>
      </c>
      <c r="I358" t="b">
        <f>VLOOKUP(A358,all_municipalities!$A$2:$M$445,13, FALSE)</f>
        <v>1</v>
      </c>
      <c r="J358" t="str">
        <f t="shared" si="17"/>
        <v>NONE</v>
      </c>
      <c r="K358">
        <v>1</v>
      </c>
      <c r="L358">
        <v>19432</v>
      </c>
      <c r="M358">
        <f>IF(G358&lt;&gt;FALSE,VLOOKUP(H358,internet_municipalities!$B$2:$W$226,22,FALSE),"NO INTERNET")</f>
        <v>7165</v>
      </c>
      <c r="N358" s="16" t="str">
        <f t="shared" si="18"/>
        <v>Lost</v>
      </c>
    </row>
    <row r="359" spans="1:14" x14ac:dyDescent="0.2">
      <c r="A359">
        <v>10328</v>
      </c>
      <c r="B359" t="b">
        <v>1</v>
      </c>
      <c r="C359" t="s">
        <v>816</v>
      </c>
      <c r="D359" t="s">
        <v>461</v>
      </c>
      <c r="E359" t="s">
        <v>461</v>
      </c>
      <c r="F359" t="str">
        <f t="shared" si="16"/>
        <v>Acclaimed</v>
      </c>
      <c r="G359" t="b">
        <f>VLOOKUP(head_of_council_races!A359,all_municipalities!$A$2:$M$445,9,FALSE)</f>
        <v>0</v>
      </c>
      <c r="H359" t="str">
        <f>VLOOKUP(head_of_council_races!A359,all_municipalities!$A$2:$M$445,2,FALSE)</f>
        <v>Hilliard, Township of</v>
      </c>
      <c r="I359" t="b">
        <f>VLOOKUP(A359,all_municipalities!$A$2:$M$445,13, FALSE)</f>
        <v>0</v>
      </c>
      <c r="J359" t="str">
        <f t="shared" si="17"/>
        <v>NONE</v>
      </c>
      <c r="K359">
        <v>0</v>
      </c>
      <c r="L359">
        <v>10328</v>
      </c>
      <c r="M359" t="str">
        <f>IF(G359&lt;&gt;FALSE,VLOOKUP(H359,internet_municipalities!$B$2:$W$226,22,FALSE),"NO INTERNET")</f>
        <v>NO INTERNET</v>
      </c>
      <c r="N359" s="16" t="str">
        <f t="shared" si="18"/>
        <v>NO INTERNET</v>
      </c>
    </row>
    <row r="360" spans="1:14" x14ac:dyDescent="0.2">
      <c r="A360">
        <v>10330</v>
      </c>
      <c r="B360" t="b">
        <v>1</v>
      </c>
      <c r="C360" t="s">
        <v>817</v>
      </c>
      <c r="D360" t="s">
        <v>461</v>
      </c>
      <c r="E360" t="s">
        <v>461</v>
      </c>
      <c r="F360" t="str">
        <f t="shared" si="16"/>
        <v>Acclaimed</v>
      </c>
      <c r="G360" t="b">
        <f>VLOOKUP(head_of_council_races!A360,all_municipalities!$A$2:$M$445,9,FALSE)</f>
        <v>0</v>
      </c>
      <c r="H360" t="str">
        <f>VLOOKUP(head_of_council_races!A360,all_municipalities!$A$2:$M$445,2,FALSE)</f>
        <v>Hilton Beach, Village of</v>
      </c>
      <c r="I360" t="b">
        <f>VLOOKUP(A360,all_municipalities!$A$2:$M$445,13, FALSE)</f>
        <v>0</v>
      </c>
      <c r="J360" t="str">
        <f t="shared" si="17"/>
        <v>NONE</v>
      </c>
      <c r="K360">
        <v>0</v>
      </c>
      <c r="L360">
        <v>10330</v>
      </c>
      <c r="M360" t="str">
        <f>IF(G360&lt;&gt;FALSE,VLOOKUP(H360,internet_municipalities!$B$2:$W$226,22,FALSE),"NO INTERNET")</f>
        <v>NO INTERNET</v>
      </c>
      <c r="N360" s="16" t="str">
        <f t="shared" si="18"/>
        <v>NO INTERNET</v>
      </c>
    </row>
    <row r="361" spans="1:14" x14ac:dyDescent="0.2">
      <c r="A361">
        <v>10331</v>
      </c>
      <c r="B361" t="b">
        <v>1</v>
      </c>
      <c r="C361" t="s">
        <v>818</v>
      </c>
      <c r="D361" t="s">
        <v>461</v>
      </c>
      <c r="E361" t="s">
        <v>461</v>
      </c>
      <c r="F361" t="str">
        <f t="shared" si="16"/>
        <v>Acclaimed</v>
      </c>
      <c r="G361" t="b">
        <f>VLOOKUP(head_of_council_races!A361,all_municipalities!$A$2:$M$445,9,FALSE)</f>
        <v>0</v>
      </c>
      <c r="H361" t="str">
        <f>VLOOKUP(head_of_council_races!A361,all_municipalities!$A$2:$M$445,2,FALSE)</f>
        <v>Hilton, Township of</v>
      </c>
      <c r="I361" t="b">
        <f>VLOOKUP(A361,all_municipalities!$A$2:$M$445,13, FALSE)</f>
        <v>0</v>
      </c>
      <c r="J361" t="str">
        <f t="shared" si="17"/>
        <v>NONE</v>
      </c>
      <c r="K361">
        <v>0</v>
      </c>
      <c r="L361">
        <v>10331</v>
      </c>
      <c r="M361" t="str">
        <f>IF(G361&lt;&gt;FALSE,VLOOKUP(H361,internet_municipalities!$B$2:$W$226,22,FALSE),"NO INTERNET")</f>
        <v>NO INTERNET</v>
      </c>
      <c r="N361" s="16" t="str">
        <f t="shared" si="18"/>
        <v>NO INTERNET</v>
      </c>
    </row>
    <row r="362" spans="1:14" x14ac:dyDescent="0.2">
      <c r="A362">
        <v>10334</v>
      </c>
      <c r="B362" t="b">
        <v>1</v>
      </c>
      <c r="C362" t="s">
        <v>819</v>
      </c>
      <c r="D362" t="s">
        <v>461</v>
      </c>
      <c r="E362" t="s">
        <v>461</v>
      </c>
      <c r="F362" t="str">
        <f t="shared" si="16"/>
        <v>Acclaimed</v>
      </c>
      <c r="G362" t="b">
        <f>VLOOKUP(head_of_council_races!A362,all_municipalities!$A$2:$M$445,9,FALSE)</f>
        <v>0</v>
      </c>
      <c r="H362" t="str">
        <f>VLOOKUP(head_of_council_races!A362,all_municipalities!$A$2:$M$445,2,FALSE)</f>
        <v>Hornepayne, Township of</v>
      </c>
      <c r="I362" t="b">
        <f>VLOOKUP(A362,all_municipalities!$A$2:$M$445,13, FALSE)</f>
        <v>0</v>
      </c>
      <c r="J362" t="str">
        <f t="shared" si="17"/>
        <v>NONE</v>
      </c>
      <c r="K362">
        <v>0</v>
      </c>
      <c r="L362">
        <v>10334</v>
      </c>
      <c r="M362" t="str">
        <f>IF(G362&lt;&gt;FALSE,VLOOKUP(H362,internet_municipalities!$B$2:$W$226,22,FALSE),"NO INTERNET")</f>
        <v>NO INTERNET</v>
      </c>
      <c r="N362" s="16" t="str">
        <f t="shared" si="18"/>
        <v>NO INTERNET</v>
      </c>
    </row>
    <row r="363" spans="1:14" x14ac:dyDescent="0.2">
      <c r="A363">
        <v>10655</v>
      </c>
      <c r="B363" t="b">
        <v>1</v>
      </c>
      <c r="C363" t="s">
        <v>820</v>
      </c>
      <c r="D363" t="s">
        <v>461</v>
      </c>
      <c r="E363" t="s">
        <v>461</v>
      </c>
      <c r="F363" t="str">
        <f t="shared" si="16"/>
        <v>Acclaimed</v>
      </c>
      <c r="G363" t="b">
        <f>VLOOKUP(head_of_council_races!A363,all_municipalities!$A$2:$M$445,9,FALSE)</f>
        <v>0</v>
      </c>
      <c r="H363" t="str">
        <f>VLOOKUP(head_of_council_races!A363,all_municipalities!$A$2:$M$445,2,FALSE)</f>
        <v>Horton, Township of</v>
      </c>
      <c r="I363" t="b">
        <f>VLOOKUP(A363,all_municipalities!$A$2:$M$445,13, FALSE)</f>
        <v>0</v>
      </c>
      <c r="J363" t="str">
        <f t="shared" si="17"/>
        <v>NONE</v>
      </c>
      <c r="K363">
        <v>0</v>
      </c>
      <c r="L363">
        <v>10655</v>
      </c>
      <c r="M363" t="str">
        <f>IF(G363&lt;&gt;FALSE,VLOOKUP(H363,internet_municipalities!$B$2:$W$226,22,FALSE),"NO INTERNET")</f>
        <v>NO INTERNET</v>
      </c>
      <c r="N363" s="16" t="str">
        <f t="shared" si="18"/>
        <v>NO INTERNET</v>
      </c>
    </row>
    <row r="364" spans="1:14" x14ac:dyDescent="0.2">
      <c r="A364">
        <v>10297</v>
      </c>
      <c r="B364" t="b">
        <v>1</v>
      </c>
      <c r="C364" t="s">
        <v>821</v>
      </c>
      <c r="D364" t="s">
        <v>461</v>
      </c>
      <c r="E364" t="s">
        <v>461</v>
      </c>
      <c r="F364" t="str">
        <f t="shared" si="16"/>
        <v>Acclaimed</v>
      </c>
      <c r="G364" t="b">
        <f>VLOOKUP(head_of_council_races!A364,all_municipalities!$A$2:$M$445,9,FALSE)</f>
        <v>0</v>
      </c>
      <c r="H364" t="str">
        <f>VLOOKUP(head_of_council_races!A364,all_municipalities!$A$2:$M$445,2,FALSE)</f>
        <v>Howick, Township of</v>
      </c>
      <c r="I364" t="b">
        <f>VLOOKUP(A364,all_municipalities!$A$2:$M$445,13, FALSE)</f>
        <v>0</v>
      </c>
      <c r="J364" t="str">
        <f t="shared" si="17"/>
        <v>NONE</v>
      </c>
      <c r="K364">
        <v>0</v>
      </c>
      <c r="L364">
        <v>10297</v>
      </c>
      <c r="M364" t="str">
        <f>IF(G364&lt;&gt;FALSE,VLOOKUP(H364,internet_municipalities!$B$2:$W$226,22,FALSE),"NO INTERNET")</f>
        <v>NO INTERNET</v>
      </c>
      <c r="N364" s="16" t="str">
        <f t="shared" si="18"/>
        <v>NO INTERNET</v>
      </c>
    </row>
    <row r="365" spans="1:14" x14ac:dyDescent="0.2">
      <c r="A365">
        <v>10495</v>
      </c>
      <c r="B365" t="b">
        <v>1</v>
      </c>
      <c r="C365" t="s">
        <v>822</v>
      </c>
      <c r="D365" t="s">
        <v>461</v>
      </c>
      <c r="E365" t="s">
        <v>461</v>
      </c>
      <c r="F365" t="str">
        <f t="shared" si="16"/>
        <v>Acclaimed</v>
      </c>
      <c r="G365" t="b">
        <f>VLOOKUP(head_of_council_races!A365,all_municipalities!$A$2:$M$445,9,FALSE)</f>
        <v>0</v>
      </c>
      <c r="H365" t="str">
        <f>VLOOKUP(head_of_council_races!A365,all_municipalities!$A$2:$M$445,2,FALSE)</f>
        <v>Hudson, Township of</v>
      </c>
      <c r="I365" t="b">
        <f>VLOOKUP(A365,all_municipalities!$A$2:$M$445,13, FALSE)</f>
        <v>0</v>
      </c>
      <c r="J365" t="str">
        <f t="shared" si="17"/>
        <v>NONE</v>
      </c>
      <c r="K365">
        <v>0</v>
      </c>
      <c r="L365">
        <v>10495</v>
      </c>
      <c r="M365" t="str">
        <f>IF(G365&lt;&gt;FALSE,VLOOKUP(H365,internet_municipalities!$B$2:$W$226,22,FALSE),"NO INTERNET")</f>
        <v>NO INTERNET</v>
      </c>
      <c r="N365" s="16" t="str">
        <f t="shared" si="18"/>
        <v>NO INTERNET</v>
      </c>
    </row>
    <row r="366" spans="1:14" x14ac:dyDescent="0.2">
      <c r="A366">
        <v>10335</v>
      </c>
      <c r="B366" t="b">
        <v>1</v>
      </c>
      <c r="C366" t="s">
        <v>823</v>
      </c>
      <c r="D366" s="1">
        <v>3379</v>
      </c>
      <c r="E366" s="4">
        <v>0.44</v>
      </c>
      <c r="F366">
        <f t="shared" si="16"/>
        <v>1171</v>
      </c>
      <c r="G366" t="b">
        <f>VLOOKUP(head_of_council_races!A366,all_municipalities!$A$2:$M$445,9,FALSE)</f>
        <v>1</v>
      </c>
      <c r="H366" t="str">
        <f>VLOOKUP(head_of_council_races!A366,all_municipalities!$A$2:$M$445,2,FALSE)</f>
        <v>Huntsville, Town of</v>
      </c>
      <c r="I366" t="b">
        <f>VLOOKUP(A366,all_municipalities!$A$2:$M$445,13, FALSE)</f>
        <v>1</v>
      </c>
      <c r="J366" t="str">
        <f t="shared" si="17"/>
        <v>NONE</v>
      </c>
      <c r="K366">
        <v>0</v>
      </c>
      <c r="L366">
        <v>10335</v>
      </c>
      <c r="M366">
        <f>IF(G366&lt;&gt;FALSE,VLOOKUP(H366,internet_municipalities!$B$2:$W$226,22,FALSE),"NO INTERNET")</f>
        <v>13144</v>
      </c>
      <c r="N366" s="16">
        <f t="shared" si="18"/>
        <v>8.9090079123554475E-2</v>
      </c>
    </row>
    <row r="367" spans="1:14" x14ac:dyDescent="0.2">
      <c r="A367">
        <v>10335</v>
      </c>
      <c r="B367" t="b">
        <v>0</v>
      </c>
      <c r="C367" t="s">
        <v>824</v>
      </c>
      <c r="D367" s="1">
        <v>2208</v>
      </c>
      <c r="E367" s="4">
        <v>0.28999999999999998</v>
      </c>
      <c r="F367" t="str">
        <f t="shared" si="16"/>
        <v>Lost</v>
      </c>
      <c r="G367" t="b">
        <f>VLOOKUP(head_of_council_races!A367,all_municipalities!$A$2:$M$445,9,FALSE)</f>
        <v>1</v>
      </c>
      <c r="H367" t="str">
        <f>VLOOKUP(head_of_council_races!A367,all_municipalities!$A$2:$M$445,2,FALSE)</f>
        <v>Huntsville, Town of</v>
      </c>
      <c r="I367" t="b">
        <f>VLOOKUP(A367,all_municipalities!$A$2:$M$445,13, FALSE)</f>
        <v>1</v>
      </c>
      <c r="J367" t="str">
        <f t="shared" si="17"/>
        <v>NONE</v>
      </c>
      <c r="K367">
        <v>0</v>
      </c>
      <c r="L367">
        <v>10335</v>
      </c>
      <c r="M367">
        <f>IF(G367&lt;&gt;FALSE,VLOOKUP(H367,internet_municipalities!$B$2:$W$226,22,FALSE),"NO INTERNET")</f>
        <v>13144</v>
      </c>
      <c r="N367" s="16" t="str">
        <f t="shared" si="18"/>
        <v>Lost</v>
      </c>
    </row>
    <row r="368" spans="1:14" x14ac:dyDescent="0.2">
      <c r="A368">
        <v>10335</v>
      </c>
      <c r="B368" t="b">
        <v>0</v>
      </c>
      <c r="C368" t="s">
        <v>825</v>
      </c>
      <c r="D368">
        <v>131</v>
      </c>
      <c r="E368" s="4">
        <v>0.02</v>
      </c>
      <c r="F368" t="str">
        <f t="shared" si="16"/>
        <v>Lost</v>
      </c>
      <c r="G368" t="b">
        <f>VLOOKUP(head_of_council_races!A368,all_municipalities!$A$2:$M$445,9,FALSE)</f>
        <v>1</v>
      </c>
      <c r="H368" t="str">
        <f>VLOOKUP(head_of_council_races!A368,all_municipalities!$A$2:$M$445,2,FALSE)</f>
        <v>Huntsville, Town of</v>
      </c>
      <c r="I368" t="b">
        <f>VLOOKUP(A368,all_municipalities!$A$2:$M$445,13, FALSE)</f>
        <v>1</v>
      </c>
      <c r="J368" t="str">
        <f t="shared" si="17"/>
        <v>NONE</v>
      </c>
      <c r="K368">
        <v>0</v>
      </c>
      <c r="L368">
        <v>10335</v>
      </c>
      <c r="M368">
        <f>IF(G368&lt;&gt;FALSE,VLOOKUP(H368,internet_municipalities!$B$2:$W$226,22,FALSE),"NO INTERNET")</f>
        <v>13144</v>
      </c>
      <c r="N368" s="16" t="str">
        <f t="shared" si="18"/>
        <v>Lost</v>
      </c>
    </row>
    <row r="369" spans="1:14" x14ac:dyDescent="0.2">
      <c r="A369">
        <v>10335</v>
      </c>
      <c r="B369" t="b">
        <v>0</v>
      </c>
      <c r="C369" t="s">
        <v>826</v>
      </c>
      <c r="D369" s="1">
        <v>1927</v>
      </c>
      <c r="E369" s="4">
        <v>0.25</v>
      </c>
      <c r="F369" t="str">
        <f t="shared" si="16"/>
        <v>Lost</v>
      </c>
      <c r="G369" t="b">
        <f>VLOOKUP(head_of_council_races!A369,all_municipalities!$A$2:$M$445,9,FALSE)</f>
        <v>1</v>
      </c>
      <c r="H369" t="str">
        <f>VLOOKUP(head_of_council_races!A369,all_municipalities!$A$2:$M$445,2,FALSE)</f>
        <v>Huntsville, Town of</v>
      </c>
      <c r="I369" t="b">
        <f>VLOOKUP(A369,all_municipalities!$A$2:$M$445,13, FALSE)</f>
        <v>1</v>
      </c>
      <c r="J369" t="str">
        <f t="shared" si="17"/>
        <v>NONE</v>
      </c>
      <c r="K369">
        <v>0</v>
      </c>
      <c r="L369">
        <v>10335</v>
      </c>
      <c r="M369">
        <f>IF(G369&lt;&gt;FALSE,VLOOKUP(H369,internet_municipalities!$B$2:$W$226,22,FALSE),"NO INTERNET")</f>
        <v>13144</v>
      </c>
      <c r="N369" s="16" t="str">
        <f t="shared" si="18"/>
        <v>Lost</v>
      </c>
    </row>
    <row r="370" spans="1:14" x14ac:dyDescent="0.2">
      <c r="A370">
        <v>19433</v>
      </c>
      <c r="B370" t="b">
        <v>1</v>
      </c>
      <c r="C370" t="s">
        <v>827</v>
      </c>
      <c r="D370" s="1">
        <v>1595</v>
      </c>
      <c r="E370" s="4">
        <v>0.7</v>
      </c>
      <c r="F370">
        <f t="shared" si="16"/>
        <v>916</v>
      </c>
      <c r="G370" t="b">
        <f>VLOOKUP(head_of_council_races!A370,all_municipalities!$A$2:$M$445,9,FALSE)</f>
        <v>1</v>
      </c>
      <c r="H370" t="str">
        <f>VLOOKUP(head_of_council_races!A370,all_municipalities!$A$2:$M$445,2,FALSE)</f>
        <v>Huron East, Municipality of</v>
      </c>
      <c r="I370" t="b">
        <f>VLOOKUP(A370,all_municipalities!$A$2:$M$445,13, FALSE)</f>
        <v>1</v>
      </c>
      <c r="J370" t="str">
        <f t="shared" si="17"/>
        <v>LOW</v>
      </c>
      <c r="K370">
        <v>1</v>
      </c>
      <c r="L370">
        <v>19433</v>
      </c>
      <c r="M370">
        <f>IF(G370&lt;&gt;FALSE,VLOOKUP(H370,internet_municipalities!$B$2:$W$226,22,FALSE),"NO INTERNET")</f>
        <v>5258</v>
      </c>
      <c r="N370" s="16">
        <f t="shared" si="18"/>
        <v>0.17421072651198174</v>
      </c>
    </row>
    <row r="371" spans="1:14" x14ac:dyDescent="0.2">
      <c r="A371">
        <v>19433</v>
      </c>
      <c r="B371" t="b">
        <v>0</v>
      </c>
      <c r="C371" t="s">
        <v>828</v>
      </c>
      <c r="D371">
        <v>679</v>
      </c>
      <c r="E371" s="4">
        <v>0.3</v>
      </c>
      <c r="F371" t="str">
        <f t="shared" si="16"/>
        <v>Lost</v>
      </c>
      <c r="G371" t="b">
        <f>VLOOKUP(head_of_council_races!A371,all_municipalities!$A$2:$M$445,9,FALSE)</f>
        <v>1</v>
      </c>
      <c r="H371" t="str">
        <f>VLOOKUP(head_of_council_races!A371,all_municipalities!$A$2:$M$445,2,FALSE)</f>
        <v>Huron East, Municipality of</v>
      </c>
      <c r="I371" t="b">
        <f>VLOOKUP(A371,all_municipalities!$A$2:$M$445,13, FALSE)</f>
        <v>1</v>
      </c>
      <c r="J371" t="str">
        <f t="shared" si="17"/>
        <v>NONE</v>
      </c>
      <c r="K371">
        <v>1</v>
      </c>
      <c r="L371">
        <v>19433</v>
      </c>
      <c r="M371">
        <f>IF(G371&lt;&gt;FALSE,VLOOKUP(H371,internet_municipalities!$B$2:$W$226,22,FALSE),"NO INTERNET")</f>
        <v>5258</v>
      </c>
      <c r="N371" s="16" t="str">
        <f t="shared" si="18"/>
        <v>Lost</v>
      </c>
    </row>
    <row r="372" spans="1:14" x14ac:dyDescent="0.2">
      <c r="A372">
        <v>17907</v>
      </c>
      <c r="B372" t="b">
        <v>1</v>
      </c>
      <c r="C372" t="s">
        <v>829</v>
      </c>
      <c r="D372">
        <v>702</v>
      </c>
      <c r="E372" s="4">
        <v>0.86</v>
      </c>
      <c r="F372">
        <f t="shared" si="16"/>
        <v>586</v>
      </c>
      <c r="G372" t="b">
        <f>VLOOKUP(head_of_council_races!A372,all_municipalities!$A$2:$M$445,9,FALSE)</f>
        <v>1</v>
      </c>
      <c r="H372" t="str">
        <f>VLOOKUP(head_of_council_races!A372,all_municipalities!$A$2:$M$445,2,FALSE)</f>
        <v>Huron Shores, Municipality of</v>
      </c>
      <c r="I372" t="b">
        <f>VLOOKUP(A372,all_municipalities!$A$2:$M$445,13, FALSE)</f>
        <v>1</v>
      </c>
      <c r="J372" t="str">
        <f t="shared" si="17"/>
        <v>LOW</v>
      </c>
      <c r="K372">
        <v>1</v>
      </c>
      <c r="L372">
        <v>17907</v>
      </c>
      <c r="M372">
        <f>IF(G372&lt;&gt;FALSE,VLOOKUP(H372,internet_municipalities!$B$2:$W$226,22,FALSE),"NO INTERNET")</f>
        <v>1521</v>
      </c>
      <c r="N372" s="16">
        <f t="shared" si="18"/>
        <v>0.38527284681130836</v>
      </c>
    </row>
    <row r="373" spans="1:14" x14ac:dyDescent="0.2">
      <c r="A373">
        <v>17907</v>
      </c>
      <c r="B373" t="b">
        <v>0</v>
      </c>
      <c r="C373" t="s">
        <v>830</v>
      </c>
      <c r="D373">
        <v>116</v>
      </c>
      <c r="E373" s="4">
        <v>0.14000000000000001</v>
      </c>
      <c r="F373" t="str">
        <f t="shared" si="16"/>
        <v>Lost</v>
      </c>
      <c r="G373" t="b">
        <f>VLOOKUP(head_of_council_races!A373,all_municipalities!$A$2:$M$445,9,FALSE)</f>
        <v>1</v>
      </c>
      <c r="H373" t="str">
        <f>VLOOKUP(head_of_council_races!A373,all_municipalities!$A$2:$M$445,2,FALSE)</f>
        <v>Huron Shores, Municipality of</v>
      </c>
      <c r="I373" t="b">
        <f>VLOOKUP(A373,all_municipalities!$A$2:$M$445,13, FALSE)</f>
        <v>1</v>
      </c>
      <c r="J373" t="str">
        <f t="shared" si="17"/>
        <v>NONE</v>
      </c>
      <c r="K373">
        <v>1</v>
      </c>
      <c r="L373">
        <v>17907</v>
      </c>
      <c r="M373">
        <f>IF(G373&lt;&gt;FALSE,VLOOKUP(H373,internet_municipalities!$B$2:$W$226,22,FALSE),"NO INTERNET")</f>
        <v>1521</v>
      </c>
      <c r="N373" s="16" t="str">
        <f t="shared" si="18"/>
        <v>Lost</v>
      </c>
    </row>
    <row r="374" spans="1:14" x14ac:dyDescent="0.2">
      <c r="A374">
        <v>17923</v>
      </c>
      <c r="B374" t="b">
        <v>1</v>
      </c>
      <c r="C374" t="s">
        <v>831</v>
      </c>
      <c r="D374" s="1">
        <v>1650</v>
      </c>
      <c r="E374" s="4">
        <v>0.56000000000000005</v>
      </c>
      <c r="F374">
        <f t="shared" si="16"/>
        <v>402</v>
      </c>
      <c r="G374" t="b">
        <f>VLOOKUP(head_of_council_races!A374,all_municipalities!$A$2:$M$445,9,FALSE)</f>
        <v>1</v>
      </c>
      <c r="H374" t="str">
        <f>VLOOKUP(head_of_council_races!A374,all_municipalities!$A$2:$M$445,2,FALSE)</f>
        <v>Huron-Kinloss, Township of</v>
      </c>
      <c r="I374" t="b">
        <f>VLOOKUP(A374,all_municipalities!$A$2:$M$445,13, FALSE)</f>
        <v>1</v>
      </c>
      <c r="J374" t="str">
        <f t="shared" si="17"/>
        <v>LOW</v>
      </c>
      <c r="K374">
        <v>1</v>
      </c>
      <c r="L374">
        <v>17923</v>
      </c>
      <c r="M374">
        <f>IF(G374&lt;&gt;FALSE,VLOOKUP(H374,internet_municipalities!$B$2:$W$226,22,FALSE),"NO INTERNET")</f>
        <v>4379</v>
      </c>
      <c r="N374" s="16">
        <f t="shared" si="18"/>
        <v>9.1801781228591006E-2</v>
      </c>
    </row>
    <row r="375" spans="1:14" x14ac:dyDescent="0.2">
      <c r="A375">
        <v>17923</v>
      </c>
      <c r="B375" t="b">
        <v>0</v>
      </c>
      <c r="C375" t="s">
        <v>833</v>
      </c>
      <c r="D375" s="1">
        <v>1248</v>
      </c>
      <c r="E375" s="4">
        <v>0.42</v>
      </c>
      <c r="F375" t="str">
        <f t="shared" si="16"/>
        <v>Lost</v>
      </c>
      <c r="G375" t="b">
        <f>VLOOKUP(head_of_council_races!A375,all_municipalities!$A$2:$M$445,9,FALSE)</f>
        <v>1</v>
      </c>
      <c r="H375" t="str">
        <f>VLOOKUP(head_of_council_races!A375,all_municipalities!$A$2:$M$445,2,FALSE)</f>
        <v>Huron-Kinloss, Township of</v>
      </c>
      <c r="I375" t="b">
        <f>VLOOKUP(A375,all_municipalities!$A$2:$M$445,13, FALSE)</f>
        <v>1</v>
      </c>
      <c r="J375" t="str">
        <f t="shared" si="17"/>
        <v>NONE</v>
      </c>
      <c r="K375">
        <v>1</v>
      </c>
      <c r="L375">
        <v>17923</v>
      </c>
      <c r="M375">
        <f>IF(G375&lt;&gt;FALSE,VLOOKUP(H375,internet_municipalities!$B$2:$W$226,22,FALSE),"NO INTERNET")</f>
        <v>4379</v>
      </c>
      <c r="N375" s="16" t="str">
        <f t="shared" si="18"/>
        <v>Lost</v>
      </c>
    </row>
    <row r="376" spans="1:14" x14ac:dyDescent="0.2">
      <c r="A376">
        <v>17923</v>
      </c>
      <c r="B376" t="b">
        <v>0</v>
      </c>
      <c r="C376" t="s">
        <v>832</v>
      </c>
      <c r="D376">
        <v>73</v>
      </c>
      <c r="E376" s="4">
        <v>0.02</v>
      </c>
      <c r="F376" t="str">
        <f t="shared" si="16"/>
        <v>Lost</v>
      </c>
      <c r="G376" t="b">
        <f>VLOOKUP(head_of_council_races!A376,all_municipalities!$A$2:$M$445,9,FALSE)</f>
        <v>1</v>
      </c>
      <c r="H376" t="str">
        <f>VLOOKUP(head_of_council_races!A376,all_municipalities!$A$2:$M$445,2,FALSE)</f>
        <v>Huron-Kinloss, Township of</v>
      </c>
      <c r="I376" t="b">
        <f>VLOOKUP(A376,all_municipalities!$A$2:$M$445,13, FALSE)</f>
        <v>1</v>
      </c>
      <c r="J376" t="str">
        <f t="shared" si="17"/>
        <v>NONE</v>
      </c>
      <c r="K376">
        <v>1</v>
      </c>
      <c r="L376">
        <v>17923</v>
      </c>
      <c r="M376">
        <f>IF(G376&lt;&gt;FALSE,VLOOKUP(H376,internet_municipalities!$B$2:$W$226,22,FALSE),"NO INTERNET")</f>
        <v>4379</v>
      </c>
      <c r="N376" s="16" t="str">
        <f t="shared" si="18"/>
        <v>Lost</v>
      </c>
    </row>
    <row r="377" spans="1:14" x14ac:dyDescent="0.2">
      <c r="A377">
        <v>10336</v>
      </c>
      <c r="B377" t="b">
        <v>1</v>
      </c>
      <c r="C377" t="s">
        <v>834</v>
      </c>
      <c r="D377">
        <v>580</v>
      </c>
      <c r="E377" s="4">
        <v>0.81</v>
      </c>
      <c r="F377">
        <f t="shared" si="16"/>
        <v>445</v>
      </c>
      <c r="G377" t="b">
        <f>VLOOKUP(head_of_council_races!A377,all_municipalities!$A$2:$M$445,9,FALSE)</f>
        <v>1</v>
      </c>
      <c r="H377" t="str">
        <f>VLOOKUP(head_of_council_races!A377,all_municipalities!$A$2:$M$445,2,FALSE)</f>
        <v>Ignace, Township of</v>
      </c>
      <c r="I377" t="b">
        <f>VLOOKUP(A377,all_municipalities!$A$2:$M$445,13, FALSE)</f>
        <v>1</v>
      </c>
      <c r="J377" t="str">
        <f t="shared" si="17"/>
        <v>LOW</v>
      </c>
      <c r="K377">
        <v>1</v>
      </c>
      <c r="L377">
        <v>10336</v>
      </c>
      <c r="M377">
        <f>IF(G377&lt;&gt;FALSE,VLOOKUP(H377,internet_municipalities!$B$2:$W$226,22,FALSE),"NO INTERNET")</f>
        <v>324</v>
      </c>
      <c r="N377" s="16">
        <f t="shared" si="18"/>
        <v>1.3734567901234569</v>
      </c>
    </row>
    <row r="378" spans="1:14" x14ac:dyDescent="0.2">
      <c r="A378">
        <v>10336</v>
      </c>
      <c r="B378" t="b">
        <v>0</v>
      </c>
      <c r="C378" t="s">
        <v>835</v>
      </c>
      <c r="D378">
        <v>135</v>
      </c>
      <c r="E378" s="4">
        <v>0.19</v>
      </c>
      <c r="F378" t="str">
        <f t="shared" si="16"/>
        <v>Lost</v>
      </c>
      <c r="G378" t="b">
        <f>VLOOKUP(head_of_council_races!A378,all_municipalities!$A$2:$M$445,9,FALSE)</f>
        <v>1</v>
      </c>
      <c r="H378" t="str">
        <f>VLOOKUP(head_of_council_races!A378,all_municipalities!$A$2:$M$445,2,FALSE)</f>
        <v>Ignace, Township of</v>
      </c>
      <c r="I378" t="b">
        <f>VLOOKUP(A378,all_municipalities!$A$2:$M$445,13, FALSE)</f>
        <v>1</v>
      </c>
      <c r="J378" t="str">
        <f t="shared" si="17"/>
        <v>NONE</v>
      </c>
      <c r="K378">
        <v>1</v>
      </c>
      <c r="L378">
        <v>10336</v>
      </c>
      <c r="M378">
        <f>IF(G378&lt;&gt;FALSE,VLOOKUP(H378,internet_municipalities!$B$2:$W$226,22,FALSE),"NO INTERNET")</f>
        <v>324</v>
      </c>
      <c r="N378" s="16" t="str">
        <f t="shared" si="18"/>
        <v>Lost</v>
      </c>
    </row>
    <row r="379" spans="1:14" x14ac:dyDescent="0.2">
      <c r="A379">
        <v>10338</v>
      </c>
      <c r="B379" t="b">
        <v>1</v>
      </c>
      <c r="C379" t="s">
        <v>836</v>
      </c>
      <c r="D379" s="1">
        <v>1815</v>
      </c>
      <c r="E379" s="4">
        <v>0.42</v>
      </c>
      <c r="F379">
        <f t="shared" si="16"/>
        <v>233</v>
      </c>
      <c r="G379" t="b">
        <f>VLOOKUP(head_of_council_races!A379,all_municipalities!$A$2:$M$445,9,FALSE)</f>
        <v>0</v>
      </c>
      <c r="H379" t="str">
        <f>VLOOKUP(head_of_council_races!A379,all_municipalities!$A$2:$M$445,2,FALSE)</f>
        <v>Ingersoll, Town of</v>
      </c>
      <c r="I379" t="b">
        <f>VLOOKUP(A379,all_municipalities!$A$2:$M$445,13, FALSE)</f>
        <v>0</v>
      </c>
      <c r="J379" t="str">
        <f t="shared" si="17"/>
        <v>NONE</v>
      </c>
      <c r="K379">
        <v>0</v>
      </c>
      <c r="L379">
        <v>10338</v>
      </c>
      <c r="M379" t="str">
        <f>IF(G379&lt;&gt;FALSE,VLOOKUP(H379,internet_municipalities!$B$2:$W$226,22,FALSE),"NO INTERNET")</f>
        <v>NO INTERNET</v>
      </c>
      <c r="N379" s="16" t="str">
        <f t="shared" si="18"/>
        <v>NO INTERNET</v>
      </c>
    </row>
    <row r="380" spans="1:14" x14ac:dyDescent="0.2">
      <c r="A380">
        <v>10338</v>
      </c>
      <c r="B380" t="b">
        <v>0</v>
      </c>
      <c r="C380" t="s">
        <v>837</v>
      </c>
      <c r="D380" s="1">
        <v>1582</v>
      </c>
      <c r="E380" s="4">
        <v>0.37</v>
      </c>
      <c r="F380" t="str">
        <f t="shared" si="16"/>
        <v>Lost</v>
      </c>
      <c r="G380" t="b">
        <f>VLOOKUP(head_of_council_races!A380,all_municipalities!$A$2:$M$445,9,FALSE)</f>
        <v>0</v>
      </c>
      <c r="H380" t="str">
        <f>VLOOKUP(head_of_council_races!A380,all_municipalities!$A$2:$M$445,2,FALSE)</f>
        <v>Ingersoll, Town of</v>
      </c>
      <c r="I380" t="b">
        <f>VLOOKUP(A380,all_municipalities!$A$2:$M$445,13, FALSE)</f>
        <v>0</v>
      </c>
      <c r="J380" t="str">
        <f t="shared" si="17"/>
        <v>NONE</v>
      </c>
      <c r="K380">
        <v>0</v>
      </c>
      <c r="L380">
        <v>10338</v>
      </c>
      <c r="M380" t="str">
        <f>IF(G380&lt;&gt;FALSE,VLOOKUP(H380,internet_municipalities!$B$2:$W$226,22,FALSE),"NO INTERNET")</f>
        <v>NO INTERNET</v>
      </c>
      <c r="N380" s="16" t="str">
        <f t="shared" si="18"/>
        <v>NO INTERNET</v>
      </c>
    </row>
    <row r="381" spans="1:14" x14ac:dyDescent="0.2">
      <c r="A381">
        <v>10338</v>
      </c>
      <c r="B381" t="b">
        <v>0</v>
      </c>
      <c r="C381" t="s">
        <v>838</v>
      </c>
      <c r="D381">
        <v>928</v>
      </c>
      <c r="E381" s="4">
        <v>0.21</v>
      </c>
      <c r="F381" t="str">
        <f t="shared" si="16"/>
        <v>Lost</v>
      </c>
      <c r="G381" t="b">
        <f>VLOOKUP(head_of_council_races!A381,all_municipalities!$A$2:$M$445,9,FALSE)</f>
        <v>0</v>
      </c>
      <c r="H381" t="str">
        <f>VLOOKUP(head_of_council_races!A381,all_municipalities!$A$2:$M$445,2,FALSE)</f>
        <v>Ingersoll, Town of</v>
      </c>
      <c r="I381" t="b">
        <f>VLOOKUP(A381,all_municipalities!$A$2:$M$445,13, FALSE)</f>
        <v>0</v>
      </c>
      <c r="J381" t="str">
        <f t="shared" si="17"/>
        <v>NONE</v>
      </c>
      <c r="K381">
        <v>0</v>
      </c>
      <c r="L381">
        <v>10338</v>
      </c>
      <c r="M381" t="str">
        <f>IF(G381&lt;&gt;FALSE,VLOOKUP(H381,internet_municipalities!$B$2:$W$226,22,FALSE),"NO INTERNET")</f>
        <v>NO INTERNET</v>
      </c>
      <c r="N381" s="16" t="str">
        <f t="shared" si="18"/>
        <v>NO INTERNET</v>
      </c>
    </row>
    <row r="382" spans="1:14" x14ac:dyDescent="0.2">
      <c r="A382">
        <v>10726</v>
      </c>
      <c r="B382" t="b">
        <v>1</v>
      </c>
      <c r="C382" t="s">
        <v>839</v>
      </c>
      <c r="D382" s="1">
        <v>4509</v>
      </c>
      <c r="E382" s="4">
        <v>0.57999999999999996</v>
      </c>
      <c r="F382">
        <f t="shared" si="16"/>
        <v>1177</v>
      </c>
      <c r="G382" t="b">
        <f>VLOOKUP(head_of_council_races!A382,all_municipalities!$A$2:$M$445,9,FALSE)</f>
        <v>1</v>
      </c>
      <c r="H382" t="str">
        <f>VLOOKUP(head_of_council_races!A382,all_municipalities!$A$2:$M$445,2,FALSE)</f>
        <v>Innisfil, Town of</v>
      </c>
      <c r="I382" t="b">
        <f>VLOOKUP(A382,all_municipalities!$A$2:$M$445,13, FALSE)</f>
        <v>1</v>
      </c>
      <c r="J382" t="str">
        <f t="shared" si="17"/>
        <v>NONE</v>
      </c>
      <c r="K382">
        <v>0</v>
      </c>
      <c r="L382">
        <v>10726</v>
      </c>
      <c r="M382">
        <f>IF(G382&lt;&gt;FALSE,VLOOKUP(H382,internet_municipalities!$B$2:$W$226,22,FALSE),"NO INTERNET")</f>
        <v>24821</v>
      </c>
      <c r="N382" s="16">
        <f t="shared" si="18"/>
        <v>4.7419523790338827E-2</v>
      </c>
    </row>
    <row r="383" spans="1:14" x14ac:dyDescent="0.2">
      <c r="A383">
        <v>10726</v>
      </c>
      <c r="B383" t="b">
        <v>0</v>
      </c>
      <c r="C383" t="s">
        <v>840</v>
      </c>
      <c r="D383" s="1">
        <v>3332</v>
      </c>
      <c r="E383" s="4">
        <v>0.42</v>
      </c>
      <c r="F383" t="str">
        <f t="shared" si="16"/>
        <v>Lost</v>
      </c>
      <c r="G383" t="b">
        <f>VLOOKUP(head_of_council_races!A383,all_municipalities!$A$2:$M$445,9,FALSE)</f>
        <v>1</v>
      </c>
      <c r="H383" t="str">
        <f>VLOOKUP(head_of_council_races!A383,all_municipalities!$A$2:$M$445,2,FALSE)</f>
        <v>Innisfil, Town of</v>
      </c>
      <c r="I383" t="b">
        <f>VLOOKUP(A383,all_municipalities!$A$2:$M$445,13, FALSE)</f>
        <v>1</v>
      </c>
      <c r="J383" t="str">
        <f t="shared" si="17"/>
        <v>NONE</v>
      </c>
      <c r="K383">
        <v>0</v>
      </c>
      <c r="L383">
        <v>10726</v>
      </c>
      <c r="M383">
        <f>IF(G383&lt;&gt;FALSE,VLOOKUP(H383,internet_municipalities!$B$2:$W$226,22,FALSE),"NO INTERNET")</f>
        <v>24821</v>
      </c>
      <c r="N383" s="16" t="str">
        <f t="shared" si="18"/>
        <v>Lost</v>
      </c>
    </row>
    <row r="384" spans="1:14" x14ac:dyDescent="0.2">
      <c r="A384">
        <v>10342</v>
      </c>
      <c r="B384" t="b">
        <v>1</v>
      </c>
      <c r="C384" t="s">
        <v>841</v>
      </c>
      <c r="D384" s="1">
        <v>1209</v>
      </c>
      <c r="E384" s="4">
        <v>0.72</v>
      </c>
      <c r="F384">
        <f t="shared" si="16"/>
        <v>746</v>
      </c>
      <c r="G384" t="b">
        <f>VLOOKUP(head_of_council_races!A384,all_municipalities!$A$2:$M$445,9,FALSE)</f>
        <v>0</v>
      </c>
      <c r="H384" t="str">
        <f>VLOOKUP(head_of_council_races!A384,all_municipalities!$A$2:$M$445,2,FALSE)</f>
        <v>Iroquois Falls, Town of</v>
      </c>
      <c r="I384" t="b">
        <f>VLOOKUP(A384,all_municipalities!$A$2:$M$445,13, FALSE)</f>
        <v>0</v>
      </c>
      <c r="J384" t="str">
        <f t="shared" si="17"/>
        <v>NONE</v>
      </c>
      <c r="K384">
        <v>0</v>
      </c>
      <c r="L384">
        <v>10342</v>
      </c>
      <c r="M384" t="str">
        <f>IF(G384&lt;&gt;FALSE,VLOOKUP(H384,internet_municipalities!$B$2:$W$226,22,FALSE),"NO INTERNET")</f>
        <v>NO INTERNET</v>
      </c>
      <c r="N384" s="16" t="str">
        <f t="shared" si="18"/>
        <v>NO INTERNET</v>
      </c>
    </row>
    <row r="385" spans="1:14" x14ac:dyDescent="0.2">
      <c r="A385">
        <v>10342</v>
      </c>
      <c r="B385" t="b">
        <v>0</v>
      </c>
      <c r="C385" t="s">
        <v>842</v>
      </c>
      <c r="D385">
        <v>463</v>
      </c>
      <c r="E385" s="4">
        <v>0.28000000000000003</v>
      </c>
      <c r="F385" t="str">
        <f t="shared" si="16"/>
        <v>Lost</v>
      </c>
      <c r="G385" t="b">
        <f>VLOOKUP(head_of_council_races!A385,all_municipalities!$A$2:$M$445,9,FALSE)</f>
        <v>0</v>
      </c>
      <c r="H385" t="str">
        <f>VLOOKUP(head_of_council_races!A385,all_municipalities!$A$2:$M$445,2,FALSE)</f>
        <v>Iroquois Falls, Town of</v>
      </c>
      <c r="I385" t="b">
        <f>VLOOKUP(A385,all_municipalities!$A$2:$M$445,13, FALSE)</f>
        <v>0</v>
      </c>
      <c r="J385" t="str">
        <f t="shared" si="17"/>
        <v>NONE</v>
      </c>
      <c r="K385">
        <v>0</v>
      </c>
      <c r="L385">
        <v>10342</v>
      </c>
      <c r="M385" t="str">
        <f>IF(G385&lt;&gt;FALSE,VLOOKUP(H385,internet_municipalities!$B$2:$W$226,22,FALSE),"NO INTERNET")</f>
        <v>NO INTERNET</v>
      </c>
      <c r="N385" s="16" t="str">
        <f t="shared" si="18"/>
        <v>NO INTERNET</v>
      </c>
    </row>
    <row r="386" spans="1:14" x14ac:dyDescent="0.2">
      <c r="A386">
        <v>10230</v>
      </c>
      <c r="B386" t="b">
        <v>1</v>
      </c>
      <c r="C386" t="s">
        <v>843</v>
      </c>
      <c r="D386">
        <v>97</v>
      </c>
      <c r="E386" s="4">
        <v>0.35</v>
      </c>
      <c r="F386">
        <f t="shared" si="16"/>
        <v>9</v>
      </c>
      <c r="G386" t="b">
        <f>VLOOKUP(head_of_council_races!A386,all_municipalities!$A$2:$M$445,9,FALSE)</f>
        <v>0</v>
      </c>
      <c r="H386" t="str">
        <f>VLOOKUP(head_of_council_races!A386,all_municipalities!$A$2:$M$445,2,FALSE)</f>
        <v>James, Township of</v>
      </c>
      <c r="I386" t="b">
        <f>VLOOKUP(A386,all_municipalities!$A$2:$M$445,13, FALSE)</f>
        <v>0</v>
      </c>
      <c r="J386" t="str">
        <f t="shared" si="17"/>
        <v>NONE</v>
      </c>
      <c r="K386">
        <v>0</v>
      </c>
      <c r="L386">
        <v>10230</v>
      </c>
      <c r="M386" t="str">
        <f>IF(G386&lt;&gt;FALSE,VLOOKUP(H386,internet_municipalities!$B$2:$W$226,22,FALSE),"NO INTERNET")</f>
        <v>NO INTERNET</v>
      </c>
      <c r="N386" s="16" t="str">
        <f t="shared" si="18"/>
        <v>NO INTERNET</v>
      </c>
    </row>
    <row r="387" spans="1:14" x14ac:dyDescent="0.2">
      <c r="A387">
        <v>10230</v>
      </c>
      <c r="B387" t="b">
        <v>0</v>
      </c>
      <c r="C387" t="s">
        <v>846</v>
      </c>
      <c r="D387">
        <v>88</v>
      </c>
      <c r="E387" s="4">
        <v>0.32</v>
      </c>
      <c r="F387" t="str">
        <f t="shared" ref="F387:F450" si="19">IF(AND(B387=TRUE), IF(D387="Acclaimed", "Acclaimed", D387-D388),"Lost")</f>
        <v>Lost</v>
      </c>
      <c r="G387" t="b">
        <f>VLOOKUP(head_of_council_races!A387,all_municipalities!$A$2:$M$445,9,FALSE)</f>
        <v>0</v>
      </c>
      <c r="H387" t="str">
        <f>VLOOKUP(head_of_council_races!A387,all_municipalities!$A$2:$M$445,2,FALSE)</f>
        <v>James, Township of</v>
      </c>
      <c r="I387" t="b">
        <f>VLOOKUP(A387,all_municipalities!$A$2:$M$445,13, FALSE)</f>
        <v>0</v>
      </c>
      <c r="J387" t="str">
        <f t="shared" ref="J387:J450" si="20">IF(I387=TRUE,IF(F387&lt;=10,"HIGH",IF(F387&lt;=100,"MID",IF(F387&lt;=1000,"LOW","NONE"))),"NONE")</f>
        <v>NONE</v>
      </c>
      <c r="K387">
        <v>0</v>
      </c>
      <c r="L387">
        <v>10230</v>
      </c>
      <c r="M387" t="str">
        <f>IF(G387&lt;&gt;FALSE,VLOOKUP(H387,internet_municipalities!$B$2:$W$226,22,FALSE),"NO INTERNET")</f>
        <v>NO INTERNET</v>
      </c>
      <c r="N387" s="16" t="str">
        <f t="shared" si="18"/>
        <v>NO INTERNET</v>
      </c>
    </row>
    <row r="388" spans="1:14" x14ac:dyDescent="0.2">
      <c r="A388">
        <v>10230</v>
      </c>
      <c r="B388" t="b">
        <v>0</v>
      </c>
      <c r="C388" t="s">
        <v>844</v>
      </c>
      <c r="D388">
        <v>60</v>
      </c>
      <c r="E388" s="4">
        <v>0.22</v>
      </c>
      <c r="F388" t="str">
        <f t="shared" si="19"/>
        <v>Lost</v>
      </c>
      <c r="G388" t="b">
        <f>VLOOKUP(head_of_council_races!A388,all_municipalities!$A$2:$M$445,9,FALSE)</f>
        <v>0</v>
      </c>
      <c r="H388" t="str">
        <f>VLOOKUP(head_of_council_races!A388,all_municipalities!$A$2:$M$445,2,FALSE)</f>
        <v>James, Township of</v>
      </c>
      <c r="I388" t="b">
        <f>VLOOKUP(A388,all_municipalities!$A$2:$M$445,13, FALSE)</f>
        <v>0</v>
      </c>
      <c r="J388" t="str">
        <f t="shared" si="20"/>
        <v>NONE</v>
      </c>
      <c r="K388">
        <v>0</v>
      </c>
      <c r="L388">
        <v>10230</v>
      </c>
      <c r="M388" t="str">
        <f>IF(G388&lt;&gt;FALSE,VLOOKUP(H388,internet_municipalities!$B$2:$W$226,22,FALSE),"NO INTERNET")</f>
        <v>NO INTERNET</v>
      </c>
      <c r="N388" s="16" t="str">
        <f t="shared" si="18"/>
        <v>NO INTERNET</v>
      </c>
    </row>
    <row r="389" spans="1:14" x14ac:dyDescent="0.2">
      <c r="A389">
        <v>10230</v>
      </c>
      <c r="B389" t="b">
        <v>0</v>
      </c>
      <c r="C389" t="s">
        <v>845</v>
      </c>
      <c r="D389">
        <v>33</v>
      </c>
      <c r="E389" s="4">
        <v>0.12</v>
      </c>
      <c r="F389" t="str">
        <f t="shared" si="19"/>
        <v>Lost</v>
      </c>
      <c r="G389" t="b">
        <f>VLOOKUP(head_of_council_races!A389,all_municipalities!$A$2:$M$445,9,FALSE)</f>
        <v>0</v>
      </c>
      <c r="H389" t="str">
        <f>VLOOKUP(head_of_council_races!A389,all_municipalities!$A$2:$M$445,2,FALSE)</f>
        <v>James, Township of</v>
      </c>
      <c r="I389" t="b">
        <f>VLOOKUP(A389,all_municipalities!$A$2:$M$445,13, FALSE)</f>
        <v>0</v>
      </c>
      <c r="J389" t="str">
        <f t="shared" si="20"/>
        <v>NONE</v>
      </c>
      <c r="K389">
        <v>0</v>
      </c>
      <c r="L389">
        <v>10230</v>
      </c>
      <c r="M389" t="str">
        <f>IF(G389&lt;&gt;FALSE,VLOOKUP(H389,internet_municipalities!$B$2:$W$226,22,FALSE),"NO INTERNET")</f>
        <v>NO INTERNET</v>
      </c>
      <c r="N389" s="16" t="str">
        <f t="shared" ref="N389:N452" si="21">IF(G389=TRUE,IF(F389&lt;&gt;"Acclaimed",IF(F389&lt;&gt;"Lost",F389/M389,"Lost"),"Acclaimed"),"NO INTERNET")</f>
        <v>NO INTERNET</v>
      </c>
    </row>
    <row r="390" spans="1:14" x14ac:dyDescent="0.2">
      <c r="A390">
        <v>10656</v>
      </c>
      <c r="B390" t="b">
        <v>1</v>
      </c>
      <c r="C390" t="s">
        <v>847</v>
      </c>
      <c r="D390">
        <v>314</v>
      </c>
      <c r="E390" s="4">
        <v>0.65</v>
      </c>
      <c r="F390">
        <f t="shared" si="19"/>
        <v>148</v>
      </c>
      <c r="G390" t="b">
        <f>VLOOKUP(head_of_council_races!A390,all_municipalities!$A$2:$M$445,9,FALSE)</f>
        <v>0</v>
      </c>
      <c r="H390" t="str">
        <f>VLOOKUP(head_of_council_races!A390,all_municipalities!$A$2:$M$445,2,FALSE)</f>
        <v>Jocelyn, Township of</v>
      </c>
      <c r="I390" t="b">
        <f>VLOOKUP(A390,all_municipalities!$A$2:$M$445,13, FALSE)</f>
        <v>0</v>
      </c>
      <c r="J390" t="str">
        <f t="shared" si="20"/>
        <v>NONE</v>
      </c>
      <c r="K390">
        <v>0</v>
      </c>
      <c r="L390">
        <v>10656</v>
      </c>
      <c r="M390" t="str">
        <f>IF(G390&lt;&gt;FALSE,VLOOKUP(H390,internet_municipalities!$B$2:$W$226,22,FALSE),"NO INTERNET")</f>
        <v>NO INTERNET</v>
      </c>
      <c r="N390" s="16" t="str">
        <f t="shared" si="21"/>
        <v>NO INTERNET</v>
      </c>
    </row>
    <row r="391" spans="1:14" x14ac:dyDescent="0.2">
      <c r="A391">
        <v>10656</v>
      </c>
      <c r="B391" t="b">
        <v>0</v>
      </c>
      <c r="C391" t="s">
        <v>848</v>
      </c>
      <c r="D391">
        <v>166</v>
      </c>
      <c r="E391" s="4">
        <v>0.35</v>
      </c>
      <c r="F391" t="str">
        <f t="shared" si="19"/>
        <v>Lost</v>
      </c>
      <c r="G391" t="b">
        <f>VLOOKUP(head_of_council_races!A391,all_municipalities!$A$2:$M$445,9,FALSE)</f>
        <v>0</v>
      </c>
      <c r="H391" t="str">
        <f>VLOOKUP(head_of_council_races!A391,all_municipalities!$A$2:$M$445,2,FALSE)</f>
        <v>Jocelyn, Township of</v>
      </c>
      <c r="I391" t="b">
        <f>VLOOKUP(A391,all_municipalities!$A$2:$M$445,13, FALSE)</f>
        <v>0</v>
      </c>
      <c r="J391" t="str">
        <f t="shared" si="20"/>
        <v>NONE</v>
      </c>
      <c r="K391">
        <v>0</v>
      </c>
      <c r="L391">
        <v>10656</v>
      </c>
      <c r="M391" t="str">
        <f>IF(G391&lt;&gt;FALSE,VLOOKUP(H391,internet_municipalities!$B$2:$W$226,22,FALSE),"NO INTERNET")</f>
        <v>NO INTERNET</v>
      </c>
      <c r="N391" s="16" t="str">
        <f t="shared" si="21"/>
        <v>NO INTERNET</v>
      </c>
    </row>
    <row r="392" spans="1:14" x14ac:dyDescent="0.2">
      <c r="A392">
        <v>10192</v>
      </c>
      <c r="B392" t="b">
        <v>1</v>
      </c>
      <c r="C392" t="s">
        <v>849</v>
      </c>
      <c r="D392" t="s">
        <v>461</v>
      </c>
      <c r="E392" t="s">
        <v>461</v>
      </c>
      <c r="F392" t="str">
        <f t="shared" si="19"/>
        <v>Acclaimed</v>
      </c>
      <c r="G392" t="b">
        <f>VLOOKUP(head_of_council_races!A392,all_municipalities!$A$2:$M$445,9,FALSE)</f>
        <v>0</v>
      </c>
      <c r="H392" t="str">
        <f>VLOOKUP(head_of_council_races!A392,all_municipalities!$A$2:$M$445,2,FALSE)</f>
        <v>Johnson, Township of</v>
      </c>
      <c r="I392" t="b">
        <f>VLOOKUP(A392,all_municipalities!$A$2:$M$445,13, FALSE)</f>
        <v>0</v>
      </c>
      <c r="J392" t="str">
        <f t="shared" si="20"/>
        <v>NONE</v>
      </c>
      <c r="K392">
        <v>0</v>
      </c>
      <c r="L392">
        <v>10192</v>
      </c>
      <c r="M392" t="str">
        <f>IF(G392&lt;&gt;FALSE,VLOOKUP(H392,internet_municipalities!$B$2:$W$226,22,FALSE),"NO INTERNET")</f>
        <v>NO INTERNET</v>
      </c>
      <c r="N392" s="16" t="str">
        <f t="shared" si="21"/>
        <v>NO INTERNET</v>
      </c>
    </row>
    <row r="393" spans="1:14" x14ac:dyDescent="0.2">
      <c r="A393">
        <v>10732</v>
      </c>
      <c r="B393" t="b">
        <v>1</v>
      </c>
      <c r="C393" t="s">
        <v>850</v>
      </c>
      <c r="D393" t="s">
        <v>461</v>
      </c>
      <c r="E393" t="s">
        <v>461</v>
      </c>
      <c r="F393" t="str">
        <f t="shared" si="19"/>
        <v>Acclaimed</v>
      </c>
      <c r="G393" t="b">
        <f>VLOOKUP(head_of_council_races!A393,all_municipalities!$A$2:$M$445,9,FALSE)</f>
        <v>0</v>
      </c>
      <c r="H393" t="str">
        <f>VLOOKUP(head_of_council_races!A393,all_municipalities!$A$2:$M$445,2,FALSE)</f>
        <v>Joly, Township of</v>
      </c>
      <c r="I393" t="b">
        <f>VLOOKUP(A393,all_municipalities!$A$2:$M$445,13, FALSE)</f>
        <v>0</v>
      </c>
      <c r="J393" t="str">
        <f t="shared" si="20"/>
        <v>NONE</v>
      </c>
      <c r="K393">
        <v>0</v>
      </c>
      <c r="L393">
        <v>10732</v>
      </c>
      <c r="M393" t="str">
        <f>IF(G393&lt;&gt;FALSE,VLOOKUP(H393,internet_municipalities!$B$2:$W$226,22,FALSE),"NO INTERNET")</f>
        <v>NO INTERNET</v>
      </c>
      <c r="N393" s="16" t="str">
        <f t="shared" si="21"/>
        <v>NO INTERNET</v>
      </c>
    </row>
    <row r="394" spans="1:14" x14ac:dyDescent="0.2">
      <c r="A394">
        <v>10349</v>
      </c>
      <c r="B394" t="b">
        <v>1</v>
      </c>
      <c r="C394" t="s">
        <v>851</v>
      </c>
      <c r="D394" t="s">
        <v>461</v>
      </c>
      <c r="E394" t="s">
        <v>461</v>
      </c>
      <c r="F394" t="str">
        <f t="shared" si="19"/>
        <v>Acclaimed</v>
      </c>
      <c r="G394" t="b">
        <f>VLOOKUP(head_of_council_races!A394,all_municipalities!$A$2:$M$445,9,FALSE)</f>
        <v>0</v>
      </c>
      <c r="H394" t="str">
        <f>VLOOKUP(head_of_council_races!A394,all_municipalities!$A$2:$M$445,2,FALSE)</f>
        <v>Kapuskasing, Town of</v>
      </c>
      <c r="I394" t="b">
        <f>VLOOKUP(A394,all_municipalities!$A$2:$M$445,13, FALSE)</f>
        <v>0</v>
      </c>
      <c r="J394" t="str">
        <f t="shared" si="20"/>
        <v>NONE</v>
      </c>
      <c r="K394">
        <v>0</v>
      </c>
      <c r="L394">
        <v>10349</v>
      </c>
      <c r="M394" t="str">
        <f>IF(G394&lt;&gt;FALSE,VLOOKUP(H394,internet_municipalities!$B$2:$W$226,22,FALSE),"NO INTERNET")</f>
        <v>NO INTERNET</v>
      </c>
      <c r="N394" s="16" t="str">
        <f t="shared" si="21"/>
        <v>NO INTERNET</v>
      </c>
    </row>
    <row r="395" spans="1:14" x14ac:dyDescent="0.2">
      <c r="A395">
        <v>19434</v>
      </c>
      <c r="B395" t="b">
        <v>1</v>
      </c>
      <c r="C395" t="s">
        <v>852</v>
      </c>
      <c r="D395" s="1">
        <v>7982</v>
      </c>
      <c r="E395" s="4">
        <v>0.35</v>
      </c>
      <c r="F395">
        <f t="shared" si="19"/>
        <v>2687</v>
      </c>
      <c r="G395" t="b">
        <f>VLOOKUP(head_of_council_races!A395,all_municipalities!$A$2:$M$445,9,FALSE)</f>
        <v>1</v>
      </c>
      <c r="H395" t="str">
        <f>VLOOKUP(head_of_council_races!A395,all_municipalities!$A$2:$M$445,2,FALSE)</f>
        <v>Kawartha Lakes, City of</v>
      </c>
      <c r="I395" t="b">
        <f>VLOOKUP(A395,all_municipalities!$A$2:$M$445,13, FALSE)</f>
        <v>1</v>
      </c>
      <c r="J395" t="str">
        <f t="shared" si="20"/>
        <v>NONE</v>
      </c>
      <c r="K395">
        <v>0</v>
      </c>
      <c r="L395">
        <v>19434</v>
      </c>
      <c r="M395">
        <f>IF(G395&lt;&gt;FALSE,VLOOKUP(H395,internet_municipalities!$B$2:$W$226,22,FALSE),"NO INTERNET")</f>
        <v>48381</v>
      </c>
      <c r="N395" s="16">
        <f t="shared" si="21"/>
        <v>5.5538331163059881E-2</v>
      </c>
    </row>
    <row r="396" spans="1:14" x14ac:dyDescent="0.2">
      <c r="A396">
        <v>19434</v>
      </c>
      <c r="B396" t="b">
        <v>0</v>
      </c>
      <c r="C396" t="s">
        <v>854</v>
      </c>
      <c r="D396" s="1">
        <v>5295</v>
      </c>
      <c r="E396" s="4">
        <v>0.23</v>
      </c>
      <c r="F396" t="str">
        <f t="shared" si="19"/>
        <v>Lost</v>
      </c>
      <c r="G396" t="b">
        <f>VLOOKUP(head_of_council_races!A396,all_municipalities!$A$2:$M$445,9,FALSE)</f>
        <v>1</v>
      </c>
      <c r="H396" t="str">
        <f>VLOOKUP(head_of_council_races!A396,all_municipalities!$A$2:$M$445,2,FALSE)</f>
        <v>Kawartha Lakes, City of</v>
      </c>
      <c r="I396" t="b">
        <f>VLOOKUP(A396,all_municipalities!$A$2:$M$445,13, FALSE)</f>
        <v>1</v>
      </c>
      <c r="J396" t="str">
        <f t="shared" si="20"/>
        <v>NONE</v>
      </c>
      <c r="K396">
        <v>0</v>
      </c>
      <c r="L396">
        <v>19434</v>
      </c>
      <c r="M396">
        <f>IF(G396&lt;&gt;FALSE,VLOOKUP(H396,internet_municipalities!$B$2:$W$226,22,FALSE),"NO INTERNET")</f>
        <v>48381</v>
      </c>
      <c r="N396" s="16" t="str">
        <f t="shared" si="21"/>
        <v>Lost</v>
      </c>
    </row>
    <row r="397" spans="1:14" x14ac:dyDescent="0.2">
      <c r="A397">
        <v>19434</v>
      </c>
      <c r="B397" t="b">
        <v>0</v>
      </c>
      <c r="C397" t="s">
        <v>857</v>
      </c>
      <c r="D397" s="1">
        <v>3949</v>
      </c>
      <c r="E397" s="4">
        <v>0.17</v>
      </c>
      <c r="F397" t="str">
        <f t="shared" si="19"/>
        <v>Lost</v>
      </c>
      <c r="G397" t="b">
        <f>VLOOKUP(head_of_council_races!A397,all_municipalities!$A$2:$M$445,9,FALSE)</f>
        <v>1</v>
      </c>
      <c r="H397" t="str">
        <f>VLOOKUP(head_of_council_races!A397,all_municipalities!$A$2:$M$445,2,FALSE)</f>
        <v>Kawartha Lakes, City of</v>
      </c>
      <c r="I397" t="b">
        <f>VLOOKUP(A397,all_municipalities!$A$2:$M$445,13, FALSE)</f>
        <v>1</v>
      </c>
      <c r="J397" t="str">
        <f t="shared" si="20"/>
        <v>NONE</v>
      </c>
      <c r="K397">
        <v>0</v>
      </c>
      <c r="L397">
        <v>19434</v>
      </c>
      <c r="M397">
        <f>IF(G397&lt;&gt;FALSE,VLOOKUP(H397,internet_municipalities!$B$2:$W$226,22,FALSE),"NO INTERNET")</f>
        <v>48381</v>
      </c>
      <c r="N397" s="16" t="str">
        <f t="shared" si="21"/>
        <v>Lost</v>
      </c>
    </row>
    <row r="398" spans="1:14" x14ac:dyDescent="0.2">
      <c r="A398">
        <v>19434</v>
      </c>
      <c r="B398" t="b">
        <v>0</v>
      </c>
      <c r="C398" t="s">
        <v>855</v>
      </c>
      <c r="D398" s="1">
        <v>2800</v>
      </c>
      <c r="E398" s="4">
        <v>0.12</v>
      </c>
      <c r="F398" t="str">
        <f t="shared" si="19"/>
        <v>Lost</v>
      </c>
      <c r="G398" t="b">
        <f>VLOOKUP(head_of_council_races!A398,all_municipalities!$A$2:$M$445,9,FALSE)</f>
        <v>1</v>
      </c>
      <c r="H398" t="str">
        <f>VLOOKUP(head_of_council_races!A398,all_municipalities!$A$2:$M$445,2,FALSE)</f>
        <v>Kawartha Lakes, City of</v>
      </c>
      <c r="I398" t="b">
        <f>VLOOKUP(A398,all_municipalities!$A$2:$M$445,13, FALSE)</f>
        <v>1</v>
      </c>
      <c r="J398" t="str">
        <f t="shared" si="20"/>
        <v>NONE</v>
      </c>
      <c r="K398">
        <v>0</v>
      </c>
      <c r="L398">
        <v>19434</v>
      </c>
      <c r="M398">
        <f>IF(G398&lt;&gt;FALSE,VLOOKUP(H398,internet_municipalities!$B$2:$W$226,22,FALSE),"NO INTERNET")</f>
        <v>48381</v>
      </c>
      <c r="N398" s="16" t="str">
        <f t="shared" si="21"/>
        <v>Lost</v>
      </c>
    </row>
    <row r="399" spans="1:14" x14ac:dyDescent="0.2">
      <c r="A399">
        <v>19434</v>
      </c>
      <c r="B399" t="b">
        <v>0</v>
      </c>
      <c r="C399" t="s">
        <v>856</v>
      </c>
      <c r="D399" s="1">
        <v>1371</v>
      </c>
      <c r="E399" s="4">
        <v>0.06</v>
      </c>
      <c r="F399" t="str">
        <f t="shared" si="19"/>
        <v>Lost</v>
      </c>
      <c r="G399" t="b">
        <f>VLOOKUP(head_of_council_races!A399,all_municipalities!$A$2:$M$445,9,FALSE)</f>
        <v>1</v>
      </c>
      <c r="H399" t="str">
        <f>VLOOKUP(head_of_council_races!A399,all_municipalities!$A$2:$M$445,2,FALSE)</f>
        <v>Kawartha Lakes, City of</v>
      </c>
      <c r="I399" t="b">
        <f>VLOOKUP(A399,all_municipalities!$A$2:$M$445,13, FALSE)</f>
        <v>1</v>
      </c>
      <c r="J399" t="str">
        <f t="shared" si="20"/>
        <v>NONE</v>
      </c>
      <c r="K399">
        <v>0</v>
      </c>
      <c r="L399">
        <v>19434</v>
      </c>
      <c r="M399">
        <f>IF(G399&lt;&gt;FALSE,VLOOKUP(H399,internet_municipalities!$B$2:$W$226,22,FALSE),"NO INTERNET")</f>
        <v>48381</v>
      </c>
      <c r="N399" s="16" t="str">
        <f t="shared" si="21"/>
        <v>Lost</v>
      </c>
    </row>
    <row r="400" spans="1:14" x14ac:dyDescent="0.2">
      <c r="A400">
        <v>19434</v>
      </c>
      <c r="B400" t="b">
        <v>0</v>
      </c>
      <c r="C400" t="s">
        <v>853</v>
      </c>
      <c r="D400" s="1">
        <v>1232</v>
      </c>
      <c r="E400" s="4">
        <v>0.05</v>
      </c>
      <c r="F400" t="str">
        <f t="shared" si="19"/>
        <v>Lost</v>
      </c>
      <c r="G400" t="b">
        <f>VLOOKUP(head_of_council_races!A400,all_municipalities!$A$2:$M$445,9,FALSE)</f>
        <v>1</v>
      </c>
      <c r="H400" t="str">
        <f>VLOOKUP(head_of_council_races!A400,all_municipalities!$A$2:$M$445,2,FALSE)</f>
        <v>Kawartha Lakes, City of</v>
      </c>
      <c r="I400" t="b">
        <f>VLOOKUP(A400,all_municipalities!$A$2:$M$445,13, FALSE)</f>
        <v>1</v>
      </c>
      <c r="J400" t="str">
        <f t="shared" si="20"/>
        <v>NONE</v>
      </c>
      <c r="K400">
        <v>0</v>
      </c>
      <c r="L400">
        <v>19434</v>
      </c>
      <c r="M400">
        <f>IF(G400&lt;&gt;FALSE,VLOOKUP(H400,internet_municipalities!$B$2:$W$226,22,FALSE),"NO INTERNET")</f>
        <v>48381</v>
      </c>
      <c r="N400" s="16" t="str">
        <f t="shared" si="21"/>
        <v>Lost</v>
      </c>
    </row>
    <row r="401" spans="1:14" x14ac:dyDescent="0.2">
      <c r="A401">
        <v>10350</v>
      </c>
      <c r="B401" t="b">
        <v>1</v>
      </c>
      <c r="C401" t="s">
        <v>858</v>
      </c>
      <c r="D401">
        <v>586</v>
      </c>
      <c r="E401" s="4">
        <v>0.56999999999999995</v>
      </c>
      <c r="F401">
        <f t="shared" si="19"/>
        <v>181</v>
      </c>
      <c r="G401" t="b">
        <f>VLOOKUP(head_of_council_races!A401,all_municipalities!$A$2:$M$445,9,FALSE)</f>
        <v>0</v>
      </c>
      <c r="H401" t="str">
        <f>VLOOKUP(head_of_council_races!A401,all_municipalities!$A$2:$M$445,2,FALSE)</f>
        <v>Kearney, Town of</v>
      </c>
      <c r="I401" t="b">
        <f>VLOOKUP(A401,all_municipalities!$A$2:$M$445,13, FALSE)</f>
        <v>0</v>
      </c>
      <c r="J401" t="str">
        <f t="shared" si="20"/>
        <v>NONE</v>
      </c>
      <c r="K401">
        <v>0</v>
      </c>
      <c r="L401">
        <v>10350</v>
      </c>
      <c r="M401" t="str">
        <f>IF(G401&lt;&gt;FALSE,VLOOKUP(H401,internet_municipalities!$B$2:$W$226,22,FALSE),"NO INTERNET")</f>
        <v>NO INTERNET</v>
      </c>
      <c r="N401" s="16" t="str">
        <f t="shared" si="21"/>
        <v>NO INTERNET</v>
      </c>
    </row>
    <row r="402" spans="1:14" x14ac:dyDescent="0.2">
      <c r="A402">
        <v>10350</v>
      </c>
      <c r="B402" t="b">
        <v>0</v>
      </c>
      <c r="C402" t="s">
        <v>860</v>
      </c>
      <c r="D402">
        <v>405</v>
      </c>
      <c r="E402" s="4">
        <v>0.39</v>
      </c>
      <c r="F402" t="str">
        <f t="shared" si="19"/>
        <v>Lost</v>
      </c>
      <c r="G402" t="b">
        <f>VLOOKUP(head_of_council_races!A402,all_municipalities!$A$2:$M$445,9,FALSE)</f>
        <v>0</v>
      </c>
      <c r="H402" t="str">
        <f>VLOOKUP(head_of_council_races!A402,all_municipalities!$A$2:$M$445,2,FALSE)</f>
        <v>Kearney, Town of</v>
      </c>
      <c r="I402" t="b">
        <f>VLOOKUP(A402,all_municipalities!$A$2:$M$445,13, FALSE)</f>
        <v>0</v>
      </c>
      <c r="J402" t="str">
        <f t="shared" si="20"/>
        <v>NONE</v>
      </c>
      <c r="K402">
        <v>0</v>
      </c>
      <c r="L402">
        <v>10350</v>
      </c>
      <c r="M402" t="str">
        <f>IF(G402&lt;&gt;FALSE,VLOOKUP(H402,internet_municipalities!$B$2:$W$226,22,FALSE),"NO INTERNET")</f>
        <v>NO INTERNET</v>
      </c>
      <c r="N402" s="16" t="str">
        <f t="shared" si="21"/>
        <v>NO INTERNET</v>
      </c>
    </row>
    <row r="403" spans="1:14" x14ac:dyDescent="0.2">
      <c r="A403">
        <v>10350</v>
      </c>
      <c r="B403" t="b">
        <v>0</v>
      </c>
      <c r="C403" t="s">
        <v>859</v>
      </c>
      <c r="D403">
        <v>41</v>
      </c>
      <c r="E403" s="4">
        <v>0.04</v>
      </c>
      <c r="F403" t="str">
        <f t="shared" si="19"/>
        <v>Lost</v>
      </c>
      <c r="G403" t="b">
        <f>VLOOKUP(head_of_council_races!A403,all_municipalities!$A$2:$M$445,9,FALSE)</f>
        <v>0</v>
      </c>
      <c r="H403" t="str">
        <f>VLOOKUP(head_of_council_races!A403,all_municipalities!$A$2:$M$445,2,FALSE)</f>
        <v>Kearney, Town of</v>
      </c>
      <c r="I403" t="b">
        <f>VLOOKUP(A403,all_municipalities!$A$2:$M$445,13, FALSE)</f>
        <v>0</v>
      </c>
      <c r="J403" t="str">
        <f t="shared" si="20"/>
        <v>NONE</v>
      </c>
      <c r="K403">
        <v>0</v>
      </c>
      <c r="L403">
        <v>10350</v>
      </c>
      <c r="M403" t="str">
        <f>IF(G403&lt;&gt;FALSE,VLOOKUP(H403,internet_municipalities!$B$2:$W$226,22,FALSE),"NO INTERNET")</f>
        <v>NO INTERNET</v>
      </c>
      <c r="N403" s="16" t="str">
        <f t="shared" si="21"/>
        <v>NO INTERNET</v>
      </c>
    </row>
    <row r="404" spans="1:14" x14ac:dyDescent="0.2">
      <c r="A404">
        <v>18526</v>
      </c>
      <c r="B404" t="b">
        <v>1</v>
      </c>
      <c r="C404" t="s">
        <v>861</v>
      </c>
      <c r="D404" s="1">
        <v>3778</v>
      </c>
      <c r="E404" s="4">
        <v>0.64</v>
      </c>
      <c r="F404">
        <f t="shared" si="19"/>
        <v>2303</v>
      </c>
      <c r="G404" t="b">
        <f>VLOOKUP(head_of_council_races!A404,all_municipalities!$A$2:$M$445,9,FALSE)</f>
        <v>1</v>
      </c>
      <c r="H404" t="str">
        <f>VLOOKUP(head_of_council_races!A404,all_municipalities!$A$2:$M$445,2,FALSE)</f>
        <v>Kenora, City of</v>
      </c>
      <c r="I404" t="b">
        <f>VLOOKUP(A404,all_municipalities!$A$2:$M$445,13, FALSE)</f>
        <v>1</v>
      </c>
      <c r="J404" t="str">
        <f t="shared" si="20"/>
        <v>NONE</v>
      </c>
      <c r="K404">
        <v>0</v>
      </c>
      <c r="L404">
        <v>18526</v>
      </c>
      <c r="M404">
        <f>IF(G404&lt;&gt;FALSE,VLOOKUP(H404,internet_municipalities!$B$2:$W$226,22,FALSE),"NO INTERNET")</f>
        <v>5181</v>
      </c>
      <c r="N404" s="16">
        <f t="shared" si="21"/>
        <v>0.44450878208839995</v>
      </c>
    </row>
    <row r="405" spans="1:14" x14ac:dyDescent="0.2">
      <c r="A405">
        <v>18526</v>
      </c>
      <c r="B405" t="b">
        <v>0</v>
      </c>
      <c r="C405" t="s">
        <v>863</v>
      </c>
      <c r="D405" s="1">
        <v>1475</v>
      </c>
      <c r="E405" s="4">
        <v>0.25</v>
      </c>
      <c r="F405" t="str">
        <f t="shared" si="19"/>
        <v>Lost</v>
      </c>
      <c r="G405" t="b">
        <f>VLOOKUP(head_of_council_races!A405,all_municipalities!$A$2:$M$445,9,FALSE)</f>
        <v>1</v>
      </c>
      <c r="H405" t="str">
        <f>VLOOKUP(head_of_council_races!A405,all_municipalities!$A$2:$M$445,2,FALSE)</f>
        <v>Kenora, City of</v>
      </c>
      <c r="I405" t="b">
        <f>VLOOKUP(A405,all_municipalities!$A$2:$M$445,13, FALSE)</f>
        <v>1</v>
      </c>
      <c r="J405" t="str">
        <f t="shared" si="20"/>
        <v>NONE</v>
      </c>
      <c r="K405">
        <v>0</v>
      </c>
      <c r="L405">
        <v>18526</v>
      </c>
      <c r="M405">
        <f>IF(G405&lt;&gt;FALSE,VLOOKUP(H405,internet_municipalities!$B$2:$W$226,22,FALSE),"NO INTERNET")</f>
        <v>5181</v>
      </c>
      <c r="N405" s="16" t="str">
        <f t="shared" si="21"/>
        <v>Lost</v>
      </c>
    </row>
    <row r="406" spans="1:14" x14ac:dyDescent="0.2">
      <c r="A406">
        <v>18526</v>
      </c>
      <c r="B406" t="b">
        <v>0</v>
      </c>
      <c r="C406" t="s">
        <v>862</v>
      </c>
      <c r="D406">
        <v>634</v>
      </c>
      <c r="E406" s="4">
        <v>0.11</v>
      </c>
      <c r="F406" t="str">
        <f t="shared" si="19"/>
        <v>Lost</v>
      </c>
      <c r="G406" t="b">
        <f>VLOOKUP(head_of_council_races!A406,all_municipalities!$A$2:$M$445,9,FALSE)</f>
        <v>1</v>
      </c>
      <c r="H406" t="str">
        <f>VLOOKUP(head_of_council_races!A406,all_municipalities!$A$2:$M$445,2,FALSE)</f>
        <v>Kenora, City of</v>
      </c>
      <c r="I406" t="b">
        <f>VLOOKUP(A406,all_municipalities!$A$2:$M$445,13, FALSE)</f>
        <v>1</v>
      </c>
      <c r="J406" t="str">
        <f t="shared" si="20"/>
        <v>NONE</v>
      </c>
      <c r="K406">
        <v>0</v>
      </c>
      <c r="L406">
        <v>18526</v>
      </c>
      <c r="M406">
        <f>IF(G406&lt;&gt;FALSE,VLOOKUP(H406,internet_municipalities!$B$2:$W$226,22,FALSE),"NO INTERNET")</f>
        <v>5181</v>
      </c>
      <c r="N406" s="16" t="str">
        <f t="shared" si="21"/>
        <v>Lost</v>
      </c>
    </row>
    <row r="407" spans="1:14" x14ac:dyDescent="0.2">
      <c r="A407">
        <v>10496</v>
      </c>
      <c r="B407" t="b">
        <v>1</v>
      </c>
      <c r="C407" t="s">
        <v>864</v>
      </c>
      <c r="D407" t="s">
        <v>461</v>
      </c>
      <c r="E407" t="s">
        <v>461</v>
      </c>
      <c r="F407" t="str">
        <f t="shared" si="19"/>
        <v>Acclaimed</v>
      </c>
      <c r="G407" t="b">
        <f>VLOOKUP(head_of_council_races!A407,all_municipalities!$A$2:$M$445,9,FALSE)</f>
        <v>0</v>
      </c>
      <c r="H407" t="str">
        <f>VLOOKUP(head_of_council_races!A407,all_municipalities!$A$2:$M$445,2,FALSE)</f>
        <v>Kerns, Township of</v>
      </c>
      <c r="I407" t="b">
        <f>VLOOKUP(A407,all_municipalities!$A$2:$M$445,13, FALSE)</f>
        <v>0</v>
      </c>
      <c r="J407" t="str">
        <f t="shared" si="20"/>
        <v>NONE</v>
      </c>
      <c r="K407">
        <v>0</v>
      </c>
      <c r="L407">
        <v>10496</v>
      </c>
      <c r="M407" t="str">
        <f>IF(G407&lt;&gt;FALSE,VLOOKUP(H407,internet_municipalities!$B$2:$W$226,22,FALSE),"NO INTERNET")</f>
        <v>NO INTERNET</v>
      </c>
      <c r="N407" s="16" t="str">
        <f t="shared" si="21"/>
        <v>NO INTERNET</v>
      </c>
    </row>
    <row r="408" spans="1:14" x14ac:dyDescent="0.2">
      <c r="A408">
        <v>18522</v>
      </c>
      <c r="B408" t="b">
        <v>1</v>
      </c>
      <c r="C408" t="s">
        <v>865</v>
      </c>
      <c r="D408">
        <v>983</v>
      </c>
      <c r="E408" s="4">
        <v>0.52</v>
      </c>
      <c r="F408">
        <f t="shared" si="19"/>
        <v>86</v>
      </c>
      <c r="G408" t="b">
        <f>VLOOKUP(head_of_council_races!A408,all_municipalities!$A$2:$M$445,9,FALSE)</f>
        <v>0</v>
      </c>
      <c r="H408" t="str">
        <f>VLOOKUP(head_of_council_races!A408,all_municipalities!$A$2:$M$445,2,FALSE)</f>
        <v>Killaloe Hagarty &amp; Richards, Township of</v>
      </c>
      <c r="I408" t="b">
        <f>VLOOKUP(A408,all_municipalities!$A$2:$M$445,13, FALSE)</f>
        <v>0</v>
      </c>
      <c r="J408" t="str">
        <f t="shared" si="20"/>
        <v>NONE</v>
      </c>
      <c r="K408">
        <v>0</v>
      </c>
      <c r="L408">
        <v>18522</v>
      </c>
      <c r="M408" t="str">
        <f>IF(G408&lt;&gt;FALSE,VLOOKUP(H408,internet_municipalities!$B$2:$W$226,22,FALSE),"NO INTERNET")</f>
        <v>NO INTERNET</v>
      </c>
      <c r="N408" s="16" t="str">
        <f t="shared" si="21"/>
        <v>NO INTERNET</v>
      </c>
    </row>
    <row r="409" spans="1:14" x14ac:dyDescent="0.2">
      <c r="A409">
        <v>18522</v>
      </c>
      <c r="B409" t="b">
        <v>0</v>
      </c>
      <c r="C409" t="s">
        <v>866</v>
      </c>
      <c r="D409">
        <v>897</v>
      </c>
      <c r="E409" s="4">
        <v>0.48</v>
      </c>
      <c r="F409" t="str">
        <f t="shared" si="19"/>
        <v>Lost</v>
      </c>
      <c r="G409" t="b">
        <f>VLOOKUP(head_of_council_races!A409,all_municipalities!$A$2:$M$445,9,FALSE)</f>
        <v>0</v>
      </c>
      <c r="H409" t="str">
        <f>VLOOKUP(head_of_council_races!A409,all_municipalities!$A$2:$M$445,2,FALSE)</f>
        <v>Killaloe Hagarty &amp; Richards, Township of</v>
      </c>
      <c r="I409" t="b">
        <f>VLOOKUP(A409,all_municipalities!$A$2:$M$445,13, FALSE)</f>
        <v>0</v>
      </c>
      <c r="J409" t="str">
        <f t="shared" si="20"/>
        <v>NONE</v>
      </c>
      <c r="K409">
        <v>0</v>
      </c>
      <c r="L409">
        <v>18522</v>
      </c>
      <c r="M409" t="str">
        <f>IF(G409&lt;&gt;FALSE,VLOOKUP(H409,internet_municipalities!$B$2:$W$226,22,FALSE),"NO INTERNET")</f>
        <v>NO INTERNET</v>
      </c>
      <c r="N409" s="16" t="str">
        <f t="shared" si="21"/>
        <v>NO INTERNET</v>
      </c>
    </row>
    <row r="410" spans="1:14" x14ac:dyDescent="0.2">
      <c r="A410">
        <v>10361</v>
      </c>
      <c r="B410" t="b">
        <v>1</v>
      </c>
      <c r="C410" t="s">
        <v>867</v>
      </c>
      <c r="D410" t="s">
        <v>461</v>
      </c>
      <c r="E410" t="s">
        <v>461</v>
      </c>
      <c r="F410" t="str">
        <f t="shared" si="19"/>
        <v>Acclaimed</v>
      </c>
      <c r="G410" t="b">
        <f>VLOOKUP(head_of_council_races!A410,all_municipalities!$A$2:$M$445,9,FALSE)</f>
        <v>1</v>
      </c>
      <c r="H410" t="str">
        <f>VLOOKUP(head_of_council_races!A410,all_municipalities!$A$2:$M$445,2,FALSE)</f>
        <v>Killarney, Municipality of</v>
      </c>
      <c r="I410" t="b">
        <f>VLOOKUP(A410,all_municipalities!$A$2:$M$445,13, FALSE)</f>
        <v>1</v>
      </c>
      <c r="J410" t="str">
        <f t="shared" si="20"/>
        <v>NONE</v>
      </c>
      <c r="K410">
        <v>0</v>
      </c>
      <c r="L410">
        <v>10361</v>
      </c>
      <c r="M410">
        <f>IF(G410&lt;&gt;FALSE,VLOOKUP(H410,internet_municipalities!$B$2:$W$226,22,FALSE),"NO INTERNET")</f>
        <v>1066</v>
      </c>
      <c r="N410" s="16" t="str">
        <f t="shared" si="21"/>
        <v>Acclaimed</v>
      </c>
    </row>
    <row r="411" spans="1:14" x14ac:dyDescent="0.2">
      <c r="A411">
        <v>17924</v>
      </c>
      <c r="B411" t="b">
        <v>1</v>
      </c>
      <c r="C411" t="s">
        <v>868</v>
      </c>
      <c r="D411" s="1">
        <v>2776</v>
      </c>
      <c r="E411" s="4">
        <v>0.59</v>
      </c>
      <c r="F411">
        <f t="shared" si="19"/>
        <v>871</v>
      </c>
      <c r="G411" t="b">
        <f>VLOOKUP(head_of_council_races!A411,all_municipalities!$A$2:$M$445,9,FALSE)</f>
        <v>1</v>
      </c>
      <c r="H411" t="str">
        <f>VLOOKUP(head_of_council_races!A411,all_municipalities!$A$2:$M$445,2,FALSE)</f>
        <v>Kincardine, Municipality of</v>
      </c>
      <c r="I411" t="b">
        <f>VLOOKUP(A411,all_municipalities!$A$2:$M$445,13, FALSE)</f>
        <v>1</v>
      </c>
      <c r="J411" t="str">
        <f t="shared" si="20"/>
        <v>LOW</v>
      </c>
      <c r="K411">
        <v>1</v>
      </c>
      <c r="L411">
        <v>17924</v>
      </c>
      <c r="M411">
        <f>IF(G411&lt;&gt;FALSE,VLOOKUP(H411,internet_municipalities!$B$2:$W$226,22,FALSE),"NO INTERNET")</f>
        <v>6203</v>
      </c>
      <c r="N411" s="16">
        <f t="shared" si="21"/>
        <v>0.14041592777688217</v>
      </c>
    </row>
    <row r="412" spans="1:14" x14ac:dyDescent="0.2">
      <c r="A412">
        <v>17924</v>
      </c>
      <c r="B412" t="b">
        <v>0</v>
      </c>
      <c r="C412" t="s">
        <v>869</v>
      </c>
      <c r="D412" s="1">
        <v>1905</v>
      </c>
      <c r="E412" s="4">
        <v>0.41</v>
      </c>
      <c r="F412" t="str">
        <f t="shared" si="19"/>
        <v>Lost</v>
      </c>
      <c r="G412" t="b">
        <f>VLOOKUP(head_of_council_races!A412,all_municipalities!$A$2:$M$445,9,FALSE)</f>
        <v>1</v>
      </c>
      <c r="H412" t="str">
        <f>VLOOKUP(head_of_council_races!A412,all_municipalities!$A$2:$M$445,2,FALSE)</f>
        <v>Kincardine, Municipality of</v>
      </c>
      <c r="I412" t="b">
        <f>VLOOKUP(A412,all_municipalities!$A$2:$M$445,13, FALSE)</f>
        <v>1</v>
      </c>
      <c r="J412" t="str">
        <f t="shared" si="20"/>
        <v>NONE</v>
      </c>
      <c r="K412">
        <v>1</v>
      </c>
      <c r="L412">
        <v>17924</v>
      </c>
      <c r="M412">
        <f>IF(G412&lt;&gt;FALSE,VLOOKUP(H412,internet_municipalities!$B$2:$W$226,22,FALSE),"NO INTERNET")</f>
        <v>6203</v>
      </c>
      <c r="N412" s="16" t="str">
        <f t="shared" si="21"/>
        <v>Lost</v>
      </c>
    </row>
    <row r="413" spans="1:14" x14ac:dyDescent="0.2">
      <c r="A413">
        <v>10365</v>
      </c>
      <c r="B413" t="b">
        <v>1</v>
      </c>
      <c r="C413" t="s">
        <v>870</v>
      </c>
      <c r="D413" t="s">
        <v>461</v>
      </c>
      <c r="E413" t="s">
        <v>461</v>
      </c>
      <c r="F413" t="str">
        <f t="shared" si="19"/>
        <v>Acclaimed</v>
      </c>
      <c r="G413" t="b">
        <f>VLOOKUP(head_of_council_races!A413,all_municipalities!$A$2:$M$445,9,FALSE)</f>
        <v>0</v>
      </c>
      <c r="H413" t="str">
        <f>VLOOKUP(head_of_council_races!A413,all_municipalities!$A$2:$M$445,2,FALSE)</f>
        <v>King, Township of</v>
      </c>
      <c r="I413" t="b">
        <f>VLOOKUP(A413,all_municipalities!$A$2:$M$445,13, FALSE)</f>
        <v>0</v>
      </c>
      <c r="J413" t="str">
        <f t="shared" si="20"/>
        <v>NONE</v>
      </c>
      <c r="K413">
        <v>0</v>
      </c>
      <c r="L413">
        <v>10365</v>
      </c>
      <c r="M413" t="str">
        <f>IF(G413&lt;&gt;FALSE,VLOOKUP(H413,internet_municipalities!$B$2:$W$226,22,FALSE),"NO INTERNET")</f>
        <v>NO INTERNET</v>
      </c>
      <c r="N413" s="16" t="str">
        <f t="shared" si="21"/>
        <v>NO INTERNET</v>
      </c>
    </row>
    <row r="414" spans="1:14" x14ac:dyDescent="0.2">
      <c r="A414">
        <v>10367</v>
      </c>
      <c r="B414" t="b">
        <v>1</v>
      </c>
      <c r="C414" t="s">
        <v>871</v>
      </c>
      <c r="D414" s="1">
        <v>21844</v>
      </c>
      <c r="E414" s="4">
        <v>0.74</v>
      </c>
      <c r="F414">
        <f t="shared" si="19"/>
        <v>18299</v>
      </c>
      <c r="G414" t="b">
        <f>VLOOKUP(head_of_council_races!A414,all_municipalities!$A$2:$M$445,9,FALSE)</f>
        <v>1</v>
      </c>
      <c r="H414" t="str">
        <f>VLOOKUP(head_of_council_races!A414,all_municipalities!$A$2:$M$445,2,FALSE)</f>
        <v>Kingston, City of</v>
      </c>
      <c r="I414" t="b">
        <f>VLOOKUP(A414,all_municipalities!$A$2:$M$445,13, FALSE)</f>
        <v>0</v>
      </c>
      <c r="J414" t="str">
        <f t="shared" si="20"/>
        <v>NONE</v>
      </c>
      <c r="K414">
        <v>0</v>
      </c>
      <c r="L414">
        <v>10367</v>
      </c>
      <c r="M414">
        <f>IF(G414&lt;&gt;FALSE,VLOOKUP(H414,internet_municipalities!$B$2:$W$226,22,FALSE),"NO INTERNET")</f>
        <v>66266</v>
      </c>
      <c r="N414" s="16">
        <f t="shared" si="21"/>
        <v>0.27614462922162197</v>
      </c>
    </row>
    <row r="415" spans="1:14" x14ac:dyDescent="0.2">
      <c r="A415">
        <v>10367</v>
      </c>
      <c r="B415" t="b">
        <v>0</v>
      </c>
      <c r="C415" t="s">
        <v>873</v>
      </c>
      <c r="D415" s="1">
        <v>3545</v>
      </c>
      <c r="E415" s="4">
        <v>0.12</v>
      </c>
      <c r="F415" t="str">
        <f t="shared" si="19"/>
        <v>Lost</v>
      </c>
      <c r="G415" t="b">
        <f>VLOOKUP(head_of_council_races!A415,all_municipalities!$A$2:$M$445,9,FALSE)</f>
        <v>1</v>
      </c>
      <c r="H415" t="str">
        <f>VLOOKUP(head_of_council_races!A415,all_municipalities!$A$2:$M$445,2,FALSE)</f>
        <v>Kingston, City of</v>
      </c>
      <c r="I415" t="b">
        <f>VLOOKUP(A415,all_municipalities!$A$2:$M$445,13, FALSE)</f>
        <v>0</v>
      </c>
      <c r="J415" t="str">
        <f t="shared" si="20"/>
        <v>NONE</v>
      </c>
      <c r="K415">
        <v>0</v>
      </c>
      <c r="L415">
        <v>10367</v>
      </c>
      <c r="M415">
        <f>IF(G415&lt;&gt;FALSE,VLOOKUP(H415,internet_municipalities!$B$2:$W$226,22,FALSE),"NO INTERNET")</f>
        <v>66266</v>
      </c>
      <c r="N415" s="16" t="str">
        <f t="shared" si="21"/>
        <v>Lost</v>
      </c>
    </row>
    <row r="416" spans="1:14" x14ac:dyDescent="0.2">
      <c r="A416">
        <v>10367</v>
      </c>
      <c r="B416" t="b">
        <v>0</v>
      </c>
      <c r="C416" t="s">
        <v>874</v>
      </c>
      <c r="D416" s="1">
        <v>2147</v>
      </c>
      <c r="E416" s="4">
        <v>7.0000000000000007E-2</v>
      </c>
      <c r="F416" t="str">
        <f t="shared" si="19"/>
        <v>Lost</v>
      </c>
      <c r="G416" t="b">
        <f>VLOOKUP(head_of_council_races!A416,all_municipalities!$A$2:$M$445,9,FALSE)</f>
        <v>1</v>
      </c>
      <c r="H416" t="str">
        <f>VLOOKUP(head_of_council_races!A416,all_municipalities!$A$2:$M$445,2,FALSE)</f>
        <v>Kingston, City of</v>
      </c>
      <c r="I416" t="b">
        <f>VLOOKUP(A416,all_municipalities!$A$2:$M$445,13, FALSE)</f>
        <v>0</v>
      </c>
      <c r="J416" t="str">
        <f t="shared" si="20"/>
        <v>NONE</v>
      </c>
      <c r="K416">
        <v>0</v>
      </c>
      <c r="L416">
        <v>10367</v>
      </c>
      <c r="M416">
        <f>IF(G416&lt;&gt;FALSE,VLOOKUP(H416,internet_municipalities!$B$2:$W$226,22,FALSE),"NO INTERNET")</f>
        <v>66266</v>
      </c>
      <c r="N416" s="16" t="str">
        <f t="shared" si="21"/>
        <v>Lost</v>
      </c>
    </row>
    <row r="417" spans="1:14" x14ac:dyDescent="0.2">
      <c r="A417">
        <v>10367</v>
      </c>
      <c r="B417" t="b">
        <v>0</v>
      </c>
      <c r="C417" t="s">
        <v>872</v>
      </c>
      <c r="D417" s="1">
        <v>1866</v>
      </c>
      <c r="E417" s="4">
        <v>0.06</v>
      </c>
      <c r="F417" t="str">
        <f t="shared" si="19"/>
        <v>Lost</v>
      </c>
      <c r="G417" t="b">
        <f>VLOOKUP(head_of_council_races!A417,all_municipalities!$A$2:$M$445,9,FALSE)</f>
        <v>1</v>
      </c>
      <c r="H417" t="str">
        <f>VLOOKUP(head_of_council_races!A417,all_municipalities!$A$2:$M$445,2,FALSE)</f>
        <v>Kingston, City of</v>
      </c>
      <c r="I417" t="b">
        <f>VLOOKUP(A417,all_municipalities!$A$2:$M$445,13, FALSE)</f>
        <v>0</v>
      </c>
      <c r="J417" t="str">
        <f t="shared" si="20"/>
        <v>NONE</v>
      </c>
      <c r="K417">
        <v>0</v>
      </c>
      <c r="L417">
        <v>10367</v>
      </c>
      <c r="M417">
        <f>IF(G417&lt;&gt;FALSE,VLOOKUP(H417,internet_municipalities!$B$2:$W$226,22,FALSE),"NO INTERNET")</f>
        <v>66266</v>
      </c>
      <c r="N417" s="16" t="str">
        <f t="shared" si="21"/>
        <v>Lost</v>
      </c>
    </row>
    <row r="418" spans="1:14" x14ac:dyDescent="0.2">
      <c r="A418">
        <v>17912</v>
      </c>
      <c r="B418" t="b">
        <v>1</v>
      </c>
      <c r="C418" t="s">
        <v>875</v>
      </c>
      <c r="D418" s="1">
        <v>3182</v>
      </c>
      <c r="E418" s="4">
        <v>0.38</v>
      </c>
      <c r="F418">
        <f t="shared" si="19"/>
        <v>146</v>
      </c>
      <c r="G418" t="b">
        <f>VLOOKUP(head_of_council_races!A418,all_municipalities!$A$2:$M$445,9,FALSE)</f>
        <v>0</v>
      </c>
      <c r="H418" t="str">
        <f>VLOOKUP(head_of_council_races!A418,all_municipalities!$A$2:$M$445,2,FALSE)</f>
        <v>Kingsville, Town of</v>
      </c>
      <c r="I418" t="b">
        <f>VLOOKUP(A418,all_municipalities!$A$2:$M$445,13, FALSE)</f>
        <v>0</v>
      </c>
      <c r="J418" t="str">
        <f t="shared" si="20"/>
        <v>NONE</v>
      </c>
      <c r="K418">
        <v>0</v>
      </c>
      <c r="L418">
        <v>17912</v>
      </c>
      <c r="M418" t="str">
        <f>IF(G418&lt;&gt;FALSE,VLOOKUP(H418,internet_municipalities!$B$2:$W$226,22,FALSE),"NO INTERNET")</f>
        <v>NO INTERNET</v>
      </c>
      <c r="N418" s="16" t="str">
        <f t="shared" si="21"/>
        <v>NO INTERNET</v>
      </c>
    </row>
    <row r="419" spans="1:14" x14ac:dyDescent="0.2">
      <c r="A419">
        <v>17912</v>
      </c>
      <c r="B419" t="b">
        <v>0</v>
      </c>
      <c r="C419" t="s">
        <v>877</v>
      </c>
      <c r="D419" s="1">
        <v>3036</v>
      </c>
      <c r="E419" s="4">
        <v>0.36</v>
      </c>
      <c r="F419" t="str">
        <f t="shared" si="19"/>
        <v>Lost</v>
      </c>
      <c r="G419" t="b">
        <f>VLOOKUP(head_of_council_races!A419,all_municipalities!$A$2:$M$445,9,FALSE)</f>
        <v>0</v>
      </c>
      <c r="H419" t="str">
        <f>VLOOKUP(head_of_council_races!A419,all_municipalities!$A$2:$M$445,2,FALSE)</f>
        <v>Kingsville, Town of</v>
      </c>
      <c r="I419" t="b">
        <f>VLOOKUP(A419,all_municipalities!$A$2:$M$445,13, FALSE)</f>
        <v>0</v>
      </c>
      <c r="J419" t="str">
        <f t="shared" si="20"/>
        <v>NONE</v>
      </c>
      <c r="K419">
        <v>0</v>
      </c>
      <c r="L419">
        <v>17912</v>
      </c>
      <c r="M419" t="str">
        <f>IF(G419&lt;&gt;FALSE,VLOOKUP(H419,internet_municipalities!$B$2:$W$226,22,FALSE),"NO INTERNET")</f>
        <v>NO INTERNET</v>
      </c>
      <c r="N419" s="16" t="str">
        <f t="shared" si="21"/>
        <v>NO INTERNET</v>
      </c>
    </row>
    <row r="420" spans="1:14" x14ac:dyDescent="0.2">
      <c r="A420">
        <v>17912</v>
      </c>
      <c r="B420" t="b">
        <v>0</v>
      </c>
      <c r="C420" t="s">
        <v>876</v>
      </c>
      <c r="D420" s="1">
        <v>2161</v>
      </c>
      <c r="E420" s="4">
        <v>0.26</v>
      </c>
      <c r="F420" t="str">
        <f t="shared" si="19"/>
        <v>Lost</v>
      </c>
      <c r="G420" t="b">
        <f>VLOOKUP(head_of_council_races!A420,all_municipalities!$A$2:$M$445,9,FALSE)</f>
        <v>0</v>
      </c>
      <c r="H420" t="str">
        <f>VLOOKUP(head_of_council_races!A420,all_municipalities!$A$2:$M$445,2,FALSE)</f>
        <v>Kingsville, Town of</v>
      </c>
      <c r="I420" t="b">
        <f>VLOOKUP(A420,all_municipalities!$A$2:$M$445,13, FALSE)</f>
        <v>0</v>
      </c>
      <c r="J420" t="str">
        <f t="shared" si="20"/>
        <v>NONE</v>
      </c>
      <c r="K420">
        <v>0</v>
      </c>
      <c r="L420">
        <v>17912</v>
      </c>
      <c r="M420" t="str">
        <f>IF(G420&lt;&gt;FALSE,VLOOKUP(H420,internet_municipalities!$B$2:$W$226,22,FALSE),"NO INTERNET")</f>
        <v>NO INTERNET</v>
      </c>
      <c r="N420" s="16" t="str">
        <f t="shared" si="21"/>
        <v>NO INTERNET</v>
      </c>
    </row>
    <row r="421" spans="1:14" x14ac:dyDescent="0.2">
      <c r="A421">
        <v>10373</v>
      </c>
      <c r="B421" t="b">
        <v>1</v>
      </c>
      <c r="C421" t="s">
        <v>878</v>
      </c>
      <c r="D421">
        <v>964</v>
      </c>
      <c r="E421" s="4">
        <v>0.59</v>
      </c>
      <c r="F421">
        <f t="shared" si="19"/>
        <v>285</v>
      </c>
      <c r="G421" t="b">
        <f>VLOOKUP(head_of_council_races!A421,all_municipalities!$A$2:$M$445,9,FALSE)</f>
        <v>0</v>
      </c>
      <c r="H421" t="str">
        <f>VLOOKUP(head_of_council_races!A421,all_municipalities!$A$2:$M$445,2,FALSE)</f>
        <v>Kirkland Lake, Town of</v>
      </c>
      <c r="I421" t="b">
        <f>VLOOKUP(A421,all_municipalities!$A$2:$M$445,13, FALSE)</f>
        <v>0</v>
      </c>
      <c r="J421" t="str">
        <f t="shared" si="20"/>
        <v>NONE</v>
      </c>
      <c r="K421">
        <v>0</v>
      </c>
      <c r="L421">
        <v>10373</v>
      </c>
      <c r="M421" t="str">
        <f>IF(G421&lt;&gt;FALSE,VLOOKUP(H421,internet_municipalities!$B$2:$W$226,22,FALSE),"NO INTERNET")</f>
        <v>NO INTERNET</v>
      </c>
      <c r="N421" s="16" t="str">
        <f t="shared" si="21"/>
        <v>NO INTERNET</v>
      </c>
    </row>
    <row r="422" spans="1:14" x14ac:dyDescent="0.2">
      <c r="A422">
        <v>10373</v>
      </c>
      <c r="B422" t="b">
        <v>0</v>
      </c>
      <c r="C422" t="s">
        <v>879</v>
      </c>
      <c r="D422">
        <v>679</v>
      </c>
      <c r="E422" s="4">
        <v>0.41</v>
      </c>
      <c r="F422" t="str">
        <f t="shared" si="19"/>
        <v>Lost</v>
      </c>
      <c r="G422" t="b">
        <f>VLOOKUP(head_of_council_races!A422,all_municipalities!$A$2:$M$445,9,FALSE)</f>
        <v>0</v>
      </c>
      <c r="H422" t="str">
        <f>VLOOKUP(head_of_council_races!A422,all_municipalities!$A$2:$M$445,2,FALSE)</f>
        <v>Kirkland Lake, Town of</v>
      </c>
      <c r="I422" t="b">
        <f>VLOOKUP(A422,all_municipalities!$A$2:$M$445,13, FALSE)</f>
        <v>0</v>
      </c>
      <c r="J422" t="str">
        <f t="shared" si="20"/>
        <v>NONE</v>
      </c>
      <c r="K422">
        <v>0</v>
      </c>
      <c r="L422">
        <v>10373</v>
      </c>
      <c r="M422" t="str">
        <f>IF(G422&lt;&gt;FALSE,VLOOKUP(H422,internet_municipalities!$B$2:$W$226,22,FALSE),"NO INTERNET")</f>
        <v>NO INTERNET</v>
      </c>
      <c r="N422" s="16" t="str">
        <f t="shared" si="21"/>
        <v>NO INTERNET</v>
      </c>
    </row>
    <row r="423" spans="1:14" x14ac:dyDescent="0.2">
      <c r="A423">
        <v>10375</v>
      </c>
      <c r="B423" t="b">
        <v>1</v>
      </c>
      <c r="C423" t="s">
        <v>880</v>
      </c>
      <c r="D423" s="1">
        <v>26846</v>
      </c>
      <c r="E423" s="4">
        <v>0.8</v>
      </c>
      <c r="F423">
        <f t="shared" si="19"/>
        <v>23749</v>
      </c>
      <c r="G423" t="b">
        <f>VLOOKUP(head_of_council_races!A423,all_municipalities!$A$2:$M$445,9,FALSE)</f>
        <v>0</v>
      </c>
      <c r="H423" t="str">
        <f>VLOOKUP(head_of_council_races!A423,all_municipalities!$A$2:$M$445,2,FALSE)</f>
        <v>Kitchener, City of</v>
      </c>
      <c r="I423" t="b">
        <f>VLOOKUP(A423,all_municipalities!$A$2:$M$445,13, FALSE)</f>
        <v>0</v>
      </c>
      <c r="J423" t="str">
        <f t="shared" si="20"/>
        <v>NONE</v>
      </c>
      <c r="K423">
        <v>0</v>
      </c>
      <c r="L423">
        <v>10375</v>
      </c>
      <c r="M423" t="str">
        <f>IF(G423&lt;&gt;FALSE,VLOOKUP(H423,internet_municipalities!$B$2:$W$226,22,FALSE),"NO INTERNET")</f>
        <v>NO INTERNET</v>
      </c>
      <c r="N423" s="16" t="str">
        <f t="shared" si="21"/>
        <v>NO INTERNET</v>
      </c>
    </row>
    <row r="424" spans="1:14" x14ac:dyDescent="0.2">
      <c r="A424">
        <v>10375</v>
      </c>
      <c r="B424" t="b">
        <v>0</v>
      </c>
      <c r="C424" t="s">
        <v>883</v>
      </c>
      <c r="D424" s="1">
        <v>3097</v>
      </c>
      <c r="E424" s="4">
        <v>0.09</v>
      </c>
      <c r="F424" t="str">
        <f t="shared" si="19"/>
        <v>Lost</v>
      </c>
      <c r="G424" t="b">
        <f>VLOOKUP(head_of_council_races!A424,all_municipalities!$A$2:$M$445,9,FALSE)</f>
        <v>0</v>
      </c>
      <c r="H424" t="str">
        <f>VLOOKUP(head_of_council_races!A424,all_municipalities!$A$2:$M$445,2,FALSE)</f>
        <v>Kitchener, City of</v>
      </c>
      <c r="I424" t="b">
        <f>VLOOKUP(A424,all_municipalities!$A$2:$M$445,13, FALSE)</f>
        <v>0</v>
      </c>
      <c r="J424" t="str">
        <f t="shared" si="20"/>
        <v>NONE</v>
      </c>
      <c r="K424">
        <v>0</v>
      </c>
      <c r="L424">
        <v>10375</v>
      </c>
      <c r="M424" t="str">
        <f>IF(G424&lt;&gt;FALSE,VLOOKUP(H424,internet_municipalities!$B$2:$W$226,22,FALSE),"NO INTERNET")</f>
        <v>NO INTERNET</v>
      </c>
      <c r="N424" s="16" t="str">
        <f t="shared" si="21"/>
        <v>NO INTERNET</v>
      </c>
    </row>
    <row r="425" spans="1:14" x14ac:dyDescent="0.2">
      <c r="A425">
        <v>10375</v>
      </c>
      <c r="B425" t="b">
        <v>0</v>
      </c>
      <c r="C425" t="s">
        <v>882</v>
      </c>
      <c r="D425" s="1">
        <v>1817</v>
      </c>
      <c r="E425" s="4">
        <v>0.05</v>
      </c>
      <c r="F425" t="str">
        <f t="shared" si="19"/>
        <v>Lost</v>
      </c>
      <c r="G425" t="b">
        <f>VLOOKUP(head_of_council_races!A425,all_municipalities!$A$2:$M$445,9,FALSE)</f>
        <v>0</v>
      </c>
      <c r="H425" t="str">
        <f>VLOOKUP(head_of_council_races!A425,all_municipalities!$A$2:$M$445,2,FALSE)</f>
        <v>Kitchener, City of</v>
      </c>
      <c r="I425" t="b">
        <f>VLOOKUP(A425,all_municipalities!$A$2:$M$445,13, FALSE)</f>
        <v>0</v>
      </c>
      <c r="J425" t="str">
        <f t="shared" si="20"/>
        <v>NONE</v>
      </c>
      <c r="K425">
        <v>0</v>
      </c>
      <c r="L425">
        <v>10375</v>
      </c>
      <c r="M425" t="str">
        <f>IF(G425&lt;&gt;FALSE,VLOOKUP(H425,internet_municipalities!$B$2:$W$226,22,FALSE),"NO INTERNET")</f>
        <v>NO INTERNET</v>
      </c>
      <c r="N425" s="16" t="str">
        <f t="shared" si="21"/>
        <v>NO INTERNET</v>
      </c>
    </row>
    <row r="426" spans="1:14" x14ac:dyDescent="0.2">
      <c r="A426">
        <v>10375</v>
      </c>
      <c r="B426" t="b">
        <v>0</v>
      </c>
      <c r="C426" t="s">
        <v>881</v>
      </c>
      <c r="D426" s="1">
        <v>1067</v>
      </c>
      <c r="E426" s="4">
        <v>0.03</v>
      </c>
      <c r="F426" t="str">
        <f t="shared" si="19"/>
        <v>Lost</v>
      </c>
      <c r="G426" t="b">
        <f>VLOOKUP(head_of_council_races!A426,all_municipalities!$A$2:$M$445,9,FALSE)</f>
        <v>0</v>
      </c>
      <c r="H426" t="str">
        <f>VLOOKUP(head_of_council_races!A426,all_municipalities!$A$2:$M$445,2,FALSE)</f>
        <v>Kitchener, City of</v>
      </c>
      <c r="I426" t="b">
        <f>VLOOKUP(A426,all_municipalities!$A$2:$M$445,13, FALSE)</f>
        <v>0</v>
      </c>
      <c r="J426" t="str">
        <f t="shared" si="20"/>
        <v>NONE</v>
      </c>
      <c r="K426">
        <v>0</v>
      </c>
      <c r="L426">
        <v>10375</v>
      </c>
      <c r="M426" t="str">
        <f>IF(G426&lt;&gt;FALSE,VLOOKUP(H426,internet_municipalities!$B$2:$W$226,22,FALSE),"NO INTERNET")</f>
        <v>NO INTERNET</v>
      </c>
      <c r="N426" s="16" t="str">
        <f t="shared" si="21"/>
        <v>NO INTERNET</v>
      </c>
    </row>
    <row r="427" spans="1:14" x14ac:dyDescent="0.2">
      <c r="A427">
        <v>10375</v>
      </c>
      <c r="B427" t="b">
        <v>0</v>
      </c>
      <c r="C427" t="s">
        <v>884</v>
      </c>
      <c r="D427">
        <v>742</v>
      </c>
      <c r="E427" s="4">
        <v>0.02</v>
      </c>
      <c r="F427" t="str">
        <f t="shared" si="19"/>
        <v>Lost</v>
      </c>
      <c r="G427" t="b">
        <f>VLOOKUP(head_of_council_races!A427,all_municipalities!$A$2:$M$445,9,FALSE)</f>
        <v>0</v>
      </c>
      <c r="H427" t="str">
        <f>VLOOKUP(head_of_council_races!A427,all_municipalities!$A$2:$M$445,2,FALSE)</f>
        <v>Kitchener, City of</v>
      </c>
      <c r="I427" t="b">
        <f>VLOOKUP(A427,all_municipalities!$A$2:$M$445,13, FALSE)</f>
        <v>0</v>
      </c>
      <c r="J427" t="str">
        <f t="shared" si="20"/>
        <v>NONE</v>
      </c>
      <c r="K427">
        <v>0</v>
      </c>
      <c r="L427">
        <v>10375</v>
      </c>
      <c r="M427" t="str">
        <f>IF(G427&lt;&gt;FALSE,VLOOKUP(H427,internet_municipalities!$B$2:$W$226,22,FALSE),"NO INTERNET")</f>
        <v>NO INTERNET</v>
      </c>
      <c r="N427" s="16" t="str">
        <f t="shared" si="21"/>
        <v>NO INTERNET</v>
      </c>
    </row>
    <row r="428" spans="1:14" x14ac:dyDescent="0.2">
      <c r="A428">
        <v>10195</v>
      </c>
      <c r="B428" t="b">
        <v>1</v>
      </c>
      <c r="C428" t="s">
        <v>885</v>
      </c>
      <c r="D428">
        <v>128</v>
      </c>
      <c r="E428" s="4">
        <v>0.44</v>
      </c>
      <c r="F428">
        <f t="shared" si="19"/>
        <v>41</v>
      </c>
      <c r="G428" t="b">
        <f>VLOOKUP(head_of_council_races!A428,all_municipalities!$A$2:$M$445,9,FALSE)</f>
        <v>0</v>
      </c>
      <c r="H428" t="str">
        <f>VLOOKUP(head_of_council_races!A428,all_municipalities!$A$2:$M$445,2,FALSE)</f>
        <v>La Vallee, Township of</v>
      </c>
      <c r="I428" t="b">
        <f>VLOOKUP(A428,all_municipalities!$A$2:$M$445,13, FALSE)</f>
        <v>0</v>
      </c>
      <c r="J428" t="str">
        <f t="shared" si="20"/>
        <v>NONE</v>
      </c>
      <c r="K428">
        <v>0</v>
      </c>
      <c r="L428">
        <v>10195</v>
      </c>
      <c r="M428" t="str">
        <f>IF(G428&lt;&gt;FALSE,VLOOKUP(H428,internet_municipalities!$B$2:$W$226,22,FALSE),"NO INTERNET")</f>
        <v>NO INTERNET</v>
      </c>
      <c r="N428" s="16" t="str">
        <f t="shared" si="21"/>
        <v>NO INTERNET</v>
      </c>
    </row>
    <row r="429" spans="1:14" x14ac:dyDescent="0.2">
      <c r="A429">
        <v>10195</v>
      </c>
      <c r="B429" t="b">
        <v>0</v>
      </c>
      <c r="C429" t="s">
        <v>887</v>
      </c>
      <c r="D429">
        <v>87</v>
      </c>
      <c r="E429" s="4">
        <v>0.3</v>
      </c>
      <c r="F429" t="str">
        <f t="shared" si="19"/>
        <v>Lost</v>
      </c>
      <c r="G429" t="b">
        <f>VLOOKUP(head_of_council_races!A429,all_municipalities!$A$2:$M$445,9,FALSE)</f>
        <v>0</v>
      </c>
      <c r="H429" t="str">
        <f>VLOOKUP(head_of_council_races!A429,all_municipalities!$A$2:$M$445,2,FALSE)</f>
        <v>La Vallee, Township of</v>
      </c>
      <c r="I429" t="b">
        <f>VLOOKUP(A429,all_municipalities!$A$2:$M$445,13, FALSE)</f>
        <v>0</v>
      </c>
      <c r="J429" t="str">
        <f t="shared" si="20"/>
        <v>NONE</v>
      </c>
      <c r="K429">
        <v>0</v>
      </c>
      <c r="L429">
        <v>10195</v>
      </c>
      <c r="M429" t="str">
        <f>IF(G429&lt;&gt;FALSE,VLOOKUP(H429,internet_municipalities!$B$2:$W$226,22,FALSE),"NO INTERNET")</f>
        <v>NO INTERNET</v>
      </c>
      <c r="N429" s="16" t="str">
        <f t="shared" si="21"/>
        <v>NO INTERNET</v>
      </c>
    </row>
    <row r="430" spans="1:14" x14ac:dyDescent="0.2">
      <c r="A430">
        <v>10195</v>
      </c>
      <c r="B430" t="b">
        <v>0</v>
      </c>
      <c r="C430" t="s">
        <v>886</v>
      </c>
      <c r="D430">
        <v>75</v>
      </c>
      <c r="E430" s="4">
        <v>0.26</v>
      </c>
      <c r="F430" t="str">
        <f t="shared" si="19"/>
        <v>Lost</v>
      </c>
      <c r="G430" t="b">
        <f>VLOOKUP(head_of_council_races!A430,all_municipalities!$A$2:$M$445,9,FALSE)</f>
        <v>0</v>
      </c>
      <c r="H430" t="str">
        <f>VLOOKUP(head_of_council_races!A430,all_municipalities!$A$2:$M$445,2,FALSE)</f>
        <v>La Vallee, Township of</v>
      </c>
      <c r="I430" t="b">
        <f>VLOOKUP(A430,all_municipalities!$A$2:$M$445,13, FALSE)</f>
        <v>0</v>
      </c>
      <c r="J430" t="str">
        <f t="shared" si="20"/>
        <v>NONE</v>
      </c>
      <c r="K430">
        <v>0</v>
      </c>
      <c r="L430">
        <v>10195</v>
      </c>
      <c r="M430" t="str">
        <f>IF(G430&lt;&gt;FALSE,VLOOKUP(H430,internet_municipalities!$B$2:$W$226,22,FALSE),"NO INTERNET")</f>
        <v>NO INTERNET</v>
      </c>
      <c r="N430" s="16" t="str">
        <f t="shared" si="21"/>
        <v>NO INTERNET</v>
      </c>
    </row>
    <row r="431" spans="1:14" x14ac:dyDescent="0.2">
      <c r="A431">
        <v>10384</v>
      </c>
      <c r="B431" t="b">
        <v>1</v>
      </c>
      <c r="C431" t="s">
        <v>888</v>
      </c>
      <c r="D431" t="s">
        <v>461</v>
      </c>
      <c r="E431" t="s">
        <v>461</v>
      </c>
      <c r="F431" t="str">
        <f t="shared" si="19"/>
        <v>Acclaimed</v>
      </c>
      <c r="G431" t="b">
        <f>VLOOKUP(head_of_council_races!A431,all_municipalities!$A$2:$M$445,9,FALSE)</f>
        <v>1</v>
      </c>
      <c r="H431" t="str">
        <f>VLOOKUP(head_of_council_races!A431,all_municipalities!$A$2:$M$445,2,FALSE)</f>
        <v>LaSalle, Town of</v>
      </c>
      <c r="I431" t="b">
        <f>VLOOKUP(A431,all_municipalities!$A$2:$M$445,13, FALSE)</f>
        <v>1</v>
      </c>
      <c r="J431" t="str">
        <f t="shared" si="20"/>
        <v>NONE</v>
      </c>
      <c r="K431">
        <v>0</v>
      </c>
      <c r="L431">
        <v>10384</v>
      </c>
      <c r="M431">
        <f>IF(G431&lt;&gt;FALSE,VLOOKUP(H431,internet_municipalities!$B$2:$W$226,22,FALSE),"NO INTERNET")</f>
        <v>17959</v>
      </c>
      <c r="N431" s="16" t="str">
        <f t="shared" si="21"/>
        <v>Acclaimed</v>
      </c>
    </row>
    <row r="432" spans="1:14" x14ac:dyDescent="0.2">
      <c r="A432">
        <v>10224</v>
      </c>
      <c r="B432" t="b">
        <v>1</v>
      </c>
      <c r="C432" t="s">
        <v>889</v>
      </c>
      <c r="D432">
        <v>359</v>
      </c>
      <c r="E432" s="4">
        <v>0.71</v>
      </c>
      <c r="F432">
        <f t="shared" si="19"/>
        <v>215</v>
      </c>
      <c r="G432" t="b">
        <f>VLOOKUP(head_of_council_races!A432,all_municipalities!$A$2:$M$445,9,FALSE)</f>
        <v>0</v>
      </c>
      <c r="H432" t="str">
        <f>VLOOKUP(head_of_council_races!A432,all_municipalities!$A$2:$M$445,2,FALSE)</f>
        <v>Laird, Township of</v>
      </c>
      <c r="I432" t="b">
        <f>VLOOKUP(A432,all_municipalities!$A$2:$M$445,13, FALSE)</f>
        <v>0</v>
      </c>
      <c r="J432" t="str">
        <f t="shared" si="20"/>
        <v>NONE</v>
      </c>
      <c r="K432">
        <v>0</v>
      </c>
      <c r="L432">
        <v>10224</v>
      </c>
      <c r="M432" t="str">
        <f>IF(G432&lt;&gt;FALSE,VLOOKUP(H432,internet_municipalities!$B$2:$W$226,22,FALSE),"NO INTERNET")</f>
        <v>NO INTERNET</v>
      </c>
      <c r="N432" s="16" t="str">
        <f t="shared" si="21"/>
        <v>NO INTERNET</v>
      </c>
    </row>
    <row r="433" spans="1:14" x14ac:dyDescent="0.2">
      <c r="A433">
        <v>10224</v>
      </c>
      <c r="B433" t="b">
        <v>0</v>
      </c>
      <c r="C433" t="s">
        <v>890</v>
      </c>
      <c r="D433">
        <v>144</v>
      </c>
      <c r="E433" s="4">
        <v>0.28999999999999998</v>
      </c>
      <c r="F433" t="str">
        <f t="shared" si="19"/>
        <v>Lost</v>
      </c>
      <c r="G433" t="b">
        <f>VLOOKUP(head_of_council_races!A433,all_municipalities!$A$2:$M$445,9,FALSE)</f>
        <v>0</v>
      </c>
      <c r="H433" t="str">
        <f>VLOOKUP(head_of_council_races!A433,all_municipalities!$A$2:$M$445,2,FALSE)</f>
        <v>Laird, Township of</v>
      </c>
      <c r="I433" t="b">
        <f>VLOOKUP(A433,all_municipalities!$A$2:$M$445,13, FALSE)</f>
        <v>0</v>
      </c>
      <c r="J433" t="str">
        <f t="shared" si="20"/>
        <v>NONE</v>
      </c>
      <c r="K433">
        <v>0</v>
      </c>
      <c r="L433">
        <v>10224</v>
      </c>
      <c r="M433" t="str">
        <f>IF(G433&lt;&gt;FALSE,VLOOKUP(H433,internet_municipalities!$B$2:$W$226,22,FALSE),"NO INTERNET")</f>
        <v>NO INTERNET</v>
      </c>
      <c r="N433" s="16" t="str">
        <f t="shared" si="21"/>
        <v>NO INTERNET</v>
      </c>
    </row>
    <row r="434" spans="1:14" x14ac:dyDescent="0.2">
      <c r="A434">
        <v>10220</v>
      </c>
      <c r="B434" t="b">
        <v>1</v>
      </c>
      <c r="C434" t="s">
        <v>891</v>
      </c>
      <c r="D434" s="1">
        <v>1401</v>
      </c>
      <c r="E434" s="4">
        <v>0.59</v>
      </c>
      <c r="F434">
        <f t="shared" si="19"/>
        <v>408</v>
      </c>
      <c r="G434" t="b">
        <f>VLOOKUP(head_of_council_races!A434,all_municipalities!$A$2:$M$445,9,FALSE)</f>
        <v>1</v>
      </c>
      <c r="H434" t="str">
        <f>VLOOKUP(head_of_council_races!A434,all_municipalities!$A$2:$M$445,2,FALSE)</f>
        <v>Lake of Bays, Township of</v>
      </c>
      <c r="I434" t="b">
        <f>VLOOKUP(A434,all_municipalities!$A$2:$M$445,13, FALSE)</f>
        <v>1</v>
      </c>
      <c r="J434" t="str">
        <f t="shared" si="20"/>
        <v>LOW</v>
      </c>
      <c r="K434">
        <v>1</v>
      </c>
      <c r="L434">
        <v>10220</v>
      </c>
      <c r="M434">
        <f>IF(G434&lt;&gt;FALSE,VLOOKUP(H434,internet_municipalities!$B$2:$W$226,22,FALSE),"NO INTERNET")</f>
        <v>5859</v>
      </c>
      <c r="N434" s="16">
        <f t="shared" si="21"/>
        <v>6.9636456733230934E-2</v>
      </c>
    </row>
    <row r="435" spans="1:14" x14ac:dyDescent="0.2">
      <c r="A435">
        <v>10220</v>
      </c>
      <c r="B435" t="b">
        <v>0</v>
      </c>
      <c r="C435" t="s">
        <v>892</v>
      </c>
      <c r="D435">
        <v>993</v>
      </c>
      <c r="E435" s="4">
        <v>0.41</v>
      </c>
      <c r="F435" t="str">
        <f t="shared" si="19"/>
        <v>Lost</v>
      </c>
      <c r="G435" t="b">
        <f>VLOOKUP(head_of_council_races!A435,all_municipalities!$A$2:$M$445,9,FALSE)</f>
        <v>1</v>
      </c>
      <c r="H435" t="str">
        <f>VLOOKUP(head_of_council_races!A435,all_municipalities!$A$2:$M$445,2,FALSE)</f>
        <v>Lake of Bays, Township of</v>
      </c>
      <c r="I435" t="b">
        <f>VLOOKUP(A435,all_municipalities!$A$2:$M$445,13, FALSE)</f>
        <v>1</v>
      </c>
      <c r="J435" t="str">
        <f t="shared" si="20"/>
        <v>NONE</v>
      </c>
      <c r="K435">
        <v>1</v>
      </c>
      <c r="L435">
        <v>10220</v>
      </c>
      <c r="M435">
        <f>IF(G435&lt;&gt;FALSE,VLOOKUP(H435,internet_municipalities!$B$2:$W$226,22,FALSE),"NO INTERNET")</f>
        <v>5859</v>
      </c>
      <c r="N435" s="16" t="str">
        <f t="shared" si="21"/>
        <v>Lost</v>
      </c>
    </row>
    <row r="436" spans="1:14" x14ac:dyDescent="0.2">
      <c r="A436">
        <v>10648</v>
      </c>
      <c r="B436" t="b">
        <v>1</v>
      </c>
      <c r="C436" t="s">
        <v>893</v>
      </c>
      <c r="D436" t="s">
        <v>461</v>
      </c>
      <c r="E436" t="s">
        <v>461</v>
      </c>
      <c r="F436" t="str">
        <f t="shared" si="19"/>
        <v>Acclaimed</v>
      </c>
      <c r="G436" t="b">
        <f>VLOOKUP(head_of_council_races!A436,all_municipalities!$A$2:$M$445,9,FALSE)</f>
        <v>0</v>
      </c>
      <c r="H436" t="str">
        <f>VLOOKUP(head_of_council_races!A436,all_municipalities!$A$2:$M$445,2,FALSE)</f>
        <v>Lake of the Woods, Township of</v>
      </c>
      <c r="I436" t="b">
        <f>VLOOKUP(A436,all_municipalities!$A$2:$M$445,13, FALSE)</f>
        <v>0</v>
      </c>
      <c r="J436" t="str">
        <f t="shared" si="20"/>
        <v>NONE</v>
      </c>
      <c r="K436">
        <v>0</v>
      </c>
      <c r="L436">
        <v>10648</v>
      </c>
      <c r="M436" t="str">
        <f>IF(G436&lt;&gt;FALSE,VLOOKUP(H436,internet_municipalities!$B$2:$W$226,22,FALSE),"NO INTERNET")</f>
        <v>NO INTERNET</v>
      </c>
      <c r="N436" s="16" t="str">
        <f t="shared" si="21"/>
        <v>NO INTERNET</v>
      </c>
    </row>
    <row r="437" spans="1:14" x14ac:dyDescent="0.2">
      <c r="A437">
        <v>17913</v>
      </c>
      <c r="B437" t="b">
        <v>1</v>
      </c>
      <c r="C437" t="s">
        <v>894</v>
      </c>
      <c r="D437" s="1">
        <v>5638</v>
      </c>
      <c r="E437" s="4">
        <v>0.62</v>
      </c>
      <c r="F437">
        <f t="shared" si="19"/>
        <v>2191</v>
      </c>
      <c r="G437" t="b">
        <f>VLOOKUP(head_of_council_races!A437,all_municipalities!$A$2:$M$445,9,FALSE)</f>
        <v>0</v>
      </c>
      <c r="H437" t="str">
        <f>VLOOKUP(head_of_council_races!A437,all_municipalities!$A$2:$M$445,2,FALSE)</f>
        <v>Lakeshore, Municipality of</v>
      </c>
      <c r="I437" t="b">
        <f>VLOOKUP(A437,all_municipalities!$A$2:$M$445,13, FALSE)</f>
        <v>0</v>
      </c>
      <c r="J437" t="str">
        <f t="shared" si="20"/>
        <v>NONE</v>
      </c>
      <c r="K437">
        <v>0</v>
      </c>
      <c r="L437">
        <v>17913</v>
      </c>
      <c r="M437" t="str">
        <f>IF(G437&lt;&gt;FALSE,VLOOKUP(H437,internet_municipalities!$B$2:$W$226,22,FALSE),"NO INTERNET")</f>
        <v>NO INTERNET</v>
      </c>
      <c r="N437" s="16" t="str">
        <f t="shared" si="21"/>
        <v>NO INTERNET</v>
      </c>
    </row>
    <row r="438" spans="1:14" x14ac:dyDescent="0.2">
      <c r="A438">
        <v>17913</v>
      </c>
      <c r="B438" t="b">
        <v>0</v>
      </c>
      <c r="C438" t="s">
        <v>895</v>
      </c>
      <c r="D438" s="1">
        <v>3447</v>
      </c>
      <c r="E438" s="4">
        <v>0.38</v>
      </c>
      <c r="F438" t="str">
        <f t="shared" si="19"/>
        <v>Lost</v>
      </c>
      <c r="G438" t="b">
        <f>VLOOKUP(head_of_council_races!A438,all_municipalities!$A$2:$M$445,9,FALSE)</f>
        <v>0</v>
      </c>
      <c r="H438" t="str">
        <f>VLOOKUP(head_of_council_races!A438,all_municipalities!$A$2:$M$445,2,FALSE)</f>
        <v>Lakeshore, Municipality of</v>
      </c>
      <c r="I438" t="b">
        <f>VLOOKUP(A438,all_municipalities!$A$2:$M$445,13, FALSE)</f>
        <v>0</v>
      </c>
      <c r="J438" t="str">
        <f t="shared" si="20"/>
        <v>NONE</v>
      </c>
      <c r="K438">
        <v>0</v>
      </c>
      <c r="L438">
        <v>17913</v>
      </c>
      <c r="M438" t="str">
        <f>IF(G438&lt;&gt;FALSE,VLOOKUP(H438,internet_municipalities!$B$2:$W$226,22,FALSE),"NO INTERNET")</f>
        <v>NO INTERNET</v>
      </c>
      <c r="N438" s="16" t="str">
        <f t="shared" si="21"/>
        <v>NO INTERNET</v>
      </c>
    </row>
    <row r="439" spans="1:14" x14ac:dyDescent="0.2">
      <c r="A439">
        <v>19439</v>
      </c>
      <c r="B439" t="b">
        <v>1</v>
      </c>
      <c r="C439" t="s">
        <v>896</v>
      </c>
      <c r="D439" s="1">
        <v>2922</v>
      </c>
      <c r="E439" s="4">
        <v>0.62</v>
      </c>
      <c r="F439">
        <f t="shared" si="19"/>
        <v>1146</v>
      </c>
      <c r="G439" t="b">
        <f>VLOOKUP(head_of_council_races!A439,all_municipalities!$A$2:$M$445,9,FALSE)</f>
        <v>1</v>
      </c>
      <c r="H439" t="str">
        <f>VLOOKUP(head_of_council_races!A439,all_municipalities!$A$2:$M$445,2,FALSE)</f>
        <v>Lambton Shores, Municipality of</v>
      </c>
      <c r="I439" t="b">
        <f>VLOOKUP(A439,all_municipalities!$A$2:$M$445,13, FALSE)</f>
        <v>1</v>
      </c>
      <c r="J439" t="str">
        <f t="shared" si="20"/>
        <v>NONE</v>
      </c>
      <c r="K439">
        <v>0</v>
      </c>
      <c r="L439">
        <v>19439</v>
      </c>
      <c r="M439">
        <f>IF(G439&lt;&gt;FALSE,VLOOKUP(H439,internet_municipalities!$B$2:$W$226,22,FALSE),"NO INTERNET")</f>
        <v>7390</v>
      </c>
      <c r="N439" s="16">
        <f t="shared" si="21"/>
        <v>0.1550744248985115</v>
      </c>
    </row>
    <row r="440" spans="1:14" x14ac:dyDescent="0.2">
      <c r="A440">
        <v>19439</v>
      </c>
      <c r="B440" t="b">
        <v>0</v>
      </c>
      <c r="C440" t="s">
        <v>897</v>
      </c>
      <c r="D440" s="1">
        <v>1776</v>
      </c>
      <c r="E440" s="4">
        <v>0.38</v>
      </c>
      <c r="F440" t="str">
        <f t="shared" si="19"/>
        <v>Lost</v>
      </c>
      <c r="G440" t="b">
        <f>VLOOKUP(head_of_council_races!A440,all_municipalities!$A$2:$M$445,9,FALSE)</f>
        <v>1</v>
      </c>
      <c r="H440" t="str">
        <f>VLOOKUP(head_of_council_races!A440,all_municipalities!$A$2:$M$445,2,FALSE)</f>
        <v>Lambton Shores, Municipality of</v>
      </c>
      <c r="I440" t="b">
        <f>VLOOKUP(A440,all_municipalities!$A$2:$M$445,13, FALSE)</f>
        <v>1</v>
      </c>
      <c r="J440" t="str">
        <f t="shared" si="20"/>
        <v>NONE</v>
      </c>
      <c r="K440">
        <v>0</v>
      </c>
      <c r="L440">
        <v>19439</v>
      </c>
      <c r="M440">
        <f>IF(G440&lt;&gt;FALSE,VLOOKUP(H440,internet_municipalities!$B$2:$W$226,22,FALSE),"NO INTERNET")</f>
        <v>7390</v>
      </c>
      <c r="N440" s="16" t="str">
        <f t="shared" si="21"/>
        <v>Lost</v>
      </c>
    </row>
    <row r="441" spans="1:14" x14ac:dyDescent="0.2">
      <c r="A441">
        <v>10377</v>
      </c>
      <c r="B441" t="b">
        <v>1</v>
      </c>
      <c r="C441" t="s">
        <v>898</v>
      </c>
      <c r="D441" s="1">
        <v>1113</v>
      </c>
      <c r="E441" s="4">
        <v>0.48</v>
      </c>
      <c r="F441">
        <f t="shared" si="19"/>
        <v>70</v>
      </c>
      <c r="G441" t="b">
        <f>VLOOKUP(head_of_council_races!A441,all_municipalities!$A$2:$M$445,9,FALSE)</f>
        <v>1</v>
      </c>
      <c r="H441" t="str">
        <f>VLOOKUP(head_of_council_races!A441,all_municipalities!$A$2:$M$445,2,FALSE)</f>
        <v>Lanark Highlands, Township of</v>
      </c>
      <c r="I441" t="b">
        <f>VLOOKUP(A441,all_municipalities!$A$2:$M$445,13, FALSE)</f>
        <v>0</v>
      </c>
      <c r="J441" t="str">
        <f t="shared" si="20"/>
        <v>NONE</v>
      </c>
      <c r="K441">
        <v>0</v>
      </c>
      <c r="L441">
        <v>10377</v>
      </c>
      <c r="M441">
        <f>IF(G441&lt;&gt;FALSE,VLOOKUP(H441,internet_municipalities!$B$2:$W$226,22,FALSE),"NO INTERNET")</f>
        <v>4749</v>
      </c>
      <c r="N441" s="16">
        <f t="shared" si="21"/>
        <v>1.4739945251631923E-2</v>
      </c>
    </row>
    <row r="442" spans="1:14" x14ac:dyDescent="0.2">
      <c r="A442">
        <v>10377</v>
      </c>
      <c r="B442" t="b">
        <v>0</v>
      </c>
      <c r="C442" t="s">
        <v>900</v>
      </c>
      <c r="D442" s="1">
        <v>1043</v>
      </c>
      <c r="E442" s="4">
        <v>0.45</v>
      </c>
      <c r="F442" t="str">
        <f t="shared" si="19"/>
        <v>Lost</v>
      </c>
      <c r="G442" t="b">
        <f>VLOOKUP(head_of_council_races!A442,all_municipalities!$A$2:$M$445,9,FALSE)</f>
        <v>1</v>
      </c>
      <c r="H442" t="str">
        <f>VLOOKUP(head_of_council_races!A442,all_municipalities!$A$2:$M$445,2,FALSE)</f>
        <v>Lanark Highlands, Township of</v>
      </c>
      <c r="I442" t="b">
        <f>VLOOKUP(A442,all_municipalities!$A$2:$M$445,13, FALSE)</f>
        <v>0</v>
      </c>
      <c r="J442" t="str">
        <f t="shared" si="20"/>
        <v>NONE</v>
      </c>
      <c r="K442">
        <v>0</v>
      </c>
      <c r="L442">
        <v>10377</v>
      </c>
      <c r="M442">
        <f>IF(G442&lt;&gt;FALSE,VLOOKUP(H442,internet_municipalities!$B$2:$W$226,22,FALSE),"NO INTERNET")</f>
        <v>4749</v>
      </c>
      <c r="N442" s="16" t="str">
        <f t="shared" si="21"/>
        <v>Lost</v>
      </c>
    </row>
    <row r="443" spans="1:14" x14ac:dyDescent="0.2">
      <c r="A443">
        <v>10377</v>
      </c>
      <c r="B443" t="b">
        <v>0</v>
      </c>
      <c r="C443" t="s">
        <v>899</v>
      </c>
      <c r="D443">
        <v>181</v>
      </c>
      <c r="E443" s="4">
        <v>0.08</v>
      </c>
      <c r="F443" t="str">
        <f t="shared" si="19"/>
        <v>Lost</v>
      </c>
      <c r="G443" t="b">
        <f>VLOOKUP(head_of_council_races!A443,all_municipalities!$A$2:$M$445,9,FALSE)</f>
        <v>1</v>
      </c>
      <c r="H443" t="str">
        <f>VLOOKUP(head_of_council_races!A443,all_municipalities!$A$2:$M$445,2,FALSE)</f>
        <v>Lanark Highlands, Township of</v>
      </c>
      <c r="I443" t="b">
        <f>VLOOKUP(A443,all_municipalities!$A$2:$M$445,13, FALSE)</f>
        <v>0</v>
      </c>
      <c r="J443" t="str">
        <f t="shared" si="20"/>
        <v>NONE</v>
      </c>
      <c r="K443">
        <v>0</v>
      </c>
      <c r="L443">
        <v>10377</v>
      </c>
      <c r="M443">
        <f>IF(G443&lt;&gt;FALSE,VLOOKUP(H443,internet_municipalities!$B$2:$W$226,22,FALSE),"NO INTERNET")</f>
        <v>4749</v>
      </c>
      <c r="N443" s="16" t="str">
        <f t="shared" si="21"/>
        <v>Lost</v>
      </c>
    </row>
    <row r="444" spans="1:14" x14ac:dyDescent="0.2">
      <c r="A444">
        <v>10383</v>
      </c>
      <c r="B444" t="b">
        <v>1</v>
      </c>
      <c r="C444" t="s">
        <v>901</v>
      </c>
      <c r="D444" t="s">
        <v>461</v>
      </c>
      <c r="E444" t="s">
        <v>461</v>
      </c>
      <c r="F444" t="str">
        <f t="shared" si="19"/>
        <v>Acclaimed</v>
      </c>
      <c r="G444" t="b">
        <f>VLOOKUP(head_of_council_races!A444,all_municipalities!$A$2:$M$445,9,FALSE)</f>
        <v>0</v>
      </c>
      <c r="H444" t="str">
        <f>VLOOKUP(head_of_council_races!A444,all_municipalities!$A$2:$M$445,2,FALSE)</f>
        <v>Larder Lake, Township of</v>
      </c>
      <c r="I444" t="b">
        <f>VLOOKUP(A444,all_municipalities!$A$2:$M$445,13, FALSE)</f>
        <v>0</v>
      </c>
      <c r="J444" t="str">
        <f t="shared" si="20"/>
        <v>NONE</v>
      </c>
      <c r="K444">
        <v>0</v>
      </c>
      <c r="L444">
        <v>10383</v>
      </c>
      <c r="M444" t="str">
        <f>IF(G444&lt;&gt;FALSE,VLOOKUP(H444,internet_municipalities!$B$2:$W$226,22,FALSE),"NO INTERNET")</f>
        <v>NO INTERNET</v>
      </c>
      <c r="N444" s="16" t="str">
        <f t="shared" si="21"/>
        <v>NO INTERNET</v>
      </c>
    </row>
    <row r="445" spans="1:14" x14ac:dyDescent="0.2">
      <c r="A445">
        <v>10385</v>
      </c>
      <c r="B445" t="b">
        <v>1</v>
      </c>
      <c r="C445" t="s">
        <v>902</v>
      </c>
      <c r="D445">
        <v>135</v>
      </c>
      <c r="E445" s="4">
        <v>0.57999999999999996</v>
      </c>
      <c r="F445">
        <f t="shared" si="19"/>
        <v>37</v>
      </c>
      <c r="G445" t="b">
        <f>VLOOKUP(head_of_council_races!A445,all_municipalities!$A$2:$M$445,9,FALSE)</f>
        <v>0</v>
      </c>
      <c r="H445" t="str">
        <f>VLOOKUP(head_of_council_races!A445,all_municipalities!$A$2:$M$445,2,FALSE)</f>
        <v>Latchford, Town of</v>
      </c>
      <c r="I445" t="b">
        <f>VLOOKUP(A445,all_municipalities!$A$2:$M$445,13, FALSE)</f>
        <v>0</v>
      </c>
      <c r="J445" t="str">
        <f t="shared" si="20"/>
        <v>NONE</v>
      </c>
      <c r="K445">
        <v>0</v>
      </c>
      <c r="L445">
        <v>10385</v>
      </c>
      <c r="M445" t="str">
        <f>IF(G445&lt;&gt;FALSE,VLOOKUP(H445,internet_municipalities!$B$2:$W$226,22,FALSE),"NO INTERNET")</f>
        <v>NO INTERNET</v>
      </c>
      <c r="N445" s="16" t="str">
        <f t="shared" si="21"/>
        <v>NO INTERNET</v>
      </c>
    </row>
    <row r="446" spans="1:14" x14ac:dyDescent="0.2">
      <c r="A446">
        <v>10385</v>
      </c>
      <c r="B446" t="b">
        <v>0</v>
      </c>
      <c r="C446" t="s">
        <v>903</v>
      </c>
      <c r="D446">
        <v>98</v>
      </c>
      <c r="E446" s="4">
        <v>0.42</v>
      </c>
      <c r="F446" t="str">
        <f t="shared" si="19"/>
        <v>Lost</v>
      </c>
      <c r="G446" t="b">
        <f>VLOOKUP(head_of_council_races!A446,all_municipalities!$A$2:$M$445,9,FALSE)</f>
        <v>0</v>
      </c>
      <c r="H446" t="str">
        <f>VLOOKUP(head_of_council_races!A446,all_municipalities!$A$2:$M$445,2,FALSE)</f>
        <v>Latchford, Town of</v>
      </c>
      <c r="I446" t="b">
        <f>VLOOKUP(A446,all_municipalities!$A$2:$M$445,13, FALSE)</f>
        <v>0</v>
      </c>
      <c r="J446" t="str">
        <f t="shared" si="20"/>
        <v>NONE</v>
      </c>
      <c r="K446">
        <v>0</v>
      </c>
      <c r="L446">
        <v>10385</v>
      </c>
      <c r="M446" t="str">
        <f>IF(G446&lt;&gt;FALSE,VLOOKUP(H446,internet_municipalities!$B$2:$W$226,22,FALSE),"NO INTERNET")</f>
        <v>NO INTERNET</v>
      </c>
      <c r="N446" s="16" t="str">
        <f t="shared" si="21"/>
        <v>NO INTERNET</v>
      </c>
    </row>
    <row r="447" spans="1:14" x14ac:dyDescent="0.2">
      <c r="A447">
        <v>18520</v>
      </c>
      <c r="B447" t="b">
        <v>1</v>
      </c>
      <c r="C447" t="s">
        <v>904</v>
      </c>
      <c r="D447" t="s">
        <v>461</v>
      </c>
      <c r="E447" t="s">
        <v>461</v>
      </c>
      <c r="F447" t="str">
        <f t="shared" si="19"/>
        <v>Acclaimed</v>
      </c>
      <c r="G447" t="b">
        <f>VLOOKUP(head_of_council_races!A447,all_municipalities!$A$2:$M$445,9,FALSE)</f>
        <v>0</v>
      </c>
      <c r="H447" t="str">
        <f>VLOOKUP(head_of_council_races!A447,all_municipalities!$A$2:$M$445,2,FALSE)</f>
        <v>Laurentian Hills, Town of</v>
      </c>
      <c r="I447" t="b">
        <f>VLOOKUP(A447,all_municipalities!$A$2:$M$445,13, FALSE)</f>
        <v>0</v>
      </c>
      <c r="J447" t="str">
        <f t="shared" si="20"/>
        <v>NONE</v>
      </c>
      <c r="K447">
        <v>0</v>
      </c>
      <c r="L447">
        <v>18520</v>
      </c>
      <c r="M447" t="str">
        <f>IF(G447&lt;&gt;FALSE,VLOOKUP(H447,internet_municipalities!$B$2:$W$226,22,FALSE),"NO INTERNET")</f>
        <v>NO INTERNET</v>
      </c>
      <c r="N447" s="16" t="str">
        <f t="shared" si="21"/>
        <v>NO INTERNET</v>
      </c>
    </row>
    <row r="448" spans="1:14" x14ac:dyDescent="0.2">
      <c r="A448">
        <v>18521</v>
      </c>
      <c r="B448" t="b">
        <v>1</v>
      </c>
      <c r="C448" t="s">
        <v>905</v>
      </c>
      <c r="D448" t="s">
        <v>461</v>
      </c>
      <c r="E448" t="s">
        <v>461</v>
      </c>
      <c r="F448" t="str">
        <f t="shared" si="19"/>
        <v>Acclaimed</v>
      </c>
      <c r="G448" t="b">
        <f>VLOOKUP(head_of_council_races!A448,all_municipalities!$A$2:$M$445,9,FALSE)</f>
        <v>0</v>
      </c>
      <c r="H448" t="str">
        <f>VLOOKUP(head_of_council_races!A448,all_municipalities!$A$2:$M$445,2,FALSE)</f>
        <v>Laurentian Valley, Township of</v>
      </c>
      <c r="I448" t="b">
        <f>VLOOKUP(A448,all_municipalities!$A$2:$M$445,13, FALSE)</f>
        <v>0</v>
      </c>
      <c r="J448" t="str">
        <f t="shared" si="20"/>
        <v>NONE</v>
      </c>
      <c r="K448">
        <v>0</v>
      </c>
      <c r="L448">
        <v>18521</v>
      </c>
      <c r="M448" t="str">
        <f>IF(G448&lt;&gt;FALSE,VLOOKUP(H448,internet_municipalities!$B$2:$W$226,22,FALSE),"NO INTERNET")</f>
        <v>NO INTERNET</v>
      </c>
      <c r="N448" s="16" t="str">
        <f t="shared" si="21"/>
        <v>NO INTERNET</v>
      </c>
    </row>
    <row r="449" spans="1:14" x14ac:dyDescent="0.2">
      <c r="A449">
        <v>17914</v>
      </c>
      <c r="B449" t="b">
        <v>1</v>
      </c>
      <c r="C449" t="s">
        <v>906</v>
      </c>
      <c r="D449" s="1">
        <v>4333</v>
      </c>
      <c r="E449" s="4">
        <v>0.54</v>
      </c>
      <c r="F449">
        <f t="shared" si="19"/>
        <v>1329</v>
      </c>
      <c r="G449" t="b">
        <f>VLOOKUP(head_of_council_races!A449,all_municipalities!$A$2:$M$445,9,FALSE)</f>
        <v>0</v>
      </c>
      <c r="H449" t="str">
        <f>VLOOKUP(head_of_council_races!A449,all_municipalities!$A$2:$M$445,2,FALSE)</f>
        <v>Leamington, Municipality of</v>
      </c>
      <c r="I449" t="b">
        <f>VLOOKUP(A449,all_municipalities!$A$2:$M$445,13, FALSE)</f>
        <v>0</v>
      </c>
      <c r="J449" t="str">
        <f t="shared" si="20"/>
        <v>NONE</v>
      </c>
      <c r="K449">
        <v>0</v>
      </c>
      <c r="L449">
        <v>17914</v>
      </c>
      <c r="M449" t="str">
        <f>IF(G449&lt;&gt;FALSE,VLOOKUP(H449,internet_municipalities!$B$2:$W$226,22,FALSE),"NO INTERNET")</f>
        <v>NO INTERNET</v>
      </c>
      <c r="N449" s="16" t="str">
        <f t="shared" si="21"/>
        <v>NO INTERNET</v>
      </c>
    </row>
    <row r="450" spans="1:14" x14ac:dyDescent="0.2">
      <c r="A450">
        <v>17914</v>
      </c>
      <c r="B450" t="b">
        <v>0</v>
      </c>
      <c r="C450" t="s">
        <v>908</v>
      </c>
      <c r="D450" s="1">
        <v>3004</v>
      </c>
      <c r="E450" s="4">
        <v>0.37</v>
      </c>
      <c r="F450" t="str">
        <f t="shared" si="19"/>
        <v>Lost</v>
      </c>
      <c r="G450" t="b">
        <f>VLOOKUP(head_of_council_races!A450,all_municipalities!$A$2:$M$445,9,FALSE)</f>
        <v>0</v>
      </c>
      <c r="H450" t="str">
        <f>VLOOKUP(head_of_council_races!A450,all_municipalities!$A$2:$M$445,2,FALSE)</f>
        <v>Leamington, Municipality of</v>
      </c>
      <c r="I450" t="b">
        <f>VLOOKUP(A450,all_municipalities!$A$2:$M$445,13, FALSE)</f>
        <v>0</v>
      </c>
      <c r="J450" t="str">
        <f t="shared" si="20"/>
        <v>NONE</v>
      </c>
      <c r="K450">
        <v>0</v>
      </c>
      <c r="L450">
        <v>17914</v>
      </c>
      <c r="M450" t="str">
        <f>IF(G450&lt;&gt;FALSE,VLOOKUP(H450,internet_municipalities!$B$2:$W$226,22,FALSE),"NO INTERNET")</f>
        <v>NO INTERNET</v>
      </c>
      <c r="N450" s="16" t="str">
        <f t="shared" si="21"/>
        <v>NO INTERNET</v>
      </c>
    </row>
    <row r="451" spans="1:14" x14ac:dyDescent="0.2">
      <c r="A451">
        <v>17914</v>
      </c>
      <c r="B451" t="b">
        <v>0</v>
      </c>
      <c r="C451" t="s">
        <v>907</v>
      </c>
      <c r="D451">
        <v>754</v>
      </c>
      <c r="E451" s="4">
        <v>0.09</v>
      </c>
      <c r="F451" t="str">
        <f t="shared" ref="F451:F514" si="22">IF(AND(B451=TRUE), IF(D451="Acclaimed", "Acclaimed", D451-D452),"Lost")</f>
        <v>Lost</v>
      </c>
      <c r="G451" t="b">
        <f>VLOOKUP(head_of_council_races!A451,all_municipalities!$A$2:$M$445,9,FALSE)</f>
        <v>0</v>
      </c>
      <c r="H451" t="str">
        <f>VLOOKUP(head_of_council_races!A451,all_municipalities!$A$2:$M$445,2,FALSE)</f>
        <v>Leamington, Municipality of</v>
      </c>
      <c r="I451" t="b">
        <f>VLOOKUP(A451,all_municipalities!$A$2:$M$445,13, FALSE)</f>
        <v>0</v>
      </c>
      <c r="J451" t="str">
        <f t="shared" ref="J451:J514" si="23">IF(I451=TRUE,IF(F451&lt;=10,"HIGH",IF(F451&lt;=100,"MID",IF(F451&lt;=1000,"LOW","NONE"))),"NONE")</f>
        <v>NONE</v>
      </c>
      <c r="K451">
        <v>0</v>
      </c>
      <c r="L451">
        <v>17914</v>
      </c>
      <c r="M451" t="str">
        <f>IF(G451&lt;&gt;FALSE,VLOOKUP(H451,internet_municipalities!$B$2:$W$226,22,FALSE),"NO INTERNET")</f>
        <v>NO INTERNET</v>
      </c>
      <c r="N451" s="16" t="str">
        <f t="shared" si="21"/>
        <v>NO INTERNET</v>
      </c>
    </row>
    <row r="452" spans="1:14" x14ac:dyDescent="0.2">
      <c r="A452">
        <v>19435</v>
      </c>
      <c r="B452" t="b">
        <v>1</v>
      </c>
      <c r="C452" t="s">
        <v>909</v>
      </c>
      <c r="D452" t="s">
        <v>461</v>
      </c>
      <c r="E452" t="s">
        <v>461</v>
      </c>
      <c r="F452" t="str">
        <f t="shared" si="22"/>
        <v>Acclaimed</v>
      </c>
      <c r="G452" t="b">
        <f>VLOOKUP(head_of_council_races!A452,all_municipalities!$A$2:$M$445,9,FALSE)</f>
        <v>1</v>
      </c>
      <c r="H452" t="str">
        <f>VLOOKUP(head_of_council_races!A452,all_municipalities!$A$2:$M$445,2,FALSE)</f>
        <v>Leeds and the Thousand Islands, Township of</v>
      </c>
      <c r="I452" t="b">
        <f>VLOOKUP(A452,all_municipalities!$A$2:$M$445,13, FALSE)</f>
        <v>0</v>
      </c>
      <c r="J452" t="str">
        <f t="shared" si="23"/>
        <v>NONE</v>
      </c>
      <c r="K452">
        <v>0</v>
      </c>
      <c r="L452">
        <v>19435</v>
      </c>
      <c r="M452">
        <f>IF(G452&lt;&gt;FALSE,VLOOKUP(H452,internet_municipalities!$B$2:$W$226,22,FALSE),"NO INTERNET")</f>
        <v>7122</v>
      </c>
      <c r="N452" s="16" t="str">
        <f t="shared" si="21"/>
        <v>Acclaimed</v>
      </c>
    </row>
    <row r="453" spans="1:14" x14ac:dyDescent="0.2">
      <c r="A453">
        <v>10282</v>
      </c>
      <c r="B453" t="b">
        <v>1</v>
      </c>
      <c r="C453" t="s">
        <v>910</v>
      </c>
      <c r="D453">
        <v>326</v>
      </c>
      <c r="E453" s="4">
        <v>0.55000000000000004</v>
      </c>
      <c r="F453">
        <f t="shared" si="22"/>
        <v>58</v>
      </c>
      <c r="G453" t="b">
        <f>VLOOKUP(head_of_council_races!A453,all_municipalities!$A$2:$M$445,9,FALSE)</f>
        <v>1</v>
      </c>
      <c r="H453" t="str">
        <f>VLOOKUP(head_of_council_races!A453,all_municipalities!$A$2:$M$445,2,FALSE)</f>
        <v>Limerick, Township of</v>
      </c>
      <c r="I453" t="b">
        <f>VLOOKUP(A453,all_municipalities!$A$2:$M$445,13, FALSE)</f>
        <v>1</v>
      </c>
      <c r="J453" t="str">
        <f t="shared" si="23"/>
        <v>MID</v>
      </c>
      <c r="K453">
        <v>2</v>
      </c>
      <c r="L453">
        <v>10282</v>
      </c>
      <c r="M453">
        <f>IF(G453&lt;&gt;FALSE,VLOOKUP(H453,internet_municipalities!$B$2:$W$226,22,FALSE),"NO INTERNET")</f>
        <v>478</v>
      </c>
      <c r="N453" s="16">
        <f t="shared" ref="N453:N516" si="24">IF(G453=TRUE,IF(F453&lt;&gt;"Acclaimed",IF(F453&lt;&gt;"Lost",F453/M453,"Lost"),"Acclaimed"),"NO INTERNET")</f>
        <v>0.12133891213389121</v>
      </c>
    </row>
    <row r="454" spans="1:14" x14ac:dyDescent="0.2">
      <c r="A454">
        <v>10282</v>
      </c>
      <c r="B454" t="b">
        <v>0</v>
      </c>
      <c r="C454" t="s">
        <v>911</v>
      </c>
      <c r="D454">
        <v>268</v>
      </c>
      <c r="E454" s="4">
        <v>0.45</v>
      </c>
      <c r="F454" t="str">
        <f t="shared" si="22"/>
        <v>Lost</v>
      </c>
      <c r="G454" t="b">
        <f>VLOOKUP(head_of_council_races!A454,all_municipalities!$A$2:$M$445,9,FALSE)</f>
        <v>1</v>
      </c>
      <c r="H454" t="str">
        <f>VLOOKUP(head_of_council_races!A454,all_municipalities!$A$2:$M$445,2,FALSE)</f>
        <v>Limerick, Township of</v>
      </c>
      <c r="I454" t="b">
        <f>VLOOKUP(A454,all_municipalities!$A$2:$M$445,13, FALSE)</f>
        <v>1</v>
      </c>
      <c r="J454" t="str">
        <f t="shared" si="23"/>
        <v>NONE</v>
      </c>
      <c r="K454">
        <v>2</v>
      </c>
      <c r="L454">
        <v>10282</v>
      </c>
      <c r="M454">
        <f>IF(G454&lt;&gt;FALSE,VLOOKUP(H454,internet_municipalities!$B$2:$W$226,22,FALSE),"NO INTERNET")</f>
        <v>478</v>
      </c>
      <c r="N454" s="16" t="str">
        <f t="shared" si="24"/>
        <v>Lost</v>
      </c>
    </row>
    <row r="455" spans="1:14" x14ac:dyDescent="0.2">
      <c r="A455">
        <v>10078</v>
      </c>
      <c r="B455" t="b">
        <v>1</v>
      </c>
      <c r="C455" t="s">
        <v>912</v>
      </c>
      <c r="D455" t="s">
        <v>461</v>
      </c>
      <c r="E455" t="s">
        <v>461</v>
      </c>
      <c r="F455" t="str">
        <f t="shared" si="22"/>
        <v>Acclaimed</v>
      </c>
      <c r="G455" t="b">
        <f>VLOOKUP(head_of_council_races!A455,all_municipalities!$A$2:$M$445,9,FALSE)</f>
        <v>1</v>
      </c>
      <c r="H455" t="str">
        <f>VLOOKUP(head_of_council_races!A455,all_municipalities!$A$2:$M$445,2,FALSE)</f>
        <v>Lincoln, Town of</v>
      </c>
      <c r="I455" t="b">
        <f>VLOOKUP(A455,all_municipalities!$A$2:$M$445,13, FALSE)</f>
        <v>0</v>
      </c>
      <c r="J455" t="str">
        <f t="shared" si="23"/>
        <v>NONE</v>
      </c>
      <c r="K455">
        <v>0</v>
      </c>
      <c r="L455">
        <v>10078</v>
      </c>
      <c r="M455">
        <f>IF(G455&lt;&gt;FALSE,VLOOKUP(H455,internet_municipalities!$B$2:$W$226,22,FALSE),"NO INTERNET")</f>
        <v>14595</v>
      </c>
      <c r="N455" s="16" t="str">
        <f t="shared" si="24"/>
        <v>Acclaimed</v>
      </c>
    </row>
    <row r="456" spans="1:14" x14ac:dyDescent="0.2">
      <c r="A456">
        <v>10401</v>
      </c>
      <c r="B456" t="b">
        <v>1</v>
      </c>
      <c r="C456" t="s">
        <v>913</v>
      </c>
      <c r="D456" s="1">
        <v>46283</v>
      </c>
      <c r="E456" s="4">
        <v>0.66</v>
      </c>
      <c r="F456">
        <f t="shared" si="22"/>
        <v>30371</v>
      </c>
      <c r="G456" t="b">
        <f>VLOOKUP(head_of_council_races!A456,all_municipalities!$A$2:$M$445,9,FALSE)</f>
        <v>0</v>
      </c>
      <c r="H456" t="str">
        <f>VLOOKUP(head_of_council_races!A456,all_municipalities!$A$2:$M$445,2,FALSE)</f>
        <v>London, City of</v>
      </c>
      <c r="I456" t="b">
        <f>VLOOKUP(A456,all_municipalities!$A$2:$M$445,13, FALSE)</f>
        <v>0</v>
      </c>
      <c r="J456" t="str">
        <f t="shared" si="23"/>
        <v>NONE</v>
      </c>
      <c r="K456">
        <v>0</v>
      </c>
      <c r="L456">
        <v>10401</v>
      </c>
      <c r="M456" t="str">
        <f>IF(G456&lt;&gt;FALSE,VLOOKUP(H456,internet_municipalities!$B$2:$W$226,22,FALSE),"NO INTERNET")</f>
        <v>NO INTERNET</v>
      </c>
      <c r="N456" s="16" t="str">
        <f t="shared" si="24"/>
        <v>NO INTERNET</v>
      </c>
    </row>
    <row r="457" spans="1:14" x14ac:dyDescent="0.2">
      <c r="A457">
        <v>10401</v>
      </c>
      <c r="B457" t="b">
        <v>0</v>
      </c>
      <c r="C457" t="s">
        <v>921</v>
      </c>
      <c r="D457" s="1">
        <v>15912</v>
      </c>
      <c r="E457" s="4">
        <v>0.23</v>
      </c>
      <c r="F457" t="str">
        <f t="shared" si="22"/>
        <v>Lost</v>
      </c>
      <c r="G457" t="b">
        <f>VLOOKUP(head_of_council_races!A457,all_municipalities!$A$2:$M$445,9,FALSE)</f>
        <v>0</v>
      </c>
      <c r="H457" t="str">
        <f>VLOOKUP(head_of_council_races!A457,all_municipalities!$A$2:$M$445,2,FALSE)</f>
        <v>London, City of</v>
      </c>
      <c r="I457" t="b">
        <f>VLOOKUP(A457,all_municipalities!$A$2:$M$445,13, FALSE)</f>
        <v>0</v>
      </c>
      <c r="J457" t="str">
        <f t="shared" si="23"/>
        <v>NONE</v>
      </c>
      <c r="K457">
        <v>0</v>
      </c>
      <c r="L457">
        <v>10401</v>
      </c>
      <c r="M457" t="str">
        <f>IF(G457&lt;&gt;FALSE,VLOOKUP(H457,internet_municipalities!$B$2:$W$226,22,FALSE),"NO INTERNET")</f>
        <v>NO INTERNET</v>
      </c>
      <c r="N457" s="16" t="str">
        <f t="shared" si="24"/>
        <v>NO INTERNET</v>
      </c>
    </row>
    <row r="458" spans="1:14" x14ac:dyDescent="0.2">
      <c r="A458">
        <v>10401</v>
      </c>
      <c r="B458" t="b">
        <v>0</v>
      </c>
      <c r="C458" t="s">
        <v>922</v>
      </c>
      <c r="D458" s="1">
        <v>2297</v>
      </c>
      <c r="E458" s="4">
        <v>0.03</v>
      </c>
      <c r="F458" t="str">
        <f t="shared" si="22"/>
        <v>Lost</v>
      </c>
      <c r="G458" t="b">
        <f>VLOOKUP(head_of_council_races!A458,all_municipalities!$A$2:$M$445,9,FALSE)</f>
        <v>0</v>
      </c>
      <c r="H458" t="str">
        <f>VLOOKUP(head_of_council_races!A458,all_municipalities!$A$2:$M$445,2,FALSE)</f>
        <v>London, City of</v>
      </c>
      <c r="I458" t="b">
        <f>VLOOKUP(A458,all_municipalities!$A$2:$M$445,13, FALSE)</f>
        <v>0</v>
      </c>
      <c r="J458" t="str">
        <f t="shared" si="23"/>
        <v>NONE</v>
      </c>
      <c r="K458">
        <v>0</v>
      </c>
      <c r="L458">
        <v>10401</v>
      </c>
      <c r="M458" t="str">
        <f>IF(G458&lt;&gt;FALSE,VLOOKUP(H458,internet_municipalities!$B$2:$W$226,22,FALSE),"NO INTERNET")</f>
        <v>NO INTERNET</v>
      </c>
      <c r="N458" s="16" t="str">
        <f t="shared" si="24"/>
        <v>NO INTERNET</v>
      </c>
    </row>
    <row r="459" spans="1:14" x14ac:dyDescent="0.2">
      <c r="A459">
        <v>10401</v>
      </c>
      <c r="B459" t="b">
        <v>0</v>
      </c>
      <c r="C459" t="s">
        <v>920</v>
      </c>
      <c r="D459" s="1">
        <v>1432</v>
      </c>
      <c r="E459" s="4">
        <v>0.02</v>
      </c>
      <c r="F459" t="str">
        <f t="shared" si="22"/>
        <v>Lost</v>
      </c>
      <c r="G459" t="b">
        <f>VLOOKUP(head_of_council_races!A459,all_municipalities!$A$2:$M$445,9,FALSE)</f>
        <v>0</v>
      </c>
      <c r="H459" t="str">
        <f>VLOOKUP(head_of_council_races!A459,all_municipalities!$A$2:$M$445,2,FALSE)</f>
        <v>London, City of</v>
      </c>
      <c r="I459" t="b">
        <f>VLOOKUP(A459,all_municipalities!$A$2:$M$445,13, FALSE)</f>
        <v>0</v>
      </c>
      <c r="J459" t="str">
        <f t="shared" si="23"/>
        <v>NONE</v>
      </c>
      <c r="K459">
        <v>0</v>
      </c>
      <c r="L459">
        <v>10401</v>
      </c>
      <c r="M459" t="str">
        <f>IF(G459&lt;&gt;FALSE,VLOOKUP(H459,internet_municipalities!$B$2:$W$226,22,FALSE),"NO INTERNET")</f>
        <v>NO INTERNET</v>
      </c>
      <c r="N459" s="16" t="str">
        <f t="shared" si="24"/>
        <v>NO INTERNET</v>
      </c>
    </row>
    <row r="460" spans="1:14" x14ac:dyDescent="0.2">
      <c r="A460">
        <v>10401</v>
      </c>
      <c r="B460" t="b">
        <v>0</v>
      </c>
      <c r="C460" t="s">
        <v>919</v>
      </c>
      <c r="D460" s="1">
        <v>1339</v>
      </c>
      <c r="E460" s="4">
        <v>0.02</v>
      </c>
      <c r="F460" t="str">
        <f t="shared" si="22"/>
        <v>Lost</v>
      </c>
      <c r="G460" t="b">
        <f>VLOOKUP(head_of_council_races!A460,all_municipalities!$A$2:$M$445,9,FALSE)</f>
        <v>0</v>
      </c>
      <c r="H460" t="str">
        <f>VLOOKUP(head_of_council_races!A460,all_municipalities!$A$2:$M$445,2,FALSE)</f>
        <v>London, City of</v>
      </c>
      <c r="I460" t="b">
        <f>VLOOKUP(A460,all_municipalities!$A$2:$M$445,13, FALSE)</f>
        <v>0</v>
      </c>
      <c r="J460" t="str">
        <f t="shared" si="23"/>
        <v>NONE</v>
      </c>
      <c r="K460">
        <v>0</v>
      </c>
      <c r="L460">
        <v>10401</v>
      </c>
      <c r="M460" t="str">
        <f>IF(G460&lt;&gt;FALSE,VLOOKUP(H460,internet_municipalities!$B$2:$W$226,22,FALSE),"NO INTERNET")</f>
        <v>NO INTERNET</v>
      </c>
      <c r="N460" s="16" t="str">
        <f t="shared" si="24"/>
        <v>NO INTERNET</v>
      </c>
    </row>
    <row r="461" spans="1:14" x14ac:dyDescent="0.2">
      <c r="A461">
        <v>10401</v>
      </c>
      <c r="B461" t="b">
        <v>0</v>
      </c>
      <c r="C461" t="s">
        <v>915</v>
      </c>
      <c r="D461">
        <v>810</v>
      </c>
      <c r="E461" s="4">
        <v>0.01</v>
      </c>
      <c r="F461" t="str">
        <f t="shared" si="22"/>
        <v>Lost</v>
      </c>
      <c r="G461" t="b">
        <f>VLOOKUP(head_of_council_races!A461,all_municipalities!$A$2:$M$445,9,FALSE)</f>
        <v>0</v>
      </c>
      <c r="H461" t="str">
        <f>VLOOKUP(head_of_council_races!A461,all_municipalities!$A$2:$M$445,2,FALSE)</f>
        <v>London, City of</v>
      </c>
      <c r="I461" t="b">
        <f>VLOOKUP(A461,all_municipalities!$A$2:$M$445,13, FALSE)</f>
        <v>0</v>
      </c>
      <c r="J461" t="str">
        <f t="shared" si="23"/>
        <v>NONE</v>
      </c>
      <c r="K461">
        <v>0</v>
      </c>
      <c r="L461">
        <v>10401</v>
      </c>
      <c r="M461" t="str">
        <f>IF(G461&lt;&gt;FALSE,VLOOKUP(H461,internet_municipalities!$B$2:$W$226,22,FALSE),"NO INTERNET")</f>
        <v>NO INTERNET</v>
      </c>
      <c r="N461" s="16" t="str">
        <f t="shared" si="24"/>
        <v>NO INTERNET</v>
      </c>
    </row>
    <row r="462" spans="1:14" x14ac:dyDescent="0.2">
      <c r="A462">
        <v>10401</v>
      </c>
      <c r="B462" t="b">
        <v>0</v>
      </c>
      <c r="C462" t="s">
        <v>914</v>
      </c>
      <c r="D462">
        <v>747</v>
      </c>
      <c r="E462" s="4">
        <v>0.01</v>
      </c>
      <c r="F462" t="str">
        <f t="shared" si="22"/>
        <v>Lost</v>
      </c>
      <c r="G462" t="b">
        <f>VLOOKUP(head_of_council_races!A462,all_municipalities!$A$2:$M$445,9,FALSE)</f>
        <v>0</v>
      </c>
      <c r="H462" t="str">
        <f>VLOOKUP(head_of_council_races!A462,all_municipalities!$A$2:$M$445,2,FALSE)</f>
        <v>London, City of</v>
      </c>
      <c r="I462" t="b">
        <f>VLOOKUP(A462,all_municipalities!$A$2:$M$445,13, FALSE)</f>
        <v>0</v>
      </c>
      <c r="J462" t="str">
        <f t="shared" si="23"/>
        <v>NONE</v>
      </c>
      <c r="K462">
        <v>0</v>
      </c>
      <c r="L462">
        <v>10401</v>
      </c>
      <c r="M462" t="str">
        <f>IF(G462&lt;&gt;FALSE,VLOOKUP(H462,internet_municipalities!$B$2:$W$226,22,FALSE),"NO INTERNET")</f>
        <v>NO INTERNET</v>
      </c>
      <c r="N462" s="16" t="str">
        <f t="shared" si="24"/>
        <v>NO INTERNET</v>
      </c>
    </row>
    <row r="463" spans="1:14" x14ac:dyDescent="0.2">
      <c r="A463">
        <v>10401</v>
      </c>
      <c r="B463" t="b">
        <v>0</v>
      </c>
      <c r="C463" t="s">
        <v>916</v>
      </c>
      <c r="D463">
        <v>743</v>
      </c>
      <c r="E463" s="4">
        <v>0.01</v>
      </c>
      <c r="F463" t="str">
        <f t="shared" si="22"/>
        <v>Lost</v>
      </c>
      <c r="G463" t="b">
        <f>VLOOKUP(head_of_council_races!A463,all_municipalities!$A$2:$M$445,9,FALSE)</f>
        <v>0</v>
      </c>
      <c r="H463" t="str">
        <f>VLOOKUP(head_of_council_races!A463,all_municipalities!$A$2:$M$445,2,FALSE)</f>
        <v>London, City of</v>
      </c>
      <c r="I463" t="b">
        <f>VLOOKUP(A463,all_municipalities!$A$2:$M$445,13, FALSE)</f>
        <v>0</v>
      </c>
      <c r="J463" t="str">
        <f t="shared" si="23"/>
        <v>NONE</v>
      </c>
      <c r="K463">
        <v>0</v>
      </c>
      <c r="L463">
        <v>10401</v>
      </c>
      <c r="M463" t="str">
        <f>IF(G463&lt;&gt;FALSE,VLOOKUP(H463,internet_municipalities!$B$2:$W$226,22,FALSE),"NO INTERNET")</f>
        <v>NO INTERNET</v>
      </c>
      <c r="N463" s="16" t="str">
        <f t="shared" si="24"/>
        <v>NO INTERNET</v>
      </c>
    </row>
    <row r="464" spans="1:14" x14ac:dyDescent="0.2">
      <c r="A464">
        <v>10401</v>
      </c>
      <c r="B464" t="b">
        <v>0</v>
      </c>
      <c r="C464" t="s">
        <v>917</v>
      </c>
      <c r="D464">
        <v>536</v>
      </c>
      <c r="E464" s="4">
        <v>0.01</v>
      </c>
      <c r="F464" t="str">
        <f t="shared" si="22"/>
        <v>Lost</v>
      </c>
      <c r="G464" t="b">
        <f>VLOOKUP(head_of_council_races!A464,all_municipalities!$A$2:$M$445,9,FALSE)</f>
        <v>0</v>
      </c>
      <c r="H464" t="str">
        <f>VLOOKUP(head_of_council_races!A464,all_municipalities!$A$2:$M$445,2,FALSE)</f>
        <v>London, City of</v>
      </c>
      <c r="I464" t="b">
        <f>VLOOKUP(A464,all_municipalities!$A$2:$M$445,13, FALSE)</f>
        <v>0</v>
      </c>
      <c r="J464" t="str">
        <f t="shared" si="23"/>
        <v>NONE</v>
      </c>
      <c r="K464">
        <v>0</v>
      </c>
      <c r="L464">
        <v>10401</v>
      </c>
      <c r="M464" t="str">
        <f>IF(G464&lt;&gt;FALSE,VLOOKUP(H464,internet_municipalities!$B$2:$W$226,22,FALSE),"NO INTERNET")</f>
        <v>NO INTERNET</v>
      </c>
      <c r="N464" s="16" t="str">
        <f t="shared" si="24"/>
        <v>NO INTERNET</v>
      </c>
    </row>
    <row r="465" spans="1:14" x14ac:dyDescent="0.2">
      <c r="A465">
        <v>10401</v>
      </c>
      <c r="B465" t="b">
        <v>0</v>
      </c>
      <c r="C465" t="s">
        <v>918</v>
      </c>
      <c r="D465">
        <v>329</v>
      </c>
      <c r="E465" s="4">
        <v>0</v>
      </c>
      <c r="F465" t="str">
        <f t="shared" si="22"/>
        <v>Lost</v>
      </c>
      <c r="G465" t="b">
        <f>VLOOKUP(head_of_council_races!A465,all_municipalities!$A$2:$M$445,9,FALSE)</f>
        <v>0</v>
      </c>
      <c r="H465" t="str">
        <f>VLOOKUP(head_of_council_races!A465,all_municipalities!$A$2:$M$445,2,FALSE)</f>
        <v>London, City of</v>
      </c>
      <c r="I465" t="b">
        <f>VLOOKUP(A465,all_municipalities!$A$2:$M$445,13, FALSE)</f>
        <v>0</v>
      </c>
      <c r="J465" t="str">
        <f t="shared" si="23"/>
        <v>NONE</v>
      </c>
      <c r="K465">
        <v>0</v>
      </c>
      <c r="L465">
        <v>10401</v>
      </c>
      <c r="M465" t="str">
        <f>IF(G465&lt;&gt;FALSE,VLOOKUP(H465,internet_municipalities!$B$2:$W$226,22,FALSE),"NO INTERNET")</f>
        <v>NO INTERNET</v>
      </c>
      <c r="N465" s="16" t="str">
        <f t="shared" si="24"/>
        <v>NO INTERNET</v>
      </c>
    </row>
    <row r="466" spans="1:14" x14ac:dyDescent="0.2">
      <c r="A466">
        <v>10515</v>
      </c>
      <c r="B466" t="b">
        <v>1</v>
      </c>
      <c r="C466" t="s">
        <v>923</v>
      </c>
      <c r="D466" s="1">
        <v>3647</v>
      </c>
      <c r="E466" s="4">
        <v>0.91</v>
      </c>
      <c r="F466">
        <f t="shared" si="22"/>
        <v>3285</v>
      </c>
      <c r="G466" t="b">
        <f>VLOOKUP(head_of_council_races!A466,all_municipalities!$A$2:$M$445,9,FALSE)</f>
        <v>1</v>
      </c>
      <c r="H466" t="str">
        <f>VLOOKUP(head_of_council_races!A466,all_municipalities!$A$2:$M$445,2,FALSE)</f>
        <v>Loyalist Township</v>
      </c>
      <c r="I466" t="b">
        <f>VLOOKUP(A466,all_municipalities!$A$2:$M$445,13, FALSE)</f>
        <v>0</v>
      </c>
      <c r="J466" t="str">
        <f t="shared" si="23"/>
        <v>NONE</v>
      </c>
      <c r="K466">
        <v>0</v>
      </c>
      <c r="L466">
        <v>10515</v>
      </c>
      <c r="M466">
        <f>IF(G466&lt;&gt;FALSE,VLOOKUP(H466,internet_municipalities!$B$2:$W$226,22,FALSE),"NO INTERNET")</f>
        <v>9656</v>
      </c>
      <c r="N466" s="16">
        <f t="shared" si="24"/>
        <v>0.34020298260149129</v>
      </c>
    </row>
    <row r="467" spans="1:14" x14ac:dyDescent="0.2">
      <c r="A467">
        <v>10515</v>
      </c>
      <c r="B467" t="b">
        <v>0</v>
      </c>
      <c r="C467" t="s">
        <v>924</v>
      </c>
      <c r="D467">
        <v>362</v>
      </c>
      <c r="E467" s="4">
        <v>0.09</v>
      </c>
      <c r="F467" t="str">
        <f t="shared" si="22"/>
        <v>Lost</v>
      </c>
      <c r="G467" t="b">
        <f>VLOOKUP(head_of_council_races!A467,all_municipalities!$A$2:$M$445,9,FALSE)</f>
        <v>1</v>
      </c>
      <c r="H467" t="str">
        <f>VLOOKUP(head_of_council_races!A467,all_municipalities!$A$2:$M$445,2,FALSE)</f>
        <v>Loyalist Township</v>
      </c>
      <c r="I467" t="b">
        <f>VLOOKUP(A467,all_municipalities!$A$2:$M$445,13, FALSE)</f>
        <v>0</v>
      </c>
      <c r="J467" t="str">
        <f t="shared" si="23"/>
        <v>NONE</v>
      </c>
      <c r="K467">
        <v>0</v>
      </c>
      <c r="L467">
        <v>10515</v>
      </c>
      <c r="M467">
        <f>IF(G467&lt;&gt;FALSE,VLOOKUP(H467,internet_municipalities!$B$2:$W$226,22,FALSE),"NO INTERNET")</f>
        <v>9656</v>
      </c>
      <c r="N467" s="16" t="str">
        <f t="shared" si="24"/>
        <v>Lost</v>
      </c>
    </row>
    <row r="468" spans="1:14" x14ac:dyDescent="0.2">
      <c r="A468">
        <v>17925</v>
      </c>
      <c r="B468" t="b">
        <v>1</v>
      </c>
      <c r="C468" t="s">
        <v>925</v>
      </c>
      <c r="D468" s="1">
        <v>1018</v>
      </c>
      <c r="E468" s="4">
        <v>0.54</v>
      </c>
      <c r="F468">
        <f t="shared" si="22"/>
        <v>150</v>
      </c>
      <c r="G468" t="b">
        <f>VLOOKUP(head_of_council_races!A468,all_municipalities!$A$2:$M$445,9,FALSE)</f>
        <v>1</v>
      </c>
      <c r="H468" t="str">
        <f>VLOOKUP(head_of_council_races!A468,all_municipalities!$A$2:$M$445,2,FALSE)</f>
        <v>Lucan Biddulph, Township of</v>
      </c>
      <c r="I468" t="b">
        <f>VLOOKUP(A468,all_municipalities!$A$2:$M$445,13, FALSE)</f>
        <v>1</v>
      </c>
      <c r="J468" t="str">
        <f t="shared" si="23"/>
        <v>LOW</v>
      </c>
      <c r="K468">
        <v>1</v>
      </c>
      <c r="L468">
        <v>17925</v>
      </c>
      <c r="M468">
        <f>IF(G468&lt;&gt;FALSE,VLOOKUP(H468,internet_municipalities!$B$2:$W$226,22,FALSE),"NO INTERNET")</f>
        <v>2304</v>
      </c>
      <c r="N468" s="16">
        <f t="shared" si="24"/>
        <v>6.5104166666666671E-2</v>
      </c>
    </row>
    <row r="469" spans="1:14" x14ac:dyDescent="0.2">
      <c r="A469">
        <v>17925</v>
      </c>
      <c r="B469" t="b">
        <v>0</v>
      </c>
      <c r="C469" t="s">
        <v>926</v>
      </c>
      <c r="D469">
        <v>868</v>
      </c>
      <c r="E469" s="4">
        <v>0.46</v>
      </c>
      <c r="F469" t="str">
        <f t="shared" si="22"/>
        <v>Lost</v>
      </c>
      <c r="G469" t="b">
        <f>VLOOKUP(head_of_council_races!A469,all_municipalities!$A$2:$M$445,9,FALSE)</f>
        <v>1</v>
      </c>
      <c r="H469" t="str">
        <f>VLOOKUP(head_of_council_races!A469,all_municipalities!$A$2:$M$445,2,FALSE)</f>
        <v>Lucan Biddulph, Township of</v>
      </c>
      <c r="I469" t="b">
        <f>VLOOKUP(A469,all_municipalities!$A$2:$M$445,13, FALSE)</f>
        <v>1</v>
      </c>
      <c r="J469" t="str">
        <f t="shared" si="23"/>
        <v>NONE</v>
      </c>
      <c r="K469">
        <v>1</v>
      </c>
      <c r="L469">
        <v>17925</v>
      </c>
      <c r="M469">
        <f>IF(G469&lt;&gt;FALSE,VLOOKUP(H469,internet_municipalities!$B$2:$W$226,22,FALSE),"NO INTERNET")</f>
        <v>2304</v>
      </c>
      <c r="N469" s="16" t="str">
        <f t="shared" si="24"/>
        <v>Lost</v>
      </c>
    </row>
    <row r="470" spans="1:14" x14ac:dyDescent="0.2">
      <c r="A470">
        <v>10225</v>
      </c>
      <c r="B470" t="b">
        <v>1</v>
      </c>
      <c r="C470" t="s">
        <v>927</v>
      </c>
      <c r="D470" t="s">
        <v>461</v>
      </c>
      <c r="E470" t="s">
        <v>461</v>
      </c>
      <c r="F470" t="str">
        <f t="shared" si="22"/>
        <v>Acclaimed</v>
      </c>
      <c r="G470" t="b">
        <f>VLOOKUP(head_of_council_races!A470,all_municipalities!$A$2:$M$445,9,FALSE)</f>
        <v>0</v>
      </c>
      <c r="H470" t="str">
        <f>VLOOKUP(head_of_council_races!A470,all_municipalities!$A$2:$M$445,2,FALSE)</f>
        <v>MacDonald Meredith &amp; Aberdeen Add'l, Township of</v>
      </c>
      <c r="I470" t="b">
        <f>VLOOKUP(A470,all_municipalities!$A$2:$M$445,13, FALSE)</f>
        <v>0</v>
      </c>
      <c r="J470" t="str">
        <f t="shared" si="23"/>
        <v>NONE</v>
      </c>
      <c r="K470">
        <v>0</v>
      </c>
      <c r="L470">
        <v>10225</v>
      </c>
      <c r="M470" t="str">
        <f>IF(G470&lt;&gt;FALSE,VLOOKUP(H470,internet_municipalities!$B$2:$W$226,22,FALSE),"NO INTERNET")</f>
        <v>NO INTERNET</v>
      </c>
      <c r="N470" s="16" t="str">
        <f t="shared" si="24"/>
        <v>NO INTERNET</v>
      </c>
    </row>
    <row r="471" spans="1:14" x14ac:dyDescent="0.2">
      <c r="A471">
        <v>10692</v>
      </c>
      <c r="B471" t="b">
        <v>1</v>
      </c>
      <c r="C471" t="s">
        <v>928</v>
      </c>
      <c r="D471">
        <v>495</v>
      </c>
      <c r="E471" s="4">
        <v>0.55000000000000004</v>
      </c>
      <c r="F471">
        <f t="shared" si="22"/>
        <v>90</v>
      </c>
      <c r="G471" t="b">
        <f>VLOOKUP(head_of_council_races!A471,all_municipalities!$A$2:$M$445,9,FALSE)</f>
        <v>0</v>
      </c>
      <c r="H471" t="str">
        <f>VLOOKUP(head_of_council_races!A471,all_municipalities!$A$2:$M$445,2,FALSE)</f>
        <v>Machar, Township of</v>
      </c>
      <c r="I471" t="b">
        <f>VLOOKUP(A471,all_municipalities!$A$2:$M$445,13, FALSE)</f>
        <v>0</v>
      </c>
      <c r="J471" t="str">
        <f t="shared" si="23"/>
        <v>NONE</v>
      </c>
      <c r="K471">
        <v>0</v>
      </c>
      <c r="L471">
        <v>10692</v>
      </c>
      <c r="M471" t="str">
        <f>IF(G471&lt;&gt;FALSE,VLOOKUP(H471,internet_municipalities!$B$2:$W$226,22,FALSE),"NO INTERNET")</f>
        <v>NO INTERNET</v>
      </c>
      <c r="N471" s="16" t="str">
        <f t="shared" si="24"/>
        <v>NO INTERNET</v>
      </c>
    </row>
    <row r="472" spans="1:14" x14ac:dyDescent="0.2">
      <c r="A472">
        <v>10692</v>
      </c>
      <c r="B472" t="b">
        <v>0</v>
      </c>
      <c r="C472" t="s">
        <v>929</v>
      </c>
      <c r="D472">
        <v>405</v>
      </c>
      <c r="E472" s="4">
        <v>0.45</v>
      </c>
      <c r="F472" t="str">
        <f t="shared" si="22"/>
        <v>Lost</v>
      </c>
      <c r="G472" t="b">
        <f>VLOOKUP(head_of_council_races!A472,all_municipalities!$A$2:$M$445,9,FALSE)</f>
        <v>0</v>
      </c>
      <c r="H472" t="str">
        <f>VLOOKUP(head_of_council_races!A472,all_municipalities!$A$2:$M$445,2,FALSE)</f>
        <v>Machar, Township of</v>
      </c>
      <c r="I472" t="b">
        <f>VLOOKUP(A472,all_municipalities!$A$2:$M$445,13, FALSE)</f>
        <v>0</v>
      </c>
      <c r="J472" t="str">
        <f t="shared" si="23"/>
        <v>NONE</v>
      </c>
      <c r="K472">
        <v>0</v>
      </c>
      <c r="L472">
        <v>10692</v>
      </c>
      <c r="M472" t="str">
        <f>IF(G472&lt;&gt;FALSE,VLOOKUP(H472,internet_municipalities!$B$2:$W$226,22,FALSE),"NO INTERNET")</f>
        <v>NO INTERNET</v>
      </c>
      <c r="N472" s="16" t="str">
        <f t="shared" si="24"/>
        <v>NO INTERNET</v>
      </c>
    </row>
    <row r="473" spans="1:14" x14ac:dyDescent="0.2">
      <c r="A473">
        <v>10784</v>
      </c>
      <c r="B473" t="b">
        <v>1</v>
      </c>
      <c r="C473" t="s">
        <v>930</v>
      </c>
      <c r="D473">
        <v>184</v>
      </c>
      <c r="E473" s="4">
        <v>0.59</v>
      </c>
      <c r="F473">
        <f t="shared" si="22"/>
        <v>54</v>
      </c>
      <c r="G473" t="b">
        <f>VLOOKUP(head_of_council_races!A473,all_municipalities!$A$2:$M$445,9,FALSE)</f>
        <v>0</v>
      </c>
      <c r="H473" t="str">
        <f>VLOOKUP(head_of_council_races!A473,all_municipalities!$A$2:$M$445,2,FALSE)</f>
        <v>Machin, Municipality of</v>
      </c>
      <c r="I473" t="b">
        <f>VLOOKUP(A473,all_municipalities!$A$2:$M$445,13, FALSE)</f>
        <v>0</v>
      </c>
      <c r="J473" t="str">
        <f t="shared" si="23"/>
        <v>NONE</v>
      </c>
      <c r="K473">
        <v>0</v>
      </c>
      <c r="L473">
        <v>10784</v>
      </c>
      <c r="M473" t="str">
        <f>IF(G473&lt;&gt;FALSE,VLOOKUP(H473,internet_municipalities!$B$2:$W$226,22,FALSE),"NO INTERNET")</f>
        <v>NO INTERNET</v>
      </c>
      <c r="N473" s="16" t="str">
        <f t="shared" si="24"/>
        <v>NO INTERNET</v>
      </c>
    </row>
    <row r="474" spans="1:14" x14ac:dyDescent="0.2">
      <c r="A474">
        <v>10784</v>
      </c>
      <c r="B474" t="b">
        <v>0</v>
      </c>
      <c r="C474" t="s">
        <v>931</v>
      </c>
      <c r="D474">
        <v>130</v>
      </c>
      <c r="E474" s="4">
        <v>0.41</v>
      </c>
      <c r="F474" t="str">
        <f t="shared" si="22"/>
        <v>Lost</v>
      </c>
      <c r="G474" t="b">
        <f>VLOOKUP(head_of_council_races!A474,all_municipalities!$A$2:$M$445,9,FALSE)</f>
        <v>0</v>
      </c>
      <c r="H474" t="str">
        <f>VLOOKUP(head_of_council_races!A474,all_municipalities!$A$2:$M$445,2,FALSE)</f>
        <v>Machin, Municipality of</v>
      </c>
      <c r="I474" t="b">
        <f>VLOOKUP(A474,all_municipalities!$A$2:$M$445,13, FALSE)</f>
        <v>0</v>
      </c>
      <c r="J474" t="str">
        <f t="shared" si="23"/>
        <v>NONE</v>
      </c>
      <c r="K474">
        <v>0</v>
      </c>
      <c r="L474">
        <v>10784</v>
      </c>
      <c r="M474" t="str">
        <f>IF(G474&lt;&gt;FALSE,VLOOKUP(H474,internet_municipalities!$B$2:$W$226,22,FALSE),"NO INTERNET")</f>
        <v>NO INTERNET</v>
      </c>
      <c r="N474" s="16" t="str">
        <f t="shared" si="24"/>
        <v>NO INTERNET</v>
      </c>
    </row>
    <row r="475" spans="1:14" x14ac:dyDescent="0.2">
      <c r="A475">
        <v>19436</v>
      </c>
      <c r="B475" t="b">
        <v>1</v>
      </c>
      <c r="C475" t="s">
        <v>932</v>
      </c>
      <c r="D475" s="1">
        <v>1801</v>
      </c>
      <c r="E475" s="4">
        <v>0.6</v>
      </c>
      <c r="F475">
        <f t="shared" si="22"/>
        <v>607</v>
      </c>
      <c r="G475" t="b">
        <f>VLOOKUP(head_of_council_races!A475,all_municipalities!$A$2:$M$445,9,FALSE)</f>
        <v>0</v>
      </c>
      <c r="H475" t="str">
        <f>VLOOKUP(head_of_council_races!A475,all_municipalities!$A$2:$M$445,2,FALSE)</f>
        <v>Madawaska Valley, Township of</v>
      </c>
      <c r="I475" t="b">
        <f>VLOOKUP(A475,all_municipalities!$A$2:$M$445,13, FALSE)</f>
        <v>0</v>
      </c>
      <c r="J475" t="str">
        <f t="shared" si="23"/>
        <v>NONE</v>
      </c>
      <c r="K475">
        <v>0</v>
      </c>
      <c r="L475">
        <v>19436</v>
      </c>
      <c r="M475" t="str">
        <f>IF(G475&lt;&gt;FALSE,VLOOKUP(H475,internet_municipalities!$B$2:$W$226,22,FALSE),"NO INTERNET")</f>
        <v>NO INTERNET</v>
      </c>
      <c r="N475" s="16" t="str">
        <f t="shared" si="24"/>
        <v>NO INTERNET</v>
      </c>
    </row>
    <row r="476" spans="1:14" x14ac:dyDescent="0.2">
      <c r="A476">
        <v>19436</v>
      </c>
      <c r="B476" t="b">
        <v>0</v>
      </c>
      <c r="C476" t="s">
        <v>933</v>
      </c>
      <c r="D476" s="1">
        <v>1194</v>
      </c>
      <c r="E476" s="4">
        <v>0.4</v>
      </c>
      <c r="F476" t="str">
        <f t="shared" si="22"/>
        <v>Lost</v>
      </c>
      <c r="G476" t="b">
        <f>VLOOKUP(head_of_council_races!A476,all_municipalities!$A$2:$M$445,9,FALSE)</f>
        <v>0</v>
      </c>
      <c r="H476" t="str">
        <f>VLOOKUP(head_of_council_races!A476,all_municipalities!$A$2:$M$445,2,FALSE)</f>
        <v>Madawaska Valley, Township of</v>
      </c>
      <c r="I476" t="b">
        <f>VLOOKUP(A476,all_municipalities!$A$2:$M$445,13, FALSE)</f>
        <v>0</v>
      </c>
      <c r="J476" t="str">
        <f t="shared" si="23"/>
        <v>NONE</v>
      </c>
      <c r="K476">
        <v>0</v>
      </c>
      <c r="L476">
        <v>19436</v>
      </c>
      <c r="M476" t="str">
        <f>IF(G476&lt;&gt;FALSE,VLOOKUP(H476,internet_municipalities!$B$2:$W$226,22,FALSE),"NO INTERNET")</f>
        <v>NO INTERNET</v>
      </c>
      <c r="N476" s="16" t="str">
        <f t="shared" si="24"/>
        <v>NO INTERNET</v>
      </c>
    </row>
    <row r="477" spans="1:14" x14ac:dyDescent="0.2">
      <c r="A477">
        <v>10417</v>
      </c>
      <c r="B477" t="b">
        <v>1</v>
      </c>
      <c r="C477" t="s">
        <v>934</v>
      </c>
      <c r="D477">
        <v>516</v>
      </c>
      <c r="E477" s="4">
        <v>0.7</v>
      </c>
      <c r="F477">
        <f t="shared" si="22"/>
        <v>295</v>
      </c>
      <c r="G477" t="b">
        <f>VLOOKUP(head_of_council_races!A477,all_municipalities!$A$2:$M$445,9,FALSE)</f>
        <v>1</v>
      </c>
      <c r="H477" t="str">
        <f>VLOOKUP(head_of_council_races!A477,all_municipalities!$A$2:$M$445,2,FALSE)</f>
        <v>Madoc, Township of</v>
      </c>
      <c r="I477" t="b">
        <f>VLOOKUP(A477,all_municipalities!$A$2:$M$445,13, FALSE)</f>
        <v>1</v>
      </c>
      <c r="J477" t="str">
        <f t="shared" si="23"/>
        <v>LOW</v>
      </c>
      <c r="K477">
        <v>1</v>
      </c>
      <c r="L477">
        <v>10417</v>
      </c>
      <c r="M477">
        <f>IF(G477&lt;&gt;FALSE,VLOOKUP(H477,internet_municipalities!$B$2:$W$226,22,FALSE),"NO INTERNET")</f>
        <v>1322</v>
      </c>
      <c r="N477" s="16">
        <f t="shared" si="24"/>
        <v>0.22314674735249621</v>
      </c>
    </row>
    <row r="478" spans="1:14" x14ac:dyDescent="0.2">
      <c r="A478">
        <v>10417</v>
      </c>
      <c r="B478" t="b">
        <v>0</v>
      </c>
      <c r="C478" t="s">
        <v>935</v>
      </c>
      <c r="D478">
        <v>221</v>
      </c>
      <c r="E478" s="4">
        <v>0.3</v>
      </c>
      <c r="F478" t="str">
        <f t="shared" si="22"/>
        <v>Lost</v>
      </c>
      <c r="G478" t="b">
        <f>VLOOKUP(head_of_council_races!A478,all_municipalities!$A$2:$M$445,9,FALSE)</f>
        <v>1</v>
      </c>
      <c r="H478" t="str">
        <f>VLOOKUP(head_of_council_races!A478,all_municipalities!$A$2:$M$445,2,FALSE)</f>
        <v>Madoc, Township of</v>
      </c>
      <c r="I478" t="b">
        <f>VLOOKUP(A478,all_municipalities!$A$2:$M$445,13, FALSE)</f>
        <v>1</v>
      </c>
      <c r="J478" t="str">
        <f t="shared" si="23"/>
        <v>NONE</v>
      </c>
      <c r="K478">
        <v>1</v>
      </c>
      <c r="L478">
        <v>10417</v>
      </c>
      <c r="M478">
        <f>IF(G478&lt;&gt;FALSE,VLOOKUP(H478,internet_municipalities!$B$2:$W$226,22,FALSE),"NO INTERNET")</f>
        <v>1322</v>
      </c>
      <c r="N478" s="16" t="str">
        <f t="shared" si="24"/>
        <v>Lost</v>
      </c>
    </row>
    <row r="479" spans="1:14" x14ac:dyDescent="0.2">
      <c r="A479">
        <v>18523</v>
      </c>
      <c r="B479" t="b">
        <v>1</v>
      </c>
      <c r="C479" t="s">
        <v>936</v>
      </c>
      <c r="D479">
        <v>700</v>
      </c>
      <c r="E479" s="4">
        <v>0.62</v>
      </c>
      <c r="F479">
        <f t="shared" si="22"/>
        <v>276</v>
      </c>
      <c r="G479" t="b">
        <f>VLOOKUP(head_of_council_races!A479,all_municipalities!$A$2:$M$445,9,FALSE)</f>
        <v>1</v>
      </c>
      <c r="H479" t="str">
        <f>VLOOKUP(head_of_council_races!A479,all_municipalities!$A$2:$M$445,2,FALSE)</f>
        <v>Magnetawan, Municipality of</v>
      </c>
      <c r="I479" t="b">
        <f>VLOOKUP(A479,all_municipalities!$A$2:$M$445,13, FALSE)</f>
        <v>0</v>
      </c>
      <c r="J479" t="str">
        <f t="shared" si="23"/>
        <v>NONE</v>
      </c>
      <c r="K479">
        <v>0</v>
      </c>
      <c r="L479">
        <v>18523</v>
      </c>
      <c r="M479">
        <f>IF(G479&lt;&gt;FALSE,VLOOKUP(H479,internet_municipalities!$B$2:$W$226,22,FALSE),"NO INTERNET")</f>
        <v>2520</v>
      </c>
      <c r="N479" s="16">
        <f t="shared" si="24"/>
        <v>0.10952380952380952</v>
      </c>
    </row>
    <row r="480" spans="1:14" x14ac:dyDescent="0.2">
      <c r="A480">
        <v>18523</v>
      </c>
      <c r="B480" t="b">
        <v>0</v>
      </c>
      <c r="C480" t="s">
        <v>937</v>
      </c>
      <c r="D480">
        <v>424</v>
      </c>
      <c r="E480" s="4">
        <v>0.38</v>
      </c>
      <c r="F480" t="str">
        <f t="shared" si="22"/>
        <v>Lost</v>
      </c>
      <c r="G480" t="b">
        <f>VLOOKUP(head_of_council_races!A480,all_municipalities!$A$2:$M$445,9,FALSE)</f>
        <v>1</v>
      </c>
      <c r="H480" t="str">
        <f>VLOOKUP(head_of_council_races!A480,all_municipalities!$A$2:$M$445,2,FALSE)</f>
        <v>Magnetawan, Municipality of</v>
      </c>
      <c r="I480" t="b">
        <f>VLOOKUP(A480,all_municipalities!$A$2:$M$445,13, FALSE)</f>
        <v>0</v>
      </c>
      <c r="J480" t="str">
        <f t="shared" si="23"/>
        <v>NONE</v>
      </c>
      <c r="K480">
        <v>0</v>
      </c>
      <c r="L480">
        <v>18523</v>
      </c>
      <c r="M480">
        <f>IF(G480&lt;&gt;FALSE,VLOOKUP(H480,internet_municipalities!$B$2:$W$226,22,FALSE),"NO INTERNET")</f>
        <v>2520</v>
      </c>
      <c r="N480" s="16" t="str">
        <f t="shared" si="24"/>
        <v>Lost</v>
      </c>
    </row>
    <row r="481" spans="1:14" x14ac:dyDescent="0.2">
      <c r="A481">
        <v>10059</v>
      </c>
      <c r="B481" t="b">
        <v>1</v>
      </c>
      <c r="C481" t="s">
        <v>938</v>
      </c>
      <c r="D481" t="s">
        <v>461</v>
      </c>
      <c r="E481" t="s">
        <v>461</v>
      </c>
      <c r="F481" t="str">
        <f t="shared" si="22"/>
        <v>Acclaimed</v>
      </c>
      <c r="G481" t="b">
        <f>VLOOKUP(head_of_council_races!A481,all_municipalities!$A$2:$M$445,9,FALSE)</f>
        <v>1</v>
      </c>
      <c r="H481" t="str">
        <f>VLOOKUP(head_of_council_races!A481,all_municipalities!$A$2:$M$445,2,FALSE)</f>
        <v>Malahide, Township of</v>
      </c>
      <c r="I481" t="b">
        <f>VLOOKUP(A481,all_municipalities!$A$2:$M$445,13, FALSE)</f>
        <v>1</v>
      </c>
      <c r="J481" t="str">
        <f t="shared" si="23"/>
        <v>NONE</v>
      </c>
      <c r="K481">
        <v>0</v>
      </c>
      <c r="L481">
        <v>10059</v>
      </c>
      <c r="M481">
        <f>IF(G481&lt;&gt;FALSE,VLOOKUP(H481,internet_municipalities!$B$2:$W$226,22,FALSE),"NO INTERNET")</f>
        <v>5173</v>
      </c>
      <c r="N481" s="16" t="str">
        <f t="shared" si="24"/>
        <v>Acclaimed</v>
      </c>
    </row>
    <row r="482" spans="1:14" x14ac:dyDescent="0.2">
      <c r="A482">
        <v>10422</v>
      </c>
      <c r="B482" t="b">
        <v>1</v>
      </c>
      <c r="C482" t="s">
        <v>939</v>
      </c>
      <c r="D482">
        <v>576</v>
      </c>
      <c r="E482" s="4">
        <v>0.69</v>
      </c>
      <c r="F482">
        <f t="shared" si="22"/>
        <v>438</v>
      </c>
      <c r="G482" t="b">
        <f>VLOOKUP(head_of_council_races!A482,all_municipalities!$A$2:$M$445,9,FALSE)</f>
        <v>1</v>
      </c>
      <c r="H482" t="str">
        <f>VLOOKUP(head_of_council_races!A482,all_municipalities!$A$2:$M$445,2,FALSE)</f>
        <v>Manitouwadge, Township of</v>
      </c>
      <c r="I482" t="b">
        <f>VLOOKUP(A482,all_municipalities!$A$2:$M$445,13, FALSE)</f>
        <v>1</v>
      </c>
      <c r="J482" t="str">
        <f t="shared" si="23"/>
        <v>LOW</v>
      </c>
      <c r="K482">
        <v>1</v>
      </c>
      <c r="L482">
        <v>10422</v>
      </c>
      <c r="M482">
        <f>IF(G482&lt;&gt;FALSE,VLOOKUP(H482,internet_municipalities!$B$2:$W$226,22,FALSE),"NO INTERNET")</f>
        <v>686</v>
      </c>
      <c r="N482" s="16">
        <f t="shared" si="24"/>
        <v>0.63848396501457727</v>
      </c>
    </row>
    <row r="483" spans="1:14" x14ac:dyDescent="0.2">
      <c r="A483">
        <v>10422</v>
      </c>
      <c r="B483" t="b">
        <v>0</v>
      </c>
      <c r="C483" t="s">
        <v>941</v>
      </c>
      <c r="D483">
        <v>138</v>
      </c>
      <c r="E483" s="4">
        <v>0.17</v>
      </c>
      <c r="F483" t="str">
        <f t="shared" si="22"/>
        <v>Lost</v>
      </c>
      <c r="G483" t="b">
        <f>VLOOKUP(head_of_council_races!A483,all_municipalities!$A$2:$M$445,9,FALSE)</f>
        <v>1</v>
      </c>
      <c r="H483" t="str">
        <f>VLOOKUP(head_of_council_races!A483,all_municipalities!$A$2:$M$445,2,FALSE)</f>
        <v>Manitouwadge, Township of</v>
      </c>
      <c r="I483" t="b">
        <f>VLOOKUP(A483,all_municipalities!$A$2:$M$445,13, FALSE)</f>
        <v>1</v>
      </c>
      <c r="J483" t="str">
        <f t="shared" si="23"/>
        <v>NONE</v>
      </c>
      <c r="K483">
        <v>1</v>
      </c>
      <c r="L483">
        <v>10422</v>
      </c>
      <c r="M483">
        <f>IF(G483&lt;&gt;FALSE,VLOOKUP(H483,internet_municipalities!$B$2:$W$226,22,FALSE),"NO INTERNET")</f>
        <v>686</v>
      </c>
      <c r="N483" s="16" t="str">
        <f t="shared" si="24"/>
        <v>Lost</v>
      </c>
    </row>
    <row r="484" spans="1:14" x14ac:dyDescent="0.2">
      <c r="A484">
        <v>10422</v>
      </c>
      <c r="B484" t="b">
        <v>0</v>
      </c>
      <c r="C484" t="s">
        <v>940</v>
      </c>
      <c r="D484">
        <v>118</v>
      </c>
      <c r="E484" s="4">
        <v>0.14000000000000001</v>
      </c>
      <c r="F484" t="str">
        <f t="shared" si="22"/>
        <v>Lost</v>
      </c>
      <c r="G484" t="b">
        <f>VLOOKUP(head_of_council_races!A484,all_municipalities!$A$2:$M$445,9,FALSE)</f>
        <v>1</v>
      </c>
      <c r="H484" t="str">
        <f>VLOOKUP(head_of_council_races!A484,all_municipalities!$A$2:$M$445,2,FALSE)</f>
        <v>Manitouwadge, Township of</v>
      </c>
      <c r="I484" t="b">
        <f>VLOOKUP(A484,all_municipalities!$A$2:$M$445,13, FALSE)</f>
        <v>1</v>
      </c>
      <c r="J484" t="str">
        <f t="shared" si="23"/>
        <v>NONE</v>
      </c>
      <c r="K484">
        <v>1</v>
      </c>
      <c r="L484">
        <v>10422</v>
      </c>
      <c r="M484">
        <f>IF(G484&lt;&gt;FALSE,VLOOKUP(H484,internet_municipalities!$B$2:$W$226,22,FALSE),"NO INTERNET")</f>
        <v>686</v>
      </c>
      <c r="N484" s="16" t="str">
        <f t="shared" si="24"/>
        <v>Lost</v>
      </c>
    </row>
    <row r="485" spans="1:14" x14ac:dyDescent="0.2">
      <c r="A485">
        <v>17926</v>
      </c>
      <c r="B485" t="b">
        <v>1</v>
      </c>
      <c r="C485" t="s">
        <v>942</v>
      </c>
      <c r="D485" t="s">
        <v>461</v>
      </c>
      <c r="E485" t="s">
        <v>461</v>
      </c>
      <c r="F485" t="str">
        <f t="shared" si="22"/>
        <v>Acclaimed</v>
      </c>
      <c r="G485" t="b">
        <f>VLOOKUP(head_of_council_races!A485,all_municipalities!$A$2:$M$445,9,FALSE)</f>
        <v>1</v>
      </c>
      <c r="H485" t="str">
        <f>VLOOKUP(head_of_council_races!A485,all_municipalities!$A$2:$M$445,2,FALSE)</f>
        <v>Mapleton, Township of</v>
      </c>
      <c r="I485" t="b">
        <f>VLOOKUP(A485,all_municipalities!$A$2:$M$445,13, FALSE)</f>
        <v>0</v>
      </c>
      <c r="J485" t="str">
        <f t="shared" si="23"/>
        <v>NONE</v>
      </c>
      <c r="K485">
        <v>0</v>
      </c>
      <c r="L485">
        <v>17926</v>
      </c>
      <c r="M485">
        <f>IF(G485&lt;&gt;FALSE,VLOOKUP(H485,internet_municipalities!$B$2:$W$226,22,FALSE),"NO INTERNET")</f>
        <v>5183</v>
      </c>
      <c r="N485" s="16" t="str">
        <f t="shared" si="24"/>
        <v>Acclaimed</v>
      </c>
    </row>
    <row r="486" spans="1:14" x14ac:dyDescent="0.2">
      <c r="A486">
        <v>10425</v>
      </c>
      <c r="B486" t="b">
        <v>1</v>
      </c>
      <c r="C486" t="s">
        <v>943</v>
      </c>
      <c r="D486" t="s">
        <v>461</v>
      </c>
      <c r="E486" t="s">
        <v>461</v>
      </c>
      <c r="F486" t="str">
        <f t="shared" si="22"/>
        <v>Acclaimed</v>
      </c>
      <c r="G486" t="b">
        <f>VLOOKUP(head_of_council_races!A486,all_municipalities!$A$2:$M$445,9,FALSE)</f>
        <v>1</v>
      </c>
      <c r="H486" t="str">
        <f>VLOOKUP(head_of_council_races!A486,all_municipalities!$A$2:$M$445,2,FALSE)</f>
        <v>Marathon, Town of</v>
      </c>
      <c r="I486" t="b">
        <f>VLOOKUP(A486,all_municipalities!$A$2:$M$445,13, FALSE)</f>
        <v>1</v>
      </c>
      <c r="J486" t="str">
        <f t="shared" si="23"/>
        <v>NONE</v>
      </c>
      <c r="K486">
        <v>0</v>
      </c>
      <c r="L486">
        <v>10425</v>
      </c>
      <c r="M486">
        <f>IF(G486&lt;&gt;FALSE,VLOOKUP(H486,internet_municipalities!$B$2:$W$226,22,FALSE),"NO INTERNET")</f>
        <v>1424</v>
      </c>
      <c r="N486" s="16" t="str">
        <f t="shared" si="24"/>
        <v>Acclaimed</v>
      </c>
    </row>
    <row r="487" spans="1:14" x14ac:dyDescent="0.2">
      <c r="A487">
        <v>10428</v>
      </c>
      <c r="B487" t="b">
        <v>1</v>
      </c>
      <c r="C487" t="s">
        <v>944</v>
      </c>
      <c r="D487" s="1">
        <v>44172</v>
      </c>
      <c r="E487" s="4">
        <v>0.64</v>
      </c>
      <c r="F487">
        <f t="shared" si="22"/>
        <v>19703</v>
      </c>
      <c r="G487" t="b">
        <f>VLOOKUP(head_of_council_races!A487,all_municipalities!$A$2:$M$445,9,FALSE)</f>
        <v>1</v>
      </c>
      <c r="H487" t="str">
        <f>VLOOKUP(head_of_council_races!A487,all_municipalities!$A$2:$M$445,2,FALSE)</f>
        <v>Markham, City of</v>
      </c>
      <c r="I487" t="b">
        <f>VLOOKUP(A487,all_municipalities!$A$2:$M$445,13, FALSE)</f>
        <v>0</v>
      </c>
      <c r="J487" t="str">
        <f t="shared" si="23"/>
        <v>NONE</v>
      </c>
      <c r="K487">
        <v>0</v>
      </c>
      <c r="L487">
        <v>10428</v>
      </c>
      <c r="M487">
        <f>IF(G487&lt;&gt;FALSE,VLOOKUP(H487,internet_municipalities!$B$2:$W$226,22,FALSE),"NO INTERNET")</f>
        <v>151593</v>
      </c>
      <c r="N487" s="16">
        <f t="shared" si="24"/>
        <v>0.12997301986239471</v>
      </c>
    </row>
    <row r="488" spans="1:14" x14ac:dyDescent="0.2">
      <c r="A488">
        <v>10428</v>
      </c>
      <c r="B488" t="b">
        <v>0</v>
      </c>
      <c r="C488" t="s">
        <v>945</v>
      </c>
      <c r="D488" s="1">
        <v>24469</v>
      </c>
      <c r="E488" s="4">
        <v>0.36</v>
      </c>
      <c r="F488" t="str">
        <f t="shared" si="22"/>
        <v>Lost</v>
      </c>
      <c r="G488" t="b">
        <f>VLOOKUP(head_of_council_races!A488,all_municipalities!$A$2:$M$445,9,FALSE)</f>
        <v>1</v>
      </c>
      <c r="H488" t="str">
        <f>VLOOKUP(head_of_council_races!A488,all_municipalities!$A$2:$M$445,2,FALSE)</f>
        <v>Markham, City of</v>
      </c>
      <c r="I488" t="b">
        <f>VLOOKUP(A488,all_municipalities!$A$2:$M$445,13, FALSE)</f>
        <v>0</v>
      </c>
      <c r="J488" t="str">
        <f t="shared" si="23"/>
        <v>NONE</v>
      </c>
      <c r="K488">
        <v>0</v>
      </c>
      <c r="L488">
        <v>10428</v>
      </c>
      <c r="M488">
        <f>IF(G488&lt;&gt;FALSE,VLOOKUP(H488,internet_municipalities!$B$2:$W$226,22,FALSE),"NO INTERNET")</f>
        <v>151593</v>
      </c>
      <c r="N488" s="16" t="str">
        <f t="shared" si="24"/>
        <v>Lost</v>
      </c>
    </row>
    <row r="489" spans="1:14" x14ac:dyDescent="0.2">
      <c r="A489">
        <v>17908</v>
      </c>
      <c r="B489" t="b">
        <v>1</v>
      </c>
      <c r="C489" t="s">
        <v>946</v>
      </c>
      <c r="D489" t="s">
        <v>461</v>
      </c>
      <c r="E489" t="s">
        <v>461</v>
      </c>
      <c r="F489" t="str">
        <f t="shared" si="22"/>
        <v>Acclaimed</v>
      </c>
      <c r="G489" t="b">
        <f>VLOOKUP(head_of_council_races!A489,all_municipalities!$A$2:$M$445,9,FALSE)</f>
        <v>0</v>
      </c>
      <c r="H489" t="str">
        <f>VLOOKUP(head_of_council_races!A489,all_municipalities!$A$2:$M$445,2,FALSE)</f>
        <v>Markstay-Warren, Municipality of</v>
      </c>
      <c r="I489" t="b">
        <f>VLOOKUP(A489,all_municipalities!$A$2:$M$445,13, FALSE)</f>
        <v>0</v>
      </c>
      <c r="J489" t="str">
        <f t="shared" si="23"/>
        <v>NONE</v>
      </c>
      <c r="K489">
        <v>0</v>
      </c>
      <c r="L489">
        <v>17908</v>
      </c>
      <c r="M489" t="str">
        <f>IF(G489&lt;&gt;FALSE,VLOOKUP(H489,internet_municipalities!$B$2:$W$226,22,FALSE),"NO INTERNET")</f>
        <v>NO INTERNET</v>
      </c>
      <c r="N489" s="16" t="str">
        <f t="shared" si="24"/>
        <v>NO INTERNET</v>
      </c>
    </row>
    <row r="490" spans="1:14" x14ac:dyDescent="0.2">
      <c r="A490">
        <v>19437</v>
      </c>
      <c r="B490" t="b">
        <v>1</v>
      </c>
      <c r="C490" t="s">
        <v>947</v>
      </c>
      <c r="D490" s="1">
        <v>1097</v>
      </c>
      <c r="E490" s="4">
        <v>0.62</v>
      </c>
      <c r="F490">
        <f t="shared" si="22"/>
        <v>438</v>
      </c>
      <c r="G490" t="b">
        <f>VLOOKUP(head_of_council_races!A490,all_municipalities!$A$2:$M$445,9,FALSE)</f>
        <v>1</v>
      </c>
      <c r="H490" t="str">
        <f>VLOOKUP(head_of_council_races!A490,all_municipalities!$A$2:$M$445,2,FALSE)</f>
        <v>Marmora and Lake, Municipality of</v>
      </c>
      <c r="I490" t="b">
        <f>VLOOKUP(A490,all_municipalities!$A$2:$M$445,13, FALSE)</f>
        <v>1</v>
      </c>
      <c r="J490" t="str">
        <f t="shared" si="23"/>
        <v>LOW</v>
      </c>
      <c r="K490">
        <v>1</v>
      </c>
      <c r="L490">
        <v>19437</v>
      </c>
      <c r="M490">
        <f>IF(G490&lt;&gt;FALSE,VLOOKUP(H490,internet_municipalities!$B$2:$W$226,22,FALSE),"NO INTERNET")</f>
        <v>3050</v>
      </c>
      <c r="N490" s="16">
        <f t="shared" si="24"/>
        <v>0.14360655737704919</v>
      </c>
    </row>
    <row r="491" spans="1:14" x14ac:dyDescent="0.2">
      <c r="A491">
        <v>19437</v>
      </c>
      <c r="B491" t="b">
        <v>0</v>
      </c>
      <c r="C491" t="s">
        <v>948</v>
      </c>
      <c r="D491">
        <v>659</v>
      </c>
      <c r="E491" s="4">
        <v>0.38</v>
      </c>
      <c r="F491" t="str">
        <f t="shared" si="22"/>
        <v>Lost</v>
      </c>
      <c r="G491" t="b">
        <f>VLOOKUP(head_of_council_races!A491,all_municipalities!$A$2:$M$445,9,FALSE)</f>
        <v>1</v>
      </c>
      <c r="H491" t="str">
        <f>VLOOKUP(head_of_council_races!A491,all_municipalities!$A$2:$M$445,2,FALSE)</f>
        <v>Marmora and Lake, Municipality of</v>
      </c>
      <c r="I491" t="b">
        <f>VLOOKUP(A491,all_municipalities!$A$2:$M$445,13, FALSE)</f>
        <v>1</v>
      </c>
      <c r="J491" t="str">
        <f t="shared" si="23"/>
        <v>NONE</v>
      </c>
      <c r="K491">
        <v>1</v>
      </c>
      <c r="L491">
        <v>19437</v>
      </c>
      <c r="M491">
        <f>IF(G491&lt;&gt;FALSE,VLOOKUP(H491,internet_municipalities!$B$2:$W$226,22,FALSE),"NO INTERNET")</f>
        <v>3050</v>
      </c>
      <c r="N491" s="16" t="str">
        <f t="shared" si="24"/>
        <v>Lost</v>
      </c>
    </row>
    <row r="492" spans="1:14" x14ac:dyDescent="0.2">
      <c r="A492">
        <v>10435</v>
      </c>
      <c r="B492" t="b">
        <v>1</v>
      </c>
      <c r="C492" t="s">
        <v>949</v>
      </c>
      <c r="D492">
        <v>146</v>
      </c>
      <c r="E492" s="4">
        <v>0.78</v>
      </c>
      <c r="F492">
        <f t="shared" si="22"/>
        <v>104</v>
      </c>
      <c r="G492" t="b">
        <f>VLOOKUP(head_of_council_races!A492,all_municipalities!$A$2:$M$445,9,FALSE)</f>
        <v>0</v>
      </c>
      <c r="H492" t="str">
        <f>VLOOKUP(head_of_council_races!A492,all_municipalities!$A$2:$M$445,2,FALSE)</f>
        <v>Matachewan, Township of</v>
      </c>
      <c r="I492" t="b">
        <f>VLOOKUP(A492,all_municipalities!$A$2:$M$445,13, FALSE)</f>
        <v>0</v>
      </c>
      <c r="J492" t="str">
        <f t="shared" si="23"/>
        <v>NONE</v>
      </c>
      <c r="K492">
        <v>0</v>
      </c>
      <c r="L492">
        <v>10435</v>
      </c>
      <c r="M492" t="str">
        <f>IF(G492&lt;&gt;FALSE,VLOOKUP(H492,internet_municipalities!$B$2:$W$226,22,FALSE),"NO INTERNET")</f>
        <v>NO INTERNET</v>
      </c>
      <c r="N492" s="16" t="str">
        <f t="shared" si="24"/>
        <v>NO INTERNET</v>
      </c>
    </row>
    <row r="493" spans="1:14" x14ac:dyDescent="0.2">
      <c r="A493">
        <v>10435</v>
      </c>
      <c r="B493" t="b">
        <v>0</v>
      </c>
      <c r="C493" t="s">
        <v>950</v>
      </c>
      <c r="D493">
        <v>42</v>
      </c>
      <c r="E493" s="4">
        <v>0.22</v>
      </c>
      <c r="F493" t="str">
        <f t="shared" si="22"/>
        <v>Lost</v>
      </c>
      <c r="G493" t="b">
        <f>VLOOKUP(head_of_council_races!A493,all_municipalities!$A$2:$M$445,9,FALSE)</f>
        <v>0</v>
      </c>
      <c r="H493" t="str">
        <f>VLOOKUP(head_of_council_races!A493,all_municipalities!$A$2:$M$445,2,FALSE)</f>
        <v>Matachewan, Township of</v>
      </c>
      <c r="I493" t="b">
        <f>VLOOKUP(A493,all_municipalities!$A$2:$M$445,13, FALSE)</f>
        <v>0</v>
      </c>
      <c r="J493" t="str">
        <f t="shared" si="23"/>
        <v>NONE</v>
      </c>
      <c r="K493">
        <v>0</v>
      </c>
      <c r="L493">
        <v>10435</v>
      </c>
      <c r="M493" t="str">
        <f>IF(G493&lt;&gt;FALSE,VLOOKUP(H493,internet_municipalities!$B$2:$W$226,22,FALSE),"NO INTERNET")</f>
        <v>NO INTERNET</v>
      </c>
      <c r="N493" s="16" t="str">
        <f t="shared" si="24"/>
        <v>NO INTERNET</v>
      </c>
    </row>
    <row r="494" spans="1:14" x14ac:dyDescent="0.2">
      <c r="A494">
        <v>10437</v>
      </c>
      <c r="B494" t="b">
        <v>1</v>
      </c>
      <c r="C494" t="s">
        <v>951</v>
      </c>
      <c r="D494">
        <v>554</v>
      </c>
      <c r="E494" s="4">
        <v>0.79</v>
      </c>
      <c r="F494">
        <f t="shared" si="22"/>
        <v>405</v>
      </c>
      <c r="G494" t="b">
        <f>VLOOKUP(head_of_council_races!A494,all_municipalities!$A$2:$M$445,9,FALSE)</f>
        <v>0</v>
      </c>
      <c r="H494" t="str">
        <f>VLOOKUP(head_of_council_races!A494,all_municipalities!$A$2:$M$445,2,FALSE)</f>
        <v>Mattawa, Town of</v>
      </c>
      <c r="I494" t="b">
        <f>VLOOKUP(A494,all_municipalities!$A$2:$M$445,13, FALSE)</f>
        <v>0</v>
      </c>
      <c r="J494" t="str">
        <f t="shared" si="23"/>
        <v>NONE</v>
      </c>
      <c r="K494">
        <v>0</v>
      </c>
      <c r="L494">
        <v>10437</v>
      </c>
      <c r="M494" t="str">
        <f>IF(G494&lt;&gt;FALSE,VLOOKUP(H494,internet_municipalities!$B$2:$W$226,22,FALSE),"NO INTERNET")</f>
        <v>NO INTERNET</v>
      </c>
      <c r="N494" s="16" t="str">
        <f t="shared" si="24"/>
        <v>NO INTERNET</v>
      </c>
    </row>
    <row r="495" spans="1:14" x14ac:dyDescent="0.2">
      <c r="A495">
        <v>10437</v>
      </c>
      <c r="B495" t="b">
        <v>0</v>
      </c>
      <c r="C495" t="s">
        <v>952</v>
      </c>
      <c r="D495">
        <v>149</v>
      </c>
      <c r="E495" s="4">
        <v>0.21</v>
      </c>
      <c r="F495" t="str">
        <f t="shared" si="22"/>
        <v>Lost</v>
      </c>
      <c r="G495" t="b">
        <f>VLOOKUP(head_of_council_races!A495,all_municipalities!$A$2:$M$445,9,FALSE)</f>
        <v>0</v>
      </c>
      <c r="H495" t="str">
        <f>VLOOKUP(head_of_council_races!A495,all_municipalities!$A$2:$M$445,2,FALSE)</f>
        <v>Mattawa, Town of</v>
      </c>
      <c r="I495" t="b">
        <f>VLOOKUP(A495,all_municipalities!$A$2:$M$445,13, FALSE)</f>
        <v>0</v>
      </c>
      <c r="J495" t="str">
        <f t="shared" si="23"/>
        <v>NONE</v>
      </c>
      <c r="K495">
        <v>0</v>
      </c>
      <c r="L495">
        <v>10437</v>
      </c>
      <c r="M495" t="str">
        <f>IF(G495&lt;&gt;FALSE,VLOOKUP(H495,internet_municipalities!$B$2:$W$226,22,FALSE),"NO INTERNET")</f>
        <v>NO INTERNET</v>
      </c>
      <c r="N495" s="16" t="str">
        <f t="shared" si="24"/>
        <v>NO INTERNET</v>
      </c>
    </row>
    <row r="496" spans="1:14" x14ac:dyDescent="0.2">
      <c r="A496">
        <v>10439</v>
      </c>
      <c r="B496" t="b">
        <v>1</v>
      </c>
      <c r="C496" t="s">
        <v>953</v>
      </c>
      <c r="D496" t="s">
        <v>461</v>
      </c>
      <c r="E496" t="s">
        <v>461</v>
      </c>
      <c r="F496" t="str">
        <f t="shared" si="22"/>
        <v>Acclaimed</v>
      </c>
      <c r="G496" t="b">
        <f>VLOOKUP(head_of_council_races!A496,all_municipalities!$A$2:$M$445,9,FALSE)</f>
        <v>0</v>
      </c>
      <c r="H496" t="str">
        <f>VLOOKUP(head_of_council_races!A496,all_municipalities!$A$2:$M$445,2,FALSE)</f>
        <v>Mattawan, Municipality of</v>
      </c>
      <c r="I496" t="b">
        <f>VLOOKUP(A496,all_municipalities!$A$2:$M$445,13, FALSE)</f>
        <v>0</v>
      </c>
      <c r="J496" t="str">
        <f t="shared" si="23"/>
        <v>NONE</v>
      </c>
      <c r="K496">
        <v>0</v>
      </c>
      <c r="L496">
        <v>10439</v>
      </c>
      <c r="M496" t="str">
        <f>IF(G496&lt;&gt;FALSE,VLOOKUP(H496,internet_municipalities!$B$2:$W$226,22,FALSE),"NO INTERNET")</f>
        <v>NO INTERNET</v>
      </c>
      <c r="N496" s="16" t="str">
        <f t="shared" si="24"/>
        <v>NO INTERNET</v>
      </c>
    </row>
    <row r="497" spans="1:14" x14ac:dyDescent="0.2">
      <c r="A497">
        <v>10441</v>
      </c>
      <c r="B497" t="b">
        <v>1</v>
      </c>
      <c r="C497" t="s">
        <v>954</v>
      </c>
      <c r="D497">
        <v>189</v>
      </c>
      <c r="E497" s="4">
        <v>0.65</v>
      </c>
      <c r="F497">
        <f t="shared" si="22"/>
        <v>87</v>
      </c>
      <c r="G497" t="b">
        <f>VLOOKUP(head_of_council_races!A497,all_municipalities!$A$2:$M$445,9,FALSE)</f>
        <v>0</v>
      </c>
      <c r="H497" t="str">
        <f>VLOOKUP(head_of_council_races!A497,all_municipalities!$A$2:$M$445,2,FALSE)</f>
        <v>Mattice - Val C√¥t√©, Township of</v>
      </c>
      <c r="I497" t="b">
        <f>VLOOKUP(A497,all_municipalities!$A$2:$M$445,13, FALSE)</f>
        <v>0</v>
      </c>
      <c r="J497" t="str">
        <f t="shared" si="23"/>
        <v>NONE</v>
      </c>
      <c r="K497">
        <v>0</v>
      </c>
      <c r="L497">
        <v>10441</v>
      </c>
      <c r="M497" t="str">
        <f>IF(G497&lt;&gt;FALSE,VLOOKUP(H497,internet_municipalities!$B$2:$W$226,22,FALSE),"NO INTERNET")</f>
        <v>NO INTERNET</v>
      </c>
      <c r="N497" s="16" t="str">
        <f t="shared" si="24"/>
        <v>NO INTERNET</v>
      </c>
    </row>
    <row r="498" spans="1:14" x14ac:dyDescent="0.2">
      <c r="A498">
        <v>10441</v>
      </c>
      <c r="B498" t="b">
        <v>0</v>
      </c>
      <c r="C498" t="s">
        <v>955</v>
      </c>
      <c r="D498">
        <v>102</v>
      </c>
      <c r="E498" s="4">
        <v>0.35</v>
      </c>
      <c r="F498" t="str">
        <f t="shared" si="22"/>
        <v>Lost</v>
      </c>
      <c r="G498" t="b">
        <f>VLOOKUP(head_of_council_races!A498,all_municipalities!$A$2:$M$445,9,FALSE)</f>
        <v>0</v>
      </c>
      <c r="H498" t="str">
        <f>VLOOKUP(head_of_council_races!A498,all_municipalities!$A$2:$M$445,2,FALSE)</f>
        <v>Mattice - Val C√¥t√©, Township of</v>
      </c>
      <c r="I498" t="b">
        <f>VLOOKUP(A498,all_municipalities!$A$2:$M$445,13, FALSE)</f>
        <v>0</v>
      </c>
      <c r="J498" t="str">
        <f t="shared" si="23"/>
        <v>NONE</v>
      </c>
      <c r="K498">
        <v>0</v>
      </c>
      <c r="L498">
        <v>10441</v>
      </c>
      <c r="M498" t="str">
        <f>IF(G498&lt;&gt;FALSE,VLOOKUP(H498,internet_municipalities!$B$2:$W$226,22,FALSE),"NO INTERNET")</f>
        <v>NO INTERNET</v>
      </c>
      <c r="N498" s="16" t="str">
        <f t="shared" si="24"/>
        <v>NO INTERNET</v>
      </c>
    </row>
    <row r="499" spans="1:14" x14ac:dyDescent="0.2">
      <c r="A499">
        <v>10600</v>
      </c>
      <c r="B499" t="b">
        <v>1</v>
      </c>
      <c r="C499" t="s">
        <v>956</v>
      </c>
      <c r="D499">
        <v>933</v>
      </c>
      <c r="E499" s="4">
        <v>0.63</v>
      </c>
      <c r="F499">
        <f t="shared" si="22"/>
        <v>390</v>
      </c>
      <c r="G499" t="b">
        <f>VLOOKUP(head_of_council_races!A499,all_municipalities!$A$2:$M$445,9,FALSE)</f>
        <v>1</v>
      </c>
      <c r="H499" t="str">
        <f>VLOOKUP(head_of_council_races!A499,all_municipalities!$A$2:$M$445,2,FALSE)</f>
        <v>McDougall, Municipality of</v>
      </c>
      <c r="I499" t="b">
        <f>VLOOKUP(A499,all_municipalities!$A$2:$M$445,13, FALSE)</f>
        <v>1</v>
      </c>
      <c r="J499" t="str">
        <f t="shared" si="23"/>
        <v>LOW</v>
      </c>
      <c r="K499">
        <v>1</v>
      </c>
      <c r="L499">
        <v>10600</v>
      </c>
      <c r="M499">
        <f>IF(G499&lt;&gt;FALSE,VLOOKUP(H499,internet_municipalities!$B$2:$W$226,22,FALSE),"NO INTERNET")</f>
        <v>2326</v>
      </c>
      <c r="N499" s="16">
        <f t="shared" si="24"/>
        <v>0.16766981943250214</v>
      </c>
    </row>
    <row r="500" spans="1:14" x14ac:dyDescent="0.2">
      <c r="A500">
        <v>10600</v>
      </c>
      <c r="B500" t="b">
        <v>0</v>
      </c>
      <c r="C500" t="s">
        <v>957</v>
      </c>
      <c r="D500">
        <v>543</v>
      </c>
      <c r="E500" s="4">
        <v>0.37</v>
      </c>
      <c r="F500" t="str">
        <f t="shared" si="22"/>
        <v>Lost</v>
      </c>
      <c r="G500" t="b">
        <f>VLOOKUP(head_of_council_races!A500,all_municipalities!$A$2:$M$445,9,FALSE)</f>
        <v>1</v>
      </c>
      <c r="H500" t="str">
        <f>VLOOKUP(head_of_council_races!A500,all_municipalities!$A$2:$M$445,2,FALSE)</f>
        <v>McDougall, Municipality of</v>
      </c>
      <c r="I500" t="b">
        <f>VLOOKUP(A500,all_municipalities!$A$2:$M$445,13, FALSE)</f>
        <v>1</v>
      </c>
      <c r="J500" t="str">
        <f t="shared" si="23"/>
        <v>NONE</v>
      </c>
      <c r="K500">
        <v>1</v>
      </c>
      <c r="L500">
        <v>10600</v>
      </c>
      <c r="M500">
        <f>IF(G500&lt;&gt;FALSE,VLOOKUP(H500,internet_municipalities!$B$2:$W$226,22,FALSE),"NO INTERNET")</f>
        <v>2326</v>
      </c>
      <c r="N500" s="16" t="str">
        <f t="shared" si="24"/>
        <v>Lost</v>
      </c>
    </row>
    <row r="501" spans="1:14" x14ac:dyDescent="0.2">
      <c r="A501">
        <v>10789</v>
      </c>
      <c r="B501" t="b">
        <v>1</v>
      </c>
      <c r="C501" t="s">
        <v>958</v>
      </c>
      <c r="D501">
        <v>198</v>
      </c>
      <c r="E501" s="4">
        <v>0.56000000000000005</v>
      </c>
      <c r="F501">
        <f t="shared" si="22"/>
        <v>91</v>
      </c>
      <c r="G501" t="b">
        <f>VLOOKUP(head_of_council_races!A501,all_municipalities!$A$2:$M$445,9,FALSE)</f>
        <v>0</v>
      </c>
      <c r="H501" t="str">
        <f>VLOOKUP(head_of_council_races!A501,all_municipalities!$A$2:$M$445,2,FALSE)</f>
        <v>McGarry, Township of</v>
      </c>
      <c r="I501" t="b">
        <f>VLOOKUP(A501,all_municipalities!$A$2:$M$445,13, FALSE)</f>
        <v>0</v>
      </c>
      <c r="J501" t="str">
        <f t="shared" si="23"/>
        <v>NONE</v>
      </c>
      <c r="K501">
        <v>0</v>
      </c>
      <c r="L501">
        <v>10789</v>
      </c>
      <c r="M501" t="str">
        <f>IF(G501&lt;&gt;FALSE,VLOOKUP(H501,internet_municipalities!$B$2:$W$226,22,FALSE),"NO INTERNET")</f>
        <v>NO INTERNET</v>
      </c>
      <c r="N501" s="16" t="str">
        <f t="shared" si="24"/>
        <v>NO INTERNET</v>
      </c>
    </row>
    <row r="502" spans="1:14" x14ac:dyDescent="0.2">
      <c r="A502">
        <v>10789</v>
      </c>
      <c r="B502" t="b">
        <v>0</v>
      </c>
      <c r="C502" t="s">
        <v>960</v>
      </c>
      <c r="D502">
        <v>107</v>
      </c>
      <c r="E502" s="4">
        <v>0.3</v>
      </c>
      <c r="F502" t="str">
        <f t="shared" si="22"/>
        <v>Lost</v>
      </c>
      <c r="G502" t="b">
        <f>VLOOKUP(head_of_council_races!A502,all_municipalities!$A$2:$M$445,9,FALSE)</f>
        <v>0</v>
      </c>
      <c r="H502" t="str">
        <f>VLOOKUP(head_of_council_races!A502,all_municipalities!$A$2:$M$445,2,FALSE)</f>
        <v>McGarry, Township of</v>
      </c>
      <c r="I502" t="b">
        <f>VLOOKUP(A502,all_municipalities!$A$2:$M$445,13, FALSE)</f>
        <v>0</v>
      </c>
      <c r="J502" t="str">
        <f t="shared" si="23"/>
        <v>NONE</v>
      </c>
      <c r="K502">
        <v>0</v>
      </c>
      <c r="L502">
        <v>10789</v>
      </c>
      <c r="M502" t="str">
        <f>IF(G502&lt;&gt;FALSE,VLOOKUP(H502,internet_municipalities!$B$2:$W$226,22,FALSE),"NO INTERNET")</f>
        <v>NO INTERNET</v>
      </c>
      <c r="N502" s="16" t="str">
        <f t="shared" si="24"/>
        <v>NO INTERNET</v>
      </c>
    </row>
    <row r="503" spans="1:14" x14ac:dyDescent="0.2">
      <c r="A503">
        <v>10789</v>
      </c>
      <c r="B503" t="b">
        <v>0</v>
      </c>
      <c r="C503" t="s">
        <v>959</v>
      </c>
      <c r="D503">
        <v>46</v>
      </c>
      <c r="E503" s="4">
        <v>0.13</v>
      </c>
      <c r="F503" t="str">
        <f t="shared" si="22"/>
        <v>Lost</v>
      </c>
      <c r="G503" t="b">
        <f>VLOOKUP(head_of_council_races!A503,all_municipalities!$A$2:$M$445,9,FALSE)</f>
        <v>0</v>
      </c>
      <c r="H503" t="str">
        <f>VLOOKUP(head_of_council_races!A503,all_municipalities!$A$2:$M$445,2,FALSE)</f>
        <v>McGarry, Township of</v>
      </c>
      <c r="I503" t="b">
        <f>VLOOKUP(A503,all_municipalities!$A$2:$M$445,13, FALSE)</f>
        <v>0</v>
      </c>
      <c r="J503" t="str">
        <f t="shared" si="23"/>
        <v>NONE</v>
      </c>
      <c r="K503">
        <v>0</v>
      </c>
      <c r="L503">
        <v>10789</v>
      </c>
      <c r="M503" t="str">
        <f>IF(G503&lt;&gt;FALSE,VLOOKUP(H503,internet_municipalities!$B$2:$W$226,22,FALSE),"NO INTERNET")</f>
        <v>NO INTERNET</v>
      </c>
      <c r="N503" s="16" t="str">
        <f t="shared" si="24"/>
        <v>NO INTERNET</v>
      </c>
    </row>
    <row r="504" spans="1:14" x14ac:dyDescent="0.2">
      <c r="A504">
        <v>10446</v>
      </c>
      <c r="B504" t="b">
        <v>1</v>
      </c>
      <c r="C504" t="s">
        <v>961</v>
      </c>
      <c r="D504">
        <v>671</v>
      </c>
      <c r="E504" s="4">
        <v>0.43</v>
      </c>
      <c r="F504">
        <f t="shared" si="22"/>
        <v>86</v>
      </c>
      <c r="G504" t="b">
        <f>VLOOKUP(head_of_council_races!A504,all_municipalities!$A$2:$M$445,9,FALSE)</f>
        <v>1</v>
      </c>
      <c r="H504" t="str">
        <f>VLOOKUP(head_of_council_races!A504,all_municipalities!$A$2:$M$445,2,FALSE)</f>
        <v>McKellar, Township of</v>
      </c>
      <c r="I504" t="b">
        <f>VLOOKUP(A504,all_municipalities!$A$2:$M$445,13, FALSE)</f>
        <v>1</v>
      </c>
      <c r="J504" t="str">
        <f t="shared" si="23"/>
        <v>MID</v>
      </c>
      <c r="K504">
        <v>2</v>
      </c>
      <c r="L504">
        <v>10446</v>
      </c>
      <c r="M504">
        <f>IF(G504&lt;&gt;FALSE,VLOOKUP(H504,internet_municipalities!$B$2:$W$226,22,FALSE),"NO INTERNET")</f>
        <v>1624</v>
      </c>
      <c r="N504" s="16">
        <f t="shared" si="24"/>
        <v>5.295566502463054E-2</v>
      </c>
    </row>
    <row r="505" spans="1:14" x14ac:dyDescent="0.2">
      <c r="A505">
        <v>10446</v>
      </c>
      <c r="B505" t="b">
        <v>0</v>
      </c>
      <c r="C505" t="s">
        <v>963</v>
      </c>
      <c r="D505">
        <v>585</v>
      </c>
      <c r="E505" s="4">
        <v>0.37</v>
      </c>
      <c r="F505" t="str">
        <f t="shared" si="22"/>
        <v>Lost</v>
      </c>
      <c r="G505" t="b">
        <f>VLOOKUP(head_of_council_races!A505,all_municipalities!$A$2:$M$445,9,FALSE)</f>
        <v>1</v>
      </c>
      <c r="H505" t="str">
        <f>VLOOKUP(head_of_council_races!A505,all_municipalities!$A$2:$M$445,2,FALSE)</f>
        <v>McKellar, Township of</v>
      </c>
      <c r="I505" t="b">
        <f>VLOOKUP(A505,all_municipalities!$A$2:$M$445,13, FALSE)</f>
        <v>1</v>
      </c>
      <c r="J505" t="str">
        <f t="shared" si="23"/>
        <v>NONE</v>
      </c>
      <c r="K505">
        <v>2</v>
      </c>
      <c r="L505">
        <v>10446</v>
      </c>
      <c r="M505">
        <f>IF(G505&lt;&gt;FALSE,VLOOKUP(H505,internet_municipalities!$B$2:$W$226,22,FALSE),"NO INTERNET")</f>
        <v>1624</v>
      </c>
      <c r="N505" s="16" t="str">
        <f t="shared" si="24"/>
        <v>Lost</v>
      </c>
    </row>
    <row r="506" spans="1:14" x14ac:dyDescent="0.2">
      <c r="A506">
        <v>10446</v>
      </c>
      <c r="B506" t="b">
        <v>0</v>
      </c>
      <c r="C506" t="s">
        <v>962</v>
      </c>
      <c r="D506">
        <v>315</v>
      </c>
      <c r="E506" s="4">
        <v>0.2</v>
      </c>
      <c r="F506" t="str">
        <f t="shared" si="22"/>
        <v>Lost</v>
      </c>
      <c r="G506" t="b">
        <f>VLOOKUP(head_of_council_races!A506,all_municipalities!$A$2:$M$445,9,FALSE)</f>
        <v>1</v>
      </c>
      <c r="H506" t="str">
        <f>VLOOKUP(head_of_council_races!A506,all_municipalities!$A$2:$M$445,2,FALSE)</f>
        <v>McKellar, Township of</v>
      </c>
      <c r="I506" t="b">
        <f>VLOOKUP(A506,all_municipalities!$A$2:$M$445,13, FALSE)</f>
        <v>1</v>
      </c>
      <c r="J506" t="str">
        <f t="shared" si="23"/>
        <v>NONE</v>
      </c>
      <c r="K506">
        <v>2</v>
      </c>
      <c r="L506">
        <v>10446</v>
      </c>
      <c r="M506">
        <f>IF(G506&lt;&gt;FALSE,VLOOKUP(H506,internet_municipalities!$B$2:$W$226,22,FALSE),"NO INTERNET")</f>
        <v>1624</v>
      </c>
      <c r="N506" s="16" t="str">
        <f t="shared" si="24"/>
        <v>Lost</v>
      </c>
    </row>
    <row r="507" spans="1:14" x14ac:dyDescent="0.2">
      <c r="A507">
        <v>10698</v>
      </c>
      <c r="B507" t="b">
        <v>1</v>
      </c>
      <c r="C507" t="s">
        <v>964</v>
      </c>
      <c r="D507">
        <v>391</v>
      </c>
      <c r="E507" s="4">
        <v>0.62</v>
      </c>
      <c r="F507">
        <f t="shared" si="22"/>
        <v>153</v>
      </c>
      <c r="G507" t="b">
        <f>VLOOKUP(head_of_council_races!A507,all_municipalities!$A$2:$M$445,9,FALSE)</f>
        <v>0</v>
      </c>
      <c r="H507" t="str">
        <f>VLOOKUP(head_of_council_races!A507,all_municipalities!$A$2:$M$445,2,FALSE)</f>
        <v>McMurrich/Monteith, Township of</v>
      </c>
      <c r="I507" t="b">
        <f>VLOOKUP(A507,all_municipalities!$A$2:$M$445,13, FALSE)</f>
        <v>0</v>
      </c>
      <c r="J507" t="str">
        <f t="shared" si="23"/>
        <v>NONE</v>
      </c>
      <c r="K507">
        <v>0</v>
      </c>
      <c r="L507">
        <v>10698</v>
      </c>
      <c r="M507" t="str">
        <f>IF(G507&lt;&gt;FALSE,VLOOKUP(H507,internet_municipalities!$B$2:$W$226,22,FALSE),"NO INTERNET")</f>
        <v>NO INTERNET</v>
      </c>
      <c r="N507" s="16" t="str">
        <f t="shared" si="24"/>
        <v>NO INTERNET</v>
      </c>
    </row>
    <row r="508" spans="1:14" x14ac:dyDescent="0.2">
      <c r="A508">
        <v>10698</v>
      </c>
      <c r="B508" t="b">
        <v>0</v>
      </c>
      <c r="C508" t="s">
        <v>965</v>
      </c>
      <c r="D508">
        <v>238</v>
      </c>
      <c r="E508" s="4">
        <v>0.38</v>
      </c>
      <c r="F508" t="str">
        <f t="shared" si="22"/>
        <v>Lost</v>
      </c>
      <c r="G508" t="b">
        <f>VLOOKUP(head_of_council_races!A508,all_municipalities!$A$2:$M$445,9,FALSE)</f>
        <v>0</v>
      </c>
      <c r="H508" t="str">
        <f>VLOOKUP(head_of_council_races!A508,all_municipalities!$A$2:$M$445,2,FALSE)</f>
        <v>McMurrich/Monteith, Township of</v>
      </c>
      <c r="I508" t="b">
        <f>VLOOKUP(A508,all_municipalities!$A$2:$M$445,13, FALSE)</f>
        <v>0</v>
      </c>
      <c r="J508" t="str">
        <f t="shared" si="23"/>
        <v>NONE</v>
      </c>
      <c r="K508">
        <v>0</v>
      </c>
      <c r="L508">
        <v>10698</v>
      </c>
      <c r="M508" t="str">
        <f>IF(G508&lt;&gt;FALSE,VLOOKUP(H508,internet_municipalities!$B$2:$W$226,22,FALSE),"NO INTERNET")</f>
        <v>NO INTERNET</v>
      </c>
      <c r="N508" s="16" t="str">
        <f t="shared" si="24"/>
        <v>NO INTERNET</v>
      </c>
    </row>
    <row r="509" spans="1:14" x14ac:dyDescent="0.2">
      <c r="A509">
        <v>10051</v>
      </c>
      <c r="B509" t="b">
        <v>1</v>
      </c>
      <c r="C509" t="s">
        <v>966</v>
      </c>
      <c r="D509" s="1">
        <v>1363</v>
      </c>
      <c r="E509" s="4">
        <v>0.44</v>
      </c>
      <c r="F509">
        <f t="shared" si="22"/>
        <v>496</v>
      </c>
      <c r="G509" t="b">
        <f>VLOOKUP(head_of_council_races!A509,all_municipalities!$A$2:$M$445,9,FALSE)</f>
        <v>1</v>
      </c>
      <c r="H509" t="str">
        <f>VLOOKUP(head_of_council_races!A509,all_municipalities!$A$2:$M$445,2,FALSE)</f>
        <v>McNab/Braeside, Township of</v>
      </c>
      <c r="I509" t="b">
        <f>VLOOKUP(A509,all_municipalities!$A$2:$M$445,13, FALSE)</f>
        <v>1</v>
      </c>
      <c r="J509" t="str">
        <f t="shared" si="23"/>
        <v>LOW</v>
      </c>
      <c r="K509">
        <v>1</v>
      </c>
      <c r="L509">
        <v>10051</v>
      </c>
      <c r="M509">
        <f>IF(G509&lt;&gt;FALSE,VLOOKUP(H509,internet_municipalities!$B$2:$W$226,22,FALSE),"NO INTERNET")</f>
        <v>3716</v>
      </c>
      <c r="N509" s="16">
        <f t="shared" si="24"/>
        <v>0.13347685683530677</v>
      </c>
    </row>
    <row r="510" spans="1:14" x14ac:dyDescent="0.2">
      <c r="A510">
        <v>10051</v>
      </c>
      <c r="B510" t="b">
        <v>0</v>
      </c>
      <c r="C510" t="s">
        <v>968</v>
      </c>
      <c r="D510">
        <v>867</v>
      </c>
      <c r="E510" s="4">
        <v>0.28000000000000003</v>
      </c>
      <c r="F510" t="str">
        <f t="shared" si="22"/>
        <v>Lost</v>
      </c>
      <c r="G510" t="b">
        <f>VLOOKUP(head_of_council_races!A510,all_municipalities!$A$2:$M$445,9,FALSE)</f>
        <v>1</v>
      </c>
      <c r="H510" t="str">
        <f>VLOOKUP(head_of_council_races!A510,all_municipalities!$A$2:$M$445,2,FALSE)</f>
        <v>McNab/Braeside, Township of</v>
      </c>
      <c r="I510" t="b">
        <f>VLOOKUP(A510,all_municipalities!$A$2:$M$445,13, FALSE)</f>
        <v>1</v>
      </c>
      <c r="J510" t="str">
        <f t="shared" si="23"/>
        <v>NONE</v>
      </c>
      <c r="K510">
        <v>1</v>
      </c>
      <c r="L510">
        <v>10051</v>
      </c>
      <c r="M510">
        <f>IF(G510&lt;&gt;FALSE,VLOOKUP(H510,internet_municipalities!$B$2:$W$226,22,FALSE),"NO INTERNET")</f>
        <v>3716</v>
      </c>
      <c r="N510" s="16" t="str">
        <f t="shared" si="24"/>
        <v>Lost</v>
      </c>
    </row>
    <row r="511" spans="1:14" x14ac:dyDescent="0.2">
      <c r="A511">
        <v>10051</v>
      </c>
      <c r="B511" t="b">
        <v>0</v>
      </c>
      <c r="C511" t="s">
        <v>967</v>
      </c>
      <c r="D511">
        <v>863</v>
      </c>
      <c r="E511" s="4">
        <v>0.28000000000000003</v>
      </c>
      <c r="F511" t="str">
        <f t="shared" si="22"/>
        <v>Lost</v>
      </c>
      <c r="G511" t="b">
        <f>VLOOKUP(head_of_council_races!A511,all_municipalities!$A$2:$M$445,9,FALSE)</f>
        <v>1</v>
      </c>
      <c r="H511" t="str">
        <f>VLOOKUP(head_of_council_races!A511,all_municipalities!$A$2:$M$445,2,FALSE)</f>
        <v>McNab/Braeside, Township of</v>
      </c>
      <c r="I511" t="b">
        <f>VLOOKUP(A511,all_municipalities!$A$2:$M$445,13, FALSE)</f>
        <v>1</v>
      </c>
      <c r="J511" t="str">
        <f t="shared" si="23"/>
        <v>NONE</v>
      </c>
      <c r="K511">
        <v>1</v>
      </c>
      <c r="L511">
        <v>10051</v>
      </c>
      <c r="M511">
        <f>IF(G511&lt;&gt;FALSE,VLOOKUP(H511,internet_municipalities!$B$2:$W$226,22,FALSE),"NO INTERNET")</f>
        <v>3716</v>
      </c>
      <c r="N511" s="16" t="str">
        <f t="shared" si="24"/>
        <v>Lost</v>
      </c>
    </row>
    <row r="512" spans="1:14" x14ac:dyDescent="0.2">
      <c r="A512">
        <v>19394</v>
      </c>
      <c r="B512" t="b">
        <v>1</v>
      </c>
      <c r="C512" t="s">
        <v>969</v>
      </c>
      <c r="D512" s="1">
        <v>2063</v>
      </c>
      <c r="E512" s="4">
        <v>0.54</v>
      </c>
      <c r="F512">
        <f t="shared" si="22"/>
        <v>287</v>
      </c>
      <c r="G512" t="b">
        <f>VLOOKUP(head_of_council_races!A512,all_municipalities!$A$2:$M$445,9,FALSE)</f>
        <v>0</v>
      </c>
      <c r="H512" t="str">
        <f>VLOOKUP(head_of_council_races!A512,all_municipalities!$A$2:$M$445,2,FALSE)</f>
        <v>Meaford, Municipality of</v>
      </c>
      <c r="I512" t="b">
        <f>VLOOKUP(A512,all_municipalities!$A$2:$M$445,13, FALSE)</f>
        <v>0</v>
      </c>
      <c r="J512" t="str">
        <f t="shared" si="23"/>
        <v>NONE</v>
      </c>
      <c r="K512">
        <v>0</v>
      </c>
      <c r="L512">
        <v>19394</v>
      </c>
      <c r="M512" t="str">
        <f>IF(G512&lt;&gt;FALSE,VLOOKUP(H512,internet_municipalities!$B$2:$W$226,22,FALSE),"NO INTERNET")</f>
        <v>NO INTERNET</v>
      </c>
      <c r="N512" s="16" t="str">
        <f t="shared" si="24"/>
        <v>NO INTERNET</v>
      </c>
    </row>
    <row r="513" spans="1:14" x14ac:dyDescent="0.2">
      <c r="A513">
        <v>19394</v>
      </c>
      <c r="B513" t="b">
        <v>0</v>
      </c>
      <c r="C513" t="s">
        <v>970</v>
      </c>
      <c r="D513" s="1">
        <v>1776</v>
      </c>
      <c r="E513" s="4">
        <v>0.46</v>
      </c>
      <c r="F513" t="str">
        <f t="shared" si="22"/>
        <v>Lost</v>
      </c>
      <c r="G513" t="b">
        <f>VLOOKUP(head_of_council_races!A513,all_municipalities!$A$2:$M$445,9,FALSE)</f>
        <v>0</v>
      </c>
      <c r="H513" t="str">
        <f>VLOOKUP(head_of_council_races!A513,all_municipalities!$A$2:$M$445,2,FALSE)</f>
        <v>Meaford, Municipality of</v>
      </c>
      <c r="I513" t="b">
        <f>VLOOKUP(A513,all_municipalities!$A$2:$M$445,13, FALSE)</f>
        <v>0</v>
      </c>
      <c r="J513" t="str">
        <f t="shared" si="23"/>
        <v>NONE</v>
      </c>
      <c r="K513">
        <v>0</v>
      </c>
      <c r="L513">
        <v>19394</v>
      </c>
      <c r="M513" t="str">
        <f>IF(G513&lt;&gt;FALSE,VLOOKUP(H513,internet_municipalities!$B$2:$W$226,22,FALSE),"NO INTERNET")</f>
        <v>NO INTERNET</v>
      </c>
      <c r="N513" s="16" t="str">
        <f t="shared" si="24"/>
        <v>NO INTERNET</v>
      </c>
    </row>
    <row r="514" spans="1:14" x14ac:dyDescent="0.2">
      <c r="A514">
        <v>10682</v>
      </c>
      <c r="B514" t="b">
        <v>1</v>
      </c>
      <c r="C514" t="s">
        <v>971</v>
      </c>
      <c r="D514">
        <v>629</v>
      </c>
      <c r="E514" s="4">
        <v>0.77</v>
      </c>
      <c r="F514">
        <f t="shared" si="22"/>
        <v>441</v>
      </c>
      <c r="G514" t="b">
        <f>VLOOKUP(head_of_council_races!A514,all_municipalities!$A$2:$M$445,9,FALSE)</f>
        <v>1</v>
      </c>
      <c r="H514" t="str">
        <f>VLOOKUP(head_of_council_races!A514,all_municipalities!$A$2:$M$445,2,FALSE)</f>
        <v>Melancthon, Township of</v>
      </c>
      <c r="I514" t="b">
        <f>VLOOKUP(A514,all_municipalities!$A$2:$M$445,13, FALSE)</f>
        <v>1</v>
      </c>
      <c r="J514" t="str">
        <f t="shared" si="23"/>
        <v>LOW</v>
      </c>
      <c r="K514">
        <v>1</v>
      </c>
      <c r="L514">
        <v>10682</v>
      </c>
      <c r="M514">
        <f>IF(G514&lt;&gt;FALSE,VLOOKUP(H514,internet_municipalities!$B$2:$W$226,22,FALSE),"NO INTERNET")</f>
        <v>1718</v>
      </c>
      <c r="N514" s="16">
        <f t="shared" si="24"/>
        <v>0.25669383003492435</v>
      </c>
    </row>
    <row r="515" spans="1:14" x14ac:dyDescent="0.2">
      <c r="A515">
        <v>10682</v>
      </c>
      <c r="B515" t="b">
        <v>0</v>
      </c>
      <c r="C515" t="s">
        <v>972</v>
      </c>
      <c r="D515">
        <v>188</v>
      </c>
      <c r="E515" s="4">
        <v>0.23</v>
      </c>
      <c r="F515" t="str">
        <f t="shared" ref="F515:F578" si="25">IF(AND(B515=TRUE), IF(D515="Acclaimed", "Acclaimed", D515-D516),"Lost")</f>
        <v>Lost</v>
      </c>
      <c r="G515" t="b">
        <f>VLOOKUP(head_of_council_races!A515,all_municipalities!$A$2:$M$445,9,FALSE)</f>
        <v>1</v>
      </c>
      <c r="H515" t="str">
        <f>VLOOKUP(head_of_council_races!A515,all_municipalities!$A$2:$M$445,2,FALSE)</f>
        <v>Melancthon, Township of</v>
      </c>
      <c r="I515" t="b">
        <f>VLOOKUP(A515,all_municipalities!$A$2:$M$445,13, FALSE)</f>
        <v>1</v>
      </c>
      <c r="J515" t="str">
        <f t="shared" ref="J515:J578" si="26">IF(I515=TRUE,IF(F515&lt;=10,"HIGH",IF(F515&lt;=100,"MID",IF(F515&lt;=1000,"LOW","NONE"))),"NONE")</f>
        <v>NONE</v>
      </c>
      <c r="K515">
        <v>1</v>
      </c>
      <c r="L515">
        <v>10682</v>
      </c>
      <c r="M515">
        <f>IF(G515&lt;&gt;FALSE,VLOOKUP(H515,internet_municipalities!$B$2:$W$226,22,FALSE),"NO INTERNET")</f>
        <v>1718</v>
      </c>
      <c r="N515" s="16" t="str">
        <f t="shared" si="24"/>
        <v>Lost</v>
      </c>
    </row>
    <row r="516" spans="1:14" x14ac:dyDescent="0.2">
      <c r="A516">
        <v>10452</v>
      </c>
      <c r="B516" t="b">
        <v>1</v>
      </c>
      <c r="C516" t="s">
        <v>973</v>
      </c>
      <c r="D516">
        <v>680</v>
      </c>
      <c r="E516" s="4">
        <v>0.44</v>
      </c>
      <c r="F516">
        <f t="shared" si="25"/>
        <v>59</v>
      </c>
      <c r="G516" t="b">
        <f>VLOOKUP(head_of_council_races!A516,all_municipalities!$A$2:$M$445,9,FALSE)</f>
        <v>1</v>
      </c>
      <c r="H516" t="str">
        <f>VLOOKUP(head_of_council_races!A516,all_municipalities!$A$2:$M$445,2,FALSE)</f>
        <v>Merrickville-Wolford, Village of</v>
      </c>
      <c r="I516" t="b">
        <f>VLOOKUP(A516,all_municipalities!$A$2:$M$445,13, FALSE)</f>
        <v>0</v>
      </c>
      <c r="J516" t="str">
        <f t="shared" si="26"/>
        <v>NONE</v>
      </c>
      <c r="K516">
        <v>0</v>
      </c>
      <c r="L516">
        <v>10452</v>
      </c>
      <c r="M516">
        <f>IF(G516&lt;&gt;FALSE,VLOOKUP(H516,internet_municipalities!$B$2:$W$226,22,FALSE),"NO INTERNET")</f>
        <v>1358</v>
      </c>
      <c r="N516" s="16">
        <f t="shared" si="24"/>
        <v>4.3446244477172311E-2</v>
      </c>
    </row>
    <row r="517" spans="1:14" x14ac:dyDescent="0.2">
      <c r="A517">
        <v>10452</v>
      </c>
      <c r="B517" t="b">
        <v>0</v>
      </c>
      <c r="C517" t="s">
        <v>974</v>
      </c>
      <c r="D517">
        <v>621</v>
      </c>
      <c r="E517" s="4">
        <v>0.4</v>
      </c>
      <c r="F517" t="str">
        <f t="shared" si="25"/>
        <v>Lost</v>
      </c>
      <c r="G517" t="b">
        <f>VLOOKUP(head_of_council_races!A517,all_municipalities!$A$2:$M$445,9,FALSE)</f>
        <v>1</v>
      </c>
      <c r="H517" t="str">
        <f>VLOOKUP(head_of_council_races!A517,all_municipalities!$A$2:$M$445,2,FALSE)</f>
        <v>Merrickville-Wolford, Village of</v>
      </c>
      <c r="I517" t="b">
        <f>VLOOKUP(A517,all_municipalities!$A$2:$M$445,13, FALSE)</f>
        <v>0</v>
      </c>
      <c r="J517" t="str">
        <f t="shared" si="26"/>
        <v>NONE</v>
      </c>
      <c r="K517">
        <v>0</v>
      </c>
      <c r="L517">
        <v>10452</v>
      </c>
      <c r="M517">
        <f>IF(G517&lt;&gt;FALSE,VLOOKUP(H517,internet_municipalities!$B$2:$W$226,22,FALSE),"NO INTERNET")</f>
        <v>1358</v>
      </c>
      <c r="N517" s="16" t="str">
        <f t="shared" ref="N517:N580" si="27">IF(G517=TRUE,IF(F517&lt;&gt;"Acclaimed",IF(F517&lt;&gt;"Lost",F517/M517,"Lost"),"Acclaimed"),"NO INTERNET")</f>
        <v>Lost</v>
      </c>
    </row>
    <row r="518" spans="1:14" x14ac:dyDescent="0.2">
      <c r="A518">
        <v>10452</v>
      </c>
      <c r="B518" t="b">
        <v>0</v>
      </c>
      <c r="C518" t="s">
        <v>975</v>
      </c>
      <c r="D518">
        <v>235</v>
      </c>
      <c r="E518" s="4">
        <v>0.15</v>
      </c>
      <c r="F518" t="str">
        <f t="shared" si="25"/>
        <v>Lost</v>
      </c>
      <c r="G518" t="b">
        <f>VLOOKUP(head_of_council_races!A518,all_municipalities!$A$2:$M$445,9,FALSE)</f>
        <v>1</v>
      </c>
      <c r="H518" t="str">
        <f>VLOOKUP(head_of_council_races!A518,all_municipalities!$A$2:$M$445,2,FALSE)</f>
        <v>Merrickville-Wolford, Village of</v>
      </c>
      <c r="I518" t="b">
        <f>VLOOKUP(A518,all_municipalities!$A$2:$M$445,13, FALSE)</f>
        <v>0</v>
      </c>
      <c r="J518" t="str">
        <f t="shared" si="26"/>
        <v>NONE</v>
      </c>
      <c r="K518">
        <v>0</v>
      </c>
      <c r="L518">
        <v>10452</v>
      </c>
      <c r="M518">
        <f>IF(G518&lt;&gt;FALSE,VLOOKUP(H518,internet_municipalities!$B$2:$W$226,22,FALSE),"NO INTERNET")</f>
        <v>1358</v>
      </c>
      <c r="N518" s="16" t="str">
        <f t="shared" si="27"/>
        <v>Lost</v>
      </c>
    </row>
    <row r="519" spans="1:14" x14ac:dyDescent="0.2">
      <c r="A519">
        <v>10337</v>
      </c>
      <c r="B519" t="b">
        <v>1</v>
      </c>
      <c r="C519" t="s">
        <v>976</v>
      </c>
      <c r="D519" t="s">
        <v>461</v>
      </c>
      <c r="E519" t="s">
        <v>461</v>
      </c>
      <c r="F519" t="str">
        <f t="shared" si="25"/>
        <v>Acclaimed</v>
      </c>
      <c r="G519" t="b">
        <f>VLOOKUP(head_of_council_races!A519,all_municipalities!$A$2:$M$445,9,FALSE)</f>
        <v>1</v>
      </c>
      <c r="H519" t="str">
        <f>VLOOKUP(head_of_council_races!A519,all_municipalities!$A$2:$M$445,2,FALSE)</f>
        <v>Middlesex Centre, Municipality of</v>
      </c>
      <c r="I519" t="b">
        <f>VLOOKUP(A519,all_municipalities!$A$2:$M$445,13, FALSE)</f>
        <v>1</v>
      </c>
      <c r="J519" t="str">
        <f t="shared" si="26"/>
        <v>NONE</v>
      </c>
      <c r="K519">
        <v>0</v>
      </c>
      <c r="L519">
        <v>10337</v>
      </c>
      <c r="M519">
        <f>IF(G519&lt;&gt;FALSE,VLOOKUP(H519,internet_municipalities!$B$2:$W$226,22,FALSE),"NO INTERNET")</f>
        <v>10595</v>
      </c>
      <c r="N519" s="16" t="str">
        <f t="shared" si="27"/>
        <v>Acclaimed</v>
      </c>
    </row>
    <row r="520" spans="1:14" x14ac:dyDescent="0.2">
      <c r="A520">
        <v>10456</v>
      </c>
      <c r="B520" t="b">
        <v>1</v>
      </c>
      <c r="C520" t="s">
        <v>977</v>
      </c>
      <c r="D520" s="1">
        <v>2467</v>
      </c>
      <c r="E520" s="4">
        <v>0.49</v>
      </c>
      <c r="F520">
        <f t="shared" si="25"/>
        <v>1143</v>
      </c>
      <c r="G520" t="b">
        <f>VLOOKUP(head_of_council_races!A520,all_municipalities!$A$2:$M$445,9,FALSE)</f>
        <v>1</v>
      </c>
      <c r="H520" t="str">
        <f>VLOOKUP(head_of_council_races!A520,all_municipalities!$A$2:$M$445,2,FALSE)</f>
        <v>Midland, Town of</v>
      </c>
      <c r="I520" t="b">
        <f>VLOOKUP(A520,all_municipalities!$A$2:$M$445,13, FALSE)</f>
        <v>1</v>
      </c>
      <c r="J520" t="str">
        <f t="shared" si="26"/>
        <v>NONE</v>
      </c>
      <c r="K520">
        <v>0</v>
      </c>
      <c r="L520">
        <v>10456</v>
      </c>
      <c r="M520">
        <f>IF(G520&lt;&gt;FALSE,VLOOKUP(H520,internet_municipalities!$B$2:$W$226,22,FALSE),"NO INTERNET")</f>
        <v>9212</v>
      </c>
      <c r="N520" s="16">
        <f t="shared" si="27"/>
        <v>0.12407729049066435</v>
      </c>
    </row>
    <row r="521" spans="1:14" x14ac:dyDescent="0.2">
      <c r="A521">
        <v>10456</v>
      </c>
      <c r="B521" t="b">
        <v>0</v>
      </c>
      <c r="C521" t="s">
        <v>978</v>
      </c>
      <c r="D521" s="1">
        <v>1324</v>
      </c>
      <c r="E521" s="4">
        <v>0.26</v>
      </c>
      <c r="F521" t="str">
        <f t="shared" si="25"/>
        <v>Lost</v>
      </c>
      <c r="G521" t="b">
        <f>VLOOKUP(head_of_council_races!A521,all_municipalities!$A$2:$M$445,9,FALSE)</f>
        <v>1</v>
      </c>
      <c r="H521" t="str">
        <f>VLOOKUP(head_of_council_races!A521,all_municipalities!$A$2:$M$445,2,FALSE)</f>
        <v>Midland, Town of</v>
      </c>
      <c r="I521" t="b">
        <f>VLOOKUP(A521,all_municipalities!$A$2:$M$445,13, FALSE)</f>
        <v>1</v>
      </c>
      <c r="J521" t="str">
        <f t="shared" si="26"/>
        <v>NONE</v>
      </c>
      <c r="K521">
        <v>0</v>
      </c>
      <c r="L521">
        <v>10456</v>
      </c>
      <c r="M521">
        <f>IF(G521&lt;&gt;FALSE,VLOOKUP(H521,internet_municipalities!$B$2:$W$226,22,FALSE),"NO INTERNET")</f>
        <v>9212</v>
      </c>
      <c r="N521" s="16" t="str">
        <f t="shared" si="27"/>
        <v>Lost</v>
      </c>
    </row>
    <row r="522" spans="1:14" x14ac:dyDescent="0.2">
      <c r="A522">
        <v>10456</v>
      </c>
      <c r="B522" t="b">
        <v>0</v>
      </c>
      <c r="C522" t="s">
        <v>979</v>
      </c>
      <c r="D522">
        <v>104</v>
      </c>
      <c r="E522" s="4">
        <v>0.02</v>
      </c>
      <c r="F522" t="str">
        <f t="shared" si="25"/>
        <v>Lost</v>
      </c>
      <c r="G522" t="b">
        <f>VLOOKUP(head_of_council_races!A522,all_municipalities!$A$2:$M$445,9,FALSE)</f>
        <v>1</v>
      </c>
      <c r="H522" t="str">
        <f>VLOOKUP(head_of_council_races!A522,all_municipalities!$A$2:$M$445,2,FALSE)</f>
        <v>Midland, Town of</v>
      </c>
      <c r="I522" t="b">
        <f>VLOOKUP(A522,all_municipalities!$A$2:$M$445,13, FALSE)</f>
        <v>1</v>
      </c>
      <c r="J522" t="str">
        <f t="shared" si="26"/>
        <v>NONE</v>
      </c>
      <c r="K522">
        <v>0</v>
      </c>
      <c r="L522">
        <v>10456</v>
      </c>
      <c r="M522">
        <f>IF(G522&lt;&gt;FALSE,VLOOKUP(H522,internet_municipalities!$B$2:$W$226,22,FALSE),"NO INTERNET")</f>
        <v>9212</v>
      </c>
      <c r="N522" s="16" t="str">
        <f t="shared" si="27"/>
        <v>Lost</v>
      </c>
    </row>
    <row r="523" spans="1:14" x14ac:dyDescent="0.2">
      <c r="A523">
        <v>10456</v>
      </c>
      <c r="B523" t="b">
        <v>0</v>
      </c>
      <c r="C523" t="s">
        <v>980</v>
      </c>
      <c r="D523" s="1">
        <v>1148</v>
      </c>
      <c r="E523" s="4">
        <v>0.23</v>
      </c>
      <c r="F523" t="str">
        <f t="shared" si="25"/>
        <v>Lost</v>
      </c>
      <c r="G523" t="b">
        <f>VLOOKUP(head_of_council_races!A523,all_municipalities!$A$2:$M$445,9,FALSE)</f>
        <v>1</v>
      </c>
      <c r="H523" t="str">
        <f>VLOOKUP(head_of_council_races!A523,all_municipalities!$A$2:$M$445,2,FALSE)</f>
        <v>Midland, Town of</v>
      </c>
      <c r="I523" t="b">
        <f>VLOOKUP(A523,all_municipalities!$A$2:$M$445,13, FALSE)</f>
        <v>1</v>
      </c>
      <c r="J523" t="str">
        <f t="shared" si="26"/>
        <v>NONE</v>
      </c>
      <c r="K523">
        <v>0</v>
      </c>
      <c r="L523">
        <v>10456</v>
      </c>
      <c r="M523">
        <f>IF(G523&lt;&gt;FALSE,VLOOKUP(H523,internet_municipalities!$B$2:$W$226,22,FALSE),"NO INTERNET")</f>
        <v>9212</v>
      </c>
      <c r="N523" s="16" t="str">
        <f t="shared" si="27"/>
        <v>Lost</v>
      </c>
    </row>
    <row r="524" spans="1:14" x14ac:dyDescent="0.2">
      <c r="A524">
        <v>10461</v>
      </c>
      <c r="B524" t="b">
        <v>1</v>
      </c>
      <c r="C524" t="s">
        <v>981</v>
      </c>
      <c r="D524" s="1">
        <v>11391</v>
      </c>
      <c r="E524" s="4">
        <v>0.5</v>
      </c>
      <c r="F524">
        <f t="shared" si="25"/>
        <v>995</v>
      </c>
      <c r="G524" t="b">
        <f>VLOOKUP(head_of_council_races!A524,all_municipalities!$A$2:$M$445,9,FALSE)</f>
        <v>0</v>
      </c>
      <c r="H524" t="str">
        <f>VLOOKUP(head_of_council_races!A524,all_municipalities!$A$2:$M$445,2,FALSE)</f>
        <v>Milton, Town of</v>
      </c>
      <c r="I524" t="b">
        <f>VLOOKUP(A524,all_municipalities!$A$2:$M$445,13, FALSE)</f>
        <v>0</v>
      </c>
      <c r="J524" t="str">
        <f t="shared" si="26"/>
        <v>NONE</v>
      </c>
      <c r="K524">
        <v>0</v>
      </c>
      <c r="L524">
        <v>10461</v>
      </c>
      <c r="M524" t="str">
        <f>IF(G524&lt;&gt;FALSE,VLOOKUP(H524,internet_municipalities!$B$2:$W$226,22,FALSE),"NO INTERNET")</f>
        <v>NO INTERNET</v>
      </c>
      <c r="N524" s="16" t="str">
        <f t="shared" si="27"/>
        <v>NO INTERNET</v>
      </c>
    </row>
    <row r="525" spans="1:14" x14ac:dyDescent="0.2">
      <c r="A525">
        <v>10461</v>
      </c>
      <c r="B525" t="b">
        <v>0</v>
      </c>
      <c r="C525" t="s">
        <v>983</v>
      </c>
      <c r="D525" s="1">
        <v>10396</v>
      </c>
      <c r="E525" s="4">
        <v>0.45</v>
      </c>
      <c r="F525" t="str">
        <f t="shared" si="25"/>
        <v>Lost</v>
      </c>
      <c r="G525" t="b">
        <f>VLOOKUP(head_of_council_races!A525,all_municipalities!$A$2:$M$445,9,FALSE)</f>
        <v>0</v>
      </c>
      <c r="H525" t="str">
        <f>VLOOKUP(head_of_council_races!A525,all_municipalities!$A$2:$M$445,2,FALSE)</f>
        <v>Milton, Town of</v>
      </c>
      <c r="I525" t="b">
        <f>VLOOKUP(A525,all_municipalities!$A$2:$M$445,13, FALSE)</f>
        <v>0</v>
      </c>
      <c r="J525" t="str">
        <f t="shared" si="26"/>
        <v>NONE</v>
      </c>
      <c r="K525">
        <v>0</v>
      </c>
      <c r="L525">
        <v>10461</v>
      </c>
      <c r="M525" t="str">
        <f>IF(G525&lt;&gt;FALSE,VLOOKUP(H525,internet_municipalities!$B$2:$W$226,22,FALSE),"NO INTERNET")</f>
        <v>NO INTERNET</v>
      </c>
      <c r="N525" s="16" t="str">
        <f t="shared" si="27"/>
        <v>NO INTERNET</v>
      </c>
    </row>
    <row r="526" spans="1:14" x14ac:dyDescent="0.2">
      <c r="A526">
        <v>10461</v>
      </c>
      <c r="B526" t="b">
        <v>0</v>
      </c>
      <c r="C526" t="s">
        <v>984</v>
      </c>
      <c r="D526">
        <v>625</v>
      </c>
      <c r="E526" s="4">
        <v>0.03</v>
      </c>
      <c r="F526" t="str">
        <f t="shared" si="25"/>
        <v>Lost</v>
      </c>
      <c r="G526" t="b">
        <f>VLOOKUP(head_of_council_races!A526,all_municipalities!$A$2:$M$445,9,FALSE)</f>
        <v>0</v>
      </c>
      <c r="H526" t="str">
        <f>VLOOKUP(head_of_council_races!A526,all_municipalities!$A$2:$M$445,2,FALSE)</f>
        <v>Milton, Town of</v>
      </c>
      <c r="I526" t="b">
        <f>VLOOKUP(A526,all_municipalities!$A$2:$M$445,13, FALSE)</f>
        <v>0</v>
      </c>
      <c r="J526" t="str">
        <f t="shared" si="26"/>
        <v>NONE</v>
      </c>
      <c r="K526">
        <v>0</v>
      </c>
      <c r="L526">
        <v>10461</v>
      </c>
      <c r="M526" t="str">
        <f>IF(G526&lt;&gt;FALSE,VLOOKUP(H526,internet_municipalities!$B$2:$W$226,22,FALSE),"NO INTERNET")</f>
        <v>NO INTERNET</v>
      </c>
      <c r="N526" s="16" t="str">
        <f t="shared" si="27"/>
        <v>NO INTERNET</v>
      </c>
    </row>
    <row r="527" spans="1:14" x14ac:dyDescent="0.2">
      <c r="A527">
        <v>10461</v>
      </c>
      <c r="B527" t="b">
        <v>0</v>
      </c>
      <c r="C527" t="s">
        <v>982</v>
      </c>
      <c r="D527">
        <v>597</v>
      </c>
      <c r="E527" s="4">
        <v>0.03</v>
      </c>
      <c r="F527" t="str">
        <f t="shared" si="25"/>
        <v>Lost</v>
      </c>
      <c r="G527" t="b">
        <f>VLOOKUP(head_of_council_races!A527,all_municipalities!$A$2:$M$445,9,FALSE)</f>
        <v>0</v>
      </c>
      <c r="H527" t="str">
        <f>VLOOKUP(head_of_council_races!A527,all_municipalities!$A$2:$M$445,2,FALSE)</f>
        <v>Milton, Town of</v>
      </c>
      <c r="I527" t="b">
        <f>VLOOKUP(A527,all_municipalities!$A$2:$M$445,13, FALSE)</f>
        <v>0</v>
      </c>
      <c r="J527" t="str">
        <f t="shared" si="26"/>
        <v>NONE</v>
      </c>
      <c r="K527">
        <v>0</v>
      </c>
      <c r="L527">
        <v>10461</v>
      </c>
      <c r="M527" t="str">
        <f>IF(G527&lt;&gt;FALSE,VLOOKUP(H527,internet_municipalities!$B$2:$W$226,22,FALSE),"NO INTERNET")</f>
        <v>NO INTERNET</v>
      </c>
      <c r="N527" s="16" t="str">
        <f t="shared" si="27"/>
        <v>NO INTERNET</v>
      </c>
    </row>
    <row r="528" spans="1:14" x14ac:dyDescent="0.2">
      <c r="A528">
        <v>19438</v>
      </c>
      <c r="B528" t="b">
        <v>1</v>
      </c>
      <c r="C528" t="s">
        <v>985</v>
      </c>
      <c r="D528" t="s">
        <v>461</v>
      </c>
      <c r="E528" t="s">
        <v>461</v>
      </c>
      <c r="F528" t="str">
        <f t="shared" si="25"/>
        <v>Acclaimed</v>
      </c>
      <c r="G528" t="b">
        <f>VLOOKUP(head_of_council_races!A528,all_municipalities!$A$2:$M$445,9,FALSE)</f>
        <v>1</v>
      </c>
      <c r="H528" t="str">
        <f>VLOOKUP(head_of_council_races!A528,all_municipalities!$A$2:$M$445,2,FALSE)</f>
        <v>Minden Hills, Township of</v>
      </c>
      <c r="I528" t="b">
        <f>VLOOKUP(A528,all_municipalities!$A$2:$M$445,13, FALSE)</f>
        <v>0</v>
      </c>
      <c r="J528" t="str">
        <f t="shared" si="26"/>
        <v>NONE</v>
      </c>
      <c r="K528">
        <v>0</v>
      </c>
      <c r="L528">
        <v>19438</v>
      </c>
      <c r="M528">
        <f>IF(G528&lt;&gt;FALSE,VLOOKUP(H528,internet_municipalities!$B$2:$W$226,22,FALSE),"NO INTERNET")</f>
        <v>9043</v>
      </c>
      <c r="N528" s="16" t="str">
        <f t="shared" si="27"/>
        <v>Acclaimed</v>
      </c>
    </row>
    <row r="529" spans="1:14" x14ac:dyDescent="0.2">
      <c r="A529">
        <v>17915</v>
      </c>
      <c r="B529" t="b">
        <v>1</v>
      </c>
      <c r="C529" t="s">
        <v>986</v>
      </c>
      <c r="D529" t="s">
        <v>461</v>
      </c>
      <c r="E529" t="s">
        <v>461</v>
      </c>
      <c r="F529" t="str">
        <f t="shared" si="25"/>
        <v>Acclaimed</v>
      </c>
      <c r="G529" t="b">
        <f>VLOOKUP(head_of_council_races!A529,all_municipalities!$A$2:$M$445,9,FALSE)</f>
        <v>0</v>
      </c>
      <c r="H529" t="str">
        <f>VLOOKUP(head_of_council_races!A529,all_municipalities!$A$2:$M$445,2,FALSE)</f>
        <v>Minto, Town of</v>
      </c>
      <c r="I529" t="b">
        <f>VLOOKUP(A529,all_municipalities!$A$2:$M$445,13, FALSE)</f>
        <v>0</v>
      </c>
      <c r="J529" t="str">
        <f t="shared" si="26"/>
        <v>NONE</v>
      </c>
      <c r="K529">
        <v>0</v>
      </c>
      <c r="L529">
        <v>17915</v>
      </c>
      <c r="M529" t="str">
        <f>IF(G529&lt;&gt;FALSE,VLOOKUP(H529,internet_municipalities!$B$2:$W$226,22,FALSE),"NO INTERNET")</f>
        <v>NO INTERNET</v>
      </c>
      <c r="N529" s="16" t="str">
        <f t="shared" si="27"/>
        <v>NO INTERNET</v>
      </c>
    </row>
    <row r="530" spans="1:14" x14ac:dyDescent="0.2">
      <c r="A530">
        <v>10469</v>
      </c>
      <c r="B530" t="b">
        <v>1</v>
      </c>
      <c r="C530" t="s">
        <v>987</v>
      </c>
      <c r="D530" s="1">
        <v>82736</v>
      </c>
      <c r="E530" s="4">
        <v>0.78</v>
      </c>
      <c r="F530">
        <f t="shared" si="25"/>
        <v>75534</v>
      </c>
      <c r="G530" t="b">
        <f>VLOOKUP(head_of_council_races!A530,all_municipalities!$A$2:$M$445,9,FALSE)</f>
        <v>0</v>
      </c>
      <c r="H530" t="str">
        <f>VLOOKUP(head_of_council_races!A530,all_municipalities!$A$2:$M$445,2,FALSE)</f>
        <v>Mississauga, City of</v>
      </c>
      <c r="I530" t="b">
        <f>VLOOKUP(A530,all_municipalities!$A$2:$M$445,13, FALSE)</f>
        <v>0</v>
      </c>
      <c r="J530" t="str">
        <f t="shared" si="26"/>
        <v>NONE</v>
      </c>
      <c r="K530">
        <v>0</v>
      </c>
      <c r="L530">
        <v>10469</v>
      </c>
      <c r="M530" t="str">
        <f>IF(G530&lt;&gt;FALSE,VLOOKUP(H530,internet_municipalities!$B$2:$W$226,22,FALSE),"NO INTERNET")</f>
        <v>NO INTERNET</v>
      </c>
      <c r="N530" s="16" t="str">
        <f t="shared" si="27"/>
        <v>NO INTERNET</v>
      </c>
    </row>
    <row r="531" spans="1:14" x14ac:dyDescent="0.2">
      <c r="A531">
        <v>10469</v>
      </c>
      <c r="B531" t="b">
        <v>0</v>
      </c>
      <c r="C531" t="s">
        <v>988</v>
      </c>
      <c r="D531" s="1">
        <v>7202</v>
      </c>
      <c r="E531" s="4">
        <v>7.0000000000000007E-2</v>
      </c>
      <c r="F531" t="str">
        <f t="shared" si="25"/>
        <v>Lost</v>
      </c>
      <c r="G531" t="b">
        <f>VLOOKUP(head_of_council_races!A531,all_municipalities!$A$2:$M$445,9,FALSE)</f>
        <v>0</v>
      </c>
      <c r="H531" t="str">
        <f>VLOOKUP(head_of_council_races!A531,all_municipalities!$A$2:$M$445,2,FALSE)</f>
        <v>Mississauga, City of</v>
      </c>
      <c r="I531" t="b">
        <f>VLOOKUP(A531,all_municipalities!$A$2:$M$445,13, FALSE)</f>
        <v>0</v>
      </c>
      <c r="J531" t="str">
        <f t="shared" si="26"/>
        <v>NONE</v>
      </c>
      <c r="K531">
        <v>0</v>
      </c>
      <c r="L531">
        <v>10469</v>
      </c>
      <c r="M531" t="str">
        <f>IF(G531&lt;&gt;FALSE,VLOOKUP(H531,internet_municipalities!$B$2:$W$226,22,FALSE),"NO INTERNET")</f>
        <v>NO INTERNET</v>
      </c>
      <c r="N531" s="16" t="str">
        <f t="shared" si="27"/>
        <v>NO INTERNET</v>
      </c>
    </row>
    <row r="532" spans="1:14" x14ac:dyDescent="0.2">
      <c r="A532">
        <v>10469</v>
      </c>
      <c r="B532" t="b">
        <v>0</v>
      </c>
      <c r="C532" t="s">
        <v>989</v>
      </c>
      <c r="D532" s="1">
        <v>4012</v>
      </c>
      <c r="E532" s="4">
        <v>0.04</v>
      </c>
      <c r="F532" t="str">
        <f t="shared" si="25"/>
        <v>Lost</v>
      </c>
      <c r="G532" t="b">
        <f>VLOOKUP(head_of_council_races!A532,all_municipalities!$A$2:$M$445,9,FALSE)</f>
        <v>0</v>
      </c>
      <c r="H532" t="str">
        <f>VLOOKUP(head_of_council_races!A532,all_municipalities!$A$2:$M$445,2,FALSE)</f>
        <v>Mississauga, City of</v>
      </c>
      <c r="I532" t="b">
        <f>VLOOKUP(A532,all_municipalities!$A$2:$M$445,13, FALSE)</f>
        <v>0</v>
      </c>
      <c r="J532" t="str">
        <f t="shared" si="26"/>
        <v>NONE</v>
      </c>
      <c r="K532">
        <v>0</v>
      </c>
      <c r="L532">
        <v>10469</v>
      </c>
      <c r="M532" t="str">
        <f>IF(G532&lt;&gt;FALSE,VLOOKUP(H532,internet_municipalities!$B$2:$W$226,22,FALSE),"NO INTERNET")</f>
        <v>NO INTERNET</v>
      </c>
      <c r="N532" s="16" t="str">
        <f t="shared" si="27"/>
        <v>NO INTERNET</v>
      </c>
    </row>
    <row r="533" spans="1:14" x14ac:dyDescent="0.2">
      <c r="A533">
        <v>10469</v>
      </c>
      <c r="B533" t="b">
        <v>0</v>
      </c>
      <c r="C533" t="s">
        <v>990</v>
      </c>
      <c r="D533" s="1">
        <v>5613</v>
      </c>
      <c r="E533" s="4">
        <v>0.05</v>
      </c>
      <c r="F533" t="str">
        <f t="shared" si="25"/>
        <v>Lost</v>
      </c>
      <c r="G533" t="b">
        <f>VLOOKUP(head_of_council_races!A533,all_municipalities!$A$2:$M$445,9,FALSE)</f>
        <v>0</v>
      </c>
      <c r="H533" t="str">
        <f>VLOOKUP(head_of_council_races!A533,all_municipalities!$A$2:$M$445,2,FALSE)</f>
        <v>Mississauga, City of</v>
      </c>
      <c r="I533" t="b">
        <f>VLOOKUP(A533,all_municipalities!$A$2:$M$445,13, FALSE)</f>
        <v>0</v>
      </c>
      <c r="J533" t="str">
        <f t="shared" si="26"/>
        <v>NONE</v>
      </c>
      <c r="K533">
        <v>0</v>
      </c>
      <c r="L533">
        <v>10469</v>
      </c>
      <c r="M533" t="str">
        <f>IF(G533&lt;&gt;FALSE,VLOOKUP(H533,internet_municipalities!$B$2:$W$226,22,FALSE),"NO INTERNET")</f>
        <v>NO INTERNET</v>
      </c>
      <c r="N533" s="16" t="str">
        <f t="shared" si="27"/>
        <v>NO INTERNET</v>
      </c>
    </row>
    <row r="534" spans="1:14" x14ac:dyDescent="0.2">
      <c r="A534">
        <v>10469</v>
      </c>
      <c r="B534" t="b">
        <v>0</v>
      </c>
      <c r="C534" t="s">
        <v>991</v>
      </c>
      <c r="D534" s="1">
        <v>2866</v>
      </c>
      <c r="E534" s="4">
        <v>0.03</v>
      </c>
      <c r="F534" t="str">
        <f t="shared" si="25"/>
        <v>Lost</v>
      </c>
      <c r="G534" t="b">
        <f>VLOOKUP(head_of_council_races!A534,all_municipalities!$A$2:$M$445,9,FALSE)</f>
        <v>0</v>
      </c>
      <c r="H534" t="str">
        <f>VLOOKUP(head_of_council_races!A534,all_municipalities!$A$2:$M$445,2,FALSE)</f>
        <v>Mississauga, City of</v>
      </c>
      <c r="I534" t="b">
        <f>VLOOKUP(A534,all_municipalities!$A$2:$M$445,13, FALSE)</f>
        <v>0</v>
      </c>
      <c r="J534" t="str">
        <f t="shared" si="26"/>
        <v>NONE</v>
      </c>
      <c r="K534">
        <v>0</v>
      </c>
      <c r="L534">
        <v>10469</v>
      </c>
      <c r="M534" t="str">
        <f>IF(G534&lt;&gt;FALSE,VLOOKUP(H534,internet_municipalities!$B$2:$W$226,22,FALSE),"NO INTERNET")</f>
        <v>NO INTERNET</v>
      </c>
      <c r="N534" s="16" t="str">
        <f t="shared" si="27"/>
        <v>NO INTERNET</v>
      </c>
    </row>
    <row r="535" spans="1:14" x14ac:dyDescent="0.2">
      <c r="A535">
        <v>10469</v>
      </c>
      <c r="B535" t="b">
        <v>0</v>
      </c>
      <c r="C535" t="s">
        <v>992</v>
      </c>
      <c r="D535" s="1">
        <v>1464</v>
      </c>
      <c r="E535" s="4">
        <v>0.01</v>
      </c>
      <c r="F535" t="str">
        <f t="shared" si="25"/>
        <v>Lost</v>
      </c>
      <c r="G535" t="b">
        <f>VLOOKUP(head_of_council_races!A535,all_municipalities!$A$2:$M$445,9,FALSE)</f>
        <v>0</v>
      </c>
      <c r="H535" t="str">
        <f>VLOOKUP(head_of_council_races!A535,all_municipalities!$A$2:$M$445,2,FALSE)</f>
        <v>Mississauga, City of</v>
      </c>
      <c r="I535" t="b">
        <f>VLOOKUP(A535,all_municipalities!$A$2:$M$445,13, FALSE)</f>
        <v>0</v>
      </c>
      <c r="J535" t="str">
        <f t="shared" si="26"/>
        <v>NONE</v>
      </c>
      <c r="K535">
        <v>0</v>
      </c>
      <c r="L535">
        <v>10469</v>
      </c>
      <c r="M535" t="str">
        <f>IF(G535&lt;&gt;FALSE,VLOOKUP(H535,internet_municipalities!$B$2:$W$226,22,FALSE),"NO INTERNET")</f>
        <v>NO INTERNET</v>
      </c>
      <c r="N535" s="16" t="str">
        <f t="shared" si="27"/>
        <v>NO INTERNET</v>
      </c>
    </row>
    <row r="536" spans="1:14" x14ac:dyDescent="0.2">
      <c r="A536">
        <v>10469</v>
      </c>
      <c r="B536" t="b">
        <v>0</v>
      </c>
      <c r="C536" t="s">
        <v>993</v>
      </c>
      <c r="D536">
        <v>370</v>
      </c>
      <c r="E536" s="4">
        <v>0</v>
      </c>
      <c r="F536" t="str">
        <f t="shared" si="25"/>
        <v>Lost</v>
      </c>
      <c r="G536" t="b">
        <f>VLOOKUP(head_of_council_races!A536,all_municipalities!$A$2:$M$445,9,FALSE)</f>
        <v>0</v>
      </c>
      <c r="H536" t="str">
        <f>VLOOKUP(head_of_council_races!A536,all_municipalities!$A$2:$M$445,2,FALSE)</f>
        <v>Mississauga, City of</v>
      </c>
      <c r="I536" t="b">
        <f>VLOOKUP(A536,all_municipalities!$A$2:$M$445,13, FALSE)</f>
        <v>0</v>
      </c>
      <c r="J536" t="str">
        <f t="shared" si="26"/>
        <v>NONE</v>
      </c>
      <c r="K536">
        <v>0</v>
      </c>
      <c r="L536">
        <v>10469</v>
      </c>
      <c r="M536" t="str">
        <f>IF(G536&lt;&gt;FALSE,VLOOKUP(H536,internet_municipalities!$B$2:$W$226,22,FALSE),"NO INTERNET")</f>
        <v>NO INTERNET</v>
      </c>
      <c r="N536" s="16" t="str">
        <f t="shared" si="27"/>
        <v>NO INTERNET</v>
      </c>
    </row>
    <row r="537" spans="1:14" x14ac:dyDescent="0.2">
      <c r="A537">
        <v>10469</v>
      </c>
      <c r="B537" t="b">
        <v>0</v>
      </c>
      <c r="C537" t="s">
        <v>994</v>
      </c>
      <c r="D537" s="1">
        <v>1169</v>
      </c>
      <c r="E537" s="4">
        <v>0.01</v>
      </c>
      <c r="F537" t="str">
        <f t="shared" si="25"/>
        <v>Lost</v>
      </c>
      <c r="G537" t="b">
        <f>VLOOKUP(head_of_council_races!A537,all_municipalities!$A$2:$M$445,9,FALSE)</f>
        <v>0</v>
      </c>
      <c r="H537" t="str">
        <f>VLOOKUP(head_of_council_races!A537,all_municipalities!$A$2:$M$445,2,FALSE)</f>
        <v>Mississauga, City of</v>
      </c>
      <c r="I537" t="b">
        <f>VLOOKUP(A537,all_municipalities!$A$2:$M$445,13, FALSE)</f>
        <v>0</v>
      </c>
      <c r="J537" t="str">
        <f t="shared" si="26"/>
        <v>NONE</v>
      </c>
      <c r="K537">
        <v>0</v>
      </c>
      <c r="L537">
        <v>10469</v>
      </c>
      <c r="M537" t="str">
        <f>IF(G537&lt;&gt;FALSE,VLOOKUP(H537,internet_municipalities!$B$2:$W$226,22,FALSE),"NO INTERNET")</f>
        <v>NO INTERNET</v>
      </c>
      <c r="N537" s="16" t="str">
        <f t="shared" si="27"/>
        <v>NO INTERNET</v>
      </c>
    </row>
    <row r="538" spans="1:14" x14ac:dyDescent="0.2">
      <c r="A538">
        <v>10036</v>
      </c>
      <c r="B538" t="b">
        <v>1</v>
      </c>
      <c r="C538" t="s">
        <v>995</v>
      </c>
      <c r="D538" t="s">
        <v>461</v>
      </c>
      <c r="E538" t="s">
        <v>461</v>
      </c>
      <c r="F538" t="str">
        <f t="shared" si="25"/>
        <v>Acclaimed</v>
      </c>
      <c r="G538" t="b">
        <f>VLOOKUP(head_of_council_races!A538,all_municipalities!$A$2:$M$445,9,FALSE)</f>
        <v>1</v>
      </c>
      <c r="H538" t="str">
        <f>VLOOKUP(head_of_council_races!A538,all_municipalities!$A$2:$M$445,2,FALSE)</f>
        <v>Mississippi Mills, Municipality of</v>
      </c>
      <c r="I538" t="b">
        <f>VLOOKUP(A538,all_municipalities!$A$2:$M$445,13, FALSE)</f>
        <v>1</v>
      </c>
      <c r="J538" t="str">
        <f t="shared" si="26"/>
        <v>NONE</v>
      </c>
      <c r="K538">
        <v>0</v>
      </c>
      <c r="L538">
        <v>10036</v>
      </c>
      <c r="M538">
        <f>IF(G538&lt;&gt;FALSE,VLOOKUP(H538,internet_municipalities!$B$2:$W$226,22,FALSE),"NO INTERNET")</f>
        <v>7314</v>
      </c>
      <c r="N538" s="16" t="str">
        <f t="shared" si="27"/>
        <v>Acclaimed</v>
      </c>
    </row>
    <row r="539" spans="1:14" x14ac:dyDescent="0.2">
      <c r="A539">
        <v>10573</v>
      </c>
      <c r="B539" t="b">
        <v>1</v>
      </c>
      <c r="C539" t="s">
        <v>996</v>
      </c>
      <c r="D539" t="s">
        <v>461</v>
      </c>
      <c r="E539" t="s">
        <v>461</v>
      </c>
      <c r="F539" t="str">
        <f t="shared" si="25"/>
        <v>Acclaimed</v>
      </c>
      <c r="G539" t="b">
        <f>VLOOKUP(head_of_council_races!A539,all_municipalities!$A$2:$M$445,9,FALSE)</f>
        <v>1</v>
      </c>
      <c r="H539" t="str">
        <f>VLOOKUP(head_of_council_races!A539,all_municipalities!$A$2:$M$445,2,FALSE)</f>
        <v>Mono, Town of</v>
      </c>
      <c r="I539" t="b">
        <f>VLOOKUP(A539,all_municipalities!$A$2:$M$445,13, FALSE)</f>
        <v>1</v>
      </c>
      <c r="J539" t="str">
        <f t="shared" si="26"/>
        <v>NONE</v>
      </c>
      <c r="K539">
        <v>0</v>
      </c>
      <c r="L539">
        <v>10573</v>
      </c>
      <c r="M539">
        <f>IF(G539&lt;&gt;FALSE,VLOOKUP(H539,internet_municipalities!$B$2:$W$226,22,FALSE),"NO INTERNET")</f>
        <v>5606</v>
      </c>
      <c r="N539" s="16" t="str">
        <f t="shared" si="27"/>
        <v>Acclaimed</v>
      </c>
    </row>
    <row r="540" spans="1:14" x14ac:dyDescent="0.2">
      <c r="A540">
        <v>10687</v>
      </c>
      <c r="B540" t="b">
        <v>1</v>
      </c>
      <c r="C540" t="s">
        <v>997</v>
      </c>
      <c r="D540">
        <v>638</v>
      </c>
      <c r="E540" s="4">
        <v>0.47</v>
      </c>
      <c r="F540">
        <f t="shared" si="25"/>
        <v>254</v>
      </c>
      <c r="G540" t="b">
        <f>VLOOKUP(head_of_council_races!A540,all_municipalities!$A$2:$M$445,9,FALSE)</f>
        <v>1</v>
      </c>
      <c r="H540" t="str">
        <f>VLOOKUP(head_of_council_races!A540,all_municipalities!$A$2:$M$445,2,FALSE)</f>
        <v>Montague, Township of</v>
      </c>
      <c r="I540" t="b">
        <f>VLOOKUP(A540,all_municipalities!$A$2:$M$445,13, FALSE)</f>
        <v>1</v>
      </c>
      <c r="J540" t="str">
        <f t="shared" si="26"/>
        <v>LOW</v>
      </c>
      <c r="K540">
        <v>1</v>
      </c>
      <c r="L540">
        <v>10687</v>
      </c>
      <c r="M540">
        <f>IF(G540&lt;&gt;FALSE,VLOOKUP(H540,internet_municipalities!$B$2:$W$226,22,FALSE),"NO INTERNET")</f>
        <v>2096</v>
      </c>
      <c r="N540" s="16">
        <f t="shared" si="27"/>
        <v>0.12118320610687022</v>
      </c>
    </row>
    <row r="541" spans="1:14" x14ac:dyDescent="0.2">
      <c r="A541">
        <v>10687</v>
      </c>
      <c r="B541" t="b">
        <v>0</v>
      </c>
      <c r="C541" t="s">
        <v>999</v>
      </c>
      <c r="D541">
        <v>384</v>
      </c>
      <c r="E541" s="4">
        <v>0.28000000000000003</v>
      </c>
      <c r="F541" t="str">
        <f t="shared" si="25"/>
        <v>Lost</v>
      </c>
      <c r="G541" t="b">
        <f>VLOOKUP(head_of_council_races!A541,all_municipalities!$A$2:$M$445,9,FALSE)</f>
        <v>1</v>
      </c>
      <c r="H541" t="str">
        <f>VLOOKUP(head_of_council_races!A541,all_municipalities!$A$2:$M$445,2,FALSE)</f>
        <v>Montague, Township of</v>
      </c>
      <c r="I541" t="b">
        <f>VLOOKUP(A541,all_municipalities!$A$2:$M$445,13, FALSE)</f>
        <v>1</v>
      </c>
      <c r="J541" t="str">
        <f t="shared" si="26"/>
        <v>NONE</v>
      </c>
      <c r="K541">
        <v>1</v>
      </c>
      <c r="L541">
        <v>10687</v>
      </c>
      <c r="M541">
        <f>IF(G541&lt;&gt;FALSE,VLOOKUP(H541,internet_municipalities!$B$2:$W$226,22,FALSE),"NO INTERNET")</f>
        <v>2096</v>
      </c>
      <c r="N541" s="16" t="str">
        <f t="shared" si="27"/>
        <v>Lost</v>
      </c>
    </row>
    <row r="542" spans="1:14" x14ac:dyDescent="0.2">
      <c r="A542">
        <v>10687</v>
      </c>
      <c r="B542" t="b">
        <v>0</v>
      </c>
      <c r="C542" t="s">
        <v>998</v>
      </c>
      <c r="D542">
        <v>331</v>
      </c>
      <c r="E542" s="4">
        <v>0.24</v>
      </c>
      <c r="F542" t="str">
        <f t="shared" si="25"/>
        <v>Lost</v>
      </c>
      <c r="G542" t="b">
        <f>VLOOKUP(head_of_council_races!A542,all_municipalities!$A$2:$M$445,9,FALSE)</f>
        <v>1</v>
      </c>
      <c r="H542" t="str">
        <f>VLOOKUP(head_of_council_races!A542,all_municipalities!$A$2:$M$445,2,FALSE)</f>
        <v>Montague, Township of</v>
      </c>
      <c r="I542" t="b">
        <f>VLOOKUP(A542,all_municipalities!$A$2:$M$445,13, FALSE)</f>
        <v>1</v>
      </c>
      <c r="J542" t="str">
        <f t="shared" si="26"/>
        <v>NONE</v>
      </c>
      <c r="K542">
        <v>1</v>
      </c>
      <c r="L542">
        <v>10687</v>
      </c>
      <c r="M542">
        <f>IF(G542&lt;&gt;FALSE,VLOOKUP(H542,internet_municipalities!$B$2:$W$226,22,FALSE),"NO INTERNET")</f>
        <v>2096</v>
      </c>
      <c r="N542" s="16" t="str">
        <f t="shared" si="27"/>
        <v>Lost</v>
      </c>
    </row>
    <row r="543" spans="1:14" x14ac:dyDescent="0.2">
      <c r="A543">
        <v>10471</v>
      </c>
      <c r="B543" t="b">
        <v>1</v>
      </c>
      <c r="C543" t="s">
        <v>1000</v>
      </c>
      <c r="D543">
        <v>319</v>
      </c>
      <c r="E543" s="4">
        <v>0.53</v>
      </c>
      <c r="F543">
        <f t="shared" si="25"/>
        <v>38</v>
      </c>
      <c r="G543" t="b">
        <f>VLOOKUP(head_of_council_races!A543,all_municipalities!$A$2:$M$445,9,FALSE)</f>
        <v>0</v>
      </c>
      <c r="H543" t="str">
        <f>VLOOKUP(head_of_council_races!A543,all_municipalities!$A$2:$M$445,2,FALSE)</f>
        <v>Moonbeam, Township of</v>
      </c>
      <c r="I543" t="b">
        <f>VLOOKUP(A543,all_municipalities!$A$2:$M$445,13, FALSE)</f>
        <v>0</v>
      </c>
      <c r="J543" t="str">
        <f t="shared" si="26"/>
        <v>NONE</v>
      </c>
      <c r="K543">
        <v>0</v>
      </c>
      <c r="L543">
        <v>10471</v>
      </c>
      <c r="M543" t="str">
        <f>IF(G543&lt;&gt;FALSE,VLOOKUP(H543,internet_municipalities!$B$2:$W$226,22,FALSE),"NO INTERNET")</f>
        <v>NO INTERNET</v>
      </c>
      <c r="N543" s="16" t="str">
        <f t="shared" si="27"/>
        <v>NO INTERNET</v>
      </c>
    </row>
    <row r="544" spans="1:14" x14ac:dyDescent="0.2">
      <c r="A544">
        <v>10471</v>
      </c>
      <c r="B544" t="b">
        <v>0</v>
      </c>
      <c r="C544" t="s">
        <v>1001</v>
      </c>
      <c r="D544">
        <v>281</v>
      </c>
      <c r="E544" s="4">
        <v>0.47</v>
      </c>
      <c r="F544" t="str">
        <f t="shared" si="25"/>
        <v>Lost</v>
      </c>
      <c r="G544" t="b">
        <f>VLOOKUP(head_of_council_races!A544,all_municipalities!$A$2:$M$445,9,FALSE)</f>
        <v>0</v>
      </c>
      <c r="H544" t="str">
        <f>VLOOKUP(head_of_council_races!A544,all_municipalities!$A$2:$M$445,2,FALSE)</f>
        <v>Moonbeam, Township of</v>
      </c>
      <c r="I544" t="b">
        <f>VLOOKUP(A544,all_municipalities!$A$2:$M$445,13, FALSE)</f>
        <v>0</v>
      </c>
      <c r="J544" t="str">
        <f t="shared" si="26"/>
        <v>NONE</v>
      </c>
      <c r="K544">
        <v>0</v>
      </c>
      <c r="L544">
        <v>10471</v>
      </c>
      <c r="M544" t="str">
        <f>IF(G544&lt;&gt;FALSE,VLOOKUP(H544,internet_municipalities!$B$2:$W$226,22,FALSE),"NO INTERNET")</f>
        <v>NO INTERNET</v>
      </c>
      <c r="N544" s="16" t="str">
        <f t="shared" si="27"/>
        <v>NO INTERNET</v>
      </c>
    </row>
    <row r="545" spans="1:14" x14ac:dyDescent="0.2">
      <c r="A545">
        <v>19402</v>
      </c>
      <c r="B545" t="b">
        <v>1</v>
      </c>
      <c r="C545" t="s">
        <v>1002</v>
      </c>
      <c r="D545">
        <v>226</v>
      </c>
      <c r="E545" s="4">
        <v>0.52</v>
      </c>
      <c r="F545">
        <f t="shared" si="25"/>
        <v>105</v>
      </c>
      <c r="G545" t="b">
        <f>VLOOKUP(head_of_council_races!A545,all_municipalities!$A$2:$M$445,9,FALSE)</f>
        <v>0</v>
      </c>
      <c r="H545" t="str">
        <f>VLOOKUP(head_of_council_races!A545,all_municipalities!$A$2:$M$445,2,FALSE)</f>
        <v>Moosonee, Town of</v>
      </c>
      <c r="I545" t="b">
        <f>VLOOKUP(A545,all_municipalities!$A$2:$M$445,13, FALSE)</f>
        <v>0</v>
      </c>
      <c r="J545" t="str">
        <f t="shared" si="26"/>
        <v>NONE</v>
      </c>
      <c r="K545">
        <v>0</v>
      </c>
      <c r="L545">
        <v>19402</v>
      </c>
      <c r="M545" t="str">
        <f>IF(G545&lt;&gt;FALSE,VLOOKUP(H545,internet_municipalities!$B$2:$W$226,22,FALSE),"NO INTERNET")</f>
        <v>NO INTERNET</v>
      </c>
      <c r="N545" s="16" t="str">
        <f t="shared" si="27"/>
        <v>NO INTERNET</v>
      </c>
    </row>
    <row r="546" spans="1:14" x14ac:dyDescent="0.2">
      <c r="A546">
        <v>19402</v>
      </c>
      <c r="B546" t="b">
        <v>0</v>
      </c>
      <c r="C546" t="s">
        <v>1003</v>
      </c>
      <c r="D546">
        <v>121</v>
      </c>
      <c r="E546" s="4">
        <v>0.28000000000000003</v>
      </c>
      <c r="F546" t="str">
        <f t="shared" si="25"/>
        <v>Lost</v>
      </c>
      <c r="G546" t="b">
        <f>VLOOKUP(head_of_council_races!A546,all_municipalities!$A$2:$M$445,9,FALSE)</f>
        <v>0</v>
      </c>
      <c r="H546" t="str">
        <f>VLOOKUP(head_of_council_races!A546,all_municipalities!$A$2:$M$445,2,FALSE)</f>
        <v>Moosonee, Town of</v>
      </c>
      <c r="I546" t="b">
        <f>VLOOKUP(A546,all_municipalities!$A$2:$M$445,13, FALSE)</f>
        <v>0</v>
      </c>
      <c r="J546" t="str">
        <f t="shared" si="26"/>
        <v>NONE</v>
      </c>
      <c r="K546">
        <v>0</v>
      </c>
      <c r="L546">
        <v>19402</v>
      </c>
      <c r="M546" t="str">
        <f>IF(G546&lt;&gt;FALSE,VLOOKUP(H546,internet_municipalities!$B$2:$W$226,22,FALSE),"NO INTERNET")</f>
        <v>NO INTERNET</v>
      </c>
      <c r="N546" s="16" t="str">
        <f t="shared" si="27"/>
        <v>NO INTERNET</v>
      </c>
    </row>
    <row r="547" spans="1:14" x14ac:dyDescent="0.2">
      <c r="A547">
        <v>19402</v>
      </c>
      <c r="B547" t="b">
        <v>0</v>
      </c>
      <c r="C547" t="s">
        <v>1004</v>
      </c>
      <c r="D547">
        <v>88</v>
      </c>
      <c r="E547" s="4">
        <v>0.2</v>
      </c>
      <c r="F547" t="str">
        <f t="shared" si="25"/>
        <v>Lost</v>
      </c>
      <c r="G547" t="b">
        <f>VLOOKUP(head_of_council_races!A547,all_municipalities!$A$2:$M$445,9,FALSE)</f>
        <v>0</v>
      </c>
      <c r="H547" t="str">
        <f>VLOOKUP(head_of_council_races!A547,all_municipalities!$A$2:$M$445,2,FALSE)</f>
        <v>Moosonee, Town of</v>
      </c>
      <c r="I547" t="b">
        <f>VLOOKUP(A547,all_municipalities!$A$2:$M$445,13, FALSE)</f>
        <v>0</v>
      </c>
      <c r="J547" t="str">
        <f t="shared" si="26"/>
        <v>NONE</v>
      </c>
      <c r="K547">
        <v>0</v>
      </c>
      <c r="L547">
        <v>19402</v>
      </c>
      <c r="M547" t="str">
        <f>IF(G547&lt;&gt;FALSE,VLOOKUP(H547,internet_municipalities!$B$2:$W$226,22,FALSE),"NO INTERNET")</f>
        <v>NO INTERNET</v>
      </c>
      <c r="N547" s="16" t="str">
        <f t="shared" si="27"/>
        <v>NO INTERNET</v>
      </c>
    </row>
    <row r="548" spans="1:14" x14ac:dyDescent="0.2">
      <c r="A548">
        <v>10725</v>
      </c>
      <c r="B548" t="b">
        <v>1</v>
      </c>
      <c r="C548" t="s">
        <v>1005</v>
      </c>
      <c r="D548">
        <v>107</v>
      </c>
      <c r="E548" s="4">
        <v>0.52</v>
      </c>
      <c r="F548">
        <f t="shared" si="25"/>
        <v>8</v>
      </c>
      <c r="G548" t="b">
        <f>VLOOKUP(head_of_council_races!A548,all_municipalities!$A$2:$M$445,9,FALSE)</f>
        <v>0</v>
      </c>
      <c r="H548" t="str">
        <f>VLOOKUP(head_of_council_races!A548,all_municipalities!$A$2:$M$445,2,FALSE)</f>
        <v>Morley, Township of</v>
      </c>
      <c r="I548" t="b">
        <f>VLOOKUP(A548,all_municipalities!$A$2:$M$445,13, FALSE)</f>
        <v>0</v>
      </c>
      <c r="J548" t="str">
        <f t="shared" si="26"/>
        <v>NONE</v>
      </c>
      <c r="K548">
        <v>0</v>
      </c>
      <c r="L548">
        <v>10725</v>
      </c>
      <c r="M548" t="str">
        <f>IF(G548&lt;&gt;FALSE,VLOOKUP(H548,internet_municipalities!$B$2:$W$226,22,FALSE),"NO INTERNET")</f>
        <v>NO INTERNET</v>
      </c>
      <c r="N548" s="16" t="str">
        <f t="shared" si="27"/>
        <v>NO INTERNET</v>
      </c>
    </row>
    <row r="549" spans="1:14" x14ac:dyDescent="0.2">
      <c r="A549">
        <v>10725</v>
      </c>
      <c r="B549" t="b">
        <v>0</v>
      </c>
      <c r="C549" t="s">
        <v>1006</v>
      </c>
      <c r="D549">
        <v>99</v>
      </c>
      <c r="E549" s="4">
        <v>0.48</v>
      </c>
      <c r="F549" t="str">
        <f t="shared" si="25"/>
        <v>Lost</v>
      </c>
      <c r="G549" t="b">
        <f>VLOOKUP(head_of_council_races!A549,all_municipalities!$A$2:$M$445,9,FALSE)</f>
        <v>0</v>
      </c>
      <c r="H549" t="str">
        <f>VLOOKUP(head_of_council_races!A549,all_municipalities!$A$2:$M$445,2,FALSE)</f>
        <v>Morley, Township of</v>
      </c>
      <c r="I549" t="b">
        <f>VLOOKUP(A549,all_municipalities!$A$2:$M$445,13, FALSE)</f>
        <v>0</v>
      </c>
      <c r="J549" t="str">
        <f t="shared" si="26"/>
        <v>NONE</v>
      </c>
      <c r="K549">
        <v>0</v>
      </c>
      <c r="L549">
        <v>10725</v>
      </c>
      <c r="M549" t="str">
        <f>IF(G549&lt;&gt;FALSE,VLOOKUP(H549,internet_municipalities!$B$2:$W$226,22,FALSE),"NO INTERNET")</f>
        <v>NO INTERNET</v>
      </c>
      <c r="N549" s="16" t="str">
        <f t="shared" si="27"/>
        <v>NO INTERNET</v>
      </c>
    </row>
    <row r="550" spans="1:14" x14ac:dyDescent="0.2">
      <c r="A550">
        <v>19403</v>
      </c>
      <c r="B550" t="b">
        <v>1</v>
      </c>
      <c r="C550" t="s">
        <v>1007</v>
      </c>
      <c r="D550" t="s">
        <v>461</v>
      </c>
      <c r="E550" t="s">
        <v>461</v>
      </c>
      <c r="F550" t="str">
        <f t="shared" si="25"/>
        <v>Acclaimed</v>
      </c>
      <c r="G550" t="b">
        <f>VLOOKUP(head_of_council_races!A550,all_municipalities!$A$2:$M$445,9,FALSE)</f>
        <v>1</v>
      </c>
      <c r="H550" t="str">
        <f>VLOOKUP(head_of_council_races!A550,all_municipalities!$A$2:$M$445,2,FALSE)</f>
        <v>Morris-Turnberry, Municipality of</v>
      </c>
      <c r="I550" t="b">
        <f>VLOOKUP(A550,all_municipalities!$A$2:$M$445,13, FALSE)</f>
        <v>1</v>
      </c>
      <c r="J550" t="str">
        <f t="shared" si="26"/>
        <v>NONE</v>
      </c>
      <c r="K550">
        <v>0</v>
      </c>
      <c r="L550">
        <v>19403</v>
      </c>
      <c r="M550">
        <f>IF(G550&lt;&gt;FALSE,VLOOKUP(H550,internet_municipalities!$B$2:$W$226,22,FALSE),"NO INTERNET")</f>
        <v>1939</v>
      </c>
      <c r="N550" s="16" t="str">
        <f t="shared" si="27"/>
        <v>Acclaimed</v>
      </c>
    </row>
    <row r="551" spans="1:14" x14ac:dyDescent="0.2">
      <c r="A551">
        <v>10395</v>
      </c>
      <c r="B551" t="b">
        <v>1</v>
      </c>
      <c r="C551" t="s">
        <v>1008</v>
      </c>
      <c r="D551" t="s">
        <v>461</v>
      </c>
      <c r="E551" t="s">
        <v>461</v>
      </c>
      <c r="F551" t="str">
        <f t="shared" si="25"/>
        <v>Acclaimed</v>
      </c>
      <c r="G551" t="b">
        <f>VLOOKUP(head_of_council_races!A551,all_municipalities!$A$2:$M$445,9,FALSE)</f>
        <v>1</v>
      </c>
      <c r="H551" t="str">
        <f>VLOOKUP(head_of_council_races!A551,all_municipalities!$A$2:$M$445,2,FALSE)</f>
        <v>Mulmur, Township of</v>
      </c>
      <c r="I551" t="b">
        <f>VLOOKUP(A551,all_municipalities!$A$2:$M$445,13, FALSE)</f>
        <v>1</v>
      </c>
      <c r="J551" t="str">
        <f t="shared" si="26"/>
        <v>NONE</v>
      </c>
      <c r="K551">
        <v>0</v>
      </c>
      <c r="L551">
        <v>10395</v>
      </c>
      <c r="M551">
        <f>IF(G551&lt;&gt;FALSE,VLOOKUP(H551,internet_municipalities!$B$2:$W$226,22,FALSE),"NO INTERNET")</f>
        <v>2317</v>
      </c>
      <c r="N551" s="16" t="str">
        <f t="shared" si="27"/>
        <v>Acclaimed</v>
      </c>
    </row>
    <row r="552" spans="1:14" x14ac:dyDescent="0.2">
      <c r="A552">
        <v>10631</v>
      </c>
      <c r="B552" t="b">
        <v>1</v>
      </c>
      <c r="C552" t="s">
        <v>1009</v>
      </c>
      <c r="D552" s="1">
        <v>3676</v>
      </c>
      <c r="E552" s="4">
        <v>0.61</v>
      </c>
      <c r="F552">
        <f t="shared" si="25"/>
        <v>1285</v>
      </c>
      <c r="G552" t="b">
        <f>VLOOKUP(head_of_council_races!A552,all_municipalities!$A$2:$M$445,9,FALSE)</f>
        <v>1</v>
      </c>
      <c r="H552" t="str">
        <f>VLOOKUP(head_of_council_races!A552,all_municipalities!$A$2:$M$445,2,FALSE)</f>
        <v>Muskoka Lakes, Township of</v>
      </c>
      <c r="I552" t="b">
        <f>VLOOKUP(A552,all_municipalities!$A$2:$M$445,13, FALSE)</f>
        <v>1</v>
      </c>
      <c r="J552" t="str">
        <f t="shared" si="26"/>
        <v>NONE</v>
      </c>
      <c r="K552">
        <v>0</v>
      </c>
      <c r="L552">
        <v>10631</v>
      </c>
      <c r="M552">
        <f>IF(G552&lt;&gt;FALSE,VLOOKUP(H552,internet_municipalities!$B$2:$W$226,22,FALSE),"NO INTERNET")</f>
        <v>11068</v>
      </c>
      <c r="N552" s="16">
        <f t="shared" si="27"/>
        <v>0.1161004698229129</v>
      </c>
    </row>
    <row r="553" spans="1:14" x14ac:dyDescent="0.2">
      <c r="A553">
        <v>10631</v>
      </c>
      <c r="B553" t="b">
        <v>0</v>
      </c>
      <c r="C553" t="s">
        <v>1010</v>
      </c>
      <c r="D553" s="1">
        <v>2391</v>
      </c>
      <c r="E553" s="4">
        <v>0.39</v>
      </c>
      <c r="F553" t="str">
        <f t="shared" si="25"/>
        <v>Lost</v>
      </c>
      <c r="G553" t="b">
        <f>VLOOKUP(head_of_council_races!A553,all_municipalities!$A$2:$M$445,9,FALSE)</f>
        <v>1</v>
      </c>
      <c r="H553" t="str">
        <f>VLOOKUP(head_of_council_races!A553,all_municipalities!$A$2:$M$445,2,FALSE)</f>
        <v>Muskoka Lakes, Township of</v>
      </c>
      <c r="I553" t="b">
        <f>VLOOKUP(A553,all_municipalities!$A$2:$M$445,13, FALSE)</f>
        <v>1</v>
      </c>
      <c r="J553" t="str">
        <f t="shared" si="26"/>
        <v>NONE</v>
      </c>
      <c r="K553">
        <v>0</v>
      </c>
      <c r="L553">
        <v>10631</v>
      </c>
      <c r="M553">
        <f>IF(G553&lt;&gt;FALSE,VLOOKUP(H553,internet_municipalities!$B$2:$W$226,22,FALSE),"NO INTERNET")</f>
        <v>11068</v>
      </c>
      <c r="N553" s="16" t="str">
        <f t="shared" si="27"/>
        <v>Lost</v>
      </c>
    </row>
    <row r="554" spans="1:14" x14ac:dyDescent="0.2">
      <c r="A554">
        <v>10483</v>
      </c>
      <c r="B554" t="b">
        <v>1</v>
      </c>
      <c r="C554" t="s">
        <v>1011</v>
      </c>
      <c r="D554">
        <v>152</v>
      </c>
      <c r="E554" s="4">
        <v>0.77</v>
      </c>
      <c r="F554">
        <f t="shared" si="25"/>
        <v>106</v>
      </c>
      <c r="G554" t="b">
        <f>VLOOKUP(head_of_council_races!A554,all_municipalities!$A$2:$M$445,9,FALSE)</f>
        <v>0</v>
      </c>
      <c r="H554" t="str">
        <f>VLOOKUP(head_of_council_races!A554,all_municipalities!$A$2:$M$445,2,FALSE)</f>
        <v>Nairn &amp; Hyman, Township of</v>
      </c>
      <c r="I554" t="b">
        <f>VLOOKUP(A554,all_municipalities!$A$2:$M$445,13, FALSE)</f>
        <v>0</v>
      </c>
      <c r="J554" t="str">
        <f t="shared" si="26"/>
        <v>NONE</v>
      </c>
      <c r="K554">
        <v>0</v>
      </c>
      <c r="L554">
        <v>10483</v>
      </c>
      <c r="M554" t="str">
        <f>IF(G554&lt;&gt;FALSE,VLOOKUP(H554,internet_municipalities!$B$2:$W$226,22,FALSE),"NO INTERNET")</f>
        <v>NO INTERNET</v>
      </c>
      <c r="N554" s="16" t="str">
        <f t="shared" si="27"/>
        <v>NO INTERNET</v>
      </c>
    </row>
    <row r="555" spans="1:14" x14ac:dyDescent="0.2">
      <c r="A555">
        <v>10483</v>
      </c>
      <c r="B555" t="b">
        <v>0</v>
      </c>
      <c r="C555" t="s">
        <v>1012</v>
      </c>
      <c r="D555">
        <v>46</v>
      </c>
      <c r="E555" s="4">
        <v>0.23</v>
      </c>
      <c r="F555" t="str">
        <f t="shared" si="25"/>
        <v>Lost</v>
      </c>
      <c r="G555" t="b">
        <f>VLOOKUP(head_of_council_races!A555,all_municipalities!$A$2:$M$445,9,FALSE)</f>
        <v>0</v>
      </c>
      <c r="H555" t="str">
        <f>VLOOKUP(head_of_council_races!A555,all_municipalities!$A$2:$M$445,2,FALSE)</f>
        <v>Nairn &amp; Hyman, Township of</v>
      </c>
      <c r="I555" t="b">
        <f>VLOOKUP(A555,all_municipalities!$A$2:$M$445,13, FALSE)</f>
        <v>0</v>
      </c>
      <c r="J555" t="str">
        <f t="shared" si="26"/>
        <v>NONE</v>
      </c>
      <c r="K555">
        <v>0</v>
      </c>
      <c r="L555">
        <v>10483</v>
      </c>
      <c r="M555" t="str">
        <f>IF(G555&lt;&gt;FALSE,VLOOKUP(H555,internet_municipalities!$B$2:$W$226,22,FALSE),"NO INTERNET")</f>
        <v>NO INTERNET</v>
      </c>
      <c r="N555" s="16" t="str">
        <f t="shared" si="27"/>
        <v>NO INTERNET</v>
      </c>
    </row>
    <row r="556" spans="1:14" x14ac:dyDescent="0.2">
      <c r="A556">
        <v>10756</v>
      </c>
      <c r="B556" t="b">
        <v>1</v>
      </c>
      <c r="C556" t="s">
        <v>1013</v>
      </c>
      <c r="D556">
        <v>437</v>
      </c>
      <c r="E556" s="4">
        <v>0.63</v>
      </c>
      <c r="F556">
        <f t="shared" si="25"/>
        <v>177</v>
      </c>
      <c r="G556" t="b">
        <f>VLOOKUP(head_of_council_races!A556,all_municipalities!$A$2:$M$445,9,FALSE)</f>
        <v>0</v>
      </c>
      <c r="H556" t="str">
        <f>VLOOKUP(head_of_council_races!A556,all_municipalities!$A$2:$M$445,2,FALSE)</f>
        <v>Neebing, Municipality of</v>
      </c>
      <c r="I556" t="b">
        <f>VLOOKUP(A556,all_municipalities!$A$2:$M$445,13, FALSE)</f>
        <v>0</v>
      </c>
      <c r="J556" t="str">
        <f t="shared" si="26"/>
        <v>NONE</v>
      </c>
      <c r="K556">
        <v>0</v>
      </c>
      <c r="L556">
        <v>10756</v>
      </c>
      <c r="M556" t="str">
        <f>IF(G556&lt;&gt;FALSE,VLOOKUP(H556,internet_municipalities!$B$2:$W$226,22,FALSE),"NO INTERNET")</f>
        <v>NO INTERNET</v>
      </c>
      <c r="N556" s="16" t="str">
        <f t="shared" si="27"/>
        <v>NO INTERNET</v>
      </c>
    </row>
    <row r="557" spans="1:14" x14ac:dyDescent="0.2">
      <c r="A557">
        <v>10756</v>
      </c>
      <c r="B557" t="b">
        <v>0</v>
      </c>
      <c r="C557" t="s">
        <v>1014</v>
      </c>
      <c r="D557">
        <v>260</v>
      </c>
      <c r="E557" s="4">
        <v>0.37</v>
      </c>
      <c r="F557" t="str">
        <f t="shared" si="25"/>
        <v>Lost</v>
      </c>
      <c r="G557" t="b">
        <f>VLOOKUP(head_of_council_races!A557,all_municipalities!$A$2:$M$445,9,FALSE)</f>
        <v>0</v>
      </c>
      <c r="H557" t="str">
        <f>VLOOKUP(head_of_council_races!A557,all_municipalities!$A$2:$M$445,2,FALSE)</f>
        <v>Neebing, Municipality of</v>
      </c>
      <c r="I557" t="b">
        <f>VLOOKUP(A557,all_municipalities!$A$2:$M$445,13, FALSE)</f>
        <v>0</v>
      </c>
      <c r="J557" t="str">
        <f t="shared" si="26"/>
        <v>NONE</v>
      </c>
      <c r="K557">
        <v>0</v>
      </c>
      <c r="L557">
        <v>10756</v>
      </c>
      <c r="M557" t="str">
        <f>IF(G557&lt;&gt;FALSE,VLOOKUP(H557,internet_municipalities!$B$2:$W$226,22,FALSE),"NO INTERNET")</f>
        <v>NO INTERNET</v>
      </c>
      <c r="N557" s="16" t="str">
        <f t="shared" si="27"/>
        <v>NO INTERNET</v>
      </c>
    </row>
    <row r="558" spans="1:14" x14ac:dyDescent="0.2">
      <c r="A558">
        <v>10035</v>
      </c>
      <c r="B558" t="b">
        <v>1</v>
      </c>
      <c r="C558" t="s">
        <v>1015</v>
      </c>
      <c r="D558" s="1">
        <v>4217</v>
      </c>
      <c r="E558" s="4">
        <v>0.4</v>
      </c>
      <c r="F558">
        <f t="shared" si="25"/>
        <v>314</v>
      </c>
      <c r="G558" t="b">
        <f>VLOOKUP(head_of_council_races!A558,all_municipalities!$A$2:$M$445,9,FALSE)</f>
        <v>1</v>
      </c>
      <c r="H558" t="str">
        <f>VLOOKUP(head_of_council_races!A558,all_municipalities!$A$2:$M$445,2,FALSE)</f>
        <v>New Tecumseth, Town of</v>
      </c>
      <c r="I558" t="b">
        <f>VLOOKUP(A558,all_municipalities!$A$2:$M$445,13, FALSE)</f>
        <v>0</v>
      </c>
      <c r="J558" t="str">
        <f t="shared" si="26"/>
        <v>NONE</v>
      </c>
      <c r="K558">
        <v>0</v>
      </c>
      <c r="L558">
        <v>10035</v>
      </c>
      <c r="M558">
        <f>IF(G558&lt;&gt;FALSE,VLOOKUP(H558,internet_municipalities!$B$2:$W$226,22,FALSE),"NO INTERNET")</f>
        <v>21023</v>
      </c>
      <c r="N558" s="16">
        <f t="shared" si="27"/>
        <v>1.4936022451600629E-2</v>
      </c>
    </row>
    <row r="559" spans="1:14" x14ac:dyDescent="0.2">
      <c r="A559">
        <v>10035</v>
      </c>
      <c r="B559" t="b">
        <v>0</v>
      </c>
      <c r="C559" t="s">
        <v>1016</v>
      </c>
      <c r="D559" s="1">
        <v>3903</v>
      </c>
      <c r="E559" s="4">
        <v>0.37</v>
      </c>
      <c r="F559" t="str">
        <f t="shared" si="25"/>
        <v>Lost</v>
      </c>
      <c r="G559" t="b">
        <f>VLOOKUP(head_of_council_races!A559,all_municipalities!$A$2:$M$445,9,FALSE)</f>
        <v>1</v>
      </c>
      <c r="H559" t="str">
        <f>VLOOKUP(head_of_council_races!A559,all_municipalities!$A$2:$M$445,2,FALSE)</f>
        <v>New Tecumseth, Town of</v>
      </c>
      <c r="I559" t="b">
        <f>VLOOKUP(A559,all_municipalities!$A$2:$M$445,13, FALSE)</f>
        <v>0</v>
      </c>
      <c r="J559" t="str">
        <f t="shared" si="26"/>
        <v>NONE</v>
      </c>
      <c r="K559">
        <v>0</v>
      </c>
      <c r="L559">
        <v>10035</v>
      </c>
      <c r="M559">
        <f>IF(G559&lt;&gt;FALSE,VLOOKUP(H559,internet_municipalities!$B$2:$W$226,22,FALSE),"NO INTERNET")</f>
        <v>21023</v>
      </c>
      <c r="N559" s="16" t="str">
        <f t="shared" si="27"/>
        <v>Lost</v>
      </c>
    </row>
    <row r="560" spans="1:14" x14ac:dyDescent="0.2">
      <c r="A560">
        <v>10035</v>
      </c>
      <c r="B560" t="b">
        <v>0</v>
      </c>
      <c r="C560" t="s">
        <v>1017</v>
      </c>
      <c r="D560" s="1">
        <v>2478</v>
      </c>
      <c r="E560" s="4">
        <v>0.23</v>
      </c>
      <c r="F560" t="str">
        <f t="shared" si="25"/>
        <v>Lost</v>
      </c>
      <c r="G560" t="b">
        <f>VLOOKUP(head_of_council_races!A560,all_municipalities!$A$2:$M$445,9,FALSE)</f>
        <v>1</v>
      </c>
      <c r="H560" t="str">
        <f>VLOOKUP(head_of_council_races!A560,all_municipalities!$A$2:$M$445,2,FALSE)</f>
        <v>New Tecumseth, Town of</v>
      </c>
      <c r="I560" t="b">
        <f>VLOOKUP(A560,all_municipalities!$A$2:$M$445,13, FALSE)</f>
        <v>0</v>
      </c>
      <c r="J560" t="str">
        <f t="shared" si="26"/>
        <v>NONE</v>
      </c>
      <c r="K560">
        <v>0</v>
      </c>
      <c r="L560">
        <v>10035</v>
      </c>
      <c r="M560">
        <f>IF(G560&lt;&gt;FALSE,VLOOKUP(H560,internet_municipalities!$B$2:$W$226,22,FALSE),"NO INTERNET")</f>
        <v>21023</v>
      </c>
      <c r="N560" s="16" t="str">
        <f t="shared" si="27"/>
        <v>Lost</v>
      </c>
    </row>
    <row r="561" spans="1:14" x14ac:dyDescent="0.2">
      <c r="A561">
        <v>10498</v>
      </c>
      <c r="B561" t="b">
        <v>1</v>
      </c>
      <c r="C561" t="s">
        <v>1018</v>
      </c>
      <c r="D561" t="s">
        <v>461</v>
      </c>
      <c r="E561" t="s">
        <v>461</v>
      </c>
      <c r="F561" t="str">
        <f t="shared" si="25"/>
        <v>Acclaimed</v>
      </c>
      <c r="G561" t="b">
        <f>VLOOKUP(head_of_council_races!A561,all_municipalities!$A$2:$M$445,9,FALSE)</f>
        <v>0</v>
      </c>
      <c r="H561" t="str">
        <f>VLOOKUP(head_of_council_races!A561,all_municipalities!$A$2:$M$445,2,FALSE)</f>
        <v>Newbury, Village of</v>
      </c>
      <c r="I561" t="b">
        <f>VLOOKUP(A561,all_municipalities!$A$2:$M$445,13, FALSE)</f>
        <v>0</v>
      </c>
      <c r="J561" t="str">
        <f t="shared" si="26"/>
        <v>NONE</v>
      </c>
      <c r="K561">
        <v>0</v>
      </c>
      <c r="L561">
        <v>10498</v>
      </c>
      <c r="M561" t="str">
        <f>IF(G561&lt;&gt;FALSE,VLOOKUP(H561,internet_municipalities!$B$2:$W$226,22,FALSE),"NO INTERNET")</f>
        <v>NO INTERNET</v>
      </c>
      <c r="N561" s="16" t="str">
        <f t="shared" si="27"/>
        <v>NO INTERNET</v>
      </c>
    </row>
    <row r="562" spans="1:14" x14ac:dyDescent="0.2">
      <c r="A562">
        <v>10500</v>
      </c>
      <c r="B562" t="b">
        <v>1</v>
      </c>
      <c r="C562" t="s">
        <v>1019</v>
      </c>
      <c r="D562" t="s">
        <v>461</v>
      </c>
      <c r="E562" t="s">
        <v>461</v>
      </c>
      <c r="F562" t="str">
        <f t="shared" si="25"/>
        <v>Acclaimed</v>
      </c>
      <c r="G562" t="b">
        <f>VLOOKUP(head_of_council_races!A562,all_municipalities!$A$2:$M$445,9,FALSE)</f>
        <v>1</v>
      </c>
      <c r="H562" t="str">
        <f>VLOOKUP(head_of_council_races!A562,all_municipalities!$A$2:$M$445,2,FALSE)</f>
        <v>Newmarket, Town of</v>
      </c>
      <c r="I562" t="b">
        <f>VLOOKUP(A562,all_municipalities!$A$2:$M$445,13, FALSE)</f>
        <v>0</v>
      </c>
      <c r="J562" t="str">
        <f t="shared" si="26"/>
        <v>NONE</v>
      </c>
      <c r="K562">
        <v>0</v>
      </c>
      <c r="L562">
        <v>10500</v>
      </c>
      <c r="M562">
        <f>IF(G562&lt;&gt;FALSE,VLOOKUP(H562,internet_municipalities!$B$2:$W$226,22,FALSE),"NO INTERNET")</f>
        <v>46149</v>
      </c>
      <c r="N562" s="16" t="str">
        <f t="shared" si="27"/>
        <v>Acclaimed</v>
      </c>
    </row>
    <row r="563" spans="1:14" x14ac:dyDescent="0.2">
      <c r="A563">
        <v>10502</v>
      </c>
      <c r="B563" t="b">
        <v>1</v>
      </c>
      <c r="C563" t="s">
        <v>1020</v>
      </c>
      <c r="D563" s="1">
        <v>12055</v>
      </c>
      <c r="E563" s="4">
        <v>0.67</v>
      </c>
      <c r="F563">
        <f t="shared" si="25"/>
        <v>10379</v>
      </c>
      <c r="G563" t="b">
        <f>VLOOKUP(head_of_council_races!A563,all_municipalities!$A$2:$M$445,9,FALSE)</f>
        <v>0</v>
      </c>
      <c r="H563" t="str">
        <f>VLOOKUP(head_of_council_races!A563,all_municipalities!$A$2:$M$445,2,FALSE)</f>
        <v>Niagara Falls, City of</v>
      </c>
      <c r="I563" t="b">
        <f>VLOOKUP(A563,all_municipalities!$A$2:$M$445,13, FALSE)</f>
        <v>0</v>
      </c>
      <c r="J563" t="str">
        <f t="shared" si="26"/>
        <v>NONE</v>
      </c>
      <c r="K563">
        <v>0</v>
      </c>
      <c r="L563">
        <v>10502</v>
      </c>
      <c r="M563" t="str">
        <f>IF(G563&lt;&gt;FALSE,VLOOKUP(H563,internet_municipalities!$B$2:$W$226,22,FALSE),"NO INTERNET")</f>
        <v>NO INTERNET</v>
      </c>
      <c r="N563" s="16" t="str">
        <f t="shared" si="27"/>
        <v>NO INTERNET</v>
      </c>
    </row>
    <row r="564" spans="1:14" x14ac:dyDescent="0.2">
      <c r="A564">
        <v>10502</v>
      </c>
      <c r="B564" t="b">
        <v>0</v>
      </c>
      <c r="C564" t="s">
        <v>1022</v>
      </c>
      <c r="D564" s="1">
        <v>1676</v>
      </c>
      <c r="E564" s="4">
        <v>0.09</v>
      </c>
      <c r="F564" t="str">
        <f t="shared" si="25"/>
        <v>Lost</v>
      </c>
      <c r="G564" t="b">
        <f>VLOOKUP(head_of_council_races!A564,all_municipalities!$A$2:$M$445,9,FALSE)</f>
        <v>0</v>
      </c>
      <c r="H564" t="str">
        <f>VLOOKUP(head_of_council_races!A564,all_municipalities!$A$2:$M$445,2,FALSE)</f>
        <v>Niagara Falls, City of</v>
      </c>
      <c r="I564" t="b">
        <f>VLOOKUP(A564,all_municipalities!$A$2:$M$445,13, FALSE)</f>
        <v>0</v>
      </c>
      <c r="J564" t="str">
        <f t="shared" si="26"/>
        <v>NONE</v>
      </c>
      <c r="K564">
        <v>0</v>
      </c>
      <c r="L564">
        <v>10502</v>
      </c>
      <c r="M564" t="str">
        <f>IF(G564&lt;&gt;FALSE,VLOOKUP(H564,internet_municipalities!$B$2:$W$226,22,FALSE),"NO INTERNET")</f>
        <v>NO INTERNET</v>
      </c>
      <c r="N564" s="16" t="str">
        <f t="shared" si="27"/>
        <v>NO INTERNET</v>
      </c>
    </row>
    <row r="565" spans="1:14" x14ac:dyDescent="0.2">
      <c r="A565">
        <v>10502</v>
      </c>
      <c r="B565" t="b">
        <v>0</v>
      </c>
      <c r="C565" t="s">
        <v>1024</v>
      </c>
      <c r="D565" s="1">
        <v>1648</v>
      </c>
      <c r="E565" s="4">
        <v>0.09</v>
      </c>
      <c r="F565" t="str">
        <f t="shared" si="25"/>
        <v>Lost</v>
      </c>
      <c r="G565" t="b">
        <f>VLOOKUP(head_of_council_races!A565,all_municipalities!$A$2:$M$445,9,FALSE)</f>
        <v>0</v>
      </c>
      <c r="H565" t="str">
        <f>VLOOKUP(head_of_council_races!A565,all_municipalities!$A$2:$M$445,2,FALSE)</f>
        <v>Niagara Falls, City of</v>
      </c>
      <c r="I565" t="b">
        <f>VLOOKUP(A565,all_municipalities!$A$2:$M$445,13, FALSE)</f>
        <v>0</v>
      </c>
      <c r="J565" t="str">
        <f t="shared" si="26"/>
        <v>NONE</v>
      </c>
      <c r="K565">
        <v>0</v>
      </c>
      <c r="L565">
        <v>10502</v>
      </c>
      <c r="M565" t="str">
        <f>IF(G565&lt;&gt;FALSE,VLOOKUP(H565,internet_municipalities!$B$2:$W$226,22,FALSE),"NO INTERNET")</f>
        <v>NO INTERNET</v>
      </c>
      <c r="N565" s="16" t="str">
        <f t="shared" si="27"/>
        <v>NO INTERNET</v>
      </c>
    </row>
    <row r="566" spans="1:14" x14ac:dyDescent="0.2">
      <c r="A566">
        <v>10502</v>
      </c>
      <c r="B566" t="b">
        <v>0</v>
      </c>
      <c r="C566" t="s">
        <v>1023</v>
      </c>
      <c r="D566">
        <v>798</v>
      </c>
      <c r="E566" s="4">
        <v>0.04</v>
      </c>
      <c r="F566" t="str">
        <f t="shared" si="25"/>
        <v>Lost</v>
      </c>
      <c r="G566" t="b">
        <f>VLOOKUP(head_of_council_races!A566,all_municipalities!$A$2:$M$445,9,FALSE)</f>
        <v>0</v>
      </c>
      <c r="H566" t="str">
        <f>VLOOKUP(head_of_council_races!A566,all_municipalities!$A$2:$M$445,2,FALSE)</f>
        <v>Niagara Falls, City of</v>
      </c>
      <c r="I566" t="b">
        <f>VLOOKUP(A566,all_municipalities!$A$2:$M$445,13, FALSE)</f>
        <v>0</v>
      </c>
      <c r="J566" t="str">
        <f t="shared" si="26"/>
        <v>NONE</v>
      </c>
      <c r="K566">
        <v>0</v>
      </c>
      <c r="L566">
        <v>10502</v>
      </c>
      <c r="M566" t="str">
        <f>IF(G566&lt;&gt;FALSE,VLOOKUP(H566,internet_municipalities!$B$2:$W$226,22,FALSE),"NO INTERNET")</f>
        <v>NO INTERNET</v>
      </c>
      <c r="N566" s="16" t="str">
        <f t="shared" si="27"/>
        <v>NO INTERNET</v>
      </c>
    </row>
    <row r="567" spans="1:14" x14ac:dyDescent="0.2">
      <c r="A567">
        <v>10502</v>
      </c>
      <c r="B567" t="b">
        <v>0</v>
      </c>
      <c r="C567" t="s">
        <v>1026</v>
      </c>
      <c r="D567">
        <v>715</v>
      </c>
      <c r="E567" s="4">
        <v>0.04</v>
      </c>
      <c r="F567" t="str">
        <f t="shared" si="25"/>
        <v>Lost</v>
      </c>
      <c r="G567" t="b">
        <f>VLOOKUP(head_of_council_races!A567,all_municipalities!$A$2:$M$445,9,FALSE)</f>
        <v>0</v>
      </c>
      <c r="H567" t="str">
        <f>VLOOKUP(head_of_council_races!A567,all_municipalities!$A$2:$M$445,2,FALSE)</f>
        <v>Niagara Falls, City of</v>
      </c>
      <c r="I567" t="b">
        <f>VLOOKUP(A567,all_municipalities!$A$2:$M$445,13, FALSE)</f>
        <v>0</v>
      </c>
      <c r="J567" t="str">
        <f t="shared" si="26"/>
        <v>NONE</v>
      </c>
      <c r="K567">
        <v>0</v>
      </c>
      <c r="L567">
        <v>10502</v>
      </c>
      <c r="M567" t="str">
        <f>IF(G567&lt;&gt;FALSE,VLOOKUP(H567,internet_municipalities!$B$2:$W$226,22,FALSE),"NO INTERNET")</f>
        <v>NO INTERNET</v>
      </c>
      <c r="N567" s="16" t="str">
        <f t="shared" si="27"/>
        <v>NO INTERNET</v>
      </c>
    </row>
    <row r="568" spans="1:14" x14ac:dyDescent="0.2">
      <c r="A568">
        <v>10502</v>
      </c>
      <c r="B568" t="b">
        <v>0</v>
      </c>
      <c r="C568" t="s">
        <v>1025</v>
      </c>
      <c r="D568">
        <v>612</v>
      </c>
      <c r="E568" s="4">
        <v>0.03</v>
      </c>
      <c r="F568" t="str">
        <f t="shared" si="25"/>
        <v>Lost</v>
      </c>
      <c r="G568" t="b">
        <f>VLOOKUP(head_of_council_races!A568,all_municipalities!$A$2:$M$445,9,FALSE)</f>
        <v>0</v>
      </c>
      <c r="H568" t="str">
        <f>VLOOKUP(head_of_council_races!A568,all_municipalities!$A$2:$M$445,2,FALSE)</f>
        <v>Niagara Falls, City of</v>
      </c>
      <c r="I568" t="b">
        <f>VLOOKUP(A568,all_municipalities!$A$2:$M$445,13, FALSE)</f>
        <v>0</v>
      </c>
      <c r="J568" t="str">
        <f t="shared" si="26"/>
        <v>NONE</v>
      </c>
      <c r="K568">
        <v>0</v>
      </c>
      <c r="L568">
        <v>10502</v>
      </c>
      <c r="M568" t="str">
        <f>IF(G568&lt;&gt;FALSE,VLOOKUP(H568,internet_municipalities!$B$2:$W$226,22,FALSE),"NO INTERNET")</f>
        <v>NO INTERNET</v>
      </c>
      <c r="N568" s="16" t="str">
        <f t="shared" si="27"/>
        <v>NO INTERNET</v>
      </c>
    </row>
    <row r="569" spans="1:14" x14ac:dyDescent="0.2">
      <c r="A569">
        <v>10502</v>
      </c>
      <c r="B569" t="b">
        <v>0</v>
      </c>
      <c r="C569" t="s">
        <v>1021</v>
      </c>
      <c r="D569">
        <v>563</v>
      </c>
      <c r="E569" s="4">
        <v>0.03</v>
      </c>
      <c r="F569" t="str">
        <f t="shared" si="25"/>
        <v>Lost</v>
      </c>
      <c r="G569" t="b">
        <f>VLOOKUP(head_of_council_races!A569,all_municipalities!$A$2:$M$445,9,FALSE)</f>
        <v>0</v>
      </c>
      <c r="H569" t="str">
        <f>VLOOKUP(head_of_council_races!A569,all_municipalities!$A$2:$M$445,2,FALSE)</f>
        <v>Niagara Falls, City of</v>
      </c>
      <c r="I569" t="b">
        <f>VLOOKUP(A569,all_municipalities!$A$2:$M$445,13, FALSE)</f>
        <v>0</v>
      </c>
      <c r="J569" t="str">
        <f t="shared" si="26"/>
        <v>NONE</v>
      </c>
      <c r="K569">
        <v>0</v>
      </c>
      <c r="L569">
        <v>10502</v>
      </c>
      <c r="M569" t="str">
        <f>IF(G569&lt;&gt;FALSE,VLOOKUP(H569,internet_municipalities!$B$2:$W$226,22,FALSE),"NO INTERNET")</f>
        <v>NO INTERNET</v>
      </c>
      <c r="N569" s="16" t="str">
        <f t="shared" si="27"/>
        <v>NO INTERNET</v>
      </c>
    </row>
    <row r="570" spans="1:14" x14ac:dyDescent="0.2">
      <c r="A570">
        <v>10788</v>
      </c>
      <c r="B570" t="b">
        <v>1</v>
      </c>
      <c r="C570" t="s">
        <v>1027</v>
      </c>
      <c r="D570" s="1">
        <v>3724</v>
      </c>
      <c r="E570" s="4">
        <v>0.49</v>
      </c>
      <c r="F570">
        <f t="shared" si="25"/>
        <v>1138</v>
      </c>
      <c r="G570" t="b">
        <f>VLOOKUP(head_of_council_races!A570,all_municipalities!$A$2:$M$445,9,FALSE)</f>
        <v>0</v>
      </c>
      <c r="H570" t="str">
        <f>VLOOKUP(head_of_council_races!A570,all_municipalities!$A$2:$M$445,2,FALSE)</f>
        <v>Niagara-on-the-Lake, Town of</v>
      </c>
      <c r="I570" t="b">
        <f>VLOOKUP(A570,all_municipalities!$A$2:$M$445,13, FALSE)</f>
        <v>0</v>
      </c>
      <c r="J570" t="str">
        <f t="shared" si="26"/>
        <v>NONE</v>
      </c>
      <c r="K570">
        <v>0</v>
      </c>
      <c r="L570">
        <v>10788</v>
      </c>
      <c r="M570" t="str">
        <f>IF(G570&lt;&gt;FALSE,VLOOKUP(H570,internet_municipalities!$B$2:$W$226,22,FALSE),"NO INTERNET")</f>
        <v>NO INTERNET</v>
      </c>
      <c r="N570" s="16" t="str">
        <f t="shared" si="27"/>
        <v>NO INTERNET</v>
      </c>
    </row>
    <row r="571" spans="1:14" x14ac:dyDescent="0.2">
      <c r="A571">
        <v>10788</v>
      </c>
      <c r="B571" t="b">
        <v>0</v>
      </c>
      <c r="C571" t="s">
        <v>1028</v>
      </c>
      <c r="D571" s="1">
        <v>2586</v>
      </c>
      <c r="E571" s="4">
        <v>0.34</v>
      </c>
      <c r="F571" t="str">
        <f t="shared" si="25"/>
        <v>Lost</v>
      </c>
      <c r="G571" t="b">
        <f>VLOOKUP(head_of_council_races!A571,all_municipalities!$A$2:$M$445,9,FALSE)</f>
        <v>0</v>
      </c>
      <c r="H571" t="str">
        <f>VLOOKUP(head_of_council_races!A571,all_municipalities!$A$2:$M$445,2,FALSE)</f>
        <v>Niagara-on-the-Lake, Town of</v>
      </c>
      <c r="I571" t="b">
        <f>VLOOKUP(A571,all_municipalities!$A$2:$M$445,13, FALSE)</f>
        <v>0</v>
      </c>
      <c r="J571" t="str">
        <f t="shared" si="26"/>
        <v>NONE</v>
      </c>
      <c r="K571">
        <v>0</v>
      </c>
      <c r="L571">
        <v>10788</v>
      </c>
      <c r="M571" t="str">
        <f>IF(G571&lt;&gt;FALSE,VLOOKUP(H571,internet_municipalities!$B$2:$W$226,22,FALSE),"NO INTERNET")</f>
        <v>NO INTERNET</v>
      </c>
      <c r="N571" s="16" t="str">
        <f t="shared" si="27"/>
        <v>NO INTERNET</v>
      </c>
    </row>
    <row r="572" spans="1:14" x14ac:dyDescent="0.2">
      <c r="A572">
        <v>10788</v>
      </c>
      <c r="B572" t="b">
        <v>0</v>
      </c>
      <c r="C572" t="s">
        <v>1029</v>
      </c>
      <c r="D572" s="1">
        <v>1268</v>
      </c>
      <c r="E572" s="4">
        <v>0.17</v>
      </c>
      <c r="F572" t="str">
        <f t="shared" si="25"/>
        <v>Lost</v>
      </c>
      <c r="G572" t="b">
        <f>VLOOKUP(head_of_council_races!A572,all_municipalities!$A$2:$M$445,9,FALSE)</f>
        <v>0</v>
      </c>
      <c r="H572" t="str">
        <f>VLOOKUP(head_of_council_races!A572,all_municipalities!$A$2:$M$445,2,FALSE)</f>
        <v>Niagara-on-the-Lake, Town of</v>
      </c>
      <c r="I572" t="b">
        <f>VLOOKUP(A572,all_municipalities!$A$2:$M$445,13, FALSE)</f>
        <v>0</v>
      </c>
      <c r="J572" t="str">
        <f t="shared" si="26"/>
        <v>NONE</v>
      </c>
      <c r="K572">
        <v>0</v>
      </c>
      <c r="L572">
        <v>10788</v>
      </c>
      <c r="M572" t="str">
        <f>IF(G572&lt;&gt;FALSE,VLOOKUP(H572,internet_municipalities!$B$2:$W$226,22,FALSE),"NO INTERNET")</f>
        <v>NO INTERNET</v>
      </c>
      <c r="N572" s="16" t="str">
        <f t="shared" si="27"/>
        <v>NO INTERNET</v>
      </c>
    </row>
    <row r="573" spans="1:14" x14ac:dyDescent="0.2">
      <c r="A573">
        <v>10503</v>
      </c>
      <c r="B573" t="b">
        <v>1</v>
      </c>
      <c r="C573" t="s">
        <v>1030</v>
      </c>
      <c r="D573">
        <v>415</v>
      </c>
      <c r="E573" s="4">
        <v>0.63</v>
      </c>
      <c r="F573">
        <f t="shared" si="25"/>
        <v>167</v>
      </c>
      <c r="G573" t="b">
        <f>VLOOKUP(head_of_council_races!A573,all_municipalities!$A$2:$M$445,9,FALSE)</f>
        <v>0</v>
      </c>
      <c r="H573" t="str">
        <f>VLOOKUP(head_of_council_races!A573,all_municipalities!$A$2:$M$445,2,FALSE)</f>
        <v>Nipigon, Township of</v>
      </c>
      <c r="I573" t="b">
        <f>VLOOKUP(A573,all_municipalities!$A$2:$M$445,13, FALSE)</f>
        <v>0</v>
      </c>
      <c r="J573" t="str">
        <f t="shared" si="26"/>
        <v>NONE</v>
      </c>
      <c r="K573">
        <v>0</v>
      </c>
      <c r="L573">
        <v>10503</v>
      </c>
      <c r="M573" t="str">
        <f>IF(G573&lt;&gt;FALSE,VLOOKUP(H573,internet_municipalities!$B$2:$W$226,22,FALSE),"NO INTERNET")</f>
        <v>NO INTERNET</v>
      </c>
      <c r="N573" s="16" t="str">
        <f t="shared" si="27"/>
        <v>NO INTERNET</v>
      </c>
    </row>
    <row r="574" spans="1:14" x14ac:dyDescent="0.2">
      <c r="A574">
        <v>10503</v>
      </c>
      <c r="B574" t="b">
        <v>0</v>
      </c>
      <c r="C574" t="s">
        <v>1031</v>
      </c>
      <c r="D574">
        <v>248</v>
      </c>
      <c r="E574" s="4">
        <v>0.37</v>
      </c>
      <c r="F574" t="str">
        <f t="shared" si="25"/>
        <v>Lost</v>
      </c>
      <c r="G574" t="b">
        <f>VLOOKUP(head_of_council_races!A574,all_municipalities!$A$2:$M$445,9,FALSE)</f>
        <v>0</v>
      </c>
      <c r="H574" t="str">
        <f>VLOOKUP(head_of_council_races!A574,all_municipalities!$A$2:$M$445,2,FALSE)</f>
        <v>Nipigon, Township of</v>
      </c>
      <c r="I574" t="b">
        <f>VLOOKUP(A574,all_municipalities!$A$2:$M$445,13, FALSE)</f>
        <v>0</v>
      </c>
      <c r="J574" t="str">
        <f t="shared" si="26"/>
        <v>NONE</v>
      </c>
      <c r="K574">
        <v>0</v>
      </c>
      <c r="L574">
        <v>10503</v>
      </c>
      <c r="M574" t="str">
        <f>IF(G574&lt;&gt;FALSE,VLOOKUP(H574,internet_municipalities!$B$2:$W$226,22,FALSE),"NO INTERNET")</f>
        <v>NO INTERNET</v>
      </c>
      <c r="N574" s="16" t="str">
        <f t="shared" si="27"/>
        <v>NO INTERNET</v>
      </c>
    </row>
    <row r="575" spans="1:14" x14ac:dyDescent="0.2">
      <c r="A575">
        <v>10565</v>
      </c>
      <c r="B575" t="b">
        <v>1</v>
      </c>
      <c r="C575" t="s">
        <v>1032</v>
      </c>
      <c r="D575" t="s">
        <v>461</v>
      </c>
      <c r="E575" t="s">
        <v>461</v>
      </c>
      <c r="F575" t="str">
        <f t="shared" si="25"/>
        <v>Acclaimed</v>
      </c>
      <c r="G575" t="b">
        <f>VLOOKUP(head_of_council_races!A575,all_municipalities!$A$2:$M$445,9,FALSE)</f>
        <v>0</v>
      </c>
      <c r="H575" t="str">
        <f>VLOOKUP(head_of_council_races!A575,all_municipalities!$A$2:$M$445,2,FALSE)</f>
        <v>Nipissing, Township of</v>
      </c>
      <c r="I575" t="b">
        <f>VLOOKUP(A575,all_municipalities!$A$2:$M$445,13, FALSE)</f>
        <v>0</v>
      </c>
      <c r="J575" t="str">
        <f t="shared" si="26"/>
        <v>NONE</v>
      </c>
      <c r="K575">
        <v>0</v>
      </c>
      <c r="L575">
        <v>10565</v>
      </c>
      <c r="M575" t="str">
        <f>IF(G575&lt;&gt;FALSE,VLOOKUP(H575,internet_municipalities!$B$2:$W$226,22,FALSE),"NO INTERNET")</f>
        <v>NO INTERNET</v>
      </c>
      <c r="N575" s="16" t="str">
        <f t="shared" si="27"/>
        <v>NO INTERNET</v>
      </c>
    </row>
    <row r="576" spans="1:14" x14ac:dyDescent="0.2">
      <c r="A576">
        <v>19397</v>
      </c>
      <c r="B576" t="b">
        <v>1</v>
      </c>
      <c r="C576" t="s">
        <v>1033</v>
      </c>
      <c r="D576" s="1">
        <v>8199</v>
      </c>
      <c r="E576" s="4">
        <v>0.42</v>
      </c>
      <c r="F576">
        <f t="shared" si="25"/>
        <v>3072</v>
      </c>
      <c r="G576" t="b">
        <f>VLOOKUP(head_of_council_races!A576,all_municipalities!$A$2:$M$445,9,FALSE)</f>
        <v>0</v>
      </c>
      <c r="H576" t="str">
        <f>VLOOKUP(head_of_council_races!A576,all_municipalities!$A$2:$M$445,2,FALSE)</f>
        <v>Norfolk County</v>
      </c>
      <c r="I576" t="b">
        <f>VLOOKUP(A576,all_municipalities!$A$2:$M$445,13, FALSE)</f>
        <v>0</v>
      </c>
      <c r="J576" t="str">
        <f t="shared" si="26"/>
        <v>NONE</v>
      </c>
      <c r="K576">
        <v>0</v>
      </c>
      <c r="L576">
        <v>19397</v>
      </c>
      <c r="M576" t="str">
        <f>IF(G576&lt;&gt;FALSE,VLOOKUP(H576,internet_municipalities!$B$2:$W$226,22,FALSE),"NO INTERNET")</f>
        <v>NO INTERNET</v>
      </c>
      <c r="N576" s="16" t="str">
        <f t="shared" si="27"/>
        <v>NO INTERNET</v>
      </c>
    </row>
    <row r="577" spans="1:14" x14ac:dyDescent="0.2">
      <c r="A577">
        <v>19397</v>
      </c>
      <c r="B577" t="b">
        <v>0</v>
      </c>
      <c r="C577" t="s">
        <v>1036</v>
      </c>
      <c r="D577" s="1">
        <v>5127</v>
      </c>
      <c r="E577" s="4">
        <v>0.26</v>
      </c>
      <c r="F577" t="str">
        <f t="shared" si="25"/>
        <v>Lost</v>
      </c>
      <c r="G577" t="b">
        <f>VLOOKUP(head_of_council_races!A577,all_municipalities!$A$2:$M$445,9,FALSE)</f>
        <v>0</v>
      </c>
      <c r="H577" t="str">
        <f>VLOOKUP(head_of_council_races!A577,all_municipalities!$A$2:$M$445,2,FALSE)</f>
        <v>Norfolk County</v>
      </c>
      <c r="I577" t="b">
        <f>VLOOKUP(A577,all_municipalities!$A$2:$M$445,13, FALSE)</f>
        <v>0</v>
      </c>
      <c r="J577" t="str">
        <f t="shared" si="26"/>
        <v>NONE</v>
      </c>
      <c r="K577">
        <v>0</v>
      </c>
      <c r="L577">
        <v>19397</v>
      </c>
      <c r="M577" t="str">
        <f>IF(G577&lt;&gt;FALSE,VLOOKUP(H577,internet_municipalities!$B$2:$W$226,22,FALSE),"NO INTERNET")</f>
        <v>NO INTERNET</v>
      </c>
      <c r="N577" s="16" t="str">
        <f t="shared" si="27"/>
        <v>NO INTERNET</v>
      </c>
    </row>
    <row r="578" spans="1:14" x14ac:dyDescent="0.2">
      <c r="A578">
        <v>19397</v>
      </c>
      <c r="B578" t="b">
        <v>0</v>
      </c>
      <c r="C578" t="s">
        <v>1037</v>
      </c>
      <c r="D578" s="1">
        <v>3926</v>
      </c>
      <c r="E578" s="4">
        <v>0.2</v>
      </c>
      <c r="F578" t="str">
        <f t="shared" si="25"/>
        <v>Lost</v>
      </c>
      <c r="G578" t="b">
        <f>VLOOKUP(head_of_council_races!A578,all_municipalities!$A$2:$M$445,9,FALSE)</f>
        <v>0</v>
      </c>
      <c r="H578" t="str">
        <f>VLOOKUP(head_of_council_races!A578,all_municipalities!$A$2:$M$445,2,FALSE)</f>
        <v>Norfolk County</v>
      </c>
      <c r="I578" t="b">
        <f>VLOOKUP(A578,all_municipalities!$A$2:$M$445,13, FALSE)</f>
        <v>0</v>
      </c>
      <c r="J578" t="str">
        <f t="shared" si="26"/>
        <v>NONE</v>
      </c>
      <c r="K578">
        <v>0</v>
      </c>
      <c r="L578">
        <v>19397</v>
      </c>
      <c r="M578" t="str">
        <f>IF(G578&lt;&gt;FALSE,VLOOKUP(H578,internet_municipalities!$B$2:$W$226,22,FALSE),"NO INTERNET")</f>
        <v>NO INTERNET</v>
      </c>
      <c r="N578" s="16" t="str">
        <f t="shared" si="27"/>
        <v>NO INTERNET</v>
      </c>
    </row>
    <row r="579" spans="1:14" x14ac:dyDescent="0.2">
      <c r="A579">
        <v>19397</v>
      </c>
      <c r="B579" t="b">
        <v>0</v>
      </c>
      <c r="C579" t="s">
        <v>1034</v>
      </c>
      <c r="D579" s="1">
        <v>1638</v>
      </c>
      <c r="E579" s="4">
        <v>0.08</v>
      </c>
      <c r="F579" t="str">
        <f t="shared" ref="F579:F642" si="28">IF(AND(B579=TRUE), IF(D579="Acclaimed", "Acclaimed", D579-D580),"Lost")</f>
        <v>Lost</v>
      </c>
      <c r="G579" t="b">
        <f>VLOOKUP(head_of_council_races!A579,all_municipalities!$A$2:$M$445,9,FALSE)</f>
        <v>0</v>
      </c>
      <c r="H579" t="str">
        <f>VLOOKUP(head_of_council_races!A579,all_municipalities!$A$2:$M$445,2,FALSE)</f>
        <v>Norfolk County</v>
      </c>
      <c r="I579" t="b">
        <f>VLOOKUP(A579,all_municipalities!$A$2:$M$445,13, FALSE)</f>
        <v>0</v>
      </c>
      <c r="J579" t="str">
        <f t="shared" ref="J579:J642" si="29">IF(I579=TRUE,IF(F579&lt;=10,"HIGH",IF(F579&lt;=100,"MID",IF(F579&lt;=1000,"LOW","NONE"))),"NONE")</f>
        <v>NONE</v>
      </c>
      <c r="K579">
        <v>0</v>
      </c>
      <c r="L579">
        <v>19397</v>
      </c>
      <c r="M579" t="str">
        <f>IF(G579&lt;&gt;FALSE,VLOOKUP(H579,internet_municipalities!$B$2:$W$226,22,FALSE),"NO INTERNET")</f>
        <v>NO INTERNET</v>
      </c>
      <c r="N579" s="16" t="str">
        <f t="shared" si="27"/>
        <v>NO INTERNET</v>
      </c>
    </row>
    <row r="580" spans="1:14" x14ac:dyDescent="0.2">
      <c r="A580">
        <v>19397</v>
      </c>
      <c r="B580" t="b">
        <v>0</v>
      </c>
      <c r="C580" t="s">
        <v>1035</v>
      </c>
      <c r="D580">
        <v>508</v>
      </c>
      <c r="E580" s="4">
        <v>0.03</v>
      </c>
      <c r="F580" t="str">
        <f t="shared" si="28"/>
        <v>Lost</v>
      </c>
      <c r="G580" t="b">
        <f>VLOOKUP(head_of_council_races!A580,all_municipalities!$A$2:$M$445,9,FALSE)</f>
        <v>0</v>
      </c>
      <c r="H580" t="str">
        <f>VLOOKUP(head_of_council_races!A580,all_municipalities!$A$2:$M$445,2,FALSE)</f>
        <v>Norfolk County</v>
      </c>
      <c r="I580" t="b">
        <f>VLOOKUP(A580,all_municipalities!$A$2:$M$445,13, FALSE)</f>
        <v>0</v>
      </c>
      <c r="J580" t="str">
        <f t="shared" si="29"/>
        <v>NONE</v>
      </c>
      <c r="K580">
        <v>0</v>
      </c>
      <c r="L580">
        <v>19397</v>
      </c>
      <c r="M580" t="str">
        <f>IF(G580&lt;&gt;FALSE,VLOOKUP(H580,internet_municipalities!$B$2:$W$226,22,FALSE),"NO INTERNET")</f>
        <v>NO INTERNET</v>
      </c>
      <c r="N580" s="16" t="str">
        <f t="shared" si="27"/>
        <v>NO INTERNET</v>
      </c>
    </row>
    <row r="581" spans="1:14" x14ac:dyDescent="0.2">
      <c r="A581">
        <v>17932</v>
      </c>
      <c r="B581" t="b">
        <v>1</v>
      </c>
      <c r="C581" t="s">
        <v>1038</v>
      </c>
      <c r="D581" s="1">
        <v>1220</v>
      </c>
      <c r="E581" s="4">
        <v>0.81</v>
      </c>
      <c r="F581">
        <f t="shared" si="28"/>
        <v>928</v>
      </c>
      <c r="G581" t="b">
        <f>VLOOKUP(head_of_council_races!A581,all_municipalities!$A$2:$M$445,9,FALSE)</f>
        <v>0</v>
      </c>
      <c r="H581" t="str">
        <f>VLOOKUP(head_of_council_races!A581,all_municipalities!$A$2:$M$445,2,FALSE)</f>
        <v>North Algona Wilberforce, Township of</v>
      </c>
      <c r="I581" t="b">
        <f>VLOOKUP(A581,all_municipalities!$A$2:$M$445,13, FALSE)</f>
        <v>0</v>
      </c>
      <c r="J581" t="str">
        <f t="shared" si="29"/>
        <v>NONE</v>
      </c>
      <c r="K581">
        <v>0</v>
      </c>
      <c r="L581">
        <v>17932</v>
      </c>
      <c r="M581" t="str">
        <f>IF(G581&lt;&gt;FALSE,VLOOKUP(H581,internet_municipalities!$B$2:$W$226,22,FALSE),"NO INTERNET")</f>
        <v>NO INTERNET</v>
      </c>
      <c r="N581" s="16" t="str">
        <f t="shared" ref="N581:N644" si="30">IF(G581=TRUE,IF(F581&lt;&gt;"Acclaimed",IF(F581&lt;&gt;"Lost",F581/M581,"Lost"),"Acclaimed"),"NO INTERNET")</f>
        <v>NO INTERNET</v>
      </c>
    </row>
    <row r="582" spans="1:14" x14ac:dyDescent="0.2">
      <c r="A582">
        <v>17932</v>
      </c>
      <c r="B582" t="b">
        <v>0</v>
      </c>
      <c r="C582" t="s">
        <v>1039</v>
      </c>
      <c r="D582">
        <v>292</v>
      </c>
      <c r="E582" s="4">
        <v>0.19</v>
      </c>
      <c r="F582" t="str">
        <f t="shared" si="28"/>
        <v>Lost</v>
      </c>
      <c r="G582" t="b">
        <f>VLOOKUP(head_of_council_races!A582,all_municipalities!$A$2:$M$445,9,FALSE)</f>
        <v>0</v>
      </c>
      <c r="H582" t="str">
        <f>VLOOKUP(head_of_council_races!A582,all_municipalities!$A$2:$M$445,2,FALSE)</f>
        <v>North Algona Wilberforce, Township of</v>
      </c>
      <c r="I582" t="b">
        <f>VLOOKUP(A582,all_municipalities!$A$2:$M$445,13, FALSE)</f>
        <v>0</v>
      </c>
      <c r="J582" t="str">
        <f t="shared" si="29"/>
        <v>NONE</v>
      </c>
      <c r="K582">
        <v>0</v>
      </c>
      <c r="L582">
        <v>17932</v>
      </c>
      <c r="M582" t="str">
        <f>IF(G582&lt;&gt;FALSE,VLOOKUP(H582,internet_municipalities!$B$2:$W$226,22,FALSE),"NO INTERNET")</f>
        <v>NO INTERNET</v>
      </c>
      <c r="N582" s="16" t="str">
        <f t="shared" si="30"/>
        <v>NO INTERNET</v>
      </c>
    </row>
    <row r="583" spans="1:14" x14ac:dyDescent="0.2">
      <c r="A583">
        <v>10507</v>
      </c>
      <c r="B583" t="b">
        <v>1</v>
      </c>
      <c r="C583" t="s">
        <v>1040</v>
      </c>
      <c r="D583" s="1">
        <v>7579</v>
      </c>
      <c r="E583" s="4">
        <v>0.49</v>
      </c>
      <c r="F583">
        <f t="shared" si="28"/>
        <v>724</v>
      </c>
      <c r="G583" t="b">
        <f>VLOOKUP(head_of_council_races!A583,all_municipalities!$A$2:$M$445,9,FALSE)</f>
        <v>1</v>
      </c>
      <c r="H583" t="str">
        <f>VLOOKUP(head_of_council_races!A583,all_municipalities!$A$2:$M$445,2,FALSE)</f>
        <v>North Bay, City of</v>
      </c>
      <c r="I583" t="b">
        <f>VLOOKUP(A583,all_municipalities!$A$2:$M$445,13, FALSE)</f>
        <v>0</v>
      </c>
      <c r="J583" t="str">
        <f t="shared" si="29"/>
        <v>NONE</v>
      </c>
      <c r="K583">
        <v>0</v>
      </c>
      <c r="L583">
        <v>10507</v>
      </c>
      <c r="M583">
        <f>IF(G583&lt;&gt;FALSE,VLOOKUP(H583,internet_municipalities!$B$2:$W$226,22,FALSE),"NO INTERNET")</f>
        <v>25863</v>
      </c>
      <c r="N583" s="16">
        <f t="shared" si="30"/>
        <v>2.7993658894946448E-2</v>
      </c>
    </row>
    <row r="584" spans="1:14" x14ac:dyDescent="0.2">
      <c r="A584">
        <v>10507</v>
      </c>
      <c r="B584" t="b">
        <v>0</v>
      </c>
      <c r="C584" t="s">
        <v>1041</v>
      </c>
      <c r="D584" s="1">
        <v>6855</v>
      </c>
      <c r="E584" s="4">
        <v>0.44</v>
      </c>
      <c r="F584" t="str">
        <f t="shared" si="28"/>
        <v>Lost</v>
      </c>
      <c r="G584" t="b">
        <f>VLOOKUP(head_of_council_races!A584,all_municipalities!$A$2:$M$445,9,FALSE)</f>
        <v>1</v>
      </c>
      <c r="H584" t="str">
        <f>VLOOKUP(head_of_council_races!A584,all_municipalities!$A$2:$M$445,2,FALSE)</f>
        <v>North Bay, City of</v>
      </c>
      <c r="I584" t="b">
        <f>VLOOKUP(A584,all_municipalities!$A$2:$M$445,13, FALSE)</f>
        <v>0</v>
      </c>
      <c r="J584" t="str">
        <f t="shared" si="29"/>
        <v>NONE</v>
      </c>
      <c r="K584">
        <v>0</v>
      </c>
      <c r="L584">
        <v>10507</v>
      </c>
      <c r="M584">
        <f>IF(G584&lt;&gt;FALSE,VLOOKUP(H584,internet_municipalities!$B$2:$W$226,22,FALSE),"NO INTERNET")</f>
        <v>25863</v>
      </c>
      <c r="N584" s="16" t="str">
        <f t="shared" si="30"/>
        <v>Lost</v>
      </c>
    </row>
    <row r="585" spans="1:14" x14ac:dyDescent="0.2">
      <c r="A585">
        <v>10507</v>
      </c>
      <c r="B585" t="b">
        <v>0</v>
      </c>
      <c r="C585" t="s">
        <v>1042</v>
      </c>
      <c r="D585" s="1">
        <v>1121</v>
      </c>
      <c r="E585" s="4">
        <v>7.0000000000000007E-2</v>
      </c>
      <c r="F585" t="str">
        <f t="shared" si="28"/>
        <v>Lost</v>
      </c>
      <c r="G585" t="b">
        <f>VLOOKUP(head_of_council_races!A585,all_municipalities!$A$2:$M$445,9,FALSE)</f>
        <v>1</v>
      </c>
      <c r="H585" t="str">
        <f>VLOOKUP(head_of_council_races!A585,all_municipalities!$A$2:$M$445,2,FALSE)</f>
        <v>North Bay, City of</v>
      </c>
      <c r="I585" t="b">
        <f>VLOOKUP(A585,all_municipalities!$A$2:$M$445,13, FALSE)</f>
        <v>0</v>
      </c>
      <c r="J585" t="str">
        <f t="shared" si="29"/>
        <v>NONE</v>
      </c>
      <c r="K585">
        <v>0</v>
      </c>
      <c r="L585">
        <v>10507</v>
      </c>
      <c r="M585">
        <f>IF(G585&lt;&gt;FALSE,VLOOKUP(H585,internet_municipalities!$B$2:$W$226,22,FALSE),"NO INTERNET")</f>
        <v>25863</v>
      </c>
      <c r="N585" s="16" t="str">
        <f t="shared" si="30"/>
        <v>Lost</v>
      </c>
    </row>
    <row r="586" spans="1:14" x14ac:dyDescent="0.2">
      <c r="A586">
        <v>10133</v>
      </c>
      <c r="B586" t="b">
        <v>1</v>
      </c>
      <c r="C586" t="s">
        <v>1043</v>
      </c>
      <c r="D586" t="s">
        <v>461</v>
      </c>
      <c r="E586" t="s">
        <v>461</v>
      </c>
      <c r="F586" t="str">
        <f t="shared" si="28"/>
        <v>Acclaimed</v>
      </c>
      <c r="G586" t="b">
        <f>VLOOKUP(head_of_council_races!A586,all_municipalities!$A$2:$M$445,9,FALSE)</f>
        <v>1</v>
      </c>
      <c r="H586" t="str">
        <f>VLOOKUP(head_of_council_races!A586,all_municipalities!$A$2:$M$445,2,FALSE)</f>
        <v>North Dumfries, Township of</v>
      </c>
      <c r="I586" t="b">
        <f>VLOOKUP(A586,all_municipalities!$A$2:$M$445,13, FALSE)</f>
        <v>0</v>
      </c>
      <c r="J586" t="str">
        <f t="shared" si="29"/>
        <v>NONE</v>
      </c>
      <c r="K586">
        <v>0</v>
      </c>
      <c r="L586">
        <v>10133</v>
      </c>
      <c r="M586">
        <f>IF(G586&lt;&gt;FALSE,VLOOKUP(H586,internet_municipalities!$B$2:$W$226,22,FALSE),"NO INTERNET")</f>
        <v>6861</v>
      </c>
      <c r="N586" s="16" t="str">
        <f t="shared" si="30"/>
        <v>Acclaimed</v>
      </c>
    </row>
    <row r="587" spans="1:14" x14ac:dyDescent="0.2">
      <c r="A587">
        <v>10823</v>
      </c>
      <c r="B587" t="b">
        <v>1</v>
      </c>
      <c r="C587" t="s">
        <v>1044</v>
      </c>
      <c r="D587" t="s">
        <v>461</v>
      </c>
      <c r="E587" t="s">
        <v>461</v>
      </c>
      <c r="F587" t="str">
        <f t="shared" si="28"/>
        <v>Acclaimed</v>
      </c>
      <c r="G587" t="b">
        <f>VLOOKUP(head_of_council_races!A587,all_municipalities!$A$2:$M$445,9,FALSE)</f>
        <v>1</v>
      </c>
      <c r="H587" t="str">
        <f>VLOOKUP(head_of_council_races!A587,all_municipalities!$A$2:$M$445,2,FALSE)</f>
        <v>North Dundas, Township of</v>
      </c>
      <c r="I587" t="b">
        <f>VLOOKUP(A587,all_municipalities!$A$2:$M$445,13, FALSE)</f>
        <v>1</v>
      </c>
      <c r="J587" t="str">
        <f t="shared" si="29"/>
        <v>NONE</v>
      </c>
      <c r="K587">
        <v>0</v>
      </c>
      <c r="L587">
        <v>10823</v>
      </c>
      <c r="M587">
        <f>IF(G587&lt;&gt;FALSE,VLOOKUP(H587,internet_municipalities!$B$2:$W$226,22,FALSE),"NO INTERNET")</f>
        <v>5976</v>
      </c>
      <c r="N587" s="16" t="str">
        <f t="shared" si="30"/>
        <v>Acclaimed</v>
      </c>
    </row>
    <row r="588" spans="1:14" x14ac:dyDescent="0.2">
      <c r="A588">
        <v>10524</v>
      </c>
      <c r="B588" t="b">
        <v>1</v>
      </c>
      <c r="C588" t="s">
        <v>1045</v>
      </c>
      <c r="D588" s="1">
        <v>1211</v>
      </c>
      <c r="E588" s="4">
        <v>0.57999999999999996</v>
      </c>
      <c r="F588">
        <f t="shared" si="28"/>
        <v>340</v>
      </c>
      <c r="G588" t="b">
        <f>VLOOKUP(head_of_council_races!A588,all_municipalities!$A$2:$M$445,9,FALSE)</f>
        <v>1</v>
      </c>
      <c r="H588" t="str">
        <f>VLOOKUP(head_of_council_races!A588,all_municipalities!$A$2:$M$445,2,FALSE)</f>
        <v>North Frontenac, Township of</v>
      </c>
      <c r="I588" t="b">
        <f>VLOOKUP(A588,all_municipalities!$A$2:$M$445,13, FALSE)</f>
        <v>1</v>
      </c>
      <c r="J588" t="str">
        <f t="shared" si="29"/>
        <v>LOW</v>
      </c>
      <c r="K588">
        <v>1</v>
      </c>
      <c r="L588">
        <v>10524</v>
      </c>
      <c r="M588">
        <f>IF(G588&lt;&gt;FALSE,VLOOKUP(H588,internet_municipalities!$B$2:$W$226,22,FALSE),"NO INTERNET")</f>
        <v>4088</v>
      </c>
      <c r="N588" s="16">
        <f t="shared" si="30"/>
        <v>8.3170254403131111E-2</v>
      </c>
    </row>
    <row r="589" spans="1:14" x14ac:dyDescent="0.2">
      <c r="A589">
        <v>10524</v>
      </c>
      <c r="B589" t="b">
        <v>0</v>
      </c>
      <c r="C589" t="s">
        <v>1046</v>
      </c>
      <c r="D589">
        <v>871</v>
      </c>
      <c r="E589" s="4">
        <v>0.42</v>
      </c>
      <c r="F589" t="str">
        <f t="shared" si="28"/>
        <v>Lost</v>
      </c>
      <c r="G589" t="b">
        <f>VLOOKUP(head_of_council_races!A589,all_municipalities!$A$2:$M$445,9,FALSE)</f>
        <v>1</v>
      </c>
      <c r="H589" t="str">
        <f>VLOOKUP(head_of_council_races!A589,all_municipalities!$A$2:$M$445,2,FALSE)</f>
        <v>North Frontenac, Township of</v>
      </c>
      <c r="I589" t="b">
        <f>VLOOKUP(A589,all_municipalities!$A$2:$M$445,13, FALSE)</f>
        <v>1</v>
      </c>
      <c r="J589" t="str">
        <f t="shared" si="29"/>
        <v>NONE</v>
      </c>
      <c r="K589">
        <v>1</v>
      </c>
      <c r="L589">
        <v>10524</v>
      </c>
      <c r="M589">
        <f>IF(G589&lt;&gt;FALSE,VLOOKUP(H589,internet_municipalities!$B$2:$W$226,22,FALSE),"NO INTERNET")</f>
        <v>4088</v>
      </c>
      <c r="N589" s="16" t="str">
        <f t="shared" si="30"/>
        <v>Lost</v>
      </c>
    </row>
    <row r="590" spans="1:14" x14ac:dyDescent="0.2">
      <c r="A590">
        <v>10031</v>
      </c>
      <c r="B590" t="b">
        <v>1</v>
      </c>
      <c r="C590" t="s">
        <v>1047</v>
      </c>
      <c r="D590" t="s">
        <v>461</v>
      </c>
      <c r="E590" t="s">
        <v>461</v>
      </c>
      <c r="F590" t="str">
        <f t="shared" si="28"/>
        <v>Acclaimed</v>
      </c>
      <c r="G590" t="b">
        <f>VLOOKUP(head_of_council_races!A590,all_municipalities!$A$2:$M$445,9,FALSE)</f>
        <v>1</v>
      </c>
      <c r="H590" t="str">
        <f>VLOOKUP(head_of_council_races!A590,all_municipalities!$A$2:$M$445,2,FALSE)</f>
        <v>North Glengarry, Township of</v>
      </c>
      <c r="I590" t="b">
        <f>VLOOKUP(A590,all_municipalities!$A$2:$M$445,13, FALSE)</f>
        <v>0</v>
      </c>
      <c r="J590" t="str">
        <f t="shared" si="29"/>
        <v>NONE</v>
      </c>
      <c r="K590">
        <v>0</v>
      </c>
      <c r="L590">
        <v>10031</v>
      </c>
      <c r="M590">
        <f>IF(G590&lt;&gt;FALSE,VLOOKUP(H590,internet_municipalities!$B$2:$W$226,22,FALSE),"NO INTERNET")</f>
        <v>6365</v>
      </c>
      <c r="N590" s="16" t="str">
        <f t="shared" si="30"/>
        <v>Acclaimed</v>
      </c>
    </row>
    <row r="591" spans="1:14" x14ac:dyDescent="0.2">
      <c r="A591">
        <v>10589</v>
      </c>
      <c r="B591" t="b">
        <v>1</v>
      </c>
      <c r="C591" t="s">
        <v>1048</v>
      </c>
      <c r="D591" s="1">
        <v>4410</v>
      </c>
      <c r="E591" s="4">
        <v>0.75</v>
      </c>
      <c r="F591">
        <f t="shared" si="28"/>
        <v>2964</v>
      </c>
      <c r="G591" t="b">
        <f>VLOOKUP(head_of_council_races!A591,all_municipalities!$A$2:$M$445,9,FALSE)</f>
        <v>1</v>
      </c>
      <c r="H591" t="str">
        <f>VLOOKUP(head_of_council_races!A591,all_municipalities!$A$2:$M$445,2,FALSE)</f>
        <v>North Grenville, Municipality of</v>
      </c>
      <c r="I591" t="b">
        <f>VLOOKUP(A591,all_municipalities!$A$2:$M$445,13, FALSE)</f>
        <v>0</v>
      </c>
      <c r="J591" t="str">
        <f t="shared" si="29"/>
        <v>NONE</v>
      </c>
      <c r="K591">
        <v>0</v>
      </c>
      <c r="L591">
        <v>10589</v>
      </c>
      <c r="M591">
        <f>IF(G591&lt;&gt;FALSE,VLOOKUP(H591,internet_municipalities!$B$2:$W$226,22,FALSE),"NO INTERNET")</f>
        <v>8521</v>
      </c>
      <c r="N591" s="16">
        <f t="shared" si="30"/>
        <v>0.34784649689003638</v>
      </c>
    </row>
    <row r="592" spans="1:14" x14ac:dyDescent="0.2">
      <c r="A592">
        <v>10589</v>
      </c>
      <c r="B592" t="b">
        <v>0</v>
      </c>
      <c r="C592" t="s">
        <v>1049</v>
      </c>
      <c r="D592" s="1">
        <v>1446</v>
      </c>
      <c r="E592" s="4">
        <v>0.25</v>
      </c>
      <c r="F592" t="str">
        <f t="shared" si="28"/>
        <v>Lost</v>
      </c>
      <c r="G592" t="b">
        <f>VLOOKUP(head_of_council_races!A592,all_municipalities!$A$2:$M$445,9,FALSE)</f>
        <v>1</v>
      </c>
      <c r="H592" t="str">
        <f>VLOOKUP(head_of_council_races!A592,all_municipalities!$A$2:$M$445,2,FALSE)</f>
        <v>North Grenville, Municipality of</v>
      </c>
      <c r="I592" t="b">
        <f>VLOOKUP(A592,all_municipalities!$A$2:$M$445,13, FALSE)</f>
        <v>0</v>
      </c>
      <c r="J592" t="str">
        <f t="shared" si="29"/>
        <v>NONE</v>
      </c>
      <c r="K592">
        <v>0</v>
      </c>
      <c r="L592">
        <v>10589</v>
      </c>
      <c r="M592">
        <f>IF(G592&lt;&gt;FALSE,VLOOKUP(H592,internet_municipalities!$B$2:$W$226,22,FALSE),"NO INTERNET")</f>
        <v>8521</v>
      </c>
      <c r="N592" s="16" t="str">
        <f t="shared" si="30"/>
        <v>Lost</v>
      </c>
    </row>
    <row r="593" spans="1:14" x14ac:dyDescent="0.2">
      <c r="A593">
        <v>19398</v>
      </c>
      <c r="B593" t="b">
        <v>1</v>
      </c>
      <c r="C593" t="s">
        <v>1050</v>
      </c>
      <c r="D593">
        <v>810</v>
      </c>
      <c r="E593" s="4">
        <v>0.44</v>
      </c>
      <c r="F593">
        <f t="shared" si="28"/>
        <v>241</v>
      </c>
      <c r="G593" t="b">
        <f>VLOOKUP(head_of_council_races!A593,all_municipalities!$A$2:$M$445,9,FALSE)</f>
        <v>1</v>
      </c>
      <c r="H593" t="str">
        <f>VLOOKUP(head_of_council_races!A593,all_municipalities!$A$2:$M$445,2,FALSE)</f>
        <v>North Huron, Township of</v>
      </c>
      <c r="I593" t="b">
        <f>VLOOKUP(A593,all_municipalities!$A$2:$M$445,13, FALSE)</f>
        <v>1</v>
      </c>
      <c r="J593" t="str">
        <f t="shared" si="29"/>
        <v>LOW</v>
      </c>
      <c r="K593">
        <v>1</v>
      </c>
      <c r="L593">
        <v>19398</v>
      </c>
      <c r="M593">
        <f>IF(G593&lt;&gt;FALSE,VLOOKUP(H593,internet_municipalities!$B$2:$W$226,22,FALSE),"NO INTERNET")</f>
        <v>2171</v>
      </c>
      <c r="N593" s="16">
        <f t="shared" si="30"/>
        <v>0.1110087517273146</v>
      </c>
    </row>
    <row r="594" spans="1:14" x14ac:dyDescent="0.2">
      <c r="A594">
        <v>19398</v>
      </c>
      <c r="B594" t="b">
        <v>0</v>
      </c>
      <c r="C594" t="s">
        <v>1053</v>
      </c>
      <c r="D594">
        <v>569</v>
      </c>
      <c r="E594" s="4">
        <v>0.31</v>
      </c>
      <c r="F594" t="str">
        <f t="shared" si="28"/>
        <v>Lost</v>
      </c>
      <c r="G594" t="b">
        <f>VLOOKUP(head_of_council_races!A594,all_municipalities!$A$2:$M$445,9,FALSE)</f>
        <v>1</v>
      </c>
      <c r="H594" t="str">
        <f>VLOOKUP(head_of_council_races!A594,all_municipalities!$A$2:$M$445,2,FALSE)</f>
        <v>North Huron, Township of</v>
      </c>
      <c r="I594" t="b">
        <f>VLOOKUP(A594,all_municipalities!$A$2:$M$445,13, FALSE)</f>
        <v>1</v>
      </c>
      <c r="J594" t="str">
        <f t="shared" si="29"/>
        <v>NONE</v>
      </c>
      <c r="K594">
        <v>1</v>
      </c>
      <c r="L594">
        <v>19398</v>
      </c>
      <c r="M594">
        <f>IF(G594&lt;&gt;FALSE,VLOOKUP(H594,internet_municipalities!$B$2:$W$226,22,FALSE),"NO INTERNET")</f>
        <v>2171</v>
      </c>
      <c r="N594" s="16" t="str">
        <f t="shared" si="30"/>
        <v>Lost</v>
      </c>
    </row>
    <row r="595" spans="1:14" x14ac:dyDescent="0.2">
      <c r="A595">
        <v>19398</v>
      </c>
      <c r="B595" t="b">
        <v>0</v>
      </c>
      <c r="C595" t="s">
        <v>1051</v>
      </c>
      <c r="D595">
        <v>410</v>
      </c>
      <c r="E595" s="4">
        <v>0.22</v>
      </c>
      <c r="F595" t="str">
        <f t="shared" si="28"/>
        <v>Lost</v>
      </c>
      <c r="G595" t="b">
        <f>VLOOKUP(head_of_council_races!A595,all_municipalities!$A$2:$M$445,9,FALSE)</f>
        <v>1</v>
      </c>
      <c r="H595" t="str">
        <f>VLOOKUP(head_of_council_races!A595,all_municipalities!$A$2:$M$445,2,FALSE)</f>
        <v>North Huron, Township of</v>
      </c>
      <c r="I595" t="b">
        <f>VLOOKUP(A595,all_municipalities!$A$2:$M$445,13, FALSE)</f>
        <v>1</v>
      </c>
      <c r="J595" t="str">
        <f t="shared" si="29"/>
        <v>NONE</v>
      </c>
      <c r="K595">
        <v>1</v>
      </c>
      <c r="L595">
        <v>19398</v>
      </c>
      <c r="M595">
        <f>IF(G595&lt;&gt;FALSE,VLOOKUP(H595,internet_municipalities!$B$2:$W$226,22,FALSE),"NO INTERNET")</f>
        <v>2171</v>
      </c>
      <c r="N595" s="16" t="str">
        <f t="shared" si="30"/>
        <v>Lost</v>
      </c>
    </row>
    <row r="596" spans="1:14" x14ac:dyDescent="0.2">
      <c r="A596">
        <v>19398</v>
      </c>
      <c r="B596" t="b">
        <v>0</v>
      </c>
      <c r="C596" t="s">
        <v>1052</v>
      </c>
      <c r="D596">
        <v>38</v>
      </c>
      <c r="E596" s="4">
        <v>0.02</v>
      </c>
      <c r="F596" t="str">
        <f t="shared" si="28"/>
        <v>Lost</v>
      </c>
      <c r="G596" t="b">
        <f>VLOOKUP(head_of_council_races!A596,all_municipalities!$A$2:$M$445,9,FALSE)</f>
        <v>1</v>
      </c>
      <c r="H596" t="str">
        <f>VLOOKUP(head_of_council_races!A596,all_municipalities!$A$2:$M$445,2,FALSE)</f>
        <v>North Huron, Township of</v>
      </c>
      <c r="I596" t="b">
        <f>VLOOKUP(A596,all_municipalities!$A$2:$M$445,13, FALSE)</f>
        <v>1</v>
      </c>
      <c r="J596" t="str">
        <f t="shared" si="29"/>
        <v>NONE</v>
      </c>
      <c r="K596">
        <v>1</v>
      </c>
      <c r="L596">
        <v>19398</v>
      </c>
      <c r="M596">
        <f>IF(G596&lt;&gt;FALSE,VLOOKUP(H596,internet_municipalities!$B$2:$W$226,22,FALSE),"NO INTERNET")</f>
        <v>2171</v>
      </c>
      <c r="N596" s="16" t="str">
        <f t="shared" si="30"/>
        <v>Lost</v>
      </c>
    </row>
    <row r="597" spans="1:14" x14ac:dyDescent="0.2">
      <c r="A597">
        <v>18617</v>
      </c>
      <c r="B597" t="b">
        <v>1</v>
      </c>
      <c r="C597" t="s">
        <v>1054</v>
      </c>
      <c r="D597" t="s">
        <v>461</v>
      </c>
      <c r="E597" t="s">
        <v>461</v>
      </c>
      <c r="F597" t="str">
        <f t="shared" si="28"/>
        <v>Acclaimed</v>
      </c>
      <c r="G597" t="b">
        <f>VLOOKUP(head_of_council_races!A597,all_municipalities!$A$2:$M$445,9,FALSE)</f>
        <v>1</v>
      </c>
      <c r="H597" t="str">
        <f>VLOOKUP(head_of_council_races!A597,all_municipalities!$A$2:$M$445,2,FALSE)</f>
        <v>North Kawartha, Township of</v>
      </c>
      <c r="I597" t="b">
        <f>VLOOKUP(A597,all_municipalities!$A$2:$M$445,13, FALSE)</f>
        <v>1</v>
      </c>
      <c r="J597" t="str">
        <f t="shared" si="29"/>
        <v>NONE</v>
      </c>
      <c r="K597">
        <v>0</v>
      </c>
      <c r="L597">
        <v>18617</v>
      </c>
      <c r="M597">
        <f>IF(G597&lt;&gt;FALSE,VLOOKUP(H597,internet_municipalities!$B$2:$W$226,22,FALSE),"NO INTERNET")</f>
        <v>4737</v>
      </c>
      <c r="N597" s="16" t="str">
        <f t="shared" si="30"/>
        <v>Acclaimed</v>
      </c>
    </row>
    <row r="598" spans="1:14" x14ac:dyDescent="0.2">
      <c r="A598">
        <v>19440</v>
      </c>
      <c r="B598" t="b">
        <v>1</v>
      </c>
      <c r="C598" t="s">
        <v>1055</v>
      </c>
      <c r="D598" t="s">
        <v>461</v>
      </c>
      <c r="E598" t="s">
        <v>461</v>
      </c>
      <c r="F598" t="str">
        <f t="shared" si="28"/>
        <v>Acclaimed</v>
      </c>
      <c r="G598" t="b">
        <f>VLOOKUP(head_of_council_races!A598,all_municipalities!$A$2:$M$445,9,FALSE)</f>
        <v>1</v>
      </c>
      <c r="H598" t="str">
        <f>VLOOKUP(head_of_council_races!A598,all_municipalities!$A$2:$M$445,2,FALSE)</f>
        <v>North Middlesex, Municipality of</v>
      </c>
      <c r="I598" t="b">
        <f>VLOOKUP(A598,all_municipalities!$A$2:$M$445,13, FALSE)</f>
        <v>1</v>
      </c>
      <c r="J598" t="str">
        <f t="shared" si="29"/>
        <v>NONE</v>
      </c>
      <c r="K598">
        <v>0</v>
      </c>
      <c r="L598">
        <v>19440</v>
      </c>
      <c r="M598">
        <f>IF(G598&lt;&gt;FALSE,VLOOKUP(H598,internet_municipalities!$B$2:$W$226,22,FALSE),"NO INTERNET")</f>
        <v>3133</v>
      </c>
      <c r="N598" s="16" t="str">
        <f t="shared" si="30"/>
        <v>Acclaimed</v>
      </c>
    </row>
    <row r="599" spans="1:14" x14ac:dyDescent="0.2">
      <c r="A599">
        <v>10396</v>
      </c>
      <c r="B599" t="b">
        <v>1</v>
      </c>
      <c r="C599" t="s">
        <v>1056</v>
      </c>
      <c r="D599" s="1">
        <v>2298</v>
      </c>
      <c r="E599" s="4">
        <v>0.82</v>
      </c>
      <c r="F599">
        <f t="shared" si="28"/>
        <v>1786</v>
      </c>
      <c r="G599" t="b">
        <f>VLOOKUP(head_of_council_races!A599,all_municipalities!$A$2:$M$445,9,FALSE)</f>
        <v>0</v>
      </c>
      <c r="H599" t="str">
        <f>VLOOKUP(head_of_council_races!A599,all_municipalities!$A$2:$M$445,2,FALSE)</f>
        <v>North Perth, Municipality of</v>
      </c>
      <c r="I599" t="b">
        <f>VLOOKUP(A599,all_municipalities!$A$2:$M$445,13, FALSE)</f>
        <v>0</v>
      </c>
      <c r="J599" t="str">
        <f t="shared" si="29"/>
        <v>NONE</v>
      </c>
      <c r="K599">
        <v>0</v>
      </c>
      <c r="L599">
        <v>10396</v>
      </c>
      <c r="M599" t="str">
        <f>IF(G599&lt;&gt;FALSE,VLOOKUP(H599,internet_municipalities!$B$2:$W$226,22,FALSE),"NO INTERNET")</f>
        <v>NO INTERNET</v>
      </c>
      <c r="N599" s="16" t="str">
        <f t="shared" si="30"/>
        <v>NO INTERNET</v>
      </c>
    </row>
    <row r="600" spans="1:14" x14ac:dyDescent="0.2">
      <c r="A600">
        <v>10396</v>
      </c>
      <c r="B600" t="b">
        <v>0</v>
      </c>
      <c r="C600" t="s">
        <v>1057</v>
      </c>
      <c r="D600">
        <v>512</v>
      </c>
      <c r="E600" s="4">
        <v>0.18</v>
      </c>
      <c r="F600" t="str">
        <f t="shared" si="28"/>
        <v>Lost</v>
      </c>
      <c r="G600" t="b">
        <f>VLOOKUP(head_of_council_races!A600,all_municipalities!$A$2:$M$445,9,FALSE)</f>
        <v>0</v>
      </c>
      <c r="H600" t="str">
        <f>VLOOKUP(head_of_council_races!A600,all_municipalities!$A$2:$M$445,2,FALSE)</f>
        <v>North Perth, Municipality of</v>
      </c>
      <c r="I600" t="b">
        <f>VLOOKUP(A600,all_municipalities!$A$2:$M$445,13, FALSE)</f>
        <v>0</v>
      </c>
      <c r="J600" t="str">
        <f t="shared" si="29"/>
        <v>NONE</v>
      </c>
      <c r="K600">
        <v>0</v>
      </c>
      <c r="L600">
        <v>10396</v>
      </c>
      <c r="M600" t="str">
        <f>IF(G600&lt;&gt;FALSE,VLOOKUP(H600,internet_municipalities!$B$2:$W$226,22,FALSE),"NO INTERNET")</f>
        <v>NO INTERNET</v>
      </c>
      <c r="N600" s="16" t="str">
        <f t="shared" si="30"/>
        <v>NO INTERNET</v>
      </c>
    </row>
    <row r="601" spans="1:14" x14ac:dyDescent="0.2">
      <c r="A601">
        <v>10474</v>
      </c>
      <c r="B601" t="b">
        <v>1</v>
      </c>
      <c r="C601" t="s">
        <v>1058</v>
      </c>
      <c r="D601" s="1">
        <v>1595</v>
      </c>
      <c r="E601" s="4">
        <v>0.6</v>
      </c>
      <c r="F601">
        <f t="shared" si="28"/>
        <v>513</v>
      </c>
      <c r="G601" t="b">
        <f>VLOOKUP(head_of_council_races!A601,all_municipalities!$A$2:$M$445,9,FALSE)</f>
        <v>1</v>
      </c>
      <c r="H601" t="str">
        <f>VLOOKUP(head_of_council_races!A601,all_municipalities!$A$2:$M$445,2,FALSE)</f>
        <v>North Stormont, Township of</v>
      </c>
      <c r="I601" t="b">
        <f>VLOOKUP(A601,all_municipalities!$A$2:$M$445,13, FALSE)</f>
        <v>1</v>
      </c>
      <c r="J601" t="str">
        <f t="shared" si="29"/>
        <v>LOW</v>
      </c>
      <c r="K601">
        <v>1</v>
      </c>
      <c r="L601">
        <v>10474</v>
      </c>
      <c r="M601">
        <f>IF(G601&lt;&gt;FALSE,VLOOKUP(H601,internet_municipalities!$B$2:$W$226,22,FALSE),"NO INTERNET")</f>
        <v>2287</v>
      </c>
      <c r="N601" s="16">
        <f t="shared" si="30"/>
        <v>0.22431132487975514</v>
      </c>
    </row>
    <row r="602" spans="1:14" x14ac:dyDescent="0.2">
      <c r="A602">
        <v>10474</v>
      </c>
      <c r="B602" t="b">
        <v>0</v>
      </c>
      <c r="C602" t="s">
        <v>1059</v>
      </c>
      <c r="D602" s="1">
        <v>1082</v>
      </c>
      <c r="E602" s="4">
        <v>0.4</v>
      </c>
      <c r="F602" t="str">
        <f t="shared" si="28"/>
        <v>Lost</v>
      </c>
      <c r="G602" t="b">
        <f>VLOOKUP(head_of_council_races!A602,all_municipalities!$A$2:$M$445,9,FALSE)</f>
        <v>1</v>
      </c>
      <c r="H602" t="str">
        <f>VLOOKUP(head_of_council_races!A602,all_municipalities!$A$2:$M$445,2,FALSE)</f>
        <v>North Stormont, Township of</v>
      </c>
      <c r="I602" t="b">
        <f>VLOOKUP(A602,all_municipalities!$A$2:$M$445,13, FALSE)</f>
        <v>1</v>
      </c>
      <c r="J602" t="str">
        <f t="shared" si="29"/>
        <v>NONE</v>
      </c>
      <c r="K602">
        <v>1</v>
      </c>
      <c r="L602">
        <v>10474</v>
      </c>
      <c r="M602">
        <f>IF(G602&lt;&gt;FALSE,VLOOKUP(H602,internet_municipalities!$B$2:$W$226,22,FALSE),"NO INTERNET")</f>
        <v>2287</v>
      </c>
      <c r="N602" s="16" t="str">
        <f t="shared" si="30"/>
        <v>Lost</v>
      </c>
    </row>
    <row r="603" spans="1:14" x14ac:dyDescent="0.2">
      <c r="A603">
        <v>10397</v>
      </c>
      <c r="B603" t="b">
        <v>1</v>
      </c>
      <c r="C603" t="s">
        <v>1060</v>
      </c>
      <c r="D603" t="s">
        <v>461</v>
      </c>
      <c r="E603" t="s">
        <v>461</v>
      </c>
      <c r="F603" t="str">
        <f t="shared" si="28"/>
        <v>Acclaimed</v>
      </c>
      <c r="G603" t="b">
        <f>VLOOKUP(head_of_council_races!A603,all_municipalities!$A$2:$M$445,9,FALSE)</f>
        <v>0</v>
      </c>
      <c r="H603" t="str">
        <f>VLOOKUP(head_of_council_races!A603,all_municipalities!$A$2:$M$445,2,FALSE)</f>
        <v>Northeastern Manitoulin and the Islands, Town of</v>
      </c>
      <c r="I603" t="b">
        <f>VLOOKUP(A603,all_municipalities!$A$2:$M$445,13, FALSE)</f>
        <v>0</v>
      </c>
      <c r="J603" t="str">
        <f t="shared" si="29"/>
        <v>NONE</v>
      </c>
      <c r="K603">
        <v>0</v>
      </c>
      <c r="L603">
        <v>10397</v>
      </c>
      <c r="M603" t="str">
        <f>IF(G603&lt;&gt;FALSE,VLOOKUP(H603,internet_municipalities!$B$2:$W$226,22,FALSE),"NO INTERNET")</f>
        <v>NO INTERNET</v>
      </c>
      <c r="N603" s="16" t="str">
        <f t="shared" si="30"/>
        <v>NO INTERNET</v>
      </c>
    </row>
    <row r="604" spans="1:14" x14ac:dyDescent="0.2">
      <c r="A604">
        <v>17931</v>
      </c>
      <c r="B604" t="b">
        <v>1</v>
      </c>
      <c r="C604" t="s">
        <v>1061</v>
      </c>
      <c r="D604" s="1">
        <v>2424</v>
      </c>
      <c r="E604" s="4">
        <v>0.69</v>
      </c>
      <c r="F604">
        <f t="shared" si="28"/>
        <v>1336</v>
      </c>
      <c r="G604" t="b">
        <f>VLOOKUP(head_of_council_races!A604,all_municipalities!$A$2:$M$445,9,FALSE)</f>
        <v>1</v>
      </c>
      <c r="H604" t="str">
        <f>VLOOKUP(head_of_council_races!A604,all_municipalities!$A$2:$M$445,2,FALSE)</f>
        <v>Northern Bruce Peninsula, Municipality of</v>
      </c>
      <c r="I604" t="b">
        <f>VLOOKUP(A604,all_municipalities!$A$2:$M$445,13, FALSE)</f>
        <v>1</v>
      </c>
      <c r="J604" t="str">
        <f t="shared" si="29"/>
        <v>NONE</v>
      </c>
      <c r="K604">
        <v>0</v>
      </c>
      <c r="L604">
        <v>17931</v>
      </c>
      <c r="M604">
        <f>IF(G604&lt;&gt;FALSE,VLOOKUP(H604,internet_municipalities!$B$2:$W$226,22,FALSE),"NO INTERNET")</f>
        <v>6075</v>
      </c>
      <c r="N604" s="16">
        <f t="shared" si="30"/>
        <v>0.21991769547325102</v>
      </c>
    </row>
    <row r="605" spans="1:14" x14ac:dyDescent="0.2">
      <c r="A605">
        <v>17931</v>
      </c>
      <c r="B605" t="b">
        <v>0</v>
      </c>
      <c r="C605" t="s">
        <v>1062</v>
      </c>
      <c r="D605" s="1">
        <v>1088</v>
      </c>
      <c r="E605" s="4">
        <v>0.31</v>
      </c>
      <c r="F605" t="str">
        <f t="shared" si="28"/>
        <v>Lost</v>
      </c>
      <c r="G605" t="b">
        <f>VLOOKUP(head_of_council_races!A605,all_municipalities!$A$2:$M$445,9,FALSE)</f>
        <v>1</v>
      </c>
      <c r="H605" t="str">
        <f>VLOOKUP(head_of_council_races!A605,all_municipalities!$A$2:$M$445,2,FALSE)</f>
        <v>Northern Bruce Peninsula, Municipality of</v>
      </c>
      <c r="I605" t="b">
        <f>VLOOKUP(A605,all_municipalities!$A$2:$M$445,13, FALSE)</f>
        <v>1</v>
      </c>
      <c r="J605" t="str">
        <f t="shared" si="29"/>
        <v>NONE</v>
      </c>
      <c r="K605">
        <v>0</v>
      </c>
      <c r="L605">
        <v>17931</v>
      </c>
      <c r="M605">
        <f>IF(G605&lt;&gt;FALSE,VLOOKUP(H605,internet_municipalities!$B$2:$W$226,22,FALSE),"NO INTERNET")</f>
        <v>6075</v>
      </c>
      <c r="N605" s="16" t="str">
        <f t="shared" si="30"/>
        <v>Lost</v>
      </c>
    </row>
    <row r="606" spans="1:14" x14ac:dyDescent="0.2">
      <c r="A606">
        <v>10583</v>
      </c>
      <c r="B606" t="b">
        <v>1</v>
      </c>
      <c r="C606" t="s">
        <v>1063</v>
      </c>
      <c r="D606" s="1">
        <v>2219</v>
      </c>
      <c r="E606" s="4">
        <v>0.51</v>
      </c>
      <c r="F606">
        <f t="shared" si="28"/>
        <v>356</v>
      </c>
      <c r="G606" t="b">
        <f>VLOOKUP(head_of_council_races!A606,all_municipalities!$A$2:$M$445,9,FALSE)</f>
        <v>0</v>
      </c>
      <c r="H606" t="str">
        <f>VLOOKUP(head_of_council_races!A606,all_municipalities!$A$2:$M$445,2,FALSE)</f>
        <v>Norwich, Township of</v>
      </c>
      <c r="I606" t="b">
        <f>VLOOKUP(A606,all_municipalities!$A$2:$M$445,13, FALSE)</f>
        <v>0</v>
      </c>
      <c r="J606" t="str">
        <f t="shared" si="29"/>
        <v>NONE</v>
      </c>
      <c r="K606">
        <v>0</v>
      </c>
      <c r="L606">
        <v>10583</v>
      </c>
      <c r="M606" t="str">
        <f>IF(G606&lt;&gt;FALSE,VLOOKUP(H606,internet_municipalities!$B$2:$W$226,22,FALSE),"NO INTERNET")</f>
        <v>NO INTERNET</v>
      </c>
      <c r="N606" s="16" t="str">
        <f t="shared" si="30"/>
        <v>NO INTERNET</v>
      </c>
    </row>
    <row r="607" spans="1:14" x14ac:dyDescent="0.2">
      <c r="A607">
        <v>10583</v>
      </c>
      <c r="B607" t="b">
        <v>0</v>
      </c>
      <c r="C607" t="s">
        <v>1064</v>
      </c>
      <c r="D607" s="1">
        <v>1863</v>
      </c>
      <c r="E607" s="4">
        <v>0.43</v>
      </c>
      <c r="F607" t="str">
        <f t="shared" si="28"/>
        <v>Lost</v>
      </c>
      <c r="G607" t="b">
        <f>VLOOKUP(head_of_council_races!A607,all_municipalities!$A$2:$M$445,9,FALSE)</f>
        <v>0</v>
      </c>
      <c r="H607" t="str">
        <f>VLOOKUP(head_of_council_races!A607,all_municipalities!$A$2:$M$445,2,FALSE)</f>
        <v>Norwich, Township of</v>
      </c>
      <c r="I607" t="b">
        <f>VLOOKUP(A607,all_municipalities!$A$2:$M$445,13, FALSE)</f>
        <v>0</v>
      </c>
      <c r="J607" t="str">
        <f t="shared" si="29"/>
        <v>NONE</v>
      </c>
      <c r="K607">
        <v>0</v>
      </c>
      <c r="L607">
        <v>10583</v>
      </c>
      <c r="M607" t="str">
        <f>IF(G607&lt;&gt;FALSE,VLOOKUP(H607,internet_municipalities!$B$2:$W$226,22,FALSE),"NO INTERNET")</f>
        <v>NO INTERNET</v>
      </c>
      <c r="N607" s="16" t="str">
        <f t="shared" si="30"/>
        <v>NO INTERNET</v>
      </c>
    </row>
    <row r="608" spans="1:14" x14ac:dyDescent="0.2">
      <c r="A608">
        <v>10583</v>
      </c>
      <c r="B608" t="b">
        <v>0</v>
      </c>
      <c r="C608" t="s">
        <v>1065</v>
      </c>
      <c r="D608">
        <v>243</v>
      </c>
      <c r="E608" s="4">
        <v>0.06</v>
      </c>
      <c r="F608" t="str">
        <f t="shared" si="28"/>
        <v>Lost</v>
      </c>
      <c r="G608" t="b">
        <f>VLOOKUP(head_of_council_races!A608,all_municipalities!$A$2:$M$445,9,FALSE)</f>
        <v>0</v>
      </c>
      <c r="H608" t="str">
        <f>VLOOKUP(head_of_council_races!A608,all_municipalities!$A$2:$M$445,2,FALSE)</f>
        <v>Norwich, Township of</v>
      </c>
      <c r="I608" t="b">
        <f>VLOOKUP(A608,all_municipalities!$A$2:$M$445,13, FALSE)</f>
        <v>0</v>
      </c>
      <c r="J608" t="str">
        <f t="shared" si="29"/>
        <v>NONE</v>
      </c>
      <c r="K608">
        <v>0</v>
      </c>
      <c r="L608">
        <v>10583</v>
      </c>
      <c r="M608" t="str">
        <f>IF(G608&lt;&gt;FALSE,VLOOKUP(H608,internet_municipalities!$B$2:$W$226,22,FALSE),"NO INTERNET")</f>
        <v>NO INTERNET</v>
      </c>
      <c r="N608" s="16" t="str">
        <f t="shared" si="30"/>
        <v>NO INTERNET</v>
      </c>
    </row>
    <row r="609" spans="1:14" x14ac:dyDescent="0.2">
      <c r="A609">
        <v>10347</v>
      </c>
      <c r="B609" t="b">
        <v>1</v>
      </c>
      <c r="C609" t="s">
        <v>1066</v>
      </c>
      <c r="D609" t="s">
        <v>461</v>
      </c>
      <c r="E609" t="s">
        <v>461</v>
      </c>
      <c r="F609" t="str">
        <f t="shared" si="28"/>
        <v>Acclaimed</v>
      </c>
      <c r="G609" t="b">
        <f>VLOOKUP(head_of_council_races!A609,all_municipalities!$A$2:$M$445,9,FALSE)</f>
        <v>0</v>
      </c>
      <c r="H609" t="str">
        <f>VLOOKUP(head_of_council_races!A609,all_municipalities!$A$2:$M$445,2,FALSE)</f>
        <v>O'Connor, Township of</v>
      </c>
      <c r="I609" t="b">
        <f>VLOOKUP(A609,all_municipalities!$A$2:$M$445,13, FALSE)</f>
        <v>0</v>
      </c>
      <c r="J609" t="str">
        <f t="shared" si="29"/>
        <v>NONE</v>
      </c>
      <c r="K609">
        <v>0</v>
      </c>
      <c r="L609">
        <v>10347</v>
      </c>
      <c r="M609" t="str">
        <f>IF(G609&lt;&gt;FALSE,VLOOKUP(H609,internet_municipalities!$B$2:$W$226,22,FALSE),"NO INTERNET")</f>
        <v>NO INTERNET</v>
      </c>
      <c r="N609" s="16" t="str">
        <f t="shared" si="30"/>
        <v>NO INTERNET</v>
      </c>
    </row>
    <row r="610" spans="1:14" x14ac:dyDescent="0.2">
      <c r="A610">
        <v>10513</v>
      </c>
      <c r="B610" t="b">
        <v>1</v>
      </c>
      <c r="C610" t="s">
        <v>1067</v>
      </c>
      <c r="D610" s="1">
        <v>19949</v>
      </c>
      <c r="E610" s="4">
        <v>0.49</v>
      </c>
      <c r="F610">
        <f t="shared" si="28"/>
        <v>886</v>
      </c>
      <c r="G610" t="b">
        <f>VLOOKUP(head_of_council_races!A610,all_municipalities!$A$2:$M$445,9,FALSE)</f>
        <v>0</v>
      </c>
      <c r="H610" t="str">
        <f>VLOOKUP(head_of_council_races!A610,all_municipalities!$A$2:$M$445,2,FALSE)</f>
        <v>Oakville, Town of</v>
      </c>
      <c r="I610" t="b">
        <f>VLOOKUP(A610,all_municipalities!$A$2:$M$445,13, FALSE)</f>
        <v>0</v>
      </c>
      <c r="J610" t="str">
        <f t="shared" si="29"/>
        <v>NONE</v>
      </c>
      <c r="K610">
        <v>0</v>
      </c>
      <c r="L610">
        <v>10513</v>
      </c>
      <c r="M610" t="str">
        <f>IF(G610&lt;&gt;FALSE,VLOOKUP(H610,internet_municipalities!$B$2:$W$226,22,FALSE),"NO INTERNET")</f>
        <v>NO INTERNET</v>
      </c>
      <c r="N610" s="16" t="str">
        <f t="shared" si="30"/>
        <v>NO INTERNET</v>
      </c>
    </row>
    <row r="611" spans="1:14" x14ac:dyDescent="0.2">
      <c r="A611">
        <v>10513</v>
      </c>
      <c r="B611" t="b">
        <v>0</v>
      </c>
      <c r="C611" t="s">
        <v>1068</v>
      </c>
      <c r="D611" s="1">
        <v>19063</v>
      </c>
      <c r="E611" s="4">
        <v>0.47</v>
      </c>
      <c r="F611" t="str">
        <f t="shared" si="28"/>
        <v>Lost</v>
      </c>
      <c r="G611" t="b">
        <f>VLOOKUP(head_of_council_races!A611,all_municipalities!$A$2:$M$445,9,FALSE)</f>
        <v>0</v>
      </c>
      <c r="H611" t="str">
        <f>VLOOKUP(head_of_council_races!A611,all_municipalities!$A$2:$M$445,2,FALSE)</f>
        <v>Oakville, Town of</v>
      </c>
      <c r="I611" t="b">
        <f>VLOOKUP(A611,all_municipalities!$A$2:$M$445,13, FALSE)</f>
        <v>0</v>
      </c>
      <c r="J611" t="str">
        <f t="shared" si="29"/>
        <v>NONE</v>
      </c>
      <c r="K611">
        <v>0</v>
      </c>
      <c r="L611">
        <v>10513</v>
      </c>
      <c r="M611" t="str">
        <f>IF(G611&lt;&gt;FALSE,VLOOKUP(H611,internet_municipalities!$B$2:$W$226,22,FALSE),"NO INTERNET")</f>
        <v>NO INTERNET</v>
      </c>
      <c r="N611" s="16" t="str">
        <f t="shared" si="30"/>
        <v>NO INTERNET</v>
      </c>
    </row>
    <row r="612" spans="1:14" x14ac:dyDescent="0.2">
      <c r="A612">
        <v>10513</v>
      </c>
      <c r="B612" t="b">
        <v>0</v>
      </c>
      <c r="C612" t="s">
        <v>1069</v>
      </c>
      <c r="D612" s="1">
        <v>1498</v>
      </c>
      <c r="E612" s="4">
        <v>0.04</v>
      </c>
      <c r="F612" t="str">
        <f t="shared" si="28"/>
        <v>Lost</v>
      </c>
      <c r="G612" t="b">
        <f>VLOOKUP(head_of_council_races!A612,all_municipalities!$A$2:$M$445,9,FALSE)</f>
        <v>0</v>
      </c>
      <c r="H612" t="str">
        <f>VLOOKUP(head_of_council_races!A612,all_municipalities!$A$2:$M$445,2,FALSE)</f>
        <v>Oakville, Town of</v>
      </c>
      <c r="I612" t="b">
        <f>VLOOKUP(A612,all_municipalities!$A$2:$M$445,13, FALSE)</f>
        <v>0</v>
      </c>
      <c r="J612" t="str">
        <f t="shared" si="29"/>
        <v>NONE</v>
      </c>
      <c r="K612">
        <v>0</v>
      </c>
      <c r="L612">
        <v>10513</v>
      </c>
      <c r="M612" t="str">
        <f>IF(G612&lt;&gt;FALSE,VLOOKUP(H612,internet_municipalities!$B$2:$W$226,22,FALSE),"NO INTERNET")</f>
        <v>NO INTERNET</v>
      </c>
      <c r="N612" s="16" t="str">
        <f t="shared" si="30"/>
        <v>NO INTERNET</v>
      </c>
    </row>
    <row r="613" spans="1:14" x14ac:dyDescent="0.2">
      <c r="A613">
        <v>10516</v>
      </c>
      <c r="B613" t="b">
        <v>1</v>
      </c>
      <c r="C613" t="s">
        <v>1070</v>
      </c>
      <c r="D613" t="s">
        <v>461</v>
      </c>
      <c r="E613" t="s">
        <v>461</v>
      </c>
      <c r="F613" t="str">
        <f t="shared" si="28"/>
        <v>Acclaimed</v>
      </c>
      <c r="G613" t="b">
        <f>VLOOKUP(head_of_council_races!A613,all_municipalities!$A$2:$M$445,9,FALSE)</f>
        <v>0</v>
      </c>
      <c r="H613" t="str">
        <f>VLOOKUP(head_of_council_races!A613,all_municipalities!$A$2:$M$445,2,FALSE)</f>
        <v>Oil Springs, Village of</v>
      </c>
      <c r="I613" t="b">
        <f>VLOOKUP(A613,all_municipalities!$A$2:$M$445,13, FALSE)</f>
        <v>0</v>
      </c>
      <c r="J613" t="str">
        <f t="shared" si="29"/>
        <v>NONE</v>
      </c>
      <c r="K613">
        <v>0</v>
      </c>
      <c r="L613">
        <v>10516</v>
      </c>
      <c r="M613" t="str">
        <f>IF(G613&lt;&gt;FALSE,VLOOKUP(H613,internet_municipalities!$B$2:$W$226,22,FALSE),"NO INTERNET")</f>
        <v>NO INTERNET</v>
      </c>
      <c r="N613" s="16" t="str">
        <f t="shared" si="30"/>
        <v>NO INTERNET</v>
      </c>
    </row>
    <row r="614" spans="1:14" x14ac:dyDescent="0.2">
      <c r="A614">
        <v>10482</v>
      </c>
      <c r="B614" t="b">
        <v>1</v>
      </c>
      <c r="C614" t="s">
        <v>1071</v>
      </c>
      <c r="D614">
        <v>905</v>
      </c>
      <c r="E614" s="4">
        <v>0.38</v>
      </c>
      <c r="F614">
        <f t="shared" si="28"/>
        <v>134</v>
      </c>
      <c r="G614" t="b">
        <f>VLOOKUP(head_of_council_races!A614,all_municipalities!$A$2:$M$445,9,FALSE)</f>
        <v>1</v>
      </c>
      <c r="H614" t="str">
        <f>VLOOKUP(head_of_council_races!A614,all_municipalities!$A$2:$M$445,2,FALSE)</f>
        <v>Oliver Paipoonge, Municipality of</v>
      </c>
      <c r="I614" t="b">
        <f>VLOOKUP(A614,all_municipalities!$A$2:$M$445,13, FALSE)</f>
        <v>1</v>
      </c>
      <c r="J614" t="str">
        <f t="shared" si="29"/>
        <v>LOW</v>
      </c>
      <c r="K614">
        <v>1</v>
      </c>
      <c r="L614">
        <v>10482</v>
      </c>
      <c r="M614">
        <f>IF(G614&lt;&gt;FALSE,VLOOKUP(H614,internet_municipalities!$B$2:$W$226,22,FALSE),"NO INTERNET")</f>
        <v>2836</v>
      </c>
      <c r="N614" s="16">
        <f t="shared" si="30"/>
        <v>4.7249647390691117E-2</v>
      </c>
    </row>
    <row r="615" spans="1:14" x14ac:dyDescent="0.2">
      <c r="A615">
        <v>10482</v>
      </c>
      <c r="B615" t="b">
        <v>0</v>
      </c>
      <c r="C615" t="s">
        <v>1072</v>
      </c>
      <c r="D615">
        <v>771</v>
      </c>
      <c r="E615" s="4">
        <v>0.33</v>
      </c>
      <c r="F615" t="str">
        <f t="shared" si="28"/>
        <v>Lost</v>
      </c>
      <c r="G615" t="b">
        <f>VLOOKUP(head_of_council_races!A615,all_municipalities!$A$2:$M$445,9,FALSE)</f>
        <v>1</v>
      </c>
      <c r="H615" t="str">
        <f>VLOOKUP(head_of_council_races!A615,all_municipalities!$A$2:$M$445,2,FALSE)</f>
        <v>Oliver Paipoonge, Municipality of</v>
      </c>
      <c r="I615" t="b">
        <f>VLOOKUP(A615,all_municipalities!$A$2:$M$445,13, FALSE)</f>
        <v>1</v>
      </c>
      <c r="J615" t="str">
        <f t="shared" si="29"/>
        <v>NONE</v>
      </c>
      <c r="K615">
        <v>1</v>
      </c>
      <c r="L615">
        <v>10482</v>
      </c>
      <c r="M615">
        <f>IF(G615&lt;&gt;FALSE,VLOOKUP(H615,internet_municipalities!$B$2:$W$226,22,FALSE),"NO INTERNET")</f>
        <v>2836</v>
      </c>
      <c r="N615" s="16" t="str">
        <f t="shared" si="30"/>
        <v>Lost</v>
      </c>
    </row>
    <row r="616" spans="1:14" x14ac:dyDescent="0.2">
      <c r="A616">
        <v>10482</v>
      </c>
      <c r="B616" t="b">
        <v>0</v>
      </c>
      <c r="C616" t="s">
        <v>1073</v>
      </c>
      <c r="D616">
        <v>686</v>
      </c>
      <c r="E616" s="4">
        <v>0.28999999999999998</v>
      </c>
      <c r="F616" t="str">
        <f t="shared" si="28"/>
        <v>Lost</v>
      </c>
      <c r="G616" t="b">
        <f>VLOOKUP(head_of_council_races!A616,all_municipalities!$A$2:$M$445,9,FALSE)</f>
        <v>1</v>
      </c>
      <c r="H616" t="str">
        <f>VLOOKUP(head_of_council_races!A616,all_municipalities!$A$2:$M$445,2,FALSE)</f>
        <v>Oliver Paipoonge, Municipality of</v>
      </c>
      <c r="I616" t="b">
        <f>VLOOKUP(A616,all_municipalities!$A$2:$M$445,13, FALSE)</f>
        <v>1</v>
      </c>
      <c r="J616" t="str">
        <f t="shared" si="29"/>
        <v>NONE</v>
      </c>
      <c r="K616">
        <v>1</v>
      </c>
      <c r="L616">
        <v>10482</v>
      </c>
      <c r="M616">
        <f>IF(G616&lt;&gt;FALSE,VLOOKUP(H616,internet_municipalities!$B$2:$W$226,22,FALSE),"NO INTERNET")</f>
        <v>2836</v>
      </c>
      <c r="N616" s="16" t="str">
        <f t="shared" si="30"/>
        <v>Lost</v>
      </c>
    </row>
    <row r="617" spans="1:14" x14ac:dyDescent="0.2">
      <c r="A617">
        <v>10569</v>
      </c>
      <c r="B617" t="b">
        <v>1</v>
      </c>
      <c r="C617" t="s">
        <v>1074</v>
      </c>
      <c r="D617" t="s">
        <v>461</v>
      </c>
      <c r="E617" t="s">
        <v>461</v>
      </c>
      <c r="F617" t="str">
        <f t="shared" si="28"/>
        <v>Acclaimed</v>
      </c>
      <c r="G617" t="b">
        <f>VLOOKUP(head_of_council_races!A617,all_municipalities!$A$2:$M$445,9,FALSE)</f>
        <v>0</v>
      </c>
      <c r="H617" t="str">
        <f>VLOOKUP(head_of_council_races!A617,all_municipalities!$A$2:$M$445,2,FALSE)</f>
        <v>Opasatika, Township of</v>
      </c>
      <c r="I617" t="b">
        <f>VLOOKUP(A617,all_municipalities!$A$2:$M$445,13, FALSE)</f>
        <v>0</v>
      </c>
      <c r="J617" t="str">
        <f t="shared" si="29"/>
        <v>NONE</v>
      </c>
      <c r="K617">
        <v>0</v>
      </c>
      <c r="L617">
        <v>10569</v>
      </c>
      <c r="M617" t="str">
        <f>IF(G617&lt;&gt;FALSE,VLOOKUP(H617,internet_municipalities!$B$2:$W$226,22,FALSE),"NO INTERNET")</f>
        <v>NO INTERNET</v>
      </c>
      <c r="N617" s="16" t="str">
        <f t="shared" si="30"/>
        <v>NO INTERNET</v>
      </c>
    </row>
    <row r="618" spans="1:14" x14ac:dyDescent="0.2">
      <c r="A618">
        <v>10571</v>
      </c>
      <c r="B618" t="b">
        <v>1</v>
      </c>
      <c r="C618" t="s">
        <v>1075</v>
      </c>
      <c r="D618" s="1">
        <v>2984</v>
      </c>
      <c r="E618" s="4">
        <v>0.51</v>
      </c>
      <c r="F618">
        <f t="shared" si="28"/>
        <v>1180</v>
      </c>
      <c r="G618" t="b">
        <f>VLOOKUP(head_of_council_races!A618,all_municipalities!$A$2:$M$445,9,FALSE)</f>
        <v>0</v>
      </c>
      <c r="H618" t="str">
        <f>VLOOKUP(head_of_council_races!A618,all_municipalities!$A$2:$M$445,2,FALSE)</f>
        <v>Orangeville, Town of</v>
      </c>
      <c r="I618" t="b">
        <f>VLOOKUP(A618,all_municipalities!$A$2:$M$445,13, FALSE)</f>
        <v>0</v>
      </c>
      <c r="J618" t="str">
        <f t="shared" si="29"/>
        <v>NONE</v>
      </c>
      <c r="K618">
        <v>0</v>
      </c>
      <c r="L618">
        <v>10571</v>
      </c>
      <c r="M618" t="str">
        <f>IF(G618&lt;&gt;FALSE,VLOOKUP(H618,internet_municipalities!$B$2:$W$226,22,FALSE),"NO INTERNET")</f>
        <v>NO INTERNET</v>
      </c>
      <c r="N618" s="16" t="str">
        <f t="shared" si="30"/>
        <v>NO INTERNET</v>
      </c>
    </row>
    <row r="619" spans="1:14" x14ac:dyDescent="0.2">
      <c r="A619">
        <v>10571</v>
      </c>
      <c r="B619" t="b">
        <v>0</v>
      </c>
      <c r="C619" t="s">
        <v>1076</v>
      </c>
      <c r="D619" s="1">
        <v>1804</v>
      </c>
      <c r="E619" s="4">
        <v>0.31</v>
      </c>
      <c r="F619" t="str">
        <f t="shared" si="28"/>
        <v>Lost</v>
      </c>
      <c r="G619" t="b">
        <f>VLOOKUP(head_of_council_races!A619,all_municipalities!$A$2:$M$445,9,FALSE)</f>
        <v>0</v>
      </c>
      <c r="H619" t="str">
        <f>VLOOKUP(head_of_council_races!A619,all_municipalities!$A$2:$M$445,2,FALSE)</f>
        <v>Orangeville, Town of</v>
      </c>
      <c r="I619" t="b">
        <f>VLOOKUP(A619,all_municipalities!$A$2:$M$445,13, FALSE)</f>
        <v>0</v>
      </c>
      <c r="J619" t="str">
        <f t="shared" si="29"/>
        <v>NONE</v>
      </c>
      <c r="K619">
        <v>0</v>
      </c>
      <c r="L619">
        <v>10571</v>
      </c>
      <c r="M619" t="str">
        <f>IF(G619&lt;&gt;FALSE,VLOOKUP(H619,internet_municipalities!$B$2:$W$226,22,FALSE),"NO INTERNET")</f>
        <v>NO INTERNET</v>
      </c>
      <c r="N619" s="16" t="str">
        <f t="shared" si="30"/>
        <v>NO INTERNET</v>
      </c>
    </row>
    <row r="620" spans="1:14" x14ac:dyDescent="0.2">
      <c r="A620">
        <v>10571</v>
      </c>
      <c r="B620" t="b">
        <v>0</v>
      </c>
      <c r="C620" t="s">
        <v>1077</v>
      </c>
      <c r="D620">
        <v>277</v>
      </c>
      <c r="E620" s="4">
        <v>0.05</v>
      </c>
      <c r="F620" t="str">
        <f t="shared" si="28"/>
        <v>Lost</v>
      </c>
      <c r="G620" t="b">
        <f>VLOOKUP(head_of_council_races!A620,all_municipalities!$A$2:$M$445,9,FALSE)</f>
        <v>0</v>
      </c>
      <c r="H620" t="str">
        <f>VLOOKUP(head_of_council_races!A620,all_municipalities!$A$2:$M$445,2,FALSE)</f>
        <v>Orangeville, Town of</v>
      </c>
      <c r="I620" t="b">
        <f>VLOOKUP(A620,all_municipalities!$A$2:$M$445,13, FALSE)</f>
        <v>0</v>
      </c>
      <c r="J620" t="str">
        <f t="shared" si="29"/>
        <v>NONE</v>
      </c>
      <c r="K620">
        <v>0</v>
      </c>
      <c r="L620">
        <v>10571</v>
      </c>
      <c r="M620" t="str">
        <f>IF(G620&lt;&gt;FALSE,VLOOKUP(H620,internet_municipalities!$B$2:$W$226,22,FALSE),"NO INTERNET")</f>
        <v>NO INTERNET</v>
      </c>
      <c r="N620" s="16" t="str">
        <f t="shared" si="30"/>
        <v>NO INTERNET</v>
      </c>
    </row>
    <row r="621" spans="1:14" x14ac:dyDescent="0.2">
      <c r="A621">
        <v>10571</v>
      </c>
      <c r="B621" t="b">
        <v>0</v>
      </c>
      <c r="C621" t="s">
        <v>1078</v>
      </c>
      <c r="D621">
        <v>839</v>
      </c>
      <c r="E621" s="4">
        <v>0.14000000000000001</v>
      </c>
      <c r="F621" t="str">
        <f t="shared" si="28"/>
        <v>Lost</v>
      </c>
      <c r="G621" t="b">
        <f>VLOOKUP(head_of_council_races!A621,all_municipalities!$A$2:$M$445,9,FALSE)</f>
        <v>0</v>
      </c>
      <c r="H621" t="str">
        <f>VLOOKUP(head_of_council_races!A621,all_municipalities!$A$2:$M$445,2,FALSE)</f>
        <v>Orangeville, Town of</v>
      </c>
      <c r="I621" t="b">
        <f>VLOOKUP(A621,all_municipalities!$A$2:$M$445,13, FALSE)</f>
        <v>0</v>
      </c>
      <c r="J621" t="str">
        <f t="shared" si="29"/>
        <v>NONE</v>
      </c>
      <c r="K621">
        <v>0</v>
      </c>
      <c r="L621">
        <v>10571</v>
      </c>
      <c r="M621" t="str">
        <f>IF(G621&lt;&gt;FALSE,VLOOKUP(H621,internet_municipalities!$B$2:$W$226,22,FALSE),"NO INTERNET")</f>
        <v>NO INTERNET</v>
      </c>
      <c r="N621" s="16" t="str">
        <f t="shared" si="30"/>
        <v>NO INTERNET</v>
      </c>
    </row>
    <row r="622" spans="1:14" x14ac:dyDescent="0.2">
      <c r="A622">
        <v>10574</v>
      </c>
      <c r="B622" t="b">
        <v>1</v>
      </c>
      <c r="C622" t="s">
        <v>1079</v>
      </c>
      <c r="D622" s="1">
        <v>4861</v>
      </c>
      <c r="E622" s="4">
        <v>0.56999999999999995</v>
      </c>
      <c r="F622">
        <f t="shared" si="28"/>
        <v>1516</v>
      </c>
      <c r="G622" t="b">
        <f>VLOOKUP(head_of_council_races!A622,all_municipalities!$A$2:$M$445,9,FALSE)</f>
        <v>0</v>
      </c>
      <c r="H622" t="str">
        <f>VLOOKUP(head_of_council_races!A622,all_municipalities!$A$2:$M$445,2,FALSE)</f>
        <v>Orillia, City of</v>
      </c>
      <c r="I622" t="b">
        <f>VLOOKUP(A622,all_municipalities!$A$2:$M$445,13, FALSE)</f>
        <v>0</v>
      </c>
      <c r="J622" t="str">
        <f t="shared" si="29"/>
        <v>NONE</v>
      </c>
      <c r="K622">
        <v>0</v>
      </c>
      <c r="L622">
        <v>10574</v>
      </c>
      <c r="M622" t="str">
        <f>IF(G622&lt;&gt;FALSE,VLOOKUP(H622,internet_municipalities!$B$2:$W$226,22,FALSE),"NO INTERNET")</f>
        <v>NO INTERNET</v>
      </c>
      <c r="N622" s="16" t="str">
        <f t="shared" si="30"/>
        <v>NO INTERNET</v>
      </c>
    </row>
    <row r="623" spans="1:14" x14ac:dyDescent="0.2">
      <c r="A623">
        <v>10574</v>
      </c>
      <c r="B623" t="b">
        <v>0</v>
      </c>
      <c r="C623" t="s">
        <v>1080</v>
      </c>
      <c r="D623" s="1">
        <v>3345</v>
      </c>
      <c r="E623" s="4">
        <v>0.39</v>
      </c>
      <c r="F623" t="str">
        <f t="shared" si="28"/>
        <v>Lost</v>
      </c>
      <c r="G623" t="b">
        <f>VLOOKUP(head_of_council_races!A623,all_municipalities!$A$2:$M$445,9,FALSE)</f>
        <v>0</v>
      </c>
      <c r="H623" t="str">
        <f>VLOOKUP(head_of_council_races!A623,all_municipalities!$A$2:$M$445,2,FALSE)</f>
        <v>Orillia, City of</v>
      </c>
      <c r="I623" t="b">
        <f>VLOOKUP(A623,all_municipalities!$A$2:$M$445,13, FALSE)</f>
        <v>0</v>
      </c>
      <c r="J623" t="str">
        <f t="shared" si="29"/>
        <v>NONE</v>
      </c>
      <c r="K623">
        <v>0</v>
      </c>
      <c r="L623">
        <v>10574</v>
      </c>
      <c r="M623" t="str">
        <f>IF(G623&lt;&gt;FALSE,VLOOKUP(H623,internet_municipalities!$B$2:$W$226,22,FALSE),"NO INTERNET")</f>
        <v>NO INTERNET</v>
      </c>
      <c r="N623" s="16" t="str">
        <f t="shared" si="30"/>
        <v>NO INTERNET</v>
      </c>
    </row>
    <row r="624" spans="1:14" x14ac:dyDescent="0.2">
      <c r="A624">
        <v>10574</v>
      </c>
      <c r="B624" t="b">
        <v>0</v>
      </c>
      <c r="C624" t="s">
        <v>1081</v>
      </c>
      <c r="D624">
        <v>280</v>
      </c>
      <c r="E624" s="4">
        <v>0.03</v>
      </c>
      <c r="F624" t="str">
        <f t="shared" si="28"/>
        <v>Lost</v>
      </c>
      <c r="G624" t="b">
        <f>VLOOKUP(head_of_council_races!A624,all_municipalities!$A$2:$M$445,9,FALSE)</f>
        <v>0</v>
      </c>
      <c r="H624" t="str">
        <f>VLOOKUP(head_of_council_races!A624,all_municipalities!$A$2:$M$445,2,FALSE)</f>
        <v>Orillia, City of</v>
      </c>
      <c r="I624" t="b">
        <f>VLOOKUP(A624,all_municipalities!$A$2:$M$445,13, FALSE)</f>
        <v>0</v>
      </c>
      <c r="J624" t="str">
        <f t="shared" si="29"/>
        <v>NONE</v>
      </c>
      <c r="K624">
        <v>0</v>
      </c>
      <c r="L624">
        <v>10574</v>
      </c>
      <c r="M624" t="str">
        <f>IF(G624&lt;&gt;FALSE,VLOOKUP(H624,internet_municipalities!$B$2:$W$226,22,FALSE),"NO INTERNET")</f>
        <v>NO INTERNET</v>
      </c>
      <c r="N624" s="16" t="str">
        <f t="shared" si="30"/>
        <v>NO INTERNET</v>
      </c>
    </row>
    <row r="625" spans="1:14" x14ac:dyDescent="0.2">
      <c r="A625">
        <v>10577</v>
      </c>
      <c r="B625" t="b">
        <v>1</v>
      </c>
      <c r="C625" t="s">
        <v>1082</v>
      </c>
      <c r="D625" s="1">
        <v>4793</v>
      </c>
      <c r="E625" s="4">
        <v>0.67</v>
      </c>
      <c r="F625">
        <f t="shared" si="28"/>
        <v>2413</v>
      </c>
      <c r="G625" t="b">
        <f>VLOOKUP(head_of_council_races!A625,all_municipalities!$A$2:$M$445,9,FALSE)</f>
        <v>0</v>
      </c>
      <c r="H625" t="str">
        <f>VLOOKUP(head_of_council_races!A625,all_municipalities!$A$2:$M$445,2,FALSE)</f>
        <v>Oro-Medonte, Township of</v>
      </c>
      <c r="I625" t="b">
        <f>VLOOKUP(A625,all_municipalities!$A$2:$M$445,13, FALSE)</f>
        <v>0</v>
      </c>
      <c r="J625" t="str">
        <f t="shared" si="29"/>
        <v>NONE</v>
      </c>
      <c r="K625">
        <v>0</v>
      </c>
      <c r="L625">
        <v>10577</v>
      </c>
      <c r="M625" t="str">
        <f>IF(G625&lt;&gt;FALSE,VLOOKUP(H625,internet_municipalities!$B$2:$W$226,22,FALSE),"NO INTERNET")</f>
        <v>NO INTERNET</v>
      </c>
      <c r="N625" s="16" t="str">
        <f t="shared" si="30"/>
        <v>NO INTERNET</v>
      </c>
    </row>
    <row r="626" spans="1:14" x14ac:dyDescent="0.2">
      <c r="A626">
        <v>10577</v>
      </c>
      <c r="B626" t="b">
        <v>0</v>
      </c>
      <c r="C626" t="s">
        <v>1083</v>
      </c>
      <c r="D626" s="1">
        <v>2380</v>
      </c>
      <c r="E626" s="4">
        <v>0.33</v>
      </c>
      <c r="F626" t="str">
        <f t="shared" si="28"/>
        <v>Lost</v>
      </c>
      <c r="G626" t="b">
        <f>VLOOKUP(head_of_council_races!A626,all_municipalities!$A$2:$M$445,9,FALSE)</f>
        <v>0</v>
      </c>
      <c r="H626" t="str">
        <f>VLOOKUP(head_of_council_races!A626,all_municipalities!$A$2:$M$445,2,FALSE)</f>
        <v>Oro-Medonte, Township of</v>
      </c>
      <c r="I626" t="b">
        <f>VLOOKUP(A626,all_municipalities!$A$2:$M$445,13, FALSE)</f>
        <v>0</v>
      </c>
      <c r="J626" t="str">
        <f t="shared" si="29"/>
        <v>NONE</v>
      </c>
      <c r="K626">
        <v>0</v>
      </c>
      <c r="L626">
        <v>10577</v>
      </c>
      <c r="M626" t="str">
        <f>IF(G626&lt;&gt;FALSE,VLOOKUP(H626,internet_municipalities!$B$2:$W$226,22,FALSE),"NO INTERNET")</f>
        <v>NO INTERNET</v>
      </c>
      <c r="N626" s="16" t="str">
        <f t="shared" si="30"/>
        <v>NO INTERNET</v>
      </c>
    </row>
    <row r="627" spans="1:14" x14ac:dyDescent="0.2">
      <c r="A627">
        <v>10579</v>
      </c>
      <c r="B627" t="b">
        <v>1</v>
      </c>
      <c r="C627" t="s">
        <v>1084</v>
      </c>
      <c r="D627" s="1">
        <v>14270</v>
      </c>
      <c r="E627" s="4">
        <v>0.65</v>
      </c>
      <c r="F627">
        <f t="shared" si="28"/>
        <v>9522</v>
      </c>
      <c r="G627" t="b">
        <f>VLOOKUP(head_of_council_races!A627,all_municipalities!$A$2:$M$445,9,FALSE)</f>
        <v>0</v>
      </c>
      <c r="H627" t="str">
        <f>VLOOKUP(head_of_council_races!A627,all_municipalities!$A$2:$M$445,2,FALSE)</f>
        <v>Oshawa, City of</v>
      </c>
      <c r="I627" t="b">
        <f>VLOOKUP(A627,all_municipalities!$A$2:$M$445,13, FALSE)</f>
        <v>0</v>
      </c>
      <c r="J627" t="str">
        <f t="shared" si="29"/>
        <v>NONE</v>
      </c>
      <c r="K627">
        <v>0</v>
      </c>
      <c r="L627">
        <v>10579</v>
      </c>
      <c r="M627" t="str">
        <f>IF(G627&lt;&gt;FALSE,VLOOKUP(H627,internet_municipalities!$B$2:$W$226,22,FALSE),"NO INTERNET")</f>
        <v>NO INTERNET</v>
      </c>
      <c r="N627" s="16" t="str">
        <f t="shared" si="30"/>
        <v>NO INTERNET</v>
      </c>
    </row>
    <row r="628" spans="1:14" x14ac:dyDescent="0.2">
      <c r="A628">
        <v>10579</v>
      </c>
      <c r="B628" t="b">
        <v>0</v>
      </c>
      <c r="C628" t="s">
        <v>1086</v>
      </c>
      <c r="D628" s="1">
        <v>4748</v>
      </c>
      <c r="E628" s="4">
        <v>0.22</v>
      </c>
      <c r="F628" t="str">
        <f t="shared" si="28"/>
        <v>Lost</v>
      </c>
      <c r="G628" t="b">
        <f>VLOOKUP(head_of_council_races!A628,all_municipalities!$A$2:$M$445,9,FALSE)</f>
        <v>0</v>
      </c>
      <c r="H628" t="str">
        <f>VLOOKUP(head_of_council_races!A628,all_municipalities!$A$2:$M$445,2,FALSE)</f>
        <v>Oshawa, City of</v>
      </c>
      <c r="I628" t="b">
        <f>VLOOKUP(A628,all_municipalities!$A$2:$M$445,13, FALSE)</f>
        <v>0</v>
      </c>
      <c r="J628" t="str">
        <f t="shared" si="29"/>
        <v>NONE</v>
      </c>
      <c r="K628">
        <v>0</v>
      </c>
      <c r="L628">
        <v>10579</v>
      </c>
      <c r="M628" t="str">
        <f>IF(G628&lt;&gt;FALSE,VLOOKUP(H628,internet_municipalities!$B$2:$W$226,22,FALSE),"NO INTERNET")</f>
        <v>NO INTERNET</v>
      </c>
      <c r="N628" s="16" t="str">
        <f t="shared" si="30"/>
        <v>NO INTERNET</v>
      </c>
    </row>
    <row r="629" spans="1:14" x14ac:dyDescent="0.2">
      <c r="A629">
        <v>10579</v>
      </c>
      <c r="B629" t="b">
        <v>0</v>
      </c>
      <c r="C629" t="s">
        <v>1085</v>
      </c>
      <c r="D629" s="1">
        <v>2956</v>
      </c>
      <c r="E629" s="4">
        <v>0.13</v>
      </c>
      <c r="F629" t="str">
        <f t="shared" si="28"/>
        <v>Lost</v>
      </c>
      <c r="G629" t="b">
        <f>VLOOKUP(head_of_council_races!A629,all_municipalities!$A$2:$M$445,9,FALSE)</f>
        <v>0</v>
      </c>
      <c r="H629" t="str">
        <f>VLOOKUP(head_of_council_races!A629,all_municipalities!$A$2:$M$445,2,FALSE)</f>
        <v>Oshawa, City of</v>
      </c>
      <c r="I629" t="b">
        <f>VLOOKUP(A629,all_municipalities!$A$2:$M$445,13, FALSE)</f>
        <v>0</v>
      </c>
      <c r="J629" t="str">
        <f t="shared" si="29"/>
        <v>NONE</v>
      </c>
      <c r="K629">
        <v>0</v>
      </c>
      <c r="L629">
        <v>10579</v>
      </c>
      <c r="M629" t="str">
        <f>IF(G629&lt;&gt;FALSE,VLOOKUP(H629,internet_municipalities!$B$2:$W$226,22,FALSE),"NO INTERNET")</f>
        <v>NO INTERNET</v>
      </c>
      <c r="N629" s="16" t="str">
        <f t="shared" si="30"/>
        <v>NO INTERNET</v>
      </c>
    </row>
    <row r="630" spans="1:14" x14ac:dyDescent="0.2">
      <c r="A630">
        <v>10351</v>
      </c>
      <c r="B630" t="b">
        <v>1</v>
      </c>
      <c r="C630" t="s">
        <v>1087</v>
      </c>
      <c r="D630" t="s">
        <v>461</v>
      </c>
      <c r="E630" t="s">
        <v>461</v>
      </c>
      <c r="F630" t="str">
        <f t="shared" si="28"/>
        <v>Acclaimed</v>
      </c>
      <c r="G630" t="b">
        <f>VLOOKUP(head_of_council_races!A630,all_municipalities!$A$2:$M$445,9,FALSE)</f>
        <v>1</v>
      </c>
      <c r="H630" t="str">
        <f>VLOOKUP(head_of_council_races!A630,all_municipalities!$A$2:$M$445,2,FALSE)</f>
        <v>Otonabee-South Monaghan, Township of</v>
      </c>
      <c r="I630" t="b">
        <f>VLOOKUP(A630,all_municipalities!$A$2:$M$445,13, FALSE)</f>
        <v>1</v>
      </c>
      <c r="J630" t="str">
        <f t="shared" si="29"/>
        <v>NONE</v>
      </c>
      <c r="K630">
        <v>0</v>
      </c>
      <c r="L630">
        <v>10351</v>
      </c>
      <c r="M630">
        <f>IF(G630&lt;&gt;FALSE,VLOOKUP(H630,internet_municipalities!$B$2:$W$226,22,FALSE),"NO INTERNET")</f>
        <v>5683</v>
      </c>
      <c r="N630" s="16" t="str">
        <f t="shared" si="30"/>
        <v>Acclaimed</v>
      </c>
    </row>
    <row r="631" spans="1:14" x14ac:dyDescent="0.2">
      <c r="A631">
        <v>19441</v>
      </c>
      <c r="B631" t="b">
        <v>1</v>
      </c>
      <c r="C631" t="s">
        <v>1088</v>
      </c>
      <c r="D631" s="1">
        <v>161679</v>
      </c>
      <c r="E631" s="4">
        <v>0.51</v>
      </c>
      <c r="F631">
        <f t="shared" si="28"/>
        <v>42438</v>
      </c>
      <c r="G631" t="b">
        <f>VLOOKUP(head_of_council_races!A631,all_municipalities!$A$2:$M$445,9,FALSE)</f>
        <v>0</v>
      </c>
      <c r="H631" t="str">
        <f>VLOOKUP(head_of_council_races!A631,all_municipalities!$A$2:$M$445,2,FALSE)</f>
        <v>Ottawa, City of</v>
      </c>
      <c r="I631" t="b">
        <f>VLOOKUP(A631,all_municipalities!$A$2:$M$445,13, FALSE)</f>
        <v>0</v>
      </c>
      <c r="J631" t="str">
        <f t="shared" si="29"/>
        <v>NONE</v>
      </c>
      <c r="K631">
        <v>0</v>
      </c>
      <c r="L631">
        <v>19441</v>
      </c>
      <c r="M631" t="str">
        <f>IF(G631&lt;&gt;FALSE,VLOOKUP(H631,internet_municipalities!$B$2:$W$226,22,FALSE),"NO INTERNET")</f>
        <v>NO INTERNET</v>
      </c>
      <c r="N631" s="16" t="str">
        <f t="shared" si="30"/>
        <v>NO INTERNET</v>
      </c>
    </row>
    <row r="632" spans="1:14" x14ac:dyDescent="0.2">
      <c r="A632">
        <v>19441</v>
      </c>
      <c r="B632" t="b">
        <v>0</v>
      </c>
      <c r="C632" t="s">
        <v>1101</v>
      </c>
      <c r="D632" s="1">
        <v>119241</v>
      </c>
      <c r="E632" s="4">
        <v>0.38</v>
      </c>
      <c r="F632" t="str">
        <f t="shared" si="28"/>
        <v>Lost</v>
      </c>
      <c r="G632" t="b">
        <f>VLOOKUP(head_of_council_races!A632,all_municipalities!$A$2:$M$445,9,FALSE)</f>
        <v>0</v>
      </c>
      <c r="H632" t="str">
        <f>VLOOKUP(head_of_council_races!A632,all_municipalities!$A$2:$M$445,2,FALSE)</f>
        <v>Ottawa, City of</v>
      </c>
      <c r="I632" t="b">
        <f>VLOOKUP(A632,all_municipalities!$A$2:$M$445,13, FALSE)</f>
        <v>0</v>
      </c>
      <c r="J632" t="str">
        <f t="shared" si="29"/>
        <v>NONE</v>
      </c>
      <c r="K632">
        <v>0</v>
      </c>
      <c r="L632">
        <v>19441</v>
      </c>
      <c r="M632" t="str">
        <f>IF(G632&lt;&gt;FALSE,VLOOKUP(H632,internet_municipalities!$B$2:$W$226,22,FALSE),"NO INTERNET")</f>
        <v>NO INTERNET</v>
      </c>
      <c r="N632" s="16" t="str">
        <f t="shared" si="30"/>
        <v>NO INTERNET</v>
      </c>
    </row>
    <row r="633" spans="1:14" x14ac:dyDescent="0.2">
      <c r="A633">
        <v>19441</v>
      </c>
      <c r="B633" t="b">
        <v>0</v>
      </c>
      <c r="C633" t="s">
        <v>1090</v>
      </c>
      <c r="D633" s="1">
        <v>15998</v>
      </c>
      <c r="E633" s="4">
        <v>0.05</v>
      </c>
      <c r="F633" t="str">
        <f t="shared" si="28"/>
        <v>Lost</v>
      </c>
      <c r="G633" t="b">
        <f>VLOOKUP(head_of_council_races!A633,all_municipalities!$A$2:$M$445,9,FALSE)</f>
        <v>0</v>
      </c>
      <c r="H633" t="str">
        <f>VLOOKUP(head_of_council_races!A633,all_municipalities!$A$2:$M$445,2,FALSE)</f>
        <v>Ottawa, City of</v>
      </c>
      <c r="I633" t="b">
        <f>VLOOKUP(A633,all_municipalities!$A$2:$M$445,13, FALSE)</f>
        <v>0</v>
      </c>
      <c r="J633" t="str">
        <f t="shared" si="29"/>
        <v>NONE</v>
      </c>
      <c r="K633">
        <v>0</v>
      </c>
      <c r="L633">
        <v>19441</v>
      </c>
      <c r="M633" t="str">
        <f>IF(G633&lt;&gt;FALSE,VLOOKUP(H633,internet_municipalities!$B$2:$W$226,22,FALSE),"NO INTERNET")</f>
        <v>NO INTERNET</v>
      </c>
      <c r="N633" s="16" t="str">
        <f t="shared" si="30"/>
        <v>NO INTERNET</v>
      </c>
    </row>
    <row r="634" spans="1:14" x14ac:dyDescent="0.2">
      <c r="A634">
        <v>19441</v>
      </c>
      <c r="B634" t="b">
        <v>0</v>
      </c>
      <c r="C634" t="s">
        <v>1098</v>
      </c>
      <c r="D634" s="1">
        <v>7496</v>
      </c>
      <c r="E634" s="4">
        <v>0.02</v>
      </c>
      <c r="F634" t="str">
        <f t="shared" si="28"/>
        <v>Lost</v>
      </c>
      <c r="G634" t="b">
        <f>VLOOKUP(head_of_council_races!A634,all_municipalities!$A$2:$M$445,9,FALSE)</f>
        <v>0</v>
      </c>
      <c r="H634" t="str">
        <f>VLOOKUP(head_of_council_races!A634,all_municipalities!$A$2:$M$445,2,FALSE)</f>
        <v>Ottawa, City of</v>
      </c>
      <c r="I634" t="b">
        <f>VLOOKUP(A634,all_municipalities!$A$2:$M$445,13, FALSE)</f>
        <v>0</v>
      </c>
      <c r="J634" t="str">
        <f t="shared" si="29"/>
        <v>NONE</v>
      </c>
      <c r="K634">
        <v>0</v>
      </c>
      <c r="L634">
        <v>19441</v>
      </c>
      <c r="M634" t="str">
        <f>IF(G634&lt;&gt;FALSE,VLOOKUP(H634,internet_municipalities!$B$2:$W$226,22,FALSE),"NO INTERNET")</f>
        <v>NO INTERNET</v>
      </c>
      <c r="N634" s="16" t="str">
        <f t="shared" si="30"/>
        <v>NO INTERNET</v>
      </c>
    </row>
    <row r="635" spans="1:14" x14ac:dyDescent="0.2">
      <c r="A635">
        <v>19441</v>
      </c>
      <c r="B635" t="b">
        <v>0</v>
      </c>
      <c r="C635" t="s">
        <v>1095</v>
      </c>
      <c r="D635" s="1">
        <v>2775</v>
      </c>
      <c r="E635" s="4">
        <v>0.01</v>
      </c>
      <c r="F635" t="str">
        <f t="shared" si="28"/>
        <v>Lost</v>
      </c>
      <c r="G635" t="b">
        <f>VLOOKUP(head_of_council_races!A635,all_municipalities!$A$2:$M$445,9,FALSE)</f>
        <v>0</v>
      </c>
      <c r="H635" t="str">
        <f>VLOOKUP(head_of_council_races!A635,all_municipalities!$A$2:$M$445,2,FALSE)</f>
        <v>Ottawa, City of</v>
      </c>
      <c r="I635" t="b">
        <f>VLOOKUP(A635,all_municipalities!$A$2:$M$445,13, FALSE)</f>
        <v>0</v>
      </c>
      <c r="J635" t="str">
        <f t="shared" si="29"/>
        <v>NONE</v>
      </c>
      <c r="K635">
        <v>0</v>
      </c>
      <c r="L635">
        <v>19441</v>
      </c>
      <c r="M635" t="str">
        <f>IF(G635&lt;&gt;FALSE,VLOOKUP(H635,internet_municipalities!$B$2:$W$226,22,FALSE),"NO INTERNET")</f>
        <v>NO INTERNET</v>
      </c>
      <c r="N635" s="16" t="str">
        <f t="shared" si="30"/>
        <v>NO INTERNET</v>
      </c>
    </row>
    <row r="636" spans="1:14" x14ac:dyDescent="0.2">
      <c r="A636">
        <v>19441</v>
      </c>
      <c r="B636" t="b">
        <v>0</v>
      </c>
      <c r="C636" t="s">
        <v>1092</v>
      </c>
      <c r="D636" s="1">
        <v>1629</v>
      </c>
      <c r="E636" s="4">
        <v>0.01</v>
      </c>
      <c r="F636" t="str">
        <f t="shared" si="28"/>
        <v>Lost</v>
      </c>
      <c r="G636" t="b">
        <f>VLOOKUP(head_of_council_races!A636,all_municipalities!$A$2:$M$445,9,FALSE)</f>
        <v>0</v>
      </c>
      <c r="H636" t="str">
        <f>VLOOKUP(head_of_council_races!A636,all_municipalities!$A$2:$M$445,2,FALSE)</f>
        <v>Ottawa, City of</v>
      </c>
      <c r="I636" t="b">
        <f>VLOOKUP(A636,all_municipalities!$A$2:$M$445,13, FALSE)</f>
        <v>0</v>
      </c>
      <c r="J636" t="str">
        <f t="shared" si="29"/>
        <v>NONE</v>
      </c>
      <c r="K636">
        <v>0</v>
      </c>
      <c r="L636">
        <v>19441</v>
      </c>
      <c r="M636" t="str">
        <f>IF(G636&lt;&gt;FALSE,VLOOKUP(H636,internet_municipalities!$B$2:$W$226,22,FALSE),"NO INTERNET")</f>
        <v>NO INTERNET</v>
      </c>
      <c r="N636" s="16" t="str">
        <f t="shared" si="30"/>
        <v>NO INTERNET</v>
      </c>
    </row>
    <row r="637" spans="1:14" x14ac:dyDescent="0.2">
      <c r="A637">
        <v>19441</v>
      </c>
      <c r="B637" t="b">
        <v>0</v>
      </c>
      <c r="C637" t="s">
        <v>1089</v>
      </c>
      <c r="D637" s="1">
        <v>1512</v>
      </c>
      <c r="E637" s="4">
        <v>0</v>
      </c>
      <c r="F637" t="str">
        <f t="shared" si="28"/>
        <v>Lost</v>
      </c>
      <c r="G637" t="b">
        <f>VLOOKUP(head_of_council_races!A637,all_municipalities!$A$2:$M$445,9,FALSE)</f>
        <v>0</v>
      </c>
      <c r="H637" t="str">
        <f>VLOOKUP(head_of_council_races!A637,all_municipalities!$A$2:$M$445,2,FALSE)</f>
        <v>Ottawa, City of</v>
      </c>
      <c r="I637" t="b">
        <f>VLOOKUP(A637,all_municipalities!$A$2:$M$445,13, FALSE)</f>
        <v>0</v>
      </c>
      <c r="J637" t="str">
        <f t="shared" si="29"/>
        <v>NONE</v>
      </c>
      <c r="K637">
        <v>0</v>
      </c>
      <c r="L637">
        <v>19441</v>
      </c>
      <c r="M637" t="str">
        <f>IF(G637&lt;&gt;FALSE,VLOOKUP(H637,internet_municipalities!$B$2:$W$226,22,FALSE),"NO INTERNET")</f>
        <v>NO INTERNET</v>
      </c>
      <c r="N637" s="16" t="str">
        <f t="shared" si="30"/>
        <v>NO INTERNET</v>
      </c>
    </row>
    <row r="638" spans="1:14" x14ac:dyDescent="0.2">
      <c r="A638">
        <v>19441</v>
      </c>
      <c r="B638" t="b">
        <v>0</v>
      </c>
      <c r="C638" t="s">
        <v>1094</v>
      </c>
      <c r="D638" s="1">
        <v>1176</v>
      </c>
      <c r="E638" s="4">
        <v>0</v>
      </c>
      <c r="F638" t="str">
        <f t="shared" si="28"/>
        <v>Lost</v>
      </c>
      <c r="G638" t="b">
        <f>VLOOKUP(head_of_council_races!A638,all_municipalities!$A$2:$M$445,9,FALSE)</f>
        <v>0</v>
      </c>
      <c r="H638" t="str">
        <f>VLOOKUP(head_of_council_races!A638,all_municipalities!$A$2:$M$445,2,FALSE)</f>
        <v>Ottawa, City of</v>
      </c>
      <c r="I638" t="b">
        <f>VLOOKUP(A638,all_municipalities!$A$2:$M$445,13, FALSE)</f>
        <v>0</v>
      </c>
      <c r="J638" t="str">
        <f t="shared" si="29"/>
        <v>NONE</v>
      </c>
      <c r="K638">
        <v>0</v>
      </c>
      <c r="L638">
        <v>19441</v>
      </c>
      <c r="M638" t="str">
        <f>IF(G638&lt;&gt;FALSE,VLOOKUP(H638,internet_municipalities!$B$2:$W$226,22,FALSE),"NO INTERNET")</f>
        <v>NO INTERNET</v>
      </c>
      <c r="N638" s="16" t="str">
        <f t="shared" si="30"/>
        <v>NO INTERNET</v>
      </c>
    </row>
    <row r="639" spans="1:14" x14ac:dyDescent="0.2">
      <c r="A639">
        <v>19441</v>
      </c>
      <c r="B639" t="b">
        <v>0</v>
      </c>
      <c r="C639" t="s">
        <v>1096</v>
      </c>
      <c r="D639">
        <v>867</v>
      </c>
      <c r="E639" s="4">
        <v>0</v>
      </c>
      <c r="F639" t="str">
        <f t="shared" si="28"/>
        <v>Lost</v>
      </c>
      <c r="G639" t="b">
        <f>VLOOKUP(head_of_council_races!A639,all_municipalities!$A$2:$M$445,9,FALSE)</f>
        <v>0</v>
      </c>
      <c r="H639" t="str">
        <f>VLOOKUP(head_of_council_races!A639,all_municipalities!$A$2:$M$445,2,FALSE)</f>
        <v>Ottawa, City of</v>
      </c>
      <c r="I639" t="b">
        <f>VLOOKUP(A639,all_municipalities!$A$2:$M$445,13, FALSE)</f>
        <v>0</v>
      </c>
      <c r="J639" t="str">
        <f t="shared" si="29"/>
        <v>NONE</v>
      </c>
      <c r="K639">
        <v>0</v>
      </c>
      <c r="L639">
        <v>19441</v>
      </c>
      <c r="M639" t="str">
        <f>IF(G639&lt;&gt;FALSE,VLOOKUP(H639,internet_municipalities!$B$2:$W$226,22,FALSE),"NO INTERNET")</f>
        <v>NO INTERNET</v>
      </c>
      <c r="N639" s="16" t="str">
        <f t="shared" si="30"/>
        <v>NO INTERNET</v>
      </c>
    </row>
    <row r="640" spans="1:14" x14ac:dyDescent="0.2">
      <c r="A640">
        <v>19441</v>
      </c>
      <c r="B640" t="b">
        <v>0</v>
      </c>
      <c r="C640" t="s">
        <v>1093</v>
      </c>
      <c r="D640">
        <v>636</v>
      </c>
      <c r="E640" s="4">
        <v>0</v>
      </c>
      <c r="F640" t="str">
        <f t="shared" si="28"/>
        <v>Lost</v>
      </c>
      <c r="G640" t="b">
        <f>VLOOKUP(head_of_council_races!A640,all_municipalities!$A$2:$M$445,9,FALSE)</f>
        <v>0</v>
      </c>
      <c r="H640" t="str">
        <f>VLOOKUP(head_of_council_races!A640,all_municipalities!$A$2:$M$445,2,FALSE)</f>
        <v>Ottawa, City of</v>
      </c>
      <c r="I640" t="b">
        <f>VLOOKUP(A640,all_municipalities!$A$2:$M$445,13, FALSE)</f>
        <v>0</v>
      </c>
      <c r="J640" t="str">
        <f t="shared" si="29"/>
        <v>NONE</v>
      </c>
      <c r="K640">
        <v>0</v>
      </c>
      <c r="L640">
        <v>19441</v>
      </c>
      <c r="M640" t="str">
        <f>IF(G640&lt;&gt;FALSE,VLOOKUP(H640,internet_municipalities!$B$2:$W$226,22,FALSE),"NO INTERNET")</f>
        <v>NO INTERNET</v>
      </c>
      <c r="N640" s="16" t="str">
        <f t="shared" si="30"/>
        <v>NO INTERNET</v>
      </c>
    </row>
    <row r="641" spans="1:14" x14ac:dyDescent="0.2">
      <c r="A641">
        <v>19441</v>
      </c>
      <c r="B641" t="b">
        <v>0</v>
      </c>
      <c r="C641" t="s">
        <v>1097</v>
      </c>
      <c r="D641">
        <v>584</v>
      </c>
      <c r="E641" s="4">
        <v>0</v>
      </c>
      <c r="F641" t="str">
        <f t="shared" si="28"/>
        <v>Lost</v>
      </c>
      <c r="G641" t="b">
        <f>VLOOKUP(head_of_council_races!A641,all_municipalities!$A$2:$M$445,9,FALSE)</f>
        <v>0</v>
      </c>
      <c r="H641" t="str">
        <f>VLOOKUP(head_of_council_races!A641,all_municipalities!$A$2:$M$445,2,FALSE)</f>
        <v>Ottawa, City of</v>
      </c>
      <c r="I641" t="b">
        <f>VLOOKUP(A641,all_municipalities!$A$2:$M$445,13, FALSE)</f>
        <v>0</v>
      </c>
      <c r="J641" t="str">
        <f t="shared" si="29"/>
        <v>NONE</v>
      </c>
      <c r="K641">
        <v>0</v>
      </c>
      <c r="L641">
        <v>19441</v>
      </c>
      <c r="M641" t="str">
        <f>IF(G641&lt;&gt;FALSE,VLOOKUP(H641,internet_municipalities!$B$2:$W$226,22,FALSE),"NO INTERNET")</f>
        <v>NO INTERNET</v>
      </c>
      <c r="N641" s="16" t="str">
        <f t="shared" si="30"/>
        <v>NO INTERNET</v>
      </c>
    </row>
    <row r="642" spans="1:14" x14ac:dyDescent="0.2">
      <c r="A642">
        <v>19441</v>
      </c>
      <c r="B642" t="b">
        <v>0</v>
      </c>
      <c r="C642" t="s">
        <v>1091</v>
      </c>
      <c r="D642">
        <v>471</v>
      </c>
      <c r="E642" s="4">
        <v>0</v>
      </c>
      <c r="F642" t="str">
        <f t="shared" si="28"/>
        <v>Lost</v>
      </c>
      <c r="G642" t="b">
        <f>VLOOKUP(head_of_council_races!A642,all_municipalities!$A$2:$M$445,9,FALSE)</f>
        <v>0</v>
      </c>
      <c r="H642" t="str">
        <f>VLOOKUP(head_of_council_races!A642,all_municipalities!$A$2:$M$445,2,FALSE)</f>
        <v>Ottawa, City of</v>
      </c>
      <c r="I642" t="b">
        <f>VLOOKUP(A642,all_municipalities!$A$2:$M$445,13, FALSE)</f>
        <v>0</v>
      </c>
      <c r="J642" t="str">
        <f t="shared" si="29"/>
        <v>NONE</v>
      </c>
      <c r="K642">
        <v>0</v>
      </c>
      <c r="L642">
        <v>19441</v>
      </c>
      <c r="M642" t="str">
        <f>IF(G642&lt;&gt;FALSE,VLOOKUP(H642,internet_municipalities!$B$2:$W$226,22,FALSE),"NO INTERNET")</f>
        <v>NO INTERNET</v>
      </c>
      <c r="N642" s="16" t="str">
        <f t="shared" si="30"/>
        <v>NO INTERNET</v>
      </c>
    </row>
    <row r="643" spans="1:14" x14ac:dyDescent="0.2">
      <c r="A643">
        <v>19441</v>
      </c>
      <c r="B643" t="b">
        <v>0</v>
      </c>
      <c r="C643" t="s">
        <v>1100</v>
      </c>
      <c r="D643">
        <v>432</v>
      </c>
      <c r="E643" s="4">
        <v>0</v>
      </c>
      <c r="F643" t="str">
        <f t="shared" ref="F643:F706" si="31">IF(AND(B643=TRUE), IF(D643="Acclaimed", "Acclaimed", D643-D644),"Lost")</f>
        <v>Lost</v>
      </c>
      <c r="G643" t="b">
        <f>VLOOKUP(head_of_council_races!A643,all_municipalities!$A$2:$M$445,9,FALSE)</f>
        <v>0</v>
      </c>
      <c r="H643" t="str">
        <f>VLOOKUP(head_of_council_races!A643,all_municipalities!$A$2:$M$445,2,FALSE)</f>
        <v>Ottawa, City of</v>
      </c>
      <c r="I643" t="b">
        <f>VLOOKUP(A643,all_municipalities!$A$2:$M$445,13, FALSE)</f>
        <v>0</v>
      </c>
      <c r="J643" t="str">
        <f t="shared" ref="J643:J706" si="32">IF(I643=TRUE,IF(F643&lt;=10,"HIGH",IF(F643&lt;=100,"MID",IF(F643&lt;=1000,"LOW","NONE"))),"NONE")</f>
        <v>NONE</v>
      </c>
      <c r="K643">
        <v>0</v>
      </c>
      <c r="L643">
        <v>19441</v>
      </c>
      <c r="M643" t="str">
        <f>IF(G643&lt;&gt;FALSE,VLOOKUP(H643,internet_municipalities!$B$2:$W$226,22,FALSE),"NO INTERNET")</f>
        <v>NO INTERNET</v>
      </c>
      <c r="N643" s="16" t="str">
        <f t="shared" si="30"/>
        <v>NO INTERNET</v>
      </c>
    </row>
    <row r="644" spans="1:14" x14ac:dyDescent="0.2">
      <c r="A644">
        <v>19441</v>
      </c>
      <c r="B644" t="b">
        <v>0</v>
      </c>
      <c r="C644" t="s">
        <v>1099</v>
      </c>
      <c r="D644">
        <v>264</v>
      </c>
      <c r="E644" s="4">
        <v>0</v>
      </c>
      <c r="F644" t="str">
        <f t="shared" si="31"/>
        <v>Lost</v>
      </c>
      <c r="G644" t="b">
        <f>VLOOKUP(head_of_council_races!A644,all_municipalities!$A$2:$M$445,9,FALSE)</f>
        <v>0</v>
      </c>
      <c r="H644" t="str">
        <f>VLOOKUP(head_of_council_races!A644,all_municipalities!$A$2:$M$445,2,FALSE)</f>
        <v>Ottawa, City of</v>
      </c>
      <c r="I644" t="b">
        <f>VLOOKUP(A644,all_municipalities!$A$2:$M$445,13, FALSE)</f>
        <v>0</v>
      </c>
      <c r="J644" t="str">
        <f t="shared" si="32"/>
        <v>NONE</v>
      </c>
      <c r="K644">
        <v>0</v>
      </c>
      <c r="L644">
        <v>19441</v>
      </c>
      <c r="M644" t="str">
        <f>IF(G644&lt;&gt;FALSE,VLOOKUP(H644,internet_municipalities!$B$2:$W$226,22,FALSE),"NO INTERNET")</f>
        <v>NO INTERNET</v>
      </c>
      <c r="N644" s="16" t="str">
        <f t="shared" si="30"/>
        <v>NO INTERNET</v>
      </c>
    </row>
    <row r="645" spans="1:14" x14ac:dyDescent="0.2">
      <c r="A645">
        <v>10585</v>
      </c>
      <c r="B645" t="b">
        <v>1</v>
      </c>
      <c r="C645" t="s">
        <v>1102</v>
      </c>
      <c r="D645" s="1">
        <v>3372</v>
      </c>
      <c r="E645" s="4">
        <v>0.56000000000000005</v>
      </c>
      <c r="F645">
        <f t="shared" si="31"/>
        <v>675</v>
      </c>
      <c r="G645" t="b">
        <f>VLOOKUP(head_of_council_races!A645,all_municipalities!$A$2:$M$445,9,FALSE)</f>
        <v>1</v>
      </c>
      <c r="H645" t="str">
        <f>VLOOKUP(head_of_council_races!A645,all_municipalities!$A$2:$M$445,2,FALSE)</f>
        <v>Owen Sound, City of</v>
      </c>
      <c r="I645" t="b">
        <f>VLOOKUP(A645,all_municipalities!$A$2:$M$445,13, FALSE)</f>
        <v>1</v>
      </c>
      <c r="J645" t="str">
        <f t="shared" si="32"/>
        <v>LOW</v>
      </c>
      <c r="K645">
        <v>1</v>
      </c>
      <c r="L645">
        <v>10585</v>
      </c>
      <c r="M645">
        <f>IF(G645&lt;&gt;FALSE,VLOOKUP(H645,internet_municipalities!$B$2:$W$226,22,FALSE),"NO INTERNET")</f>
        <v>9460</v>
      </c>
      <c r="N645" s="16">
        <f t="shared" ref="N645:N708" si="33">IF(G645=TRUE,IF(F645&lt;&gt;"Acclaimed",IF(F645&lt;&gt;"Lost",F645/M645,"Lost"),"Acclaimed"),"NO INTERNET")</f>
        <v>7.1353065539112054E-2</v>
      </c>
    </row>
    <row r="646" spans="1:14" x14ac:dyDescent="0.2">
      <c r="A646">
        <v>10585</v>
      </c>
      <c r="B646" t="b">
        <v>0</v>
      </c>
      <c r="C646" t="s">
        <v>1103</v>
      </c>
      <c r="D646" s="1">
        <v>2697</v>
      </c>
      <c r="E646" s="4">
        <v>0.44</v>
      </c>
      <c r="F646" t="str">
        <f t="shared" si="31"/>
        <v>Lost</v>
      </c>
      <c r="G646" t="b">
        <f>VLOOKUP(head_of_council_races!A646,all_municipalities!$A$2:$M$445,9,FALSE)</f>
        <v>1</v>
      </c>
      <c r="H646" t="str">
        <f>VLOOKUP(head_of_council_races!A646,all_municipalities!$A$2:$M$445,2,FALSE)</f>
        <v>Owen Sound, City of</v>
      </c>
      <c r="I646" t="b">
        <f>VLOOKUP(A646,all_municipalities!$A$2:$M$445,13, FALSE)</f>
        <v>1</v>
      </c>
      <c r="J646" t="str">
        <f t="shared" si="32"/>
        <v>NONE</v>
      </c>
      <c r="K646">
        <v>1</v>
      </c>
      <c r="L646">
        <v>10585</v>
      </c>
      <c r="M646">
        <f>IF(G646&lt;&gt;FALSE,VLOOKUP(H646,internet_municipalities!$B$2:$W$226,22,FALSE),"NO INTERNET")</f>
        <v>9460</v>
      </c>
      <c r="N646" s="16" t="str">
        <f t="shared" si="33"/>
        <v>Lost</v>
      </c>
    </row>
    <row r="647" spans="1:14" x14ac:dyDescent="0.2">
      <c r="A647">
        <v>10440</v>
      </c>
      <c r="B647" t="b">
        <v>1</v>
      </c>
      <c r="C647" t="s">
        <v>1104</v>
      </c>
      <c r="D647" t="s">
        <v>461</v>
      </c>
      <c r="E647" t="s">
        <v>461</v>
      </c>
      <c r="F647" t="str">
        <f t="shared" si="31"/>
        <v>Acclaimed</v>
      </c>
      <c r="G647" t="b">
        <f>VLOOKUP(head_of_council_races!A647,all_municipalities!$A$2:$M$445,9,FALSE)</f>
        <v>0</v>
      </c>
      <c r="H647" t="str">
        <f>VLOOKUP(head_of_council_races!A647,all_municipalities!$A$2:$M$445,2,FALSE)</f>
        <v>Papineau-Cameron, Township of</v>
      </c>
      <c r="I647" t="b">
        <f>VLOOKUP(A647,all_municipalities!$A$2:$M$445,13, FALSE)</f>
        <v>0</v>
      </c>
      <c r="J647" t="str">
        <f t="shared" si="32"/>
        <v>NONE</v>
      </c>
      <c r="K647">
        <v>0</v>
      </c>
      <c r="L647">
        <v>10440</v>
      </c>
      <c r="M647" t="str">
        <f>IF(G647&lt;&gt;FALSE,VLOOKUP(H647,internet_municipalities!$B$2:$W$226,22,FALSE),"NO INTERNET")</f>
        <v>NO INTERNET</v>
      </c>
      <c r="N647" s="16" t="str">
        <f t="shared" si="33"/>
        <v>NO INTERNET</v>
      </c>
    </row>
    <row r="648" spans="1:14" x14ac:dyDescent="0.2">
      <c r="A648">
        <v>10596</v>
      </c>
      <c r="B648" t="b">
        <v>1</v>
      </c>
      <c r="C648" t="s">
        <v>1105</v>
      </c>
      <c r="D648" s="1">
        <v>1282</v>
      </c>
      <c r="E648" s="4">
        <v>0.59</v>
      </c>
      <c r="F648">
        <f t="shared" si="31"/>
        <v>589</v>
      </c>
      <c r="G648" t="b">
        <f>VLOOKUP(head_of_council_races!A648,all_municipalities!$A$2:$M$445,9,FALSE)</f>
        <v>1</v>
      </c>
      <c r="H648" t="str">
        <f>VLOOKUP(head_of_council_races!A648,all_municipalities!$A$2:$M$445,2,FALSE)</f>
        <v>Parry Sound, Town of</v>
      </c>
      <c r="I648" t="b">
        <f>VLOOKUP(A648,all_municipalities!$A$2:$M$445,13, FALSE)</f>
        <v>1</v>
      </c>
      <c r="J648" t="str">
        <f t="shared" si="32"/>
        <v>LOW</v>
      </c>
      <c r="K648">
        <v>1</v>
      </c>
      <c r="L648">
        <v>10596</v>
      </c>
      <c r="M648">
        <f>IF(G648&lt;&gt;FALSE,VLOOKUP(H648,internet_municipalities!$B$2:$W$226,22,FALSE),"NO INTERNET")</f>
        <v>3045</v>
      </c>
      <c r="N648" s="16">
        <f t="shared" si="33"/>
        <v>0.19343185550082101</v>
      </c>
    </row>
    <row r="649" spans="1:14" x14ac:dyDescent="0.2">
      <c r="A649">
        <v>10596</v>
      </c>
      <c r="B649" t="b">
        <v>0</v>
      </c>
      <c r="C649" t="s">
        <v>1106</v>
      </c>
      <c r="D649">
        <v>693</v>
      </c>
      <c r="E649" s="4">
        <v>0.32</v>
      </c>
      <c r="F649" t="str">
        <f t="shared" si="31"/>
        <v>Lost</v>
      </c>
      <c r="G649" t="b">
        <f>VLOOKUP(head_of_council_races!A649,all_municipalities!$A$2:$M$445,9,FALSE)</f>
        <v>1</v>
      </c>
      <c r="H649" t="str">
        <f>VLOOKUP(head_of_council_races!A649,all_municipalities!$A$2:$M$445,2,FALSE)</f>
        <v>Parry Sound, Town of</v>
      </c>
      <c r="I649" t="b">
        <f>VLOOKUP(A649,all_municipalities!$A$2:$M$445,13, FALSE)</f>
        <v>1</v>
      </c>
      <c r="J649" t="str">
        <f t="shared" si="32"/>
        <v>NONE</v>
      </c>
      <c r="K649">
        <v>1</v>
      </c>
      <c r="L649">
        <v>10596</v>
      </c>
      <c r="M649">
        <f>IF(G649&lt;&gt;FALSE,VLOOKUP(H649,internet_municipalities!$B$2:$W$226,22,FALSE),"NO INTERNET")</f>
        <v>3045</v>
      </c>
      <c r="N649" s="16" t="str">
        <f t="shared" si="33"/>
        <v>Lost</v>
      </c>
    </row>
    <row r="650" spans="1:14" x14ac:dyDescent="0.2">
      <c r="A650">
        <v>10596</v>
      </c>
      <c r="B650" t="b">
        <v>0</v>
      </c>
      <c r="C650" t="s">
        <v>1107</v>
      </c>
      <c r="D650">
        <v>204</v>
      </c>
      <c r="E650" s="4">
        <v>0.09</v>
      </c>
      <c r="F650" t="str">
        <f t="shared" si="31"/>
        <v>Lost</v>
      </c>
      <c r="G650" t="b">
        <f>VLOOKUP(head_of_council_races!A650,all_municipalities!$A$2:$M$445,9,FALSE)</f>
        <v>1</v>
      </c>
      <c r="H650" t="str">
        <f>VLOOKUP(head_of_council_races!A650,all_municipalities!$A$2:$M$445,2,FALSE)</f>
        <v>Parry Sound, Town of</v>
      </c>
      <c r="I650" t="b">
        <f>VLOOKUP(A650,all_municipalities!$A$2:$M$445,13, FALSE)</f>
        <v>1</v>
      </c>
      <c r="J650" t="str">
        <f t="shared" si="32"/>
        <v>NONE</v>
      </c>
      <c r="K650">
        <v>1</v>
      </c>
      <c r="L650">
        <v>10596</v>
      </c>
      <c r="M650">
        <f>IF(G650&lt;&gt;FALSE,VLOOKUP(H650,internet_municipalities!$B$2:$W$226,22,FALSE),"NO INTERNET")</f>
        <v>3045</v>
      </c>
      <c r="N650" s="16" t="str">
        <f t="shared" si="33"/>
        <v>Lost</v>
      </c>
    </row>
    <row r="651" spans="1:14" x14ac:dyDescent="0.2">
      <c r="A651">
        <v>10523</v>
      </c>
      <c r="B651" t="b">
        <v>1</v>
      </c>
      <c r="C651" t="s">
        <v>1108</v>
      </c>
      <c r="D651">
        <v>273</v>
      </c>
      <c r="E651" s="4">
        <v>0.86</v>
      </c>
      <c r="F651">
        <f t="shared" si="31"/>
        <v>227</v>
      </c>
      <c r="G651" t="b">
        <f>VLOOKUP(head_of_council_races!A651,all_municipalities!$A$2:$M$445,9,FALSE)</f>
        <v>0</v>
      </c>
      <c r="H651" t="str">
        <f>VLOOKUP(head_of_council_races!A651,all_municipalities!$A$2:$M$445,2,FALSE)</f>
        <v>Pelee, Township of</v>
      </c>
      <c r="I651" t="b">
        <f>VLOOKUP(A651,all_municipalities!$A$2:$M$445,13, FALSE)</f>
        <v>0</v>
      </c>
      <c r="J651" t="str">
        <f t="shared" si="32"/>
        <v>NONE</v>
      </c>
      <c r="K651">
        <v>0</v>
      </c>
      <c r="L651">
        <v>10523</v>
      </c>
      <c r="M651" t="str">
        <f>IF(G651&lt;&gt;FALSE,VLOOKUP(H651,internet_municipalities!$B$2:$W$226,22,FALSE),"NO INTERNET")</f>
        <v>NO INTERNET</v>
      </c>
      <c r="N651" s="16" t="str">
        <f t="shared" si="33"/>
        <v>NO INTERNET</v>
      </c>
    </row>
    <row r="652" spans="1:14" x14ac:dyDescent="0.2">
      <c r="A652">
        <v>10523</v>
      </c>
      <c r="B652" t="b">
        <v>0</v>
      </c>
      <c r="C652" t="s">
        <v>1109</v>
      </c>
      <c r="D652">
        <v>46</v>
      </c>
      <c r="E652" s="4">
        <v>0.14000000000000001</v>
      </c>
      <c r="F652" t="str">
        <f t="shared" si="31"/>
        <v>Lost</v>
      </c>
      <c r="G652" t="b">
        <f>VLOOKUP(head_of_council_races!A652,all_municipalities!$A$2:$M$445,9,FALSE)</f>
        <v>0</v>
      </c>
      <c r="H652" t="str">
        <f>VLOOKUP(head_of_council_races!A652,all_municipalities!$A$2:$M$445,2,FALSE)</f>
        <v>Pelee, Township of</v>
      </c>
      <c r="I652" t="b">
        <f>VLOOKUP(A652,all_municipalities!$A$2:$M$445,13, FALSE)</f>
        <v>0</v>
      </c>
      <c r="J652" t="str">
        <f t="shared" si="32"/>
        <v>NONE</v>
      </c>
      <c r="K652">
        <v>0</v>
      </c>
      <c r="L652">
        <v>10523</v>
      </c>
      <c r="M652" t="str">
        <f>IF(G652&lt;&gt;FALSE,VLOOKUP(H652,internet_municipalities!$B$2:$W$226,22,FALSE),"NO INTERNET")</f>
        <v>NO INTERNET</v>
      </c>
      <c r="N652" s="16" t="str">
        <f t="shared" si="33"/>
        <v>NO INTERNET</v>
      </c>
    </row>
    <row r="653" spans="1:14" x14ac:dyDescent="0.2">
      <c r="A653">
        <v>10268</v>
      </c>
      <c r="B653" t="b">
        <v>1</v>
      </c>
      <c r="C653" t="s">
        <v>1110</v>
      </c>
      <c r="D653" s="1">
        <v>2967</v>
      </c>
      <c r="E653" s="4">
        <v>0.57999999999999996</v>
      </c>
      <c r="F653">
        <f t="shared" si="31"/>
        <v>789</v>
      </c>
      <c r="G653" t="b">
        <f>VLOOKUP(head_of_council_races!A653,all_municipalities!$A$2:$M$445,9,FALSE)</f>
        <v>0</v>
      </c>
      <c r="H653" t="str">
        <f>VLOOKUP(head_of_council_races!A653,all_municipalities!$A$2:$M$445,2,FALSE)</f>
        <v>Pelham, Town of</v>
      </c>
      <c r="I653" t="b">
        <f>VLOOKUP(A653,all_municipalities!$A$2:$M$445,13, FALSE)</f>
        <v>0</v>
      </c>
      <c r="J653" t="str">
        <f t="shared" si="32"/>
        <v>NONE</v>
      </c>
      <c r="K653">
        <v>0</v>
      </c>
      <c r="L653">
        <v>10268</v>
      </c>
      <c r="M653" t="str">
        <f>IF(G653&lt;&gt;FALSE,VLOOKUP(H653,internet_municipalities!$B$2:$W$226,22,FALSE),"NO INTERNET")</f>
        <v>NO INTERNET</v>
      </c>
      <c r="N653" s="16" t="str">
        <f t="shared" si="33"/>
        <v>NO INTERNET</v>
      </c>
    </row>
    <row r="654" spans="1:14" x14ac:dyDescent="0.2">
      <c r="A654">
        <v>10268</v>
      </c>
      <c r="B654" t="b">
        <v>0</v>
      </c>
      <c r="C654" t="s">
        <v>1111</v>
      </c>
      <c r="D654" s="1">
        <v>2178</v>
      </c>
      <c r="E654" s="4">
        <v>0.42</v>
      </c>
      <c r="F654" t="str">
        <f t="shared" si="31"/>
        <v>Lost</v>
      </c>
      <c r="G654" t="b">
        <f>VLOOKUP(head_of_council_races!A654,all_municipalities!$A$2:$M$445,9,FALSE)</f>
        <v>0</v>
      </c>
      <c r="H654" t="str">
        <f>VLOOKUP(head_of_council_races!A654,all_municipalities!$A$2:$M$445,2,FALSE)</f>
        <v>Pelham, Town of</v>
      </c>
      <c r="I654" t="b">
        <f>VLOOKUP(A654,all_municipalities!$A$2:$M$445,13, FALSE)</f>
        <v>0</v>
      </c>
      <c r="J654" t="str">
        <f t="shared" si="32"/>
        <v>NONE</v>
      </c>
      <c r="K654">
        <v>0</v>
      </c>
      <c r="L654">
        <v>10268</v>
      </c>
      <c r="M654" t="str">
        <f>IF(G654&lt;&gt;FALSE,VLOOKUP(H654,internet_municipalities!$B$2:$W$226,22,FALSE),"NO INTERNET")</f>
        <v>NO INTERNET</v>
      </c>
      <c r="N654" s="16" t="str">
        <f t="shared" si="33"/>
        <v>NO INTERNET</v>
      </c>
    </row>
    <row r="655" spans="1:14" x14ac:dyDescent="0.2">
      <c r="A655">
        <v>10603</v>
      </c>
      <c r="B655" t="b">
        <v>1</v>
      </c>
      <c r="C655" t="s">
        <v>1112</v>
      </c>
      <c r="D655" t="s">
        <v>461</v>
      </c>
      <c r="E655" t="s">
        <v>461</v>
      </c>
      <c r="F655" t="str">
        <f t="shared" si="31"/>
        <v>Acclaimed</v>
      </c>
      <c r="G655" t="b">
        <f>VLOOKUP(head_of_council_races!A655,all_municipalities!$A$2:$M$445,9,FALSE)</f>
        <v>1</v>
      </c>
      <c r="H655" t="str">
        <f>VLOOKUP(head_of_council_races!A655,all_municipalities!$A$2:$M$445,2,FALSE)</f>
        <v>Pembroke, City of</v>
      </c>
      <c r="I655" t="b">
        <f>VLOOKUP(A655,all_municipalities!$A$2:$M$445,13, FALSE)</f>
        <v>0</v>
      </c>
      <c r="J655" t="str">
        <f t="shared" si="32"/>
        <v>NONE</v>
      </c>
      <c r="K655">
        <v>0</v>
      </c>
      <c r="L655">
        <v>10603</v>
      </c>
      <c r="M655">
        <f>IF(G655&lt;&gt;FALSE,VLOOKUP(H655,internet_municipalities!$B$2:$W$226,22,FALSE),"NO INTERNET")</f>
        <v>6742</v>
      </c>
      <c r="N655" s="16" t="str">
        <f t="shared" si="33"/>
        <v>Acclaimed</v>
      </c>
    </row>
    <row r="656" spans="1:14" x14ac:dyDescent="0.2">
      <c r="A656">
        <v>10607</v>
      </c>
      <c r="B656" t="b">
        <v>1</v>
      </c>
      <c r="C656" t="s">
        <v>1113</v>
      </c>
      <c r="D656" s="1">
        <v>1808</v>
      </c>
      <c r="E656" s="4">
        <v>0.62</v>
      </c>
      <c r="F656">
        <f t="shared" si="31"/>
        <v>694</v>
      </c>
      <c r="G656" t="b">
        <f>VLOOKUP(head_of_council_races!A656,all_municipalities!$A$2:$M$445,9,FALSE)</f>
        <v>1</v>
      </c>
      <c r="H656" t="str">
        <f>VLOOKUP(head_of_council_races!A656,all_municipalities!$A$2:$M$445,2,FALSE)</f>
        <v>Penetanguishene, Town of</v>
      </c>
      <c r="I656" t="b">
        <f>VLOOKUP(A656,all_municipalities!$A$2:$M$445,13, FALSE)</f>
        <v>1</v>
      </c>
      <c r="J656" t="str">
        <f t="shared" si="32"/>
        <v>LOW</v>
      </c>
      <c r="K656">
        <v>1</v>
      </c>
      <c r="L656">
        <v>10607</v>
      </c>
      <c r="M656">
        <f>IF(G656&lt;&gt;FALSE,VLOOKUP(H656,internet_municipalities!$B$2:$W$226,22,FALSE),"NO INTERNET")</f>
        <v>4867</v>
      </c>
      <c r="N656" s="16">
        <f t="shared" si="33"/>
        <v>0.14259297308403535</v>
      </c>
    </row>
    <row r="657" spans="1:14" x14ac:dyDescent="0.2">
      <c r="A657">
        <v>10607</v>
      </c>
      <c r="B657" t="b">
        <v>0</v>
      </c>
      <c r="C657" t="s">
        <v>1114</v>
      </c>
      <c r="D657" s="1">
        <v>1114</v>
      </c>
      <c r="E657" s="4">
        <v>0.38</v>
      </c>
      <c r="F657" t="str">
        <f t="shared" si="31"/>
        <v>Lost</v>
      </c>
      <c r="G657" t="b">
        <f>VLOOKUP(head_of_council_races!A657,all_municipalities!$A$2:$M$445,9,FALSE)</f>
        <v>1</v>
      </c>
      <c r="H657" t="str">
        <f>VLOOKUP(head_of_council_races!A657,all_municipalities!$A$2:$M$445,2,FALSE)</f>
        <v>Penetanguishene, Town of</v>
      </c>
      <c r="I657" t="b">
        <f>VLOOKUP(A657,all_municipalities!$A$2:$M$445,13, FALSE)</f>
        <v>1</v>
      </c>
      <c r="J657" t="str">
        <f t="shared" si="32"/>
        <v>NONE</v>
      </c>
      <c r="K657">
        <v>1</v>
      </c>
      <c r="L657">
        <v>10607</v>
      </c>
      <c r="M657">
        <f>IF(G657&lt;&gt;FALSE,VLOOKUP(H657,internet_municipalities!$B$2:$W$226,22,FALSE),"NO INTERNET")</f>
        <v>4867</v>
      </c>
      <c r="N657" s="16" t="str">
        <f t="shared" si="33"/>
        <v>Lost</v>
      </c>
    </row>
    <row r="658" spans="1:14" x14ac:dyDescent="0.2">
      <c r="A658">
        <v>10240</v>
      </c>
      <c r="B658" t="b">
        <v>1</v>
      </c>
      <c r="C658" t="s">
        <v>1115</v>
      </c>
      <c r="D658" t="s">
        <v>461</v>
      </c>
      <c r="E658" t="s">
        <v>461</v>
      </c>
      <c r="F658" t="str">
        <f t="shared" si="31"/>
        <v>Acclaimed</v>
      </c>
      <c r="G658" t="b">
        <f>VLOOKUP(head_of_council_races!A658,all_municipalities!$A$2:$M$445,9,FALSE)</f>
        <v>0</v>
      </c>
      <c r="H658" t="str">
        <f>VLOOKUP(head_of_council_races!A658,all_municipalities!$A$2:$M$445,2,FALSE)</f>
        <v>Perry, Township of</v>
      </c>
      <c r="I658" t="b">
        <f>VLOOKUP(A658,all_municipalities!$A$2:$M$445,13, FALSE)</f>
        <v>0</v>
      </c>
      <c r="J658" t="str">
        <f t="shared" si="32"/>
        <v>NONE</v>
      </c>
      <c r="K658">
        <v>0</v>
      </c>
      <c r="L658">
        <v>10240</v>
      </c>
      <c r="M658" t="str">
        <f>IF(G658&lt;&gt;FALSE,VLOOKUP(H658,internet_municipalities!$B$2:$W$226,22,FALSE),"NO INTERNET")</f>
        <v>NO INTERNET</v>
      </c>
      <c r="N658" s="16" t="str">
        <f t="shared" si="33"/>
        <v>NO INTERNET</v>
      </c>
    </row>
    <row r="659" spans="1:14" x14ac:dyDescent="0.2">
      <c r="A659">
        <v>10462</v>
      </c>
      <c r="B659" t="b">
        <v>1</v>
      </c>
      <c r="C659" t="s">
        <v>1116</v>
      </c>
      <c r="D659" s="1">
        <v>1621</v>
      </c>
      <c r="E659" s="4">
        <v>0.57999999999999996</v>
      </c>
      <c r="F659">
        <f t="shared" si="31"/>
        <v>444</v>
      </c>
      <c r="G659" t="b">
        <f>VLOOKUP(head_of_council_races!A659,all_municipalities!$A$2:$M$445,9,FALSE)</f>
        <v>1</v>
      </c>
      <c r="H659" t="str">
        <f>VLOOKUP(head_of_council_races!A659,all_municipalities!$A$2:$M$445,2,FALSE)</f>
        <v>Perth East, Township of</v>
      </c>
      <c r="I659" t="b">
        <f>VLOOKUP(A659,all_municipalities!$A$2:$M$445,13, FALSE)</f>
        <v>1</v>
      </c>
      <c r="J659" t="str">
        <f t="shared" si="32"/>
        <v>LOW</v>
      </c>
      <c r="K659">
        <v>1</v>
      </c>
      <c r="L659">
        <v>10462</v>
      </c>
      <c r="M659">
        <f>IF(G659&lt;&gt;FALSE,VLOOKUP(H659,internet_municipalities!$B$2:$W$226,22,FALSE),"NO INTERNET")</f>
        <v>5867</v>
      </c>
      <c r="N659" s="16">
        <f t="shared" si="33"/>
        <v>7.5677518322822573E-2</v>
      </c>
    </row>
    <row r="660" spans="1:14" x14ac:dyDescent="0.2">
      <c r="A660">
        <v>10462</v>
      </c>
      <c r="B660" t="b">
        <v>0</v>
      </c>
      <c r="C660" t="s">
        <v>1117</v>
      </c>
      <c r="D660" s="1">
        <v>1177</v>
      </c>
      <c r="E660" s="4">
        <v>0.42</v>
      </c>
      <c r="F660" t="str">
        <f t="shared" si="31"/>
        <v>Lost</v>
      </c>
      <c r="G660" t="b">
        <f>VLOOKUP(head_of_council_races!A660,all_municipalities!$A$2:$M$445,9,FALSE)</f>
        <v>1</v>
      </c>
      <c r="H660" t="str">
        <f>VLOOKUP(head_of_council_races!A660,all_municipalities!$A$2:$M$445,2,FALSE)</f>
        <v>Perth East, Township of</v>
      </c>
      <c r="I660" t="b">
        <f>VLOOKUP(A660,all_municipalities!$A$2:$M$445,13, FALSE)</f>
        <v>1</v>
      </c>
      <c r="J660" t="str">
        <f t="shared" si="32"/>
        <v>NONE</v>
      </c>
      <c r="K660">
        <v>1</v>
      </c>
      <c r="L660">
        <v>10462</v>
      </c>
      <c r="M660">
        <f>IF(G660&lt;&gt;FALSE,VLOOKUP(H660,internet_municipalities!$B$2:$W$226,22,FALSE),"NO INTERNET")</f>
        <v>5867</v>
      </c>
      <c r="N660" s="16" t="str">
        <f t="shared" si="33"/>
        <v>Lost</v>
      </c>
    </row>
    <row r="661" spans="1:14" x14ac:dyDescent="0.2">
      <c r="A661">
        <v>10536</v>
      </c>
      <c r="B661" t="b">
        <v>1</v>
      </c>
      <c r="C661" t="s">
        <v>1118</v>
      </c>
      <c r="D661" t="s">
        <v>461</v>
      </c>
      <c r="E661" t="s">
        <v>461</v>
      </c>
      <c r="F661" t="str">
        <f t="shared" si="31"/>
        <v>Acclaimed</v>
      </c>
      <c r="G661" t="b">
        <f>VLOOKUP(head_of_council_races!A661,all_municipalities!$A$2:$M$445,9,FALSE)</f>
        <v>0</v>
      </c>
      <c r="H661" t="str">
        <f>VLOOKUP(head_of_council_races!A661,all_municipalities!$A$2:$M$445,2,FALSE)</f>
        <v>Perth South, Township of</v>
      </c>
      <c r="I661" t="b">
        <f>VLOOKUP(A661,all_municipalities!$A$2:$M$445,13, FALSE)</f>
        <v>0</v>
      </c>
      <c r="J661" t="str">
        <f t="shared" si="32"/>
        <v>NONE</v>
      </c>
      <c r="K661">
        <v>0</v>
      </c>
      <c r="L661">
        <v>10536</v>
      </c>
      <c r="M661" t="str">
        <f>IF(G661&lt;&gt;FALSE,VLOOKUP(H661,internet_municipalities!$B$2:$W$226,22,FALSE),"NO INTERNET")</f>
        <v>NO INTERNET</v>
      </c>
      <c r="N661" s="16" t="str">
        <f t="shared" si="33"/>
        <v>NO INTERNET</v>
      </c>
    </row>
    <row r="662" spans="1:14" x14ac:dyDescent="0.2">
      <c r="A662">
        <v>10609</v>
      </c>
      <c r="B662" t="b">
        <v>1</v>
      </c>
      <c r="C662" t="s">
        <v>1119</v>
      </c>
      <c r="D662">
        <v>983</v>
      </c>
      <c r="E662" s="4">
        <v>0.4</v>
      </c>
      <c r="F662">
        <f t="shared" si="31"/>
        <v>64</v>
      </c>
      <c r="G662" t="b">
        <f>VLOOKUP(head_of_council_races!A662,all_municipalities!$A$2:$M$445,9,FALSE)</f>
        <v>1</v>
      </c>
      <c r="H662" t="str">
        <f>VLOOKUP(head_of_council_races!A662,all_municipalities!$A$2:$M$445,2,FALSE)</f>
        <v>Perth, Town of</v>
      </c>
      <c r="I662" t="b">
        <f>VLOOKUP(A662,all_municipalities!$A$2:$M$445,13, FALSE)</f>
        <v>1</v>
      </c>
      <c r="J662" t="str">
        <f t="shared" si="32"/>
        <v>MID</v>
      </c>
      <c r="K662">
        <v>2</v>
      </c>
      <c r="L662">
        <v>10609</v>
      </c>
      <c r="M662">
        <f>IF(G662&lt;&gt;FALSE,VLOOKUP(H662,internet_municipalities!$B$2:$W$226,22,FALSE),"NO INTERNET")</f>
        <v>2912</v>
      </c>
      <c r="N662" s="16">
        <f t="shared" si="33"/>
        <v>2.197802197802198E-2</v>
      </c>
    </row>
    <row r="663" spans="1:14" x14ac:dyDescent="0.2">
      <c r="A663">
        <v>10609</v>
      </c>
      <c r="B663" t="b">
        <v>0</v>
      </c>
      <c r="C663" t="s">
        <v>1121</v>
      </c>
      <c r="D663">
        <v>919</v>
      </c>
      <c r="E663" s="4">
        <v>0.37</v>
      </c>
      <c r="F663" t="str">
        <f t="shared" si="31"/>
        <v>Lost</v>
      </c>
      <c r="G663" t="b">
        <f>VLOOKUP(head_of_council_races!A663,all_municipalities!$A$2:$M$445,9,FALSE)</f>
        <v>1</v>
      </c>
      <c r="H663" t="str">
        <f>VLOOKUP(head_of_council_races!A663,all_municipalities!$A$2:$M$445,2,FALSE)</f>
        <v>Perth, Town of</v>
      </c>
      <c r="I663" t="b">
        <f>VLOOKUP(A663,all_municipalities!$A$2:$M$445,13, FALSE)</f>
        <v>1</v>
      </c>
      <c r="J663" t="str">
        <f t="shared" si="32"/>
        <v>NONE</v>
      </c>
      <c r="K663">
        <v>2</v>
      </c>
      <c r="L663">
        <v>10609</v>
      </c>
      <c r="M663">
        <f>IF(G663&lt;&gt;FALSE,VLOOKUP(H663,internet_municipalities!$B$2:$W$226,22,FALSE),"NO INTERNET")</f>
        <v>2912</v>
      </c>
      <c r="N663" s="16" t="str">
        <f t="shared" si="33"/>
        <v>Lost</v>
      </c>
    </row>
    <row r="664" spans="1:14" x14ac:dyDescent="0.2">
      <c r="A664">
        <v>10609</v>
      </c>
      <c r="B664" t="b">
        <v>0</v>
      </c>
      <c r="C664" t="s">
        <v>1120</v>
      </c>
      <c r="D664">
        <v>563</v>
      </c>
      <c r="E664" s="4">
        <v>0.23</v>
      </c>
      <c r="F664" t="str">
        <f t="shared" si="31"/>
        <v>Lost</v>
      </c>
      <c r="G664" t="b">
        <f>VLOOKUP(head_of_council_races!A664,all_municipalities!$A$2:$M$445,9,FALSE)</f>
        <v>1</v>
      </c>
      <c r="H664" t="str">
        <f>VLOOKUP(head_of_council_races!A664,all_municipalities!$A$2:$M$445,2,FALSE)</f>
        <v>Perth, Town of</v>
      </c>
      <c r="I664" t="b">
        <f>VLOOKUP(A664,all_municipalities!$A$2:$M$445,13, FALSE)</f>
        <v>1</v>
      </c>
      <c r="J664" t="str">
        <f t="shared" si="32"/>
        <v>NONE</v>
      </c>
      <c r="K664">
        <v>2</v>
      </c>
      <c r="L664">
        <v>10609</v>
      </c>
      <c r="M664">
        <f>IF(G664&lt;&gt;FALSE,VLOOKUP(H664,internet_municipalities!$B$2:$W$226,22,FALSE),"NO INTERNET")</f>
        <v>2912</v>
      </c>
      <c r="N664" s="16" t="str">
        <f t="shared" si="33"/>
        <v>Lost</v>
      </c>
    </row>
    <row r="665" spans="1:14" x14ac:dyDescent="0.2">
      <c r="A665">
        <v>10606</v>
      </c>
      <c r="B665" t="b">
        <v>1</v>
      </c>
      <c r="C665" t="s">
        <v>1122</v>
      </c>
      <c r="D665" s="1">
        <v>2446</v>
      </c>
      <c r="E665" s="4">
        <v>0.74</v>
      </c>
      <c r="F665">
        <f t="shared" si="31"/>
        <v>1591</v>
      </c>
      <c r="G665" t="b">
        <f>VLOOKUP(head_of_council_races!A665,all_municipalities!$A$2:$M$445,9,FALSE)</f>
        <v>1</v>
      </c>
      <c r="H665" t="str">
        <f>VLOOKUP(head_of_council_races!A665,all_municipalities!$A$2:$M$445,2,FALSE)</f>
        <v>Petawawa, Town of</v>
      </c>
      <c r="I665" t="b">
        <f>VLOOKUP(A665,all_municipalities!$A$2:$M$445,13, FALSE)</f>
        <v>0</v>
      </c>
      <c r="J665" t="str">
        <f t="shared" si="32"/>
        <v>NONE</v>
      </c>
      <c r="K665">
        <v>0</v>
      </c>
      <c r="L665">
        <v>10606</v>
      </c>
      <c r="M665">
        <f>IF(G665&lt;&gt;FALSE,VLOOKUP(H665,internet_municipalities!$B$2:$W$226,22,FALSE),"NO INTERNET")</f>
        <v>9074</v>
      </c>
      <c r="N665" s="16">
        <f t="shared" si="33"/>
        <v>0.17533612519285871</v>
      </c>
    </row>
    <row r="666" spans="1:14" x14ac:dyDescent="0.2">
      <c r="A666">
        <v>10606</v>
      </c>
      <c r="B666" t="b">
        <v>0</v>
      </c>
      <c r="C666" t="s">
        <v>1123</v>
      </c>
      <c r="D666">
        <v>855</v>
      </c>
      <c r="E666" s="4">
        <v>0.26</v>
      </c>
      <c r="F666" t="str">
        <f t="shared" si="31"/>
        <v>Lost</v>
      </c>
      <c r="G666" t="b">
        <f>VLOOKUP(head_of_council_races!A666,all_municipalities!$A$2:$M$445,9,FALSE)</f>
        <v>1</v>
      </c>
      <c r="H666" t="str">
        <f>VLOOKUP(head_of_council_races!A666,all_municipalities!$A$2:$M$445,2,FALSE)</f>
        <v>Petawawa, Town of</v>
      </c>
      <c r="I666" t="b">
        <f>VLOOKUP(A666,all_municipalities!$A$2:$M$445,13, FALSE)</f>
        <v>0</v>
      </c>
      <c r="J666" t="str">
        <f t="shared" si="32"/>
        <v>NONE</v>
      </c>
      <c r="K666">
        <v>0</v>
      </c>
      <c r="L666">
        <v>10606</v>
      </c>
      <c r="M666">
        <f>IF(G666&lt;&gt;FALSE,VLOOKUP(H666,internet_municipalities!$B$2:$W$226,22,FALSE),"NO INTERNET")</f>
        <v>9074</v>
      </c>
      <c r="N666" s="16" t="str">
        <f t="shared" si="33"/>
        <v>Lost</v>
      </c>
    </row>
    <row r="667" spans="1:14" x14ac:dyDescent="0.2">
      <c r="A667">
        <v>10616</v>
      </c>
      <c r="B667" t="b">
        <v>1</v>
      </c>
      <c r="C667" t="s">
        <v>1124</v>
      </c>
      <c r="D667" s="1">
        <v>12911</v>
      </c>
      <c r="E667" s="4">
        <v>0.49</v>
      </c>
      <c r="F667">
        <f t="shared" si="31"/>
        <v>4631</v>
      </c>
      <c r="G667" t="b">
        <f>VLOOKUP(head_of_council_races!A667,all_municipalities!$A$2:$M$445,9,FALSE)</f>
        <v>1</v>
      </c>
      <c r="H667" t="str">
        <f>VLOOKUP(head_of_council_races!A667,all_municipalities!$A$2:$M$445,2,FALSE)</f>
        <v>Peterborough, City of</v>
      </c>
      <c r="I667" t="b">
        <f>VLOOKUP(A667,all_municipalities!$A$2:$M$445,13, FALSE)</f>
        <v>0</v>
      </c>
      <c r="J667" t="str">
        <f t="shared" si="32"/>
        <v>NONE</v>
      </c>
      <c r="K667">
        <v>0</v>
      </c>
      <c r="L667">
        <v>10616</v>
      </c>
      <c r="M667">
        <f>IF(G667&lt;&gt;FALSE,VLOOKUP(H667,internet_municipalities!$B$2:$W$226,22,FALSE),"NO INTERNET")</f>
        <v>39326</v>
      </c>
      <c r="N667" s="16">
        <f t="shared" si="33"/>
        <v>0.11775924324874129</v>
      </c>
    </row>
    <row r="668" spans="1:14" x14ac:dyDescent="0.2">
      <c r="A668">
        <v>10616</v>
      </c>
      <c r="B668" t="b">
        <v>0</v>
      </c>
      <c r="C668" t="s">
        <v>1125</v>
      </c>
      <c r="D668" s="1">
        <v>8280</v>
      </c>
      <c r="E668" s="4">
        <v>0.32</v>
      </c>
      <c r="F668" t="str">
        <f t="shared" si="31"/>
        <v>Lost</v>
      </c>
      <c r="G668" t="b">
        <f>VLOOKUP(head_of_council_races!A668,all_municipalities!$A$2:$M$445,9,FALSE)</f>
        <v>1</v>
      </c>
      <c r="H668" t="str">
        <f>VLOOKUP(head_of_council_races!A668,all_municipalities!$A$2:$M$445,2,FALSE)</f>
        <v>Peterborough, City of</v>
      </c>
      <c r="I668" t="b">
        <f>VLOOKUP(A668,all_municipalities!$A$2:$M$445,13, FALSE)</f>
        <v>0</v>
      </c>
      <c r="J668" t="str">
        <f t="shared" si="32"/>
        <v>NONE</v>
      </c>
      <c r="K668">
        <v>0</v>
      </c>
      <c r="L668">
        <v>10616</v>
      </c>
      <c r="M668">
        <f>IF(G668&lt;&gt;FALSE,VLOOKUP(H668,internet_municipalities!$B$2:$W$226,22,FALSE),"NO INTERNET")</f>
        <v>39326</v>
      </c>
      <c r="N668" s="16" t="str">
        <f t="shared" si="33"/>
        <v>Lost</v>
      </c>
    </row>
    <row r="669" spans="1:14" x14ac:dyDescent="0.2">
      <c r="A669">
        <v>10616</v>
      </c>
      <c r="B669" t="b">
        <v>0</v>
      </c>
      <c r="C669" t="s">
        <v>1126</v>
      </c>
      <c r="D669">
        <v>331</v>
      </c>
      <c r="E669" s="4">
        <v>0.01</v>
      </c>
      <c r="F669" t="str">
        <f t="shared" si="31"/>
        <v>Lost</v>
      </c>
      <c r="G669" t="b">
        <f>VLOOKUP(head_of_council_races!A669,all_municipalities!$A$2:$M$445,9,FALSE)</f>
        <v>1</v>
      </c>
      <c r="H669" t="str">
        <f>VLOOKUP(head_of_council_races!A669,all_municipalities!$A$2:$M$445,2,FALSE)</f>
        <v>Peterborough, City of</v>
      </c>
      <c r="I669" t="b">
        <f>VLOOKUP(A669,all_municipalities!$A$2:$M$445,13, FALSE)</f>
        <v>0</v>
      </c>
      <c r="J669" t="str">
        <f t="shared" si="32"/>
        <v>NONE</v>
      </c>
      <c r="K669">
        <v>0</v>
      </c>
      <c r="L669">
        <v>10616</v>
      </c>
      <c r="M669">
        <f>IF(G669&lt;&gt;FALSE,VLOOKUP(H669,internet_municipalities!$B$2:$W$226,22,FALSE),"NO INTERNET")</f>
        <v>39326</v>
      </c>
      <c r="N669" s="16" t="str">
        <f t="shared" si="33"/>
        <v>Lost</v>
      </c>
    </row>
    <row r="670" spans="1:14" x14ac:dyDescent="0.2">
      <c r="A670">
        <v>10616</v>
      </c>
      <c r="B670" t="b">
        <v>0</v>
      </c>
      <c r="C670" t="s">
        <v>1127</v>
      </c>
      <c r="D670">
        <v>728</v>
      </c>
      <c r="E670" s="4">
        <v>0.03</v>
      </c>
      <c r="F670" t="str">
        <f t="shared" si="31"/>
        <v>Lost</v>
      </c>
      <c r="G670" t="b">
        <f>VLOOKUP(head_of_council_races!A670,all_municipalities!$A$2:$M$445,9,FALSE)</f>
        <v>1</v>
      </c>
      <c r="H670" t="str">
        <f>VLOOKUP(head_of_council_races!A670,all_municipalities!$A$2:$M$445,2,FALSE)</f>
        <v>Peterborough, City of</v>
      </c>
      <c r="I670" t="b">
        <f>VLOOKUP(A670,all_municipalities!$A$2:$M$445,13, FALSE)</f>
        <v>0</v>
      </c>
      <c r="J670" t="str">
        <f t="shared" si="32"/>
        <v>NONE</v>
      </c>
      <c r="K670">
        <v>0</v>
      </c>
      <c r="L670">
        <v>10616</v>
      </c>
      <c r="M670">
        <f>IF(G670&lt;&gt;FALSE,VLOOKUP(H670,internet_municipalities!$B$2:$W$226,22,FALSE),"NO INTERNET")</f>
        <v>39326</v>
      </c>
      <c r="N670" s="16" t="str">
        <f t="shared" si="33"/>
        <v>Lost</v>
      </c>
    </row>
    <row r="671" spans="1:14" x14ac:dyDescent="0.2">
      <c r="A671">
        <v>10616</v>
      </c>
      <c r="B671" t="b">
        <v>0</v>
      </c>
      <c r="C671" t="s">
        <v>1128</v>
      </c>
      <c r="D671" s="1">
        <v>3924</v>
      </c>
      <c r="E671" s="4">
        <v>0.15</v>
      </c>
      <c r="F671" t="str">
        <f t="shared" si="31"/>
        <v>Lost</v>
      </c>
      <c r="G671" t="b">
        <f>VLOOKUP(head_of_council_races!A671,all_municipalities!$A$2:$M$445,9,FALSE)</f>
        <v>1</v>
      </c>
      <c r="H671" t="str">
        <f>VLOOKUP(head_of_council_races!A671,all_municipalities!$A$2:$M$445,2,FALSE)</f>
        <v>Peterborough, City of</v>
      </c>
      <c r="I671" t="b">
        <f>VLOOKUP(A671,all_municipalities!$A$2:$M$445,13, FALSE)</f>
        <v>0</v>
      </c>
      <c r="J671" t="str">
        <f t="shared" si="32"/>
        <v>NONE</v>
      </c>
      <c r="K671">
        <v>0</v>
      </c>
      <c r="L671">
        <v>10616</v>
      </c>
      <c r="M671">
        <f>IF(G671&lt;&gt;FALSE,VLOOKUP(H671,internet_municipalities!$B$2:$W$226,22,FALSE),"NO INTERNET")</f>
        <v>39326</v>
      </c>
      <c r="N671" s="16" t="str">
        <f t="shared" si="33"/>
        <v>Lost</v>
      </c>
    </row>
    <row r="672" spans="1:14" x14ac:dyDescent="0.2">
      <c r="A672">
        <v>10618</v>
      </c>
      <c r="B672" t="b">
        <v>1</v>
      </c>
      <c r="C672" t="s">
        <v>1129</v>
      </c>
      <c r="D672" s="1">
        <v>1264</v>
      </c>
      <c r="E672" s="4">
        <v>0.62</v>
      </c>
      <c r="F672">
        <f t="shared" si="31"/>
        <v>505</v>
      </c>
      <c r="G672" t="b">
        <f>VLOOKUP(head_of_council_races!A672,all_municipalities!$A$2:$M$445,9,FALSE)</f>
        <v>1</v>
      </c>
      <c r="H672" t="str">
        <f>VLOOKUP(head_of_council_races!A672,all_municipalities!$A$2:$M$445,2,FALSE)</f>
        <v>Petrolia, Town of</v>
      </c>
      <c r="I672" t="b">
        <f>VLOOKUP(A672,all_municipalities!$A$2:$M$445,13, FALSE)</f>
        <v>0</v>
      </c>
      <c r="J672" t="str">
        <f t="shared" si="32"/>
        <v>NONE</v>
      </c>
      <c r="K672">
        <v>0</v>
      </c>
      <c r="L672">
        <v>10618</v>
      </c>
      <c r="M672">
        <f>IF(G672&lt;&gt;FALSE,VLOOKUP(H672,internet_municipalities!$B$2:$W$226,22,FALSE),"NO INTERNET")</f>
        <v>2513</v>
      </c>
      <c r="N672" s="16">
        <f t="shared" si="33"/>
        <v>0.20095503382411462</v>
      </c>
    </row>
    <row r="673" spans="1:14" x14ac:dyDescent="0.2">
      <c r="A673">
        <v>10618</v>
      </c>
      <c r="B673" t="b">
        <v>0</v>
      </c>
      <c r="C673" t="s">
        <v>1130</v>
      </c>
      <c r="D673">
        <v>759</v>
      </c>
      <c r="E673" s="4">
        <v>0.38</v>
      </c>
      <c r="F673" t="str">
        <f t="shared" si="31"/>
        <v>Lost</v>
      </c>
      <c r="G673" t="b">
        <f>VLOOKUP(head_of_council_races!A673,all_municipalities!$A$2:$M$445,9,FALSE)</f>
        <v>1</v>
      </c>
      <c r="H673" t="str">
        <f>VLOOKUP(head_of_council_races!A673,all_municipalities!$A$2:$M$445,2,FALSE)</f>
        <v>Petrolia, Town of</v>
      </c>
      <c r="I673" t="b">
        <f>VLOOKUP(A673,all_municipalities!$A$2:$M$445,13, FALSE)</f>
        <v>0</v>
      </c>
      <c r="J673" t="str">
        <f t="shared" si="32"/>
        <v>NONE</v>
      </c>
      <c r="K673">
        <v>0</v>
      </c>
      <c r="L673">
        <v>10618</v>
      </c>
      <c r="M673">
        <f>IF(G673&lt;&gt;FALSE,VLOOKUP(H673,internet_municipalities!$B$2:$W$226,22,FALSE),"NO INTERNET")</f>
        <v>2513</v>
      </c>
      <c r="N673" s="16" t="str">
        <f t="shared" si="33"/>
        <v>Lost</v>
      </c>
    </row>
    <row r="674" spans="1:14" x14ac:dyDescent="0.2">
      <c r="A674">
        <v>10620</v>
      </c>
      <c r="B674" t="b">
        <v>1</v>
      </c>
      <c r="C674" t="s">
        <v>1131</v>
      </c>
      <c r="D674" s="1">
        <v>7867</v>
      </c>
      <c r="E674" s="4">
        <v>0.39</v>
      </c>
      <c r="F674">
        <f t="shared" si="31"/>
        <v>1233</v>
      </c>
      <c r="G674" t="b">
        <f>VLOOKUP(head_of_council_races!A674,all_municipalities!$A$2:$M$445,9,FALSE)</f>
        <v>1</v>
      </c>
      <c r="H674" t="str">
        <f>VLOOKUP(head_of_council_races!A674,all_municipalities!$A$2:$M$445,2,FALSE)</f>
        <v>Pickering, City of</v>
      </c>
      <c r="I674" t="b">
        <f>VLOOKUP(A674,all_municipalities!$A$2:$M$445,13, FALSE)</f>
        <v>0</v>
      </c>
      <c r="J674" t="str">
        <f t="shared" si="32"/>
        <v>NONE</v>
      </c>
      <c r="K674">
        <v>0</v>
      </c>
      <c r="L674">
        <v>10620</v>
      </c>
      <c r="M674">
        <f>IF(G674&lt;&gt;FALSE,VLOOKUP(H674,internet_municipalities!$B$2:$W$226,22,FALSE),"NO INTERNET")</f>
        <v>55235</v>
      </c>
      <c r="N674" s="16">
        <f t="shared" si="33"/>
        <v>2.2322802570833709E-2</v>
      </c>
    </row>
    <row r="675" spans="1:14" x14ac:dyDescent="0.2">
      <c r="A675">
        <v>10620</v>
      </c>
      <c r="B675" t="b">
        <v>0</v>
      </c>
      <c r="C675" t="s">
        <v>1132</v>
      </c>
      <c r="D675" s="1">
        <v>6634</v>
      </c>
      <c r="E675" s="4">
        <v>0.33</v>
      </c>
      <c r="F675" t="str">
        <f t="shared" si="31"/>
        <v>Lost</v>
      </c>
      <c r="G675" t="b">
        <f>VLOOKUP(head_of_council_races!A675,all_municipalities!$A$2:$M$445,9,FALSE)</f>
        <v>1</v>
      </c>
      <c r="H675" t="str">
        <f>VLOOKUP(head_of_council_races!A675,all_municipalities!$A$2:$M$445,2,FALSE)</f>
        <v>Pickering, City of</v>
      </c>
      <c r="I675" t="b">
        <f>VLOOKUP(A675,all_municipalities!$A$2:$M$445,13, FALSE)</f>
        <v>0</v>
      </c>
      <c r="J675" t="str">
        <f t="shared" si="32"/>
        <v>NONE</v>
      </c>
      <c r="K675">
        <v>0</v>
      </c>
      <c r="L675">
        <v>10620</v>
      </c>
      <c r="M675">
        <f>IF(G675&lt;&gt;FALSE,VLOOKUP(H675,internet_municipalities!$B$2:$W$226,22,FALSE),"NO INTERNET")</f>
        <v>55235</v>
      </c>
      <c r="N675" s="16" t="str">
        <f t="shared" si="33"/>
        <v>Lost</v>
      </c>
    </row>
    <row r="676" spans="1:14" x14ac:dyDescent="0.2">
      <c r="A676">
        <v>10620</v>
      </c>
      <c r="B676" t="b">
        <v>0</v>
      </c>
      <c r="C676" t="s">
        <v>1133</v>
      </c>
      <c r="D676" s="1">
        <v>5795</v>
      </c>
      <c r="E676" s="4">
        <v>0.28999999999999998</v>
      </c>
      <c r="F676" t="str">
        <f t="shared" si="31"/>
        <v>Lost</v>
      </c>
      <c r="G676" t="b">
        <f>VLOOKUP(head_of_council_races!A676,all_municipalities!$A$2:$M$445,9,FALSE)</f>
        <v>1</v>
      </c>
      <c r="H676" t="str">
        <f>VLOOKUP(head_of_council_races!A676,all_municipalities!$A$2:$M$445,2,FALSE)</f>
        <v>Pickering, City of</v>
      </c>
      <c r="I676" t="b">
        <f>VLOOKUP(A676,all_municipalities!$A$2:$M$445,13, FALSE)</f>
        <v>0</v>
      </c>
      <c r="J676" t="str">
        <f t="shared" si="32"/>
        <v>NONE</v>
      </c>
      <c r="K676">
        <v>0</v>
      </c>
      <c r="L676">
        <v>10620</v>
      </c>
      <c r="M676">
        <f>IF(G676&lt;&gt;FALSE,VLOOKUP(H676,internet_municipalities!$B$2:$W$226,22,FALSE),"NO INTERNET")</f>
        <v>55235</v>
      </c>
      <c r="N676" s="16" t="str">
        <f t="shared" si="33"/>
        <v>Lost</v>
      </c>
    </row>
    <row r="677" spans="1:14" x14ac:dyDescent="0.2">
      <c r="A677">
        <v>10621</v>
      </c>
      <c r="B677" t="b">
        <v>1</v>
      </c>
      <c r="C677" t="s">
        <v>1134</v>
      </c>
      <c r="D677">
        <v>69</v>
      </c>
      <c r="E677" s="4">
        <v>0.45</v>
      </c>
      <c r="F677">
        <f t="shared" si="31"/>
        <v>12</v>
      </c>
      <c r="G677" t="b">
        <f>VLOOKUP(head_of_council_races!A677,all_municipalities!$A$2:$M$445,9,FALSE)</f>
        <v>0</v>
      </c>
      <c r="H677" t="str">
        <f>VLOOKUP(head_of_council_races!A677,all_municipalities!$A$2:$M$445,2,FALSE)</f>
        <v>Pickle Lake, Township of</v>
      </c>
      <c r="I677" t="b">
        <f>VLOOKUP(A677,all_municipalities!$A$2:$M$445,13, FALSE)</f>
        <v>0</v>
      </c>
      <c r="J677" t="str">
        <f t="shared" si="32"/>
        <v>NONE</v>
      </c>
      <c r="K677">
        <v>0</v>
      </c>
      <c r="L677">
        <v>10621</v>
      </c>
      <c r="M677" t="str">
        <f>IF(G677&lt;&gt;FALSE,VLOOKUP(H677,internet_municipalities!$B$2:$W$226,22,FALSE),"NO INTERNET")</f>
        <v>NO INTERNET</v>
      </c>
      <c r="N677" s="16" t="str">
        <f t="shared" si="33"/>
        <v>NO INTERNET</v>
      </c>
    </row>
    <row r="678" spans="1:14" x14ac:dyDescent="0.2">
      <c r="A678">
        <v>10621</v>
      </c>
      <c r="B678" t="b">
        <v>0</v>
      </c>
      <c r="C678" t="s">
        <v>1136</v>
      </c>
      <c r="D678">
        <v>57</v>
      </c>
      <c r="E678" s="4">
        <v>0.37</v>
      </c>
      <c r="F678" t="str">
        <f t="shared" si="31"/>
        <v>Lost</v>
      </c>
      <c r="G678" t="b">
        <f>VLOOKUP(head_of_council_races!A678,all_municipalities!$A$2:$M$445,9,FALSE)</f>
        <v>0</v>
      </c>
      <c r="H678" t="str">
        <f>VLOOKUP(head_of_council_races!A678,all_municipalities!$A$2:$M$445,2,FALSE)</f>
        <v>Pickle Lake, Township of</v>
      </c>
      <c r="I678" t="b">
        <f>VLOOKUP(A678,all_municipalities!$A$2:$M$445,13, FALSE)</f>
        <v>0</v>
      </c>
      <c r="J678" t="str">
        <f t="shared" si="32"/>
        <v>NONE</v>
      </c>
      <c r="K678">
        <v>0</v>
      </c>
      <c r="L678">
        <v>10621</v>
      </c>
      <c r="M678" t="str">
        <f>IF(G678&lt;&gt;FALSE,VLOOKUP(H678,internet_municipalities!$B$2:$W$226,22,FALSE),"NO INTERNET")</f>
        <v>NO INTERNET</v>
      </c>
      <c r="N678" s="16" t="str">
        <f t="shared" si="33"/>
        <v>NO INTERNET</v>
      </c>
    </row>
    <row r="679" spans="1:14" x14ac:dyDescent="0.2">
      <c r="A679">
        <v>10621</v>
      </c>
      <c r="B679" t="b">
        <v>0</v>
      </c>
      <c r="C679" t="s">
        <v>1135</v>
      </c>
      <c r="D679">
        <v>27</v>
      </c>
      <c r="E679" s="4">
        <v>0.18</v>
      </c>
      <c r="F679" t="str">
        <f t="shared" si="31"/>
        <v>Lost</v>
      </c>
      <c r="G679" t="b">
        <f>VLOOKUP(head_of_council_races!A679,all_municipalities!$A$2:$M$445,9,FALSE)</f>
        <v>0</v>
      </c>
      <c r="H679" t="str">
        <f>VLOOKUP(head_of_council_races!A679,all_municipalities!$A$2:$M$445,2,FALSE)</f>
        <v>Pickle Lake, Township of</v>
      </c>
      <c r="I679" t="b">
        <f>VLOOKUP(A679,all_municipalities!$A$2:$M$445,13, FALSE)</f>
        <v>0</v>
      </c>
      <c r="J679" t="str">
        <f t="shared" si="32"/>
        <v>NONE</v>
      </c>
      <c r="K679">
        <v>0</v>
      </c>
      <c r="L679">
        <v>10621</v>
      </c>
      <c r="M679" t="str">
        <f>IF(G679&lt;&gt;FALSE,VLOOKUP(H679,internet_municipalities!$B$2:$W$226,22,FALSE),"NO INTERNET")</f>
        <v>NO INTERNET</v>
      </c>
      <c r="N679" s="16" t="str">
        <f t="shared" si="33"/>
        <v>NO INTERNET</v>
      </c>
    </row>
    <row r="680" spans="1:14" x14ac:dyDescent="0.2">
      <c r="A680">
        <v>10119</v>
      </c>
      <c r="B680" t="b">
        <v>1</v>
      </c>
      <c r="C680" t="s">
        <v>1137</v>
      </c>
      <c r="D680">
        <v>106</v>
      </c>
      <c r="E680" s="4">
        <v>0.57999999999999996</v>
      </c>
      <c r="F680">
        <f t="shared" si="31"/>
        <v>28</v>
      </c>
      <c r="G680" t="b">
        <f>VLOOKUP(head_of_council_races!A680,all_municipalities!$A$2:$M$445,9,FALSE)</f>
        <v>0</v>
      </c>
      <c r="H680" t="str">
        <f>VLOOKUP(head_of_council_races!A680,all_municipalities!$A$2:$M$445,2,FALSE)</f>
        <v>Plummer Additional, Township of</v>
      </c>
      <c r="I680" t="b">
        <f>VLOOKUP(A680,all_municipalities!$A$2:$M$445,13, FALSE)</f>
        <v>0</v>
      </c>
      <c r="J680" t="str">
        <f t="shared" si="32"/>
        <v>NONE</v>
      </c>
      <c r="K680">
        <v>0</v>
      </c>
      <c r="L680">
        <v>10119</v>
      </c>
      <c r="M680" t="str">
        <f>IF(G680&lt;&gt;FALSE,VLOOKUP(H680,internet_municipalities!$B$2:$W$226,22,FALSE),"NO INTERNET")</f>
        <v>NO INTERNET</v>
      </c>
      <c r="N680" s="16" t="str">
        <f t="shared" si="33"/>
        <v>NO INTERNET</v>
      </c>
    </row>
    <row r="681" spans="1:14" x14ac:dyDescent="0.2">
      <c r="A681">
        <v>10119</v>
      </c>
      <c r="B681" t="b">
        <v>0</v>
      </c>
      <c r="C681" t="s">
        <v>1138</v>
      </c>
      <c r="D681">
        <v>78</v>
      </c>
      <c r="E681" s="4">
        <v>0.42</v>
      </c>
      <c r="F681" t="str">
        <f t="shared" si="31"/>
        <v>Lost</v>
      </c>
      <c r="G681" t="b">
        <f>VLOOKUP(head_of_council_races!A681,all_municipalities!$A$2:$M$445,9,FALSE)</f>
        <v>0</v>
      </c>
      <c r="H681" t="str">
        <f>VLOOKUP(head_of_council_races!A681,all_municipalities!$A$2:$M$445,2,FALSE)</f>
        <v>Plummer Additional, Township of</v>
      </c>
      <c r="I681" t="b">
        <f>VLOOKUP(A681,all_municipalities!$A$2:$M$445,13, FALSE)</f>
        <v>0</v>
      </c>
      <c r="J681" t="str">
        <f t="shared" si="32"/>
        <v>NONE</v>
      </c>
      <c r="K681">
        <v>0</v>
      </c>
      <c r="L681">
        <v>10119</v>
      </c>
      <c r="M681" t="str">
        <f>IF(G681&lt;&gt;FALSE,VLOOKUP(H681,internet_municipalities!$B$2:$W$226,22,FALSE),"NO INTERNET")</f>
        <v>NO INTERNET</v>
      </c>
      <c r="N681" s="16" t="str">
        <f t="shared" si="33"/>
        <v>NO INTERNET</v>
      </c>
    </row>
    <row r="682" spans="1:14" x14ac:dyDescent="0.2">
      <c r="A682">
        <v>19395</v>
      </c>
      <c r="B682" t="b">
        <v>1</v>
      </c>
      <c r="C682" t="s">
        <v>1139</v>
      </c>
      <c r="D682" s="1">
        <v>1458</v>
      </c>
      <c r="E682" s="4">
        <v>0.48</v>
      </c>
      <c r="F682">
        <f t="shared" si="31"/>
        <v>243</v>
      </c>
      <c r="G682" t="b">
        <f>VLOOKUP(head_of_council_races!A682,all_municipalities!$A$2:$M$445,9,FALSE)</f>
        <v>1</v>
      </c>
      <c r="H682" t="str">
        <f>VLOOKUP(head_of_council_races!A682,all_municipalities!$A$2:$M$445,2,FALSE)</f>
        <v>Plympton-Wyoming, Town of</v>
      </c>
      <c r="I682" t="b">
        <f>VLOOKUP(A682,all_municipalities!$A$2:$M$445,13, FALSE)</f>
        <v>1</v>
      </c>
      <c r="J682" t="str">
        <f t="shared" si="32"/>
        <v>LOW</v>
      </c>
      <c r="K682">
        <v>1</v>
      </c>
      <c r="L682">
        <v>19395</v>
      </c>
      <c r="M682">
        <f>IF(G682&lt;&gt;FALSE,VLOOKUP(H682,internet_municipalities!$B$2:$W$226,22,FALSE),"NO INTERNET")</f>
        <v>4152</v>
      </c>
      <c r="N682" s="16">
        <f t="shared" si="33"/>
        <v>5.852601156069364E-2</v>
      </c>
    </row>
    <row r="683" spans="1:14" x14ac:dyDescent="0.2">
      <c r="A683">
        <v>19395</v>
      </c>
      <c r="B683" t="b">
        <v>0</v>
      </c>
      <c r="C683" t="s">
        <v>1140</v>
      </c>
      <c r="D683" s="1">
        <v>1215</v>
      </c>
      <c r="E683" s="4">
        <v>0.4</v>
      </c>
      <c r="F683" t="str">
        <f t="shared" si="31"/>
        <v>Lost</v>
      </c>
      <c r="G683" t="b">
        <f>VLOOKUP(head_of_council_races!A683,all_municipalities!$A$2:$M$445,9,FALSE)</f>
        <v>1</v>
      </c>
      <c r="H683" t="str">
        <f>VLOOKUP(head_of_council_races!A683,all_municipalities!$A$2:$M$445,2,FALSE)</f>
        <v>Plympton-Wyoming, Town of</v>
      </c>
      <c r="I683" t="b">
        <f>VLOOKUP(A683,all_municipalities!$A$2:$M$445,13, FALSE)</f>
        <v>1</v>
      </c>
      <c r="J683" t="str">
        <f t="shared" si="32"/>
        <v>NONE</v>
      </c>
      <c r="K683">
        <v>1</v>
      </c>
      <c r="L683">
        <v>19395</v>
      </c>
      <c r="M683">
        <f>IF(G683&lt;&gt;FALSE,VLOOKUP(H683,internet_municipalities!$B$2:$W$226,22,FALSE),"NO INTERNET")</f>
        <v>4152</v>
      </c>
      <c r="N683" s="16" t="str">
        <f t="shared" si="33"/>
        <v>Lost</v>
      </c>
    </row>
    <row r="684" spans="1:14" x14ac:dyDescent="0.2">
      <c r="A684">
        <v>19395</v>
      </c>
      <c r="B684" t="b">
        <v>0</v>
      </c>
      <c r="C684" t="s">
        <v>1141</v>
      </c>
      <c r="D684">
        <v>376</v>
      </c>
      <c r="E684" s="4">
        <v>0.12</v>
      </c>
      <c r="F684" t="str">
        <f t="shared" si="31"/>
        <v>Lost</v>
      </c>
      <c r="G684" t="b">
        <f>VLOOKUP(head_of_council_races!A684,all_municipalities!$A$2:$M$445,9,FALSE)</f>
        <v>1</v>
      </c>
      <c r="H684" t="str">
        <f>VLOOKUP(head_of_council_races!A684,all_municipalities!$A$2:$M$445,2,FALSE)</f>
        <v>Plympton-Wyoming, Town of</v>
      </c>
      <c r="I684" t="b">
        <f>VLOOKUP(A684,all_municipalities!$A$2:$M$445,13, FALSE)</f>
        <v>1</v>
      </c>
      <c r="J684" t="str">
        <f t="shared" si="32"/>
        <v>NONE</v>
      </c>
      <c r="K684">
        <v>1</v>
      </c>
      <c r="L684">
        <v>19395</v>
      </c>
      <c r="M684">
        <f>IF(G684&lt;&gt;FALSE,VLOOKUP(H684,internet_municipalities!$B$2:$W$226,22,FALSE),"NO INTERNET")</f>
        <v>4152</v>
      </c>
      <c r="N684" s="16" t="str">
        <f t="shared" si="33"/>
        <v>Lost</v>
      </c>
    </row>
    <row r="685" spans="1:14" x14ac:dyDescent="0.2">
      <c r="A685">
        <v>10629</v>
      </c>
      <c r="B685" t="b">
        <v>1</v>
      </c>
      <c r="C685" t="s">
        <v>1142</v>
      </c>
      <c r="D685" t="s">
        <v>461</v>
      </c>
      <c r="E685" t="s">
        <v>461</v>
      </c>
      <c r="F685" t="str">
        <f t="shared" si="31"/>
        <v>Acclaimed</v>
      </c>
      <c r="G685" t="b">
        <f>VLOOKUP(head_of_council_races!A685,all_municipalities!$A$2:$M$445,9,FALSE)</f>
        <v>1</v>
      </c>
      <c r="H685" t="str">
        <f>VLOOKUP(head_of_council_races!A685,all_municipalities!$A$2:$M$445,2,FALSE)</f>
        <v>Point Edward, Village of</v>
      </c>
      <c r="I685" t="b">
        <f>VLOOKUP(A685,all_municipalities!$A$2:$M$445,13, FALSE)</f>
        <v>1</v>
      </c>
      <c r="J685" t="str">
        <f t="shared" si="32"/>
        <v>NONE</v>
      </c>
      <c r="K685">
        <v>0</v>
      </c>
      <c r="L685">
        <v>10629</v>
      </c>
      <c r="M685">
        <f>IF(G685&lt;&gt;FALSE,VLOOKUP(H685,internet_municipalities!$B$2:$W$226,22,FALSE),"NO INTERNET")</f>
        <v>953</v>
      </c>
      <c r="N685" s="16" t="str">
        <f t="shared" si="33"/>
        <v>Acclaimed</v>
      </c>
    </row>
    <row r="686" spans="1:14" x14ac:dyDescent="0.2">
      <c r="A686">
        <v>10632</v>
      </c>
      <c r="B686" t="b">
        <v>1</v>
      </c>
      <c r="C686" t="s">
        <v>1143</v>
      </c>
      <c r="D686" s="1">
        <v>3054</v>
      </c>
      <c r="E686" s="4">
        <v>0.63</v>
      </c>
      <c r="F686">
        <f t="shared" si="31"/>
        <v>1248</v>
      </c>
      <c r="G686" t="b">
        <f>VLOOKUP(head_of_council_races!A686,all_municipalities!$A$2:$M$445,9,FALSE)</f>
        <v>0</v>
      </c>
      <c r="H686" t="str">
        <f>VLOOKUP(head_of_council_races!A686,all_municipalities!$A$2:$M$445,2,FALSE)</f>
        <v>Port Colborne, City of</v>
      </c>
      <c r="I686" t="b">
        <f>VLOOKUP(A686,all_municipalities!$A$2:$M$445,13, FALSE)</f>
        <v>0</v>
      </c>
      <c r="J686" t="str">
        <f t="shared" si="32"/>
        <v>NONE</v>
      </c>
      <c r="K686">
        <v>0</v>
      </c>
      <c r="L686">
        <v>10632</v>
      </c>
      <c r="M686" t="str">
        <f>IF(G686&lt;&gt;FALSE,VLOOKUP(H686,internet_municipalities!$B$2:$W$226,22,FALSE),"NO INTERNET")</f>
        <v>NO INTERNET</v>
      </c>
      <c r="N686" s="16" t="str">
        <f t="shared" si="33"/>
        <v>NO INTERNET</v>
      </c>
    </row>
    <row r="687" spans="1:14" x14ac:dyDescent="0.2">
      <c r="A687">
        <v>10632</v>
      </c>
      <c r="B687" t="b">
        <v>0</v>
      </c>
      <c r="C687" t="s">
        <v>1144</v>
      </c>
      <c r="D687" s="1">
        <v>1806</v>
      </c>
      <c r="E687" s="4">
        <v>0.37</v>
      </c>
      <c r="F687" t="str">
        <f t="shared" si="31"/>
        <v>Lost</v>
      </c>
      <c r="G687" t="b">
        <f>VLOOKUP(head_of_council_races!A687,all_municipalities!$A$2:$M$445,9,FALSE)</f>
        <v>0</v>
      </c>
      <c r="H687" t="str">
        <f>VLOOKUP(head_of_council_races!A687,all_municipalities!$A$2:$M$445,2,FALSE)</f>
        <v>Port Colborne, City of</v>
      </c>
      <c r="I687" t="b">
        <f>VLOOKUP(A687,all_municipalities!$A$2:$M$445,13, FALSE)</f>
        <v>0</v>
      </c>
      <c r="J687" t="str">
        <f t="shared" si="32"/>
        <v>NONE</v>
      </c>
      <c r="K687">
        <v>0</v>
      </c>
      <c r="L687">
        <v>10632</v>
      </c>
      <c r="M687" t="str">
        <f>IF(G687&lt;&gt;FALSE,VLOOKUP(H687,internet_municipalities!$B$2:$W$226,22,FALSE),"NO INTERNET")</f>
        <v>NO INTERNET</v>
      </c>
      <c r="N687" s="16" t="str">
        <f t="shared" si="33"/>
        <v>NO INTERNET</v>
      </c>
    </row>
    <row r="688" spans="1:14" x14ac:dyDescent="0.2">
      <c r="A688">
        <v>19396</v>
      </c>
      <c r="B688" t="b">
        <v>1</v>
      </c>
      <c r="C688" t="s">
        <v>1145</v>
      </c>
      <c r="D688" s="1">
        <v>2093</v>
      </c>
      <c r="E688" s="4">
        <v>0.34</v>
      </c>
      <c r="F688">
        <f t="shared" si="31"/>
        <v>199</v>
      </c>
      <c r="G688" t="b">
        <f>VLOOKUP(head_of_council_races!A688,all_municipalities!$A$2:$M$445,9,FALSE)</f>
        <v>1</v>
      </c>
      <c r="H688" t="str">
        <f>VLOOKUP(head_of_council_races!A688,all_municipalities!$A$2:$M$445,2,FALSE)</f>
        <v>Port Hope, Municipality of</v>
      </c>
      <c r="I688" t="b">
        <f>VLOOKUP(A688,all_municipalities!$A$2:$M$445,13, FALSE)</f>
        <v>1</v>
      </c>
      <c r="J688" t="str">
        <f t="shared" si="32"/>
        <v>LOW</v>
      </c>
      <c r="K688">
        <v>1</v>
      </c>
      <c r="L688">
        <v>19396</v>
      </c>
      <c r="M688">
        <f>IF(G688&lt;&gt;FALSE,VLOOKUP(H688,internet_municipalities!$B$2:$W$226,22,FALSE),"NO INTERNET")</f>
        <v>8224</v>
      </c>
      <c r="N688" s="16">
        <f t="shared" si="33"/>
        <v>2.4197470817120623E-2</v>
      </c>
    </row>
    <row r="689" spans="1:14" x14ac:dyDescent="0.2">
      <c r="A689">
        <v>19396</v>
      </c>
      <c r="B689" t="b">
        <v>0</v>
      </c>
      <c r="C689" t="s">
        <v>1148</v>
      </c>
      <c r="D689" s="1">
        <v>1894</v>
      </c>
      <c r="E689" s="4">
        <v>0.31</v>
      </c>
      <c r="F689" t="str">
        <f t="shared" si="31"/>
        <v>Lost</v>
      </c>
      <c r="G689" t="b">
        <f>VLOOKUP(head_of_council_races!A689,all_municipalities!$A$2:$M$445,9,FALSE)</f>
        <v>1</v>
      </c>
      <c r="H689" t="str">
        <f>VLOOKUP(head_of_council_races!A689,all_municipalities!$A$2:$M$445,2,FALSE)</f>
        <v>Port Hope, Municipality of</v>
      </c>
      <c r="I689" t="b">
        <f>VLOOKUP(A689,all_municipalities!$A$2:$M$445,13, FALSE)</f>
        <v>1</v>
      </c>
      <c r="J689" t="str">
        <f t="shared" si="32"/>
        <v>NONE</v>
      </c>
      <c r="K689">
        <v>1</v>
      </c>
      <c r="L689">
        <v>19396</v>
      </c>
      <c r="M689">
        <f>IF(G689&lt;&gt;FALSE,VLOOKUP(H689,internet_municipalities!$B$2:$W$226,22,FALSE),"NO INTERNET")</f>
        <v>8224</v>
      </c>
      <c r="N689" s="16" t="str">
        <f t="shared" si="33"/>
        <v>Lost</v>
      </c>
    </row>
    <row r="690" spans="1:14" x14ac:dyDescent="0.2">
      <c r="A690">
        <v>19396</v>
      </c>
      <c r="B690" t="b">
        <v>0</v>
      </c>
      <c r="C690" t="s">
        <v>1146</v>
      </c>
      <c r="D690" s="1">
        <v>1587</v>
      </c>
      <c r="E690" s="4">
        <v>0.26</v>
      </c>
      <c r="F690" t="str">
        <f t="shared" si="31"/>
        <v>Lost</v>
      </c>
      <c r="G690" t="b">
        <f>VLOOKUP(head_of_council_races!A690,all_municipalities!$A$2:$M$445,9,FALSE)</f>
        <v>1</v>
      </c>
      <c r="H690" t="str">
        <f>VLOOKUP(head_of_council_races!A690,all_municipalities!$A$2:$M$445,2,FALSE)</f>
        <v>Port Hope, Municipality of</v>
      </c>
      <c r="I690" t="b">
        <f>VLOOKUP(A690,all_municipalities!$A$2:$M$445,13, FALSE)</f>
        <v>1</v>
      </c>
      <c r="J690" t="str">
        <f t="shared" si="32"/>
        <v>NONE</v>
      </c>
      <c r="K690">
        <v>1</v>
      </c>
      <c r="L690">
        <v>19396</v>
      </c>
      <c r="M690">
        <f>IF(G690&lt;&gt;FALSE,VLOOKUP(H690,internet_municipalities!$B$2:$W$226,22,FALSE),"NO INTERNET")</f>
        <v>8224</v>
      </c>
      <c r="N690" s="16" t="str">
        <f t="shared" si="33"/>
        <v>Lost</v>
      </c>
    </row>
    <row r="691" spans="1:14" x14ac:dyDescent="0.2">
      <c r="A691">
        <v>19396</v>
      </c>
      <c r="B691" t="b">
        <v>0</v>
      </c>
      <c r="C691" t="s">
        <v>1147</v>
      </c>
      <c r="D691">
        <v>551</v>
      </c>
      <c r="E691" s="4">
        <v>0.09</v>
      </c>
      <c r="F691" t="str">
        <f t="shared" si="31"/>
        <v>Lost</v>
      </c>
      <c r="G691" t="b">
        <f>VLOOKUP(head_of_council_races!A691,all_municipalities!$A$2:$M$445,9,FALSE)</f>
        <v>1</v>
      </c>
      <c r="H691" t="str">
        <f>VLOOKUP(head_of_council_races!A691,all_municipalities!$A$2:$M$445,2,FALSE)</f>
        <v>Port Hope, Municipality of</v>
      </c>
      <c r="I691" t="b">
        <f>VLOOKUP(A691,all_municipalities!$A$2:$M$445,13, FALSE)</f>
        <v>1</v>
      </c>
      <c r="J691" t="str">
        <f t="shared" si="32"/>
        <v>NONE</v>
      </c>
      <c r="K691">
        <v>1</v>
      </c>
      <c r="L691">
        <v>19396</v>
      </c>
      <c r="M691">
        <f>IF(G691&lt;&gt;FALSE,VLOOKUP(H691,internet_municipalities!$B$2:$W$226,22,FALSE),"NO INTERNET")</f>
        <v>8224</v>
      </c>
      <c r="N691" s="16" t="str">
        <f t="shared" si="33"/>
        <v>Lost</v>
      </c>
    </row>
    <row r="692" spans="1:14" x14ac:dyDescent="0.2">
      <c r="A692">
        <v>19399</v>
      </c>
      <c r="B692" t="b">
        <v>1</v>
      </c>
      <c r="C692" t="s">
        <v>1149</v>
      </c>
      <c r="D692">
        <v>690</v>
      </c>
      <c r="E692" s="4">
        <v>0.57999999999999996</v>
      </c>
      <c r="F692">
        <f t="shared" si="31"/>
        <v>195</v>
      </c>
      <c r="G692" t="b">
        <f>VLOOKUP(head_of_council_races!A692,all_municipalities!$A$2:$M$445,9,FALSE)</f>
        <v>0</v>
      </c>
      <c r="H692" t="str">
        <f>VLOOKUP(head_of_council_races!A692,all_municipalities!$A$2:$M$445,2,FALSE)</f>
        <v>Powassan, Municipality of</v>
      </c>
      <c r="I692" t="b">
        <f>VLOOKUP(A692,all_municipalities!$A$2:$M$445,13, FALSE)</f>
        <v>0</v>
      </c>
      <c r="J692" t="str">
        <f t="shared" si="32"/>
        <v>NONE</v>
      </c>
      <c r="K692">
        <v>0</v>
      </c>
      <c r="L692">
        <v>19399</v>
      </c>
      <c r="M692" t="str">
        <f>IF(G692&lt;&gt;FALSE,VLOOKUP(H692,internet_municipalities!$B$2:$W$226,22,FALSE),"NO INTERNET")</f>
        <v>NO INTERNET</v>
      </c>
      <c r="N692" s="16" t="str">
        <f t="shared" si="33"/>
        <v>NO INTERNET</v>
      </c>
    </row>
    <row r="693" spans="1:14" x14ac:dyDescent="0.2">
      <c r="A693">
        <v>19399</v>
      </c>
      <c r="B693" t="b">
        <v>0</v>
      </c>
      <c r="C693" t="s">
        <v>1150</v>
      </c>
      <c r="D693">
        <v>495</v>
      </c>
      <c r="E693" s="4">
        <v>0.42</v>
      </c>
      <c r="F693" t="str">
        <f t="shared" si="31"/>
        <v>Lost</v>
      </c>
      <c r="G693" t="b">
        <f>VLOOKUP(head_of_council_races!A693,all_municipalities!$A$2:$M$445,9,FALSE)</f>
        <v>0</v>
      </c>
      <c r="H693" t="str">
        <f>VLOOKUP(head_of_council_races!A693,all_municipalities!$A$2:$M$445,2,FALSE)</f>
        <v>Powassan, Municipality of</v>
      </c>
      <c r="I693" t="b">
        <f>VLOOKUP(A693,all_municipalities!$A$2:$M$445,13, FALSE)</f>
        <v>0</v>
      </c>
      <c r="J693" t="str">
        <f t="shared" si="32"/>
        <v>NONE</v>
      </c>
      <c r="K693">
        <v>0</v>
      </c>
      <c r="L693">
        <v>19399</v>
      </c>
      <c r="M693" t="str">
        <f>IF(G693&lt;&gt;FALSE,VLOOKUP(H693,internet_municipalities!$B$2:$W$226,22,FALSE),"NO INTERNET")</f>
        <v>NO INTERNET</v>
      </c>
      <c r="N693" s="16" t="str">
        <f t="shared" si="33"/>
        <v>NO INTERNET</v>
      </c>
    </row>
    <row r="694" spans="1:14" x14ac:dyDescent="0.2">
      <c r="A694">
        <v>10644</v>
      </c>
      <c r="B694" t="b">
        <v>1</v>
      </c>
      <c r="C694" t="s">
        <v>1151</v>
      </c>
      <c r="D694" t="s">
        <v>461</v>
      </c>
      <c r="E694" t="s">
        <v>461</v>
      </c>
      <c r="F694" t="str">
        <f t="shared" si="31"/>
        <v>Acclaimed</v>
      </c>
      <c r="G694" t="b">
        <f>VLOOKUP(head_of_council_races!A694,all_municipalities!$A$2:$M$445,9,FALSE)</f>
        <v>1</v>
      </c>
      <c r="H694" t="str">
        <f>VLOOKUP(head_of_council_races!A694,all_municipalities!$A$2:$M$445,2,FALSE)</f>
        <v>Prescott, Town of</v>
      </c>
      <c r="I694" t="b">
        <f>VLOOKUP(A694,all_municipalities!$A$2:$M$445,13, FALSE)</f>
        <v>0</v>
      </c>
      <c r="J694" t="str">
        <f t="shared" si="32"/>
        <v>NONE</v>
      </c>
      <c r="K694">
        <v>0</v>
      </c>
      <c r="L694">
        <v>10644</v>
      </c>
      <c r="M694">
        <f>IF(G694&lt;&gt;FALSE,VLOOKUP(H694,internet_municipalities!$B$2:$W$226,22,FALSE),"NO INTERNET")</f>
        <v>2194</v>
      </c>
      <c r="N694" s="16" t="str">
        <f t="shared" si="33"/>
        <v>Acclaimed</v>
      </c>
    </row>
    <row r="695" spans="1:14" x14ac:dyDescent="0.2">
      <c r="A695">
        <v>10622</v>
      </c>
      <c r="B695" t="b">
        <v>1</v>
      </c>
      <c r="C695" t="s">
        <v>1152</v>
      </c>
      <c r="D695" s="1">
        <v>4634</v>
      </c>
      <c r="E695" s="4">
        <v>0.42</v>
      </c>
      <c r="F695">
        <f t="shared" si="31"/>
        <v>1435</v>
      </c>
      <c r="G695" t="b">
        <f>VLOOKUP(head_of_council_races!A695,all_municipalities!$A$2:$M$445,9,FALSE)</f>
        <v>1</v>
      </c>
      <c r="H695" t="str">
        <f>VLOOKUP(head_of_council_races!A695,all_municipalities!$A$2:$M$445,2,FALSE)</f>
        <v>Prince Edward, County of</v>
      </c>
      <c r="I695" t="b">
        <f>VLOOKUP(A695,all_municipalities!$A$2:$M$445,13, FALSE)</f>
        <v>0</v>
      </c>
      <c r="J695" t="str">
        <f t="shared" si="32"/>
        <v>NONE</v>
      </c>
      <c r="K695">
        <v>0</v>
      </c>
      <c r="L695">
        <v>10622</v>
      </c>
      <c r="M695">
        <f>IF(G695&lt;&gt;FALSE,VLOOKUP(H695,internet_municipalities!$B$2:$W$226,22,FALSE),"NO INTERNET")</f>
        <v>12673</v>
      </c>
      <c r="N695" s="16">
        <f t="shared" si="33"/>
        <v>0.11323285725558274</v>
      </c>
    </row>
    <row r="696" spans="1:14" x14ac:dyDescent="0.2">
      <c r="A696">
        <v>10622</v>
      </c>
      <c r="B696" t="b">
        <v>0</v>
      </c>
      <c r="C696" t="s">
        <v>1155</v>
      </c>
      <c r="D696" s="1">
        <v>3199</v>
      </c>
      <c r="E696" s="4">
        <v>0.28999999999999998</v>
      </c>
      <c r="F696" t="str">
        <f t="shared" si="31"/>
        <v>Lost</v>
      </c>
      <c r="G696" t="b">
        <f>VLOOKUP(head_of_council_races!A696,all_municipalities!$A$2:$M$445,9,FALSE)</f>
        <v>1</v>
      </c>
      <c r="H696" t="str">
        <f>VLOOKUP(head_of_council_races!A696,all_municipalities!$A$2:$M$445,2,FALSE)</f>
        <v>Prince Edward, County of</v>
      </c>
      <c r="I696" t="b">
        <f>VLOOKUP(A696,all_municipalities!$A$2:$M$445,13, FALSE)</f>
        <v>0</v>
      </c>
      <c r="J696" t="str">
        <f t="shared" si="32"/>
        <v>NONE</v>
      </c>
      <c r="K696">
        <v>0</v>
      </c>
      <c r="L696">
        <v>10622</v>
      </c>
      <c r="M696">
        <f>IF(G696&lt;&gt;FALSE,VLOOKUP(H696,internet_municipalities!$B$2:$W$226,22,FALSE),"NO INTERNET")</f>
        <v>12673</v>
      </c>
      <c r="N696" s="16" t="str">
        <f t="shared" si="33"/>
        <v>Lost</v>
      </c>
    </row>
    <row r="697" spans="1:14" x14ac:dyDescent="0.2">
      <c r="A697">
        <v>10622</v>
      </c>
      <c r="B697" t="b">
        <v>0</v>
      </c>
      <c r="C697" t="s">
        <v>1153</v>
      </c>
      <c r="D697" s="1">
        <v>3122</v>
      </c>
      <c r="E697" s="4">
        <v>0.28000000000000003</v>
      </c>
      <c r="F697" t="str">
        <f t="shared" si="31"/>
        <v>Lost</v>
      </c>
      <c r="G697" t="b">
        <f>VLOOKUP(head_of_council_races!A697,all_municipalities!$A$2:$M$445,9,FALSE)</f>
        <v>1</v>
      </c>
      <c r="H697" t="str">
        <f>VLOOKUP(head_of_council_races!A697,all_municipalities!$A$2:$M$445,2,FALSE)</f>
        <v>Prince Edward, County of</v>
      </c>
      <c r="I697" t="b">
        <f>VLOOKUP(A697,all_municipalities!$A$2:$M$445,13, FALSE)</f>
        <v>0</v>
      </c>
      <c r="J697" t="str">
        <f t="shared" si="32"/>
        <v>NONE</v>
      </c>
      <c r="K697">
        <v>0</v>
      </c>
      <c r="L697">
        <v>10622</v>
      </c>
      <c r="M697">
        <f>IF(G697&lt;&gt;FALSE,VLOOKUP(H697,internet_municipalities!$B$2:$W$226,22,FALSE),"NO INTERNET")</f>
        <v>12673</v>
      </c>
      <c r="N697" s="16" t="str">
        <f t="shared" si="33"/>
        <v>Lost</v>
      </c>
    </row>
    <row r="698" spans="1:14" x14ac:dyDescent="0.2">
      <c r="A698">
        <v>10622</v>
      </c>
      <c r="B698" t="b">
        <v>0</v>
      </c>
      <c r="C698" t="s">
        <v>1154</v>
      </c>
      <c r="D698">
        <v>202</v>
      </c>
      <c r="E698" s="4">
        <v>0.02</v>
      </c>
      <c r="F698" t="str">
        <f t="shared" si="31"/>
        <v>Lost</v>
      </c>
      <c r="G698" t="b">
        <f>VLOOKUP(head_of_council_races!A698,all_municipalities!$A$2:$M$445,9,FALSE)</f>
        <v>1</v>
      </c>
      <c r="H698" t="str">
        <f>VLOOKUP(head_of_council_races!A698,all_municipalities!$A$2:$M$445,2,FALSE)</f>
        <v>Prince Edward, County of</v>
      </c>
      <c r="I698" t="b">
        <f>VLOOKUP(A698,all_municipalities!$A$2:$M$445,13, FALSE)</f>
        <v>0</v>
      </c>
      <c r="J698" t="str">
        <f t="shared" si="32"/>
        <v>NONE</v>
      </c>
      <c r="K698">
        <v>0</v>
      </c>
      <c r="L698">
        <v>10622</v>
      </c>
      <c r="M698">
        <f>IF(G698&lt;&gt;FALSE,VLOOKUP(H698,internet_municipalities!$B$2:$W$226,22,FALSE),"NO INTERNET")</f>
        <v>12673</v>
      </c>
      <c r="N698" s="16" t="str">
        <f t="shared" si="33"/>
        <v>Lost</v>
      </c>
    </row>
    <row r="699" spans="1:14" x14ac:dyDescent="0.2">
      <c r="A699">
        <v>10669</v>
      </c>
      <c r="B699" t="b">
        <v>1</v>
      </c>
      <c r="C699" t="s">
        <v>1156</v>
      </c>
      <c r="D699">
        <v>290</v>
      </c>
      <c r="E699" s="4">
        <v>0.52</v>
      </c>
      <c r="F699">
        <f t="shared" si="31"/>
        <v>20</v>
      </c>
      <c r="G699" t="b">
        <f>VLOOKUP(head_of_council_races!A699,all_municipalities!$A$2:$M$445,9,FALSE)</f>
        <v>0</v>
      </c>
      <c r="H699" t="str">
        <f>VLOOKUP(head_of_council_races!A699,all_municipalities!$A$2:$M$445,2,FALSE)</f>
        <v>Prince, Township of</v>
      </c>
      <c r="I699" t="b">
        <f>VLOOKUP(A699,all_municipalities!$A$2:$M$445,13, FALSE)</f>
        <v>0</v>
      </c>
      <c r="J699" t="str">
        <f t="shared" si="32"/>
        <v>NONE</v>
      </c>
      <c r="K699">
        <v>0</v>
      </c>
      <c r="L699">
        <v>10669</v>
      </c>
      <c r="M699" t="str">
        <f>IF(G699&lt;&gt;FALSE,VLOOKUP(H699,internet_municipalities!$B$2:$W$226,22,FALSE),"NO INTERNET")</f>
        <v>NO INTERNET</v>
      </c>
      <c r="N699" s="16" t="str">
        <f t="shared" si="33"/>
        <v>NO INTERNET</v>
      </c>
    </row>
    <row r="700" spans="1:14" x14ac:dyDescent="0.2">
      <c r="A700">
        <v>10669</v>
      </c>
      <c r="B700" t="b">
        <v>0</v>
      </c>
      <c r="C700" t="s">
        <v>1157</v>
      </c>
      <c r="D700">
        <v>270</v>
      </c>
      <c r="E700" s="4">
        <v>0.48</v>
      </c>
      <c r="F700" t="str">
        <f t="shared" si="31"/>
        <v>Lost</v>
      </c>
      <c r="G700" t="b">
        <f>VLOOKUP(head_of_council_races!A700,all_municipalities!$A$2:$M$445,9,FALSE)</f>
        <v>0</v>
      </c>
      <c r="H700" t="str">
        <f>VLOOKUP(head_of_council_races!A700,all_municipalities!$A$2:$M$445,2,FALSE)</f>
        <v>Prince, Township of</v>
      </c>
      <c r="I700" t="b">
        <f>VLOOKUP(A700,all_municipalities!$A$2:$M$445,13, FALSE)</f>
        <v>0</v>
      </c>
      <c r="J700" t="str">
        <f t="shared" si="32"/>
        <v>NONE</v>
      </c>
      <c r="K700">
        <v>0</v>
      </c>
      <c r="L700">
        <v>10669</v>
      </c>
      <c r="M700" t="str">
        <f>IF(G700&lt;&gt;FALSE,VLOOKUP(H700,internet_municipalities!$B$2:$W$226,22,FALSE),"NO INTERNET")</f>
        <v>NO INTERNET</v>
      </c>
      <c r="N700" s="16" t="str">
        <f t="shared" si="33"/>
        <v>NO INTERNET</v>
      </c>
    </row>
    <row r="701" spans="1:14" x14ac:dyDescent="0.2">
      <c r="A701">
        <v>10306</v>
      </c>
      <c r="B701" t="b">
        <v>1</v>
      </c>
      <c r="C701" t="s">
        <v>1158</v>
      </c>
      <c r="D701" t="s">
        <v>461</v>
      </c>
      <c r="E701" t="s">
        <v>461</v>
      </c>
      <c r="F701" t="str">
        <f t="shared" si="31"/>
        <v>Acclaimed</v>
      </c>
      <c r="G701" t="b">
        <f>VLOOKUP(head_of_council_races!A701,all_municipalities!$A$2:$M$445,9,FALSE)</f>
        <v>0</v>
      </c>
      <c r="H701" t="str">
        <f>VLOOKUP(head_of_council_races!A701,all_municipalities!$A$2:$M$445,2,FALSE)</f>
        <v>Puslinch, Township of</v>
      </c>
      <c r="I701" t="b">
        <f>VLOOKUP(A701,all_municipalities!$A$2:$M$445,13, FALSE)</f>
        <v>0</v>
      </c>
      <c r="J701" t="str">
        <f t="shared" si="32"/>
        <v>NONE</v>
      </c>
      <c r="K701">
        <v>0</v>
      </c>
      <c r="L701">
        <v>10306</v>
      </c>
      <c r="M701" t="str">
        <f>IF(G701&lt;&gt;FALSE,VLOOKUP(H701,internet_municipalities!$B$2:$W$226,22,FALSE),"NO INTERNET")</f>
        <v>NO INTERNET</v>
      </c>
      <c r="N701" s="16" t="str">
        <f t="shared" si="33"/>
        <v>NO INTERNET</v>
      </c>
    </row>
    <row r="702" spans="1:14" x14ac:dyDescent="0.2">
      <c r="A702">
        <v>10770</v>
      </c>
      <c r="B702" t="b">
        <v>1</v>
      </c>
      <c r="C702" t="s">
        <v>1159</v>
      </c>
      <c r="D702" s="1">
        <v>5655</v>
      </c>
      <c r="E702" s="4">
        <v>0.54</v>
      </c>
      <c r="F702">
        <f t="shared" si="31"/>
        <v>991</v>
      </c>
      <c r="G702" t="b">
        <f>VLOOKUP(head_of_council_races!A702,all_municipalities!$A$2:$M$445,9,FALSE)</f>
        <v>1</v>
      </c>
      <c r="H702" t="str">
        <f>VLOOKUP(head_of_council_races!A702,all_municipalities!$A$2:$M$445,2,FALSE)</f>
        <v>Quinte West, City of</v>
      </c>
      <c r="I702" t="b">
        <f>VLOOKUP(A702,all_municipalities!$A$2:$M$445,13, FALSE)</f>
        <v>1</v>
      </c>
      <c r="J702" t="str">
        <f t="shared" si="32"/>
        <v>LOW</v>
      </c>
      <c r="K702">
        <v>1</v>
      </c>
      <c r="L702">
        <v>10770</v>
      </c>
      <c r="M702">
        <f>IF(G702&lt;&gt;FALSE,VLOOKUP(H702,internet_municipalities!$B$2:$W$226,22,FALSE),"NO INTERNET")</f>
        <v>25020</v>
      </c>
      <c r="N702" s="16">
        <f t="shared" si="33"/>
        <v>3.9608313349320544E-2</v>
      </c>
    </row>
    <row r="703" spans="1:14" x14ac:dyDescent="0.2">
      <c r="A703">
        <v>10770</v>
      </c>
      <c r="B703" t="b">
        <v>0</v>
      </c>
      <c r="C703" t="s">
        <v>1161</v>
      </c>
      <c r="D703" s="1">
        <v>4664</v>
      </c>
      <c r="E703" s="4">
        <v>0.45</v>
      </c>
      <c r="F703" t="str">
        <f t="shared" si="31"/>
        <v>Lost</v>
      </c>
      <c r="G703" t="b">
        <f>VLOOKUP(head_of_council_races!A703,all_municipalities!$A$2:$M$445,9,FALSE)</f>
        <v>1</v>
      </c>
      <c r="H703" t="str">
        <f>VLOOKUP(head_of_council_races!A703,all_municipalities!$A$2:$M$445,2,FALSE)</f>
        <v>Quinte West, City of</v>
      </c>
      <c r="I703" t="b">
        <f>VLOOKUP(A703,all_municipalities!$A$2:$M$445,13, FALSE)</f>
        <v>1</v>
      </c>
      <c r="J703" t="str">
        <f t="shared" si="32"/>
        <v>NONE</v>
      </c>
      <c r="K703">
        <v>1</v>
      </c>
      <c r="L703">
        <v>10770</v>
      </c>
      <c r="M703">
        <f>IF(G703&lt;&gt;FALSE,VLOOKUP(H703,internet_municipalities!$B$2:$W$226,22,FALSE),"NO INTERNET")</f>
        <v>25020</v>
      </c>
      <c r="N703" s="16" t="str">
        <f t="shared" si="33"/>
        <v>Lost</v>
      </c>
    </row>
    <row r="704" spans="1:14" x14ac:dyDescent="0.2">
      <c r="A704">
        <v>10770</v>
      </c>
      <c r="B704" t="b">
        <v>0</v>
      </c>
      <c r="C704" t="s">
        <v>1160</v>
      </c>
      <c r="D704">
        <v>104</v>
      </c>
      <c r="E704" s="4">
        <v>0.01</v>
      </c>
      <c r="F704" t="str">
        <f t="shared" si="31"/>
        <v>Lost</v>
      </c>
      <c r="G704" t="b">
        <f>VLOOKUP(head_of_council_races!A704,all_municipalities!$A$2:$M$445,9,FALSE)</f>
        <v>1</v>
      </c>
      <c r="H704" t="str">
        <f>VLOOKUP(head_of_council_races!A704,all_municipalities!$A$2:$M$445,2,FALSE)</f>
        <v>Quinte West, City of</v>
      </c>
      <c r="I704" t="b">
        <f>VLOOKUP(A704,all_municipalities!$A$2:$M$445,13, FALSE)</f>
        <v>1</v>
      </c>
      <c r="J704" t="str">
        <f t="shared" si="32"/>
        <v>NONE</v>
      </c>
      <c r="K704">
        <v>1</v>
      </c>
      <c r="L704">
        <v>10770</v>
      </c>
      <c r="M704">
        <f>IF(G704&lt;&gt;FALSE,VLOOKUP(H704,internet_municipalities!$B$2:$W$226,22,FALSE),"NO INTERNET")</f>
        <v>25020</v>
      </c>
      <c r="N704" s="16" t="str">
        <f t="shared" si="33"/>
        <v>Lost</v>
      </c>
    </row>
    <row r="705" spans="1:14" x14ac:dyDescent="0.2">
      <c r="A705">
        <v>10647</v>
      </c>
      <c r="B705" t="b">
        <v>1</v>
      </c>
      <c r="C705" t="s">
        <v>1162</v>
      </c>
      <c r="D705" t="s">
        <v>461</v>
      </c>
      <c r="E705" t="s">
        <v>461</v>
      </c>
      <c r="F705" t="str">
        <f t="shared" si="31"/>
        <v>Acclaimed</v>
      </c>
      <c r="G705" t="b">
        <f>VLOOKUP(head_of_council_races!A705,all_municipalities!$A$2:$M$445,9,FALSE)</f>
        <v>0</v>
      </c>
      <c r="H705" t="str">
        <f>VLOOKUP(head_of_council_races!A705,all_municipalities!$A$2:$M$445,2,FALSE)</f>
        <v>Rainy River, Town of</v>
      </c>
      <c r="I705" t="b">
        <f>VLOOKUP(A705,all_municipalities!$A$2:$M$445,13, FALSE)</f>
        <v>0</v>
      </c>
      <c r="J705" t="str">
        <f t="shared" si="32"/>
        <v>NONE</v>
      </c>
      <c r="K705">
        <v>0</v>
      </c>
      <c r="L705">
        <v>10647</v>
      </c>
      <c r="M705" t="str">
        <f>IF(G705&lt;&gt;FALSE,VLOOKUP(H705,internet_municipalities!$B$2:$W$226,22,FALSE),"NO INTERNET")</f>
        <v>NO INTERNET</v>
      </c>
      <c r="N705" s="16" t="str">
        <f t="shared" si="33"/>
        <v>NO INTERNET</v>
      </c>
    </row>
    <row r="706" spans="1:14" x14ac:dyDescent="0.2">
      <c r="A706">
        <v>10112</v>
      </c>
      <c r="B706" t="b">
        <v>1</v>
      </c>
      <c r="C706" t="s">
        <v>1163</v>
      </c>
      <c r="D706" s="1">
        <v>1830</v>
      </c>
      <c r="E706" s="4">
        <v>0.43</v>
      </c>
      <c r="F706">
        <f t="shared" si="31"/>
        <v>143</v>
      </c>
      <c r="G706" t="b">
        <f>VLOOKUP(head_of_council_races!A706,all_municipalities!$A$2:$M$445,9,FALSE)</f>
        <v>1</v>
      </c>
      <c r="H706" t="str">
        <f>VLOOKUP(head_of_council_races!A706,all_municipalities!$A$2:$M$445,2,FALSE)</f>
        <v>Ramara, Township of</v>
      </c>
      <c r="I706" t="b">
        <f>VLOOKUP(A706,all_municipalities!$A$2:$M$445,13, FALSE)</f>
        <v>0</v>
      </c>
      <c r="J706" t="str">
        <f t="shared" si="32"/>
        <v>NONE</v>
      </c>
      <c r="K706">
        <v>0</v>
      </c>
      <c r="L706">
        <v>10112</v>
      </c>
      <c r="M706">
        <f>IF(G706&lt;&gt;FALSE,VLOOKUP(H706,internet_municipalities!$B$2:$W$226,22,FALSE),"NO INTERNET")</f>
        <v>7587</v>
      </c>
      <c r="N706" s="16">
        <f t="shared" si="33"/>
        <v>1.8848029524186106E-2</v>
      </c>
    </row>
    <row r="707" spans="1:14" x14ac:dyDescent="0.2">
      <c r="A707">
        <v>10112</v>
      </c>
      <c r="B707" t="b">
        <v>0</v>
      </c>
      <c r="C707" t="s">
        <v>1164</v>
      </c>
      <c r="D707" s="1">
        <v>1687</v>
      </c>
      <c r="E707" s="4">
        <v>0.4</v>
      </c>
      <c r="F707" t="str">
        <f t="shared" ref="F707:F770" si="34">IF(AND(B707=TRUE), IF(D707="Acclaimed", "Acclaimed", D707-D708),"Lost")</f>
        <v>Lost</v>
      </c>
      <c r="G707" t="b">
        <f>VLOOKUP(head_of_council_races!A707,all_municipalities!$A$2:$M$445,9,FALSE)</f>
        <v>1</v>
      </c>
      <c r="H707" t="str">
        <f>VLOOKUP(head_of_council_races!A707,all_municipalities!$A$2:$M$445,2,FALSE)</f>
        <v>Ramara, Township of</v>
      </c>
      <c r="I707" t="b">
        <f>VLOOKUP(A707,all_municipalities!$A$2:$M$445,13, FALSE)</f>
        <v>0</v>
      </c>
      <c r="J707" t="str">
        <f t="shared" ref="J707:J770" si="35">IF(I707=TRUE,IF(F707&lt;=10,"HIGH",IF(F707&lt;=100,"MID",IF(F707&lt;=1000,"LOW","NONE"))),"NONE")</f>
        <v>NONE</v>
      </c>
      <c r="K707">
        <v>0</v>
      </c>
      <c r="L707">
        <v>10112</v>
      </c>
      <c r="M707">
        <f>IF(G707&lt;&gt;FALSE,VLOOKUP(H707,internet_municipalities!$B$2:$W$226,22,FALSE),"NO INTERNET")</f>
        <v>7587</v>
      </c>
      <c r="N707" s="16" t="str">
        <f t="shared" si="33"/>
        <v>Lost</v>
      </c>
    </row>
    <row r="708" spans="1:14" x14ac:dyDescent="0.2">
      <c r="A708">
        <v>10112</v>
      </c>
      <c r="B708" t="b">
        <v>0</v>
      </c>
      <c r="C708" t="s">
        <v>1165</v>
      </c>
      <c r="D708">
        <v>734</v>
      </c>
      <c r="E708" s="4">
        <v>0.17</v>
      </c>
      <c r="F708" t="str">
        <f t="shared" si="34"/>
        <v>Lost</v>
      </c>
      <c r="G708" t="b">
        <f>VLOOKUP(head_of_council_races!A708,all_municipalities!$A$2:$M$445,9,FALSE)</f>
        <v>1</v>
      </c>
      <c r="H708" t="str">
        <f>VLOOKUP(head_of_council_races!A708,all_municipalities!$A$2:$M$445,2,FALSE)</f>
        <v>Ramara, Township of</v>
      </c>
      <c r="I708" t="b">
        <f>VLOOKUP(A708,all_municipalities!$A$2:$M$445,13, FALSE)</f>
        <v>0</v>
      </c>
      <c r="J708" t="str">
        <f t="shared" si="35"/>
        <v>NONE</v>
      </c>
      <c r="K708">
        <v>0</v>
      </c>
      <c r="L708">
        <v>10112</v>
      </c>
      <c r="M708">
        <f>IF(G708&lt;&gt;FALSE,VLOOKUP(H708,internet_municipalities!$B$2:$W$226,22,FALSE),"NO INTERNET")</f>
        <v>7587</v>
      </c>
      <c r="N708" s="16" t="str">
        <f t="shared" si="33"/>
        <v>Lost</v>
      </c>
    </row>
    <row r="709" spans="1:14" x14ac:dyDescent="0.2">
      <c r="A709">
        <v>17930</v>
      </c>
      <c r="B709" t="b">
        <v>1</v>
      </c>
      <c r="C709" t="s">
        <v>1166</v>
      </c>
      <c r="D709" s="1">
        <v>1397</v>
      </c>
      <c r="E709" s="4">
        <v>0.82</v>
      </c>
      <c r="F709">
        <f t="shared" si="34"/>
        <v>1091</v>
      </c>
      <c r="G709" t="b">
        <f>VLOOKUP(head_of_council_races!A709,all_municipalities!$A$2:$M$445,9,FALSE)</f>
        <v>1</v>
      </c>
      <c r="H709" t="str">
        <f>VLOOKUP(head_of_council_races!A709,all_municipalities!$A$2:$M$445,2,FALSE)</f>
        <v>Red Lake, Municipality of</v>
      </c>
      <c r="I709" t="b">
        <f>VLOOKUP(A709,all_municipalities!$A$2:$M$445,13, FALSE)</f>
        <v>1</v>
      </c>
      <c r="J709" t="str">
        <f t="shared" si="35"/>
        <v>NONE</v>
      </c>
      <c r="K709">
        <v>0</v>
      </c>
      <c r="L709">
        <v>17930</v>
      </c>
      <c r="M709">
        <f>IF(G709&lt;&gt;FALSE,VLOOKUP(H709,internet_municipalities!$B$2:$W$226,22,FALSE),"NO INTERNET")</f>
        <v>1077</v>
      </c>
      <c r="N709" s="16">
        <f t="shared" ref="N709:N772" si="36">IF(G709=TRUE,IF(F709&lt;&gt;"Acclaimed",IF(F709&lt;&gt;"Lost",F709/M709,"Lost"),"Acclaimed"),"NO INTERNET")</f>
        <v>1.0129990714948933</v>
      </c>
    </row>
    <row r="710" spans="1:14" x14ac:dyDescent="0.2">
      <c r="A710">
        <v>17930</v>
      </c>
      <c r="B710" t="b">
        <v>0</v>
      </c>
      <c r="C710" t="s">
        <v>1167</v>
      </c>
      <c r="D710">
        <v>306</v>
      </c>
      <c r="E710" s="4">
        <v>0.18</v>
      </c>
      <c r="F710" t="str">
        <f t="shared" si="34"/>
        <v>Lost</v>
      </c>
      <c r="G710" t="b">
        <f>VLOOKUP(head_of_council_races!A710,all_municipalities!$A$2:$M$445,9,FALSE)</f>
        <v>1</v>
      </c>
      <c r="H710" t="str">
        <f>VLOOKUP(head_of_council_races!A710,all_municipalities!$A$2:$M$445,2,FALSE)</f>
        <v>Red Lake, Municipality of</v>
      </c>
      <c r="I710" t="b">
        <f>VLOOKUP(A710,all_municipalities!$A$2:$M$445,13, FALSE)</f>
        <v>1</v>
      </c>
      <c r="J710" t="str">
        <f t="shared" si="35"/>
        <v>NONE</v>
      </c>
      <c r="K710">
        <v>0</v>
      </c>
      <c r="L710">
        <v>17930</v>
      </c>
      <c r="M710">
        <f>IF(G710&lt;&gt;FALSE,VLOOKUP(H710,internet_municipalities!$B$2:$W$226,22,FALSE),"NO INTERNET")</f>
        <v>1077</v>
      </c>
      <c r="N710" s="16" t="str">
        <f t="shared" si="36"/>
        <v>Lost</v>
      </c>
    </row>
    <row r="711" spans="1:14" x14ac:dyDescent="0.2">
      <c r="A711">
        <v>10652</v>
      </c>
      <c r="B711" t="b">
        <v>1</v>
      </c>
      <c r="C711" t="s">
        <v>1168</v>
      </c>
      <c r="D711" t="s">
        <v>461</v>
      </c>
      <c r="E711" t="s">
        <v>461</v>
      </c>
      <c r="F711" t="str">
        <f t="shared" si="34"/>
        <v>Acclaimed</v>
      </c>
      <c r="G711" t="b">
        <f>VLOOKUP(head_of_council_races!A711,all_municipalities!$A$2:$M$445,9,FALSE)</f>
        <v>0</v>
      </c>
      <c r="H711" t="str">
        <f>VLOOKUP(head_of_council_races!A711,all_municipalities!$A$2:$M$445,2,FALSE)</f>
        <v>Red Rock, Township of</v>
      </c>
      <c r="I711" t="b">
        <f>VLOOKUP(A711,all_municipalities!$A$2:$M$445,13, FALSE)</f>
        <v>0</v>
      </c>
      <c r="J711" t="str">
        <f t="shared" si="35"/>
        <v>NONE</v>
      </c>
      <c r="K711">
        <v>0</v>
      </c>
      <c r="L711">
        <v>10652</v>
      </c>
      <c r="M711" t="str">
        <f>IF(G711&lt;&gt;FALSE,VLOOKUP(H711,internet_municipalities!$B$2:$W$226,22,FALSE),"NO INTERNET")</f>
        <v>NO INTERNET</v>
      </c>
      <c r="N711" s="16" t="str">
        <f t="shared" si="36"/>
        <v>NO INTERNET</v>
      </c>
    </row>
    <row r="712" spans="1:14" x14ac:dyDescent="0.2">
      <c r="A712">
        <v>10653</v>
      </c>
      <c r="B712" t="b">
        <v>1</v>
      </c>
      <c r="C712" t="s">
        <v>1169</v>
      </c>
      <c r="D712">
        <v>873</v>
      </c>
      <c r="E712" s="4">
        <v>0.32</v>
      </c>
      <c r="F712">
        <f t="shared" si="34"/>
        <v>12</v>
      </c>
      <c r="G712" t="b">
        <f>VLOOKUP(head_of_council_races!A712,all_municipalities!$A$2:$M$445,9,FALSE)</f>
        <v>1</v>
      </c>
      <c r="H712" t="str">
        <f>VLOOKUP(head_of_council_races!A712,all_municipalities!$A$2:$M$445,2,FALSE)</f>
        <v>Renfrew, Town of</v>
      </c>
      <c r="I712" t="b">
        <f>VLOOKUP(A712,all_municipalities!$A$2:$M$445,13, FALSE)</f>
        <v>0</v>
      </c>
      <c r="J712" t="str">
        <f t="shared" si="35"/>
        <v>NONE</v>
      </c>
      <c r="K712">
        <v>0</v>
      </c>
      <c r="L712">
        <v>10653</v>
      </c>
      <c r="M712">
        <f>IF(G712&lt;&gt;FALSE,VLOOKUP(H712,internet_municipalities!$B$2:$W$226,22,FALSE),"NO INTERNET")</f>
        <v>3671</v>
      </c>
      <c r="N712" s="16">
        <f t="shared" si="36"/>
        <v>3.2688640697357669E-3</v>
      </c>
    </row>
    <row r="713" spans="1:14" x14ac:dyDescent="0.2">
      <c r="A713">
        <v>10653</v>
      </c>
      <c r="B713" t="b">
        <v>0</v>
      </c>
      <c r="C713" t="s">
        <v>1171</v>
      </c>
      <c r="D713">
        <v>861</v>
      </c>
      <c r="E713" s="4">
        <v>0.31</v>
      </c>
      <c r="F713" t="str">
        <f t="shared" si="34"/>
        <v>Lost</v>
      </c>
      <c r="G713" t="b">
        <f>VLOOKUP(head_of_council_races!A713,all_municipalities!$A$2:$M$445,9,FALSE)</f>
        <v>1</v>
      </c>
      <c r="H713" t="str">
        <f>VLOOKUP(head_of_council_races!A713,all_municipalities!$A$2:$M$445,2,FALSE)</f>
        <v>Renfrew, Town of</v>
      </c>
      <c r="I713" t="b">
        <f>VLOOKUP(A713,all_municipalities!$A$2:$M$445,13, FALSE)</f>
        <v>0</v>
      </c>
      <c r="J713" t="str">
        <f t="shared" si="35"/>
        <v>NONE</v>
      </c>
      <c r="K713">
        <v>0</v>
      </c>
      <c r="L713">
        <v>10653</v>
      </c>
      <c r="M713">
        <f>IF(G713&lt;&gt;FALSE,VLOOKUP(H713,internet_municipalities!$B$2:$W$226,22,FALSE),"NO INTERNET")</f>
        <v>3671</v>
      </c>
      <c r="N713" s="16" t="str">
        <f t="shared" si="36"/>
        <v>Lost</v>
      </c>
    </row>
    <row r="714" spans="1:14" x14ac:dyDescent="0.2">
      <c r="A714">
        <v>10653</v>
      </c>
      <c r="B714" t="b">
        <v>0</v>
      </c>
      <c r="C714" t="s">
        <v>1172</v>
      </c>
      <c r="D714">
        <v>691</v>
      </c>
      <c r="E714" s="4">
        <v>0.25</v>
      </c>
      <c r="F714" t="str">
        <f t="shared" si="34"/>
        <v>Lost</v>
      </c>
      <c r="G714" t="b">
        <f>VLOOKUP(head_of_council_races!A714,all_municipalities!$A$2:$M$445,9,FALSE)</f>
        <v>1</v>
      </c>
      <c r="H714" t="str">
        <f>VLOOKUP(head_of_council_races!A714,all_municipalities!$A$2:$M$445,2,FALSE)</f>
        <v>Renfrew, Town of</v>
      </c>
      <c r="I714" t="b">
        <f>VLOOKUP(A714,all_municipalities!$A$2:$M$445,13, FALSE)</f>
        <v>0</v>
      </c>
      <c r="J714" t="str">
        <f t="shared" si="35"/>
        <v>NONE</v>
      </c>
      <c r="K714">
        <v>0</v>
      </c>
      <c r="L714">
        <v>10653</v>
      </c>
      <c r="M714">
        <f>IF(G714&lt;&gt;FALSE,VLOOKUP(H714,internet_municipalities!$B$2:$W$226,22,FALSE),"NO INTERNET")</f>
        <v>3671</v>
      </c>
      <c r="N714" s="16" t="str">
        <f t="shared" si="36"/>
        <v>Lost</v>
      </c>
    </row>
    <row r="715" spans="1:14" x14ac:dyDescent="0.2">
      <c r="A715">
        <v>10653</v>
      </c>
      <c r="B715" t="b">
        <v>0</v>
      </c>
      <c r="C715" t="s">
        <v>1170</v>
      </c>
      <c r="D715">
        <v>168</v>
      </c>
      <c r="E715" s="4">
        <v>0.06</v>
      </c>
      <c r="F715" t="str">
        <f t="shared" si="34"/>
        <v>Lost</v>
      </c>
      <c r="G715" t="b">
        <f>VLOOKUP(head_of_council_races!A715,all_municipalities!$A$2:$M$445,9,FALSE)</f>
        <v>1</v>
      </c>
      <c r="H715" t="str">
        <f>VLOOKUP(head_of_council_races!A715,all_municipalities!$A$2:$M$445,2,FALSE)</f>
        <v>Renfrew, Town of</v>
      </c>
      <c r="I715" t="b">
        <f>VLOOKUP(A715,all_municipalities!$A$2:$M$445,13, FALSE)</f>
        <v>0</v>
      </c>
      <c r="J715" t="str">
        <f t="shared" si="35"/>
        <v>NONE</v>
      </c>
      <c r="K715">
        <v>0</v>
      </c>
      <c r="L715">
        <v>10653</v>
      </c>
      <c r="M715">
        <f>IF(G715&lt;&gt;FALSE,VLOOKUP(H715,internet_municipalities!$B$2:$W$226,22,FALSE),"NO INTERNET")</f>
        <v>3671</v>
      </c>
      <c r="N715" s="16" t="str">
        <f t="shared" si="36"/>
        <v>Lost</v>
      </c>
    </row>
    <row r="716" spans="1:14" x14ac:dyDescent="0.2">
      <c r="A716">
        <v>10653</v>
      </c>
      <c r="B716" t="b">
        <v>0</v>
      </c>
      <c r="C716" t="s">
        <v>1173</v>
      </c>
      <c r="D716">
        <v>153</v>
      </c>
      <c r="E716" s="4">
        <v>0.06</v>
      </c>
      <c r="F716" t="str">
        <f t="shared" si="34"/>
        <v>Lost</v>
      </c>
      <c r="G716" t="b">
        <f>VLOOKUP(head_of_council_races!A716,all_municipalities!$A$2:$M$445,9,FALSE)</f>
        <v>1</v>
      </c>
      <c r="H716" t="str">
        <f>VLOOKUP(head_of_council_races!A716,all_municipalities!$A$2:$M$445,2,FALSE)</f>
        <v>Renfrew, Town of</v>
      </c>
      <c r="I716" t="b">
        <f>VLOOKUP(A716,all_municipalities!$A$2:$M$445,13, FALSE)</f>
        <v>0</v>
      </c>
      <c r="J716" t="str">
        <f t="shared" si="35"/>
        <v>NONE</v>
      </c>
      <c r="K716">
        <v>0</v>
      </c>
      <c r="L716">
        <v>10653</v>
      </c>
      <c r="M716">
        <f>IF(G716&lt;&gt;FALSE,VLOOKUP(H716,internet_municipalities!$B$2:$W$226,22,FALSE),"NO INTERNET")</f>
        <v>3671</v>
      </c>
      <c r="N716" s="16" t="str">
        <f t="shared" si="36"/>
        <v>Lost</v>
      </c>
    </row>
    <row r="717" spans="1:14" x14ac:dyDescent="0.2">
      <c r="A717">
        <v>10657</v>
      </c>
      <c r="B717" t="b">
        <v>1</v>
      </c>
      <c r="C717" t="s">
        <v>1174</v>
      </c>
      <c r="D717" s="1">
        <v>28318</v>
      </c>
      <c r="E717" s="4">
        <v>0.7</v>
      </c>
      <c r="F717">
        <f t="shared" si="34"/>
        <v>18014</v>
      </c>
      <c r="G717" t="b">
        <f>VLOOKUP(head_of_council_races!A717,all_municipalities!$A$2:$M$445,9,FALSE)</f>
        <v>1</v>
      </c>
      <c r="H717" t="str">
        <f>VLOOKUP(head_of_council_races!A717,all_municipalities!$A$2:$M$445,2,FALSE)</f>
        <v>Richmond Hill, City of</v>
      </c>
      <c r="I717" t="b">
        <f>VLOOKUP(A717,all_municipalities!$A$2:$M$445,13, FALSE)</f>
        <v>0</v>
      </c>
      <c r="J717" t="str">
        <f t="shared" si="35"/>
        <v>NONE</v>
      </c>
      <c r="K717">
        <v>0</v>
      </c>
      <c r="L717">
        <v>10657</v>
      </c>
      <c r="M717">
        <f>IF(G717&lt;&gt;FALSE,VLOOKUP(H717,internet_municipalities!$B$2:$W$226,22,FALSE),"NO INTERNET")</f>
        <v>89566</v>
      </c>
      <c r="N717" s="16">
        <f t="shared" si="36"/>
        <v>0.20112542705937522</v>
      </c>
    </row>
    <row r="718" spans="1:14" x14ac:dyDescent="0.2">
      <c r="A718">
        <v>10657</v>
      </c>
      <c r="B718" t="b">
        <v>0</v>
      </c>
      <c r="C718" t="s">
        <v>1177</v>
      </c>
      <c r="D718" s="1">
        <v>10304</v>
      </c>
      <c r="E718" s="4">
        <v>0.26</v>
      </c>
      <c r="F718" t="str">
        <f t="shared" si="34"/>
        <v>Lost</v>
      </c>
      <c r="G718" t="b">
        <f>VLOOKUP(head_of_council_races!A718,all_municipalities!$A$2:$M$445,9,FALSE)</f>
        <v>1</v>
      </c>
      <c r="H718" t="str">
        <f>VLOOKUP(head_of_council_races!A718,all_municipalities!$A$2:$M$445,2,FALSE)</f>
        <v>Richmond Hill, City of</v>
      </c>
      <c r="I718" t="b">
        <f>VLOOKUP(A718,all_municipalities!$A$2:$M$445,13, FALSE)</f>
        <v>0</v>
      </c>
      <c r="J718" t="str">
        <f t="shared" si="35"/>
        <v>NONE</v>
      </c>
      <c r="K718">
        <v>0</v>
      </c>
      <c r="L718">
        <v>10657</v>
      </c>
      <c r="M718">
        <f>IF(G718&lt;&gt;FALSE,VLOOKUP(H718,internet_municipalities!$B$2:$W$226,22,FALSE),"NO INTERNET")</f>
        <v>89566</v>
      </c>
      <c r="N718" s="16" t="str">
        <f t="shared" si="36"/>
        <v>Lost</v>
      </c>
    </row>
    <row r="719" spans="1:14" x14ac:dyDescent="0.2">
      <c r="A719">
        <v>10657</v>
      </c>
      <c r="B719" t="b">
        <v>0</v>
      </c>
      <c r="C719" t="s">
        <v>1175</v>
      </c>
      <c r="D719" s="1">
        <v>1155</v>
      </c>
      <c r="E719" s="4">
        <v>0.03</v>
      </c>
      <c r="F719" t="str">
        <f t="shared" si="34"/>
        <v>Lost</v>
      </c>
      <c r="G719" t="b">
        <f>VLOOKUP(head_of_council_races!A719,all_municipalities!$A$2:$M$445,9,FALSE)</f>
        <v>1</v>
      </c>
      <c r="H719" t="str">
        <f>VLOOKUP(head_of_council_races!A719,all_municipalities!$A$2:$M$445,2,FALSE)</f>
        <v>Richmond Hill, City of</v>
      </c>
      <c r="I719" t="b">
        <f>VLOOKUP(A719,all_municipalities!$A$2:$M$445,13, FALSE)</f>
        <v>0</v>
      </c>
      <c r="J719" t="str">
        <f t="shared" si="35"/>
        <v>NONE</v>
      </c>
      <c r="K719">
        <v>0</v>
      </c>
      <c r="L719">
        <v>10657</v>
      </c>
      <c r="M719">
        <f>IF(G719&lt;&gt;FALSE,VLOOKUP(H719,internet_municipalities!$B$2:$W$226,22,FALSE),"NO INTERNET")</f>
        <v>89566</v>
      </c>
      <c r="N719" s="16" t="str">
        <f t="shared" si="36"/>
        <v>Lost</v>
      </c>
    </row>
    <row r="720" spans="1:14" x14ac:dyDescent="0.2">
      <c r="A720">
        <v>10657</v>
      </c>
      <c r="B720" t="b">
        <v>0</v>
      </c>
      <c r="C720" t="s">
        <v>1176</v>
      </c>
      <c r="D720">
        <v>572</v>
      </c>
      <c r="E720" s="4">
        <v>0.01</v>
      </c>
      <c r="F720" t="str">
        <f t="shared" si="34"/>
        <v>Lost</v>
      </c>
      <c r="G720" t="b">
        <f>VLOOKUP(head_of_council_races!A720,all_municipalities!$A$2:$M$445,9,FALSE)</f>
        <v>1</v>
      </c>
      <c r="H720" t="str">
        <f>VLOOKUP(head_of_council_races!A720,all_municipalities!$A$2:$M$445,2,FALSE)</f>
        <v>Richmond Hill, City of</v>
      </c>
      <c r="I720" t="b">
        <f>VLOOKUP(A720,all_municipalities!$A$2:$M$445,13, FALSE)</f>
        <v>0</v>
      </c>
      <c r="J720" t="str">
        <f t="shared" si="35"/>
        <v>NONE</v>
      </c>
      <c r="K720">
        <v>0</v>
      </c>
      <c r="L720">
        <v>10657</v>
      </c>
      <c r="M720">
        <f>IF(G720&lt;&gt;FALSE,VLOOKUP(H720,internet_municipalities!$B$2:$W$226,22,FALSE),"NO INTERNET")</f>
        <v>89566</v>
      </c>
      <c r="N720" s="16" t="str">
        <f t="shared" si="36"/>
        <v>Lost</v>
      </c>
    </row>
    <row r="721" spans="1:14" x14ac:dyDescent="0.2">
      <c r="A721">
        <v>10191</v>
      </c>
      <c r="B721" t="b">
        <v>1</v>
      </c>
      <c r="C721" t="s">
        <v>1178</v>
      </c>
      <c r="D721" s="1">
        <v>2995</v>
      </c>
      <c r="E721" s="4">
        <v>0.72</v>
      </c>
      <c r="F721">
        <f t="shared" si="34"/>
        <v>1815</v>
      </c>
      <c r="G721" t="b">
        <f>VLOOKUP(head_of_council_races!A721,all_municipalities!$A$2:$M$445,9,FALSE)</f>
        <v>1</v>
      </c>
      <c r="H721" t="str">
        <f>VLOOKUP(head_of_council_races!A721,all_municipalities!$A$2:$M$445,2,FALSE)</f>
        <v>Rideau Lakes, Township of</v>
      </c>
      <c r="I721" t="b">
        <f>VLOOKUP(A721,all_municipalities!$A$2:$M$445,13, FALSE)</f>
        <v>1</v>
      </c>
      <c r="J721" t="str">
        <f t="shared" si="35"/>
        <v>NONE</v>
      </c>
      <c r="K721">
        <v>0</v>
      </c>
      <c r="L721">
        <v>10191</v>
      </c>
      <c r="M721">
        <f>IF(G721&lt;&gt;FALSE,VLOOKUP(H721,internet_municipalities!$B$2:$W$226,22,FALSE),"NO INTERNET")</f>
        <v>8651</v>
      </c>
      <c r="N721" s="16">
        <f t="shared" si="36"/>
        <v>0.20980233499017453</v>
      </c>
    </row>
    <row r="722" spans="1:14" x14ac:dyDescent="0.2">
      <c r="A722">
        <v>10191</v>
      </c>
      <c r="B722" t="b">
        <v>0</v>
      </c>
      <c r="C722" t="s">
        <v>1179</v>
      </c>
      <c r="D722" s="1">
        <v>1180</v>
      </c>
      <c r="E722" s="4">
        <v>0.28000000000000003</v>
      </c>
      <c r="F722" t="str">
        <f t="shared" si="34"/>
        <v>Lost</v>
      </c>
      <c r="G722" t="b">
        <f>VLOOKUP(head_of_council_races!A722,all_municipalities!$A$2:$M$445,9,FALSE)</f>
        <v>1</v>
      </c>
      <c r="H722" t="str">
        <f>VLOOKUP(head_of_council_races!A722,all_municipalities!$A$2:$M$445,2,FALSE)</f>
        <v>Rideau Lakes, Township of</v>
      </c>
      <c r="I722" t="b">
        <f>VLOOKUP(A722,all_municipalities!$A$2:$M$445,13, FALSE)</f>
        <v>1</v>
      </c>
      <c r="J722" t="str">
        <f t="shared" si="35"/>
        <v>NONE</v>
      </c>
      <c r="K722">
        <v>0</v>
      </c>
      <c r="L722">
        <v>10191</v>
      </c>
      <c r="M722">
        <f>IF(G722&lt;&gt;FALSE,VLOOKUP(H722,internet_municipalities!$B$2:$W$226,22,FALSE),"NO INTERNET")</f>
        <v>8651</v>
      </c>
      <c r="N722" s="16" t="str">
        <f t="shared" si="36"/>
        <v>Lost</v>
      </c>
    </row>
    <row r="723" spans="1:14" x14ac:dyDescent="0.2">
      <c r="A723">
        <v>10238</v>
      </c>
      <c r="B723" t="b">
        <v>1</v>
      </c>
      <c r="C723" t="s">
        <v>1180</v>
      </c>
      <c r="D723" t="s">
        <v>461</v>
      </c>
      <c r="E723" t="s">
        <v>461</v>
      </c>
      <c r="F723" t="str">
        <f t="shared" si="34"/>
        <v>Acclaimed</v>
      </c>
      <c r="G723" t="b">
        <f>VLOOKUP(head_of_council_races!A723,all_municipalities!$A$2:$M$445,9,FALSE)</f>
        <v>1</v>
      </c>
      <c r="H723" t="str">
        <f>VLOOKUP(head_of_council_races!A723,all_municipalities!$A$2:$M$445,2,FALSE)</f>
        <v>Russell, Township of</v>
      </c>
      <c r="I723" t="b">
        <f>VLOOKUP(A723,all_municipalities!$A$2:$M$445,13, FALSE)</f>
        <v>1</v>
      </c>
      <c r="J723" t="str">
        <f t="shared" si="35"/>
        <v>NONE</v>
      </c>
      <c r="K723">
        <v>0</v>
      </c>
      <c r="L723">
        <v>10238</v>
      </c>
      <c r="M723">
        <f>IF(G723&lt;&gt;FALSE,VLOOKUP(H723,internet_municipalities!$B$2:$W$226,22,FALSE),"NO INTERNET")</f>
        <v>10501</v>
      </c>
      <c r="N723" s="16" t="str">
        <f t="shared" si="36"/>
        <v>Acclaimed</v>
      </c>
    </row>
    <row r="724" spans="1:14" x14ac:dyDescent="0.2">
      <c r="A724">
        <v>10127</v>
      </c>
      <c r="B724" t="b">
        <v>1</v>
      </c>
      <c r="C724" t="s">
        <v>1181</v>
      </c>
      <c r="D724">
        <v>273</v>
      </c>
      <c r="E724" s="4">
        <v>0.56999999999999995</v>
      </c>
      <c r="F724">
        <f t="shared" si="34"/>
        <v>170</v>
      </c>
      <c r="G724" t="b">
        <f>VLOOKUP(head_of_council_races!A724,all_municipalities!$A$2:$M$445,9,FALSE)</f>
        <v>0</v>
      </c>
      <c r="H724" t="str">
        <f>VLOOKUP(head_of_council_races!A724,all_municipalities!$A$2:$M$445,2,FALSE)</f>
        <v>Ryerson, Township of</v>
      </c>
      <c r="I724" t="b">
        <f>VLOOKUP(A724,all_municipalities!$A$2:$M$445,13, FALSE)</f>
        <v>0</v>
      </c>
      <c r="J724" t="str">
        <f t="shared" si="35"/>
        <v>NONE</v>
      </c>
      <c r="K724">
        <v>0</v>
      </c>
      <c r="L724">
        <v>10127</v>
      </c>
      <c r="M724" t="str">
        <f>IF(G724&lt;&gt;FALSE,VLOOKUP(H724,internet_municipalities!$B$2:$W$226,22,FALSE),"NO INTERNET")</f>
        <v>NO INTERNET</v>
      </c>
      <c r="N724" s="16" t="str">
        <f t="shared" si="36"/>
        <v>NO INTERNET</v>
      </c>
    </row>
    <row r="725" spans="1:14" x14ac:dyDescent="0.2">
      <c r="A725">
        <v>10127</v>
      </c>
      <c r="B725" t="b">
        <v>0</v>
      </c>
      <c r="C725" t="s">
        <v>1183</v>
      </c>
      <c r="D725">
        <v>103</v>
      </c>
      <c r="E725" s="4">
        <v>0.22</v>
      </c>
      <c r="F725" t="str">
        <f t="shared" si="34"/>
        <v>Lost</v>
      </c>
      <c r="G725" t="b">
        <f>VLOOKUP(head_of_council_races!A725,all_municipalities!$A$2:$M$445,9,FALSE)</f>
        <v>0</v>
      </c>
      <c r="H725" t="str">
        <f>VLOOKUP(head_of_council_races!A725,all_municipalities!$A$2:$M$445,2,FALSE)</f>
        <v>Ryerson, Township of</v>
      </c>
      <c r="I725" t="b">
        <f>VLOOKUP(A725,all_municipalities!$A$2:$M$445,13, FALSE)</f>
        <v>0</v>
      </c>
      <c r="J725" t="str">
        <f t="shared" si="35"/>
        <v>NONE</v>
      </c>
      <c r="K725">
        <v>0</v>
      </c>
      <c r="L725">
        <v>10127</v>
      </c>
      <c r="M725" t="str">
        <f>IF(G725&lt;&gt;FALSE,VLOOKUP(H725,internet_municipalities!$B$2:$W$226,22,FALSE),"NO INTERNET")</f>
        <v>NO INTERNET</v>
      </c>
      <c r="N725" s="16" t="str">
        <f t="shared" si="36"/>
        <v>NO INTERNET</v>
      </c>
    </row>
    <row r="726" spans="1:14" x14ac:dyDescent="0.2">
      <c r="A726">
        <v>10127</v>
      </c>
      <c r="B726" t="b">
        <v>0</v>
      </c>
      <c r="C726" t="s">
        <v>1182</v>
      </c>
      <c r="D726">
        <v>100</v>
      </c>
      <c r="E726" s="4">
        <v>0.21</v>
      </c>
      <c r="F726" t="str">
        <f t="shared" si="34"/>
        <v>Lost</v>
      </c>
      <c r="G726" t="b">
        <f>VLOOKUP(head_of_council_races!A726,all_municipalities!$A$2:$M$445,9,FALSE)</f>
        <v>0</v>
      </c>
      <c r="H726" t="str">
        <f>VLOOKUP(head_of_council_races!A726,all_municipalities!$A$2:$M$445,2,FALSE)</f>
        <v>Ryerson, Township of</v>
      </c>
      <c r="I726" t="b">
        <f>VLOOKUP(A726,all_municipalities!$A$2:$M$445,13, FALSE)</f>
        <v>0</v>
      </c>
      <c r="J726" t="str">
        <f t="shared" si="35"/>
        <v>NONE</v>
      </c>
      <c r="K726">
        <v>0</v>
      </c>
      <c r="L726">
        <v>10127</v>
      </c>
      <c r="M726" t="str">
        <f>IF(G726&lt;&gt;FALSE,VLOOKUP(H726,internet_municipalities!$B$2:$W$226,22,FALSE),"NO INTERNET")</f>
        <v>NO INTERNET</v>
      </c>
      <c r="N726" s="16" t="str">
        <f t="shared" si="36"/>
        <v>NO INTERNET</v>
      </c>
    </row>
    <row r="727" spans="1:14" x14ac:dyDescent="0.2">
      <c r="A727">
        <v>13188</v>
      </c>
      <c r="B727" t="b">
        <v>1</v>
      </c>
      <c r="C727" t="s">
        <v>1184</v>
      </c>
      <c r="D727">
        <v>741</v>
      </c>
      <c r="E727" s="4">
        <v>0.7</v>
      </c>
      <c r="F727">
        <f t="shared" si="34"/>
        <v>484</v>
      </c>
      <c r="G727" t="b">
        <f>VLOOKUP(head_of_council_races!A727,all_municipalities!$A$2:$M$445,9,FALSE)</f>
        <v>1</v>
      </c>
      <c r="H727" t="str">
        <f>VLOOKUP(head_of_council_races!A727,all_municipalities!$A$2:$M$445,2,FALSE)</f>
        <v>Sables-Spanish Rivers, Township of</v>
      </c>
      <c r="I727" t="b">
        <f>VLOOKUP(A727,all_municipalities!$A$2:$M$445,13, FALSE)</f>
        <v>1</v>
      </c>
      <c r="J727" t="str">
        <f t="shared" si="35"/>
        <v>LOW</v>
      </c>
      <c r="K727">
        <v>1</v>
      </c>
      <c r="L727">
        <v>13188</v>
      </c>
      <c r="M727">
        <f>IF(G727&lt;&gt;FALSE,VLOOKUP(H727,internet_municipalities!$B$2:$W$226,22,FALSE),"NO INTERNET")</f>
        <v>2209</v>
      </c>
      <c r="N727" s="16">
        <f t="shared" si="36"/>
        <v>0.21910366681756452</v>
      </c>
    </row>
    <row r="728" spans="1:14" x14ac:dyDescent="0.2">
      <c r="A728">
        <v>13188</v>
      </c>
      <c r="B728" t="b">
        <v>0</v>
      </c>
      <c r="C728" t="s">
        <v>1185</v>
      </c>
      <c r="D728">
        <v>257</v>
      </c>
      <c r="E728" s="4">
        <v>0.24</v>
      </c>
      <c r="F728" t="str">
        <f t="shared" si="34"/>
        <v>Lost</v>
      </c>
      <c r="G728" t="b">
        <f>VLOOKUP(head_of_council_races!A728,all_municipalities!$A$2:$M$445,9,FALSE)</f>
        <v>1</v>
      </c>
      <c r="H728" t="str">
        <f>VLOOKUP(head_of_council_races!A728,all_municipalities!$A$2:$M$445,2,FALSE)</f>
        <v>Sables-Spanish Rivers, Township of</v>
      </c>
      <c r="I728" t="b">
        <f>VLOOKUP(A728,all_municipalities!$A$2:$M$445,13, FALSE)</f>
        <v>1</v>
      </c>
      <c r="J728" t="str">
        <f t="shared" si="35"/>
        <v>NONE</v>
      </c>
      <c r="K728">
        <v>1</v>
      </c>
      <c r="L728">
        <v>13188</v>
      </c>
      <c r="M728">
        <f>IF(G728&lt;&gt;FALSE,VLOOKUP(H728,internet_municipalities!$B$2:$W$226,22,FALSE),"NO INTERNET")</f>
        <v>2209</v>
      </c>
      <c r="N728" s="16" t="str">
        <f t="shared" si="36"/>
        <v>Lost</v>
      </c>
    </row>
    <row r="729" spans="1:14" x14ac:dyDescent="0.2">
      <c r="A729">
        <v>13188</v>
      </c>
      <c r="B729" t="b">
        <v>0</v>
      </c>
      <c r="C729" t="s">
        <v>1186</v>
      </c>
      <c r="D729">
        <v>65</v>
      </c>
      <c r="E729" s="4">
        <v>0.06</v>
      </c>
      <c r="F729" t="str">
        <f t="shared" si="34"/>
        <v>Lost</v>
      </c>
      <c r="G729" t="b">
        <f>VLOOKUP(head_of_council_races!A729,all_municipalities!$A$2:$M$445,9,FALSE)</f>
        <v>1</v>
      </c>
      <c r="H729" t="str">
        <f>VLOOKUP(head_of_council_races!A729,all_municipalities!$A$2:$M$445,2,FALSE)</f>
        <v>Sables-Spanish Rivers, Township of</v>
      </c>
      <c r="I729" t="b">
        <f>VLOOKUP(A729,all_municipalities!$A$2:$M$445,13, FALSE)</f>
        <v>1</v>
      </c>
      <c r="J729" t="str">
        <f t="shared" si="35"/>
        <v>NONE</v>
      </c>
      <c r="K729">
        <v>1</v>
      </c>
      <c r="L729">
        <v>13188</v>
      </c>
      <c r="M729">
        <f>IF(G729&lt;&gt;FALSE,VLOOKUP(H729,internet_municipalities!$B$2:$W$226,22,FALSE),"NO INTERNET")</f>
        <v>2209</v>
      </c>
      <c r="N729" s="16" t="str">
        <f t="shared" si="36"/>
        <v>Lost</v>
      </c>
    </row>
    <row r="730" spans="1:14" x14ac:dyDescent="0.2">
      <c r="A730">
        <v>10666</v>
      </c>
      <c r="B730" t="b">
        <v>1</v>
      </c>
      <c r="C730" t="s">
        <v>1187</v>
      </c>
      <c r="D730" s="1">
        <v>12561</v>
      </c>
      <c r="E730" s="4">
        <v>0.59</v>
      </c>
      <c r="F730">
        <f t="shared" si="34"/>
        <v>3953</v>
      </c>
      <c r="G730" t="b">
        <f>VLOOKUP(head_of_council_races!A730,all_municipalities!$A$2:$M$445,9,FALSE)</f>
        <v>1</v>
      </c>
      <c r="H730" t="str">
        <f>VLOOKUP(head_of_council_races!A730,all_municipalities!$A$2:$M$445,2,FALSE)</f>
        <v>Sarnia, City of</v>
      </c>
      <c r="I730" t="b">
        <f>VLOOKUP(A730,all_municipalities!$A$2:$M$445,13, FALSE)</f>
        <v>1</v>
      </c>
      <c r="J730" t="str">
        <f t="shared" si="35"/>
        <v>NONE</v>
      </c>
      <c r="K730">
        <v>0</v>
      </c>
      <c r="L730">
        <v>10666</v>
      </c>
      <c r="M730">
        <f>IF(G730&lt;&gt;FALSE,VLOOKUP(H730,internet_municipalities!$B$2:$W$226,22,FALSE),"NO INTERNET")</f>
        <v>32266</v>
      </c>
      <c r="N730" s="16">
        <f t="shared" si="36"/>
        <v>0.12251286183598835</v>
      </c>
    </row>
    <row r="731" spans="1:14" x14ac:dyDescent="0.2">
      <c r="A731">
        <v>10666</v>
      </c>
      <c r="B731" t="b">
        <v>0</v>
      </c>
      <c r="C731" t="s">
        <v>1188</v>
      </c>
      <c r="D731" s="1">
        <v>8608</v>
      </c>
      <c r="E731" s="4">
        <v>0.41</v>
      </c>
      <c r="F731" t="str">
        <f t="shared" si="34"/>
        <v>Lost</v>
      </c>
      <c r="G731" t="b">
        <f>VLOOKUP(head_of_council_races!A731,all_municipalities!$A$2:$M$445,9,FALSE)</f>
        <v>1</v>
      </c>
      <c r="H731" t="str">
        <f>VLOOKUP(head_of_council_races!A731,all_municipalities!$A$2:$M$445,2,FALSE)</f>
        <v>Sarnia, City of</v>
      </c>
      <c r="I731" t="b">
        <f>VLOOKUP(A731,all_municipalities!$A$2:$M$445,13, FALSE)</f>
        <v>1</v>
      </c>
      <c r="J731" t="str">
        <f t="shared" si="35"/>
        <v>NONE</v>
      </c>
      <c r="K731">
        <v>0</v>
      </c>
      <c r="L731">
        <v>10666</v>
      </c>
      <c r="M731">
        <f>IF(G731&lt;&gt;FALSE,VLOOKUP(H731,internet_municipalities!$B$2:$W$226,22,FALSE),"NO INTERNET")</f>
        <v>32266</v>
      </c>
      <c r="N731" s="16" t="str">
        <f t="shared" si="36"/>
        <v>Lost</v>
      </c>
    </row>
    <row r="732" spans="1:14" x14ac:dyDescent="0.2">
      <c r="A732">
        <v>17916</v>
      </c>
      <c r="B732" t="b">
        <v>1</v>
      </c>
      <c r="C732" t="s">
        <v>1189</v>
      </c>
      <c r="D732" t="s">
        <v>461</v>
      </c>
      <c r="E732" t="s">
        <v>461</v>
      </c>
      <c r="F732" t="str">
        <f t="shared" si="34"/>
        <v>Acclaimed</v>
      </c>
      <c r="G732" t="b">
        <f>VLOOKUP(head_of_council_races!A732,all_municipalities!$A$2:$M$445,9,FALSE)</f>
        <v>1</v>
      </c>
      <c r="H732" t="str">
        <f>VLOOKUP(head_of_council_races!A732,all_municipalities!$A$2:$M$445,2,FALSE)</f>
        <v>Saugeen Shores, Town of</v>
      </c>
      <c r="I732" t="b">
        <f>VLOOKUP(A732,all_municipalities!$A$2:$M$445,13, FALSE)</f>
        <v>1</v>
      </c>
      <c r="J732" t="str">
        <f t="shared" si="35"/>
        <v>NONE</v>
      </c>
      <c r="K732">
        <v>0</v>
      </c>
      <c r="L732">
        <v>17916</v>
      </c>
      <c r="M732">
        <f>IF(G732&lt;&gt;FALSE,VLOOKUP(H732,internet_municipalities!$B$2:$W$226,22,FALSE),"NO INTERNET")</f>
        <v>8596</v>
      </c>
      <c r="N732" s="16" t="str">
        <f t="shared" si="36"/>
        <v>Acclaimed</v>
      </c>
    </row>
    <row r="733" spans="1:14" x14ac:dyDescent="0.2">
      <c r="A733">
        <v>10668</v>
      </c>
      <c r="B733" t="b">
        <v>1</v>
      </c>
      <c r="C733" t="s">
        <v>1190</v>
      </c>
      <c r="D733" s="1">
        <v>9626</v>
      </c>
      <c r="E733" s="4">
        <v>0.44</v>
      </c>
      <c r="F733">
        <f t="shared" si="34"/>
        <v>4209</v>
      </c>
      <c r="G733" t="b">
        <f>VLOOKUP(head_of_council_races!A733,all_municipalities!$A$2:$M$445,9,FALSE)</f>
        <v>0</v>
      </c>
      <c r="H733" t="str">
        <f>VLOOKUP(head_of_council_races!A733,all_municipalities!$A$2:$M$445,2,FALSE)</f>
        <v>Sault Ste. Marie, City of</v>
      </c>
      <c r="I733" t="b">
        <f>VLOOKUP(A733,all_municipalities!$A$2:$M$445,13, FALSE)</f>
        <v>0</v>
      </c>
      <c r="J733" t="str">
        <f t="shared" si="35"/>
        <v>NONE</v>
      </c>
      <c r="K733">
        <v>0</v>
      </c>
      <c r="L733">
        <v>10668</v>
      </c>
      <c r="M733" t="str">
        <f>IF(G733&lt;&gt;FALSE,VLOOKUP(H733,internet_municipalities!$B$2:$W$226,22,FALSE),"NO INTERNET")</f>
        <v>NO INTERNET</v>
      </c>
      <c r="N733" s="16" t="str">
        <f t="shared" si="36"/>
        <v>NO INTERNET</v>
      </c>
    </row>
    <row r="734" spans="1:14" x14ac:dyDescent="0.2">
      <c r="A734">
        <v>10668</v>
      </c>
      <c r="B734" t="b">
        <v>0</v>
      </c>
      <c r="C734" t="s">
        <v>1191</v>
      </c>
      <c r="D734" s="1">
        <v>5417</v>
      </c>
      <c r="E734" s="4">
        <v>0.25</v>
      </c>
      <c r="F734" t="str">
        <f t="shared" si="34"/>
        <v>Lost</v>
      </c>
      <c r="G734" t="b">
        <f>VLOOKUP(head_of_council_races!A734,all_municipalities!$A$2:$M$445,9,FALSE)</f>
        <v>0</v>
      </c>
      <c r="H734" t="str">
        <f>VLOOKUP(head_of_council_races!A734,all_municipalities!$A$2:$M$445,2,FALSE)</f>
        <v>Sault Ste. Marie, City of</v>
      </c>
      <c r="I734" t="b">
        <f>VLOOKUP(A734,all_municipalities!$A$2:$M$445,13, FALSE)</f>
        <v>0</v>
      </c>
      <c r="J734" t="str">
        <f t="shared" si="35"/>
        <v>NONE</v>
      </c>
      <c r="K734">
        <v>0</v>
      </c>
      <c r="L734">
        <v>10668</v>
      </c>
      <c r="M734" t="str">
        <f>IF(G734&lt;&gt;FALSE,VLOOKUP(H734,internet_municipalities!$B$2:$W$226,22,FALSE),"NO INTERNET")</f>
        <v>NO INTERNET</v>
      </c>
      <c r="N734" s="16" t="str">
        <f t="shared" si="36"/>
        <v>NO INTERNET</v>
      </c>
    </row>
    <row r="735" spans="1:14" x14ac:dyDescent="0.2">
      <c r="A735">
        <v>10668</v>
      </c>
      <c r="B735" t="b">
        <v>0</v>
      </c>
      <c r="C735" t="s">
        <v>1192</v>
      </c>
      <c r="D735" s="1">
        <v>4047</v>
      </c>
      <c r="E735" s="4">
        <v>0.19</v>
      </c>
      <c r="F735" t="str">
        <f t="shared" si="34"/>
        <v>Lost</v>
      </c>
      <c r="G735" t="b">
        <f>VLOOKUP(head_of_council_races!A735,all_municipalities!$A$2:$M$445,9,FALSE)</f>
        <v>0</v>
      </c>
      <c r="H735" t="str">
        <f>VLOOKUP(head_of_council_races!A735,all_municipalities!$A$2:$M$445,2,FALSE)</f>
        <v>Sault Ste. Marie, City of</v>
      </c>
      <c r="I735" t="b">
        <f>VLOOKUP(A735,all_municipalities!$A$2:$M$445,13, FALSE)</f>
        <v>0</v>
      </c>
      <c r="J735" t="str">
        <f t="shared" si="35"/>
        <v>NONE</v>
      </c>
      <c r="K735">
        <v>0</v>
      </c>
      <c r="L735">
        <v>10668</v>
      </c>
      <c r="M735" t="str">
        <f>IF(G735&lt;&gt;FALSE,VLOOKUP(H735,internet_municipalities!$B$2:$W$226,22,FALSE),"NO INTERNET")</f>
        <v>NO INTERNET</v>
      </c>
      <c r="N735" s="16" t="str">
        <f t="shared" si="36"/>
        <v>NO INTERNET</v>
      </c>
    </row>
    <row r="736" spans="1:14" x14ac:dyDescent="0.2">
      <c r="A736">
        <v>10668</v>
      </c>
      <c r="B736" t="b">
        <v>0</v>
      </c>
      <c r="C736" t="s">
        <v>1193</v>
      </c>
      <c r="D736">
        <v>665</v>
      </c>
      <c r="E736" s="4">
        <v>0.03</v>
      </c>
      <c r="F736" t="str">
        <f t="shared" si="34"/>
        <v>Lost</v>
      </c>
      <c r="G736" t="b">
        <f>VLOOKUP(head_of_council_races!A736,all_municipalities!$A$2:$M$445,9,FALSE)</f>
        <v>0</v>
      </c>
      <c r="H736" t="str">
        <f>VLOOKUP(head_of_council_races!A736,all_municipalities!$A$2:$M$445,2,FALSE)</f>
        <v>Sault Ste. Marie, City of</v>
      </c>
      <c r="I736" t="b">
        <f>VLOOKUP(A736,all_municipalities!$A$2:$M$445,13, FALSE)</f>
        <v>0</v>
      </c>
      <c r="J736" t="str">
        <f t="shared" si="35"/>
        <v>NONE</v>
      </c>
      <c r="K736">
        <v>0</v>
      </c>
      <c r="L736">
        <v>10668</v>
      </c>
      <c r="M736" t="str">
        <f>IF(G736&lt;&gt;FALSE,VLOOKUP(H736,internet_municipalities!$B$2:$W$226,22,FALSE),"NO INTERNET")</f>
        <v>NO INTERNET</v>
      </c>
      <c r="N736" s="16" t="str">
        <f t="shared" si="36"/>
        <v>NO INTERNET</v>
      </c>
    </row>
    <row r="737" spans="1:14" x14ac:dyDescent="0.2">
      <c r="A737">
        <v>10668</v>
      </c>
      <c r="B737" t="b">
        <v>0</v>
      </c>
      <c r="C737" t="s">
        <v>1194</v>
      </c>
      <c r="D737" s="1">
        <v>2007</v>
      </c>
      <c r="E737" s="4">
        <v>0.09</v>
      </c>
      <c r="F737" t="str">
        <f t="shared" si="34"/>
        <v>Lost</v>
      </c>
      <c r="G737" t="b">
        <f>VLOOKUP(head_of_council_races!A737,all_municipalities!$A$2:$M$445,9,FALSE)</f>
        <v>0</v>
      </c>
      <c r="H737" t="str">
        <f>VLOOKUP(head_of_council_races!A737,all_municipalities!$A$2:$M$445,2,FALSE)</f>
        <v>Sault Ste. Marie, City of</v>
      </c>
      <c r="I737" t="b">
        <f>VLOOKUP(A737,all_municipalities!$A$2:$M$445,13, FALSE)</f>
        <v>0</v>
      </c>
      <c r="J737" t="str">
        <f t="shared" si="35"/>
        <v>NONE</v>
      </c>
      <c r="K737">
        <v>0</v>
      </c>
      <c r="L737">
        <v>10668</v>
      </c>
      <c r="M737" t="str">
        <f>IF(G737&lt;&gt;FALSE,VLOOKUP(H737,internet_municipalities!$B$2:$W$226,22,FALSE),"NO INTERNET")</f>
        <v>NO INTERNET</v>
      </c>
      <c r="N737" s="16" t="str">
        <f t="shared" si="36"/>
        <v>NO INTERNET</v>
      </c>
    </row>
    <row r="738" spans="1:14" x14ac:dyDescent="0.2">
      <c r="A738">
        <v>10671</v>
      </c>
      <c r="B738" t="b">
        <v>1</v>
      </c>
      <c r="C738" t="s">
        <v>1195</v>
      </c>
      <c r="D738">
        <v>308</v>
      </c>
      <c r="E738" s="4">
        <v>0.55000000000000004</v>
      </c>
      <c r="F738">
        <f t="shared" si="34"/>
        <v>160</v>
      </c>
      <c r="G738" t="b">
        <f>VLOOKUP(head_of_council_races!A738,all_municipalities!$A$2:$M$445,9,FALSE)</f>
        <v>0</v>
      </c>
      <c r="H738" t="str">
        <f>VLOOKUP(head_of_council_races!A738,all_municipalities!$A$2:$M$445,2,FALSE)</f>
        <v>Schreiber, Township of</v>
      </c>
      <c r="I738" t="b">
        <f>VLOOKUP(A738,all_municipalities!$A$2:$M$445,13, FALSE)</f>
        <v>0</v>
      </c>
      <c r="J738" t="str">
        <f t="shared" si="35"/>
        <v>NONE</v>
      </c>
      <c r="K738">
        <v>0</v>
      </c>
      <c r="L738">
        <v>10671</v>
      </c>
      <c r="M738" t="str">
        <f>IF(G738&lt;&gt;FALSE,VLOOKUP(H738,internet_municipalities!$B$2:$W$226,22,FALSE),"NO INTERNET")</f>
        <v>NO INTERNET</v>
      </c>
      <c r="N738" s="16" t="str">
        <f t="shared" si="36"/>
        <v>NO INTERNET</v>
      </c>
    </row>
    <row r="739" spans="1:14" x14ac:dyDescent="0.2">
      <c r="A739">
        <v>10671</v>
      </c>
      <c r="B739" t="b">
        <v>0</v>
      </c>
      <c r="C739" t="s">
        <v>1197</v>
      </c>
      <c r="D739">
        <v>148</v>
      </c>
      <c r="E739" s="4">
        <v>0.26</v>
      </c>
      <c r="F739" t="str">
        <f t="shared" si="34"/>
        <v>Lost</v>
      </c>
      <c r="G739" t="b">
        <f>VLOOKUP(head_of_council_races!A739,all_municipalities!$A$2:$M$445,9,FALSE)</f>
        <v>0</v>
      </c>
      <c r="H739" t="str">
        <f>VLOOKUP(head_of_council_races!A739,all_municipalities!$A$2:$M$445,2,FALSE)</f>
        <v>Schreiber, Township of</v>
      </c>
      <c r="I739" t="b">
        <f>VLOOKUP(A739,all_municipalities!$A$2:$M$445,13, FALSE)</f>
        <v>0</v>
      </c>
      <c r="J739" t="str">
        <f t="shared" si="35"/>
        <v>NONE</v>
      </c>
      <c r="K739">
        <v>0</v>
      </c>
      <c r="L739">
        <v>10671</v>
      </c>
      <c r="M739" t="str">
        <f>IF(G739&lt;&gt;FALSE,VLOOKUP(H739,internet_municipalities!$B$2:$W$226,22,FALSE),"NO INTERNET")</f>
        <v>NO INTERNET</v>
      </c>
      <c r="N739" s="16" t="str">
        <f t="shared" si="36"/>
        <v>NO INTERNET</v>
      </c>
    </row>
    <row r="740" spans="1:14" x14ac:dyDescent="0.2">
      <c r="A740">
        <v>10671</v>
      </c>
      <c r="B740" t="b">
        <v>0</v>
      </c>
      <c r="C740" t="s">
        <v>1198</v>
      </c>
      <c r="D740">
        <v>95</v>
      </c>
      <c r="E740" s="4">
        <v>0.17</v>
      </c>
      <c r="F740" t="str">
        <f t="shared" si="34"/>
        <v>Lost</v>
      </c>
      <c r="G740" t="b">
        <f>VLOOKUP(head_of_council_races!A740,all_municipalities!$A$2:$M$445,9,FALSE)</f>
        <v>0</v>
      </c>
      <c r="H740" t="str">
        <f>VLOOKUP(head_of_council_races!A740,all_municipalities!$A$2:$M$445,2,FALSE)</f>
        <v>Schreiber, Township of</v>
      </c>
      <c r="I740" t="b">
        <f>VLOOKUP(A740,all_municipalities!$A$2:$M$445,13, FALSE)</f>
        <v>0</v>
      </c>
      <c r="J740" t="str">
        <f t="shared" si="35"/>
        <v>NONE</v>
      </c>
      <c r="K740">
        <v>0</v>
      </c>
      <c r="L740">
        <v>10671</v>
      </c>
      <c r="M740" t="str">
        <f>IF(G740&lt;&gt;FALSE,VLOOKUP(H740,internet_municipalities!$B$2:$W$226,22,FALSE),"NO INTERNET")</f>
        <v>NO INTERNET</v>
      </c>
      <c r="N740" s="16" t="str">
        <f t="shared" si="36"/>
        <v>NO INTERNET</v>
      </c>
    </row>
    <row r="741" spans="1:14" x14ac:dyDescent="0.2">
      <c r="A741">
        <v>10671</v>
      </c>
      <c r="B741" t="b">
        <v>0</v>
      </c>
      <c r="C741" t="s">
        <v>1196</v>
      </c>
      <c r="D741">
        <v>10</v>
      </c>
      <c r="E741" s="4">
        <v>0.02</v>
      </c>
      <c r="F741" t="str">
        <f t="shared" si="34"/>
        <v>Lost</v>
      </c>
      <c r="G741" t="b">
        <f>VLOOKUP(head_of_council_races!A741,all_municipalities!$A$2:$M$445,9,FALSE)</f>
        <v>0</v>
      </c>
      <c r="H741" t="str">
        <f>VLOOKUP(head_of_council_races!A741,all_municipalities!$A$2:$M$445,2,FALSE)</f>
        <v>Schreiber, Township of</v>
      </c>
      <c r="I741" t="b">
        <f>VLOOKUP(A741,all_municipalities!$A$2:$M$445,13, FALSE)</f>
        <v>0</v>
      </c>
      <c r="J741" t="str">
        <f t="shared" si="35"/>
        <v>NONE</v>
      </c>
      <c r="K741">
        <v>0</v>
      </c>
      <c r="L741">
        <v>10671</v>
      </c>
      <c r="M741" t="str">
        <f>IF(G741&lt;&gt;FALSE,VLOOKUP(H741,internet_municipalities!$B$2:$W$226,22,FALSE),"NO INTERNET")</f>
        <v>NO INTERNET</v>
      </c>
      <c r="N741" s="16" t="str">
        <f t="shared" si="36"/>
        <v>NO INTERNET</v>
      </c>
    </row>
    <row r="742" spans="1:14" x14ac:dyDescent="0.2">
      <c r="A742">
        <v>10638</v>
      </c>
      <c r="B742" t="b">
        <v>1</v>
      </c>
      <c r="C742" t="s">
        <v>1199</v>
      </c>
      <c r="D742" t="s">
        <v>461</v>
      </c>
      <c r="E742" t="s">
        <v>461</v>
      </c>
      <c r="F742" t="str">
        <f t="shared" si="34"/>
        <v>Acclaimed</v>
      </c>
      <c r="G742" t="b">
        <f>VLOOKUP(head_of_council_races!A742,all_municipalities!$A$2:$M$445,9,FALSE)</f>
        <v>1</v>
      </c>
      <c r="H742" t="str">
        <f>VLOOKUP(head_of_council_races!A742,all_municipalities!$A$2:$M$445,2,FALSE)</f>
        <v>Scugog, Township of</v>
      </c>
      <c r="I742" t="b">
        <f>VLOOKUP(A742,all_municipalities!$A$2:$M$445,13, FALSE)</f>
        <v>0</v>
      </c>
      <c r="J742" t="str">
        <f t="shared" si="35"/>
        <v>NONE</v>
      </c>
      <c r="K742">
        <v>0</v>
      </c>
      <c r="L742">
        <v>10638</v>
      </c>
      <c r="M742">
        <f>IF(G742&lt;&gt;FALSE,VLOOKUP(H742,internet_municipalities!$B$2:$W$226,22,FALSE),"NO INTERNET")</f>
        <v>14959</v>
      </c>
      <c r="N742" s="16" t="str">
        <f t="shared" si="36"/>
        <v>Acclaimed</v>
      </c>
    </row>
    <row r="743" spans="1:14" x14ac:dyDescent="0.2">
      <c r="A743">
        <v>10599</v>
      </c>
      <c r="B743" t="b">
        <v>1</v>
      </c>
      <c r="C743" t="s">
        <v>1200</v>
      </c>
      <c r="D743" t="s">
        <v>461</v>
      </c>
      <c r="E743" t="s">
        <v>461</v>
      </c>
      <c r="F743" t="str">
        <f t="shared" si="34"/>
        <v>Acclaimed</v>
      </c>
      <c r="G743" t="b">
        <f>VLOOKUP(head_of_council_races!A743,all_municipalities!$A$2:$M$445,9,FALSE)</f>
        <v>1</v>
      </c>
      <c r="H743" t="str">
        <f>VLOOKUP(head_of_council_races!A743,all_municipalities!$A$2:$M$445,2,FALSE)</f>
        <v>Seguin, Township of</v>
      </c>
      <c r="I743" t="b">
        <f>VLOOKUP(A743,all_municipalities!$A$2:$M$445,13, FALSE)</f>
        <v>1</v>
      </c>
      <c r="J743" t="str">
        <f t="shared" si="35"/>
        <v>NONE</v>
      </c>
      <c r="K743">
        <v>0</v>
      </c>
      <c r="L743">
        <v>10599</v>
      </c>
      <c r="M743">
        <f>IF(G743&lt;&gt;FALSE,VLOOKUP(H743,internet_municipalities!$B$2:$W$226,22,FALSE),"NO INTERNET")</f>
        <v>6420</v>
      </c>
      <c r="N743" s="16" t="str">
        <f t="shared" si="36"/>
        <v>Acclaimed</v>
      </c>
    </row>
    <row r="744" spans="1:14" x14ac:dyDescent="0.2">
      <c r="A744">
        <v>19401</v>
      </c>
      <c r="B744" t="b">
        <v>1</v>
      </c>
      <c r="C744" t="s">
        <v>1201</v>
      </c>
      <c r="D744" t="s">
        <v>461</v>
      </c>
      <c r="E744" t="s">
        <v>461</v>
      </c>
      <c r="F744" t="str">
        <f t="shared" si="34"/>
        <v>Acclaimed</v>
      </c>
      <c r="G744" t="b">
        <f>VLOOKUP(head_of_council_races!A744,all_municipalities!$A$2:$M$445,9,FALSE)</f>
        <v>1</v>
      </c>
      <c r="H744" t="str">
        <f>VLOOKUP(head_of_council_races!A744,all_municipalities!$A$2:$M$445,2,FALSE)</f>
        <v>Selwyn, Township of</v>
      </c>
      <c r="I744" t="b">
        <f>VLOOKUP(A744,all_municipalities!$A$2:$M$445,13, FALSE)</f>
        <v>1</v>
      </c>
      <c r="J744" t="str">
        <f t="shared" si="35"/>
        <v>NONE</v>
      </c>
      <c r="K744">
        <v>0</v>
      </c>
      <c r="L744">
        <v>19401</v>
      </c>
      <c r="M744">
        <f>IF(G744&lt;&gt;FALSE,VLOOKUP(H744,internet_municipalities!$B$2:$W$226,22,FALSE),"NO INTERNET")</f>
        <v>12754</v>
      </c>
      <c r="N744" s="16" t="str">
        <f t="shared" si="36"/>
        <v>Acclaimed</v>
      </c>
    </row>
    <row r="745" spans="1:14" x14ac:dyDescent="0.2">
      <c r="A745">
        <v>10575</v>
      </c>
      <c r="B745" t="b">
        <v>1</v>
      </c>
      <c r="C745" t="s">
        <v>1202</v>
      </c>
      <c r="D745" s="1">
        <v>3740</v>
      </c>
      <c r="E745" s="4">
        <v>0.87</v>
      </c>
      <c r="F745">
        <f t="shared" si="34"/>
        <v>3205</v>
      </c>
      <c r="G745" t="b">
        <f>VLOOKUP(head_of_council_races!A745,all_municipalities!$A$2:$M$445,9,FALSE)</f>
        <v>1</v>
      </c>
      <c r="H745" t="str">
        <f>VLOOKUP(head_of_council_races!A745,all_municipalities!$A$2:$M$445,2,FALSE)</f>
        <v>Severn, Township of</v>
      </c>
      <c r="I745" t="b">
        <f>VLOOKUP(A745,all_municipalities!$A$2:$M$445,13, FALSE)</f>
        <v>0</v>
      </c>
      <c r="J745" t="str">
        <f t="shared" si="35"/>
        <v>NONE</v>
      </c>
      <c r="K745">
        <v>0</v>
      </c>
      <c r="L745">
        <v>10575</v>
      </c>
      <c r="M745">
        <f>IF(G745&lt;&gt;FALSE,VLOOKUP(H745,internet_municipalities!$B$2:$W$226,22,FALSE),"NO INTERNET")</f>
        <v>9774</v>
      </c>
      <c r="N745" s="16">
        <f t="shared" si="36"/>
        <v>0.3279107837118887</v>
      </c>
    </row>
    <row r="746" spans="1:14" x14ac:dyDescent="0.2">
      <c r="A746">
        <v>10575</v>
      </c>
      <c r="B746" t="b">
        <v>0</v>
      </c>
      <c r="C746" t="s">
        <v>1203</v>
      </c>
      <c r="D746">
        <v>535</v>
      </c>
      <c r="E746" s="4">
        <v>0.13</v>
      </c>
      <c r="F746" t="str">
        <f t="shared" si="34"/>
        <v>Lost</v>
      </c>
      <c r="G746" t="b">
        <f>VLOOKUP(head_of_council_races!A746,all_municipalities!$A$2:$M$445,9,FALSE)</f>
        <v>1</v>
      </c>
      <c r="H746" t="str">
        <f>VLOOKUP(head_of_council_races!A746,all_municipalities!$A$2:$M$445,2,FALSE)</f>
        <v>Severn, Township of</v>
      </c>
      <c r="I746" t="b">
        <f>VLOOKUP(A746,all_municipalities!$A$2:$M$445,13, FALSE)</f>
        <v>0</v>
      </c>
      <c r="J746" t="str">
        <f t="shared" si="35"/>
        <v>NONE</v>
      </c>
      <c r="K746">
        <v>0</v>
      </c>
      <c r="L746">
        <v>10575</v>
      </c>
      <c r="M746">
        <f>IF(G746&lt;&gt;FALSE,VLOOKUP(H746,internet_municipalities!$B$2:$W$226,22,FALSE),"NO INTERNET")</f>
        <v>9774</v>
      </c>
      <c r="N746" s="16" t="str">
        <f t="shared" si="36"/>
        <v>Lost</v>
      </c>
    </row>
    <row r="747" spans="1:14" x14ac:dyDescent="0.2">
      <c r="A747">
        <v>10681</v>
      </c>
      <c r="B747" t="b">
        <v>1</v>
      </c>
      <c r="C747" t="s">
        <v>1204</v>
      </c>
      <c r="D747" t="s">
        <v>461</v>
      </c>
      <c r="E747" t="s">
        <v>461</v>
      </c>
      <c r="F747" t="str">
        <f t="shared" si="34"/>
        <v>Acclaimed</v>
      </c>
      <c r="G747" t="b">
        <f>VLOOKUP(head_of_council_races!A747,all_municipalities!$A$2:$M$445,9,FALSE)</f>
        <v>1</v>
      </c>
      <c r="H747" t="str">
        <f>VLOOKUP(head_of_council_races!A747,all_municipalities!$A$2:$M$445,2,FALSE)</f>
        <v>Shelburne, Town of</v>
      </c>
      <c r="I747" t="b">
        <f>VLOOKUP(A747,all_municipalities!$A$2:$M$445,13, FALSE)</f>
        <v>1</v>
      </c>
      <c r="J747" t="str">
        <f t="shared" si="35"/>
        <v>NONE</v>
      </c>
      <c r="K747">
        <v>0</v>
      </c>
      <c r="L747">
        <v>10681</v>
      </c>
      <c r="M747">
        <f>IF(G747&lt;&gt;FALSE,VLOOKUP(H747,internet_municipalities!$B$2:$W$226,22,FALSE),"NO INTERNET")</f>
        <v>3713</v>
      </c>
      <c r="N747" s="16" t="str">
        <f t="shared" si="36"/>
        <v>Acclaimed</v>
      </c>
    </row>
    <row r="748" spans="1:14" x14ac:dyDescent="0.2">
      <c r="A748">
        <v>10758</v>
      </c>
      <c r="B748" t="b">
        <v>1</v>
      </c>
      <c r="C748" t="s">
        <v>1205</v>
      </c>
      <c r="D748" t="s">
        <v>461</v>
      </c>
      <c r="E748" t="s">
        <v>461</v>
      </c>
      <c r="F748" t="str">
        <f t="shared" si="34"/>
        <v>Acclaimed</v>
      </c>
      <c r="G748" t="b">
        <f>VLOOKUP(head_of_council_races!A748,all_municipalities!$A$2:$M$445,9,FALSE)</f>
        <v>1</v>
      </c>
      <c r="H748" t="str">
        <f>VLOOKUP(head_of_council_races!A748,all_municipalities!$A$2:$M$445,2,FALSE)</f>
        <v>Shuniah, Municipality of</v>
      </c>
      <c r="I748" t="b">
        <f>VLOOKUP(A748,all_municipalities!$A$2:$M$445,13, FALSE)</f>
        <v>1</v>
      </c>
      <c r="J748" t="str">
        <f t="shared" si="35"/>
        <v>NONE</v>
      </c>
      <c r="K748">
        <v>0</v>
      </c>
      <c r="L748">
        <v>10758</v>
      </c>
      <c r="M748">
        <f>IF(G748&lt;&gt;FALSE,VLOOKUP(H748,internet_municipalities!$B$2:$W$226,22,FALSE),"NO INTERNET")</f>
        <v>3293</v>
      </c>
      <c r="N748" s="16" t="str">
        <f t="shared" si="36"/>
        <v>Acclaimed</v>
      </c>
    </row>
    <row r="749" spans="1:14" x14ac:dyDescent="0.2">
      <c r="A749">
        <v>10684</v>
      </c>
      <c r="B749" t="b">
        <v>1</v>
      </c>
      <c r="C749" t="s">
        <v>1206</v>
      </c>
      <c r="D749" t="s">
        <v>461</v>
      </c>
      <c r="E749" t="s">
        <v>461</v>
      </c>
      <c r="F749" t="str">
        <f t="shared" si="34"/>
        <v>Acclaimed</v>
      </c>
      <c r="G749" t="b">
        <f>VLOOKUP(head_of_council_races!A749,all_municipalities!$A$2:$M$445,9,FALSE)</f>
        <v>1</v>
      </c>
      <c r="H749" t="str">
        <f>VLOOKUP(head_of_council_races!A749,all_municipalities!$A$2:$M$445,2,FALSE)</f>
        <v>Sioux Lookout, Municipality of</v>
      </c>
      <c r="I749" t="b">
        <f>VLOOKUP(A749,all_municipalities!$A$2:$M$445,13, FALSE)</f>
        <v>1</v>
      </c>
      <c r="J749" t="str">
        <f t="shared" si="35"/>
        <v>NONE</v>
      </c>
      <c r="K749">
        <v>0</v>
      </c>
      <c r="L749">
        <v>10684</v>
      </c>
      <c r="M749">
        <f>IF(G749&lt;&gt;FALSE,VLOOKUP(H749,internet_municipalities!$B$2:$W$226,22,FALSE),"NO INTERNET")</f>
        <v>2131</v>
      </c>
      <c r="N749" s="16" t="str">
        <f t="shared" si="36"/>
        <v>Acclaimed</v>
      </c>
    </row>
    <row r="750" spans="1:14" x14ac:dyDescent="0.2">
      <c r="A750">
        <v>10685</v>
      </c>
      <c r="B750" t="b">
        <v>1</v>
      </c>
      <c r="C750" t="s">
        <v>1207</v>
      </c>
      <c r="D750" t="s">
        <v>461</v>
      </c>
      <c r="E750" t="s">
        <v>461</v>
      </c>
      <c r="F750" t="str">
        <f t="shared" si="34"/>
        <v>Acclaimed</v>
      </c>
      <c r="G750" t="b">
        <f>VLOOKUP(head_of_council_races!A750,all_municipalities!$A$2:$M$445,9,FALSE)</f>
        <v>0</v>
      </c>
      <c r="H750" t="str">
        <f>VLOOKUP(head_of_council_races!A750,all_municipalities!$A$2:$M$445,2,FALSE)</f>
        <v>Sioux Narrows-Nestor Falls, Township of</v>
      </c>
      <c r="I750" t="b">
        <f>VLOOKUP(A750,all_municipalities!$A$2:$M$445,13, FALSE)</f>
        <v>0</v>
      </c>
      <c r="J750" t="str">
        <f t="shared" si="35"/>
        <v>NONE</v>
      </c>
      <c r="K750">
        <v>0</v>
      </c>
      <c r="L750">
        <v>10685</v>
      </c>
      <c r="M750" t="str">
        <f>IF(G750&lt;&gt;FALSE,VLOOKUP(H750,internet_municipalities!$B$2:$W$226,22,FALSE),"NO INTERNET")</f>
        <v>NO INTERNET</v>
      </c>
      <c r="N750" s="16" t="str">
        <f t="shared" si="36"/>
        <v>NO INTERNET</v>
      </c>
    </row>
    <row r="751" spans="1:14" x14ac:dyDescent="0.2">
      <c r="A751">
        <v>10686</v>
      </c>
      <c r="B751" t="b">
        <v>1</v>
      </c>
      <c r="C751" t="s">
        <v>1208</v>
      </c>
      <c r="D751" s="1">
        <v>1635</v>
      </c>
      <c r="E751" s="4">
        <v>0.63</v>
      </c>
      <c r="F751">
        <f t="shared" si="34"/>
        <v>691</v>
      </c>
      <c r="G751" t="b">
        <f>VLOOKUP(head_of_council_races!A751,all_municipalities!$A$2:$M$445,9,FALSE)</f>
        <v>1</v>
      </c>
      <c r="H751" t="str">
        <f>VLOOKUP(head_of_council_races!A751,all_municipalities!$A$2:$M$445,2,FALSE)</f>
        <v>Smiths Falls, Town of</v>
      </c>
      <c r="I751" t="b">
        <f>VLOOKUP(A751,all_municipalities!$A$2:$M$445,13, FALSE)</f>
        <v>1</v>
      </c>
      <c r="J751" t="str">
        <f t="shared" si="35"/>
        <v>LOW</v>
      </c>
      <c r="K751">
        <v>1</v>
      </c>
      <c r="L751">
        <v>10686</v>
      </c>
      <c r="M751">
        <f>IF(G751&lt;&gt;FALSE,VLOOKUP(H751,internet_municipalities!$B$2:$W$226,22,FALSE),"NO INTERNET")</f>
        <v>4145</v>
      </c>
      <c r="N751" s="16">
        <f t="shared" si="36"/>
        <v>0.16670687575392037</v>
      </c>
    </row>
    <row r="752" spans="1:14" x14ac:dyDescent="0.2">
      <c r="A752">
        <v>10686</v>
      </c>
      <c r="B752" t="b">
        <v>0</v>
      </c>
      <c r="C752" t="s">
        <v>1209</v>
      </c>
      <c r="D752">
        <v>944</v>
      </c>
      <c r="E752" s="4">
        <v>0.37</v>
      </c>
      <c r="F752" t="str">
        <f t="shared" si="34"/>
        <v>Lost</v>
      </c>
      <c r="G752" t="b">
        <f>VLOOKUP(head_of_council_races!A752,all_municipalities!$A$2:$M$445,9,FALSE)</f>
        <v>1</v>
      </c>
      <c r="H752" t="str">
        <f>VLOOKUP(head_of_council_races!A752,all_municipalities!$A$2:$M$445,2,FALSE)</f>
        <v>Smiths Falls, Town of</v>
      </c>
      <c r="I752" t="b">
        <f>VLOOKUP(A752,all_municipalities!$A$2:$M$445,13, FALSE)</f>
        <v>1</v>
      </c>
      <c r="J752" t="str">
        <f t="shared" si="35"/>
        <v>NONE</v>
      </c>
      <c r="K752">
        <v>1</v>
      </c>
      <c r="L752">
        <v>10686</v>
      </c>
      <c r="M752">
        <f>IF(G752&lt;&gt;FALSE,VLOOKUP(H752,internet_municipalities!$B$2:$W$226,22,FALSE),"NO INTERNET")</f>
        <v>4145</v>
      </c>
      <c r="N752" s="16" t="str">
        <f t="shared" si="36"/>
        <v>Lost</v>
      </c>
    </row>
    <row r="753" spans="1:14" x14ac:dyDescent="0.2">
      <c r="A753">
        <v>10689</v>
      </c>
      <c r="B753" t="b">
        <v>1</v>
      </c>
      <c r="C753" t="s">
        <v>1210</v>
      </c>
      <c r="D753">
        <v>294</v>
      </c>
      <c r="E753" s="4">
        <v>0.46</v>
      </c>
      <c r="F753">
        <f t="shared" si="34"/>
        <v>4</v>
      </c>
      <c r="G753" t="b">
        <f>VLOOKUP(head_of_council_races!A753,all_municipalities!$A$2:$M$445,9,FALSE)</f>
        <v>0</v>
      </c>
      <c r="H753" t="str">
        <f>VLOOKUP(head_of_council_races!A753,all_municipalities!$A$2:$M$445,2,FALSE)</f>
        <v>Smooth Rock Falls, Town of</v>
      </c>
      <c r="I753" t="b">
        <f>VLOOKUP(A753,all_municipalities!$A$2:$M$445,13, FALSE)</f>
        <v>0</v>
      </c>
      <c r="J753" t="str">
        <f t="shared" si="35"/>
        <v>NONE</v>
      </c>
      <c r="K753">
        <v>0</v>
      </c>
      <c r="L753">
        <v>10689</v>
      </c>
      <c r="M753" t="str">
        <f>IF(G753&lt;&gt;FALSE,VLOOKUP(H753,internet_municipalities!$B$2:$W$226,22,FALSE),"NO INTERNET")</f>
        <v>NO INTERNET</v>
      </c>
      <c r="N753" s="16" t="str">
        <f t="shared" si="36"/>
        <v>NO INTERNET</v>
      </c>
    </row>
    <row r="754" spans="1:14" x14ac:dyDescent="0.2">
      <c r="A754">
        <v>10689</v>
      </c>
      <c r="B754" t="b">
        <v>0</v>
      </c>
      <c r="C754" t="s">
        <v>1211</v>
      </c>
      <c r="D754">
        <v>290</v>
      </c>
      <c r="E754" s="4">
        <v>0.45</v>
      </c>
      <c r="F754" t="str">
        <f t="shared" si="34"/>
        <v>Lost</v>
      </c>
      <c r="G754" t="b">
        <f>VLOOKUP(head_of_council_races!A754,all_municipalities!$A$2:$M$445,9,FALSE)</f>
        <v>0</v>
      </c>
      <c r="H754" t="str">
        <f>VLOOKUP(head_of_council_races!A754,all_municipalities!$A$2:$M$445,2,FALSE)</f>
        <v>Smooth Rock Falls, Town of</v>
      </c>
      <c r="I754" t="b">
        <f>VLOOKUP(A754,all_municipalities!$A$2:$M$445,13, FALSE)</f>
        <v>0</v>
      </c>
      <c r="J754" t="str">
        <f t="shared" si="35"/>
        <v>NONE</v>
      </c>
      <c r="K754">
        <v>0</v>
      </c>
      <c r="L754">
        <v>10689</v>
      </c>
      <c r="M754" t="str">
        <f>IF(G754&lt;&gt;FALSE,VLOOKUP(H754,internet_municipalities!$B$2:$W$226,22,FALSE),"NO INTERNET")</f>
        <v>NO INTERNET</v>
      </c>
      <c r="N754" s="16" t="str">
        <f t="shared" si="36"/>
        <v>NO INTERNET</v>
      </c>
    </row>
    <row r="755" spans="1:14" x14ac:dyDescent="0.2">
      <c r="A755">
        <v>10689</v>
      </c>
      <c r="B755" t="b">
        <v>0</v>
      </c>
      <c r="C755" t="s">
        <v>1212</v>
      </c>
      <c r="D755">
        <v>54</v>
      </c>
      <c r="E755" s="4">
        <v>0.08</v>
      </c>
      <c r="F755" t="str">
        <f t="shared" si="34"/>
        <v>Lost</v>
      </c>
      <c r="G755" t="b">
        <f>VLOOKUP(head_of_council_races!A755,all_municipalities!$A$2:$M$445,9,FALSE)</f>
        <v>0</v>
      </c>
      <c r="H755" t="str">
        <f>VLOOKUP(head_of_council_races!A755,all_municipalities!$A$2:$M$445,2,FALSE)</f>
        <v>Smooth Rock Falls, Town of</v>
      </c>
      <c r="I755" t="b">
        <f>VLOOKUP(A755,all_municipalities!$A$2:$M$445,13, FALSE)</f>
        <v>0</v>
      </c>
      <c r="J755" t="str">
        <f t="shared" si="35"/>
        <v>NONE</v>
      </c>
      <c r="K755">
        <v>0</v>
      </c>
      <c r="L755">
        <v>10689</v>
      </c>
      <c r="M755" t="str">
        <f>IF(G755&lt;&gt;FALSE,VLOOKUP(H755,internet_municipalities!$B$2:$W$226,22,FALSE),"NO INTERNET")</f>
        <v>NO INTERNET</v>
      </c>
      <c r="N755" s="16" t="str">
        <f t="shared" si="36"/>
        <v>NO INTERNET</v>
      </c>
    </row>
    <row r="756" spans="1:14" x14ac:dyDescent="0.2">
      <c r="A756">
        <v>10815</v>
      </c>
      <c r="B756" t="b">
        <v>1</v>
      </c>
      <c r="C756" t="s">
        <v>1213</v>
      </c>
      <c r="D756">
        <v>645</v>
      </c>
      <c r="E756" s="4">
        <v>0.68</v>
      </c>
      <c r="F756">
        <f t="shared" si="34"/>
        <v>444</v>
      </c>
      <c r="G756" t="b">
        <f>VLOOKUP(head_of_council_races!A756,all_municipalities!$A$2:$M$445,9,FALSE)</f>
        <v>0</v>
      </c>
      <c r="H756" t="str">
        <f>VLOOKUP(head_of_council_races!A756,all_municipalities!$A$2:$M$445,2,FALSE)</f>
        <v>South Algonquin, Township of</v>
      </c>
      <c r="I756" t="b">
        <f>VLOOKUP(A756,all_municipalities!$A$2:$M$445,13, FALSE)</f>
        <v>0</v>
      </c>
      <c r="J756" t="str">
        <f t="shared" si="35"/>
        <v>NONE</v>
      </c>
      <c r="K756">
        <v>0</v>
      </c>
      <c r="L756">
        <v>10815</v>
      </c>
      <c r="M756" t="str">
        <f>IF(G756&lt;&gt;FALSE,VLOOKUP(H756,internet_municipalities!$B$2:$W$226,22,FALSE),"NO INTERNET")</f>
        <v>NO INTERNET</v>
      </c>
      <c r="N756" s="16" t="str">
        <f t="shared" si="36"/>
        <v>NO INTERNET</v>
      </c>
    </row>
    <row r="757" spans="1:14" x14ac:dyDescent="0.2">
      <c r="A757">
        <v>10815</v>
      </c>
      <c r="B757" t="b">
        <v>0</v>
      </c>
      <c r="C757" t="s">
        <v>1215</v>
      </c>
      <c r="D757">
        <v>201</v>
      </c>
      <c r="E757" s="4">
        <v>0.21</v>
      </c>
      <c r="F757" t="str">
        <f t="shared" si="34"/>
        <v>Lost</v>
      </c>
      <c r="G757" t="b">
        <f>VLOOKUP(head_of_council_races!A757,all_municipalities!$A$2:$M$445,9,FALSE)</f>
        <v>0</v>
      </c>
      <c r="H757" t="str">
        <f>VLOOKUP(head_of_council_races!A757,all_municipalities!$A$2:$M$445,2,FALSE)</f>
        <v>South Algonquin, Township of</v>
      </c>
      <c r="I757" t="b">
        <f>VLOOKUP(A757,all_municipalities!$A$2:$M$445,13, FALSE)</f>
        <v>0</v>
      </c>
      <c r="J757" t="str">
        <f t="shared" si="35"/>
        <v>NONE</v>
      </c>
      <c r="K757">
        <v>0</v>
      </c>
      <c r="L757">
        <v>10815</v>
      </c>
      <c r="M757" t="str">
        <f>IF(G757&lt;&gt;FALSE,VLOOKUP(H757,internet_municipalities!$B$2:$W$226,22,FALSE),"NO INTERNET")</f>
        <v>NO INTERNET</v>
      </c>
      <c r="N757" s="16" t="str">
        <f t="shared" si="36"/>
        <v>NO INTERNET</v>
      </c>
    </row>
    <row r="758" spans="1:14" x14ac:dyDescent="0.2">
      <c r="A758">
        <v>10815</v>
      </c>
      <c r="B758" t="b">
        <v>0</v>
      </c>
      <c r="C758" t="s">
        <v>1214</v>
      </c>
      <c r="D758">
        <v>106</v>
      </c>
      <c r="E758" s="4">
        <v>0.11</v>
      </c>
      <c r="F758" t="str">
        <f t="shared" si="34"/>
        <v>Lost</v>
      </c>
      <c r="G758" t="b">
        <f>VLOOKUP(head_of_council_races!A758,all_municipalities!$A$2:$M$445,9,FALSE)</f>
        <v>0</v>
      </c>
      <c r="H758" t="str">
        <f>VLOOKUP(head_of_council_races!A758,all_municipalities!$A$2:$M$445,2,FALSE)</f>
        <v>South Algonquin, Township of</v>
      </c>
      <c r="I758" t="b">
        <f>VLOOKUP(A758,all_municipalities!$A$2:$M$445,13, FALSE)</f>
        <v>0</v>
      </c>
      <c r="J758" t="str">
        <f t="shared" si="35"/>
        <v>NONE</v>
      </c>
      <c r="K758">
        <v>0</v>
      </c>
      <c r="L758">
        <v>10815</v>
      </c>
      <c r="M758" t="str">
        <f>IF(G758&lt;&gt;FALSE,VLOOKUP(H758,internet_municipalities!$B$2:$W$226,22,FALSE),"NO INTERNET")</f>
        <v>NO INTERNET</v>
      </c>
      <c r="N758" s="16" t="str">
        <f t="shared" si="36"/>
        <v>NO INTERNET</v>
      </c>
    </row>
    <row r="759" spans="1:14" x14ac:dyDescent="0.2">
      <c r="A759">
        <v>17909</v>
      </c>
      <c r="B759" t="b">
        <v>1</v>
      </c>
      <c r="C759" t="s">
        <v>1216</v>
      </c>
      <c r="D759" s="1">
        <v>2853</v>
      </c>
      <c r="E759" s="4">
        <v>0.52</v>
      </c>
      <c r="F759">
        <f t="shared" si="34"/>
        <v>362</v>
      </c>
      <c r="G759" t="b">
        <f>VLOOKUP(head_of_council_races!A759,all_municipalities!$A$2:$M$445,9,FALSE)</f>
        <v>1</v>
      </c>
      <c r="H759" t="str">
        <f>VLOOKUP(head_of_council_races!A759,all_municipalities!$A$2:$M$445,2,FALSE)</f>
        <v>South Bruce Peninsula, Town of</v>
      </c>
      <c r="I759" t="b">
        <f>VLOOKUP(A759,all_municipalities!$A$2:$M$445,13, FALSE)</f>
        <v>1</v>
      </c>
      <c r="J759" t="str">
        <f t="shared" si="35"/>
        <v>LOW</v>
      </c>
      <c r="K759">
        <v>1</v>
      </c>
      <c r="L759">
        <v>17909</v>
      </c>
      <c r="M759">
        <f>IF(G759&lt;&gt;FALSE,VLOOKUP(H759,internet_municipalities!$B$2:$W$226,22,FALSE),"NO INTERNET")</f>
        <v>7566</v>
      </c>
      <c r="N759" s="16">
        <f t="shared" si="36"/>
        <v>4.7845625165212791E-2</v>
      </c>
    </row>
    <row r="760" spans="1:14" x14ac:dyDescent="0.2">
      <c r="A760">
        <v>17909</v>
      </c>
      <c r="B760" t="b">
        <v>0</v>
      </c>
      <c r="C760" t="s">
        <v>1218</v>
      </c>
      <c r="D760" s="1">
        <v>2491</v>
      </c>
      <c r="E760" s="4">
        <v>0.45</v>
      </c>
      <c r="F760" t="str">
        <f t="shared" si="34"/>
        <v>Lost</v>
      </c>
      <c r="G760" t="b">
        <f>VLOOKUP(head_of_council_races!A760,all_municipalities!$A$2:$M$445,9,FALSE)</f>
        <v>1</v>
      </c>
      <c r="H760" t="str">
        <f>VLOOKUP(head_of_council_races!A760,all_municipalities!$A$2:$M$445,2,FALSE)</f>
        <v>South Bruce Peninsula, Town of</v>
      </c>
      <c r="I760" t="b">
        <f>VLOOKUP(A760,all_municipalities!$A$2:$M$445,13, FALSE)</f>
        <v>1</v>
      </c>
      <c r="J760" t="str">
        <f t="shared" si="35"/>
        <v>NONE</v>
      </c>
      <c r="K760">
        <v>1</v>
      </c>
      <c r="L760">
        <v>17909</v>
      </c>
      <c r="M760">
        <f>IF(G760&lt;&gt;FALSE,VLOOKUP(H760,internet_municipalities!$B$2:$W$226,22,FALSE),"NO INTERNET")</f>
        <v>7566</v>
      </c>
      <c r="N760" s="16" t="str">
        <f t="shared" si="36"/>
        <v>Lost</v>
      </c>
    </row>
    <row r="761" spans="1:14" x14ac:dyDescent="0.2">
      <c r="A761">
        <v>17909</v>
      </c>
      <c r="B761" t="b">
        <v>0</v>
      </c>
      <c r="C761" t="s">
        <v>1217</v>
      </c>
      <c r="D761">
        <v>132</v>
      </c>
      <c r="E761" s="4">
        <v>0.02</v>
      </c>
      <c r="F761" t="str">
        <f t="shared" si="34"/>
        <v>Lost</v>
      </c>
      <c r="G761" t="b">
        <f>VLOOKUP(head_of_council_races!A761,all_municipalities!$A$2:$M$445,9,FALSE)</f>
        <v>1</v>
      </c>
      <c r="H761" t="str">
        <f>VLOOKUP(head_of_council_races!A761,all_municipalities!$A$2:$M$445,2,FALSE)</f>
        <v>South Bruce Peninsula, Town of</v>
      </c>
      <c r="I761" t="b">
        <f>VLOOKUP(A761,all_municipalities!$A$2:$M$445,13, FALSE)</f>
        <v>1</v>
      </c>
      <c r="J761" t="str">
        <f t="shared" si="35"/>
        <v>NONE</v>
      </c>
      <c r="K761">
        <v>1</v>
      </c>
      <c r="L761">
        <v>17909</v>
      </c>
      <c r="M761">
        <f>IF(G761&lt;&gt;FALSE,VLOOKUP(H761,internet_municipalities!$B$2:$W$226,22,FALSE),"NO INTERNET")</f>
        <v>7566</v>
      </c>
      <c r="N761" s="16" t="str">
        <f t="shared" si="36"/>
        <v>Lost</v>
      </c>
    </row>
    <row r="762" spans="1:14" x14ac:dyDescent="0.2">
      <c r="A762">
        <v>17927</v>
      </c>
      <c r="B762" t="b">
        <v>1</v>
      </c>
      <c r="C762" t="s">
        <v>1219</v>
      </c>
      <c r="D762" s="1">
        <v>1311</v>
      </c>
      <c r="E762" s="4">
        <v>0.45</v>
      </c>
      <c r="F762">
        <f t="shared" si="34"/>
        <v>523</v>
      </c>
      <c r="G762" t="b">
        <f>VLOOKUP(head_of_council_races!A762,all_municipalities!$A$2:$M$445,9,FALSE)</f>
        <v>1</v>
      </c>
      <c r="H762" t="str">
        <f>VLOOKUP(head_of_council_races!A762,all_municipalities!$A$2:$M$445,2,FALSE)</f>
        <v>South Bruce, Municipality of</v>
      </c>
      <c r="I762" t="b">
        <f>VLOOKUP(A762,all_municipalities!$A$2:$M$445,13, FALSE)</f>
        <v>1</v>
      </c>
      <c r="J762" t="str">
        <f t="shared" si="35"/>
        <v>LOW</v>
      </c>
      <c r="K762">
        <v>1</v>
      </c>
      <c r="L762">
        <v>17927</v>
      </c>
      <c r="M762">
        <f>IF(G762&lt;&gt;FALSE,VLOOKUP(H762,internet_municipalities!$B$2:$W$226,22,FALSE),"NO INTERNET")</f>
        <v>1990</v>
      </c>
      <c r="N762" s="16">
        <f t="shared" si="36"/>
        <v>0.2628140703517588</v>
      </c>
    </row>
    <row r="763" spans="1:14" x14ac:dyDescent="0.2">
      <c r="A763">
        <v>17927</v>
      </c>
      <c r="B763" t="b">
        <v>0</v>
      </c>
      <c r="C763" t="s">
        <v>1220</v>
      </c>
      <c r="D763">
        <v>788</v>
      </c>
      <c r="E763" s="4">
        <v>0.27</v>
      </c>
      <c r="F763" t="str">
        <f t="shared" si="34"/>
        <v>Lost</v>
      </c>
      <c r="G763" t="b">
        <f>VLOOKUP(head_of_council_races!A763,all_municipalities!$A$2:$M$445,9,FALSE)</f>
        <v>1</v>
      </c>
      <c r="H763" t="str">
        <f>VLOOKUP(head_of_council_races!A763,all_municipalities!$A$2:$M$445,2,FALSE)</f>
        <v>South Bruce, Municipality of</v>
      </c>
      <c r="I763" t="b">
        <f>VLOOKUP(A763,all_municipalities!$A$2:$M$445,13, FALSE)</f>
        <v>1</v>
      </c>
      <c r="J763" t="str">
        <f t="shared" si="35"/>
        <v>NONE</v>
      </c>
      <c r="K763">
        <v>1</v>
      </c>
      <c r="L763">
        <v>17927</v>
      </c>
      <c r="M763">
        <f>IF(G763&lt;&gt;FALSE,VLOOKUP(H763,internet_municipalities!$B$2:$W$226,22,FALSE),"NO INTERNET")</f>
        <v>1990</v>
      </c>
      <c r="N763" s="16" t="str">
        <f t="shared" si="36"/>
        <v>Lost</v>
      </c>
    </row>
    <row r="764" spans="1:14" x14ac:dyDescent="0.2">
      <c r="A764">
        <v>17927</v>
      </c>
      <c r="B764" t="b">
        <v>0</v>
      </c>
      <c r="C764" t="s">
        <v>1221</v>
      </c>
      <c r="D764">
        <v>788</v>
      </c>
      <c r="E764" s="4">
        <v>0.27</v>
      </c>
      <c r="F764" t="str">
        <f t="shared" si="34"/>
        <v>Lost</v>
      </c>
      <c r="G764" t="b">
        <f>VLOOKUP(head_of_council_races!A764,all_municipalities!$A$2:$M$445,9,FALSE)</f>
        <v>1</v>
      </c>
      <c r="H764" t="str">
        <f>VLOOKUP(head_of_council_races!A764,all_municipalities!$A$2:$M$445,2,FALSE)</f>
        <v>South Bruce, Municipality of</v>
      </c>
      <c r="I764" t="b">
        <f>VLOOKUP(A764,all_municipalities!$A$2:$M$445,13, FALSE)</f>
        <v>1</v>
      </c>
      <c r="J764" t="str">
        <f t="shared" si="35"/>
        <v>NONE</v>
      </c>
      <c r="K764">
        <v>1</v>
      </c>
      <c r="L764">
        <v>17927</v>
      </c>
      <c r="M764">
        <f>IF(G764&lt;&gt;FALSE,VLOOKUP(H764,internet_municipalities!$B$2:$W$226,22,FALSE),"NO INTERNET")</f>
        <v>1990</v>
      </c>
      <c r="N764" s="16" t="str">
        <f t="shared" si="36"/>
        <v>Lost</v>
      </c>
    </row>
    <row r="765" spans="1:14" x14ac:dyDescent="0.2">
      <c r="A765">
        <v>10820</v>
      </c>
      <c r="B765" t="b">
        <v>1</v>
      </c>
      <c r="C765" t="s">
        <v>1222</v>
      </c>
      <c r="D765" s="1">
        <v>1596</v>
      </c>
      <c r="E765" s="4">
        <v>0.41</v>
      </c>
      <c r="F765">
        <f t="shared" si="34"/>
        <v>436</v>
      </c>
      <c r="G765" t="b">
        <f>VLOOKUP(head_of_council_races!A765,all_municipalities!$A$2:$M$445,9,FALSE)</f>
        <v>1</v>
      </c>
      <c r="H765" t="str">
        <f>VLOOKUP(head_of_council_races!A765,all_municipalities!$A$2:$M$445,2,FALSE)</f>
        <v>South Dundas, Municipality of</v>
      </c>
      <c r="I765" t="b">
        <f>VLOOKUP(A765,all_municipalities!$A$2:$M$445,13, FALSE)</f>
        <v>0</v>
      </c>
      <c r="J765" t="str">
        <f t="shared" si="35"/>
        <v>NONE</v>
      </c>
      <c r="K765">
        <v>0</v>
      </c>
      <c r="L765">
        <v>10820</v>
      </c>
      <c r="M765">
        <f>IF(G765&lt;&gt;FALSE,VLOOKUP(H765,internet_municipalities!$B$2:$W$226,22,FALSE),"NO INTERNET")</f>
        <v>4643</v>
      </c>
      <c r="N765" s="16">
        <f t="shared" si="36"/>
        <v>9.3904802929140635E-2</v>
      </c>
    </row>
    <row r="766" spans="1:14" x14ac:dyDescent="0.2">
      <c r="A766">
        <v>10820</v>
      </c>
      <c r="B766" t="b">
        <v>0</v>
      </c>
      <c r="C766" t="s">
        <v>1224</v>
      </c>
      <c r="D766" s="1">
        <v>1160</v>
      </c>
      <c r="E766" s="4">
        <v>0.3</v>
      </c>
      <c r="F766" t="str">
        <f t="shared" si="34"/>
        <v>Lost</v>
      </c>
      <c r="G766" t="b">
        <f>VLOOKUP(head_of_council_races!A766,all_municipalities!$A$2:$M$445,9,FALSE)</f>
        <v>1</v>
      </c>
      <c r="H766" t="str">
        <f>VLOOKUP(head_of_council_races!A766,all_municipalities!$A$2:$M$445,2,FALSE)</f>
        <v>South Dundas, Municipality of</v>
      </c>
      <c r="I766" t="b">
        <f>VLOOKUP(A766,all_municipalities!$A$2:$M$445,13, FALSE)</f>
        <v>0</v>
      </c>
      <c r="J766" t="str">
        <f t="shared" si="35"/>
        <v>NONE</v>
      </c>
      <c r="K766">
        <v>0</v>
      </c>
      <c r="L766">
        <v>10820</v>
      </c>
      <c r="M766">
        <f>IF(G766&lt;&gt;FALSE,VLOOKUP(H766,internet_municipalities!$B$2:$W$226,22,FALSE),"NO INTERNET")</f>
        <v>4643</v>
      </c>
      <c r="N766" s="16" t="str">
        <f t="shared" si="36"/>
        <v>Lost</v>
      </c>
    </row>
    <row r="767" spans="1:14" x14ac:dyDescent="0.2">
      <c r="A767">
        <v>10820</v>
      </c>
      <c r="B767" t="b">
        <v>0</v>
      </c>
      <c r="C767" t="s">
        <v>1223</v>
      </c>
      <c r="D767" s="1">
        <v>1093</v>
      </c>
      <c r="E767" s="4">
        <v>0.28000000000000003</v>
      </c>
      <c r="F767" t="str">
        <f t="shared" si="34"/>
        <v>Lost</v>
      </c>
      <c r="G767" t="b">
        <f>VLOOKUP(head_of_council_races!A767,all_municipalities!$A$2:$M$445,9,FALSE)</f>
        <v>1</v>
      </c>
      <c r="H767" t="str">
        <f>VLOOKUP(head_of_council_races!A767,all_municipalities!$A$2:$M$445,2,FALSE)</f>
        <v>South Dundas, Municipality of</v>
      </c>
      <c r="I767" t="b">
        <f>VLOOKUP(A767,all_municipalities!$A$2:$M$445,13, FALSE)</f>
        <v>0</v>
      </c>
      <c r="J767" t="str">
        <f t="shared" si="35"/>
        <v>NONE</v>
      </c>
      <c r="K767">
        <v>0</v>
      </c>
      <c r="L767">
        <v>10820</v>
      </c>
      <c r="M767">
        <f>IF(G767&lt;&gt;FALSE,VLOOKUP(H767,internet_municipalities!$B$2:$W$226,22,FALSE),"NO INTERNET")</f>
        <v>4643</v>
      </c>
      <c r="N767" s="16" t="str">
        <f t="shared" si="36"/>
        <v>Lost</v>
      </c>
    </row>
    <row r="768" spans="1:14" x14ac:dyDescent="0.2">
      <c r="A768">
        <v>10316</v>
      </c>
      <c r="B768" t="b">
        <v>1</v>
      </c>
      <c r="C768" t="s">
        <v>1225</v>
      </c>
      <c r="D768" s="1">
        <v>3090</v>
      </c>
      <c r="E768" s="4">
        <v>0.48</v>
      </c>
      <c r="F768">
        <f t="shared" si="34"/>
        <v>1247</v>
      </c>
      <c r="G768" t="b">
        <f>VLOOKUP(head_of_council_races!A768,all_municipalities!$A$2:$M$445,9,FALSE)</f>
        <v>1</v>
      </c>
      <c r="H768" t="str">
        <f>VLOOKUP(head_of_council_races!A768,all_municipalities!$A$2:$M$445,2,FALSE)</f>
        <v>South Frontenac, Township of</v>
      </c>
      <c r="I768" t="b">
        <f>VLOOKUP(A768,all_municipalities!$A$2:$M$445,13, FALSE)</f>
        <v>1</v>
      </c>
      <c r="J768" t="str">
        <f t="shared" si="35"/>
        <v>NONE</v>
      </c>
      <c r="K768">
        <v>0</v>
      </c>
      <c r="L768">
        <v>10316</v>
      </c>
      <c r="M768">
        <f>IF(G768&lt;&gt;FALSE,VLOOKUP(H768,internet_municipalities!$B$2:$W$226,22,FALSE),"NO INTERNET")</f>
        <v>11640</v>
      </c>
      <c r="N768" s="16">
        <f t="shared" si="36"/>
        <v>0.10713058419243986</v>
      </c>
    </row>
    <row r="769" spans="1:14" x14ac:dyDescent="0.2">
      <c r="A769">
        <v>10316</v>
      </c>
      <c r="B769" t="b">
        <v>0</v>
      </c>
      <c r="C769" t="s">
        <v>1226</v>
      </c>
      <c r="D769" s="1">
        <v>1843</v>
      </c>
      <c r="E769" s="4">
        <v>0.28999999999999998</v>
      </c>
      <c r="F769" t="str">
        <f t="shared" si="34"/>
        <v>Lost</v>
      </c>
      <c r="G769" t="b">
        <f>VLOOKUP(head_of_council_races!A769,all_municipalities!$A$2:$M$445,9,FALSE)</f>
        <v>1</v>
      </c>
      <c r="H769" t="str">
        <f>VLOOKUP(head_of_council_races!A769,all_municipalities!$A$2:$M$445,2,FALSE)</f>
        <v>South Frontenac, Township of</v>
      </c>
      <c r="I769" t="b">
        <f>VLOOKUP(A769,all_municipalities!$A$2:$M$445,13, FALSE)</f>
        <v>1</v>
      </c>
      <c r="J769" t="str">
        <f t="shared" si="35"/>
        <v>NONE</v>
      </c>
      <c r="K769">
        <v>0</v>
      </c>
      <c r="L769">
        <v>10316</v>
      </c>
      <c r="M769">
        <f>IF(G769&lt;&gt;FALSE,VLOOKUP(H769,internet_municipalities!$B$2:$W$226,22,FALSE),"NO INTERNET")</f>
        <v>11640</v>
      </c>
      <c r="N769" s="16" t="str">
        <f t="shared" si="36"/>
        <v>Lost</v>
      </c>
    </row>
    <row r="770" spans="1:14" x14ac:dyDescent="0.2">
      <c r="A770">
        <v>10316</v>
      </c>
      <c r="B770" t="b">
        <v>0</v>
      </c>
      <c r="C770" t="s">
        <v>1227</v>
      </c>
      <c r="D770" s="1">
        <v>1501</v>
      </c>
      <c r="E770" s="4">
        <v>0.23</v>
      </c>
      <c r="F770" t="str">
        <f t="shared" si="34"/>
        <v>Lost</v>
      </c>
      <c r="G770" t="b">
        <f>VLOOKUP(head_of_council_races!A770,all_municipalities!$A$2:$M$445,9,FALSE)</f>
        <v>1</v>
      </c>
      <c r="H770" t="str">
        <f>VLOOKUP(head_of_council_races!A770,all_municipalities!$A$2:$M$445,2,FALSE)</f>
        <v>South Frontenac, Township of</v>
      </c>
      <c r="I770" t="b">
        <f>VLOOKUP(A770,all_municipalities!$A$2:$M$445,13, FALSE)</f>
        <v>1</v>
      </c>
      <c r="J770" t="str">
        <f t="shared" si="35"/>
        <v>NONE</v>
      </c>
      <c r="K770">
        <v>0</v>
      </c>
      <c r="L770">
        <v>10316</v>
      </c>
      <c r="M770">
        <f>IF(G770&lt;&gt;FALSE,VLOOKUP(H770,internet_municipalities!$B$2:$W$226,22,FALSE),"NO INTERNET")</f>
        <v>11640</v>
      </c>
      <c r="N770" s="16" t="str">
        <f t="shared" si="36"/>
        <v>Lost</v>
      </c>
    </row>
    <row r="771" spans="1:14" x14ac:dyDescent="0.2">
      <c r="A771">
        <v>10821</v>
      </c>
      <c r="B771" t="b">
        <v>1</v>
      </c>
      <c r="C771" t="s">
        <v>1228</v>
      </c>
      <c r="D771" s="1">
        <v>2358</v>
      </c>
      <c r="E771" s="4">
        <v>0.53</v>
      </c>
      <c r="F771">
        <f t="shared" ref="F771:F834" si="37">IF(AND(B771=TRUE), IF(D771="Acclaimed", "Acclaimed", D771-D772),"Lost")</f>
        <v>295</v>
      </c>
      <c r="G771" t="b">
        <f>VLOOKUP(head_of_council_races!A771,all_municipalities!$A$2:$M$445,9,FALSE)</f>
        <v>1</v>
      </c>
      <c r="H771" t="str">
        <f>VLOOKUP(head_of_council_races!A771,all_municipalities!$A$2:$M$445,2,FALSE)</f>
        <v>South Glengarry, Township of</v>
      </c>
      <c r="I771" t="b">
        <f>VLOOKUP(A771,all_municipalities!$A$2:$M$445,13, FALSE)</f>
        <v>1</v>
      </c>
      <c r="J771" t="str">
        <f t="shared" ref="J771:J834" si="38">IF(I771=TRUE,IF(F771&lt;=10,"HIGH",IF(F771&lt;=100,"MID",IF(F771&lt;=1000,"LOW","NONE"))),"NONE")</f>
        <v>LOW</v>
      </c>
      <c r="K771">
        <v>1</v>
      </c>
      <c r="L771">
        <v>10821</v>
      </c>
      <c r="M771">
        <f>IF(G771&lt;&gt;FALSE,VLOOKUP(H771,internet_municipalities!$B$2:$W$226,22,FALSE),"NO INTERNET")</f>
        <v>6265</v>
      </c>
      <c r="N771" s="16">
        <f t="shared" si="36"/>
        <v>4.7086991221069435E-2</v>
      </c>
    </row>
    <row r="772" spans="1:14" x14ac:dyDescent="0.2">
      <c r="A772">
        <v>10821</v>
      </c>
      <c r="B772" t="b">
        <v>0</v>
      </c>
      <c r="C772" t="s">
        <v>1229</v>
      </c>
      <c r="D772" s="1">
        <v>2063</v>
      </c>
      <c r="E772" s="4">
        <v>0.47</v>
      </c>
      <c r="F772" t="str">
        <f t="shared" si="37"/>
        <v>Lost</v>
      </c>
      <c r="G772" t="b">
        <f>VLOOKUP(head_of_council_races!A772,all_municipalities!$A$2:$M$445,9,FALSE)</f>
        <v>1</v>
      </c>
      <c r="H772" t="str">
        <f>VLOOKUP(head_of_council_races!A772,all_municipalities!$A$2:$M$445,2,FALSE)</f>
        <v>South Glengarry, Township of</v>
      </c>
      <c r="I772" t="b">
        <f>VLOOKUP(A772,all_municipalities!$A$2:$M$445,13, FALSE)</f>
        <v>1</v>
      </c>
      <c r="J772" t="str">
        <f t="shared" si="38"/>
        <v>NONE</v>
      </c>
      <c r="K772">
        <v>1</v>
      </c>
      <c r="L772">
        <v>10821</v>
      </c>
      <c r="M772">
        <f>IF(G772&lt;&gt;FALSE,VLOOKUP(H772,internet_municipalities!$B$2:$W$226,22,FALSE),"NO INTERNET")</f>
        <v>6265</v>
      </c>
      <c r="N772" s="16" t="str">
        <f t="shared" si="36"/>
        <v>Lost</v>
      </c>
    </row>
    <row r="773" spans="1:14" x14ac:dyDescent="0.2">
      <c r="A773">
        <v>19404</v>
      </c>
      <c r="B773" t="b">
        <v>1</v>
      </c>
      <c r="C773" t="s">
        <v>1230</v>
      </c>
      <c r="D773" s="1">
        <v>2073</v>
      </c>
      <c r="E773" s="4">
        <v>0.57999999999999996</v>
      </c>
      <c r="F773">
        <f t="shared" si="37"/>
        <v>567</v>
      </c>
      <c r="G773" t="b">
        <f>VLOOKUP(head_of_council_races!A773,all_municipalities!$A$2:$M$445,9,FALSE)</f>
        <v>1</v>
      </c>
      <c r="H773" t="str">
        <f>VLOOKUP(head_of_council_races!A773,all_municipalities!$A$2:$M$445,2,FALSE)</f>
        <v>South Huron, Municipality of</v>
      </c>
      <c r="I773" t="b">
        <f>VLOOKUP(A773,all_municipalities!$A$2:$M$445,13, FALSE)</f>
        <v>1</v>
      </c>
      <c r="J773" t="str">
        <f t="shared" si="38"/>
        <v>LOW</v>
      </c>
      <c r="K773">
        <v>1</v>
      </c>
      <c r="L773">
        <v>19404</v>
      </c>
      <c r="M773">
        <f>IF(G773&lt;&gt;FALSE,VLOOKUP(H773,internet_municipalities!$B$2:$W$226,22,FALSE),"NO INTERNET")</f>
        <v>4552</v>
      </c>
      <c r="N773" s="16">
        <f t="shared" ref="N773:N836" si="39">IF(G773=TRUE,IF(F773&lt;&gt;"Acclaimed",IF(F773&lt;&gt;"Lost",F773/M773,"Lost"),"Acclaimed"),"NO INTERNET")</f>
        <v>0.12456063268892795</v>
      </c>
    </row>
    <row r="774" spans="1:14" x14ac:dyDescent="0.2">
      <c r="A774">
        <v>19404</v>
      </c>
      <c r="B774" t="b">
        <v>0</v>
      </c>
      <c r="C774" t="s">
        <v>1231</v>
      </c>
      <c r="D774" s="1">
        <v>1506</v>
      </c>
      <c r="E774" s="4">
        <v>0.42</v>
      </c>
      <c r="F774" t="str">
        <f t="shared" si="37"/>
        <v>Lost</v>
      </c>
      <c r="G774" t="b">
        <f>VLOOKUP(head_of_council_races!A774,all_municipalities!$A$2:$M$445,9,FALSE)</f>
        <v>1</v>
      </c>
      <c r="H774" t="str">
        <f>VLOOKUP(head_of_council_races!A774,all_municipalities!$A$2:$M$445,2,FALSE)</f>
        <v>South Huron, Municipality of</v>
      </c>
      <c r="I774" t="b">
        <f>VLOOKUP(A774,all_municipalities!$A$2:$M$445,13, FALSE)</f>
        <v>1</v>
      </c>
      <c r="J774" t="str">
        <f t="shared" si="38"/>
        <v>NONE</v>
      </c>
      <c r="K774">
        <v>1</v>
      </c>
      <c r="L774">
        <v>19404</v>
      </c>
      <c r="M774">
        <f>IF(G774&lt;&gt;FALSE,VLOOKUP(H774,internet_municipalities!$B$2:$W$226,22,FALSE),"NO INTERNET")</f>
        <v>4552</v>
      </c>
      <c r="N774" s="16" t="str">
        <f t="shared" si="39"/>
        <v>Lost</v>
      </c>
    </row>
    <row r="775" spans="1:14" x14ac:dyDescent="0.2">
      <c r="A775">
        <v>10691</v>
      </c>
      <c r="B775" t="b">
        <v>1</v>
      </c>
      <c r="C775" t="s">
        <v>1232</v>
      </c>
      <c r="D775" t="s">
        <v>461</v>
      </c>
      <c r="E775" t="s">
        <v>461</v>
      </c>
      <c r="F775" t="str">
        <f t="shared" si="37"/>
        <v>Acclaimed</v>
      </c>
      <c r="G775" t="b">
        <f>VLOOKUP(head_of_council_races!A775,all_municipalities!$A$2:$M$445,9,FALSE)</f>
        <v>0</v>
      </c>
      <c r="H775" t="str">
        <f>VLOOKUP(head_of_council_races!A775,all_municipalities!$A$2:$M$445,2,FALSE)</f>
        <v>South River, Village of</v>
      </c>
      <c r="I775" t="b">
        <f>VLOOKUP(A775,all_municipalities!$A$2:$M$445,13, FALSE)</f>
        <v>0</v>
      </c>
      <c r="J775" t="str">
        <f t="shared" si="38"/>
        <v>NONE</v>
      </c>
      <c r="K775">
        <v>0</v>
      </c>
      <c r="L775">
        <v>10691</v>
      </c>
      <c r="M775" t="str">
        <f>IF(G775&lt;&gt;FALSE,VLOOKUP(H775,internet_municipalities!$B$2:$W$226,22,FALSE),"NO INTERNET")</f>
        <v>NO INTERNET</v>
      </c>
      <c r="N775" s="16" t="str">
        <f t="shared" si="39"/>
        <v>NO INTERNET</v>
      </c>
    </row>
    <row r="776" spans="1:14" x14ac:dyDescent="0.2">
      <c r="A776">
        <v>10340</v>
      </c>
      <c r="B776" t="b">
        <v>1</v>
      </c>
      <c r="C776" t="s">
        <v>1233</v>
      </c>
      <c r="D776" s="1">
        <v>2592</v>
      </c>
      <c r="E776" s="4">
        <v>0.59</v>
      </c>
      <c r="F776">
        <f t="shared" si="37"/>
        <v>764</v>
      </c>
      <c r="G776" t="b">
        <f>VLOOKUP(head_of_council_races!A776,all_municipalities!$A$2:$M$445,9,FALSE)</f>
        <v>1</v>
      </c>
      <c r="H776" t="str">
        <f>VLOOKUP(head_of_council_races!A776,all_municipalities!$A$2:$M$445,2,FALSE)</f>
        <v>South Stormont, Township of</v>
      </c>
      <c r="I776" t="b">
        <f>VLOOKUP(A776,all_municipalities!$A$2:$M$445,13, FALSE)</f>
        <v>0</v>
      </c>
      <c r="J776" t="str">
        <f t="shared" si="38"/>
        <v>NONE</v>
      </c>
      <c r="K776">
        <v>0</v>
      </c>
      <c r="L776">
        <v>10340</v>
      </c>
      <c r="M776">
        <f>IF(G776&lt;&gt;FALSE,VLOOKUP(H776,internet_municipalities!$B$2:$W$226,22,FALSE),"NO INTERNET")</f>
        <v>6246</v>
      </c>
      <c r="N776" s="16">
        <f t="shared" si="39"/>
        <v>0.12231828370156901</v>
      </c>
    </row>
    <row r="777" spans="1:14" x14ac:dyDescent="0.2">
      <c r="A777">
        <v>10340</v>
      </c>
      <c r="B777" t="b">
        <v>0</v>
      </c>
      <c r="C777" t="s">
        <v>1234</v>
      </c>
      <c r="D777" s="1">
        <v>1828</v>
      </c>
      <c r="E777" s="4">
        <v>0.41</v>
      </c>
      <c r="F777" t="str">
        <f t="shared" si="37"/>
        <v>Lost</v>
      </c>
      <c r="G777" t="b">
        <f>VLOOKUP(head_of_council_races!A777,all_municipalities!$A$2:$M$445,9,FALSE)</f>
        <v>1</v>
      </c>
      <c r="H777" t="str">
        <f>VLOOKUP(head_of_council_races!A777,all_municipalities!$A$2:$M$445,2,FALSE)</f>
        <v>South Stormont, Township of</v>
      </c>
      <c r="I777" t="b">
        <f>VLOOKUP(A777,all_municipalities!$A$2:$M$445,13, FALSE)</f>
        <v>0</v>
      </c>
      <c r="J777" t="str">
        <f t="shared" si="38"/>
        <v>NONE</v>
      </c>
      <c r="K777">
        <v>0</v>
      </c>
      <c r="L777">
        <v>10340</v>
      </c>
      <c r="M777">
        <f>IF(G777&lt;&gt;FALSE,VLOOKUP(H777,internet_municipalities!$B$2:$W$226,22,FALSE),"NO INTERNET")</f>
        <v>6246</v>
      </c>
      <c r="N777" s="16" t="str">
        <f t="shared" si="39"/>
        <v>Lost</v>
      </c>
    </row>
    <row r="778" spans="1:14" x14ac:dyDescent="0.2">
      <c r="A778">
        <v>10477</v>
      </c>
      <c r="B778" t="b">
        <v>1</v>
      </c>
      <c r="C778" t="s">
        <v>1235</v>
      </c>
      <c r="D778" t="s">
        <v>461</v>
      </c>
      <c r="E778" t="s">
        <v>461</v>
      </c>
      <c r="F778" t="str">
        <f t="shared" si="37"/>
        <v>Acclaimed</v>
      </c>
      <c r="G778" t="b">
        <f>VLOOKUP(head_of_council_races!A778,all_municipalities!$A$2:$M$445,9,FALSE)</f>
        <v>1</v>
      </c>
      <c r="H778" t="str">
        <f>VLOOKUP(head_of_council_races!A778,all_municipalities!$A$2:$M$445,2,FALSE)</f>
        <v>South-West Oxford, Township of</v>
      </c>
      <c r="I778" t="b">
        <f>VLOOKUP(A778,all_municipalities!$A$2:$M$445,13, FALSE)</f>
        <v>1</v>
      </c>
      <c r="J778" t="str">
        <f t="shared" si="38"/>
        <v>NONE</v>
      </c>
      <c r="K778">
        <v>0</v>
      </c>
      <c r="L778">
        <v>10477</v>
      </c>
      <c r="M778">
        <f>IF(G778&lt;&gt;FALSE,VLOOKUP(H778,internet_municipalities!$B$2:$W$226,22,FALSE),"NO INTERNET")</f>
        <v>4917</v>
      </c>
      <c r="N778" s="16" t="str">
        <f t="shared" si="39"/>
        <v>Acclaimed</v>
      </c>
    </row>
    <row r="779" spans="1:14" x14ac:dyDescent="0.2">
      <c r="A779">
        <v>18518</v>
      </c>
      <c r="B779" t="b">
        <v>1</v>
      </c>
      <c r="C779" t="s">
        <v>1236</v>
      </c>
      <c r="D779">
        <v>911</v>
      </c>
      <c r="E779" s="4">
        <v>0.52</v>
      </c>
      <c r="F779">
        <f t="shared" si="37"/>
        <v>64</v>
      </c>
      <c r="G779" t="b">
        <f>VLOOKUP(head_of_council_races!A779,all_municipalities!$A$2:$M$445,9,FALSE)</f>
        <v>1</v>
      </c>
      <c r="H779" t="str">
        <f>VLOOKUP(head_of_council_races!A779,all_municipalities!$A$2:$M$445,2,FALSE)</f>
        <v>Southgate, Township of</v>
      </c>
      <c r="I779" t="b">
        <f>VLOOKUP(A779,all_municipalities!$A$2:$M$445,13, FALSE)</f>
        <v>1</v>
      </c>
      <c r="J779" t="str">
        <f t="shared" si="38"/>
        <v>MID</v>
      </c>
      <c r="K779">
        <v>2</v>
      </c>
      <c r="L779">
        <v>18518</v>
      </c>
      <c r="M779">
        <f>IF(G779&lt;&gt;FALSE,VLOOKUP(H779,internet_municipalities!$B$2:$W$226,22,FALSE),"NO INTERNET")</f>
        <v>4782</v>
      </c>
      <c r="N779" s="16">
        <f t="shared" si="39"/>
        <v>1.3383521539104977E-2</v>
      </c>
    </row>
    <row r="780" spans="1:14" x14ac:dyDescent="0.2">
      <c r="A780">
        <v>18518</v>
      </c>
      <c r="B780" t="b">
        <v>0</v>
      </c>
      <c r="C780" t="s">
        <v>1237</v>
      </c>
      <c r="D780">
        <v>847</v>
      </c>
      <c r="E780" s="4">
        <v>0.48</v>
      </c>
      <c r="F780" t="str">
        <f t="shared" si="37"/>
        <v>Lost</v>
      </c>
      <c r="G780" t="b">
        <f>VLOOKUP(head_of_council_races!A780,all_municipalities!$A$2:$M$445,9,FALSE)</f>
        <v>1</v>
      </c>
      <c r="H780" t="str">
        <f>VLOOKUP(head_of_council_races!A780,all_municipalities!$A$2:$M$445,2,FALSE)</f>
        <v>Southgate, Township of</v>
      </c>
      <c r="I780" t="b">
        <f>VLOOKUP(A780,all_municipalities!$A$2:$M$445,13, FALSE)</f>
        <v>1</v>
      </c>
      <c r="J780" t="str">
        <f t="shared" si="38"/>
        <v>NONE</v>
      </c>
      <c r="K780">
        <v>2</v>
      </c>
      <c r="L780">
        <v>18518</v>
      </c>
      <c r="M780">
        <f>IF(G780&lt;&gt;FALSE,VLOOKUP(H780,internet_municipalities!$B$2:$W$226,22,FALSE),"NO INTERNET")</f>
        <v>4782</v>
      </c>
      <c r="N780" s="16" t="str">
        <f t="shared" si="39"/>
        <v>Lost</v>
      </c>
    </row>
    <row r="781" spans="1:14" x14ac:dyDescent="0.2">
      <c r="A781">
        <v>19405</v>
      </c>
      <c r="B781" t="b">
        <v>1</v>
      </c>
      <c r="C781" t="s">
        <v>1238</v>
      </c>
      <c r="D781" s="1">
        <v>1434</v>
      </c>
      <c r="E781" s="4">
        <v>0.64</v>
      </c>
      <c r="F781">
        <f t="shared" si="37"/>
        <v>639</v>
      </c>
      <c r="G781" t="b">
        <f>VLOOKUP(head_of_council_races!A781,all_municipalities!$A$2:$M$445,9,FALSE)</f>
        <v>1</v>
      </c>
      <c r="H781" t="str">
        <f>VLOOKUP(head_of_council_races!A781,all_municipalities!$A$2:$M$445,2,FALSE)</f>
        <v>Southwest Middlesex, Municipality of</v>
      </c>
      <c r="I781" t="b">
        <f>VLOOKUP(A781,all_municipalities!$A$2:$M$445,13, FALSE)</f>
        <v>1</v>
      </c>
      <c r="J781" t="str">
        <f t="shared" si="38"/>
        <v>LOW</v>
      </c>
      <c r="K781">
        <v>1</v>
      </c>
      <c r="L781">
        <v>19405</v>
      </c>
      <c r="M781">
        <f>IF(G781&lt;&gt;FALSE,VLOOKUP(H781,internet_municipalities!$B$2:$W$226,22,FALSE),"NO INTERNET")</f>
        <v>2305</v>
      </c>
      <c r="N781" s="16">
        <f t="shared" si="39"/>
        <v>0.27722342733188721</v>
      </c>
    </row>
    <row r="782" spans="1:14" x14ac:dyDescent="0.2">
      <c r="A782">
        <v>19405</v>
      </c>
      <c r="B782" t="b">
        <v>0</v>
      </c>
      <c r="C782" t="s">
        <v>1239</v>
      </c>
      <c r="D782">
        <v>795</v>
      </c>
      <c r="E782" s="4">
        <v>0.36</v>
      </c>
      <c r="F782" t="str">
        <f t="shared" si="37"/>
        <v>Lost</v>
      </c>
      <c r="G782" t="b">
        <f>VLOOKUP(head_of_council_races!A782,all_municipalities!$A$2:$M$445,9,FALSE)</f>
        <v>1</v>
      </c>
      <c r="H782" t="str">
        <f>VLOOKUP(head_of_council_races!A782,all_municipalities!$A$2:$M$445,2,FALSE)</f>
        <v>Southwest Middlesex, Municipality of</v>
      </c>
      <c r="I782" t="b">
        <f>VLOOKUP(A782,all_municipalities!$A$2:$M$445,13, FALSE)</f>
        <v>1</v>
      </c>
      <c r="J782" t="str">
        <f t="shared" si="38"/>
        <v>NONE</v>
      </c>
      <c r="K782">
        <v>1</v>
      </c>
      <c r="L782">
        <v>19405</v>
      </c>
      <c r="M782">
        <f>IF(G782&lt;&gt;FALSE,VLOOKUP(H782,internet_municipalities!$B$2:$W$226,22,FALSE),"NO INTERNET")</f>
        <v>2305</v>
      </c>
      <c r="N782" s="16" t="str">
        <f t="shared" si="39"/>
        <v>Lost</v>
      </c>
    </row>
    <row r="783" spans="1:14" x14ac:dyDescent="0.2">
      <c r="A783">
        <v>10522</v>
      </c>
      <c r="B783" t="b">
        <v>1</v>
      </c>
      <c r="C783" t="s">
        <v>1240</v>
      </c>
      <c r="D783">
        <v>885</v>
      </c>
      <c r="E783" s="4">
        <v>0.57999999999999996</v>
      </c>
      <c r="F783">
        <f t="shared" si="37"/>
        <v>256</v>
      </c>
      <c r="G783" t="b">
        <f>VLOOKUP(head_of_council_races!A783,all_municipalities!$A$2:$M$445,9,FALSE)</f>
        <v>0</v>
      </c>
      <c r="H783" t="str">
        <f>VLOOKUP(head_of_council_races!A783,all_municipalities!$A$2:$M$445,2,FALSE)</f>
        <v>Southwold, Township of</v>
      </c>
      <c r="I783" t="b">
        <f>VLOOKUP(A783,all_municipalities!$A$2:$M$445,13, FALSE)</f>
        <v>0</v>
      </c>
      <c r="J783" t="str">
        <f t="shared" si="38"/>
        <v>NONE</v>
      </c>
      <c r="K783">
        <v>0</v>
      </c>
      <c r="L783">
        <v>10522</v>
      </c>
      <c r="M783" t="str">
        <f>IF(G783&lt;&gt;FALSE,VLOOKUP(H783,internet_municipalities!$B$2:$W$226,22,FALSE),"NO INTERNET")</f>
        <v>NO INTERNET</v>
      </c>
      <c r="N783" s="16" t="str">
        <f t="shared" si="39"/>
        <v>NO INTERNET</v>
      </c>
    </row>
    <row r="784" spans="1:14" x14ac:dyDescent="0.2">
      <c r="A784">
        <v>10522</v>
      </c>
      <c r="B784" t="b">
        <v>0</v>
      </c>
      <c r="C784" t="s">
        <v>1241</v>
      </c>
      <c r="D784">
        <v>629</v>
      </c>
      <c r="E784" s="4">
        <v>0.42</v>
      </c>
      <c r="F784" t="str">
        <f t="shared" si="37"/>
        <v>Lost</v>
      </c>
      <c r="G784" t="b">
        <f>VLOOKUP(head_of_council_races!A784,all_municipalities!$A$2:$M$445,9,FALSE)</f>
        <v>0</v>
      </c>
      <c r="H784" t="str">
        <f>VLOOKUP(head_of_council_races!A784,all_municipalities!$A$2:$M$445,2,FALSE)</f>
        <v>Southwold, Township of</v>
      </c>
      <c r="I784" t="b">
        <f>VLOOKUP(A784,all_municipalities!$A$2:$M$445,13, FALSE)</f>
        <v>0</v>
      </c>
      <c r="J784" t="str">
        <f t="shared" si="38"/>
        <v>NONE</v>
      </c>
      <c r="K784">
        <v>0</v>
      </c>
      <c r="L784">
        <v>10522</v>
      </c>
      <c r="M784" t="str">
        <f>IF(G784&lt;&gt;FALSE,VLOOKUP(H784,internet_municipalities!$B$2:$W$226,22,FALSE),"NO INTERNET")</f>
        <v>NO INTERNET</v>
      </c>
      <c r="N784" s="16" t="str">
        <f t="shared" si="39"/>
        <v>NO INTERNET</v>
      </c>
    </row>
    <row r="785" spans="1:14" x14ac:dyDescent="0.2">
      <c r="A785">
        <v>10694</v>
      </c>
      <c r="B785" t="b">
        <v>1</v>
      </c>
      <c r="C785" t="s">
        <v>1242</v>
      </c>
      <c r="D785">
        <v>295</v>
      </c>
      <c r="E785" s="4">
        <v>0.88</v>
      </c>
      <c r="F785">
        <f t="shared" si="37"/>
        <v>253</v>
      </c>
      <c r="G785" t="b">
        <f>VLOOKUP(head_of_council_races!A785,all_municipalities!$A$2:$M$445,9,FALSE)</f>
        <v>0</v>
      </c>
      <c r="H785" t="str">
        <f>VLOOKUP(head_of_council_races!A785,all_municipalities!$A$2:$M$445,2,FALSE)</f>
        <v>Spanish, Town of</v>
      </c>
      <c r="I785" t="b">
        <f>VLOOKUP(A785,all_municipalities!$A$2:$M$445,13, FALSE)</f>
        <v>0</v>
      </c>
      <c r="J785" t="str">
        <f t="shared" si="38"/>
        <v>NONE</v>
      </c>
      <c r="K785">
        <v>0</v>
      </c>
      <c r="L785">
        <v>10694</v>
      </c>
      <c r="M785" t="str">
        <f>IF(G785&lt;&gt;FALSE,VLOOKUP(H785,internet_municipalities!$B$2:$W$226,22,FALSE),"NO INTERNET")</f>
        <v>NO INTERNET</v>
      </c>
      <c r="N785" s="16" t="str">
        <f t="shared" si="39"/>
        <v>NO INTERNET</v>
      </c>
    </row>
    <row r="786" spans="1:14" x14ac:dyDescent="0.2">
      <c r="A786">
        <v>10694</v>
      </c>
      <c r="B786" t="b">
        <v>0</v>
      </c>
      <c r="C786" t="s">
        <v>1243</v>
      </c>
      <c r="D786">
        <v>42</v>
      </c>
      <c r="E786" s="4">
        <v>0.12</v>
      </c>
      <c r="F786" t="str">
        <f t="shared" si="37"/>
        <v>Lost</v>
      </c>
      <c r="G786" t="b">
        <f>VLOOKUP(head_of_council_races!A786,all_municipalities!$A$2:$M$445,9,FALSE)</f>
        <v>0</v>
      </c>
      <c r="H786" t="str">
        <f>VLOOKUP(head_of_council_races!A786,all_municipalities!$A$2:$M$445,2,FALSE)</f>
        <v>Spanish, Town of</v>
      </c>
      <c r="I786" t="b">
        <f>VLOOKUP(A786,all_municipalities!$A$2:$M$445,13, FALSE)</f>
        <v>0</v>
      </c>
      <c r="J786" t="str">
        <f t="shared" si="38"/>
        <v>NONE</v>
      </c>
      <c r="K786">
        <v>0</v>
      </c>
      <c r="L786">
        <v>10694</v>
      </c>
      <c r="M786" t="str">
        <f>IF(G786&lt;&gt;FALSE,VLOOKUP(H786,internet_municipalities!$B$2:$W$226,22,FALSE),"NO INTERNET")</f>
        <v>NO INTERNET</v>
      </c>
      <c r="N786" s="16" t="str">
        <f t="shared" si="39"/>
        <v>NO INTERNET</v>
      </c>
    </row>
    <row r="787" spans="1:14" x14ac:dyDescent="0.2">
      <c r="A787">
        <v>10455</v>
      </c>
      <c r="B787" t="b">
        <v>1</v>
      </c>
      <c r="C787" t="s">
        <v>1244</v>
      </c>
      <c r="D787" s="1">
        <v>3472</v>
      </c>
      <c r="E787" s="4">
        <v>0.62</v>
      </c>
      <c r="F787">
        <f t="shared" si="37"/>
        <v>1766</v>
      </c>
      <c r="G787" t="b">
        <f>VLOOKUP(head_of_council_races!A787,all_municipalities!$A$2:$M$445,9,FALSE)</f>
        <v>1</v>
      </c>
      <c r="H787" t="str">
        <f>VLOOKUP(head_of_council_races!A787,all_municipalities!$A$2:$M$445,2,FALSE)</f>
        <v>Springwater, Township of</v>
      </c>
      <c r="I787" t="b">
        <f>VLOOKUP(A787,all_municipalities!$A$2:$M$445,13, FALSE)</f>
        <v>1</v>
      </c>
      <c r="J787" t="str">
        <f t="shared" si="38"/>
        <v>NONE</v>
      </c>
      <c r="K787">
        <v>0</v>
      </c>
      <c r="L787">
        <v>10455</v>
      </c>
      <c r="M787">
        <f>IF(G787&lt;&gt;FALSE,VLOOKUP(H787,internet_municipalities!$B$2:$W$226,22,FALSE),"NO INTERNET")</f>
        <v>11748</v>
      </c>
      <c r="N787" s="16">
        <f t="shared" si="39"/>
        <v>0.15032345931222335</v>
      </c>
    </row>
    <row r="788" spans="1:14" x14ac:dyDescent="0.2">
      <c r="A788">
        <v>10455</v>
      </c>
      <c r="B788" t="b">
        <v>0</v>
      </c>
      <c r="C788" t="s">
        <v>1246</v>
      </c>
      <c r="D788" s="1">
        <v>1706</v>
      </c>
      <c r="E788" s="4">
        <v>0.3</v>
      </c>
      <c r="F788" t="str">
        <f t="shared" si="37"/>
        <v>Lost</v>
      </c>
      <c r="G788" t="b">
        <f>VLOOKUP(head_of_council_races!A788,all_municipalities!$A$2:$M$445,9,FALSE)</f>
        <v>1</v>
      </c>
      <c r="H788" t="str">
        <f>VLOOKUP(head_of_council_races!A788,all_municipalities!$A$2:$M$445,2,FALSE)</f>
        <v>Springwater, Township of</v>
      </c>
      <c r="I788" t="b">
        <f>VLOOKUP(A788,all_municipalities!$A$2:$M$445,13, FALSE)</f>
        <v>1</v>
      </c>
      <c r="J788" t="str">
        <f t="shared" si="38"/>
        <v>NONE</v>
      </c>
      <c r="K788">
        <v>0</v>
      </c>
      <c r="L788">
        <v>10455</v>
      </c>
      <c r="M788">
        <f>IF(G788&lt;&gt;FALSE,VLOOKUP(H788,internet_municipalities!$B$2:$W$226,22,FALSE),"NO INTERNET")</f>
        <v>11748</v>
      </c>
      <c r="N788" s="16" t="str">
        <f t="shared" si="39"/>
        <v>Lost</v>
      </c>
    </row>
    <row r="789" spans="1:14" x14ac:dyDescent="0.2">
      <c r="A789">
        <v>10455</v>
      </c>
      <c r="B789" t="b">
        <v>0</v>
      </c>
      <c r="C789" t="s">
        <v>1245</v>
      </c>
      <c r="D789">
        <v>421</v>
      </c>
      <c r="E789" s="4">
        <v>0.08</v>
      </c>
      <c r="F789" t="str">
        <f t="shared" si="37"/>
        <v>Lost</v>
      </c>
      <c r="G789" t="b">
        <f>VLOOKUP(head_of_council_races!A789,all_municipalities!$A$2:$M$445,9,FALSE)</f>
        <v>1</v>
      </c>
      <c r="H789" t="str">
        <f>VLOOKUP(head_of_council_races!A789,all_municipalities!$A$2:$M$445,2,FALSE)</f>
        <v>Springwater, Township of</v>
      </c>
      <c r="I789" t="b">
        <f>VLOOKUP(A789,all_municipalities!$A$2:$M$445,13, FALSE)</f>
        <v>1</v>
      </c>
      <c r="J789" t="str">
        <f t="shared" si="38"/>
        <v>NONE</v>
      </c>
      <c r="K789">
        <v>0</v>
      </c>
      <c r="L789">
        <v>10455</v>
      </c>
      <c r="M789">
        <f>IF(G789&lt;&gt;FALSE,VLOOKUP(H789,internet_municipalities!$B$2:$W$226,22,FALSE),"NO INTERNET")</f>
        <v>11748</v>
      </c>
      <c r="N789" s="16" t="str">
        <f t="shared" si="39"/>
        <v>Lost</v>
      </c>
    </row>
    <row r="790" spans="1:14" x14ac:dyDescent="0.2">
      <c r="A790">
        <v>10700</v>
      </c>
      <c r="B790" t="b">
        <v>1</v>
      </c>
      <c r="C790" t="s">
        <v>1247</v>
      </c>
      <c r="D790" s="1">
        <v>17808</v>
      </c>
      <c r="E790" s="4">
        <v>0.69</v>
      </c>
      <c r="F790">
        <f t="shared" si="37"/>
        <v>11287</v>
      </c>
      <c r="G790" t="b">
        <f>VLOOKUP(head_of_council_races!A790,all_municipalities!$A$2:$M$445,9,FALSE)</f>
        <v>0</v>
      </c>
      <c r="H790" t="str">
        <f>VLOOKUP(head_of_council_races!A790,all_municipalities!$A$2:$M$445,2,FALSE)</f>
        <v>St. Catharines, City of</v>
      </c>
      <c r="I790" t="b">
        <f>VLOOKUP(A790,all_municipalities!$A$2:$M$445,13, FALSE)</f>
        <v>0</v>
      </c>
      <c r="J790" t="str">
        <f t="shared" si="38"/>
        <v>NONE</v>
      </c>
      <c r="K790">
        <v>0</v>
      </c>
      <c r="L790">
        <v>10700</v>
      </c>
      <c r="M790" t="str">
        <f>IF(G790&lt;&gt;FALSE,VLOOKUP(H790,internet_municipalities!$B$2:$W$226,22,FALSE),"NO INTERNET")</f>
        <v>NO INTERNET</v>
      </c>
      <c r="N790" s="16" t="str">
        <f t="shared" si="39"/>
        <v>NO INTERNET</v>
      </c>
    </row>
    <row r="791" spans="1:14" x14ac:dyDescent="0.2">
      <c r="A791">
        <v>10700</v>
      </c>
      <c r="B791" t="b">
        <v>0</v>
      </c>
      <c r="C791" t="s">
        <v>1248</v>
      </c>
      <c r="D791" s="1">
        <v>6521</v>
      </c>
      <c r="E791" s="4">
        <v>0.25</v>
      </c>
      <c r="F791" t="str">
        <f t="shared" si="37"/>
        <v>Lost</v>
      </c>
      <c r="G791" t="b">
        <f>VLOOKUP(head_of_council_races!A791,all_municipalities!$A$2:$M$445,9,FALSE)</f>
        <v>0</v>
      </c>
      <c r="H791" t="str">
        <f>VLOOKUP(head_of_council_races!A791,all_municipalities!$A$2:$M$445,2,FALSE)</f>
        <v>St. Catharines, City of</v>
      </c>
      <c r="I791" t="b">
        <f>VLOOKUP(A791,all_municipalities!$A$2:$M$445,13, FALSE)</f>
        <v>0</v>
      </c>
      <c r="J791" t="str">
        <f t="shared" si="38"/>
        <v>NONE</v>
      </c>
      <c r="K791">
        <v>0</v>
      </c>
      <c r="L791">
        <v>10700</v>
      </c>
      <c r="M791" t="str">
        <f>IF(G791&lt;&gt;FALSE,VLOOKUP(H791,internet_municipalities!$B$2:$W$226,22,FALSE),"NO INTERNET")</f>
        <v>NO INTERNET</v>
      </c>
      <c r="N791" s="16" t="str">
        <f t="shared" si="39"/>
        <v>NO INTERNET</v>
      </c>
    </row>
    <row r="792" spans="1:14" x14ac:dyDescent="0.2">
      <c r="A792">
        <v>10700</v>
      </c>
      <c r="B792" t="b">
        <v>0</v>
      </c>
      <c r="C792" t="s">
        <v>1249</v>
      </c>
      <c r="D792" s="1">
        <v>1571</v>
      </c>
      <c r="E792" s="4">
        <v>0.06</v>
      </c>
      <c r="F792" t="str">
        <f t="shared" si="37"/>
        <v>Lost</v>
      </c>
      <c r="G792" t="b">
        <f>VLOOKUP(head_of_council_races!A792,all_municipalities!$A$2:$M$445,9,FALSE)</f>
        <v>0</v>
      </c>
      <c r="H792" t="str">
        <f>VLOOKUP(head_of_council_races!A792,all_municipalities!$A$2:$M$445,2,FALSE)</f>
        <v>St. Catharines, City of</v>
      </c>
      <c r="I792" t="b">
        <f>VLOOKUP(A792,all_municipalities!$A$2:$M$445,13, FALSE)</f>
        <v>0</v>
      </c>
      <c r="J792" t="str">
        <f t="shared" si="38"/>
        <v>NONE</v>
      </c>
      <c r="K792">
        <v>0</v>
      </c>
      <c r="L792">
        <v>10700</v>
      </c>
      <c r="M792" t="str">
        <f>IF(G792&lt;&gt;FALSE,VLOOKUP(H792,internet_municipalities!$B$2:$W$226,22,FALSE),"NO INTERNET")</f>
        <v>NO INTERNET</v>
      </c>
      <c r="N792" s="16" t="str">
        <f t="shared" si="39"/>
        <v>NO INTERNET</v>
      </c>
    </row>
    <row r="793" spans="1:14" x14ac:dyDescent="0.2">
      <c r="A793">
        <v>10701</v>
      </c>
      <c r="B793" t="b">
        <v>1</v>
      </c>
      <c r="C793" t="s">
        <v>1250</v>
      </c>
      <c r="D793">
        <v>506</v>
      </c>
      <c r="E793" s="4">
        <v>0.56000000000000005</v>
      </c>
      <c r="F793">
        <f t="shared" si="37"/>
        <v>113</v>
      </c>
      <c r="G793" t="b">
        <f>VLOOKUP(head_of_council_races!A793,all_municipalities!$A$2:$M$445,9,FALSE)</f>
        <v>0</v>
      </c>
      <c r="H793" t="str">
        <f>VLOOKUP(head_of_council_races!A793,all_municipalities!$A$2:$M$445,2,FALSE)</f>
        <v>St. Charles, Municipality of</v>
      </c>
      <c r="I793" t="b">
        <f>VLOOKUP(A793,all_municipalities!$A$2:$M$445,13, FALSE)</f>
        <v>0</v>
      </c>
      <c r="J793" t="str">
        <f t="shared" si="38"/>
        <v>NONE</v>
      </c>
      <c r="K793">
        <v>0</v>
      </c>
      <c r="L793">
        <v>10701</v>
      </c>
      <c r="M793" t="str">
        <f>IF(G793&lt;&gt;FALSE,VLOOKUP(H793,internet_municipalities!$B$2:$W$226,22,FALSE),"NO INTERNET")</f>
        <v>NO INTERNET</v>
      </c>
      <c r="N793" s="16" t="str">
        <f t="shared" si="39"/>
        <v>NO INTERNET</v>
      </c>
    </row>
    <row r="794" spans="1:14" x14ac:dyDescent="0.2">
      <c r="A794">
        <v>10701</v>
      </c>
      <c r="B794" t="b">
        <v>0</v>
      </c>
      <c r="C794" t="s">
        <v>1251</v>
      </c>
      <c r="D794">
        <v>393</v>
      </c>
      <c r="E794" s="4">
        <v>0.44</v>
      </c>
      <c r="F794" t="str">
        <f t="shared" si="37"/>
        <v>Lost</v>
      </c>
      <c r="G794" t="b">
        <f>VLOOKUP(head_of_council_races!A794,all_municipalities!$A$2:$M$445,9,FALSE)</f>
        <v>0</v>
      </c>
      <c r="H794" t="str">
        <f>VLOOKUP(head_of_council_races!A794,all_municipalities!$A$2:$M$445,2,FALSE)</f>
        <v>St. Charles, Municipality of</v>
      </c>
      <c r="I794" t="b">
        <f>VLOOKUP(A794,all_municipalities!$A$2:$M$445,13, FALSE)</f>
        <v>0</v>
      </c>
      <c r="J794" t="str">
        <f t="shared" si="38"/>
        <v>NONE</v>
      </c>
      <c r="K794">
        <v>0</v>
      </c>
      <c r="L794">
        <v>10701</v>
      </c>
      <c r="M794" t="str">
        <f>IF(G794&lt;&gt;FALSE,VLOOKUP(H794,internet_municipalities!$B$2:$W$226,22,FALSE),"NO INTERNET")</f>
        <v>NO INTERNET</v>
      </c>
      <c r="N794" s="16" t="str">
        <f t="shared" si="39"/>
        <v>NO INTERNET</v>
      </c>
    </row>
    <row r="795" spans="1:14" x14ac:dyDescent="0.2">
      <c r="A795">
        <v>19406</v>
      </c>
      <c r="B795" t="b">
        <v>1</v>
      </c>
      <c r="C795" t="s">
        <v>1252</v>
      </c>
      <c r="D795" s="1">
        <v>2437</v>
      </c>
      <c r="E795" s="4">
        <v>0.5</v>
      </c>
      <c r="F795">
        <f t="shared" si="37"/>
        <v>282</v>
      </c>
      <c r="G795" t="b">
        <f>VLOOKUP(head_of_council_races!A795,all_municipalities!$A$2:$M$445,9,FALSE)</f>
        <v>0</v>
      </c>
      <c r="H795" t="str">
        <f>VLOOKUP(head_of_council_races!A795,all_municipalities!$A$2:$M$445,2,FALSE)</f>
        <v>St. Clair, Township of</v>
      </c>
      <c r="I795" t="b">
        <f>VLOOKUP(A795,all_municipalities!$A$2:$M$445,13, FALSE)</f>
        <v>0</v>
      </c>
      <c r="J795" t="str">
        <f t="shared" si="38"/>
        <v>NONE</v>
      </c>
      <c r="K795">
        <v>0</v>
      </c>
      <c r="L795">
        <v>19406</v>
      </c>
      <c r="M795" t="str">
        <f>IF(G795&lt;&gt;FALSE,VLOOKUP(H795,internet_municipalities!$B$2:$W$226,22,FALSE),"NO INTERNET")</f>
        <v>NO INTERNET</v>
      </c>
      <c r="N795" s="16" t="str">
        <f t="shared" si="39"/>
        <v>NO INTERNET</v>
      </c>
    </row>
    <row r="796" spans="1:14" x14ac:dyDescent="0.2">
      <c r="A796">
        <v>19406</v>
      </c>
      <c r="B796" t="b">
        <v>0</v>
      </c>
      <c r="C796" t="s">
        <v>1253</v>
      </c>
      <c r="D796" s="1">
        <v>2155</v>
      </c>
      <c r="E796" s="4">
        <v>0.44</v>
      </c>
      <c r="F796" t="str">
        <f t="shared" si="37"/>
        <v>Lost</v>
      </c>
      <c r="G796" t="b">
        <f>VLOOKUP(head_of_council_races!A796,all_municipalities!$A$2:$M$445,9,FALSE)</f>
        <v>0</v>
      </c>
      <c r="H796" t="str">
        <f>VLOOKUP(head_of_council_races!A796,all_municipalities!$A$2:$M$445,2,FALSE)</f>
        <v>St. Clair, Township of</v>
      </c>
      <c r="I796" t="b">
        <f>VLOOKUP(A796,all_municipalities!$A$2:$M$445,13, FALSE)</f>
        <v>0</v>
      </c>
      <c r="J796" t="str">
        <f t="shared" si="38"/>
        <v>NONE</v>
      </c>
      <c r="K796">
        <v>0</v>
      </c>
      <c r="L796">
        <v>19406</v>
      </c>
      <c r="M796" t="str">
        <f>IF(G796&lt;&gt;FALSE,VLOOKUP(H796,internet_municipalities!$B$2:$W$226,22,FALSE),"NO INTERNET")</f>
        <v>NO INTERNET</v>
      </c>
      <c r="N796" s="16" t="str">
        <f t="shared" si="39"/>
        <v>NO INTERNET</v>
      </c>
    </row>
    <row r="797" spans="1:14" x14ac:dyDescent="0.2">
      <c r="A797">
        <v>19406</v>
      </c>
      <c r="B797" t="b">
        <v>0</v>
      </c>
      <c r="C797" t="s">
        <v>1254</v>
      </c>
      <c r="D797">
        <v>258</v>
      </c>
      <c r="E797" s="4">
        <v>0.05</v>
      </c>
      <c r="F797" t="str">
        <f t="shared" si="37"/>
        <v>Lost</v>
      </c>
      <c r="G797" t="b">
        <f>VLOOKUP(head_of_council_races!A797,all_municipalities!$A$2:$M$445,9,FALSE)</f>
        <v>0</v>
      </c>
      <c r="H797" t="str">
        <f>VLOOKUP(head_of_council_races!A797,all_municipalities!$A$2:$M$445,2,FALSE)</f>
        <v>St. Clair, Township of</v>
      </c>
      <c r="I797" t="b">
        <f>VLOOKUP(A797,all_municipalities!$A$2:$M$445,13, FALSE)</f>
        <v>0</v>
      </c>
      <c r="J797" t="str">
        <f t="shared" si="38"/>
        <v>NONE</v>
      </c>
      <c r="K797">
        <v>0</v>
      </c>
      <c r="L797">
        <v>19406</v>
      </c>
      <c r="M797" t="str">
        <f>IF(G797&lt;&gt;FALSE,VLOOKUP(H797,internet_municipalities!$B$2:$W$226,22,FALSE),"NO INTERNET")</f>
        <v>NO INTERNET</v>
      </c>
      <c r="N797" s="16" t="str">
        <f t="shared" si="39"/>
        <v>NO INTERNET</v>
      </c>
    </row>
    <row r="798" spans="1:14" x14ac:dyDescent="0.2">
      <c r="A798">
        <v>10560</v>
      </c>
      <c r="B798" t="b">
        <v>1</v>
      </c>
      <c r="C798" t="s">
        <v>1255</v>
      </c>
      <c r="D798">
        <v>452</v>
      </c>
      <c r="E798" s="4">
        <v>0.49</v>
      </c>
      <c r="F798">
        <f t="shared" si="37"/>
        <v>91</v>
      </c>
      <c r="G798" t="b">
        <f>VLOOKUP(head_of_council_races!A798,all_municipalities!$A$2:$M$445,9,FALSE)</f>
        <v>0</v>
      </c>
      <c r="H798" t="str">
        <f>VLOOKUP(head_of_council_races!A798,all_municipalities!$A$2:$M$445,2,FALSE)</f>
        <v>St. Joseph, Township of</v>
      </c>
      <c r="I798" t="b">
        <f>VLOOKUP(A798,all_municipalities!$A$2:$M$445,13, FALSE)</f>
        <v>0</v>
      </c>
      <c r="J798" t="str">
        <f t="shared" si="38"/>
        <v>NONE</v>
      </c>
      <c r="K798">
        <v>0</v>
      </c>
      <c r="L798">
        <v>10560</v>
      </c>
      <c r="M798" t="str">
        <f>IF(G798&lt;&gt;FALSE,VLOOKUP(H798,internet_municipalities!$B$2:$W$226,22,FALSE),"NO INTERNET")</f>
        <v>NO INTERNET</v>
      </c>
      <c r="N798" s="16" t="str">
        <f t="shared" si="39"/>
        <v>NO INTERNET</v>
      </c>
    </row>
    <row r="799" spans="1:14" x14ac:dyDescent="0.2">
      <c r="A799">
        <v>10560</v>
      </c>
      <c r="B799" t="b">
        <v>0</v>
      </c>
      <c r="C799" t="s">
        <v>1256</v>
      </c>
      <c r="D799">
        <v>361</v>
      </c>
      <c r="E799" s="4">
        <v>0.39</v>
      </c>
      <c r="F799" t="str">
        <f t="shared" si="37"/>
        <v>Lost</v>
      </c>
      <c r="G799" t="b">
        <f>VLOOKUP(head_of_council_races!A799,all_municipalities!$A$2:$M$445,9,FALSE)</f>
        <v>0</v>
      </c>
      <c r="H799" t="str">
        <f>VLOOKUP(head_of_council_races!A799,all_municipalities!$A$2:$M$445,2,FALSE)</f>
        <v>St. Joseph, Township of</v>
      </c>
      <c r="I799" t="b">
        <f>VLOOKUP(A799,all_municipalities!$A$2:$M$445,13, FALSE)</f>
        <v>0</v>
      </c>
      <c r="J799" t="str">
        <f t="shared" si="38"/>
        <v>NONE</v>
      </c>
      <c r="K799">
        <v>0</v>
      </c>
      <c r="L799">
        <v>10560</v>
      </c>
      <c r="M799" t="str">
        <f>IF(G799&lt;&gt;FALSE,VLOOKUP(H799,internet_municipalities!$B$2:$W$226,22,FALSE),"NO INTERNET")</f>
        <v>NO INTERNET</v>
      </c>
      <c r="N799" s="16" t="str">
        <f t="shared" si="39"/>
        <v>NO INTERNET</v>
      </c>
    </row>
    <row r="800" spans="1:14" x14ac:dyDescent="0.2">
      <c r="A800">
        <v>10560</v>
      </c>
      <c r="B800" t="b">
        <v>0</v>
      </c>
      <c r="C800" t="s">
        <v>1257</v>
      </c>
      <c r="D800">
        <v>105</v>
      </c>
      <c r="E800" s="4">
        <v>0.11</v>
      </c>
      <c r="F800" t="str">
        <f t="shared" si="37"/>
        <v>Lost</v>
      </c>
      <c r="G800" t="b">
        <f>VLOOKUP(head_of_council_races!A800,all_municipalities!$A$2:$M$445,9,FALSE)</f>
        <v>0</v>
      </c>
      <c r="H800" t="str">
        <f>VLOOKUP(head_of_council_races!A800,all_municipalities!$A$2:$M$445,2,FALSE)</f>
        <v>St. Joseph, Township of</v>
      </c>
      <c r="I800" t="b">
        <f>VLOOKUP(A800,all_municipalities!$A$2:$M$445,13, FALSE)</f>
        <v>0</v>
      </c>
      <c r="J800" t="str">
        <f t="shared" si="38"/>
        <v>NONE</v>
      </c>
      <c r="K800">
        <v>0</v>
      </c>
      <c r="L800">
        <v>10560</v>
      </c>
      <c r="M800" t="str">
        <f>IF(G800&lt;&gt;FALSE,VLOOKUP(H800,internet_municipalities!$B$2:$W$226,22,FALSE),"NO INTERNET")</f>
        <v>NO INTERNET</v>
      </c>
      <c r="N800" s="16" t="str">
        <f t="shared" si="39"/>
        <v>NO INTERNET</v>
      </c>
    </row>
    <row r="801" spans="1:14" x14ac:dyDescent="0.2">
      <c r="A801">
        <v>10705</v>
      </c>
      <c r="B801" t="b">
        <v>1</v>
      </c>
      <c r="C801" t="s">
        <v>1258</v>
      </c>
      <c r="D801" t="s">
        <v>461</v>
      </c>
      <c r="E801" t="s">
        <v>461</v>
      </c>
      <c r="F801" t="str">
        <f t="shared" si="37"/>
        <v>Acclaimed</v>
      </c>
      <c r="G801" t="b">
        <f>VLOOKUP(head_of_council_races!A801,all_municipalities!$A$2:$M$445,9,FALSE)</f>
        <v>0</v>
      </c>
      <c r="H801" t="str">
        <f>VLOOKUP(head_of_council_races!A801,all_municipalities!$A$2:$M$445,2,FALSE)</f>
        <v>St. Marys, Town of</v>
      </c>
      <c r="I801" t="b">
        <f>VLOOKUP(A801,all_municipalities!$A$2:$M$445,13, FALSE)</f>
        <v>0</v>
      </c>
      <c r="J801" t="str">
        <f t="shared" si="38"/>
        <v>NONE</v>
      </c>
      <c r="K801">
        <v>0</v>
      </c>
      <c r="L801">
        <v>10705</v>
      </c>
      <c r="M801" t="str">
        <f>IF(G801&lt;&gt;FALSE,VLOOKUP(H801,internet_municipalities!$B$2:$W$226,22,FALSE),"NO INTERNET")</f>
        <v>NO INTERNET</v>
      </c>
      <c r="N801" s="16" t="str">
        <f t="shared" si="39"/>
        <v>NO INTERNET</v>
      </c>
    </row>
    <row r="802" spans="1:14" x14ac:dyDescent="0.2">
      <c r="A802">
        <v>10708</v>
      </c>
      <c r="B802" t="b">
        <v>1</v>
      </c>
      <c r="C802" t="s">
        <v>1259</v>
      </c>
      <c r="D802" s="1">
        <v>5526</v>
      </c>
      <c r="E802" s="4">
        <v>0.59</v>
      </c>
      <c r="F802">
        <f t="shared" si="37"/>
        <v>2614</v>
      </c>
      <c r="G802" t="b">
        <f>VLOOKUP(head_of_council_races!A802,all_municipalities!$A$2:$M$445,9,FALSE)</f>
        <v>1</v>
      </c>
      <c r="H802" t="str">
        <f>VLOOKUP(head_of_council_races!A802,all_municipalities!$A$2:$M$445,2,FALSE)</f>
        <v>St. Thomas, City of</v>
      </c>
      <c r="I802" t="b">
        <f>VLOOKUP(A802,all_municipalities!$A$2:$M$445,13, FALSE)</f>
        <v>1</v>
      </c>
      <c r="J802" t="str">
        <f t="shared" si="38"/>
        <v>NONE</v>
      </c>
      <c r="K802">
        <v>0</v>
      </c>
      <c r="L802">
        <v>10708</v>
      </c>
      <c r="M802">
        <f>IF(G802&lt;&gt;FALSE,VLOOKUP(H802,internet_municipalities!$B$2:$W$226,22,FALSE),"NO INTERNET")</f>
        <v>21576</v>
      </c>
      <c r="N802" s="16">
        <f t="shared" si="39"/>
        <v>0.12115313311086393</v>
      </c>
    </row>
    <row r="803" spans="1:14" x14ac:dyDescent="0.2">
      <c r="A803">
        <v>10708</v>
      </c>
      <c r="B803" t="b">
        <v>0</v>
      </c>
      <c r="C803" t="s">
        <v>1260</v>
      </c>
      <c r="D803" s="1">
        <v>2912</v>
      </c>
      <c r="E803" s="4">
        <v>0.31</v>
      </c>
      <c r="F803" t="str">
        <f t="shared" si="37"/>
        <v>Lost</v>
      </c>
      <c r="G803" t="b">
        <f>VLOOKUP(head_of_council_races!A803,all_municipalities!$A$2:$M$445,9,FALSE)</f>
        <v>1</v>
      </c>
      <c r="H803" t="str">
        <f>VLOOKUP(head_of_council_races!A803,all_municipalities!$A$2:$M$445,2,FALSE)</f>
        <v>St. Thomas, City of</v>
      </c>
      <c r="I803" t="b">
        <f>VLOOKUP(A803,all_municipalities!$A$2:$M$445,13, FALSE)</f>
        <v>1</v>
      </c>
      <c r="J803" t="str">
        <f t="shared" si="38"/>
        <v>NONE</v>
      </c>
      <c r="K803">
        <v>0</v>
      </c>
      <c r="L803">
        <v>10708</v>
      </c>
      <c r="M803">
        <f>IF(G803&lt;&gt;FALSE,VLOOKUP(H803,internet_municipalities!$B$2:$W$226,22,FALSE),"NO INTERNET")</f>
        <v>21576</v>
      </c>
      <c r="N803" s="16" t="str">
        <f t="shared" si="39"/>
        <v>Lost</v>
      </c>
    </row>
    <row r="804" spans="1:14" x14ac:dyDescent="0.2">
      <c r="A804">
        <v>10708</v>
      </c>
      <c r="B804" t="b">
        <v>0</v>
      </c>
      <c r="C804" t="s">
        <v>1261</v>
      </c>
      <c r="D804">
        <v>906</v>
      </c>
      <c r="E804" s="4">
        <v>0.1</v>
      </c>
      <c r="F804" t="str">
        <f t="shared" si="37"/>
        <v>Lost</v>
      </c>
      <c r="G804" t="b">
        <f>VLOOKUP(head_of_council_races!A804,all_municipalities!$A$2:$M$445,9,FALSE)</f>
        <v>1</v>
      </c>
      <c r="H804" t="str">
        <f>VLOOKUP(head_of_council_races!A804,all_municipalities!$A$2:$M$445,2,FALSE)</f>
        <v>St. Thomas, City of</v>
      </c>
      <c r="I804" t="b">
        <f>VLOOKUP(A804,all_municipalities!$A$2:$M$445,13, FALSE)</f>
        <v>1</v>
      </c>
      <c r="J804" t="str">
        <f t="shared" si="38"/>
        <v>NONE</v>
      </c>
      <c r="K804">
        <v>0</v>
      </c>
      <c r="L804">
        <v>10708</v>
      </c>
      <c r="M804">
        <f>IF(G804&lt;&gt;FALSE,VLOOKUP(H804,internet_municipalities!$B$2:$W$226,22,FALSE),"NO INTERNET")</f>
        <v>21576</v>
      </c>
      <c r="N804" s="16" t="str">
        <f t="shared" si="39"/>
        <v>Lost</v>
      </c>
    </row>
    <row r="805" spans="1:14" x14ac:dyDescent="0.2">
      <c r="A805">
        <v>10713</v>
      </c>
      <c r="B805" t="b">
        <v>1</v>
      </c>
      <c r="C805" t="s">
        <v>1262</v>
      </c>
      <c r="D805" s="1">
        <v>1058</v>
      </c>
      <c r="E805" s="4">
        <v>0.65</v>
      </c>
      <c r="F805">
        <f t="shared" si="37"/>
        <v>488</v>
      </c>
      <c r="G805" t="b">
        <f>VLOOKUP(head_of_council_races!A805,all_municipalities!$A$2:$M$445,9,FALSE)</f>
        <v>1</v>
      </c>
      <c r="H805" t="str">
        <f>VLOOKUP(head_of_council_races!A805,all_municipalities!$A$2:$M$445,2,FALSE)</f>
        <v>Stirling-Rawdon, Township of</v>
      </c>
      <c r="I805" t="b">
        <f>VLOOKUP(A805,all_municipalities!$A$2:$M$445,13, FALSE)</f>
        <v>1</v>
      </c>
      <c r="J805" t="str">
        <f t="shared" si="38"/>
        <v>LOW</v>
      </c>
      <c r="K805">
        <v>1</v>
      </c>
      <c r="L805">
        <v>10713</v>
      </c>
      <c r="M805">
        <f>IF(G805&lt;&gt;FALSE,VLOOKUP(H805,internet_municipalities!$B$2:$W$226,22,FALSE),"NO INTERNET")</f>
        <v>2612</v>
      </c>
      <c r="N805" s="16">
        <f t="shared" si="39"/>
        <v>0.18683001531393567</v>
      </c>
    </row>
    <row r="806" spans="1:14" x14ac:dyDescent="0.2">
      <c r="A806">
        <v>10713</v>
      </c>
      <c r="B806" t="b">
        <v>0</v>
      </c>
      <c r="C806" t="s">
        <v>1263</v>
      </c>
      <c r="D806">
        <v>570</v>
      </c>
      <c r="E806" s="4">
        <v>0.35</v>
      </c>
      <c r="F806" t="str">
        <f t="shared" si="37"/>
        <v>Lost</v>
      </c>
      <c r="G806" t="b">
        <f>VLOOKUP(head_of_council_races!A806,all_municipalities!$A$2:$M$445,9,FALSE)</f>
        <v>1</v>
      </c>
      <c r="H806" t="str">
        <f>VLOOKUP(head_of_council_races!A806,all_municipalities!$A$2:$M$445,2,FALSE)</f>
        <v>Stirling-Rawdon, Township of</v>
      </c>
      <c r="I806" t="b">
        <f>VLOOKUP(A806,all_municipalities!$A$2:$M$445,13, FALSE)</f>
        <v>1</v>
      </c>
      <c r="J806" t="str">
        <f t="shared" si="38"/>
        <v>NONE</v>
      </c>
      <c r="K806">
        <v>1</v>
      </c>
      <c r="L806">
        <v>10713</v>
      </c>
      <c r="M806">
        <f>IF(G806&lt;&gt;FALSE,VLOOKUP(H806,internet_municipalities!$B$2:$W$226,22,FALSE),"NO INTERNET")</f>
        <v>2612</v>
      </c>
      <c r="N806" s="16" t="str">
        <f t="shared" si="39"/>
        <v>Lost</v>
      </c>
    </row>
    <row r="807" spans="1:14" x14ac:dyDescent="0.2">
      <c r="A807">
        <v>10533</v>
      </c>
      <c r="B807" t="b">
        <v>1</v>
      </c>
      <c r="C807" t="s">
        <v>1264</v>
      </c>
      <c r="D807" t="s">
        <v>461</v>
      </c>
      <c r="E807" t="s">
        <v>461</v>
      </c>
      <c r="F807" t="str">
        <f t="shared" si="37"/>
        <v>Acclaimed</v>
      </c>
      <c r="G807" t="b">
        <f>VLOOKUP(head_of_council_races!A807,all_municipalities!$A$2:$M$445,9,FALSE)</f>
        <v>1</v>
      </c>
      <c r="H807" t="str">
        <f>VLOOKUP(head_of_council_races!A807,all_municipalities!$A$2:$M$445,2,FALSE)</f>
        <v>Stone Mills, Township of</v>
      </c>
      <c r="I807" t="b">
        <f>VLOOKUP(A807,all_municipalities!$A$2:$M$445,13, FALSE)</f>
        <v>0</v>
      </c>
      <c r="J807" t="str">
        <f t="shared" si="38"/>
        <v>NONE</v>
      </c>
      <c r="K807">
        <v>0</v>
      </c>
      <c r="L807">
        <v>10533</v>
      </c>
      <c r="M807">
        <f>IF(G807&lt;&gt;FALSE,VLOOKUP(H807,internet_municipalities!$B$2:$W$226,22,FALSE),"NO INTERNET")</f>
        <v>5281</v>
      </c>
      <c r="N807" s="16" t="str">
        <f t="shared" si="39"/>
        <v>Acclaimed</v>
      </c>
    </row>
    <row r="808" spans="1:14" x14ac:dyDescent="0.2">
      <c r="A808">
        <v>10720</v>
      </c>
      <c r="B808" t="b">
        <v>1</v>
      </c>
      <c r="C808" t="s">
        <v>1265</v>
      </c>
      <c r="D808" s="1">
        <v>4350</v>
      </c>
      <c r="E808" s="4">
        <v>0.38</v>
      </c>
      <c r="F808">
        <f t="shared" si="37"/>
        <v>345</v>
      </c>
      <c r="G808" t="b">
        <f>VLOOKUP(head_of_council_races!A808,all_municipalities!$A$2:$M$445,9,FALSE)</f>
        <v>1</v>
      </c>
      <c r="H808" t="str">
        <f>VLOOKUP(head_of_council_races!A808,all_municipalities!$A$2:$M$445,2,FALSE)</f>
        <v>Stratford, City of</v>
      </c>
      <c r="I808" t="b">
        <f>VLOOKUP(A808,all_municipalities!$A$2:$M$445,13, FALSE)</f>
        <v>1</v>
      </c>
      <c r="J808" t="str">
        <f t="shared" si="38"/>
        <v>LOW</v>
      </c>
      <c r="K808">
        <v>1</v>
      </c>
      <c r="L808">
        <v>10720</v>
      </c>
      <c r="M808">
        <f>IF(G808&lt;&gt;FALSE,VLOOKUP(H808,internet_municipalities!$B$2:$W$226,22,FALSE),"NO INTERNET")</f>
        <v>14893</v>
      </c>
      <c r="N808" s="16">
        <f t="shared" si="39"/>
        <v>2.3165245417310146E-2</v>
      </c>
    </row>
    <row r="809" spans="1:14" x14ac:dyDescent="0.2">
      <c r="A809">
        <v>10720</v>
      </c>
      <c r="B809" t="b">
        <v>0</v>
      </c>
      <c r="C809" t="s">
        <v>1266</v>
      </c>
      <c r="D809" s="1">
        <v>4005</v>
      </c>
      <c r="E809" s="4">
        <v>0.35</v>
      </c>
      <c r="F809" t="str">
        <f t="shared" si="37"/>
        <v>Lost</v>
      </c>
      <c r="G809" t="b">
        <f>VLOOKUP(head_of_council_races!A809,all_municipalities!$A$2:$M$445,9,FALSE)</f>
        <v>1</v>
      </c>
      <c r="H809" t="str">
        <f>VLOOKUP(head_of_council_races!A809,all_municipalities!$A$2:$M$445,2,FALSE)</f>
        <v>Stratford, City of</v>
      </c>
      <c r="I809" t="b">
        <f>VLOOKUP(A809,all_municipalities!$A$2:$M$445,13, FALSE)</f>
        <v>1</v>
      </c>
      <c r="J809" t="str">
        <f t="shared" si="38"/>
        <v>NONE</v>
      </c>
      <c r="K809">
        <v>1</v>
      </c>
      <c r="L809">
        <v>10720</v>
      </c>
      <c r="M809">
        <f>IF(G809&lt;&gt;FALSE,VLOOKUP(H809,internet_municipalities!$B$2:$W$226,22,FALSE),"NO INTERNET")</f>
        <v>14893</v>
      </c>
      <c r="N809" s="16" t="str">
        <f t="shared" si="39"/>
        <v>Lost</v>
      </c>
    </row>
    <row r="810" spans="1:14" x14ac:dyDescent="0.2">
      <c r="A810">
        <v>10720</v>
      </c>
      <c r="B810" t="b">
        <v>0</v>
      </c>
      <c r="C810" t="s">
        <v>1267</v>
      </c>
      <c r="D810" s="1">
        <v>3166</v>
      </c>
      <c r="E810" s="4">
        <v>0.27</v>
      </c>
      <c r="F810" t="str">
        <f t="shared" si="37"/>
        <v>Lost</v>
      </c>
      <c r="G810" t="b">
        <f>VLOOKUP(head_of_council_races!A810,all_municipalities!$A$2:$M$445,9,FALSE)</f>
        <v>1</v>
      </c>
      <c r="H810" t="str">
        <f>VLOOKUP(head_of_council_races!A810,all_municipalities!$A$2:$M$445,2,FALSE)</f>
        <v>Stratford, City of</v>
      </c>
      <c r="I810" t="b">
        <f>VLOOKUP(A810,all_municipalities!$A$2:$M$445,13, FALSE)</f>
        <v>1</v>
      </c>
      <c r="J810" t="str">
        <f t="shared" si="38"/>
        <v>NONE</v>
      </c>
      <c r="K810">
        <v>1</v>
      </c>
      <c r="L810">
        <v>10720</v>
      </c>
      <c r="M810">
        <f>IF(G810&lt;&gt;FALSE,VLOOKUP(H810,internet_municipalities!$B$2:$W$226,22,FALSE),"NO INTERNET")</f>
        <v>14893</v>
      </c>
      <c r="N810" s="16" t="str">
        <f t="shared" si="39"/>
        <v>Lost</v>
      </c>
    </row>
    <row r="811" spans="1:14" x14ac:dyDescent="0.2">
      <c r="A811">
        <v>19407</v>
      </c>
      <c r="B811" t="b">
        <v>1</v>
      </c>
      <c r="C811" t="s">
        <v>1268</v>
      </c>
      <c r="D811" s="1">
        <v>4032</v>
      </c>
      <c r="E811" s="4">
        <v>0.57999999999999996</v>
      </c>
      <c r="F811">
        <f t="shared" si="37"/>
        <v>1350</v>
      </c>
      <c r="G811" t="b">
        <f>VLOOKUP(head_of_council_races!A811,all_municipalities!$A$2:$M$445,9,FALSE)</f>
        <v>1</v>
      </c>
      <c r="H811" t="str">
        <f>VLOOKUP(head_of_council_races!A811,all_municipalities!$A$2:$M$445,2,FALSE)</f>
        <v>Strathroy-Caradoc, Municipality of</v>
      </c>
      <c r="I811" t="b">
        <f>VLOOKUP(A811,all_municipalities!$A$2:$M$445,13, FALSE)</f>
        <v>1</v>
      </c>
      <c r="J811" t="str">
        <f t="shared" si="38"/>
        <v>NONE</v>
      </c>
      <c r="K811">
        <v>0</v>
      </c>
      <c r="L811">
        <v>19407</v>
      </c>
      <c r="M811">
        <f>IF(G811&lt;&gt;FALSE,VLOOKUP(H811,internet_municipalities!$B$2:$W$226,22,FALSE),"NO INTERNET")</f>
        <v>11084</v>
      </c>
      <c r="N811" s="16">
        <f t="shared" si="39"/>
        <v>0.1217971851317214</v>
      </c>
    </row>
    <row r="812" spans="1:14" x14ac:dyDescent="0.2">
      <c r="A812">
        <v>19407</v>
      </c>
      <c r="B812" t="b">
        <v>0</v>
      </c>
      <c r="C812" t="s">
        <v>1271</v>
      </c>
      <c r="D812" s="1">
        <v>2682</v>
      </c>
      <c r="E812" s="4">
        <v>0.39</v>
      </c>
      <c r="F812" t="str">
        <f t="shared" si="37"/>
        <v>Lost</v>
      </c>
      <c r="G812" t="b">
        <f>VLOOKUP(head_of_council_races!A812,all_municipalities!$A$2:$M$445,9,FALSE)</f>
        <v>1</v>
      </c>
      <c r="H812" t="str">
        <f>VLOOKUP(head_of_council_races!A812,all_municipalities!$A$2:$M$445,2,FALSE)</f>
        <v>Strathroy-Caradoc, Municipality of</v>
      </c>
      <c r="I812" t="b">
        <f>VLOOKUP(A812,all_municipalities!$A$2:$M$445,13, FALSE)</f>
        <v>1</v>
      </c>
      <c r="J812" t="str">
        <f t="shared" si="38"/>
        <v>NONE</v>
      </c>
      <c r="K812">
        <v>0</v>
      </c>
      <c r="L812">
        <v>19407</v>
      </c>
      <c r="M812">
        <f>IF(G812&lt;&gt;FALSE,VLOOKUP(H812,internet_municipalities!$B$2:$W$226,22,FALSE),"NO INTERNET")</f>
        <v>11084</v>
      </c>
      <c r="N812" s="16" t="str">
        <f t="shared" si="39"/>
        <v>Lost</v>
      </c>
    </row>
    <row r="813" spans="1:14" x14ac:dyDescent="0.2">
      <c r="A813">
        <v>19407</v>
      </c>
      <c r="B813" t="b">
        <v>0</v>
      </c>
      <c r="C813" t="s">
        <v>1269</v>
      </c>
      <c r="D813">
        <v>127</v>
      </c>
      <c r="E813" s="4">
        <v>0.02</v>
      </c>
      <c r="F813" t="str">
        <f t="shared" si="37"/>
        <v>Lost</v>
      </c>
      <c r="G813" t="b">
        <f>VLOOKUP(head_of_council_races!A813,all_municipalities!$A$2:$M$445,9,FALSE)</f>
        <v>1</v>
      </c>
      <c r="H813" t="str">
        <f>VLOOKUP(head_of_council_races!A813,all_municipalities!$A$2:$M$445,2,FALSE)</f>
        <v>Strathroy-Caradoc, Municipality of</v>
      </c>
      <c r="I813" t="b">
        <f>VLOOKUP(A813,all_municipalities!$A$2:$M$445,13, FALSE)</f>
        <v>1</v>
      </c>
      <c r="J813" t="str">
        <f t="shared" si="38"/>
        <v>NONE</v>
      </c>
      <c r="K813">
        <v>0</v>
      </c>
      <c r="L813">
        <v>19407</v>
      </c>
      <c r="M813">
        <f>IF(G813&lt;&gt;FALSE,VLOOKUP(H813,internet_municipalities!$B$2:$W$226,22,FALSE),"NO INTERNET")</f>
        <v>11084</v>
      </c>
      <c r="N813" s="16" t="str">
        <f t="shared" si="39"/>
        <v>Lost</v>
      </c>
    </row>
    <row r="814" spans="1:14" x14ac:dyDescent="0.2">
      <c r="A814">
        <v>19407</v>
      </c>
      <c r="B814" t="b">
        <v>0</v>
      </c>
      <c r="C814" t="s">
        <v>1270</v>
      </c>
      <c r="D814">
        <v>115</v>
      </c>
      <c r="E814" s="4">
        <v>0.02</v>
      </c>
      <c r="F814" t="str">
        <f t="shared" si="37"/>
        <v>Lost</v>
      </c>
      <c r="G814" t="b">
        <f>VLOOKUP(head_of_council_races!A814,all_municipalities!$A$2:$M$445,9,FALSE)</f>
        <v>1</v>
      </c>
      <c r="H814" t="str">
        <f>VLOOKUP(head_of_council_races!A814,all_municipalities!$A$2:$M$445,2,FALSE)</f>
        <v>Strathroy-Caradoc, Municipality of</v>
      </c>
      <c r="I814" t="b">
        <f>VLOOKUP(A814,all_municipalities!$A$2:$M$445,13, FALSE)</f>
        <v>1</v>
      </c>
      <c r="J814" t="str">
        <f t="shared" si="38"/>
        <v>NONE</v>
      </c>
      <c r="K814">
        <v>0</v>
      </c>
      <c r="L814">
        <v>19407</v>
      </c>
      <c r="M814">
        <f>IF(G814&lt;&gt;FALSE,VLOOKUP(H814,internet_municipalities!$B$2:$W$226,22,FALSE),"NO INTERNET")</f>
        <v>11084</v>
      </c>
      <c r="N814" s="16" t="str">
        <f t="shared" si="39"/>
        <v>Lost</v>
      </c>
    </row>
    <row r="815" spans="1:14" x14ac:dyDescent="0.2">
      <c r="A815">
        <v>10733</v>
      </c>
      <c r="B815" t="b">
        <v>1</v>
      </c>
      <c r="C815" t="s">
        <v>1272</v>
      </c>
      <c r="D815">
        <v>354</v>
      </c>
      <c r="E815" s="4">
        <v>0.39</v>
      </c>
      <c r="F815">
        <f t="shared" si="37"/>
        <v>85</v>
      </c>
      <c r="G815" t="b">
        <f>VLOOKUP(head_of_council_races!A815,all_municipalities!$A$2:$M$445,9,FALSE)</f>
        <v>0</v>
      </c>
      <c r="H815" t="str">
        <f>VLOOKUP(head_of_council_races!A815,all_municipalities!$A$2:$M$445,2,FALSE)</f>
        <v>Strong, Township of</v>
      </c>
      <c r="I815" t="b">
        <f>VLOOKUP(A815,all_municipalities!$A$2:$M$445,13, FALSE)</f>
        <v>0</v>
      </c>
      <c r="J815" t="str">
        <f t="shared" si="38"/>
        <v>NONE</v>
      </c>
      <c r="K815">
        <v>0</v>
      </c>
      <c r="L815">
        <v>10733</v>
      </c>
      <c r="M815" t="str">
        <f>IF(G815&lt;&gt;FALSE,VLOOKUP(H815,internet_municipalities!$B$2:$W$226,22,FALSE),"NO INTERNET")</f>
        <v>NO INTERNET</v>
      </c>
      <c r="N815" s="16" t="str">
        <f t="shared" si="39"/>
        <v>NO INTERNET</v>
      </c>
    </row>
    <row r="816" spans="1:14" x14ac:dyDescent="0.2">
      <c r="A816">
        <v>10733</v>
      </c>
      <c r="B816" t="b">
        <v>0</v>
      </c>
      <c r="C816" t="s">
        <v>1273</v>
      </c>
      <c r="D816">
        <v>269</v>
      </c>
      <c r="E816" s="4">
        <v>0.28999999999999998</v>
      </c>
      <c r="F816" t="str">
        <f t="shared" si="37"/>
        <v>Lost</v>
      </c>
      <c r="G816" t="b">
        <f>VLOOKUP(head_of_council_races!A816,all_municipalities!$A$2:$M$445,9,FALSE)</f>
        <v>0</v>
      </c>
      <c r="H816" t="str">
        <f>VLOOKUP(head_of_council_races!A816,all_municipalities!$A$2:$M$445,2,FALSE)</f>
        <v>Strong, Township of</v>
      </c>
      <c r="I816" t="b">
        <f>VLOOKUP(A816,all_municipalities!$A$2:$M$445,13, FALSE)</f>
        <v>0</v>
      </c>
      <c r="J816" t="str">
        <f t="shared" si="38"/>
        <v>NONE</v>
      </c>
      <c r="K816">
        <v>0</v>
      </c>
      <c r="L816">
        <v>10733</v>
      </c>
      <c r="M816" t="str">
        <f>IF(G816&lt;&gt;FALSE,VLOOKUP(H816,internet_municipalities!$B$2:$W$226,22,FALSE),"NO INTERNET")</f>
        <v>NO INTERNET</v>
      </c>
      <c r="N816" s="16" t="str">
        <f t="shared" si="39"/>
        <v>NO INTERNET</v>
      </c>
    </row>
    <row r="817" spans="1:14" x14ac:dyDescent="0.2">
      <c r="A817">
        <v>10733</v>
      </c>
      <c r="B817" t="b">
        <v>0</v>
      </c>
      <c r="C817" t="s">
        <v>1274</v>
      </c>
      <c r="D817">
        <v>111</v>
      </c>
      <c r="E817" s="4">
        <v>0.12</v>
      </c>
      <c r="F817" t="str">
        <f t="shared" si="37"/>
        <v>Lost</v>
      </c>
      <c r="G817" t="b">
        <f>VLOOKUP(head_of_council_races!A817,all_municipalities!$A$2:$M$445,9,FALSE)</f>
        <v>0</v>
      </c>
      <c r="H817" t="str">
        <f>VLOOKUP(head_of_council_races!A817,all_municipalities!$A$2:$M$445,2,FALSE)</f>
        <v>Strong, Township of</v>
      </c>
      <c r="I817" t="b">
        <f>VLOOKUP(A817,all_municipalities!$A$2:$M$445,13, FALSE)</f>
        <v>0</v>
      </c>
      <c r="J817" t="str">
        <f t="shared" si="38"/>
        <v>NONE</v>
      </c>
      <c r="K817">
        <v>0</v>
      </c>
      <c r="L817">
        <v>10733</v>
      </c>
      <c r="M817" t="str">
        <f>IF(G817&lt;&gt;FALSE,VLOOKUP(H817,internet_municipalities!$B$2:$W$226,22,FALSE),"NO INTERNET")</f>
        <v>NO INTERNET</v>
      </c>
      <c r="N817" s="16" t="str">
        <f t="shared" si="39"/>
        <v>NO INTERNET</v>
      </c>
    </row>
    <row r="818" spans="1:14" x14ac:dyDescent="0.2">
      <c r="A818">
        <v>10733</v>
      </c>
      <c r="B818" t="b">
        <v>0</v>
      </c>
      <c r="C818" t="s">
        <v>1275</v>
      </c>
      <c r="D818">
        <v>182</v>
      </c>
      <c r="E818" s="4">
        <v>0.2</v>
      </c>
      <c r="F818" t="str">
        <f t="shared" si="37"/>
        <v>Lost</v>
      </c>
      <c r="G818" t="b">
        <f>VLOOKUP(head_of_council_races!A818,all_municipalities!$A$2:$M$445,9,FALSE)</f>
        <v>0</v>
      </c>
      <c r="H818" t="str">
        <f>VLOOKUP(head_of_council_races!A818,all_municipalities!$A$2:$M$445,2,FALSE)</f>
        <v>Strong, Township of</v>
      </c>
      <c r="I818" t="b">
        <f>VLOOKUP(A818,all_municipalities!$A$2:$M$445,13, FALSE)</f>
        <v>0</v>
      </c>
      <c r="J818" t="str">
        <f t="shared" si="38"/>
        <v>NONE</v>
      </c>
      <c r="K818">
        <v>0</v>
      </c>
      <c r="L818">
        <v>10733</v>
      </c>
      <c r="M818" t="str">
        <f>IF(G818&lt;&gt;FALSE,VLOOKUP(H818,internet_municipalities!$B$2:$W$226,22,FALSE),"NO INTERNET")</f>
        <v>NO INTERNET</v>
      </c>
      <c r="N818" s="16" t="str">
        <f t="shared" si="39"/>
        <v>NO INTERNET</v>
      </c>
    </row>
    <row r="819" spans="1:14" x14ac:dyDescent="0.2">
      <c r="A819">
        <v>10731</v>
      </c>
      <c r="B819" t="b">
        <v>1</v>
      </c>
      <c r="C819" t="s">
        <v>1276</v>
      </c>
      <c r="D819">
        <v>245</v>
      </c>
      <c r="E819" s="4">
        <v>0.55000000000000004</v>
      </c>
      <c r="F819">
        <f t="shared" si="37"/>
        <v>118</v>
      </c>
      <c r="G819" t="b">
        <f>VLOOKUP(head_of_council_races!A819,all_municipalities!$A$2:$M$445,9,FALSE)</f>
        <v>0</v>
      </c>
      <c r="H819" t="str">
        <f>VLOOKUP(head_of_council_races!A819,all_municipalities!$A$2:$M$445,2,FALSE)</f>
        <v>Sundridge, Village of</v>
      </c>
      <c r="I819" t="b">
        <f>VLOOKUP(A819,all_municipalities!$A$2:$M$445,13, FALSE)</f>
        <v>0</v>
      </c>
      <c r="J819" t="str">
        <f t="shared" si="38"/>
        <v>NONE</v>
      </c>
      <c r="K819">
        <v>0</v>
      </c>
      <c r="L819">
        <v>10731</v>
      </c>
      <c r="M819" t="str">
        <f>IF(G819&lt;&gt;FALSE,VLOOKUP(H819,internet_municipalities!$B$2:$W$226,22,FALSE),"NO INTERNET")</f>
        <v>NO INTERNET</v>
      </c>
      <c r="N819" s="16" t="str">
        <f t="shared" si="39"/>
        <v>NO INTERNET</v>
      </c>
    </row>
    <row r="820" spans="1:14" x14ac:dyDescent="0.2">
      <c r="A820">
        <v>10731</v>
      </c>
      <c r="B820" t="b">
        <v>0</v>
      </c>
      <c r="C820" t="s">
        <v>1277</v>
      </c>
      <c r="D820">
        <v>127</v>
      </c>
      <c r="E820" s="4">
        <v>0.28000000000000003</v>
      </c>
      <c r="F820" t="str">
        <f t="shared" si="37"/>
        <v>Lost</v>
      </c>
      <c r="G820" t="b">
        <f>VLOOKUP(head_of_council_races!A820,all_municipalities!$A$2:$M$445,9,FALSE)</f>
        <v>0</v>
      </c>
      <c r="H820" t="str">
        <f>VLOOKUP(head_of_council_races!A820,all_municipalities!$A$2:$M$445,2,FALSE)</f>
        <v>Sundridge, Village of</v>
      </c>
      <c r="I820" t="b">
        <f>VLOOKUP(A820,all_municipalities!$A$2:$M$445,13, FALSE)</f>
        <v>0</v>
      </c>
      <c r="J820" t="str">
        <f t="shared" si="38"/>
        <v>NONE</v>
      </c>
      <c r="K820">
        <v>0</v>
      </c>
      <c r="L820">
        <v>10731</v>
      </c>
      <c r="M820" t="str">
        <f>IF(G820&lt;&gt;FALSE,VLOOKUP(H820,internet_municipalities!$B$2:$W$226,22,FALSE),"NO INTERNET")</f>
        <v>NO INTERNET</v>
      </c>
      <c r="N820" s="16" t="str">
        <f t="shared" si="39"/>
        <v>NO INTERNET</v>
      </c>
    </row>
    <row r="821" spans="1:14" x14ac:dyDescent="0.2">
      <c r="A821">
        <v>10731</v>
      </c>
      <c r="B821" t="b">
        <v>0</v>
      </c>
      <c r="C821" t="s">
        <v>1278</v>
      </c>
      <c r="D821">
        <v>75</v>
      </c>
      <c r="E821" s="4">
        <v>0.17</v>
      </c>
      <c r="F821" t="str">
        <f t="shared" si="37"/>
        <v>Lost</v>
      </c>
      <c r="G821" t="b">
        <f>VLOOKUP(head_of_council_races!A821,all_municipalities!$A$2:$M$445,9,FALSE)</f>
        <v>0</v>
      </c>
      <c r="H821" t="str">
        <f>VLOOKUP(head_of_council_races!A821,all_municipalities!$A$2:$M$445,2,FALSE)</f>
        <v>Sundridge, Village of</v>
      </c>
      <c r="I821" t="b">
        <f>VLOOKUP(A821,all_municipalities!$A$2:$M$445,13, FALSE)</f>
        <v>0</v>
      </c>
      <c r="J821" t="str">
        <f t="shared" si="38"/>
        <v>NONE</v>
      </c>
      <c r="K821">
        <v>0</v>
      </c>
      <c r="L821">
        <v>10731</v>
      </c>
      <c r="M821" t="str">
        <f>IF(G821&lt;&gt;FALSE,VLOOKUP(H821,internet_municipalities!$B$2:$W$226,22,FALSE),"NO INTERNET")</f>
        <v>NO INTERNET</v>
      </c>
      <c r="N821" s="16" t="str">
        <f t="shared" si="39"/>
        <v>NO INTERNET</v>
      </c>
    </row>
    <row r="822" spans="1:14" x14ac:dyDescent="0.2">
      <c r="A822">
        <v>10193</v>
      </c>
      <c r="B822" t="b">
        <v>1</v>
      </c>
      <c r="C822" t="s">
        <v>1279</v>
      </c>
      <c r="D822" t="s">
        <v>461</v>
      </c>
      <c r="E822" t="s">
        <v>461</v>
      </c>
      <c r="F822" t="str">
        <f t="shared" si="37"/>
        <v>Acclaimed</v>
      </c>
      <c r="G822" t="b">
        <f>VLOOKUP(head_of_council_races!A822,all_municipalities!$A$2:$M$445,9,FALSE)</f>
        <v>0</v>
      </c>
      <c r="H822" t="str">
        <f>VLOOKUP(head_of_council_races!A822,all_municipalities!$A$2:$M$445,2,FALSE)</f>
        <v>Tarbutt, Township of</v>
      </c>
      <c r="I822" t="b">
        <f>VLOOKUP(A822,all_municipalities!$A$2:$M$445,13, FALSE)</f>
        <v>0</v>
      </c>
      <c r="J822" t="str">
        <f t="shared" si="38"/>
        <v>NONE</v>
      </c>
      <c r="K822">
        <v>0</v>
      </c>
      <c r="L822">
        <v>10193</v>
      </c>
      <c r="M822" t="str">
        <f>IF(G822&lt;&gt;FALSE,VLOOKUP(H822,internet_municipalities!$B$2:$W$226,22,FALSE),"NO INTERNET")</f>
        <v>NO INTERNET</v>
      </c>
      <c r="N822" s="16" t="str">
        <f t="shared" si="39"/>
        <v>NO INTERNET</v>
      </c>
    </row>
    <row r="823" spans="1:14" x14ac:dyDescent="0.2">
      <c r="A823">
        <v>22248</v>
      </c>
      <c r="B823" t="b">
        <v>1</v>
      </c>
      <c r="C823" t="s">
        <v>1280</v>
      </c>
      <c r="D823" s="1">
        <v>1397</v>
      </c>
      <c r="E823" s="4">
        <v>0.55000000000000004</v>
      </c>
      <c r="F823">
        <f t="shared" si="37"/>
        <v>268</v>
      </c>
      <c r="G823" t="b">
        <f>VLOOKUP(head_of_council_races!A823,all_municipalities!$A$2:$M$445,9,FALSE)</f>
        <v>1</v>
      </c>
      <c r="H823" t="str">
        <f>VLOOKUP(head_of_council_races!A823,all_municipalities!$A$2:$M$445,2,FALSE)</f>
        <v>Tay Valley Township</v>
      </c>
      <c r="I823" t="b">
        <f>VLOOKUP(A823,all_municipalities!$A$2:$M$445,13, FALSE)</f>
        <v>1</v>
      </c>
      <c r="J823" t="str">
        <f t="shared" si="38"/>
        <v>LOW</v>
      </c>
      <c r="K823">
        <v>1</v>
      </c>
      <c r="L823">
        <v>22248</v>
      </c>
      <c r="M823">
        <f>IF(G823&lt;&gt;FALSE,VLOOKUP(H823,internet_municipalities!$B$2:$W$226,22,FALSE),"NO INTERNET")</f>
        <v>3676</v>
      </c>
      <c r="N823" s="16">
        <f t="shared" si="39"/>
        <v>7.2905331882480953E-2</v>
      </c>
    </row>
    <row r="824" spans="1:14" x14ac:dyDescent="0.2">
      <c r="A824">
        <v>22248</v>
      </c>
      <c r="B824" t="b">
        <v>0</v>
      </c>
      <c r="C824" t="s">
        <v>1281</v>
      </c>
      <c r="D824" s="1">
        <v>1129</v>
      </c>
      <c r="E824" s="4">
        <v>0.45</v>
      </c>
      <c r="F824" t="str">
        <f t="shared" si="37"/>
        <v>Lost</v>
      </c>
      <c r="G824" t="b">
        <f>VLOOKUP(head_of_council_races!A824,all_municipalities!$A$2:$M$445,9,FALSE)</f>
        <v>1</v>
      </c>
      <c r="H824" t="str">
        <f>VLOOKUP(head_of_council_races!A824,all_municipalities!$A$2:$M$445,2,FALSE)</f>
        <v>Tay Valley Township</v>
      </c>
      <c r="I824" t="b">
        <f>VLOOKUP(A824,all_municipalities!$A$2:$M$445,13, FALSE)</f>
        <v>1</v>
      </c>
      <c r="J824" t="str">
        <f t="shared" si="38"/>
        <v>NONE</v>
      </c>
      <c r="K824">
        <v>1</v>
      </c>
      <c r="L824">
        <v>22248</v>
      </c>
      <c r="M824">
        <f>IF(G824&lt;&gt;FALSE,VLOOKUP(H824,internet_municipalities!$B$2:$W$226,22,FALSE),"NO INTERNET")</f>
        <v>3676</v>
      </c>
      <c r="N824" s="16" t="str">
        <f t="shared" si="39"/>
        <v>Lost</v>
      </c>
    </row>
    <row r="825" spans="1:14" x14ac:dyDescent="0.2">
      <c r="A825">
        <v>10786</v>
      </c>
      <c r="B825" t="b">
        <v>1</v>
      </c>
      <c r="C825" t="s">
        <v>1282</v>
      </c>
      <c r="D825" t="s">
        <v>461</v>
      </c>
      <c r="E825" t="s">
        <v>461</v>
      </c>
      <c r="F825" t="str">
        <f t="shared" si="37"/>
        <v>Acclaimed</v>
      </c>
      <c r="G825" t="b">
        <f>VLOOKUP(head_of_council_races!A825,all_municipalities!$A$2:$M$445,9,FALSE)</f>
        <v>1</v>
      </c>
      <c r="H825" t="str">
        <f>VLOOKUP(head_of_council_races!A825,all_municipalities!$A$2:$M$445,2,FALSE)</f>
        <v>Tay, Township of</v>
      </c>
      <c r="I825" t="b">
        <f>VLOOKUP(A825,all_municipalities!$A$2:$M$445,13, FALSE)</f>
        <v>0</v>
      </c>
      <c r="J825" t="str">
        <f t="shared" si="38"/>
        <v>NONE</v>
      </c>
      <c r="K825">
        <v>0</v>
      </c>
      <c r="L825">
        <v>10786</v>
      </c>
      <c r="M825">
        <f>IF(G825&lt;&gt;FALSE,VLOOKUP(H825,internet_municipalities!$B$2:$W$226,22,FALSE),"NO INTERNET")</f>
        <v>0</v>
      </c>
      <c r="N825" s="16" t="str">
        <f t="shared" si="39"/>
        <v>Acclaimed</v>
      </c>
    </row>
    <row r="826" spans="1:14" x14ac:dyDescent="0.2">
      <c r="A826">
        <v>17917</v>
      </c>
      <c r="B826" t="b">
        <v>1</v>
      </c>
      <c r="C826" t="s">
        <v>1283</v>
      </c>
      <c r="D826" t="s">
        <v>461</v>
      </c>
      <c r="E826" t="s">
        <v>461</v>
      </c>
      <c r="F826" t="str">
        <f t="shared" si="37"/>
        <v>Acclaimed</v>
      </c>
      <c r="G826" t="b">
        <f>VLOOKUP(head_of_council_races!A826,all_municipalities!$A$2:$M$445,9,FALSE)</f>
        <v>1</v>
      </c>
      <c r="H826" t="str">
        <f>VLOOKUP(head_of_council_races!A826,all_municipalities!$A$2:$M$445,2,FALSE)</f>
        <v>Tecumseh, Town of</v>
      </c>
      <c r="I826" t="b">
        <f>VLOOKUP(A826,all_municipalities!$A$2:$M$445,13, FALSE)</f>
        <v>1</v>
      </c>
      <c r="J826" t="str">
        <f t="shared" si="38"/>
        <v>NONE</v>
      </c>
      <c r="K826">
        <v>0</v>
      </c>
      <c r="L826">
        <v>17917</v>
      </c>
      <c r="M826">
        <f>IF(G826&lt;&gt;FALSE,VLOOKUP(H826,internet_municipalities!$B$2:$W$226,22,FALSE),"NO INTERNET")</f>
        <v>14034</v>
      </c>
      <c r="N826" s="16" t="str">
        <f t="shared" si="39"/>
        <v>Acclaimed</v>
      </c>
    </row>
    <row r="827" spans="1:14" x14ac:dyDescent="0.2">
      <c r="A827">
        <v>10563</v>
      </c>
      <c r="B827" t="b">
        <v>1</v>
      </c>
      <c r="C827" t="s">
        <v>1284</v>
      </c>
      <c r="D827">
        <v>281</v>
      </c>
      <c r="E827" s="4">
        <v>0.77</v>
      </c>
      <c r="F827">
        <f t="shared" si="37"/>
        <v>198</v>
      </c>
      <c r="G827" t="b">
        <f>VLOOKUP(head_of_council_races!A827,all_municipalities!$A$2:$M$445,9,FALSE)</f>
        <v>0</v>
      </c>
      <c r="H827" t="str">
        <f>VLOOKUP(head_of_council_races!A827,all_municipalities!$A$2:$M$445,2,FALSE)</f>
        <v>Tehkummah, Township of</v>
      </c>
      <c r="I827" t="b">
        <f>VLOOKUP(A827,all_municipalities!$A$2:$M$445,13, FALSE)</f>
        <v>0</v>
      </c>
      <c r="J827" t="str">
        <f t="shared" si="38"/>
        <v>NONE</v>
      </c>
      <c r="K827">
        <v>0</v>
      </c>
      <c r="L827">
        <v>10563</v>
      </c>
      <c r="M827" t="str">
        <f>IF(G827&lt;&gt;FALSE,VLOOKUP(H827,internet_municipalities!$B$2:$W$226,22,FALSE),"NO INTERNET")</f>
        <v>NO INTERNET</v>
      </c>
      <c r="N827" s="16" t="str">
        <f t="shared" si="39"/>
        <v>NO INTERNET</v>
      </c>
    </row>
    <row r="828" spans="1:14" x14ac:dyDescent="0.2">
      <c r="A828">
        <v>10563</v>
      </c>
      <c r="B828" t="b">
        <v>0</v>
      </c>
      <c r="C828" t="s">
        <v>1285</v>
      </c>
      <c r="D828">
        <v>83</v>
      </c>
      <c r="E828" s="4">
        <v>0.23</v>
      </c>
      <c r="F828" t="str">
        <f t="shared" si="37"/>
        <v>Lost</v>
      </c>
      <c r="G828" t="b">
        <f>VLOOKUP(head_of_council_races!A828,all_municipalities!$A$2:$M$445,9,FALSE)</f>
        <v>0</v>
      </c>
      <c r="H828" t="str">
        <f>VLOOKUP(head_of_council_races!A828,all_municipalities!$A$2:$M$445,2,FALSE)</f>
        <v>Tehkummah, Township of</v>
      </c>
      <c r="I828" t="b">
        <f>VLOOKUP(A828,all_municipalities!$A$2:$M$445,13, FALSE)</f>
        <v>0</v>
      </c>
      <c r="J828" t="str">
        <f t="shared" si="38"/>
        <v>NONE</v>
      </c>
      <c r="K828">
        <v>0</v>
      </c>
      <c r="L828">
        <v>10563</v>
      </c>
      <c r="M828" t="str">
        <f>IF(G828&lt;&gt;FALSE,VLOOKUP(H828,internet_municipalities!$B$2:$W$226,22,FALSE),"NO INTERNET")</f>
        <v>NO INTERNET</v>
      </c>
      <c r="N828" s="16" t="str">
        <f t="shared" si="39"/>
        <v>NO INTERNET</v>
      </c>
    </row>
    <row r="829" spans="1:14" x14ac:dyDescent="0.2">
      <c r="A829">
        <v>10742</v>
      </c>
      <c r="B829" t="b">
        <v>1</v>
      </c>
      <c r="C829" t="s">
        <v>1286</v>
      </c>
      <c r="D829" t="s">
        <v>461</v>
      </c>
      <c r="E829" t="s">
        <v>461</v>
      </c>
      <c r="F829" t="str">
        <f t="shared" si="37"/>
        <v>Acclaimed</v>
      </c>
      <c r="G829" t="b">
        <f>VLOOKUP(head_of_council_races!A829,all_municipalities!$A$2:$M$445,9,FALSE)</f>
        <v>0</v>
      </c>
      <c r="H829" t="str">
        <f>VLOOKUP(head_of_council_races!A829,all_municipalities!$A$2:$M$445,2,FALSE)</f>
        <v>Temagami, Municipality of</v>
      </c>
      <c r="I829" t="b">
        <f>VLOOKUP(A829,all_municipalities!$A$2:$M$445,13, FALSE)</f>
        <v>0</v>
      </c>
      <c r="J829" t="str">
        <f t="shared" si="38"/>
        <v>NONE</v>
      </c>
      <c r="K829">
        <v>0</v>
      </c>
      <c r="L829">
        <v>10742</v>
      </c>
      <c r="M829" t="str">
        <f>IF(G829&lt;&gt;FALSE,VLOOKUP(H829,internet_municipalities!$B$2:$W$226,22,FALSE),"NO INTERNET")</f>
        <v>NO INTERNET</v>
      </c>
      <c r="N829" s="16" t="str">
        <f t="shared" si="39"/>
        <v>NO INTERNET</v>
      </c>
    </row>
    <row r="830" spans="1:14" x14ac:dyDescent="0.2">
      <c r="A830">
        <v>10307</v>
      </c>
      <c r="B830" t="b">
        <v>1</v>
      </c>
      <c r="C830" t="s">
        <v>1287</v>
      </c>
      <c r="D830" s="1">
        <v>1556</v>
      </c>
      <c r="E830" s="4">
        <v>0.46</v>
      </c>
      <c r="F830">
        <f t="shared" si="37"/>
        <v>468</v>
      </c>
      <c r="G830" t="b">
        <f>VLOOKUP(head_of_council_races!A830,all_municipalities!$A$2:$M$445,9,FALSE)</f>
        <v>1</v>
      </c>
      <c r="H830" t="str">
        <f>VLOOKUP(head_of_council_races!A830,all_municipalities!$A$2:$M$445,2,FALSE)</f>
        <v>Temiskaming Shores, City of</v>
      </c>
      <c r="I830" t="b">
        <f>VLOOKUP(A830,all_municipalities!$A$2:$M$445,13, FALSE)</f>
        <v>0</v>
      </c>
      <c r="J830" t="str">
        <f t="shared" si="38"/>
        <v>NONE</v>
      </c>
      <c r="K830">
        <v>0</v>
      </c>
      <c r="L830">
        <v>10307</v>
      </c>
      <c r="M830">
        <f>IF(G830&lt;&gt;FALSE,VLOOKUP(H830,internet_municipalities!$B$2:$W$226,22,FALSE),"NO INTERNET")</f>
        <v>4767</v>
      </c>
      <c r="N830" s="16">
        <f t="shared" si="39"/>
        <v>9.8174952800503465E-2</v>
      </c>
    </row>
    <row r="831" spans="1:14" x14ac:dyDescent="0.2">
      <c r="A831">
        <v>10307</v>
      </c>
      <c r="B831" t="b">
        <v>0</v>
      </c>
      <c r="C831" t="s">
        <v>1289</v>
      </c>
      <c r="D831" s="1">
        <v>1088</v>
      </c>
      <c r="E831" s="4">
        <v>0.32</v>
      </c>
      <c r="F831" t="str">
        <f t="shared" si="37"/>
        <v>Lost</v>
      </c>
      <c r="G831" t="b">
        <f>VLOOKUP(head_of_council_races!A831,all_municipalities!$A$2:$M$445,9,FALSE)</f>
        <v>1</v>
      </c>
      <c r="H831" t="str">
        <f>VLOOKUP(head_of_council_races!A831,all_municipalities!$A$2:$M$445,2,FALSE)</f>
        <v>Temiskaming Shores, City of</v>
      </c>
      <c r="I831" t="b">
        <f>VLOOKUP(A831,all_municipalities!$A$2:$M$445,13, FALSE)</f>
        <v>0</v>
      </c>
      <c r="J831" t="str">
        <f t="shared" si="38"/>
        <v>NONE</v>
      </c>
      <c r="K831">
        <v>0</v>
      </c>
      <c r="L831">
        <v>10307</v>
      </c>
      <c r="M831">
        <f>IF(G831&lt;&gt;FALSE,VLOOKUP(H831,internet_municipalities!$B$2:$W$226,22,FALSE),"NO INTERNET")</f>
        <v>4767</v>
      </c>
      <c r="N831" s="16" t="str">
        <f t="shared" si="39"/>
        <v>Lost</v>
      </c>
    </row>
    <row r="832" spans="1:14" x14ac:dyDescent="0.2">
      <c r="A832">
        <v>10307</v>
      </c>
      <c r="B832" t="b">
        <v>0</v>
      </c>
      <c r="C832" t="s">
        <v>1288</v>
      </c>
      <c r="D832">
        <v>672</v>
      </c>
      <c r="E832" s="4">
        <v>0.2</v>
      </c>
      <c r="F832" t="str">
        <f t="shared" si="37"/>
        <v>Lost</v>
      </c>
      <c r="G832" t="b">
        <f>VLOOKUP(head_of_council_races!A832,all_municipalities!$A$2:$M$445,9,FALSE)</f>
        <v>1</v>
      </c>
      <c r="H832" t="str">
        <f>VLOOKUP(head_of_council_races!A832,all_municipalities!$A$2:$M$445,2,FALSE)</f>
        <v>Temiskaming Shores, City of</v>
      </c>
      <c r="I832" t="b">
        <f>VLOOKUP(A832,all_municipalities!$A$2:$M$445,13, FALSE)</f>
        <v>0</v>
      </c>
      <c r="J832" t="str">
        <f t="shared" si="38"/>
        <v>NONE</v>
      </c>
      <c r="K832">
        <v>0</v>
      </c>
      <c r="L832">
        <v>10307</v>
      </c>
      <c r="M832">
        <f>IF(G832&lt;&gt;FALSE,VLOOKUP(H832,internet_municipalities!$B$2:$W$226,22,FALSE),"NO INTERNET")</f>
        <v>4767</v>
      </c>
      <c r="N832" s="16" t="str">
        <f t="shared" si="39"/>
        <v>Lost</v>
      </c>
    </row>
    <row r="833" spans="1:14" x14ac:dyDescent="0.2">
      <c r="A833">
        <v>10307</v>
      </c>
      <c r="B833" t="b">
        <v>0</v>
      </c>
      <c r="C833" t="s">
        <v>1290</v>
      </c>
      <c r="D833">
        <v>59</v>
      </c>
      <c r="E833" s="4">
        <v>0.02</v>
      </c>
      <c r="F833" t="str">
        <f t="shared" si="37"/>
        <v>Lost</v>
      </c>
      <c r="G833" t="b">
        <f>VLOOKUP(head_of_council_races!A833,all_municipalities!$A$2:$M$445,9,FALSE)</f>
        <v>1</v>
      </c>
      <c r="H833" t="str">
        <f>VLOOKUP(head_of_council_races!A833,all_municipalities!$A$2:$M$445,2,FALSE)</f>
        <v>Temiskaming Shores, City of</v>
      </c>
      <c r="I833" t="b">
        <f>VLOOKUP(A833,all_municipalities!$A$2:$M$445,13, FALSE)</f>
        <v>0</v>
      </c>
      <c r="J833" t="str">
        <f t="shared" si="38"/>
        <v>NONE</v>
      </c>
      <c r="K833">
        <v>0</v>
      </c>
      <c r="L833">
        <v>10307</v>
      </c>
      <c r="M833">
        <f>IF(G833&lt;&gt;FALSE,VLOOKUP(H833,internet_municipalities!$B$2:$W$226,22,FALSE),"NO INTERNET")</f>
        <v>4767</v>
      </c>
      <c r="N833" s="16" t="str">
        <f t="shared" si="39"/>
        <v>Lost</v>
      </c>
    </row>
    <row r="834" spans="1:14" x14ac:dyDescent="0.2">
      <c r="A834">
        <v>10743</v>
      </c>
      <c r="B834" t="b">
        <v>1</v>
      </c>
      <c r="C834" t="s">
        <v>1291</v>
      </c>
      <c r="D834">
        <v>417</v>
      </c>
      <c r="E834" s="4">
        <v>0.65</v>
      </c>
      <c r="F834">
        <f t="shared" si="37"/>
        <v>192</v>
      </c>
      <c r="G834" t="b">
        <f>VLOOKUP(head_of_council_races!A834,all_municipalities!$A$2:$M$445,9,FALSE)</f>
        <v>0</v>
      </c>
      <c r="H834" t="str">
        <f>VLOOKUP(head_of_council_races!A834,all_municipalities!$A$2:$M$445,2,FALSE)</f>
        <v>Terrace Bay, Township of</v>
      </c>
      <c r="I834" t="b">
        <f>VLOOKUP(A834,all_municipalities!$A$2:$M$445,13, FALSE)</f>
        <v>0</v>
      </c>
      <c r="J834" t="str">
        <f t="shared" si="38"/>
        <v>NONE</v>
      </c>
      <c r="K834">
        <v>0</v>
      </c>
      <c r="L834">
        <v>10743</v>
      </c>
      <c r="M834" t="str">
        <f>IF(G834&lt;&gt;FALSE,VLOOKUP(H834,internet_municipalities!$B$2:$W$226,22,FALSE),"NO INTERNET")</f>
        <v>NO INTERNET</v>
      </c>
      <c r="N834" s="16" t="str">
        <f t="shared" si="39"/>
        <v>NO INTERNET</v>
      </c>
    </row>
    <row r="835" spans="1:14" x14ac:dyDescent="0.2">
      <c r="A835">
        <v>10743</v>
      </c>
      <c r="B835" t="b">
        <v>0</v>
      </c>
      <c r="C835" t="s">
        <v>1292</v>
      </c>
      <c r="D835">
        <v>225</v>
      </c>
      <c r="E835" s="4">
        <v>0.35</v>
      </c>
      <c r="F835" t="str">
        <f t="shared" ref="F835:F898" si="40">IF(AND(B835=TRUE), IF(D835="Acclaimed", "Acclaimed", D835-D836),"Lost")</f>
        <v>Lost</v>
      </c>
      <c r="G835" t="b">
        <f>VLOOKUP(head_of_council_races!A835,all_municipalities!$A$2:$M$445,9,FALSE)</f>
        <v>0</v>
      </c>
      <c r="H835" t="str">
        <f>VLOOKUP(head_of_council_races!A835,all_municipalities!$A$2:$M$445,2,FALSE)</f>
        <v>Terrace Bay, Township of</v>
      </c>
      <c r="I835" t="b">
        <f>VLOOKUP(A835,all_municipalities!$A$2:$M$445,13, FALSE)</f>
        <v>0</v>
      </c>
      <c r="J835" t="str">
        <f t="shared" ref="J835:J898" si="41">IF(I835=TRUE,IF(F835&lt;=10,"HIGH",IF(F835&lt;=100,"MID",IF(F835&lt;=1000,"LOW","NONE"))),"NONE")</f>
        <v>NONE</v>
      </c>
      <c r="K835">
        <v>0</v>
      </c>
      <c r="L835">
        <v>10743</v>
      </c>
      <c r="M835" t="str">
        <f>IF(G835&lt;&gt;FALSE,VLOOKUP(H835,internet_municipalities!$B$2:$W$226,22,FALSE),"NO INTERNET")</f>
        <v>NO INTERNET</v>
      </c>
      <c r="N835" s="16" t="str">
        <f t="shared" si="39"/>
        <v>NO INTERNET</v>
      </c>
    </row>
    <row r="836" spans="1:14" x14ac:dyDescent="0.2">
      <c r="A836">
        <v>19408</v>
      </c>
      <c r="B836" t="b">
        <v>1</v>
      </c>
      <c r="C836" t="s">
        <v>1293</v>
      </c>
      <c r="D836" s="1">
        <v>2683</v>
      </c>
      <c r="E836" s="4">
        <v>0.52</v>
      </c>
      <c r="F836">
        <f t="shared" si="40"/>
        <v>254</v>
      </c>
      <c r="G836" t="b">
        <f>VLOOKUP(head_of_council_races!A836,all_municipalities!$A$2:$M$445,9,FALSE)</f>
        <v>1</v>
      </c>
      <c r="H836" t="str">
        <f>VLOOKUP(head_of_council_races!A836,all_municipalities!$A$2:$M$445,2,FALSE)</f>
        <v>Thames Centre, Municipality of</v>
      </c>
      <c r="I836" t="b">
        <f>VLOOKUP(A836,all_municipalities!$A$2:$M$445,13, FALSE)</f>
        <v>1</v>
      </c>
      <c r="J836" t="str">
        <f t="shared" si="41"/>
        <v>LOW</v>
      </c>
      <c r="K836">
        <v>1</v>
      </c>
      <c r="L836">
        <v>19408</v>
      </c>
      <c r="M836">
        <f>IF(G836&lt;&gt;FALSE,VLOOKUP(H836,internet_municipalities!$B$2:$W$226,22,FALSE),"NO INTERNET")</f>
        <v>5916</v>
      </c>
      <c r="N836" s="16">
        <f t="shared" si="39"/>
        <v>4.2934415145368492E-2</v>
      </c>
    </row>
    <row r="837" spans="1:14" x14ac:dyDescent="0.2">
      <c r="A837">
        <v>19408</v>
      </c>
      <c r="B837" t="b">
        <v>0</v>
      </c>
      <c r="C837" t="s">
        <v>1294</v>
      </c>
      <c r="D837" s="1">
        <v>2429</v>
      </c>
      <c r="E837" s="4">
        <v>0.47</v>
      </c>
      <c r="F837" t="str">
        <f t="shared" si="40"/>
        <v>Lost</v>
      </c>
      <c r="G837" t="b">
        <f>VLOOKUP(head_of_council_races!A837,all_municipalities!$A$2:$M$445,9,FALSE)</f>
        <v>1</v>
      </c>
      <c r="H837" t="str">
        <f>VLOOKUP(head_of_council_races!A837,all_municipalities!$A$2:$M$445,2,FALSE)</f>
        <v>Thames Centre, Municipality of</v>
      </c>
      <c r="I837" t="b">
        <f>VLOOKUP(A837,all_municipalities!$A$2:$M$445,13, FALSE)</f>
        <v>1</v>
      </c>
      <c r="J837" t="str">
        <f t="shared" si="41"/>
        <v>NONE</v>
      </c>
      <c r="K837">
        <v>1</v>
      </c>
      <c r="L837">
        <v>19408</v>
      </c>
      <c r="M837">
        <f>IF(G837&lt;&gt;FALSE,VLOOKUP(H837,internet_municipalities!$B$2:$W$226,22,FALSE),"NO INTERNET")</f>
        <v>5916</v>
      </c>
      <c r="N837" s="16" t="str">
        <f t="shared" ref="N837:N900" si="42">IF(G837=TRUE,IF(F837&lt;&gt;"Acclaimed",IF(F837&lt;&gt;"Lost",F837/M837,"Lost"),"Acclaimed"),"NO INTERNET")</f>
        <v>Lost</v>
      </c>
    </row>
    <row r="838" spans="1:14" x14ac:dyDescent="0.2">
      <c r="A838">
        <v>19408</v>
      </c>
      <c r="B838" t="b">
        <v>0</v>
      </c>
      <c r="C838" t="s">
        <v>1295</v>
      </c>
      <c r="D838">
        <v>87</v>
      </c>
      <c r="E838" s="4">
        <v>0.02</v>
      </c>
      <c r="F838" t="str">
        <f t="shared" si="40"/>
        <v>Lost</v>
      </c>
      <c r="G838" t="b">
        <f>VLOOKUP(head_of_council_races!A838,all_municipalities!$A$2:$M$445,9,FALSE)</f>
        <v>1</v>
      </c>
      <c r="H838" t="str">
        <f>VLOOKUP(head_of_council_races!A838,all_municipalities!$A$2:$M$445,2,FALSE)</f>
        <v>Thames Centre, Municipality of</v>
      </c>
      <c r="I838" t="b">
        <f>VLOOKUP(A838,all_municipalities!$A$2:$M$445,13, FALSE)</f>
        <v>1</v>
      </c>
      <c r="J838" t="str">
        <f t="shared" si="41"/>
        <v>NONE</v>
      </c>
      <c r="K838">
        <v>1</v>
      </c>
      <c r="L838">
        <v>19408</v>
      </c>
      <c r="M838">
        <f>IF(G838&lt;&gt;FALSE,VLOOKUP(H838,internet_municipalities!$B$2:$W$226,22,FALSE),"NO INTERNET")</f>
        <v>5916</v>
      </c>
      <c r="N838" s="16" t="str">
        <f t="shared" si="42"/>
        <v>Lost</v>
      </c>
    </row>
    <row r="839" spans="1:14" x14ac:dyDescent="0.2">
      <c r="A839">
        <v>10601</v>
      </c>
      <c r="B839" t="b">
        <v>1</v>
      </c>
      <c r="C839" t="s">
        <v>1296</v>
      </c>
      <c r="D839" t="s">
        <v>461</v>
      </c>
      <c r="E839" t="s">
        <v>461</v>
      </c>
      <c r="F839" t="str">
        <f t="shared" si="40"/>
        <v>Acclaimed</v>
      </c>
      <c r="G839" t="b">
        <f>VLOOKUP(head_of_council_races!A839,all_municipalities!$A$2:$M$445,9,FALSE)</f>
        <v>1</v>
      </c>
      <c r="H839" t="str">
        <f>VLOOKUP(head_of_council_races!A839,all_municipalities!$A$2:$M$445,2,FALSE)</f>
        <v>The Archipelago, Township of</v>
      </c>
      <c r="I839" t="b">
        <f>VLOOKUP(A839,all_municipalities!$A$2:$M$445,13, FALSE)</f>
        <v>1</v>
      </c>
      <c r="J839" t="str">
        <f t="shared" si="41"/>
        <v>NONE</v>
      </c>
      <c r="K839">
        <v>0</v>
      </c>
      <c r="L839">
        <v>10601</v>
      </c>
      <c r="M839" t="e">
        <f>IF(G839&lt;&gt;FALSE,VLOOKUP(H839,internet_municipalities!$B$2:$W$226,22,FALSE),"NO INTERNET")</f>
        <v>#VALUE!</v>
      </c>
      <c r="N839" s="16" t="str">
        <f t="shared" si="42"/>
        <v>Acclaimed</v>
      </c>
    </row>
    <row r="840" spans="1:14" x14ac:dyDescent="0.2">
      <c r="A840">
        <v>10750</v>
      </c>
      <c r="B840" t="b">
        <v>1</v>
      </c>
      <c r="C840" t="s">
        <v>1297</v>
      </c>
      <c r="D840" s="1">
        <v>1564</v>
      </c>
      <c r="E840" s="4">
        <v>0.39</v>
      </c>
      <c r="F840">
        <f t="shared" si="40"/>
        <v>480</v>
      </c>
      <c r="G840" t="b">
        <f>VLOOKUP(head_of_council_races!A840,all_municipalities!$A$2:$M$445,9,FALSE)</f>
        <v>1</v>
      </c>
      <c r="H840" t="str">
        <f>VLOOKUP(head_of_council_races!A840,all_municipalities!$A$2:$M$445,2,FALSE)</f>
        <v>The Blue Mountains, Town of</v>
      </c>
      <c r="I840" t="b">
        <f>VLOOKUP(A840,all_municipalities!$A$2:$M$445,13, FALSE)</f>
        <v>1</v>
      </c>
      <c r="J840" t="str">
        <f t="shared" si="41"/>
        <v>LOW</v>
      </c>
      <c r="K840">
        <v>1</v>
      </c>
      <c r="L840">
        <v>10750</v>
      </c>
      <c r="M840">
        <f>IF(G840&lt;&gt;FALSE,VLOOKUP(H840,internet_municipalities!$B$2:$W$226,22,FALSE),"NO INTERNET")</f>
        <v>9830</v>
      </c>
      <c r="N840" s="16">
        <f t="shared" si="42"/>
        <v>4.8830111902339775E-2</v>
      </c>
    </row>
    <row r="841" spans="1:14" x14ac:dyDescent="0.2">
      <c r="A841">
        <v>10750</v>
      </c>
      <c r="B841" t="b">
        <v>0</v>
      </c>
      <c r="C841" t="s">
        <v>1299</v>
      </c>
      <c r="D841" s="1">
        <v>1084</v>
      </c>
      <c r="E841" s="4">
        <v>0.27</v>
      </c>
      <c r="F841" t="str">
        <f t="shared" si="40"/>
        <v>Lost</v>
      </c>
      <c r="G841" t="b">
        <f>VLOOKUP(head_of_council_races!A841,all_municipalities!$A$2:$M$445,9,FALSE)</f>
        <v>1</v>
      </c>
      <c r="H841" t="str">
        <f>VLOOKUP(head_of_council_races!A841,all_municipalities!$A$2:$M$445,2,FALSE)</f>
        <v>The Blue Mountains, Town of</v>
      </c>
      <c r="I841" t="b">
        <f>VLOOKUP(A841,all_municipalities!$A$2:$M$445,13, FALSE)</f>
        <v>1</v>
      </c>
      <c r="J841" t="str">
        <f t="shared" si="41"/>
        <v>NONE</v>
      </c>
      <c r="K841">
        <v>1</v>
      </c>
      <c r="L841">
        <v>10750</v>
      </c>
      <c r="M841">
        <f>IF(G841&lt;&gt;FALSE,VLOOKUP(H841,internet_municipalities!$B$2:$W$226,22,FALSE),"NO INTERNET")</f>
        <v>9830</v>
      </c>
      <c r="N841" s="16" t="str">
        <f t="shared" si="42"/>
        <v>Lost</v>
      </c>
    </row>
    <row r="842" spans="1:14" x14ac:dyDescent="0.2">
      <c r="A842">
        <v>10750</v>
      </c>
      <c r="B842" t="b">
        <v>0</v>
      </c>
      <c r="C842" t="s">
        <v>1300</v>
      </c>
      <c r="D842">
        <v>783</v>
      </c>
      <c r="E842" s="4">
        <v>0.19</v>
      </c>
      <c r="F842" t="str">
        <f t="shared" si="40"/>
        <v>Lost</v>
      </c>
      <c r="G842" t="b">
        <f>VLOOKUP(head_of_council_races!A842,all_municipalities!$A$2:$M$445,9,FALSE)</f>
        <v>1</v>
      </c>
      <c r="H842" t="str">
        <f>VLOOKUP(head_of_council_races!A842,all_municipalities!$A$2:$M$445,2,FALSE)</f>
        <v>The Blue Mountains, Town of</v>
      </c>
      <c r="I842" t="b">
        <f>VLOOKUP(A842,all_municipalities!$A$2:$M$445,13, FALSE)</f>
        <v>1</v>
      </c>
      <c r="J842" t="str">
        <f t="shared" si="41"/>
        <v>NONE</v>
      </c>
      <c r="K842">
        <v>1</v>
      </c>
      <c r="L842">
        <v>10750</v>
      </c>
      <c r="M842">
        <f>IF(G842&lt;&gt;FALSE,VLOOKUP(H842,internet_municipalities!$B$2:$W$226,22,FALSE),"NO INTERNET")</f>
        <v>9830</v>
      </c>
      <c r="N842" s="16" t="str">
        <f t="shared" si="42"/>
        <v>Lost</v>
      </c>
    </row>
    <row r="843" spans="1:14" x14ac:dyDescent="0.2">
      <c r="A843">
        <v>10750</v>
      </c>
      <c r="B843" t="b">
        <v>0</v>
      </c>
      <c r="C843" t="s">
        <v>1298</v>
      </c>
      <c r="D843">
        <v>620</v>
      </c>
      <c r="E843" s="4">
        <v>0.15</v>
      </c>
      <c r="F843" t="str">
        <f t="shared" si="40"/>
        <v>Lost</v>
      </c>
      <c r="G843" t="b">
        <f>VLOOKUP(head_of_council_races!A843,all_municipalities!$A$2:$M$445,9,FALSE)</f>
        <v>1</v>
      </c>
      <c r="H843" t="str">
        <f>VLOOKUP(head_of_council_races!A843,all_municipalities!$A$2:$M$445,2,FALSE)</f>
        <v>The Blue Mountains, Town of</v>
      </c>
      <c r="I843" t="b">
        <f>VLOOKUP(A843,all_municipalities!$A$2:$M$445,13, FALSE)</f>
        <v>1</v>
      </c>
      <c r="J843" t="str">
        <f t="shared" si="41"/>
        <v>NONE</v>
      </c>
      <c r="K843">
        <v>1</v>
      </c>
      <c r="L843">
        <v>10750</v>
      </c>
      <c r="M843">
        <f>IF(G843&lt;&gt;FALSE,VLOOKUP(H843,internet_municipalities!$B$2:$W$226,22,FALSE),"NO INTERNET")</f>
        <v>9830</v>
      </c>
      <c r="N843" s="16" t="str">
        <f t="shared" si="42"/>
        <v>Lost</v>
      </c>
    </row>
    <row r="844" spans="1:14" x14ac:dyDescent="0.2">
      <c r="A844">
        <v>10146</v>
      </c>
      <c r="B844" t="b">
        <v>1</v>
      </c>
      <c r="C844" t="s">
        <v>1301</v>
      </c>
      <c r="D844" s="1">
        <v>2103</v>
      </c>
      <c r="E844" s="4">
        <v>0.53</v>
      </c>
      <c r="F844">
        <f t="shared" si="40"/>
        <v>219</v>
      </c>
      <c r="G844" t="b">
        <f>VLOOKUP(head_of_council_races!A844,all_municipalities!$A$2:$M$445,9,FALSE)</f>
        <v>1</v>
      </c>
      <c r="H844" t="str">
        <f>VLOOKUP(head_of_council_races!A844,all_municipalities!$A$2:$M$445,2,FALSE)</f>
        <v>The Nation Municipality</v>
      </c>
      <c r="I844" t="b">
        <f>VLOOKUP(A844,all_municipalities!$A$2:$M$445,13, FALSE)</f>
        <v>1</v>
      </c>
      <c r="J844" t="str">
        <f t="shared" si="41"/>
        <v>LOW</v>
      </c>
      <c r="K844">
        <v>1</v>
      </c>
      <c r="L844">
        <v>10146</v>
      </c>
      <c r="M844">
        <f>IF(G844&lt;&gt;FALSE,VLOOKUP(H844,internet_municipalities!$B$2:$W$226,22,FALSE),"NO INTERNET")</f>
        <v>6252</v>
      </c>
      <c r="N844" s="16">
        <f t="shared" si="42"/>
        <v>3.5028790786948177E-2</v>
      </c>
    </row>
    <row r="845" spans="1:14" x14ac:dyDescent="0.2">
      <c r="A845">
        <v>10146</v>
      </c>
      <c r="B845" t="b">
        <v>0</v>
      </c>
      <c r="C845" t="s">
        <v>1302</v>
      </c>
      <c r="D845" s="1">
        <v>1884</v>
      </c>
      <c r="E845" s="4">
        <v>0.47</v>
      </c>
      <c r="F845" t="str">
        <f t="shared" si="40"/>
        <v>Lost</v>
      </c>
      <c r="G845" t="b">
        <f>VLOOKUP(head_of_council_races!A845,all_municipalities!$A$2:$M$445,9,FALSE)</f>
        <v>1</v>
      </c>
      <c r="H845" t="str">
        <f>VLOOKUP(head_of_council_races!A845,all_municipalities!$A$2:$M$445,2,FALSE)</f>
        <v>The Nation Municipality</v>
      </c>
      <c r="I845" t="b">
        <f>VLOOKUP(A845,all_municipalities!$A$2:$M$445,13, FALSE)</f>
        <v>1</v>
      </c>
      <c r="J845" t="str">
        <f t="shared" si="41"/>
        <v>NONE</v>
      </c>
      <c r="K845">
        <v>1</v>
      </c>
      <c r="L845">
        <v>10146</v>
      </c>
      <c r="M845">
        <f>IF(G845&lt;&gt;FALSE,VLOOKUP(H845,internet_municipalities!$B$2:$W$226,22,FALSE),"NO INTERNET")</f>
        <v>6252</v>
      </c>
      <c r="N845" s="16" t="str">
        <f t="shared" si="42"/>
        <v>Lost</v>
      </c>
    </row>
    <row r="846" spans="1:14" x14ac:dyDescent="0.2">
      <c r="A846">
        <v>10034</v>
      </c>
      <c r="B846" t="b">
        <v>1</v>
      </c>
      <c r="C846" t="s">
        <v>1303</v>
      </c>
      <c r="D846" t="s">
        <v>461</v>
      </c>
      <c r="E846" t="s">
        <v>461</v>
      </c>
      <c r="F846" t="str">
        <f t="shared" si="40"/>
        <v>Acclaimed</v>
      </c>
      <c r="G846" t="b">
        <f>VLOOKUP(head_of_council_races!A846,all_municipalities!$A$2:$M$445,9,FALSE)</f>
        <v>1</v>
      </c>
      <c r="H846" t="str">
        <f>VLOOKUP(head_of_council_races!A846,all_municipalities!$A$2:$M$445,2,FALSE)</f>
        <v>The North Shore, Township of</v>
      </c>
      <c r="I846" t="b">
        <f>VLOOKUP(A846,all_municipalities!$A$2:$M$445,13, FALSE)</f>
        <v>1</v>
      </c>
      <c r="J846" t="str">
        <f t="shared" si="41"/>
        <v>NONE</v>
      </c>
      <c r="K846">
        <v>0</v>
      </c>
      <c r="L846">
        <v>10034</v>
      </c>
      <c r="M846">
        <f>IF(G846&lt;&gt;FALSE,VLOOKUP(H846,internet_municipalities!$B$2:$W$226,22,FALSE),"NO INTERNET")</f>
        <v>437</v>
      </c>
      <c r="N846" s="16" t="str">
        <f t="shared" si="42"/>
        <v>Acclaimed</v>
      </c>
    </row>
    <row r="847" spans="1:14" x14ac:dyDescent="0.2">
      <c r="A847">
        <v>10747</v>
      </c>
      <c r="B847" t="b">
        <v>1</v>
      </c>
      <c r="C847" t="s">
        <v>1304</v>
      </c>
      <c r="D847" t="s">
        <v>461</v>
      </c>
      <c r="E847" t="s">
        <v>461</v>
      </c>
      <c r="F847" t="str">
        <f t="shared" si="40"/>
        <v>Acclaimed</v>
      </c>
      <c r="G847" t="b">
        <f>VLOOKUP(head_of_council_races!A847,all_municipalities!$A$2:$M$445,9,FALSE)</f>
        <v>0</v>
      </c>
      <c r="H847" t="str">
        <f>VLOOKUP(head_of_council_races!A847,all_municipalities!$A$2:$M$445,2,FALSE)</f>
        <v>Thessalon, Town of</v>
      </c>
      <c r="I847" t="b">
        <f>VLOOKUP(A847,all_municipalities!$A$2:$M$445,13, FALSE)</f>
        <v>0</v>
      </c>
      <c r="J847" t="str">
        <f t="shared" si="41"/>
        <v>NONE</v>
      </c>
      <c r="K847">
        <v>0</v>
      </c>
      <c r="L847">
        <v>10747</v>
      </c>
      <c r="M847" t="str">
        <f>IF(G847&lt;&gt;FALSE,VLOOKUP(H847,internet_municipalities!$B$2:$W$226,22,FALSE),"NO INTERNET")</f>
        <v>NO INTERNET</v>
      </c>
      <c r="N847" s="16" t="str">
        <f t="shared" si="42"/>
        <v>NO INTERNET</v>
      </c>
    </row>
    <row r="848" spans="1:14" x14ac:dyDescent="0.2">
      <c r="A848">
        <v>10752</v>
      </c>
      <c r="B848" t="b">
        <v>1</v>
      </c>
      <c r="C848" t="s">
        <v>1305</v>
      </c>
      <c r="D848" t="s">
        <v>461</v>
      </c>
      <c r="E848" t="s">
        <v>461</v>
      </c>
      <c r="F848" t="str">
        <f t="shared" si="40"/>
        <v>Acclaimed</v>
      </c>
      <c r="G848" t="b">
        <f>VLOOKUP(head_of_council_races!A848,all_municipalities!$A$2:$M$445,9,FALSE)</f>
        <v>0</v>
      </c>
      <c r="H848" t="str">
        <f>VLOOKUP(head_of_council_races!A848,all_municipalities!$A$2:$M$445,2,FALSE)</f>
        <v>Thornloe, Village of</v>
      </c>
      <c r="I848" t="b">
        <f>VLOOKUP(A848,all_municipalities!$A$2:$M$445,13, FALSE)</f>
        <v>0</v>
      </c>
      <c r="J848" t="str">
        <f t="shared" si="41"/>
        <v>NONE</v>
      </c>
      <c r="K848">
        <v>0</v>
      </c>
      <c r="L848">
        <v>10752</v>
      </c>
      <c r="M848" t="str">
        <f>IF(G848&lt;&gt;FALSE,VLOOKUP(H848,internet_municipalities!$B$2:$W$226,22,FALSE),"NO INTERNET")</f>
        <v>NO INTERNET</v>
      </c>
      <c r="N848" s="16" t="str">
        <f t="shared" si="42"/>
        <v>NO INTERNET</v>
      </c>
    </row>
    <row r="849" spans="1:14" x14ac:dyDescent="0.2">
      <c r="A849">
        <v>10754</v>
      </c>
      <c r="B849" t="b">
        <v>1</v>
      </c>
      <c r="C849" t="s">
        <v>1306</v>
      </c>
      <c r="D849" s="1">
        <v>3150</v>
      </c>
      <c r="E849" s="4">
        <v>0.73</v>
      </c>
      <c r="F849">
        <f t="shared" si="40"/>
        <v>1968</v>
      </c>
      <c r="G849" t="b">
        <f>VLOOKUP(head_of_council_races!A849,all_municipalities!$A$2:$M$445,9,FALSE)</f>
        <v>1</v>
      </c>
      <c r="H849" t="str">
        <f>VLOOKUP(head_of_council_races!A849,all_municipalities!$A$2:$M$445,2,FALSE)</f>
        <v>Thorold, City of</v>
      </c>
      <c r="I849" t="b">
        <f>VLOOKUP(A849,all_municipalities!$A$2:$M$445,13, FALSE)</f>
        <v>0</v>
      </c>
      <c r="J849" t="str">
        <f t="shared" si="41"/>
        <v>NONE</v>
      </c>
      <c r="K849">
        <v>0</v>
      </c>
      <c r="L849">
        <v>10754</v>
      </c>
      <c r="M849">
        <f>IF(G849&lt;&gt;FALSE,VLOOKUP(H849,internet_municipalities!$B$2:$W$226,22,FALSE),"NO INTERNET")</f>
        <v>13761</v>
      </c>
      <c r="N849" s="16">
        <f t="shared" si="42"/>
        <v>0.14301286243732286</v>
      </c>
    </row>
    <row r="850" spans="1:14" x14ac:dyDescent="0.2">
      <c r="A850">
        <v>10754</v>
      </c>
      <c r="B850" t="b">
        <v>0</v>
      </c>
      <c r="C850" t="s">
        <v>1307</v>
      </c>
      <c r="D850" s="1">
        <v>1182</v>
      </c>
      <c r="E850" s="4">
        <v>0.27</v>
      </c>
      <c r="F850" t="str">
        <f t="shared" si="40"/>
        <v>Lost</v>
      </c>
      <c r="G850" t="b">
        <f>VLOOKUP(head_of_council_races!A850,all_municipalities!$A$2:$M$445,9,FALSE)</f>
        <v>1</v>
      </c>
      <c r="H850" t="str">
        <f>VLOOKUP(head_of_council_races!A850,all_municipalities!$A$2:$M$445,2,FALSE)</f>
        <v>Thorold, City of</v>
      </c>
      <c r="I850" t="b">
        <f>VLOOKUP(A850,all_municipalities!$A$2:$M$445,13, FALSE)</f>
        <v>0</v>
      </c>
      <c r="J850" t="str">
        <f t="shared" si="41"/>
        <v>NONE</v>
      </c>
      <c r="K850">
        <v>0</v>
      </c>
      <c r="L850">
        <v>10754</v>
      </c>
      <c r="M850">
        <f>IF(G850&lt;&gt;FALSE,VLOOKUP(H850,internet_municipalities!$B$2:$W$226,22,FALSE),"NO INTERNET")</f>
        <v>13761</v>
      </c>
      <c r="N850" s="16" t="str">
        <f t="shared" si="42"/>
        <v>Lost</v>
      </c>
    </row>
    <row r="851" spans="1:14" x14ac:dyDescent="0.2">
      <c r="A851">
        <v>10755</v>
      </c>
      <c r="B851" t="b">
        <v>1</v>
      </c>
      <c r="C851" t="s">
        <v>1308</v>
      </c>
      <c r="D851" s="1">
        <v>13538</v>
      </c>
      <c r="E851" s="4">
        <v>0.38</v>
      </c>
      <c r="F851">
        <f t="shared" si="40"/>
        <v>1393</v>
      </c>
      <c r="G851" t="b">
        <f>VLOOKUP(head_of_council_races!A851,all_municipalities!$A$2:$M$445,9,FALSE)</f>
        <v>1</v>
      </c>
      <c r="H851" t="str">
        <f>VLOOKUP(head_of_council_races!A851,all_municipalities!$A$2:$M$445,2,FALSE)</f>
        <v>Thunder Bay, City of</v>
      </c>
      <c r="I851" t="b">
        <f>VLOOKUP(A851,all_municipalities!$A$2:$M$445,13, FALSE)</f>
        <v>0</v>
      </c>
      <c r="J851" t="str">
        <f t="shared" si="41"/>
        <v>NONE</v>
      </c>
      <c r="K851">
        <v>0</v>
      </c>
      <c r="L851">
        <v>10755</v>
      </c>
      <c r="M851">
        <f>IF(G851&lt;&gt;FALSE,VLOOKUP(H851,internet_municipalities!$B$2:$W$226,22,FALSE),"NO INTERNET")</f>
        <v>47349</v>
      </c>
      <c r="N851" s="16">
        <f t="shared" si="42"/>
        <v>2.9419839912141754E-2</v>
      </c>
    </row>
    <row r="852" spans="1:14" x14ac:dyDescent="0.2">
      <c r="A852">
        <v>10755</v>
      </c>
      <c r="B852" t="b">
        <v>0</v>
      </c>
      <c r="C852" t="s">
        <v>1310</v>
      </c>
      <c r="D852" s="1">
        <v>12145</v>
      </c>
      <c r="E852" s="4">
        <v>0.34</v>
      </c>
      <c r="F852" t="str">
        <f t="shared" si="40"/>
        <v>Lost</v>
      </c>
      <c r="G852" t="b">
        <f>VLOOKUP(head_of_council_races!A852,all_municipalities!$A$2:$M$445,9,FALSE)</f>
        <v>1</v>
      </c>
      <c r="H852" t="str">
        <f>VLOOKUP(head_of_council_races!A852,all_municipalities!$A$2:$M$445,2,FALSE)</f>
        <v>Thunder Bay, City of</v>
      </c>
      <c r="I852" t="b">
        <f>VLOOKUP(A852,all_municipalities!$A$2:$M$445,13, FALSE)</f>
        <v>0</v>
      </c>
      <c r="J852" t="str">
        <f t="shared" si="41"/>
        <v>NONE</v>
      </c>
      <c r="K852">
        <v>0</v>
      </c>
      <c r="L852">
        <v>10755</v>
      </c>
      <c r="M852">
        <f>IF(G852&lt;&gt;FALSE,VLOOKUP(H852,internet_municipalities!$B$2:$W$226,22,FALSE),"NO INTERNET")</f>
        <v>47349</v>
      </c>
      <c r="N852" s="16" t="str">
        <f t="shared" si="42"/>
        <v>Lost</v>
      </c>
    </row>
    <row r="853" spans="1:14" x14ac:dyDescent="0.2">
      <c r="A853">
        <v>10755</v>
      </c>
      <c r="B853" t="b">
        <v>0</v>
      </c>
      <c r="C853" t="s">
        <v>1312</v>
      </c>
      <c r="D853" s="1">
        <v>6377</v>
      </c>
      <c r="E853" s="4">
        <v>0.18</v>
      </c>
      <c r="F853" t="str">
        <f t="shared" si="40"/>
        <v>Lost</v>
      </c>
      <c r="G853" t="b">
        <f>VLOOKUP(head_of_council_races!A853,all_municipalities!$A$2:$M$445,9,FALSE)</f>
        <v>1</v>
      </c>
      <c r="H853" t="str">
        <f>VLOOKUP(head_of_council_races!A853,all_municipalities!$A$2:$M$445,2,FALSE)</f>
        <v>Thunder Bay, City of</v>
      </c>
      <c r="I853" t="b">
        <f>VLOOKUP(A853,all_municipalities!$A$2:$M$445,13, FALSE)</f>
        <v>0</v>
      </c>
      <c r="J853" t="str">
        <f t="shared" si="41"/>
        <v>NONE</v>
      </c>
      <c r="K853">
        <v>0</v>
      </c>
      <c r="L853">
        <v>10755</v>
      </c>
      <c r="M853">
        <f>IF(G853&lt;&gt;FALSE,VLOOKUP(H853,internet_municipalities!$B$2:$W$226,22,FALSE),"NO INTERNET")</f>
        <v>47349</v>
      </c>
      <c r="N853" s="16" t="str">
        <f t="shared" si="42"/>
        <v>Lost</v>
      </c>
    </row>
    <row r="854" spans="1:14" x14ac:dyDescent="0.2">
      <c r="A854">
        <v>10755</v>
      </c>
      <c r="B854" t="b">
        <v>0</v>
      </c>
      <c r="C854" t="s">
        <v>1309</v>
      </c>
      <c r="D854" s="1">
        <v>2728</v>
      </c>
      <c r="E854" s="4">
        <v>0.08</v>
      </c>
      <c r="F854" t="str">
        <f t="shared" si="40"/>
        <v>Lost</v>
      </c>
      <c r="G854" t="b">
        <f>VLOOKUP(head_of_council_races!A854,all_municipalities!$A$2:$M$445,9,FALSE)</f>
        <v>1</v>
      </c>
      <c r="H854" t="str">
        <f>VLOOKUP(head_of_council_races!A854,all_municipalities!$A$2:$M$445,2,FALSE)</f>
        <v>Thunder Bay, City of</v>
      </c>
      <c r="I854" t="b">
        <f>VLOOKUP(A854,all_municipalities!$A$2:$M$445,13, FALSE)</f>
        <v>0</v>
      </c>
      <c r="J854" t="str">
        <f t="shared" si="41"/>
        <v>NONE</v>
      </c>
      <c r="K854">
        <v>0</v>
      </c>
      <c r="L854">
        <v>10755</v>
      </c>
      <c r="M854">
        <f>IF(G854&lt;&gt;FALSE,VLOOKUP(H854,internet_municipalities!$B$2:$W$226,22,FALSE),"NO INTERNET")</f>
        <v>47349</v>
      </c>
      <c r="N854" s="16" t="str">
        <f t="shared" si="42"/>
        <v>Lost</v>
      </c>
    </row>
    <row r="855" spans="1:14" x14ac:dyDescent="0.2">
      <c r="A855">
        <v>10755</v>
      </c>
      <c r="B855" t="b">
        <v>0</v>
      </c>
      <c r="C855" t="s">
        <v>1311</v>
      </c>
      <c r="D855">
        <v>633</v>
      </c>
      <c r="E855" s="4">
        <v>0.02</v>
      </c>
      <c r="F855" t="str">
        <f t="shared" si="40"/>
        <v>Lost</v>
      </c>
      <c r="G855" t="b">
        <f>VLOOKUP(head_of_council_races!A855,all_municipalities!$A$2:$M$445,9,FALSE)</f>
        <v>1</v>
      </c>
      <c r="H855" t="str">
        <f>VLOOKUP(head_of_council_races!A855,all_municipalities!$A$2:$M$445,2,FALSE)</f>
        <v>Thunder Bay, City of</v>
      </c>
      <c r="I855" t="b">
        <f>VLOOKUP(A855,all_municipalities!$A$2:$M$445,13, FALSE)</f>
        <v>0</v>
      </c>
      <c r="J855" t="str">
        <f t="shared" si="41"/>
        <v>NONE</v>
      </c>
      <c r="K855">
        <v>0</v>
      </c>
      <c r="L855">
        <v>10755</v>
      </c>
      <c r="M855">
        <f>IF(G855&lt;&gt;FALSE,VLOOKUP(H855,internet_municipalities!$B$2:$W$226,22,FALSE),"NO INTERNET")</f>
        <v>47349</v>
      </c>
      <c r="N855" s="16" t="str">
        <f t="shared" si="42"/>
        <v>Lost</v>
      </c>
    </row>
    <row r="856" spans="1:14" x14ac:dyDescent="0.2">
      <c r="A856">
        <v>10760</v>
      </c>
      <c r="B856" t="b">
        <v>1</v>
      </c>
      <c r="C856" t="s">
        <v>1313</v>
      </c>
      <c r="D856" s="1">
        <v>2934</v>
      </c>
      <c r="E856" s="4">
        <v>0.55000000000000004</v>
      </c>
      <c r="F856">
        <f t="shared" si="40"/>
        <v>553</v>
      </c>
      <c r="G856" t="b">
        <f>VLOOKUP(head_of_council_races!A856,all_municipalities!$A$2:$M$445,9,FALSE)</f>
        <v>1</v>
      </c>
      <c r="H856" t="str">
        <f>VLOOKUP(head_of_council_races!A856,all_municipalities!$A$2:$M$445,2,FALSE)</f>
        <v>Tillsonburg, Town of</v>
      </c>
      <c r="I856" t="b">
        <f>VLOOKUP(A856,all_municipalities!$A$2:$M$445,13, FALSE)</f>
        <v>1</v>
      </c>
      <c r="J856" t="str">
        <f t="shared" si="41"/>
        <v>LOW</v>
      </c>
      <c r="K856">
        <v>1</v>
      </c>
      <c r="L856">
        <v>10760</v>
      </c>
      <c r="M856">
        <f>IF(G856&lt;&gt;FALSE,VLOOKUP(H856,internet_municipalities!$B$2:$W$226,22,FALSE),"NO INTERNET")</f>
        <v>8911</v>
      </c>
      <c r="N856" s="16">
        <f t="shared" si="42"/>
        <v>6.2058130400628436E-2</v>
      </c>
    </row>
    <row r="857" spans="1:14" x14ac:dyDescent="0.2">
      <c r="A857">
        <v>10760</v>
      </c>
      <c r="B857" t="b">
        <v>0</v>
      </c>
      <c r="C857" t="s">
        <v>1314</v>
      </c>
      <c r="D857" s="1">
        <v>2381</v>
      </c>
      <c r="E857" s="4">
        <v>0.45</v>
      </c>
      <c r="F857" t="str">
        <f t="shared" si="40"/>
        <v>Lost</v>
      </c>
      <c r="G857" t="b">
        <f>VLOOKUP(head_of_council_races!A857,all_municipalities!$A$2:$M$445,9,FALSE)</f>
        <v>1</v>
      </c>
      <c r="H857" t="str">
        <f>VLOOKUP(head_of_council_races!A857,all_municipalities!$A$2:$M$445,2,FALSE)</f>
        <v>Tillsonburg, Town of</v>
      </c>
      <c r="I857" t="b">
        <f>VLOOKUP(A857,all_municipalities!$A$2:$M$445,13, FALSE)</f>
        <v>1</v>
      </c>
      <c r="J857" t="str">
        <f t="shared" si="41"/>
        <v>NONE</v>
      </c>
      <c r="K857">
        <v>1</v>
      </c>
      <c r="L857">
        <v>10760</v>
      </c>
      <c r="M857">
        <f>IF(G857&lt;&gt;FALSE,VLOOKUP(H857,internet_municipalities!$B$2:$W$226,22,FALSE),"NO INTERNET")</f>
        <v>8911</v>
      </c>
      <c r="N857" s="16" t="str">
        <f t="shared" si="42"/>
        <v>Lost</v>
      </c>
    </row>
    <row r="858" spans="1:14" x14ac:dyDescent="0.2">
      <c r="A858">
        <v>10761</v>
      </c>
      <c r="B858" t="b">
        <v>1</v>
      </c>
      <c r="C858" t="s">
        <v>1315</v>
      </c>
      <c r="D858" s="1">
        <v>7403</v>
      </c>
      <c r="E858" s="4">
        <v>0.61</v>
      </c>
      <c r="F858">
        <f t="shared" si="40"/>
        <v>3540</v>
      </c>
      <c r="G858" t="b">
        <f>VLOOKUP(head_of_council_races!A858,all_municipalities!$A$2:$M$445,9,FALSE)</f>
        <v>1</v>
      </c>
      <c r="H858" t="str">
        <f>VLOOKUP(head_of_council_races!A858,all_municipalities!$A$2:$M$445,2,FALSE)</f>
        <v>Timmins, City of</v>
      </c>
      <c r="I858" t="b">
        <f>VLOOKUP(A858,all_municipalities!$A$2:$M$445,13, FALSE)</f>
        <v>0</v>
      </c>
      <c r="J858" t="str">
        <f t="shared" si="41"/>
        <v>NONE</v>
      </c>
      <c r="K858">
        <v>0</v>
      </c>
      <c r="L858">
        <v>10761</v>
      </c>
      <c r="M858">
        <f>IF(G858&lt;&gt;FALSE,VLOOKUP(H858,internet_municipalities!$B$2:$W$226,22,FALSE),"NO INTERNET")</f>
        <v>18625</v>
      </c>
      <c r="N858" s="16">
        <f t="shared" si="42"/>
        <v>0.19006711409395974</v>
      </c>
    </row>
    <row r="859" spans="1:14" x14ac:dyDescent="0.2">
      <c r="A859">
        <v>10761</v>
      </c>
      <c r="B859" t="b">
        <v>0</v>
      </c>
      <c r="C859" t="s">
        <v>1316</v>
      </c>
      <c r="D859" s="1">
        <v>3863</v>
      </c>
      <c r="E859" s="4">
        <v>0.32</v>
      </c>
      <c r="F859" t="str">
        <f t="shared" si="40"/>
        <v>Lost</v>
      </c>
      <c r="G859" t="b">
        <f>VLOOKUP(head_of_council_races!A859,all_municipalities!$A$2:$M$445,9,FALSE)</f>
        <v>1</v>
      </c>
      <c r="H859" t="str">
        <f>VLOOKUP(head_of_council_races!A859,all_municipalities!$A$2:$M$445,2,FALSE)</f>
        <v>Timmins, City of</v>
      </c>
      <c r="I859" t="b">
        <f>VLOOKUP(A859,all_municipalities!$A$2:$M$445,13, FALSE)</f>
        <v>0</v>
      </c>
      <c r="J859" t="str">
        <f t="shared" si="41"/>
        <v>NONE</v>
      </c>
      <c r="K859">
        <v>0</v>
      </c>
      <c r="L859">
        <v>10761</v>
      </c>
      <c r="M859">
        <f>IF(G859&lt;&gt;FALSE,VLOOKUP(H859,internet_municipalities!$B$2:$W$226,22,FALSE),"NO INTERNET")</f>
        <v>18625</v>
      </c>
      <c r="N859" s="16" t="str">
        <f t="shared" si="42"/>
        <v>Lost</v>
      </c>
    </row>
    <row r="860" spans="1:14" x14ac:dyDescent="0.2">
      <c r="A860">
        <v>10761</v>
      </c>
      <c r="B860" t="b">
        <v>0</v>
      </c>
      <c r="C860" t="s">
        <v>1317</v>
      </c>
      <c r="D860">
        <v>778</v>
      </c>
      <c r="E860" s="4">
        <v>0.06</v>
      </c>
      <c r="F860" t="str">
        <f t="shared" si="40"/>
        <v>Lost</v>
      </c>
      <c r="G860" t="b">
        <f>VLOOKUP(head_of_council_races!A860,all_municipalities!$A$2:$M$445,9,FALSE)</f>
        <v>1</v>
      </c>
      <c r="H860" t="str">
        <f>VLOOKUP(head_of_council_races!A860,all_municipalities!$A$2:$M$445,2,FALSE)</f>
        <v>Timmins, City of</v>
      </c>
      <c r="I860" t="b">
        <f>VLOOKUP(A860,all_municipalities!$A$2:$M$445,13, FALSE)</f>
        <v>0</v>
      </c>
      <c r="J860" t="str">
        <f t="shared" si="41"/>
        <v>NONE</v>
      </c>
      <c r="K860">
        <v>0</v>
      </c>
      <c r="L860">
        <v>10761</v>
      </c>
      <c r="M860">
        <f>IF(G860&lt;&gt;FALSE,VLOOKUP(H860,internet_municipalities!$B$2:$W$226,22,FALSE),"NO INTERNET")</f>
        <v>18625</v>
      </c>
      <c r="N860" s="16" t="str">
        <f t="shared" si="42"/>
        <v>Lost</v>
      </c>
    </row>
    <row r="861" spans="1:14" x14ac:dyDescent="0.2">
      <c r="A861">
        <v>10554</v>
      </c>
      <c r="B861" t="b">
        <v>1</v>
      </c>
      <c r="C861" t="s">
        <v>1318</v>
      </c>
      <c r="D861" s="1">
        <v>4102</v>
      </c>
      <c r="E861" s="4">
        <v>0.65</v>
      </c>
      <c r="F861">
        <f t="shared" si="40"/>
        <v>1860</v>
      </c>
      <c r="G861" t="b">
        <f>VLOOKUP(head_of_council_races!A861,all_municipalities!$A$2:$M$445,9,FALSE)</f>
        <v>0</v>
      </c>
      <c r="H861" t="str">
        <f>VLOOKUP(head_of_council_races!A861,all_municipalities!$A$2:$M$445,2,FALSE)</f>
        <v>Tiny, Township of</v>
      </c>
      <c r="I861" t="b">
        <f>VLOOKUP(A861,all_municipalities!$A$2:$M$445,13, FALSE)</f>
        <v>0</v>
      </c>
      <c r="J861" t="str">
        <f t="shared" si="41"/>
        <v>NONE</v>
      </c>
      <c r="K861">
        <v>0</v>
      </c>
      <c r="L861">
        <v>10554</v>
      </c>
      <c r="M861" t="str">
        <f>IF(G861&lt;&gt;FALSE,VLOOKUP(H861,internet_municipalities!$B$2:$W$226,22,FALSE),"NO INTERNET")</f>
        <v>NO INTERNET</v>
      </c>
      <c r="N861" s="16" t="str">
        <f t="shared" si="42"/>
        <v>NO INTERNET</v>
      </c>
    </row>
    <row r="862" spans="1:14" x14ac:dyDescent="0.2">
      <c r="A862">
        <v>10554</v>
      </c>
      <c r="B862" t="b">
        <v>0</v>
      </c>
      <c r="C862" t="s">
        <v>1319</v>
      </c>
      <c r="D862" s="1">
        <v>2242</v>
      </c>
      <c r="E862" s="4">
        <v>0.35</v>
      </c>
      <c r="F862" t="str">
        <f t="shared" si="40"/>
        <v>Lost</v>
      </c>
      <c r="G862" t="b">
        <f>VLOOKUP(head_of_council_races!A862,all_municipalities!$A$2:$M$445,9,FALSE)</f>
        <v>0</v>
      </c>
      <c r="H862" t="str">
        <f>VLOOKUP(head_of_council_races!A862,all_municipalities!$A$2:$M$445,2,FALSE)</f>
        <v>Tiny, Township of</v>
      </c>
      <c r="I862" t="b">
        <f>VLOOKUP(A862,all_municipalities!$A$2:$M$445,13, FALSE)</f>
        <v>0</v>
      </c>
      <c r="J862" t="str">
        <f t="shared" si="41"/>
        <v>NONE</v>
      </c>
      <c r="K862">
        <v>0</v>
      </c>
      <c r="L862">
        <v>10554</v>
      </c>
      <c r="M862" t="str">
        <f>IF(G862&lt;&gt;FALSE,VLOOKUP(H862,internet_municipalities!$B$2:$W$226,22,FALSE),"NO INTERNET")</f>
        <v>NO INTERNET</v>
      </c>
      <c r="N862" s="16" t="str">
        <f t="shared" si="42"/>
        <v>NO INTERNET</v>
      </c>
    </row>
    <row r="863" spans="1:14" x14ac:dyDescent="0.2">
      <c r="A863">
        <v>15614</v>
      </c>
      <c r="B863" t="b">
        <v>1</v>
      </c>
      <c r="C863" t="s">
        <v>1320</v>
      </c>
      <c r="D863" s="1">
        <v>342158</v>
      </c>
      <c r="E863" s="4">
        <v>0.62</v>
      </c>
      <c r="F863">
        <f t="shared" si="40"/>
        <v>243633</v>
      </c>
      <c r="G863" t="b">
        <f>VLOOKUP(head_of_council_races!A863,all_municipalities!$A$2:$M$445,9,FALSE)</f>
        <v>0</v>
      </c>
      <c r="H863" t="str">
        <f>VLOOKUP(head_of_council_races!A863,all_municipalities!$A$2:$M$445,2,FALSE)</f>
        <v>Toronto, City of</v>
      </c>
      <c r="I863" t="b">
        <f>VLOOKUP(A863,all_municipalities!$A$2:$M$445,13, FALSE)</f>
        <v>0</v>
      </c>
      <c r="J863" t="str">
        <f t="shared" si="41"/>
        <v>NONE</v>
      </c>
      <c r="K863">
        <v>0</v>
      </c>
      <c r="L863">
        <v>15614</v>
      </c>
      <c r="M863" t="str">
        <f>IF(G863&lt;&gt;FALSE,VLOOKUP(H863,internet_municipalities!$B$2:$W$226,22,FALSE),"NO INTERNET")</f>
        <v>NO INTERNET</v>
      </c>
      <c r="N863" s="16" t="str">
        <f t="shared" si="42"/>
        <v>NO INTERNET</v>
      </c>
    </row>
    <row r="864" spans="1:14" x14ac:dyDescent="0.2">
      <c r="A864">
        <v>15614</v>
      </c>
      <c r="B864" t="b">
        <v>0</v>
      </c>
      <c r="C864" t="s">
        <v>1342</v>
      </c>
      <c r="D864" s="1">
        <v>98525</v>
      </c>
      <c r="E864" s="4">
        <v>0.18</v>
      </c>
      <c r="F864" t="str">
        <f t="shared" si="40"/>
        <v>Lost</v>
      </c>
      <c r="G864" t="b">
        <f>VLOOKUP(head_of_council_races!A864,all_municipalities!$A$2:$M$445,9,FALSE)</f>
        <v>0</v>
      </c>
      <c r="H864" t="str">
        <f>VLOOKUP(head_of_council_races!A864,all_municipalities!$A$2:$M$445,2,FALSE)</f>
        <v>Toronto, City of</v>
      </c>
      <c r="I864" t="b">
        <f>VLOOKUP(A864,all_municipalities!$A$2:$M$445,13, FALSE)</f>
        <v>0</v>
      </c>
      <c r="J864" t="str">
        <f t="shared" si="41"/>
        <v>NONE</v>
      </c>
      <c r="K864">
        <v>0</v>
      </c>
      <c r="L864">
        <v>15614</v>
      </c>
      <c r="M864" t="str">
        <f>IF(G864&lt;&gt;FALSE,VLOOKUP(H864,internet_municipalities!$B$2:$W$226,22,FALSE),"NO INTERNET")</f>
        <v>NO INTERNET</v>
      </c>
      <c r="N864" s="16" t="str">
        <f t="shared" si="42"/>
        <v>NO INTERNET</v>
      </c>
    </row>
    <row r="865" spans="1:14" x14ac:dyDescent="0.2">
      <c r="A865">
        <v>15614</v>
      </c>
      <c r="B865" t="b">
        <v>0</v>
      </c>
      <c r="C865" t="s">
        <v>1324</v>
      </c>
      <c r="D865" s="1">
        <v>34821</v>
      </c>
      <c r="E865" s="4">
        <v>0.06</v>
      </c>
      <c r="F865" t="str">
        <f t="shared" si="40"/>
        <v>Lost</v>
      </c>
      <c r="G865" t="b">
        <f>VLOOKUP(head_of_council_races!A865,all_municipalities!$A$2:$M$445,9,FALSE)</f>
        <v>0</v>
      </c>
      <c r="H865" t="str">
        <f>VLOOKUP(head_of_council_races!A865,all_municipalities!$A$2:$M$445,2,FALSE)</f>
        <v>Toronto, City of</v>
      </c>
      <c r="I865" t="b">
        <f>VLOOKUP(A865,all_municipalities!$A$2:$M$445,13, FALSE)</f>
        <v>0</v>
      </c>
      <c r="J865" t="str">
        <f t="shared" si="41"/>
        <v>NONE</v>
      </c>
      <c r="K865">
        <v>0</v>
      </c>
      <c r="L865">
        <v>15614</v>
      </c>
      <c r="M865" t="str">
        <f>IF(G865&lt;&gt;FALSE,VLOOKUP(H865,internet_municipalities!$B$2:$W$226,22,FALSE),"NO INTERNET")</f>
        <v>NO INTERNET</v>
      </c>
      <c r="N865" s="16" t="str">
        <f t="shared" si="42"/>
        <v>NO INTERNET</v>
      </c>
    </row>
    <row r="866" spans="1:14" x14ac:dyDescent="0.2">
      <c r="A866">
        <v>15614</v>
      </c>
      <c r="B866" t="b">
        <v>0</v>
      </c>
      <c r="C866" t="s">
        <v>1321</v>
      </c>
      <c r="D866" s="1">
        <v>8893</v>
      </c>
      <c r="E866" s="4">
        <v>0.02</v>
      </c>
      <c r="F866" t="str">
        <f t="shared" si="40"/>
        <v>Lost</v>
      </c>
      <c r="G866" t="b">
        <f>VLOOKUP(head_of_council_races!A866,all_municipalities!$A$2:$M$445,9,FALSE)</f>
        <v>0</v>
      </c>
      <c r="H866" t="str">
        <f>VLOOKUP(head_of_council_races!A866,all_municipalities!$A$2:$M$445,2,FALSE)</f>
        <v>Toronto, City of</v>
      </c>
      <c r="I866" t="b">
        <f>VLOOKUP(A866,all_municipalities!$A$2:$M$445,13, FALSE)</f>
        <v>0</v>
      </c>
      <c r="J866" t="str">
        <f t="shared" si="41"/>
        <v>NONE</v>
      </c>
      <c r="K866">
        <v>0</v>
      </c>
      <c r="L866">
        <v>15614</v>
      </c>
      <c r="M866" t="str">
        <f>IF(G866&lt;&gt;FALSE,VLOOKUP(H866,internet_municipalities!$B$2:$W$226,22,FALSE),"NO INTERNET")</f>
        <v>NO INTERNET</v>
      </c>
      <c r="N866" s="16" t="str">
        <f t="shared" si="42"/>
        <v>NO INTERNET</v>
      </c>
    </row>
    <row r="867" spans="1:14" x14ac:dyDescent="0.2">
      <c r="A867">
        <v>15614</v>
      </c>
      <c r="B867" t="b">
        <v>0</v>
      </c>
      <c r="C867" t="s">
        <v>1328</v>
      </c>
      <c r="D867" s="1">
        <v>6729</v>
      </c>
      <c r="E867" s="4">
        <v>0.01</v>
      </c>
      <c r="F867" t="str">
        <f t="shared" si="40"/>
        <v>Lost</v>
      </c>
      <c r="G867" t="b">
        <f>VLOOKUP(head_of_council_races!A867,all_municipalities!$A$2:$M$445,9,FALSE)</f>
        <v>0</v>
      </c>
      <c r="H867" t="str">
        <f>VLOOKUP(head_of_council_races!A867,all_municipalities!$A$2:$M$445,2,FALSE)</f>
        <v>Toronto, City of</v>
      </c>
      <c r="I867" t="b">
        <f>VLOOKUP(A867,all_municipalities!$A$2:$M$445,13, FALSE)</f>
        <v>0</v>
      </c>
      <c r="J867" t="str">
        <f t="shared" si="41"/>
        <v>NONE</v>
      </c>
      <c r="K867">
        <v>0</v>
      </c>
      <c r="L867">
        <v>15614</v>
      </c>
      <c r="M867" t="str">
        <f>IF(G867&lt;&gt;FALSE,VLOOKUP(H867,internet_municipalities!$B$2:$W$226,22,FALSE),"NO INTERNET")</f>
        <v>NO INTERNET</v>
      </c>
      <c r="N867" s="16" t="str">
        <f t="shared" si="42"/>
        <v>NO INTERNET</v>
      </c>
    </row>
    <row r="868" spans="1:14" x14ac:dyDescent="0.2">
      <c r="A868">
        <v>15614</v>
      </c>
      <c r="B868" t="b">
        <v>0</v>
      </c>
      <c r="C868" t="s">
        <v>1340</v>
      </c>
      <c r="D868" s="1">
        <v>6662</v>
      </c>
      <c r="E868" s="4">
        <v>0.01</v>
      </c>
      <c r="F868" t="str">
        <f t="shared" si="40"/>
        <v>Lost</v>
      </c>
      <c r="G868" t="b">
        <f>VLOOKUP(head_of_council_races!A868,all_municipalities!$A$2:$M$445,9,FALSE)</f>
        <v>0</v>
      </c>
      <c r="H868" t="str">
        <f>VLOOKUP(head_of_council_races!A868,all_municipalities!$A$2:$M$445,2,FALSE)</f>
        <v>Toronto, City of</v>
      </c>
      <c r="I868" t="b">
        <f>VLOOKUP(A868,all_municipalities!$A$2:$M$445,13, FALSE)</f>
        <v>0</v>
      </c>
      <c r="J868" t="str">
        <f t="shared" si="41"/>
        <v>NONE</v>
      </c>
      <c r="K868">
        <v>0</v>
      </c>
      <c r="L868">
        <v>15614</v>
      </c>
      <c r="M868" t="str">
        <f>IF(G868&lt;&gt;FALSE,VLOOKUP(H868,internet_municipalities!$B$2:$W$226,22,FALSE),"NO INTERNET")</f>
        <v>NO INTERNET</v>
      </c>
      <c r="N868" s="16" t="str">
        <f t="shared" si="42"/>
        <v>NO INTERNET</v>
      </c>
    </row>
    <row r="869" spans="1:14" x14ac:dyDescent="0.2">
      <c r="A869">
        <v>15614</v>
      </c>
      <c r="B869" t="b">
        <v>0</v>
      </c>
      <c r="C869" t="s">
        <v>1343</v>
      </c>
      <c r="D869" s="1">
        <v>5236</v>
      </c>
      <c r="E869" s="4">
        <v>0.01</v>
      </c>
      <c r="F869" t="str">
        <f t="shared" si="40"/>
        <v>Lost</v>
      </c>
      <c r="G869" t="b">
        <f>VLOOKUP(head_of_council_races!A869,all_municipalities!$A$2:$M$445,9,FALSE)</f>
        <v>0</v>
      </c>
      <c r="H869" t="str">
        <f>VLOOKUP(head_of_council_races!A869,all_municipalities!$A$2:$M$445,2,FALSE)</f>
        <v>Toronto, City of</v>
      </c>
      <c r="I869" t="b">
        <f>VLOOKUP(A869,all_municipalities!$A$2:$M$445,13, FALSE)</f>
        <v>0</v>
      </c>
      <c r="J869" t="str">
        <f t="shared" si="41"/>
        <v>NONE</v>
      </c>
      <c r="K869">
        <v>0</v>
      </c>
      <c r="L869">
        <v>15614</v>
      </c>
      <c r="M869" t="str">
        <f>IF(G869&lt;&gt;FALSE,VLOOKUP(H869,internet_municipalities!$B$2:$W$226,22,FALSE),"NO INTERNET")</f>
        <v>NO INTERNET</v>
      </c>
      <c r="N869" s="16" t="str">
        <f t="shared" si="42"/>
        <v>NO INTERNET</v>
      </c>
    </row>
    <row r="870" spans="1:14" x14ac:dyDescent="0.2">
      <c r="A870">
        <v>15614</v>
      </c>
      <c r="B870" t="b">
        <v>0</v>
      </c>
      <c r="C870" t="s">
        <v>1327</v>
      </c>
      <c r="D870" s="1">
        <v>4333</v>
      </c>
      <c r="E870" s="4">
        <v>0.01</v>
      </c>
      <c r="F870" t="str">
        <f t="shared" si="40"/>
        <v>Lost</v>
      </c>
      <c r="G870" t="b">
        <f>VLOOKUP(head_of_council_races!A870,all_municipalities!$A$2:$M$445,9,FALSE)</f>
        <v>0</v>
      </c>
      <c r="H870" t="str">
        <f>VLOOKUP(head_of_council_races!A870,all_municipalities!$A$2:$M$445,2,FALSE)</f>
        <v>Toronto, City of</v>
      </c>
      <c r="I870" t="b">
        <f>VLOOKUP(A870,all_municipalities!$A$2:$M$445,13, FALSE)</f>
        <v>0</v>
      </c>
      <c r="J870" t="str">
        <f t="shared" si="41"/>
        <v>NONE</v>
      </c>
      <c r="K870">
        <v>0</v>
      </c>
      <c r="L870">
        <v>15614</v>
      </c>
      <c r="M870" t="str">
        <f>IF(G870&lt;&gt;FALSE,VLOOKUP(H870,internet_municipalities!$B$2:$W$226,22,FALSE),"NO INTERNET")</f>
        <v>NO INTERNET</v>
      </c>
      <c r="N870" s="16" t="str">
        <f t="shared" si="42"/>
        <v>NO INTERNET</v>
      </c>
    </row>
    <row r="871" spans="1:14" x14ac:dyDescent="0.2">
      <c r="A871">
        <v>15614</v>
      </c>
      <c r="B871" t="b">
        <v>0</v>
      </c>
      <c r="C871" t="s">
        <v>1337</v>
      </c>
      <c r="D871" s="1">
        <v>3656</v>
      </c>
      <c r="E871" s="4">
        <v>0.01</v>
      </c>
      <c r="F871" t="str">
        <f t="shared" si="40"/>
        <v>Lost</v>
      </c>
      <c r="G871" t="b">
        <f>VLOOKUP(head_of_council_races!A871,all_municipalities!$A$2:$M$445,9,FALSE)</f>
        <v>0</v>
      </c>
      <c r="H871" t="str">
        <f>VLOOKUP(head_of_council_races!A871,all_municipalities!$A$2:$M$445,2,FALSE)</f>
        <v>Toronto, City of</v>
      </c>
      <c r="I871" t="b">
        <f>VLOOKUP(A871,all_municipalities!$A$2:$M$445,13, FALSE)</f>
        <v>0</v>
      </c>
      <c r="J871" t="str">
        <f t="shared" si="41"/>
        <v>NONE</v>
      </c>
      <c r="K871">
        <v>0</v>
      </c>
      <c r="L871">
        <v>15614</v>
      </c>
      <c r="M871" t="str">
        <f>IF(G871&lt;&gt;FALSE,VLOOKUP(H871,internet_municipalities!$B$2:$W$226,22,FALSE),"NO INTERNET")</f>
        <v>NO INTERNET</v>
      </c>
      <c r="N871" s="16" t="str">
        <f t="shared" si="42"/>
        <v>NO INTERNET</v>
      </c>
    </row>
    <row r="872" spans="1:14" x14ac:dyDescent="0.2">
      <c r="A872">
        <v>15614</v>
      </c>
      <c r="B872" t="b">
        <v>0</v>
      </c>
      <c r="C872" t="s">
        <v>1333</v>
      </c>
      <c r="D872" s="1">
        <v>2843</v>
      </c>
      <c r="E872" s="4">
        <v>0.01</v>
      </c>
      <c r="F872" t="str">
        <f t="shared" si="40"/>
        <v>Lost</v>
      </c>
      <c r="G872" t="b">
        <f>VLOOKUP(head_of_council_races!A872,all_municipalities!$A$2:$M$445,9,FALSE)</f>
        <v>0</v>
      </c>
      <c r="H872" t="str">
        <f>VLOOKUP(head_of_council_races!A872,all_municipalities!$A$2:$M$445,2,FALSE)</f>
        <v>Toronto, City of</v>
      </c>
      <c r="I872" t="b">
        <f>VLOOKUP(A872,all_municipalities!$A$2:$M$445,13, FALSE)</f>
        <v>0</v>
      </c>
      <c r="J872" t="str">
        <f t="shared" si="41"/>
        <v>NONE</v>
      </c>
      <c r="K872">
        <v>0</v>
      </c>
      <c r="L872">
        <v>15614</v>
      </c>
      <c r="M872" t="str">
        <f>IF(G872&lt;&gt;FALSE,VLOOKUP(H872,internet_municipalities!$B$2:$W$226,22,FALSE),"NO INTERNET")</f>
        <v>NO INTERNET</v>
      </c>
      <c r="N872" s="16" t="str">
        <f t="shared" si="42"/>
        <v>NO INTERNET</v>
      </c>
    </row>
    <row r="873" spans="1:14" x14ac:dyDescent="0.2">
      <c r="A873">
        <v>15614</v>
      </c>
      <c r="B873" t="b">
        <v>0</v>
      </c>
      <c r="C873" t="s">
        <v>1323</v>
      </c>
      <c r="D873" s="1">
        <v>2580</v>
      </c>
      <c r="E873" s="4">
        <v>0</v>
      </c>
      <c r="F873" t="str">
        <f t="shared" si="40"/>
        <v>Lost</v>
      </c>
      <c r="G873" t="b">
        <f>VLOOKUP(head_of_council_races!A873,all_municipalities!$A$2:$M$445,9,FALSE)</f>
        <v>0</v>
      </c>
      <c r="H873" t="str">
        <f>VLOOKUP(head_of_council_races!A873,all_municipalities!$A$2:$M$445,2,FALSE)</f>
        <v>Toronto, City of</v>
      </c>
      <c r="I873" t="b">
        <f>VLOOKUP(A873,all_municipalities!$A$2:$M$445,13, FALSE)</f>
        <v>0</v>
      </c>
      <c r="J873" t="str">
        <f t="shared" si="41"/>
        <v>NONE</v>
      </c>
      <c r="K873">
        <v>0</v>
      </c>
      <c r="L873">
        <v>15614</v>
      </c>
      <c r="M873" t="str">
        <f>IF(G873&lt;&gt;FALSE,VLOOKUP(H873,internet_municipalities!$B$2:$W$226,22,FALSE),"NO INTERNET")</f>
        <v>NO INTERNET</v>
      </c>
      <c r="N873" s="16" t="str">
        <f t="shared" si="42"/>
        <v>NO INTERNET</v>
      </c>
    </row>
    <row r="874" spans="1:14" x14ac:dyDescent="0.2">
      <c r="A874">
        <v>15614</v>
      </c>
      <c r="B874" t="b">
        <v>0</v>
      </c>
      <c r="C874" t="s">
        <v>1335</v>
      </c>
      <c r="D874" s="1">
        <v>1840</v>
      </c>
      <c r="E874" s="4">
        <v>0</v>
      </c>
      <c r="F874" t="str">
        <f t="shared" si="40"/>
        <v>Lost</v>
      </c>
      <c r="G874" t="b">
        <f>VLOOKUP(head_of_council_races!A874,all_municipalities!$A$2:$M$445,9,FALSE)</f>
        <v>0</v>
      </c>
      <c r="H874" t="str">
        <f>VLOOKUP(head_of_council_races!A874,all_municipalities!$A$2:$M$445,2,FALSE)</f>
        <v>Toronto, City of</v>
      </c>
      <c r="I874" t="b">
        <f>VLOOKUP(A874,all_municipalities!$A$2:$M$445,13, FALSE)</f>
        <v>0</v>
      </c>
      <c r="J874" t="str">
        <f t="shared" si="41"/>
        <v>NONE</v>
      </c>
      <c r="K874">
        <v>0</v>
      </c>
      <c r="L874">
        <v>15614</v>
      </c>
      <c r="M874" t="str">
        <f>IF(G874&lt;&gt;FALSE,VLOOKUP(H874,internet_municipalities!$B$2:$W$226,22,FALSE),"NO INTERNET")</f>
        <v>NO INTERNET</v>
      </c>
      <c r="N874" s="16" t="str">
        <f t="shared" si="42"/>
        <v>NO INTERNET</v>
      </c>
    </row>
    <row r="875" spans="1:14" x14ac:dyDescent="0.2">
      <c r="A875">
        <v>15614</v>
      </c>
      <c r="B875" t="b">
        <v>0</v>
      </c>
      <c r="C875" t="s">
        <v>1329</v>
      </c>
      <c r="D875" s="1">
        <v>1695</v>
      </c>
      <c r="E875" s="4">
        <v>0</v>
      </c>
      <c r="F875" t="str">
        <f t="shared" si="40"/>
        <v>Lost</v>
      </c>
      <c r="G875" t="b">
        <f>VLOOKUP(head_of_council_races!A875,all_municipalities!$A$2:$M$445,9,FALSE)</f>
        <v>0</v>
      </c>
      <c r="H875" t="str">
        <f>VLOOKUP(head_of_council_races!A875,all_municipalities!$A$2:$M$445,2,FALSE)</f>
        <v>Toronto, City of</v>
      </c>
      <c r="I875" t="b">
        <f>VLOOKUP(A875,all_municipalities!$A$2:$M$445,13, FALSE)</f>
        <v>0</v>
      </c>
      <c r="J875" t="str">
        <f t="shared" si="41"/>
        <v>NONE</v>
      </c>
      <c r="K875">
        <v>0</v>
      </c>
      <c r="L875">
        <v>15614</v>
      </c>
      <c r="M875" t="str">
        <f>IF(G875&lt;&gt;FALSE,VLOOKUP(H875,internet_municipalities!$B$2:$W$226,22,FALSE),"NO INTERNET")</f>
        <v>NO INTERNET</v>
      </c>
      <c r="N875" s="16" t="str">
        <f t="shared" si="42"/>
        <v>NO INTERNET</v>
      </c>
    </row>
    <row r="876" spans="1:14" x14ac:dyDescent="0.2">
      <c r="A876">
        <v>15614</v>
      </c>
      <c r="B876" t="b">
        <v>0</v>
      </c>
      <c r="C876" t="s">
        <v>1325</v>
      </c>
      <c r="D876" s="1">
        <v>1679</v>
      </c>
      <c r="E876" s="4">
        <v>0</v>
      </c>
      <c r="F876" t="str">
        <f t="shared" si="40"/>
        <v>Lost</v>
      </c>
      <c r="G876" t="b">
        <f>VLOOKUP(head_of_council_races!A876,all_municipalities!$A$2:$M$445,9,FALSE)</f>
        <v>0</v>
      </c>
      <c r="H876" t="str">
        <f>VLOOKUP(head_of_council_races!A876,all_municipalities!$A$2:$M$445,2,FALSE)</f>
        <v>Toronto, City of</v>
      </c>
      <c r="I876" t="b">
        <f>VLOOKUP(A876,all_municipalities!$A$2:$M$445,13, FALSE)</f>
        <v>0</v>
      </c>
      <c r="J876" t="str">
        <f t="shared" si="41"/>
        <v>NONE</v>
      </c>
      <c r="K876">
        <v>0</v>
      </c>
      <c r="L876">
        <v>15614</v>
      </c>
      <c r="M876" t="str">
        <f>IF(G876&lt;&gt;FALSE,VLOOKUP(H876,internet_municipalities!$B$2:$W$226,22,FALSE),"NO INTERNET")</f>
        <v>NO INTERNET</v>
      </c>
      <c r="N876" s="16" t="str">
        <f t="shared" si="42"/>
        <v>NO INTERNET</v>
      </c>
    </row>
    <row r="877" spans="1:14" x14ac:dyDescent="0.2">
      <c r="A877">
        <v>15614</v>
      </c>
      <c r="B877" t="b">
        <v>0</v>
      </c>
      <c r="C877" t="s">
        <v>1336</v>
      </c>
      <c r="D877" s="1">
        <v>1670</v>
      </c>
      <c r="E877" s="4">
        <v>0</v>
      </c>
      <c r="F877" t="str">
        <f t="shared" si="40"/>
        <v>Lost</v>
      </c>
      <c r="G877" t="b">
        <f>VLOOKUP(head_of_council_races!A877,all_municipalities!$A$2:$M$445,9,FALSE)</f>
        <v>0</v>
      </c>
      <c r="H877" t="str">
        <f>VLOOKUP(head_of_council_races!A877,all_municipalities!$A$2:$M$445,2,FALSE)</f>
        <v>Toronto, City of</v>
      </c>
      <c r="I877" t="b">
        <f>VLOOKUP(A877,all_municipalities!$A$2:$M$445,13, FALSE)</f>
        <v>0</v>
      </c>
      <c r="J877" t="str">
        <f t="shared" si="41"/>
        <v>NONE</v>
      </c>
      <c r="K877">
        <v>0</v>
      </c>
      <c r="L877">
        <v>15614</v>
      </c>
      <c r="M877" t="str">
        <f>IF(G877&lt;&gt;FALSE,VLOOKUP(H877,internet_municipalities!$B$2:$W$226,22,FALSE),"NO INTERNET")</f>
        <v>NO INTERNET</v>
      </c>
      <c r="N877" s="16" t="str">
        <f t="shared" si="42"/>
        <v>NO INTERNET</v>
      </c>
    </row>
    <row r="878" spans="1:14" x14ac:dyDescent="0.2">
      <c r="A878">
        <v>15614</v>
      </c>
      <c r="B878" t="b">
        <v>0</v>
      </c>
      <c r="C878" t="s">
        <v>1344</v>
      </c>
      <c r="D878" s="1">
        <v>1483</v>
      </c>
      <c r="E878" s="4">
        <v>0</v>
      </c>
      <c r="F878" t="str">
        <f t="shared" si="40"/>
        <v>Lost</v>
      </c>
      <c r="G878" t="b">
        <f>VLOOKUP(head_of_council_races!A878,all_municipalities!$A$2:$M$445,9,FALSE)</f>
        <v>0</v>
      </c>
      <c r="H878" t="str">
        <f>VLOOKUP(head_of_council_races!A878,all_municipalities!$A$2:$M$445,2,FALSE)</f>
        <v>Toronto, City of</v>
      </c>
      <c r="I878" t="b">
        <f>VLOOKUP(A878,all_municipalities!$A$2:$M$445,13, FALSE)</f>
        <v>0</v>
      </c>
      <c r="J878" t="str">
        <f t="shared" si="41"/>
        <v>NONE</v>
      </c>
      <c r="K878">
        <v>0</v>
      </c>
      <c r="L878">
        <v>15614</v>
      </c>
      <c r="M878" t="str">
        <f>IF(G878&lt;&gt;FALSE,VLOOKUP(H878,internet_municipalities!$B$2:$W$226,22,FALSE),"NO INTERNET")</f>
        <v>NO INTERNET</v>
      </c>
      <c r="N878" s="16" t="str">
        <f t="shared" si="42"/>
        <v>NO INTERNET</v>
      </c>
    </row>
    <row r="879" spans="1:14" x14ac:dyDescent="0.2">
      <c r="A879">
        <v>15614</v>
      </c>
      <c r="B879" t="b">
        <v>0</v>
      </c>
      <c r="C879" t="s">
        <v>1338</v>
      </c>
      <c r="D879" s="1">
        <v>1326</v>
      </c>
      <c r="E879" s="4">
        <v>0</v>
      </c>
      <c r="F879" t="str">
        <f t="shared" si="40"/>
        <v>Lost</v>
      </c>
      <c r="G879" t="b">
        <f>VLOOKUP(head_of_council_races!A879,all_municipalities!$A$2:$M$445,9,FALSE)</f>
        <v>0</v>
      </c>
      <c r="H879" t="str">
        <f>VLOOKUP(head_of_council_races!A879,all_municipalities!$A$2:$M$445,2,FALSE)</f>
        <v>Toronto, City of</v>
      </c>
      <c r="I879" t="b">
        <f>VLOOKUP(A879,all_municipalities!$A$2:$M$445,13, FALSE)</f>
        <v>0</v>
      </c>
      <c r="J879" t="str">
        <f t="shared" si="41"/>
        <v>NONE</v>
      </c>
      <c r="K879">
        <v>0</v>
      </c>
      <c r="L879">
        <v>15614</v>
      </c>
      <c r="M879" t="str">
        <f>IF(G879&lt;&gt;FALSE,VLOOKUP(H879,internet_municipalities!$B$2:$W$226,22,FALSE),"NO INTERNET")</f>
        <v>NO INTERNET</v>
      </c>
      <c r="N879" s="16" t="str">
        <f t="shared" si="42"/>
        <v>NO INTERNET</v>
      </c>
    </row>
    <row r="880" spans="1:14" x14ac:dyDescent="0.2">
      <c r="A880">
        <v>15614</v>
      </c>
      <c r="B880" t="b">
        <v>0</v>
      </c>
      <c r="C880" t="s">
        <v>1326</v>
      </c>
      <c r="D880" s="1">
        <v>1280</v>
      </c>
      <c r="E880" s="4">
        <v>0</v>
      </c>
      <c r="F880" t="str">
        <f t="shared" si="40"/>
        <v>Lost</v>
      </c>
      <c r="G880" t="b">
        <f>VLOOKUP(head_of_council_races!A880,all_municipalities!$A$2:$M$445,9,FALSE)</f>
        <v>0</v>
      </c>
      <c r="H880" t="str">
        <f>VLOOKUP(head_of_council_races!A880,all_municipalities!$A$2:$M$445,2,FALSE)</f>
        <v>Toronto, City of</v>
      </c>
      <c r="I880" t="b">
        <f>VLOOKUP(A880,all_municipalities!$A$2:$M$445,13, FALSE)</f>
        <v>0</v>
      </c>
      <c r="J880" t="str">
        <f t="shared" si="41"/>
        <v>NONE</v>
      </c>
      <c r="K880">
        <v>0</v>
      </c>
      <c r="L880">
        <v>15614</v>
      </c>
      <c r="M880" t="str">
        <f>IF(G880&lt;&gt;FALSE,VLOOKUP(H880,internet_municipalities!$B$2:$W$226,22,FALSE),"NO INTERNET")</f>
        <v>NO INTERNET</v>
      </c>
      <c r="N880" s="16" t="str">
        <f t="shared" si="42"/>
        <v>NO INTERNET</v>
      </c>
    </row>
    <row r="881" spans="1:14" x14ac:dyDescent="0.2">
      <c r="A881">
        <v>15614</v>
      </c>
      <c r="B881" t="b">
        <v>0</v>
      </c>
      <c r="C881" t="s">
        <v>1332</v>
      </c>
      <c r="D881" s="1">
        <v>1151</v>
      </c>
      <c r="E881" s="4">
        <v>0</v>
      </c>
      <c r="F881" t="str">
        <f t="shared" si="40"/>
        <v>Lost</v>
      </c>
      <c r="G881" t="b">
        <f>VLOOKUP(head_of_council_races!A881,all_municipalities!$A$2:$M$445,9,FALSE)</f>
        <v>0</v>
      </c>
      <c r="H881" t="str">
        <f>VLOOKUP(head_of_council_races!A881,all_municipalities!$A$2:$M$445,2,FALSE)</f>
        <v>Toronto, City of</v>
      </c>
      <c r="I881" t="b">
        <f>VLOOKUP(A881,all_municipalities!$A$2:$M$445,13, FALSE)</f>
        <v>0</v>
      </c>
      <c r="J881" t="str">
        <f t="shared" si="41"/>
        <v>NONE</v>
      </c>
      <c r="K881">
        <v>0</v>
      </c>
      <c r="L881">
        <v>15614</v>
      </c>
      <c r="M881" t="str">
        <f>IF(G881&lt;&gt;FALSE,VLOOKUP(H881,internet_municipalities!$B$2:$W$226,22,FALSE),"NO INTERNET")</f>
        <v>NO INTERNET</v>
      </c>
      <c r="N881" s="16" t="str">
        <f t="shared" si="42"/>
        <v>NO INTERNET</v>
      </c>
    </row>
    <row r="882" spans="1:14" x14ac:dyDescent="0.2">
      <c r="A882">
        <v>15614</v>
      </c>
      <c r="B882" t="b">
        <v>0</v>
      </c>
      <c r="C882" t="s">
        <v>1330</v>
      </c>
      <c r="D882" s="1">
        <v>1142</v>
      </c>
      <c r="E882" s="4">
        <v>0</v>
      </c>
      <c r="F882" t="str">
        <f t="shared" si="40"/>
        <v>Lost</v>
      </c>
      <c r="G882" t="b">
        <f>VLOOKUP(head_of_council_races!A882,all_municipalities!$A$2:$M$445,9,FALSE)</f>
        <v>0</v>
      </c>
      <c r="H882" t="str">
        <f>VLOOKUP(head_of_council_races!A882,all_municipalities!$A$2:$M$445,2,FALSE)</f>
        <v>Toronto, City of</v>
      </c>
      <c r="I882" t="b">
        <f>VLOOKUP(A882,all_municipalities!$A$2:$M$445,13, FALSE)</f>
        <v>0</v>
      </c>
      <c r="J882" t="str">
        <f t="shared" si="41"/>
        <v>NONE</v>
      </c>
      <c r="K882">
        <v>0</v>
      </c>
      <c r="L882">
        <v>15614</v>
      </c>
      <c r="M882" t="str">
        <f>IF(G882&lt;&gt;FALSE,VLOOKUP(H882,internet_municipalities!$B$2:$W$226,22,FALSE),"NO INTERNET")</f>
        <v>NO INTERNET</v>
      </c>
      <c r="N882" s="16" t="str">
        <f t="shared" si="42"/>
        <v>NO INTERNET</v>
      </c>
    </row>
    <row r="883" spans="1:14" x14ac:dyDescent="0.2">
      <c r="A883">
        <v>15614</v>
      </c>
      <c r="B883" t="b">
        <v>0</v>
      </c>
      <c r="C883" t="s">
        <v>1322</v>
      </c>
      <c r="D883">
        <v>942</v>
      </c>
      <c r="E883" s="4">
        <v>0</v>
      </c>
      <c r="F883" t="str">
        <f t="shared" si="40"/>
        <v>Lost</v>
      </c>
      <c r="G883" t="b">
        <f>VLOOKUP(head_of_council_races!A883,all_municipalities!$A$2:$M$445,9,FALSE)</f>
        <v>0</v>
      </c>
      <c r="H883" t="str">
        <f>VLOOKUP(head_of_council_races!A883,all_municipalities!$A$2:$M$445,2,FALSE)</f>
        <v>Toronto, City of</v>
      </c>
      <c r="I883" t="b">
        <f>VLOOKUP(A883,all_municipalities!$A$2:$M$445,13, FALSE)</f>
        <v>0</v>
      </c>
      <c r="J883" t="str">
        <f t="shared" si="41"/>
        <v>NONE</v>
      </c>
      <c r="K883">
        <v>0</v>
      </c>
      <c r="L883">
        <v>15614</v>
      </c>
      <c r="M883" t="str">
        <f>IF(G883&lt;&gt;FALSE,VLOOKUP(H883,internet_municipalities!$B$2:$W$226,22,FALSE),"NO INTERNET")</f>
        <v>NO INTERNET</v>
      </c>
      <c r="N883" s="16" t="str">
        <f t="shared" si="42"/>
        <v>NO INTERNET</v>
      </c>
    </row>
    <row r="884" spans="1:14" x14ac:dyDescent="0.2">
      <c r="A884">
        <v>15614</v>
      </c>
      <c r="B884" t="b">
        <v>0</v>
      </c>
      <c r="C884" t="s">
        <v>1341</v>
      </c>
      <c r="D884">
        <v>939</v>
      </c>
      <c r="E884" s="4">
        <v>0</v>
      </c>
      <c r="F884" t="str">
        <f t="shared" si="40"/>
        <v>Lost</v>
      </c>
      <c r="G884" t="b">
        <f>VLOOKUP(head_of_council_races!A884,all_municipalities!$A$2:$M$445,9,FALSE)</f>
        <v>0</v>
      </c>
      <c r="H884" t="str">
        <f>VLOOKUP(head_of_council_races!A884,all_municipalities!$A$2:$M$445,2,FALSE)</f>
        <v>Toronto, City of</v>
      </c>
      <c r="I884" t="b">
        <f>VLOOKUP(A884,all_municipalities!$A$2:$M$445,13, FALSE)</f>
        <v>0</v>
      </c>
      <c r="J884" t="str">
        <f t="shared" si="41"/>
        <v>NONE</v>
      </c>
      <c r="K884">
        <v>0</v>
      </c>
      <c r="L884">
        <v>15614</v>
      </c>
      <c r="M884" t="str">
        <f>IF(G884&lt;&gt;FALSE,VLOOKUP(H884,internet_municipalities!$B$2:$W$226,22,FALSE),"NO INTERNET")</f>
        <v>NO INTERNET</v>
      </c>
      <c r="N884" s="16" t="str">
        <f t="shared" si="42"/>
        <v>NO INTERNET</v>
      </c>
    </row>
    <row r="885" spans="1:14" x14ac:dyDescent="0.2">
      <c r="A885">
        <v>15614</v>
      </c>
      <c r="B885" t="b">
        <v>0</v>
      </c>
      <c r="C885" t="s">
        <v>1339</v>
      </c>
      <c r="D885">
        <v>859</v>
      </c>
      <c r="E885" s="4">
        <v>0</v>
      </c>
      <c r="F885" t="str">
        <f t="shared" si="40"/>
        <v>Lost</v>
      </c>
      <c r="G885" t="b">
        <f>VLOOKUP(head_of_council_races!A885,all_municipalities!$A$2:$M$445,9,FALSE)</f>
        <v>0</v>
      </c>
      <c r="H885" t="str">
        <f>VLOOKUP(head_of_council_races!A885,all_municipalities!$A$2:$M$445,2,FALSE)</f>
        <v>Toronto, City of</v>
      </c>
      <c r="I885" t="b">
        <f>VLOOKUP(A885,all_municipalities!$A$2:$M$445,13, FALSE)</f>
        <v>0</v>
      </c>
      <c r="J885" t="str">
        <f t="shared" si="41"/>
        <v>NONE</v>
      </c>
      <c r="K885">
        <v>0</v>
      </c>
      <c r="L885">
        <v>15614</v>
      </c>
      <c r="M885" t="str">
        <f>IF(G885&lt;&gt;FALSE,VLOOKUP(H885,internet_municipalities!$B$2:$W$226,22,FALSE),"NO INTERNET")</f>
        <v>NO INTERNET</v>
      </c>
      <c r="N885" s="16" t="str">
        <f t="shared" si="42"/>
        <v>NO INTERNET</v>
      </c>
    </row>
    <row r="886" spans="1:14" x14ac:dyDescent="0.2">
      <c r="A886">
        <v>15614</v>
      </c>
      <c r="B886" t="b">
        <v>0</v>
      </c>
      <c r="C886" t="s">
        <v>1331</v>
      </c>
      <c r="D886">
        <v>844</v>
      </c>
      <c r="E886" s="4">
        <v>0</v>
      </c>
      <c r="F886" t="str">
        <f t="shared" si="40"/>
        <v>Lost</v>
      </c>
      <c r="G886" t="b">
        <f>VLOOKUP(head_of_council_races!A886,all_municipalities!$A$2:$M$445,9,FALSE)</f>
        <v>0</v>
      </c>
      <c r="H886" t="str">
        <f>VLOOKUP(head_of_council_races!A886,all_municipalities!$A$2:$M$445,2,FALSE)</f>
        <v>Toronto, City of</v>
      </c>
      <c r="I886" t="b">
        <f>VLOOKUP(A886,all_municipalities!$A$2:$M$445,13, FALSE)</f>
        <v>0</v>
      </c>
      <c r="J886" t="str">
        <f t="shared" si="41"/>
        <v>NONE</v>
      </c>
      <c r="K886">
        <v>0</v>
      </c>
      <c r="L886">
        <v>15614</v>
      </c>
      <c r="M886" t="str">
        <f>IF(G886&lt;&gt;FALSE,VLOOKUP(H886,internet_municipalities!$B$2:$W$226,22,FALSE),"NO INTERNET")</f>
        <v>NO INTERNET</v>
      </c>
      <c r="N886" s="16" t="str">
        <f t="shared" si="42"/>
        <v>NO INTERNET</v>
      </c>
    </row>
    <row r="887" spans="1:14" x14ac:dyDescent="0.2">
      <c r="A887">
        <v>15614</v>
      </c>
      <c r="B887" t="b">
        <v>0</v>
      </c>
      <c r="C887" t="s">
        <v>1334</v>
      </c>
      <c r="D887">
        <v>755</v>
      </c>
      <c r="E887" s="4">
        <v>0</v>
      </c>
      <c r="F887" t="str">
        <f t="shared" si="40"/>
        <v>Lost</v>
      </c>
      <c r="G887" t="b">
        <f>VLOOKUP(head_of_council_races!A887,all_municipalities!$A$2:$M$445,9,FALSE)</f>
        <v>0</v>
      </c>
      <c r="H887" t="str">
        <f>VLOOKUP(head_of_council_races!A887,all_municipalities!$A$2:$M$445,2,FALSE)</f>
        <v>Toronto, City of</v>
      </c>
      <c r="I887" t="b">
        <f>VLOOKUP(A887,all_municipalities!$A$2:$M$445,13, FALSE)</f>
        <v>0</v>
      </c>
      <c r="J887" t="str">
        <f t="shared" si="41"/>
        <v>NONE</v>
      </c>
      <c r="K887">
        <v>0</v>
      </c>
      <c r="L887">
        <v>15614</v>
      </c>
      <c r="M887" t="str">
        <f>IF(G887&lt;&gt;FALSE,VLOOKUP(H887,internet_municipalities!$B$2:$W$226,22,FALSE),"NO INTERNET")</f>
        <v>NO INTERNET</v>
      </c>
      <c r="N887" s="16" t="str">
        <f t="shared" si="42"/>
        <v>NO INTERNET</v>
      </c>
    </row>
    <row r="888" spans="1:14" x14ac:dyDescent="0.2">
      <c r="A888">
        <v>19419</v>
      </c>
      <c r="B888" t="b">
        <v>1</v>
      </c>
      <c r="C888" t="s">
        <v>1345</v>
      </c>
      <c r="D888" s="1">
        <v>2499</v>
      </c>
      <c r="E888" s="4">
        <v>0.62</v>
      </c>
      <c r="F888">
        <f t="shared" si="40"/>
        <v>970</v>
      </c>
      <c r="G888" t="b">
        <f>VLOOKUP(head_of_council_races!A888,all_municipalities!$A$2:$M$445,9,FALSE)</f>
        <v>1</v>
      </c>
      <c r="H888" t="str">
        <f>VLOOKUP(head_of_council_races!A888,all_municipalities!$A$2:$M$445,2,FALSE)</f>
        <v>Trent Hills, Municipality of</v>
      </c>
      <c r="I888" t="b">
        <f>VLOOKUP(A888,all_municipalities!$A$2:$M$445,13, FALSE)</f>
        <v>1</v>
      </c>
      <c r="J888" t="str">
        <f t="shared" si="41"/>
        <v>LOW</v>
      </c>
      <c r="K888">
        <v>1</v>
      </c>
      <c r="L888">
        <v>19419</v>
      </c>
      <c r="M888">
        <f>IF(G888&lt;&gt;FALSE,VLOOKUP(H888,internet_municipalities!$B$2:$W$226,22,FALSE),"NO INTERNET")</f>
        <v>8589</v>
      </c>
      <c r="N888" s="16">
        <f t="shared" si="42"/>
        <v>0.11293514960996624</v>
      </c>
    </row>
    <row r="889" spans="1:14" x14ac:dyDescent="0.2">
      <c r="A889">
        <v>19419</v>
      </c>
      <c r="B889" t="b">
        <v>0</v>
      </c>
      <c r="C889" t="s">
        <v>1346</v>
      </c>
      <c r="D889" s="1">
        <v>1529</v>
      </c>
      <c r="E889" s="4">
        <v>0.38</v>
      </c>
      <c r="F889" t="str">
        <f t="shared" si="40"/>
        <v>Lost</v>
      </c>
      <c r="G889" t="b">
        <f>VLOOKUP(head_of_council_races!A889,all_municipalities!$A$2:$M$445,9,FALSE)</f>
        <v>1</v>
      </c>
      <c r="H889" t="str">
        <f>VLOOKUP(head_of_council_races!A889,all_municipalities!$A$2:$M$445,2,FALSE)</f>
        <v>Trent Hills, Municipality of</v>
      </c>
      <c r="I889" t="b">
        <f>VLOOKUP(A889,all_municipalities!$A$2:$M$445,13, FALSE)</f>
        <v>1</v>
      </c>
      <c r="J889" t="str">
        <f t="shared" si="41"/>
        <v>NONE</v>
      </c>
      <c r="K889">
        <v>1</v>
      </c>
      <c r="L889">
        <v>19419</v>
      </c>
      <c r="M889">
        <f>IF(G889&lt;&gt;FALSE,VLOOKUP(H889,internet_municipalities!$B$2:$W$226,22,FALSE),"NO INTERNET")</f>
        <v>8589</v>
      </c>
      <c r="N889" s="16" t="str">
        <f t="shared" si="42"/>
        <v>Lost</v>
      </c>
    </row>
    <row r="890" spans="1:14" x14ac:dyDescent="0.2">
      <c r="A890">
        <v>10541</v>
      </c>
      <c r="B890" t="b">
        <v>1</v>
      </c>
      <c r="C890" t="s">
        <v>1347</v>
      </c>
      <c r="D890" s="1">
        <v>1940</v>
      </c>
      <c r="E890" s="4">
        <v>0.63</v>
      </c>
      <c r="F890">
        <f t="shared" si="40"/>
        <v>817</v>
      </c>
      <c r="G890" t="b">
        <f>VLOOKUP(head_of_council_races!A890,all_municipalities!$A$2:$M$445,9,FALSE)</f>
        <v>1</v>
      </c>
      <c r="H890" t="str">
        <f>VLOOKUP(head_of_council_races!A890,all_municipalities!$A$2:$M$445,2,FALSE)</f>
        <v>Trent Lakes, Municipality of</v>
      </c>
      <c r="I890" t="b">
        <f>VLOOKUP(A890,all_municipalities!$A$2:$M$445,13, FALSE)</f>
        <v>0</v>
      </c>
      <c r="J890" t="str">
        <f t="shared" si="41"/>
        <v>NONE</v>
      </c>
      <c r="K890">
        <v>0</v>
      </c>
      <c r="L890">
        <v>10541</v>
      </c>
      <c r="M890">
        <f>IF(G890&lt;&gt;FALSE,VLOOKUP(H890,internet_municipalities!$B$2:$W$226,22,FALSE),"NO INTERNET")</f>
        <v>8590</v>
      </c>
      <c r="N890" s="16">
        <f t="shared" si="42"/>
        <v>9.5110593713620489E-2</v>
      </c>
    </row>
    <row r="891" spans="1:14" x14ac:dyDescent="0.2">
      <c r="A891">
        <v>10541</v>
      </c>
      <c r="B891" t="b">
        <v>0</v>
      </c>
      <c r="C891" t="s">
        <v>1348</v>
      </c>
      <c r="D891" s="1">
        <v>1123</v>
      </c>
      <c r="E891" s="4">
        <v>0.37</v>
      </c>
      <c r="F891" t="str">
        <f t="shared" si="40"/>
        <v>Lost</v>
      </c>
      <c r="G891" t="b">
        <f>VLOOKUP(head_of_council_races!A891,all_municipalities!$A$2:$M$445,9,FALSE)</f>
        <v>1</v>
      </c>
      <c r="H891" t="str">
        <f>VLOOKUP(head_of_council_races!A891,all_municipalities!$A$2:$M$445,2,FALSE)</f>
        <v>Trent Lakes, Municipality of</v>
      </c>
      <c r="I891" t="b">
        <f>VLOOKUP(A891,all_municipalities!$A$2:$M$445,13, FALSE)</f>
        <v>0</v>
      </c>
      <c r="J891" t="str">
        <f t="shared" si="41"/>
        <v>NONE</v>
      </c>
      <c r="K891">
        <v>0</v>
      </c>
      <c r="L891">
        <v>10541</v>
      </c>
      <c r="M891">
        <f>IF(G891&lt;&gt;FALSE,VLOOKUP(H891,internet_municipalities!$B$2:$W$226,22,FALSE),"NO INTERNET")</f>
        <v>8590</v>
      </c>
      <c r="N891" s="16" t="str">
        <f t="shared" si="42"/>
        <v>Lost</v>
      </c>
    </row>
    <row r="892" spans="1:14" x14ac:dyDescent="0.2">
      <c r="A892">
        <v>10283</v>
      </c>
      <c r="B892" t="b">
        <v>1</v>
      </c>
      <c r="C892" t="s">
        <v>1349</v>
      </c>
      <c r="D892">
        <v>382</v>
      </c>
      <c r="E892" s="4">
        <v>0.56999999999999995</v>
      </c>
      <c r="F892">
        <f t="shared" si="40"/>
        <v>94</v>
      </c>
      <c r="G892" t="b">
        <f>VLOOKUP(head_of_council_races!A892,all_municipalities!$A$2:$M$445,9,FALSE)</f>
        <v>1</v>
      </c>
      <c r="H892" t="str">
        <f>VLOOKUP(head_of_council_races!A892,all_municipalities!$A$2:$M$445,2,FALSE)</f>
        <v>Tudor and Cashel, Township of</v>
      </c>
      <c r="I892" t="b">
        <f>VLOOKUP(A892,all_municipalities!$A$2:$M$445,13, FALSE)</f>
        <v>1</v>
      </c>
      <c r="J892" t="str">
        <f t="shared" si="41"/>
        <v>MID</v>
      </c>
      <c r="K892">
        <v>2</v>
      </c>
      <c r="L892">
        <v>10283</v>
      </c>
      <c r="M892">
        <f>IF(G892&lt;&gt;FALSE,VLOOKUP(H892,internet_municipalities!$B$2:$W$226,22,FALSE),"NO INTERNET")</f>
        <v>1054</v>
      </c>
      <c r="N892" s="16">
        <f t="shared" si="42"/>
        <v>8.9184060721062622E-2</v>
      </c>
    </row>
    <row r="893" spans="1:14" x14ac:dyDescent="0.2">
      <c r="A893">
        <v>10283</v>
      </c>
      <c r="B893" t="b">
        <v>0</v>
      </c>
      <c r="C893" t="s">
        <v>1350</v>
      </c>
      <c r="D893">
        <v>288</v>
      </c>
      <c r="E893" s="4">
        <v>0.43</v>
      </c>
      <c r="F893" t="str">
        <f t="shared" si="40"/>
        <v>Lost</v>
      </c>
      <c r="G893" t="b">
        <f>VLOOKUP(head_of_council_races!A893,all_municipalities!$A$2:$M$445,9,FALSE)</f>
        <v>1</v>
      </c>
      <c r="H893" t="str">
        <f>VLOOKUP(head_of_council_races!A893,all_municipalities!$A$2:$M$445,2,FALSE)</f>
        <v>Tudor and Cashel, Township of</v>
      </c>
      <c r="I893" t="b">
        <f>VLOOKUP(A893,all_municipalities!$A$2:$M$445,13, FALSE)</f>
        <v>1</v>
      </c>
      <c r="J893" t="str">
        <f t="shared" si="41"/>
        <v>NONE</v>
      </c>
      <c r="K893">
        <v>2</v>
      </c>
      <c r="L893">
        <v>10283</v>
      </c>
      <c r="M893">
        <f>IF(G893&lt;&gt;FALSE,VLOOKUP(H893,internet_municipalities!$B$2:$W$226,22,FALSE),"NO INTERNET")</f>
        <v>1054</v>
      </c>
      <c r="N893" s="16" t="str">
        <f t="shared" si="42"/>
        <v>Lost</v>
      </c>
    </row>
    <row r="894" spans="1:14" x14ac:dyDescent="0.2">
      <c r="A894">
        <v>10775</v>
      </c>
      <c r="B894" t="b">
        <v>1</v>
      </c>
      <c r="C894" t="s">
        <v>1351</v>
      </c>
      <c r="D894" t="s">
        <v>461</v>
      </c>
      <c r="E894" t="s">
        <v>461</v>
      </c>
      <c r="F894" t="str">
        <f t="shared" si="40"/>
        <v>Acclaimed</v>
      </c>
      <c r="G894" t="b">
        <f>VLOOKUP(head_of_council_races!A894,all_municipalities!$A$2:$M$445,9,FALSE)</f>
        <v>1</v>
      </c>
      <c r="H894" t="str">
        <f>VLOOKUP(head_of_council_races!A894,all_municipalities!$A$2:$M$445,2,FALSE)</f>
        <v>Tweed, Municipality of</v>
      </c>
      <c r="I894" t="b">
        <f>VLOOKUP(A894,all_municipalities!$A$2:$M$445,13, FALSE)</f>
        <v>1</v>
      </c>
      <c r="J894" t="str">
        <f t="shared" si="41"/>
        <v>NONE</v>
      </c>
      <c r="K894">
        <v>0</v>
      </c>
      <c r="L894">
        <v>10775</v>
      </c>
      <c r="M894">
        <f>IF(G894&lt;&gt;FALSE,VLOOKUP(H894,internet_municipalities!$B$2:$W$226,22,FALSE),"NO INTERNET")</f>
        <v>3871</v>
      </c>
      <c r="N894" s="16" t="str">
        <f t="shared" si="42"/>
        <v>Acclaimed</v>
      </c>
    </row>
    <row r="895" spans="1:14" x14ac:dyDescent="0.2">
      <c r="A895">
        <v>10678</v>
      </c>
      <c r="B895" t="b">
        <v>1</v>
      </c>
      <c r="C895" t="s">
        <v>1352</v>
      </c>
      <c r="D895">
        <v>649</v>
      </c>
      <c r="E895" s="4">
        <v>0.53</v>
      </c>
      <c r="F895">
        <f t="shared" si="40"/>
        <v>81</v>
      </c>
      <c r="G895" t="b">
        <f>VLOOKUP(head_of_council_races!A895,all_municipalities!$A$2:$M$445,9,FALSE)</f>
        <v>1</v>
      </c>
      <c r="H895" t="str">
        <f>VLOOKUP(head_of_council_races!A895,all_municipalities!$A$2:$M$445,2,FALSE)</f>
        <v>Tyendinaga, Township of</v>
      </c>
      <c r="I895" t="b">
        <f>VLOOKUP(A895,all_municipalities!$A$2:$M$445,13, FALSE)</f>
        <v>1</v>
      </c>
      <c r="J895" t="str">
        <f t="shared" si="41"/>
        <v>MID</v>
      </c>
      <c r="K895">
        <v>2</v>
      </c>
      <c r="L895">
        <v>10678</v>
      </c>
      <c r="M895">
        <f>IF(G895&lt;&gt;FALSE,VLOOKUP(H895,internet_municipalities!$B$2:$W$226,22,FALSE),"NO INTERNET")</f>
        <v>2575</v>
      </c>
      <c r="N895" s="16">
        <f t="shared" si="42"/>
        <v>3.1456310679611653E-2</v>
      </c>
    </row>
    <row r="896" spans="1:14" x14ac:dyDescent="0.2">
      <c r="A896">
        <v>10678</v>
      </c>
      <c r="B896" t="b">
        <v>0</v>
      </c>
      <c r="C896" t="s">
        <v>1353</v>
      </c>
      <c r="D896">
        <v>568</v>
      </c>
      <c r="E896" s="4">
        <v>0.47</v>
      </c>
      <c r="F896" t="str">
        <f t="shared" si="40"/>
        <v>Lost</v>
      </c>
      <c r="G896" t="b">
        <f>VLOOKUP(head_of_council_races!A896,all_municipalities!$A$2:$M$445,9,FALSE)</f>
        <v>1</v>
      </c>
      <c r="H896" t="str">
        <f>VLOOKUP(head_of_council_races!A896,all_municipalities!$A$2:$M$445,2,FALSE)</f>
        <v>Tyendinaga, Township of</v>
      </c>
      <c r="I896" t="b">
        <f>VLOOKUP(A896,all_municipalities!$A$2:$M$445,13, FALSE)</f>
        <v>1</v>
      </c>
      <c r="J896" t="str">
        <f t="shared" si="41"/>
        <v>NONE</v>
      </c>
      <c r="K896">
        <v>2</v>
      </c>
      <c r="L896">
        <v>10678</v>
      </c>
      <c r="M896">
        <f>IF(G896&lt;&gt;FALSE,VLOOKUP(H896,internet_municipalities!$B$2:$W$226,22,FALSE),"NO INTERNET")</f>
        <v>2575</v>
      </c>
      <c r="N896" s="16" t="str">
        <f t="shared" si="42"/>
        <v>Lost</v>
      </c>
    </row>
    <row r="897" spans="1:14" x14ac:dyDescent="0.2">
      <c r="A897">
        <v>10776</v>
      </c>
      <c r="B897" t="b">
        <v>1</v>
      </c>
      <c r="C897" t="s">
        <v>1354</v>
      </c>
      <c r="D897" t="s">
        <v>461</v>
      </c>
      <c r="E897" t="s">
        <v>461</v>
      </c>
      <c r="F897" t="str">
        <f t="shared" si="40"/>
        <v>Acclaimed</v>
      </c>
      <c r="G897" t="b">
        <f>VLOOKUP(head_of_council_races!A897,all_municipalities!$A$2:$M$445,9,FALSE)</f>
        <v>0</v>
      </c>
      <c r="H897" t="str">
        <f>VLOOKUP(head_of_council_races!A897,all_municipalities!$A$2:$M$445,2,FALSE)</f>
        <v>Uxbridge, Township of</v>
      </c>
      <c r="I897" t="b">
        <f>VLOOKUP(A897,all_municipalities!$A$2:$M$445,13, FALSE)</f>
        <v>0</v>
      </c>
      <c r="J897" t="str">
        <f t="shared" si="41"/>
        <v>NONE</v>
      </c>
      <c r="K897">
        <v>0</v>
      </c>
      <c r="L897">
        <v>10776</v>
      </c>
      <c r="M897" t="str">
        <f>IF(G897&lt;&gt;FALSE,VLOOKUP(H897,internet_municipalities!$B$2:$W$226,22,FALSE),"NO INTERNET")</f>
        <v>NO INTERNET</v>
      </c>
      <c r="N897" s="16" t="str">
        <f t="shared" si="42"/>
        <v>NO INTERNET</v>
      </c>
    </row>
    <row r="898" spans="1:14" x14ac:dyDescent="0.2">
      <c r="A898">
        <v>10778</v>
      </c>
      <c r="B898" t="b">
        <v>1</v>
      </c>
      <c r="C898" t="s">
        <v>1355</v>
      </c>
      <c r="D898">
        <v>165</v>
      </c>
      <c r="E898" s="4">
        <v>0.56999999999999995</v>
      </c>
      <c r="F898">
        <f t="shared" si="40"/>
        <v>41</v>
      </c>
      <c r="G898" t="b">
        <f>VLOOKUP(head_of_council_races!A898,all_municipalities!$A$2:$M$445,9,FALSE)</f>
        <v>0</v>
      </c>
      <c r="H898" t="str">
        <f>VLOOKUP(head_of_council_races!A898,all_municipalities!$A$2:$M$445,2,FALSE)</f>
        <v>Val Rita-Harty, Township of</v>
      </c>
      <c r="I898" t="b">
        <f>VLOOKUP(A898,all_municipalities!$A$2:$M$445,13, FALSE)</f>
        <v>0</v>
      </c>
      <c r="J898" t="str">
        <f t="shared" si="41"/>
        <v>NONE</v>
      </c>
      <c r="K898">
        <v>0</v>
      </c>
      <c r="L898">
        <v>10778</v>
      </c>
      <c r="M898" t="str">
        <f>IF(G898&lt;&gt;FALSE,VLOOKUP(H898,internet_municipalities!$B$2:$W$226,22,FALSE),"NO INTERNET")</f>
        <v>NO INTERNET</v>
      </c>
      <c r="N898" s="16" t="str">
        <f t="shared" si="42"/>
        <v>NO INTERNET</v>
      </c>
    </row>
    <row r="899" spans="1:14" x14ac:dyDescent="0.2">
      <c r="A899">
        <v>10778</v>
      </c>
      <c r="B899" t="b">
        <v>0</v>
      </c>
      <c r="C899" t="s">
        <v>1356</v>
      </c>
      <c r="D899">
        <v>124</v>
      </c>
      <c r="E899" s="4">
        <v>0.43</v>
      </c>
      <c r="F899" t="str">
        <f t="shared" ref="F899:F962" si="43">IF(AND(B899=TRUE), IF(D899="Acclaimed", "Acclaimed", D899-D900),"Lost")</f>
        <v>Lost</v>
      </c>
      <c r="G899" t="b">
        <f>VLOOKUP(head_of_council_races!A899,all_municipalities!$A$2:$M$445,9,FALSE)</f>
        <v>0</v>
      </c>
      <c r="H899" t="str">
        <f>VLOOKUP(head_of_council_races!A899,all_municipalities!$A$2:$M$445,2,FALSE)</f>
        <v>Val Rita-Harty, Township of</v>
      </c>
      <c r="I899" t="b">
        <f>VLOOKUP(A899,all_municipalities!$A$2:$M$445,13, FALSE)</f>
        <v>0</v>
      </c>
      <c r="J899" t="str">
        <f t="shared" ref="J899:J962" si="44">IF(I899=TRUE,IF(F899&lt;=10,"HIGH",IF(F899&lt;=100,"MID",IF(F899&lt;=1000,"LOW","NONE"))),"NONE")</f>
        <v>NONE</v>
      </c>
      <c r="K899">
        <v>0</v>
      </c>
      <c r="L899">
        <v>10778</v>
      </c>
      <c r="M899" t="str">
        <f>IF(G899&lt;&gt;FALSE,VLOOKUP(H899,internet_municipalities!$B$2:$W$226,22,FALSE),"NO INTERNET")</f>
        <v>NO INTERNET</v>
      </c>
      <c r="N899" s="16" t="str">
        <f t="shared" si="42"/>
        <v>NO INTERNET</v>
      </c>
    </row>
    <row r="900" spans="1:14" x14ac:dyDescent="0.2">
      <c r="A900">
        <v>10424</v>
      </c>
      <c r="B900" t="b">
        <v>1</v>
      </c>
      <c r="C900" t="s">
        <v>1357</v>
      </c>
      <c r="D900" s="1">
        <v>22699</v>
      </c>
      <c r="E900" s="4">
        <v>0.38</v>
      </c>
      <c r="F900">
        <f t="shared" si="43"/>
        <v>851</v>
      </c>
      <c r="G900" t="b">
        <f>VLOOKUP(head_of_council_races!A900,all_municipalities!$A$2:$M$445,9,FALSE)</f>
        <v>1</v>
      </c>
      <c r="H900" t="str">
        <f>VLOOKUP(head_of_council_races!A900,all_municipalities!$A$2:$M$445,2,FALSE)</f>
        <v>Vaughan, City of</v>
      </c>
      <c r="I900" t="b">
        <f>VLOOKUP(A900,all_municipalities!$A$2:$M$445,13, FALSE)</f>
        <v>0</v>
      </c>
      <c r="J900" t="str">
        <f t="shared" si="44"/>
        <v>NONE</v>
      </c>
      <c r="K900">
        <v>0</v>
      </c>
      <c r="L900">
        <v>10424</v>
      </c>
      <c r="M900">
        <f>IF(G900&lt;&gt;FALSE,VLOOKUP(H900,internet_municipalities!$B$2:$W$226,22,FALSE),"NO INTERNET")</f>
        <v>165048</v>
      </c>
      <c r="N900" s="16">
        <f t="shared" si="42"/>
        <v>5.156075808249721E-3</v>
      </c>
    </row>
    <row r="901" spans="1:14" x14ac:dyDescent="0.2">
      <c r="A901">
        <v>10424</v>
      </c>
      <c r="B901" t="b">
        <v>0</v>
      </c>
      <c r="C901" t="s">
        <v>1360</v>
      </c>
      <c r="D901" s="1">
        <v>21848</v>
      </c>
      <c r="E901" s="4">
        <v>0.37</v>
      </c>
      <c r="F901" t="str">
        <f t="shared" si="43"/>
        <v>Lost</v>
      </c>
      <c r="G901" t="b">
        <f>VLOOKUP(head_of_council_races!A901,all_municipalities!$A$2:$M$445,9,FALSE)</f>
        <v>1</v>
      </c>
      <c r="H901" t="str">
        <f>VLOOKUP(head_of_council_races!A901,all_municipalities!$A$2:$M$445,2,FALSE)</f>
        <v>Vaughan, City of</v>
      </c>
      <c r="I901" t="b">
        <f>VLOOKUP(A901,all_municipalities!$A$2:$M$445,13, FALSE)</f>
        <v>0</v>
      </c>
      <c r="J901" t="str">
        <f t="shared" si="44"/>
        <v>NONE</v>
      </c>
      <c r="K901">
        <v>0</v>
      </c>
      <c r="L901">
        <v>10424</v>
      </c>
      <c r="M901">
        <f>IF(G901&lt;&gt;FALSE,VLOOKUP(H901,internet_municipalities!$B$2:$W$226,22,FALSE),"NO INTERNET")</f>
        <v>165048</v>
      </c>
      <c r="N901" s="16" t="str">
        <f t="shared" ref="N901:N964" si="45">IF(G901=TRUE,IF(F901&lt;&gt;"Acclaimed",IF(F901&lt;&gt;"Lost",F901/M901,"Lost"),"Acclaimed"),"NO INTERNET")</f>
        <v>Lost</v>
      </c>
    </row>
    <row r="902" spans="1:14" x14ac:dyDescent="0.2">
      <c r="A902">
        <v>10424</v>
      </c>
      <c r="B902" t="b">
        <v>0</v>
      </c>
      <c r="C902" t="s">
        <v>1359</v>
      </c>
      <c r="D902" s="1">
        <v>7591</v>
      </c>
      <c r="E902" s="4">
        <v>0.13</v>
      </c>
      <c r="F902" t="str">
        <f t="shared" si="43"/>
        <v>Lost</v>
      </c>
      <c r="G902" t="b">
        <f>VLOOKUP(head_of_council_races!A902,all_municipalities!$A$2:$M$445,9,FALSE)</f>
        <v>1</v>
      </c>
      <c r="H902" t="str">
        <f>VLOOKUP(head_of_council_races!A902,all_municipalities!$A$2:$M$445,2,FALSE)</f>
        <v>Vaughan, City of</v>
      </c>
      <c r="I902" t="b">
        <f>VLOOKUP(A902,all_municipalities!$A$2:$M$445,13, FALSE)</f>
        <v>0</v>
      </c>
      <c r="J902" t="str">
        <f t="shared" si="44"/>
        <v>NONE</v>
      </c>
      <c r="K902">
        <v>0</v>
      </c>
      <c r="L902">
        <v>10424</v>
      </c>
      <c r="M902">
        <f>IF(G902&lt;&gt;FALSE,VLOOKUP(H902,internet_municipalities!$B$2:$W$226,22,FALSE),"NO INTERNET")</f>
        <v>165048</v>
      </c>
      <c r="N902" s="16" t="str">
        <f t="shared" si="45"/>
        <v>Lost</v>
      </c>
    </row>
    <row r="903" spans="1:14" x14ac:dyDescent="0.2">
      <c r="A903">
        <v>10424</v>
      </c>
      <c r="B903" t="b">
        <v>0</v>
      </c>
      <c r="C903" t="s">
        <v>1363</v>
      </c>
      <c r="D903" s="1">
        <v>2697</v>
      </c>
      <c r="E903" s="4">
        <v>0.05</v>
      </c>
      <c r="F903" t="str">
        <f t="shared" si="43"/>
        <v>Lost</v>
      </c>
      <c r="G903" t="b">
        <f>VLOOKUP(head_of_council_races!A903,all_municipalities!$A$2:$M$445,9,FALSE)</f>
        <v>1</v>
      </c>
      <c r="H903" t="str">
        <f>VLOOKUP(head_of_council_races!A903,all_municipalities!$A$2:$M$445,2,FALSE)</f>
        <v>Vaughan, City of</v>
      </c>
      <c r="I903" t="b">
        <f>VLOOKUP(A903,all_municipalities!$A$2:$M$445,13, FALSE)</f>
        <v>0</v>
      </c>
      <c r="J903" t="str">
        <f t="shared" si="44"/>
        <v>NONE</v>
      </c>
      <c r="K903">
        <v>0</v>
      </c>
      <c r="L903">
        <v>10424</v>
      </c>
      <c r="M903">
        <f>IF(G903&lt;&gt;FALSE,VLOOKUP(H903,internet_municipalities!$B$2:$W$226,22,FALSE),"NO INTERNET")</f>
        <v>165048</v>
      </c>
      <c r="N903" s="16" t="str">
        <f t="shared" si="45"/>
        <v>Lost</v>
      </c>
    </row>
    <row r="904" spans="1:14" x14ac:dyDescent="0.2">
      <c r="A904">
        <v>10424</v>
      </c>
      <c r="B904" t="b">
        <v>0</v>
      </c>
      <c r="C904" t="s">
        <v>1362</v>
      </c>
      <c r="D904" s="1">
        <v>2427</v>
      </c>
      <c r="E904" s="4">
        <v>0.04</v>
      </c>
      <c r="F904" t="str">
        <f t="shared" si="43"/>
        <v>Lost</v>
      </c>
      <c r="G904" t="b">
        <f>VLOOKUP(head_of_council_races!A904,all_municipalities!$A$2:$M$445,9,FALSE)</f>
        <v>1</v>
      </c>
      <c r="H904" t="str">
        <f>VLOOKUP(head_of_council_races!A904,all_municipalities!$A$2:$M$445,2,FALSE)</f>
        <v>Vaughan, City of</v>
      </c>
      <c r="I904" t="b">
        <f>VLOOKUP(A904,all_municipalities!$A$2:$M$445,13, FALSE)</f>
        <v>0</v>
      </c>
      <c r="J904" t="str">
        <f t="shared" si="44"/>
        <v>NONE</v>
      </c>
      <c r="K904">
        <v>0</v>
      </c>
      <c r="L904">
        <v>10424</v>
      </c>
      <c r="M904">
        <f>IF(G904&lt;&gt;FALSE,VLOOKUP(H904,internet_municipalities!$B$2:$W$226,22,FALSE),"NO INTERNET")</f>
        <v>165048</v>
      </c>
      <c r="N904" s="16" t="str">
        <f t="shared" si="45"/>
        <v>Lost</v>
      </c>
    </row>
    <row r="905" spans="1:14" x14ac:dyDescent="0.2">
      <c r="A905">
        <v>10424</v>
      </c>
      <c r="B905" t="b">
        <v>0</v>
      </c>
      <c r="C905" t="s">
        <v>1358</v>
      </c>
      <c r="D905" s="1">
        <v>1492</v>
      </c>
      <c r="E905" s="4">
        <v>0.03</v>
      </c>
      <c r="F905" t="str">
        <f t="shared" si="43"/>
        <v>Lost</v>
      </c>
      <c r="G905" t="b">
        <f>VLOOKUP(head_of_council_races!A905,all_municipalities!$A$2:$M$445,9,FALSE)</f>
        <v>1</v>
      </c>
      <c r="H905" t="str">
        <f>VLOOKUP(head_of_council_races!A905,all_municipalities!$A$2:$M$445,2,FALSE)</f>
        <v>Vaughan, City of</v>
      </c>
      <c r="I905" t="b">
        <f>VLOOKUP(A905,all_municipalities!$A$2:$M$445,13, FALSE)</f>
        <v>0</v>
      </c>
      <c r="J905" t="str">
        <f t="shared" si="44"/>
        <v>NONE</v>
      </c>
      <c r="K905">
        <v>0</v>
      </c>
      <c r="L905">
        <v>10424</v>
      </c>
      <c r="M905">
        <f>IF(G905&lt;&gt;FALSE,VLOOKUP(H905,internet_municipalities!$B$2:$W$226,22,FALSE),"NO INTERNET")</f>
        <v>165048</v>
      </c>
      <c r="N905" s="16" t="str">
        <f t="shared" si="45"/>
        <v>Lost</v>
      </c>
    </row>
    <row r="906" spans="1:14" x14ac:dyDescent="0.2">
      <c r="A906">
        <v>10424</v>
      </c>
      <c r="B906" t="b">
        <v>0</v>
      </c>
      <c r="C906" t="s">
        <v>1361</v>
      </c>
      <c r="D906">
        <v>880</v>
      </c>
      <c r="E906" s="4">
        <v>0.01</v>
      </c>
      <c r="F906" t="str">
        <f t="shared" si="43"/>
        <v>Lost</v>
      </c>
      <c r="G906" t="b">
        <f>VLOOKUP(head_of_council_races!A906,all_municipalities!$A$2:$M$445,9,FALSE)</f>
        <v>1</v>
      </c>
      <c r="H906" t="str">
        <f>VLOOKUP(head_of_council_races!A906,all_municipalities!$A$2:$M$445,2,FALSE)</f>
        <v>Vaughan, City of</v>
      </c>
      <c r="I906" t="b">
        <f>VLOOKUP(A906,all_municipalities!$A$2:$M$445,13, FALSE)</f>
        <v>0</v>
      </c>
      <c r="J906" t="str">
        <f t="shared" si="44"/>
        <v>NONE</v>
      </c>
      <c r="K906">
        <v>0</v>
      </c>
      <c r="L906">
        <v>10424</v>
      </c>
      <c r="M906">
        <f>IF(G906&lt;&gt;FALSE,VLOOKUP(H906,internet_municipalities!$B$2:$W$226,22,FALSE),"NO INTERNET")</f>
        <v>165048</v>
      </c>
      <c r="N906" s="16" t="str">
        <f t="shared" si="45"/>
        <v>Lost</v>
      </c>
    </row>
    <row r="907" spans="1:14" x14ac:dyDescent="0.2">
      <c r="A907">
        <v>10790</v>
      </c>
      <c r="B907" t="b">
        <v>1</v>
      </c>
      <c r="C907" t="s">
        <v>1364</v>
      </c>
      <c r="D907" s="1">
        <v>1067</v>
      </c>
      <c r="E907" s="4">
        <v>0.41</v>
      </c>
      <c r="F907">
        <f t="shared" si="43"/>
        <v>12</v>
      </c>
      <c r="G907" t="b">
        <f>VLOOKUP(head_of_council_races!A907,all_municipalities!$A$2:$M$445,9,FALSE)</f>
        <v>0</v>
      </c>
      <c r="H907" t="str">
        <f>VLOOKUP(head_of_council_races!A907,all_municipalities!$A$2:$M$445,2,FALSE)</f>
        <v>Wainfleet, Township of</v>
      </c>
      <c r="I907" t="b">
        <f>VLOOKUP(A907,all_municipalities!$A$2:$M$445,13, FALSE)</f>
        <v>0</v>
      </c>
      <c r="J907" t="str">
        <f t="shared" si="44"/>
        <v>NONE</v>
      </c>
      <c r="K907">
        <v>0</v>
      </c>
      <c r="L907">
        <v>10790</v>
      </c>
      <c r="M907" t="str">
        <f>IF(G907&lt;&gt;FALSE,VLOOKUP(H907,internet_municipalities!$B$2:$W$226,22,FALSE),"NO INTERNET")</f>
        <v>NO INTERNET</v>
      </c>
      <c r="N907" s="16" t="str">
        <f t="shared" si="45"/>
        <v>NO INTERNET</v>
      </c>
    </row>
    <row r="908" spans="1:14" x14ac:dyDescent="0.2">
      <c r="A908">
        <v>10790</v>
      </c>
      <c r="B908" t="b">
        <v>0</v>
      </c>
      <c r="C908" t="s">
        <v>1365</v>
      </c>
      <c r="D908" s="1">
        <v>1055</v>
      </c>
      <c r="E908" s="4">
        <v>0.41</v>
      </c>
      <c r="F908" t="str">
        <f t="shared" si="43"/>
        <v>Lost</v>
      </c>
      <c r="G908" t="b">
        <f>VLOOKUP(head_of_council_races!A908,all_municipalities!$A$2:$M$445,9,FALSE)</f>
        <v>0</v>
      </c>
      <c r="H908" t="str">
        <f>VLOOKUP(head_of_council_races!A908,all_municipalities!$A$2:$M$445,2,FALSE)</f>
        <v>Wainfleet, Township of</v>
      </c>
      <c r="I908" t="b">
        <f>VLOOKUP(A908,all_municipalities!$A$2:$M$445,13, FALSE)</f>
        <v>0</v>
      </c>
      <c r="J908" t="str">
        <f t="shared" si="44"/>
        <v>NONE</v>
      </c>
      <c r="K908">
        <v>0</v>
      </c>
      <c r="L908">
        <v>10790</v>
      </c>
      <c r="M908" t="str">
        <f>IF(G908&lt;&gt;FALSE,VLOOKUP(H908,internet_municipalities!$B$2:$W$226,22,FALSE),"NO INTERNET")</f>
        <v>NO INTERNET</v>
      </c>
      <c r="N908" s="16" t="str">
        <f t="shared" si="45"/>
        <v>NO INTERNET</v>
      </c>
    </row>
    <row r="909" spans="1:14" x14ac:dyDescent="0.2">
      <c r="A909">
        <v>10790</v>
      </c>
      <c r="B909" t="b">
        <v>0</v>
      </c>
      <c r="C909" t="s">
        <v>1366</v>
      </c>
      <c r="D909">
        <v>465</v>
      </c>
      <c r="E909" s="4">
        <v>0.18</v>
      </c>
      <c r="F909" t="str">
        <f t="shared" si="43"/>
        <v>Lost</v>
      </c>
      <c r="G909" t="b">
        <f>VLOOKUP(head_of_council_races!A909,all_municipalities!$A$2:$M$445,9,FALSE)</f>
        <v>0</v>
      </c>
      <c r="H909" t="str">
        <f>VLOOKUP(head_of_council_races!A909,all_municipalities!$A$2:$M$445,2,FALSE)</f>
        <v>Wainfleet, Township of</v>
      </c>
      <c r="I909" t="b">
        <f>VLOOKUP(A909,all_municipalities!$A$2:$M$445,13, FALSE)</f>
        <v>0</v>
      </c>
      <c r="J909" t="str">
        <f t="shared" si="44"/>
        <v>NONE</v>
      </c>
      <c r="K909">
        <v>0</v>
      </c>
      <c r="L909">
        <v>10790</v>
      </c>
      <c r="M909" t="str">
        <f>IF(G909&lt;&gt;FALSE,VLOOKUP(H909,internet_municipalities!$B$2:$W$226,22,FALSE),"NO INTERNET")</f>
        <v>NO INTERNET</v>
      </c>
      <c r="N909" s="16" t="str">
        <f t="shared" si="45"/>
        <v>NO INTERNET</v>
      </c>
    </row>
    <row r="910" spans="1:14" x14ac:dyDescent="0.2">
      <c r="A910">
        <v>10802</v>
      </c>
      <c r="B910" t="b">
        <v>1</v>
      </c>
      <c r="C910" t="s">
        <v>1367</v>
      </c>
      <c r="D910">
        <v>907</v>
      </c>
      <c r="E910" s="4">
        <v>0.65</v>
      </c>
      <c r="F910">
        <f t="shared" si="43"/>
        <v>413</v>
      </c>
      <c r="G910" t="b">
        <f>VLOOKUP(head_of_council_races!A910,all_municipalities!$A$2:$M$445,9,FALSE)</f>
        <v>1</v>
      </c>
      <c r="H910" t="str">
        <f>VLOOKUP(head_of_council_races!A910,all_municipalities!$A$2:$M$445,2,FALSE)</f>
        <v>Warwick, Township of</v>
      </c>
      <c r="I910" t="b">
        <f>VLOOKUP(A910,all_municipalities!$A$2:$M$445,13, FALSE)</f>
        <v>1</v>
      </c>
      <c r="J910" t="str">
        <f t="shared" si="44"/>
        <v>LOW</v>
      </c>
      <c r="K910">
        <v>1</v>
      </c>
      <c r="L910">
        <v>10802</v>
      </c>
      <c r="M910">
        <f>IF(G910&lt;&gt;FALSE,VLOOKUP(H910,internet_municipalities!$B$2:$W$226,22,FALSE),"NO INTERNET")</f>
        <v>1320</v>
      </c>
      <c r="N910" s="16">
        <f t="shared" si="45"/>
        <v>0.31287878787878787</v>
      </c>
    </row>
    <row r="911" spans="1:14" x14ac:dyDescent="0.2">
      <c r="A911">
        <v>10802</v>
      </c>
      <c r="B911" t="b">
        <v>0</v>
      </c>
      <c r="C911" t="s">
        <v>1368</v>
      </c>
      <c r="D911">
        <v>494</v>
      </c>
      <c r="E911" s="4">
        <v>0.35</v>
      </c>
      <c r="F911" t="str">
        <f t="shared" si="43"/>
        <v>Lost</v>
      </c>
      <c r="G911" t="b">
        <f>VLOOKUP(head_of_council_races!A911,all_municipalities!$A$2:$M$445,9,FALSE)</f>
        <v>1</v>
      </c>
      <c r="H911" t="str">
        <f>VLOOKUP(head_of_council_races!A911,all_municipalities!$A$2:$M$445,2,FALSE)</f>
        <v>Warwick, Township of</v>
      </c>
      <c r="I911" t="b">
        <f>VLOOKUP(A911,all_municipalities!$A$2:$M$445,13, FALSE)</f>
        <v>1</v>
      </c>
      <c r="J911" t="str">
        <f t="shared" si="44"/>
        <v>NONE</v>
      </c>
      <c r="K911">
        <v>1</v>
      </c>
      <c r="L911">
        <v>10802</v>
      </c>
      <c r="M911">
        <f>IF(G911&lt;&gt;FALSE,VLOOKUP(H911,internet_municipalities!$B$2:$W$226,22,FALSE),"NO INTERNET")</f>
        <v>1320</v>
      </c>
      <c r="N911" s="16" t="str">
        <f t="shared" si="45"/>
        <v>Lost</v>
      </c>
    </row>
    <row r="912" spans="1:14" x14ac:dyDescent="0.2">
      <c r="A912">
        <v>10798</v>
      </c>
      <c r="B912" t="b">
        <v>1</v>
      </c>
      <c r="C912" t="s">
        <v>1369</v>
      </c>
      <c r="D912" s="1">
        <v>4477</v>
      </c>
      <c r="E912" s="4">
        <v>0.38</v>
      </c>
      <c r="F912">
        <f t="shared" si="43"/>
        <v>1540</v>
      </c>
      <c r="G912" t="b">
        <f>VLOOKUP(head_of_council_races!A912,all_municipalities!$A$2:$M$445,9,FALSE)</f>
        <v>1</v>
      </c>
      <c r="H912" t="str">
        <f>VLOOKUP(head_of_council_races!A912,all_municipalities!$A$2:$M$445,2,FALSE)</f>
        <v>Wasaga Beach, Town of</v>
      </c>
      <c r="I912" t="b">
        <f>VLOOKUP(A912,all_municipalities!$A$2:$M$445,13, FALSE)</f>
        <v>0</v>
      </c>
      <c r="J912" t="str">
        <f t="shared" si="44"/>
        <v>NONE</v>
      </c>
      <c r="K912">
        <v>0</v>
      </c>
      <c r="L912">
        <v>10798</v>
      </c>
      <c r="M912">
        <f>IF(G912&lt;&gt;FALSE,VLOOKUP(H912,internet_municipalities!$B$2:$W$226,22,FALSE),"NO INTERNET")</f>
        <v>12161</v>
      </c>
      <c r="N912" s="16">
        <f t="shared" si="45"/>
        <v>0.12663432283529316</v>
      </c>
    </row>
    <row r="913" spans="1:14" x14ac:dyDescent="0.2">
      <c r="A913">
        <v>10798</v>
      </c>
      <c r="B913" t="b">
        <v>0</v>
      </c>
      <c r="C913" t="s">
        <v>1370</v>
      </c>
      <c r="D913" s="1">
        <v>2937</v>
      </c>
      <c r="E913" s="4">
        <v>0.25</v>
      </c>
      <c r="F913" t="str">
        <f t="shared" si="43"/>
        <v>Lost</v>
      </c>
      <c r="G913" t="b">
        <f>VLOOKUP(head_of_council_races!A913,all_municipalities!$A$2:$M$445,9,FALSE)</f>
        <v>1</v>
      </c>
      <c r="H913" t="str">
        <f>VLOOKUP(head_of_council_races!A913,all_municipalities!$A$2:$M$445,2,FALSE)</f>
        <v>Wasaga Beach, Town of</v>
      </c>
      <c r="I913" t="b">
        <f>VLOOKUP(A913,all_municipalities!$A$2:$M$445,13, FALSE)</f>
        <v>0</v>
      </c>
      <c r="J913" t="str">
        <f t="shared" si="44"/>
        <v>NONE</v>
      </c>
      <c r="K913">
        <v>0</v>
      </c>
      <c r="L913">
        <v>10798</v>
      </c>
      <c r="M913">
        <f>IF(G913&lt;&gt;FALSE,VLOOKUP(H913,internet_municipalities!$B$2:$W$226,22,FALSE),"NO INTERNET")</f>
        <v>12161</v>
      </c>
      <c r="N913" s="16" t="str">
        <f t="shared" si="45"/>
        <v>Lost</v>
      </c>
    </row>
    <row r="914" spans="1:14" x14ac:dyDescent="0.2">
      <c r="A914">
        <v>10798</v>
      </c>
      <c r="B914" t="b">
        <v>0</v>
      </c>
      <c r="C914" t="s">
        <v>1371</v>
      </c>
      <c r="D914" s="1">
        <v>1862</v>
      </c>
      <c r="E914" s="4">
        <v>0.16</v>
      </c>
      <c r="F914" t="str">
        <f t="shared" si="43"/>
        <v>Lost</v>
      </c>
      <c r="G914" t="b">
        <f>VLOOKUP(head_of_council_races!A914,all_municipalities!$A$2:$M$445,9,FALSE)</f>
        <v>1</v>
      </c>
      <c r="H914" t="str">
        <f>VLOOKUP(head_of_council_races!A914,all_municipalities!$A$2:$M$445,2,FALSE)</f>
        <v>Wasaga Beach, Town of</v>
      </c>
      <c r="I914" t="b">
        <f>VLOOKUP(A914,all_municipalities!$A$2:$M$445,13, FALSE)</f>
        <v>0</v>
      </c>
      <c r="J914" t="str">
        <f t="shared" si="44"/>
        <v>NONE</v>
      </c>
      <c r="K914">
        <v>0</v>
      </c>
      <c r="L914">
        <v>10798</v>
      </c>
      <c r="M914">
        <f>IF(G914&lt;&gt;FALSE,VLOOKUP(H914,internet_municipalities!$B$2:$W$226,22,FALSE),"NO INTERNET")</f>
        <v>12161</v>
      </c>
      <c r="N914" s="16" t="str">
        <f t="shared" si="45"/>
        <v>Lost</v>
      </c>
    </row>
    <row r="915" spans="1:14" x14ac:dyDescent="0.2">
      <c r="A915">
        <v>10798</v>
      </c>
      <c r="B915" t="b">
        <v>0</v>
      </c>
      <c r="C915" t="s">
        <v>1372</v>
      </c>
      <c r="D915" s="1">
        <v>2363</v>
      </c>
      <c r="E915" s="4">
        <v>0.2</v>
      </c>
      <c r="F915" t="str">
        <f t="shared" si="43"/>
        <v>Lost</v>
      </c>
      <c r="G915" t="b">
        <f>VLOOKUP(head_of_council_races!A915,all_municipalities!$A$2:$M$445,9,FALSE)</f>
        <v>1</v>
      </c>
      <c r="H915" t="str">
        <f>VLOOKUP(head_of_council_races!A915,all_municipalities!$A$2:$M$445,2,FALSE)</f>
        <v>Wasaga Beach, Town of</v>
      </c>
      <c r="I915" t="b">
        <f>VLOOKUP(A915,all_municipalities!$A$2:$M$445,13, FALSE)</f>
        <v>0</v>
      </c>
      <c r="J915" t="str">
        <f t="shared" si="44"/>
        <v>NONE</v>
      </c>
      <c r="K915">
        <v>0</v>
      </c>
      <c r="L915">
        <v>10798</v>
      </c>
      <c r="M915">
        <f>IF(G915&lt;&gt;FALSE,VLOOKUP(H915,internet_municipalities!$B$2:$W$226,22,FALSE),"NO INTERNET")</f>
        <v>12161</v>
      </c>
      <c r="N915" s="16" t="str">
        <f t="shared" si="45"/>
        <v>Lost</v>
      </c>
    </row>
    <row r="916" spans="1:14" x14ac:dyDescent="0.2">
      <c r="A916">
        <v>10800</v>
      </c>
      <c r="B916" t="b">
        <v>1</v>
      </c>
      <c r="C916" t="s">
        <v>1373</v>
      </c>
      <c r="D916" s="1">
        <v>9543</v>
      </c>
      <c r="E916" s="4">
        <v>0.44</v>
      </c>
      <c r="F916">
        <f t="shared" si="43"/>
        <v>331</v>
      </c>
      <c r="G916" t="b">
        <f>VLOOKUP(head_of_council_races!A916,all_municipalities!$A$2:$M$445,9,FALSE)</f>
        <v>0</v>
      </c>
      <c r="H916" t="str">
        <f>VLOOKUP(head_of_council_races!A916,all_municipalities!$A$2:$M$445,2,FALSE)</f>
        <v>Waterloo, City of</v>
      </c>
      <c r="I916" t="b">
        <f>VLOOKUP(A916,all_municipalities!$A$2:$M$445,13, FALSE)</f>
        <v>0</v>
      </c>
      <c r="J916" t="str">
        <f t="shared" si="44"/>
        <v>NONE</v>
      </c>
      <c r="K916">
        <v>0</v>
      </c>
      <c r="L916">
        <v>10800</v>
      </c>
      <c r="M916" t="str">
        <f>IF(G916&lt;&gt;FALSE,VLOOKUP(H916,internet_municipalities!$B$2:$W$226,22,FALSE),"NO INTERNET")</f>
        <v>NO INTERNET</v>
      </c>
      <c r="N916" s="16" t="str">
        <f t="shared" si="45"/>
        <v>NO INTERNET</v>
      </c>
    </row>
    <row r="917" spans="1:14" x14ac:dyDescent="0.2">
      <c r="A917">
        <v>10800</v>
      </c>
      <c r="B917" t="b">
        <v>0</v>
      </c>
      <c r="C917" t="s">
        <v>1376</v>
      </c>
      <c r="D917" s="1">
        <v>9212</v>
      </c>
      <c r="E917" s="4">
        <v>0.42</v>
      </c>
      <c r="F917" t="str">
        <f t="shared" si="43"/>
        <v>Lost</v>
      </c>
      <c r="G917" t="b">
        <f>VLOOKUP(head_of_council_races!A917,all_municipalities!$A$2:$M$445,9,FALSE)</f>
        <v>0</v>
      </c>
      <c r="H917" t="str">
        <f>VLOOKUP(head_of_council_races!A917,all_municipalities!$A$2:$M$445,2,FALSE)</f>
        <v>Waterloo, City of</v>
      </c>
      <c r="I917" t="b">
        <f>VLOOKUP(A917,all_municipalities!$A$2:$M$445,13, FALSE)</f>
        <v>0</v>
      </c>
      <c r="J917" t="str">
        <f t="shared" si="44"/>
        <v>NONE</v>
      </c>
      <c r="K917">
        <v>0</v>
      </c>
      <c r="L917">
        <v>10800</v>
      </c>
      <c r="M917" t="str">
        <f>IF(G917&lt;&gt;FALSE,VLOOKUP(H917,internet_municipalities!$B$2:$W$226,22,FALSE),"NO INTERNET")</f>
        <v>NO INTERNET</v>
      </c>
      <c r="N917" s="16" t="str">
        <f t="shared" si="45"/>
        <v>NO INTERNET</v>
      </c>
    </row>
    <row r="918" spans="1:14" x14ac:dyDescent="0.2">
      <c r="A918">
        <v>10800</v>
      </c>
      <c r="B918" t="b">
        <v>0</v>
      </c>
      <c r="C918" t="s">
        <v>1374</v>
      </c>
      <c r="D918" s="1">
        <v>2474</v>
      </c>
      <c r="E918" s="4">
        <v>0.11</v>
      </c>
      <c r="F918" t="str">
        <f t="shared" si="43"/>
        <v>Lost</v>
      </c>
      <c r="G918" t="b">
        <f>VLOOKUP(head_of_council_races!A918,all_municipalities!$A$2:$M$445,9,FALSE)</f>
        <v>0</v>
      </c>
      <c r="H918" t="str">
        <f>VLOOKUP(head_of_council_races!A918,all_municipalities!$A$2:$M$445,2,FALSE)</f>
        <v>Waterloo, City of</v>
      </c>
      <c r="I918" t="b">
        <f>VLOOKUP(A918,all_municipalities!$A$2:$M$445,13, FALSE)</f>
        <v>0</v>
      </c>
      <c r="J918" t="str">
        <f t="shared" si="44"/>
        <v>NONE</v>
      </c>
      <c r="K918">
        <v>0</v>
      </c>
      <c r="L918">
        <v>10800</v>
      </c>
      <c r="M918" t="str">
        <f>IF(G918&lt;&gt;FALSE,VLOOKUP(H918,internet_municipalities!$B$2:$W$226,22,FALSE),"NO INTERNET")</f>
        <v>NO INTERNET</v>
      </c>
      <c r="N918" s="16" t="str">
        <f t="shared" si="45"/>
        <v>NO INTERNET</v>
      </c>
    </row>
    <row r="919" spans="1:14" x14ac:dyDescent="0.2">
      <c r="A919">
        <v>10800</v>
      </c>
      <c r="B919" t="b">
        <v>0</v>
      </c>
      <c r="C919" t="s">
        <v>1375</v>
      </c>
      <c r="D919">
        <v>694</v>
      </c>
      <c r="E919" s="4">
        <v>0.03</v>
      </c>
      <c r="F919" t="str">
        <f t="shared" si="43"/>
        <v>Lost</v>
      </c>
      <c r="G919" t="b">
        <f>VLOOKUP(head_of_council_races!A919,all_municipalities!$A$2:$M$445,9,FALSE)</f>
        <v>0</v>
      </c>
      <c r="H919" t="str">
        <f>VLOOKUP(head_of_council_races!A919,all_municipalities!$A$2:$M$445,2,FALSE)</f>
        <v>Waterloo, City of</v>
      </c>
      <c r="I919" t="b">
        <f>VLOOKUP(A919,all_municipalities!$A$2:$M$445,13, FALSE)</f>
        <v>0</v>
      </c>
      <c r="J919" t="str">
        <f t="shared" si="44"/>
        <v>NONE</v>
      </c>
      <c r="K919">
        <v>0</v>
      </c>
      <c r="L919">
        <v>10800</v>
      </c>
      <c r="M919" t="str">
        <f>IF(G919&lt;&gt;FALSE,VLOOKUP(H919,internet_municipalities!$B$2:$W$226,22,FALSE),"NO INTERNET")</f>
        <v>NO INTERNET</v>
      </c>
      <c r="N919" s="16" t="str">
        <f t="shared" si="45"/>
        <v>NO INTERNET</v>
      </c>
    </row>
    <row r="920" spans="1:14" x14ac:dyDescent="0.2">
      <c r="A920">
        <v>10374</v>
      </c>
      <c r="B920" t="b">
        <v>1</v>
      </c>
      <c r="C920" t="s">
        <v>1377</v>
      </c>
      <c r="D920" s="1">
        <v>63435</v>
      </c>
      <c r="E920" s="4">
        <v>0.73</v>
      </c>
      <c r="F920">
        <f t="shared" si="43"/>
        <v>45470</v>
      </c>
      <c r="G920" t="b">
        <f>VLOOKUP(head_of_council_races!A920,all_municipalities!$A$2:$M$445,9,FALSE)</f>
        <v>0</v>
      </c>
      <c r="H920" t="str">
        <f>VLOOKUP(head_of_council_races!A920,all_municipalities!$A$2:$M$445,2,FALSE)</f>
        <v>Waterloo, Region of</v>
      </c>
      <c r="I920" t="b">
        <f>VLOOKUP(A920,all_municipalities!$A$2:$M$445,13, FALSE)</f>
        <v>0</v>
      </c>
      <c r="J920" t="str">
        <f t="shared" si="44"/>
        <v>NONE</v>
      </c>
      <c r="K920">
        <v>0</v>
      </c>
      <c r="L920">
        <v>10374</v>
      </c>
      <c r="M920" t="str">
        <f>IF(G920&lt;&gt;FALSE,VLOOKUP(H920,internet_municipalities!$B$2:$W$226,22,FALSE),"NO INTERNET")</f>
        <v>NO INTERNET</v>
      </c>
      <c r="N920" s="16" t="str">
        <f t="shared" si="45"/>
        <v>NO INTERNET</v>
      </c>
    </row>
    <row r="921" spans="1:14" x14ac:dyDescent="0.2">
      <c r="A921">
        <v>10374</v>
      </c>
      <c r="B921" t="b">
        <v>0</v>
      </c>
      <c r="C921" t="s">
        <v>1379</v>
      </c>
      <c r="D921" s="1">
        <v>17965</v>
      </c>
      <c r="E921" s="4">
        <v>0.21</v>
      </c>
      <c r="F921" t="str">
        <f t="shared" si="43"/>
        <v>Lost</v>
      </c>
      <c r="G921" t="b">
        <f>VLOOKUP(head_of_council_races!A921,all_municipalities!$A$2:$M$445,9,FALSE)</f>
        <v>0</v>
      </c>
      <c r="H921" t="str">
        <f>VLOOKUP(head_of_council_races!A921,all_municipalities!$A$2:$M$445,2,FALSE)</f>
        <v>Waterloo, Region of</v>
      </c>
      <c r="I921" t="b">
        <f>VLOOKUP(A921,all_municipalities!$A$2:$M$445,13, FALSE)</f>
        <v>0</v>
      </c>
      <c r="J921" t="str">
        <f t="shared" si="44"/>
        <v>NONE</v>
      </c>
      <c r="K921">
        <v>0</v>
      </c>
      <c r="L921">
        <v>10374</v>
      </c>
      <c r="M921" t="str">
        <f>IF(G921&lt;&gt;FALSE,VLOOKUP(H921,internet_municipalities!$B$2:$W$226,22,FALSE),"NO INTERNET")</f>
        <v>NO INTERNET</v>
      </c>
      <c r="N921" s="16" t="str">
        <f t="shared" si="45"/>
        <v>NO INTERNET</v>
      </c>
    </row>
    <row r="922" spans="1:14" x14ac:dyDescent="0.2">
      <c r="A922">
        <v>10374</v>
      </c>
      <c r="B922" t="b">
        <v>0</v>
      </c>
      <c r="C922" t="s">
        <v>1378</v>
      </c>
      <c r="D922" s="1">
        <v>5437</v>
      </c>
      <c r="E922" s="4">
        <v>0.06</v>
      </c>
      <c r="F922" t="str">
        <f t="shared" si="43"/>
        <v>Lost</v>
      </c>
      <c r="G922" t="b">
        <f>VLOOKUP(head_of_council_races!A922,all_municipalities!$A$2:$M$445,9,FALSE)</f>
        <v>0</v>
      </c>
      <c r="H922" t="str">
        <f>VLOOKUP(head_of_council_races!A922,all_municipalities!$A$2:$M$445,2,FALSE)</f>
        <v>Waterloo, Region of</v>
      </c>
      <c r="I922" t="b">
        <f>VLOOKUP(A922,all_municipalities!$A$2:$M$445,13, FALSE)</f>
        <v>0</v>
      </c>
      <c r="J922" t="str">
        <f t="shared" si="44"/>
        <v>NONE</v>
      </c>
      <c r="K922">
        <v>0</v>
      </c>
      <c r="L922">
        <v>10374</v>
      </c>
      <c r="M922" t="str">
        <f>IF(G922&lt;&gt;FALSE,VLOOKUP(H922,internet_municipalities!$B$2:$W$226,22,FALSE),"NO INTERNET")</f>
        <v>NO INTERNET</v>
      </c>
      <c r="N922" s="16" t="str">
        <f t="shared" si="45"/>
        <v>NO INTERNET</v>
      </c>
    </row>
    <row r="923" spans="1:14" x14ac:dyDescent="0.2">
      <c r="A923">
        <v>10803</v>
      </c>
      <c r="B923" t="b">
        <v>1</v>
      </c>
      <c r="C923" t="s">
        <v>1380</v>
      </c>
      <c r="D923" t="s">
        <v>461</v>
      </c>
      <c r="E923" t="s">
        <v>461</v>
      </c>
      <c r="F923" t="str">
        <f t="shared" si="43"/>
        <v>Acclaimed</v>
      </c>
      <c r="G923" t="b">
        <f>VLOOKUP(head_of_council_races!A923,all_municipalities!$A$2:$M$445,9,FALSE)</f>
        <v>1</v>
      </c>
      <c r="H923" t="str">
        <f>VLOOKUP(head_of_council_races!A923,all_municipalities!$A$2:$M$445,2,FALSE)</f>
        <v>Wawa, Municipality of</v>
      </c>
      <c r="I923" t="b">
        <f>VLOOKUP(A923,all_municipalities!$A$2:$M$445,13, FALSE)</f>
        <v>1</v>
      </c>
      <c r="J923" t="str">
        <f t="shared" si="44"/>
        <v>NONE</v>
      </c>
      <c r="K923">
        <v>0</v>
      </c>
      <c r="L923">
        <v>10803</v>
      </c>
      <c r="M923">
        <f>IF(G923&lt;&gt;FALSE,VLOOKUP(H923,internet_municipalities!$B$2:$W$226,22,FALSE),"NO INTERNET")</f>
        <v>1294</v>
      </c>
      <c r="N923" s="16" t="str">
        <f t="shared" si="45"/>
        <v>Acclaimed</v>
      </c>
    </row>
    <row r="924" spans="1:14" x14ac:dyDescent="0.2">
      <c r="A924">
        <v>10805</v>
      </c>
      <c r="B924" t="b">
        <v>1</v>
      </c>
      <c r="C924" t="s">
        <v>1381</v>
      </c>
      <c r="D924" s="1">
        <v>6456</v>
      </c>
      <c r="E924" s="4">
        <v>0.59</v>
      </c>
      <c r="F924">
        <f t="shared" si="43"/>
        <v>2018</v>
      </c>
      <c r="G924" t="b">
        <f>VLOOKUP(head_of_council_races!A924,all_municipalities!$A$2:$M$445,9,FALSE)</f>
        <v>0</v>
      </c>
      <c r="H924" t="str">
        <f>VLOOKUP(head_of_council_races!A924,all_municipalities!$A$2:$M$445,2,FALSE)</f>
        <v>Welland, City of</v>
      </c>
      <c r="I924" t="b">
        <f>VLOOKUP(A924,all_municipalities!$A$2:$M$445,13, FALSE)</f>
        <v>0</v>
      </c>
      <c r="J924" t="str">
        <f t="shared" si="44"/>
        <v>NONE</v>
      </c>
      <c r="K924">
        <v>0</v>
      </c>
      <c r="L924">
        <v>10805</v>
      </c>
      <c r="M924" t="str">
        <f>IF(G924&lt;&gt;FALSE,VLOOKUP(H924,internet_municipalities!$B$2:$W$226,22,FALSE),"NO INTERNET")</f>
        <v>NO INTERNET</v>
      </c>
      <c r="N924" s="16" t="str">
        <f t="shared" si="45"/>
        <v>NO INTERNET</v>
      </c>
    </row>
    <row r="925" spans="1:14" x14ac:dyDescent="0.2">
      <c r="A925">
        <v>10805</v>
      </c>
      <c r="B925" t="b">
        <v>0</v>
      </c>
      <c r="C925" t="s">
        <v>1382</v>
      </c>
      <c r="D925" s="1">
        <v>4438</v>
      </c>
      <c r="E925" s="4">
        <v>0.41</v>
      </c>
      <c r="F925" t="str">
        <f t="shared" si="43"/>
        <v>Lost</v>
      </c>
      <c r="G925" t="b">
        <f>VLOOKUP(head_of_council_races!A925,all_municipalities!$A$2:$M$445,9,FALSE)</f>
        <v>0</v>
      </c>
      <c r="H925" t="str">
        <f>VLOOKUP(head_of_council_races!A925,all_municipalities!$A$2:$M$445,2,FALSE)</f>
        <v>Welland, City of</v>
      </c>
      <c r="I925" t="b">
        <f>VLOOKUP(A925,all_municipalities!$A$2:$M$445,13, FALSE)</f>
        <v>0</v>
      </c>
      <c r="J925" t="str">
        <f t="shared" si="44"/>
        <v>NONE</v>
      </c>
      <c r="K925">
        <v>0</v>
      </c>
      <c r="L925">
        <v>10805</v>
      </c>
      <c r="M925" t="str">
        <f>IF(G925&lt;&gt;FALSE,VLOOKUP(H925,internet_municipalities!$B$2:$W$226,22,FALSE),"NO INTERNET")</f>
        <v>NO INTERNET</v>
      </c>
      <c r="N925" s="16" t="str">
        <f t="shared" si="45"/>
        <v>NO INTERNET</v>
      </c>
    </row>
    <row r="926" spans="1:14" x14ac:dyDescent="0.2">
      <c r="A926">
        <v>10710</v>
      </c>
      <c r="B926" t="b">
        <v>1</v>
      </c>
      <c r="C926" t="s">
        <v>1383</v>
      </c>
      <c r="D926" t="s">
        <v>461</v>
      </c>
      <c r="E926" t="s">
        <v>461</v>
      </c>
      <c r="F926" t="str">
        <f t="shared" si="43"/>
        <v>Acclaimed</v>
      </c>
      <c r="G926" t="b">
        <f>VLOOKUP(head_of_council_races!A926,all_municipalities!$A$2:$M$445,9,FALSE)</f>
        <v>1</v>
      </c>
      <c r="H926" t="str">
        <f>VLOOKUP(head_of_council_races!A926,all_municipalities!$A$2:$M$445,2,FALSE)</f>
        <v>Wellesley, Township of</v>
      </c>
      <c r="I926" t="b">
        <f>VLOOKUP(A926,all_municipalities!$A$2:$M$445,13, FALSE)</f>
        <v>1</v>
      </c>
      <c r="J926" t="str">
        <f t="shared" si="44"/>
        <v>NONE</v>
      </c>
      <c r="K926">
        <v>0</v>
      </c>
      <c r="L926">
        <v>10710</v>
      </c>
      <c r="M926">
        <f>IF(G926&lt;&gt;FALSE,VLOOKUP(H926,internet_municipalities!$B$2:$W$226,22,FALSE),"NO INTERNET")</f>
        <v>6373</v>
      </c>
      <c r="N926" s="16" t="str">
        <f t="shared" si="45"/>
        <v>Acclaimed</v>
      </c>
    </row>
    <row r="927" spans="1:14" x14ac:dyDescent="0.2">
      <c r="A927">
        <v>17928</v>
      </c>
      <c r="B927" t="b">
        <v>1</v>
      </c>
      <c r="C927" t="s">
        <v>1384</v>
      </c>
      <c r="D927" s="1">
        <v>1646</v>
      </c>
      <c r="E927" s="4">
        <v>0.53</v>
      </c>
      <c r="F927">
        <f t="shared" si="43"/>
        <v>171</v>
      </c>
      <c r="G927" t="b">
        <f>VLOOKUP(head_of_council_races!A927,all_municipalities!$A$2:$M$445,9,FALSE)</f>
        <v>0</v>
      </c>
      <c r="H927" t="str">
        <f>VLOOKUP(head_of_council_races!A927,all_municipalities!$A$2:$M$445,2,FALSE)</f>
        <v>Wellington North, Township of</v>
      </c>
      <c r="I927" t="b">
        <f>VLOOKUP(A927,all_municipalities!$A$2:$M$445,13, FALSE)</f>
        <v>0</v>
      </c>
      <c r="J927" t="str">
        <f t="shared" si="44"/>
        <v>NONE</v>
      </c>
      <c r="K927">
        <v>0</v>
      </c>
      <c r="L927">
        <v>17928</v>
      </c>
      <c r="M927" t="str">
        <f>IF(G927&lt;&gt;FALSE,VLOOKUP(H927,internet_municipalities!$B$2:$W$226,22,FALSE),"NO INTERNET")</f>
        <v>NO INTERNET</v>
      </c>
      <c r="N927" s="16" t="str">
        <f t="shared" si="45"/>
        <v>NO INTERNET</v>
      </c>
    </row>
    <row r="928" spans="1:14" x14ac:dyDescent="0.2">
      <c r="A928">
        <v>17928</v>
      </c>
      <c r="B928" t="b">
        <v>0</v>
      </c>
      <c r="C928" t="s">
        <v>1385</v>
      </c>
      <c r="D928" s="1">
        <v>1475</v>
      </c>
      <c r="E928" s="4">
        <v>0.47</v>
      </c>
      <c r="F928" t="str">
        <f t="shared" si="43"/>
        <v>Lost</v>
      </c>
      <c r="G928" t="b">
        <f>VLOOKUP(head_of_council_races!A928,all_municipalities!$A$2:$M$445,9,FALSE)</f>
        <v>0</v>
      </c>
      <c r="H928" t="str">
        <f>VLOOKUP(head_of_council_races!A928,all_municipalities!$A$2:$M$445,2,FALSE)</f>
        <v>Wellington North, Township of</v>
      </c>
      <c r="I928" t="b">
        <f>VLOOKUP(A928,all_municipalities!$A$2:$M$445,13, FALSE)</f>
        <v>0</v>
      </c>
      <c r="J928" t="str">
        <f t="shared" si="44"/>
        <v>NONE</v>
      </c>
      <c r="K928">
        <v>0</v>
      </c>
      <c r="L928">
        <v>17928</v>
      </c>
      <c r="M928" t="str">
        <f>IF(G928&lt;&gt;FALSE,VLOOKUP(H928,internet_municipalities!$B$2:$W$226,22,FALSE),"NO INTERNET")</f>
        <v>NO INTERNET</v>
      </c>
      <c r="N928" s="16" t="str">
        <f t="shared" si="45"/>
        <v>NO INTERNET</v>
      </c>
    </row>
    <row r="929" spans="1:14" x14ac:dyDescent="0.2">
      <c r="A929">
        <v>10663</v>
      </c>
      <c r="B929" t="b">
        <v>1</v>
      </c>
      <c r="C929" t="s">
        <v>1386</v>
      </c>
      <c r="D929" t="s">
        <v>461</v>
      </c>
      <c r="E929" t="s">
        <v>461</v>
      </c>
      <c r="F929" t="str">
        <f t="shared" si="43"/>
        <v>Acclaimed</v>
      </c>
      <c r="G929" t="b">
        <f>VLOOKUP(head_of_council_races!A929,all_municipalities!$A$2:$M$445,9,FALSE)</f>
        <v>1</v>
      </c>
      <c r="H929" t="str">
        <f>VLOOKUP(head_of_council_races!A929,all_municipalities!$A$2:$M$445,2,FALSE)</f>
        <v>West Elgin, Municipality of</v>
      </c>
      <c r="I929" t="b">
        <f>VLOOKUP(A929,all_municipalities!$A$2:$M$445,13, FALSE)</f>
        <v>1</v>
      </c>
      <c r="J929" t="str">
        <f t="shared" si="44"/>
        <v>NONE</v>
      </c>
      <c r="K929">
        <v>0</v>
      </c>
      <c r="L929">
        <v>10663</v>
      </c>
      <c r="M929">
        <f>IF(G929&lt;&gt;FALSE,VLOOKUP(H929,internet_municipalities!$B$2:$W$226,22,FALSE),"NO INTERNET")</f>
        <v>3924</v>
      </c>
      <c r="N929" s="16" t="str">
        <f t="shared" si="45"/>
        <v>Acclaimed</v>
      </c>
    </row>
    <row r="930" spans="1:14" x14ac:dyDescent="0.2">
      <c r="A930">
        <v>19409</v>
      </c>
      <c r="B930" t="b">
        <v>1</v>
      </c>
      <c r="C930" t="s">
        <v>1387</v>
      </c>
      <c r="D930" s="1">
        <v>1834</v>
      </c>
      <c r="E930" s="4">
        <v>0.46</v>
      </c>
      <c r="F930">
        <f t="shared" si="43"/>
        <v>709</v>
      </c>
      <c r="G930" t="b">
        <f>VLOOKUP(head_of_council_races!A930,all_municipalities!$A$2:$M$445,9,FALSE)</f>
        <v>1</v>
      </c>
      <c r="H930" t="str">
        <f>VLOOKUP(head_of_council_races!A930,all_municipalities!$A$2:$M$445,2,FALSE)</f>
        <v>West Grey, Municipality of</v>
      </c>
      <c r="I930" t="b">
        <f>VLOOKUP(A930,all_municipalities!$A$2:$M$445,13, FALSE)</f>
        <v>1</v>
      </c>
      <c r="J930" t="str">
        <f t="shared" si="44"/>
        <v>LOW</v>
      </c>
      <c r="K930">
        <v>1</v>
      </c>
      <c r="L930">
        <v>19409</v>
      </c>
      <c r="M930">
        <f>IF(G930&lt;&gt;FALSE,VLOOKUP(H930,internet_municipalities!$B$2:$W$226,22,FALSE),"NO INTERNET")</f>
        <v>7642</v>
      </c>
      <c r="N930" s="16">
        <f t="shared" si="45"/>
        <v>9.2776760010468459E-2</v>
      </c>
    </row>
    <row r="931" spans="1:14" x14ac:dyDescent="0.2">
      <c r="A931">
        <v>19409</v>
      </c>
      <c r="B931" t="b">
        <v>0</v>
      </c>
      <c r="C931" t="s">
        <v>1389</v>
      </c>
      <c r="D931" s="1">
        <v>1125</v>
      </c>
      <c r="E931" s="4">
        <v>0.28000000000000003</v>
      </c>
      <c r="F931" t="str">
        <f t="shared" si="43"/>
        <v>Lost</v>
      </c>
      <c r="G931" t="b">
        <f>VLOOKUP(head_of_council_races!A931,all_municipalities!$A$2:$M$445,9,FALSE)</f>
        <v>1</v>
      </c>
      <c r="H931" t="str">
        <f>VLOOKUP(head_of_council_races!A931,all_municipalities!$A$2:$M$445,2,FALSE)</f>
        <v>West Grey, Municipality of</v>
      </c>
      <c r="I931" t="b">
        <f>VLOOKUP(A931,all_municipalities!$A$2:$M$445,13, FALSE)</f>
        <v>1</v>
      </c>
      <c r="J931" t="str">
        <f t="shared" si="44"/>
        <v>NONE</v>
      </c>
      <c r="K931">
        <v>1</v>
      </c>
      <c r="L931">
        <v>19409</v>
      </c>
      <c r="M931">
        <f>IF(G931&lt;&gt;FALSE,VLOOKUP(H931,internet_municipalities!$B$2:$W$226,22,FALSE),"NO INTERNET")</f>
        <v>7642</v>
      </c>
      <c r="N931" s="16" t="str">
        <f t="shared" si="45"/>
        <v>Lost</v>
      </c>
    </row>
    <row r="932" spans="1:14" x14ac:dyDescent="0.2">
      <c r="A932">
        <v>19409</v>
      </c>
      <c r="B932" t="b">
        <v>0</v>
      </c>
      <c r="C932" t="s">
        <v>1388</v>
      </c>
      <c r="D932">
        <v>999</v>
      </c>
      <c r="E932" s="4">
        <v>0.25</v>
      </c>
      <c r="F932" t="str">
        <f t="shared" si="43"/>
        <v>Lost</v>
      </c>
      <c r="G932" t="b">
        <f>VLOOKUP(head_of_council_races!A932,all_municipalities!$A$2:$M$445,9,FALSE)</f>
        <v>1</v>
      </c>
      <c r="H932" t="str">
        <f>VLOOKUP(head_of_council_races!A932,all_municipalities!$A$2:$M$445,2,FALSE)</f>
        <v>West Grey, Municipality of</v>
      </c>
      <c r="I932" t="b">
        <f>VLOOKUP(A932,all_municipalities!$A$2:$M$445,13, FALSE)</f>
        <v>1</v>
      </c>
      <c r="J932" t="str">
        <f t="shared" si="44"/>
        <v>NONE</v>
      </c>
      <c r="K932">
        <v>1</v>
      </c>
      <c r="L932">
        <v>19409</v>
      </c>
      <c r="M932">
        <f>IF(G932&lt;&gt;FALSE,VLOOKUP(H932,internet_municipalities!$B$2:$W$226,22,FALSE),"NO INTERNET")</f>
        <v>7642</v>
      </c>
      <c r="N932" s="16" t="str">
        <f t="shared" si="45"/>
        <v>Lost</v>
      </c>
    </row>
    <row r="933" spans="1:14" x14ac:dyDescent="0.2">
      <c r="A933">
        <v>10688</v>
      </c>
      <c r="B933" t="b">
        <v>1</v>
      </c>
      <c r="C933" t="s">
        <v>1390</v>
      </c>
      <c r="D933" s="1">
        <v>3768</v>
      </c>
      <c r="E933" s="4">
        <v>0.68</v>
      </c>
      <c r="F933">
        <f t="shared" si="43"/>
        <v>2284</v>
      </c>
      <c r="G933" t="b">
        <f>VLOOKUP(head_of_council_races!A933,all_municipalities!$A$2:$M$445,9,FALSE)</f>
        <v>1</v>
      </c>
      <c r="H933" t="str">
        <f>VLOOKUP(head_of_council_races!A933,all_municipalities!$A$2:$M$445,2,FALSE)</f>
        <v>West Lincoln, Township of</v>
      </c>
      <c r="I933" t="b">
        <f>VLOOKUP(A933,all_municipalities!$A$2:$M$445,13, FALSE)</f>
        <v>0</v>
      </c>
      <c r="J933" t="str">
        <f t="shared" si="44"/>
        <v>NONE</v>
      </c>
      <c r="K933">
        <v>0</v>
      </c>
      <c r="L933">
        <v>10688</v>
      </c>
      <c r="M933">
        <f>IF(G933&lt;&gt;FALSE,VLOOKUP(H933,internet_municipalities!$B$2:$W$226,22,FALSE),"NO INTERNET")</f>
        <v>7185</v>
      </c>
      <c r="N933" s="16">
        <f t="shared" si="45"/>
        <v>0.31788448155880306</v>
      </c>
    </row>
    <row r="934" spans="1:14" x14ac:dyDescent="0.2">
      <c r="A934">
        <v>10688</v>
      </c>
      <c r="B934" t="b">
        <v>0</v>
      </c>
      <c r="C934" t="s">
        <v>1391</v>
      </c>
      <c r="D934" s="1">
        <v>1484</v>
      </c>
      <c r="E934" s="4">
        <v>0.27</v>
      </c>
      <c r="F934" t="str">
        <f t="shared" si="43"/>
        <v>Lost</v>
      </c>
      <c r="G934" t="b">
        <f>VLOOKUP(head_of_council_races!A934,all_municipalities!$A$2:$M$445,9,FALSE)</f>
        <v>1</v>
      </c>
      <c r="H934" t="str">
        <f>VLOOKUP(head_of_council_races!A934,all_municipalities!$A$2:$M$445,2,FALSE)</f>
        <v>West Lincoln, Township of</v>
      </c>
      <c r="I934" t="b">
        <f>VLOOKUP(A934,all_municipalities!$A$2:$M$445,13, FALSE)</f>
        <v>0</v>
      </c>
      <c r="J934" t="str">
        <f t="shared" si="44"/>
        <v>NONE</v>
      </c>
      <c r="K934">
        <v>0</v>
      </c>
      <c r="L934">
        <v>10688</v>
      </c>
      <c r="M934">
        <f>IF(G934&lt;&gt;FALSE,VLOOKUP(H934,internet_municipalities!$B$2:$W$226,22,FALSE),"NO INTERNET")</f>
        <v>7185</v>
      </c>
      <c r="N934" s="16" t="str">
        <f t="shared" si="45"/>
        <v>Lost</v>
      </c>
    </row>
    <row r="935" spans="1:14" x14ac:dyDescent="0.2">
      <c r="A935">
        <v>10688</v>
      </c>
      <c r="B935" t="b">
        <v>0</v>
      </c>
      <c r="C935" t="s">
        <v>1392</v>
      </c>
      <c r="D935">
        <v>256</v>
      </c>
      <c r="E935" s="4">
        <v>0.05</v>
      </c>
      <c r="F935" t="str">
        <f t="shared" si="43"/>
        <v>Lost</v>
      </c>
      <c r="G935" t="b">
        <f>VLOOKUP(head_of_council_races!A935,all_municipalities!$A$2:$M$445,9,FALSE)</f>
        <v>1</v>
      </c>
      <c r="H935" t="str">
        <f>VLOOKUP(head_of_council_races!A935,all_municipalities!$A$2:$M$445,2,FALSE)</f>
        <v>West Lincoln, Township of</v>
      </c>
      <c r="I935" t="b">
        <f>VLOOKUP(A935,all_municipalities!$A$2:$M$445,13, FALSE)</f>
        <v>0</v>
      </c>
      <c r="J935" t="str">
        <f t="shared" si="44"/>
        <v>NONE</v>
      </c>
      <c r="K935">
        <v>0</v>
      </c>
      <c r="L935">
        <v>10688</v>
      </c>
      <c r="M935">
        <f>IF(G935&lt;&gt;FALSE,VLOOKUP(H935,internet_municipalities!$B$2:$W$226,22,FALSE),"NO INTERNET")</f>
        <v>7185</v>
      </c>
      <c r="N935" s="16" t="str">
        <f t="shared" si="45"/>
        <v>Lost</v>
      </c>
    </row>
    <row r="936" spans="1:14" x14ac:dyDescent="0.2">
      <c r="A936">
        <v>17918</v>
      </c>
      <c r="B936" t="b">
        <v>1</v>
      </c>
      <c r="C936" t="s">
        <v>1393</v>
      </c>
      <c r="D936" s="1">
        <v>2698</v>
      </c>
      <c r="E936" s="4">
        <v>0.41</v>
      </c>
      <c r="F936">
        <f t="shared" si="43"/>
        <v>720</v>
      </c>
      <c r="G936" t="b">
        <f>VLOOKUP(head_of_council_races!A936,all_municipalities!$A$2:$M$445,9,FALSE)</f>
        <v>0</v>
      </c>
      <c r="H936" t="str">
        <f>VLOOKUP(head_of_council_races!A936,all_municipalities!$A$2:$M$445,2,FALSE)</f>
        <v>West Nipissing, Municipality of</v>
      </c>
      <c r="I936" t="b">
        <f>VLOOKUP(A936,all_municipalities!$A$2:$M$445,13, FALSE)</f>
        <v>0</v>
      </c>
      <c r="J936" t="str">
        <f t="shared" si="44"/>
        <v>NONE</v>
      </c>
      <c r="K936">
        <v>0</v>
      </c>
      <c r="L936">
        <v>17918</v>
      </c>
      <c r="M936" t="str">
        <f>IF(G936&lt;&gt;FALSE,VLOOKUP(H936,internet_municipalities!$B$2:$W$226,22,FALSE),"NO INTERNET")</f>
        <v>NO INTERNET</v>
      </c>
      <c r="N936" s="16" t="str">
        <f t="shared" si="45"/>
        <v>NO INTERNET</v>
      </c>
    </row>
    <row r="937" spans="1:14" x14ac:dyDescent="0.2">
      <c r="A937">
        <v>17918</v>
      </c>
      <c r="B937" t="b">
        <v>0</v>
      </c>
      <c r="C937" t="s">
        <v>1394</v>
      </c>
      <c r="D937" s="1">
        <v>1978</v>
      </c>
      <c r="E937" s="4">
        <v>0.3</v>
      </c>
      <c r="F937" t="str">
        <f t="shared" si="43"/>
        <v>Lost</v>
      </c>
      <c r="G937" t="b">
        <f>VLOOKUP(head_of_council_races!A937,all_municipalities!$A$2:$M$445,9,FALSE)</f>
        <v>0</v>
      </c>
      <c r="H937" t="str">
        <f>VLOOKUP(head_of_council_races!A937,all_municipalities!$A$2:$M$445,2,FALSE)</f>
        <v>West Nipissing, Municipality of</v>
      </c>
      <c r="I937" t="b">
        <f>VLOOKUP(A937,all_municipalities!$A$2:$M$445,13, FALSE)</f>
        <v>0</v>
      </c>
      <c r="J937" t="str">
        <f t="shared" si="44"/>
        <v>NONE</v>
      </c>
      <c r="K937">
        <v>0</v>
      </c>
      <c r="L937">
        <v>17918</v>
      </c>
      <c r="M937" t="str">
        <f>IF(G937&lt;&gt;FALSE,VLOOKUP(H937,internet_municipalities!$B$2:$W$226,22,FALSE),"NO INTERNET")</f>
        <v>NO INTERNET</v>
      </c>
      <c r="N937" s="16" t="str">
        <f t="shared" si="45"/>
        <v>NO INTERNET</v>
      </c>
    </row>
    <row r="938" spans="1:14" x14ac:dyDescent="0.2">
      <c r="A938">
        <v>17918</v>
      </c>
      <c r="B938" t="b">
        <v>0</v>
      </c>
      <c r="C938" t="s">
        <v>1395</v>
      </c>
      <c r="D938" s="1">
        <v>1908</v>
      </c>
      <c r="E938" s="4">
        <v>0.28999999999999998</v>
      </c>
      <c r="F938" t="str">
        <f t="shared" si="43"/>
        <v>Lost</v>
      </c>
      <c r="G938" t="b">
        <f>VLOOKUP(head_of_council_races!A938,all_municipalities!$A$2:$M$445,9,FALSE)</f>
        <v>0</v>
      </c>
      <c r="H938" t="str">
        <f>VLOOKUP(head_of_council_races!A938,all_municipalities!$A$2:$M$445,2,FALSE)</f>
        <v>West Nipissing, Municipality of</v>
      </c>
      <c r="I938" t="b">
        <f>VLOOKUP(A938,all_municipalities!$A$2:$M$445,13, FALSE)</f>
        <v>0</v>
      </c>
      <c r="J938" t="str">
        <f t="shared" si="44"/>
        <v>NONE</v>
      </c>
      <c r="K938">
        <v>0</v>
      </c>
      <c r="L938">
        <v>17918</v>
      </c>
      <c r="M938" t="str">
        <f>IF(G938&lt;&gt;FALSE,VLOOKUP(H938,internet_municipalities!$B$2:$W$226,22,FALSE),"NO INTERNET")</f>
        <v>NO INTERNET</v>
      </c>
      <c r="N938" s="16" t="str">
        <f t="shared" si="45"/>
        <v>NO INTERNET</v>
      </c>
    </row>
    <row r="939" spans="1:14" x14ac:dyDescent="0.2">
      <c r="A939">
        <v>10470</v>
      </c>
      <c r="B939" t="b">
        <v>1</v>
      </c>
      <c r="C939" t="s">
        <v>1396</v>
      </c>
      <c r="D939" s="1">
        <v>1893</v>
      </c>
      <c r="E939" s="4">
        <v>0.65</v>
      </c>
      <c r="F939">
        <f t="shared" si="43"/>
        <v>883</v>
      </c>
      <c r="G939" t="b">
        <f>VLOOKUP(head_of_council_races!A939,all_municipalities!$A$2:$M$445,9,FALSE)</f>
        <v>1</v>
      </c>
      <c r="H939" t="str">
        <f>VLOOKUP(head_of_council_races!A939,all_municipalities!$A$2:$M$445,2,FALSE)</f>
        <v>West Perth, Municipality of</v>
      </c>
      <c r="I939" t="b">
        <f>VLOOKUP(A939,all_municipalities!$A$2:$M$445,13, FALSE)</f>
        <v>1</v>
      </c>
      <c r="J939" t="str">
        <f t="shared" si="44"/>
        <v>LOW</v>
      </c>
      <c r="K939">
        <v>1</v>
      </c>
      <c r="L939">
        <v>10470</v>
      </c>
      <c r="M939">
        <f>IF(G939&lt;&gt;FALSE,VLOOKUP(H939,internet_municipalities!$B$2:$W$226,22,FALSE),"NO INTERNET")</f>
        <v>4027</v>
      </c>
      <c r="N939" s="16">
        <f t="shared" si="45"/>
        <v>0.21926992798609388</v>
      </c>
    </row>
    <row r="940" spans="1:14" x14ac:dyDescent="0.2">
      <c r="A940">
        <v>10470</v>
      </c>
      <c r="B940" t="b">
        <v>0</v>
      </c>
      <c r="C940" t="s">
        <v>1397</v>
      </c>
      <c r="D940" s="1">
        <v>1010</v>
      </c>
      <c r="E940" s="4">
        <v>0.35</v>
      </c>
      <c r="F940" t="str">
        <f t="shared" si="43"/>
        <v>Lost</v>
      </c>
      <c r="G940" t="b">
        <f>VLOOKUP(head_of_council_races!A940,all_municipalities!$A$2:$M$445,9,FALSE)</f>
        <v>1</v>
      </c>
      <c r="H940" t="str">
        <f>VLOOKUP(head_of_council_races!A940,all_municipalities!$A$2:$M$445,2,FALSE)</f>
        <v>West Perth, Municipality of</v>
      </c>
      <c r="I940" t="b">
        <f>VLOOKUP(A940,all_municipalities!$A$2:$M$445,13, FALSE)</f>
        <v>1</v>
      </c>
      <c r="J940" t="str">
        <f t="shared" si="44"/>
        <v>NONE</v>
      </c>
      <c r="K940">
        <v>1</v>
      </c>
      <c r="L940">
        <v>10470</v>
      </c>
      <c r="M940">
        <f>IF(G940&lt;&gt;FALSE,VLOOKUP(H940,internet_municipalities!$B$2:$W$226,22,FALSE),"NO INTERNET")</f>
        <v>4027</v>
      </c>
      <c r="N940" s="16" t="str">
        <f t="shared" si="45"/>
        <v>Lost</v>
      </c>
    </row>
    <row r="941" spans="1:14" x14ac:dyDescent="0.2">
      <c r="A941">
        <v>10808</v>
      </c>
      <c r="B941" t="b">
        <v>1</v>
      </c>
      <c r="C941" t="s">
        <v>1398</v>
      </c>
      <c r="D941">
        <v>291</v>
      </c>
      <c r="E941" s="4">
        <v>0.64</v>
      </c>
      <c r="F941">
        <f t="shared" si="43"/>
        <v>128</v>
      </c>
      <c r="G941" t="b">
        <f>VLOOKUP(head_of_council_races!A941,all_municipalities!$A$2:$M$445,9,FALSE)</f>
        <v>0</v>
      </c>
      <c r="H941" t="str">
        <f>VLOOKUP(head_of_council_races!A941,all_municipalities!$A$2:$M$445,2,FALSE)</f>
        <v>Westport, Village of</v>
      </c>
      <c r="I941" t="b">
        <f>VLOOKUP(A941,all_municipalities!$A$2:$M$445,13, FALSE)</f>
        <v>0</v>
      </c>
      <c r="J941" t="str">
        <f t="shared" si="44"/>
        <v>NONE</v>
      </c>
      <c r="K941">
        <v>0</v>
      </c>
      <c r="L941">
        <v>10808</v>
      </c>
      <c r="M941" t="str">
        <f>IF(G941&lt;&gt;FALSE,VLOOKUP(H941,internet_municipalities!$B$2:$W$226,22,FALSE),"NO INTERNET")</f>
        <v>NO INTERNET</v>
      </c>
      <c r="N941" s="16" t="str">
        <f t="shared" si="45"/>
        <v>NO INTERNET</v>
      </c>
    </row>
    <row r="942" spans="1:14" x14ac:dyDescent="0.2">
      <c r="A942">
        <v>10808</v>
      </c>
      <c r="B942" t="b">
        <v>0</v>
      </c>
      <c r="C942" t="s">
        <v>1399</v>
      </c>
      <c r="D942">
        <v>163</v>
      </c>
      <c r="E942" s="4">
        <v>0.36</v>
      </c>
      <c r="F942" t="str">
        <f t="shared" si="43"/>
        <v>Lost</v>
      </c>
      <c r="G942" t="b">
        <f>VLOOKUP(head_of_council_races!A942,all_municipalities!$A$2:$M$445,9,FALSE)</f>
        <v>0</v>
      </c>
      <c r="H942" t="str">
        <f>VLOOKUP(head_of_council_races!A942,all_municipalities!$A$2:$M$445,2,FALSE)</f>
        <v>Westport, Village of</v>
      </c>
      <c r="I942" t="b">
        <f>VLOOKUP(A942,all_municipalities!$A$2:$M$445,13, FALSE)</f>
        <v>0</v>
      </c>
      <c r="J942" t="str">
        <f t="shared" si="44"/>
        <v>NONE</v>
      </c>
      <c r="K942">
        <v>0</v>
      </c>
      <c r="L942">
        <v>10808</v>
      </c>
      <c r="M942" t="str">
        <f>IF(G942&lt;&gt;FALSE,VLOOKUP(H942,internet_municipalities!$B$2:$W$226,22,FALSE),"NO INTERNET")</f>
        <v>NO INTERNET</v>
      </c>
      <c r="N942" s="16" t="str">
        <f t="shared" si="45"/>
        <v>NO INTERNET</v>
      </c>
    </row>
    <row r="943" spans="1:14" x14ac:dyDescent="0.2">
      <c r="A943">
        <v>10813</v>
      </c>
      <c r="B943" t="b">
        <v>1</v>
      </c>
      <c r="C943" t="s">
        <v>1400</v>
      </c>
      <c r="D943" s="1">
        <v>12654</v>
      </c>
      <c r="E943" s="4">
        <v>0.54</v>
      </c>
      <c r="F943">
        <f t="shared" si="43"/>
        <v>3299</v>
      </c>
      <c r="G943" t="b">
        <f>VLOOKUP(head_of_council_races!A943,all_municipalities!$A$2:$M$445,9,FALSE)</f>
        <v>0</v>
      </c>
      <c r="H943" t="str">
        <f>VLOOKUP(head_of_council_races!A943,all_municipalities!$A$2:$M$445,2,FALSE)</f>
        <v>Whitby, Town of</v>
      </c>
      <c r="I943" t="b">
        <f>VLOOKUP(A943,all_municipalities!$A$2:$M$445,13, FALSE)</f>
        <v>0</v>
      </c>
      <c r="J943" t="str">
        <f t="shared" si="44"/>
        <v>NONE</v>
      </c>
      <c r="K943">
        <v>0</v>
      </c>
      <c r="L943">
        <v>10813</v>
      </c>
      <c r="M943" t="str">
        <f>IF(G943&lt;&gt;FALSE,VLOOKUP(H943,internet_municipalities!$B$2:$W$226,22,FALSE),"NO INTERNET")</f>
        <v>NO INTERNET</v>
      </c>
      <c r="N943" s="16" t="str">
        <f t="shared" si="45"/>
        <v>NO INTERNET</v>
      </c>
    </row>
    <row r="944" spans="1:14" x14ac:dyDescent="0.2">
      <c r="A944">
        <v>10813</v>
      </c>
      <c r="B944" t="b">
        <v>0</v>
      </c>
      <c r="C944" t="s">
        <v>1402</v>
      </c>
      <c r="D944" s="1">
        <v>9355</v>
      </c>
      <c r="E944" s="4">
        <v>0.4</v>
      </c>
      <c r="F944" t="str">
        <f t="shared" si="43"/>
        <v>Lost</v>
      </c>
      <c r="G944" t="b">
        <f>VLOOKUP(head_of_council_races!A944,all_municipalities!$A$2:$M$445,9,FALSE)</f>
        <v>0</v>
      </c>
      <c r="H944" t="str">
        <f>VLOOKUP(head_of_council_races!A944,all_municipalities!$A$2:$M$445,2,FALSE)</f>
        <v>Whitby, Town of</v>
      </c>
      <c r="I944" t="b">
        <f>VLOOKUP(A944,all_municipalities!$A$2:$M$445,13, FALSE)</f>
        <v>0</v>
      </c>
      <c r="J944" t="str">
        <f t="shared" si="44"/>
        <v>NONE</v>
      </c>
      <c r="K944">
        <v>0</v>
      </c>
      <c r="L944">
        <v>10813</v>
      </c>
      <c r="M944" t="str">
        <f>IF(G944&lt;&gt;FALSE,VLOOKUP(H944,internet_municipalities!$B$2:$W$226,22,FALSE),"NO INTERNET")</f>
        <v>NO INTERNET</v>
      </c>
      <c r="N944" s="16" t="str">
        <f t="shared" si="45"/>
        <v>NO INTERNET</v>
      </c>
    </row>
    <row r="945" spans="1:14" x14ac:dyDescent="0.2">
      <c r="A945">
        <v>10813</v>
      </c>
      <c r="B945" t="b">
        <v>0</v>
      </c>
      <c r="C945" t="s">
        <v>1401</v>
      </c>
      <c r="D945" s="1">
        <v>1517</v>
      </c>
      <c r="E945" s="4">
        <v>0.06</v>
      </c>
      <c r="F945" t="str">
        <f t="shared" si="43"/>
        <v>Lost</v>
      </c>
      <c r="G945" t="b">
        <f>VLOOKUP(head_of_council_races!A945,all_municipalities!$A$2:$M$445,9,FALSE)</f>
        <v>0</v>
      </c>
      <c r="H945" t="str">
        <f>VLOOKUP(head_of_council_races!A945,all_municipalities!$A$2:$M$445,2,FALSE)</f>
        <v>Whitby, Town of</v>
      </c>
      <c r="I945" t="b">
        <f>VLOOKUP(A945,all_municipalities!$A$2:$M$445,13, FALSE)</f>
        <v>0</v>
      </c>
      <c r="J945" t="str">
        <f t="shared" si="44"/>
        <v>NONE</v>
      </c>
      <c r="K945">
        <v>0</v>
      </c>
      <c r="L945">
        <v>10813</v>
      </c>
      <c r="M945" t="str">
        <f>IF(G945&lt;&gt;FALSE,VLOOKUP(H945,internet_municipalities!$B$2:$W$226,22,FALSE),"NO INTERNET")</f>
        <v>NO INTERNET</v>
      </c>
      <c r="N945" s="16" t="str">
        <f t="shared" si="45"/>
        <v>NO INTERNET</v>
      </c>
    </row>
    <row r="946" spans="1:14" x14ac:dyDescent="0.2">
      <c r="A946">
        <v>10717</v>
      </c>
      <c r="B946" t="b">
        <v>1</v>
      </c>
      <c r="C946" t="s">
        <v>1403</v>
      </c>
      <c r="D946" s="1">
        <v>6125</v>
      </c>
      <c r="E946" s="4">
        <v>0.52</v>
      </c>
      <c r="F946">
        <f t="shared" si="43"/>
        <v>3038</v>
      </c>
      <c r="G946" t="b">
        <f>VLOOKUP(head_of_council_races!A946,all_municipalities!$A$2:$M$445,9,FALSE)</f>
        <v>0</v>
      </c>
      <c r="H946" t="str">
        <f>VLOOKUP(head_of_council_races!A946,all_municipalities!$A$2:$M$445,2,FALSE)</f>
        <v>Whitchurch-Stouffville, Town of</v>
      </c>
      <c r="I946" t="b">
        <f>VLOOKUP(A946,all_municipalities!$A$2:$M$445,13, FALSE)</f>
        <v>0</v>
      </c>
      <c r="J946" t="str">
        <f t="shared" si="44"/>
        <v>NONE</v>
      </c>
      <c r="K946">
        <v>0</v>
      </c>
      <c r="L946">
        <v>10717</v>
      </c>
      <c r="M946" t="str">
        <f>IF(G946&lt;&gt;FALSE,VLOOKUP(H946,internet_municipalities!$B$2:$W$226,22,FALSE),"NO INTERNET")</f>
        <v>NO INTERNET</v>
      </c>
      <c r="N946" s="16" t="str">
        <f t="shared" si="45"/>
        <v>NO INTERNET</v>
      </c>
    </row>
    <row r="947" spans="1:14" x14ac:dyDescent="0.2">
      <c r="A947">
        <v>10717</v>
      </c>
      <c r="B947" t="b">
        <v>0</v>
      </c>
      <c r="C947" t="s">
        <v>1405</v>
      </c>
      <c r="D947" s="1">
        <v>3087</v>
      </c>
      <c r="E947" s="4">
        <v>0.26</v>
      </c>
      <c r="F947" t="str">
        <f t="shared" si="43"/>
        <v>Lost</v>
      </c>
      <c r="G947" t="b">
        <f>VLOOKUP(head_of_council_races!A947,all_municipalities!$A$2:$M$445,9,FALSE)</f>
        <v>0</v>
      </c>
      <c r="H947" t="str">
        <f>VLOOKUP(head_of_council_races!A947,all_municipalities!$A$2:$M$445,2,FALSE)</f>
        <v>Whitchurch-Stouffville, Town of</v>
      </c>
      <c r="I947" t="b">
        <f>VLOOKUP(A947,all_municipalities!$A$2:$M$445,13, FALSE)</f>
        <v>0</v>
      </c>
      <c r="J947" t="str">
        <f t="shared" si="44"/>
        <v>NONE</v>
      </c>
      <c r="K947">
        <v>0</v>
      </c>
      <c r="L947">
        <v>10717</v>
      </c>
      <c r="M947" t="str">
        <f>IF(G947&lt;&gt;FALSE,VLOOKUP(H947,internet_municipalities!$B$2:$W$226,22,FALSE),"NO INTERNET")</f>
        <v>NO INTERNET</v>
      </c>
      <c r="N947" s="16" t="str">
        <f t="shared" si="45"/>
        <v>NO INTERNET</v>
      </c>
    </row>
    <row r="948" spans="1:14" x14ac:dyDescent="0.2">
      <c r="A948">
        <v>10717</v>
      </c>
      <c r="B948" t="b">
        <v>0</v>
      </c>
      <c r="C948" t="s">
        <v>1406</v>
      </c>
      <c r="D948" s="1">
        <v>1343</v>
      </c>
      <c r="E948" s="4">
        <v>0.11</v>
      </c>
      <c r="F948" t="str">
        <f t="shared" si="43"/>
        <v>Lost</v>
      </c>
      <c r="G948" t="b">
        <f>VLOOKUP(head_of_council_races!A948,all_municipalities!$A$2:$M$445,9,FALSE)</f>
        <v>0</v>
      </c>
      <c r="H948" t="str">
        <f>VLOOKUP(head_of_council_races!A948,all_municipalities!$A$2:$M$445,2,FALSE)</f>
        <v>Whitchurch-Stouffville, Town of</v>
      </c>
      <c r="I948" t="b">
        <f>VLOOKUP(A948,all_municipalities!$A$2:$M$445,13, FALSE)</f>
        <v>0</v>
      </c>
      <c r="J948" t="str">
        <f t="shared" si="44"/>
        <v>NONE</v>
      </c>
      <c r="K948">
        <v>0</v>
      </c>
      <c r="L948">
        <v>10717</v>
      </c>
      <c r="M948" t="str">
        <f>IF(G948&lt;&gt;FALSE,VLOOKUP(H948,internet_municipalities!$B$2:$W$226,22,FALSE),"NO INTERNET")</f>
        <v>NO INTERNET</v>
      </c>
      <c r="N948" s="16" t="str">
        <f t="shared" si="45"/>
        <v>NO INTERNET</v>
      </c>
    </row>
    <row r="949" spans="1:14" x14ac:dyDescent="0.2">
      <c r="A949">
        <v>10717</v>
      </c>
      <c r="B949" t="b">
        <v>0</v>
      </c>
      <c r="C949" t="s">
        <v>1407</v>
      </c>
      <c r="D949" s="1">
        <v>1148</v>
      </c>
      <c r="E949" s="4">
        <v>0.1</v>
      </c>
      <c r="F949" t="str">
        <f t="shared" si="43"/>
        <v>Lost</v>
      </c>
      <c r="G949" t="b">
        <f>VLOOKUP(head_of_council_races!A949,all_municipalities!$A$2:$M$445,9,FALSE)</f>
        <v>0</v>
      </c>
      <c r="H949" t="str">
        <f>VLOOKUP(head_of_council_races!A949,all_municipalities!$A$2:$M$445,2,FALSE)</f>
        <v>Whitchurch-Stouffville, Town of</v>
      </c>
      <c r="I949" t="b">
        <f>VLOOKUP(A949,all_municipalities!$A$2:$M$445,13, FALSE)</f>
        <v>0</v>
      </c>
      <c r="J949" t="str">
        <f t="shared" si="44"/>
        <v>NONE</v>
      </c>
      <c r="K949">
        <v>0</v>
      </c>
      <c r="L949">
        <v>10717</v>
      </c>
      <c r="M949" t="str">
        <f>IF(G949&lt;&gt;FALSE,VLOOKUP(H949,internet_municipalities!$B$2:$W$226,22,FALSE),"NO INTERNET")</f>
        <v>NO INTERNET</v>
      </c>
      <c r="N949" s="16" t="str">
        <f t="shared" si="45"/>
        <v>NO INTERNET</v>
      </c>
    </row>
    <row r="950" spans="1:14" x14ac:dyDescent="0.2">
      <c r="A950">
        <v>10717</v>
      </c>
      <c r="B950" t="b">
        <v>0</v>
      </c>
      <c r="C950" t="s">
        <v>1404</v>
      </c>
      <c r="D950">
        <v>152</v>
      </c>
      <c r="E950" s="4">
        <v>0.01</v>
      </c>
      <c r="F950" t="str">
        <f t="shared" si="43"/>
        <v>Lost</v>
      </c>
      <c r="G950" t="b">
        <f>VLOOKUP(head_of_council_races!A950,all_municipalities!$A$2:$M$445,9,FALSE)</f>
        <v>0</v>
      </c>
      <c r="H950" t="str">
        <f>VLOOKUP(head_of_council_races!A950,all_municipalities!$A$2:$M$445,2,FALSE)</f>
        <v>Whitchurch-Stouffville, Town of</v>
      </c>
      <c r="I950" t="b">
        <f>VLOOKUP(A950,all_municipalities!$A$2:$M$445,13, FALSE)</f>
        <v>0</v>
      </c>
      <c r="J950" t="str">
        <f t="shared" si="44"/>
        <v>NONE</v>
      </c>
      <c r="K950">
        <v>0</v>
      </c>
      <c r="L950">
        <v>10717</v>
      </c>
      <c r="M950" t="str">
        <f>IF(G950&lt;&gt;FALSE,VLOOKUP(H950,internet_municipalities!$B$2:$W$226,22,FALSE),"NO INTERNET")</f>
        <v>NO INTERNET</v>
      </c>
      <c r="N950" s="16" t="str">
        <f t="shared" si="45"/>
        <v>NO INTERNET</v>
      </c>
    </row>
    <row r="951" spans="1:14" x14ac:dyDescent="0.2">
      <c r="A951">
        <v>10814</v>
      </c>
      <c r="B951" t="b">
        <v>1</v>
      </c>
      <c r="C951" t="s">
        <v>1408</v>
      </c>
      <c r="D951">
        <v>170</v>
      </c>
      <c r="E951" s="4">
        <v>0.54</v>
      </c>
      <c r="F951">
        <f t="shared" si="43"/>
        <v>28</v>
      </c>
      <c r="G951" t="b">
        <f>VLOOKUP(head_of_council_races!A951,all_municipalities!$A$2:$M$445,9,FALSE)</f>
        <v>0</v>
      </c>
      <c r="H951" t="str">
        <f>VLOOKUP(head_of_council_races!A951,all_municipalities!$A$2:$M$445,2,FALSE)</f>
        <v>White River, Township of</v>
      </c>
      <c r="I951" t="b">
        <f>VLOOKUP(A951,all_municipalities!$A$2:$M$445,13, FALSE)</f>
        <v>0</v>
      </c>
      <c r="J951" t="str">
        <f t="shared" si="44"/>
        <v>NONE</v>
      </c>
      <c r="K951">
        <v>0</v>
      </c>
      <c r="L951">
        <v>10814</v>
      </c>
      <c r="M951" t="str">
        <f>IF(G951&lt;&gt;FALSE,VLOOKUP(H951,internet_municipalities!$B$2:$W$226,22,FALSE),"NO INTERNET")</f>
        <v>NO INTERNET</v>
      </c>
      <c r="N951" s="16" t="str">
        <f t="shared" si="45"/>
        <v>NO INTERNET</v>
      </c>
    </row>
    <row r="952" spans="1:14" x14ac:dyDescent="0.2">
      <c r="A952">
        <v>10814</v>
      </c>
      <c r="B952" t="b">
        <v>0</v>
      </c>
      <c r="C952" t="s">
        <v>1409</v>
      </c>
      <c r="D952">
        <v>142</v>
      </c>
      <c r="E952" s="4">
        <v>0.46</v>
      </c>
      <c r="F952" t="str">
        <f t="shared" si="43"/>
        <v>Lost</v>
      </c>
      <c r="G952" t="b">
        <f>VLOOKUP(head_of_council_races!A952,all_municipalities!$A$2:$M$445,9,FALSE)</f>
        <v>0</v>
      </c>
      <c r="H952" t="str">
        <f>VLOOKUP(head_of_council_races!A952,all_municipalities!$A$2:$M$445,2,FALSE)</f>
        <v>White River, Township of</v>
      </c>
      <c r="I952" t="b">
        <f>VLOOKUP(A952,all_municipalities!$A$2:$M$445,13, FALSE)</f>
        <v>0</v>
      </c>
      <c r="J952" t="str">
        <f t="shared" si="44"/>
        <v>NONE</v>
      </c>
      <c r="K952">
        <v>0</v>
      </c>
      <c r="L952">
        <v>10814</v>
      </c>
      <c r="M952" t="str">
        <f>IF(G952&lt;&gt;FALSE,VLOOKUP(H952,internet_municipalities!$B$2:$W$226,22,FALSE),"NO INTERNET")</f>
        <v>NO INTERNET</v>
      </c>
      <c r="N952" s="16" t="str">
        <f t="shared" si="45"/>
        <v>NO INTERNET</v>
      </c>
    </row>
    <row r="953" spans="1:14" x14ac:dyDescent="0.2">
      <c r="A953">
        <v>18524</v>
      </c>
      <c r="B953" t="b">
        <v>1</v>
      </c>
      <c r="C953" t="s">
        <v>1410</v>
      </c>
      <c r="D953" t="s">
        <v>461</v>
      </c>
      <c r="E953" t="s">
        <v>461</v>
      </c>
      <c r="F953" t="str">
        <f t="shared" si="43"/>
        <v>Acclaimed</v>
      </c>
      <c r="G953" t="b">
        <f>VLOOKUP(head_of_council_races!A953,all_municipalities!$A$2:$M$445,9,FALSE)</f>
        <v>1</v>
      </c>
      <c r="H953" t="str">
        <f>VLOOKUP(head_of_council_races!A953,all_municipalities!$A$2:$M$445,2,FALSE)</f>
        <v>Whitestone, Municipality of</v>
      </c>
      <c r="I953" t="b">
        <f>VLOOKUP(A953,all_municipalities!$A$2:$M$445,13, FALSE)</f>
        <v>0</v>
      </c>
      <c r="J953" t="str">
        <f t="shared" si="44"/>
        <v>NONE</v>
      </c>
      <c r="K953">
        <v>0</v>
      </c>
      <c r="L953">
        <v>18524</v>
      </c>
      <c r="M953">
        <f>IF(G953&lt;&gt;FALSE,VLOOKUP(H953,internet_municipalities!$B$2:$W$226,22,FALSE),"NO INTERNET")</f>
        <v>2209</v>
      </c>
      <c r="N953" s="16" t="str">
        <f t="shared" si="45"/>
        <v>Acclaimed</v>
      </c>
    </row>
    <row r="954" spans="1:14" x14ac:dyDescent="0.2">
      <c r="A954">
        <v>19410</v>
      </c>
      <c r="B954" t="b">
        <v>1</v>
      </c>
      <c r="C954" t="s">
        <v>1411</v>
      </c>
      <c r="D954" s="1">
        <v>2156</v>
      </c>
      <c r="E954" s="4">
        <v>0.8</v>
      </c>
      <c r="F954">
        <f t="shared" si="43"/>
        <v>1608</v>
      </c>
      <c r="G954" t="b">
        <f>VLOOKUP(head_of_council_races!A954,all_municipalities!$A$2:$M$445,9,FALSE)</f>
        <v>1</v>
      </c>
      <c r="H954" t="str">
        <f>VLOOKUP(head_of_council_races!A954,all_municipalities!$A$2:$M$445,2,FALSE)</f>
        <v>Whitewater Region, Township of</v>
      </c>
      <c r="I954" t="b">
        <f>VLOOKUP(A954,all_municipalities!$A$2:$M$445,13, FALSE)</f>
        <v>0</v>
      </c>
      <c r="J954" t="str">
        <f t="shared" si="44"/>
        <v>NONE</v>
      </c>
      <c r="K954">
        <v>0</v>
      </c>
      <c r="L954">
        <v>19410</v>
      </c>
      <c r="M954">
        <f>IF(G954&lt;&gt;FALSE,VLOOKUP(H954,internet_municipalities!$B$2:$W$226,22,FALSE),"NO INTERNET")</f>
        <v>3629</v>
      </c>
      <c r="N954" s="16">
        <f t="shared" si="45"/>
        <v>0.44309727197575088</v>
      </c>
    </row>
    <row r="955" spans="1:14" x14ac:dyDescent="0.2">
      <c r="A955">
        <v>19410</v>
      </c>
      <c r="B955" t="b">
        <v>0</v>
      </c>
      <c r="C955" t="s">
        <v>1412</v>
      </c>
      <c r="D955">
        <v>548</v>
      </c>
      <c r="E955" s="4">
        <v>0.2</v>
      </c>
      <c r="F955" t="str">
        <f t="shared" si="43"/>
        <v>Lost</v>
      </c>
      <c r="G955" t="b">
        <f>VLOOKUP(head_of_council_races!A955,all_municipalities!$A$2:$M$445,9,FALSE)</f>
        <v>1</v>
      </c>
      <c r="H955" t="str">
        <f>VLOOKUP(head_of_council_races!A955,all_municipalities!$A$2:$M$445,2,FALSE)</f>
        <v>Whitewater Region, Township of</v>
      </c>
      <c r="I955" t="b">
        <f>VLOOKUP(A955,all_municipalities!$A$2:$M$445,13, FALSE)</f>
        <v>0</v>
      </c>
      <c r="J955" t="str">
        <f t="shared" si="44"/>
        <v>NONE</v>
      </c>
      <c r="K955">
        <v>0</v>
      </c>
      <c r="L955">
        <v>19410</v>
      </c>
      <c r="M955">
        <f>IF(G955&lt;&gt;FALSE,VLOOKUP(H955,internet_municipalities!$B$2:$W$226,22,FALSE),"NO INTERNET")</f>
        <v>3629</v>
      </c>
      <c r="N955" s="16" t="str">
        <f t="shared" si="45"/>
        <v>Lost</v>
      </c>
    </row>
    <row r="956" spans="1:14" x14ac:dyDescent="0.2">
      <c r="A956">
        <v>10061</v>
      </c>
      <c r="B956" t="b">
        <v>1</v>
      </c>
      <c r="C956" t="s">
        <v>1413</v>
      </c>
      <c r="D956" s="1">
        <v>4254</v>
      </c>
      <c r="E956" s="4">
        <v>0.61</v>
      </c>
      <c r="F956">
        <f t="shared" si="43"/>
        <v>1560</v>
      </c>
      <c r="G956" t="b">
        <f>VLOOKUP(head_of_council_races!A956,all_municipalities!$A$2:$M$445,9,FALSE)</f>
        <v>1</v>
      </c>
      <c r="H956" t="str">
        <f>VLOOKUP(head_of_council_races!A956,all_municipalities!$A$2:$M$445,2,FALSE)</f>
        <v>Wilmot, Township of</v>
      </c>
      <c r="I956" t="b">
        <f>VLOOKUP(A956,all_municipalities!$A$2:$M$445,13, FALSE)</f>
        <v>0</v>
      </c>
      <c r="J956" t="str">
        <f t="shared" si="44"/>
        <v>NONE</v>
      </c>
      <c r="K956">
        <v>0</v>
      </c>
      <c r="L956">
        <v>10061</v>
      </c>
      <c r="M956">
        <f>IF(G956&lt;&gt;FALSE,VLOOKUP(H956,internet_municipalities!$B$2:$W$226,22,FALSE),"NO INTERNET")</f>
        <v>10108</v>
      </c>
      <c r="N956" s="16">
        <f t="shared" si="45"/>
        <v>0.15433320142461418</v>
      </c>
    </row>
    <row r="957" spans="1:14" x14ac:dyDescent="0.2">
      <c r="A957">
        <v>10061</v>
      </c>
      <c r="B957" t="b">
        <v>0</v>
      </c>
      <c r="C957" t="s">
        <v>1414</v>
      </c>
      <c r="D957" s="1">
        <v>2694</v>
      </c>
      <c r="E957" s="4">
        <v>0.39</v>
      </c>
      <c r="F957" t="str">
        <f t="shared" si="43"/>
        <v>Lost</v>
      </c>
      <c r="G957" t="b">
        <f>VLOOKUP(head_of_council_races!A957,all_municipalities!$A$2:$M$445,9,FALSE)</f>
        <v>1</v>
      </c>
      <c r="H957" t="str">
        <f>VLOOKUP(head_of_council_races!A957,all_municipalities!$A$2:$M$445,2,FALSE)</f>
        <v>Wilmot, Township of</v>
      </c>
      <c r="I957" t="b">
        <f>VLOOKUP(A957,all_municipalities!$A$2:$M$445,13, FALSE)</f>
        <v>0</v>
      </c>
      <c r="J957" t="str">
        <f t="shared" si="44"/>
        <v>NONE</v>
      </c>
      <c r="K957">
        <v>0</v>
      </c>
      <c r="L957">
        <v>10061</v>
      </c>
      <c r="M957">
        <f>IF(G957&lt;&gt;FALSE,VLOOKUP(H957,internet_municipalities!$B$2:$W$226,22,FALSE),"NO INTERNET")</f>
        <v>10108</v>
      </c>
      <c r="N957" s="16" t="str">
        <f t="shared" si="45"/>
        <v>Lost</v>
      </c>
    </row>
    <row r="958" spans="1:14" x14ac:dyDescent="0.2">
      <c r="A958">
        <v>10824</v>
      </c>
      <c r="B958" t="b">
        <v>1</v>
      </c>
      <c r="C958" t="s">
        <v>1415</v>
      </c>
      <c r="D958" s="1">
        <v>26018</v>
      </c>
      <c r="E958" s="4">
        <v>0.53</v>
      </c>
      <c r="F958">
        <f t="shared" si="43"/>
        <v>6841</v>
      </c>
      <c r="G958" t="b">
        <f>VLOOKUP(head_of_council_races!A958,all_municipalities!$A$2:$M$445,9,FALSE)</f>
        <v>0</v>
      </c>
      <c r="H958" t="str">
        <f>VLOOKUP(head_of_council_races!A958,all_municipalities!$A$2:$M$445,2,FALSE)</f>
        <v>Windsor, City of</v>
      </c>
      <c r="I958" t="b">
        <f>VLOOKUP(A958,all_municipalities!$A$2:$M$445,13, FALSE)</f>
        <v>0</v>
      </c>
      <c r="J958" t="str">
        <f t="shared" si="44"/>
        <v>NONE</v>
      </c>
      <c r="K958">
        <v>0</v>
      </c>
      <c r="L958">
        <v>10824</v>
      </c>
      <c r="M958" t="str">
        <f>IF(G958&lt;&gt;FALSE,VLOOKUP(H958,internet_municipalities!$B$2:$W$226,22,FALSE),"NO INTERNET")</f>
        <v>NO INTERNET</v>
      </c>
      <c r="N958" s="16" t="str">
        <f t="shared" si="45"/>
        <v>NO INTERNET</v>
      </c>
    </row>
    <row r="959" spans="1:14" x14ac:dyDescent="0.2">
      <c r="A959">
        <v>10824</v>
      </c>
      <c r="B959" t="b">
        <v>0</v>
      </c>
      <c r="C959" t="s">
        <v>1419</v>
      </c>
      <c r="D959" s="1">
        <v>19177</v>
      </c>
      <c r="E959" s="4">
        <v>0.39</v>
      </c>
      <c r="F959" t="str">
        <f t="shared" si="43"/>
        <v>Lost</v>
      </c>
      <c r="G959" t="b">
        <f>VLOOKUP(head_of_council_races!A959,all_municipalities!$A$2:$M$445,9,FALSE)</f>
        <v>0</v>
      </c>
      <c r="H959" t="str">
        <f>VLOOKUP(head_of_council_races!A959,all_municipalities!$A$2:$M$445,2,FALSE)</f>
        <v>Windsor, City of</v>
      </c>
      <c r="I959" t="b">
        <f>VLOOKUP(A959,all_municipalities!$A$2:$M$445,13, FALSE)</f>
        <v>0</v>
      </c>
      <c r="J959" t="str">
        <f t="shared" si="44"/>
        <v>NONE</v>
      </c>
      <c r="K959">
        <v>0</v>
      </c>
      <c r="L959">
        <v>10824</v>
      </c>
      <c r="M959" t="str">
        <f>IF(G959&lt;&gt;FALSE,VLOOKUP(H959,internet_municipalities!$B$2:$W$226,22,FALSE),"NO INTERNET")</f>
        <v>NO INTERNET</v>
      </c>
      <c r="N959" s="16" t="str">
        <f t="shared" si="45"/>
        <v>NO INTERNET</v>
      </c>
    </row>
    <row r="960" spans="1:14" x14ac:dyDescent="0.2">
      <c r="A960">
        <v>10824</v>
      </c>
      <c r="B960" t="b">
        <v>0</v>
      </c>
      <c r="C960" t="s">
        <v>1418</v>
      </c>
      <c r="D960" s="1">
        <v>2091</v>
      </c>
      <c r="E960" s="4">
        <v>0.04</v>
      </c>
      <c r="F960" t="str">
        <f t="shared" si="43"/>
        <v>Lost</v>
      </c>
      <c r="G960" t="b">
        <f>VLOOKUP(head_of_council_races!A960,all_municipalities!$A$2:$M$445,9,FALSE)</f>
        <v>0</v>
      </c>
      <c r="H960" t="str">
        <f>VLOOKUP(head_of_council_races!A960,all_municipalities!$A$2:$M$445,2,FALSE)</f>
        <v>Windsor, City of</v>
      </c>
      <c r="I960" t="b">
        <f>VLOOKUP(A960,all_municipalities!$A$2:$M$445,13, FALSE)</f>
        <v>0</v>
      </c>
      <c r="J960" t="str">
        <f t="shared" si="44"/>
        <v>NONE</v>
      </c>
      <c r="K960">
        <v>0</v>
      </c>
      <c r="L960">
        <v>10824</v>
      </c>
      <c r="M960" t="str">
        <f>IF(G960&lt;&gt;FALSE,VLOOKUP(H960,internet_municipalities!$B$2:$W$226,22,FALSE),"NO INTERNET")</f>
        <v>NO INTERNET</v>
      </c>
      <c r="N960" s="16" t="str">
        <f t="shared" si="45"/>
        <v>NO INTERNET</v>
      </c>
    </row>
    <row r="961" spans="1:14" x14ac:dyDescent="0.2">
      <c r="A961">
        <v>10824</v>
      </c>
      <c r="B961" t="b">
        <v>0</v>
      </c>
      <c r="C961" t="s">
        <v>1416</v>
      </c>
      <c r="D961">
        <v>875</v>
      </c>
      <c r="E961" s="4">
        <v>0.02</v>
      </c>
      <c r="F961" t="str">
        <f t="shared" si="43"/>
        <v>Lost</v>
      </c>
      <c r="G961" t="b">
        <f>VLOOKUP(head_of_council_races!A961,all_municipalities!$A$2:$M$445,9,FALSE)</f>
        <v>0</v>
      </c>
      <c r="H961" t="str">
        <f>VLOOKUP(head_of_council_races!A961,all_municipalities!$A$2:$M$445,2,FALSE)</f>
        <v>Windsor, City of</v>
      </c>
      <c r="I961" t="b">
        <f>VLOOKUP(A961,all_municipalities!$A$2:$M$445,13, FALSE)</f>
        <v>0</v>
      </c>
      <c r="J961" t="str">
        <f t="shared" si="44"/>
        <v>NONE</v>
      </c>
      <c r="K961">
        <v>0</v>
      </c>
      <c r="L961">
        <v>10824</v>
      </c>
      <c r="M961" t="str">
        <f>IF(G961&lt;&gt;FALSE,VLOOKUP(H961,internet_municipalities!$B$2:$W$226,22,FALSE),"NO INTERNET")</f>
        <v>NO INTERNET</v>
      </c>
      <c r="N961" s="16" t="str">
        <f t="shared" si="45"/>
        <v>NO INTERNET</v>
      </c>
    </row>
    <row r="962" spans="1:14" x14ac:dyDescent="0.2">
      <c r="A962">
        <v>10824</v>
      </c>
      <c r="B962" t="b">
        <v>0</v>
      </c>
      <c r="C962" t="s">
        <v>1420</v>
      </c>
      <c r="D962">
        <v>684</v>
      </c>
      <c r="E962" s="4">
        <v>0.01</v>
      </c>
      <c r="F962" t="str">
        <f t="shared" si="43"/>
        <v>Lost</v>
      </c>
      <c r="G962" t="b">
        <f>VLOOKUP(head_of_council_races!A962,all_municipalities!$A$2:$M$445,9,FALSE)</f>
        <v>0</v>
      </c>
      <c r="H962" t="str">
        <f>VLOOKUP(head_of_council_races!A962,all_municipalities!$A$2:$M$445,2,FALSE)</f>
        <v>Windsor, City of</v>
      </c>
      <c r="I962" t="b">
        <f>VLOOKUP(A962,all_municipalities!$A$2:$M$445,13, FALSE)</f>
        <v>0</v>
      </c>
      <c r="J962" t="str">
        <f t="shared" si="44"/>
        <v>NONE</v>
      </c>
      <c r="K962">
        <v>0</v>
      </c>
      <c r="L962">
        <v>10824</v>
      </c>
      <c r="M962" t="str">
        <f>IF(G962&lt;&gt;FALSE,VLOOKUP(H962,internet_municipalities!$B$2:$W$226,22,FALSE),"NO INTERNET")</f>
        <v>NO INTERNET</v>
      </c>
      <c r="N962" s="16" t="str">
        <f t="shared" si="45"/>
        <v>NO INTERNET</v>
      </c>
    </row>
    <row r="963" spans="1:14" x14ac:dyDescent="0.2">
      <c r="A963">
        <v>10824</v>
      </c>
      <c r="B963" t="b">
        <v>0</v>
      </c>
      <c r="C963" t="s">
        <v>1417</v>
      </c>
      <c r="D963">
        <v>511</v>
      </c>
      <c r="E963" s="4">
        <v>0.01</v>
      </c>
      <c r="F963" t="str">
        <f t="shared" ref="F963:F975" si="46">IF(AND(B963=TRUE), IF(D963="Acclaimed", "Acclaimed", D963-D964),"Lost")</f>
        <v>Lost</v>
      </c>
      <c r="G963" t="b">
        <f>VLOOKUP(head_of_council_races!A963,all_municipalities!$A$2:$M$445,9,FALSE)</f>
        <v>0</v>
      </c>
      <c r="H963" t="str">
        <f>VLOOKUP(head_of_council_races!A963,all_municipalities!$A$2:$M$445,2,FALSE)</f>
        <v>Windsor, City of</v>
      </c>
      <c r="I963" t="b">
        <f>VLOOKUP(A963,all_municipalities!$A$2:$M$445,13, FALSE)</f>
        <v>0</v>
      </c>
      <c r="J963" t="str">
        <f t="shared" ref="J963:J975" si="47">IF(I963=TRUE,IF(F963&lt;=10,"HIGH",IF(F963&lt;=100,"MID",IF(F963&lt;=1000,"LOW","NONE"))),"NONE")</f>
        <v>NONE</v>
      </c>
      <c r="K963">
        <v>0</v>
      </c>
      <c r="L963">
        <v>10824</v>
      </c>
      <c r="M963" t="str">
        <f>IF(G963&lt;&gt;FALSE,VLOOKUP(H963,internet_municipalities!$B$2:$W$226,22,FALSE),"NO INTERNET")</f>
        <v>NO INTERNET</v>
      </c>
      <c r="N963" s="16" t="str">
        <f t="shared" si="45"/>
        <v>NO INTERNET</v>
      </c>
    </row>
    <row r="964" spans="1:14" x14ac:dyDescent="0.2">
      <c r="A964">
        <v>10824</v>
      </c>
      <c r="B964" t="b">
        <v>0</v>
      </c>
      <c r="C964" t="s">
        <v>1421</v>
      </c>
      <c r="D964">
        <v>194</v>
      </c>
      <c r="E964" s="4">
        <v>0</v>
      </c>
      <c r="F964" t="str">
        <f t="shared" si="46"/>
        <v>Lost</v>
      </c>
      <c r="G964" t="b">
        <f>VLOOKUP(head_of_council_races!A964,all_municipalities!$A$2:$M$445,9,FALSE)</f>
        <v>0</v>
      </c>
      <c r="H964" t="str">
        <f>VLOOKUP(head_of_council_races!A964,all_municipalities!$A$2:$M$445,2,FALSE)</f>
        <v>Windsor, City of</v>
      </c>
      <c r="I964" t="b">
        <f>VLOOKUP(A964,all_municipalities!$A$2:$M$445,13, FALSE)</f>
        <v>0</v>
      </c>
      <c r="J964" t="str">
        <f t="shared" si="47"/>
        <v>NONE</v>
      </c>
      <c r="K964">
        <v>0</v>
      </c>
      <c r="L964">
        <v>10824</v>
      </c>
      <c r="M964" t="str">
        <f>IF(G964&lt;&gt;FALSE,VLOOKUP(H964,internet_municipalities!$B$2:$W$226,22,FALSE),"NO INTERNET")</f>
        <v>NO INTERNET</v>
      </c>
      <c r="N964" s="16" t="str">
        <f t="shared" si="45"/>
        <v>NO INTERNET</v>
      </c>
    </row>
    <row r="965" spans="1:14" x14ac:dyDescent="0.2">
      <c r="A965">
        <v>10176</v>
      </c>
      <c r="B965" t="b">
        <v>1</v>
      </c>
      <c r="C965" t="s">
        <v>1422</v>
      </c>
      <c r="D965">
        <v>699</v>
      </c>
      <c r="E965" s="4">
        <v>0.71</v>
      </c>
      <c r="F965">
        <f t="shared" si="46"/>
        <v>407</v>
      </c>
      <c r="G965" t="b">
        <f>VLOOKUP(head_of_council_races!A965,all_municipalities!$A$2:$M$445,9,FALSE)</f>
        <v>1</v>
      </c>
      <c r="H965" t="str">
        <f>VLOOKUP(head_of_council_races!A965,all_municipalities!$A$2:$M$445,2,FALSE)</f>
        <v>Wollaston, Township of</v>
      </c>
      <c r="I965" t="b">
        <f>VLOOKUP(A965,all_municipalities!$A$2:$M$445,13, FALSE)</f>
        <v>1</v>
      </c>
      <c r="J965" t="str">
        <f t="shared" si="47"/>
        <v>LOW</v>
      </c>
      <c r="K965">
        <v>1</v>
      </c>
      <c r="L965">
        <v>10176</v>
      </c>
      <c r="M965">
        <f>IF(G965&lt;&gt;FALSE,VLOOKUP(H965,internet_municipalities!$B$2:$W$226,22,FALSE),"NO INTERNET")</f>
        <v>1557</v>
      </c>
      <c r="N965" s="16">
        <f t="shared" ref="N965:N975" si="48">IF(G965=TRUE,IF(F965&lt;&gt;"Acclaimed",IF(F965&lt;&gt;"Lost",F965/M965,"Lost"),"Acclaimed"),"NO INTERNET")</f>
        <v>0.26140012845215155</v>
      </c>
    </row>
    <row r="966" spans="1:14" x14ac:dyDescent="0.2">
      <c r="A966">
        <v>10176</v>
      </c>
      <c r="B966" t="b">
        <v>0</v>
      </c>
      <c r="C966" t="s">
        <v>1423</v>
      </c>
      <c r="D966">
        <v>292</v>
      </c>
      <c r="E966" s="4">
        <v>0.28999999999999998</v>
      </c>
      <c r="F966" t="str">
        <f t="shared" si="46"/>
        <v>Lost</v>
      </c>
      <c r="G966" t="b">
        <f>VLOOKUP(head_of_council_races!A966,all_municipalities!$A$2:$M$445,9,FALSE)</f>
        <v>1</v>
      </c>
      <c r="H966" t="str">
        <f>VLOOKUP(head_of_council_races!A966,all_municipalities!$A$2:$M$445,2,FALSE)</f>
        <v>Wollaston, Township of</v>
      </c>
      <c r="I966" t="b">
        <f>VLOOKUP(A966,all_municipalities!$A$2:$M$445,13, FALSE)</f>
        <v>1</v>
      </c>
      <c r="J966" t="str">
        <f t="shared" si="47"/>
        <v>NONE</v>
      </c>
      <c r="K966">
        <v>1</v>
      </c>
      <c r="L966">
        <v>10176</v>
      </c>
      <c r="M966">
        <f>IF(G966&lt;&gt;FALSE,VLOOKUP(H966,internet_municipalities!$B$2:$W$226,22,FALSE),"NO INTERNET")</f>
        <v>1557</v>
      </c>
      <c r="N966" s="16" t="str">
        <f t="shared" si="48"/>
        <v>Lost</v>
      </c>
    </row>
    <row r="967" spans="1:14" x14ac:dyDescent="0.2">
      <c r="A967">
        <v>10829</v>
      </c>
      <c r="B967" t="b">
        <v>1</v>
      </c>
      <c r="C967" t="s">
        <v>1424</v>
      </c>
      <c r="D967" s="1">
        <v>3612</v>
      </c>
      <c r="E967" s="4">
        <v>0.39</v>
      </c>
      <c r="F967">
        <f t="shared" si="46"/>
        <v>171</v>
      </c>
      <c r="G967" t="b">
        <f>VLOOKUP(head_of_council_races!A967,all_municipalities!$A$2:$M$445,9,FALSE)</f>
        <v>0</v>
      </c>
      <c r="H967" t="str">
        <f>VLOOKUP(head_of_council_races!A967,all_municipalities!$A$2:$M$445,2,FALSE)</f>
        <v>Woodstock, City of</v>
      </c>
      <c r="I967" t="b">
        <f>VLOOKUP(A967,all_municipalities!$A$2:$M$445,13, FALSE)</f>
        <v>0</v>
      </c>
      <c r="J967" t="str">
        <f t="shared" si="47"/>
        <v>NONE</v>
      </c>
      <c r="K967">
        <v>0</v>
      </c>
      <c r="L967">
        <v>10829</v>
      </c>
      <c r="M967" t="str">
        <f>IF(G967&lt;&gt;FALSE,VLOOKUP(H967,internet_municipalities!$B$2:$W$226,22,FALSE),"NO INTERNET")</f>
        <v>NO INTERNET</v>
      </c>
      <c r="N967" s="16" t="str">
        <f t="shared" si="48"/>
        <v>NO INTERNET</v>
      </c>
    </row>
    <row r="968" spans="1:14" x14ac:dyDescent="0.2">
      <c r="A968">
        <v>10829</v>
      </c>
      <c r="B968" t="b">
        <v>0</v>
      </c>
      <c r="C968" t="s">
        <v>1428</v>
      </c>
      <c r="D968" s="1">
        <v>3441</v>
      </c>
      <c r="E968" s="4">
        <v>0.37</v>
      </c>
      <c r="F968" t="str">
        <f t="shared" si="46"/>
        <v>Lost</v>
      </c>
      <c r="G968" t="b">
        <f>VLOOKUP(head_of_council_races!A968,all_municipalities!$A$2:$M$445,9,FALSE)</f>
        <v>0</v>
      </c>
      <c r="H968" t="str">
        <f>VLOOKUP(head_of_council_races!A968,all_municipalities!$A$2:$M$445,2,FALSE)</f>
        <v>Woodstock, City of</v>
      </c>
      <c r="I968" t="b">
        <f>VLOOKUP(A968,all_municipalities!$A$2:$M$445,13, FALSE)</f>
        <v>0</v>
      </c>
      <c r="J968" t="str">
        <f t="shared" si="47"/>
        <v>NONE</v>
      </c>
      <c r="K968">
        <v>0</v>
      </c>
      <c r="L968">
        <v>10829</v>
      </c>
      <c r="M968" t="str">
        <f>IF(G968&lt;&gt;FALSE,VLOOKUP(H968,internet_municipalities!$B$2:$W$226,22,FALSE),"NO INTERNET")</f>
        <v>NO INTERNET</v>
      </c>
      <c r="N968" s="16" t="str">
        <f t="shared" si="48"/>
        <v>NO INTERNET</v>
      </c>
    </row>
    <row r="969" spans="1:14" x14ac:dyDescent="0.2">
      <c r="A969">
        <v>10829</v>
      </c>
      <c r="B969" t="b">
        <v>0</v>
      </c>
      <c r="C969" t="s">
        <v>1427</v>
      </c>
      <c r="D969" s="1">
        <v>1883</v>
      </c>
      <c r="E969" s="4">
        <v>0.2</v>
      </c>
      <c r="F969" t="str">
        <f t="shared" si="46"/>
        <v>Lost</v>
      </c>
      <c r="G969" t="b">
        <f>VLOOKUP(head_of_council_races!A969,all_municipalities!$A$2:$M$445,9,FALSE)</f>
        <v>0</v>
      </c>
      <c r="H969" t="str">
        <f>VLOOKUP(head_of_council_races!A969,all_municipalities!$A$2:$M$445,2,FALSE)</f>
        <v>Woodstock, City of</v>
      </c>
      <c r="I969" t="b">
        <f>VLOOKUP(A969,all_municipalities!$A$2:$M$445,13, FALSE)</f>
        <v>0</v>
      </c>
      <c r="J969" t="str">
        <f t="shared" si="47"/>
        <v>NONE</v>
      </c>
      <c r="K969">
        <v>0</v>
      </c>
      <c r="L969">
        <v>10829</v>
      </c>
      <c r="M969" t="str">
        <f>IF(G969&lt;&gt;FALSE,VLOOKUP(H969,internet_municipalities!$B$2:$W$226,22,FALSE),"NO INTERNET")</f>
        <v>NO INTERNET</v>
      </c>
      <c r="N969" s="16" t="str">
        <f t="shared" si="48"/>
        <v>NO INTERNET</v>
      </c>
    </row>
    <row r="970" spans="1:14" x14ac:dyDescent="0.2">
      <c r="A970">
        <v>10829</v>
      </c>
      <c r="B970" t="b">
        <v>0</v>
      </c>
      <c r="C970" t="s">
        <v>1426</v>
      </c>
      <c r="D970">
        <v>305</v>
      </c>
      <c r="E970" s="4">
        <v>0.03</v>
      </c>
      <c r="F970" t="str">
        <f t="shared" si="46"/>
        <v>Lost</v>
      </c>
      <c r="G970" t="b">
        <f>VLOOKUP(head_of_council_races!A970,all_municipalities!$A$2:$M$445,9,FALSE)</f>
        <v>0</v>
      </c>
      <c r="H970" t="str">
        <f>VLOOKUP(head_of_council_races!A970,all_municipalities!$A$2:$M$445,2,FALSE)</f>
        <v>Woodstock, City of</v>
      </c>
      <c r="I970" t="b">
        <f>VLOOKUP(A970,all_municipalities!$A$2:$M$445,13, FALSE)</f>
        <v>0</v>
      </c>
      <c r="J970" t="str">
        <f t="shared" si="47"/>
        <v>NONE</v>
      </c>
      <c r="K970">
        <v>0</v>
      </c>
      <c r="L970">
        <v>10829</v>
      </c>
      <c r="M970" t="str">
        <f>IF(G970&lt;&gt;FALSE,VLOOKUP(H970,internet_municipalities!$B$2:$W$226,22,FALSE),"NO INTERNET")</f>
        <v>NO INTERNET</v>
      </c>
      <c r="N970" s="16" t="str">
        <f t="shared" si="48"/>
        <v>NO INTERNET</v>
      </c>
    </row>
    <row r="971" spans="1:14" x14ac:dyDescent="0.2">
      <c r="A971">
        <v>10829</v>
      </c>
      <c r="B971" t="b">
        <v>0</v>
      </c>
      <c r="C971" t="s">
        <v>1429</v>
      </c>
      <c r="D971">
        <v>66</v>
      </c>
      <c r="E971" s="4">
        <v>0.01</v>
      </c>
      <c r="F971" t="str">
        <f t="shared" si="46"/>
        <v>Lost</v>
      </c>
      <c r="G971" t="b">
        <f>VLOOKUP(head_of_council_races!A971,all_municipalities!$A$2:$M$445,9,FALSE)</f>
        <v>0</v>
      </c>
      <c r="H971" t="str">
        <f>VLOOKUP(head_of_council_races!A971,all_municipalities!$A$2:$M$445,2,FALSE)</f>
        <v>Woodstock, City of</v>
      </c>
      <c r="I971" t="b">
        <f>VLOOKUP(A971,all_municipalities!$A$2:$M$445,13, FALSE)</f>
        <v>0</v>
      </c>
      <c r="J971" t="str">
        <f t="shared" si="47"/>
        <v>NONE</v>
      </c>
      <c r="K971">
        <v>0</v>
      </c>
      <c r="L971">
        <v>10829</v>
      </c>
      <c r="M971" t="str">
        <f>IF(G971&lt;&gt;FALSE,VLOOKUP(H971,internet_municipalities!$B$2:$W$226,22,FALSE),"NO INTERNET")</f>
        <v>NO INTERNET</v>
      </c>
      <c r="N971" s="16" t="str">
        <f t="shared" si="48"/>
        <v>NO INTERNET</v>
      </c>
    </row>
    <row r="972" spans="1:14" x14ac:dyDescent="0.2">
      <c r="A972">
        <v>10829</v>
      </c>
      <c r="B972" t="b">
        <v>0</v>
      </c>
      <c r="C972" t="s">
        <v>1425</v>
      </c>
      <c r="D972">
        <v>31</v>
      </c>
      <c r="E972" s="4">
        <v>0</v>
      </c>
      <c r="F972" t="str">
        <f t="shared" si="46"/>
        <v>Lost</v>
      </c>
      <c r="G972" t="b">
        <f>VLOOKUP(head_of_council_races!A972,all_municipalities!$A$2:$M$445,9,FALSE)</f>
        <v>0</v>
      </c>
      <c r="H972" t="str">
        <f>VLOOKUP(head_of_council_races!A972,all_municipalities!$A$2:$M$445,2,FALSE)</f>
        <v>Woodstock, City of</v>
      </c>
      <c r="I972" t="b">
        <f>VLOOKUP(A972,all_municipalities!$A$2:$M$445,13, FALSE)</f>
        <v>0</v>
      </c>
      <c r="J972" t="str">
        <f t="shared" si="47"/>
        <v>NONE</v>
      </c>
      <c r="K972">
        <v>0</v>
      </c>
      <c r="L972">
        <v>10829</v>
      </c>
      <c r="M972" t="str">
        <f>IF(G972&lt;&gt;FALSE,VLOOKUP(H972,internet_municipalities!$B$2:$W$226,22,FALSE),"NO INTERNET")</f>
        <v>NO INTERNET</v>
      </c>
      <c r="N972" s="16" t="str">
        <f t="shared" si="48"/>
        <v>NO INTERNET</v>
      </c>
    </row>
    <row r="973" spans="1:14" x14ac:dyDescent="0.2">
      <c r="A973">
        <v>10232</v>
      </c>
      <c r="B973" t="b">
        <v>1</v>
      </c>
      <c r="C973" t="s">
        <v>1430</v>
      </c>
      <c r="D973" s="1">
        <v>3929</v>
      </c>
      <c r="E973" s="4">
        <v>0.57999999999999996</v>
      </c>
      <c r="F973">
        <f t="shared" si="46"/>
        <v>1072</v>
      </c>
      <c r="G973" t="b">
        <f>VLOOKUP(head_of_council_races!A973,all_municipalities!$A$2:$M$445,9,FALSE)</f>
        <v>1</v>
      </c>
      <c r="H973" t="str">
        <f>VLOOKUP(head_of_council_races!A973,all_municipalities!$A$2:$M$445,2,FALSE)</f>
        <v>Woolwich, Township of</v>
      </c>
      <c r="I973" t="b">
        <f>VLOOKUP(A973,all_municipalities!$A$2:$M$445,13, FALSE)</f>
        <v>0</v>
      </c>
      <c r="J973" t="str">
        <f t="shared" si="47"/>
        <v>NONE</v>
      </c>
      <c r="K973">
        <v>0</v>
      </c>
      <c r="L973">
        <v>10232</v>
      </c>
      <c r="M973">
        <f>IF(G973&lt;&gt;FALSE,VLOOKUP(H973,internet_municipalities!$B$2:$W$226,22,FALSE),"NO INTERNET")</f>
        <v>13018</v>
      </c>
      <c r="N973" s="16">
        <f t="shared" si="48"/>
        <v>8.234751882009525E-2</v>
      </c>
    </row>
    <row r="974" spans="1:14" x14ac:dyDescent="0.2">
      <c r="A974">
        <v>10232</v>
      </c>
      <c r="B974" t="b">
        <v>0</v>
      </c>
      <c r="C974" t="s">
        <v>1431</v>
      </c>
      <c r="D974" s="1">
        <v>2857</v>
      </c>
      <c r="E974" s="4">
        <v>0.42</v>
      </c>
      <c r="F974" t="str">
        <f t="shared" si="46"/>
        <v>Lost</v>
      </c>
      <c r="G974" t="b">
        <f>VLOOKUP(head_of_council_races!A974,all_municipalities!$A$2:$M$445,9,FALSE)</f>
        <v>1</v>
      </c>
      <c r="H974" t="str">
        <f>VLOOKUP(head_of_council_races!A974,all_municipalities!$A$2:$M$445,2,FALSE)</f>
        <v>Woolwich, Township of</v>
      </c>
      <c r="I974" t="b">
        <f>VLOOKUP(A974,all_municipalities!$A$2:$M$445,13, FALSE)</f>
        <v>0</v>
      </c>
      <c r="J974" t="str">
        <f t="shared" si="47"/>
        <v>NONE</v>
      </c>
      <c r="K974">
        <v>0</v>
      </c>
      <c r="L974">
        <v>10232</v>
      </c>
      <c r="M974">
        <f>IF(G974&lt;&gt;FALSE,VLOOKUP(H974,internet_municipalities!$B$2:$W$226,22,FALSE),"NO INTERNET")</f>
        <v>13018</v>
      </c>
      <c r="N974" s="16" t="str">
        <f t="shared" si="48"/>
        <v>Lost</v>
      </c>
    </row>
    <row r="975" spans="1:14" x14ac:dyDescent="0.2">
      <c r="A975">
        <v>10339</v>
      </c>
      <c r="B975" t="b">
        <v>1</v>
      </c>
      <c r="C975" t="s">
        <v>1432</v>
      </c>
      <c r="D975" t="s">
        <v>461</v>
      </c>
      <c r="E975" t="s">
        <v>461</v>
      </c>
      <c r="F975" t="str">
        <f t="shared" si="46"/>
        <v>Acclaimed</v>
      </c>
      <c r="G975" t="b">
        <f>VLOOKUP(head_of_council_races!A975,all_municipalities!$A$2:$M$445,9,FALSE)</f>
        <v>1</v>
      </c>
      <c r="H975" t="str">
        <f>VLOOKUP(head_of_council_races!A975,all_municipalities!$A$2:$M$445,2,FALSE)</f>
        <v>Zorra, Township of</v>
      </c>
      <c r="I975" t="b">
        <f>VLOOKUP(A975,all_municipalities!$A$2:$M$445,13, FALSE)</f>
        <v>1</v>
      </c>
      <c r="J975" t="str">
        <f t="shared" si="47"/>
        <v>NONE</v>
      </c>
      <c r="K975">
        <v>0</v>
      </c>
      <c r="L975">
        <v>10339</v>
      </c>
      <c r="M975">
        <f>IF(G975&lt;&gt;FALSE,VLOOKUP(H975,internet_municipalities!$B$2:$W$226,22,FALSE),"NO INTERNET")</f>
        <v>5138</v>
      </c>
      <c r="N975" s="16" t="str">
        <f t="shared" si="48"/>
        <v>Acclaimed</v>
      </c>
    </row>
  </sheetData>
  <autoFilter ref="A1:L975" xr:uid="{4E0E66BC-DF05-D542-8512-61DB50A5E7DA}"/>
  <sortState xmlns:xlrd2="http://schemas.microsoft.com/office/spreadsheetml/2017/richdata2" ref="A968:E972">
    <sortCondition descending="1" ref="D968:D972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22643-1C75-AE41-AF8E-3B8B1A562B52}">
  <dimension ref="A1:V6302"/>
  <sheetViews>
    <sheetView workbookViewId="0">
      <selection activeCell="F14" sqref="F14"/>
    </sheetView>
  </sheetViews>
  <sheetFormatPr baseColWidth="10" defaultRowHeight="16" x14ac:dyDescent="0.2"/>
  <cols>
    <col min="1" max="1" width="42.5" customWidth="1"/>
    <col min="2" max="2" width="21.83203125" customWidth="1"/>
    <col min="17" max="17" width="21.33203125" customWidth="1"/>
    <col min="20" max="20" width="20.1640625" customWidth="1"/>
  </cols>
  <sheetData>
    <row r="1" spans="1:22" x14ac:dyDescent="0.2">
      <c r="A1" s="6" t="s">
        <v>6384</v>
      </c>
      <c r="B1" s="6" t="s">
        <v>6385</v>
      </c>
      <c r="C1" s="6" t="s">
        <v>6386</v>
      </c>
      <c r="D1" s="6" t="s">
        <v>6387</v>
      </c>
      <c r="E1" s="6" t="s">
        <v>6388</v>
      </c>
      <c r="F1" s="6" t="s">
        <v>6389</v>
      </c>
      <c r="G1" s="6" t="s">
        <v>6390</v>
      </c>
      <c r="H1" s="6" t="s">
        <v>6391</v>
      </c>
      <c r="I1" s="6" t="s">
        <v>6392</v>
      </c>
      <c r="J1" s="6" t="s">
        <v>455</v>
      </c>
      <c r="K1" s="6" t="s">
        <v>6393</v>
      </c>
      <c r="L1" s="6" t="s">
        <v>6394</v>
      </c>
      <c r="M1" s="6" t="s">
        <v>6395</v>
      </c>
      <c r="N1" s="6" t="s">
        <v>1451</v>
      </c>
      <c r="O1" s="6" t="s">
        <v>6396</v>
      </c>
      <c r="P1" s="6" t="s">
        <v>6397</v>
      </c>
      <c r="Q1" s="6" t="s">
        <v>6398</v>
      </c>
      <c r="R1" s="6" t="s">
        <v>6399</v>
      </c>
      <c r="S1" s="6" t="s">
        <v>6400</v>
      </c>
      <c r="T1" s="6" t="s">
        <v>19838</v>
      </c>
      <c r="U1" s="6" t="s">
        <v>24963</v>
      </c>
      <c r="V1" s="6" t="s">
        <v>24974</v>
      </c>
    </row>
    <row r="2" spans="1:22" x14ac:dyDescent="0.2">
      <c r="A2" s="6" t="s">
        <v>7729</v>
      </c>
      <c r="B2" s="6" t="s">
        <v>7730</v>
      </c>
      <c r="C2" s="6">
        <v>3518005</v>
      </c>
      <c r="D2" s="6" t="s">
        <v>7612</v>
      </c>
      <c r="E2" s="6" t="s">
        <v>7731</v>
      </c>
      <c r="F2" s="6" t="s">
        <v>6402</v>
      </c>
      <c r="G2" s="6">
        <v>3481</v>
      </c>
      <c r="H2" s="6">
        <v>18759</v>
      </c>
      <c r="I2" s="6">
        <v>0</v>
      </c>
      <c r="J2" s="6">
        <v>0</v>
      </c>
      <c r="K2" s="6">
        <v>0</v>
      </c>
      <c r="L2" s="6"/>
      <c r="M2" s="6">
        <v>2022</v>
      </c>
      <c r="N2" s="6" t="s">
        <v>7732</v>
      </c>
      <c r="O2" s="6">
        <v>99</v>
      </c>
      <c r="P2" s="6"/>
      <c r="Q2" s="6" t="s">
        <v>7733</v>
      </c>
      <c r="R2" s="6" t="s">
        <v>7734</v>
      </c>
      <c r="S2" s="6"/>
      <c r="T2" s="6" t="s">
        <v>468</v>
      </c>
      <c r="U2">
        <f>COUNTIF(A2:A6302,A2)</f>
        <v>4</v>
      </c>
    </row>
    <row r="3" spans="1:22" x14ac:dyDescent="0.2">
      <c r="A3" s="6" t="s">
        <v>7729</v>
      </c>
      <c r="B3" s="6" t="s">
        <v>7730</v>
      </c>
      <c r="C3" s="6">
        <v>3518005</v>
      </c>
      <c r="D3" s="6" t="s">
        <v>7661</v>
      </c>
      <c r="E3" s="6" t="s">
        <v>7735</v>
      </c>
      <c r="F3" s="6" t="s">
        <v>6402</v>
      </c>
      <c r="G3" s="6">
        <v>11691</v>
      </c>
      <c r="H3" s="6">
        <v>18759</v>
      </c>
      <c r="I3" s="6">
        <v>1</v>
      </c>
      <c r="J3" s="6">
        <v>1</v>
      </c>
      <c r="K3" s="6">
        <v>0</v>
      </c>
      <c r="L3" s="6"/>
      <c r="M3" s="6">
        <v>2022</v>
      </c>
      <c r="N3" s="6" t="s">
        <v>7732</v>
      </c>
      <c r="O3" s="6">
        <v>99</v>
      </c>
      <c r="P3" s="6"/>
      <c r="Q3" s="6" t="s">
        <v>7733</v>
      </c>
      <c r="R3" s="6" t="s">
        <v>7734</v>
      </c>
      <c r="S3" s="6"/>
      <c r="T3" s="6" t="s">
        <v>467</v>
      </c>
      <c r="U3">
        <f t="shared" ref="U3:U66" si="0">COUNTIF(A3:A6303,A3)</f>
        <v>3</v>
      </c>
    </row>
    <row r="4" spans="1:22" x14ac:dyDescent="0.2">
      <c r="A4" s="6" t="s">
        <v>7729</v>
      </c>
      <c r="B4" s="6" t="s">
        <v>7730</v>
      </c>
      <c r="C4" s="6">
        <v>3518005</v>
      </c>
      <c r="D4" s="6" t="s">
        <v>6538</v>
      </c>
      <c r="E4" s="6" t="s">
        <v>7736</v>
      </c>
      <c r="F4" s="6" t="s">
        <v>6402</v>
      </c>
      <c r="G4" s="6">
        <v>1852</v>
      </c>
      <c r="H4" s="6">
        <v>18759</v>
      </c>
      <c r="I4" s="6">
        <v>0</v>
      </c>
      <c r="J4" s="6">
        <v>0</v>
      </c>
      <c r="K4" s="6">
        <v>0</v>
      </c>
      <c r="L4" s="6"/>
      <c r="M4" s="6">
        <v>2022</v>
      </c>
      <c r="N4" s="6" t="s">
        <v>7732</v>
      </c>
      <c r="O4" s="6">
        <v>99</v>
      </c>
      <c r="P4" s="6"/>
      <c r="Q4" s="6" t="s">
        <v>7733</v>
      </c>
      <c r="R4" s="6" t="s">
        <v>7734</v>
      </c>
      <c r="S4" s="6"/>
      <c r="T4" s="6" t="s">
        <v>469</v>
      </c>
      <c r="U4">
        <f t="shared" si="0"/>
        <v>2</v>
      </c>
    </row>
    <row r="5" spans="1:22" x14ac:dyDescent="0.2">
      <c r="A5" s="6" t="s">
        <v>7729</v>
      </c>
      <c r="B5" s="6" t="s">
        <v>7730</v>
      </c>
      <c r="C5" s="6">
        <v>3518005</v>
      </c>
      <c r="D5" s="6" t="s">
        <v>6943</v>
      </c>
      <c r="E5" s="6" t="s">
        <v>7737</v>
      </c>
      <c r="F5" s="6" t="s">
        <v>6402</v>
      </c>
      <c r="G5" s="6">
        <v>1735</v>
      </c>
      <c r="H5" s="6">
        <v>18759</v>
      </c>
      <c r="I5" s="6">
        <v>0</v>
      </c>
      <c r="J5" s="6">
        <v>0</v>
      </c>
      <c r="K5" s="6">
        <v>0</v>
      </c>
      <c r="L5" s="6"/>
      <c r="M5" s="6">
        <v>2022</v>
      </c>
      <c r="N5" s="6" t="s">
        <v>7732</v>
      </c>
      <c r="O5" s="6">
        <v>99</v>
      </c>
      <c r="P5" s="6"/>
      <c r="Q5" s="6" t="s">
        <v>7733</v>
      </c>
      <c r="R5" s="6" t="s">
        <v>7734</v>
      </c>
      <c r="S5" s="6"/>
      <c r="T5" s="6" t="s">
        <v>470</v>
      </c>
      <c r="U5">
        <f t="shared" si="0"/>
        <v>1</v>
      </c>
    </row>
    <row r="6" spans="1:22" x14ac:dyDescent="0.2">
      <c r="A6" s="6" t="s">
        <v>7738</v>
      </c>
      <c r="B6" s="6" t="s">
        <v>7730</v>
      </c>
      <c r="C6" s="6">
        <v>3518005</v>
      </c>
      <c r="D6" s="6" t="s">
        <v>7739</v>
      </c>
      <c r="E6" s="6" t="s">
        <v>6606</v>
      </c>
      <c r="F6" s="6" t="s">
        <v>6402</v>
      </c>
      <c r="G6" s="6">
        <v>1222</v>
      </c>
      <c r="H6" s="6">
        <v>6330</v>
      </c>
      <c r="I6" s="6">
        <v>0</v>
      </c>
      <c r="J6" s="6">
        <v>0</v>
      </c>
      <c r="K6" s="6">
        <v>0</v>
      </c>
      <c r="L6" s="6"/>
      <c r="M6" s="6">
        <v>2022</v>
      </c>
      <c r="N6" s="6" t="s">
        <v>7740</v>
      </c>
      <c r="O6" s="6">
        <v>1</v>
      </c>
      <c r="P6" s="6"/>
      <c r="Q6" s="6" t="s">
        <v>7733</v>
      </c>
      <c r="R6" s="6" t="s">
        <v>7734</v>
      </c>
      <c r="S6" s="6"/>
      <c r="T6" s="6" t="s">
        <v>1505</v>
      </c>
      <c r="U6">
        <f t="shared" si="0"/>
        <v>2</v>
      </c>
    </row>
    <row r="7" spans="1:22" x14ac:dyDescent="0.2">
      <c r="A7" s="6" t="s">
        <v>7738</v>
      </c>
      <c r="B7" s="6" t="s">
        <v>7730</v>
      </c>
      <c r="C7" s="6">
        <v>3518005</v>
      </c>
      <c r="D7" s="6" t="s">
        <v>7106</v>
      </c>
      <c r="E7" s="6" t="s">
        <v>7741</v>
      </c>
      <c r="F7" s="6" t="s">
        <v>6402</v>
      </c>
      <c r="G7" s="6">
        <v>5108</v>
      </c>
      <c r="H7" s="6">
        <v>6330</v>
      </c>
      <c r="I7" s="6">
        <v>1</v>
      </c>
      <c r="J7" s="6">
        <v>1</v>
      </c>
      <c r="K7" s="6">
        <v>0</v>
      </c>
      <c r="L7" s="6"/>
      <c r="M7" s="6">
        <v>2022</v>
      </c>
      <c r="N7" s="6" t="s">
        <v>7740</v>
      </c>
      <c r="O7" s="6">
        <v>1</v>
      </c>
      <c r="P7" s="6"/>
      <c r="Q7" s="6" t="s">
        <v>7733</v>
      </c>
      <c r="R7" s="6" t="s">
        <v>7734</v>
      </c>
      <c r="S7" s="6"/>
      <c r="T7" s="6" t="s">
        <v>1504</v>
      </c>
      <c r="U7">
        <f t="shared" si="0"/>
        <v>1</v>
      </c>
    </row>
    <row r="8" spans="1:22" x14ac:dyDescent="0.2">
      <c r="A8" s="6" t="s">
        <v>7742</v>
      </c>
      <c r="B8" s="6" t="s">
        <v>7730</v>
      </c>
      <c r="C8" s="6">
        <v>3518005</v>
      </c>
      <c r="D8" s="6" t="s">
        <v>7743</v>
      </c>
      <c r="E8" s="6" t="s">
        <v>7744</v>
      </c>
      <c r="F8" s="6" t="s">
        <v>6402</v>
      </c>
      <c r="G8" s="6">
        <v>962</v>
      </c>
      <c r="H8" s="6">
        <v>6298</v>
      </c>
      <c r="I8" s="6">
        <v>0</v>
      </c>
      <c r="J8" s="6">
        <v>0</v>
      </c>
      <c r="K8" s="6">
        <v>0</v>
      </c>
      <c r="L8" s="6"/>
      <c r="M8" s="6">
        <v>2022</v>
      </c>
      <c r="N8" s="6" t="s">
        <v>7745</v>
      </c>
      <c r="O8" s="6">
        <v>1</v>
      </c>
      <c r="P8" s="6"/>
      <c r="Q8" s="6" t="s">
        <v>7733</v>
      </c>
      <c r="R8" s="6" t="s">
        <v>7734</v>
      </c>
      <c r="S8" s="6"/>
      <c r="T8" s="6" t="s">
        <v>1506</v>
      </c>
      <c r="U8">
        <f t="shared" si="0"/>
        <v>3</v>
      </c>
    </row>
    <row r="9" spans="1:22" x14ac:dyDescent="0.2">
      <c r="A9" s="6" t="s">
        <v>7742</v>
      </c>
      <c r="B9" s="6" t="s">
        <v>7730</v>
      </c>
      <c r="C9" s="6">
        <v>3518005</v>
      </c>
      <c r="D9" s="6" t="s">
        <v>7746</v>
      </c>
      <c r="E9" s="6" t="s">
        <v>7228</v>
      </c>
      <c r="F9" s="6" t="s">
        <v>6402</v>
      </c>
      <c r="G9" s="6">
        <v>861</v>
      </c>
      <c r="H9" s="6">
        <v>6298</v>
      </c>
      <c r="I9" s="6">
        <v>0</v>
      </c>
      <c r="J9" s="6">
        <v>0</v>
      </c>
      <c r="K9" s="6">
        <v>0</v>
      </c>
      <c r="L9" s="6"/>
      <c r="M9" s="6">
        <v>2022</v>
      </c>
      <c r="N9" s="6" t="s">
        <v>7745</v>
      </c>
      <c r="O9" s="6">
        <v>1</v>
      </c>
      <c r="P9" s="6"/>
      <c r="Q9" s="6" t="s">
        <v>7733</v>
      </c>
      <c r="R9" s="6" t="s">
        <v>7734</v>
      </c>
      <c r="S9" s="6"/>
      <c r="T9" s="6" t="s">
        <v>1507</v>
      </c>
      <c r="U9">
        <f t="shared" si="0"/>
        <v>2</v>
      </c>
    </row>
    <row r="10" spans="1:22" x14ac:dyDescent="0.2">
      <c r="A10" s="6" t="s">
        <v>7742</v>
      </c>
      <c r="B10" s="6" t="s">
        <v>7730</v>
      </c>
      <c r="C10" s="6">
        <v>3518005</v>
      </c>
      <c r="D10" s="6" t="s">
        <v>6580</v>
      </c>
      <c r="E10" s="6" t="s">
        <v>7747</v>
      </c>
      <c r="F10" s="6" t="s">
        <v>6402</v>
      </c>
      <c r="G10" s="6">
        <v>4475</v>
      </c>
      <c r="H10" s="6">
        <v>6298</v>
      </c>
      <c r="I10" s="6">
        <v>1</v>
      </c>
      <c r="J10" s="6">
        <v>1</v>
      </c>
      <c r="K10" s="6">
        <v>0</v>
      </c>
      <c r="L10" s="6"/>
      <c r="M10" s="6">
        <v>2022</v>
      </c>
      <c r="N10" s="6" t="s">
        <v>7745</v>
      </c>
      <c r="O10" s="6">
        <v>1</v>
      </c>
      <c r="P10" s="6"/>
      <c r="Q10" s="6" t="s">
        <v>7733</v>
      </c>
      <c r="R10" s="6" t="s">
        <v>7734</v>
      </c>
      <c r="S10" s="6"/>
      <c r="T10" s="6" t="s">
        <v>1502</v>
      </c>
      <c r="U10">
        <f t="shared" si="0"/>
        <v>1</v>
      </c>
    </row>
    <row r="11" spans="1:22" x14ac:dyDescent="0.2">
      <c r="A11" s="6" t="s">
        <v>7748</v>
      </c>
      <c r="B11" s="6" t="s">
        <v>7730</v>
      </c>
      <c r="C11" s="6">
        <v>3518005</v>
      </c>
      <c r="D11" s="6" t="s">
        <v>7100</v>
      </c>
      <c r="E11" s="6" t="s">
        <v>7749</v>
      </c>
      <c r="F11" s="6" t="s">
        <v>6402</v>
      </c>
      <c r="G11" s="6">
        <v>995</v>
      </c>
      <c r="H11" s="6">
        <v>5217</v>
      </c>
      <c r="I11" s="6">
        <v>0</v>
      </c>
      <c r="J11" s="6">
        <v>0</v>
      </c>
      <c r="K11" s="6">
        <v>0</v>
      </c>
      <c r="L11" s="6"/>
      <c r="M11" s="6">
        <v>2022</v>
      </c>
      <c r="N11" s="6" t="s">
        <v>7740</v>
      </c>
      <c r="O11" s="6">
        <v>2</v>
      </c>
      <c r="P11" s="6"/>
      <c r="Q11" s="6" t="s">
        <v>7733</v>
      </c>
      <c r="R11" s="6" t="s">
        <v>7734</v>
      </c>
      <c r="S11" s="6"/>
      <c r="T11" s="6" t="s">
        <v>1508</v>
      </c>
      <c r="U11">
        <f t="shared" si="0"/>
        <v>3</v>
      </c>
    </row>
    <row r="12" spans="1:22" x14ac:dyDescent="0.2">
      <c r="A12" s="6" t="s">
        <v>7748</v>
      </c>
      <c r="B12" s="6" t="s">
        <v>7730</v>
      </c>
      <c r="C12" s="6">
        <v>3518005</v>
      </c>
      <c r="D12" s="6" t="s">
        <v>7679</v>
      </c>
      <c r="E12" s="6" t="s">
        <v>7750</v>
      </c>
      <c r="F12" s="6" t="s">
        <v>6402</v>
      </c>
      <c r="G12" s="6">
        <v>1156</v>
      </c>
      <c r="H12" s="6">
        <v>5217</v>
      </c>
      <c r="I12" s="6">
        <v>0</v>
      </c>
      <c r="J12" s="6">
        <v>0</v>
      </c>
      <c r="K12" s="6">
        <v>0</v>
      </c>
      <c r="L12" s="6"/>
      <c r="M12" s="6">
        <v>2022</v>
      </c>
      <c r="N12" s="6" t="s">
        <v>7740</v>
      </c>
      <c r="O12" s="6">
        <v>2</v>
      </c>
      <c r="P12" s="6"/>
      <c r="Q12" s="6" t="s">
        <v>7733</v>
      </c>
      <c r="R12" s="6" t="s">
        <v>7734</v>
      </c>
      <c r="S12" s="6"/>
      <c r="T12" s="6" t="s">
        <v>1509</v>
      </c>
      <c r="U12">
        <f t="shared" si="0"/>
        <v>2</v>
      </c>
    </row>
    <row r="13" spans="1:22" x14ac:dyDescent="0.2">
      <c r="A13" s="6" t="s">
        <v>7748</v>
      </c>
      <c r="B13" s="6" t="s">
        <v>7730</v>
      </c>
      <c r="C13" s="6">
        <v>3518005</v>
      </c>
      <c r="D13" s="6" t="s">
        <v>7751</v>
      </c>
      <c r="E13" s="6" t="s">
        <v>6466</v>
      </c>
      <c r="F13" s="6" t="s">
        <v>6402</v>
      </c>
      <c r="G13" s="6">
        <v>3066</v>
      </c>
      <c r="H13" s="6">
        <v>5217</v>
      </c>
      <c r="I13" s="6">
        <v>1</v>
      </c>
      <c r="J13" s="6">
        <v>1</v>
      </c>
      <c r="K13" s="6">
        <v>0</v>
      </c>
      <c r="L13" s="6"/>
      <c r="M13" s="6">
        <v>2022</v>
      </c>
      <c r="N13" s="6" t="s">
        <v>7740</v>
      </c>
      <c r="O13" s="6">
        <v>2</v>
      </c>
      <c r="P13" s="6"/>
      <c r="Q13" s="6" t="s">
        <v>7733</v>
      </c>
      <c r="R13" s="6" t="s">
        <v>7734</v>
      </c>
      <c r="S13" s="6"/>
      <c r="T13" s="6" t="s">
        <v>1501</v>
      </c>
      <c r="U13">
        <f t="shared" si="0"/>
        <v>1</v>
      </c>
    </row>
    <row r="14" spans="1:22" x14ac:dyDescent="0.2">
      <c r="A14" s="6" t="s">
        <v>7752</v>
      </c>
      <c r="B14" s="6" t="s">
        <v>7730</v>
      </c>
      <c r="C14" s="6">
        <v>3518005</v>
      </c>
      <c r="D14" s="6" t="s">
        <v>7334</v>
      </c>
      <c r="E14" s="6" t="s">
        <v>7753</v>
      </c>
      <c r="F14" s="6" t="s">
        <v>6402</v>
      </c>
      <c r="G14" s="6">
        <v>215</v>
      </c>
      <c r="H14" s="6">
        <v>5340</v>
      </c>
      <c r="I14" s="6">
        <v>0</v>
      </c>
      <c r="J14" s="6">
        <v>0</v>
      </c>
      <c r="K14" s="6">
        <v>0</v>
      </c>
      <c r="L14" s="6"/>
      <c r="M14" s="6">
        <v>2022</v>
      </c>
      <c r="N14" s="6" t="s">
        <v>7745</v>
      </c>
      <c r="O14" s="6">
        <v>2</v>
      </c>
      <c r="P14" s="6"/>
      <c r="Q14" s="6" t="s">
        <v>7733</v>
      </c>
      <c r="R14" s="6" t="s">
        <v>7734</v>
      </c>
      <c r="S14" s="6"/>
      <c r="T14" s="6" t="s">
        <v>1510</v>
      </c>
      <c r="U14">
        <f t="shared" si="0"/>
        <v>5</v>
      </c>
    </row>
    <row r="15" spans="1:22" x14ac:dyDescent="0.2">
      <c r="A15" s="6" t="s">
        <v>7752</v>
      </c>
      <c r="B15" s="6" t="s">
        <v>7730</v>
      </c>
      <c r="C15" s="6">
        <v>3518005</v>
      </c>
      <c r="D15" s="6" t="s">
        <v>6814</v>
      </c>
      <c r="E15" s="6" t="s">
        <v>6483</v>
      </c>
      <c r="F15" s="6" t="s">
        <v>6402</v>
      </c>
      <c r="G15" s="6">
        <v>1667</v>
      </c>
      <c r="H15" s="6">
        <v>5340</v>
      </c>
      <c r="I15" s="6">
        <v>0</v>
      </c>
      <c r="J15" s="6">
        <v>1</v>
      </c>
      <c r="K15" s="6">
        <v>0</v>
      </c>
      <c r="L15" s="6"/>
      <c r="M15" s="6">
        <v>2022</v>
      </c>
      <c r="N15" s="6" t="s">
        <v>7745</v>
      </c>
      <c r="O15" s="6">
        <v>2</v>
      </c>
      <c r="P15" s="6"/>
      <c r="Q15" s="6" t="s">
        <v>7733</v>
      </c>
      <c r="R15" s="6" t="s">
        <v>7734</v>
      </c>
      <c r="S15" s="6"/>
      <c r="T15" s="6" t="s">
        <v>1499</v>
      </c>
      <c r="U15">
        <f t="shared" si="0"/>
        <v>4</v>
      </c>
    </row>
    <row r="16" spans="1:22" x14ac:dyDescent="0.2">
      <c r="A16" s="6" t="s">
        <v>7752</v>
      </c>
      <c r="B16" s="6" t="s">
        <v>7730</v>
      </c>
      <c r="C16" s="6">
        <v>3518005</v>
      </c>
      <c r="D16" s="6" t="s">
        <v>7754</v>
      </c>
      <c r="E16" s="6" t="s">
        <v>7755</v>
      </c>
      <c r="F16" s="6" t="s">
        <v>6402</v>
      </c>
      <c r="G16" s="6">
        <v>986</v>
      </c>
      <c r="H16" s="6">
        <v>5340</v>
      </c>
      <c r="I16" s="6">
        <v>0</v>
      </c>
      <c r="J16" s="6">
        <v>0</v>
      </c>
      <c r="K16" s="6">
        <v>0</v>
      </c>
      <c r="L16" s="6"/>
      <c r="M16" s="6">
        <v>2022</v>
      </c>
      <c r="N16" s="6" t="s">
        <v>7745</v>
      </c>
      <c r="O16" s="6">
        <v>2</v>
      </c>
      <c r="P16" s="6"/>
      <c r="Q16" s="6" t="s">
        <v>7733</v>
      </c>
      <c r="R16" s="6" t="s">
        <v>7734</v>
      </c>
      <c r="S16" s="6"/>
      <c r="T16" s="6" t="s">
        <v>1511</v>
      </c>
      <c r="U16">
        <f t="shared" si="0"/>
        <v>3</v>
      </c>
    </row>
    <row r="17" spans="1:21" x14ac:dyDescent="0.2">
      <c r="A17" s="6" t="s">
        <v>7752</v>
      </c>
      <c r="B17" s="6" t="s">
        <v>7730</v>
      </c>
      <c r="C17" s="6">
        <v>3518005</v>
      </c>
      <c r="D17" s="6" t="s">
        <v>7756</v>
      </c>
      <c r="E17" s="6" t="s">
        <v>7757</v>
      </c>
      <c r="F17" s="6" t="s">
        <v>6402</v>
      </c>
      <c r="G17" s="6">
        <v>1634</v>
      </c>
      <c r="H17" s="6">
        <v>5340</v>
      </c>
      <c r="I17" s="6">
        <v>1</v>
      </c>
      <c r="J17" s="6">
        <v>0</v>
      </c>
      <c r="K17" s="6">
        <v>0</v>
      </c>
      <c r="L17" s="6"/>
      <c r="M17" s="6">
        <v>2022</v>
      </c>
      <c r="N17" s="6" t="s">
        <v>7745</v>
      </c>
      <c r="O17" s="6">
        <v>2</v>
      </c>
      <c r="P17" s="6"/>
      <c r="Q17" s="6" t="s">
        <v>7733</v>
      </c>
      <c r="R17" s="6" t="s">
        <v>7734</v>
      </c>
      <c r="S17" s="6"/>
      <c r="T17" s="6" t="s">
        <v>1512</v>
      </c>
      <c r="U17">
        <f t="shared" si="0"/>
        <v>2</v>
      </c>
    </row>
    <row r="18" spans="1:21" x14ac:dyDescent="0.2">
      <c r="A18" s="6" t="s">
        <v>7752</v>
      </c>
      <c r="B18" s="6" t="s">
        <v>7730</v>
      </c>
      <c r="C18" s="6">
        <v>3518005</v>
      </c>
      <c r="D18" s="6" t="s">
        <v>7758</v>
      </c>
      <c r="E18" s="6" t="s">
        <v>7757</v>
      </c>
      <c r="F18" s="6" t="s">
        <v>6402</v>
      </c>
      <c r="G18" s="6">
        <v>838</v>
      </c>
      <c r="H18" s="6">
        <v>5340</v>
      </c>
      <c r="I18" s="6">
        <v>0</v>
      </c>
      <c r="J18" s="6">
        <v>0</v>
      </c>
      <c r="K18" s="6">
        <v>0</v>
      </c>
      <c r="L18" s="6"/>
      <c r="M18" s="6">
        <v>2022</v>
      </c>
      <c r="N18" s="6" t="s">
        <v>7745</v>
      </c>
      <c r="O18" s="6">
        <v>2</v>
      </c>
      <c r="P18" s="6"/>
      <c r="Q18" s="6" t="s">
        <v>7733</v>
      </c>
      <c r="R18" s="6" t="s">
        <v>7734</v>
      </c>
      <c r="S18" s="6"/>
      <c r="T18" s="6" t="s">
        <v>1513</v>
      </c>
      <c r="U18">
        <f t="shared" si="0"/>
        <v>1</v>
      </c>
    </row>
    <row r="19" spans="1:21" x14ac:dyDescent="0.2">
      <c r="A19" s="6" t="s">
        <v>7759</v>
      </c>
      <c r="B19" s="6" t="s">
        <v>7730</v>
      </c>
      <c r="C19" s="6">
        <v>3518005</v>
      </c>
      <c r="D19" s="6" t="s">
        <v>6467</v>
      </c>
      <c r="E19" s="6" t="s">
        <v>7760</v>
      </c>
      <c r="F19" s="6" t="s">
        <v>6402</v>
      </c>
      <c r="G19" s="6">
        <v>1811</v>
      </c>
      <c r="H19" s="6">
        <v>6906</v>
      </c>
      <c r="I19" s="6">
        <v>0</v>
      </c>
      <c r="J19" s="6">
        <v>0</v>
      </c>
      <c r="K19" s="6">
        <v>0</v>
      </c>
      <c r="L19" s="6"/>
      <c r="M19" s="6">
        <v>2022</v>
      </c>
      <c r="N19" s="6" t="s">
        <v>7740</v>
      </c>
      <c r="O19" s="6">
        <v>3</v>
      </c>
      <c r="P19" s="6"/>
      <c r="Q19" s="6" t="s">
        <v>7733</v>
      </c>
      <c r="R19" s="6" t="s">
        <v>7734</v>
      </c>
      <c r="S19" s="6"/>
      <c r="T19" s="6" t="s">
        <v>1514</v>
      </c>
      <c r="U19">
        <f t="shared" si="0"/>
        <v>2</v>
      </c>
    </row>
    <row r="20" spans="1:21" x14ac:dyDescent="0.2">
      <c r="A20" s="6" t="s">
        <v>7759</v>
      </c>
      <c r="B20" s="6" t="s">
        <v>7730</v>
      </c>
      <c r="C20" s="6">
        <v>3518005</v>
      </c>
      <c r="D20" s="6" t="s">
        <v>7691</v>
      </c>
      <c r="E20" s="6" t="s">
        <v>7761</v>
      </c>
      <c r="F20" s="6" t="s">
        <v>6402</v>
      </c>
      <c r="G20" s="6">
        <v>5095</v>
      </c>
      <c r="H20" s="6">
        <v>6906</v>
      </c>
      <c r="I20" s="6">
        <v>1</v>
      </c>
      <c r="J20" s="6">
        <v>1</v>
      </c>
      <c r="K20" s="6">
        <v>0</v>
      </c>
      <c r="L20" s="6"/>
      <c r="M20" s="6">
        <v>2022</v>
      </c>
      <c r="N20" s="6" t="s">
        <v>7740</v>
      </c>
      <c r="O20" s="6">
        <v>3</v>
      </c>
      <c r="P20" s="6"/>
      <c r="Q20" s="6" t="s">
        <v>7733</v>
      </c>
      <c r="R20" s="6" t="s">
        <v>7734</v>
      </c>
      <c r="S20" s="6"/>
      <c r="T20" s="6" t="s">
        <v>1498</v>
      </c>
      <c r="U20">
        <f t="shared" si="0"/>
        <v>1</v>
      </c>
    </row>
    <row r="21" spans="1:21" x14ac:dyDescent="0.2">
      <c r="A21" s="6" t="s">
        <v>7762</v>
      </c>
      <c r="B21" s="6" t="s">
        <v>7730</v>
      </c>
      <c r="C21" s="6">
        <v>3518005</v>
      </c>
      <c r="D21" s="6" t="s">
        <v>6794</v>
      </c>
      <c r="E21" s="6" t="s">
        <v>7763</v>
      </c>
      <c r="F21" s="6" t="s">
        <v>6402</v>
      </c>
      <c r="G21" s="6">
        <v>6117</v>
      </c>
      <c r="H21" s="6">
        <v>6941</v>
      </c>
      <c r="I21" s="6">
        <v>1</v>
      </c>
      <c r="J21" s="6">
        <v>1</v>
      </c>
      <c r="K21" s="6">
        <v>0</v>
      </c>
      <c r="L21" s="6"/>
      <c r="M21" s="6">
        <v>2022</v>
      </c>
      <c r="N21" s="6" t="s">
        <v>7745</v>
      </c>
      <c r="O21" s="6">
        <v>3</v>
      </c>
      <c r="P21" s="6"/>
      <c r="Q21" s="6" t="s">
        <v>7733</v>
      </c>
      <c r="R21" s="6" t="s">
        <v>7734</v>
      </c>
      <c r="S21" s="6"/>
      <c r="T21" s="6" t="s">
        <v>1496</v>
      </c>
      <c r="U21">
        <f t="shared" si="0"/>
        <v>2</v>
      </c>
    </row>
    <row r="22" spans="1:21" x14ac:dyDescent="0.2">
      <c r="A22" s="6" t="s">
        <v>7762</v>
      </c>
      <c r="B22" s="6" t="s">
        <v>7730</v>
      </c>
      <c r="C22" s="6">
        <v>3518005</v>
      </c>
      <c r="D22" s="6" t="s">
        <v>7764</v>
      </c>
      <c r="E22" s="6" t="s">
        <v>7765</v>
      </c>
      <c r="F22" s="6" t="s">
        <v>6402</v>
      </c>
      <c r="G22" s="6">
        <v>824</v>
      </c>
      <c r="H22" s="6">
        <v>6941</v>
      </c>
      <c r="I22" s="6">
        <v>0</v>
      </c>
      <c r="J22" s="6">
        <v>0</v>
      </c>
      <c r="K22" s="6">
        <v>0</v>
      </c>
      <c r="L22" s="6"/>
      <c r="M22" s="6">
        <v>2022</v>
      </c>
      <c r="N22" s="6" t="s">
        <v>7745</v>
      </c>
      <c r="O22" s="6">
        <v>3</v>
      </c>
      <c r="P22" s="6"/>
      <c r="Q22" s="6" t="s">
        <v>7733</v>
      </c>
      <c r="R22" s="6" t="s">
        <v>7734</v>
      </c>
      <c r="S22" s="6"/>
      <c r="T22" s="6" t="s">
        <v>1515</v>
      </c>
      <c r="U22">
        <f t="shared" si="0"/>
        <v>1</v>
      </c>
    </row>
    <row r="23" spans="1:21" x14ac:dyDescent="0.2">
      <c r="A23" s="6" t="s">
        <v>7766</v>
      </c>
      <c r="B23" s="6" t="s">
        <v>7767</v>
      </c>
      <c r="C23" s="6">
        <v>3501050</v>
      </c>
      <c r="D23" s="6" t="s">
        <v>6820</v>
      </c>
      <c r="E23" s="6" t="s">
        <v>7716</v>
      </c>
      <c r="F23" s="6" t="s">
        <v>6402</v>
      </c>
      <c r="G23" s="6">
        <v>0</v>
      </c>
      <c r="H23" s="6"/>
      <c r="I23" s="6">
        <v>1</v>
      </c>
      <c r="J23" s="6">
        <v>1</v>
      </c>
      <c r="K23" s="6">
        <v>1</v>
      </c>
      <c r="L23" s="6"/>
      <c r="M23" s="6">
        <v>2022</v>
      </c>
      <c r="N23" s="6" t="s">
        <v>7732</v>
      </c>
      <c r="O23" s="6">
        <v>99</v>
      </c>
      <c r="P23" s="6"/>
      <c r="Q23" s="6" t="s">
        <v>7733</v>
      </c>
      <c r="R23" s="6" t="s">
        <v>7734</v>
      </c>
      <c r="S23" s="6"/>
      <c r="T23" s="6" t="s">
        <v>1047</v>
      </c>
      <c r="U23">
        <f t="shared" si="0"/>
        <v>1</v>
      </c>
    </row>
    <row r="24" spans="1:21" x14ac:dyDescent="0.2">
      <c r="A24" s="6" t="s">
        <v>7768</v>
      </c>
      <c r="B24" s="6" t="s">
        <v>7767</v>
      </c>
      <c r="C24" s="6">
        <v>3501050</v>
      </c>
      <c r="D24" s="6" t="s">
        <v>7769</v>
      </c>
      <c r="E24" s="6" t="s">
        <v>6777</v>
      </c>
      <c r="F24" s="6" t="s">
        <v>6402</v>
      </c>
      <c r="G24" s="6">
        <v>0</v>
      </c>
      <c r="H24" s="6"/>
      <c r="I24" s="6">
        <v>1</v>
      </c>
      <c r="J24" s="6">
        <v>1</v>
      </c>
      <c r="K24" s="6">
        <v>1</v>
      </c>
      <c r="L24" s="6"/>
      <c r="M24" s="6">
        <v>2022</v>
      </c>
      <c r="N24" s="6" t="s">
        <v>7770</v>
      </c>
      <c r="O24" s="6">
        <v>99</v>
      </c>
      <c r="P24" s="6"/>
      <c r="Q24" s="6" t="s">
        <v>7733</v>
      </c>
      <c r="R24" s="6" t="s">
        <v>7734</v>
      </c>
      <c r="S24" s="6"/>
      <c r="T24" s="6" t="s">
        <v>4417</v>
      </c>
      <c r="U24">
        <f t="shared" si="0"/>
        <v>1</v>
      </c>
    </row>
    <row r="25" spans="1:21" x14ac:dyDescent="0.2">
      <c r="A25" s="6" t="s">
        <v>7771</v>
      </c>
      <c r="B25" s="6" t="s">
        <v>7767</v>
      </c>
      <c r="C25" s="6">
        <v>3501050</v>
      </c>
      <c r="D25" s="6" t="s">
        <v>6663</v>
      </c>
      <c r="E25" s="6" t="s">
        <v>7772</v>
      </c>
      <c r="F25" s="6" t="s">
        <v>6402</v>
      </c>
      <c r="G25" s="6">
        <v>0</v>
      </c>
      <c r="H25" s="6"/>
      <c r="I25" s="6">
        <v>1</v>
      </c>
      <c r="J25" s="6">
        <v>1</v>
      </c>
      <c r="K25" s="6">
        <v>1</v>
      </c>
      <c r="L25" s="6"/>
      <c r="M25" s="6">
        <v>2022</v>
      </c>
      <c r="N25" s="6" t="s">
        <v>7773</v>
      </c>
      <c r="O25" s="6">
        <v>99</v>
      </c>
      <c r="P25" s="6"/>
      <c r="Q25" s="6" t="s">
        <v>7733</v>
      </c>
      <c r="R25" s="6" t="s">
        <v>7734</v>
      </c>
      <c r="S25" s="6"/>
      <c r="T25" s="6" t="s">
        <v>4416</v>
      </c>
      <c r="U25">
        <f t="shared" si="0"/>
        <v>1</v>
      </c>
    </row>
    <row r="26" spans="1:21" x14ac:dyDescent="0.2">
      <c r="A26" s="6" t="s">
        <v>7774</v>
      </c>
      <c r="B26" s="6" t="s">
        <v>7767</v>
      </c>
      <c r="C26" s="6">
        <v>3501050</v>
      </c>
      <c r="D26" s="6" t="s">
        <v>6609</v>
      </c>
      <c r="E26" s="6" t="s">
        <v>7775</v>
      </c>
      <c r="F26" s="6" t="s">
        <v>6402</v>
      </c>
      <c r="G26" s="6">
        <v>473</v>
      </c>
      <c r="H26" s="6">
        <v>807</v>
      </c>
      <c r="I26" s="6">
        <v>0</v>
      </c>
      <c r="J26" s="6">
        <v>1</v>
      </c>
      <c r="K26" s="6">
        <v>0</v>
      </c>
      <c r="L26" s="6"/>
      <c r="M26" s="6">
        <v>2022</v>
      </c>
      <c r="N26" s="6" t="s">
        <v>7745</v>
      </c>
      <c r="O26" s="6" t="s">
        <v>7776</v>
      </c>
      <c r="P26" s="6"/>
      <c r="Q26" s="6" t="s">
        <v>7733</v>
      </c>
      <c r="R26" s="6" t="s">
        <v>7734</v>
      </c>
      <c r="S26" s="6"/>
      <c r="T26" s="6" t="s">
        <v>4415</v>
      </c>
      <c r="U26">
        <f t="shared" si="0"/>
        <v>2</v>
      </c>
    </row>
    <row r="27" spans="1:21" x14ac:dyDescent="0.2">
      <c r="A27" s="6" t="s">
        <v>7774</v>
      </c>
      <c r="B27" s="6" t="s">
        <v>7767</v>
      </c>
      <c r="C27" s="6">
        <v>3501050</v>
      </c>
      <c r="D27" s="6" t="s">
        <v>6708</v>
      </c>
      <c r="E27" s="6" t="s">
        <v>7568</v>
      </c>
      <c r="F27" s="6" t="s">
        <v>6402</v>
      </c>
      <c r="G27" s="6">
        <v>334</v>
      </c>
      <c r="H27" s="6">
        <v>807</v>
      </c>
      <c r="I27" s="6">
        <v>1</v>
      </c>
      <c r="J27" s="6">
        <v>0</v>
      </c>
      <c r="K27" s="6">
        <v>0</v>
      </c>
      <c r="L27" s="6"/>
      <c r="M27" s="6">
        <v>2022</v>
      </c>
      <c r="N27" s="6" t="s">
        <v>7745</v>
      </c>
      <c r="O27" s="6" t="s">
        <v>7776</v>
      </c>
      <c r="P27" s="6"/>
      <c r="Q27" s="6" t="s">
        <v>7733</v>
      </c>
      <c r="R27" s="6" t="s">
        <v>7734</v>
      </c>
      <c r="S27" s="6"/>
      <c r="T27" s="6" t="s">
        <v>4418</v>
      </c>
      <c r="U27">
        <f t="shared" si="0"/>
        <v>1</v>
      </c>
    </row>
    <row r="28" spans="1:21" x14ac:dyDescent="0.2">
      <c r="A28" s="6" t="s">
        <v>7777</v>
      </c>
      <c r="B28" s="6" t="s">
        <v>7767</v>
      </c>
      <c r="C28" s="6">
        <v>3501050</v>
      </c>
      <c r="D28" s="6" t="s">
        <v>6550</v>
      </c>
      <c r="E28" s="6" t="s">
        <v>7778</v>
      </c>
      <c r="F28" s="6" t="s">
        <v>6402</v>
      </c>
      <c r="G28" s="6">
        <v>613</v>
      </c>
      <c r="H28" s="6">
        <v>711</v>
      </c>
      <c r="I28" s="6">
        <v>1</v>
      </c>
      <c r="J28" s="6">
        <v>1</v>
      </c>
      <c r="K28" s="6">
        <v>0</v>
      </c>
      <c r="L28" s="6"/>
      <c r="M28" s="6">
        <v>2022</v>
      </c>
      <c r="N28" s="6" t="s">
        <v>7745</v>
      </c>
      <c r="O28" s="6" t="s">
        <v>7779</v>
      </c>
      <c r="P28" s="6"/>
      <c r="Q28" s="6" t="s">
        <v>7733</v>
      </c>
      <c r="R28" s="6" t="s">
        <v>7734</v>
      </c>
      <c r="S28" s="6"/>
      <c r="T28" s="6" t="s">
        <v>4413</v>
      </c>
      <c r="U28">
        <f t="shared" si="0"/>
        <v>2</v>
      </c>
    </row>
    <row r="29" spans="1:21" x14ac:dyDescent="0.2">
      <c r="A29" s="6" t="s">
        <v>7777</v>
      </c>
      <c r="B29" s="6" t="s">
        <v>7767</v>
      </c>
      <c r="C29" s="6">
        <v>3501050</v>
      </c>
      <c r="D29" s="6" t="s">
        <v>6738</v>
      </c>
      <c r="E29" s="6" t="s">
        <v>7780</v>
      </c>
      <c r="F29" s="6" t="s">
        <v>6402</v>
      </c>
      <c r="G29" s="6">
        <v>98</v>
      </c>
      <c r="H29" s="6">
        <v>711</v>
      </c>
      <c r="I29" s="6">
        <v>0</v>
      </c>
      <c r="J29" s="6">
        <v>0</v>
      </c>
      <c r="K29" s="6">
        <v>0</v>
      </c>
      <c r="L29" s="6"/>
      <c r="M29" s="6">
        <v>2022</v>
      </c>
      <c r="N29" s="6" t="s">
        <v>7745</v>
      </c>
      <c r="O29" s="6" t="s">
        <v>7779</v>
      </c>
      <c r="P29" s="6"/>
      <c r="Q29" s="6" t="s">
        <v>7733</v>
      </c>
      <c r="R29" s="6" t="s">
        <v>7734</v>
      </c>
      <c r="S29" s="6"/>
      <c r="T29" s="6" t="s">
        <v>4419</v>
      </c>
      <c r="U29">
        <f t="shared" si="0"/>
        <v>1</v>
      </c>
    </row>
    <row r="30" spans="1:21" x14ac:dyDescent="0.2">
      <c r="A30" s="6" t="s">
        <v>7781</v>
      </c>
      <c r="B30" s="6" t="s">
        <v>7767</v>
      </c>
      <c r="C30" s="6">
        <v>3501050</v>
      </c>
      <c r="D30" s="6" t="s">
        <v>6622</v>
      </c>
      <c r="E30" s="6" t="s">
        <v>7782</v>
      </c>
      <c r="F30" s="6" t="s">
        <v>6402</v>
      </c>
      <c r="G30" s="6">
        <v>0</v>
      </c>
      <c r="H30" s="6"/>
      <c r="I30" s="6">
        <v>1</v>
      </c>
      <c r="J30" s="6">
        <v>1</v>
      </c>
      <c r="K30" s="6">
        <v>1</v>
      </c>
      <c r="L30" s="6"/>
      <c r="M30" s="6">
        <v>2022</v>
      </c>
      <c r="N30" s="6" t="s">
        <v>7745</v>
      </c>
      <c r="O30" s="6" t="s">
        <v>7783</v>
      </c>
      <c r="P30" s="6"/>
      <c r="Q30" s="6" t="s">
        <v>7733</v>
      </c>
      <c r="R30" s="6" t="s">
        <v>7734</v>
      </c>
      <c r="S30" s="6"/>
      <c r="T30" s="6" t="s">
        <v>4411</v>
      </c>
      <c r="U30">
        <f t="shared" si="0"/>
        <v>1</v>
      </c>
    </row>
    <row r="31" spans="1:21" x14ac:dyDescent="0.2">
      <c r="A31" s="6" t="s">
        <v>7784</v>
      </c>
      <c r="B31" s="6" t="s">
        <v>7767</v>
      </c>
      <c r="C31" s="6">
        <v>3501050</v>
      </c>
      <c r="D31" s="6" t="s">
        <v>6722</v>
      </c>
      <c r="E31" s="6" t="s">
        <v>6481</v>
      </c>
      <c r="F31" s="6" t="s">
        <v>6402</v>
      </c>
      <c r="G31" s="6">
        <v>181</v>
      </c>
      <c r="H31" s="6">
        <v>321</v>
      </c>
      <c r="I31" s="6">
        <v>0</v>
      </c>
      <c r="J31" s="6">
        <v>1</v>
      </c>
      <c r="K31" s="6">
        <v>0</v>
      </c>
      <c r="L31" s="6"/>
      <c r="M31" s="6">
        <v>2022</v>
      </c>
      <c r="N31" s="6" t="s">
        <v>7745</v>
      </c>
      <c r="O31" s="6" t="s">
        <v>7785</v>
      </c>
      <c r="P31" s="6"/>
      <c r="Q31" s="6" t="s">
        <v>7733</v>
      </c>
      <c r="R31" s="6" t="s">
        <v>7734</v>
      </c>
      <c r="S31" s="6"/>
      <c r="T31" s="6" t="s">
        <v>4409</v>
      </c>
      <c r="U31">
        <f t="shared" si="0"/>
        <v>2</v>
      </c>
    </row>
    <row r="32" spans="1:21" x14ac:dyDescent="0.2">
      <c r="A32" s="6" t="s">
        <v>7784</v>
      </c>
      <c r="B32" s="6" t="s">
        <v>7767</v>
      </c>
      <c r="C32" s="6">
        <v>3501050</v>
      </c>
      <c r="D32" s="6" t="s">
        <v>7786</v>
      </c>
      <c r="E32" s="6" t="s">
        <v>7787</v>
      </c>
      <c r="F32" s="6" t="s">
        <v>6402</v>
      </c>
      <c r="G32" s="6">
        <v>140</v>
      </c>
      <c r="H32" s="6">
        <v>321</v>
      </c>
      <c r="I32" s="6">
        <v>0</v>
      </c>
      <c r="J32" s="6">
        <v>0</v>
      </c>
      <c r="K32" s="6">
        <v>0</v>
      </c>
      <c r="L32" s="6"/>
      <c r="M32" s="6">
        <v>2022</v>
      </c>
      <c r="N32" s="6" t="s">
        <v>7745</v>
      </c>
      <c r="O32" s="6" t="s">
        <v>7785</v>
      </c>
      <c r="P32" s="6"/>
      <c r="Q32" s="6" t="s">
        <v>7733</v>
      </c>
      <c r="R32" s="6" t="s">
        <v>7734</v>
      </c>
      <c r="S32" s="6"/>
      <c r="T32" s="6" t="s">
        <v>4420</v>
      </c>
      <c r="U32">
        <f t="shared" si="0"/>
        <v>1</v>
      </c>
    </row>
    <row r="33" spans="1:21" x14ac:dyDescent="0.2">
      <c r="A33" s="6" t="s">
        <v>7788</v>
      </c>
      <c r="B33" s="6" t="s">
        <v>7789</v>
      </c>
      <c r="C33" s="6">
        <v>3557040</v>
      </c>
      <c r="D33" s="6" t="s">
        <v>7621</v>
      </c>
      <c r="E33" s="6" t="s">
        <v>6414</v>
      </c>
      <c r="F33" s="6" t="s">
        <v>6402</v>
      </c>
      <c r="G33" s="6">
        <v>23</v>
      </c>
      <c r="H33" s="6">
        <v>45</v>
      </c>
      <c r="I33" s="6">
        <v>0</v>
      </c>
      <c r="J33" s="6">
        <v>1</v>
      </c>
      <c r="K33" s="6">
        <v>0</v>
      </c>
      <c r="L33" s="6"/>
      <c r="M33" s="6">
        <v>2022</v>
      </c>
      <c r="N33" s="6" t="s">
        <v>7745</v>
      </c>
      <c r="O33" s="6">
        <v>3</v>
      </c>
      <c r="P33" s="6"/>
      <c r="Q33" s="6" t="s">
        <v>7733</v>
      </c>
      <c r="R33" s="6" t="s">
        <v>7734</v>
      </c>
      <c r="S33" s="6"/>
      <c r="T33" s="6" t="s">
        <v>5762</v>
      </c>
      <c r="U33">
        <f t="shared" si="0"/>
        <v>2</v>
      </c>
    </row>
    <row r="34" spans="1:21" x14ac:dyDescent="0.2">
      <c r="A34" s="6" t="s">
        <v>7788</v>
      </c>
      <c r="B34" s="6" t="s">
        <v>7789</v>
      </c>
      <c r="C34" s="6">
        <v>3557040</v>
      </c>
      <c r="D34" s="6" t="s">
        <v>7790</v>
      </c>
      <c r="E34" s="6" t="s">
        <v>6779</v>
      </c>
      <c r="F34" s="6" t="s">
        <v>6402</v>
      </c>
      <c r="G34" s="6">
        <v>22</v>
      </c>
      <c r="H34" s="6">
        <v>45</v>
      </c>
      <c r="I34" s="6">
        <v>1</v>
      </c>
      <c r="J34" s="6">
        <v>0</v>
      </c>
      <c r="K34" s="6">
        <v>0</v>
      </c>
      <c r="L34" s="6"/>
      <c r="M34" s="6">
        <v>2022</v>
      </c>
      <c r="N34" s="6" t="s">
        <v>7745</v>
      </c>
      <c r="O34" s="6">
        <v>3</v>
      </c>
      <c r="P34" s="6"/>
      <c r="Q34" s="6" t="s">
        <v>7733</v>
      </c>
      <c r="R34" s="6" t="s">
        <v>7734</v>
      </c>
      <c r="S34" s="6"/>
      <c r="T34" s="6" t="s">
        <v>5763</v>
      </c>
      <c r="U34">
        <f t="shared" si="0"/>
        <v>1</v>
      </c>
    </row>
    <row r="35" spans="1:21" x14ac:dyDescent="0.2">
      <c r="A35" s="6" t="s">
        <v>7791</v>
      </c>
      <c r="B35" s="6" t="s">
        <v>7789</v>
      </c>
      <c r="C35" s="6">
        <v>3557040</v>
      </c>
      <c r="D35" s="6" t="s">
        <v>6717</v>
      </c>
      <c r="E35" s="6" t="s">
        <v>7792</v>
      </c>
      <c r="F35" s="6" t="s">
        <v>6402</v>
      </c>
      <c r="G35" s="6">
        <v>0</v>
      </c>
      <c r="H35" s="6"/>
      <c r="I35" s="6">
        <v>1</v>
      </c>
      <c r="J35" s="6">
        <v>1</v>
      </c>
      <c r="K35" s="6">
        <v>1</v>
      </c>
      <c r="L35" s="6"/>
      <c r="M35" s="6">
        <v>2022</v>
      </c>
      <c r="N35" s="6" t="s">
        <v>7732</v>
      </c>
      <c r="O35" s="6">
        <v>99</v>
      </c>
      <c r="P35" s="6"/>
      <c r="Q35" s="6" t="s">
        <v>7733</v>
      </c>
      <c r="R35" s="6" t="s">
        <v>7734</v>
      </c>
      <c r="S35" s="6"/>
      <c r="T35" s="6" t="s">
        <v>1303</v>
      </c>
      <c r="U35">
        <f t="shared" si="0"/>
        <v>1</v>
      </c>
    </row>
    <row r="36" spans="1:21" x14ac:dyDescent="0.2">
      <c r="A36" s="6" t="s">
        <v>7793</v>
      </c>
      <c r="B36" s="6" t="s">
        <v>7789</v>
      </c>
      <c r="C36" s="6">
        <v>3557040</v>
      </c>
      <c r="D36" s="6" t="s">
        <v>6938</v>
      </c>
      <c r="E36" s="6" t="s">
        <v>6977</v>
      </c>
      <c r="F36" s="6" t="s">
        <v>6402</v>
      </c>
      <c r="G36" s="6">
        <v>0</v>
      </c>
      <c r="H36" s="6"/>
      <c r="I36" s="6">
        <v>0</v>
      </c>
      <c r="J36" s="6">
        <v>1</v>
      </c>
      <c r="K36" s="6">
        <v>1</v>
      </c>
      <c r="L36" s="6"/>
      <c r="M36" s="6">
        <v>2022</v>
      </c>
      <c r="N36" s="6" t="s">
        <v>7773</v>
      </c>
      <c r="O36" s="6">
        <v>99</v>
      </c>
      <c r="P36" s="6"/>
      <c r="Q36" s="6" t="s">
        <v>7733</v>
      </c>
      <c r="R36" s="6" t="s">
        <v>7734</v>
      </c>
      <c r="S36" s="6"/>
      <c r="T36" s="6" t="s">
        <v>5761</v>
      </c>
      <c r="U36">
        <f t="shared" si="0"/>
        <v>1</v>
      </c>
    </row>
    <row r="37" spans="1:21" x14ac:dyDescent="0.2">
      <c r="A37" s="6" t="s">
        <v>7794</v>
      </c>
      <c r="B37" s="6" t="s">
        <v>7789</v>
      </c>
      <c r="C37" s="6">
        <v>3557040</v>
      </c>
      <c r="D37" s="6" t="s">
        <v>6675</v>
      </c>
      <c r="E37" s="6" t="s">
        <v>7795</v>
      </c>
      <c r="F37" s="6" t="s">
        <v>6402</v>
      </c>
      <c r="G37" s="6">
        <v>0</v>
      </c>
      <c r="H37" s="6"/>
      <c r="I37" s="6">
        <v>1</v>
      </c>
      <c r="J37" s="6">
        <v>1</v>
      </c>
      <c r="K37" s="6">
        <v>1</v>
      </c>
      <c r="L37" s="6"/>
      <c r="M37" s="6">
        <v>2022</v>
      </c>
      <c r="N37" s="6" t="s">
        <v>7745</v>
      </c>
      <c r="O37" s="6">
        <v>2</v>
      </c>
      <c r="P37" s="6"/>
      <c r="Q37" s="6" t="s">
        <v>7733</v>
      </c>
      <c r="R37" s="6" t="s">
        <v>7734</v>
      </c>
      <c r="S37" s="6"/>
      <c r="T37" s="6" t="s">
        <v>5760</v>
      </c>
      <c r="U37">
        <f t="shared" si="0"/>
        <v>1</v>
      </c>
    </row>
    <row r="38" spans="1:21" x14ac:dyDescent="0.2">
      <c r="A38" s="6" t="s">
        <v>7796</v>
      </c>
      <c r="B38" s="6" t="s">
        <v>7789</v>
      </c>
      <c r="C38" s="6">
        <v>3557040</v>
      </c>
      <c r="D38" s="6" t="s">
        <v>6459</v>
      </c>
      <c r="E38" s="6" t="s">
        <v>7797</v>
      </c>
      <c r="F38" s="6" t="s">
        <v>6402</v>
      </c>
      <c r="G38" s="6">
        <v>95</v>
      </c>
      <c r="H38" s="6">
        <v>175</v>
      </c>
      <c r="I38" s="6">
        <v>0</v>
      </c>
      <c r="J38" s="6">
        <v>1</v>
      </c>
      <c r="K38" s="6">
        <v>0</v>
      </c>
      <c r="L38" s="6"/>
      <c r="M38" s="6">
        <v>2022</v>
      </c>
      <c r="N38" s="6" t="s">
        <v>7745</v>
      </c>
      <c r="O38" s="6">
        <v>1</v>
      </c>
      <c r="P38" s="6"/>
      <c r="Q38" s="6" t="s">
        <v>7733</v>
      </c>
      <c r="R38" s="6" t="s">
        <v>7734</v>
      </c>
      <c r="S38" s="6"/>
      <c r="T38" s="6" t="s">
        <v>5759</v>
      </c>
      <c r="U38">
        <f t="shared" si="0"/>
        <v>2</v>
      </c>
    </row>
    <row r="39" spans="1:21" x14ac:dyDescent="0.2">
      <c r="A39" s="6" t="s">
        <v>7796</v>
      </c>
      <c r="B39" s="6" t="s">
        <v>7789</v>
      </c>
      <c r="C39" s="6">
        <v>3557040</v>
      </c>
      <c r="D39" s="6" t="s">
        <v>6591</v>
      </c>
      <c r="E39" s="6" t="s">
        <v>7798</v>
      </c>
      <c r="F39" s="6" t="s">
        <v>6402</v>
      </c>
      <c r="G39" s="6">
        <v>80</v>
      </c>
      <c r="H39" s="6">
        <v>175</v>
      </c>
      <c r="I39" s="6">
        <v>0</v>
      </c>
      <c r="J39" s="6">
        <v>0</v>
      </c>
      <c r="K39" s="6">
        <v>0</v>
      </c>
      <c r="L39" s="6"/>
      <c r="M39" s="6">
        <v>2022</v>
      </c>
      <c r="N39" s="6" t="s">
        <v>7745</v>
      </c>
      <c r="O39" s="6">
        <v>1</v>
      </c>
      <c r="P39" s="6"/>
      <c r="Q39" s="6" t="s">
        <v>7733</v>
      </c>
      <c r="R39" s="6" t="s">
        <v>7734</v>
      </c>
      <c r="S39" s="6"/>
      <c r="T39" s="6" t="s">
        <v>5764</v>
      </c>
      <c r="U39">
        <f t="shared" si="0"/>
        <v>1</v>
      </c>
    </row>
    <row r="40" spans="1:21" x14ac:dyDescent="0.2">
      <c r="A40" s="6" t="s">
        <v>7799</v>
      </c>
      <c r="B40" s="6" t="s">
        <v>7800</v>
      </c>
      <c r="C40" s="6">
        <v>3543007</v>
      </c>
      <c r="D40" s="6" t="s">
        <v>6591</v>
      </c>
      <c r="E40" s="6" t="s">
        <v>7801</v>
      </c>
      <c r="F40" s="6" t="s">
        <v>6402</v>
      </c>
      <c r="G40" s="6">
        <v>4217</v>
      </c>
      <c r="H40" s="6">
        <v>10598</v>
      </c>
      <c r="I40" s="6">
        <v>0</v>
      </c>
      <c r="J40" s="6">
        <v>1</v>
      </c>
      <c r="K40" s="6">
        <v>0</v>
      </c>
      <c r="L40" s="6"/>
      <c r="M40" s="6">
        <v>2022</v>
      </c>
      <c r="N40" s="6" t="s">
        <v>7732</v>
      </c>
      <c r="O40" s="6">
        <v>99</v>
      </c>
      <c r="P40" s="6"/>
      <c r="Q40" s="6" t="s">
        <v>7733</v>
      </c>
      <c r="R40" s="6" t="s">
        <v>7734</v>
      </c>
      <c r="S40" s="6"/>
      <c r="T40" s="6" t="s">
        <v>1015</v>
      </c>
      <c r="U40">
        <f t="shared" si="0"/>
        <v>3</v>
      </c>
    </row>
    <row r="41" spans="1:21" x14ac:dyDescent="0.2">
      <c r="A41" s="6" t="s">
        <v>7799</v>
      </c>
      <c r="B41" s="6" t="s">
        <v>7800</v>
      </c>
      <c r="C41" s="6">
        <v>3543007</v>
      </c>
      <c r="D41" s="6" t="s">
        <v>7261</v>
      </c>
      <c r="E41" s="6" t="s">
        <v>7802</v>
      </c>
      <c r="F41" s="6" t="s">
        <v>6402</v>
      </c>
      <c r="G41" s="6">
        <v>3903</v>
      </c>
      <c r="H41" s="6">
        <v>10598</v>
      </c>
      <c r="I41" s="6">
        <v>0</v>
      </c>
      <c r="J41" s="6">
        <v>0</v>
      </c>
      <c r="K41" s="6">
        <v>0</v>
      </c>
      <c r="L41" s="6"/>
      <c r="M41" s="6">
        <v>2022</v>
      </c>
      <c r="N41" s="6" t="s">
        <v>7732</v>
      </c>
      <c r="O41" s="6">
        <v>99</v>
      </c>
      <c r="P41" s="6"/>
      <c r="Q41" s="6" t="s">
        <v>7733</v>
      </c>
      <c r="R41" s="6" t="s">
        <v>7734</v>
      </c>
      <c r="S41" s="6"/>
      <c r="T41" s="6" t="s">
        <v>1016</v>
      </c>
      <c r="U41">
        <f t="shared" si="0"/>
        <v>2</v>
      </c>
    </row>
    <row r="42" spans="1:21" x14ac:dyDescent="0.2">
      <c r="A42" s="6" t="s">
        <v>7799</v>
      </c>
      <c r="B42" s="6" t="s">
        <v>7800</v>
      </c>
      <c r="C42" s="6">
        <v>3543007</v>
      </c>
      <c r="D42" s="6" t="s">
        <v>6717</v>
      </c>
      <c r="E42" s="6" t="s">
        <v>7803</v>
      </c>
      <c r="F42" s="6" t="s">
        <v>6402</v>
      </c>
      <c r="G42" s="6">
        <v>2478</v>
      </c>
      <c r="H42" s="6">
        <v>10598</v>
      </c>
      <c r="I42" s="6">
        <v>0</v>
      </c>
      <c r="J42" s="6">
        <v>0</v>
      </c>
      <c r="K42" s="6">
        <v>0</v>
      </c>
      <c r="L42" s="6"/>
      <c r="M42" s="6">
        <v>2022</v>
      </c>
      <c r="N42" s="6" t="s">
        <v>7732</v>
      </c>
      <c r="O42" s="6">
        <v>99</v>
      </c>
      <c r="P42" s="6"/>
      <c r="Q42" s="6" t="s">
        <v>7733</v>
      </c>
      <c r="R42" s="6" t="s">
        <v>7734</v>
      </c>
      <c r="S42" s="6"/>
      <c r="T42" s="6" t="s">
        <v>1017</v>
      </c>
      <c r="U42">
        <f t="shared" si="0"/>
        <v>1</v>
      </c>
    </row>
    <row r="43" spans="1:21" x14ac:dyDescent="0.2">
      <c r="A43" s="6" t="s">
        <v>7804</v>
      </c>
      <c r="B43" s="6" t="s">
        <v>7800</v>
      </c>
      <c r="C43" s="6">
        <v>3543007</v>
      </c>
      <c r="D43" s="6" t="s">
        <v>6571</v>
      </c>
      <c r="E43" s="6" t="s">
        <v>7805</v>
      </c>
      <c r="F43" s="6" t="s">
        <v>6402</v>
      </c>
      <c r="G43" s="6">
        <v>5159</v>
      </c>
      <c r="H43" s="6">
        <v>10407</v>
      </c>
      <c r="I43" s="6">
        <v>0</v>
      </c>
      <c r="J43" s="6">
        <v>1</v>
      </c>
      <c r="K43" s="6">
        <v>0</v>
      </c>
      <c r="L43" s="6"/>
      <c r="M43" s="6">
        <v>2022</v>
      </c>
      <c r="N43" s="6" t="s">
        <v>7770</v>
      </c>
      <c r="O43" s="6">
        <v>99</v>
      </c>
      <c r="P43" s="6"/>
      <c r="Q43" s="6" t="s">
        <v>7733</v>
      </c>
      <c r="R43" s="6" t="s">
        <v>7734</v>
      </c>
      <c r="S43" s="6"/>
      <c r="T43" s="6" t="s">
        <v>4232</v>
      </c>
      <c r="U43">
        <f t="shared" si="0"/>
        <v>3</v>
      </c>
    </row>
    <row r="44" spans="1:21" x14ac:dyDescent="0.2">
      <c r="A44" s="6" t="s">
        <v>7804</v>
      </c>
      <c r="B44" s="6" t="s">
        <v>7800</v>
      </c>
      <c r="C44" s="6">
        <v>3543007</v>
      </c>
      <c r="D44" s="6" t="s">
        <v>6622</v>
      </c>
      <c r="E44" s="6" t="s">
        <v>6798</v>
      </c>
      <c r="F44" s="6" t="s">
        <v>6402</v>
      </c>
      <c r="G44" s="6">
        <v>4203</v>
      </c>
      <c r="H44" s="6">
        <v>10407</v>
      </c>
      <c r="I44" s="6">
        <v>0</v>
      </c>
      <c r="J44" s="6">
        <v>0</v>
      </c>
      <c r="K44" s="6">
        <v>0</v>
      </c>
      <c r="L44" s="6"/>
      <c r="M44" s="6">
        <v>2022</v>
      </c>
      <c r="N44" s="6" t="s">
        <v>7770</v>
      </c>
      <c r="O44" s="6">
        <v>99</v>
      </c>
      <c r="P44" s="6"/>
      <c r="Q44" s="6" t="s">
        <v>7733</v>
      </c>
      <c r="R44" s="6" t="s">
        <v>7734</v>
      </c>
      <c r="S44" s="6"/>
      <c r="T44" s="6" t="s">
        <v>4233</v>
      </c>
      <c r="U44">
        <f t="shared" si="0"/>
        <v>2</v>
      </c>
    </row>
    <row r="45" spans="1:21" x14ac:dyDescent="0.2">
      <c r="A45" s="6" t="s">
        <v>7804</v>
      </c>
      <c r="B45" s="6" t="s">
        <v>7800</v>
      </c>
      <c r="C45" s="6">
        <v>3543007</v>
      </c>
      <c r="D45" s="6" t="s">
        <v>6425</v>
      </c>
      <c r="E45" s="6" t="s">
        <v>7806</v>
      </c>
      <c r="F45" s="6" t="s">
        <v>6402</v>
      </c>
      <c r="G45" s="6">
        <v>1045</v>
      </c>
      <c r="H45" s="6">
        <v>10407</v>
      </c>
      <c r="I45" s="6">
        <v>0</v>
      </c>
      <c r="J45" s="6">
        <v>0</v>
      </c>
      <c r="K45" s="6">
        <v>0</v>
      </c>
      <c r="L45" s="6"/>
      <c r="M45" s="6">
        <v>2022</v>
      </c>
      <c r="N45" s="6" t="s">
        <v>7770</v>
      </c>
      <c r="O45" s="6">
        <v>99</v>
      </c>
      <c r="P45" s="6"/>
      <c r="Q45" s="6" t="s">
        <v>7733</v>
      </c>
      <c r="R45" s="6" t="s">
        <v>7734</v>
      </c>
      <c r="S45" s="6"/>
      <c r="T45" s="6" t="s">
        <v>4234</v>
      </c>
      <c r="U45">
        <f t="shared" si="0"/>
        <v>1</v>
      </c>
    </row>
    <row r="46" spans="1:21" x14ac:dyDescent="0.2">
      <c r="A46" s="6" t="s">
        <v>7807</v>
      </c>
      <c r="B46" s="6" t="s">
        <v>7800</v>
      </c>
      <c r="C46" s="6">
        <v>3543007</v>
      </c>
      <c r="D46" s="6" t="s">
        <v>6624</v>
      </c>
      <c r="E46" s="6" t="s">
        <v>7808</v>
      </c>
      <c r="F46" s="6" t="s">
        <v>6402</v>
      </c>
      <c r="G46" s="6">
        <v>322</v>
      </c>
      <c r="H46" s="6">
        <v>1441</v>
      </c>
      <c r="I46" s="6">
        <v>1</v>
      </c>
      <c r="J46" s="6">
        <v>0</v>
      </c>
      <c r="K46" s="6">
        <v>0</v>
      </c>
      <c r="L46" s="6"/>
      <c r="M46" s="6">
        <v>2022</v>
      </c>
      <c r="N46" s="6" t="s">
        <v>7745</v>
      </c>
      <c r="O46" s="6">
        <v>1</v>
      </c>
      <c r="P46" s="6"/>
      <c r="Q46" s="6" t="s">
        <v>7733</v>
      </c>
      <c r="R46" s="6" t="s">
        <v>7734</v>
      </c>
      <c r="S46" s="6"/>
      <c r="T46" s="6" t="s">
        <v>4235</v>
      </c>
      <c r="U46">
        <f t="shared" si="0"/>
        <v>5</v>
      </c>
    </row>
    <row r="47" spans="1:21" x14ac:dyDescent="0.2">
      <c r="A47" s="6" t="s">
        <v>7807</v>
      </c>
      <c r="B47" s="6" t="s">
        <v>7800</v>
      </c>
      <c r="C47" s="6">
        <v>3543007</v>
      </c>
      <c r="D47" s="6" t="s">
        <v>6548</v>
      </c>
      <c r="E47" s="6" t="s">
        <v>7809</v>
      </c>
      <c r="F47" s="6" t="s">
        <v>6402</v>
      </c>
      <c r="G47" s="6">
        <v>737</v>
      </c>
      <c r="H47" s="6">
        <v>1441</v>
      </c>
      <c r="I47" s="6">
        <v>0</v>
      </c>
      <c r="J47" s="6">
        <v>1</v>
      </c>
      <c r="K47" s="6">
        <v>0</v>
      </c>
      <c r="L47" s="6"/>
      <c r="M47" s="6">
        <v>2022</v>
      </c>
      <c r="N47" s="6" t="s">
        <v>7745</v>
      </c>
      <c r="O47" s="6">
        <v>1</v>
      </c>
      <c r="P47" s="6"/>
      <c r="Q47" s="6" t="s">
        <v>7733</v>
      </c>
      <c r="R47" s="6" t="s">
        <v>7734</v>
      </c>
      <c r="S47" s="6"/>
      <c r="T47" s="6" t="s">
        <v>4231</v>
      </c>
      <c r="U47">
        <f t="shared" si="0"/>
        <v>4</v>
      </c>
    </row>
    <row r="48" spans="1:21" x14ac:dyDescent="0.2">
      <c r="A48" s="6" t="s">
        <v>7807</v>
      </c>
      <c r="B48" s="6" t="s">
        <v>7800</v>
      </c>
      <c r="C48" s="6">
        <v>3543007</v>
      </c>
      <c r="D48" s="6" t="s">
        <v>6434</v>
      </c>
      <c r="E48" s="6" t="s">
        <v>6710</v>
      </c>
      <c r="F48" s="6" t="s">
        <v>6402</v>
      </c>
      <c r="G48" s="6">
        <v>108</v>
      </c>
      <c r="H48" s="6">
        <v>1441</v>
      </c>
      <c r="I48" s="6">
        <v>0</v>
      </c>
      <c r="J48" s="6">
        <v>0</v>
      </c>
      <c r="K48" s="6">
        <v>0</v>
      </c>
      <c r="L48" s="6"/>
      <c r="M48" s="6">
        <v>2022</v>
      </c>
      <c r="N48" s="6" t="s">
        <v>7745</v>
      </c>
      <c r="O48" s="6">
        <v>1</v>
      </c>
      <c r="P48" s="6"/>
      <c r="Q48" s="6" t="s">
        <v>7733</v>
      </c>
      <c r="R48" s="6" t="s">
        <v>7734</v>
      </c>
      <c r="S48" s="6"/>
      <c r="T48" s="6" t="s">
        <v>4236</v>
      </c>
      <c r="U48">
        <f t="shared" si="0"/>
        <v>3</v>
      </c>
    </row>
    <row r="49" spans="1:21" x14ac:dyDescent="0.2">
      <c r="A49" s="6" t="s">
        <v>7807</v>
      </c>
      <c r="B49" s="6" t="s">
        <v>7800</v>
      </c>
      <c r="C49" s="6">
        <v>3543007</v>
      </c>
      <c r="D49" s="6" t="s">
        <v>7810</v>
      </c>
      <c r="E49" s="6" t="s">
        <v>6777</v>
      </c>
      <c r="F49" s="6" t="s">
        <v>6402</v>
      </c>
      <c r="G49" s="6">
        <v>232</v>
      </c>
      <c r="H49" s="6">
        <v>1441</v>
      </c>
      <c r="I49" s="6">
        <v>0</v>
      </c>
      <c r="J49" s="6">
        <v>0</v>
      </c>
      <c r="K49" s="6">
        <v>0</v>
      </c>
      <c r="L49" s="6"/>
      <c r="M49" s="6">
        <v>2022</v>
      </c>
      <c r="N49" s="6" t="s">
        <v>7745</v>
      </c>
      <c r="O49" s="6">
        <v>1</v>
      </c>
      <c r="P49" s="6"/>
      <c r="Q49" s="6" t="s">
        <v>7733</v>
      </c>
      <c r="R49" s="6" t="s">
        <v>7734</v>
      </c>
      <c r="S49" s="6"/>
      <c r="T49" s="6" t="s">
        <v>4237</v>
      </c>
      <c r="U49">
        <f t="shared" si="0"/>
        <v>2</v>
      </c>
    </row>
    <row r="50" spans="1:21" x14ac:dyDescent="0.2">
      <c r="A50" s="6" t="s">
        <v>7807</v>
      </c>
      <c r="B50" s="6" t="s">
        <v>7800</v>
      </c>
      <c r="C50" s="6">
        <v>3543007</v>
      </c>
      <c r="D50" s="6" t="s">
        <v>7811</v>
      </c>
      <c r="E50" s="6" t="s">
        <v>7812</v>
      </c>
      <c r="F50" s="6" t="s">
        <v>6402</v>
      </c>
      <c r="G50" s="6">
        <v>42</v>
      </c>
      <c r="H50" s="6">
        <v>1441</v>
      </c>
      <c r="I50" s="6">
        <v>0</v>
      </c>
      <c r="J50" s="6">
        <v>0</v>
      </c>
      <c r="K50" s="6">
        <v>0</v>
      </c>
      <c r="L50" s="6"/>
      <c r="M50" s="6">
        <v>2022</v>
      </c>
      <c r="N50" s="6" t="s">
        <v>7745</v>
      </c>
      <c r="O50" s="6">
        <v>1</v>
      </c>
      <c r="P50" s="6"/>
      <c r="Q50" s="6" t="s">
        <v>7733</v>
      </c>
      <c r="R50" s="6" t="s">
        <v>7734</v>
      </c>
      <c r="S50" s="6"/>
      <c r="T50" s="6" t="s">
        <v>19839</v>
      </c>
      <c r="U50">
        <f t="shared" si="0"/>
        <v>1</v>
      </c>
    </row>
    <row r="51" spans="1:21" x14ac:dyDescent="0.2">
      <c r="A51" s="6" t="s">
        <v>7813</v>
      </c>
      <c r="B51" s="6" t="s">
        <v>7800</v>
      </c>
      <c r="C51" s="6">
        <v>3543007</v>
      </c>
      <c r="D51" s="6" t="s">
        <v>6488</v>
      </c>
      <c r="E51" s="6" t="s">
        <v>7814</v>
      </c>
      <c r="F51" s="6" t="s">
        <v>6402</v>
      </c>
      <c r="G51" s="6">
        <v>484</v>
      </c>
      <c r="H51" s="6">
        <v>1056</v>
      </c>
      <c r="I51" s="6">
        <v>0</v>
      </c>
      <c r="J51" s="6">
        <v>1</v>
      </c>
      <c r="K51" s="6">
        <v>0</v>
      </c>
      <c r="L51" s="6"/>
      <c r="M51" s="6">
        <v>2022</v>
      </c>
      <c r="N51" s="6" t="s">
        <v>7745</v>
      </c>
      <c r="O51" s="6">
        <v>2</v>
      </c>
      <c r="P51" s="6"/>
      <c r="Q51" s="6" t="s">
        <v>7733</v>
      </c>
      <c r="R51" s="6" t="s">
        <v>7734</v>
      </c>
      <c r="S51" s="6"/>
      <c r="T51" s="6" t="s">
        <v>4230</v>
      </c>
      <c r="U51">
        <f t="shared" si="0"/>
        <v>4</v>
      </c>
    </row>
    <row r="52" spans="1:21" x14ac:dyDescent="0.2">
      <c r="A52" s="6" t="s">
        <v>7813</v>
      </c>
      <c r="B52" s="6" t="s">
        <v>7800</v>
      </c>
      <c r="C52" s="6">
        <v>3543007</v>
      </c>
      <c r="D52" s="6" t="s">
        <v>6547</v>
      </c>
      <c r="E52" s="6" t="s">
        <v>7815</v>
      </c>
      <c r="F52" s="6" t="s">
        <v>6402</v>
      </c>
      <c r="G52" s="6">
        <v>332</v>
      </c>
      <c r="H52" s="6">
        <v>1056</v>
      </c>
      <c r="I52" s="6">
        <v>0</v>
      </c>
      <c r="J52" s="6">
        <v>0</v>
      </c>
      <c r="K52" s="6">
        <v>0</v>
      </c>
      <c r="L52" s="6"/>
      <c r="M52" s="6">
        <v>2022</v>
      </c>
      <c r="N52" s="6" t="s">
        <v>7745</v>
      </c>
      <c r="O52" s="6">
        <v>2</v>
      </c>
      <c r="P52" s="6"/>
      <c r="Q52" s="6" t="s">
        <v>7733</v>
      </c>
      <c r="R52" s="6" t="s">
        <v>7734</v>
      </c>
      <c r="S52" s="6"/>
      <c r="T52" s="6" t="s">
        <v>4239</v>
      </c>
      <c r="U52">
        <f t="shared" si="0"/>
        <v>3</v>
      </c>
    </row>
    <row r="53" spans="1:21" x14ac:dyDescent="0.2">
      <c r="A53" s="6" t="s">
        <v>7813</v>
      </c>
      <c r="B53" s="6" t="s">
        <v>7800</v>
      </c>
      <c r="C53" s="6">
        <v>3543007</v>
      </c>
      <c r="D53" s="6" t="s">
        <v>6597</v>
      </c>
      <c r="E53" s="6" t="s">
        <v>7816</v>
      </c>
      <c r="F53" s="6" t="s">
        <v>6402</v>
      </c>
      <c r="G53" s="6">
        <v>166</v>
      </c>
      <c r="H53" s="6">
        <v>1056</v>
      </c>
      <c r="I53" s="6">
        <v>0</v>
      </c>
      <c r="J53" s="6">
        <v>0</v>
      </c>
      <c r="K53" s="6">
        <v>0</v>
      </c>
      <c r="L53" s="6"/>
      <c r="M53" s="6">
        <v>2022</v>
      </c>
      <c r="N53" s="6" t="s">
        <v>7745</v>
      </c>
      <c r="O53" s="6">
        <v>2</v>
      </c>
      <c r="P53" s="6"/>
      <c r="Q53" s="6" t="s">
        <v>7733</v>
      </c>
      <c r="R53" s="6" t="s">
        <v>7734</v>
      </c>
      <c r="S53" s="6"/>
      <c r="T53" s="6" t="s">
        <v>4240</v>
      </c>
      <c r="U53">
        <f t="shared" si="0"/>
        <v>2</v>
      </c>
    </row>
    <row r="54" spans="1:21" x14ac:dyDescent="0.2">
      <c r="A54" s="6" t="s">
        <v>7813</v>
      </c>
      <c r="B54" s="6" t="s">
        <v>7800</v>
      </c>
      <c r="C54" s="6">
        <v>3543007</v>
      </c>
      <c r="D54" s="6" t="s">
        <v>7817</v>
      </c>
      <c r="E54" s="6" t="s">
        <v>7818</v>
      </c>
      <c r="F54" s="6" t="s">
        <v>6402</v>
      </c>
      <c r="G54" s="6">
        <v>74</v>
      </c>
      <c r="H54" s="6">
        <v>1056</v>
      </c>
      <c r="I54" s="6">
        <v>0</v>
      </c>
      <c r="J54" s="6">
        <v>0</v>
      </c>
      <c r="K54" s="6">
        <v>0</v>
      </c>
      <c r="L54" s="6"/>
      <c r="M54" s="6">
        <v>2022</v>
      </c>
      <c r="N54" s="6" t="s">
        <v>7745</v>
      </c>
      <c r="O54" s="6">
        <v>2</v>
      </c>
      <c r="P54" s="6"/>
      <c r="Q54" s="6" t="s">
        <v>7733</v>
      </c>
      <c r="R54" s="6" t="s">
        <v>7734</v>
      </c>
      <c r="S54" s="6"/>
      <c r="T54" s="6" t="s">
        <v>4241</v>
      </c>
      <c r="U54">
        <f t="shared" si="0"/>
        <v>1</v>
      </c>
    </row>
    <row r="55" spans="1:21" x14ac:dyDescent="0.2">
      <c r="A55" s="6" t="s">
        <v>7819</v>
      </c>
      <c r="B55" s="6" t="s">
        <v>7800</v>
      </c>
      <c r="C55" s="6">
        <v>3543007</v>
      </c>
      <c r="D55" s="6" t="s">
        <v>6440</v>
      </c>
      <c r="E55" s="6" t="s">
        <v>7584</v>
      </c>
      <c r="F55" s="6" t="s">
        <v>6402</v>
      </c>
      <c r="G55" s="6">
        <v>649</v>
      </c>
      <c r="H55" s="6">
        <v>1181</v>
      </c>
      <c r="I55" s="6">
        <v>1</v>
      </c>
      <c r="J55" s="6">
        <v>1</v>
      </c>
      <c r="K55" s="6">
        <v>0</v>
      </c>
      <c r="L55" s="6"/>
      <c r="M55" s="6">
        <v>2022</v>
      </c>
      <c r="N55" s="6" t="s">
        <v>7745</v>
      </c>
      <c r="O55" s="6">
        <v>3</v>
      </c>
      <c r="P55" s="6"/>
      <c r="Q55" s="6" t="s">
        <v>7733</v>
      </c>
      <c r="R55" s="6" t="s">
        <v>7734</v>
      </c>
      <c r="S55" s="6"/>
      <c r="T55" s="6" t="s">
        <v>4229</v>
      </c>
      <c r="U55">
        <f t="shared" si="0"/>
        <v>2</v>
      </c>
    </row>
    <row r="56" spans="1:21" x14ac:dyDescent="0.2">
      <c r="A56" s="6" t="s">
        <v>7819</v>
      </c>
      <c r="B56" s="6" t="s">
        <v>7800</v>
      </c>
      <c r="C56" s="6">
        <v>3543007</v>
      </c>
      <c r="D56" s="6" t="s">
        <v>6921</v>
      </c>
      <c r="E56" s="6" t="s">
        <v>7820</v>
      </c>
      <c r="F56" s="6" t="s">
        <v>6402</v>
      </c>
      <c r="G56" s="6">
        <v>532</v>
      </c>
      <c r="H56" s="6">
        <v>1181</v>
      </c>
      <c r="I56" s="6">
        <v>0</v>
      </c>
      <c r="J56" s="6">
        <v>0</v>
      </c>
      <c r="K56" s="6">
        <v>0</v>
      </c>
      <c r="L56" s="6"/>
      <c r="M56" s="6">
        <v>2022</v>
      </c>
      <c r="N56" s="6" t="s">
        <v>7745</v>
      </c>
      <c r="O56" s="6">
        <v>3</v>
      </c>
      <c r="P56" s="6"/>
      <c r="Q56" s="6" t="s">
        <v>7733</v>
      </c>
      <c r="R56" s="6" t="s">
        <v>7734</v>
      </c>
      <c r="S56" s="6"/>
      <c r="T56" s="6" t="s">
        <v>4242</v>
      </c>
      <c r="U56">
        <f t="shared" si="0"/>
        <v>1</v>
      </c>
    </row>
    <row r="57" spans="1:21" x14ac:dyDescent="0.2">
      <c r="A57" s="6" t="s">
        <v>7821</v>
      </c>
      <c r="B57" s="6" t="s">
        <v>7800</v>
      </c>
      <c r="C57" s="6">
        <v>3543007</v>
      </c>
      <c r="D57" s="6" t="s">
        <v>7514</v>
      </c>
      <c r="E57" s="6" t="s">
        <v>7822</v>
      </c>
      <c r="F57" s="6" t="s">
        <v>6402</v>
      </c>
      <c r="G57" s="6">
        <v>889</v>
      </c>
      <c r="H57" s="6">
        <v>1581</v>
      </c>
      <c r="I57" s="6">
        <v>0</v>
      </c>
      <c r="J57" s="6">
        <v>1</v>
      </c>
      <c r="K57" s="6">
        <v>0</v>
      </c>
      <c r="L57" s="6"/>
      <c r="M57" s="6">
        <v>2022</v>
      </c>
      <c r="N57" s="6" t="s">
        <v>7745</v>
      </c>
      <c r="O57" s="6">
        <v>4</v>
      </c>
      <c r="P57" s="6"/>
      <c r="Q57" s="6" t="s">
        <v>7733</v>
      </c>
      <c r="R57" s="6" t="s">
        <v>7734</v>
      </c>
      <c r="S57" s="6"/>
      <c r="T57" s="6" t="s">
        <v>4228</v>
      </c>
      <c r="U57">
        <f t="shared" si="0"/>
        <v>2</v>
      </c>
    </row>
    <row r="58" spans="1:21" x14ac:dyDescent="0.2">
      <c r="A58" s="6" t="s">
        <v>7821</v>
      </c>
      <c r="B58" s="6" t="s">
        <v>7800</v>
      </c>
      <c r="C58" s="6">
        <v>3543007</v>
      </c>
      <c r="D58" s="6" t="s">
        <v>7823</v>
      </c>
      <c r="E58" s="6" t="s">
        <v>7824</v>
      </c>
      <c r="F58" s="6" t="s">
        <v>6402</v>
      </c>
      <c r="G58" s="6">
        <v>692</v>
      </c>
      <c r="H58" s="6">
        <v>1581</v>
      </c>
      <c r="I58" s="6">
        <v>0</v>
      </c>
      <c r="J58" s="6">
        <v>0</v>
      </c>
      <c r="K58" s="6">
        <v>0</v>
      </c>
      <c r="L58" s="6"/>
      <c r="M58" s="6">
        <v>2022</v>
      </c>
      <c r="N58" s="6" t="s">
        <v>7745</v>
      </c>
      <c r="O58" s="6">
        <v>4</v>
      </c>
      <c r="P58" s="6"/>
      <c r="Q58" s="6" t="s">
        <v>7733</v>
      </c>
      <c r="R58" s="6" t="s">
        <v>7734</v>
      </c>
      <c r="S58" s="6"/>
      <c r="T58" s="6" t="s">
        <v>4243</v>
      </c>
      <c r="U58">
        <f t="shared" si="0"/>
        <v>1</v>
      </c>
    </row>
    <row r="59" spans="1:21" x14ac:dyDescent="0.2">
      <c r="A59" s="6" t="s">
        <v>7825</v>
      </c>
      <c r="B59" s="6" t="s">
        <v>7800</v>
      </c>
      <c r="C59" s="6">
        <v>3543007</v>
      </c>
      <c r="D59" s="6" t="s">
        <v>7633</v>
      </c>
      <c r="E59" s="6" t="s">
        <v>7826</v>
      </c>
      <c r="F59" s="6" t="s">
        <v>6402</v>
      </c>
      <c r="G59" s="6">
        <v>355</v>
      </c>
      <c r="H59" s="6">
        <v>931</v>
      </c>
      <c r="I59" s="6">
        <v>0</v>
      </c>
      <c r="J59" s="6">
        <v>1</v>
      </c>
      <c r="K59" s="6">
        <v>0</v>
      </c>
      <c r="L59" s="6"/>
      <c r="M59" s="6">
        <v>2022</v>
      </c>
      <c r="N59" s="6" t="s">
        <v>7745</v>
      </c>
      <c r="O59" s="6">
        <v>5</v>
      </c>
      <c r="P59" s="6"/>
      <c r="Q59" s="6" t="s">
        <v>7733</v>
      </c>
      <c r="R59" s="6" t="s">
        <v>7734</v>
      </c>
      <c r="S59" s="6"/>
      <c r="T59" s="6" t="s">
        <v>4227</v>
      </c>
      <c r="U59">
        <f t="shared" si="0"/>
        <v>3</v>
      </c>
    </row>
    <row r="60" spans="1:21" x14ac:dyDescent="0.2">
      <c r="A60" s="6" t="s">
        <v>7825</v>
      </c>
      <c r="B60" s="6" t="s">
        <v>7800</v>
      </c>
      <c r="C60" s="6">
        <v>3543007</v>
      </c>
      <c r="D60" s="6" t="s">
        <v>6717</v>
      </c>
      <c r="E60" s="6" t="s">
        <v>7827</v>
      </c>
      <c r="F60" s="6" t="s">
        <v>6402</v>
      </c>
      <c r="G60" s="6">
        <v>313</v>
      </c>
      <c r="H60" s="6">
        <v>931</v>
      </c>
      <c r="I60" s="6">
        <v>0</v>
      </c>
      <c r="J60" s="6">
        <v>0</v>
      </c>
      <c r="K60" s="6">
        <v>0</v>
      </c>
      <c r="L60" s="6"/>
      <c r="M60" s="6">
        <v>2022</v>
      </c>
      <c r="N60" s="6" t="s">
        <v>7745</v>
      </c>
      <c r="O60" s="6">
        <v>5</v>
      </c>
      <c r="P60" s="6"/>
      <c r="Q60" s="6" t="s">
        <v>7733</v>
      </c>
      <c r="R60" s="6" t="s">
        <v>7734</v>
      </c>
      <c r="S60" s="6"/>
      <c r="T60" s="6" t="s">
        <v>4244</v>
      </c>
      <c r="U60">
        <f t="shared" si="0"/>
        <v>2</v>
      </c>
    </row>
    <row r="61" spans="1:21" x14ac:dyDescent="0.2">
      <c r="A61" s="6" t="s">
        <v>7825</v>
      </c>
      <c r="B61" s="6" t="s">
        <v>7800</v>
      </c>
      <c r="C61" s="6">
        <v>3543007</v>
      </c>
      <c r="D61" s="6" t="s">
        <v>6459</v>
      </c>
      <c r="E61" s="6" t="s">
        <v>6777</v>
      </c>
      <c r="F61" s="6" t="s">
        <v>6402</v>
      </c>
      <c r="G61" s="6">
        <v>263</v>
      </c>
      <c r="H61" s="6">
        <v>931</v>
      </c>
      <c r="I61" s="6">
        <v>0</v>
      </c>
      <c r="J61" s="6">
        <v>0</v>
      </c>
      <c r="K61" s="6">
        <v>0</v>
      </c>
      <c r="L61" s="6"/>
      <c r="M61" s="6">
        <v>2022</v>
      </c>
      <c r="N61" s="6" t="s">
        <v>7745</v>
      </c>
      <c r="O61" s="6">
        <v>5</v>
      </c>
      <c r="P61" s="6"/>
      <c r="Q61" s="6" t="s">
        <v>7733</v>
      </c>
      <c r="R61" s="6" t="s">
        <v>7734</v>
      </c>
      <c r="S61" s="6"/>
      <c r="T61" s="6" t="s">
        <v>4245</v>
      </c>
      <c r="U61">
        <f t="shared" si="0"/>
        <v>1</v>
      </c>
    </row>
    <row r="62" spans="1:21" x14ac:dyDescent="0.2">
      <c r="A62" s="6" t="s">
        <v>7828</v>
      </c>
      <c r="B62" s="6" t="s">
        <v>7800</v>
      </c>
      <c r="C62" s="6">
        <v>3543007</v>
      </c>
      <c r="D62" s="6" t="s">
        <v>6936</v>
      </c>
      <c r="E62" s="6" t="s">
        <v>6721</v>
      </c>
      <c r="F62" s="6" t="s">
        <v>6402</v>
      </c>
      <c r="G62" s="6">
        <v>781</v>
      </c>
      <c r="H62" s="6">
        <v>1456</v>
      </c>
      <c r="I62" s="6">
        <v>0</v>
      </c>
      <c r="J62" s="6">
        <v>1</v>
      </c>
      <c r="K62" s="6">
        <v>0</v>
      </c>
      <c r="L62" s="6"/>
      <c r="M62" s="6">
        <v>2022</v>
      </c>
      <c r="N62" s="6" t="s">
        <v>7745</v>
      </c>
      <c r="O62" s="6">
        <v>6</v>
      </c>
      <c r="P62" s="6"/>
      <c r="Q62" s="6" t="s">
        <v>7733</v>
      </c>
      <c r="R62" s="6" t="s">
        <v>7734</v>
      </c>
      <c r="S62" s="6"/>
      <c r="T62" s="6" t="s">
        <v>4226</v>
      </c>
      <c r="U62">
        <f t="shared" si="0"/>
        <v>3</v>
      </c>
    </row>
    <row r="63" spans="1:21" x14ac:dyDescent="0.2">
      <c r="A63" s="6" t="s">
        <v>7828</v>
      </c>
      <c r="B63" s="6" t="s">
        <v>7800</v>
      </c>
      <c r="C63" s="6">
        <v>3543007</v>
      </c>
      <c r="D63" s="6" t="s">
        <v>6437</v>
      </c>
      <c r="E63" s="6" t="s">
        <v>7829</v>
      </c>
      <c r="F63" s="6" t="s">
        <v>6402</v>
      </c>
      <c r="G63" s="6">
        <v>592</v>
      </c>
      <c r="H63" s="6">
        <v>1456</v>
      </c>
      <c r="I63" s="6">
        <v>0</v>
      </c>
      <c r="J63" s="6">
        <v>0</v>
      </c>
      <c r="K63" s="6">
        <v>0</v>
      </c>
      <c r="L63" s="6"/>
      <c r="M63" s="6">
        <v>2022</v>
      </c>
      <c r="N63" s="6" t="s">
        <v>7745</v>
      </c>
      <c r="O63" s="6">
        <v>6</v>
      </c>
      <c r="P63" s="6"/>
      <c r="Q63" s="6" t="s">
        <v>7733</v>
      </c>
      <c r="R63" s="6" t="s">
        <v>7734</v>
      </c>
      <c r="S63" s="6"/>
      <c r="T63" s="6" t="s">
        <v>4246</v>
      </c>
      <c r="U63">
        <f t="shared" si="0"/>
        <v>2</v>
      </c>
    </row>
    <row r="64" spans="1:21" x14ac:dyDescent="0.2">
      <c r="A64" s="6" t="s">
        <v>7828</v>
      </c>
      <c r="B64" s="6" t="s">
        <v>7800</v>
      </c>
      <c r="C64" s="6">
        <v>3543007</v>
      </c>
      <c r="D64" s="6" t="s">
        <v>7000</v>
      </c>
      <c r="E64" s="6" t="s">
        <v>7830</v>
      </c>
      <c r="F64" s="6" t="s">
        <v>6402</v>
      </c>
      <c r="G64" s="6">
        <v>83</v>
      </c>
      <c r="H64" s="6">
        <v>1456</v>
      </c>
      <c r="I64" s="6">
        <v>0</v>
      </c>
      <c r="J64" s="6">
        <v>0</v>
      </c>
      <c r="K64" s="6">
        <v>0</v>
      </c>
      <c r="L64" s="6"/>
      <c r="M64" s="6">
        <v>2022</v>
      </c>
      <c r="N64" s="6" t="s">
        <v>7745</v>
      </c>
      <c r="O64" s="6">
        <v>6</v>
      </c>
      <c r="P64" s="6"/>
      <c r="Q64" s="6" t="s">
        <v>7733</v>
      </c>
      <c r="R64" s="6" t="s">
        <v>7734</v>
      </c>
      <c r="S64" s="6"/>
      <c r="T64" s="6" t="s">
        <v>4247</v>
      </c>
      <c r="U64">
        <f t="shared" si="0"/>
        <v>1</v>
      </c>
    </row>
    <row r="65" spans="1:21" x14ac:dyDescent="0.2">
      <c r="A65" s="6" t="s">
        <v>7831</v>
      </c>
      <c r="B65" s="6" t="s">
        <v>7800</v>
      </c>
      <c r="C65" s="6">
        <v>3543007</v>
      </c>
      <c r="D65" s="6" t="s">
        <v>7832</v>
      </c>
      <c r="E65" s="6" t="s">
        <v>7833</v>
      </c>
      <c r="F65" s="6" t="s">
        <v>6402</v>
      </c>
      <c r="G65" s="6">
        <v>536</v>
      </c>
      <c r="H65" s="6">
        <v>1503</v>
      </c>
      <c r="I65" s="6">
        <v>1</v>
      </c>
      <c r="J65" s="6">
        <v>1</v>
      </c>
      <c r="K65" s="6">
        <v>0</v>
      </c>
      <c r="L65" s="6"/>
      <c r="M65" s="6">
        <v>2022</v>
      </c>
      <c r="N65" s="6" t="s">
        <v>7745</v>
      </c>
      <c r="O65" s="6">
        <v>7</v>
      </c>
      <c r="P65" s="6"/>
      <c r="Q65" s="6" t="s">
        <v>7733</v>
      </c>
      <c r="R65" s="6" t="s">
        <v>7734</v>
      </c>
      <c r="S65" s="6"/>
      <c r="T65" s="6" t="s">
        <v>4225</v>
      </c>
      <c r="U65">
        <f t="shared" si="0"/>
        <v>4</v>
      </c>
    </row>
    <row r="66" spans="1:21" x14ac:dyDescent="0.2">
      <c r="A66" s="6" t="s">
        <v>7831</v>
      </c>
      <c r="B66" s="6" t="s">
        <v>7800</v>
      </c>
      <c r="C66" s="6">
        <v>3543007</v>
      </c>
      <c r="D66" s="6" t="s">
        <v>6781</v>
      </c>
      <c r="E66" s="6" t="s">
        <v>7834</v>
      </c>
      <c r="F66" s="6" t="s">
        <v>6402</v>
      </c>
      <c r="G66" s="6">
        <v>408</v>
      </c>
      <c r="H66" s="6">
        <v>1503</v>
      </c>
      <c r="I66" s="6">
        <v>0</v>
      </c>
      <c r="J66" s="6">
        <v>0</v>
      </c>
      <c r="K66" s="6">
        <v>0</v>
      </c>
      <c r="L66" s="6"/>
      <c r="M66" s="6">
        <v>2022</v>
      </c>
      <c r="N66" s="6" t="s">
        <v>7745</v>
      </c>
      <c r="O66" s="6">
        <v>7</v>
      </c>
      <c r="P66" s="6"/>
      <c r="Q66" s="6" t="s">
        <v>7733</v>
      </c>
      <c r="R66" s="6" t="s">
        <v>7734</v>
      </c>
      <c r="S66" s="6"/>
      <c r="T66" s="6" t="s">
        <v>4248</v>
      </c>
      <c r="U66">
        <f t="shared" si="0"/>
        <v>3</v>
      </c>
    </row>
    <row r="67" spans="1:21" x14ac:dyDescent="0.2">
      <c r="A67" s="6" t="s">
        <v>7831</v>
      </c>
      <c r="B67" s="6" t="s">
        <v>7800</v>
      </c>
      <c r="C67" s="6">
        <v>3543007</v>
      </c>
      <c r="D67" s="6" t="s">
        <v>6442</v>
      </c>
      <c r="E67" s="6" t="s">
        <v>7835</v>
      </c>
      <c r="F67" s="6" t="s">
        <v>6402</v>
      </c>
      <c r="G67" s="6">
        <v>413</v>
      </c>
      <c r="H67" s="6">
        <v>1503</v>
      </c>
      <c r="I67" s="6">
        <v>0</v>
      </c>
      <c r="J67" s="6">
        <v>0</v>
      </c>
      <c r="K67" s="6">
        <v>0</v>
      </c>
      <c r="L67" s="6"/>
      <c r="M67" s="6">
        <v>2022</v>
      </c>
      <c r="N67" s="6" t="s">
        <v>7745</v>
      </c>
      <c r="O67" s="6">
        <v>7</v>
      </c>
      <c r="P67" s="6"/>
      <c r="Q67" s="6" t="s">
        <v>7733</v>
      </c>
      <c r="R67" s="6" t="s">
        <v>7734</v>
      </c>
      <c r="S67" s="6"/>
      <c r="T67" s="6" t="s">
        <v>19840</v>
      </c>
      <c r="U67">
        <f t="shared" ref="U67:U130" si="1">COUNTIF(A67:A6367,A67)</f>
        <v>2</v>
      </c>
    </row>
    <row r="68" spans="1:21" x14ac:dyDescent="0.2">
      <c r="A68" s="6" t="s">
        <v>7831</v>
      </c>
      <c r="B68" s="6" t="s">
        <v>7800</v>
      </c>
      <c r="C68" s="6">
        <v>3543007</v>
      </c>
      <c r="D68" s="6" t="s">
        <v>6738</v>
      </c>
      <c r="E68" s="6" t="s">
        <v>7836</v>
      </c>
      <c r="F68" s="6" t="s">
        <v>6402</v>
      </c>
      <c r="G68" s="6">
        <v>146</v>
      </c>
      <c r="H68" s="6">
        <v>1503</v>
      </c>
      <c r="I68" s="6">
        <v>0</v>
      </c>
      <c r="J68" s="6">
        <v>0</v>
      </c>
      <c r="K68" s="6">
        <v>0</v>
      </c>
      <c r="L68" s="6"/>
      <c r="M68" s="6">
        <v>2022</v>
      </c>
      <c r="N68" s="6" t="s">
        <v>7745</v>
      </c>
      <c r="O68" s="6">
        <v>7</v>
      </c>
      <c r="P68" s="6"/>
      <c r="Q68" s="6" t="s">
        <v>7733</v>
      </c>
      <c r="R68" s="6" t="s">
        <v>7734</v>
      </c>
      <c r="S68" s="6"/>
      <c r="T68" s="6" t="s">
        <v>19841</v>
      </c>
      <c r="U68">
        <f t="shared" si="1"/>
        <v>1</v>
      </c>
    </row>
    <row r="69" spans="1:21" x14ac:dyDescent="0.2">
      <c r="A69" s="6" t="s">
        <v>7837</v>
      </c>
      <c r="B69" s="6" t="s">
        <v>7800</v>
      </c>
      <c r="C69" s="6">
        <v>3543007</v>
      </c>
      <c r="D69" s="6" t="s">
        <v>7514</v>
      </c>
      <c r="E69" s="6" t="s">
        <v>7838</v>
      </c>
      <c r="F69" s="6" t="s">
        <v>6402</v>
      </c>
      <c r="G69" s="6">
        <v>336</v>
      </c>
      <c r="H69" s="6">
        <v>1380</v>
      </c>
      <c r="I69" s="6">
        <v>1</v>
      </c>
      <c r="J69" s="6">
        <v>0</v>
      </c>
      <c r="K69" s="6">
        <v>0</v>
      </c>
      <c r="L69" s="6"/>
      <c r="M69" s="6">
        <v>2022</v>
      </c>
      <c r="N69" s="6" t="s">
        <v>7745</v>
      </c>
      <c r="O69" s="6">
        <v>8</v>
      </c>
      <c r="P69" s="6"/>
      <c r="Q69" s="6" t="s">
        <v>7733</v>
      </c>
      <c r="R69" s="6" t="s">
        <v>7734</v>
      </c>
      <c r="S69" s="6"/>
      <c r="T69" s="6" t="s">
        <v>19842</v>
      </c>
      <c r="U69">
        <f t="shared" si="1"/>
        <v>3</v>
      </c>
    </row>
    <row r="70" spans="1:21" x14ac:dyDescent="0.2">
      <c r="A70" s="6" t="s">
        <v>7837</v>
      </c>
      <c r="B70" s="6" t="s">
        <v>7800</v>
      </c>
      <c r="C70" s="6">
        <v>3543007</v>
      </c>
      <c r="D70" s="6" t="s">
        <v>6543</v>
      </c>
      <c r="E70" s="6" t="s">
        <v>7839</v>
      </c>
      <c r="F70" s="6" t="s">
        <v>6402</v>
      </c>
      <c r="G70" s="6">
        <v>777</v>
      </c>
      <c r="H70" s="6">
        <v>1380</v>
      </c>
      <c r="I70" s="6">
        <v>0</v>
      </c>
      <c r="J70" s="6">
        <v>1</v>
      </c>
      <c r="K70" s="6">
        <v>0</v>
      </c>
      <c r="L70" s="6"/>
      <c r="M70" s="6">
        <v>2022</v>
      </c>
      <c r="N70" s="6" t="s">
        <v>7745</v>
      </c>
      <c r="O70" s="6">
        <v>8</v>
      </c>
      <c r="P70" s="6"/>
      <c r="Q70" s="6" t="s">
        <v>7733</v>
      </c>
      <c r="R70" s="6" t="s">
        <v>7734</v>
      </c>
      <c r="S70" s="6"/>
      <c r="T70" s="6" t="s">
        <v>4224</v>
      </c>
      <c r="U70">
        <f t="shared" si="1"/>
        <v>2</v>
      </c>
    </row>
    <row r="71" spans="1:21" x14ac:dyDescent="0.2">
      <c r="A71" s="6" t="s">
        <v>7837</v>
      </c>
      <c r="B71" s="6" t="s">
        <v>7800</v>
      </c>
      <c r="C71" s="6">
        <v>3543007</v>
      </c>
      <c r="D71" s="6" t="s">
        <v>7840</v>
      </c>
      <c r="E71" s="6" t="s">
        <v>7841</v>
      </c>
      <c r="F71" s="6" t="s">
        <v>6402</v>
      </c>
      <c r="G71" s="6">
        <v>267</v>
      </c>
      <c r="H71" s="6">
        <v>1380</v>
      </c>
      <c r="I71" s="6">
        <v>0</v>
      </c>
      <c r="J71" s="6">
        <v>0</v>
      </c>
      <c r="K71" s="6">
        <v>0</v>
      </c>
      <c r="L71" s="6"/>
      <c r="M71" s="6">
        <v>2022</v>
      </c>
      <c r="N71" s="6" t="s">
        <v>7745</v>
      </c>
      <c r="O71" s="6">
        <v>8</v>
      </c>
      <c r="P71" s="6"/>
      <c r="Q71" s="6" t="s">
        <v>7733</v>
      </c>
      <c r="R71" s="6" t="s">
        <v>7734</v>
      </c>
      <c r="S71" s="6"/>
      <c r="T71" s="6" t="s">
        <v>19843</v>
      </c>
      <c r="U71">
        <f t="shared" si="1"/>
        <v>1</v>
      </c>
    </row>
    <row r="72" spans="1:21" x14ac:dyDescent="0.2">
      <c r="A72" s="6" t="s">
        <v>7842</v>
      </c>
      <c r="B72" s="6" t="s">
        <v>7843</v>
      </c>
      <c r="C72" s="6">
        <v>3509030</v>
      </c>
      <c r="D72" s="6" t="s">
        <v>7695</v>
      </c>
      <c r="E72" s="6" t="s">
        <v>7046</v>
      </c>
      <c r="F72" s="6" t="s">
        <v>6402</v>
      </c>
      <c r="G72" s="6">
        <v>0</v>
      </c>
      <c r="H72" s="6"/>
      <c r="I72" s="6">
        <v>1</v>
      </c>
      <c r="J72" s="6">
        <v>1</v>
      </c>
      <c r="K72" s="6">
        <v>1</v>
      </c>
      <c r="L72" s="6"/>
      <c r="M72" s="6">
        <v>2022</v>
      </c>
      <c r="N72" s="6" t="s">
        <v>7732</v>
      </c>
      <c r="O72" s="6">
        <v>99</v>
      </c>
      <c r="P72" s="6"/>
      <c r="Q72" s="6" t="s">
        <v>7733</v>
      </c>
      <c r="R72" s="6" t="s">
        <v>7734</v>
      </c>
      <c r="S72" s="6"/>
      <c r="T72" s="6" t="s">
        <v>995</v>
      </c>
      <c r="U72">
        <f t="shared" si="1"/>
        <v>1</v>
      </c>
    </row>
    <row r="73" spans="1:21" x14ac:dyDescent="0.2">
      <c r="A73" s="6" t="s">
        <v>7844</v>
      </c>
      <c r="B73" s="6" t="s">
        <v>7843</v>
      </c>
      <c r="C73" s="6">
        <v>3509030</v>
      </c>
      <c r="D73" s="6" t="s">
        <v>7845</v>
      </c>
      <c r="E73" s="6" t="s">
        <v>7846</v>
      </c>
      <c r="F73" s="6" t="s">
        <v>6402</v>
      </c>
      <c r="G73" s="6">
        <v>2099</v>
      </c>
      <c r="H73" s="6">
        <v>4949</v>
      </c>
      <c r="I73" s="6">
        <v>1</v>
      </c>
      <c r="J73" s="6">
        <v>1</v>
      </c>
      <c r="K73" s="6">
        <v>0</v>
      </c>
      <c r="L73" s="6"/>
      <c r="M73" s="6">
        <v>2022</v>
      </c>
      <c r="N73" s="6" t="s">
        <v>7770</v>
      </c>
      <c r="O73" s="6">
        <v>99</v>
      </c>
      <c r="P73" s="6"/>
      <c r="Q73" s="6" t="s">
        <v>7733</v>
      </c>
      <c r="R73" s="6" t="s">
        <v>7734</v>
      </c>
      <c r="S73" s="6"/>
      <c r="T73" s="6" t="s">
        <v>4120</v>
      </c>
      <c r="U73">
        <f t="shared" si="1"/>
        <v>3</v>
      </c>
    </row>
    <row r="74" spans="1:21" x14ac:dyDescent="0.2">
      <c r="A74" s="6" t="s">
        <v>7844</v>
      </c>
      <c r="B74" s="6" t="s">
        <v>7843</v>
      </c>
      <c r="C74" s="6">
        <v>3509030</v>
      </c>
      <c r="D74" s="6" t="s">
        <v>6440</v>
      </c>
      <c r="E74" s="6" t="s">
        <v>7847</v>
      </c>
      <c r="F74" s="6" t="s">
        <v>6402</v>
      </c>
      <c r="G74" s="6">
        <v>1797</v>
      </c>
      <c r="H74" s="6">
        <v>4949</v>
      </c>
      <c r="I74" s="6">
        <v>0</v>
      </c>
      <c r="J74" s="6">
        <v>0</v>
      </c>
      <c r="K74" s="6">
        <v>0</v>
      </c>
      <c r="L74" s="6"/>
      <c r="M74" s="6">
        <v>2022</v>
      </c>
      <c r="N74" s="6" t="s">
        <v>7770</v>
      </c>
      <c r="O74" s="6">
        <v>99</v>
      </c>
      <c r="P74" s="6"/>
      <c r="Q74" s="6" t="s">
        <v>7733</v>
      </c>
      <c r="R74" s="6" t="s">
        <v>7734</v>
      </c>
      <c r="S74" s="6"/>
      <c r="T74" s="6" t="s">
        <v>4121</v>
      </c>
      <c r="U74">
        <f t="shared" si="1"/>
        <v>2</v>
      </c>
    </row>
    <row r="75" spans="1:21" x14ac:dyDescent="0.2">
      <c r="A75" s="6" t="s">
        <v>7844</v>
      </c>
      <c r="B75" s="6" t="s">
        <v>7843</v>
      </c>
      <c r="C75" s="6">
        <v>3509030</v>
      </c>
      <c r="D75" s="6" t="s">
        <v>6425</v>
      </c>
      <c r="E75" s="6" t="s">
        <v>7848</v>
      </c>
      <c r="F75" s="6" t="s">
        <v>6402</v>
      </c>
      <c r="G75" s="6">
        <v>1053</v>
      </c>
      <c r="H75" s="6">
        <v>4949</v>
      </c>
      <c r="I75" s="6">
        <v>0</v>
      </c>
      <c r="J75" s="6">
        <v>0</v>
      </c>
      <c r="K75" s="6">
        <v>0</v>
      </c>
      <c r="L75" s="6"/>
      <c r="M75" s="6">
        <v>2022</v>
      </c>
      <c r="N75" s="6" t="s">
        <v>7770</v>
      </c>
      <c r="O75" s="6">
        <v>99</v>
      </c>
      <c r="P75" s="6"/>
      <c r="Q75" s="6" t="s">
        <v>7733</v>
      </c>
      <c r="R75" s="6" t="s">
        <v>7734</v>
      </c>
      <c r="S75" s="6"/>
      <c r="T75" s="6" t="s">
        <v>4122</v>
      </c>
      <c r="U75">
        <f t="shared" si="1"/>
        <v>1</v>
      </c>
    </row>
    <row r="76" spans="1:21" x14ac:dyDescent="0.2">
      <c r="A76" s="6" t="s">
        <v>7849</v>
      </c>
      <c r="B76" s="6" t="s">
        <v>7843</v>
      </c>
      <c r="C76" s="6">
        <v>3509030</v>
      </c>
      <c r="D76" s="6" t="s">
        <v>6434</v>
      </c>
      <c r="E76" s="6" t="s">
        <v>7850</v>
      </c>
      <c r="F76" s="6" t="s">
        <v>6402</v>
      </c>
      <c r="G76" s="6">
        <v>1457</v>
      </c>
      <c r="H76" s="6">
        <v>5376</v>
      </c>
      <c r="I76" s="6">
        <v>1</v>
      </c>
      <c r="J76" s="6">
        <v>0</v>
      </c>
      <c r="K76" s="6">
        <v>0</v>
      </c>
      <c r="L76" s="6"/>
      <c r="M76" s="6">
        <v>2022</v>
      </c>
      <c r="N76" s="6" t="s">
        <v>7745</v>
      </c>
      <c r="O76" s="6" t="s">
        <v>7851</v>
      </c>
      <c r="P76" s="6"/>
      <c r="Q76" s="6" t="s">
        <v>7733</v>
      </c>
      <c r="R76" s="6" t="s">
        <v>7734</v>
      </c>
      <c r="S76" s="6"/>
      <c r="T76" s="6" t="s">
        <v>4123</v>
      </c>
      <c r="U76">
        <f t="shared" si="1"/>
        <v>4</v>
      </c>
    </row>
    <row r="77" spans="1:21" x14ac:dyDescent="0.2">
      <c r="A77" s="6" t="s">
        <v>7849</v>
      </c>
      <c r="B77" s="6" t="s">
        <v>7843</v>
      </c>
      <c r="C77" s="6">
        <v>3509030</v>
      </c>
      <c r="D77" s="6" t="s">
        <v>6455</v>
      </c>
      <c r="E77" s="6" t="s">
        <v>7852</v>
      </c>
      <c r="F77" s="6" t="s">
        <v>6402</v>
      </c>
      <c r="G77" s="6">
        <v>615</v>
      </c>
      <c r="H77" s="6">
        <v>5376</v>
      </c>
      <c r="I77" s="6">
        <v>1</v>
      </c>
      <c r="J77" s="6">
        <v>0</v>
      </c>
      <c r="K77" s="6">
        <v>0</v>
      </c>
      <c r="L77" s="6"/>
      <c r="M77" s="6">
        <v>2022</v>
      </c>
      <c r="N77" s="6" t="s">
        <v>7745</v>
      </c>
      <c r="O77" s="6" t="s">
        <v>7851</v>
      </c>
      <c r="P77" s="6"/>
      <c r="Q77" s="6" t="s">
        <v>7733</v>
      </c>
      <c r="R77" s="6" t="s">
        <v>7734</v>
      </c>
      <c r="S77" s="6"/>
      <c r="T77" s="6" t="s">
        <v>4124</v>
      </c>
      <c r="U77">
        <f t="shared" si="1"/>
        <v>3</v>
      </c>
    </row>
    <row r="78" spans="1:21" x14ac:dyDescent="0.2">
      <c r="A78" s="6" t="s">
        <v>7849</v>
      </c>
      <c r="B78" s="6" t="s">
        <v>7843</v>
      </c>
      <c r="C78" s="6">
        <v>3509030</v>
      </c>
      <c r="D78" s="6" t="s">
        <v>7853</v>
      </c>
      <c r="E78" s="6" t="s">
        <v>7854</v>
      </c>
      <c r="F78" s="6" t="s">
        <v>6402</v>
      </c>
      <c r="G78" s="6">
        <v>1740</v>
      </c>
      <c r="H78" s="6">
        <v>5376</v>
      </c>
      <c r="I78" s="6">
        <v>0</v>
      </c>
      <c r="J78" s="6">
        <v>1</v>
      </c>
      <c r="K78" s="6">
        <v>0</v>
      </c>
      <c r="L78" s="6"/>
      <c r="M78" s="6">
        <v>2022</v>
      </c>
      <c r="N78" s="6" t="s">
        <v>7745</v>
      </c>
      <c r="O78" s="6" t="s">
        <v>7851</v>
      </c>
      <c r="P78" s="6"/>
      <c r="Q78" s="6" t="s">
        <v>7733</v>
      </c>
      <c r="R78" s="6" t="s">
        <v>7734</v>
      </c>
      <c r="S78" s="6"/>
      <c r="T78" s="6" t="s">
        <v>4119</v>
      </c>
      <c r="U78">
        <f t="shared" si="1"/>
        <v>2</v>
      </c>
    </row>
    <row r="79" spans="1:21" x14ac:dyDescent="0.2">
      <c r="A79" s="6" t="s">
        <v>7849</v>
      </c>
      <c r="B79" s="6" t="s">
        <v>7843</v>
      </c>
      <c r="C79" s="6">
        <v>3509030</v>
      </c>
      <c r="D79" s="6" t="s">
        <v>6537</v>
      </c>
      <c r="E79" s="6" t="s">
        <v>7855</v>
      </c>
      <c r="F79" s="6" t="s">
        <v>6402</v>
      </c>
      <c r="G79" s="6">
        <v>1564</v>
      </c>
      <c r="H79" s="6">
        <v>5376</v>
      </c>
      <c r="I79" s="6">
        <v>0</v>
      </c>
      <c r="J79" s="6">
        <v>1</v>
      </c>
      <c r="K79" s="6">
        <v>0</v>
      </c>
      <c r="L79" s="6"/>
      <c r="M79" s="6">
        <v>2022</v>
      </c>
      <c r="N79" s="6" t="s">
        <v>7745</v>
      </c>
      <c r="O79" s="6" t="s">
        <v>7851</v>
      </c>
      <c r="P79" s="6"/>
      <c r="Q79" s="6" t="s">
        <v>7733</v>
      </c>
      <c r="R79" s="6" t="s">
        <v>7734</v>
      </c>
      <c r="S79" s="6"/>
      <c r="T79" s="6" t="s">
        <v>4118</v>
      </c>
      <c r="U79">
        <f t="shared" si="1"/>
        <v>1</v>
      </c>
    </row>
    <row r="80" spans="1:21" x14ac:dyDescent="0.2">
      <c r="A80" s="6" t="s">
        <v>7856</v>
      </c>
      <c r="B80" s="6" t="s">
        <v>7843</v>
      </c>
      <c r="C80" s="6">
        <v>3509030</v>
      </c>
      <c r="D80" s="6" t="s">
        <v>7857</v>
      </c>
      <c r="E80" s="6" t="s">
        <v>6909</v>
      </c>
      <c r="F80" s="6" t="s">
        <v>6402</v>
      </c>
      <c r="G80" s="6">
        <v>0</v>
      </c>
      <c r="H80" s="6"/>
      <c r="I80" s="6">
        <v>1</v>
      </c>
      <c r="J80" s="6">
        <v>1</v>
      </c>
      <c r="K80" s="6">
        <v>1</v>
      </c>
      <c r="L80" s="6"/>
      <c r="M80" s="6">
        <v>2022</v>
      </c>
      <c r="N80" s="6" t="s">
        <v>7745</v>
      </c>
      <c r="O80" s="6" t="s">
        <v>7858</v>
      </c>
      <c r="P80" s="6"/>
      <c r="Q80" s="6" t="s">
        <v>7733</v>
      </c>
      <c r="R80" s="6" t="s">
        <v>7734</v>
      </c>
      <c r="S80" s="6"/>
      <c r="T80" s="6" t="s">
        <v>4116</v>
      </c>
      <c r="U80">
        <f t="shared" si="1"/>
        <v>1</v>
      </c>
    </row>
    <row r="81" spans="1:21" x14ac:dyDescent="0.2">
      <c r="A81" s="6" t="s">
        <v>7859</v>
      </c>
      <c r="B81" s="6" t="s">
        <v>7843</v>
      </c>
      <c r="C81" s="6">
        <v>3509030</v>
      </c>
      <c r="D81" s="6" t="s">
        <v>7860</v>
      </c>
      <c r="E81" s="6" t="s">
        <v>7861</v>
      </c>
      <c r="F81" s="6" t="s">
        <v>6402</v>
      </c>
      <c r="G81" s="6">
        <v>1138</v>
      </c>
      <c r="H81" s="6">
        <v>2964</v>
      </c>
      <c r="I81" s="6">
        <v>0</v>
      </c>
      <c r="J81" s="6">
        <v>1</v>
      </c>
      <c r="K81" s="6">
        <v>0</v>
      </c>
      <c r="L81" s="6"/>
      <c r="M81" s="6">
        <v>2022</v>
      </c>
      <c r="N81" s="6" t="s">
        <v>7745</v>
      </c>
      <c r="O81" s="6" t="s">
        <v>7189</v>
      </c>
      <c r="P81" s="6"/>
      <c r="Q81" s="6" t="s">
        <v>7733</v>
      </c>
      <c r="R81" s="6" t="s">
        <v>7734</v>
      </c>
      <c r="S81" s="6"/>
      <c r="T81" s="6" t="s">
        <v>4114</v>
      </c>
      <c r="U81">
        <f t="shared" si="1"/>
        <v>3</v>
      </c>
    </row>
    <row r="82" spans="1:21" x14ac:dyDescent="0.2">
      <c r="A82" s="6" t="s">
        <v>7859</v>
      </c>
      <c r="B82" s="6" t="s">
        <v>7843</v>
      </c>
      <c r="C82" s="6">
        <v>3509030</v>
      </c>
      <c r="D82" s="6" t="s">
        <v>7360</v>
      </c>
      <c r="E82" s="6" t="s">
        <v>7314</v>
      </c>
      <c r="F82" s="6" t="s">
        <v>6402</v>
      </c>
      <c r="G82" s="6">
        <v>1194</v>
      </c>
      <c r="H82" s="6">
        <v>2964</v>
      </c>
      <c r="I82" s="6">
        <v>1</v>
      </c>
      <c r="J82" s="6">
        <v>1</v>
      </c>
      <c r="K82" s="6">
        <v>0</v>
      </c>
      <c r="L82" s="6"/>
      <c r="M82" s="6">
        <v>2022</v>
      </c>
      <c r="N82" s="6" t="s">
        <v>7745</v>
      </c>
      <c r="O82" s="6" t="s">
        <v>7189</v>
      </c>
      <c r="P82" s="6"/>
      <c r="Q82" s="6" t="s">
        <v>7733</v>
      </c>
      <c r="R82" s="6" t="s">
        <v>7734</v>
      </c>
      <c r="S82" s="6"/>
      <c r="T82" s="6" t="s">
        <v>4113</v>
      </c>
      <c r="U82">
        <f t="shared" si="1"/>
        <v>2</v>
      </c>
    </row>
    <row r="83" spans="1:21" x14ac:dyDescent="0.2">
      <c r="A83" s="6" t="s">
        <v>7859</v>
      </c>
      <c r="B83" s="6" t="s">
        <v>7843</v>
      </c>
      <c r="C83" s="6">
        <v>3509030</v>
      </c>
      <c r="D83" s="6" t="s">
        <v>6582</v>
      </c>
      <c r="E83" s="6" t="s">
        <v>7862</v>
      </c>
      <c r="F83" s="6" t="s">
        <v>6402</v>
      </c>
      <c r="G83" s="6">
        <v>632</v>
      </c>
      <c r="H83" s="6">
        <v>2964</v>
      </c>
      <c r="I83" s="6">
        <v>1</v>
      </c>
      <c r="J83" s="6">
        <v>0</v>
      </c>
      <c r="K83" s="6">
        <v>0</v>
      </c>
      <c r="L83" s="6"/>
      <c r="M83" s="6">
        <v>2022</v>
      </c>
      <c r="N83" s="6" t="s">
        <v>7745</v>
      </c>
      <c r="O83" s="6" t="s">
        <v>7189</v>
      </c>
      <c r="P83" s="6"/>
      <c r="Q83" s="6" t="s">
        <v>7733</v>
      </c>
      <c r="R83" s="6" t="s">
        <v>7734</v>
      </c>
      <c r="S83" s="6"/>
      <c r="T83" s="6" t="s">
        <v>4125</v>
      </c>
      <c r="U83">
        <f t="shared" si="1"/>
        <v>1</v>
      </c>
    </row>
    <row r="84" spans="1:21" x14ac:dyDescent="0.2">
      <c r="A84" s="6" t="s">
        <v>7863</v>
      </c>
      <c r="B84" s="6" t="s">
        <v>7864</v>
      </c>
      <c r="C84" s="6">
        <v>3537028</v>
      </c>
      <c r="D84" s="6" t="s">
        <v>7022</v>
      </c>
      <c r="E84" s="6" t="s">
        <v>7865</v>
      </c>
      <c r="F84" s="6" t="s">
        <v>6402</v>
      </c>
      <c r="G84" s="6">
        <v>1073</v>
      </c>
      <c r="H84" s="6">
        <v>7129</v>
      </c>
      <c r="I84" s="6">
        <v>0</v>
      </c>
      <c r="J84" s="6">
        <v>0</v>
      </c>
      <c r="K84" s="6">
        <v>0</v>
      </c>
      <c r="L84" s="6"/>
      <c r="M84" s="6">
        <v>2022</v>
      </c>
      <c r="N84" s="6" t="s">
        <v>7732</v>
      </c>
      <c r="O84" s="6">
        <v>99</v>
      </c>
      <c r="P84" s="6"/>
      <c r="Q84" s="6" t="s">
        <v>7733</v>
      </c>
      <c r="R84" s="6" t="s">
        <v>7734</v>
      </c>
      <c r="S84" s="6"/>
      <c r="T84" s="6" t="s">
        <v>485</v>
      </c>
      <c r="U84">
        <f t="shared" si="1"/>
        <v>4</v>
      </c>
    </row>
    <row r="85" spans="1:21" x14ac:dyDescent="0.2">
      <c r="A85" s="6" t="s">
        <v>7863</v>
      </c>
      <c r="B85" s="6" t="s">
        <v>7864</v>
      </c>
      <c r="C85" s="6">
        <v>3537028</v>
      </c>
      <c r="D85" s="6" t="s">
        <v>6434</v>
      </c>
      <c r="E85" s="6" t="s">
        <v>7866</v>
      </c>
      <c r="F85" s="6" t="s">
        <v>6402</v>
      </c>
      <c r="G85" s="6">
        <v>1038</v>
      </c>
      <c r="H85" s="6">
        <v>7129</v>
      </c>
      <c r="I85" s="6">
        <v>0</v>
      </c>
      <c r="J85" s="6">
        <v>0</v>
      </c>
      <c r="K85" s="6">
        <v>0</v>
      </c>
      <c r="L85" s="6"/>
      <c r="M85" s="6">
        <v>2022</v>
      </c>
      <c r="N85" s="6" t="s">
        <v>7732</v>
      </c>
      <c r="O85" s="6">
        <v>99</v>
      </c>
      <c r="P85" s="6"/>
      <c r="Q85" s="6" t="s">
        <v>7733</v>
      </c>
      <c r="R85" s="6" t="s">
        <v>7734</v>
      </c>
      <c r="S85" s="6"/>
      <c r="T85" s="6" t="s">
        <v>486</v>
      </c>
      <c r="U85">
        <f t="shared" si="1"/>
        <v>3</v>
      </c>
    </row>
    <row r="86" spans="1:21" x14ac:dyDescent="0.2">
      <c r="A86" s="6" t="s">
        <v>7863</v>
      </c>
      <c r="B86" s="6" t="s">
        <v>7864</v>
      </c>
      <c r="C86" s="6">
        <v>3537028</v>
      </c>
      <c r="D86" s="6" t="s">
        <v>6622</v>
      </c>
      <c r="E86" s="6" t="s">
        <v>7867</v>
      </c>
      <c r="F86" s="6" t="s">
        <v>6402</v>
      </c>
      <c r="G86" s="6">
        <v>3488</v>
      </c>
      <c r="H86" s="6">
        <v>7129</v>
      </c>
      <c r="I86" s="6">
        <v>0</v>
      </c>
      <c r="J86" s="6">
        <v>1</v>
      </c>
      <c r="K86" s="6">
        <v>0</v>
      </c>
      <c r="L86" s="6"/>
      <c r="M86" s="6">
        <v>2022</v>
      </c>
      <c r="N86" s="6" t="s">
        <v>7732</v>
      </c>
      <c r="O86" s="6">
        <v>99</v>
      </c>
      <c r="P86" s="6"/>
      <c r="Q86" s="6" t="s">
        <v>7733</v>
      </c>
      <c r="R86" s="6" t="s">
        <v>7734</v>
      </c>
      <c r="S86" s="6"/>
      <c r="T86" s="6" t="s">
        <v>484</v>
      </c>
      <c r="U86">
        <f t="shared" si="1"/>
        <v>2</v>
      </c>
    </row>
    <row r="87" spans="1:21" x14ac:dyDescent="0.2">
      <c r="A87" s="6" t="s">
        <v>7863</v>
      </c>
      <c r="B87" s="6" t="s">
        <v>7864</v>
      </c>
      <c r="C87" s="6">
        <v>3537028</v>
      </c>
      <c r="D87" s="6" t="s">
        <v>6527</v>
      </c>
      <c r="E87" s="6" t="s">
        <v>7868</v>
      </c>
      <c r="F87" s="6" t="s">
        <v>6402</v>
      </c>
      <c r="G87" s="6">
        <v>1530</v>
      </c>
      <c r="H87" s="6">
        <v>7129</v>
      </c>
      <c r="I87" s="6">
        <v>0</v>
      </c>
      <c r="J87" s="6">
        <v>0</v>
      </c>
      <c r="K87" s="6">
        <v>0</v>
      </c>
      <c r="L87" s="6"/>
      <c r="M87" s="6">
        <v>2022</v>
      </c>
      <c r="N87" s="6" t="s">
        <v>7732</v>
      </c>
      <c r="O87" s="6">
        <v>99</v>
      </c>
      <c r="P87" s="6"/>
      <c r="Q87" s="6" t="s">
        <v>7733</v>
      </c>
      <c r="R87" s="6" t="s">
        <v>7734</v>
      </c>
      <c r="S87" s="6"/>
      <c r="T87" s="6" t="s">
        <v>487</v>
      </c>
      <c r="U87">
        <f t="shared" si="1"/>
        <v>1</v>
      </c>
    </row>
    <row r="88" spans="1:21" x14ac:dyDescent="0.2">
      <c r="A88" s="6" t="s">
        <v>7869</v>
      </c>
      <c r="B88" s="6" t="s">
        <v>7864</v>
      </c>
      <c r="C88" s="6">
        <v>3537028</v>
      </c>
      <c r="D88" s="6" t="s">
        <v>6814</v>
      </c>
      <c r="E88" s="6" t="s">
        <v>6953</v>
      </c>
      <c r="F88" s="6" t="s">
        <v>6402</v>
      </c>
      <c r="G88" s="6">
        <v>1706</v>
      </c>
      <c r="H88" s="6">
        <v>7093</v>
      </c>
      <c r="I88" s="6">
        <v>0</v>
      </c>
      <c r="J88" s="6">
        <v>0</v>
      </c>
      <c r="K88" s="6">
        <v>0</v>
      </c>
      <c r="L88" s="6"/>
      <c r="M88" s="6">
        <v>2022</v>
      </c>
      <c r="N88" s="6" t="s">
        <v>7770</v>
      </c>
      <c r="O88" s="6">
        <v>99</v>
      </c>
      <c r="P88" s="6"/>
      <c r="Q88" s="6" t="s">
        <v>7733</v>
      </c>
      <c r="R88" s="6" t="s">
        <v>7734</v>
      </c>
      <c r="S88" s="6"/>
      <c r="T88" s="6" t="s">
        <v>1554</v>
      </c>
      <c r="U88">
        <f t="shared" si="1"/>
        <v>5</v>
      </c>
    </row>
    <row r="89" spans="1:21" x14ac:dyDescent="0.2">
      <c r="A89" s="6" t="s">
        <v>7869</v>
      </c>
      <c r="B89" s="6" t="s">
        <v>7864</v>
      </c>
      <c r="C89" s="6">
        <v>3537028</v>
      </c>
      <c r="D89" s="6" t="s">
        <v>6548</v>
      </c>
      <c r="E89" s="6" t="s">
        <v>7870</v>
      </c>
      <c r="F89" s="6" t="s">
        <v>6402</v>
      </c>
      <c r="G89" s="6">
        <v>2766</v>
      </c>
      <c r="H89" s="6">
        <v>7093</v>
      </c>
      <c r="I89" s="6">
        <v>0</v>
      </c>
      <c r="J89" s="6">
        <v>1</v>
      </c>
      <c r="K89" s="6">
        <v>0</v>
      </c>
      <c r="L89" s="6"/>
      <c r="M89" s="6">
        <v>2022</v>
      </c>
      <c r="N89" s="6" t="s">
        <v>7770</v>
      </c>
      <c r="O89" s="6">
        <v>99</v>
      </c>
      <c r="P89" s="6"/>
      <c r="Q89" s="6" t="s">
        <v>7733</v>
      </c>
      <c r="R89" s="6" t="s">
        <v>7734</v>
      </c>
      <c r="S89" s="6"/>
      <c r="T89" s="6" t="s">
        <v>1553</v>
      </c>
      <c r="U89">
        <f t="shared" si="1"/>
        <v>4</v>
      </c>
    </row>
    <row r="90" spans="1:21" x14ac:dyDescent="0.2">
      <c r="A90" s="6" t="s">
        <v>7869</v>
      </c>
      <c r="B90" s="6" t="s">
        <v>7864</v>
      </c>
      <c r="C90" s="6">
        <v>3537028</v>
      </c>
      <c r="D90" s="6" t="s">
        <v>7246</v>
      </c>
      <c r="E90" s="6" t="s">
        <v>7266</v>
      </c>
      <c r="F90" s="6" t="s">
        <v>6402</v>
      </c>
      <c r="G90" s="6">
        <v>670</v>
      </c>
      <c r="H90" s="6">
        <v>7093</v>
      </c>
      <c r="I90" s="6">
        <v>0</v>
      </c>
      <c r="J90" s="6">
        <v>0</v>
      </c>
      <c r="K90" s="6">
        <v>0</v>
      </c>
      <c r="L90" s="6"/>
      <c r="M90" s="6">
        <v>2022</v>
      </c>
      <c r="N90" s="6" t="s">
        <v>7770</v>
      </c>
      <c r="O90" s="6">
        <v>99</v>
      </c>
      <c r="P90" s="6"/>
      <c r="Q90" s="6" t="s">
        <v>7733</v>
      </c>
      <c r="R90" s="6" t="s">
        <v>7734</v>
      </c>
      <c r="S90" s="6"/>
      <c r="T90" s="6" t="s">
        <v>1555</v>
      </c>
      <c r="U90">
        <f t="shared" si="1"/>
        <v>3</v>
      </c>
    </row>
    <row r="91" spans="1:21" x14ac:dyDescent="0.2">
      <c r="A91" s="6" t="s">
        <v>7869</v>
      </c>
      <c r="B91" s="6" t="s">
        <v>7864</v>
      </c>
      <c r="C91" s="6">
        <v>3537028</v>
      </c>
      <c r="D91" s="6" t="s">
        <v>6598</v>
      </c>
      <c r="E91" s="6" t="s">
        <v>7871</v>
      </c>
      <c r="F91" s="6" t="s">
        <v>6402</v>
      </c>
      <c r="G91" s="6">
        <v>841</v>
      </c>
      <c r="H91" s="6">
        <v>7093</v>
      </c>
      <c r="I91" s="6">
        <v>0</v>
      </c>
      <c r="J91" s="6">
        <v>0</v>
      </c>
      <c r="K91" s="6">
        <v>0</v>
      </c>
      <c r="L91" s="6"/>
      <c r="M91" s="6">
        <v>2022</v>
      </c>
      <c r="N91" s="6" t="s">
        <v>7770</v>
      </c>
      <c r="O91" s="6">
        <v>99</v>
      </c>
      <c r="P91" s="6"/>
      <c r="Q91" s="6" t="s">
        <v>7733</v>
      </c>
      <c r="R91" s="6" t="s">
        <v>7734</v>
      </c>
      <c r="S91" s="6"/>
      <c r="T91" s="6" t="s">
        <v>1556</v>
      </c>
      <c r="U91">
        <f t="shared" si="1"/>
        <v>2</v>
      </c>
    </row>
    <row r="92" spans="1:21" x14ac:dyDescent="0.2">
      <c r="A92" s="6" t="s">
        <v>7869</v>
      </c>
      <c r="B92" s="6" t="s">
        <v>7864</v>
      </c>
      <c r="C92" s="6">
        <v>3537028</v>
      </c>
      <c r="D92" s="6" t="s">
        <v>6442</v>
      </c>
      <c r="E92" s="6" t="s">
        <v>6763</v>
      </c>
      <c r="F92" s="6" t="s">
        <v>6402</v>
      </c>
      <c r="G92" s="6">
        <v>1110</v>
      </c>
      <c r="H92" s="6">
        <v>7093</v>
      </c>
      <c r="I92" s="6">
        <v>0</v>
      </c>
      <c r="J92" s="6">
        <v>0</v>
      </c>
      <c r="K92" s="6">
        <v>0</v>
      </c>
      <c r="L92" s="6"/>
      <c r="M92" s="6">
        <v>2022</v>
      </c>
      <c r="N92" s="6" t="s">
        <v>7770</v>
      </c>
      <c r="O92" s="6">
        <v>99</v>
      </c>
      <c r="P92" s="6"/>
      <c r="Q92" s="6" t="s">
        <v>7733</v>
      </c>
      <c r="R92" s="6" t="s">
        <v>7734</v>
      </c>
      <c r="S92" s="6"/>
      <c r="T92" s="6" t="s">
        <v>1557</v>
      </c>
      <c r="U92">
        <f t="shared" si="1"/>
        <v>1</v>
      </c>
    </row>
    <row r="93" spans="1:21" x14ac:dyDescent="0.2">
      <c r="A93" s="6" t="s">
        <v>7872</v>
      </c>
      <c r="B93" s="6" t="s">
        <v>7864</v>
      </c>
      <c r="C93" s="6">
        <v>3537028</v>
      </c>
      <c r="D93" s="6" t="s">
        <v>6827</v>
      </c>
      <c r="E93" s="6" t="s">
        <v>7873</v>
      </c>
      <c r="F93" s="6" t="s">
        <v>6402</v>
      </c>
      <c r="G93" s="6">
        <v>2858</v>
      </c>
      <c r="H93" s="6">
        <v>29785</v>
      </c>
      <c r="I93" s="6">
        <v>0</v>
      </c>
      <c r="J93" s="6">
        <v>1</v>
      </c>
      <c r="K93" s="6">
        <v>0</v>
      </c>
      <c r="L93" s="6"/>
      <c r="M93" s="6">
        <v>2022</v>
      </c>
      <c r="N93" s="6" t="s">
        <v>7745</v>
      </c>
      <c r="O93" s="6">
        <v>99</v>
      </c>
      <c r="P93" s="6"/>
      <c r="Q93" s="6" t="s">
        <v>7733</v>
      </c>
      <c r="R93" s="6" t="s">
        <v>7734</v>
      </c>
      <c r="S93" s="6"/>
      <c r="T93" s="6" t="s">
        <v>1552</v>
      </c>
      <c r="U93">
        <f t="shared" si="1"/>
        <v>16</v>
      </c>
    </row>
    <row r="94" spans="1:21" x14ac:dyDescent="0.2">
      <c r="A94" s="6" t="s">
        <v>7872</v>
      </c>
      <c r="B94" s="6" t="s">
        <v>7864</v>
      </c>
      <c r="C94" s="6">
        <v>3537028</v>
      </c>
      <c r="D94" s="6" t="s">
        <v>7874</v>
      </c>
      <c r="E94" s="6" t="s">
        <v>7875</v>
      </c>
      <c r="F94" s="6" t="s">
        <v>6402</v>
      </c>
      <c r="G94" s="6">
        <v>1489</v>
      </c>
      <c r="H94" s="6">
        <v>29785</v>
      </c>
      <c r="I94" s="6">
        <v>0</v>
      </c>
      <c r="J94" s="6">
        <v>0</v>
      </c>
      <c r="K94" s="6">
        <v>0</v>
      </c>
      <c r="L94" s="6"/>
      <c r="M94" s="6">
        <v>2022</v>
      </c>
      <c r="N94" s="6" t="s">
        <v>7745</v>
      </c>
      <c r="O94" s="6">
        <v>99</v>
      </c>
      <c r="P94" s="6"/>
      <c r="Q94" s="6" t="s">
        <v>7733</v>
      </c>
      <c r="R94" s="6" t="s">
        <v>7734</v>
      </c>
      <c r="S94" s="6"/>
      <c r="T94" s="6" t="s">
        <v>1558</v>
      </c>
      <c r="U94">
        <f t="shared" si="1"/>
        <v>15</v>
      </c>
    </row>
    <row r="95" spans="1:21" x14ac:dyDescent="0.2">
      <c r="A95" s="6" t="s">
        <v>7872</v>
      </c>
      <c r="B95" s="6" t="s">
        <v>7864</v>
      </c>
      <c r="C95" s="6">
        <v>3537028</v>
      </c>
      <c r="D95" s="6" t="s">
        <v>7876</v>
      </c>
      <c r="E95" s="6" t="s">
        <v>6669</v>
      </c>
      <c r="F95" s="6" t="s">
        <v>6402</v>
      </c>
      <c r="G95" s="6">
        <v>356</v>
      </c>
      <c r="H95" s="6">
        <v>29785</v>
      </c>
      <c r="I95" s="6">
        <v>0</v>
      </c>
      <c r="J95" s="6">
        <v>0</v>
      </c>
      <c r="K95" s="6">
        <v>0</v>
      </c>
      <c r="L95" s="6"/>
      <c r="M95" s="6">
        <v>2022</v>
      </c>
      <c r="N95" s="6" t="s">
        <v>7745</v>
      </c>
      <c r="O95" s="6">
        <v>99</v>
      </c>
      <c r="P95" s="6"/>
      <c r="Q95" s="6" t="s">
        <v>7733</v>
      </c>
      <c r="R95" s="6" t="s">
        <v>7734</v>
      </c>
      <c r="S95" s="6"/>
      <c r="T95" s="6" t="s">
        <v>1559</v>
      </c>
      <c r="U95">
        <f t="shared" si="1"/>
        <v>14</v>
      </c>
    </row>
    <row r="96" spans="1:21" x14ac:dyDescent="0.2">
      <c r="A96" s="6" t="s">
        <v>7872</v>
      </c>
      <c r="B96" s="6" t="s">
        <v>7864</v>
      </c>
      <c r="C96" s="6">
        <v>3537028</v>
      </c>
      <c r="D96" s="6" t="s">
        <v>6857</v>
      </c>
      <c r="E96" s="6" t="s">
        <v>7877</v>
      </c>
      <c r="F96" s="6" t="s">
        <v>6402</v>
      </c>
      <c r="G96" s="6">
        <v>444</v>
      </c>
      <c r="H96" s="6">
        <v>29785</v>
      </c>
      <c r="I96" s="6">
        <v>0</v>
      </c>
      <c r="J96" s="6">
        <v>0</v>
      </c>
      <c r="K96" s="6">
        <v>0</v>
      </c>
      <c r="L96" s="6"/>
      <c r="M96" s="6">
        <v>2022</v>
      </c>
      <c r="N96" s="6" t="s">
        <v>7745</v>
      </c>
      <c r="O96" s="6">
        <v>99</v>
      </c>
      <c r="P96" s="6"/>
      <c r="Q96" s="6" t="s">
        <v>7733</v>
      </c>
      <c r="R96" s="6" t="s">
        <v>7734</v>
      </c>
      <c r="S96" s="6"/>
      <c r="T96" s="6" t="s">
        <v>1560</v>
      </c>
      <c r="U96">
        <f t="shared" si="1"/>
        <v>13</v>
      </c>
    </row>
    <row r="97" spans="1:21" x14ac:dyDescent="0.2">
      <c r="A97" s="6" t="s">
        <v>7872</v>
      </c>
      <c r="B97" s="6" t="s">
        <v>7864</v>
      </c>
      <c r="C97" s="6">
        <v>3537028</v>
      </c>
      <c r="D97" s="6" t="s">
        <v>6738</v>
      </c>
      <c r="E97" s="6" t="s">
        <v>7878</v>
      </c>
      <c r="F97" s="6" t="s">
        <v>6402</v>
      </c>
      <c r="G97" s="6">
        <v>2743</v>
      </c>
      <c r="H97" s="6">
        <v>29785</v>
      </c>
      <c r="I97" s="6">
        <v>1</v>
      </c>
      <c r="J97" s="6">
        <v>1</v>
      </c>
      <c r="K97" s="6">
        <v>0</v>
      </c>
      <c r="L97" s="6"/>
      <c r="M97" s="6">
        <v>2022</v>
      </c>
      <c r="N97" s="6" t="s">
        <v>7745</v>
      </c>
      <c r="O97" s="6">
        <v>99</v>
      </c>
      <c r="P97" s="6"/>
      <c r="Q97" s="6" t="s">
        <v>7733</v>
      </c>
      <c r="R97" s="6" t="s">
        <v>7734</v>
      </c>
      <c r="S97" s="6"/>
      <c r="T97" s="6" t="s">
        <v>1551</v>
      </c>
      <c r="U97">
        <f t="shared" si="1"/>
        <v>12</v>
      </c>
    </row>
    <row r="98" spans="1:21" x14ac:dyDescent="0.2">
      <c r="A98" s="6" t="s">
        <v>7872</v>
      </c>
      <c r="B98" s="6" t="s">
        <v>7864</v>
      </c>
      <c r="C98" s="6">
        <v>3537028</v>
      </c>
      <c r="D98" s="6" t="s">
        <v>7879</v>
      </c>
      <c r="E98" s="6" t="s">
        <v>7880</v>
      </c>
      <c r="F98" s="6" t="s">
        <v>6402</v>
      </c>
      <c r="G98" s="6">
        <v>3795</v>
      </c>
      <c r="H98" s="6">
        <v>29785</v>
      </c>
      <c r="I98" s="6">
        <v>0</v>
      </c>
      <c r="J98" s="6">
        <v>1</v>
      </c>
      <c r="K98" s="6">
        <v>0</v>
      </c>
      <c r="L98" s="6"/>
      <c r="M98" s="6">
        <v>2022</v>
      </c>
      <c r="N98" s="6" t="s">
        <v>7745</v>
      </c>
      <c r="O98" s="6">
        <v>99</v>
      </c>
      <c r="P98" s="6"/>
      <c r="Q98" s="6" t="s">
        <v>7733</v>
      </c>
      <c r="R98" s="6" t="s">
        <v>7734</v>
      </c>
      <c r="S98" s="6"/>
      <c r="T98" s="6" t="s">
        <v>1550</v>
      </c>
      <c r="U98">
        <f t="shared" si="1"/>
        <v>11</v>
      </c>
    </row>
    <row r="99" spans="1:21" x14ac:dyDescent="0.2">
      <c r="A99" s="6" t="s">
        <v>7872</v>
      </c>
      <c r="B99" s="6" t="s">
        <v>7864</v>
      </c>
      <c r="C99" s="6">
        <v>3537028</v>
      </c>
      <c r="D99" s="6" t="s">
        <v>7881</v>
      </c>
      <c r="E99" s="6" t="s">
        <v>7882</v>
      </c>
      <c r="F99" s="6" t="s">
        <v>6402</v>
      </c>
      <c r="G99" s="6">
        <v>1465</v>
      </c>
      <c r="H99" s="6">
        <v>29785</v>
      </c>
      <c r="I99" s="6">
        <v>0</v>
      </c>
      <c r="J99" s="6">
        <v>0</v>
      </c>
      <c r="K99" s="6">
        <v>0</v>
      </c>
      <c r="L99" s="6"/>
      <c r="M99" s="6">
        <v>2022</v>
      </c>
      <c r="N99" s="6" t="s">
        <v>7745</v>
      </c>
      <c r="O99" s="6">
        <v>99</v>
      </c>
      <c r="P99" s="6"/>
      <c r="Q99" s="6" t="s">
        <v>7733</v>
      </c>
      <c r="R99" s="6" t="s">
        <v>7734</v>
      </c>
      <c r="S99" s="6"/>
      <c r="T99" s="6" t="s">
        <v>1561</v>
      </c>
      <c r="U99">
        <f t="shared" si="1"/>
        <v>10</v>
      </c>
    </row>
    <row r="100" spans="1:21" x14ac:dyDescent="0.2">
      <c r="A100" s="6" t="s">
        <v>7872</v>
      </c>
      <c r="B100" s="6" t="s">
        <v>7864</v>
      </c>
      <c r="C100" s="6">
        <v>3537028</v>
      </c>
      <c r="D100" s="6" t="s">
        <v>6809</v>
      </c>
      <c r="E100" s="6" t="s">
        <v>7883</v>
      </c>
      <c r="F100" s="6" t="s">
        <v>6402</v>
      </c>
      <c r="G100" s="6">
        <v>1579</v>
      </c>
      <c r="H100" s="6">
        <v>29785</v>
      </c>
      <c r="I100" s="6">
        <v>0</v>
      </c>
      <c r="J100" s="6">
        <v>0</v>
      </c>
      <c r="K100" s="6">
        <v>0</v>
      </c>
      <c r="L100" s="6"/>
      <c r="M100" s="6">
        <v>2022</v>
      </c>
      <c r="N100" s="6" t="s">
        <v>7745</v>
      </c>
      <c r="O100" s="6">
        <v>99</v>
      </c>
      <c r="P100" s="6"/>
      <c r="Q100" s="6" t="s">
        <v>7733</v>
      </c>
      <c r="R100" s="6" t="s">
        <v>7734</v>
      </c>
      <c r="S100" s="6"/>
      <c r="T100" s="6" t="s">
        <v>1562</v>
      </c>
      <c r="U100">
        <f t="shared" si="1"/>
        <v>9</v>
      </c>
    </row>
    <row r="101" spans="1:21" x14ac:dyDescent="0.2">
      <c r="A101" s="6" t="s">
        <v>7872</v>
      </c>
      <c r="B101" s="6" t="s">
        <v>7864</v>
      </c>
      <c r="C101" s="6">
        <v>3537028</v>
      </c>
      <c r="D101" s="6" t="s">
        <v>6480</v>
      </c>
      <c r="E101" s="6" t="s">
        <v>7884</v>
      </c>
      <c r="F101" s="6" t="s">
        <v>6402</v>
      </c>
      <c r="G101" s="6">
        <v>996</v>
      </c>
      <c r="H101" s="6">
        <v>29785</v>
      </c>
      <c r="I101" s="6">
        <v>0</v>
      </c>
      <c r="J101" s="6">
        <v>0</v>
      </c>
      <c r="K101" s="6">
        <v>0</v>
      </c>
      <c r="L101" s="6"/>
      <c r="M101" s="6">
        <v>2022</v>
      </c>
      <c r="N101" s="6" t="s">
        <v>7745</v>
      </c>
      <c r="O101" s="6">
        <v>99</v>
      </c>
      <c r="P101" s="6"/>
      <c r="Q101" s="6" t="s">
        <v>7733</v>
      </c>
      <c r="R101" s="6" t="s">
        <v>7734</v>
      </c>
      <c r="S101" s="6"/>
      <c r="T101" s="6" t="s">
        <v>1563</v>
      </c>
      <c r="U101">
        <f t="shared" si="1"/>
        <v>8</v>
      </c>
    </row>
    <row r="102" spans="1:21" x14ac:dyDescent="0.2">
      <c r="A102" s="6" t="s">
        <v>7872</v>
      </c>
      <c r="B102" s="6" t="s">
        <v>7864</v>
      </c>
      <c r="C102" s="6">
        <v>3537028</v>
      </c>
      <c r="D102" s="6" t="s">
        <v>7885</v>
      </c>
      <c r="E102" s="6" t="s">
        <v>7886</v>
      </c>
      <c r="F102" s="6" t="s">
        <v>6402</v>
      </c>
      <c r="G102" s="6">
        <v>682</v>
      </c>
      <c r="H102" s="6">
        <v>29785</v>
      </c>
      <c r="I102" s="6">
        <v>0</v>
      </c>
      <c r="J102" s="6">
        <v>0</v>
      </c>
      <c r="K102" s="6">
        <v>0</v>
      </c>
      <c r="L102" s="6"/>
      <c r="M102" s="6">
        <v>2022</v>
      </c>
      <c r="N102" s="6" t="s">
        <v>7745</v>
      </c>
      <c r="O102" s="6">
        <v>99</v>
      </c>
      <c r="P102" s="6"/>
      <c r="Q102" s="6" t="s">
        <v>7733</v>
      </c>
      <c r="R102" s="6" t="s">
        <v>7734</v>
      </c>
      <c r="S102" s="6"/>
      <c r="T102" s="6" t="s">
        <v>1564</v>
      </c>
      <c r="U102">
        <f t="shared" si="1"/>
        <v>7</v>
      </c>
    </row>
    <row r="103" spans="1:21" x14ac:dyDescent="0.2">
      <c r="A103" s="6" t="s">
        <v>7872</v>
      </c>
      <c r="B103" s="6" t="s">
        <v>7864</v>
      </c>
      <c r="C103" s="6">
        <v>3537028</v>
      </c>
      <c r="D103" s="6" t="s">
        <v>7609</v>
      </c>
      <c r="E103" s="6" t="s">
        <v>7887</v>
      </c>
      <c r="F103" s="6" t="s">
        <v>6402</v>
      </c>
      <c r="G103" s="6">
        <v>3091</v>
      </c>
      <c r="H103" s="6">
        <v>29785</v>
      </c>
      <c r="I103" s="6">
        <v>1</v>
      </c>
      <c r="J103" s="6">
        <v>1</v>
      </c>
      <c r="K103" s="6">
        <v>0</v>
      </c>
      <c r="L103" s="6"/>
      <c r="M103" s="6">
        <v>2022</v>
      </c>
      <c r="N103" s="6" t="s">
        <v>7745</v>
      </c>
      <c r="O103" s="6">
        <v>99</v>
      </c>
      <c r="P103" s="6"/>
      <c r="Q103" s="6" t="s">
        <v>7733</v>
      </c>
      <c r="R103" s="6" t="s">
        <v>7734</v>
      </c>
      <c r="S103" s="6"/>
      <c r="T103" s="6" t="s">
        <v>1549</v>
      </c>
      <c r="U103">
        <f t="shared" si="1"/>
        <v>6</v>
      </c>
    </row>
    <row r="104" spans="1:21" x14ac:dyDescent="0.2">
      <c r="A104" s="6" t="s">
        <v>7872</v>
      </c>
      <c r="B104" s="6" t="s">
        <v>7864</v>
      </c>
      <c r="C104" s="6">
        <v>3537028</v>
      </c>
      <c r="D104" s="6" t="s">
        <v>7484</v>
      </c>
      <c r="E104" s="6" t="s">
        <v>7888</v>
      </c>
      <c r="F104" s="6" t="s">
        <v>6402</v>
      </c>
      <c r="G104" s="6">
        <v>2624</v>
      </c>
      <c r="H104" s="6">
        <v>29785</v>
      </c>
      <c r="I104" s="6">
        <v>0</v>
      </c>
      <c r="J104" s="6">
        <v>1</v>
      </c>
      <c r="K104" s="6">
        <v>0</v>
      </c>
      <c r="L104" s="6"/>
      <c r="M104" s="6">
        <v>2022</v>
      </c>
      <c r="N104" s="6" t="s">
        <v>7745</v>
      </c>
      <c r="O104" s="6">
        <v>99</v>
      </c>
      <c r="P104" s="6"/>
      <c r="Q104" s="6" t="s">
        <v>7733</v>
      </c>
      <c r="R104" s="6" t="s">
        <v>7734</v>
      </c>
      <c r="S104" s="6"/>
      <c r="T104" s="6" t="s">
        <v>1548</v>
      </c>
      <c r="U104">
        <f t="shared" si="1"/>
        <v>5</v>
      </c>
    </row>
    <row r="105" spans="1:21" x14ac:dyDescent="0.2">
      <c r="A105" s="6" t="s">
        <v>7872</v>
      </c>
      <c r="B105" s="6" t="s">
        <v>7864</v>
      </c>
      <c r="C105" s="6">
        <v>3537028</v>
      </c>
      <c r="D105" s="6" t="s">
        <v>7633</v>
      </c>
      <c r="E105" s="6" t="s">
        <v>7889</v>
      </c>
      <c r="F105" s="6" t="s">
        <v>6402</v>
      </c>
      <c r="G105" s="6">
        <v>1253</v>
      </c>
      <c r="H105" s="6">
        <v>29785</v>
      </c>
      <c r="I105" s="6">
        <v>1</v>
      </c>
      <c r="J105" s="6">
        <v>0</v>
      </c>
      <c r="K105" s="6">
        <v>0</v>
      </c>
      <c r="L105" s="6"/>
      <c r="M105" s="6">
        <v>2022</v>
      </c>
      <c r="N105" s="6" t="s">
        <v>7745</v>
      </c>
      <c r="O105" s="6">
        <v>99</v>
      </c>
      <c r="P105" s="6"/>
      <c r="Q105" s="6" t="s">
        <v>7733</v>
      </c>
      <c r="R105" s="6" t="s">
        <v>7734</v>
      </c>
      <c r="S105" s="6"/>
      <c r="T105" s="6" t="s">
        <v>1565</v>
      </c>
      <c r="U105">
        <f t="shared" si="1"/>
        <v>4</v>
      </c>
    </row>
    <row r="106" spans="1:21" x14ac:dyDescent="0.2">
      <c r="A106" s="6" t="s">
        <v>7872</v>
      </c>
      <c r="B106" s="6" t="s">
        <v>7864</v>
      </c>
      <c r="C106" s="6">
        <v>3537028</v>
      </c>
      <c r="D106" s="6" t="s">
        <v>6408</v>
      </c>
      <c r="E106" s="6" t="s">
        <v>6570</v>
      </c>
      <c r="F106" s="6" t="s">
        <v>6402</v>
      </c>
      <c r="G106" s="6">
        <v>2114</v>
      </c>
      <c r="H106" s="6">
        <v>29785</v>
      </c>
      <c r="I106" s="6">
        <v>1</v>
      </c>
      <c r="J106" s="6">
        <v>0</v>
      </c>
      <c r="K106" s="6">
        <v>0</v>
      </c>
      <c r="L106" s="6"/>
      <c r="M106" s="6">
        <v>2022</v>
      </c>
      <c r="N106" s="6" t="s">
        <v>7745</v>
      </c>
      <c r="O106" s="6">
        <v>99</v>
      </c>
      <c r="P106" s="6"/>
      <c r="Q106" s="6" t="s">
        <v>7733</v>
      </c>
      <c r="R106" s="6" t="s">
        <v>7734</v>
      </c>
      <c r="S106" s="6"/>
      <c r="T106" s="6" t="s">
        <v>1566</v>
      </c>
      <c r="U106">
        <f t="shared" si="1"/>
        <v>3</v>
      </c>
    </row>
    <row r="107" spans="1:21" x14ac:dyDescent="0.2">
      <c r="A107" s="6" t="s">
        <v>7872</v>
      </c>
      <c r="B107" s="6" t="s">
        <v>7864</v>
      </c>
      <c r="C107" s="6">
        <v>3537028</v>
      </c>
      <c r="D107" s="6" t="s">
        <v>6801</v>
      </c>
      <c r="E107" s="6" t="s">
        <v>7890</v>
      </c>
      <c r="F107" s="6" t="s">
        <v>6402</v>
      </c>
      <c r="G107" s="6">
        <v>2116</v>
      </c>
      <c r="H107" s="6">
        <v>29785</v>
      </c>
      <c r="I107" s="6">
        <v>0</v>
      </c>
      <c r="J107" s="6">
        <v>0</v>
      </c>
      <c r="K107" s="6">
        <v>0</v>
      </c>
      <c r="L107" s="6"/>
      <c r="M107" s="6">
        <v>2022</v>
      </c>
      <c r="N107" s="6" t="s">
        <v>7745</v>
      </c>
      <c r="O107" s="6">
        <v>99</v>
      </c>
      <c r="P107" s="6"/>
      <c r="Q107" s="6" t="s">
        <v>7733</v>
      </c>
      <c r="R107" s="6" t="s">
        <v>7734</v>
      </c>
      <c r="S107" s="6"/>
      <c r="T107" s="6" t="s">
        <v>1567</v>
      </c>
      <c r="U107">
        <f t="shared" si="1"/>
        <v>2</v>
      </c>
    </row>
    <row r="108" spans="1:21" x14ac:dyDescent="0.2">
      <c r="A108" s="6" t="s">
        <v>7872</v>
      </c>
      <c r="B108" s="6" t="s">
        <v>7864</v>
      </c>
      <c r="C108" s="6">
        <v>3537028</v>
      </c>
      <c r="D108" s="6" t="s">
        <v>7891</v>
      </c>
      <c r="E108" s="6" t="s">
        <v>7892</v>
      </c>
      <c r="F108" s="6" t="s">
        <v>6402</v>
      </c>
      <c r="G108" s="6">
        <v>2180</v>
      </c>
      <c r="H108" s="6">
        <v>29785</v>
      </c>
      <c r="I108" s="6">
        <v>0</v>
      </c>
      <c r="J108" s="6">
        <v>0</v>
      </c>
      <c r="K108" s="6">
        <v>0</v>
      </c>
      <c r="L108" s="6"/>
      <c r="M108" s="6">
        <v>2022</v>
      </c>
      <c r="N108" s="6" t="s">
        <v>7745</v>
      </c>
      <c r="O108" s="6">
        <v>99</v>
      </c>
      <c r="P108" s="6"/>
      <c r="Q108" s="6" t="s">
        <v>7733</v>
      </c>
      <c r="R108" s="6" t="s">
        <v>7734</v>
      </c>
      <c r="S108" s="6"/>
      <c r="T108" s="6" t="s">
        <v>1568</v>
      </c>
      <c r="U108">
        <f t="shared" si="1"/>
        <v>1</v>
      </c>
    </row>
    <row r="109" spans="1:21" x14ac:dyDescent="0.2">
      <c r="A109" s="6" t="s">
        <v>7893</v>
      </c>
      <c r="B109" s="6" t="s">
        <v>7894</v>
      </c>
      <c r="C109" s="6">
        <v>3543021</v>
      </c>
      <c r="D109" s="6" t="s">
        <v>7895</v>
      </c>
      <c r="E109" s="6" t="s">
        <v>6541</v>
      </c>
      <c r="F109" s="6" t="s">
        <v>6402</v>
      </c>
      <c r="G109" s="6">
        <v>0</v>
      </c>
      <c r="H109" s="6"/>
      <c r="I109" s="6">
        <v>1</v>
      </c>
      <c r="J109" s="6">
        <v>1</v>
      </c>
      <c r="K109" s="6">
        <v>1</v>
      </c>
      <c r="L109" s="6"/>
      <c r="M109" s="6">
        <v>2022</v>
      </c>
      <c r="N109" s="6" t="s">
        <v>7732</v>
      </c>
      <c r="O109" s="6">
        <v>99</v>
      </c>
      <c r="P109" s="6"/>
      <c r="Q109" s="6" t="s">
        <v>7733</v>
      </c>
      <c r="R109" s="6" t="s">
        <v>7734</v>
      </c>
      <c r="S109" s="6"/>
      <c r="T109" s="6" t="s">
        <v>707</v>
      </c>
      <c r="U109">
        <f t="shared" si="1"/>
        <v>1</v>
      </c>
    </row>
    <row r="110" spans="1:21" x14ac:dyDescent="0.2">
      <c r="A110" s="6" t="s">
        <v>7896</v>
      </c>
      <c r="B110" s="6" t="s">
        <v>7894</v>
      </c>
      <c r="C110" s="6">
        <v>3543021</v>
      </c>
      <c r="D110" s="6" t="s">
        <v>6622</v>
      </c>
      <c r="E110" s="6" t="s">
        <v>6544</v>
      </c>
      <c r="F110" s="6" t="s">
        <v>6402</v>
      </c>
      <c r="G110" s="6">
        <v>0</v>
      </c>
      <c r="H110" s="6"/>
      <c r="I110" s="6">
        <v>1</v>
      </c>
      <c r="J110" s="6">
        <v>1</v>
      </c>
      <c r="K110" s="6">
        <v>1</v>
      </c>
      <c r="L110" s="6"/>
      <c r="M110" s="6">
        <v>2022</v>
      </c>
      <c r="N110" s="6" t="s">
        <v>7770</v>
      </c>
      <c r="O110" s="6">
        <v>99</v>
      </c>
      <c r="P110" s="6"/>
      <c r="Q110" s="6" t="s">
        <v>7733</v>
      </c>
      <c r="R110" s="6" t="s">
        <v>7734</v>
      </c>
      <c r="S110" s="6"/>
      <c r="T110" s="6" t="s">
        <v>2718</v>
      </c>
      <c r="U110">
        <f t="shared" si="1"/>
        <v>1</v>
      </c>
    </row>
    <row r="111" spans="1:21" x14ac:dyDescent="0.2">
      <c r="A111" s="6" t="s">
        <v>7897</v>
      </c>
      <c r="B111" s="6" t="s">
        <v>7894</v>
      </c>
      <c r="C111" s="6">
        <v>3543021</v>
      </c>
      <c r="D111" s="6" t="s">
        <v>7898</v>
      </c>
      <c r="E111" s="6" t="s">
        <v>7899</v>
      </c>
      <c r="F111" s="6" t="s">
        <v>6402</v>
      </c>
      <c r="G111" s="6">
        <v>518</v>
      </c>
      <c r="H111" s="6">
        <v>812</v>
      </c>
      <c r="I111" s="6">
        <v>1</v>
      </c>
      <c r="J111" s="6">
        <v>1</v>
      </c>
      <c r="K111" s="6">
        <v>0</v>
      </c>
      <c r="L111" s="6"/>
      <c r="M111" s="6">
        <v>2022</v>
      </c>
      <c r="N111" s="6" t="s">
        <v>7745</v>
      </c>
      <c r="O111" s="6">
        <v>1</v>
      </c>
      <c r="P111" s="6"/>
      <c r="Q111" s="6" t="s">
        <v>7733</v>
      </c>
      <c r="R111" s="6" t="s">
        <v>7734</v>
      </c>
      <c r="S111" s="6"/>
      <c r="T111" s="6" t="s">
        <v>2717</v>
      </c>
      <c r="U111">
        <f t="shared" si="1"/>
        <v>2</v>
      </c>
    </row>
    <row r="112" spans="1:21" x14ac:dyDescent="0.2">
      <c r="A112" s="6" t="s">
        <v>7897</v>
      </c>
      <c r="B112" s="6" t="s">
        <v>7894</v>
      </c>
      <c r="C112" s="6">
        <v>3543021</v>
      </c>
      <c r="D112" s="6" t="s">
        <v>7900</v>
      </c>
      <c r="E112" s="6" t="s">
        <v>7901</v>
      </c>
      <c r="F112" s="6" t="s">
        <v>6402</v>
      </c>
      <c r="G112" s="6">
        <v>294</v>
      </c>
      <c r="H112" s="6">
        <v>812</v>
      </c>
      <c r="I112" s="6">
        <v>0</v>
      </c>
      <c r="J112" s="6">
        <v>0</v>
      </c>
      <c r="K112" s="6">
        <v>0</v>
      </c>
      <c r="L112" s="6"/>
      <c r="M112" s="6">
        <v>2022</v>
      </c>
      <c r="N112" s="6" t="s">
        <v>7745</v>
      </c>
      <c r="O112" s="6">
        <v>1</v>
      </c>
      <c r="P112" s="6"/>
      <c r="Q112" s="6" t="s">
        <v>7733</v>
      </c>
      <c r="R112" s="6" t="s">
        <v>7734</v>
      </c>
      <c r="S112" s="6"/>
      <c r="T112" s="6" t="s">
        <v>2719</v>
      </c>
      <c r="U112">
        <f t="shared" si="1"/>
        <v>1</v>
      </c>
    </row>
    <row r="113" spans="1:21" x14ac:dyDescent="0.2">
      <c r="A113" s="6" t="s">
        <v>7902</v>
      </c>
      <c r="B113" s="6" t="s">
        <v>7894</v>
      </c>
      <c r="C113" s="6">
        <v>3543021</v>
      </c>
      <c r="D113" s="6" t="s">
        <v>7903</v>
      </c>
      <c r="E113" s="6" t="s">
        <v>6678</v>
      </c>
      <c r="F113" s="6" t="s">
        <v>6402</v>
      </c>
      <c r="G113" s="6">
        <v>306</v>
      </c>
      <c r="H113" s="6">
        <v>921</v>
      </c>
      <c r="I113" s="6">
        <v>0</v>
      </c>
      <c r="J113" s="6">
        <v>0</v>
      </c>
      <c r="K113" s="6">
        <v>0</v>
      </c>
      <c r="L113" s="6"/>
      <c r="M113" s="6">
        <v>2022</v>
      </c>
      <c r="N113" s="6" t="s">
        <v>7745</v>
      </c>
      <c r="O113" s="6">
        <v>2</v>
      </c>
      <c r="P113" s="6"/>
      <c r="Q113" s="6" t="s">
        <v>7733</v>
      </c>
      <c r="R113" s="6" t="s">
        <v>7734</v>
      </c>
      <c r="S113" s="6"/>
      <c r="T113" s="6" t="s">
        <v>2720</v>
      </c>
      <c r="U113">
        <f t="shared" si="1"/>
        <v>3</v>
      </c>
    </row>
    <row r="114" spans="1:21" x14ac:dyDescent="0.2">
      <c r="A114" s="6" t="s">
        <v>7902</v>
      </c>
      <c r="B114" s="6" t="s">
        <v>7894</v>
      </c>
      <c r="C114" s="6">
        <v>3543021</v>
      </c>
      <c r="D114" s="6" t="s">
        <v>6440</v>
      </c>
      <c r="E114" s="6" t="s">
        <v>7449</v>
      </c>
      <c r="F114" s="6" t="s">
        <v>6402</v>
      </c>
      <c r="G114" s="6">
        <v>110</v>
      </c>
      <c r="H114" s="6">
        <v>921</v>
      </c>
      <c r="I114" s="6">
        <v>0</v>
      </c>
      <c r="J114" s="6">
        <v>0</v>
      </c>
      <c r="K114" s="6">
        <v>0</v>
      </c>
      <c r="L114" s="6"/>
      <c r="M114" s="6">
        <v>2022</v>
      </c>
      <c r="N114" s="6" t="s">
        <v>7745</v>
      </c>
      <c r="O114" s="6">
        <v>2</v>
      </c>
      <c r="P114" s="6"/>
      <c r="Q114" s="6" t="s">
        <v>7733</v>
      </c>
      <c r="R114" s="6" t="s">
        <v>7734</v>
      </c>
      <c r="S114" s="6"/>
      <c r="T114" s="6" t="s">
        <v>2721</v>
      </c>
      <c r="U114">
        <f t="shared" si="1"/>
        <v>2</v>
      </c>
    </row>
    <row r="115" spans="1:21" x14ac:dyDescent="0.2">
      <c r="A115" s="6" t="s">
        <v>7902</v>
      </c>
      <c r="B115" s="6" t="s">
        <v>7894</v>
      </c>
      <c r="C115" s="6">
        <v>3543021</v>
      </c>
      <c r="D115" s="6" t="s">
        <v>6483</v>
      </c>
      <c r="E115" s="6" t="s">
        <v>7904</v>
      </c>
      <c r="F115" s="6" t="s">
        <v>6402</v>
      </c>
      <c r="G115" s="6">
        <v>505</v>
      </c>
      <c r="H115" s="6">
        <v>921</v>
      </c>
      <c r="I115" s="6">
        <v>1</v>
      </c>
      <c r="J115" s="6">
        <v>1</v>
      </c>
      <c r="K115" s="6">
        <v>0</v>
      </c>
      <c r="L115" s="6"/>
      <c r="M115" s="6">
        <v>2022</v>
      </c>
      <c r="N115" s="6" t="s">
        <v>7745</v>
      </c>
      <c r="O115" s="6">
        <v>2</v>
      </c>
      <c r="P115" s="6"/>
      <c r="Q115" s="6" t="s">
        <v>7733</v>
      </c>
      <c r="R115" s="6" t="s">
        <v>7734</v>
      </c>
      <c r="S115" s="6"/>
      <c r="T115" s="6" t="s">
        <v>2716</v>
      </c>
      <c r="U115">
        <f t="shared" si="1"/>
        <v>1</v>
      </c>
    </row>
    <row r="116" spans="1:21" x14ac:dyDescent="0.2">
      <c r="A116" s="6" t="s">
        <v>7905</v>
      </c>
      <c r="B116" s="6" t="s">
        <v>7894</v>
      </c>
      <c r="C116" s="6">
        <v>3543021</v>
      </c>
      <c r="D116" s="6" t="s">
        <v>7906</v>
      </c>
      <c r="E116" s="6" t="s">
        <v>7907</v>
      </c>
      <c r="F116" s="6" t="s">
        <v>6402</v>
      </c>
      <c r="G116" s="6">
        <v>337</v>
      </c>
      <c r="H116" s="6">
        <v>602</v>
      </c>
      <c r="I116" s="6">
        <v>0</v>
      </c>
      <c r="J116" s="6">
        <v>1</v>
      </c>
      <c r="K116" s="6">
        <v>0</v>
      </c>
      <c r="L116" s="6"/>
      <c r="M116" s="6">
        <v>2022</v>
      </c>
      <c r="N116" s="6" t="s">
        <v>7745</v>
      </c>
      <c r="O116" s="6">
        <v>3</v>
      </c>
      <c r="P116" s="6"/>
      <c r="Q116" s="6" t="s">
        <v>7733</v>
      </c>
      <c r="R116" s="6" t="s">
        <v>7734</v>
      </c>
      <c r="S116" s="6"/>
      <c r="T116" s="6" t="s">
        <v>2715</v>
      </c>
      <c r="U116">
        <f t="shared" si="1"/>
        <v>2</v>
      </c>
    </row>
    <row r="117" spans="1:21" x14ac:dyDescent="0.2">
      <c r="A117" s="6" t="s">
        <v>7905</v>
      </c>
      <c r="B117" s="6" t="s">
        <v>7894</v>
      </c>
      <c r="C117" s="6">
        <v>3543021</v>
      </c>
      <c r="D117" s="6" t="s">
        <v>6503</v>
      </c>
      <c r="E117" s="6" t="s">
        <v>6848</v>
      </c>
      <c r="F117" s="6" t="s">
        <v>6402</v>
      </c>
      <c r="G117" s="6">
        <v>265</v>
      </c>
      <c r="H117" s="6">
        <v>602</v>
      </c>
      <c r="I117" s="6">
        <v>1</v>
      </c>
      <c r="J117" s="6">
        <v>0</v>
      </c>
      <c r="K117" s="6">
        <v>0</v>
      </c>
      <c r="L117" s="6"/>
      <c r="M117" s="6">
        <v>2022</v>
      </c>
      <c r="N117" s="6" t="s">
        <v>7745</v>
      </c>
      <c r="O117" s="6">
        <v>3</v>
      </c>
      <c r="P117" s="6"/>
      <c r="Q117" s="6" t="s">
        <v>7733</v>
      </c>
      <c r="R117" s="6" t="s">
        <v>7734</v>
      </c>
      <c r="S117" s="6"/>
      <c r="T117" s="6" t="s">
        <v>2722</v>
      </c>
      <c r="U117">
        <f t="shared" si="1"/>
        <v>1</v>
      </c>
    </row>
    <row r="118" spans="1:21" x14ac:dyDescent="0.2">
      <c r="A118" s="6" t="s">
        <v>7908</v>
      </c>
      <c r="B118" s="6" t="s">
        <v>7909</v>
      </c>
      <c r="C118" s="6">
        <v>3547002</v>
      </c>
      <c r="D118" s="6" t="s">
        <v>6794</v>
      </c>
      <c r="E118" s="6" t="s">
        <v>7910</v>
      </c>
      <c r="F118" s="6" t="s">
        <v>6402</v>
      </c>
      <c r="G118" s="6">
        <v>1868</v>
      </c>
      <c r="H118" s="6">
        <v>3518</v>
      </c>
      <c r="I118" s="6">
        <v>0</v>
      </c>
      <c r="J118" s="6">
        <v>1</v>
      </c>
      <c r="K118" s="6">
        <v>0</v>
      </c>
      <c r="L118" s="6"/>
      <c r="M118" s="6">
        <v>2022</v>
      </c>
      <c r="N118" s="6" t="s">
        <v>7732</v>
      </c>
      <c r="O118" s="6">
        <v>99</v>
      </c>
      <c r="P118" s="6"/>
      <c r="Q118" s="6" t="s">
        <v>7733</v>
      </c>
      <c r="R118" s="6" t="s">
        <v>7734</v>
      </c>
      <c r="S118" s="6"/>
      <c r="T118" s="6" t="s">
        <v>490</v>
      </c>
      <c r="U118">
        <f t="shared" si="1"/>
        <v>3</v>
      </c>
    </row>
    <row r="119" spans="1:21" x14ac:dyDescent="0.2">
      <c r="A119" s="6" t="s">
        <v>7908</v>
      </c>
      <c r="B119" s="6" t="s">
        <v>7909</v>
      </c>
      <c r="C119" s="6">
        <v>3547002</v>
      </c>
      <c r="D119" s="6" t="s">
        <v>7493</v>
      </c>
      <c r="E119" s="6" t="s">
        <v>6833</v>
      </c>
      <c r="F119" s="6" t="s">
        <v>6402</v>
      </c>
      <c r="G119" s="6">
        <v>1191</v>
      </c>
      <c r="H119" s="6">
        <v>3518</v>
      </c>
      <c r="I119" s="6">
        <v>1</v>
      </c>
      <c r="J119" s="6">
        <v>0</v>
      </c>
      <c r="K119" s="6">
        <v>0</v>
      </c>
      <c r="L119" s="6"/>
      <c r="M119" s="6">
        <v>2022</v>
      </c>
      <c r="N119" s="6" t="s">
        <v>7732</v>
      </c>
      <c r="O119" s="6">
        <v>99</v>
      </c>
      <c r="P119" s="6"/>
      <c r="Q119" s="6" t="s">
        <v>7733</v>
      </c>
      <c r="R119" s="6" t="s">
        <v>7734</v>
      </c>
      <c r="S119" s="6"/>
      <c r="T119" s="6" t="s">
        <v>491</v>
      </c>
      <c r="U119">
        <f t="shared" si="1"/>
        <v>2</v>
      </c>
    </row>
    <row r="120" spans="1:21" x14ac:dyDescent="0.2">
      <c r="A120" s="6" t="s">
        <v>7908</v>
      </c>
      <c r="B120" s="6" t="s">
        <v>7909</v>
      </c>
      <c r="C120" s="6">
        <v>3547002</v>
      </c>
      <c r="D120" s="6" t="s">
        <v>6459</v>
      </c>
      <c r="E120" s="6" t="s">
        <v>7911</v>
      </c>
      <c r="F120" s="6" t="s">
        <v>6402</v>
      </c>
      <c r="G120" s="6">
        <v>459</v>
      </c>
      <c r="H120" s="6">
        <v>3518</v>
      </c>
      <c r="I120" s="6">
        <v>0</v>
      </c>
      <c r="J120" s="6">
        <v>0</v>
      </c>
      <c r="K120" s="6">
        <v>0</v>
      </c>
      <c r="L120" s="6"/>
      <c r="M120" s="6">
        <v>2022</v>
      </c>
      <c r="N120" s="6" t="s">
        <v>7732</v>
      </c>
      <c r="O120" s="6">
        <v>99</v>
      </c>
      <c r="P120" s="6"/>
      <c r="Q120" s="6" t="s">
        <v>7733</v>
      </c>
      <c r="R120" s="6" t="s">
        <v>7734</v>
      </c>
      <c r="S120" s="6"/>
      <c r="T120" s="6" t="s">
        <v>492</v>
      </c>
      <c r="U120">
        <f t="shared" si="1"/>
        <v>1</v>
      </c>
    </row>
    <row r="121" spans="1:21" x14ac:dyDescent="0.2">
      <c r="A121" s="6" t="s">
        <v>7912</v>
      </c>
      <c r="B121" s="6" t="s">
        <v>7909</v>
      </c>
      <c r="C121" s="6">
        <v>3547002</v>
      </c>
      <c r="D121" s="6" t="s">
        <v>6467</v>
      </c>
      <c r="E121" s="6" t="s">
        <v>7913</v>
      </c>
      <c r="F121" s="6" t="s">
        <v>6402</v>
      </c>
      <c r="G121" s="6">
        <v>1987</v>
      </c>
      <c r="H121" s="6">
        <v>3246</v>
      </c>
      <c r="I121" s="6">
        <v>1</v>
      </c>
      <c r="J121" s="6">
        <v>1</v>
      </c>
      <c r="K121" s="6">
        <v>0</v>
      </c>
      <c r="L121" s="6"/>
      <c r="M121" s="6">
        <v>2022</v>
      </c>
      <c r="N121" s="6" t="s">
        <v>7914</v>
      </c>
      <c r="O121" s="6">
        <v>99</v>
      </c>
      <c r="P121" s="6"/>
      <c r="Q121" s="6" t="s">
        <v>7733</v>
      </c>
      <c r="R121" s="6" t="s">
        <v>7734</v>
      </c>
      <c r="S121" s="6"/>
      <c r="T121" s="6" t="s">
        <v>1583</v>
      </c>
      <c r="U121">
        <f t="shared" si="1"/>
        <v>2</v>
      </c>
    </row>
    <row r="122" spans="1:21" x14ac:dyDescent="0.2">
      <c r="A122" s="6" t="s">
        <v>7912</v>
      </c>
      <c r="B122" s="6" t="s">
        <v>7909</v>
      </c>
      <c r="C122" s="6">
        <v>3547002</v>
      </c>
      <c r="D122" s="6" t="s">
        <v>6503</v>
      </c>
      <c r="E122" s="6" t="s">
        <v>7915</v>
      </c>
      <c r="F122" s="6" t="s">
        <v>6402</v>
      </c>
      <c r="G122" s="6">
        <v>1259</v>
      </c>
      <c r="H122" s="6">
        <v>3246</v>
      </c>
      <c r="I122" s="6">
        <v>0</v>
      </c>
      <c r="J122" s="6">
        <v>0</v>
      </c>
      <c r="K122" s="6">
        <v>0</v>
      </c>
      <c r="L122" s="6"/>
      <c r="M122" s="6">
        <v>2022</v>
      </c>
      <c r="N122" s="6" t="s">
        <v>7914</v>
      </c>
      <c r="O122" s="6">
        <v>99</v>
      </c>
      <c r="P122" s="6"/>
      <c r="Q122" s="6" t="s">
        <v>7733</v>
      </c>
      <c r="R122" s="6" t="s">
        <v>7734</v>
      </c>
      <c r="S122" s="6"/>
      <c r="T122" s="6" t="s">
        <v>1584</v>
      </c>
      <c r="U122">
        <f t="shared" si="1"/>
        <v>1</v>
      </c>
    </row>
    <row r="123" spans="1:21" x14ac:dyDescent="0.2">
      <c r="A123" s="6" t="s">
        <v>7916</v>
      </c>
      <c r="B123" s="6" t="s">
        <v>7909</v>
      </c>
      <c r="C123" s="6">
        <v>3547002</v>
      </c>
      <c r="D123" s="6" t="s">
        <v>7550</v>
      </c>
      <c r="E123" s="6" t="s">
        <v>6679</v>
      </c>
      <c r="F123" s="6" t="s">
        <v>6402</v>
      </c>
      <c r="G123" s="6">
        <v>1208</v>
      </c>
      <c r="H123" s="6">
        <v>15224</v>
      </c>
      <c r="I123" s="6">
        <v>0</v>
      </c>
      <c r="J123" s="6">
        <v>0</v>
      </c>
      <c r="K123" s="6">
        <v>0</v>
      </c>
      <c r="L123" s="6"/>
      <c r="M123" s="6">
        <v>2022</v>
      </c>
      <c r="N123" s="6" t="s">
        <v>7745</v>
      </c>
      <c r="O123" s="6">
        <v>99</v>
      </c>
      <c r="P123" s="6"/>
      <c r="Q123" s="6" t="s">
        <v>7733</v>
      </c>
      <c r="R123" s="6" t="s">
        <v>7734</v>
      </c>
      <c r="S123" s="6"/>
      <c r="T123" s="6" t="s">
        <v>1585</v>
      </c>
      <c r="U123">
        <f t="shared" si="1"/>
        <v>12</v>
      </c>
    </row>
    <row r="124" spans="1:21" x14ac:dyDescent="0.2">
      <c r="A124" s="6" t="s">
        <v>7916</v>
      </c>
      <c r="B124" s="6" t="s">
        <v>7909</v>
      </c>
      <c r="C124" s="6">
        <v>3547002</v>
      </c>
      <c r="D124" s="6" t="s">
        <v>6548</v>
      </c>
      <c r="E124" s="6" t="s">
        <v>7917</v>
      </c>
      <c r="F124" s="6" t="s">
        <v>6402</v>
      </c>
      <c r="G124" s="6">
        <v>1921</v>
      </c>
      <c r="H124" s="6">
        <v>15224</v>
      </c>
      <c r="I124" s="6">
        <v>0</v>
      </c>
      <c r="J124" s="6">
        <v>1</v>
      </c>
      <c r="K124" s="6">
        <v>0</v>
      </c>
      <c r="L124" s="6"/>
      <c r="M124" s="6">
        <v>2022</v>
      </c>
      <c r="N124" s="6" t="s">
        <v>7745</v>
      </c>
      <c r="O124" s="6">
        <v>99</v>
      </c>
      <c r="P124" s="6"/>
      <c r="Q124" s="6" t="s">
        <v>7733</v>
      </c>
      <c r="R124" s="6" t="s">
        <v>7734</v>
      </c>
      <c r="S124" s="6"/>
      <c r="T124" s="6" t="s">
        <v>1581</v>
      </c>
      <c r="U124">
        <f t="shared" si="1"/>
        <v>11</v>
      </c>
    </row>
    <row r="125" spans="1:21" x14ac:dyDescent="0.2">
      <c r="A125" s="6" t="s">
        <v>7916</v>
      </c>
      <c r="B125" s="6" t="s">
        <v>7909</v>
      </c>
      <c r="C125" s="6">
        <v>3547002</v>
      </c>
      <c r="D125" s="6" t="s">
        <v>7918</v>
      </c>
      <c r="E125" s="6" t="s">
        <v>7919</v>
      </c>
      <c r="F125" s="6" t="s">
        <v>6402</v>
      </c>
      <c r="G125" s="6">
        <v>1108</v>
      </c>
      <c r="H125" s="6">
        <v>15224</v>
      </c>
      <c r="I125" s="6">
        <v>0</v>
      </c>
      <c r="J125" s="6">
        <v>0</v>
      </c>
      <c r="K125" s="6">
        <v>0</v>
      </c>
      <c r="L125" s="6"/>
      <c r="M125" s="6">
        <v>2022</v>
      </c>
      <c r="N125" s="6" t="s">
        <v>7745</v>
      </c>
      <c r="O125" s="6">
        <v>99</v>
      </c>
      <c r="P125" s="6"/>
      <c r="Q125" s="6" t="s">
        <v>7733</v>
      </c>
      <c r="R125" s="6" t="s">
        <v>7734</v>
      </c>
      <c r="S125" s="6"/>
      <c r="T125" s="6" t="s">
        <v>1586</v>
      </c>
      <c r="U125">
        <f t="shared" si="1"/>
        <v>10</v>
      </c>
    </row>
    <row r="126" spans="1:21" x14ac:dyDescent="0.2">
      <c r="A126" s="6" t="s">
        <v>7916</v>
      </c>
      <c r="B126" s="6" t="s">
        <v>7909</v>
      </c>
      <c r="C126" s="6">
        <v>3547002</v>
      </c>
      <c r="D126" s="6" t="s">
        <v>7663</v>
      </c>
      <c r="E126" s="6" t="s">
        <v>7920</v>
      </c>
      <c r="F126" s="6" t="s">
        <v>6402</v>
      </c>
      <c r="G126" s="6">
        <v>1621</v>
      </c>
      <c r="H126" s="6">
        <v>15224</v>
      </c>
      <c r="I126" s="6">
        <v>0</v>
      </c>
      <c r="J126" s="6">
        <v>1</v>
      </c>
      <c r="K126" s="6">
        <v>0</v>
      </c>
      <c r="L126" s="6"/>
      <c r="M126" s="6">
        <v>2022</v>
      </c>
      <c r="N126" s="6" t="s">
        <v>7745</v>
      </c>
      <c r="O126" s="6">
        <v>99</v>
      </c>
      <c r="P126" s="6"/>
      <c r="Q126" s="6" t="s">
        <v>7733</v>
      </c>
      <c r="R126" s="6" t="s">
        <v>7734</v>
      </c>
      <c r="S126" s="6"/>
      <c r="T126" s="6" t="s">
        <v>1580</v>
      </c>
      <c r="U126">
        <f t="shared" si="1"/>
        <v>9</v>
      </c>
    </row>
    <row r="127" spans="1:21" x14ac:dyDescent="0.2">
      <c r="A127" s="6" t="s">
        <v>7916</v>
      </c>
      <c r="B127" s="6" t="s">
        <v>7909</v>
      </c>
      <c r="C127" s="6">
        <v>3547002</v>
      </c>
      <c r="D127" s="6" t="s">
        <v>6423</v>
      </c>
      <c r="E127" s="6" t="s">
        <v>7921</v>
      </c>
      <c r="F127" s="6" t="s">
        <v>6402</v>
      </c>
      <c r="G127" s="6">
        <v>1647</v>
      </c>
      <c r="H127" s="6">
        <v>15224</v>
      </c>
      <c r="I127" s="6">
        <v>1</v>
      </c>
      <c r="J127" s="6">
        <v>1</v>
      </c>
      <c r="K127" s="6">
        <v>0</v>
      </c>
      <c r="L127" s="6"/>
      <c r="M127" s="6">
        <v>2022</v>
      </c>
      <c r="N127" s="6" t="s">
        <v>7745</v>
      </c>
      <c r="O127" s="6">
        <v>99</v>
      </c>
      <c r="P127" s="6"/>
      <c r="Q127" s="6" t="s">
        <v>7733</v>
      </c>
      <c r="R127" s="6" t="s">
        <v>7734</v>
      </c>
      <c r="S127" s="6"/>
      <c r="T127" s="6" t="s">
        <v>1579</v>
      </c>
      <c r="U127">
        <f t="shared" si="1"/>
        <v>8</v>
      </c>
    </row>
    <row r="128" spans="1:21" x14ac:dyDescent="0.2">
      <c r="A128" s="6" t="s">
        <v>7916</v>
      </c>
      <c r="B128" s="6" t="s">
        <v>7909</v>
      </c>
      <c r="C128" s="6">
        <v>3547002</v>
      </c>
      <c r="D128" s="6" t="s">
        <v>6609</v>
      </c>
      <c r="E128" s="6" t="s">
        <v>7922</v>
      </c>
      <c r="F128" s="6" t="s">
        <v>6402</v>
      </c>
      <c r="G128" s="6">
        <v>680</v>
      </c>
      <c r="H128" s="6">
        <v>15224</v>
      </c>
      <c r="I128" s="6">
        <v>0</v>
      </c>
      <c r="J128" s="6">
        <v>0</v>
      </c>
      <c r="K128" s="6">
        <v>0</v>
      </c>
      <c r="L128" s="6"/>
      <c r="M128" s="6">
        <v>2022</v>
      </c>
      <c r="N128" s="6" t="s">
        <v>7745</v>
      </c>
      <c r="O128" s="6">
        <v>99</v>
      </c>
      <c r="P128" s="6"/>
      <c r="Q128" s="6" t="s">
        <v>7733</v>
      </c>
      <c r="R128" s="6" t="s">
        <v>7734</v>
      </c>
      <c r="S128" s="6"/>
      <c r="T128" s="6" t="s">
        <v>1587</v>
      </c>
      <c r="U128">
        <f t="shared" si="1"/>
        <v>7</v>
      </c>
    </row>
    <row r="129" spans="1:21" x14ac:dyDescent="0.2">
      <c r="A129" s="6" t="s">
        <v>7916</v>
      </c>
      <c r="B129" s="6" t="s">
        <v>7909</v>
      </c>
      <c r="C129" s="6">
        <v>3547002</v>
      </c>
      <c r="D129" s="6" t="s">
        <v>6687</v>
      </c>
      <c r="E129" s="6" t="s">
        <v>7923</v>
      </c>
      <c r="F129" s="6" t="s">
        <v>6402</v>
      </c>
      <c r="G129" s="6">
        <v>829</v>
      </c>
      <c r="H129" s="6">
        <v>15224</v>
      </c>
      <c r="I129" s="6">
        <v>0</v>
      </c>
      <c r="J129" s="6">
        <v>0</v>
      </c>
      <c r="K129" s="6">
        <v>0</v>
      </c>
      <c r="L129" s="6"/>
      <c r="M129" s="6">
        <v>2022</v>
      </c>
      <c r="N129" s="6" t="s">
        <v>7745</v>
      </c>
      <c r="O129" s="6">
        <v>99</v>
      </c>
      <c r="P129" s="6"/>
      <c r="Q129" s="6" t="s">
        <v>7733</v>
      </c>
      <c r="R129" s="6" t="s">
        <v>7734</v>
      </c>
      <c r="S129" s="6"/>
      <c r="T129" s="6" t="s">
        <v>1588</v>
      </c>
      <c r="U129">
        <f t="shared" si="1"/>
        <v>6</v>
      </c>
    </row>
    <row r="130" spans="1:21" x14ac:dyDescent="0.2">
      <c r="A130" s="6" t="s">
        <v>7916</v>
      </c>
      <c r="B130" s="6" t="s">
        <v>7909</v>
      </c>
      <c r="C130" s="6">
        <v>3547002</v>
      </c>
      <c r="D130" s="6" t="s">
        <v>7924</v>
      </c>
      <c r="E130" s="6" t="s">
        <v>7925</v>
      </c>
      <c r="F130" s="6" t="s">
        <v>6402</v>
      </c>
      <c r="G130" s="6">
        <v>364</v>
      </c>
      <c r="H130" s="6">
        <v>15224</v>
      </c>
      <c r="I130" s="6">
        <v>0</v>
      </c>
      <c r="J130" s="6">
        <v>0</v>
      </c>
      <c r="K130" s="6">
        <v>0</v>
      </c>
      <c r="L130" s="6"/>
      <c r="M130" s="6">
        <v>2022</v>
      </c>
      <c r="N130" s="6" t="s">
        <v>7745</v>
      </c>
      <c r="O130" s="6">
        <v>99</v>
      </c>
      <c r="P130" s="6"/>
      <c r="Q130" s="6" t="s">
        <v>7733</v>
      </c>
      <c r="R130" s="6" t="s">
        <v>7734</v>
      </c>
      <c r="S130" s="6"/>
      <c r="T130" s="6" t="s">
        <v>1589</v>
      </c>
      <c r="U130">
        <f t="shared" si="1"/>
        <v>5</v>
      </c>
    </row>
    <row r="131" spans="1:21" x14ac:dyDescent="0.2">
      <c r="A131" s="6" t="s">
        <v>7916</v>
      </c>
      <c r="B131" s="6" t="s">
        <v>7909</v>
      </c>
      <c r="C131" s="6">
        <v>3547002</v>
      </c>
      <c r="D131" s="6" t="s">
        <v>6548</v>
      </c>
      <c r="E131" s="6" t="s">
        <v>7926</v>
      </c>
      <c r="F131" s="6" t="s">
        <v>6402</v>
      </c>
      <c r="G131" s="6">
        <v>2078</v>
      </c>
      <c r="H131" s="6">
        <v>15224</v>
      </c>
      <c r="I131" s="6">
        <v>1</v>
      </c>
      <c r="J131" s="6">
        <v>1</v>
      </c>
      <c r="K131" s="6">
        <v>0</v>
      </c>
      <c r="L131" s="6"/>
      <c r="M131" s="6">
        <v>2022</v>
      </c>
      <c r="N131" s="6" t="s">
        <v>7745</v>
      </c>
      <c r="O131" s="6">
        <v>99</v>
      </c>
      <c r="P131" s="6"/>
      <c r="Q131" s="6" t="s">
        <v>7733</v>
      </c>
      <c r="R131" s="6" t="s">
        <v>7734</v>
      </c>
      <c r="S131" s="6"/>
      <c r="T131" s="6" t="s">
        <v>1578</v>
      </c>
      <c r="U131">
        <f t="shared" ref="U131:U194" si="2">COUNTIF(A131:A6431,A131)</f>
        <v>4</v>
      </c>
    </row>
    <row r="132" spans="1:21" x14ac:dyDescent="0.2">
      <c r="A132" s="6" t="s">
        <v>7916</v>
      </c>
      <c r="B132" s="6" t="s">
        <v>7909</v>
      </c>
      <c r="C132" s="6">
        <v>3547002</v>
      </c>
      <c r="D132" s="6" t="s">
        <v>7927</v>
      </c>
      <c r="E132" s="6" t="s">
        <v>7565</v>
      </c>
      <c r="F132" s="6" t="s">
        <v>6402</v>
      </c>
      <c r="G132" s="6">
        <v>1121</v>
      </c>
      <c r="H132" s="6">
        <v>15224</v>
      </c>
      <c r="I132" s="6">
        <v>0</v>
      </c>
      <c r="J132" s="6">
        <v>0</v>
      </c>
      <c r="K132" s="6">
        <v>0</v>
      </c>
      <c r="L132" s="6"/>
      <c r="M132" s="6">
        <v>2022</v>
      </c>
      <c r="N132" s="6" t="s">
        <v>7745</v>
      </c>
      <c r="O132" s="6">
        <v>99</v>
      </c>
      <c r="P132" s="6"/>
      <c r="Q132" s="6" t="s">
        <v>7733</v>
      </c>
      <c r="R132" s="6" t="s">
        <v>7734</v>
      </c>
      <c r="S132" s="6"/>
      <c r="T132" s="6" t="s">
        <v>1590</v>
      </c>
      <c r="U132">
        <f t="shared" si="2"/>
        <v>3</v>
      </c>
    </row>
    <row r="133" spans="1:21" x14ac:dyDescent="0.2">
      <c r="A133" s="6" t="s">
        <v>7916</v>
      </c>
      <c r="B133" s="6" t="s">
        <v>7909</v>
      </c>
      <c r="C133" s="6">
        <v>3547002</v>
      </c>
      <c r="D133" s="6" t="s">
        <v>7928</v>
      </c>
      <c r="E133" s="6" t="s">
        <v>7929</v>
      </c>
      <c r="F133" s="6" t="s">
        <v>6402</v>
      </c>
      <c r="G133" s="6">
        <v>973</v>
      </c>
      <c r="H133" s="6">
        <v>15224</v>
      </c>
      <c r="I133" s="6">
        <v>0</v>
      </c>
      <c r="J133" s="6">
        <v>0</v>
      </c>
      <c r="K133" s="6">
        <v>0</v>
      </c>
      <c r="L133" s="6"/>
      <c r="M133" s="6">
        <v>2022</v>
      </c>
      <c r="N133" s="6" t="s">
        <v>7745</v>
      </c>
      <c r="O133" s="6">
        <v>99</v>
      </c>
      <c r="P133" s="6"/>
      <c r="Q133" s="6" t="s">
        <v>7733</v>
      </c>
      <c r="R133" s="6" t="s">
        <v>7734</v>
      </c>
      <c r="S133" s="6"/>
      <c r="T133" s="6" t="s">
        <v>1591</v>
      </c>
      <c r="U133">
        <f t="shared" si="2"/>
        <v>2</v>
      </c>
    </row>
    <row r="134" spans="1:21" x14ac:dyDescent="0.2">
      <c r="A134" s="6" t="s">
        <v>7916</v>
      </c>
      <c r="B134" s="6" t="s">
        <v>7909</v>
      </c>
      <c r="C134" s="6">
        <v>3547002</v>
      </c>
      <c r="D134" s="6" t="s">
        <v>7308</v>
      </c>
      <c r="E134" s="6" t="s">
        <v>7930</v>
      </c>
      <c r="F134" s="6" t="s">
        <v>6402</v>
      </c>
      <c r="G134" s="6">
        <v>1674</v>
      </c>
      <c r="H134" s="6">
        <v>15224</v>
      </c>
      <c r="I134" s="6">
        <v>1</v>
      </c>
      <c r="J134" s="6">
        <v>1</v>
      </c>
      <c r="K134" s="6">
        <v>0</v>
      </c>
      <c r="L134" s="6"/>
      <c r="M134" s="6">
        <v>2022</v>
      </c>
      <c r="N134" s="6" t="s">
        <v>7745</v>
      </c>
      <c r="O134" s="6">
        <v>99</v>
      </c>
      <c r="P134" s="6"/>
      <c r="Q134" s="6" t="s">
        <v>7733</v>
      </c>
      <c r="R134" s="6" t="s">
        <v>7734</v>
      </c>
      <c r="S134" s="6"/>
      <c r="T134" s="6" t="s">
        <v>1577</v>
      </c>
      <c r="U134">
        <f t="shared" si="2"/>
        <v>1</v>
      </c>
    </row>
    <row r="135" spans="1:21" x14ac:dyDescent="0.2">
      <c r="A135" s="6" t="s">
        <v>7931</v>
      </c>
      <c r="B135" s="6" t="s">
        <v>7932</v>
      </c>
      <c r="C135" s="6">
        <v>3547003</v>
      </c>
      <c r="D135" s="6" t="s">
        <v>6423</v>
      </c>
      <c r="E135" s="6" t="s">
        <v>7933</v>
      </c>
      <c r="F135" s="6" t="s">
        <v>6402</v>
      </c>
      <c r="G135" s="6">
        <v>863</v>
      </c>
      <c r="H135" s="6">
        <v>3093</v>
      </c>
      <c r="I135" s="6">
        <v>1</v>
      </c>
      <c r="J135" s="6">
        <v>0</v>
      </c>
      <c r="K135" s="6">
        <v>0</v>
      </c>
      <c r="L135" s="6"/>
      <c r="M135" s="6">
        <v>2022</v>
      </c>
      <c r="N135" s="6" t="s">
        <v>7732</v>
      </c>
      <c r="O135" s="6">
        <v>99</v>
      </c>
      <c r="P135" s="6"/>
      <c r="Q135" s="6" t="s">
        <v>7733</v>
      </c>
      <c r="R135" s="6" t="s">
        <v>7734</v>
      </c>
      <c r="S135" s="6"/>
      <c r="T135" s="6" t="s">
        <v>967</v>
      </c>
      <c r="U135">
        <f t="shared" si="2"/>
        <v>3</v>
      </c>
    </row>
    <row r="136" spans="1:21" x14ac:dyDescent="0.2">
      <c r="A136" s="6" t="s">
        <v>7931</v>
      </c>
      <c r="B136" s="6" t="s">
        <v>7932</v>
      </c>
      <c r="C136" s="6">
        <v>3547003</v>
      </c>
      <c r="D136" s="6" t="s">
        <v>6411</v>
      </c>
      <c r="E136" s="6" t="s">
        <v>6951</v>
      </c>
      <c r="F136" s="6" t="s">
        <v>6402</v>
      </c>
      <c r="G136" s="6">
        <v>1363</v>
      </c>
      <c r="H136" s="6">
        <v>3093</v>
      </c>
      <c r="I136" s="6">
        <v>0</v>
      </c>
      <c r="J136" s="6">
        <v>1</v>
      </c>
      <c r="K136" s="6">
        <v>0</v>
      </c>
      <c r="L136" s="6"/>
      <c r="M136" s="6">
        <v>2022</v>
      </c>
      <c r="N136" s="6" t="s">
        <v>7732</v>
      </c>
      <c r="O136" s="6">
        <v>99</v>
      </c>
      <c r="P136" s="6"/>
      <c r="Q136" s="6" t="s">
        <v>7733</v>
      </c>
      <c r="R136" s="6" t="s">
        <v>7734</v>
      </c>
      <c r="S136" s="6"/>
      <c r="T136" s="6" t="s">
        <v>966</v>
      </c>
      <c r="U136">
        <f t="shared" si="2"/>
        <v>2</v>
      </c>
    </row>
    <row r="137" spans="1:21" x14ac:dyDescent="0.2">
      <c r="A137" s="6" t="s">
        <v>7931</v>
      </c>
      <c r="B137" s="6" t="s">
        <v>7932</v>
      </c>
      <c r="C137" s="6">
        <v>3547003</v>
      </c>
      <c r="D137" s="6" t="s">
        <v>7092</v>
      </c>
      <c r="E137" s="6" t="s">
        <v>6685</v>
      </c>
      <c r="F137" s="6" t="s">
        <v>6402</v>
      </c>
      <c r="G137" s="6">
        <v>867</v>
      </c>
      <c r="H137" s="6">
        <v>3093</v>
      </c>
      <c r="I137" s="6">
        <v>0</v>
      </c>
      <c r="J137" s="6">
        <v>0</v>
      </c>
      <c r="K137" s="6">
        <v>0</v>
      </c>
      <c r="L137" s="6"/>
      <c r="M137" s="6">
        <v>2022</v>
      </c>
      <c r="N137" s="6" t="s">
        <v>7732</v>
      </c>
      <c r="O137" s="6">
        <v>99</v>
      </c>
      <c r="P137" s="6"/>
      <c r="Q137" s="6" t="s">
        <v>7733</v>
      </c>
      <c r="R137" s="6" t="s">
        <v>7734</v>
      </c>
      <c r="S137" s="6"/>
      <c r="T137" s="6" t="s">
        <v>968</v>
      </c>
      <c r="U137">
        <f t="shared" si="2"/>
        <v>1</v>
      </c>
    </row>
    <row r="138" spans="1:21" x14ac:dyDescent="0.2">
      <c r="A138" s="6" t="s">
        <v>7934</v>
      </c>
      <c r="B138" s="6" t="s">
        <v>7932</v>
      </c>
      <c r="C138" s="6">
        <v>3547003</v>
      </c>
      <c r="D138" s="6" t="s">
        <v>6609</v>
      </c>
      <c r="E138" s="6" t="s">
        <v>7935</v>
      </c>
      <c r="F138" s="6" t="s">
        <v>6402</v>
      </c>
      <c r="G138" s="6">
        <v>1434</v>
      </c>
      <c r="H138" s="6">
        <v>3032</v>
      </c>
      <c r="I138" s="6">
        <v>1</v>
      </c>
      <c r="J138" s="6">
        <v>0</v>
      </c>
      <c r="K138" s="6">
        <v>0</v>
      </c>
      <c r="L138" s="6"/>
      <c r="M138" s="6">
        <v>2022</v>
      </c>
      <c r="N138" s="6" t="s">
        <v>7770</v>
      </c>
      <c r="O138" s="6">
        <v>99</v>
      </c>
      <c r="P138" s="6"/>
      <c r="Q138" s="6" t="s">
        <v>7733</v>
      </c>
      <c r="R138" s="6" t="s">
        <v>7734</v>
      </c>
      <c r="S138" s="6"/>
      <c r="T138" s="6" t="s">
        <v>3979</v>
      </c>
      <c r="U138">
        <f t="shared" si="2"/>
        <v>2</v>
      </c>
    </row>
    <row r="139" spans="1:21" x14ac:dyDescent="0.2">
      <c r="A139" s="6" t="s">
        <v>7934</v>
      </c>
      <c r="B139" s="6" t="s">
        <v>7932</v>
      </c>
      <c r="C139" s="6">
        <v>3547003</v>
      </c>
      <c r="D139" s="6" t="s">
        <v>7891</v>
      </c>
      <c r="E139" s="6" t="s">
        <v>7936</v>
      </c>
      <c r="F139" s="6" t="s">
        <v>6402</v>
      </c>
      <c r="G139" s="6">
        <v>1598</v>
      </c>
      <c r="H139" s="6">
        <v>3032</v>
      </c>
      <c r="I139" s="6">
        <v>0</v>
      </c>
      <c r="J139" s="6">
        <v>1</v>
      </c>
      <c r="K139" s="6">
        <v>0</v>
      </c>
      <c r="L139" s="6"/>
      <c r="M139" s="6">
        <v>2022</v>
      </c>
      <c r="N139" s="6" t="s">
        <v>7770</v>
      </c>
      <c r="O139" s="6">
        <v>99</v>
      </c>
      <c r="P139" s="6"/>
      <c r="Q139" s="6" t="s">
        <v>7733</v>
      </c>
      <c r="R139" s="6" t="s">
        <v>7734</v>
      </c>
      <c r="S139" s="6"/>
      <c r="T139" s="6" t="s">
        <v>3978</v>
      </c>
      <c r="U139">
        <f t="shared" si="2"/>
        <v>1</v>
      </c>
    </row>
    <row r="140" spans="1:21" x14ac:dyDescent="0.2">
      <c r="A140" s="6" t="s">
        <v>7937</v>
      </c>
      <c r="B140" s="6" t="s">
        <v>7932</v>
      </c>
      <c r="C140" s="6">
        <v>3547003</v>
      </c>
      <c r="D140" s="6" t="s">
        <v>6485</v>
      </c>
      <c r="E140" s="6" t="s">
        <v>7938</v>
      </c>
      <c r="F140" s="6" t="s">
        <v>6402</v>
      </c>
      <c r="G140" s="6">
        <v>1559</v>
      </c>
      <c r="H140" s="6">
        <v>8341</v>
      </c>
      <c r="I140" s="6">
        <v>0</v>
      </c>
      <c r="J140" s="6">
        <v>1</v>
      </c>
      <c r="K140" s="6">
        <v>0</v>
      </c>
      <c r="L140" s="6"/>
      <c r="M140" s="6">
        <v>2022</v>
      </c>
      <c r="N140" s="6" t="s">
        <v>7745</v>
      </c>
      <c r="O140" s="6">
        <v>99</v>
      </c>
      <c r="P140" s="6"/>
      <c r="Q140" s="6" t="s">
        <v>7733</v>
      </c>
      <c r="R140" s="6" t="s">
        <v>7734</v>
      </c>
      <c r="S140" s="6"/>
      <c r="T140" s="6" t="s">
        <v>3977</v>
      </c>
      <c r="U140">
        <f t="shared" si="2"/>
        <v>7</v>
      </c>
    </row>
    <row r="141" spans="1:21" x14ac:dyDescent="0.2">
      <c r="A141" s="6" t="s">
        <v>7937</v>
      </c>
      <c r="B141" s="6" t="s">
        <v>7932</v>
      </c>
      <c r="C141" s="6">
        <v>3547003</v>
      </c>
      <c r="D141" s="6" t="s">
        <v>6487</v>
      </c>
      <c r="E141" s="6" t="s">
        <v>7161</v>
      </c>
      <c r="F141" s="6" t="s">
        <v>6402</v>
      </c>
      <c r="G141" s="6">
        <v>748</v>
      </c>
      <c r="H141" s="6">
        <v>8341</v>
      </c>
      <c r="I141" s="6">
        <v>0</v>
      </c>
      <c r="J141" s="6">
        <v>0</v>
      </c>
      <c r="K141" s="6">
        <v>0</v>
      </c>
      <c r="L141" s="6"/>
      <c r="M141" s="6">
        <v>2022</v>
      </c>
      <c r="N141" s="6" t="s">
        <v>7745</v>
      </c>
      <c r="O141" s="6">
        <v>99</v>
      </c>
      <c r="P141" s="6"/>
      <c r="Q141" s="6" t="s">
        <v>7733</v>
      </c>
      <c r="R141" s="6" t="s">
        <v>7734</v>
      </c>
      <c r="S141" s="6"/>
      <c r="T141" s="6" t="s">
        <v>3980</v>
      </c>
      <c r="U141">
        <f t="shared" si="2"/>
        <v>6</v>
      </c>
    </row>
    <row r="142" spans="1:21" x14ac:dyDescent="0.2">
      <c r="A142" s="6" t="s">
        <v>7937</v>
      </c>
      <c r="B142" s="6" t="s">
        <v>7932</v>
      </c>
      <c r="C142" s="6">
        <v>3547003</v>
      </c>
      <c r="D142" s="6" t="s">
        <v>6956</v>
      </c>
      <c r="E142" s="6" t="s">
        <v>7939</v>
      </c>
      <c r="F142" s="6" t="s">
        <v>6402</v>
      </c>
      <c r="G142" s="6">
        <v>1191</v>
      </c>
      <c r="H142" s="6">
        <v>8341</v>
      </c>
      <c r="I142" s="6">
        <v>0</v>
      </c>
      <c r="J142" s="6">
        <v>0</v>
      </c>
      <c r="K142" s="6">
        <v>0</v>
      </c>
      <c r="L142" s="6"/>
      <c r="M142" s="6">
        <v>2022</v>
      </c>
      <c r="N142" s="6" t="s">
        <v>7745</v>
      </c>
      <c r="O142" s="6">
        <v>99</v>
      </c>
      <c r="P142" s="6"/>
      <c r="Q142" s="6" t="s">
        <v>7733</v>
      </c>
      <c r="R142" s="6" t="s">
        <v>7734</v>
      </c>
      <c r="S142" s="6"/>
      <c r="T142" s="6" t="s">
        <v>3981</v>
      </c>
      <c r="U142">
        <f t="shared" si="2"/>
        <v>5</v>
      </c>
    </row>
    <row r="143" spans="1:21" x14ac:dyDescent="0.2">
      <c r="A143" s="6" t="s">
        <v>7937</v>
      </c>
      <c r="B143" s="6" t="s">
        <v>7932</v>
      </c>
      <c r="C143" s="6">
        <v>3547003</v>
      </c>
      <c r="D143" s="6" t="s">
        <v>7940</v>
      </c>
      <c r="E143" s="6" t="s">
        <v>6590</v>
      </c>
      <c r="F143" s="6" t="s">
        <v>6402</v>
      </c>
      <c r="G143" s="6">
        <v>896</v>
      </c>
      <c r="H143" s="6">
        <v>8341</v>
      </c>
      <c r="I143" s="6">
        <v>0</v>
      </c>
      <c r="J143" s="6">
        <v>0</v>
      </c>
      <c r="K143" s="6">
        <v>0</v>
      </c>
      <c r="L143" s="6"/>
      <c r="M143" s="6">
        <v>2022</v>
      </c>
      <c r="N143" s="6" t="s">
        <v>7745</v>
      </c>
      <c r="O143" s="6">
        <v>99</v>
      </c>
      <c r="P143" s="6"/>
      <c r="Q143" s="6" t="s">
        <v>7733</v>
      </c>
      <c r="R143" s="6" t="s">
        <v>7734</v>
      </c>
      <c r="S143" s="6"/>
      <c r="T143" s="6" t="s">
        <v>3982</v>
      </c>
      <c r="U143">
        <f t="shared" si="2"/>
        <v>4</v>
      </c>
    </row>
    <row r="144" spans="1:21" x14ac:dyDescent="0.2">
      <c r="A144" s="6" t="s">
        <v>7937</v>
      </c>
      <c r="B144" s="6" t="s">
        <v>7932</v>
      </c>
      <c r="C144" s="6">
        <v>3547003</v>
      </c>
      <c r="D144" s="6" t="s">
        <v>6535</v>
      </c>
      <c r="E144" s="6" t="s">
        <v>7941</v>
      </c>
      <c r="F144" s="6" t="s">
        <v>6402</v>
      </c>
      <c r="G144" s="6">
        <v>1546</v>
      </c>
      <c r="H144" s="6">
        <v>8341</v>
      </c>
      <c r="I144" s="6">
        <v>1</v>
      </c>
      <c r="J144" s="6">
        <v>1</v>
      </c>
      <c r="K144" s="6">
        <v>0</v>
      </c>
      <c r="L144" s="6"/>
      <c r="M144" s="6">
        <v>2022</v>
      </c>
      <c r="N144" s="6" t="s">
        <v>7745</v>
      </c>
      <c r="O144" s="6">
        <v>99</v>
      </c>
      <c r="P144" s="6"/>
      <c r="Q144" s="6" t="s">
        <v>7733</v>
      </c>
      <c r="R144" s="6" t="s">
        <v>7734</v>
      </c>
      <c r="S144" s="6"/>
      <c r="T144" s="6" t="s">
        <v>3976</v>
      </c>
      <c r="U144">
        <f t="shared" si="2"/>
        <v>3</v>
      </c>
    </row>
    <row r="145" spans="1:21" x14ac:dyDescent="0.2">
      <c r="A145" s="6" t="s">
        <v>7937</v>
      </c>
      <c r="B145" s="6" t="s">
        <v>7932</v>
      </c>
      <c r="C145" s="6">
        <v>3547003</v>
      </c>
      <c r="D145" s="6" t="s">
        <v>7078</v>
      </c>
      <c r="E145" s="6" t="s">
        <v>7942</v>
      </c>
      <c r="F145" s="6" t="s">
        <v>6402</v>
      </c>
      <c r="G145" s="6">
        <v>1192</v>
      </c>
      <c r="H145" s="6">
        <v>8341</v>
      </c>
      <c r="I145" s="6">
        <v>0</v>
      </c>
      <c r="J145" s="6">
        <v>0</v>
      </c>
      <c r="K145" s="6">
        <v>0</v>
      </c>
      <c r="L145" s="6"/>
      <c r="M145" s="6">
        <v>2022</v>
      </c>
      <c r="N145" s="6" t="s">
        <v>7745</v>
      </c>
      <c r="O145" s="6">
        <v>99</v>
      </c>
      <c r="P145" s="6"/>
      <c r="Q145" s="6" t="s">
        <v>7733</v>
      </c>
      <c r="R145" s="6" t="s">
        <v>7734</v>
      </c>
      <c r="S145" s="6"/>
      <c r="T145" s="6" t="s">
        <v>3983</v>
      </c>
      <c r="U145">
        <f t="shared" si="2"/>
        <v>2</v>
      </c>
    </row>
    <row r="146" spans="1:21" x14ac:dyDescent="0.2">
      <c r="A146" s="6" t="s">
        <v>7937</v>
      </c>
      <c r="B146" s="6" t="s">
        <v>7932</v>
      </c>
      <c r="C146" s="6">
        <v>3547003</v>
      </c>
      <c r="D146" s="6" t="s">
        <v>6597</v>
      </c>
      <c r="E146" s="6" t="s">
        <v>6679</v>
      </c>
      <c r="F146" s="6" t="s">
        <v>6402</v>
      </c>
      <c r="G146" s="6">
        <v>1209</v>
      </c>
      <c r="H146" s="6">
        <v>8341</v>
      </c>
      <c r="I146" s="6">
        <v>0</v>
      </c>
      <c r="J146" s="6">
        <v>1</v>
      </c>
      <c r="K146" s="6">
        <v>0</v>
      </c>
      <c r="L146" s="6"/>
      <c r="M146" s="6">
        <v>2022</v>
      </c>
      <c r="N146" s="6" t="s">
        <v>7745</v>
      </c>
      <c r="O146" s="6">
        <v>99</v>
      </c>
      <c r="P146" s="6"/>
      <c r="Q146" s="6" t="s">
        <v>7733</v>
      </c>
      <c r="R146" s="6" t="s">
        <v>7734</v>
      </c>
      <c r="S146" s="6"/>
      <c r="T146" s="6" t="s">
        <v>3975</v>
      </c>
      <c r="U146">
        <f t="shared" si="2"/>
        <v>1</v>
      </c>
    </row>
    <row r="147" spans="1:21" x14ac:dyDescent="0.2">
      <c r="A147" s="6" t="s">
        <v>7943</v>
      </c>
      <c r="B147" s="6" t="s">
        <v>7944</v>
      </c>
      <c r="C147" s="6">
        <v>3559001</v>
      </c>
      <c r="D147" s="6" t="s">
        <v>6580</v>
      </c>
      <c r="E147" s="6" t="s">
        <v>6909</v>
      </c>
      <c r="F147" s="6" t="s">
        <v>6402</v>
      </c>
      <c r="G147" s="6">
        <v>788</v>
      </c>
      <c r="H147" s="6">
        <v>1104</v>
      </c>
      <c r="I147" s="6">
        <v>0</v>
      </c>
      <c r="J147" s="6">
        <v>1</v>
      </c>
      <c r="K147" s="6">
        <v>0</v>
      </c>
      <c r="L147" s="6"/>
      <c r="M147" s="6">
        <v>2022</v>
      </c>
      <c r="N147" s="6" t="s">
        <v>7732</v>
      </c>
      <c r="O147" s="6">
        <v>99</v>
      </c>
      <c r="P147" s="6"/>
      <c r="Q147" s="6" t="s">
        <v>7733</v>
      </c>
      <c r="R147" s="6" t="s">
        <v>7734</v>
      </c>
      <c r="S147" s="6"/>
      <c r="T147" s="6" t="s">
        <v>502</v>
      </c>
      <c r="U147">
        <f t="shared" si="2"/>
        <v>2</v>
      </c>
    </row>
    <row r="148" spans="1:21" x14ac:dyDescent="0.2">
      <c r="A148" s="6" t="s">
        <v>7943</v>
      </c>
      <c r="B148" s="6" t="s">
        <v>7944</v>
      </c>
      <c r="C148" s="6">
        <v>3559001</v>
      </c>
      <c r="D148" s="6" t="s">
        <v>7945</v>
      </c>
      <c r="E148" s="6" t="s">
        <v>7240</v>
      </c>
      <c r="F148" s="6" t="s">
        <v>6402</v>
      </c>
      <c r="G148" s="6">
        <v>316</v>
      </c>
      <c r="H148" s="6">
        <v>1104</v>
      </c>
      <c r="I148" s="6">
        <v>0</v>
      </c>
      <c r="J148" s="6">
        <v>0</v>
      </c>
      <c r="K148" s="6">
        <v>0</v>
      </c>
      <c r="L148" s="6"/>
      <c r="M148" s="6">
        <v>2022</v>
      </c>
      <c r="N148" s="6" t="s">
        <v>7732</v>
      </c>
      <c r="O148" s="6">
        <v>99</v>
      </c>
      <c r="P148" s="6"/>
      <c r="Q148" s="6" t="s">
        <v>7733</v>
      </c>
      <c r="R148" s="6" t="s">
        <v>7734</v>
      </c>
      <c r="S148" s="6"/>
      <c r="T148" s="6" t="s">
        <v>503</v>
      </c>
      <c r="U148">
        <f t="shared" si="2"/>
        <v>1</v>
      </c>
    </row>
    <row r="149" spans="1:21" x14ac:dyDescent="0.2">
      <c r="A149" s="6" t="s">
        <v>7946</v>
      </c>
      <c r="B149" s="6" t="s">
        <v>7944</v>
      </c>
      <c r="C149" s="6">
        <v>3559001</v>
      </c>
      <c r="D149" s="6" t="s">
        <v>7947</v>
      </c>
      <c r="E149" s="6" t="s">
        <v>7948</v>
      </c>
      <c r="F149" s="6" t="s">
        <v>6402</v>
      </c>
      <c r="G149" s="6">
        <v>326</v>
      </c>
      <c r="H149" s="6">
        <v>5864</v>
      </c>
      <c r="I149" s="6">
        <v>0</v>
      </c>
      <c r="J149" s="6">
        <v>0</v>
      </c>
      <c r="K149" s="6">
        <v>0</v>
      </c>
      <c r="L149" s="6"/>
      <c r="M149" s="6">
        <v>2022</v>
      </c>
      <c r="N149" s="6" t="s">
        <v>7745</v>
      </c>
      <c r="O149" s="6">
        <v>99</v>
      </c>
      <c r="P149" s="6"/>
      <c r="Q149" s="6" t="s">
        <v>7733</v>
      </c>
      <c r="R149" s="6" t="s">
        <v>7734</v>
      </c>
      <c r="S149" s="6"/>
      <c r="T149" s="6" t="s">
        <v>1645</v>
      </c>
      <c r="U149">
        <f t="shared" si="2"/>
        <v>9</v>
      </c>
    </row>
    <row r="150" spans="1:21" x14ac:dyDescent="0.2">
      <c r="A150" s="6" t="s">
        <v>7946</v>
      </c>
      <c r="B150" s="6" t="s">
        <v>7944</v>
      </c>
      <c r="C150" s="6">
        <v>3559001</v>
      </c>
      <c r="D150" s="6" t="s">
        <v>7949</v>
      </c>
      <c r="E150" s="6" t="s">
        <v>6848</v>
      </c>
      <c r="F150" s="6" t="s">
        <v>6402</v>
      </c>
      <c r="G150" s="6">
        <v>193</v>
      </c>
      <c r="H150" s="6">
        <v>5864</v>
      </c>
      <c r="I150" s="6">
        <v>0</v>
      </c>
      <c r="J150" s="6">
        <v>0</v>
      </c>
      <c r="K150" s="6">
        <v>0</v>
      </c>
      <c r="L150" s="6"/>
      <c r="M150" s="6">
        <v>2022</v>
      </c>
      <c r="N150" s="6" t="s">
        <v>7745</v>
      </c>
      <c r="O150" s="6">
        <v>99</v>
      </c>
      <c r="P150" s="6"/>
      <c r="Q150" s="6" t="s">
        <v>7733</v>
      </c>
      <c r="R150" s="6" t="s">
        <v>7734</v>
      </c>
      <c r="S150" s="6"/>
      <c r="T150" s="6" t="s">
        <v>1646</v>
      </c>
      <c r="U150">
        <f t="shared" si="2"/>
        <v>8</v>
      </c>
    </row>
    <row r="151" spans="1:21" x14ac:dyDescent="0.2">
      <c r="A151" s="6" t="s">
        <v>7946</v>
      </c>
      <c r="B151" s="6" t="s">
        <v>7944</v>
      </c>
      <c r="C151" s="6">
        <v>3559001</v>
      </c>
      <c r="D151" s="6" t="s">
        <v>6493</v>
      </c>
      <c r="E151" s="6" t="s">
        <v>6872</v>
      </c>
      <c r="F151" s="6" t="s">
        <v>6402</v>
      </c>
      <c r="G151" s="6">
        <v>836</v>
      </c>
      <c r="H151" s="6">
        <v>5864</v>
      </c>
      <c r="I151" s="6">
        <v>1</v>
      </c>
      <c r="J151" s="6">
        <v>1</v>
      </c>
      <c r="K151" s="6">
        <v>0</v>
      </c>
      <c r="L151" s="6"/>
      <c r="M151" s="6">
        <v>2022</v>
      </c>
      <c r="N151" s="6" t="s">
        <v>7745</v>
      </c>
      <c r="O151" s="6">
        <v>99</v>
      </c>
      <c r="P151" s="6"/>
      <c r="Q151" s="6" t="s">
        <v>7733</v>
      </c>
      <c r="R151" s="6" t="s">
        <v>7734</v>
      </c>
      <c r="S151" s="6"/>
      <c r="T151" s="6" t="s">
        <v>1644</v>
      </c>
      <c r="U151">
        <f t="shared" si="2"/>
        <v>7</v>
      </c>
    </row>
    <row r="152" spans="1:21" x14ac:dyDescent="0.2">
      <c r="A152" s="6" t="s">
        <v>7946</v>
      </c>
      <c r="B152" s="6" t="s">
        <v>7944</v>
      </c>
      <c r="C152" s="6">
        <v>3559001</v>
      </c>
      <c r="D152" s="6" t="s">
        <v>6529</v>
      </c>
      <c r="E152" s="6" t="s">
        <v>7167</v>
      </c>
      <c r="F152" s="6" t="s">
        <v>6402</v>
      </c>
      <c r="G152" s="6">
        <v>882</v>
      </c>
      <c r="H152" s="6">
        <v>5864</v>
      </c>
      <c r="I152" s="6">
        <v>0</v>
      </c>
      <c r="J152" s="6">
        <v>1</v>
      </c>
      <c r="K152" s="6">
        <v>0</v>
      </c>
      <c r="L152" s="6"/>
      <c r="M152" s="6">
        <v>2022</v>
      </c>
      <c r="N152" s="6" t="s">
        <v>7745</v>
      </c>
      <c r="O152" s="6">
        <v>99</v>
      </c>
      <c r="P152" s="6"/>
      <c r="Q152" s="6" t="s">
        <v>7733</v>
      </c>
      <c r="R152" s="6" t="s">
        <v>7734</v>
      </c>
      <c r="S152" s="6"/>
      <c r="T152" s="6" t="s">
        <v>1643</v>
      </c>
      <c r="U152">
        <f t="shared" si="2"/>
        <v>6</v>
      </c>
    </row>
    <row r="153" spans="1:21" x14ac:dyDescent="0.2">
      <c r="A153" s="6" t="s">
        <v>7946</v>
      </c>
      <c r="B153" s="6" t="s">
        <v>7944</v>
      </c>
      <c r="C153" s="6">
        <v>3559001</v>
      </c>
      <c r="D153" s="6" t="s">
        <v>7950</v>
      </c>
      <c r="E153" s="6" t="s">
        <v>7951</v>
      </c>
      <c r="F153" s="6" t="s">
        <v>6402</v>
      </c>
      <c r="G153" s="6">
        <v>605</v>
      </c>
      <c r="H153" s="6">
        <v>5864</v>
      </c>
      <c r="I153" s="6">
        <v>0</v>
      </c>
      <c r="J153" s="6">
        <v>1</v>
      </c>
      <c r="K153" s="6">
        <v>0</v>
      </c>
      <c r="L153" s="6"/>
      <c r="M153" s="6">
        <v>2022</v>
      </c>
      <c r="N153" s="6" t="s">
        <v>7745</v>
      </c>
      <c r="O153" s="6">
        <v>99</v>
      </c>
      <c r="P153" s="6"/>
      <c r="Q153" s="6" t="s">
        <v>7733</v>
      </c>
      <c r="R153" s="6" t="s">
        <v>7734</v>
      </c>
      <c r="S153" s="6"/>
      <c r="T153" s="6" t="s">
        <v>1642</v>
      </c>
      <c r="U153">
        <f t="shared" si="2"/>
        <v>5</v>
      </c>
    </row>
    <row r="154" spans="1:21" x14ac:dyDescent="0.2">
      <c r="A154" s="6" t="s">
        <v>7946</v>
      </c>
      <c r="B154" s="6" t="s">
        <v>7944</v>
      </c>
      <c r="C154" s="6">
        <v>3559001</v>
      </c>
      <c r="D154" s="6" t="s">
        <v>6430</v>
      </c>
      <c r="E154" s="6" t="s">
        <v>6481</v>
      </c>
      <c r="F154" s="6" t="s">
        <v>6402</v>
      </c>
      <c r="G154" s="6">
        <v>959</v>
      </c>
      <c r="H154" s="6">
        <v>5864</v>
      </c>
      <c r="I154" s="6">
        <v>0</v>
      </c>
      <c r="J154" s="6">
        <v>1</v>
      </c>
      <c r="K154" s="6">
        <v>0</v>
      </c>
      <c r="L154" s="6"/>
      <c r="M154" s="6">
        <v>2022</v>
      </c>
      <c r="N154" s="6" t="s">
        <v>7745</v>
      </c>
      <c r="O154" s="6">
        <v>99</v>
      </c>
      <c r="P154" s="6"/>
      <c r="Q154" s="6" t="s">
        <v>7733</v>
      </c>
      <c r="R154" s="6" t="s">
        <v>7734</v>
      </c>
      <c r="S154" s="6"/>
      <c r="T154" s="6" t="s">
        <v>1641</v>
      </c>
      <c r="U154">
        <f t="shared" si="2"/>
        <v>4</v>
      </c>
    </row>
    <row r="155" spans="1:21" x14ac:dyDescent="0.2">
      <c r="A155" s="6" t="s">
        <v>7946</v>
      </c>
      <c r="B155" s="6" t="s">
        <v>7944</v>
      </c>
      <c r="C155" s="6">
        <v>3559001</v>
      </c>
      <c r="D155" s="6" t="s">
        <v>7952</v>
      </c>
      <c r="E155" s="6" t="s">
        <v>7953</v>
      </c>
      <c r="F155" s="6" t="s">
        <v>6402</v>
      </c>
      <c r="G155" s="6">
        <v>866</v>
      </c>
      <c r="H155" s="6">
        <v>5864</v>
      </c>
      <c r="I155" s="6">
        <v>1</v>
      </c>
      <c r="J155" s="6">
        <v>1</v>
      </c>
      <c r="K155" s="6">
        <v>0</v>
      </c>
      <c r="L155" s="6"/>
      <c r="M155" s="6">
        <v>2022</v>
      </c>
      <c r="N155" s="6" t="s">
        <v>7745</v>
      </c>
      <c r="O155" s="6">
        <v>99</v>
      </c>
      <c r="P155" s="6"/>
      <c r="Q155" s="6" t="s">
        <v>7733</v>
      </c>
      <c r="R155" s="6" t="s">
        <v>7734</v>
      </c>
      <c r="S155" s="6"/>
      <c r="T155" s="6" t="s">
        <v>1640</v>
      </c>
      <c r="U155">
        <f t="shared" si="2"/>
        <v>3</v>
      </c>
    </row>
    <row r="156" spans="1:21" x14ac:dyDescent="0.2">
      <c r="A156" s="6" t="s">
        <v>7946</v>
      </c>
      <c r="B156" s="6" t="s">
        <v>7944</v>
      </c>
      <c r="C156" s="6">
        <v>3559001</v>
      </c>
      <c r="D156" s="6" t="s">
        <v>6609</v>
      </c>
      <c r="E156" s="6" t="s">
        <v>7954</v>
      </c>
      <c r="F156" s="6" t="s">
        <v>6402</v>
      </c>
      <c r="G156" s="6">
        <v>535</v>
      </c>
      <c r="H156" s="6">
        <v>5864</v>
      </c>
      <c r="I156" s="6">
        <v>1</v>
      </c>
      <c r="J156" s="6">
        <v>0</v>
      </c>
      <c r="K156" s="6">
        <v>0</v>
      </c>
      <c r="L156" s="6"/>
      <c r="M156" s="6">
        <v>2022</v>
      </c>
      <c r="N156" s="6" t="s">
        <v>7745</v>
      </c>
      <c r="O156" s="6">
        <v>99</v>
      </c>
      <c r="P156" s="6"/>
      <c r="Q156" s="6" t="s">
        <v>7733</v>
      </c>
      <c r="R156" s="6" t="s">
        <v>7734</v>
      </c>
      <c r="S156" s="6"/>
      <c r="T156" s="6" t="s">
        <v>1647</v>
      </c>
      <c r="U156">
        <f t="shared" si="2"/>
        <v>2</v>
      </c>
    </row>
    <row r="157" spans="1:21" x14ac:dyDescent="0.2">
      <c r="A157" s="6" t="s">
        <v>7946</v>
      </c>
      <c r="B157" s="6" t="s">
        <v>7944</v>
      </c>
      <c r="C157" s="6">
        <v>3559001</v>
      </c>
      <c r="D157" s="6" t="s">
        <v>7955</v>
      </c>
      <c r="E157" s="6" t="s">
        <v>7956</v>
      </c>
      <c r="F157" s="6" t="s">
        <v>6402</v>
      </c>
      <c r="G157" s="6">
        <v>662</v>
      </c>
      <c r="H157" s="6">
        <v>5864</v>
      </c>
      <c r="I157" s="6">
        <v>0</v>
      </c>
      <c r="J157" s="6">
        <v>1</v>
      </c>
      <c r="K157" s="6">
        <v>0</v>
      </c>
      <c r="L157" s="6"/>
      <c r="M157" s="6">
        <v>2022</v>
      </c>
      <c r="N157" s="6" t="s">
        <v>7745</v>
      </c>
      <c r="O157" s="6">
        <v>99</v>
      </c>
      <c r="P157" s="6"/>
      <c r="Q157" s="6" t="s">
        <v>7733</v>
      </c>
      <c r="R157" s="6" t="s">
        <v>7734</v>
      </c>
      <c r="S157" s="6"/>
      <c r="T157" s="6" t="s">
        <v>1639</v>
      </c>
      <c r="U157">
        <f t="shared" si="2"/>
        <v>1</v>
      </c>
    </row>
    <row r="158" spans="1:21" x14ac:dyDescent="0.2">
      <c r="A158" s="6" t="s">
        <v>7957</v>
      </c>
      <c r="B158" s="6" t="s">
        <v>7958</v>
      </c>
      <c r="C158" s="6">
        <v>3519046</v>
      </c>
      <c r="D158" s="6" t="s">
        <v>7959</v>
      </c>
      <c r="E158" s="6" t="s">
        <v>7960</v>
      </c>
      <c r="F158" s="6" t="s">
        <v>6402</v>
      </c>
      <c r="G158" s="6">
        <v>1597</v>
      </c>
      <c r="H158" s="6">
        <v>11142</v>
      </c>
      <c r="I158" s="6">
        <v>0</v>
      </c>
      <c r="J158" s="6">
        <v>0</v>
      </c>
      <c r="K158" s="6">
        <v>0</v>
      </c>
      <c r="L158" s="6"/>
      <c r="M158" s="6">
        <v>2022</v>
      </c>
      <c r="N158" s="6" t="s">
        <v>7732</v>
      </c>
      <c r="O158" s="6">
        <v>99</v>
      </c>
      <c r="P158" s="6"/>
      <c r="Q158" s="6" t="s">
        <v>7733</v>
      </c>
      <c r="R158" s="6" t="s">
        <v>7734</v>
      </c>
      <c r="S158" s="6"/>
      <c r="T158" s="6" t="s">
        <v>507</v>
      </c>
      <c r="U158">
        <f t="shared" si="2"/>
        <v>3</v>
      </c>
    </row>
    <row r="159" spans="1:21" x14ac:dyDescent="0.2">
      <c r="A159" s="6" t="s">
        <v>7957</v>
      </c>
      <c r="B159" s="6" t="s">
        <v>7958</v>
      </c>
      <c r="C159" s="6">
        <v>3519046</v>
      </c>
      <c r="D159" s="6" t="s">
        <v>7961</v>
      </c>
      <c r="E159" s="6" t="s">
        <v>7962</v>
      </c>
      <c r="F159" s="6" t="s">
        <v>6402</v>
      </c>
      <c r="G159" s="6">
        <v>1802</v>
      </c>
      <c r="H159" s="6">
        <v>11142</v>
      </c>
      <c r="I159" s="6">
        <v>0</v>
      </c>
      <c r="J159" s="6">
        <v>0</v>
      </c>
      <c r="K159" s="6">
        <v>0</v>
      </c>
      <c r="L159" s="6"/>
      <c r="M159" s="6">
        <v>2022</v>
      </c>
      <c r="N159" s="6" t="s">
        <v>7732</v>
      </c>
      <c r="O159" s="6">
        <v>99</v>
      </c>
      <c r="P159" s="6"/>
      <c r="Q159" s="6" t="s">
        <v>7733</v>
      </c>
      <c r="R159" s="6" t="s">
        <v>7734</v>
      </c>
      <c r="S159" s="6"/>
      <c r="T159" s="6" t="s">
        <v>508</v>
      </c>
      <c r="U159">
        <f t="shared" si="2"/>
        <v>2</v>
      </c>
    </row>
    <row r="160" spans="1:21" x14ac:dyDescent="0.2">
      <c r="A160" s="6" t="s">
        <v>7957</v>
      </c>
      <c r="B160" s="6" t="s">
        <v>7958</v>
      </c>
      <c r="C160" s="6">
        <v>3519046</v>
      </c>
      <c r="D160" s="6" t="s">
        <v>6423</v>
      </c>
      <c r="E160" s="6" t="s">
        <v>7963</v>
      </c>
      <c r="F160" s="6" t="s">
        <v>6402</v>
      </c>
      <c r="G160" s="6">
        <v>7743</v>
      </c>
      <c r="H160" s="6">
        <v>11142</v>
      </c>
      <c r="I160" s="6">
        <v>1</v>
      </c>
      <c r="J160" s="6">
        <v>1</v>
      </c>
      <c r="K160" s="6">
        <v>0</v>
      </c>
      <c r="L160" s="6"/>
      <c r="M160" s="6">
        <v>2022</v>
      </c>
      <c r="N160" s="6" t="s">
        <v>7732</v>
      </c>
      <c r="O160" s="6">
        <v>99</v>
      </c>
      <c r="P160" s="6"/>
      <c r="Q160" s="6" t="s">
        <v>7733</v>
      </c>
      <c r="R160" s="6" t="s">
        <v>7734</v>
      </c>
      <c r="S160" s="6"/>
      <c r="T160" s="6" t="s">
        <v>506</v>
      </c>
      <c r="U160">
        <f t="shared" si="2"/>
        <v>1</v>
      </c>
    </row>
    <row r="161" spans="1:21" x14ac:dyDescent="0.2">
      <c r="A161" s="6" t="s">
        <v>7964</v>
      </c>
      <c r="B161" s="6" t="s">
        <v>7958</v>
      </c>
      <c r="C161" s="6">
        <v>3519046</v>
      </c>
      <c r="D161" s="6" t="s">
        <v>7119</v>
      </c>
      <c r="E161" s="6" t="s">
        <v>7965</v>
      </c>
      <c r="F161" s="6" t="s">
        <v>6402</v>
      </c>
      <c r="G161" s="6">
        <v>248</v>
      </c>
      <c r="H161" s="6">
        <v>2324</v>
      </c>
      <c r="I161" s="6">
        <v>0</v>
      </c>
      <c r="J161" s="6">
        <v>0</v>
      </c>
      <c r="K161" s="6">
        <v>0</v>
      </c>
      <c r="L161" s="6"/>
      <c r="M161" s="6">
        <v>2022</v>
      </c>
      <c r="N161" s="6" t="s">
        <v>7966</v>
      </c>
      <c r="O161" s="6">
        <v>1</v>
      </c>
      <c r="P161" s="6"/>
      <c r="Q161" s="6" t="s">
        <v>7733</v>
      </c>
      <c r="R161" s="6" t="s">
        <v>7734</v>
      </c>
      <c r="S161" s="6"/>
      <c r="T161" s="6" t="s">
        <v>1666</v>
      </c>
      <c r="U161">
        <f t="shared" si="2"/>
        <v>3</v>
      </c>
    </row>
    <row r="162" spans="1:21" x14ac:dyDescent="0.2">
      <c r="A162" s="6" t="s">
        <v>7964</v>
      </c>
      <c r="B162" s="6" t="s">
        <v>7958</v>
      </c>
      <c r="C162" s="6">
        <v>3519046</v>
      </c>
      <c r="D162" s="6" t="s">
        <v>6509</v>
      </c>
      <c r="E162" s="6" t="s">
        <v>7967</v>
      </c>
      <c r="F162" s="6" t="s">
        <v>6402</v>
      </c>
      <c r="G162" s="6">
        <v>631</v>
      </c>
      <c r="H162" s="6">
        <v>2324</v>
      </c>
      <c r="I162" s="6">
        <v>0</v>
      </c>
      <c r="J162" s="6">
        <v>0</v>
      </c>
      <c r="K162" s="6">
        <v>0</v>
      </c>
      <c r="L162" s="6"/>
      <c r="M162" s="6">
        <v>2022</v>
      </c>
      <c r="N162" s="6" t="s">
        <v>7966</v>
      </c>
      <c r="O162" s="6">
        <v>1</v>
      </c>
      <c r="P162" s="6"/>
      <c r="Q162" s="6" t="s">
        <v>7733</v>
      </c>
      <c r="R162" s="6" t="s">
        <v>7734</v>
      </c>
      <c r="S162" s="6"/>
      <c r="T162" s="6" t="s">
        <v>1667</v>
      </c>
      <c r="U162">
        <f t="shared" si="2"/>
        <v>2</v>
      </c>
    </row>
    <row r="163" spans="1:21" x14ac:dyDescent="0.2">
      <c r="A163" s="6" t="s">
        <v>7964</v>
      </c>
      <c r="B163" s="6" t="s">
        <v>7958</v>
      </c>
      <c r="C163" s="6">
        <v>3519046</v>
      </c>
      <c r="D163" s="6" t="s">
        <v>6503</v>
      </c>
      <c r="E163" s="6" t="s">
        <v>7968</v>
      </c>
      <c r="F163" s="6" t="s">
        <v>6402</v>
      </c>
      <c r="G163" s="6">
        <v>1445</v>
      </c>
      <c r="H163" s="6">
        <v>2324</v>
      </c>
      <c r="I163" s="6">
        <v>0</v>
      </c>
      <c r="J163" s="6">
        <v>1</v>
      </c>
      <c r="K163" s="6">
        <v>0</v>
      </c>
      <c r="L163" s="6"/>
      <c r="M163" s="6">
        <v>2022</v>
      </c>
      <c r="N163" s="6" t="s">
        <v>7966</v>
      </c>
      <c r="O163" s="6">
        <v>1</v>
      </c>
      <c r="P163" s="6"/>
      <c r="Q163" s="6" t="s">
        <v>7733</v>
      </c>
      <c r="R163" s="6" t="s">
        <v>7734</v>
      </c>
      <c r="S163" s="6"/>
      <c r="T163" s="6" t="s">
        <v>1665</v>
      </c>
      <c r="U163">
        <f t="shared" si="2"/>
        <v>1</v>
      </c>
    </row>
    <row r="164" spans="1:21" x14ac:dyDescent="0.2">
      <c r="A164" s="6" t="s">
        <v>7969</v>
      </c>
      <c r="B164" s="6" t="s">
        <v>7958</v>
      </c>
      <c r="C164" s="6">
        <v>3519046</v>
      </c>
      <c r="D164" s="6" t="s">
        <v>6461</v>
      </c>
      <c r="E164" s="6" t="s">
        <v>7970</v>
      </c>
      <c r="F164" s="6" t="s">
        <v>6402</v>
      </c>
      <c r="G164" s="6">
        <v>212</v>
      </c>
      <c r="H164" s="6">
        <v>2030</v>
      </c>
      <c r="I164" s="6">
        <v>0</v>
      </c>
      <c r="J164" s="6">
        <v>0</v>
      </c>
      <c r="K164" s="6">
        <v>0</v>
      </c>
      <c r="L164" s="6"/>
      <c r="M164" s="6">
        <v>2022</v>
      </c>
      <c r="N164" s="6" t="s">
        <v>7966</v>
      </c>
      <c r="O164" s="6">
        <v>2</v>
      </c>
      <c r="P164" s="6"/>
      <c r="Q164" s="6" t="s">
        <v>7733</v>
      </c>
      <c r="R164" s="6" t="s">
        <v>7734</v>
      </c>
      <c r="S164" s="6"/>
      <c r="T164" s="6" t="s">
        <v>1668</v>
      </c>
      <c r="U164">
        <f t="shared" si="2"/>
        <v>4</v>
      </c>
    </row>
    <row r="165" spans="1:21" x14ac:dyDescent="0.2">
      <c r="A165" s="6" t="s">
        <v>7969</v>
      </c>
      <c r="B165" s="6" t="s">
        <v>7958</v>
      </c>
      <c r="C165" s="6">
        <v>3519046</v>
      </c>
      <c r="D165" s="6" t="s">
        <v>7971</v>
      </c>
      <c r="E165" s="6" t="s">
        <v>7645</v>
      </c>
      <c r="F165" s="6" t="s">
        <v>6402</v>
      </c>
      <c r="G165" s="6">
        <v>492</v>
      </c>
      <c r="H165" s="6">
        <v>2030</v>
      </c>
      <c r="I165" s="6">
        <v>0</v>
      </c>
      <c r="J165" s="6">
        <v>0</v>
      </c>
      <c r="K165" s="6">
        <v>0</v>
      </c>
      <c r="L165" s="6"/>
      <c r="M165" s="6">
        <v>2022</v>
      </c>
      <c r="N165" s="6" t="s">
        <v>7966</v>
      </c>
      <c r="O165" s="6">
        <v>2</v>
      </c>
      <c r="P165" s="6"/>
      <c r="Q165" s="6" t="s">
        <v>7733</v>
      </c>
      <c r="R165" s="6" t="s">
        <v>7734</v>
      </c>
      <c r="S165" s="6"/>
      <c r="T165" s="6" t="s">
        <v>1669</v>
      </c>
      <c r="U165">
        <f t="shared" si="2"/>
        <v>3</v>
      </c>
    </row>
    <row r="166" spans="1:21" x14ac:dyDescent="0.2">
      <c r="A166" s="6" t="s">
        <v>7969</v>
      </c>
      <c r="B166" s="6" t="s">
        <v>7958</v>
      </c>
      <c r="C166" s="6">
        <v>3519046</v>
      </c>
      <c r="D166" s="6" t="s">
        <v>7598</v>
      </c>
      <c r="E166" s="6" t="s">
        <v>7972</v>
      </c>
      <c r="F166" s="6" t="s">
        <v>6402</v>
      </c>
      <c r="G166" s="6">
        <v>1070</v>
      </c>
      <c r="H166" s="6">
        <v>2030</v>
      </c>
      <c r="I166" s="6">
        <v>0</v>
      </c>
      <c r="J166" s="6">
        <v>1</v>
      </c>
      <c r="K166" s="6">
        <v>0</v>
      </c>
      <c r="L166" s="6"/>
      <c r="M166" s="6">
        <v>2022</v>
      </c>
      <c r="N166" s="6" t="s">
        <v>7966</v>
      </c>
      <c r="O166" s="6">
        <v>2</v>
      </c>
      <c r="P166" s="6"/>
      <c r="Q166" s="6" t="s">
        <v>7733</v>
      </c>
      <c r="R166" s="6" t="s">
        <v>7734</v>
      </c>
      <c r="S166" s="6"/>
      <c r="T166" s="6" t="s">
        <v>1663</v>
      </c>
      <c r="U166">
        <f t="shared" si="2"/>
        <v>2</v>
      </c>
    </row>
    <row r="167" spans="1:21" x14ac:dyDescent="0.2">
      <c r="A167" s="6" t="s">
        <v>7969</v>
      </c>
      <c r="B167" s="6" t="s">
        <v>7958</v>
      </c>
      <c r="C167" s="6">
        <v>3519046</v>
      </c>
      <c r="D167" s="6" t="s">
        <v>6467</v>
      </c>
      <c r="E167" s="6" t="s">
        <v>7558</v>
      </c>
      <c r="F167" s="6" t="s">
        <v>6402</v>
      </c>
      <c r="G167" s="6">
        <v>256</v>
      </c>
      <c r="H167" s="6">
        <v>2030</v>
      </c>
      <c r="I167" s="6">
        <v>0</v>
      </c>
      <c r="J167" s="6">
        <v>0</v>
      </c>
      <c r="K167" s="6">
        <v>0</v>
      </c>
      <c r="L167" s="6"/>
      <c r="M167" s="6">
        <v>2022</v>
      </c>
      <c r="N167" s="6" t="s">
        <v>7966</v>
      </c>
      <c r="O167" s="6">
        <v>2</v>
      </c>
      <c r="P167" s="6"/>
      <c r="Q167" s="6" t="s">
        <v>7733</v>
      </c>
      <c r="R167" s="6" t="s">
        <v>7734</v>
      </c>
      <c r="S167" s="6"/>
      <c r="T167" s="6" t="s">
        <v>1670</v>
      </c>
      <c r="U167">
        <f t="shared" si="2"/>
        <v>1</v>
      </c>
    </row>
    <row r="168" spans="1:21" x14ac:dyDescent="0.2">
      <c r="A168" s="6" t="s">
        <v>7973</v>
      </c>
      <c r="B168" s="6" t="s">
        <v>7958</v>
      </c>
      <c r="C168" s="6">
        <v>3519046</v>
      </c>
      <c r="D168" s="6" t="s">
        <v>7974</v>
      </c>
      <c r="E168" s="6" t="s">
        <v>7975</v>
      </c>
      <c r="F168" s="6" t="s">
        <v>6402</v>
      </c>
      <c r="G168" s="6">
        <v>423</v>
      </c>
      <c r="H168" s="6">
        <v>2526</v>
      </c>
      <c r="I168" s="6">
        <v>0</v>
      </c>
      <c r="J168" s="6">
        <v>0</v>
      </c>
      <c r="K168" s="6">
        <v>0</v>
      </c>
      <c r="L168" s="6"/>
      <c r="M168" s="6">
        <v>2022</v>
      </c>
      <c r="N168" s="6" t="s">
        <v>7966</v>
      </c>
      <c r="O168" s="6">
        <v>3</v>
      </c>
      <c r="P168" s="6"/>
      <c r="Q168" s="6" t="s">
        <v>7733</v>
      </c>
      <c r="R168" s="6" t="s">
        <v>7734</v>
      </c>
      <c r="S168" s="6"/>
      <c r="T168" s="6" t="s">
        <v>1671</v>
      </c>
      <c r="U168">
        <f t="shared" si="2"/>
        <v>4</v>
      </c>
    </row>
    <row r="169" spans="1:21" x14ac:dyDescent="0.2">
      <c r="A169" s="6" t="s">
        <v>7973</v>
      </c>
      <c r="B169" s="6" t="s">
        <v>7958</v>
      </c>
      <c r="C169" s="6">
        <v>3519046</v>
      </c>
      <c r="D169" s="6" t="s">
        <v>6488</v>
      </c>
      <c r="E169" s="6" t="s">
        <v>7976</v>
      </c>
      <c r="F169" s="6" t="s">
        <v>6402</v>
      </c>
      <c r="G169" s="6">
        <v>1210</v>
      </c>
      <c r="H169" s="6">
        <v>2526</v>
      </c>
      <c r="I169" s="6">
        <v>0</v>
      </c>
      <c r="J169" s="6">
        <v>1</v>
      </c>
      <c r="K169" s="6">
        <v>0</v>
      </c>
      <c r="L169" s="6"/>
      <c r="M169" s="6">
        <v>2022</v>
      </c>
      <c r="N169" s="6" t="s">
        <v>7966</v>
      </c>
      <c r="O169" s="6">
        <v>3</v>
      </c>
      <c r="P169" s="6"/>
      <c r="Q169" s="6" t="s">
        <v>7733</v>
      </c>
      <c r="R169" s="6" t="s">
        <v>7734</v>
      </c>
      <c r="S169" s="6"/>
      <c r="T169" s="6" t="s">
        <v>1661</v>
      </c>
      <c r="U169">
        <f t="shared" si="2"/>
        <v>3</v>
      </c>
    </row>
    <row r="170" spans="1:21" x14ac:dyDescent="0.2">
      <c r="A170" s="6" t="s">
        <v>7973</v>
      </c>
      <c r="B170" s="6" t="s">
        <v>7958</v>
      </c>
      <c r="C170" s="6">
        <v>3519046</v>
      </c>
      <c r="D170" s="6" t="s">
        <v>7126</v>
      </c>
      <c r="E170" s="6" t="s">
        <v>7977</v>
      </c>
      <c r="F170" s="6" t="s">
        <v>6402</v>
      </c>
      <c r="G170" s="6">
        <v>347</v>
      </c>
      <c r="H170" s="6">
        <v>2526</v>
      </c>
      <c r="I170" s="6">
        <v>0</v>
      </c>
      <c r="J170" s="6">
        <v>0</v>
      </c>
      <c r="K170" s="6">
        <v>0</v>
      </c>
      <c r="L170" s="6"/>
      <c r="M170" s="6">
        <v>2022</v>
      </c>
      <c r="N170" s="6" t="s">
        <v>7966</v>
      </c>
      <c r="O170" s="6">
        <v>3</v>
      </c>
      <c r="P170" s="6"/>
      <c r="Q170" s="6" t="s">
        <v>7733</v>
      </c>
      <c r="R170" s="6" t="s">
        <v>7734</v>
      </c>
      <c r="S170" s="6"/>
      <c r="T170" s="6" t="s">
        <v>1672</v>
      </c>
      <c r="U170">
        <f t="shared" si="2"/>
        <v>2</v>
      </c>
    </row>
    <row r="171" spans="1:21" x14ac:dyDescent="0.2">
      <c r="A171" s="6" t="s">
        <v>7973</v>
      </c>
      <c r="B171" s="6" t="s">
        <v>7958</v>
      </c>
      <c r="C171" s="6">
        <v>3519046</v>
      </c>
      <c r="D171" s="6" t="s">
        <v>7586</v>
      </c>
      <c r="E171" s="6" t="s">
        <v>6541</v>
      </c>
      <c r="F171" s="6" t="s">
        <v>6402</v>
      </c>
      <c r="G171" s="6">
        <v>546</v>
      </c>
      <c r="H171" s="6">
        <v>2526</v>
      </c>
      <c r="I171" s="6">
        <v>0</v>
      </c>
      <c r="J171" s="6">
        <v>0</v>
      </c>
      <c r="K171" s="6">
        <v>0</v>
      </c>
      <c r="L171" s="6"/>
      <c r="M171" s="6">
        <v>2022</v>
      </c>
      <c r="N171" s="6" t="s">
        <v>7966</v>
      </c>
      <c r="O171" s="6">
        <v>3</v>
      </c>
      <c r="P171" s="6"/>
      <c r="Q171" s="6" t="s">
        <v>7733</v>
      </c>
      <c r="R171" s="6" t="s">
        <v>7734</v>
      </c>
      <c r="S171" s="6"/>
      <c r="T171" s="6" t="s">
        <v>1673</v>
      </c>
      <c r="U171">
        <f t="shared" si="2"/>
        <v>1</v>
      </c>
    </row>
    <row r="172" spans="1:21" x14ac:dyDescent="0.2">
      <c r="A172" s="6" t="s">
        <v>7978</v>
      </c>
      <c r="B172" s="6" t="s">
        <v>7958</v>
      </c>
      <c r="C172" s="6">
        <v>3519046</v>
      </c>
      <c r="D172" s="6" t="s">
        <v>7979</v>
      </c>
      <c r="E172" s="6" t="s">
        <v>7980</v>
      </c>
      <c r="F172" s="6" t="s">
        <v>6402</v>
      </c>
      <c r="G172" s="6">
        <v>274</v>
      </c>
      <c r="H172" s="6">
        <v>1067</v>
      </c>
      <c r="I172" s="6">
        <v>0</v>
      </c>
      <c r="J172" s="6">
        <v>0</v>
      </c>
      <c r="K172" s="6">
        <v>0</v>
      </c>
      <c r="L172" s="6"/>
      <c r="M172" s="6">
        <v>2022</v>
      </c>
      <c r="N172" s="6" t="s">
        <v>7966</v>
      </c>
      <c r="O172" s="6">
        <v>4</v>
      </c>
      <c r="P172" s="6"/>
      <c r="Q172" s="6" t="s">
        <v>7733</v>
      </c>
      <c r="R172" s="6" t="s">
        <v>7734</v>
      </c>
      <c r="S172" s="6"/>
      <c r="T172" s="6" t="s">
        <v>1674</v>
      </c>
      <c r="U172">
        <f t="shared" si="2"/>
        <v>3</v>
      </c>
    </row>
    <row r="173" spans="1:21" x14ac:dyDescent="0.2">
      <c r="A173" s="6" t="s">
        <v>7978</v>
      </c>
      <c r="B173" s="6" t="s">
        <v>7958</v>
      </c>
      <c r="C173" s="6">
        <v>3519046</v>
      </c>
      <c r="D173" s="6" t="s">
        <v>7161</v>
      </c>
      <c r="E173" s="6" t="s">
        <v>6583</v>
      </c>
      <c r="F173" s="6" t="s">
        <v>6402</v>
      </c>
      <c r="G173" s="6">
        <v>49</v>
      </c>
      <c r="H173" s="6">
        <v>1067</v>
      </c>
      <c r="I173" s="6">
        <v>0</v>
      </c>
      <c r="J173" s="6">
        <v>0</v>
      </c>
      <c r="K173" s="6">
        <v>0</v>
      </c>
      <c r="L173" s="6"/>
      <c r="M173" s="6">
        <v>2022</v>
      </c>
      <c r="N173" s="6" t="s">
        <v>7966</v>
      </c>
      <c r="O173" s="6">
        <v>4</v>
      </c>
      <c r="P173" s="6"/>
      <c r="Q173" s="6" t="s">
        <v>7733</v>
      </c>
      <c r="R173" s="6" t="s">
        <v>7734</v>
      </c>
      <c r="S173" s="6"/>
      <c r="T173" s="6" t="s">
        <v>1675</v>
      </c>
      <c r="U173">
        <f t="shared" si="2"/>
        <v>2</v>
      </c>
    </row>
    <row r="174" spans="1:21" x14ac:dyDescent="0.2">
      <c r="A174" s="6" t="s">
        <v>7978</v>
      </c>
      <c r="B174" s="6" t="s">
        <v>7958</v>
      </c>
      <c r="C174" s="6">
        <v>3519046</v>
      </c>
      <c r="D174" s="6" t="s">
        <v>6622</v>
      </c>
      <c r="E174" s="6" t="s">
        <v>6528</v>
      </c>
      <c r="F174" s="6" t="s">
        <v>6402</v>
      </c>
      <c r="G174" s="6">
        <v>744</v>
      </c>
      <c r="H174" s="6">
        <v>1067</v>
      </c>
      <c r="I174" s="6">
        <v>0</v>
      </c>
      <c r="J174" s="6">
        <v>1</v>
      </c>
      <c r="K174" s="6">
        <v>0</v>
      </c>
      <c r="L174" s="6"/>
      <c r="M174" s="6">
        <v>2022</v>
      </c>
      <c r="N174" s="6" t="s">
        <v>7966</v>
      </c>
      <c r="O174" s="6">
        <v>4</v>
      </c>
      <c r="P174" s="6"/>
      <c r="Q174" s="6" t="s">
        <v>7733</v>
      </c>
      <c r="R174" s="6" t="s">
        <v>7734</v>
      </c>
      <c r="S174" s="6"/>
      <c r="T174" s="6" t="s">
        <v>1659</v>
      </c>
      <c r="U174">
        <f t="shared" si="2"/>
        <v>1</v>
      </c>
    </row>
    <row r="175" spans="1:21" x14ac:dyDescent="0.2">
      <c r="A175" s="6" t="s">
        <v>7981</v>
      </c>
      <c r="B175" s="6" t="s">
        <v>7958</v>
      </c>
      <c r="C175" s="6">
        <v>3519046</v>
      </c>
      <c r="D175" s="6" t="s">
        <v>6545</v>
      </c>
      <c r="E175" s="6" t="s">
        <v>6456</v>
      </c>
      <c r="F175" s="6" t="s">
        <v>6402</v>
      </c>
      <c r="G175" s="6">
        <v>219</v>
      </c>
      <c r="H175" s="6">
        <v>1990</v>
      </c>
      <c r="I175" s="6">
        <v>0</v>
      </c>
      <c r="J175" s="6">
        <v>0</v>
      </c>
      <c r="K175" s="6">
        <v>0</v>
      </c>
      <c r="L175" s="6"/>
      <c r="M175" s="6">
        <v>2022</v>
      </c>
      <c r="N175" s="6" t="s">
        <v>7966</v>
      </c>
      <c r="O175" s="6">
        <v>5</v>
      </c>
      <c r="P175" s="6"/>
      <c r="Q175" s="6" t="s">
        <v>7733</v>
      </c>
      <c r="R175" s="6" t="s">
        <v>7734</v>
      </c>
      <c r="S175" s="6"/>
      <c r="T175" s="6" t="s">
        <v>1676</v>
      </c>
      <c r="U175">
        <f t="shared" si="2"/>
        <v>5</v>
      </c>
    </row>
    <row r="176" spans="1:21" x14ac:dyDescent="0.2">
      <c r="A176" s="6" t="s">
        <v>7981</v>
      </c>
      <c r="B176" s="6" t="s">
        <v>7958</v>
      </c>
      <c r="C176" s="6">
        <v>3519046</v>
      </c>
      <c r="D176" s="6" t="s">
        <v>6428</v>
      </c>
      <c r="E176" s="6" t="s">
        <v>7982</v>
      </c>
      <c r="F176" s="6" t="s">
        <v>6402</v>
      </c>
      <c r="G176" s="6">
        <v>424</v>
      </c>
      <c r="H176" s="6">
        <v>1990</v>
      </c>
      <c r="I176" s="6">
        <v>0</v>
      </c>
      <c r="J176" s="6">
        <v>0</v>
      </c>
      <c r="K176" s="6">
        <v>0</v>
      </c>
      <c r="L176" s="6"/>
      <c r="M176" s="6">
        <v>2022</v>
      </c>
      <c r="N176" s="6" t="s">
        <v>7966</v>
      </c>
      <c r="O176" s="6">
        <v>5</v>
      </c>
      <c r="P176" s="6"/>
      <c r="Q176" s="6" t="s">
        <v>7733</v>
      </c>
      <c r="R176" s="6" t="s">
        <v>7734</v>
      </c>
      <c r="S176" s="6"/>
      <c r="T176" s="6" t="s">
        <v>1677</v>
      </c>
      <c r="U176">
        <f t="shared" si="2"/>
        <v>4</v>
      </c>
    </row>
    <row r="177" spans="1:21" x14ac:dyDescent="0.2">
      <c r="A177" s="6" t="s">
        <v>7981</v>
      </c>
      <c r="B177" s="6" t="s">
        <v>7958</v>
      </c>
      <c r="C177" s="6">
        <v>3519046</v>
      </c>
      <c r="D177" s="6" t="s">
        <v>6434</v>
      </c>
      <c r="E177" s="6" t="s">
        <v>7983</v>
      </c>
      <c r="F177" s="6" t="s">
        <v>6402</v>
      </c>
      <c r="G177" s="6">
        <v>602</v>
      </c>
      <c r="H177" s="6">
        <v>1990</v>
      </c>
      <c r="I177" s="6">
        <v>0</v>
      </c>
      <c r="J177" s="6">
        <v>1</v>
      </c>
      <c r="K177" s="6">
        <v>0</v>
      </c>
      <c r="L177" s="6"/>
      <c r="M177" s="6">
        <v>2022</v>
      </c>
      <c r="N177" s="6" t="s">
        <v>7966</v>
      </c>
      <c r="O177" s="6">
        <v>5</v>
      </c>
      <c r="P177" s="6"/>
      <c r="Q177" s="6" t="s">
        <v>7733</v>
      </c>
      <c r="R177" s="6" t="s">
        <v>7734</v>
      </c>
      <c r="S177" s="6"/>
      <c r="T177" s="6" t="s">
        <v>1657</v>
      </c>
      <c r="U177">
        <f t="shared" si="2"/>
        <v>3</v>
      </c>
    </row>
    <row r="178" spans="1:21" x14ac:dyDescent="0.2">
      <c r="A178" s="6" t="s">
        <v>7981</v>
      </c>
      <c r="B178" s="6" t="s">
        <v>7958</v>
      </c>
      <c r="C178" s="6">
        <v>3519046</v>
      </c>
      <c r="D178" s="6" t="s">
        <v>7984</v>
      </c>
      <c r="E178" s="6" t="s">
        <v>7985</v>
      </c>
      <c r="F178" s="6" t="s">
        <v>6402</v>
      </c>
      <c r="G178" s="6">
        <v>514</v>
      </c>
      <c r="H178" s="6">
        <v>1990</v>
      </c>
      <c r="I178" s="6">
        <v>0</v>
      </c>
      <c r="J178" s="6">
        <v>0</v>
      </c>
      <c r="K178" s="6">
        <v>0</v>
      </c>
      <c r="L178" s="6"/>
      <c r="M178" s="6">
        <v>2022</v>
      </c>
      <c r="N178" s="6" t="s">
        <v>7966</v>
      </c>
      <c r="O178" s="6">
        <v>5</v>
      </c>
      <c r="P178" s="6"/>
      <c r="Q178" s="6" t="s">
        <v>7733</v>
      </c>
      <c r="R178" s="6" t="s">
        <v>7734</v>
      </c>
      <c r="S178" s="6"/>
      <c r="T178" s="6" t="s">
        <v>1678</v>
      </c>
      <c r="U178">
        <f t="shared" si="2"/>
        <v>2</v>
      </c>
    </row>
    <row r="179" spans="1:21" x14ac:dyDescent="0.2">
      <c r="A179" s="6" t="s">
        <v>7981</v>
      </c>
      <c r="B179" s="6" t="s">
        <v>7958</v>
      </c>
      <c r="C179" s="6">
        <v>3519046</v>
      </c>
      <c r="D179" s="6" t="s">
        <v>6597</v>
      </c>
      <c r="E179" s="6" t="s">
        <v>7986</v>
      </c>
      <c r="F179" s="6" t="s">
        <v>6402</v>
      </c>
      <c r="G179" s="6">
        <v>231</v>
      </c>
      <c r="H179" s="6">
        <v>1990</v>
      </c>
      <c r="I179" s="6">
        <v>0</v>
      </c>
      <c r="J179" s="6">
        <v>0</v>
      </c>
      <c r="K179" s="6">
        <v>0</v>
      </c>
      <c r="L179" s="6"/>
      <c r="M179" s="6">
        <v>2022</v>
      </c>
      <c r="N179" s="6" t="s">
        <v>7966</v>
      </c>
      <c r="O179" s="6">
        <v>5</v>
      </c>
      <c r="P179" s="6"/>
      <c r="Q179" s="6" t="s">
        <v>7733</v>
      </c>
      <c r="R179" s="6" t="s">
        <v>7734</v>
      </c>
      <c r="S179" s="6"/>
      <c r="T179" s="6" t="s">
        <v>1679</v>
      </c>
      <c r="U179">
        <f t="shared" si="2"/>
        <v>1</v>
      </c>
    </row>
    <row r="180" spans="1:21" x14ac:dyDescent="0.2">
      <c r="A180" s="6" t="s">
        <v>7987</v>
      </c>
      <c r="B180" s="6" t="s">
        <v>7958</v>
      </c>
      <c r="C180" s="6">
        <v>3519046</v>
      </c>
      <c r="D180" s="6" t="s">
        <v>7988</v>
      </c>
      <c r="E180" s="6" t="s">
        <v>7291</v>
      </c>
      <c r="F180" s="6" t="s">
        <v>6402</v>
      </c>
      <c r="G180" s="6">
        <v>105</v>
      </c>
      <c r="H180" s="6">
        <v>1104</v>
      </c>
      <c r="I180" s="6">
        <v>0</v>
      </c>
      <c r="J180" s="6">
        <v>0</v>
      </c>
      <c r="K180" s="6">
        <v>0</v>
      </c>
      <c r="L180" s="6"/>
      <c r="M180" s="6">
        <v>2022</v>
      </c>
      <c r="N180" s="6" t="s">
        <v>7966</v>
      </c>
      <c r="O180" s="6">
        <v>6</v>
      </c>
      <c r="P180" s="6"/>
      <c r="Q180" s="6" t="s">
        <v>7733</v>
      </c>
      <c r="R180" s="6" t="s">
        <v>7734</v>
      </c>
      <c r="S180" s="6"/>
      <c r="T180" s="6" t="s">
        <v>1680</v>
      </c>
      <c r="U180">
        <f t="shared" si="2"/>
        <v>3</v>
      </c>
    </row>
    <row r="181" spans="1:21" x14ac:dyDescent="0.2">
      <c r="A181" s="6" t="s">
        <v>7987</v>
      </c>
      <c r="B181" s="6" t="s">
        <v>7958</v>
      </c>
      <c r="C181" s="6">
        <v>3519046</v>
      </c>
      <c r="D181" s="6" t="s">
        <v>7586</v>
      </c>
      <c r="E181" s="6" t="s">
        <v>6439</v>
      </c>
      <c r="F181" s="6" t="s">
        <v>6402</v>
      </c>
      <c r="G181" s="6">
        <v>801</v>
      </c>
      <c r="H181" s="6">
        <v>1104</v>
      </c>
      <c r="I181" s="6">
        <v>0</v>
      </c>
      <c r="J181" s="6">
        <v>1</v>
      </c>
      <c r="K181" s="6">
        <v>0</v>
      </c>
      <c r="L181" s="6"/>
      <c r="M181" s="6">
        <v>2022</v>
      </c>
      <c r="N181" s="6" t="s">
        <v>7966</v>
      </c>
      <c r="O181" s="6">
        <v>6</v>
      </c>
      <c r="P181" s="6"/>
      <c r="Q181" s="6" t="s">
        <v>7733</v>
      </c>
      <c r="R181" s="6" t="s">
        <v>7734</v>
      </c>
      <c r="S181" s="6"/>
      <c r="T181" s="6" t="s">
        <v>1655</v>
      </c>
      <c r="U181">
        <f t="shared" si="2"/>
        <v>2</v>
      </c>
    </row>
    <row r="182" spans="1:21" x14ac:dyDescent="0.2">
      <c r="A182" s="6" t="s">
        <v>7987</v>
      </c>
      <c r="B182" s="6" t="s">
        <v>7958</v>
      </c>
      <c r="C182" s="6">
        <v>3519046</v>
      </c>
      <c r="D182" s="6" t="s">
        <v>6637</v>
      </c>
      <c r="E182" s="6" t="s">
        <v>6544</v>
      </c>
      <c r="F182" s="6" t="s">
        <v>6402</v>
      </c>
      <c r="G182" s="6">
        <v>198</v>
      </c>
      <c r="H182" s="6">
        <v>1104</v>
      </c>
      <c r="I182" s="6">
        <v>0</v>
      </c>
      <c r="J182" s="6">
        <v>0</v>
      </c>
      <c r="K182" s="6">
        <v>0</v>
      </c>
      <c r="L182" s="6"/>
      <c r="M182" s="6">
        <v>2022</v>
      </c>
      <c r="N182" s="6" t="s">
        <v>7966</v>
      </c>
      <c r="O182" s="6">
        <v>6</v>
      </c>
      <c r="P182" s="6"/>
      <c r="Q182" s="6" t="s">
        <v>7733</v>
      </c>
      <c r="R182" s="6" t="s">
        <v>7734</v>
      </c>
      <c r="S182" s="6"/>
      <c r="T182" s="6" t="s">
        <v>1681</v>
      </c>
      <c r="U182">
        <f t="shared" si="2"/>
        <v>1</v>
      </c>
    </row>
    <row r="183" spans="1:21" x14ac:dyDescent="0.2">
      <c r="A183" s="6" t="s">
        <v>7989</v>
      </c>
      <c r="B183" s="6" t="s">
        <v>7990</v>
      </c>
      <c r="C183" s="6">
        <v>3534011</v>
      </c>
      <c r="D183" s="6" t="s">
        <v>7991</v>
      </c>
      <c r="E183" s="6" t="s">
        <v>7992</v>
      </c>
      <c r="F183" s="6" t="s">
        <v>6402</v>
      </c>
      <c r="G183" s="6">
        <v>0</v>
      </c>
      <c r="H183" s="6"/>
      <c r="I183" s="6">
        <v>0</v>
      </c>
      <c r="J183" s="6">
        <v>1</v>
      </c>
      <c r="K183" s="6">
        <v>1</v>
      </c>
      <c r="L183" s="6"/>
      <c r="M183" s="6">
        <v>2022</v>
      </c>
      <c r="N183" s="6" t="s">
        <v>7745</v>
      </c>
      <c r="O183" s="6">
        <v>99</v>
      </c>
      <c r="P183" s="6"/>
      <c r="Q183" s="6" t="s">
        <v>7733</v>
      </c>
      <c r="R183" s="6" t="s">
        <v>7734</v>
      </c>
      <c r="S183" s="6"/>
      <c r="T183" s="6" t="s">
        <v>1687</v>
      </c>
      <c r="U183">
        <f t="shared" si="2"/>
        <v>5</v>
      </c>
    </row>
    <row r="184" spans="1:21" x14ac:dyDescent="0.2">
      <c r="A184" s="6" t="s">
        <v>7989</v>
      </c>
      <c r="B184" s="6" t="s">
        <v>7990</v>
      </c>
      <c r="C184" s="6">
        <v>3534011</v>
      </c>
      <c r="D184" s="6" t="s">
        <v>7612</v>
      </c>
      <c r="E184" s="6" t="s">
        <v>7993</v>
      </c>
      <c r="F184" s="6" t="s">
        <v>6402</v>
      </c>
      <c r="G184" s="6">
        <v>0</v>
      </c>
      <c r="H184" s="6"/>
      <c r="I184" s="6">
        <v>1</v>
      </c>
      <c r="J184" s="6">
        <v>1</v>
      </c>
      <c r="K184" s="6">
        <v>1</v>
      </c>
      <c r="L184" s="6"/>
      <c r="M184" s="6">
        <v>2022</v>
      </c>
      <c r="N184" s="6" t="s">
        <v>7745</v>
      </c>
      <c r="O184" s="6">
        <v>99</v>
      </c>
      <c r="P184" s="6"/>
      <c r="Q184" s="6" t="s">
        <v>7733</v>
      </c>
      <c r="R184" s="6" t="s">
        <v>7734</v>
      </c>
      <c r="S184" s="6"/>
      <c r="T184" s="6" t="s">
        <v>1686</v>
      </c>
      <c r="U184">
        <f t="shared" si="2"/>
        <v>4</v>
      </c>
    </row>
    <row r="185" spans="1:21" x14ac:dyDescent="0.2">
      <c r="A185" s="6" t="s">
        <v>7989</v>
      </c>
      <c r="B185" s="6" t="s">
        <v>7990</v>
      </c>
      <c r="C185" s="6">
        <v>3534011</v>
      </c>
      <c r="D185" s="6" t="s">
        <v>6547</v>
      </c>
      <c r="E185" s="6" t="s">
        <v>7994</v>
      </c>
      <c r="F185" s="6" t="s">
        <v>6402</v>
      </c>
      <c r="G185" s="6">
        <v>0</v>
      </c>
      <c r="H185" s="6"/>
      <c r="I185" s="6">
        <v>0</v>
      </c>
      <c r="J185" s="6">
        <v>1</v>
      </c>
      <c r="K185" s="6">
        <v>1</v>
      </c>
      <c r="L185" s="6"/>
      <c r="M185" s="6">
        <v>2022</v>
      </c>
      <c r="N185" s="6" t="s">
        <v>7745</v>
      </c>
      <c r="O185" s="6">
        <v>99</v>
      </c>
      <c r="P185" s="6"/>
      <c r="Q185" s="6" t="s">
        <v>7733</v>
      </c>
      <c r="R185" s="6" t="s">
        <v>7734</v>
      </c>
      <c r="S185" s="6"/>
      <c r="T185" s="6" t="s">
        <v>1685</v>
      </c>
      <c r="U185">
        <f t="shared" si="2"/>
        <v>3</v>
      </c>
    </row>
    <row r="186" spans="1:21" x14ac:dyDescent="0.2">
      <c r="A186" s="6" t="s">
        <v>7989</v>
      </c>
      <c r="B186" s="6" t="s">
        <v>7990</v>
      </c>
      <c r="C186" s="6">
        <v>3534011</v>
      </c>
      <c r="D186" s="6" t="s">
        <v>7172</v>
      </c>
      <c r="E186" s="6" t="s">
        <v>7995</v>
      </c>
      <c r="F186" s="6" t="s">
        <v>6402</v>
      </c>
      <c r="G186" s="6">
        <v>0</v>
      </c>
      <c r="H186" s="6"/>
      <c r="I186" s="6">
        <v>0</v>
      </c>
      <c r="J186" s="6">
        <v>1</v>
      </c>
      <c r="K186" s="6">
        <v>1</v>
      </c>
      <c r="L186" s="6"/>
      <c r="M186" s="6">
        <v>2022</v>
      </c>
      <c r="N186" s="6" t="s">
        <v>7745</v>
      </c>
      <c r="O186" s="6">
        <v>99</v>
      </c>
      <c r="P186" s="6"/>
      <c r="Q186" s="6" t="s">
        <v>7733</v>
      </c>
      <c r="R186" s="6" t="s">
        <v>7734</v>
      </c>
      <c r="S186" s="6"/>
      <c r="T186" s="6" t="s">
        <v>1684</v>
      </c>
      <c r="U186">
        <f t="shared" si="2"/>
        <v>2</v>
      </c>
    </row>
    <row r="187" spans="1:21" x14ac:dyDescent="0.2">
      <c r="A187" s="6" t="s">
        <v>7989</v>
      </c>
      <c r="B187" s="6" t="s">
        <v>7990</v>
      </c>
      <c r="C187" s="6">
        <v>3534011</v>
      </c>
      <c r="D187" s="6" t="s">
        <v>6820</v>
      </c>
      <c r="E187" s="6" t="s">
        <v>6432</v>
      </c>
      <c r="F187" s="6" t="s">
        <v>6402</v>
      </c>
      <c r="G187" s="6">
        <v>0</v>
      </c>
      <c r="H187" s="6"/>
      <c r="I187" s="6">
        <v>1</v>
      </c>
      <c r="J187" s="6">
        <v>1</v>
      </c>
      <c r="K187" s="6">
        <v>1</v>
      </c>
      <c r="L187" s="6"/>
      <c r="M187" s="6">
        <v>2022</v>
      </c>
      <c r="N187" s="6" t="s">
        <v>7745</v>
      </c>
      <c r="O187" s="6">
        <v>99</v>
      </c>
      <c r="P187" s="6"/>
      <c r="Q187" s="6" t="s">
        <v>7733</v>
      </c>
      <c r="R187" s="6" t="s">
        <v>7734</v>
      </c>
      <c r="S187" s="6"/>
      <c r="T187" s="6" t="s">
        <v>1683</v>
      </c>
      <c r="U187">
        <f t="shared" si="2"/>
        <v>1</v>
      </c>
    </row>
    <row r="188" spans="1:21" x14ac:dyDescent="0.2">
      <c r="A188" s="6" t="s">
        <v>7996</v>
      </c>
      <c r="B188" s="6" t="s">
        <v>7990</v>
      </c>
      <c r="C188" s="6">
        <v>3534011</v>
      </c>
      <c r="D188" s="6" t="s">
        <v>6423</v>
      </c>
      <c r="E188" s="6" t="s">
        <v>7997</v>
      </c>
      <c r="F188" s="6" t="s">
        <v>6402</v>
      </c>
      <c r="G188" s="6">
        <v>450</v>
      </c>
      <c r="H188" s="6">
        <v>1701</v>
      </c>
      <c r="I188" s="6">
        <v>0</v>
      </c>
      <c r="J188" s="6">
        <v>0</v>
      </c>
      <c r="K188" s="6">
        <v>0</v>
      </c>
      <c r="L188" s="6"/>
      <c r="M188" s="6">
        <v>2022</v>
      </c>
      <c r="N188" s="6" t="s">
        <v>7732</v>
      </c>
      <c r="O188" s="6">
        <v>99</v>
      </c>
      <c r="P188" s="6"/>
      <c r="Q188" s="6" t="s">
        <v>7733</v>
      </c>
      <c r="R188" s="6" t="s">
        <v>7734</v>
      </c>
      <c r="S188" s="6"/>
      <c r="T188" s="6" t="s">
        <v>510</v>
      </c>
      <c r="U188">
        <f t="shared" si="2"/>
        <v>3</v>
      </c>
    </row>
    <row r="189" spans="1:21" x14ac:dyDescent="0.2">
      <c r="A189" s="6" t="s">
        <v>7996</v>
      </c>
      <c r="B189" s="6" t="s">
        <v>7990</v>
      </c>
      <c r="C189" s="6">
        <v>3534011</v>
      </c>
      <c r="D189" s="6" t="s">
        <v>7064</v>
      </c>
      <c r="E189" s="6" t="s">
        <v>7998</v>
      </c>
      <c r="F189" s="6" t="s">
        <v>6402</v>
      </c>
      <c r="G189" s="6">
        <v>712</v>
      </c>
      <c r="H189" s="6">
        <v>1701</v>
      </c>
      <c r="I189" s="6">
        <v>0</v>
      </c>
      <c r="J189" s="6">
        <v>1</v>
      </c>
      <c r="K189" s="6">
        <v>0</v>
      </c>
      <c r="L189" s="6"/>
      <c r="M189" s="6">
        <v>2022</v>
      </c>
      <c r="N189" s="6" t="s">
        <v>7732</v>
      </c>
      <c r="O189" s="6">
        <v>99</v>
      </c>
      <c r="P189" s="6"/>
      <c r="Q189" s="6" t="s">
        <v>7733</v>
      </c>
      <c r="R189" s="6" t="s">
        <v>7734</v>
      </c>
      <c r="S189" s="6"/>
      <c r="T189" s="6" t="s">
        <v>509</v>
      </c>
      <c r="U189">
        <f t="shared" si="2"/>
        <v>2</v>
      </c>
    </row>
    <row r="190" spans="1:21" x14ac:dyDescent="0.2">
      <c r="A190" s="6" t="s">
        <v>7996</v>
      </c>
      <c r="B190" s="6" t="s">
        <v>7990</v>
      </c>
      <c r="C190" s="6">
        <v>3534011</v>
      </c>
      <c r="D190" s="6" t="s">
        <v>6566</v>
      </c>
      <c r="E190" s="6" t="s">
        <v>7999</v>
      </c>
      <c r="F190" s="6" t="s">
        <v>6402</v>
      </c>
      <c r="G190" s="6">
        <v>539</v>
      </c>
      <c r="H190" s="6">
        <v>1701</v>
      </c>
      <c r="I190" s="6">
        <v>0</v>
      </c>
      <c r="J190" s="6">
        <v>0</v>
      </c>
      <c r="K190" s="6">
        <v>0</v>
      </c>
      <c r="L190" s="6"/>
      <c r="M190" s="6">
        <v>2022</v>
      </c>
      <c r="N190" s="6" t="s">
        <v>7732</v>
      </c>
      <c r="O190" s="6">
        <v>99</v>
      </c>
      <c r="P190" s="6"/>
      <c r="Q190" s="6" t="s">
        <v>7733</v>
      </c>
      <c r="R190" s="6" t="s">
        <v>7734</v>
      </c>
      <c r="S190" s="6"/>
      <c r="T190" s="6" t="s">
        <v>511</v>
      </c>
      <c r="U190">
        <f t="shared" si="2"/>
        <v>1</v>
      </c>
    </row>
    <row r="191" spans="1:21" x14ac:dyDescent="0.2">
      <c r="A191" s="6" t="s">
        <v>8000</v>
      </c>
      <c r="B191" s="6" t="s">
        <v>7990</v>
      </c>
      <c r="C191" s="6">
        <v>3534011</v>
      </c>
      <c r="D191" s="6" t="s">
        <v>6738</v>
      </c>
      <c r="E191" s="6" t="s">
        <v>8001</v>
      </c>
      <c r="F191" s="6" t="s">
        <v>6402</v>
      </c>
      <c r="G191" s="6">
        <v>1181</v>
      </c>
      <c r="H191" s="6">
        <v>1659</v>
      </c>
      <c r="I191" s="6">
        <v>0</v>
      </c>
      <c r="J191" s="6">
        <v>1</v>
      </c>
      <c r="K191" s="6">
        <v>0</v>
      </c>
      <c r="L191" s="6"/>
      <c r="M191" s="6">
        <v>2022</v>
      </c>
      <c r="N191" s="6" t="s">
        <v>7770</v>
      </c>
      <c r="O191" s="6">
        <v>99</v>
      </c>
      <c r="P191" s="6"/>
      <c r="Q191" s="6" t="s">
        <v>7733</v>
      </c>
      <c r="R191" s="6" t="s">
        <v>7734</v>
      </c>
      <c r="S191" s="6"/>
      <c r="T191" s="6" t="s">
        <v>1682</v>
      </c>
      <c r="U191">
        <f t="shared" si="2"/>
        <v>3</v>
      </c>
    </row>
    <row r="192" spans="1:21" x14ac:dyDescent="0.2">
      <c r="A192" s="6" t="s">
        <v>8000</v>
      </c>
      <c r="B192" s="6" t="s">
        <v>7990</v>
      </c>
      <c r="C192" s="6">
        <v>3534011</v>
      </c>
      <c r="D192" s="6" t="s">
        <v>6539</v>
      </c>
      <c r="E192" s="6" t="s">
        <v>8002</v>
      </c>
      <c r="F192" s="6" t="s">
        <v>6402</v>
      </c>
      <c r="G192" s="6">
        <v>301</v>
      </c>
      <c r="H192" s="6">
        <v>1659</v>
      </c>
      <c r="I192" s="6">
        <v>0</v>
      </c>
      <c r="J192" s="6">
        <v>0</v>
      </c>
      <c r="K192" s="6">
        <v>0</v>
      </c>
      <c r="L192" s="6"/>
      <c r="M192" s="6">
        <v>2022</v>
      </c>
      <c r="N192" s="6" t="s">
        <v>7770</v>
      </c>
      <c r="O192" s="6">
        <v>99</v>
      </c>
      <c r="P192" s="6"/>
      <c r="Q192" s="6" t="s">
        <v>7733</v>
      </c>
      <c r="R192" s="6" t="s">
        <v>7734</v>
      </c>
      <c r="S192" s="6"/>
      <c r="T192" s="6" t="s">
        <v>1688</v>
      </c>
      <c r="U192">
        <f t="shared" si="2"/>
        <v>2</v>
      </c>
    </row>
    <row r="193" spans="1:21" x14ac:dyDescent="0.2">
      <c r="A193" s="6" t="s">
        <v>8000</v>
      </c>
      <c r="B193" s="6" t="s">
        <v>7990</v>
      </c>
      <c r="C193" s="6">
        <v>3534011</v>
      </c>
      <c r="D193" s="6" t="s">
        <v>8003</v>
      </c>
      <c r="E193" s="6" t="s">
        <v>7243</v>
      </c>
      <c r="F193" s="6" t="s">
        <v>6402</v>
      </c>
      <c r="G193" s="6">
        <v>177</v>
      </c>
      <c r="H193" s="6">
        <v>1659</v>
      </c>
      <c r="I193" s="6">
        <v>0</v>
      </c>
      <c r="J193" s="6">
        <v>0</v>
      </c>
      <c r="K193" s="6">
        <v>0</v>
      </c>
      <c r="L193" s="6"/>
      <c r="M193" s="6">
        <v>2022</v>
      </c>
      <c r="N193" s="6" t="s">
        <v>7770</v>
      </c>
      <c r="O193" s="6">
        <v>99</v>
      </c>
      <c r="P193" s="6"/>
      <c r="Q193" s="6" t="s">
        <v>7733</v>
      </c>
      <c r="R193" s="6" t="s">
        <v>7734</v>
      </c>
      <c r="S193" s="6"/>
      <c r="T193" s="6" t="s">
        <v>1689</v>
      </c>
      <c r="U193">
        <f t="shared" si="2"/>
        <v>1</v>
      </c>
    </row>
    <row r="194" spans="1:21" x14ac:dyDescent="0.2">
      <c r="A194" s="6" t="s">
        <v>8004</v>
      </c>
      <c r="B194" s="6" t="s">
        <v>8005</v>
      </c>
      <c r="C194" s="6">
        <v>3534010</v>
      </c>
      <c r="D194" s="6" t="s">
        <v>8006</v>
      </c>
      <c r="E194" s="6" t="s">
        <v>8007</v>
      </c>
      <c r="F194" s="6" t="s">
        <v>6402</v>
      </c>
      <c r="G194" s="6">
        <v>0</v>
      </c>
      <c r="H194" s="6"/>
      <c r="I194" s="6">
        <v>0</v>
      </c>
      <c r="J194" s="6">
        <v>1</v>
      </c>
      <c r="K194" s="6">
        <v>1</v>
      </c>
      <c r="L194" s="6"/>
      <c r="M194" s="6">
        <v>2022</v>
      </c>
      <c r="N194" s="6" t="s">
        <v>7732</v>
      </c>
      <c r="O194" s="6">
        <v>99</v>
      </c>
      <c r="P194" s="6"/>
      <c r="Q194" s="6" t="s">
        <v>7733</v>
      </c>
      <c r="R194" s="6" t="s">
        <v>7734</v>
      </c>
      <c r="S194" s="6"/>
      <c r="T194" s="6" t="s">
        <v>19844</v>
      </c>
      <c r="U194">
        <f t="shared" si="2"/>
        <v>1</v>
      </c>
    </row>
    <row r="195" spans="1:21" x14ac:dyDescent="0.2">
      <c r="A195" s="6" t="s">
        <v>8008</v>
      </c>
      <c r="B195" s="6" t="s">
        <v>8005</v>
      </c>
      <c r="C195" s="6">
        <v>3534010</v>
      </c>
      <c r="D195" s="6" t="s">
        <v>6411</v>
      </c>
      <c r="E195" s="6" t="s">
        <v>8009</v>
      </c>
      <c r="F195" s="6" t="s">
        <v>6402</v>
      </c>
      <c r="G195" s="6">
        <v>0</v>
      </c>
      <c r="H195" s="6"/>
      <c r="I195" s="6">
        <v>0</v>
      </c>
      <c r="J195" s="6">
        <v>1</v>
      </c>
      <c r="K195" s="6">
        <v>1</v>
      </c>
      <c r="L195" s="6"/>
      <c r="M195" s="6">
        <v>2022</v>
      </c>
      <c r="N195" s="6" t="s">
        <v>7770</v>
      </c>
      <c r="O195" s="6">
        <v>99</v>
      </c>
      <c r="P195" s="6"/>
      <c r="Q195" s="6" t="s">
        <v>7733</v>
      </c>
      <c r="R195" s="6" t="s">
        <v>7734</v>
      </c>
      <c r="S195" s="6"/>
      <c r="T195" s="6" t="s">
        <v>3837</v>
      </c>
      <c r="U195">
        <f t="shared" ref="U195:U258" si="3">COUNTIF(A195:A6495,A195)</f>
        <v>1</v>
      </c>
    </row>
    <row r="196" spans="1:21" x14ac:dyDescent="0.2">
      <c r="A196" s="6" t="s">
        <v>8010</v>
      </c>
      <c r="B196" s="6" t="s">
        <v>8005</v>
      </c>
      <c r="C196" s="6">
        <v>3534010</v>
      </c>
      <c r="D196" s="6" t="s">
        <v>8011</v>
      </c>
      <c r="E196" s="6" t="s">
        <v>7107</v>
      </c>
      <c r="F196" s="6" t="s">
        <v>6402</v>
      </c>
      <c r="G196" s="6">
        <v>0</v>
      </c>
      <c r="H196" s="6"/>
      <c r="I196" s="6">
        <v>0</v>
      </c>
      <c r="J196" s="6">
        <v>1</v>
      </c>
      <c r="K196" s="6">
        <v>1</v>
      </c>
      <c r="L196" s="6"/>
      <c r="M196" s="6">
        <v>2022</v>
      </c>
      <c r="N196" s="6" t="s">
        <v>7745</v>
      </c>
      <c r="O196" s="6">
        <v>2</v>
      </c>
      <c r="P196" s="6"/>
      <c r="Q196" s="6" t="s">
        <v>7733</v>
      </c>
      <c r="R196" s="6" t="s">
        <v>7734</v>
      </c>
      <c r="S196" s="6"/>
      <c r="T196" s="6" t="s">
        <v>3836</v>
      </c>
      <c r="U196">
        <f t="shared" si="3"/>
        <v>1</v>
      </c>
    </row>
    <row r="197" spans="1:21" x14ac:dyDescent="0.2">
      <c r="A197" s="6" t="s">
        <v>8012</v>
      </c>
      <c r="B197" s="6" t="s">
        <v>8005</v>
      </c>
      <c r="C197" s="6">
        <v>3534010</v>
      </c>
      <c r="D197" s="6" t="s">
        <v>8013</v>
      </c>
      <c r="E197" s="6" t="s">
        <v>7587</v>
      </c>
      <c r="F197" s="6" t="s">
        <v>6402</v>
      </c>
      <c r="G197" s="6">
        <v>15</v>
      </c>
      <c r="H197" s="6">
        <v>402</v>
      </c>
      <c r="I197" s="6">
        <v>0</v>
      </c>
      <c r="J197" s="6">
        <v>0</v>
      </c>
      <c r="K197" s="6">
        <v>0</v>
      </c>
      <c r="L197" s="6"/>
      <c r="M197" s="6">
        <v>2022</v>
      </c>
      <c r="N197" s="6" t="s">
        <v>7745</v>
      </c>
      <c r="O197" s="6">
        <v>1</v>
      </c>
      <c r="P197" s="6"/>
      <c r="Q197" s="6" t="s">
        <v>7733</v>
      </c>
      <c r="R197" s="6" t="s">
        <v>7734</v>
      </c>
      <c r="S197" s="6"/>
      <c r="T197" s="6" t="s">
        <v>3838</v>
      </c>
      <c r="U197">
        <f t="shared" si="3"/>
        <v>3</v>
      </c>
    </row>
    <row r="198" spans="1:21" x14ac:dyDescent="0.2">
      <c r="A198" s="6" t="s">
        <v>8012</v>
      </c>
      <c r="B198" s="6" t="s">
        <v>8005</v>
      </c>
      <c r="C198" s="6">
        <v>3534010</v>
      </c>
      <c r="D198" s="6" t="s">
        <v>6525</v>
      </c>
      <c r="E198" s="6" t="s">
        <v>8014</v>
      </c>
      <c r="F198" s="6" t="s">
        <v>6402</v>
      </c>
      <c r="G198" s="6">
        <v>331</v>
      </c>
      <c r="H198" s="6">
        <v>402</v>
      </c>
      <c r="I198" s="6">
        <v>0</v>
      </c>
      <c r="J198" s="6">
        <v>1</v>
      </c>
      <c r="K198" s="6">
        <v>0</v>
      </c>
      <c r="L198" s="6"/>
      <c r="M198" s="6">
        <v>2022</v>
      </c>
      <c r="N198" s="6" t="s">
        <v>7745</v>
      </c>
      <c r="O198" s="6">
        <v>1</v>
      </c>
      <c r="P198" s="6"/>
      <c r="Q198" s="6" t="s">
        <v>7733</v>
      </c>
      <c r="R198" s="6" t="s">
        <v>7734</v>
      </c>
      <c r="S198" s="6"/>
      <c r="T198" s="6" t="s">
        <v>3835</v>
      </c>
      <c r="U198">
        <f t="shared" si="3"/>
        <v>2</v>
      </c>
    </row>
    <row r="199" spans="1:21" x14ac:dyDescent="0.2">
      <c r="A199" s="6" t="s">
        <v>8012</v>
      </c>
      <c r="B199" s="6" t="s">
        <v>8005</v>
      </c>
      <c r="C199" s="6">
        <v>3534010</v>
      </c>
      <c r="D199" s="6" t="s">
        <v>6425</v>
      </c>
      <c r="E199" s="6" t="s">
        <v>8015</v>
      </c>
      <c r="F199" s="6" t="s">
        <v>6402</v>
      </c>
      <c r="G199" s="6">
        <v>56</v>
      </c>
      <c r="H199" s="6">
        <v>402</v>
      </c>
      <c r="I199" s="6">
        <v>0</v>
      </c>
      <c r="J199" s="6">
        <v>0</v>
      </c>
      <c r="K199" s="6">
        <v>0</v>
      </c>
      <c r="L199" s="6"/>
      <c r="M199" s="6">
        <v>2022</v>
      </c>
      <c r="N199" s="6" t="s">
        <v>7745</v>
      </c>
      <c r="O199" s="6">
        <v>1</v>
      </c>
      <c r="P199" s="6"/>
      <c r="Q199" s="6" t="s">
        <v>7733</v>
      </c>
      <c r="R199" s="6" t="s">
        <v>7734</v>
      </c>
      <c r="S199" s="6"/>
      <c r="T199" s="6" t="s">
        <v>3839</v>
      </c>
      <c r="U199">
        <f t="shared" si="3"/>
        <v>1</v>
      </c>
    </row>
    <row r="200" spans="1:21" x14ac:dyDescent="0.2">
      <c r="A200" s="6" t="s">
        <v>8016</v>
      </c>
      <c r="B200" s="6" t="s">
        <v>8005</v>
      </c>
      <c r="C200" s="6">
        <v>3534010</v>
      </c>
      <c r="D200" s="6" t="s">
        <v>7055</v>
      </c>
      <c r="E200" s="6" t="s">
        <v>8017</v>
      </c>
      <c r="F200" s="6" t="s">
        <v>6402</v>
      </c>
      <c r="G200" s="6">
        <v>153</v>
      </c>
      <c r="H200" s="6">
        <v>226</v>
      </c>
      <c r="I200" s="6">
        <v>1</v>
      </c>
      <c r="J200" s="6">
        <v>1</v>
      </c>
      <c r="K200" s="6">
        <v>0</v>
      </c>
      <c r="L200" s="6"/>
      <c r="M200" s="6">
        <v>2022</v>
      </c>
      <c r="N200" s="6" t="s">
        <v>7745</v>
      </c>
      <c r="O200" s="6">
        <v>3</v>
      </c>
      <c r="P200" s="6"/>
      <c r="Q200" s="6" t="s">
        <v>7733</v>
      </c>
      <c r="R200" s="6" t="s">
        <v>7734</v>
      </c>
      <c r="S200" s="6"/>
      <c r="T200" s="6" t="s">
        <v>3834</v>
      </c>
      <c r="U200">
        <f t="shared" si="3"/>
        <v>2</v>
      </c>
    </row>
    <row r="201" spans="1:21" x14ac:dyDescent="0.2">
      <c r="A201" s="6" t="s">
        <v>8016</v>
      </c>
      <c r="B201" s="6" t="s">
        <v>8005</v>
      </c>
      <c r="C201" s="6">
        <v>3534010</v>
      </c>
      <c r="D201" s="6" t="s">
        <v>6548</v>
      </c>
      <c r="E201" s="6" t="s">
        <v>8018</v>
      </c>
      <c r="F201" s="6" t="s">
        <v>6402</v>
      </c>
      <c r="G201" s="6">
        <v>73</v>
      </c>
      <c r="H201" s="6">
        <v>226</v>
      </c>
      <c r="I201" s="6">
        <v>0</v>
      </c>
      <c r="J201" s="6">
        <v>0</v>
      </c>
      <c r="K201" s="6">
        <v>0</v>
      </c>
      <c r="L201" s="6"/>
      <c r="M201" s="6">
        <v>2022</v>
      </c>
      <c r="N201" s="6" t="s">
        <v>7745</v>
      </c>
      <c r="O201" s="6">
        <v>3</v>
      </c>
      <c r="P201" s="6"/>
      <c r="Q201" s="6" t="s">
        <v>7733</v>
      </c>
      <c r="R201" s="6" t="s">
        <v>7734</v>
      </c>
      <c r="S201" s="6"/>
      <c r="T201" s="6" t="s">
        <v>3840</v>
      </c>
      <c r="U201">
        <f t="shared" si="3"/>
        <v>1</v>
      </c>
    </row>
    <row r="202" spans="1:21" x14ac:dyDescent="0.2">
      <c r="A202" s="6" t="s">
        <v>8019</v>
      </c>
      <c r="B202" s="6" t="s">
        <v>8005</v>
      </c>
      <c r="C202" s="6">
        <v>3534010</v>
      </c>
      <c r="D202" s="6" t="s">
        <v>8020</v>
      </c>
      <c r="E202" s="6" t="s">
        <v>8021</v>
      </c>
      <c r="F202" s="6" t="s">
        <v>6402</v>
      </c>
      <c r="G202" s="6">
        <v>9</v>
      </c>
      <c r="H202" s="6">
        <v>395</v>
      </c>
      <c r="I202" s="6">
        <v>0</v>
      </c>
      <c r="J202" s="6">
        <v>0</v>
      </c>
      <c r="K202" s="6">
        <v>0</v>
      </c>
      <c r="L202" s="6"/>
      <c r="M202" s="6">
        <v>2022</v>
      </c>
      <c r="N202" s="6" t="s">
        <v>7745</v>
      </c>
      <c r="O202" s="6">
        <v>4</v>
      </c>
      <c r="P202" s="6"/>
      <c r="Q202" s="6" t="s">
        <v>7733</v>
      </c>
      <c r="R202" s="6" t="s">
        <v>7734</v>
      </c>
      <c r="S202" s="6"/>
      <c r="T202" s="6" t="s">
        <v>3841</v>
      </c>
      <c r="U202">
        <f t="shared" si="3"/>
        <v>3</v>
      </c>
    </row>
    <row r="203" spans="1:21" x14ac:dyDescent="0.2">
      <c r="A203" s="6" t="s">
        <v>8019</v>
      </c>
      <c r="B203" s="6" t="s">
        <v>8005</v>
      </c>
      <c r="C203" s="6">
        <v>3534010</v>
      </c>
      <c r="D203" s="6" t="s">
        <v>6535</v>
      </c>
      <c r="E203" s="6" t="s">
        <v>6880</v>
      </c>
      <c r="F203" s="6" t="s">
        <v>6402</v>
      </c>
      <c r="G203" s="6">
        <v>338</v>
      </c>
      <c r="H203" s="6">
        <v>395</v>
      </c>
      <c r="I203" s="6">
        <v>1</v>
      </c>
      <c r="J203" s="6">
        <v>1</v>
      </c>
      <c r="K203" s="6">
        <v>0</v>
      </c>
      <c r="L203" s="6"/>
      <c r="M203" s="6">
        <v>2022</v>
      </c>
      <c r="N203" s="6" t="s">
        <v>7745</v>
      </c>
      <c r="O203" s="6">
        <v>4</v>
      </c>
      <c r="P203" s="6"/>
      <c r="Q203" s="6" t="s">
        <v>7733</v>
      </c>
      <c r="R203" s="6" t="s">
        <v>7734</v>
      </c>
      <c r="S203" s="6"/>
      <c r="T203" s="6" t="s">
        <v>3833</v>
      </c>
      <c r="U203">
        <f t="shared" si="3"/>
        <v>2</v>
      </c>
    </row>
    <row r="204" spans="1:21" x14ac:dyDescent="0.2">
      <c r="A204" s="6" t="s">
        <v>8019</v>
      </c>
      <c r="B204" s="6" t="s">
        <v>8005</v>
      </c>
      <c r="C204" s="6">
        <v>3534010</v>
      </c>
      <c r="D204" s="6" t="s">
        <v>8022</v>
      </c>
      <c r="E204" s="6" t="s">
        <v>8023</v>
      </c>
      <c r="F204" s="6" t="s">
        <v>6402</v>
      </c>
      <c r="G204" s="6">
        <v>48</v>
      </c>
      <c r="H204" s="6">
        <v>395</v>
      </c>
      <c r="I204" s="6">
        <v>0</v>
      </c>
      <c r="J204" s="6">
        <v>0</v>
      </c>
      <c r="K204" s="6">
        <v>0</v>
      </c>
      <c r="L204" s="6"/>
      <c r="M204" s="6">
        <v>2022</v>
      </c>
      <c r="N204" s="6" t="s">
        <v>7745</v>
      </c>
      <c r="O204" s="6">
        <v>4</v>
      </c>
      <c r="P204" s="6"/>
      <c r="Q204" s="6" t="s">
        <v>7733</v>
      </c>
      <c r="R204" s="6" t="s">
        <v>7734</v>
      </c>
      <c r="S204" s="6"/>
      <c r="T204" s="6" t="s">
        <v>3842</v>
      </c>
      <c r="U204">
        <f t="shared" si="3"/>
        <v>1</v>
      </c>
    </row>
    <row r="205" spans="1:21" x14ac:dyDescent="0.2">
      <c r="A205" s="6" t="s">
        <v>8024</v>
      </c>
      <c r="B205" s="6" t="s">
        <v>8005</v>
      </c>
      <c r="C205" s="6">
        <v>3534010</v>
      </c>
      <c r="D205" s="6" t="s">
        <v>8025</v>
      </c>
      <c r="E205" s="6" t="s">
        <v>8026</v>
      </c>
      <c r="F205" s="6" t="s">
        <v>6402</v>
      </c>
      <c r="G205" s="6">
        <v>168</v>
      </c>
      <c r="H205" s="6">
        <v>346</v>
      </c>
      <c r="I205" s="6">
        <v>1</v>
      </c>
      <c r="J205" s="6">
        <v>1</v>
      </c>
      <c r="K205" s="6">
        <v>0</v>
      </c>
      <c r="L205" s="6"/>
      <c r="M205" s="6">
        <v>2022</v>
      </c>
      <c r="N205" s="6" t="s">
        <v>7745</v>
      </c>
      <c r="O205" s="6">
        <v>5</v>
      </c>
      <c r="P205" s="6"/>
      <c r="Q205" s="6" t="s">
        <v>7733</v>
      </c>
      <c r="R205" s="6" t="s">
        <v>7734</v>
      </c>
      <c r="S205" s="6"/>
      <c r="T205" s="6" t="s">
        <v>3832</v>
      </c>
      <c r="U205">
        <f t="shared" si="3"/>
        <v>3</v>
      </c>
    </row>
    <row r="206" spans="1:21" x14ac:dyDescent="0.2">
      <c r="A206" s="6" t="s">
        <v>8024</v>
      </c>
      <c r="B206" s="6" t="s">
        <v>8005</v>
      </c>
      <c r="C206" s="6">
        <v>3534010</v>
      </c>
      <c r="D206" s="6" t="s">
        <v>6485</v>
      </c>
      <c r="E206" s="6" t="s">
        <v>6909</v>
      </c>
      <c r="F206" s="6" t="s">
        <v>6402</v>
      </c>
      <c r="G206" s="6">
        <v>160</v>
      </c>
      <c r="H206" s="6">
        <v>346</v>
      </c>
      <c r="I206" s="6">
        <v>0</v>
      </c>
      <c r="J206" s="6">
        <v>0</v>
      </c>
      <c r="K206" s="6">
        <v>0</v>
      </c>
      <c r="L206" s="6"/>
      <c r="M206" s="6">
        <v>2022</v>
      </c>
      <c r="N206" s="6" t="s">
        <v>7745</v>
      </c>
      <c r="O206" s="6">
        <v>5</v>
      </c>
      <c r="P206" s="6"/>
      <c r="Q206" s="6" t="s">
        <v>7733</v>
      </c>
      <c r="R206" s="6" t="s">
        <v>7734</v>
      </c>
      <c r="S206" s="6"/>
      <c r="T206" s="6" t="s">
        <v>3843</v>
      </c>
      <c r="U206">
        <f t="shared" si="3"/>
        <v>2</v>
      </c>
    </row>
    <row r="207" spans="1:21" x14ac:dyDescent="0.2">
      <c r="A207" s="6" t="s">
        <v>8024</v>
      </c>
      <c r="B207" s="6" t="s">
        <v>8005</v>
      </c>
      <c r="C207" s="6">
        <v>3534010</v>
      </c>
      <c r="D207" s="6" t="s">
        <v>8027</v>
      </c>
      <c r="E207" s="6" t="s">
        <v>8028</v>
      </c>
      <c r="F207" s="6" t="s">
        <v>6402</v>
      </c>
      <c r="G207" s="6">
        <v>18</v>
      </c>
      <c r="H207" s="6">
        <v>346</v>
      </c>
      <c r="I207" s="6">
        <v>0</v>
      </c>
      <c r="J207" s="6">
        <v>0</v>
      </c>
      <c r="K207" s="6">
        <v>0</v>
      </c>
      <c r="L207" s="6"/>
      <c r="M207" s="6">
        <v>2022</v>
      </c>
      <c r="N207" s="6" t="s">
        <v>7745</v>
      </c>
      <c r="O207" s="6">
        <v>5</v>
      </c>
      <c r="P207" s="6"/>
      <c r="Q207" s="6" t="s">
        <v>7733</v>
      </c>
      <c r="R207" s="6" t="s">
        <v>7734</v>
      </c>
      <c r="S207" s="6"/>
      <c r="T207" s="6" t="s">
        <v>3844</v>
      </c>
      <c r="U207">
        <f t="shared" si="3"/>
        <v>1</v>
      </c>
    </row>
    <row r="208" spans="1:21" x14ac:dyDescent="0.2">
      <c r="A208" s="6" t="s">
        <v>8029</v>
      </c>
      <c r="B208" s="6" t="s">
        <v>8030</v>
      </c>
      <c r="C208" s="6">
        <v>3530020</v>
      </c>
      <c r="D208" s="6" t="s">
        <v>8031</v>
      </c>
      <c r="E208" s="6" t="s">
        <v>8032</v>
      </c>
      <c r="F208" s="6" t="s">
        <v>6402</v>
      </c>
      <c r="G208" s="6">
        <v>2694</v>
      </c>
      <c r="H208" s="6">
        <v>6948</v>
      </c>
      <c r="I208" s="6">
        <v>0</v>
      </c>
      <c r="J208" s="6">
        <v>0</v>
      </c>
      <c r="K208" s="6">
        <v>0</v>
      </c>
      <c r="L208" s="6"/>
      <c r="M208" s="6">
        <v>2022</v>
      </c>
      <c r="N208" s="6" t="s">
        <v>7732</v>
      </c>
      <c r="O208" s="6">
        <v>99</v>
      </c>
      <c r="P208" s="6"/>
      <c r="Q208" s="6" t="s">
        <v>7733</v>
      </c>
      <c r="R208" s="6" t="s">
        <v>7734</v>
      </c>
      <c r="S208" s="6"/>
      <c r="T208" s="6" t="s">
        <v>1414</v>
      </c>
      <c r="U208">
        <f t="shared" si="3"/>
        <v>2</v>
      </c>
    </row>
    <row r="209" spans="1:21" x14ac:dyDescent="0.2">
      <c r="A209" s="6" t="s">
        <v>8029</v>
      </c>
      <c r="B209" s="6" t="s">
        <v>8030</v>
      </c>
      <c r="C209" s="6">
        <v>3530020</v>
      </c>
      <c r="D209" s="6" t="s">
        <v>8033</v>
      </c>
      <c r="E209" s="6" t="s">
        <v>8034</v>
      </c>
      <c r="F209" s="6" t="s">
        <v>6402</v>
      </c>
      <c r="G209" s="6">
        <v>4254</v>
      </c>
      <c r="H209" s="6">
        <v>6948</v>
      </c>
      <c r="I209" s="6">
        <v>0</v>
      </c>
      <c r="J209" s="6">
        <v>1</v>
      </c>
      <c r="K209" s="6">
        <v>0</v>
      </c>
      <c r="L209" s="6"/>
      <c r="M209" s="6">
        <v>2022</v>
      </c>
      <c r="N209" s="6" t="s">
        <v>7732</v>
      </c>
      <c r="O209" s="6">
        <v>99</v>
      </c>
      <c r="P209" s="6"/>
      <c r="Q209" s="6" t="s">
        <v>7733</v>
      </c>
      <c r="R209" s="6" t="s">
        <v>7734</v>
      </c>
      <c r="S209" s="6"/>
      <c r="T209" s="6" t="s">
        <v>1413</v>
      </c>
      <c r="U209">
        <f t="shared" si="3"/>
        <v>1</v>
      </c>
    </row>
    <row r="210" spans="1:21" x14ac:dyDescent="0.2">
      <c r="A210" s="6" t="s">
        <v>8035</v>
      </c>
      <c r="B210" s="6" t="s">
        <v>8030</v>
      </c>
      <c r="C210" s="6">
        <v>3530020</v>
      </c>
      <c r="D210" s="6" t="s">
        <v>6586</v>
      </c>
      <c r="E210" s="6" t="s">
        <v>8036</v>
      </c>
      <c r="F210" s="6" t="s">
        <v>6402</v>
      </c>
      <c r="G210" s="6">
        <v>666</v>
      </c>
      <c r="H210" s="6">
        <v>1148</v>
      </c>
      <c r="I210" s="6">
        <v>0</v>
      </c>
      <c r="J210" s="6">
        <v>1</v>
      </c>
      <c r="K210" s="6">
        <v>0</v>
      </c>
      <c r="L210" s="6"/>
      <c r="M210" s="6">
        <v>2022</v>
      </c>
      <c r="N210" s="6" t="s">
        <v>7745</v>
      </c>
      <c r="O210" s="6">
        <v>1</v>
      </c>
      <c r="P210" s="6"/>
      <c r="Q210" s="6" t="s">
        <v>7733</v>
      </c>
      <c r="R210" s="6" t="s">
        <v>7734</v>
      </c>
      <c r="S210" s="6"/>
      <c r="T210" s="6" t="s">
        <v>6285</v>
      </c>
      <c r="U210">
        <f t="shared" si="3"/>
        <v>2</v>
      </c>
    </row>
    <row r="211" spans="1:21" x14ac:dyDescent="0.2">
      <c r="A211" s="6" t="s">
        <v>8035</v>
      </c>
      <c r="B211" s="6" t="s">
        <v>8030</v>
      </c>
      <c r="C211" s="6">
        <v>3530020</v>
      </c>
      <c r="D211" s="6" t="s">
        <v>7457</v>
      </c>
      <c r="E211" s="6" t="s">
        <v>8037</v>
      </c>
      <c r="F211" s="6" t="s">
        <v>6402</v>
      </c>
      <c r="G211" s="6">
        <v>482</v>
      </c>
      <c r="H211" s="6">
        <v>1148</v>
      </c>
      <c r="I211" s="6">
        <v>1</v>
      </c>
      <c r="J211" s="6">
        <v>0</v>
      </c>
      <c r="K211" s="6">
        <v>0</v>
      </c>
      <c r="L211" s="6"/>
      <c r="M211" s="6">
        <v>2022</v>
      </c>
      <c r="N211" s="6" t="s">
        <v>7745</v>
      </c>
      <c r="O211" s="6">
        <v>1</v>
      </c>
      <c r="P211" s="6"/>
      <c r="Q211" s="6" t="s">
        <v>7733</v>
      </c>
      <c r="R211" s="6" t="s">
        <v>7734</v>
      </c>
      <c r="S211" s="6"/>
      <c r="T211" s="6" t="s">
        <v>6286</v>
      </c>
      <c r="U211">
        <f t="shared" si="3"/>
        <v>1</v>
      </c>
    </row>
    <row r="212" spans="1:21" x14ac:dyDescent="0.2">
      <c r="A212" s="6" t="s">
        <v>8038</v>
      </c>
      <c r="B212" s="6" t="s">
        <v>8030</v>
      </c>
      <c r="C212" s="6">
        <v>3530020</v>
      </c>
      <c r="D212" s="6" t="s">
        <v>7264</v>
      </c>
      <c r="E212" s="6" t="s">
        <v>8039</v>
      </c>
      <c r="F212" s="6" t="s">
        <v>6402</v>
      </c>
      <c r="G212" s="6">
        <v>244</v>
      </c>
      <c r="H212" s="6">
        <v>917</v>
      </c>
      <c r="I212" s="6">
        <v>1</v>
      </c>
      <c r="J212" s="6">
        <v>0</v>
      </c>
      <c r="K212" s="6">
        <v>0</v>
      </c>
      <c r="L212" s="6"/>
      <c r="M212" s="6">
        <v>2022</v>
      </c>
      <c r="N212" s="6" t="s">
        <v>7745</v>
      </c>
      <c r="O212" s="6">
        <v>2</v>
      </c>
      <c r="P212" s="6"/>
      <c r="Q212" s="6" t="s">
        <v>7733</v>
      </c>
      <c r="R212" s="6" t="s">
        <v>7734</v>
      </c>
      <c r="S212" s="6"/>
      <c r="T212" s="6" t="s">
        <v>6287</v>
      </c>
      <c r="U212">
        <f t="shared" si="3"/>
        <v>3</v>
      </c>
    </row>
    <row r="213" spans="1:21" x14ac:dyDescent="0.2">
      <c r="A213" s="6" t="s">
        <v>8038</v>
      </c>
      <c r="B213" s="6" t="s">
        <v>8030</v>
      </c>
      <c r="C213" s="6">
        <v>3530020</v>
      </c>
      <c r="D213" s="6" t="s">
        <v>7670</v>
      </c>
      <c r="E213" s="6" t="s">
        <v>6700</v>
      </c>
      <c r="F213" s="6" t="s">
        <v>6402</v>
      </c>
      <c r="G213" s="6">
        <v>27</v>
      </c>
      <c r="H213" s="6">
        <v>917</v>
      </c>
      <c r="I213" s="6">
        <v>0</v>
      </c>
      <c r="J213" s="6">
        <v>0</v>
      </c>
      <c r="K213" s="6">
        <v>0</v>
      </c>
      <c r="L213" s="6"/>
      <c r="M213" s="6">
        <v>2022</v>
      </c>
      <c r="N213" s="6" t="s">
        <v>7745</v>
      </c>
      <c r="O213" s="6">
        <v>2</v>
      </c>
      <c r="P213" s="6"/>
      <c r="Q213" s="6" t="s">
        <v>7733</v>
      </c>
      <c r="R213" s="6" t="s">
        <v>7734</v>
      </c>
      <c r="S213" s="6"/>
      <c r="T213" s="6" t="s">
        <v>6288</v>
      </c>
      <c r="U213">
        <f t="shared" si="3"/>
        <v>2</v>
      </c>
    </row>
    <row r="214" spans="1:21" x14ac:dyDescent="0.2">
      <c r="A214" s="6" t="s">
        <v>8038</v>
      </c>
      <c r="B214" s="6" t="s">
        <v>8030</v>
      </c>
      <c r="C214" s="6">
        <v>3530020</v>
      </c>
      <c r="D214" s="6" t="s">
        <v>6703</v>
      </c>
      <c r="E214" s="6" t="s">
        <v>7036</v>
      </c>
      <c r="F214" s="6" t="s">
        <v>6402</v>
      </c>
      <c r="G214" s="6">
        <v>646</v>
      </c>
      <c r="H214" s="6">
        <v>917</v>
      </c>
      <c r="I214" s="6">
        <v>0</v>
      </c>
      <c r="J214" s="6">
        <v>1</v>
      </c>
      <c r="K214" s="6">
        <v>0</v>
      </c>
      <c r="L214" s="6"/>
      <c r="M214" s="6">
        <v>2022</v>
      </c>
      <c r="N214" s="6" t="s">
        <v>7745</v>
      </c>
      <c r="O214" s="6">
        <v>2</v>
      </c>
      <c r="P214" s="6"/>
      <c r="Q214" s="6" t="s">
        <v>7733</v>
      </c>
      <c r="R214" s="6" t="s">
        <v>7734</v>
      </c>
      <c r="S214" s="6"/>
      <c r="T214" s="6" t="s">
        <v>6284</v>
      </c>
      <c r="U214">
        <f t="shared" si="3"/>
        <v>1</v>
      </c>
    </row>
    <row r="215" spans="1:21" x14ac:dyDescent="0.2">
      <c r="A215" s="6" t="s">
        <v>8040</v>
      </c>
      <c r="B215" s="6" t="s">
        <v>8030</v>
      </c>
      <c r="C215" s="6">
        <v>3530020</v>
      </c>
      <c r="D215" s="6" t="s">
        <v>6722</v>
      </c>
      <c r="E215" s="6" t="s">
        <v>8041</v>
      </c>
      <c r="F215" s="6" t="s">
        <v>6402</v>
      </c>
      <c r="G215" s="6">
        <v>548</v>
      </c>
      <c r="H215" s="6">
        <v>1588</v>
      </c>
      <c r="I215" s="6">
        <v>0</v>
      </c>
      <c r="J215" s="6">
        <v>0</v>
      </c>
      <c r="K215" s="6">
        <v>0</v>
      </c>
      <c r="L215" s="6"/>
      <c r="M215" s="6">
        <v>2022</v>
      </c>
      <c r="N215" s="6" t="s">
        <v>7745</v>
      </c>
      <c r="O215" s="6">
        <v>3</v>
      </c>
      <c r="P215" s="6"/>
      <c r="Q215" s="6" t="s">
        <v>7733</v>
      </c>
      <c r="R215" s="6" t="s">
        <v>7734</v>
      </c>
      <c r="S215" s="6"/>
      <c r="T215" s="6" t="s">
        <v>6289</v>
      </c>
      <c r="U215">
        <f t="shared" si="3"/>
        <v>2</v>
      </c>
    </row>
    <row r="216" spans="1:21" x14ac:dyDescent="0.2">
      <c r="A216" s="6" t="s">
        <v>8040</v>
      </c>
      <c r="B216" s="6" t="s">
        <v>8030</v>
      </c>
      <c r="C216" s="6">
        <v>3530020</v>
      </c>
      <c r="D216" s="6" t="s">
        <v>8042</v>
      </c>
      <c r="E216" s="6" t="s">
        <v>6407</v>
      </c>
      <c r="F216" s="6" t="s">
        <v>6402</v>
      </c>
      <c r="G216" s="6">
        <v>1040</v>
      </c>
      <c r="H216" s="6">
        <v>1588</v>
      </c>
      <c r="I216" s="6">
        <v>0</v>
      </c>
      <c r="J216" s="6">
        <v>1</v>
      </c>
      <c r="K216" s="6">
        <v>0</v>
      </c>
      <c r="L216" s="6"/>
      <c r="M216" s="6">
        <v>2022</v>
      </c>
      <c r="N216" s="6" t="s">
        <v>7745</v>
      </c>
      <c r="O216" s="6">
        <v>3</v>
      </c>
      <c r="P216" s="6"/>
      <c r="Q216" s="6" t="s">
        <v>7733</v>
      </c>
      <c r="R216" s="6" t="s">
        <v>7734</v>
      </c>
      <c r="S216" s="6"/>
      <c r="T216" s="6" t="s">
        <v>6283</v>
      </c>
      <c r="U216">
        <f t="shared" si="3"/>
        <v>1</v>
      </c>
    </row>
    <row r="217" spans="1:21" x14ac:dyDescent="0.2">
      <c r="A217" s="6" t="s">
        <v>8043</v>
      </c>
      <c r="B217" s="6" t="s">
        <v>8030</v>
      </c>
      <c r="C217" s="6">
        <v>3530020</v>
      </c>
      <c r="D217" s="6" t="s">
        <v>6858</v>
      </c>
      <c r="E217" s="6" t="s">
        <v>8044</v>
      </c>
      <c r="F217" s="6" t="s">
        <v>6402</v>
      </c>
      <c r="G217" s="6">
        <v>876</v>
      </c>
      <c r="H217" s="6">
        <v>6126</v>
      </c>
      <c r="I217" s="6">
        <v>0</v>
      </c>
      <c r="J217" s="6">
        <v>0</v>
      </c>
      <c r="K217" s="6">
        <v>0</v>
      </c>
      <c r="L217" s="6"/>
      <c r="M217" s="6">
        <v>2022</v>
      </c>
      <c r="N217" s="6" t="s">
        <v>7745</v>
      </c>
      <c r="O217" s="6">
        <v>4</v>
      </c>
      <c r="P217" s="6"/>
      <c r="Q217" s="6" t="s">
        <v>7733</v>
      </c>
      <c r="R217" s="6" t="s">
        <v>7734</v>
      </c>
      <c r="S217" s="6"/>
      <c r="T217" s="6" t="s">
        <v>6290</v>
      </c>
      <c r="U217">
        <f t="shared" si="3"/>
        <v>6</v>
      </c>
    </row>
    <row r="218" spans="1:21" x14ac:dyDescent="0.2">
      <c r="A218" s="6" t="s">
        <v>8043</v>
      </c>
      <c r="B218" s="6" t="s">
        <v>8030</v>
      </c>
      <c r="C218" s="6">
        <v>3530020</v>
      </c>
      <c r="D218" s="6" t="s">
        <v>6503</v>
      </c>
      <c r="E218" s="6" t="s">
        <v>8045</v>
      </c>
      <c r="F218" s="6" t="s">
        <v>6402</v>
      </c>
      <c r="G218" s="6">
        <v>956</v>
      </c>
      <c r="H218" s="6">
        <v>6126</v>
      </c>
      <c r="I218" s="6">
        <v>0</v>
      </c>
      <c r="J218" s="6">
        <v>0</v>
      </c>
      <c r="K218" s="6">
        <v>0</v>
      </c>
      <c r="L218" s="6"/>
      <c r="M218" s="6">
        <v>2022</v>
      </c>
      <c r="N218" s="6" t="s">
        <v>7745</v>
      </c>
      <c r="O218" s="6">
        <v>4</v>
      </c>
      <c r="P218" s="6"/>
      <c r="Q218" s="6" t="s">
        <v>7733</v>
      </c>
      <c r="R218" s="6" t="s">
        <v>7734</v>
      </c>
      <c r="S218" s="6"/>
      <c r="T218" s="6" t="s">
        <v>6291</v>
      </c>
      <c r="U218">
        <f t="shared" si="3"/>
        <v>5</v>
      </c>
    </row>
    <row r="219" spans="1:21" x14ac:dyDescent="0.2">
      <c r="A219" s="6" t="s">
        <v>8043</v>
      </c>
      <c r="B219" s="6" t="s">
        <v>8030</v>
      </c>
      <c r="C219" s="6">
        <v>3530020</v>
      </c>
      <c r="D219" s="6" t="s">
        <v>8046</v>
      </c>
      <c r="E219" s="6" t="s">
        <v>8047</v>
      </c>
      <c r="F219" s="6" t="s">
        <v>6402</v>
      </c>
      <c r="G219" s="6">
        <v>1574</v>
      </c>
      <c r="H219" s="6">
        <v>6126</v>
      </c>
      <c r="I219" s="6">
        <v>0</v>
      </c>
      <c r="J219" s="6">
        <v>1</v>
      </c>
      <c r="K219" s="6">
        <v>0</v>
      </c>
      <c r="L219" s="6"/>
      <c r="M219" s="6">
        <v>2022</v>
      </c>
      <c r="N219" s="6" t="s">
        <v>7745</v>
      </c>
      <c r="O219" s="6">
        <v>4</v>
      </c>
      <c r="P219" s="6"/>
      <c r="Q219" s="6" t="s">
        <v>7733</v>
      </c>
      <c r="R219" s="6" t="s">
        <v>7734</v>
      </c>
      <c r="S219" s="6"/>
      <c r="T219" s="6" t="s">
        <v>6282</v>
      </c>
      <c r="U219">
        <f t="shared" si="3"/>
        <v>4</v>
      </c>
    </row>
    <row r="220" spans="1:21" x14ac:dyDescent="0.2">
      <c r="A220" s="6" t="s">
        <v>8043</v>
      </c>
      <c r="B220" s="6" t="s">
        <v>8030</v>
      </c>
      <c r="C220" s="6">
        <v>3530020</v>
      </c>
      <c r="D220" s="6" t="s">
        <v>6571</v>
      </c>
      <c r="E220" s="6" t="s">
        <v>8048</v>
      </c>
      <c r="F220" s="6" t="s">
        <v>6402</v>
      </c>
      <c r="G220" s="6">
        <v>843</v>
      </c>
      <c r="H220" s="6">
        <v>6126</v>
      </c>
      <c r="I220" s="6">
        <v>0</v>
      </c>
      <c r="J220" s="6">
        <v>0</v>
      </c>
      <c r="K220" s="6">
        <v>0</v>
      </c>
      <c r="L220" s="6"/>
      <c r="M220" s="6">
        <v>2022</v>
      </c>
      <c r="N220" s="6" t="s">
        <v>7745</v>
      </c>
      <c r="O220" s="6">
        <v>4</v>
      </c>
      <c r="P220" s="6"/>
      <c r="Q220" s="6" t="s">
        <v>7733</v>
      </c>
      <c r="R220" s="6" t="s">
        <v>7734</v>
      </c>
      <c r="S220" s="6"/>
      <c r="T220" s="6" t="s">
        <v>6292</v>
      </c>
      <c r="U220">
        <f t="shared" si="3"/>
        <v>3</v>
      </c>
    </row>
    <row r="221" spans="1:21" x14ac:dyDescent="0.2">
      <c r="A221" s="6" t="s">
        <v>8043</v>
      </c>
      <c r="B221" s="6" t="s">
        <v>8030</v>
      </c>
      <c r="C221" s="6">
        <v>3530020</v>
      </c>
      <c r="D221" s="6" t="s">
        <v>6434</v>
      </c>
      <c r="E221" s="6" t="s">
        <v>6817</v>
      </c>
      <c r="F221" s="6" t="s">
        <v>6402</v>
      </c>
      <c r="G221" s="6">
        <v>686</v>
      </c>
      <c r="H221" s="6">
        <v>6126</v>
      </c>
      <c r="I221" s="6">
        <v>0</v>
      </c>
      <c r="J221" s="6">
        <v>0</v>
      </c>
      <c r="K221" s="6">
        <v>0</v>
      </c>
      <c r="L221" s="6"/>
      <c r="M221" s="6">
        <v>2022</v>
      </c>
      <c r="N221" s="6" t="s">
        <v>7745</v>
      </c>
      <c r="O221" s="6">
        <v>4</v>
      </c>
      <c r="P221" s="6"/>
      <c r="Q221" s="6" t="s">
        <v>7733</v>
      </c>
      <c r="R221" s="6" t="s">
        <v>7734</v>
      </c>
      <c r="S221" s="6"/>
      <c r="T221" s="6" t="s">
        <v>6293</v>
      </c>
      <c r="U221">
        <f t="shared" si="3"/>
        <v>2</v>
      </c>
    </row>
    <row r="222" spans="1:21" x14ac:dyDescent="0.2">
      <c r="A222" s="6" t="s">
        <v>8043</v>
      </c>
      <c r="B222" s="6" t="s">
        <v>8030</v>
      </c>
      <c r="C222" s="6">
        <v>3530020</v>
      </c>
      <c r="D222" s="6" t="s">
        <v>6713</v>
      </c>
      <c r="E222" s="6" t="s">
        <v>6481</v>
      </c>
      <c r="F222" s="6" t="s">
        <v>6402</v>
      </c>
      <c r="G222" s="6">
        <v>1191</v>
      </c>
      <c r="H222" s="6">
        <v>6126</v>
      </c>
      <c r="I222" s="6">
        <v>0</v>
      </c>
      <c r="J222" s="6">
        <v>1</v>
      </c>
      <c r="K222" s="6">
        <v>0</v>
      </c>
      <c r="L222" s="6"/>
      <c r="M222" s="6">
        <v>2022</v>
      </c>
      <c r="N222" s="6" t="s">
        <v>7745</v>
      </c>
      <c r="O222" s="6">
        <v>4</v>
      </c>
      <c r="P222" s="6"/>
      <c r="Q222" s="6" t="s">
        <v>7733</v>
      </c>
      <c r="R222" s="6" t="s">
        <v>7734</v>
      </c>
      <c r="S222" s="6"/>
      <c r="T222" s="6" t="s">
        <v>6281</v>
      </c>
      <c r="U222">
        <f t="shared" si="3"/>
        <v>1</v>
      </c>
    </row>
    <row r="223" spans="1:21" x14ac:dyDescent="0.2">
      <c r="A223" s="6" t="s">
        <v>8049</v>
      </c>
      <c r="B223" s="6" t="s">
        <v>8050</v>
      </c>
      <c r="C223" s="6">
        <v>3512058</v>
      </c>
      <c r="D223" s="6" t="s">
        <v>6598</v>
      </c>
      <c r="E223" s="6" t="s">
        <v>8051</v>
      </c>
      <c r="F223" s="6" t="s">
        <v>6402</v>
      </c>
      <c r="G223" s="6">
        <v>0</v>
      </c>
      <c r="H223" s="6"/>
      <c r="I223" s="6">
        <v>1</v>
      </c>
      <c r="J223" s="6">
        <v>1</v>
      </c>
      <c r="K223" s="6">
        <v>1</v>
      </c>
      <c r="L223" s="6"/>
      <c r="M223" s="6">
        <v>2022</v>
      </c>
      <c r="N223" s="6" t="s">
        <v>7732</v>
      </c>
      <c r="O223" s="6">
        <v>99</v>
      </c>
      <c r="P223" s="6"/>
      <c r="Q223" s="6" t="s">
        <v>7733</v>
      </c>
      <c r="R223" s="6" t="s">
        <v>7734</v>
      </c>
      <c r="S223" s="6"/>
      <c r="T223" s="6" t="s">
        <v>711</v>
      </c>
      <c r="U223">
        <f t="shared" si="3"/>
        <v>1</v>
      </c>
    </row>
    <row r="224" spans="1:21" x14ac:dyDescent="0.2">
      <c r="A224" s="6" t="s">
        <v>8052</v>
      </c>
      <c r="B224" s="6" t="s">
        <v>8050</v>
      </c>
      <c r="C224" s="6">
        <v>3512058</v>
      </c>
      <c r="D224" s="6" t="s">
        <v>8053</v>
      </c>
      <c r="E224" s="6" t="s">
        <v>7506</v>
      </c>
      <c r="F224" s="6" t="s">
        <v>6402</v>
      </c>
      <c r="G224" s="6">
        <v>0</v>
      </c>
      <c r="H224" s="6"/>
      <c r="I224" s="6">
        <v>1</v>
      </c>
      <c r="J224" s="6">
        <v>1</v>
      </c>
      <c r="K224" s="6">
        <v>1</v>
      </c>
      <c r="L224" s="6"/>
      <c r="M224" s="6">
        <v>2022</v>
      </c>
      <c r="N224" s="6" t="s">
        <v>7770</v>
      </c>
      <c r="O224" s="6">
        <v>99</v>
      </c>
      <c r="P224" s="6"/>
      <c r="Q224" s="6" t="s">
        <v>7733</v>
      </c>
      <c r="R224" s="6" t="s">
        <v>7734</v>
      </c>
      <c r="S224" s="6"/>
      <c r="T224" s="6" t="s">
        <v>2742</v>
      </c>
      <c r="U224">
        <f t="shared" si="3"/>
        <v>1</v>
      </c>
    </row>
    <row r="225" spans="1:21" x14ac:dyDescent="0.2">
      <c r="A225" s="6" t="s">
        <v>8054</v>
      </c>
      <c r="B225" s="6" t="s">
        <v>8050</v>
      </c>
      <c r="C225" s="6">
        <v>3512058</v>
      </c>
      <c r="D225" s="6" t="s">
        <v>7063</v>
      </c>
      <c r="E225" s="6" t="s">
        <v>7815</v>
      </c>
      <c r="F225" s="6" t="s">
        <v>6402</v>
      </c>
      <c r="G225" s="6">
        <v>369</v>
      </c>
      <c r="H225" s="6">
        <v>1703</v>
      </c>
      <c r="I225" s="6">
        <v>1</v>
      </c>
      <c r="J225" s="6">
        <v>1</v>
      </c>
      <c r="K225" s="6">
        <v>0</v>
      </c>
      <c r="L225" s="6"/>
      <c r="M225" s="6">
        <v>2022</v>
      </c>
      <c r="N225" s="6" t="s">
        <v>7745</v>
      </c>
      <c r="O225" s="6">
        <v>99</v>
      </c>
      <c r="P225" s="6"/>
      <c r="Q225" s="6" t="s">
        <v>7733</v>
      </c>
      <c r="R225" s="6" t="s">
        <v>7734</v>
      </c>
      <c r="S225" s="6"/>
      <c r="T225" s="6" t="s">
        <v>2741</v>
      </c>
      <c r="U225">
        <f t="shared" si="3"/>
        <v>6</v>
      </c>
    </row>
    <row r="226" spans="1:21" x14ac:dyDescent="0.2">
      <c r="A226" s="6" t="s">
        <v>8054</v>
      </c>
      <c r="B226" s="6" t="s">
        <v>8050</v>
      </c>
      <c r="C226" s="6">
        <v>3512058</v>
      </c>
      <c r="D226" s="6" t="s">
        <v>8055</v>
      </c>
      <c r="E226" s="6" t="s">
        <v>6977</v>
      </c>
      <c r="F226" s="6" t="s">
        <v>6402</v>
      </c>
      <c r="G226" s="6">
        <v>418</v>
      </c>
      <c r="H226" s="6">
        <v>1703</v>
      </c>
      <c r="I226" s="6">
        <v>1</v>
      </c>
      <c r="J226" s="6">
        <v>1</v>
      </c>
      <c r="K226" s="6">
        <v>0</v>
      </c>
      <c r="L226" s="6"/>
      <c r="M226" s="6">
        <v>2022</v>
      </c>
      <c r="N226" s="6" t="s">
        <v>7745</v>
      </c>
      <c r="O226" s="6">
        <v>99</v>
      </c>
      <c r="P226" s="6"/>
      <c r="Q226" s="6" t="s">
        <v>7733</v>
      </c>
      <c r="R226" s="6" t="s">
        <v>7734</v>
      </c>
      <c r="S226" s="6"/>
      <c r="T226" s="6" t="s">
        <v>2740</v>
      </c>
      <c r="U226">
        <f t="shared" si="3"/>
        <v>5</v>
      </c>
    </row>
    <row r="227" spans="1:21" x14ac:dyDescent="0.2">
      <c r="A227" s="6" t="s">
        <v>8054</v>
      </c>
      <c r="B227" s="6" t="s">
        <v>8050</v>
      </c>
      <c r="C227" s="6">
        <v>3512058</v>
      </c>
      <c r="D227" s="6" t="s">
        <v>6530</v>
      </c>
      <c r="E227" s="6" t="s">
        <v>8056</v>
      </c>
      <c r="F227" s="6" t="s">
        <v>6402</v>
      </c>
      <c r="G227" s="6">
        <v>79</v>
      </c>
      <c r="H227" s="6">
        <v>1703</v>
      </c>
      <c r="I227" s="6">
        <v>0</v>
      </c>
      <c r="J227" s="6">
        <v>0</v>
      </c>
      <c r="K227" s="6">
        <v>0</v>
      </c>
      <c r="L227" s="6"/>
      <c r="M227" s="6">
        <v>2022</v>
      </c>
      <c r="N227" s="6" t="s">
        <v>7745</v>
      </c>
      <c r="O227" s="6">
        <v>99</v>
      </c>
      <c r="P227" s="6"/>
      <c r="Q227" s="6" t="s">
        <v>7733</v>
      </c>
      <c r="R227" s="6" t="s">
        <v>7734</v>
      </c>
      <c r="S227" s="6"/>
      <c r="T227" s="6" t="s">
        <v>2743</v>
      </c>
      <c r="U227">
        <f t="shared" si="3"/>
        <v>4</v>
      </c>
    </row>
    <row r="228" spans="1:21" x14ac:dyDescent="0.2">
      <c r="A228" s="6" t="s">
        <v>8054</v>
      </c>
      <c r="B228" s="6" t="s">
        <v>8050</v>
      </c>
      <c r="C228" s="6">
        <v>3512058</v>
      </c>
      <c r="D228" s="6" t="s">
        <v>6434</v>
      </c>
      <c r="E228" s="6" t="s">
        <v>8057</v>
      </c>
      <c r="F228" s="6" t="s">
        <v>6402</v>
      </c>
      <c r="G228" s="6">
        <v>363</v>
      </c>
      <c r="H228" s="6">
        <v>1703</v>
      </c>
      <c r="I228" s="6">
        <v>0</v>
      </c>
      <c r="J228" s="6">
        <v>1</v>
      </c>
      <c r="K228" s="6">
        <v>0</v>
      </c>
      <c r="L228" s="6"/>
      <c r="M228" s="6">
        <v>2022</v>
      </c>
      <c r="N228" s="6" t="s">
        <v>7745</v>
      </c>
      <c r="O228" s="6">
        <v>99</v>
      </c>
      <c r="P228" s="6"/>
      <c r="Q228" s="6" t="s">
        <v>7733</v>
      </c>
      <c r="R228" s="6" t="s">
        <v>7734</v>
      </c>
      <c r="S228" s="6"/>
      <c r="T228" s="6" t="s">
        <v>2739</v>
      </c>
      <c r="U228">
        <f t="shared" si="3"/>
        <v>3</v>
      </c>
    </row>
    <row r="229" spans="1:21" x14ac:dyDescent="0.2">
      <c r="A229" s="6" t="s">
        <v>8054</v>
      </c>
      <c r="B229" s="6" t="s">
        <v>8050</v>
      </c>
      <c r="C229" s="6">
        <v>3512058</v>
      </c>
      <c r="D229" s="6" t="s">
        <v>6434</v>
      </c>
      <c r="E229" s="6" t="s">
        <v>8058</v>
      </c>
      <c r="F229" s="6" t="s">
        <v>6402</v>
      </c>
      <c r="G229" s="6">
        <v>139</v>
      </c>
      <c r="H229" s="6">
        <v>1703</v>
      </c>
      <c r="I229" s="6">
        <v>0</v>
      </c>
      <c r="J229" s="6">
        <v>0</v>
      </c>
      <c r="K229" s="6">
        <v>0</v>
      </c>
      <c r="L229" s="6"/>
      <c r="M229" s="6">
        <v>2022</v>
      </c>
      <c r="N229" s="6" t="s">
        <v>7745</v>
      </c>
      <c r="O229" s="6">
        <v>99</v>
      </c>
      <c r="P229" s="6"/>
      <c r="Q229" s="6" t="s">
        <v>7733</v>
      </c>
      <c r="R229" s="6" t="s">
        <v>7734</v>
      </c>
      <c r="S229" s="6"/>
      <c r="T229" s="6" t="s">
        <v>2744</v>
      </c>
      <c r="U229">
        <f t="shared" si="3"/>
        <v>2</v>
      </c>
    </row>
    <row r="230" spans="1:21" x14ac:dyDescent="0.2">
      <c r="A230" s="6" t="s">
        <v>8054</v>
      </c>
      <c r="B230" s="6" t="s">
        <v>8050</v>
      </c>
      <c r="C230" s="6">
        <v>3512058</v>
      </c>
      <c r="D230" s="6" t="s">
        <v>6605</v>
      </c>
      <c r="E230" s="6" t="s">
        <v>8059</v>
      </c>
      <c r="F230" s="6" t="s">
        <v>6402</v>
      </c>
      <c r="G230" s="6">
        <v>335</v>
      </c>
      <c r="H230" s="6">
        <v>1703</v>
      </c>
      <c r="I230" s="6">
        <v>1</v>
      </c>
      <c r="J230" s="6">
        <v>0</v>
      </c>
      <c r="K230" s="6">
        <v>0</v>
      </c>
      <c r="L230" s="6"/>
      <c r="M230" s="6">
        <v>2022</v>
      </c>
      <c r="N230" s="6" t="s">
        <v>7745</v>
      </c>
      <c r="O230" s="6">
        <v>99</v>
      </c>
      <c r="P230" s="6"/>
      <c r="Q230" s="6" t="s">
        <v>7733</v>
      </c>
      <c r="R230" s="6" t="s">
        <v>7734</v>
      </c>
      <c r="S230" s="6"/>
      <c r="T230" s="6" t="s">
        <v>2745</v>
      </c>
      <c r="U230">
        <f t="shared" si="3"/>
        <v>1</v>
      </c>
    </row>
    <row r="231" spans="1:21" x14ac:dyDescent="0.2">
      <c r="A231" s="6" t="s">
        <v>8060</v>
      </c>
      <c r="B231" s="6" t="s">
        <v>8061</v>
      </c>
      <c r="C231" s="6">
        <v>3543042</v>
      </c>
      <c r="D231" s="6" t="s">
        <v>6857</v>
      </c>
      <c r="E231" s="6" t="s">
        <v>6430</v>
      </c>
      <c r="F231" s="6" t="s">
        <v>6402</v>
      </c>
      <c r="G231" s="6">
        <v>449</v>
      </c>
      <c r="H231" s="6">
        <v>31368</v>
      </c>
      <c r="I231" s="6">
        <v>0</v>
      </c>
      <c r="J231" s="6">
        <v>0</v>
      </c>
      <c r="K231" s="6">
        <v>0</v>
      </c>
      <c r="L231" s="6"/>
      <c r="M231" s="6">
        <v>2022</v>
      </c>
      <c r="N231" s="6" t="s">
        <v>7732</v>
      </c>
      <c r="O231" s="6">
        <v>99</v>
      </c>
      <c r="P231" s="6"/>
      <c r="Q231" s="6" t="s">
        <v>7733</v>
      </c>
      <c r="R231" s="6" t="s">
        <v>7734</v>
      </c>
      <c r="S231" s="6"/>
      <c r="T231" s="6" t="s">
        <v>517</v>
      </c>
      <c r="U231">
        <f t="shared" si="3"/>
        <v>7</v>
      </c>
    </row>
    <row r="232" spans="1:21" x14ac:dyDescent="0.2">
      <c r="A232" s="6" t="s">
        <v>8060</v>
      </c>
      <c r="B232" s="6" t="s">
        <v>8061</v>
      </c>
      <c r="C232" s="6">
        <v>3543042</v>
      </c>
      <c r="D232" s="6" t="s">
        <v>8062</v>
      </c>
      <c r="E232" s="6" t="s">
        <v>8063</v>
      </c>
      <c r="F232" s="6" t="s">
        <v>6402</v>
      </c>
      <c r="G232" s="6">
        <v>315</v>
      </c>
      <c r="H232" s="6">
        <v>31368</v>
      </c>
      <c r="I232" s="6">
        <v>0</v>
      </c>
      <c r="J232" s="6">
        <v>0</v>
      </c>
      <c r="K232" s="6">
        <v>0</v>
      </c>
      <c r="L232" s="6"/>
      <c r="M232" s="6">
        <v>2022</v>
      </c>
      <c r="N232" s="6" t="s">
        <v>7732</v>
      </c>
      <c r="O232" s="6">
        <v>99</v>
      </c>
      <c r="P232" s="6"/>
      <c r="Q232" s="6" t="s">
        <v>7733</v>
      </c>
      <c r="R232" s="6" t="s">
        <v>7734</v>
      </c>
      <c r="S232" s="6"/>
      <c r="T232" s="6" t="s">
        <v>518</v>
      </c>
      <c r="U232">
        <f t="shared" si="3"/>
        <v>6</v>
      </c>
    </row>
    <row r="233" spans="1:21" x14ac:dyDescent="0.2">
      <c r="A233" s="6" t="s">
        <v>8060</v>
      </c>
      <c r="B233" s="6" t="s">
        <v>8061</v>
      </c>
      <c r="C233" s="6">
        <v>3543042</v>
      </c>
      <c r="D233" s="6" t="s">
        <v>6580</v>
      </c>
      <c r="E233" s="6" t="s">
        <v>8064</v>
      </c>
      <c r="F233" s="6" t="s">
        <v>6402</v>
      </c>
      <c r="G233" s="6">
        <v>134</v>
      </c>
      <c r="H233" s="6">
        <v>31368</v>
      </c>
      <c r="I233" s="6">
        <v>0</v>
      </c>
      <c r="J233" s="6">
        <v>0</v>
      </c>
      <c r="K233" s="6">
        <v>0</v>
      </c>
      <c r="L233" s="6"/>
      <c r="M233" s="6">
        <v>2022</v>
      </c>
      <c r="N233" s="6" t="s">
        <v>7732</v>
      </c>
      <c r="O233" s="6">
        <v>99</v>
      </c>
      <c r="P233" s="6"/>
      <c r="Q233" s="6" t="s">
        <v>7733</v>
      </c>
      <c r="R233" s="6" t="s">
        <v>7734</v>
      </c>
      <c r="S233" s="6"/>
      <c r="T233" s="6" t="s">
        <v>519</v>
      </c>
      <c r="U233">
        <f t="shared" si="3"/>
        <v>5</v>
      </c>
    </row>
    <row r="234" spans="1:21" x14ac:dyDescent="0.2">
      <c r="A234" s="6" t="s">
        <v>8060</v>
      </c>
      <c r="B234" s="6" t="s">
        <v>8061</v>
      </c>
      <c r="C234" s="6">
        <v>3543042</v>
      </c>
      <c r="D234" s="6" t="s">
        <v>6801</v>
      </c>
      <c r="E234" s="6" t="s">
        <v>7284</v>
      </c>
      <c r="F234" s="6" t="s">
        <v>6402</v>
      </c>
      <c r="G234" s="6">
        <v>2745</v>
      </c>
      <c r="H234" s="6">
        <v>31368</v>
      </c>
      <c r="I234" s="6">
        <v>0</v>
      </c>
      <c r="J234" s="6">
        <v>0</v>
      </c>
      <c r="K234" s="6">
        <v>0</v>
      </c>
      <c r="L234" s="6"/>
      <c r="M234" s="6">
        <v>2022</v>
      </c>
      <c r="N234" s="6" t="s">
        <v>7732</v>
      </c>
      <c r="O234" s="6">
        <v>99</v>
      </c>
      <c r="P234" s="6"/>
      <c r="Q234" s="6" t="s">
        <v>7733</v>
      </c>
      <c r="R234" s="6" t="s">
        <v>7734</v>
      </c>
      <c r="S234" s="6"/>
      <c r="T234" s="6" t="s">
        <v>520</v>
      </c>
      <c r="U234">
        <f t="shared" si="3"/>
        <v>4</v>
      </c>
    </row>
    <row r="235" spans="1:21" x14ac:dyDescent="0.2">
      <c r="A235" s="6" t="s">
        <v>8060</v>
      </c>
      <c r="B235" s="6" t="s">
        <v>8061</v>
      </c>
      <c r="C235" s="6">
        <v>3543042</v>
      </c>
      <c r="D235" s="6" t="s">
        <v>6459</v>
      </c>
      <c r="E235" s="6" t="s">
        <v>8065</v>
      </c>
      <c r="F235" s="6" t="s">
        <v>6402</v>
      </c>
      <c r="G235" s="6">
        <v>1700</v>
      </c>
      <c r="H235" s="6">
        <v>31368</v>
      </c>
      <c r="I235" s="6">
        <v>0</v>
      </c>
      <c r="J235" s="6">
        <v>0</v>
      </c>
      <c r="K235" s="6">
        <v>0</v>
      </c>
      <c r="L235" s="6"/>
      <c r="M235" s="6">
        <v>2022</v>
      </c>
      <c r="N235" s="6" t="s">
        <v>7732</v>
      </c>
      <c r="O235" s="6">
        <v>99</v>
      </c>
      <c r="P235" s="6"/>
      <c r="Q235" s="6" t="s">
        <v>7733</v>
      </c>
      <c r="R235" s="6" t="s">
        <v>7734</v>
      </c>
      <c r="S235" s="6"/>
      <c r="T235" s="6" t="s">
        <v>521</v>
      </c>
      <c r="U235">
        <f t="shared" si="3"/>
        <v>3</v>
      </c>
    </row>
    <row r="236" spans="1:21" x14ac:dyDescent="0.2">
      <c r="A236" s="6" t="s">
        <v>8060</v>
      </c>
      <c r="B236" s="6" t="s">
        <v>8061</v>
      </c>
      <c r="C236" s="6">
        <v>3543042</v>
      </c>
      <c r="D236" s="6" t="s">
        <v>6419</v>
      </c>
      <c r="E236" s="6" t="s">
        <v>8066</v>
      </c>
      <c r="F236" s="6" t="s">
        <v>6402</v>
      </c>
      <c r="G236" s="6">
        <v>13401</v>
      </c>
      <c r="H236" s="6">
        <v>31368</v>
      </c>
      <c r="I236" s="6">
        <v>0</v>
      </c>
      <c r="J236" s="6">
        <v>1</v>
      </c>
      <c r="K236" s="6">
        <v>0</v>
      </c>
      <c r="L236" s="6"/>
      <c r="M236" s="6">
        <v>2022</v>
      </c>
      <c r="N236" s="6" t="s">
        <v>7732</v>
      </c>
      <c r="O236" s="6">
        <v>99</v>
      </c>
      <c r="P236" s="6"/>
      <c r="Q236" s="6" t="s">
        <v>7733</v>
      </c>
      <c r="R236" s="6" t="s">
        <v>7734</v>
      </c>
      <c r="S236" s="6"/>
      <c r="T236" s="6" t="s">
        <v>516</v>
      </c>
      <c r="U236">
        <f t="shared" si="3"/>
        <v>2</v>
      </c>
    </row>
    <row r="237" spans="1:21" x14ac:dyDescent="0.2">
      <c r="A237" s="6" t="s">
        <v>8060</v>
      </c>
      <c r="B237" s="6" t="s">
        <v>8061</v>
      </c>
      <c r="C237" s="6">
        <v>3543042</v>
      </c>
      <c r="D237" s="6" t="s">
        <v>6761</v>
      </c>
      <c r="E237" s="6" t="s">
        <v>6581</v>
      </c>
      <c r="F237" s="6" t="s">
        <v>6402</v>
      </c>
      <c r="G237" s="6">
        <v>12624</v>
      </c>
      <c r="H237" s="6">
        <v>31368</v>
      </c>
      <c r="I237" s="6">
        <v>0</v>
      </c>
      <c r="J237" s="6">
        <v>0</v>
      </c>
      <c r="K237" s="6">
        <v>0</v>
      </c>
      <c r="L237" s="6"/>
      <c r="M237" s="6">
        <v>2022</v>
      </c>
      <c r="N237" s="6" t="s">
        <v>7732</v>
      </c>
      <c r="O237" s="6">
        <v>99</v>
      </c>
      <c r="P237" s="6"/>
      <c r="Q237" s="6" t="s">
        <v>7733</v>
      </c>
      <c r="R237" s="6" t="s">
        <v>7734</v>
      </c>
      <c r="S237" s="6"/>
      <c r="T237" s="6" t="s">
        <v>522</v>
      </c>
      <c r="U237">
        <f t="shared" si="3"/>
        <v>1</v>
      </c>
    </row>
    <row r="238" spans="1:21" x14ac:dyDescent="0.2">
      <c r="A238" s="6" t="s">
        <v>8067</v>
      </c>
      <c r="B238" s="6" t="s">
        <v>8061</v>
      </c>
      <c r="C238" s="6">
        <v>3543042</v>
      </c>
      <c r="D238" s="6" t="s">
        <v>8068</v>
      </c>
      <c r="E238" s="6" t="s">
        <v>6847</v>
      </c>
      <c r="F238" s="6" t="s">
        <v>6402</v>
      </c>
      <c r="G238" s="6">
        <v>815</v>
      </c>
      <c r="H238" s="6">
        <v>3536</v>
      </c>
      <c r="I238" s="6">
        <v>0</v>
      </c>
      <c r="J238" s="6">
        <v>0</v>
      </c>
      <c r="K238" s="6">
        <v>0</v>
      </c>
      <c r="L238" s="6"/>
      <c r="M238" s="6">
        <v>2022</v>
      </c>
      <c r="N238" s="6" t="s">
        <v>7745</v>
      </c>
      <c r="O238" s="6">
        <v>1</v>
      </c>
      <c r="P238" s="6"/>
      <c r="Q238" s="6" t="s">
        <v>7733</v>
      </c>
      <c r="R238" s="6" t="s">
        <v>7734</v>
      </c>
      <c r="S238" s="6"/>
      <c r="T238" s="6" t="s">
        <v>1727</v>
      </c>
      <c r="U238">
        <f t="shared" si="3"/>
        <v>3</v>
      </c>
    </row>
    <row r="239" spans="1:21" x14ac:dyDescent="0.2">
      <c r="A239" s="6" t="s">
        <v>8067</v>
      </c>
      <c r="B239" s="6" t="s">
        <v>8061</v>
      </c>
      <c r="C239" s="6">
        <v>3543042</v>
      </c>
      <c r="D239" s="6" t="s">
        <v>6968</v>
      </c>
      <c r="E239" s="6" t="s">
        <v>8069</v>
      </c>
      <c r="F239" s="6" t="s">
        <v>6402</v>
      </c>
      <c r="G239" s="6">
        <v>969</v>
      </c>
      <c r="H239" s="6">
        <v>3536</v>
      </c>
      <c r="I239" s="6">
        <v>0</v>
      </c>
      <c r="J239" s="6">
        <v>0</v>
      </c>
      <c r="K239" s="6">
        <v>0</v>
      </c>
      <c r="L239" s="6"/>
      <c r="M239" s="6">
        <v>2022</v>
      </c>
      <c r="N239" s="6" t="s">
        <v>7745</v>
      </c>
      <c r="O239" s="6">
        <v>1</v>
      </c>
      <c r="P239" s="6"/>
      <c r="Q239" s="6" t="s">
        <v>7733</v>
      </c>
      <c r="R239" s="6" t="s">
        <v>7734</v>
      </c>
      <c r="S239" s="6"/>
      <c r="T239" s="6" t="s">
        <v>1728</v>
      </c>
      <c r="U239">
        <f t="shared" si="3"/>
        <v>2</v>
      </c>
    </row>
    <row r="240" spans="1:21" x14ac:dyDescent="0.2">
      <c r="A240" s="6" t="s">
        <v>8067</v>
      </c>
      <c r="B240" s="6" t="s">
        <v>8061</v>
      </c>
      <c r="C240" s="6">
        <v>3543042</v>
      </c>
      <c r="D240" s="6" t="s">
        <v>8070</v>
      </c>
      <c r="E240" s="6" t="s">
        <v>8071</v>
      </c>
      <c r="F240" s="6" t="s">
        <v>6402</v>
      </c>
      <c r="G240" s="6">
        <v>1752</v>
      </c>
      <c r="H240" s="6">
        <v>3536</v>
      </c>
      <c r="I240" s="6">
        <v>1</v>
      </c>
      <c r="J240" s="6">
        <v>1</v>
      </c>
      <c r="K240" s="6">
        <v>0</v>
      </c>
      <c r="L240" s="6"/>
      <c r="M240" s="6">
        <v>2022</v>
      </c>
      <c r="N240" s="6" t="s">
        <v>7745</v>
      </c>
      <c r="O240" s="6">
        <v>1</v>
      </c>
      <c r="P240" s="6"/>
      <c r="Q240" s="6" t="s">
        <v>7733</v>
      </c>
      <c r="R240" s="6" t="s">
        <v>7734</v>
      </c>
      <c r="S240" s="6"/>
      <c r="T240" s="6" t="s">
        <v>1726</v>
      </c>
      <c r="U240">
        <f t="shared" si="3"/>
        <v>1</v>
      </c>
    </row>
    <row r="241" spans="1:21" x14ac:dyDescent="0.2">
      <c r="A241" s="6" t="s">
        <v>8072</v>
      </c>
      <c r="B241" s="6" t="s">
        <v>8061</v>
      </c>
      <c r="C241" s="6">
        <v>3543042</v>
      </c>
      <c r="D241" s="6" t="s">
        <v>8073</v>
      </c>
      <c r="E241" s="6" t="s">
        <v>8074</v>
      </c>
      <c r="F241" s="6" t="s">
        <v>6402</v>
      </c>
      <c r="G241" s="6">
        <v>70</v>
      </c>
      <c r="H241" s="6">
        <v>3825</v>
      </c>
      <c r="I241" s="6">
        <v>0</v>
      </c>
      <c r="J241" s="6">
        <v>0</v>
      </c>
      <c r="K241" s="6">
        <v>0</v>
      </c>
      <c r="L241" s="6"/>
      <c r="M241" s="6">
        <v>2022</v>
      </c>
      <c r="N241" s="6" t="s">
        <v>7745</v>
      </c>
      <c r="O241" s="6">
        <v>2</v>
      </c>
      <c r="P241" s="6"/>
      <c r="Q241" s="6" t="s">
        <v>7733</v>
      </c>
      <c r="R241" s="6" t="s">
        <v>7734</v>
      </c>
      <c r="S241" s="6"/>
      <c r="T241" s="6" t="s">
        <v>1729</v>
      </c>
      <c r="U241">
        <f t="shared" si="3"/>
        <v>6</v>
      </c>
    </row>
    <row r="242" spans="1:21" x14ac:dyDescent="0.2">
      <c r="A242" s="6" t="s">
        <v>8072</v>
      </c>
      <c r="B242" s="6" t="s">
        <v>8061</v>
      </c>
      <c r="C242" s="6">
        <v>3543042</v>
      </c>
      <c r="D242" s="6" t="s">
        <v>8075</v>
      </c>
      <c r="E242" s="6" t="s">
        <v>7011</v>
      </c>
      <c r="F242" s="6" t="s">
        <v>6402</v>
      </c>
      <c r="G242" s="6">
        <v>1044</v>
      </c>
      <c r="H242" s="6">
        <v>3825</v>
      </c>
      <c r="I242" s="6">
        <v>0</v>
      </c>
      <c r="J242" s="6">
        <v>0</v>
      </c>
      <c r="K242" s="6">
        <v>0</v>
      </c>
      <c r="L242" s="6"/>
      <c r="M242" s="6">
        <v>2022</v>
      </c>
      <c r="N242" s="6" t="s">
        <v>7745</v>
      </c>
      <c r="O242" s="6">
        <v>2</v>
      </c>
      <c r="P242" s="6"/>
      <c r="Q242" s="6" t="s">
        <v>7733</v>
      </c>
      <c r="R242" s="6" t="s">
        <v>7734</v>
      </c>
      <c r="S242" s="6"/>
      <c r="T242" s="6" t="s">
        <v>1730</v>
      </c>
      <c r="U242">
        <f t="shared" si="3"/>
        <v>5</v>
      </c>
    </row>
    <row r="243" spans="1:21" x14ac:dyDescent="0.2">
      <c r="A243" s="6" t="s">
        <v>8072</v>
      </c>
      <c r="B243" s="6" t="s">
        <v>8061</v>
      </c>
      <c r="C243" s="6">
        <v>3543042</v>
      </c>
      <c r="D243" s="6" t="s">
        <v>6559</v>
      </c>
      <c r="E243" s="6" t="s">
        <v>6691</v>
      </c>
      <c r="F243" s="6" t="s">
        <v>6402</v>
      </c>
      <c r="G243" s="6">
        <v>1418</v>
      </c>
      <c r="H243" s="6">
        <v>3825</v>
      </c>
      <c r="I243" s="6">
        <v>0</v>
      </c>
      <c r="J243" s="6">
        <v>1</v>
      </c>
      <c r="K243" s="6">
        <v>0</v>
      </c>
      <c r="L243" s="6"/>
      <c r="M243" s="6">
        <v>2022</v>
      </c>
      <c r="N243" s="6" t="s">
        <v>7745</v>
      </c>
      <c r="O243" s="6">
        <v>2</v>
      </c>
      <c r="P243" s="6"/>
      <c r="Q243" s="6" t="s">
        <v>7733</v>
      </c>
      <c r="R243" s="6" t="s">
        <v>7734</v>
      </c>
      <c r="S243" s="6"/>
      <c r="T243" s="6" t="s">
        <v>1725</v>
      </c>
      <c r="U243">
        <f t="shared" si="3"/>
        <v>4</v>
      </c>
    </row>
    <row r="244" spans="1:21" x14ac:dyDescent="0.2">
      <c r="A244" s="6" t="s">
        <v>8072</v>
      </c>
      <c r="B244" s="6" t="s">
        <v>8061</v>
      </c>
      <c r="C244" s="6">
        <v>3543042</v>
      </c>
      <c r="D244" s="6" t="s">
        <v>6527</v>
      </c>
      <c r="E244" s="6" t="s">
        <v>8076</v>
      </c>
      <c r="F244" s="6" t="s">
        <v>6402</v>
      </c>
      <c r="G244" s="6">
        <v>184</v>
      </c>
      <c r="H244" s="6">
        <v>3825</v>
      </c>
      <c r="I244" s="6">
        <v>0</v>
      </c>
      <c r="J244" s="6">
        <v>0</v>
      </c>
      <c r="K244" s="6">
        <v>0</v>
      </c>
      <c r="L244" s="6"/>
      <c r="M244" s="6">
        <v>2022</v>
      </c>
      <c r="N244" s="6" t="s">
        <v>7745</v>
      </c>
      <c r="O244" s="6">
        <v>2</v>
      </c>
      <c r="P244" s="6"/>
      <c r="Q244" s="6" t="s">
        <v>7733</v>
      </c>
      <c r="R244" s="6" t="s">
        <v>7734</v>
      </c>
      <c r="S244" s="6"/>
      <c r="T244" s="6" t="s">
        <v>1731</v>
      </c>
      <c r="U244">
        <f t="shared" si="3"/>
        <v>3</v>
      </c>
    </row>
    <row r="245" spans="1:21" x14ac:dyDescent="0.2">
      <c r="A245" s="6" t="s">
        <v>8072</v>
      </c>
      <c r="B245" s="6" t="s">
        <v>8061</v>
      </c>
      <c r="C245" s="6">
        <v>3543042</v>
      </c>
      <c r="D245" s="6" t="s">
        <v>6637</v>
      </c>
      <c r="E245" s="6" t="s">
        <v>8077</v>
      </c>
      <c r="F245" s="6" t="s">
        <v>6402</v>
      </c>
      <c r="G245" s="6">
        <v>607</v>
      </c>
      <c r="H245" s="6">
        <v>3825</v>
      </c>
      <c r="I245" s="6">
        <v>0</v>
      </c>
      <c r="J245" s="6">
        <v>0</v>
      </c>
      <c r="K245" s="6">
        <v>0</v>
      </c>
      <c r="L245" s="6"/>
      <c r="M245" s="6">
        <v>2022</v>
      </c>
      <c r="N245" s="6" t="s">
        <v>7745</v>
      </c>
      <c r="O245" s="6">
        <v>2</v>
      </c>
      <c r="P245" s="6"/>
      <c r="Q245" s="6" t="s">
        <v>7733</v>
      </c>
      <c r="R245" s="6" t="s">
        <v>7734</v>
      </c>
      <c r="S245" s="6"/>
      <c r="T245" s="6" t="s">
        <v>1732</v>
      </c>
      <c r="U245">
        <f t="shared" si="3"/>
        <v>2</v>
      </c>
    </row>
    <row r="246" spans="1:21" x14ac:dyDescent="0.2">
      <c r="A246" s="6" t="s">
        <v>8072</v>
      </c>
      <c r="B246" s="6" t="s">
        <v>8061</v>
      </c>
      <c r="C246" s="6">
        <v>3543042</v>
      </c>
      <c r="D246" s="6" t="s">
        <v>7133</v>
      </c>
      <c r="E246" s="6" t="s">
        <v>8078</v>
      </c>
      <c r="F246" s="6" t="s">
        <v>6402</v>
      </c>
      <c r="G246" s="6">
        <v>502</v>
      </c>
      <c r="H246" s="6">
        <v>3825</v>
      </c>
      <c r="I246" s="6">
        <v>0</v>
      </c>
      <c r="J246" s="6">
        <v>0</v>
      </c>
      <c r="K246" s="6">
        <v>0</v>
      </c>
      <c r="L246" s="6"/>
      <c r="M246" s="6">
        <v>2022</v>
      </c>
      <c r="N246" s="6" t="s">
        <v>7745</v>
      </c>
      <c r="O246" s="6">
        <v>2</v>
      </c>
      <c r="P246" s="6"/>
      <c r="Q246" s="6" t="s">
        <v>7733</v>
      </c>
      <c r="R246" s="6" t="s">
        <v>7734</v>
      </c>
      <c r="S246" s="6"/>
      <c r="T246" s="6" t="s">
        <v>1733</v>
      </c>
      <c r="U246">
        <f t="shared" si="3"/>
        <v>1</v>
      </c>
    </row>
    <row r="247" spans="1:21" x14ac:dyDescent="0.2">
      <c r="A247" s="6" t="s">
        <v>8079</v>
      </c>
      <c r="B247" s="6" t="s">
        <v>8061</v>
      </c>
      <c r="C247" s="6">
        <v>3543042</v>
      </c>
      <c r="D247" s="6" t="s">
        <v>7159</v>
      </c>
      <c r="E247" s="6" t="s">
        <v>8080</v>
      </c>
      <c r="F247" s="6" t="s">
        <v>6402</v>
      </c>
      <c r="G247" s="6">
        <v>2001</v>
      </c>
      <c r="H247" s="6">
        <v>2752</v>
      </c>
      <c r="I247" s="6">
        <v>1</v>
      </c>
      <c r="J247" s="6">
        <v>1</v>
      </c>
      <c r="K247" s="6">
        <v>0</v>
      </c>
      <c r="L247" s="6"/>
      <c r="M247" s="6">
        <v>2022</v>
      </c>
      <c r="N247" s="6" t="s">
        <v>7745</v>
      </c>
      <c r="O247" s="6">
        <v>3</v>
      </c>
      <c r="P247" s="6"/>
      <c r="Q247" s="6" t="s">
        <v>7733</v>
      </c>
      <c r="R247" s="6" t="s">
        <v>7734</v>
      </c>
      <c r="S247" s="6"/>
      <c r="T247" s="6" t="s">
        <v>1724</v>
      </c>
      <c r="U247">
        <f t="shared" si="3"/>
        <v>3</v>
      </c>
    </row>
    <row r="248" spans="1:21" x14ac:dyDescent="0.2">
      <c r="A248" s="6" t="s">
        <v>8079</v>
      </c>
      <c r="B248" s="6" t="s">
        <v>8061</v>
      </c>
      <c r="C248" s="6">
        <v>3543042</v>
      </c>
      <c r="D248" s="6" t="s">
        <v>6523</v>
      </c>
      <c r="E248" s="6" t="s">
        <v>8081</v>
      </c>
      <c r="F248" s="6" t="s">
        <v>6402</v>
      </c>
      <c r="G248" s="6">
        <v>424</v>
      </c>
      <c r="H248" s="6">
        <v>2752</v>
      </c>
      <c r="I248" s="6">
        <v>0</v>
      </c>
      <c r="J248" s="6">
        <v>0</v>
      </c>
      <c r="K248" s="6">
        <v>0</v>
      </c>
      <c r="L248" s="6"/>
      <c r="M248" s="6">
        <v>2022</v>
      </c>
      <c r="N248" s="6" t="s">
        <v>7745</v>
      </c>
      <c r="O248" s="6">
        <v>3</v>
      </c>
      <c r="P248" s="6"/>
      <c r="Q248" s="6" t="s">
        <v>7733</v>
      </c>
      <c r="R248" s="6" t="s">
        <v>7734</v>
      </c>
      <c r="S248" s="6"/>
      <c r="T248" s="6" t="s">
        <v>1734</v>
      </c>
      <c r="U248">
        <f t="shared" si="3"/>
        <v>2</v>
      </c>
    </row>
    <row r="249" spans="1:21" x14ac:dyDescent="0.2">
      <c r="A249" s="6" t="s">
        <v>8079</v>
      </c>
      <c r="B249" s="6" t="s">
        <v>8061</v>
      </c>
      <c r="C249" s="6">
        <v>3543042</v>
      </c>
      <c r="D249" s="6" t="s">
        <v>8082</v>
      </c>
      <c r="E249" s="6" t="s">
        <v>8083</v>
      </c>
      <c r="F249" s="6" t="s">
        <v>6402</v>
      </c>
      <c r="G249" s="6">
        <v>327</v>
      </c>
      <c r="H249" s="6">
        <v>2752</v>
      </c>
      <c r="I249" s="6">
        <v>0</v>
      </c>
      <c r="J249" s="6">
        <v>0</v>
      </c>
      <c r="K249" s="6">
        <v>0</v>
      </c>
      <c r="L249" s="6"/>
      <c r="M249" s="6">
        <v>2022</v>
      </c>
      <c r="N249" s="6" t="s">
        <v>7745</v>
      </c>
      <c r="O249" s="6">
        <v>3</v>
      </c>
      <c r="P249" s="6"/>
      <c r="Q249" s="6" t="s">
        <v>7733</v>
      </c>
      <c r="R249" s="6" t="s">
        <v>7734</v>
      </c>
      <c r="S249" s="6"/>
      <c r="T249" s="6" t="s">
        <v>1735</v>
      </c>
      <c r="U249">
        <f t="shared" si="3"/>
        <v>1</v>
      </c>
    </row>
    <row r="250" spans="1:21" x14ac:dyDescent="0.2">
      <c r="A250" s="6" t="s">
        <v>8084</v>
      </c>
      <c r="B250" s="6" t="s">
        <v>8061</v>
      </c>
      <c r="C250" s="6">
        <v>3543042</v>
      </c>
      <c r="D250" s="6" t="s">
        <v>6427</v>
      </c>
      <c r="E250" s="6" t="s">
        <v>8085</v>
      </c>
      <c r="F250" s="6" t="s">
        <v>6402</v>
      </c>
      <c r="G250" s="6">
        <v>770</v>
      </c>
      <c r="H250" s="6">
        <v>3042</v>
      </c>
      <c r="I250" s="6">
        <v>0</v>
      </c>
      <c r="J250" s="6">
        <v>0</v>
      </c>
      <c r="K250" s="6">
        <v>0</v>
      </c>
      <c r="L250" s="6"/>
      <c r="M250" s="6">
        <v>2022</v>
      </c>
      <c r="N250" s="6" t="s">
        <v>7745</v>
      </c>
      <c r="O250" s="6">
        <v>4</v>
      </c>
      <c r="P250" s="6"/>
      <c r="Q250" s="6" t="s">
        <v>7733</v>
      </c>
      <c r="R250" s="6" t="s">
        <v>7734</v>
      </c>
      <c r="S250" s="6"/>
      <c r="T250" s="6" t="s">
        <v>1736</v>
      </c>
      <c r="U250">
        <f t="shared" si="3"/>
        <v>8</v>
      </c>
    </row>
    <row r="251" spans="1:21" x14ac:dyDescent="0.2">
      <c r="A251" s="6" t="s">
        <v>8084</v>
      </c>
      <c r="B251" s="6" t="s">
        <v>8061</v>
      </c>
      <c r="C251" s="6">
        <v>3543042</v>
      </c>
      <c r="D251" s="6" t="s">
        <v>6720</v>
      </c>
      <c r="E251" s="6" t="s">
        <v>8086</v>
      </c>
      <c r="F251" s="6" t="s">
        <v>6402</v>
      </c>
      <c r="G251" s="6">
        <v>1134</v>
      </c>
      <c r="H251" s="6">
        <v>3042</v>
      </c>
      <c r="I251" s="6">
        <v>0</v>
      </c>
      <c r="J251" s="6">
        <v>1</v>
      </c>
      <c r="K251" s="6">
        <v>0</v>
      </c>
      <c r="L251" s="6"/>
      <c r="M251" s="6">
        <v>2022</v>
      </c>
      <c r="N251" s="6" t="s">
        <v>7745</v>
      </c>
      <c r="O251" s="6">
        <v>4</v>
      </c>
      <c r="P251" s="6"/>
      <c r="Q251" s="6" t="s">
        <v>7733</v>
      </c>
      <c r="R251" s="6" t="s">
        <v>7734</v>
      </c>
      <c r="S251" s="6"/>
      <c r="T251" s="6" t="s">
        <v>1723</v>
      </c>
      <c r="U251">
        <f t="shared" si="3"/>
        <v>7</v>
      </c>
    </row>
    <row r="252" spans="1:21" x14ac:dyDescent="0.2">
      <c r="A252" s="6" t="s">
        <v>8084</v>
      </c>
      <c r="B252" s="6" t="s">
        <v>8061</v>
      </c>
      <c r="C252" s="6">
        <v>3543042</v>
      </c>
      <c r="D252" s="6" t="s">
        <v>6622</v>
      </c>
      <c r="E252" s="6" t="s">
        <v>6880</v>
      </c>
      <c r="F252" s="6" t="s">
        <v>6402</v>
      </c>
      <c r="G252" s="6">
        <v>92</v>
      </c>
      <c r="H252" s="6">
        <v>3042</v>
      </c>
      <c r="I252" s="6">
        <v>0</v>
      </c>
      <c r="J252" s="6">
        <v>0</v>
      </c>
      <c r="K252" s="6">
        <v>0</v>
      </c>
      <c r="L252" s="6"/>
      <c r="M252" s="6">
        <v>2022</v>
      </c>
      <c r="N252" s="6" t="s">
        <v>7745</v>
      </c>
      <c r="O252" s="6">
        <v>4</v>
      </c>
      <c r="P252" s="6"/>
      <c r="Q252" s="6" t="s">
        <v>7733</v>
      </c>
      <c r="R252" s="6" t="s">
        <v>7734</v>
      </c>
      <c r="S252" s="6"/>
      <c r="T252" s="6" t="s">
        <v>1737</v>
      </c>
      <c r="U252">
        <f t="shared" si="3"/>
        <v>6</v>
      </c>
    </row>
    <row r="253" spans="1:21" x14ac:dyDescent="0.2">
      <c r="A253" s="6" t="s">
        <v>8084</v>
      </c>
      <c r="B253" s="6" t="s">
        <v>8061</v>
      </c>
      <c r="C253" s="6">
        <v>3543042</v>
      </c>
      <c r="D253" s="6" t="s">
        <v>7609</v>
      </c>
      <c r="E253" s="6" t="s">
        <v>8087</v>
      </c>
      <c r="F253" s="6" t="s">
        <v>6402</v>
      </c>
      <c r="G253" s="6">
        <v>185</v>
      </c>
      <c r="H253" s="6">
        <v>3042</v>
      </c>
      <c r="I253" s="6">
        <v>0</v>
      </c>
      <c r="J253" s="6">
        <v>0</v>
      </c>
      <c r="K253" s="6">
        <v>0</v>
      </c>
      <c r="L253" s="6"/>
      <c r="M253" s="6">
        <v>2022</v>
      </c>
      <c r="N253" s="6" t="s">
        <v>7745</v>
      </c>
      <c r="O253" s="6">
        <v>4</v>
      </c>
      <c r="P253" s="6"/>
      <c r="Q253" s="6" t="s">
        <v>7733</v>
      </c>
      <c r="R253" s="6" t="s">
        <v>7734</v>
      </c>
      <c r="S253" s="6"/>
      <c r="T253" s="6" t="s">
        <v>1738</v>
      </c>
      <c r="U253">
        <f t="shared" si="3"/>
        <v>5</v>
      </c>
    </row>
    <row r="254" spans="1:21" x14ac:dyDescent="0.2">
      <c r="A254" s="6" t="s">
        <v>8084</v>
      </c>
      <c r="B254" s="6" t="s">
        <v>8061</v>
      </c>
      <c r="C254" s="6">
        <v>3543042</v>
      </c>
      <c r="D254" s="6" t="s">
        <v>6804</v>
      </c>
      <c r="E254" s="6" t="s">
        <v>6795</v>
      </c>
      <c r="F254" s="6" t="s">
        <v>6402</v>
      </c>
      <c r="G254" s="6">
        <v>257</v>
      </c>
      <c r="H254" s="6">
        <v>3042</v>
      </c>
      <c r="I254" s="6">
        <v>0</v>
      </c>
      <c r="J254" s="6">
        <v>0</v>
      </c>
      <c r="K254" s="6">
        <v>0</v>
      </c>
      <c r="L254" s="6"/>
      <c r="M254" s="6">
        <v>2022</v>
      </c>
      <c r="N254" s="6" t="s">
        <v>7745</v>
      </c>
      <c r="O254" s="6">
        <v>4</v>
      </c>
      <c r="P254" s="6"/>
      <c r="Q254" s="6" t="s">
        <v>7733</v>
      </c>
      <c r="R254" s="6" t="s">
        <v>7734</v>
      </c>
      <c r="S254" s="6"/>
      <c r="T254" s="6" t="s">
        <v>1739</v>
      </c>
      <c r="U254">
        <f t="shared" si="3"/>
        <v>4</v>
      </c>
    </row>
    <row r="255" spans="1:21" x14ac:dyDescent="0.2">
      <c r="A255" s="6" t="s">
        <v>8084</v>
      </c>
      <c r="B255" s="6" t="s">
        <v>8061</v>
      </c>
      <c r="C255" s="6">
        <v>3543042</v>
      </c>
      <c r="D255" s="6" t="s">
        <v>6597</v>
      </c>
      <c r="E255" s="6" t="s">
        <v>6940</v>
      </c>
      <c r="F255" s="6" t="s">
        <v>6402</v>
      </c>
      <c r="G255" s="6">
        <v>329</v>
      </c>
      <c r="H255" s="6">
        <v>3042</v>
      </c>
      <c r="I255" s="6">
        <v>0</v>
      </c>
      <c r="J255" s="6">
        <v>0</v>
      </c>
      <c r="K255" s="6">
        <v>0</v>
      </c>
      <c r="L255" s="6"/>
      <c r="M255" s="6">
        <v>2022</v>
      </c>
      <c r="N255" s="6" t="s">
        <v>7745</v>
      </c>
      <c r="O255" s="6">
        <v>4</v>
      </c>
      <c r="P255" s="6"/>
      <c r="Q255" s="6" t="s">
        <v>7733</v>
      </c>
      <c r="R255" s="6" t="s">
        <v>7734</v>
      </c>
      <c r="S255" s="6"/>
      <c r="T255" s="6" t="s">
        <v>1740</v>
      </c>
      <c r="U255">
        <f t="shared" si="3"/>
        <v>3</v>
      </c>
    </row>
    <row r="256" spans="1:21" x14ac:dyDescent="0.2">
      <c r="A256" s="6" t="s">
        <v>8084</v>
      </c>
      <c r="B256" s="6" t="s">
        <v>8061</v>
      </c>
      <c r="C256" s="6">
        <v>3543042</v>
      </c>
      <c r="D256" s="6" t="s">
        <v>8088</v>
      </c>
      <c r="E256" s="6" t="s">
        <v>8089</v>
      </c>
      <c r="F256" s="6" t="s">
        <v>6402</v>
      </c>
      <c r="G256" s="6">
        <v>207</v>
      </c>
      <c r="H256" s="6">
        <v>3042</v>
      </c>
      <c r="I256" s="6">
        <v>0</v>
      </c>
      <c r="J256" s="6">
        <v>0</v>
      </c>
      <c r="K256" s="6">
        <v>0</v>
      </c>
      <c r="L256" s="6"/>
      <c r="M256" s="6">
        <v>2022</v>
      </c>
      <c r="N256" s="6" t="s">
        <v>7745</v>
      </c>
      <c r="O256" s="6">
        <v>4</v>
      </c>
      <c r="P256" s="6"/>
      <c r="Q256" s="6" t="s">
        <v>7733</v>
      </c>
      <c r="R256" s="6" t="s">
        <v>7734</v>
      </c>
      <c r="S256" s="6"/>
      <c r="T256" s="6" t="s">
        <v>1741</v>
      </c>
      <c r="U256">
        <f t="shared" si="3"/>
        <v>2</v>
      </c>
    </row>
    <row r="257" spans="1:21" x14ac:dyDescent="0.2">
      <c r="A257" s="6" t="s">
        <v>8084</v>
      </c>
      <c r="B257" s="6" t="s">
        <v>8061</v>
      </c>
      <c r="C257" s="6">
        <v>3543042</v>
      </c>
      <c r="D257" s="6" t="s">
        <v>8090</v>
      </c>
      <c r="E257" s="6" t="s">
        <v>8091</v>
      </c>
      <c r="F257" s="6" t="s">
        <v>6402</v>
      </c>
      <c r="G257" s="6">
        <v>68</v>
      </c>
      <c r="H257" s="6">
        <v>3042</v>
      </c>
      <c r="I257" s="6">
        <v>0</v>
      </c>
      <c r="J257" s="6">
        <v>0</v>
      </c>
      <c r="K257" s="6">
        <v>0</v>
      </c>
      <c r="L257" s="6"/>
      <c r="M257" s="6">
        <v>2022</v>
      </c>
      <c r="N257" s="6" t="s">
        <v>7745</v>
      </c>
      <c r="O257" s="6">
        <v>4</v>
      </c>
      <c r="P257" s="6"/>
      <c r="Q257" s="6" t="s">
        <v>7733</v>
      </c>
      <c r="R257" s="6" t="s">
        <v>7734</v>
      </c>
      <c r="S257" s="6"/>
      <c r="T257" s="6" t="s">
        <v>6361</v>
      </c>
      <c r="U257">
        <f t="shared" si="3"/>
        <v>1</v>
      </c>
    </row>
    <row r="258" spans="1:21" x14ac:dyDescent="0.2">
      <c r="A258" s="6" t="s">
        <v>8092</v>
      </c>
      <c r="B258" s="6" t="s">
        <v>8061</v>
      </c>
      <c r="C258" s="6">
        <v>3543042</v>
      </c>
      <c r="D258" s="6" t="s">
        <v>6597</v>
      </c>
      <c r="E258" s="6" t="s">
        <v>6728</v>
      </c>
      <c r="F258" s="6" t="s">
        <v>6402</v>
      </c>
      <c r="G258" s="6">
        <v>0</v>
      </c>
      <c r="H258" s="6"/>
      <c r="I258" s="6">
        <v>1</v>
      </c>
      <c r="J258" s="6">
        <v>1</v>
      </c>
      <c r="K258" s="6">
        <v>1</v>
      </c>
      <c r="L258" s="6"/>
      <c r="M258" s="6">
        <v>2022</v>
      </c>
      <c r="N258" s="6" t="s">
        <v>7745</v>
      </c>
      <c r="O258" s="6">
        <v>5</v>
      </c>
      <c r="P258" s="6"/>
      <c r="Q258" s="6" t="s">
        <v>7733</v>
      </c>
      <c r="R258" s="6" t="s">
        <v>7734</v>
      </c>
      <c r="S258" s="6"/>
      <c r="T258" s="6" t="s">
        <v>1722</v>
      </c>
      <c r="U258">
        <f t="shared" si="3"/>
        <v>1</v>
      </c>
    </row>
    <row r="259" spans="1:21" x14ac:dyDescent="0.2">
      <c r="A259" s="6" t="s">
        <v>8093</v>
      </c>
      <c r="B259" s="6" t="s">
        <v>8061</v>
      </c>
      <c r="C259" s="6">
        <v>3543042</v>
      </c>
      <c r="D259" s="6" t="s">
        <v>6771</v>
      </c>
      <c r="E259" s="6" t="s">
        <v>8094</v>
      </c>
      <c r="F259" s="6" t="s">
        <v>6402</v>
      </c>
      <c r="G259" s="6">
        <v>666</v>
      </c>
      <c r="H259" s="6">
        <v>3450</v>
      </c>
      <c r="I259" s="6">
        <v>0</v>
      </c>
      <c r="J259" s="6">
        <v>0</v>
      </c>
      <c r="K259" s="6">
        <v>0</v>
      </c>
      <c r="L259" s="6"/>
      <c r="M259" s="6">
        <v>2022</v>
      </c>
      <c r="N259" s="6" t="s">
        <v>7745</v>
      </c>
      <c r="O259" s="6">
        <v>6</v>
      </c>
      <c r="P259" s="6"/>
      <c r="Q259" s="6" t="s">
        <v>7733</v>
      </c>
      <c r="R259" s="6" t="s">
        <v>7734</v>
      </c>
      <c r="S259" s="6"/>
      <c r="T259" s="6" t="s">
        <v>19845</v>
      </c>
      <c r="U259">
        <f t="shared" ref="U259:U322" si="4">COUNTIF(A259:A6559,A259)</f>
        <v>5</v>
      </c>
    </row>
    <row r="260" spans="1:21" x14ac:dyDescent="0.2">
      <c r="A260" s="6" t="s">
        <v>8093</v>
      </c>
      <c r="B260" s="6" t="s">
        <v>8061</v>
      </c>
      <c r="C260" s="6">
        <v>3543042</v>
      </c>
      <c r="D260" s="6" t="s">
        <v>7429</v>
      </c>
      <c r="E260" s="6" t="s">
        <v>8095</v>
      </c>
      <c r="F260" s="6" t="s">
        <v>6402</v>
      </c>
      <c r="G260" s="6">
        <v>884</v>
      </c>
      <c r="H260" s="6">
        <v>3450</v>
      </c>
      <c r="I260" s="6">
        <v>0</v>
      </c>
      <c r="J260" s="6">
        <v>0</v>
      </c>
      <c r="K260" s="6">
        <v>0</v>
      </c>
      <c r="L260" s="6"/>
      <c r="M260" s="6">
        <v>2022</v>
      </c>
      <c r="N260" s="6" t="s">
        <v>7745</v>
      </c>
      <c r="O260" s="6">
        <v>6</v>
      </c>
      <c r="P260" s="6"/>
      <c r="Q260" s="6" t="s">
        <v>7733</v>
      </c>
      <c r="R260" s="6" t="s">
        <v>7734</v>
      </c>
      <c r="S260" s="6"/>
      <c r="T260" s="6" t="s">
        <v>6362</v>
      </c>
      <c r="U260">
        <f t="shared" si="4"/>
        <v>4</v>
      </c>
    </row>
    <row r="261" spans="1:21" x14ac:dyDescent="0.2">
      <c r="A261" s="6" t="s">
        <v>8093</v>
      </c>
      <c r="B261" s="6" t="s">
        <v>8061</v>
      </c>
      <c r="C261" s="6">
        <v>3543042</v>
      </c>
      <c r="D261" s="6" t="s">
        <v>7446</v>
      </c>
      <c r="E261" s="6" t="s">
        <v>8096</v>
      </c>
      <c r="F261" s="6" t="s">
        <v>6402</v>
      </c>
      <c r="G261" s="6">
        <v>41</v>
      </c>
      <c r="H261" s="6">
        <v>3450</v>
      </c>
      <c r="I261" s="6">
        <v>0</v>
      </c>
      <c r="J261" s="6">
        <v>0</v>
      </c>
      <c r="K261" s="6">
        <v>0</v>
      </c>
      <c r="L261" s="6"/>
      <c r="M261" s="6">
        <v>2022</v>
      </c>
      <c r="N261" s="6" t="s">
        <v>7745</v>
      </c>
      <c r="O261" s="6">
        <v>6</v>
      </c>
      <c r="P261" s="6"/>
      <c r="Q261" s="6" t="s">
        <v>7733</v>
      </c>
      <c r="R261" s="6" t="s">
        <v>7734</v>
      </c>
      <c r="S261" s="6"/>
      <c r="T261" s="6" t="s">
        <v>19846</v>
      </c>
      <c r="U261">
        <f t="shared" si="4"/>
        <v>3</v>
      </c>
    </row>
    <row r="262" spans="1:21" x14ac:dyDescent="0.2">
      <c r="A262" s="6" t="s">
        <v>8093</v>
      </c>
      <c r="B262" s="6" t="s">
        <v>8061</v>
      </c>
      <c r="C262" s="6">
        <v>3543042</v>
      </c>
      <c r="D262" s="6" t="s">
        <v>6485</v>
      </c>
      <c r="E262" s="6" t="s">
        <v>8097</v>
      </c>
      <c r="F262" s="6" t="s">
        <v>6402</v>
      </c>
      <c r="G262" s="6">
        <v>823</v>
      </c>
      <c r="H262" s="6">
        <v>3450</v>
      </c>
      <c r="I262" s="6">
        <v>0</v>
      </c>
      <c r="J262" s="6">
        <v>0</v>
      </c>
      <c r="K262" s="6">
        <v>0</v>
      </c>
      <c r="L262" s="6"/>
      <c r="M262" s="6">
        <v>2022</v>
      </c>
      <c r="N262" s="6" t="s">
        <v>7745</v>
      </c>
      <c r="O262" s="6">
        <v>6</v>
      </c>
      <c r="P262" s="6"/>
      <c r="Q262" s="6" t="s">
        <v>7733</v>
      </c>
      <c r="R262" s="6" t="s">
        <v>7734</v>
      </c>
      <c r="S262" s="6"/>
      <c r="T262" s="6" t="s">
        <v>19847</v>
      </c>
      <c r="U262">
        <f t="shared" si="4"/>
        <v>2</v>
      </c>
    </row>
    <row r="263" spans="1:21" x14ac:dyDescent="0.2">
      <c r="A263" s="6" t="s">
        <v>8093</v>
      </c>
      <c r="B263" s="6" t="s">
        <v>8061</v>
      </c>
      <c r="C263" s="6">
        <v>3543042</v>
      </c>
      <c r="D263" s="6" t="s">
        <v>8098</v>
      </c>
      <c r="E263" s="6" t="s">
        <v>8098</v>
      </c>
      <c r="F263" s="6" t="s">
        <v>6402</v>
      </c>
      <c r="G263" s="6">
        <v>1036</v>
      </c>
      <c r="H263" s="6">
        <v>3450</v>
      </c>
      <c r="I263" s="6">
        <v>0</v>
      </c>
      <c r="J263" s="6">
        <v>1</v>
      </c>
      <c r="K263" s="6">
        <v>0</v>
      </c>
      <c r="L263" s="6"/>
      <c r="M263" s="6">
        <v>2022</v>
      </c>
      <c r="N263" s="6" t="s">
        <v>7745</v>
      </c>
      <c r="O263" s="6">
        <v>6</v>
      </c>
      <c r="P263" s="6"/>
      <c r="Q263" s="6" t="s">
        <v>7733</v>
      </c>
      <c r="R263" s="6" t="s">
        <v>7734</v>
      </c>
      <c r="S263" s="6"/>
      <c r="T263" s="6" t="s">
        <v>1721</v>
      </c>
      <c r="U263">
        <f t="shared" si="4"/>
        <v>1</v>
      </c>
    </row>
    <row r="264" spans="1:21" x14ac:dyDescent="0.2">
      <c r="A264" s="6" t="s">
        <v>8099</v>
      </c>
      <c r="B264" s="6" t="s">
        <v>8061</v>
      </c>
      <c r="C264" s="6">
        <v>3543042</v>
      </c>
      <c r="D264" s="6" t="s">
        <v>6722</v>
      </c>
      <c r="E264" s="6" t="s">
        <v>7616</v>
      </c>
      <c r="F264" s="6" t="s">
        <v>6402</v>
      </c>
      <c r="G264" s="6">
        <v>0</v>
      </c>
      <c r="H264" s="6"/>
      <c r="I264" s="6">
        <v>1</v>
      </c>
      <c r="J264" s="6">
        <v>1</v>
      </c>
      <c r="K264" s="6">
        <v>1</v>
      </c>
      <c r="L264" s="6"/>
      <c r="M264" s="6">
        <v>2022</v>
      </c>
      <c r="N264" s="6" t="s">
        <v>7745</v>
      </c>
      <c r="O264" s="6">
        <v>7</v>
      </c>
      <c r="P264" s="6"/>
      <c r="Q264" s="6" t="s">
        <v>7733</v>
      </c>
      <c r="R264" s="6" t="s">
        <v>7734</v>
      </c>
      <c r="S264" s="6"/>
      <c r="T264" s="6" t="s">
        <v>1719</v>
      </c>
      <c r="U264">
        <f t="shared" si="4"/>
        <v>1</v>
      </c>
    </row>
    <row r="265" spans="1:21" x14ac:dyDescent="0.2">
      <c r="A265" s="6" t="s">
        <v>8100</v>
      </c>
      <c r="B265" s="6" t="s">
        <v>8061</v>
      </c>
      <c r="C265" s="6">
        <v>3543042</v>
      </c>
      <c r="D265" s="6" t="s">
        <v>6493</v>
      </c>
      <c r="E265" s="6" t="s">
        <v>8101</v>
      </c>
      <c r="F265" s="6" t="s">
        <v>6402</v>
      </c>
      <c r="G265" s="6">
        <v>2877</v>
      </c>
      <c r="H265" s="6">
        <v>3640</v>
      </c>
      <c r="I265" s="6">
        <v>1</v>
      </c>
      <c r="J265" s="6">
        <v>1</v>
      </c>
      <c r="K265" s="6">
        <v>0</v>
      </c>
      <c r="L265" s="6"/>
      <c r="M265" s="6">
        <v>2022</v>
      </c>
      <c r="N265" s="6" t="s">
        <v>7745</v>
      </c>
      <c r="O265" s="6">
        <v>8</v>
      </c>
      <c r="P265" s="6"/>
      <c r="Q265" s="6" t="s">
        <v>7733</v>
      </c>
      <c r="R265" s="6" t="s">
        <v>7734</v>
      </c>
      <c r="S265" s="6"/>
      <c r="T265" s="6" t="s">
        <v>1717</v>
      </c>
      <c r="U265">
        <f t="shared" si="4"/>
        <v>2</v>
      </c>
    </row>
    <row r="266" spans="1:21" x14ac:dyDescent="0.2">
      <c r="A266" s="6" t="s">
        <v>8100</v>
      </c>
      <c r="B266" s="6" t="s">
        <v>8061</v>
      </c>
      <c r="C266" s="6">
        <v>3543042</v>
      </c>
      <c r="D266" s="6" t="s">
        <v>6434</v>
      </c>
      <c r="E266" s="6" t="s">
        <v>6726</v>
      </c>
      <c r="F266" s="6" t="s">
        <v>6402</v>
      </c>
      <c r="G266" s="6">
        <v>763</v>
      </c>
      <c r="H266" s="6">
        <v>3640</v>
      </c>
      <c r="I266" s="6">
        <v>0</v>
      </c>
      <c r="J266" s="6">
        <v>0</v>
      </c>
      <c r="K266" s="6">
        <v>0</v>
      </c>
      <c r="L266" s="6"/>
      <c r="M266" s="6">
        <v>2022</v>
      </c>
      <c r="N266" s="6" t="s">
        <v>7745</v>
      </c>
      <c r="O266" s="6">
        <v>8</v>
      </c>
      <c r="P266" s="6"/>
      <c r="Q266" s="6" t="s">
        <v>7733</v>
      </c>
      <c r="R266" s="6" t="s">
        <v>7734</v>
      </c>
      <c r="S266" s="6"/>
      <c r="T266" s="6" t="s">
        <v>6363</v>
      </c>
      <c r="U266">
        <f t="shared" si="4"/>
        <v>1</v>
      </c>
    </row>
    <row r="267" spans="1:21" x14ac:dyDescent="0.2">
      <c r="A267" s="6" t="s">
        <v>8102</v>
      </c>
      <c r="B267" s="6" t="s">
        <v>8061</v>
      </c>
      <c r="C267" s="6">
        <v>3543042</v>
      </c>
      <c r="D267" s="6" t="s">
        <v>6632</v>
      </c>
      <c r="E267" s="6" t="s">
        <v>8103</v>
      </c>
      <c r="F267" s="6" t="s">
        <v>6402</v>
      </c>
      <c r="G267" s="6">
        <v>293</v>
      </c>
      <c r="H267" s="6">
        <v>2106</v>
      </c>
      <c r="I267" s="6">
        <v>0</v>
      </c>
      <c r="J267" s="6">
        <v>0</v>
      </c>
      <c r="K267" s="6">
        <v>0</v>
      </c>
      <c r="L267" s="6"/>
      <c r="M267" s="6">
        <v>2022</v>
      </c>
      <c r="N267" s="6" t="s">
        <v>7745</v>
      </c>
      <c r="O267" s="6">
        <v>9</v>
      </c>
      <c r="P267" s="6"/>
      <c r="Q267" s="6" t="s">
        <v>7733</v>
      </c>
      <c r="R267" s="6" t="s">
        <v>7734</v>
      </c>
      <c r="S267" s="6"/>
      <c r="T267" s="6" t="s">
        <v>19848</v>
      </c>
      <c r="U267">
        <f t="shared" si="4"/>
        <v>4</v>
      </c>
    </row>
    <row r="268" spans="1:21" x14ac:dyDescent="0.2">
      <c r="A268" s="6" t="s">
        <v>8102</v>
      </c>
      <c r="B268" s="6" t="s">
        <v>8061</v>
      </c>
      <c r="C268" s="6">
        <v>3543042</v>
      </c>
      <c r="D268" s="6" t="s">
        <v>8104</v>
      </c>
      <c r="E268" s="6" t="s">
        <v>8105</v>
      </c>
      <c r="F268" s="6" t="s">
        <v>6402</v>
      </c>
      <c r="G268" s="6">
        <v>1427</v>
      </c>
      <c r="H268" s="6">
        <v>2106</v>
      </c>
      <c r="I268" s="6">
        <v>1</v>
      </c>
      <c r="J268" s="6">
        <v>1</v>
      </c>
      <c r="K268" s="6">
        <v>0</v>
      </c>
      <c r="L268" s="6"/>
      <c r="M268" s="6">
        <v>2022</v>
      </c>
      <c r="N268" s="6" t="s">
        <v>7745</v>
      </c>
      <c r="O268" s="6">
        <v>9</v>
      </c>
      <c r="P268" s="6"/>
      <c r="Q268" s="6" t="s">
        <v>7733</v>
      </c>
      <c r="R268" s="6" t="s">
        <v>7734</v>
      </c>
      <c r="S268" s="6"/>
      <c r="T268" s="6" t="s">
        <v>1715</v>
      </c>
      <c r="U268">
        <f t="shared" si="4"/>
        <v>3</v>
      </c>
    </row>
    <row r="269" spans="1:21" x14ac:dyDescent="0.2">
      <c r="A269" s="6" t="s">
        <v>8102</v>
      </c>
      <c r="B269" s="6" t="s">
        <v>8061</v>
      </c>
      <c r="C269" s="6">
        <v>3543042</v>
      </c>
      <c r="D269" s="6" t="s">
        <v>7172</v>
      </c>
      <c r="E269" s="6" t="s">
        <v>8106</v>
      </c>
      <c r="F269" s="6" t="s">
        <v>6402</v>
      </c>
      <c r="G269" s="6">
        <v>251</v>
      </c>
      <c r="H269" s="6">
        <v>2106</v>
      </c>
      <c r="I269" s="6">
        <v>0</v>
      </c>
      <c r="J269" s="6">
        <v>0</v>
      </c>
      <c r="K269" s="6">
        <v>0</v>
      </c>
      <c r="L269" s="6"/>
      <c r="M269" s="6">
        <v>2022</v>
      </c>
      <c r="N269" s="6" t="s">
        <v>7745</v>
      </c>
      <c r="O269" s="6">
        <v>9</v>
      </c>
      <c r="P269" s="6"/>
      <c r="Q269" s="6" t="s">
        <v>7733</v>
      </c>
      <c r="R269" s="6" t="s">
        <v>7734</v>
      </c>
      <c r="S269" s="6"/>
      <c r="T269" s="6" t="s">
        <v>19849</v>
      </c>
      <c r="U269">
        <f t="shared" si="4"/>
        <v>2</v>
      </c>
    </row>
    <row r="270" spans="1:21" x14ac:dyDescent="0.2">
      <c r="A270" s="6" t="s">
        <v>8102</v>
      </c>
      <c r="B270" s="6" t="s">
        <v>8061</v>
      </c>
      <c r="C270" s="6">
        <v>3543042</v>
      </c>
      <c r="D270" s="6" t="s">
        <v>7100</v>
      </c>
      <c r="E270" s="6" t="s">
        <v>8107</v>
      </c>
      <c r="F270" s="6" t="s">
        <v>6402</v>
      </c>
      <c r="G270" s="6">
        <v>135</v>
      </c>
      <c r="H270" s="6">
        <v>2106</v>
      </c>
      <c r="I270" s="6">
        <v>0</v>
      </c>
      <c r="J270" s="6">
        <v>0</v>
      </c>
      <c r="K270" s="6">
        <v>0</v>
      </c>
      <c r="L270" s="6"/>
      <c r="M270" s="6">
        <v>2022</v>
      </c>
      <c r="N270" s="6" t="s">
        <v>7745</v>
      </c>
      <c r="O270" s="6">
        <v>9</v>
      </c>
      <c r="P270" s="6"/>
      <c r="Q270" s="6" t="s">
        <v>7733</v>
      </c>
      <c r="R270" s="6" t="s">
        <v>7734</v>
      </c>
      <c r="S270" s="6"/>
      <c r="T270" s="6" t="s">
        <v>19850</v>
      </c>
      <c r="U270">
        <f t="shared" si="4"/>
        <v>1</v>
      </c>
    </row>
    <row r="271" spans="1:21" x14ac:dyDescent="0.2">
      <c r="A271" s="6" t="s">
        <v>8108</v>
      </c>
      <c r="B271" s="6" t="s">
        <v>8061</v>
      </c>
      <c r="C271" s="6">
        <v>3543042</v>
      </c>
      <c r="D271" s="6" t="s">
        <v>6745</v>
      </c>
      <c r="E271" s="6" t="s">
        <v>6437</v>
      </c>
      <c r="F271" s="6" t="s">
        <v>6402</v>
      </c>
      <c r="G271" s="6">
        <v>1247</v>
      </c>
      <c r="H271" s="6">
        <v>3622</v>
      </c>
      <c r="I271" s="6">
        <v>0</v>
      </c>
      <c r="J271" s="6">
        <v>0</v>
      </c>
      <c r="K271" s="6">
        <v>0</v>
      </c>
      <c r="L271" s="6"/>
      <c r="M271" s="6">
        <v>2022</v>
      </c>
      <c r="N271" s="6" t="s">
        <v>7745</v>
      </c>
      <c r="O271" s="6">
        <v>10</v>
      </c>
      <c r="P271" s="6"/>
      <c r="Q271" s="6" t="s">
        <v>7733</v>
      </c>
      <c r="R271" s="6" t="s">
        <v>7734</v>
      </c>
      <c r="S271" s="6"/>
      <c r="T271" s="6" t="s">
        <v>19851</v>
      </c>
      <c r="U271">
        <f t="shared" si="4"/>
        <v>4</v>
      </c>
    </row>
    <row r="272" spans="1:21" x14ac:dyDescent="0.2">
      <c r="A272" s="6" t="s">
        <v>8108</v>
      </c>
      <c r="B272" s="6" t="s">
        <v>8061</v>
      </c>
      <c r="C272" s="6">
        <v>3543042</v>
      </c>
      <c r="D272" s="6" t="s">
        <v>8109</v>
      </c>
      <c r="E272" s="6" t="s">
        <v>6690</v>
      </c>
      <c r="F272" s="6" t="s">
        <v>6402</v>
      </c>
      <c r="G272" s="6">
        <v>1896</v>
      </c>
      <c r="H272" s="6">
        <v>3622</v>
      </c>
      <c r="I272" s="6">
        <v>0</v>
      </c>
      <c r="J272" s="6">
        <v>1</v>
      </c>
      <c r="K272" s="6">
        <v>0</v>
      </c>
      <c r="L272" s="6"/>
      <c r="M272" s="6">
        <v>2022</v>
      </c>
      <c r="N272" s="6" t="s">
        <v>7745</v>
      </c>
      <c r="O272" s="6">
        <v>10</v>
      </c>
      <c r="P272" s="6"/>
      <c r="Q272" s="6" t="s">
        <v>7733</v>
      </c>
      <c r="R272" s="6" t="s">
        <v>7734</v>
      </c>
      <c r="S272" s="6"/>
      <c r="T272" s="6" t="s">
        <v>1713</v>
      </c>
      <c r="U272">
        <f t="shared" si="4"/>
        <v>3</v>
      </c>
    </row>
    <row r="273" spans="1:21" x14ac:dyDescent="0.2">
      <c r="A273" s="6" t="s">
        <v>8108</v>
      </c>
      <c r="B273" s="6" t="s">
        <v>8061</v>
      </c>
      <c r="C273" s="6">
        <v>3543042</v>
      </c>
      <c r="D273" s="6" t="s">
        <v>6477</v>
      </c>
      <c r="E273" s="6" t="s">
        <v>7668</v>
      </c>
      <c r="F273" s="6" t="s">
        <v>6402</v>
      </c>
      <c r="G273" s="6">
        <v>246</v>
      </c>
      <c r="H273" s="6">
        <v>3622</v>
      </c>
      <c r="I273" s="6">
        <v>0</v>
      </c>
      <c r="J273" s="6">
        <v>0</v>
      </c>
      <c r="K273" s="6">
        <v>0</v>
      </c>
      <c r="L273" s="6"/>
      <c r="M273" s="6">
        <v>2022</v>
      </c>
      <c r="N273" s="6" t="s">
        <v>7745</v>
      </c>
      <c r="O273" s="6">
        <v>10</v>
      </c>
      <c r="P273" s="6"/>
      <c r="Q273" s="6" t="s">
        <v>7733</v>
      </c>
      <c r="R273" s="6" t="s">
        <v>7734</v>
      </c>
      <c r="S273" s="6"/>
      <c r="T273" s="6" t="s">
        <v>19852</v>
      </c>
      <c r="U273">
        <f t="shared" si="4"/>
        <v>2</v>
      </c>
    </row>
    <row r="274" spans="1:21" x14ac:dyDescent="0.2">
      <c r="A274" s="6" t="s">
        <v>8108</v>
      </c>
      <c r="B274" s="6" t="s">
        <v>8061</v>
      </c>
      <c r="C274" s="6">
        <v>3543042</v>
      </c>
      <c r="D274" s="6" t="s">
        <v>6428</v>
      </c>
      <c r="E274" s="6" t="s">
        <v>8110</v>
      </c>
      <c r="F274" s="6" t="s">
        <v>6402</v>
      </c>
      <c r="G274" s="6">
        <v>233</v>
      </c>
      <c r="H274" s="6">
        <v>3622</v>
      </c>
      <c r="I274" s="6">
        <v>0</v>
      </c>
      <c r="J274" s="6">
        <v>0</v>
      </c>
      <c r="K274" s="6">
        <v>0</v>
      </c>
      <c r="L274" s="6"/>
      <c r="M274" s="6">
        <v>2022</v>
      </c>
      <c r="N274" s="6" t="s">
        <v>7745</v>
      </c>
      <c r="O274" s="6">
        <v>10</v>
      </c>
      <c r="P274" s="6"/>
      <c r="Q274" s="6" t="s">
        <v>7733</v>
      </c>
      <c r="R274" s="6" t="s">
        <v>7734</v>
      </c>
      <c r="S274" s="6"/>
      <c r="T274" s="6" t="s">
        <v>19853</v>
      </c>
      <c r="U274">
        <f t="shared" si="4"/>
        <v>1</v>
      </c>
    </row>
    <row r="275" spans="1:21" x14ac:dyDescent="0.2">
      <c r="A275" s="6" t="s">
        <v>8111</v>
      </c>
      <c r="B275" s="6" t="s">
        <v>8112</v>
      </c>
      <c r="C275" s="6">
        <v>3559024</v>
      </c>
      <c r="D275" s="6" t="s">
        <v>6463</v>
      </c>
      <c r="E275" s="6" t="s">
        <v>6415</v>
      </c>
      <c r="F275" s="6" t="s">
        <v>6402</v>
      </c>
      <c r="G275" s="6">
        <v>0</v>
      </c>
      <c r="H275" s="6"/>
      <c r="I275" s="6">
        <v>1</v>
      </c>
      <c r="J275" s="6">
        <v>1</v>
      </c>
      <c r="K275" s="6">
        <v>1</v>
      </c>
      <c r="L275" s="6"/>
      <c r="M275" s="6">
        <v>2022</v>
      </c>
      <c r="N275" s="6" t="s">
        <v>8113</v>
      </c>
      <c r="O275" s="6">
        <v>99</v>
      </c>
      <c r="P275" s="6"/>
      <c r="Q275" s="6" t="s">
        <v>7733</v>
      </c>
      <c r="R275" s="6" t="s">
        <v>7734</v>
      </c>
      <c r="S275" s="6"/>
      <c r="T275" s="6" t="s">
        <v>625</v>
      </c>
      <c r="U275">
        <f t="shared" si="4"/>
        <v>1</v>
      </c>
    </row>
    <row r="276" spans="1:21" x14ac:dyDescent="0.2">
      <c r="A276" s="6" t="s">
        <v>8114</v>
      </c>
      <c r="B276" s="6" t="s">
        <v>8112</v>
      </c>
      <c r="C276" s="6">
        <v>3559024</v>
      </c>
      <c r="D276" s="6" t="s">
        <v>6477</v>
      </c>
      <c r="E276" s="6" t="s">
        <v>7107</v>
      </c>
      <c r="F276" s="6" t="s">
        <v>6402</v>
      </c>
      <c r="G276" s="6">
        <v>67</v>
      </c>
      <c r="H276" s="6">
        <v>305</v>
      </c>
      <c r="I276" s="6">
        <v>1</v>
      </c>
      <c r="J276" s="6">
        <v>1</v>
      </c>
      <c r="K276" s="6">
        <v>0</v>
      </c>
      <c r="L276" s="6"/>
      <c r="M276" s="6">
        <v>2022</v>
      </c>
      <c r="N276" s="6" t="s">
        <v>7745</v>
      </c>
      <c r="O276" s="6">
        <v>99</v>
      </c>
      <c r="P276" s="6"/>
      <c r="Q276" s="6" t="s">
        <v>7733</v>
      </c>
      <c r="R276" s="6" t="s">
        <v>7734</v>
      </c>
      <c r="S276" s="6"/>
      <c r="T276" s="6" t="s">
        <v>2321</v>
      </c>
      <c r="U276">
        <f t="shared" si="4"/>
        <v>5</v>
      </c>
    </row>
    <row r="277" spans="1:21" x14ac:dyDescent="0.2">
      <c r="A277" s="6" t="s">
        <v>8114</v>
      </c>
      <c r="B277" s="6" t="s">
        <v>8112</v>
      </c>
      <c r="C277" s="6">
        <v>3559024</v>
      </c>
      <c r="D277" s="6" t="s">
        <v>7332</v>
      </c>
      <c r="E277" s="6" t="s">
        <v>8115</v>
      </c>
      <c r="F277" s="6" t="s">
        <v>6402</v>
      </c>
      <c r="G277" s="6">
        <v>77</v>
      </c>
      <c r="H277" s="6">
        <v>305</v>
      </c>
      <c r="I277" s="6">
        <v>1</v>
      </c>
      <c r="J277" s="6">
        <v>1</v>
      </c>
      <c r="K277" s="6">
        <v>0</v>
      </c>
      <c r="L277" s="6"/>
      <c r="M277" s="6">
        <v>2022</v>
      </c>
      <c r="N277" s="6" t="s">
        <v>7745</v>
      </c>
      <c r="O277" s="6">
        <v>99</v>
      </c>
      <c r="P277" s="6"/>
      <c r="Q277" s="6" t="s">
        <v>7733</v>
      </c>
      <c r="R277" s="6" t="s">
        <v>7734</v>
      </c>
      <c r="S277" s="6"/>
      <c r="T277" s="6" t="s">
        <v>2320</v>
      </c>
      <c r="U277">
        <f t="shared" si="4"/>
        <v>4</v>
      </c>
    </row>
    <row r="278" spans="1:21" x14ac:dyDescent="0.2">
      <c r="A278" s="6" t="s">
        <v>8114</v>
      </c>
      <c r="B278" s="6" t="s">
        <v>8112</v>
      </c>
      <c r="C278" s="6">
        <v>3559024</v>
      </c>
      <c r="D278" s="6" t="s">
        <v>7055</v>
      </c>
      <c r="E278" s="6" t="s">
        <v>8116</v>
      </c>
      <c r="F278" s="6" t="s">
        <v>6402</v>
      </c>
      <c r="G278" s="6">
        <v>69</v>
      </c>
      <c r="H278" s="6">
        <v>305</v>
      </c>
      <c r="I278" s="6">
        <v>1</v>
      </c>
      <c r="J278" s="6">
        <v>1</v>
      </c>
      <c r="K278" s="6">
        <v>0</v>
      </c>
      <c r="L278" s="6"/>
      <c r="M278" s="6">
        <v>2022</v>
      </c>
      <c r="N278" s="6" t="s">
        <v>7745</v>
      </c>
      <c r="O278" s="6">
        <v>99</v>
      </c>
      <c r="P278" s="6"/>
      <c r="Q278" s="6" t="s">
        <v>7733</v>
      </c>
      <c r="R278" s="6" t="s">
        <v>7734</v>
      </c>
      <c r="S278" s="6"/>
      <c r="T278" s="6" t="s">
        <v>2319</v>
      </c>
      <c r="U278">
        <f t="shared" si="4"/>
        <v>3</v>
      </c>
    </row>
    <row r="279" spans="1:21" x14ac:dyDescent="0.2">
      <c r="A279" s="6" t="s">
        <v>8114</v>
      </c>
      <c r="B279" s="6" t="s">
        <v>8112</v>
      </c>
      <c r="C279" s="6">
        <v>3559024</v>
      </c>
      <c r="D279" s="6" t="s">
        <v>6597</v>
      </c>
      <c r="E279" s="6" t="s">
        <v>8117</v>
      </c>
      <c r="F279" s="6" t="s">
        <v>6402</v>
      </c>
      <c r="G279" s="6">
        <v>41</v>
      </c>
      <c r="H279" s="6">
        <v>305</v>
      </c>
      <c r="I279" s="6">
        <v>0</v>
      </c>
      <c r="J279" s="6">
        <v>0</v>
      </c>
      <c r="K279" s="6">
        <v>0</v>
      </c>
      <c r="L279" s="6"/>
      <c r="M279" s="6">
        <v>2022</v>
      </c>
      <c r="N279" s="6" t="s">
        <v>7745</v>
      </c>
      <c r="O279" s="6">
        <v>99</v>
      </c>
      <c r="P279" s="6"/>
      <c r="Q279" s="6" t="s">
        <v>7733</v>
      </c>
      <c r="R279" s="6" t="s">
        <v>7734</v>
      </c>
      <c r="S279" s="6"/>
      <c r="T279" s="6" t="s">
        <v>2322</v>
      </c>
      <c r="U279">
        <f t="shared" si="4"/>
        <v>2</v>
      </c>
    </row>
    <row r="280" spans="1:21" x14ac:dyDescent="0.2">
      <c r="A280" s="6" t="s">
        <v>8114</v>
      </c>
      <c r="B280" s="6" t="s">
        <v>8112</v>
      </c>
      <c r="C280" s="6">
        <v>3559024</v>
      </c>
      <c r="D280" s="6" t="s">
        <v>6596</v>
      </c>
      <c r="E280" s="6" t="s">
        <v>8116</v>
      </c>
      <c r="F280" s="6" t="s">
        <v>6402</v>
      </c>
      <c r="G280" s="6">
        <v>51</v>
      </c>
      <c r="H280" s="6">
        <v>305</v>
      </c>
      <c r="I280" s="6">
        <v>0</v>
      </c>
      <c r="J280" s="6">
        <v>1</v>
      </c>
      <c r="K280" s="6">
        <v>0</v>
      </c>
      <c r="L280" s="6"/>
      <c r="M280" s="6">
        <v>2022</v>
      </c>
      <c r="N280" s="6" t="s">
        <v>7745</v>
      </c>
      <c r="O280" s="6">
        <v>99</v>
      </c>
      <c r="P280" s="6"/>
      <c r="Q280" s="6" t="s">
        <v>7733</v>
      </c>
      <c r="R280" s="6" t="s">
        <v>7734</v>
      </c>
      <c r="S280" s="6"/>
      <c r="T280" s="6" t="s">
        <v>2318</v>
      </c>
      <c r="U280">
        <f t="shared" si="4"/>
        <v>1</v>
      </c>
    </row>
    <row r="281" spans="1:21" x14ac:dyDescent="0.2">
      <c r="A281" s="6" t="s">
        <v>8118</v>
      </c>
      <c r="B281" s="6" t="s">
        <v>8119</v>
      </c>
      <c r="C281" s="6">
        <v>3526057</v>
      </c>
      <c r="D281" s="6" t="s">
        <v>6509</v>
      </c>
      <c r="E281" s="6" t="s">
        <v>8120</v>
      </c>
      <c r="F281" s="6" t="s">
        <v>6402</v>
      </c>
      <c r="G281" s="6">
        <v>0</v>
      </c>
      <c r="H281" s="6"/>
      <c r="I281" s="6">
        <v>1</v>
      </c>
      <c r="J281" s="6">
        <v>1</v>
      </c>
      <c r="K281" s="6">
        <v>1</v>
      </c>
      <c r="L281" s="6"/>
      <c r="M281" s="6">
        <v>2022</v>
      </c>
      <c r="N281" s="6" t="s">
        <v>7732</v>
      </c>
      <c r="O281" s="6">
        <v>99</v>
      </c>
      <c r="P281" s="6"/>
      <c r="Q281" s="6" t="s">
        <v>7733</v>
      </c>
      <c r="R281" s="6" t="s">
        <v>7734</v>
      </c>
      <c r="S281" s="6"/>
      <c r="T281" s="6" t="s">
        <v>912</v>
      </c>
      <c r="U281">
        <f t="shared" si="4"/>
        <v>1</v>
      </c>
    </row>
    <row r="282" spans="1:21" x14ac:dyDescent="0.2">
      <c r="A282" s="6" t="s">
        <v>8121</v>
      </c>
      <c r="B282" s="6" t="s">
        <v>8119</v>
      </c>
      <c r="C282" s="6">
        <v>3526057</v>
      </c>
      <c r="D282" s="6" t="s">
        <v>7263</v>
      </c>
      <c r="E282" s="6" t="s">
        <v>8122</v>
      </c>
      <c r="F282" s="6" t="s">
        <v>6402</v>
      </c>
      <c r="G282" s="6">
        <v>649</v>
      </c>
      <c r="H282" s="6">
        <v>2495</v>
      </c>
      <c r="I282" s="6">
        <v>1</v>
      </c>
      <c r="J282" s="6">
        <v>1</v>
      </c>
      <c r="K282" s="6">
        <v>0</v>
      </c>
      <c r="L282" s="6"/>
      <c r="M282" s="6">
        <v>2022</v>
      </c>
      <c r="N282" s="6" t="s">
        <v>7745</v>
      </c>
      <c r="O282" s="6">
        <v>1</v>
      </c>
      <c r="P282" s="6"/>
      <c r="Q282" s="6" t="s">
        <v>7733</v>
      </c>
      <c r="R282" s="6" t="s">
        <v>7734</v>
      </c>
      <c r="S282" s="6"/>
      <c r="T282" s="6" t="s">
        <v>3735</v>
      </c>
      <c r="U282">
        <f t="shared" si="4"/>
        <v>4</v>
      </c>
    </row>
    <row r="283" spans="1:21" x14ac:dyDescent="0.2">
      <c r="A283" s="6" t="s">
        <v>8121</v>
      </c>
      <c r="B283" s="6" t="s">
        <v>8119</v>
      </c>
      <c r="C283" s="6">
        <v>3526057</v>
      </c>
      <c r="D283" s="6" t="s">
        <v>6609</v>
      </c>
      <c r="E283" s="6" t="s">
        <v>8123</v>
      </c>
      <c r="F283" s="6" t="s">
        <v>6402</v>
      </c>
      <c r="G283" s="6">
        <v>357</v>
      </c>
      <c r="H283" s="6">
        <v>2495</v>
      </c>
      <c r="I283" s="6">
        <v>0</v>
      </c>
      <c r="J283" s="6">
        <v>0</v>
      </c>
      <c r="K283" s="6">
        <v>0</v>
      </c>
      <c r="L283" s="6"/>
      <c r="M283" s="6">
        <v>2022</v>
      </c>
      <c r="N283" s="6" t="s">
        <v>7745</v>
      </c>
      <c r="O283" s="6">
        <v>1</v>
      </c>
      <c r="P283" s="6"/>
      <c r="Q283" s="6" t="s">
        <v>7733</v>
      </c>
      <c r="R283" s="6" t="s">
        <v>7734</v>
      </c>
      <c r="S283" s="6"/>
      <c r="T283" s="6" t="s">
        <v>3736</v>
      </c>
      <c r="U283">
        <f t="shared" si="4"/>
        <v>3</v>
      </c>
    </row>
    <row r="284" spans="1:21" x14ac:dyDescent="0.2">
      <c r="A284" s="6" t="s">
        <v>8121</v>
      </c>
      <c r="B284" s="6" t="s">
        <v>8119</v>
      </c>
      <c r="C284" s="6">
        <v>3526057</v>
      </c>
      <c r="D284" s="6" t="s">
        <v>8124</v>
      </c>
      <c r="E284" s="6" t="s">
        <v>7145</v>
      </c>
      <c r="F284" s="6" t="s">
        <v>6402</v>
      </c>
      <c r="G284" s="6">
        <v>959</v>
      </c>
      <c r="H284" s="6">
        <v>2495</v>
      </c>
      <c r="I284" s="6">
        <v>1</v>
      </c>
      <c r="J284" s="6">
        <v>1</v>
      </c>
      <c r="K284" s="6">
        <v>0</v>
      </c>
      <c r="L284" s="6"/>
      <c r="M284" s="6">
        <v>2022</v>
      </c>
      <c r="N284" s="6" t="s">
        <v>7745</v>
      </c>
      <c r="O284" s="6">
        <v>1</v>
      </c>
      <c r="P284" s="6"/>
      <c r="Q284" s="6" t="s">
        <v>7733</v>
      </c>
      <c r="R284" s="6" t="s">
        <v>7734</v>
      </c>
      <c r="S284" s="6"/>
      <c r="T284" s="6" t="s">
        <v>3734</v>
      </c>
      <c r="U284">
        <f t="shared" si="4"/>
        <v>2</v>
      </c>
    </row>
    <row r="285" spans="1:21" x14ac:dyDescent="0.2">
      <c r="A285" s="6" t="s">
        <v>8121</v>
      </c>
      <c r="B285" s="6" t="s">
        <v>8119</v>
      </c>
      <c r="C285" s="6">
        <v>3526057</v>
      </c>
      <c r="D285" s="6" t="s">
        <v>7691</v>
      </c>
      <c r="E285" s="6" t="s">
        <v>8125</v>
      </c>
      <c r="F285" s="6" t="s">
        <v>6402</v>
      </c>
      <c r="G285" s="6">
        <v>530</v>
      </c>
      <c r="H285" s="6">
        <v>2495</v>
      </c>
      <c r="I285" s="6">
        <v>0</v>
      </c>
      <c r="J285" s="6">
        <v>0</v>
      </c>
      <c r="K285" s="6">
        <v>0</v>
      </c>
      <c r="L285" s="6"/>
      <c r="M285" s="6">
        <v>2022</v>
      </c>
      <c r="N285" s="6" t="s">
        <v>7745</v>
      </c>
      <c r="O285" s="6">
        <v>1</v>
      </c>
      <c r="P285" s="6"/>
      <c r="Q285" s="6" t="s">
        <v>7733</v>
      </c>
      <c r="R285" s="6" t="s">
        <v>7734</v>
      </c>
      <c r="S285" s="6"/>
      <c r="T285" s="6" t="s">
        <v>3737</v>
      </c>
      <c r="U285">
        <f t="shared" si="4"/>
        <v>1</v>
      </c>
    </row>
    <row r="286" spans="1:21" x14ac:dyDescent="0.2">
      <c r="A286" s="6" t="s">
        <v>8126</v>
      </c>
      <c r="B286" s="6" t="s">
        <v>8119</v>
      </c>
      <c r="C286" s="6">
        <v>3526057</v>
      </c>
      <c r="D286" s="6" t="s">
        <v>8127</v>
      </c>
      <c r="E286" s="6" t="s">
        <v>8128</v>
      </c>
      <c r="F286" s="6" t="s">
        <v>6402</v>
      </c>
      <c r="G286" s="6">
        <v>119</v>
      </c>
      <c r="H286" s="6">
        <v>2383</v>
      </c>
      <c r="I286" s="6">
        <v>0</v>
      </c>
      <c r="J286" s="6">
        <v>0</v>
      </c>
      <c r="K286" s="6">
        <v>0</v>
      </c>
      <c r="L286" s="6"/>
      <c r="M286" s="6">
        <v>2022</v>
      </c>
      <c r="N286" s="6" t="s">
        <v>7745</v>
      </c>
      <c r="O286" s="6">
        <v>2</v>
      </c>
      <c r="P286" s="6"/>
      <c r="Q286" s="6" t="s">
        <v>7733</v>
      </c>
      <c r="R286" s="6" t="s">
        <v>7734</v>
      </c>
      <c r="S286" s="6"/>
      <c r="T286" s="6" t="s">
        <v>3738</v>
      </c>
      <c r="U286">
        <f t="shared" si="4"/>
        <v>4</v>
      </c>
    </row>
    <row r="287" spans="1:21" x14ac:dyDescent="0.2">
      <c r="A287" s="6" t="s">
        <v>8126</v>
      </c>
      <c r="B287" s="6" t="s">
        <v>8119</v>
      </c>
      <c r="C287" s="6">
        <v>3526057</v>
      </c>
      <c r="D287" s="6" t="s">
        <v>6717</v>
      </c>
      <c r="E287" s="6" t="s">
        <v>8129</v>
      </c>
      <c r="F287" s="6" t="s">
        <v>6402</v>
      </c>
      <c r="G287" s="6">
        <v>1038</v>
      </c>
      <c r="H287" s="6">
        <v>2383</v>
      </c>
      <c r="I287" s="6">
        <v>1</v>
      </c>
      <c r="J287" s="6">
        <v>1</v>
      </c>
      <c r="K287" s="6">
        <v>0</v>
      </c>
      <c r="L287" s="6"/>
      <c r="M287" s="6">
        <v>2022</v>
      </c>
      <c r="N287" s="6" t="s">
        <v>7745</v>
      </c>
      <c r="O287" s="6">
        <v>2</v>
      </c>
      <c r="P287" s="6"/>
      <c r="Q287" s="6" t="s">
        <v>7733</v>
      </c>
      <c r="R287" s="6" t="s">
        <v>7734</v>
      </c>
      <c r="S287" s="6"/>
      <c r="T287" s="6" t="s">
        <v>3733</v>
      </c>
      <c r="U287">
        <f t="shared" si="4"/>
        <v>3</v>
      </c>
    </row>
    <row r="288" spans="1:21" x14ac:dyDescent="0.2">
      <c r="A288" s="6" t="s">
        <v>8126</v>
      </c>
      <c r="B288" s="6" t="s">
        <v>8119</v>
      </c>
      <c r="C288" s="6">
        <v>3526057</v>
      </c>
      <c r="D288" s="6" t="s">
        <v>7684</v>
      </c>
      <c r="E288" s="6" t="s">
        <v>8130</v>
      </c>
      <c r="F288" s="6" t="s">
        <v>6402</v>
      </c>
      <c r="G288" s="6">
        <v>188</v>
      </c>
      <c r="H288" s="6">
        <v>2383</v>
      </c>
      <c r="I288" s="6">
        <v>0</v>
      </c>
      <c r="J288" s="6">
        <v>0</v>
      </c>
      <c r="K288" s="6">
        <v>0</v>
      </c>
      <c r="L288" s="6"/>
      <c r="M288" s="6">
        <v>2022</v>
      </c>
      <c r="N288" s="6" t="s">
        <v>7745</v>
      </c>
      <c r="O288" s="6">
        <v>2</v>
      </c>
      <c r="P288" s="6"/>
      <c r="Q288" s="6" t="s">
        <v>7733</v>
      </c>
      <c r="R288" s="6" t="s">
        <v>7734</v>
      </c>
      <c r="S288" s="6"/>
      <c r="T288" s="6" t="s">
        <v>3739</v>
      </c>
      <c r="U288">
        <f t="shared" si="4"/>
        <v>2</v>
      </c>
    </row>
    <row r="289" spans="1:21" x14ac:dyDescent="0.2">
      <c r="A289" s="6" t="s">
        <v>8126</v>
      </c>
      <c r="B289" s="6" t="s">
        <v>8119</v>
      </c>
      <c r="C289" s="6">
        <v>3526057</v>
      </c>
      <c r="D289" s="6" t="s">
        <v>7614</v>
      </c>
      <c r="E289" s="6" t="s">
        <v>8131</v>
      </c>
      <c r="F289" s="6" t="s">
        <v>6402</v>
      </c>
      <c r="G289" s="6">
        <v>1038</v>
      </c>
      <c r="H289" s="6">
        <v>2383</v>
      </c>
      <c r="I289" s="6">
        <v>1</v>
      </c>
      <c r="J289" s="6">
        <v>1</v>
      </c>
      <c r="K289" s="6">
        <v>0</v>
      </c>
      <c r="L289" s="6"/>
      <c r="M289" s="6">
        <v>2022</v>
      </c>
      <c r="N289" s="6" t="s">
        <v>7745</v>
      </c>
      <c r="O289" s="6">
        <v>2</v>
      </c>
      <c r="P289" s="6"/>
      <c r="Q289" s="6" t="s">
        <v>7733</v>
      </c>
      <c r="R289" s="6" t="s">
        <v>7734</v>
      </c>
      <c r="S289" s="6"/>
      <c r="T289" s="6" t="s">
        <v>3732</v>
      </c>
      <c r="U289">
        <f t="shared" si="4"/>
        <v>1</v>
      </c>
    </row>
    <row r="290" spans="1:21" x14ac:dyDescent="0.2">
      <c r="A290" s="6" t="s">
        <v>8132</v>
      </c>
      <c r="B290" s="6" t="s">
        <v>8119</v>
      </c>
      <c r="C290" s="6">
        <v>3526057</v>
      </c>
      <c r="D290" s="6" t="s">
        <v>6459</v>
      </c>
      <c r="E290" s="6" t="s">
        <v>8133</v>
      </c>
      <c r="F290" s="6" t="s">
        <v>6402</v>
      </c>
      <c r="G290" s="6">
        <v>1090</v>
      </c>
      <c r="H290" s="6">
        <v>2783</v>
      </c>
      <c r="I290" s="6">
        <v>1</v>
      </c>
      <c r="J290" s="6">
        <v>1</v>
      </c>
      <c r="K290" s="6">
        <v>0</v>
      </c>
      <c r="L290" s="6"/>
      <c r="M290" s="6">
        <v>2022</v>
      </c>
      <c r="N290" s="6" t="s">
        <v>7745</v>
      </c>
      <c r="O290" s="6">
        <v>3</v>
      </c>
      <c r="P290" s="6"/>
      <c r="Q290" s="6" t="s">
        <v>7733</v>
      </c>
      <c r="R290" s="6" t="s">
        <v>7734</v>
      </c>
      <c r="S290" s="6"/>
      <c r="T290" s="6" t="s">
        <v>3731</v>
      </c>
      <c r="U290">
        <f t="shared" si="4"/>
        <v>4</v>
      </c>
    </row>
    <row r="291" spans="1:21" x14ac:dyDescent="0.2">
      <c r="A291" s="6" t="s">
        <v>8132</v>
      </c>
      <c r="B291" s="6" t="s">
        <v>8119</v>
      </c>
      <c r="C291" s="6">
        <v>3526057</v>
      </c>
      <c r="D291" s="6" t="s">
        <v>7075</v>
      </c>
      <c r="E291" s="6" t="s">
        <v>8134</v>
      </c>
      <c r="F291" s="6" t="s">
        <v>6402</v>
      </c>
      <c r="G291" s="6">
        <v>750</v>
      </c>
      <c r="H291" s="6">
        <v>2783</v>
      </c>
      <c r="I291" s="6">
        <v>0</v>
      </c>
      <c r="J291" s="6">
        <v>1</v>
      </c>
      <c r="K291" s="6">
        <v>0</v>
      </c>
      <c r="L291" s="6"/>
      <c r="M291" s="6">
        <v>2022</v>
      </c>
      <c r="N291" s="6" t="s">
        <v>7745</v>
      </c>
      <c r="O291" s="6">
        <v>3</v>
      </c>
      <c r="P291" s="6"/>
      <c r="Q291" s="6" t="s">
        <v>7733</v>
      </c>
      <c r="R291" s="6" t="s">
        <v>7734</v>
      </c>
      <c r="S291" s="6"/>
      <c r="T291" s="6" t="s">
        <v>3730</v>
      </c>
      <c r="U291">
        <f t="shared" si="4"/>
        <v>3</v>
      </c>
    </row>
    <row r="292" spans="1:21" x14ac:dyDescent="0.2">
      <c r="A292" s="6" t="s">
        <v>8132</v>
      </c>
      <c r="B292" s="6" t="s">
        <v>8119</v>
      </c>
      <c r="C292" s="6">
        <v>3526057</v>
      </c>
      <c r="D292" s="6" t="s">
        <v>6858</v>
      </c>
      <c r="E292" s="6" t="s">
        <v>8135</v>
      </c>
      <c r="F292" s="6" t="s">
        <v>6402</v>
      </c>
      <c r="G292" s="6">
        <v>413</v>
      </c>
      <c r="H292" s="6">
        <v>2783</v>
      </c>
      <c r="I292" s="6">
        <v>0</v>
      </c>
      <c r="J292" s="6">
        <v>0</v>
      </c>
      <c r="K292" s="6">
        <v>0</v>
      </c>
      <c r="L292" s="6"/>
      <c r="M292" s="6">
        <v>2022</v>
      </c>
      <c r="N292" s="6" t="s">
        <v>7745</v>
      </c>
      <c r="O292" s="6">
        <v>3</v>
      </c>
      <c r="P292" s="6"/>
      <c r="Q292" s="6" t="s">
        <v>7733</v>
      </c>
      <c r="R292" s="6" t="s">
        <v>7734</v>
      </c>
      <c r="S292" s="6"/>
      <c r="T292" s="6" t="s">
        <v>3740</v>
      </c>
      <c r="U292">
        <f t="shared" si="4"/>
        <v>2</v>
      </c>
    </row>
    <row r="293" spans="1:21" x14ac:dyDescent="0.2">
      <c r="A293" s="6" t="s">
        <v>8132</v>
      </c>
      <c r="B293" s="6" t="s">
        <v>8119</v>
      </c>
      <c r="C293" s="6">
        <v>3526057</v>
      </c>
      <c r="D293" s="6" t="s">
        <v>6406</v>
      </c>
      <c r="E293" s="6" t="s">
        <v>6528</v>
      </c>
      <c r="F293" s="6" t="s">
        <v>6402</v>
      </c>
      <c r="G293" s="6">
        <v>530</v>
      </c>
      <c r="H293" s="6">
        <v>2783</v>
      </c>
      <c r="I293" s="6">
        <v>0</v>
      </c>
      <c r="J293" s="6">
        <v>0</v>
      </c>
      <c r="K293" s="6">
        <v>0</v>
      </c>
      <c r="L293" s="6"/>
      <c r="M293" s="6">
        <v>2022</v>
      </c>
      <c r="N293" s="6" t="s">
        <v>7745</v>
      </c>
      <c r="O293" s="6">
        <v>3</v>
      </c>
      <c r="P293" s="6"/>
      <c r="Q293" s="6" t="s">
        <v>7733</v>
      </c>
      <c r="R293" s="6" t="s">
        <v>7734</v>
      </c>
      <c r="S293" s="6"/>
      <c r="T293" s="6" t="s">
        <v>3741</v>
      </c>
      <c r="U293">
        <f t="shared" si="4"/>
        <v>1</v>
      </c>
    </row>
    <row r="294" spans="1:21" x14ac:dyDescent="0.2">
      <c r="A294" s="6" t="s">
        <v>8136</v>
      </c>
      <c r="B294" s="6" t="s">
        <v>8119</v>
      </c>
      <c r="C294" s="6">
        <v>3526057</v>
      </c>
      <c r="D294" s="6" t="s">
        <v>6425</v>
      </c>
      <c r="E294" s="6" t="s">
        <v>6645</v>
      </c>
      <c r="F294" s="6" t="s">
        <v>6402</v>
      </c>
      <c r="G294" s="6">
        <v>569</v>
      </c>
      <c r="H294" s="6">
        <v>1932</v>
      </c>
      <c r="I294" s="6">
        <v>0</v>
      </c>
      <c r="J294" s="6">
        <v>0</v>
      </c>
      <c r="K294" s="6">
        <v>0</v>
      </c>
      <c r="L294" s="6"/>
      <c r="M294" s="6">
        <v>2022</v>
      </c>
      <c r="N294" s="6" t="s">
        <v>7745</v>
      </c>
      <c r="O294" s="6">
        <v>4</v>
      </c>
      <c r="P294" s="6"/>
      <c r="Q294" s="6" t="s">
        <v>7733</v>
      </c>
      <c r="R294" s="6" t="s">
        <v>7734</v>
      </c>
      <c r="S294" s="6"/>
      <c r="T294" s="6" t="s">
        <v>3742</v>
      </c>
      <c r="U294">
        <f t="shared" si="4"/>
        <v>3</v>
      </c>
    </row>
    <row r="295" spans="1:21" x14ac:dyDescent="0.2">
      <c r="A295" s="6" t="s">
        <v>8136</v>
      </c>
      <c r="B295" s="6" t="s">
        <v>8119</v>
      </c>
      <c r="C295" s="6">
        <v>3526057</v>
      </c>
      <c r="D295" s="6" t="s">
        <v>6637</v>
      </c>
      <c r="E295" s="6" t="s">
        <v>8137</v>
      </c>
      <c r="F295" s="6" t="s">
        <v>6402</v>
      </c>
      <c r="G295" s="6">
        <v>655</v>
      </c>
      <c r="H295" s="6">
        <v>1932</v>
      </c>
      <c r="I295" s="6">
        <v>1</v>
      </c>
      <c r="J295" s="6">
        <v>1</v>
      </c>
      <c r="K295" s="6">
        <v>0</v>
      </c>
      <c r="L295" s="6"/>
      <c r="M295" s="6">
        <v>2022</v>
      </c>
      <c r="N295" s="6" t="s">
        <v>7745</v>
      </c>
      <c r="O295" s="6">
        <v>4</v>
      </c>
      <c r="P295" s="6"/>
      <c r="Q295" s="6" t="s">
        <v>7733</v>
      </c>
      <c r="R295" s="6" t="s">
        <v>7734</v>
      </c>
      <c r="S295" s="6"/>
      <c r="T295" s="6" t="s">
        <v>3729</v>
      </c>
      <c r="U295">
        <f t="shared" si="4"/>
        <v>2</v>
      </c>
    </row>
    <row r="296" spans="1:21" x14ac:dyDescent="0.2">
      <c r="A296" s="6" t="s">
        <v>8136</v>
      </c>
      <c r="B296" s="6" t="s">
        <v>8119</v>
      </c>
      <c r="C296" s="6">
        <v>3526057</v>
      </c>
      <c r="D296" s="6" t="s">
        <v>7308</v>
      </c>
      <c r="E296" s="6" t="s">
        <v>8138</v>
      </c>
      <c r="F296" s="6" t="s">
        <v>6402</v>
      </c>
      <c r="G296" s="6">
        <v>708</v>
      </c>
      <c r="H296" s="6">
        <v>1932</v>
      </c>
      <c r="I296" s="6">
        <v>1</v>
      </c>
      <c r="J296" s="6">
        <v>1</v>
      </c>
      <c r="K296" s="6">
        <v>0</v>
      </c>
      <c r="L296" s="6"/>
      <c r="M296" s="6">
        <v>2022</v>
      </c>
      <c r="N296" s="6" t="s">
        <v>7745</v>
      </c>
      <c r="O296" s="6">
        <v>4</v>
      </c>
      <c r="P296" s="6"/>
      <c r="Q296" s="6" t="s">
        <v>7733</v>
      </c>
      <c r="R296" s="6" t="s">
        <v>7734</v>
      </c>
      <c r="S296" s="6"/>
      <c r="T296" s="6" t="s">
        <v>3728</v>
      </c>
      <c r="U296">
        <f t="shared" si="4"/>
        <v>1</v>
      </c>
    </row>
    <row r="297" spans="1:21" x14ac:dyDescent="0.2">
      <c r="A297" s="6" t="s">
        <v>8139</v>
      </c>
      <c r="B297" s="6" t="s">
        <v>7040</v>
      </c>
      <c r="C297" s="6">
        <v>3554029</v>
      </c>
      <c r="D297" s="6" t="s">
        <v>6781</v>
      </c>
      <c r="E297" s="6" t="s">
        <v>8140</v>
      </c>
      <c r="F297" s="6" t="s">
        <v>6402</v>
      </c>
      <c r="G297" s="6">
        <v>0</v>
      </c>
      <c r="H297" s="6"/>
      <c r="I297" s="6">
        <v>1</v>
      </c>
      <c r="J297" s="6">
        <v>1</v>
      </c>
      <c r="K297" s="6">
        <v>1</v>
      </c>
      <c r="L297" s="6"/>
      <c r="M297" s="6">
        <v>2022</v>
      </c>
      <c r="N297" s="6" t="s">
        <v>8113</v>
      </c>
      <c r="O297" s="6">
        <v>99</v>
      </c>
      <c r="P297" s="6"/>
      <c r="Q297" s="6" t="s">
        <v>7733</v>
      </c>
      <c r="R297" s="6" t="s">
        <v>7734</v>
      </c>
      <c r="S297" s="6"/>
      <c r="T297" s="6" t="s">
        <v>19854</v>
      </c>
      <c r="U297">
        <f t="shared" si="4"/>
        <v>1</v>
      </c>
    </row>
    <row r="298" spans="1:21" x14ac:dyDescent="0.2">
      <c r="A298" s="6" t="s">
        <v>8141</v>
      </c>
      <c r="B298" s="6" t="s">
        <v>7040</v>
      </c>
      <c r="C298" s="6">
        <v>3554029</v>
      </c>
      <c r="D298" s="6" t="s">
        <v>7576</v>
      </c>
      <c r="E298" s="6" t="s">
        <v>7492</v>
      </c>
      <c r="F298" s="6" t="s">
        <v>6402</v>
      </c>
      <c r="G298" s="6">
        <v>56</v>
      </c>
      <c r="H298" s="6">
        <v>243</v>
      </c>
      <c r="I298" s="6">
        <v>1</v>
      </c>
      <c r="J298" s="6">
        <v>1</v>
      </c>
      <c r="K298" s="6">
        <v>0</v>
      </c>
      <c r="L298" s="6"/>
      <c r="M298" s="6">
        <v>2022</v>
      </c>
      <c r="N298" s="6" t="s">
        <v>7745</v>
      </c>
      <c r="O298" s="6">
        <v>99</v>
      </c>
      <c r="P298" s="6"/>
      <c r="Q298" s="6" t="s">
        <v>7733</v>
      </c>
      <c r="R298" s="6" t="s">
        <v>7734</v>
      </c>
      <c r="S298" s="6"/>
      <c r="T298" s="6" t="s">
        <v>2189</v>
      </c>
      <c r="U298">
        <f t="shared" si="4"/>
        <v>5</v>
      </c>
    </row>
    <row r="299" spans="1:21" x14ac:dyDescent="0.2">
      <c r="A299" s="6" t="s">
        <v>8141</v>
      </c>
      <c r="B299" s="6" t="s">
        <v>7040</v>
      </c>
      <c r="C299" s="6">
        <v>3554029</v>
      </c>
      <c r="D299" s="6" t="s">
        <v>6658</v>
      </c>
      <c r="E299" s="6" t="s">
        <v>8142</v>
      </c>
      <c r="F299" s="6" t="s">
        <v>6402</v>
      </c>
      <c r="G299" s="6">
        <v>41</v>
      </c>
      <c r="H299" s="6">
        <v>243</v>
      </c>
      <c r="I299" s="6">
        <v>0</v>
      </c>
      <c r="J299" s="6">
        <v>1</v>
      </c>
      <c r="K299" s="6">
        <v>0</v>
      </c>
      <c r="L299" s="6"/>
      <c r="M299" s="6">
        <v>2022</v>
      </c>
      <c r="N299" s="6" t="s">
        <v>7745</v>
      </c>
      <c r="O299" s="6">
        <v>99</v>
      </c>
      <c r="P299" s="6"/>
      <c r="Q299" s="6" t="s">
        <v>7733</v>
      </c>
      <c r="R299" s="6" t="s">
        <v>7734</v>
      </c>
      <c r="S299" s="6"/>
      <c r="T299" s="6" t="s">
        <v>19855</v>
      </c>
      <c r="U299">
        <f t="shared" si="4"/>
        <v>4</v>
      </c>
    </row>
    <row r="300" spans="1:21" x14ac:dyDescent="0.2">
      <c r="A300" s="6" t="s">
        <v>8141</v>
      </c>
      <c r="B300" s="6" t="s">
        <v>7040</v>
      </c>
      <c r="C300" s="6">
        <v>3554029</v>
      </c>
      <c r="D300" s="6" t="s">
        <v>6663</v>
      </c>
      <c r="E300" s="6" t="s">
        <v>7112</v>
      </c>
      <c r="F300" s="6" t="s">
        <v>6402</v>
      </c>
      <c r="G300" s="6">
        <v>40</v>
      </c>
      <c r="H300" s="6">
        <v>243</v>
      </c>
      <c r="I300" s="6">
        <v>1</v>
      </c>
      <c r="J300" s="6">
        <v>0</v>
      </c>
      <c r="K300" s="6">
        <v>0</v>
      </c>
      <c r="L300" s="6"/>
      <c r="M300" s="6">
        <v>2022</v>
      </c>
      <c r="N300" s="6" t="s">
        <v>7745</v>
      </c>
      <c r="O300" s="6">
        <v>99</v>
      </c>
      <c r="P300" s="6"/>
      <c r="Q300" s="6" t="s">
        <v>7733</v>
      </c>
      <c r="R300" s="6" t="s">
        <v>7734</v>
      </c>
      <c r="S300" s="6"/>
      <c r="T300" s="6" t="s">
        <v>2190</v>
      </c>
      <c r="U300">
        <f t="shared" si="4"/>
        <v>3</v>
      </c>
    </row>
    <row r="301" spans="1:21" x14ac:dyDescent="0.2">
      <c r="A301" s="6" t="s">
        <v>8141</v>
      </c>
      <c r="B301" s="6" t="s">
        <v>7040</v>
      </c>
      <c r="C301" s="6">
        <v>3554029</v>
      </c>
      <c r="D301" s="6" t="s">
        <v>6455</v>
      </c>
      <c r="E301" s="6" t="s">
        <v>6967</v>
      </c>
      <c r="F301" s="6" t="s">
        <v>6402</v>
      </c>
      <c r="G301" s="6">
        <v>46</v>
      </c>
      <c r="H301" s="6">
        <v>243</v>
      </c>
      <c r="I301" s="6">
        <v>1</v>
      </c>
      <c r="J301" s="6">
        <v>1</v>
      </c>
      <c r="K301" s="6">
        <v>0</v>
      </c>
      <c r="L301" s="6"/>
      <c r="M301" s="6">
        <v>2022</v>
      </c>
      <c r="N301" s="6" t="s">
        <v>7745</v>
      </c>
      <c r="O301" s="6">
        <v>99</v>
      </c>
      <c r="P301" s="6"/>
      <c r="Q301" s="6" t="s">
        <v>7733</v>
      </c>
      <c r="R301" s="6" t="s">
        <v>7734</v>
      </c>
      <c r="S301" s="6"/>
      <c r="T301" s="6" t="s">
        <v>2187</v>
      </c>
      <c r="U301">
        <f t="shared" si="4"/>
        <v>2</v>
      </c>
    </row>
    <row r="302" spans="1:21" x14ac:dyDescent="0.2">
      <c r="A302" s="6" t="s">
        <v>8141</v>
      </c>
      <c r="B302" s="6" t="s">
        <v>7040</v>
      </c>
      <c r="C302" s="6">
        <v>3554029</v>
      </c>
      <c r="D302" s="6" t="s">
        <v>8143</v>
      </c>
      <c r="E302" s="6" t="s">
        <v>8144</v>
      </c>
      <c r="F302" s="6" t="s">
        <v>6402</v>
      </c>
      <c r="G302" s="6">
        <v>60</v>
      </c>
      <c r="H302" s="6">
        <v>243</v>
      </c>
      <c r="I302" s="6">
        <v>1</v>
      </c>
      <c r="J302" s="6">
        <v>1</v>
      </c>
      <c r="K302" s="6">
        <v>0</v>
      </c>
      <c r="L302" s="6"/>
      <c r="M302" s="6">
        <v>2022</v>
      </c>
      <c r="N302" s="6" t="s">
        <v>7745</v>
      </c>
      <c r="O302" s="6">
        <v>99</v>
      </c>
      <c r="P302" s="6"/>
      <c r="Q302" s="6" t="s">
        <v>7733</v>
      </c>
      <c r="R302" s="6" t="s">
        <v>7734</v>
      </c>
      <c r="S302" s="6"/>
      <c r="T302" s="6" t="s">
        <v>2186</v>
      </c>
      <c r="U302">
        <f t="shared" si="4"/>
        <v>1</v>
      </c>
    </row>
    <row r="303" spans="1:21" x14ac:dyDescent="0.2">
      <c r="A303" s="6" t="s">
        <v>8145</v>
      </c>
      <c r="B303" s="6" t="s">
        <v>8146</v>
      </c>
      <c r="C303" s="6">
        <v>3512005</v>
      </c>
      <c r="D303" s="6" t="s">
        <v>7001</v>
      </c>
      <c r="E303" s="6" t="s">
        <v>8147</v>
      </c>
      <c r="F303" s="6" t="s">
        <v>6402</v>
      </c>
      <c r="G303" s="6">
        <v>7695</v>
      </c>
      <c r="H303" s="6">
        <v>57267</v>
      </c>
      <c r="I303" s="6">
        <v>1</v>
      </c>
      <c r="J303" s="6">
        <v>1</v>
      </c>
      <c r="K303" s="6">
        <v>0</v>
      </c>
      <c r="L303" s="6"/>
      <c r="M303" s="6">
        <v>2022</v>
      </c>
      <c r="N303" s="6" t="s">
        <v>7745</v>
      </c>
      <c r="O303" s="6">
        <v>1</v>
      </c>
      <c r="P303" s="6"/>
      <c r="Q303" s="6" t="s">
        <v>7733</v>
      </c>
      <c r="R303" s="6" t="s">
        <v>7734</v>
      </c>
      <c r="S303" s="6"/>
      <c r="T303" s="6" t="s">
        <v>1767</v>
      </c>
      <c r="U303">
        <f t="shared" si="4"/>
        <v>14</v>
      </c>
    </row>
    <row r="304" spans="1:21" x14ac:dyDescent="0.2">
      <c r="A304" s="6" t="s">
        <v>8145</v>
      </c>
      <c r="B304" s="6" t="s">
        <v>8146</v>
      </c>
      <c r="C304" s="6">
        <v>3512005</v>
      </c>
      <c r="D304" s="6" t="s">
        <v>6996</v>
      </c>
      <c r="E304" s="6" t="s">
        <v>8148</v>
      </c>
      <c r="F304" s="6" t="s">
        <v>6402</v>
      </c>
      <c r="G304" s="6">
        <v>3602</v>
      </c>
      <c r="H304" s="6">
        <v>57267</v>
      </c>
      <c r="I304" s="6">
        <v>1</v>
      </c>
      <c r="J304" s="6">
        <v>0</v>
      </c>
      <c r="K304" s="6">
        <v>0</v>
      </c>
      <c r="L304" s="6"/>
      <c r="M304" s="6">
        <v>2022</v>
      </c>
      <c r="N304" s="6" t="s">
        <v>7745</v>
      </c>
      <c r="O304" s="6">
        <v>1</v>
      </c>
      <c r="P304" s="6"/>
      <c r="Q304" s="6" t="s">
        <v>7733</v>
      </c>
      <c r="R304" s="6" t="s">
        <v>7734</v>
      </c>
      <c r="S304" s="6"/>
      <c r="T304" s="6" t="s">
        <v>1768</v>
      </c>
      <c r="U304">
        <f t="shared" si="4"/>
        <v>13</v>
      </c>
    </row>
    <row r="305" spans="1:21" x14ac:dyDescent="0.2">
      <c r="A305" s="6" t="s">
        <v>8145</v>
      </c>
      <c r="B305" s="6" t="s">
        <v>8146</v>
      </c>
      <c r="C305" s="6">
        <v>3512005</v>
      </c>
      <c r="D305" s="6" t="s">
        <v>8149</v>
      </c>
      <c r="E305" s="6" t="s">
        <v>6528</v>
      </c>
      <c r="F305" s="6" t="s">
        <v>6402</v>
      </c>
      <c r="G305" s="6">
        <v>6767</v>
      </c>
      <c r="H305" s="6">
        <v>57267</v>
      </c>
      <c r="I305" s="6">
        <v>1</v>
      </c>
      <c r="J305" s="6">
        <v>1</v>
      </c>
      <c r="K305" s="6">
        <v>0</v>
      </c>
      <c r="L305" s="6"/>
      <c r="M305" s="6">
        <v>2022</v>
      </c>
      <c r="N305" s="6" t="s">
        <v>7745</v>
      </c>
      <c r="O305" s="6">
        <v>1</v>
      </c>
      <c r="P305" s="6"/>
      <c r="Q305" s="6" t="s">
        <v>7733</v>
      </c>
      <c r="R305" s="6" t="s">
        <v>7734</v>
      </c>
      <c r="S305" s="6"/>
      <c r="T305" s="6" t="s">
        <v>1766</v>
      </c>
      <c r="U305">
        <f t="shared" si="4"/>
        <v>12</v>
      </c>
    </row>
    <row r="306" spans="1:21" x14ac:dyDescent="0.2">
      <c r="A306" s="6" t="s">
        <v>8145</v>
      </c>
      <c r="B306" s="6" t="s">
        <v>8146</v>
      </c>
      <c r="C306" s="6">
        <v>3512005</v>
      </c>
      <c r="D306" s="6" t="s">
        <v>6412</v>
      </c>
      <c r="E306" s="6" t="s">
        <v>8150</v>
      </c>
      <c r="F306" s="6" t="s">
        <v>6402</v>
      </c>
      <c r="G306" s="6">
        <v>3734</v>
      </c>
      <c r="H306" s="6">
        <v>57267</v>
      </c>
      <c r="I306" s="6">
        <v>1</v>
      </c>
      <c r="J306" s="6">
        <v>0</v>
      </c>
      <c r="K306" s="6">
        <v>0</v>
      </c>
      <c r="L306" s="6"/>
      <c r="M306" s="6">
        <v>2022</v>
      </c>
      <c r="N306" s="6" t="s">
        <v>7745</v>
      </c>
      <c r="O306" s="6">
        <v>1</v>
      </c>
      <c r="P306" s="6"/>
      <c r="Q306" s="6" t="s">
        <v>7733</v>
      </c>
      <c r="R306" s="6" t="s">
        <v>7734</v>
      </c>
      <c r="S306" s="6"/>
      <c r="T306" s="6" t="s">
        <v>1769</v>
      </c>
      <c r="U306">
        <f t="shared" si="4"/>
        <v>11</v>
      </c>
    </row>
    <row r="307" spans="1:21" x14ac:dyDescent="0.2">
      <c r="A307" s="6" t="s">
        <v>8145</v>
      </c>
      <c r="B307" s="6" t="s">
        <v>8146</v>
      </c>
      <c r="C307" s="6">
        <v>3512005</v>
      </c>
      <c r="D307" s="6" t="s">
        <v>6548</v>
      </c>
      <c r="E307" s="6" t="s">
        <v>8151</v>
      </c>
      <c r="F307" s="6" t="s">
        <v>6402</v>
      </c>
      <c r="G307" s="6">
        <v>6528</v>
      </c>
      <c r="H307" s="6">
        <v>57267</v>
      </c>
      <c r="I307" s="6">
        <v>1</v>
      </c>
      <c r="J307" s="6">
        <v>1</v>
      </c>
      <c r="K307" s="6">
        <v>0</v>
      </c>
      <c r="L307" s="6"/>
      <c r="M307" s="6">
        <v>2022</v>
      </c>
      <c r="N307" s="6" t="s">
        <v>7745</v>
      </c>
      <c r="O307" s="6">
        <v>1</v>
      </c>
      <c r="P307" s="6"/>
      <c r="Q307" s="6" t="s">
        <v>7733</v>
      </c>
      <c r="R307" s="6" t="s">
        <v>7734</v>
      </c>
      <c r="S307" s="6"/>
      <c r="T307" s="6" t="s">
        <v>1765</v>
      </c>
      <c r="U307">
        <f t="shared" si="4"/>
        <v>10</v>
      </c>
    </row>
    <row r="308" spans="1:21" x14ac:dyDescent="0.2">
      <c r="A308" s="6" t="s">
        <v>8145</v>
      </c>
      <c r="B308" s="6" t="s">
        <v>8146</v>
      </c>
      <c r="C308" s="6">
        <v>3512005</v>
      </c>
      <c r="D308" s="6" t="s">
        <v>6448</v>
      </c>
      <c r="E308" s="6" t="s">
        <v>6412</v>
      </c>
      <c r="F308" s="6" t="s">
        <v>6402</v>
      </c>
      <c r="G308" s="6">
        <v>6058</v>
      </c>
      <c r="H308" s="6">
        <v>57267</v>
      </c>
      <c r="I308" s="6">
        <v>1</v>
      </c>
      <c r="J308" s="6">
        <v>1</v>
      </c>
      <c r="K308" s="6">
        <v>0</v>
      </c>
      <c r="L308" s="6"/>
      <c r="M308" s="6">
        <v>2022</v>
      </c>
      <c r="N308" s="6" t="s">
        <v>7745</v>
      </c>
      <c r="O308" s="6">
        <v>1</v>
      </c>
      <c r="P308" s="6"/>
      <c r="Q308" s="6" t="s">
        <v>7733</v>
      </c>
      <c r="R308" s="6" t="s">
        <v>7734</v>
      </c>
      <c r="S308" s="6"/>
      <c r="T308" s="6" t="s">
        <v>1764</v>
      </c>
      <c r="U308">
        <f t="shared" si="4"/>
        <v>9</v>
      </c>
    </row>
    <row r="309" spans="1:21" x14ac:dyDescent="0.2">
      <c r="A309" s="6" t="s">
        <v>8152</v>
      </c>
      <c r="B309" s="6" t="s">
        <v>8146</v>
      </c>
      <c r="C309" s="6">
        <v>3512005</v>
      </c>
      <c r="D309" s="6" t="s">
        <v>6440</v>
      </c>
      <c r="E309" s="6" t="s">
        <v>7374</v>
      </c>
      <c r="F309" s="6" t="s">
        <v>6402</v>
      </c>
      <c r="G309" s="6">
        <v>2781</v>
      </c>
      <c r="H309" s="6">
        <v>6675</v>
      </c>
      <c r="I309" s="6">
        <v>1</v>
      </c>
      <c r="J309" s="6">
        <v>1</v>
      </c>
      <c r="K309" s="6">
        <v>0</v>
      </c>
      <c r="L309" s="6"/>
      <c r="M309" s="6">
        <v>2022</v>
      </c>
      <c r="N309" s="6" t="s">
        <v>7745</v>
      </c>
      <c r="O309" s="6">
        <v>2</v>
      </c>
      <c r="P309" s="6"/>
      <c r="Q309" s="6" t="s">
        <v>7733</v>
      </c>
      <c r="R309" s="6" t="s">
        <v>7734</v>
      </c>
      <c r="S309" s="6"/>
      <c r="T309" s="6" t="s">
        <v>1763</v>
      </c>
      <c r="U309">
        <f t="shared" si="4"/>
        <v>4</v>
      </c>
    </row>
    <row r="310" spans="1:21" x14ac:dyDescent="0.2">
      <c r="A310" s="6" t="s">
        <v>8152</v>
      </c>
      <c r="B310" s="6" t="s">
        <v>8146</v>
      </c>
      <c r="C310" s="6">
        <v>3512005</v>
      </c>
      <c r="D310" s="6" t="s">
        <v>6809</v>
      </c>
      <c r="E310" s="6" t="s">
        <v>8153</v>
      </c>
      <c r="F310" s="6" t="s">
        <v>6402</v>
      </c>
      <c r="G310" s="6">
        <v>1677</v>
      </c>
      <c r="H310" s="6">
        <v>6675</v>
      </c>
      <c r="I310" s="6">
        <v>1</v>
      </c>
      <c r="J310" s="6">
        <v>0</v>
      </c>
      <c r="K310" s="6">
        <v>0</v>
      </c>
      <c r="L310" s="6"/>
      <c r="M310" s="6">
        <v>2022</v>
      </c>
      <c r="N310" s="6" t="s">
        <v>7745</v>
      </c>
      <c r="O310" s="6">
        <v>2</v>
      </c>
      <c r="P310" s="6"/>
      <c r="Q310" s="6" t="s">
        <v>7733</v>
      </c>
      <c r="R310" s="6" t="s">
        <v>7734</v>
      </c>
      <c r="S310" s="6"/>
      <c r="T310" s="6" t="s">
        <v>1770</v>
      </c>
      <c r="U310">
        <f t="shared" si="4"/>
        <v>3</v>
      </c>
    </row>
    <row r="311" spans="1:21" x14ac:dyDescent="0.2">
      <c r="A311" s="6" t="s">
        <v>8154</v>
      </c>
      <c r="B311" s="6" t="s">
        <v>8146</v>
      </c>
      <c r="C311" s="6">
        <v>3512005</v>
      </c>
      <c r="D311" s="6" t="s">
        <v>6954</v>
      </c>
      <c r="E311" s="6" t="s">
        <v>8155</v>
      </c>
      <c r="F311" s="6" t="s">
        <v>6402</v>
      </c>
      <c r="G311" s="6">
        <v>5654</v>
      </c>
      <c r="H311" s="6">
        <v>15514</v>
      </c>
      <c r="I311" s="6">
        <v>1</v>
      </c>
      <c r="J311" s="6">
        <v>0</v>
      </c>
      <c r="K311" s="6">
        <v>0</v>
      </c>
      <c r="L311" s="6"/>
      <c r="M311" s="6">
        <v>2022</v>
      </c>
      <c r="N311" s="6" t="s">
        <v>7732</v>
      </c>
      <c r="O311" s="6">
        <v>99</v>
      </c>
      <c r="P311" s="6"/>
      <c r="Q311" s="6" t="s">
        <v>7733</v>
      </c>
      <c r="R311" s="6" t="s">
        <v>7734</v>
      </c>
      <c r="S311" s="6"/>
      <c r="T311" s="6" t="s">
        <v>527</v>
      </c>
      <c r="U311">
        <f t="shared" si="4"/>
        <v>3</v>
      </c>
    </row>
    <row r="312" spans="1:21" x14ac:dyDescent="0.2">
      <c r="A312" s="6" t="s">
        <v>8154</v>
      </c>
      <c r="B312" s="6" t="s">
        <v>8146</v>
      </c>
      <c r="C312" s="6">
        <v>3512005</v>
      </c>
      <c r="D312" s="6" t="s">
        <v>6649</v>
      </c>
      <c r="E312" s="6" t="s">
        <v>7505</v>
      </c>
      <c r="F312" s="6" t="s">
        <v>6402</v>
      </c>
      <c r="G312" s="6">
        <v>9194</v>
      </c>
      <c r="H312" s="6">
        <v>15514</v>
      </c>
      <c r="I312" s="6">
        <v>0</v>
      </c>
      <c r="J312" s="6">
        <v>1</v>
      </c>
      <c r="K312" s="6">
        <v>0</v>
      </c>
      <c r="L312" s="6"/>
      <c r="M312" s="6">
        <v>2022</v>
      </c>
      <c r="N312" s="6" t="s">
        <v>7732</v>
      </c>
      <c r="O312" s="6">
        <v>99</v>
      </c>
      <c r="P312" s="6"/>
      <c r="Q312" s="6" t="s">
        <v>7733</v>
      </c>
      <c r="R312" s="6" t="s">
        <v>7734</v>
      </c>
      <c r="S312" s="6"/>
      <c r="T312" s="6" t="s">
        <v>526</v>
      </c>
      <c r="U312">
        <f t="shared" si="4"/>
        <v>2</v>
      </c>
    </row>
    <row r="313" spans="1:21" x14ac:dyDescent="0.2">
      <c r="A313" s="6" t="s">
        <v>8154</v>
      </c>
      <c r="B313" s="6" t="s">
        <v>8146</v>
      </c>
      <c r="C313" s="6">
        <v>3512005</v>
      </c>
      <c r="D313" s="6" t="s">
        <v>6689</v>
      </c>
      <c r="E313" s="6" t="s">
        <v>6728</v>
      </c>
      <c r="F313" s="6" t="s">
        <v>6402</v>
      </c>
      <c r="G313" s="6">
        <v>666</v>
      </c>
      <c r="H313" s="6">
        <v>15514</v>
      </c>
      <c r="I313" s="6">
        <v>0</v>
      </c>
      <c r="J313" s="6">
        <v>0</v>
      </c>
      <c r="K313" s="6">
        <v>0</v>
      </c>
      <c r="L313" s="6"/>
      <c r="M313" s="6">
        <v>2022</v>
      </c>
      <c r="N313" s="6" t="s">
        <v>7732</v>
      </c>
      <c r="O313" s="6">
        <v>99</v>
      </c>
      <c r="P313" s="6"/>
      <c r="Q313" s="6" t="s">
        <v>7733</v>
      </c>
      <c r="R313" s="6" t="s">
        <v>7734</v>
      </c>
      <c r="S313" s="6"/>
      <c r="T313" s="6" t="s">
        <v>528</v>
      </c>
      <c r="U313">
        <f t="shared" si="4"/>
        <v>1</v>
      </c>
    </row>
    <row r="314" spans="1:21" x14ac:dyDescent="0.2">
      <c r="A314" s="6" t="s">
        <v>8145</v>
      </c>
      <c r="B314" s="6" t="s">
        <v>8146</v>
      </c>
      <c r="C314" s="6">
        <v>3512005</v>
      </c>
      <c r="D314" s="6" t="s">
        <v>6459</v>
      </c>
      <c r="E314" s="6" t="s">
        <v>7361</v>
      </c>
      <c r="F314" s="6" t="s">
        <v>6402</v>
      </c>
      <c r="G314" s="6">
        <v>1681</v>
      </c>
      <c r="H314" s="6">
        <v>57267</v>
      </c>
      <c r="I314" s="6">
        <v>0</v>
      </c>
      <c r="J314" s="6">
        <v>0</v>
      </c>
      <c r="K314" s="6">
        <v>0</v>
      </c>
      <c r="L314" s="6"/>
      <c r="M314" s="6">
        <v>2022</v>
      </c>
      <c r="N314" s="6" t="s">
        <v>7745</v>
      </c>
      <c r="O314" s="6">
        <v>1</v>
      </c>
      <c r="P314" s="6"/>
      <c r="Q314" s="6" t="s">
        <v>7733</v>
      </c>
      <c r="R314" s="6" t="s">
        <v>7734</v>
      </c>
      <c r="S314" s="6"/>
      <c r="T314" s="6" t="s">
        <v>1771</v>
      </c>
      <c r="U314">
        <f t="shared" si="4"/>
        <v>8</v>
      </c>
    </row>
    <row r="315" spans="1:21" x14ac:dyDescent="0.2">
      <c r="A315" s="6" t="s">
        <v>8145</v>
      </c>
      <c r="B315" s="6" t="s">
        <v>8146</v>
      </c>
      <c r="C315" s="6">
        <v>3512005</v>
      </c>
      <c r="D315" s="6" t="s">
        <v>7119</v>
      </c>
      <c r="E315" s="6" t="s">
        <v>8156</v>
      </c>
      <c r="F315" s="6" t="s">
        <v>6402</v>
      </c>
      <c r="G315" s="6">
        <v>3240</v>
      </c>
      <c r="H315" s="6">
        <v>57267</v>
      </c>
      <c r="I315" s="6">
        <v>0</v>
      </c>
      <c r="J315" s="6">
        <v>0</v>
      </c>
      <c r="K315" s="6">
        <v>0</v>
      </c>
      <c r="L315" s="6"/>
      <c r="M315" s="6">
        <v>2022</v>
      </c>
      <c r="N315" s="6" t="s">
        <v>7745</v>
      </c>
      <c r="O315" s="6">
        <v>1</v>
      </c>
      <c r="P315" s="6"/>
      <c r="Q315" s="6" t="s">
        <v>7733</v>
      </c>
      <c r="R315" s="6" t="s">
        <v>7734</v>
      </c>
      <c r="S315" s="6"/>
      <c r="T315" s="6" t="s">
        <v>1772</v>
      </c>
      <c r="U315">
        <f t="shared" si="4"/>
        <v>7</v>
      </c>
    </row>
    <row r="316" spans="1:21" x14ac:dyDescent="0.2">
      <c r="A316" s="6" t="s">
        <v>8145</v>
      </c>
      <c r="B316" s="6" t="s">
        <v>8146</v>
      </c>
      <c r="C316" s="6">
        <v>3512005</v>
      </c>
      <c r="D316" s="6" t="s">
        <v>8157</v>
      </c>
      <c r="E316" s="6" t="s">
        <v>8158</v>
      </c>
      <c r="F316" s="6" t="s">
        <v>6402</v>
      </c>
      <c r="G316" s="6">
        <v>4331</v>
      </c>
      <c r="H316" s="6">
        <v>57267</v>
      </c>
      <c r="I316" s="6">
        <v>0</v>
      </c>
      <c r="J316" s="6">
        <v>1</v>
      </c>
      <c r="K316" s="6">
        <v>0</v>
      </c>
      <c r="L316" s="6"/>
      <c r="M316" s="6">
        <v>2022</v>
      </c>
      <c r="N316" s="6" t="s">
        <v>7745</v>
      </c>
      <c r="O316" s="6">
        <v>1</v>
      </c>
      <c r="P316" s="6"/>
      <c r="Q316" s="6" t="s">
        <v>7733</v>
      </c>
      <c r="R316" s="6" t="s">
        <v>7734</v>
      </c>
      <c r="S316" s="6"/>
      <c r="T316" s="6" t="s">
        <v>1762</v>
      </c>
      <c r="U316">
        <f t="shared" si="4"/>
        <v>6</v>
      </c>
    </row>
    <row r="317" spans="1:21" x14ac:dyDescent="0.2">
      <c r="A317" s="6" t="s">
        <v>8145</v>
      </c>
      <c r="B317" s="6" t="s">
        <v>8146</v>
      </c>
      <c r="C317" s="6">
        <v>3512005</v>
      </c>
      <c r="D317" s="6" t="s">
        <v>6573</v>
      </c>
      <c r="E317" s="6" t="s">
        <v>6590</v>
      </c>
      <c r="F317" s="6" t="s">
        <v>6402</v>
      </c>
      <c r="G317" s="6">
        <v>1615</v>
      </c>
      <c r="H317" s="6">
        <v>57267</v>
      </c>
      <c r="I317" s="6">
        <v>0</v>
      </c>
      <c r="J317" s="6">
        <v>0</v>
      </c>
      <c r="K317" s="6">
        <v>0</v>
      </c>
      <c r="L317" s="6"/>
      <c r="M317" s="6">
        <v>2022</v>
      </c>
      <c r="N317" s="6" t="s">
        <v>7745</v>
      </c>
      <c r="O317" s="6">
        <v>1</v>
      </c>
      <c r="P317" s="6"/>
      <c r="Q317" s="6" t="s">
        <v>7733</v>
      </c>
      <c r="R317" s="6" t="s">
        <v>7734</v>
      </c>
      <c r="S317" s="6"/>
      <c r="T317" s="6" t="s">
        <v>1773</v>
      </c>
      <c r="U317">
        <f t="shared" si="4"/>
        <v>5</v>
      </c>
    </row>
    <row r="318" spans="1:21" x14ac:dyDescent="0.2">
      <c r="A318" s="6" t="s">
        <v>8145</v>
      </c>
      <c r="B318" s="6" t="s">
        <v>8146</v>
      </c>
      <c r="C318" s="6">
        <v>3512005</v>
      </c>
      <c r="D318" s="6" t="s">
        <v>7169</v>
      </c>
      <c r="E318" s="6" t="s">
        <v>8159</v>
      </c>
      <c r="F318" s="6" t="s">
        <v>6402</v>
      </c>
      <c r="G318" s="6">
        <v>4050</v>
      </c>
      <c r="H318" s="6">
        <v>57267</v>
      </c>
      <c r="I318" s="6">
        <v>0</v>
      </c>
      <c r="J318" s="6">
        <v>1</v>
      </c>
      <c r="K318" s="6">
        <v>0</v>
      </c>
      <c r="L318" s="6"/>
      <c r="M318" s="6">
        <v>2022</v>
      </c>
      <c r="N318" s="6" t="s">
        <v>7745</v>
      </c>
      <c r="O318" s="6">
        <v>1</v>
      </c>
      <c r="P318" s="6"/>
      <c r="Q318" s="6" t="s">
        <v>7733</v>
      </c>
      <c r="R318" s="6" t="s">
        <v>7734</v>
      </c>
      <c r="S318" s="6"/>
      <c r="T318" s="6" t="s">
        <v>1761</v>
      </c>
      <c r="U318">
        <f t="shared" si="4"/>
        <v>4</v>
      </c>
    </row>
    <row r="319" spans="1:21" x14ac:dyDescent="0.2">
      <c r="A319" s="6" t="s">
        <v>8145</v>
      </c>
      <c r="B319" s="6" t="s">
        <v>8146</v>
      </c>
      <c r="C319" s="6">
        <v>3512005</v>
      </c>
      <c r="D319" s="6" t="s">
        <v>6597</v>
      </c>
      <c r="E319" s="6" t="s">
        <v>8160</v>
      </c>
      <c r="F319" s="6" t="s">
        <v>6402</v>
      </c>
      <c r="G319" s="6">
        <v>1162</v>
      </c>
      <c r="H319" s="6">
        <v>57267</v>
      </c>
      <c r="I319" s="6">
        <v>0</v>
      </c>
      <c r="J319" s="6">
        <v>0</v>
      </c>
      <c r="K319" s="6">
        <v>0</v>
      </c>
      <c r="L319" s="6"/>
      <c r="M319" s="6">
        <v>2022</v>
      </c>
      <c r="N319" s="6" t="s">
        <v>7745</v>
      </c>
      <c r="O319" s="6">
        <v>1</v>
      </c>
      <c r="P319" s="6"/>
      <c r="Q319" s="6" t="s">
        <v>7733</v>
      </c>
      <c r="R319" s="6" t="s">
        <v>7734</v>
      </c>
      <c r="S319" s="6"/>
      <c r="T319" s="6" t="s">
        <v>1774</v>
      </c>
      <c r="U319">
        <f t="shared" si="4"/>
        <v>3</v>
      </c>
    </row>
    <row r="320" spans="1:21" x14ac:dyDescent="0.2">
      <c r="A320" s="6" t="s">
        <v>8145</v>
      </c>
      <c r="B320" s="6" t="s">
        <v>8146</v>
      </c>
      <c r="C320" s="6">
        <v>3512005</v>
      </c>
      <c r="D320" s="6" t="s">
        <v>6908</v>
      </c>
      <c r="E320" s="6" t="s">
        <v>8161</v>
      </c>
      <c r="F320" s="6" t="s">
        <v>6402</v>
      </c>
      <c r="G320" s="6">
        <v>3821</v>
      </c>
      <c r="H320" s="6">
        <v>57267</v>
      </c>
      <c r="I320" s="6">
        <v>0</v>
      </c>
      <c r="J320" s="6">
        <v>0</v>
      </c>
      <c r="K320" s="6">
        <v>0</v>
      </c>
      <c r="L320" s="6"/>
      <c r="M320" s="6">
        <v>2022</v>
      </c>
      <c r="N320" s="6" t="s">
        <v>7745</v>
      </c>
      <c r="O320" s="6">
        <v>1</v>
      </c>
      <c r="P320" s="6"/>
      <c r="Q320" s="6" t="s">
        <v>7733</v>
      </c>
      <c r="R320" s="6" t="s">
        <v>7734</v>
      </c>
      <c r="S320" s="6"/>
      <c r="T320" s="6" t="s">
        <v>1775</v>
      </c>
      <c r="U320">
        <f t="shared" si="4"/>
        <v>2</v>
      </c>
    </row>
    <row r="321" spans="1:21" x14ac:dyDescent="0.2">
      <c r="A321" s="6" t="s">
        <v>8145</v>
      </c>
      <c r="B321" s="6" t="s">
        <v>8146</v>
      </c>
      <c r="C321" s="6">
        <v>3512005</v>
      </c>
      <c r="D321" s="6" t="s">
        <v>8162</v>
      </c>
      <c r="E321" s="6" t="s">
        <v>8163</v>
      </c>
      <c r="F321" s="6" t="s">
        <v>6402</v>
      </c>
      <c r="G321" s="6">
        <v>2983</v>
      </c>
      <c r="H321" s="6">
        <v>57267</v>
      </c>
      <c r="I321" s="6">
        <v>0</v>
      </c>
      <c r="J321" s="6">
        <v>0</v>
      </c>
      <c r="K321" s="6">
        <v>0</v>
      </c>
      <c r="L321" s="6"/>
      <c r="M321" s="6">
        <v>2022</v>
      </c>
      <c r="N321" s="6" t="s">
        <v>7745</v>
      </c>
      <c r="O321" s="6">
        <v>1</v>
      </c>
      <c r="P321" s="6"/>
      <c r="Q321" s="6" t="s">
        <v>7733</v>
      </c>
      <c r="R321" s="6" t="s">
        <v>7734</v>
      </c>
      <c r="S321" s="6"/>
      <c r="T321" s="6" t="s">
        <v>1776</v>
      </c>
      <c r="U321">
        <f t="shared" si="4"/>
        <v>1</v>
      </c>
    </row>
    <row r="322" spans="1:21" x14ac:dyDescent="0.2">
      <c r="A322" s="6" t="s">
        <v>8152</v>
      </c>
      <c r="B322" s="6" t="s">
        <v>8146</v>
      </c>
      <c r="C322" s="6">
        <v>3512005</v>
      </c>
      <c r="D322" s="6" t="s">
        <v>8164</v>
      </c>
      <c r="E322" s="6" t="s">
        <v>6645</v>
      </c>
      <c r="F322" s="6" t="s">
        <v>6402</v>
      </c>
      <c r="G322" s="6">
        <v>1727</v>
      </c>
      <c r="H322" s="6">
        <v>6675</v>
      </c>
      <c r="I322" s="6">
        <v>0</v>
      </c>
      <c r="J322" s="6">
        <v>1</v>
      </c>
      <c r="K322" s="6">
        <v>0</v>
      </c>
      <c r="L322" s="6"/>
      <c r="M322" s="6">
        <v>2022</v>
      </c>
      <c r="N322" s="6" t="s">
        <v>7745</v>
      </c>
      <c r="O322" s="6">
        <v>2</v>
      </c>
      <c r="P322" s="6"/>
      <c r="Q322" s="6" t="s">
        <v>7733</v>
      </c>
      <c r="R322" s="6" t="s">
        <v>7734</v>
      </c>
      <c r="S322" s="6"/>
      <c r="T322" s="6" t="s">
        <v>1760</v>
      </c>
      <c r="U322">
        <f t="shared" si="4"/>
        <v>2</v>
      </c>
    </row>
    <row r="323" spans="1:21" x14ac:dyDescent="0.2">
      <c r="A323" s="6" t="s">
        <v>8152</v>
      </c>
      <c r="B323" s="6" t="s">
        <v>8146</v>
      </c>
      <c r="C323" s="6">
        <v>3512005</v>
      </c>
      <c r="D323" s="6" t="s">
        <v>6622</v>
      </c>
      <c r="E323" s="6" t="s">
        <v>6456</v>
      </c>
      <c r="F323" s="6" t="s">
        <v>6402</v>
      </c>
      <c r="G323" s="6">
        <v>490</v>
      </c>
      <c r="H323" s="6">
        <v>6675</v>
      </c>
      <c r="I323" s="6">
        <v>0</v>
      </c>
      <c r="J323" s="6">
        <v>0</v>
      </c>
      <c r="K323" s="6">
        <v>0</v>
      </c>
      <c r="L323" s="6"/>
      <c r="M323" s="6">
        <v>2022</v>
      </c>
      <c r="N323" s="6" t="s">
        <v>7745</v>
      </c>
      <c r="O323" s="6">
        <v>2</v>
      </c>
      <c r="P323" s="6"/>
      <c r="Q323" s="6" t="s">
        <v>7733</v>
      </c>
      <c r="R323" s="6" t="s">
        <v>7734</v>
      </c>
      <c r="S323" s="6"/>
      <c r="T323" s="6" t="s">
        <v>1777</v>
      </c>
      <c r="U323">
        <f t="shared" ref="U323:U386" si="5">COUNTIF(A323:A6623,A323)</f>
        <v>1</v>
      </c>
    </row>
    <row r="324" spans="1:21" x14ac:dyDescent="0.2">
      <c r="A324" s="6" t="s">
        <v>8165</v>
      </c>
      <c r="B324" s="6" t="s">
        <v>8166</v>
      </c>
      <c r="C324" s="6">
        <v>3557038</v>
      </c>
      <c r="D324" s="6" t="s">
        <v>7548</v>
      </c>
      <c r="E324" s="6" t="s">
        <v>8167</v>
      </c>
      <c r="F324" s="6" t="s">
        <v>6402</v>
      </c>
      <c r="G324" s="6">
        <v>0</v>
      </c>
      <c r="H324" s="6"/>
      <c r="I324" s="6">
        <v>1</v>
      </c>
      <c r="J324" s="6">
        <v>1</v>
      </c>
      <c r="K324" s="6">
        <v>1</v>
      </c>
      <c r="L324" s="6"/>
      <c r="M324" s="6">
        <v>2022</v>
      </c>
      <c r="N324" s="6" t="s">
        <v>7732</v>
      </c>
      <c r="O324" s="6">
        <v>99</v>
      </c>
      <c r="P324" s="6"/>
      <c r="Q324" s="6" t="s">
        <v>7733</v>
      </c>
      <c r="R324" s="6" t="s">
        <v>7734</v>
      </c>
      <c r="S324" s="6"/>
      <c r="T324" s="6" t="s">
        <v>532</v>
      </c>
      <c r="U324">
        <f t="shared" si="5"/>
        <v>1</v>
      </c>
    </row>
    <row r="325" spans="1:21" x14ac:dyDescent="0.2">
      <c r="A325" s="6" t="s">
        <v>8168</v>
      </c>
      <c r="B325" s="6" t="s">
        <v>8166</v>
      </c>
      <c r="C325" s="6">
        <v>3557038</v>
      </c>
      <c r="D325" s="6" t="s">
        <v>6442</v>
      </c>
      <c r="E325" s="6" t="s">
        <v>8169</v>
      </c>
      <c r="F325" s="6" t="s">
        <v>6402</v>
      </c>
      <c r="G325" s="6">
        <v>0</v>
      </c>
      <c r="H325" s="6"/>
      <c r="I325" s="6">
        <v>0</v>
      </c>
      <c r="J325" s="6">
        <v>1</v>
      </c>
      <c r="K325" s="6">
        <v>1</v>
      </c>
      <c r="L325" s="6"/>
      <c r="M325" s="6">
        <v>2022</v>
      </c>
      <c r="N325" s="6" t="s">
        <v>7745</v>
      </c>
      <c r="O325" s="6">
        <v>99</v>
      </c>
      <c r="P325" s="6"/>
      <c r="Q325" s="6" t="s">
        <v>7733</v>
      </c>
      <c r="R325" s="6" t="s">
        <v>7734</v>
      </c>
      <c r="S325" s="6"/>
      <c r="T325" s="6" t="s">
        <v>1804</v>
      </c>
      <c r="U325">
        <f t="shared" si="5"/>
        <v>5</v>
      </c>
    </row>
    <row r="326" spans="1:21" x14ac:dyDescent="0.2">
      <c r="A326" s="6" t="s">
        <v>8168</v>
      </c>
      <c r="B326" s="6" t="s">
        <v>8166</v>
      </c>
      <c r="C326" s="6">
        <v>3557038</v>
      </c>
      <c r="D326" s="6" t="s">
        <v>8170</v>
      </c>
      <c r="E326" s="6" t="s">
        <v>8171</v>
      </c>
      <c r="F326" s="6" t="s">
        <v>6402</v>
      </c>
      <c r="G326" s="6">
        <v>0</v>
      </c>
      <c r="H326" s="6"/>
      <c r="I326" s="6">
        <v>1</v>
      </c>
      <c r="J326" s="6">
        <v>1</v>
      </c>
      <c r="K326" s="6">
        <v>1</v>
      </c>
      <c r="L326" s="6"/>
      <c r="M326" s="6">
        <v>2022</v>
      </c>
      <c r="N326" s="6" t="s">
        <v>7745</v>
      </c>
      <c r="O326" s="6">
        <v>99</v>
      </c>
      <c r="P326" s="6"/>
      <c r="Q326" s="6" t="s">
        <v>7733</v>
      </c>
      <c r="R326" s="6" t="s">
        <v>7734</v>
      </c>
      <c r="S326" s="6"/>
      <c r="T326" s="6" t="s">
        <v>1803</v>
      </c>
      <c r="U326">
        <f t="shared" si="5"/>
        <v>4</v>
      </c>
    </row>
    <row r="327" spans="1:21" x14ac:dyDescent="0.2">
      <c r="A327" s="6" t="s">
        <v>8168</v>
      </c>
      <c r="B327" s="6" t="s">
        <v>8166</v>
      </c>
      <c r="C327" s="6">
        <v>3557038</v>
      </c>
      <c r="D327" s="6" t="s">
        <v>6493</v>
      </c>
      <c r="E327" s="6" t="s">
        <v>8171</v>
      </c>
      <c r="F327" s="6" t="s">
        <v>6402</v>
      </c>
      <c r="G327" s="6">
        <v>0</v>
      </c>
      <c r="H327" s="6"/>
      <c r="I327" s="6">
        <v>1</v>
      </c>
      <c r="J327" s="6">
        <v>1</v>
      </c>
      <c r="K327" s="6">
        <v>1</v>
      </c>
      <c r="L327" s="6"/>
      <c r="M327" s="6">
        <v>2022</v>
      </c>
      <c r="N327" s="6" t="s">
        <v>7745</v>
      </c>
      <c r="O327" s="6">
        <v>99</v>
      </c>
      <c r="P327" s="6"/>
      <c r="Q327" s="6" t="s">
        <v>7733</v>
      </c>
      <c r="R327" s="6" t="s">
        <v>7734</v>
      </c>
      <c r="S327" s="6"/>
      <c r="T327" s="6" t="s">
        <v>1802</v>
      </c>
      <c r="U327">
        <f t="shared" si="5"/>
        <v>3</v>
      </c>
    </row>
    <row r="328" spans="1:21" x14ac:dyDescent="0.2">
      <c r="A328" s="6" t="s">
        <v>8168</v>
      </c>
      <c r="B328" s="6" t="s">
        <v>8166</v>
      </c>
      <c r="C328" s="6">
        <v>3557038</v>
      </c>
      <c r="D328" s="6" t="s">
        <v>6656</v>
      </c>
      <c r="E328" s="6" t="s">
        <v>8172</v>
      </c>
      <c r="F328" s="6" t="s">
        <v>6402</v>
      </c>
      <c r="G328" s="6">
        <v>0</v>
      </c>
      <c r="H328" s="6"/>
      <c r="I328" s="6">
        <v>1</v>
      </c>
      <c r="J328" s="6">
        <v>1</v>
      </c>
      <c r="K328" s="6">
        <v>1</v>
      </c>
      <c r="L328" s="6"/>
      <c r="M328" s="6">
        <v>2022</v>
      </c>
      <c r="N328" s="6" t="s">
        <v>7745</v>
      </c>
      <c r="O328" s="6">
        <v>99</v>
      </c>
      <c r="P328" s="6"/>
      <c r="Q328" s="6" t="s">
        <v>7733</v>
      </c>
      <c r="R328" s="6" t="s">
        <v>7734</v>
      </c>
      <c r="S328" s="6"/>
      <c r="T328" s="6" t="s">
        <v>1801</v>
      </c>
      <c r="U328">
        <f t="shared" si="5"/>
        <v>2</v>
      </c>
    </row>
    <row r="329" spans="1:21" x14ac:dyDescent="0.2">
      <c r="A329" s="6" t="s">
        <v>8168</v>
      </c>
      <c r="B329" s="6" t="s">
        <v>8166</v>
      </c>
      <c r="C329" s="6">
        <v>3557038</v>
      </c>
      <c r="D329" s="6" t="s">
        <v>7109</v>
      </c>
      <c r="E329" s="6" t="s">
        <v>7518</v>
      </c>
      <c r="F329" s="6" t="s">
        <v>6402</v>
      </c>
      <c r="G329" s="6">
        <v>0</v>
      </c>
      <c r="H329" s="6"/>
      <c r="I329" s="6">
        <v>1</v>
      </c>
      <c r="J329" s="6">
        <v>1</v>
      </c>
      <c r="K329" s="6">
        <v>1</v>
      </c>
      <c r="L329" s="6"/>
      <c r="M329" s="6">
        <v>2022</v>
      </c>
      <c r="N329" s="6" t="s">
        <v>7745</v>
      </c>
      <c r="O329" s="6">
        <v>99</v>
      </c>
      <c r="P329" s="6"/>
      <c r="Q329" s="6" t="s">
        <v>7733</v>
      </c>
      <c r="R329" s="6" t="s">
        <v>7734</v>
      </c>
      <c r="S329" s="6"/>
      <c r="T329" s="6" t="s">
        <v>1800</v>
      </c>
      <c r="U329">
        <f t="shared" si="5"/>
        <v>1</v>
      </c>
    </row>
    <row r="330" spans="1:21" x14ac:dyDescent="0.2">
      <c r="A330" s="6" t="s">
        <v>8173</v>
      </c>
      <c r="B330" s="6" t="s">
        <v>8174</v>
      </c>
      <c r="C330" s="6">
        <v>3548027</v>
      </c>
      <c r="D330" s="6" t="s">
        <v>7620</v>
      </c>
      <c r="E330" s="6" t="s">
        <v>7345</v>
      </c>
      <c r="F330" s="6" t="s">
        <v>6402</v>
      </c>
      <c r="G330" s="6">
        <v>266</v>
      </c>
      <c r="H330" s="6">
        <v>986</v>
      </c>
      <c r="I330" s="6">
        <v>0</v>
      </c>
      <c r="J330" s="6">
        <v>0</v>
      </c>
      <c r="K330" s="6">
        <v>0</v>
      </c>
      <c r="L330" s="6"/>
      <c r="M330" s="6">
        <v>2022</v>
      </c>
      <c r="N330" s="6" t="s">
        <v>7732</v>
      </c>
      <c r="O330" s="6">
        <v>99</v>
      </c>
      <c r="P330" s="6"/>
      <c r="Q330" s="6" t="s">
        <v>7733</v>
      </c>
      <c r="R330" s="6" t="s">
        <v>7734</v>
      </c>
      <c r="S330" s="6"/>
      <c r="T330" s="6" t="s">
        <v>535</v>
      </c>
      <c r="U330">
        <f t="shared" si="5"/>
        <v>3</v>
      </c>
    </row>
    <row r="331" spans="1:21" x14ac:dyDescent="0.2">
      <c r="A331" s="6" t="s">
        <v>8173</v>
      </c>
      <c r="B331" s="6" t="s">
        <v>8174</v>
      </c>
      <c r="C331" s="6">
        <v>3548027</v>
      </c>
      <c r="D331" s="6" t="s">
        <v>8175</v>
      </c>
      <c r="E331" s="6" t="s">
        <v>8176</v>
      </c>
      <c r="F331" s="6" t="s">
        <v>6402</v>
      </c>
      <c r="G331" s="6">
        <v>144</v>
      </c>
      <c r="H331" s="6">
        <v>986</v>
      </c>
      <c r="I331" s="6">
        <v>1</v>
      </c>
      <c r="J331" s="6">
        <v>0</v>
      </c>
      <c r="K331" s="6">
        <v>0</v>
      </c>
      <c r="L331" s="6"/>
      <c r="M331" s="6">
        <v>2022</v>
      </c>
      <c r="N331" s="6" t="s">
        <v>7732</v>
      </c>
      <c r="O331" s="6">
        <v>99</v>
      </c>
      <c r="P331" s="6"/>
      <c r="Q331" s="6" t="s">
        <v>7733</v>
      </c>
      <c r="R331" s="6" t="s">
        <v>7734</v>
      </c>
      <c r="S331" s="6"/>
      <c r="T331" s="6" t="s">
        <v>536</v>
      </c>
      <c r="U331">
        <f t="shared" si="5"/>
        <v>2</v>
      </c>
    </row>
    <row r="332" spans="1:21" x14ac:dyDescent="0.2">
      <c r="A332" s="6" t="s">
        <v>8173</v>
      </c>
      <c r="B332" s="6" t="s">
        <v>8174</v>
      </c>
      <c r="C332" s="6">
        <v>3548027</v>
      </c>
      <c r="D332" s="6" t="s">
        <v>8177</v>
      </c>
      <c r="E332" s="6" t="s">
        <v>8178</v>
      </c>
      <c r="F332" s="6" t="s">
        <v>6402</v>
      </c>
      <c r="G332" s="6">
        <v>576</v>
      </c>
      <c r="H332" s="6">
        <v>986</v>
      </c>
      <c r="I332" s="6">
        <v>0</v>
      </c>
      <c r="J332" s="6">
        <v>1</v>
      </c>
      <c r="K332" s="6">
        <v>0</v>
      </c>
      <c r="L332" s="6"/>
      <c r="M332" s="6">
        <v>2022</v>
      </c>
      <c r="N332" s="6" t="s">
        <v>7732</v>
      </c>
      <c r="O332" s="6">
        <v>99</v>
      </c>
      <c r="P332" s="6"/>
      <c r="Q332" s="6" t="s">
        <v>7733</v>
      </c>
      <c r="R332" s="6" t="s">
        <v>7734</v>
      </c>
      <c r="S332" s="6"/>
      <c r="T332" s="6" t="s">
        <v>534</v>
      </c>
      <c r="U332">
        <f t="shared" si="5"/>
        <v>1</v>
      </c>
    </row>
    <row r="333" spans="1:21" x14ac:dyDescent="0.2">
      <c r="A333" s="6" t="s">
        <v>8179</v>
      </c>
      <c r="B333" s="6" t="s">
        <v>8174</v>
      </c>
      <c r="C333" s="6">
        <v>3548027</v>
      </c>
      <c r="D333" s="6" t="s">
        <v>7261</v>
      </c>
      <c r="E333" s="6" t="s">
        <v>6456</v>
      </c>
      <c r="F333" s="6" t="s">
        <v>6402</v>
      </c>
      <c r="G333" s="6">
        <v>470</v>
      </c>
      <c r="H333" s="6">
        <v>3258</v>
      </c>
      <c r="I333" s="6">
        <v>0</v>
      </c>
      <c r="J333" s="6">
        <v>1</v>
      </c>
      <c r="K333" s="6">
        <v>0</v>
      </c>
      <c r="L333" s="6"/>
      <c r="M333" s="6">
        <v>2022</v>
      </c>
      <c r="N333" s="6" t="s">
        <v>7745</v>
      </c>
      <c r="O333" s="6">
        <v>99</v>
      </c>
      <c r="P333" s="6"/>
      <c r="Q333" s="6" t="s">
        <v>7733</v>
      </c>
      <c r="R333" s="6" t="s">
        <v>7734</v>
      </c>
      <c r="S333" s="6"/>
      <c r="T333" s="6" t="s">
        <v>1826</v>
      </c>
      <c r="U333">
        <f t="shared" si="5"/>
        <v>7</v>
      </c>
    </row>
    <row r="334" spans="1:21" x14ac:dyDescent="0.2">
      <c r="A334" s="6" t="s">
        <v>8179</v>
      </c>
      <c r="B334" s="6" t="s">
        <v>8174</v>
      </c>
      <c r="C334" s="6">
        <v>3548027</v>
      </c>
      <c r="D334" s="6" t="s">
        <v>6547</v>
      </c>
      <c r="E334" s="6" t="s">
        <v>6702</v>
      </c>
      <c r="F334" s="6" t="s">
        <v>6402</v>
      </c>
      <c r="G334" s="6">
        <v>623</v>
      </c>
      <c r="H334" s="6">
        <v>3258</v>
      </c>
      <c r="I334" s="6">
        <v>1</v>
      </c>
      <c r="J334" s="6">
        <v>1</v>
      </c>
      <c r="K334" s="6">
        <v>0</v>
      </c>
      <c r="L334" s="6"/>
      <c r="M334" s="6">
        <v>2022</v>
      </c>
      <c r="N334" s="6" t="s">
        <v>7745</v>
      </c>
      <c r="O334" s="6">
        <v>99</v>
      </c>
      <c r="P334" s="6"/>
      <c r="Q334" s="6" t="s">
        <v>7733</v>
      </c>
      <c r="R334" s="6" t="s">
        <v>7734</v>
      </c>
      <c r="S334" s="6"/>
      <c r="T334" s="6" t="s">
        <v>1825</v>
      </c>
      <c r="U334">
        <f t="shared" si="5"/>
        <v>6</v>
      </c>
    </row>
    <row r="335" spans="1:21" x14ac:dyDescent="0.2">
      <c r="A335" s="6" t="s">
        <v>8179</v>
      </c>
      <c r="B335" s="6" t="s">
        <v>8174</v>
      </c>
      <c r="C335" s="6">
        <v>3548027</v>
      </c>
      <c r="D335" s="6" t="s">
        <v>6428</v>
      </c>
      <c r="E335" s="6" t="s">
        <v>8180</v>
      </c>
      <c r="F335" s="6" t="s">
        <v>6402</v>
      </c>
      <c r="G335" s="6">
        <v>693</v>
      </c>
      <c r="H335" s="6">
        <v>3258</v>
      </c>
      <c r="I335" s="6">
        <v>0</v>
      </c>
      <c r="J335" s="6">
        <v>1</v>
      </c>
      <c r="K335" s="6">
        <v>0</v>
      </c>
      <c r="L335" s="6"/>
      <c r="M335" s="6">
        <v>2022</v>
      </c>
      <c r="N335" s="6" t="s">
        <v>7745</v>
      </c>
      <c r="O335" s="6">
        <v>99</v>
      </c>
      <c r="P335" s="6"/>
      <c r="Q335" s="6" t="s">
        <v>7733</v>
      </c>
      <c r="R335" s="6" t="s">
        <v>7734</v>
      </c>
      <c r="S335" s="6"/>
      <c r="T335" s="6" t="s">
        <v>1824</v>
      </c>
      <c r="U335">
        <f t="shared" si="5"/>
        <v>5</v>
      </c>
    </row>
    <row r="336" spans="1:21" x14ac:dyDescent="0.2">
      <c r="A336" s="6" t="s">
        <v>8179</v>
      </c>
      <c r="B336" s="6" t="s">
        <v>8174</v>
      </c>
      <c r="C336" s="6">
        <v>3548027</v>
      </c>
      <c r="D336" s="6" t="s">
        <v>6905</v>
      </c>
      <c r="E336" s="6" t="s">
        <v>8181</v>
      </c>
      <c r="F336" s="6" t="s">
        <v>6402</v>
      </c>
      <c r="G336" s="6">
        <v>204</v>
      </c>
      <c r="H336" s="6">
        <v>3258</v>
      </c>
      <c r="I336" s="6">
        <v>1</v>
      </c>
      <c r="J336" s="6">
        <v>0</v>
      </c>
      <c r="K336" s="6">
        <v>0</v>
      </c>
      <c r="L336" s="6"/>
      <c r="M336" s="6">
        <v>2022</v>
      </c>
      <c r="N336" s="6" t="s">
        <v>7745</v>
      </c>
      <c r="O336" s="6">
        <v>99</v>
      </c>
      <c r="P336" s="6"/>
      <c r="Q336" s="6" t="s">
        <v>7733</v>
      </c>
      <c r="R336" s="6" t="s">
        <v>7734</v>
      </c>
      <c r="S336" s="6"/>
      <c r="T336" s="6" t="s">
        <v>1827</v>
      </c>
      <c r="U336">
        <f t="shared" si="5"/>
        <v>4</v>
      </c>
    </row>
    <row r="337" spans="1:21" x14ac:dyDescent="0.2">
      <c r="A337" s="6" t="s">
        <v>8179</v>
      </c>
      <c r="B337" s="6" t="s">
        <v>8174</v>
      </c>
      <c r="C337" s="6">
        <v>3548027</v>
      </c>
      <c r="D337" s="6" t="s">
        <v>6838</v>
      </c>
      <c r="E337" s="6" t="s">
        <v>8182</v>
      </c>
      <c r="F337" s="6" t="s">
        <v>6402</v>
      </c>
      <c r="G337" s="6">
        <v>553</v>
      </c>
      <c r="H337" s="6">
        <v>3258</v>
      </c>
      <c r="I337" s="6">
        <v>0</v>
      </c>
      <c r="J337" s="6">
        <v>1</v>
      </c>
      <c r="K337" s="6">
        <v>0</v>
      </c>
      <c r="L337" s="6"/>
      <c r="M337" s="6">
        <v>2022</v>
      </c>
      <c r="N337" s="6" t="s">
        <v>7745</v>
      </c>
      <c r="O337" s="6">
        <v>99</v>
      </c>
      <c r="P337" s="6"/>
      <c r="Q337" s="6" t="s">
        <v>7733</v>
      </c>
      <c r="R337" s="6" t="s">
        <v>7734</v>
      </c>
      <c r="S337" s="6"/>
      <c r="T337" s="6" t="s">
        <v>1823</v>
      </c>
      <c r="U337">
        <f t="shared" si="5"/>
        <v>3</v>
      </c>
    </row>
    <row r="338" spans="1:21" x14ac:dyDescent="0.2">
      <c r="A338" s="6" t="s">
        <v>8179</v>
      </c>
      <c r="B338" s="6" t="s">
        <v>8174</v>
      </c>
      <c r="C338" s="6">
        <v>3548027</v>
      </c>
      <c r="D338" s="6" t="s">
        <v>6689</v>
      </c>
      <c r="E338" s="6" t="s">
        <v>6951</v>
      </c>
      <c r="F338" s="6" t="s">
        <v>6402</v>
      </c>
      <c r="G338" s="6">
        <v>334</v>
      </c>
      <c r="H338" s="6">
        <v>3258</v>
      </c>
      <c r="I338" s="6">
        <v>0</v>
      </c>
      <c r="J338" s="6">
        <v>0</v>
      </c>
      <c r="K338" s="6">
        <v>0</v>
      </c>
      <c r="L338" s="6"/>
      <c r="M338" s="6">
        <v>2022</v>
      </c>
      <c r="N338" s="6" t="s">
        <v>7745</v>
      </c>
      <c r="O338" s="6">
        <v>99</v>
      </c>
      <c r="P338" s="6"/>
      <c r="Q338" s="6" t="s">
        <v>7733</v>
      </c>
      <c r="R338" s="6" t="s">
        <v>7734</v>
      </c>
      <c r="S338" s="6"/>
      <c r="T338" s="6" t="s">
        <v>1828</v>
      </c>
      <c r="U338">
        <f t="shared" si="5"/>
        <v>2</v>
      </c>
    </row>
    <row r="339" spans="1:21" x14ac:dyDescent="0.2">
      <c r="A339" s="6" t="s">
        <v>8179</v>
      </c>
      <c r="B339" s="6" t="s">
        <v>8174</v>
      </c>
      <c r="C339" s="6">
        <v>3548027</v>
      </c>
      <c r="D339" s="6" t="s">
        <v>8183</v>
      </c>
      <c r="E339" s="6" t="s">
        <v>8184</v>
      </c>
      <c r="F339" s="6" t="s">
        <v>6402</v>
      </c>
      <c r="G339" s="6">
        <v>381</v>
      </c>
      <c r="H339" s="6">
        <v>3258</v>
      </c>
      <c r="I339" s="6">
        <v>1</v>
      </c>
      <c r="J339" s="6">
        <v>0</v>
      </c>
      <c r="K339" s="6">
        <v>0</v>
      </c>
      <c r="L339" s="6"/>
      <c r="M339" s="6">
        <v>2022</v>
      </c>
      <c r="N339" s="6" t="s">
        <v>7745</v>
      </c>
      <c r="O339" s="6">
        <v>99</v>
      </c>
      <c r="P339" s="6"/>
      <c r="Q339" s="6" t="s">
        <v>7733</v>
      </c>
      <c r="R339" s="6" t="s">
        <v>7734</v>
      </c>
      <c r="S339" s="6"/>
      <c r="T339" s="6" t="s">
        <v>1829</v>
      </c>
      <c r="U339">
        <f t="shared" si="5"/>
        <v>1</v>
      </c>
    </row>
    <row r="340" spans="1:21" x14ac:dyDescent="0.2">
      <c r="A340" s="6" t="s">
        <v>8185</v>
      </c>
      <c r="B340" s="6" t="s">
        <v>8186</v>
      </c>
      <c r="C340" s="6">
        <v>3518017</v>
      </c>
      <c r="D340" s="6" t="s">
        <v>6423</v>
      </c>
      <c r="E340" s="6" t="s">
        <v>8187</v>
      </c>
      <c r="F340" s="6" t="s">
        <v>6402</v>
      </c>
      <c r="G340" s="6">
        <v>5451</v>
      </c>
      <c r="H340" s="6">
        <v>20256</v>
      </c>
      <c r="I340" s="6">
        <v>0</v>
      </c>
      <c r="J340" s="6">
        <v>0</v>
      </c>
      <c r="K340" s="6">
        <v>0</v>
      </c>
      <c r="L340" s="6"/>
      <c r="M340" s="6">
        <v>2022</v>
      </c>
      <c r="N340" s="6" t="s">
        <v>7732</v>
      </c>
      <c r="O340" s="6">
        <v>99</v>
      </c>
      <c r="P340" s="6"/>
      <c r="Q340" s="6" t="s">
        <v>7733</v>
      </c>
      <c r="R340" s="6" t="s">
        <v>7734</v>
      </c>
      <c r="S340" s="6"/>
      <c r="T340" s="6" t="s">
        <v>636</v>
      </c>
      <c r="U340">
        <f t="shared" si="5"/>
        <v>4</v>
      </c>
    </row>
    <row r="341" spans="1:21" x14ac:dyDescent="0.2">
      <c r="A341" s="6" t="s">
        <v>8185</v>
      </c>
      <c r="B341" s="6" t="s">
        <v>8186</v>
      </c>
      <c r="C341" s="6">
        <v>3518017</v>
      </c>
      <c r="D341" s="6" t="s">
        <v>7466</v>
      </c>
      <c r="E341" s="6" t="s">
        <v>7584</v>
      </c>
      <c r="F341" s="6" t="s">
        <v>6402</v>
      </c>
      <c r="G341" s="6">
        <v>8607</v>
      </c>
      <c r="H341" s="6">
        <v>20256</v>
      </c>
      <c r="I341" s="6">
        <v>1</v>
      </c>
      <c r="J341" s="6">
        <v>1</v>
      </c>
      <c r="K341" s="6">
        <v>0</v>
      </c>
      <c r="L341" s="6"/>
      <c r="M341" s="6">
        <v>2022</v>
      </c>
      <c r="N341" s="6" t="s">
        <v>7732</v>
      </c>
      <c r="O341" s="6">
        <v>99</v>
      </c>
      <c r="P341" s="6"/>
      <c r="Q341" s="6" t="s">
        <v>7733</v>
      </c>
      <c r="R341" s="6" t="s">
        <v>7734</v>
      </c>
      <c r="S341" s="6"/>
      <c r="T341" s="6" t="s">
        <v>635</v>
      </c>
      <c r="U341">
        <f t="shared" si="5"/>
        <v>3</v>
      </c>
    </row>
    <row r="342" spans="1:21" x14ac:dyDescent="0.2">
      <c r="A342" s="6" t="s">
        <v>8185</v>
      </c>
      <c r="B342" s="6" t="s">
        <v>8186</v>
      </c>
      <c r="C342" s="6">
        <v>3518017</v>
      </c>
      <c r="D342" s="6" t="s">
        <v>6442</v>
      </c>
      <c r="E342" s="6" t="s">
        <v>8188</v>
      </c>
      <c r="F342" s="6" t="s">
        <v>6402</v>
      </c>
      <c r="G342" s="6">
        <v>6053</v>
      </c>
      <c r="H342" s="6">
        <v>20256</v>
      </c>
      <c r="I342" s="6">
        <v>0</v>
      </c>
      <c r="J342" s="6">
        <v>0</v>
      </c>
      <c r="K342" s="6">
        <v>0</v>
      </c>
      <c r="L342" s="6"/>
      <c r="M342" s="6">
        <v>2022</v>
      </c>
      <c r="N342" s="6" t="s">
        <v>7732</v>
      </c>
      <c r="O342" s="6">
        <v>99</v>
      </c>
      <c r="P342" s="6"/>
      <c r="Q342" s="6" t="s">
        <v>7733</v>
      </c>
      <c r="R342" s="6" t="s">
        <v>7734</v>
      </c>
      <c r="S342" s="6"/>
      <c r="T342" s="6" t="s">
        <v>637</v>
      </c>
      <c r="U342">
        <f t="shared" si="5"/>
        <v>2</v>
      </c>
    </row>
    <row r="343" spans="1:21" x14ac:dyDescent="0.2">
      <c r="A343" s="6" t="s">
        <v>8185</v>
      </c>
      <c r="B343" s="6" t="s">
        <v>8186</v>
      </c>
      <c r="C343" s="6">
        <v>3518017</v>
      </c>
      <c r="D343" s="6" t="s">
        <v>8189</v>
      </c>
      <c r="E343" s="6" t="s">
        <v>8190</v>
      </c>
      <c r="F343" s="6" t="s">
        <v>6402</v>
      </c>
      <c r="G343" s="6">
        <v>145</v>
      </c>
      <c r="H343" s="6">
        <v>20256</v>
      </c>
      <c r="I343" s="6">
        <v>0</v>
      </c>
      <c r="J343" s="6">
        <v>0</v>
      </c>
      <c r="K343" s="6">
        <v>0</v>
      </c>
      <c r="L343" s="6"/>
      <c r="M343" s="6">
        <v>2022</v>
      </c>
      <c r="N343" s="6" t="s">
        <v>7732</v>
      </c>
      <c r="O343" s="6">
        <v>99</v>
      </c>
      <c r="P343" s="6"/>
      <c r="Q343" s="6" t="s">
        <v>7733</v>
      </c>
      <c r="R343" s="6" t="s">
        <v>7734</v>
      </c>
      <c r="S343" s="6"/>
      <c r="T343" s="6" t="s">
        <v>638</v>
      </c>
      <c r="U343">
        <f t="shared" si="5"/>
        <v>1</v>
      </c>
    </row>
    <row r="344" spans="1:21" x14ac:dyDescent="0.2">
      <c r="A344" s="6" t="s">
        <v>8191</v>
      </c>
      <c r="B344" s="6" t="s">
        <v>8186</v>
      </c>
      <c r="C344" s="6">
        <v>3518017</v>
      </c>
      <c r="D344" s="6" t="s">
        <v>8192</v>
      </c>
      <c r="E344" s="6" t="s">
        <v>6669</v>
      </c>
      <c r="F344" s="6" t="s">
        <v>6402</v>
      </c>
      <c r="G344" s="6">
        <v>5290</v>
      </c>
      <c r="H344" s="6">
        <v>11976</v>
      </c>
      <c r="I344" s="6">
        <v>1</v>
      </c>
      <c r="J344" s="6">
        <v>1</v>
      </c>
      <c r="K344" s="6">
        <v>0</v>
      </c>
      <c r="L344" s="6"/>
      <c r="M344" s="6">
        <v>2022</v>
      </c>
      <c r="N344" s="6" t="s">
        <v>7740</v>
      </c>
      <c r="O344" s="6" t="s">
        <v>8193</v>
      </c>
      <c r="P344" s="6"/>
      <c r="Q344" s="6" t="s">
        <v>7733</v>
      </c>
      <c r="R344" s="6" t="s">
        <v>7734</v>
      </c>
      <c r="S344" s="6"/>
      <c r="T344" s="6" t="s">
        <v>2393</v>
      </c>
      <c r="U344">
        <f t="shared" si="5"/>
        <v>3</v>
      </c>
    </row>
    <row r="345" spans="1:21" x14ac:dyDescent="0.2">
      <c r="A345" s="6" t="s">
        <v>8191</v>
      </c>
      <c r="B345" s="6" t="s">
        <v>8186</v>
      </c>
      <c r="C345" s="6">
        <v>3518017</v>
      </c>
      <c r="D345" s="6" t="s">
        <v>6958</v>
      </c>
      <c r="E345" s="6" t="s">
        <v>7062</v>
      </c>
      <c r="F345" s="6" t="s">
        <v>6402</v>
      </c>
      <c r="G345" s="6">
        <v>5143</v>
      </c>
      <c r="H345" s="6">
        <v>11976</v>
      </c>
      <c r="I345" s="6">
        <v>0</v>
      </c>
      <c r="J345" s="6">
        <v>0</v>
      </c>
      <c r="K345" s="6">
        <v>0</v>
      </c>
      <c r="L345" s="6"/>
      <c r="M345" s="6">
        <v>2022</v>
      </c>
      <c r="N345" s="6" t="s">
        <v>7740</v>
      </c>
      <c r="O345" s="6" t="s">
        <v>8193</v>
      </c>
      <c r="P345" s="6"/>
      <c r="Q345" s="6" t="s">
        <v>7733</v>
      </c>
      <c r="R345" s="6" t="s">
        <v>7734</v>
      </c>
      <c r="S345" s="6"/>
      <c r="T345" s="6" t="s">
        <v>2394</v>
      </c>
      <c r="U345">
        <f t="shared" si="5"/>
        <v>2</v>
      </c>
    </row>
    <row r="346" spans="1:21" x14ac:dyDescent="0.2">
      <c r="A346" s="6" t="s">
        <v>8191</v>
      </c>
      <c r="B346" s="6" t="s">
        <v>8186</v>
      </c>
      <c r="C346" s="6">
        <v>3518017</v>
      </c>
      <c r="D346" s="6" t="s">
        <v>6960</v>
      </c>
      <c r="E346" s="6" t="s">
        <v>8194</v>
      </c>
      <c r="F346" s="6" t="s">
        <v>6402</v>
      </c>
      <c r="G346" s="6">
        <v>1543</v>
      </c>
      <c r="H346" s="6">
        <v>11976</v>
      </c>
      <c r="I346" s="6">
        <v>0</v>
      </c>
      <c r="J346" s="6">
        <v>0</v>
      </c>
      <c r="K346" s="6">
        <v>0</v>
      </c>
      <c r="L346" s="6"/>
      <c r="M346" s="6">
        <v>2022</v>
      </c>
      <c r="N346" s="6" t="s">
        <v>7740</v>
      </c>
      <c r="O346" s="6" t="s">
        <v>8193</v>
      </c>
      <c r="P346" s="6"/>
      <c r="Q346" s="6" t="s">
        <v>7733</v>
      </c>
      <c r="R346" s="6" t="s">
        <v>7734</v>
      </c>
      <c r="S346" s="6"/>
      <c r="T346" s="6" t="s">
        <v>2395</v>
      </c>
      <c r="U346">
        <f t="shared" si="5"/>
        <v>1</v>
      </c>
    </row>
    <row r="347" spans="1:21" x14ac:dyDescent="0.2">
      <c r="A347" s="6" t="s">
        <v>8195</v>
      </c>
      <c r="B347" s="6" t="s">
        <v>8186</v>
      </c>
      <c r="C347" s="6">
        <v>3518017</v>
      </c>
      <c r="D347" s="6" t="s">
        <v>6949</v>
      </c>
      <c r="E347" s="6" t="s">
        <v>8196</v>
      </c>
      <c r="F347" s="6" t="s">
        <v>6402</v>
      </c>
      <c r="G347" s="6">
        <v>0</v>
      </c>
      <c r="H347" s="6"/>
      <c r="I347" s="6">
        <v>0</v>
      </c>
      <c r="J347" s="6">
        <v>1</v>
      </c>
      <c r="K347" s="6">
        <v>1</v>
      </c>
      <c r="L347" s="6"/>
      <c r="M347" s="6">
        <v>2022</v>
      </c>
      <c r="N347" s="6" t="s">
        <v>7740</v>
      </c>
      <c r="O347" s="6" t="s">
        <v>8197</v>
      </c>
      <c r="P347" s="6"/>
      <c r="Q347" s="6" t="s">
        <v>7733</v>
      </c>
      <c r="R347" s="6" t="s">
        <v>7734</v>
      </c>
      <c r="S347" s="6"/>
      <c r="T347" s="6" t="s">
        <v>2391</v>
      </c>
      <c r="U347">
        <f t="shared" si="5"/>
        <v>1</v>
      </c>
    </row>
    <row r="348" spans="1:21" x14ac:dyDescent="0.2">
      <c r="A348" s="6" t="s">
        <v>8198</v>
      </c>
      <c r="B348" s="6" t="s">
        <v>8186</v>
      </c>
      <c r="C348" s="6">
        <v>3518017</v>
      </c>
      <c r="D348" s="6" t="s">
        <v>6713</v>
      </c>
      <c r="E348" s="6" t="s">
        <v>8199</v>
      </c>
      <c r="F348" s="6" t="s">
        <v>6402</v>
      </c>
      <c r="G348" s="6">
        <v>1391</v>
      </c>
      <c r="H348" s="6">
        <v>5871</v>
      </c>
      <c r="I348" s="6">
        <v>0</v>
      </c>
      <c r="J348" s="6">
        <v>0</v>
      </c>
      <c r="K348" s="6">
        <v>0</v>
      </c>
      <c r="L348" s="6"/>
      <c r="M348" s="6">
        <v>2022</v>
      </c>
      <c r="N348" s="6" t="s">
        <v>7745</v>
      </c>
      <c r="O348" s="6">
        <v>1</v>
      </c>
      <c r="P348" s="6"/>
      <c r="Q348" s="6" t="s">
        <v>7733</v>
      </c>
      <c r="R348" s="6" t="s">
        <v>7734</v>
      </c>
      <c r="S348" s="6"/>
      <c r="T348" s="6" t="s">
        <v>2396</v>
      </c>
      <c r="U348">
        <f t="shared" si="5"/>
        <v>4</v>
      </c>
    </row>
    <row r="349" spans="1:21" x14ac:dyDescent="0.2">
      <c r="A349" s="6" t="s">
        <v>8198</v>
      </c>
      <c r="B349" s="6" t="s">
        <v>8186</v>
      </c>
      <c r="C349" s="6">
        <v>3518017</v>
      </c>
      <c r="D349" s="6" t="s">
        <v>6473</v>
      </c>
      <c r="E349" s="6" t="s">
        <v>8200</v>
      </c>
      <c r="F349" s="6" t="s">
        <v>6402</v>
      </c>
      <c r="G349" s="6">
        <v>2800</v>
      </c>
      <c r="H349" s="6">
        <v>5871</v>
      </c>
      <c r="I349" s="6">
        <v>0</v>
      </c>
      <c r="J349" s="6">
        <v>1</v>
      </c>
      <c r="K349" s="6">
        <v>0</v>
      </c>
      <c r="L349" s="6"/>
      <c r="M349" s="6">
        <v>2022</v>
      </c>
      <c r="N349" s="6" t="s">
        <v>7745</v>
      </c>
      <c r="O349" s="6">
        <v>1</v>
      </c>
      <c r="P349" s="6"/>
      <c r="Q349" s="6" t="s">
        <v>7733</v>
      </c>
      <c r="R349" s="6" t="s">
        <v>7734</v>
      </c>
      <c r="S349" s="6"/>
      <c r="T349" s="6" t="s">
        <v>2389</v>
      </c>
      <c r="U349">
        <f t="shared" si="5"/>
        <v>3</v>
      </c>
    </row>
    <row r="350" spans="1:21" x14ac:dyDescent="0.2">
      <c r="A350" s="6" t="s">
        <v>8198</v>
      </c>
      <c r="B350" s="6" t="s">
        <v>8186</v>
      </c>
      <c r="C350" s="6">
        <v>3518017</v>
      </c>
      <c r="D350" s="6" t="s">
        <v>6597</v>
      </c>
      <c r="E350" s="6" t="s">
        <v>8201</v>
      </c>
      <c r="F350" s="6" t="s">
        <v>6402</v>
      </c>
      <c r="G350" s="6">
        <v>1022</v>
      </c>
      <c r="H350" s="6">
        <v>5871</v>
      </c>
      <c r="I350" s="6">
        <v>0</v>
      </c>
      <c r="J350" s="6">
        <v>0</v>
      </c>
      <c r="K350" s="6">
        <v>0</v>
      </c>
      <c r="L350" s="6"/>
      <c r="M350" s="6">
        <v>2022</v>
      </c>
      <c r="N350" s="6" t="s">
        <v>7745</v>
      </c>
      <c r="O350" s="6">
        <v>1</v>
      </c>
      <c r="P350" s="6"/>
      <c r="Q350" s="6" t="s">
        <v>7733</v>
      </c>
      <c r="R350" s="6" t="s">
        <v>7734</v>
      </c>
      <c r="S350" s="6"/>
      <c r="T350" s="6" t="s">
        <v>2397</v>
      </c>
      <c r="U350">
        <f t="shared" si="5"/>
        <v>2</v>
      </c>
    </row>
    <row r="351" spans="1:21" x14ac:dyDescent="0.2">
      <c r="A351" s="6" t="s">
        <v>8198</v>
      </c>
      <c r="B351" s="6" t="s">
        <v>8186</v>
      </c>
      <c r="C351" s="6">
        <v>3518017</v>
      </c>
      <c r="D351" s="6" t="s">
        <v>8202</v>
      </c>
      <c r="E351" s="6" t="s">
        <v>8203</v>
      </c>
      <c r="F351" s="6" t="s">
        <v>6402</v>
      </c>
      <c r="G351" s="6">
        <v>658</v>
      </c>
      <c r="H351" s="6">
        <v>5871</v>
      </c>
      <c r="I351" s="6">
        <v>0</v>
      </c>
      <c r="J351" s="6">
        <v>0</v>
      </c>
      <c r="K351" s="6">
        <v>0</v>
      </c>
      <c r="L351" s="6"/>
      <c r="M351" s="6">
        <v>2022</v>
      </c>
      <c r="N351" s="6" t="s">
        <v>7745</v>
      </c>
      <c r="O351" s="6">
        <v>1</v>
      </c>
      <c r="P351" s="6"/>
      <c r="Q351" s="6" t="s">
        <v>7733</v>
      </c>
      <c r="R351" s="6" t="s">
        <v>7734</v>
      </c>
      <c r="S351" s="6"/>
      <c r="T351" s="6" t="s">
        <v>2398</v>
      </c>
      <c r="U351">
        <f t="shared" si="5"/>
        <v>1</v>
      </c>
    </row>
    <row r="352" spans="1:21" x14ac:dyDescent="0.2">
      <c r="A352" s="6" t="s">
        <v>8204</v>
      </c>
      <c r="B352" s="6" t="s">
        <v>8186</v>
      </c>
      <c r="C352" s="6">
        <v>3518017</v>
      </c>
      <c r="D352" s="6" t="s">
        <v>6523</v>
      </c>
      <c r="E352" s="6" t="s">
        <v>6504</v>
      </c>
      <c r="F352" s="6" t="s">
        <v>6402</v>
      </c>
      <c r="G352" s="6">
        <v>2552</v>
      </c>
      <c r="H352" s="6">
        <v>5347</v>
      </c>
      <c r="I352" s="6">
        <v>0</v>
      </c>
      <c r="J352" s="6">
        <v>0</v>
      </c>
      <c r="K352" s="6">
        <v>0</v>
      </c>
      <c r="L352" s="6"/>
      <c r="M352" s="6">
        <v>2022</v>
      </c>
      <c r="N352" s="6" t="s">
        <v>7745</v>
      </c>
      <c r="O352" s="6">
        <v>2</v>
      </c>
      <c r="P352" s="6"/>
      <c r="Q352" s="6" t="s">
        <v>7733</v>
      </c>
      <c r="R352" s="6" t="s">
        <v>7734</v>
      </c>
      <c r="S352" s="6"/>
      <c r="T352" s="6" t="s">
        <v>2399</v>
      </c>
      <c r="U352">
        <f t="shared" si="5"/>
        <v>2</v>
      </c>
    </row>
    <row r="353" spans="1:21" x14ac:dyDescent="0.2">
      <c r="A353" s="6" t="s">
        <v>8204</v>
      </c>
      <c r="B353" s="6" t="s">
        <v>8186</v>
      </c>
      <c r="C353" s="6">
        <v>3518017</v>
      </c>
      <c r="D353" s="6" t="s">
        <v>7668</v>
      </c>
      <c r="E353" s="6" t="s">
        <v>8205</v>
      </c>
      <c r="F353" s="6" t="s">
        <v>6402</v>
      </c>
      <c r="G353" s="6">
        <v>2795</v>
      </c>
      <c r="H353" s="6">
        <v>5347</v>
      </c>
      <c r="I353" s="6">
        <v>0</v>
      </c>
      <c r="J353" s="6">
        <v>1</v>
      </c>
      <c r="K353" s="6">
        <v>0</v>
      </c>
      <c r="L353" s="6"/>
      <c r="M353" s="6">
        <v>2022</v>
      </c>
      <c r="N353" s="6" t="s">
        <v>7745</v>
      </c>
      <c r="O353" s="6">
        <v>2</v>
      </c>
      <c r="P353" s="6"/>
      <c r="Q353" s="6" t="s">
        <v>7733</v>
      </c>
      <c r="R353" s="6" t="s">
        <v>7734</v>
      </c>
      <c r="S353" s="6"/>
      <c r="T353" s="6" t="s">
        <v>2388</v>
      </c>
      <c r="U353">
        <f t="shared" si="5"/>
        <v>1</v>
      </c>
    </row>
    <row r="354" spans="1:21" x14ac:dyDescent="0.2">
      <c r="A354" s="6" t="s">
        <v>8206</v>
      </c>
      <c r="B354" s="6" t="s">
        <v>8186</v>
      </c>
      <c r="C354" s="6">
        <v>3518017</v>
      </c>
      <c r="D354" s="6" t="s">
        <v>7185</v>
      </c>
      <c r="E354" s="6" t="s">
        <v>8207</v>
      </c>
      <c r="F354" s="6" t="s">
        <v>6402</v>
      </c>
      <c r="G354" s="6">
        <v>649</v>
      </c>
      <c r="H354" s="6">
        <v>3837</v>
      </c>
      <c r="I354" s="6">
        <v>0</v>
      </c>
      <c r="J354" s="6">
        <v>0</v>
      </c>
      <c r="K354" s="6">
        <v>0</v>
      </c>
      <c r="L354" s="6"/>
      <c r="M354" s="6">
        <v>2022</v>
      </c>
      <c r="N354" s="6" t="s">
        <v>7745</v>
      </c>
      <c r="O354" s="6">
        <v>3</v>
      </c>
      <c r="P354" s="6"/>
      <c r="Q354" s="6" t="s">
        <v>7733</v>
      </c>
      <c r="R354" s="6" t="s">
        <v>7734</v>
      </c>
      <c r="S354" s="6"/>
      <c r="T354" s="6" t="s">
        <v>2400</v>
      </c>
      <c r="U354">
        <f t="shared" si="5"/>
        <v>3</v>
      </c>
    </row>
    <row r="355" spans="1:21" x14ac:dyDescent="0.2">
      <c r="A355" s="6" t="s">
        <v>8206</v>
      </c>
      <c r="B355" s="6" t="s">
        <v>8186</v>
      </c>
      <c r="C355" s="6">
        <v>3518017</v>
      </c>
      <c r="D355" s="6" t="s">
        <v>8208</v>
      </c>
      <c r="E355" s="6" t="s">
        <v>8209</v>
      </c>
      <c r="F355" s="6" t="s">
        <v>6402</v>
      </c>
      <c r="G355" s="6">
        <v>2115</v>
      </c>
      <c r="H355" s="6">
        <v>3837</v>
      </c>
      <c r="I355" s="6">
        <v>1</v>
      </c>
      <c r="J355" s="6">
        <v>1</v>
      </c>
      <c r="K355" s="6">
        <v>0</v>
      </c>
      <c r="L355" s="6"/>
      <c r="M355" s="6">
        <v>2022</v>
      </c>
      <c r="N355" s="6" t="s">
        <v>7745</v>
      </c>
      <c r="O355" s="6">
        <v>3</v>
      </c>
      <c r="P355" s="6"/>
      <c r="Q355" s="6" t="s">
        <v>7733</v>
      </c>
      <c r="R355" s="6" t="s">
        <v>7734</v>
      </c>
      <c r="S355" s="6"/>
      <c r="T355" s="6" t="s">
        <v>2387</v>
      </c>
      <c r="U355">
        <f t="shared" si="5"/>
        <v>2</v>
      </c>
    </row>
    <row r="356" spans="1:21" x14ac:dyDescent="0.2">
      <c r="A356" s="6" t="s">
        <v>8206</v>
      </c>
      <c r="B356" s="6" t="s">
        <v>8186</v>
      </c>
      <c r="C356" s="6">
        <v>3518017</v>
      </c>
      <c r="D356" s="6" t="s">
        <v>8210</v>
      </c>
      <c r="E356" s="6" t="s">
        <v>8211</v>
      </c>
      <c r="F356" s="6" t="s">
        <v>6402</v>
      </c>
      <c r="G356" s="6">
        <v>1073</v>
      </c>
      <c r="H356" s="6">
        <v>3837</v>
      </c>
      <c r="I356" s="6">
        <v>0</v>
      </c>
      <c r="J356" s="6">
        <v>0</v>
      </c>
      <c r="K356" s="6">
        <v>0</v>
      </c>
      <c r="L356" s="6"/>
      <c r="M356" s="6">
        <v>2022</v>
      </c>
      <c r="N356" s="6" t="s">
        <v>7745</v>
      </c>
      <c r="O356" s="6">
        <v>3</v>
      </c>
      <c r="P356" s="6"/>
      <c r="Q356" s="6" t="s">
        <v>7733</v>
      </c>
      <c r="R356" s="6" t="s">
        <v>7734</v>
      </c>
      <c r="S356" s="6"/>
      <c r="T356" s="6" t="s">
        <v>2401</v>
      </c>
      <c r="U356">
        <f t="shared" si="5"/>
        <v>1</v>
      </c>
    </row>
    <row r="357" spans="1:21" x14ac:dyDescent="0.2">
      <c r="A357" s="6" t="s">
        <v>8212</v>
      </c>
      <c r="B357" s="6" t="s">
        <v>8186</v>
      </c>
      <c r="C357" s="6">
        <v>3518017</v>
      </c>
      <c r="D357" s="6" t="s">
        <v>6493</v>
      </c>
      <c r="E357" s="6" t="s">
        <v>8213</v>
      </c>
      <c r="F357" s="6" t="s">
        <v>6402</v>
      </c>
      <c r="G357" s="6">
        <v>1581</v>
      </c>
      <c r="H357" s="6">
        <v>4030</v>
      </c>
      <c r="I357" s="6">
        <v>0</v>
      </c>
      <c r="J357" s="6">
        <v>0</v>
      </c>
      <c r="K357" s="6">
        <v>0</v>
      </c>
      <c r="L357" s="6"/>
      <c r="M357" s="6">
        <v>2022</v>
      </c>
      <c r="N357" s="6" t="s">
        <v>7745</v>
      </c>
      <c r="O357" s="6">
        <v>4</v>
      </c>
      <c r="P357" s="6"/>
      <c r="Q357" s="6" t="s">
        <v>7733</v>
      </c>
      <c r="R357" s="6" t="s">
        <v>7734</v>
      </c>
      <c r="S357" s="6"/>
      <c r="T357" s="6" t="s">
        <v>2402</v>
      </c>
      <c r="U357">
        <f t="shared" si="5"/>
        <v>3</v>
      </c>
    </row>
    <row r="358" spans="1:21" x14ac:dyDescent="0.2">
      <c r="A358" s="6" t="s">
        <v>8212</v>
      </c>
      <c r="B358" s="6" t="s">
        <v>8186</v>
      </c>
      <c r="C358" s="6">
        <v>3518017</v>
      </c>
      <c r="D358" s="6" t="s">
        <v>7675</v>
      </c>
      <c r="E358" s="6" t="s">
        <v>8214</v>
      </c>
      <c r="F358" s="6" t="s">
        <v>6402</v>
      </c>
      <c r="G358" s="6">
        <v>346</v>
      </c>
      <c r="H358" s="6">
        <v>4030</v>
      </c>
      <c r="I358" s="6">
        <v>0</v>
      </c>
      <c r="J358" s="6">
        <v>0</v>
      </c>
      <c r="K358" s="6">
        <v>0</v>
      </c>
      <c r="L358" s="6"/>
      <c r="M358" s="6">
        <v>2022</v>
      </c>
      <c r="N358" s="6" t="s">
        <v>7745</v>
      </c>
      <c r="O358" s="6">
        <v>4</v>
      </c>
      <c r="P358" s="6"/>
      <c r="Q358" s="6" t="s">
        <v>7733</v>
      </c>
      <c r="R358" s="6" t="s">
        <v>7734</v>
      </c>
      <c r="S358" s="6"/>
      <c r="T358" s="6" t="s">
        <v>2403</v>
      </c>
      <c r="U358">
        <f t="shared" si="5"/>
        <v>2</v>
      </c>
    </row>
    <row r="359" spans="1:21" x14ac:dyDescent="0.2">
      <c r="A359" s="6" t="s">
        <v>8212</v>
      </c>
      <c r="B359" s="6" t="s">
        <v>8186</v>
      </c>
      <c r="C359" s="6">
        <v>3518017</v>
      </c>
      <c r="D359" s="6" t="s">
        <v>6908</v>
      </c>
      <c r="E359" s="6" t="s">
        <v>8215</v>
      </c>
      <c r="F359" s="6" t="s">
        <v>6402</v>
      </c>
      <c r="G359" s="6">
        <v>2103</v>
      </c>
      <c r="H359" s="6">
        <v>4030</v>
      </c>
      <c r="I359" s="6">
        <v>1</v>
      </c>
      <c r="J359" s="6">
        <v>1</v>
      </c>
      <c r="K359" s="6">
        <v>0</v>
      </c>
      <c r="L359" s="6"/>
      <c r="M359" s="6">
        <v>2022</v>
      </c>
      <c r="N359" s="6" t="s">
        <v>7745</v>
      </c>
      <c r="O359" s="6">
        <v>4</v>
      </c>
      <c r="P359" s="6"/>
      <c r="Q359" s="6" t="s">
        <v>7733</v>
      </c>
      <c r="R359" s="6" t="s">
        <v>7734</v>
      </c>
      <c r="S359" s="6"/>
      <c r="T359" s="6" t="s">
        <v>2386</v>
      </c>
      <c r="U359">
        <f t="shared" si="5"/>
        <v>1</v>
      </c>
    </row>
    <row r="360" spans="1:21" x14ac:dyDescent="0.2">
      <c r="A360" s="6" t="s">
        <v>8216</v>
      </c>
      <c r="B360" s="6" t="s">
        <v>8217</v>
      </c>
      <c r="C360" s="6"/>
      <c r="D360" s="6" t="s">
        <v>6738</v>
      </c>
      <c r="E360" s="6" t="s">
        <v>8218</v>
      </c>
      <c r="F360" s="6" t="s">
        <v>6402</v>
      </c>
      <c r="G360" s="6">
        <v>0</v>
      </c>
      <c r="H360" s="6"/>
      <c r="I360" s="6">
        <v>1</v>
      </c>
      <c r="J360" s="6">
        <v>1</v>
      </c>
      <c r="K360" s="6">
        <v>1</v>
      </c>
      <c r="L360" s="6"/>
      <c r="M360" s="6">
        <v>2022</v>
      </c>
      <c r="N360" s="6" t="s">
        <v>7745</v>
      </c>
      <c r="O360" s="6" t="s">
        <v>8219</v>
      </c>
      <c r="P360" s="6"/>
      <c r="Q360" s="6" t="s">
        <v>7733</v>
      </c>
      <c r="R360" s="6" t="s">
        <v>7734</v>
      </c>
      <c r="S360" s="6"/>
      <c r="T360" s="6" t="s">
        <v>728</v>
      </c>
      <c r="U360">
        <f t="shared" si="5"/>
        <v>3</v>
      </c>
    </row>
    <row r="361" spans="1:21" x14ac:dyDescent="0.2">
      <c r="A361" s="6" t="s">
        <v>8216</v>
      </c>
      <c r="B361" s="6" t="s">
        <v>8217</v>
      </c>
      <c r="C361" s="6"/>
      <c r="D361" s="6" t="s">
        <v>6738</v>
      </c>
      <c r="E361" s="6" t="s">
        <v>6744</v>
      </c>
      <c r="F361" s="6" t="s">
        <v>6402</v>
      </c>
      <c r="G361" s="6">
        <v>0</v>
      </c>
      <c r="H361" s="6"/>
      <c r="I361" s="6">
        <v>1</v>
      </c>
      <c r="J361" s="6">
        <v>1</v>
      </c>
      <c r="K361" s="6">
        <v>1</v>
      </c>
      <c r="L361" s="6"/>
      <c r="M361" s="6">
        <v>2022</v>
      </c>
      <c r="N361" s="6" t="s">
        <v>7745</v>
      </c>
      <c r="O361" s="6" t="s">
        <v>8219</v>
      </c>
      <c r="P361" s="6"/>
      <c r="Q361" s="6" t="s">
        <v>7733</v>
      </c>
      <c r="R361" s="6" t="s">
        <v>7734</v>
      </c>
      <c r="S361" s="6"/>
      <c r="T361" s="6" t="s">
        <v>2825</v>
      </c>
      <c r="U361">
        <f t="shared" si="5"/>
        <v>2</v>
      </c>
    </row>
    <row r="362" spans="1:21" x14ac:dyDescent="0.2">
      <c r="A362" s="6" t="s">
        <v>8216</v>
      </c>
      <c r="B362" s="6" t="s">
        <v>8217</v>
      </c>
      <c r="C362" s="6"/>
      <c r="D362" s="6" t="s">
        <v>6609</v>
      </c>
      <c r="E362" s="6" t="s">
        <v>8220</v>
      </c>
      <c r="F362" s="6" t="s">
        <v>6402</v>
      </c>
      <c r="G362" s="6">
        <v>0</v>
      </c>
      <c r="H362" s="6"/>
      <c r="I362" s="6">
        <v>0</v>
      </c>
      <c r="J362" s="6">
        <v>1</v>
      </c>
      <c r="K362" s="6">
        <v>1</v>
      </c>
      <c r="L362" s="6"/>
      <c r="M362" s="6">
        <v>2022</v>
      </c>
      <c r="N362" s="6" t="s">
        <v>7745</v>
      </c>
      <c r="O362" s="6" t="s">
        <v>8219</v>
      </c>
      <c r="P362" s="6"/>
      <c r="Q362" s="6" t="s">
        <v>7733</v>
      </c>
      <c r="R362" s="6" t="s">
        <v>7734</v>
      </c>
      <c r="S362" s="6"/>
      <c r="T362" s="6" t="s">
        <v>2827</v>
      </c>
      <c r="U362">
        <f t="shared" si="5"/>
        <v>1</v>
      </c>
    </row>
    <row r="363" spans="1:21" x14ac:dyDescent="0.2">
      <c r="A363" s="6" t="s">
        <v>8221</v>
      </c>
      <c r="B363" s="6" t="s">
        <v>8222</v>
      </c>
      <c r="C363" s="6">
        <v>3544018</v>
      </c>
      <c r="D363" s="6" t="s">
        <v>6440</v>
      </c>
      <c r="E363" s="6" t="s">
        <v>6679</v>
      </c>
      <c r="F363" s="6" t="s">
        <v>6402</v>
      </c>
      <c r="G363" s="6">
        <v>1215</v>
      </c>
      <c r="H363" s="6">
        <v>5951</v>
      </c>
      <c r="I363" s="6">
        <v>0</v>
      </c>
      <c r="J363" s="6">
        <v>0</v>
      </c>
      <c r="K363" s="6">
        <v>0</v>
      </c>
      <c r="L363" s="6"/>
      <c r="M363" s="6">
        <v>2022</v>
      </c>
      <c r="N363" s="6" t="s">
        <v>7732</v>
      </c>
      <c r="O363" s="6">
        <v>99</v>
      </c>
      <c r="P363" s="6"/>
      <c r="Q363" s="6" t="s">
        <v>7733</v>
      </c>
      <c r="R363" s="6" t="s">
        <v>7734</v>
      </c>
      <c r="S363" s="6"/>
      <c r="T363" s="6" t="s">
        <v>542</v>
      </c>
      <c r="U363">
        <f t="shared" si="5"/>
        <v>3</v>
      </c>
    </row>
    <row r="364" spans="1:21" x14ac:dyDescent="0.2">
      <c r="A364" s="6" t="s">
        <v>8221</v>
      </c>
      <c r="B364" s="6" t="s">
        <v>8222</v>
      </c>
      <c r="C364" s="6">
        <v>3544018</v>
      </c>
      <c r="D364" s="6" t="s">
        <v>7055</v>
      </c>
      <c r="E364" s="6" t="s">
        <v>8223</v>
      </c>
      <c r="F364" s="6" t="s">
        <v>6402</v>
      </c>
      <c r="G364" s="6">
        <v>3140</v>
      </c>
      <c r="H364" s="6">
        <v>5951</v>
      </c>
      <c r="I364" s="6">
        <v>1</v>
      </c>
      <c r="J364" s="6">
        <v>1</v>
      </c>
      <c r="K364" s="6">
        <v>0</v>
      </c>
      <c r="L364" s="6"/>
      <c r="M364" s="6">
        <v>2022</v>
      </c>
      <c r="N364" s="6" t="s">
        <v>7732</v>
      </c>
      <c r="O364" s="6">
        <v>99</v>
      </c>
      <c r="P364" s="6"/>
      <c r="Q364" s="6" t="s">
        <v>7733</v>
      </c>
      <c r="R364" s="6" t="s">
        <v>7734</v>
      </c>
      <c r="S364" s="6"/>
      <c r="T364" s="6" t="s">
        <v>541</v>
      </c>
      <c r="U364">
        <f t="shared" si="5"/>
        <v>2</v>
      </c>
    </row>
    <row r="365" spans="1:21" x14ac:dyDescent="0.2">
      <c r="A365" s="6" t="s">
        <v>8221</v>
      </c>
      <c r="B365" s="6" t="s">
        <v>8222</v>
      </c>
      <c r="C365" s="6">
        <v>3544018</v>
      </c>
      <c r="D365" s="6" t="s">
        <v>6459</v>
      </c>
      <c r="E365" s="6" t="s">
        <v>8224</v>
      </c>
      <c r="F365" s="6" t="s">
        <v>6402</v>
      </c>
      <c r="G365" s="6">
        <v>1596</v>
      </c>
      <c r="H365" s="6">
        <v>5951</v>
      </c>
      <c r="I365" s="6">
        <v>0</v>
      </c>
      <c r="J365" s="6">
        <v>0</v>
      </c>
      <c r="K365" s="6">
        <v>0</v>
      </c>
      <c r="L365" s="6"/>
      <c r="M365" s="6">
        <v>2022</v>
      </c>
      <c r="N365" s="6" t="s">
        <v>7732</v>
      </c>
      <c r="O365" s="6">
        <v>99</v>
      </c>
      <c r="P365" s="6"/>
      <c r="Q365" s="6" t="s">
        <v>7733</v>
      </c>
      <c r="R365" s="6" t="s">
        <v>7734</v>
      </c>
      <c r="S365" s="6"/>
      <c r="T365" s="6" t="s">
        <v>543</v>
      </c>
      <c r="U365">
        <f t="shared" si="5"/>
        <v>1</v>
      </c>
    </row>
    <row r="366" spans="1:21" x14ac:dyDescent="0.2">
      <c r="A366" s="6" t="s">
        <v>8225</v>
      </c>
      <c r="B366" s="6" t="s">
        <v>8222</v>
      </c>
      <c r="C366" s="6">
        <v>3544018</v>
      </c>
      <c r="D366" s="6" t="s">
        <v>6713</v>
      </c>
      <c r="E366" s="6" t="s">
        <v>6452</v>
      </c>
      <c r="F366" s="6" t="s">
        <v>6402</v>
      </c>
      <c r="G366" s="6">
        <v>2449</v>
      </c>
      <c r="H366" s="6">
        <v>15263</v>
      </c>
      <c r="I366" s="6">
        <v>1</v>
      </c>
      <c r="J366" s="6">
        <v>0</v>
      </c>
      <c r="K366" s="6">
        <v>0</v>
      </c>
      <c r="L366" s="6"/>
      <c r="M366" s="6">
        <v>2022</v>
      </c>
      <c r="N366" s="6" t="s">
        <v>8226</v>
      </c>
      <c r="O366" s="6">
        <v>99</v>
      </c>
      <c r="P366" s="6"/>
      <c r="Q366" s="6" t="s">
        <v>7733</v>
      </c>
      <c r="R366" s="6" t="s">
        <v>7734</v>
      </c>
      <c r="S366" s="6"/>
      <c r="T366" s="6" t="s">
        <v>1854</v>
      </c>
      <c r="U366">
        <f t="shared" si="5"/>
        <v>5</v>
      </c>
    </row>
    <row r="367" spans="1:21" x14ac:dyDescent="0.2">
      <c r="A367" s="6" t="s">
        <v>8225</v>
      </c>
      <c r="B367" s="6" t="s">
        <v>8222</v>
      </c>
      <c r="C367" s="6">
        <v>3544018</v>
      </c>
      <c r="D367" s="6" t="s">
        <v>6411</v>
      </c>
      <c r="E367" s="6" t="s">
        <v>8227</v>
      </c>
      <c r="F367" s="6" t="s">
        <v>6402</v>
      </c>
      <c r="G367" s="6">
        <v>2922</v>
      </c>
      <c r="H367" s="6">
        <v>15263</v>
      </c>
      <c r="I367" s="6">
        <v>1</v>
      </c>
      <c r="J367" s="6">
        <v>0</v>
      </c>
      <c r="K367" s="6">
        <v>0</v>
      </c>
      <c r="L367" s="6"/>
      <c r="M367" s="6">
        <v>2022</v>
      </c>
      <c r="N367" s="6" t="s">
        <v>8226</v>
      </c>
      <c r="O367" s="6">
        <v>99</v>
      </c>
      <c r="P367" s="6"/>
      <c r="Q367" s="6" t="s">
        <v>7733</v>
      </c>
      <c r="R367" s="6" t="s">
        <v>7734</v>
      </c>
      <c r="S367" s="6"/>
      <c r="T367" s="6" t="s">
        <v>1855</v>
      </c>
      <c r="U367">
        <f t="shared" si="5"/>
        <v>4</v>
      </c>
    </row>
    <row r="368" spans="1:21" x14ac:dyDescent="0.2">
      <c r="A368" s="6" t="s">
        <v>8225</v>
      </c>
      <c r="B368" s="6" t="s">
        <v>8222</v>
      </c>
      <c r="C368" s="6">
        <v>3544018</v>
      </c>
      <c r="D368" s="6" t="s">
        <v>6708</v>
      </c>
      <c r="E368" s="6" t="s">
        <v>7557</v>
      </c>
      <c r="F368" s="6" t="s">
        <v>6402</v>
      </c>
      <c r="G368" s="6">
        <v>3279</v>
      </c>
      <c r="H368" s="6">
        <v>15263</v>
      </c>
      <c r="I368" s="6">
        <v>0</v>
      </c>
      <c r="J368" s="6">
        <v>1</v>
      </c>
      <c r="K368" s="6">
        <v>0</v>
      </c>
      <c r="L368" s="6"/>
      <c r="M368" s="6">
        <v>2022</v>
      </c>
      <c r="N368" s="6" t="s">
        <v>8226</v>
      </c>
      <c r="O368" s="6">
        <v>99</v>
      </c>
      <c r="P368" s="6"/>
      <c r="Q368" s="6" t="s">
        <v>7733</v>
      </c>
      <c r="R368" s="6" t="s">
        <v>7734</v>
      </c>
      <c r="S368" s="6"/>
      <c r="T368" s="6" t="s">
        <v>1853</v>
      </c>
      <c r="U368">
        <f t="shared" si="5"/>
        <v>3</v>
      </c>
    </row>
    <row r="369" spans="1:21" x14ac:dyDescent="0.2">
      <c r="A369" s="6" t="s">
        <v>8225</v>
      </c>
      <c r="B369" s="6" t="s">
        <v>8222</v>
      </c>
      <c r="C369" s="6">
        <v>3544018</v>
      </c>
      <c r="D369" s="6" t="s">
        <v>6851</v>
      </c>
      <c r="E369" s="6" t="s">
        <v>6544</v>
      </c>
      <c r="F369" s="6" t="s">
        <v>6402</v>
      </c>
      <c r="G369" s="6">
        <v>3452</v>
      </c>
      <c r="H369" s="6">
        <v>15263</v>
      </c>
      <c r="I369" s="6">
        <v>1</v>
      </c>
      <c r="J369" s="6">
        <v>1</v>
      </c>
      <c r="K369" s="6">
        <v>0</v>
      </c>
      <c r="L369" s="6"/>
      <c r="M369" s="6">
        <v>2022</v>
      </c>
      <c r="N369" s="6" t="s">
        <v>8226</v>
      </c>
      <c r="O369" s="6">
        <v>99</v>
      </c>
      <c r="P369" s="6"/>
      <c r="Q369" s="6" t="s">
        <v>7733</v>
      </c>
      <c r="R369" s="6" t="s">
        <v>7734</v>
      </c>
      <c r="S369" s="6"/>
      <c r="T369" s="6" t="s">
        <v>1852</v>
      </c>
      <c r="U369">
        <f t="shared" si="5"/>
        <v>2</v>
      </c>
    </row>
    <row r="370" spans="1:21" x14ac:dyDescent="0.2">
      <c r="A370" s="6" t="s">
        <v>8225</v>
      </c>
      <c r="B370" s="6" t="s">
        <v>8222</v>
      </c>
      <c r="C370" s="6">
        <v>3544018</v>
      </c>
      <c r="D370" s="6" t="s">
        <v>8228</v>
      </c>
      <c r="E370" s="6" t="s">
        <v>7035</v>
      </c>
      <c r="F370" s="6" t="s">
        <v>6402</v>
      </c>
      <c r="G370" s="6">
        <v>3161</v>
      </c>
      <c r="H370" s="6">
        <v>15263</v>
      </c>
      <c r="I370" s="6">
        <v>0</v>
      </c>
      <c r="J370" s="6">
        <v>1</v>
      </c>
      <c r="K370" s="6">
        <v>0</v>
      </c>
      <c r="L370" s="6"/>
      <c r="M370" s="6">
        <v>2022</v>
      </c>
      <c r="N370" s="6" t="s">
        <v>8226</v>
      </c>
      <c r="O370" s="6">
        <v>99</v>
      </c>
      <c r="P370" s="6"/>
      <c r="Q370" s="6" t="s">
        <v>7733</v>
      </c>
      <c r="R370" s="6" t="s">
        <v>7734</v>
      </c>
      <c r="S370" s="6"/>
      <c r="T370" s="6" t="s">
        <v>1851</v>
      </c>
      <c r="U370">
        <f t="shared" si="5"/>
        <v>1</v>
      </c>
    </row>
    <row r="371" spans="1:21" x14ac:dyDescent="0.2">
      <c r="A371" s="6" t="s">
        <v>8229</v>
      </c>
      <c r="B371" s="6" t="s">
        <v>8222</v>
      </c>
      <c r="C371" s="6">
        <v>3544018</v>
      </c>
      <c r="D371" s="6" t="s">
        <v>8230</v>
      </c>
      <c r="E371" s="6" t="s">
        <v>8231</v>
      </c>
      <c r="F371" s="6" t="s">
        <v>6402</v>
      </c>
      <c r="G371" s="6">
        <v>378</v>
      </c>
      <c r="H371" s="6">
        <v>1186</v>
      </c>
      <c r="I371" s="6">
        <v>0</v>
      </c>
      <c r="J371" s="6">
        <v>0</v>
      </c>
      <c r="K371" s="6">
        <v>0</v>
      </c>
      <c r="L371" s="6"/>
      <c r="M371" s="6">
        <v>2022</v>
      </c>
      <c r="N371" s="6" t="s">
        <v>7745</v>
      </c>
      <c r="O371" s="6" t="s">
        <v>8232</v>
      </c>
      <c r="P371" s="6"/>
      <c r="Q371" s="6" t="s">
        <v>7733</v>
      </c>
      <c r="R371" s="6" t="s">
        <v>7734</v>
      </c>
      <c r="S371" s="6"/>
      <c r="T371" s="6" t="s">
        <v>1856</v>
      </c>
      <c r="U371">
        <f t="shared" si="5"/>
        <v>5</v>
      </c>
    </row>
    <row r="372" spans="1:21" x14ac:dyDescent="0.2">
      <c r="A372" s="6" t="s">
        <v>8229</v>
      </c>
      <c r="B372" s="6" t="s">
        <v>8222</v>
      </c>
      <c r="C372" s="6">
        <v>3544018</v>
      </c>
      <c r="D372" s="6" t="s">
        <v>8233</v>
      </c>
      <c r="E372" s="6" t="s">
        <v>6616</v>
      </c>
      <c r="F372" s="6" t="s">
        <v>6402</v>
      </c>
      <c r="G372" s="6">
        <v>148</v>
      </c>
      <c r="H372" s="6">
        <v>1186</v>
      </c>
      <c r="I372" s="6">
        <v>0</v>
      </c>
      <c r="J372" s="6">
        <v>0</v>
      </c>
      <c r="K372" s="6">
        <v>0</v>
      </c>
      <c r="L372" s="6"/>
      <c r="M372" s="6">
        <v>2022</v>
      </c>
      <c r="N372" s="6" t="s">
        <v>7745</v>
      </c>
      <c r="O372" s="6" t="s">
        <v>8232</v>
      </c>
      <c r="P372" s="6"/>
      <c r="Q372" s="6" t="s">
        <v>7733</v>
      </c>
      <c r="R372" s="6" t="s">
        <v>7734</v>
      </c>
      <c r="S372" s="6"/>
      <c r="T372" s="6" t="s">
        <v>1857</v>
      </c>
      <c r="U372">
        <f t="shared" si="5"/>
        <v>4</v>
      </c>
    </row>
    <row r="373" spans="1:21" x14ac:dyDescent="0.2">
      <c r="A373" s="6" t="s">
        <v>8229</v>
      </c>
      <c r="B373" s="6" t="s">
        <v>8222</v>
      </c>
      <c r="C373" s="6">
        <v>3544018</v>
      </c>
      <c r="D373" s="6" t="s">
        <v>6406</v>
      </c>
      <c r="E373" s="6" t="s">
        <v>8234</v>
      </c>
      <c r="F373" s="6" t="s">
        <v>6402</v>
      </c>
      <c r="G373" s="6">
        <v>105</v>
      </c>
      <c r="H373" s="6">
        <v>1186</v>
      </c>
      <c r="I373" s="6">
        <v>0</v>
      </c>
      <c r="J373" s="6">
        <v>0</v>
      </c>
      <c r="K373" s="6">
        <v>0</v>
      </c>
      <c r="L373" s="6"/>
      <c r="M373" s="6">
        <v>2022</v>
      </c>
      <c r="N373" s="6" t="s">
        <v>7745</v>
      </c>
      <c r="O373" s="6" t="s">
        <v>8232</v>
      </c>
      <c r="P373" s="6"/>
      <c r="Q373" s="6" t="s">
        <v>7733</v>
      </c>
      <c r="R373" s="6" t="s">
        <v>7734</v>
      </c>
      <c r="S373" s="6"/>
      <c r="T373" s="6" t="s">
        <v>1858</v>
      </c>
      <c r="U373">
        <f t="shared" si="5"/>
        <v>3</v>
      </c>
    </row>
    <row r="374" spans="1:21" x14ac:dyDescent="0.2">
      <c r="A374" s="6" t="s">
        <v>8229</v>
      </c>
      <c r="B374" s="6" t="s">
        <v>8222</v>
      </c>
      <c r="C374" s="6">
        <v>3544018</v>
      </c>
      <c r="D374" s="6" t="s">
        <v>7139</v>
      </c>
      <c r="E374" s="6" t="s">
        <v>7247</v>
      </c>
      <c r="F374" s="6" t="s">
        <v>6402</v>
      </c>
      <c r="G374" s="6">
        <v>408</v>
      </c>
      <c r="H374" s="6">
        <v>1186</v>
      </c>
      <c r="I374" s="6">
        <v>0</v>
      </c>
      <c r="J374" s="6">
        <v>1</v>
      </c>
      <c r="K374" s="6">
        <v>0</v>
      </c>
      <c r="L374" s="6"/>
      <c r="M374" s="6">
        <v>2022</v>
      </c>
      <c r="N374" s="6" t="s">
        <v>7745</v>
      </c>
      <c r="O374" s="6" t="s">
        <v>8232</v>
      </c>
      <c r="P374" s="6"/>
      <c r="Q374" s="6" t="s">
        <v>7733</v>
      </c>
      <c r="R374" s="6" t="s">
        <v>7734</v>
      </c>
      <c r="S374" s="6"/>
      <c r="T374" s="6" t="s">
        <v>1849</v>
      </c>
      <c r="U374">
        <f t="shared" si="5"/>
        <v>2</v>
      </c>
    </row>
    <row r="375" spans="1:21" x14ac:dyDescent="0.2">
      <c r="A375" s="6" t="s">
        <v>8229</v>
      </c>
      <c r="B375" s="6" t="s">
        <v>8222</v>
      </c>
      <c r="C375" s="6">
        <v>3544018</v>
      </c>
      <c r="D375" s="6" t="s">
        <v>7111</v>
      </c>
      <c r="E375" s="6" t="s">
        <v>7209</v>
      </c>
      <c r="F375" s="6" t="s">
        <v>6402</v>
      </c>
      <c r="G375" s="6">
        <v>147</v>
      </c>
      <c r="H375" s="6">
        <v>1186</v>
      </c>
      <c r="I375" s="6">
        <v>0</v>
      </c>
      <c r="J375" s="6">
        <v>0</v>
      </c>
      <c r="K375" s="6">
        <v>0</v>
      </c>
      <c r="L375" s="6"/>
      <c r="M375" s="6">
        <v>2022</v>
      </c>
      <c r="N375" s="6" t="s">
        <v>7745</v>
      </c>
      <c r="O375" s="6" t="s">
        <v>8232</v>
      </c>
      <c r="P375" s="6"/>
      <c r="Q375" s="6" t="s">
        <v>7733</v>
      </c>
      <c r="R375" s="6" t="s">
        <v>7734</v>
      </c>
      <c r="S375" s="6"/>
      <c r="T375" s="6" t="s">
        <v>1859</v>
      </c>
      <c r="U375">
        <f t="shared" si="5"/>
        <v>1</v>
      </c>
    </row>
    <row r="376" spans="1:21" x14ac:dyDescent="0.2">
      <c r="A376" s="6" t="s">
        <v>8235</v>
      </c>
      <c r="B376" s="6" t="s">
        <v>8222</v>
      </c>
      <c r="C376" s="6">
        <v>3544018</v>
      </c>
      <c r="D376" s="6" t="s">
        <v>6428</v>
      </c>
      <c r="E376" s="6" t="s">
        <v>8236</v>
      </c>
      <c r="F376" s="6" t="s">
        <v>6402</v>
      </c>
      <c r="G376" s="6">
        <v>760</v>
      </c>
      <c r="H376" s="6">
        <v>999</v>
      </c>
      <c r="I376" s="6">
        <v>0</v>
      </c>
      <c r="J376" s="6">
        <v>0</v>
      </c>
      <c r="K376" s="6">
        <v>0</v>
      </c>
      <c r="L376" s="6"/>
      <c r="M376" s="6">
        <v>2022</v>
      </c>
      <c r="N376" s="6" t="s">
        <v>7745</v>
      </c>
      <c r="O376" s="6" t="s">
        <v>8237</v>
      </c>
      <c r="P376" s="6"/>
      <c r="Q376" s="6" t="s">
        <v>7733</v>
      </c>
      <c r="R376" s="6" t="s">
        <v>7734</v>
      </c>
      <c r="S376" s="6"/>
      <c r="T376" s="6" t="s">
        <v>1861</v>
      </c>
      <c r="U376">
        <f t="shared" si="5"/>
        <v>2</v>
      </c>
    </row>
    <row r="377" spans="1:21" x14ac:dyDescent="0.2">
      <c r="A377" s="6" t="s">
        <v>8235</v>
      </c>
      <c r="B377" s="6" t="s">
        <v>8222</v>
      </c>
      <c r="C377" s="6">
        <v>3544018</v>
      </c>
      <c r="D377" s="6" t="s">
        <v>7055</v>
      </c>
      <c r="E377" s="6" t="s">
        <v>8238</v>
      </c>
      <c r="F377" s="6" t="s">
        <v>6402</v>
      </c>
      <c r="G377" s="6">
        <v>239</v>
      </c>
      <c r="H377" s="6">
        <v>999</v>
      </c>
      <c r="I377" s="6">
        <v>0</v>
      </c>
      <c r="J377" s="6">
        <v>0</v>
      </c>
      <c r="K377" s="6">
        <v>0</v>
      </c>
      <c r="L377" s="6"/>
      <c r="M377" s="6">
        <v>2022</v>
      </c>
      <c r="N377" s="6" t="s">
        <v>7745</v>
      </c>
      <c r="O377" s="6" t="s">
        <v>8237</v>
      </c>
      <c r="P377" s="6"/>
      <c r="Q377" s="6" t="s">
        <v>7733</v>
      </c>
      <c r="R377" s="6" t="s">
        <v>7734</v>
      </c>
      <c r="S377" s="6"/>
      <c r="T377" s="6" t="s">
        <v>1862</v>
      </c>
      <c r="U377">
        <f t="shared" si="5"/>
        <v>1</v>
      </c>
    </row>
    <row r="378" spans="1:21" x14ac:dyDescent="0.2">
      <c r="A378" s="6" t="s">
        <v>8239</v>
      </c>
      <c r="B378" s="6" t="s">
        <v>8222</v>
      </c>
      <c r="C378" s="6">
        <v>3544018</v>
      </c>
      <c r="D378" s="6" t="s">
        <v>6761</v>
      </c>
      <c r="E378" s="6" t="s">
        <v>7043</v>
      </c>
      <c r="F378" s="6" t="s">
        <v>6402</v>
      </c>
      <c r="G378" s="6">
        <v>925</v>
      </c>
      <c r="H378" s="6">
        <v>925</v>
      </c>
      <c r="I378" s="6">
        <v>0</v>
      </c>
      <c r="J378" s="6">
        <v>1</v>
      </c>
      <c r="K378" s="6">
        <v>0</v>
      </c>
      <c r="L378" s="6"/>
      <c r="M378" s="6">
        <v>2022</v>
      </c>
      <c r="N378" s="6" t="s">
        <v>7745</v>
      </c>
      <c r="O378" s="6" t="s">
        <v>8240</v>
      </c>
      <c r="P378" s="6"/>
      <c r="Q378" s="6" t="s">
        <v>7733</v>
      </c>
      <c r="R378" s="6" t="s">
        <v>7734</v>
      </c>
      <c r="S378" s="6"/>
      <c r="T378" s="6" t="s">
        <v>1847</v>
      </c>
      <c r="U378">
        <f t="shared" si="5"/>
        <v>1</v>
      </c>
    </row>
    <row r="379" spans="1:21" x14ac:dyDescent="0.2">
      <c r="A379" s="6" t="s">
        <v>8241</v>
      </c>
      <c r="B379" s="6" t="s">
        <v>8222</v>
      </c>
      <c r="C379" s="6">
        <v>3544018</v>
      </c>
      <c r="D379" s="6" t="s">
        <v>7168</v>
      </c>
      <c r="E379" s="6" t="s">
        <v>8242</v>
      </c>
      <c r="F379" s="6" t="s">
        <v>6402</v>
      </c>
      <c r="G379" s="6">
        <v>827</v>
      </c>
      <c r="H379" s="6">
        <v>1728</v>
      </c>
      <c r="I379" s="6">
        <v>0</v>
      </c>
      <c r="J379" s="6">
        <v>0</v>
      </c>
      <c r="K379" s="6">
        <v>0</v>
      </c>
      <c r="L379" s="6"/>
      <c r="M379" s="6">
        <v>2022</v>
      </c>
      <c r="N379" s="6" t="s">
        <v>7745</v>
      </c>
      <c r="O379" s="6" t="s">
        <v>8243</v>
      </c>
      <c r="P379" s="6"/>
      <c r="Q379" s="6" t="s">
        <v>7733</v>
      </c>
      <c r="R379" s="6" t="s">
        <v>7734</v>
      </c>
      <c r="S379" s="6"/>
      <c r="T379" s="6" t="s">
        <v>1863</v>
      </c>
      <c r="U379">
        <f t="shared" si="5"/>
        <v>2</v>
      </c>
    </row>
    <row r="380" spans="1:21" x14ac:dyDescent="0.2">
      <c r="A380" s="6" t="s">
        <v>8241</v>
      </c>
      <c r="B380" s="6" t="s">
        <v>8222</v>
      </c>
      <c r="C380" s="6">
        <v>3544018</v>
      </c>
      <c r="D380" s="6" t="s">
        <v>6857</v>
      </c>
      <c r="E380" s="6" t="s">
        <v>8244</v>
      </c>
      <c r="F380" s="6" t="s">
        <v>6402</v>
      </c>
      <c r="G380" s="6">
        <v>901</v>
      </c>
      <c r="H380" s="6">
        <v>1728</v>
      </c>
      <c r="I380" s="6">
        <v>1</v>
      </c>
      <c r="J380" s="6">
        <v>1</v>
      </c>
      <c r="K380" s="6">
        <v>0</v>
      </c>
      <c r="L380" s="6"/>
      <c r="M380" s="6">
        <v>2022</v>
      </c>
      <c r="N380" s="6" t="s">
        <v>7745</v>
      </c>
      <c r="O380" s="6" t="s">
        <v>8243</v>
      </c>
      <c r="P380" s="6"/>
      <c r="Q380" s="6" t="s">
        <v>7733</v>
      </c>
      <c r="R380" s="6" t="s">
        <v>7734</v>
      </c>
      <c r="S380" s="6"/>
      <c r="T380" s="6" t="s">
        <v>1845</v>
      </c>
      <c r="U380">
        <f t="shared" si="5"/>
        <v>1</v>
      </c>
    </row>
    <row r="381" spans="1:21" x14ac:dyDescent="0.2">
      <c r="A381" s="6" t="s">
        <v>8245</v>
      </c>
      <c r="B381" s="6" t="s">
        <v>8222</v>
      </c>
      <c r="C381" s="6">
        <v>3544018</v>
      </c>
      <c r="D381" s="6" t="s">
        <v>8246</v>
      </c>
      <c r="E381" s="6" t="s">
        <v>8247</v>
      </c>
      <c r="F381" s="6" t="s">
        <v>6402</v>
      </c>
      <c r="G381" s="6">
        <v>0</v>
      </c>
      <c r="H381" s="6"/>
      <c r="I381" s="6">
        <v>1</v>
      </c>
      <c r="J381" s="6">
        <v>1</v>
      </c>
      <c r="K381" s="6">
        <v>1</v>
      </c>
      <c r="L381" s="6"/>
      <c r="M381" s="6">
        <v>2022</v>
      </c>
      <c r="N381" s="6" t="s">
        <v>7745</v>
      </c>
      <c r="O381" s="6" t="s">
        <v>8248</v>
      </c>
      <c r="P381" s="6"/>
      <c r="Q381" s="6" t="s">
        <v>7733</v>
      </c>
      <c r="R381" s="6" t="s">
        <v>7734</v>
      </c>
      <c r="S381" s="6"/>
      <c r="T381" s="6" t="s">
        <v>1843</v>
      </c>
      <c r="U381">
        <f t="shared" si="5"/>
        <v>1</v>
      </c>
    </row>
    <row r="382" spans="1:21" x14ac:dyDescent="0.2">
      <c r="A382" s="6" t="s">
        <v>8249</v>
      </c>
      <c r="B382" s="6" t="s">
        <v>8222</v>
      </c>
      <c r="C382" s="6">
        <v>3544018</v>
      </c>
      <c r="D382" s="6" t="s">
        <v>6681</v>
      </c>
      <c r="E382" s="6" t="s">
        <v>7704</v>
      </c>
      <c r="F382" s="6" t="s">
        <v>6402</v>
      </c>
      <c r="G382" s="6">
        <v>253</v>
      </c>
      <c r="H382" s="6">
        <v>441</v>
      </c>
      <c r="I382" s="6">
        <v>1</v>
      </c>
      <c r="J382" s="6">
        <v>1</v>
      </c>
      <c r="K382" s="6">
        <v>0</v>
      </c>
      <c r="L382" s="6"/>
      <c r="M382" s="6">
        <v>2022</v>
      </c>
      <c r="N382" s="6" t="s">
        <v>7745</v>
      </c>
      <c r="O382" s="6" t="s">
        <v>8250</v>
      </c>
      <c r="P382" s="6"/>
      <c r="Q382" s="6" t="s">
        <v>7733</v>
      </c>
      <c r="R382" s="6" t="s">
        <v>7734</v>
      </c>
      <c r="S382" s="6"/>
      <c r="T382" s="6" t="s">
        <v>1841</v>
      </c>
      <c r="U382">
        <f t="shared" si="5"/>
        <v>2</v>
      </c>
    </row>
    <row r="383" spans="1:21" x14ac:dyDescent="0.2">
      <c r="A383" s="6" t="s">
        <v>8249</v>
      </c>
      <c r="B383" s="6" t="s">
        <v>8222</v>
      </c>
      <c r="C383" s="6">
        <v>3544018</v>
      </c>
      <c r="D383" s="6" t="s">
        <v>7605</v>
      </c>
      <c r="E383" s="6" t="s">
        <v>8251</v>
      </c>
      <c r="F383" s="6" t="s">
        <v>6402</v>
      </c>
      <c r="G383" s="6">
        <v>188</v>
      </c>
      <c r="H383" s="6">
        <v>441</v>
      </c>
      <c r="I383" s="6">
        <v>0</v>
      </c>
      <c r="J383" s="6">
        <v>0</v>
      </c>
      <c r="K383" s="6">
        <v>0</v>
      </c>
      <c r="L383" s="6"/>
      <c r="M383" s="6">
        <v>2022</v>
      </c>
      <c r="N383" s="6" t="s">
        <v>7745</v>
      </c>
      <c r="O383" s="6" t="s">
        <v>8250</v>
      </c>
      <c r="P383" s="6"/>
      <c r="Q383" s="6" t="s">
        <v>7733</v>
      </c>
      <c r="R383" s="6" t="s">
        <v>7734</v>
      </c>
      <c r="S383" s="6"/>
      <c r="T383" s="6" t="s">
        <v>1864</v>
      </c>
      <c r="U383">
        <f t="shared" si="5"/>
        <v>1</v>
      </c>
    </row>
    <row r="384" spans="1:21" x14ac:dyDescent="0.2">
      <c r="A384" s="6" t="s">
        <v>8252</v>
      </c>
      <c r="B384" s="6" t="s">
        <v>8253</v>
      </c>
      <c r="C384" s="6">
        <v>3543014</v>
      </c>
      <c r="D384" s="6" t="s">
        <v>8254</v>
      </c>
      <c r="E384" s="6" t="s">
        <v>8255</v>
      </c>
      <c r="F384" s="6" t="s">
        <v>6402</v>
      </c>
      <c r="G384" s="6">
        <v>3202</v>
      </c>
      <c r="H384" s="6">
        <v>9191</v>
      </c>
      <c r="I384" s="6">
        <v>0</v>
      </c>
      <c r="J384" s="6">
        <v>0</v>
      </c>
      <c r="K384" s="6">
        <v>0</v>
      </c>
      <c r="L384" s="6"/>
      <c r="M384" s="6">
        <v>2022</v>
      </c>
      <c r="N384" s="6" t="s">
        <v>7732</v>
      </c>
      <c r="O384" s="6">
        <v>99</v>
      </c>
      <c r="P384" s="6"/>
      <c r="Q384" s="6" t="s">
        <v>7733</v>
      </c>
      <c r="R384" s="6" t="s">
        <v>7734</v>
      </c>
      <c r="S384" s="6"/>
      <c r="T384" s="6" t="s">
        <v>545</v>
      </c>
      <c r="U384">
        <f t="shared" si="5"/>
        <v>4</v>
      </c>
    </row>
    <row r="385" spans="1:21" x14ac:dyDescent="0.2">
      <c r="A385" s="6" t="s">
        <v>8252</v>
      </c>
      <c r="B385" s="6" t="s">
        <v>8253</v>
      </c>
      <c r="C385" s="6">
        <v>3543014</v>
      </c>
      <c r="D385" s="6" t="s">
        <v>8256</v>
      </c>
      <c r="E385" s="6" t="s">
        <v>8257</v>
      </c>
      <c r="F385" s="6" t="s">
        <v>6402</v>
      </c>
      <c r="G385" s="6">
        <v>646</v>
      </c>
      <c r="H385" s="6">
        <v>9191</v>
      </c>
      <c r="I385" s="6">
        <v>0</v>
      </c>
      <c r="J385" s="6">
        <v>0</v>
      </c>
      <c r="K385" s="6">
        <v>0</v>
      </c>
      <c r="L385" s="6"/>
      <c r="M385" s="6">
        <v>2022</v>
      </c>
      <c r="N385" s="6" t="s">
        <v>7732</v>
      </c>
      <c r="O385" s="6">
        <v>99</v>
      </c>
      <c r="P385" s="6"/>
      <c r="Q385" s="6" t="s">
        <v>7733</v>
      </c>
      <c r="R385" s="6" t="s">
        <v>7734</v>
      </c>
      <c r="S385" s="6"/>
      <c r="T385" s="6" t="s">
        <v>19856</v>
      </c>
      <c r="U385">
        <f t="shared" si="5"/>
        <v>3</v>
      </c>
    </row>
    <row r="386" spans="1:21" x14ac:dyDescent="0.2">
      <c r="A386" s="6" t="s">
        <v>8252</v>
      </c>
      <c r="B386" s="6" t="s">
        <v>8253</v>
      </c>
      <c r="C386" s="6">
        <v>3543014</v>
      </c>
      <c r="D386" s="6" t="s">
        <v>6463</v>
      </c>
      <c r="E386" s="6" t="s">
        <v>8258</v>
      </c>
      <c r="F386" s="6" t="s">
        <v>6402</v>
      </c>
      <c r="G386" s="6">
        <v>4892</v>
      </c>
      <c r="H386" s="6">
        <v>9191</v>
      </c>
      <c r="I386" s="6">
        <v>0</v>
      </c>
      <c r="J386" s="6">
        <v>1</v>
      </c>
      <c r="K386" s="6">
        <v>0</v>
      </c>
      <c r="L386" s="6"/>
      <c r="M386" s="6">
        <v>2022</v>
      </c>
      <c r="N386" s="6" t="s">
        <v>7732</v>
      </c>
      <c r="O386" s="6">
        <v>99</v>
      </c>
      <c r="P386" s="6"/>
      <c r="Q386" s="6" t="s">
        <v>7733</v>
      </c>
      <c r="R386" s="6" t="s">
        <v>7734</v>
      </c>
      <c r="S386" s="6"/>
      <c r="T386" s="6" t="s">
        <v>544</v>
      </c>
      <c r="U386">
        <f t="shared" si="5"/>
        <v>2</v>
      </c>
    </row>
    <row r="387" spans="1:21" x14ac:dyDescent="0.2">
      <c r="A387" s="6" t="s">
        <v>8252</v>
      </c>
      <c r="B387" s="6" t="s">
        <v>8253</v>
      </c>
      <c r="C387" s="6">
        <v>3543014</v>
      </c>
      <c r="D387" s="6" t="s">
        <v>8259</v>
      </c>
      <c r="E387" s="6" t="s">
        <v>8260</v>
      </c>
      <c r="F387" s="6" t="s">
        <v>6402</v>
      </c>
      <c r="G387" s="6">
        <v>451</v>
      </c>
      <c r="H387" s="6">
        <v>9191</v>
      </c>
      <c r="I387" s="6">
        <v>0</v>
      </c>
      <c r="J387" s="6">
        <v>0</v>
      </c>
      <c r="K387" s="6">
        <v>0</v>
      </c>
      <c r="L387" s="6"/>
      <c r="M387" s="6">
        <v>2022</v>
      </c>
      <c r="N387" s="6" t="s">
        <v>7732</v>
      </c>
      <c r="O387" s="6">
        <v>99</v>
      </c>
      <c r="P387" s="6"/>
      <c r="Q387" s="6" t="s">
        <v>7733</v>
      </c>
      <c r="R387" s="6" t="s">
        <v>7734</v>
      </c>
      <c r="S387" s="6"/>
      <c r="T387" s="6" t="s">
        <v>19857</v>
      </c>
      <c r="U387">
        <f t="shared" ref="U387:U450" si="6">COUNTIF(A387:A6687,A387)</f>
        <v>1</v>
      </c>
    </row>
    <row r="388" spans="1:21" x14ac:dyDescent="0.2">
      <c r="A388" s="6" t="s">
        <v>8261</v>
      </c>
      <c r="B388" s="6" t="s">
        <v>8253</v>
      </c>
      <c r="C388" s="6">
        <v>3543014</v>
      </c>
      <c r="D388" s="6" t="s">
        <v>6558</v>
      </c>
      <c r="E388" s="6" t="s">
        <v>8262</v>
      </c>
      <c r="F388" s="6" t="s">
        <v>6402</v>
      </c>
      <c r="G388" s="6">
        <v>3457</v>
      </c>
      <c r="H388" s="6">
        <v>9162</v>
      </c>
      <c r="I388" s="6">
        <v>0</v>
      </c>
      <c r="J388" s="6">
        <v>0</v>
      </c>
      <c r="K388" s="6">
        <v>0</v>
      </c>
      <c r="L388" s="6"/>
      <c r="M388" s="6">
        <v>2022</v>
      </c>
      <c r="N388" s="6" t="s">
        <v>7770</v>
      </c>
      <c r="O388" s="6">
        <v>99</v>
      </c>
      <c r="P388" s="6"/>
      <c r="Q388" s="6" t="s">
        <v>7733</v>
      </c>
      <c r="R388" s="6" t="s">
        <v>7734</v>
      </c>
      <c r="S388" s="6"/>
      <c r="T388" s="6" t="s">
        <v>1873</v>
      </c>
      <c r="U388">
        <f t="shared" si="6"/>
        <v>2</v>
      </c>
    </row>
    <row r="389" spans="1:21" x14ac:dyDescent="0.2">
      <c r="A389" s="6" t="s">
        <v>8261</v>
      </c>
      <c r="B389" s="6" t="s">
        <v>8253</v>
      </c>
      <c r="C389" s="6">
        <v>3543014</v>
      </c>
      <c r="D389" s="6" t="s">
        <v>8263</v>
      </c>
      <c r="E389" s="6" t="s">
        <v>6418</v>
      </c>
      <c r="F389" s="6" t="s">
        <v>6402</v>
      </c>
      <c r="G389" s="6">
        <v>5705</v>
      </c>
      <c r="H389" s="6">
        <v>9162</v>
      </c>
      <c r="I389" s="6">
        <v>0</v>
      </c>
      <c r="J389" s="6">
        <v>1</v>
      </c>
      <c r="K389" s="6">
        <v>0</v>
      </c>
      <c r="L389" s="6"/>
      <c r="M389" s="6">
        <v>2022</v>
      </c>
      <c r="N389" s="6" t="s">
        <v>7770</v>
      </c>
      <c r="O389" s="6">
        <v>99</v>
      </c>
      <c r="P389" s="6"/>
      <c r="Q389" s="6" t="s">
        <v>7733</v>
      </c>
      <c r="R389" s="6" t="s">
        <v>7734</v>
      </c>
      <c r="S389" s="6"/>
      <c r="T389" s="6" t="s">
        <v>1872</v>
      </c>
      <c r="U389">
        <f t="shared" si="6"/>
        <v>1</v>
      </c>
    </row>
    <row r="390" spans="1:21" x14ac:dyDescent="0.2">
      <c r="A390" s="6" t="s">
        <v>8264</v>
      </c>
      <c r="B390" s="6" t="s">
        <v>8253</v>
      </c>
      <c r="C390" s="6">
        <v>3543014</v>
      </c>
      <c r="D390" s="6" t="s">
        <v>6799</v>
      </c>
      <c r="E390" s="6" t="s">
        <v>8265</v>
      </c>
      <c r="F390" s="6" t="s">
        <v>6402</v>
      </c>
      <c r="G390" s="6">
        <v>394</v>
      </c>
      <c r="H390" s="6">
        <v>1833</v>
      </c>
      <c r="I390" s="6">
        <v>0</v>
      </c>
      <c r="J390" s="6">
        <v>0</v>
      </c>
      <c r="K390" s="6">
        <v>0</v>
      </c>
      <c r="L390" s="6"/>
      <c r="M390" s="6">
        <v>2022</v>
      </c>
      <c r="N390" s="6" t="s">
        <v>7745</v>
      </c>
      <c r="O390" s="6">
        <v>1</v>
      </c>
      <c r="P390" s="6"/>
      <c r="Q390" s="6" t="s">
        <v>7733</v>
      </c>
      <c r="R390" s="6" t="s">
        <v>7734</v>
      </c>
      <c r="S390" s="6"/>
      <c r="T390" s="6" t="s">
        <v>1874</v>
      </c>
      <c r="U390">
        <f t="shared" si="6"/>
        <v>5</v>
      </c>
    </row>
    <row r="391" spans="1:21" x14ac:dyDescent="0.2">
      <c r="A391" s="6" t="s">
        <v>8264</v>
      </c>
      <c r="B391" s="6" t="s">
        <v>8253</v>
      </c>
      <c r="C391" s="6">
        <v>3543014</v>
      </c>
      <c r="D391" s="6" t="s">
        <v>8266</v>
      </c>
      <c r="E391" s="6" t="s">
        <v>8267</v>
      </c>
      <c r="F391" s="6" t="s">
        <v>6402</v>
      </c>
      <c r="G391" s="6">
        <v>640</v>
      </c>
      <c r="H391" s="6">
        <v>1833</v>
      </c>
      <c r="I391" s="6">
        <v>0</v>
      </c>
      <c r="J391" s="6">
        <v>1</v>
      </c>
      <c r="K391" s="6">
        <v>0</v>
      </c>
      <c r="L391" s="6"/>
      <c r="M391" s="6">
        <v>2022</v>
      </c>
      <c r="N391" s="6" t="s">
        <v>7745</v>
      </c>
      <c r="O391" s="6">
        <v>1</v>
      </c>
      <c r="P391" s="6"/>
      <c r="Q391" s="6" t="s">
        <v>7733</v>
      </c>
      <c r="R391" s="6" t="s">
        <v>7734</v>
      </c>
      <c r="S391" s="6"/>
      <c r="T391" s="6" t="s">
        <v>19858</v>
      </c>
      <c r="U391">
        <f t="shared" si="6"/>
        <v>4</v>
      </c>
    </row>
    <row r="392" spans="1:21" x14ac:dyDescent="0.2">
      <c r="A392" s="6" t="s">
        <v>8264</v>
      </c>
      <c r="B392" s="6" t="s">
        <v>8253</v>
      </c>
      <c r="C392" s="6">
        <v>3543014</v>
      </c>
      <c r="D392" s="6" t="s">
        <v>8268</v>
      </c>
      <c r="E392" s="6" t="s">
        <v>8269</v>
      </c>
      <c r="F392" s="6" t="s">
        <v>6402</v>
      </c>
      <c r="G392" s="6">
        <v>123</v>
      </c>
      <c r="H392" s="6">
        <v>1833</v>
      </c>
      <c r="I392" s="6">
        <v>0</v>
      </c>
      <c r="J392" s="6">
        <v>0</v>
      </c>
      <c r="K392" s="6">
        <v>0</v>
      </c>
      <c r="L392" s="6"/>
      <c r="M392" s="6">
        <v>2022</v>
      </c>
      <c r="N392" s="6" t="s">
        <v>7745</v>
      </c>
      <c r="O392" s="6">
        <v>1</v>
      </c>
      <c r="P392" s="6"/>
      <c r="Q392" s="6" t="s">
        <v>7733</v>
      </c>
      <c r="R392" s="6" t="s">
        <v>7734</v>
      </c>
      <c r="S392" s="6"/>
      <c r="T392" s="6" t="s">
        <v>19859</v>
      </c>
      <c r="U392">
        <f t="shared" si="6"/>
        <v>3</v>
      </c>
    </row>
    <row r="393" spans="1:21" x14ac:dyDescent="0.2">
      <c r="A393" s="6" t="s">
        <v>8264</v>
      </c>
      <c r="B393" s="6" t="s">
        <v>8253</v>
      </c>
      <c r="C393" s="6">
        <v>3543014</v>
      </c>
      <c r="D393" s="6" t="s">
        <v>6815</v>
      </c>
      <c r="E393" s="6" t="s">
        <v>8270</v>
      </c>
      <c r="F393" s="6" t="s">
        <v>6402</v>
      </c>
      <c r="G393" s="6">
        <v>441</v>
      </c>
      <c r="H393" s="6">
        <v>1833</v>
      </c>
      <c r="I393" s="6">
        <v>0</v>
      </c>
      <c r="J393" s="6">
        <v>0</v>
      </c>
      <c r="K393" s="6">
        <v>0</v>
      </c>
      <c r="L393" s="6"/>
      <c r="M393" s="6">
        <v>2022</v>
      </c>
      <c r="N393" s="6" t="s">
        <v>7745</v>
      </c>
      <c r="O393" s="6">
        <v>1</v>
      </c>
      <c r="P393" s="6"/>
      <c r="Q393" s="6" t="s">
        <v>7733</v>
      </c>
      <c r="R393" s="6" t="s">
        <v>7734</v>
      </c>
      <c r="S393" s="6"/>
      <c r="T393" s="6" t="s">
        <v>1876</v>
      </c>
      <c r="U393">
        <f t="shared" si="6"/>
        <v>2</v>
      </c>
    </row>
    <row r="394" spans="1:21" x14ac:dyDescent="0.2">
      <c r="A394" s="6" t="s">
        <v>8264</v>
      </c>
      <c r="B394" s="6" t="s">
        <v>8253</v>
      </c>
      <c r="C394" s="6">
        <v>3543014</v>
      </c>
      <c r="D394" s="6" t="s">
        <v>8271</v>
      </c>
      <c r="E394" s="6" t="s">
        <v>8272</v>
      </c>
      <c r="F394" s="6" t="s">
        <v>6402</v>
      </c>
      <c r="G394" s="6">
        <v>235</v>
      </c>
      <c r="H394" s="6">
        <v>1833</v>
      </c>
      <c r="I394" s="6">
        <v>0</v>
      </c>
      <c r="J394" s="6">
        <v>0</v>
      </c>
      <c r="K394" s="6">
        <v>0</v>
      </c>
      <c r="L394" s="6"/>
      <c r="M394" s="6">
        <v>2022</v>
      </c>
      <c r="N394" s="6" t="s">
        <v>7745</v>
      </c>
      <c r="O394" s="6">
        <v>1</v>
      </c>
      <c r="P394" s="6"/>
      <c r="Q394" s="6" t="s">
        <v>7733</v>
      </c>
      <c r="R394" s="6" t="s">
        <v>7734</v>
      </c>
      <c r="S394" s="6"/>
      <c r="T394" s="6" t="s">
        <v>19860</v>
      </c>
      <c r="U394">
        <f t="shared" si="6"/>
        <v>1</v>
      </c>
    </row>
    <row r="395" spans="1:21" x14ac:dyDescent="0.2">
      <c r="A395" s="6" t="s">
        <v>8273</v>
      </c>
      <c r="B395" s="6" t="s">
        <v>8253</v>
      </c>
      <c r="C395" s="6">
        <v>3543014</v>
      </c>
      <c r="D395" s="6" t="s">
        <v>8274</v>
      </c>
      <c r="E395" s="6" t="s">
        <v>8275</v>
      </c>
      <c r="F395" s="6" t="s">
        <v>6402</v>
      </c>
      <c r="G395" s="6">
        <v>262</v>
      </c>
      <c r="H395" s="6">
        <v>1270</v>
      </c>
      <c r="I395" s="6">
        <v>0</v>
      </c>
      <c r="J395" s="6">
        <v>0</v>
      </c>
      <c r="K395" s="6">
        <v>0</v>
      </c>
      <c r="L395" s="6"/>
      <c r="M395" s="6">
        <v>2022</v>
      </c>
      <c r="N395" s="6" t="s">
        <v>7745</v>
      </c>
      <c r="O395" s="6">
        <v>2</v>
      </c>
      <c r="P395" s="6"/>
      <c r="Q395" s="6" t="s">
        <v>7733</v>
      </c>
      <c r="R395" s="6" t="s">
        <v>7734</v>
      </c>
      <c r="S395" s="6"/>
      <c r="T395" s="6" t="s">
        <v>19861</v>
      </c>
      <c r="U395">
        <f t="shared" si="6"/>
        <v>2</v>
      </c>
    </row>
    <row r="396" spans="1:21" x14ac:dyDescent="0.2">
      <c r="A396" s="6" t="s">
        <v>8273</v>
      </c>
      <c r="B396" s="6" t="s">
        <v>8253</v>
      </c>
      <c r="C396" s="6">
        <v>3543014</v>
      </c>
      <c r="D396" s="6" t="s">
        <v>6698</v>
      </c>
      <c r="E396" s="6" t="s">
        <v>6535</v>
      </c>
      <c r="F396" s="6" t="s">
        <v>6402</v>
      </c>
      <c r="G396" s="6">
        <v>1008</v>
      </c>
      <c r="H396" s="6">
        <v>1270</v>
      </c>
      <c r="I396" s="6">
        <v>1</v>
      </c>
      <c r="J396" s="6">
        <v>1</v>
      </c>
      <c r="K396" s="6">
        <v>0</v>
      </c>
      <c r="L396" s="6"/>
      <c r="M396" s="6">
        <v>2022</v>
      </c>
      <c r="N396" s="6" t="s">
        <v>7745</v>
      </c>
      <c r="O396" s="6">
        <v>2</v>
      </c>
      <c r="P396" s="6"/>
      <c r="Q396" s="6" t="s">
        <v>7733</v>
      </c>
      <c r="R396" s="6" t="s">
        <v>7734</v>
      </c>
      <c r="S396" s="6"/>
      <c r="T396" s="6" t="s">
        <v>1870</v>
      </c>
      <c r="U396">
        <f t="shared" si="6"/>
        <v>1</v>
      </c>
    </row>
    <row r="397" spans="1:21" x14ac:dyDescent="0.2">
      <c r="A397" s="6" t="s">
        <v>8276</v>
      </c>
      <c r="B397" s="6" t="s">
        <v>8253</v>
      </c>
      <c r="C397" s="6">
        <v>3543014</v>
      </c>
      <c r="D397" s="6" t="s">
        <v>8277</v>
      </c>
      <c r="E397" s="6" t="s">
        <v>8278</v>
      </c>
      <c r="F397" s="6" t="s">
        <v>6402</v>
      </c>
      <c r="G397" s="6">
        <v>201</v>
      </c>
      <c r="H397" s="6">
        <v>477</v>
      </c>
      <c r="I397" s="6">
        <v>1</v>
      </c>
      <c r="J397" s="6">
        <v>0</v>
      </c>
      <c r="K397" s="6">
        <v>0</v>
      </c>
      <c r="L397" s="6"/>
      <c r="M397" s="6">
        <v>2022</v>
      </c>
      <c r="N397" s="6" t="s">
        <v>7745</v>
      </c>
      <c r="O397" s="6">
        <v>3</v>
      </c>
      <c r="P397" s="6"/>
      <c r="Q397" s="6" t="s">
        <v>7733</v>
      </c>
      <c r="R397" s="6" t="s">
        <v>7734</v>
      </c>
      <c r="S397" s="6"/>
      <c r="T397" s="6" t="s">
        <v>1879</v>
      </c>
      <c r="U397">
        <f t="shared" si="6"/>
        <v>3</v>
      </c>
    </row>
    <row r="398" spans="1:21" x14ac:dyDescent="0.2">
      <c r="A398" s="6" t="s">
        <v>8276</v>
      </c>
      <c r="B398" s="6" t="s">
        <v>8253</v>
      </c>
      <c r="C398" s="6">
        <v>3543014</v>
      </c>
      <c r="D398" s="6" t="s">
        <v>8279</v>
      </c>
      <c r="E398" s="6" t="s">
        <v>8280</v>
      </c>
      <c r="F398" s="6" t="s">
        <v>6402</v>
      </c>
      <c r="G398" s="6">
        <v>52</v>
      </c>
      <c r="H398" s="6">
        <v>477</v>
      </c>
      <c r="I398" s="6">
        <v>0</v>
      </c>
      <c r="J398" s="6">
        <v>0</v>
      </c>
      <c r="K398" s="6">
        <v>0</v>
      </c>
      <c r="L398" s="6"/>
      <c r="M398" s="6">
        <v>2022</v>
      </c>
      <c r="N398" s="6" t="s">
        <v>7745</v>
      </c>
      <c r="O398" s="6">
        <v>3</v>
      </c>
      <c r="P398" s="6"/>
      <c r="Q398" s="6" t="s">
        <v>7733</v>
      </c>
      <c r="R398" s="6" t="s">
        <v>7734</v>
      </c>
      <c r="S398" s="6"/>
      <c r="T398" s="6" t="s">
        <v>19862</v>
      </c>
      <c r="U398">
        <f t="shared" si="6"/>
        <v>2</v>
      </c>
    </row>
    <row r="399" spans="1:21" x14ac:dyDescent="0.2">
      <c r="A399" s="6" t="s">
        <v>8276</v>
      </c>
      <c r="B399" s="6" t="s">
        <v>8253</v>
      </c>
      <c r="C399" s="6">
        <v>3543014</v>
      </c>
      <c r="D399" s="6" t="s">
        <v>8281</v>
      </c>
      <c r="E399" s="6" t="s">
        <v>8282</v>
      </c>
      <c r="F399" s="6" t="s">
        <v>6402</v>
      </c>
      <c r="G399" s="6">
        <v>224</v>
      </c>
      <c r="H399" s="6">
        <v>477</v>
      </c>
      <c r="I399" s="6">
        <v>0</v>
      </c>
      <c r="J399" s="6">
        <v>1</v>
      </c>
      <c r="K399" s="6">
        <v>0</v>
      </c>
      <c r="L399" s="6"/>
      <c r="M399" s="6">
        <v>2022</v>
      </c>
      <c r="N399" s="6" t="s">
        <v>7745</v>
      </c>
      <c r="O399" s="6">
        <v>3</v>
      </c>
      <c r="P399" s="6"/>
      <c r="Q399" s="6" t="s">
        <v>7733</v>
      </c>
      <c r="R399" s="6" t="s">
        <v>7734</v>
      </c>
      <c r="S399" s="6"/>
      <c r="T399" s="6" t="s">
        <v>19863</v>
      </c>
      <c r="U399">
        <f t="shared" si="6"/>
        <v>1</v>
      </c>
    </row>
    <row r="400" spans="1:21" x14ac:dyDescent="0.2">
      <c r="A400" s="6" t="s">
        <v>8283</v>
      </c>
      <c r="B400" s="6" t="s">
        <v>8253</v>
      </c>
      <c r="C400" s="6">
        <v>3543014</v>
      </c>
      <c r="D400" s="6" t="s">
        <v>8284</v>
      </c>
      <c r="E400" s="6" t="s">
        <v>8285</v>
      </c>
      <c r="F400" s="6" t="s">
        <v>6402</v>
      </c>
      <c r="G400" s="6">
        <v>128</v>
      </c>
      <c r="H400" s="6">
        <v>1405</v>
      </c>
      <c r="I400" s="6">
        <v>0</v>
      </c>
      <c r="J400" s="6">
        <v>0</v>
      </c>
      <c r="K400" s="6">
        <v>0</v>
      </c>
      <c r="L400" s="6"/>
      <c r="M400" s="6">
        <v>2022</v>
      </c>
      <c r="N400" s="6" t="s">
        <v>7745</v>
      </c>
      <c r="O400" s="6">
        <v>4</v>
      </c>
      <c r="P400" s="6"/>
      <c r="Q400" s="6" t="s">
        <v>7733</v>
      </c>
      <c r="R400" s="6" t="s">
        <v>7734</v>
      </c>
      <c r="S400" s="6"/>
      <c r="T400" s="6" t="s">
        <v>19864</v>
      </c>
      <c r="U400">
        <f t="shared" si="6"/>
        <v>4</v>
      </c>
    </row>
    <row r="401" spans="1:21" x14ac:dyDescent="0.2">
      <c r="A401" s="6" t="s">
        <v>8283</v>
      </c>
      <c r="B401" s="6" t="s">
        <v>8253</v>
      </c>
      <c r="C401" s="6">
        <v>3543014</v>
      </c>
      <c r="D401" s="6" t="s">
        <v>6839</v>
      </c>
      <c r="E401" s="6" t="s">
        <v>8286</v>
      </c>
      <c r="F401" s="6" t="s">
        <v>6402</v>
      </c>
      <c r="G401" s="6">
        <v>576</v>
      </c>
      <c r="H401" s="6">
        <v>1405</v>
      </c>
      <c r="I401" s="6">
        <v>0</v>
      </c>
      <c r="J401" s="6">
        <v>1</v>
      </c>
      <c r="K401" s="6">
        <v>0</v>
      </c>
      <c r="L401" s="6"/>
      <c r="M401" s="6">
        <v>2022</v>
      </c>
      <c r="N401" s="6" t="s">
        <v>7745</v>
      </c>
      <c r="O401" s="6">
        <v>4</v>
      </c>
      <c r="P401" s="6"/>
      <c r="Q401" s="6" t="s">
        <v>7733</v>
      </c>
      <c r="R401" s="6" t="s">
        <v>7734</v>
      </c>
      <c r="S401" s="6"/>
      <c r="T401" s="6" t="s">
        <v>1868</v>
      </c>
      <c r="U401">
        <f t="shared" si="6"/>
        <v>3</v>
      </c>
    </row>
    <row r="402" spans="1:21" x14ac:dyDescent="0.2">
      <c r="A402" s="6" t="s">
        <v>8283</v>
      </c>
      <c r="B402" s="6" t="s">
        <v>8253</v>
      </c>
      <c r="C402" s="6">
        <v>3543014</v>
      </c>
      <c r="D402" s="6" t="s">
        <v>8287</v>
      </c>
      <c r="E402" s="6" t="s">
        <v>8288</v>
      </c>
      <c r="F402" s="6" t="s">
        <v>6402</v>
      </c>
      <c r="G402" s="6">
        <v>198</v>
      </c>
      <c r="H402" s="6">
        <v>1405</v>
      </c>
      <c r="I402" s="6">
        <v>0</v>
      </c>
      <c r="J402" s="6">
        <v>0</v>
      </c>
      <c r="K402" s="6">
        <v>0</v>
      </c>
      <c r="L402" s="6"/>
      <c r="M402" s="6">
        <v>2022</v>
      </c>
      <c r="N402" s="6" t="s">
        <v>7745</v>
      </c>
      <c r="O402" s="6">
        <v>4</v>
      </c>
      <c r="P402" s="6"/>
      <c r="Q402" s="6" t="s">
        <v>7733</v>
      </c>
      <c r="R402" s="6" t="s">
        <v>7734</v>
      </c>
      <c r="S402" s="6"/>
      <c r="T402" s="6" t="s">
        <v>19865</v>
      </c>
      <c r="U402">
        <f t="shared" si="6"/>
        <v>2</v>
      </c>
    </row>
    <row r="403" spans="1:21" x14ac:dyDescent="0.2">
      <c r="A403" s="6" t="s">
        <v>8283</v>
      </c>
      <c r="B403" s="6" t="s">
        <v>8253</v>
      </c>
      <c r="C403" s="6">
        <v>3543014</v>
      </c>
      <c r="D403" s="6" t="s">
        <v>8289</v>
      </c>
      <c r="E403" s="6" t="s">
        <v>7551</v>
      </c>
      <c r="F403" s="6" t="s">
        <v>6402</v>
      </c>
      <c r="G403" s="6">
        <v>503</v>
      </c>
      <c r="H403" s="6">
        <v>1405</v>
      </c>
      <c r="I403" s="6">
        <v>0</v>
      </c>
      <c r="J403" s="6">
        <v>0</v>
      </c>
      <c r="K403" s="6">
        <v>0</v>
      </c>
      <c r="L403" s="6"/>
      <c r="M403" s="6">
        <v>2022</v>
      </c>
      <c r="N403" s="6" t="s">
        <v>7745</v>
      </c>
      <c r="O403" s="6">
        <v>4</v>
      </c>
      <c r="P403" s="6"/>
      <c r="Q403" s="6" t="s">
        <v>7733</v>
      </c>
      <c r="R403" s="6" t="s">
        <v>7734</v>
      </c>
      <c r="S403" s="6"/>
      <c r="T403" s="6" t="s">
        <v>19866</v>
      </c>
      <c r="U403">
        <f t="shared" si="6"/>
        <v>1</v>
      </c>
    </row>
    <row r="404" spans="1:21" x14ac:dyDescent="0.2">
      <c r="A404" s="6" t="s">
        <v>8290</v>
      </c>
      <c r="B404" s="6" t="s">
        <v>8253</v>
      </c>
      <c r="C404" s="6">
        <v>3543014</v>
      </c>
      <c r="D404" s="6" t="s">
        <v>8291</v>
      </c>
      <c r="E404" s="6" t="s">
        <v>8292</v>
      </c>
      <c r="F404" s="6" t="s">
        <v>6402</v>
      </c>
      <c r="G404" s="6">
        <v>389</v>
      </c>
      <c r="H404" s="6">
        <v>892</v>
      </c>
      <c r="I404" s="6">
        <v>0</v>
      </c>
      <c r="J404" s="6">
        <v>0</v>
      </c>
      <c r="K404" s="6">
        <v>0</v>
      </c>
      <c r="L404" s="6"/>
      <c r="M404" s="6">
        <v>2022</v>
      </c>
      <c r="N404" s="6" t="s">
        <v>7745</v>
      </c>
      <c r="O404" s="6">
        <v>5</v>
      </c>
      <c r="P404" s="6"/>
      <c r="Q404" s="6" t="s">
        <v>7733</v>
      </c>
      <c r="R404" s="6" t="s">
        <v>7734</v>
      </c>
      <c r="S404" s="6"/>
      <c r="T404" s="6" t="s">
        <v>19867</v>
      </c>
      <c r="U404">
        <f t="shared" si="6"/>
        <v>2</v>
      </c>
    </row>
    <row r="405" spans="1:21" x14ac:dyDescent="0.2">
      <c r="A405" s="6" t="s">
        <v>8290</v>
      </c>
      <c r="B405" s="6" t="s">
        <v>8253</v>
      </c>
      <c r="C405" s="6">
        <v>3543014</v>
      </c>
      <c r="D405" s="6" t="s">
        <v>6738</v>
      </c>
      <c r="E405" s="6" t="s">
        <v>8293</v>
      </c>
      <c r="F405" s="6" t="s">
        <v>6402</v>
      </c>
      <c r="G405" s="6">
        <v>503</v>
      </c>
      <c r="H405" s="6">
        <v>892</v>
      </c>
      <c r="I405" s="6">
        <v>1</v>
      </c>
      <c r="J405" s="6">
        <v>1</v>
      </c>
      <c r="K405" s="6">
        <v>0</v>
      </c>
      <c r="L405" s="6"/>
      <c r="M405" s="6">
        <v>2022</v>
      </c>
      <c r="N405" s="6" t="s">
        <v>7745</v>
      </c>
      <c r="O405" s="6">
        <v>5</v>
      </c>
      <c r="P405" s="6"/>
      <c r="Q405" s="6" t="s">
        <v>7733</v>
      </c>
      <c r="R405" s="6" t="s">
        <v>7734</v>
      </c>
      <c r="S405" s="6"/>
      <c r="T405" s="6" t="s">
        <v>1867</v>
      </c>
      <c r="U405">
        <f t="shared" si="6"/>
        <v>1</v>
      </c>
    </row>
    <row r="406" spans="1:21" x14ac:dyDescent="0.2">
      <c r="A406" s="6" t="s">
        <v>8294</v>
      </c>
      <c r="B406" s="6" t="s">
        <v>8253</v>
      </c>
      <c r="C406" s="6">
        <v>3543014</v>
      </c>
      <c r="D406" s="6" t="s">
        <v>6411</v>
      </c>
      <c r="E406" s="6" t="s">
        <v>8295</v>
      </c>
      <c r="F406" s="6" t="s">
        <v>6402</v>
      </c>
      <c r="G406" s="6">
        <v>488</v>
      </c>
      <c r="H406" s="6">
        <v>1741</v>
      </c>
      <c r="I406" s="6">
        <v>1</v>
      </c>
      <c r="J406" s="6">
        <v>0</v>
      </c>
      <c r="K406" s="6">
        <v>0</v>
      </c>
      <c r="L406" s="6"/>
      <c r="M406" s="6">
        <v>2022</v>
      </c>
      <c r="N406" s="6" t="s">
        <v>7745</v>
      </c>
      <c r="O406" s="6">
        <v>6</v>
      </c>
      <c r="P406" s="6"/>
      <c r="Q406" s="6" t="s">
        <v>7733</v>
      </c>
      <c r="R406" s="6" t="s">
        <v>7734</v>
      </c>
      <c r="S406" s="6"/>
      <c r="T406" s="6" t="s">
        <v>1885</v>
      </c>
      <c r="U406">
        <f t="shared" si="6"/>
        <v>3</v>
      </c>
    </row>
    <row r="407" spans="1:21" x14ac:dyDescent="0.2">
      <c r="A407" s="6" t="s">
        <v>8294</v>
      </c>
      <c r="B407" s="6" t="s">
        <v>8253</v>
      </c>
      <c r="C407" s="6">
        <v>3543014</v>
      </c>
      <c r="D407" s="6" t="s">
        <v>8296</v>
      </c>
      <c r="E407" s="6" t="s">
        <v>7240</v>
      </c>
      <c r="F407" s="6" t="s">
        <v>6402</v>
      </c>
      <c r="G407" s="6">
        <v>676</v>
      </c>
      <c r="H407" s="6">
        <v>1741</v>
      </c>
      <c r="I407" s="6">
        <v>0</v>
      </c>
      <c r="J407" s="6">
        <v>1</v>
      </c>
      <c r="K407" s="6">
        <v>0</v>
      </c>
      <c r="L407" s="6"/>
      <c r="M407" s="6">
        <v>2022</v>
      </c>
      <c r="N407" s="6" t="s">
        <v>7745</v>
      </c>
      <c r="O407" s="6">
        <v>6</v>
      </c>
      <c r="P407" s="6"/>
      <c r="Q407" s="6" t="s">
        <v>7733</v>
      </c>
      <c r="R407" s="6" t="s">
        <v>7734</v>
      </c>
      <c r="S407" s="6"/>
      <c r="T407" s="6" t="s">
        <v>19868</v>
      </c>
      <c r="U407">
        <f t="shared" si="6"/>
        <v>2</v>
      </c>
    </row>
    <row r="408" spans="1:21" x14ac:dyDescent="0.2">
      <c r="A408" s="6" t="s">
        <v>8294</v>
      </c>
      <c r="B408" s="6" t="s">
        <v>8253</v>
      </c>
      <c r="C408" s="6">
        <v>3543014</v>
      </c>
      <c r="D408" s="6" t="s">
        <v>8297</v>
      </c>
      <c r="E408" s="6" t="s">
        <v>7085</v>
      </c>
      <c r="F408" s="6" t="s">
        <v>6402</v>
      </c>
      <c r="G408" s="6">
        <v>577</v>
      </c>
      <c r="H408" s="6">
        <v>1741</v>
      </c>
      <c r="I408" s="6">
        <v>0</v>
      </c>
      <c r="J408" s="6">
        <v>0</v>
      </c>
      <c r="K408" s="6">
        <v>0</v>
      </c>
      <c r="L408" s="6"/>
      <c r="M408" s="6">
        <v>2022</v>
      </c>
      <c r="N408" s="6" t="s">
        <v>7745</v>
      </c>
      <c r="O408" s="6">
        <v>6</v>
      </c>
      <c r="P408" s="6"/>
      <c r="Q408" s="6" t="s">
        <v>7733</v>
      </c>
      <c r="R408" s="6" t="s">
        <v>7734</v>
      </c>
      <c r="S408" s="6"/>
      <c r="T408" s="6" t="s">
        <v>19869</v>
      </c>
      <c r="U408">
        <f t="shared" si="6"/>
        <v>1</v>
      </c>
    </row>
    <row r="409" spans="1:21" x14ac:dyDescent="0.2">
      <c r="A409" s="6" t="s">
        <v>8298</v>
      </c>
      <c r="B409" s="6" t="s">
        <v>8253</v>
      </c>
      <c r="C409" s="6">
        <v>3543014</v>
      </c>
      <c r="D409" s="6" t="s">
        <v>8299</v>
      </c>
      <c r="E409" s="6" t="s">
        <v>8300</v>
      </c>
      <c r="F409" s="6" t="s">
        <v>6402</v>
      </c>
      <c r="G409" s="6">
        <v>794</v>
      </c>
      <c r="H409" s="6">
        <v>1641</v>
      </c>
      <c r="I409" s="6">
        <v>1</v>
      </c>
      <c r="J409" s="6">
        <v>1</v>
      </c>
      <c r="K409" s="6">
        <v>0</v>
      </c>
      <c r="L409" s="6"/>
      <c r="M409" s="6">
        <v>2022</v>
      </c>
      <c r="N409" s="6" t="s">
        <v>7745</v>
      </c>
      <c r="O409" s="6">
        <v>7</v>
      </c>
      <c r="P409" s="6"/>
      <c r="Q409" s="6" t="s">
        <v>7733</v>
      </c>
      <c r="R409" s="6" t="s">
        <v>7734</v>
      </c>
      <c r="S409" s="6"/>
      <c r="T409" s="6" t="s">
        <v>1865</v>
      </c>
      <c r="U409">
        <f t="shared" si="6"/>
        <v>3</v>
      </c>
    </row>
    <row r="410" spans="1:21" x14ac:dyDescent="0.2">
      <c r="A410" s="6" t="s">
        <v>8298</v>
      </c>
      <c r="B410" s="6" t="s">
        <v>8253</v>
      </c>
      <c r="C410" s="6">
        <v>3543014</v>
      </c>
      <c r="D410" s="6" t="s">
        <v>8301</v>
      </c>
      <c r="E410" s="6" t="s">
        <v>8101</v>
      </c>
      <c r="F410" s="6" t="s">
        <v>6402</v>
      </c>
      <c r="G410" s="6">
        <v>93</v>
      </c>
      <c r="H410" s="6">
        <v>1641</v>
      </c>
      <c r="I410" s="6">
        <v>0</v>
      </c>
      <c r="J410" s="6">
        <v>0</v>
      </c>
      <c r="K410" s="6">
        <v>0</v>
      </c>
      <c r="L410" s="6"/>
      <c r="M410" s="6">
        <v>2022</v>
      </c>
      <c r="N410" s="6" t="s">
        <v>7745</v>
      </c>
      <c r="O410" s="6">
        <v>7</v>
      </c>
      <c r="P410" s="6"/>
      <c r="Q410" s="6" t="s">
        <v>7733</v>
      </c>
      <c r="R410" s="6" t="s">
        <v>7734</v>
      </c>
      <c r="S410" s="6"/>
      <c r="T410" s="6" t="s">
        <v>19870</v>
      </c>
      <c r="U410">
        <f t="shared" si="6"/>
        <v>2</v>
      </c>
    </row>
    <row r="411" spans="1:21" x14ac:dyDescent="0.2">
      <c r="A411" s="6" t="s">
        <v>8298</v>
      </c>
      <c r="B411" s="6" t="s">
        <v>8253</v>
      </c>
      <c r="C411" s="6">
        <v>3543014</v>
      </c>
      <c r="D411" s="6" t="s">
        <v>8302</v>
      </c>
      <c r="E411" s="6" t="s">
        <v>6446</v>
      </c>
      <c r="F411" s="6" t="s">
        <v>6402</v>
      </c>
      <c r="G411" s="6">
        <v>754</v>
      </c>
      <c r="H411" s="6">
        <v>1641</v>
      </c>
      <c r="I411" s="6">
        <v>0</v>
      </c>
      <c r="J411" s="6">
        <v>0</v>
      </c>
      <c r="K411" s="6">
        <v>0</v>
      </c>
      <c r="L411" s="6"/>
      <c r="M411" s="6">
        <v>2022</v>
      </c>
      <c r="N411" s="6" t="s">
        <v>7745</v>
      </c>
      <c r="O411" s="6">
        <v>7</v>
      </c>
      <c r="P411" s="6"/>
      <c r="Q411" s="6" t="s">
        <v>7733</v>
      </c>
      <c r="R411" s="6" t="s">
        <v>7734</v>
      </c>
      <c r="S411" s="6"/>
      <c r="T411" s="6" t="s">
        <v>19871</v>
      </c>
      <c r="U411">
        <f t="shared" si="6"/>
        <v>1</v>
      </c>
    </row>
    <row r="412" spans="1:21" x14ac:dyDescent="0.2">
      <c r="A412" s="6" t="s">
        <v>8303</v>
      </c>
      <c r="B412" s="6" t="s">
        <v>8304</v>
      </c>
      <c r="C412" s="6">
        <v>3521010</v>
      </c>
      <c r="D412" s="6" t="s">
        <v>6696</v>
      </c>
      <c r="E412" s="6" t="s">
        <v>6645</v>
      </c>
      <c r="F412" s="6" t="s">
        <v>6402</v>
      </c>
      <c r="G412" s="6">
        <v>50652</v>
      </c>
      <c r="H412" s="6">
        <v>84919</v>
      </c>
      <c r="I412" s="6">
        <v>1</v>
      </c>
      <c r="J412" s="6">
        <v>1</v>
      </c>
      <c r="K412" s="6">
        <v>0</v>
      </c>
      <c r="L412" s="6"/>
      <c r="M412" s="6">
        <v>2022</v>
      </c>
      <c r="N412" s="6" t="s">
        <v>7732</v>
      </c>
      <c r="O412" s="6">
        <v>99</v>
      </c>
      <c r="P412" s="6"/>
      <c r="Q412" s="6" t="s">
        <v>7733</v>
      </c>
      <c r="R412" s="6" t="s">
        <v>7734</v>
      </c>
      <c r="S412" s="6"/>
      <c r="T412" s="6" t="s">
        <v>548</v>
      </c>
      <c r="U412">
        <f t="shared" si="6"/>
        <v>6</v>
      </c>
    </row>
    <row r="413" spans="1:21" x14ac:dyDescent="0.2">
      <c r="A413" s="6" t="s">
        <v>8303</v>
      </c>
      <c r="B413" s="6" t="s">
        <v>8304</v>
      </c>
      <c r="C413" s="6">
        <v>3521010</v>
      </c>
      <c r="D413" s="6" t="s">
        <v>8305</v>
      </c>
      <c r="E413" s="6" t="s">
        <v>8306</v>
      </c>
      <c r="F413" s="6" t="s">
        <v>6402</v>
      </c>
      <c r="G413" s="6">
        <v>1398</v>
      </c>
      <c r="H413" s="6">
        <v>84919</v>
      </c>
      <c r="I413" s="6">
        <v>0</v>
      </c>
      <c r="J413" s="6">
        <v>0</v>
      </c>
      <c r="K413" s="6">
        <v>0</v>
      </c>
      <c r="L413" s="6"/>
      <c r="M413" s="6">
        <v>2022</v>
      </c>
      <c r="N413" s="6" t="s">
        <v>7732</v>
      </c>
      <c r="O413" s="6">
        <v>99</v>
      </c>
      <c r="P413" s="6"/>
      <c r="Q413" s="6" t="s">
        <v>7733</v>
      </c>
      <c r="R413" s="6" t="s">
        <v>7734</v>
      </c>
      <c r="S413" s="6"/>
      <c r="T413" s="6" t="s">
        <v>549</v>
      </c>
      <c r="U413">
        <f t="shared" si="6"/>
        <v>5</v>
      </c>
    </row>
    <row r="414" spans="1:21" x14ac:dyDescent="0.2">
      <c r="A414" s="6" t="s">
        <v>8307</v>
      </c>
      <c r="B414" s="6" t="s">
        <v>8304</v>
      </c>
      <c r="C414" s="6">
        <v>3521010</v>
      </c>
      <c r="D414" s="6" t="s">
        <v>8308</v>
      </c>
      <c r="E414" s="6" t="s">
        <v>8309</v>
      </c>
      <c r="F414" s="6" t="s">
        <v>6402</v>
      </c>
      <c r="G414" s="6">
        <v>3643</v>
      </c>
      <c r="H414" s="6">
        <v>14062</v>
      </c>
      <c r="I414" s="6">
        <v>0</v>
      </c>
      <c r="J414" s="6">
        <v>0</v>
      </c>
      <c r="K414" s="6">
        <v>0</v>
      </c>
      <c r="L414" s="6"/>
      <c r="M414" s="6">
        <v>2022</v>
      </c>
      <c r="N414" s="6" t="s">
        <v>8310</v>
      </c>
      <c r="O414" s="6">
        <v>5</v>
      </c>
      <c r="P414" s="6"/>
      <c r="Q414" s="6" t="s">
        <v>7733</v>
      </c>
      <c r="R414" s="6" t="s">
        <v>7734</v>
      </c>
      <c r="S414" s="6"/>
      <c r="T414" s="6" t="s">
        <v>1909</v>
      </c>
      <c r="U414">
        <f t="shared" si="6"/>
        <v>3</v>
      </c>
    </row>
    <row r="415" spans="1:21" x14ac:dyDescent="0.2">
      <c r="A415" s="6" t="s">
        <v>8307</v>
      </c>
      <c r="B415" s="6" t="s">
        <v>8304</v>
      </c>
      <c r="C415" s="6">
        <v>3521010</v>
      </c>
      <c r="D415" s="6" t="s">
        <v>6440</v>
      </c>
      <c r="E415" s="6" t="s">
        <v>8311</v>
      </c>
      <c r="F415" s="6" t="s">
        <v>6402</v>
      </c>
      <c r="G415" s="6">
        <v>7832</v>
      </c>
      <c r="H415" s="6">
        <v>14062</v>
      </c>
      <c r="I415" s="6">
        <v>1</v>
      </c>
      <c r="J415" s="6">
        <v>1</v>
      </c>
      <c r="K415" s="6">
        <v>0</v>
      </c>
      <c r="L415" s="6"/>
      <c r="M415" s="6">
        <v>2022</v>
      </c>
      <c r="N415" s="6" t="s">
        <v>8310</v>
      </c>
      <c r="O415" s="6">
        <v>5</v>
      </c>
      <c r="P415" s="6"/>
      <c r="Q415" s="6" t="s">
        <v>7733</v>
      </c>
      <c r="R415" s="6" t="s">
        <v>7734</v>
      </c>
      <c r="S415" s="6"/>
      <c r="T415" s="6" t="s">
        <v>1908</v>
      </c>
      <c r="U415">
        <f t="shared" si="6"/>
        <v>2</v>
      </c>
    </row>
    <row r="416" spans="1:21" x14ac:dyDescent="0.2">
      <c r="A416" s="6" t="s">
        <v>8312</v>
      </c>
      <c r="B416" s="6" t="s">
        <v>8304</v>
      </c>
      <c r="C416" s="6">
        <v>3521010</v>
      </c>
      <c r="D416" s="6" t="s">
        <v>6622</v>
      </c>
      <c r="E416" s="6" t="s">
        <v>8313</v>
      </c>
      <c r="F416" s="6" t="s">
        <v>6402</v>
      </c>
      <c r="G416" s="6">
        <v>9675</v>
      </c>
      <c r="H416" s="6">
        <v>17097</v>
      </c>
      <c r="I416" s="6">
        <v>1</v>
      </c>
      <c r="J416" s="6">
        <v>1</v>
      </c>
      <c r="K416" s="6">
        <v>0</v>
      </c>
      <c r="L416" s="6"/>
      <c r="M416" s="6">
        <v>2022</v>
      </c>
      <c r="N416" s="6" t="s">
        <v>8310</v>
      </c>
      <c r="O416" s="6">
        <v>6</v>
      </c>
      <c r="P416" s="6"/>
      <c r="Q416" s="6" t="s">
        <v>7733</v>
      </c>
      <c r="R416" s="6" t="s">
        <v>7734</v>
      </c>
      <c r="S416" s="6"/>
      <c r="T416" s="6" t="s">
        <v>1906</v>
      </c>
      <c r="U416">
        <f t="shared" si="6"/>
        <v>6</v>
      </c>
    </row>
    <row r="417" spans="1:21" x14ac:dyDescent="0.2">
      <c r="A417" s="6" t="s">
        <v>8314</v>
      </c>
      <c r="B417" s="6" t="s">
        <v>8304</v>
      </c>
      <c r="C417" s="6">
        <v>3521010</v>
      </c>
      <c r="D417" s="6" t="s">
        <v>6481</v>
      </c>
      <c r="E417" s="6" t="s">
        <v>8315</v>
      </c>
      <c r="F417" s="6" t="s">
        <v>6402</v>
      </c>
      <c r="G417" s="6">
        <v>7693</v>
      </c>
      <c r="H417" s="6">
        <v>14380</v>
      </c>
      <c r="I417" s="6">
        <v>1</v>
      </c>
      <c r="J417" s="6">
        <v>1</v>
      </c>
      <c r="K417" s="6">
        <v>0</v>
      </c>
      <c r="L417" s="6"/>
      <c r="M417" s="6">
        <v>2022</v>
      </c>
      <c r="N417" s="6" t="s">
        <v>8310</v>
      </c>
      <c r="O417" s="6">
        <v>4</v>
      </c>
      <c r="P417" s="6"/>
      <c r="Q417" s="6" t="s">
        <v>7733</v>
      </c>
      <c r="R417" s="6" t="s">
        <v>7734</v>
      </c>
      <c r="S417" s="6"/>
      <c r="T417" s="6" t="s">
        <v>1904</v>
      </c>
      <c r="U417">
        <f t="shared" si="6"/>
        <v>5</v>
      </c>
    </row>
    <row r="418" spans="1:21" x14ac:dyDescent="0.2">
      <c r="A418" s="6" t="s">
        <v>8316</v>
      </c>
      <c r="B418" s="6" t="s">
        <v>8304</v>
      </c>
      <c r="C418" s="6">
        <v>3521010</v>
      </c>
      <c r="D418" s="6" t="s">
        <v>6575</v>
      </c>
      <c r="E418" s="6" t="s">
        <v>8317</v>
      </c>
      <c r="F418" s="6" t="s">
        <v>6402</v>
      </c>
      <c r="G418" s="6">
        <v>6919</v>
      </c>
      <c r="H418" s="6">
        <v>15549</v>
      </c>
      <c r="I418" s="6">
        <v>1</v>
      </c>
      <c r="J418" s="6">
        <v>1</v>
      </c>
      <c r="K418" s="6">
        <v>0</v>
      </c>
      <c r="L418" s="6"/>
      <c r="M418" s="6">
        <v>2022</v>
      </c>
      <c r="N418" s="6" t="s">
        <v>8310</v>
      </c>
      <c r="O418" s="6">
        <v>8</v>
      </c>
      <c r="P418" s="6"/>
      <c r="Q418" s="6" t="s">
        <v>7733</v>
      </c>
      <c r="R418" s="6" t="s">
        <v>7734</v>
      </c>
      <c r="S418" s="6"/>
      <c r="T418" s="6" t="s">
        <v>1902</v>
      </c>
      <c r="U418">
        <f t="shared" si="6"/>
        <v>7</v>
      </c>
    </row>
    <row r="419" spans="1:21" x14ac:dyDescent="0.2">
      <c r="A419" s="6" t="s">
        <v>8318</v>
      </c>
      <c r="B419" s="6" t="s">
        <v>8304</v>
      </c>
      <c r="C419" s="6">
        <v>3521010</v>
      </c>
      <c r="D419" s="6" t="s">
        <v>8319</v>
      </c>
      <c r="E419" s="6" t="s">
        <v>6904</v>
      </c>
      <c r="F419" s="6" t="s">
        <v>6402</v>
      </c>
      <c r="G419" s="6">
        <v>5859</v>
      </c>
      <c r="H419" s="6">
        <v>20708</v>
      </c>
      <c r="I419" s="6">
        <v>1</v>
      </c>
      <c r="J419" s="6">
        <v>0</v>
      </c>
      <c r="K419" s="6">
        <v>0</v>
      </c>
      <c r="L419" s="6"/>
      <c r="M419" s="6">
        <v>2022</v>
      </c>
      <c r="N419" s="6" t="s">
        <v>8310</v>
      </c>
      <c r="O419" s="6">
        <v>10</v>
      </c>
      <c r="P419" s="6"/>
      <c r="Q419" s="6" t="s">
        <v>7733</v>
      </c>
      <c r="R419" s="6" t="s">
        <v>7734</v>
      </c>
      <c r="S419" s="6"/>
      <c r="T419" s="6" t="s">
        <v>1910</v>
      </c>
      <c r="U419">
        <f t="shared" si="6"/>
        <v>7</v>
      </c>
    </row>
    <row r="420" spans="1:21" x14ac:dyDescent="0.2">
      <c r="A420" s="6" t="s">
        <v>8320</v>
      </c>
      <c r="B420" s="6" t="s">
        <v>8304</v>
      </c>
      <c r="C420" s="6">
        <v>3521010</v>
      </c>
      <c r="D420" s="6" t="s">
        <v>8321</v>
      </c>
      <c r="E420" s="6" t="s">
        <v>6806</v>
      </c>
      <c r="F420" s="6" t="s">
        <v>6402</v>
      </c>
      <c r="G420" s="6">
        <v>9076</v>
      </c>
      <c r="H420" s="6">
        <v>20037</v>
      </c>
      <c r="I420" s="6">
        <v>1</v>
      </c>
      <c r="J420" s="6">
        <v>1</v>
      </c>
      <c r="K420" s="6">
        <v>0</v>
      </c>
      <c r="L420" s="6"/>
      <c r="M420" s="6">
        <v>2022</v>
      </c>
      <c r="N420" s="6" t="s">
        <v>7745</v>
      </c>
      <c r="O420" s="6">
        <v>10</v>
      </c>
      <c r="P420" s="6"/>
      <c r="Q420" s="6" t="s">
        <v>7733</v>
      </c>
      <c r="R420" s="6" t="s">
        <v>7734</v>
      </c>
      <c r="S420" s="6"/>
      <c r="T420" s="6" t="s">
        <v>1900</v>
      </c>
      <c r="U420">
        <f t="shared" si="6"/>
        <v>6</v>
      </c>
    </row>
    <row r="421" spans="1:21" x14ac:dyDescent="0.2">
      <c r="A421" s="6" t="s">
        <v>8303</v>
      </c>
      <c r="B421" s="6" t="s">
        <v>8304</v>
      </c>
      <c r="C421" s="6">
        <v>3521010</v>
      </c>
      <c r="D421" s="6" t="s">
        <v>6740</v>
      </c>
      <c r="E421" s="6" t="s">
        <v>8322</v>
      </c>
      <c r="F421" s="6" t="s">
        <v>6402</v>
      </c>
      <c r="G421" s="6">
        <v>21693</v>
      </c>
      <c r="H421" s="6">
        <v>84919</v>
      </c>
      <c r="I421" s="6">
        <v>0</v>
      </c>
      <c r="J421" s="6">
        <v>0</v>
      </c>
      <c r="K421" s="6">
        <v>0</v>
      </c>
      <c r="L421" s="6"/>
      <c r="M421" s="6">
        <v>2022</v>
      </c>
      <c r="N421" s="6" t="s">
        <v>7732</v>
      </c>
      <c r="O421" s="6">
        <v>99</v>
      </c>
      <c r="P421" s="6"/>
      <c r="Q421" s="6" t="s">
        <v>7733</v>
      </c>
      <c r="R421" s="6" t="s">
        <v>7734</v>
      </c>
      <c r="S421" s="6"/>
      <c r="T421" s="6" t="s">
        <v>550</v>
      </c>
      <c r="U421">
        <f t="shared" si="6"/>
        <v>4</v>
      </c>
    </row>
    <row r="422" spans="1:21" x14ac:dyDescent="0.2">
      <c r="A422" s="6" t="s">
        <v>8303</v>
      </c>
      <c r="B422" s="6" t="s">
        <v>8304</v>
      </c>
      <c r="C422" s="6">
        <v>3521010</v>
      </c>
      <c r="D422" s="6" t="s">
        <v>8323</v>
      </c>
      <c r="E422" s="6" t="s">
        <v>8324</v>
      </c>
      <c r="F422" s="6" t="s">
        <v>6402</v>
      </c>
      <c r="G422" s="6">
        <v>235</v>
      </c>
      <c r="H422" s="6">
        <v>84919</v>
      </c>
      <c r="I422" s="6">
        <v>0</v>
      </c>
      <c r="J422" s="6">
        <v>0</v>
      </c>
      <c r="K422" s="6">
        <v>0</v>
      </c>
      <c r="L422" s="6"/>
      <c r="M422" s="6">
        <v>2022</v>
      </c>
      <c r="N422" s="6" t="s">
        <v>7732</v>
      </c>
      <c r="O422" s="6">
        <v>99</v>
      </c>
      <c r="P422" s="6"/>
      <c r="Q422" s="6" t="s">
        <v>7733</v>
      </c>
      <c r="R422" s="6" t="s">
        <v>7734</v>
      </c>
      <c r="S422" s="6"/>
      <c r="T422" s="6" t="s">
        <v>551</v>
      </c>
      <c r="U422">
        <f t="shared" si="6"/>
        <v>3</v>
      </c>
    </row>
    <row r="423" spans="1:21" x14ac:dyDescent="0.2">
      <c r="A423" s="6" t="s">
        <v>8303</v>
      </c>
      <c r="B423" s="6" t="s">
        <v>8304</v>
      </c>
      <c r="C423" s="6">
        <v>3521010</v>
      </c>
      <c r="D423" s="6" t="s">
        <v>6717</v>
      </c>
      <c r="E423" s="6" t="s">
        <v>8325</v>
      </c>
      <c r="F423" s="6" t="s">
        <v>6402</v>
      </c>
      <c r="G423" s="6">
        <v>3775</v>
      </c>
      <c r="H423" s="6">
        <v>84919</v>
      </c>
      <c r="I423" s="6">
        <v>0</v>
      </c>
      <c r="J423" s="6">
        <v>0</v>
      </c>
      <c r="K423" s="6">
        <v>0</v>
      </c>
      <c r="L423" s="6"/>
      <c r="M423" s="6">
        <v>2022</v>
      </c>
      <c r="N423" s="6" t="s">
        <v>7732</v>
      </c>
      <c r="O423" s="6">
        <v>99</v>
      </c>
      <c r="P423" s="6"/>
      <c r="Q423" s="6" t="s">
        <v>7733</v>
      </c>
      <c r="R423" s="6" t="s">
        <v>7734</v>
      </c>
      <c r="S423" s="6"/>
      <c r="T423" s="6" t="s">
        <v>552</v>
      </c>
      <c r="U423">
        <f t="shared" si="6"/>
        <v>2</v>
      </c>
    </row>
    <row r="424" spans="1:21" x14ac:dyDescent="0.2">
      <c r="A424" s="6" t="s">
        <v>8303</v>
      </c>
      <c r="B424" s="6" t="s">
        <v>8304</v>
      </c>
      <c r="C424" s="6">
        <v>3521010</v>
      </c>
      <c r="D424" s="6" t="s">
        <v>6527</v>
      </c>
      <c r="E424" s="6" t="s">
        <v>6806</v>
      </c>
      <c r="F424" s="6" t="s">
        <v>6402</v>
      </c>
      <c r="G424" s="6">
        <v>7166</v>
      </c>
      <c r="H424" s="6">
        <v>84919</v>
      </c>
      <c r="I424" s="6">
        <v>0</v>
      </c>
      <c r="J424" s="6">
        <v>0</v>
      </c>
      <c r="K424" s="6">
        <v>0</v>
      </c>
      <c r="L424" s="6"/>
      <c r="M424" s="6">
        <v>2022</v>
      </c>
      <c r="N424" s="6" t="s">
        <v>7732</v>
      </c>
      <c r="O424" s="6">
        <v>99</v>
      </c>
      <c r="P424" s="6"/>
      <c r="Q424" s="6" t="s">
        <v>7733</v>
      </c>
      <c r="R424" s="6" t="s">
        <v>7734</v>
      </c>
      <c r="S424" s="6"/>
      <c r="T424" s="6" t="s">
        <v>553</v>
      </c>
      <c r="U424">
        <f t="shared" si="6"/>
        <v>1</v>
      </c>
    </row>
    <row r="425" spans="1:21" x14ac:dyDescent="0.2">
      <c r="A425" s="6" t="s">
        <v>8307</v>
      </c>
      <c r="B425" s="6" t="s">
        <v>8304</v>
      </c>
      <c r="C425" s="6">
        <v>3521010</v>
      </c>
      <c r="D425" s="6" t="s">
        <v>8326</v>
      </c>
      <c r="E425" s="6" t="s">
        <v>8327</v>
      </c>
      <c r="F425" s="6" t="s">
        <v>6402</v>
      </c>
      <c r="G425" s="6">
        <v>2587</v>
      </c>
      <c r="H425" s="6">
        <v>14062</v>
      </c>
      <c r="I425" s="6">
        <v>0</v>
      </c>
      <c r="J425" s="6">
        <v>0</v>
      </c>
      <c r="K425" s="6">
        <v>0</v>
      </c>
      <c r="L425" s="6"/>
      <c r="M425" s="6">
        <v>2022</v>
      </c>
      <c r="N425" s="6" t="s">
        <v>8310</v>
      </c>
      <c r="O425" s="6">
        <v>5</v>
      </c>
      <c r="P425" s="6"/>
      <c r="Q425" s="6" t="s">
        <v>7733</v>
      </c>
      <c r="R425" s="6" t="s">
        <v>7734</v>
      </c>
      <c r="S425" s="6"/>
      <c r="T425" s="6" t="s">
        <v>1911</v>
      </c>
      <c r="U425">
        <f t="shared" si="6"/>
        <v>1</v>
      </c>
    </row>
    <row r="426" spans="1:21" x14ac:dyDescent="0.2">
      <c r="A426" s="6" t="s">
        <v>8312</v>
      </c>
      <c r="B426" s="6" t="s">
        <v>8304</v>
      </c>
      <c r="C426" s="6">
        <v>3521010</v>
      </c>
      <c r="D426" s="6" t="s">
        <v>8328</v>
      </c>
      <c r="E426" s="6" t="s">
        <v>8329</v>
      </c>
      <c r="F426" s="6" t="s">
        <v>6402</v>
      </c>
      <c r="G426" s="6">
        <v>871</v>
      </c>
      <c r="H426" s="6">
        <v>17097</v>
      </c>
      <c r="I426" s="6">
        <v>0</v>
      </c>
      <c r="J426" s="6">
        <v>0</v>
      </c>
      <c r="K426" s="6">
        <v>0</v>
      </c>
      <c r="L426" s="6"/>
      <c r="M426" s="6">
        <v>2022</v>
      </c>
      <c r="N426" s="6" t="s">
        <v>8310</v>
      </c>
      <c r="O426" s="6">
        <v>6</v>
      </c>
      <c r="P426" s="6"/>
      <c r="Q426" s="6" t="s">
        <v>7733</v>
      </c>
      <c r="R426" s="6" t="s">
        <v>7734</v>
      </c>
      <c r="S426" s="6"/>
      <c r="T426" s="6" t="s">
        <v>1912</v>
      </c>
      <c r="U426">
        <f t="shared" si="6"/>
        <v>5</v>
      </c>
    </row>
    <row r="427" spans="1:21" x14ac:dyDescent="0.2">
      <c r="A427" s="6" t="s">
        <v>8312</v>
      </c>
      <c r="B427" s="6" t="s">
        <v>8304</v>
      </c>
      <c r="C427" s="6">
        <v>3521010</v>
      </c>
      <c r="D427" s="6" t="s">
        <v>8330</v>
      </c>
      <c r="E427" s="6" t="s">
        <v>8331</v>
      </c>
      <c r="F427" s="6" t="s">
        <v>6402</v>
      </c>
      <c r="G427" s="6">
        <v>1190</v>
      </c>
      <c r="H427" s="6">
        <v>17097</v>
      </c>
      <c r="I427" s="6">
        <v>0</v>
      </c>
      <c r="J427" s="6">
        <v>0</v>
      </c>
      <c r="K427" s="6">
        <v>0</v>
      </c>
      <c r="L427" s="6"/>
      <c r="M427" s="6">
        <v>2022</v>
      </c>
      <c r="N427" s="6" t="s">
        <v>8310</v>
      </c>
      <c r="O427" s="6">
        <v>6</v>
      </c>
      <c r="P427" s="6"/>
      <c r="Q427" s="6" t="s">
        <v>7733</v>
      </c>
      <c r="R427" s="6" t="s">
        <v>7734</v>
      </c>
      <c r="S427" s="6"/>
      <c r="T427" s="6" t="s">
        <v>1913</v>
      </c>
      <c r="U427">
        <f t="shared" si="6"/>
        <v>4</v>
      </c>
    </row>
    <row r="428" spans="1:21" x14ac:dyDescent="0.2">
      <c r="A428" s="6" t="s">
        <v>8312</v>
      </c>
      <c r="B428" s="6" t="s">
        <v>8304</v>
      </c>
      <c r="C428" s="6">
        <v>3521010</v>
      </c>
      <c r="D428" s="6" t="s">
        <v>7758</v>
      </c>
      <c r="E428" s="6" t="s">
        <v>8269</v>
      </c>
      <c r="F428" s="6" t="s">
        <v>6402</v>
      </c>
      <c r="G428" s="6">
        <v>1337</v>
      </c>
      <c r="H428" s="6">
        <v>17097</v>
      </c>
      <c r="I428" s="6">
        <v>0</v>
      </c>
      <c r="J428" s="6">
        <v>0</v>
      </c>
      <c r="K428" s="6">
        <v>0</v>
      </c>
      <c r="L428" s="6"/>
      <c r="M428" s="6">
        <v>2022</v>
      </c>
      <c r="N428" s="6" t="s">
        <v>8310</v>
      </c>
      <c r="O428" s="6">
        <v>6</v>
      </c>
      <c r="P428" s="6"/>
      <c r="Q428" s="6" t="s">
        <v>7733</v>
      </c>
      <c r="R428" s="6" t="s">
        <v>7734</v>
      </c>
      <c r="S428" s="6"/>
      <c r="T428" s="6" t="s">
        <v>1914</v>
      </c>
      <c r="U428">
        <f t="shared" si="6"/>
        <v>3</v>
      </c>
    </row>
    <row r="429" spans="1:21" x14ac:dyDescent="0.2">
      <c r="A429" s="6" t="s">
        <v>8312</v>
      </c>
      <c r="B429" s="6" t="s">
        <v>8304</v>
      </c>
      <c r="C429" s="6">
        <v>3521010</v>
      </c>
      <c r="D429" s="6" t="s">
        <v>8332</v>
      </c>
      <c r="E429" s="6" t="s">
        <v>8333</v>
      </c>
      <c r="F429" s="6" t="s">
        <v>6402</v>
      </c>
      <c r="G429" s="6">
        <v>2095</v>
      </c>
      <c r="H429" s="6">
        <v>17097</v>
      </c>
      <c r="I429" s="6">
        <v>0</v>
      </c>
      <c r="J429" s="6">
        <v>0</v>
      </c>
      <c r="K429" s="6">
        <v>0</v>
      </c>
      <c r="L429" s="6"/>
      <c r="M429" s="6">
        <v>2022</v>
      </c>
      <c r="N429" s="6" t="s">
        <v>8310</v>
      </c>
      <c r="O429" s="6">
        <v>6</v>
      </c>
      <c r="P429" s="6"/>
      <c r="Q429" s="6" t="s">
        <v>7733</v>
      </c>
      <c r="R429" s="6" t="s">
        <v>7734</v>
      </c>
      <c r="S429" s="6"/>
      <c r="T429" s="6" t="s">
        <v>1915</v>
      </c>
      <c r="U429">
        <f t="shared" si="6"/>
        <v>2</v>
      </c>
    </row>
    <row r="430" spans="1:21" x14ac:dyDescent="0.2">
      <c r="A430" s="6" t="s">
        <v>8312</v>
      </c>
      <c r="B430" s="6" t="s">
        <v>8304</v>
      </c>
      <c r="C430" s="6">
        <v>3521010</v>
      </c>
      <c r="D430" s="6" t="s">
        <v>8334</v>
      </c>
      <c r="E430" s="6" t="s">
        <v>6793</v>
      </c>
      <c r="F430" s="6" t="s">
        <v>6402</v>
      </c>
      <c r="G430" s="6">
        <v>1929</v>
      </c>
      <c r="H430" s="6">
        <v>17097</v>
      </c>
      <c r="I430" s="6">
        <v>0</v>
      </c>
      <c r="J430" s="6">
        <v>0</v>
      </c>
      <c r="K430" s="6">
        <v>0</v>
      </c>
      <c r="L430" s="6"/>
      <c r="M430" s="6">
        <v>2022</v>
      </c>
      <c r="N430" s="6" t="s">
        <v>8310</v>
      </c>
      <c r="O430" s="6">
        <v>6</v>
      </c>
      <c r="P430" s="6"/>
      <c r="Q430" s="6" t="s">
        <v>7733</v>
      </c>
      <c r="R430" s="6" t="s">
        <v>7734</v>
      </c>
      <c r="S430" s="6"/>
      <c r="T430" s="6" t="s">
        <v>1916</v>
      </c>
      <c r="U430">
        <f t="shared" si="6"/>
        <v>1</v>
      </c>
    </row>
    <row r="431" spans="1:21" x14ac:dyDescent="0.2">
      <c r="A431" s="6" t="s">
        <v>8314</v>
      </c>
      <c r="B431" s="6" t="s">
        <v>8304</v>
      </c>
      <c r="C431" s="6">
        <v>3521010</v>
      </c>
      <c r="D431" s="6" t="s">
        <v>8335</v>
      </c>
      <c r="E431" s="6" t="s">
        <v>6822</v>
      </c>
      <c r="F431" s="6" t="s">
        <v>6402</v>
      </c>
      <c r="G431" s="6">
        <v>1104</v>
      </c>
      <c r="H431" s="6">
        <v>14380</v>
      </c>
      <c r="I431" s="6">
        <v>0</v>
      </c>
      <c r="J431" s="6">
        <v>0</v>
      </c>
      <c r="K431" s="6">
        <v>0</v>
      </c>
      <c r="L431" s="6"/>
      <c r="M431" s="6">
        <v>2022</v>
      </c>
      <c r="N431" s="6" t="s">
        <v>8310</v>
      </c>
      <c r="O431" s="6">
        <v>4</v>
      </c>
      <c r="P431" s="6"/>
      <c r="Q431" s="6" t="s">
        <v>7733</v>
      </c>
      <c r="R431" s="6" t="s">
        <v>7734</v>
      </c>
      <c r="S431" s="6"/>
      <c r="T431" s="6" t="s">
        <v>1917</v>
      </c>
      <c r="U431">
        <f t="shared" si="6"/>
        <v>4</v>
      </c>
    </row>
    <row r="432" spans="1:21" x14ac:dyDescent="0.2">
      <c r="A432" s="6" t="s">
        <v>8314</v>
      </c>
      <c r="B432" s="6" t="s">
        <v>8304</v>
      </c>
      <c r="C432" s="6">
        <v>3521010</v>
      </c>
      <c r="D432" s="6" t="s">
        <v>8336</v>
      </c>
      <c r="E432" s="6" t="s">
        <v>7547</v>
      </c>
      <c r="F432" s="6" t="s">
        <v>6402</v>
      </c>
      <c r="G432" s="6">
        <v>2927</v>
      </c>
      <c r="H432" s="6">
        <v>14380</v>
      </c>
      <c r="I432" s="6">
        <v>0</v>
      </c>
      <c r="J432" s="6">
        <v>0</v>
      </c>
      <c r="K432" s="6">
        <v>0</v>
      </c>
      <c r="L432" s="6"/>
      <c r="M432" s="6">
        <v>2022</v>
      </c>
      <c r="N432" s="6" t="s">
        <v>8310</v>
      </c>
      <c r="O432" s="6">
        <v>4</v>
      </c>
      <c r="P432" s="6"/>
      <c r="Q432" s="6" t="s">
        <v>7733</v>
      </c>
      <c r="R432" s="6" t="s">
        <v>7734</v>
      </c>
      <c r="S432" s="6"/>
      <c r="T432" s="6" t="s">
        <v>1918</v>
      </c>
      <c r="U432">
        <f t="shared" si="6"/>
        <v>3</v>
      </c>
    </row>
    <row r="433" spans="1:21" x14ac:dyDescent="0.2">
      <c r="A433" s="6" t="s">
        <v>8314</v>
      </c>
      <c r="B433" s="6" t="s">
        <v>8304</v>
      </c>
      <c r="C433" s="6">
        <v>3521010</v>
      </c>
      <c r="D433" s="6" t="s">
        <v>7330</v>
      </c>
      <c r="E433" s="6" t="s">
        <v>8337</v>
      </c>
      <c r="F433" s="6" t="s">
        <v>6402</v>
      </c>
      <c r="G433" s="6">
        <v>705</v>
      </c>
      <c r="H433" s="6">
        <v>14380</v>
      </c>
      <c r="I433" s="6">
        <v>0</v>
      </c>
      <c r="J433" s="6">
        <v>0</v>
      </c>
      <c r="K433" s="6">
        <v>0</v>
      </c>
      <c r="L433" s="6"/>
      <c r="M433" s="6">
        <v>2022</v>
      </c>
      <c r="N433" s="6" t="s">
        <v>8310</v>
      </c>
      <c r="O433" s="6">
        <v>4</v>
      </c>
      <c r="P433" s="6"/>
      <c r="Q433" s="6" t="s">
        <v>7733</v>
      </c>
      <c r="R433" s="6" t="s">
        <v>7734</v>
      </c>
      <c r="S433" s="6"/>
      <c r="T433" s="6" t="s">
        <v>1919</v>
      </c>
      <c r="U433">
        <f t="shared" si="6"/>
        <v>2</v>
      </c>
    </row>
    <row r="434" spans="1:21" x14ac:dyDescent="0.2">
      <c r="A434" s="6" t="s">
        <v>8314</v>
      </c>
      <c r="B434" s="6" t="s">
        <v>8304</v>
      </c>
      <c r="C434" s="6">
        <v>3521010</v>
      </c>
      <c r="D434" s="6" t="s">
        <v>8338</v>
      </c>
      <c r="E434" s="6" t="s">
        <v>6806</v>
      </c>
      <c r="F434" s="6" t="s">
        <v>6402</v>
      </c>
      <c r="G434" s="6">
        <v>1951</v>
      </c>
      <c r="H434" s="6">
        <v>14380</v>
      </c>
      <c r="I434" s="6">
        <v>0</v>
      </c>
      <c r="J434" s="6">
        <v>0</v>
      </c>
      <c r="K434" s="6">
        <v>0</v>
      </c>
      <c r="L434" s="6"/>
      <c r="M434" s="6">
        <v>2022</v>
      </c>
      <c r="N434" s="6" t="s">
        <v>8310</v>
      </c>
      <c r="O434" s="6">
        <v>4</v>
      </c>
      <c r="P434" s="6"/>
      <c r="Q434" s="6" t="s">
        <v>7733</v>
      </c>
      <c r="R434" s="6" t="s">
        <v>7734</v>
      </c>
      <c r="S434" s="6"/>
      <c r="T434" s="6" t="s">
        <v>1920</v>
      </c>
      <c r="U434">
        <f t="shared" si="6"/>
        <v>1</v>
      </c>
    </row>
    <row r="435" spans="1:21" x14ac:dyDescent="0.2">
      <c r="A435" s="6" t="s">
        <v>8316</v>
      </c>
      <c r="B435" s="6" t="s">
        <v>8304</v>
      </c>
      <c r="C435" s="6">
        <v>3521010</v>
      </c>
      <c r="D435" s="6" t="s">
        <v>6622</v>
      </c>
      <c r="E435" s="6" t="s">
        <v>8339</v>
      </c>
      <c r="F435" s="6" t="s">
        <v>6402</v>
      </c>
      <c r="G435" s="6">
        <v>2011</v>
      </c>
      <c r="H435" s="6">
        <v>15549</v>
      </c>
      <c r="I435" s="6">
        <v>0</v>
      </c>
      <c r="J435" s="6">
        <v>0</v>
      </c>
      <c r="K435" s="6">
        <v>0</v>
      </c>
      <c r="L435" s="6"/>
      <c r="M435" s="6">
        <v>2022</v>
      </c>
      <c r="N435" s="6" t="s">
        <v>8310</v>
      </c>
      <c r="O435" s="6">
        <v>8</v>
      </c>
      <c r="P435" s="6"/>
      <c r="Q435" s="6" t="s">
        <v>7733</v>
      </c>
      <c r="R435" s="6" t="s">
        <v>7734</v>
      </c>
      <c r="S435" s="6"/>
      <c r="T435" s="6" t="s">
        <v>1921</v>
      </c>
      <c r="U435">
        <f t="shared" si="6"/>
        <v>6</v>
      </c>
    </row>
    <row r="436" spans="1:21" x14ac:dyDescent="0.2">
      <c r="A436" s="6" t="s">
        <v>8316</v>
      </c>
      <c r="B436" s="6" t="s">
        <v>8304</v>
      </c>
      <c r="C436" s="6">
        <v>3521010</v>
      </c>
      <c r="D436" s="6" t="s">
        <v>8340</v>
      </c>
      <c r="E436" s="6" t="s">
        <v>6904</v>
      </c>
      <c r="F436" s="6" t="s">
        <v>6402</v>
      </c>
      <c r="G436" s="6">
        <v>2707</v>
      </c>
      <c r="H436" s="6">
        <v>15549</v>
      </c>
      <c r="I436" s="6">
        <v>0</v>
      </c>
      <c r="J436" s="6">
        <v>0</v>
      </c>
      <c r="K436" s="6">
        <v>0</v>
      </c>
      <c r="L436" s="6"/>
      <c r="M436" s="6">
        <v>2022</v>
      </c>
      <c r="N436" s="6" t="s">
        <v>8310</v>
      </c>
      <c r="O436" s="6">
        <v>8</v>
      </c>
      <c r="P436" s="6"/>
      <c r="Q436" s="6" t="s">
        <v>7733</v>
      </c>
      <c r="R436" s="6" t="s">
        <v>7734</v>
      </c>
      <c r="S436" s="6"/>
      <c r="T436" s="6" t="s">
        <v>1922</v>
      </c>
      <c r="U436">
        <f t="shared" si="6"/>
        <v>5</v>
      </c>
    </row>
    <row r="437" spans="1:21" x14ac:dyDescent="0.2">
      <c r="A437" s="6" t="s">
        <v>8316</v>
      </c>
      <c r="B437" s="6" t="s">
        <v>8304</v>
      </c>
      <c r="C437" s="6">
        <v>3521010</v>
      </c>
      <c r="D437" s="6" t="s">
        <v>8341</v>
      </c>
      <c r="E437" s="6" t="s">
        <v>8342</v>
      </c>
      <c r="F437" s="6" t="s">
        <v>6402</v>
      </c>
      <c r="G437" s="6">
        <v>825</v>
      </c>
      <c r="H437" s="6">
        <v>15549</v>
      </c>
      <c r="I437" s="6">
        <v>0</v>
      </c>
      <c r="J437" s="6">
        <v>0</v>
      </c>
      <c r="K437" s="6">
        <v>0</v>
      </c>
      <c r="L437" s="6"/>
      <c r="M437" s="6">
        <v>2022</v>
      </c>
      <c r="N437" s="6" t="s">
        <v>8310</v>
      </c>
      <c r="O437" s="6">
        <v>8</v>
      </c>
      <c r="P437" s="6"/>
      <c r="Q437" s="6" t="s">
        <v>7733</v>
      </c>
      <c r="R437" s="6" t="s">
        <v>7734</v>
      </c>
      <c r="S437" s="6"/>
      <c r="T437" s="6" t="s">
        <v>1923</v>
      </c>
      <c r="U437">
        <f t="shared" si="6"/>
        <v>4</v>
      </c>
    </row>
    <row r="438" spans="1:21" x14ac:dyDescent="0.2">
      <c r="A438" s="6" t="s">
        <v>8316</v>
      </c>
      <c r="B438" s="6" t="s">
        <v>8304</v>
      </c>
      <c r="C438" s="6">
        <v>3521010</v>
      </c>
      <c r="D438" s="6" t="s">
        <v>6828</v>
      </c>
      <c r="E438" s="6" t="s">
        <v>6872</v>
      </c>
      <c r="F438" s="6" t="s">
        <v>6402</v>
      </c>
      <c r="G438" s="6">
        <v>1576</v>
      </c>
      <c r="H438" s="6">
        <v>15549</v>
      </c>
      <c r="I438" s="6">
        <v>0</v>
      </c>
      <c r="J438" s="6">
        <v>0</v>
      </c>
      <c r="K438" s="6">
        <v>0</v>
      </c>
      <c r="L438" s="6"/>
      <c r="M438" s="6">
        <v>2022</v>
      </c>
      <c r="N438" s="6" t="s">
        <v>8310</v>
      </c>
      <c r="O438" s="6">
        <v>8</v>
      </c>
      <c r="P438" s="6"/>
      <c r="Q438" s="6" t="s">
        <v>7733</v>
      </c>
      <c r="R438" s="6" t="s">
        <v>7734</v>
      </c>
      <c r="S438" s="6"/>
      <c r="T438" s="6" t="s">
        <v>19872</v>
      </c>
      <c r="U438">
        <f t="shared" si="6"/>
        <v>3</v>
      </c>
    </row>
    <row r="439" spans="1:21" x14ac:dyDescent="0.2">
      <c r="A439" s="6" t="s">
        <v>8316</v>
      </c>
      <c r="B439" s="6" t="s">
        <v>8304</v>
      </c>
      <c r="C439" s="6">
        <v>3521010</v>
      </c>
      <c r="D439" s="6" t="s">
        <v>8343</v>
      </c>
      <c r="E439" s="6" t="s">
        <v>8344</v>
      </c>
      <c r="F439" s="6" t="s">
        <v>6402</v>
      </c>
      <c r="G439" s="6">
        <v>594</v>
      </c>
      <c r="H439" s="6">
        <v>15549</v>
      </c>
      <c r="I439" s="6">
        <v>0</v>
      </c>
      <c r="J439" s="6">
        <v>0</v>
      </c>
      <c r="K439" s="6">
        <v>0</v>
      </c>
      <c r="L439" s="6"/>
      <c r="M439" s="6">
        <v>2022</v>
      </c>
      <c r="N439" s="6" t="s">
        <v>8310</v>
      </c>
      <c r="O439" s="6">
        <v>8</v>
      </c>
      <c r="P439" s="6"/>
      <c r="Q439" s="6" t="s">
        <v>7733</v>
      </c>
      <c r="R439" s="6" t="s">
        <v>7734</v>
      </c>
      <c r="S439" s="6"/>
      <c r="T439" s="6" t="s">
        <v>19873</v>
      </c>
      <c r="U439">
        <f t="shared" si="6"/>
        <v>2</v>
      </c>
    </row>
    <row r="440" spans="1:21" x14ac:dyDescent="0.2">
      <c r="A440" s="6" t="s">
        <v>8316</v>
      </c>
      <c r="B440" s="6" t="s">
        <v>8304</v>
      </c>
      <c r="C440" s="6">
        <v>3521010</v>
      </c>
      <c r="D440" s="6" t="s">
        <v>8345</v>
      </c>
      <c r="E440" s="6" t="s">
        <v>8346</v>
      </c>
      <c r="F440" s="6" t="s">
        <v>6402</v>
      </c>
      <c r="G440" s="6">
        <v>917</v>
      </c>
      <c r="H440" s="6">
        <v>15549</v>
      </c>
      <c r="I440" s="6">
        <v>0</v>
      </c>
      <c r="J440" s="6">
        <v>0</v>
      </c>
      <c r="K440" s="6">
        <v>0</v>
      </c>
      <c r="L440" s="6"/>
      <c r="M440" s="6">
        <v>2022</v>
      </c>
      <c r="N440" s="6" t="s">
        <v>8310</v>
      </c>
      <c r="O440" s="6">
        <v>8</v>
      </c>
      <c r="P440" s="6"/>
      <c r="Q440" s="6" t="s">
        <v>7733</v>
      </c>
      <c r="R440" s="6" t="s">
        <v>7734</v>
      </c>
      <c r="S440" s="6"/>
      <c r="T440" s="6" t="s">
        <v>19874</v>
      </c>
      <c r="U440">
        <f t="shared" si="6"/>
        <v>1</v>
      </c>
    </row>
    <row r="441" spans="1:21" x14ac:dyDescent="0.2">
      <c r="A441" s="6" t="s">
        <v>8318</v>
      </c>
      <c r="B441" s="6" t="s">
        <v>8304</v>
      </c>
      <c r="C441" s="6">
        <v>3521010</v>
      </c>
      <c r="D441" s="6" t="s">
        <v>8347</v>
      </c>
      <c r="E441" s="6" t="s">
        <v>8348</v>
      </c>
      <c r="F441" s="6" t="s">
        <v>6402</v>
      </c>
      <c r="G441" s="6">
        <v>454</v>
      </c>
      <c r="H441" s="6">
        <v>20708</v>
      </c>
      <c r="I441" s="6">
        <v>0</v>
      </c>
      <c r="J441" s="6">
        <v>0</v>
      </c>
      <c r="K441" s="6">
        <v>0</v>
      </c>
      <c r="L441" s="6"/>
      <c r="M441" s="6">
        <v>2022</v>
      </c>
      <c r="N441" s="6" t="s">
        <v>8310</v>
      </c>
      <c r="O441" s="6">
        <v>10</v>
      </c>
      <c r="P441" s="6"/>
      <c r="Q441" s="6" t="s">
        <v>7733</v>
      </c>
      <c r="R441" s="6" t="s">
        <v>7734</v>
      </c>
      <c r="S441" s="6"/>
      <c r="T441" s="6" t="s">
        <v>19875</v>
      </c>
      <c r="U441">
        <f t="shared" si="6"/>
        <v>6</v>
      </c>
    </row>
    <row r="442" spans="1:21" x14ac:dyDescent="0.2">
      <c r="A442" s="6" t="s">
        <v>8318</v>
      </c>
      <c r="B442" s="6" t="s">
        <v>8304</v>
      </c>
      <c r="C442" s="6">
        <v>3521010</v>
      </c>
      <c r="D442" s="6" t="s">
        <v>8349</v>
      </c>
      <c r="E442" s="6" t="s">
        <v>8350</v>
      </c>
      <c r="F442" s="6" t="s">
        <v>6402</v>
      </c>
      <c r="G442" s="6">
        <v>1008</v>
      </c>
      <c r="H442" s="6">
        <v>20708</v>
      </c>
      <c r="I442" s="6">
        <v>0</v>
      </c>
      <c r="J442" s="6">
        <v>0</v>
      </c>
      <c r="K442" s="6">
        <v>0</v>
      </c>
      <c r="L442" s="6"/>
      <c r="M442" s="6">
        <v>2022</v>
      </c>
      <c r="N442" s="6" t="s">
        <v>8310</v>
      </c>
      <c r="O442" s="6">
        <v>10</v>
      </c>
      <c r="P442" s="6"/>
      <c r="Q442" s="6" t="s">
        <v>7733</v>
      </c>
      <c r="R442" s="6" t="s">
        <v>7734</v>
      </c>
      <c r="S442" s="6"/>
      <c r="T442" s="6" t="s">
        <v>19876</v>
      </c>
      <c r="U442">
        <f t="shared" si="6"/>
        <v>5</v>
      </c>
    </row>
    <row r="443" spans="1:21" x14ac:dyDescent="0.2">
      <c r="A443" s="6" t="s">
        <v>8318</v>
      </c>
      <c r="B443" s="6" t="s">
        <v>8304</v>
      </c>
      <c r="C443" s="6">
        <v>3521010</v>
      </c>
      <c r="D443" s="6" t="s">
        <v>6501</v>
      </c>
      <c r="E443" s="6" t="s">
        <v>6839</v>
      </c>
      <c r="F443" s="6" t="s">
        <v>6402</v>
      </c>
      <c r="G443" s="6">
        <v>3200</v>
      </c>
      <c r="H443" s="6">
        <v>20708</v>
      </c>
      <c r="I443" s="6">
        <v>0</v>
      </c>
      <c r="J443" s="6">
        <v>0</v>
      </c>
      <c r="K443" s="6">
        <v>0</v>
      </c>
      <c r="L443" s="6"/>
      <c r="M443" s="6">
        <v>2022</v>
      </c>
      <c r="N443" s="6" t="s">
        <v>8310</v>
      </c>
      <c r="O443" s="6">
        <v>10</v>
      </c>
      <c r="P443" s="6"/>
      <c r="Q443" s="6" t="s">
        <v>7733</v>
      </c>
      <c r="R443" s="6" t="s">
        <v>7734</v>
      </c>
      <c r="S443" s="6"/>
      <c r="T443" s="6" t="s">
        <v>19877</v>
      </c>
      <c r="U443">
        <f t="shared" si="6"/>
        <v>4</v>
      </c>
    </row>
    <row r="444" spans="1:21" x14ac:dyDescent="0.2">
      <c r="A444" s="6" t="s">
        <v>8318</v>
      </c>
      <c r="B444" s="6" t="s">
        <v>8304</v>
      </c>
      <c r="C444" s="6">
        <v>3521010</v>
      </c>
      <c r="D444" s="6" t="s">
        <v>8351</v>
      </c>
      <c r="E444" s="6" t="s">
        <v>8352</v>
      </c>
      <c r="F444" s="6" t="s">
        <v>6402</v>
      </c>
      <c r="G444" s="6">
        <v>2498</v>
      </c>
      <c r="H444" s="6">
        <v>20708</v>
      </c>
      <c r="I444" s="6">
        <v>0</v>
      </c>
      <c r="J444" s="6">
        <v>0</v>
      </c>
      <c r="K444" s="6">
        <v>0</v>
      </c>
      <c r="L444" s="6"/>
      <c r="M444" s="6">
        <v>2022</v>
      </c>
      <c r="N444" s="6" t="s">
        <v>8310</v>
      </c>
      <c r="O444" s="6">
        <v>10</v>
      </c>
      <c r="P444" s="6"/>
      <c r="Q444" s="6" t="s">
        <v>7733</v>
      </c>
      <c r="R444" s="6" t="s">
        <v>7734</v>
      </c>
      <c r="S444" s="6"/>
      <c r="T444" s="6" t="s">
        <v>19878</v>
      </c>
      <c r="U444">
        <f t="shared" si="6"/>
        <v>3</v>
      </c>
    </row>
    <row r="445" spans="1:21" x14ac:dyDescent="0.2">
      <c r="A445" s="6" t="s">
        <v>8318</v>
      </c>
      <c r="B445" s="6" t="s">
        <v>8304</v>
      </c>
      <c r="C445" s="6">
        <v>3521010</v>
      </c>
      <c r="D445" s="6" t="s">
        <v>8353</v>
      </c>
      <c r="E445" s="6" t="s">
        <v>8354</v>
      </c>
      <c r="F445" s="6" t="s">
        <v>6402</v>
      </c>
      <c r="G445" s="6">
        <v>1603</v>
      </c>
      <c r="H445" s="6">
        <v>20708</v>
      </c>
      <c r="I445" s="6">
        <v>0</v>
      </c>
      <c r="J445" s="6">
        <v>0</v>
      </c>
      <c r="K445" s="6">
        <v>0</v>
      </c>
      <c r="L445" s="6"/>
      <c r="M445" s="6">
        <v>2022</v>
      </c>
      <c r="N445" s="6" t="s">
        <v>8310</v>
      </c>
      <c r="O445" s="6">
        <v>10</v>
      </c>
      <c r="P445" s="6"/>
      <c r="Q445" s="6" t="s">
        <v>7733</v>
      </c>
      <c r="R445" s="6" t="s">
        <v>7734</v>
      </c>
      <c r="S445" s="6"/>
      <c r="T445" s="6" t="s">
        <v>19879</v>
      </c>
      <c r="U445">
        <f t="shared" si="6"/>
        <v>2</v>
      </c>
    </row>
    <row r="446" spans="1:21" x14ac:dyDescent="0.2">
      <c r="A446" s="6" t="s">
        <v>8318</v>
      </c>
      <c r="B446" s="6" t="s">
        <v>8304</v>
      </c>
      <c r="C446" s="6">
        <v>3521010</v>
      </c>
      <c r="D446" s="6" t="s">
        <v>8355</v>
      </c>
      <c r="E446" s="6" t="s">
        <v>7336</v>
      </c>
      <c r="F446" s="6" t="s">
        <v>6402</v>
      </c>
      <c r="G446" s="6">
        <v>6086</v>
      </c>
      <c r="H446" s="6">
        <v>20708</v>
      </c>
      <c r="I446" s="6">
        <v>0</v>
      </c>
      <c r="J446" s="6">
        <v>1</v>
      </c>
      <c r="K446" s="6">
        <v>0</v>
      </c>
      <c r="L446" s="6"/>
      <c r="M446" s="6">
        <v>2022</v>
      </c>
      <c r="N446" s="6" t="s">
        <v>8310</v>
      </c>
      <c r="O446" s="6">
        <v>10</v>
      </c>
      <c r="P446" s="6"/>
      <c r="Q446" s="6" t="s">
        <v>7733</v>
      </c>
      <c r="R446" s="6" t="s">
        <v>7734</v>
      </c>
      <c r="S446" s="6"/>
      <c r="T446" s="6" t="s">
        <v>1898</v>
      </c>
      <c r="U446">
        <f t="shared" si="6"/>
        <v>1</v>
      </c>
    </row>
    <row r="447" spans="1:21" x14ac:dyDescent="0.2">
      <c r="A447" s="6" t="s">
        <v>8356</v>
      </c>
      <c r="B447" s="6" t="s">
        <v>8304</v>
      </c>
      <c r="C447" s="6">
        <v>3521010</v>
      </c>
      <c r="D447" s="6" t="s">
        <v>8357</v>
      </c>
      <c r="E447" s="6" t="s">
        <v>6985</v>
      </c>
      <c r="F447" s="6" t="s">
        <v>6402</v>
      </c>
      <c r="G447" s="6">
        <v>3092</v>
      </c>
      <c r="H447" s="6">
        <v>14231</v>
      </c>
      <c r="I447" s="6">
        <v>0</v>
      </c>
      <c r="J447" s="6">
        <v>0</v>
      </c>
      <c r="K447" s="6">
        <v>0</v>
      </c>
      <c r="L447" s="6"/>
      <c r="M447" s="6">
        <v>2022</v>
      </c>
      <c r="N447" s="6" t="s">
        <v>7745</v>
      </c>
      <c r="O447" s="6">
        <v>5</v>
      </c>
      <c r="P447" s="6"/>
      <c r="Q447" s="6" t="s">
        <v>7733</v>
      </c>
      <c r="R447" s="6" t="s">
        <v>7734</v>
      </c>
      <c r="S447" s="6"/>
      <c r="T447" s="6" t="s">
        <v>19880</v>
      </c>
      <c r="U447">
        <f t="shared" si="6"/>
        <v>7</v>
      </c>
    </row>
    <row r="448" spans="1:21" x14ac:dyDescent="0.2">
      <c r="A448" s="6" t="s">
        <v>8356</v>
      </c>
      <c r="B448" s="6" t="s">
        <v>8304</v>
      </c>
      <c r="C448" s="6">
        <v>3521010</v>
      </c>
      <c r="D448" s="6" t="s">
        <v>8358</v>
      </c>
      <c r="E448" s="6" t="s">
        <v>6904</v>
      </c>
      <c r="F448" s="6" t="s">
        <v>6402</v>
      </c>
      <c r="G448" s="6">
        <v>1241</v>
      </c>
      <c r="H448" s="6">
        <v>14231</v>
      </c>
      <c r="I448" s="6">
        <v>0</v>
      </c>
      <c r="J448" s="6">
        <v>0</v>
      </c>
      <c r="K448" s="6">
        <v>0</v>
      </c>
      <c r="L448" s="6"/>
      <c r="M448" s="6">
        <v>2022</v>
      </c>
      <c r="N448" s="6" t="s">
        <v>7745</v>
      </c>
      <c r="O448" s="6">
        <v>5</v>
      </c>
      <c r="P448" s="6"/>
      <c r="Q448" s="6" t="s">
        <v>7733</v>
      </c>
      <c r="R448" s="6" t="s">
        <v>7734</v>
      </c>
      <c r="S448" s="6"/>
      <c r="T448" s="6" t="s">
        <v>19881</v>
      </c>
      <c r="U448">
        <f t="shared" si="6"/>
        <v>6</v>
      </c>
    </row>
    <row r="449" spans="1:21" x14ac:dyDescent="0.2">
      <c r="A449" s="6" t="s">
        <v>8356</v>
      </c>
      <c r="B449" s="6" t="s">
        <v>8304</v>
      </c>
      <c r="C449" s="6">
        <v>3521010</v>
      </c>
      <c r="D449" s="6" t="s">
        <v>8359</v>
      </c>
      <c r="E449" s="6" t="s">
        <v>8360</v>
      </c>
      <c r="F449" s="6" t="s">
        <v>6402</v>
      </c>
      <c r="G449" s="6">
        <v>1109</v>
      </c>
      <c r="H449" s="6">
        <v>14231</v>
      </c>
      <c r="I449" s="6">
        <v>0</v>
      </c>
      <c r="J449" s="6">
        <v>0</v>
      </c>
      <c r="K449" s="6">
        <v>0</v>
      </c>
      <c r="L449" s="6"/>
      <c r="M449" s="6">
        <v>2022</v>
      </c>
      <c r="N449" s="6" t="s">
        <v>7745</v>
      </c>
      <c r="O449" s="6">
        <v>5</v>
      </c>
      <c r="P449" s="6"/>
      <c r="Q449" s="6" t="s">
        <v>7733</v>
      </c>
      <c r="R449" s="6" t="s">
        <v>7734</v>
      </c>
      <c r="S449" s="6"/>
      <c r="T449" s="6" t="s">
        <v>19882</v>
      </c>
      <c r="U449">
        <f t="shared" si="6"/>
        <v>5</v>
      </c>
    </row>
    <row r="450" spans="1:21" x14ac:dyDescent="0.2">
      <c r="A450" s="6" t="s">
        <v>8356</v>
      </c>
      <c r="B450" s="6" t="s">
        <v>8304</v>
      </c>
      <c r="C450" s="6">
        <v>3521010</v>
      </c>
      <c r="D450" s="6" t="s">
        <v>8361</v>
      </c>
      <c r="E450" s="6" t="s">
        <v>8362</v>
      </c>
      <c r="F450" s="6" t="s">
        <v>6402</v>
      </c>
      <c r="G450" s="6">
        <v>784</v>
      </c>
      <c r="H450" s="6">
        <v>14231</v>
      </c>
      <c r="I450" s="6">
        <v>0</v>
      </c>
      <c r="J450" s="6">
        <v>0</v>
      </c>
      <c r="K450" s="6">
        <v>0</v>
      </c>
      <c r="L450" s="6"/>
      <c r="M450" s="6">
        <v>2022</v>
      </c>
      <c r="N450" s="6" t="s">
        <v>7745</v>
      </c>
      <c r="O450" s="6">
        <v>5</v>
      </c>
      <c r="P450" s="6"/>
      <c r="Q450" s="6" t="s">
        <v>7733</v>
      </c>
      <c r="R450" s="6" t="s">
        <v>7734</v>
      </c>
      <c r="S450" s="6"/>
      <c r="T450" s="6" t="s">
        <v>19883</v>
      </c>
      <c r="U450">
        <f t="shared" si="6"/>
        <v>4</v>
      </c>
    </row>
    <row r="451" spans="1:21" x14ac:dyDescent="0.2">
      <c r="A451" s="6" t="s">
        <v>8356</v>
      </c>
      <c r="B451" s="6" t="s">
        <v>8304</v>
      </c>
      <c r="C451" s="6">
        <v>3521010</v>
      </c>
      <c r="D451" s="6" t="s">
        <v>6713</v>
      </c>
      <c r="E451" s="6" t="s">
        <v>6466</v>
      </c>
      <c r="F451" s="6" t="s">
        <v>6402</v>
      </c>
      <c r="G451" s="6">
        <v>889</v>
      </c>
      <c r="H451" s="6">
        <v>14231</v>
      </c>
      <c r="I451" s="6">
        <v>0</v>
      </c>
      <c r="J451" s="6">
        <v>0</v>
      </c>
      <c r="K451" s="6">
        <v>0</v>
      </c>
      <c r="L451" s="6"/>
      <c r="M451" s="6">
        <v>2022</v>
      </c>
      <c r="N451" s="6" t="s">
        <v>7745</v>
      </c>
      <c r="O451" s="6">
        <v>5</v>
      </c>
      <c r="P451" s="6"/>
      <c r="Q451" s="6" t="s">
        <v>7733</v>
      </c>
      <c r="R451" s="6" t="s">
        <v>7734</v>
      </c>
      <c r="S451" s="6"/>
      <c r="T451" s="6" t="s">
        <v>17639</v>
      </c>
      <c r="U451">
        <f t="shared" ref="U451:U514" si="7">COUNTIF(A451:A6751,A451)</f>
        <v>3</v>
      </c>
    </row>
    <row r="452" spans="1:21" x14ac:dyDescent="0.2">
      <c r="A452" s="6" t="s">
        <v>8356</v>
      </c>
      <c r="B452" s="6" t="s">
        <v>8304</v>
      </c>
      <c r="C452" s="6">
        <v>3521010</v>
      </c>
      <c r="D452" s="6" t="s">
        <v>7133</v>
      </c>
      <c r="E452" s="6" t="s">
        <v>8363</v>
      </c>
      <c r="F452" s="6" t="s">
        <v>6402</v>
      </c>
      <c r="G452" s="6">
        <v>1973</v>
      </c>
      <c r="H452" s="6">
        <v>14231</v>
      </c>
      <c r="I452" s="6">
        <v>0</v>
      </c>
      <c r="J452" s="6">
        <v>0</v>
      </c>
      <c r="K452" s="6">
        <v>0</v>
      </c>
      <c r="L452" s="6"/>
      <c r="M452" s="6">
        <v>2022</v>
      </c>
      <c r="N452" s="6" t="s">
        <v>7745</v>
      </c>
      <c r="O452" s="6">
        <v>5</v>
      </c>
      <c r="P452" s="6"/>
      <c r="Q452" s="6" t="s">
        <v>7733</v>
      </c>
      <c r="R452" s="6" t="s">
        <v>7734</v>
      </c>
      <c r="S452" s="6"/>
      <c r="T452" s="6" t="s">
        <v>19884</v>
      </c>
      <c r="U452">
        <f t="shared" si="7"/>
        <v>2</v>
      </c>
    </row>
    <row r="453" spans="1:21" x14ac:dyDescent="0.2">
      <c r="A453" s="6" t="s">
        <v>8356</v>
      </c>
      <c r="B453" s="6" t="s">
        <v>8304</v>
      </c>
      <c r="C453" s="6">
        <v>3521010</v>
      </c>
      <c r="D453" s="6" t="s">
        <v>8364</v>
      </c>
      <c r="E453" s="6" t="s">
        <v>8365</v>
      </c>
      <c r="F453" s="6" t="s">
        <v>6402</v>
      </c>
      <c r="G453" s="6">
        <v>5143</v>
      </c>
      <c r="H453" s="6">
        <v>14231</v>
      </c>
      <c r="I453" s="6">
        <v>1</v>
      </c>
      <c r="J453" s="6">
        <v>1</v>
      </c>
      <c r="K453" s="6">
        <v>0</v>
      </c>
      <c r="L453" s="6"/>
      <c r="M453" s="6">
        <v>2022</v>
      </c>
      <c r="N453" s="6" t="s">
        <v>7745</v>
      </c>
      <c r="O453" s="6">
        <v>5</v>
      </c>
      <c r="P453" s="6"/>
      <c r="Q453" s="6" t="s">
        <v>7733</v>
      </c>
      <c r="R453" s="6" t="s">
        <v>7734</v>
      </c>
      <c r="S453" s="6"/>
      <c r="T453" s="6" t="s">
        <v>1896</v>
      </c>
      <c r="U453">
        <f t="shared" si="7"/>
        <v>1</v>
      </c>
    </row>
    <row r="454" spans="1:21" x14ac:dyDescent="0.2">
      <c r="A454" s="6" t="s">
        <v>8366</v>
      </c>
      <c r="B454" s="6" t="s">
        <v>8304</v>
      </c>
      <c r="C454" s="6">
        <v>3521010</v>
      </c>
      <c r="D454" s="6" t="s">
        <v>8367</v>
      </c>
      <c r="E454" s="6" t="s">
        <v>6837</v>
      </c>
      <c r="F454" s="6" t="s">
        <v>6402</v>
      </c>
      <c r="G454" s="6">
        <v>4983</v>
      </c>
      <c r="H454" s="6">
        <v>17235</v>
      </c>
      <c r="I454" s="6">
        <v>0</v>
      </c>
      <c r="J454" s="6">
        <v>1</v>
      </c>
      <c r="K454" s="6">
        <v>0</v>
      </c>
      <c r="L454" s="6"/>
      <c r="M454" s="6">
        <v>2022</v>
      </c>
      <c r="N454" s="6" t="s">
        <v>7745</v>
      </c>
      <c r="O454" s="6">
        <v>6</v>
      </c>
      <c r="P454" s="6"/>
      <c r="Q454" s="6" t="s">
        <v>7733</v>
      </c>
      <c r="R454" s="6" t="s">
        <v>7734</v>
      </c>
      <c r="S454" s="6"/>
      <c r="T454" s="6" t="s">
        <v>1894</v>
      </c>
      <c r="U454">
        <f t="shared" si="7"/>
        <v>9</v>
      </c>
    </row>
    <row r="455" spans="1:21" x14ac:dyDescent="0.2">
      <c r="A455" s="6" t="s">
        <v>8366</v>
      </c>
      <c r="B455" s="6" t="s">
        <v>8304</v>
      </c>
      <c r="C455" s="6">
        <v>3521010</v>
      </c>
      <c r="D455" s="6" t="s">
        <v>8368</v>
      </c>
      <c r="E455" s="6" t="s">
        <v>7239</v>
      </c>
      <c r="F455" s="6" t="s">
        <v>6402</v>
      </c>
      <c r="G455" s="6">
        <v>3886</v>
      </c>
      <c r="H455" s="6">
        <v>17235</v>
      </c>
      <c r="I455" s="6">
        <v>0</v>
      </c>
      <c r="J455" s="6">
        <v>0</v>
      </c>
      <c r="K455" s="6">
        <v>0</v>
      </c>
      <c r="L455" s="6"/>
      <c r="M455" s="6">
        <v>2022</v>
      </c>
      <c r="N455" s="6" t="s">
        <v>7745</v>
      </c>
      <c r="O455" s="6">
        <v>6</v>
      </c>
      <c r="P455" s="6"/>
      <c r="Q455" s="6" t="s">
        <v>7733</v>
      </c>
      <c r="R455" s="6" t="s">
        <v>7734</v>
      </c>
      <c r="S455" s="6"/>
      <c r="T455" s="6" t="s">
        <v>19885</v>
      </c>
      <c r="U455">
        <f t="shared" si="7"/>
        <v>8</v>
      </c>
    </row>
    <row r="456" spans="1:21" x14ac:dyDescent="0.2">
      <c r="A456" s="6" t="s">
        <v>8366</v>
      </c>
      <c r="B456" s="6" t="s">
        <v>8304</v>
      </c>
      <c r="C456" s="6">
        <v>3521010</v>
      </c>
      <c r="D456" s="6" t="s">
        <v>8369</v>
      </c>
      <c r="E456" s="6" t="s">
        <v>8360</v>
      </c>
      <c r="F456" s="6" t="s">
        <v>6402</v>
      </c>
      <c r="G456" s="6">
        <v>853</v>
      </c>
      <c r="H456" s="6">
        <v>17235</v>
      </c>
      <c r="I456" s="6">
        <v>0</v>
      </c>
      <c r="J456" s="6">
        <v>0</v>
      </c>
      <c r="K456" s="6">
        <v>0</v>
      </c>
      <c r="L456" s="6"/>
      <c r="M456" s="6">
        <v>2022</v>
      </c>
      <c r="N456" s="6" t="s">
        <v>7745</v>
      </c>
      <c r="O456" s="6">
        <v>6</v>
      </c>
      <c r="P456" s="6"/>
      <c r="Q456" s="6" t="s">
        <v>7733</v>
      </c>
      <c r="R456" s="6" t="s">
        <v>7734</v>
      </c>
      <c r="S456" s="6"/>
      <c r="T456" s="6" t="s">
        <v>19886</v>
      </c>
      <c r="U456">
        <f t="shared" si="7"/>
        <v>7</v>
      </c>
    </row>
    <row r="457" spans="1:21" x14ac:dyDescent="0.2">
      <c r="A457" s="6" t="s">
        <v>8366</v>
      </c>
      <c r="B457" s="6" t="s">
        <v>8304</v>
      </c>
      <c r="C457" s="6">
        <v>3521010</v>
      </c>
      <c r="D457" s="6" t="s">
        <v>8370</v>
      </c>
      <c r="E457" s="6" t="s">
        <v>8371</v>
      </c>
      <c r="F457" s="6" t="s">
        <v>6402</v>
      </c>
      <c r="G457" s="6">
        <v>714</v>
      </c>
      <c r="H457" s="6">
        <v>17235</v>
      </c>
      <c r="I457" s="6">
        <v>0</v>
      </c>
      <c r="J457" s="6">
        <v>0</v>
      </c>
      <c r="K457" s="6">
        <v>0</v>
      </c>
      <c r="L457" s="6"/>
      <c r="M457" s="6">
        <v>2022</v>
      </c>
      <c r="N457" s="6" t="s">
        <v>7745</v>
      </c>
      <c r="O457" s="6">
        <v>6</v>
      </c>
      <c r="P457" s="6"/>
      <c r="Q457" s="6" t="s">
        <v>7733</v>
      </c>
      <c r="R457" s="6" t="s">
        <v>7734</v>
      </c>
      <c r="S457" s="6"/>
      <c r="T457" s="6" t="s">
        <v>19887</v>
      </c>
      <c r="U457">
        <f t="shared" si="7"/>
        <v>6</v>
      </c>
    </row>
    <row r="458" spans="1:21" x14ac:dyDescent="0.2">
      <c r="A458" s="6" t="s">
        <v>8366</v>
      </c>
      <c r="B458" s="6" t="s">
        <v>8304</v>
      </c>
      <c r="C458" s="6">
        <v>3521010</v>
      </c>
      <c r="D458" s="6" t="s">
        <v>6442</v>
      </c>
      <c r="E458" s="6" t="s">
        <v>8372</v>
      </c>
      <c r="F458" s="6" t="s">
        <v>6402</v>
      </c>
      <c r="G458" s="6">
        <v>1005</v>
      </c>
      <c r="H458" s="6">
        <v>17235</v>
      </c>
      <c r="I458" s="6">
        <v>0</v>
      </c>
      <c r="J458" s="6">
        <v>0</v>
      </c>
      <c r="K458" s="6">
        <v>0</v>
      </c>
      <c r="L458" s="6"/>
      <c r="M458" s="6">
        <v>2022</v>
      </c>
      <c r="N458" s="6" t="s">
        <v>7745</v>
      </c>
      <c r="O458" s="6">
        <v>6</v>
      </c>
      <c r="P458" s="6"/>
      <c r="Q458" s="6" t="s">
        <v>7733</v>
      </c>
      <c r="R458" s="6" t="s">
        <v>7734</v>
      </c>
      <c r="S458" s="6"/>
      <c r="T458" s="6" t="s">
        <v>19888</v>
      </c>
      <c r="U458">
        <f t="shared" si="7"/>
        <v>5</v>
      </c>
    </row>
    <row r="459" spans="1:21" x14ac:dyDescent="0.2">
      <c r="A459" s="6" t="s">
        <v>8366</v>
      </c>
      <c r="B459" s="6" t="s">
        <v>8304</v>
      </c>
      <c r="C459" s="6">
        <v>3521010</v>
      </c>
      <c r="D459" s="6" t="s">
        <v>8373</v>
      </c>
      <c r="E459" s="6" t="s">
        <v>6879</v>
      </c>
      <c r="F459" s="6" t="s">
        <v>6402</v>
      </c>
      <c r="G459" s="6">
        <v>1311</v>
      </c>
      <c r="H459" s="6">
        <v>17235</v>
      </c>
      <c r="I459" s="6">
        <v>0</v>
      </c>
      <c r="J459" s="6">
        <v>0</v>
      </c>
      <c r="K459" s="6">
        <v>0</v>
      </c>
      <c r="L459" s="6"/>
      <c r="M459" s="6">
        <v>2022</v>
      </c>
      <c r="N459" s="6" t="s">
        <v>7745</v>
      </c>
      <c r="O459" s="6">
        <v>6</v>
      </c>
      <c r="P459" s="6"/>
      <c r="Q459" s="6" t="s">
        <v>7733</v>
      </c>
      <c r="R459" s="6" t="s">
        <v>7734</v>
      </c>
      <c r="S459" s="6"/>
      <c r="T459" s="6" t="s">
        <v>19889</v>
      </c>
      <c r="U459">
        <f t="shared" si="7"/>
        <v>4</v>
      </c>
    </row>
    <row r="460" spans="1:21" x14ac:dyDescent="0.2">
      <c r="A460" s="6" t="s">
        <v>8366</v>
      </c>
      <c r="B460" s="6" t="s">
        <v>8304</v>
      </c>
      <c r="C460" s="6">
        <v>3521010</v>
      </c>
      <c r="D460" s="6" t="s">
        <v>8374</v>
      </c>
      <c r="E460" s="6" t="s">
        <v>6806</v>
      </c>
      <c r="F460" s="6" t="s">
        <v>6402</v>
      </c>
      <c r="G460" s="6">
        <v>608</v>
      </c>
      <c r="H460" s="6">
        <v>17235</v>
      </c>
      <c r="I460" s="6">
        <v>0</v>
      </c>
      <c r="J460" s="6">
        <v>0</v>
      </c>
      <c r="K460" s="6">
        <v>0</v>
      </c>
      <c r="L460" s="6"/>
      <c r="M460" s="6">
        <v>2022</v>
      </c>
      <c r="N460" s="6" t="s">
        <v>7745</v>
      </c>
      <c r="O460" s="6">
        <v>6</v>
      </c>
      <c r="P460" s="6"/>
      <c r="Q460" s="6" t="s">
        <v>7733</v>
      </c>
      <c r="R460" s="6" t="s">
        <v>7734</v>
      </c>
      <c r="S460" s="6"/>
      <c r="T460" s="6" t="s">
        <v>19890</v>
      </c>
      <c r="U460">
        <f t="shared" si="7"/>
        <v>3</v>
      </c>
    </row>
    <row r="461" spans="1:21" x14ac:dyDescent="0.2">
      <c r="A461" s="6" t="s">
        <v>8366</v>
      </c>
      <c r="B461" s="6" t="s">
        <v>8304</v>
      </c>
      <c r="C461" s="6">
        <v>3521010</v>
      </c>
      <c r="D461" s="6" t="s">
        <v>7571</v>
      </c>
      <c r="E461" s="6" t="s">
        <v>8375</v>
      </c>
      <c r="F461" s="6" t="s">
        <v>6402</v>
      </c>
      <c r="G461" s="6">
        <v>1217</v>
      </c>
      <c r="H461" s="6">
        <v>17235</v>
      </c>
      <c r="I461" s="6">
        <v>0</v>
      </c>
      <c r="J461" s="6">
        <v>0</v>
      </c>
      <c r="K461" s="6">
        <v>0</v>
      </c>
      <c r="L461" s="6"/>
      <c r="M461" s="6">
        <v>2022</v>
      </c>
      <c r="N461" s="6" t="s">
        <v>7745</v>
      </c>
      <c r="O461" s="6">
        <v>6</v>
      </c>
      <c r="P461" s="6"/>
      <c r="Q461" s="6" t="s">
        <v>7733</v>
      </c>
      <c r="R461" s="6" t="s">
        <v>7734</v>
      </c>
      <c r="S461" s="6"/>
      <c r="T461" s="6" t="s">
        <v>19891</v>
      </c>
      <c r="U461">
        <f t="shared" si="7"/>
        <v>2</v>
      </c>
    </row>
    <row r="462" spans="1:21" x14ac:dyDescent="0.2">
      <c r="A462" s="6" t="s">
        <v>8366</v>
      </c>
      <c r="B462" s="6" t="s">
        <v>8304</v>
      </c>
      <c r="C462" s="6">
        <v>3521010</v>
      </c>
      <c r="D462" s="6" t="s">
        <v>6492</v>
      </c>
      <c r="E462" s="6" t="s">
        <v>7107</v>
      </c>
      <c r="F462" s="6" t="s">
        <v>6402</v>
      </c>
      <c r="G462" s="6">
        <v>2658</v>
      </c>
      <c r="H462" s="6">
        <v>17235</v>
      </c>
      <c r="I462" s="6">
        <v>0</v>
      </c>
      <c r="J462" s="6">
        <v>0</v>
      </c>
      <c r="K462" s="6">
        <v>0</v>
      </c>
      <c r="L462" s="6"/>
      <c r="M462" s="6">
        <v>2022</v>
      </c>
      <c r="N462" s="6" t="s">
        <v>7745</v>
      </c>
      <c r="O462" s="6">
        <v>6</v>
      </c>
      <c r="P462" s="6"/>
      <c r="Q462" s="6" t="s">
        <v>7733</v>
      </c>
      <c r="R462" s="6" t="s">
        <v>7734</v>
      </c>
      <c r="S462" s="6"/>
      <c r="T462" s="6" t="s">
        <v>19892</v>
      </c>
      <c r="U462">
        <f t="shared" si="7"/>
        <v>1</v>
      </c>
    </row>
    <row r="463" spans="1:21" x14ac:dyDescent="0.2">
      <c r="A463" s="6" t="s">
        <v>8376</v>
      </c>
      <c r="B463" s="6" t="s">
        <v>8304</v>
      </c>
      <c r="C463" s="6">
        <v>3521010</v>
      </c>
      <c r="D463" s="6" t="s">
        <v>8377</v>
      </c>
      <c r="E463" s="6" t="s">
        <v>8378</v>
      </c>
      <c r="F463" s="6" t="s">
        <v>6402</v>
      </c>
      <c r="G463" s="6">
        <v>1047</v>
      </c>
      <c r="H463" s="6">
        <v>14390</v>
      </c>
      <c r="I463" s="6">
        <v>0</v>
      </c>
      <c r="J463" s="6">
        <v>0</v>
      </c>
      <c r="K463" s="6">
        <v>0</v>
      </c>
      <c r="L463" s="6"/>
      <c r="M463" s="6">
        <v>2022</v>
      </c>
      <c r="N463" s="6" t="s">
        <v>7745</v>
      </c>
      <c r="O463" s="6">
        <v>4</v>
      </c>
      <c r="P463" s="6"/>
      <c r="Q463" s="6" t="s">
        <v>7733</v>
      </c>
      <c r="R463" s="6" t="s">
        <v>7734</v>
      </c>
      <c r="S463" s="6"/>
      <c r="T463" s="6" t="s">
        <v>19893</v>
      </c>
      <c r="U463">
        <f t="shared" si="7"/>
        <v>6</v>
      </c>
    </row>
    <row r="464" spans="1:21" x14ac:dyDescent="0.2">
      <c r="A464" s="6" t="s">
        <v>8376</v>
      </c>
      <c r="B464" s="6" t="s">
        <v>8304</v>
      </c>
      <c r="C464" s="6">
        <v>3521010</v>
      </c>
      <c r="D464" s="6" t="s">
        <v>7546</v>
      </c>
      <c r="E464" s="6" t="s">
        <v>6977</v>
      </c>
      <c r="F464" s="6" t="s">
        <v>6402</v>
      </c>
      <c r="G464" s="6">
        <v>1802</v>
      </c>
      <c r="H464" s="6">
        <v>14390</v>
      </c>
      <c r="I464" s="6">
        <v>0</v>
      </c>
      <c r="J464" s="6">
        <v>0</v>
      </c>
      <c r="K464" s="6">
        <v>0</v>
      </c>
      <c r="L464" s="6"/>
      <c r="M464" s="6">
        <v>2022</v>
      </c>
      <c r="N464" s="6" t="s">
        <v>7745</v>
      </c>
      <c r="O464" s="6">
        <v>4</v>
      </c>
      <c r="P464" s="6"/>
      <c r="Q464" s="6" t="s">
        <v>7733</v>
      </c>
      <c r="R464" s="6" t="s">
        <v>7734</v>
      </c>
      <c r="S464" s="6"/>
      <c r="T464" s="6" t="s">
        <v>19894</v>
      </c>
      <c r="U464">
        <f t="shared" si="7"/>
        <v>5</v>
      </c>
    </row>
    <row r="465" spans="1:21" x14ac:dyDescent="0.2">
      <c r="A465" s="6" t="s">
        <v>8376</v>
      </c>
      <c r="B465" s="6" t="s">
        <v>8304</v>
      </c>
      <c r="C465" s="6">
        <v>3521010</v>
      </c>
      <c r="D465" s="6" t="s">
        <v>6598</v>
      </c>
      <c r="E465" s="6" t="s">
        <v>7310</v>
      </c>
      <c r="F465" s="6" t="s">
        <v>6402</v>
      </c>
      <c r="G465" s="6">
        <v>4912</v>
      </c>
      <c r="H465" s="6">
        <v>14390</v>
      </c>
      <c r="I465" s="6">
        <v>0</v>
      </c>
      <c r="J465" s="6">
        <v>1</v>
      </c>
      <c r="K465" s="6">
        <v>0</v>
      </c>
      <c r="L465" s="6"/>
      <c r="M465" s="6">
        <v>2022</v>
      </c>
      <c r="N465" s="6" t="s">
        <v>7745</v>
      </c>
      <c r="O465" s="6">
        <v>4</v>
      </c>
      <c r="P465" s="6"/>
      <c r="Q465" s="6" t="s">
        <v>7733</v>
      </c>
      <c r="R465" s="6" t="s">
        <v>7734</v>
      </c>
      <c r="S465" s="6"/>
      <c r="T465" s="6" t="s">
        <v>1892</v>
      </c>
      <c r="U465">
        <f t="shared" si="7"/>
        <v>4</v>
      </c>
    </row>
    <row r="466" spans="1:21" x14ac:dyDescent="0.2">
      <c r="A466" s="6" t="s">
        <v>8376</v>
      </c>
      <c r="B466" s="6" t="s">
        <v>8304</v>
      </c>
      <c r="C466" s="6">
        <v>3521010</v>
      </c>
      <c r="D466" s="6" t="s">
        <v>8379</v>
      </c>
      <c r="E466" s="6" t="s">
        <v>8380</v>
      </c>
      <c r="F466" s="6" t="s">
        <v>6402</v>
      </c>
      <c r="G466" s="6">
        <v>1442</v>
      </c>
      <c r="H466" s="6">
        <v>14390</v>
      </c>
      <c r="I466" s="6">
        <v>0</v>
      </c>
      <c r="J466" s="6">
        <v>0</v>
      </c>
      <c r="K466" s="6">
        <v>0</v>
      </c>
      <c r="L466" s="6"/>
      <c r="M466" s="6">
        <v>2022</v>
      </c>
      <c r="N466" s="6" t="s">
        <v>7745</v>
      </c>
      <c r="O466" s="6">
        <v>4</v>
      </c>
      <c r="P466" s="6"/>
      <c r="Q466" s="6" t="s">
        <v>7733</v>
      </c>
      <c r="R466" s="6" t="s">
        <v>7734</v>
      </c>
      <c r="S466" s="6"/>
      <c r="T466" s="6" t="s">
        <v>19895</v>
      </c>
      <c r="U466">
        <f t="shared" si="7"/>
        <v>3</v>
      </c>
    </row>
    <row r="467" spans="1:21" x14ac:dyDescent="0.2">
      <c r="A467" s="6" t="s">
        <v>8376</v>
      </c>
      <c r="B467" s="6" t="s">
        <v>8304</v>
      </c>
      <c r="C467" s="6">
        <v>3521010</v>
      </c>
      <c r="D467" s="6" t="s">
        <v>6434</v>
      </c>
      <c r="E467" s="6" t="s">
        <v>8381</v>
      </c>
      <c r="F467" s="6" t="s">
        <v>6402</v>
      </c>
      <c r="G467" s="6">
        <v>4599</v>
      </c>
      <c r="H467" s="6">
        <v>14390</v>
      </c>
      <c r="I467" s="6">
        <v>0</v>
      </c>
      <c r="J467" s="6">
        <v>0</v>
      </c>
      <c r="K467" s="6">
        <v>0</v>
      </c>
      <c r="L467" s="6"/>
      <c r="M467" s="6">
        <v>2022</v>
      </c>
      <c r="N467" s="6" t="s">
        <v>7745</v>
      </c>
      <c r="O467" s="6">
        <v>4</v>
      </c>
      <c r="P467" s="6"/>
      <c r="Q467" s="6" t="s">
        <v>7733</v>
      </c>
      <c r="R467" s="6" t="s">
        <v>7734</v>
      </c>
      <c r="S467" s="6"/>
      <c r="T467" s="6" t="s">
        <v>19896</v>
      </c>
      <c r="U467">
        <f t="shared" si="7"/>
        <v>2</v>
      </c>
    </row>
    <row r="468" spans="1:21" x14ac:dyDescent="0.2">
      <c r="A468" s="6" t="s">
        <v>8376</v>
      </c>
      <c r="B468" s="6" t="s">
        <v>8304</v>
      </c>
      <c r="C468" s="6">
        <v>3521010</v>
      </c>
      <c r="D468" s="6" t="s">
        <v>8382</v>
      </c>
      <c r="E468" s="6" t="s">
        <v>8383</v>
      </c>
      <c r="F468" s="6" t="s">
        <v>6402</v>
      </c>
      <c r="G468" s="6">
        <v>588</v>
      </c>
      <c r="H468" s="6">
        <v>14390</v>
      </c>
      <c r="I468" s="6">
        <v>0</v>
      </c>
      <c r="J468" s="6">
        <v>0</v>
      </c>
      <c r="K468" s="6">
        <v>0</v>
      </c>
      <c r="L468" s="6"/>
      <c r="M468" s="6">
        <v>2022</v>
      </c>
      <c r="N468" s="6" t="s">
        <v>7745</v>
      </c>
      <c r="O468" s="6">
        <v>4</v>
      </c>
      <c r="P468" s="6"/>
      <c r="Q468" s="6" t="s">
        <v>7733</v>
      </c>
      <c r="R468" s="6" t="s">
        <v>7734</v>
      </c>
      <c r="S468" s="6"/>
      <c r="T468" s="6" t="s">
        <v>19897</v>
      </c>
      <c r="U468">
        <f t="shared" si="7"/>
        <v>1</v>
      </c>
    </row>
    <row r="469" spans="1:21" x14ac:dyDescent="0.2">
      <c r="A469" s="6" t="s">
        <v>8384</v>
      </c>
      <c r="B469" s="6" t="s">
        <v>8304</v>
      </c>
      <c r="C469" s="6">
        <v>3521010</v>
      </c>
      <c r="D469" s="6" t="s">
        <v>8385</v>
      </c>
      <c r="E469" s="6" t="s">
        <v>8386</v>
      </c>
      <c r="F469" s="6" t="s">
        <v>6402</v>
      </c>
      <c r="G469" s="6">
        <v>493</v>
      </c>
      <c r="H469" s="6">
        <v>15597</v>
      </c>
      <c r="I469" s="6">
        <v>0</v>
      </c>
      <c r="J469" s="6">
        <v>0</v>
      </c>
      <c r="K469" s="6">
        <v>0</v>
      </c>
      <c r="L469" s="6"/>
      <c r="M469" s="6">
        <v>2022</v>
      </c>
      <c r="N469" s="6" t="s">
        <v>7745</v>
      </c>
      <c r="O469" s="6">
        <v>8</v>
      </c>
      <c r="P469" s="6"/>
      <c r="Q469" s="6" t="s">
        <v>7733</v>
      </c>
      <c r="R469" s="6" t="s">
        <v>7734</v>
      </c>
      <c r="S469" s="6"/>
      <c r="T469" s="6" t="s">
        <v>19898</v>
      </c>
      <c r="U469">
        <f t="shared" si="7"/>
        <v>13</v>
      </c>
    </row>
    <row r="470" spans="1:21" x14ac:dyDescent="0.2">
      <c r="A470" s="6" t="s">
        <v>8384</v>
      </c>
      <c r="B470" s="6" t="s">
        <v>8304</v>
      </c>
      <c r="C470" s="6">
        <v>3521010</v>
      </c>
      <c r="D470" s="6" t="s">
        <v>8387</v>
      </c>
      <c r="E470" s="6" t="s">
        <v>8388</v>
      </c>
      <c r="F470" s="6" t="s">
        <v>6402</v>
      </c>
      <c r="G470" s="6">
        <v>258</v>
      </c>
      <c r="H470" s="6">
        <v>15597</v>
      </c>
      <c r="I470" s="6">
        <v>0</v>
      </c>
      <c r="J470" s="6">
        <v>0</v>
      </c>
      <c r="K470" s="6">
        <v>0</v>
      </c>
      <c r="L470" s="6"/>
      <c r="M470" s="6">
        <v>2022</v>
      </c>
      <c r="N470" s="6" t="s">
        <v>7745</v>
      </c>
      <c r="O470" s="6">
        <v>8</v>
      </c>
      <c r="P470" s="6"/>
      <c r="Q470" s="6" t="s">
        <v>7733</v>
      </c>
      <c r="R470" s="6" t="s">
        <v>7734</v>
      </c>
      <c r="S470" s="6"/>
      <c r="T470" s="6" t="s">
        <v>19899</v>
      </c>
      <c r="U470">
        <f t="shared" si="7"/>
        <v>12</v>
      </c>
    </row>
    <row r="471" spans="1:21" x14ac:dyDescent="0.2">
      <c r="A471" s="6" t="s">
        <v>8384</v>
      </c>
      <c r="B471" s="6" t="s">
        <v>8304</v>
      </c>
      <c r="C471" s="6">
        <v>3521010</v>
      </c>
      <c r="D471" s="6" t="s">
        <v>8389</v>
      </c>
      <c r="E471" s="6" t="s">
        <v>8390</v>
      </c>
      <c r="F471" s="6" t="s">
        <v>6402</v>
      </c>
      <c r="G471" s="6">
        <v>689</v>
      </c>
      <c r="H471" s="6">
        <v>15597</v>
      </c>
      <c r="I471" s="6">
        <v>0</v>
      </c>
      <c r="J471" s="6">
        <v>0</v>
      </c>
      <c r="K471" s="6">
        <v>0</v>
      </c>
      <c r="L471" s="6"/>
      <c r="M471" s="6">
        <v>2022</v>
      </c>
      <c r="N471" s="6" t="s">
        <v>7745</v>
      </c>
      <c r="O471" s="6">
        <v>8</v>
      </c>
      <c r="P471" s="6"/>
      <c r="Q471" s="6" t="s">
        <v>7733</v>
      </c>
      <c r="R471" s="6" t="s">
        <v>7734</v>
      </c>
      <c r="S471" s="6"/>
      <c r="T471" s="6" t="s">
        <v>19900</v>
      </c>
      <c r="U471">
        <f t="shared" si="7"/>
        <v>11</v>
      </c>
    </row>
    <row r="472" spans="1:21" x14ac:dyDescent="0.2">
      <c r="A472" s="6" t="s">
        <v>8384</v>
      </c>
      <c r="B472" s="6" t="s">
        <v>8304</v>
      </c>
      <c r="C472" s="6">
        <v>3521010</v>
      </c>
      <c r="D472" s="6" t="s">
        <v>7178</v>
      </c>
      <c r="E472" s="6" t="s">
        <v>8391</v>
      </c>
      <c r="F472" s="6" t="s">
        <v>6402</v>
      </c>
      <c r="G472" s="6">
        <v>546</v>
      </c>
      <c r="H472" s="6">
        <v>15597</v>
      </c>
      <c r="I472" s="6">
        <v>0</v>
      </c>
      <c r="J472" s="6">
        <v>0</v>
      </c>
      <c r="K472" s="6">
        <v>0</v>
      </c>
      <c r="L472" s="6"/>
      <c r="M472" s="6">
        <v>2022</v>
      </c>
      <c r="N472" s="6" t="s">
        <v>7745</v>
      </c>
      <c r="O472" s="6">
        <v>8</v>
      </c>
      <c r="P472" s="6"/>
      <c r="Q472" s="6" t="s">
        <v>7733</v>
      </c>
      <c r="R472" s="6" t="s">
        <v>7734</v>
      </c>
      <c r="S472" s="6"/>
      <c r="T472" s="6" t="s">
        <v>19901</v>
      </c>
      <c r="U472">
        <f t="shared" si="7"/>
        <v>10</v>
      </c>
    </row>
    <row r="473" spans="1:21" x14ac:dyDescent="0.2">
      <c r="A473" s="6" t="s">
        <v>8384</v>
      </c>
      <c r="B473" s="6" t="s">
        <v>8304</v>
      </c>
      <c r="C473" s="6">
        <v>3521010</v>
      </c>
      <c r="D473" s="6" t="s">
        <v>6622</v>
      </c>
      <c r="E473" s="6" t="s">
        <v>8392</v>
      </c>
      <c r="F473" s="6" t="s">
        <v>6402</v>
      </c>
      <c r="G473" s="6">
        <v>586</v>
      </c>
      <c r="H473" s="6">
        <v>15597</v>
      </c>
      <c r="I473" s="6">
        <v>0</v>
      </c>
      <c r="J473" s="6">
        <v>0</v>
      </c>
      <c r="K473" s="6">
        <v>0</v>
      </c>
      <c r="L473" s="6"/>
      <c r="M473" s="6">
        <v>2022</v>
      </c>
      <c r="N473" s="6" t="s">
        <v>7745</v>
      </c>
      <c r="O473" s="6">
        <v>8</v>
      </c>
      <c r="P473" s="6"/>
      <c r="Q473" s="6" t="s">
        <v>7733</v>
      </c>
      <c r="R473" s="6" t="s">
        <v>7734</v>
      </c>
      <c r="S473" s="6"/>
      <c r="T473" s="6" t="s">
        <v>19902</v>
      </c>
      <c r="U473">
        <f t="shared" si="7"/>
        <v>9</v>
      </c>
    </row>
    <row r="474" spans="1:21" x14ac:dyDescent="0.2">
      <c r="A474" s="6" t="s">
        <v>8384</v>
      </c>
      <c r="B474" s="6" t="s">
        <v>8304</v>
      </c>
      <c r="C474" s="6">
        <v>3521010</v>
      </c>
      <c r="D474" s="6" t="s">
        <v>8393</v>
      </c>
      <c r="E474" s="6" t="s">
        <v>8285</v>
      </c>
      <c r="F474" s="6" t="s">
        <v>6402</v>
      </c>
      <c r="G474" s="6">
        <v>1021</v>
      </c>
      <c r="H474" s="6">
        <v>15597</v>
      </c>
      <c r="I474" s="6">
        <v>0</v>
      </c>
      <c r="J474" s="6">
        <v>0</v>
      </c>
      <c r="K474" s="6">
        <v>0</v>
      </c>
      <c r="L474" s="6"/>
      <c r="M474" s="6">
        <v>2022</v>
      </c>
      <c r="N474" s="6" t="s">
        <v>7745</v>
      </c>
      <c r="O474" s="6">
        <v>8</v>
      </c>
      <c r="P474" s="6"/>
      <c r="Q474" s="6" t="s">
        <v>7733</v>
      </c>
      <c r="R474" s="6" t="s">
        <v>7734</v>
      </c>
      <c r="S474" s="6"/>
      <c r="T474" s="6" t="s">
        <v>19903</v>
      </c>
      <c r="U474">
        <f t="shared" si="7"/>
        <v>8</v>
      </c>
    </row>
    <row r="475" spans="1:21" x14ac:dyDescent="0.2">
      <c r="A475" s="6" t="s">
        <v>8384</v>
      </c>
      <c r="B475" s="6" t="s">
        <v>8304</v>
      </c>
      <c r="C475" s="6">
        <v>3521010</v>
      </c>
      <c r="D475" s="6" t="s">
        <v>8394</v>
      </c>
      <c r="E475" s="6" t="s">
        <v>8395</v>
      </c>
      <c r="F475" s="6" t="s">
        <v>6402</v>
      </c>
      <c r="G475" s="6">
        <v>161</v>
      </c>
      <c r="H475" s="6">
        <v>15597</v>
      </c>
      <c r="I475" s="6">
        <v>0</v>
      </c>
      <c r="J475" s="6">
        <v>0</v>
      </c>
      <c r="K475" s="6">
        <v>0</v>
      </c>
      <c r="L475" s="6"/>
      <c r="M475" s="6">
        <v>2022</v>
      </c>
      <c r="N475" s="6" t="s">
        <v>7745</v>
      </c>
      <c r="O475" s="6">
        <v>8</v>
      </c>
      <c r="P475" s="6"/>
      <c r="Q475" s="6" t="s">
        <v>7733</v>
      </c>
      <c r="R475" s="6" t="s">
        <v>7734</v>
      </c>
      <c r="S475" s="6"/>
      <c r="T475" s="6" t="s">
        <v>19904</v>
      </c>
      <c r="U475">
        <f t="shared" si="7"/>
        <v>7</v>
      </c>
    </row>
    <row r="476" spans="1:21" x14ac:dyDescent="0.2">
      <c r="A476" s="6" t="s">
        <v>8384</v>
      </c>
      <c r="B476" s="6" t="s">
        <v>8304</v>
      </c>
      <c r="C476" s="6">
        <v>3521010</v>
      </c>
      <c r="D476" s="6" t="s">
        <v>6657</v>
      </c>
      <c r="E476" s="6" t="s">
        <v>8396</v>
      </c>
      <c r="F476" s="6" t="s">
        <v>6402</v>
      </c>
      <c r="G476" s="6">
        <v>4069</v>
      </c>
      <c r="H476" s="6">
        <v>15597</v>
      </c>
      <c r="I476" s="6">
        <v>0</v>
      </c>
      <c r="J476" s="6">
        <v>1</v>
      </c>
      <c r="K476" s="6">
        <v>0</v>
      </c>
      <c r="L476" s="6"/>
      <c r="M476" s="6">
        <v>2022</v>
      </c>
      <c r="N476" s="6" t="s">
        <v>7745</v>
      </c>
      <c r="O476" s="6">
        <v>8</v>
      </c>
      <c r="P476" s="6"/>
      <c r="Q476" s="6" t="s">
        <v>7733</v>
      </c>
      <c r="R476" s="6" t="s">
        <v>7734</v>
      </c>
      <c r="S476" s="6"/>
      <c r="T476" s="6" t="s">
        <v>1890</v>
      </c>
      <c r="U476">
        <f t="shared" si="7"/>
        <v>6</v>
      </c>
    </row>
    <row r="477" spans="1:21" x14ac:dyDescent="0.2">
      <c r="A477" s="6" t="s">
        <v>8384</v>
      </c>
      <c r="B477" s="6" t="s">
        <v>8304</v>
      </c>
      <c r="C477" s="6">
        <v>3521010</v>
      </c>
      <c r="D477" s="6" t="s">
        <v>7264</v>
      </c>
      <c r="E477" s="6" t="s">
        <v>8397</v>
      </c>
      <c r="F477" s="6" t="s">
        <v>6402</v>
      </c>
      <c r="G477" s="6">
        <v>525</v>
      </c>
      <c r="H477" s="6">
        <v>15597</v>
      </c>
      <c r="I477" s="6">
        <v>0</v>
      </c>
      <c r="J477" s="6">
        <v>0</v>
      </c>
      <c r="K477" s="6">
        <v>0</v>
      </c>
      <c r="L477" s="6"/>
      <c r="M477" s="6">
        <v>2022</v>
      </c>
      <c r="N477" s="6" t="s">
        <v>7745</v>
      </c>
      <c r="O477" s="6">
        <v>8</v>
      </c>
      <c r="P477" s="6"/>
      <c r="Q477" s="6" t="s">
        <v>7733</v>
      </c>
      <c r="R477" s="6" t="s">
        <v>7734</v>
      </c>
      <c r="S477" s="6"/>
      <c r="T477" s="6" t="s">
        <v>19905</v>
      </c>
      <c r="U477">
        <f t="shared" si="7"/>
        <v>5</v>
      </c>
    </row>
    <row r="478" spans="1:21" x14ac:dyDescent="0.2">
      <c r="A478" s="6" t="s">
        <v>8384</v>
      </c>
      <c r="B478" s="6" t="s">
        <v>8304</v>
      </c>
      <c r="C478" s="6">
        <v>3521010</v>
      </c>
      <c r="D478" s="6" t="s">
        <v>8351</v>
      </c>
      <c r="E478" s="6" t="s">
        <v>6418</v>
      </c>
      <c r="F478" s="6" t="s">
        <v>6402</v>
      </c>
      <c r="G478" s="6">
        <v>315</v>
      </c>
      <c r="H478" s="6">
        <v>15597</v>
      </c>
      <c r="I478" s="6">
        <v>0</v>
      </c>
      <c r="J478" s="6">
        <v>0</v>
      </c>
      <c r="K478" s="6">
        <v>0</v>
      </c>
      <c r="L478" s="6"/>
      <c r="M478" s="6">
        <v>2022</v>
      </c>
      <c r="N478" s="6" t="s">
        <v>7745</v>
      </c>
      <c r="O478" s="6">
        <v>8</v>
      </c>
      <c r="P478" s="6"/>
      <c r="Q478" s="6" t="s">
        <v>7733</v>
      </c>
      <c r="R478" s="6" t="s">
        <v>7734</v>
      </c>
      <c r="S478" s="6"/>
      <c r="T478" s="6" t="s">
        <v>19906</v>
      </c>
      <c r="U478">
        <f t="shared" si="7"/>
        <v>4</v>
      </c>
    </row>
    <row r="479" spans="1:21" x14ac:dyDescent="0.2">
      <c r="A479" s="6" t="s">
        <v>8384</v>
      </c>
      <c r="B479" s="6" t="s">
        <v>8304</v>
      </c>
      <c r="C479" s="6">
        <v>3521010</v>
      </c>
      <c r="D479" s="6" t="s">
        <v>8398</v>
      </c>
      <c r="E479" s="6" t="s">
        <v>6418</v>
      </c>
      <c r="F479" s="6" t="s">
        <v>6402</v>
      </c>
      <c r="G479" s="6">
        <v>2849</v>
      </c>
      <c r="H479" s="6">
        <v>15597</v>
      </c>
      <c r="I479" s="6">
        <v>0</v>
      </c>
      <c r="J479" s="6">
        <v>0</v>
      </c>
      <c r="K479" s="6">
        <v>0</v>
      </c>
      <c r="L479" s="6"/>
      <c r="M479" s="6">
        <v>2022</v>
      </c>
      <c r="N479" s="6" t="s">
        <v>7745</v>
      </c>
      <c r="O479" s="6">
        <v>8</v>
      </c>
      <c r="P479" s="6"/>
      <c r="Q479" s="6" t="s">
        <v>7733</v>
      </c>
      <c r="R479" s="6" t="s">
        <v>7734</v>
      </c>
      <c r="S479" s="6"/>
      <c r="T479" s="6" t="s">
        <v>19907</v>
      </c>
      <c r="U479">
        <f t="shared" si="7"/>
        <v>3</v>
      </c>
    </row>
    <row r="480" spans="1:21" x14ac:dyDescent="0.2">
      <c r="A480" s="6" t="s">
        <v>8384</v>
      </c>
      <c r="B480" s="6" t="s">
        <v>8304</v>
      </c>
      <c r="C480" s="6">
        <v>3521010</v>
      </c>
      <c r="D480" s="6" t="s">
        <v>8399</v>
      </c>
      <c r="E480" s="6" t="s">
        <v>6777</v>
      </c>
      <c r="F480" s="6" t="s">
        <v>6402</v>
      </c>
      <c r="G480" s="6">
        <v>2237</v>
      </c>
      <c r="H480" s="6">
        <v>15597</v>
      </c>
      <c r="I480" s="6">
        <v>0</v>
      </c>
      <c r="J480" s="6">
        <v>0</v>
      </c>
      <c r="K480" s="6">
        <v>0</v>
      </c>
      <c r="L480" s="6"/>
      <c r="M480" s="6">
        <v>2022</v>
      </c>
      <c r="N480" s="6" t="s">
        <v>7745</v>
      </c>
      <c r="O480" s="6">
        <v>8</v>
      </c>
      <c r="P480" s="6"/>
      <c r="Q480" s="6" t="s">
        <v>7733</v>
      </c>
      <c r="R480" s="6" t="s">
        <v>7734</v>
      </c>
      <c r="S480" s="6"/>
      <c r="T480" s="6" t="s">
        <v>19908</v>
      </c>
      <c r="U480">
        <f t="shared" si="7"/>
        <v>2</v>
      </c>
    </row>
    <row r="481" spans="1:21" x14ac:dyDescent="0.2">
      <c r="A481" s="6" t="s">
        <v>8384</v>
      </c>
      <c r="B481" s="6" t="s">
        <v>8304</v>
      </c>
      <c r="C481" s="6">
        <v>3521010</v>
      </c>
      <c r="D481" s="6" t="s">
        <v>7261</v>
      </c>
      <c r="E481" s="6" t="s">
        <v>6777</v>
      </c>
      <c r="F481" s="6" t="s">
        <v>6402</v>
      </c>
      <c r="G481" s="6">
        <v>1848</v>
      </c>
      <c r="H481" s="6">
        <v>15597</v>
      </c>
      <c r="I481" s="6">
        <v>0</v>
      </c>
      <c r="J481" s="6">
        <v>0</v>
      </c>
      <c r="K481" s="6">
        <v>0</v>
      </c>
      <c r="L481" s="6"/>
      <c r="M481" s="6">
        <v>2022</v>
      </c>
      <c r="N481" s="6" t="s">
        <v>7745</v>
      </c>
      <c r="O481" s="6">
        <v>8</v>
      </c>
      <c r="P481" s="6"/>
      <c r="Q481" s="6" t="s">
        <v>7733</v>
      </c>
      <c r="R481" s="6" t="s">
        <v>7734</v>
      </c>
      <c r="S481" s="6"/>
      <c r="T481" s="6" t="s">
        <v>19909</v>
      </c>
      <c r="U481">
        <f t="shared" si="7"/>
        <v>1</v>
      </c>
    </row>
    <row r="482" spans="1:21" x14ac:dyDescent="0.2">
      <c r="A482" s="6" t="s">
        <v>8320</v>
      </c>
      <c r="B482" s="6" t="s">
        <v>8304</v>
      </c>
      <c r="C482" s="6">
        <v>3521010</v>
      </c>
      <c r="D482" s="6" t="s">
        <v>8400</v>
      </c>
      <c r="E482" s="6" t="s">
        <v>8401</v>
      </c>
      <c r="F482" s="6" t="s">
        <v>6402</v>
      </c>
      <c r="G482" s="6">
        <v>1400</v>
      </c>
      <c r="H482" s="6">
        <v>20037</v>
      </c>
      <c r="I482" s="6">
        <v>0</v>
      </c>
      <c r="J482" s="6">
        <v>0</v>
      </c>
      <c r="K482" s="6">
        <v>0</v>
      </c>
      <c r="L482" s="6"/>
      <c r="M482" s="6">
        <v>2022</v>
      </c>
      <c r="N482" s="6" t="s">
        <v>7745</v>
      </c>
      <c r="O482" s="6">
        <v>10</v>
      </c>
      <c r="P482" s="6"/>
      <c r="Q482" s="6" t="s">
        <v>7733</v>
      </c>
      <c r="R482" s="6" t="s">
        <v>7734</v>
      </c>
      <c r="S482" s="6"/>
      <c r="T482" s="6" t="s">
        <v>19910</v>
      </c>
      <c r="U482">
        <f t="shared" si="7"/>
        <v>5</v>
      </c>
    </row>
    <row r="483" spans="1:21" x14ac:dyDescent="0.2">
      <c r="A483" s="6" t="s">
        <v>8320</v>
      </c>
      <c r="B483" s="6" t="s">
        <v>8304</v>
      </c>
      <c r="C483" s="6">
        <v>3521010</v>
      </c>
      <c r="D483" s="6" t="s">
        <v>6958</v>
      </c>
      <c r="E483" s="6" t="s">
        <v>8402</v>
      </c>
      <c r="F483" s="6" t="s">
        <v>6402</v>
      </c>
      <c r="G483" s="6">
        <v>4577</v>
      </c>
      <c r="H483" s="6">
        <v>20037</v>
      </c>
      <c r="I483" s="6">
        <v>0</v>
      </c>
      <c r="J483" s="6">
        <v>0</v>
      </c>
      <c r="K483" s="6">
        <v>0</v>
      </c>
      <c r="L483" s="6"/>
      <c r="M483" s="6">
        <v>2022</v>
      </c>
      <c r="N483" s="6" t="s">
        <v>7745</v>
      </c>
      <c r="O483" s="6">
        <v>10</v>
      </c>
      <c r="P483" s="6"/>
      <c r="Q483" s="6" t="s">
        <v>7733</v>
      </c>
      <c r="R483" s="6" t="s">
        <v>7734</v>
      </c>
      <c r="S483" s="6"/>
      <c r="T483" s="6" t="s">
        <v>19911</v>
      </c>
      <c r="U483">
        <f t="shared" si="7"/>
        <v>4</v>
      </c>
    </row>
    <row r="484" spans="1:21" x14ac:dyDescent="0.2">
      <c r="A484" s="6" t="s">
        <v>8320</v>
      </c>
      <c r="B484" s="6" t="s">
        <v>8304</v>
      </c>
      <c r="C484" s="6">
        <v>3521010</v>
      </c>
      <c r="D484" s="6" t="s">
        <v>8403</v>
      </c>
      <c r="E484" s="6" t="s">
        <v>6475</v>
      </c>
      <c r="F484" s="6" t="s">
        <v>6402</v>
      </c>
      <c r="G484" s="6">
        <v>2316</v>
      </c>
      <c r="H484" s="6">
        <v>20037</v>
      </c>
      <c r="I484" s="6">
        <v>0</v>
      </c>
      <c r="J484" s="6">
        <v>0</v>
      </c>
      <c r="K484" s="6">
        <v>0</v>
      </c>
      <c r="L484" s="6"/>
      <c r="M484" s="6">
        <v>2022</v>
      </c>
      <c r="N484" s="6" t="s">
        <v>7745</v>
      </c>
      <c r="O484" s="6">
        <v>10</v>
      </c>
      <c r="P484" s="6"/>
      <c r="Q484" s="6" t="s">
        <v>7733</v>
      </c>
      <c r="R484" s="6" t="s">
        <v>7734</v>
      </c>
      <c r="S484" s="6"/>
      <c r="T484" s="6" t="s">
        <v>19912</v>
      </c>
      <c r="U484">
        <f t="shared" si="7"/>
        <v>3</v>
      </c>
    </row>
    <row r="485" spans="1:21" x14ac:dyDescent="0.2">
      <c r="A485" s="6" t="s">
        <v>8320</v>
      </c>
      <c r="B485" s="6" t="s">
        <v>8304</v>
      </c>
      <c r="C485" s="6">
        <v>3521010</v>
      </c>
      <c r="D485" s="6" t="s">
        <v>8404</v>
      </c>
      <c r="E485" s="6" t="s">
        <v>8331</v>
      </c>
      <c r="F485" s="6" t="s">
        <v>6402</v>
      </c>
      <c r="G485" s="6">
        <v>1341</v>
      </c>
      <c r="H485" s="6">
        <v>20037</v>
      </c>
      <c r="I485" s="6">
        <v>0</v>
      </c>
      <c r="J485" s="6">
        <v>0</v>
      </c>
      <c r="K485" s="6">
        <v>0</v>
      </c>
      <c r="L485" s="6"/>
      <c r="M485" s="6">
        <v>2022</v>
      </c>
      <c r="N485" s="6" t="s">
        <v>7745</v>
      </c>
      <c r="O485" s="6">
        <v>10</v>
      </c>
      <c r="P485" s="6"/>
      <c r="Q485" s="6" t="s">
        <v>7733</v>
      </c>
      <c r="R485" s="6" t="s">
        <v>7734</v>
      </c>
      <c r="S485" s="6"/>
      <c r="T485" s="6" t="s">
        <v>19913</v>
      </c>
      <c r="U485">
        <f t="shared" si="7"/>
        <v>2</v>
      </c>
    </row>
    <row r="486" spans="1:21" x14ac:dyDescent="0.2">
      <c r="A486" s="6" t="s">
        <v>8320</v>
      </c>
      <c r="B486" s="6" t="s">
        <v>8304</v>
      </c>
      <c r="C486" s="6">
        <v>3521010</v>
      </c>
      <c r="D486" s="6" t="s">
        <v>8405</v>
      </c>
      <c r="E486" s="6" t="s">
        <v>8406</v>
      </c>
      <c r="F486" s="6" t="s">
        <v>6402</v>
      </c>
      <c r="G486" s="6">
        <v>1327</v>
      </c>
      <c r="H486" s="6">
        <v>20037</v>
      </c>
      <c r="I486" s="6">
        <v>0</v>
      </c>
      <c r="J486" s="6">
        <v>0</v>
      </c>
      <c r="K486" s="6">
        <v>0</v>
      </c>
      <c r="L486" s="6"/>
      <c r="M486" s="6">
        <v>2022</v>
      </c>
      <c r="N486" s="6" t="s">
        <v>7745</v>
      </c>
      <c r="O486" s="6">
        <v>10</v>
      </c>
      <c r="P486" s="6"/>
      <c r="Q486" s="6" t="s">
        <v>7733</v>
      </c>
      <c r="R486" s="6" t="s">
        <v>7734</v>
      </c>
      <c r="S486" s="6"/>
      <c r="T486" s="6" t="s">
        <v>19914</v>
      </c>
      <c r="U486">
        <f t="shared" si="7"/>
        <v>1</v>
      </c>
    </row>
    <row r="487" spans="1:21" x14ac:dyDescent="0.2">
      <c r="A487" s="6" t="s">
        <v>8407</v>
      </c>
      <c r="B487" s="6" t="s">
        <v>8408</v>
      </c>
      <c r="C487" s="6">
        <v>3529006</v>
      </c>
      <c r="D487" s="6" t="s">
        <v>6485</v>
      </c>
      <c r="E487" s="6" t="s">
        <v>6590</v>
      </c>
      <c r="F487" s="6" t="s">
        <v>6402</v>
      </c>
      <c r="G487" s="6">
        <v>9220</v>
      </c>
      <c r="H487" s="6">
        <v>20066</v>
      </c>
      <c r="I487" s="6">
        <v>1</v>
      </c>
      <c r="J487" s="6">
        <v>1</v>
      </c>
      <c r="K487" s="6">
        <v>0</v>
      </c>
      <c r="L487" s="6"/>
      <c r="M487" s="6">
        <v>2022</v>
      </c>
      <c r="N487" s="6" t="s">
        <v>7732</v>
      </c>
      <c r="O487" s="6">
        <v>99</v>
      </c>
      <c r="P487" s="6"/>
      <c r="Q487" s="6" t="s">
        <v>7733</v>
      </c>
      <c r="R487" s="6" t="s">
        <v>7734</v>
      </c>
      <c r="S487" s="6"/>
      <c r="T487" s="6" t="s">
        <v>557</v>
      </c>
      <c r="U487">
        <f t="shared" si="7"/>
        <v>4</v>
      </c>
    </row>
    <row r="488" spans="1:21" x14ac:dyDescent="0.2">
      <c r="A488" s="6" t="s">
        <v>8407</v>
      </c>
      <c r="B488" s="6" t="s">
        <v>8408</v>
      </c>
      <c r="C488" s="6">
        <v>3529006</v>
      </c>
      <c r="D488" s="6" t="s">
        <v>6523</v>
      </c>
      <c r="E488" s="6" t="s">
        <v>6544</v>
      </c>
      <c r="F488" s="6" t="s">
        <v>6402</v>
      </c>
      <c r="G488" s="6">
        <v>1491</v>
      </c>
      <c r="H488" s="6">
        <v>20066</v>
      </c>
      <c r="I488" s="6">
        <v>0</v>
      </c>
      <c r="J488" s="6">
        <v>0</v>
      </c>
      <c r="K488" s="6">
        <v>0</v>
      </c>
      <c r="L488" s="6"/>
      <c r="M488" s="6">
        <v>2022</v>
      </c>
      <c r="N488" s="6" t="s">
        <v>7732</v>
      </c>
      <c r="O488" s="6">
        <v>99</v>
      </c>
      <c r="P488" s="6"/>
      <c r="Q488" s="6" t="s">
        <v>7733</v>
      </c>
      <c r="R488" s="6" t="s">
        <v>7734</v>
      </c>
      <c r="S488" s="6"/>
      <c r="T488" s="6" t="s">
        <v>558</v>
      </c>
      <c r="U488">
        <f t="shared" si="7"/>
        <v>3</v>
      </c>
    </row>
    <row r="489" spans="1:21" x14ac:dyDescent="0.2">
      <c r="A489" s="6" t="s">
        <v>8407</v>
      </c>
      <c r="B489" s="6" t="s">
        <v>8408</v>
      </c>
      <c r="C489" s="6">
        <v>3529006</v>
      </c>
      <c r="D489" s="6" t="s">
        <v>6434</v>
      </c>
      <c r="E489" s="6" t="s">
        <v>8409</v>
      </c>
      <c r="F489" s="6" t="s">
        <v>6402</v>
      </c>
      <c r="G489" s="6">
        <v>343</v>
      </c>
      <c r="H489" s="6">
        <v>20066</v>
      </c>
      <c r="I489" s="6">
        <v>0</v>
      </c>
      <c r="J489" s="6">
        <v>0</v>
      </c>
      <c r="K489" s="6">
        <v>0</v>
      </c>
      <c r="L489" s="6"/>
      <c r="M489" s="6">
        <v>2022</v>
      </c>
      <c r="N489" s="6" t="s">
        <v>7732</v>
      </c>
      <c r="O489" s="6">
        <v>99</v>
      </c>
      <c r="P489" s="6"/>
      <c r="Q489" s="6" t="s">
        <v>7733</v>
      </c>
      <c r="R489" s="6" t="s">
        <v>7734</v>
      </c>
      <c r="S489" s="6"/>
      <c r="T489" s="6" t="s">
        <v>559</v>
      </c>
      <c r="U489">
        <f t="shared" si="7"/>
        <v>2</v>
      </c>
    </row>
    <row r="490" spans="1:21" x14ac:dyDescent="0.2">
      <c r="A490" s="6" t="s">
        <v>8407</v>
      </c>
      <c r="B490" s="6" t="s">
        <v>8408</v>
      </c>
      <c r="C490" s="6">
        <v>3529006</v>
      </c>
      <c r="D490" s="6" t="s">
        <v>6406</v>
      </c>
      <c r="E490" s="6" t="s">
        <v>8410</v>
      </c>
      <c r="F490" s="6" t="s">
        <v>6402</v>
      </c>
      <c r="G490" s="6">
        <v>9012</v>
      </c>
      <c r="H490" s="6">
        <v>20066</v>
      </c>
      <c r="I490" s="6">
        <v>0</v>
      </c>
      <c r="J490" s="6">
        <v>0</v>
      </c>
      <c r="K490" s="6">
        <v>0</v>
      </c>
      <c r="L490" s="6"/>
      <c r="M490" s="6">
        <v>2022</v>
      </c>
      <c r="N490" s="6" t="s">
        <v>7732</v>
      </c>
      <c r="O490" s="6">
        <v>99</v>
      </c>
      <c r="P490" s="6"/>
      <c r="Q490" s="6" t="s">
        <v>7733</v>
      </c>
      <c r="R490" s="6" t="s">
        <v>7734</v>
      </c>
      <c r="S490" s="6"/>
      <c r="T490" s="6" t="s">
        <v>560</v>
      </c>
      <c r="U490">
        <f t="shared" si="7"/>
        <v>1</v>
      </c>
    </row>
    <row r="491" spans="1:21" x14ac:dyDescent="0.2">
      <c r="A491" s="6" t="s">
        <v>8411</v>
      </c>
      <c r="B491" s="6" t="s">
        <v>8408</v>
      </c>
      <c r="C491" s="6">
        <v>3529006</v>
      </c>
      <c r="D491" s="6" t="s">
        <v>6779</v>
      </c>
      <c r="E491" s="6" t="s">
        <v>8412</v>
      </c>
      <c r="F491" s="6" t="s">
        <v>6402</v>
      </c>
      <c r="G491" s="6">
        <v>1641</v>
      </c>
      <c r="H491" s="6">
        <v>5069</v>
      </c>
      <c r="I491" s="6">
        <v>1</v>
      </c>
      <c r="J491" s="6">
        <v>1</v>
      </c>
      <c r="K491" s="6">
        <v>0</v>
      </c>
      <c r="L491" s="6"/>
      <c r="M491" s="6">
        <v>2022</v>
      </c>
      <c r="N491" s="6" t="s">
        <v>7745</v>
      </c>
      <c r="O491" s="6">
        <v>1</v>
      </c>
      <c r="P491" s="6"/>
      <c r="Q491" s="6" t="s">
        <v>7733</v>
      </c>
      <c r="R491" s="6" t="s">
        <v>7734</v>
      </c>
      <c r="S491" s="6"/>
      <c r="T491" s="6" t="s">
        <v>1952</v>
      </c>
      <c r="U491">
        <f t="shared" si="7"/>
        <v>4</v>
      </c>
    </row>
    <row r="492" spans="1:21" x14ac:dyDescent="0.2">
      <c r="A492" s="6" t="s">
        <v>8411</v>
      </c>
      <c r="B492" s="6" t="s">
        <v>8408</v>
      </c>
      <c r="C492" s="6">
        <v>3529006</v>
      </c>
      <c r="D492" s="6" t="s">
        <v>6622</v>
      </c>
      <c r="E492" s="6" t="s">
        <v>6647</v>
      </c>
      <c r="F492" s="6" t="s">
        <v>6402</v>
      </c>
      <c r="G492" s="6">
        <v>2020</v>
      </c>
      <c r="H492" s="6">
        <v>5069</v>
      </c>
      <c r="I492" s="6">
        <v>0</v>
      </c>
      <c r="J492" s="6">
        <v>1</v>
      </c>
      <c r="K492" s="6">
        <v>0</v>
      </c>
      <c r="L492" s="6"/>
      <c r="M492" s="6">
        <v>2022</v>
      </c>
      <c r="N492" s="6" t="s">
        <v>7745</v>
      </c>
      <c r="O492" s="6">
        <v>1</v>
      </c>
      <c r="P492" s="6"/>
      <c r="Q492" s="6" t="s">
        <v>7733</v>
      </c>
      <c r="R492" s="6" t="s">
        <v>7734</v>
      </c>
      <c r="S492" s="6"/>
      <c r="T492" s="6" t="s">
        <v>1951</v>
      </c>
      <c r="U492">
        <f t="shared" si="7"/>
        <v>3</v>
      </c>
    </row>
    <row r="493" spans="1:21" x14ac:dyDescent="0.2">
      <c r="A493" s="6" t="s">
        <v>8411</v>
      </c>
      <c r="B493" s="6" t="s">
        <v>8408</v>
      </c>
      <c r="C493" s="6">
        <v>3529006</v>
      </c>
      <c r="D493" s="6" t="s">
        <v>6459</v>
      </c>
      <c r="E493" s="6" t="s">
        <v>8413</v>
      </c>
      <c r="F493" s="6" t="s">
        <v>6402</v>
      </c>
      <c r="G493" s="6">
        <v>983</v>
      </c>
      <c r="H493" s="6">
        <v>5069</v>
      </c>
      <c r="I493" s="6">
        <v>0</v>
      </c>
      <c r="J493" s="6">
        <v>0</v>
      </c>
      <c r="K493" s="6">
        <v>0</v>
      </c>
      <c r="L493" s="6"/>
      <c r="M493" s="6">
        <v>2022</v>
      </c>
      <c r="N493" s="6" t="s">
        <v>7745</v>
      </c>
      <c r="O493" s="6">
        <v>1</v>
      </c>
      <c r="P493" s="6"/>
      <c r="Q493" s="6" t="s">
        <v>7733</v>
      </c>
      <c r="R493" s="6" t="s">
        <v>7734</v>
      </c>
      <c r="S493" s="6"/>
      <c r="T493" s="6" t="s">
        <v>1953</v>
      </c>
      <c r="U493">
        <f t="shared" si="7"/>
        <v>2</v>
      </c>
    </row>
    <row r="494" spans="1:21" x14ac:dyDescent="0.2">
      <c r="A494" s="6" t="s">
        <v>8411</v>
      </c>
      <c r="B494" s="6" t="s">
        <v>8408</v>
      </c>
      <c r="C494" s="6">
        <v>3529006</v>
      </c>
      <c r="D494" s="6" t="s">
        <v>8414</v>
      </c>
      <c r="E494" s="6" t="s">
        <v>8415</v>
      </c>
      <c r="F494" s="6" t="s">
        <v>6402</v>
      </c>
      <c r="G494" s="6">
        <v>425</v>
      </c>
      <c r="H494" s="6">
        <v>5069</v>
      </c>
      <c r="I494" s="6">
        <v>0</v>
      </c>
      <c r="J494" s="6">
        <v>0</v>
      </c>
      <c r="K494" s="6">
        <v>0</v>
      </c>
      <c r="L494" s="6"/>
      <c r="M494" s="6">
        <v>2022</v>
      </c>
      <c r="N494" s="6" t="s">
        <v>7745</v>
      </c>
      <c r="O494" s="6">
        <v>1</v>
      </c>
      <c r="P494" s="6"/>
      <c r="Q494" s="6" t="s">
        <v>7733</v>
      </c>
      <c r="R494" s="6" t="s">
        <v>7734</v>
      </c>
      <c r="S494" s="6"/>
      <c r="T494" s="6" t="s">
        <v>1954</v>
      </c>
      <c r="U494">
        <f t="shared" si="7"/>
        <v>1</v>
      </c>
    </row>
    <row r="495" spans="1:21" x14ac:dyDescent="0.2">
      <c r="A495" s="6" t="s">
        <v>8416</v>
      </c>
      <c r="B495" s="6" t="s">
        <v>8408</v>
      </c>
      <c r="C495" s="6">
        <v>3529006</v>
      </c>
      <c r="D495" s="6" t="s">
        <v>7653</v>
      </c>
      <c r="E495" s="6" t="s">
        <v>6978</v>
      </c>
      <c r="F495" s="6" t="s">
        <v>6402</v>
      </c>
      <c r="G495" s="6">
        <v>1803</v>
      </c>
      <c r="H495" s="6">
        <v>8709</v>
      </c>
      <c r="I495" s="6">
        <v>0</v>
      </c>
      <c r="J495" s="6">
        <v>1</v>
      </c>
      <c r="K495" s="6">
        <v>0</v>
      </c>
      <c r="L495" s="6"/>
      <c r="M495" s="6">
        <v>2022</v>
      </c>
      <c r="N495" s="6" t="s">
        <v>7745</v>
      </c>
      <c r="O495" s="6">
        <v>2</v>
      </c>
      <c r="P495" s="6"/>
      <c r="Q495" s="6" t="s">
        <v>7733</v>
      </c>
      <c r="R495" s="6" t="s">
        <v>7734</v>
      </c>
      <c r="S495" s="6"/>
      <c r="T495" s="6" t="s">
        <v>1950</v>
      </c>
      <c r="U495">
        <f t="shared" si="7"/>
        <v>6</v>
      </c>
    </row>
    <row r="496" spans="1:21" x14ac:dyDescent="0.2">
      <c r="A496" s="6" t="s">
        <v>8416</v>
      </c>
      <c r="B496" s="6" t="s">
        <v>8408</v>
      </c>
      <c r="C496" s="6">
        <v>3529006</v>
      </c>
      <c r="D496" s="6" t="s">
        <v>7622</v>
      </c>
      <c r="E496" s="6" t="s">
        <v>6463</v>
      </c>
      <c r="F496" s="6" t="s">
        <v>6402</v>
      </c>
      <c r="G496" s="6">
        <v>1453</v>
      </c>
      <c r="H496" s="6">
        <v>8709</v>
      </c>
      <c r="I496" s="6">
        <v>0</v>
      </c>
      <c r="J496" s="6">
        <v>0</v>
      </c>
      <c r="K496" s="6">
        <v>0</v>
      </c>
      <c r="L496" s="6"/>
      <c r="M496" s="6">
        <v>2022</v>
      </c>
      <c r="N496" s="6" t="s">
        <v>7745</v>
      </c>
      <c r="O496" s="6">
        <v>2</v>
      </c>
      <c r="P496" s="6"/>
      <c r="Q496" s="6" t="s">
        <v>7733</v>
      </c>
      <c r="R496" s="6" t="s">
        <v>7734</v>
      </c>
      <c r="S496" s="6"/>
      <c r="T496" s="6" t="s">
        <v>1955</v>
      </c>
      <c r="U496">
        <f t="shared" si="7"/>
        <v>5</v>
      </c>
    </row>
    <row r="497" spans="1:21" x14ac:dyDescent="0.2">
      <c r="A497" s="6" t="s">
        <v>8416</v>
      </c>
      <c r="B497" s="6" t="s">
        <v>8408</v>
      </c>
      <c r="C497" s="6">
        <v>3529006</v>
      </c>
      <c r="D497" s="6" t="s">
        <v>6411</v>
      </c>
      <c r="E497" s="6" t="s">
        <v>8417</v>
      </c>
      <c r="F497" s="6" t="s">
        <v>6402</v>
      </c>
      <c r="G497" s="6">
        <v>1596</v>
      </c>
      <c r="H497" s="6">
        <v>8709</v>
      </c>
      <c r="I497" s="6">
        <v>0</v>
      </c>
      <c r="J497" s="6">
        <v>0</v>
      </c>
      <c r="K497" s="6">
        <v>0</v>
      </c>
      <c r="L497" s="6"/>
      <c r="M497" s="6">
        <v>2022</v>
      </c>
      <c r="N497" s="6" t="s">
        <v>7745</v>
      </c>
      <c r="O497" s="6">
        <v>2</v>
      </c>
      <c r="P497" s="6"/>
      <c r="Q497" s="6" t="s">
        <v>7733</v>
      </c>
      <c r="R497" s="6" t="s">
        <v>7734</v>
      </c>
      <c r="S497" s="6"/>
      <c r="T497" s="6" t="s">
        <v>1956</v>
      </c>
      <c r="U497">
        <f t="shared" si="7"/>
        <v>4</v>
      </c>
    </row>
    <row r="498" spans="1:21" x14ac:dyDescent="0.2">
      <c r="A498" s="6" t="s">
        <v>8416</v>
      </c>
      <c r="B498" s="6" t="s">
        <v>8408</v>
      </c>
      <c r="C498" s="6">
        <v>3529006</v>
      </c>
      <c r="D498" s="6" t="s">
        <v>6738</v>
      </c>
      <c r="E498" s="6" t="s">
        <v>8418</v>
      </c>
      <c r="F498" s="6" t="s">
        <v>6402</v>
      </c>
      <c r="G498" s="6">
        <v>1012</v>
      </c>
      <c r="H498" s="6">
        <v>8709</v>
      </c>
      <c r="I498" s="6">
        <v>0</v>
      </c>
      <c r="J498" s="6">
        <v>0</v>
      </c>
      <c r="K498" s="6">
        <v>0</v>
      </c>
      <c r="L498" s="6"/>
      <c r="M498" s="6">
        <v>2022</v>
      </c>
      <c r="N498" s="6" t="s">
        <v>7745</v>
      </c>
      <c r="O498" s="6">
        <v>2</v>
      </c>
      <c r="P498" s="6"/>
      <c r="Q498" s="6" t="s">
        <v>7733</v>
      </c>
      <c r="R498" s="6" t="s">
        <v>7734</v>
      </c>
      <c r="S498" s="6"/>
      <c r="T498" s="6" t="s">
        <v>1957</v>
      </c>
      <c r="U498">
        <f t="shared" si="7"/>
        <v>3</v>
      </c>
    </row>
    <row r="499" spans="1:21" x14ac:dyDescent="0.2">
      <c r="A499" s="6" t="s">
        <v>8416</v>
      </c>
      <c r="B499" s="6" t="s">
        <v>8408</v>
      </c>
      <c r="C499" s="6">
        <v>3529006</v>
      </c>
      <c r="D499" s="6" t="s">
        <v>6434</v>
      </c>
      <c r="E499" s="6" t="s">
        <v>8419</v>
      </c>
      <c r="F499" s="6" t="s">
        <v>6402</v>
      </c>
      <c r="G499" s="6">
        <v>2571</v>
      </c>
      <c r="H499" s="6">
        <v>8709</v>
      </c>
      <c r="I499" s="6">
        <v>1</v>
      </c>
      <c r="J499" s="6">
        <v>1</v>
      </c>
      <c r="K499" s="6">
        <v>0</v>
      </c>
      <c r="L499" s="6"/>
      <c r="M499" s="6">
        <v>2022</v>
      </c>
      <c r="N499" s="6" t="s">
        <v>7745</v>
      </c>
      <c r="O499" s="6">
        <v>2</v>
      </c>
      <c r="P499" s="6"/>
      <c r="Q499" s="6" t="s">
        <v>7733</v>
      </c>
      <c r="R499" s="6" t="s">
        <v>7734</v>
      </c>
      <c r="S499" s="6"/>
      <c r="T499" s="6" t="s">
        <v>1949</v>
      </c>
      <c r="U499">
        <f t="shared" si="7"/>
        <v>2</v>
      </c>
    </row>
    <row r="500" spans="1:21" x14ac:dyDescent="0.2">
      <c r="A500" s="6" t="s">
        <v>8420</v>
      </c>
      <c r="B500" s="6" t="s">
        <v>8408</v>
      </c>
      <c r="C500" s="6">
        <v>3529006</v>
      </c>
      <c r="D500" s="6" t="s">
        <v>6439</v>
      </c>
      <c r="E500" s="6" t="s">
        <v>7085</v>
      </c>
      <c r="F500" s="6" t="s">
        <v>6402</v>
      </c>
      <c r="G500" s="6">
        <v>1794</v>
      </c>
      <c r="H500" s="6">
        <v>9306</v>
      </c>
      <c r="I500" s="6">
        <v>0</v>
      </c>
      <c r="J500" s="6">
        <v>0</v>
      </c>
      <c r="K500" s="6">
        <v>0</v>
      </c>
      <c r="L500" s="6"/>
      <c r="M500" s="6">
        <v>2022</v>
      </c>
      <c r="N500" s="6" t="s">
        <v>7745</v>
      </c>
      <c r="O500" s="6">
        <v>3</v>
      </c>
      <c r="P500" s="6"/>
      <c r="Q500" s="6" t="s">
        <v>7733</v>
      </c>
      <c r="R500" s="6" t="s">
        <v>7734</v>
      </c>
      <c r="S500" s="6"/>
      <c r="T500" s="6" t="s">
        <v>1958</v>
      </c>
      <c r="U500">
        <f t="shared" si="7"/>
        <v>6</v>
      </c>
    </row>
    <row r="501" spans="1:21" x14ac:dyDescent="0.2">
      <c r="A501" s="6" t="s">
        <v>8420</v>
      </c>
      <c r="B501" s="6" t="s">
        <v>8408</v>
      </c>
      <c r="C501" s="6">
        <v>3529006</v>
      </c>
      <c r="D501" s="6" t="s">
        <v>6637</v>
      </c>
      <c r="E501" s="6" t="s">
        <v>6481</v>
      </c>
      <c r="F501" s="6" t="s">
        <v>6402</v>
      </c>
      <c r="G501" s="6">
        <v>2144</v>
      </c>
      <c r="H501" s="6">
        <v>9306</v>
      </c>
      <c r="I501" s="6">
        <v>1</v>
      </c>
      <c r="J501" s="6">
        <v>1</v>
      </c>
      <c r="K501" s="6">
        <v>0</v>
      </c>
      <c r="L501" s="6"/>
      <c r="M501" s="6">
        <v>2022</v>
      </c>
      <c r="N501" s="6" t="s">
        <v>7745</v>
      </c>
      <c r="O501" s="6">
        <v>3</v>
      </c>
      <c r="P501" s="6"/>
      <c r="Q501" s="6" t="s">
        <v>7733</v>
      </c>
      <c r="R501" s="6" t="s">
        <v>7734</v>
      </c>
      <c r="S501" s="6"/>
      <c r="T501" s="6" t="s">
        <v>1948</v>
      </c>
      <c r="U501">
        <f t="shared" si="7"/>
        <v>5</v>
      </c>
    </row>
    <row r="502" spans="1:21" x14ac:dyDescent="0.2">
      <c r="A502" s="6" t="s">
        <v>8420</v>
      </c>
      <c r="B502" s="6" t="s">
        <v>8408</v>
      </c>
      <c r="C502" s="6">
        <v>3529006</v>
      </c>
      <c r="D502" s="6" t="s">
        <v>8421</v>
      </c>
      <c r="E502" s="6" t="s">
        <v>8422</v>
      </c>
      <c r="F502" s="6" t="s">
        <v>6402</v>
      </c>
      <c r="G502" s="6">
        <v>700</v>
      </c>
      <c r="H502" s="6">
        <v>9306</v>
      </c>
      <c r="I502" s="6">
        <v>0</v>
      </c>
      <c r="J502" s="6">
        <v>0</v>
      </c>
      <c r="K502" s="6">
        <v>0</v>
      </c>
      <c r="L502" s="6"/>
      <c r="M502" s="6">
        <v>2022</v>
      </c>
      <c r="N502" s="6" t="s">
        <v>7745</v>
      </c>
      <c r="O502" s="6">
        <v>3</v>
      </c>
      <c r="P502" s="6"/>
      <c r="Q502" s="6" t="s">
        <v>7733</v>
      </c>
      <c r="R502" s="6" t="s">
        <v>7734</v>
      </c>
      <c r="S502" s="6"/>
      <c r="T502" s="6" t="s">
        <v>1959</v>
      </c>
      <c r="U502">
        <f t="shared" si="7"/>
        <v>4</v>
      </c>
    </row>
    <row r="503" spans="1:21" x14ac:dyDescent="0.2">
      <c r="A503" s="6" t="s">
        <v>8420</v>
      </c>
      <c r="B503" s="6" t="s">
        <v>8408</v>
      </c>
      <c r="C503" s="6">
        <v>3529006</v>
      </c>
      <c r="D503" s="6" t="s">
        <v>6838</v>
      </c>
      <c r="E503" s="6" t="s">
        <v>8423</v>
      </c>
      <c r="F503" s="6" t="s">
        <v>6402</v>
      </c>
      <c r="G503" s="6">
        <v>2658</v>
      </c>
      <c r="H503" s="6">
        <v>9306</v>
      </c>
      <c r="I503" s="6">
        <v>1</v>
      </c>
      <c r="J503" s="6">
        <v>1</v>
      </c>
      <c r="K503" s="6">
        <v>0</v>
      </c>
      <c r="L503" s="6"/>
      <c r="M503" s="6">
        <v>2022</v>
      </c>
      <c r="N503" s="6" t="s">
        <v>7745</v>
      </c>
      <c r="O503" s="6">
        <v>3</v>
      </c>
      <c r="P503" s="6"/>
      <c r="Q503" s="6" t="s">
        <v>7733</v>
      </c>
      <c r="R503" s="6" t="s">
        <v>7734</v>
      </c>
      <c r="S503" s="6"/>
      <c r="T503" s="6" t="s">
        <v>1947</v>
      </c>
      <c r="U503">
        <f t="shared" si="7"/>
        <v>3</v>
      </c>
    </row>
    <row r="504" spans="1:21" x14ac:dyDescent="0.2">
      <c r="A504" s="6" t="s">
        <v>8420</v>
      </c>
      <c r="B504" s="6" t="s">
        <v>8408</v>
      </c>
      <c r="C504" s="6">
        <v>3529006</v>
      </c>
      <c r="D504" s="6" t="s">
        <v>8424</v>
      </c>
      <c r="E504" s="6" t="s">
        <v>8425</v>
      </c>
      <c r="F504" s="6" t="s">
        <v>6402</v>
      </c>
      <c r="G504" s="6">
        <v>864</v>
      </c>
      <c r="H504" s="6">
        <v>9306</v>
      </c>
      <c r="I504" s="6">
        <v>0</v>
      </c>
      <c r="J504" s="6">
        <v>0</v>
      </c>
      <c r="K504" s="6">
        <v>0</v>
      </c>
      <c r="L504" s="6"/>
      <c r="M504" s="6">
        <v>2022</v>
      </c>
      <c r="N504" s="6" t="s">
        <v>7745</v>
      </c>
      <c r="O504" s="6">
        <v>3</v>
      </c>
      <c r="P504" s="6"/>
      <c r="Q504" s="6" t="s">
        <v>7733</v>
      </c>
      <c r="R504" s="6" t="s">
        <v>7734</v>
      </c>
      <c r="S504" s="6"/>
      <c r="T504" s="6" t="s">
        <v>1960</v>
      </c>
      <c r="U504">
        <f t="shared" si="7"/>
        <v>2</v>
      </c>
    </row>
    <row r="505" spans="1:21" x14ac:dyDescent="0.2">
      <c r="A505" s="6" t="s">
        <v>8420</v>
      </c>
      <c r="B505" s="6" t="s">
        <v>8408</v>
      </c>
      <c r="C505" s="6">
        <v>3529006</v>
      </c>
      <c r="D505" s="6" t="s">
        <v>8426</v>
      </c>
      <c r="E505" s="6" t="s">
        <v>8427</v>
      </c>
      <c r="F505" s="6" t="s">
        <v>6402</v>
      </c>
      <c r="G505" s="6">
        <v>1146</v>
      </c>
      <c r="H505" s="6">
        <v>9306</v>
      </c>
      <c r="I505" s="6">
        <v>0</v>
      </c>
      <c r="J505" s="6">
        <v>0</v>
      </c>
      <c r="K505" s="6">
        <v>0</v>
      </c>
      <c r="L505" s="6"/>
      <c r="M505" s="6">
        <v>2022</v>
      </c>
      <c r="N505" s="6" t="s">
        <v>7745</v>
      </c>
      <c r="O505" s="6">
        <v>3</v>
      </c>
      <c r="P505" s="6"/>
      <c r="Q505" s="6" t="s">
        <v>7733</v>
      </c>
      <c r="R505" s="6" t="s">
        <v>7734</v>
      </c>
      <c r="S505" s="6"/>
      <c r="T505" s="6" t="s">
        <v>1961</v>
      </c>
      <c r="U505">
        <f t="shared" si="7"/>
        <v>1</v>
      </c>
    </row>
    <row r="506" spans="1:21" x14ac:dyDescent="0.2">
      <c r="A506" s="6" t="s">
        <v>8428</v>
      </c>
      <c r="B506" s="6" t="s">
        <v>8408</v>
      </c>
      <c r="C506" s="6">
        <v>3529006</v>
      </c>
      <c r="D506" s="6" t="s">
        <v>6736</v>
      </c>
      <c r="E506" s="6" t="s">
        <v>8429</v>
      </c>
      <c r="F506" s="6" t="s">
        <v>6402</v>
      </c>
      <c r="G506" s="6">
        <v>84</v>
      </c>
      <c r="H506" s="6">
        <v>7699</v>
      </c>
      <c r="I506" s="6">
        <v>0</v>
      </c>
      <c r="J506" s="6">
        <v>0</v>
      </c>
      <c r="K506" s="6">
        <v>0</v>
      </c>
      <c r="L506" s="6"/>
      <c r="M506" s="6">
        <v>2022</v>
      </c>
      <c r="N506" s="6" t="s">
        <v>7745</v>
      </c>
      <c r="O506" s="6">
        <v>4</v>
      </c>
      <c r="P506" s="6"/>
      <c r="Q506" s="6" t="s">
        <v>7733</v>
      </c>
      <c r="R506" s="6" t="s">
        <v>7734</v>
      </c>
      <c r="S506" s="6"/>
      <c r="T506" s="6" t="s">
        <v>1962</v>
      </c>
      <c r="U506">
        <f t="shared" si="7"/>
        <v>9</v>
      </c>
    </row>
    <row r="507" spans="1:21" x14ac:dyDescent="0.2">
      <c r="A507" s="6" t="s">
        <v>8428</v>
      </c>
      <c r="B507" s="6" t="s">
        <v>8408</v>
      </c>
      <c r="C507" s="6">
        <v>3529006</v>
      </c>
      <c r="D507" s="6" t="s">
        <v>6591</v>
      </c>
      <c r="E507" s="6" t="s">
        <v>8430</v>
      </c>
      <c r="F507" s="6" t="s">
        <v>6402</v>
      </c>
      <c r="G507" s="6">
        <v>3074</v>
      </c>
      <c r="H507" s="6">
        <v>7699</v>
      </c>
      <c r="I507" s="6">
        <v>1</v>
      </c>
      <c r="J507" s="6">
        <v>1</v>
      </c>
      <c r="K507" s="6">
        <v>0</v>
      </c>
      <c r="L507" s="6"/>
      <c r="M507" s="6">
        <v>2022</v>
      </c>
      <c r="N507" s="6" t="s">
        <v>7745</v>
      </c>
      <c r="O507" s="6">
        <v>4</v>
      </c>
      <c r="P507" s="6"/>
      <c r="Q507" s="6" t="s">
        <v>7733</v>
      </c>
      <c r="R507" s="6" t="s">
        <v>7734</v>
      </c>
      <c r="S507" s="6"/>
      <c r="T507" s="6" t="s">
        <v>1946</v>
      </c>
      <c r="U507">
        <f t="shared" si="7"/>
        <v>8</v>
      </c>
    </row>
    <row r="508" spans="1:21" x14ac:dyDescent="0.2">
      <c r="A508" s="6" t="s">
        <v>8428</v>
      </c>
      <c r="B508" s="6" t="s">
        <v>8408</v>
      </c>
      <c r="C508" s="6">
        <v>3529006</v>
      </c>
      <c r="D508" s="6" t="s">
        <v>6580</v>
      </c>
      <c r="E508" s="6" t="s">
        <v>6909</v>
      </c>
      <c r="F508" s="6" t="s">
        <v>6402</v>
      </c>
      <c r="G508" s="6">
        <v>211</v>
      </c>
      <c r="H508" s="6">
        <v>7699</v>
      </c>
      <c r="I508" s="6">
        <v>0</v>
      </c>
      <c r="J508" s="6">
        <v>0</v>
      </c>
      <c r="K508" s="6">
        <v>0</v>
      </c>
      <c r="L508" s="6"/>
      <c r="M508" s="6">
        <v>2022</v>
      </c>
      <c r="N508" s="6" t="s">
        <v>7745</v>
      </c>
      <c r="O508" s="6">
        <v>4</v>
      </c>
      <c r="P508" s="6"/>
      <c r="Q508" s="6" t="s">
        <v>7733</v>
      </c>
      <c r="R508" s="6" t="s">
        <v>7734</v>
      </c>
      <c r="S508" s="6"/>
      <c r="T508" s="6" t="s">
        <v>502</v>
      </c>
      <c r="U508">
        <f t="shared" si="7"/>
        <v>7</v>
      </c>
    </row>
    <row r="509" spans="1:21" x14ac:dyDescent="0.2">
      <c r="A509" s="6" t="s">
        <v>8428</v>
      </c>
      <c r="B509" s="6" t="s">
        <v>8408</v>
      </c>
      <c r="C509" s="6">
        <v>3529006</v>
      </c>
      <c r="D509" s="6" t="s">
        <v>6459</v>
      </c>
      <c r="E509" s="6" t="s">
        <v>8431</v>
      </c>
      <c r="F509" s="6" t="s">
        <v>6402</v>
      </c>
      <c r="G509" s="6">
        <v>70</v>
      </c>
      <c r="H509" s="6">
        <v>7699</v>
      </c>
      <c r="I509" s="6">
        <v>0</v>
      </c>
      <c r="J509" s="6">
        <v>0</v>
      </c>
      <c r="K509" s="6">
        <v>0</v>
      </c>
      <c r="L509" s="6"/>
      <c r="M509" s="6">
        <v>2022</v>
      </c>
      <c r="N509" s="6" t="s">
        <v>7745</v>
      </c>
      <c r="O509" s="6">
        <v>4</v>
      </c>
      <c r="P509" s="6"/>
      <c r="Q509" s="6" t="s">
        <v>7733</v>
      </c>
      <c r="R509" s="6" t="s">
        <v>7734</v>
      </c>
      <c r="S509" s="6"/>
      <c r="T509" s="6" t="s">
        <v>1963</v>
      </c>
      <c r="U509">
        <f t="shared" si="7"/>
        <v>6</v>
      </c>
    </row>
    <row r="510" spans="1:21" x14ac:dyDescent="0.2">
      <c r="A510" s="6" t="s">
        <v>8428</v>
      </c>
      <c r="B510" s="6" t="s">
        <v>8408</v>
      </c>
      <c r="C510" s="6">
        <v>3529006</v>
      </c>
      <c r="D510" s="6" t="s">
        <v>6703</v>
      </c>
      <c r="E510" s="6" t="s">
        <v>8432</v>
      </c>
      <c r="F510" s="6" t="s">
        <v>6402</v>
      </c>
      <c r="G510" s="6">
        <v>588</v>
      </c>
      <c r="H510" s="6">
        <v>7699</v>
      </c>
      <c r="I510" s="6">
        <v>0</v>
      </c>
      <c r="J510" s="6">
        <v>0</v>
      </c>
      <c r="K510" s="6">
        <v>0</v>
      </c>
      <c r="L510" s="6"/>
      <c r="M510" s="6">
        <v>2022</v>
      </c>
      <c r="N510" s="6" t="s">
        <v>7745</v>
      </c>
      <c r="O510" s="6">
        <v>4</v>
      </c>
      <c r="P510" s="6"/>
      <c r="Q510" s="6" t="s">
        <v>7733</v>
      </c>
      <c r="R510" s="6" t="s">
        <v>7734</v>
      </c>
      <c r="S510" s="6"/>
      <c r="T510" s="6" t="s">
        <v>1964</v>
      </c>
      <c r="U510">
        <f t="shared" si="7"/>
        <v>5</v>
      </c>
    </row>
    <row r="511" spans="1:21" x14ac:dyDescent="0.2">
      <c r="A511" s="6" t="s">
        <v>8428</v>
      </c>
      <c r="B511" s="6" t="s">
        <v>8408</v>
      </c>
      <c r="C511" s="6">
        <v>3529006</v>
      </c>
      <c r="D511" s="6" t="s">
        <v>7069</v>
      </c>
      <c r="E511" s="6" t="s">
        <v>8433</v>
      </c>
      <c r="F511" s="6" t="s">
        <v>6402</v>
      </c>
      <c r="G511" s="6">
        <v>1530</v>
      </c>
      <c r="H511" s="6">
        <v>7699</v>
      </c>
      <c r="I511" s="6">
        <v>0</v>
      </c>
      <c r="J511" s="6">
        <v>1</v>
      </c>
      <c r="K511" s="6">
        <v>0</v>
      </c>
      <c r="L511" s="6"/>
      <c r="M511" s="6">
        <v>2022</v>
      </c>
      <c r="N511" s="6" t="s">
        <v>7745</v>
      </c>
      <c r="O511" s="6">
        <v>4</v>
      </c>
      <c r="P511" s="6"/>
      <c r="Q511" s="6" t="s">
        <v>7733</v>
      </c>
      <c r="R511" s="6" t="s">
        <v>7734</v>
      </c>
      <c r="S511" s="6"/>
      <c r="T511" s="6" t="s">
        <v>1945</v>
      </c>
      <c r="U511">
        <f t="shared" si="7"/>
        <v>4</v>
      </c>
    </row>
    <row r="512" spans="1:21" x14ac:dyDescent="0.2">
      <c r="A512" s="6" t="s">
        <v>8428</v>
      </c>
      <c r="B512" s="6" t="s">
        <v>8408</v>
      </c>
      <c r="C512" s="6">
        <v>3529006</v>
      </c>
      <c r="D512" s="6" t="s">
        <v>6455</v>
      </c>
      <c r="E512" s="6" t="s">
        <v>6440</v>
      </c>
      <c r="F512" s="6" t="s">
        <v>6402</v>
      </c>
      <c r="G512" s="6">
        <v>574</v>
      </c>
      <c r="H512" s="6">
        <v>7699</v>
      </c>
      <c r="I512" s="6">
        <v>0</v>
      </c>
      <c r="J512" s="6">
        <v>0</v>
      </c>
      <c r="K512" s="6">
        <v>0</v>
      </c>
      <c r="L512" s="6"/>
      <c r="M512" s="6">
        <v>2022</v>
      </c>
      <c r="N512" s="6" t="s">
        <v>7745</v>
      </c>
      <c r="O512" s="6">
        <v>4</v>
      </c>
      <c r="P512" s="6"/>
      <c r="Q512" s="6" t="s">
        <v>7733</v>
      </c>
      <c r="R512" s="6" t="s">
        <v>7734</v>
      </c>
      <c r="S512" s="6"/>
      <c r="T512" s="6" t="s">
        <v>1965</v>
      </c>
      <c r="U512">
        <f t="shared" si="7"/>
        <v>3</v>
      </c>
    </row>
    <row r="513" spans="1:21" x14ac:dyDescent="0.2">
      <c r="A513" s="6" t="s">
        <v>8428</v>
      </c>
      <c r="B513" s="6" t="s">
        <v>8408</v>
      </c>
      <c r="C513" s="6">
        <v>3529006</v>
      </c>
      <c r="D513" s="6" t="s">
        <v>6807</v>
      </c>
      <c r="E513" s="6" t="s">
        <v>8434</v>
      </c>
      <c r="F513" s="6" t="s">
        <v>6402</v>
      </c>
      <c r="G513" s="6">
        <v>1254</v>
      </c>
      <c r="H513" s="6">
        <v>7699</v>
      </c>
      <c r="I513" s="6">
        <v>0</v>
      </c>
      <c r="J513" s="6">
        <v>0</v>
      </c>
      <c r="K513" s="6">
        <v>0</v>
      </c>
      <c r="L513" s="6"/>
      <c r="M513" s="6">
        <v>2022</v>
      </c>
      <c r="N513" s="6" t="s">
        <v>7745</v>
      </c>
      <c r="O513" s="6">
        <v>4</v>
      </c>
      <c r="P513" s="6"/>
      <c r="Q513" s="6" t="s">
        <v>7733</v>
      </c>
      <c r="R513" s="6" t="s">
        <v>7734</v>
      </c>
      <c r="S513" s="6"/>
      <c r="T513" s="6" t="s">
        <v>1966</v>
      </c>
      <c r="U513">
        <f t="shared" si="7"/>
        <v>2</v>
      </c>
    </row>
    <row r="514" spans="1:21" x14ac:dyDescent="0.2">
      <c r="A514" s="6" t="s">
        <v>8428</v>
      </c>
      <c r="B514" s="6" t="s">
        <v>8408</v>
      </c>
      <c r="C514" s="6">
        <v>3529006</v>
      </c>
      <c r="D514" s="6" t="s">
        <v>6591</v>
      </c>
      <c r="E514" s="6" t="s">
        <v>6955</v>
      </c>
      <c r="F514" s="6" t="s">
        <v>6402</v>
      </c>
      <c r="G514" s="6">
        <v>314</v>
      </c>
      <c r="H514" s="6">
        <v>7699</v>
      </c>
      <c r="I514" s="6">
        <v>0</v>
      </c>
      <c r="J514" s="6">
        <v>0</v>
      </c>
      <c r="K514" s="6">
        <v>0</v>
      </c>
      <c r="L514" s="6"/>
      <c r="M514" s="6">
        <v>2022</v>
      </c>
      <c r="N514" s="6" t="s">
        <v>7745</v>
      </c>
      <c r="O514" s="6">
        <v>4</v>
      </c>
      <c r="P514" s="6"/>
      <c r="Q514" s="6" t="s">
        <v>7733</v>
      </c>
      <c r="R514" s="6" t="s">
        <v>7734</v>
      </c>
      <c r="S514" s="6"/>
      <c r="T514" s="6" t="s">
        <v>19915</v>
      </c>
      <c r="U514">
        <f t="shared" si="7"/>
        <v>1</v>
      </c>
    </row>
    <row r="515" spans="1:21" x14ac:dyDescent="0.2">
      <c r="A515" s="6" t="s">
        <v>8435</v>
      </c>
      <c r="B515" s="6" t="s">
        <v>8408</v>
      </c>
      <c r="C515" s="6">
        <v>3529006</v>
      </c>
      <c r="D515" s="6" t="s">
        <v>6434</v>
      </c>
      <c r="E515" s="6" t="s">
        <v>8436</v>
      </c>
      <c r="F515" s="6" t="s">
        <v>6402</v>
      </c>
      <c r="G515" s="6">
        <v>274</v>
      </c>
      <c r="H515" s="6">
        <v>4670</v>
      </c>
      <c r="I515" s="6">
        <v>0</v>
      </c>
      <c r="J515" s="6">
        <v>0</v>
      </c>
      <c r="K515" s="6">
        <v>0</v>
      </c>
      <c r="L515" s="6"/>
      <c r="M515" s="6">
        <v>2022</v>
      </c>
      <c r="N515" s="6" t="s">
        <v>7745</v>
      </c>
      <c r="O515" s="6">
        <v>5</v>
      </c>
      <c r="P515" s="6"/>
      <c r="Q515" s="6" t="s">
        <v>7733</v>
      </c>
      <c r="R515" s="6" t="s">
        <v>7734</v>
      </c>
      <c r="S515" s="6"/>
      <c r="T515" s="6" t="s">
        <v>19916</v>
      </c>
      <c r="U515">
        <f t="shared" ref="U515:U578" si="8">COUNTIF(A515:A6815,A515)</f>
        <v>8</v>
      </c>
    </row>
    <row r="516" spans="1:21" x14ac:dyDescent="0.2">
      <c r="A516" s="6" t="s">
        <v>8435</v>
      </c>
      <c r="B516" s="6" t="s">
        <v>8408</v>
      </c>
      <c r="C516" s="6">
        <v>3529006</v>
      </c>
      <c r="D516" s="6" t="s">
        <v>6509</v>
      </c>
      <c r="E516" s="6" t="s">
        <v>8437</v>
      </c>
      <c r="F516" s="6" t="s">
        <v>6402</v>
      </c>
      <c r="G516" s="6">
        <v>415</v>
      </c>
      <c r="H516" s="6">
        <v>4670</v>
      </c>
      <c r="I516" s="6">
        <v>0</v>
      </c>
      <c r="J516" s="6">
        <v>0</v>
      </c>
      <c r="K516" s="6">
        <v>0</v>
      </c>
      <c r="L516" s="6"/>
      <c r="M516" s="6">
        <v>2022</v>
      </c>
      <c r="N516" s="6" t="s">
        <v>7745</v>
      </c>
      <c r="O516" s="6">
        <v>5</v>
      </c>
      <c r="P516" s="6"/>
      <c r="Q516" s="6" t="s">
        <v>7733</v>
      </c>
      <c r="R516" s="6" t="s">
        <v>7734</v>
      </c>
      <c r="S516" s="6"/>
      <c r="T516" s="6" t="s">
        <v>19917</v>
      </c>
      <c r="U516">
        <f t="shared" si="8"/>
        <v>7</v>
      </c>
    </row>
    <row r="517" spans="1:21" x14ac:dyDescent="0.2">
      <c r="A517" s="6" t="s">
        <v>8435</v>
      </c>
      <c r="B517" s="6" t="s">
        <v>8408</v>
      </c>
      <c r="C517" s="6">
        <v>3529006</v>
      </c>
      <c r="D517" s="6" t="s">
        <v>6459</v>
      </c>
      <c r="E517" s="6" t="s">
        <v>8438</v>
      </c>
      <c r="F517" s="6" t="s">
        <v>6402</v>
      </c>
      <c r="G517" s="6">
        <v>112</v>
      </c>
      <c r="H517" s="6">
        <v>4670</v>
      </c>
      <c r="I517" s="6">
        <v>0</v>
      </c>
      <c r="J517" s="6">
        <v>0</v>
      </c>
      <c r="K517" s="6">
        <v>0</v>
      </c>
      <c r="L517" s="6"/>
      <c r="M517" s="6">
        <v>2022</v>
      </c>
      <c r="N517" s="6" t="s">
        <v>7745</v>
      </c>
      <c r="O517" s="6">
        <v>5</v>
      </c>
      <c r="P517" s="6"/>
      <c r="Q517" s="6" t="s">
        <v>7733</v>
      </c>
      <c r="R517" s="6" t="s">
        <v>7734</v>
      </c>
      <c r="S517" s="6"/>
      <c r="T517" s="6" t="s">
        <v>19918</v>
      </c>
      <c r="U517">
        <f t="shared" si="8"/>
        <v>6</v>
      </c>
    </row>
    <row r="518" spans="1:21" x14ac:dyDescent="0.2">
      <c r="A518" s="6" t="s">
        <v>8435</v>
      </c>
      <c r="B518" s="6" t="s">
        <v>8408</v>
      </c>
      <c r="C518" s="6">
        <v>3529006</v>
      </c>
      <c r="D518" s="6" t="s">
        <v>6785</v>
      </c>
      <c r="E518" s="6" t="s">
        <v>7716</v>
      </c>
      <c r="F518" s="6" t="s">
        <v>6402</v>
      </c>
      <c r="G518" s="6">
        <v>372</v>
      </c>
      <c r="H518" s="6">
        <v>4670</v>
      </c>
      <c r="I518" s="6">
        <v>0</v>
      </c>
      <c r="J518" s="6">
        <v>0</v>
      </c>
      <c r="K518" s="6">
        <v>0</v>
      </c>
      <c r="L518" s="6"/>
      <c r="M518" s="6">
        <v>2022</v>
      </c>
      <c r="N518" s="6" t="s">
        <v>7745</v>
      </c>
      <c r="O518" s="6">
        <v>5</v>
      </c>
      <c r="P518" s="6"/>
      <c r="Q518" s="6" t="s">
        <v>7733</v>
      </c>
      <c r="R518" s="6" t="s">
        <v>7734</v>
      </c>
      <c r="S518" s="6"/>
      <c r="T518" s="6" t="s">
        <v>19919</v>
      </c>
      <c r="U518">
        <f t="shared" si="8"/>
        <v>5</v>
      </c>
    </row>
    <row r="519" spans="1:21" x14ac:dyDescent="0.2">
      <c r="A519" s="6" t="s">
        <v>8435</v>
      </c>
      <c r="B519" s="6" t="s">
        <v>8408</v>
      </c>
      <c r="C519" s="6">
        <v>3529006</v>
      </c>
      <c r="D519" s="6" t="s">
        <v>6440</v>
      </c>
      <c r="E519" s="6" t="s">
        <v>8439</v>
      </c>
      <c r="F519" s="6" t="s">
        <v>6402</v>
      </c>
      <c r="G519" s="6">
        <v>579</v>
      </c>
      <c r="H519" s="6">
        <v>4670</v>
      </c>
      <c r="I519" s="6">
        <v>0</v>
      </c>
      <c r="J519" s="6">
        <v>0</v>
      </c>
      <c r="K519" s="6">
        <v>0</v>
      </c>
      <c r="L519" s="6"/>
      <c r="M519" s="6">
        <v>2022</v>
      </c>
      <c r="N519" s="6" t="s">
        <v>7745</v>
      </c>
      <c r="O519" s="6">
        <v>5</v>
      </c>
      <c r="P519" s="6"/>
      <c r="Q519" s="6" t="s">
        <v>7733</v>
      </c>
      <c r="R519" s="6" t="s">
        <v>7734</v>
      </c>
      <c r="S519" s="6"/>
      <c r="T519" s="6" t="s">
        <v>19920</v>
      </c>
      <c r="U519">
        <f t="shared" si="8"/>
        <v>4</v>
      </c>
    </row>
    <row r="520" spans="1:21" x14ac:dyDescent="0.2">
      <c r="A520" s="6" t="s">
        <v>8435</v>
      </c>
      <c r="B520" s="6" t="s">
        <v>8408</v>
      </c>
      <c r="C520" s="6">
        <v>3529006</v>
      </c>
      <c r="D520" s="6" t="s">
        <v>6905</v>
      </c>
      <c r="E520" s="6" t="s">
        <v>8440</v>
      </c>
      <c r="F520" s="6" t="s">
        <v>6402</v>
      </c>
      <c r="G520" s="6">
        <v>93</v>
      </c>
      <c r="H520" s="6">
        <v>4670</v>
      </c>
      <c r="I520" s="6">
        <v>0</v>
      </c>
      <c r="J520" s="6">
        <v>0</v>
      </c>
      <c r="K520" s="6">
        <v>0</v>
      </c>
      <c r="L520" s="6"/>
      <c r="M520" s="6">
        <v>2022</v>
      </c>
      <c r="N520" s="6" t="s">
        <v>7745</v>
      </c>
      <c r="O520" s="6">
        <v>5</v>
      </c>
      <c r="P520" s="6"/>
      <c r="Q520" s="6" t="s">
        <v>7733</v>
      </c>
      <c r="R520" s="6" t="s">
        <v>7734</v>
      </c>
      <c r="S520" s="6"/>
      <c r="T520" s="6" t="s">
        <v>19921</v>
      </c>
      <c r="U520">
        <f t="shared" si="8"/>
        <v>3</v>
      </c>
    </row>
    <row r="521" spans="1:21" x14ac:dyDescent="0.2">
      <c r="A521" s="6" t="s">
        <v>8435</v>
      </c>
      <c r="B521" s="6" t="s">
        <v>8408</v>
      </c>
      <c r="C521" s="6">
        <v>3529006</v>
      </c>
      <c r="D521" s="6" t="s">
        <v>6671</v>
      </c>
      <c r="E521" s="6" t="s">
        <v>8441</v>
      </c>
      <c r="F521" s="6" t="s">
        <v>6402</v>
      </c>
      <c r="G521" s="6">
        <v>1307</v>
      </c>
      <c r="H521" s="6">
        <v>4670</v>
      </c>
      <c r="I521" s="6">
        <v>0</v>
      </c>
      <c r="J521" s="6">
        <v>1</v>
      </c>
      <c r="K521" s="6">
        <v>0</v>
      </c>
      <c r="L521" s="6"/>
      <c r="M521" s="6">
        <v>2022</v>
      </c>
      <c r="N521" s="6" t="s">
        <v>7745</v>
      </c>
      <c r="O521" s="6">
        <v>5</v>
      </c>
      <c r="P521" s="6"/>
      <c r="Q521" s="6" t="s">
        <v>7733</v>
      </c>
      <c r="R521" s="6" t="s">
        <v>7734</v>
      </c>
      <c r="S521" s="6"/>
      <c r="T521" s="6" t="s">
        <v>1944</v>
      </c>
      <c r="U521">
        <f t="shared" si="8"/>
        <v>2</v>
      </c>
    </row>
    <row r="522" spans="1:21" x14ac:dyDescent="0.2">
      <c r="A522" s="6" t="s">
        <v>8435</v>
      </c>
      <c r="B522" s="6" t="s">
        <v>8408</v>
      </c>
      <c r="C522" s="6">
        <v>3529006</v>
      </c>
      <c r="D522" s="6" t="s">
        <v>8442</v>
      </c>
      <c r="E522" s="6" t="s">
        <v>8443</v>
      </c>
      <c r="F522" s="6" t="s">
        <v>6402</v>
      </c>
      <c r="G522" s="6">
        <v>1518</v>
      </c>
      <c r="H522" s="6">
        <v>4670</v>
      </c>
      <c r="I522" s="6">
        <v>1</v>
      </c>
      <c r="J522" s="6">
        <v>1</v>
      </c>
      <c r="K522" s="6">
        <v>0</v>
      </c>
      <c r="L522" s="6"/>
      <c r="M522" s="6">
        <v>2022</v>
      </c>
      <c r="N522" s="6" t="s">
        <v>7745</v>
      </c>
      <c r="O522" s="6">
        <v>5</v>
      </c>
      <c r="P522" s="6"/>
      <c r="Q522" s="6" t="s">
        <v>7733</v>
      </c>
      <c r="R522" s="6" t="s">
        <v>7734</v>
      </c>
      <c r="S522" s="6"/>
      <c r="T522" s="6" t="s">
        <v>1943</v>
      </c>
      <c r="U522">
        <f t="shared" si="8"/>
        <v>1</v>
      </c>
    </row>
    <row r="523" spans="1:21" x14ac:dyDescent="0.2">
      <c r="A523" s="6" t="s">
        <v>8416</v>
      </c>
      <c r="B523" s="6" t="s">
        <v>8408</v>
      </c>
      <c r="C523" s="6">
        <v>3529006</v>
      </c>
      <c r="D523" s="6" t="s">
        <v>6828</v>
      </c>
      <c r="E523" s="6" t="s">
        <v>8444</v>
      </c>
      <c r="F523" s="6" t="s">
        <v>6402</v>
      </c>
      <c r="G523" s="6">
        <v>274</v>
      </c>
      <c r="H523" s="6">
        <v>8709</v>
      </c>
      <c r="I523" s="6">
        <v>0</v>
      </c>
      <c r="J523" s="6">
        <v>0</v>
      </c>
      <c r="K523" s="6">
        <v>0</v>
      </c>
      <c r="L523" s="6"/>
      <c r="M523" s="6">
        <v>2022</v>
      </c>
      <c r="N523" s="6" t="s">
        <v>7745</v>
      </c>
      <c r="O523" s="6">
        <v>2</v>
      </c>
      <c r="P523" s="6"/>
      <c r="Q523" s="6" t="s">
        <v>7733</v>
      </c>
      <c r="R523" s="6" t="s">
        <v>7734</v>
      </c>
      <c r="S523" s="6"/>
      <c r="T523" s="6" t="s">
        <v>19922</v>
      </c>
      <c r="U523">
        <f t="shared" si="8"/>
        <v>1</v>
      </c>
    </row>
    <row r="524" spans="1:21" x14ac:dyDescent="0.2">
      <c r="A524" s="6" t="s">
        <v>8445</v>
      </c>
      <c r="B524" s="6" t="s">
        <v>8446</v>
      </c>
      <c r="C524" s="6">
        <v>3543019</v>
      </c>
      <c r="D524" s="6" t="s">
        <v>7676</v>
      </c>
      <c r="E524" s="6" t="s">
        <v>8447</v>
      </c>
      <c r="F524" s="6" t="s">
        <v>6402</v>
      </c>
      <c r="G524" s="6">
        <v>1687</v>
      </c>
      <c r="H524" s="6">
        <v>4251</v>
      </c>
      <c r="I524" s="6">
        <v>0</v>
      </c>
      <c r="J524" s="6">
        <v>0</v>
      </c>
      <c r="K524" s="6">
        <v>0</v>
      </c>
      <c r="L524" s="6"/>
      <c r="M524" s="6">
        <v>2022</v>
      </c>
      <c r="N524" s="6" t="s">
        <v>7732</v>
      </c>
      <c r="O524" s="6">
        <v>99</v>
      </c>
      <c r="P524" s="6"/>
      <c r="Q524" s="6" t="s">
        <v>7733</v>
      </c>
      <c r="R524" s="6" t="s">
        <v>7734</v>
      </c>
      <c r="S524" s="6"/>
      <c r="T524" s="6" t="s">
        <v>1164</v>
      </c>
      <c r="U524">
        <f t="shared" si="8"/>
        <v>3</v>
      </c>
    </row>
    <row r="525" spans="1:21" x14ac:dyDescent="0.2">
      <c r="A525" s="6" t="s">
        <v>8445</v>
      </c>
      <c r="B525" s="6" t="s">
        <v>8446</v>
      </c>
      <c r="C525" s="6">
        <v>3543019</v>
      </c>
      <c r="D525" s="6" t="s">
        <v>7241</v>
      </c>
      <c r="E525" s="6" t="s">
        <v>8448</v>
      </c>
      <c r="F525" s="6" t="s">
        <v>6402</v>
      </c>
      <c r="G525" s="6">
        <v>1830</v>
      </c>
      <c r="H525" s="6">
        <v>4251</v>
      </c>
      <c r="I525" s="6">
        <v>1</v>
      </c>
      <c r="J525" s="6">
        <v>1</v>
      </c>
      <c r="K525" s="6">
        <v>0</v>
      </c>
      <c r="L525" s="6"/>
      <c r="M525" s="6">
        <v>2022</v>
      </c>
      <c r="N525" s="6" t="s">
        <v>7732</v>
      </c>
      <c r="O525" s="6">
        <v>99</v>
      </c>
      <c r="P525" s="6"/>
      <c r="Q525" s="6" t="s">
        <v>7733</v>
      </c>
      <c r="R525" s="6" t="s">
        <v>7734</v>
      </c>
      <c r="S525" s="6"/>
      <c r="T525" s="6" t="s">
        <v>1163</v>
      </c>
      <c r="U525">
        <f t="shared" si="8"/>
        <v>2</v>
      </c>
    </row>
    <row r="526" spans="1:21" x14ac:dyDescent="0.2">
      <c r="A526" s="6" t="s">
        <v>8445</v>
      </c>
      <c r="B526" s="6" t="s">
        <v>8446</v>
      </c>
      <c r="C526" s="6">
        <v>3543019</v>
      </c>
      <c r="D526" s="6" t="s">
        <v>8449</v>
      </c>
      <c r="E526" s="6" t="s">
        <v>6454</v>
      </c>
      <c r="F526" s="6" t="s">
        <v>6402</v>
      </c>
      <c r="G526" s="6">
        <v>734</v>
      </c>
      <c r="H526" s="6">
        <v>4251</v>
      </c>
      <c r="I526" s="6">
        <v>0</v>
      </c>
      <c r="J526" s="6">
        <v>0</v>
      </c>
      <c r="K526" s="6">
        <v>0</v>
      </c>
      <c r="L526" s="6"/>
      <c r="M526" s="6">
        <v>2022</v>
      </c>
      <c r="N526" s="6" t="s">
        <v>7732</v>
      </c>
      <c r="O526" s="6">
        <v>99</v>
      </c>
      <c r="P526" s="6"/>
      <c r="Q526" s="6" t="s">
        <v>7733</v>
      </c>
      <c r="R526" s="6" t="s">
        <v>7734</v>
      </c>
      <c r="S526" s="6"/>
      <c r="T526" s="6" t="s">
        <v>1165</v>
      </c>
      <c r="U526">
        <f t="shared" si="8"/>
        <v>1</v>
      </c>
    </row>
    <row r="527" spans="1:21" x14ac:dyDescent="0.2">
      <c r="A527" s="6" t="s">
        <v>8450</v>
      </c>
      <c r="B527" s="6" t="s">
        <v>8446</v>
      </c>
      <c r="C527" s="6">
        <v>3543019</v>
      </c>
      <c r="D527" s="6" t="s">
        <v>8451</v>
      </c>
      <c r="E527" s="6" t="s">
        <v>6695</v>
      </c>
      <c r="F527" s="6" t="s">
        <v>6402</v>
      </c>
      <c r="G527" s="6">
        <v>1400</v>
      </c>
      <c r="H527" s="6">
        <v>4171</v>
      </c>
      <c r="I527" s="6">
        <v>1</v>
      </c>
      <c r="J527" s="6">
        <v>0</v>
      </c>
      <c r="K527" s="6">
        <v>0</v>
      </c>
      <c r="L527" s="6"/>
      <c r="M527" s="6">
        <v>2022</v>
      </c>
      <c r="N527" s="6" t="s">
        <v>7770</v>
      </c>
      <c r="O527" s="6">
        <v>99</v>
      </c>
      <c r="P527" s="6"/>
      <c r="Q527" s="6" t="s">
        <v>7733</v>
      </c>
      <c r="R527" s="6" t="s">
        <v>7734</v>
      </c>
      <c r="S527" s="6"/>
      <c r="T527" s="6" t="s">
        <v>5082</v>
      </c>
      <c r="U527">
        <f t="shared" si="8"/>
        <v>3</v>
      </c>
    </row>
    <row r="528" spans="1:21" x14ac:dyDescent="0.2">
      <c r="A528" s="6" t="s">
        <v>8450</v>
      </c>
      <c r="B528" s="6" t="s">
        <v>8446</v>
      </c>
      <c r="C528" s="6">
        <v>3543019</v>
      </c>
      <c r="D528" s="6" t="s">
        <v>6633</v>
      </c>
      <c r="E528" s="6" t="s">
        <v>6520</v>
      </c>
      <c r="F528" s="6" t="s">
        <v>6402</v>
      </c>
      <c r="G528" s="6">
        <v>1457</v>
      </c>
      <c r="H528" s="6">
        <v>4171</v>
      </c>
      <c r="I528" s="6">
        <v>0</v>
      </c>
      <c r="J528" s="6">
        <v>1</v>
      </c>
      <c r="K528" s="6">
        <v>0</v>
      </c>
      <c r="L528" s="6"/>
      <c r="M528" s="6">
        <v>2022</v>
      </c>
      <c r="N528" s="6" t="s">
        <v>7770</v>
      </c>
      <c r="O528" s="6">
        <v>99</v>
      </c>
      <c r="P528" s="6"/>
      <c r="Q528" s="6" t="s">
        <v>7733</v>
      </c>
      <c r="R528" s="6" t="s">
        <v>7734</v>
      </c>
      <c r="S528" s="6"/>
      <c r="T528" s="6" t="s">
        <v>5081</v>
      </c>
      <c r="U528">
        <f t="shared" si="8"/>
        <v>2</v>
      </c>
    </row>
    <row r="529" spans="1:21" x14ac:dyDescent="0.2">
      <c r="A529" s="6" t="s">
        <v>8450</v>
      </c>
      <c r="B529" s="6" t="s">
        <v>8446</v>
      </c>
      <c r="C529" s="6">
        <v>3543019</v>
      </c>
      <c r="D529" s="6" t="s">
        <v>6406</v>
      </c>
      <c r="E529" s="6" t="s">
        <v>8452</v>
      </c>
      <c r="F529" s="6" t="s">
        <v>6402</v>
      </c>
      <c r="G529" s="6">
        <v>1314</v>
      </c>
      <c r="H529" s="6">
        <v>4171</v>
      </c>
      <c r="I529" s="6">
        <v>0</v>
      </c>
      <c r="J529" s="6">
        <v>0</v>
      </c>
      <c r="K529" s="6">
        <v>0</v>
      </c>
      <c r="L529" s="6"/>
      <c r="M529" s="6">
        <v>2022</v>
      </c>
      <c r="N529" s="6" t="s">
        <v>7770</v>
      </c>
      <c r="O529" s="6">
        <v>99</v>
      </c>
      <c r="P529" s="6"/>
      <c r="Q529" s="6" t="s">
        <v>7733</v>
      </c>
      <c r="R529" s="6" t="s">
        <v>7734</v>
      </c>
      <c r="S529" s="6"/>
      <c r="T529" s="6" t="s">
        <v>5083</v>
      </c>
      <c r="U529">
        <f t="shared" si="8"/>
        <v>1</v>
      </c>
    </row>
    <row r="530" spans="1:21" x14ac:dyDescent="0.2">
      <c r="A530" s="6" t="s">
        <v>8453</v>
      </c>
      <c r="B530" s="6" t="s">
        <v>8446</v>
      </c>
      <c r="C530" s="6">
        <v>3543019</v>
      </c>
      <c r="D530" s="6" t="s">
        <v>6425</v>
      </c>
      <c r="E530" s="6" t="s">
        <v>8454</v>
      </c>
      <c r="F530" s="6" t="s">
        <v>6402</v>
      </c>
      <c r="G530" s="6">
        <v>0</v>
      </c>
      <c r="H530" s="6"/>
      <c r="I530" s="6">
        <v>1</v>
      </c>
      <c r="J530" s="6">
        <v>1</v>
      </c>
      <c r="K530" s="6">
        <v>1</v>
      </c>
      <c r="L530" s="6"/>
      <c r="M530" s="6">
        <v>2022</v>
      </c>
      <c r="N530" s="6" t="s">
        <v>7745</v>
      </c>
      <c r="O530" s="6">
        <v>1</v>
      </c>
      <c r="P530" s="6"/>
      <c r="Q530" s="6" t="s">
        <v>7733</v>
      </c>
      <c r="R530" s="6" t="s">
        <v>7734</v>
      </c>
      <c r="S530" s="6"/>
      <c r="T530" s="6" t="s">
        <v>5080</v>
      </c>
      <c r="U530">
        <f t="shared" si="8"/>
        <v>1</v>
      </c>
    </row>
    <row r="531" spans="1:21" x14ac:dyDescent="0.2">
      <c r="A531" s="6" t="s">
        <v>8455</v>
      </c>
      <c r="B531" s="6" t="s">
        <v>8446</v>
      </c>
      <c r="C531" s="6">
        <v>3543019</v>
      </c>
      <c r="D531" s="6" t="s">
        <v>6656</v>
      </c>
      <c r="E531" s="6" t="s">
        <v>8456</v>
      </c>
      <c r="F531" s="6" t="s">
        <v>6402</v>
      </c>
      <c r="G531" s="6">
        <v>416</v>
      </c>
      <c r="H531" s="6">
        <v>820</v>
      </c>
      <c r="I531" s="6">
        <v>1</v>
      </c>
      <c r="J531" s="6">
        <v>1</v>
      </c>
      <c r="K531" s="6">
        <v>0</v>
      </c>
      <c r="L531" s="6"/>
      <c r="M531" s="6">
        <v>2022</v>
      </c>
      <c r="N531" s="6" t="s">
        <v>7745</v>
      </c>
      <c r="O531" s="6">
        <v>2</v>
      </c>
      <c r="P531" s="6"/>
      <c r="Q531" s="6" t="s">
        <v>7733</v>
      </c>
      <c r="R531" s="6" t="s">
        <v>7734</v>
      </c>
      <c r="S531" s="6"/>
      <c r="T531" s="6" t="s">
        <v>5079</v>
      </c>
      <c r="U531">
        <f t="shared" si="8"/>
        <v>2</v>
      </c>
    </row>
    <row r="532" spans="1:21" x14ac:dyDescent="0.2">
      <c r="A532" s="6" t="s">
        <v>8455</v>
      </c>
      <c r="B532" s="6" t="s">
        <v>8446</v>
      </c>
      <c r="C532" s="6">
        <v>3543019</v>
      </c>
      <c r="D532" s="6" t="s">
        <v>8457</v>
      </c>
      <c r="E532" s="6" t="s">
        <v>8458</v>
      </c>
      <c r="F532" s="6" t="s">
        <v>6402</v>
      </c>
      <c r="G532" s="6">
        <v>404</v>
      </c>
      <c r="H532" s="6">
        <v>820</v>
      </c>
      <c r="I532" s="6">
        <v>0</v>
      </c>
      <c r="J532" s="6">
        <v>0</v>
      </c>
      <c r="K532" s="6">
        <v>0</v>
      </c>
      <c r="L532" s="6"/>
      <c r="M532" s="6">
        <v>2022</v>
      </c>
      <c r="N532" s="6" t="s">
        <v>7745</v>
      </c>
      <c r="O532" s="6">
        <v>2</v>
      </c>
      <c r="P532" s="6"/>
      <c r="Q532" s="6" t="s">
        <v>7733</v>
      </c>
      <c r="R532" s="6" t="s">
        <v>7734</v>
      </c>
      <c r="S532" s="6"/>
      <c r="T532" s="6" t="s">
        <v>5084</v>
      </c>
      <c r="U532">
        <f t="shared" si="8"/>
        <v>1</v>
      </c>
    </row>
    <row r="533" spans="1:21" x14ac:dyDescent="0.2">
      <c r="A533" s="6" t="s">
        <v>8459</v>
      </c>
      <c r="B533" s="6" t="s">
        <v>8446</v>
      </c>
      <c r="C533" s="6">
        <v>3543019</v>
      </c>
      <c r="D533" s="6" t="s">
        <v>6566</v>
      </c>
      <c r="E533" s="6" t="s">
        <v>8278</v>
      </c>
      <c r="F533" s="6" t="s">
        <v>6402</v>
      </c>
      <c r="G533" s="6">
        <v>350</v>
      </c>
      <c r="H533" s="6">
        <v>822</v>
      </c>
      <c r="I533" s="6">
        <v>1</v>
      </c>
      <c r="J533" s="6">
        <v>0</v>
      </c>
      <c r="K533" s="6">
        <v>0</v>
      </c>
      <c r="L533" s="6"/>
      <c r="M533" s="6">
        <v>2022</v>
      </c>
      <c r="N533" s="6" t="s">
        <v>7745</v>
      </c>
      <c r="O533" s="6">
        <v>3</v>
      </c>
      <c r="P533" s="6"/>
      <c r="Q533" s="6" t="s">
        <v>7733</v>
      </c>
      <c r="R533" s="6" t="s">
        <v>7734</v>
      </c>
      <c r="S533" s="6"/>
      <c r="T533" s="6" t="s">
        <v>5085</v>
      </c>
      <c r="U533">
        <f t="shared" si="8"/>
        <v>2</v>
      </c>
    </row>
    <row r="534" spans="1:21" x14ac:dyDescent="0.2">
      <c r="A534" s="6" t="s">
        <v>8459</v>
      </c>
      <c r="B534" s="6" t="s">
        <v>8446</v>
      </c>
      <c r="C534" s="6">
        <v>3543019</v>
      </c>
      <c r="D534" s="6" t="s">
        <v>7061</v>
      </c>
      <c r="E534" s="6" t="s">
        <v>8460</v>
      </c>
      <c r="F534" s="6" t="s">
        <v>6402</v>
      </c>
      <c r="G534" s="6">
        <v>472</v>
      </c>
      <c r="H534" s="6">
        <v>822</v>
      </c>
      <c r="I534" s="6">
        <v>0</v>
      </c>
      <c r="J534" s="6">
        <v>1</v>
      </c>
      <c r="K534" s="6">
        <v>0</v>
      </c>
      <c r="L534" s="6"/>
      <c r="M534" s="6">
        <v>2022</v>
      </c>
      <c r="N534" s="6" t="s">
        <v>7745</v>
      </c>
      <c r="O534" s="6">
        <v>3</v>
      </c>
      <c r="P534" s="6"/>
      <c r="Q534" s="6" t="s">
        <v>7733</v>
      </c>
      <c r="R534" s="6" t="s">
        <v>7734</v>
      </c>
      <c r="S534" s="6"/>
      <c r="T534" s="6" t="s">
        <v>5078</v>
      </c>
      <c r="U534">
        <f t="shared" si="8"/>
        <v>1</v>
      </c>
    </row>
    <row r="535" spans="1:21" x14ac:dyDescent="0.2">
      <c r="A535" s="6" t="s">
        <v>8461</v>
      </c>
      <c r="B535" s="6" t="s">
        <v>8446</v>
      </c>
      <c r="C535" s="6">
        <v>3543019</v>
      </c>
      <c r="D535" s="6" t="s">
        <v>6722</v>
      </c>
      <c r="E535" s="6" t="s">
        <v>8462</v>
      </c>
      <c r="F535" s="6" t="s">
        <v>6402</v>
      </c>
      <c r="G535" s="6">
        <v>367</v>
      </c>
      <c r="H535" s="6">
        <v>912</v>
      </c>
      <c r="I535" s="6">
        <v>1</v>
      </c>
      <c r="J535" s="6">
        <v>1</v>
      </c>
      <c r="K535" s="6">
        <v>0</v>
      </c>
      <c r="L535" s="6"/>
      <c r="M535" s="6">
        <v>2022</v>
      </c>
      <c r="N535" s="6" t="s">
        <v>7745</v>
      </c>
      <c r="O535" s="6">
        <v>4</v>
      </c>
      <c r="P535" s="6"/>
      <c r="Q535" s="6" t="s">
        <v>7733</v>
      </c>
      <c r="R535" s="6" t="s">
        <v>7734</v>
      </c>
      <c r="S535" s="6"/>
      <c r="T535" s="6" t="s">
        <v>5077</v>
      </c>
      <c r="U535">
        <f t="shared" si="8"/>
        <v>3</v>
      </c>
    </row>
    <row r="536" spans="1:21" x14ac:dyDescent="0.2">
      <c r="A536" s="6" t="s">
        <v>8461</v>
      </c>
      <c r="B536" s="6" t="s">
        <v>8446</v>
      </c>
      <c r="C536" s="6">
        <v>3543019</v>
      </c>
      <c r="D536" s="6" t="s">
        <v>6591</v>
      </c>
      <c r="E536" s="6" t="s">
        <v>8463</v>
      </c>
      <c r="F536" s="6" t="s">
        <v>6402</v>
      </c>
      <c r="G536" s="6">
        <v>207</v>
      </c>
      <c r="H536" s="6">
        <v>912</v>
      </c>
      <c r="I536" s="6">
        <v>0</v>
      </c>
      <c r="J536" s="6">
        <v>0</v>
      </c>
      <c r="K536" s="6">
        <v>0</v>
      </c>
      <c r="L536" s="6"/>
      <c r="M536" s="6">
        <v>2022</v>
      </c>
      <c r="N536" s="6" t="s">
        <v>7745</v>
      </c>
      <c r="O536" s="6">
        <v>4</v>
      </c>
      <c r="P536" s="6"/>
      <c r="Q536" s="6" t="s">
        <v>7733</v>
      </c>
      <c r="R536" s="6" t="s">
        <v>7734</v>
      </c>
      <c r="S536" s="6"/>
      <c r="T536" s="6" t="s">
        <v>5086</v>
      </c>
      <c r="U536">
        <f t="shared" si="8"/>
        <v>2</v>
      </c>
    </row>
    <row r="537" spans="1:21" x14ac:dyDescent="0.2">
      <c r="A537" s="6" t="s">
        <v>8461</v>
      </c>
      <c r="B537" s="6" t="s">
        <v>8446</v>
      </c>
      <c r="C537" s="6">
        <v>3543019</v>
      </c>
      <c r="D537" s="6" t="s">
        <v>7185</v>
      </c>
      <c r="E537" s="6" t="s">
        <v>8464</v>
      </c>
      <c r="F537" s="6" t="s">
        <v>6402</v>
      </c>
      <c r="G537" s="6">
        <v>338</v>
      </c>
      <c r="H537" s="6">
        <v>912</v>
      </c>
      <c r="I537" s="6">
        <v>0</v>
      </c>
      <c r="J537" s="6">
        <v>0</v>
      </c>
      <c r="K537" s="6">
        <v>0</v>
      </c>
      <c r="L537" s="6"/>
      <c r="M537" s="6">
        <v>2022</v>
      </c>
      <c r="N537" s="6" t="s">
        <v>7745</v>
      </c>
      <c r="O537" s="6">
        <v>4</v>
      </c>
      <c r="P537" s="6"/>
      <c r="Q537" s="6" t="s">
        <v>7733</v>
      </c>
      <c r="R537" s="6" t="s">
        <v>7734</v>
      </c>
      <c r="S537" s="6"/>
      <c r="T537" s="6" t="s">
        <v>5087</v>
      </c>
      <c r="U537">
        <f t="shared" si="8"/>
        <v>1</v>
      </c>
    </row>
    <row r="538" spans="1:21" x14ac:dyDescent="0.2">
      <c r="A538" s="6" t="s">
        <v>8465</v>
      </c>
      <c r="B538" s="6" t="s">
        <v>8446</v>
      </c>
      <c r="C538" s="6">
        <v>3543019</v>
      </c>
      <c r="D538" s="6" t="s">
        <v>8466</v>
      </c>
      <c r="E538" s="6" t="s">
        <v>8467</v>
      </c>
      <c r="F538" s="6" t="s">
        <v>6402</v>
      </c>
      <c r="G538" s="6">
        <v>377</v>
      </c>
      <c r="H538" s="6">
        <v>955</v>
      </c>
      <c r="I538" s="6">
        <v>0</v>
      </c>
      <c r="J538" s="6">
        <v>0</v>
      </c>
      <c r="K538" s="6">
        <v>0</v>
      </c>
      <c r="L538" s="6"/>
      <c r="M538" s="6">
        <v>2022</v>
      </c>
      <c r="N538" s="6" t="s">
        <v>7745</v>
      </c>
      <c r="O538" s="6">
        <v>5</v>
      </c>
      <c r="P538" s="6"/>
      <c r="Q538" s="6" t="s">
        <v>7733</v>
      </c>
      <c r="R538" s="6" t="s">
        <v>7734</v>
      </c>
      <c r="S538" s="6"/>
      <c r="T538" s="6" t="s">
        <v>5088</v>
      </c>
      <c r="U538">
        <f t="shared" si="8"/>
        <v>2</v>
      </c>
    </row>
    <row r="539" spans="1:21" x14ac:dyDescent="0.2">
      <c r="A539" s="6" t="s">
        <v>8465</v>
      </c>
      <c r="B539" s="6" t="s">
        <v>8446</v>
      </c>
      <c r="C539" s="6">
        <v>3543019</v>
      </c>
      <c r="D539" s="6" t="s">
        <v>8468</v>
      </c>
      <c r="E539" s="6" t="s">
        <v>6520</v>
      </c>
      <c r="F539" s="6" t="s">
        <v>6402</v>
      </c>
      <c r="G539" s="6">
        <v>578</v>
      </c>
      <c r="H539" s="6">
        <v>955</v>
      </c>
      <c r="I539" s="6">
        <v>0</v>
      </c>
      <c r="J539" s="6">
        <v>1</v>
      </c>
      <c r="K539" s="6">
        <v>0</v>
      </c>
      <c r="L539" s="6"/>
      <c r="M539" s="6">
        <v>2022</v>
      </c>
      <c r="N539" s="6" t="s">
        <v>7745</v>
      </c>
      <c r="O539" s="6">
        <v>5</v>
      </c>
      <c r="P539" s="6"/>
      <c r="Q539" s="6" t="s">
        <v>7733</v>
      </c>
      <c r="R539" s="6" t="s">
        <v>7734</v>
      </c>
      <c r="S539" s="6"/>
      <c r="T539" s="6" t="s">
        <v>5076</v>
      </c>
      <c r="U539">
        <f t="shared" si="8"/>
        <v>1</v>
      </c>
    </row>
    <row r="540" spans="1:21" x14ac:dyDescent="0.2">
      <c r="A540" s="6" t="s">
        <v>8469</v>
      </c>
      <c r="B540" s="6" t="s">
        <v>8470</v>
      </c>
      <c r="C540" s="6">
        <v>3507015</v>
      </c>
      <c r="D540" s="6" t="s">
        <v>6595</v>
      </c>
      <c r="E540" s="6" t="s">
        <v>8471</v>
      </c>
      <c r="F540" s="6" t="s">
        <v>6402</v>
      </c>
      <c r="G540" s="6">
        <v>0</v>
      </c>
      <c r="H540" s="6"/>
      <c r="I540" s="6">
        <v>0</v>
      </c>
      <c r="J540" s="6">
        <v>1</v>
      </c>
      <c r="K540" s="6">
        <v>1</v>
      </c>
      <c r="L540" s="6"/>
      <c r="M540" s="6">
        <v>2022</v>
      </c>
      <c r="N540" s="6" t="s">
        <v>7732</v>
      </c>
      <c r="O540" s="6">
        <v>99</v>
      </c>
      <c r="P540" s="6"/>
      <c r="Q540" s="6" t="s">
        <v>7733</v>
      </c>
      <c r="R540" s="6" t="s">
        <v>7734</v>
      </c>
      <c r="S540" s="6"/>
      <c r="T540" s="6" t="s">
        <v>568</v>
      </c>
      <c r="U540">
        <f t="shared" si="8"/>
        <v>1</v>
      </c>
    </row>
    <row r="541" spans="1:21" x14ac:dyDescent="0.2">
      <c r="A541" s="6" t="s">
        <v>8472</v>
      </c>
      <c r="B541" s="6" t="s">
        <v>8470</v>
      </c>
      <c r="C541" s="6">
        <v>3507015</v>
      </c>
      <c r="D541" s="6" t="s">
        <v>6459</v>
      </c>
      <c r="E541" s="6" t="s">
        <v>8473</v>
      </c>
      <c r="F541" s="6" t="s">
        <v>6402</v>
      </c>
      <c r="G541" s="6">
        <v>3527</v>
      </c>
      <c r="H541" s="6">
        <v>36043</v>
      </c>
      <c r="I541" s="6">
        <v>1</v>
      </c>
      <c r="J541" s="6">
        <v>1</v>
      </c>
      <c r="K541" s="6">
        <v>0</v>
      </c>
      <c r="L541" s="6"/>
      <c r="M541" s="6">
        <v>2022</v>
      </c>
      <c r="N541" s="6" t="s">
        <v>7745</v>
      </c>
      <c r="O541" s="6">
        <v>99</v>
      </c>
      <c r="P541" s="6"/>
      <c r="Q541" s="6" t="s">
        <v>7733</v>
      </c>
      <c r="R541" s="6" t="s">
        <v>7734</v>
      </c>
      <c r="S541" s="6"/>
      <c r="T541" s="6" t="s">
        <v>2005</v>
      </c>
      <c r="U541">
        <f t="shared" si="8"/>
        <v>16</v>
      </c>
    </row>
    <row r="542" spans="1:21" x14ac:dyDescent="0.2">
      <c r="A542" s="6" t="s">
        <v>8472</v>
      </c>
      <c r="B542" s="6" t="s">
        <v>8470</v>
      </c>
      <c r="C542" s="6">
        <v>3507015</v>
      </c>
      <c r="D542" s="6" t="s">
        <v>7332</v>
      </c>
      <c r="E542" s="6" t="s">
        <v>8474</v>
      </c>
      <c r="F542" s="6" t="s">
        <v>6402</v>
      </c>
      <c r="G542" s="6">
        <v>2989</v>
      </c>
      <c r="H542" s="6">
        <v>36043</v>
      </c>
      <c r="I542" s="6">
        <v>1</v>
      </c>
      <c r="J542" s="6">
        <v>1</v>
      </c>
      <c r="K542" s="6">
        <v>0</v>
      </c>
      <c r="L542" s="6"/>
      <c r="M542" s="6">
        <v>2022</v>
      </c>
      <c r="N542" s="6" t="s">
        <v>7745</v>
      </c>
      <c r="O542" s="6">
        <v>99</v>
      </c>
      <c r="P542" s="6"/>
      <c r="Q542" s="6" t="s">
        <v>7733</v>
      </c>
      <c r="R542" s="6" t="s">
        <v>7734</v>
      </c>
      <c r="S542" s="6"/>
      <c r="T542" s="6" t="s">
        <v>2004</v>
      </c>
      <c r="U542">
        <f t="shared" si="8"/>
        <v>15</v>
      </c>
    </row>
    <row r="543" spans="1:21" x14ac:dyDescent="0.2">
      <c r="A543" s="6" t="s">
        <v>8472</v>
      </c>
      <c r="B543" s="6" t="s">
        <v>8470</v>
      </c>
      <c r="C543" s="6">
        <v>3507015</v>
      </c>
      <c r="D543" s="6" t="s">
        <v>7153</v>
      </c>
      <c r="E543" s="6" t="s">
        <v>8475</v>
      </c>
      <c r="F543" s="6" t="s">
        <v>6402</v>
      </c>
      <c r="G543" s="6">
        <v>2737</v>
      </c>
      <c r="H543" s="6">
        <v>36043</v>
      </c>
      <c r="I543" s="6">
        <v>1</v>
      </c>
      <c r="J543" s="6">
        <v>1</v>
      </c>
      <c r="K543" s="6">
        <v>0</v>
      </c>
      <c r="L543" s="6"/>
      <c r="M543" s="6">
        <v>2022</v>
      </c>
      <c r="N543" s="6" t="s">
        <v>7745</v>
      </c>
      <c r="O543" s="6">
        <v>99</v>
      </c>
      <c r="P543" s="6"/>
      <c r="Q543" s="6" t="s">
        <v>7733</v>
      </c>
      <c r="R543" s="6" t="s">
        <v>7734</v>
      </c>
      <c r="S543" s="6"/>
      <c r="T543" s="6" t="s">
        <v>2003</v>
      </c>
      <c r="U543">
        <f t="shared" si="8"/>
        <v>14</v>
      </c>
    </row>
    <row r="544" spans="1:21" x14ac:dyDescent="0.2">
      <c r="A544" s="6" t="s">
        <v>8472</v>
      </c>
      <c r="B544" s="6" t="s">
        <v>8470</v>
      </c>
      <c r="C544" s="6">
        <v>3507015</v>
      </c>
      <c r="D544" s="6" t="s">
        <v>6537</v>
      </c>
      <c r="E544" s="6" t="s">
        <v>8476</v>
      </c>
      <c r="F544" s="6" t="s">
        <v>6402</v>
      </c>
      <c r="G544" s="6">
        <v>2980</v>
      </c>
      <c r="H544" s="6">
        <v>36043</v>
      </c>
      <c r="I544" s="6">
        <v>1</v>
      </c>
      <c r="J544" s="6">
        <v>1</v>
      </c>
      <c r="K544" s="6">
        <v>0</v>
      </c>
      <c r="L544" s="6"/>
      <c r="M544" s="6">
        <v>2022</v>
      </c>
      <c r="N544" s="6" t="s">
        <v>7745</v>
      </c>
      <c r="O544" s="6">
        <v>99</v>
      </c>
      <c r="P544" s="6"/>
      <c r="Q544" s="6" t="s">
        <v>7733</v>
      </c>
      <c r="R544" s="6" t="s">
        <v>7734</v>
      </c>
      <c r="S544" s="6"/>
      <c r="T544" s="6" t="s">
        <v>2002</v>
      </c>
      <c r="U544">
        <f t="shared" si="8"/>
        <v>13</v>
      </c>
    </row>
    <row r="545" spans="1:21" x14ac:dyDescent="0.2">
      <c r="A545" s="6" t="s">
        <v>8472</v>
      </c>
      <c r="B545" s="6" t="s">
        <v>8470</v>
      </c>
      <c r="C545" s="6">
        <v>3507015</v>
      </c>
      <c r="D545" s="6" t="s">
        <v>6608</v>
      </c>
      <c r="E545" s="6" t="s">
        <v>8477</v>
      </c>
      <c r="F545" s="6" t="s">
        <v>6402</v>
      </c>
      <c r="G545" s="6">
        <v>3838</v>
      </c>
      <c r="H545" s="6">
        <v>36043</v>
      </c>
      <c r="I545" s="6">
        <v>1</v>
      </c>
      <c r="J545" s="6">
        <v>1</v>
      </c>
      <c r="K545" s="6">
        <v>0</v>
      </c>
      <c r="L545" s="6"/>
      <c r="M545" s="6">
        <v>2022</v>
      </c>
      <c r="N545" s="6" t="s">
        <v>7745</v>
      </c>
      <c r="O545" s="6">
        <v>99</v>
      </c>
      <c r="P545" s="6"/>
      <c r="Q545" s="6" t="s">
        <v>7733</v>
      </c>
      <c r="R545" s="6" t="s">
        <v>7734</v>
      </c>
      <c r="S545" s="6"/>
      <c r="T545" s="6" t="s">
        <v>2001</v>
      </c>
      <c r="U545">
        <f t="shared" si="8"/>
        <v>12</v>
      </c>
    </row>
    <row r="546" spans="1:21" x14ac:dyDescent="0.2">
      <c r="A546" s="6" t="s">
        <v>8472</v>
      </c>
      <c r="B546" s="6" t="s">
        <v>8470</v>
      </c>
      <c r="C546" s="6">
        <v>3507015</v>
      </c>
      <c r="D546" s="6" t="s">
        <v>7238</v>
      </c>
      <c r="E546" s="6" t="s">
        <v>8478</v>
      </c>
      <c r="F546" s="6" t="s">
        <v>6402</v>
      </c>
      <c r="G546" s="6">
        <v>2520</v>
      </c>
      <c r="H546" s="6">
        <v>36043</v>
      </c>
      <c r="I546" s="6">
        <v>1</v>
      </c>
      <c r="J546" s="6">
        <v>1</v>
      </c>
      <c r="K546" s="6">
        <v>0</v>
      </c>
      <c r="L546" s="6"/>
      <c r="M546" s="6">
        <v>2022</v>
      </c>
      <c r="N546" s="6" t="s">
        <v>7745</v>
      </c>
      <c r="O546" s="6">
        <v>99</v>
      </c>
      <c r="P546" s="6"/>
      <c r="Q546" s="6" t="s">
        <v>7733</v>
      </c>
      <c r="R546" s="6" t="s">
        <v>7734</v>
      </c>
      <c r="S546" s="6"/>
      <c r="T546" s="6" t="s">
        <v>2000</v>
      </c>
      <c r="U546">
        <f t="shared" si="8"/>
        <v>11</v>
      </c>
    </row>
    <row r="547" spans="1:21" x14ac:dyDescent="0.2">
      <c r="A547" s="6" t="s">
        <v>8472</v>
      </c>
      <c r="B547" s="6" t="s">
        <v>8470</v>
      </c>
      <c r="C547" s="6">
        <v>3507015</v>
      </c>
      <c r="D547" s="6" t="s">
        <v>7666</v>
      </c>
      <c r="E547" s="6" t="s">
        <v>8479</v>
      </c>
      <c r="F547" s="6" t="s">
        <v>6402</v>
      </c>
      <c r="G547" s="6">
        <v>1594</v>
      </c>
      <c r="H547" s="6">
        <v>36043</v>
      </c>
      <c r="I547" s="6">
        <v>0</v>
      </c>
      <c r="J547" s="6">
        <v>0</v>
      </c>
      <c r="K547" s="6">
        <v>0</v>
      </c>
      <c r="L547" s="6"/>
      <c r="M547" s="6">
        <v>2022</v>
      </c>
      <c r="N547" s="6" t="s">
        <v>7745</v>
      </c>
      <c r="O547" s="6">
        <v>99</v>
      </c>
      <c r="P547" s="6"/>
      <c r="Q547" s="6" t="s">
        <v>7733</v>
      </c>
      <c r="R547" s="6" t="s">
        <v>7734</v>
      </c>
      <c r="S547" s="6"/>
      <c r="T547" s="6" t="s">
        <v>2006</v>
      </c>
      <c r="U547">
        <f t="shared" si="8"/>
        <v>10</v>
      </c>
    </row>
    <row r="548" spans="1:21" x14ac:dyDescent="0.2">
      <c r="A548" s="6" t="s">
        <v>8472</v>
      </c>
      <c r="B548" s="6" t="s">
        <v>8470</v>
      </c>
      <c r="C548" s="6">
        <v>3507015</v>
      </c>
      <c r="D548" s="6" t="s">
        <v>8480</v>
      </c>
      <c r="E548" s="6" t="s">
        <v>6893</v>
      </c>
      <c r="F548" s="6" t="s">
        <v>6402</v>
      </c>
      <c r="G548" s="6">
        <v>2518</v>
      </c>
      <c r="H548" s="6">
        <v>36043</v>
      </c>
      <c r="I548" s="6">
        <v>0</v>
      </c>
      <c r="J548" s="6">
        <v>1</v>
      </c>
      <c r="K548" s="6">
        <v>0</v>
      </c>
      <c r="L548" s="6"/>
      <c r="M548" s="6">
        <v>2022</v>
      </c>
      <c r="N548" s="6" t="s">
        <v>7745</v>
      </c>
      <c r="O548" s="6">
        <v>99</v>
      </c>
      <c r="P548" s="6"/>
      <c r="Q548" s="6" t="s">
        <v>7733</v>
      </c>
      <c r="R548" s="6" t="s">
        <v>7734</v>
      </c>
      <c r="S548" s="6"/>
      <c r="T548" s="6" t="s">
        <v>1999</v>
      </c>
      <c r="U548">
        <f t="shared" si="8"/>
        <v>9</v>
      </c>
    </row>
    <row r="549" spans="1:21" x14ac:dyDescent="0.2">
      <c r="A549" s="6" t="s">
        <v>8472</v>
      </c>
      <c r="B549" s="6" t="s">
        <v>8470</v>
      </c>
      <c r="C549" s="6">
        <v>3507015</v>
      </c>
      <c r="D549" s="6" t="s">
        <v>8481</v>
      </c>
      <c r="E549" s="6" t="s">
        <v>6593</v>
      </c>
      <c r="F549" s="6" t="s">
        <v>6402</v>
      </c>
      <c r="G549" s="6">
        <v>1837</v>
      </c>
      <c r="H549" s="6">
        <v>36043</v>
      </c>
      <c r="I549" s="6">
        <v>0</v>
      </c>
      <c r="J549" s="6">
        <v>0</v>
      </c>
      <c r="K549" s="6">
        <v>0</v>
      </c>
      <c r="L549" s="6"/>
      <c r="M549" s="6">
        <v>2022</v>
      </c>
      <c r="N549" s="6" t="s">
        <v>7745</v>
      </c>
      <c r="O549" s="6">
        <v>99</v>
      </c>
      <c r="P549" s="6"/>
      <c r="Q549" s="6" t="s">
        <v>7733</v>
      </c>
      <c r="R549" s="6" t="s">
        <v>7734</v>
      </c>
      <c r="S549" s="6"/>
      <c r="T549" s="6" t="s">
        <v>2007</v>
      </c>
      <c r="U549">
        <f t="shared" si="8"/>
        <v>8</v>
      </c>
    </row>
    <row r="550" spans="1:21" x14ac:dyDescent="0.2">
      <c r="A550" s="6" t="s">
        <v>8472</v>
      </c>
      <c r="B550" s="6" t="s">
        <v>8470</v>
      </c>
      <c r="C550" s="6">
        <v>3507015</v>
      </c>
      <c r="D550" s="6" t="s">
        <v>8482</v>
      </c>
      <c r="E550" s="6" t="s">
        <v>8483</v>
      </c>
      <c r="F550" s="6" t="s">
        <v>6402</v>
      </c>
      <c r="G550" s="6">
        <v>706</v>
      </c>
      <c r="H550" s="6">
        <v>36043</v>
      </c>
      <c r="I550" s="6">
        <v>0</v>
      </c>
      <c r="J550" s="6">
        <v>0</v>
      </c>
      <c r="K550" s="6">
        <v>0</v>
      </c>
      <c r="L550" s="6"/>
      <c r="M550" s="6">
        <v>2022</v>
      </c>
      <c r="N550" s="6" t="s">
        <v>7745</v>
      </c>
      <c r="O550" s="6">
        <v>99</v>
      </c>
      <c r="P550" s="6"/>
      <c r="Q550" s="6" t="s">
        <v>7733</v>
      </c>
      <c r="R550" s="6" t="s">
        <v>7734</v>
      </c>
      <c r="S550" s="6"/>
      <c r="T550" s="6" t="s">
        <v>2008</v>
      </c>
      <c r="U550">
        <f t="shared" si="8"/>
        <v>7</v>
      </c>
    </row>
    <row r="551" spans="1:21" x14ac:dyDescent="0.2">
      <c r="A551" s="6" t="s">
        <v>8472</v>
      </c>
      <c r="B551" s="6" t="s">
        <v>8470</v>
      </c>
      <c r="C551" s="6">
        <v>3507015</v>
      </c>
      <c r="D551" s="6" t="s">
        <v>8484</v>
      </c>
      <c r="E551" s="6" t="s">
        <v>6579</v>
      </c>
      <c r="F551" s="6" t="s">
        <v>6402</v>
      </c>
      <c r="G551" s="6">
        <v>1493</v>
      </c>
      <c r="H551" s="6">
        <v>36043</v>
      </c>
      <c r="I551" s="6">
        <v>0</v>
      </c>
      <c r="J551" s="6">
        <v>0</v>
      </c>
      <c r="K551" s="6">
        <v>0</v>
      </c>
      <c r="L551" s="6"/>
      <c r="M551" s="6">
        <v>2022</v>
      </c>
      <c r="N551" s="6" t="s">
        <v>7745</v>
      </c>
      <c r="O551" s="6">
        <v>99</v>
      </c>
      <c r="P551" s="6"/>
      <c r="Q551" s="6" t="s">
        <v>7733</v>
      </c>
      <c r="R551" s="6" t="s">
        <v>7734</v>
      </c>
      <c r="S551" s="6"/>
      <c r="T551" s="6" t="s">
        <v>2009</v>
      </c>
      <c r="U551">
        <f t="shared" si="8"/>
        <v>6</v>
      </c>
    </row>
    <row r="552" spans="1:21" x14ac:dyDescent="0.2">
      <c r="A552" s="6" t="s">
        <v>8472</v>
      </c>
      <c r="B552" s="6" t="s">
        <v>8470</v>
      </c>
      <c r="C552" s="6">
        <v>3507015</v>
      </c>
      <c r="D552" s="6" t="s">
        <v>7578</v>
      </c>
      <c r="E552" s="6" t="s">
        <v>8485</v>
      </c>
      <c r="F552" s="6" t="s">
        <v>6402</v>
      </c>
      <c r="G552" s="6">
        <v>2684</v>
      </c>
      <c r="H552" s="6">
        <v>36043</v>
      </c>
      <c r="I552" s="6">
        <v>0</v>
      </c>
      <c r="J552" s="6">
        <v>1</v>
      </c>
      <c r="K552" s="6">
        <v>0</v>
      </c>
      <c r="L552" s="6"/>
      <c r="M552" s="6">
        <v>2022</v>
      </c>
      <c r="N552" s="6" t="s">
        <v>7745</v>
      </c>
      <c r="O552" s="6">
        <v>99</v>
      </c>
      <c r="P552" s="6"/>
      <c r="Q552" s="6" t="s">
        <v>7733</v>
      </c>
      <c r="R552" s="6" t="s">
        <v>7734</v>
      </c>
      <c r="S552" s="6"/>
      <c r="T552" s="6" t="s">
        <v>1998</v>
      </c>
      <c r="U552">
        <f t="shared" si="8"/>
        <v>5</v>
      </c>
    </row>
    <row r="553" spans="1:21" x14ac:dyDescent="0.2">
      <c r="A553" s="6" t="s">
        <v>8472</v>
      </c>
      <c r="B553" s="6" t="s">
        <v>8470</v>
      </c>
      <c r="C553" s="6">
        <v>3507015</v>
      </c>
      <c r="D553" s="6" t="s">
        <v>6501</v>
      </c>
      <c r="E553" s="6" t="s">
        <v>8486</v>
      </c>
      <c r="F553" s="6" t="s">
        <v>6402</v>
      </c>
      <c r="G553" s="6">
        <v>1974</v>
      </c>
      <c r="H553" s="6">
        <v>36043</v>
      </c>
      <c r="I553" s="6">
        <v>0</v>
      </c>
      <c r="J553" s="6">
        <v>0</v>
      </c>
      <c r="K553" s="6">
        <v>0</v>
      </c>
      <c r="L553" s="6"/>
      <c r="M553" s="6">
        <v>2022</v>
      </c>
      <c r="N553" s="6" t="s">
        <v>7745</v>
      </c>
      <c r="O553" s="6">
        <v>99</v>
      </c>
      <c r="P553" s="6"/>
      <c r="Q553" s="6" t="s">
        <v>7733</v>
      </c>
      <c r="R553" s="6" t="s">
        <v>7734</v>
      </c>
      <c r="S553" s="6"/>
      <c r="T553" s="6" t="s">
        <v>2010</v>
      </c>
      <c r="U553">
        <f t="shared" si="8"/>
        <v>4</v>
      </c>
    </row>
    <row r="554" spans="1:21" x14ac:dyDescent="0.2">
      <c r="A554" s="6" t="s">
        <v>8472</v>
      </c>
      <c r="B554" s="6" t="s">
        <v>8470</v>
      </c>
      <c r="C554" s="6">
        <v>3507015</v>
      </c>
      <c r="D554" s="6" t="s">
        <v>6430</v>
      </c>
      <c r="E554" s="6" t="s">
        <v>8487</v>
      </c>
      <c r="F554" s="6" t="s">
        <v>6402</v>
      </c>
      <c r="G554" s="6">
        <v>555</v>
      </c>
      <c r="H554" s="6">
        <v>36043</v>
      </c>
      <c r="I554" s="6">
        <v>0</v>
      </c>
      <c r="J554" s="6">
        <v>0</v>
      </c>
      <c r="K554" s="6">
        <v>0</v>
      </c>
      <c r="L554" s="6"/>
      <c r="M554" s="6">
        <v>2022</v>
      </c>
      <c r="N554" s="6" t="s">
        <v>7745</v>
      </c>
      <c r="O554" s="6">
        <v>99</v>
      </c>
      <c r="P554" s="6"/>
      <c r="Q554" s="6" t="s">
        <v>7733</v>
      </c>
      <c r="R554" s="6" t="s">
        <v>7734</v>
      </c>
      <c r="S554" s="6"/>
      <c r="T554" s="6" t="s">
        <v>2011</v>
      </c>
      <c r="U554">
        <f t="shared" si="8"/>
        <v>3</v>
      </c>
    </row>
    <row r="555" spans="1:21" x14ac:dyDescent="0.2">
      <c r="A555" s="6" t="s">
        <v>8472</v>
      </c>
      <c r="B555" s="6" t="s">
        <v>8470</v>
      </c>
      <c r="C555" s="6">
        <v>3507015</v>
      </c>
      <c r="D555" s="6" t="s">
        <v>6580</v>
      </c>
      <c r="E555" s="6" t="s">
        <v>7887</v>
      </c>
      <c r="F555" s="6" t="s">
        <v>6402</v>
      </c>
      <c r="G555" s="6">
        <v>1870</v>
      </c>
      <c r="H555" s="6">
        <v>36043</v>
      </c>
      <c r="I555" s="6">
        <v>0</v>
      </c>
      <c r="J555" s="6">
        <v>0</v>
      </c>
      <c r="K555" s="6">
        <v>0</v>
      </c>
      <c r="L555" s="6"/>
      <c r="M555" s="6">
        <v>2022</v>
      </c>
      <c r="N555" s="6" t="s">
        <v>7745</v>
      </c>
      <c r="O555" s="6">
        <v>99</v>
      </c>
      <c r="P555" s="6"/>
      <c r="Q555" s="6" t="s">
        <v>7733</v>
      </c>
      <c r="R555" s="6" t="s">
        <v>7734</v>
      </c>
      <c r="S555" s="6"/>
      <c r="T555" s="6" t="s">
        <v>2012</v>
      </c>
      <c r="U555">
        <f t="shared" si="8"/>
        <v>2</v>
      </c>
    </row>
    <row r="556" spans="1:21" x14ac:dyDescent="0.2">
      <c r="A556" s="6" t="s">
        <v>8472</v>
      </c>
      <c r="B556" s="6" t="s">
        <v>8470</v>
      </c>
      <c r="C556" s="6">
        <v>3507015</v>
      </c>
      <c r="D556" s="6" t="s">
        <v>8488</v>
      </c>
      <c r="E556" s="6" t="s">
        <v>8489</v>
      </c>
      <c r="F556" s="6" t="s">
        <v>6402</v>
      </c>
      <c r="G556" s="6">
        <v>2221</v>
      </c>
      <c r="H556" s="6">
        <v>36043</v>
      </c>
      <c r="I556" s="6">
        <v>0</v>
      </c>
      <c r="J556" s="6">
        <v>0</v>
      </c>
      <c r="K556" s="6">
        <v>0</v>
      </c>
      <c r="L556" s="6"/>
      <c r="M556" s="6">
        <v>2022</v>
      </c>
      <c r="N556" s="6" t="s">
        <v>7745</v>
      </c>
      <c r="O556" s="6">
        <v>99</v>
      </c>
      <c r="P556" s="6"/>
      <c r="Q556" s="6" t="s">
        <v>7733</v>
      </c>
      <c r="R556" s="6" t="s">
        <v>7734</v>
      </c>
      <c r="S556" s="6"/>
      <c r="T556" s="6" t="s">
        <v>2013</v>
      </c>
      <c r="U556">
        <f t="shared" si="8"/>
        <v>1</v>
      </c>
    </row>
    <row r="557" spans="1:21" x14ac:dyDescent="0.2">
      <c r="A557" s="6" t="s">
        <v>8490</v>
      </c>
      <c r="B557" s="6" t="s">
        <v>8491</v>
      </c>
      <c r="C557" s="6">
        <v>3557021</v>
      </c>
      <c r="D557" s="6" t="s">
        <v>6493</v>
      </c>
      <c r="E557" s="6" t="s">
        <v>8492</v>
      </c>
      <c r="F557" s="6" t="s">
        <v>6402</v>
      </c>
      <c r="G557" s="6">
        <v>107</v>
      </c>
      <c r="H557" s="6">
        <v>238</v>
      </c>
      <c r="I557" s="6">
        <v>0</v>
      </c>
      <c r="J557" s="6">
        <v>0</v>
      </c>
      <c r="K557" s="6">
        <v>0</v>
      </c>
      <c r="L557" s="6"/>
      <c r="M557" s="6">
        <v>2022</v>
      </c>
      <c r="N557" s="6" t="s">
        <v>7732</v>
      </c>
      <c r="O557" s="6">
        <v>99</v>
      </c>
      <c r="P557" s="6"/>
      <c r="Q557" s="6" t="s">
        <v>7733</v>
      </c>
      <c r="R557" s="6" t="s">
        <v>7734</v>
      </c>
      <c r="S557" s="6"/>
      <c r="T557" s="6" t="s">
        <v>572</v>
      </c>
      <c r="U557">
        <f t="shared" si="8"/>
        <v>2</v>
      </c>
    </row>
    <row r="558" spans="1:21" x14ac:dyDescent="0.2">
      <c r="A558" s="6" t="s">
        <v>8490</v>
      </c>
      <c r="B558" s="6" t="s">
        <v>8491</v>
      </c>
      <c r="C558" s="6">
        <v>3557021</v>
      </c>
      <c r="D558" s="6" t="s">
        <v>8493</v>
      </c>
      <c r="E558" s="6" t="s">
        <v>8494</v>
      </c>
      <c r="F558" s="6" t="s">
        <v>6402</v>
      </c>
      <c r="G558" s="6">
        <v>131</v>
      </c>
      <c r="H558" s="6">
        <v>238</v>
      </c>
      <c r="I558" s="6">
        <v>1</v>
      </c>
      <c r="J558" s="6">
        <v>1</v>
      </c>
      <c r="K558" s="6">
        <v>0</v>
      </c>
      <c r="L558" s="6"/>
      <c r="M558" s="6">
        <v>2022</v>
      </c>
      <c r="N558" s="6" t="s">
        <v>7732</v>
      </c>
      <c r="O558" s="6">
        <v>99</v>
      </c>
      <c r="P558" s="6"/>
      <c r="Q558" s="6" t="s">
        <v>7733</v>
      </c>
      <c r="R558" s="6" t="s">
        <v>7734</v>
      </c>
      <c r="S558" s="6"/>
      <c r="T558" s="6" t="s">
        <v>571</v>
      </c>
      <c r="U558">
        <f t="shared" si="8"/>
        <v>1</v>
      </c>
    </row>
    <row r="559" spans="1:21" x14ac:dyDescent="0.2">
      <c r="A559" s="6" t="s">
        <v>8495</v>
      </c>
      <c r="B559" s="6" t="s">
        <v>8491</v>
      </c>
      <c r="C559" s="6">
        <v>3557021</v>
      </c>
      <c r="D559" s="6" t="s">
        <v>6539</v>
      </c>
      <c r="E559" s="6" t="s">
        <v>7194</v>
      </c>
      <c r="F559" s="6" t="s">
        <v>6402</v>
      </c>
      <c r="G559" s="6">
        <v>96</v>
      </c>
      <c r="H559" s="6">
        <v>831</v>
      </c>
      <c r="I559" s="6">
        <v>0</v>
      </c>
      <c r="J559" s="6">
        <v>0</v>
      </c>
      <c r="K559" s="6">
        <v>0</v>
      </c>
      <c r="L559" s="6"/>
      <c r="M559" s="6">
        <v>2022</v>
      </c>
      <c r="N559" s="6" t="s">
        <v>7745</v>
      </c>
      <c r="O559" s="6">
        <v>99</v>
      </c>
      <c r="P559" s="6"/>
      <c r="Q559" s="6" t="s">
        <v>7733</v>
      </c>
      <c r="R559" s="6" t="s">
        <v>7734</v>
      </c>
      <c r="S559" s="6"/>
      <c r="T559" s="6" t="s">
        <v>2027</v>
      </c>
      <c r="U559">
        <f t="shared" si="8"/>
        <v>8</v>
      </c>
    </row>
    <row r="560" spans="1:21" x14ac:dyDescent="0.2">
      <c r="A560" s="6" t="s">
        <v>8495</v>
      </c>
      <c r="B560" s="6" t="s">
        <v>8491</v>
      </c>
      <c r="C560" s="6">
        <v>3557021</v>
      </c>
      <c r="D560" s="6" t="s">
        <v>8496</v>
      </c>
      <c r="E560" s="6" t="s">
        <v>8497</v>
      </c>
      <c r="F560" s="6" t="s">
        <v>6402</v>
      </c>
      <c r="G560" s="6">
        <v>100</v>
      </c>
      <c r="H560" s="6">
        <v>831</v>
      </c>
      <c r="I560" s="6">
        <v>0</v>
      </c>
      <c r="J560" s="6">
        <v>0</v>
      </c>
      <c r="K560" s="6">
        <v>0</v>
      </c>
      <c r="L560" s="6"/>
      <c r="M560" s="6">
        <v>2022</v>
      </c>
      <c r="N560" s="6" t="s">
        <v>7745</v>
      </c>
      <c r="O560" s="6">
        <v>99</v>
      </c>
      <c r="P560" s="6"/>
      <c r="Q560" s="6" t="s">
        <v>7733</v>
      </c>
      <c r="R560" s="6" t="s">
        <v>7734</v>
      </c>
      <c r="S560" s="6"/>
      <c r="T560" s="6" t="s">
        <v>2028</v>
      </c>
      <c r="U560">
        <f t="shared" si="8"/>
        <v>7</v>
      </c>
    </row>
    <row r="561" spans="1:21" x14ac:dyDescent="0.2">
      <c r="A561" s="6" t="s">
        <v>8495</v>
      </c>
      <c r="B561" s="6" t="s">
        <v>8491</v>
      </c>
      <c r="C561" s="6">
        <v>3557021</v>
      </c>
      <c r="D561" s="6" t="s">
        <v>8498</v>
      </c>
      <c r="E561" s="6" t="s">
        <v>6616</v>
      </c>
      <c r="F561" s="6" t="s">
        <v>6402</v>
      </c>
      <c r="G561" s="6">
        <v>127</v>
      </c>
      <c r="H561" s="6">
        <v>831</v>
      </c>
      <c r="I561" s="6">
        <v>1</v>
      </c>
      <c r="J561" s="6">
        <v>1</v>
      </c>
      <c r="K561" s="6">
        <v>0</v>
      </c>
      <c r="L561" s="6"/>
      <c r="M561" s="6">
        <v>2022</v>
      </c>
      <c r="N561" s="6" t="s">
        <v>7745</v>
      </c>
      <c r="O561" s="6">
        <v>99</v>
      </c>
      <c r="P561" s="6"/>
      <c r="Q561" s="6" t="s">
        <v>7733</v>
      </c>
      <c r="R561" s="6" t="s">
        <v>7734</v>
      </c>
      <c r="S561" s="6"/>
      <c r="T561" s="6" t="s">
        <v>2026</v>
      </c>
      <c r="U561">
        <f t="shared" si="8"/>
        <v>6</v>
      </c>
    </row>
    <row r="562" spans="1:21" x14ac:dyDescent="0.2">
      <c r="A562" s="6" t="s">
        <v>8495</v>
      </c>
      <c r="B562" s="6" t="s">
        <v>8491</v>
      </c>
      <c r="C562" s="6">
        <v>3557021</v>
      </c>
      <c r="D562" s="6" t="s">
        <v>6591</v>
      </c>
      <c r="E562" s="6" t="s">
        <v>8499</v>
      </c>
      <c r="F562" s="6" t="s">
        <v>6402</v>
      </c>
      <c r="G562" s="6">
        <v>91</v>
      </c>
      <c r="H562" s="6">
        <v>831</v>
      </c>
      <c r="I562" s="6">
        <v>1</v>
      </c>
      <c r="J562" s="6">
        <v>0</v>
      </c>
      <c r="K562" s="6">
        <v>0</v>
      </c>
      <c r="L562" s="6"/>
      <c r="M562" s="6">
        <v>2022</v>
      </c>
      <c r="N562" s="6" t="s">
        <v>7745</v>
      </c>
      <c r="O562" s="6">
        <v>99</v>
      </c>
      <c r="P562" s="6"/>
      <c r="Q562" s="6" t="s">
        <v>7733</v>
      </c>
      <c r="R562" s="6" t="s">
        <v>7734</v>
      </c>
      <c r="S562" s="6"/>
      <c r="T562" s="6" t="s">
        <v>2029</v>
      </c>
      <c r="U562">
        <f t="shared" si="8"/>
        <v>5</v>
      </c>
    </row>
    <row r="563" spans="1:21" x14ac:dyDescent="0.2">
      <c r="A563" s="6" t="s">
        <v>8495</v>
      </c>
      <c r="B563" s="6" t="s">
        <v>8491</v>
      </c>
      <c r="C563" s="6">
        <v>3557021</v>
      </c>
      <c r="D563" s="6" t="s">
        <v>7335</v>
      </c>
      <c r="E563" s="6" t="s">
        <v>8500</v>
      </c>
      <c r="F563" s="6" t="s">
        <v>6402</v>
      </c>
      <c r="G563" s="6">
        <v>146</v>
      </c>
      <c r="H563" s="6">
        <v>831</v>
      </c>
      <c r="I563" s="6">
        <v>1</v>
      </c>
      <c r="J563" s="6">
        <v>1</v>
      </c>
      <c r="K563" s="6">
        <v>0</v>
      </c>
      <c r="L563" s="6"/>
      <c r="M563" s="6">
        <v>2022</v>
      </c>
      <c r="N563" s="6" t="s">
        <v>7745</v>
      </c>
      <c r="O563" s="6">
        <v>99</v>
      </c>
      <c r="P563" s="6"/>
      <c r="Q563" s="6" t="s">
        <v>7733</v>
      </c>
      <c r="R563" s="6" t="s">
        <v>7734</v>
      </c>
      <c r="S563" s="6"/>
      <c r="T563" s="6" t="s">
        <v>2025</v>
      </c>
      <c r="U563">
        <f t="shared" si="8"/>
        <v>4</v>
      </c>
    </row>
    <row r="564" spans="1:21" x14ac:dyDescent="0.2">
      <c r="A564" s="6" t="s">
        <v>8495</v>
      </c>
      <c r="B564" s="6" t="s">
        <v>8491</v>
      </c>
      <c r="C564" s="6">
        <v>3557021</v>
      </c>
      <c r="D564" s="6" t="s">
        <v>6792</v>
      </c>
      <c r="E564" s="6" t="s">
        <v>8501</v>
      </c>
      <c r="F564" s="6" t="s">
        <v>6402</v>
      </c>
      <c r="G564" s="6">
        <v>113</v>
      </c>
      <c r="H564" s="6">
        <v>831</v>
      </c>
      <c r="I564" s="6">
        <v>0</v>
      </c>
      <c r="J564" s="6">
        <v>1</v>
      </c>
      <c r="K564" s="6">
        <v>0</v>
      </c>
      <c r="L564" s="6"/>
      <c r="M564" s="6">
        <v>2022</v>
      </c>
      <c r="N564" s="6" t="s">
        <v>7745</v>
      </c>
      <c r="O564" s="6">
        <v>99</v>
      </c>
      <c r="P564" s="6"/>
      <c r="Q564" s="6" t="s">
        <v>7733</v>
      </c>
      <c r="R564" s="6" t="s">
        <v>7734</v>
      </c>
      <c r="S564" s="6"/>
      <c r="T564" s="6" t="s">
        <v>2024</v>
      </c>
      <c r="U564">
        <f t="shared" si="8"/>
        <v>3</v>
      </c>
    </row>
    <row r="565" spans="1:21" x14ac:dyDescent="0.2">
      <c r="A565" s="6" t="s">
        <v>8495</v>
      </c>
      <c r="B565" s="6" t="s">
        <v>8491</v>
      </c>
      <c r="C565" s="6">
        <v>3557021</v>
      </c>
      <c r="D565" s="6" t="s">
        <v>6820</v>
      </c>
      <c r="E565" s="6" t="s">
        <v>8502</v>
      </c>
      <c r="F565" s="6" t="s">
        <v>6402</v>
      </c>
      <c r="G565" s="6">
        <v>138</v>
      </c>
      <c r="H565" s="6">
        <v>831</v>
      </c>
      <c r="I565" s="6">
        <v>0</v>
      </c>
      <c r="J565" s="6">
        <v>1</v>
      </c>
      <c r="K565" s="6">
        <v>0</v>
      </c>
      <c r="L565" s="6"/>
      <c r="M565" s="6">
        <v>2022</v>
      </c>
      <c r="N565" s="6" t="s">
        <v>7745</v>
      </c>
      <c r="O565" s="6">
        <v>99</v>
      </c>
      <c r="P565" s="6"/>
      <c r="Q565" s="6" t="s">
        <v>7733</v>
      </c>
      <c r="R565" s="6" t="s">
        <v>7734</v>
      </c>
      <c r="S565" s="6"/>
      <c r="T565" s="6" t="s">
        <v>2023</v>
      </c>
      <c r="U565">
        <f t="shared" si="8"/>
        <v>2</v>
      </c>
    </row>
    <row r="566" spans="1:21" x14ac:dyDescent="0.2">
      <c r="A566" s="6" t="s">
        <v>8495</v>
      </c>
      <c r="B566" s="6" t="s">
        <v>8491</v>
      </c>
      <c r="C566" s="6">
        <v>3557021</v>
      </c>
      <c r="D566" s="6" t="s">
        <v>6794</v>
      </c>
      <c r="E566" s="6" t="s">
        <v>8503</v>
      </c>
      <c r="F566" s="6" t="s">
        <v>6402</v>
      </c>
      <c r="G566" s="6">
        <v>20</v>
      </c>
      <c r="H566" s="6">
        <v>831</v>
      </c>
      <c r="I566" s="6">
        <v>0</v>
      </c>
      <c r="J566" s="6">
        <v>0</v>
      </c>
      <c r="K566" s="6">
        <v>0</v>
      </c>
      <c r="L566" s="6"/>
      <c r="M566" s="6">
        <v>2022</v>
      </c>
      <c r="N566" s="6" t="s">
        <v>7745</v>
      </c>
      <c r="O566" s="6">
        <v>99</v>
      </c>
      <c r="P566" s="6"/>
      <c r="Q566" s="6" t="s">
        <v>7733</v>
      </c>
      <c r="R566" s="6" t="s">
        <v>7734</v>
      </c>
      <c r="S566" s="6"/>
      <c r="T566" s="6" t="s">
        <v>2030</v>
      </c>
      <c r="U566">
        <f t="shared" si="8"/>
        <v>1</v>
      </c>
    </row>
    <row r="567" spans="1:21" x14ac:dyDescent="0.2">
      <c r="A567" s="6" t="s">
        <v>8504</v>
      </c>
      <c r="B567" s="6" t="s">
        <v>8505</v>
      </c>
      <c r="C567" s="6">
        <v>3557019</v>
      </c>
      <c r="D567" s="6" t="s">
        <v>7172</v>
      </c>
      <c r="E567" s="6" t="s">
        <v>6817</v>
      </c>
      <c r="F567" s="6" t="s">
        <v>6402</v>
      </c>
      <c r="G567" s="6">
        <v>78</v>
      </c>
      <c r="H567" s="6">
        <v>184</v>
      </c>
      <c r="I567" s="6">
        <v>0</v>
      </c>
      <c r="J567" s="6">
        <v>0</v>
      </c>
      <c r="K567" s="6">
        <v>0</v>
      </c>
      <c r="L567" s="6"/>
      <c r="M567" s="6">
        <v>2022</v>
      </c>
      <c r="N567" s="6" t="s">
        <v>7732</v>
      </c>
      <c r="O567" s="6">
        <v>99</v>
      </c>
      <c r="P567" s="6"/>
      <c r="Q567" s="6" t="s">
        <v>7733</v>
      </c>
      <c r="R567" s="6" t="s">
        <v>7734</v>
      </c>
      <c r="S567" s="6"/>
      <c r="T567" s="6" t="s">
        <v>1138</v>
      </c>
      <c r="U567">
        <f t="shared" si="8"/>
        <v>2</v>
      </c>
    </row>
    <row r="568" spans="1:21" x14ac:dyDescent="0.2">
      <c r="A568" s="6" t="s">
        <v>8504</v>
      </c>
      <c r="B568" s="6" t="s">
        <v>8505</v>
      </c>
      <c r="C568" s="6">
        <v>3557019</v>
      </c>
      <c r="D568" s="6" t="s">
        <v>7144</v>
      </c>
      <c r="E568" s="6" t="s">
        <v>7149</v>
      </c>
      <c r="F568" s="6" t="s">
        <v>6402</v>
      </c>
      <c r="G568" s="6">
        <v>106</v>
      </c>
      <c r="H568" s="6">
        <v>184</v>
      </c>
      <c r="I568" s="6">
        <v>1</v>
      </c>
      <c r="J568" s="6">
        <v>1</v>
      </c>
      <c r="K568" s="6">
        <v>0</v>
      </c>
      <c r="L568" s="6"/>
      <c r="M568" s="6">
        <v>2022</v>
      </c>
      <c r="N568" s="6" t="s">
        <v>7732</v>
      </c>
      <c r="O568" s="6">
        <v>99</v>
      </c>
      <c r="P568" s="6"/>
      <c r="Q568" s="6" t="s">
        <v>7733</v>
      </c>
      <c r="R568" s="6" t="s">
        <v>7734</v>
      </c>
      <c r="S568" s="6"/>
      <c r="T568" s="6" t="s">
        <v>1137</v>
      </c>
      <c r="U568">
        <f t="shared" si="8"/>
        <v>1</v>
      </c>
    </row>
    <row r="569" spans="1:21" x14ac:dyDescent="0.2">
      <c r="A569" s="6" t="s">
        <v>8506</v>
      </c>
      <c r="B569" s="6" t="s">
        <v>8505</v>
      </c>
      <c r="C569" s="6">
        <v>3557019</v>
      </c>
      <c r="D569" s="6" t="s">
        <v>6411</v>
      </c>
      <c r="E569" s="6" t="s">
        <v>8507</v>
      </c>
      <c r="F569" s="6" t="s">
        <v>6402</v>
      </c>
      <c r="G569" s="6">
        <v>101</v>
      </c>
      <c r="H569" s="6">
        <v>631</v>
      </c>
      <c r="I569" s="6">
        <v>0</v>
      </c>
      <c r="J569" s="6">
        <v>0</v>
      </c>
      <c r="K569" s="6">
        <v>0</v>
      </c>
      <c r="L569" s="6"/>
      <c r="M569" s="6">
        <v>2022</v>
      </c>
      <c r="N569" s="6" t="s">
        <v>7745</v>
      </c>
      <c r="O569" s="6">
        <v>99</v>
      </c>
      <c r="P569" s="6"/>
      <c r="Q569" s="6" t="s">
        <v>7733</v>
      </c>
      <c r="R569" s="6" t="s">
        <v>7734</v>
      </c>
      <c r="S569" s="6"/>
      <c r="T569" s="6" t="s">
        <v>4924</v>
      </c>
      <c r="U569">
        <f t="shared" si="8"/>
        <v>5</v>
      </c>
    </row>
    <row r="570" spans="1:21" x14ac:dyDescent="0.2">
      <c r="A570" s="6" t="s">
        <v>8506</v>
      </c>
      <c r="B570" s="6" t="s">
        <v>8505</v>
      </c>
      <c r="C570" s="6">
        <v>3557019</v>
      </c>
      <c r="D570" s="6" t="s">
        <v>6633</v>
      </c>
      <c r="E570" s="6" t="s">
        <v>8508</v>
      </c>
      <c r="F570" s="6" t="s">
        <v>6402</v>
      </c>
      <c r="G570" s="6">
        <v>129</v>
      </c>
      <c r="H570" s="6">
        <v>631</v>
      </c>
      <c r="I570" s="6">
        <v>1</v>
      </c>
      <c r="J570" s="6">
        <v>1</v>
      </c>
      <c r="K570" s="6">
        <v>0</v>
      </c>
      <c r="L570" s="6"/>
      <c r="M570" s="6">
        <v>2022</v>
      </c>
      <c r="N570" s="6" t="s">
        <v>7745</v>
      </c>
      <c r="O570" s="6">
        <v>99</v>
      </c>
      <c r="P570" s="6"/>
      <c r="Q570" s="6" t="s">
        <v>7733</v>
      </c>
      <c r="R570" s="6" t="s">
        <v>7734</v>
      </c>
      <c r="S570" s="6"/>
      <c r="T570" s="6" t="s">
        <v>4923</v>
      </c>
      <c r="U570">
        <f t="shared" si="8"/>
        <v>4</v>
      </c>
    </row>
    <row r="571" spans="1:21" x14ac:dyDescent="0.2">
      <c r="A571" s="6" t="s">
        <v>8506</v>
      </c>
      <c r="B571" s="6" t="s">
        <v>8505</v>
      </c>
      <c r="C571" s="6">
        <v>3557019</v>
      </c>
      <c r="D571" s="6" t="s">
        <v>6622</v>
      </c>
      <c r="E571" s="6" t="s">
        <v>7062</v>
      </c>
      <c r="F571" s="6" t="s">
        <v>6402</v>
      </c>
      <c r="G571" s="6">
        <v>152</v>
      </c>
      <c r="H571" s="6">
        <v>631</v>
      </c>
      <c r="I571" s="6">
        <v>1</v>
      </c>
      <c r="J571" s="6">
        <v>1</v>
      </c>
      <c r="K571" s="6">
        <v>0</v>
      </c>
      <c r="L571" s="6"/>
      <c r="M571" s="6">
        <v>2022</v>
      </c>
      <c r="N571" s="6" t="s">
        <v>7745</v>
      </c>
      <c r="O571" s="6">
        <v>99</v>
      </c>
      <c r="P571" s="6"/>
      <c r="Q571" s="6" t="s">
        <v>7733</v>
      </c>
      <c r="R571" s="6" t="s">
        <v>7734</v>
      </c>
      <c r="S571" s="6"/>
      <c r="T571" s="6" t="s">
        <v>4922</v>
      </c>
      <c r="U571">
        <f t="shared" si="8"/>
        <v>3</v>
      </c>
    </row>
    <row r="572" spans="1:21" x14ac:dyDescent="0.2">
      <c r="A572" s="6" t="s">
        <v>8506</v>
      </c>
      <c r="B572" s="6" t="s">
        <v>8505</v>
      </c>
      <c r="C572" s="6">
        <v>3557019</v>
      </c>
      <c r="D572" s="6" t="s">
        <v>8509</v>
      </c>
      <c r="E572" s="6" t="s">
        <v>8510</v>
      </c>
      <c r="F572" s="6" t="s">
        <v>6402</v>
      </c>
      <c r="G572" s="6">
        <v>112</v>
      </c>
      <c r="H572" s="6">
        <v>631</v>
      </c>
      <c r="I572" s="6">
        <v>1</v>
      </c>
      <c r="J572" s="6">
        <v>1</v>
      </c>
      <c r="K572" s="6">
        <v>0</v>
      </c>
      <c r="L572" s="6"/>
      <c r="M572" s="6">
        <v>2022</v>
      </c>
      <c r="N572" s="6" t="s">
        <v>7745</v>
      </c>
      <c r="O572" s="6">
        <v>99</v>
      </c>
      <c r="P572" s="6"/>
      <c r="Q572" s="6" t="s">
        <v>7733</v>
      </c>
      <c r="R572" s="6" t="s">
        <v>7734</v>
      </c>
      <c r="S572" s="6"/>
      <c r="T572" s="6" t="s">
        <v>4921</v>
      </c>
      <c r="U572">
        <f t="shared" si="8"/>
        <v>2</v>
      </c>
    </row>
    <row r="573" spans="1:21" x14ac:dyDescent="0.2">
      <c r="A573" s="6" t="s">
        <v>8506</v>
      </c>
      <c r="B573" s="6" t="s">
        <v>8505</v>
      </c>
      <c r="C573" s="6">
        <v>3557019</v>
      </c>
      <c r="D573" s="6" t="s">
        <v>6412</v>
      </c>
      <c r="E573" s="6" t="s">
        <v>8511</v>
      </c>
      <c r="F573" s="6" t="s">
        <v>6402</v>
      </c>
      <c r="G573" s="6">
        <v>137</v>
      </c>
      <c r="H573" s="6">
        <v>631</v>
      </c>
      <c r="I573" s="6">
        <v>1</v>
      </c>
      <c r="J573" s="6">
        <v>1</v>
      </c>
      <c r="K573" s="6">
        <v>0</v>
      </c>
      <c r="L573" s="6"/>
      <c r="M573" s="6">
        <v>2022</v>
      </c>
      <c r="N573" s="6" t="s">
        <v>7745</v>
      </c>
      <c r="O573" s="6">
        <v>99</v>
      </c>
      <c r="P573" s="6"/>
      <c r="Q573" s="6" t="s">
        <v>7733</v>
      </c>
      <c r="R573" s="6" t="s">
        <v>7734</v>
      </c>
      <c r="S573" s="6"/>
      <c r="T573" s="6" t="s">
        <v>4920</v>
      </c>
      <c r="U573">
        <f t="shared" si="8"/>
        <v>1</v>
      </c>
    </row>
    <row r="574" spans="1:21" x14ac:dyDescent="0.2">
      <c r="A574" s="6" t="s">
        <v>8512</v>
      </c>
      <c r="B574" s="6" t="s">
        <v>8513</v>
      </c>
      <c r="C574" s="6">
        <v>3529005</v>
      </c>
      <c r="D574" s="6" t="s">
        <v>6425</v>
      </c>
      <c r="E574" s="6" t="s">
        <v>7108</v>
      </c>
      <c r="F574" s="6" t="s">
        <v>6402</v>
      </c>
      <c r="G574" s="6">
        <v>5964</v>
      </c>
      <c r="H574" s="6">
        <v>8237</v>
      </c>
      <c r="I574" s="6">
        <v>1</v>
      </c>
      <c r="J574" s="6">
        <v>1</v>
      </c>
      <c r="K574" s="6">
        <v>0</v>
      </c>
      <c r="L574" s="6"/>
      <c r="M574" s="6">
        <v>2022</v>
      </c>
      <c r="N574" s="6" t="s">
        <v>7732</v>
      </c>
      <c r="O574" s="6">
        <v>99</v>
      </c>
      <c r="P574" s="6"/>
      <c r="Q574" s="6" t="s">
        <v>7733</v>
      </c>
      <c r="R574" s="6" t="s">
        <v>7734</v>
      </c>
      <c r="S574" s="6"/>
      <c r="T574" s="6" t="s">
        <v>554</v>
      </c>
      <c r="U574">
        <f t="shared" si="8"/>
        <v>3</v>
      </c>
    </row>
    <row r="575" spans="1:21" x14ac:dyDescent="0.2">
      <c r="A575" s="6" t="s">
        <v>8512</v>
      </c>
      <c r="B575" s="6" t="s">
        <v>8513</v>
      </c>
      <c r="C575" s="6">
        <v>3529005</v>
      </c>
      <c r="D575" s="6" t="s">
        <v>6425</v>
      </c>
      <c r="E575" s="6" t="s">
        <v>7377</v>
      </c>
      <c r="F575" s="6" t="s">
        <v>6402</v>
      </c>
      <c r="G575" s="6">
        <v>1471</v>
      </c>
      <c r="H575" s="6">
        <v>8237</v>
      </c>
      <c r="I575" s="6">
        <v>0</v>
      </c>
      <c r="J575" s="6">
        <v>0</v>
      </c>
      <c r="K575" s="6">
        <v>0</v>
      </c>
      <c r="L575" s="6"/>
      <c r="M575" s="6">
        <v>2022</v>
      </c>
      <c r="N575" s="6" t="s">
        <v>7732</v>
      </c>
      <c r="O575" s="6">
        <v>99</v>
      </c>
      <c r="P575" s="6"/>
      <c r="Q575" s="6" t="s">
        <v>7733</v>
      </c>
      <c r="R575" s="6" t="s">
        <v>7734</v>
      </c>
      <c r="S575" s="6"/>
      <c r="T575" s="6" t="s">
        <v>555</v>
      </c>
      <c r="U575">
        <f t="shared" si="8"/>
        <v>2</v>
      </c>
    </row>
    <row r="576" spans="1:21" x14ac:dyDescent="0.2">
      <c r="A576" s="6" t="s">
        <v>8512</v>
      </c>
      <c r="B576" s="6" t="s">
        <v>8513</v>
      </c>
      <c r="C576" s="6">
        <v>3529005</v>
      </c>
      <c r="D576" s="6" t="s">
        <v>6678</v>
      </c>
      <c r="E576" s="6" t="s">
        <v>6625</v>
      </c>
      <c r="F576" s="6" t="s">
        <v>6402</v>
      </c>
      <c r="G576" s="6">
        <v>802</v>
      </c>
      <c r="H576" s="6">
        <v>8237</v>
      </c>
      <c r="I576" s="6">
        <v>0</v>
      </c>
      <c r="J576" s="6">
        <v>0</v>
      </c>
      <c r="K576" s="6">
        <v>0</v>
      </c>
      <c r="L576" s="6"/>
      <c r="M576" s="6">
        <v>2022</v>
      </c>
      <c r="N576" s="6" t="s">
        <v>7732</v>
      </c>
      <c r="O576" s="6">
        <v>99</v>
      </c>
      <c r="P576" s="6"/>
      <c r="Q576" s="6" t="s">
        <v>7733</v>
      </c>
      <c r="R576" s="6" t="s">
        <v>7734</v>
      </c>
      <c r="S576" s="6"/>
      <c r="T576" s="6" t="s">
        <v>556</v>
      </c>
      <c r="U576">
        <f t="shared" si="8"/>
        <v>1</v>
      </c>
    </row>
    <row r="577" spans="1:21" x14ac:dyDescent="0.2">
      <c r="A577" s="6" t="s">
        <v>8514</v>
      </c>
      <c r="B577" s="6" t="s">
        <v>8513</v>
      </c>
      <c r="C577" s="6">
        <v>3529005</v>
      </c>
      <c r="D577" s="6" t="s">
        <v>6434</v>
      </c>
      <c r="E577" s="6" t="s">
        <v>8515</v>
      </c>
      <c r="F577" s="6" t="s">
        <v>6402</v>
      </c>
      <c r="G577" s="6">
        <v>824</v>
      </c>
      <c r="H577" s="6">
        <v>3431</v>
      </c>
      <c r="I577" s="6">
        <v>1</v>
      </c>
      <c r="J577" s="6">
        <v>0</v>
      </c>
      <c r="K577" s="6">
        <v>0</v>
      </c>
      <c r="L577" s="6"/>
      <c r="M577" s="6">
        <v>2022</v>
      </c>
      <c r="N577" s="6" t="s">
        <v>7745</v>
      </c>
      <c r="O577" s="6">
        <v>1</v>
      </c>
      <c r="P577" s="6"/>
      <c r="Q577" s="6" t="s">
        <v>7733</v>
      </c>
      <c r="R577" s="6" t="s">
        <v>7734</v>
      </c>
      <c r="S577" s="6"/>
      <c r="T577" s="6" t="s">
        <v>1934</v>
      </c>
      <c r="U577">
        <f t="shared" si="8"/>
        <v>4</v>
      </c>
    </row>
    <row r="578" spans="1:21" x14ac:dyDescent="0.2">
      <c r="A578" s="6" t="s">
        <v>8514</v>
      </c>
      <c r="B578" s="6" t="s">
        <v>8513</v>
      </c>
      <c r="C578" s="6">
        <v>3529005</v>
      </c>
      <c r="D578" s="6" t="s">
        <v>6656</v>
      </c>
      <c r="E578" s="6" t="s">
        <v>6689</v>
      </c>
      <c r="F578" s="6" t="s">
        <v>6402</v>
      </c>
      <c r="G578" s="6">
        <v>1010</v>
      </c>
      <c r="H578" s="6">
        <v>3431</v>
      </c>
      <c r="I578" s="6">
        <v>0</v>
      </c>
      <c r="J578" s="6">
        <v>1</v>
      </c>
      <c r="K578" s="6">
        <v>0</v>
      </c>
      <c r="L578" s="6"/>
      <c r="M578" s="6">
        <v>2022</v>
      </c>
      <c r="N578" s="6" t="s">
        <v>7745</v>
      </c>
      <c r="O578" s="6">
        <v>1</v>
      </c>
      <c r="P578" s="6"/>
      <c r="Q578" s="6" t="s">
        <v>7733</v>
      </c>
      <c r="R578" s="6" t="s">
        <v>7734</v>
      </c>
      <c r="S578" s="6"/>
      <c r="T578" s="6" t="s">
        <v>1933</v>
      </c>
      <c r="U578">
        <f t="shared" si="8"/>
        <v>3</v>
      </c>
    </row>
    <row r="579" spans="1:21" x14ac:dyDescent="0.2">
      <c r="A579" s="6" t="s">
        <v>8514</v>
      </c>
      <c r="B579" s="6" t="s">
        <v>8513</v>
      </c>
      <c r="C579" s="6">
        <v>3529005</v>
      </c>
      <c r="D579" s="6" t="s">
        <v>8516</v>
      </c>
      <c r="E579" s="6" t="s">
        <v>8517</v>
      </c>
      <c r="F579" s="6" t="s">
        <v>6402</v>
      </c>
      <c r="G579" s="6">
        <v>1167</v>
      </c>
      <c r="H579" s="6">
        <v>3431</v>
      </c>
      <c r="I579" s="6">
        <v>1</v>
      </c>
      <c r="J579" s="6">
        <v>1</v>
      </c>
      <c r="K579" s="6">
        <v>0</v>
      </c>
      <c r="L579" s="6"/>
      <c r="M579" s="6">
        <v>2022</v>
      </c>
      <c r="N579" s="6" t="s">
        <v>7745</v>
      </c>
      <c r="O579" s="6">
        <v>1</v>
      </c>
      <c r="P579" s="6"/>
      <c r="Q579" s="6" t="s">
        <v>7733</v>
      </c>
      <c r="R579" s="6" t="s">
        <v>7734</v>
      </c>
      <c r="S579" s="6"/>
      <c r="T579" s="6" t="s">
        <v>1932</v>
      </c>
      <c r="U579">
        <f t="shared" ref="U579:U642" si="9">COUNTIF(A579:A6879,A579)</f>
        <v>2</v>
      </c>
    </row>
    <row r="580" spans="1:21" x14ac:dyDescent="0.2">
      <c r="A580" s="6" t="s">
        <v>8514</v>
      </c>
      <c r="B580" s="6" t="s">
        <v>8513</v>
      </c>
      <c r="C580" s="6">
        <v>3529005</v>
      </c>
      <c r="D580" s="6" t="s">
        <v>8518</v>
      </c>
      <c r="E580" s="6" t="s">
        <v>7083</v>
      </c>
      <c r="F580" s="6" t="s">
        <v>6402</v>
      </c>
      <c r="G580" s="6">
        <v>430</v>
      </c>
      <c r="H580" s="6">
        <v>3431</v>
      </c>
      <c r="I580" s="6">
        <v>0</v>
      </c>
      <c r="J580" s="6">
        <v>0</v>
      </c>
      <c r="K580" s="6">
        <v>0</v>
      </c>
      <c r="L580" s="6"/>
      <c r="M580" s="6">
        <v>2022</v>
      </c>
      <c r="N580" s="6" t="s">
        <v>7745</v>
      </c>
      <c r="O580" s="6">
        <v>1</v>
      </c>
      <c r="P580" s="6"/>
      <c r="Q580" s="6" t="s">
        <v>7733</v>
      </c>
      <c r="R580" s="6" t="s">
        <v>7734</v>
      </c>
      <c r="S580" s="6"/>
      <c r="T580" s="6" t="s">
        <v>1935</v>
      </c>
      <c r="U580">
        <f t="shared" si="9"/>
        <v>1</v>
      </c>
    </row>
    <row r="581" spans="1:21" x14ac:dyDescent="0.2">
      <c r="A581" s="6" t="s">
        <v>8519</v>
      </c>
      <c r="B581" s="6" t="s">
        <v>8513</v>
      </c>
      <c r="C581" s="6">
        <v>3529005</v>
      </c>
      <c r="D581" s="6" t="s">
        <v>8520</v>
      </c>
      <c r="E581" s="6" t="s">
        <v>8521</v>
      </c>
      <c r="F581" s="6" t="s">
        <v>6402</v>
      </c>
      <c r="G581" s="6">
        <v>751</v>
      </c>
      <c r="H581" s="6">
        <v>3144</v>
      </c>
      <c r="I581" s="6">
        <v>0</v>
      </c>
      <c r="J581" s="6">
        <v>1</v>
      </c>
      <c r="K581" s="6">
        <v>0</v>
      </c>
      <c r="L581" s="6"/>
      <c r="M581" s="6">
        <v>2022</v>
      </c>
      <c r="N581" s="6" t="s">
        <v>7745</v>
      </c>
      <c r="O581" s="6">
        <v>2</v>
      </c>
      <c r="P581" s="6"/>
      <c r="Q581" s="6" t="s">
        <v>7733</v>
      </c>
      <c r="R581" s="6" t="s">
        <v>7734</v>
      </c>
      <c r="S581" s="6"/>
      <c r="T581" s="6" t="s">
        <v>1931</v>
      </c>
      <c r="U581">
        <f t="shared" si="9"/>
        <v>5</v>
      </c>
    </row>
    <row r="582" spans="1:21" x14ac:dyDescent="0.2">
      <c r="A582" s="6" t="s">
        <v>8519</v>
      </c>
      <c r="B582" s="6" t="s">
        <v>8513</v>
      </c>
      <c r="C582" s="6">
        <v>3529005</v>
      </c>
      <c r="D582" s="6" t="s">
        <v>6428</v>
      </c>
      <c r="E582" s="6" t="s">
        <v>6644</v>
      </c>
      <c r="F582" s="6" t="s">
        <v>6402</v>
      </c>
      <c r="G582" s="6">
        <v>1341</v>
      </c>
      <c r="H582" s="6">
        <v>3144</v>
      </c>
      <c r="I582" s="6">
        <v>1</v>
      </c>
      <c r="J582" s="6">
        <v>1</v>
      </c>
      <c r="K582" s="6">
        <v>0</v>
      </c>
      <c r="L582" s="6"/>
      <c r="M582" s="6">
        <v>2022</v>
      </c>
      <c r="N582" s="6" t="s">
        <v>7745</v>
      </c>
      <c r="O582" s="6">
        <v>2</v>
      </c>
      <c r="P582" s="6"/>
      <c r="Q582" s="6" t="s">
        <v>7733</v>
      </c>
      <c r="R582" s="6" t="s">
        <v>7734</v>
      </c>
      <c r="S582" s="6"/>
      <c r="T582" s="6" t="s">
        <v>1930</v>
      </c>
      <c r="U582">
        <f t="shared" si="9"/>
        <v>4</v>
      </c>
    </row>
    <row r="583" spans="1:21" x14ac:dyDescent="0.2">
      <c r="A583" s="6" t="s">
        <v>8519</v>
      </c>
      <c r="B583" s="6" t="s">
        <v>8513</v>
      </c>
      <c r="C583" s="6">
        <v>3529005</v>
      </c>
      <c r="D583" s="6" t="s">
        <v>7303</v>
      </c>
      <c r="E583" s="6" t="s">
        <v>8522</v>
      </c>
      <c r="F583" s="6" t="s">
        <v>6402</v>
      </c>
      <c r="G583" s="6">
        <v>372</v>
      </c>
      <c r="H583" s="6">
        <v>3144</v>
      </c>
      <c r="I583" s="6">
        <v>0</v>
      </c>
      <c r="J583" s="6">
        <v>0</v>
      </c>
      <c r="K583" s="6">
        <v>0</v>
      </c>
      <c r="L583" s="6"/>
      <c r="M583" s="6">
        <v>2022</v>
      </c>
      <c r="N583" s="6" t="s">
        <v>7745</v>
      </c>
      <c r="O583" s="6">
        <v>2</v>
      </c>
      <c r="P583" s="6"/>
      <c r="Q583" s="6" t="s">
        <v>7733</v>
      </c>
      <c r="R583" s="6" t="s">
        <v>7734</v>
      </c>
      <c r="S583" s="6"/>
      <c r="T583" s="6" t="s">
        <v>1936</v>
      </c>
      <c r="U583">
        <f t="shared" si="9"/>
        <v>3</v>
      </c>
    </row>
    <row r="584" spans="1:21" x14ac:dyDescent="0.2">
      <c r="A584" s="6" t="s">
        <v>8519</v>
      </c>
      <c r="B584" s="6" t="s">
        <v>8513</v>
      </c>
      <c r="C584" s="6">
        <v>3529005</v>
      </c>
      <c r="D584" s="6" t="s">
        <v>8523</v>
      </c>
      <c r="E584" s="6" t="s">
        <v>8401</v>
      </c>
      <c r="F584" s="6" t="s">
        <v>6402</v>
      </c>
      <c r="G584" s="6">
        <v>53</v>
      </c>
      <c r="H584" s="6">
        <v>3144</v>
      </c>
      <c r="I584" s="6">
        <v>0</v>
      </c>
      <c r="J584" s="6">
        <v>0</v>
      </c>
      <c r="K584" s="6">
        <v>0</v>
      </c>
      <c r="L584" s="6"/>
      <c r="M584" s="6">
        <v>2022</v>
      </c>
      <c r="N584" s="6" t="s">
        <v>7745</v>
      </c>
      <c r="O584" s="6">
        <v>2</v>
      </c>
      <c r="P584" s="6"/>
      <c r="Q584" s="6" t="s">
        <v>7733</v>
      </c>
      <c r="R584" s="6" t="s">
        <v>7734</v>
      </c>
      <c r="S584" s="6"/>
      <c r="T584" s="6" t="s">
        <v>1937</v>
      </c>
      <c r="U584">
        <f t="shared" si="9"/>
        <v>2</v>
      </c>
    </row>
    <row r="585" spans="1:21" x14ac:dyDescent="0.2">
      <c r="A585" s="6" t="s">
        <v>8519</v>
      </c>
      <c r="B585" s="6" t="s">
        <v>8513</v>
      </c>
      <c r="C585" s="6">
        <v>3529005</v>
      </c>
      <c r="D585" s="6" t="s">
        <v>6987</v>
      </c>
      <c r="E585" s="6" t="s">
        <v>6469</v>
      </c>
      <c r="F585" s="6" t="s">
        <v>6402</v>
      </c>
      <c r="G585" s="6">
        <v>627</v>
      </c>
      <c r="H585" s="6">
        <v>3144</v>
      </c>
      <c r="I585" s="6">
        <v>0</v>
      </c>
      <c r="J585" s="6">
        <v>0</v>
      </c>
      <c r="K585" s="6">
        <v>0</v>
      </c>
      <c r="L585" s="6"/>
      <c r="M585" s="6">
        <v>2022</v>
      </c>
      <c r="N585" s="6" t="s">
        <v>7745</v>
      </c>
      <c r="O585" s="6">
        <v>2</v>
      </c>
      <c r="P585" s="6"/>
      <c r="Q585" s="6" t="s">
        <v>7733</v>
      </c>
      <c r="R585" s="6" t="s">
        <v>7734</v>
      </c>
      <c r="S585" s="6"/>
      <c r="T585" s="6" t="s">
        <v>1938</v>
      </c>
      <c r="U585">
        <f t="shared" si="9"/>
        <v>1</v>
      </c>
    </row>
    <row r="586" spans="1:21" x14ac:dyDescent="0.2">
      <c r="A586" s="6" t="s">
        <v>8524</v>
      </c>
      <c r="B586" s="6" t="s">
        <v>8513</v>
      </c>
      <c r="C586" s="6">
        <v>3529005</v>
      </c>
      <c r="D586" s="6" t="s">
        <v>6434</v>
      </c>
      <c r="E586" s="6" t="s">
        <v>6520</v>
      </c>
      <c r="F586" s="6" t="s">
        <v>6402</v>
      </c>
      <c r="G586" s="6">
        <v>920</v>
      </c>
      <c r="H586" s="6">
        <v>2780</v>
      </c>
      <c r="I586" s="6">
        <v>1</v>
      </c>
      <c r="J586" s="6">
        <v>1</v>
      </c>
      <c r="K586" s="6">
        <v>0</v>
      </c>
      <c r="L586" s="6"/>
      <c r="M586" s="6">
        <v>2022</v>
      </c>
      <c r="N586" s="6" t="s">
        <v>7745</v>
      </c>
      <c r="O586" s="6">
        <v>3</v>
      </c>
      <c r="P586" s="6"/>
      <c r="Q586" s="6" t="s">
        <v>7733</v>
      </c>
      <c r="R586" s="6" t="s">
        <v>7734</v>
      </c>
      <c r="S586" s="6"/>
      <c r="T586" s="6" t="s">
        <v>1929</v>
      </c>
      <c r="U586">
        <f t="shared" si="9"/>
        <v>3</v>
      </c>
    </row>
    <row r="587" spans="1:21" x14ac:dyDescent="0.2">
      <c r="A587" s="6" t="s">
        <v>8524</v>
      </c>
      <c r="B587" s="6" t="s">
        <v>8513</v>
      </c>
      <c r="C587" s="6">
        <v>3529005</v>
      </c>
      <c r="D587" s="6" t="s">
        <v>6434</v>
      </c>
      <c r="E587" s="6" t="s">
        <v>8525</v>
      </c>
      <c r="F587" s="6" t="s">
        <v>6402</v>
      </c>
      <c r="G587" s="6">
        <v>1022</v>
      </c>
      <c r="H587" s="6">
        <v>2780</v>
      </c>
      <c r="I587" s="6">
        <v>1</v>
      </c>
      <c r="J587" s="6">
        <v>1</v>
      </c>
      <c r="K587" s="6">
        <v>0</v>
      </c>
      <c r="L587" s="6"/>
      <c r="M587" s="6">
        <v>2022</v>
      </c>
      <c r="N587" s="6" t="s">
        <v>7745</v>
      </c>
      <c r="O587" s="6">
        <v>3</v>
      </c>
      <c r="P587" s="6"/>
      <c r="Q587" s="6" t="s">
        <v>7733</v>
      </c>
      <c r="R587" s="6" t="s">
        <v>7734</v>
      </c>
      <c r="S587" s="6"/>
      <c r="T587" s="6" t="s">
        <v>1928</v>
      </c>
      <c r="U587">
        <f t="shared" si="9"/>
        <v>2</v>
      </c>
    </row>
    <row r="588" spans="1:21" x14ac:dyDescent="0.2">
      <c r="A588" s="6" t="s">
        <v>8524</v>
      </c>
      <c r="B588" s="6" t="s">
        <v>8513</v>
      </c>
      <c r="C588" s="6">
        <v>3529005</v>
      </c>
      <c r="D588" s="6" t="s">
        <v>6997</v>
      </c>
      <c r="E588" s="6" t="s">
        <v>8526</v>
      </c>
      <c r="F588" s="6" t="s">
        <v>6402</v>
      </c>
      <c r="G588" s="6">
        <v>838</v>
      </c>
      <c r="H588" s="6">
        <v>2780</v>
      </c>
      <c r="I588" s="6">
        <v>0</v>
      </c>
      <c r="J588" s="6">
        <v>0</v>
      </c>
      <c r="K588" s="6">
        <v>0</v>
      </c>
      <c r="L588" s="6"/>
      <c r="M588" s="6">
        <v>2022</v>
      </c>
      <c r="N588" s="6" t="s">
        <v>7745</v>
      </c>
      <c r="O588" s="6">
        <v>3</v>
      </c>
      <c r="P588" s="6"/>
      <c r="Q588" s="6" t="s">
        <v>7733</v>
      </c>
      <c r="R588" s="6" t="s">
        <v>7734</v>
      </c>
      <c r="S588" s="6"/>
      <c r="T588" s="6" t="s">
        <v>1939</v>
      </c>
      <c r="U588">
        <f t="shared" si="9"/>
        <v>1</v>
      </c>
    </row>
    <row r="589" spans="1:21" x14ac:dyDescent="0.2">
      <c r="A589" s="6" t="s">
        <v>8527</v>
      </c>
      <c r="B589" s="6" t="s">
        <v>8513</v>
      </c>
      <c r="C589" s="6">
        <v>3529005</v>
      </c>
      <c r="D589" s="6" t="s">
        <v>6597</v>
      </c>
      <c r="E589" s="6" t="s">
        <v>7239</v>
      </c>
      <c r="F589" s="6" t="s">
        <v>6402</v>
      </c>
      <c r="G589" s="6">
        <v>0</v>
      </c>
      <c r="H589" s="6"/>
      <c r="I589" s="6">
        <v>1</v>
      </c>
      <c r="J589" s="6">
        <v>1</v>
      </c>
      <c r="K589" s="6">
        <v>1</v>
      </c>
      <c r="L589" s="6"/>
      <c r="M589" s="6">
        <v>2022</v>
      </c>
      <c r="N589" s="6" t="s">
        <v>7745</v>
      </c>
      <c r="O589" s="6">
        <v>4</v>
      </c>
      <c r="P589" s="6"/>
      <c r="Q589" s="6" t="s">
        <v>7733</v>
      </c>
      <c r="R589" s="6" t="s">
        <v>7734</v>
      </c>
      <c r="S589" s="6"/>
      <c r="T589" s="6" t="s">
        <v>1927</v>
      </c>
      <c r="U589">
        <f t="shared" si="9"/>
        <v>2</v>
      </c>
    </row>
    <row r="590" spans="1:21" x14ac:dyDescent="0.2">
      <c r="A590" s="6" t="s">
        <v>8527</v>
      </c>
      <c r="B590" s="6" t="s">
        <v>8513</v>
      </c>
      <c r="C590" s="6">
        <v>3529005</v>
      </c>
      <c r="D590" s="6" t="s">
        <v>6425</v>
      </c>
      <c r="E590" s="6" t="s">
        <v>6710</v>
      </c>
      <c r="F590" s="6" t="s">
        <v>6402</v>
      </c>
      <c r="G590" s="6">
        <v>0</v>
      </c>
      <c r="H590" s="6"/>
      <c r="I590" s="6">
        <v>1</v>
      </c>
      <c r="J590" s="6">
        <v>1</v>
      </c>
      <c r="K590" s="6">
        <v>1</v>
      </c>
      <c r="L590" s="6"/>
      <c r="M590" s="6">
        <v>2022</v>
      </c>
      <c r="N590" s="6" t="s">
        <v>7745</v>
      </c>
      <c r="O590" s="6">
        <v>4</v>
      </c>
      <c r="P590" s="6"/>
      <c r="Q590" s="6" t="s">
        <v>7733</v>
      </c>
      <c r="R590" s="6" t="s">
        <v>7734</v>
      </c>
      <c r="S590" s="6"/>
      <c r="T590" s="6" t="s">
        <v>1926</v>
      </c>
      <c r="U590">
        <f t="shared" si="9"/>
        <v>1</v>
      </c>
    </row>
    <row r="591" spans="1:21" x14ac:dyDescent="0.2">
      <c r="A591" s="6" t="s">
        <v>8528</v>
      </c>
      <c r="B591" s="6" t="s">
        <v>8513</v>
      </c>
      <c r="C591" s="6">
        <v>3529005</v>
      </c>
      <c r="D591" s="6" t="s">
        <v>6459</v>
      </c>
      <c r="E591" s="6" t="s">
        <v>8529</v>
      </c>
      <c r="F591" s="6" t="s">
        <v>6402</v>
      </c>
      <c r="G591" s="6">
        <v>500</v>
      </c>
      <c r="H591" s="6">
        <v>3677</v>
      </c>
      <c r="I591" s="6">
        <v>0</v>
      </c>
      <c r="J591" s="6">
        <v>0</v>
      </c>
      <c r="K591" s="6">
        <v>0</v>
      </c>
      <c r="L591" s="6"/>
      <c r="M591" s="6">
        <v>2022</v>
      </c>
      <c r="N591" s="6" t="s">
        <v>7745</v>
      </c>
      <c r="O591" s="6">
        <v>5</v>
      </c>
      <c r="P591" s="6"/>
      <c r="Q591" s="6" t="s">
        <v>7733</v>
      </c>
      <c r="R591" s="6" t="s">
        <v>7734</v>
      </c>
      <c r="S591" s="6"/>
      <c r="T591" s="6" t="s">
        <v>1940</v>
      </c>
      <c r="U591">
        <f t="shared" si="9"/>
        <v>5</v>
      </c>
    </row>
    <row r="592" spans="1:21" x14ac:dyDescent="0.2">
      <c r="A592" s="6" t="s">
        <v>8528</v>
      </c>
      <c r="B592" s="6" t="s">
        <v>8513</v>
      </c>
      <c r="C592" s="6">
        <v>3529005</v>
      </c>
      <c r="D592" s="6" t="s">
        <v>6609</v>
      </c>
      <c r="E592" s="6" t="s">
        <v>6907</v>
      </c>
      <c r="F592" s="6" t="s">
        <v>6402</v>
      </c>
      <c r="G592" s="6">
        <v>829</v>
      </c>
      <c r="H592" s="6">
        <v>3677</v>
      </c>
      <c r="I592" s="6">
        <v>1</v>
      </c>
      <c r="J592" s="6">
        <v>1</v>
      </c>
      <c r="K592" s="6">
        <v>0</v>
      </c>
      <c r="L592" s="6"/>
      <c r="M592" s="6">
        <v>2022</v>
      </c>
      <c r="N592" s="6" t="s">
        <v>7745</v>
      </c>
      <c r="O592" s="6">
        <v>5</v>
      </c>
      <c r="P592" s="6"/>
      <c r="Q592" s="6" t="s">
        <v>7733</v>
      </c>
      <c r="R592" s="6" t="s">
        <v>7734</v>
      </c>
      <c r="S592" s="6"/>
      <c r="T592" s="6" t="s">
        <v>1925</v>
      </c>
      <c r="U592">
        <f t="shared" si="9"/>
        <v>4</v>
      </c>
    </row>
    <row r="593" spans="1:21" x14ac:dyDescent="0.2">
      <c r="A593" s="6" t="s">
        <v>8528</v>
      </c>
      <c r="B593" s="6" t="s">
        <v>8513</v>
      </c>
      <c r="C593" s="6">
        <v>3529005</v>
      </c>
      <c r="D593" s="6" t="s">
        <v>6562</v>
      </c>
      <c r="E593" s="6" t="s">
        <v>8530</v>
      </c>
      <c r="F593" s="6" t="s">
        <v>6402</v>
      </c>
      <c r="G593" s="6">
        <v>1018</v>
      </c>
      <c r="H593" s="6">
        <v>3677</v>
      </c>
      <c r="I593" s="6">
        <v>0</v>
      </c>
      <c r="J593" s="6">
        <v>1</v>
      </c>
      <c r="K593" s="6">
        <v>0</v>
      </c>
      <c r="L593" s="6"/>
      <c r="M593" s="6">
        <v>2022</v>
      </c>
      <c r="N593" s="6" t="s">
        <v>7745</v>
      </c>
      <c r="O593" s="6">
        <v>5</v>
      </c>
      <c r="P593" s="6"/>
      <c r="Q593" s="6" t="s">
        <v>7733</v>
      </c>
      <c r="R593" s="6" t="s">
        <v>7734</v>
      </c>
      <c r="S593" s="6"/>
      <c r="T593" s="6" t="s">
        <v>1924</v>
      </c>
      <c r="U593">
        <f t="shared" si="9"/>
        <v>3</v>
      </c>
    </row>
    <row r="594" spans="1:21" x14ac:dyDescent="0.2">
      <c r="A594" s="6" t="s">
        <v>8528</v>
      </c>
      <c r="B594" s="6" t="s">
        <v>8513</v>
      </c>
      <c r="C594" s="6">
        <v>3529005</v>
      </c>
      <c r="D594" s="6" t="s">
        <v>6434</v>
      </c>
      <c r="E594" s="6" t="s">
        <v>8531</v>
      </c>
      <c r="F594" s="6" t="s">
        <v>6402</v>
      </c>
      <c r="G594" s="6">
        <v>665</v>
      </c>
      <c r="H594" s="6">
        <v>3677</v>
      </c>
      <c r="I594" s="6">
        <v>0</v>
      </c>
      <c r="J594" s="6">
        <v>0</v>
      </c>
      <c r="K594" s="6">
        <v>0</v>
      </c>
      <c r="L594" s="6"/>
      <c r="M594" s="6">
        <v>2022</v>
      </c>
      <c r="N594" s="6" t="s">
        <v>7745</v>
      </c>
      <c r="O594" s="6">
        <v>5</v>
      </c>
      <c r="P594" s="6"/>
      <c r="Q594" s="6" t="s">
        <v>7733</v>
      </c>
      <c r="R594" s="6" t="s">
        <v>7734</v>
      </c>
      <c r="S594" s="6"/>
      <c r="T594" s="6" t="s">
        <v>1941</v>
      </c>
      <c r="U594">
        <f t="shared" si="9"/>
        <v>2</v>
      </c>
    </row>
    <row r="595" spans="1:21" x14ac:dyDescent="0.2">
      <c r="A595" s="6" t="s">
        <v>8528</v>
      </c>
      <c r="B595" s="6" t="s">
        <v>8513</v>
      </c>
      <c r="C595" s="6">
        <v>3529005</v>
      </c>
      <c r="D595" s="6" t="s">
        <v>8532</v>
      </c>
      <c r="E595" s="6" t="s">
        <v>8533</v>
      </c>
      <c r="F595" s="6" t="s">
        <v>6402</v>
      </c>
      <c r="G595" s="6">
        <v>665</v>
      </c>
      <c r="H595" s="6">
        <v>3677</v>
      </c>
      <c r="I595" s="6">
        <v>0</v>
      </c>
      <c r="J595" s="6">
        <v>0</v>
      </c>
      <c r="K595" s="6">
        <v>0</v>
      </c>
      <c r="L595" s="6"/>
      <c r="M595" s="6">
        <v>2022</v>
      </c>
      <c r="N595" s="6" t="s">
        <v>7745</v>
      </c>
      <c r="O595" s="6">
        <v>5</v>
      </c>
      <c r="P595" s="6"/>
      <c r="Q595" s="6" t="s">
        <v>7733</v>
      </c>
      <c r="R595" s="6" t="s">
        <v>7734</v>
      </c>
      <c r="S595" s="6"/>
      <c r="T595" s="6" t="s">
        <v>1942</v>
      </c>
      <c r="U595">
        <f t="shared" si="9"/>
        <v>1</v>
      </c>
    </row>
    <row r="596" spans="1:21" x14ac:dyDescent="0.2">
      <c r="A596" s="6" t="s">
        <v>8534</v>
      </c>
      <c r="B596" s="6" t="s">
        <v>8535</v>
      </c>
      <c r="C596" s="6">
        <v>3549022</v>
      </c>
      <c r="D596" s="6" t="s">
        <v>6548</v>
      </c>
      <c r="E596" s="6" t="s">
        <v>6782</v>
      </c>
      <c r="F596" s="6" t="s">
        <v>6402</v>
      </c>
      <c r="G596" s="6">
        <v>176</v>
      </c>
      <c r="H596" s="6">
        <v>305</v>
      </c>
      <c r="I596" s="6">
        <v>0</v>
      </c>
      <c r="J596" s="6">
        <v>1</v>
      </c>
      <c r="K596" s="6">
        <v>0</v>
      </c>
      <c r="L596" s="6"/>
      <c r="M596" s="6">
        <v>2022</v>
      </c>
      <c r="N596" s="6" t="s">
        <v>7732</v>
      </c>
      <c r="O596" s="6">
        <v>99</v>
      </c>
      <c r="P596" s="6"/>
      <c r="Q596" s="6" t="s">
        <v>7733</v>
      </c>
      <c r="R596" s="6" t="s">
        <v>7734</v>
      </c>
      <c r="S596" s="6"/>
      <c r="T596" s="6" t="s">
        <v>576</v>
      </c>
      <c r="U596">
        <f t="shared" si="9"/>
        <v>2</v>
      </c>
    </row>
    <row r="597" spans="1:21" x14ac:dyDescent="0.2">
      <c r="A597" s="6" t="s">
        <v>8534</v>
      </c>
      <c r="B597" s="6" t="s">
        <v>8535</v>
      </c>
      <c r="C597" s="6">
        <v>3549022</v>
      </c>
      <c r="D597" s="6" t="s">
        <v>6914</v>
      </c>
      <c r="E597" s="6" t="s">
        <v>8536</v>
      </c>
      <c r="F597" s="6" t="s">
        <v>6402</v>
      </c>
      <c r="G597" s="6">
        <v>129</v>
      </c>
      <c r="H597" s="6">
        <v>305</v>
      </c>
      <c r="I597" s="6">
        <v>1</v>
      </c>
      <c r="J597" s="6">
        <v>0</v>
      </c>
      <c r="K597" s="6">
        <v>0</v>
      </c>
      <c r="L597" s="6"/>
      <c r="M597" s="6">
        <v>2022</v>
      </c>
      <c r="N597" s="6" t="s">
        <v>7732</v>
      </c>
      <c r="O597" s="6">
        <v>99</v>
      </c>
      <c r="P597" s="6"/>
      <c r="Q597" s="6" t="s">
        <v>7733</v>
      </c>
      <c r="R597" s="6" t="s">
        <v>7734</v>
      </c>
      <c r="S597" s="6"/>
      <c r="T597" s="6" t="s">
        <v>577</v>
      </c>
      <c r="U597">
        <f t="shared" si="9"/>
        <v>1</v>
      </c>
    </row>
    <row r="598" spans="1:21" x14ac:dyDescent="0.2">
      <c r="A598" s="6" t="s">
        <v>8537</v>
      </c>
      <c r="B598" s="6" t="s">
        <v>8535</v>
      </c>
      <c r="C598" s="6">
        <v>3549022</v>
      </c>
      <c r="D598" s="6" t="s">
        <v>6523</v>
      </c>
      <c r="E598" s="6" t="s">
        <v>8538</v>
      </c>
      <c r="F598" s="6" t="s">
        <v>6402</v>
      </c>
      <c r="G598" s="6">
        <v>127</v>
      </c>
      <c r="H598" s="6">
        <v>983</v>
      </c>
      <c r="I598" s="6">
        <v>0</v>
      </c>
      <c r="J598" s="6">
        <v>1</v>
      </c>
      <c r="K598" s="6">
        <v>0</v>
      </c>
      <c r="L598" s="6"/>
      <c r="M598" s="6">
        <v>2022</v>
      </c>
      <c r="N598" s="6" t="s">
        <v>7745</v>
      </c>
      <c r="O598" s="6">
        <v>99</v>
      </c>
      <c r="P598" s="6"/>
      <c r="Q598" s="6" t="s">
        <v>7733</v>
      </c>
      <c r="R598" s="6" t="s">
        <v>7734</v>
      </c>
      <c r="S598" s="6"/>
      <c r="T598" s="6" t="s">
        <v>2044</v>
      </c>
      <c r="U598">
        <f t="shared" si="9"/>
        <v>9</v>
      </c>
    </row>
    <row r="599" spans="1:21" x14ac:dyDescent="0.2">
      <c r="A599" s="6" t="s">
        <v>8537</v>
      </c>
      <c r="B599" s="6" t="s">
        <v>8535</v>
      </c>
      <c r="C599" s="6">
        <v>3549022</v>
      </c>
      <c r="D599" s="6" t="s">
        <v>8539</v>
      </c>
      <c r="E599" s="6" t="s">
        <v>8540</v>
      </c>
      <c r="F599" s="6" t="s">
        <v>6402</v>
      </c>
      <c r="G599" s="6">
        <v>142</v>
      </c>
      <c r="H599" s="6">
        <v>983</v>
      </c>
      <c r="I599" s="6">
        <v>0</v>
      </c>
      <c r="J599" s="6">
        <v>1</v>
      </c>
      <c r="K599" s="6">
        <v>0</v>
      </c>
      <c r="L599" s="6"/>
      <c r="M599" s="6">
        <v>2022</v>
      </c>
      <c r="N599" s="6" t="s">
        <v>7745</v>
      </c>
      <c r="O599" s="6">
        <v>99</v>
      </c>
      <c r="P599" s="6"/>
      <c r="Q599" s="6" t="s">
        <v>7733</v>
      </c>
      <c r="R599" s="6" t="s">
        <v>7734</v>
      </c>
      <c r="S599" s="6"/>
      <c r="T599" s="6" t="s">
        <v>2043</v>
      </c>
      <c r="U599">
        <f t="shared" si="9"/>
        <v>8</v>
      </c>
    </row>
    <row r="600" spans="1:21" x14ac:dyDescent="0.2">
      <c r="A600" s="6" t="s">
        <v>8537</v>
      </c>
      <c r="B600" s="6" t="s">
        <v>8535</v>
      </c>
      <c r="C600" s="6">
        <v>3549022</v>
      </c>
      <c r="D600" s="6" t="s">
        <v>7139</v>
      </c>
      <c r="E600" s="6" t="s">
        <v>8541</v>
      </c>
      <c r="F600" s="6" t="s">
        <v>6402</v>
      </c>
      <c r="G600" s="6">
        <v>60</v>
      </c>
      <c r="H600" s="6">
        <v>983</v>
      </c>
      <c r="I600" s="6">
        <v>0</v>
      </c>
      <c r="J600" s="6">
        <v>0</v>
      </c>
      <c r="K600" s="6">
        <v>0</v>
      </c>
      <c r="L600" s="6"/>
      <c r="M600" s="6">
        <v>2022</v>
      </c>
      <c r="N600" s="6" t="s">
        <v>7745</v>
      </c>
      <c r="O600" s="6">
        <v>99</v>
      </c>
      <c r="P600" s="6"/>
      <c r="Q600" s="6" t="s">
        <v>7733</v>
      </c>
      <c r="R600" s="6" t="s">
        <v>7734</v>
      </c>
      <c r="S600" s="6"/>
      <c r="T600" s="6" t="s">
        <v>2045</v>
      </c>
      <c r="U600">
        <f t="shared" si="9"/>
        <v>7</v>
      </c>
    </row>
    <row r="601" spans="1:21" x14ac:dyDescent="0.2">
      <c r="A601" s="6" t="s">
        <v>8537</v>
      </c>
      <c r="B601" s="6" t="s">
        <v>8535</v>
      </c>
      <c r="C601" s="6">
        <v>3549022</v>
      </c>
      <c r="D601" s="6" t="s">
        <v>6448</v>
      </c>
      <c r="E601" s="6" t="s">
        <v>8542</v>
      </c>
      <c r="F601" s="6" t="s">
        <v>6402</v>
      </c>
      <c r="G601" s="6">
        <v>147</v>
      </c>
      <c r="H601" s="6">
        <v>983</v>
      </c>
      <c r="I601" s="6">
        <v>0</v>
      </c>
      <c r="J601" s="6">
        <v>1</v>
      </c>
      <c r="K601" s="6">
        <v>0</v>
      </c>
      <c r="L601" s="6"/>
      <c r="M601" s="6">
        <v>2022</v>
      </c>
      <c r="N601" s="6" t="s">
        <v>7745</v>
      </c>
      <c r="O601" s="6">
        <v>99</v>
      </c>
      <c r="P601" s="6"/>
      <c r="Q601" s="6" t="s">
        <v>7733</v>
      </c>
      <c r="R601" s="6" t="s">
        <v>7734</v>
      </c>
      <c r="S601" s="6"/>
      <c r="T601" s="6" t="s">
        <v>2042</v>
      </c>
      <c r="U601">
        <f t="shared" si="9"/>
        <v>6</v>
      </c>
    </row>
    <row r="602" spans="1:21" x14ac:dyDescent="0.2">
      <c r="A602" s="6" t="s">
        <v>8537</v>
      </c>
      <c r="B602" s="6" t="s">
        <v>8535</v>
      </c>
      <c r="C602" s="6">
        <v>3549022</v>
      </c>
      <c r="D602" s="6" t="s">
        <v>8543</v>
      </c>
      <c r="E602" s="6" t="s">
        <v>8544</v>
      </c>
      <c r="F602" s="6" t="s">
        <v>6402</v>
      </c>
      <c r="G602" s="6">
        <v>90</v>
      </c>
      <c r="H602" s="6">
        <v>983</v>
      </c>
      <c r="I602" s="6">
        <v>0</v>
      </c>
      <c r="J602" s="6">
        <v>0</v>
      </c>
      <c r="K602" s="6">
        <v>0</v>
      </c>
      <c r="L602" s="6"/>
      <c r="M602" s="6">
        <v>2022</v>
      </c>
      <c r="N602" s="6" t="s">
        <v>7745</v>
      </c>
      <c r="O602" s="6">
        <v>99</v>
      </c>
      <c r="P602" s="6"/>
      <c r="Q602" s="6" t="s">
        <v>7733</v>
      </c>
      <c r="R602" s="6" t="s">
        <v>7734</v>
      </c>
      <c r="S602" s="6"/>
      <c r="T602" s="6" t="s">
        <v>2046</v>
      </c>
      <c r="U602">
        <f t="shared" si="9"/>
        <v>5</v>
      </c>
    </row>
    <row r="603" spans="1:21" x14ac:dyDescent="0.2">
      <c r="A603" s="6" t="s">
        <v>8537</v>
      </c>
      <c r="B603" s="6" t="s">
        <v>8535</v>
      </c>
      <c r="C603" s="6">
        <v>3549022</v>
      </c>
      <c r="D603" s="6" t="s">
        <v>6493</v>
      </c>
      <c r="E603" s="6" t="s">
        <v>8545</v>
      </c>
      <c r="F603" s="6" t="s">
        <v>6402</v>
      </c>
      <c r="G603" s="6">
        <v>117</v>
      </c>
      <c r="H603" s="6">
        <v>983</v>
      </c>
      <c r="I603" s="6">
        <v>0</v>
      </c>
      <c r="J603" s="6">
        <v>0</v>
      </c>
      <c r="K603" s="6">
        <v>0</v>
      </c>
      <c r="L603" s="6"/>
      <c r="M603" s="6">
        <v>2022</v>
      </c>
      <c r="N603" s="6" t="s">
        <v>7745</v>
      </c>
      <c r="O603" s="6">
        <v>99</v>
      </c>
      <c r="P603" s="6"/>
      <c r="Q603" s="6" t="s">
        <v>7733</v>
      </c>
      <c r="R603" s="6" t="s">
        <v>7734</v>
      </c>
      <c r="S603" s="6"/>
      <c r="T603" s="6" t="s">
        <v>2047</v>
      </c>
      <c r="U603">
        <f t="shared" si="9"/>
        <v>4</v>
      </c>
    </row>
    <row r="604" spans="1:21" x14ac:dyDescent="0.2">
      <c r="A604" s="6" t="s">
        <v>8537</v>
      </c>
      <c r="B604" s="6" t="s">
        <v>8535</v>
      </c>
      <c r="C604" s="6">
        <v>3549022</v>
      </c>
      <c r="D604" s="6" t="s">
        <v>8546</v>
      </c>
      <c r="E604" s="6" t="s">
        <v>6544</v>
      </c>
      <c r="F604" s="6" t="s">
        <v>6402</v>
      </c>
      <c r="G604" s="6">
        <v>84</v>
      </c>
      <c r="H604" s="6">
        <v>983</v>
      </c>
      <c r="I604" s="6">
        <v>1</v>
      </c>
      <c r="J604" s="6">
        <v>0</v>
      </c>
      <c r="K604" s="6">
        <v>0</v>
      </c>
      <c r="L604" s="6"/>
      <c r="M604" s="6">
        <v>2022</v>
      </c>
      <c r="N604" s="6" t="s">
        <v>7745</v>
      </c>
      <c r="O604" s="6">
        <v>99</v>
      </c>
      <c r="P604" s="6"/>
      <c r="Q604" s="6" t="s">
        <v>7733</v>
      </c>
      <c r="R604" s="6" t="s">
        <v>7734</v>
      </c>
      <c r="S604" s="6"/>
      <c r="T604" s="6" t="s">
        <v>2048</v>
      </c>
      <c r="U604">
        <f t="shared" si="9"/>
        <v>3</v>
      </c>
    </row>
    <row r="605" spans="1:21" x14ac:dyDescent="0.2">
      <c r="A605" s="6" t="s">
        <v>8537</v>
      </c>
      <c r="B605" s="6" t="s">
        <v>8535</v>
      </c>
      <c r="C605" s="6">
        <v>3549022</v>
      </c>
      <c r="D605" s="6" t="s">
        <v>7416</v>
      </c>
      <c r="E605" s="6" t="s">
        <v>8547</v>
      </c>
      <c r="F605" s="6" t="s">
        <v>6402</v>
      </c>
      <c r="G605" s="6">
        <v>48</v>
      </c>
      <c r="H605" s="6">
        <v>983</v>
      </c>
      <c r="I605" s="6">
        <v>0</v>
      </c>
      <c r="J605" s="6">
        <v>0</v>
      </c>
      <c r="K605" s="6">
        <v>0</v>
      </c>
      <c r="L605" s="6"/>
      <c r="M605" s="6">
        <v>2022</v>
      </c>
      <c r="N605" s="6" t="s">
        <v>7745</v>
      </c>
      <c r="O605" s="6">
        <v>99</v>
      </c>
      <c r="P605" s="6"/>
      <c r="Q605" s="6" t="s">
        <v>7733</v>
      </c>
      <c r="R605" s="6" t="s">
        <v>7734</v>
      </c>
      <c r="S605" s="6"/>
      <c r="T605" s="6" t="s">
        <v>2049</v>
      </c>
      <c r="U605">
        <f t="shared" si="9"/>
        <v>2</v>
      </c>
    </row>
    <row r="606" spans="1:21" x14ac:dyDescent="0.2">
      <c r="A606" s="6" t="s">
        <v>8537</v>
      </c>
      <c r="B606" s="6" t="s">
        <v>8535</v>
      </c>
      <c r="C606" s="6">
        <v>3549022</v>
      </c>
      <c r="D606" s="6" t="s">
        <v>6434</v>
      </c>
      <c r="E606" s="6" t="s">
        <v>7107</v>
      </c>
      <c r="F606" s="6" t="s">
        <v>6402</v>
      </c>
      <c r="G606" s="6">
        <v>168</v>
      </c>
      <c r="H606" s="6">
        <v>983</v>
      </c>
      <c r="I606" s="6">
        <v>1</v>
      </c>
      <c r="J606" s="6">
        <v>1</v>
      </c>
      <c r="K606" s="6">
        <v>0</v>
      </c>
      <c r="L606" s="6"/>
      <c r="M606" s="6">
        <v>2022</v>
      </c>
      <c r="N606" s="6" t="s">
        <v>7745</v>
      </c>
      <c r="O606" s="6">
        <v>99</v>
      </c>
      <c r="P606" s="6"/>
      <c r="Q606" s="6" t="s">
        <v>7733</v>
      </c>
      <c r="R606" s="6" t="s">
        <v>7734</v>
      </c>
      <c r="S606" s="6"/>
      <c r="T606" s="6" t="s">
        <v>2041</v>
      </c>
      <c r="U606">
        <f t="shared" si="9"/>
        <v>1</v>
      </c>
    </row>
    <row r="607" spans="1:21" x14ac:dyDescent="0.2">
      <c r="A607" s="6" t="s">
        <v>8548</v>
      </c>
      <c r="B607" s="6" t="s">
        <v>6686</v>
      </c>
      <c r="C607" s="6">
        <v>3549019</v>
      </c>
      <c r="D607" s="6" t="s">
        <v>6657</v>
      </c>
      <c r="E607" s="6" t="s">
        <v>6581</v>
      </c>
      <c r="F607" s="6" t="s">
        <v>6402</v>
      </c>
      <c r="G607" s="6">
        <v>0</v>
      </c>
      <c r="H607" s="6"/>
      <c r="I607" s="6">
        <v>0</v>
      </c>
      <c r="J607" s="6">
        <v>1</v>
      </c>
      <c r="K607" s="6">
        <v>1</v>
      </c>
      <c r="L607" s="6"/>
      <c r="M607" s="6">
        <v>2022</v>
      </c>
      <c r="N607" s="6" t="s">
        <v>7732</v>
      </c>
      <c r="O607" s="6">
        <v>99</v>
      </c>
      <c r="P607" s="6"/>
      <c r="Q607" s="6" t="s">
        <v>7733</v>
      </c>
      <c r="R607" s="6" t="s">
        <v>7734</v>
      </c>
      <c r="S607" s="6"/>
      <c r="T607" s="6" t="s">
        <v>488</v>
      </c>
      <c r="U607">
        <f t="shared" si="9"/>
        <v>1</v>
      </c>
    </row>
    <row r="608" spans="1:21" x14ac:dyDescent="0.2">
      <c r="A608" s="6" t="s">
        <v>8549</v>
      </c>
      <c r="B608" s="6" t="s">
        <v>6686</v>
      </c>
      <c r="C608" s="6">
        <v>3549019</v>
      </c>
      <c r="D608" s="6" t="s">
        <v>8550</v>
      </c>
      <c r="E608" s="6" t="s">
        <v>8540</v>
      </c>
      <c r="F608" s="6" t="s">
        <v>6402</v>
      </c>
      <c r="G608" s="6">
        <v>0</v>
      </c>
      <c r="H608" s="6"/>
      <c r="I608" s="6">
        <v>1</v>
      </c>
      <c r="J608" s="6">
        <v>1</v>
      </c>
      <c r="K608" s="6">
        <v>1</v>
      </c>
      <c r="L608" s="6"/>
      <c r="M608" s="6">
        <v>2022</v>
      </c>
      <c r="N608" s="6" t="s">
        <v>7745</v>
      </c>
      <c r="O608" s="6">
        <v>99</v>
      </c>
      <c r="P608" s="6"/>
      <c r="Q608" s="6" t="s">
        <v>7733</v>
      </c>
      <c r="R608" s="6" t="s">
        <v>7734</v>
      </c>
      <c r="S608" s="6"/>
      <c r="T608" s="6" t="s">
        <v>1572</v>
      </c>
      <c r="U608">
        <f t="shared" si="9"/>
        <v>4</v>
      </c>
    </row>
    <row r="609" spans="1:21" x14ac:dyDescent="0.2">
      <c r="A609" s="6" t="s">
        <v>8549</v>
      </c>
      <c r="B609" s="6" t="s">
        <v>6686</v>
      </c>
      <c r="C609" s="6">
        <v>3549019</v>
      </c>
      <c r="D609" s="6" t="s">
        <v>6488</v>
      </c>
      <c r="E609" s="6" t="s">
        <v>8551</v>
      </c>
      <c r="F609" s="6" t="s">
        <v>6402</v>
      </c>
      <c r="G609" s="6">
        <v>0</v>
      </c>
      <c r="H609" s="6"/>
      <c r="I609" s="6">
        <v>1</v>
      </c>
      <c r="J609" s="6">
        <v>1</v>
      </c>
      <c r="K609" s="6">
        <v>1</v>
      </c>
      <c r="L609" s="6"/>
      <c r="M609" s="6">
        <v>2022</v>
      </c>
      <c r="N609" s="6" t="s">
        <v>7745</v>
      </c>
      <c r="O609" s="6">
        <v>99</v>
      </c>
      <c r="P609" s="6"/>
      <c r="Q609" s="6" t="s">
        <v>7733</v>
      </c>
      <c r="R609" s="6" t="s">
        <v>7734</v>
      </c>
      <c r="S609" s="6"/>
      <c r="T609" s="6" t="s">
        <v>1571</v>
      </c>
      <c r="U609">
        <f t="shared" si="9"/>
        <v>3</v>
      </c>
    </row>
    <row r="610" spans="1:21" x14ac:dyDescent="0.2">
      <c r="A610" s="6" t="s">
        <v>8549</v>
      </c>
      <c r="B610" s="6" t="s">
        <v>6686</v>
      </c>
      <c r="C610" s="6">
        <v>3549019</v>
      </c>
      <c r="D610" s="6" t="s">
        <v>6657</v>
      </c>
      <c r="E610" s="6" t="s">
        <v>8552</v>
      </c>
      <c r="F610" s="6" t="s">
        <v>6402</v>
      </c>
      <c r="G610" s="6">
        <v>0</v>
      </c>
      <c r="H610" s="6"/>
      <c r="I610" s="6">
        <v>1</v>
      </c>
      <c r="J610" s="6">
        <v>1</v>
      </c>
      <c r="K610" s="6">
        <v>1</v>
      </c>
      <c r="L610" s="6"/>
      <c r="M610" s="6">
        <v>2022</v>
      </c>
      <c r="N610" s="6" t="s">
        <v>7745</v>
      </c>
      <c r="O610" s="6">
        <v>99</v>
      </c>
      <c r="P610" s="6"/>
      <c r="Q610" s="6" t="s">
        <v>7733</v>
      </c>
      <c r="R610" s="6" t="s">
        <v>7734</v>
      </c>
      <c r="S610" s="6"/>
      <c r="T610" s="6" t="s">
        <v>1570</v>
      </c>
      <c r="U610">
        <f t="shared" si="9"/>
        <v>2</v>
      </c>
    </row>
    <row r="611" spans="1:21" x14ac:dyDescent="0.2">
      <c r="A611" s="6" t="s">
        <v>8549</v>
      </c>
      <c r="B611" s="6" t="s">
        <v>6686</v>
      </c>
      <c r="C611" s="6">
        <v>3549019</v>
      </c>
      <c r="D611" s="6" t="s">
        <v>8553</v>
      </c>
      <c r="E611" s="6" t="s">
        <v>8554</v>
      </c>
      <c r="F611" s="6" t="s">
        <v>6402</v>
      </c>
      <c r="G611" s="6">
        <v>0</v>
      </c>
      <c r="H611" s="6"/>
      <c r="I611" s="6">
        <v>0</v>
      </c>
      <c r="J611" s="6">
        <v>1</v>
      </c>
      <c r="K611" s="6">
        <v>1</v>
      </c>
      <c r="L611" s="6"/>
      <c r="M611" s="6">
        <v>2022</v>
      </c>
      <c r="N611" s="6" t="s">
        <v>7745</v>
      </c>
      <c r="O611" s="6">
        <v>99</v>
      </c>
      <c r="P611" s="6"/>
      <c r="Q611" s="6" t="s">
        <v>7733</v>
      </c>
      <c r="R611" s="6" t="s">
        <v>7734</v>
      </c>
      <c r="S611" s="6"/>
      <c r="T611" s="6" t="s">
        <v>1569</v>
      </c>
      <c r="U611">
        <f t="shared" si="9"/>
        <v>1</v>
      </c>
    </row>
    <row r="612" spans="1:21" x14ac:dyDescent="0.2">
      <c r="A612" s="6" t="s">
        <v>8555</v>
      </c>
      <c r="B612" s="6" t="s">
        <v>8556</v>
      </c>
      <c r="C612" s="6">
        <v>3549024</v>
      </c>
      <c r="D612" s="6" t="s">
        <v>7471</v>
      </c>
      <c r="E612" s="6" t="s">
        <v>8540</v>
      </c>
      <c r="F612" s="6" t="s">
        <v>6402</v>
      </c>
      <c r="G612" s="6">
        <v>100</v>
      </c>
      <c r="H612" s="6">
        <v>476</v>
      </c>
      <c r="I612" s="6">
        <v>0</v>
      </c>
      <c r="J612" s="6">
        <v>0</v>
      </c>
      <c r="K612" s="6">
        <v>0</v>
      </c>
      <c r="L612" s="6"/>
      <c r="M612" s="6">
        <v>2022</v>
      </c>
      <c r="N612" s="6" t="s">
        <v>7732</v>
      </c>
      <c r="O612" s="6">
        <v>99</v>
      </c>
      <c r="P612" s="6"/>
      <c r="Q612" s="6" t="s">
        <v>7733</v>
      </c>
      <c r="R612" s="6" t="s">
        <v>7734</v>
      </c>
      <c r="S612" s="6"/>
      <c r="T612" s="6" t="s">
        <v>1182</v>
      </c>
      <c r="U612">
        <f t="shared" si="9"/>
        <v>3</v>
      </c>
    </row>
    <row r="613" spans="1:21" x14ac:dyDescent="0.2">
      <c r="A613" s="6" t="s">
        <v>8555</v>
      </c>
      <c r="B613" s="6" t="s">
        <v>8556</v>
      </c>
      <c r="C613" s="6">
        <v>3549024</v>
      </c>
      <c r="D613" s="6" t="s">
        <v>6714</v>
      </c>
      <c r="E613" s="6" t="s">
        <v>6463</v>
      </c>
      <c r="F613" s="6" t="s">
        <v>6402</v>
      </c>
      <c r="G613" s="6">
        <v>103</v>
      </c>
      <c r="H613" s="6">
        <v>476</v>
      </c>
      <c r="I613" s="6">
        <v>0</v>
      </c>
      <c r="J613" s="6">
        <v>0</v>
      </c>
      <c r="K613" s="6">
        <v>0</v>
      </c>
      <c r="L613" s="6"/>
      <c r="M613" s="6">
        <v>2022</v>
      </c>
      <c r="N613" s="6" t="s">
        <v>7732</v>
      </c>
      <c r="O613" s="6">
        <v>99</v>
      </c>
      <c r="P613" s="6"/>
      <c r="Q613" s="6" t="s">
        <v>7733</v>
      </c>
      <c r="R613" s="6" t="s">
        <v>7734</v>
      </c>
      <c r="S613" s="6"/>
      <c r="T613" s="6" t="s">
        <v>1183</v>
      </c>
      <c r="U613">
        <f t="shared" si="9"/>
        <v>2</v>
      </c>
    </row>
    <row r="614" spans="1:21" x14ac:dyDescent="0.2">
      <c r="A614" s="6" t="s">
        <v>8555</v>
      </c>
      <c r="B614" s="6" t="s">
        <v>8556</v>
      </c>
      <c r="C614" s="6">
        <v>3549024</v>
      </c>
      <c r="D614" s="6" t="s">
        <v>8557</v>
      </c>
      <c r="E614" s="6" t="s">
        <v>7751</v>
      </c>
      <c r="F614" s="6" t="s">
        <v>6402</v>
      </c>
      <c r="G614" s="6">
        <v>273</v>
      </c>
      <c r="H614" s="6">
        <v>476</v>
      </c>
      <c r="I614" s="6">
        <v>1</v>
      </c>
      <c r="J614" s="6">
        <v>1</v>
      </c>
      <c r="K614" s="6">
        <v>0</v>
      </c>
      <c r="L614" s="6"/>
      <c r="M614" s="6">
        <v>2022</v>
      </c>
      <c r="N614" s="6" t="s">
        <v>7732</v>
      </c>
      <c r="O614" s="6">
        <v>99</v>
      </c>
      <c r="P614" s="6"/>
      <c r="Q614" s="6" t="s">
        <v>7733</v>
      </c>
      <c r="R614" s="6" t="s">
        <v>7734</v>
      </c>
      <c r="S614" s="6"/>
      <c r="T614" s="6" t="s">
        <v>1181</v>
      </c>
      <c r="U614">
        <f t="shared" si="9"/>
        <v>1</v>
      </c>
    </row>
    <row r="615" spans="1:21" x14ac:dyDescent="0.2">
      <c r="A615" s="6" t="s">
        <v>8558</v>
      </c>
      <c r="B615" s="6" t="s">
        <v>8556</v>
      </c>
      <c r="C615" s="6">
        <v>3549024</v>
      </c>
      <c r="D615" s="6" t="s">
        <v>8559</v>
      </c>
      <c r="E615" s="6" t="s">
        <v>6932</v>
      </c>
      <c r="F615" s="6" t="s">
        <v>6402</v>
      </c>
      <c r="G615" s="6">
        <v>244</v>
      </c>
      <c r="H615" s="6">
        <v>1549</v>
      </c>
      <c r="I615" s="6">
        <v>0</v>
      </c>
      <c r="J615" s="6">
        <v>1</v>
      </c>
      <c r="K615" s="6">
        <v>0</v>
      </c>
      <c r="L615" s="6"/>
      <c r="M615" s="6">
        <v>2022</v>
      </c>
      <c r="N615" s="6" t="s">
        <v>7745</v>
      </c>
      <c r="O615" s="6">
        <v>99</v>
      </c>
      <c r="P615" s="6"/>
      <c r="Q615" s="6" t="s">
        <v>7733</v>
      </c>
      <c r="R615" s="6" t="s">
        <v>7734</v>
      </c>
      <c r="S615" s="6"/>
      <c r="T615" s="6" t="s">
        <v>5168</v>
      </c>
      <c r="U615">
        <f t="shared" si="9"/>
        <v>7</v>
      </c>
    </row>
    <row r="616" spans="1:21" x14ac:dyDescent="0.2">
      <c r="A616" s="6" t="s">
        <v>8558</v>
      </c>
      <c r="B616" s="6" t="s">
        <v>8556</v>
      </c>
      <c r="C616" s="6">
        <v>3549024</v>
      </c>
      <c r="D616" s="6" t="s">
        <v>7549</v>
      </c>
      <c r="E616" s="6" t="s">
        <v>8560</v>
      </c>
      <c r="F616" s="6" t="s">
        <v>6402</v>
      </c>
      <c r="G616" s="6">
        <v>149</v>
      </c>
      <c r="H616" s="6">
        <v>1549</v>
      </c>
      <c r="I616" s="6">
        <v>0</v>
      </c>
      <c r="J616" s="6">
        <v>0</v>
      </c>
      <c r="K616" s="6">
        <v>0</v>
      </c>
      <c r="L616" s="6"/>
      <c r="M616" s="6">
        <v>2022</v>
      </c>
      <c r="N616" s="6" t="s">
        <v>7745</v>
      </c>
      <c r="O616" s="6">
        <v>99</v>
      </c>
      <c r="P616" s="6"/>
      <c r="Q616" s="6" t="s">
        <v>7733</v>
      </c>
      <c r="R616" s="6" t="s">
        <v>7734</v>
      </c>
      <c r="S616" s="6"/>
      <c r="T616" s="6" t="s">
        <v>5169</v>
      </c>
      <c r="U616">
        <f t="shared" si="9"/>
        <v>6</v>
      </c>
    </row>
    <row r="617" spans="1:21" x14ac:dyDescent="0.2">
      <c r="A617" s="6" t="s">
        <v>8558</v>
      </c>
      <c r="B617" s="6" t="s">
        <v>8556</v>
      </c>
      <c r="C617" s="6">
        <v>3549024</v>
      </c>
      <c r="D617" s="6" t="s">
        <v>7185</v>
      </c>
      <c r="E617" s="6" t="s">
        <v>6710</v>
      </c>
      <c r="F617" s="6" t="s">
        <v>6402</v>
      </c>
      <c r="G617" s="6">
        <v>248</v>
      </c>
      <c r="H617" s="6">
        <v>1549</v>
      </c>
      <c r="I617" s="6">
        <v>0</v>
      </c>
      <c r="J617" s="6">
        <v>1</v>
      </c>
      <c r="K617" s="6">
        <v>0</v>
      </c>
      <c r="L617" s="6"/>
      <c r="M617" s="6">
        <v>2022</v>
      </c>
      <c r="N617" s="6" t="s">
        <v>7745</v>
      </c>
      <c r="O617" s="6">
        <v>99</v>
      </c>
      <c r="P617" s="6"/>
      <c r="Q617" s="6" t="s">
        <v>7733</v>
      </c>
      <c r="R617" s="6" t="s">
        <v>7734</v>
      </c>
      <c r="S617" s="6"/>
      <c r="T617" s="6" t="s">
        <v>5167</v>
      </c>
      <c r="U617">
        <f t="shared" si="9"/>
        <v>5</v>
      </c>
    </row>
    <row r="618" spans="1:21" x14ac:dyDescent="0.2">
      <c r="A618" s="6" t="s">
        <v>8558</v>
      </c>
      <c r="B618" s="6" t="s">
        <v>8556</v>
      </c>
      <c r="C618" s="6">
        <v>3549024</v>
      </c>
      <c r="D618" s="6" t="s">
        <v>8561</v>
      </c>
      <c r="E618" s="6" t="s">
        <v>7104</v>
      </c>
      <c r="F618" s="6" t="s">
        <v>6402</v>
      </c>
      <c r="G618" s="6">
        <v>301</v>
      </c>
      <c r="H618" s="6">
        <v>1549</v>
      </c>
      <c r="I618" s="6">
        <v>1</v>
      </c>
      <c r="J618" s="6">
        <v>1</v>
      </c>
      <c r="K618" s="6">
        <v>0</v>
      </c>
      <c r="L618" s="6"/>
      <c r="M618" s="6">
        <v>2022</v>
      </c>
      <c r="N618" s="6" t="s">
        <v>7745</v>
      </c>
      <c r="O618" s="6">
        <v>99</v>
      </c>
      <c r="P618" s="6"/>
      <c r="Q618" s="6" t="s">
        <v>7733</v>
      </c>
      <c r="R618" s="6" t="s">
        <v>7734</v>
      </c>
      <c r="S618" s="6"/>
      <c r="T618" s="6" t="s">
        <v>5166</v>
      </c>
      <c r="U618">
        <f t="shared" si="9"/>
        <v>4</v>
      </c>
    </row>
    <row r="619" spans="1:21" x14ac:dyDescent="0.2">
      <c r="A619" s="6" t="s">
        <v>8558</v>
      </c>
      <c r="B619" s="6" t="s">
        <v>8556</v>
      </c>
      <c r="C619" s="6">
        <v>3549024</v>
      </c>
      <c r="D619" s="6" t="s">
        <v>6838</v>
      </c>
      <c r="E619" s="6" t="s">
        <v>7157</v>
      </c>
      <c r="F619" s="6" t="s">
        <v>6402</v>
      </c>
      <c r="G619" s="6">
        <v>224</v>
      </c>
      <c r="H619" s="6">
        <v>1549</v>
      </c>
      <c r="I619" s="6">
        <v>0</v>
      </c>
      <c r="J619" s="6">
        <v>1</v>
      </c>
      <c r="K619" s="6">
        <v>0</v>
      </c>
      <c r="L619" s="6"/>
      <c r="M619" s="6">
        <v>2022</v>
      </c>
      <c r="N619" s="6" t="s">
        <v>7745</v>
      </c>
      <c r="O619" s="6">
        <v>99</v>
      </c>
      <c r="P619" s="6"/>
      <c r="Q619" s="6" t="s">
        <v>7733</v>
      </c>
      <c r="R619" s="6" t="s">
        <v>7734</v>
      </c>
      <c r="S619" s="6"/>
      <c r="T619" s="6" t="s">
        <v>5165</v>
      </c>
      <c r="U619">
        <f t="shared" si="9"/>
        <v>3</v>
      </c>
    </row>
    <row r="620" spans="1:21" x14ac:dyDescent="0.2">
      <c r="A620" s="6" t="s">
        <v>8558</v>
      </c>
      <c r="B620" s="6" t="s">
        <v>8556</v>
      </c>
      <c r="C620" s="6">
        <v>3549024</v>
      </c>
      <c r="D620" s="6" t="s">
        <v>8562</v>
      </c>
      <c r="E620" s="6" t="s">
        <v>8563</v>
      </c>
      <c r="F620" s="6" t="s">
        <v>6402</v>
      </c>
      <c r="G620" s="6">
        <v>190</v>
      </c>
      <c r="H620" s="6">
        <v>1549</v>
      </c>
      <c r="I620" s="6">
        <v>0</v>
      </c>
      <c r="J620" s="6">
        <v>0</v>
      </c>
      <c r="K620" s="6">
        <v>0</v>
      </c>
      <c r="L620" s="6"/>
      <c r="M620" s="6">
        <v>2022</v>
      </c>
      <c r="N620" s="6" t="s">
        <v>7745</v>
      </c>
      <c r="O620" s="6">
        <v>99</v>
      </c>
      <c r="P620" s="6"/>
      <c r="Q620" s="6" t="s">
        <v>7733</v>
      </c>
      <c r="R620" s="6" t="s">
        <v>7734</v>
      </c>
      <c r="S620" s="6"/>
      <c r="T620" s="6" t="s">
        <v>5170</v>
      </c>
      <c r="U620">
        <f t="shared" si="9"/>
        <v>2</v>
      </c>
    </row>
    <row r="621" spans="1:21" x14ac:dyDescent="0.2">
      <c r="A621" s="6" t="s">
        <v>8558</v>
      </c>
      <c r="B621" s="6" t="s">
        <v>8556</v>
      </c>
      <c r="C621" s="6">
        <v>3549024</v>
      </c>
      <c r="D621" s="6" t="s">
        <v>6839</v>
      </c>
      <c r="E621" s="6" t="s">
        <v>8564</v>
      </c>
      <c r="F621" s="6" t="s">
        <v>6402</v>
      </c>
      <c r="G621" s="6">
        <v>193</v>
      </c>
      <c r="H621" s="6">
        <v>1549</v>
      </c>
      <c r="I621" s="6">
        <v>1</v>
      </c>
      <c r="J621" s="6">
        <v>0</v>
      </c>
      <c r="K621" s="6">
        <v>0</v>
      </c>
      <c r="L621" s="6"/>
      <c r="M621" s="6">
        <v>2022</v>
      </c>
      <c r="N621" s="6" t="s">
        <v>7745</v>
      </c>
      <c r="O621" s="6">
        <v>99</v>
      </c>
      <c r="P621" s="6"/>
      <c r="Q621" s="6" t="s">
        <v>7733</v>
      </c>
      <c r="R621" s="6" t="s">
        <v>7734</v>
      </c>
      <c r="S621" s="6"/>
      <c r="T621" s="6" t="s">
        <v>5171</v>
      </c>
      <c r="U621">
        <f t="shared" si="9"/>
        <v>1</v>
      </c>
    </row>
    <row r="622" spans="1:21" x14ac:dyDescent="0.2">
      <c r="A622" s="6" t="s">
        <v>8565</v>
      </c>
      <c r="B622" s="6" t="s">
        <v>8566</v>
      </c>
      <c r="C622" s="6">
        <v>3524002</v>
      </c>
      <c r="D622" s="6" t="s">
        <v>8567</v>
      </c>
      <c r="E622" s="6" t="s">
        <v>6581</v>
      </c>
      <c r="F622" s="6" t="s">
        <v>6402</v>
      </c>
      <c r="G622" s="6">
        <v>30135</v>
      </c>
      <c r="H622" s="6">
        <v>38661</v>
      </c>
      <c r="I622" s="6">
        <v>1</v>
      </c>
      <c r="J622" s="6">
        <v>1</v>
      </c>
      <c r="K622" s="6">
        <v>0</v>
      </c>
      <c r="L622" s="6"/>
      <c r="M622" s="6">
        <v>2022</v>
      </c>
      <c r="N622" s="6" t="s">
        <v>7732</v>
      </c>
      <c r="O622" s="6">
        <v>99</v>
      </c>
      <c r="P622" s="6"/>
      <c r="Q622" s="6" t="s">
        <v>7733</v>
      </c>
      <c r="R622" s="6" t="s">
        <v>7734</v>
      </c>
      <c r="S622" s="6"/>
      <c r="T622" s="6" t="s">
        <v>578</v>
      </c>
      <c r="U622">
        <f t="shared" si="9"/>
        <v>5</v>
      </c>
    </row>
    <row r="623" spans="1:21" x14ac:dyDescent="0.2">
      <c r="A623" s="6" t="s">
        <v>8568</v>
      </c>
      <c r="B623" s="6" t="s">
        <v>8566</v>
      </c>
      <c r="C623" s="6">
        <v>3524002</v>
      </c>
      <c r="D623" s="6" t="s">
        <v>8569</v>
      </c>
      <c r="E623" s="6" t="s">
        <v>6677</v>
      </c>
      <c r="F623" s="6" t="s">
        <v>6402</v>
      </c>
      <c r="G623" s="6">
        <v>4155</v>
      </c>
      <c r="H623" s="6">
        <v>6559</v>
      </c>
      <c r="I623" s="6">
        <v>1</v>
      </c>
      <c r="J623" s="6">
        <v>1</v>
      </c>
      <c r="K623" s="6">
        <v>0</v>
      </c>
      <c r="L623" s="6"/>
      <c r="M623" s="6">
        <v>2022</v>
      </c>
      <c r="N623" s="6" t="s">
        <v>8310</v>
      </c>
      <c r="O623" s="6">
        <v>1</v>
      </c>
      <c r="P623" s="6"/>
      <c r="Q623" s="6" t="s">
        <v>7733</v>
      </c>
      <c r="R623" s="6" t="s">
        <v>7734</v>
      </c>
      <c r="S623" s="6"/>
      <c r="T623" s="6" t="s">
        <v>2061</v>
      </c>
      <c r="U623">
        <f t="shared" si="9"/>
        <v>2</v>
      </c>
    </row>
    <row r="624" spans="1:21" x14ac:dyDescent="0.2">
      <c r="A624" s="6" t="s">
        <v>8568</v>
      </c>
      <c r="B624" s="6" t="s">
        <v>8566</v>
      </c>
      <c r="C624" s="6">
        <v>3524002</v>
      </c>
      <c r="D624" s="6" t="s">
        <v>6597</v>
      </c>
      <c r="E624" s="6" t="s">
        <v>8570</v>
      </c>
      <c r="F624" s="6" t="s">
        <v>6402</v>
      </c>
      <c r="G624" s="6">
        <v>2404</v>
      </c>
      <c r="H624" s="6">
        <v>6559</v>
      </c>
      <c r="I624" s="6">
        <v>0</v>
      </c>
      <c r="J624" s="6">
        <v>0</v>
      </c>
      <c r="K624" s="6">
        <v>0</v>
      </c>
      <c r="L624" s="6"/>
      <c r="M624" s="6">
        <v>2022</v>
      </c>
      <c r="N624" s="6" t="s">
        <v>8310</v>
      </c>
      <c r="O624" s="6">
        <v>1</v>
      </c>
      <c r="P624" s="6"/>
      <c r="Q624" s="6" t="s">
        <v>7733</v>
      </c>
      <c r="R624" s="6" t="s">
        <v>7734</v>
      </c>
      <c r="S624" s="6"/>
      <c r="T624" s="6" t="s">
        <v>2062</v>
      </c>
      <c r="U624">
        <f t="shared" si="9"/>
        <v>1</v>
      </c>
    </row>
    <row r="625" spans="1:21" x14ac:dyDescent="0.2">
      <c r="A625" s="6" t="s">
        <v>8571</v>
      </c>
      <c r="B625" s="6" t="s">
        <v>8566</v>
      </c>
      <c r="C625" s="6">
        <v>3524002</v>
      </c>
      <c r="D625" s="6" t="s">
        <v>6794</v>
      </c>
      <c r="E625" s="6" t="s">
        <v>8572</v>
      </c>
      <c r="F625" s="6" t="s">
        <v>6402</v>
      </c>
      <c r="G625" s="6">
        <v>4453</v>
      </c>
      <c r="H625" s="6">
        <v>6201</v>
      </c>
      <c r="I625" s="6">
        <v>1</v>
      </c>
      <c r="J625" s="6">
        <v>1</v>
      </c>
      <c r="K625" s="6">
        <v>0</v>
      </c>
      <c r="L625" s="6"/>
      <c r="M625" s="6">
        <v>2022</v>
      </c>
      <c r="N625" s="6" t="s">
        <v>8310</v>
      </c>
      <c r="O625" s="6">
        <v>2</v>
      </c>
      <c r="P625" s="6"/>
      <c r="Q625" s="6" t="s">
        <v>7733</v>
      </c>
      <c r="R625" s="6" t="s">
        <v>7734</v>
      </c>
      <c r="S625" s="6"/>
      <c r="T625" s="6" t="s">
        <v>2059</v>
      </c>
      <c r="U625">
        <f t="shared" si="9"/>
        <v>3</v>
      </c>
    </row>
    <row r="626" spans="1:21" x14ac:dyDescent="0.2">
      <c r="A626" s="6" t="s">
        <v>8571</v>
      </c>
      <c r="B626" s="6" t="s">
        <v>8566</v>
      </c>
      <c r="C626" s="6">
        <v>3524002</v>
      </c>
      <c r="D626" s="6" t="s">
        <v>6633</v>
      </c>
      <c r="E626" s="6" t="s">
        <v>8573</v>
      </c>
      <c r="F626" s="6" t="s">
        <v>6402</v>
      </c>
      <c r="G626" s="6">
        <v>653</v>
      </c>
      <c r="H626" s="6">
        <v>6201</v>
      </c>
      <c r="I626" s="6">
        <v>0</v>
      </c>
      <c r="J626" s="6">
        <v>0</v>
      </c>
      <c r="K626" s="6">
        <v>0</v>
      </c>
      <c r="L626" s="6"/>
      <c r="M626" s="6">
        <v>2022</v>
      </c>
      <c r="N626" s="6" t="s">
        <v>8310</v>
      </c>
      <c r="O626" s="6">
        <v>2</v>
      </c>
      <c r="P626" s="6"/>
      <c r="Q626" s="6" t="s">
        <v>7733</v>
      </c>
      <c r="R626" s="6" t="s">
        <v>7734</v>
      </c>
      <c r="S626" s="6"/>
      <c r="T626" s="6" t="s">
        <v>2063</v>
      </c>
      <c r="U626">
        <f t="shared" si="9"/>
        <v>2</v>
      </c>
    </row>
    <row r="627" spans="1:21" x14ac:dyDescent="0.2">
      <c r="A627" s="6" t="s">
        <v>8574</v>
      </c>
      <c r="B627" s="6" t="s">
        <v>8566</v>
      </c>
      <c r="C627" s="6">
        <v>3524002</v>
      </c>
      <c r="D627" s="6" t="s">
        <v>8575</v>
      </c>
      <c r="E627" s="6" t="s">
        <v>8576</v>
      </c>
      <c r="F627" s="6" t="s">
        <v>6402</v>
      </c>
      <c r="G627" s="6">
        <v>3190</v>
      </c>
      <c r="H627" s="6">
        <v>4988</v>
      </c>
      <c r="I627" s="6">
        <v>1</v>
      </c>
      <c r="J627" s="6">
        <v>1</v>
      </c>
      <c r="K627" s="6">
        <v>0</v>
      </c>
      <c r="L627" s="6"/>
      <c r="M627" s="6">
        <v>2022</v>
      </c>
      <c r="N627" s="6" t="s">
        <v>8310</v>
      </c>
      <c r="O627" s="6">
        <v>3</v>
      </c>
      <c r="P627" s="6"/>
      <c r="Q627" s="6" t="s">
        <v>7733</v>
      </c>
      <c r="R627" s="6" t="s">
        <v>7734</v>
      </c>
      <c r="S627" s="6"/>
      <c r="T627" s="6" t="s">
        <v>2057</v>
      </c>
      <c r="U627">
        <f t="shared" si="9"/>
        <v>3</v>
      </c>
    </row>
    <row r="628" spans="1:21" x14ac:dyDescent="0.2">
      <c r="A628" s="6" t="s">
        <v>8577</v>
      </c>
      <c r="B628" s="6" t="s">
        <v>8566</v>
      </c>
      <c r="C628" s="6">
        <v>3524002</v>
      </c>
      <c r="D628" s="6" t="s">
        <v>6717</v>
      </c>
      <c r="E628" s="6" t="s">
        <v>8578</v>
      </c>
      <c r="F628" s="6" t="s">
        <v>6402</v>
      </c>
      <c r="G628" s="6">
        <v>1833</v>
      </c>
      <c r="H628" s="6">
        <v>5891</v>
      </c>
      <c r="I628" s="6">
        <v>0</v>
      </c>
      <c r="J628" s="6">
        <v>0</v>
      </c>
      <c r="K628" s="6">
        <v>0</v>
      </c>
      <c r="L628" s="6"/>
      <c r="M628" s="6">
        <v>2022</v>
      </c>
      <c r="N628" s="6" t="s">
        <v>8310</v>
      </c>
      <c r="O628" s="6">
        <v>4</v>
      </c>
      <c r="P628" s="6"/>
      <c r="Q628" s="6" t="s">
        <v>7733</v>
      </c>
      <c r="R628" s="6" t="s">
        <v>7734</v>
      </c>
      <c r="S628" s="6"/>
      <c r="T628" s="6" t="s">
        <v>2064</v>
      </c>
      <c r="U628">
        <f t="shared" si="9"/>
        <v>3</v>
      </c>
    </row>
    <row r="629" spans="1:21" x14ac:dyDescent="0.2">
      <c r="A629" s="6" t="s">
        <v>8579</v>
      </c>
      <c r="B629" s="6" t="s">
        <v>8566</v>
      </c>
      <c r="C629" s="6">
        <v>3524002</v>
      </c>
      <c r="D629" s="6" t="s">
        <v>6440</v>
      </c>
      <c r="E629" s="6" t="s">
        <v>8580</v>
      </c>
      <c r="F629" s="6" t="s">
        <v>6402</v>
      </c>
      <c r="G629" s="6">
        <v>3852</v>
      </c>
      <c r="H629" s="6">
        <v>6544</v>
      </c>
      <c r="I629" s="6">
        <v>1</v>
      </c>
      <c r="J629" s="6">
        <v>1</v>
      </c>
      <c r="K629" s="6">
        <v>0</v>
      </c>
      <c r="L629" s="6"/>
      <c r="M629" s="6">
        <v>2022</v>
      </c>
      <c r="N629" s="6" t="s">
        <v>8310</v>
      </c>
      <c r="O629" s="6">
        <v>5</v>
      </c>
      <c r="P629" s="6"/>
      <c r="Q629" s="6" t="s">
        <v>7733</v>
      </c>
      <c r="R629" s="6" t="s">
        <v>7734</v>
      </c>
      <c r="S629" s="6"/>
      <c r="T629" s="6" t="s">
        <v>2055</v>
      </c>
      <c r="U629">
        <f t="shared" si="9"/>
        <v>4</v>
      </c>
    </row>
    <row r="630" spans="1:21" x14ac:dyDescent="0.2">
      <c r="A630" s="6" t="s">
        <v>8581</v>
      </c>
      <c r="B630" s="6" t="s">
        <v>8566</v>
      </c>
      <c r="C630" s="6">
        <v>3524002</v>
      </c>
      <c r="D630" s="6" t="s">
        <v>8427</v>
      </c>
      <c r="E630" s="6" t="s">
        <v>8582</v>
      </c>
      <c r="F630" s="6" t="s">
        <v>6402</v>
      </c>
      <c r="G630" s="6">
        <v>3678</v>
      </c>
      <c r="H630" s="6">
        <v>6019</v>
      </c>
      <c r="I630" s="6">
        <v>1</v>
      </c>
      <c r="J630" s="6">
        <v>1</v>
      </c>
      <c r="K630" s="6">
        <v>0</v>
      </c>
      <c r="L630" s="6"/>
      <c r="M630" s="6">
        <v>2022</v>
      </c>
      <c r="N630" s="6" t="s">
        <v>8310</v>
      </c>
      <c r="O630" s="6">
        <v>6</v>
      </c>
      <c r="P630" s="6"/>
      <c r="Q630" s="6" t="s">
        <v>7733</v>
      </c>
      <c r="R630" s="6" t="s">
        <v>7734</v>
      </c>
      <c r="S630" s="6"/>
      <c r="T630" s="6" t="s">
        <v>2053</v>
      </c>
      <c r="U630">
        <f t="shared" si="9"/>
        <v>3</v>
      </c>
    </row>
    <row r="631" spans="1:21" x14ac:dyDescent="0.2">
      <c r="A631" s="6" t="s">
        <v>8581</v>
      </c>
      <c r="B631" s="6" t="s">
        <v>8566</v>
      </c>
      <c r="C631" s="6">
        <v>3524002</v>
      </c>
      <c r="D631" s="6" t="s">
        <v>7055</v>
      </c>
      <c r="E631" s="6" t="s">
        <v>8583</v>
      </c>
      <c r="F631" s="6" t="s">
        <v>6402</v>
      </c>
      <c r="G631" s="6">
        <v>1725</v>
      </c>
      <c r="H631" s="6">
        <v>6019</v>
      </c>
      <c r="I631" s="6">
        <v>0</v>
      </c>
      <c r="J631" s="6">
        <v>0</v>
      </c>
      <c r="K631" s="6">
        <v>0</v>
      </c>
      <c r="L631" s="6"/>
      <c r="M631" s="6">
        <v>2022</v>
      </c>
      <c r="N631" s="6" t="s">
        <v>8310</v>
      </c>
      <c r="O631" s="6">
        <v>6</v>
      </c>
      <c r="P631" s="6"/>
      <c r="Q631" s="6" t="s">
        <v>7733</v>
      </c>
      <c r="R631" s="6" t="s">
        <v>7734</v>
      </c>
      <c r="S631" s="6"/>
      <c r="T631" s="6" t="s">
        <v>2065</v>
      </c>
      <c r="U631">
        <f t="shared" si="9"/>
        <v>2</v>
      </c>
    </row>
    <row r="632" spans="1:21" x14ac:dyDescent="0.2">
      <c r="A632" s="6" t="s">
        <v>8565</v>
      </c>
      <c r="B632" s="6" t="s">
        <v>8566</v>
      </c>
      <c r="C632" s="6">
        <v>3524002</v>
      </c>
      <c r="D632" s="6" t="s">
        <v>6493</v>
      </c>
      <c r="E632" s="6" t="s">
        <v>6504</v>
      </c>
      <c r="F632" s="6" t="s">
        <v>6402</v>
      </c>
      <c r="G632" s="6">
        <v>5194</v>
      </c>
      <c r="H632" s="6">
        <v>38661</v>
      </c>
      <c r="I632" s="6">
        <v>0</v>
      </c>
      <c r="J632" s="6">
        <v>0</v>
      </c>
      <c r="K632" s="6">
        <v>0</v>
      </c>
      <c r="L632" s="6"/>
      <c r="M632" s="6">
        <v>2022</v>
      </c>
      <c r="N632" s="6" t="s">
        <v>7732</v>
      </c>
      <c r="O632" s="6">
        <v>99</v>
      </c>
      <c r="P632" s="6"/>
      <c r="Q632" s="6" t="s">
        <v>7733</v>
      </c>
      <c r="R632" s="6" t="s">
        <v>7734</v>
      </c>
      <c r="S632" s="6"/>
      <c r="T632" s="6" t="s">
        <v>579</v>
      </c>
      <c r="U632">
        <f t="shared" si="9"/>
        <v>4</v>
      </c>
    </row>
    <row r="633" spans="1:21" x14ac:dyDescent="0.2">
      <c r="A633" s="6" t="s">
        <v>8565</v>
      </c>
      <c r="B633" s="6" t="s">
        <v>8566</v>
      </c>
      <c r="C633" s="6">
        <v>3524002</v>
      </c>
      <c r="D633" s="6" t="s">
        <v>7204</v>
      </c>
      <c r="E633" s="6" t="s">
        <v>6599</v>
      </c>
      <c r="F633" s="6" t="s">
        <v>6402</v>
      </c>
      <c r="G633" s="6">
        <v>1636</v>
      </c>
      <c r="H633" s="6">
        <v>38661</v>
      </c>
      <c r="I633" s="6">
        <v>0</v>
      </c>
      <c r="J633" s="6">
        <v>0</v>
      </c>
      <c r="K633" s="6">
        <v>0</v>
      </c>
      <c r="L633" s="6"/>
      <c r="M633" s="6">
        <v>2022</v>
      </c>
      <c r="N633" s="6" t="s">
        <v>7732</v>
      </c>
      <c r="O633" s="6">
        <v>99</v>
      </c>
      <c r="P633" s="6"/>
      <c r="Q633" s="6" t="s">
        <v>7733</v>
      </c>
      <c r="R633" s="6" t="s">
        <v>7734</v>
      </c>
      <c r="S633" s="6"/>
      <c r="T633" s="6" t="s">
        <v>580</v>
      </c>
      <c r="U633">
        <f t="shared" si="9"/>
        <v>3</v>
      </c>
    </row>
    <row r="634" spans="1:21" x14ac:dyDescent="0.2">
      <c r="A634" s="6" t="s">
        <v>8565</v>
      </c>
      <c r="B634" s="6" t="s">
        <v>8566</v>
      </c>
      <c r="C634" s="6">
        <v>3524002</v>
      </c>
      <c r="D634" s="6" t="s">
        <v>6713</v>
      </c>
      <c r="E634" s="6" t="s">
        <v>8584</v>
      </c>
      <c r="F634" s="6" t="s">
        <v>6402</v>
      </c>
      <c r="G634" s="6">
        <v>1113</v>
      </c>
      <c r="H634" s="6">
        <v>38661</v>
      </c>
      <c r="I634" s="6">
        <v>0</v>
      </c>
      <c r="J634" s="6">
        <v>0</v>
      </c>
      <c r="K634" s="6">
        <v>0</v>
      </c>
      <c r="L634" s="6"/>
      <c r="M634" s="6">
        <v>2022</v>
      </c>
      <c r="N634" s="6" t="s">
        <v>7732</v>
      </c>
      <c r="O634" s="6">
        <v>99</v>
      </c>
      <c r="P634" s="6"/>
      <c r="Q634" s="6" t="s">
        <v>7733</v>
      </c>
      <c r="R634" s="6" t="s">
        <v>7734</v>
      </c>
      <c r="S634" s="6"/>
      <c r="T634" s="6" t="s">
        <v>581</v>
      </c>
      <c r="U634">
        <f t="shared" si="9"/>
        <v>2</v>
      </c>
    </row>
    <row r="635" spans="1:21" x14ac:dyDescent="0.2">
      <c r="A635" s="6" t="s">
        <v>8565</v>
      </c>
      <c r="B635" s="6" t="s">
        <v>8566</v>
      </c>
      <c r="C635" s="6">
        <v>3524002</v>
      </c>
      <c r="D635" s="6" t="s">
        <v>7172</v>
      </c>
      <c r="E635" s="6" t="s">
        <v>8585</v>
      </c>
      <c r="F635" s="6" t="s">
        <v>6402</v>
      </c>
      <c r="G635" s="6">
        <v>583</v>
      </c>
      <c r="H635" s="6">
        <v>38661</v>
      </c>
      <c r="I635" s="6">
        <v>0</v>
      </c>
      <c r="J635" s="6">
        <v>0</v>
      </c>
      <c r="K635" s="6">
        <v>0</v>
      </c>
      <c r="L635" s="6"/>
      <c r="M635" s="6">
        <v>2022</v>
      </c>
      <c r="N635" s="6" t="s">
        <v>7732</v>
      </c>
      <c r="O635" s="6">
        <v>99</v>
      </c>
      <c r="P635" s="6"/>
      <c r="Q635" s="6" t="s">
        <v>7733</v>
      </c>
      <c r="R635" s="6" t="s">
        <v>7734</v>
      </c>
      <c r="S635" s="6"/>
      <c r="T635" s="6" t="s">
        <v>582</v>
      </c>
      <c r="U635">
        <f t="shared" si="9"/>
        <v>1</v>
      </c>
    </row>
    <row r="636" spans="1:21" x14ac:dyDescent="0.2">
      <c r="A636" s="6" t="s">
        <v>8571</v>
      </c>
      <c r="B636" s="6" t="s">
        <v>8566</v>
      </c>
      <c r="C636" s="6">
        <v>3524002</v>
      </c>
      <c r="D636" s="6" t="s">
        <v>6427</v>
      </c>
      <c r="E636" s="6" t="s">
        <v>8586</v>
      </c>
      <c r="F636" s="6" t="s">
        <v>6402</v>
      </c>
      <c r="G636" s="6">
        <v>1095</v>
      </c>
      <c r="H636" s="6">
        <v>6201</v>
      </c>
      <c r="I636" s="6">
        <v>0</v>
      </c>
      <c r="J636" s="6">
        <v>0</v>
      </c>
      <c r="K636" s="6">
        <v>0</v>
      </c>
      <c r="L636" s="6"/>
      <c r="M636" s="6">
        <v>2022</v>
      </c>
      <c r="N636" s="6" t="s">
        <v>8310</v>
      </c>
      <c r="O636" s="6">
        <v>2</v>
      </c>
      <c r="P636" s="6"/>
      <c r="Q636" s="6" t="s">
        <v>7733</v>
      </c>
      <c r="R636" s="6" t="s">
        <v>7734</v>
      </c>
      <c r="S636" s="6"/>
      <c r="T636" s="6" t="s">
        <v>2066</v>
      </c>
      <c r="U636">
        <f t="shared" si="9"/>
        <v>1</v>
      </c>
    </row>
    <row r="637" spans="1:21" x14ac:dyDescent="0.2">
      <c r="A637" s="6" t="s">
        <v>8574</v>
      </c>
      <c r="B637" s="6" t="s">
        <v>8566</v>
      </c>
      <c r="C637" s="6">
        <v>3524002</v>
      </c>
      <c r="D637" s="6" t="s">
        <v>6656</v>
      </c>
      <c r="E637" s="6" t="s">
        <v>7129</v>
      </c>
      <c r="F637" s="6" t="s">
        <v>6402</v>
      </c>
      <c r="G637" s="6">
        <v>1394</v>
      </c>
      <c r="H637" s="6">
        <v>4988</v>
      </c>
      <c r="I637" s="6">
        <v>0</v>
      </c>
      <c r="J637" s="6">
        <v>0</v>
      </c>
      <c r="K637" s="6">
        <v>0</v>
      </c>
      <c r="L637" s="6"/>
      <c r="M637" s="6">
        <v>2022</v>
      </c>
      <c r="N637" s="6" t="s">
        <v>8310</v>
      </c>
      <c r="O637" s="6">
        <v>3</v>
      </c>
      <c r="P637" s="6"/>
      <c r="Q637" s="6" t="s">
        <v>7733</v>
      </c>
      <c r="R637" s="6" t="s">
        <v>7734</v>
      </c>
      <c r="S637" s="6"/>
      <c r="T637" s="6" t="s">
        <v>2067</v>
      </c>
      <c r="U637">
        <f t="shared" si="9"/>
        <v>2</v>
      </c>
    </row>
    <row r="638" spans="1:21" x14ac:dyDescent="0.2">
      <c r="A638" s="6" t="s">
        <v>8574</v>
      </c>
      <c r="B638" s="6" t="s">
        <v>8566</v>
      </c>
      <c r="C638" s="6">
        <v>3524002</v>
      </c>
      <c r="D638" s="6" t="s">
        <v>7251</v>
      </c>
      <c r="E638" s="6" t="s">
        <v>8587</v>
      </c>
      <c r="F638" s="6" t="s">
        <v>6402</v>
      </c>
      <c r="G638" s="6">
        <v>404</v>
      </c>
      <c r="H638" s="6">
        <v>4988</v>
      </c>
      <c r="I638" s="6">
        <v>0</v>
      </c>
      <c r="J638" s="6">
        <v>0</v>
      </c>
      <c r="K638" s="6">
        <v>0</v>
      </c>
      <c r="L638" s="6"/>
      <c r="M638" s="6">
        <v>2022</v>
      </c>
      <c r="N638" s="6" t="s">
        <v>8310</v>
      </c>
      <c r="O638" s="6">
        <v>3</v>
      </c>
      <c r="P638" s="6"/>
      <c r="Q638" s="6" t="s">
        <v>7733</v>
      </c>
      <c r="R638" s="6" t="s">
        <v>7734</v>
      </c>
      <c r="S638" s="6"/>
      <c r="T638" s="6" t="s">
        <v>2068</v>
      </c>
      <c r="U638">
        <f t="shared" si="9"/>
        <v>1</v>
      </c>
    </row>
    <row r="639" spans="1:21" x14ac:dyDescent="0.2">
      <c r="A639" s="6" t="s">
        <v>8588</v>
      </c>
      <c r="B639" s="6" t="s">
        <v>8566</v>
      </c>
      <c r="C639" s="6">
        <v>3524002</v>
      </c>
      <c r="D639" s="6" t="s">
        <v>8589</v>
      </c>
      <c r="E639" s="6" t="s">
        <v>8590</v>
      </c>
      <c r="F639" s="6" t="s">
        <v>6402</v>
      </c>
      <c r="G639" s="6">
        <v>1748</v>
      </c>
      <c r="H639" s="6">
        <v>1748</v>
      </c>
      <c r="I639" s="6">
        <v>0</v>
      </c>
      <c r="J639" s="6">
        <v>0</v>
      </c>
      <c r="K639" s="6">
        <v>0</v>
      </c>
      <c r="L639" s="6"/>
      <c r="M639" s="6">
        <v>2022</v>
      </c>
      <c r="N639" s="6" t="s">
        <v>8591</v>
      </c>
      <c r="O639" s="6">
        <v>4</v>
      </c>
      <c r="P639" s="6"/>
      <c r="Q639" s="6" t="s">
        <v>7733</v>
      </c>
      <c r="R639" s="6" t="s">
        <v>7734</v>
      </c>
      <c r="S639" s="6"/>
      <c r="T639" s="6" t="s">
        <v>2070</v>
      </c>
      <c r="U639">
        <f t="shared" si="9"/>
        <v>1</v>
      </c>
    </row>
    <row r="640" spans="1:21" x14ac:dyDescent="0.2">
      <c r="A640" s="6" t="s">
        <v>8577</v>
      </c>
      <c r="B640" s="6" t="s">
        <v>8566</v>
      </c>
      <c r="C640" s="6">
        <v>3524002</v>
      </c>
      <c r="D640" s="6" t="s">
        <v>6672</v>
      </c>
      <c r="E640" s="6" t="s">
        <v>8592</v>
      </c>
      <c r="F640" s="6" t="s">
        <v>6402</v>
      </c>
      <c r="G640" s="6">
        <v>3591</v>
      </c>
      <c r="H640" s="6">
        <v>5891</v>
      </c>
      <c r="I640" s="6">
        <v>1</v>
      </c>
      <c r="J640" s="6">
        <v>1</v>
      </c>
      <c r="K640" s="6">
        <v>0</v>
      </c>
      <c r="L640" s="6"/>
      <c r="M640" s="6">
        <v>2022</v>
      </c>
      <c r="N640" s="6" t="s">
        <v>8310</v>
      </c>
      <c r="O640" s="6">
        <v>4</v>
      </c>
      <c r="P640" s="6"/>
      <c r="Q640" s="6" t="s">
        <v>7733</v>
      </c>
      <c r="R640" s="6" t="s">
        <v>7734</v>
      </c>
      <c r="S640" s="6"/>
      <c r="T640" s="6" t="s">
        <v>2051</v>
      </c>
      <c r="U640">
        <f t="shared" si="9"/>
        <v>2</v>
      </c>
    </row>
    <row r="641" spans="1:21" x14ac:dyDescent="0.2">
      <c r="A641" s="6" t="s">
        <v>8577</v>
      </c>
      <c r="B641" s="6" t="s">
        <v>8566</v>
      </c>
      <c r="C641" s="6">
        <v>3524002</v>
      </c>
      <c r="D641" s="6" t="s">
        <v>8593</v>
      </c>
      <c r="E641" s="6" t="s">
        <v>6767</v>
      </c>
      <c r="F641" s="6" t="s">
        <v>6402</v>
      </c>
      <c r="G641" s="6">
        <v>467</v>
      </c>
      <c r="H641" s="6">
        <v>5891</v>
      </c>
      <c r="I641" s="6">
        <v>0</v>
      </c>
      <c r="J641" s="6">
        <v>0</v>
      </c>
      <c r="K641" s="6">
        <v>0</v>
      </c>
      <c r="L641" s="6"/>
      <c r="M641" s="6">
        <v>2022</v>
      </c>
      <c r="N641" s="6" t="s">
        <v>8310</v>
      </c>
      <c r="O641" s="6">
        <v>4</v>
      </c>
      <c r="P641" s="6"/>
      <c r="Q641" s="6" t="s">
        <v>7733</v>
      </c>
      <c r="R641" s="6" t="s">
        <v>7734</v>
      </c>
      <c r="S641" s="6"/>
      <c r="T641" s="6" t="s">
        <v>2071</v>
      </c>
      <c r="U641">
        <f t="shared" si="9"/>
        <v>1</v>
      </c>
    </row>
    <row r="642" spans="1:21" x14ac:dyDescent="0.2">
      <c r="A642" s="6" t="s">
        <v>8579</v>
      </c>
      <c r="B642" s="6" t="s">
        <v>8566</v>
      </c>
      <c r="C642" s="6">
        <v>3524002</v>
      </c>
      <c r="D642" s="6" t="s">
        <v>6781</v>
      </c>
      <c r="E642" s="6" t="s">
        <v>8594</v>
      </c>
      <c r="F642" s="6" t="s">
        <v>6402</v>
      </c>
      <c r="G642" s="6">
        <v>911</v>
      </c>
      <c r="H642" s="6">
        <v>6544</v>
      </c>
      <c r="I642" s="6">
        <v>0</v>
      </c>
      <c r="J642" s="6">
        <v>0</v>
      </c>
      <c r="K642" s="6">
        <v>0</v>
      </c>
      <c r="L642" s="6"/>
      <c r="M642" s="6">
        <v>2022</v>
      </c>
      <c r="N642" s="6" t="s">
        <v>8310</v>
      </c>
      <c r="O642" s="6">
        <v>5</v>
      </c>
      <c r="P642" s="6"/>
      <c r="Q642" s="6" t="s">
        <v>7733</v>
      </c>
      <c r="R642" s="6" t="s">
        <v>7734</v>
      </c>
      <c r="S642" s="6"/>
      <c r="T642" s="6" t="s">
        <v>2072</v>
      </c>
      <c r="U642">
        <f t="shared" si="9"/>
        <v>3</v>
      </c>
    </row>
    <row r="643" spans="1:21" x14ac:dyDescent="0.2">
      <c r="A643" s="6" t="s">
        <v>8579</v>
      </c>
      <c r="B643" s="6" t="s">
        <v>8566</v>
      </c>
      <c r="C643" s="6">
        <v>3524002</v>
      </c>
      <c r="D643" s="6" t="s">
        <v>6857</v>
      </c>
      <c r="E643" s="6" t="s">
        <v>6811</v>
      </c>
      <c r="F643" s="6" t="s">
        <v>6402</v>
      </c>
      <c r="G643" s="6">
        <v>1062</v>
      </c>
      <c r="H643" s="6">
        <v>6544</v>
      </c>
      <c r="I643" s="6">
        <v>0</v>
      </c>
      <c r="J643" s="6">
        <v>0</v>
      </c>
      <c r="K643" s="6">
        <v>0</v>
      </c>
      <c r="L643" s="6"/>
      <c r="M643" s="6">
        <v>2022</v>
      </c>
      <c r="N643" s="6" t="s">
        <v>8310</v>
      </c>
      <c r="O643" s="6">
        <v>5</v>
      </c>
      <c r="P643" s="6"/>
      <c r="Q643" s="6" t="s">
        <v>7733</v>
      </c>
      <c r="R643" s="6" t="s">
        <v>7734</v>
      </c>
      <c r="S643" s="6"/>
      <c r="T643" s="6" t="s">
        <v>2073</v>
      </c>
      <c r="U643">
        <f t="shared" ref="U643:U706" si="10">COUNTIF(A643:A6943,A643)</f>
        <v>2</v>
      </c>
    </row>
    <row r="644" spans="1:21" x14ac:dyDescent="0.2">
      <c r="A644" s="6" t="s">
        <v>8579</v>
      </c>
      <c r="B644" s="6" t="s">
        <v>8566</v>
      </c>
      <c r="C644" s="6">
        <v>3524002</v>
      </c>
      <c r="D644" s="6" t="s">
        <v>8595</v>
      </c>
      <c r="E644" s="6" t="s">
        <v>8596</v>
      </c>
      <c r="F644" s="6" t="s">
        <v>6402</v>
      </c>
      <c r="G644" s="6">
        <v>719</v>
      </c>
      <c r="H644" s="6">
        <v>6544</v>
      </c>
      <c r="I644" s="6">
        <v>0</v>
      </c>
      <c r="J644" s="6">
        <v>0</v>
      </c>
      <c r="K644" s="6">
        <v>0</v>
      </c>
      <c r="L644" s="6"/>
      <c r="M644" s="6">
        <v>2022</v>
      </c>
      <c r="N644" s="6" t="s">
        <v>8310</v>
      </c>
      <c r="O644" s="6">
        <v>5</v>
      </c>
      <c r="P644" s="6"/>
      <c r="Q644" s="6" t="s">
        <v>7733</v>
      </c>
      <c r="R644" s="6" t="s">
        <v>7734</v>
      </c>
      <c r="S644" s="6"/>
      <c r="T644" s="6" t="s">
        <v>2074</v>
      </c>
      <c r="U644">
        <f t="shared" si="10"/>
        <v>1</v>
      </c>
    </row>
    <row r="645" spans="1:21" x14ac:dyDescent="0.2">
      <c r="A645" s="6" t="s">
        <v>8581</v>
      </c>
      <c r="B645" s="6" t="s">
        <v>8566</v>
      </c>
      <c r="C645" s="6">
        <v>3524002</v>
      </c>
      <c r="D645" s="6" t="s">
        <v>8597</v>
      </c>
      <c r="E645" s="6" t="s">
        <v>8598</v>
      </c>
      <c r="F645" s="6" t="s">
        <v>6402</v>
      </c>
      <c r="G645" s="6">
        <v>616</v>
      </c>
      <c r="H645" s="6">
        <v>6019</v>
      </c>
      <c r="I645" s="6">
        <v>0</v>
      </c>
      <c r="J645" s="6">
        <v>0</v>
      </c>
      <c r="K645" s="6">
        <v>0</v>
      </c>
      <c r="L645" s="6"/>
      <c r="M645" s="6">
        <v>2022</v>
      </c>
      <c r="N645" s="6" t="s">
        <v>8310</v>
      </c>
      <c r="O645" s="6">
        <v>6</v>
      </c>
      <c r="P645" s="6"/>
      <c r="Q645" s="6" t="s">
        <v>7733</v>
      </c>
      <c r="R645" s="6" t="s">
        <v>7734</v>
      </c>
      <c r="S645" s="6"/>
      <c r="T645" s="6" t="s">
        <v>2075</v>
      </c>
      <c r="U645">
        <f t="shared" si="10"/>
        <v>1</v>
      </c>
    </row>
    <row r="646" spans="1:21" x14ac:dyDescent="0.2">
      <c r="A646" s="6" t="s">
        <v>8599</v>
      </c>
      <c r="B646" s="6" t="s">
        <v>8600</v>
      </c>
      <c r="C646" s="6">
        <v>3521024</v>
      </c>
      <c r="D646" s="6" t="s">
        <v>6656</v>
      </c>
      <c r="E646" s="6" t="s">
        <v>8601</v>
      </c>
      <c r="F646" s="6" t="s">
        <v>6402</v>
      </c>
      <c r="G646" s="6">
        <v>7524</v>
      </c>
      <c r="H646" s="6">
        <v>17794</v>
      </c>
      <c r="I646" s="6">
        <v>0</v>
      </c>
      <c r="J646" s="6">
        <v>0</v>
      </c>
      <c r="K646" s="6">
        <v>0</v>
      </c>
      <c r="L646" s="6"/>
      <c r="M646" s="6">
        <v>2022</v>
      </c>
      <c r="N646" s="6" t="s">
        <v>7732</v>
      </c>
      <c r="O646" s="6">
        <v>99</v>
      </c>
      <c r="P646" s="6"/>
      <c r="Q646" s="6" t="s">
        <v>7733</v>
      </c>
      <c r="R646" s="6" t="s">
        <v>7734</v>
      </c>
      <c r="S646" s="6"/>
      <c r="T646" s="6" t="s">
        <v>585</v>
      </c>
      <c r="U646">
        <f t="shared" si="10"/>
        <v>2</v>
      </c>
    </row>
    <row r="647" spans="1:21" x14ac:dyDescent="0.2">
      <c r="A647" s="6" t="s">
        <v>8599</v>
      </c>
      <c r="B647" s="6" t="s">
        <v>8600</v>
      </c>
      <c r="C647" s="6">
        <v>3521024</v>
      </c>
      <c r="D647" s="6" t="s">
        <v>6489</v>
      </c>
      <c r="E647" s="6" t="s">
        <v>8602</v>
      </c>
      <c r="F647" s="6" t="s">
        <v>6402</v>
      </c>
      <c r="G647" s="6">
        <v>10270</v>
      </c>
      <c r="H647" s="6">
        <v>17794</v>
      </c>
      <c r="I647" s="6">
        <v>0</v>
      </c>
      <c r="J647" s="6">
        <v>1</v>
      </c>
      <c r="K647" s="6">
        <v>0</v>
      </c>
      <c r="L647" s="6"/>
      <c r="M647" s="6">
        <v>2022</v>
      </c>
      <c r="N647" s="6" t="s">
        <v>7732</v>
      </c>
      <c r="O647" s="6">
        <v>99</v>
      </c>
      <c r="P647" s="6"/>
      <c r="Q647" s="6" t="s">
        <v>7733</v>
      </c>
      <c r="R647" s="6" t="s">
        <v>7734</v>
      </c>
      <c r="S647" s="6"/>
      <c r="T647" s="6" t="s">
        <v>584</v>
      </c>
      <c r="U647">
        <f t="shared" si="10"/>
        <v>1</v>
      </c>
    </row>
    <row r="648" spans="1:21" x14ac:dyDescent="0.2">
      <c r="A648" s="6" t="s">
        <v>8603</v>
      </c>
      <c r="B648" s="6" t="s">
        <v>8600</v>
      </c>
      <c r="C648" s="6">
        <v>3521024</v>
      </c>
      <c r="D648" s="6" t="s">
        <v>7303</v>
      </c>
      <c r="E648" s="6" t="s">
        <v>8604</v>
      </c>
      <c r="F648" s="6" t="s">
        <v>6402</v>
      </c>
      <c r="G648" s="6">
        <v>3911</v>
      </c>
      <c r="H648" s="6">
        <v>9122</v>
      </c>
      <c r="I648" s="6">
        <v>0</v>
      </c>
      <c r="J648" s="6">
        <v>1</v>
      </c>
      <c r="K648" s="6">
        <v>0</v>
      </c>
      <c r="L648" s="6"/>
      <c r="M648" s="6">
        <v>2022</v>
      </c>
      <c r="N648" s="6" t="s">
        <v>7740</v>
      </c>
      <c r="O648" s="6">
        <v>3</v>
      </c>
      <c r="P648" s="6"/>
      <c r="Q648" s="6" t="s">
        <v>7733</v>
      </c>
      <c r="R648" s="6" t="s">
        <v>7734</v>
      </c>
      <c r="S648" s="6"/>
      <c r="T648" s="6" t="s">
        <v>2095</v>
      </c>
      <c r="U648">
        <f t="shared" si="10"/>
        <v>4</v>
      </c>
    </row>
    <row r="649" spans="1:21" x14ac:dyDescent="0.2">
      <c r="A649" s="6" t="s">
        <v>8603</v>
      </c>
      <c r="B649" s="6" t="s">
        <v>8600</v>
      </c>
      <c r="C649" s="6">
        <v>3521024</v>
      </c>
      <c r="D649" s="6" t="s">
        <v>6423</v>
      </c>
      <c r="E649" s="6" t="s">
        <v>8605</v>
      </c>
      <c r="F649" s="6" t="s">
        <v>6402</v>
      </c>
      <c r="G649" s="6">
        <v>1972</v>
      </c>
      <c r="H649" s="6">
        <v>9122</v>
      </c>
      <c r="I649" s="6">
        <v>0</v>
      </c>
      <c r="J649" s="6">
        <v>0</v>
      </c>
      <c r="K649" s="6">
        <v>0</v>
      </c>
      <c r="L649" s="6"/>
      <c r="M649" s="6">
        <v>2022</v>
      </c>
      <c r="N649" s="6" t="s">
        <v>7740</v>
      </c>
      <c r="O649" s="6">
        <v>3</v>
      </c>
      <c r="P649" s="6"/>
      <c r="Q649" s="6" t="s">
        <v>7733</v>
      </c>
      <c r="R649" s="6" t="s">
        <v>7734</v>
      </c>
      <c r="S649" s="6"/>
      <c r="T649" s="6" t="s">
        <v>2096</v>
      </c>
      <c r="U649">
        <f t="shared" si="10"/>
        <v>3</v>
      </c>
    </row>
    <row r="650" spans="1:21" x14ac:dyDescent="0.2">
      <c r="A650" s="6" t="s">
        <v>8603</v>
      </c>
      <c r="B650" s="6" t="s">
        <v>8600</v>
      </c>
      <c r="C650" s="6">
        <v>3521024</v>
      </c>
      <c r="D650" s="6" t="s">
        <v>8606</v>
      </c>
      <c r="E650" s="6" t="s">
        <v>8607</v>
      </c>
      <c r="F650" s="6" t="s">
        <v>6402</v>
      </c>
      <c r="G650" s="6">
        <v>427</v>
      </c>
      <c r="H650" s="6">
        <v>9122</v>
      </c>
      <c r="I650" s="6">
        <v>0</v>
      </c>
      <c r="J650" s="6">
        <v>0</v>
      </c>
      <c r="K650" s="6">
        <v>0</v>
      </c>
      <c r="L650" s="6"/>
      <c r="M650" s="6">
        <v>2022</v>
      </c>
      <c r="N650" s="6" t="s">
        <v>7740</v>
      </c>
      <c r="O650" s="6">
        <v>3</v>
      </c>
      <c r="P650" s="6"/>
      <c r="Q650" s="6" t="s">
        <v>7733</v>
      </c>
      <c r="R650" s="6" t="s">
        <v>7734</v>
      </c>
      <c r="S650" s="6"/>
      <c r="T650" s="6" t="s">
        <v>2097</v>
      </c>
      <c r="U650">
        <f t="shared" si="10"/>
        <v>2</v>
      </c>
    </row>
    <row r="651" spans="1:21" x14ac:dyDescent="0.2">
      <c r="A651" s="6" t="s">
        <v>8603</v>
      </c>
      <c r="B651" s="6" t="s">
        <v>8600</v>
      </c>
      <c r="C651" s="6">
        <v>3521024</v>
      </c>
      <c r="D651" s="6" t="s">
        <v>8608</v>
      </c>
      <c r="E651" s="6" t="s">
        <v>6917</v>
      </c>
      <c r="F651" s="6" t="s">
        <v>6402</v>
      </c>
      <c r="G651" s="6">
        <v>2812</v>
      </c>
      <c r="H651" s="6">
        <v>9122</v>
      </c>
      <c r="I651" s="6">
        <v>0</v>
      </c>
      <c r="J651" s="6">
        <v>0</v>
      </c>
      <c r="K651" s="6">
        <v>0</v>
      </c>
      <c r="L651" s="6"/>
      <c r="M651" s="6">
        <v>2022</v>
      </c>
      <c r="N651" s="6" t="s">
        <v>7740</v>
      </c>
      <c r="O651" s="6">
        <v>3</v>
      </c>
      <c r="P651" s="6"/>
      <c r="Q651" s="6" t="s">
        <v>7733</v>
      </c>
      <c r="R651" s="6" t="s">
        <v>7734</v>
      </c>
      <c r="S651" s="6"/>
      <c r="T651" s="6" t="s">
        <v>2098</v>
      </c>
      <c r="U651">
        <f t="shared" si="10"/>
        <v>1</v>
      </c>
    </row>
    <row r="652" spans="1:21" x14ac:dyDescent="0.2">
      <c r="A652" s="6" t="s">
        <v>8609</v>
      </c>
      <c r="B652" s="6" t="s">
        <v>8600</v>
      </c>
      <c r="C652" s="6">
        <v>3521024</v>
      </c>
      <c r="D652" s="6" t="s">
        <v>6636</v>
      </c>
      <c r="E652" s="6" t="s">
        <v>6978</v>
      </c>
      <c r="F652" s="6" t="s">
        <v>6402</v>
      </c>
      <c r="G652" s="6">
        <v>2592</v>
      </c>
      <c r="H652" s="6">
        <v>8136</v>
      </c>
      <c r="I652" s="6">
        <v>0</v>
      </c>
      <c r="J652" s="6">
        <v>0</v>
      </c>
      <c r="K652" s="6">
        <v>0</v>
      </c>
      <c r="L652" s="6"/>
      <c r="M652" s="6">
        <v>2022</v>
      </c>
      <c r="N652" s="6" t="s">
        <v>7740</v>
      </c>
      <c r="O652" s="6">
        <v>6</v>
      </c>
      <c r="P652" s="6"/>
      <c r="Q652" s="6" t="s">
        <v>7733</v>
      </c>
      <c r="R652" s="6" t="s">
        <v>7734</v>
      </c>
      <c r="S652" s="6"/>
      <c r="T652" s="6" t="s">
        <v>2099</v>
      </c>
      <c r="U652">
        <f t="shared" si="10"/>
        <v>4</v>
      </c>
    </row>
    <row r="653" spans="1:21" x14ac:dyDescent="0.2">
      <c r="A653" s="6" t="s">
        <v>8609</v>
      </c>
      <c r="B653" s="6" t="s">
        <v>8600</v>
      </c>
      <c r="C653" s="6">
        <v>3521024</v>
      </c>
      <c r="D653" s="6" t="s">
        <v>6436</v>
      </c>
      <c r="E653" s="6" t="s">
        <v>8610</v>
      </c>
      <c r="F653" s="6" t="s">
        <v>6402</v>
      </c>
      <c r="G653" s="6">
        <v>3365</v>
      </c>
      <c r="H653" s="6">
        <v>8136</v>
      </c>
      <c r="I653" s="6">
        <v>0</v>
      </c>
      <c r="J653" s="6">
        <v>1</v>
      </c>
      <c r="K653" s="6">
        <v>0</v>
      </c>
      <c r="L653" s="6"/>
      <c r="M653" s="6">
        <v>2022</v>
      </c>
      <c r="N653" s="6" t="s">
        <v>7740</v>
      </c>
      <c r="O653" s="6">
        <v>6</v>
      </c>
      <c r="P653" s="6"/>
      <c r="Q653" s="6" t="s">
        <v>7733</v>
      </c>
      <c r="R653" s="6" t="s">
        <v>7734</v>
      </c>
      <c r="S653" s="6"/>
      <c r="T653" s="6" t="s">
        <v>2093</v>
      </c>
      <c r="U653">
        <f t="shared" si="10"/>
        <v>3</v>
      </c>
    </row>
    <row r="654" spans="1:21" x14ac:dyDescent="0.2">
      <c r="A654" s="6" t="s">
        <v>8609</v>
      </c>
      <c r="B654" s="6" t="s">
        <v>8600</v>
      </c>
      <c r="C654" s="6">
        <v>3521024</v>
      </c>
      <c r="D654" s="6" t="s">
        <v>7881</v>
      </c>
      <c r="E654" s="6" t="s">
        <v>8611</v>
      </c>
      <c r="F654" s="6" t="s">
        <v>6402</v>
      </c>
      <c r="G654" s="6">
        <v>1774</v>
      </c>
      <c r="H654" s="6">
        <v>8136</v>
      </c>
      <c r="I654" s="6">
        <v>0</v>
      </c>
      <c r="J654" s="6">
        <v>0</v>
      </c>
      <c r="K654" s="6">
        <v>0</v>
      </c>
      <c r="L654" s="6"/>
      <c r="M654" s="6">
        <v>2022</v>
      </c>
      <c r="N654" s="6" t="s">
        <v>7740</v>
      </c>
      <c r="O654" s="6">
        <v>6</v>
      </c>
      <c r="P654" s="6"/>
      <c r="Q654" s="6" t="s">
        <v>7733</v>
      </c>
      <c r="R654" s="6" t="s">
        <v>7734</v>
      </c>
      <c r="S654" s="6"/>
      <c r="T654" s="6" t="s">
        <v>2100</v>
      </c>
      <c r="U654">
        <f t="shared" si="10"/>
        <v>2</v>
      </c>
    </row>
    <row r="655" spans="1:21" x14ac:dyDescent="0.2">
      <c r="A655" s="6" t="s">
        <v>8609</v>
      </c>
      <c r="B655" s="6" t="s">
        <v>8600</v>
      </c>
      <c r="C655" s="6">
        <v>3521024</v>
      </c>
      <c r="D655" s="6" t="s">
        <v>8612</v>
      </c>
      <c r="E655" s="6" t="s">
        <v>7331</v>
      </c>
      <c r="F655" s="6" t="s">
        <v>6402</v>
      </c>
      <c r="G655" s="6">
        <v>405</v>
      </c>
      <c r="H655" s="6">
        <v>8136</v>
      </c>
      <c r="I655" s="6">
        <v>0</v>
      </c>
      <c r="J655" s="6">
        <v>0</v>
      </c>
      <c r="K655" s="6">
        <v>0</v>
      </c>
      <c r="L655" s="6"/>
      <c r="M655" s="6">
        <v>2022</v>
      </c>
      <c r="N655" s="6" t="s">
        <v>7740</v>
      </c>
      <c r="O655" s="6">
        <v>6</v>
      </c>
      <c r="P655" s="6"/>
      <c r="Q655" s="6" t="s">
        <v>7733</v>
      </c>
      <c r="R655" s="6" t="s">
        <v>7734</v>
      </c>
      <c r="S655" s="6"/>
      <c r="T655" s="6" t="s">
        <v>2101</v>
      </c>
      <c r="U655">
        <f t="shared" si="10"/>
        <v>1</v>
      </c>
    </row>
    <row r="656" spans="1:21" x14ac:dyDescent="0.2">
      <c r="A656" s="6" t="s">
        <v>8613</v>
      </c>
      <c r="B656" s="6" t="s">
        <v>8600</v>
      </c>
      <c r="C656" s="6">
        <v>3521024</v>
      </c>
      <c r="D656" s="6" t="s">
        <v>7308</v>
      </c>
      <c r="E656" s="6" t="s">
        <v>8614</v>
      </c>
      <c r="F656" s="6" t="s">
        <v>6402</v>
      </c>
      <c r="G656" s="6">
        <v>1524</v>
      </c>
      <c r="H656" s="6">
        <v>2955</v>
      </c>
      <c r="I656" s="6">
        <v>1</v>
      </c>
      <c r="J656" s="6">
        <v>1</v>
      </c>
      <c r="K656" s="6">
        <v>0</v>
      </c>
      <c r="L656" s="6"/>
      <c r="M656" s="6">
        <v>2022</v>
      </c>
      <c r="N656" s="6" t="s">
        <v>7745</v>
      </c>
      <c r="O656" s="6">
        <v>1</v>
      </c>
      <c r="P656" s="6"/>
      <c r="Q656" s="6" t="s">
        <v>7733</v>
      </c>
      <c r="R656" s="6" t="s">
        <v>7734</v>
      </c>
      <c r="S656" s="6"/>
      <c r="T656" s="6" t="s">
        <v>2091</v>
      </c>
      <c r="U656">
        <f t="shared" si="10"/>
        <v>2</v>
      </c>
    </row>
    <row r="657" spans="1:21" x14ac:dyDescent="0.2">
      <c r="A657" s="6" t="s">
        <v>8613</v>
      </c>
      <c r="B657" s="6" t="s">
        <v>8600</v>
      </c>
      <c r="C657" s="6">
        <v>3521024</v>
      </c>
      <c r="D657" s="6" t="s">
        <v>7031</v>
      </c>
      <c r="E657" s="6" t="s">
        <v>8615</v>
      </c>
      <c r="F657" s="6" t="s">
        <v>6402</v>
      </c>
      <c r="G657" s="6">
        <v>1431</v>
      </c>
      <c r="H657" s="6">
        <v>2955</v>
      </c>
      <c r="I657" s="6">
        <v>0</v>
      </c>
      <c r="J657" s="6">
        <v>0</v>
      </c>
      <c r="K657" s="6">
        <v>0</v>
      </c>
      <c r="L657" s="6"/>
      <c r="M657" s="6">
        <v>2022</v>
      </c>
      <c r="N657" s="6" t="s">
        <v>7745</v>
      </c>
      <c r="O657" s="6">
        <v>1</v>
      </c>
      <c r="P657" s="6"/>
      <c r="Q657" s="6" t="s">
        <v>7733</v>
      </c>
      <c r="R657" s="6" t="s">
        <v>7734</v>
      </c>
      <c r="S657" s="6"/>
      <c r="T657" s="6" t="s">
        <v>2102</v>
      </c>
      <c r="U657">
        <f t="shared" si="10"/>
        <v>1</v>
      </c>
    </row>
    <row r="658" spans="1:21" x14ac:dyDescent="0.2">
      <c r="A658" s="6" t="s">
        <v>8616</v>
      </c>
      <c r="B658" s="6" t="s">
        <v>8600</v>
      </c>
      <c r="C658" s="6">
        <v>3521024</v>
      </c>
      <c r="D658" s="6" t="s">
        <v>8617</v>
      </c>
      <c r="E658" s="6" t="s">
        <v>8288</v>
      </c>
      <c r="F658" s="6" t="s">
        <v>6402</v>
      </c>
      <c r="G658" s="6">
        <v>866</v>
      </c>
      <c r="H658" s="6">
        <v>3800</v>
      </c>
      <c r="I658" s="6">
        <v>0</v>
      </c>
      <c r="J658" s="6">
        <v>0</v>
      </c>
      <c r="K658" s="6">
        <v>0</v>
      </c>
      <c r="L658" s="6"/>
      <c r="M658" s="6">
        <v>2022</v>
      </c>
      <c r="N658" s="6" t="s">
        <v>7745</v>
      </c>
      <c r="O658" s="6">
        <v>2</v>
      </c>
      <c r="P658" s="6"/>
      <c r="Q658" s="6" t="s">
        <v>7733</v>
      </c>
      <c r="R658" s="6" t="s">
        <v>7734</v>
      </c>
      <c r="S658" s="6"/>
      <c r="T658" s="6" t="s">
        <v>2103</v>
      </c>
      <c r="U658">
        <f t="shared" si="10"/>
        <v>4</v>
      </c>
    </row>
    <row r="659" spans="1:21" x14ac:dyDescent="0.2">
      <c r="A659" s="6" t="s">
        <v>8616</v>
      </c>
      <c r="B659" s="6" t="s">
        <v>8600</v>
      </c>
      <c r="C659" s="6">
        <v>3521024</v>
      </c>
      <c r="D659" s="6" t="s">
        <v>6406</v>
      </c>
      <c r="E659" s="6" t="s">
        <v>8618</v>
      </c>
      <c r="F659" s="6" t="s">
        <v>6402</v>
      </c>
      <c r="G659" s="6">
        <v>1559</v>
      </c>
      <c r="H659" s="6">
        <v>3800</v>
      </c>
      <c r="I659" s="6">
        <v>0</v>
      </c>
      <c r="J659" s="6">
        <v>1</v>
      </c>
      <c r="K659" s="6">
        <v>0</v>
      </c>
      <c r="L659" s="6"/>
      <c r="M659" s="6">
        <v>2022</v>
      </c>
      <c r="N659" s="6" t="s">
        <v>7745</v>
      </c>
      <c r="O659" s="6">
        <v>2</v>
      </c>
      <c r="P659" s="6"/>
      <c r="Q659" s="6" t="s">
        <v>7733</v>
      </c>
      <c r="R659" s="6" t="s">
        <v>7734</v>
      </c>
      <c r="S659" s="6"/>
      <c r="T659" s="6" t="s">
        <v>2090</v>
      </c>
      <c r="U659">
        <f t="shared" si="10"/>
        <v>3</v>
      </c>
    </row>
    <row r="660" spans="1:21" x14ac:dyDescent="0.2">
      <c r="A660" s="6" t="s">
        <v>8616</v>
      </c>
      <c r="B660" s="6" t="s">
        <v>8600</v>
      </c>
      <c r="C660" s="6">
        <v>3521024</v>
      </c>
      <c r="D660" s="6" t="s">
        <v>8619</v>
      </c>
      <c r="E660" s="6" t="s">
        <v>8620</v>
      </c>
      <c r="F660" s="6" t="s">
        <v>6402</v>
      </c>
      <c r="G660" s="6">
        <v>1100</v>
      </c>
      <c r="H660" s="6">
        <v>3800</v>
      </c>
      <c r="I660" s="6">
        <v>0</v>
      </c>
      <c r="J660" s="6">
        <v>0</v>
      </c>
      <c r="K660" s="6">
        <v>0</v>
      </c>
      <c r="L660" s="6"/>
      <c r="M660" s="6">
        <v>2022</v>
      </c>
      <c r="N660" s="6" t="s">
        <v>7745</v>
      </c>
      <c r="O660" s="6">
        <v>2</v>
      </c>
      <c r="P660" s="6"/>
      <c r="Q660" s="6" t="s">
        <v>7733</v>
      </c>
      <c r="R660" s="6" t="s">
        <v>7734</v>
      </c>
      <c r="S660" s="6"/>
      <c r="T660" s="6" t="s">
        <v>2104</v>
      </c>
      <c r="U660">
        <f t="shared" si="10"/>
        <v>2</v>
      </c>
    </row>
    <row r="661" spans="1:21" x14ac:dyDescent="0.2">
      <c r="A661" s="6" t="s">
        <v>8616</v>
      </c>
      <c r="B661" s="6" t="s">
        <v>8600</v>
      </c>
      <c r="C661" s="6">
        <v>3521024</v>
      </c>
      <c r="D661" s="6" t="s">
        <v>6434</v>
      </c>
      <c r="E661" s="6" t="s">
        <v>8621</v>
      </c>
      <c r="F661" s="6" t="s">
        <v>6402</v>
      </c>
      <c r="G661" s="6">
        <v>275</v>
      </c>
      <c r="H661" s="6">
        <v>3800</v>
      </c>
      <c r="I661" s="6">
        <v>0</v>
      </c>
      <c r="J661" s="6">
        <v>0</v>
      </c>
      <c r="K661" s="6">
        <v>0</v>
      </c>
      <c r="L661" s="6"/>
      <c r="M661" s="6">
        <v>2022</v>
      </c>
      <c r="N661" s="6" t="s">
        <v>7745</v>
      </c>
      <c r="O661" s="6">
        <v>2</v>
      </c>
      <c r="P661" s="6"/>
      <c r="Q661" s="6" t="s">
        <v>7733</v>
      </c>
      <c r="R661" s="6" t="s">
        <v>7734</v>
      </c>
      <c r="S661" s="6"/>
      <c r="T661" s="6" t="s">
        <v>2105</v>
      </c>
      <c r="U661">
        <f t="shared" si="10"/>
        <v>1</v>
      </c>
    </row>
    <row r="662" spans="1:21" x14ac:dyDescent="0.2">
      <c r="A662" s="6" t="s">
        <v>8622</v>
      </c>
      <c r="B662" s="6" t="s">
        <v>8600</v>
      </c>
      <c r="C662" s="6">
        <v>3521024</v>
      </c>
      <c r="D662" s="6" t="s">
        <v>8623</v>
      </c>
      <c r="E662" s="6" t="s">
        <v>8624</v>
      </c>
      <c r="F662" s="6" t="s">
        <v>6402</v>
      </c>
      <c r="G662" s="6">
        <v>433</v>
      </c>
      <c r="H662" s="6">
        <v>2371</v>
      </c>
      <c r="I662" s="6">
        <v>0</v>
      </c>
      <c r="J662" s="6">
        <v>0</v>
      </c>
      <c r="K662" s="6">
        <v>0</v>
      </c>
      <c r="L662" s="6"/>
      <c r="M662" s="6">
        <v>2022</v>
      </c>
      <c r="N662" s="6" t="s">
        <v>7745</v>
      </c>
      <c r="O662" s="6">
        <v>3</v>
      </c>
      <c r="P662" s="6"/>
      <c r="Q662" s="6" t="s">
        <v>7733</v>
      </c>
      <c r="R662" s="6" t="s">
        <v>7734</v>
      </c>
      <c r="S662" s="6"/>
      <c r="T662" s="6" t="s">
        <v>2106</v>
      </c>
      <c r="U662">
        <f t="shared" si="10"/>
        <v>4</v>
      </c>
    </row>
    <row r="663" spans="1:21" x14ac:dyDescent="0.2">
      <c r="A663" s="6" t="s">
        <v>8622</v>
      </c>
      <c r="B663" s="6" t="s">
        <v>8600</v>
      </c>
      <c r="C663" s="6">
        <v>3521024</v>
      </c>
      <c r="D663" s="6" t="s">
        <v>7023</v>
      </c>
      <c r="E663" s="6" t="s">
        <v>6456</v>
      </c>
      <c r="F663" s="6" t="s">
        <v>6402</v>
      </c>
      <c r="G663" s="6">
        <v>737</v>
      </c>
      <c r="H663" s="6">
        <v>2371</v>
      </c>
      <c r="I663" s="6">
        <v>0</v>
      </c>
      <c r="J663" s="6">
        <v>0</v>
      </c>
      <c r="K663" s="6">
        <v>0</v>
      </c>
      <c r="L663" s="6"/>
      <c r="M663" s="6">
        <v>2022</v>
      </c>
      <c r="N663" s="6" t="s">
        <v>7745</v>
      </c>
      <c r="O663" s="6">
        <v>3</v>
      </c>
      <c r="P663" s="6"/>
      <c r="Q663" s="6" t="s">
        <v>7733</v>
      </c>
      <c r="R663" s="6" t="s">
        <v>7734</v>
      </c>
      <c r="S663" s="6"/>
      <c r="T663" s="6" t="s">
        <v>2107</v>
      </c>
      <c r="U663">
        <f t="shared" si="10"/>
        <v>3</v>
      </c>
    </row>
    <row r="664" spans="1:21" x14ac:dyDescent="0.2">
      <c r="A664" s="6" t="s">
        <v>8622</v>
      </c>
      <c r="B664" s="6" t="s">
        <v>8600</v>
      </c>
      <c r="C664" s="6">
        <v>3521024</v>
      </c>
      <c r="D664" s="6" t="s">
        <v>6505</v>
      </c>
      <c r="E664" s="6" t="s">
        <v>8625</v>
      </c>
      <c r="F664" s="6" t="s">
        <v>6402</v>
      </c>
      <c r="G664" s="6">
        <v>980</v>
      </c>
      <c r="H664" s="6">
        <v>2371</v>
      </c>
      <c r="I664" s="6">
        <v>0</v>
      </c>
      <c r="J664" s="6">
        <v>1</v>
      </c>
      <c r="K664" s="6">
        <v>0</v>
      </c>
      <c r="L664" s="6"/>
      <c r="M664" s="6">
        <v>2022</v>
      </c>
      <c r="N664" s="6" t="s">
        <v>7745</v>
      </c>
      <c r="O664" s="6">
        <v>3</v>
      </c>
      <c r="P664" s="6"/>
      <c r="Q664" s="6" t="s">
        <v>7733</v>
      </c>
      <c r="R664" s="6" t="s">
        <v>7734</v>
      </c>
      <c r="S664" s="6"/>
      <c r="T664" s="6" t="s">
        <v>2089</v>
      </c>
      <c r="U664">
        <f t="shared" si="10"/>
        <v>2</v>
      </c>
    </row>
    <row r="665" spans="1:21" x14ac:dyDescent="0.2">
      <c r="A665" s="6" t="s">
        <v>8622</v>
      </c>
      <c r="B665" s="6" t="s">
        <v>8600</v>
      </c>
      <c r="C665" s="6">
        <v>3521024</v>
      </c>
      <c r="D665" s="6" t="s">
        <v>7075</v>
      </c>
      <c r="E665" s="6" t="s">
        <v>7063</v>
      </c>
      <c r="F665" s="6" t="s">
        <v>6402</v>
      </c>
      <c r="G665" s="6">
        <v>221</v>
      </c>
      <c r="H665" s="6">
        <v>2371</v>
      </c>
      <c r="I665" s="6">
        <v>0</v>
      </c>
      <c r="J665" s="6">
        <v>0</v>
      </c>
      <c r="K665" s="6">
        <v>0</v>
      </c>
      <c r="L665" s="6"/>
      <c r="M665" s="6">
        <v>2022</v>
      </c>
      <c r="N665" s="6" t="s">
        <v>7745</v>
      </c>
      <c r="O665" s="6">
        <v>3</v>
      </c>
      <c r="P665" s="6"/>
      <c r="Q665" s="6" t="s">
        <v>7733</v>
      </c>
      <c r="R665" s="6" t="s">
        <v>7734</v>
      </c>
      <c r="S665" s="6"/>
      <c r="T665" s="6" t="s">
        <v>2108</v>
      </c>
      <c r="U665">
        <f t="shared" si="10"/>
        <v>1</v>
      </c>
    </row>
    <row r="666" spans="1:21" x14ac:dyDescent="0.2">
      <c r="A666" s="6" t="s">
        <v>8626</v>
      </c>
      <c r="B666" s="6" t="s">
        <v>8600</v>
      </c>
      <c r="C666" s="6">
        <v>3521024</v>
      </c>
      <c r="D666" s="6" t="s">
        <v>7264</v>
      </c>
      <c r="E666" s="6" t="s">
        <v>8627</v>
      </c>
      <c r="F666" s="6" t="s">
        <v>6402</v>
      </c>
      <c r="G666" s="6">
        <v>965</v>
      </c>
      <c r="H666" s="6">
        <v>2050</v>
      </c>
      <c r="I666" s="6">
        <v>0</v>
      </c>
      <c r="J666" s="6">
        <v>0</v>
      </c>
      <c r="K666" s="6">
        <v>0</v>
      </c>
      <c r="L666" s="6"/>
      <c r="M666" s="6">
        <v>2022</v>
      </c>
      <c r="N666" s="6" t="s">
        <v>7745</v>
      </c>
      <c r="O666" s="6">
        <v>4</v>
      </c>
      <c r="P666" s="6"/>
      <c r="Q666" s="6" t="s">
        <v>7733</v>
      </c>
      <c r="R666" s="6" t="s">
        <v>7734</v>
      </c>
      <c r="S666" s="6"/>
      <c r="T666" s="6" t="s">
        <v>2109</v>
      </c>
      <c r="U666">
        <f t="shared" si="10"/>
        <v>2</v>
      </c>
    </row>
    <row r="667" spans="1:21" x14ac:dyDescent="0.2">
      <c r="A667" s="6" t="s">
        <v>8628</v>
      </c>
      <c r="B667" s="6" t="s">
        <v>8600</v>
      </c>
      <c r="C667" s="6">
        <v>3521024</v>
      </c>
      <c r="D667" s="6" t="s">
        <v>6717</v>
      </c>
      <c r="E667" s="6" t="s">
        <v>7393</v>
      </c>
      <c r="F667" s="6" t="s">
        <v>6402</v>
      </c>
      <c r="G667" s="6">
        <v>2414</v>
      </c>
      <c r="H667" s="6">
        <v>3625</v>
      </c>
      <c r="I667" s="6">
        <v>1</v>
      </c>
      <c r="J667" s="6">
        <v>1</v>
      </c>
      <c r="K667" s="6">
        <v>0</v>
      </c>
      <c r="L667" s="6"/>
      <c r="M667" s="6">
        <v>2022</v>
      </c>
      <c r="N667" s="6" t="s">
        <v>7745</v>
      </c>
      <c r="O667" s="6">
        <v>5</v>
      </c>
      <c r="P667" s="6"/>
      <c r="Q667" s="6" t="s">
        <v>7733</v>
      </c>
      <c r="R667" s="6" t="s">
        <v>7734</v>
      </c>
      <c r="S667" s="6"/>
      <c r="T667" s="6" t="s">
        <v>2088</v>
      </c>
      <c r="U667">
        <f t="shared" si="10"/>
        <v>3</v>
      </c>
    </row>
    <row r="668" spans="1:21" x14ac:dyDescent="0.2">
      <c r="A668" s="6" t="s">
        <v>8628</v>
      </c>
      <c r="B668" s="6" t="s">
        <v>8600</v>
      </c>
      <c r="C668" s="6">
        <v>3521024</v>
      </c>
      <c r="D668" s="6" t="s">
        <v>6580</v>
      </c>
      <c r="E668" s="6" t="s">
        <v>8629</v>
      </c>
      <c r="F668" s="6" t="s">
        <v>6402</v>
      </c>
      <c r="G668" s="6">
        <v>715</v>
      </c>
      <c r="H668" s="6">
        <v>3625</v>
      </c>
      <c r="I668" s="6">
        <v>0</v>
      </c>
      <c r="J668" s="6">
        <v>0</v>
      </c>
      <c r="K668" s="6">
        <v>0</v>
      </c>
      <c r="L668" s="6"/>
      <c r="M668" s="6">
        <v>2022</v>
      </c>
      <c r="N668" s="6" t="s">
        <v>7745</v>
      </c>
      <c r="O668" s="6">
        <v>5</v>
      </c>
      <c r="P668" s="6"/>
      <c r="Q668" s="6" t="s">
        <v>7733</v>
      </c>
      <c r="R668" s="6" t="s">
        <v>7734</v>
      </c>
      <c r="S668" s="6"/>
      <c r="T668" s="6" t="s">
        <v>2110</v>
      </c>
      <c r="U668">
        <f t="shared" si="10"/>
        <v>2</v>
      </c>
    </row>
    <row r="669" spans="1:21" x14ac:dyDescent="0.2">
      <c r="A669" s="6" t="s">
        <v>8628</v>
      </c>
      <c r="B669" s="6" t="s">
        <v>8600</v>
      </c>
      <c r="C669" s="6">
        <v>3521024</v>
      </c>
      <c r="D669" s="6" t="s">
        <v>8630</v>
      </c>
      <c r="E669" s="6" t="s">
        <v>6854</v>
      </c>
      <c r="F669" s="6" t="s">
        <v>6402</v>
      </c>
      <c r="G669" s="6">
        <v>496</v>
      </c>
      <c r="H669" s="6">
        <v>3625</v>
      </c>
      <c r="I669" s="6">
        <v>0</v>
      </c>
      <c r="J669" s="6">
        <v>0</v>
      </c>
      <c r="K669" s="6">
        <v>0</v>
      </c>
      <c r="L669" s="6"/>
      <c r="M669" s="6">
        <v>2022</v>
      </c>
      <c r="N669" s="6" t="s">
        <v>7745</v>
      </c>
      <c r="O669" s="6">
        <v>5</v>
      </c>
      <c r="P669" s="6"/>
      <c r="Q669" s="6" t="s">
        <v>7733</v>
      </c>
      <c r="R669" s="6" t="s">
        <v>7734</v>
      </c>
      <c r="S669" s="6"/>
      <c r="T669" s="6" t="s">
        <v>2111</v>
      </c>
      <c r="U669">
        <f t="shared" si="10"/>
        <v>1</v>
      </c>
    </row>
    <row r="670" spans="1:21" x14ac:dyDescent="0.2">
      <c r="A670" s="6" t="s">
        <v>8631</v>
      </c>
      <c r="B670" s="6" t="s">
        <v>8600</v>
      </c>
      <c r="C670" s="6">
        <v>3521024</v>
      </c>
      <c r="D670" s="6" t="s">
        <v>6889</v>
      </c>
      <c r="E670" s="6" t="s">
        <v>8632</v>
      </c>
      <c r="F670" s="6" t="s">
        <v>6402</v>
      </c>
      <c r="G670" s="6">
        <v>193</v>
      </c>
      <c r="H670" s="6">
        <v>2541</v>
      </c>
      <c r="I670" s="6">
        <v>0</v>
      </c>
      <c r="J670" s="6">
        <v>0</v>
      </c>
      <c r="K670" s="6">
        <v>0</v>
      </c>
      <c r="L670" s="6"/>
      <c r="M670" s="6">
        <v>2022</v>
      </c>
      <c r="N670" s="6" t="s">
        <v>7745</v>
      </c>
      <c r="O670" s="6">
        <v>6</v>
      </c>
      <c r="P670" s="6"/>
      <c r="Q670" s="6" t="s">
        <v>7733</v>
      </c>
      <c r="R670" s="6" t="s">
        <v>7734</v>
      </c>
      <c r="S670" s="6"/>
      <c r="T670" s="6" t="s">
        <v>2112</v>
      </c>
      <c r="U670">
        <f t="shared" si="10"/>
        <v>4</v>
      </c>
    </row>
    <row r="671" spans="1:21" x14ac:dyDescent="0.2">
      <c r="A671" s="6" t="s">
        <v>8631</v>
      </c>
      <c r="B671" s="6" t="s">
        <v>8600</v>
      </c>
      <c r="C671" s="6">
        <v>3521024</v>
      </c>
      <c r="D671" s="6" t="s">
        <v>8633</v>
      </c>
      <c r="E671" s="6" t="s">
        <v>8634</v>
      </c>
      <c r="F671" s="6" t="s">
        <v>6402</v>
      </c>
      <c r="G671" s="6">
        <v>1131</v>
      </c>
      <c r="H671" s="6">
        <v>2541</v>
      </c>
      <c r="I671" s="6">
        <v>0</v>
      </c>
      <c r="J671" s="6">
        <v>1</v>
      </c>
      <c r="K671" s="6">
        <v>0</v>
      </c>
      <c r="L671" s="6"/>
      <c r="M671" s="6">
        <v>2022</v>
      </c>
      <c r="N671" s="6" t="s">
        <v>7745</v>
      </c>
      <c r="O671" s="6">
        <v>6</v>
      </c>
      <c r="P671" s="6"/>
      <c r="Q671" s="6" t="s">
        <v>7733</v>
      </c>
      <c r="R671" s="6" t="s">
        <v>7734</v>
      </c>
      <c r="S671" s="6"/>
      <c r="T671" s="6" t="s">
        <v>2087</v>
      </c>
      <c r="U671">
        <f t="shared" si="10"/>
        <v>3</v>
      </c>
    </row>
    <row r="672" spans="1:21" x14ac:dyDescent="0.2">
      <c r="A672" s="6" t="s">
        <v>8631</v>
      </c>
      <c r="B672" s="6" t="s">
        <v>8600</v>
      </c>
      <c r="C672" s="6">
        <v>3521024</v>
      </c>
      <c r="D672" s="6" t="s">
        <v>8635</v>
      </c>
      <c r="E672" s="6" t="s">
        <v>8636</v>
      </c>
      <c r="F672" s="6" t="s">
        <v>6402</v>
      </c>
      <c r="G672" s="6">
        <v>368</v>
      </c>
      <c r="H672" s="6">
        <v>2541</v>
      </c>
      <c r="I672" s="6">
        <v>0</v>
      </c>
      <c r="J672" s="6">
        <v>0</v>
      </c>
      <c r="K672" s="6">
        <v>0</v>
      </c>
      <c r="L672" s="6"/>
      <c r="M672" s="6">
        <v>2022</v>
      </c>
      <c r="N672" s="6" t="s">
        <v>7745</v>
      </c>
      <c r="O672" s="6">
        <v>6</v>
      </c>
      <c r="P672" s="6"/>
      <c r="Q672" s="6" t="s">
        <v>7733</v>
      </c>
      <c r="R672" s="6" t="s">
        <v>7734</v>
      </c>
      <c r="S672" s="6"/>
      <c r="T672" s="6" t="s">
        <v>19923</v>
      </c>
      <c r="U672">
        <f t="shared" si="10"/>
        <v>2</v>
      </c>
    </row>
    <row r="673" spans="1:21" x14ac:dyDescent="0.2">
      <c r="A673" s="6" t="s">
        <v>8631</v>
      </c>
      <c r="B673" s="6" t="s">
        <v>8600</v>
      </c>
      <c r="C673" s="6">
        <v>3521024</v>
      </c>
      <c r="D673" s="6" t="s">
        <v>6786</v>
      </c>
      <c r="E673" s="6" t="s">
        <v>8637</v>
      </c>
      <c r="F673" s="6" t="s">
        <v>6402</v>
      </c>
      <c r="G673" s="6">
        <v>849</v>
      </c>
      <c r="H673" s="6">
        <v>2541</v>
      </c>
      <c r="I673" s="6">
        <v>0</v>
      </c>
      <c r="J673" s="6">
        <v>0</v>
      </c>
      <c r="K673" s="6">
        <v>0</v>
      </c>
      <c r="L673" s="6"/>
      <c r="M673" s="6">
        <v>2022</v>
      </c>
      <c r="N673" s="6" t="s">
        <v>7745</v>
      </c>
      <c r="O673" s="6">
        <v>6</v>
      </c>
      <c r="P673" s="6"/>
      <c r="Q673" s="6" t="s">
        <v>7733</v>
      </c>
      <c r="R673" s="6" t="s">
        <v>7734</v>
      </c>
      <c r="S673" s="6"/>
      <c r="T673" s="6" t="s">
        <v>19924</v>
      </c>
      <c r="U673">
        <f t="shared" si="10"/>
        <v>1</v>
      </c>
    </row>
    <row r="674" spans="1:21" x14ac:dyDescent="0.2">
      <c r="A674" s="6" t="s">
        <v>8626</v>
      </c>
      <c r="B674" s="6" t="s">
        <v>8600</v>
      </c>
      <c r="C674" s="6">
        <v>3521024</v>
      </c>
      <c r="D674" s="6" t="s">
        <v>8638</v>
      </c>
      <c r="E674" s="6" t="s">
        <v>8639</v>
      </c>
      <c r="F674" s="6" t="s">
        <v>6402</v>
      </c>
      <c r="G674" s="6">
        <v>1085</v>
      </c>
      <c r="H674" s="6">
        <v>2050</v>
      </c>
      <c r="I674" s="6">
        <v>1</v>
      </c>
      <c r="J674" s="6">
        <v>1</v>
      </c>
      <c r="K674" s="6">
        <v>0</v>
      </c>
      <c r="L674" s="6"/>
      <c r="M674" s="6">
        <v>2022</v>
      </c>
      <c r="N674" s="6" t="s">
        <v>7745</v>
      </c>
      <c r="O674" s="6">
        <v>4</v>
      </c>
      <c r="P674" s="6"/>
      <c r="Q674" s="6" t="s">
        <v>7733</v>
      </c>
      <c r="R674" s="6" t="s">
        <v>7734</v>
      </c>
      <c r="S674" s="6"/>
      <c r="T674" s="6" t="s">
        <v>2086</v>
      </c>
      <c r="U674">
        <f t="shared" si="10"/>
        <v>1</v>
      </c>
    </row>
    <row r="675" spans="1:21" x14ac:dyDescent="0.2">
      <c r="A675" s="6" t="s">
        <v>8640</v>
      </c>
      <c r="B675" s="6" t="s">
        <v>6661</v>
      </c>
      <c r="C675" s="6">
        <v>3549066</v>
      </c>
      <c r="D675" s="6" t="s">
        <v>7027</v>
      </c>
      <c r="E675" s="6" t="s">
        <v>8641</v>
      </c>
      <c r="F675" s="6" t="s">
        <v>6402</v>
      </c>
      <c r="G675" s="6">
        <v>674</v>
      </c>
      <c r="H675" s="6">
        <v>1653</v>
      </c>
      <c r="I675" s="6">
        <v>1</v>
      </c>
      <c r="J675" s="6">
        <v>1</v>
      </c>
      <c r="K675" s="6">
        <v>0</v>
      </c>
      <c r="L675" s="6"/>
      <c r="M675" s="6">
        <v>2022</v>
      </c>
      <c r="N675" s="6" t="s">
        <v>7732</v>
      </c>
      <c r="O675" s="6">
        <v>99</v>
      </c>
      <c r="P675" s="6"/>
      <c r="Q675" s="6" t="s">
        <v>7733</v>
      </c>
      <c r="R675" s="6" t="s">
        <v>7734</v>
      </c>
      <c r="S675" s="6"/>
      <c r="T675" s="6" t="s">
        <v>586</v>
      </c>
      <c r="U675">
        <f t="shared" si="10"/>
        <v>3</v>
      </c>
    </row>
    <row r="676" spans="1:21" x14ac:dyDescent="0.2">
      <c r="A676" s="6" t="s">
        <v>8640</v>
      </c>
      <c r="B676" s="6" t="s">
        <v>6661</v>
      </c>
      <c r="C676" s="6">
        <v>3549066</v>
      </c>
      <c r="D676" s="6" t="s">
        <v>7509</v>
      </c>
      <c r="E676" s="6" t="s">
        <v>8642</v>
      </c>
      <c r="F676" s="6" t="s">
        <v>6402</v>
      </c>
      <c r="G676" s="6">
        <v>532</v>
      </c>
      <c r="H676" s="6">
        <v>1653</v>
      </c>
      <c r="I676" s="6">
        <v>0</v>
      </c>
      <c r="J676" s="6">
        <v>0</v>
      </c>
      <c r="K676" s="6">
        <v>0</v>
      </c>
      <c r="L676" s="6"/>
      <c r="M676" s="6">
        <v>2022</v>
      </c>
      <c r="N676" s="6" t="s">
        <v>7732</v>
      </c>
      <c r="O676" s="6">
        <v>99</v>
      </c>
      <c r="P676" s="6"/>
      <c r="Q676" s="6" t="s">
        <v>7733</v>
      </c>
      <c r="R676" s="6" t="s">
        <v>7734</v>
      </c>
      <c r="S676" s="6"/>
      <c r="T676" s="6" t="s">
        <v>587</v>
      </c>
      <c r="U676">
        <f t="shared" si="10"/>
        <v>2</v>
      </c>
    </row>
    <row r="677" spans="1:21" x14ac:dyDescent="0.2">
      <c r="A677" s="6" t="s">
        <v>8640</v>
      </c>
      <c r="B677" s="6" t="s">
        <v>6661</v>
      </c>
      <c r="C677" s="6">
        <v>3549066</v>
      </c>
      <c r="D677" s="6" t="s">
        <v>8643</v>
      </c>
      <c r="E677" s="6" t="s">
        <v>8184</v>
      </c>
      <c r="F677" s="6" t="s">
        <v>6402</v>
      </c>
      <c r="G677" s="6">
        <v>447</v>
      </c>
      <c r="H677" s="6">
        <v>1653</v>
      </c>
      <c r="I677" s="6">
        <v>0</v>
      </c>
      <c r="J677" s="6">
        <v>0</v>
      </c>
      <c r="K677" s="6">
        <v>0</v>
      </c>
      <c r="L677" s="6"/>
      <c r="M677" s="6">
        <v>2022</v>
      </c>
      <c r="N677" s="6" t="s">
        <v>7732</v>
      </c>
      <c r="O677" s="6">
        <v>99</v>
      </c>
      <c r="P677" s="6"/>
      <c r="Q677" s="6" t="s">
        <v>7733</v>
      </c>
      <c r="R677" s="6" t="s">
        <v>7734</v>
      </c>
      <c r="S677" s="6"/>
      <c r="T677" s="6" t="s">
        <v>588</v>
      </c>
      <c r="U677">
        <f t="shared" si="10"/>
        <v>1</v>
      </c>
    </row>
    <row r="678" spans="1:21" x14ac:dyDescent="0.2">
      <c r="A678" s="6" t="s">
        <v>8644</v>
      </c>
      <c r="B678" s="6" t="s">
        <v>6661</v>
      </c>
      <c r="C678" s="6">
        <v>3549066</v>
      </c>
      <c r="D678" s="6" t="s">
        <v>8645</v>
      </c>
      <c r="E678" s="6" t="s">
        <v>6669</v>
      </c>
      <c r="F678" s="6" t="s">
        <v>6402</v>
      </c>
      <c r="G678" s="6">
        <v>419</v>
      </c>
      <c r="H678" s="6">
        <v>4567</v>
      </c>
      <c r="I678" s="6">
        <v>0</v>
      </c>
      <c r="J678" s="6">
        <v>0</v>
      </c>
      <c r="K678" s="6">
        <v>0</v>
      </c>
      <c r="L678" s="6"/>
      <c r="M678" s="6">
        <v>2022</v>
      </c>
      <c r="N678" s="6" t="s">
        <v>7745</v>
      </c>
      <c r="O678" s="6">
        <v>99</v>
      </c>
      <c r="P678" s="6"/>
      <c r="Q678" s="6" t="s">
        <v>7733</v>
      </c>
      <c r="R678" s="6" t="s">
        <v>7734</v>
      </c>
      <c r="S678" s="6"/>
      <c r="T678" s="6" t="s">
        <v>2117</v>
      </c>
      <c r="U678">
        <f t="shared" si="10"/>
        <v>7</v>
      </c>
    </row>
    <row r="679" spans="1:21" x14ac:dyDescent="0.2">
      <c r="A679" s="6" t="s">
        <v>8644</v>
      </c>
      <c r="B679" s="6" t="s">
        <v>6661</v>
      </c>
      <c r="C679" s="6">
        <v>3549066</v>
      </c>
      <c r="D679" s="6" t="s">
        <v>8646</v>
      </c>
      <c r="E679" s="6" t="s">
        <v>7374</v>
      </c>
      <c r="F679" s="6" t="s">
        <v>6402</v>
      </c>
      <c r="G679" s="6">
        <v>1041</v>
      </c>
      <c r="H679" s="6">
        <v>4567</v>
      </c>
      <c r="I679" s="6">
        <v>1</v>
      </c>
      <c r="J679" s="6">
        <v>1</v>
      </c>
      <c r="K679" s="6">
        <v>0</v>
      </c>
      <c r="L679" s="6"/>
      <c r="M679" s="6">
        <v>2022</v>
      </c>
      <c r="N679" s="6" t="s">
        <v>7745</v>
      </c>
      <c r="O679" s="6">
        <v>99</v>
      </c>
      <c r="P679" s="6"/>
      <c r="Q679" s="6" t="s">
        <v>7733</v>
      </c>
      <c r="R679" s="6" t="s">
        <v>7734</v>
      </c>
      <c r="S679" s="6"/>
      <c r="T679" s="6" t="s">
        <v>2116</v>
      </c>
      <c r="U679">
        <f t="shared" si="10"/>
        <v>6</v>
      </c>
    </row>
    <row r="680" spans="1:21" x14ac:dyDescent="0.2">
      <c r="A680" s="6" t="s">
        <v>8644</v>
      </c>
      <c r="B680" s="6" t="s">
        <v>6661</v>
      </c>
      <c r="C680" s="6">
        <v>3549066</v>
      </c>
      <c r="D680" s="6" t="s">
        <v>7681</v>
      </c>
      <c r="E680" s="6" t="s">
        <v>8647</v>
      </c>
      <c r="F680" s="6" t="s">
        <v>6402</v>
      </c>
      <c r="G680" s="6">
        <v>377</v>
      </c>
      <c r="H680" s="6">
        <v>4567</v>
      </c>
      <c r="I680" s="6">
        <v>0</v>
      </c>
      <c r="J680" s="6">
        <v>0</v>
      </c>
      <c r="K680" s="6">
        <v>0</v>
      </c>
      <c r="L680" s="6"/>
      <c r="M680" s="6">
        <v>2022</v>
      </c>
      <c r="N680" s="6" t="s">
        <v>7745</v>
      </c>
      <c r="O680" s="6">
        <v>99</v>
      </c>
      <c r="P680" s="6"/>
      <c r="Q680" s="6" t="s">
        <v>7733</v>
      </c>
      <c r="R680" s="6" t="s">
        <v>7734</v>
      </c>
      <c r="S680" s="6"/>
      <c r="T680" s="6" t="s">
        <v>2118</v>
      </c>
      <c r="U680">
        <f t="shared" si="10"/>
        <v>5</v>
      </c>
    </row>
    <row r="681" spans="1:21" x14ac:dyDescent="0.2">
      <c r="A681" s="6" t="s">
        <v>8644</v>
      </c>
      <c r="B681" s="6" t="s">
        <v>6661</v>
      </c>
      <c r="C681" s="6">
        <v>3549066</v>
      </c>
      <c r="D681" s="6" t="s">
        <v>6459</v>
      </c>
      <c r="E681" s="6" t="s">
        <v>7415</v>
      </c>
      <c r="F681" s="6" t="s">
        <v>6402</v>
      </c>
      <c r="G681" s="6">
        <v>833</v>
      </c>
      <c r="H681" s="6">
        <v>4567</v>
      </c>
      <c r="I681" s="6">
        <v>0</v>
      </c>
      <c r="J681" s="6">
        <v>1</v>
      </c>
      <c r="K681" s="6">
        <v>0</v>
      </c>
      <c r="L681" s="6"/>
      <c r="M681" s="6">
        <v>2022</v>
      </c>
      <c r="N681" s="6" t="s">
        <v>7745</v>
      </c>
      <c r="O681" s="6">
        <v>99</v>
      </c>
      <c r="P681" s="6"/>
      <c r="Q681" s="6" t="s">
        <v>7733</v>
      </c>
      <c r="R681" s="6" t="s">
        <v>7734</v>
      </c>
      <c r="S681" s="6"/>
      <c r="T681" s="6" t="s">
        <v>2115</v>
      </c>
      <c r="U681">
        <f t="shared" si="10"/>
        <v>4</v>
      </c>
    </row>
    <row r="682" spans="1:21" x14ac:dyDescent="0.2">
      <c r="A682" s="6" t="s">
        <v>8644</v>
      </c>
      <c r="B682" s="6" t="s">
        <v>6661</v>
      </c>
      <c r="C682" s="6">
        <v>3549066</v>
      </c>
      <c r="D682" s="6" t="s">
        <v>6589</v>
      </c>
      <c r="E682" s="6" t="s">
        <v>8648</v>
      </c>
      <c r="F682" s="6" t="s">
        <v>6402</v>
      </c>
      <c r="G682" s="6">
        <v>780</v>
      </c>
      <c r="H682" s="6">
        <v>4567</v>
      </c>
      <c r="I682" s="6">
        <v>0</v>
      </c>
      <c r="J682" s="6">
        <v>1</v>
      </c>
      <c r="K682" s="6">
        <v>0</v>
      </c>
      <c r="L682" s="6"/>
      <c r="M682" s="6">
        <v>2022</v>
      </c>
      <c r="N682" s="6" t="s">
        <v>7745</v>
      </c>
      <c r="O682" s="6">
        <v>99</v>
      </c>
      <c r="P682" s="6"/>
      <c r="Q682" s="6" t="s">
        <v>7733</v>
      </c>
      <c r="R682" s="6" t="s">
        <v>7734</v>
      </c>
      <c r="S682" s="6"/>
      <c r="T682" s="6" t="s">
        <v>2114</v>
      </c>
      <c r="U682">
        <f t="shared" si="10"/>
        <v>3</v>
      </c>
    </row>
    <row r="683" spans="1:21" x14ac:dyDescent="0.2">
      <c r="A683" s="6" t="s">
        <v>8644</v>
      </c>
      <c r="B683" s="6" t="s">
        <v>6661</v>
      </c>
      <c r="C683" s="6">
        <v>3549066</v>
      </c>
      <c r="D683" s="6" t="s">
        <v>7066</v>
      </c>
      <c r="E683" s="6" t="s">
        <v>8649</v>
      </c>
      <c r="F683" s="6" t="s">
        <v>6402</v>
      </c>
      <c r="G683" s="6">
        <v>818</v>
      </c>
      <c r="H683" s="6">
        <v>4567</v>
      </c>
      <c r="I683" s="6">
        <v>1</v>
      </c>
      <c r="J683" s="6">
        <v>1</v>
      </c>
      <c r="K683" s="6">
        <v>0</v>
      </c>
      <c r="L683" s="6"/>
      <c r="M683" s="6">
        <v>2022</v>
      </c>
      <c r="N683" s="6" t="s">
        <v>7745</v>
      </c>
      <c r="O683" s="6">
        <v>99</v>
      </c>
      <c r="P683" s="6"/>
      <c r="Q683" s="6" t="s">
        <v>7733</v>
      </c>
      <c r="R683" s="6" t="s">
        <v>7734</v>
      </c>
      <c r="S683" s="6"/>
      <c r="T683" s="6" t="s">
        <v>2113</v>
      </c>
      <c r="U683">
        <f t="shared" si="10"/>
        <v>2</v>
      </c>
    </row>
    <row r="684" spans="1:21" x14ac:dyDescent="0.2">
      <c r="A684" s="6" t="s">
        <v>8644</v>
      </c>
      <c r="B684" s="6" t="s">
        <v>6661</v>
      </c>
      <c r="C684" s="6">
        <v>3549066</v>
      </c>
      <c r="D684" s="6" t="s">
        <v>6622</v>
      </c>
      <c r="E684" s="6" t="s">
        <v>8650</v>
      </c>
      <c r="F684" s="6" t="s">
        <v>6402</v>
      </c>
      <c r="G684" s="6">
        <v>299</v>
      </c>
      <c r="H684" s="6">
        <v>4567</v>
      </c>
      <c r="I684" s="6">
        <v>0</v>
      </c>
      <c r="J684" s="6">
        <v>0</v>
      </c>
      <c r="K684" s="6">
        <v>0</v>
      </c>
      <c r="L684" s="6"/>
      <c r="M684" s="6">
        <v>2022</v>
      </c>
      <c r="N684" s="6" t="s">
        <v>7745</v>
      </c>
      <c r="O684" s="6">
        <v>99</v>
      </c>
      <c r="P684" s="6"/>
      <c r="Q684" s="6" t="s">
        <v>7733</v>
      </c>
      <c r="R684" s="6" t="s">
        <v>7734</v>
      </c>
      <c r="S684" s="6"/>
      <c r="T684" s="6" t="s">
        <v>2119</v>
      </c>
      <c r="U684">
        <f t="shared" si="10"/>
        <v>1</v>
      </c>
    </row>
    <row r="685" spans="1:21" x14ac:dyDescent="0.2">
      <c r="A685" s="6" t="s">
        <v>8651</v>
      </c>
      <c r="B685" s="6" t="s">
        <v>8652</v>
      </c>
      <c r="C685" s="6">
        <v>3530010</v>
      </c>
      <c r="D685" s="6" t="s">
        <v>7991</v>
      </c>
      <c r="E685" s="6" t="s">
        <v>8653</v>
      </c>
      <c r="F685" s="6" t="s">
        <v>6402</v>
      </c>
      <c r="G685" s="6">
        <v>11441</v>
      </c>
      <c r="H685" s="6">
        <v>27190</v>
      </c>
      <c r="I685" s="6">
        <v>1</v>
      </c>
      <c r="J685" s="6">
        <v>0</v>
      </c>
      <c r="K685" s="6">
        <v>0</v>
      </c>
      <c r="L685" s="6"/>
      <c r="M685" s="6">
        <v>2022</v>
      </c>
      <c r="N685" s="6" t="s">
        <v>7732</v>
      </c>
      <c r="O685" s="6">
        <v>99</v>
      </c>
      <c r="P685" s="6"/>
      <c r="Q685" s="6" t="s">
        <v>7733</v>
      </c>
      <c r="R685" s="6" t="s">
        <v>7734</v>
      </c>
      <c r="S685" s="6"/>
      <c r="T685" s="6" t="s">
        <v>592</v>
      </c>
      <c r="U685">
        <f t="shared" si="10"/>
        <v>4</v>
      </c>
    </row>
    <row r="686" spans="1:21" x14ac:dyDescent="0.2">
      <c r="A686" s="6" t="s">
        <v>8651</v>
      </c>
      <c r="B686" s="6" t="s">
        <v>8652</v>
      </c>
      <c r="C686" s="6">
        <v>3530010</v>
      </c>
      <c r="D686" s="6" t="s">
        <v>8654</v>
      </c>
      <c r="E686" s="6" t="s">
        <v>8655</v>
      </c>
      <c r="F686" s="6" t="s">
        <v>6402</v>
      </c>
      <c r="G686" s="6">
        <v>12567</v>
      </c>
      <c r="H686" s="6">
        <v>27190</v>
      </c>
      <c r="I686" s="6">
        <v>0</v>
      </c>
      <c r="J686" s="6">
        <v>1</v>
      </c>
      <c r="K686" s="6">
        <v>0</v>
      </c>
      <c r="L686" s="6"/>
      <c r="M686" s="6">
        <v>2022</v>
      </c>
      <c r="N686" s="6" t="s">
        <v>7732</v>
      </c>
      <c r="O686" s="6">
        <v>99</v>
      </c>
      <c r="P686" s="6"/>
      <c r="Q686" s="6" t="s">
        <v>7733</v>
      </c>
      <c r="R686" s="6" t="s">
        <v>7734</v>
      </c>
      <c r="S686" s="6"/>
      <c r="T686" s="6" t="s">
        <v>591</v>
      </c>
      <c r="U686">
        <f t="shared" si="10"/>
        <v>3</v>
      </c>
    </row>
    <row r="687" spans="1:21" x14ac:dyDescent="0.2">
      <c r="A687" s="6" t="s">
        <v>8656</v>
      </c>
      <c r="B687" s="6" t="s">
        <v>8652</v>
      </c>
      <c r="C687" s="6">
        <v>3530010</v>
      </c>
      <c r="D687" s="6" t="s">
        <v>7261</v>
      </c>
      <c r="E687" s="6" t="s">
        <v>6803</v>
      </c>
      <c r="F687" s="6" t="s">
        <v>6402</v>
      </c>
      <c r="G687" s="6">
        <v>1108</v>
      </c>
      <c r="H687" s="6">
        <v>3158</v>
      </c>
      <c r="I687" s="6">
        <v>1</v>
      </c>
      <c r="J687" s="6">
        <v>1</v>
      </c>
      <c r="K687" s="6">
        <v>0</v>
      </c>
      <c r="L687" s="6"/>
      <c r="M687" s="6">
        <v>2022</v>
      </c>
      <c r="N687" s="6" t="s">
        <v>7745</v>
      </c>
      <c r="O687" s="6">
        <v>1</v>
      </c>
      <c r="P687" s="6"/>
      <c r="Q687" s="6" t="s">
        <v>7733</v>
      </c>
      <c r="R687" s="6" t="s">
        <v>7734</v>
      </c>
      <c r="S687" s="6"/>
      <c r="T687" s="6" t="s">
        <v>2139</v>
      </c>
      <c r="U687">
        <f t="shared" si="10"/>
        <v>4</v>
      </c>
    </row>
    <row r="688" spans="1:21" x14ac:dyDescent="0.2">
      <c r="A688" s="6" t="s">
        <v>8657</v>
      </c>
      <c r="B688" s="6" t="s">
        <v>8652</v>
      </c>
      <c r="C688" s="6">
        <v>3530010</v>
      </c>
      <c r="D688" s="6" t="s">
        <v>6459</v>
      </c>
      <c r="E688" s="6" t="s">
        <v>8658</v>
      </c>
      <c r="F688" s="6" t="s">
        <v>6402</v>
      </c>
      <c r="G688" s="6">
        <v>2343</v>
      </c>
      <c r="H688" s="6">
        <v>10455</v>
      </c>
      <c r="I688" s="6">
        <v>1</v>
      </c>
      <c r="J688" s="6">
        <v>1</v>
      </c>
      <c r="K688" s="6">
        <v>0</v>
      </c>
      <c r="L688" s="6"/>
      <c r="M688" s="6">
        <v>2022</v>
      </c>
      <c r="N688" s="6" t="s">
        <v>7745</v>
      </c>
      <c r="O688" s="6">
        <v>2</v>
      </c>
      <c r="P688" s="6"/>
      <c r="Q688" s="6" t="s">
        <v>7733</v>
      </c>
      <c r="R688" s="6" t="s">
        <v>7734</v>
      </c>
      <c r="S688" s="6"/>
      <c r="T688" s="6" t="s">
        <v>2138</v>
      </c>
      <c r="U688">
        <f t="shared" si="10"/>
        <v>3</v>
      </c>
    </row>
    <row r="689" spans="1:21" x14ac:dyDescent="0.2">
      <c r="A689" s="6" t="s">
        <v>8659</v>
      </c>
      <c r="B689" s="6" t="s">
        <v>8652</v>
      </c>
      <c r="C689" s="6">
        <v>3530010</v>
      </c>
      <c r="D689" s="6" t="s">
        <v>6712</v>
      </c>
      <c r="E689" s="6" t="s">
        <v>8660</v>
      </c>
      <c r="F689" s="6" t="s">
        <v>6402</v>
      </c>
      <c r="G689" s="6">
        <v>857</v>
      </c>
      <c r="H689" s="6">
        <v>3793</v>
      </c>
      <c r="I689" s="6">
        <v>1</v>
      </c>
      <c r="J689" s="6">
        <v>0</v>
      </c>
      <c r="K689" s="6">
        <v>0</v>
      </c>
      <c r="L689" s="6"/>
      <c r="M689" s="6">
        <v>2022</v>
      </c>
      <c r="N689" s="6" t="s">
        <v>7745</v>
      </c>
      <c r="O689" s="6">
        <v>6</v>
      </c>
      <c r="P689" s="6"/>
      <c r="Q689" s="6" t="s">
        <v>7733</v>
      </c>
      <c r="R689" s="6" t="s">
        <v>7734</v>
      </c>
      <c r="S689" s="6"/>
      <c r="T689" s="6" t="s">
        <v>2140</v>
      </c>
      <c r="U689">
        <f t="shared" si="10"/>
        <v>5</v>
      </c>
    </row>
    <row r="690" spans="1:21" x14ac:dyDescent="0.2">
      <c r="A690" s="6" t="s">
        <v>8661</v>
      </c>
      <c r="B690" s="6" t="s">
        <v>8652</v>
      </c>
      <c r="C690" s="6">
        <v>3530010</v>
      </c>
      <c r="D690" s="6" t="s">
        <v>6535</v>
      </c>
      <c r="E690" s="6" t="s">
        <v>6690</v>
      </c>
      <c r="F690" s="6" t="s">
        <v>6402</v>
      </c>
      <c r="G690" s="6">
        <v>1514</v>
      </c>
      <c r="H690" s="6">
        <v>2228</v>
      </c>
      <c r="I690" s="6">
        <v>1</v>
      </c>
      <c r="J690" s="6">
        <v>1</v>
      </c>
      <c r="K690" s="6">
        <v>0</v>
      </c>
      <c r="L690" s="6"/>
      <c r="M690" s="6">
        <v>2022</v>
      </c>
      <c r="N690" s="6" t="s">
        <v>7745</v>
      </c>
      <c r="O690" s="6">
        <v>7</v>
      </c>
      <c r="P690" s="6"/>
      <c r="Q690" s="6" t="s">
        <v>7733</v>
      </c>
      <c r="R690" s="6" t="s">
        <v>7734</v>
      </c>
      <c r="S690" s="6"/>
      <c r="T690" s="6" t="s">
        <v>2137</v>
      </c>
      <c r="U690">
        <f t="shared" si="10"/>
        <v>3</v>
      </c>
    </row>
    <row r="691" spans="1:21" x14ac:dyDescent="0.2">
      <c r="A691" s="6" t="s">
        <v>8662</v>
      </c>
      <c r="B691" s="6" t="s">
        <v>8652</v>
      </c>
      <c r="C691" s="6">
        <v>3530010</v>
      </c>
      <c r="D691" s="6" t="s">
        <v>6564</v>
      </c>
      <c r="E691" s="6" t="s">
        <v>8663</v>
      </c>
      <c r="F691" s="6" t="s">
        <v>6402</v>
      </c>
      <c r="G691" s="6">
        <v>2295</v>
      </c>
      <c r="H691" s="6">
        <v>3633</v>
      </c>
      <c r="I691" s="6">
        <v>1</v>
      </c>
      <c r="J691" s="6">
        <v>1</v>
      </c>
      <c r="K691" s="6">
        <v>0</v>
      </c>
      <c r="L691" s="6"/>
      <c r="M691" s="6">
        <v>2022</v>
      </c>
      <c r="N691" s="6" t="s">
        <v>7745</v>
      </c>
      <c r="O691" s="6">
        <v>8</v>
      </c>
      <c r="P691" s="6"/>
      <c r="Q691" s="6" t="s">
        <v>7733</v>
      </c>
      <c r="R691" s="6" t="s">
        <v>7734</v>
      </c>
      <c r="S691" s="6"/>
      <c r="T691" s="6" t="s">
        <v>2136</v>
      </c>
      <c r="U691">
        <f t="shared" si="10"/>
        <v>4</v>
      </c>
    </row>
    <row r="692" spans="1:21" x14ac:dyDescent="0.2">
      <c r="A692" s="6" t="s">
        <v>8664</v>
      </c>
      <c r="B692" s="6" t="s">
        <v>8652</v>
      </c>
      <c r="C692" s="6">
        <v>3530010</v>
      </c>
      <c r="D692" s="6" t="s">
        <v>7117</v>
      </c>
      <c r="E692" s="6" t="s">
        <v>8665</v>
      </c>
      <c r="F692" s="6" t="s">
        <v>6402</v>
      </c>
      <c r="G692" s="6">
        <v>10001</v>
      </c>
      <c r="H692" s="6">
        <v>44069</v>
      </c>
      <c r="I692" s="6">
        <v>0</v>
      </c>
      <c r="J692" s="6">
        <v>1</v>
      </c>
      <c r="K692" s="6">
        <v>0</v>
      </c>
      <c r="L692" s="6"/>
      <c r="M692" s="6">
        <v>2022</v>
      </c>
      <c r="N692" s="6" t="s">
        <v>7740</v>
      </c>
      <c r="O692" s="6">
        <v>99</v>
      </c>
      <c r="P692" s="6"/>
      <c r="Q692" s="6" t="s">
        <v>7733</v>
      </c>
      <c r="R692" s="6" t="s">
        <v>7734</v>
      </c>
      <c r="S692" s="6"/>
      <c r="T692" s="6" t="s">
        <v>2135</v>
      </c>
      <c r="U692">
        <f t="shared" si="10"/>
        <v>6</v>
      </c>
    </row>
    <row r="693" spans="1:21" x14ac:dyDescent="0.2">
      <c r="A693" s="6" t="s">
        <v>8651</v>
      </c>
      <c r="B693" s="6" t="s">
        <v>8652</v>
      </c>
      <c r="C693" s="6">
        <v>3530010</v>
      </c>
      <c r="D693" s="6" t="s">
        <v>6815</v>
      </c>
      <c r="E693" s="6" t="s">
        <v>8666</v>
      </c>
      <c r="F693" s="6" t="s">
        <v>6402</v>
      </c>
      <c r="G693" s="6">
        <v>1644</v>
      </c>
      <c r="H693" s="6">
        <v>27190</v>
      </c>
      <c r="I693" s="6">
        <v>0</v>
      </c>
      <c r="J693" s="6">
        <v>0</v>
      </c>
      <c r="K693" s="6">
        <v>0</v>
      </c>
      <c r="L693" s="6"/>
      <c r="M693" s="6">
        <v>2022</v>
      </c>
      <c r="N693" s="6" t="s">
        <v>7732</v>
      </c>
      <c r="O693" s="6">
        <v>99</v>
      </c>
      <c r="P693" s="6"/>
      <c r="Q693" s="6" t="s">
        <v>7733</v>
      </c>
      <c r="R693" s="6" t="s">
        <v>7734</v>
      </c>
      <c r="S693" s="6"/>
      <c r="T693" s="6" t="s">
        <v>593</v>
      </c>
      <c r="U693">
        <f t="shared" si="10"/>
        <v>2</v>
      </c>
    </row>
    <row r="694" spans="1:21" x14ac:dyDescent="0.2">
      <c r="A694" s="6" t="s">
        <v>8651</v>
      </c>
      <c r="B694" s="6" t="s">
        <v>8652</v>
      </c>
      <c r="C694" s="6">
        <v>3530010</v>
      </c>
      <c r="D694" s="6" t="s">
        <v>7571</v>
      </c>
      <c r="E694" s="6" t="s">
        <v>8275</v>
      </c>
      <c r="F694" s="6" t="s">
        <v>6402</v>
      </c>
      <c r="G694" s="6">
        <v>1538</v>
      </c>
      <c r="H694" s="6">
        <v>27190</v>
      </c>
      <c r="I694" s="6">
        <v>0</v>
      </c>
      <c r="J694" s="6">
        <v>0</v>
      </c>
      <c r="K694" s="6">
        <v>0</v>
      </c>
      <c r="L694" s="6"/>
      <c r="M694" s="6">
        <v>2022</v>
      </c>
      <c r="N694" s="6" t="s">
        <v>7732</v>
      </c>
      <c r="O694" s="6">
        <v>99</v>
      </c>
      <c r="P694" s="6"/>
      <c r="Q694" s="6" t="s">
        <v>7733</v>
      </c>
      <c r="R694" s="6" t="s">
        <v>7734</v>
      </c>
      <c r="S694" s="6"/>
      <c r="T694" s="6" t="s">
        <v>594</v>
      </c>
      <c r="U694">
        <f t="shared" si="10"/>
        <v>1</v>
      </c>
    </row>
    <row r="695" spans="1:21" x14ac:dyDescent="0.2">
      <c r="A695" s="6" t="s">
        <v>8656</v>
      </c>
      <c r="B695" s="6" t="s">
        <v>8652</v>
      </c>
      <c r="C695" s="6">
        <v>3530010</v>
      </c>
      <c r="D695" s="6" t="s">
        <v>6440</v>
      </c>
      <c r="E695" s="6" t="s">
        <v>6645</v>
      </c>
      <c r="F695" s="6" t="s">
        <v>6402</v>
      </c>
      <c r="G695" s="6">
        <v>595</v>
      </c>
      <c r="H695" s="6">
        <v>3158</v>
      </c>
      <c r="I695" s="6">
        <v>0</v>
      </c>
      <c r="J695" s="6">
        <v>0</v>
      </c>
      <c r="K695" s="6">
        <v>0</v>
      </c>
      <c r="L695" s="6"/>
      <c r="M695" s="6">
        <v>2022</v>
      </c>
      <c r="N695" s="6" t="s">
        <v>7745</v>
      </c>
      <c r="O695" s="6">
        <v>1</v>
      </c>
      <c r="P695" s="6"/>
      <c r="Q695" s="6" t="s">
        <v>7733</v>
      </c>
      <c r="R695" s="6" t="s">
        <v>7734</v>
      </c>
      <c r="S695" s="6"/>
      <c r="T695" s="6" t="s">
        <v>2141</v>
      </c>
      <c r="U695">
        <f t="shared" si="10"/>
        <v>3</v>
      </c>
    </row>
    <row r="696" spans="1:21" x14ac:dyDescent="0.2">
      <c r="A696" s="6" t="s">
        <v>8656</v>
      </c>
      <c r="B696" s="6" t="s">
        <v>8652</v>
      </c>
      <c r="C696" s="6">
        <v>3530010</v>
      </c>
      <c r="D696" s="6" t="s">
        <v>8667</v>
      </c>
      <c r="E696" s="6" t="s">
        <v>8668</v>
      </c>
      <c r="F696" s="6" t="s">
        <v>6402</v>
      </c>
      <c r="G696" s="6">
        <v>393</v>
      </c>
      <c r="H696" s="6">
        <v>3158</v>
      </c>
      <c r="I696" s="6">
        <v>0</v>
      </c>
      <c r="J696" s="6">
        <v>0</v>
      </c>
      <c r="K696" s="6">
        <v>0</v>
      </c>
      <c r="L696" s="6"/>
      <c r="M696" s="6">
        <v>2022</v>
      </c>
      <c r="N696" s="6" t="s">
        <v>7745</v>
      </c>
      <c r="O696" s="6">
        <v>1</v>
      </c>
      <c r="P696" s="6"/>
      <c r="Q696" s="6" t="s">
        <v>7733</v>
      </c>
      <c r="R696" s="6" t="s">
        <v>7734</v>
      </c>
      <c r="S696" s="6"/>
      <c r="T696" s="6" t="s">
        <v>2142</v>
      </c>
      <c r="U696">
        <f t="shared" si="10"/>
        <v>2</v>
      </c>
    </row>
    <row r="697" spans="1:21" x14ac:dyDescent="0.2">
      <c r="A697" s="6" t="s">
        <v>8669</v>
      </c>
      <c r="B697" s="6" t="s">
        <v>8652</v>
      </c>
      <c r="C697" s="6">
        <v>3530010</v>
      </c>
      <c r="D697" s="6" t="s">
        <v>8670</v>
      </c>
      <c r="E697" s="6" t="s">
        <v>8671</v>
      </c>
      <c r="F697" s="6" t="s">
        <v>6402</v>
      </c>
      <c r="G697" s="6">
        <v>769</v>
      </c>
      <c r="H697" s="6">
        <v>3099</v>
      </c>
      <c r="I697" s="6">
        <v>0</v>
      </c>
      <c r="J697" s="6">
        <v>0</v>
      </c>
      <c r="K697" s="6">
        <v>0</v>
      </c>
      <c r="L697" s="6"/>
      <c r="M697" s="6">
        <v>2022</v>
      </c>
      <c r="N697" s="6" t="s">
        <v>7745</v>
      </c>
      <c r="O697" s="6">
        <v>3</v>
      </c>
      <c r="P697" s="6"/>
      <c r="Q697" s="6" t="s">
        <v>7733</v>
      </c>
      <c r="R697" s="6" t="s">
        <v>7734</v>
      </c>
      <c r="S697" s="6"/>
      <c r="T697" s="6" t="s">
        <v>2143</v>
      </c>
      <c r="U697">
        <f t="shared" si="10"/>
        <v>5</v>
      </c>
    </row>
    <row r="698" spans="1:21" x14ac:dyDescent="0.2">
      <c r="A698" s="6" t="s">
        <v>8669</v>
      </c>
      <c r="B698" s="6" t="s">
        <v>8652</v>
      </c>
      <c r="C698" s="6">
        <v>3530010</v>
      </c>
      <c r="D698" s="6" t="s">
        <v>7128</v>
      </c>
      <c r="E698" s="6" t="s">
        <v>8672</v>
      </c>
      <c r="F698" s="6" t="s">
        <v>6402</v>
      </c>
      <c r="G698" s="6">
        <v>1152</v>
      </c>
      <c r="H698" s="6">
        <v>3099</v>
      </c>
      <c r="I698" s="6">
        <v>0</v>
      </c>
      <c r="J698" s="6">
        <v>1</v>
      </c>
      <c r="K698" s="6">
        <v>0</v>
      </c>
      <c r="L698" s="6"/>
      <c r="M698" s="6">
        <v>2022</v>
      </c>
      <c r="N698" s="6" t="s">
        <v>7745</v>
      </c>
      <c r="O698" s="6">
        <v>3</v>
      </c>
      <c r="P698" s="6"/>
      <c r="Q698" s="6" t="s">
        <v>7733</v>
      </c>
      <c r="R698" s="6" t="s">
        <v>7734</v>
      </c>
      <c r="S698" s="6"/>
      <c r="T698" s="6" t="s">
        <v>2134</v>
      </c>
      <c r="U698">
        <f t="shared" si="10"/>
        <v>4</v>
      </c>
    </row>
    <row r="699" spans="1:21" x14ac:dyDescent="0.2">
      <c r="A699" s="6" t="s">
        <v>8669</v>
      </c>
      <c r="B699" s="6" t="s">
        <v>8652</v>
      </c>
      <c r="C699" s="6">
        <v>3530010</v>
      </c>
      <c r="D699" s="6" t="s">
        <v>7448</v>
      </c>
      <c r="E699" s="6" t="s">
        <v>8673</v>
      </c>
      <c r="F699" s="6" t="s">
        <v>6402</v>
      </c>
      <c r="G699" s="6">
        <v>415</v>
      </c>
      <c r="H699" s="6">
        <v>3099</v>
      </c>
      <c r="I699" s="6">
        <v>0</v>
      </c>
      <c r="J699" s="6">
        <v>0</v>
      </c>
      <c r="K699" s="6">
        <v>0</v>
      </c>
      <c r="L699" s="6"/>
      <c r="M699" s="6">
        <v>2022</v>
      </c>
      <c r="N699" s="6" t="s">
        <v>7745</v>
      </c>
      <c r="O699" s="6">
        <v>3</v>
      </c>
      <c r="P699" s="6"/>
      <c r="Q699" s="6" t="s">
        <v>7733</v>
      </c>
      <c r="R699" s="6" t="s">
        <v>7734</v>
      </c>
      <c r="S699" s="6"/>
      <c r="T699" s="6" t="s">
        <v>2144</v>
      </c>
      <c r="U699">
        <f t="shared" si="10"/>
        <v>3</v>
      </c>
    </row>
    <row r="700" spans="1:21" x14ac:dyDescent="0.2">
      <c r="A700" s="6" t="s">
        <v>8674</v>
      </c>
      <c r="B700" s="6" t="s">
        <v>8652</v>
      </c>
      <c r="C700" s="6">
        <v>3530010</v>
      </c>
      <c r="D700" s="6" t="s">
        <v>6401</v>
      </c>
      <c r="E700" s="6" t="s">
        <v>8675</v>
      </c>
      <c r="F700" s="6" t="s">
        <v>6402</v>
      </c>
      <c r="G700" s="6">
        <v>1215</v>
      </c>
      <c r="H700" s="6">
        <v>9311</v>
      </c>
      <c r="I700" s="6">
        <v>0</v>
      </c>
      <c r="J700" s="6">
        <v>1</v>
      </c>
      <c r="K700" s="6">
        <v>0</v>
      </c>
      <c r="L700" s="6"/>
      <c r="M700" s="6">
        <v>2022</v>
      </c>
      <c r="N700" s="6" t="s">
        <v>7745</v>
      </c>
      <c r="O700" s="6">
        <v>4</v>
      </c>
      <c r="P700" s="6"/>
      <c r="Q700" s="6" t="s">
        <v>7733</v>
      </c>
      <c r="R700" s="6" t="s">
        <v>7734</v>
      </c>
      <c r="S700" s="6"/>
      <c r="T700" s="6" t="s">
        <v>2133</v>
      </c>
      <c r="U700">
        <f t="shared" si="10"/>
        <v>4</v>
      </c>
    </row>
    <row r="701" spans="1:21" x14ac:dyDescent="0.2">
      <c r="A701" s="6" t="s">
        <v>8674</v>
      </c>
      <c r="B701" s="6" t="s">
        <v>8652</v>
      </c>
      <c r="C701" s="6">
        <v>3530010</v>
      </c>
      <c r="D701" s="6" t="s">
        <v>7169</v>
      </c>
      <c r="E701" s="6" t="s">
        <v>8464</v>
      </c>
      <c r="F701" s="6" t="s">
        <v>6402</v>
      </c>
      <c r="G701" s="6">
        <v>494</v>
      </c>
      <c r="H701" s="6">
        <v>9311</v>
      </c>
      <c r="I701" s="6">
        <v>0</v>
      </c>
      <c r="J701" s="6">
        <v>0</v>
      </c>
      <c r="K701" s="6">
        <v>0</v>
      </c>
      <c r="L701" s="6"/>
      <c r="M701" s="6">
        <v>2022</v>
      </c>
      <c r="N701" s="6" t="s">
        <v>7745</v>
      </c>
      <c r="O701" s="6">
        <v>4</v>
      </c>
      <c r="P701" s="6"/>
      <c r="Q701" s="6" t="s">
        <v>7733</v>
      </c>
      <c r="R701" s="6" t="s">
        <v>7734</v>
      </c>
      <c r="S701" s="6"/>
      <c r="T701" s="6" t="s">
        <v>2145</v>
      </c>
      <c r="U701">
        <f t="shared" si="10"/>
        <v>3</v>
      </c>
    </row>
    <row r="702" spans="1:21" x14ac:dyDescent="0.2">
      <c r="A702" s="6" t="s">
        <v>8674</v>
      </c>
      <c r="B702" s="6" t="s">
        <v>8652</v>
      </c>
      <c r="C702" s="6">
        <v>3530010</v>
      </c>
      <c r="D702" s="6" t="s">
        <v>7574</v>
      </c>
      <c r="E702" s="6" t="s">
        <v>8676</v>
      </c>
      <c r="F702" s="6" t="s">
        <v>6402</v>
      </c>
      <c r="G702" s="6">
        <v>6922</v>
      </c>
      <c r="H702" s="6">
        <v>9311</v>
      </c>
      <c r="I702" s="6">
        <v>0</v>
      </c>
      <c r="J702" s="6">
        <v>0</v>
      </c>
      <c r="K702" s="6">
        <v>0</v>
      </c>
      <c r="L702" s="6"/>
      <c r="M702" s="6">
        <v>2022</v>
      </c>
      <c r="N702" s="6" t="s">
        <v>7745</v>
      </c>
      <c r="O702" s="6">
        <v>4</v>
      </c>
      <c r="P702" s="6"/>
      <c r="Q702" s="6" t="s">
        <v>7733</v>
      </c>
      <c r="R702" s="6" t="s">
        <v>7734</v>
      </c>
      <c r="S702" s="6"/>
      <c r="T702" s="6" t="s">
        <v>2146</v>
      </c>
      <c r="U702">
        <f t="shared" si="10"/>
        <v>2</v>
      </c>
    </row>
    <row r="703" spans="1:21" x14ac:dyDescent="0.2">
      <c r="A703" s="6" t="s">
        <v>8674</v>
      </c>
      <c r="B703" s="6" t="s">
        <v>8652</v>
      </c>
      <c r="C703" s="6">
        <v>3530010</v>
      </c>
      <c r="D703" s="6" t="s">
        <v>8677</v>
      </c>
      <c r="E703" s="6" t="s">
        <v>8678</v>
      </c>
      <c r="F703" s="6" t="s">
        <v>6402</v>
      </c>
      <c r="G703" s="6">
        <v>680</v>
      </c>
      <c r="H703" s="6">
        <v>9311</v>
      </c>
      <c r="I703" s="6">
        <v>0</v>
      </c>
      <c r="J703" s="6">
        <v>0</v>
      </c>
      <c r="K703" s="6">
        <v>0</v>
      </c>
      <c r="L703" s="6"/>
      <c r="M703" s="6">
        <v>2022</v>
      </c>
      <c r="N703" s="6" t="s">
        <v>7745</v>
      </c>
      <c r="O703" s="6">
        <v>4</v>
      </c>
      <c r="P703" s="6"/>
      <c r="Q703" s="6" t="s">
        <v>7733</v>
      </c>
      <c r="R703" s="6" t="s">
        <v>7734</v>
      </c>
      <c r="S703" s="6"/>
      <c r="T703" s="6" t="s">
        <v>2147</v>
      </c>
      <c r="U703">
        <f t="shared" si="10"/>
        <v>1</v>
      </c>
    </row>
    <row r="704" spans="1:21" x14ac:dyDescent="0.2">
      <c r="A704" s="6" t="s">
        <v>8679</v>
      </c>
      <c r="B704" s="6" t="s">
        <v>8652</v>
      </c>
      <c r="C704" s="6">
        <v>3530010</v>
      </c>
      <c r="D704" s="6" t="s">
        <v>8680</v>
      </c>
      <c r="E704" s="6" t="s">
        <v>6854</v>
      </c>
      <c r="F704" s="6" t="s">
        <v>6402</v>
      </c>
      <c r="G704" s="6">
        <v>1550</v>
      </c>
      <c r="H704" s="6">
        <v>4044</v>
      </c>
      <c r="I704" s="6">
        <v>0</v>
      </c>
      <c r="J704" s="6">
        <v>1</v>
      </c>
      <c r="K704" s="6">
        <v>0</v>
      </c>
      <c r="L704" s="6"/>
      <c r="M704" s="6">
        <v>2022</v>
      </c>
      <c r="N704" s="6" t="s">
        <v>7745</v>
      </c>
      <c r="O704" s="6">
        <v>5</v>
      </c>
      <c r="P704" s="6"/>
      <c r="Q704" s="6" t="s">
        <v>7733</v>
      </c>
      <c r="R704" s="6" t="s">
        <v>7734</v>
      </c>
      <c r="S704" s="6"/>
      <c r="T704" s="6" t="s">
        <v>2132</v>
      </c>
      <c r="U704">
        <f t="shared" si="10"/>
        <v>5</v>
      </c>
    </row>
    <row r="705" spans="1:21" x14ac:dyDescent="0.2">
      <c r="A705" s="6" t="s">
        <v>8679</v>
      </c>
      <c r="B705" s="6" t="s">
        <v>8652</v>
      </c>
      <c r="C705" s="6">
        <v>3530010</v>
      </c>
      <c r="D705" s="6" t="s">
        <v>8681</v>
      </c>
      <c r="E705" s="6" t="s">
        <v>8456</v>
      </c>
      <c r="F705" s="6" t="s">
        <v>6402</v>
      </c>
      <c r="G705" s="6">
        <v>156</v>
      </c>
      <c r="H705" s="6">
        <v>4044</v>
      </c>
      <c r="I705" s="6">
        <v>0</v>
      </c>
      <c r="J705" s="6">
        <v>0</v>
      </c>
      <c r="K705" s="6">
        <v>0</v>
      </c>
      <c r="L705" s="6"/>
      <c r="M705" s="6">
        <v>2022</v>
      </c>
      <c r="N705" s="6" t="s">
        <v>7745</v>
      </c>
      <c r="O705" s="6">
        <v>5</v>
      </c>
      <c r="P705" s="6"/>
      <c r="Q705" s="6" t="s">
        <v>7733</v>
      </c>
      <c r="R705" s="6" t="s">
        <v>7734</v>
      </c>
      <c r="S705" s="6"/>
      <c r="T705" s="6" t="s">
        <v>2148</v>
      </c>
      <c r="U705">
        <f t="shared" si="10"/>
        <v>4</v>
      </c>
    </row>
    <row r="706" spans="1:21" x14ac:dyDescent="0.2">
      <c r="A706" s="6" t="s">
        <v>8679</v>
      </c>
      <c r="B706" s="6" t="s">
        <v>8652</v>
      </c>
      <c r="C706" s="6">
        <v>3530010</v>
      </c>
      <c r="D706" s="6" t="s">
        <v>8682</v>
      </c>
      <c r="E706" s="6" t="s">
        <v>7228</v>
      </c>
      <c r="F706" s="6" t="s">
        <v>6402</v>
      </c>
      <c r="G706" s="6">
        <v>271</v>
      </c>
      <c r="H706" s="6">
        <v>4044</v>
      </c>
      <c r="I706" s="6">
        <v>0</v>
      </c>
      <c r="J706" s="6">
        <v>0</v>
      </c>
      <c r="K706" s="6">
        <v>0</v>
      </c>
      <c r="L706" s="6"/>
      <c r="M706" s="6">
        <v>2022</v>
      </c>
      <c r="N706" s="6" t="s">
        <v>7745</v>
      </c>
      <c r="O706" s="6">
        <v>5</v>
      </c>
      <c r="P706" s="6"/>
      <c r="Q706" s="6" t="s">
        <v>7733</v>
      </c>
      <c r="R706" s="6" t="s">
        <v>7734</v>
      </c>
      <c r="S706" s="6"/>
      <c r="T706" s="6" t="s">
        <v>2149</v>
      </c>
      <c r="U706">
        <f t="shared" si="10"/>
        <v>3</v>
      </c>
    </row>
    <row r="707" spans="1:21" x14ac:dyDescent="0.2">
      <c r="A707" s="6" t="s">
        <v>8659</v>
      </c>
      <c r="B707" s="6" t="s">
        <v>8652</v>
      </c>
      <c r="C707" s="6">
        <v>3530010</v>
      </c>
      <c r="D707" s="6" t="s">
        <v>6703</v>
      </c>
      <c r="E707" s="6" t="s">
        <v>6886</v>
      </c>
      <c r="F707" s="6" t="s">
        <v>6402</v>
      </c>
      <c r="G707" s="6">
        <v>452</v>
      </c>
      <c r="H707" s="6">
        <v>3793</v>
      </c>
      <c r="I707" s="6">
        <v>0</v>
      </c>
      <c r="J707" s="6">
        <v>0</v>
      </c>
      <c r="K707" s="6">
        <v>0</v>
      </c>
      <c r="L707" s="6"/>
      <c r="M707" s="6">
        <v>2022</v>
      </c>
      <c r="N707" s="6" t="s">
        <v>7745</v>
      </c>
      <c r="O707" s="6">
        <v>6</v>
      </c>
      <c r="P707" s="6"/>
      <c r="Q707" s="6" t="s">
        <v>7733</v>
      </c>
      <c r="R707" s="6" t="s">
        <v>7734</v>
      </c>
      <c r="S707" s="6"/>
      <c r="T707" s="6" t="s">
        <v>2150</v>
      </c>
      <c r="U707">
        <f t="shared" ref="U707:U770" si="11">COUNTIF(A707:A7007,A707)</f>
        <v>4</v>
      </c>
    </row>
    <row r="708" spans="1:21" x14ac:dyDescent="0.2">
      <c r="A708" s="6" t="s">
        <v>8659</v>
      </c>
      <c r="B708" s="6" t="s">
        <v>8652</v>
      </c>
      <c r="C708" s="6">
        <v>3530010</v>
      </c>
      <c r="D708" s="6" t="s">
        <v>6809</v>
      </c>
      <c r="E708" s="6" t="s">
        <v>8199</v>
      </c>
      <c r="F708" s="6" t="s">
        <v>6402</v>
      </c>
      <c r="G708" s="6">
        <v>795</v>
      </c>
      <c r="H708" s="6">
        <v>3793</v>
      </c>
      <c r="I708" s="6">
        <v>0</v>
      </c>
      <c r="J708" s="6">
        <v>0</v>
      </c>
      <c r="K708" s="6">
        <v>0</v>
      </c>
      <c r="L708" s="6"/>
      <c r="M708" s="6">
        <v>2022</v>
      </c>
      <c r="N708" s="6" t="s">
        <v>7745</v>
      </c>
      <c r="O708" s="6">
        <v>6</v>
      </c>
      <c r="P708" s="6"/>
      <c r="Q708" s="6" t="s">
        <v>7733</v>
      </c>
      <c r="R708" s="6" t="s">
        <v>7734</v>
      </c>
      <c r="S708" s="6"/>
      <c r="T708" s="6" t="s">
        <v>2151</v>
      </c>
      <c r="U708">
        <f t="shared" si="11"/>
        <v>3</v>
      </c>
    </row>
    <row r="709" spans="1:21" x14ac:dyDescent="0.2">
      <c r="A709" s="6" t="s">
        <v>8659</v>
      </c>
      <c r="B709" s="6" t="s">
        <v>8652</v>
      </c>
      <c r="C709" s="6">
        <v>3530010</v>
      </c>
      <c r="D709" s="6" t="s">
        <v>7100</v>
      </c>
      <c r="E709" s="6" t="s">
        <v>6744</v>
      </c>
      <c r="F709" s="6" t="s">
        <v>6402</v>
      </c>
      <c r="G709" s="6">
        <v>1336</v>
      </c>
      <c r="H709" s="6">
        <v>3793</v>
      </c>
      <c r="I709" s="6">
        <v>0</v>
      </c>
      <c r="J709" s="6">
        <v>1</v>
      </c>
      <c r="K709" s="6">
        <v>0</v>
      </c>
      <c r="L709" s="6"/>
      <c r="M709" s="6">
        <v>2022</v>
      </c>
      <c r="N709" s="6" t="s">
        <v>7745</v>
      </c>
      <c r="O709" s="6">
        <v>6</v>
      </c>
      <c r="P709" s="6"/>
      <c r="Q709" s="6" t="s">
        <v>7733</v>
      </c>
      <c r="R709" s="6" t="s">
        <v>7734</v>
      </c>
      <c r="S709" s="6"/>
      <c r="T709" s="6" t="s">
        <v>2131</v>
      </c>
      <c r="U709">
        <f t="shared" si="11"/>
        <v>2</v>
      </c>
    </row>
    <row r="710" spans="1:21" x14ac:dyDescent="0.2">
      <c r="A710" s="6" t="s">
        <v>8664</v>
      </c>
      <c r="B710" s="6" t="s">
        <v>8652</v>
      </c>
      <c r="C710" s="6">
        <v>3530010</v>
      </c>
      <c r="D710" s="6" t="s">
        <v>7659</v>
      </c>
      <c r="E710" s="6" t="s">
        <v>8683</v>
      </c>
      <c r="F710" s="6" t="s">
        <v>6402</v>
      </c>
      <c r="G710" s="6">
        <v>3118</v>
      </c>
      <c r="H710" s="6">
        <v>44069</v>
      </c>
      <c r="I710" s="6">
        <v>0</v>
      </c>
      <c r="J710" s="6">
        <v>0</v>
      </c>
      <c r="K710" s="6">
        <v>0</v>
      </c>
      <c r="L710" s="6"/>
      <c r="M710" s="6">
        <v>2022</v>
      </c>
      <c r="N710" s="6" t="s">
        <v>7740</v>
      </c>
      <c r="O710" s="6">
        <v>99</v>
      </c>
      <c r="P710" s="6"/>
      <c r="Q710" s="6" t="s">
        <v>7733</v>
      </c>
      <c r="R710" s="6" t="s">
        <v>7734</v>
      </c>
      <c r="S710" s="6"/>
      <c r="T710" s="6" t="s">
        <v>2152</v>
      </c>
      <c r="U710">
        <f t="shared" si="11"/>
        <v>5</v>
      </c>
    </row>
    <row r="711" spans="1:21" x14ac:dyDescent="0.2">
      <c r="A711" s="6" t="s">
        <v>8664</v>
      </c>
      <c r="B711" s="6" t="s">
        <v>8652</v>
      </c>
      <c r="C711" s="6">
        <v>3530010</v>
      </c>
      <c r="D711" s="6" t="s">
        <v>8684</v>
      </c>
      <c r="E711" s="6" t="s">
        <v>8685</v>
      </c>
      <c r="F711" s="6" t="s">
        <v>6402</v>
      </c>
      <c r="G711" s="6">
        <v>5118</v>
      </c>
      <c r="H711" s="6">
        <v>44069</v>
      </c>
      <c r="I711" s="6">
        <v>0</v>
      </c>
      <c r="J711" s="6">
        <v>0</v>
      </c>
      <c r="K711" s="6">
        <v>0</v>
      </c>
      <c r="L711" s="6"/>
      <c r="M711" s="6">
        <v>2022</v>
      </c>
      <c r="N711" s="6" t="s">
        <v>7740</v>
      </c>
      <c r="O711" s="6">
        <v>99</v>
      </c>
      <c r="P711" s="6"/>
      <c r="Q711" s="6" t="s">
        <v>7733</v>
      </c>
      <c r="R711" s="6" t="s">
        <v>7734</v>
      </c>
      <c r="S711" s="6"/>
      <c r="T711" s="6" t="s">
        <v>2153</v>
      </c>
      <c r="U711">
        <f t="shared" si="11"/>
        <v>4</v>
      </c>
    </row>
    <row r="712" spans="1:21" x14ac:dyDescent="0.2">
      <c r="A712" s="6" t="s">
        <v>8664</v>
      </c>
      <c r="B712" s="6" t="s">
        <v>8652</v>
      </c>
      <c r="C712" s="6">
        <v>3530010</v>
      </c>
      <c r="D712" s="6" t="s">
        <v>8686</v>
      </c>
      <c r="E712" s="6" t="s">
        <v>6586</v>
      </c>
      <c r="F712" s="6" t="s">
        <v>6402</v>
      </c>
      <c r="G712" s="6">
        <v>4197</v>
      </c>
      <c r="H712" s="6">
        <v>44069</v>
      </c>
      <c r="I712" s="6">
        <v>0</v>
      </c>
      <c r="J712" s="6">
        <v>0</v>
      </c>
      <c r="K712" s="6">
        <v>0</v>
      </c>
      <c r="L712" s="6"/>
      <c r="M712" s="6">
        <v>2022</v>
      </c>
      <c r="N712" s="6" t="s">
        <v>7740</v>
      </c>
      <c r="O712" s="6">
        <v>99</v>
      </c>
      <c r="P712" s="6"/>
      <c r="Q712" s="6" t="s">
        <v>7733</v>
      </c>
      <c r="R712" s="6" t="s">
        <v>7734</v>
      </c>
      <c r="S712" s="6"/>
      <c r="T712" s="6" t="s">
        <v>2154</v>
      </c>
      <c r="U712">
        <f t="shared" si="11"/>
        <v>3</v>
      </c>
    </row>
    <row r="713" spans="1:21" x14ac:dyDescent="0.2">
      <c r="A713" s="6" t="s">
        <v>8656</v>
      </c>
      <c r="B713" s="6" t="s">
        <v>8652</v>
      </c>
      <c r="C713" s="6">
        <v>3530010</v>
      </c>
      <c r="D713" s="6" t="s">
        <v>8687</v>
      </c>
      <c r="E713" s="6" t="s">
        <v>8688</v>
      </c>
      <c r="F713" s="6" t="s">
        <v>6402</v>
      </c>
      <c r="G713" s="6">
        <v>1062</v>
      </c>
      <c r="H713" s="6">
        <v>3158</v>
      </c>
      <c r="I713" s="6">
        <v>0</v>
      </c>
      <c r="J713" s="6">
        <v>0</v>
      </c>
      <c r="K713" s="6">
        <v>0</v>
      </c>
      <c r="L713" s="6"/>
      <c r="M713" s="6">
        <v>2022</v>
      </c>
      <c r="N713" s="6" t="s">
        <v>7745</v>
      </c>
      <c r="O713" s="6">
        <v>1</v>
      </c>
      <c r="P713" s="6"/>
      <c r="Q713" s="6" t="s">
        <v>7733</v>
      </c>
      <c r="R713" s="6" t="s">
        <v>7734</v>
      </c>
      <c r="S713" s="6"/>
      <c r="T713" s="6" t="s">
        <v>19925</v>
      </c>
      <c r="U713">
        <f t="shared" si="11"/>
        <v>1</v>
      </c>
    </row>
    <row r="714" spans="1:21" x14ac:dyDescent="0.2">
      <c r="A714" s="6" t="s">
        <v>8657</v>
      </c>
      <c r="B714" s="6" t="s">
        <v>8652</v>
      </c>
      <c r="C714" s="6">
        <v>3530010</v>
      </c>
      <c r="D714" s="6" t="s">
        <v>8689</v>
      </c>
      <c r="E714" s="6" t="s">
        <v>8690</v>
      </c>
      <c r="F714" s="6" t="s">
        <v>6402</v>
      </c>
      <c r="G714" s="6">
        <v>7391</v>
      </c>
      <c r="H714" s="6">
        <v>10455</v>
      </c>
      <c r="I714" s="6">
        <v>0</v>
      </c>
      <c r="J714" s="6">
        <v>0</v>
      </c>
      <c r="K714" s="6">
        <v>0</v>
      </c>
      <c r="L714" s="6"/>
      <c r="M714" s="6">
        <v>2022</v>
      </c>
      <c r="N714" s="6" t="s">
        <v>7745</v>
      </c>
      <c r="O714" s="6">
        <v>2</v>
      </c>
      <c r="P714" s="6"/>
      <c r="Q714" s="6" t="s">
        <v>7733</v>
      </c>
      <c r="R714" s="6" t="s">
        <v>7734</v>
      </c>
      <c r="S714" s="6"/>
      <c r="T714" s="6" t="s">
        <v>6364</v>
      </c>
      <c r="U714">
        <f t="shared" si="11"/>
        <v>2</v>
      </c>
    </row>
    <row r="715" spans="1:21" x14ac:dyDescent="0.2">
      <c r="A715" s="6" t="s">
        <v>8657</v>
      </c>
      <c r="B715" s="6" t="s">
        <v>8652</v>
      </c>
      <c r="C715" s="6">
        <v>3530010</v>
      </c>
      <c r="D715" s="6" t="s">
        <v>6595</v>
      </c>
      <c r="E715" s="6" t="s">
        <v>6652</v>
      </c>
      <c r="F715" s="6" t="s">
        <v>6402</v>
      </c>
      <c r="G715" s="6">
        <v>721</v>
      </c>
      <c r="H715" s="6">
        <v>10455</v>
      </c>
      <c r="I715" s="6">
        <v>0</v>
      </c>
      <c r="J715" s="6">
        <v>0</v>
      </c>
      <c r="K715" s="6">
        <v>0</v>
      </c>
      <c r="L715" s="6"/>
      <c r="M715" s="6">
        <v>2022</v>
      </c>
      <c r="N715" s="6" t="s">
        <v>7745</v>
      </c>
      <c r="O715" s="6">
        <v>2</v>
      </c>
      <c r="P715" s="6"/>
      <c r="Q715" s="6" t="s">
        <v>7733</v>
      </c>
      <c r="R715" s="6" t="s">
        <v>7734</v>
      </c>
      <c r="S715" s="6"/>
      <c r="T715" s="6" t="s">
        <v>19926</v>
      </c>
      <c r="U715">
        <f t="shared" si="11"/>
        <v>1</v>
      </c>
    </row>
    <row r="716" spans="1:21" x14ac:dyDescent="0.2">
      <c r="A716" s="6" t="s">
        <v>8669</v>
      </c>
      <c r="B716" s="6" t="s">
        <v>8652</v>
      </c>
      <c r="C716" s="6">
        <v>3530010</v>
      </c>
      <c r="D716" s="6" t="s">
        <v>7133</v>
      </c>
      <c r="E716" s="6" t="s">
        <v>8691</v>
      </c>
      <c r="F716" s="6" t="s">
        <v>6402</v>
      </c>
      <c r="G716" s="6">
        <v>314</v>
      </c>
      <c r="H716" s="6">
        <v>3099</v>
      </c>
      <c r="I716" s="6">
        <v>0</v>
      </c>
      <c r="J716" s="6">
        <v>0</v>
      </c>
      <c r="K716" s="6">
        <v>0</v>
      </c>
      <c r="L716" s="6"/>
      <c r="M716" s="6">
        <v>2022</v>
      </c>
      <c r="N716" s="6" t="s">
        <v>7745</v>
      </c>
      <c r="O716" s="6">
        <v>3</v>
      </c>
      <c r="P716" s="6"/>
      <c r="Q716" s="6" t="s">
        <v>7733</v>
      </c>
      <c r="R716" s="6" t="s">
        <v>7734</v>
      </c>
      <c r="S716" s="6"/>
      <c r="T716" s="6" t="s">
        <v>19927</v>
      </c>
      <c r="U716">
        <f t="shared" si="11"/>
        <v>2</v>
      </c>
    </row>
    <row r="717" spans="1:21" x14ac:dyDescent="0.2">
      <c r="A717" s="6" t="s">
        <v>8669</v>
      </c>
      <c r="B717" s="6" t="s">
        <v>8652</v>
      </c>
      <c r="C717" s="6">
        <v>3530010</v>
      </c>
      <c r="D717" s="6" t="s">
        <v>8692</v>
      </c>
      <c r="E717" s="6" t="s">
        <v>8693</v>
      </c>
      <c r="F717" s="6" t="s">
        <v>6402</v>
      </c>
      <c r="G717" s="6">
        <v>449</v>
      </c>
      <c r="H717" s="6">
        <v>3099</v>
      </c>
      <c r="I717" s="6">
        <v>0</v>
      </c>
      <c r="J717" s="6">
        <v>0</v>
      </c>
      <c r="K717" s="6">
        <v>0</v>
      </c>
      <c r="L717" s="6"/>
      <c r="M717" s="6">
        <v>2022</v>
      </c>
      <c r="N717" s="6" t="s">
        <v>7745</v>
      </c>
      <c r="O717" s="6">
        <v>3</v>
      </c>
      <c r="P717" s="6"/>
      <c r="Q717" s="6" t="s">
        <v>7733</v>
      </c>
      <c r="R717" s="6" t="s">
        <v>7734</v>
      </c>
      <c r="S717" s="6"/>
      <c r="T717" s="6" t="s">
        <v>19928</v>
      </c>
      <c r="U717">
        <f t="shared" si="11"/>
        <v>1</v>
      </c>
    </row>
    <row r="718" spans="1:21" x14ac:dyDescent="0.2">
      <c r="A718" s="6" t="s">
        <v>8679</v>
      </c>
      <c r="B718" s="6" t="s">
        <v>8652</v>
      </c>
      <c r="C718" s="6">
        <v>3530010</v>
      </c>
      <c r="D718" s="6" t="s">
        <v>6871</v>
      </c>
      <c r="E718" s="6" t="s">
        <v>8694</v>
      </c>
      <c r="F718" s="6" t="s">
        <v>6402</v>
      </c>
      <c r="G718" s="6">
        <v>1208</v>
      </c>
      <c r="H718" s="6">
        <v>4044</v>
      </c>
      <c r="I718" s="6">
        <v>0</v>
      </c>
      <c r="J718" s="6">
        <v>0</v>
      </c>
      <c r="K718" s="6">
        <v>0</v>
      </c>
      <c r="L718" s="6"/>
      <c r="M718" s="6">
        <v>2022</v>
      </c>
      <c r="N718" s="6" t="s">
        <v>7745</v>
      </c>
      <c r="O718" s="6">
        <v>5</v>
      </c>
      <c r="P718" s="6"/>
      <c r="Q718" s="6" t="s">
        <v>7733</v>
      </c>
      <c r="R718" s="6" t="s">
        <v>7734</v>
      </c>
      <c r="S718" s="6"/>
      <c r="T718" s="6" t="s">
        <v>19929</v>
      </c>
      <c r="U718">
        <f t="shared" si="11"/>
        <v>2</v>
      </c>
    </row>
    <row r="719" spans="1:21" x14ac:dyDescent="0.2">
      <c r="A719" s="6" t="s">
        <v>8679</v>
      </c>
      <c r="B719" s="6" t="s">
        <v>8652</v>
      </c>
      <c r="C719" s="6">
        <v>3530010</v>
      </c>
      <c r="D719" s="6" t="s">
        <v>6493</v>
      </c>
      <c r="E719" s="6" t="s">
        <v>8693</v>
      </c>
      <c r="F719" s="6" t="s">
        <v>6402</v>
      </c>
      <c r="G719" s="6">
        <v>859</v>
      </c>
      <c r="H719" s="6">
        <v>4044</v>
      </c>
      <c r="I719" s="6">
        <v>0</v>
      </c>
      <c r="J719" s="6">
        <v>0</v>
      </c>
      <c r="K719" s="6">
        <v>0</v>
      </c>
      <c r="L719" s="6"/>
      <c r="M719" s="6">
        <v>2022</v>
      </c>
      <c r="N719" s="6" t="s">
        <v>7745</v>
      </c>
      <c r="O719" s="6">
        <v>5</v>
      </c>
      <c r="P719" s="6"/>
      <c r="Q719" s="6" t="s">
        <v>7733</v>
      </c>
      <c r="R719" s="6" t="s">
        <v>7734</v>
      </c>
      <c r="S719" s="6"/>
      <c r="T719" s="6" t="s">
        <v>19930</v>
      </c>
      <c r="U719">
        <f t="shared" si="11"/>
        <v>1</v>
      </c>
    </row>
    <row r="720" spans="1:21" x14ac:dyDescent="0.2">
      <c r="A720" s="6" t="s">
        <v>8659</v>
      </c>
      <c r="B720" s="6" t="s">
        <v>8652</v>
      </c>
      <c r="C720" s="6">
        <v>3530010</v>
      </c>
      <c r="D720" s="6" t="s">
        <v>8695</v>
      </c>
      <c r="E720" s="6" t="s">
        <v>6679</v>
      </c>
      <c r="F720" s="6" t="s">
        <v>6402</v>
      </c>
      <c r="G720" s="6">
        <v>353</v>
      </c>
      <c r="H720" s="6">
        <v>3793</v>
      </c>
      <c r="I720" s="6">
        <v>0</v>
      </c>
      <c r="J720" s="6">
        <v>0</v>
      </c>
      <c r="K720" s="6">
        <v>0</v>
      </c>
      <c r="L720" s="6"/>
      <c r="M720" s="6">
        <v>2022</v>
      </c>
      <c r="N720" s="6" t="s">
        <v>7745</v>
      </c>
      <c r="O720" s="6">
        <v>6</v>
      </c>
      <c r="P720" s="6"/>
      <c r="Q720" s="6" t="s">
        <v>7733</v>
      </c>
      <c r="R720" s="6" t="s">
        <v>7734</v>
      </c>
      <c r="S720" s="6"/>
      <c r="T720" s="6" t="s">
        <v>19931</v>
      </c>
      <c r="U720">
        <f t="shared" si="11"/>
        <v>1</v>
      </c>
    </row>
    <row r="721" spans="1:21" x14ac:dyDescent="0.2">
      <c r="A721" s="6" t="s">
        <v>8661</v>
      </c>
      <c r="B721" s="6" t="s">
        <v>8652</v>
      </c>
      <c r="C721" s="6">
        <v>3530010</v>
      </c>
      <c r="D721" s="6" t="s">
        <v>6548</v>
      </c>
      <c r="E721" s="6" t="s">
        <v>7369</v>
      </c>
      <c r="F721" s="6" t="s">
        <v>6402</v>
      </c>
      <c r="G721" s="6">
        <v>294</v>
      </c>
      <c r="H721" s="6">
        <v>2228</v>
      </c>
      <c r="I721" s="6">
        <v>0</v>
      </c>
      <c r="J721" s="6">
        <v>0</v>
      </c>
      <c r="K721" s="6">
        <v>0</v>
      </c>
      <c r="L721" s="6"/>
      <c r="M721" s="6">
        <v>2022</v>
      </c>
      <c r="N721" s="6" t="s">
        <v>7745</v>
      </c>
      <c r="O721" s="6">
        <v>7</v>
      </c>
      <c r="P721" s="6"/>
      <c r="Q721" s="6" t="s">
        <v>7733</v>
      </c>
      <c r="R721" s="6" t="s">
        <v>7734</v>
      </c>
      <c r="S721" s="6"/>
      <c r="T721" s="6" t="s">
        <v>19932</v>
      </c>
      <c r="U721">
        <f t="shared" si="11"/>
        <v>2</v>
      </c>
    </row>
    <row r="722" spans="1:21" x14ac:dyDescent="0.2">
      <c r="A722" s="6" t="s">
        <v>8661</v>
      </c>
      <c r="B722" s="6" t="s">
        <v>8652</v>
      </c>
      <c r="C722" s="6">
        <v>3530010</v>
      </c>
      <c r="D722" s="6" t="s">
        <v>8696</v>
      </c>
      <c r="E722" s="6" t="s">
        <v>7573</v>
      </c>
      <c r="F722" s="6" t="s">
        <v>6402</v>
      </c>
      <c r="G722" s="6">
        <v>420</v>
      </c>
      <c r="H722" s="6">
        <v>2228</v>
      </c>
      <c r="I722" s="6">
        <v>0</v>
      </c>
      <c r="J722" s="6">
        <v>0</v>
      </c>
      <c r="K722" s="6">
        <v>0</v>
      </c>
      <c r="L722" s="6"/>
      <c r="M722" s="6">
        <v>2022</v>
      </c>
      <c r="N722" s="6" t="s">
        <v>7745</v>
      </c>
      <c r="O722" s="6">
        <v>7</v>
      </c>
      <c r="P722" s="6"/>
      <c r="Q722" s="6" t="s">
        <v>7733</v>
      </c>
      <c r="R722" s="6" t="s">
        <v>7734</v>
      </c>
      <c r="S722" s="6"/>
      <c r="T722" s="6" t="s">
        <v>19933</v>
      </c>
      <c r="U722">
        <f t="shared" si="11"/>
        <v>1</v>
      </c>
    </row>
    <row r="723" spans="1:21" x14ac:dyDescent="0.2">
      <c r="A723" s="6" t="s">
        <v>8662</v>
      </c>
      <c r="B723" s="6" t="s">
        <v>8652</v>
      </c>
      <c r="C723" s="6">
        <v>3530010</v>
      </c>
      <c r="D723" s="6" t="s">
        <v>7064</v>
      </c>
      <c r="E723" s="6" t="s">
        <v>8697</v>
      </c>
      <c r="F723" s="6" t="s">
        <v>6402</v>
      </c>
      <c r="G723" s="6">
        <v>274</v>
      </c>
      <c r="H723" s="6">
        <v>3633</v>
      </c>
      <c r="I723" s="6">
        <v>0</v>
      </c>
      <c r="J723" s="6">
        <v>0</v>
      </c>
      <c r="K723" s="6">
        <v>0</v>
      </c>
      <c r="L723" s="6"/>
      <c r="M723" s="6">
        <v>2022</v>
      </c>
      <c r="N723" s="6" t="s">
        <v>7745</v>
      </c>
      <c r="O723" s="6">
        <v>8</v>
      </c>
      <c r="P723" s="6"/>
      <c r="Q723" s="6" t="s">
        <v>7733</v>
      </c>
      <c r="R723" s="6" t="s">
        <v>7734</v>
      </c>
      <c r="S723" s="6"/>
      <c r="T723" s="6" t="s">
        <v>19934</v>
      </c>
      <c r="U723">
        <f t="shared" si="11"/>
        <v>3</v>
      </c>
    </row>
    <row r="724" spans="1:21" x14ac:dyDescent="0.2">
      <c r="A724" s="6" t="s">
        <v>8662</v>
      </c>
      <c r="B724" s="6" t="s">
        <v>8652</v>
      </c>
      <c r="C724" s="6">
        <v>3530010</v>
      </c>
      <c r="D724" s="6" t="s">
        <v>8698</v>
      </c>
      <c r="E724" s="6" t="s">
        <v>6879</v>
      </c>
      <c r="F724" s="6" t="s">
        <v>6402</v>
      </c>
      <c r="G724" s="6">
        <v>634</v>
      </c>
      <c r="H724" s="6">
        <v>3633</v>
      </c>
      <c r="I724" s="6">
        <v>0</v>
      </c>
      <c r="J724" s="6">
        <v>0</v>
      </c>
      <c r="K724" s="6">
        <v>0</v>
      </c>
      <c r="L724" s="6"/>
      <c r="M724" s="6">
        <v>2022</v>
      </c>
      <c r="N724" s="6" t="s">
        <v>7745</v>
      </c>
      <c r="O724" s="6">
        <v>8</v>
      </c>
      <c r="P724" s="6"/>
      <c r="Q724" s="6" t="s">
        <v>7733</v>
      </c>
      <c r="R724" s="6" t="s">
        <v>7734</v>
      </c>
      <c r="S724" s="6"/>
      <c r="T724" s="6" t="s">
        <v>19935</v>
      </c>
      <c r="U724">
        <f t="shared" si="11"/>
        <v>2</v>
      </c>
    </row>
    <row r="725" spans="1:21" x14ac:dyDescent="0.2">
      <c r="A725" s="6" t="s">
        <v>8662</v>
      </c>
      <c r="B725" s="6" t="s">
        <v>8652</v>
      </c>
      <c r="C725" s="6">
        <v>3530010</v>
      </c>
      <c r="D725" s="6" t="s">
        <v>6425</v>
      </c>
      <c r="E725" s="6" t="s">
        <v>8699</v>
      </c>
      <c r="F725" s="6" t="s">
        <v>6402</v>
      </c>
      <c r="G725" s="6">
        <v>430</v>
      </c>
      <c r="H725" s="6">
        <v>3633</v>
      </c>
      <c r="I725" s="6">
        <v>0</v>
      </c>
      <c r="J725" s="6">
        <v>0</v>
      </c>
      <c r="K725" s="6">
        <v>0</v>
      </c>
      <c r="L725" s="6"/>
      <c r="M725" s="6">
        <v>2022</v>
      </c>
      <c r="N725" s="6" t="s">
        <v>7745</v>
      </c>
      <c r="O725" s="6">
        <v>8</v>
      </c>
      <c r="P725" s="6"/>
      <c r="Q725" s="6" t="s">
        <v>7733</v>
      </c>
      <c r="R725" s="6" t="s">
        <v>7734</v>
      </c>
      <c r="S725" s="6"/>
      <c r="T725" s="6" t="s">
        <v>19936</v>
      </c>
      <c r="U725">
        <f t="shared" si="11"/>
        <v>1</v>
      </c>
    </row>
    <row r="726" spans="1:21" x14ac:dyDescent="0.2">
      <c r="A726" s="6" t="s">
        <v>8664</v>
      </c>
      <c r="B726" s="6" t="s">
        <v>8652</v>
      </c>
      <c r="C726" s="6">
        <v>3530010</v>
      </c>
      <c r="D726" s="6" t="s">
        <v>7001</v>
      </c>
      <c r="E726" s="6" t="s">
        <v>8700</v>
      </c>
      <c r="F726" s="6" t="s">
        <v>6402</v>
      </c>
      <c r="G726" s="6">
        <v>8947</v>
      </c>
      <c r="H726" s="6">
        <v>44069</v>
      </c>
      <c r="I726" s="6">
        <v>0</v>
      </c>
      <c r="J726" s="6">
        <v>0</v>
      </c>
      <c r="K726" s="6">
        <v>0</v>
      </c>
      <c r="L726" s="6"/>
      <c r="M726" s="6">
        <v>2022</v>
      </c>
      <c r="N726" s="6" t="s">
        <v>7740</v>
      </c>
      <c r="O726" s="6">
        <v>99</v>
      </c>
      <c r="P726" s="6"/>
      <c r="Q726" s="6" t="s">
        <v>7733</v>
      </c>
      <c r="R726" s="6" t="s">
        <v>7734</v>
      </c>
      <c r="S726" s="6"/>
      <c r="T726" s="6" t="s">
        <v>19937</v>
      </c>
      <c r="U726">
        <f t="shared" si="11"/>
        <v>2</v>
      </c>
    </row>
    <row r="727" spans="1:21" x14ac:dyDescent="0.2">
      <c r="A727" s="6" t="s">
        <v>8664</v>
      </c>
      <c r="B727" s="6" t="s">
        <v>8652</v>
      </c>
      <c r="C727" s="6">
        <v>3530010</v>
      </c>
      <c r="D727" s="6" t="s">
        <v>6505</v>
      </c>
      <c r="E727" s="6" t="s">
        <v>6559</v>
      </c>
      <c r="F727" s="6" t="s">
        <v>6402</v>
      </c>
      <c r="G727" s="6">
        <v>12688</v>
      </c>
      <c r="H727" s="6">
        <v>44069</v>
      </c>
      <c r="I727" s="6">
        <v>0</v>
      </c>
      <c r="J727" s="6">
        <v>1</v>
      </c>
      <c r="K727" s="6">
        <v>0</v>
      </c>
      <c r="L727" s="6"/>
      <c r="M727" s="6">
        <v>2022</v>
      </c>
      <c r="N727" s="6" t="s">
        <v>7740</v>
      </c>
      <c r="O727" s="6">
        <v>99</v>
      </c>
      <c r="P727" s="6"/>
      <c r="Q727" s="6" t="s">
        <v>7733</v>
      </c>
      <c r="R727" s="6" t="s">
        <v>7734</v>
      </c>
      <c r="S727" s="6"/>
      <c r="T727" s="6" t="s">
        <v>2130</v>
      </c>
      <c r="U727">
        <f t="shared" si="11"/>
        <v>1</v>
      </c>
    </row>
    <row r="728" spans="1:21" x14ac:dyDescent="0.2">
      <c r="A728" s="6" t="s">
        <v>8701</v>
      </c>
      <c r="B728" s="6" t="s">
        <v>8702</v>
      </c>
      <c r="C728" s="6">
        <v>3530004</v>
      </c>
      <c r="D728" s="6" t="s">
        <v>6490</v>
      </c>
      <c r="E728" s="6" t="s">
        <v>8703</v>
      </c>
      <c r="F728" s="6" t="s">
        <v>6402</v>
      </c>
      <c r="G728" s="6">
        <v>0</v>
      </c>
      <c r="H728" s="6"/>
      <c r="I728" s="6">
        <v>1</v>
      </c>
      <c r="J728" s="6">
        <v>1</v>
      </c>
      <c r="K728" s="6">
        <v>1</v>
      </c>
      <c r="L728" s="6"/>
      <c r="M728" s="6">
        <v>2022</v>
      </c>
      <c r="N728" s="6" t="s">
        <v>7732</v>
      </c>
      <c r="O728" s="6">
        <v>99</v>
      </c>
      <c r="P728" s="6"/>
      <c r="Q728" s="6" t="s">
        <v>7733</v>
      </c>
      <c r="R728" s="6" t="s">
        <v>7734</v>
      </c>
      <c r="S728" s="6"/>
      <c r="T728" s="6" t="s">
        <v>1043</v>
      </c>
      <c r="U728">
        <f t="shared" si="11"/>
        <v>1</v>
      </c>
    </row>
    <row r="729" spans="1:21" x14ac:dyDescent="0.2">
      <c r="A729" s="6" t="s">
        <v>8704</v>
      </c>
      <c r="B729" s="6" t="s">
        <v>8702</v>
      </c>
      <c r="C729" s="6">
        <v>3530004</v>
      </c>
      <c r="D729" s="6" t="s">
        <v>8705</v>
      </c>
      <c r="E729" s="6" t="s">
        <v>7461</v>
      </c>
      <c r="F729" s="6" t="s">
        <v>6402</v>
      </c>
      <c r="G729" s="6">
        <v>291</v>
      </c>
      <c r="H729" s="6">
        <v>649</v>
      </c>
      <c r="I729" s="6">
        <v>0</v>
      </c>
      <c r="J729" s="6">
        <v>0</v>
      </c>
      <c r="K729" s="6">
        <v>0</v>
      </c>
      <c r="L729" s="6"/>
      <c r="M729" s="6">
        <v>2022</v>
      </c>
      <c r="N729" s="6" t="s">
        <v>7745</v>
      </c>
      <c r="O729" s="6">
        <v>1</v>
      </c>
      <c r="P729" s="6"/>
      <c r="Q729" s="6" t="s">
        <v>7733</v>
      </c>
      <c r="R729" s="6" t="s">
        <v>7734</v>
      </c>
      <c r="S729" s="6"/>
      <c r="T729" s="6" t="s">
        <v>4391</v>
      </c>
      <c r="U729">
        <f t="shared" si="11"/>
        <v>2</v>
      </c>
    </row>
    <row r="730" spans="1:21" x14ac:dyDescent="0.2">
      <c r="A730" s="6" t="s">
        <v>8704</v>
      </c>
      <c r="B730" s="6" t="s">
        <v>8702</v>
      </c>
      <c r="C730" s="6">
        <v>3530004</v>
      </c>
      <c r="D730" s="6" t="s">
        <v>8706</v>
      </c>
      <c r="E730" s="6" t="s">
        <v>8707</v>
      </c>
      <c r="F730" s="6" t="s">
        <v>6402</v>
      </c>
      <c r="G730" s="6">
        <v>358</v>
      </c>
      <c r="H730" s="6">
        <v>649</v>
      </c>
      <c r="I730" s="6">
        <v>1</v>
      </c>
      <c r="J730" s="6">
        <v>1</v>
      </c>
      <c r="K730" s="6">
        <v>0</v>
      </c>
      <c r="L730" s="6"/>
      <c r="M730" s="6">
        <v>2022</v>
      </c>
      <c r="N730" s="6" t="s">
        <v>7745</v>
      </c>
      <c r="O730" s="6">
        <v>1</v>
      </c>
      <c r="P730" s="6"/>
      <c r="Q730" s="6" t="s">
        <v>7733</v>
      </c>
      <c r="R730" s="6" t="s">
        <v>7734</v>
      </c>
      <c r="S730" s="6"/>
      <c r="T730" s="6" t="s">
        <v>4390</v>
      </c>
      <c r="U730">
        <f t="shared" si="11"/>
        <v>1</v>
      </c>
    </row>
    <row r="731" spans="1:21" x14ac:dyDescent="0.2">
      <c r="A731" s="6" t="s">
        <v>8708</v>
      </c>
      <c r="B731" s="6" t="s">
        <v>8702</v>
      </c>
      <c r="C731" s="6">
        <v>3530004</v>
      </c>
      <c r="D731" s="6" t="s">
        <v>7660</v>
      </c>
      <c r="E731" s="6" t="s">
        <v>8709</v>
      </c>
      <c r="F731" s="6" t="s">
        <v>6402</v>
      </c>
      <c r="G731" s="6">
        <v>0</v>
      </c>
      <c r="H731" s="6"/>
      <c r="I731" s="6">
        <v>1</v>
      </c>
      <c r="J731" s="6">
        <v>1</v>
      </c>
      <c r="K731" s="6">
        <v>1</v>
      </c>
      <c r="L731" s="6"/>
      <c r="M731" s="6">
        <v>2022</v>
      </c>
      <c r="N731" s="6" t="s">
        <v>7745</v>
      </c>
      <c r="O731" s="6">
        <v>2</v>
      </c>
      <c r="P731" s="6"/>
      <c r="Q731" s="6" t="s">
        <v>7733</v>
      </c>
      <c r="R731" s="6" t="s">
        <v>7734</v>
      </c>
      <c r="S731" s="6"/>
      <c r="T731" s="6" t="s">
        <v>4389</v>
      </c>
      <c r="U731">
        <f t="shared" si="11"/>
        <v>1</v>
      </c>
    </row>
    <row r="732" spans="1:21" x14ac:dyDescent="0.2">
      <c r="A732" s="6" t="s">
        <v>8710</v>
      </c>
      <c r="B732" s="6" t="s">
        <v>8702</v>
      </c>
      <c r="C732" s="6">
        <v>3530004</v>
      </c>
      <c r="D732" s="6" t="s">
        <v>8711</v>
      </c>
      <c r="E732" s="6" t="s">
        <v>8712</v>
      </c>
      <c r="F732" s="6" t="s">
        <v>6402</v>
      </c>
      <c r="G732" s="6">
        <v>0</v>
      </c>
      <c r="H732" s="6"/>
      <c r="I732" s="6">
        <v>0</v>
      </c>
      <c r="J732" s="6">
        <v>1</v>
      </c>
      <c r="K732" s="6">
        <v>1</v>
      </c>
      <c r="L732" s="6"/>
      <c r="M732" s="6">
        <v>2022</v>
      </c>
      <c r="N732" s="6" t="s">
        <v>7745</v>
      </c>
      <c r="O732" s="6">
        <v>3</v>
      </c>
      <c r="P732" s="6"/>
      <c r="Q732" s="6" t="s">
        <v>7733</v>
      </c>
      <c r="R732" s="6" t="s">
        <v>7734</v>
      </c>
      <c r="S732" s="6"/>
      <c r="T732" s="6" t="s">
        <v>4388</v>
      </c>
      <c r="U732">
        <f t="shared" si="11"/>
        <v>1</v>
      </c>
    </row>
    <row r="733" spans="1:21" x14ac:dyDescent="0.2">
      <c r="A733" s="6" t="s">
        <v>8713</v>
      </c>
      <c r="B733" s="6" t="s">
        <v>8702</v>
      </c>
      <c r="C733" s="6">
        <v>3530004</v>
      </c>
      <c r="D733" s="6" t="s">
        <v>6535</v>
      </c>
      <c r="E733" s="6" t="s">
        <v>8714</v>
      </c>
      <c r="F733" s="6" t="s">
        <v>6402</v>
      </c>
      <c r="G733" s="6">
        <v>0</v>
      </c>
      <c r="H733" s="6"/>
      <c r="I733" s="6">
        <v>0</v>
      </c>
      <c r="J733" s="6">
        <v>1</v>
      </c>
      <c r="K733" s="6">
        <v>1</v>
      </c>
      <c r="L733" s="6"/>
      <c r="M733" s="6">
        <v>2022</v>
      </c>
      <c r="N733" s="6" t="s">
        <v>7745</v>
      </c>
      <c r="O733" s="6">
        <v>4</v>
      </c>
      <c r="P733" s="6"/>
      <c r="Q733" s="6" t="s">
        <v>7733</v>
      </c>
      <c r="R733" s="6" t="s">
        <v>7734</v>
      </c>
      <c r="S733" s="6"/>
      <c r="T733" s="6" t="s">
        <v>4387</v>
      </c>
      <c r="U733">
        <f t="shared" si="11"/>
        <v>1</v>
      </c>
    </row>
    <row r="734" spans="1:21" x14ac:dyDescent="0.2">
      <c r="A734" s="6" t="s">
        <v>8715</v>
      </c>
      <c r="B734" s="6" t="s">
        <v>8716</v>
      </c>
      <c r="C734" s="6">
        <v>3518039</v>
      </c>
      <c r="D734" s="6" t="s">
        <v>7493</v>
      </c>
      <c r="E734" s="6" t="s">
        <v>8717</v>
      </c>
      <c r="F734" s="6" t="s">
        <v>6402</v>
      </c>
      <c r="G734" s="6">
        <v>2185</v>
      </c>
      <c r="H734" s="6">
        <v>3976</v>
      </c>
      <c r="I734" s="6">
        <v>0</v>
      </c>
      <c r="J734" s="6">
        <v>1</v>
      </c>
      <c r="K734" s="6">
        <v>0</v>
      </c>
      <c r="L734" s="6"/>
      <c r="M734" s="6">
        <v>2022</v>
      </c>
      <c r="N734" s="6" t="s">
        <v>7732</v>
      </c>
      <c r="O734" s="6">
        <v>99</v>
      </c>
      <c r="P734" s="6"/>
      <c r="Q734" s="6" t="s">
        <v>7733</v>
      </c>
      <c r="R734" s="6" t="s">
        <v>7734</v>
      </c>
      <c r="S734" s="6"/>
      <c r="T734" s="6" t="s">
        <v>564</v>
      </c>
      <c r="U734">
        <f t="shared" si="11"/>
        <v>3</v>
      </c>
    </row>
    <row r="735" spans="1:21" x14ac:dyDescent="0.2">
      <c r="A735" s="6" t="s">
        <v>8715</v>
      </c>
      <c r="B735" s="6" t="s">
        <v>8716</v>
      </c>
      <c r="C735" s="6">
        <v>3518039</v>
      </c>
      <c r="D735" s="6" t="s">
        <v>6566</v>
      </c>
      <c r="E735" s="6" t="s">
        <v>6544</v>
      </c>
      <c r="F735" s="6" t="s">
        <v>6402</v>
      </c>
      <c r="G735" s="6">
        <v>1147</v>
      </c>
      <c r="H735" s="6">
        <v>3976</v>
      </c>
      <c r="I735" s="6">
        <v>0</v>
      </c>
      <c r="J735" s="6">
        <v>0</v>
      </c>
      <c r="K735" s="6">
        <v>0</v>
      </c>
      <c r="L735" s="6"/>
      <c r="M735" s="6">
        <v>2022</v>
      </c>
      <c r="N735" s="6" t="s">
        <v>7732</v>
      </c>
      <c r="O735" s="6">
        <v>99</v>
      </c>
      <c r="P735" s="6"/>
      <c r="Q735" s="6" t="s">
        <v>7733</v>
      </c>
      <c r="R735" s="6" t="s">
        <v>7734</v>
      </c>
      <c r="S735" s="6"/>
      <c r="T735" s="6" t="s">
        <v>565</v>
      </c>
      <c r="U735">
        <f t="shared" si="11"/>
        <v>2</v>
      </c>
    </row>
    <row r="736" spans="1:21" x14ac:dyDescent="0.2">
      <c r="A736" s="6" t="s">
        <v>8715</v>
      </c>
      <c r="B736" s="6" t="s">
        <v>8716</v>
      </c>
      <c r="C736" s="6">
        <v>3518039</v>
      </c>
      <c r="D736" s="6" t="s">
        <v>6523</v>
      </c>
      <c r="E736" s="6" t="s">
        <v>6777</v>
      </c>
      <c r="F736" s="6" t="s">
        <v>6402</v>
      </c>
      <c r="G736" s="6">
        <v>644</v>
      </c>
      <c r="H736" s="6">
        <v>3976</v>
      </c>
      <c r="I736" s="6">
        <v>0</v>
      </c>
      <c r="J736" s="6">
        <v>0</v>
      </c>
      <c r="K736" s="6">
        <v>0</v>
      </c>
      <c r="L736" s="6"/>
      <c r="M736" s="6">
        <v>2022</v>
      </c>
      <c r="N736" s="6" t="s">
        <v>7732</v>
      </c>
      <c r="O736" s="6">
        <v>99</v>
      </c>
      <c r="P736" s="6"/>
      <c r="Q736" s="6" t="s">
        <v>7733</v>
      </c>
      <c r="R736" s="6" t="s">
        <v>7734</v>
      </c>
      <c r="S736" s="6"/>
      <c r="T736" s="6" t="s">
        <v>566</v>
      </c>
      <c r="U736">
        <f t="shared" si="11"/>
        <v>1</v>
      </c>
    </row>
    <row r="737" spans="1:21" x14ac:dyDescent="0.2">
      <c r="A737" s="6" t="s">
        <v>8718</v>
      </c>
      <c r="B737" s="6" t="s">
        <v>8716</v>
      </c>
      <c r="C737" s="6">
        <v>3518039</v>
      </c>
      <c r="D737" s="6" t="s">
        <v>6622</v>
      </c>
      <c r="E737" s="6" t="s">
        <v>8719</v>
      </c>
      <c r="F737" s="6" t="s">
        <v>6402</v>
      </c>
      <c r="G737" s="6">
        <v>3056</v>
      </c>
      <c r="H737" s="6">
        <v>3993</v>
      </c>
      <c r="I737" s="6">
        <v>0</v>
      </c>
      <c r="J737" s="6">
        <v>1</v>
      </c>
      <c r="K737" s="6">
        <v>0</v>
      </c>
      <c r="L737" s="6"/>
      <c r="M737" s="6">
        <v>2022</v>
      </c>
      <c r="N737" s="6" t="s">
        <v>7740</v>
      </c>
      <c r="O737" s="6">
        <v>99</v>
      </c>
      <c r="P737" s="6"/>
      <c r="Q737" s="6" t="s">
        <v>7733</v>
      </c>
      <c r="R737" s="6" t="s">
        <v>7734</v>
      </c>
      <c r="S737" s="6"/>
      <c r="T737" s="6" t="s">
        <v>1986</v>
      </c>
      <c r="U737">
        <f t="shared" si="11"/>
        <v>3</v>
      </c>
    </row>
    <row r="738" spans="1:21" x14ac:dyDescent="0.2">
      <c r="A738" s="6" t="s">
        <v>8718</v>
      </c>
      <c r="B738" s="6" t="s">
        <v>8716</v>
      </c>
      <c r="C738" s="6">
        <v>3518039</v>
      </c>
      <c r="D738" s="6" t="s">
        <v>6425</v>
      </c>
      <c r="E738" s="6" t="s">
        <v>8720</v>
      </c>
      <c r="F738" s="6" t="s">
        <v>6402</v>
      </c>
      <c r="G738" s="6">
        <v>713</v>
      </c>
      <c r="H738" s="6">
        <v>3993</v>
      </c>
      <c r="I738" s="6">
        <v>0</v>
      </c>
      <c r="J738" s="6">
        <v>0</v>
      </c>
      <c r="K738" s="6">
        <v>0</v>
      </c>
      <c r="L738" s="6"/>
      <c r="M738" s="6">
        <v>2022</v>
      </c>
      <c r="N738" s="6" t="s">
        <v>7740</v>
      </c>
      <c r="O738" s="6">
        <v>99</v>
      </c>
      <c r="P738" s="6"/>
      <c r="Q738" s="6" t="s">
        <v>7733</v>
      </c>
      <c r="R738" s="6" t="s">
        <v>7734</v>
      </c>
      <c r="S738" s="6"/>
      <c r="T738" s="6" t="s">
        <v>1987</v>
      </c>
      <c r="U738">
        <f t="shared" si="11"/>
        <v>2</v>
      </c>
    </row>
    <row r="739" spans="1:21" x14ac:dyDescent="0.2">
      <c r="A739" s="6" t="s">
        <v>8718</v>
      </c>
      <c r="B739" s="6" t="s">
        <v>8716</v>
      </c>
      <c r="C739" s="6">
        <v>3518039</v>
      </c>
      <c r="D739" s="6" t="s">
        <v>8553</v>
      </c>
      <c r="E739" s="6" t="s">
        <v>8381</v>
      </c>
      <c r="F739" s="6" t="s">
        <v>6402</v>
      </c>
      <c r="G739" s="6">
        <v>224</v>
      </c>
      <c r="H739" s="6">
        <v>3993</v>
      </c>
      <c r="I739" s="6">
        <v>0</v>
      </c>
      <c r="J739" s="6">
        <v>0</v>
      </c>
      <c r="K739" s="6">
        <v>0</v>
      </c>
      <c r="L739" s="6"/>
      <c r="M739" s="6">
        <v>2022</v>
      </c>
      <c r="N739" s="6" t="s">
        <v>7740</v>
      </c>
      <c r="O739" s="6">
        <v>99</v>
      </c>
      <c r="P739" s="6"/>
      <c r="Q739" s="6" t="s">
        <v>7733</v>
      </c>
      <c r="R739" s="6" t="s">
        <v>7734</v>
      </c>
      <c r="S739" s="6"/>
      <c r="T739" s="6" t="s">
        <v>1988</v>
      </c>
      <c r="U739">
        <f t="shared" si="11"/>
        <v>1</v>
      </c>
    </row>
    <row r="740" spans="1:21" x14ac:dyDescent="0.2">
      <c r="A740" s="6" t="s">
        <v>8721</v>
      </c>
      <c r="B740" s="6" t="s">
        <v>8716</v>
      </c>
      <c r="C740" s="6">
        <v>3518039</v>
      </c>
      <c r="D740" s="6" t="s">
        <v>6738</v>
      </c>
      <c r="E740" s="6" t="s">
        <v>7022</v>
      </c>
      <c r="F740" s="6" t="s">
        <v>6402</v>
      </c>
      <c r="G740" s="6">
        <v>666</v>
      </c>
      <c r="H740" s="6">
        <v>855</v>
      </c>
      <c r="I740" s="6">
        <v>0</v>
      </c>
      <c r="J740" s="6">
        <v>1</v>
      </c>
      <c r="K740" s="6">
        <v>0</v>
      </c>
      <c r="L740" s="6"/>
      <c r="M740" s="6">
        <v>2022</v>
      </c>
      <c r="N740" s="6" t="s">
        <v>7745</v>
      </c>
      <c r="O740" s="6">
        <v>1</v>
      </c>
      <c r="P740" s="6"/>
      <c r="Q740" s="6" t="s">
        <v>7733</v>
      </c>
      <c r="R740" s="6" t="s">
        <v>7734</v>
      </c>
      <c r="S740" s="6"/>
      <c r="T740" s="6" t="s">
        <v>1984</v>
      </c>
      <c r="U740">
        <f t="shared" si="11"/>
        <v>2</v>
      </c>
    </row>
    <row r="741" spans="1:21" x14ac:dyDescent="0.2">
      <c r="A741" s="6" t="s">
        <v>8721</v>
      </c>
      <c r="B741" s="6" t="s">
        <v>8716</v>
      </c>
      <c r="C741" s="6">
        <v>3518039</v>
      </c>
      <c r="D741" s="6" t="s">
        <v>6622</v>
      </c>
      <c r="E741" s="6" t="s">
        <v>8722</v>
      </c>
      <c r="F741" s="6" t="s">
        <v>6402</v>
      </c>
      <c r="G741" s="6">
        <v>189</v>
      </c>
      <c r="H741" s="6">
        <v>855</v>
      </c>
      <c r="I741" s="6">
        <v>0</v>
      </c>
      <c r="J741" s="6">
        <v>0</v>
      </c>
      <c r="K741" s="6">
        <v>0</v>
      </c>
      <c r="L741" s="6"/>
      <c r="M741" s="6">
        <v>2022</v>
      </c>
      <c r="N741" s="6" t="s">
        <v>7745</v>
      </c>
      <c r="O741" s="6">
        <v>1</v>
      </c>
      <c r="P741" s="6"/>
      <c r="Q741" s="6" t="s">
        <v>7733</v>
      </c>
      <c r="R741" s="6" t="s">
        <v>7734</v>
      </c>
      <c r="S741" s="6"/>
      <c r="T741" s="6" t="s">
        <v>1989</v>
      </c>
      <c r="U741">
        <f t="shared" si="11"/>
        <v>1</v>
      </c>
    </row>
    <row r="742" spans="1:21" x14ac:dyDescent="0.2">
      <c r="A742" s="6" t="s">
        <v>8723</v>
      </c>
      <c r="B742" s="6" t="s">
        <v>8716</v>
      </c>
      <c r="C742" s="6">
        <v>3518039</v>
      </c>
      <c r="D742" s="6" t="s">
        <v>6513</v>
      </c>
      <c r="E742" s="6" t="s">
        <v>8724</v>
      </c>
      <c r="F742" s="6" t="s">
        <v>6402</v>
      </c>
      <c r="G742" s="6">
        <v>0</v>
      </c>
      <c r="H742" s="6"/>
      <c r="I742" s="6">
        <v>1</v>
      </c>
      <c r="J742" s="6">
        <v>1</v>
      </c>
      <c r="K742" s="6">
        <v>1</v>
      </c>
      <c r="L742" s="6"/>
      <c r="M742" s="6">
        <v>2022</v>
      </c>
      <c r="N742" s="6" t="s">
        <v>7745</v>
      </c>
      <c r="O742" s="6">
        <v>2</v>
      </c>
      <c r="P742" s="6"/>
      <c r="Q742" s="6" t="s">
        <v>7733</v>
      </c>
      <c r="R742" s="6" t="s">
        <v>7734</v>
      </c>
      <c r="S742" s="6"/>
      <c r="T742" s="6" t="s">
        <v>1983</v>
      </c>
      <c r="U742">
        <f t="shared" si="11"/>
        <v>1</v>
      </c>
    </row>
    <row r="743" spans="1:21" x14ac:dyDescent="0.2">
      <c r="A743" s="6" t="s">
        <v>8725</v>
      </c>
      <c r="B743" s="6" t="s">
        <v>8716</v>
      </c>
      <c r="C743" s="6">
        <v>3518039</v>
      </c>
      <c r="D743" s="6" t="s">
        <v>6786</v>
      </c>
      <c r="E743" s="6" t="s">
        <v>8726</v>
      </c>
      <c r="F743" s="6" t="s">
        <v>6402</v>
      </c>
      <c r="G743" s="6">
        <v>0</v>
      </c>
      <c r="H743" s="6"/>
      <c r="I743" s="6">
        <v>0</v>
      </c>
      <c r="J743" s="6">
        <v>1</v>
      </c>
      <c r="K743" s="6">
        <v>1</v>
      </c>
      <c r="L743" s="6"/>
      <c r="M743" s="6">
        <v>2022</v>
      </c>
      <c r="N743" s="6" t="s">
        <v>7745</v>
      </c>
      <c r="O743" s="6">
        <v>3</v>
      </c>
      <c r="P743" s="6"/>
      <c r="Q743" s="6" t="s">
        <v>7733</v>
      </c>
      <c r="R743" s="6" t="s">
        <v>7734</v>
      </c>
      <c r="S743" s="6"/>
      <c r="T743" s="6" t="s">
        <v>1982</v>
      </c>
      <c r="U743">
        <f t="shared" si="11"/>
        <v>1</v>
      </c>
    </row>
    <row r="744" spans="1:21" x14ac:dyDescent="0.2">
      <c r="A744" s="6" t="s">
        <v>8727</v>
      </c>
      <c r="B744" s="6" t="s">
        <v>8716</v>
      </c>
      <c r="C744" s="6">
        <v>3518039</v>
      </c>
      <c r="D744" s="6" t="s">
        <v>8728</v>
      </c>
      <c r="E744" s="6" t="s">
        <v>7301</v>
      </c>
      <c r="F744" s="6" t="s">
        <v>6402</v>
      </c>
      <c r="G744" s="6">
        <v>0</v>
      </c>
      <c r="H744" s="6"/>
      <c r="I744" s="6">
        <v>1</v>
      </c>
      <c r="J744" s="6">
        <v>1</v>
      </c>
      <c r="K744" s="6">
        <v>1</v>
      </c>
      <c r="L744" s="6"/>
      <c r="M744" s="6">
        <v>2022</v>
      </c>
      <c r="N744" s="6" t="s">
        <v>7745</v>
      </c>
      <c r="O744" s="6">
        <v>4</v>
      </c>
      <c r="P744" s="6"/>
      <c r="Q744" s="6" t="s">
        <v>7733</v>
      </c>
      <c r="R744" s="6" t="s">
        <v>7734</v>
      </c>
      <c r="S744" s="6"/>
      <c r="T744" s="6" t="s">
        <v>1981</v>
      </c>
      <c r="U744">
        <f t="shared" si="11"/>
        <v>1</v>
      </c>
    </row>
    <row r="745" spans="1:21" x14ac:dyDescent="0.2">
      <c r="A745" s="6" t="s">
        <v>8729</v>
      </c>
      <c r="B745" s="6" t="s">
        <v>8716</v>
      </c>
      <c r="C745" s="6">
        <v>3518039</v>
      </c>
      <c r="D745" s="6" t="s">
        <v>7308</v>
      </c>
      <c r="E745" s="6" t="s">
        <v>6679</v>
      </c>
      <c r="F745" s="6" t="s">
        <v>6402</v>
      </c>
      <c r="G745" s="6">
        <v>389</v>
      </c>
      <c r="H745" s="6">
        <v>765</v>
      </c>
      <c r="I745" s="6">
        <v>1</v>
      </c>
      <c r="J745" s="6">
        <v>1</v>
      </c>
      <c r="K745" s="6">
        <v>0</v>
      </c>
      <c r="L745" s="6"/>
      <c r="M745" s="6">
        <v>2022</v>
      </c>
      <c r="N745" s="6" t="s">
        <v>7745</v>
      </c>
      <c r="O745" s="6">
        <v>5</v>
      </c>
      <c r="P745" s="6"/>
      <c r="Q745" s="6" t="s">
        <v>7733</v>
      </c>
      <c r="R745" s="6" t="s">
        <v>7734</v>
      </c>
      <c r="S745" s="6"/>
      <c r="T745" s="6" t="s">
        <v>1980</v>
      </c>
      <c r="U745">
        <f t="shared" si="11"/>
        <v>2</v>
      </c>
    </row>
    <row r="746" spans="1:21" x14ac:dyDescent="0.2">
      <c r="A746" s="6" t="s">
        <v>8729</v>
      </c>
      <c r="B746" s="6" t="s">
        <v>8716</v>
      </c>
      <c r="C746" s="6">
        <v>3518039</v>
      </c>
      <c r="D746" s="6" t="s">
        <v>6717</v>
      </c>
      <c r="E746" s="6" t="s">
        <v>8730</v>
      </c>
      <c r="F746" s="6" t="s">
        <v>6402</v>
      </c>
      <c r="G746" s="6">
        <v>376</v>
      </c>
      <c r="H746" s="6">
        <v>765</v>
      </c>
      <c r="I746" s="6">
        <v>0</v>
      </c>
      <c r="J746" s="6">
        <v>0</v>
      </c>
      <c r="K746" s="6">
        <v>0</v>
      </c>
      <c r="L746" s="6"/>
      <c r="M746" s="6">
        <v>2022</v>
      </c>
      <c r="N746" s="6" t="s">
        <v>7745</v>
      </c>
      <c r="O746" s="6">
        <v>5</v>
      </c>
      <c r="P746" s="6"/>
      <c r="Q746" s="6" t="s">
        <v>7733</v>
      </c>
      <c r="R746" s="6" t="s">
        <v>7734</v>
      </c>
      <c r="S746" s="6"/>
      <c r="T746" s="6" t="s">
        <v>1990</v>
      </c>
      <c r="U746">
        <f t="shared" si="11"/>
        <v>1</v>
      </c>
    </row>
    <row r="747" spans="1:21" x14ac:dyDescent="0.2">
      <c r="A747" s="6" t="s">
        <v>8731</v>
      </c>
      <c r="B747" s="6" t="s">
        <v>8732</v>
      </c>
      <c r="C747" s="6">
        <v>3509028</v>
      </c>
      <c r="D747" s="6" t="s">
        <v>8733</v>
      </c>
      <c r="E747" s="6" t="s">
        <v>8734</v>
      </c>
      <c r="F747" s="6" t="s">
        <v>6402</v>
      </c>
      <c r="G747" s="6">
        <v>191</v>
      </c>
      <c r="H747" s="6">
        <v>3917</v>
      </c>
      <c r="I747" s="6">
        <v>0</v>
      </c>
      <c r="J747" s="6">
        <v>0</v>
      </c>
      <c r="K747" s="6">
        <v>0</v>
      </c>
      <c r="L747" s="6"/>
      <c r="M747" s="6">
        <v>2022</v>
      </c>
      <c r="N747" s="6" t="s">
        <v>7732</v>
      </c>
      <c r="O747" s="6">
        <v>99</v>
      </c>
      <c r="P747" s="6"/>
      <c r="Q747" s="6" t="s">
        <v>7733</v>
      </c>
      <c r="R747" s="6" t="s">
        <v>7734</v>
      </c>
      <c r="S747" s="6"/>
      <c r="T747" s="6" t="s">
        <v>596</v>
      </c>
      <c r="U747">
        <f t="shared" si="11"/>
        <v>3</v>
      </c>
    </row>
    <row r="748" spans="1:21" x14ac:dyDescent="0.2">
      <c r="A748" s="6" t="s">
        <v>8731</v>
      </c>
      <c r="B748" s="6" t="s">
        <v>8732</v>
      </c>
      <c r="C748" s="6">
        <v>3509028</v>
      </c>
      <c r="D748" s="6" t="s">
        <v>6505</v>
      </c>
      <c r="E748" s="6" t="s">
        <v>8463</v>
      </c>
      <c r="F748" s="6" t="s">
        <v>6402</v>
      </c>
      <c r="G748" s="6">
        <v>1764</v>
      </c>
      <c r="H748" s="6">
        <v>3917</v>
      </c>
      <c r="I748" s="6">
        <v>1</v>
      </c>
      <c r="J748" s="6">
        <v>0</v>
      </c>
      <c r="K748" s="6">
        <v>0</v>
      </c>
      <c r="L748" s="6"/>
      <c r="M748" s="6">
        <v>2022</v>
      </c>
      <c r="N748" s="6" t="s">
        <v>7732</v>
      </c>
      <c r="O748" s="6">
        <v>99</v>
      </c>
      <c r="P748" s="6"/>
      <c r="Q748" s="6" t="s">
        <v>7733</v>
      </c>
      <c r="R748" s="6" t="s">
        <v>7734</v>
      </c>
      <c r="S748" s="6"/>
      <c r="T748" s="6" t="s">
        <v>597</v>
      </c>
      <c r="U748">
        <f t="shared" si="11"/>
        <v>2</v>
      </c>
    </row>
    <row r="749" spans="1:21" x14ac:dyDescent="0.2">
      <c r="A749" s="6" t="s">
        <v>8731</v>
      </c>
      <c r="B749" s="6" t="s">
        <v>8732</v>
      </c>
      <c r="C749" s="6">
        <v>3509028</v>
      </c>
      <c r="D749" s="6" t="s">
        <v>8735</v>
      </c>
      <c r="E749" s="6" t="s">
        <v>8736</v>
      </c>
      <c r="F749" s="6" t="s">
        <v>6402</v>
      </c>
      <c r="G749" s="6">
        <v>1962</v>
      </c>
      <c r="H749" s="6">
        <v>3917</v>
      </c>
      <c r="I749" s="6">
        <v>0</v>
      </c>
      <c r="J749" s="6">
        <v>1</v>
      </c>
      <c r="K749" s="6">
        <v>0</v>
      </c>
      <c r="L749" s="6"/>
      <c r="M749" s="6">
        <v>2022</v>
      </c>
      <c r="N749" s="6" t="s">
        <v>7732</v>
      </c>
      <c r="O749" s="6">
        <v>99</v>
      </c>
      <c r="P749" s="6"/>
      <c r="Q749" s="6" t="s">
        <v>7733</v>
      </c>
      <c r="R749" s="6" t="s">
        <v>7734</v>
      </c>
      <c r="S749" s="6"/>
      <c r="T749" s="6" t="s">
        <v>595</v>
      </c>
      <c r="U749">
        <f t="shared" si="11"/>
        <v>1</v>
      </c>
    </row>
    <row r="750" spans="1:21" x14ac:dyDescent="0.2">
      <c r="A750" s="6" t="s">
        <v>8737</v>
      </c>
      <c r="B750" s="6" t="s">
        <v>8732</v>
      </c>
      <c r="C750" s="6">
        <v>3509028</v>
      </c>
      <c r="D750" s="6" t="s">
        <v>6448</v>
      </c>
      <c r="E750" s="6" t="s">
        <v>7392</v>
      </c>
      <c r="F750" s="6" t="s">
        <v>6402</v>
      </c>
      <c r="G750" s="6">
        <v>1469</v>
      </c>
      <c r="H750" s="6">
        <v>3862</v>
      </c>
      <c r="I750" s="6">
        <v>1</v>
      </c>
      <c r="J750" s="6">
        <v>0</v>
      </c>
      <c r="K750" s="6">
        <v>0</v>
      </c>
      <c r="L750" s="6"/>
      <c r="M750" s="6">
        <v>2022</v>
      </c>
      <c r="N750" s="6" t="s">
        <v>7770</v>
      </c>
      <c r="O750" s="6">
        <v>99</v>
      </c>
      <c r="P750" s="6"/>
      <c r="Q750" s="6" t="s">
        <v>7733</v>
      </c>
      <c r="R750" s="6" t="s">
        <v>7734</v>
      </c>
      <c r="S750" s="6"/>
      <c r="T750" s="6" t="s">
        <v>2161</v>
      </c>
      <c r="U750">
        <f t="shared" si="11"/>
        <v>2</v>
      </c>
    </row>
    <row r="751" spans="1:21" x14ac:dyDescent="0.2">
      <c r="A751" s="6" t="s">
        <v>8737</v>
      </c>
      <c r="B751" s="6" t="s">
        <v>8732</v>
      </c>
      <c r="C751" s="6">
        <v>3509028</v>
      </c>
      <c r="D751" s="6" t="s">
        <v>6857</v>
      </c>
      <c r="E751" s="6" t="s">
        <v>8738</v>
      </c>
      <c r="F751" s="6" t="s">
        <v>6402</v>
      </c>
      <c r="G751" s="6">
        <v>2393</v>
      </c>
      <c r="H751" s="6">
        <v>3862</v>
      </c>
      <c r="I751" s="6">
        <v>0</v>
      </c>
      <c r="J751" s="6">
        <v>1</v>
      </c>
      <c r="K751" s="6">
        <v>0</v>
      </c>
      <c r="L751" s="6"/>
      <c r="M751" s="6">
        <v>2022</v>
      </c>
      <c r="N751" s="6" t="s">
        <v>7770</v>
      </c>
      <c r="O751" s="6">
        <v>99</v>
      </c>
      <c r="P751" s="6"/>
      <c r="Q751" s="6" t="s">
        <v>7733</v>
      </c>
      <c r="R751" s="6" t="s">
        <v>7734</v>
      </c>
      <c r="S751" s="6"/>
      <c r="T751" s="6" t="s">
        <v>2160</v>
      </c>
      <c r="U751">
        <f t="shared" si="11"/>
        <v>1</v>
      </c>
    </row>
    <row r="752" spans="1:21" x14ac:dyDescent="0.2">
      <c r="A752" s="6" t="s">
        <v>8739</v>
      </c>
      <c r="B752" s="6" t="s">
        <v>8732</v>
      </c>
      <c r="C752" s="6">
        <v>3509028</v>
      </c>
      <c r="D752" s="6" t="s">
        <v>7069</v>
      </c>
      <c r="E752" s="6" t="s">
        <v>8740</v>
      </c>
      <c r="F752" s="6" t="s">
        <v>6402</v>
      </c>
      <c r="G752" s="6">
        <v>2469</v>
      </c>
      <c r="H752" s="6">
        <v>17100</v>
      </c>
      <c r="I752" s="6">
        <v>1</v>
      </c>
      <c r="J752" s="6">
        <v>1</v>
      </c>
      <c r="K752" s="6">
        <v>0</v>
      </c>
      <c r="L752" s="6"/>
      <c r="M752" s="6">
        <v>2022</v>
      </c>
      <c r="N752" s="6" t="s">
        <v>7745</v>
      </c>
      <c r="O752" s="6">
        <v>99</v>
      </c>
      <c r="P752" s="6"/>
      <c r="Q752" s="6" t="s">
        <v>7733</v>
      </c>
      <c r="R752" s="6" t="s">
        <v>7734</v>
      </c>
      <c r="S752" s="6"/>
      <c r="T752" s="6" t="s">
        <v>2159</v>
      </c>
      <c r="U752">
        <f t="shared" si="11"/>
        <v>13</v>
      </c>
    </row>
    <row r="753" spans="1:21" x14ac:dyDescent="0.2">
      <c r="A753" s="6" t="s">
        <v>8739</v>
      </c>
      <c r="B753" s="6" t="s">
        <v>8732</v>
      </c>
      <c r="C753" s="6">
        <v>3509028</v>
      </c>
      <c r="D753" s="6" t="s">
        <v>8741</v>
      </c>
      <c r="E753" s="6" t="s">
        <v>8475</v>
      </c>
      <c r="F753" s="6" t="s">
        <v>6402</v>
      </c>
      <c r="G753" s="6">
        <v>1010</v>
      </c>
      <c r="H753" s="6">
        <v>17100</v>
      </c>
      <c r="I753" s="6">
        <v>0</v>
      </c>
      <c r="J753" s="6">
        <v>0</v>
      </c>
      <c r="K753" s="6">
        <v>0</v>
      </c>
      <c r="L753" s="6"/>
      <c r="M753" s="6">
        <v>2022</v>
      </c>
      <c r="N753" s="6" t="s">
        <v>7745</v>
      </c>
      <c r="O753" s="6">
        <v>99</v>
      </c>
      <c r="P753" s="6"/>
      <c r="Q753" s="6" t="s">
        <v>7733</v>
      </c>
      <c r="R753" s="6" t="s">
        <v>7734</v>
      </c>
      <c r="S753" s="6"/>
      <c r="T753" s="6" t="s">
        <v>2162</v>
      </c>
      <c r="U753">
        <f t="shared" si="11"/>
        <v>12</v>
      </c>
    </row>
    <row r="754" spans="1:21" x14ac:dyDescent="0.2">
      <c r="A754" s="6" t="s">
        <v>8739</v>
      </c>
      <c r="B754" s="6" t="s">
        <v>8732</v>
      </c>
      <c r="C754" s="6">
        <v>3509028</v>
      </c>
      <c r="D754" s="6" t="s">
        <v>6612</v>
      </c>
      <c r="E754" s="6" t="s">
        <v>8742</v>
      </c>
      <c r="F754" s="6" t="s">
        <v>6402</v>
      </c>
      <c r="G754" s="6">
        <v>377</v>
      </c>
      <c r="H754" s="6">
        <v>17100</v>
      </c>
      <c r="I754" s="6">
        <v>0</v>
      </c>
      <c r="J754" s="6">
        <v>0</v>
      </c>
      <c r="K754" s="6">
        <v>0</v>
      </c>
      <c r="L754" s="6"/>
      <c r="M754" s="6">
        <v>2022</v>
      </c>
      <c r="N754" s="6" t="s">
        <v>7745</v>
      </c>
      <c r="O754" s="6">
        <v>99</v>
      </c>
      <c r="P754" s="6"/>
      <c r="Q754" s="6" t="s">
        <v>7733</v>
      </c>
      <c r="R754" s="6" t="s">
        <v>7734</v>
      </c>
      <c r="S754" s="6"/>
      <c r="T754" s="6" t="s">
        <v>2163</v>
      </c>
      <c r="U754">
        <f t="shared" si="11"/>
        <v>11</v>
      </c>
    </row>
    <row r="755" spans="1:21" x14ac:dyDescent="0.2">
      <c r="A755" s="6" t="s">
        <v>8739</v>
      </c>
      <c r="B755" s="6" t="s">
        <v>8732</v>
      </c>
      <c r="C755" s="6">
        <v>3509028</v>
      </c>
      <c r="D755" s="6" t="s">
        <v>6444</v>
      </c>
      <c r="E755" s="6" t="s">
        <v>7233</v>
      </c>
      <c r="F755" s="6" t="s">
        <v>6402</v>
      </c>
      <c r="G755" s="6">
        <v>1364</v>
      </c>
      <c r="H755" s="6">
        <v>17100</v>
      </c>
      <c r="I755" s="6">
        <v>0</v>
      </c>
      <c r="J755" s="6">
        <v>0</v>
      </c>
      <c r="K755" s="6">
        <v>0</v>
      </c>
      <c r="L755" s="6"/>
      <c r="M755" s="6">
        <v>2022</v>
      </c>
      <c r="N755" s="6" t="s">
        <v>7745</v>
      </c>
      <c r="O755" s="6">
        <v>99</v>
      </c>
      <c r="P755" s="6"/>
      <c r="Q755" s="6" t="s">
        <v>7733</v>
      </c>
      <c r="R755" s="6" t="s">
        <v>7734</v>
      </c>
      <c r="S755" s="6"/>
      <c r="T755" s="6" t="s">
        <v>2164</v>
      </c>
      <c r="U755">
        <f t="shared" si="11"/>
        <v>10</v>
      </c>
    </row>
    <row r="756" spans="1:21" x14ac:dyDescent="0.2">
      <c r="A756" s="6" t="s">
        <v>8739</v>
      </c>
      <c r="B756" s="6" t="s">
        <v>8732</v>
      </c>
      <c r="C756" s="6">
        <v>3509028</v>
      </c>
      <c r="D756" s="6" t="s">
        <v>8743</v>
      </c>
      <c r="E756" s="6" t="s">
        <v>8744</v>
      </c>
      <c r="F756" s="6" t="s">
        <v>6402</v>
      </c>
      <c r="G756" s="6">
        <v>1438</v>
      </c>
      <c r="H756" s="6">
        <v>17100</v>
      </c>
      <c r="I756" s="6">
        <v>0</v>
      </c>
      <c r="J756" s="6">
        <v>0</v>
      </c>
      <c r="K756" s="6">
        <v>0</v>
      </c>
      <c r="L756" s="6"/>
      <c r="M756" s="6">
        <v>2022</v>
      </c>
      <c r="N756" s="6" t="s">
        <v>7745</v>
      </c>
      <c r="O756" s="6">
        <v>99</v>
      </c>
      <c r="P756" s="6"/>
      <c r="Q756" s="6" t="s">
        <v>7733</v>
      </c>
      <c r="R756" s="6" t="s">
        <v>7734</v>
      </c>
      <c r="S756" s="6"/>
      <c r="T756" s="6" t="s">
        <v>2165</v>
      </c>
      <c r="U756">
        <f t="shared" si="11"/>
        <v>9</v>
      </c>
    </row>
    <row r="757" spans="1:21" x14ac:dyDescent="0.2">
      <c r="A757" s="6" t="s">
        <v>8739</v>
      </c>
      <c r="B757" s="6" t="s">
        <v>8732</v>
      </c>
      <c r="C757" s="6">
        <v>3509028</v>
      </c>
      <c r="D757" s="6" t="s">
        <v>6823</v>
      </c>
      <c r="E757" s="6" t="s">
        <v>8745</v>
      </c>
      <c r="F757" s="6" t="s">
        <v>6402</v>
      </c>
      <c r="G757" s="6">
        <v>150</v>
      </c>
      <c r="H757" s="6">
        <v>17100</v>
      </c>
      <c r="I757" s="6">
        <v>0</v>
      </c>
      <c r="J757" s="6">
        <v>0</v>
      </c>
      <c r="K757" s="6">
        <v>0</v>
      </c>
      <c r="L757" s="6"/>
      <c r="M757" s="6">
        <v>2022</v>
      </c>
      <c r="N757" s="6" t="s">
        <v>7745</v>
      </c>
      <c r="O757" s="6">
        <v>99</v>
      </c>
      <c r="P757" s="6"/>
      <c r="Q757" s="6" t="s">
        <v>7733</v>
      </c>
      <c r="R757" s="6" t="s">
        <v>7734</v>
      </c>
      <c r="S757" s="6"/>
      <c r="T757" s="6" t="s">
        <v>2166</v>
      </c>
      <c r="U757">
        <f t="shared" si="11"/>
        <v>8</v>
      </c>
    </row>
    <row r="758" spans="1:21" x14ac:dyDescent="0.2">
      <c r="A758" s="6" t="s">
        <v>8739</v>
      </c>
      <c r="B758" s="6" t="s">
        <v>8732</v>
      </c>
      <c r="C758" s="6">
        <v>3509028</v>
      </c>
      <c r="D758" s="6" t="s">
        <v>6550</v>
      </c>
      <c r="E758" s="6" t="s">
        <v>6953</v>
      </c>
      <c r="F758" s="6" t="s">
        <v>6402</v>
      </c>
      <c r="G758" s="6">
        <v>1952</v>
      </c>
      <c r="H758" s="6">
        <v>17100</v>
      </c>
      <c r="I758" s="6">
        <v>1</v>
      </c>
      <c r="J758" s="6">
        <v>1</v>
      </c>
      <c r="K758" s="6">
        <v>0</v>
      </c>
      <c r="L758" s="6"/>
      <c r="M758" s="6">
        <v>2022</v>
      </c>
      <c r="N758" s="6" t="s">
        <v>7745</v>
      </c>
      <c r="O758" s="6">
        <v>99</v>
      </c>
      <c r="P758" s="6"/>
      <c r="Q758" s="6" t="s">
        <v>7733</v>
      </c>
      <c r="R758" s="6" t="s">
        <v>7734</v>
      </c>
      <c r="S758" s="6"/>
      <c r="T758" s="6" t="s">
        <v>2158</v>
      </c>
      <c r="U758">
        <f t="shared" si="11"/>
        <v>7</v>
      </c>
    </row>
    <row r="759" spans="1:21" x14ac:dyDescent="0.2">
      <c r="A759" s="6" t="s">
        <v>8739</v>
      </c>
      <c r="B759" s="6" t="s">
        <v>8732</v>
      </c>
      <c r="C759" s="6">
        <v>3509028</v>
      </c>
      <c r="D759" s="6" t="s">
        <v>6525</v>
      </c>
      <c r="E759" s="6" t="s">
        <v>8746</v>
      </c>
      <c r="F759" s="6" t="s">
        <v>6402</v>
      </c>
      <c r="G759" s="6">
        <v>1655</v>
      </c>
      <c r="H759" s="6">
        <v>17100</v>
      </c>
      <c r="I759" s="6">
        <v>0</v>
      </c>
      <c r="J759" s="6">
        <v>1</v>
      </c>
      <c r="K759" s="6">
        <v>0</v>
      </c>
      <c r="L759" s="6"/>
      <c r="M759" s="6">
        <v>2022</v>
      </c>
      <c r="N759" s="6" t="s">
        <v>7745</v>
      </c>
      <c r="O759" s="6">
        <v>99</v>
      </c>
      <c r="P759" s="6"/>
      <c r="Q759" s="6" t="s">
        <v>7733</v>
      </c>
      <c r="R759" s="6" t="s">
        <v>7734</v>
      </c>
      <c r="S759" s="6"/>
      <c r="T759" s="6" t="s">
        <v>2157</v>
      </c>
      <c r="U759">
        <f t="shared" si="11"/>
        <v>6</v>
      </c>
    </row>
    <row r="760" spans="1:21" x14ac:dyDescent="0.2">
      <c r="A760" s="6" t="s">
        <v>8739</v>
      </c>
      <c r="B760" s="6" t="s">
        <v>8732</v>
      </c>
      <c r="C760" s="6">
        <v>3509028</v>
      </c>
      <c r="D760" s="6" t="s">
        <v>6411</v>
      </c>
      <c r="E760" s="6" t="s">
        <v>8747</v>
      </c>
      <c r="F760" s="6" t="s">
        <v>6402</v>
      </c>
      <c r="G760" s="6">
        <v>1507</v>
      </c>
      <c r="H760" s="6">
        <v>17100</v>
      </c>
      <c r="I760" s="6">
        <v>0</v>
      </c>
      <c r="J760" s="6">
        <v>1</v>
      </c>
      <c r="K760" s="6">
        <v>0</v>
      </c>
      <c r="L760" s="6"/>
      <c r="M760" s="6">
        <v>2022</v>
      </c>
      <c r="N760" s="6" t="s">
        <v>7745</v>
      </c>
      <c r="O760" s="6">
        <v>99</v>
      </c>
      <c r="P760" s="6"/>
      <c r="Q760" s="6" t="s">
        <v>7733</v>
      </c>
      <c r="R760" s="6" t="s">
        <v>7734</v>
      </c>
      <c r="S760" s="6"/>
      <c r="T760" s="6" t="s">
        <v>2156</v>
      </c>
      <c r="U760">
        <f t="shared" si="11"/>
        <v>5</v>
      </c>
    </row>
    <row r="761" spans="1:21" x14ac:dyDescent="0.2">
      <c r="A761" s="6" t="s">
        <v>8739</v>
      </c>
      <c r="B761" s="6" t="s">
        <v>8732</v>
      </c>
      <c r="C761" s="6">
        <v>3509028</v>
      </c>
      <c r="D761" s="6" t="s">
        <v>6746</v>
      </c>
      <c r="E761" s="6" t="s">
        <v>8748</v>
      </c>
      <c r="F761" s="6" t="s">
        <v>6402</v>
      </c>
      <c r="G761" s="6">
        <v>1296</v>
      </c>
      <c r="H761" s="6">
        <v>17100</v>
      </c>
      <c r="I761" s="6">
        <v>1</v>
      </c>
      <c r="J761" s="6">
        <v>0</v>
      </c>
      <c r="K761" s="6">
        <v>0</v>
      </c>
      <c r="L761" s="6"/>
      <c r="M761" s="6">
        <v>2022</v>
      </c>
      <c r="N761" s="6" t="s">
        <v>7745</v>
      </c>
      <c r="O761" s="6">
        <v>99</v>
      </c>
      <c r="P761" s="6"/>
      <c r="Q761" s="6" t="s">
        <v>7733</v>
      </c>
      <c r="R761" s="6" t="s">
        <v>7734</v>
      </c>
      <c r="S761" s="6"/>
      <c r="T761" s="6" t="s">
        <v>2167</v>
      </c>
      <c r="U761">
        <f t="shared" si="11"/>
        <v>4</v>
      </c>
    </row>
    <row r="762" spans="1:21" x14ac:dyDescent="0.2">
      <c r="A762" s="6" t="s">
        <v>8739</v>
      </c>
      <c r="B762" s="6" t="s">
        <v>8732</v>
      </c>
      <c r="C762" s="6">
        <v>3509028</v>
      </c>
      <c r="D762" s="6" t="s">
        <v>7133</v>
      </c>
      <c r="E762" s="6" t="s">
        <v>8749</v>
      </c>
      <c r="F762" s="6" t="s">
        <v>6402</v>
      </c>
      <c r="G762" s="6">
        <v>991</v>
      </c>
      <c r="H762" s="6">
        <v>17100</v>
      </c>
      <c r="I762" s="6">
        <v>0</v>
      </c>
      <c r="J762" s="6">
        <v>0</v>
      </c>
      <c r="K762" s="6">
        <v>0</v>
      </c>
      <c r="L762" s="6"/>
      <c r="M762" s="6">
        <v>2022</v>
      </c>
      <c r="N762" s="6" t="s">
        <v>7745</v>
      </c>
      <c r="O762" s="6">
        <v>99</v>
      </c>
      <c r="P762" s="6"/>
      <c r="Q762" s="6" t="s">
        <v>7733</v>
      </c>
      <c r="R762" s="6" t="s">
        <v>7734</v>
      </c>
      <c r="S762" s="6"/>
      <c r="T762" s="6" t="s">
        <v>2168</v>
      </c>
      <c r="U762">
        <f t="shared" si="11"/>
        <v>3</v>
      </c>
    </row>
    <row r="763" spans="1:21" x14ac:dyDescent="0.2">
      <c r="A763" s="6" t="s">
        <v>8739</v>
      </c>
      <c r="B763" s="6" t="s">
        <v>8732</v>
      </c>
      <c r="C763" s="6">
        <v>3509028</v>
      </c>
      <c r="D763" s="6" t="s">
        <v>6434</v>
      </c>
      <c r="E763" s="6" t="s">
        <v>7011</v>
      </c>
      <c r="F763" s="6" t="s">
        <v>6402</v>
      </c>
      <c r="G763" s="6">
        <v>1002</v>
      </c>
      <c r="H763" s="6">
        <v>17100</v>
      </c>
      <c r="I763" s="6">
        <v>0</v>
      </c>
      <c r="J763" s="6">
        <v>0</v>
      </c>
      <c r="K763" s="6">
        <v>0</v>
      </c>
      <c r="L763" s="6"/>
      <c r="M763" s="6">
        <v>2022</v>
      </c>
      <c r="N763" s="6" t="s">
        <v>7745</v>
      </c>
      <c r="O763" s="6">
        <v>99</v>
      </c>
      <c r="P763" s="6"/>
      <c r="Q763" s="6" t="s">
        <v>7733</v>
      </c>
      <c r="R763" s="6" t="s">
        <v>7734</v>
      </c>
      <c r="S763" s="6"/>
      <c r="T763" s="6" t="s">
        <v>2169</v>
      </c>
      <c r="U763">
        <f t="shared" si="11"/>
        <v>2</v>
      </c>
    </row>
    <row r="764" spans="1:21" x14ac:dyDescent="0.2">
      <c r="A764" s="6" t="s">
        <v>8739</v>
      </c>
      <c r="B764" s="6" t="s">
        <v>8732</v>
      </c>
      <c r="C764" s="6">
        <v>3509028</v>
      </c>
      <c r="D764" s="6" t="s">
        <v>8750</v>
      </c>
      <c r="E764" s="6" t="s">
        <v>8751</v>
      </c>
      <c r="F764" s="6" t="s">
        <v>6402</v>
      </c>
      <c r="G764" s="6">
        <v>1889</v>
      </c>
      <c r="H764" s="6">
        <v>17100</v>
      </c>
      <c r="I764" s="6">
        <v>0</v>
      </c>
      <c r="J764" s="6">
        <v>1</v>
      </c>
      <c r="K764" s="6">
        <v>0</v>
      </c>
      <c r="L764" s="6"/>
      <c r="M764" s="6">
        <v>2022</v>
      </c>
      <c r="N764" s="6" t="s">
        <v>7745</v>
      </c>
      <c r="O764" s="6">
        <v>99</v>
      </c>
      <c r="P764" s="6"/>
      <c r="Q764" s="6" t="s">
        <v>7733</v>
      </c>
      <c r="R764" s="6" t="s">
        <v>7734</v>
      </c>
      <c r="S764" s="6"/>
      <c r="T764" s="6" t="s">
        <v>2155</v>
      </c>
      <c r="U764">
        <f t="shared" si="11"/>
        <v>1</v>
      </c>
    </row>
    <row r="765" spans="1:21" x14ac:dyDescent="0.2">
      <c r="A765" s="6" t="s">
        <v>8752</v>
      </c>
      <c r="B765" s="6" t="s">
        <v>8753</v>
      </c>
      <c r="C765" s="6">
        <v>3509024</v>
      </c>
      <c r="D765" s="6" t="s">
        <v>6591</v>
      </c>
      <c r="E765" s="6" t="s">
        <v>8754</v>
      </c>
      <c r="F765" s="6" t="s">
        <v>6402</v>
      </c>
      <c r="G765" s="6">
        <v>0</v>
      </c>
      <c r="H765" s="6"/>
      <c r="I765" s="6">
        <v>1</v>
      </c>
      <c r="J765" s="6">
        <v>1</v>
      </c>
      <c r="K765" s="6">
        <v>1</v>
      </c>
      <c r="L765" s="6"/>
      <c r="M765" s="6">
        <v>2022</v>
      </c>
      <c r="N765" s="6" t="s">
        <v>8113</v>
      </c>
      <c r="O765" s="6">
        <v>99</v>
      </c>
      <c r="P765" s="6"/>
      <c r="Q765" s="6" t="s">
        <v>7733</v>
      </c>
      <c r="R765" s="6" t="s">
        <v>7734</v>
      </c>
      <c r="S765" s="6"/>
      <c r="T765" s="6" t="s">
        <v>525</v>
      </c>
      <c r="U765">
        <f t="shared" si="11"/>
        <v>1</v>
      </c>
    </row>
    <row r="766" spans="1:21" x14ac:dyDescent="0.2">
      <c r="A766" s="6" t="s">
        <v>8755</v>
      </c>
      <c r="B766" s="6" t="s">
        <v>8753</v>
      </c>
      <c r="C766" s="6">
        <v>3509024</v>
      </c>
      <c r="D766" s="6" t="s">
        <v>6609</v>
      </c>
      <c r="E766" s="6" t="s">
        <v>8756</v>
      </c>
      <c r="F766" s="6" t="s">
        <v>6402</v>
      </c>
      <c r="G766" s="6">
        <v>1313</v>
      </c>
      <c r="H766" s="6">
        <v>1919</v>
      </c>
      <c r="I766" s="6">
        <v>0</v>
      </c>
      <c r="J766" s="6">
        <v>1</v>
      </c>
      <c r="K766" s="6">
        <v>0</v>
      </c>
      <c r="L766" s="6"/>
      <c r="M766" s="6">
        <v>2022</v>
      </c>
      <c r="N766" s="6" t="s">
        <v>8757</v>
      </c>
      <c r="O766" s="6">
        <v>99</v>
      </c>
      <c r="P766" s="6"/>
      <c r="Q766" s="6" t="s">
        <v>7733</v>
      </c>
      <c r="R766" s="6" t="s">
        <v>7734</v>
      </c>
      <c r="S766" s="6"/>
      <c r="T766" s="6" t="s">
        <v>1754</v>
      </c>
      <c r="U766">
        <f t="shared" si="11"/>
        <v>2</v>
      </c>
    </row>
    <row r="767" spans="1:21" x14ac:dyDescent="0.2">
      <c r="A767" s="6" t="s">
        <v>8755</v>
      </c>
      <c r="B767" s="6" t="s">
        <v>8753</v>
      </c>
      <c r="C767" s="6">
        <v>3509024</v>
      </c>
      <c r="D767" s="6" t="s">
        <v>7429</v>
      </c>
      <c r="E767" s="6" t="s">
        <v>8758</v>
      </c>
      <c r="F767" s="6" t="s">
        <v>6402</v>
      </c>
      <c r="G767" s="6">
        <v>606</v>
      </c>
      <c r="H767" s="6">
        <v>1919</v>
      </c>
      <c r="I767" s="6">
        <v>1</v>
      </c>
      <c r="J767" s="6">
        <v>0</v>
      </c>
      <c r="K767" s="6">
        <v>0</v>
      </c>
      <c r="L767" s="6"/>
      <c r="M767" s="6">
        <v>2022</v>
      </c>
      <c r="N767" s="6" t="s">
        <v>8757</v>
      </c>
      <c r="O767" s="6">
        <v>99</v>
      </c>
      <c r="P767" s="6"/>
      <c r="Q767" s="6" t="s">
        <v>7733</v>
      </c>
      <c r="R767" s="6" t="s">
        <v>7734</v>
      </c>
      <c r="S767" s="6"/>
      <c r="T767" s="6" t="s">
        <v>1755</v>
      </c>
      <c r="U767">
        <f t="shared" si="11"/>
        <v>1</v>
      </c>
    </row>
    <row r="768" spans="1:21" x14ac:dyDescent="0.2">
      <c r="A768" s="6" t="s">
        <v>8759</v>
      </c>
      <c r="B768" s="6" t="s">
        <v>8753</v>
      </c>
      <c r="C768" s="6">
        <v>3509024</v>
      </c>
      <c r="D768" s="6" t="s">
        <v>8760</v>
      </c>
      <c r="E768" s="6" t="s">
        <v>6679</v>
      </c>
      <c r="F768" s="6" t="s">
        <v>6402</v>
      </c>
      <c r="G768" s="6">
        <v>782</v>
      </c>
      <c r="H768" s="6">
        <v>5093</v>
      </c>
      <c r="I768" s="6">
        <v>1</v>
      </c>
      <c r="J768" s="6">
        <v>0</v>
      </c>
      <c r="K768" s="6">
        <v>0</v>
      </c>
      <c r="L768" s="6"/>
      <c r="M768" s="6">
        <v>2022</v>
      </c>
      <c r="N768" s="6" t="s">
        <v>7745</v>
      </c>
      <c r="O768" s="6">
        <v>99</v>
      </c>
      <c r="P768" s="6"/>
      <c r="Q768" s="6" t="s">
        <v>7733</v>
      </c>
      <c r="R768" s="6" t="s">
        <v>7734</v>
      </c>
      <c r="S768" s="6"/>
      <c r="T768" s="6" t="s">
        <v>1756</v>
      </c>
      <c r="U768">
        <f t="shared" si="11"/>
        <v>7</v>
      </c>
    </row>
    <row r="769" spans="1:21" x14ac:dyDescent="0.2">
      <c r="A769" s="6" t="s">
        <v>8759</v>
      </c>
      <c r="B769" s="6" t="s">
        <v>8753</v>
      </c>
      <c r="C769" s="6">
        <v>3509024</v>
      </c>
      <c r="D769" s="6" t="s">
        <v>8761</v>
      </c>
      <c r="E769" s="6" t="s">
        <v>6679</v>
      </c>
      <c r="F769" s="6" t="s">
        <v>6402</v>
      </c>
      <c r="G769" s="6">
        <v>533</v>
      </c>
      <c r="H769" s="6">
        <v>5093</v>
      </c>
      <c r="I769" s="6">
        <v>1</v>
      </c>
      <c r="J769" s="6">
        <v>0</v>
      </c>
      <c r="K769" s="6">
        <v>0</v>
      </c>
      <c r="L769" s="6"/>
      <c r="M769" s="6">
        <v>2022</v>
      </c>
      <c r="N769" s="6" t="s">
        <v>7745</v>
      </c>
      <c r="O769" s="6">
        <v>99</v>
      </c>
      <c r="P769" s="6"/>
      <c r="Q769" s="6" t="s">
        <v>7733</v>
      </c>
      <c r="R769" s="6" t="s">
        <v>7734</v>
      </c>
      <c r="S769" s="6"/>
      <c r="T769" s="6" t="s">
        <v>1757</v>
      </c>
      <c r="U769">
        <f t="shared" si="11"/>
        <v>6</v>
      </c>
    </row>
    <row r="770" spans="1:21" x14ac:dyDescent="0.2">
      <c r="A770" s="6" t="s">
        <v>8759</v>
      </c>
      <c r="B770" s="6" t="s">
        <v>8753</v>
      </c>
      <c r="C770" s="6">
        <v>3509024</v>
      </c>
      <c r="D770" s="6" t="s">
        <v>6714</v>
      </c>
      <c r="E770" s="6" t="s">
        <v>8762</v>
      </c>
      <c r="F770" s="6" t="s">
        <v>6402</v>
      </c>
      <c r="G770" s="6">
        <v>124</v>
      </c>
      <c r="H770" s="6">
        <v>5093</v>
      </c>
      <c r="I770" s="6">
        <v>0</v>
      </c>
      <c r="J770" s="6">
        <v>0</v>
      </c>
      <c r="K770" s="6">
        <v>0</v>
      </c>
      <c r="L770" s="6"/>
      <c r="M770" s="6">
        <v>2022</v>
      </c>
      <c r="N770" s="6" t="s">
        <v>7745</v>
      </c>
      <c r="O770" s="6">
        <v>99</v>
      </c>
      <c r="P770" s="6"/>
      <c r="Q770" s="6" t="s">
        <v>7733</v>
      </c>
      <c r="R770" s="6" t="s">
        <v>7734</v>
      </c>
      <c r="S770" s="6"/>
      <c r="T770" s="6" t="s">
        <v>1758</v>
      </c>
      <c r="U770">
        <f t="shared" si="11"/>
        <v>5</v>
      </c>
    </row>
    <row r="771" spans="1:21" x14ac:dyDescent="0.2">
      <c r="A771" s="6" t="s">
        <v>8759</v>
      </c>
      <c r="B771" s="6" t="s">
        <v>8753</v>
      </c>
      <c r="C771" s="6">
        <v>3509024</v>
      </c>
      <c r="D771" s="6" t="s">
        <v>7071</v>
      </c>
      <c r="E771" s="6" t="s">
        <v>8763</v>
      </c>
      <c r="F771" s="6" t="s">
        <v>6402</v>
      </c>
      <c r="G771" s="6">
        <v>965</v>
      </c>
      <c r="H771" s="6">
        <v>5093</v>
      </c>
      <c r="I771" s="6">
        <v>0</v>
      </c>
      <c r="J771" s="6">
        <v>1</v>
      </c>
      <c r="K771" s="6">
        <v>0</v>
      </c>
      <c r="L771" s="6"/>
      <c r="M771" s="6">
        <v>2022</v>
      </c>
      <c r="N771" s="6" t="s">
        <v>7745</v>
      </c>
      <c r="O771" s="6">
        <v>99</v>
      </c>
      <c r="P771" s="6"/>
      <c r="Q771" s="6" t="s">
        <v>7733</v>
      </c>
      <c r="R771" s="6" t="s">
        <v>7734</v>
      </c>
      <c r="S771" s="6"/>
      <c r="T771" s="6" t="s">
        <v>1752</v>
      </c>
      <c r="U771">
        <f t="shared" ref="U771:U834" si="12">COUNTIF(A771:A7071,A771)</f>
        <v>4</v>
      </c>
    </row>
    <row r="772" spans="1:21" x14ac:dyDescent="0.2">
      <c r="A772" s="6" t="s">
        <v>8759</v>
      </c>
      <c r="B772" s="6" t="s">
        <v>8753</v>
      </c>
      <c r="C772" s="6">
        <v>3509024</v>
      </c>
      <c r="D772" s="6" t="s">
        <v>8764</v>
      </c>
      <c r="E772" s="6" t="s">
        <v>8765</v>
      </c>
      <c r="F772" s="6" t="s">
        <v>6402</v>
      </c>
      <c r="G772" s="6">
        <v>863</v>
      </c>
      <c r="H772" s="6">
        <v>5093</v>
      </c>
      <c r="I772" s="6">
        <v>0</v>
      </c>
      <c r="J772" s="6">
        <v>1</v>
      </c>
      <c r="K772" s="6">
        <v>0</v>
      </c>
      <c r="L772" s="6"/>
      <c r="M772" s="6">
        <v>2022</v>
      </c>
      <c r="N772" s="6" t="s">
        <v>7745</v>
      </c>
      <c r="O772" s="6">
        <v>99</v>
      </c>
      <c r="P772" s="6"/>
      <c r="Q772" s="6" t="s">
        <v>7733</v>
      </c>
      <c r="R772" s="6" t="s">
        <v>7734</v>
      </c>
      <c r="S772" s="6"/>
      <c r="T772" s="6" t="s">
        <v>1751</v>
      </c>
      <c r="U772">
        <f t="shared" si="12"/>
        <v>3</v>
      </c>
    </row>
    <row r="773" spans="1:21" x14ac:dyDescent="0.2">
      <c r="A773" s="6" t="s">
        <v>8759</v>
      </c>
      <c r="B773" s="6" t="s">
        <v>8753</v>
      </c>
      <c r="C773" s="6">
        <v>3509024</v>
      </c>
      <c r="D773" s="6" t="s">
        <v>7019</v>
      </c>
      <c r="E773" s="6" t="s">
        <v>6779</v>
      </c>
      <c r="F773" s="6" t="s">
        <v>6402</v>
      </c>
      <c r="G773" s="6">
        <v>1087</v>
      </c>
      <c r="H773" s="6">
        <v>5093</v>
      </c>
      <c r="I773" s="6">
        <v>0</v>
      </c>
      <c r="J773" s="6">
        <v>1</v>
      </c>
      <c r="K773" s="6">
        <v>0</v>
      </c>
      <c r="L773" s="6"/>
      <c r="M773" s="6">
        <v>2022</v>
      </c>
      <c r="N773" s="6" t="s">
        <v>7745</v>
      </c>
      <c r="O773" s="6">
        <v>99</v>
      </c>
      <c r="P773" s="6"/>
      <c r="Q773" s="6" t="s">
        <v>7733</v>
      </c>
      <c r="R773" s="6" t="s">
        <v>7734</v>
      </c>
      <c r="S773" s="6"/>
      <c r="T773" s="6" t="s">
        <v>1750</v>
      </c>
      <c r="U773">
        <f t="shared" si="12"/>
        <v>2</v>
      </c>
    </row>
    <row r="774" spans="1:21" x14ac:dyDescent="0.2">
      <c r="A774" s="6" t="s">
        <v>8759</v>
      </c>
      <c r="B774" s="6" t="s">
        <v>8753</v>
      </c>
      <c r="C774" s="6">
        <v>3509024</v>
      </c>
      <c r="D774" s="6" t="s">
        <v>6401</v>
      </c>
      <c r="E774" s="6" t="s">
        <v>8766</v>
      </c>
      <c r="F774" s="6" t="s">
        <v>6402</v>
      </c>
      <c r="G774" s="6">
        <v>739</v>
      </c>
      <c r="H774" s="6">
        <v>5093</v>
      </c>
      <c r="I774" s="6">
        <v>0</v>
      </c>
      <c r="J774" s="6">
        <v>0</v>
      </c>
      <c r="K774" s="6">
        <v>0</v>
      </c>
      <c r="L774" s="6"/>
      <c r="M774" s="6">
        <v>2022</v>
      </c>
      <c r="N774" s="6" t="s">
        <v>7745</v>
      </c>
      <c r="O774" s="6">
        <v>99</v>
      </c>
      <c r="P774" s="6"/>
      <c r="Q774" s="6" t="s">
        <v>7733</v>
      </c>
      <c r="R774" s="6" t="s">
        <v>7734</v>
      </c>
      <c r="S774" s="6"/>
      <c r="T774" s="6" t="s">
        <v>1759</v>
      </c>
      <c r="U774">
        <f t="shared" si="12"/>
        <v>1</v>
      </c>
    </row>
    <row r="775" spans="1:21" x14ac:dyDescent="0.2">
      <c r="A775" s="6" t="s">
        <v>8767</v>
      </c>
      <c r="B775" s="6" t="s">
        <v>8768</v>
      </c>
      <c r="C775" s="6">
        <v>3502044</v>
      </c>
      <c r="D775" s="6" t="s">
        <v>6467</v>
      </c>
      <c r="E775" s="6" t="s">
        <v>6754</v>
      </c>
      <c r="F775" s="6" t="s">
        <v>6402</v>
      </c>
      <c r="G775" s="6">
        <v>721</v>
      </c>
      <c r="H775" s="6">
        <v>1750</v>
      </c>
      <c r="I775" s="6">
        <v>1</v>
      </c>
      <c r="J775" s="6">
        <v>0</v>
      </c>
      <c r="K775" s="6">
        <v>0</v>
      </c>
      <c r="L775" s="6"/>
      <c r="M775" s="6">
        <v>2022</v>
      </c>
      <c r="N775" s="6" t="s">
        <v>7732</v>
      </c>
      <c r="O775" s="6">
        <v>99</v>
      </c>
      <c r="P775" s="6"/>
      <c r="Q775" s="6" t="s">
        <v>7733</v>
      </c>
      <c r="R775" s="6" t="s">
        <v>7734</v>
      </c>
      <c r="S775" s="6"/>
      <c r="T775" s="6" t="s">
        <v>605</v>
      </c>
      <c r="U775">
        <f t="shared" si="12"/>
        <v>2</v>
      </c>
    </row>
    <row r="776" spans="1:21" x14ac:dyDescent="0.2">
      <c r="A776" s="6" t="s">
        <v>8767</v>
      </c>
      <c r="B776" s="6" t="s">
        <v>8768</v>
      </c>
      <c r="C776" s="6">
        <v>3502044</v>
      </c>
      <c r="D776" s="6" t="s">
        <v>7289</v>
      </c>
      <c r="E776" s="6" t="s">
        <v>8769</v>
      </c>
      <c r="F776" s="6" t="s">
        <v>6402</v>
      </c>
      <c r="G776" s="6">
        <v>1029</v>
      </c>
      <c r="H776" s="6">
        <v>1750</v>
      </c>
      <c r="I776" s="6">
        <v>0</v>
      </c>
      <c r="J776" s="6">
        <v>1</v>
      </c>
      <c r="K776" s="6">
        <v>0</v>
      </c>
      <c r="L776" s="6"/>
      <c r="M776" s="6">
        <v>2022</v>
      </c>
      <c r="N776" s="6" t="s">
        <v>7732</v>
      </c>
      <c r="O776" s="6">
        <v>99</v>
      </c>
      <c r="P776" s="6"/>
      <c r="Q776" s="6" t="s">
        <v>7733</v>
      </c>
      <c r="R776" s="6" t="s">
        <v>7734</v>
      </c>
      <c r="S776" s="6"/>
      <c r="T776" s="6" t="s">
        <v>604</v>
      </c>
      <c r="U776">
        <f t="shared" si="12"/>
        <v>1</v>
      </c>
    </row>
    <row r="777" spans="1:21" x14ac:dyDescent="0.2">
      <c r="A777" s="6" t="s">
        <v>8770</v>
      </c>
      <c r="B777" s="6" t="s">
        <v>8768</v>
      </c>
      <c r="C777" s="6">
        <v>3502044</v>
      </c>
      <c r="D777" s="6" t="s">
        <v>7608</v>
      </c>
      <c r="E777" s="6" t="s">
        <v>8771</v>
      </c>
      <c r="F777" s="6" t="s">
        <v>6402</v>
      </c>
      <c r="G777" s="6">
        <v>1107</v>
      </c>
      <c r="H777" s="6">
        <v>6250</v>
      </c>
      <c r="I777" s="6">
        <v>1</v>
      </c>
      <c r="J777" s="6">
        <v>1</v>
      </c>
      <c r="K777" s="6">
        <v>0</v>
      </c>
      <c r="L777" s="6"/>
      <c r="M777" s="6">
        <v>2022</v>
      </c>
      <c r="N777" s="6" t="s">
        <v>7745</v>
      </c>
      <c r="O777" s="6">
        <v>99</v>
      </c>
      <c r="P777" s="6"/>
      <c r="Q777" s="6" t="s">
        <v>7733</v>
      </c>
      <c r="R777" s="6" t="s">
        <v>7734</v>
      </c>
      <c r="S777" s="6"/>
      <c r="T777" s="6" t="s">
        <v>2194</v>
      </c>
      <c r="U777">
        <f t="shared" si="12"/>
        <v>7</v>
      </c>
    </row>
    <row r="778" spans="1:21" x14ac:dyDescent="0.2">
      <c r="A778" s="6" t="s">
        <v>8770</v>
      </c>
      <c r="B778" s="6" t="s">
        <v>8768</v>
      </c>
      <c r="C778" s="6">
        <v>3502044</v>
      </c>
      <c r="D778" s="6" t="s">
        <v>6436</v>
      </c>
      <c r="E778" s="6" t="s">
        <v>8772</v>
      </c>
      <c r="F778" s="6" t="s">
        <v>6402</v>
      </c>
      <c r="G778" s="6">
        <v>702</v>
      </c>
      <c r="H778" s="6">
        <v>6250</v>
      </c>
      <c r="I778" s="6">
        <v>1</v>
      </c>
      <c r="J778" s="6">
        <v>0</v>
      </c>
      <c r="K778" s="6">
        <v>0</v>
      </c>
      <c r="L778" s="6"/>
      <c r="M778" s="6">
        <v>2022</v>
      </c>
      <c r="N778" s="6" t="s">
        <v>7745</v>
      </c>
      <c r="O778" s="6">
        <v>99</v>
      </c>
      <c r="P778" s="6"/>
      <c r="Q778" s="6" t="s">
        <v>7733</v>
      </c>
      <c r="R778" s="6" t="s">
        <v>7734</v>
      </c>
      <c r="S778" s="6"/>
      <c r="T778" s="6" t="s">
        <v>2195</v>
      </c>
      <c r="U778">
        <f t="shared" si="12"/>
        <v>6</v>
      </c>
    </row>
    <row r="779" spans="1:21" x14ac:dyDescent="0.2">
      <c r="A779" s="6" t="s">
        <v>8770</v>
      </c>
      <c r="B779" s="6" t="s">
        <v>8768</v>
      </c>
      <c r="C779" s="6">
        <v>3502044</v>
      </c>
      <c r="D779" s="6" t="s">
        <v>6440</v>
      </c>
      <c r="E779" s="6" t="s">
        <v>8773</v>
      </c>
      <c r="F779" s="6" t="s">
        <v>6402</v>
      </c>
      <c r="G779" s="6">
        <v>1227</v>
      </c>
      <c r="H779" s="6">
        <v>6250</v>
      </c>
      <c r="I779" s="6">
        <v>1</v>
      </c>
      <c r="J779" s="6">
        <v>1</v>
      </c>
      <c r="K779" s="6">
        <v>0</v>
      </c>
      <c r="L779" s="6"/>
      <c r="M779" s="6">
        <v>2022</v>
      </c>
      <c r="N779" s="6" t="s">
        <v>7745</v>
      </c>
      <c r="O779" s="6">
        <v>99</v>
      </c>
      <c r="P779" s="6"/>
      <c r="Q779" s="6" t="s">
        <v>7733</v>
      </c>
      <c r="R779" s="6" t="s">
        <v>7734</v>
      </c>
      <c r="S779" s="6"/>
      <c r="T779" s="6" t="s">
        <v>2193</v>
      </c>
      <c r="U779">
        <f t="shared" si="12"/>
        <v>5</v>
      </c>
    </row>
    <row r="780" spans="1:21" x14ac:dyDescent="0.2">
      <c r="A780" s="6" t="s">
        <v>8770</v>
      </c>
      <c r="B780" s="6" t="s">
        <v>8768</v>
      </c>
      <c r="C780" s="6">
        <v>3502044</v>
      </c>
      <c r="D780" s="6" t="s">
        <v>7175</v>
      </c>
      <c r="E780" s="6" t="s">
        <v>8774</v>
      </c>
      <c r="F780" s="6" t="s">
        <v>6402</v>
      </c>
      <c r="G780" s="6">
        <v>692</v>
      </c>
      <c r="H780" s="6">
        <v>6250</v>
      </c>
      <c r="I780" s="6">
        <v>1</v>
      </c>
      <c r="J780" s="6">
        <v>0</v>
      </c>
      <c r="K780" s="6">
        <v>0</v>
      </c>
      <c r="L780" s="6"/>
      <c r="M780" s="6">
        <v>2022</v>
      </c>
      <c r="N780" s="6" t="s">
        <v>7745</v>
      </c>
      <c r="O780" s="6">
        <v>99</v>
      </c>
      <c r="P780" s="6"/>
      <c r="Q780" s="6" t="s">
        <v>7733</v>
      </c>
      <c r="R780" s="6" t="s">
        <v>7734</v>
      </c>
      <c r="S780" s="6"/>
      <c r="T780" s="6" t="s">
        <v>2196</v>
      </c>
      <c r="U780">
        <f t="shared" si="12"/>
        <v>4</v>
      </c>
    </row>
    <row r="781" spans="1:21" x14ac:dyDescent="0.2">
      <c r="A781" s="6" t="s">
        <v>8770</v>
      </c>
      <c r="B781" s="6" t="s">
        <v>8768</v>
      </c>
      <c r="C781" s="6">
        <v>3502044</v>
      </c>
      <c r="D781" s="6" t="s">
        <v>8775</v>
      </c>
      <c r="E781" s="6" t="s">
        <v>8774</v>
      </c>
      <c r="F781" s="6" t="s">
        <v>6402</v>
      </c>
      <c r="G781" s="6">
        <v>819</v>
      </c>
      <c r="H781" s="6">
        <v>6250</v>
      </c>
      <c r="I781" s="6">
        <v>0</v>
      </c>
      <c r="J781" s="6">
        <v>1</v>
      </c>
      <c r="K781" s="6">
        <v>0</v>
      </c>
      <c r="L781" s="6"/>
      <c r="M781" s="6">
        <v>2022</v>
      </c>
      <c r="N781" s="6" t="s">
        <v>7745</v>
      </c>
      <c r="O781" s="6">
        <v>99</v>
      </c>
      <c r="P781" s="6"/>
      <c r="Q781" s="6" t="s">
        <v>7733</v>
      </c>
      <c r="R781" s="6" t="s">
        <v>7734</v>
      </c>
      <c r="S781" s="6"/>
      <c r="T781" s="6" t="s">
        <v>2192</v>
      </c>
      <c r="U781">
        <f t="shared" si="12"/>
        <v>3</v>
      </c>
    </row>
    <row r="782" spans="1:21" x14ac:dyDescent="0.2">
      <c r="A782" s="6" t="s">
        <v>8770</v>
      </c>
      <c r="B782" s="6" t="s">
        <v>8768</v>
      </c>
      <c r="C782" s="6">
        <v>3502044</v>
      </c>
      <c r="D782" s="6" t="s">
        <v>8776</v>
      </c>
      <c r="E782" s="6" t="s">
        <v>8777</v>
      </c>
      <c r="F782" s="6" t="s">
        <v>6402</v>
      </c>
      <c r="G782" s="6">
        <v>1010</v>
      </c>
      <c r="H782" s="6">
        <v>6250</v>
      </c>
      <c r="I782" s="6">
        <v>0</v>
      </c>
      <c r="J782" s="6">
        <v>1</v>
      </c>
      <c r="K782" s="6">
        <v>0</v>
      </c>
      <c r="L782" s="6"/>
      <c r="M782" s="6">
        <v>2022</v>
      </c>
      <c r="N782" s="6" t="s">
        <v>7745</v>
      </c>
      <c r="O782" s="6">
        <v>99</v>
      </c>
      <c r="P782" s="6"/>
      <c r="Q782" s="6" t="s">
        <v>7733</v>
      </c>
      <c r="R782" s="6" t="s">
        <v>7734</v>
      </c>
      <c r="S782" s="6"/>
      <c r="T782" s="6" t="s">
        <v>2191</v>
      </c>
      <c r="U782">
        <f t="shared" si="12"/>
        <v>2</v>
      </c>
    </row>
    <row r="783" spans="1:21" x14ac:dyDescent="0.2">
      <c r="A783" s="6" t="s">
        <v>8770</v>
      </c>
      <c r="B783" s="6" t="s">
        <v>8768</v>
      </c>
      <c r="C783" s="6">
        <v>3502044</v>
      </c>
      <c r="D783" s="6" t="s">
        <v>7170</v>
      </c>
      <c r="E783" s="6" t="s">
        <v>8778</v>
      </c>
      <c r="F783" s="6" t="s">
        <v>6402</v>
      </c>
      <c r="G783" s="6">
        <v>693</v>
      </c>
      <c r="H783" s="6">
        <v>6250</v>
      </c>
      <c r="I783" s="6">
        <v>0</v>
      </c>
      <c r="J783" s="6">
        <v>0</v>
      </c>
      <c r="K783" s="6">
        <v>0</v>
      </c>
      <c r="L783" s="6"/>
      <c r="M783" s="6">
        <v>2022</v>
      </c>
      <c r="N783" s="6" t="s">
        <v>7745</v>
      </c>
      <c r="O783" s="6">
        <v>99</v>
      </c>
      <c r="P783" s="6"/>
      <c r="Q783" s="6" t="s">
        <v>7733</v>
      </c>
      <c r="R783" s="6" t="s">
        <v>7734</v>
      </c>
      <c r="S783" s="6"/>
      <c r="T783" s="6" t="s">
        <v>2197</v>
      </c>
      <c r="U783">
        <f t="shared" si="12"/>
        <v>1</v>
      </c>
    </row>
    <row r="784" spans="1:21" x14ac:dyDescent="0.2">
      <c r="A784" s="6" t="s">
        <v>8779</v>
      </c>
      <c r="B784" s="6" t="s">
        <v>8780</v>
      </c>
      <c r="C784" s="6">
        <v>3502025</v>
      </c>
      <c r="D784" s="6" t="s">
        <v>7396</v>
      </c>
      <c r="E784" s="6" t="s">
        <v>8781</v>
      </c>
      <c r="F784" s="6" t="s">
        <v>6402</v>
      </c>
      <c r="G784" s="6">
        <v>2103</v>
      </c>
      <c r="H784" s="6">
        <v>3987</v>
      </c>
      <c r="I784" s="6">
        <v>0</v>
      </c>
      <c r="J784" s="6">
        <v>1</v>
      </c>
      <c r="K784" s="6">
        <v>0</v>
      </c>
      <c r="L784" s="6"/>
      <c r="M784" s="6">
        <v>2022</v>
      </c>
      <c r="N784" s="6" t="s">
        <v>7732</v>
      </c>
      <c r="O784" s="6">
        <v>99</v>
      </c>
      <c r="P784" s="6"/>
      <c r="Q784" s="6" t="s">
        <v>7733</v>
      </c>
      <c r="R784" s="6" t="s">
        <v>7734</v>
      </c>
      <c r="S784" s="6"/>
      <c r="T784" s="6" t="s">
        <v>19938</v>
      </c>
      <c r="U784">
        <f t="shared" si="12"/>
        <v>2</v>
      </c>
    </row>
    <row r="785" spans="1:21" x14ac:dyDescent="0.2">
      <c r="A785" s="6" t="s">
        <v>8779</v>
      </c>
      <c r="B785" s="6" t="s">
        <v>8780</v>
      </c>
      <c r="C785" s="6">
        <v>3502025</v>
      </c>
      <c r="D785" s="6" t="s">
        <v>8782</v>
      </c>
      <c r="E785" s="6" t="s">
        <v>8783</v>
      </c>
      <c r="F785" s="6" t="s">
        <v>6402</v>
      </c>
      <c r="G785" s="6">
        <v>1884</v>
      </c>
      <c r="H785" s="6">
        <v>3987</v>
      </c>
      <c r="I785" s="6">
        <v>0</v>
      </c>
      <c r="J785" s="6">
        <v>0</v>
      </c>
      <c r="K785" s="6">
        <v>0</v>
      </c>
      <c r="L785" s="6"/>
      <c r="M785" s="6">
        <v>2022</v>
      </c>
      <c r="N785" s="6" t="s">
        <v>7732</v>
      </c>
      <c r="O785" s="6">
        <v>99</v>
      </c>
      <c r="P785" s="6"/>
      <c r="Q785" s="6" t="s">
        <v>7733</v>
      </c>
      <c r="R785" s="6" t="s">
        <v>7734</v>
      </c>
      <c r="S785" s="6"/>
      <c r="T785" s="6" t="s">
        <v>19939</v>
      </c>
      <c r="U785">
        <f t="shared" si="12"/>
        <v>1</v>
      </c>
    </row>
    <row r="786" spans="1:21" x14ac:dyDescent="0.2">
      <c r="A786" s="6" t="s">
        <v>8784</v>
      </c>
      <c r="B786" s="6" t="s">
        <v>8780</v>
      </c>
      <c r="C786" s="6">
        <v>3502025</v>
      </c>
      <c r="D786" s="6" t="s">
        <v>8785</v>
      </c>
      <c r="E786" s="6" t="s">
        <v>8786</v>
      </c>
      <c r="F786" s="6" t="s">
        <v>6402</v>
      </c>
      <c r="G786" s="6">
        <v>231</v>
      </c>
      <c r="H786" s="6">
        <v>625</v>
      </c>
      <c r="I786" s="6">
        <v>0</v>
      </c>
      <c r="J786" s="6">
        <v>0</v>
      </c>
      <c r="K786" s="6">
        <v>0</v>
      </c>
      <c r="L786" s="6"/>
      <c r="M786" s="6">
        <v>2022</v>
      </c>
      <c r="N786" s="6" t="s">
        <v>7745</v>
      </c>
      <c r="O786" s="6">
        <v>1</v>
      </c>
      <c r="P786" s="6"/>
      <c r="Q786" s="6" t="s">
        <v>7733</v>
      </c>
      <c r="R786" s="6" t="s">
        <v>7734</v>
      </c>
      <c r="S786" s="6"/>
      <c r="T786" s="6" t="s">
        <v>19940</v>
      </c>
      <c r="U786">
        <f t="shared" si="12"/>
        <v>2</v>
      </c>
    </row>
    <row r="787" spans="1:21" x14ac:dyDescent="0.2">
      <c r="A787" s="6" t="s">
        <v>8784</v>
      </c>
      <c r="B787" s="6" t="s">
        <v>8780</v>
      </c>
      <c r="C787" s="6">
        <v>3502025</v>
      </c>
      <c r="D787" s="6" t="s">
        <v>6427</v>
      </c>
      <c r="E787" s="6" t="s">
        <v>6586</v>
      </c>
      <c r="F787" s="6" t="s">
        <v>6402</v>
      </c>
      <c r="G787" s="6">
        <v>394</v>
      </c>
      <c r="H787" s="6">
        <v>625</v>
      </c>
      <c r="I787" s="6">
        <v>0</v>
      </c>
      <c r="J787" s="6">
        <v>1</v>
      </c>
      <c r="K787" s="6">
        <v>0</v>
      </c>
      <c r="L787" s="6"/>
      <c r="M787" s="6">
        <v>2022</v>
      </c>
      <c r="N787" s="6" t="s">
        <v>7745</v>
      </c>
      <c r="O787" s="6">
        <v>1</v>
      </c>
      <c r="P787" s="6"/>
      <c r="Q787" s="6" t="s">
        <v>7733</v>
      </c>
      <c r="R787" s="6" t="s">
        <v>7734</v>
      </c>
      <c r="S787" s="6"/>
      <c r="T787" s="6" t="s">
        <v>5754</v>
      </c>
      <c r="U787">
        <f t="shared" si="12"/>
        <v>1</v>
      </c>
    </row>
    <row r="788" spans="1:21" x14ac:dyDescent="0.2">
      <c r="A788" s="6" t="s">
        <v>8787</v>
      </c>
      <c r="B788" s="6" t="s">
        <v>8780</v>
      </c>
      <c r="C788" s="6">
        <v>3502025</v>
      </c>
      <c r="D788" s="6" t="s">
        <v>7684</v>
      </c>
      <c r="E788" s="6" t="s">
        <v>8788</v>
      </c>
      <c r="F788" s="6" t="s">
        <v>6402</v>
      </c>
      <c r="G788" s="6">
        <v>0</v>
      </c>
      <c r="H788" s="6"/>
      <c r="I788" s="6">
        <v>1</v>
      </c>
      <c r="J788" s="6">
        <v>1</v>
      </c>
      <c r="K788" s="6">
        <v>1</v>
      </c>
      <c r="L788" s="6"/>
      <c r="M788" s="6">
        <v>2022</v>
      </c>
      <c r="N788" s="6" t="s">
        <v>7745</v>
      </c>
      <c r="O788" s="6">
        <v>2</v>
      </c>
      <c r="P788" s="6"/>
      <c r="Q788" s="6" t="s">
        <v>7733</v>
      </c>
      <c r="R788" s="6" t="s">
        <v>7734</v>
      </c>
      <c r="S788" s="6"/>
      <c r="T788" s="6" t="s">
        <v>5753</v>
      </c>
      <c r="U788">
        <f t="shared" si="12"/>
        <v>1</v>
      </c>
    </row>
    <row r="789" spans="1:21" x14ac:dyDescent="0.2">
      <c r="A789" s="6" t="s">
        <v>8789</v>
      </c>
      <c r="B789" s="6" t="s">
        <v>8780</v>
      </c>
      <c r="C789" s="6">
        <v>3502025</v>
      </c>
      <c r="D789" s="6" t="s">
        <v>8790</v>
      </c>
      <c r="E789" s="6" t="s">
        <v>8791</v>
      </c>
      <c r="F789" s="6" t="s">
        <v>6402</v>
      </c>
      <c r="G789" s="6">
        <v>0</v>
      </c>
      <c r="H789" s="6"/>
      <c r="I789" s="6">
        <v>1</v>
      </c>
      <c r="J789" s="6">
        <v>1</v>
      </c>
      <c r="K789" s="6">
        <v>1</v>
      </c>
      <c r="L789" s="6"/>
      <c r="M789" s="6">
        <v>2022</v>
      </c>
      <c r="N789" s="6" t="s">
        <v>7745</v>
      </c>
      <c r="O789" s="6">
        <v>3</v>
      </c>
      <c r="P789" s="6"/>
      <c r="Q789" s="6" t="s">
        <v>7733</v>
      </c>
      <c r="R789" s="6" t="s">
        <v>7734</v>
      </c>
      <c r="S789" s="6"/>
      <c r="T789" s="6" t="s">
        <v>5752</v>
      </c>
      <c r="U789">
        <f t="shared" si="12"/>
        <v>1</v>
      </c>
    </row>
    <row r="790" spans="1:21" x14ac:dyDescent="0.2">
      <c r="A790" s="6" t="s">
        <v>8792</v>
      </c>
      <c r="B790" s="6" t="s">
        <v>8780</v>
      </c>
      <c r="C790" s="6">
        <v>3502025</v>
      </c>
      <c r="D790" s="6" t="s">
        <v>7178</v>
      </c>
      <c r="E790" s="6" t="s">
        <v>8793</v>
      </c>
      <c r="F790" s="6" t="s">
        <v>6402</v>
      </c>
      <c r="G790" s="6">
        <v>357</v>
      </c>
      <c r="H790" s="6">
        <v>606</v>
      </c>
      <c r="I790" s="6">
        <v>0</v>
      </c>
      <c r="J790" s="6">
        <v>1</v>
      </c>
      <c r="K790" s="6">
        <v>0</v>
      </c>
      <c r="L790" s="6"/>
      <c r="M790" s="6">
        <v>2022</v>
      </c>
      <c r="N790" s="6" t="s">
        <v>7745</v>
      </c>
      <c r="O790" s="6">
        <v>4</v>
      </c>
      <c r="P790" s="6"/>
      <c r="Q790" s="6" t="s">
        <v>7733</v>
      </c>
      <c r="R790" s="6" t="s">
        <v>7734</v>
      </c>
      <c r="S790" s="6"/>
      <c r="T790" s="6" t="s">
        <v>5751</v>
      </c>
      <c r="U790">
        <f t="shared" si="12"/>
        <v>3</v>
      </c>
    </row>
    <row r="791" spans="1:21" x14ac:dyDescent="0.2">
      <c r="A791" s="6" t="s">
        <v>8792</v>
      </c>
      <c r="B791" s="6" t="s">
        <v>8780</v>
      </c>
      <c r="C791" s="6">
        <v>3502025</v>
      </c>
      <c r="D791" s="6" t="s">
        <v>6425</v>
      </c>
      <c r="E791" s="6" t="s">
        <v>8794</v>
      </c>
      <c r="F791" s="6" t="s">
        <v>6402</v>
      </c>
      <c r="G791" s="6">
        <v>94</v>
      </c>
      <c r="H791" s="6">
        <v>606</v>
      </c>
      <c r="I791" s="6">
        <v>0</v>
      </c>
      <c r="J791" s="6">
        <v>0</v>
      </c>
      <c r="K791" s="6">
        <v>0</v>
      </c>
      <c r="L791" s="6"/>
      <c r="M791" s="6">
        <v>2022</v>
      </c>
      <c r="N791" s="6" t="s">
        <v>7745</v>
      </c>
      <c r="O791" s="6">
        <v>4</v>
      </c>
      <c r="P791" s="6"/>
      <c r="Q791" s="6" t="s">
        <v>7733</v>
      </c>
      <c r="R791" s="6" t="s">
        <v>7734</v>
      </c>
      <c r="S791" s="6"/>
      <c r="T791" s="6" t="s">
        <v>5756</v>
      </c>
      <c r="U791">
        <f t="shared" si="12"/>
        <v>2</v>
      </c>
    </row>
    <row r="792" spans="1:21" x14ac:dyDescent="0.2">
      <c r="A792" s="6" t="s">
        <v>8792</v>
      </c>
      <c r="B792" s="6" t="s">
        <v>8780</v>
      </c>
      <c r="C792" s="6">
        <v>3502025</v>
      </c>
      <c r="D792" s="6" t="s">
        <v>6440</v>
      </c>
      <c r="E792" s="6" t="s">
        <v>8795</v>
      </c>
      <c r="F792" s="6" t="s">
        <v>6402</v>
      </c>
      <c r="G792" s="6">
        <v>155</v>
      </c>
      <c r="H792" s="6">
        <v>606</v>
      </c>
      <c r="I792" s="6">
        <v>0</v>
      </c>
      <c r="J792" s="6">
        <v>0</v>
      </c>
      <c r="K792" s="6">
        <v>0</v>
      </c>
      <c r="L792" s="6"/>
      <c r="M792" s="6">
        <v>2022</v>
      </c>
      <c r="N792" s="6" t="s">
        <v>7745</v>
      </c>
      <c r="O792" s="6">
        <v>4</v>
      </c>
      <c r="P792" s="6"/>
      <c r="Q792" s="6" t="s">
        <v>7733</v>
      </c>
      <c r="R792" s="6" t="s">
        <v>7734</v>
      </c>
      <c r="S792" s="6"/>
      <c r="T792" s="6" t="s">
        <v>19941</v>
      </c>
      <c r="U792">
        <f t="shared" si="12"/>
        <v>1</v>
      </c>
    </row>
    <row r="793" spans="1:21" x14ac:dyDescent="0.2">
      <c r="A793" s="6" t="s">
        <v>8796</v>
      </c>
      <c r="B793" s="6" t="s">
        <v>8780</v>
      </c>
      <c r="C793" s="6">
        <v>3502025</v>
      </c>
      <c r="D793" s="6" t="s">
        <v>8797</v>
      </c>
      <c r="E793" s="6" t="s">
        <v>8798</v>
      </c>
      <c r="F793" s="6" t="s">
        <v>6402</v>
      </c>
      <c r="G793" s="6">
        <v>241</v>
      </c>
      <c r="H793" s="6">
        <v>665</v>
      </c>
      <c r="I793" s="6">
        <v>0</v>
      </c>
      <c r="J793" s="6">
        <v>0</v>
      </c>
      <c r="K793" s="6">
        <v>0</v>
      </c>
      <c r="L793" s="6"/>
      <c r="M793" s="6">
        <v>2022</v>
      </c>
      <c r="N793" s="6" t="s">
        <v>7745</v>
      </c>
      <c r="O793" s="6">
        <v>5</v>
      </c>
      <c r="P793" s="6"/>
      <c r="Q793" s="6" t="s">
        <v>7733</v>
      </c>
      <c r="R793" s="6" t="s">
        <v>7734</v>
      </c>
      <c r="S793" s="6"/>
      <c r="T793" s="6" t="s">
        <v>5758</v>
      </c>
      <c r="U793">
        <f t="shared" si="12"/>
        <v>2</v>
      </c>
    </row>
    <row r="794" spans="1:21" x14ac:dyDescent="0.2">
      <c r="A794" s="6" t="s">
        <v>8796</v>
      </c>
      <c r="B794" s="6" t="s">
        <v>8780</v>
      </c>
      <c r="C794" s="6">
        <v>3502025</v>
      </c>
      <c r="D794" s="6" t="s">
        <v>6467</v>
      </c>
      <c r="E794" s="6" t="s">
        <v>8799</v>
      </c>
      <c r="F794" s="6" t="s">
        <v>6402</v>
      </c>
      <c r="G794" s="6">
        <v>424</v>
      </c>
      <c r="H794" s="6">
        <v>665</v>
      </c>
      <c r="I794" s="6">
        <v>0</v>
      </c>
      <c r="J794" s="6">
        <v>1</v>
      </c>
      <c r="K794" s="6">
        <v>0</v>
      </c>
      <c r="L794" s="6"/>
      <c r="M794" s="6">
        <v>2022</v>
      </c>
      <c r="N794" s="6" t="s">
        <v>7745</v>
      </c>
      <c r="O794" s="6">
        <v>5</v>
      </c>
      <c r="P794" s="6"/>
      <c r="Q794" s="6" t="s">
        <v>7733</v>
      </c>
      <c r="R794" s="6" t="s">
        <v>7734</v>
      </c>
      <c r="S794" s="6"/>
      <c r="T794" s="6" t="s">
        <v>5750</v>
      </c>
      <c r="U794">
        <f t="shared" si="12"/>
        <v>1</v>
      </c>
    </row>
    <row r="795" spans="1:21" x14ac:dyDescent="0.2">
      <c r="A795" s="6" t="s">
        <v>8800</v>
      </c>
      <c r="B795" s="6" t="s">
        <v>8780</v>
      </c>
      <c r="C795" s="6">
        <v>3502025</v>
      </c>
      <c r="D795" s="6" t="s">
        <v>8801</v>
      </c>
      <c r="E795" s="6" t="s">
        <v>8802</v>
      </c>
      <c r="F795" s="6" t="s">
        <v>6402</v>
      </c>
      <c r="G795" s="6">
        <v>0</v>
      </c>
      <c r="H795" s="6"/>
      <c r="I795" s="6">
        <v>0</v>
      </c>
      <c r="J795" s="6">
        <v>1</v>
      </c>
      <c r="K795" s="6">
        <v>1</v>
      </c>
      <c r="L795" s="6"/>
      <c r="M795" s="6">
        <v>2022</v>
      </c>
      <c r="N795" s="6" t="s">
        <v>7745</v>
      </c>
      <c r="O795" s="6">
        <v>6</v>
      </c>
      <c r="P795" s="6"/>
      <c r="Q795" s="6" t="s">
        <v>7733</v>
      </c>
      <c r="R795" s="6" t="s">
        <v>7734</v>
      </c>
      <c r="S795" s="6"/>
      <c r="T795" s="6" t="s">
        <v>5749</v>
      </c>
      <c r="U795">
        <f t="shared" si="12"/>
        <v>1</v>
      </c>
    </row>
    <row r="796" spans="1:21" x14ac:dyDescent="0.2">
      <c r="A796" s="6" t="s">
        <v>8803</v>
      </c>
      <c r="B796" s="6" t="s">
        <v>8804</v>
      </c>
      <c r="C796" s="6">
        <v>3552092</v>
      </c>
      <c r="D796" s="6" t="s">
        <v>6523</v>
      </c>
      <c r="E796" s="6" t="s">
        <v>8805</v>
      </c>
      <c r="F796" s="6" t="s">
        <v>6402</v>
      </c>
      <c r="G796" s="6">
        <v>0</v>
      </c>
      <c r="H796" s="6"/>
      <c r="I796" s="6">
        <v>0</v>
      </c>
      <c r="J796" s="6">
        <v>1</v>
      </c>
      <c r="K796" s="6">
        <v>1</v>
      </c>
      <c r="L796" s="6"/>
      <c r="M796" s="6">
        <v>2022</v>
      </c>
      <c r="N796" s="6" t="s">
        <v>7732</v>
      </c>
      <c r="O796" s="6">
        <v>99</v>
      </c>
      <c r="P796" s="6"/>
      <c r="Q796" s="6" t="s">
        <v>7733</v>
      </c>
      <c r="R796" s="6" t="s">
        <v>7734</v>
      </c>
      <c r="S796" s="6"/>
      <c r="T796" s="6" t="s">
        <v>624</v>
      </c>
      <c r="U796">
        <f t="shared" si="12"/>
        <v>1</v>
      </c>
    </row>
    <row r="797" spans="1:21" x14ac:dyDescent="0.2">
      <c r="A797" s="6" t="s">
        <v>8806</v>
      </c>
      <c r="B797" s="6" t="s">
        <v>8804</v>
      </c>
      <c r="C797" s="6">
        <v>3552092</v>
      </c>
      <c r="D797" s="6" t="s">
        <v>7080</v>
      </c>
      <c r="E797" s="6" t="s">
        <v>8807</v>
      </c>
      <c r="F797" s="6" t="s">
        <v>6402</v>
      </c>
      <c r="G797" s="6">
        <v>0</v>
      </c>
      <c r="H797" s="6"/>
      <c r="I797" s="6">
        <v>0</v>
      </c>
      <c r="J797" s="6">
        <v>1</v>
      </c>
      <c r="K797" s="6">
        <v>1</v>
      </c>
      <c r="L797" s="6"/>
      <c r="M797" s="6">
        <v>2022</v>
      </c>
      <c r="N797" s="6" t="s">
        <v>7745</v>
      </c>
      <c r="O797" s="6">
        <v>99</v>
      </c>
      <c r="P797" s="6"/>
      <c r="Q797" s="6" t="s">
        <v>7733</v>
      </c>
      <c r="R797" s="6" t="s">
        <v>7734</v>
      </c>
      <c r="S797" s="6"/>
      <c r="T797" s="6" t="s">
        <v>2317</v>
      </c>
      <c r="U797">
        <f t="shared" si="12"/>
        <v>4</v>
      </c>
    </row>
    <row r="798" spans="1:21" x14ac:dyDescent="0.2">
      <c r="A798" s="6" t="s">
        <v>8806</v>
      </c>
      <c r="B798" s="6" t="s">
        <v>8804</v>
      </c>
      <c r="C798" s="6">
        <v>3552092</v>
      </c>
      <c r="D798" s="6" t="s">
        <v>8808</v>
      </c>
      <c r="E798" s="6" t="s">
        <v>8809</v>
      </c>
      <c r="F798" s="6" t="s">
        <v>6402</v>
      </c>
      <c r="G798" s="6">
        <v>0</v>
      </c>
      <c r="H798" s="6"/>
      <c r="I798" s="6">
        <v>1</v>
      </c>
      <c r="J798" s="6">
        <v>1</v>
      </c>
      <c r="K798" s="6">
        <v>1</v>
      </c>
      <c r="L798" s="6"/>
      <c r="M798" s="6">
        <v>2022</v>
      </c>
      <c r="N798" s="6" t="s">
        <v>7745</v>
      </c>
      <c r="O798" s="6">
        <v>99</v>
      </c>
      <c r="P798" s="6"/>
      <c r="Q798" s="6" t="s">
        <v>7733</v>
      </c>
      <c r="R798" s="6" t="s">
        <v>7734</v>
      </c>
      <c r="S798" s="6"/>
      <c r="T798" s="6" t="s">
        <v>2316</v>
      </c>
      <c r="U798">
        <f t="shared" si="12"/>
        <v>3</v>
      </c>
    </row>
    <row r="799" spans="1:21" x14ac:dyDescent="0.2">
      <c r="A799" s="6" t="s">
        <v>8806</v>
      </c>
      <c r="B799" s="6" t="s">
        <v>8804</v>
      </c>
      <c r="C799" s="6">
        <v>3552092</v>
      </c>
      <c r="D799" s="6" t="s">
        <v>6440</v>
      </c>
      <c r="E799" s="6" t="s">
        <v>8809</v>
      </c>
      <c r="F799" s="6" t="s">
        <v>6402</v>
      </c>
      <c r="G799" s="6">
        <v>0</v>
      </c>
      <c r="H799" s="6"/>
      <c r="I799" s="6">
        <v>0</v>
      </c>
      <c r="J799" s="6">
        <v>1</v>
      </c>
      <c r="K799" s="6">
        <v>1</v>
      </c>
      <c r="L799" s="6"/>
      <c r="M799" s="6">
        <v>2022</v>
      </c>
      <c r="N799" s="6" t="s">
        <v>7745</v>
      </c>
      <c r="O799" s="6">
        <v>99</v>
      </c>
      <c r="P799" s="6"/>
      <c r="Q799" s="6" t="s">
        <v>7733</v>
      </c>
      <c r="R799" s="6" t="s">
        <v>7734</v>
      </c>
      <c r="S799" s="6"/>
      <c r="T799" s="6" t="s">
        <v>2315</v>
      </c>
      <c r="U799">
        <f t="shared" si="12"/>
        <v>2</v>
      </c>
    </row>
    <row r="800" spans="1:21" x14ac:dyDescent="0.2">
      <c r="A800" s="6" t="s">
        <v>8806</v>
      </c>
      <c r="B800" s="6" t="s">
        <v>8804</v>
      </c>
      <c r="C800" s="6">
        <v>3552092</v>
      </c>
      <c r="D800" s="6" t="s">
        <v>6419</v>
      </c>
      <c r="E800" s="6" t="s">
        <v>8810</v>
      </c>
      <c r="F800" s="6" t="s">
        <v>6402</v>
      </c>
      <c r="G800" s="6">
        <v>0</v>
      </c>
      <c r="H800" s="6"/>
      <c r="I800" s="6">
        <v>0</v>
      </c>
      <c r="J800" s="6">
        <v>1</v>
      </c>
      <c r="K800" s="6">
        <v>1</v>
      </c>
      <c r="L800" s="6"/>
      <c r="M800" s="6">
        <v>2022</v>
      </c>
      <c r="N800" s="6" t="s">
        <v>7745</v>
      </c>
      <c r="O800" s="6">
        <v>99</v>
      </c>
      <c r="P800" s="6"/>
      <c r="Q800" s="6" t="s">
        <v>7733</v>
      </c>
      <c r="R800" s="6" t="s">
        <v>7734</v>
      </c>
      <c r="S800" s="6"/>
      <c r="T800" s="6" t="s">
        <v>2314</v>
      </c>
      <c r="U800">
        <f t="shared" si="12"/>
        <v>1</v>
      </c>
    </row>
    <row r="801" spans="1:21" x14ac:dyDescent="0.2">
      <c r="A801" s="6" t="s">
        <v>8811</v>
      </c>
      <c r="B801" s="6" t="s">
        <v>8812</v>
      </c>
      <c r="C801" s="6">
        <v>3536020</v>
      </c>
      <c r="D801" s="6" t="s">
        <v>6992</v>
      </c>
      <c r="E801" s="6" t="s">
        <v>8813</v>
      </c>
      <c r="F801" s="6" t="s">
        <v>6402</v>
      </c>
      <c r="G801" s="6">
        <v>17981</v>
      </c>
      <c r="H801" s="6">
        <v>23933</v>
      </c>
      <c r="I801" s="6">
        <v>1</v>
      </c>
      <c r="J801" s="6">
        <v>1</v>
      </c>
      <c r="K801" s="6">
        <v>0</v>
      </c>
      <c r="L801" s="6"/>
      <c r="M801" s="6">
        <v>2022</v>
      </c>
      <c r="N801" s="6" t="s">
        <v>7732</v>
      </c>
      <c r="O801" s="6">
        <v>99</v>
      </c>
      <c r="P801" s="6"/>
      <c r="Q801" s="6" t="s">
        <v>7733</v>
      </c>
      <c r="R801" s="6" t="s">
        <v>7734</v>
      </c>
      <c r="S801" s="6"/>
      <c r="T801" s="6" t="s">
        <v>627</v>
      </c>
      <c r="U801">
        <f t="shared" si="12"/>
        <v>3</v>
      </c>
    </row>
    <row r="802" spans="1:21" x14ac:dyDescent="0.2">
      <c r="A802" s="6" t="s">
        <v>8811</v>
      </c>
      <c r="B802" s="6" t="s">
        <v>8812</v>
      </c>
      <c r="C802" s="6">
        <v>3536020</v>
      </c>
      <c r="D802" s="6" t="s">
        <v>6956</v>
      </c>
      <c r="E802" s="6" t="s">
        <v>8456</v>
      </c>
      <c r="F802" s="6" t="s">
        <v>6402</v>
      </c>
      <c r="G802" s="6">
        <v>2364</v>
      </c>
      <c r="H802" s="6">
        <v>23933</v>
      </c>
      <c r="I802" s="6">
        <v>0</v>
      </c>
      <c r="J802" s="6">
        <v>0</v>
      </c>
      <c r="K802" s="6">
        <v>0</v>
      </c>
      <c r="L802" s="6"/>
      <c r="M802" s="6">
        <v>2022</v>
      </c>
      <c r="N802" s="6" t="s">
        <v>7732</v>
      </c>
      <c r="O802" s="6">
        <v>99</v>
      </c>
      <c r="P802" s="6"/>
      <c r="Q802" s="6" t="s">
        <v>7733</v>
      </c>
      <c r="R802" s="6" t="s">
        <v>7734</v>
      </c>
      <c r="S802" s="6"/>
      <c r="T802" s="6" t="s">
        <v>628</v>
      </c>
      <c r="U802">
        <f t="shared" si="12"/>
        <v>2</v>
      </c>
    </row>
    <row r="803" spans="1:21" x14ac:dyDescent="0.2">
      <c r="A803" s="6" t="s">
        <v>8811</v>
      </c>
      <c r="B803" s="6" t="s">
        <v>8812</v>
      </c>
      <c r="C803" s="6">
        <v>3536020</v>
      </c>
      <c r="D803" s="6" t="s">
        <v>7172</v>
      </c>
      <c r="E803" s="6" t="s">
        <v>8814</v>
      </c>
      <c r="F803" s="6" t="s">
        <v>6402</v>
      </c>
      <c r="G803" s="6">
        <v>3588</v>
      </c>
      <c r="H803" s="6">
        <v>23933</v>
      </c>
      <c r="I803" s="6">
        <v>0</v>
      </c>
      <c r="J803" s="6">
        <v>0</v>
      </c>
      <c r="K803" s="6">
        <v>0</v>
      </c>
      <c r="L803" s="6"/>
      <c r="M803" s="6">
        <v>2022</v>
      </c>
      <c r="N803" s="6" t="s">
        <v>7732</v>
      </c>
      <c r="O803" s="6">
        <v>99</v>
      </c>
      <c r="P803" s="6"/>
      <c r="Q803" s="6" t="s">
        <v>7733</v>
      </c>
      <c r="R803" s="6" t="s">
        <v>7734</v>
      </c>
      <c r="S803" s="6"/>
      <c r="T803" s="6" t="s">
        <v>629</v>
      </c>
      <c r="U803">
        <f t="shared" si="12"/>
        <v>1</v>
      </c>
    </row>
    <row r="804" spans="1:21" x14ac:dyDescent="0.2">
      <c r="A804" s="6" t="s">
        <v>8815</v>
      </c>
      <c r="B804" s="6" t="s">
        <v>8812</v>
      </c>
      <c r="C804" s="6">
        <v>3536020</v>
      </c>
      <c r="D804" s="6" t="s">
        <v>7299</v>
      </c>
      <c r="E804" s="6" t="s">
        <v>6669</v>
      </c>
      <c r="F804" s="6" t="s">
        <v>6402</v>
      </c>
      <c r="G804" s="6">
        <v>1331</v>
      </c>
      <c r="H804" s="6">
        <v>3802</v>
      </c>
      <c r="I804" s="6">
        <v>0</v>
      </c>
      <c r="J804" s="6">
        <v>1</v>
      </c>
      <c r="K804" s="6">
        <v>0</v>
      </c>
      <c r="L804" s="6"/>
      <c r="M804" s="6">
        <v>2022</v>
      </c>
      <c r="N804" s="6" t="s">
        <v>7745</v>
      </c>
      <c r="O804" s="6" t="s">
        <v>8816</v>
      </c>
      <c r="P804" s="6"/>
      <c r="Q804" s="6" t="s">
        <v>7733</v>
      </c>
      <c r="R804" s="6" t="s">
        <v>7734</v>
      </c>
      <c r="S804" s="6"/>
      <c r="T804" s="6" t="s">
        <v>2349</v>
      </c>
      <c r="U804">
        <f t="shared" si="12"/>
        <v>4</v>
      </c>
    </row>
    <row r="805" spans="1:21" x14ac:dyDescent="0.2">
      <c r="A805" s="6" t="s">
        <v>8815</v>
      </c>
      <c r="B805" s="6" t="s">
        <v>8812</v>
      </c>
      <c r="C805" s="6">
        <v>3536020</v>
      </c>
      <c r="D805" s="6" t="s">
        <v>7224</v>
      </c>
      <c r="E805" s="6" t="s">
        <v>8817</v>
      </c>
      <c r="F805" s="6" t="s">
        <v>6402</v>
      </c>
      <c r="G805" s="6">
        <v>1399</v>
      </c>
      <c r="H805" s="6">
        <v>3802</v>
      </c>
      <c r="I805" s="6">
        <v>1</v>
      </c>
      <c r="J805" s="6">
        <v>1</v>
      </c>
      <c r="K805" s="6">
        <v>0</v>
      </c>
      <c r="L805" s="6"/>
      <c r="M805" s="6">
        <v>2022</v>
      </c>
      <c r="N805" s="6" t="s">
        <v>7745</v>
      </c>
      <c r="O805" s="6" t="s">
        <v>8816</v>
      </c>
      <c r="P805" s="6"/>
      <c r="Q805" s="6" t="s">
        <v>7733</v>
      </c>
      <c r="R805" s="6" t="s">
        <v>7734</v>
      </c>
      <c r="S805" s="6"/>
      <c r="T805" s="6" t="s">
        <v>2348</v>
      </c>
      <c r="U805">
        <f t="shared" si="12"/>
        <v>3</v>
      </c>
    </row>
    <row r="806" spans="1:21" x14ac:dyDescent="0.2">
      <c r="A806" s="6" t="s">
        <v>8815</v>
      </c>
      <c r="B806" s="6" t="s">
        <v>8812</v>
      </c>
      <c r="C806" s="6">
        <v>3536020</v>
      </c>
      <c r="D806" s="6" t="s">
        <v>6416</v>
      </c>
      <c r="E806" s="6" t="s">
        <v>8818</v>
      </c>
      <c r="F806" s="6" t="s">
        <v>6402</v>
      </c>
      <c r="G806" s="6">
        <v>718</v>
      </c>
      <c r="H806" s="6">
        <v>3802</v>
      </c>
      <c r="I806" s="6">
        <v>0</v>
      </c>
      <c r="J806" s="6">
        <v>0</v>
      </c>
      <c r="K806" s="6">
        <v>0</v>
      </c>
      <c r="L806" s="6"/>
      <c r="M806" s="6">
        <v>2022</v>
      </c>
      <c r="N806" s="6" t="s">
        <v>7745</v>
      </c>
      <c r="O806" s="6" t="s">
        <v>8816</v>
      </c>
      <c r="P806" s="6"/>
      <c r="Q806" s="6" t="s">
        <v>7733</v>
      </c>
      <c r="R806" s="6" t="s">
        <v>7734</v>
      </c>
      <c r="S806" s="6"/>
      <c r="T806" s="6" t="s">
        <v>2350</v>
      </c>
      <c r="U806">
        <f t="shared" si="12"/>
        <v>2</v>
      </c>
    </row>
    <row r="807" spans="1:21" x14ac:dyDescent="0.2">
      <c r="A807" s="6" t="s">
        <v>8815</v>
      </c>
      <c r="B807" s="6" t="s">
        <v>8812</v>
      </c>
      <c r="C807" s="6">
        <v>3536020</v>
      </c>
      <c r="D807" s="6" t="s">
        <v>6425</v>
      </c>
      <c r="E807" s="6" t="s">
        <v>8819</v>
      </c>
      <c r="F807" s="6" t="s">
        <v>6402</v>
      </c>
      <c r="G807" s="6">
        <v>354</v>
      </c>
      <c r="H807" s="6">
        <v>3802</v>
      </c>
      <c r="I807" s="6">
        <v>0</v>
      </c>
      <c r="J807" s="6">
        <v>0</v>
      </c>
      <c r="K807" s="6">
        <v>0</v>
      </c>
      <c r="L807" s="6"/>
      <c r="M807" s="6">
        <v>2022</v>
      </c>
      <c r="N807" s="6" t="s">
        <v>7745</v>
      </c>
      <c r="O807" s="6" t="s">
        <v>8816</v>
      </c>
      <c r="P807" s="6"/>
      <c r="Q807" s="6" t="s">
        <v>7733</v>
      </c>
      <c r="R807" s="6" t="s">
        <v>7734</v>
      </c>
      <c r="S807" s="6"/>
      <c r="T807" s="6" t="s">
        <v>2351</v>
      </c>
      <c r="U807">
        <f t="shared" si="12"/>
        <v>1</v>
      </c>
    </row>
    <row r="808" spans="1:21" x14ac:dyDescent="0.2">
      <c r="A808" s="6" t="s">
        <v>8820</v>
      </c>
      <c r="B808" s="6" t="s">
        <v>8812</v>
      </c>
      <c r="C808" s="6">
        <v>3536020</v>
      </c>
      <c r="D808" s="6" t="s">
        <v>6636</v>
      </c>
      <c r="E808" s="6" t="s">
        <v>8821</v>
      </c>
      <c r="F808" s="6" t="s">
        <v>6402</v>
      </c>
      <c r="G808" s="6">
        <v>3214</v>
      </c>
      <c r="H808" s="6">
        <v>11439</v>
      </c>
      <c r="I808" s="6">
        <v>1</v>
      </c>
      <c r="J808" s="6">
        <v>1</v>
      </c>
      <c r="K808" s="6">
        <v>0</v>
      </c>
      <c r="L808" s="6"/>
      <c r="M808" s="6">
        <v>2022</v>
      </c>
      <c r="N808" s="6" t="s">
        <v>7745</v>
      </c>
      <c r="O808" s="6" t="s">
        <v>8822</v>
      </c>
      <c r="P808" s="6"/>
      <c r="Q808" s="6" t="s">
        <v>7733</v>
      </c>
      <c r="R808" s="6" t="s">
        <v>7734</v>
      </c>
      <c r="S808" s="6"/>
      <c r="T808" s="6" t="s">
        <v>2346</v>
      </c>
      <c r="U808">
        <f t="shared" si="12"/>
        <v>5</v>
      </c>
    </row>
    <row r="809" spans="1:21" x14ac:dyDescent="0.2">
      <c r="A809" s="6" t="s">
        <v>8820</v>
      </c>
      <c r="B809" s="6" t="s">
        <v>8812</v>
      </c>
      <c r="C809" s="6">
        <v>3536020</v>
      </c>
      <c r="D809" s="6" t="s">
        <v>6523</v>
      </c>
      <c r="E809" s="6" t="s">
        <v>7724</v>
      </c>
      <c r="F809" s="6" t="s">
        <v>6402</v>
      </c>
      <c r="G809" s="6">
        <v>2083</v>
      </c>
      <c r="H809" s="6">
        <v>11439</v>
      </c>
      <c r="I809" s="6">
        <v>0</v>
      </c>
      <c r="J809" s="6">
        <v>1</v>
      </c>
      <c r="K809" s="6">
        <v>0</v>
      </c>
      <c r="L809" s="6"/>
      <c r="M809" s="6">
        <v>2022</v>
      </c>
      <c r="N809" s="6" t="s">
        <v>7745</v>
      </c>
      <c r="O809" s="6" t="s">
        <v>8822</v>
      </c>
      <c r="P809" s="6"/>
      <c r="Q809" s="6" t="s">
        <v>7733</v>
      </c>
      <c r="R809" s="6" t="s">
        <v>7734</v>
      </c>
      <c r="S809" s="6"/>
      <c r="T809" s="6" t="s">
        <v>2345</v>
      </c>
      <c r="U809">
        <f t="shared" si="12"/>
        <v>4</v>
      </c>
    </row>
    <row r="810" spans="1:21" x14ac:dyDescent="0.2">
      <c r="A810" s="6" t="s">
        <v>8820</v>
      </c>
      <c r="B810" s="6" t="s">
        <v>8812</v>
      </c>
      <c r="C810" s="6">
        <v>3536020</v>
      </c>
      <c r="D810" s="6" t="s">
        <v>8823</v>
      </c>
      <c r="E810" s="6" t="s">
        <v>8824</v>
      </c>
      <c r="F810" s="6" t="s">
        <v>6402</v>
      </c>
      <c r="G810" s="6">
        <v>2082</v>
      </c>
      <c r="H810" s="6">
        <v>11439</v>
      </c>
      <c r="I810" s="6">
        <v>1</v>
      </c>
      <c r="J810" s="6">
        <v>0</v>
      </c>
      <c r="K810" s="6">
        <v>0</v>
      </c>
      <c r="L810" s="6"/>
      <c r="M810" s="6">
        <v>2022</v>
      </c>
      <c r="N810" s="6" t="s">
        <v>7745</v>
      </c>
      <c r="O810" s="6" t="s">
        <v>8822</v>
      </c>
      <c r="P810" s="6"/>
      <c r="Q810" s="6" t="s">
        <v>7733</v>
      </c>
      <c r="R810" s="6" t="s">
        <v>7734</v>
      </c>
      <c r="S810" s="6"/>
      <c r="T810" s="6" t="s">
        <v>2352</v>
      </c>
      <c r="U810">
        <f t="shared" si="12"/>
        <v>3</v>
      </c>
    </row>
    <row r="811" spans="1:21" x14ac:dyDescent="0.2">
      <c r="A811" s="6" t="s">
        <v>8820</v>
      </c>
      <c r="B811" s="6" t="s">
        <v>8812</v>
      </c>
      <c r="C811" s="6">
        <v>3536020</v>
      </c>
      <c r="D811" s="6" t="s">
        <v>6714</v>
      </c>
      <c r="E811" s="6" t="s">
        <v>6528</v>
      </c>
      <c r="F811" s="6" t="s">
        <v>6402</v>
      </c>
      <c r="G811" s="6">
        <v>2909</v>
      </c>
      <c r="H811" s="6">
        <v>11439</v>
      </c>
      <c r="I811" s="6">
        <v>1</v>
      </c>
      <c r="J811" s="6">
        <v>1</v>
      </c>
      <c r="K811" s="6">
        <v>0</v>
      </c>
      <c r="L811" s="6"/>
      <c r="M811" s="6">
        <v>2022</v>
      </c>
      <c r="N811" s="6" t="s">
        <v>7745</v>
      </c>
      <c r="O811" s="6" t="s">
        <v>8822</v>
      </c>
      <c r="P811" s="6"/>
      <c r="Q811" s="6" t="s">
        <v>7733</v>
      </c>
      <c r="R811" s="6" t="s">
        <v>7734</v>
      </c>
      <c r="S811" s="6"/>
      <c r="T811" s="6" t="s">
        <v>2344</v>
      </c>
      <c r="U811">
        <f t="shared" si="12"/>
        <v>2</v>
      </c>
    </row>
    <row r="812" spans="1:21" x14ac:dyDescent="0.2">
      <c r="A812" s="6" t="s">
        <v>8820</v>
      </c>
      <c r="B812" s="6" t="s">
        <v>8812</v>
      </c>
      <c r="C812" s="6">
        <v>3536020</v>
      </c>
      <c r="D812" s="6" t="s">
        <v>6459</v>
      </c>
      <c r="E812" s="6" t="s">
        <v>7439</v>
      </c>
      <c r="F812" s="6" t="s">
        <v>6402</v>
      </c>
      <c r="G812" s="6">
        <v>1151</v>
      </c>
      <c r="H812" s="6">
        <v>11439</v>
      </c>
      <c r="I812" s="6">
        <v>0</v>
      </c>
      <c r="J812" s="6">
        <v>0</v>
      </c>
      <c r="K812" s="6">
        <v>0</v>
      </c>
      <c r="L812" s="6"/>
      <c r="M812" s="6">
        <v>2022</v>
      </c>
      <c r="N812" s="6" t="s">
        <v>7745</v>
      </c>
      <c r="O812" s="6" t="s">
        <v>8822</v>
      </c>
      <c r="P812" s="6"/>
      <c r="Q812" s="6" t="s">
        <v>7733</v>
      </c>
      <c r="R812" s="6" t="s">
        <v>7734</v>
      </c>
      <c r="S812" s="6"/>
      <c r="T812" s="6" t="s">
        <v>2353</v>
      </c>
      <c r="U812">
        <f t="shared" si="12"/>
        <v>1</v>
      </c>
    </row>
    <row r="813" spans="1:21" x14ac:dyDescent="0.2">
      <c r="A813" s="6" t="s">
        <v>8825</v>
      </c>
      <c r="B813" s="6" t="s">
        <v>8812</v>
      </c>
      <c r="C813" s="6">
        <v>3536020</v>
      </c>
      <c r="D813" s="6" t="s">
        <v>6481</v>
      </c>
      <c r="E813" s="6" t="s">
        <v>8456</v>
      </c>
      <c r="F813" s="6" t="s">
        <v>6402</v>
      </c>
      <c r="G813" s="6">
        <v>216</v>
      </c>
      <c r="H813" s="6">
        <v>5468</v>
      </c>
      <c r="I813" s="6">
        <v>0</v>
      </c>
      <c r="J813" s="6">
        <v>0</v>
      </c>
      <c r="K813" s="6">
        <v>0</v>
      </c>
      <c r="L813" s="6"/>
      <c r="M813" s="6">
        <v>2022</v>
      </c>
      <c r="N813" s="6" t="s">
        <v>7745</v>
      </c>
      <c r="O813" s="6" t="s">
        <v>8826</v>
      </c>
      <c r="P813" s="6"/>
      <c r="Q813" s="6" t="s">
        <v>7733</v>
      </c>
      <c r="R813" s="6" t="s">
        <v>7734</v>
      </c>
      <c r="S813" s="6"/>
      <c r="T813" s="6" t="s">
        <v>2354</v>
      </c>
      <c r="U813">
        <f t="shared" si="12"/>
        <v>5</v>
      </c>
    </row>
    <row r="814" spans="1:21" x14ac:dyDescent="0.2">
      <c r="A814" s="6" t="s">
        <v>8825</v>
      </c>
      <c r="B814" s="6" t="s">
        <v>8812</v>
      </c>
      <c r="C814" s="6">
        <v>3536020</v>
      </c>
      <c r="D814" s="6" t="s">
        <v>6595</v>
      </c>
      <c r="E814" s="6" t="s">
        <v>8827</v>
      </c>
      <c r="F814" s="6" t="s">
        <v>6402</v>
      </c>
      <c r="G814" s="6">
        <v>315</v>
      </c>
      <c r="H814" s="6">
        <v>5468</v>
      </c>
      <c r="I814" s="6">
        <v>0</v>
      </c>
      <c r="J814" s="6">
        <v>0</v>
      </c>
      <c r="K814" s="6">
        <v>0</v>
      </c>
      <c r="L814" s="6"/>
      <c r="M814" s="6">
        <v>2022</v>
      </c>
      <c r="N814" s="6" t="s">
        <v>7745</v>
      </c>
      <c r="O814" s="6" t="s">
        <v>8826</v>
      </c>
      <c r="P814" s="6"/>
      <c r="Q814" s="6" t="s">
        <v>7733</v>
      </c>
      <c r="R814" s="6" t="s">
        <v>7734</v>
      </c>
      <c r="S814" s="6"/>
      <c r="T814" s="6" t="s">
        <v>2355</v>
      </c>
      <c r="U814">
        <f t="shared" si="12"/>
        <v>4</v>
      </c>
    </row>
    <row r="815" spans="1:21" x14ac:dyDescent="0.2">
      <c r="A815" s="6" t="s">
        <v>8825</v>
      </c>
      <c r="B815" s="6" t="s">
        <v>8812</v>
      </c>
      <c r="C815" s="6">
        <v>3536020</v>
      </c>
      <c r="D815" s="6" t="s">
        <v>8828</v>
      </c>
      <c r="E815" s="6" t="s">
        <v>7999</v>
      </c>
      <c r="F815" s="6" t="s">
        <v>6402</v>
      </c>
      <c r="G815" s="6">
        <v>1161</v>
      </c>
      <c r="H815" s="6">
        <v>5468</v>
      </c>
      <c r="I815" s="6">
        <v>0</v>
      </c>
      <c r="J815" s="6">
        <v>0</v>
      </c>
      <c r="K815" s="6">
        <v>0</v>
      </c>
      <c r="L815" s="6"/>
      <c r="M815" s="6">
        <v>2022</v>
      </c>
      <c r="N815" s="6" t="s">
        <v>7745</v>
      </c>
      <c r="O815" s="6" t="s">
        <v>8826</v>
      </c>
      <c r="P815" s="6"/>
      <c r="Q815" s="6" t="s">
        <v>7733</v>
      </c>
      <c r="R815" s="6" t="s">
        <v>7734</v>
      </c>
      <c r="S815" s="6"/>
      <c r="T815" s="6" t="s">
        <v>19942</v>
      </c>
      <c r="U815">
        <f t="shared" si="12"/>
        <v>3</v>
      </c>
    </row>
    <row r="816" spans="1:21" x14ac:dyDescent="0.2">
      <c r="A816" s="6" t="s">
        <v>8825</v>
      </c>
      <c r="B816" s="6" t="s">
        <v>8812</v>
      </c>
      <c r="C816" s="6">
        <v>3536020</v>
      </c>
      <c r="D816" s="6" t="s">
        <v>6428</v>
      </c>
      <c r="E816" s="6" t="s">
        <v>8829</v>
      </c>
      <c r="F816" s="6" t="s">
        <v>6402</v>
      </c>
      <c r="G816" s="6">
        <v>2049</v>
      </c>
      <c r="H816" s="6">
        <v>5468</v>
      </c>
      <c r="I816" s="6">
        <v>1</v>
      </c>
      <c r="J816" s="6">
        <v>1</v>
      </c>
      <c r="K816" s="6">
        <v>0</v>
      </c>
      <c r="L816" s="6"/>
      <c r="M816" s="6">
        <v>2022</v>
      </c>
      <c r="N816" s="6" t="s">
        <v>7745</v>
      </c>
      <c r="O816" s="6" t="s">
        <v>8826</v>
      </c>
      <c r="P816" s="6"/>
      <c r="Q816" s="6" t="s">
        <v>7733</v>
      </c>
      <c r="R816" s="6" t="s">
        <v>7734</v>
      </c>
      <c r="S816" s="6"/>
      <c r="T816" s="6" t="s">
        <v>2342</v>
      </c>
      <c r="U816">
        <f t="shared" si="12"/>
        <v>2</v>
      </c>
    </row>
    <row r="817" spans="1:21" x14ac:dyDescent="0.2">
      <c r="A817" s="6" t="s">
        <v>8825</v>
      </c>
      <c r="B817" s="6" t="s">
        <v>8812</v>
      </c>
      <c r="C817" s="6">
        <v>3536020</v>
      </c>
      <c r="D817" s="6" t="s">
        <v>6434</v>
      </c>
      <c r="E817" s="6" t="s">
        <v>6955</v>
      </c>
      <c r="F817" s="6" t="s">
        <v>6402</v>
      </c>
      <c r="G817" s="6">
        <v>1727</v>
      </c>
      <c r="H817" s="6">
        <v>5468</v>
      </c>
      <c r="I817" s="6">
        <v>1</v>
      </c>
      <c r="J817" s="6">
        <v>1</v>
      </c>
      <c r="K817" s="6">
        <v>0</v>
      </c>
      <c r="L817" s="6"/>
      <c r="M817" s="6">
        <v>2022</v>
      </c>
      <c r="N817" s="6" t="s">
        <v>7745</v>
      </c>
      <c r="O817" s="6" t="s">
        <v>8826</v>
      </c>
      <c r="P817" s="6"/>
      <c r="Q817" s="6" t="s">
        <v>7733</v>
      </c>
      <c r="R817" s="6" t="s">
        <v>7734</v>
      </c>
      <c r="S817" s="6"/>
      <c r="T817" s="6" t="s">
        <v>2341</v>
      </c>
      <c r="U817">
        <f t="shared" si="12"/>
        <v>1</v>
      </c>
    </row>
    <row r="818" spans="1:21" x14ac:dyDescent="0.2">
      <c r="A818" s="6" t="s">
        <v>8830</v>
      </c>
      <c r="B818" s="6" t="s">
        <v>8812</v>
      </c>
      <c r="C818" s="6">
        <v>3536020</v>
      </c>
      <c r="D818" s="6" t="s">
        <v>6598</v>
      </c>
      <c r="E818" s="6" t="s">
        <v>7039</v>
      </c>
      <c r="F818" s="6" t="s">
        <v>6402</v>
      </c>
      <c r="G818" s="6">
        <v>266</v>
      </c>
      <c r="H818" s="6">
        <v>5375</v>
      </c>
      <c r="I818" s="6">
        <v>0</v>
      </c>
      <c r="J818" s="6">
        <v>0</v>
      </c>
      <c r="K818" s="6">
        <v>0</v>
      </c>
      <c r="L818" s="6"/>
      <c r="M818" s="6">
        <v>2022</v>
      </c>
      <c r="N818" s="6" t="s">
        <v>7745</v>
      </c>
      <c r="O818" s="6" t="s">
        <v>8831</v>
      </c>
      <c r="P818" s="6"/>
      <c r="Q818" s="6" t="s">
        <v>7733</v>
      </c>
      <c r="R818" s="6" t="s">
        <v>7734</v>
      </c>
      <c r="S818" s="6"/>
      <c r="T818" s="6" t="s">
        <v>2357</v>
      </c>
      <c r="U818">
        <f t="shared" si="12"/>
        <v>8</v>
      </c>
    </row>
    <row r="819" spans="1:21" x14ac:dyDescent="0.2">
      <c r="A819" s="6" t="s">
        <v>8830</v>
      </c>
      <c r="B819" s="6" t="s">
        <v>8812</v>
      </c>
      <c r="C819" s="6">
        <v>3536020</v>
      </c>
      <c r="D819" s="6" t="s">
        <v>6874</v>
      </c>
      <c r="E819" s="6" t="s">
        <v>8832</v>
      </c>
      <c r="F819" s="6" t="s">
        <v>6402</v>
      </c>
      <c r="G819" s="6">
        <v>1046</v>
      </c>
      <c r="H819" s="6">
        <v>5375</v>
      </c>
      <c r="I819" s="6">
        <v>0</v>
      </c>
      <c r="J819" s="6">
        <v>1</v>
      </c>
      <c r="K819" s="6">
        <v>0</v>
      </c>
      <c r="L819" s="6"/>
      <c r="M819" s="6">
        <v>2022</v>
      </c>
      <c r="N819" s="6" t="s">
        <v>7745</v>
      </c>
      <c r="O819" s="6" t="s">
        <v>8831</v>
      </c>
      <c r="P819" s="6"/>
      <c r="Q819" s="6" t="s">
        <v>7733</v>
      </c>
      <c r="R819" s="6" t="s">
        <v>7734</v>
      </c>
      <c r="S819" s="6"/>
      <c r="T819" s="6" t="s">
        <v>2339</v>
      </c>
      <c r="U819">
        <f t="shared" si="12"/>
        <v>7</v>
      </c>
    </row>
    <row r="820" spans="1:21" x14ac:dyDescent="0.2">
      <c r="A820" s="6" t="s">
        <v>8830</v>
      </c>
      <c r="B820" s="6" t="s">
        <v>8812</v>
      </c>
      <c r="C820" s="6">
        <v>3536020</v>
      </c>
      <c r="D820" s="6" t="s">
        <v>6535</v>
      </c>
      <c r="E820" s="6" t="s">
        <v>8833</v>
      </c>
      <c r="F820" s="6" t="s">
        <v>6402</v>
      </c>
      <c r="G820" s="6">
        <v>426</v>
      </c>
      <c r="H820" s="6">
        <v>5375</v>
      </c>
      <c r="I820" s="6">
        <v>0</v>
      </c>
      <c r="J820" s="6">
        <v>0</v>
      </c>
      <c r="K820" s="6">
        <v>0</v>
      </c>
      <c r="L820" s="6"/>
      <c r="M820" s="6">
        <v>2022</v>
      </c>
      <c r="N820" s="6" t="s">
        <v>7745</v>
      </c>
      <c r="O820" s="6" t="s">
        <v>8831</v>
      </c>
      <c r="P820" s="6"/>
      <c r="Q820" s="6" t="s">
        <v>7733</v>
      </c>
      <c r="R820" s="6" t="s">
        <v>7734</v>
      </c>
      <c r="S820" s="6"/>
      <c r="T820" s="6" t="s">
        <v>19943</v>
      </c>
      <c r="U820">
        <f t="shared" si="12"/>
        <v>6</v>
      </c>
    </row>
    <row r="821" spans="1:21" x14ac:dyDescent="0.2">
      <c r="A821" s="6" t="s">
        <v>8830</v>
      </c>
      <c r="B821" s="6" t="s">
        <v>8812</v>
      </c>
      <c r="C821" s="6">
        <v>3536020</v>
      </c>
      <c r="D821" s="6" t="s">
        <v>6493</v>
      </c>
      <c r="E821" s="6" t="s">
        <v>8834</v>
      </c>
      <c r="F821" s="6" t="s">
        <v>6402</v>
      </c>
      <c r="G821" s="6">
        <v>631</v>
      </c>
      <c r="H821" s="6">
        <v>5375</v>
      </c>
      <c r="I821" s="6">
        <v>0</v>
      </c>
      <c r="J821" s="6">
        <v>0</v>
      </c>
      <c r="K821" s="6">
        <v>0</v>
      </c>
      <c r="L821" s="6"/>
      <c r="M821" s="6">
        <v>2022</v>
      </c>
      <c r="N821" s="6" t="s">
        <v>7745</v>
      </c>
      <c r="O821" s="6" t="s">
        <v>8831</v>
      </c>
      <c r="P821" s="6"/>
      <c r="Q821" s="6" t="s">
        <v>7733</v>
      </c>
      <c r="R821" s="6" t="s">
        <v>7734</v>
      </c>
      <c r="S821" s="6"/>
      <c r="T821" s="6" t="s">
        <v>19944</v>
      </c>
      <c r="U821">
        <f t="shared" si="12"/>
        <v>5</v>
      </c>
    </row>
    <row r="822" spans="1:21" x14ac:dyDescent="0.2">
      <c r="A822" s="6" t="s">
        <v>8830</v>
      </c>
      <c r="B822" s="6" t="s">
        <v>8812</v>
      </c>
      <c r="C822" s="6">
        <v>3536020</v>
      </c>
      <c r="D822" s="6" t="s">
        <v>6820</v>
      </c>
      <c r="E822" s="6" t="s">
        <v>8835</v>
      </c>
      <c r="F822" s="6" t="s">
        <v>6402</v>
      </c>
      <c r="G822" s="6">
        <v>1506</v>
      </c>
      <c r="H822" s="6">
        <v>5375</v>
      </c>
      <c r="I822" s="6">
        <v>1</v>
      </c>
      <c r="J822" s="6">
        <v>1</v>
      </c>
      <c r="K822" s="6">
        <v>0</v>
      </c>
      <c r="L822" s="6"/>
      <c r="M822" s="6">
        <v>2022</v>
      </c>
      <c r="N822" s="6" t="s">
        <v>7745</v>
      </c>
      <c r="O822" s="6" t="s">
        <v>8831</v>
      </c>
      <c r="P822" s="6"/>
      <c r="Q822" s="6" t="s">
        <v>7733</v>
      </c>
      <c r="R822" s="6" t="s">
        <v>7734</v>
      </c>
      <c r="S822" s="6"/>
      <c r="T822" s="6" t="s">
        <v>2338</v>
      </c>
      <c r="U822">
        <f t="shared" si="12"/>
        <v>4</v>
      </c>
    </row>
    <row r="823" spans="1:21" x14ac:dyDescent="0.2">
      <c r="A823" s="6" t="s">
        <v>8830</v>
      </c>
      <c r="B823" s="6" t="s">
        <v>8812</v>
      </c>
      <c r="C823" s="6">
        <v>3536020</v>
      </c>
      <c r="D823" s="6" t="s">
        <v>6612</v>
      </c>
      <c r="E823" s="6" t="s">
        <v>8836</v>
      </c>
      <c r="F823" s="6" t="s">
        <v>6402</v>
      </c>
      <c r="G823" s="6">
        <v>765</v>
      </c>
      <c r="H823" s="6">
        <v>5375</v>
      </c>
      <c r="I823" s="6">
        <v>0</v>
      </c>
      <c r="J823" s="6">
        <v>0</v>
      </c>
      <c r="K823" s="6">
        <v>0</v>
      </c>
      <c r="L823" s="6"/>
      <c r="M823" s="6">
        <v>2022</v>
      </c>
      <c r="N823" s="6" t="s">
        <v>7745</v>
      </c>
      <c r="O823" s="6" t="s">
        <v>8831</v>
      </c>
      <c r="P823" s="6"/>
      <c r="Q823" s="6" t="s">
        <v>7733</v>
      </c>
      <c r="R823" s="6" t="s">
        <v>7734</v>
      </c>
      <c r="S823" s="6"/>
      <c r="T823" s="6" t="s">
        <v>19945</v>
      </c>
      <c r="U823">
        <f t="shared" si="12"/>
        <v>3</v>
      </c>
    </row>
    <row r="824" spans="1:21" x14ac:dyDescent="0.2">
      <c r="A824" s="6" t="s">
        <v>8830</v>
      </c>
      <c r="B824" s="6" t="s">
        <v>8812</v>
      </c>
      <c r="C824" s="6">
        <v>3536020</v>
      </c>
      <c r="D824" s="6" t="s">
        <v>6547</v>
      </c>
      <c r="E824" s="6" t="s">
        <v>8837</v>
      </c>
      <c r="F824" s="6" t="s">
        <v>6402</v>
      </c>
      <c r="G824" s="6">
        <v>520</v>
      </c>
      <c r="H824" s="6">
        <v>5375</v>
      </c>
      <c r="I824" s="6">
        <v>0</v>
      </c>
      <c r="J824" s="6">
        <v>0</v>
      </c>
      <c r="K824" s="6">
        <v>0</v>
      </c>
      <c r="L824" s="6"/>
      <c r="M824" s="6">
        <v>2022</v>
      </c>
      <c r="N824" s="6" t="s">
        <v>7745</v>
      </c>
      <c r="O824" s="6" t="s">
        <v>8831</v>
      </c>
      <c r="P824" s="6"/>
      <c r="Q824" s="6" t="s">
        <v>7733</v>
      </c>
      <c r="R824" s="6" t="s">
        <v>7734</v>
      </c>
      <c r="S824" s="6"/>
      <c r="T824" s="6" t="s">
        <v>19946</v>
      </c>
      <c r="U824">
        <f t="shared" si="12"/>
        <v>2</v>
      </c>
    </row>
    <row r="825" spans="1:21" x14ac:dyDescent="0.2">
      <c r="A825" s="6" t="s">
        <v>8830</v>
      </c>
      <c r="B825" s="6" t="s">
        <v>8812</v>
      </c>
      <c r="C825" s="6">
        <v>3536020</v>
      </c>
      <c r="D825" s="6" t="s">
        <v>6713</v>
      </c>
      <c r="E825" s="6" t="s">
        <v>6535</v>
      </c>
      <c r="F825" s="6" t="s">
        <v>6402</v>
      </c>
      <c r="G825" s="6">
        <v>215</v>
      </c>
      <c r="H825" s="6">
        <v>5375</v>
      </c>
      <c r="I825" s="6">
        <v>0</v>
      </c>
      <c r="J825" s="6">
        <v>0</v>
      </c>
      <c r="K825" s="6">
        <v>0</v>
      </c>
      <c r="L825" s="6"/>
      <c r="M825" s="6">
        <v>2022</v>
      </c>
      <c r="N825" s="6" t="s">
        <v>7745</v>
      </c>
      <c r="O825" s="6" t="s">
        <v>8831</v>
      </c>
      <c r="P825" s="6"/>
      <c r="Q825" s="6" t="s">
        <v>7733</v>
      </c>
      <c r="R825" s="6" t="s">
        <v>7734</v>
      </c>
      <c r="S825" s="6"/>
      <c r="T825" s="6" t="s">
        <v>19947</v>
      </c>
      <c r="U825">
        <f t="shared" si="12"/>
        <v>1</v>
      </c>
    </row>
    <row r="826" spans="1:21" x14ac:dyDescent="0.2">
      <c r="A826" s="6" t="s">
        <v>8838</v>
      </c>
      <c r="B826" s="6" t="s">
        <v>8812</v>
      </c>
      <c r="C826" s="6">
        <v>3536020</v>
      </c>
      <c r="D826" s="6" t="s">
        <v>6612</v>
      </c>
      <c r="E826" s="6" t="s">
        <v>6811</v>
      </c>
      <c r="F826" s="6" t="s">
        <v>6402</v>
      </c>
      <c r="G826" s="6">
        <v>0</v>
      </c>
      <c r="H826" s="6"/>
      <c r="I826" s="6">
        <v>1</v>
      </c>
      <c r="J826" s="6">
        <v>1</v>
      </c>
      <c r="K826" s="6">
        <v>1</v>
      </c>
      <c r="L826" s="6"/>
      <c r="M826" s="6">
        <v>2022</v>
      </c>
      <c r="N826" s="6" t="s">
        <v>7745</v>
      </c>
      <c r="O826" s="6" t="s">
        <v>8839</v>
      </c>
      <c r="P826" s="6"/>
      <c r="Q826" s="6" t="s">
        <v>7733</v>
      </c>
      <c r="R826" s="6" t="s">
        <v>7734</v>
      </c>
      <c r="S826" s="6"/>
      <c r="T826" s="6" t="s">
        <v>2336</v>
      </c>
      <c r="U826">
        <f t="shared" si="12"/>
        <v>2</v>
      </c>
    </row>
    <row r="827" spans="1:21" x14ac:dyDescent="0.2">
      <c r="A827" s="6" t="s">
        <v>8838</v>
      </c>
      <c r="B827" s="6" t="s">
        <v>8812</v>
      </c>
      <c r="C827" s="6">
        <v>3536020</v>
      </c>
      <c r="D827" s="6" t="s">
        <v>6492</v>
      </c>
      <c r="E827" s="6" t="s">
        <v>8497</v>
      </c>
      <c r="F827" s="6" t="s">
        <v>6402</v>
      </c>
      <c r="G827" s="6">
        <v>0</v>
      </c>
      <c r="H827" s="6"/>
      <c r="I827" s="6">
        <v>1</v>
      </c>
      <c r="J827" s="6">
        <v>1</v>
      </c>
      <c r="K827" s="6">
        <v>1</v>
      </c>
      <c r="L827" s="6"/>
      <c r="M827" s="6">
        <v>2022</v>
      </c>
      <c r="N827" s="6" t="s">
        <v>7745</v>
      </c>
      <c r="O827" s="6" t="s">
        <v>8839</v>
      </c>
      <c r="P827" s="6"/>
      <c r="Q827" s="6" t="s">
        <v>7733</v>
      </c>
      <c r="R827" s="6" t="s">
        <v>7734</v>
      </c>
      <c r="S827" s="6"/>
      <c r="T827" s="6" t="s">
        <v>2335</v>
      </c>
      <c r="U827">
        <f t="shared" si="12"/>
        <v>1</v>
      </c>
    </row>
    <row r="828" spans="1:21" x14ac:dyDescent="0.2">
      <c r="A828" s="6" t="s">
        <v>8840</v>
      </c>
      <c r="B828" s="6" t="s">
        <v>8812</v>
      </c>
      <c r="C828" s="6">
        <v>3536020</v>
      </c>
      <c r="D828" s="6" t="s">
        <v>8841</v>
      </c>
      <c r="E828" s="6" t="s">
        <v>8842</v>
      </c>
      <c r="F828" s="6" t="s">
        <v>6402</v>
      </c>
      <c r="G828" s="6">
        <v>5095</v>
      </c>
      <c r="H828" s="6">
        <v>51522</v>
      </c>
      <c r="I828" s="6">
        <v>0</v>
      </c>
      <c r="J828" s="6">
        <v>1</v>
      </c>
      <c r="K828" s="6">
        <v>0</v>
      </c>
      <c r="L828" s="6"/>
      <c r="M828" s="6">
        <v>2022</v>
      </c>
      <c r="N828" s="6" t="s">
        <v>7745</v>
      </c>
      <c r="O828" s="6" t="s">
        <v>8843</v>
      </c>
      <c r="P828" s="6"/>
      <c r="Q828" s="6" t="s">
        <v>7733</v>
      </c>
      <c r="R828" s="6" t="s">
        <v>7734</v>
      </c>
      <c r="S828" s="6"/>
      <c r="T828" s="6" t="s">
        <v>2333</v>
      </c>
      <c r="U828">
        <f t="shared" si="12"/>
        <v>16</v>
      </c>
    </row>
    <row r="829" spans="1:21" x14ac:dyDescent="0.2">
      <c r="A829" s="6" t="s">
        <v>8840</v>
      </c>
      <c r="B829" s="6" t="s">
        <v>8812</v>
      </c>
      <c r="C829" s="6">
        <v>3536020</v>
      </c>
      <c r="D829" s="6" t="s">
        <v>6622</v>
      </c>
      <c r="E829" s="6" t="s">
        <v>8844</v>
      </c>
      <c r="F829" s="6" t="s">
        <v>6402</v>
      </c>
      <c r="G829" s="6">
        <v>5146</v>
      </c>
      <c r="H829" s="6">
        <v>51522</v>
      </c>
      <c r="I829" s="6">
        <v>1</v>
      </c>
      <c r="J829" s="6">
        <v>1</v>
      </c>
      <c r="K829" s="6">
        <v>0</v>
      </c>
      <c r="L829" s="6"/>
      <c r="M829" s="6">
        <v>2022</v>
      </c>
      <c r="N829" s="6" t="s">
        <v>7745</v>
      </c>
      <c r="O829" s="6" t="s">
        <v>8843</v>
      </c>
      <c r="P829" s="6"/>
      <c r="Q829" s="6" t="s">
        <v>7733</v>
      </c>
      <c r="R829" s="6" t="s">
        <v>7734</v>
      </c>
      <c r="S829" s="6"/>
      <c r="T829" s="6" t="s">
        <v>2332</v>
      </c>
      <c r="U829">
        <f t="shared" si="12"/>
        <v>15</v>
      </c>
    </row>
    <row r="830" spans="1:21" x14ac:dyDescent="0.2">
      <c r="A830" s="6" t="s">
        <v>8840</v>
      </c>
      <c r="B830" s="6" t="s">
        <v>8812</v>
      </c>
      <c r="C830" s="6">
        <v>3536020</v>
      </c>
      <c r="D830" s="6" t="s">
        <v>8801</v>
      </c>
      <c r="E830" s="6" t="s">
        <v>8845</v>
      </c>
      <c r="F830" s="6" t="s">
        <v>6402</v>
      </c>
      <c r="G830" s="6">
        <v>5056</v>
      </c>
      <c r="H830" s="6">
        <v>51522</v>
      </c>
      <c r="I830" s="6">
        <v>1</v>
      </c>
      <c r="J830" s="6">
        <v>1</v>
      </c>
      <c r="K830" s="6">
        <v>0</v>
      </c>
      <c r="L830" s="6"/>
      <c r="M830" s="6">
        <v>2022</v>
      </c>
      <c r="N830" s="6" t="s">
        <v>7745</v>
      </c>
      <c r="O830" s="6" t="s">
        <v>8843</v>
      </c>
      <c r="P830" s="6"/>
      <c r="Q830" s="6" t="s">
        <v>7733</v>
      </c>
      <c r="R830" s="6" t="s">
        <v>7734</v>
      </c>
      <c r="S830" s="6"/>
      <c r="T830" s="6" t="s">
        <v>2331</v>
      </c>
      <c r="U830">
        <f t="shared" si="12"/>
        <v>14</v>
      </c>
    </row>
    <row r="831" spans="1:21" x14ac:dyDescent="0.2">
      <c r="A831" s="6" t="s">
        <v>8840</v>
      </c>
      <c r="B831" s="6" t="s">
        <v>8812</v>
      </c>
      <c r="C831" s="6">
        <v>3536020</v>
      </c>
      <c r="D831" s="6" t="s">
        <v>6857</v>
      </c>
      <c r="E831" s="6" t="s">
        <v>6847</v>
      </c>
      <c r="F831" s="6" t="s">
        <v>6402</v>
      </c>
      <c r="G831" s="6">
        <v>859</v>
      </c>
      <c r="H831" s="6">
        <v>51522</v>
      </c>
      <c r="I831" s="6">
        <v>0</v>
      </c>
      <c r="J831" s="6">
        <v>0</v>
      </c>
      <c r="K831" s="6">
        <v>0</v>
      </c>
      <c r="L831" s="6"/>
      <c r="M831" s="6">
        <v>2022</v>
      </c>
      <c r="N831" s="6" t="s">
        <v>7745</v>
      </c>
      <c r="O831" s="6" t="s">
        <v>8843</v>
      </c>
      <c r="P831" s="6"/>
      <c r="Q831" s="6" t="s">
        <v>7733</v>
      </c>
      <c r="R831" s="6" t="s">
        <v>7734</v>
      </c>
      <c r="S831" s="6"/>
      <c r="T831" s="6" t="s">
        <v>19948</v>
      </c>
      <c r="U831">
        <f t="shared" si="12"/>
        <v>13</v>
      </c>
    </row>
    <row r="832" spans="1:21" x14ac:dyDescent="0.2">
      <c r="A832" s="6" t="s">
        <v>8840</v>
      </c>
      <c r="B832" s="6" t="s">
        <v>8812</v>
      </c>
      <c r="C832" s="6">
        <v>3536020</v>
      </c>
      <c r="D832" s="6" t="s">
        <v>6720</v>
      </c>
      <c r="E832" s="6" t="s">
        <v>8846</v>
      </c>
      <c r="F832" s="6" t="s">
        <v>6402</v>
      </c>
      <c r="G832" s="6">
        <v>3900</v>
      </c>
      <c r="H832" s="6">
        <v>51522</v>
      </c>
      <c r="I832" s="6">
        <v>1</v>
      </c>
      <c r="J832" s="6">
        <v>1</v>
      </c>
      <c r="K832" s="6">
        <v>0</v>
      </c>
      <c r="L832" s="6"/>
      <c r="M832" s="6">
        <v>2022</v>
      </c>
      <c r="N832" s="6" t="s">
        <v>7745</v>
      </c>
      <c r="O832" s="6" t="s">
        <v>8843</v>
      </c>
      <c r="P832" s="6"/>
      <c r="Q832" s="6" t="s">
        <v>7733</v>
      </c>
      <c r="R832" s="6" t="s">
        <v>7734</v>
      </c>
      <c r="S832" s="6"/>
      <c r="T832" s="6" t="s">
        <v>2330</v>
      </c>
      <c r="U832">
        <f t="shared" si="12"/>
        <v>12</v>
      </c>
    </row>
    <row r="833" spans="1:21" x14ac:dyDescent="0.2">
      <c r="A833" s="6" t="s">
        <v>8840</v>
      </c>
      <c r="B833" s="6" t="s">
        <v>8812</v>
      </c>
      <c r="C833" s="6">
        <v>3536020</v>
      </c>
      <c r="D833" s="6" t="s">
        <v>6622</v>
      </c>
      <c r="E833" s="6" t="s">
        <v>7499</v>
      </c>
      <c r="F833" s="6" t="s">
        <v>6402</v>
      </c>
      <c r="G833" s="6">
        <v>884</v>
      </c>
      <c r="H833" s="6">
        <v>51522</v>
      </c>
      <c r="I833" s="6">
        <v>0</v>
      </c>
      <c r="J833" s="6">
        <v>0</v>
      </c>
      <c r="K833" s="6">
        <v>0</v>
      </c>
      <c r="L833" s="6"/>
      <c r="M833" s="6">
        <v>2022</v>
      </c>
      <c r="N833" s="6" t="s">
        <v>7745</v>
      </c>
      <c r="O833" s="6" t="s">
        <v>8843</v>
      </c>
      <c r="P833" s="6"/>
      <c r="Q833" s="6" t="s">
        <v>7733</v>
      </c>
      <c r="R833" s="6" t="s">
        <v>7734</v>
      </c>
      <c r="S833" s="6"/>
      <c r="T833" s="6" t="s">
        <v>19949</v>
      </c>
      <c r="U833">
        <f t="shared" si="12"/>
        <v>11</v>
      </c>
    </row>
    <row r="834" spans="1:21" x14ac:dyDescent="0.2">
      <c r="A834" s="6" t="s">
        <v>8840</v>
      </c>
      <c r="B834" s="6" t="s">
        <v>8812</v>
      </c>
      <c r="C834" s="6">
        <v>3536020</v>
      </c>
      <c r="D834" s="6" t="s">
        <v>6919</v>
      </c>
      <c r="E834" s="6" t="s">
        <v>8847</v>
      </c>
      <c r="F834" s="6" t="s">
        <v>6402</v>
      </c>
      <c r="G834" s="6">
        <v>3487</v>
      </c>
      <c r="H834" s="6">
        <v>51522</v>
      </c>
      <c r="I834" s="6">
        <v>1</v>
      </c>
      <c r="J834" s="6">
        <v>0</v>
      </c>
      <c r="K834" s="6">
        <v>0</v>
      </c>
      <c r="L834" s="6"/>
      <c r="M834" s="6">
        <v>2022</v>
      </c>
      <c r="N834" s="6" t="s">
        <v>7745</v>
      </c>
      <c r="O834" s="6" t="s">
        <v>8843</v>
      </c>
      <c r="P834" s="6"/>
      <c r="Q834" s="6" t="s">
        <v>7733</v>
      </c>
      <c r="R834" s="6" t="s">
        <v>7734</v>
      </c>
      <c r="S834" s="6"/>
      <c r="T834" s="6" t="s">
        <v>19950</v>
      </c>
      <c r="U834">
        <f t="shared" si="12"/>
        <v>10</v>
      </c>
    </row>
    <row r="835" spans="1:21" x14ac:dyDescent="0.2">
      <c r="A835" s="6" t="s">
        <v>8840</v>
      </c>
      <c r="B835" s="6" t="s">
        <v>8812</v>
      </c>
      <c r="C835" s="6">
        <v>3536020</v>
      </c>
      <c r="D835" s="6" t="s">
        <v>8848</v>
      </c>
      <c r="E835" s="6" t="s">
        <v>6481</v>
      </c>
      <c r="F835" s="6" t="s">
        <v>6402</v>
      </c>
      <c r="G835" s="6">
        <v>1937</v>
      </c>
      <c r="H835" s="6">
        <v>51522</v>
      </c>
      <c r="I835" s="6">
        <v>0</v>
      </c>
      <c r="J835" s="6">
        <v>0</v>
      </c>
      <c r="K835" s="6">
        <v>0</v>
      </c>
      <c r="L835" s="6"/>
      <c r="M835" s="6">
        <v>2022</v>
      </c>
      <c r="N835" s="6" t="s">
        <v>7745</v>
      </c>
      <c r="O835" s="6" t="s">
        <v>8843</v>
      </c>
      <c r="P835" s="6"/>
      <c r="Q835" s="6" t="s">
        <v>7733</v>
      </c>
      <c r="R835" s="6" t="s">
        <v>7734</v>
      </c>
      <c r="S835" s="6"/>
      <c r="T835" s="6" t="s">
        <v>19951</v>
      </c>
      <c r="U835">
        <f t="shared" ref="U835:U898" si="13">COUNTIF(A835:A7135,A835)</f>
        <v>9</v>
      </c>
    </row>
    <row r="836" spans="1:21" x14ac:dyDescent="0.2">
      <c r="A836" s="6" t="s">
        <v>8840</v>
      </c>
      <c r="B836" s="6" t="s">
        <v>8812</v>
      </c>
      <c r="C836" s="6">
        <v>3536020</v>
      </c>
      <c r="D836" s="6" t="s">
        <v>8716</v>
      </c>
      <c r="E836" s="6" t="s">
        <v>8497</v>
      </c>
      <c r="F836" s="6" t="s">
        <v>6402</v>
      </c>
      <c r="G836" s="6">
        <v>5329</v>
      </c>
      <c r="H836" s="6">
        <v>51522</v>
      </c>
      <c r="I836" s="6">
        <v>1</v>
      </c>
      <c r="J836" s="6">
        <v>1</v>
      </c>
      <c r="K836" s="6">
        <v>0</v>
      </c>
      <c r="L836" s="6"/>
      <c r="M836" s="6">
        <v>2022</v>
      </c>
      <c r="N836" s="6" t="s">
        <v>7745</v>
      </c>
      <c r="O836" s="6" t="s">
        <v>8843</v>
      </c>
      <c r="P836" s="6"/>
      <c r="Q836" s="6" t="s">
        <v>7733</v>
      </c>
      <c r="R836" s="6" t="s">
        <v>7734</v>
      </c>
      <c r="S836" s="6"/>
      <c r="T836" s="6" t="s">
        <v>2329</v>
      </c>
      <c r="U836">
        <f t="shared" si="13"/>
        <v>8</v>
      </c>
    </row>
    <row r="837" spans="1:21" x14ac:dyDescent="0.2">
      <c r="A837" s="6" t="s">
        <v>8840</v>
      </c>
      <c r="B837" s="6" t="s">
        <v>8812</v>
      </c>
      <c r="C837" s="6">
        <v>3536020</v>
      </c>
      <c r="D837" s="6" t="s">
        <v>7308</v>
      </c>
      <c r="E837" s="6" t="s">
        <v>8586</v>
      </c>
      <c r="F837" s="6" t="s">
        <v>6402</v>
      </c>
      <c r="G837" s="6">
        <v>1621</v>
      </c>
      <c r="H837" s="6">
        <v>51522</v>
      </c>
      <c r="I837" s="6">
        <v>0</v>
      </c>
      <c r="J837" s="6">
        <v>0</v>
      </c>
      <c r="K837" s="6">
        <v>0</v>
      </c>
      <c r="L837" s="6"/>
      <c r="M837" s="6">
        <v>2022</v>
      </c>
      <c r="N837" s="6" t="s">
        <v>7745</v>
      </c>
      <c r="O837" s="6" t="s">
        <v>8843</v>
      </c>
      <c r="P837" s="6"/>
      <c r="Q837" s="6" t="s">
        <v>7733</v>
      </c>
      <c r="R837" s="6" t="s">
        <v>7734</v>
      </c>
      <c r="S837" s="6"/>
      <c r="T837" s="6" t="s">
        <v>19952</v>
      </c>
      <c r="U837">
        <f t="shared" si="13"/>
        <v>7</v>
      </c>
    </row>
    <row r="838" spans="1:21" x14ac:dyDescent="0.2">
      <c r="A838" s="6" t="s">
        <v>8840</v>
      </c>
      <c r="B838" s="6" t="s">
        <v>8812</v>
      </c>
      <c r="C838" s="6">
        <v>3536020</v>
      </c>
      <c r="D838" s="6" t="s">
        <v>8849</v>
      </c>
      <c r="E838" s="6" t="s">
        <v>8850</v>
      </c>
      <c r="F838" s="6" t="s">
        <v>6402</v>
      </c>
      <c r="G838" s="6">
        <v>918</v>
      </c>
      <c r="H838" s="6">
        <v>51522</v>
      </c>
      <c r="I838" s="6">
        <v>0</v>
      </c>
      <c r="J838" s="6">
        <v>0</v>
      </c>
      <c r="K838" s="6">
        <v>0</v>
      </c>
      <c r="L838" s="6"/>
      <c r="M838" s="6">
        <v>2022</v>
      </c>
      <c r="N838" s="6" t="s">
        <v>7745</v>
      </c>
      <c r="O838" s="6" t="s">
        <v>8843</v>
      </c>
      <c r="P838" s="6"/>
      <c r="Q838" s="6" t="s">
        <v>7733</v>
      </c>
      <c r="R838" s="6" t="s">
        <v>7734</v>
      </c>
      <c r="S838" s="6"/>
      <c r="T838" s="6" t="s">
        <v>19953</v>
      </c>
      <c r="U838">
        <f t="shared" si="13"/>
        <v>6</v>
      </c>
    </row>
    <row r="839" spans="1:21" x14ac:dyDescent="0.2">
      <c r="A839" s="6" t="s">
        <v>8840</v>
      </c>
      <c r="B839" s="6" t="s">
        <v>8812</v>
      </c>
      <c r="C839" s="6">
        <v>3536020</v>
      </c>
      <c r="D839" s="6" t="s">
        <v>7023</v>
      </c>
      <c r="E839" s="6" t="s">
        <v>7157</v>
      </c>
      <c r="F839" s="6" t="s">
        <v>6402</v>
      </c>
      <c r="G839" s="6">
        <v>3844</v>
      </c>
      <c r="H839" s="6">
        <v>51522</v>
      </c>
      <c r="I839" s="6">
        <v>0</v>
      </c>
      <c r="J839" s="6">
        <v>0</v>
      </c>
      <c r="K839" s="6">
        <v>0</v>
      </c>
      <c r="L839" s="6"/>
      <c r="M839" s="6">
        <v>2022</v>
      </c>
      <c r="N839" s="6" t="s">
        <v>7745</v>
      </c>
      <c r="O839" s="6" t="s">
        <v>8843</v>
      </c>
      <c r="P839" s="6"/>
      <c r="Q839" s="6" t="s">
        <v>7733</v>
      </c>
      <c r="R839" s="6" t="s">
        <v>7734</v>
      </c>
      <c r="S839" s="6"/>
      <c r="T839" s="6" t="s">
        <v>19954</v>
      </c>
      <c r="U839">
        <f t="shared" si="13"/>
        <v>5</v>
      </c>
    </row>
    <row r="840" spans="1:21" x14ac:dyDescent="0.2">
      <c r="A840" s="6" t="s">
        <v>8840</v>
      </c>
      <c r="B840" s="6" t="s">
        <v>8812</v>
      </c>
      <c r="C840" s="6">
        <v>3536020</v>
      </c>
      <c r="D840" s="6" t="s">
        <v>8851</v>
      </c>
      <c r="E840" s="6" t="s">
        <v>8852</v>
      </c>
      <c r="F840" s="6" t="s">
        <v>6402</v>
      </c>
      <c r="G840" s="6">
        <v>2087</v>
      </c>
      <c r="H840" s="6">
        <v>51522</v>
      </c>
      <c r="I840" s="6">
        <v>0</v>
      </c>
      <c r="J840" s="6">
        <v>0</v>
      </c>
      <c r="K840" s="6">
        <v>0</v>
      </c>
      <c r="L840" s="6"/>
      <c r="M840" s="6">
        <v>2022</v>
      </c>
      <c r="N840" s="6" t="s">
        <v>7745</v>
      </c>
      <c r="O840" s="6" t="s">
        <v>8843</v>
      </c>
      <c r="P840" s="6"/>
      <c r="Q840" s="6" t="s">
        <v>7733</v>
      </c>
      <c r="R840" s="6" t="s">
        <v>7734</v>
      </c>
      <c r="S840" s="6"/>
      <c r="T840" s="6" t="s">
        <v>19955</v>
      </c>
      <c r="U840">
        <f t="shared" si="13"/>
        <v>4</v>
      </c>
    </row>
    <row r="841" spans="1:21" x14ac:dyDescent="0.2">
      <c r="A841" s="6" t="s">
        <v>8840</v>
      </c>
      <c r="B841" s="6" t="s">
        <v>8812</v>
      </c>
      <c r="C841" s="6">
        <v>3536020</v>
      </c>
      <c r="D841" s="6" t="s">
        <v>8853</v>
      </c>
      <c r="E841" s="6" t="s">
        <v>6725</v>
      </c>
      <c r="F841" s="6" t="s">
        <v>6402</v>
      </c>
      <c r="G841" s="6">
        <v>4776</v>
      </c>
      <c r="H841" s="6">
        <v>51522</v>
      </c>
      <c r="I841" s="6">
        <v>0</v>
      </c>
      <c r="J841" s="6">
        <v>1</v>
      </c>
      <c r="K841" s="6">
        <v>0</v>
      </c>
      <c r="L841" s="6"/>
      <c r="M841" s="6">
        <v>2022</v>
      </c>
      <c r="N841" s="6" t="s">
        <v>7745</v>
      </c>
      <c r="O841" s="6" t="s">
        <v>8843</v>
      </c>
      <c r="P841" s="6"/>
      <c r="Q841" s="6" t="s">
        <v>7733</v>
      </c>
      <c r="R841" s="6" t="s">
        <v>7734</v>
      </c>
      <c r="S841" s="6"/>
      <c r="T841" s="6" t="s">
        <v>2328</v>
      </c>
      <c r="U841">
        <f t="shared" si="13"/>
        <v>3</v>
      </c>
    </row>
    <row r="842" spans="1:21" x14ac:dyDescent="0.2">
      <c r="A842" s="6" t="s">
        <v>8840</v>
      </c>
      <c r="B842" s="6" t="s">
        <v>8812</v>
      </c>
      <c r="C842" s="6">
        <v>3536020</v>
      </c>
      <c r="D842" s="6" t="s">
        <v>6496</v>
      </c>
      <c r="E842" s="6" t="s">
        <v>8854</v>
      </c>
      <c r="F842" s="6" t="s">
        <v>6402</v>
      </c>
      <c r="G842" s="6">
        <v>2693</v>
      </c>
      <c r="H842" s="6">
        <v>51522</v>
      </c>
      <c r="I842" s="6">
        <v>0</v>
      </c>
      <c r="J842" s="6">
        <v>0</v>
      </c>
      <c r="K842" s="6">
        <v>0</v>
      </c>
      <c r="L842" s="6"/>
      <c r="M842" s="6">
        <v>2022</v>
      </c>
      <c r="N842" s="6" t="s">
        <v>7745</v>
      </c>
      <c r="O842" s="6" t="s">
        <v>8843</v>
      </c>
      <c r="P842" s="6"/>
      <c r="Q842" s="6" t="s">
        <v>7733</v>
      </c>
      <c r="R842" s="6" t="s">
        <v>7734</v>
      </c>
      <c r="S842" s="6"/>
      <c r="T842" s="6" t="s">
        <v>19956</v>
      </c>
      <c r="U842">
        <f t="shared" si="13"/>
        <v>2</v>
      </c>
    </row>
    <row r="843" spans="1:21" x14ac:dyDescent="0.2">
      <c r="A843" s="6" t="s">
        <v>8840</v>
      </c>
      <c r="B843" s="6" t="s">
        <v>8812</v>
      </c>
      <c r="C843" s="6">
        <v>3536020</v>
      </c>
      <c r="D843" s="6" t="s">
        <v>7161</v>
      </c>
      <c r="E843" s="6" t="s">
        <v>8855</v>
      </c>
      <c r="F843" s="6" t="s">
        <v>6402</v>
      </c>
      <c r="G843" s="6">
        <v>3890</v>
      </c>
      <c r="H843" s="6">
        <v>51522</v>
      </c>
      <c r="I843" s="6">
        <v>0</v>
      </c>
      <c r="J843" s="6">
        <v>0</v>
      </c>
      <c r="K843" s="6">
        <v>0</v>
      </c>
      <c r="L843" s="6"/>
      <c r="M843" s="6">
        <v>2022</v>
      </c>
      <c r="N843" s="6" t="s">
        <v>7745</v>
      </c>
      <c r="O843" s="6" t="s">
        <v>8843</v>
      </c>
      <c r="P843" s="6"/>
      <c r="Q843" s="6" t="s">
        <v>7733</v>
      </c>
      <c r="R843" s="6" t="s">
        <v>7734</v>
      </c>
      <c r="S843" s="6"/>
      <c r="T843" s="6" t="s">
        <v>19957</v>
      </c>
      <c r="U843">
        <f t="shared" si="13"/>
        <v>1</v>
      </c>
    </row>
    <row r="844" spans="1:21" x14ac:dyDescent="0.2">
      <c r="A844" s="6" t="s">
        <v>8856</v>
      </c>
      <c r="B844" s="6" t="s">
        <v>8857</v>
      </c>
      <c r="C844" s="6">
        <v>3554008</v>
      </c>
      <c r="D844" s="6" t="s">
        <v>6459</v>
      </c>
      <c r="E844" s="6" t="s">
        <v>7085</v>
      </c>
      <c r="F844" s="6" t="s">
        <v>6402</v>
      </c>
      <c r="G844" s="6">
        <v>34</v>
      </c>
      <c r="H844" s="6">
        <v>369</v>
      </c>
      <c r="I844" s="6">
        <v>0</v>
      </c>
      <c r="J844" s="6">
        <v>0</v>
      </c>
      <c r="K844" s="6">
        <v>0</v>
      </c>
      <c r="L844" s="6"/>
      <c r="M844" s="6">
        <v>2022</v>
      </c>
      <c r="N844" s="6" t="s">
        <v>7732</v>
      </c>
      <c r="O844" s="6">
        <v>99</v>
      </c>
      <c r="P844" s="6"/>
      <c r="Q844" s="6" t="s">
        <v>7733</v>
      </c>
      <c r="R844" s="6" t="s">
        <v>7734</v>
      </c>
      <c r="S844" s="6"/>
      <c r="T844" s="6" t="s">
        <v>641</v>
      </c>
      <c r="U844">
        <f t="shared" si="13"/>
        <v>4</v>
      </c>
    </row>
    <row r="845" spans="1:21" x14ac:dyDescent="0.2">
      <c r="A845" s="6" t="s">
        <v>8856</v>
      </c>
      <c r="B845" s="6" t="s">
        <v>8857</v>
      </c>
      <c r="C845" s="6">
        <v>3554008</v>
      </c>
      <c r="D845" s="6" t="s">
        <v>6657</v>
      </c>
      <c r="E845" s="6" t="s">
        <v>7030</v>
      </c>
      <c r="F845" s="6" t="s">
        <v>6402</v>
      </c>
      <c r="G845" s="6">
        <v>99</v>
      </c>
      <c r="H845" s="6">
        <v>369</v>
      </c>
      <c r="I845" s="6">
        <v>0</v>
      </c>
      <c r="J845" s="6">
        <v>0</v>
      </c>
      <c r="K845" s="6">
        <v>0</v>
      </c>
      <c r="L845" s="6"/>
      <c r="M845" s="6">
        <v>2022</v>
      </c>
      <c r="N845" s="6" t="s">
        <v>7732</v>
      </c>
      <c r="O845" s="6">
        <v>99</v>
      </c>
      <c r="P845" s="6"/>
      <c r="Q845" s="6" t="s">
        <v>7733</v>
      </c>
      <c r="R845" s="6" t="s">
        <v>7734</v>
      </c>
      <c r="S845" s="6"/>
      <c r="T845" s="6" t="s">
        <v>642</v>
      </c>
      <c r="U845">
        <f t="shared" si="13"/>
        <v>3</v>
      </c>
    </row>
    <row r="846" spans="1:21" x14ac:dyDescent="0.2">
      <c r="A846" s="6" t="s">
        <v>8856</v>
      </c>
      <c r="B846" s="6" t="s">
        <v>8857</v>
      </c>
      <c r="C846" s="6">
        <v>3554008</v>
      </c>
      <c r="D846" s="6" t="s">
        <v>8858</v>
      </c>
      <c r="E846" s="6" t="s">
        <v>6415</v>
      </c>
      <c r="F846" s="6" t="s">
        <v>6402</v>
      </c>
      <c r="G846" s="6">
        <v>135</v>
      </c>
      <c r="H846" s="6">
        <v>369</v>
      </c>
      <c r="I846" s="6">
        <v>0</v>
      </c>
      <c r="J846" s="6">
        <v>1</v>
      </c>
      <c r="K846" s="6">
        <v>0</v>
      </c>
      <c r="L846" s="6"/>
      <c r="M846" s="6">
        <v>2022</v>
      </c>
      <c r="N846" s="6" t="s">
        <v>7732</v>
      </c>
      <c r="O846" s="6">
        <v>99</v>
      </c>
      <c r="P846" s="6"/>
      <c r="Q846" s="6" t="s">
        <v>7733</v>
      </c>
      <c r="R846" s="6" t="s">
        <v>7734</v>
      </c>
      <c r="S846" s="6"/>
      <c r="T846" s="6" t="s">
        <v>640</v>
      </c>
      <c r="U846">
        <f t="shared" si="13"/>
        <v>2</v>
      </c>
    </row>
    <row r="847" spans="1:21" x14ac:dyDescent="0.2">
      <c r="A847" s="6" t="s">
        <v>8856</v>
      </c>
      <c r="B847" s="6" t="s">
        <v>8857</v>
      </c>
      <c r="C847" s="6">
        <v>3554008</v>
      </c>
      <c r="D847" s="6" t="s">
        <v>6786</v>
      </c>
      <c r="E847" s="6" t="s">
        <v>8859</v>
      </c>
      <c r="F847" s="6" t="s">
        <v>6402</v>
      </c>
      <c r="G847" s="6">
        <v>101</v>
      </c>
      <c r="H847" s="6">
        <v>369</v>
      </c>
      <c r="I847" s="6">
        <v>0</v>
      </c>
      <c r="J847" s="6">
        <v>0</v>
      </c>
      <c r="K847" s="6">
        <v>0</v>
      </c>
      <c r="L847" s="6"/>
      <c r="M847" s="6">
        <v>2022</v>
      </c>
      <c r="N847" s="6" t="s">
        <v>7732</v>
      </c>
      <c r="O847" s="6">
        <v>99</v>
      </c>
      <c r="P847" s="6"/>
      <c r="Q847" s="6" t="s">
        <v>7733</v>
      </c>
      <c r="R847" s="6" t="s">
        <v>7734</v>
      </c>
      <c r="S847" s="6"/>
      <c r="T847" s="6" t="s">
        <v>643</v>
      </c>
      <c r="U847">
        <f t="shared" si="13"/>
        <v>1</v>
      </c>
    </row>
    <row r="848" spans="1:21" x14ac:dyDescent="0.2">
      <c r="A848" s="6" t="s">
        <v>8860</v>
      </c>
      <c r="B848" s="6" t="s">
        <v>8857</v>
      </c>
      <c r="C848" s="6">
        <v>3554008</v>
      </c>
      <c r="D848" s="6" t="s">
        <v>8861</v>
      </c>
      <c r="E848" s="6" t="s">
        <v>8862</v>
      </c>
      <c r="F848" s="6" t="s">
        <v>6402</v>
      </c>
      <c r="G848" s="6">
        <v>119</v>
      </c>
      <c r="H848" s="6">
        <v>1666</v>
      </c>
      <c r="I848" s="6">
        <v>0</v>
      </c>
      <c r="J848" s="6">
        <v>0</v>
      </c>
      <c r="K848" s="6">
        <v>0</v>
      </c>
      <c r="L848" s="6"/>
      <c r="M848" s="6">
        <v>2022</v>
      </c>
      <c r="N848" s="6" t="s">
        <v>7745</v>
      </c>
      <c r="O848" s="6">
        <v>99</v>
      </c>
      <c r="P848" s="6"/>
      <c r="Q848" s="6" t="s">
        <v>7733</v>
      </c>
      <c r="R848" s="6" t="s">
        <v>7734</v>
      </c>
      <c r="S848" s="6"/>
      <c r="T848" s="6" t="s">
        <v>2425</v>
      </c>
      <c r="U848">
        <f t="shared" si="13"/>
        <v>11</v>
      </c>
    </row>
    <row r="849" spans="1:21" x14ac:dyDescent="0.2">
      <c r="A849" s="6" t="s">
        <v>8860</v>
      </c>
      <c r="B849" s="6" t="s">
        <v>8857</v>
      </c>
      <c r="C849" s="6">
        <v>3554008</v>
      </c>
      <c r="D849" s="6" t="s">
        <v>6575</v>
      </c>
      <c r="E849" s="6" t="s">
        <v>6669</v>
      </c>
      <c r="F849" s="6" t="s">
        <v>6402</v>
      </c>
      <c r="G849" s="6">
        <v>150</v>
      </c>
      <c r="H849" s="6">
        <v>1666</v>
      </c>
      <c r="I849" s="6">
        <v>1</v>
      </c>
      <c r="J849" s="6">
        <v>1</v>
      </c>
      <c r="K849" s="6">
        <v>0</v>
      </c>
      <c r="L849" s="6"/>
      <c r="M849" s="6">
        <v>2022</v>
      </c>
      <c r="N849" s="6" t="s">
        <v>7745</v>
      </c>
      <c r="O849" s="6">
        <v>99</v>
      </c>
      <c r="P849" s="6"/>
      <c r="Q849" s="6" t="s">
        <v>7733</v>
      </c>
      <c r="R849" s="6" t="s">
        <v>7734</v>
      </c>
      <c r="S849" s="6"/>
      <c r="T849" s="6" t="s">
        <v>2424</v>
      </c>
      <c r="U849">
        <f t="shared" si="13"/>
        <v>10</v>
      </c>
    </row>
    <row r="850" spans="1:21" x14ac:dyDescent="0.2">
      <c r="A850" s="6" t="s">
        <v>8860</v>
      </c>
      <c r="B850" s="6" t="s">
        <v>8857</v>
      </c>
      <c r="C850" s="6">
        <v>3554008</v>
      </c>
      <c r="D850" s="6" t="s">
        <v>6437</v>
      </c>
      <c r="E850" s="6" t="s">
        <v>8107</v>
      </c>
      <c r="F850" s="6" t="s">
        <v>6402</v>
      </c>
      <c r="G850" s="6">
        <v>193</v>
      </c>
      <c r="H850" s="6">
        <v>1666</v>
      </c>
      <c r="I850" s="6">
        <v>1</v>
      </c>
      <c r="J850" s="6">
        <v>1</v>
      </c>
      <c r="K850" s="6">
        <v>0</v>
      </c>
      <c r="L850" s="6"/>
      <c r="M850" s="6">
        <v>2022</v>
      </c>
      <c r="N850" s="6" t="s">
        <v>7745</v>
      </c>
      <c r="O850" s="6">
        <v>99</v>
      </c>
      <c r="P850" s="6"/>
      <c r="Q850" s="6" t="s">
        <v>7733</v>
      </c>
      <c r="R850" s="6" t="s">
        <v>7734</v>
      </c>
      <c r="S850" s="6"/>
      <c r="T850" s="6" t="s">
        <v>2423</v>
      </c>
      <c r="U850">
        <f t="shared" si="13"/>
        <v>9</v>
      </c>
    </row>
    <row r="851" spans="1:21" x14ac:dyDescent="0.2">
      <c r="A851" s="6" t="s">
        <v>8860</v>
      </c>
      <c r="B851" s="6" t="s">
        <v>8857</v>
      </c>
      <c r="C851" s="6">
        <v>3554008</v>
      </c>
      <c r="D851" s="6" t="s">
        <v>6493</v>
      </c>
      <c r="E851" s="6" t="s">
        <v>8863</v>
      </c>
      <c r="F851" s="6" t="s">
        <v>6402</v>
      </c>
      <c r="G851" s="6">
        <v>190</v>
      </c>
      <c r="H851" s="6">
        <v>1666</v>
      </c>
      <c r="I851" s="6">
        <v>0</v>
      </c>
      <c r="J851" s="6">
        <v>1</v>
      </c>
      <c r="K851" s="6">
        <v>0</v>
      </c>
      <c r="L851" s="6"/>
      <c r="M851" s="6">
        <v>2022</v>
      </c>
      <c r="N851" s="6" t="s">
        <v>7745</v>
      </c>
      <c r="O851" s="6">
        <v>99</v>
      </c>
      <c r="P851" s="6"/>
      <c r="Q851" s="6" t="s">
        <v>7733</v>
      </c>
      <c r="R851" s="6" t="s">
        <v>7734</v>
      </c>
      <c r="S851" s="6"/>
      <c r="T851" s="6" t="s">
        <v>2422</v>
      </c>
      <c r="U851">
        <f t="shared" si="13"/>
        <v>8</v>
      </c>
    </row>
    <row r="852" spans="1:21" x14ac:dyDescent="0.2">
      <c r="A852" s="6" t="s">
        <v>8860</v>
      </c>
      <c r="B852" s="6" t="s">
        <v>8857</v>
      </c>
      <c r="C852" s="6">
        <v>3554008</v>
      </c>
      <c r="D852" s="6" t="s">
        <v>6442</v>
      </c>
      <c r="E852" s="6" t="s">
        <v>8864</v>
      </c>
      <c r="F852" s="6" t="s">
        <v>6402</v>
      </c>
      <c r="G852" s="6">
        <v>106</v>
      </c>
      <c r="H852" s="6">
        <v>1666</v>
      </c>
      <c r="I852" s="6">
        <v>0</v>
      </c>
      <c r="J852" s="6">
        <v>0</v>
      </c>
      <c r="K852" s="6">
        <v>0</v>
      </c>
      <c r="L852" s="6"/>
      <c r="M852" s="6">
        <v>2022</v>
      </c>
      <c r="N852" s="6" t="s">
        <v>7745</v>
      </c>
      <c r="O852" s="6">
        <v>99</v>
      </c>
      <c r="P852" s="6"/>
      <c r="Q852" s="6" t="s">
        <v>7733</v>
      </c>
      <c r="R852" s="6" t="s">
        <v>7734</v>
      </c>
      <c r="S852" s="6"/>
      <c r="T852" s="6" t="s">
        <v>2426</v>
      </c>
      <c r="U852">
        <f t="shared" si="13"/>
        <v>7</v>
      </c>
    </row>
    <row r="853" spans="1:21" x14ac:dyDescent="0.2">
      <c r="A853" s="6" t="s">
        <v>8860</v>
      </c>
      <c r="B853" s="6" t="s">
        <v>8857</v>
      </c>
      <c r="C853" s="6">
        <v>3554008</v>
      </c>
      <c r="D853" s="6" t="s">
        <v>6656</v>
      </c>
      <c r="E853" s="6" t="s">
        <v>8865</v>
      </c>
      <c r="F853" s="6" t="s">
        <v>6402</v>
      </c>
      <c r="G853" s="6">
        <v>137</v>
      </c>
      <c r="H853" s="6">
        <v>1666</v>
      </c>
      <c r="I853" s="6">
        <v>0</v>
      </c>
      <c r="J853" s="6">
        <v>0</v>
      </c>
      <c r="K853" s="6">
        <v>0</v>
      </c>
      <c r="L853" s="6"/>
      <c r="M853" s="6">
        <v>2022</v>
      </c>
      <c r="N853" s="6" t="s">
        <v>7745</v>
      </c>
      <c r="O853" s="6">
        <v>99</v>
      </c>
      <c r="P853" s="6"/>
      <c r="Q853" s="6" t="s">
        <v>7733</v>
      </c>
      <c r="R853" s="6" t="s">
        <v>7734</v>
      </c>
      <c r="S853" s="6"/>
      <c r="T853" s="6" t="s">
        <v>2427</v>
      </c>
      <c r="U853">
        <f t="shared" si="13"/>
        <v>6</v>
      </c>
    </row>
    <row r="854" spans="1:21" x14ac:dyDescent="0.2">
      <c r="A854" s="6" t="s">
        <v>8860</v>
      </c>
      <c r="B854" s="6" t="s">
        <v>8857</v>
      </c>
      <c r="C854" s="6">
        <v>3554008</v>
      </c>
      <c r="D854" s="6" t="s">
        <v>7321</v>
      </c>
      <c r="E854" s="6" t="s">
        <v>6744</v>
      </c>
      <c r="F854" s="6" t="s">
        <v>6402</v>
      </c>
      <c r="G854" s="6">
        <v>161</v>
      </c>
      <c r="H854" s="6">
        <v>1666</v>
      </c>
      <c r="I854" s="6">
        <v>0</v>
      </c>
      <c r="J854" s="6">
        <v>1</v>
      </c>
      <c r="K854" s="6">
        <v>0</v>
      </c>
      <c r="L854" s="6"/>
      <c r="M854" s="6">
        <v>2022</v>
      </c>
      <c r="N854" s="6" t="s">
        <v>7745</v>
      </c>
      <c r="O854" s="6">
        <v>99</v>
      </c>
      <c r="P854" s="6"/>
      <c r="Q854" s="6" t="s">
        <v>7733</v>
      </c>
      <c r="R854" s="6" t="s">
        <v>7734</v>
      </c>
      <c r="S854" s="6"/>
      <c r="T854" s="6" t="s">
        <v>2421</v>
      </c>
      <c r="U854">
        <f t="shared" si="13"/>
        <v>5</v>
      </c>
    </row>
    <row r="855" spans="1:21" x14ac:dyDescent="0.2">
      <c r="A855" s="6" t="s">
        <v>8860</v>
      </c>
      <c r="B855" s="6" t="s">
        <v>8857</v>
      </c>
      <c r="C855" s="6">
        <v>3554008</v>
      </c>
      <c r="D855" s="6" t="s">
        <v>7501</v>
      </c>
      <c r="E855" s="6" t="s">
        <v>6754</v>
      </c>
      <c r="F855" s="6" t="s">
        <v>6402</v>
      </c>
      <c r="G855" s="6">
        <v>135</v>
      </c>
      <c r="H855" s="6">
        <v>1666</v>
      </c>
      <c r="I855" s="6">
        <v>0</v>
      </c>
      <c r="J855" s="6">
        <v>0</v>
      </c>
      <c r="K855" s="6">
        <v>0</v>
      </c>
      <c r="L855" s="6"/>
      <c r="M855" s="6">
        <v>2022</v>
      </c>
      <c r="N855" s="6" t="s">
        <v>7745</v>
      </c>
      <c r="O855" s="6">
        <v>99</v>
      </c>
      <c r="P855" s="6"/>
      <c r="Q855" s="6" t="s">
        <v>7733</v>
      </c>
      <c r="R855" s="6" t="s">
        <v>7734</v>
      </c>
      <c r="S855" s="6"/>
      <c r="T855" s="6" t="s">
        <v>2428</v>
      </c>
      <c r="U855">
        <f t="shared" si="13"/>
        <v>4</v>
      </c>
    </row>
    <row r="856" spans="1:21" x14ac:dyDescent="0.2">
      <c r="A856" s="6" t="s">
        <v>8860</v>
      </c>
      <c r="B856" s="6" t="s">
        <v>8857</v>
      </c>
      <c r="C856" s="6">
        <v>3554008</v>
      </c>
      <c r="D856" s="6" t="s">
        <v>6722</v>
      </c>
      <c r="E856" s="6" t="s">
        <v>7142</v>
      </c>
      <c r="F856" s="6" t="s">
        <v>6402</v>
      </c>
      <c r="G856" s="6">
        <v>192</v>
      </c>
      <c r="H856" s="6">
        <v>1666</v>
      </c>
      <c r="I856" s="6">
        <v>0</v>
      </c>
      <c r="J856" s="6">
        <v>1</v>
      </c>
      <c r="K856" s="6">
        <v>0</v>
      </c>
      <c r="L856" s="6"/>
      <c r="M856" s="6">
        <v>2022</v>
      </c>
      <c r="N856" s="6" t="s">
        <v>7745</v>
      </c>
      <c r="O856" s="6">
        <v>99</v>
      </c>
      <c r="P856" s="6"/>
      <c r="Q856" s="6" t="s">
        <v>7733</v>
      </c>
      <c r="R856" s="6" t="s">
        <v>7734</v>
      </c>
      <c r="S856" s="6"/>
      <c r="T856" s="6" t="s">
        <v>2420</v>
      </c>
      <c r="U856">
        <f t="shared" si="13"/>
        <v>3</v>
      </c>
    </row>
    <row r="857" spans="1:21" x14ac:dyDescent="0.2">
      <c r="A857" s="6" t="s">
        <v>8860</v>
      </c>
      <c r="B857" s="6" t="s">
        <v>8857</v>
      </c>
      <c r="C857" s="6">
        <v>3554008</v>
      </c>
      <c r="D857" s="6" t="s">
        <v>8866</v>
      </c>
      <c r="E857" s="6" t="s">
        <v>6805</v>
      </c>
      <c r="F857" s="6" t="s">
        <v>6402</v>
      </c>
      <c r="G857" s="6">
        <v>159</v>
      </c>
      <c r="H857" s="6">
        <v>1666</v>
      </c>
      <c r="I857" s="6">
        <v>0</v>
      </c>
      <c r="J857" s="6">
        <v>1</v>
      </c>
      <c r="K857" s="6">
        <v>0</v>
      </c>
      <c r="L857" s="6"/>
      <c r="M857" s="6">
        <v>2022</v>
      </c>
      <c r="N857" s="6" t="s">
        <v>7745</v>
      </c>
      <c r="O857" s="6">
        <v>99</v>
      </c>
      <c r="P857" s="6"/>
      <c r="Q857" s="6" t="s">
        <v>7733</v>
      </c>
      <c r="R857" s="6" t="s">
        <v>7734</v>
      </c>
      <c r="S857" s="6"/>
      <c r="T857" s="6" t="s">
        <v>2419</v>
      </c>
      <c r="U857">
        <f t="shared" si="13"/>
        <v>2</v>
      </c>
    </row>
    <row r="858" spans="1:21" x14ac:dyDescent="0.2">
      <c r="A858" s="6" t="s">
        <v>8860</v>
      </c>
      <c r="B858" s="6" t="s">
        <v>8857</v>
      </c>
      <c r="C858" s="6">
        <v>3554008</v>
      </c>
      <c r="D858" s="6" t="s">
        <v>6722</v>
      </c>
      <c r="E858" s="6" t="s">
        <v>8867</v>
      </c>
      <c r="F858" s="6" t="s">
        <v>6402</v>
      </c>
      <c r="G858" s="6">
        <v>124</v>
      </c>
      <c r="H858" s="6">
        <v>1666</v>
      </c>
      <c r="I858" s="6">
        <v>0</v>
      </c>
      <c r="J858" s="6">
        <v>0</v>
      </c>
      <c r="K858" s="6">
        <v>0</v>
      </c>
      <c r="L858" s="6"/>
      <c r="M858" s="6">
        <v>2022</v>
      </c>
      <c r="N858" s="6" t="s">
        <v>7745</v>
      </c>
      <c r="O858" s="6">
        <v>99</v>
      </c>
      <c r="P858" s="6"/>
      <c r="Q858" s="6" t="s">
        <v>7733</v>
      </c>
      <c r="R858" s="6" t="s">
        <v>7734</v>
      </c>
      <c r="S858" s="6"/>
      <c r="T858" s="6" t="s">
        <v>2429</v>
      </c>
      <c r="U858">
        <f t="shared" si="13"/>
        <v>1</v>
      </c>
    </row>
    <row r="859" spans="1:21" x14ac:dyDescent="0.2">
      <c r="A859" s="6" t="s">
        <v>8868</v>
      </c>
      <c r="B859" s="6" t="s">
        <v>6907</v>
      </c>
      <c r="C859" s="6">
        <v>3554001</v>
      </c>
      <c r="D859" s="6" t="s">
        <v>6838</v>
      </c>
      <c r="E859" s="6" t="s">
        <v>8774</v>
      </c>
      <c r="F859" s="6" t="s">
        <v>6402</v>
      </c>
      <c r="G859" s="6">
        <v>235</v>
      </c>
      <c r="H859" s="6">
        <v>436</v>
      </c>
      <c r="I859" s="6">
        <v>1</v>
      </c>
      <c r="J859" s="6">
        <v>1</v>
      </c>
      <c r="K859" s="6">
        <v>0</v>
      </c>
      <c r="L859" s="6"/>
      <c r="M859" s="6">
        <v>2022</v>
      </c>
      <c r="N859" s="6" t="s">
        <v>7732</v>
      </c>
      <c r="O859" s="6">
        <v>99</v>
      </c>
      <c r="P859" s="6"/>
      <c r="Q859" s="6" t="s">
        <v>7733</v>
      </c>
      <c r="R859" s="6" t="s">
        <v>7734</v>
      </c>
      <c r="S859" s="6"/>
      <c r="T859" s="6" t="s">
        <v>650</v>
      </c>
      <c r="U859">
        <f t="shared" si="13"/>
        <v>2</v>
      </c>
    </row>
    <row r="860" spans="1:21" x14ac:dyDescent="0.2">
      <c r="A860" s="6" t="s">
        <v>8868</v>
      </c>
      <c r="B860" s="6" t="s">
        <v>6907</v>
      </c>
      <c r="C860" s="6">
        <v>3554001</v>
      </c>
      <c r="D860" s="6" t="s">
        <v>6954</v>
      </c>
      <c r="E860" s="6" t="s">
        <v>8869</v>
      </c>
      <c r="F860" s="6" t="s">
        <v>6402</v>
      </c>
      <c r="G860" s="6">
        <v>201</v>
      </c>
      <c r="H860" s="6">
        <v>436</v>
      </c>
      <c r="I860" s="6">
        <v>1</v>
      </c>
      <c r="J860" s="6">
        <v>0</v>
      </c>
      <c r="K860" s="6">
        <v>0</v>
      </c>
      <c r="L860" s="6"/>
      <c r="M860" s="6">
        <v>2022</v>
      </c>
      <c r="N860" s="6" t="s">
        <v>7732</v>
      </c>
      <c r="O860" s="6">
        <v>99</v>
      </c>
      <c r="P860" s="6"/>
      <c r="Q860" s="6" t="s">
        <v>7733</v>
      </c>
      <c r="R860" s="6" t="s">
        <v>7734</v>
      </c>
      <c r="S860" s="6"/>
      <c r="T860" s="6" t="s">
        <v>651</v>
      </c>
      <c r="U860">
        <f t="shared" si="13"/>
        <v>1</v>
      </c>
    </row>
    <row r="861" spans="1:21" x14ac:dyDescent="0.2">
      <c r="A861" s="6" t="s">
        <v>8870</v>
      </c>
      <c r="B861" s="6" t="s">
        <v>6907</v>
      </c>
      <c r="C861" s="6">
        <v>3554001</v>
      </c>
      <c r="D861" s="6" t="s">
        <v>6591</v>
      </c>
      <c r="E861" s="6" t="s">
        <v>8871</v>
      </c>
      <c r="F861" s="6" t="s">
        <v>6402</v>
      </c>
      <c r="G861" s="6">
        <v>133</v>
      </c>
      <c r="H861" s="6">
        <v>1397</v>
      </c>
      <c r="I861" s="6">
        <v>0</v>
      </c>
      <c r="J861" s="6">
        <v>0</v>
      </c>
      <c r="K861" s="6">
        <v>0</v>
      </c>
      <c r="L861" s="6"/>
      <c r="M861" s="6">
        <v>2022</v>
      </c>
      <c r="N861" s="6" t="s">
        <v>7745</v>
      </c>
      <c r="O861" s="6">
        <v>99</v>
      </c>
      <c r="P861" s="6"/>
      <c r="Q861" s="6" t="s">
        <v>7733</v>
      </c>
      <c r="R861" s="6" t="s">
        <v>7734</v>
      </c>
      <c r="S861" s="6"/>
      <c r="T861" s="6" t="s">
        <v>2460</v>
      </c>
      <c r="U861">
        <f t="shared" si="13"/>
        <v>7</v>
      </c>
    </row>
    <row r="862" spans="1:21" x14ac:dyDescent="0.2">
      <c r="A862" s="6" t="s">
        <v>8870</v>
      </c>
      <c r="B862" s="6" t="s">
        <v>6907</v>
      </c>
      <c r="C862" s="6">
        <v>3554001</v>
      </c>
      <c r="D862" s="6" t="s">
        <v>6501</v>
      </c>
      <c r="E862" s="6" t="s">
        <v>7472</v>
      </c>
      <c r="F862" s="6" t="s">
        <v>6402</v>
      </c>
      <c r="G862" s="6">
        <v>259</v>
      </c>
      <c r="H862" s="6">
        <v>1397</v>
      </c>
      <c r="I862" s="6">
        <v>1</v>
      </c>
      <c r="J862" s="6">
        <v>1</v>
      </c>
      <c r="K862" s="6">
        <v>0</v>
      </c>
      <c r="L862" s="6"/>
      <c r="M862" s="6">
        <v>2022</v>
      </c>
      <c r="N862" s="6" t="s">
        <v>7745</v>
      </c>
      <c r="O862" s="6">
        <v>99</v>
      </c>
      <c r="P862" s="6"/>
      <c r="Q862" s="6" t="s">
        <v>7733</v>
      </c>
      <c r="R862" s="6" t="s">
        <v>7734</v>
      </c>
      <c r="S862" s="6"/>
      <c r="T862" s="6" t="s">
        <v>2459</v>
      </c>
      <c r="U862">
        <f t="shared" si="13"/>
        <v>6</v>
      </c>
    </row>
    <row r="863" spans="1:21" x14ac:dyDescent="0.2">
      <c r="A863" s="6" t="s">
        <v>8870</v>
      </c>
      <c r="B863" s="6" t="s">
        <v>6907</v>
      </c>
      <c r="C863" s="6">
        <v>3554001</v>
      </c>
      <c r="D863" s="6" t="s">
        <v>7106</v>
      </c>
      <c r="E863" s="6" t="s">
        <v>8872</v>
      </c>
      <c r="F863" s="6" t="s">
        <v>6402</v>
      </c>
      <c r="G863" s="6">
        <v>197</v>
      </c>
      <c r="H863" s="6">
        <v>1397</v>
      </c>
      <c r="I863" s="6">
        <v>0</v>
      </c>
      <c r="J863" s="6">
        <v>1</v>
      </c>
      <c r="K863" s="6">
        <v>0</v>
      </c>
      <c r="L863" s="6"/>
      <c r="M863" s="6">
        <v>2022</v>
      </c>
      <c r="N863" s="6" t="s">
        <v>7745</v>
      </c>
      <c r="O863" s="6">
        <v>99</v>
      </c>
      <c r="P863" s="6"/>
      <c r="Q863" s="6" t="s">
        <v>7733</v>
      </c>
      <c r="R863" s="6" t="s">
        <v>7734</v>
      </c>
      <c r="S863" s="6"/>
      <c r="T863" s="6" t="s">
        <v>2458</v>
      </c>
      <c r="U863">
        <f t="shared" si="13"/>
        <v>5</v>
      </c>
    </row>
    <row r="864" spans="1:21" x14ac:dyDescent="0.2">
      <c r="A864" s="6" t="s">
        <v>8870</v>
      </c>
      <c r="B864" s="6" t="s">
        <v>6907</v>
      </c>
      <c r="C864" s="6">
        <v>3554001</v>
      </c>
      <c r="D864" s="6" t="s">
        <v>6548</v>
      </c>
      <c r="E864" s="6" t="s">
        <v>8873</v>
      </c>
      <c r="F864" s="6" t="s">
        <v>6402</v>
      </c>
      <c r="G864" s="6">
        <v>196</v>
      </c>
      <c r="H864" s="6">
        <v>1397</v>
      </c>
      <c r="I864" s="6">
        <v>0</v>
      </c>
      <c r="J864" s="6">
        <v>1</v>
      </c>
      <c r="K864" s="6">
        <v>0</v>
      </c>
      <c r="L864" s="6"/>
      <c r="M864" s="6">
        <v>2022</v>
      </c>
      <c r="N864" s="6" t="s">
        <v>7745</v>
      </c>
      <c r="O864" s="6">
        <v>99</v>
      </c>
      <c r="P864" s="6"/>
      <c r="Q864" s="6" t="s">
        <v>7733</v>
      </c>
      <c r="R864" s="6" t="s">
        <v>7734</v>
      </c>
      <c r="S864" s="6"/>
      <c r="T864" s="6" t="s">
        <v>2457</v>
      </c>
      <c r="U864">
        <f t="shared" si="13"/>
        <v>4</v>
      </c>
    </row>
    <row r="865" spans="1:21" x14ac:dyDescent="0.2">
      <c r="A865" s="6" t="s">
        <v>8870</v>
      </c>
      <c r="B865" s="6" t="s">
        <v>6907</v>
      </c>
      <c r="C865" s="6">
        <v>3554001</v>
      </c>
      <c r="D865" s="6" t="s">
        <v>7632</v>
      </c>
      <c r="E865" s="6" t="s">
        <v>6604</v>
      </c>
      <c r="F865" s="6" t="s">
        <v>6402</v>
      </c>
      <c r="G865" s="6">
        <v>238</v>
      </c>
      <c r="H865" s="6">
        <v>1397</v>
      </c>
      <c r="I865" s="6">
        <v>1</v>
      </c>
      <c r="J865" s="6">
        <v>1</v>
      </c>
      <c r="K865" s="6">
        <v>0</v>
      </c>
      <c r="L865" s="6"/>
      <c r="M865" s="6">
        <v>2022</v>
      </c>
      <c r="N865" s="6" t="s">
        <v>7745</v>
      </c>
      <c r="O865" s="6">
        <v>99</v>
      </c>
      <c r="P865" s="6"/>
      <c r="Q865" s="6" t="s">
        <v>7733</v>
      </c>
      <c r="R865" s="6" t="s">
        <v>7734</v>
      </c>
      <c r="S865" s="6"/>
      <c r="T865" s="6" t="s">
        <v>2456</v>
      </c>
      <c r="U865">
        <f t="shared" si="13"/>
        <v>3</v>
      </c>
    </row>
    <row r="866" spans="1:21" x14ac:dyDescent="0.2">
      <c r="A866" s="6" t="s">
        <v>8870</v>
      </c>
      <c r="B866" s="6" t="s">
        <v>6907</v>
      </c>
      <c r="C866" s="6">
        <v>3554001</v>
      </c>
      <c r="D866" s="6" t="s">
        <v>6696</v>
      </c>
      <c r="E866" s="6" t="s">
        <v>8874</v>
      </c>
      <c r="F866" s="6" t="s">
        <v>6402</v>
      </c>
      <c r="G866" s="6">
        <v>190</v>
      </c>
      <c r="H866" s="6">
        <v>1397</v>
      </c>
      <c r="I866" s="6">
        <v>0</v>
      </c>
      <c r="J866" s="6">
        <v>0</v>
      </c>
      <c r="K866" s="6">
        <v>0</v>
      </c>
      <c r="L866" s="6"/>
      <c r="M866" s="6">
        <v>2022</v>
      </c>
      <c r="N866" s="6" t="s">
        <v>7745</v>
      </c>
      <c r="O866" s="6">
        <v>99</v>
      </c>
      <c r="P866" s="6"/>
      <c r="Q866" s="6" t="s">
        <v>7733</v>
      </c>
      <c r="R866" s="6" t="s">
        <v>7734</v>
      </c>
      <c r="S866" s="6"/>
      <c r="T866" s="6" t="s">
        <v>2461</v>
      </c>
      <c r="U866">
        <f t="shared" si="13"/>
        <v>2</v>
      </c>
    </row>
    <row r="867" spans="1:21" x14ac:dyDescent="0.2">
      <c r="A867" s="6" t="s">
        <v>8870</v>
      </c>
      <c r="B867" s="6" t="s">
        <v>6907</v>
      </c>
      <c r="C867" s="6">
        <v>3554001</v>
      </c>
      <c r="D867" s="6" t="s">
        <v>7182</v>
      </c>
      <c r="E867" s="6" t="s">
        <v>7107</v>
      </c>
      <c r="F867" s="6" t="s">
        <v>6402</v>
      </c>
      <c r="G867" s="6">
        <v>184</v>
      </c>
      <c r="H867" s="6">
        <v>1397</v>
      </c>
      <c r="I867" s="6">
        <v>0</v>
      </c>
      <c r="J867" s="6">
        <v>0</v>
      </c>
      <c r="K867" s="6">
        <v>0</v>
      </c>
      <c r="L867" s="6"/>
      <c r="M867" s="6">
        <v>2022</v>
      </c>
      <c r="N867" s="6" t="s">
        <v>7745</v>
      </c>
      <c r="O867" s="6">
        <v>99</v>
      </c>
      <c r="P867" s="6"/>
      <c r="Q867" s="6" t="s">
        <v>7733</v>
      </c>
      <c r="R867" s="6" t="s">
        <v>7734</v>
      </c>
      <c r="S867" s="6"/>
      <c r="T867" s="6" t="s">
        <v>2462</v>
      </c>
      <c r="U867">
        <f t="shared" si="13"/>
        <v>1</v>
      </c>
    </row>
    <row r="868" spans="1:21" x14ac:dyDescent="0.2">
      <c r="A868" s="6" t="s">
        <v>8875</v>
      </c>
      <c r="B868" s="6" t="s">
        <v>8876</v>
      </c>
      <c r="C868" s="6">
        <v>3514021</v>
      </c>
      <c r="D868" s="6" t="s">
        <v>8539</v>
      </c>
      <c r="E868" s="6" t="s">
        <v>8877</v>
      </c>
      <c r="F868" s="6" t="s">
        <v>6402</v>
      </c>
      <c r="G868" s="6">
        <v>2269</v>
      </c>
      <c r="H868" s="6">
        <v>27123</v>
      </c>
      <c r="I868" s="6">
        <v>0</v>
      </c>
      <c r="J868" s="6">
        <v>0</v>
      </c>
      <c r="K868" s="6">
        <v>0</v>
      </c>
      <c r="L868" s="6"/>
      <c r="M868" s="6">
        <v>2022</v>
      </c>
      <c r="N868" s="6" t="s">
        <v>7745</v>
      </c>
      <c r="O868" s="6">
        <v>99</v>
      </c>
      <c r="P868" s="6"/>
      <c r="Q868" s="6" t="s">
        <v>7733</v>
      </c>
      <c r="R868" s="6" t="s">
        <v>7734</v>
      </c>
      <c r="S868" s="6"/>
      <c r="T868" s="6" t="s">
        <v>2436</v>
      </c>
      <c r="U868">
        <f t="shared" si="13"/>
        <v>10</v>
      </c>
    </row>
    <row r="869" spans="1:21" x14ac:dyDescent="0.2">
      <c r="A869" s="6" t="s">
        <v>8875</v>
      </c>
      <c r="B869" s="6" t="s">
        <v>8876</v>
      </c>
      <c r="C869" s="6">
        <v>3514021</v>
      </c>
      <c r="D869" s="6" t="s">
        <v>6612</v>
      </c>
      <c r="E869" s="6" t="s">
        <v>8878</v>
      </c>
      <c r="F869" s="6" t="s">
        <v>6402</v>
      </c>
      <c r="G869" s="6">
        <v>3412</v>
      </c>
      <c r="H869" s="6">
        <v>27123</v>
      </c>
      <c r="I869" s="6">
        <v>1</v>
      </c>
      <c r="J869" s="6">
        <v>1</v>
      </c>
      <c r="K869" s="6">
        <v>0</v>
      </c>
      <c r="L869" s="6"/>
      <c r="M869" s="6">
        <v>2022</v>
      </c>
      <c r="N869" s="6" t="s">
        <v>7745</v>
      </c>
      <c r="O869" s="6">
        <v>99</v>
      </c>
      <c r="P869" s="6"/>
      <c r="Q869" s="6" t="s">
        <v>7733</v>
      </c>
      <c r="R869" s="6" t="s">
        <v>7734</v>
      </c>
      <c r="S869" s="6"/>
      <c r="T869" s="6" t="s">
        <v>2435</v>
      </c>
      <c r="U869">
        <f t="shared" si="13"/>
        <v>9</v>
      </c>
    </row>
    <row r="870" spans="1:21" x14ac:dyDescent="0.2">
      <c r="A870" s="6" t="s">
        <v>8875</v>
      </c>
      <c r="B870" s="6" t="s">
        <v>8876</v>
      </c>
      <c r="C870" s="6">
        <v>3514021</v>
      </c>
      <c r="D870" s="6" t="s">
        <v>7100</v>
      </c>
      <c r="E870" s="6" t="s">
        <v>8879</v>
      </c>
      <c r="F870" s="6" t="s">
        <v>6402</v>
      </c>
      <c r="G870" s="6">
        <v>4111</v>
      </c>
      <c r="H870" s="6">
        <v>27123</v>
      </c>
      <c r="I870" s="6">
        <v>1</v>
      </c>
      <c r="J870" s="6">
        <v>1</v>
      </c>
      <c r="K870" s="6">
        <v>0</v>
      </c>
      <c r="L870" s="6"/>
      <c r="M870" s="6">
        <v>2022</v>
      </c>
      <c r="N870" s="6" t="s">
        <v>7745</v>
      </c>
      <c r="O870" s="6">
        <v>99</v>
      </c>
      <c r="P870" s="6"/>
      <c r="Q870" s="6" t="s">
        <v>7733</v>
      </c>
      <c r="R870" s="6" t="s">
        <v>7734</v>
      </c>
      <c r="S870" s="6"/>
      <c r="T870" s="6" t="s">
        <v>2434</v>
      </c>
      <c r="U870">
        <f t="shared" si="13"/>
        <v>8</v>
      </c>
    </row>
    <row r="871" spans="1:21" x14ac:dyDescent="0.2">
      <c r="A871" s="6" t="s">
        <v>8875</v>
      </c>
      <c r="B871" s="6" t="s">
        <v>8876</v>
      </c>
      <c r="C871" s="6">
        <v>3514021</v>
      </c>
      <c r="D871" s="6" t="s">
        <v>6609</v>
      </c>
      <c r="E871" s="6" t="s">
        <v>7151</v>
      </c>
      <c r="F871" s="6" t="s">
        <v>6402</v>
      </c>
      <c r="G871" s="6">
        <v>3761</v>
      </c>
      <c r="H871" s="6">
        <v>27123</v>
      </c>
      <c r="I871" s="6">
        <v>1</v>
      </c>
      <c r="J871" s="6">
        <v>1</v>
      </c>
      <c r="K871" s="6">
        <v>0</v>
      </c>
      <c r="L871" s="6"/>
      <c r="M871" s="6">
        <v>2022</v>
      </c>
      <c r="N871" s="6" t="s">
        <v>7745</v>
      </c>
      <c r="O871" s="6">
        <v>99</v>
      </c>
      <c r="P871" s="6"/>
      <c r="Q871" s="6" t="s">
        <v>7733</v>
      </c>
      <c r="R871" s="6" t="s">
        <v>7734</v>
      </c>
      <c r="S871" s="6"/>
      <c r="T871" s="6" t="s">
        <v>2433</v>
      </c>
      <c r="U871">
        <f t="shared" si="13"/>
        <v>7</v>
      </c>
    </row>
    <row r="872" spans="1:21" x14ac:dyDescent="0.2">
      <c r="A872" s="6" t="s">
        <v>8875</v>
      </c>
      <c r="B872" s="6" t="s">
        <v>8876</v>
      </c>
      <c r="C872" s="6">
        <v>3514021</v>
      </c>
      <c r="D872" s="6" t="s">
        <v>7275</v>
      </c>
      <c r="E872" s="6" t="s">
        <v>7417</v>
      </c>
      <c r="F872" s="6" t="s">
        <v>6402</v>
      </c>
      <c r="G872" s="6">
        <v>1819</v>
      </c>
      <c r="H872" s="6">
        <v>27123</v>
      </c>
      <c r="I872" s="6">
        <v>0</v>
      </c>
      <c r="J872" s="6">
        <v>0</v>
      </c>
      <c r="K872" s="6">
        <v>0</v>
      </c>
      <c r="L872" s="6"/>
      <c r="M872" s="6">
        <v>2022</v>
      </c>
      <c r="N872" s="6" t="s">
        <v>7745</v>
      </c>
      <c r="O872" s="6">
        <v>99</v>
      </c>
      <c r="P872" s="6"/>
      <c r="Q872" s="6" t="s">
        <v>7733</v>
      </c>
      <c r="R872" s="6" t="s">
        <v>7734</v>
      </c>
      <c r="S872" s="6"/>
      <c r="T872" s="6" t="s">
        <v>2437</v>
      </c>
      <c r="U872">
        <f t="shared" si="13"/>
        <v>6</v>
      </c>
    </row>
    <row r="873" spans="1:21" x14ac:dyDescent="0.2">
      <c r="A873" s="6" t="s">
        <v>8875</v>
      </c>
      <c r="B873" s="6" t="s">
        <v>8876</v>
      </c>
      <c r="C873" s="6">
        <v>3514021</v>
      </c>
      <c r="D873" s="6" t="s">
        <v>6411</v>
      </c>
      <c r="E873" s="6" t="s">
        <v>7278</v>
      </c>
      <c r="F873" s="6" t="s">
        <v>6402</v>
      </c>
      <c r="G873" s="6">
        <v>2362</v>
      </c>
      <c r="H873" s="6">
        <v>27123</v>
      </c>
      <c r="I873" s="6">
        <v>0</v>
      </c>
      <c r="J873" s="6">
        <v>0</v>
      </c>
      <c r="K873" s="6">
        <v>0</v>
      </c>
      <c r="L873" s="6"/>
      <c r="M873" s="6">
        <v>2022</v>
      </c>
      <c r="N873" s="6" t="s">
        <v>7745</v>
      </c>
      <c r="O873" s="6">
        <v>99</v>
      </c>
      <c r="P873" s="6"/>
      <c r="Q873" s="6" t="s">
        <v>7733</v>
      </c>
      <c r="R873" s="6" t="s">
        <v>7734</v>
      </c>
      <c r="S873" s="6"/>
      <c r="T873" s="6" t="s">
        <v>2438</v>
      </c>
      <c r="U873">
        <f t="shared" si="13"/>
        <v>5</v>
      </c>
    </row>
    <row r="874" spans="1:21" x14ac:dyDescent="0.2">
      <c r="A874" s="6" t="s">
        <v>8875</v>
      </c>
      <c r="B874" s="6" t="s">
        <v>8876</v>
      </c>
      <c r="C874" s="6">
        <v>3514021</v>
      </c>
      <c r="D874" s="6" t="s">
        <v>8880</v>
      </c>
      <c r="E874" s="6" t="s">
        <v>8881</v>
      </c>
      <c r="F874" s="6" t="s">
        <v>6402</v>
      </c>
      <c r="G874" s="6">
        <v>3260</v>
      </c>
      <c r="H874" s="6">
        <v>27123</v>
      </c>
      <c r="I874" s="6">
        <v>0</v>
      </c>
      <c r="J874" s="6">
        <v>1</v>
      </c>
      <c r="K874" s="6">
        <v>0</v>
      </c>
      <c r="L874" s="6"/>
      <c r="M874" s="6">
        <v>2022</v>
      </c>
      <c r="N874" s="6" t="s">
        <v>7745</v>
      </c>
      <c r="O874" s="6">
        <v>99</v>
      </c>
      <c r="P874" s="6"/>
      <c r="Q874" s="6" t="s">
        <v>7733</v>
      </c>
      <c r="R874" s="6" t="s">
        <v>7734</v>
      </c>
      <c r="S874" s="6"/>
      <c r="T874" s="6" t="s">
        <v>2432</v>
      </c>
      <c r="U874">
        <f t="shared" si="13"/>
        <v>4</v>
      </c>
    </row>
    <row r="875" spans="1:21" x14ac:dyDescent="0.2">
      <c r="A875" s="6" t="s">
        <v>8875</v>
      </c>
      <c r="B875" s="6" t="s">
        <v>8876</v>
      </c>
      <c r="C875" s="6">
        <v>3514021</v>
      </c>
      <c r="D875" s="6" t="s">
        <v>7096</v>
      </c>
      <c r="E875" s="6" t="s">
        <v>8882</v>
      </c>
      <c r="F875" s="6" t="s">
        <v>6402</v>
      </c>
      <c r="G875" s="6">
        <v>1261</v>
      </c>
      <c r="H875" s="6">
        <v>27123</v>
      </c>
      <c r="I875" s="6">
        <v>0</v>
      </c>
      <c r="J875" s="6">
        <v>0</v>
      </c>
      <c r="K875" s="6">
        <v>0</v>
      </c>
      <c r="L875" s="6"/>
      <c r="M875" s="6">
        <v>2022</v>
      </c>
      <c r="N875" s="6" t="s">
        <v>7745</v>
      </c>
      <c r="O875" s="6">
        <v>99</v>
      </c>
      <c r="P875" s="6"/>
      <c r="Q875" s="6" t="s">
        <v>7733</v>
      </c>
      <c r="R875" s="6" t="s">
        <v>7734</v>
      </c>
      <c r="S875" s="6"/>
      <c r="T875" s="6" t="s">
        <v>2439</v>
      </c>
      <c r="U875">
        <f t="shared" si="13"/>
        <v>3</v>
      </c>
    </row>
    <row r="876" spans="1:21" x14ac:dyDescent="0.2">
      <c r="A876" s="6" t="s">
        <v>8875</v>
      </c>
      <c r="B876" s="6" t="s">
        <v>8876</v>
      </c>
      <c r="C876" s="6">
        <v>3514021</v>
      </c>
      <c r="D876" s="6" t="s">
        <v>6622</v>
      </c>
      <c r="E876" s="6" t="s">
        <v>8883</v>
      </c>
      <c r="F876" s="6" t="s">
        <v>6402</v>
      </c>
      <c r="G876" s="6">
        <v>2336</v>
      </c>
      <c r="H876" s="6">
        <v>27123</v>
      </c>
      <c r="I876" s="6">
        <v>0</v>
      </c>
      <c r="J876" s="6">
        <v>0</v>
      </c>
      <c r="K876" s="6">
        <v>0</v>
      </c>
      <c r="L876" s="6"/>
      <c r="M876" s="6">
        <v>2022</v>
      </c>
      <c r="N876" s="6" t="s">
        <v>7745</v>
      </c>
      <c r="O876" s="6">
        <v>99</v>
      </c>
      <c r="P876" s="6"/>
      <c r="Q876" s="6" t="s">
        <v>7733</v>
      </c>
      <c r="R876" s="6" t="s">
        <v>7734</v>
      </c>
      <c r="S876" s="6"/>
      <c r="T876" s="6" t="s">
        <v>2440</v>
      </c>
      <c r="U876">
        <f t="shared" si="13"/>
        <v>2</v>
      </c>
    </row>
    <row r="877" spans="1:21" x14ac:dyDescent="0.2">
      <c r="A877" s="6" t="s">
        <v>8884</v>
      </c>
      <c r="B877" s="6" t="s">
        <v>8876</v>
      </c>
      <c r="C877" s="6">
        <v>3514021</v>
      </c>
      <c r="D877" s="6" t="s">
        <v>7876</v>
      </c>
      <c r="E877" s="6" t="s">
        <v>8885</v>
      </c>
      <c r="F877" s="6" t="s">
        <v>6402</v>
      </c>
      <c r="G877" s="6">
        <v>3391</v>
      </c>
      <c r="H877" s="6">
        <v>6677</v>
      </c>
      <c r="I877" s="6">
        <v>0</v>
      </c>
      <c r="J877" s="6">
        <v>1</v>
      </c>
      <c r="K877" s="6">
        <v>0</v>
      </c>
      <c r="L877" s="6"/>
      <c r="M877" s="6">
        <v>2022</v>
      </c>
      <c r="N877" s="6" t="s">
        <v>7732</v>
      </c>
      <c r="O877" s="6">
        <v>99</v>
      </c>
      <c r="P877" s="6"/>
      <c r="Q877" s="6" t="s">
        <v>7733</v>
      </c>
      <c r="R877" s="6" t="s">
        <v>7734</v>
      </c>
      <c r="S877" s="6"/>
      <c r="T877" s="6" t="s">
        <v>644</v>
      </c>
      <c r="U877">
        <f t="shared" si="13"/>
        <v>2</v>
      </c>
    </row>
    <row r="878" spans="1:21" x14ac:dyDescent="0.2">
      <c r="A878" s="6" t="s">
        <v>8884</v>
      </c>
      <c r="B878" s="6" t="s">
        <v>8876</v>
      </c>
      <c r="C878" s="6">
        <v>3514021</v>
      </c>
      <c r="D878" s="6" t="s">
        <v>6434</v>
      </c>
      <c r="E878" s="6" t="s">
        <v>6848</v>
      </c>
      <c r="F878" s="6" t="s">
        <v>6402</v>
      </c>
      <c r="G878" s="6">
        <v>3286</v>
      </c>
      <c r="H878" s="6">
        <v>6677</v>
      </c>
      <c r="I878" s="6">
        <v>1</v>
      </c>
      <c r="J878" s="6">
        <v>0</v>
      </c>
      <c r="K878" s="6">
        <v>0</v>
      </c>
      <c r="L878" s="6"/>
      <c r="M878" s="6">
        <v>2022</v>
      </c>
      <c r="N878" s="6" t="s">
        <v>7732</v>
      </c>
      <c r="O878" s="6">
        <v>99</v>
      </c>
      <c r="P878" s="6"/>
      <c r="Q878" s="6" t="s">
        <v>7733</v>
      </c>
      <c r="R878" s="6" t="s">
        <v>7734</v>
      </c>
      <c r="S878" s="6"/>
      <c r="T878" s="6" t="s">
        <v>645</v>
      </c>
      <c r="U878">
        <f t="shared" si="13"/>
        <v>1</v>
      </c>
    </row>
    <row r="879" spans="1:21" x14ac:dyDescent="0.2">
      <c r="A879" s="6" t="s">
        <v>8875</v>
      </c>
      <c r="B879" s="6" t="s">
        <v>8876</v>
      </c>
      <c r="C879" s="6">
        <v>3514021</v>
      </c>
      <c r="D879" s="6" t="s">
        <v>6815</v>
      </c>
      <c r="E879" s="6" t="s">
        <v>6758</v>
      </c>
      <c r="F879" s="6" t="s">
        <v>6402</v>
      </c>
      <c r="G879" s="6">
        <v>2532</v>
      </c>
      <c r="H879" s="6">
        <v>27123</v>
      </c>
      <c r="I879" s="6">
        <v>0</v>
      </c>
      <c r="J879" s="6">
        <v>1</v>
      </c>
      <c r="K879" s="6">
        <v>0</v>
      </c>
      <c r="L879" s="6"/>
      <c r="M879" s="6">
        <v>2022</v>
      </c>
      <c r="N879" s="6" t="s">
        <v>7745</v>
      </c>
      <c r="O879" s="6">
        <v>99</v>
      </c>
      <c r="P879" s="6"/>
      <c r="Q879" s="6" t="s">
        <v>7733</v>
      </c>
      <c r="R879" s="6" t="s">
        <v>7734</v>
      </c>
      <c r="S879" s="6"/>
      <c r="T879" s="6" t="s">
        <v>2431</v>
      </c>
      <c r="U879">
        <f t="shared" si="13"/>
        <v>1</v>
      </c>
    </row>
    <row r="880" spans="1:21" x14ac:dyDescent="0.2">
      <c r="A880" s="6" t="s">
        <v>8886</v>
      </c>
      <c r="B880" s="6" t="s">
        <v>8876</v>
      </c>
      <c r="C880" s="6">
        <v>3514021</v>
      </c>
      <c r="D880" s="6" t="s">
        <v>6936</v>
      </c>
      <c r="E880" s="6" t="s">
        <v>8887</v>
      </c>
      <c r="F880" s="6" t="s">
        <v>6402</v>
      </c>
      <c r="G880" s="6">
        <v>3817</v>
      </c>
      <c r="H880" s="6">
        <v>6568</v>
      </c>
      <c r="I880" s="6">
        <v>0</v>
      </c>
      <c r="J880" s="6">
        <v>1</v>
      </c>
      <c r="K880" s="6">
        <v>0</v>
      </c>
      <c r="L880" s="6"/>
      <c r="M880" s="6">
        <v>2022</v>
      </c>
      <c r="N880" s="6" t="s">
        <v>7770</v>
      </c>
      <c r="O880" s="6">
        <v>99</v>
      </c>
      <c r="P880" s="6"/>
      <c r="Q880" s="6" t="s">
        <v>7733</v>
      </c>
      <c r="R880" s="6" t="s">
        <v>7734</v>
      </c>
      <c r="S880" s="6"/>
      <c r="T880" s="6" t="s">
        <v>2430</v>
      </c>
      <c r="U880">
        <f t="shared" si="13"/>
        <v>2</v>
      </c>
    </row>
    <row r="881" spans="1:21" x14ac:dyDescent="0.2">
      <c r="A881" s="6" t="s">
        <v>8886</v>
      </c>
      <c r="B881" s="6" t="s">
        <v>8876</v>
      </c>
      <c r="C881" s="6">
        <v>3514021</v>
      </c>
      <c r="D881" s="6" t="s">
        <v>7576</v>
      </c>
      <c r="E881" s="6" t="s">
        <v>8888</v>
      </c>
      <c r="F881" s="6" t="s">
        <v>6402</v>
      </c>
      <c r="G881" s="6">
        <v>2751</v>
      </c>
      <c r="H881" s="6">
        <v>6568</v>
      </c>
      <c r="I881" s="6">
        <v>1</v>
      </c>
      <c r="J881" s="6">
        <v>0</v>
      </c>
      <c r="K881" s="6">
        <v>0</v>
      </c>
      <c r="L881" s="6"/>
      <c r="M881" s="6">
        <v>2022</v>
      </c>
      <c r="N881" s="6" t="s">
        <v>7770</v>
      </c>
      <c r="O881" s="6">
        <v>99</v>
      </c>
      <c r="P881" s="6"/>
      <c r="Q881" s="6" t="s">
        <v>7733</v>
      </c>
      <c r="R881" s="6" t="s">
        <v>7734</v>
      </c>
      <c r="S881" s="6"/>
      <c r="T881" s="6" t="s">
        <v>19958</v>
      </c>
      <c r="U881">
        <f t="shared" si="13"/>
        <v>1</v>
      </c>
    </row>
    <row r="882" spans="1:21" x14ac:dyDescent="0.2">
      <c r="A882" s="6" t="s">
        <v>8889</v>
      </c>
      <c r="B882" s="6" t="s">
        <v>6690</v>
      </c>
      <c r="C882" s="6">
        <v>3514019</v>
      </c>
      <c r="D882" s="6" t="s">
        <v>6535</v>
      </c>
      <c r="E882" s="6" t="s">
        <v>8890</v>
      </c>
      <c r="F882" s="6" t="s">
        <v>6402</v>
      </c>
      <c r="G882" s="6">
        <v>0</v>
      </c>
      <c r="H882" s="6"/>
      <c r="I882" s="6">
        <v>0</v>
      </c>
      <c r="J882" s="6">
        <v>1</v>
      </c>
      <c r="K882" s="6">
        <v>1</v>
      </c>
      <c r="L882" s="6"/>
      <c r="M882" s="6">
        <v>2022</v>
      </c>
      <c r="N882" s="6" t="s">
        <v>7732</v>
      </c>
      <c r="O882" s="6">
        <v>99</v>
      </c>
      <c r="P882" s="6"/>
      <c r="Q882" s="6" t="s">
        <v>7733</v>
      </c>
      <c r="R882" s="6" t="s">
        <v>7734</v>
      </c>
      <c r="S882" s="6"/>
      <c r="T882" s="6" t="s">
        <v>797</v>
      </c>
      <c r="U882">
        <f t="shared" si="13"/>
        <v>10</v>
      </c>
    </row>
    <row r="883" spans="1:21" x14ac:dyDescent="0.2">
      <c r="A883" s="6" t="s">
        <v>8891</v>
      </c>
      <c r="B883" s="6" t="s">
        <v>6690</v>
      </c>
      <c r="C883" s="6">
        <v>3514019</v>
      </c>
      <c r="D883" s="6" t="s">
        <v>8892</v>
      </c>
      <c r="E883" s="6" t="s">
        <v>7713</v>
      </c>
      <c r="F883" s="6" t="s">
        <v>6402</v>
      </c>
      <c r="G883" s="6">
        <v>1199</v>
      </c>
      <c r="H883" s="6">
        <v>2536</v>
      </c>
      <c r="I883" s="6">
        <v>0</v>
      </c>
      <c r="J883" s="6">
        <v>0</v>
      </c>
      <c r="K883" s="6">
        <v>0</v>
      </c>
      <c r="L883" s="6"/>
      <c r="M883" s="6">
        <v>2022</v>
      </c>
      <c r="N883" s="6" t="s">
        <v>7770</v>
      </c>
      <c r="O883" s="6">
        <v>99</v>
      </c>
      <c r="P883" s="6"/>
      <c r="Q883" s="6" t="s">
        <v>7733</v>
      </c>
      <c r="R883" s="6" t="s">
        <v>7734</v>
      </c>
      <c r="S883" s="6"/>
      <c r="T883" s="6" t="s">
        <v>3130</v>
      </c>
      <c r="U883">
        <f t="shared" si="13"/>
        <v>2</v>
      </c>
    </row>
    <row r="884" spans="1:21" x14ac:dyDescent="0.2">
      <c r="A884" s="6" t="s">
        <v>8891</v>
      </c>
      <c r="B884" s="6" t="s">
        <v>6690</v>
      </c>
      <c r="C884" s="6">
        <v>3514019</v>
      </c>
      <c r="D884" s="6" t="s">
        <v>6496</v>
      </c>
      <c r="E884" s="6" t="s">
        <v>8893</v>
      </c>
      <c r="F884" s="6" t="s">
        <v>6402</v>
      </c>
      <c r="G884" s="6">
        <v>1337</v>
      </c>
      <c r="H884" s="6">
        <v>2536</v>
      </c>
      <c r="I884" s="6">
        <v>0</v>
      </c>
      <c r="J884" s="6">
        <v>1</v>
      </c>
      <c r="K884" s="6">
        <v>0</v>
      </c>
      <c r="L884" s="6"/>
      <c r="M884" s="6">
        <v>2022</v>
      </c>
      <c r="N884" s="6" t="s">
        <v>7770</v>
      </c>
      <c r="O884" s="6">
        <v>99</v>
      </c>
      <c r="P884" s="6"/>
      <c r="Q884" s="6" t="s">
        <v>7733</v>
      </c>
      <c r="R884" s="6" t="s">
        <v>7734</v>
      </c>
      <c r="S884" s="6"/>
      <c r="T884" s="6" t="s">
        <v>3129</v>
      </c>
      <c r="U884">
        <f t="shared" si="13"/>
        <v>1</v>
      </c>
    </row>
    <row r="885" spans="1:21" x14ac:dyDescent="0.2">
      <c r="A885" s="6" t="s">
        <v>8894</v>
      </c>
      <c r="B885" s="6" t="s">
        <v>6690</v>
      </c>
      <c r="C885" s="6">
        <v>3514019</v>
      </c>
      <c r="D885" s="6" t="s">
        <v>6666</v>
      </c>
      <c r="E885" s="6" t="s">
        <v>8895</v>
      </c>
      <c r="F885" s="6" t="s">
        <v>6402</v>
      </c>
      <c r="G885" s="6">
        <v>1179</v>
      </c>
      <c r="H885" s="6">
        <v>6888</v>
      </c>
      <c r="I885" s="6">
        <v>0</v>
      </c>
      <c r="J885" s="6">
        <v>1</v>
      </c>
      <c r="K885" s="6">
        <v>0</v>
      </c>
      <c r="L885" s="6"/>
      <c r="M885" s="6">
        <v>2022</v>
      </c>
      <c r="N885" s="6" t="s">
        <v>7745</v>
      </c>
      <c r="O885" s="6">
        <v>99</v>
      </c>
      <c r="P885" s="6"/>
      <c r="Q885" s="6" t="s">
        <v>7733</v>
      </c>
      <c r="R885" s="6" t="s">
        <v>7734</v>
      </c>
      <c r="S885" s="6"/>
      <c r="T885" s="6" t="s">
        <v>3128</v>
      </c>
      <c r="U885">
        <f t="shared" si="13"/>
        <v>6</v>
      </c>
    </row>
    <row r="886" spans="1:21" x14ac:dyDescent="0.2">
      <c r="A886" s="6" t="s">
        <v>8894</v>
      </c>
      <c r="B886" s="6" t="s">
        <v>6690</v>
      </c>
      <c r="C886" s="6">
        <v>3514019</v>
      </c>
      <c r="D886" s="6" t="s">
        <v>6434</v>
      </c>
      <c r="E886" s="6" t="s">
        <v>7313</v>
      </c>
      <c r="F886" s="6" t="s">
        <v>6402</v>
      </c>
      <c r="G886" s="6">
        <v>1487</v>
      </c>
      <c r="H886" s="6">
        <v>6888</v>
      </c>
      <c r="I886" s="6">
        <v>0</v>
      </c>
      <c r="J886" s="6">
        <v>1</v>
      </c>
      <c r="K886" s="6">
        <v>0</v>
      </c>
      <c r="L886" s="6"/>
      <c r="M886" s="6">
        <v>2022</v>
      </c>
      <c r="N886" s="6" t="s">
        <v>7745</v>
      </c>
      <c r="O886" s="6">
        <v>99</v>
      </c>
      <c r="P886" s="6"/>
      <c r="Q886" s="6" t="s">
        <v>7733</v>
      </c>
      <c r="R886" s="6" t="s">
        <v>7734</v>
      </c>
      <c r="S886" s="6"/>
      <c r="T886" s="6" t="s">
        <v>3127</v>
      </c>
      <c r="U886">
        <f t="shared" si="13"/>
        <v>5</v>
      </c>
    </row>
    <row r="887" spans="1:21" x14ac:dyDescent="0.2">
      <c r="A887" s="6" t="s">
        <v>8894</v>
      </c>
      <c r="B887" s="6" t="s">
        <v>6690</v>
      </c>
      <c r="C887" s="6">
        <v>3514019</v>
      </c>
      <c r="D887" s="6" t="s">
        <v>6442</v>
      </c>
      <c r="E887" s="6" t="s">
        <v>8896</v>
      </c>
      <c r="F887" s="6" t="s">
        <v>6402</v>
      </c>
      <c r="G887" s="6">
        <v>1093</v>
      </c>
      <c r="H887" s="6">
        <v>6888</v>
      </c>
      <c r="I887" s="6">
        <v>0</v>
      </c>
      <c r="J887" s="6">
        <v>0</v>
      </c>
      <c r="K887" s="6">
        <v>0</v>
      </c>
      <c r="L887" s="6"/>
      <c r="M887" s="6">
        <v>2022</v>
      </c>
      <c r="N887" s="6" t="s">
        <v>7745</v>
      </c>
      <c r="O887" s="6">
        <v>99</v>
      </c>
      <c r="P887" s="6"/>
      <c r="Q887" s="6" t="s">
        <v>7733</v>
      </c>
      <c r="R887" s="6" t="s">
        <v>7734</v>
      </c>
      <c r="S887" s="6"/>
      <c r="T887" s="6" t="s">
        <v>3131</v>
      </c>
      <c r="U887">
        <f t="shared" si="13"/>
        <v>4</v>
      </c>
    </row>
    <row r="888" spans="1:21" x14ac:dyDescent="0.2">
      <c r="A888" s="6" t="s">
        <v>8894</v>
      </c>
      <c r="B888" s="6" t="s">
        <v>6690</v>
      </c>
      <c r="C888" s="6">
        <v>3514019</v>
      </c>
      <c r="D888" s="6" t="s">
        <v>6411</v>
      </c>
      <c r="E888" s="6" t="s">
        <v>8897</v>
      </c>
      <c r="F888" s="6" t="s">
        <v>6402</v>
      </c>
      <c r="G888" s="6">
        <v>1512</v>
      </c>
      <c r="H888" s="6">
        <v>6888</v>
      </c>
      <c r="I888" s="6">
        <v>1</v>
      </c>
      <c r="J888" s="6">
        <v>1</v>
      </c>
      <c r="K888" s="6">
        <v>0</v>
      </c>
      <c r="L888" s="6"/>
      <c r="M888" s="6">
        <v>2022</v>
      </c>
      <c r="N888" s="6" t="s">
        <v>7745</v>
      </c>
      <c r="O888" s="6">
        <v>99</v>
      </c>
      <c r="P888" s="6"/>
      <c r="Q888" s="6" t="s">
        <v>7733</v>
      </c>
      <c r="R888" s="6" t="s">
        <v>7734</v>
      </c>
      <c r="S888" s="6"/>
      <c r="T888" s="6" t="s">
        <v>3126</v>
      </c>
      <c r="U888">
        <f t="shared" si="13"/>
        <v>3</v>
      </c>
    </row>
    <row r="889" spans="1:21" x14ac:dyDescent="0.2">
      <c r="A889" s="6" t="s">
        <v>8894</v>
      </c>
      <c r="B889" s="6" t="s">
        <v>6690</v>
      </c>
      <c r="C889" s="6">
        <v>3514019</v>
      </c>
      <c r="D889" s="6" t="s">
        <v>8898</v>
      </c>
      <c r="E889" s="6" t="s">
        <v>6481</v>
      </c>
      <c r="F889" s="6" t="s">
        <v>6402</v>
      </c>
      <c r="G889" s="6">
        <v>735</v>
      </c>
      <c r="H889" s="6">
        <v>6888</v>
      </c>
      <c r="I889" s="6">
        <v>0</v>
      </c>
      <c r="J889" s="6">
        <v>0</v>
      </c>
      <c r="K889" s="6">
        <v>0</v>
      </c>
      <c r="L889" s="6"/>
      <c r="M889" s="6">
        <v>2022</v>
      </c>
      <c r="N889" s="6" t="s">
        <v>7745</v>
      </c>
      <c r="O889" s="6">
        <v>99</v>
      </c>
      <c r="P889" s="6"/>
      <c r="Q889" s="6" t="s">
        <v>7733</v>
      </c>
      <c r="R889" s="6" t="s">
        <v>7734</v>
      </c>
      <c r="S889" s="6"/>
      <c r="T889" s="6" t="s">
        <v>3132</v>
      </c>
      <c r="U889">
        <f t="shared" si="13"/>
        <v>2</v>
      </c>
    </row>
    <row r="890" spans="1:21" x14ac:dyDescent="0.2">
      <c r="A890" s="6" t="s">
        <v>8894</v>
      </c>
      <c r="B890" s="6" t="s">
        <v>6690</v>
      </c>
      <c r="C890" s="6">
        <v>3514019</v>
      </c>
      <c r="D890" s="6" t="s">
        <v>8899</v>
      </c>
      <c r="E890" s="6" t="s">
        <v>8900</v>
      </c>
      <c r="F890" s="6" t="s">
        <v>6402</v>
      </c>
      <c r="G890" s="6">
        <v>882</v>
      </c>
      <c r="H890" s="6">
        <v>6888</v>
      </c>
      <c r="I890" s="6">
        <v>0</v>
      </c>
      <c r="J890" s="6">
        <v>0</v>
      </c>
      <c r="K890" s="6">
        <v>0</v>
      </c>
      <c r="L890" s="6"/>
      <c r="M890" s="6">
        <v>2022</v>
      </c>
      <c r="N890" s="6" t="s">
        <v>7745</v>
      </c>
      <c r="O890" s="6">
        <v>99</v>
      </c>
      <c r="P890" s="6"/>
      <c r="Q890" s="6" t="s">
        <v>7733</v>
      </c>
      <c r="R890" s="6" t="s">
        <v>7734</v>
      </c>
      <c r="S890" s="6"/>
      <c r="T890" s="6" t="s">
        <v>3133</v>
      </c>
      <c r="U890">
        <f t="shared" si="13"/>
        <v>1</v>
      </c>
    </row>
    <row r="891" spans="1:21" x14ac:dyDescent="0.2">
      <c r="A891" s="6" t="s">
        <v>8901</v>
      </c>
      <c r="B891" s="6" t="s">
        <v>8902</v>
      </c>
      <c r="C891" s="6">
        <v>3512054</v>
      </c>
      <c r="D891" s="6" t="s">
        <v>6622</v>
      </c>
      <c r="E891" s="6" t="s">
        <v>8903</v>
      </c>
      <c r="F891" s="6" t="s">
        <v>6402</v>
      </c>
      <c r="G891" s="6">
        <v>699</v>
      </c>
      <c r="H891" s="6">
        <v>991</v>
      </c>
      <c r="I891" s="6">
        <v>0</v>
      </c>
      <c r="J891" s="6">
        <v>1</v>
      </c>
      <c r="K891" s="6">
        <v>0</v>
      </c>
      <c r="L891" s="6"/>
      <c r="M891" s="6">
        <v>2022</v>
      </c>
      <c r="N891" s="6" t="s">
        <v>7732</v>
      </c>
      <c r="O891" s="6">
        <v>99</v>
      </c>
      <c r="P891" s="6"/>
      <c r="Q891" s="6" t="s">
        <v>7733</v>
      </c>
      <c r="R891" s="6" t="s">
        <v>7734</v>
      </c>
      <c r="S891" s="6"/>
      <c r="T891" s="6" t="s">
        <v>1422</v>
      </c>
      <c r="U891">
        <f t="shared" si="13"/>
        <v>2</v>
      </c>
    </row>
    <row r="892" spans="1:21" x14ac:dyDescent="0.2">
      <c r="A892" s="6" t="s">
        <v>8901</v>
      </c>
      <c r="B892" s="6" t="s">
        <v>8902</v>
      </c>
      <c r="C892" s="6">
        <v>3512054</v>
      </c>
      <c r="D892" s="6" t="s">
        <v>7308</v>
      </c>
      <c r="E892" s="6" t="s">
        <v>6655</v>
      </c>
      <c r="F892" s="6" t="s">
        <v>6402</v>
      </c>
      <c r="G892" s="6">
        <v>292</v>
      </c>
      <c r="H892" s="6">
        <v>991</v>
      </c>
      <c r="I892" s="6">
        <v>1</v>
      </c>
      <c r="J892" s="6">
        <v>0</v>
      </c>
      <c r="K892" s="6">
        <v>0</v>
      </c>
      <c r="L892" s="6"/>
      <c r="M892" s="6">
        <v>2022</v>
      </c>
      <c r="N892" s="6" t="s">
        <v>7732</v>
      </c>
      <c r="O892" s="6">
        <v>99</v>
      </c>
      <c r="P892" s="6"/>
      <c r="Q892" s="6" t="s">
        <v>7733</v>
      </c>
      <c r="R892" s="6" t="s">
        <v>7734</v>
      </c>
      <c r="S892" s="6"/>
      <c r="T892" s="6" t="s">
        <v>1423</v>
      </c>
      <c r="U892">
        <f t="shared" si="13"/>
        <v>1</v>
      </c>
    </row>
    <row r="893" spans="1:21" x14ac:dyDescent="0.2">
      <c r="A893" s="6" t="s">
        <v>8904</v>
      </c>
      <c r="B893" s="6" t="s">
        <v>8902</v>
      </c>
      <c r="C893" s="6">
        <v>3512054</v>
      </c>
      <c r="D893" s="6" t="s">
        <v>6684</v>
      </c>
      <c r="E893" s="6" t="s">
        <v>6863</v>
      </c>
      <c r="F893" s="6" t="s">
        <v>6402</v>
      </c>
      <c r="G893" s="6">
        <v>120</v>
      </c>
      <c r="H893" s="6">
        <v>983</v>
      </c>
      <c r="I893" s="6">
        <v>1</v>
      </c>
      <c r="J893" s="6">
        <v>0</v>
      </c>
      <c r="K893" s="6">
        <v>0</v>
      </c>
      <c r="L893" s="6"/>
      <c r="M893" s="6">
        <v>2022</v>
      </c>
      <c r="N893" s="6" t="s">
        <v>7770</v>
      </c>
      <c r="O893" s="6">
        <v>99</v>
      </c>
      <c r="P893" s="6"/>
      <c r="Q893" s="6" t="s">
        <v>7733</v>
      </c>
      <c r="R893" s="6" t="s">
        <v>7734</v>
      </c>
      <c r="S893" s="6"/>
      <c r="T893" s="6" t="s">
        <v>6323</v>
      </c>
      <c r="U893">
        <f t="shared" si="13"/>
        <v>3</v>
      </c>
    </row>
    <row r="894" spans="1:21" x14ac:dyDescent="0.2">
      <c r="A894" s="6" t="s">
        <v>8904</v>
      </c>
      <c r="B894" s="6" t="s">
        <v>8902</v>
      </c>
      <c r="C894" s="6">
        <v>3512054</v>
      </c>
      <c r="D894" s="6" t="s">
        <v>6440</v>
      </c>
      <c r="E894" s="6" t="s">
        <v>8905</v>
      </c>
      <c r="F894" s="6" t="s">
        <v>6402</v>
      </c>
      <c r="G894" s="6">
        <v>570</v>
      </c>
      <c r="H894" s="6">
        <v>983</v>
      </c>
      <c r="I894" s="6">
        <v>0</v>
      </c>
      <c r="J894" s="6">
        <v>1</v>
      </c>
      <c r="K894" s="6">
        <v>0</v>
      </c>
      <c r="L894" s="6"/>
      <c r="M894" s="6">
        <v>2022</v>
      </c>
      <c r="N894" s="6" t="s">
        <v>7770</v>
      </c>
      <c r="O894" s="6">
        <v>99</v>
      </c>
      <c r="P894" s="6"/>
      <c r="Q894" s="6" t="s">
        <v>7733</v>
      </c>
      <c r="R894" s="6" t="s">
        <v>7734</v>
      </c>
      <c r="S894" s="6"/>
      <c r="T894" s="6" t="s">
        <v>6322</v>
      </c>
      <c r="U894">
        <f t="shared" si="13"/>
        <v>2</v>
      </c>
    </row>
    <row r="895" spans="1:21" x14ac:dyDescent="0.2">
      <c r="A895" s="6" t="s">
        <v>8904</v>
      </c>
      <c r="B895" s="6" t="s">
        <v>8902</v>
      </c>
      <c r="C895" s="6">
        <v>3512054</v>
      </c>
      <c r="D895" s="6" t="s">
        <v>6656</v>
      </c>
      <c r="E895" s="6" t="s">
        <v>7444</v>
      </c>
      <c r="F895" s="6" t="s">
        <v>6402</v>
      </c>
      <c r="G895" s="6">
        <v>293</v>
      </c>
      <c r="H895" s="6">
        <v>983</v>
      </c>
      <c r="I895" s="6">
        <v>0</v>
      </c>
      <c r="J895" s="6">
        <v>0</v>
      </c>
      <c r="K895" s="6">
        <v>0</v>
      </c>
      <c r="L895" s="6"/>
      <c r="M895" s="6">
        <v>2022</v>
      </c>
      <c r="N895" s="6" t="s">
        <v>7770</v>
      </c>
      <c r="O895" s="6">
        <v>99</v>
      </c>
      <c r="P895" s="6"/>
      <c r="Q895" s="6" t="s">
        <v>7733</v>
      </c>
      <c r="R895" s="6" t="s">
        <v>7734</v>
      </c>
      <c r="S895" s="6"/>
      <c r="T895" s="6" t="s">
        <v>6324</v>
      </c>
      <c r="U895">
        <f t="shared" si="13"/>
        <v>1</v>
      </c>
    </row>
    <row r="896" spans="1:21" x14ac:dyDescent="0.2">
      <c r="A896" s="6" t="s">
        <v>8906</v>
      </c>
      <c r="B896" s="6" t="s">
        <v>8902</v>
      </c>
      <c r="C896" s="6">
        <v>3512054</v>
      </c>
      <c r="D896" s="6" t="s">
        <v>7200</v>
      </c>
      <c r="E896" s="6" t="s">
        <v>6975</v>
      </c>
      <c r="F896" s="6" t="s">
        <v>6402</v>
      </c>
      <c r="G896" s="6">
        <v>776</v>
      </c>
      <c r="H896" s="6">
        <v>2427</v>
      </c>
      <c r="I896" s="6">
        <v>0</v>
      </c>
      <c r="J896" s="6">
        <v>1</v>
      </c>
      <c r="K896" s="6">
        <v>0</v>
      </c>
      <c r="L896" s="6"/>
      <c r="M896" s="6">
        <v>2022</v>
      </c>
      <c r="N896" s="6" t="s">
        <v>7745</v>
      </c>
      <c r="O896" s="6">
        <v>99</v>
      </c>
      <c r="P896" s="6"/>
      <c r="Q896" s="6" t="s">
        <v>7733</v>
      </c>
      <c r="R896" s="6" t="s">
        <v>7734</v>
      </c>
      <c r="S896" s="6"/>
      <c r="T896" s="6" t="s">
        <v>6321</v>
      </c>
      <c r="U896">
        <f t="shared" si="13"/>
        <v>4</v>
      </c>
    </row>
    <row r="897" spans="1:21" x14ac:dyDescent="0.2">
      <c r="A897" s="6" t="s">
        <v>8906</v>
      </c>
      <c r="B897" s="6" t="s">
        <v>8902</v>
      </c>
      <c r="C897" s="6">
        <v>3512054</v>
      </c>
      <c r="D897" s="6" t="s">
        <v>7185</v>
      </c>
      <c r="E897" s="6" t="s">
        <v>8907</v>
      </c>
      <c r="F897" s="6" t="s">
        <v>6402</v>
      </c>
      <c r="G897" s="6">
        <v>381</v>
      </c>
      <c r="H897" s="6">
        <v>2427</v>
      </c>
      <c r="I897" s="6">
        <v>0</v>
      </c>
      <c r="J897" s="6">
        <v>0</v>
      </c>
      <c r="K897" s="6">
        <v>0</v>
      </c>
      <c r="L897" s="6"/>
      <c r="M897" s="6">
        <v>2022</v>
      </c>
      <c r="N897" s="6" t="s">
        <v>7745</v>
      </c>
      <c r="O897" s="6">
        <v>99</v>
      </c>
      <c r="P897" s="6"/>
      <c r="Q897" s="6" t="s">
        <v>7733</v>
      </c>
      <c r="R897" s="6" t="s">
        <v>7734</v>
      </c>
      <c r="S897" s="6"/>
      <c r="T897" s="6" t="s">
        <v>6325</v>
      </c>
      <c r="U897">
        <f t="shared" si="13"/>
        <v>3</v>
      </c>
    </row>
    <row r="898" spans="1:21" x14ac:dyDescent="0.2">
      <c r="A898" s="6" t="s">
        <v>8906</v>
      </c>
      <c r="B898" s="6" t="s">
        <v>8902</v>
      </c>
      <c r="C898" s="6">
        <v>3512054</v>
      </c>
      <c r="D898" s="6" t="s">
        <v>8908</v>
      </c>
      <c r="E898" s="6" t="s">
        <v>8909</v>
      </c>
      <c r="F898" s="6" t="s">
        <v>6402</v>
      </c>
      <c r="G898" s="6">
        <v>655</v>
      </c>
      <c r="H898" s="6">
        <v>2427</v>
      </c>
      <c r="I898" s="6">
        <v>0</v>
      </c>
      <c r="J898" s="6">
        <v>1</v>
      </c>
      <c r="K898" s="6">
        <v>0</v>
      </c>
      <c r="L898" s="6"/>
      <c r="M898" s="6">
        <v>2022</v>
      </c>
      <c r="N898" s="6" t="s">
        <v>7745</v>
      </c>
      <c r="O898" s="6">
        <v>99</v>
      </c>
      <c r="P898" s="6"/>
      <c r="Q898" s="6" t="s">
        <v>7733</v>
      </c>
      <c r="R898" s="6" t="s">
        <v>7734</v>
      </c>
      <c r="S898" s="6"/>
      <c r="T898" s="6" t="s">
        <v>6320</v>
      </c>
      <c r="U898">
        <f t="shared" si="13"/>
        <v>2</v>
      </c>
    </row>
    <row r="899" spans="1:21" x14ac:dyDescent="0.2">
      <c r="A899" s="6" t="s">
        <v>8906</v>
      </c>
      <c r="B899" s="6" t="s">
        <v>8902</v>
      </c>
      <c r="C899" s="6">
        <v>3512054</v>
      </c>
      <c r="D899" s="6" t="s">
        <v>6488</v>
      </c>
      <c r="E899" s="6" t="s">
        <v>7820</v>
      </c>
      <c r="F899" s="6" t="s">
        <v>6402</v>
      </c>
      <c r="G899" s="6">
        <v>615</v>
      </c>
      <c r="H899" s="6">
        <v>2427</v>
      </c>
      <c r="I899" s="6">
        <v>0</v>
      </c>
      <c r="J899" s="6">
        <v>1</v>
      </c>
      <c r="K899" s="6">
        <v>0</v>
      </c>
      <c r="L899" s="6"/>
      <c r="M899" s="6">
        <v>2022</v>
      </c>
      <c r="N899" s="6" t="s">
        <v>7745</v>
      </c>
      <c r="O899" s="6">
        <v>99</v>
      </c>
      <c r="P899" s="6"/>
      <c r="Q899" s="6" t="s">
        <v>7733</v>
      </c>
      <c r="R899" s="6" t="s">
        <v>7734</v>
      </c>
      <c r="S899" s="6"/>
      <c r="T899" s="6" t="s">
        <v>6319</v>
      </c>
      <c r="U899">
        <f t="shared" ref="U899:U962" si="14">COUNTIF(A899:A7199,A899)</f>
        <v>1</v>
      </c>
    </row>
    <row r="900" spans="1:21" x14ac:dyDescent="0.2">
      <c r="A900" s="6" t="s">
        <v>8910</v>
      </c>
      <c r="B900" s="6" t="s">
        <v>8911</v>
      </c>
      <c r="C900" s="6">
        <v>3543031</v>
      </c>
      <c r="D900" s="6" t="s">
        <v>7358</v>
      </c>
      <c r="E900" s="6" t="s">
        <v>8912</v>
      </c>
      <c r="F900" s="6" t="s">
        <v>6402</v>
      </c>
      <c r="G900" s="6">
        <v>3469</v>
      </c>
      <c r="H900" s="6">
        <v>8692</v>
      </c>
      <c r="I900" s="6">
        <v>0</v>
      </c>
      <c r="J900" s="6">
        <v>1</v>
      </c>
      <c r="K900" s="6">
        <v>0</v>
      </c>
      <c r="L900" s="6"/>
      <c r="M900" s="6">
        <v>2022</v>
      </c>
      <c r="N900" s="6" t="s">
        <v>7732</v>
      </c>
      <c r="O900" s="6">
        <v>99</v>
      </c>
      <c r="P900" s="6"/>
      <c r="Q900" s="6" t="s">
        <v>7733</v>
      </c>
      <c r="R900" s="6" t="s">
        <v>7734</v>
      </c>
      <c r="S900" s="6"/>
      <c r="T900" s="6" t="s">
        <v>652</v>
      </c>
      <c r="U900">
        <f t="shared" si="14"/>
        <v>3</v>
      </c>
    </row>
    <row r="901" spans="1:21" x14ac:dyDescent="0.2">
      <c r="A901" s="6" t="s">
        <v>8910</v>
      </c>
      <c r="B901" s="6" t="s">
        <v>8911</v>
      </c>
      <c r="C901" s="6">
        <v>3543031</v>
      </c>
      <c r="D901" s="6" t="s">
        <v>8913</v>
      </c>
      <c r="E901" s="6" t="s">
        <v>8914</v>
      </c>
      <c r="F901" s="6" t="s">
        <v>6402</v>
      </c>
      <c r="G901" s="6">
        <v>2588</v>
      </c>
      <c r="H901" s="6">
        <v>8692</v>
      </c>
      <c r="I901" s="6">
        <v>0</v>
      </c>
      <c r="J901" s="6">
        <v>0</v>
      </c>
      <c r="K901" s="6">
        <v>0</v>
      </c>
      <c r="L901" s="6"/>
      <c r="M901" s="6">
        <v>2022</v>
      </c>
      <c r="N901" s="6" t="s">
        <v>7732</v>
      </c>
      <c r="O901" s="6">
        <v>99</v>
      </c>
      <c r="P901" s="6"/>
      <c r="Q901" s="6" t="s">
        <v>7733</v>
      </c>
      <c r="R901" s="6" t="s">
        <v>7734</v>
      </c>
      <c r="S901" s="6"/>
      <c r="T901" s="6" t="s">
        <v>653</v>
      </c>
      <c r="U901">
        <f t="shared" si="14"/>
        <v>2</v>
      </c>
    </row>
    <row r="902" spans="1:21" x14ac:dyDescent="0.2">
      <c r="A902" s="6" t="s">
        <v>8910</v>
      </c>
      <c r="B902" s="6" t="s">
        <v>8911</v>
      </c>
      <c r="C902" s="6">
        <v>3543031</v>
      </c>
      <c r="D902" s="6" t="s">
        <v>6632</v>
      </c>
      <c r="E902" s="6" t="s">
        <v>8915</v>
      </c>
      <c r="F902" s="6" t="s">
        <v>6402</v>
      </c>
      <c r="G902" s="6">
        <v>2635</v>
      </c>
      <c r="H902" s="6">
        <v>8692</v>
      </c>
      <c r="I902" s="6">
        <v>0</v>
      </c>
      <c r="J902" s="6">
        <v>0</v>
      </c>
      <c r="K902" s="6">
        <v>0</v>
      </c>
      <c r="L902" s="6"/>
      <c r="M902" s="6">
        <v>2022</v>
      </c>
      <c r="N902" s="6" t="s">
        <v>7732</v>
      </c>
      <c r="O902" s="6">
        <v>99</v>
      </c>
      <c r="P902" s="6"/>
      <c r="Q902" s="6" t="s">
        <v>7733</v>
      </c>
      <c r="R902" s="6" t="s">
        <v>7734</v>
      </c>
      <c r="S902" s="6"/>
      <c r="T902" s="6" t="s">
        <v>654</v>
      </c>
      <c r="U902">
        <f t="shared" si="14"/>
        <v>1</v>
      </c>
    </row>
    <row r="903" spans="1:21" x14ac:dyDescent="0.2">
      <c r="A903" s="6" t="s">
        <v>8916</v>
      </c>
      <c r="B903" s="6" t="s">
        <v>8911</v>
      </c>
      <c r="C903" s="6">
        <v>3543031</v>
      </c>
      <c r="D903" s="6" t="s">
        <v>6817</v>
      </c>
      <c r="E903" s="6" t="s">
        <v>7526</v>
      </c>
      <c r="F903" s="6" t="s">
        <v>6402</v>
      </c>
      <c r="G903" s="6">
        <v>778</v>
      </c>
      <c r="H903" s="6">
        <v>8270</v>
      </c>
      <c r="I903" s="6">
        <v>0</v>
      </c>
      <c r="J903" s="6">
        <v>0</v>
      </c>
      <c r="K903" s="6">
        <v>0</v>
      </c>
      <c r="L903" s="6"/>
      <c r="M903" s="6">
        <v>2022</v>
      </c>
      <c r="N903" s="6" t="s">
        <v>7770</v>
      </c>
      <c r="O903" s="6">
        <v>99</v>
      </c>
      <c r="P903" s="6"/>
      <c r="Q903" s="6" t="s">
        <v>7733</v>
      </c>
      <c r="R903" s="6" t="s">
        <v>7734</v>
      </c>
      <c r="S903" s="6"/>
      <c r="T903" s="6" t="s">
        <v>2471</v>
      </c>
      <c r="U903">
        <f t="shared" si="14"/>
        <v>3</v>
      </c>
    </row>
    <row r="904" spans="1:21" x14ac:dyDescent="0.2">
      <c r="A904" s="6" t="s">
        <v>8916</v>
      </c>
      <c r="B904" s="6" t="s">
        <v>8911</v>
      </c>
      <c r="C904" s="6">
        <v>3543031</v>
      </c>
      <c r="D904" s="6" t="s">
        <v>6427</v>
      </c>
      <c r="E904" s="6" t="s">
        <v>7883</v>
      </c>
      <c r="F904" s="6" t="s">
        <v>6402</v>
      </c>
      <c r="G904" s="6">
        <v>5804</v>
      </c>
      <c r="H904" s="6">
        <v>8270</v>
      </c>
      <c r="I904" s="6">
        <v>0</v>
      </c>
      <c r="J904" s="6">
        <v>1</v>
      </c>
      <c r="K904" s="6">
        <v>0</v>
      </c>
      <c r="L904" s="6"/>
      <c r="M904" s="6">
        <v>2022</v>
      </c>
      <c r="N904" s="6" t="s">
        <v>7770</v>
      </c>
      <c r="O904" s="6">
        <v>99</v>
      </c>
      <c r="P904" s="6"/>
      <c r="Q904" s="6" t="s">
        <v>7733</v>
      </c>
      <c r="R904" s="6" t="s">
        <v>7734</v>
      </c>
      <c r="S904" s="6"/>
      <c r="T904" s="6" t="s">
        <v>2470</v>
      </c>
      <c r="U904">
        <f t="shared" si="14"/>
        <v>2</v>
      </c>
    </row>
    <row r="905" spans="1:21" x14ac:dyDescent="0.2">
      <c r="A905" s="6" t="s">
        <v>8916</v>
      </c>
      <c r="B905" s="6" t="s">
        <v>8911</v>
      </c>
      <c r="C905" s="6">
        <v>3543031</v>
      </c>
      <c r="D905" s="6" t="s">
        <v>6527</v>
      </c>
      <c r="E905" s="6" t="s">
        <v>8917</v>
      </c>
      <c r="F905" s="6" t="s">
        <v>6402</v>
      </c>
      <c r="G905" s="6">
        <v>1688</v>
      </c>
      <c r="H905" s="6">
        <v>8270</v>
      </c>
      <c r="I905" s="6">
        <v>0</v>
      </c>
      <c r="J905" s="6">
        <v>0</v>
      </c>
      <c r="K905" s="6">
        <v>0</v>
      </c>
      <c r="L905" s="6"/>
      <c r="M905" s="6">
        <v>2022</v>
      </c>
      <c r="N905" s="6" t="s">
        <v>7770</v>
      </c>
      <c r="O905" s="6">
        <v>99</v>
      </c>
      <c r="P905" s="6"/>
      <c r="Q905" s="6" t="s">
        <v>7733</v>
      </c>
      <c r="R905" s="6" t="s">
        <v>7734</v>
      </c>
      <c r="S905" s="6"/>
      <c r="T905" s="6" t="s">
        <v>2472</v>
      </c>
      <c r="U905">
        <f t="shared" si="14"/>
        <v>1</v>
      </c>
    </row>
    <row r="906" spans="1:21" x14ac:dyDescent="0.2">
      <c r="A906" s="6" t="s">
        <v>8918</v>
      </c>
      <c r="B906" s="6" t="s">
        <v>8911</v>
      </c>
      <c r="C906" s="6">
        <v>3543031</v>
      </c>
      <c r="D906" s="6" t="s">
        <v>6530</v>
      </c>
      <c r="E906" s="6" t="s">
        <v>8919</v>
      </c>
      <c r="F906" s="6" t="s">
        <v>6402</v>
      </c>
      <c r="G906" s="6">
        <v>3854</v>
      </c>
      <c r="H906" s="6">
        <v>44855</v>
      </c>
      <c r="I906" s="6">
        <v>0</v>
      </c>
      <c r="J906" s="6">
        <v>1</v>
      </c>
      <c r="K906" s="6">
        <v>0</v>
      </c>
      <c r="L906" s="6"/>
      <c r="M906" s="6">
        <v>2022</v>
      </c>
      <c r="N906" s="6" t="s">
        <v>7745</v>
      </c>
      <c r="O906" s="6">
        <v>99</v>
      </c>
      <c r="P906" s="6"/>
      <c r="Q906" s="6" t="s">
        <v>7733</v>
      </c>
      <c r="R906" s="6" t="s">
        <v>7734</v>
      </c>
      <c r="S906" s="6"/>
      <c r="T906" s="6" t="s">
        <v>2469</v>
      </c>
      <c r="U906">
        <f t="shared" si="14"/>
        <v>12</v>
      </c>
    </row>
    <row r="907" spans="1:21" x14ac:dyDescent="0.2">
      <c r="A907" s="6" t="s">
        <v>8918</v>
      </c>
      <c r="B907" s="6" t="s">
        <v>8911</v>
      </c>
      <c r="C907" s="6">
        <v>3543031</v>
      </c>
      <c r="D907" s="6" t="s">
        <v>6428</v>
      </c>
      <c r="E907" s="6" t="s">
        <v>8920</v>
      </c>
      <c r="F907" s="6" t="s">
        <v>6402</v>
      </c>
      <c r="G907" s="6">
        <v>2792</v>
      </c>
      <c r="H907" s="6">
        <v>44855</v>
      </c>
      <c r="I907" s="6">
        <v>1</v>
      </c>
      <c r="J907" s="6">
        <v>0</v>
      </c>
      <c r="K907" s="6">
        <v>0</v>
      </c>
      <c r="L907" s="6"/>
      <c r="M907" s="6">
        <v>2022</v>
      </c>
      <c r="N907" s="6" t="s">
        <v>7745</v>
      </c>
      <c r="O907" s="6">
        <v>99</v>
      </c>
      <c r="P907" s="6"/>
      <c r="Q907" s="6" t="s">
        <v>7733</v>
      </c>
      <c r="R907" s="6" t="s">
        <v>7734</v>
      </c>
      <c r="S907" s="6"/>
      <c r="T907" s="6" t="s">
        <v>2473</v>
      </c>
      <c r="U907">
        <f t="shared" si="14"/>
        <v>11</v>
      </c>
    </row>
    <row r="908" spans="1:21" x14ac:dyDescent="0.2">
      <c r="A908" s="6" t="s">
        <v>8918</v>
      </c>
      <c r="B908" s="6" t="s">
        <v>8911</v>
      </c>
      <c r="C908" s="6">
        <v>3543031</v>
      </c>
      <c r="D908" s="6" t="s">
        <v>6545</v>
      </c>
      <c r="E908" s="6" t="s">
        <v>8921</v>
      </c>
      <c r="F908" s="6" t="s">
        <v>6402</v>
      </c>
      <c r="G908" s="6">
        <v>3347</v>
      </c>
      <c r="H908" s="6">
        <v>44855</v>
      </c>
      <c r="I908" s="6">
        <v>0</v>
      </c>
      <c r="J908" s="6">
        <v>0</v>
      </c>
      <c r="K908" s="6">
        <v>0</v>
      </c>
      <c r="L908" s="6"/>
      <c r="M908" s="6">
        <v>2022</v>
      </c>
      <c r="N908" s="6" t="s">
        <v>7745</v>
      </c>
      <c r="O908" s="6">
        <v>99</v>
      </c>
      <c r="P908" s="6"/>
      <c r="Q908" s="6" t="s">
        <v>7733</v>
      </c>
      <c r="R908" s="6" t="s">
        <v>7734</v>
      </c>
      <c r="S908" s="6"/>
      <c r="T908" s="6" t="s">
        <v>2474</v>
      </c>
      <c r="U908">
        <f t="shared" si="14"/>
        <v>10</v>
      </c>
    </row>
    <row r="909" spans="1:21" x14ac:dyDescent="0.2">
      <c r="A909" s="6" t="s">
        <v>8918</v>
      </c>
      <c r="B909" s="6" t="s">
        <v>8911</v>
      </c>
      <c r="C909" s="6">
        <v>3543031</v>
      </c>
      <c r="D909" s="6" t="s">
        <v>6822</v>
      </c>
      <c r="E909" s="6" t="s">
        <v>8922</v>
      </c>
      <c r="F909" s="6" t="s">
        <v>6402</v>
      </c>
      <c r="G909" s="6">
        <v>1776</v>
      </c>
      <c r="H909" s="6">
        <v>44855</v>
      </c>
      <c r="I909" s="6">
        <v>0</v>
      </c>
      <c r="J909" s="6">
        <v>0</v>
      </c>
      <c r="K909" s="6">
        <v>0</v>
      </c>
      <c r="L909" s="6"/>
      <c r="M909" s="6">
        <v>2022</v>
      </c>
      <c r="N909" s="6" t="s">
        <v>7745</v>
      </c>
      <c r="O909" s="6">
        <v>99</v>
      </c>
      <c r="P909" s="6"/>
      <c r="Q909" s="6" t="s">
        <v>7733</v>
      </c>
      <c r="R909" s="6" t="s">
        <v>7734</v>
      </c>
      <c r="S909" s="6"/>
      <c r="T909" s="6" t="s">
        <v>2475</v>
      </c>
      <c r="U909">
        <f t="shared" si="14"/>
        <v>9</v>
      </c>
    </row>
    <row r="910" spans="1:21" x14ac:dyDescent="0.2">
      <c r="A910" s="6" t="s">
        <v>8918</v>
      </c>
      <c r="B910" s="6" t="s">
        <v>8911</v>
      </c>
      <c r="C910" s="6">
        <v>3543031</v>
      </c>
      <c r="D910" s="6" t="s">
        <v>6470</v>
      </c>
      <c r="E910" s="6" t="s">
        <v>7567</v>
      </c>
      <c r="F910" s="6" t="s">
        <v>6402</v>
      </c>
      <c r="G910" s="6">
        <v>5350</v>
      </c>
      <c r="H910" s="6">
        <v>44855</v>
      </c>
      <c r="I910" s="6">
        <v>1</v>
      </c>
      <c r="J910" s="6">
        <v>1</v>
      </c>
      <c r="K910" s="6">
        <v>0</v>
      </c>
      <c r="L910" s="6"/>
      <c r="M910" s="6">
        <v>2022</v>
      </c>
      <c r="N910" s="6" t="s">
        <v>7745</v>
      </c>
      <c r="O910" s="6">
        <v>99</v>
      </c>
      <c r="P910" s="6"/>
      <c r="Q910" s="6" t="s">
        <v>7733</v>
      </c>
      <c r="R910" s="6" t="s">
        <v>7734</v>
      </c>
      <c r="S910" s="6"/>
      <c r="T910" s="6" t="s">
        <v>2468</v>
      </c>
      <c r="U910">
        <f t="shared" si="14"/>
        <v>8</v>
      </c>
    </row>
    <row r="911" spans="1:21" x14ac:dyDescent="0.2">
      <c r="A911" s="6" t="s">
        <v>8918</v>
      </c>
      <c r="B911" s="6" t="s">
        <v>8911</v>
      </c>
      <c r="C911" s="6">
        <v>3543031</v>
      </c>
      <c r="D911" s="6" t="s">
        <v>7276</v>
      </c>
      <c r="E911" s="6" t="s">
        <v>8923</v>
      </c>
      <c r="F911" s="6" t="s">
        <v>6402</v>
      </c>
      <c r="G911" s="6">
        <v>2560</v>
      </c>
      <c r="H911" s="6">
        <v>44855</v>
      </c>
      <c r="I911" s="6">
        <v>0</v>
      </c>
      <c r="J911" s="6">
        <v>0</v>
      </c>
      <c r="K911" s="6">
        <v>0</v>
      </c>
      <c r="L911" s="6"/>
      <c r="M911" s="6">
        <v>2022</v>
      </c>
      <c r="N911" s="6" t="s">
        <v>7745</v>
      </c>
      <c r="O911" s="6">
        <v>99</v>
      </c>
      <c r="P911" s="6"/>
      <c r="Q911" s="6" t="s">
        <v>7733</v>
      </c>
      <c r="R911" s="6" t="s">
        <v>7734</v>
      </c>
      <c r="S911" s="6"/>
      <c r="T911" s="6" t="s">
        <v>2476</v>
      </c>
      <c r="U911">
        <f t="shared" si="14"/>
        <v>7</v>
      </c>
    </row>
    <row r="912" spans="1:21" x14ac:dyDescent="0.2">
      <c r="A912" s="6" t="s">
        <v>8918</v>
      </c>
      <c r="B912" s="6" t="s">
        <v>8911</v>
      </c>
      <c r="C912" s="6">
        <v>3543031</v>
      </c>
      <c r="D912" s="6" t="s">
        <v>7000</v>
      </c>
      <c r="E912" s="6" t="s">
        <v>6791</v>
      </c>
      <c r="F912" s="6" t="s">
        <v>6402</v>
      </c>
      <c r="G912" s="6">
        <v>4822</v>
      </c>
      <c r="H912" s="6">
        <v>44855</v>
      </c>
      <c r="I912" s="6">
        <v>0</v>
      </c>
      <c r="J912" s="6">
        <v>1</v>
      </c>
      <c r="K912" s="6">
        <v>0</v>
      </c>
      <c r="L912" s="6"/>
      <c r="M912" s="6">
        <v>2022</v>
      </c>
      <c r="N912" s="6" t="s">
        <v>7745</v>
      </c>
      <c r="O912" s="6">
        <v>99</v>
      </c>
      <c r="P912" s="6"/>
      <c r="Q912" s="6" t="s">
        <v>7733</v>
      </c>
      <c r="R912" s="6" t="s">
        <v>7734</v>
      </c>
      <c r="S912" s="6"/>
      <c r="T912" s="6" t="s">
        <v>2467</v>
      </c>
      <c r="U912">
        <f t="shared" si="14"/>
        <v>6</v>
      </c>
    </row>
    <row r="913" spans="1:21" x14ac:dyDescent="0.2">
      <c r="A913" s="6" t="s">
        <v>8918</v>
      </c>
      <c r="B913" s="6" t="s">
        <v>8911</v>
      </c>
      <c r="C913" s="6">
        <v>3543031</v>
      </c>
      <c r="D913" s="6" t="s">
        <v>7074</v>
      </c>
      <c r="E913" s="6" t="s">
        <v>7153</v>
      </c>
      <c r="F913" s="6" t="s">
        <v>6402</v>
      </c>
      <c r="G913" s="6">
        <v>5615</v>
      </c>
      <c r="H913" s="6">
        <v>44855</v>
      </c>
      <c r="I913" s="6">
        <v>1</v>
      </c>
      <c r="J913" s="6">
        <v>1</v>
      </c>
      <c r="K913" s="6">
        <v>0</v>
      </c>
      <c r="L913" s="6"/>
      <c r="M913" s="6">
        <v>2022</v>
      </c>
      <c r="N913" s="6" t="s">
        <v>7745</v>
      </c>
      <c r="O913" s="6">
        <v>99</v>
      </c>
      <c r="P913" s="6"/>
      <c r="Q913" s="6" t="s">
        <v>7733</v>
      </c>
      <c r="R913" s="6" t="s">
        <v>7734</v>
      </c>
      <c r="S913" s="6"/>
      <c r="T913" s="6" t="s">
        <v>2466</v>
      </c>
      <c r="U913">
        <f t="shared" si="14"/>
        <v>5</v>
      </c>
    </row>
    <row r="914" spans="1:21" x14ac:dyDescent="0.2">
      <c r="A914" s="6" t="s">
        <v>8918</v>
      </c>
      <c r="B914" s="6" t="s">
        <v>8911</v>
      </c>
      <c r="C914" s="6">
        <v>3543031</v>
      </c>
      <c r="D914" s="6" t="s">
        <v>6428</v>
      </c>
      <c r="E914" s="6" t="s">
        <v>8924</v>
      </c>
      <c r="F914" s="6" t="s">
        <v>6402</v>
      </c>
      <c r="G914" s="6">
        <v>3089</v>
      </c>
      <c r="H914" s="6">
        <v>44855</v>
      </c>
      <c r="I914" s="6">
        <v>0</v>
      </c>
      <c r="J914" s="6">
        <v>0</v>
      </c>
      <c r="K914" s="6">
        <v>0</v>
      </c>
      <c r="L914" s="6"/>
      <c r="M914" s="6">
        <v>2022</v>
      </c>
      <c r="N914" s="6" t="s">
        <v>7745</v>
      </c>
      <c r="O914" s="6">
        <v>99</v>
      </c>
      <c r="P914" s="6"/>
      <c r="Q914" s="6" t="s">
        <v>7733</v>
      </c>
      <c r="R914" s="6" t="s">
        <v>7734</v>
      </c>
      <c r="S914" s="6"/>
      <c r="T914" s="6" t="s">
        <v>2477</v>
      </c>
      <c r="U914">
        <f t="shared" si="14"/>
        <v>4</v>
      </c>
    </row>
    <row r="915" spans="1:21" x14ac:dyDescent="0.2">
      <c r="A915" s="6" t="s">
        <v>8918</v>
      </c>
      <c r="B915" s="6" t="s">
        <v>8911</v>
      </c>
      <c r="C915" s="6">
        <v>3543031</v>
      </c>
      <c r="D915" s="6" t="s">
        <v>6428</v>
      </c>
      <c r="E915" s="6" t="s">
        <v>6604</v>
      </c>
      <c r="F915" s="6" t="s">
        <v>6402</v>
      </c>
      <c r="G915" s="6">
        <v>3351</v>
      </c>
      <c r="H915" s="6">
        <v>44855</v>
      </c>
      <c r="I915" s="6">
        <v>0</v>
      </c>
      <c r="J915" s="6">
        <v>1</v>
      </c>
      <c r="K915" s="6">
        <v>0</v>
      </c>
      <c r="L915" s="6"/>
      <c r="M915" s="6">
        <v>2022</v>
      </c>
      <c r="N915" s="6" t="s">
        <v>7745</v>
      </c>
      <c r="O915" s="6">
        <v>99</v>
      </c>
      <c r="P915" s="6"/>
      <c r="Q915" s="6" t="s">
        <v>7733</v>
      </c>
      <c r="R915" s="6" t="s">
        <v>7734</v>
      </c>
      <c r="S915" s="6"/>
      <c r="T915" s="6" t="s">
        <v>2465</v>
      </c>
      <c r="U915">
        <f t="shared" si="14"/>
        <v>3</v>
      </c>
    </row>
    <row r="916" spans="1:21" x14ac:dyDescent="0.2">
      <c r="A916" s="6" t="s">
        <v>8918</v>
      </c>
      <c r="B916" s="6" t="s">
        <v>8911</v>
      </c>
      <c r="C916" s="6">
        <v>3543031</v>
      </c>
      <c r="D916" s="6" t="s">
        <v>6548</v>
      </c>
      <c r="E916" s="6" t="s">
        <v>8925</v>
      </c>
      <c r="F916" s="6" t="s">
        <v>6402</v>
      </c>
      <c r="G916" s="6">
        <v>4267</v>
      </c>
      <c r="H916" s="6">
        <v>44855</v>
      </c>
      <c r="I916" s="6">
        <v>0</v>
      </c>
      <c r="J916" s="6">
        <v>1</v>
      </c>
      <c r="K916" s="6">
        <v>0</v>
      </c>
      <c r="L916" s="6"/>
      <c r="M916" s="6">
        <v>2022</v>
      </c>
      <c r="N916" s="6" t="s">
        <v>7745</v>
      </c>
      <c r="O916" s="6">
        <v>99</v>
      </c>
      <c r="P916" s="6"/>
      <c r="Q916" s="6" t="s">
        <v>7733</v>
      </c>
      <c r="R916" s="6" t="s">
        <v>7734</v>
      </c>
      <c r="S916" s="6"/>
      <c r="T916" s="6" t="s">
        <v>2464</v>
      </c>
      <c r="U916">
        <f t="shared" si="14"/>
        <v>2</v>
      </c>
    </row>
    <row r="917" spans="1:21" x14ac:dyDescent="0.2">
      <c r="A917" s="6" t="s">
        <v>8918</v>
      </c>
      <c r="B917" s="6" t="s">
        <v>8911</v>
      </c>
      <c r="C917" s="6">
        <v>3543031</v>
      </c>
      <c r="D917" s="6" t="s">
        <v>6580</v>
      </c>
      <c r="E917" s="6" t="s">
        <v>8926</v>
      </c>
      <c r="F917" s="6" t="s">
        <v>6402</v>
      </c>
      <c r="G917" s="6">
        <v>4032</v>
      </c>
      <c r="H917" s="6">
        <v>44855</v>
      </c>
      <c r="I917" s="6">
        <v>0</v>
      </c>
      <c r="J917" s="6">
        <v>1</v>
      </c>
      <c r="K917" s="6">
        <v>0</v>
      </c>
      <c r="L917" s="6"/>
      <c r="M917" s="6">
        <v>2022</v>
      </c>
      <c r="N917" s="6" t="s">
        <v>7745</v>
      </c>
      <c r="O917" s="6">
        <v>99</v>
      </c>
      <c r="P917" s="6"/>
      <c r="Q917" s="6" t="s">
        <v>7733</v>
      </c>
      <c r="R917" s="6" t="s">
        <v>7734</v>
      </c>
      <c r="S917" s="6"/>
      <c r="T917" s="6" t="s">
        <v>2463</v>
      </c>
      <c r="U917">
        <f t="shared" si="14"/>
        <v>1</v>
      </c>
    </row>
    <row r="918" spans="1:21" x14ac:dyDescent="0.2">
      <c r="A918" s="6" t="s">
        <v>8927</v>
      </c>
      <c r="B918" s="6" t="s">
        <v>8928</v>
      </c>
      <c r="C918" s="6">
        <v>3548034</v>
      </c>
      <c r="D918" s="6" t="s">
        <v>6784</v>
      </c>
      <c r="E918" s="6" t="s">
        <v>8929</v>
      </c>
      <c r="F918" s="6" t="s">
        <v>6402</v>
      </c>
      <c r="G918" s="6">
        <v>0</v>
      </c>
      <c r="H918" s="6"/>
      <c r="I918" s="6">
        <v>1</v>
      </c>
      <c r="J918" s="6">
        <v>1</v>
      </c>
      <c r="K918" s="6">
        <v>1</v>
      </c>
      <c r="L918" s="6"/>
      <c r="M918" s="6">
        <v>2022</v>
      </c>
      <c r="N918" s="6" t="s">
        <v>7732</v>
      </c>
      <c r="O918" s="6">
        <v>99</v>
      </c>
      <c r="P918" s="6"/>
      <c r="Q918" s="6" t="s">
        <v>7733</v>
      </c>
      <c r="R918" s="6" t="s">
        <v>7734</v>
      </c>
      <c r="S918" s="6"/>
      <c r="T918" s="6" t="s">
        <v>681</v>
      </c>
      <c r="U918">
        <f t="shared" si="14"/>
        <v>1</v>
      </c>
    </row>
    <row r="919" spans="1:21" x14ac:dyDescent="0.2">
      <c r="A919" s="6" t="s">
        <v>8930</v>
      </c>
      <c r="B919" s="6" t="s">
        <v>8928</v>
      </c>
      <c r="C919" s="6">
        <v>3548034</v>
      </c>
      <c r="D919" s="6" t="s">
        <v>6858</v>
      </c>
      <c r="E919" s="6" t="s">
        <v>6412</v>
      </c>
      <c r="F919" s="6" t="s">
        <v>6402</v>
      </c>
      <c r="G919" s="6">
        <v>627</v>
      </c>
      <c r="H919" s="6">
        <v>3146</v>
      </c>
      <c r="I919" s="6">
        <v>1</v>
      </c>
      <c r="J919" s="6">
        <v>1</v>
      </c>
      <c r="K919" s="6">
        <v>0</v>
      </c>
      <c r="L919" s="6"/>
      <c r="M919" s="6">
        <v>2022</v>
      </c>
      <c r="N919" s="6" t="s">
        <v>7745</v>
      </c>
      <c r="O919" s="6">
        <v>99</v>
      </c>
      <c r="P919" s="6"/>
      <c r="Q919" s="6" t="s">
        <v>7733</v>
      </c>
      <c r="R919" s="6" t="s">
        <v>7734</v>
      </c>
      <c r="S919" s="6"/>
      <c r="T919" s="6" t="s">
        <v>2608</v>
      </c>
      <c r="U919">
        <f t="shared" si="14"/>
        <v>6</v>
      </c>
    </row>
    <row r="920" spans="1:21" x14ac:dyDescent="0.2">
      <c r="A920" s="6" t="s">
        <v>8930</v>
      </c>
      <c r="B920" s="6" t="s">
        <v>8928</v>
      </c>
      <c r="C920" s="6">
        <v>3548034</v>
      </c>
      <c r="D920" s="6" t="s">
        <v>6713</v>
      </c>
      <c r="E920" s="6" t="s">
        <v>8931</v>
      </c>
      <c r="F920" s="6" t="s">
        <v>6402</v>
      </c>
      <c r="G920" s="6">
        <v>627</v>
      </c>
      <c r="H920" s="6">
        <v>3146</v>
      </c>
      <c r="I920" s="6">
        <v>1</v>
      </c>
      <c r="J920" s="6">
        <v>1</v>
      </c>
      <c r="K920" s="6">
        <v>0</v>
      </c>
      <c r="L920" s="6"/>
      <c r="M920" s="6">
        <v>2022</v>
      </c>
      <c r="N920" s="6" t="s">
        <v>7745</v>
      </c>
      <c r="O920" s="6">
        <v>99</v>
      </c>
      <c r="P920" s="6"/>
      <c r="Q920" s="6" t="s">
        <v>7733</v>
      </c>
      <c r="R920" s="6" t="s">
        <v>7734</v>
      </c>
      <c r="S920" s="6"/>
      <c r="T920" s="6" t="s">
        <v>2607</v>
      </c>
      <c r="U920">
        <f t="shared" si="14"/>
        <v>5</v>
      </c>
    </row>
    <row r="921" spans="1:21" x14ac:dyDescent="0.2">
      <c r="A921" s="6" t="s">
        <v>8930</v>
      </c>
      <c r="B921" s="6" t="s">
        <v>8928</v>
      </c>
      <c r="C921" s="6">
        <v>3548034</v>
      </c>
      <c r="D921" s="6" t="s">
        <v>7055</v>
      </c>
      <c r="E921" s="6" t="s">
        <v>8932</v>
      </c>
      <c r="F921" s="6" t="s">
        <v>6402</v>
      </c>
      <c r="G921" s="6">
        <v>536</v>
      </c>
      <c r="H921" s="6">
        <v>3146</v>
      </c>
      <c r="I921" s="6">
        <v>1</v>
      </c>
      <c r="J921" s="6">
        <v>1</v>
      </c>
      <c r="K921" s="6">
        <v>0</v>
      </c>
      <c r="L921" s="6"/>
      <c r="M921" s="6">
        <v>2022</v>
      </c>
      <c r="N921" s="6" t="s">
        <v>7745</v>
      </c>
      <c r="O921" s="6">
        <v>99</v>
      </c>
      <c r="P921" s="6"/>
      <c r="Q921" s="6" t="s">
        <v>7733</v>
      </c>
      <c r="R921" s="6" t="s">
        <v>7734</v>
      </c>
      <c r="S921" s="6"/>
      <c r="T921" s="6" t="s">
        <v>2606</v>
      </c>
      <c r="U921">
        <f t="shared" si="14"/>
        <v>4</v>
      </c>
    </row>
    <row r="922" spans="1:21" x14ac:dyDescent="0.2">
      <c r="A922" s="6" t="s">
        <v>8930</v>
      </c>
      <c r="B922" s="6" t="s">
        <v>8928</v>
      </c>
      <c r="C922" s="6">
        <v>3548034</v>
      </c>
      <c r="D922" s="6" t="s">
        <v>7119</v>
      </c>
      <c r="E922" s="6" t="s">
        <v>8933</v>
      </c>
      <c r="F922" s="6" t="s">
        <v>6402</v>
      </c>
      <c r="G922" s="6">
        <v>469</v>
      </c>
      <c r="H922" s="6">
        <v>3146</v>
      </c>
      <c r="I922" s="6">
        <v>0</v>
      </c>
      <c r="J922" s="6">
        <v>0</v>
      </c>
      <c r="K922" s="6">
        <v>0</v>
      </c>
      <c r="L922" s="6"/>
      <c r="M922" s="6">
        <v>2022</v>
      </c>
      <c r="N922" s="6" t="s">
        <v>7745</v>
      </c>
      <c r="O922" s="6">
        <v>99</v>
      </c>
      <c r="P922" s="6"/>
      <c r="Q922" s="6" t="s">
        <v>7733</v>
      </c>
      <c r="R922" s="6" t="s">
        <v>7734</v>
      </c>
      <c r="S922" s="6"/>
      <c r="T922" s="6" t="s">
        <v>2609</v>
      </c>
      <c r="U922">
        <f t="shared" si="14"/>
        <v>3</v>
      </c>
    </row>
    <row r="923" spans="1:21" x14ac:dyDescent="0.2">
      <c r="A923" s="6" t="s">
        <v>8930</v>
      </c>
      <c r="B923" s="6" t="s">
        <v>8928</v>
      </c>
      <c r="C923" s="6">
        <v>3548034</v>
      </c>
      <c r="D923" s="6" t="s">
        <v>7299</v>
      </c>
      <c r="E923" s="6" t="s">
        <v>8934</v>
      </c>
      <c r="F923" s="6" t="s">
        <v>6402</v>
      </c>
      <c r="G923" s="6">
        <v>665</v>
      </c>
      <c r="H923" s="6">
        <v>3146</v>
      </c>
      <c r="I923" s="6">
        <v>0</v>
      </c>
      <c r="J923" s="6">
        <v>1</v>
      </c>
      <c r="K923" s="6">
        <v>0</v>
      </c>
      <c r="L923" s="6"/>
      <c r="M923" s="6">
        <v>2022</v>
      </c>
      <c r="N923" s="6" t="s">
        <v>7745</v>
      </c>
      <c r="O923" s="6">
        <v>99</v>
      </c>
      <c r="P923" s="6"/>
      <c r="Q923" s="6" t="s">
        <v>7733</v>
      </c>
      <c r="R923" s="6" t="s">
        <v>7734</v>
      </c>
      <c r="S923" s="6"/>
      <c r="T923" s="6" t="s">
        <v>2605</v>
      </c>
      <c r="U923">
        <f t="shared" si="14"/>
        <v>2</v>
      </c>
    </row>
    <row r="924" spans="1:21" x14ac:dyDescent="0.2">
      <c r="A924" s="6" t="s">
        <v>8930</v>
      </c>
      <c r="B924" s="6" t="s">
        <v>8928</v>
      </c>
      <c r="C924" s="6">
        <v>3548034</v>
      </c>
      <c r="D924" s="6" t="s">
        <v>8935</v>
      </c>
      <c r="E924" s="6" t="s">
        <v>7567</v>
      </c>
      <c r="F924" s="6" t="s">
        <v>6402</v>
      </c>
      <c r="G924" s="6">
        <v>222</v>
      </c>
      <c r="H924" s="6">
        <v>3146</v>
      </c>
      <c r="I924" s="6">
        <v>0</v>
      </c>
      <c r="J924" s="6">
        <v>0</v>
      </c>
      <c r="K924" s="6">
        <v>0</v>
      </c>
      <c r="L924" s="6"/>
      <c r="M924" s="6">
        <v>2022</v>
      </c>
      <c r="N924" s="6" t="s">
        <v>7745</v>
      </c>
      <c r="O924" s="6">
        <v>99</v>
      </c>
      <c r="P924" s="6"/>
      <c r="Q924" s="6" t="s">
        <v>7733</v>
      </c>
      <c r="R924" s="6" t="s">
        <v>7734</v>
      </c>
      <c r="S924" s="6"/>
      <c r="T924" s="6" t="s">
        <v>2610</v>
      </c>
      <c r="U924">
        <f t="shared" si="14"/>
        <v>1</v>
      </c>
    </row>
    <row r="925" spans="1:21" x14ac:dyDescent="0.2">
      <c r="A925" s="6" t="s">
        <v>8936</v>
      </c>
      <c r="B925" s="6" t="s">
        <v>7712</v>
      </c>
      <c r="C925" s="6">
        <v>3501012</v>
      </c>
      <c r="D925" s="6" t="s">
        <v>6577</v>
      </c>
      <c r="E925" s="6" t="s">
        <v>6589</v>
      </c>
      <c r="F925" s="6" t="s">
        <v>6402</v>
      </c>
      <c r="G925" s="6">
        <v>4088</v>
      </c>
      <c r="H925" s="6">
        <v>10028</v>
      </c>
      <c r="I925" s="6">
        <v>1</v>
      </c>
      <c r="J925" s="6">
        <v>0</v>
      </c>
      <c r="K925" s="6">
        <v>0</v>
      </c>
      <c r="L925" s="6"/>
      <c r="M925" s="6">
        <v>2022</v>
      </c>
      <c r="N925" s="6" t="s">
        <v>7732</v>
      </c>
      <c r="O925" s="6">
        <v>99</v>
      </c>
      <c r="P925" s="6"/>
      <c r="Q925" s="6" t="s">
        <v>7733</v>
      </c>
      <c r="R925" s="6" t="s">
        <v>7734</v>
      </c>
      <c r="S925" s="6"/>
      <c r="T925" s="6" t="s">
        <v>658</v>
      </c>
      <c r="U925">
        <f t="shared" si="14"/>
        <v>4</v>
      </c>
    </row>
    <row r="926" spans="1:21" x14ac:dyDescent="0.2">
      <c r="A926" s="6" t="s">
        <v>8936</v>
      </c>
      <c r="B926" s="6" t="s">
        <v>7712</v>
      </c>
      <c r="C926" s="6">
        <v>3501012</v>
      </c>
      <c r="D926" s="6" t="s">
        <v>6463</v>
      </c>
      <c r="E926" s="6" t="s">
        <v>8937</v>
      </c>
      <c r="F926" s="6" t="s">
        <v>6402</v>
      </c>
      <c r="G926" s="6">
        <v>556</v>
      </c>
      <c r="H926" s="6">
        <v>10028</v>
      </c>
      <c r="I926" s="6">
        <v>0</v>
      </c>
      <c r="J926" s="6">
        <v>0</v>
      </c>
      <c r="K926" s="6">
        <v>0</v>
      </c>
      <c r="L926" s="6"/>
      <c r="M926" s="6">
        <v>2022</v>
      </c>
      <c r="N926" s="6" t="s">
        <v>7732</v>
      </c>
      <c r="O926" s="6">
        <v>99</v>
      </c>
      <c r="P926" s="6"/>
      <c r="Q926" s="6" t="s">
        <v>7733</v>
      </c>
      <c r="R926" s="6" t="s">
        <v>7734</v>
      </c>
      <c r="S926" s="6"/>
      <c r="T926" s="6" t="s">
        <v>659</v>
      </c>
      <c r="U926">
        <f t="shared" si="14"/>
        <v>3</v>
      </c>
    </row>
    <row r="927" spans="1:21" x14ac:dyDescent="0.2">
      <c r="A927" s="6" t="s">
        <v>8936</v>
      </c>
      <c r="B927" s="6" t="s">
        <v>7712</v>
      </c>
      <c r="C927" s="6">
        <v>3501012</v>
      </c>
      <c r="D927" s="6" t="s">
        <v>6817</v>
      </c>
      <c r="E927" s="6" t="s">
        <v>8938</v>
      </c>
      <c r="F927" s="6" t="s">
        <v>6402</v>
      </c>
      <c r="G927" s="6">
        <v>215</v>
      </c>
      <c r="H927" s="6">
        <v>10028</v>
      </c>
      <c r="I927" s="6">
        <v>0</v>
      </c>
      <c r="J927" s="6">
        <v>0</v>
      </c>
      <c r="K927" s="6">
        <v>0</v>
      </c>
      <c r="L927" s="6"/>
      <c r="M927" s="6">
        <v>2022</v>
      </c>
      <c r="N927" s="6" t="s">
        <v>7732</v>
      </c>
      <c r="O927" s="6">
        <v>99</v>
      </c>
      <c r="P927" s="6"/>
      <c r="Q927" s="6" t="s">
        <v>7733</v>
      </c>
      <c r="R927" s="6" t="s">
        <v>7734</v>
      </c>
      <c r="S927" s="6"/>
      <c r="T927" s="6" t="s">
        <v>660</v>
      </c>
      <c r="U927">
        <f t="shared" si="14"/>
        <v>2</v>
      </c>
    </row>
    <row r="928" spans="1:21" x14ac:dyDescent="0.2">
      <c r="A928" s="6" t="s">
        <v>8936</v>
      </c>
      <c r="B928" s="6" t="s">
        <v>7712</v>
      </c>
      <c r="C928" s="6">
        <v>3501012</v>
      </c>
      <c r="D928" s="6" t="s">
        <v>7463</v>
      </c>
      <c r="E928" s="6" t="s">
        <v>8939</v>
      </c>
      <c r="F928" s="6" t="s">
        <v>6402</v>
      </c>
      <c r="G928" s="6">
        <v>5169</v>
      </c>
      <c r="H928" s="6">
        <v>10028</v>
      </c>
      <c r="I928" s="6">
        <v>0</v>
      </c>
      <c r="J928" s="6">
        <v>1</v>
      </c>
      <c r="K928" s="6">
        <v>0</v>
      </c>
      <c r="L928" s="6"/>
      <c r="M928" s="6">
        <v>2022</v>
      </c>
      <c r="N928" s="6" t="s">
        <v>7732</v>
      </c>
      <c r="O928" s="6">
        <v>99</v>
      </c>
      <c r="P928" s="6"/>
      <c r="Q928" s="6" t="s">
        <v>7733</v>
      </c>
      <c r="R928" s="6" t="s">
        <v>7734</v>
      </c>
      <c r="S928" s="6"/>
      <c r="T928" s="6" t="s">
        <v>657</v>
      </c>
      <c r="U928">
        <f t="shared" si="14"/>
        <v>1</v>
      </c>
    </row>
    <row r="929" spans="1:21" x14ac:dyDescent="0.2">
      <c r="A929" s="6" t="s">
        <v>8940</v>
      </c>
      <c r="B929" s="6" t="s">
        <v>7712</v>
      </c>
      <c r="C929" s="6">
        <v>3501012</v>
      </c>
      <c r="D929" s="6" t="s">
        <v>6666</v>
      </c>
      <c r="E929" s="6" t="s">
        <v>6750</v>
      </c>
      <c r="F929" s="6" t="s">
        <v>6402</v>
      </c>
      <c r="G929" s="6">
        <v>2184</v>
      </c>
      <c r="H929" s="6">
        <v>65237</v>
      </c>
      <c r="I929" s="6">
        <v>0</v>
      </c>
      <c r="J929" s="6">
        <v>0</v>
      </c>
      <c r="K929" s="6">
        <v>0</v>
      </c>
      <c r="L929" s="6"/>
      <c r="M929" s="6">
        <v>2022</v>
      </c>
      <c r="N929" s="6" t="s">
        <v>7745</v>
      </c>
      <c r="O929" s="6">
        <v>99</v>
      </c>
      <c r="P929" s="6"/>
      <c r="Q929" s="6" t="s">
        <v>7733</v>
      </c>
      <c r="R929" s="6" t="s">
        <v>7734</v>
      </c>
      <c r="S929" s="6"/>
      <c r="T929" s="6" t="s">
        <v>2494</v>
      </c>
      <c r="U929">
        <f t="shared" si="14"/>
        <v>27</v>
      </c>
    </row>
    <row r="930" spans="1:21" x14ac:dyDescent="0.2">
      <c r="A930" s="6" t="s">
        <v>8940</v>
      </c>
      <c r="B930" s="6" t="s">
        <v>7712</v>
      </c>
      <c r="C930" s="6">
        <v>3501012</v>
      </c>
      <c r="D930" s="6" t="s">
        <v>6444</v>
      </c>
      <c r="E930" s="6" t="s">
        <v>7025</v>
      </c>
      <c r="F930" s="6" t="s">
        <v>6402</v>
      </c>
      <c r="G930" s="6">
        <v>3312</v>
      </c>
      <c r="H930" s="6">
        <v>65237</v>
      </c>
      <c r="I930" s="6">
        <v>1</v>
      </c>
      <c r="J930" s="6">
        <v>1</v>
      </c>
      <c r="K930" s="6">
        <v>0</v>
      </c>
      <c r="L930" s="6"/>
      <c r="M930" s="6">
        <v>2022</v>
      </c>
      <c r="N930" s="6" t="s">
        <v>7745</v>
      </c>
      <c r="O930" s="6">
        <v>99</v>
      </c>
      <c r="P930" s="6"/>
      <c r="Q930" s="6" t="s">
        <v>7733</v>
      </c>
      <c r="R930" s="6" t="s">
        <v>7734</v>
      </c>
      <c r="S930" s="6"/>
      <c r="T930" s="6" t="s">
        <v>2493</v>
      </c>
      <c r="U930">
        <f t="shared" si="14"/>
        <v>26</v>
      </c>
    </row>
    <row r="931" spans="1:21" x14ac:dyDescent="0.2">
      <c r="A931" s="6" t="s">
        <v>8940</v>
      </c>
      <c r="B931" s="6" t="s">
        <v>7712</v>
      </c>
      <c r="C931" s="6">
        <v>3501012</v>
      </c>
      <c r="D931" s="6" t="s">
        <v>7569</v>
      </c>
      <c r="E931" s="6" t="s">
        <v>7374</v>
      </c>
      <c r="F931" s="6" t="s">
        <v>6402</v>
      </c>
      <c r="G931" s="6">
        <v>2304</v>
      </c>
      <c r="H931" s="6">
        <v>65237</v>
      </c>
      <c r="I931" s="6">
        <v>1</v>
      </c>
      <c r="J931" s="6">
        <v>0</v>
      </c>
      <c r="K931" s="6">
        <v>0</v>
      </c>
      <c r="L931" s="6"/>
      <c r="M931" s="6">
        <v>2022</v>
      </c>
      <c r="N931" s="6" t="s">
        <v>7745</v>
      </c>
      <c r="O931" s="6">
        <v>99</v>
      </c>
      <c r="P931" s="6"/>
      <c r="Q931" s="6" t="s">
        <v>7733</v>
      </c>
      <c r="R931" s="6" t="s">
        <v>7734</v>
      </c>
      <c r="S931" s="6"/>
      <c r="T931" s="6" t="s">
        <v>2495</v>
      </c>
      <c r="U931">
        <f t="shared" si="14"/>
        <v>25</v>
      </c>
    </row>
    <row r="932" spans="1:21" x14ac:dyDescent="0.2">
      <c r="A932" s="6" t="s">
        <v>8940</v>
      </c>
      <c r="B932" s="6" t="s">
        <v>7712</v>
      </c>
      <c r="C932" s="6">
        <v>3501012</v>
      </c>
      <c r="D932" s="6" t="s">
        <v>6481</v>
      </c>
      <c r="E932" s="6" t="s">
        <v>8941</v>
      </c>
      <c r="F932" s="6" t="s">
        <v>6402</v>
      </c>
      <c r="G932" s="6">
        <v>575</v>
      </c>
      <c r="H932" s="6">
        <v>65237</v>
      </c>
      <c r="I932" s="6">
        <v>0</v>
      </c>
      <c r="J932" s="6">
        <v>0</v>
      </c>
      <c r="K932" s="6">
        <v>0</v>
      </c>
      <c r="L932" s="6"/>
      <c r="M932" s="6">
        <v>2022</v>
      </c>
      <c r="N932" s="6" t="s">
        <v>7745</v>
      </c>
      <c r="O932" s="6">
        <v>99</v>
      </c>
      <c r="P932" s="6"/>
      <c r="Q932" s="6" t="s">
        <v>7733</v>
      </c>
      <c r="R932" s="6" t="s">
        <v>7734</v>
      </c>
      <c r="S932" s="6"/>
      <c r="T932" s="6" t="s">
        <v>2496</v>
      </c>
      <c r="U932">
        <f t="shared" si="14"/>
        <v>24</v>
      </c>
    </row>
    <row r="933" spans="1:21" x14ac:dyDescent="0.2">
      <c r="A933" s="6" t="s">
        <v>8940</v>
      </c>
      <c r="B933" s="6" t="s">
        <v>7712</v>
      </c>
      <c r="C933" s="6">
        <v>3501012</v>
      </c>
      <c r="D933" s="6" t="s">
        <v>7489</v>
      </c>
      <c r="E933" s="6" t="s">
        <v>7487</v>
      </c>
      <c r="F933" s="6" t="s">
        <v>6402</v>
      </c>
      <c r="G933" s="6">
        <v>1652</v>
      </c>
      <c r="H933" s="6">
        <v>65237</v>
      </c>
      <c r="I933" s="6">
        <v>0</v>
      </c>
      <c r="J933" s="6">
        <v>0</v>
      </c>
      <c r="K933" s="6">
        <v>0</v>
      </c>
      <c r="L933" s="6"/>
      <c r="M933" s="6">
        <v>2022</v>
      </c>
      <c r="N933" s="6" t="s">
        <v>7745</v>
      </c>
      <c r="O933" s="6">
        <v>99</v>
      </c>
      <c r="P933" s="6"/>
      <c r="Q933" s="6" t="s">
        <v>7733</v>
      </c>
      <c r="R933" s="6" t="s">
        <v>7734</v>
      </c>
      <c r="S933" s="6"/>
      <c r="T933" s="6" t="s">
        <v>2497</v>
      </c>
      <c r="U933">
        <f t="shared" si="14"/>
        <v>23</v>
      </c>
    </row>
    <row r="934" spans="1:21" x14ac:dyDescent="0.2">
      <c r="A934" s="6" t="s">
        <v>8940</v>
      </c>
      <c r="B934" s="6" t="s">
        <v>7712</v>
      </c>
      <c r="C934" s="6">
        <v>3501012</v>
      </c>
      <c r="D934" s="6" t="s">
        <v>6696</v>
      </c>
      <c r="E934" s="6" t="s">
        <v>8942</v>
      </c>
      <c r="F934" s="6" t="s">
        <v>6402</v>
      </c>
      <c r="G934" s="6">
        <v>1850</v>
      </c>
      <c r="H934" s="6">
        <v>65237</v>
      </c>
      <c r="I934" s="6">
        <v>0</v>
      </c>
      <c r="J934" s="6">
        <v>0</v>
      </c>
      <c r="K934" s="6">
        <v>0</v>
      </c>
      <c r="L934" s="6"/>
      <c r="M934" s="6">
        <v>2022</v>
      </c>
      <c r="N934" s="6" t="s">
        <v>7745</v>
      </c>
      <c r="O934" s="6">
        <v>99</v>
      </c>
      <c r="P934" s="6"/>
      <c r="Q934" s="6" t="s">
        <v>7733</v>
      </c>
      <c r="R934" s="6" t="s">
        <v>7734</v>
      </c>
      <c r="S934" s="6"/>
      <c r="T934" s="6" t="s">
        <v>2498</v>
      </c>
      <c r="U934">
        <f t="shared" si="14"/>
        <v>22</v>
      </c>
    </row>
    <row r="935" spans="1:21" x14ac:dyDescent="0.2">
      <c r="A935" s="6" t="s">
        <v>8940</v>
      </c>
      <c r="B935" s="6" t="s">
        <v>7712</v>
      </c>
      <c r="C935" s="6">
        <v>3501012</v>
      </c>
      <c r="D935" s="6" t="s">
        <v>8943</v>
      </c>
      <c r="E935" s="6" t="s">
        <v>8269</v>
      </c>
      <c r="F935" s="6" t="s">
        <v>6402</v>
      </c>
      <c r="G935" s="6">
        <v>2111</v>
      </c>
      <c r="H935" s="6">
        <v>65237</v>
      </c>
      <c r="I935" s="6">
        <v>0</v>
      </c>
      <c r="J935" s="6">
        <v>0</v>
      </c>
      <c r="K935" s="6">
        <v>0</v>
      </c>
      <c r="L935" s="6"/>
      <c r="M935" s="6">
        <v>2022</v>
      </c>
      <c r="N935" s="6" t="s">
        <v>7745</v>
      </c>
      <c r="O935" s="6">
        <v>99</v>
      </c>
      <c r="P935" s="6"/>
      <c r="Q935" s="6" t="s">
        <v>7733</v>
      </c>
      <c r="R935" s="6" t="s">
        <v>7734</v>
      </c>
      <c r="S935" s="6"/>
      <c r="T935" s="6" t="s">
        <v>2499</v>
      </c>
      <c r="U935">
        <f t="shared" si="14"/>
        <v>21</v>
      </c>
    </row>
    <row r="936" spans="1:21" x14ac:dyDescent="0.2">
      <c r="A936" s="6" t="s">
        <v>8940</v>
      </c>
      <c r="B936" s="6" t="s">
        <v>7712</v>
      </c>
      <c r="C936" s="6">
        <v>3501012</v>
      </c>
      <c r="D936" s="6" t="s">
        <v>6530</v>
      </c>
      <c r="E936" s="6" t="s">
        <v>8944</v>
      </c>
      <c r="F936" s="6" t="s">
        <v>6402</v>
      </c>
      <c r="G936" s="6">
        <v>960</v>
      </c>
      <c r="H936" s="6">
        <v>65237</v>
      </c>
      <c r="I936" s="6">
        <v>0</v>
      </c>
      <c r="J936" s="6">
        <v>0</v>
      </c>
      <c r="K936" s="6">
        <v>0</v>
      </c>
      <c r="L936" s="6"/>
      <c r="M936" s="6">
        <v>2022</v>
      </c>
      <c r="N936" s="6" t="s">
        <v>7745</v>
      </c>
      <c r="O936" s="6">
        <v>99</v>
      </c>
      <c r="P936" s="6"/>
      <c r="Q936" s="6" t="s">
        <v>7733</v>
      </c>
      <c r="R936" s="6" t="s">
        <v>7734</v>
      </c>
      <c r="S936" s="6"/>
      <c r="T936" s="6" t="s">
        <v>2500</v>
      </c>
      <c r="U936">
        <f t="shared" si="14"/>
        <v>20</v>
      </c>
    </row>
    <row r="937" spans="1:21" x14ac:dyDescent="0.2">
      <c r="A937" s="6" t="s">
        <v>8940</v>
      </c>
      <c r="B937" s="6" t="s">
        <v>7712</v>
      </c>
      <c r="C937" s="6">
        <v>3501012</v>
      </c>
      <c r="D937" s="6" t="s">
        <v>7649</v>
      </c>
      <c r="E937" s="6" t="s">
        <v>8945</v>
      </c>
      <c r="F937" s="6" t="s">
        <v>6402</v>
      </c>
      <c r="G937" s="6">
        <v>3302</v>
      </c>
      <c r="H937" s="6">
        <v>65237</v>
      </c>
      <c r="I937" s="6">
        <v>1</v>
      </c>
      <c r="J937" s="6">
        <v>1</v>
      </c>
      <c r="K937" s="6">
        <v>0</v>
      </c>
      <c r="L937" s="6"/>
      <c r="M937" s="6">
        <v>2022</v>
      </c>
      <c r="N937" s="6" t="s">
        <v>7745</v>
      </c>
      <c r="O937" s="6">
        <v>99</v>
      </c>
      <c r="P937" s="6"/>
      <c r="Q937" s="6" t="s">
        <v>7733</v>
      </c>
      <c r="R937" s="6" t="s">
        <v>7734</v>
      </c>
      <c r="S937" s="6"/>
      <c r="T937" s="6" t="s">
        <v>2492</v>
      </c>
      <c r="U937">
        <f t="shared" si="14"/>
        <v>19</v>
      </c>
    </row>
    <row r="938" spans="1:21" x14ac:dyDescent="0.2">
      <c r="A938" s="6" t="s">
        <v>8940</v>
      </c>
      <c r="B938" s="6" t="s">
        <v>7712</v>
      </c>
      <c r="C938" s="6">
        <v>3501012</v>
      </c>
      <c r="D938" s="6" t="s">
        <v>8946</v>
      </c>
      <c r="E938" s="6" t="s">
        <v>7417</v>
      </c>
      <c r="F938" s="6" t="s">
        <v>6402</v>
      </c>
      <c r="G938" s="6">
        <v>2738</v>
      </c>
      <c r="H938" s="6">
        <v>65237</v>
      </c>
      <c r="I938" s="6">
        <v>1</v>
      </c>
      <c r="J938" s="6">
        <v>1</v>
      </c>
      <c r="K938" s="6">
        <v>0</v>
      </c>
      <c r="L938" s="6"/>
      <c r="M938" s="6">
        <v>2022</v>
      </c>
      <c r="N938" s="6" t="s">
        <v>7745</v>
      </c>
      <c r="O938" s="6">
        <v>99</v>
      </c>
      <c r="P938" s="6"/>
      <c r="Q938" s="6" t="s">
        <v>7733</v>
      </c>
      <c r="R938" s="6" t="s">
        <v>7734</v>
      </c>
      <c r="S938" s="6"/>
      <c r="T938" s="6" t="s">
        <v>2491</v>
      </c>
      <c r="U938">
        <f t="shared" si="14"/>
        <v>18</v>
      </c>
    </row>
    <row r="939" spans="1:21" x14ac:dyDescent="0.2">
      <c r="A939" s="6" t="s">
        <v>8940</v>
      </c>
      <c r="B939" s="6" t="s">
        <v>7712</v>
      </c>
      <c r="C939" s="6">
        <v>3501012</v>
      </c>
      <c r="D939" s="6" t="s">
        <v>6525</v>
      </c>
      <c r="E939" s="6" t="s">
        <v>8947</v>
      </c>
      <c r="F939" s="6" t="s">
        <v>6402</v>
      </c>
      <c r="G939" s="6">
        <v>5478</v>
      </c>
      <c r="H939" s="6">
        <v>65237</v>
      </c>
      <c r="I939" s="6">
        <v>0</v>
      </c>
      <c r="J939" s="6">
        <v>1</v>
      </c>
      <c r="K939" s="6">
        <v>0</v>
      </c>
      <c r="L939" s="6"/>
      <c r="M939" s="6">
        <v>2022</v>
      </c>
      <c r="N939" s="6" t="s">
        <v>7745</v>
      </c>
      <c r="O939" s="6">
        <v>99</v>
      </c>
      <c r="P939" s="6"/>
      <c r="Q939" s="6" t="s">
        <v>7733</v>
      </c>
      <c r="R939" s="6" t="s">
        <v>7734</v>
      </c>
      <c r="S939" s="6"/>
      <c r="T939" s="6" t="s">
        <v>2490</v>
      </c>
      <c r="U939">
        <f t="shared" si="14"/>
        <v>17</v>
      </c>
    </row>
    <row r="940" spans="1:21" x14ac:dyDescent="0.2">
      <c r="A940" s="6" t="s">
        <v>8940</v>
      </c>
      <c r="B940" s="6" t="s">
        <v>7712</v>
      </c>
      <c r="C940" s="6">
        <v>3501012</v>
      </c>
      <c r="D940" s="6" t="s">
        <v>8948</v>
      </c>
      <c r="E940" s="6" t="s">
        <v>8949</v>
      </c>
      <c r="F940" s="6" t="s">
        <v>6402</v>
      </c>
      <c r="G940" s="6">
        <v>4439</v>
      </c>
      <c r="H940" s="6">
        <v>65237</v>
      </c>
      <c r="I940" s="6">
        <v>1</v>
      </c>
      <c r="J940" s="6">
        <v>1</v>
      </c>
      <c r="K940" s="6">
        <v>0</v>
      </c>
      <c r="L940" s="6"/>
      <c r="M940" s="6">
        <v>2022</v>
      </c>
      <c r="N940" s="6" t="s">
        <v>7745</v>
      </c>
      <c r="O940" s="6">
        <v>99</v>
      </c>
      <c r="P940" s="6"/>
      <c r="Q940" s="6" t="s">
        <v>7733</v>
      </c>
      <c r="R940" s="6" t="s">
        <v>7734</v>
      </c>
      <c r="S940" s="6"/>
      <c r="T940" s="6" t="s">
        <v>19959</v>
      </c>
      <c r="U940">
        <f t="shared" si="14"/>
        <v>16</v>
      </c>
    </row>
    <row r="941" spans="1:21" x14ac:dyDescent="0.2">
      <c r="A941" s="6" t="s">
        <v>8940</v>
      </c>
      <c r="B941" s="6" t="s">
        <v>7712</v>
      </c>
      <c r="C941" s="6">
        <v>3501012</v>
      </c>
      <c r="D941" s="6" t="s">
        <v>6584</v>
      </c>
      <c r="E941" s="6" t="s">
        <v>8950</v>
      </c>
      <c r="F941" s="6" t="s">
        <v>6402</v>
      </c>
      <c r="G941" s="6">
        <v>3480</v>
      </c>
      <c r="H941" s="6">
        <v>65237</v>
      </c>
      <c r="I941" s="6">
        <v>1</v>
      </c>
      <c r="J941" s="6">
        <v>1</v>
      </c>
      <c r="K941" s="6">
        <v>0</v>
      </c>
      <c r="L941" s="6"/>
      <c r="M941" s="6">
        <v>2022</v>
      </c>
      <c r="N941" s="6" t="s">
        <v>7745</v>
      </c>
      <c r="O941" s="6">
        <v>99</v>
      </c>
      <c r="P941" s="6"/>
      <c r="Q941" s="6" t="s">
        <v>7733</v>
      </c>
      <c r="R941" s="6" t="s">
        <v>7734</v>
      </c>
      <c r="S941" s="6"/>
      <c r="T941" s="6" t="s">
        <v>2488</v>
      </c>
      <c r="U941">
        <f t="shared" si="14"/>
        <v>15</v>
      </c>
    </row>
    <row r="942" spans="1:21" x14ac:dyDescent="0.2">
      <c r="A942" s="6" t="s">
        <v>8940</v>
      </c>
      <c r="B942" s="6" t="s">
        <v>7712</v>
      </c>
      <c r="C942" s="6">
        <v>3501012</v>
      </c>
      <c r="D942" s="6" t="s">
        <v>7391</v>
      </c>
      <c r="E942" s="6" t="s">
        <v>7716</v>
      </c>
      <c r="F942" s="6" t="s">
        <v>6402</v>
      </c>
      <c r="G942" s="6">
        <v>3880</v>
      </c>
      <c r="H942" s="6">
        <v>65237</v>
      </c>
      <c r="I942" s="6">
        <v>1</v>
      </c>
      <c r="J942" s="6">
        <v>1</v>
      </c>
      <c r="K942" s="6">
        <v>0</v>
      </c>
      <c r="L942" s="6"/>
      <c r="M942" s="6">
        <v>2022</v>
      </c>
      <c r="N942" s="6" t="s">
        <v>7745</v>
      </c>
      <c r="O942" s="6">
        <v>99</v>
      </c>
      <c r="P942" s="6"/>
      <c r="Q942" s="6" t="s">
        <v>7733</v>
      </c>
      <c r="R942" s="6" t="s">
        <v>7734</v>
      </c>
      <c r="S942" s="6"/>
      <c r="T942" s="6" t="s">
        <v>2487</v>
      </c>
      <c r="U942">
        <f t="shared" si="14"/>
        <v>14</v>
      </c>
    </row>
    <row r="943" spans="1:21" x14ac:dyDescent="0.2">
      <c r="A943" s="6" t="s">
        <v>8940</v>
      </c>
      <c r="B943" s="6" t="s">
        <v>7712</v>
      </c>
      <c r="C943" s="6">
        <v>3501012</v>
      </c>
      <c r="D943" s="6" t="s">
        <v>7625</v>
      </c>
      <c r="E943" s="6" t="s">
        <v>8951</v>
      </c>
      <c r="F943" s="6" t="s">
        <v>6402</v>
      </c>
      <c r="G943" s="6">
        <v>3217</v>
      </c>
      <c r="H943" s="6">
        <v>65237</v>
      </c>
      <c r="I943" s="6">
        <v>1</v>
      </c>
      <c r="J943" s="6">
        <v>1</v>
      </c>
      <c r="K943" s="6">
        <v>0</v>
      </c>
      <c r="L943" s="6"/>
      <c r="M943" s="6">
        <v>2022</v>
      </c>
      <c r="N943" s="6" t="s">
        <v>7745</v>
      </c>
      <c r="O943" s="6">
        <v>99</v>
      </c>
      <c r="P943" s="6"/>
      <c r="Q943" s="6" t="s">
        <v>7733</v>
      </c>
      <c r="R943" s="6" t="s">
        <v>7734</v>
      </c>
      <c r="S943" s="6"/>
      <c r="T943" s="6" t="s">
        <v>2486</v>
      </c>
      <c r="U943">
        <f t="shared" si="14"/>
        <v>13</v>
      </c>
    </row>
    <row r="944" spans="1:21" x14ac:dyDescent="0.2">
      <c r="A944" s="6" t="s">
        <v>8940</v>
      </c>
      <c r="B944" s="6" t="s">
        <v>7712</v>
      </c>
      <c r="C944" s="6">
        <v>3501012</v>
      </c>
      <c r="D944" s="6" t="s">
        <v>6425</v>
      </c>
      <c r="E944" s="6" t="s">
        <v>8952</v>
      </c>
      <c r="F944" s="6" t="s">
        <v>6402</v>
      </c>
      <c r="G944" s="6">
        <v>1938</v>
      </c>
      <c r="H944" s="6">
        <v>65237</v>
      </c>
      <c r="I944" s="6">
        <v>0</v>
      </c>
      <c r="J944" s="6">
        <v>0</v>
      </c>
      <c r="K944" s="6">
        <v>0</v>
      </c>
      <c r="L944" s="6"/>
      <c r="M944" s="6">
        <v>2022</v>
      </c>
      <c r="N944" s="6" t="s">
        <v>7745</v>
      </c>
      <c r="O944" s="6">
        <v>99</v>
      </c>
      <c r="P944" s="6"/>
      <c r="Q944" s="6" t="s">
        <v>7733</v>
      </c>
      <c r="R944" s="6" t="s">
        <v>7734</v>
      </c>
      <c r="S944" s="6"/>
      <c r="T944" s="6" t="s">
        <v>2501</v>
      </c>
      <c r="U944">
        <f t="shared" si="14"/>
        <v>12</v>
      </c>
    </row>
    <row r="945" spans="1:21" x14ac:dyDescent="0.2">
      <c r="A945" s="6" t="s">
        <v>8940</v>
      </c>
      <c r="B945" s="6" t="s">
        <v>7712</v>
      </c>
      <c r="C945" s="6">
        <v>3501012</v>
      </c>
      <c r="D945" s="6" t="s">
        <v>6547</v>
      </c>
      <c r="E945" s="6" t="s">
        <v>6882</v>
      </c>
      <c r="F945" s="6" t="s">
        <v>6402</v>
      </c>
      <c r="G945" s="6">
        <v>2564</v>
      </c>
      <c r="H945" s="6">
        <v>65237</v>
      </c>
      <c r="I945" s="6">
        <v>0</v>
      </c>
      <c r="J945" s="6">
        <v>0</v>
      </c>
      <c r="K945" s="6">
        <v>0</v>
      </c>
      <c r="L945" s="6"/>
      <c r="M945" s="6">
        <v>2022</v>
      </c>
      <c r="N945" s="6" t="s">
        <v>7745</v>
      </c>
      <c r="O945" s="6">
        <v>99</v>
      </c>
      <c r="P945" s="6"/>
      <c r="Q945" s="6" t="s">
        <v>7733</v>
      </c>
      <c r="R945" s="6" t="s">
        <v>7734</v>
      </c>
      <c r="S945" s="6"/>
      <c r="T945" s="6" t="s">
        <v>2502</v>
      </c>
      <c r="U945">
        <f t="shared" si="14"/>
        <v>11</v>
      </c>
    </row>
    <row r="946" spans="1:21" x14ac:dyDescent="0.2">
      <c r="A946" s="6" t="s">
        <v>8940</v>
      </c>
      <c r="B946" s="6" t="s">
        <v>7712</v>
      </c>
      <c r="C946" s="6">
        <v>3501012</v>
      </c>
      <c r="D946" s="6" t="s">
        <v>6523</v>
      </c>
      <c r="E946" s="6" t="s">
        <v>8953</v>
      </c>
      <c r="F946" s="6" t="s">
        <v>6402</v>
      </c>
      <c r="G946" s="6">
        <v>1175</v>
      </c>
      <c r="H946" s="6">
        <v>65237</v>
      </c>
      <c r="I946" s="6">
        <v>0</v>
      </c>
      <c r="J946" s="6">
        <v>0</v>
      </c>
      <c r="K946" s="6">
        <v>0</v>
      </c>
      <c r="L946" s="6"/>
      <c r="M946" s="6">
        <v>2022</v>
      </c>
      <c r="N946" s="6" t="s">
        <v>7745</v>
      </c>
      <c r="O946" s="6">
        <v>99</v>
      </c>
      <c r="P946" s="6"/>
      <c r="Q946" s="6" t="s">
        <v>7733</v>
      </c>
      <c r="R946" s="6" t="s">
        <v>7734</v>
      </c>
      <c r="S946" s="6"/>
      <c r="T946" s="6" t="s">
        <v>2503</v>
      </c>
      <c r="U946">
        <f t="shared" si="14"/>
        <v>10</v>
      </c>
    </row>
    <row r="947" spans="1:21" x14ac:dyDescent="0.2">
      <c r="A947" s="6" t="s">
        <v>8940</v>
      </c>
      <c r="B947" s="6" t="s">
        <v>7712</v>
      </c>
      <c r="C947" s="6">
        <v>3501012</v>
      </c>
      <c r="D947" s="6" t="s">
        <v>6539</v>
      </c>
      <c r="E947" s="6" t="s">
        <v>8954</v>
      </c>
      <c r="F947" s="6" t="s">
        <v>6402</v>
      </c>
      <c r="G947" s="6">
        <v>2719</v>
      </c>
      <c r="H947" s="6">
        <v>65237</v>
      </c>
      <c r="I947" s="6">
        <v>0</v>
      </c>
      <c r="J947" s="6">
        <v>1</v>
      </c>
      <c r="K947" s="6">
        <v>0</v>
      </c>
      <c r="L947" s="6"/>
      <c r="M947" s="6">
        <v>2022</v>
      </c>
      <c r="N947" s="6" t="s">
        <v>7745</v>
      </c>
      <c r="O947" s="6">
        <v>99</v>
      </c>
      <c r="P947" s="6"/>
      <c r="Q947" s="6" t="s">
        <v>7733</v>
      </c>
      <c r="R947" s="6" t="s">
        <v>7734</v>
      </c>
      <c r="S947" s="6"/>
      <c r="T947" s="6" t="s">
        <v>2485</v>
      </c>
      <c r="U947">
        <f t="shared" si="14"/>
        <v>9</v>
      </c>
    </row>
    <row r="948" spans="1:21" x14ac:dyDescent="0.2">
      <c r="A948" s="6" t="s">
        <v>8940</v>
      </c>
      <c r="B948" s="6" t="s">
        <v>7712</v>
      </c>
      <c r="C948" s="6">
        <v>3501012</v>
      </c>
      <c r="D948" s="6" t="s">
        <v>8955</v>
      </c>
      <c r="E948" s="6" t="s">
        <v>8956</v>
      </c>
      <c r="F948" s="6" t="s">
        <v>6402</v>
      </c>
      <c r="G948" s="6">
        <v>1610</v>
      </c>
      <c r="H948" s="6">
        <v>65237</v>
      </c>
      <c r="I948" s="6">
        <v>0</v>
      </c>
      <c r="J948" s="6">
        <v>0</v>
      </c>
      <c r="K948" s="6">
        <v>0</v>
      </c>
      <c r="L948" s="6"/>
      <c r="M948" s="6">
        <v>2022</v>
      </c>
      <c r="N948" s="6" t="s">
        <v>7745</v>
      </c>
      <c r="O948" s="6">
        <v>99</v>
      </c>
      <c r="P948" s="6"/>
      <c r="Q948" s="6" t="s">
        <v>7733</v>
      </c>
      <c r="R948" s="6" t="s">
        <v>7734</v>
      </c>
      <c r="S948" s="6"/>
      <c r="T948" s="6" t="s">
        <v>2504</v>
      </c>
      <c r="U948">
        <f t="shared" si="14"/>
        <v>8</v>
      </c>
    </row>
    <row r="949" spans="1:21" x14ac:dyDescent="0.2">
      <c r="A949" s="6" t="s">
        <v>8940</v>
      </c>
      <c r="B949" s="6" t="s">
        <v>7712</v>
      </c>
      <c r="C949" s="6">
        <v>3501012</v>
      </c>
      <c r="D949" s="6" t="s">
        <v>6713</v>
      </c>
      <c r="E949" s="6" t="s">
        <v>6724</v>
      </c>
      <c r="F949" s="6" t="s">
        <v>6402</v>
      </c>
      <c r="G949" s="6">
        <v>1106</v>
      </c>
      <c r="H949" s="6">
        <v>65237</v>
      </c>
      <c r="I949" s="6">
        <v>0</v>
      </c>
      <c r="J949" s="6">
        <v>0</v>
      </c>
      <c r="K949" s="6">
        <v>0</v>
      </c>
      <c r="L949" s="6"/>
      <c r="M949" s="6">
        <v>2022</v>
      </c>
      <c r="N949" s="6" t="s">
        <v>7745</v>
      </c>
      <c r="O949" s="6">
        <v>99</v>
      </c>
      <c r="P949" s="6"/>
      <c r="Q949" s="6" t="s">
        <v>7733</v>
      </c>
      <c r="R949" s="6" t="s">
        <v>7734</v>
      </c>
      <c r="S949" s="6"/>
      <c r="T949" s="6" t="s">
        <v>2505</v>
      </c>
      <c r="U949">
        <f t="shared" si="14"/>
        <v>7</v>
      </c>
    </row>
    <row r="950" spans="1:21" x14ac:dyDescent="0.2">
      <c r="A950" s="6" t="s">
        <v>8940</v>
      </c>
      <c r="B950" s="6" t="s">
        <v>7712</v>
      </c>
      <c r="C950" s="6">
        <v>3501012</v>
      </c>
      <c r="D950" s="6" t="s">
        <v>7569</v>
      </c>
      <c r="E950" s="6" t="s">
        <v>8957</v>
      </c>
      <c r="F950" s="6" t="s">
        <v>6402</v>
      </c>
      <c r="G950" s="6">
        <v>2859</v>
      </c>
      <c r="H950" s="6">
        <v>65237</v>
      </c>
      <c r="I950" s="6">
        <v>0</v>
      </c>
      <c r="J950" s="6">
        <v>1</v>
      </c>
      <c r="K950" s="6">
        <v>0</v>
      </c>
      <c r="L950" s="6"/>
      <c r="M950" s="6">
        <v>2022</v>
      </c>
      <c r="N950" s="6" t="s">
        <v>7745</v>
      </c>
      <c r="O950" s="6">
        <v>99</v>
      </c>
      <c r="P950" s="6"/>
      <c r="Q950" s="6" t="s">
        <v>7733</v>
      </c>
      <c r="R950" s="6" t="s">
        <v>7734</v>
      </c>
      <c r="S950" s="6"/>
      <c r="T950" s="6" t="s">
        <v>2484</v>
      </c>
      <c r="U950">
        <f t="shared" si="14"/>
        <v>6</v>
      </c>
    </row>
    <row r="951" spans="1:21" x14ac:dyDescent="0.2">
      <c r="A951" s="6" t="s">
        <v>8940</v>
      </c>
      <c r="B951" s="6" t="s">
        <v>7712</v>
      </c>
      <c r="C951" s="6">
        <v>3501012</v>
      </c>
      <c r="D951" s="6" t="s">
        <v>8958</v>
      </c>
      <c r="E951" s="6" t="s">
        <v>6497</v>
      </c>
      <c r="F951" s="6" t="s">
        <v>6402</v>
      </c>
      <c r="G951" s="6">
        <v>1745</v>
      </c>
      <c r="H951" s="6">
        <v>65237</v>
      </c>
      <c r="I951" s="6">
        <v>0</v>
      </c>
      <c r="J951" s="6">
        <v>0</v>
      </c>
      <c r="K951" s="6">
        <v>0</v>
      </c>
      <c r="L951" s="6"/>
      <c r="M951" s="6">
        <v>2022</v>
      </c>
      <c r="N951" s="6" t="s">
        <v>7745</v>
      </c>
      <c r="O951" s="6">
        <v>99</v>
      </c>
      <c r="P951" s="6"/>
      <c r="Q951" s="6" t="s">
        <v>7733</v>
      </c>
      <c r="R951" s="6" t="s">
        <v>7734</v>
      </c>
      <c r="S951" s="6"/>
      <c r="T951" s="6" t="s">
        <v>2506</v>
      </c>
      <c r="U951">
        <f t="shared" si="14"/>
        <v>5</v>
      </c>
    </row>
    <row r="952" spans="1:21" x14ac:dyDescent="0.2">
      <c r="A952" s="6" t="s">
        <v>8940</v>
      </c>
      <c r="B952" s="6" t="s">
        <v>7712</v>
      </c>
      <c r="C952" s="6">
        <v>3501012</v>
      </c>
      <c r="D952" s="6" t="s">
        <v>6813</v>
      </c>
      <c r="E952" s="6" t="s">
        <v>6535</v>
      </c>
      <c r="F952" s="6" t="s">
        <v>6402</v>
      </c>
      <c r="G952" s="6">
        <v>1396</v>
      </c>
      <c r="H952" s="6">
        <v>65237</v>
      </c>
      <c r="I952" s="6">
        <v>0</v>
      </c>
      <c r="J952" s="6">
        <v>0</v>
      </c>
      <c r="K952" s="6">
        <v>0</v>
      </c>
      <c r="L952" s="6"/>
      <c r="M952" s="6">
        <v>2022</v>
      </c>
      <c r="N952" s="6" t="s">
        <v>7745</v>
      </c>
      <c r="O952" s="6">
        <v>99</v>
      </c>
      <c r="P952" s="6"/>
      <c r="Q952" s="6" t="s">
        <v>7733</v>
      </c>
      <c r="R952" s="6" t="s">
        <v>7734</v>
      </c>
      <c r="S952" s="6"/>
      <c r="T952" s="6" t="s">
        <v>2507</v>
      </c>
      <c r="U952">
        <f t="shared" si="14"/>
        <v>4</v>
      </c>
    </row>
    <row r="953" spans="1:21" x14ac:dyDescent="0.2">
      <c r="A953" s="6" t="s">
        <v>8940</v>
      </c>
      <c r="B953" s="6" t="s">
        <v>7712</v>
      </c>
      <c r="C953" s="6">
        <v>3501012</v>
      </c>
      <c r="D953" s="6" t="s">
        <v>8959</v>
      </c>
      <c r="E953" s="6" t="s">
        <v>8960</v>
      </c>
      <c r="F953" s="6" t="s">
        <v>6402</v>
      </c>
      <c r="G953" s="6">
        <v>1911</v>
      </c>
      <c r="H953" s="6">
        <v>65237</v>
      </c>
      <c r="I953" s="6">
        <v>0</v>
      </c>
      <c r="J953" s="6">
        <v>0</v>
      </c>
      <c r="K953" s="6">
        <v>0</v>
      </c>
      <c r="L953" s="6"/>
      <c r="M953" s="6">
        <v>2022</v>
      </c>
      <c r="N953" s="6" t="s">
        <v>7745</v>
      </c>
      <c r="O953" s="6">
        <v>99</v>
      </c>
      <c r="P953" s="6"/>
      <c r="Q953" s="6" t="s">
        <v>7733</v>
      </c>
      <c r="R953" s="6" t="s">
        <v>7734</v>
      </c>
      <c r="S953" s="6"/>
      <c r="T953" s="6" t="s">
        <v>2508</v>
      </c>
      <c r="U953">
        <f t="shared" si="14"/>
        <v>3</v>
      </c>
    </row>
    <row r="954" spans="1:21" x14ac:dyDescent="0.2">
      <c r="A954" s="6" t="s">
        <v>8940</v>
      </c>
      <c r="B954" s="6" t="s">
        <v>7712</v>
      </c>
      <c r="C954" s="6">
        <v>3501012</v>
      </c>
      <c r="D954" s="6" t="s">
        <v>6411</v>
      </c>
      <c r="E954" s="6" t="s">
        <v>7716</v>
      </c>
      <c r="F954" s="6" t="s">
        <v>6402</v>
      </c>
      <c r="G954" s="6">
        <v>2242</v>
      </c>
      <c r="H954" s="6">
        <v>65237</v>
      </c>
      <c r="I954" s="6">
        <v>0</v>
      </c>
      <c r="J954" s="6">
        <v>0</v>
      </c>
      <c r="K954" s="6">
        <v>0</v>
      </c>
      <c r="L954" s="6"/>
      <c r="M954" s="6">
        <v>2022</v>
      </c>
      <c r="N954" s="6" t="s">
        <v>7745</v>
      </c>
      <c r="O954" s="6">
        <v>99</v>
      </c>
      <c r="P954" s="6"/>
      <c r="Q954" s="6" t="s">
        <v>7733</v>
      </c>
      <c r="R954" s="6" t="s">
        <v>7734</v>
      </c>
      <c r="S954" s="6"/>
      <c r="T954" s="6" t="s">
        <v>19960</v>
      </c>
      <c r="U954">
        <f t="shared" si="14"/>
        <v>2</v>
      </c>
    </row>
    <row r="955" spans="1:21" x14ac:dyDescent="0.2">
      <c r="A955" s="6" t="s">
        <v>8940</v>
      </c>
      <c r="B955" s="6" t="s">
        <v>7712</v>
      </c>
      <c r="C955" s="6">
        <v>3501012</v>
      </c>
      <c r="D955" s="6" t="s">
        <v>7625</v>
      </c>
      <c r="E955" s="6" t="s">
        <v>7525</v>
      </c>
      <c r="F955" s="6" t="s">
        <v>6402</v>
      </c>
      <c r="G955" s="6">
        <v>2490</v>
      </c>
      <c r="H955" s="6">
        <v>65237</v>
      </c>
      <c r="I955" s="6">
        <v>0</v>
      </c>
      <c r="J955" s="6">
        <v>0</v>
      </c>
      <c r="K955" s="6">
        <v>0</v>
      </c>
      <c r="L955" s="6"/>
      <c r="M955" s="6">
        <v>2022</v>
      </c>
      <c r="N955" s="6" t="s">
        <v>7745</v>
      </c>
      <c r="O955" s="6">
        <v>99</v>
      </c>
      <c r="P955" s="6"/>
      <c r="Q955" s="6" t="s">
        <v>7733</v>
      </c>
      <c r="R955" s="6" t="s">
        <v>7734</v>
      </c>
      <c r="S955" s="6"/>
      <c r="T955" s="6" t="s">
        <v>19961</v>
      </c>
      <c r="U955">
        <f t="shared" si="14"/>
        <v>1</v>
      </c>
    </row>
    <row r="956" spans="1:21" x14ac:dyDescent="0.2">
      <c r="A956" s="6" t="s">
        <v>8961</v>
      </c>
      <c r="B956" s="6" t="s">
        <v>8962</v>
      </c>
      <c r="C956" s="6">
        <v>3547096</v>
      </c>
      <c r="D956" s="6" t="s">
        <v>7576</v>
      </c>
      <c r="E956" s="6" t="s">
        <v>8963</v>
      </c>
      <c r="F956" s="6" t="s">
        <v>6402</v>
      </c>
      <c r="G956" s="6">
        <v>0</v>
      </c>
      <c r="H956" s="6"/>
      <c r="I956" s="6">
        <v>1</v>
      </c>
      <c r="J956" s="6">
        <v>1</v>
      </c>
      <c r="K956" s="6">
        <v>1</v>
      </c>
      <c r="L956" s="6"/>
      <c r="M956" s="6">
        <v>2022</v>
      </c>
      <c r="N956" s="6" t="s">
        <v>7732</v>
      </c>
      <c r="O956" s="6">
        <v>99</v>
      </c>
      <c r="P956" s="6"/>
      <c r="Q956" s="6" t="s">
        <v>7733</v>
      </c>
      <c r="R956" s="6" t="s">
        <v>7734</v>
      </c>
      <c r="S956" s="6"/>
      <c r="T956" s="6" t="s">
        <v>664</v>
      </c>
      <c r="U956">
        <f t="shared" si="14"/>
        <v>1</v>
      </c>
    </row>
    <row r="957" spans="1:21" x14ac:dyDescent="0.2">
      <c r="A957" s="6" t="s">
        <v>8964</v>
      </c>
      <c r="B957" s="6" t="s">
        <v>8962</v>
      </c>
      <c r="C957" s="6">
        <v>3547096</v>
      </c>
      <c r="D957" s="6" t="s">
        <v>7185</v>
      </c>
      <c r="E957" s="6" t="s">
        <v>8965</v>
      </c>
      <c r="F957" s="6" t="s">
        <v>6402</v>
      </c>
      <c r="G957" s="6">
        <v>949</v>
      </c>
      <c r="H957" s="6">
        <v>1267</v>
      </c>
      <c r="I957" s="6">
        <v>1</v>
      </c>
      <c r="J957" s="6">
        <v>1</v>
      </c>
      <c r="K957" s="6">
        <v>0</v>
      </c>
      <c r="L957" s="6"/>
      <c r="M957" s="6">
        <v>2022</v>
      </c>
      <c r="N957" s="6" t="s">
        <v>8113</v>
      </c>
      <c r="O957" s="6">
        <v>99</v>
      </c>
      <c r="P957" s="6"/>
      <c r="Q957" s="6" t="s">
        <v>7733</v>
      </c>
      <c r="R957" s="6" t="s">
        <v>7734</v>
      </c>
      <c r="S957" s="6"/>
      <c r="T957" s="6" t="s">
        <v>2532</v>
      </c>
      <c r="U957">
        <f t="shared" si="14"/>
        <v>2</v>
      </c>
    </row>
    <row r="958" spans="1:21" x14ac:dyDescent="0.2">
      <c r="A958" s="6" t="s">
        <v>8964</v>
      </c>
      <c r="B958" s="6" t="s">
        <v>8962</v>
      </c>
      <c r="C958" s="6">
        <v>3547096</v>
      </c>
      <c r="D958" s="6" t="s">
        <v>7080</v>
      </c>
      <c r="E958" s="6" t="s">
        <v>6523</v>
      </c>
      <c r="F958" s="6" t="s">
        <v>6402</v>
      </c>
      <c r="G958" s="6">
        <v>318</v>
      </c>
      <c r="H958" s="6">
        <v>1267</v>
      </c>
      <c r="I958" s="6">
        <v>0</v>
      </c>
      <c r="J958" s="6">
        <v>0</v>
      </c>
      <c r="K958" s="6">
        <v>0</v>
      </c>
      <c r="L958" s="6"/>
      <c r="M958" s="6">
        <v>2022</v>
      </c>
      <c r="N958" s="6" t="s">
        <v>8113</v>
      </c>
      <c r="O958" s="6">
        <v>99</v>
      </c>
      <c r="P958" s="6"/>
      <c r="Q958" s="6" t="s">
        <v>7733</v>
      </c>
      <c r="R958" s="6" t="s">
        <v>7734</v>
      </c>
      <c r="S958" s="6"/>
      <c r="T958" s="6" t="s">
        <v>2533</v>
      </c>
      <c r="U958">
        <f t="shared" si="14"/>
        <v>1</v>
      </c>
    </row>
    <row r="959" spans="1:21" x14ac:dyDescent="0.2">
      <c r="A959" s="6" t="s">
        <v>8966</v>
      </c>
      <c r="B959" s="6" t="s">
        <v>8962</v>
      </c>
      <c r="C959" s="6">
        <v>3547096</v>
      </c>
      <c r="D959" s="6" t="s">
        <v>6496</v>
      </c>
      <c r="E959" s="6" t="s">
        <v>8967</v>
      </c>
      <c r="F959" s="6" t="s">
        <v>6402</v>
      </c>
      <c r="G959" s="6">
        <v>381</v>
      </c>
      <c r="H959" s="6">
        <v>5467</v>
      </c>
      <c r="I959" s="6">
        <v>0</v>
      </c>
      <c r="J959" s="6">
        <v>0</v>
      </c>
      <c r="K959" s="6">
        <v>0</v>
      </c>
      <c r="L959" s="6"/>
      <c r="M959" s="6">
        <v>2022</v>
      </c>
      <c r="N959" s="6" t="s">
        <v>7745</v>
      </c>
      <c r="O959" s="6">
        <v>99</v>
      </c>
      <c r="P959" s="6"/>
      <c r="Q959" s="6" t="s">
        <v>7733</v>
      </c>
      <c r="R959" s="6" t="s">
        <v>7734</v>
      </c>
      <c r="S959" s="6"/>
      <c r="T959" s="6" t="s">
        <v>2534</v>
      </c>
      <c r="U959">
        <f t="shared" si="14"/>
        <v>6</v>
      </c>
    </row>
    <row r="960" spans="1:21" x14ac:dyDescent="0.2">
      <c r="A960" s="6" t="s">
        <v>8966</v>
      </c>
      <c r="B960" s="6" t="s">
        <v>8962</v>
      </c>
      <c r="C960" s="6">
        <v>3547096</v>
      </c>
      <c r="D960" s="6" t="s">
        <v>7172</v>
      </c>
      <c r="E960" s="6" t="s">
        <v>8968</v>
      </c>
      <c r="F960" s="6" t="s">
        <v>6402</v>
      </c>
      <c r="G960" s="6">
        <v>1109</v>
      </c>
      <c r="H960" s="6">
        <v>5467</v>
      </c>
      <c r="I960" s="6">
        <v>1</v>
      </c>
      <c r="J960" s="6">
        <v>1</v>
      </c>
      <c r="K960" s="6">
        <v>0</v>
      </c>
      <c r="L960" s="6"/>
      <c r="M960" s="6">
        <v>2022</v>
      </c>
      <c r="N960" s="6" t="s">
        <v>7745</v>
      </c>
      <c r="O960" s="6">
        <v>99</v>
      </c>
      <c r="P960" s="6"/>
      <c r="Q960" s="6" t="s">
        <v>7733</v>
      </c>
      <c r="R960" s="6" t="s">
        <v>7734</v>
      </c>
      <c r="S960" s="6"/>
      <c r="T960" s="6" t="s">
        <v>2530</v>
      </c>
      <c r="U960">
        <f t="shared" si="14"/>
        <v>5</v>
      </c>
    </row>
    <row r="961" spans="1:21" x14ac:dyDescent="0.2">
      <c r="A961" s="6" t="s">
        <v>8966</v>
      </c>
      <c r="B961" s="6" t="s">
        <v>8962</v>
      </c>
      <c r="C961" s="6">
        <v>3547096</v>
      </c>
      <c r="D961" s="6" t="s">
        <v>8969</v>
      </c>
      <c r="E961" s="6" t="s">
        <v>8970</v>
      </c>
      <c r="F961" s="6" t="s">
        <v>6402</v>
      </c>
      <c r="G961" s="6">
        <v>995</v>
      </c>
      <c r="H961" s="6">
        <v>5467</v>
      </c>
      <c r="I961" s="6">
        <v>1</v>
      </c>
      <c r="J961" s="6">
        <v>1</v>
      </c>
      <c r="K961" s="6">
        <v>0</v>
      </c>
      <c r="L961" s="6"/>
      <c r="M961" s="6">
        <v>2022</v>
      </c>
      <c r="N961" s="6" t="s">
        <v>7745</v>
      </c>
      <c r="O961" s="6">
        <v>99</v>
      </c>
      <c r="P961" s="6"/>
      <c r="Q961" s="6" t="s">
        <v>7733</v>
      </c>
      <c r="R961" s="6" t="s">
        <v>7734</v>
      </c>
      <c r="S961" s="6"/>
      <c r="T961" s="6" t="s">
        <v>2529</v>
      </c>
      <c r="U961">
        <f t="shared" si="14"/>
        <v>4</v>
      </c>
    </row>
    <row r="962" spans="1:21" x14ac:dyDescent="0.2">
      <c r="A962" s="6" t="s">
        <v>8966</v>
      </c>
      <c r="B962" s="6" t="s">
        <v>8962</v>
      </c>
      <c r="C962" s="6">
        <v>3547096</v>
      </c>
      <c r="D962" s="6" t="s">
        <v>7074</v>
      </c>
      <c r="E962" s="6" t="s">
        <v>7142</v>
      </c>
      <c r="F962" s="6" t="s">
        <v>6402</v>
      </c>
      <c r="G962" s="6">
        <v>1001</v>
      </c>
      <c r="H962" s="6">
        <v>5467</v>
      </c>
      <c r="I962" s="6">
        <v>1</v>
      </c>
      <c r="J962" s="6">
        <v>1</v>
      </c>
      <c r="K962" s="6">
        <v>0</v>
      </c>
      <c r="L962" s="6"/>
      <c r="M962" s="6">
        <v>2022</v>
      </c>
      <c r="N962" s="6" t="s">
        <v>7745</v>
      </c>
      <c r="O962" s="6">
        <v>99</v>
      </c>
      <c r="P962" s="6"/>
      <c r="Q962" s="6" t="s">
        <v>7733</v>
      </c>
      <c r="R962" s="6" t="s">
        <v>7734</v>
      </c>
      <c r="S962" s="6"/>
      <c r="T962" s="6" t="s">
        <v>2528</v>
      </c>
      <c r="U962">
        <f t="shared" si="14"/>
        <v>3</v>
      </c>
    </row>
    <row r="963" spans="1:21" x14ac:dyDescent="0.2">
      <c r="A963" s="6" t="s">
        <v>8966</v>
      </c>
      <c r="B963" s="6" t="s">
        <v>8962</v>
      </c>
      <c r="C963" s="6">
        <v>3547096</v>
      </c>
      <c r="D963" s="6" t="s">
        <v>6858</v>
      </c>
      <c r="E963" s="6" t="s">
        <v>7097</v>
      </c>
      <c r="F963" s="6" t="s">
        <v>6402</v>
      </c>
      <c r="G963" s="6">
        <v>990</v>
      </c>
      <c r="H963" s="6">
        <v>5467</v>
      </c>
      <c r="I963" s="6">
        <v>1</v>
      </c>
      <c r="J963" s="6">
        <v>1</v>
      </c>
      <c r="K963" s="6">
        <v>0</v>
      </c>
      <c r="L963" s="6"/>
      <c r="M963" s="6">
        <v>2022</v>
      </c>
      <c r="N963" s="6" t="s">
        <v>7745</v>
      </c>
      <c r="O963" s="6">
        <v>99</v>
      </c>
      <c r="P963" s="6"/>
      <c r="Q963" s="6" t="s">
        <v>7733</v>
      </c>
      <c r="R963" s="6" t="s">
        <v>7734</v>
      </c>
      <c r="S963" s="6"/>
      <c r="T963" s="6" t="s">
        <v>2527</v>
      </c>
      <c r="U963">
        <f t="shared" ref="U963:U1026" si="15">COUNTIF(A963:A7263,A963)</f>
        <v>2</v>
      </c>
    </row>
    <row r="964" spans="1:21" x14ac:dyDescent="0.2">
      <c r="A964" s="6" t="s">
        <v>8966</v>
      </c>
      <c r="B964" s="6" t="s">
        <v>8962</v>
      </c>
      <c r="C964" s="6">
        <v>3547096</v>
      </c>
      <c r="D964" s="6" t="s">
        <v>6423</v>
      </c>
      <c r="E964" s="6" t="s">
        <v>8971</v>
      </c>
      <c r="F964" s="6" t="s">
        <v>6402</v>
      </c>
      <c r="G964" s="6">
        <v>991</v>
      </c>
      <c r="H964" s="6">
        <v>5467</v>
      </c>
      <c r="I964" s="6">
        <v>0</v>
      </c>
      <c r="J964" s="6">
        <v>1</v>
      </c>
      <c r="K964" s="6">
        <v>0</v>
      </c>
      <c r="L964" s="6"/>
      <c r="M964" s="6">
        <v>2022</v>
      </c>
      <c r="N964" s="6" t="s">
        <v>7745</v>
      </c>
      <c r="O964" s="6">
        <v>99</v>
      </c>
      <c r="P964" s="6"/>
      <c r="Q964" s="6" t="s">
        <v>7733</v>
      </c>
      <c r="R964" s="6" t="s">
        <v>7734</v>
      </c>
      <c r="S964" s="6"/>
      <c r="T964" s="6" t="s">
        <v>2526</v>
      </c>
      <c r="U964">
        <f t="shared" si="15"/>
        <v>1</v>
      </c>
    </row>
    <row r="965" spans="1:21" x14ac:dyDescent="0.2">
      <c r="A965" s="6" t="s">
        <v>8972</v>
      </c>
      <c r="B965" s="6" t="s">
        <v>8973</v>
      </c>
      <c r="C965" s="6">
        <v>3507040</v>
      </c>
      <c r="D965" s="6" t="s">
        <v>8974</v>
      </c>
      <c r="E965" s="6" t="s">
        <v>8975</v>
      </c>
      <c r="F965" s="6" t="s">
        <v>6402</v>
      </c>
      <c r="G965" s="6">
        <v>2995</v>
      </c>
      <c r="H965" s="6">
        <v>4175</v>
      </c>
      <c r="I965" s="6">
        <v>1</v>
      </c>
      <c r="J965" s="6">
        <v>1</v>
      </c>
      <c r="K965" s="6">
        <v>0</v>
      </c>
      <c r="L965" s="6"/>
      <c r="M965" s="6">
        <v>2022</v>
      </c>
      <c r="N965" s="6" t="s">
        <v>7732</v>
      </c>
      <c r="O965" s="6">
        <v>99</v>
      </c>
      <c r="P965" s="6"/>
      <c r="Q965" s="6" t="s">
        <v>7733</v>
      </c>
      <c r="R965" s="6" t="s">
        <v>7734</v>
      </c>
      <c r="S965" s="6"/>
      <c r="T965" s="6" t="s">
        <v>1178</v>
      </c>
      <c r="U965">
        <f t="shared" si="15"/>
        <v>2</v>
      </c>
    </row>
    <row r="966" spans="1:21" x14ac:dyDescent="0.2">
      <c r="A966" s="6" t="s">
        <v>8972</v>
      </c>
      <c r="B966" s="6" t="s">
        <v>8973</v>
      </c>
      <c r="C966" s="6">
        <v>3507040</v>
      </c>
      <c r="D966" s="6" t="s">
        <v>7294</v>
      </c>
      <c r="E966" s="6" t="s">
        <v>8976</v>
      </c>
      <c r="F966" s="6" t="s">
        <v>6402</v>
      </c>
      <c r="G966" s="6">
        <v>1180</v>
      </c>
      <c r="H966" s="6">
        <v>4175</v>
      </c>
      <c r="I966" s="6">
        <v>0</v>
      </c>
      <c r="J966" s="6">
        <v>0</v>
      </c>
      <c r="K966" s="6">
        <v>0</v>
      </c>
      <c r="L966" s="6"/>
      <c r="M966" s="6">
        <v>2022</v>
      </c>
      <c r="N966" s="6" t="s">
        <v>7732</v>
      </c>
      <c r="O966" s="6">
        <v>99</v>
      </c>
      <c r="P966" s="6"/>
      <c r="Q966" s="6" t="s">
        <v>7733</v>
      </c>
      <c r="R966" s="6" t="s">
        <v>7734</v>
      </c>
      <c r="S966" s="6"/>
      <c r="T966" s="6" t="s">
        <v>1179</v>
      </c>
      <c r="U966">
        <f t="shared" si="15"/>
        <v>1</v>
      </c>
    </row>
    <row r="967" spans="1:21" x14ac:dyDescent="0.2">
      <c r="A967" s="6" t="s">
        <v>8977</v>
      </c>
      <c r="B967" s="6" t="s">
        <v>8973</v>
      </c>
      <c r="C967" s="6">
        <v>3507040</v>
      </c>
      <c r="D967" s="6" t="s">
        <v>6914</v>
      </c>
      <c r="E967" s="6" t="s">
        <v>8978</v>
      </c>
      <c r="F967" s="6" t="s">
        <v>6402</v>
      </c>
      <c r="G967" s="6">
        <v>608</v>
      </c>
      <c r="H967" s="6">
        <v>2137</v>
      </c>
      <c r="I967" s="6">
        <v>1</v>
      </c>
      <c r="J967" s="6">
        <v>1</v>
      </c>
      <c r="K967" s="6">
        <v>0</v>
      </c>
      <c r="L967" s="6"/>
      <c r="M967" s="6">
        <v>2022</v>
      </c>
      <c r="N967" s="6" t="s">
        <v>7745</v>
      </c>
      <c r="O967" s="6" t="s">
        <v>8979</v>
      </c>
      <c r="P967" s="6"/>
      <c r="Q967" s="6" t="s">
        <v>7733</v>
      </c>
      <c r="R967" s="6" t="s">
        <v>7734</v>
      </c>
      <c r="S967" s="6"/>
      <c r="T967" s="6" t="s">
        <v>5151</v>
      </c>
      <c r="U967">
        <f t="shared" si="15"/>
        <v>4</v>
      </c>
    </row>
    <row r="968" spans="1:21" x14ac:dyDescent="0.2">
      <c r="A968" s="6" t="s">
        <v>8977</v>
      </c>
      <c r="B968" s="6" t="s">
        <v>8973</v>
      </c>
      <c r="C968" s="6">
        <v>3507040</v>
      </c>
      <c r="D968" s="6" t="s">
        <v>6490</v>
      </c>
      <c r="E968" s="6" t="s">
        <v>8980</v>
      </c>
      <c r="F968" s="6" t="s">
        <v>6402</v>
      </c>
      <c r="G968" s="6">
        <v>736</v>
      </c>
      <c r="H968" s="6">
        <v>2137</v>
      </c>
      <c r="I968" s="6">
        <v>0</v>
      </c>
      <c r="J968" s="6">
        <v>1</v>
      </c>
      <c r="K968" s="6">
        <v>0</v>
      </c>
      <c r="L968" s="6"/>
      <c r="M968" s="6">
        <v>2022</v>
      </c>
      <c r="N968" s="6" t="s">
        <v>7745</v>
      </c>
      <c r="O968" s="6" t="s">
        <v>8979</v>
      </c>
      <c r="P968" s="6"/>
      <c r="Q968" s="6" t="s">
        <v>7733</v>
      </c>
      <c r="R968" s="6" t="s">
        <v>7734</v>
      </c>
      <c r="S968" s="6"/>
      <c r="T968" s="6" t="s">
        <v>5150</v>
      </c>
      <c r="U968">
        <f t="shared" si="15"/>
        <v>3</v>
      </c>
    </row>
    <row r="969" spans="1:21" x14ac:dyDescent="0.2">
      <c r="A969" s="6" t="s">
        <v>8977</v>
      </c>
      <c r="B969" s="6" t="s">
        <v>8973</v>
      </c>
      <c r="C969" s="6">
        <v>3507040</v>
      </c>
      <c r="D969" s="6" t="s">
        <v>6440</v>
      </c>
      <c r="E969" s="6" t="s">
        <v>8981</v>
      </c>
      <c r="F969" s="6" t="s">
        <v>6402</v>
      </c>
      <c r="G969" s="6">
        <v>303</v>
      </c>
      <c r="H969" s="6">
        <v>2137</v>
      </c>
      <c r="I969" s="6">
        <v>0</v>
      </c>
      <c r="J969" s="6">
        <v>0</v>
      </c>
      <c r="K969" s="6">
        <v>0</v>
      </c>
      <c r="L969" s="6"/>
      <c r="M969" s="6">
        <v>2022</v>
      </c>
      <c r="N969" s="6" t="s">
        <v>7745</v>
      </c>
      <c r="O969" s="6" t="s">
        <v>8979</v>
      </c>
      <c r="P969" s="6"/>
      <c r="Q969" s="6" t="s">
        <v>7733</v>
      </c>
      <c r="R969" s="6" t="s">
        <v>7734</v>
      </c>
      <c r="S969" s="6"/>
      <c r="T969" s="6" t="s">
        <v>5152</v>
      </c>
      <c r="U969">
        <f t="shared" si="15"/>
        <v>2</v>
      </c>
    </row>
    <row r="970" spans="1:21" x14ac:dyDescent="0.2">
      <c r="A970" s="6" t="s">
        <v>8977</v>
      </c>
      <c r="B970" s="6" t="s">
        <v>8973</v>
      </c>
      <c r="C970" s="6">
        <v>3507040</v>
      </c>
      <c r="D970" s="6" t="s">
        <v>7109</v>
      </c>
      <c r="E970" s="6" t="s">
        <v>8982</v>
      </c>
      <c r="F970" s="6" t="s">
        <v>6402</v>
      </c>
      <c r="G970" s="6">
        <v>490</v>
      </c>
      <c r="H970" s="6">
        <v>2137</v>
      </c>
      <c r="I970" s="6">
        <v>0</v>
      </c>
      <c r="J970" s="6">
        <v>0</v>
      </c>
      <c r="K970" s="6">
        <v>0</v>
      </c>
      <c r="L970" s="6"/>
      <c r="M970" s="6">
        <v>2022</v>
      </c>
      <c r="N970" s="6" t="s">
        <v>7745</v>
      </c>
      <c r="O970" s="6" t="s">
        <v>8979</v>
      </c>
      <c r="P970" s="6"/>
      <c r="Q970" s="6" t="s">
        <v>7733</v>
      </c>
      <c r="R970" s="6" t="s">
        <v>7734</v>
      </c>
      <c r="S970" s="6"/>
      <c r="T970" s="6" t="s">
        <v>5153</v>
      </c>
      <c r="U970">
        <f t="shared" si="15"/>
        <v>1</v>
      </c>
    </row>
    <row r="971" spans="1:21" x14ac:dyDescent="0.2">
      <c r="A971" s="6" t="s">
        <v>8983</v>
      </c>
      <c r="B971" s="6" t="s">
        <v>8973</v>
      </c>
      <c r="C971" s="6">
        <v>3507040</v>
      </c>
      <c r="D971" s="6" t="s">
        <v>8984</v>
      </c>
      <c r="E971" s="6" t="s">
        <v>8694</v>
      </c>
      <c r="F971" s="6" t="s">
        <v>6402</v>
      </c>
      <c r="G971" s="6">
        <v>0</v>
      </c>
      <c r="H971" s="6"/>
      <c r="I971" s="6">
        <v>1</v>
      </c>
      <c r="J971" s="6">
        <v>1</v>
      </c>
      <c r="K971" s="6">
        <v>1</v>
      </c>
      <c r="L971" s="6"/>
      <c r="M971" s="6">
        <v>2022</v>
      </c>
      <c r="N971" s="6" t="s">
        <v>7745</v>
      </c>
      <c r="O971" s="6" t="s">
        <v>8985</v>
      </c>
      <c r="P971" s="6"/>
      <c r="Q971" s="6" t="s">
        <v>7733</v>
      </c>
      <c r="R971" s="6" t="s">
        <v>7734</v>
      </c>
      <c r="S971" s="6"/>
      <c r="T971" s="6" t="s">
        <v>5148</v>
      </c>
      <c r="U971">
        <f t="shared" si="15"/>
        <v>2</v>
      </c>
    </row>
    <row r="972" spans="1:21" x14ac:dyDescent="0.2">
      <c r="A972" s="6" t="s">
        <v>8983</v>
      </c>
      <c r="B972" s="6" t="s">
        <v>8973</v>
      </c>
      <c r="C972" s="6">
        <v>3507040</v>
      </c>
      <c r="D972" s="6" t="s">
        <v>6550</v>
      </c>
      <c r="E972" s="6" t="s">
        <v>8982</v>
      </c>
      <c r="F972" s="6" t="s">
        <v>6402</v>
      </c>
      <c r="G972" s="6">
        <v>0</v>
      </c>
      <c r="H972" s="6"/>
      <c r="I972" s="6">
        <v>1</v>
      </c>
      <c r="J972" s="6">
        <v>1</v>
      </c>
      <c r="K972" s="6">
        <v>1</v>
      </c>
      <c r="L972" s="6"/>
      <c r="M972" s="6">
        <v>2022</v>
      </c>
      <c r="N972" s="6" t="s">
        <v>7745</v>
      </c>
      <c r="O972" s="6" t="s">
        <v>8985</v>
      </c>
      <c r="P972" s="6"/>
      <c r="Q972" s="6" t="s">
        <v>7733</v>
      </c>
      <c r="R972" s="6" t="s">
        <v>7734</v>
      </c>
      <c r="S972" s="6"/>
      <c r="T972" s="6" t="s">
        <v>5147</v>
      </c>
      <c r="U972">
        <f t="shared" si="15"/>
        <v>1</v>
      </c>
    </row>
    <row r="973" spans="1:21" x14ac:dyDescent="0.2">
      <c r="A973" s="6" t="s">
        <v>8986</v>
      </c>
      <c r="B973" s="6" t="s">
        <v>8973</v>
      </c>
      <c r="C973" s="6">
        <v>3507040</v>
      </c>
      <c r="D973" s="6" t="s">
        <v>6952</v>
      </c>
      <c r="E973" s="6" t="s">
        <v>6735</v>
      </c>
      <c r="F973" s="6" t="s">
        <v>6402</v>
      </c>
      <c r="G973" s="6">
        <v>384</v>
      </c>
      <c r="H973" s="6">
        <v>1494</v>
      </c>
      <c r="I973" s="6">
        <v>1</v>
      </c>
      <c r="J973" s="6">
        <v>1</v>
      </c>
      <c r="K973" s="6">
        <v>0</v>
      </c>
      <c r="L973" s="6"/>
      <c r="M973" s="6">
        <v>2022</v>
      </c>
      <c r="N973" s="6" t="s">
        <v>7745</v>
      </c>
      <c r="O973" s="6" t="s">
        <v>8987</v>
      </c>
      <c r="P973" s="6"/>
      <c r="Q973" s="6" t="s">
        <v>7733</v>
      </c>
      <c r="R973" s="6" t="s">
        <v>7734</v>
      </c>
      <c r="S973" s="6"/>
      <c r="T973" s="6" t="s">
        <v>5145</v>
      </c>
      <c r="U973">
        <f t="shared" si="15"/>
        <v>5</v>
      </c>
    </row>
    <row r="974" spans="1:21" x14ac:dyDescent="0.2">
      <c r="A974" s="6" t="s">
        <v>8986</v>
      </c>
      <c r="B974" s="6" t="s">
        <v>8973</v>
      </c>
      <c r="C974" s="6">
        <v>3507040</v>
      </c>
      <c r="D974" s="6" t="s">
        <v>7069</v>
      </c>
      <c r="E974" s="6" t="s">
        <v>7374</v>
      </c>
      <c r="F974" s="6" t="s">
        <v>6402</v>
      </c>
      <c r="G974" s="6">
        <v>416</v>
      </c>
      <c r="H974" s="6">
        <v>1494</v>
      </c>
      <c r="I974" s="6">
        <v>0</v>
      </c>
      <c r="J974" s="6">
        <v>1</v>
      </c>
      <c r="K974" s="6">
        <v>0</v>
      </c>
      <c r="L974" s="6"/>
      <c r="M974" s="6">
        <v>2022</v>
      </c>
      <c r="N974" s="6" t="s">
        <v>7745</v>
      </c>
      <c r="O974" s="6" t="s">
        <v>8987</v>
      </c>
      <c r="P974" s="6"/>
      <c r="Q974" s="6" t="s">
        <v>7733</v>
      </c>
      <c r="R974" s="6" t="s">
        <v>7734</v>
      </c>
      <c r="S974" s="6"/>
      <c r="T974" s="6" t="s">
        <v>5144</v>
      </c>
      <c r="U974">
        <f t="shared" si="15"/>
        <v>4</v>
      </c>
    </row>
    <row r="975" spans="1:21" x14ac:dyDescent="0.2">
      <c r="A975" s="6" t="s">
        <v>8986</v>
      </c>
      <c r="B975" s="6" t="s">
        <v>8973</v>
      </c>
      <c r="C975" s="6">
        <v>3507040</v>
      </c>
      <c r="D975" s="6" t="s">
        <v>6477</v>
      </c>
      <c r="E975" s="6" t="s">
        <v>6514</v>
      </c>
      <c r="F975" s="6" t="s">
        <v>6402</v>
      </c>
      <c r="G975" s="6">
        <v>351</v>
      </c>
      <c r="H975" s="6">
        <v>1494</v>
      </c>
      <c r="I975" s="6">
        <v>0</v>
      </c>
      <c r="J975" s="6">
        <v>0</v>
      </c>
      <c r="K975" s="6">
        <v>0</v>
      </c>
      <c r="L975" s="6"/>
      <c r="M975" s="6">
        <v>2022</v>
      </c>
      <c r="N975" s="6" t="s">
        <v>7745</v>
      </c>
      <c r="O975" s="6" t="s">
        <v>8987</v>
      </c>
      <c r="P975" s="6"/>
      <c r="Q975" s="6" t="s">
        <v>7733</v>
      </c>
      <c r="R975" s="6" t="s">
        <v>7734</v>
      </c>
      <c r="S975" s="6"/>
      <c r="T975" s="6" t="s">
        <v>5154</v>
      </c>
      <c r="U975">
        <f t="shared" si="15"/>
        <v>3</v>
      </c>
    </row>
    <row r="976" spans="1:21" x14ac:dyDescent="0.2">
      <c r="A976" s="6" t="s">
        <v>8986</v>
      </c>
      <c r="B976" s="6" t="s">
        <v>8973</v>
      </c>
      <c r="C976" s="6">
        <v>3507040</v>
      </c>
      <c r="D976" s="6" t="s">
        <v>8988</v>
      </c>
      <c r="E976" s="6" t="s">
        <v>7265</v>
      </c>
      <c r="F976" s="6" t="s">
        <v>6402</v>
      </c>
      <c r="G976" s="6">
        <v>158</v>
      </c>
      <c r="H976" s="6">
        <v>1494</v>
      </c>
      <c r="I976" s="6">
        <v>0</v>
      </c>
      <c r="J976" s="6">
        <v>0</v>
      </c>
      <c r="K976" s="6">
        <v>0</v>
      </c>
      <c r="L976" s="6"/>
      <c r="M976" s="6">
        <v>2022</v>
      </c>
      <c r="N976" s="6" t="s">
        <v>7745</v>
      </c>
      <c r="O976" s="6" t="s">
        <v>8987</v>
      </c>
      <c r="P976" s="6"/>
      <c r="Q976" s="6" t="s">
        <v>7733</v>
      </c>
      <c r="R976" s="6" t="s">
        <v>7734</v>
      </c>
      <c r="S976" s="6"/>
      <c r="T976" s="6" t="s">
        <v>5155</v>
      </c>
      <c r="U976">
        <f t="shared" si="15"/>
        <v>2</v>
      </c>
    </row>
    <row r="977" spans="1:21" x14ac:dyDescent="0.2">
      <c r="A977" s="6" t="s">
        <v>8986</v>
      </c>
      <c r="B977" s="6" t="s">
        <v>8973</v>
      </c>
      <c r="C977" s="6">
        <v>3507040</v>
      </c>
      <c r="D977" s="6" t="s">
        <v>8989</v>
      </c>
      <c r="E977" s="6" t="s">
        <v>6467</v>
      </c>
      <c r="F977" s="6" t="s">
        <v>6402</v>
      </c>
      <c r="G977" s="6">
        <v>185</v>
      </c>
      <c r="H977" s="6">
        <v>1494</v>
      </c>
      <c r="I977" s="6">
        <v>0</v>
      </c>
      <c r="J977" s="6">
        <v>0</v>
      </c>
      <c r="K977" s="6">
        <v>0</v>
      </c>
      <c r="L977" s="6"/>
      <c r="M977" s="6">
        <v>2022</v>
      </c>
      <c r="N977" s="6" t="s">
        <v>7745</v>
      </c>
      <c r="O977" s="6" t="s">
        <v>8987</v>
      </c>
      <c r="P977" s="6"/>
      <c r="Q977" s="6" t="s">
        <v>7733</v>
      </c>
      <c r="R977" s="6" t="s">
        <v>7734</v>
      </c>
      <c r="S977" s="6"/>
      <c r="T977" s="6" t="s">
        <v>5156</v>
      </c>
      <c r="U977">
        <f t="shared" si="15"/>
        <v>1</v>
      </c>
    </row>
    <row r="978" spans="1:21" x14ac:dyDescent="0.2">
      <c r="A978" s="6" t="s">
        <v>8990</v>
      </c>
      <c r="B978" s="6" t="s">
        <v>8973</v>
      </c>
      <c r="C978" s="6">
        <v>3507040</v>
      </c>
      <c r="D978" s="6" t="s">
        <v>6527</v>
      </c>
      <c r="E978" s="6" t="s">
        <v>8991</v>
      </c>
      <c r="F978" s="6" t="s">
        <v>6402</v>
      </c>
      <c r="G978" s="6">
        <v>483</v>
      </c>
      <c r="H978" s="6">
        <v>1468</v>
      </c>
      <c r="I978" s="6">
        <v>1</v>
      </c>
      <c r="J978" s="6">
        <v>0</v>
      </c>
      <c r="K978" s="6">
        <v>0</v>
      </c>
      <c r="L978" s="6"/>
      <c r="M978" s="6">
        <v>2022</v>
      </c>
      <c r="N978" s="6" t="s">
        <v>7745</v>
      </c>
      <c r="O978" s="6" t="s">
        <v>8992</v>
      </c>
      <c r="P978" s="6"/>
      <c r="Q978" s="6" t="s">
        <v>7733</v>
      </c>
      <c r="R978" s="6" t="s">
        <v>7734</v>
      </c>
      <c r="S978" s="6"/>
      <c r="T978" s="6" t="s">
        <v>5157</v>
      </c>
      <c r="U978">
        <f t="shared" si="15"/>
        <v>3</v>
      </c>
    </row>
    <row r="979" spans="1:21" x14ac:dyDescent="0.2">
      <c r="A979" s="6" t="s">
        <v>8990</v>
      </c>
      <c r="B979" s="6" t="s">
        <v>8973</v>
      </c>
      <c r="C979" s="6">
        <v>3507040</v>
      </c>
      <c r="D979" s="6" t="s">
        <v>6503</v>
      </c>
      <c r="E979" s="6" t="s">
        <v>7248</v>
      </c>
      <c r="F979" s="6" t="s">
        <v>6402</v>
      </c>
      <c r="G979" s="6">
        <v>492</v>
      </c>
      <c r="H979" s="6">
        <v>1468</v>
      </c>
      <c r="I979" s="6">
        <v>1</v>
      </c>
      <c r="J979" s="6">
        <v>1</v>
      </c>
      <c r="K979" s="6">
        <v>0</v>
      </c>
      <c r="L979" s="6"/>
      <c r="M979" s="6">
        <v>2022</v>
      </c>
      <c r="N979" s="6" t="s">
        <v>7745</v>
      </c>
      <c r="O979" s="6" t="s">
        <v>8992</v>
      </c>
      <c r="P979" s="6"/>
      <c r="Q979" s="6" t="s">
        <v>7733</v>
      </c>
      <c r="R979" s="6" t="s">
        <v>7734</v>
      </c>
      <c r="S979" s="6"/>
      <c r="T979" s="6" t="s">
        <v>5142</v>
      </c>
      <c r="U979">
        <f t="shared" si="15"/>
        <v>2</v>
      </c>
    </row>
    <row r="980" spans="1:21" x14ac:dyDescent="0.2">
      <c r="A980" s="6" t="s">
        <v>8990</v>
      </c>
      <c r="B980" s="6" t="s">
        <v>8973</v>
      </c>
      <c r="C980" s="6">
        <v>3507040</v>
      </c>
      <c r="D980" s="6" t="s">
        <v>8993</v>
      </c>
      <c r="E980" s="6" t="s">
        <v>8270</v>
      </c>
      <c r="F980" s="6" t="s">
        <v>6402</v>
      </c>
      <c r="G980" s="6">
        <v>493</v>
      </c>
      <c r="H980" s="6">
        <v>1468</v>
      </c>
      <c r="I980" s="6">
        <v>0</v>
      </c>
      <c r="J980" s="6">
        <v>1</v>
      </c>
      <c r="K980" s="6">
        <v>0</v>
      </c>
      <c r="L980" s="6"/>
      <c r="M980" s="6">
        <v>2022</v>
      </c>
      <c r="N980" s="6" t="s">
        <v>7745</v>
      </c>
      <c r="O980" s="6" t="s">
        <v>8992</v>
      </c>
      <c r="P980" s="6"/>
      <c r="Q980" s="6" t="s">
        <v>7733</v>
      </c>
      <c r="R980" s="6" t="s">
        <v>7734</v>
      </c>
      <c r="S980" s="6"/>
      <c r="T980" s="6" t="s">
        <v>5141</v>
      </c>
      <c r="U980">
        <f t="shared" si="15"/>
        <v>1</v>
      </c>
    </row>
    <row r="981" spans="1:21" x14ac:dyDescent="0.2">
      <c r="A981" s="6" t="s">
        <v>8994</v>
      </c>
      <c r="B981" s="6" t="s">
        <v>6872</v>
      </c>
      <c r="C981" s="6">
        <v>3557016</v>
      </c>
      <c r="D981" s="6" t="s">
        <v>7670</v>
      </c>
      <c r="E981" s="6" t="s">
        <v>8242</v>
      </c>
      <c r="F981" s="6" t="s">
        <v>6402</v>
      </c>
      <c r="G981" s="6">
        <v>0</v>
      </c>
      <c r="H981" s="6"/>
      <c r="I981" s="6">
        <v>0</v>
      </c>
      <c r="J981" s="6">
        <v>1</v>
      </c>
      <c r="K981" s="6">
        <v>1</v>
      </c>
      <c r="L981" s="6"/>
      <c r="M981" s="6">
        <v>2022</v>
      </c>
      <c r="N981" s="6" t="s">
        <v>7732</v>
      </c>
      <c r="O981" s="6">
        <v>99</v>
      </c>
      <c r="P981" s="6"/>
      <c r="Q981" s="6" t="s">
        <v>7733</v>
      </c>
      <c r="R981" s="6" t="s">
        <v>7734</v>
      </c>
      <c r="S981" s="6"/>
      <c r="T981" s="6" t="s">
        <v>849</v>
      </c>
      <c r="U981">
        <f t="shared" si="15"/>
        <v>1</v>
      </c>
    </row>
    <row r="982" spans="1:21" x14ac:dyDescent="0.2">
      <c r="A982" s="6" t="s">
        <v>8995</v>
      </c>
      <c r="B982" s="6" t="s">
        <v>6872</v>
      </c>
      <c r="C982" s="6">
        <v>3557016</v>
      </c>
      <c r="D982" s="6" t="s">
        <v>8996</v>
      </c>
      <c r="E982" s="6" t="s">
        <v>6589</v>
      </c>
      <c r="F982" s="6" t="s">
        <v>6402</v>
      </c>
      <c r="G982" s="6">
        <v>85</v>
      </c>
      <c r="H982" s="6">
        <v>574</v>
      </c>
      <c r="I982" s="6">
        <v>1</v>
      </c>
      <c r="J982" s="6">
        <v>0</v>
      </c>
      <c r="K982" s="6">
        <v>0</v>
      </c>
      <c r="L982" s="6"/>
      <c r="M982" s="6">
        <v>2022</v>
      </c>
      <c r="N982" s="6" t="s">
        <v>7745</v>
      </c>
      <c r="O982" s="6">
        <v>99</v>
      </c>
      <c r="P982" s="6"/>
      <c r="Q982" s="6" t="s">
        <v>7733</v>
      </c>
      <c r="R982" s="6" t="s">
        <v>7734</v>
      </c>
      <c r="S982" s="6"/>
      <c r="T982" s="6" t="s">
        <v>3370</v>
      </c>
      <c r="U982">
        <f t="shared" si="15"/>
        <v>5</v>
      </c>
    </row>
    <row r="983" spans="1:21" x14ac:dyDescent="0.2">
      <c r="A983" s="6" t="s">
        <v>8995</v>
      </c>
      <c r="B983" s="6" t="s">
        <v>6872</v>
      </c>
      <c r="C983" s="6">
        <v>3557016</v>
      </c>
      <c r="D983" s="6" t="s">
        <v>6547</v>
      </c>
      <c r="E983" s="6" t="s">
        <v>8997</v>
      </c>
      <c r="F983" s="6" t="s">
        <v>6402</v>
      </c>
      <c r="G983" s="6">
        <v>86</v>
      </c>
      <c r="H983" s="6">
        <v>574</v>
      </c>
      <c r="I983" s="6">
        <v>1</v>
      </c>
      <c r="J983" s="6">
        <v>1</v>
      </c>
      <c r="K983" s="6">
        <v>0</v>
      </c>
      <c r="L983" s="6"/>
      <c r="M983" s="6">
        <v>2022</v>
      </c>
      <c r="N983" s="6" t="s">
        <v>7745</v>
      </c>
      <c r="O983" s="6">
        <v>99</v>
      </c>
      <c r="P983" s="6"/>
      <c r="Q983" s="6" t="s">
        <v>7733</v>
      </c>
      <c r="R983" s="6" t="s">
        <v>7734</v>
      </c>
      <c r="S983" s="6"/>
      <c r="T983" s="6" t="s">
        <v>3369</v>
      </c>
      <c r="U983">
        <f t="shared" si="15"/>
        <v>4</v>
      </c>
    </row>
    <row r="984" spans="1:21" x14ac:dyDescent="0.2">
      <c r="A984" s="6" t="s">
        <v>8995</v>
      </c>
      <c r="B984" s="6" t="s">
        <v>6872</v>
      </c>
      <c r="C984" s="6">
        <v>3557016</v>
      </c>
      <c r="D984" s="6" t="s">
        <v>6633</v>
      </c>
      <c r="E984" s="6" t="s">
        <v>8998</v>
      </c>
      <c r="F984" s="6" t="s">
        <v>6402</v>
      </c>
      <c r="G984" s="6">
        <v>150</v>
      </c>
      <c r="H984" s="6">
        <v>574</v>
      </c>
      <c r="I984" s="6">
        <v>0</v>
      </c>
      <c r="J984" s="6">
        <v>1</v>
      </c>
      <c r="K984" s="6">
        <v>0</v>
      </c>
      <c r="L984" s="6"/>
      <c r="M984" s="6">
        <v>2022</v>
      </c>
      <c r="N984" s="6" t="s">
        <v>7745</v>
      </c>
      <c r="O984" s="6">
        <v>99</v>
      </c>
      <c r="P984" s="6"/>
      <c r="Q984" s="6" t="s">
        <v>7733</v>
      </c>
      <c r="R984" s="6" t="s">
        <v>7734</v>
      </c>
      <c r="S984" s="6"/>
      <c r="T984" s="6" t="s">
        <v>3368</v>
      </c>
      <c r="U984">
        <f t="shared" si="15"/>
        <v>3</v>
      </c>
    </row>
    <row r="985" spans="1:21" x14ac:dyDescent="0.2">
      <c r="A985" s="6" t="s">
        <v>8995</v>
      </c>
      <c r="B985" s="6" t="s">
        <v>6872</v>
      </c>
      <c r="C985" s="6">
        <v>3557016</v>
      </c>
      <c r="D985" s="6" t="s">
        <v>8999</v>
      </c>
      <c r="E985" s="6" t="s">
        <v>7725</v>
      </c>
      <c r="F985" s="6" t="s">
        <v>6402</v>
      </c>
      <c r="G985" s="6">
        <v>99</v>
      </c>
      <c r="H985" s="6">
        <v>574</v>
      </c>
      <c r="I985" s="6">
        <v>1</v>
      </c>
      <c r="J985" s="6">
        <v>1</v>
      </c>
      <c r="K985" s="6">
        <v>0</v>
      </c>
      <c r="L985" s="6"/>
      <c r="M985" s="6">
        <v>2022</v>
      </c>
      <c r="N985" s="6" t="s">
        <v>7745</v>
      </c>
      <c r="O985" s="6">
        <v>99</v>
      </c>
      <c r="P985" s="6"/>
      <c r="Q985" s="6" t="s">
        <v>7733</v>
      </c>
      <c r="R985" s="6" t="s">
        <v>7734</v>
      </c>
      <c r="S985" s="6"/>
      <c r="T985" s="6" t="s">
        <v>3367</v>
      </c>
      <c r="U985">
        <f t="shared" si="15"/>
        <v>2</v>
      </c>
    </row>
    <row r="986" spans="1:21" x14ac:dyDescent="0.2">
      <c r="A986" s="6" t="s">
        <v>8995</v>
      </c>
      <c r="B986" s="6" t="s">
        <v>6872</v>
      </c>
      <c r="C986" s="6">
        <v>3557016</v>
      </c>
      <c r="D986" s="6" t="s">
        <v>9000</v>
      </c>
      <c r="E986" s="6" t="s">
        <v>9001</v>
      </c>
      <c r="F986" s="6" t="s">
        <v>6402</v>
      </c>
      <c r="G986" s="6">
        <v>154</v>
      </c>
      <c r="H986" s="6">
        <v>574</v>
      </c>
      <c r="I986" s="6">
        <v>0</v>
      </c>
      <c r="J986" s="6">
        <v>1</v>
      </c>
      <c r="K986" s="6">
        <v>0</v>
      </c>
      <c r="L986" s="6"/>
      <c r="M986" s="6">
        <v>2022</v>
      </c>
      <c r="N986" s="6" t="s">
        <v>7745</v>
      </c>
      <c r="O986" s="6">
        <v>99</v>
      </c>
      <c r="P986" s="6"/>
      <c r="Q986" s="6" t="s">
        <v>7733</v>
      </c>
      <c r="R986" s="6" t="s">
        <v>7734</v>
      </c>
      <c r="S986" s="6"/>
      <c r="T986" s="6" t="s">
        <v>3366</v>
      </c>
      <c r="U986">
        <f t="shared" si="15"/>
        <v>1</v>
      </c>
    </row>
    <row r="987" spans="1:21" x14ac:dyDescent="0.2">
      <c r="A987" s="6" t="s">
        <v>9002</v>
      </c>
      <c r="B987" s="6" t="s">
        <v>9003</v>
      </c>
      <c r="C987" s="6">
        <v>3557014</v>
      </c>
      <c r="D987" s="6" t="s">
        <v>7534</v>
      </c>
      <c r="E987" s="6" t="s">
        <v>6544</v>
      </c>
      <c r="F987" s="6" t="s">
        <v>6402</v>
      </c>
      <c r="G987" s="6">
        <v>0</v>
      </c>
      <c r="H987" s="6"/>
      <c r="I987" s="6">
        <v>1</v>
      </c>
      <c r="J987" s="6">
        <v>1</v>
      </c>
      <c r="K987" s="6">
        <v>1</v>
      </c>
      <c r="L987" s="6"/>
      <c r="M987" s="6">
        <v>2022</v>
      </c>
      <c r="N987" s="6" t="s">
        <v>7732</v>
      </c>
      <c r="O987" s="6">
        <v>99</v>
      </c>
      <c r="P987" s="6"/>
      <c r="Q987" s="6" t="s">
        <v>7733</v>
      </c>
      <c r="R987" s="6" t="s">
        <v>7734</v>
      </c>
      <c r="S987" s="6"/>
      <c r="T987" s="6" t="s">
        <v>1279</v>
      </c>
      <c r="U987">
        <f t="shared" si="15"/>
        <v>1</v>
      </c>
    </row>
    <row r="988" spans="1:21" x14ac:dyDescent="0.2">
      <c r="A988" s="6" t="s">
        <v>9004</v>
      </c>
      <c r="B988" s="6" t="s">
        <v>9003</v>
      </c>
      <c r="C988" s="6">
        <v>3557014</v>
      </c>
      <c r="D988" s="6" t="s">
        <v>6642</v>
      </c>
      <c r="E988" s="6" t="s">
        <v>6932</v>
      </c>
      <c r="F988" s="6" t="s">
        <v>6402</v>
      </c>
      <c r="G988" s="6">
        <v>170</v>
      </c>
      <c r="H988" s="6">
        <v>770</v>
      </c>
      <c r="I988" s="6">
        <v>1</v>
      </c>
      <c r="J988" s="6">
        <v>1</v>
      </c>
      <c r="K988" s="6">
        <v>0</v>
      </c>
      <c r="L988" s="6"/>
      <c r="M988" s="6">
        <v>2022</v>
      </c>
      <c r="N988" s="6" t="s">
        <v>7745</v>
      </c>
      <c r="O988" s="6">
        <v>99</v>
      </c>
      <c r="P988" s="6"/>
      <c r="Q988" s="6" t="s">
        <v>7733</v>
      </c>
      <c r="R988" s="6" t="s">
        <v>7734</v>
      </c>
      <c r="S988" s="6"/>
      <c r="T988" s="6" t="s">
        <v>5651</v>
      </c>
      <c r="U988">
        <f t="shared" si="15"/>
        <v>5</v>
      </c>
    </row>
    <row r="989" spans="1:21" x14ac:dyDescent="0.2">
      <c r="A989" s="6" t="s">
        <v>9004</v>
      </c>
      <c r="B989" s="6" t="s">
        <v>9003</v>
      </c>
      <c r="C989" s="6">
        <v>3557014</v>
      </c>
      <c r="D989" s="6" t="s">
        <v>6425</v>
      </c>
      <c r="E989" s="6" t="s">
        <v>9005</v>
      </c>
      <c r="F989" s="6" t="s">
        <v>6402</v>
      </c>
      <c r="G989" s="6">
        <v>134</v>
      </c>
      <c r="H989" s="6">
        <v>770</v>
      </c>
      <c r="I989" s="6">
        <v>1</v>
      </c>
      <c r="J989" s="6">
        <v>1</v>
      </c>
      <c r="K989" s="6">
        <v>0</v>
      </c>
      <c r="L989" s="6"/>
      <c r="M989" s="6">
        <v>2022</v>
      </c>
      <c r="N989" s="6" t="s">
        <v>7745</v>
      </c>
      <c r="O989" s="6">
        <v>99</v>
      </c>
      <c r="P989" s="6"/>
      <c r="Q989" s="6" t="s">
        <v>7733</v>
      </c>
      <c r="R989" s="6" t="s">
        <v>7734</v>
      </c>
      <c r="S989" s="6"/>
      <c r="T989" s="6" t="s">
        <v>5650</v>
      </c>
      <c r="U989">
        <f t="shared" si="15"/>
        <v>4</v>
      </c>
    </row>
    <row r="990" spans="1:21" x14ac:dyDescent="0.2">
      <c r="A990" s="6" t="s">
        <v>9004</v>
      </c>
      <c r="B990" s="6" t="s">
        <v>9003</v>
      </c>
      <c r="C990" s="6">
        <v>3557014</v>
      </c>
      <c r="D990" s="6" t="s">
        <v>7262</v>
      </c>
      <c r="E990" s="6" t="s">
        <v>9006</v>
      </c>
      <c r="F990" s="6" t="s">
        <v>6402</v>
      </c>
      <c r="G990" s="6">
        <v>178</v>
      </c>
      <c r="H990" s="6">
        <v>770</v>
      </c>
      <c r="I990" s="6">
        <v>1</v>
      </c>
      <c r="J990" s="6">
        <v>1</v>
      </c>
      <c r="K990" s="6">
        <v>0</v>
      </c>
      <c r="L990" s="6"/>
      <c r="M990" s="6">
        <v>2022</v>
      </c>
      <c r="N990" s="6" t="s">
        <v>7745</v>
      </c>
      <c r="O990" s="6">
        <v>99</v>
      </c>
      <c r="P990" s="6"/>
      <c r="Q990" s="6" t="s">
        <v>7733</v>
      </c>
      <c r="R990" s="6" t="s">
        <v>7734</v>
      </c>
      <c r="S990" s="6"/>
      <c r="T990" s="6" t="s">
        <v>5649</v>
      </c>
      <c r="U990">
        <f t="shared" si="15"/>
        <v>3</v>
      </c>
    </row>
    <row r="991" spans="1:21" x14ac:dyDescent="0.2">
      <c r="A991" s="6" t="s">
        <v>9004</v>
      </c>
      <c r="B991" s="6" t="s">
        <v>9003</v>
      </c>
      <c r="C991" s="6">
        <v>3557014</v>
      </c>
      <c r="D991" s="6" t="s">
        <v>9007</v>
      </c>
      <c r="E991" s="6" t="s">
        <v>9008</v>
      </c>
      <c r="F991" s="6" t="s">
        <v>6402</v>
      </c>
      <c r="G991" s="6">
        <v>198</v>
      </c>
      <c r="H991" s="6">
        <v>770</v>
      </c>
      <c r="I991" s="6">
        <v>0</v>
      </c>
      <c r="J991" s="6">
        <v>1</v>
      </c>
      <c r="K991" s="6">
        <v>0</v>
      </c>
      <c r="L991" s="6"/>
      <c r="M991" s="6">
        <v>2022</v>
      </c>
      <c r="N991" s="6" t="s">
        <v>7745</v>
      </c>
      <c r="O991" s="6">
        <v>99</v>
      </c>
      <c r="P991" s="6"/>
      <c r="Q991" s="6" t="s">
        <v>7733</v>
      </c>
      <c r="R991" s="6" t="s">
        <v>7734</v>
      </c>
      <c r="S991" s="6"/>
      <c r="T991" s="6" t="s">
        <v>5648</v>
      </c>
      <c r="U991">
        <f t="shared" si="15"/>
        <v>2</v>
      </c>
    </row>
    <row r="992" spans="1:21" x14ac:dyDescent="0.2">
      <c r="A992" s="6" t="s">
        <v>9004</v>
      </c>
      <c r="B992" s="6" t="s">
        <v>9003</v>
      </c>
      <c r="C992" s="6">
        <v>3557014</v>
      </c>
      <c r="D992" s="6" t="s">
        <v>6569</v>
      </c>
      <c r="E992" s="6" t="s">
        <v>9009</v>
      </c>
      <c r="F992" s="6" t="s">
        <v>6402</v>
      </c>
      <c r="G992" s="6">
        <v>90</v>
      </c>
      <c r="H992" s="6">
        <v>770</v>
      </c>
      <c r="I992" s="6">
        <v>1</v>
      </c>
      <c r="J992" s="6">
        <v>0</v>
      </c>
      <c r="K992" s="6">
        <v>0</v>
      </c>
      <c r="L992" s="6"/>
      <c r="M992" s="6">
        <v>2022</v>
      </c>
      <c r="N992" s="6" t="s">
        <v>7745</v>
      </c>
      <c r="O992" s="6">
        <v>99</v>
      </c>
      <c r="P992" s="6"/>
      <c r="Q992" s="6" t="s">
        <v>7733</v>
      </c>
      <c r="R992" s="6" t="s">
        <v>7734</v>
      </c>
      <c r="S992" s="6"/>
      <c r="T992" s="6" t="s">
        <v>5652</v>
      </c>
      <c r="U992">
        <f t="shared" si="15"/>
        <v>1</v>
      </c>
    </row>
    <row r="993" spans="1:21" x14ac:dyDescent="0.2">
      <c r="A993" s="6" t="s">
        <v>9010</v>
      </c>
      <c r="B993" s="6" t="s">
        <v>9011</v>
      </c>
      <c r="C993" s="6">
        <v>3512002</v>
      </c>
      <c r="D993" s="6" t="s">
        <v>6838</v>
      </c>
      <c r="E993" s="6" t="s">
        <v>6506</v>
      </c>
      <c r="F993" s="6" t="s">
        <v>6402</v>
      </c>
      <c r="G993" s="6">
        <v>0</v>
      </c>
      <c r="H993" s="6"/>
      <c r="I993" s="6">
        <v>1</v>
      </c>
      <c r="J993" s="6">
        <v>1</v>
      </c>
      <c r="K993" s="6">
        <v>1</v>
      </c>
      <c r="L993" s="6"/>
      <c r="M993" s="6">
        <v>2022</v>
      </c>
      <c r="N993" s="6" t="s">
        <v>7732</v>
      </c>
      <c r="O993" s="6">
        <v>99</v>
      </c>
      <c r="P993" s="6"/>
      <c r="Q993" s="6" t="s">
        <v>7733</v>
      </c>
      <c r="R993" s="6" t="s">
        <v>7734</v>
      </c>
      <c r="S993" s="6"/>
      <c r="T993" s="6" t="s">
        <v>665</v>
      </c>
      <c r="U993">
        <f t="shared" si="15"/>
        <v>1</v>
      </c>
    </row>
    <row r="994" spans="1:21" x14ac:dyDescent="0.2">
      <c r="A994" s="6" t="s">
        <v>9012</v>
      </c>
      <c r="B994" s="6" t="s">
        <v>9011</v>
      </c>
      <c r="C994" s="6">
        <v>3512002</v>
      </c>
      <c r="D994" s="6" t="s">
        <v>6713</v>
      </c>
      <c r="E994" s="6" t="s">
        <v>9013</v>
      </c>
      <c r="F994" s="6" t="s">
        <v>6402</v>
      </c>
      <c r="G994" s="6">
        <v>0</v>
      </c>
      <c r="H994" s="6"/>
      <c r="I994" s="6">
        <v>1</v>
      </c>
      <c r="J994" s="6">
        <v>1</v>
      </c>
      <c r="K994" s="6">
        <v>1</v>
      </c>
      <c r="L994" s="6"/>
      <c r="M994" s="6">
        <v>2022</v>
      </c>
      <c r="N994" s="6" t="s">
        <v>7770</v>
      </c>
      <c r="O994" s="6">
        <v>99</v>
      </c>
      <c r="P994" s="6"/>
      <c r="Q994" s="6" t="s">
        <v>7733</v>
      </c>
      <c r="R994" s="6" t="s">
        <v>7734</v>
      </c>
      <c r="S994" s="6"/>
      <c r="T994" s="6" t="s">
        <v>2538</v>
      </c>
      <c r="U994">
        <f t="shared" si="15"/>
        <v>1</v>
      </c>
    </row>
    <row r="995" spans="1:21" x14ac:dyDescent="0.2">
      <c r="A995" s="6" t="s">
        <v>9014</v>
      </c>
      <c r="B995" s="6" t="s">
        <v>9011</v>
      </c>
      <c r="C995" s="6">
        <v>3512002</v>
      </c>
      <c r="D995" s="6" t="s">
        <v>6840</v>
      </c>
      <c r="E995" s="6" t="s">
        <v>6456</v>
      </c>
      <c r="F995" s="6" t="s">
        <v>6402</v>
      </c>
      <c r="G995" s="6">
        <v>167</v>
      </c>
      <c r="H995" s="6">
        <v>743</v>
      </c>
      <c r="I995" s="6">
        <v>1</v>
      </c>
      <c r="J995" s="6">
        <v>1</v>
      </c>
      <c r="K995" s="6">
        <v>0</v>
      </c>
      <c r="L995" s="6"/>
      <c r="M995" s="6">
        <v>2022</v>
      </c>
      <c r="N995" s="6" t="s">
        <v>7745</v>
      </c>
      <c r="O995" s="6">
        <v>99</v>
      </c>
      <c r="P995" s="6"/>
      <c r="Q995" s="6" t="s">
        <v>7733</v>
      </c>
      <c r="R995" s="6" t="s">
        <v>7734</v>
      </c>
      <c r="S995" s="6"/>
      <c r="T995" s="6" t="s">
        <v>2537</v>
      </c>
      <c r="U995">
        <f t="shared" si="15"/>
        <v>6</v>
      </c>
    </row>
    <row r="996" spans="1:21" x14ac:dyDescent="0.2">
      <c r="A996" s="6" t="s">
        <v>9014</v>
      </c>
      <c r="B996" s="6" t="s">
        <v>9011</v>
      </c>
      <c r="C996" s="6">
        <v>3512002</v>
      </c>
      <c r="D996" s="6" t="s">
        <v>7162</v>
      </c>
      <c r="E996" s="6" t="s">
        <v>9015</v>
      </c>
      <c r="F996" s="6" t="s">
        <v>6402</v>
      </c>
      <c r="G996" s="6">
        <v>62</v>
      </c>
      <c r="H996" s="6">
        <v>743</v>
      </c>
      <c r="I996" s="6">
        <v>0</v>
      </c>
      <c r="J996" s="6">
        <v>0</v>
      </c>
      <c r="K996" s="6">
        <v>0</v>
      </c>
      <c r="L996" s="6"/>
      <c r="M996" s="6">
        <v>2022</v>
      </c>
      <c r="N996" s="6" t="s">
        <v>7745</v>
      </c>
      <c r="O996" s="6">
        <v>99</v>
      </c>
      <c r="P996" s="6"/>
      <c r="Q996" s="6" t="s">
        <v>7733</v>
      </c>
      <c r="R996" s="6" t="s">
        <v>7734</v>
      </c>
      <c r="S996" s="6"/>
      <c r="T996" s="6" t="s">
        <v>2539</v>
      </c>
      <c r="U996">
        <f t="shared" si="15"/>
        <v>5</v>
      </c>
    </row>
    <row r="997" spans="1:21" x14ac:dyDescent="0.2">
      <c r="A997" s="6" t="s">
        <v>9014</v>
      </c>
      <c r="B997" s="6" t="s">
        <v>9011</v>
      </c>
      <c r="C997" s="6">
        <v>3512002</v>
      </c>
      <c r="D997" s="6" t="s">
        <v>9016</v>
      </c>
      <c r="E997" s="6" t="s">
        <v>9017</v>
      </c>
      <c r="F997" s="6" t="s">
        <v>6402</v>
      </c>
      <c r="G997" s="6">
        <v>122</v>
      </c>
      <c r="H997" s="6">
        <v>743</v>
      </c>
      <c r="I997" s="6">
        <v>1</v>
      </c>
      <c r="J997" s="6">
        <v>0</v>
      </c>
      <c r="K997" s="6">
        <v>0</v>
      </c>
      <c r="L997" s="6"/>
      <c r="M997" s="6">
        <v>2022</v>
      </c>
      <c r="N997" s="6" t="s">
        <v>7745</v>
      </c>
      <c r="O997" s="6">
        <v>99</v>
      </c>
      <c r="P997" s="6"/>
      <c r="Q997" s="6" t="s">
        <v>7733</v>
      </c>
      <c r="R997" s="6" t="s">
        <v>7734</v>
      </c>
      <c r="S997" s="6"/>
      <c r="T997" s="6" t="s">
        <v>2540</v>
      </c>
      <c r="U997">
        <f t="shared" si="15"/>
        <v>4</v>
      </c>
    </row>
    <row r="998" spans="1:21" x14ac:dyDescent="0.2">
      <c r="A998" s="6" t="s">
        <v>9014</v>
      </c>
      <c r="B998" s="6" t="s">
        <v>9011</v>
      </c>
      <c r="C998" s="6">
        <v>3512002</v>
      </c>
      <c r="D998" s="6" t="s">
        <v>6485</v>
      </c>
      <c r="E998" s="6" t="s">
        <v>6544</v>
      </c>
      <c r="F998" s="6" t="s">
        <v>6402</v>
      </c>
      <c r="G998" s="6">
        <v>149</v>
      </c>
      <c r="H998" s="6">
        <v>743</v>
      </c>
      <c r="I998" s="6">
        <v>1</v>
      </c>
      <c r="J998" s="6">
        <v>1</v>
      </c>
      <c r="K998" s="6">
        <v>0</v>
      </c>
      <c r="L998" s="6"/>
      <c r="M998" s="6">
        <v>2022</v>
      </c>
      <c r="N998" s="6" t="s">
        <v>7745</v>
      </c>
      <c r="O998" s="6">
        <v>99</v>
      </c>
      <c r="P998" s="6"/>
      <c r="Q998" s="6" t="s">
        <v>7733</v>
      </c>
      <c r="R998" s="6" t="s">
        <v>7734</v>
      </c>
      <c r="S998" s="6"/>
      <c r="T998" s="6" t="s">
        <v>2536</v>
      </c>
      <c r="U998">
        <f t="shared" si="15"/>
        <v>3</v>
      </c>
    </row>
    <row r="999" spans="1:21" x14ac:dyDescent="0.2">
      <c r="A999" s="6" t="s">
        <v>9014</v>
      </c>
      <c r="B999" s="6" t="s">
        <v>9011</v>
      </c>
      <c r="C999" s="6">
        <v>3512002</v>
      </c>
      <c r="D999" s="6" t="s">
        <v>6598</v>
      </c>
      <c r="E999" s="6" t="s">
        <v>9018</v>
      </c>
      <c r="F999" s="6" t="s">
        <v>6402</v>
      </c>
      <c r="G999" s="6">
        <v>117</v>
      </c>
      <c r="H999" s="6">
        <v>743</v>
      </c>
      <c r="I999" s="6">
        <v>0</v>
      </c>
      <c r="J999" s="6">
        <v>0</v>
      </c>
      <c r="K999" s="6">
        <v>0</v>
      </c>
      <c r="L999" s="6"/>
      <c r="M999" s="6">
        <v>2022</v>
      </c>
      <c r="N999" s="6" t="s">
        <v>7745</v>
      </c>
      <c r="O999" s="6">
        <v>99</v>
      </c>
      <c r="P999" s="6"/>
      <c r="Q999" s="6" t="s">
        <v>7733</v>
      </c>
      <c r="R999" s="6" t="s">
        <v>7734</v>
      </c>
      <c r="S999" s="6"/>
      <c r="T999" s="6" t="s">
        <v>2541</v>
      </c>
      <c r="U999">
        <f t="shared" si="15"/>
        <v>2</v>
      </c>
    </row>
    <row r="1000" spans="1:21" x14ac:dyDescent="0.2">
      <c r="A1000" s="6" t="s">
        <v>9014</v>
      </c>
      <c r="B1000" s="6" t="s">
        <v>9011</v>
      </c>
      <c r="C1000" s="6">
        <v>3512002</v>
      </c>
      <c r="D1000" s="6" t="s">
        <v>6820</v>
      </c>
      <c r="E1000" s="6" t="s">
        <v>9019</v>
      </c>
      <c r="F1000" s="6" t="s">
        <v>6402</v>
      </c>
      <c r="G1000" s="6">
        <v>126</v>
      </c>
      <c r="H1000" s="6">
        <v>743</v>
      </c>
      <c r="I1000" s="6">
        <v>0</v>
      </c>
      <c r="J1000" s="6">
        <v>1</v>
      </c>
      <c r="K1000" s="6">
        <v>0</v>
      </c>
      <c r="L1000" s="6"/>
      <c r="M1000" s="6">
        <v>2022</v>
      </c>
      <c r="N1000" s="6" t="s">
        <v>7745</v>
      </c>
      <c r="O1000" s="6">
        <v>99</v>
      </c>
      <c r="P1000" s="6"/>
      <c r="Q1000" s="6" t="s">
        <v>7733</v>
      </c>
      <c r="R1000" s="6" t="s">
        <v>7734</v>
      </c>
      <c r="S1000" s="6"/>
      <c r="T1000" s="6" t="s">
        <v>2535</v>
      </c>
      <c r="U1000">
        <f t="shared" si="15"/>
        <v>1</v>
      </c>
    </row>
    <row r="1001" spans="1:21" x14ac:dyDescent="0.2">
      <c r="A1001" s="6" t="s">
        <v>9020</v>
      </c>
      <c r="B1001" s="6" t="s">
        <v>9021</v>
      </c>
      <c r="C1001" s="6">
        <v>3559016</v>
      </c>
      <c r="D1001" s="6" t="s">
        <v>9022</v>
      </c>
      <c r="E1001" s="6" t="s">
        <v>7187</v>
      </c>
      <c r="F1001" s="6" t="s">
        <v>6402</v>
      </c>
      <c r="G1001" s="6">
        <v>75</v>
      </c>
      <c r="H1001" s="6">
        <v>290</v>
      </c>
      <c r="I1001" s="6">
        <v>0</v>
      </c>
      <c r="J1001" s="6">
        <v>0</v>
      </c>
      <c r="K1001" s="6">
        <v>0</v>
      </c>
      <c r="L1001" s="6"/>
      <c r="M1001" s="6">
        <v>2022</v>
      </c>
      <c r="N1001" s="6" t="s">
        <v>8113</v>
      </c>
      <c r="O1001" s="6">
        <v>99</v>
      </c>
      <c r="P1001" s="6"/>
      <c r="Q1001" s="6" t="s">
        <v>7733</v>
      </c>
      <c r="R1001" s="6" t="s">
        <v>7734</v>
      </c>
      <c r="S1001" s="6"/>
      <c r="T1001" s="6" t="s">
        <v>886</v>
      </c>
      <c r="U1001">
        <f t="shared" si="15"/>
        <v>3</v>
      </c>
    </row>
    <row r="1002" spans="1:21" x14ac:dyDescent="0.2">
      <c r="A1002" s="6" t="s">
        <v>9020</v>
      </c>
      <c r="B1002" s="6" t="s">
        <v>9021</v>
      </c>
      <c r="C1002" s="6">
        <v>3559016</v>
      </c>
      <c r="D1002" s="6" t="s">
        <v>6976</v>
      </c>
      <c r="E1002" s="6" t="s">
        <v>7716</v>
      </c>
      <c r="F1002" s="6" t="s">
        <v>6402</v>
      </c>
      <c r="G1002" s="6">
        <v>128</v>
      </c>
      <c r="H1002" s="6">
        <v>290</v>
      </c>
      <c r="I1002" s="6">
        <v>0</v>
      </c>
      <c r="J1002" s="6">
        <v>1</v>
      </c>
      <c r="K1002" s="6">
        <v>0</v>
      </c>
      <c r="L1002" s="6"/>
      <c r="M1002" s="6">
        <v>2022</v>
      </c>
      <c r="N1002" s="6" t="s">
        <v>8113</v>
      </c>
      <c r="O1002" s="6">
        <v>99</v>
      </c>
      <c r="P1002" s="6"/>
      <c r="Q1002" s="6" t="s">
        <v>7733</v>
      </c>
      <c r="R1002" s="6" t="s">
        <v>7734</v>
      </c>
      <c r="S1002" s="6"/>
      <c r="T1002" s="6" t="s">
        <v>885</v>
      </c>
      <c r="U1002">
        <f t="shared" si="15"/>
        <v>2</v>
      </c>
    </row>
    <row r="1003" spans="1:21" x14ac:dyDescent="0.2">
      <c r="A1003" s="6" t="s">
        <v>9020</v>
      </c>
      <c r="B1003" s="6" t="s">
        <v>9021</v>
      </c>
      <c r="C1003" s="6">
        <v>3559016</v>
      </c>
      <c r="D1003" s="6" t="s">
        <v>9023</v>
      </c>
      <c r="E1003" s="6" t="s">
        <v>7090</v>
      </c>
      <c r="F1003" s="6" t="s">
        <v>6402</v>
      </c>
      <c r="G1003" s="6">
        <v>87</v>
      </c>
      <c r="H1003" s="6">
        <v>290</v>
      </c>
      <c r="I1003" s="6">
        <v>0</v>
      </c>
      <c r="J1003" s="6">
        <v>0</v>
      </c>
      <c r="K1003" s="6">
        <v>0</v>
      </c>
      <c r="L1003" s="6"/>
      <c r="M1003" s="6">
        <v>2022</v>
      </c>
      <c r="N1003" s="6" t="s">
        <v>8113</v>
      </c>
      <c r="O1003" s="6">
        <v>99</v>
      </c>
      <c r="P1003" s="6"/>
      <c r="Q1003" s="6" t="s">
        <v>7733</v>
      </c>
      <c r="R1003" s="6" t="s">
        <v>7734</v>
      </c>
      <c r="S1003" s="6"/>
      <c r="T1003" s="6" t="s">
        <v>887</v>
      </c>
      <c r="U1003">
        <f t="shared" si="15"/>
        <v>1</v>
      </c>
    </row>
    <row r="1004" spans="1:21" x14ac:dyDescent="0.2">
      <c r="A1004" s="6" t="s">
        <v>9024</v>
      </c>
      <c r="B1004" s="6" t="s">
        <v>9021</v>
      </c>
      <c r="C1004" s="6">
        <v>3559016</v>
      </c>
      <c r="D1004" s="6" t="s">
        <v>9022</v>
      </c>
      <c r="E1004" s="6" t="s">
        <v>9025</v>
      </c>
      <c r="F1004" s="6" t="s">
        <v>6402</v>
      </c>
      <c r="G1004" s="6">
        <v>174</v>
      </c>
      <c r="H1004" s="6">
        <v>1002</v>
      </c>
      <c r="I1004" s="6">
        <v>0</v>
      </c>
      <c r="J1004" s="6">
        <v>1</v>
      </c>
      <c r="K1004" s="6">
        <v>0</v>
      </c>
      <c r="L1004" s="6"/>
      <c r="M1004" s="6">
        <v>2022</v>
      </c>
      <c r="N1004" s="6" t="s">
        <v>7745</v>
      </c>
      <c r="O1004" s="6">
        <v>99</v>
      </c>
      <c r="P1004" s="6"/>
      <c r="Q1004" s="6" t="s">
        <v>7733</v>
      </c>
      <c r="R1004" s="6" t="s">
        <v>7734</v>
      </c>
      <c r="S1004" s="6"/>
      <c r="T1004" s="6" t="s">
        <v>3578</v>
      </c>
      <c r="U1004">
        <f t="shared" si="15"/>
        <v>8</v>
      </c>
    </row>
    <row r="1005" spans="1:21" x14ac:dyDescent="0.2">
      <c r="A1005" s="6" t="s">
        <v>9024</v>
      </c>
      <c r="B1005" s="6" t="s">
        <v>9021</v>
      </c>
      <c r="C1005" s="6">
        <v>3559016</v>
      </c>
      <c r="D1005" s="6" t="s">
        <v>6463</v>
      </c>
      <c r="E1005" s="6" t="s">
        <v>9026</v>
      </c>
      <c r="F1005" s="6" t="s">
        <v>6402</v>
      </c>
      <c r="G1005" s="6">
        <v>119</v>
      </c>
      <c r="H1005" s="6">
        <v>1002</v>
      </c>
      <c r="I1005" s="6">
        <v>1</v>
      </c>
      <c r="J1005" s="6">
        <v>0</v>
      </c>
      <c r="K1005" s="6">
        <v>0</v>
      </c>
      <c r="L1005" s="6"/>
      <c r="M1005" s="6">
        <v>2022</v>
      </c>
      <c r="N1005" s="6" t="s">
        <v>7745</v>
      </c>
      <c r="O1005" s="6">
        <v>99</v>
      </c>
      <c r="P1005" s="6"/>
      <c r="Q1005" s="6" t="s">
        <v>7733</v>
      </c>
      <c r="R1005" s="6" t="s">
        <v>7734</v>
      </c>
      <c r="S1005" s="6"/>
      <c r="T1005" s="6" t="s">
        <v>3579</v>
      </c>
      <c r="U1005">
        <f t="shared" si="15"/>
        <v>7</v>
      </c>
    </row>
    <row r="1006" spans="1:21" x14ac:dyDescent="0.2">
      <c r="A1006" s="6" t="s">
        <v>9024</v>
      </c>
      <c r="B1006" s="6" t="s">
        <v>9021</v>
      </c>
      <c r="C1006" s="6">
        <v>3559016</v>
      </c>
      <c r="D1006" s="6" t="s">
        <v>7391</v>
      </c>
      <c r="E1006" s="6" t="s">
        <v>7142</v>
      </c>
      <c r="F1006" s="6" t="s">
        <v>6402</v>
      </c>
      <c r="G1006" s="6">
        <v>155</v>
      </c>
      <c r="H1006" s="6">
        <v>1002</v>
      </c>
      <c r="I1006" s="6">
        <v>1</v>
      </c>
      <c r="J1006" s="6">
        <v>1</v>
      </c>
      <c r="K1006" s="6">
        <v>0</v>
      </c>
      <c r="L1006" s="6"/>
      <c r="M1006" s="6">
        <v>2022</v>
      </c>
      <c r="N1006" s="6" t="s">
        <v>7745</v>
      </c>
      <c r="O1006" s="6">
        <v>99</v>
      </c>
      <c r="P1006" s="6"/>
      <c r="Q1006" s="6" t="s">
        <v>7733</v>
      </c>
      <c r="R1006" s="6" t="s">
        <v>7734</v>
      </c>
      <c r="S1006" s="6"/>
      <c r="T1006" s="6" t="s">
        <v>3577</v>
      </c>
      <c r="U1006">
        <f t="shared" si="15"/>
        <v>6</v>
      </c>
    </row>
    <row r="1007" spans="1:21" x14ac:dyDescent="0.2">
      <c r="A1007" s="6" t="s">
        <v>9024</v>
      </c>
      <c r="B1007" s="6" t="s">
        <v>9021</v>
      </c>
      <c r="C1007" s="6">
        <v>3559016</v>
      </c>
      <c r="D1007" s="6" t="s">
        <v>7413</v>
      </c>
      <c r="E1007" s="6" t="s">
        <v>7187</v>
      </c>
      <c r="F1007" s="6" t="s">
        <v>6402</v>
      </c>
      <c r="G1007" s="6">
        <v>135</v>
      </c>
      <c r="H1007" s="6">
        <v>1002</v>
      </c>
      <c r="I1007" s="6">
        <v>0</v>
      </c>
      <c r="J1007" s="6">
        <v>1</v>
      </c>
      <c r="K1007" s="6">
        <v>0</v>
      </c>
      <c r="L1007" s="6"/>
      <c r="M1007" s="6">
        <v>2022</v>
      </c>
      <c r="N1007" s="6" t="s">
        <v>7745</v>
      </c>
      <c r="O1007" s="6">
        <v>99</v>
      </c>
      <c r="P1007" s="6"/>
      <c r="Q1007" s="6" t="s">
        <v>7733</v>
      </c>
      <c r="R1007" s="6" t="s">
        <v>7734</v>
      </c>
      <c r="S1007" s="6"/>
      <c r="T1007" s="6" t="s">
        <v>3576</v>
      </c>
      <c r="U1007">
        <f t="shared" si="15"/>
        <v>5</v>
      </c>
    </row>
    <row r="1008" spans="1:21" x14ac:dyDescent="0.2">
      <c r="A1008" s="6" t="s">
        <v>9024</v>
      </c>
      <c r="B1008" s="6" t="s">
        <v>9021</v>
      </c>
      <c r="C1008" s="6">
        <v>3559016</v>
      </c>
      <c r="D1008" s="6" t="s">
        <v>6622</v>
      </c>
      <c r="E1008" s="6" t="s">
        <v>7187</v>
      </c>
      <c r="F1008" s="6" t="s">
        <v>6402</v>
      </c>
      <c r="G1008" s="6">
        <v>105</v>
      </c>
      <c r="H1008" s="6">
        <v>1002</v>
      </c>
      <c r="I1008" s="6">
        <v>0</v>
      </c>
      <c r="J1008" s="6">
        <v>0</v>
      </c>
      <c r="K1008" s="6">
        <v>0</v>
      </c>
      <c r="L1008" s="6"/>
      <c r="M1008" s="6">
        <v>2022</v>
      </c>
      <c r="N1008" s="6" t="s">
        <v>7745</v>
      </c>
      <c r="O1008" s="6">
        <v>99</v>
      </c>
      <c r="P1008" s="6"/>
      <c r="Q1008" s="6" t="s">
        <v>7733</v>
      </c>
      <c r="R1008" s="6" t="s">
        <v>7734</v>
      </c>
      <c r="S1008" s="6"/>
      <c r="T1008" s="6" t="s">
        <v>3580</v>
      </c>
      <c r="U1008">
        <f t="shared" si="15"/>
        <v>4</v>
      </c>
    </row>
    <row r="1009" spans="1:21" x14ac:dyDescent="0.2">
      <c r="A1009" s="6" t="s">
        <v>9024</v>
      </c>
      <c r="B1009" s="6" t="s">
        <v>9021</v>
      </c>
      <c r="C1009" s="6">
        <v>3559016</v>
      </c>
      <c r="D1009" s="6" t="s">
        <v>6813</v>
      </c>
      <c r="E1009" s="6" t="s">
        <v>9027</v>
      </c>
      <c r="F1009" s="6" t="s">
        <v>6402</v>
      </c>
      <c r="G1009" s="6">
        <v>163</v>
      </c>
      <c r="H1009" s="6">
        <v>1002</v>
      </c>
      <c r="I1009" s="6">
        <v>0</v>
      </c>
      <c r="J1009" s="6">
        <v>1</v>
      </c>
      <c r="K1009" s="6">
        <v>0</v>
      </c>
      <c r="L1009" s="6"/>
      <c r="M1009" s="6">
        <v>2022</v>
      </c>
      <c r="N1009" s="6" t="s">
        <v>7745</v>
      </c>
      <c r="O1009" s="6">
        <v>99</v>
      </c>
      <c r="P1009" s="6"/>
      <c r="Q1009" s="6" t="s">
        <v>7733</v>
      </c>
      <c r="R1009" s="6" t="s">
        <v>7734</v>
      </c>
      <c r="S1009" s="6"/>
      <c r="T1009" s="6" t="s">
        <v>3575</v>
      </c>
      <c r="U1009">
        <f t="shared" si="15"/>
        <v>3</v>
      </c>
    </row>
    <row r="1010" spans="1:21" x14ac:dyDescent="0.2">
      <c r="A1010" s="6" t="s">
        <v>9024</v>
      </c>
      <c r="B1010" s="6" t="s">
        <v>9021</v>
      </c>
      <c r="C1010" s="6">
        <v>3559016</v>
      </c>
      <c r="D1010" s="6" t="s">
        <v>6467</v>
      </c>
      <c r="E1010" s="6" t="s">
        <v>9028</v>
      </c>
      <c r="F1010" s="6" t="s">
        <v>6402</v>
      </c>
      <c r="G1010" s="6">
        <v>120</v>
      </c>
      <c r="H1010" s="6">
        <v>1002</v>
      </c>
      <c r="I1010" s="6">
        <v>1</v>
      </c>
      <c r="J1010" s="6">
        <v>0</v>
      </c>
      <c r="K1010" s="6">
        <v>0</v>
      </c>
      <c r="L1010" s="6"/>
      <c r="M1010" s="6">
        <v>2022</v>
      </c>
      <c r="N1010" s="6" t="s">
        <v>7745</v>
      </c>
      <c r="O1010" s="6">
        <v>99</v>
      </c>
      <c r="P1010" s="6"/>
      <c r="Q1010" s="6" t="s">
        <v>7733</v>
      </c>
      <c r="R1010" s="6" t="s">
        <v>7734</v>
      </c>
      <c r="S1010" s="6"/>
      <c r="T1010" s="6" t="s">
        <v>3581</v>
      </c>
      <c r="U1010">
        <f t="shared" si="15"/>
        <v>2</v>
      </c>
    </row>
    <row r="1011" spans="1:21" x14ac:dyDescent="0.2">
      <c r="A1011" s="6" t="s">
        <v>9024</v>
      </c>
      <c r="B1011" s="6" t="s">
        <v>9021</v>
      </c>
      <c r="C1011" s="6">
        <v>3559016</v>
      </c>
      <c r="D1011" s="6" t="s">
        <v>6609</v>
      </c>
      <c r="E1011" s="6" t="s">
        <v>8766</v>
      </c>
      <c r="F1011" s="6" t="s">
        <v>6402</v>
      </c>
      <c r="G1011" s="6">
        <v>31</v>
      </c>
      <c r="H1011" s="6">
        <v>1002</v>
      </c>
      <c r="I1011" s="6">
        <v>0</v>
      </c>
      <c r="J1011" s="6">
        <v>0</v>
      </c>
      <c r="K1011" s="6">
        <v>0</v>
      </c>
      <c r="L1011" s="6"/>
      <c r="M1011" s="6">
        <v>2022</v>
      </c>
      <c r="N1011" s="6" t="s">
        <v>7745</v>
      </c>
      <c r="O1011" s="6">
        <v>99</v>
      </c>
      <c r="P1011" s="6"/>
      <c r="Q1011" s="6" t="s">
        <v>7733</v>
      </c>
      <c r="R1011" s="6" t="s">
        <v>7734</v>
      </c>
      <c r="S1011" s="6"/>
      <c r="T1011" s="6" t="s">
        <v>3582</v>
      </c>
      <c r="U1011">
        <f t="shared" si="15"/>
        <v>1</v>
      </c>
    </row>
    <row r="1012" spans="1:21" x14ac:dyDescent="0.2">
      <c r="A1012" s="6" t="s">
        <v>9029</v>
      </c>
      <c r="B1012" s="6" t="s">
        <v>9030</v>
      </c>
      <c r="C1012" s="6">
        <v>3554066</v>
      </c>
      <c r="D1012" s="6" t="s">
        <v>6440</v>
      </c>
      <c r="E1012" s="6" t="s">
        <v>9031</v>
      </c>
      <c r="F1012" s="6" t="s">
        <v>6402</v>
      </c>
      <c r="G1012" s="6">
        <v>0</v>
      </c>
      <c r="H1012" s="6"/>
      <c r="I1012" s="6">
        <v>0</v>
      </c>
      <c r="J1012" s="6">
        <v>1</v>
      </c>
      <c r="K1012" s="6">
        <v>1</v>
      </c>
      <c r="L1012" s="6"/>
      <c r="M1012" s="6">
        <v>2022</v>
      </c>
      <c r="N1012" s="6" t="s">
        <v>8113</v>
      </c>
      <c r="O1012" s="6">
        <v>99</v>
      </c>
      <c r="P1012" s="6"/>
      <c r="Q1012" s="6" t="s">
        <v>7733</v>
      </c>
      <c r="R1012" s="6" t="s">
        <v>7734</v>
      </c>
      <c r="S1012" s="6"/>
      <c r="T1012" s="6" t="s">
        <v>727</v>
      </c>
      <c r="U1012">
        <f t="shared" si="15"/>
        <v>1</v>
      </c>
    </row>
    <row r="1013" spans="1:21" x14ac:dyDescent="0.2">
      <c r="A1013" s="6" t="s">
        <v>9032</v>
      </c>
      <c r="B1013" s="6" t="s">
        <v>9030</v>
      </c>
      <c r="C1013" s="6">
        <v>3554066</v>
      </c>
      <c r="D1013" s="6" t="s">
        <v>9033</v>
      </c>
      <c r="E1013" s="6" t="s">
        <v>6872</v>
      </c>
      <c r="F1013" s="6" t="s">
        <v>6402</v>
      </c>
      <c r="G1013" s="6">
        <v>27</v>
      </c>
      <c r="H1013" s="6">
        <v>175</v>
      </c>
      <c r="I1013" s="6">
        <v>1</v>
      </c>
      <c r="J1013" s="6">
        <v>0</v>
      </c>
      <c r="K1013" s="6">
        <v>0</v>
      </c>
      <c r="L1013" s="6"/>
      <c r="M1013" s="6">
        <v>2022</v>
      </c>
      <c r="N1013" s="6" t="s">
        <v>7745</v>
      </c>
      <c r="O1013" s="6">
        <v>99</v>
      </c>
      <c r="P1013" s="6"/>
      <c r="Q1013" s="6" t="s">
        <v>7733</v>
      </c>
      <c r="R1013" s="6" t="s">
        <v>7734</v>
      </c>
      <c r="S1013" s="6"/>
      <c r="T1013" s="6" t="s">
        <v>2819</v>
      </c>
      <c r="U1013">
        <f t="shared" si="15"/>
        <v>5</v>
      </c>
    </row>
    <row r="1014" spans="1:21" x14ac:dyDescent="0.2">
      <c r="A1014" s="6" t="s">
        <v>9032</v>
      </c>
      <c r="B1014" s="6" t="s">
        <v>9030</v>
      </c>
      <c r="C1014" s="6">
        <v>3554066</v>
      </c>
      <c r="D1014" s="6" t="s">
        <v>6828</v>
      </c>
      <c r="E1014" s="6" t="s">
        <v>9034</v>
      </c>
      <c r="F1014" s="6" t="s">
        <v>6402</v>
      </c>
      <c r="G1014" s="6">
        <v>46</v>
      </c>
      <c r="H1014" s="6">
        <v>175</v>
      </c>
      <c r="I1014" s="6">
        <v>1</v>
      </c>
      <c r="J1014" s="6">
        <v>1</v>
      </c>
      <c r="K1014" s="6">
        <v>0</v>
      </c>
      <c r="L1014" s="6"/>
      <c r="M1014" s="6">
        <v>2022</v>
      </c>
      <c r="N1014" s="6" t="s">
        <v>7745</v>
      </c>
      <c r="O1014" s="6">
        <v>99</v>
      </c>
      <c r="P1014" s="6"/>
      <c r="Q1014" s="6" t="s">
        <v>7733</v>
      </c>
      <c r="R1014" s="6" t="s">
        <v>7734</v>
      </c>
      <c r="S1014" s="6"/>
      <c r="T1014" s="6" t="s">
        <v>2818</v>
      </c>
      <c r="U1014">
        <f t="shared" si="15"/>
        <v>4</v>
      </c>
    </row>
    <row r="1015" spans="1:21" x14ac:dyDescent="0.2">
      <c r="A1015" s="6" t="s">
        <v>9032</v>
      </c>
      <c r="B1015" s="6" t="s">
        <v>9030</v>
      </c>
      <c r="C1015" s="6">
        <v>3554066</v>
      </c>
      <c r="D1015" s="6" t="s">
        <v>9035</v>
      </c>
      <c r="E1015" s="6" t="s">
        <v>6879</v>
      </c>
      <c r="F1015" s="6" t="s">
        <v>6402</v>
      </c>
      <c r="G1015" s="6">
        <v>41</v>
      </c>
      <c r="H1015" s="6">
        <v>175</v>
      </c>
      <c r="I1015" s="6">
        <v>0</v>
      </c>
      <c r="J1015" s="6">
        <v>1</v>
      </c>
      <c r="K1015" s="6">
        <v>0</v>
      </c>
      <c r="L1015" s="6"/>
      <c r="M1015" s="6">
        <v>2022</v>
      </c>
      <c r="N1015" s="6" t="s">
        <v>7745</v>
      </c>
      <c r="O1015" s="6">
        <v>99</v>
      </c>
      <c r="P1015" s="6"/>
      <c r="Q1015" s="6" t="s">
        <v>7733</v>
      </c>
      <c r="R1015" s="6" t="s">
        <v>7734</v>
      </c>
      <c r="S1015" s="6"/>
      <c r="T1015" s="6" t="s">
        <v>2817</v>
      </c>
      <c r="U1015">
        <f t="shared" si="15"/>
        <v>3</v>
      </c>
    </row>
    <row r="1016" spans="1:21" x14ac:dyDescent="0.2">
      <c r="A1016" s="6" t="s">
        <v>9032</v>
      </c>
      <c r="B1016" s="6" t="s">
        <v>9030</v>
      </c>
      <c r="C1016" s="6">
        <v>3554066</v>
      </c>
      <c r="D1016" s="6" t="s">
        <v>6780</v>
      </c>
      <c r="E1016" s="6" t="s">
        <v>9036</v>
      </c>
      <c r="F1016" s="6" t="s">
        <v>6402</v>
      </c>
      <c r="G1016" s="6">
        <v>31</v>
      </c>
      <c r="H1016" s="6">
        <v>175</v>
      </c>
      <c r="I1016" s="6">
        <v>0</v>
      </c>
      <c r="J1016" s="6">
        <v>1</v>
      </c>
      <c r="K1016" s="6">
        <v>0</v>
      </c>
      <c r="L1016" s="6"/>
      <c r="M1016" s="6">
        <v>2022</v>
      </c>
      <c r="N1016" s="6" t="s">
        <v>7745</v>
      </c>
      <c r="O1016" s="6">
        <v>99</v>
      </c>
      <c r="P1016" s="6"/>
      <c r="Q1016" s="6" t="s">
        <v>7733</v>
      </c>
      <c r="R1016" s="6" t="s">
        <v>7734</v>
      </c>
      <c r="S1016" s="6"/>
      <c r="T1016" s="6" t="s">
        <v>2816</v>
      </c>
      <c r="U1016">
        <f t="shared" si="15"/>
        <v>2</v>
      </c>
    </row>
    <row r="1017" spans="1:21" x14ac:dyDescent="0.2">
      <c r="A1017" s="6" t="s">
        <v>9032</v>
      </c>
      <c r="B1017" s="6" t="s">
        <v>9030</v>
      </c>
      <c r="C1017" s="6">
        <v>3554066</v>
      </c>
      <c r="D1017" s="6" t="s">
        <v>9037</v>
      </c>
      <c r="E1017" s="6" t="s">
        <v>7815</v>
      </c>
      <c r="F1017" s="6" t="s">
        <v>6402</v>
      </c>
      <c r="G1017" s="6">
        <v>30</v>
      </c>
      <c r="H1017" s="6">
        <v>175</v>
      </c>
      <c r="I1017" s="6">
        <v>1</v>
      </c>
      <c r="J1017" s="6">
        <v>1</v>
      </c>
      <c r="K1017" s="6">
        <v>0</v>
      </c>
      <c r="L1017" s="6"/>
      <c r="M1017" s="6">
        <v>2022</v>
      </c>
      <c r="N1017" s="6" t="s">
        <v>7745</v>
      </c>
      <c r="O1017" s="6">
        <v>99</v>
      </c>
      <c r="P1017" s="6"/>
      <c r="Q1017" s="6" t="s">
        <v>7733</v>
      </c>
      <c r="R1017" s="6" t="s">
        <v>7734</v>
      </c>
      <c r="S1017" s="6"/>
      <c r="T1017" s="6" t="s">
        <v>2815</v>
      </c>
      <c r="U1017">
        <f t="shared" si="15"/>
        <v>1</v>
      </c>
    </row>
    <row r="1018" spans="1:21" x14ac:dyDescent="0.2">
      <c r="A1018" s="6" t="s">
        <v>9038</v>
      </c>
      <c r="B1018" s="6" t="s">
        <v>9039</v>
      </c>
      <c r="C1018" s="6">
        <v>3558034</v>
      </c>
      <c r="D1018" s="6" t="s">
        <v>9040</v>
      </c>
      <c r="E1018" s="6" t="s">
        <v>8887</v>
      </c>
      <c r="F1018" s="6" t="s">
        <v>6402</v>
      </c>
      <c r="G1018" s="6">
        <v>0</v>
      </c>
      <c r="H1018" s="6"/>
      <c r="I1018" s="6">
        <v>1</v>
      </c>
      <c r="J1018" s="6">
        <v>1</v>
      </c>
      <c r="K1018" s="6">
        <v>1</v>
      </c>
      <c r="L1018" s="6"/>
      <c r="M1018" s="6">
        <v>2022</v>
      </c>
      <c r="N1018" s="6" t="s">
        <v>8113</v>
      </c>
      <c r="O1018" s="6">
        <v>99</v>
      </c>
      <c r="P1018" s="6"/>
      <c r="Q1018" s="6" t="s">
        <v>7733</v>
      </c>
      <c r="R1018" s="6" t="s">
        <v>7734</v>
      </c>
      <c r="S1018" s="6"/>
      <c r="T1018" s="6" t="s">
        <v>666</v>
      </c>
      <c r="U1018">
        <f t="shared" si="15"/>
        <v>1</v>
      </c>
    </row>
    <row r="1019" spans="1:21" x14ac:dyDescent="0.2">
      <c r="A1019" s="6" t="s">
        <v>9041</v>
      </c>
      <c r="B1019" s="6" t="s">
        <v>9039</v>
      </c>
      <c r="C1019" s="6">
        <v>3558034</v>
      </c>
      <c r="D1019" s="6" t="s">
        <v>9042</v>
      </c>
      <c r="E1019" s="6" t="s">
        <v>9043</v>
      </c>
      <c r="F1019" s="6" t="s">
        <v>6402</v>
      </c>
      <c r="G1019" s="6">
        <v>0</v>
      </c>
      <c r="H1019" s="6"/>
      <c r="I1019" s="6">
        <v>1</v>
      </c>
      <c r="J1019" s="6">
        <v>1</v>
      </c>
      <c r="K1019" s="6">
        <v>1</v>
      </c>
      <c r="L1019" s="6"/>
      <c r="M1019" s="6">
        <v>2022</v>
      </c>
      <c r="N1019" s="6" t="s">
        <v>7745</v>
      </c>
      <c r="O1019" s="6">
        <v>99</v>
      </c>
      <c r="P1019" s="6"/>
      <c r="Q1019" s="6" t="s">
        <v>7733</v>
      </c>
      <c r="R1019" s="6" t="s">
        <v>7734</v>
      </c>
      <c r="S1019" s="6"/>
      <c r="T1019" s="6" t="s">
        <v>2545</v>
      </c>
      <c r="U1019">
        <f t="shared" si="15"/>
        <v>4</v>
      </c>
    </row>
    <row r="1020" spans="1:21" x14ac:dyDescent="0.2">
      <c r="A1020" s="6" t="s">
        <v>9041</v>
      </c>
      <c r="B1020" s="6" t="s">
        <v>9039</v>
      </c>
      <c r="C1020" s="6">
        <v>3558034</v>
      </c>
      <c r="D1020" s="6" t="s">
        <v>9044</v>
      </c>
      <c r="E1020" s="6" t="s">
        <v>9045</v>
      </c>
      <c r="F1020" s="6" t="s">
        <v>6402</v>
      </c>
      <c r="G1020" s="6">
        <v>0</v>
      </c>
      <c r="H1020" s="6"/>
      <c r="I1020" s="6">
        <v>1</v>
      </c>
      <c r="J1020" s="6">
        <v>1</v>
      </c>
      <c r="K1020" s="6">
        <v>1</v>
      </c>
      <c r="L1020" s="6"/>
      <c r="M1020" s="6">
        <v>2022</v>
      </c>
      <c r="N1020" s="6" t="s">
        <v>7745</v>
      </c>
      <c r="O1020" s="6">
        <v>99</v>
      </c>
      <c r="P1020" s="6"/>
      <c r="Q1020" s="6" t="s">
        <v>7733</v>
      </c>
      <c r="R1020" s="6" t="s">
        <v>7734</v>
      </c>
      <c r="S1020" s="6"/>
      <c r="T1020" s="6" t="s">
        <v>2544</v>
      </c>
      <c r="U1020">
        <f t="shared" si="15"/>
        <v>3</v>
      </c>
    </row>
    <row r="1021" spans="1:21" x14ac:dyDescent="0.2">
      <c r="A1021" s="6" t="s">
        <v>9041</v>
      </c>
      <c r="B1021" s="6" t="s">
        <v>9039</v>
      </c>
      <c r="C1021" s="6">
        <v>3558034</v>
      </c>
      <c r="D1021" s="6" t="s">
        <v>7262</v>
      </c>
      <c r="E1021" s="6" t="s">
        <v>7150</v>
      </c>
      <c r="F1021" s="6" t="s">
        <v>6402</v>
      </c>
      <c r="G1021" s="6">
        <v>0</v>
      </c>
      <c r="H1021" s="6"/>
      <c r="I1021" s="6">
        <v>0</v>
      </c>
      <c r="J1021" s="6">
        <v>1</v>
      </c>
      <c r="K1021" s="6">
        <v>1</v>
      </c>
      <c r="L1021" s="6"/>
      <c r="M1021" s="6">
        <v>2022</v>
      </c>
      <c r="N1021" s="6" t="s">
        <v>7745</v>
      </c>
      <c r="O1021" s="6">
        <v>99</v>
      </c>
      <c r="P1021" s="6"/>
      <c r="Q1021" s="6" t="s">
        <v>7733</v>
      </c>
      <c r="R1021" s="6" t="s">
        <v>7734</v>
      </c>
      <c r="S1021" s="6"/>
      <c r="T1021" s="6" t="s">
        <v>2543</v>
      </c>
      <c r="U1021">
        <f t="shared" si="15"/>
        <v>2</v>
      </c>
    </row>
    <row r="1022" spans="1:21" x14ac:dyDescent="0.2">
      <c r="A1022" s="6" t="s">
        <v>9041</v>
      </c>
      <c r="B1022" s="6" t="s">
        <v>9039</v>
      </c>
      <c r="C1022" s="6">
        <v>3558034</v>
      </c>
      <c r="D1022" s="6" t="s">
        <v>6558</v>
      </c>
      <c r="E1022" s="6" t="s">
        <v>9046</v>
      </c>
      <c r="F1022" s="6" t="s">
        <v>6402</v>
      </c>
      <c r="G1022" s="6">
        <v>0</v>
      </c>
      <c r="H1022" s="6"/>
      <c r="I1022" s="6">
        <v>0</v>
      </c>
      <c r="J1022" s="6">
        <v>1</v>
      </c>
      <c r="K1022" s="6">
        <v>1</v>
      </c>
      <c r="L1022" s="6"/>
      <c r="M1022" s="6">
        <v>2022</v>
      </c>
      <c r="N1022" s="6" t="s">
        <v>7745</v>
      </c>
      <c r="O1022" s="6">
        <v>99</v>
      </c>
      <c r="P1022" s="6"/>
      <c r="Q1022" s="6" t="s">
        <v>7733</v>
      </c>
      <c r="R1022" s="6" t="s">
        <v>7734</v>
      </c>
      <c r="S1022" s="6"/>
      <c r="T1022" s="6" t="s">
        <v>2542</v>
      </c>
      <c r="U1022">
        <f t="shared" si="15"/>
        <v>1</v>
      </c>
    </row>
    <row r="1023" spans="1:21" x14ac:dyDescent="0.2">
      <c r="A1023" s="6" t="s">
        <v>9047</v>
      </c>
      <c r="B1023" s="6" t="s">
        <v>9048</v>
      </c>
      <c r="C1023" s="6">
        <v>3538007</v>
      </c>
      <c r="D1023" s="6" t="s">
        <v>7514</v>
      </c>
      <c r="E1023" s="6" t="s">
        <v>9049</v>
      </c>
      <c r="F1023" s="6" t="s">
        <v>6402</v>
      </c>
      <c r="G1023" s="6">
        <v>0</v>
      </c>
      <c r="H1023" s="6"/>
      <c r="I1023" s="6">
        <v>1</v>
      </c>
      <c r="J1023" s="6">
        <v>1</v>
      </c>
      <c r="K1023" s="6">
        <v>1</v>
      </c>
      <c r="L1023" s="6"/>
      <c r="M1023" s="6">
        <v>2022</v>
      </c>
      <c r="N1023" s="6" t="s">
        <v>7732</v>
      </c>
      <c r="O1023" s="6">
        <v>99</v>
      </c>
      <c r="P1023" s="6"/>
      <c r="Q1023" s="6" t="s">
        <v>7733</v>
      </c>
      <c r="R1023" s="6" t="s">
        <v>7734</v>
      </c>
      <c r="S1023" s="6"/>
      <c r="T1023" s="6" t="s">
        <v>662</v>
      </c>
      <c r="U1023">
        <f t="shared" si="15"/>
        <v>1</v>
      </c>
    </row>
    <row r="1024" spans="1:21" x14ac:dyDescent="0.2">
      <c r="A1024" s="6" t="s">
        <v>9050</v>
      </c>
      <c r="B1024" s="6" t="s">
        <v>9048</v>
      </c>
      <c r="C1024" s="6">
        <v>3538007</v>
      </c>
      <c r="D1024" s="6" t="s">
        <v>6778</v>
      </c>
      <c r="E1024" s="6" t="s">
        <v>6989</v>
      </c>
      <c r="F1024" s="6" t="s">
        <v>6402</v>
      </c>
      <c r="G1024" s="6">
        <v>0</v>
      </c>
      <c r="H1024" s="6"/>
      <c r="I1024" s="6">
        <v>1</v>
      </c>
      <c r="J1024" s="6">
        <v>1</v>
      </c>
      <c r="K1024" s="6">
        <v>1</v>
      </c>
      <c r="L1024" s="6"/>
      <c r="M1024" s="6">
        <v>2022</v>
      </c>
      <c r="N1024" s="6" t="s">
        <v>7745</v>
      </c>
      <c r="O1024" s="6">
        <v>99</v>
      </c>
      <c r="P1024" s="6"/>
      <c r="Q1024" s="6" t="s">
        <v>7733</v>
      </c>
      <c r="R1024" s="6" t="s">
        <v>7734</v>
      </c>
      <c r="S1024" s="6"/>
      <c r="T1024" s="6" t="s">
        <v>2519</v>
      </c>
      <c r="U1024">
        <f t="shared" si="15"/>
        <v>4</v>
      </c>
    </row>
    <row r="1025" spans="1:21" x14ac:dyDescent="0.2">
      <c r="A1025" s="6" t="s">
        <v>9050</v>
      </c>
      <c r="B1025" s="6" t="s">
        <v>9048</v>
      </c>
      <c r="C1025" s="6">
        <v>3538007</v>
      </c>
      <c r="D1025" s="6" t="s">
        <v>6440</v>
      </c>
      <c r="E1025" s="6" t="s">
        <v>9051</v>
      </c>
      <c r="F1025" s="6" t="s">
        <v>6402</v>
      </c>
      <c r="G1025" s="6">
        <v>0</v>
      </c>
      <c r="H1025" s="6"/>
      <c r="I1025" s="6">
        <v>0</v>
      </c>
      <c r="J1025" s="6">
        <v>1</v>
      </c>
      <c r="K1025" s="6">
        <v>1</v>
      </c>
      <c r="L1025" s="6"/>
      <c r="M1025" s="6">
        <v>2022</v>
      </c>
      <c r="N1025" s="6" t="s">
        <v>7745</v>
      </c>
      <c r="O1025" s="6">
        <v>99</v>
      </c>
      <c r="P1025" s="6"/>
      <c r="Q1025" s="6" t="s">
        <v>7733</v>
      </c>
      <c r="R1025" s="6" t="s">
        <v>7734</v>
      </c>
      <c r="S1025" s="6"/>
      <c r="T1025" s="6" t="s">
        <v>2518</v>
      </c>
      <c r="U1025">
        <f t="shared" si="15"/>
        <v>3</v>
      </c>
    </row>
    <row r="1026" spans="1:21" x14ac:dyDescent="0.2">
      <c r="A1026" s="6" t="s">
        <v>9050</v>
      </c>
      <c r="B1026" s="6" t="s">
        <v>9048</v>
      </c>
      <c r="C1026" s="6">
        <v>3538007</v>
      </c>
      <c r="D1026" s="6" t="s">
        <v>6411</v>
      </c>
      <c r="E1026" s="6" t="s">
        <v>9052</v>
      </c>
      <c r="F1026" s="6" t="s">
        <v>6402</v>
      </c>
      <c r="G1026" s="6">
        <v>0</v>
      </c>
      <c r="H1026" s="6"/>
      <c r="I1026" s="6">
        <v>1</v>
      </c>
      <c r="J1026" s="6">
        <v>1</v>
      </c>
      <c r="K1026" s="6">
        <v>1</v>
      </c>
      <c r="L1026" s="6"/>
      <c r="M1026" s="6">
        <v>2022</v>
      </c>
      <c r="N1026" s="6" t="s">
        <v>7745</v>
      </c>
      <c r="O1026" s="6">
        <v>99</v>
      </c>
      <c r="P1026" s="6"/>
      <c r="Q1026" s="6" t="s">
        <v>7733</v>
      </c>
      <c r="R1026" s="6" t="s">
        <v>7734</v>
      </c>
      <c r="S1026" s="6"/>
      <c r="T1026" s="6" t="s">
        <v>2517</v>
      </c>
      <c r="U1026">
        <f t="shared" si="15"/>
        <v>2</v>
      </c>
    </row>
    <row r="1027" spans="1:21" x14ac:dyDescent="0.2">
      <c r="A1027" s="6" t="s">
        <v>9050</v>
      </c>
      <c r="B1027" s="6" t="s">
        <v>9048</v>
      </c>
      <c r="C1027" s="6">
        <v>3538007</v>
      </c>
      <c r="D1027" s="6" t="s">
        <v>6547</v>
      </c>
      <c r="E1027" s="6" t="s">
        <v>7453</v>
      </c>
      <c r="F1027" s="6" t="s">
        <v>6402</v>
      </c>
      <c r="G1027" s="6">
        <v>0</v>
      </c>
      <c r="H1027" s="6"/>
      <c r="I1027" s="6">
        <v>1</v>
      </c>
      <c r="J1027" s="6">
        <v>1</v>
      </c>
      <c r="K1027" s="6">
        <v>1</v>
      </c>
      <c r="L1027" s="6"/>
      <c r="M1027" s="6">
        <v>2022</v>
      </c>
      <c r="N1027" s="6" t="s">
        <v>7745</v>
      </c>
      <c r="O1027" s="6">
        <v>99</v>
      </c>
      <c r="P1027" s="6"/>
      <c r="Q1027" s="6" t="s">
        <v>7733</v>
      </c>
      <c r="R1027" s="6" t="s">
        <v>7734</v>
      </c>
      <c r="S1027" s="6"/>
      <c r="T1027" s="6" t="s">
        <v>2516</v>
      </c>
      <c r="U1027">
        <f t="shared" ref="U1027:U1090" si="16">COUNTIF(A1027:A7327,A1027)</f>
        <v>1</v>
      </c>
    </row>
    <row r="1028" spans="1:21" x14ac:dyDescent="0.2">
      <c r="A1028" s="6" t="s">
        <v>9053</v>
      </c>
      <c r="B1028" s="6" t="s">
        <v>9054</v>
      </c>
      <c r="C1028" s="6">
        <v>3532045</v>
      </c>
      <c r="D1028" s="6" t="s">
        <v>6411</v>
      </c>
      <c r="E1028" s="6" t="s">
        <v>6983</v>
      </c>
      <c r="F1028" s="6" t="s">
        <v>6402</v>
      </c>
      <c r="G1028" s="6">
        <v>0</v>
      </c>
      <c r="H1028" s="6"/>
      <c r="I1028" s="6">
        <v>1</v>
      </c>
      <c r="J1028" s="6">
        <v>1</v>
      </c>
      <c r="K1028" s="6">
        <v>1</v>
      </c>
      <c r="L1028" s="6"/>
      <c r="M1028" s="6">
        <v>2022</v>
      </c>
      <c r="N1028" s="6" t="s">
        <v>7732</v>
      </c>
      <c r="O1028" s="6">
        <v>99</v>
      </c>
      <c r="P1028" s="6"/>
      <c r="Q1028" s="6" t="s">
        <v>7733</v>
      </c>
      <c r="R1028" s="6" t="s">
        <v>7734</v>
      </c>
      <c r="S1028" s="6"/>
      <c r="T1028" s="6" t="s">
        <v>531</v>
      </c>
      <c r="U1028">
        <f t="shared" si="16"/>
        <v>1</v>
      </c>
    </row>
    <row r="1029" spans="1:21" x14ac:dyDescent="0.2">
      <c r="A1029" s="6" t="s">
        <v>9055</v>
      </c>
      <c r="B1029" s="6" t="s">
        <v>9054</v>
      </c>
      <c r="C1029" s="6">
        <v>3532045</v>
      </c>
      <c r="D1029" s="6" t="s">
        <v>6815</v>
      </c>
      <c r="E1029" s="6" t="s">
        <v>9056</v>
      </c>
      <c r="F1029" s="6" t="s">
        <v>6402</v>
      </c>
      <c r="G1029" s="6">
        <v>517</v>
      </c>
      <c r="H1029" s="6">
        <v>4959</v>
      </c>
      <c r="I1029" s="6">
        <v>1</v>
      </c>
      <c r="J1029" s="6">
        <v>0</v>
      </c>
      <c r="K1029" s="6">
        <v>0</v>
      </c>
      <c r="L1029" s="6"/>
      <c r="M1029" s="6">
        <v>2022</v>
      </c>
      <c r="N1029" s="6" t="s">
        <v>7745</v>
      </c>
      <c r="O1029" s="6">
        <v>99</v>
      </c>
      <c r="P1029" s="6"/>
      <c r="Q1029" s="6" t="s">
        <v>7733</v>
      </c>
      <c r="R1029" s="6" t="s">
        <v>7734</v>
      </c>
      <c r="S1029" s="6"/>
      <c r="T1029" s="6" t="s">
        <v>1795</v>
      </c>
      <c r="U1029">
        <f t="shared" si="16"/>
        <v>9</v>
      </c>
    </row>
    <row r="1030" spans="1:21" x14ac:dyDescent="0.2">
      <c r="A1030" s="6" t="s">
        <v>9055</v>
      </c>
      <c r="B1030" s="6" t="s">
        <v>9054</v>
      </c>
      <c r="C1030" s="6">
        <v>3532045</v>
      </c>
      <c r="D1030" s="6" t="s">
        <v>9057</v>
      </c>
      <c r="E1030" s="6" t="s">
        <v>6638</v>
      </c>
      <c r="F1030" s="6" t="s">
        <v>6402</v>
      </c>
      <c r="G1030" s="6">
        <v>765</v>
      </c>
      <c r="H1030" s="6">
        <v>4959</v>
      </c>
      <c r="I1030" s="6">
        <v>1</v>
      </c>
      <c r="J1030" s="6">
        <v>1</v>
      </c>
      <c r="K1030" s="6">
        <v>0</v>
      </c>
      <c r="L1030" s="6"/>
      <c r="M1030" s="6">
        <v>2022</v>
      </c>
      <c r="N1030" s="6" t="s">
        <v>7745</v>
      </c>
      <c r="O1030" s="6">
        <v>99</v>
      </c>
      <c r="P1030" s="6"/>
      <c r="Q1030" s="6" t="s">
        <v>7733</v>
      </c>
      <c r="R1030" s="6" t="s">
        <v>7734</v>
      </c>
      <c r="S1030" s="6"/>
      <c r="T1030" s="6" t="s">
        <v>1794</v>
      </c>
      <c r="U1030">
        <f t="shared" si="16"/>
        <v>8</v>
      </c>
    </row>
    <row r="1031" spans="1:21" x14ac:dyDescent="0.2">
      <c r="A1031" s="6" t="s">
        <v>9055</v>
      </c>
      <c r="B1031" s="6" t="s">
        <v>9054</v>
      </c>
      <c r="C1031" s="6">
        <v>3532045</v>
      </c>
      <c r="D1031" s="6" t="s">
        <v>8643</v>
      </c>
      <c r="E1031" s="6" t="s">
        <v>6957</v>
      </c>
      <c r="F1031" s="6" t="s">
        <v>6402</v>
      </c>
      <c r="G1031" s="6">
        <v>576</v>
      </c>
      <c r="H1031" s="6">
        <v>4959</v>
      </c>
      <c r="I1031" s="6">
        <v>0</v>
      </c>
      <c r="J1031" s="6">
        <v>1</v>
      </c>
      <c r="K1031" s="6">
        <v>0</v>
      </c>
      <c r="L1031" s="6"/>
      <c r="M1031" s="6">
        <v>2022</v>
      </c>
      <c r="N1031" s="6" t="s">
        <v>7745</v>
      </c>
      <c r="O1031" s="6">
        <v>99</v>
      </c>
      <c r="P1031" s="6"/>
      <c r="Q1031" s="6" t="s">
        <v>7733</v>
      </c>
      <c r="R1031" s="6" t="s">
        <v>7734</v>
      </c>
      <c r="S1031" s="6"/>
      <c r="T1031" s="6" t="s">
        <v>1793</v>
      </c>
      <c r="U1031">
        <f t="shared" si="16"/>
        <v>7</v>
      </c>
    </row>
    <row r="1032" spans="1:21" x14ac:dyDescent="0.2">
      <c r="A1032" s="6" t="s">
        <v>9055</v>
      </c>
      <c r="B1032" s="6" t="s">
        <v>9054</v>
      </c>
      <c r="C1032" s="6">
        <v>3532045</v>
      </c>
      <c r="D1032" s="6" t="s">
        <v>7100</v>
      </c>
      <c r="E1032" s="6" t="s">
        <v>6520</v>
      </c>
      <c r="F1032" s="6" t="s">
        <v>6402</v>
      </c>
      <c r="G1032" s="6">
        <v>525</v>
      </c>
      <c r="H1032" s="6">
        <v>4959</v>
      </c>
      <c r="I1032" s="6">
        <v>0</v>
      </c>
      <c r="J1032" s="6">
        <v>0</v>
      </c>
      <c r="K1032" s="6">
        <v>0</v>
      </c>
      <c r="L1032" s="6"/>
      <c r="M1032" s="6">
        <v>2022</v>
      </c>
      <c r="N1032" s="6" t="s">
        <v>7745</v>
      </c>
      <c r="O1032" s="6">
        <v>99</v>
      </c>
      <c r="P1032" s="6"/>
      <c r="Q1032" s="6" t="s">
        <v>7733</v>
      </c>
      <c r="R1032" s="6" t="s">
        <v>7734</v>
      </c>
      <c r="S1032" s="6"/>
      <c r="T1032" s="6" t="s">
        <v>1796</v>
      </c>
      <c r="U1032">
        <f t="shared" si="16"/>
        <v>6</v>
      </c>
    </row>
    <row r="1033" spans="1:21" x14ac:dyDescent="0.2">
      <c r="A1033" s="6" t="s">
        <v>9055</v>
      </c>
      <c r="B1033" s="6" t="s">
        <v>9054</v>
      </c>
      <c r="C1033" s="6">
        <v>3532045</v>
      </c>
      <c r="D1033" s="6" t="s">
        <v>6857</v>
      </c>
      <c r="E1033" s="6" t="s">
        <v>9058</v>
      </c>
      <c r="F1033" s="6" t="s">
        <v>6402</v>
      </c>
      <c r="G1033" s="6">
        <v>133</v>
      </c>
      <c r="H1033" s="6">
        <v>4959</v>
      </c>
      <c r="I1033" s="6">
        <v>0</v>
      </c>
      <c r="J1033" s="6">
        <v>0</v>
      </c>
      <c r="K1033" s="6">
        <v>0</v>
      </c>
      <c r="L1033" s="6"/>
      <c r="M1033" s="6">
        <v>2022</v>
      </c>
      <c r="N1033" s="6" t="s">
        <v>7745</v>
      </c>
      <c r="O1033" s="6">
        <v>99</v>
      </c>
      <c r="P1033" s="6"/>
      <c r="Q1033" s="6" t="s">
        <v>7733</v>
      </c>
      <c r="R1033" s="6" t="s">
        <v>7734</v>
      </c>
      <c r="S1033" s="6"/>
      <c r="T1033" s="6" t="s">
        <v>1797</v>
      </c>
      <c r="U1033">
        <f t="shared" si="16"/>
        <v>5</v>
      </c>
    </row>
    <row r="1034" spans="1:21" x14ac:dyDescent="0.2">
      <c r="A1034" s="6" t="s">
        <v>9055</v>
      </c>
      <c r="B1034" s="6" t="s">
        <v>9054</v>
      </c>
      <c r="C1034" s="6">
        <v>3532045</v>
      </c>
      <c r="D1034" s="6" t="s">
        <v>6814</v>
      </c>
      <c r="E1034" s="6" t="s">
        <v>9059</v>
      </c>
      <c r="F1034" s="6" t="s">
        <v>6402</v>
      </c>
      <c r="G1034" s="6">
        <v>1073</v>
      </c>
      <c r="H1034" s="6">
        <v>4959</v>
      </c>
      <c r="I1034" s="6">
        <v>1</v>
      </c>
      <c r="J1034" s="6">
        <v>1</v>
      </c>
      <c r="K1034" s="6">
        <v>0</v>
      </c>
      <c r="L1034" s="6"/>
      <c r="M1034" s="6">
        <v>2022</v>
      </c>
      <c r="N1034" s="6" t="s">
        <v>7745</v>
      </c>
      <c r="O1034" s="6">
        <v>99</v>
      </c>
      <c r="P1034" s="6"/>
      <c r="Q1034" s="6" t="s">
        <v>7733</v>
      </c>
      <c r="R1034" s="6" t="s">
        <v>7734</v>
      </c>
      <c r="S1034" s="6"/>
      <c r="T1034" s="6" t="s">
        <v>1792</v>
      </c>
      <c r="U1034">
        <f t="shared" si="16"/>
        <v>4</v>
      </c>
    </row>
    <row r="1035" spans="1:21" x14ac:dyDescent="0.2">
      <c r="A1035" s="6" t="s">
        <v>9055</v>
      </c>
      <c r="B1035" s="6" t="s">
        <v>9054</v>
      </c>
      <c r="C1035" s="6">
        <v>3532045</v>
      </c>
      <c r="D1035" s="6" t="s">
        <v>8645</v>
      </c>
      <c r="E1035" s="6" t="s">
        <v>9060</v>
      </c>
      <c r="F1035" s="6" t="s">
        <v>6402</v>
      </c>
      <c r="G1035" s="6">
        <v>281</v>
      </c>
      <c r="H1035" s="6">
        <v>4959</v>
      </c>
      <c r="I1035" s="6">
        <v>0</v>
      </c>
      <c r="J1035" s="6">
        <v>0</v>
      </c>
      <c r="K1035" s="6">
        <v>0</v>
      </c>
      <c r="L1035" s="6"/>
      <c r="M1035" s="6">
        <v>2022</v>
      </c>
      <c r="N1035" s="6" t="s">
        <v>7745</v>
      </c>
      <c r="O1035" s="6">
        <v>99</v>
      </c>
      <c r="P1035" s="6"/>
      <c r="Q1035" s="6" t="s">
        <v>7733</v>
      </c>
      <c r="R1035" s="6" t="s">
        <v>7734</v>
      </c>
      <c r="S1035" s="6"/>
      <c r="T1035" s="6" t="s">
        <v>1798</v>
      </c>
      <c r="U1035">
        <f t="shared" si="16"/>
        <v>3</v>
      </c>
    </row>
    <row r="1036" spans="1:21" x14ac:dyDescent="0.2">
      <c r="A1036" s="6" t="s">
        <v>9055</v>
      </c>
      <c r="B1036" s="6" t="s">
        <v>9054</v>
      </c>
      <c r="C1036" s="6">
        <v>3532045</v>
      </c>
      <c r="D1036" s="6" t="s">
        <v>6503</v>
      </c>
      <c r="E1036" s="6" t="s">
        <v>6870</v>
      </c>
      <c r="F1036" s="6" t="s">
        <v>6402</v>
      </c>
      <c r="G1036" s="6">
        <v>154</v>
      </c>
      <c r="H1036" s="6">
        <v>4959</v>
      </c>
      <c r="I1036" s="6">
        <v>0</v>
      </c>
      <c r="J1036" s="6">
        <v>0</v>
      </c>
      <c r="K1036" s="6">
        <v>0</v>
      </c>
      <c r="L1036" s="6"/>
      <c r="M1036" s="6">
        <v>2022</v>
      </c>
      <c r="N1036" s="6" t="s">
        <v>7745</v>
      </c>
      <c r="O1036" s="6">
        <v>99</v>
      </c>
      <c r="P1036" s="6"/>
      <c r="Q1036" s="6" t="s">
        <v>7733</v>
      </c>
      <c r="R1036" s="6" t="s">
        <v>7734</v>
      </c>
      <c r="S1036" s="6"/>
      <c r="T1036" s="6" t="s">
        <v>1799</v>
      </c>
      <c r="U1036">
        <f t="shared" si="16"/>
        <v>2</v>
      </c>
    </row>
    <row r="1037" spans="1:21" x14ac:dyDescent="0.2">
      <c r="A1037" s="6" t="s">
        <v>9055</v>
      </c>
      <c r="B1037" s="6" t="s">
        <v>9054</v>
      </c>
      <c r="C1037" s="6">
        <v>3532045</v>
      </c>
      <c r="D1037" s="6" t="s">
        <v>7012</v>
      </c>
      <c r="E1037" s="6" t="s">
        <v>6887</v>
      </c>
      <c r="F1037" s="6" t="s">
        <v>6402</v>
      </c>
      <c r="G1037" s="6">
        <v>935</v>
      </c>
      <c r="H1037" s="6">
        <v>4959</v>
      </c>
      <c r="I1037" s="6">
        <v>0</v>
      </c>
      <c r="J1037" s="6">
        <v>1</v>
      </c>
      <c r="K1037" s="6">
        <v>0</v>
      </c>
      <c r="L1037" s="6"/>
      <c r="M1037" s="6">
        <v>2022</v>
      </c>
      <c r="N1037" s="6" t="s">
        <v>7745</v>
      </c>
      <c r="O1037" s="6">
        <v>99</v>
      </c>
      <c r="P1037" s="6"/>
      <c r="Q1037" s="6" t="s">
        <v>7733</v>
      </c>
      <c r="R1037" s="6" t="s">
        <v>7734</v>
      </c>
      <c r="S1037" s="6"/>
      <c r="T1037" s="6" t="s">
        <v>1791</v>
      </c>
      <c r="U1037">
        <f t="shared" si="16"/>
        <v>1</v>
      </c>
    </row>
    <row r="1038" spans="1:21" x14ac:dyDescent="0.2">
      <c r="A1038" s="6" t="s">
        <v>9061</v>
      </c>
      <c r="B1038" s="6" t="s">
        <v>9062</v>
      </c>
      <c r="C1038" s="6">
        <v>3560027</v>
      </c>
      <c r="D1038" s="6" t="s">
        <v>9063</v>
      </c>
      <c r="E1038" s="6" t="s">
        <v>7085</v>
      </c>
      <c r="F1038" s="6" t="s">
        <v>6402</v>
      </c>
      <c r="G1038" s="6">
        <v>1618</v>
      </c>
      <c r="H1038" s="6">
        <v>2344</v>
      </c>
      <c r="I1038" s="6">
        <v>0</v>
      </c>
      <c r="J1038" s="6">
        <v>1</v>
      </c>
      <c r="K1038" s="6">
        <v>0</v>
      </c>
      <c r="L1038" s="6"/>
      <c r="M1038" s="6">
        <v>2022</v>
      </c>
      <c r="N1038" s="6" t="s">
        <v>7732</v>
      </c>
      <c r="O1038" s="6">
        <v>99</v>
      </c>
      <c r="P1038" s="6"/>
      <c r="Q1038" s="6" t="s">
        <v>7733</v>
      </c>
      <c r="R1038" s="6" t="s">
        <v>7734</v>
      </c>
      <c r="S1038" s="6"/>
      <c r="T1038" s="6" t="s">
        <v>670</v>
      </c>
      <c r="U1038">
        <f t="shared" si="16"/>
        <v>2</v>
      </c>
    </row>
    <row r="1039" spans="1:21" x14ac:dyDescent="0.2">
      <c r="A1039" s="6" t="s">
        <v>9061</v>
      </c>
      <c r="B1039" s="6" t="s">
        <v>9062</v>
      </c>
      <c r="C1039" s="6">
        <v>3560027</v>
      </c>
      <c r="D1039" s="6" t="s">
        <v>9064</v>
      </c>
      <c r="E1039" s="6" t="s">
        <v>7709</v>
      </c>
      <c r="F1039" s="6" t="s">
        <v>6402</v>
      </c>
      <c r="G1039" s="6">
        <v>726</v>
      </c>
      <c r="H1039" s="6">
        <v>2344</v>
      </c>
      <c r="I1039" s="6">
        <v>0</v>
      </c>
      <c r="J1039" s="6">
        <v>0</v>
      </c>
      <c r="K1039" s="6">
        <v>0</v>
      </c>
      <c r="L1039" s="6"/>
      <c r="M1039" s="6">
        <v>2022</v>
      </c>
      <c r="N1039" s="6" t="s">
        <v>7732</v>
      </c>
      <c r="O1039" s="6">
        <v>99</v>
      </c>
      <c r="P1039" s="6"/>
      <c r="Q1039" s="6" t="s">
        <v>7733</v>
      </c>
      <c r="R1039" s="6" t="s">
        <v>7734</v>
      </c>
      <c r="S1039" s="6"/>
      <c r="T1039" s="6" t="s">
        <v>671</v>
      </c>
      <c r="U1039">
        <f t="shared" si="16"/>
        <v>1</v>
      </c>
    </row>
    <row r="1040" spans="1:21" x14ac:dyDescent="0.2">
      <c r="A1040" s="6" t="s">
        <v>9065</v>
      </c>
      <c r="B1040" s="6" t="s">
        <v>9062</v>
      </c>
      <c r="C1040" s="6">
        <v>3560027</v>
      </c>
      <c r="D1040" s="6" t="s">
        <v>7204</v>
      </c>
      <c r="E1040" s="6" t="s">
        <v>9066</v>
      </c>
      <c r="F1040" s="6" t="s">
        <v>6402</v>
      </c>
      <c r="G1040" s="6">
        <v>430</v>
      </c>
      <c r="H1040" s="6">
        <v>11457</v>
      </c>
      <c r="I1040" s="6">
        <v>0</v>
      </c>
      <c r="J1040" s="6">
        <v>0</v>
      </c>
      <c r="K1040" s="6">
        <v>0</v>
      </c>
      <c r="L1040" s="6"/>
      <c r="M1040" s="6">
        <v>2022</v>
      </c>
      <c r="N1040" s="6" t="s">
        <v>7745</v>
      </c>
      <c r="O1040" s="6">
        <v>99</v>
      </c>
      <c r="P1040" s="6"/>
      <c r="Q1040" s="6" t="s">
        <v>7733</v>
      </c>
      <c r="R1040" s="6" t="s">
        <v>7734</v>
      </c>
      <c r="S1040" s="6"/>
      <c r="T1040" s="6" t="s">
        <v>2569</v>
      </c>
      <c r="U1040">
        <f t="shared" si="16"/>
        <v>9</v>
      </c>
    </row>
    <row r="1041" spans="1:21" x14ac:dyDescent="0.2">
      <c r="A1041" s="6" t="s">
        <v>9065</v>
      </c>
      <c r="B1041" s="6" t="s">
        <v>9062</v>
      </c>
      <c r="C1041" s="6">
        <v>3560027</v>
      </c>
      <c r="D1041" s="6" t="s">
        <v>6425</v>
      </c>
      <c r="E1041" s="6" t="s">
        <v>9067</v>
      </c>
      <c r="F1041" s="6" t="s">
        <v>6402</v>
      </c>
      <c r="G1041" s="6">
        <v>715</v>
      </c>
      <c r="H1041" s="6">
        <v>11457</v>
      </c>
      <c r="I1041" s="6">
        <v>0</v>
      </c>
      <c r="J1041" s="6">
        <v>0</v>
      </c>
      <c r="K1041" s="6">
        <v>0</v>
      </c>
      <c r="L1041" s="6"/>
      <c r="M1041" s="6">
        <v>2022</v>
      </c>
      <c r="N1041" s="6" t="s">
        <v>7745</v>
      </c>
      <c r="O1041" s="6">
        <v>99</v>
      </c>
      <c r="P1041" s="6"/>
      <c r="Q1041" s="6" t="s">
        <v>7733</v>
      </c>
      <c r="R1041" s="6" t="s">
        <v>7734</v>
      </c>
      <c r="S1041" s="6"/>
      <c r="T1041" s="6" t="s">
        <v>2570</v>
      </c>
      <c r="U1041">
        <f t="shared" si="16"/>
        <v>8</v>
      </c>
    </row>
    <row r="1042" spans="1:21" x14ac:dyDescent="0.2">
      <c r="A1042" s="6" t="s">
        <v>9065</v>
      </c>
      <c r="B1042" s="6" t="s">
        <v>9062</v>
      </c>
      <c r="C1042" s="6">
        <v>3560027</v>
      </c>
      <c r="D1042" s="6" t="s">
        <v>7080</v>
      </c>
      <c r="E1042" s="6" t="s">
        <v>9068</v>
      </c>
      <c r="F1042" s="6" t="s">
        <v>6402</v>
      </c>
      <c r="G1042" s="6">
        <v>1319</v>
      </c>
      <c r="H1042" s="6">
        <v>11457</v>
      </c>
      <c r="I1042" s="6">
        <v>0</v>
      </c>
      <c r="J1042" s="6">
        <v>1</v>
      </c>
      <c r="K1042" s="6">
        <v>0</v>
      </c>
      <c r="L1042" s="6"/>
      <c r="M1042" s="6">
        <v>2022</v>
      </c>
      <c r="N1042" s="6" t="s">
        <v>7745</v>
      </c>
      <c r="O1042" s="6">
        <v>99</v>
      </c>
      <c r="P1042" s="6"/>
      <c r="Q1042" s="6" t="s">
        <v>7733</v>
      </c>
      <c r="R1042" s="6" t="s">
        <v>7734</v>
      </c>
      <c r="S1042" s="6"/>
      <c r="T1042" s="6" t="s">
        <v>2568</v>
      </c>
      <c r="U1042">
        <f t="shared" si="16"/>
        <v>7</v>
      </c>
    </row>
    <row r="1043" spans="1:21" x14ac:dyDescent="0.2">
      <c r="A1043" s="6" t="s">
        <v>9065</v>
      </c>
      <c r="B1043" s="6" t="s">
        <v>9062</v>
      </c>
      <c r="C1043" s="6">
        <v>3560027</v>
      </c>
      <c r="D1043" s="6" t="s">
        <v>6809</v>
      </c>
      <c r="E1043" s="6" t="s">
        <v>9069</v>
      </c>
      <c r="F1043" s="6" t="s">
        <v>6402</v>
      </c>
      <c r="G1043" s="6">
        <v>1423</v>
      </c>
      <c r="H1043" s="6">
        <v>11457</v>
      </c>
      <c r="I1043" s="6">
        <v>0</v>
      </c>
      <c r="J1043" s="6">
        <v>1</v>
      </c>
      <c r="K1043" s="6">
        <v>0</v>
      </c>
      <c r="L1043" s="6"/>
      <c r="M1043" s="6">
        <v>2022</v>
      </c>
      <c r="N1043" s="6" t="s">
        <v>7745</v>
      </c>
      <c r="O1043" s="6">
        <v>99</v>
      </c>
      <c r="P1043" s="6"/>
      <c r="Q1043" s="6" t="s">
        <v>7733</v>
      </c>
      <c r="R1043" s="6" t="s">
        <v>7734</v>
      </c>
      <c r="S1043" s="6"/>
      <c r="T1043" s="6" t="s">
        <v>2567</v>
      </c>
      <c r="U1043">
        <f t="shared" si="16"/>
        <v>6</v>
      </c>
    </row>
    <row r="1044" spans="1:21" x14ac:dyDescent="0.2">
      <c r="A1044" s="6" t="s">
        <v>9065</v>
      </c>
      <c r="B1044" s="6" t="s">
        <v>9062</v>
      </c>
      <c r="C1044" s="6">
        <v>3560027</v>
      </c>
      <c r="D1044" s="6" t="s">
        <v>6481</v>
      </c>
      <c r="E1044" s="6" t="s">
        <v>7709</v>
      </c>
      <c r="F1044" s="6" t="s">
        <v>6402</v>
      </c>
      <c r="G1044" s="6">
        <v>1608</v>
      </c>
      <c r="H1044" s="6">
        <v>11457</v>
      </c>
      <c r="I1044" s="6">
        <v>1</v>
      </c>
      <c r="J1044" s="6">
        <v>1</v>
      </c>
      <c r="K1044" s="6">
        <v>0</v>
      </c>
      <c r="L1044" s="6"/>
      <c r="M1044" s="6">
        <v>2022</v>
      </c>
      <c r="N1044" s="6" t="s">
        <v>7745</v>
      </c>
      <c r="O1044" s="6">
        <v>99</v>
      </c>
      <c r="P1044" s="6"/>
      <c r="Q1044" s="6" t="s">
        <v>7733</v>
      </c>
      <c r="R1044" s="6" t="s">
        <v>7734</v>
      </c>
      <c r="S1044" s="6"/>
      <c r="T1044" s="6" t="s">
        <v>2566</v>
      </c>
      <c r="U1044">
        <f t="shared" si="16"/>
        <v>5</v>
      </c>
    </row>
    <row r="1045" spans="1:21" x14ac:dyDescent="0.2">
      <c r="A1045" s="6" t="s">
        <v>9065</v>
      </c>
      <c r="B1045" s="6" t="s">
        <v>9062</v>
      </c>
      <c r="C1045" s="6">
        <v>3560027</v>
      </c>
      <c r="D1045" s="6" t="s">
        <v>9070</v>
      </c>
      <c r="E1045" s="6" t="s">
        <v>9071</v>
      </c>
      <c r="F1045" s="6" t="s">
        <v>6402</v>
      </c>
      <c r="G1045" s="6">
        <v>1494</v>
      </c>
      <c r="H1045" s="6">
        <v>11457</v>
      </c>
      <c r="I1045" s="6">
        <v>0</v>
      </c>
      <c r="J1045" s="6">
        <v>1</v>
      </c>
      <c r="K1045" s="6">
        <v>0</v>
      </c>
      <c r="L1045" s="6"/>
      <c r="M1045" s="6">
        <v>2022</v>
      </c>
      <c r="N1045" s="6" t="s">
        <v>7745</v>
      </c>
      <c r="O1045" s="6">
        <v>99</v>
      </c>
      <c r="P1045" s="6"/>
      <c r="Q1045" s="6" t="s">
        <v>7733</v>
      </c>
      <c r="R1045" s="6" t="s">
        <v>7734</v>
      </c>
      <c r="S1045" s="6"/>
      <c r="T1045" s="6" t="s">
        <v>2565</v>
      </c>
      <c r="U1045">
        <f t="shared" si="16"/>
        <v>4</v>
      </c>
    </row>
    <row r="1046" spans="1:21" x14ac:dyDescent="0.2">
      <c r="A1046" s="6" t="s">
        <v>9065</v>
      </c>
      <c r="B1046" s="6" t="s">
        <v>9062</v>
      </c>
      <c r="C1046" s="6">
        <v>3560027</v>
      </c>
      <c r="D1046" s="6" t="s">
        <v>6709</v>
      </c>
      <c r="E1046" s="6" t="s">
        <v>9072</v>
      </c>
      <c r="F1046" s="6" t="s">
        <v>6402</v>
      </c>
      <c r="G1046" s="6">
        <v>1044</v>
      </c>
      <c r="H1046" s="6">
        <v>11457</v>
      </c>
      <c r="I1046" s="6">
        <v>0</v>
      </c>
      <c r="J1046" s="6">
        <v>0</v>
      </c>
      <c r="K1046" s="6">
        <v>0</v>
      </c>
      <c r="L1046" s="6"/>
      <c r="M1046" s="6">
        <v>2022</v>
      </c>
      <c r="N1046" s="6" t="s">
        <v>7745</v>
      </c>
      <c r="O1046" s="6">
        <v>99</v>
      </c>
      <c r="P1046" s="6"/>
      <c r="Q1046" s="6" t="s">
        <v>7733</v>
      </c>
      <c r="R1046" s="6" t="s">
        <v>7734</v>
      </c>
      <c r="S1046" s="6"/>
      <c r="T1046" s="6" t="s">
        <v>2571</v>
      </c>
      <c r="U1046">
        <f t="shared" si="16"/>
        <v>3</v>
      </c>
    </row>
    <row r="1047" spans="1:21" x14ac:dyDescent="0.2">
      <c r="A1047" s="6" t="s">
        <v>9065</v>
      </c>
      <c r="B1047" s="6" t="s">
        <v>9062</v>
      </c>
      <c r="C1047" s="6">
        <v>3560027</v>
      </c>
      <c r="D1047" s="6" t="s">
        <v>6859</v>
      </c>
      <c r="E1047" s="6" t="s">
        <v>6555</v>
      </c>
      <c r="F1047" s="6" t="s">
        <v>6402</v>
      </c>
      <c r="G1047" s="6">
        <v>1791</v>
      </c>
      <c r="H1047" s="6">
        <v>11457</v>
      </c>
      <c r="I1047" s="6">
        <v>1</v>
      </c>
      <c r="J1047" s="6">
        <v>1</v>
      </c>
      <c r="K1047" s="6">
        <v>0</v>
      </c>
      <c r="L1047" s="6"/>
      <c r="M1047" s="6">
        <v>2022</v>
      </c>
      <c r="N1047" s="6" t="s">
        <v>7745</v>
      </c>
      <c r="O1047" s="6">
        <v>99</v>
      </c>
      <c r="P1047" s="6"/>
      <c r="Q1047" s="6" t="s">
        <v>7733</v>
      </c>
      <c r="R1047" s="6" t="s">
        <v>7734</v>
      </c>
      <c r="S1047" s="6"/>
      <c r="T1047" s="6" t="s">
        <v>2564</v>
      </c>
      <c r="U1047">
        <f t="shared" si="16"/>
        <v>2</v>
      </c>
    </row>
    <row r="1048" spans="1:21" x14ac:dyDescent="0.2">
      <c r="A1048" s="6" t="s">
        <v>9065</v>
      </c>
      <c r="B1048" s="6" t="s">
        <v>9062</v>
      </c>
      <c r="C1048" s="6">
        <v>3560027</v>
      </c>
      <c r="D1048" s="6" t="s">
        <v>6747</v>
      </c>
      <c r="E1048" s="6" t="s">
        <v>9073</v>
      </c>
      <c r="F1048" s="6" t="s">
        <v>6402</v>
      </c>
      <c r="G1048" s="6">
        <v>1633</v>
      </c>
      <c r="H1048" s="6">
        <v>11457</v>
      </c>
      <c r="I1048" s="6">
        <v>0</v>
      </c>
      <c r="J1048" s="6">
        <v>1</v>
      </c>
      <c r="K1048" s="6">
        <v>0</v>
      </c>
      <c r="L1048" s="6"/>
      <c r="M1048" s="6">
        <v>2022</v>
      </c>
      <c r="N1048" s="6" t="s">
        <v>7745</v>
      </c>
      <c r="O1048" s="6">
        <v>99</v>
      </c>
      <c r="P1048" s="6"/>
      <c r="Q1048" s="6" t="s">
        <v>7733</v>
      </c>
      <c r="R1048" s="6" t="s">
        <v>7734</v>
      </c>
      <c r="S1048" s="6"/>
      <c r="T1048" s="6" t="s">
        <v>2563</v>
      </c>
      <c r="U1048">
        <f t="shared" si="16"/>
        <v>1</v>
      </c>
    </row>
    <row r="1049" spans="1:21" x14ac:dyDescent="0.2">
      <c r="A1049" s="6" t="s">
        <v>9074</v>
      </c>
      <c r="B1049" s="6" t="s">
        <v>9075</v>
      </c>
      <c r="C1049" s="6">
        <v>3557079</v>
      </c>
      <c r="D1049" s="6" t="s">
        <v>8559</v>
      </c>
      <c r="E1049" s="6" t="s">
        <v>9076</v>
      </c>
      <c r="F1049" s="6" t="s">
        <v>6402</v>
      </c>
      <c r="G1049" s="6">
        <v>0</v>
      </c>
      <c r="H1049" s="6"/>
      <c r="I1049" s="6">
        <v>1</v>
      </c>
      <c r="J1049" s="6">
        <v>1</v>
      </c>
      <c r="K1049" s="6">
        <v>1</v>
      </c>
      <c r="L1049" s="6"/>
      <c r="M1049" s="6">
        <v>2022</v>
      </c>
      <c r="N1049" s="6" t="s">
        <v>7732</v>
      </c>
      <c r="O1049" s="6">
        <v>99</v>
      </c>
      <c r="P1049" s="6"/>
      <c r="Q1049" s="6" t="s">
        <v>7733</v>
      </c>
      <c r="R1049" s="6" t="s">
        <v>7734</v>
      </c>
      <c r="S1049" s="6"/>
      <c r="T1049" s="6" t="s">
        <v>672</v>
      </c>
      <c r="U1049">
        <f t="shared" si="16"/>
        <v>1</v>
      </c>
    </row>
    <row r="1050" spans="1:21" x14ac:dyDescent="0.2">
      <c r="A1050" s="6" t="s">
        <v>9077</v>
      </c>
      <c r="B1050" s="6" t="s">
        <v>9075</v>
      </c>
      <c r="C1050" s="6">
        <v>3557079</v>
      </c>
      <c r="D1050" s="6" t="s">
        <v>9078</v>
      </c>
      <c r="E1050" s="6" t="s">
        <v>9079</v>
      </c>
      <c r="F1050" s="6" t="s">
        <v>6402</v>
      </c>
      <c r="G1050" s="6">
        <v>72</v>
      </c>
      <c r="H1050" s="6">
        <v>320</v>
      </c>
      <c r="I1050" s="6">
        <v>1</v>
      </c>
      <c r="J1050" s="6">
        <v>1</v>
      </c>
      <c r="K1050" s="6">
        <v>0</v>
      </c>
      <c r="L1050" s="6"/>
      <c r="M1050" s="6">
        <v>2022</v>
      </c>
      <c r="N1050" s="6" t="s">
        <v>7745</v>
      </c>
      <c r="O1050" s="6">
        <v>99</v>
      </c>
      <c r="P1050" s="6"/>
      <c r="Q1050" s="6" t="s">
        <v>7733</v>
      </c>
      <c r="R1050" s="6" t="s">
        <v>7734</v>
      </c>
      <c r="S1050" s="6"/>
      <c r="T1050" s="6" t="s">
        <v>19962</v>
      </c>
      <c r="U1050">
        <f t="shared" si="16"/>
        <v>5</v>
      </c>
    </row>
    <row r="1051" spans="1:21" x14ac:dyDescent="0.2">
      <c r="A1051" s="6" t="s">
        <v>9077</v>
      </c>
      <c r="B1051" s="6" t="s">
        <v>9075</v>
      </c>
      <c r="C1051" s="6">
        <v>3557079</v>
      </c>
      <c r="D1051" s="6" t="s">
        <v>7600</v>
      </c>
      <c r="E1051" s="6" t="s">
        <v>9080</v>
      </c>
      <c r="F1051" s="6" t="s">
        <v>6402</v>
      </c>
      <c r="G1051" s="6">
        <v>68</v>
      </c>
      <c r="H1051" s="6">
        <v>320</v>
      </c>
      <c r="I1051" s="6">
        <v>0</v>
      </c>
      <c r="J1051" s="6">
        <v>1</v>
      </c>
      <c r="K1051" s="6">
        <v>0</v>
      </c>
      <c r="L1051" s="6"/>
      <c r="M1051" s="6">
        <v>2022</v>
      </c>
      <c r="N1051" s="6" t="s">
        <v>7745</v>
      </c>
      <c r="O1051" s="6">
        <v>99</v>
      </c>
      <c r="P1051" s="6"/>
      <c r="Q1051" s="6" t="s">
        <v>7733</v>
      </c>
      <c r="R1051" s="6" t="s">
        <v>7734</v>
      </c>
      <c r="S1051" s="6"/>
      <c r="T1051" s="6" t="s">
        <v>19963</v>
      </c>
      <c r="U1051">
        <f t="shared" si="16"/>
        <v>4</v>
      </c>
    </row>
    <row r="1052" spans="1:21" x14ac:dyDescent="0.2">
      <c r="A1052" s="6" t="s">
        <v>9077</v>
      </c>
      <c r="B1052" s="6" t="s">
        <v>9075</v>
      </c>
      <c r="C1052" s="6">
        <v>3557079</v>
      </c>
      <c r="D1052" s="6" t="s">
        <v>9081</v>
      </c>
      <c r="E1052" s="6" t="s">
        <v>9080</v>
      </c>
      <c r="F1052" s="6" t="s">
        <v>6402</v>
      </c>
      <c r="G1052" s="6">
        <v>70</v>
      </c>
      <c r="H1052" s="6">
        <v>320</v>
      </c>
      <c r="I1052" s="6">
        <v>0</v>
      </c>
      <c r="J1052" s="6">
        <v>1</v>
      </c>
      <c r="K1052" s="6">
        <v>0</v>
      </c>
      <c r="L1052" s="6"/>
      <c r="M1052" s="6">
        <v>2022</v>
      </c>
      <c r="N1052" s="6" t="s">
        <v>7745</v>
      </c>
      <c r="O1052" s="6">
        <v>99</v>
      </c>
      <c r="P1052" s="6"/>
      <c r="Q1052" s="6" t="s">
        <v>7733</v>
      </c>
      <c r="R1052" s="6" t="s">
        <v>7734</v>
      </c>
      <c r="S1052" s="6"/>
      <c r="T1052" s="6" t="s">
        <v>19964</v>
      </c>
      <c r="U1052">
        <f t="shared" si="16"/>
        <v>3</v>
      </c>
    </row>
    <row r="1053" spans="1:21" x14ac:dyDescent="0.2">
      <c r="A1053" s="6" t="s">
        <v>9077</v>
      </c>
      <c r="B1053" s="6" t="s">
        <v>9075</v>
      </c>
      <c r="C1053" s="6">
        <v>3557079</v>
      </c>
      <c r="D1053" s="6" t="s">
        <v>9082</v>
      </c>
      <c r="E1053" s="6" t="s">
        <v>9083</v>
      </c>
      <c r="F1053" s="6" t="s">
        <v>6402</v>
      </c>
      <c r="G1053" s="6">
        <v>70</v>
      </c>
      <c r="H1053" s="6">
        <v>320</v>
      </c>
      <c r="I1053" s="6">
        <v>0</v>
      </c>
      <c r="J1053" s="6">
        <v>1</v>
      </c>
      <c r="K1053" s="6">
        <v>0</v>
      </c>
      <c r="L1053" s="6"/>
      <c r="M1053" s="6">
        <v>2022</v>
      </c>
      <c r="N1053" s="6" t="s">
        <v>7745</v>
      </c>
      <c r="O1053" s="6">
        <v>99</v>
      </c>
      <c r="P1053" s="6"/>
      <c r="Q1053" s="6" t="s">
        <v>7733</v>
      </c>
      <c r="R1053" s="6" t="s">
        <v>7734</v>
      </c>
      <c r="S1053" s="6"/>
      <c r="T1053" s="6" t="s">
        <v>2572</v>
      </c>
      <c r="U1053">
        <f t="shared" si="16"/>
        <v>2</v>
      </c>
    </row>
    <row r="1054" spans="1:21" x14ac:dyDescent="0.2">
      <c r="A1054" s="6" t="s">
        <v>9077</v>
      </c>
      <c r="B1054" s="6" t="s">
        <v>9075</v>
      </c>
      <c r="C1054" s="6">
        <v>3557079</v>
      </c>
      <c r="D1054" s="6" t="s">
        <v>9084</v>
      </c>
      <c r="E1054" s="6" t="s">
        <v>9080</v>
      </c>
      <c r="F1054" s="6" t="s">
        <v>6402</v>
      </c>
      <c r="G1054" s="6">
        <v>40</v>
      </c>
      <c r="H1054" s="6">
        <v>320</v>
      </c>
      <c r="I1054" s="6">
        <v>1</v>
      </c>
      <c r="J1054" s="6">
        <v>0</v>
      </c>
      <c r="K1054" s="6">
        <v>0</v>
      </c>
      <c r="L1054" s="6"/>
      <c r="M1054" s="6">
        <v>2022</v>
      </c>
      <c r="N1054" s="6" t="s">
        <v>7745</v>
      </c>
      <c r="O1054" s="6">
        <v>99</v>
      </c>
      <c r="P1054" s="6"/>
      <c r="Q1054" s="6" t="s">
        <v>7733</v>
      </c>
      <c r="R1054" s="6" t="s">
        <v>7734</v>
      </c>
      <c r="S1054" s="6"/>
      <c r="T1054" s="6" t="s">
        <v>19965</v>
      </c>
      <c r="U1054">
        <f t="shared" si="16"/>
        <v>1</v>
      </c>
    </row>
    <row r="1055" spans="1:21" x14ac:dyDescent="0.2">
      <c r="A1055" s="6" t="s">
        <v>9085</v>
      </c>
      <c r="B1055" s="6" t="s">
        <v>9086</v>
      </c>
      <c r="C1055" s="6">
        <v>3534030</v>
      </c>
      <c r="D1055" s="6" t="s">
        <v>6459</v>
      </c>
      <c r="E1055" s="6" t="s">
        <v>9087</v>
      </c>
      <c r="F1055" s="6" t="s">
        <v>6402</v>
      </c>
      <c r="G1055" s="6">
        <v>716</v>
      </c>
      <c r="H1055" s="6">
        <v>1009</v>
      </c>
      <c r="I1055" s="6">
        <v>0</v>
      </c>
      <c r="J1055" s="6">
        <v>1</v>
      </c>
      <c r="K1055" s="6">
        <v>0</v>
      </c>
      <c r="L1055" s="6"/>
      <c r="M1055" s="6">
        <v>2022</v>
      </c>
      <c r="N1055" s="6" t="s">
        <v>7732</v>
      </c>
      <c r="O1055" s="6">
        <v>99</v>
      </c>
      <c r="P1055" s="6"/>
      <c r="Q1055" s="6" t="s">
        <v>7733</v>
      </c>
      <c r="R1055" s="6" t="s">
        <v>7734</v>
      </c>
      <c r="S1055" s="6"/>
      <c r="T1055" s="6" t="s">
        <v>677</v>
      </c>
      <c r="U1055">
        <f t="shared" si="16"/>
        <v>2</v>
      </c>
    </row>
    <row r="1056" spans="1:21" x14ac:dyDescent="0.2">
      <c r="A1056" s="6" t="s">
        <v>9085</v>
      </c>
      <c r="B1056" s="6" t="s">
        <v>9086</v>
      </c>
      <c r="C1056" s="6">
        <v>3534030</v>
      </c>
      <c r="D1056" s="6" t="s">
        <v>6620</v>
      </c>
      <c r="E1056" s="6" t="s">
        <v>6415</v>
      </c>
      <c r="F1056" s="6" t="s">
        <v>6402</v>
      </c>
      <c r="G1056" s="6">
        <v>293</v>
      </c>
      <c r="H1056" s="6">
        <v>1009</v>
      </c>
      <c r="I1056" s="6">
        <v>0</v>
      </c>
      <c r="J1056" s="6">
        <v>0</v>
      </c>
      <c r="K1056" s="6">
        <v>0</v>
      </c>
      <c r="L1056" s="6"/>
      <c r="M1056" s="6">
        <v>2022</v>
      </c>
      <c r="N1056" s="6" t="s">
        <v>7732</v>
      </c>
      <c r="O1056" s="6">
        <v>99</v>
      </c>
      <c r="P1056" s="6"/>
      <c r="Q1056" s="6" t="s">
        <v>7733</v>
      </c>
      <c r="R1056" s="6" t="s">
        <v>7734</v>
      </c>
      <c r="S1056" s="6"/>
      <c r="T1056" s="6" t="s">
        <v>678</v>
      </c>
      <c r="U1056">
        <f t="shared" si="16"/>
        <v>1</v>
      </c>
    </row>
    <row r="1057" spans="1:21" x14ac:dyDescent="0.2">
      <c r="A1057" s="6" t="s">
        <v>9088</v>
      </c>
      <c r="B1057" s="6" t="s">
        <v>9086</v>
      </c>
      <c r="C1057" s="6">
        <v>3534030</v>
      </c>
      <c r="D1057" s="6" t="s">
        <v>6477</v>
      </c>
      <c r="E1057" s="6" t="s">
        <v>9089</v>
      </c>
      <c r="F1057" s="6" t="s">
        <v>6402</v>
      </c>
      <c r="G1057" s="6">
        <v>0</v>
      </c>
      <c r="H1057" s="6"/>
      <c r="I1057" s="6">
        <v>0</v>
      </c>
      <c r="J1057" s="6">
        <v>1</v>
      </c>
      <c r="K1057" s="6">
        <v>1</v>
      </c>
      <c r="L1057" s="6"/>
      <c r="M1057" s="6">
        <v>2022</v>
      </c>
      <c r="N1057" s="6" t="s">
        <v>7770</v>
      </c>
      <c r="O1057" s="6">
        <v>99</v>
      </c>
      <c r="P1057" s="6"/>
      <c r="Q1057" s="6" t="s">
        <v>7733</v>
      </c>
      <c r="R1057" s="6" t="s">
        <v>7734</v>
      </c>
      <c r="S1057" s="6"/>
      <c r="T1057" s="6" t="s">
        <v>2580</v>
      </c>
      <c r="U1057">
        <f t="shared" si="16"/>
        <v>1</v>
      </c>
    </row>
    <row r="1058" spans="1:21" x14ac:dyDescent="0.2">
      <c r="A1058" s="6" t="s">
        <v>9090</v>
      </c>
      <c r="B1058" s="6" t="s">
        <v>9086</v>
      </c>
      <c r="C1058" s="6">
        <v>3534030</v>
      </c>
      <c r="D1058" s="6" t="s">
        <v>7658</v>
      </c>
      <c r="E1058" s="6" t="s">
        <v>9091</v>
      </c>
      <c r="F1058" s="6" t="s">
        <v>6402</v>
      </c>
      <c r="G1058" s="6">
        <v>217</v>
      </c>
      <c r="H1058" s="6">
        <v>438</v>
      </c>
      <c r="I1058" s="6">
        <v>0</v>
      </c>
      <c r="J1058" s="6">
        <v>0</v>
      </c>
      <c r="K1058" s="6">
        <v>0</v>
      </c>
      <c r="L1058" s="6"/>
      <c r="M1058" s="6">
        <v>2022</v>
      </c>
      <c r="N1058" s="6" t="s">
        <v>7745</v>
      </c>
      <c r="O1058" s="6">
        <v>1</v>
      </c>
      <c r="P1058" s="6"/>
      <c r="Q1058" s="6" t="s">
        <v>7733</v>
      </c>
      <c r="R1058" s="6" t="s">
        <v>7734</v>
      </c>
      <c r="S1058" s="6"/>
      <c r="T1058" s="6" t="s">
        <v>2581</v>
      </c>
      <c r="U1058">
        <f t="shared" si="16"/>
        <v>2</v>
      </c>
    </row>
    <row r="1059" spans="1:21" x14ac:dyDescent="0.2">
      <c r="A1059" s="6" t="s">
        <v>9090</v>
      </c>
      <c r="B1059" s="6" t="s">
        <v>9086</v>
      </c>
      <c r="C1059" s="6">
        <v>3534030</v>
      </c>
      <c r="D1059" s="6" t="s">
        <v>7128</v>
      </c>
      <c r="E1059" s="6" t="s">
        <v>7120</v>
      </c>
      <c r="F1059" s="6" t="s">
        <v>6402</v>
      </c>
      <c r="G1059" s="6">
        <v>221</v>
      </c>
      <c r="H1059" s="6">
        <v>438</v>
      </c>
      <c r="I1059" s="6">
        <v>0</v>
      </c>
      <c r="J1059" s="6">
        <v>1</v>
      </c>
      <c r="K1059" s="6">
        <v>0</v>
      </c>
      <c r="L1059" s="6"/>
      <c r="M1059" s="6">
        <v>2022</v>
      </c>
      <c r="N1059" s="6" t="s">
        <v>7745</v>
      </c>
      <c r="O1059" s="6">
        <v>1</v>
      </c>
      <c r="P1059" s="6"/>
      <c r="Q1059" s="6" t="s">
        <v>7733</v>
      </c>
      <c r="R1059" s="6" t="s">
        <v>7734</v>
      </c>
      <c r="S1059" s="6"/>
      <c r="T1059" s="6" t="s">
        <v>2579</v>
      </c>
      <c r="U1059">
        <f t="shared" si="16"/>
        <v>1</v>
      </c>
    </row>
    <row r="1060" spans="1:21" x14ac:dyDescent="0.2">
      <c r="A1060" s="6" t="s">
        <v>9092</v>
      </c>
      <c r="B1060" s="6" t="s">
        <v>9086</v>
      </c>
      <c r="C1060" s="6">
        <v>3534030</v>
      </c>
      <c r="D1060" s="6" t="s">
        <v>9093</v>
      </c>
      <c r="E1060" s="6" t="s">
        <v>9094</v>
      </c>
      <c r="F1060" s="6" t="s">
        <v>6402</v>
      </c>
      <c r="G1060" s="6">
        <v>363</v>
      </c>
      <c r="H1060" s="6">
        <v>894</v>
      </c>
      <c r="I1060" s="6">
        <v>1</v>
      </c>
      <c r="J1060" s="6">
        <v>1</v>
      </c>
      <c r="K1060" s="6">
        <v>0</v>
      </c>
      <c r="L1060" s="6"/>
      <c r="M1060" s="6">
        <v>2022</v>
      </c>
      <c r="N1060" s="6" t="s">
        <v>7745</v>
      </c>
      <c r="O1060" s="6">
        <v>2</v>
      </c>
      <c r="P1060" s="6"/>
      <c r="Q1060" s="6" t="s">
        <v>7733</v>
      </c>
      <c r="R1060" s="6" t="s">
        <v>7734</v>
      </c>
      <c r="S1060" s="6"/>
      <c r="T1060" s="6" t="s">
        <v>2578</v>
      </c>
      <c r="U1060">
        <f t="shared" si="16"/>
        <v>3</v>
      </c>
    </row>
    <row r="1061" spans="1:21" x14ac:dyDescent="0.2">
      <c r="A1061" s="6" t="s">
        <v>9092</v>
      </c>
      <c r="B1061" s="6" t="s">
        <v>9086</v>
      </c>
      <c r="C1061" s="6">
        <v>3534030</v>
      </c>
      <c r="D1061" s="6" t="s">
        <v>6483</v>
      </c>
      <c r="E1061" s="6" t="s">
        <v>9095</v>
      </c>
      <c r="F1061" s="6" t="s">
        <v>6402</v>
      </c>
      <c r="G1061" s="6">
        <v>467</v>
      </c>
      <c r="H1061" s="6">
        <v>894</v>
      </c>
      <c r="I1061" s="6">
        <v>0</v>
      </c>
      <c r="J1061" s="6">
        <v>1</v>
      </c>
      <c r="K1061" s="6">
        <v>0</v>
      </c>
      <c r="L1061" s="6"/>
      <c r="M1061" s="6">
        <v>2022</v>
      </c>
      <c r="N1061" s="6" t="s">
        <v>7745</v>
      </c>
      <c r="O1061" s="6">
        <v>2</v>
      </c>
      <c r="P1061" s="6"/>
      <c r="Q1061" s="6" t="s">
        <v>7733</v>
      </c>
      <c r="R1061" s="6" t="s">
        <v>7734</v>
      </c>
      <c r="S1061" s="6"/>
      <c r="T1061" s="6" t="s">
        <v>2577</v>
      </c>
      <c r="U1061">
        <f t="shared" si="16"/>
        <v>2</v>
      </c>
    </row>
    <row r="1062" spans="1:21" x14ac:dyDescent="0.2">
      <c r="A1062" s="6" t="s">
        <v>9092</v>
      </c>
      <c r="B1062" s="6" t="s">
        <v>9086</v>
      </c>
      <c r="C1062" s="6">
        <v>3534030</v>
      </c>
      <c r="D1062" s="6" t="s">
        <v>6908</v>
      </c>
      <c r="E1062" s="6" t="s">
        <v>9096</v>
      </c>
      <c r="F1062" s="6" t="s">
        <v>6402</v>
      </c>
      <c r="G1062" s="6">
        <v>64</v>
      </c>
      <c r="H1062" s="6">
        <v>894</v>
      </c>
      <c r="I1062" s="6">
        <v>0</v>
      </c>
      <c r="J1062" s="6">
        <v>0</v>
      </c>
      <c r="K1062" s="6">
        <v>0</v>
      </c>
      <c r="L1062" s="6"/>
      <c r="M1062" s="6">
        <v>2022</v>
      </c>
      <c r="N1062" s="6" t="s">
        <v>7745</v>
      </c>
      <c r="O1062" s="6">
        <v>2</v>
      </c>
      <c r="P1062" s="6"/>
      <c r="Q1062" s="6" t="s">
        <v>7733</v>
      </c>
      <c r="R1062" s="6" t="s">
        <v>7734</v>
      </c>
      <c r="S1062" s="6"/>
      <c r="T1062" s="6" t="s">
        <v>2582</v>
      </c>
      <c r="U1062">
        <f t="shared" si="16"/>
        <v>1</v>
      </c>
    </row>
    <row r="1063" spans="1:21" x14ac:dyDescent="0.2">
      <c r="A1063" s="6" t="s">
        <v>9097</v>
      </c>
      <c r="B1063" s="6" t="s">
        <v>9098</v>
      </c>
      <c r="C1063" s="6">
        <v>3544027</v>
      </c>
      <c r="D1063" s="6" t="s">
        <v>6858</v>
      </c>
      <c r="E1063" s="6" t="s">
        <v>9099</v>
      </c>
      <c r="F1063" s="6" t="s">
        <v>6402</v>
      </c>
      <c r="G1063" s="6">
        <v>1401</v>
      </c>
      <c r="H1063" s="6">
        <v>2394</v>
      </c>
      <c r="I1063" s="6">
        <v>1</v>
      </c>
      <c r="J1063" s="6">
        <v>1</v>
      </c>
      <c r="K1063" s="6">
        <v>0</v>
      </c>
      <c r="L1063" s="6"/>
      <c r="M1063" s="6">
        <v>2022</v>
      </c>
      <c r="N1063" s="6" t="s">
        <v>7732</v>
      </c>
      <c r="O1063" s="6">
        <v>99</v>
      </c>
      <c r="P1063" s="6"/>
      <c r="Q1063" s="6" t="s">
        <v>7733</v>
      </c>
      <c r="R1063" s="6" t="s">
        <v>7734</v>
      </c>
      <c r="S1063" s="6"/>
      <c r="T1063" s="6" t="s">
        <v>891</v>
      </c>
      <c r="U1063">
        <f t="shared" si="16"/>
        <v>2</v>
      </c>
    </row>
    <row r="1064" spans="1:21" x14ac:dyDescent="0.2">
      <c r="A1064" s="6" t="s">
        <v>9097</v>
      </c>
      <c r="B1064" s="6" t="s">
        <v>9098</v>
      </c>
      <c r="C1064" s="6">
        <v>3544027</v>
      </c>
      <c r="D1064" s="6" t="s">
        <v>7069</v>
      </c>
      <c r="E1064" s="6" t="s">
        <v>6528</v>
      </c>
      <c r="F1064" s="6" t="s">
        <v>6402</v>
      </c>
      <c r="G1064" s="6">
        <v>993</v>
      </c>
      <c r="H1064" s="6">
        <v>2394</v>
      </c>
      <c r="I1064" s="6">
        <v>0</v>
      </c>
      <c r="J1064" s="6">
        <v>0</v>
      </c>
      <c r="K1064" s="6">
        <v>0</v>
      </c>
      <c r="L1064" s="6"/>
      <c r="M1064" s="6">
        <v>2022</v>
      </c>
      <c r="N1064" s="6" t="s">
        <v>7732</v>
      </c>
      <c r="O1064" s="6">
        <v>99</v>
      </c>
      <c r="P1064" s="6"/>
      <c r="Q1064" s="6" t="s">
        <v>7733</v>
      </c>
      <c r="R1064" s="6" t="s">
        <v>7734</v>
      </c>
      <c r="S1064" s="6"/>
      <c r="T1064" s="6" t="s">
        <v>892</v>
      </c>
      <c r="U1064">
        <f t="shared" si="16"/>
        <v>1</v>
      </c>
    </row>
    <row r="1065" spans="1:21" x14ac:dyDescent="0.2">
      <c r="A1065" s="6" t="s">
        <v>9100</v>
      </c>
      <c r="B1065" s="6" t="s">
        <v>9098</v>
      </c>
      <c r="C1065" s="6">
        <v>3544027</v>
      </c>
      <c r="D1065" s="6" t="s">
        <v>7037</v>
      </c>
      <c r="E1065" s="6" t="s">
        <v>6744</v>
      </c>
      <c r="F1065" s="6" t="s">
        <v>6402</v>
      </c>
      <c r="G1065" s="6">
        <v>456</v>
      </c>
      <c r="H1065" s="6">
        <v>1228</v>
      </c>
      <c r="I1065" s="6">
        <v>0</v>
      </c>
      <c r="J1065" s="6">
        <v>0</v>
      </c>
      <c r="K1065" s="6">
        <v>0</v>
      </c>
      <c r="L1065" s="6"/>
      <c r="M1065" s="6">
        <v>2022</v>
      </c>
      <c r="N1065" s="6" t="s">
        <v>8226</v>
      </c>
      <c r="O1065" s="6" t="s">
        <v>9101</v>
      </c>
      <c r="P1065" s="6"/>
      <c r="Q1065" s="6" t="s">
        <v>7733</v>
      </c>
      <c r="R1065" s="6" t="s">
        <v>7734</v>
      </c>
      <c r="S1065" s="6"/>
      <c r="T1065" s="6" t="s">
        <v>3611</v>
      </c>
      <c r="U1065">
        <f t="shared" si="16"/>
        <v>3</v>
      </c>
    </row>
    <row r="1066" spans="1:21" x14ac:dyDescent="0.2">
      <c r="A1066" s="6" t="s">
        <v>9100</v>
      </c>
      <c r="B1066" s="6" t="s">
        <v>9098</v>
      </c>
      <c r="C1066" s="6">
        <v>3544027</v>
      </c>
      <c r="D1066" s="6" t="s">
        <v>6481</v>
      </c>
      <c r="E1066" s="6" t="s">
        <v>7105</v>
      </c>
      <c r="F1066" s="6" t="s">
        <v>6402</v>
      </c>
      <c r="G1066" s="6">
        <v>198</v>
      </c>
      <c r="H1066" s="6">
        <v>1228</v>
      </c>
      <c r="I1066" s="6">
        <v>0</v>
      </c>
      <c r="J1066" s="6">
        <v>0</v>
      </c>
      <c r="K1066" s="6">
        <v>0</v>
      </c>
      <c r="L1066" s="6"/>
      <c r="M1066" s="6">
        <v>2022</v>
      </c>
      <c r="N1066" s="6" t="s">
        <v>8226</v>
      </c>
      <c r="O1066" s="6" t="s">
        <v>9101</v>
      </c>
      <c r="P1066" s="6"/>
      <c r="Q1066" s="6" t="s">
        <v>7733</v>
      </c>
      <c r="R1066" s="6" t="s">
        <v>7734</v>
      </c>
      <c r="S1066" s="6"/>
      <c r="T1066" s="6" t="s">
        <v>3612</v>
      </c>
      <c r="U1066">
        <f t="shared" si="16"/>
        <v>2</v>
      </c>
    </row>
    <row r="1067" spans="1:21" x14ac:dyDescent="0.2">
      <c r="A1067" s="6" t="s">
        <v>9100</v>
      </c>
      <c r="B1067" s="6" t="s">
        <v>9098</v>
      </c>
      <c r="C1067" s="6">
        <v>3544027</v>
      </c>
      <c r="D1067" s="6" t="s">
        <v>6459</v>
      </c>
      <c r="E1067" s="6" t="s">
        <v>9102</v>
      </c>
      <c r="F1067" s="6" t="s">
        <v>6402</v>
      </c>
      <c r="G1067" s="6">
        <v>574</v>
      </c>
      <c r="H1067" s="6">
        <v>1228</v>
      </c>
      <c r="I1067" s="6">
        <v>1</v>
      </c>
      <c r="J1067" s="6">
        <v>1</v>
      </c>
      <c r="K1067" s="6">
        <v>0</v>
      </c>
      <c r="L1067" s="6"/>
      <c r="M1067" s="6">
        <v>2022</v>
      </c>
      <c r="N1067" s="6" t="s">
        <v>8226</v>
      </c>
      <c r="O1067" s="6" t="s">
        <v>9101</v>
      </c>
      <c r="P1067" s="6"/>
      <c r="Q1067" s="6" t="s">
        <v>7733</v>
      </c>
      <c r="R1067" s="6" t="s">
        <v>7734</v>
      </c>
      <c r="S1067" s="6"/>
      <c r="T1067" s="6" t="s">
        <v>3610</v>
      </c>
      <c r="U1067">
        <f t="shared" si="16"/>
        <v>1</v>
      </c>
    </row>
    <row r="1068" spans="1:21" x14ac:dyDescent="0.2">
      <c r="A1068" s="6" t="s">
        <v>9103</v>
      </c>
      <c r="B1068" s="6" t="s">
        <v>9098</v>
      </c>
      <c r="C1068" s="6">
        <v>3544027</v>
      </c>
      <c r="D1068" s="6" t="s">
        <v>6597</v>
      </c>
      <c r="E1068" s="6" t="s">
        <v>9104</v>
      </c>
      <c r="F1068" s="6" t="s">
        <v>6402</v>
      </c>
      <c r="G1068" s="6">
        <v>0</v>
      </c>
      <c r="H1068" s="6"/>
      <c r="I1068" s="6">
        <v>1</v>
      </c>
      <c r="J1068" s="6">
        <v>1</v>
      </c>
      <c r="K1068" s="6">
        <v>1</v>
      </c>
      <c r="L1068" s="6"/>
      <c r="M1068" s="6">
        <v>2022</v>
      </c>
      <c r="N1068" s="6" t="s">
        <v>8226</v>
      </c>
      <c r="O1068" s="6" t="s">
        <v>9105</v>
      </c>
      <c r="P1068" s="6"/>
      <c r="Q1068" s="6" t="s">
        <v>7733</v>
      </c>
      <c r="R1068" s="6" t="s">
        <v>7734</v>
      </c>
      <c r="S1068" s="6"/>
      <c r="T1068" s="6" t="s">
        <v>3608</v>
      </c>
      <c r="U1068">
        <f t="shared" si="16"/>
        <v>1</v>
      </c>
    </row>
    <row r="1069" spans="1:21" x14ac:dyDescent="0.2">
      <c r="A1069" s="6" t="s">
        <v>9106</v>
      </c>
      <c r="B1069" s="6" t="s">
        <v>9098</v>
      </c>
      <c r="C1069" s="6">
        <v>3544027</v>
      </c>
      <c r="D1069" s="6" t="s">
        <v>6814</v>
      </c>
      <c r="E1069" s="6" t="s">
        <v>7339</v>
      </c>
      <c r="F1069" s="6" t="s">
        <v>6402</v>
      </c>
      <c r="G1069" s="6">
        <v>0</v>
      </c>
      <c r="H1069" s="6"/>
      <c r="I1069" s="6">
        <v>1</v>
      </c>
      <c r="J1069" s="6">
        <v>1</v>
      </c>
      <c r="K1069" s="6">
        <v>1</v>
      </c>
      <c r="L1069" s="6"/>
      <c r="M1069" s="6">
        <v>2022</v>
      </c>
      <c r="N1069" s="6" t="s">
        <v>7745</v>
      </c>
      <c r="O1069" s="6">
        <v>1</v>
      </c>
      <c r="P1069" s="6"/>
      <c r="Q1069" s="6" t="s">
        <v>7733</v>
      </c>
      <c r="R1069" s="6" t="s">
        <v>7734</v>
      </c>
      <c r="S1069" s="6"/>
      <c r="T1069" s="6" t="s">
        <v>3606</v>
      </c>
      <c r="U1069">
        <f t="shared" si="16"/>
        <v>1</v>
      </c>
    </row>
    <row r="1070" spans="1:21" x14ac:dyDescent="0.2">
      <c r="A1070" s="6" t="s">
        <v>9107</v>
      </c>
      <c r="B1070" s="6" t="s">
        <v>9098</v>
      </c>
      <c r="C1070" s="6">
        <v>3544027</v>
      </c>
      <c r="D1070" s="6" t="s">
        <v>7055</v>
      </c>
      <c r="E1070" s="6" t="s">
        <v>6985</v>
      </c>
      <c r="F1070" s="6" t="s">
        <v>6402</v>
      </c>
      <c r="G1070" s="6">
        <v>0</v>
      </c>
      <c r="H1070" s="6"/>
      <c r="I1070" s="6">
        <v>1</v>
      </c>
      <c r="J1070" s="6">
        <v>1</v>
      </c>
      <c r="K1070" s="6">
        <v>1</v>
      </c>
      <c r="L1070" s="6"/>
      <c r="M1070" s="6">
        <v>2022</v>
      </c>
      <c r="N1070" s="6" t="s">
        <v>7745</v>
      </c>
      <c r="O1070" s="6">
        <v>2</v>
      </c>
      <c r="P1070" s="6"/>
      <c r="Q1070" s="6" t="s">
        <v>7733</v>
      </c>
      <c r="R1070" s="6" t="s">
        <v>7734</v>
      </c>
      <c r="S1070" s="6"/>
      <c r="T1070" s="6" t="s">
        <v>3605</v>
      </c>
      <c r="U1070">
        <f t="shared" si="16"/>
        <v>1</v>
      </c>
    </row>
    <row r="1071" spans="1:21" x14ac:dyDescent="0.2">
      <c r="A1071" s="6" t="s">
        <v>9108</v>
      </c>
      <c r="B1071" s="6" t="s">
        <v>9098</v>
      </c>
      <c r="C1071" s="6">
        <v>3544027</v>
      </c>
      <c r="D1071" s="6" t="s">
        <v>6822</v>
      </c>
      <c r="E1071" s="6" t="s">
        <v>6669</v>
      </c>
      <c r="F1071" s="6" t="s">
        <v>6402</v>
      </c>
      <c r="G1071" s="6">
        <v>0</v>
      </c>
      <c r="H1071" s="6"/>
      <c r="I1071" s="6">
        <v>1</v>
      </c>
      <c r="J1071" s="6">
        <v>1</v>
      </c>
      <c r="K1071" s="6">
        <v>1</v>
      </c>
      <c r="L1071" s="6"/>
      <c r="M1071" s="6">
        <v>2022</v>
      </c>
      <c r="N1071" s="6" t="s">
        <v>7745</v>
      </c>
      <c r="O1071" s="6">
        <v>3</v>
      </c>
      <c r="P1071" s="6"/>
      <c r="Q1071" s="6" t="s">
        <v>7733</v>
      </c>
      <c r="R1071" s="6" t="s">
        <v>7734</v>
      </c>
      <c r="S1071" s="6"/>
      <c r="T1071" s="6" t="s">
        <v>3604</v>
      </c>
      <c r="U1071">
        <f t="shared" si="16"/>
        <v>1</v>
      </c>
    </row>
    <row r="1072" spans="1:21" x14ac:dyDescent="0.2">
      <c r="A1072" s="6" t="s">
        <v>9109</v>
      </c>
      <c r="B1072" s="6" t="s">
        <v>9098</v>
      </c>
      <c r="C1072" s="6">
        <v>3544027</v>
      </c>
      <c r="D1072" s="6" t="s">
        <v>6939</v>
      </c>
      <c r="E1072" s="6" t="s">
        <v>9110</v>
      </c>
      <c r="F1072" s="6" t="s">
        <v>6402</v>
      </c>
      <c r="G1072" s="6">
        <v>0</v>
      </c>
      <c r="H1072" s="6"/>
      <c r="I1072" s="6">
        <v>1</v>
      </c>
      <c r="J1072" s="6">
        <v>1</v>
      </c>
      <c r="K1072" s="6">
        <v>1</v>
      </c>
      <c r="L1072" s="6"/>
      <c r="M1072" s="6">
        <v>2022</v>
      </c>
      <c r="N1072" s="6" t="s">
        <v>7745</v>
      </c>
      <c r="O1072" s="6">
        <v>4</v>
      </c>
      <c r="P1072" s="6"/>
      <c r="Q1072" s="6" t="s">
        <v>7733</v>
      </c>
      <c r="R1072" s="6" t="s">
        <v>7734</v>
      </c>
      <c r="S1072" s="6"/>
      <c r="T1072" s="6" t="s">
        <v>3603</v>
      </c>
      <c r="U1072">
        <f t="shared" si="16"/>
        <v>1</v>
      </c>
    </row>
    <row r="1073" spans="1:21" x14ac:dyDescent="0.2">
      <c r="A1073" s="6" t="s">
        <v>9111</v>
      </c>
      <c r="B1073" s="6" t="s">
        <v>9112</v>
      </c>
      <c r="C1073" s="6">
        <v>3560032</v>
      </c>
      <c r="D1073" s="6" t="s">
        <v>6485</v>
      </c>
      <c r="E1073" s="6" t="s">
        <v>9113</v>
      </c>
      <c r="F1073" s="6" t="s">
        <v>6402</v>
      </c>
      <c r="G1073" s="6">
        <v>0</v>
      </c>
      <c r="H1073" s="6"/>
      <c r="I1073" s="6">
        <v>1</v>
      </c>
      <c r="J1073" s="6">
        <v>1</v>
      </c>
      <c r="K1073" s="6">
        <v>1</v>
      </c>
      <c r="L1073" s="6"/>
      <c r="M1073" s="6">
        <v>2022</v>
      </c>
      <c r="N1073" s="6" t="s">
        <v>7732</v>
      </c>
      <c r="O1073" s="6">
        <v>99</v>
      </c>
      <c r="P1073" s="6"/>
      <c r="Q1073" s="6" t="s">
        <v>7733</v>
      </c>
      <c r="R1073" s="6" t="s">
        <v>7734</v>
      </c>
      <c r="S1073" s="6"/>
      <c r="T1073" s="6" t="s">
        <v>680</v>
      </c>
      <c r="U1073">
        <f t="shared" si="16"/>
        <v>1</v>
      </c>
    </row>
    <row r="1074" spans="1:21" x14ac:dyDescent="0.2">
      <c r="A1074" s="6" t="s">
        <v>9114</v>
      </c>
      <c r="B1074" s="6" t="s">
        <v>9112</v>
      </c>
      <c r="C1074" s="6">
        <v>3560032</v>
      </c>
      <c r="D1074" s="6" t="s">
        <v>6425</v>
      </c>
      <c r="E1074" s="6" t="s">
        <v>7706</v>
      </c>
      <c r="F1074" s="6" t="s">
        <v>6402</v>
      </c>
      <c r="G1074" s="6">
        <v>97</v>
      </c>
      <c r="H1074" s="6">
        <v>1049</v>
      </c>
      <c r="I1074" s="6">
        <v>1</v>
      </c>
      <c r="J1074" s="6">
        <v>0</v>
      </c>
      <c r="K1074" s="6">
        <v>0</v>
      </c>
      <c r="L1074" s="6"/>
      <c r="M1074" s="6">
        <v>2022</v>
      </c>
      <c r="N1074" s="6" t="s">
        <v>7745</v>
      </c>
      <c r="O1074" s="6">
        <v>99</v>
      </c>
      <c r="P1074" s="6"/>
      <c r="Q1074" s="6" t="s">
        <v>7733</v>
      </c>
      <c r="R1074" s="6" t="s">
        <v>7734</v>
      </c>
      <c r="S1074" s="6"/>
      <c r="T1074" s="6" t="s">
        <v>2601</v>
      </c>
      <c r="U1074">
        <f t="shared" si="16"/>
        <v>8</v>
      </c>
    </row>
    <row r="1075" spans="1:21" x14ac:dyDescent="0.2">
      <c r="A1075" s="6" t="s">
        <v>9114</v>
      </c>
      <c r="B1075" s="6" t="s">
        <v>9112</v>
      </c>
      <c r="C1075" s="6">
        <v>3560032</v>
      </c>
      <c r="D1075" s="6" t="s">
        <v>6525</v>
      </c>
      <c r="E1075" s="6" t="s">
        <v>9115</v>
      </c>
      <c r="F1075" s="6" t="s">
        <v>6402</v>
      </c>
      <c r="G1075" s="6">
        <v>74</v>
      </c>
      <c r="H1075" s="6">
        <v>1049</v>
      </c>
      <c r="I1075" s="6">
        <v>0</v>
      </c>
      <c r="J1075" s="6">
        <v>0</v>
      </c>
      <c r="K1075" s="6">
        <v>0</v>
      </c>
      <c r="L1075" s="6"/>
      <c r="M1075" s="6">
        <v>2022</v>
      </c>
      <c r="N1075" s="6" t="s">
        <v>7745</v>
      </c>
      <c r="O1075" s="6">
        <v>99</v>
      </c>
      <c r="P1075" s="6"/>
      <c r="Q1075" s="6" t="s">
        <v>7733</v>
      </c>
      <c r="R1075" s="6" t="s">
        <v>7734</v>
      </c>
      <c r="S1075" s="6"/>
      <c r="T1075" s="6" t="s">
        <v>2602</v>
      </c>
      <c r="U1075">
        <f t="shared" si="16"/>
        <v>7</v>
      </c>
    </row>
    <row r="1076" spans="1:21" x14ac:dyDescent="0.2">
      <c r="A1076" s="6" t="s">
        <v>9114</v>
      </c>
      <c r="B1076" s="6" t="s">
        <v>9112</v>
      </c>
      <c r="C1076" s="6">
        <v>3560032</v>
      </c>
      <c r="D1076" s="6" t="s">
        <v>6406</v>
      </c>
      <c r="E1076" s="6" t="s">
        <v>9116</v>
      </c>
      <c r="F1076" s="6" t="s">
        <v>6402</v>
      </c>
      <c r="G1076" s="6">
        <v>108</v>
      </c>
      <c r="H1076" s="6">
        <v>1049</v>
      </c>
      <c r="I1076" s="6">
        <v>0</v>
      </c>
      <c r="J1076" s="6">
        <v>0</v>
      </c>
      <c r="K1076" s="6">
        <v>0</v>
      </c>
      <c r="L1076" s="6"/>
      <c r="M1076" s="6">
        <v>2022</v>
      </c>
      <c r="N1076" s="6" t="s">
        <v>7745</v>
      </c>
      <c r="O1076" s="6">
        <v>99</v>
      </c>
      <c r="P1076" s="6"/>
      <c r="Q1076" s="6" t="s">
        <v>7733</v>
      </c>
      <c r="R1076" s="6" t="s">
        <v>7734</v>
      </c>
      <c r="S1076" s="6"/>
      <c r="T1076" s="6" t="s">
        <v>2603</v>
      </c>
      <c r="U1076">
        <f t="shared" si="16"/>
        <v>6</v>
      </c>
    </row>
    <row r="1077" spans="1:21" x14ac:dyDescent="0.2">
      <c r="A1077" s="6" t="s">
        <v>9114</v>
      </c>
      <c r="B1077" s="6" t="s">
        <v>9112</v>
      </c>
      <c r="C1077" s="6">
        <v>3560032</v>
      </c>
      <c r="D1077" s="6" t="s">
        <v>9117</v>
      </c>
      <c r="E1077" s="6" t="s">
        <v>9118</v>
      </c>
      <c r="F1077" s="6" t="s">
        <v>6402</v>
      </c>
      <c r="G1077" s="6">
        <v>103</v>
      </c>
      <c r="H1077" s="6">
        <v>1049</v>
      </c>
      <c r="I1077" s="6">
        <v>0</v>
      </c>
      <c r="J1077" s="6">
        <v>0</v>
      </c>
      <c r="K1077" s="6">
        <v>0</v>
      </c>
      <c r="L1077" s="6"/>
      <c r="M1077" s="6">
        <v>2022</v>
      </c>
      <c r="N1077" s="6" t="s">
        <v>7745</v>
      </c>
      <c r="O1077" s="6">
        <v>99</v>
      </c>
      <c r="P1077" s="6"/>
      <c r="Q1077" s="6" t="s">
        <v>7733</v>
      </c>
      <c r="R1077" s="6" t="s">
        <v>7734</v>
      </c>
      <c r="S1077" s="6"/>
      <c r="T1077" s="6" t="s">
        <v>2604</v>
      </c>
      <c r="U1077">
        <f t="shared" si="16"/>
        <v>5</v>
      </c>
    </row>
    <row r="1078" spans="1:21" x14ac:dyDescent="0.2">
      <c r="A1078" s="6" t="s">
        <v>9114</v>
      </c>
      <c r="B1078" s="6" t="s">
        <v>9112</v>
      </c>
      <c r="C1078" s="6">
        <v>3560032</v>
      </c>
      <c r="D1078" s="6" t="s">
        <v>6709</v>
      </c>
      <c r="E1078" s="6" t="s">
        <v>9119</v>
      </c>
      <c r="F1078" s="6" t="s">
        <v>6402</v>
      </c>
      <c r="G1078" s="6">
        <v>172</v>
      </c>
      <c r="H1078" s="6">
        <v>1049</v>
      </c>
      <c r="I1078" s="6">
        <v>0</v>
      </c>
      <c r="J1078" s="6">
        <v>1</v>
      </c>
      <c r="K1078" s="6">
        <v>0</v>
      </c>
      <c r="L1078" s="6"/>
      <c r="M1078" s="6">
        <v>2022</v>
      </c>
      <c r="N1078" s="6" t="s">
        <v>7745</v>
      </c>
      <c r="O1078" s="6">
        <v>99</v>
      </c>
      <c r="P1078" s="6"/>
      <c r="Q1078" s="6" t="s">
        <v>7733</v>
      </c>
      <c r="R1078" s="6" t="s">
        <v>7734</v>
      </c>
      <c r="S1078" s="6"/>
      <c r="T1078" s="6" t="s">
        <v>2600</v>
      </c>
      <c r="U1078">
        <f t="shared" si="16"/>
        <v>4</v>
      </c>
    </row>
    <row r="1079" spans="1:21" x14ac:dyDescent="0.2">
      <c r="A1079" s="6" t="s">
        <v>9114</v>
      </c>
      <c r="B1079" s="6" t="s">
        <v>9112</v>
      </c>
      <c r="C1079" s="6">
        <v>3560032</v>
      </c>
      <c r="D1079" s="6" t="s">
        <v>6838</v>
      </c>
      <c r="E1079" s="6" t="s">
        <v>9120</v>
      </c>
      <c r="F1079" s="6" t="s">
        <v>6402</v>
      </c>
      <c r="G1079" s="6">
        <v>229</v>
      </c>
      <c r="H1079" s="6">
        <v>1049</v>
      </c>
      <c r="I1079" s="6">
        <v>1</v>
      </c>
      <c r="J1079" s="6">
        <v>1</v>
      </c>
      <c r="K1079" s="6">
        <v>0</v>
      </c>
      <c r="L1079" s="6"/>
      <c r="M1079" s="6">
        <v>2022</v>
      </c>
      <c r="N1079" s="6" t="s">
        <v>7745</v>
      </c>
      <c r="O1079" s="6">
        <v>99</v>
      </c>
      <c r="P1079" s="6"/>
      <c r="Q1079" s="6" t="s">
        <v>7733</v>
      </c>
      <c r="R1079" s="6" t="s">
        <v>7734</v>
      </c>
      <c r="S1079" s="6"/>
      <c r="T1079" s="6" t="s">
        <v>2599</v>
      </c>
      <c r="U1079">
        <f t="shared" si="16"/>
        <v>3</v>
      </c>
    </row>
    <row r="1080" spans="1:21" x14ac:dyDescent="0.2">
      <c r="A1080" s="6" t="s">
        <v>9114</v>
      </c>
      <c r="B1080" s="6" t="s">
        <v>9112</v>
      </c>
      <c r="C1080" s="6">
        <v>3560032</v>
      </c>
      <c r="D1080" s="6" t="s">
        <v>6439</v>
      </c>
      <c r="E1080" s="6" t="s">
        <v>9121</v>
      </c>
      <c r="F1080" s="6" t="s">
        <v>6402</v>
      </c>
      <c r="G1080" s="6">
        <v>118</v>
      </c>
      <c r="H1080" s="6">
        <v>1049</v>
      </c>
      <c r="I1080" s="6">
        <v>0</v>
      </c>
      <c r="J1080" s="6">
        <v>1</v>
      </c>
      <c r="K1080" s="6">
        <v>0</v>
      </c>
      <c r="L1080" s="6"/>
      <c r="M1080" s="6">
        <v>2022</v>
      </c>
      <c r="N1080" s="6" t="s">
        <v>7745</v>
      </c>
      <c r="O1080" s="6">
        <v>99</v>
      </c>
      <c r="P1080" s="6"/>
      <c r="Q1080" s="6" t="s">
        <v>7733</v>
      </c>
      <c r="R1080" s="6" t="s">
        <v>7734</v>
      </c>
      <c r="S1080" s="6"/>
      <c r="T1080" s="6" t="s">
        <v>2598</v>
      </c>
      <c r="U1080">
        <f t="shared" si="16"/>
        <v>2</v>
      </c>
    </row>
    <row r="1081" spans="1:21" x14ac:dyDescent="0.2">
      <c r="A1081" s="6" t="s">
        <v>9114</v>
      </c>
      <c r="B1081" s="6" t="s">
        <v>9112</v>
      </c>
      <c r="C1081" s="6">
        <v>3560032</v>
      </c>
      <c r="D1081" s="6" t="s">
        <v>6505</v>
      </c>
      <c r="E1081" s="6" t="s">
        <v>9122</v>
      </c>
      <c r="F1081" s="6" t="s">
        <v>6402</v>
      </c>
      <c r="G1081" s="6">
        <v>148</v>
      </c>
      <c r="H1081" s="6">
        <v>1049</v>
      </c>
      <c r="I1081" s="6">
        <v>0</v>
      </c>
      <c r="J1081" s="6">
        <v>1</v>
      </c>
      <c r="K1081" s="6">
        <v>0</v>
      </c>
      <c r="L1081" s="6"/>
      <c r="M1081" s="6">
        <v>2022</v>
      </c>
      <c r="N1081" s="6" t="s">
        <v>7745</v>
      </c>
      <c r="O1081" s="6">
        <v>99</v>
      </c>
      <c r="P1081" s="6"/>
      <c r="Q1081" s="6" t="s">
        <v>7733</v>
      </c>
      <c r="R1081" s="6" t="s">
        <v>7734</v>
      </c>
      <c r="S1081" s="6"/>
      <c r="T1081" s="6" t="s">
        <v>2597</v>
      </c>
      <c r="U1081">
        <f t="shared" si="16"/>
        <v>1</v>
      </c>
    </row>
    <row r="1082" spans="1:21" x14ac:dyDescent="0.2">
      <c r="A1082" s="6" t="s">
        <v>9123</v>
      </c>
      <c r="B1082" s="6" t="s">
        <v>6441</v>
      </c>
      <c r="C1082" s="6">
        <v>3554036</v>
      </c>
      <c r="D1082" s="6" t="s">
        <v>9124</v>
      </c>
      <c r="E1082" s="6" t="s">
        <v>8960</v>
      </c>
      <c r="F1082" s="6" t="s">
        <v>6402</v>
      </c>
      <c r="G1082" s="6">
        <v>0</v>
      </c>
      <c r="H1082" s="6"/>
      <c r="I1082" s="6">
        <v>1</v>
      </c>
      <c r="J1082" s="6">
        <v>1</v>
      </c>
      <c r="K1082" s="6">
        <v>1</v>
      </c>
      <c r="L1082" s="6"/>
      <c r="M1082" s="6">
        <v>2022</v>
      </c>
      <c r="N1082" s="6" t="s">
        <v>7732</v>
      </c>
      <c r="O1082" s="6">
        <v>99</v>
      </c>
      <c r="P1082" s="6"/>
      <c r="Q1082" s="6" t="s">
        <v>7733</v>
      </c>
      <c r="R1082" s="6" t="s">
        <v>7734</v>
      </c>
      <c r="S1082" s="6"/>
      <c r="T1082" s="6" t="s">
        <v>489</v>
      </c>
      <c r="U1082">
        <f t="shared" si="16"/>
        <v>1</v>
      </c>
    </row>
    <row r="1083" spans="1:21" x14ac:dyDescent="0.2">
      <c r="A1083" s="6" t="s">
        <v>9125</v>
      </c>
      <c r="B1083" s="6" t="s">
        <v>6441</v>
      </c>
      <c r="C1083" s="6">
        <v>3554036</v>
      </c>
      <c r="D1083" s="6" t="s">
        <v>9126</v>
      </c>
      <c r="E1083" s="6" t="s">
        <v>9127</v>
      </c>
      <c r="F1083" s="6" t="s">
        <v>6402</v>
      </c>
      <c r="G1083" s="6">
        <v>0</v>
      </c>
      <c r="H1083" s="6"/>
      <c r="I1083" s="6">
        <v>1</v>
      </c>
      <c r="J1083" s="6">
        <v>1</v>
      </c>
      <c r="K1083" s="6">
        <v>1</v>
      </c>
      <c r="L1083" s="6"/>
      <c r="M1083" s="6">
        <v>2022</v>
      </c>
      <c r="N1083" s="6" t="s">
        <v>7745</v>
      </c>
      <c r="O1083" s="6">
        <v>99</v>
      </c>
      <c r="P1083" s="6"/>
      <c r="Q1083" s="6" t="s">
        <v>7733</v>
      </c>
      <c r="R1083" s="6" t="s">
        <v>7734</v>
      </c>
      <c r="S1083" s="6"/>
      <c r="T1083" s="6" t="s">
        <v>1576</v>
      </c>
      <c r="U1083">
        <f t="shared" si="16"/>
        <v>4</v>
      </c>
    </row>
    <row r="1084" spans="1:21" x14ac:dyDescent="0.2">
      <c r="A1084" s="6" t="s">
        <v>9125</v>
      </c>
      <c r="B1084" s="6" t="s">
        <v>6441</v>
      </c>
      <c r="C1084" s="6">
        <v>3554036</v>
      </c>
      <c r="D1084" s="6" t="s">
        <v>9128</v>
      </c>
      <c r="E1084" s="6" t="s">
        <v>9127</v>
      </c>
      <c r="F1084" s="6" t="s">
        <v>6402</v>
      </c>
      <c r="G1084" s="6">
        <v>0</v>
      </c>
      <c r="H1084" s="6"/>
      <c r="I1084" s="6">
        <v>1</v>
      </c>
      <c r="J1084" s="6">
        <v>1</v>
      </c>
      <c r="K1084" s="6">
        <v>1</v>
      </c>
      <c r="L1084" s="6"/>
      <c r="M1084" s="6">
        <v>2022</v>
      </c>
      <c r="N1084" s="6" t="s">
        <v>7745</v>
      </c>
      <c r="O1084" s="6">
        <v>99</v>
      </c>
      <c r="P1084" s="6"/>
      <c r="Q1084" s="6" t="s">
        <v>7733</v>
      </c>
      <c r="R1084" s="6" t="s">
        <v>7734</v>
      </c>
      <c r="S1084" s="6"/>
      <c r="T1084" s="6" t="s">
        <v>19966</v>
      </c>
      <c r="U1084">
        <f t="shared" si="16"/>
        <v>3</v>
      </c>
    </row>
    <row r="1085" spans="1:21" x14ac:dyDescent="0.2">
      <c r="A1085" s="6" t="s">
        <v>9125</v>
      </c>
      <c r="B1085" s="6" t="s">
        <v>6441</v>
      </c>
      <c r="C1085" s="6">
        <v>3554036</v>
      </c>
      <c r="D1085" s="6" t="s">
        <v>6467</v>
      </c>
      <c r="E1085" s="6" t="s">
        <v>9129</v>
      </c>
      <c r="F1085" s="6" t="s">
        <v>6402</v>
      </c>
      <c r="G1085" s="6">
        <v>0</v>
      </c>
      <c r="H1085" s="6"/>
      <c r="I1085" s="6">
        <v>1</v>
      </c>
      <c r="J1085" s="6">
        <v>1</v>
      </c>
      <c r="K1085" s="6">
        <v>1</v>
      </c>
      <c r="L1085" s="6"/>
      <c r="M1085" s="6">
        <v>2022</v>
      </c>
      <c r="N1085" s="6" t="s">
        <v>7745</v>
      </c>
      <c r="O1085" s="6">
        <v>99</v>
      </c>
      <c r="P1085" s="6"/>
      <c r="Q1085" s="6" t="s">
        <v>7733</v>
      </c>
      <c r="R1085" s="6" t="s">
        <v>7734</v>
      </c>
      <c r="S1085" s="6"/>
      <c r="T1085" s="6" t="s">
        <v>1574</v>
      </c>
      <c r="U1085">
        <f t="shared" si="16"/>
        <v>2</v>
      </c>
    </row>
    <row r="1086" spans="1:21" x14ac:dyDescent="0.2">
      <c r="A1086" s="6" t="s">
        <v>9125</v>
      </c>
      <c r="B1086" s="6" t="s">
        <v>6441</v>
      </c>
      <c r="C1086" s="6">
        <v>3554036</v>
      </c>
      <c r="D1086" s="6" t="s">
        <v>7346</v>
      </c>
      <c r="E1086" s="6" t="s">
        <v>7085</v>
      </c>
      <c r="F1086" s="6" t="s">
        <v>6402</v>
      </c>
      <c r="G1086" s="6">
        <v>0</v>
      </c>
      <c r="H1086" s="6"/>
      <c r="I1086" s="6">
        <v>0</v>
      </c>
      <c r="J1086" s="6">
        <v>1</v>
      </c>
      <c r="K1086" s="6">
        <v>1</v>
      </c>
      <c r="L1086" s="6"/>
      <c r="M1086" s="6">
        <v>2022</v>
      </c>
      <c r="N1086" s="6" t="s">
        <v>7745</v>
      </c>
      <c r="O1086" s="6">
        <v>99</v>
      </c>
      <c r="P1086" s="6"/>
      <c r="Q1086" s="6" t="s">
        <v>7733</v>
      </c>
      <c r="R1086" s="6" t="s">
        <v>7734</v>
      </c>
      <c r="S1086" s="6"/>
      <c r="T1086" s="6" t="s">
        <v>1573</v>
      </c>
      <c r="U1086">
        <f t="shared" si="16"/>
        <v>1</v>
      </c>
    </row>
    <row r="1087" spans="1:21" x14ac:dyDescent="0.2">
      <c r="A1087" s="6" t="s">
        <v>9130</v>
      </c>
      <c r="B1087" s="6" t="s">
        <v>7541</v>
      </c>
      <c r="C1087" s="6">
        <v>3557011</v>
      </c>
      <c r="D1087" s="6" t="s">
        <v>6678</v>
      </c>
      <c r="E1087" s="6" t="s">
        <v>9131</v>
      </c>
      <c r="F1087" s="6" t="s">
        <v>6402</v>
      </c>
      <c r="G1087" s="6">
        <v>359</v>
      </c>
      <c r="H1087" s="6">
        <v>503</v>
      </c>
      <c r="I1087" s="6">
        <v>0</v>
      </c>
      <c r="J1087" s="6">
        <v>1</v>
      </c>
      <c r="K1087" s="6">
        <v>0</v>
      </c>
      <c r="L1087" s="6"/>
      <c r="M1087" s="6">
        <v>2022</v>
      </c>
      <c r="N1087" s="6" t="s">
        <v>7732</v>
      </c>
      <c r="O1087" s="6">
        <v>99</v>
      </c>
      <c r="P1087" s="6"/>
      <c r="Q1087" s="6" t="s">
        <v>7733</v>
      </c>
      <c r="R1087" s="6" t="s">
        <v>7734</v>
      </c>
      <c r="S1087" s="6"/>
      <c r="T1087" s="6" t="s">
        <v>889</v>
      </c>
      <c r="U1087">
        <f t="shared" si="16"/>
        <v>2</v>
      </c>
    </row>
    <row r="1088" spans="1:21" x14ac:dyDescent="0.2">
      <c r="A1088" s="6" t="s">
        <v>9130</v>
      </c>
      <c r="B1088" s="6" t="s">
        <v>7541</v>
      </c>
      <c r="C1088" s="6">
        <v>3557011</v>
      </c>
      <c r="D1088" s="6" t="s">
        <v>7022</v>
      </c>
      <c r="E1088" s="6" t="s">
        <v>9132</v>
      </c>
      <c r="F1088" s="6" t="s">
        <v>6402</v>
      </c>
      <c r="G1088" s="6">
        <v>144</v>
      </c>
      <c r="H1088" s="6">
        <v>503</v>
      </c>
      <c r="I1088" s="6">
        <v>0</v>
      </c>
      <c r="J1088" s="6">
        <v>0</v>
      </c>
      <c r="K1088" s="6">
        <v>0</v>
      </c>
      <c r="L1088" s="6"/>
      <c r="M1088" s="6">
        <v>2022</v>
      </c>
      <c r="N1088" s="6" t="s">
        <v>7732</v>
      </c>
      <c r="O1088" s="6">
        <v>99</v>
      </c>
      <c r="P1088" s="6"/>
      <c r="Q1088" s="6" t="s">
        <v>7733</v>
      </c>
      <c r="R1088" s="6" t="s">
        <v>7734</v>
      </c>
      <c r="S1088" s="6"/>
      <c r="T1088" s="6" t="s">
        <v>890</v>
      </c>
      <c r="U1088">
        <f t="shared" si="16"/>
        <v>1</v>
      </c>
    </row>
    <row r="1089" spans="1:21" x14ac:dyDescent="0.2">
      <c r="A1089" s="6" t="s">
        <v>9133</v>
      </c>
      <c r="B1089" s="6" t="s">
        <v>7541</v>
      </c>
      <c r="C1089" s="6">
        <v>3557011</v>
      </c>
      <c r="D1089" s="6" t="s">
        <v>9134</v>
      </c>
      <c r="E1089" s="6" t="s">
        <v>9135</v>
      </c>
      <c r="F1089" s="6" t="s">
        <v>6402</v>
      </c>
      <c r="G1089" s="6">
        <v>165</v>
      </c>
      <c r="H1089" s="6">
        <v>1573</v>
      </c>
      <c r="I1089" s="6">
        <v>0</v>
      </c>
      <c r="J1089" s="6">
        <v>0</v>
      </c>
      <c r="K1089" s="6">
        <v>0</v>
      </c>
      <c r="L1089" s="6"/>
      <c r="M1089" s="6">
        <v>2022</v>
      </c>
      <c r="N1089" s="6" t="s">
        <v>7745</v>
      </c>
      <c r="O1089" s="6">
        <v>99</v>
      </c>
      <c r="P1089" s="6"/>
      <c r="Q1089" s="6" t="s">
        <v>7733</v>
      </c>
      <c r="R1089" s="6" t="s">
        <v>7734</v>
      </c>
      <c r="S1089" s="6"/>
      <c r="T1089" s="6" t="s">
        <v>3599</v>
      </c>
      <c r="U1089">
        <f t="shared" si="16"/>
        <v>8</v>
      </c>
    </row>
    <row r="1090" spans="1:21" x14ac:dyDescent="0.2">
      <c r="A1090" s="6" t="s">
        <v>9133</v>
      </c>
      <c r="B1090" s="6" t="s">
        <v>7541</v>
      </c>
      <c r="C1090" s="6">
        <v>3557011</v>
      </c>
      <c r="D1090" s="6" t="s">
        <v>7037</v>
      </c>
      <c r="E1090" s="6" t="s">
        <v>7351</v>
      </c>
      <c r="F1090" s="6" t="s">
        <v>6402</v>
      </c>
      <c r="G1090" s="6">
        <v>0</v>
      </c>
      <c r="H1090" s="6">
        <v>1573</v>
      </c>
      <c r="I1090" s="6">
        <v>0</v>
      </c>
      <c r="J1090" s="6">
        <v>0</v>
      </c>
      <c r="K1090" s="6">
        <v>0</v>
      </c>
      <c r="L1090" s="6"/>
      <c r="M1090" s="6">
        <v>2022</v>
      </c>
      <c r="N1090" s="6" t="s">
        <v>7745</v>
      </c>
      <c r="O1090" s="6">
        <v>99</v>
      </c>
      <c r="P1090" s="6"/>
      <c r="Q1090" s="6" t="s">
        <v>7733</v>
      </c>
      <c r="R1090" s="6" t="s">
        <v>7734</v>
      </c>
      <c r="S1090" s="6"/>
      <c r="T1090" s="6" t="s">
        <v>3600</v>
      </c>
      <c r="U1090">
        <f t="shared" si="16"/>
        <v>7</v>
      </c>
    </row>
    <row r="1091" spans="1:21" x14ac:dyDescent="0.2">
      <c r="A1091" s="6" t="s">
        <v>9133</v>
      </c>
      <c r="B1091" s="6" t="s">
        <v>7541</v>
      </c>
      <c r="C1091" s="6">
        <v>3557011</v>
      </c>
      <c r="D1091" s="6" t="s">
        <v>6828</v>
      </c>
      <c r="E1091" s="6" t="s">
        <v>9136</v>
      </c>
      <c r="F1091" s="6" t="s">
        <v>6402</v>
      </c>
      <c r="G1091" s="6">
        <v>268</v>
      </c>
      <c r="H1091" s="6">
        <v>1573</v>
      </c>
      <c r="I1091" s="6">
        <v>0</v>
      </c>
      <c r="J1091" s="6">
        <v>1</v>
      </c>
      <c r="K1091" s="6">
        <v>0</v>
      </c>
      <c r="L1091" s="6"/>
      <c r="M1091" s="6">
        <v>2022</v>
      </c>
      <c r="N1091" s="6" t="s">
        <v>7745</v>
      </c>
      <c r="O1091" s="6">
        <v>99</v>
      </c>
      <c r="P1091" s="6"/>
      <c r="Q1091" s="6" t="s">
        <v>7733</v>
      </c>
      <c r="R1091" s="6" t="s">
        <v>7734</v>
      </c>
      <c r="S1091" s="6"/>
      <c r="T1091" s="6" t="s">
        <v>3598</v>
      </c>
      <c r="U1091">
        <f t="shared" ref="U1091:U1154" si="17">COUNTIF(A1091:A7391,A1091)</f>
        <v>6</v>
      </c>
    </row>
    <row r="1092" spans="1:21" x14ac:dyDescent="0.2">
      <c r="A1092" s="6" t="s">
        <v>9133</v>
      </c>
      <c r="B1092" s="6" t="s">
        <v>7541</v>
      </c>
      <c r="C1092" s="6">
        <v>3557011</v>
      </c>
      <c r="D1092" s="6" t="s">
        <v>9137</v>
      </c>
      <c r="E1092" s="6" t="s">
        <v>6531</v>
      </c>
      <c r="F1092" s="6" t="s">
        <v>6402</v>
      </c>
      <c r="G1092" s="6">
        <v>104</v>
      </c>
      <c r="H1092" s="6">
        <v>1573</v>
      </c>
      <c r="I1092" s="6">
        <v>0</v>
      </c>
      <c r="J1092" s="6">
        <v>0</v>
      </c>
      <c r="K1092" s="6">
        <v>0</v>
      </c>
      <c r="L1092" s="6"/>
      <c r="M1092" s="6">
        <v>2022</v>
      </c>
      <c r="N1092" s="6" t="s">
        <v>7745</v>
      </c>
      <c r="O1092" s="6">
        <v>99</v>
      </c>
      <c r="P1092" s="6"/>
      <c r="Q1092" s="6" t="s">
        <v>7733</v>
      </c>
      <c r="R1092" s="6" t="s">
        <v>7734</v>
      </c>
      <c r="S1092" s="6"/>
      <c r="T1092" s="6" t="s">
        <v>3601</v>
      </c>
      <c r="U1092">
        <f t="shared" si="17"/>
        <v>5</v>
      </c>
    </row>
    <row r="1093" spans="1:21" x14ac:dyDescent="0.2">
      <c r="A1093" s="6" t="s">
        <v>9133</v>
      </c>
      <c r="B1093" s="6" t="s">
        <v>7541</v>
      </c>
      <c r="C1093" s="6">
        <v>3557011</v>
      </c>
      <c r="D1093" s="6" t="s">
        <v>9138</v>
      </c>
      <c r="E1093" s="6" t="s">
        <v>9139</v>
      </c>
      <c r="F1093" s="6" t="s">
        <v>6402</v>
      </c>
      <c r="G1093" s="6">
        <v>265</v>
      </c>
      <c r="H1093" s="6">
        <v>1573</v>
      </c>
      <c r="I1093" s="6">
        <v>0</v>
      </c>
      <c r="J1093" s="6">
        <v>1</v>
      </c>
      <c r="K1093" s="6">
        <v>0</v>
      </c>
      <c r="L1093" s="6"/>
      <c r="M1093" s="6">
        <v>2022</v>
      </c>
      <c r="N1093" s="6" t="s">
        <v>7745</v>
      </c>
      <c r="O1093" s="6">
        <v>99</v>
      </c>
      <c r="P1093" s="6"/>
      <c r="Q1093" s="6" t="s">
        <v>7733</v>
      </c>
      <c r="R1093" s="6" t="s">
        <v>7734</v>
      </c>
      <c r="S1093" s="6"/>
      <c r="T1093" s="6" t="s">
        <v>3597</v>
      </c>
      <c r="U1093">
        <f t="shared" si="17"/>
        <v>4</v>
      </c>
    </row>
    <row r="1094" spans="1:21" x14ac:dyDescent="0.2">
      <c r="A1094" s="6" t="s">
        <v>9133</v>
      </c>
      <c r="B1094" s="6" t="s">
        <v>7541</v>
      </c>
      <c r="C1094" s="6">
        <v>3557011</v>
      </c>
      <c r="D1094" s="6" t="s">
        <v>9140</v>
      </c>
      <c r="E1094" s="6" t="s">
        <v>9141</v>
      </c>
      <c r="F1094" s="6" t="s">
        <v>6402</v>
      </c>
      <c r="G1094" s="6">
        <v>227</v>
      </c>
      <c r="H1094" s="6">
        <v>1573</v>
      </c>
      <c r="I1094" s="6">
        <v>1</v>
      </c>
      <c r="J1094" s="6">
        <v>1</v>
      </c>
      <c r="K1094" s="6">
        <v>0</v>
      </c>
      <c r="L1094" s="6"/>
      <c r="M1094" s="6">
        <v>2022</v>
      </c>
      <c r="N1094" s="6" t="s">
        <v>7745</v>
      </c>
      <c r="O1094" s="6">
        <v>99</v>
      </c>
      <c r="P1094" s="6"/>
      <c r="Q1094" s="6" t="s">
        <v>7733</v>
      </c>
      <c r="R1094" s="6" t="s">
        <v>7734</v>
      </c>
      <c r="S1094" s="6"/>
      <c r="T1094" s="6" t="s">
        <v>3596</v>
      </c>
      <c r="U1094">
        <f t="shared" si="17"/>
        <v>3</v>
      </c>
    </row>
    <row r="1095" spans="1:21" x14ac:dyDescent="0.2">
      <c r="A1095" s="6" t="s">
        <v>9133</v>
      </c>
      <c r="B1095" s="6" t="s">
        <v>7541</v>
      </c>
      <c r="C1095" s="6">
        <v>3557011</v>
      </c>
      <c r="D1095" s="6" t="s">
        <v>6444</v>
      </c>
      <c r="E1095" s="6" t="s">
        <v>9142</v>
      </c>
      <c r="F1095" s="6" t="s">
        <v>6402</v>
      </c>
      <c r="G1095" s="6">
        <v>341</v>
      </c>
      <c r="H1095" s="6">
        <v>1573</v>
      </c>
      <c r="I1095" s="6">
        <v>1</v>
      </c>
      <c r="J1095" s="6">
        <v>1</v>
      </c>
      <c r="K1095" s="6">
        <v>0</v>
      </c>
      <c r="L1095" s="6"/>
      <c r="M1095" s="6">
        <v>2022</v>
      </c>
      <c r="N1095" s="6" t="s">
        <v>7745</v>
      </c>
      <c r="O1095" s="6">
        <v>99</v>
      </c>
      <c r="P1095" s="6"/>
      <c r="Q1095" s="6" t="s">
        <v>7733</v>
      </c>
      <c r="R1095" s="6" t="s">
        <v>7734</v>
      </c>
      <c r="S1095" s="6"/>
      <c r="T1095" s="6" t="s">
        <v>3595</v>
      </c>
      <c r="U1095">
        <f t="shared" si="17"/>
        <v>2</v>
      </c>
    </row>
    <row r="1096" spans="1:21" x14ac:dyDescent="0.2">
      <c r="A1096" s="6" t="s">
        <v>9133</v>
      </c>
      <c r="B1096" s="6" t="s">
        <v>7541</v>
      </c>
      <c r="C1096" s="6">
        <v>3557011</v>
      </c>
      <c r="D1096" s="6" t="s">
        <v>6813</v>
      </c>
      <c r="E1096" s="6" t="s">
        <v>9143</v>
      </c>
      <c r="F1096" s="6" t="s">
        <v>6402</v>
      </c>
      <c r="G1096" s="6">
        <v>203</v>
      </c>
      <c r="H1096" s="6">
        <v>1573</v>
      </c>
      <c r="I1096" s="6">
        <v>0</v>
      </c>
      <c r="J1096" s="6">
        <v>0</v>
      </c>
      <c r="K1096" s="6">
        <v>0</v>
      </c>
      <c r="L1096" s="6"/>
      <c r="M1096" s="6">
        <v>2022</v>
      </c>
      <c r="N1096" s="6" t="s">
        <v>7745</v>
      </c>
      <c r="O1096" s="6">
        <v>99</v>
      </c>
      <c r="P1096" s="6"/>
      <c r="Q1096" s="6" t="s">
        <v>7733</v>
      </c>
      <c r="R1096" s="6" t="s">
        <v>7734</v>
      </c>
      <c r="S1096" s="6"/>
      <c r="T1096" s="6" t="s">
        <v>3602</v>
      </c>
      <c r="U1096">
        <f t="shared" si="17"/>
        <v>1</v>
      </c>
    </row>
    <row r="1097" spans="1:21" x14ac:dyDescent="0.2">
      <c r="A1097" s="6" t="s">
        <v>9144</v>
      </c>
      <c r="B1097" s="6" t="s">
        <v>9145</v>
      </c>
      <c r="C1097" s="6">
        <v>3557051</v>
      </c>
      <c r="D1097" s="6" t="s">
        <v>6990</v>
      </c>
      <c r="E1097" s="6" t="s">
        <v>7108</v>
      </c>
      <c r="F1097" s="6" t="s">
        <v>6402</v>
      </c>
      <c r="G1097" s="6">
        <v>319</v>
      </c>
      <c r="H1097" s="6">
        <v>1568</v>
      </c>
      <c r="I1097" s="6">
        <v>1</v>
      </c>
      <c r="J1097" s="6">
        <v>1</v>
      </c>
      <c r="K1097" s="6">
        <v>0</v>
      </c>
      <c r="L1097" s="6"/>
      <c r="M1097" s="6">
        <v>2022</v>
      </c>
      <c r="N1097" s="6" t="s">
        <v>7745</v>
      </c>
      <c r="O1097" s="6">
        <v>99</v>
      </c>
      <c r="P1097" s="6"/>
      <c r="Q1097" s="6" t="s">
        <v>7733</v>
      </c>
      <c r="R1097" s="6" t="s">
        <v>7734</v>
      </c>
      <c r="S1097" s="6"/>
      <c r="T1097" s="6" t="s">
        <v>3789</v>
      </c>
      <c r="U1097">
        <f t="shared" si="17"/>
        <v>7</v>
      </c>
    </row>
    <row r="1098" spans="1:21" x14ac:dyDescent="0.2">
      <c r="A1098" s="6" t="s">
        <v>9144</v>
      </c>
      <c r="B1098" s="6" t="s">
        <v>9145</v>
      </c>
      <c r="C1098" s="6">
        <v>3557051</v>
      </c>
      <c r="D1098" s="6" t="s">
        <v>7316</v>
      </c>
      <c r="E1098" s="6" t="s">
        <v>9146</v>
      </c>
      <c r="F1098" s="6" t="s">
        <v>6402</v>
      </c>
      <c r="G1098" s="6">
        <v>230</v>
      </c>
      <c r="H1098" s="6">
        <v>1568</v>
      </c>
      <c r="I1098" s="6">
        <v>0</v>
      </c>
      <c r="J1098" s="6">
        <v>1</v>
      </c>
      <c r="K1098" s="6">
        <v>0</v>
      </c>
      <c r="L1098" s="6"/>
      <c r="M1098" s="6">
        <v>2022</v>
      </c>
      <c r="N1098" s="6" t="s">
        <v>7745</v>
      </c>
      <c r="O1098" s="6">
        <v>99</v>
      </c>
      <c r="P1098" s="6"/>
      <c r="Q1098" s="6" t="s">
        <v>7733</v>
      </c>
      <c r="R1098" s="6" t="s">
        <v>7734</v>
      </c>
      <c r="S1098" s="6"/>
      <c r="T1098" s="6" t="s">
        <v>3788</v>
      </c>
      <c r="U1098">
        <f t="shared" si="17"/>
        <v>6</v>
      </c>
    </row>
    <row r="1099" spans="1:21" x14ac:dyDescent="0.2">
      <c r="A1099" s="6" t="s">
        <v>9144</v>
      </c>
      <c r="B1099" s="6" t="s">
        <v>9145</v>
      </c>
      <c r="C1099" s="6">
        <v>3557051</v>
      </c>
      <c r="D1099" s="6" t="s">
        <v>7100</v>
      </c>
      <c r="E1099" s="6" t="s">
        <v>9147</v>
      </c>
      <c r="F1099" s="6" t="s">
        <v>6402</v>
      </c>
      <c r="G1099" s="6">
        <v>281</v>
      </c>
      <c r="H1099" s="6">
        <v>1568</v>
      </c>
      <c r="I1099" s="6">
        <v>1</v>
      </c>
      <c r="J1099" s="6">
        <v>1</v>
      </c>
      <c r="K1099" s="6">
        <v>0</v>
      </c>
      <c r="L1099" s="6"/>
      <c r="M1099" s="6">
        <v>2022</v>
      </c>
      <c r="N1099" s="6" t="s">
        <v>7745</v>
      </c>
      <c r="O1099" s="6">
        <v>99</v>
      </c>
      <c r="P1099" s="6"/>
      <c r="Q1099" s="6" t="s">
        <v>7733</v>
      </c>
      <c r="R1099" s="6" t="s">
        <v>7734</v>
      </c>
      <c r="S1099" s="6"/>
      <c r="T1099" s="6" t="s">
        <v>3787</v>
      </c>
      <c r="U1099">
        <f t="shared" si="17"/>
        <v>5</v>
      </c>
    </row>
    <row r="1100" spans="1:21" x14ac:dyDescent="0.2">
      <c r="A1100" s="6" t="s">
        <v>9144</v>
      </c>
      <c r="B1100" s="6" t="s">
        <v>9145</v>
      </c>
      <c r="C1100" s="6">
        <v>3557051</v>
      </c>
      <c r="D1100" s="6" t="s">
        <v>6613</v>
      </c>
      <c r="E1100" s="6" t="s">
        <v>7496</v>
      </c>
      <c r="F1100" s="6" t="s">
        <v>6402</v>
      </c>
      <c r="G1100" s="6">
        <v>145</v>
      </c>
      <c r="H1100" s="6">
        <v>1568</v>
      </c>
      <c r="I1100" s="6">
        <v>0</v>
      </c>
      <c r="J1100" s="6">
        <v>0</v>
      </c>
      <c r="K1100" s="6">
        <v>0</v>
      </c>
      <c r="L1100" s="6"/>
      <c r="M1100" s="6">
        <v>2022</v>
      </c>
      <c r="N1100" s="6" t="s">
        <v>7745</v>
      </c>
      <c r="O1100" s="6">
        <v>99</v>
      </c>
      <c r="P1100" s="6"/>
      <c r="Q1100" s="6" t="s">
        <v>7733</v>
      </c>
      <c r="R1100" s="6" t="s">
        <v>7734</v>
      </c>
      <c r="S1100" s="6"/>
      <c r="T1100" s="6" t="s">
        <v>3790</v>
      </c>
      <c r="U1100">
        <f t="shared" si="17"/>
        <v>4</v>
      </c>
    </row>
    <row r="1101" spans="1:21" x14ac:dyDescent="0.2">
      <c r="A1101" s="6" t="s">
        <v>9144</v>
      </c>
      <c r="B1101" s="6" t="s">
        <v>9145</v>
      </c>
      <c r="C1101" s="6">
        <v>3557051</v>
      </c>
      <c r="D1101" s="6" t="s">
        <v>7023</v>
      </c>
      <c r="E1101" s="6" t="s">
        <v>6711</v>
      </c>
      <c r="F1101" s="6" t="s">
        <v>6402</v>
      </c>
      <c r="G1101" s="6">
        <v>241</v>
      </c>
      <c r="H1101" s="6">
        <v>1568</v>
      </c>
      <c r="I1101" s="6">
        <v>0</v>
      </c>
      <c r="J1101" s="6">
        <v>1</v>
      </c>
      <c r="K1101" s="6">
        <v>0</v>
      </c>
      <c r="L1101" s="6"/>
      <c r="M1101" s="6">
        <v>2022</v>
      </c>
      <c r="N1101" s="6" t="s">
        <v>7745</v>
      </c>
      <c r="O1101" s="6">
        <v>99</v>
      </c>
      <c r="P1101" s="6"/>
      <c r="Q1101" s="6" t="s">
        <v>7733</v>
      </c>
      <c r="R1101" s="6" t="s">
        <v>7734</v>
      </c>
      <c r="S1101" s="6"/>
      <c r="T1101" s="6" t="s">
        <v>3786</v>
      </c>
      <c r="U1101">
        <f t="shared" si="17"/>
        <v>3</v>
      </c>
    </row>
    <row r="1102" spans="1:21" x14ac:dyDescent="0.2">
      <c r="A1102" s="6" t="s">
        <v>9144</v>
      </c>
      <c r="B1102" s="6" t="s">
        <v>9145</v>
      </c>
      <c r="C1102" s="6">
        <v>3557051</v>
      </c>
      <c r="D1102" s="6" t="s">
        <v>6689</v>
      </c>
      <c r="E1102" s="6" t="s">
        <v>6460</v>
      </c>
      <c r="F1102" s="6" t="s">
        <v>6402</v>
      </c>
      <c r="G1102" s="6">
        <v>123</v>
      </c>
      <c r="H1102" s="6">
        <v>1568</v>
      </c>
      <c r="I1102" s="6">
        <v>0</v>
      </c>
      <c r="J1102" s="6">
        <v>0</v>
      </c>
      <c r="K1102" s="6">
        <v>0</v>
      </c>
      <c r="L1102" s="6"/>
      <c r="M1102" s="6">
        <v>2022</v>
      </c>
      <c r="N1102" s="6" t="s">
        <v>7745</v>
      </c>
      <c r="O1102" s="6">
        <v>99</v>
      </c>
      <c r="P1102" s="6"/>
      <c r="Q1102" s="6" t="s">
        <v>7733</v>
      </c>
      <c r="R1102" s="6" t="s">
        <v>7734</v>
      </c>
      <c r="S1102" s="6"/>
      <c r="T1102" s="6" t="s">
        <v>3791</v>
      </c>
      <c r="U1102">
        <f t="shared" si="17"/>
        <v>2</v>
      </c>
    </row>
    <row r="1103" spans="1:21" x14ac:dyDescent="0.2">
      <c r="A1103" s="6" t="s">
        <v>9144</v>
      </c>
      <c r="B1103" s="6" t="s">
        <v>9145</v>
      </c>
      <c r="C1103" s="6">
        <v>3557051</v>
      </c>
      <c r="D1103" s="6" t="s">
        <v>7308</v>
      </c>
      <c r="E1103" s="6" t="s">
        <v>9148</v>
      </c>
      <c r="F1103" s="6" t="s">
        <v>6402</v>
      </c>
      <c r="G1103" s="6">
        <v>229</v>
      </c>
      <c r="H1103" s="6">
        <v>1568</v>
      </c>
      <c r="I1103" s="6">
        <v>1</v>
      </c>
      <c r="J1103" s="6">
        <v>0</v>
      </c>
      <c r="K1103" s="6">
        <v>0</v>
      </c>
      <c r="L1103" s="6"/>
      <c r="M1103" s="6">
        <v>2022</v>
      </c>
      <c r="N1103" s="6" t="s">
        <v>7745</v>
      </c>
      <c r="O1103" s="6">
        <v>99</v>
      </c>
      <c r="P1103" s="6"/>
      <c r="Q1103" s="6" t="s">
        <v>7733</v>
      </c>
      <c r="R1103" s="6" t="s">
        <v>7734</v>
      </c>
      <c r="S1103" s="6"/>
      <c r="T1103" s="6" t="s">
        <v>3792</v>
      </c>
      <c r="U1103">
        <f t="shared" si="17"/>
        <v>1</v>
      </c>
    </row>
    <row r="1104" spans="1:21" x14ac:dyDescent="0.2">
      <c r="A1104" s="6" t="s">
        <v>9149</v>
      </c>
      <c r="B1104" s="6" t="s">
        <v>9145</v>
      </c>
      <c r="C1104" s="6">
        <v>3557051</v>
      </c>
      <c r="D1104" s="6" t="s">
        <v>7308</v>
      </c>
      <c r="E1104" s="6" t="s">
        <v>7090</v>
      </c>
      <c r="F1104" s="6" t="s">
        <v>6402</v>
      </c>
      <c r="G1104" s="6">
        <v>0</v>
      </c>
      <c r="H1104" s="6"/>
      <c r="I1104" s="6">
        <v>1</v>
      </c>
      <c r="J1104" s="6">
        <v>1</v>
      </c>
      <c r="K1104" s="6">
        <v>1</v>
      </c>
      <c r="L1104" s="6"/>
      <c r="M1104" s="6">
        <v>2022</v>
      </c>
      <c r="N1104" s="6" t="s">
        <v>7732</v>
      </c>
      <c r="O1104" s="6">
        <v>99</v>
      </c>
      <c r="P1104" s="6"/>
      <c r="Q1104" s="6" t="s">
        <v>7733</v>
      </c>
      <c r="R1104" s="6" t="s">
        <v>7734</v>
      </c>
      <c r="S1104" s="6"/>
      <c r="T1104" s="6" t="s">
        <v>927</v>
      </c>
      <c r="U1104">
        <f t="shared" si="17"/>
        <v>1</v>
      </c>
    </row>
    <row r="1105" spans="1:21" x14ac:dyDescent="0.2">
      <c r="A1105" s="6" t="s">
        <v>9150</v>
      </c>
      <c r="B1105" s="6" t="s">
        <v>6463</v>
      </c>
      <c r="C1105" s="6">
        <v>3554042</v>
      </c>
      <c r="D1105" s="6" t="s">
        <v>9151</v>
      </c>
      <c r="E1105" s="6" t="s">
        <v>6508</v>
      </c>
      <c r="F1105" s="6" t="s">
        <v>6402</v>
      </c>
      <c r="G1105" s="6">
        <v>97</v>
      </c>
      <c r="H1105" s="6">
        <v>278</v>
      </c>
      <c r="I1105" s="6">
        <v>0</v>
      </c>
      <c r="J1105" s="6">
        <v>1</v>
      </c>
      <c r="K1105" s="6">
        <v>0</v>
      </c>
      <c r="L1105" s="6"/>
      <c r="M1105" s="6">
        <v>2022</v>
      </c>
      <c r="N1105" s="6" t="s">
        <v>8113</v>
      </c>
      <c r="O1105" s="6">
        <v>99</v>
      </c>
      <c r="P1105" s="6"/>
      <c r="Q1105" s="6" t="s">
        <v>7733</v>
      </c>
      <c r="R1105" s="6" t="s">
        <v>7734</v>
      </c>
      <c r="S1105" s="6"/>
      <c r="T1105" s="6" t="s">
        <v>843</v>
      </c>
      <c r="U1105">
        <f t="shared" si="17"/>
        <v>4</v>
      </c>
    </row>
    <row r="1106" spans="1:21" x14ac:dyDescent="0.2">
      <c r="A1106" s="6" t="s">
        <v>9150</v>
      </c>
      <c r="B1106" s="6" t="s">
        <v>6463</v>
      </c>
      <c r="C1106" s="6">
        <v>3554042</v>
      </c>
      <c r="D1106" s="6" t="s">
        <v>6858</v>
      </c>
      <c r="E1106" s="6" t="s">
        <v>9152</v>
      </c>
      <c r="F1106" s="6" t="s">
        <v>6402</v>
      </c>
      <c r="G1106" s="6">
        <v>60</v>
      </c>
      <c r="H1106" s="6">
        <v>278</v>
      </c>
      <c r="I1106" s="6">
        <v>1</v>
      </c>
      <c r="J1106" s="6">
        <v>0</v>
      </c>
      <c r="K1106" s="6">
        <v>0</v>
      </c>
      <c r="L1106" s="6"/>
      <c r="M1106" s="6">
        <v>2022</v>
      </c>
      <c r="N1106" s="6" t="s">
        <v>8113</v>
      </c>
      <c r="O1106" s="6">
        <v>99</v>
      </c>
      <c r="P1106" s="6"/>
      <c r="Q1106" s="6" t="s">
        <v>7733</v>
      </c>
      <c r="R1106" s="6" t="s">
        <v>7734</v>
      </c>
      <c r="S1106" s="6"/>
      <c r="T1106" s="6" t="s">
        <v>844</v>
      </c>
      <c r="U1106">
        <f t="shared" si="17"/>
        <v>3</v>
      </c>
    </row>
    <row r="1107" spans="1:21" x14ac:dyDescent="0.2">
      <c r="A1107" s="6" t="s">
        <v>9150</v>
      </c>
      <c r="B1107" s="6" t="s">
        <v>6463</v>
      </c>
      <c r="C1107" s="6">
        <v>3554042</v>
      </c>
      <c r="D1107" s="6" t="s">
        <v>6539</v>
      </c>
      <c r="E1107" s="6" t="s">
        <v>9153</v>
      </c>
      <c r="F1107" s="6" t="s">
        <v>6402</v>
      </c>
      <c r="G1107" s="6">
        <v>33</v>
      </c>
      <c r="H1107" s="6">
        <v>278</v>
      </c>
      <c r="I1107" s="6">
        <v>0</v>
      </c>
      <c r="J1107" s="6">
        <v>0</v>
      </c>
      <c r="K1107" s="6">
        <v>0</v>
      </c>
      <c r="L1107" s="6"/>
      <c r="M1107" s="6">
        <v>2022</v>
      </c>
      <c r="N1107" s="6" t="s">
        <v>8113</v>
      </c>
      <c r="O1107" s="6">
        <v>99</v>
      </c>
      <c r="P1107" s="6"/>
      <c r="Q1107" s="6" t="s">
        <v>7733</v>
      </c>
      <c r="R1107" s="6" t="s">
        <v>7734</v>
      </c>
      <c r="S1107" s="6"/>
      <c r="T1107" s="6" t="s">
        <v>845</v>
      </c>
      <c r="U1107">
        <f t="shared" si="17"/>
        <v>2</v>
      </c>
    </row>
    <row r="1108" spans="1:21" x14ac:dyDescent="0.2">
      <c r="A1108" s="6" t="s">
        <v>9150</v>
      </c>
      <c r="B1108" s="6" t="s">
        <v>6463</v>
      </c>
      <c r="C1108" s="6">
        <v>3554042</v>
      </c>
      <c r="D1108" s="6" t="s">
        <v>6493</v>
      </c>
      <c r="E1108" s="6" t="s">
        <v>6887</v>
      </c>
      <c r="F1108" s="6" t="s">
        <v>6402</v>
      </c>
      <c r="G1108" s="6">
        <v>88</v>
      </c>
      <c r="H1108" s="6">
        <v>278</v>
      </c>
      <c r="I1108" s="6">
        <v>0</v>
      </c>
      <c r="J1108" s="6">
        <v>0</v>
      </c>
      <c r="K1108" s="6">
        <v>0</v>
      </c>
      <c r="L1108" s="6"/>
      <c r="M1108" s="6">
        <v>2022</v>
      </c>
      <c r="N1108" s="6" t="s">
        <v>8113</v>
      </c>
      <c r="O1108" s="6">
        <v>99</v>
      </c>
      <c r="P1108" s="6"/>
      <c r="Q1108" s="6" t="s">
        <v>7733</v>
      </c>
      <c r="R1108" s="6" t="s">
        <v>7734</v>
      </c>
      <c r="S1108" s="6"/>
      <c r="T1108" s="6" t="s">
        <v>846</v>
      </c>
      <c r="U1108">
        <f t="shared" si="17"/>
        <v>1</v>
      </c>
    </row>
    <row r="1109" spans="1:21" x14ac:dyDescent="0.2">
      <c r="A1109" s="6" t="s">
        <v>9154</v>
      </c>
      <c r="B1109" s="6" t="s">
        <v>6463</v>
      </c>
      <c r="C1109" s="6">
        <v>3554042</v>
      </c>
      <c r="D1109" s="6" t="s">
        <v>6548</v>
      </c>
      <c r="E1109" s="6" t="s">
        <v>8647</v>
      </c>
      <c r="F1109" s="6" t="s">
        <v>6402</v>
      </c>
      <c r="G1109" s="6">
        <v>200</v>
      </c>
      <c r="H1109" s="6">
        <v>904</v>
      </c>
      <c r="I1109" s="6">
        <v>0</v>
      </c>
      <c r="J1109" s="6">
        <v>1</v>
      </c>
      <c r="K1109" s="6">
        <v>0</v>
      </c>
      <c r="L1109" s="6"/>
      <c r="M1109" s="6">
        <v>2022</v>
      </c>
      <c r="N1109" s="6" t="s">
        <v>7745</v>
      </c>
      <c r="O1109" s="6">
        <v>99</v>
      </c>
      <c r="P1109" s="6"/>
      <c r="Q1109" s="6" t="s">
        <v>7733</v>
      </c>
      <c r="R1109" s="6" t="s">
        <v>7734</v>
      </c>
      <c r="S1109" s="6"/>
      <c r="T1109" s="6" t="s">
        <v>3356</v>
      </c>
      <c r="U1109">
        <f t="shared" si="17"/>
        <v>7</v>
      </c>
    </row>
    <row r="1110" spans="1:21" x14ac:dyDescent="0.2">
      <c r="A1110" s="6" t="s">
        <v>9154</v>
      </c>
      <c r="B1110" s="6" t="s">
        <v>6463</v>
      </c>
      <c r="C1110" s="6">
        <v>3554042</v>
      </c>
      <c r="D1110" s="6" t="s">
        <v>9155</v>
      </c>
      <c r="E1110" s="6" t="s">
        <v>9156</v>
      </c>
      <c r="F1110" s="6" t="s">
        <v>6402</v>
      </c>
      <c r="G1110" s="6">
        <v>152</v>
      </c>
      <c r="H1110" s="6">
        <v>904</v>
      </c>
      <c r="I1110" s="6">
        <v>0</v>
      </c>
      <c r="J1110" s="6">
        <v>1</v>
      </c>
      <c r="K1110" s="6">
        <v>0</v>
      </c>
      <c r="L1110" s="6"/>
      <c r="M1110" s="6">
        <v>2022</v>
      </c>
      <c r="N1110" s="6" t="s">
        <v>7745</v>
      </c>
      <c r="O1110" s="6">
        <v>99</v>
      </c>
      <c r="P1110" s="6"/>
      <c r="Q1110" s="6" t="s">
        <v>7733</v>
      </c>
      <c r="R1110" s="6" t="s">
        <v>7734</v>
      </c>
      <c r="S1110" s="6"/>
      <c r="T1110" s="6" t="s">
        <v>3355</v>
      </c>
      <c r="U1110">
        <f t="shared" si="17"/>
        <v>6</v>
      </c>
    </row>
    <row r="1111" spans="1:21" x14ac:dyDescent="0.2">
      <c r="A1111" s="6" t="s">
        <v>9154</v>
      </c>
      <c r="B1111" s="6" t="s">
        <v>6463</v>
      </c>
      <c r="C1111" s="6">
        <v>3554042</v>
      </c>
      <c r="D1111" s="6" t="s">
        <v>6859</v>
      </c>
      <c r="E1111" s="6" t="s">
        <v>9152</v>
      </c>
      <c r="F1111" s="6" t="s">
        <v>6402</v>
      </c>
      <c r="G1111" s="6">
        <v>109</v>
      </c>
      <c r="H1111" s="6">
        <v>904</v>
      </c>
      <c r="I1111" s="6">
        <v>0</v>
      </c>
      <c r="J1111" s="6">
        <v>1</v>
      </c>
      <c r="K1111" s="6">
        <v>0</v>
      </c>
      <c r="L1111" s="6"/>
      <c r="M1111" s="6">
        <v>2022</v>
      </c>
      <c r="N1111" s="6" t="s">
        <v>7745</v>
      </c>
      <c r="O1111" s="6">
        <v>99</v>
      </c>
      <c r="P1111" s="6"/>
      <c r="Q1111" s="6" t="s">
        <v>7733</v>
      </c>
      <c r="R1111" s="6" t="s">
        <v>7734</v>
      </c>
      <c r="S1111" s="6"/>
      <c r="T1111" s="6" t="s">
        <v>3354</v>
      </c>
      <c r="U1111">
        <f t="shared" si="17"/>
        <v>5</v>
      </c>
    </row>
    <row r="1112" spans="1:21" x14ac:dyDescent="0.2">
      <c r="A1112" s="6" t="s">
        <v>9154</v>
      </c>
      <c r="B1112" s="6" t="s">
        <v>6463</v>
      </c>
      <c r="C1112" s="6">
        <v>3554042</v>
      </c>
      <c r="D1112" s="6" t="s">
        <v>9157</v>
      </c>
      <c r="E1112" s="6" t="s">
        <v>9152</v>
      </c>
      <c r="F1112" s="6" t="s">
        <v>6402</v>
      </c>
      <c r="G1112" s="6">
        <v>75</v>
      </c>
      <c r="H1112" s="6">
        <v>904</v>
      </c>
      <c r="I1112" s="6">
        <v>0</v>
      </c>
      <c r="J1112" s="6">
        <v>0</v>
      </c>
      <c r="K1112" s="6">
        <v>0</v>
      </c>
      <c r="L1112" s="6"/>
      <c r="M1112" s="6">
        <v>2022</v>
      </c>
      <c r="N1112" s="6" t="s">
        <v>7745</v>
      </c>
      <c r="O1112" s="6">
        <v>99</v>
      </c>
      <c r="P1112" s="6"/>
      <c r="Q1112" s="6" t="s">
        <v>7733</v>
      </c>
      <c r="R1112" s="6" t="s">
        <v>7734</v>
      </c>
      <c r="S1112" s="6"/>
      <c r="T1112" s="6" t="s">
        <v>3357</v>
      </c>
      <c r="U1112">
        <f t="shared" si="17"/>
        <v>4</v>
      </c>
    </row>
    <row r="1113" spans="1:21" x14ac:dyDescent="0.2">
      <c r="A1113" s="6" t="s">
        <v>9154</v>
      </c>
      <c r="B1113" s="6" t="s">
        <v>6463</v>
      </c>
      <c r="C1113" s="6">
        <v>3554042</v>
      </c>
      <c r="D1113" s="6" t="s">
        <v>6455</v>
      </c>
      <c r="E1113" s="6" t="s">
        <v>9158</v>
      </c>
      <c r="F1113" s="6" t="s">
        <v>6402</v>
      </c>
      <c r="G1113" s="6">
        <v>108</v>
      </c>
      <c r="H1113" s="6">
        <v>904</v>
      </c>
      <c r="I1113" s="6">
        <v>1</v>
      </c>
      <c r="J1113" s="6">
        <v>0</v>
      </c>
      <c r="K1113" s="6">
        <v>0</v>
      </c>
      <c r="L1113" s="6"/>
      <c r="M1113" s="6">
        <v>2022</v>
      </c>
      <c r="N1113" s="6" t="s">
        <v>7745</v>
      </c>
      <c r="O1113" s="6">
        <v>99</v>
      </c>
      <c r="P1113" s="6"/>
      <c r="Q1113" s="6" t="s">
        <v>7733</v>
      </c>
      <c r="R1113" s="6" t="s">
        <v>7734</v>
      </c>
      <c r="S1113" s="6"/>
      <c r="T1113" s="6" t="s">
        <v>3358</v>
      </c>
      <c r="U1113">
        <f t="shared" si="17"/>
        <v>3</v>
      </c>
    </row>
    <row r="1114" spans="1:21" x14ac:dyDescent="0.2">
      <c r="A1114" s="6" t="s">
        <v>9154</v>
      </c>
      <c r="B1114" s="6" t="s">
        <v>6463</v>
      </c>
      <c r="C1114" s="6">
        <v>3554042</v>
      </c>
      <c r="D1114" s="6" t="s">
        <v>6713</v>
      </c>
      <c r="E1114" s="6" t="s">
        <v>7833</v>
      </c>
      <c r="F1114" s="6" t="s">
        <v>6402</v>
      </c>
      <c r="G1114" s="6">
        <v>168</v>
      </c>
      <c r="H1114" s="6">
        <v>904</v>
      </c>
      <c r="I1114" s="6">
        <v>0</v>
      </c>
      <c r="J1114" s="6">
        <v>1</v>
      </c>
      <c r="K1114" s="6">
        <v>0</v>
      </c>
      <c r="L1114" s="6"/>
      <c r="M1114" s="6">
        <v>2022</v>
      </c>
      <c r="N1114" s="6" t="s">
        <v>7745</v>
      </c>
      <c r="O1114" s="6">
        <v>99</v>
      </c>
      <c r="P1114" s="6"/>
      <c r="Q1114" s="6" t="s">
        <v>7733</v>
      </c>
      <c r="R1114" s="6" t="s">
        <v>7734</v>
      </c>
      <c r="S1114" s="6"/>
      <c r="T1114" s="6" t="s">
        <v>3353</v>
      </c>
      <c r="U1114">
        <f t="shared" si="17"/>
        <v>2</v>
      </c>
    </row>
    <row r="1115" spans="1:21" x14ac:dyDescent="0.2">
      <c r="A1115" s="6" t="s">
        <v>9154</v>
      </c>
      <c r="B1115" s="6" t="s">
        <v>6463</v>
      </c>
      <c r="C1115" s="6">
        <v>3554042</v>
      </c>
      <c r="D1115" s="6" t="s">
        <v>6722</v>
      </c>
      <c r="E1115" s="6" t="s">
        <v>7214</v>
      </c>
      <c r="F1115" s="6" t="s">
        <v>6402</v>
      </c>
      <c r="G1115" s="6">
        <v>92</v>
      </c>
      <c r="H1115" s="6">
        <v>904</v>
      </c>
      <c r="I1115" s="6">
        <v>1</v>
      </c>
      <c r="J1115" s="6">
        <v>0</v>
      </c>
      <c r="K1115" s="6">
        <v>0</v>
      </c>
      <c r="L1115" s="6"/>
      <c r="M1115" s="6">
        <v>2022</v>
      </c>
      <c r="N1115" s="6" t="s">
        <v>7745</v>
      </c>
      <c r="O1115" s="6">
        <v>99</v>
      </c>
      <c r="P1115" s="6"/>
      <c r="Q1115" s="6" t="s">
        <v>7733</v>
      </c>
      <c r="R1115" s="6" t="s">
        <v>7734</v>
      </c>
      <c r="S1115" s="6"/>
      <c r="T1115" s="6" t="s">
        <v>3359</v>
      </c>
      <c r="U1115">
        <f t="shared" si="17"/>
        <v>1</v>
      </c>
    </row>
    <row r="1116" spans="1:21" x14ac:dyDescent="0.2">
      <c r="A1116" s="6" t="s">
        <v>9159</v>
      </c>
      <c r="B1116" s="6" t="s">
        <v>9160</v>
      </c>
      <c r="C1116" s="6">
        <v>3557041</v>
      </c>
      <c r="D1116" s="6" t="s">
        <v>6838</v>
      </c>
      <c r="E1116" s="6" t="s">
        <v>9161</v>
      </c>
      <c r="F1116" s="6" t="s">
        <v>6402</v>
      </c>
      <c r="G1116" s="6">
        <v>1158</v>
      </c>
      <c r="H1116" s="6">
        <v>3688</v>
      </c>
      <c r="I1116" s="6">
        <v>1</v>
      </c>
      <c r="J1116" s="6">
        <v>0</v>
      </c>
      <c r="K1116" s="6">
        <v>0</v>
      </c>
      <c r="L1116" s="6"/>
      <c r="M1116" s="6">
        <v>2022</v>
      </c>
      <c r="N1116" s="6" t="s">
        <v>7732</v>
      </c>
      <c r="O1116" s="6">
        <v>99</v>
      </c>
      <c r="P1116" s="6"/>
      <c r="Q1116" s="6" t="s">
        <v>7733</v>
      </c>
      <c r="R1116" s="6" t="s">
        <v>7734</v>
      </c>
      <c r="S1116" s="6"/>
      <c r="T1116" s="6" t="s">
        <v>694</v>
      </c>
      <c r="U1116">
        <f t="shared" si="17"/>
        <v>4</v>
      </c>
    </row>
    <row r="1117" spans="1:21" x14ac:dyDescent="0.2">
      <c r="A1117" s="6" t="s">
        <v>9159</v>
      </c>
      <c r="B1117" s="6" t="s">
        <v>9160</v>
      </c>
      <c r="C1117" s="6">
        <v>3557041</v>
      </c>
      <c r="D1117" s="6" t="s">
        <v>6548</v>
      </c>
      <c r="E1117" s="6" t="s">
        <v>9162</v>
      </c>
      <c r="F1117" s="6" t="s">
        <v>6402</v>
      </c>
      <c r="G1117" s="6">
        <v>1619</v>
      </c>
      <c r="H1117" s="6">
        <v>3688</v>
      </c>
      <c r="I1117" s="6">
        <v>0</v>
      </c>
      <c r="J1117" s="6">
        <v>1</v>
      </c>
      <c r="K1117" s="6">
        <v>0</v>
      </c>
      <c r="L1117" s="6"/>
      <c r="M1117" s="6">
        <v>2022</v>
      </c>
      <c r="N1117" s="6" t="s">
        <v>7732</v>
      </c>
      <c r="O1117" s="6">
        <v>99</v>
      </c>
      <c r="P1117" s="6"/>
      <c r="Q1117" s="6" t="s">
        <v>7733</v>
      </c>
      <c r="R1117" s="6" t="s">
        <v>7734</v>
      </c>
      <c r="S1117" s="6"/>
      <c r="T1117" s="6" t="s">
        <v>693</v>
      </c>
      <c r="U1117">
        <f t="shared" si="17"/>
        <v>3</v>
      </c>
    </row>
    <row r="1118" spans="1:21" x14ac:dyDescent="0.2">
      <c r="A1118" s="6" t="s">
        <v>9159</v>
      </c>
      <c r="B1118" s="6" t="s">
        <v>9160</v>
      </c>
      <c r="C1118" s="6">
        <v>3557041</v>
      </c>
      <c r="D1118" s="6" t="s">
        <v>9163</v>
      </c>
      <c r="E1118" s="6" t="s">
        <v>6724</v>
      </c>
      <c r="F1118" s="6" t="s">
        <v>6402</v>
      </c>
      <c r="G1118" s="6">
        <v>373</v>
      </c>
      <c r="H1118" s="6">
        <v>3688</v>
      </c>
      <c r="I1118" s="6">
        <v>0</v>
      </c>
      <c r="J1118" s="6">
        <v>0</v>
      </c>
      <c r="K1118" s="6">
        <v>0</v>
      </c>
      <c r="L1118" s="6"/>
      <c r="M1118" s="6">
        <v>2022</v>
      </c>
      <c r="N1118" s="6" t="s">
        <v>7732</v>
      </c>
      <c r="O1118" s="6">
        <v>99</v>
      </c>
      <c r="P1118" s="6"/>
      <c r="Q1118" s="6" t="s">
        <v>7733</v>
      </c>
      <c r="R1118" s="6" t="s">
        <v>7734</v>
      </c>
      <c r="S1118" s="6"/>
      <c r="T1118" s="6" t="s">
        <v>695</v>
      </c>
      <c r="U1118">
        <f t="shared" si="17"/>
        <v>2</v>
      </c>
    </row>
    <row r="1119" spans="1:21" x14ac:dyDescent="0.2">
      <c r="A1119" s="6" t="s">
        <v>9159</v>
      </c>
      <c r="B1119" s="6" t="s">
        <v>9160</v>
      </c>
      <c r="C1119" s="6">
        <v>3557041</v>
      </c>
      <c r="D1119" s="6" t="s">
        <v>6459</v>
      </c>
      <c r="E1119" s="6" t="s">
        <v>6793</v>
      </c>
      <c r="F1119" s="6" t="s">
        <v>6402</v>
      </c>
      <c r="G1119" s="6">
        <v>538</v>
      </c>
      <c r="H1119" s="6">
        <v>3688</v>
      </c>
      <c r="I1119" s="6">
        <v>0</v>
      </c>
      <c r="J1119" s="6">
        <v>0</v>
      </c>
      <c r="K1119" s="6">
        <v>0</v>
      </c>
      <c r="L1119" s="6"/>
      <c r="M1119" s="6">
        <v>2022</v>
      </c>
      <c r="N1119" s="6" t="s">
        <v>7732</v>
      </c>
      <c r="O1119" s="6">
        <v>99</v>
      </c>
      <c r="P1119" s="6"/>
      <c r="Q1119" s="6" t="s">
        <v>7733</v>
      </c>
      <c r="R1119" s="6" t="s">
        <v>7734</v>
      </c>
      <c r="S1119" s="6"/>
      <c r="T1119" s="6" t="s">
        <v>696</v>
      </c>
      <c r="U1119">
        <f t="shared" si="17"/>
        <v>1</v>
      </c>
    </row>
    <row r="1120" spans="1:21" x14ac:dyDescent="0.2">
      <c r="A1120" s="6" t="s">
        <v>9164</v>
      </c>
      <c r="B1120" s="6" t="s">
        <v>9160</v>
      </c>
      <c r="C1120" s="6">
        <v>3557041</v>
      </c>
      <c r="D1120" s="6" t="s">
        <v>7272</v>
      </c>
      <c r="E1120" s="6" t="s">
        <v>6645</v>
      </c>
      <c r="F1120" s="6" t="s">
        <v>6402</v>
      </c>
      <c r="G1120" s="6">
        <v>776</v>
      </c>
      <c r="H1120" s="6">
        <v>18191</v>
      </c>
      <c r="I1120" s="6">
        <v>0</v>
      </c>
      <c r="J1120" s="6">
        <v>0</v>
      </c>
      <c r="K1120" s="6">
        <v>0</v>
      </c>
      <c r="L1120" s="6"/>
      <c r="M1120" s="6">
        <v>2022</v>
      </c>
      <c r="N1120" s="6" t="s">
        <v>7745</v>
      </c>
      <c r="O1120" s="6">
        <v>99</v>
      </c>
      <c r="P1120" s="6"/>
      <c r="Q1120" s="6" t="s">
        <v>7733</v>
      </c>
      <c r="R1120" s="6" t="s">
        <v>7734</v>
      </c>
      <c r="S1120" s="6"/>
      <c r="T1120" s="6" t="s">
        <v>2663</v>
      </c>
      <c r="U1120">
        <f t="shared" si="17"/>
        <v>17</v>
      </c>
    </row>
    <row r="1121" spans="1:21" x14ac:dyDescent="0.2">
      <c r="A1121" s="6" t="s">
        <v>9164</v>
      </c>
      <c r="B1121" s="6" t="s">
        <v>9160</v>
      </c>
      <c r="C1121" s="6">
        <v>3557041</v>
      </c>
      <c r="D1121" s="6" t="s">
        <v>7055</v>
      </c>
      <c r="E1121" s="6" t="s">
        <v>9165</v>
      </c>
      <c r="F1121" s="6" t="s">
        <v>6402</v>
      </c>
      <c r="G1121" s="6">
        <v>1685</v>
      </c>
      <c r="H1121" s="6">
        <v>18191</v>
      </c>
      <c r="I1121" s="6">
        <v>0</v>
      </c>
      <c r="J1121" s="6">
        <v>1</v>
      </c>
      <c r="K1121" s="6">
        <v>0</v>
      </c>
      <c r="L1121" s="6"/>
      <c r="M1121" s="6">
        <v>2022</v>
      </c>
      <c r="N1121" s="6" t="s">
        <v>7745</v>
      </c>
      <c r="O1121" s="6">
        <v>99</v>
      </c>
      <c r="P1121" s="6"/>
      <c r="Q1121" s="6" t="s">
        <v>7733</v>
      </c>
      <c r="R1121" s="6" t="s">
        <v>7734</v>
      </c>
      <c r="S1121" s="6"/>
      <c r="T1121" s="6" t="s">
        <v>2662</v>
      </c>
      <c r="U1121">
        <f t="shared" si="17"/>
        <v>16</v>
      </c>
    </row>
    <row r="1122" spans="1:21" x14ac:dyDescent="0.2">
      <c r="A1122" s="6" t="s">
        <v>9164</v>
      </c>
      <c r="B1122" s="6" t="s">
        <v>9160</v>
      </c>
      <c r="C1122" s="6">
        <v>3557041</v>
      </c>
      <c r="D1122" s="6" t="s">
        <v>6416</v>
      </c>
      <c r="E1122" s="6" t="s">
        <v>9166</v>
      </c>
      <c r="F1122" s="6" t="s">
        <v>6402</v>
      </c>
      <c r="G1122" s="6">
        <v>1058</v>
      </c>
      <c r="H1122" s="6">
        <v>18191</v>
      </c>
      <c r="I1122" s="6">
        <v>1</v>
      </c>
      <c r="J1122" s="6">
        <v>0</v>
      </c>
      <c r="K1122" s="6">
        <v>0</v>
      </c>
      <c r="L1122" s="6"/>
      <c r="M1122" s="6">
        <v>2022</v>
      </c>
      <c r="N1122" s="6" t="s">
        <v>7745</v>
      </c>
      <c r="O1122" s="6">
        <v>99</v>
      </c>
      <c r="P1122" s="6"/>
      <c r="Q1122" s="6" t="s">
        <v>7733</v>
      </c>
      <c r="R1122" s="6" t="s">
        <v>7734</v>
      </c>
      <c r="S1122" s="6"/>
      <c r="T1122" s="6" t="s">
        <v>2664</v>
      </c>
      <c r="U1122">
        <f t="shared" si="17"/>
        <v>15</v>
      </c>
    </row>
    <row r="1123" spans="1:21" x14ac:dyDescent="0.2">
      <c r="A1123" s="6" t="s">
        <v>9164</v>
      </c>
      <c r="B1123" s="6" t="s">
        <v>9160</v>
      </c>
      <c r="C1123" s="6">
        <v>3557041</v>
      </c>
      <c r="D1123" s="6" t="s">
        <v>7037</v>
      </c>
      <c r="E1123" s="6" t="s">
        <v>9167</v>
      </c>
      <c r="F1123" s="6" t="s">
        <v>6402</v>
      </c>
      <c r="G1123" s="6">
        <v>1726</v>
      </c>
      <c r="H1123" s="6">
        <v>18191</v>
      </c>
      <c r="I1123" s="6">
        <v>0</v>
      </c>
      <c r="J1123" s="6">
        <v>1</v>
      </c>
      <c r="K1123" s="6">
        <v>0</v>
      </c>
      <c r="L1123" s="6"/>
      <c r="M1123" s="6">
        <v>2022</v>
      </c>
      <c r="N1123" s="6" t="s">
        <v>7745</v>
      </c>
      <c r="O1123" s="6">
        <v>99</v>
      </c>
      <c r="P1123" s="6"/>
      <c r="Q1123" s="6" t="s">
        <v>7733</v>
      </c>
      <c r="R1123" s="6" t="s">
        <v>7734</v>
      </c>
      <c r="S1123" s="6"/>
      <c r="T1123" s="6" t="s">
        <v>2661</v>
      </c>
      <c r="U1123">
        <f t="shared" si="17"/>
        <v>14</v>
      </c>
    </row>
    <row r="1124" spans="1:21" x14ac:dyDescent="0.2">
      <c r="A1124" s="6" t="s">
        <v>9164</v>
      </c>
      <c r="B1124" s="6" t="s">
        <v>9160</v>
      </c>
      <c r="C1124" s="6">
        <v>3557041</v>
      </c>
      <c r="D1124" s="6" t="s">
        <v>6666</v>
      </c>
      <c r="E1124" s="6" t="s">
        <v>9168</v>
      </c>
      <c r="F1124" s="6" t="s">
        <v>6402</v>
      </c>
      <c r="G1124" s="6">
        <v>1094</v>
      </c>
      <c r="H1124" s="6">
        <v>18191</v>
      </c>
      <c r="I1124" s="6">
        <v>0</v>
      </c>
      <c r="J1124" s="6">
        <v>0</v>
      </c>
      <c r="K1124" s="6">
        <v>0</v>
      </c>
      <c r="L1124" s="6"/>
      <c r="M1124" s="6">
        <v>2022</v>
      </c>
      <c r="N1124" s="6" t="s">
        <v>7745</v>
      </c>
      <c r="O1124" s="6">
        <v>99</v>
      </c>
      <c r="P1124" s="6"/>
      <c r="Q1124" s="6" t="s">
        <v>7733</v>
      </c>
      <c r="R1124" s="6" t="s">
        <v>7734</v>
      </c>
      <c r="S1124" s="6"/>
      <c r="T1124" s="6" t="s">
        <v>2665</v>
      </c>
      <c r="U1124">
        <f t="shared" si="17"/>
        <v>13</v>
      </c>
    </row>
    <row r="1125" spans="1:21" x14ac:dyDescent="0.2">
      <c r="A1125" s="6" t="s">
        <v>9164</v>
      </c>
      <c r="B1125" s="6" t="s">
        <v>9160</v>
      </c>
      <c r="C1125" s="6">
        <v>3557041</v>
      </c>
      <c r="D1125" s="6" t="s">
        <v>6722</v>
      </c>
      <c r="E1125" s="6" t="s">
        <v>7513</v>
      </c>
      <c r="F1125" s="6" t="s">
        <v>6402</v>
      </c>
      <c r="G1125" s="6">
        <v>621</v>
      </c>
      <c r="H1125" s="6">
        <v>18191</v>
      </c>
      <c r="I1125" s="6">
        <v>0</v>
      </c>
      <c r="J1125" s="6">
        <v>0</v>
      </c>
      <c r="K1125" s="6">
        <v>0</v>
      </c>
      <c r="L1125" s="6"/>
      <c r="M1125" s="6">
        <v>2022</v>
      </c>
      <c r="N1125" s="6" t="s">
        <v>7745</v>
      </c>
      <c r="O1125" s="6">
        <v>99</v>
      </c>
      <c r="P1125" s="6"/>
      <c r="Q1125" s="6" t="s">
        <v>7733</v>
      </c>
      <c r="R1125" s="6" t="s">
        <v>7734</v>
      </c>
      <c r="S1125" s="6"/>
      <c r="T1125" s="6" t="s">
        <v>2666</v>
      </c>
      <c r="U1125">
        <f t="shared" si="17"/>
        <v>12</v>
      </c>
    </row>
    <row r="1126" spans="1:21" x14ac:dyDescent="0.2">
      <c r="A1126" s="6" t="s">
        <v>9164</v>
      </c>
      <c r="B1126" s="6" t="s">
        <v>9160</v>
      </c>
      <c r="C1126" s="6">
        <v>3557041</v>
      </c>
      <c r="D1126" s="6" t="s">
        <v>6675</v>
      </c>
      <c r="E1126" s="6" t="s">
        <v>9169</v>
      </c>
      <c r="F1126" s="6" t="s">
        <v>6402</v>
      </c>
      <c r="G1126" s="6">
        <v>588</v>
      </c>
      <c r="H1126" s="6">
        <v>18191</v>
      </c>
      <c r="I1126" s="6">
        <v>0</v>
      </c>
      <c r="J1126" s="6">
        <v>0</v>
      </c>
      <c r="K1126" s="6">
        <v>0</v>
      </c>
      <c r="L1126" s="6"/>
      <c r="M1126" s="6">
        <v>2022</v>
      </c>
      <c r="N1126" s="6" t="s">
        <v>7745</v>
      </c>
      <c r="O1126" s="6">
        <v>99</v>
      </c>
      <c r="P1126" s="6"/>
      <c r="Q1126" s="6" t="s">
        <v>7733</v>
      </c>
      <c r="R1126" s="6" t="s">
        <v>7734</v>
      </c>
      <c r="S1126" s="6"/>
      <c r="T1126" s="6" t="s">
        <v>2667</v>
      </c>
      <c r="U1126">
        <f t="shared" si="17"/>
        <v>11</v>
      </c>
    </row>
    <row r="1127" spans="1:21" x14ac:dyDescent="0.2">
      <c r="A1127" s="6" t="s">
        <v>9164</v>
      </c>
      <c r="B1127" s="6" t="s">
        <v>9160</v>
      </c>
      <c r="C1127" s="6">
        <v>3557041</v>
      </c>
      <c r="D1127" s="6" t="s">
        <v>6591</v>
      </c>
      <c r="E1127" s="6" t="s">
        <v>9170</v>
      </c>
      <c r="F1127" s="6" t="s">
        <v>6402</v>
      </c>
      <c r="G1127" s="6">
        <v>437</v>
      </c>
      <c r="H1127" s="6">
        <v>18191</v>
      </c>
      <c r="I1127" s="6">
        <v>0</v>
      </c>
      <c r="J1127" s="6">
        <v>0</v>
      </c>
      <c r="K1127" s="6">
        <v>0</v>
      </c>
      <c r="L1127" s="6"/>
      <c r="M1127" s="6">
        <v>2022</v>
      </c>
      <c r="N1127" s="6" t="s">
        <v>7745</v>
      </c>
      <c r="O1127" s="6">
        <v>99</v>
      </c>
      <c r="P1127" s="6"/>
      <c r="Q1127" s="6" t="s">
        <v>7733</v>
      </c>
      <c r="R1127" s="6" t="s">
        <v>7734</v>
      </c>
      <c r="S1127" s="6"/>
      <c r="T1127" s="6" t="s">
        <v>2668</v>
      </c>
      <c r="U1127">
        <f t="shared" si="17"/>
        <v>10</v>
      </c>
    </row>
    <row r="1128" spans="1:21" x14ac:dyDescent="0.2">
      <c r="A1128" s="6" t="s">
        <v>9164</v>
      </c>
      <c r="B1128" s="6" t="s">
        <v>9160</v>
      </c>
      <c r="C1128" s="6">
        <v>3557041</v>
      </c>
      <c r="D1128" s="6" t="s">
        <v>8687</v>
      </c>
      <c r="E1128" s="6" t="s">
        <v>9171</v>
      </c>
      <c r="F1128" s="6" t="s">
        <v>6402</v>
      </c>
      <c r="G1128" s="6">
        <v>1084</v>
      </c>
      <c r="H1128" s="6">
        <v>18191</v>
      </c>
      <c r="I1128" s="6">
        <v>0</v>
      </c>
      <c r="J1128" s="6">
        <v>0</v>
      </c>
      <c r="K1128" s="6">
        <v>0</v>
      </c>
      <c r="L1128" s="6"/>
      <c r="M1128" s="6">
        <v>2022</v>
      </c>
      <c r="N1128" s="6" t="s">
        <v>7745</v>
      </c>
      <c r="O1128" s="6">
        <v>99</v>
      </c>
      <c r="P1128" s="6"/>
      <c r="Q1128" s="6" t="s">
        <v>7733</v>
      </c>
      <c r="R1128" s="6" t="s">
        <v>7734</v>
      </c>
      <c r="S1128" s="6"/>
      <c r="T1128" s="6" t="s">
        <v>2669</v>
      </c>
      <c r="U1128">
        <f t="shared" si="17"/>
        <v>9</v>
      </c>
    </row>
    <row r="1129" spans="1:21" x14ac:dyDescent="0.2">
      <c r="A1129" s="6" t="s">
        <v>9164</v>
      </c>
      <c r="B1129" s="6" t="s">
        <v>9160</v>
      </c>
      <c r="C1129" s="6">
        <v>3557041</v>
      </c>
      <c r="D1129" s="6" t="s">
        <v>6840</v>
      </c>
      <c r="E1129" s="6" t="s">
        <v>7105</v>
      </c>
      <c r="F1129" s="6" t="s">
        <v>6402</v>
      </c>
      <c r="G1129" s="6">
        <v>1514</v>
      </c>
      <c r="H1129" s="6">
        <v>18191</v>
      </c>
      <c r="I1129" s="6">
        <v>1</v>
      </c>
      <c r="J1129" s="6">
        <v>1</v>
      </c>
      <c r="K1129" s="6">
        <v>0</v>
      </c>
      <c r="L1129" s="6"/>
      <c r="M1129" s="6">
        <v>2022</v>
      </c>
      <c r="N1129" s="6" t="s">
        <v>7745</v>
      </c>
      <c r="O1129" s="6">
        <v>99</v>
      </c>
      <c r="P1129" s="6"/>
      <c r="Q1129" s="6" t="s">
        <v>7733</v>
      </c>
      <c r="R1129" s="6" t="s">
        <v>7734</v>
      </c>
      <c r="S1129" s="6"/>
      <c r="T1129" s="6" t="s">
        <v>2660</v>
      </c>
      <c r="U1129">
        <f t="shared" si="17"/>
        <v>8</v>
      </c>
    </row>
    <row r="1130" spans="1:21" x14ac:dyDescent="0.2">
      <c r="A1130" s="6" t="s">
        <v>9164</v>
      </c>
      <c r="B1130" s="6" t="s">
        <v>9160</v>
      </c>
      <c r="C1130" s="6">
        <v>3557041</v>
      </c>
      <c r="D1130" s="6" t="s">
        <v>9172</v>
      </c>
      <c r="E1130" s="6" t="s">
        <v>9173</v>
      </c>
      <c r="F1130" s="6" t="s">
        <v>6402</v>
      </c>
      <c r="G1130" s="6">
        <v>1098</v>
      </c>
      <c r="H1130" s="6">
        <v>18191</v>
      </c>
      <c r="I1130" s="6">
        <v>0</v>
      </c>
      <c r="J1130" s="6">
        <v>1</v>
      </c>
      <c r="K1130" s="6">
        <v>0</v>
      </c>
      <c r="L1130" s="6"/>
      <c r="M1130" s="6">
        <v>2022</v>
      </c>
      <c r="N1130" s="6" t="s">
        <v>7745</v>
      </c>
      <c r="O1130" s="6">
        <v>99</v>
      </c>
      <c r="P1130" s="6"/>
      <c r="Q1130" s="6" t="s">
        <v>7733</v>
      </c>
      <c r="R1130" s="6" t="s">
        <v>7734</v>
      </c>
      <c r="S1130" s="6"/>
      <c r="T1130" s="6" t="s">
        <v>2659</v>
      </c>
      <c r="U1130">
        <f t="shared" si="17"/>
        <v>7</v>
      </c>
    </row>
    <row r="1131" spans="1:21" x14ac:dyDescent="0.2">
      <c r="A1131" s="6" t="s">
        <v>9164</v>
      </c>
      <c r="B1131" s="6" t="s">
        <v>9160</v>
      </c>
      <c r="C1131" s="6">
        <v>3557041</v>
      </c>
      <c r="D1131" s="6" t="s">
        <v>6908</v>
      </c>
      <c r="E1131" s="6" t="s">
        <v>7248</v>
      </c>
      <c r="F1131" s="6" t="s">
        <v>6402</v>
      </c>
      <c r="G1131" s="6">
        <v>413</v>
      </c>
      <c r="H1131" s="6">
        <v>18191</v>
      </c>
      <c r="I1131" s="6">
        <v>0</v>
      </c>
      <c r="J1131" s="6">
        <v>0</v>
      </c>
      <c r="K1131" s="6">
        <v>0</v>
      </c>
      <c r="L1131" s="6"/>
      <c r="M1131" s="6">
        <v>2022</v>
      </c>
      <c r="N1131" s="6" t="s">
        <v>7745</v>
      </c>
      <c r="O1131" s="6">
        <v>99</v>
      </c>
      <c r="P1131" s="6"/>
      <c r="Q1131" s="6" t="s">
        <v>7733</v>
      </c>
      <c r="R1131" s="6" t="s">
        <v>7734</v>
      </c>
      <c r="S1131" s="6"/>
      <c r="T1131" s="6" t="s">
        <v>2670</v>
      </c>
      <c r="U1131">
        <f t="shared" si="17"/>
        <v>6</v>
      </c>
    </row>
    <row r="1132" spans="1:21" x14ac:dyDescent="0.2">
      <c r="A1132" s="6" t="s">
        <v>9164</v>
      </c>
      <c r="B1132" s="6" t="s">
        <v>9160</v>
      </c>
      <c r="C1132" s="6">
        <v>3557041</v>
      </c>
      <c r="D1132" s="6" t="s">
        <v>9174</v>
      </c>
      <c r="E1132" s="6" t="s">
        <v>9175</v>
      </c>
      <c r="F1132" s="6" t="s">
        <v>6402</v>
      </c>
      <c r="G1132" s="6">
        <v>1266</v>
      </c>
      <c r="H1132" s="6">
        <v>18191</v>
      </c>
      <c r="I1132" s="6">
        <v>0</v>
      </c>
      <c r="J1132" s="6">
        <v>1</v>
      </c>
      <c r="K1132" s="6">
        <v>0</v>
      </c>
      <c r="L1132" s="6"/>
      <c r="M1132" s="6">
        <v>2022</v>
      </c>
      <c r="N1132" s="6" t="s">
        <v>7745</v>
      </c>
      <c r="O1132" s="6">
        <v>99</v>
      </c>
      <c r="P1132" s="6"/>
      <c r="Q1132" s="6" t="s">
        <v>7733</v>
      </c>
      <c r="R1132" s="6" t="s">
        <v>7734</v>
      </c>
      <c r="S1132" s="6"/>
      <c r="T1132" s="6" t="s">
        <v>2658</v>
      </c>
      <c r="U1132">
        <f t="shared" si="17"/>
        <v>5</v>
      </c>
    </row>
    <row r="1133" spans="1:21" x14ac:dyDescent="0.2">
      <c r="A1133" s="6" t="s">
        <v>9164</v>
      </c>
      <c r="B1133" s="6" t="s">
        <v>9160</v>
      </c>
      <c r="C1133" s="6">
        <v>3557041</v>
      </c>
      <c r="D1133" s="6" t="s">
        <v>6423</v>
      </c>
      <c r="E1133" s="6" t="s">
        <v>7551</v>
      </c>
      <c r="F1133" s="6" t="s">
        <v>6402</v>
      </c>
      <c r="G1133" s="6">
        <v>967</v>
      </c>
      <c r="H1133" s="6">
        <v>18191</v>
      </c>
      <c r="I1133" s="6">
        <v>1</v>
      </c>
      <c r="J1133" s="6">
        <v>0</v>
      </c>
      <c r="K1133" s="6">
        <v>0</v>
      </c>
      <c r="L1133" s="6"/>
      <c r="M1133" s="6">
        <v>2022</v>
      </c>
      <c r="N1133" s="6" t="s">
        <v>7745</v>
      </c>
      <c r="O1133" s="6">
        <v>99</v>
      </c>
      <c r="P1133" s="6"/>
      <c r="Q1133" s="6" t="s">
        <v>7733</v>
      </c>
      <c r="R1133" s="6" t="s">
        <v>7734</v>
      </c>
      <c r="S1133" s="6"/>
      <c r="T1133" s="6" t="s">
        <v>2671</v>
      </c>
      <c r="U1133">
        <f t="shared" si="17"/>
        <v>4</v>
      </c>
    </row>
    <row r="1134" spans="1:21" x14ac:dyDescent="0.2">
      <c r="A1134" s="6" t="s">
        <v>9164</v>
      </c>
      <c r="B1134" s="6" t="s">
        <v>9160</v>
      </c>
      <c r="C1134" s="6">
        <v>3557041</v>
      </c>
      <c r="D1134" s="6" t="s">
        <v>9176</v>
      </c>
      <c r="E1134" s="6" t="s">
        <v>9177</v>
      </c>
      <c r="F1134" s="6" t="s">
        <v>6402</v>
      </c>
      <c r="G1134" s="6">
        <v>840</v>
      </c>
      <c r="H1134" s="6">
        <v>18191</v>
      </c>
      <c r="I1134" s="6">
        <v>0</v>
      </c>
      <c r="J1134" s="6">
        <v>0</v>
      </c>
      <c r="K1134" s="6">
        <v>0</v>
      </c>
      <c r="L1134" s="6"/>
      <c r="M1134" s="6">
        <v>2022</v>
      </c>
      <c r="N1134" s="6" t="s">
        <v>7745</v>
      </c>
      <c r="O1134" s="6">
        <v>99</v>
      </c>
      <c r="P1134" s="6"/>
      <c r="Q1134" s="6" t="s">
        <v>7733</v>
      </c>
      <c r="R1134" s="6" t="s">
        <v>7734</v>
      </c>
      <c r="S1134" s="6"/>
      <c r="T1134" s="6" t="s">
        <v>2672</v>
      </c>
      <c r="U1134">
        <f t="shared" si="17"/>
        <v>3</v>
      </c>
    </row>
    <row r="1135" spans="1:21" x14ac:dyDescent="0.2">
      <c r="A1135" s="6" t="s">
        <v>9164</v>
      </c>
      <c r="B1135" s="6" t="s">
        <v>9160</v>
      </c>
      <c r="C1135" s="6">
        <v>3557041</v>
      </c>
      <c r="D1135" s="6" t="s">
        <v>6857</v>
      </c>
      <c r="E1135" s="6" t="s">
        <v>9178</v>
      </c>
      <c r="F1135" s="6" t="s">
        <v>6402</v>
      </c>
      <c r="G1135" s="6">
        <v>2358</v>
      </c>
      <c r="H1135" s="6">
        <v>18191</v>
      </c>
      <c r="I1135" s="6">
        <v>0</v>
      </c>
      <c r="J1135" s="6">
        <v>1</v>
      </c>
      <c r="K1135" s="6">
        <v>0</v>
      </c>
      <c r="L1135" s="6"/>
      <c r="M1135" s="6">
        <v>2022</v>
      </c>
      <c r="N1135" s="6" t="s">
        <v>7745</v>
      </c>
      <c r="O1135" s="6">
        <v>99</v>
      </c>
      <c r="P1135" s="6"/>
      <c r="Q1135" s="6" t="s">
        <v>7733</v>
      </c>
      <c r="R1135" s="6" t="s">
        <v>7734</v>
      </c>
      <c r="S1135" s="6"/>
      <c r="T1135" s="6" t="s">
        <v>2657</v>
      </c>
      <c r="U1135">
        <f t="shared" si="17"/>
        <v>2</v>
      </c>
    </row>
    <row r="1136" spans="1:21" x14ac:dyDescent="0.2">
      <c r="A1136" s="6" t="s">
        <v>9164</v>
      </c>
      <c r="B1136" s="6" t="s">
        <v>9160</v>
      </c>
      <c r="C1136" s="6">
        <v>3557041</v>
      </c>
      <c r="D1136" s="6" t="s">
        <v>6477</v>
      </c>
      <c r="E1136" s="6" t="s">
        <v>6887</v>
      </c>
      <c r="F1136" s="6" t="s">
        <v>6402</v>
      </c>
      <c r="G1136" s="6">
        <v>666</v>
      </c>
      <c r="H1136" s="6">
        <v>18191</v>
      </c>
      <c r="I1136" s="6">
        <v>0</v>
      </c>
      <c r="J1136" s="6">
        <v>0</v>
      </c>
      <c r="K1136" s="6">
        <v>0</v>
      </c>
      <c r="L1136" s="6"/>
      <c r="M1136" s="6">
        <v>2022</v>
      </c>
      <c r="N1136" s="6" t="s">
        <v>7745</v>
      </c>
      <c r="O1136" s="6">
        <v>99</v>
      </c>
      <c r="P1136" s="6"/>
      <c r="Q1136" s="6" t="s">
        <v>7733</v>
      </c>
      <c r="R1136" s="6" t="s">
        <v>7734</v>
      </c>
      <c r="S1136" s="6"/>
      <c r="T1136" s="6" t="s">
        <v>2673</v>
      </c>
      <c r="U1136">
        <f t="shared" si="17"/>
        <v>1</v>
      </c>
    </row>
    <row r="1137" spans="1:21" x14ac:dyDescent="0.2">
      <c r="A1137" s="6" t="s">
        <v>9179</v>
      </c>
      <c r="B1137" s="6" t="s">
        <v>9180</v>
      </c>
      <c r="C1137" s="6">
        <v>3530035</v>
      </c>
      <c r="D1137" s="6" t="s">
        <v>6696</v>
      </c>
      <c r="E1137" s="6" t="s">
        <v>9181</v>
      </c>
      <c r="F1137" s="6" t="s">
        <v>6402</v>
      </c>
      <c r="G1137" s="6">
        <v>2857</v>
      </c>
      <c r="H1137" s="6">
        <v>6786</v>
      </c>
      <c r="I1137" s="6">
        <v>0</v>
      </c>
      <c r="J1137" s="6">
        <v>0</v>
      </c>
      <c r="K1137" s="6">
        <v>0</v>
      </c>
      <c r="L1137" s="6"/>
      <c r="M1137" s="6">
        <v>2022</v>
      </c>
      <c r="N1137" s="6" t="s">
        <v>7732</v>
      </c>
      <c r="O1137" s="6">
        <v>99</v>
      </c>
      <c r="P1137" s="6"/>
      <c r="Q1137" s="6" t="s">
        <v>7733</v>
      </c>
      <c r="R1137" s="6" t="s">
        <v>7734</v>
      </c>
      <c r="S1137" s="6"/>
      <c r="T1137" s="6" t="s">
        <v>1431</v>
      </c>
      <c r="U1137">
        <f t="shared" si="17"/>
        <v>2</v>
      </c>
    </row>
    <row r="1138" spans="1:21" x14ac:dyDescent="0.2">
      <c r="A1138" s="6" t="s">
        <v>9179</v>
      </c>
      <c r="B1138" s="6" t="s">
        <v>9180</v>
      </c>
      <c r="C1138" s="6">
        <v>3530035</v>
      </c>
      <c r="D1138" s="6" t="s">
        <v>6416</v>
      </c>
      <c r="E1138" s="6" t="s">
        <v>9182</v>
      </c>
      <c r="F1138" s="6" t="s">
        <v>6402</v>
      </c>
      <c r="G1138" s="6">
        <v>3929</v>
      </c>
      <c r="H1138" s="6">
        <v>6786</v>
      </c>
      <c r="I1138" s="6">
        <v>1</v>
      </c>
      <c r="J1138" s="6">
        <v>1</v>
      </c>
      <c r="K1138" s="6">
        <v>0</v>
      </c>
      <c r="L1138" s="6"/>
      <c r="M1138" s="6">
        <v>2022</v>
      </c>
      <c r="N1138" s="6" t="s">
        <v>7732</v>
      </c>
      <c r="O1138" s="6">
        <v>99</v>
      </c>
      <c r="P1138" s="6"/>
      <c r="Q1138" s="6" t="s">
        <v>7733</v>
      </c>
      <c r="R1138" s="6" t="s">
        <v>7734</v>
      </c>
      <c r="S1138" s="6"/>
      <c r="T1138" s="6" t="s">
        <v>1430</v>
      </c>
      <c r="U1138">
        <f t="shared" si="17"/>
        <v>1</v>
      </c>
    </row>
    <row r="1139" spans="1:21" x14ac:dyDescent="0.2">
      <c r="A1139" s="6" t="s">
        <v>9183</v>
      </c>
      <c r="B1139" s="6" t="s">
        <v>9180</v>
      </c>
      <c r="C1139" s="6">
        <v>3530035</v>
      </c>
      <c r="D1139" s="6" t="s">
        <v>9184</v>
      </c>
      <c r="E1139" s="6" t="s">
        <v>6750</v>
      </c>
      <c r="F1139" s="6" t="s">
        <v>6402</v>
      </c>
      <c r="G1139" s="6">
        <v>822</v>
      </c>
      <c r="H1139" s="6">
        <v>5691</v>
      </c>
      <c r="I1139" s="6">
        <v>0</v>
      </c>
      <c r="J1139" s="6">
        <v>0</v>
      </c>
      <c r="K1139" s="6">
        <v>0</v>
      </c>
      <c r="L1139" s="6"/>
      <c r="M1139" s="6">
        <v>2022</v>
      </c>
      <c r="N1139" s="6" t="s">
        <v>7745</v>
      </c>
      <c r="O1139" s="6">
        <v>1</v>
      </c>
      <c r="P1139" s="6"/>
      <c r="Q1139" s="6" t="s">
        <v>7733</v>
      </c>
      <c r="R1139" s="6" t="s">
        <v>7734</v>
      </c>
      <c r="S1139" s="6"/>
      <c r="T1139" s="6" t="s">
        <v>6348</v>
      </c>
      <c r="U1139">
        <f t="shared" si="17"/>
        <v>4</v>
      </c>
    </row>
    <row r="1140" spans="1:21" x14ac:dyDescent="0.2">
      <c r="A1140" s="6" t="s">
        <v>9183</v>
      </c>
      <c r="B1140" s="6" t="s">
        <v>9180</v>
      </c>
      <c r="C1140" s="6">
        <v>3530035</v>
      </c>
      <c r="D1140" s="6" t="s">
        <v>6614</v>
      </c>
      <c r="E1140" s="6" t="s">
        <v>9185</v>
      </c>
      <c r="F1140" s="6" t="s">
        <v>6402</v>
      </c>
      <c r="G1140" s="6">
        <v>2055</v>
      </c>
      <c r="H1140" s="6">
        <v>5691</v>
      </c>
      <c r="I1140" s="6">
        <v>0</v>
      </c>
      <c r="J1140" s="6">
        <v>1</v>
      </c>
      <c r="K1140" s="6">
        <v>0</v>
      </c>
      <c r="L1140" s="6"/>
      <c r="M1140" s="6">
        <v>2022</v>
      </c>
      <c r="N1140" s="6" t="s">
        <v>7745</v>
      </c>
      <c r="O1140" s="6">
        <v>1</v>
      </c>
      <c r="P1140" s="6"/>
      <c r="Q1140" s="6" t="s">
        <v>7733</v>
      </c>
      <c r="R1140" s="6" t="s">
        <v>7734</v>
      </c>
      <c r="S1140" s="6"/>
      <c r="T1140" s="6" t="s">
        <v>6347</v>
      </c>
      <c r="U1140">
        <f t="shared" si="17"/>
        <v>3</v>
      </c>
    </row>
    <row r="1141" spans="1:21" x14ac:dyDescent="0.2">
      <c r="A1141" s="6" t="s">
        <v>9183</v>
      </c>
      <c r="B1141" s="6" t="s">
        <v>9180</v>
      </c>
      <c r="C1141" s="6">
        <v>3530035</v>
      </c>
      <c r="D1141" s="6" t="s">
        <v>7687</v>
      </c>
      <c r="E1141" s="6" t="s">
        <v>9046</v>
      </c>
      <c r="F1141" s="6" t="s">
        <v>6402</v>
      </c>
      <c r="G1141" s="6">
        <v>1510</v>
      </c>
      <c r="H1141" s="6">
        <v>5691</v>
      </c>
      <c r="I1141" s="6">
        <v>0</v>
      </c>
      <c r="J1141" s="6">
        <v>1</v>
      </c>
      <c r="K1141" s="6">
        <v>0</v>
      </c>
      <c r="L1141" s="6"/>
      <c r="M1141" s="6">
        <v>2022</v>
      </c>
      <c r="N1141" s="6" t="s">
        <v>7745</v>
      </c>
      <c r="O1141" s="6">
        <v>1</v>
      </c>
      <c r="P1141" s="6"/>
      <c r="Q1141" s="6" t="s">
        <v>7733</v>
      </c>
      <c r="R1141" s="6" t="s">
        <v>7734</v>
      </c>
      <c r="S1141" s="6"/>
      <c r="T1141" s="6" t="s">
        <v>6346</v>
      </c>
      <c r="U1141">
        <f t="shared" si="17"/>
        <v>2</v>
      </c>
    </row>
    <row r="1142" spans="1:21" x14ac:dyDescent="0.2">
      <c r="A1142" s="6" t="s">
        <v>9183</v>
      </c>
      <c r="B1142" s="6" t="s">
        <v>9180</v>
      </c>
      <c r="C1142" s="6">
        <v>3530035</v>
      </c>
      <c r="D1142" s="6" t="s">
        <v>6838</v>
      </c>
      <c r="E1142" s="6" t="s">
        <v>7257</v>
      </c>
      <c r="F1142" s="6" t="s">
        <v>6402</v>
      </c>
      <c r="G1142" s="6">
        <v>1304</v>
      </c>
      <c r="H1142" s="6">
        <v>5691</v>
      </c>
      <c r="I1142" s="6">
        <v>0</v>
      </c>
      <c r="J1142" s="6">
        <v>0</v>
      </c>
      <c r="K1142" s="6">
        <v>0</v>
      </c>
      <c r="L1142" s="6"/>
      <c r="M1142" s="6">
        <v>2022</v>
      </c>
      <c r="N1142" s="6" t="s">
        <v>7745</v>
      </c>
      <c r="O1142" s="6">
        <v>1</v>
      </c>
      <c r="P1142" s="6"/>
      <c r="Q1142" s="6" t="s">
        <v>7733</v>
      </c>
      <c r="R1142" s="6" t="s">
        <v>7734</v>
      </c>
      <c r="S1142" s="6"/>
      <c r="T1142" s="6" t="s">
        <v>6349</v>
      </c>
      <c r="U1142">
        <f t="shared" si="17"/>
        <v>1</v>
      </c>
    </row>
    <row r="1143" spans="1:21" x14ac:dyDescent="0.2">
      <c r="A1143" s="6" t="s">
        <v>9186</v>
      </c>
      <c r="B1143" s="6" t="s">
        <v>9180</v>
      </c>
      <c r="C1143" s="6">
        <v>3530035</v>
      </c>
      <c r="D1143" s="6" t="s">
        <v>6539</v>
      </c>
      <c r="E1143" s="6" t="s">
        <v>9187</v>
      </c>
      <c r="F1143" s="6" t="s">
        <v>6402</v>
      </c>
      <c r="G1143" s="6">
        <v>483</v>
      </c>
      <c r="H1143" s="6">
        <v>1101</v>
      </c>
      <c r="I1143" s="6">
        <v>1</v>
      </c>
      <c r="J1143" s="6">
        <v>0</v>
      </c>
      <c r="K1143" s="6">
        <v>0</v>
      </c>
      <c r="L1143" s="6"/>
      <c r="M1143" s="6">
        <v>2022</v>
      </c>
      <c r="N1143" s="6" t="s">
        <v>7745</v>
      </c>
      <c r="O1143" s="6">
        <v>2</v>
      </c>
      <c r="P1143" s="6"/>
      <c r="Q1143" s="6" t="s">
        <v>7733</v>
      </c>
      <c r="R1143" s="6" t="s">
        <v>7734</v>
      </c>
      <c r="S1143" s="6"/>
      <c r="T1143" s="6" t="s">
        <v>6350</v>
      </c>
      <c r="U1143">
        <f t="shared" si="17"/>
        <v>2</v>
      </c>
    </row>
    <row r="1144" spans="1:21" x14ac:dyDescent="0.2">
      <c r="A1144" s="6" t="s">
        <v>9186</v>
      </c>
      <c r="B1144" s="6" t="s">
        <v>9180</v>
      </c>
      <c r="C1144" s="6">
        <v>3530035</v>
      </c>
      <c r="D1144" s="6" t="s">
        <v>6905</v>
      </c>
      <c r="E1144" s="6" t="s">
        <v>9188</v>
      </c>
      <c r="F1144" s="6" t="s">
        <v>6402</v>
      </c>
      <c r="G1144" s="6">
        <v>618</v>
      </c>
      <c r="H1144" s="6">
        <v>1101</v>
      </c>
      <c r="I1144" s="6">
        <v>0</v>
      </c>
      <c r="J1144" s="6">
        <v>1</v>
      </c>
      <c r="K1144" s="6">
        <v>0</v>
      </c>
      <c r="L1144" s="6"/>
      <c r="M1144" s="6">
        <v>2022</v>
      </c>
      <c r="N1144" s="6" t="s">
        <v>7745</v>
      </c>
      <c r="O1144" s="6">
        <v>2</v>
      </c>
      <c r="P1144" s="6"/>
      <c r="Q1144" s="6" t="s">
        <v>7733</v>
      </c>
      <c r="R1144" s="6" t="s">
        <v>7734</v>
      </c>
      <c r="S1144" s="6"/>
      <c r="T1144" s="6" t="s">
        <v>6345</v>
      </c>
      <c r="U1144">
        <f t="shared" si="17"/>
        <v>1</v>
      </c>
    </row>
    <row r="1145" spans="1:21" x14ac:dyDescent="0.2">
      <c r="A1145" s="6" t="s">
        <v>9189</v>
      </c>
      <c r="B1145" s="6" t="s">
        <v>9180</v>
      </c>
      <c r="C1145" s="6">
        <v>3530035</v>
      </c>
      <c r="D1145" s="6" t="s">
        <v>6440</v>
      </c>
      <c r="E1145" s="6" t="s">
        <v>9190</v>
      </c>
      <c r="F1145" s="6" t="s">
        <v>6402</v>
      </c>
      <c r="G1145" s="6">
        <v>807</v>
      </c>
      <c r="H1145" s="6">
        <v>3765</v>
      </c>
      <c r="I1145" s="6">
        <v>0</v>
      </c>
      <c r="J1145" s="6">
        <v>0</v>
      </c>
      <c r="K1145" s="6">
        <v>0</v>
      </c>
      <c r="L1145" s="6"/>
      <c r="M1145" s="6">
        <v>2022</v>
      </c>
      <c r="N1145" s="6" t="s">
        <v>7745</v>
      </c>
      <c r="O1145" s="6">
        <v>3</v>
      </c>
      <c r="P1145" s="6"/>
      <c r="Q1145" s="6" t="s">
        <v>7733</v>
      </c>
      <c r="R1145" s="6" t="s">
        <v>7734</v>
      </c>
      <c r="S1145" s="6"/>
      <c r="T1145" s="6" t="s">
        <v>6351</v>
      </c>
      <c r="U1145">
        <f t="shared" si="17"/>
        <v>4</v>
      </c>
    </row>
    <row r="1146" spans="1:21" x14ac:dyDescent="0.2">
      <c r="A1146" s="6" t="s">
        <v>9189</v>
      </c>
      <c r="B1146" s="6" t="s">
        <v>9180</v>
      </c>
      <c r="C1146" s="6">
        <v>3530035</v>
      </c>
      <c r="D1146" s="6" t="s">
        <v>6821</v>
      </c>
      <c r="E1146" s="6" t="s">
        <v>6673</v>
      </c>
      <c r="F1146" s="6" t="s">
        <v>6402</v>
      </c>
      <c r="G1146" s="6">
        <v>1223</v>
      </c>
      <c r="H1146" s="6">
        <v>3765</v>
      </c>
      <c r="I1146" s="6">
        <v>0</v>
      </c>
      <c r="J1146" s="6">
        <v>1</v>
      </c>
      <c r="K1146" s="6">
        <v>0</v>
      </c>
      <c r="L1146" s="6"/>
      <c r="M1146" s="6">
        <v>2022</v>
      </c>
      <c r="N1146" s="6" t="s">
        <v>7745</v>
      </c>
      <c r="O1146" s="6">
        <v>3</v>
      </c>
      <c r="P1146" s="6"/>
      <c r="Q1146" s="6" t="s">
        <v>7733</v>
      </c>
      <c r="R1146" s="6" t="s">
        <v>7734</v>
      </c>
      <c r="S1146" s="6"/>
      <c r="T1146" s="6" t="s">
        <v>6344</v>
      </c>
      <c r="U1146">
        <f t="shared" si="17"/>
        <v>3</v>
      </c>
    </row>
    <row r="1147" spans="1:21" x14ac:dyDescent="0.2">
      <c r="A1147" s="6" t="s">
        <v>9189</v>
      </c>
      <c r="B1147" s="6" t="s">
        <v>9180</v>
      </c>
      <c r="C1147" s="6">
        <v>3530035</v>
      </c>
      <c r="D1147" s="6" t="s">
        <v>9191</v>
      </c>
      <c r="E1147" s="6" t="s">
        <v>6589</v>
      </c>
      <c r="F1147" s="6" t="s">
        <v>6402</v>
      </c>
      <c r="G1147" s="6">
        <v>1104</v>
      </c>
      <c r="H1147" s="6">
        <v>3765</v>
      </c>
      <c r="I1147" s="6">
        <v>0</v>
      </c>
      <c r="J1147" s="6">
        <v>1</v>
      </c>
      <c r="K1147" s="6">
        <v>0</v>
      </c>
      <c r="L1147" s="6"/>
      <c r="M1147" s="6">
        <v>2022</v>
      </c>
      <c r="N1147" s="6" t="s">
        <v>7745</v>
      </c>
      <c r="O1147" s="6">
        <v>3</v>
      </c>
      <c r="P1147" s="6"/>
      <c r="Q1147" s="6" t="s">
        <v>7733</v>
      </c>
      <c r="R1147" s="6" t="s">
        <v>7734</v>
      </c>
      <c r="S1147" s="6"/>
      <c r="T1147" s="6" t="s">
        <v>6343</v>
      </c>
      <c r="U1147">
        <f t="shared" si="17"/>
        <v>2</v>
      </c>
    </row>
    <row r="1148" spans="1:21" x14ac:dyDescent="0.2">
      <c r="A1148" s="6" t="s">
        <v>9189</v>
      </c>
      <c r="B1148" s="6" t="s">
        <v>9180</v>
      </c>
      <c r="C1148" s="6">
        <v>3530035</v>
      </c>
      <c r="D1148" s="6" t="s">
        <v>7063</v>
      </c>
      <c r="E1148" s="6" t="s">
        <v>6481</v>
      </c>
      <c r="F1148" s="6" t="s">
        <v>6402</v>
      </c>
      <c r="G1148" s="6">
        <v>631</v>
      </c>
      <c r="H1148" s="6">
        <v>3765</v>
      </c>
      <c r="I1148" s="6">
        <v>1</v>
      </c>
      <c r="J1148" s="6">
        <v>0</v>
      </c>
      <c r="K1148" s="6">
        <v>0</v>
      </c>
      <c r="L1148" s="6"/>
      <c r="M1148" s="6">
        <v>2022</v>
      </c>
      <c r="N1148" s="6" t="s">
        <v>7745</v>
      </c>
      <c r="O1148" s="6">
        <v>3</v>
      </c>
      <c r="P1148" s="6"/>
      <c r="Q1148" s="6" t="s">
        <v>7733</v>
      </c>
      <c r="R1148" s="6" t="s">
        <v>7734</v>
      </c>
      <c r="S1148" s="6"/>
      <c r="T1148" s="6" t="s">
        <v>6352</v>
      </c>
      <c r="U1148">
        <f t="shared" si="17"/>
        <v>1</v>
      </c>
    </row>
    <row r="1149" spans="1:21" x14ac:dyDescent="0.2">
      <c r="A1149" s="6" t="s">
        <v>9192</v>
      </c>
      <c r="B1149" s="6" t="s">
        <v>7145</v>
      </c>
      <c r="C1149" s="6">
        <v>3502048</v>
      </c>
      <c r="D1149" s="6" t="s">
        <v>7648</v>
      </c>
      <c r="E1149" s="6" t="s">
        <v>8937</v>
      </c>
      <c r="F1149" s="6" t="s">
        <v>6402</v>
      </c>
      <c r="G1149" s="6">
        <v>0</v>
      </c>
      <c r="H1149" s="6"/>
      <c r="I1149" s="6">
        <v>1</v>
      </c>
      <c r="J1149" s="6">
        <v>1</v>
      </c>
      <c r="K1149" s="6">
        <v>1</v>
      </c>
      <c r="L1149" s="6"/>
      <c r="M1149" s="6">
        <v>2022</v>
      </c>
      <c r="N1149" s="6" t="s">
        <v>7732</v>
      </c>
      <c r="O1149" s="6">
        <v>99</v>
      </c>
      <c r="P1149" s="6"/>
      <c r="Q1149" s="6" t="s">
        <v>7733</v>
      </c>
      <c r="R1149" s="6" t="s">
        <v>7734</v>
      </c>
      <c r="S1149" s="6"/>
      <c r="T1149" s="6" t="s">
        <v>1180</v>
      </c>
      <c r="U1149">
        <f t="shared" si="17"/>
        <v>1</v>
      </c>
    </row>
    <row r="1150" spans="1:21" x14ac:dyDescent="0.2">
      <c r="A1150" s="6" t="s">
        <v>9193</v>
      </c>
      <c r="B1150" s="6" t="s">
        <v>7145</v>
      </c>
      <c r="C1150" s="6">
        <v>3502048</v>
      </c>
      <c r="D1150" s="6" t="s">
        <v>6459</v>
      </c>
      <c r="E1150" s="6" t="s">
        <v>9194</v>
      </c>
      <c r="F1150" s="6" t="s">
        <v>6402</v>
      </c>
      <c r="G1150" s="6">
        <v>2780</v>
      </c>
      <c r="H1150" s="6">
        <v>15629</v>
      </c>
      <c r="I1150" s="6">
        <v>1</v>
      </c>
      <c r="J1150" s="6">
        <v>1</v>
      </c>
      <c r="K1150" s="6">
        <v>0</v>
      </c>
      <c r="L1150" s="6"/>
      <c r="M1150" s="6">
        <v>2022</v>
      </c>
      <c r="N1150" s="6" t="s">
        <v>7745</v>
      </c>
      <c r="O1150" s="6">
        <v>99</v>
      </c>
      <c r="P1150" s="6"/>
      <c r="Q1150" s="6" t="s">
        <v>7733</v>
      </c>
      <c r="R1150" s="6" t="s">
        <v>7734</v>
      </c>
      <c r="S1150" s="6"/>
      <c r="T1150" s="6" t="s">
        <v>5161</v>
      </c>
      <c r="U1150">
        <f t="shared" si="17"/>
        <v>7</v>
      </c>
    </row>
    <row r="1151" spans="1:21" x14ac:dyDescent="0.2">
      <c r="A1151" s="6" t="s">
        <v>9193</v>
      </c>
      <c r="B1151" s="6" t="s">
        <v>7145</v>
      </c>
      <c r="C1151" s="6">
        <v>3502048</v>
      </c>
      <c r="D1151" s="6" t="s">
        <v>6820</v>
      </c>
      <c r="E1151" s="6" t="s">
        <v>9170</v>
      </c>
      <c r="F1151" s="6" t="s">
        <v>6402</v>
      </c>
      <c r="G1151" s="6">
        <v>2736</v>
      </c>
      <c r="H1151" s="6">
        <v>15629</v>
      </c>
      <c r="I1151" s="6">
        <v>1</v>
      </c>
      <c r="J1151" s="6">
        <v>1</v>
      </c>
      <c r="K1151" s="6">
        <v>0</v>
      </c>
      <c r="L1151" s="6"/>
      <c r="M1151" s="6">
        <v>2022</v>
      </c>
      <c r="N1151" s="6" t="s">
        <v>7745</v>
      </c>
      <c r="O1151" s="6">
        <v>99</v>
      </c>
      <c r="P1151" s="6"/>
      <c r="Q1151" s="6" t="s">
        <v>7733</v>
      </c>
      <c r="R1151" s="6" t="s">
        <v>7734</v>
      </c>
      <c r="S1151" s="6"/>
      <c r="T1151" s="6" t="s">
        <v>5160</v>
      </c>
      <c r="U1151">
        <f t="shared" si="17"/>
        <v>6</v>
      </c>
    </row>
    <row r="1152" spans="1:21" x14ac:dyDescent="0.2">
      <c r="A1152" s="6" t="s">
        <v>9193</v>
      </c>
      <c r="B1152" s="6" t="s">
        <v>7145</v>
      </c>
      <c r="C1152" s="6">
        <v>3502048</v>
      </c>
      <c r="D1152" s="6" t="s">
        <v>7037</v>
      </c>
      <c r="E1152" s="6" t="s">
        <v>6441</v>
      </c>
      <c r="F1152" s="6" t="s">
        <v>6402</v>
      </c>
      <c r="G1152" s="6">
        <v>1901</v>
      </c>
      <c r="H1152" s="6">
        <v>15629</v>
      </c>
      <c r="I1152" s="6">
        <v>0</v>
      </c>
      <c r="J1152" s="6">
        <v>0</v>
      </c>
      <c r="K1152" s="6">
        <v>0</v>
      </c>
      <c r="L1152" s="6"/>
      <c r="M1152" s="6">
        <v>2022</v>
      </c>
      <c r="N1152" s="6" t="s">
        <v>7745</v>
      </c>
      <c r="O1152" s="6">
        <v>99</v>
      </c>
      <c r="P1152" s="6"/>
      <c r="Q1152" s="6" t="s">
        <v>7733</v>
      </c>
      <c r="R1152" s="6" t="s">
        <v>7734</v>
      </c>
      <c r="S1152" s="6"/>
      <c r="T1152" s="6" t="s">
        <v>5162</v>
      </c>
      <c r="U1152">
        <f t="shared" si="17"/>
        <v>5</v>
      </c>
    </row>
    <row r="1153" spans="1:21" x14ac:dyDescent="0.2">
      <c r="A1153" s="6" t="s">
        <v>9193</v>
      </c>
      <c r="B1153" s="6" t="s">
        <v>7145</v>
      </c>
      <c r="C1153" s="6">
        <v>3502048</v>
      </c>
      <c r="D1153" s="6" t="s">
        <v>6717</v>
      </c>
      <c r="E1153" s="6" t="s">
        <v>9195</v>
      </c>
      <c r="F1153" s="6" t="s">
        <v>6402</v>
      </c>
      <c r="G1153" s="6">
        <v>1469</v>
      </c>
      <c r="H1153" s="6">
        <v>15629</v>
      </c>
      <c r="I1153" s="6">
        <v>0</v>
      </c>
      <c r="J1153" s="6">
        <v>0</v>
      </c>
      <c r="K1153" s="6">
        <v>0</v>
      </c>
      <c r="L1153" s="6"/>
      <c r="M1153" s="6">
        <v>2022</v>
      </c>
      <c r="N1153" s="6" t="s">
        <v>7745</v>
      </c>
      <c r="O1153" s="6">
        <v>99</v>
      </c>
      <c r="P1153" s="6"/>
      <c r="Q1153" s="6" t="s">
        <v>7733</v>
      </c>
      <c r="R1153" s="6" t="s">
        <v>7734</v>
      </c>
      <c r="S1153" s="6"/>
      <c r="T1153" s="6" t="s">
        <v>5163</v>
      </c>
      <c r="U1153">
        <f t="shared" si="17"/>
        <v>4</v>
      </c>
    </row>
    <row r="1154" spans="1:21" x14ac:dyDescent="0.2">
      <c r="A1154" s="6" t="s">
        <v>9193</v>
      </c>
      <c r="B1154" s="6" t="s">
        <v>7145</v>
      </c>
      <c r="C1154" s="6">
        <v>3502048</v>
      </c>
      <c r="D1154" s="6" t="s">
        <v>6794</v>
      </c>
      <c r="E1154" s="6" t="s">
        <v>9196</v>
      </c>
      <c r="F1154" s="6" t="s">
        <v>6402</v>
      </c>
      <c r="G1154" s="6">
        <v>3096</v>
      </c>
      <c r="H1154" s="6">
        <v>15629</v>
      </c>
      <c r="I1154" s="6">
        <v>0</v>
      </c>
      <c r="J1154" s="6">
        <v>1</v>
      </c>
      <c r="K1154" s="6">
        <v>0</v>
      </c>
      <c r="L1154" s="6"/>
      <c r="M1154" s="6">
        <v>2022</v>
      </c>
      <c r="N1154" s="6" t="s">
        <v>7745</v>
      </c>
      <c r="O1154" s="6">
        <v>99</v>
      </c>
      <c r="P1154" s="6"/>
      <c r="Q1154" s="6" t="s">
        <v>7733</v>
      </c>
      <c r="R1154" s="6" t="s">
        <v>7734</v>
      </c>
      <c r="S1154" s="6"/>
      <c r="T1154" s="6" t="s">
        <v>5159</v>
      </c>
      <c r="U1154">
        <f t="shared" si="17"/>
        <v>3</v>
      </c>
    </row>
    <row r="1155" spans="1:21" x14ac:dyDescent="0.2">
      <c r="A1155" s="6" t="s">
        <v>9193</v>
      </c>
      <c r="B1155" s="6" t="s">
        <v>7145</v>
      </c>
      <c r="C1155" s="6">
        <v>3502048</v>
      </c>
      <c r="D1155" s="6" t="s">
        <v>6905</v>
      </c>
      <c r="E1155" s="6" t="s">
        <v>7021</v>
      </c>
      <c r="F1155" s="6" t="s">
        <v>6402</v>
      </c>
      <c r="G1155" s="6">
        <v>1050</v>
      </c>
      <c r="H1155" s="6">
        <v>15629</v>
      </c>
      <c r="I1155" s="6">
        <v>0</v>
      </c>
      <c r="J1155" s="6">
        <v>0</v>
      </c>
      <c r="K1155" s="6">
        <v>0</v>
      </c>
      <c r="L1155" s="6"/>
      <c r="M1155" s="6">
        <v>2022</v>
      </c>
      <c r="N1155" s="6" t="s">
        <v>7745</v>
      </c>
      <c r="O1155" s="6">
        <v>99</v>
      </c>
      <c r="P1155" s="6"/>
      <c r="Q1155" s="6" t="s">
        <v>7733</v>
      </c>
      <c r="R1155" s="6" t="s">
        <v>7734</v>
      </c>
      <c r="S1155" s="6"/>
      <c r="T1155" s="6" t="s">
        <v>5164</v>
      </c>
      <c r="U1155">
        <f t="shared" ref="U1155:U1218" si="18">COUNTIF(A1155:A7455,A1155)</f>
        <v>2</v>
      </c>
    </row>
    <row r="1156" spans="1:21" x14ac:dyDescent="0.2">
      <c r="A1156" s="6" t="s">
        <v>9193</v>
      </c>
      <c r="B1156" s="6" t="s">
        <v>7145</v>
      </c>
      <c r="C1156" s="6">
        <v>3502048</v>
      </c>
      <c r="D1156" s="6" t="s">
        <v>7633</v>
      </c>
      <c r="E1156" s="6" t="s">
        <v>9197</v>
      </c>
      <c r="F1156" s="6" t="s">
        <v>6402</v>
      </c>
      <c r="G1156" s="6">
        <v>2597</v>
      </c>
      <c r="H1156" s="6">
        <v>15629</v>
      </c>
      <c r="I1156" s="6">
        <v>0</v>
      </c>
      <c r="J1156" s="6">
        <v>1</v>
      </c>
      <c r="K1156" s="6">
        <v>0</v>
      </c>
      <c r="L1156" s="6"/>
      <c r="M1156" s="6">
        <v>2022</v>
      </c>
      <c r="N1156" s="6" t="s">
        <v>7745</v>
      </c>
      <c r="O1156" s="6">
        <v>99</v>
      </c>
      <c r="P1156" s="6"/>
      <c r="Q1156" s="6" t="s">
        <v>7733</v>
      </c>
      <c r="R1156" s="6" t="s">
        <v>7734</v>
      </c>
      <c r="S1156" s="6"/>
      <c r="T1156" s="6" t="s">
        <v>5158</v>
      </c>
      <c r="U1156">
        <f t="shared" si="18"/>
        <v>1</v>
      </c>
    </row>
    <row r="1157" spans="1:21" x14ac:dyDescent="0.2">
      <c r="A1157" s="6" t="s">
        <v>9198</v>
      </c>
      <c r="B1157" s="6" t="s">
        <v>9199</v>
      </c>
      <c r="C1157" s="6">
        <v>3559019</v>
      </c>
      <c r="D1157" s="6" t="s">
        <v>7586</v>
      </c>
      <c r="E1157" s="6" t="s">
        <v>9200</v>
      </c>
      <c r="F1157" s="6" t="s">
        <v>6402</v>
      </c>
      <c r="G1157" s="6">
        <v>0</v>
      </c>
      <c r="H1157" s="6"/>
      <c r="I1157" s="6">
        <v>1</v>
      </c>
      <c r="J1157" s="6">
        <v>1</v>
      </c>
      <c r="K1157" s="6">
        <v>1</v>
      </c>
      <c r="L1157" s="6"/>
      <c r="M1157" s="6">
        <v>2022</v>
      </c>
      <c r="N1157" s="6" t="s">
        <v>7732</v>
      </c>
      <c r="O1157" s="6">
        <v>99</v>
      </c>
      <c r="P1157" s="6"/>
      <c r="Q1157" s="6" t="s">
        <v>7733</v>
      </c>
      <c r="R1157" s="6" t="s">
        <v>7734</v>
      </c>
      <c r="S1157" s="6"/>
      <c r="T1157" s="6" t="s">
        <v>697</v>
      </c>
      <c r="U1157">
        <f t="shared" si="18"/>
        <v>1</v>
      </c>
    </row>
    <row r="1158" spans="1:21" x14ac:dyDescent="0.2">
      <c r="A1158" s="6" t="s">
        <v>9201</v>
      </c>
      <c r="B1158" s="6" t="s">
        <v>9199</v>
      </c>
      <c r="C1158" s="6">
        <v>3559019</v>
      </c>
      <c r="D1158" s="6" t="s">
        <v>9202</v>
      </c>
      <c r="E1158" s="6" t="s">
        <v>9203</v>
      </c>
      <c r="F1158" s="6" t="s">
        <v>6402</v>
      </c>
      <c r="G1158" s="6">
        <v>207</v>
      </c>
      <c r="H1158" s="6">
        <v>1544</v>
      </c>
      <c r="I1158" s="6">
        <v>1</v>
      </c>
      <c r="J1158" s="6">
        <v>1</v>
      </c>
      <c r="K1158" s="6">
        <v>0</v>
      </c>
      <c r="L1158" s="6"/>
      <c r="M1158" s="6">
        <v>2022</v>
      </c>
      <c r="N1158" s="6" t="s">
        <v>7745</v>
      </c>
      <c r="O1158" s="6">
        <v>99</v>
      </c>
      <c r="P1158" s="6"/>
      <c r="Q1158" s="6" t="s">
        <v>7733</v>
      </c>
      <c r="R1158" s="6" t="s">
        <v>7734</v>
      </c>
      <c r="S1158" s="6"/>
      <c r="T1158" s="6" t="s">
        <v>2677</v>
      </c>
      <c r="U1158">
        <f t="shared" si="18"/>
        <v>8</v>
      </c>
    </row>
    <row r="1159" spans="1:21" x14ac:dyDescent="0.2">
      <c r="A1159" s="6" t="s">
        <v>9201</v>
      </c>
      <c r="B1159" s="6" t="s">
        <v>9199</v>
      </c>
      <c r="C1159" s="6">
        <v>3559019</v>
      </c>
      <c r="D1159" s="6" t="s">
        <v>8449</v>
      </c>
      <c r="E1159" s="6" t="s">
        <v>9204</v>
      </c>
      <c r="F1159" s="6" t="s">
        <v>6402</v>
      </c>
      <c r="G1159" s="6">
        <v>197</v>
      </c>
      <c r="H1159" s="6">
        <v>1544</v>
      </c>
      <c r="I1159" s="6">
        <v>0</v>
      </c>
      <c r="J1159" s="6">
        <v>0</v>
      </c>
      <c r="K1159" s="6">
        <v>0</v>
      </c>
      <c r="L1159" s="6"/>
      <c r="M1159" s="6">
        <v>2022</v>
      </c>
      <c r="N1159" s="6" t="s">
        <v>7745</v>
      </c>
      <c r="O1159" s="6">
        <v>99</v>
      </c>
      <c r="P1159" s="6"/>
      <c r="Q1159" s="6" t="s">
        <v>7733</v>
      </c>
      <c r="R1159" s="6" t="s">
        <v>7734</v>
      </c>
      <c r="S1159" s="6"/>
      <c r="T1159" s="6" t="s">
        <v>2678</v>
      </c>
      <c r="U1159">
        <f t="shared" si="18"/>
        <v>7</v>
      </c>
    </row>
    <row r="1160" spans="1:21" x14ac:dyDescent="0.2">
      <c r="A1160" s="6" t="s">
        <v>9201</v>
      </c>
      <c r="B1160" s="6" t="s">
        <v>9199</v>
      </c>
      <c r="C1160" s="6">
        <v>3559019</v>
      </c>
      <c r="D1160" s="6" t="s">
        <v>9205</v>
      </c>
      <c r="E1160" s="6" t="s">
        <v>9206</v>
      </c>
      <c r="F1160" s="6" t="s">
        <v>6402</v>
      </c>
      <c r="G1160" s="6">
        <v>123</v>
      </c>
      <c r="H1160" s="6">
        <v>1544</v>
      </c>
      <c r="I1160" s="6">
        <v>0</v>
      </c>
      <c r="J1160" s="6">
        <v>0</v>
      </c>
      <c r="K1160" s="6">
        <v>0</v>
      </c>
      <c r="L1160" s="6"/>
      <c r="M1160" s="6">
        <v>2022</v>
      </c>
      <c r="N1160" s="6" t="s">
        <v>7745</v>
      </c>
      <c r="O1160" s="6">
        <v>99</v>
      </c>
      <c r="P1160" s="6"/>
      <c r="Q1160" s="6" t="s">
        <v>7733</v>
      </c>
      <c r="R1160" s="6" t="s">
        <v>7734</v>
      </c>
      <c r="S1160" s="6"/>
      <c r="T1160" s="6" t="s">
        <v>2679</v>
      </c>
      <c r="U1160">
        <f t="shared" si="18"/>
        <v>6</v>
      </c>
    </row>
    <row r="1161" spans="1:21" x14ac:dyDescent="0.2">
      <c r="A1161" s="6" t="s">
        <v>9201</v>
      </c>
      <c r="B1161" s="6" t="s">
        <v>9199</v>
      </c>
      <c r="C1161" s="6">
        <v>3559019</v>
      </c>
      <c r="D1161" s="6" t="s">
        <v>9207</v>
      </c>
      <c r="E1161" s="6" t="s">
        <v>9208</v>
      </c>
      <c r="F1161" s="6" t="s">
        <v>6402</v>
      </c>
      <c r="G1161" s="6">
        <v>102</v>
      </c>
      <c r="H1161" s="6">
        <v>1544</v>
      </c>
      <c r="I1161" s="6">
        <v>1</v>
      </c>
      <c r="J1161" s="6">
        <v>0</v>
      </c>
      <c r="K1161" s="6">
        <v>0</v>
      </c>
      <c r="L1161" s="6"/>
      <c r="M1161" s="6">
        <v>2022</v>
      </c>
      <c r="N1161" s="6" t="s">
        <v>7745</v>
      </c>
      <c r="O1161" s="6">
        <v>99</v>
      </c>
      <c r="P1161" s="6"/>
      <c r="Q1161" s="6" t="s">
        <v>7733</v>
      </c>
      <c r="R1161" s="6" t="s">
        <v>7734</v>
      </c>
      <c r="S1161" s="6"/>
      <c r="T1161" s="6" t="s">
        <v>2680</v>
      </c>
      <c r="U1161">
        <f t="shared" si="18"/>
        <v>5</v>
      </c>
    </row>
    <row r="1162" spans="1:21" x14ac:dyDescent="0.2">
      <c r="A1162" s="6" t="s">
        <v>9201</v>
      </c>
      <c r="B1162" s="6" t="s">
        <v>9199</v>
      </c>
      <c r="C1162" s="6">
        <v>3559019</v>
      </c>
      <c r="D1162" s="6" t="s">
        <v>9209</v>
      </c>
      <c r="E1162" s="6" t="s">
        <v>9210</v>
      </c>
      <c r="F1162" s="6" t="s">
        <v>6402</v>
      </c>
      <c r="G1162" s="6">
        <v>37</v>
      </c>
      <c r="H1162" s="6">
        <v>1544</v>
      </c>
      <c r="I1162" s="6">
        <v>0</v>
      </c>
      <c r="J1162" s="6">
        <v>0</v>
      </c>
      <c r="K1162" s="6">
        <v>0</v>
      </c>
      <c r="L1162" s="6"/>
      <c r="M1162" s="6">
        <v>2022</v>
      </c>
      <c r="N1162" s="6" t="s">
        <v>7745</v>
      </c>
      <c r="O1162" s="6">
        <v>99</v>
      </c>
      <c r="P1162" s="6"/>
      <c r="Q1162" s="6" t="s">
        <v>7733</v>
      </c>
      <c r="R1162" s="6" t="s">
        <v>7734</v>
      </c>
      <c r="S1162" s="6"/>
      <c r="T1162" s="6" t="s">
        <v>2681</v>
      </c>
      <c r="U1162">
        <f t="shared" si="18"/>
        <v>4</v>
      </c>
    </row>
    <row r="1163" spans="1:21" x14ac:dyDescent="0.2">
      <c r="A1163" s="6" t="s">
        <v>9201</v>
      </c>
      <c r="B1163" s="6" t="s">
        <v>9199</v>
      </c>
      <c r="C1163" s="6">
        <v>3559019</v>
      </c>
      <c r="D1163" s="6" t="s">
        <v>6794</v>
      </c>
      <c r="E1163" s="6" t="s">
        <v>9211</v>
      </c>
      <c r="F1163" s="6" t="s">
        <v>6402</v>
      </c>
      <c r="G1163" s="6">
        <v>238</v>
      </c>
      <c r="H1163" s="6">
        <v>1544</v>
      </c>
      <c r="I1163" s="6">
        <v>0</v>
      </c>
      <c r="J1163" s="6">
        <v>1</v>
      </c>
      <c r="K1163" s="6">
        <v>0</v>
      </c>
      <c r="L1163" s="6"/>
      <c r="M1163" s="6">
        <v>2022</v>
      </c>
      <c r="N1163" s="6" t="s">
        <v>7745</v>
      </c>
      <c r="O1163" s="6">
        <v>99</v>
      </c>
      <c r="P1163" s="6"/>
      <c r="Q1163" s="6" t="s">
        <v>7733</v>
      </c>
      <c r="R1163" s="6" t="s">
        <v>7734</v>
      </c>
      <c r="S1163" s="6"/>
      <c r="T1163" s="6" t="s">
        <v>2676</v>
      </c>
      <c r="U1163">
        <f t="shared" si="18"/>
        <v>3</v>
      </c>
    </row>
    <row r="1164" spans="1:21" x14ac:dyDescent="0.2">
      <c r="A1164" s="6" t="s">
        <v>9201</v>
      </c>
      <c r="B1164" s="6" t="s">
        <v>9199</v>
      </c>
      <c r="C1164" s="6">
        <v>3559019</v>
      </c>
      <c r="D1164" s="6" t="s">
        <v>6918</v>
      </c>
      <c r="E1164" s="6" t="s">
        <v>9212</v>
      </c>
      <c r="F1164" s="6" t="s">
        <v>6402</v>
      </c>
      <c r="G1164" s="6">
        <v>293</v>
      </c>
      <c r="H1164" s="6">
        <v>1544</v>
      </c>
      <c r="I1164" s="6">
        <v>0</v>
      </c>
      <c r="J1164" s="6">
        <v>1</v>
      </c>
      <c r="K1164" s="6">
        <v>0</v>
      </c>
      <c r="L1164" s="6"/>
      <c r="M1164" s="6">
        <v>2022</v>
      </c>
      <c r="N1164" s="6" t="s">
        <v>7745</v>
      </c>
      <c r="O1164" s="6">
        <v>99</v>
      </c>
      <c r="P1164" s="6"/>
      <c r="Q1164" s="6" t="s">
        <v>7733</v>
      </c>
      <c r="R1164" s="6" t="s">
        <v>7734</v>
      </c>
      <c r="S1164" s="6"/>
      <c r="T1164" s="6" t="s">
        <v>2675</v>
      </c>
      <c r="U1164">
        <f t="shared" si="18"/>
        <v>2</v>
      </c>
    </row>
    <row r="1165" spans="1:21" x14ac:dyDescent="0.2">
      <c r="A1165" s="6" t="s">
        <v>9201</v>
      </c>
      <c r="B1165" s="6" t="s">
        <v>9199</v>
      </c>
      <c r="C1165" s="6">
        <v>3559019</v>
      </c>
      <c r="D1165" s="6" t="s">
        <v>6620</v>
      </c>
      <c r="E1165" s="6" t="s">
        <v>9213</v>
      </c>
      <c r="F1165" s="6" t="s">
        <v>6402</v>
      </c>
      <c r="G1165" s="6">
        <v>347</v>
      </c>
      <c r="H1165" s="6">
        <v>1544</v>
      </c>
      <c r="I1165" s="6">
        <v>0</v>
      </c>
      <c r="J1165" s="6">
        <v>1</v>
      </c>
      <c r="K1165" s="6">
        <v>0</v>
      </c>
      <c r="L1165" s="6"/>
      <c r="M1165" s="6">
        <v>2022</v>
      </c>
      <c r="N1165" s="6" t="s">
        <v>7745</v>
      </c>
      <c r="O1165" s="6">
        <v>99</v>
      </c>
      <c r="P1165" s="6"/>
      <c r="Q1165" s="6" t="s">
        <v>7733</v>
      </c>
      <c r="R1165" s="6" t="s">
        <v>7734</v>
      </c>
      <c r="S1165" s="6"/>
      <c r="T1165" s="6" t="s">
        <v>2674</v>
      </c>
      <c r="U1165">
        <f t="shared" si="18"/>
        <v>1</v>
      </c>
    </row>
    <row r="1166" spans="1:21" x14ac:dyDescent="0.2">
      <c r="A1166" s="6" t="s">
        <v>9214</v>
      </c>
      <c r="B1166" s="6" t="s">
        <v>6604</v>
      </c>
      <c r="C1166" s="6">
        <v>3549014</v>
      </c>
      <c r="D1166" s="6" t="s">
        <v>6632</v>
      </c>
      <c r="E1166" s="6" t="s">
        <v>9215</v>
      </c>
      <c r="F1166" s="6" t="s">
        <v>6402</v>
      </c>
      <c r="G1166" s="6">
        <v>0</v>
      </c>
      <c r="H1166" s="6"/>
      <c r="I1166" s="6">
        <v>1</v>
      </c>
      <c r="J1166" s="6">
        <v>1</v>
      </c>
      <c r="K1166" s="6">
        <v>1</v>
      </c>
      <c r="L1166" s="6"/>
      <c r="M1166" s="6">
        <v>2022</v>
      </c>
      <c r="N1166" s="6" t="s">
        <v>7732</v>
      </c>
      <c r="O1166" s="6">
        <v>99</v>
      </c>
      <c r="P1166" s="6"/>
      <c r="Q1166" s="6" t="s">
        <v>7733</v>
      </c>
      <c r="R1166" s="6" t="s">
        <v>7734</v>
      </c>
      <c r="S1166" s="6"/>
      <c r="T1166" s="6" t="s">
        <v>1115</v>
      </c>
      <c r="U1166">
        <f t="shared" si="18"/>
        <v>1</v>
      </c>
    </row>
    <row r="1167" spans="1:21" x14ac:dyDescent="0.2">
      <c r="A1167" s="6" t="s">
        <v>9216</v>
      </c>
      <c r="B1167" s="6" t="s">
        <v>6604</v>
      </c>
      <c r="C1167" s="6">
        <v>3549014</v>
      </c>
      <c r="D1167" s="6" t="s">
        <v>6493</v>
      </c>
      <c r="E1167" s="6" t="s">
        <v>9217</v>
      </c>
      <c r="F1167" s="6" t="s">
        <v>6402</v>
      </c>
      <c r="G1167" s="6">
        <v>0</v>
      </c>
      <c r="H1167" s="6"/>
      <c r="I1167" s="6">
        <v>1</v>
      </c>
      <c r="J1167" s="6">
        <v>1</v>
      </c>
      <c r="K1167" s="6">
        <v>1</v>
      </c>
      <c r="L1167" s="6"/>
      <c r="M1167" s="6">
        <v>2022</v>
      </c>
      <c r="N1167" s="6" t="s">
        <v>7745</v>
      </c>
      <c r="O1167" s="6">
        <v>99</v>
      </c>
      <c r="P1167" s="6"/>
      <c r="Q1167" s="6" t="s">
        <v>7733</v>
      </c>
      <c r="R1167" s="6" t="s">
        <v>7734</v>
      </c>
      <c r="S1167" s="6"/>
      <c r="T1167" s="6" t="s">
        <v>4793</v>
      </c>
      <c r="U1167">
        <f t="shared" si="18"/>
        <v>4</v>
      </c>
    </row>
    <row r="1168" spans="1:21" x14ac:dyDescent="0.2">
      <c r="A1168" s="6" t="s">
        <v>9216</v>
      </c>
      <c r="B1168" s="6" t="s">
        <v>6604</v>
      </c>
      <c r="C1168" s="6">
        <v>3549014</v>
      </c>
      <c r="D1168" s="6" t="s">
        <v>6442</v>
      </c>
      <c r="E1168" s="6" t="s">
        <v>6730</v>
      </c>
      <c r="F1168" s="6" t="s">
        <v>6402</v>
      </c>
      <c r="G1168" s="6">
        <v>0</v>
      </c>
      <c r="H1168" s="6"/>
      <c r="I1168" s="6">
        <v>1</v>
      </c>
      <c r="J1168" s="6">
        <v>1</v>
      </c>
      <c r="K1168" s="6">
        <v>1</v>
      </c>
      <c r="L1168" s="6"/>
      <c r="M1168" s="6">
        <v>2022</v>
      </c>
      <c r="N1168" s="6" t="s">
        <v>7745</v>
      </c>
      <c r="O1168" s="6">
        <v>99</v>
      </c>
      <c r="P1168" s="6"/>
      <c r="Q1168" s="6" t="s">
        <v>7733</v>
      </c>
      <c r="R1168" s="6" t="s">
        <v>7734</v>
      </c>
      <c r="S1168" s="6"/>
      <c r="T1168" s="6" t="s">
        <v>4792</v>
      </c>
      <c r="U1168">
        <f t="shared" si="18"/>
        <v>3</v>
      </c>
    </row>
    <row r="1169" spans="1:21" x14ac:dyDescent="0.2">
      <c r="A1169" s="6" t="s">
        <v>9216</v>
      </c>
      <c r="B1169" s="6" t="s">
        <v>6604</v>
      </c>
      <c r="C1169" s="6">
        <v>3549014</v>
      </c>
      <c r="D1169" s="6" t="s">
        <v>9218</v>
      </c>
      <c r="E1169" s="6" t="s">
        <v>9219</v>
      </c>
      <c r="F1169" s="6" t="s">
        <v>6402</v>
      </c>
      <c r="G1169" s="6">
        <v>0</v>
      </c>
      <c r="H1169" s="6"/>
      <c r="I1169" s="6">
        <v>1</v>
      </c>
      <c r="J1169" s="6">
        <v>1</v>
      </c>
      <c r="K1169" s="6">
        <v>1</v>
      </c>
      <c r="L1169" s="6"/>
      <c r="M1169" s="6">
        <v>2022</v>
      </c>
      <c r="N1169" s="6" t="s">
        <v>7745</v>
      </c>
      <c r="O1169" s="6">
        <v>99</v>
      </c>
      <c r="P1169" s="6"/>
      <c r="Q1169" s="6" t="s">
        <v>7733</v>
      </c>
      <c r="R1169" s="6" t="s">
        <v>7734</v>
      </c>
      <c r="S1169" s="6"/>
      <c r="T1169" s="6" t="s">
        <v>4791</v>
      </c>
      <c r="U1169">
        <f t="shared" si="18"/>
        <v>2</v>
      </c>
    </row>
    <row r="1170" spans="1:21" x14ac:dyDescent="0.2">
      <c r="A1170" s="6" t="s">
        <v>9216</v>
      </c>
      <c r="B1170" s="6" t="s">
        <v>6604</v>
      </c>
      <c r="C1170" s="6">
        <v>3549014</v>
      </c>
      <c r="D1170" s="6" t="s">
        <v>6440</v>
      </c>
      <c r="E1170" s="6" t="s">
        <v>9220</v>
      </c>
      <c r="F1170" s="6" t="s">
        <v>6402</v>
      </c>
      <c r="G1170" s="6">
        <v>0</v>
      </c>
      <c r="H1170" s="6"/>
      <c r="I1170" s="6">
        <v>1</v>
      </c>
      <c r="J1170" s="6">
        <v>1</v>
      </c>
      <c r="K1170" s="6">
        <v>1</v>
      </c>
      <c r="L1170" s="6"/>
      <c r="M1170" s="6">
        <v>2022</v>
      </c>
      <c r="N1170" s="6" t="s">
        <v>7745</v>
      </c>
      <c r="O1170" s="6">
        <v>99</v>
      </c>
      <c r="P1170" s="6"/>
      <c r="Q1170" s="6" t="s">
        <v>7733</v>
      </c>
      <c r="R1170" s="6" t="s">
        <v>7734</v>
      </c>
      <c r="S1170" s="6"/>
      <c r="T1170" s="6" t="s">
        <v>4790</v>
      </c>
      <c r="U1170">
        <f t="shared" si="18"/>
        <v>1</v>
      </c>
    </row>
    <row r="1171" spans="1:21" x14ac:dyDescent="0.2">
      <c r="A1171" s="6" t="s">
        <v>9221</v>
      </c>
      <c r="B1171" s="6" t="s">
        <v>9222</v>
      </c>
      <c r="C1171" s="6">
        <v>3554052</v>
      </c>
      <c r="D1171" s="6" t="s">
        <v>8550</v>
      </c>
      <c r="E1171" s="6" t="s">
        <v>9223</v>
      </c>
      <c r="F1171" s="6" t="s">
        <v>6402</v>
      </c>
      <c r="G1171" s="6">
        <v>329</v>
      </c>
      <c r="H1171" s="6">
        <v>471</v>
      </c>
      <c r="I1171" s="6">
        <v>0</v>
      </c>
      <c r="J1171" s="6">
        <v>1</v>
      </c>
      <c r="K1171" s="6">
        <v>0</v>
      </c>
      <c r="L1171" s="6"/>
      <c r="M1171" s="6">
        <v>2022</v>
      </c>
      <c r="N1171" s="6" t="s">
        <v>7732</v>
      </c>
      <c r="O1171" s="6">
        <v>99</v>
      </c>
      <c r="P1171" s="6"/>
      <c r="Q1171" s="6" t="s">
        <v>7733</v>
      </c>
      <c r="R1171" s="6" t="s">
        <v>7734</v>
      </c>
      <c r="S1171" s="6"/>
      <c r="T1171" s="6" t="s">
        <v>698</v>
      </c>
      <c r="U1171">
        <f t="shared" si="18"/>
        <v>2</v>
      </c>
    </row>
    <row r="1172" spans="1:21" x14ac:dyDescent="0.2">
      <c r="A1172" s="6" t="s">
        <v>9221</v>
      </c>
      <c r="B1172" s="6" t="s">
        <v>9222</v>
      </c>
      <c r="C1172" s="6">
        <v>3554052</v>
      </c>
      <c r="D1172" s="6" t="s">
        <v>7311</v>
      </c>
      <c r="E1172" s="6" t="s">
        <v>6898</v>
      </c>
      <c r="F1172" s="6" t="s">
        <v>6402</v>
      </c>
      <c r="G1172" s="6">
        <v>142</v>
      </c>
      <c r="H1172" s="6">
        <v>471</v>
      </c>
      <c r="I1172" s="6">
        <v>1</v>
      </c>
      <c r="J1172" s="6">
        <v>0</v>
      </c>
      <c r="K1172" s="6">
        <v>0</v>
      </c>
      <c r="L1172" s="6"/>
      <c r="M1172" s="6">
        <v>2022</v>
      </c>
      <c r="N1172" s="6" t="s">
        <v>7732</v>
      </c>
      <c r="O1172" s="6">
        <v>99</v>
      </c>
      <c r="P1172" s="6"/>
      <c r="Q1172" s="6" t="s">
        <v>7733</v>
      </c>
      <c r="R1172" s="6" t="s">
        <v>7734</v>
      </c>
      <c r="S1172" s="6"/>
      <c r="T1172" s="6" t="s">
        <v>699</v>
      </c>
      <c r="U1172">
        <f t="shared" si="18"/>
        <v>1</v>
      </c>
    </row>
    <row r="1173" spans="1:21" x14ac:dyDescent="0.2">
      <c r="A1173" s="6" t="s">
        <v>9224</v>
      </c>
      <c r="B1173" s="6" t="s">
        <v>9222</v>
      </c>
      <c r="C1173" s="6">
        <v>3554052</v>
      </c>
      <c r="D1173" s="6" t="s">
        <v>7117</v>
      </c>
      <c r="E1173" s="6" t="s">
        <v>9225</v>
      </c>
      <c r="F1173" s="6" t="s">
        <v>6402</v>
      </c>
      <c r="G1173" s="6">
        <v>385</v>
      </c>
      <c r="H1173" s="6">
        <v>2224</v>
      </c>
      <c r="I1173" s="6">
        <v>1</v>
      </c>
      <c r="J1173" s="6">
        <v>1</v>
      </c>
      <c r="K1173" s="6">
        <v>0</v>
      </c>
      <c r="L1173" s="6"/>
      <c r="M1173" s="6">
        <v>2022</v>
      </c>
      <c r="N1173" s="6" t="s">
        <v>7745</v>
      </c>
      <c r="O1173" s="6">
        <v>99</v>
      </c>
      <c r="P1173" s="6"/>
      <c r="Q1173" s="6" t="s">
        <v>7733</v>
      </c>
      <c r="R1173" s="6" t="s">
        <v>7734</v>
      </c>
      <c r="S1173" s="6"/>
      <c r="T1173" s="6" t="s">
        <v>2687</v>
      </c>
      <c r="U1173">
        <f t="shared" si="18"/>
        <v>8</v>
      </c>
    </row>
    <row r="1174" spans="1:21" x14ac:dyDescent="0.2">
      <c r="A1174" s="6" t="s">
        <v>9224</v>
      </c>
      <c r="B1174" s="6" t="s">
        <v>9222</v>
      </c>
      <c r="C1174" s="6">
        <v>3554052</v>
      </c>
      <c r="D1174" s="6" t="s">
        <v>6547</v>
      </c>
      <c r="E1174" s="6" t="s">
        <v>9226</v>
      </c>
      <c r="F1174" s="6" t="s">
        <v>6402</v>
      </c>
      <c r="G1174" s="6">
        <v>278</v>
      </c>
      <c r="H1174" s="6">
        <v>2224</v>
      </c>
      <c r="I1174" s="6">
        <v>1</v>
      </c>
      <c r="J1174" s="6">
        <v>1</v>
      </c>
      <c r="K1174" s="6">
        <v>0</v>
      </c>
      <c r="L1174" s="6"/>
      <c r="M1174" s="6">
        <v>2022</v>
      </c>
      <c r="N1174" s="6" t="s">
        <v>7745</v>
      </c>
      <c r="O1174" s="6">
        <v>99</v>
      </c>
      <c r="P1174" s="6"/>
      <c r="Q1174" s="6" t="s">
        <v>7733</v>
      </c>
      <c r="R1174" s="6" t="s">
        <v>7734</v>
      </c>
      <c r="S1174" s="6"/>
      <c r="T1174" s="6" t="s">
        <v>2686</v>
      </c>
      <c r="U1174">
        <f t="shared" si="18"/>
        <v>7</v>
      </c>
    </row>
    <row r="1175" spans="1:21" x14ac:dyDescent="0.2">
      <c r="A1175" s="6" t="s">
        <v>9224</v>
      </c>
      <c r="B1175" s="6" t="s">
        <v>9222</v>
      </c>
      <c r="C1175" s="6">
        <v>3554052</v>
      </c>
      <c r="D1175" s="6" t="s">
        <v>9227</v>
      </c>
      <c r="E1175" s="6" t="s">
        <v>9228</v>
      </c>
      <c r="F1175" s="6" t="s">
        <v>6402</v>
      </c>
      <c r="G1175" s="6">
        <v>238</v>
      </c>
      <c r="H1175" s="6">
        <v>2224</v>
      </c>
      <c r="I1175" s="6">
        <v>0</v>
      </c>
      <c r="J1175" s="6">
        <v>1</v>
      </c>
      <c r="K1175" s="6">
        <v>0</v>
      </c>
      <c r="L1175" s="6"/>
      <c r="M1175" s="6">
        <v>2022</v>
      </c>
      <c r="N1175" s="6" t="s">
        <v>7745</v>
      </c>
      <c r="O1175" s="6">
        <v>99</v>
      </c>
      <c r="P1175" s="6"/>
      <c r="Q1175" s="6" t="s">
        <v>7733</v>
      </c>
      <c r="R1175" s="6" t="s">
        <v>7734</v>
      </c>
      <c r="S1175" s="6"/>
      <c r="T1175" s="6" t="s">
        <v>2685</v>
      </c>
      <c r="U1175">
        <f t="shared" si="18"/>
        <v>6</v>
      </c>
    </row>
    <row r="1176" spans="1:21" x14ac:dyDescent="0.2">
      <c r="A1176" s="6" t="s">
        <v>9224</v>
      </c>
      <c r="B1176" s="6" t="s">
        <v>9222</v>
      </c>
      <c r="C1176" s="6">
        <v>3554052</v>
      </c>
      <c r="D1176" s="6" t="s">
        <v>7891</v>
      </c>
      <c r="E1176" s="6" t="s">
        <v>6817</v>
      </c>
      <c r="F1176" s="6" t="s">
        <v>6402</v>
      </c>
      <c r="G1176" s="6">
        <v>275</v>
      </c>
      <c r="H1176" s="6">
        <v>2224</v>
      </c>
      <c r="I1176" s="6">
        <v>0</v>
      </c>
      <c r="J1176" s="6">
        <v>1</v>
      </c>
      <c r="K1176" s="6">
        <v>0</v>
      </c>
      <c r="L1176" s="6"/>
      <c r="M1176" s="6">
        <v>2022</v>
      </c>
      <c r="N1176" s="6" t="s">
        <v>7745</v>
      </c>
      <c r="O1176" s="6">
        <v>99</v>
      </c>
      <c r="P1176" s="6"/>
      <c r="Q1176" s="6" t="s">
        <v>7733</v>
      </c>
      <c r="R1176" s="6" t="s">
        <v>7734</v>
      </c>
      <c r="S1176" s="6"/>
      <c r="T1176" s="6" t="s">
        <v>2684</v>
      </c>
      <c r="U1176">
        <f t="shared" si="18"/>
        <v>5</v>
      </c>
    </row>
    <row r="1177" spans="1:21" x14ac:dyDescent="0.2">
      <c r="A1177" s="6" t="s">
        <v>9224</v>
      </c>
      <c r="B1177" s="6" t="s">
        <v>9222</v>
      </c>
      <c r="C1177" s="6">
        <v>3554052</v>
      </c>
      <c r="D1177" s="6" t="s">
        <v>6437</v>
      </c>
      <c r="E1177" s="6" t="s">
        <v>9229</v>
      </c>
      <c r="F1177" s="6" t="s">
        <v>6402</v>
      </c>
      <c r="G1177" s="6">
        <v>325</v>
      </c>
      <c r="H1177" s="6">
        <v>2224</v>
      </c>
      <c r="I1177" s="6">
        <v>1</v>
      </c>
      <c r="J1177" s="6">
        <v>1</v>
      </c>
      <c r="K1177" s="6">
        <v>0</v>
      </c>
      <c r="L1177" s="6"/>
      <c r="M1177" s="6">
        <v>2022</v>
      </c>
      <c r="N1177" s="6" t="s">
        <v>7745</v>
      </c>
      <c r="O1177" s="6">
        <v>99</v>
      </c>
      <c r="P1177" s="6"/>
      <c r="Q1177" s="6" t="s">
        <v>7733</v>
      </c>
      <c r="R1177" s="6" t="s">
        <v>7734</v>
      </c>
      <c r="S1177" s="6"/>
      <c r="T1177" s="6" t="s">
        <v>2683</v>
      </c>
      <c r="U1177">
        <f t="shared" si="18"/>
        <v>4</v>
      </c>
    </row>
    <row r="1178" spans="1:21" x14ac:dyDescent="0.2">
      <c r="A1178" s="6" t="s">
        <v>9224</v>
      </c>
      <c r="B1178" s="6" t="s">
        <v>9222</v>
      </c>
      <c r="C1178" s="6">
        <v>3554052</v>
      </c>
      <c r="D1178" s="6" t="s">
        <v>9230</v>
      </c>
      <c r="E1178" s="6" t="s">
        <v>9231</v>
      </c>
      <c r="F1178" s="6" t="s">
        <v>6402</v>
      </c>
      <c r="G1178" s="6">
        <v>237</v>
      </c>
      <c r="H1178" s="6">
        <v>2224</v>
      </c>
      <c r="I1178" s="6">
        <v>1</v>
      </c>
      <c r="J1178" s="6">
        <v>0</v>
      </c>
      <c r="K1178" s="6">
        <v>0</v>
      </c>
      <c r="L1178" s="6"/>
      <c r="M1178" s="6">
        <v>2022</v>
      </c>
      <c r="N1178" s="6" t="s">
        <v>7745</v>
      </c>
      <c r="O1178" s="6">
        <v>99</v>
      </c>
      <c r="P1178" s="6"/>
      <c r="Q1178" s="6" t="s">
        <v>7733</v>
      </c>
      <c r="R1178" s="6" t="s">
        <v>7734</v>
      </c>
      <c r="S1178" s="6"/>
      <c r="T1178" s="6" t="s">
        <v>2688</v>
      </c>
      <c r="U1178">
        <f t="shared" si="18"/>
        <v>3</v>
      </c>
    </row>
    <row r="1179" spans="1:21" x14ac:dyDescent="0.2">
      <c r="A1179" s="6" t="s">
        <v>9224</v>
      </c>
      <c r="B1179" s="6" t="s">
        <v>9222</v>
      </c>
      <c r="C1179" s="6">
        <v>3554052</v>
      </c>
      <c r="D1179" s="6" t="s">
        <v>6722</v>
      </c>
      <c r="E1179" s="6" t="s">
        <v>9232</v>
      </c>
      <c r="F1179" s="6" t="s">
        <v>6402</v>
      </c>
      <c r="G1179" s="6">
        <v>206</v>
      </c>
      <c r="H1179" s="6">
        <v>2224</v>
      </c>
      <c r="I1179" s="6">
        <v>0</v>
      </c>
      <c r="J1179" s="6">
        <v>0</v>
      </c>
      <c r="K1179" s="6">
        <v>0</v>
      </c>
      <c r="L1179" s="6"/>
      <c r="M1179" s="6">
        <v>2022</v>
      </c>
      <c r="N1179" s="6" t="s">
        <v>7745</v>
      </c>
      <c r="O1179" s="6">
        <v>99</v>
      </c>
      <c r="P1179" s="6"/>
      <c r="Q1179" s="6" t="s">
        <v>7733</v>
      </c>
      <c r="R1179" s="6" t="s">
        <v>7734</v>
      </c>
      <c r="S1179" s="6"/>
      <c r="T1179" s="6" t="s">
        <v>2689</v>
      </c>
      <c r="U1179">
        <f t="shared" si="18"/>
        <v>2</v>
      </c>
    </row>
    <row r="1180" spans="1:21" x14ac:dyDescent="0.2">
      <c r="A1180" s="6" t="s">
        <v>9224</v>
      </c>
      <c r="B1180" s="6" t="s">
        <v>9222</v>
      </c>
      <c r="C1180" s="6">
        <v>3554052</v>
      </c>
      <c r="D1180" s="6" t="s">
        <v>9233</v>
      </c>
      <c r="E1180" s="6" t="s">
        <v>7377</v>
      </c>
      <c r="F1180" s="6" t="s">
        <v>6402</v>
      </c>
      <c r="G1180" s="6">
        <v>280</v>
      </c>
      <c r="H1180" s="6">
        <v>2224</v>
      </c>
      <c r="I1180" s="6">
        <v>0</v>
      </c>
      <c r="J1180" s="6">
        <v>1</v>
      </c>
      <c r="K1180" s="6">
        <v>0</v>
      </c>
      <c r="L1180" s="6"/>
      <c r="M1180" s="6">
        <v>2022</v>
      </c>
      <c r="N1180" s="6" t="s">
        <v>7745</v>
      </c>
      <c r="O1180" s="6">
        <v>99</v>
      </c>
      <c r="P1180" s="6"/>
      <c r="Q1180" s="6" t="s">
        <v>7733</v>
      </c>
      <c r="R1180" s="6" t="s">
        <v>7734</v>
      </c>
      <c r="S1180" s="6"/>
      <c r="T1180" s="6" t="s">
        <v>2682</v>
      </c>
      <c r="U1180">
        <f t="shared" si="18"/>
        <v>1</v>
      </c>
    </row>
    <row r="1181" spans="1:21" x14ac:dyDescent="0.2">
      <c r="A1181" s="6" t="s">
        <v>9234</v>
      </c>
      <c r="B1181" s="6" t="s">
        <v>9235</v>
      </c>
      <c r="C1181" s="6">
        <v>3554054</v>
      </c>
      <c r="D1181" s="6" t="s">
        <v>7456</v>
      </c>
      <c r="E1181" s="6" t="s">
        <v>6586</v>
      </c>
      <c r="F1181" s="6" t="s">
        <v>6402</v>
      </c>
      <c r="G1181" s="6">
        <v>0</v>
      </c>
      <c r="H1181" s="6"/>
      <c r="I1181" s="6">
        <v>1</v>
      </c>
      <c r="J1181" s="6">
        <v>1</v>
      </c>
      <c r="K1181" s="6">
        <v>1</v>
      </c>
      <c r="L1181" s="6"/>
      <c r="M1181" s="6">
        <v>2022</v>
      </c>
      <c r="N1181" s="6" t="s">
        <v>8113</v>
      </c>
      <c r="O1181" s="6">
        <v>99</v>
      </c>
      <c r="P1181" s="6"/>
      <c r="Q1181" s="6" t="s">
        <v>7733</v>
      </c>
      <c r="R1181" s="6" t="s">
        <v>7734</v>
      </c>
      <c r="S1181" s="6"/>
      <c r="T1181" s="6" t="s">
        <v>622</v>
      </c>
      <c r="U1181">
        <f t="shared" si="18"/>
        <v>1</v>
      </c>
    </row>
    <row r="1182" spans="1:21" x14ac:dyDescent="0.2">
      <c r="A1182" s="6" t="s">
        <v>9236</v>
      </c>
      <c r="B1182" s="6" t="s">
        <v>9235</v>
      </c>
      <c r="C1182" s="6">
        <v>3554054</v>
      </c>
      <c r="D1182" s="6" t="s">
        <v>6412</v>
      </c>
      <c r="E1182" s="6" t="s">
        <v>9237</v>
      </c>
      <c r="F1182" s="6" t="s">
        <v>6402</v>
      </c>
      <c r="G1182" s="6">
        <v>0</v>
      </c>
      <c r="H1182" s="6"/>
      <c r="I1182" s="6">
        <v>1</v>
      </c>
      <c r="J1182" s="6">
        <v>1</v>
      </c>
      <c r="K1182" s="6">
        <v>1</v>
      </c>
      <c r="L1182" s="6"/>
      <c r="M1182" s="6">
        <v>2022</v>
      </c>
      <c r="N1182" s="6" t="s">
        <v>7745</v>
      </c>
      <c r="O1182" s="6">
        <v>99</v>
      </c>
      <c r="P1182" s="6"/>
      <c r="Q1182" s="6" t="s">
        <v>7733</v>
      </c>
      <c r="R1182" s="6" t="s">
        <v>7734</v>
      </c>
      <c r="S1182" s="6"/>
      <c r="T1182" s="6" t="s">
        <v>2298</v>
      </c>
      <c r="U1182">
        <f t="shared" si="18"/>
        <v>4</v>
      </c>
    </row>
    <row r="1183" spans="1:21" x14ac:dyDescent="0.2">
      <c r="A1183" s="6" t="s">
        <v>9236</v>
      </c>
      <c r="B1183" s="6" t="s">
        <v>9235</v>
      </c>
      <c r="C1183" s="6">
        <v>3554054</v>
      </c>
      <c r="D1183" s="6" t="s">
        <v>6666</v>
      </c>
      <c r="E1183" s="6" t="s">
        <v>7282</v>
      </c>
      <c r="F1183" s="6" t="s">
        <v>6402</v>
      </c>
      <c r="G1183" s="6">
        <v>0</v>
      </c>
      <c r="H1183" s="6"/>
      <c r="I1183" s="6">
        <v>0</v>
      </c>
      <c r="J1183" s="6">
        <v>1</v>
      </c>
      <c r="K1183" s="6">
        <v>1</v>
      </c>
      <c r="L1183" s="6"/>
      <c r="M1183" s="6">
        <v>2022</v>
      </c>
      <c r="N1183" s="6" t="s">
        <v>7745</v>
      </c>
      <c r="O1183" s="6">
        <v>99</v>
      </c>
      <c r="P1183" s="6"/>
      <c r="Q1183" s="6" t="s">
        <v>7733</v>
      </c>
      <c r="R1183" s="6" t="s">
        <v>7734</v>
      </c>
      <c r="S1183" s="6"/>
      <c r="T1183" s="6" t="s">
        <v>2297</v>
      </c>
      <c r="U1183">
        <f t="shared" si="18"/>
        <v>3</v>
      </c>
    </row>
    <row r="1184" spans="1:21" x14ac:dyDescent="0.2">
      <c r="A1184" s="6" t="s">
        <v>9236</v>
      </c>
      <c r="B1184" s="6" t="s">
        <v>9235</v>
      </c>
      <c r="C1184" s="6">
        <v>3554054</v>
      </c>
      <c r="D1184" s="6" t="s">
        <v>7621</v>
      </c>
      <c r="E1184" s="6" t="s">
        <v>9238</v>
      </c>
      <c r="F1184" s="6" t="s">
        <v>6402</v>
      </c>
      <c r="G1184" s="6">
        <v>0</v>
      </c>
      <c r="H1184" s="6"/>
      <c r="I1184" s="6">
        <v>0</v>
      </c>
      <c r="J1184" s="6">
        <v>1</v>
      </c>
      <c r="K1184" s="6">
        <v>1</v>
      </c>
      <c r="L1184" s="6"/>
      <c r="M1184" s="6">
        <v>2022</v>
      </c>
      <c r="N1184" s="6" t="s">
        <v>7745</v>
      </c>
      <c r="O1184" s="6">
        <v>99</v>
      </c>
      <c r="P1184" s="6"/>
      <c r="Q1184" s="6" t="s">
        <v>7733</v>
      </c>
      <c r="R1184" s="6" t="s">
        <v>7734</v>
      </c>
      <c r="S1184" s="6"/>
      <c r="T1184" s="6" t="s">
        <v>2296</v>
      </c>
      <c r="U1184">
        <f t="shared" si="18"/>
        <v>2</v>
      </c>
    </row>
    <row r="1185" spans="1:21" x14ac:dyDescent="0.2">
      <c r="A1185" s="6" t="s">
        <v>9236</v>
      </c>
      <c r="B1185" s="6" t="s">
        <v>9235</v>
      </c>
      <c r="C1185" s="6">
        <v>3554054</v>
      </c>
      <c r="D1185" s="6" t="s">
        <v>7624</v>
      </c>
      <c r="E1185" s="6" t="s">
        <v>9239</v>
      </c>
      <c r="F1185" s="6" t="s">
        <v>6402</v>
      </c>
      <c r="G1185" s="6">
        <v>0</v>
      </c>
      <c r="H1185" s="6"/>
      <c r="I1185" s="6">
        <v>1</v>
      </c>
      <c r="J1185" s="6">
        <v>1</v>
      </c>
      <c r="K1185" s="6">
        <v>1</v>
      </c>
      <c r="L1185" s="6"/>
      <c r="M1185" s="6">
        <v>2022</v>
      </c>
      <c r="N1185" s="6" t="s">
        <v>7745</v>
      </c>
      <c r="O1185" s="6">
        <v>99</v>
      </c>
      <c r="P1185" s="6"/>
      <c r="Q1185" s="6" t="s">
        <v>7733</v>
      </c>
      <c r="R1185" s="6" t="s">
        <v>7734</v>
      </c>
      <c r="S1185" s="6"/>
      <c r="T1185" s="6" t="s">
        <v>2295</v>
      </c>
      <c r="U1185">
        <f t="shared" si="18"/>
        <v>1</v>
      </c>
    </row>
    <row r="1186" spans="1:21" x14ac:dyDescent="0.2">
      <c r="A1186" s="6" t="s">
        <v>9240</v>
      </c>
      <c r="B1186" s="6" t="s">
        <v>9241</v>
      </c>
      <c r="C1186" s="6">
        <v>3554049</v>
      </c>
      <c r="D1186" s="6" t="s">
        <v>7023</v>
      </c>
      <c r="E1186" s="6" t="s">
        <v>9242</v>
      </c>
      <c r="F1186" s="6" t="s">
        <v>6402</v>
      </c>
      <c r="G1186" s="6">
        <v>0</v>
      </c>
      <c r="H1186" s="6"/>
      <c r="I1186" s="6">
        <v>1</v>
      </c>
      <c r="J1186" s="6">
        <v>1</v>
      </c>
      <c r="K1186" s="6">
        <v>1</v>
      </c>
      <c r="L1186" s="6"/>
      <c r="M1186" s="6">
        <v>2022</v>
      </c>
      <c r="N1186" s="6" t="s">
        <v>8113</v>
      </c>
      <c r="O1186" s="6">
        <v>99</v>
      </c>
      <c r="P1186" s="6"/>
      <c r="Q1186" s="6" t="s">
        <v>7733</v>
      </c>
      <c r="R1186" s="6" t="s">
        <v>7734</v>
      </c>
      <c r="S1186" s="6"/>
      <c r="T1186" s="6" t="s">
        <v>710</v>
      </c>
      <c r="U1186">
        <f t="shared" si="18"/>
        <v>1</v>
      </c>
    </row>
    <row r="1187" spans="1:21" x14ac:dyDescent="0.2">
      <c r="A1187" s="6" t="s">
        <v>9243</v>
      </c>
      <c r="B1187" s="6" t="s">
        <v>9241</v>
      </c>
      <c r="C1187" s="6">
        <v>3554049</v>
      </c>
      <c r="D1187" s="6" t="s">
        <v>7169</v>
      </c>
      <c r="E1187" s="6" t="s">
        <v>9244</v>
      </c>
      <c r="F1187" s="6" t="s">
        <v>6402</v>
      </c>
      <c r="G1187" s="6">
        <v>0</v>
      </c>
      <c r="H1187" s="6"/>
      <c r="I1187" s="6">
        <v>1</v>
      </c>
      <c r="J1187" s="6">
        <v>1</v>
      </c>
      <c r="K1187" s="6">
        <v>1</v>
      </c>
      <c r="L1187" s="6"/>
      <c r="M1187" s="6">
        <v>2022</v>
      </c>
      <c r="N1187" s="6" t="s">
        <v>7745</v>
      </c>
      <c r="O1187" s="6">
        <v>99</v>
      </c>
      <c r="P1187" s="6"/>
      <c r="Q1187" s="6" t="s">
        <v>7733</v>
      </c>
      <c r="R1187" s="6" t="s">
        <v>7734</v>
      </c>
      <c r="S1187" s="6"/>
      <c r="T1187" s="6" t="s">
        <v>2738</v>
      </c>
      <c r="U1187">
        <f t="shared" si="18"/>
        <v>4</v>
      </c>
    </row>
    <row r="1188" spans="1:21" x14ac:dyDescent="0.2">
      <c r="A1188" s="6" t="s">
        <v>9243</v>
      </c>
      <c r="B1188" s="6" t="s">
        <v>9241</v>
      </c>
      <c r="C1188" s="6">
        <v>3554049</v>
      </c>
      <c r="D1188" s="6" t="s">
        <v>9245</v>
      </c>
      <c r="E1188" s="6" t="s">
        <v>9246</v>
      </c>
      <c r="F1188" s="6" t="s">
        <v>6402</v>
      </c>
      <c r="G1188" s="6">
        <v>0</v>
      </c>
      <c r="H1188" s="6"/>
      <c r="I1188" s="6">
        <v>0</v>
      </c>
      <c r="J1188" s="6">
        <v>1</v>
      </c>
      <c r="K1188" s="6">
        <v>1</v>
      </c>
      <c r="L1188" s="6"/>
      <c r="M1188" s="6">
        <v>2022</v>
      </c>
      <c r="N1188" s="6" t="s">
        <v>7745</v>
      </c>
      <c r="O1188" s="6">
        <v>99</v>
      </c>
      <c r="P1188" s="6"/>
      <c r="Q1188" s="6" t="s">
        <v>7733</v>
      </c>
      <c r="R1188" s="6" t="s">
        <v>7734</v>
      </c>
      <c r="S1188" s="6"/>
      <c r="T1188" s="6" t="s">
        <v>2737</v>
      </c>
      <c r="U1188">
        <f t="shared" si="18"/>
        <v>3</v>
      </c>
    </row>
    <row r="1189" spans="1:21" x14ac:dyDescent="0.2">
      <c r="A1189" s="6" t="s">
        <v>9243</v>
      </c>
      <c r="B1189" s="6" t="s">
        <v>9241</v>
      </c>
      <c r="C1189" s="6">
        <v>3554049</v>
      </c>
      <c r="D1189" s="6" t="s">
        <v>6580</v>
      </c>
      <c r="E1189" s="6" t="s">
        <v>9247</v>
      </c>
      <c r="F1189" s="6" t="s">
        <v>6402</v>
      </c>
      <c r="G1189" s="6">
        <v>0</v>
      </c>
      <c r="H1189" s="6"/>
      <c r="I1189" s="6">
        <v>1</v>
      </c>
      <c r="J1189" s="6">
        <v>1</v>
      </c>
      <c r="K1189" s="6">
        <v>1</v>
      </c>
      <c r="L1189" s="6"/>
      <c r="M1189" s="6">
        <v>2022</v>
      </c>
      <c r="N1189" s="6" t="s">
        <v>7745</v>
      </c>
      <c r="O1189" s="6">
        <v>99</v>
      </c>
      <c r="P1189" s="6"/>
      <c r="Q1189" s="6" t="s">
        <v>7733</v>
      </c>
      <c r="R1189" s="6" t="s">
        <v>7734</v>
      </c>
      <c r="S1189" s="6"/>
      <c r="T1189" s="6" t="s">
        <v>2736</v>
      </c>
      <c r="U1189">
        <f t="shared" si="18"/>
        <v>2</v>
      </c>
    </row>
    <row r="1190" spans="1:21" x14ac:dyDescent="0.2">
      <c r="A1190" s="6" t="s">
        <v>9243</v>
      </c>
      <c r="B1190" s="6" t="s">
        <v>9241</v>
      </c>
      <c r="C1190" s="6">
        <v>3554049</v>
      </c>
      <c r="D1190" s="6" t="s">
        <v>6434</v>
      </c>
      <c r="E1190" s="6" t="s">
        <v>9248</v>
      </c>
      <c r="F1190" s="6" t="s">
        <v>6402</v>
      </c>
      <c r="G1190" s="6">
        <v>0</v>
      </c>
      <c r="H1190" s="6"/>
      <c r="I1190" s="6">
        <v>0</v>
      </c>
      <c r="J1190" s="6">
        <v>1</v>
      </c>
      <c r="K1190" s="6">
        <v>1</v>
      </c>
      <c r="L1190" s="6"/>
      <c r="M1190" s="6">
        <v>2022</v>
      </c>
      <c r="N1190" s="6" t="s">
        <v>7745</v>
      </c>
      <c r="O1190" s="6">
        <v>99</v>
      </c>
      <c r="P1190" s="6"/>
      <c r="Q1190" s="6" t="s">
        <v>7733</v>
      </c>
      <c r="R1190" s="6" t="s">
        <v>7734</v>
      </c>
      <c r="S1190" s="6"/>
      <c r="T1190" s="6" t="s">
        <v>2735</v>
      </c>
      <c r="U1190">
        <f t="shared" si="18"/>
        <v>1</v>
      </c>
    </row>
    <row r="1191" spans="1:21" x14ac:dyDescent="0.2">
      <c r="A1191" s="6" t="s">
        <v>9249</v>
      </c>
      <c r="B1191" s="6" t="s">
        <v>9250</v>
      </c>
      <c r="C1191" s="6">
        <v>3552026</v>
      </c>
      <c r="D1191" s="6" t="s">
        <v>6437</v>
      </c>
      <c r="E1191" s="6" t="s">
        <v>9251</v>
      </c>
      <c r="F1191" s="6" t="s">
        <v>6402</v>
      </c>
      <c r="G1191" s="6">
        <v>1030</v>
      </c>
      <c r="H1191" s="6">
        <v>1684</v>
      </c>
      <c r="I1191" s="6">
        <v>0</v>
      </c>
      <c r="J1191" s="6">
        <v>1</v>
      </c>
      <c r="K1191" s="6">
        <v>0</v>
      </c>
      <c r="L1191" s="6"/>
      <c r="M1191" s="6">
        <v>2022</v>
      </c>
      <c r="N1191" s="6" t="s">
        <v>7732</v>
      </c>
      <c r="O1191" s="6">
        <v>99</v>
      </c>
      <c r="P1191" s="6"/>
      <c r="Q1191" s="6" t="s">
        <v>7733</v>
      </c>
      <c r="R1191" s="6" t="s">
        <v>7734</v>
      </c>
      <c r="S1191" s="6"/>
      <c r="T1191" s="6" t="s">
        <v>703</v>
      </c>
      <c r="U1191">
        <f t="shared" si="18"/>
        <v>4</v>
      </c>
    </row>
    <row r="1192" spans="1:21" x14ac:dyDescent="0.2">
      <c r="A1192" s="6" t="s">
        <v>9249</v>
      </c>
      <c r="B1192" s="6" t="s">
        <v>9250</v>
      </c>
      <c r="C1192" s="6">
        <v>3552026</v>
      </c>
      <c r="D1192" s="6" t="s">
        <v>6598</v>
      </c>
      <c r="E1192" s="6" t="s">
        <v>9252</v>
      </c>
      <c r="F1192" s="6" t="s">
        <v>6402</v>
      </c>
      <c r="G1192" s="6">
        <v>312</v>
      </c>
      <c r="H1192" s="6">
        <v>1684</v>
      </c>
      <c r="I1192" s="6">
        <v>0</v>
      </c>
      <c r="J1192" s="6">
        <v>0</v>
      </c>
      <c r="K1192" s="6">
        <v>0</v>
      </c>
      <c r="L1192" s="6"/>
      <c r="M1192" s="6">
        <v>2022</v>
      </c>
      <c r="N1192" s="6" t="s">
        <v>7732</v>
      </c>
      <c r="O1192" s="6">
        <v>99</v>
      </c>
      <c r="P1192" s="6"/>
      <c r="Q1192" s="6" t="s">
        <v>7733</v>
      </c>
      <c r="R1192" s="6" t="s">
        <v>7734</v>
      </c>
      <c r="S1192" s="6"/>
      <c r="T1192" s="6" t="s">
        <v>704</v>
      </c>
      <c r="U1192">
        <f t="shared" si="18"/>
        <v>3</v>
      </c>
    </row>
    <row r="1193" spans="1:21" x14ac:dyDescent="0.2">
      <c r="A1193" s="6" t="s">
        <v>9249</v>
      </c>
      <c r="B1193" s="6" t="s">
        <v>9250</v>
      </c>
      <c r="C1193" s="6">
        <v>3552026</v>
      </c>
      <c r="D1193" s="6" t="s">
        <v>6503</v>
      </c>
      <c r="E1193" s="6" t="s">
        <v>9253</v>
      </c>
      <c r="F1193" s="6" t="s">
        <v>6402</v>
      </c>
      <c r="G1193" s="6">
        <v>139</v>
      </c>
      <c r="H1193" s="6">
        <v>1684</v>
      </c>
      <c r="I1193" s="6">
        <v>0</v>
      </c>
      <c r="J1193" s="6">
        <v>0</v>
      </c>
      <c r="K1193" s="6">
        <v>0</v>
      </c>
      <c r="L1193" s="6"/>
      <c r="M1193" s="6">
        <v>2022</v>
      </c>
      <c r="N1193" s="6" t="s">
        <v>7732</v>
      </c>
      <c r="O1193" s="6">
        <v>99</v>
      </c>
      <c r="P1193" s="6"/>
      <c r="Q1193" s="6" t="s">
        <v>7733</v>
      </c>
      <c r="R1193" s="6" t="s">
        <v>7734</v>
      </c>
      <c r="S1193" s="6"/>
      <c r="T1193" s="6" t="s">
        <v>705</v>
      </c>
      <c r="U1193">
        <f t="shared" si="18"/>
        <v>2</v>
      </c>
    </row>
    <row r="1194" spans="1:21" x14ac:dyDescent="0.2">
      <c r="A1194" s="6" t="s">
        <v>9249</v>
      </c>
      <c r="B1194" s="6" t="s">
        <v>9250</v>
      </c>
      <c r="C1194" s="6">
        <v>3552026</v>
      </c>
      <c r="D1194" s="6" t="s">
        <v>9254</v>
      </c>
      <c r="E1194" s="6" t="s">
        <v>9255</v>
      </c>
      <c r="F1194" s="6" t="s">
        <v>6402</v>
      </c>
      <c r="G1194" s="6">
        <v>203</v>
      </c>
      <c r="H1194" s="6">
        <v>1684</v>
      </c>
      <c r="I1194" s="6">
        <v>0</v>
      </c>
      <c r="J1194" s="6">
        <v>0</v>
      </c>
      <c r="K1194" s="6">
        <v>0</v>
      </c>
      <c r="L1194" s="6"/>
      <c r="M1194" s="6">
        <v>2022</v>
      </c>
      <c r="N1194" s="6" t="s">
        <v>7732</v>
      </c>
      <c r="O1194" s="6">
        <v>99</v>
      </c>
      <c r="P1194" s="6"/>
      <c r="Q1194" s="6" t="s">
        <v>7733</v>
      </c>
      <c r="R1194" s="6" t="s">
        <v>7734</v>
      </c>
      <c r="S1194" s="6"/>
      <c r="T1194" s="6" t="s">
        <v>706</v>
      </c>
      <c r="U1194">
        <f t="shared" si="18"/>
        <v>1</v>
      </c>
    </row>
    <row r="1195" spans="1:21" x14ac:dyDescent="0.2">
      <c r="A1195" s="6" t="s">
        <v>9256</v>
      </c>
      <c r="B1195" s="6" t="s">
        <v>9250</v>
      </c>
      <c r="C1195" s="6">
        <v>3552026</v>
      </c>
      <c r="D1195" s="6" t="s">
        <v>6490</v>
      </c>
      <c r="E1195" s="6" t="s">
        <v>6536</v>
      </c>
      <c r="F1195" s="6" t="s">
        <v>6402</v>
      </c>
      <c r="G1195" s="6">
        <v>242</v>
      </c>
      <c r="H1195" s="6">
        <v>8278</v>
      </c>
      <c r="I1195" s="6">
        <v>0</v>
      </c>
      <c r="J1195" s="6">
        <v>0</v>
      </c>
      <c r="K1195" s="6">
        <v>0</v>
      </c>
      <c r="L1195" s="6"/>
      <c r="M1195" s="6">
        <v>2022</v>
      </c>
      <c r="N1195" s="6" t="s">
        <v>7745</v>
      </c>
      <c r="O1195" s="6">
        <v>99</v>
      </c>
      <c r="P1195" s="6"/>
      <c r="Q1195" s="6" t="s">
        <v>7733</v>
      </c>
      <c r="R1195" s="6" t="s">
        <v>7734</v>
      </c>
      <c r="S1195" s="6"/>
      <c r="T1195" s="6" t="s">
        <v>2706</v>
      </c>
      <c r="U1195">
        <f t="shared" si="18"/>
        <v>15</v>
      </c>
    </row>
    <row r="1196" spans="1:21" x14ac:dyDescent="0.2">
      <c r="A1196" s="6" t="s">
        <v>9256</v>
      </c>
      <c r="B1196" s="6" t="s">
        <v>9250</v>
      </c>
      <c r="C1196" s="6">
        <v>3552026</v>
      </c>
      <c r="D1196" s="6" t="s">
        <v>6477</v>
      </c>
      <c r="E1196" s="6" t="s">
        <v>9257</v>
      </c>
      <c r="F1196" s="6" t="s">
        <v>6402</v>
      </c>
      <c r="G1196" s="6">
        <v>614</v>
      </c>
      <c r="H1196" s="6">
        <v>8278</v>
      </c>
      <c r="I1196" s="6">
        <v>1</v>
      </c>
      <c r="J1196" s="6">
        <v>1</v>
      </c>
      <c r="K1196" s="6">
        <v>0</v>
      </c>
      <c r="L1196" s="6"/>
      <c r="M1196" s="6">
        <v>2022</v>
      </c>
      <c r="N1196" s="6" t="s">
        <v>7745</v>
      </c>
      <c r="O1196" s="6">
        <v>99</v>
      </c>
      <c r="P1196" s="6"/>
      <c r="Q1196" s="6" t="s">
        <v>7733</v>
      </c>
      <c r="R1196" s="6" t="s">
        <v>7734</v>
      </c>
      <c r="S1196" s="6"/>
      <c r="T1196" s="6" t="s">
        <v>2705</v>
      </c>
      <c r="U1196">
        <f t="shared" si="18"/>
        <v>14</v>
      </c>
    </row>
    <row r="1197" spans="1:21" x14ac:dyDescent="0.2">
      <c r="A1197" s="6" t="s">
        <v>9256</v>
      </c>
      <c r="B1197" s="6" t="s">
        <v>9250</v>
      </c>
      <c r="C1197" s="6">
        <v>3552026</v>
      </c>
      <c r="D1197" s="6" t="s">
        <v>6503</v>
      </c>
      <c r="E1197" s="6" t="s">
        <v>9257</v>
      </c>
      <c r="F1197" s="6" t="s">
        <v>6402</v>
      </c>
      <c r="G1197" s="6">
        <v>414</v>
      </c>
      <c r="H1197" s="6">
        <v>8278</v>
      </c>
      <c r="I1197" s="6">
        <v>1</v>
      </c>
      <c r="J1197" s="6">
        <v>0</v>
      </c>
      <c r="K1197" s="6">
        <v>0</v>
      </c>
      <c r="L1197" s="6"/>
      <c r="M1197" s="6">
        <v>2022</v>
      </c>
      <c r="N1197" s="6" t="s">
        <v>7745</v>
      </c>
      <c r="O1197" s="6">
        <v>99</v>
      </c>
      <c r="P1197" s="6"/>
      <c r="Q1197" s="6" t="s">
        <v>7733</v>
      </c>
      <c r="R1197" s="6" t="s">
        <v>7734</v>
      </c>
      <c r="S1197" s="6"/>
      <c r="T1197" s="6" t="s">
        <v>2707</v>
      </c>
      <c r="U1197">
        <f t="shared" si="18"/>
        <v>13</v>
      </c>
    </row>
    <row r="1198" spans="1:21" x14ac:dyDescent="0.2">
      <c r="A1198" s="6" t="s">
        <v>9256</v>
      </c>
      <c r="B1198" s="6" t="s">
        <v>9250</v>
      </c>
      <c r="C1198" s="6">
        <v>3552026</v>
      </c>
      <c r="D1198" s="6" t="s">
        <v>6509</v>
      </c>
      <c r="E1198" s="6" t="s">
        <v>9258</v>
      </c>
      <c r="F1198" s="6" t="s">
        <v>6402</v>
      </c>
      <c r="G1198" s="6">
        <v>699</v>
      </c>
      <c r="H1198" s="6">
        <v>8278</v>
      </c>
      <c r="I1198" s="6">
        <v>1</v>
      </c>
      <c r="J1198" s="6">
        <v>1</v>
      </c>
      <c r="K1198" s="6">
        <v>0</v>
      </c>
      <c r="L1198" s="6"/>
      <c r="M1198" s="6">
        <v>2022</v>
      </c>
      <c r="N1198" s="6" t="s">
        <v>7745</v>
      </c>
      <c r="O1198" s="6">
        <v>99</v>
      </c>
      <c r="P1198" s="6"/>
      <c r="Q1198" s="6" t="s">
        <v>7733</v>
      </c>
      <c r="R1198" s="6" t="s">
        <v>7734</v>
      </c>
      <c r="S1198" s="6"/>
      <c r="T1198" s="6" t="s">
        <v>2704</v>
      </c>
      <c r="U1198">
        <f t="shared" si="18"/>
        <v>12</v>
      </c>
    </row>
    <row r="1199" spans="1:21" x14ac:dyDescent="0.2">
      <c r="A1199" s="6" t="s">
        <v>9256</v>
      </c>
      <c r="B1199" s="6" t="s">
        <v>9250</v>
      </c>
      <c r="C1199" s="6">
        <v>3552026</v>
      </c>
      <c r="D1199" s="6" t="s">
        <v>7008</v>
      </c>
      <c r="E1199" s="6" t="s">
        <v>9259</v>
      </c>
      <c r="F1199" s="6" t="s">
        <v>6402</v>
      </c>
      <c r="G1199" s="6">
        <v>1023</v>
      </c>
      <c r="H1199" s="6">
        <v>8278</v>
      </c>
      <c r="I1199" s="6">
        <v>0</v>
      </c>
      <c r="J1199" s="6">
        <v>1</v>
      </c>
      <c r="K1199" s="6">
        <v>0</v>
      </c>
      <c r="L1199" s="6"/>
      <c r="M1199" s="6">
        <v>2022</v>
      </c>
      <c r="N1199" s="6" t="s">
        <v>7745</v>
      </c>
      <c r="O1199" s="6">
        <v>99</v>
      </c>
      <c r="P1199" s="6"/>
      <c r="Q1199" s="6" t="s">
        <v>7733</v>
      </c>
      <c r="R1199" s="6" t="s">
        <v>7734</v>
      </c>
      <c r="S1199" s="6"/>
      <c r="T1199" s="6" t="s">
        <v>2703</v>
      </c>
      <c r="U1199">
        <f t="shared" si="18"/>
        <v>11</v>
      </c>
    </row>
    <row r="1200" spans="1:21" x14ac:dyDescent="0.2">
      <c r="A1200" s="6" t="s">
        <v>9256</v>
      </c>
      <c r="B1200" s="6" t="s">
        <v>9250</v>
      </c>
      <c r="C1200" s="6">
        <v>3552026</v>
      </c>
      <c r="D1200" s="6" t="s">
        <v>6786</v>
      </c>
      <c r="E1200" s="6" t="s">
        <v>6412</v>
      </c>
      <c r="F1200" s="6" t="s">
        <v>6402</v>
      </c>
      <c r="G1200" s="6">
        <v>1293</v>
      </c>
      <c r="H1200" s="6">
        <v>8278</v>
      </c>
      <c r="I1200" s="6">
        <v>0</v>
      </c>
      <c r="J1200" s="6">
        <v>1</v>
      </c>
      <c r="K1200" s="6">
        <v>0</v>
      </c>
      <c r="L1200" s="6"/>
      <c r="M1200" s="6">
        <v>2022</v>
      </c>
      <c r="N1200" s="6" t="s">
        <v>7745</v>
      </c>
      <c r="O1200" s="6">
        <v>99</v>
      </c>
      <c r="P1200" s="6"/>
      <c r="Q1200" s="6" t="s">
        <v>7733</v>
      </c>
      <c r="R1200" s="6" t="s">
        <v>7734</v>
      </c>
      <c r="S1200" s="6"/>
      <c r="T1200" s="6" t="s">
        <v>2702</v>
      </c>
      <c r="U1200">
        <f t="shared" si="18"/>
        <v>10</v>
      </c>
    </row>
    <row r="1201" spans="1:21" x14ac:dyDescent="0.2">
      <c r="A1201" s="6" t="s">
        <v>9256</v>
      </c>
      <c r="B1201" s="6" t="s">
        <v>9250</v>
      </c>
      <c r="C1201" s="6">
        <v>3552026</v>
      </c>
      <c r="D1201" s="6" t="s">
        <v>7178</v>
      </c>
      <c r="E1201" s="6" t="s">
        <v>9260</v>
      </c>
      <c r="F1201" s="6" t="s">
        <v>6402</v>
      </c>
      <c r="G1201" s="6">
        <v>155</v>
      </c>
      <c r="H1201" s="6">
        <v>8278</v>
      </c>
      <c r="I1201" s="6">
        <v>0</v>
      </c>
      <c r="J1201" s="6">
        <v>0</v>
      </c>
      <c r="K1201" s="6">
        <v>0</v>
      </c>
      <c r="L1201" s="6"/>
      <c r="M1201" s="6">
        <v>2022</v>
      </c>
      <c r="N1201" s="6" t="s">
        <v>7745</v>
      </c>
      <c r="O1201" s="6">
        <v>99</v>
      </c>
      <c r="P1201" s="6"/>
      <c r="Q1201" s="6" t="s">
        <v>7733</v>
      </c>
      <c r="R1201" s="6" t="s">
        <v>7734</v>
      </c>
      <c r="S1201" s="6"/>
      <c r="T1201" s="6" t="s">
        <v>2708</v>
      </c>
      <c r="U1201">
        <f t="shared" si="18"/>
        <v>9</v>
      </c>
    </row>
    <row r="1202" spans="1:21" x14ac:dyDescent="0.2">
      <c r="A1202" s="6" t="s">
        <v>9256</v>
      </c>
      <c r="B1202" s="6" t="s">
        <v>9250</v>
      </c>
      <c r="C1202" s="6">
        <v>3552026</v>
      </c>
      <c r="D1202" s="6" t="s">
        <v>6442</v>
      </c>
      <c r="E1202" s="6" t="s">
        <v>9261</v>
      </c>
      <c r="F1202" s="6" t="s">
        <v>6402</v>
      </c>
      <c r="G1202" s="6">
        <v>268</v>
      </c>
      <c r="H1202" s="6">
        <v>8278</v>
      </c>
      <c r="I1202" s="6">
        <v>0</v>
      </c>
      <c r="J1202" s="6">
        <v>0</v>
      </c>
      <c r="K1202" s="6">
        <v>0</v>
      </c>
      <c r="L1202" s="6"/>
      <c r="M1202" s="6">
        <v>2022</v>
      </c>
      <c r="N1202" s="6" t="s">
        <v>7745</v>
      </c>
      <c r="O1202" s="6">
        <v>99</v>
      </c>
      <c r="P1202" s="6"/>
      <c r="Q1202" s="6" t="s">
        <v>7733</v>
      </c>
      <c r="R1202" s="6" t="s">
        <v>7734</v>
      </c>
      <c r="S1202" s="6"/>
      <c r="T1202" s="6" t="s">
        <v>2709</v>
      </c>
      <c r="U1202">
        <f t="shared" si="18"/>
        <v>8</v>
      </c>
    </row>
    <row r="1203" spans="1:21" x14ac:dyDescent="0.2">
      <c r="A1203" s="6" t="s">
        <v>9256</v>
      </c>
      <c r="B1203" s="6" t="s">
        <v>9250</v>
      </c>
      <c r="C1203" s="6">
        <v>3552026</v>
      </c>
      <c r="D1203" s="6" t="s">
        <v>6785</v>
      </c>
      <c r="E1203" s="6" t="s">
        <v>9262</v>
      </c>
      <c r="F1203" s="6" t="s">
        <v>6402</v>
      </c>
      <c r="G1203" s="6">
        <v>424</v>
      </c>
      <c r="H1203" s="6">
        <v>8278</v>
      </c>
      <c r="I1203" s="6">
        <v>1</v>
      </c>
      <c r="J1203" s="6">
        <v>0</v>
      </c>
      <c r="K1203" s="6">
        <v>0</v>
      </c>
      <c r="L1203" s="6"/>
      <c r="M1203" s="6">
        <v>2022</v>
      </c>
      <c r="N1203" s="6" t="s">
        <v>7745</v>
      </c>
      <c r="O1203" s="6">
        <v>99</v>
      </c>
      <c r="P1203" s="6"/>
      <c r="Q1203" s="6" t="s">
        <v>7733</v>
      </c>
      <c r="R1203" s="6" t="s">
        <v>7734</v>
      </c>
      <c r="S1203" s="6"/>
      <c r="T1203" s="6" t="s">
        <v>2710</v>
      </c>
      <c r="U1203">
        <f t="shared" si="18"/>
        <v>7</v>
      </c>
    </row>
    <row r="1204" spans="1:21" x14ac:dyDescent="0.2">
      <c r="A1204" s="6" t="s">
        <v>9256</v>
      </c>
      <c r="B1204" s="6" t="s">
        <v>9250</v>
      </c>
      <c r="C1204" s="6">
        <v>3552026</v>
      </c>
      <c r="D1204" s="6" t="s">
        <v>7101</v>
      </c>
      <c r="E1204" s="6" t="s">
        <v>6941</v>
      </c>
      <c r="F1204" s="6" t="s">
        <v>6402</v>
      </c>
      <c r="G1204" s="6">
        <v>609</v>
      </c>
      <c r="H1204" s="6">
        <v>8278</v>
      </c>
      <c r="I1204" s="6">
        <v>0</v>
      </c>
      <c r="J1204" s="6">
        <v>0</v>
      </c>
      <c r="K1204" s="6">
        <v>0</v>
      </c>
      <c r="L1204" s="6"/>
      <c r="M1204" s="6">
        <v>2022</v>
      </c>
      <c r="N1204" s="6" t="s">
        <v>7745</v>
      </c>
      <c r="O1204" s="6">
        <v>99</v>
      </c>
      <c r="P1204" s="6"/>
      <c r="Q1204" s="6" t="s">
        <v>7733</v>
      </c>
      <c r="R1204" s="6" t="s">
        <v>7734</v>
      </c>
      <c r="S1204" s="6"/>
      <c r="T1204" s="6" t="s">
        <v>2711</v>
      </c>
      <c r="U1204">
        <f t="shared" si="18"/>
        <v>6</v>
      </c>
    </row>
    <row r="1205" spans="1:21" x14ac:dyDescent="0.2">
      <c r="A1205" s="6" t="s">
        <v>9256</v>
      </c>
      <c r="B1205" s="6" t="s">
        <v>9250</v>
      </c>
      <c r="C1205" s="6">
        <v>3552026</v>
      </c>
      <c r="D1205" s="6" t="s">
        <v>6801</v>
      </c>
      <c r="E1205" s="6" t="s">
        <v>9263</v>
      </c>
      <c r="F1205" s="6" t="s">
        <v>6402</v>
      </c>
      <c r="G1205" s="6">
        <v>673</v>
      </c>
      <c r="H1205" s="6">
        <v>8278</v>
      </c>
      <c r="I1205" s="6">
        <v>0</v>
      </c>
      <c r="J1205" s="6">
        <v>1</v>
      </c>
      <c r="K1205" s="6">
        <v>0</v>
      </c>
      <c r="L1205" s="6"/>
      <c r="M1205" s="6">
        <v>2022</v>
      </c>
      <c r="N1205" s="6" t="s">
        <v>7745</v>
      </c>
      <c r="O1205" s="6">
        <v>99</v>
      </c>
      <c r="P1205" s="6"/>
      <c r="Q1205" s="6" t="s">
        <v>7733</v>
      </c>
      <c r="R1205" s="6" t="s">
        <v>7734</v>
      </c>
      <c r="S1205" s="6"/>
      <c r="T1205" s="6" t="s">
        <v>2701</v>
      </c>
      <c r="U1205">
        <f t="shared" si="18"/>
        <v>5</v>
      </c>
    </row>
    <row r="1206" spans="1:21" x14ac:dyDescent="0.2">
      <c r="A1206" s="6" t="s">
        <v>9256</v>
      </c>
      <c r="B1206" s="6" t="s">
        <v>9250</v>
      </c>
      <c r="C1206" s="6">
        <v>3552026</v>
      </c>
      <c r="D1206" s="6" t="s">
        <v>6434</v>
      </c>
      <c r="E1206" s="6" t="s">
        <v>9264</v>
      </c>
      <c r="F1206" s="6" t="s">
        <v>6402</v>
      </c>
      <c r="G1206" s="6">
        <v>347</v>
      </c>
      <c r="H1206" s="6">
        <v>8278</v>
      </c>
      <c r="I1206" s="6">
        <v>0</v>
      </c>
      <c r="J1206" s="6">
        <v>0</v>
      </c>
      <c r="K1206" s="6">
        <v>0</v>
      </c>
      <c r="L1206" s="6"/>
      <c r="M1206" s="6">
        <v>2022</v>
      </c>
      <c r="N1206" s="6" t="s">
        <v>7745</v>
      </c>
      <c r="O1206" s="6">
        <v>99</v>
      </c>
      <c r="P1206" s="6"/>
      <c r="Q1206" s="6" t="s">
        <v>7733</v>
      </c>
      <c r="R1206" s="6" t="s">
        <v>7734</v>
      </c>
      <c r="S1206" s="6"/>
      <c r="T1206" s="6" t="s">
        <v>2712</v>
      </c>
      <c r="U1206">
        <f t="shared" si="18"/>
        <v>4</v>
      </c>
    </row>
    <row r="1207" spans="1:21" x14ac:dyDescent="0.2">
      <c r="A1207" s="6" t="s">
        <v>9256</v>
      </c>
      <c r="B1207" s="6" t="s">
        <v>9250</v>
      </c>
      <c r="C1207" s="6">
        <v>3552026</v>
      </c>
      <c r="D1207" s="6" t="s">
        <v>9265</v>
      </c>
      <c r="E1207" s="6" t="s">
        <v>9266</v>
      </c>
      <c r="F1207" s="6" t="s">
        <v>6402</v>
      </c>
      <c r="G1207" s="6">
        <v>1009</v>
      </c>
      <c r="H1207" s="6">
        <v>8278</v>
      </c>
      <c r="I1207" s="6">
        <v>0</v>
      </c>
      <c r="J1207" s="6">
        <v>1</v>
      </c>
      <c r="K1207" s="6">
        <v>0</v>
      </c>
      <c r="L1207" s="6"/>
      <c r="M1207" s="6">
        <v>2022</v>
      </c>
      <c r="N1207" s="6" t="s">
        <v>7745</v>
      </c>
      <c r="O1207" s="6">
        <v>99</v>
      </c>
      <c r="P1207" s="6"/>
      <c r="Q1207" s="6" t="s">
        <v>7733</v>
      </c>
      <c r="R1207" s="6" t="s">
        <v>7734</v>
      </c>
      <c r="S1207" s="6"/>
      <c r="T1207" s="6" t="s">
        <v>2700</v>
      </c>
      <c r="U1207">
        <f t="shared" si="18"/>
        <v>3</v>
      </c>
    </row>
    <row r="1208" spans="1:21" x14ac:dyDescent="0.2">
      <c r="A1208" s="6" t="s">
        <v>9256</v>
      </c>
      <c r="B1208" s="6" t="s">
        <v>9250</v>
      </c>
      <c r="C1208" s="6">
        <v>3552026</v>
      </c>
      <c r="D1208" s="6" t="s">
        <v>8539</v>
      </c>
      <c r="E1208" s="6" t="s">
        <v>9267</v>
      </c>
      <c r="F1208" s="6" t="s">
        <v>6402</v>
      </c>
      <c r="G1208" s="6">
        <v>354</v>
      </c>
      <c r="H1208" s="6">
        <v>8278</v>
      </c>
      <c r="I1208" s="6">
        <v>0</v>
      </c>
      <c r="J1208" s="6">
        <v>0</v>
      </c>
      <c r="K1208" s="6">
        <v>0</v>
      </c>
      <c r="L1208" s="6"/>
      <c r="M1208" s="6">
        <v>2022</v>
      </c>
      <c r="N1208" s="6" t="s">
        <v>7745</v>
      </c>
      <c r="O1208" s="6">
        <v>99</v>
      </c>
      <c r="P1208" s="6"/>
      <c r="Q1208" s="6" t="s">
        <v>7733</v>
      </c>
      <c r="R1208" s="6" t="s">
        <v>7734</v>
      </c>
      <c r="S1208" s="6"/>
      <c r="T1208" s="6" t="s">
        <v>2713</v>
      </c>
      <c r="U1208">
        <f t="shared" si="18"/>
        <v>2</v>
      </c>
    </row>
    <row r="1209" spans="1:21" x14ac:dyDescent="0.2">
      <c r="A1209" s="6" t="s">
        <v>9256</v>
      </c>
      <c r="B1209" s="6" t="s">
        <v>9250</v>
      </c>
      <c r="C1209" s="6">
        <v>3552026</v>
      </c>
      <c r="D1209" s="6" t="s">
        <v>9268</v>
      </c>
      <c r="E1209" s="6" t="s">
        <v>8893</v>
      </c>
      <c r="F1209" s="6" t="s">
        <v>6402</v>
      </c>
      <c r="G1209" s="6">
        <v>154</v>
      </c>
      <c r="H1209" s="6">
        <v>8278</v>
      </c>
      <c r="I1209" s="6">
        <v>0</v>
      </c>
      <c r="J1209" s="6">
        <v>0</v>
      </c>
      <c r="K1209" s="6">
        <v>0</v>
      </c>
      <c r="L1209" s="6"/>
      <c r="M1209" s="6">
        <v>2022</v>
      </c>
      <c r="N1209" s="6" t="s">
        <v>7745</v>
      </c>
      <c r="O1209" s="6">
        <v>99</v>
      </c>
      <c r="P1209" s="6"/>
      <c r="Q1209" s="6" t="s">
        <v>7733</v>
      </c>
      <c r="R1209" s="6" t="s">
        <v>7734</v>
      </c>
      <c r="S1209" s="6"/>
      <c r="T1209" s="6" t="s">
        <v>2714</v>
      </c>
      <c r="U1209">
        <f t="shared" si="18"/>
        <v>1</v>
      </c>
    </row>
    <row r="1210" spans="1:21" x14ac:dyDescent="0.2">
      <c r="A1210" s="6" t="s">
        <v>9269</v>
      </c>
      <c r="B1210" s="6" t="s">
        <v>9270</v>
      </c>
      <c r="C1210" s="6">
        <v>3551028</v>
      </c>
      <c r="D1210" s="6" t="s">
        <v>6477</v>
      </c>
      <c r="E1210" s="6" t="s">
        <v>9271</v>
      </c>
      <c r="F1210" s="6" t="s">
        <v>6402</v>
      </c>
      <c r="G1210" s="6">
        <v>0</v>
      </c>
      <c r="H1210" s="6"/>
      <c r="I1210" s="6">
        <v>1</v>
      </c>
      <c r="J1210" s="6">
        <v>1</v>
      </c>
      <c r="K1210" s="6">
        <v>1</v>
      </c>
      <c r="L1210" s="6"/>
      <c r="M1210" s="6">
        <v>2022</v>
      </c>
      <c r="N1210" s="6" t="s">
        <v>8113</v>
      </c>
      <c r="O1210" s="6">
        <v>99</v>
      </c>
      <c r="P1210" s="6"/>
      <c r="Q1210" s="6" t="s">
        <v>7733</v>
      </c>
      <c r="R1210" s="6" t="s">
        <v>7734</v>
      </c>
      <c r="S1210" s="6"/>
      <c r="T1210" s="6" t="s">
        <v>583</v>
      </c>
      <c r="U1210">
        <f t="shared" si="18"/>
        <v>1</v>
      </c>
    </row>
    <row r="1211" spans="1:21" x14ac:dyDescent="0.2">
      <c r="A1211" s="6" t="s">
        <v>9272</v>
      </c>
      <c r="B1211" s="6" t="s">
        <v>9270</v>
      </c>
      <c r="C1211" s="6">
        <v>3551028</v>
      </c>
      <c r="D1211" s="6" t="s">
        <v>9273</v>
      </c>
      <c r="E1211" s="6" t="s">
        <v>9258</v>
      </c>
      <c r="F1211" s="6" t="s">
        <v>6402</v>
      </c>
      <c r="G1211" s="6">
        <v>123</v>
      </c>
      <c r="H1211" s="6">
        <v>605</v>
      </c>
      <c r="I1211" s="6">
        <v>1</v>
      </c>
      <c r="J1211" s="6">
        <v>1</v>
      </c>
      <c r="K1211" s="6">
        <v>0</v>
      </c>
      <c r="L1211" s="6"/>
      <c r="M1211" s="6">
        <v>2022</v>
      </c>
      <c r="N1211" s="6" t="s">
        <v>7745</v>
      </c>
      <c r="O1211" s="6">
        <v>99</v>
      </c>
      <c r="P1211" s="6"/>
      <c r="Q1211" s="6" t="s">
        <v>7733</v>
      </c>
      <c r="R1211" s="6" t="s">
        <v>7734</v>
      </c>
      <c r="S1211" s="6"/>
      <c r="T1211" s="6" t="s">
        <v>2079</v>
      </c>
      <c r="U1211">
        <f t="shared" si="18"/>
        <v>10</v>
      </c>
    </row>
    <row r="1212" spans="1:21" x14ac:dyDescent="0.2">
      <c r="A1212" s="6" t="s">
        <v>9272</v>
      </c>
      <c r="B1212" s="6" t="s">
        <v>9270</v>
      </c>
      <c r="C1212" s="6">
        <v>3551028</v>
      </c>
      <c r="D1212" s="6" t="s">
        <v>6936</v>
      </c>
      <c r="E1212" s="6" t="s">
        <v>6812</v>
      </c>
      <c r="F1212" s="6" t="s">
        <v>6402</v>
      </c>
      <c r="G1212" s="6">
        <v>24</v>
      </c>
      <c r="H1212" s="6">
        <v>605</v>
      </c>
      <c r="I1212" s="6">
        <v>0</v>
      </c>
      <c r="J1212" s="6">
        <v>0</v>
      </c>
      <c r="K1212" s="6">
        <v>0</v>
      </c>
      <c r="L1212" s="6"/>
      <c r="M1212" s="6">
        <v>2022</v>
      </c>
      <c r="N1212" s="6" t="s">
        <v>7745</v>
      </c>
      <c r="O1212" s="6">
        <v>99</v>
      </c>
      <c r="P1212" s="6"/>
      <c r="Q1212" s="6" t="s">
        <v>7733</v>
      </c>
      <c r="R1212" s="6" t="s">
        <v>7734</v>
      </c>
      <c r="S1212" s="6"/>
      <c r="T1212" s="6" t="s">
        <v>2080</v>
      </c>
      <c r="U1212">
        <f t="shared" si="18"/>
        <v>9</v>
      </c>
    </row>
    <row r="1213" spans="1:21" x14ac:dyDescent="0.2">
      <c r="A1213" s="6" t="s">
        <v>9272</v>
      </c>
      <c r="B1213" s="6" t="s">
        <v>9270</v>
      </c>
      <c r="C1213" s="6">
        <v>3551028</v>
      </c>
      <c r="D1213" s="6" t="s">
        <v>6439</v>
      </c>
      <c r="E1213" s="6" t="s">
        <v>6812</v>
      </c>
      <c r="F1213" s="6" t="s">
        <v>6402</v>
      </c>
      <c r="G1213" s="6">
        <v>120</v>
      </c>
      <c r="H1213" s="6">
        <v>605</v>
      </c>
      <c r="I1213" s="6">
        <v>0</v>
      </c>
      <c r="J1213" s="6">
        <v>1</v>
      </c>
      <c r="K1213" s="6">
        <v>0</v>
      </c>
      <c r="L1213" s="6"/>
      <c r="M1213" s="6">
        <v>2022</v>
      </c>
      <c r="N1213" s="6" t="s">
        <v>7745</v>
      </c>
      <c r="O1213" s="6">
        <v>99</v>
      </c>
      <c r="P1213" s="6"/>
      <c r="Q1213" s="6" t="s">
        <v>7733</v>
      </c>
      <c r="R1213" s="6" t="s">
        <v>7734</v>
      </c>
      <c r="S1213" s="6"/>
      <c r="T1213" s="6" t="s">
        <v>2078</v>
      </c>
      <c r="U1213">
        <f t="shared" si="18"/>
        <v>8</v>
      </c>
    </row>
    <row r="1214" spans="1:21" x14ac:dyDescent="0.2">
      <c r="A1214" s="6" t="s">
        <v>9272</v>
      </c>
      <c r="B1214" s="6" t="s">
        <v>9270</v>
      </c>
      <c r="C1214" s="6">
        <v>3551028</v>
      </c>
      <c r="D1214" s="6" t="s">
        <v>6766</v>
      </c>
      <c r="E1214" s="6" t="s">
        <v>6955</v>
      </c>
      <c r="F1214" s="6" t="s">
        <v>6402</v>
      </c>
      <c r="G1214" s="6">
        <v>63</v>
      </c>
      <c r="H1214" s="6">
        <v>605</v>
      </c>
      <c r="I1214" s="6">
        <v>0</v>
      </c>
      <c r="J1214" s="6">
        <v>0</v>
      </c>
      <c r="K1214" s="6">
        <v>0</v>
      </c>
      <c r="L1214" s="6"/>
      <c r="M1214" s="6">
        <v>2022</v>
      </c>
      <c r="N1214" s="6" t="s">
        <v>7745</v>
      </c>
      <c r="O1214" s="6">
        <v>99</v>
      </c>
      <c r="P1214" s="6"/>
      <c r="Q1214" s="6" t="s">
        <v>7733</v>
      </c>
      <c r="R1214" s="6" t="s">
        <v>7734</v>
      </c>
      <c r="S1214" s="6"/>
      <c r="T1214" s="6" t="s">
        <v>2081</v>
      </c>
      <c r="U1214">
        <f t="shared" si="18"/>
        <v>7</v>
      </c>
    </row>
    <row r="1215" spans="1:21" x14ac:dyDescent="0.2">
      <c r="A1215" s="6" t="s">
        <v>9272</v>
      </c>
      <c r="B1215" s="6" t="s">
        <v>9270</v>
      </c>
      <c r="C1215" s="6">
        <v>3551028</v>
      </c>
      <c r="D1215" s="6" t="s">
        <v>6459</v>
      </c>
      <c r="E1215" s="6" t="s">
        <v>6955</v>
      </c>
      <c r="F1215" s="6" t="s">
        <v>6402</v>
      </c>
      <c r="G1215" s="6">
        <v>31</v>
      </c>
      <c r="H1215" s="6">
        <v>605</v>
      </c>
      <c r="I1215" s="6">
        <v>0</v>
      </c>
      <c r="J1215" s="6">
        <v>0</v>
      </c>
      <c r="K1215" s="6">
        <v>0</v>
      </c>
      <c r="L1215" s="6"/>
      <c r="M1215" s="6">
        <v>2022</v>
      </c>
      <c r="N1215" s="6" t="s">
        <v>7745</v>
      </c>
      <c r="O1215" s="6">
        <v>99</v>
      </c>
      <c r="P1215" s="6"/>
      <c r="Q1215" s="6" t="s">
        <v>7733</v>
      </c>
      <c r="R1215" s="6" t="s">
        <v>7734</v>
      </c>
      <c r="S1215" s="6"/>
      <c r="T1215" s="6" t="s">
        <v>2082</v>
      </c>
      <c r="U1215">
        <f t="shared" si="18"/>
        <v>6</v>
      </c>
    </row>
    <row r="1216" spans="1:21" x14ac:dyDescent="0.2">
      <c r="A1216" s="6" t="s">
        <v>9272</v>
      </c>
      <c r="B1216" s="6" t="s">
        <v>9270</v>
      </c>
      <c r="C1216" s="6">
        <v>3551028</v>
      </c>
      <c r="D1216" s="6" t="s">
        <v>6615</v>
      </c>
      <c r="E1216" s="6" t="s">
        <v>9274</v>
      </c>
      <c r="F1216" s="6" t="s">
        <v>6402</v>
      </c>
      <c r="G1216" s="6">
        <v>22</v>
      </c>
      <c r="H1216" s="6">
        <v>605</v>
      </c>
      <c r="I1216" s="6">
        <v>0</v>
      </c>
      <c r="J1216" s="6">
        <v>0</v>
      </c>
      <c r="K1216" s="6">
        <v>0</v>
      </c>
      <c r="L1216" s="6"/>
      <c r="M1216" s="6">
        <v>2022</v>
      </c>
      <c r="N1216" s="6" t="s">
        <v>7745</v>
      </c>
      <c r="O1216" s="6">
        <v>99</v>
      </c>
      <c r="P1216" s="6"/>
      <c r="Q1216" s="6" t="s">
        <v>7733</v>
      </c>
      <c r="R1216" s="6" t="s">
        <v>7734</v>
      </c>
      <c r="S1216" s="6"/>
      <c r="T1216" s="6" t="s">
        <v>2083</v>
      </c>
      <c r="U1216">
        <f t="shared" si="18"/>
        <v>5</v>
      </c>
    </row>
    <row r="1217" spans="1:21" x14ac:dyDescent="0.2">
      <c r="A1217" s="6" t="s">
        <v>9272</v>
      </c>
      <c r="B1217" s="6" t="s">
        <v>9270</v>
      </c>
      <c r="C1217" s="6">
        <v>3551028</v>
      </c>
      <c r="D1217" s="6" t="s">
        <v>6425</v>
      </c>
      <c r="E1217" s="6" t="s">
        <v>9275</v>
      </c>
      <c r="F1217" s="6" t="s">
        <v>6402</v>
      </c>
      <c r="G1217" s="6">
        <v>92</v>
      </c>
      <c r="H1217" s="6">
        <v>605</v>
      </c>
      <c r="I1217" s="6">
        <v>0</v>
      </c>
      <c r="J1217" s="6">
        <v>1</v>
      </c>
      <c r="K1217" s="6">
        <v>0</v>
      </c>
      <c r="L1217" s="6"/>
      <c r="M1217" s="6">
        <v>2022</v>
      </c>
      <c r="N1217" s="6" t="s">
        <v>7745</v>
      </c>
      <c r="O1217" s="6">
        <v>99</v>
      </c>
      <c r="P1217" s="6"/>
      <c r="Q1217" s="6" t="s">
        <v>7733</v>
      </c>
      <c r="R1217" s="6" t="s">
        <v>7734</v>
      </c>
      <c r="S1217" s="6"/>
      <c r="T1217" s="6" t="s">
        <v>2077</v>
      </c>
      <c r="U1217">
        <f t="shared" si="18"/>
        <v>4</v>
      </c>
    </row>
    <row r="1218" spans="1:21" x14ac:dyDescent="0.2">
      <c r="A1218" s="6" t="s">
        <v>9272</v>
      </c>
      <c r="B1218" s="6" t="s">
        <v>9270</v>
      </c>
      <c r="C1218" s="6">
        <v>3551028</v>
      </c>
      <c r="D1218" s="6" t="s">
        <v>6428</v>
      </c>
      <c r="E1218" s="6" t="s">
        <v>9276</v>
      </c>
      <c r="F1218" s="6" t="s">
        <v>6402</v>
      </c>
      <c r="G1218" s="6">
        <v>15</v>
      </c>
      <c r="H1218" s="6">
        <v>605</v>
      </c>
      <c r="I1218" s="6">
        <v>0</v>
      </c>
      <c r="J1218" s="6">
        <v>0</v>
      </c>
      <c r="K1218" s="6">
        <v>0</v>
      </c>
      <c r="L1218" s="6"/>
      <c r="M1218" s="6">
        <v>2022</v>
      </c>
      <c r="N1218" s="6" t="s">
        <v>7745</v>
      </c>
      <c r="O1218" s="6">
        <v>99</v>
      </c>
      <c r="P1218" s="6"/>
      <c r="Q1218" s="6" t="s">
        <v>7733</v>
      </c>
      <c r="R1218" s="6" t="s">
        <v>7734</v>
      </c>
      <c r="S1218" s="6"/>
      <c r="T1218" s="6" t="s">
        <v>2084</v>
      </c>
      <c r="U1218">
        <f t="shared" si="18"/>
        <v>3</v>
      </c>
    </row>
    <row r="1219" spans="1:21" x14ac:dyDescent="0.2">
      <c r="A1219" s="6" t="s">
        <v>9272</v>
      </c>
      <c r="B1219" s="6" t="s">
        <v>9270</v>
      </c>
      <c r="C1219" s="6">
        <v>3551028</v>
      </c>
      <c r="D1219" s="6" t="s">
        <v>6496</v>
      </c>
      <c r="E1219" s="6" t="s">
        <v>9277</v>
      </c>
      <c r="F1219" s="6" t="s">
        <v>6402</v>
      </c>
      <c r="G1219" s="6">
        <v>31</v>
      </c>
      <c r="H1219" s="6">
        <v>605</v>
      </c>
      <c r="I1219" s="6">
        <v>0</v>
      </c>
      <c r="J1219" s="6">
        <v>0</v>
      </c>
      <c r="K1219" s="6">
        <v>0</v>
      </c>
      <c r="L1219" s="6"/>
      <c r="M1219" s="6">
        <v>2022</v>
      </c>
      <c r="N1219" s="6" t="s">
        <v>7745</v>
      </c>
      <c r="O1219" s="6">
        <v>99</v>
      </c>
      <c r="P1219" s="6"/>
      <c r="Q1219" s="6" t="s">
        <v>7733</v>
      </c>
      <c r="R1219" s="6" t="s">
        <v>7734</v>
      </c>
      <c r="S1219" s="6"/>
      <c r="T1219" s="6" t="s">
        <v>2085</v>
      </c>
      <c r="U1219">
        <f t="shared" ref="U1219:U1282" si="19">COUNTIF(A1219:A7519,A1219)</f>
        <v>2</v>
      </c>
    </row>
    <row r="1220" spans="1:21" x14ac:dyDescent="0.2">
      <c r="A1220" s="6" t="s">
        <v>9272</v>
      </c>
      <c r="B1220" s="6" t="s">
        <v>9270</v>
      </c>
      <c r="C1220" s="6">
        <v>3551028</v>
      </c>
      <c r="D1220" s="6" t="s">
        <v>6895</v>
      </c>
      <c r="E1220" s="6" t="s">
        <v>9278</v>
      </c>
      <c r="F1220" s="6" t="s">
        <v>6402</v>
      </c>
      <c r="G1220" s="6">
        <v>84</v>
      </c>
      <c r="H1220" s="6">
        <v>605</v>
      </c>
      <c r="I1220" s="6">
        <v>0</v>
      </c>
      <c r="J1220" s="6">
        <v>1</v>
      </c>
      <c r="K1220" s="6">
        <v>0</v>
      </c>
      <c r="L1220" s="6"/>
      <c r="M1220" s="6">
        <v>2022</v>
      </c>
      <c r="N1220" s="6" t="s">
        <v>7745</v>
      </c>
      <c r="O1220" s="6">
        <v>99</v>
      </c>
      <c r="P1220" s="6"/>
      <c r="Q1220" s="6" t="s">
        <v>7733</v>
      </c>
      <c r="R1220" s="6" t="s">
        <v>7734</v>
      </c>
      <c r="S1220" s="6"/>
      <c r="T1220" s="6" t="s">
        <v>2076</v>
      </c>
      <c r="U1220">
        <f t="shared" si="19"/>
        <v>1</v>
      </c>
    </row>
    <row r="1221" spans="1:21" x14ac:dyDescent="0.2">
      <c r="A1221" s="6" t="s">
        <v>9279</v>
      </c>
      <c r="B1221" s="6" t="s">
        <v>9280</v>
      </c>
      <c r="C1221" s="6">
        <v>3556052</v>
      </c>
      <c r="D1221" s="6" t="s">
        <v>6597</v>
      </c>
      <c r="E1221" s="6" t="s">
        <v>9281</v>
      </c>
      <c r="F1221" s="6" t="s">
        <v>6402</v>
      </c>
      <c r="G1221" s="6">
        <v>129</v>
      </c>
      <c r="H1221" s="6">
        <v>303</v>
      </c>
      <c r="I1221" s="6">
        <v>0</v>
      </c>
      <c r="J1221" s="6">
        <v>0</v>
      </c>
      <c r="K1221" s="6">
        <v>0</v>
      </c>
      <c r="L1221" s="6"/>
      <c r="M1221" s="6">
        <v>2022</v>
      </c>
      <c r="N1221" s="6" t="s">
        <v>7732</v>
      </c>
      <c r="O1221" s="6">
        <v>99</v>
      </c>
      <c r="P1221" s="6"/>
      <c r="Q1221" s="6" t="s">
        <v>7733</v>
      </c>
      <c r="R1221" s="6" t="s">
        <v>7734</v>
      </c>
      <c r="S1221" s="6"/>
      <c r="T1221" s="6" t="s">
        <v>713</v>
      </c>
      <c r="U1221">
        <f t="shared" si="19"/>
        <v>2</v>
      </c>
    </row>
    <row r="1222" spans="1:21" x14ac:dyDescent="0.2">
      <c r="A1222" s="6" t="s">
        <v>9279</v>
      </c>
      <c r="B1222" s="6" t="s">
        <v>9280</v>
      </c>
      <c r="C1222" s="6">
        <v>3556052</v>
      </c>
      <c r="D1222" s="6" t="s">
        <v>7283</v>
      </c>
      <c r="E1222" s="6" t="s">
        <v>9282</v>
      </c>
      <c r="F1222" s="6" t="s">
        <v>6402</v>
      </c>
      <c r="G1222" s="6">
        <v>174</v>
      </c>
      <c r="H1222" s="6">
        <v>303</v>
      </c>
      <c r="I1222" s="6">
        <v>1</v>
      </c>
      <c r="J1222" s="6">
        <v>1</v>
      </c>
      <c r="K1222" s="6">
        <v>0</v>
      </c>
      <c r="L1222" s="6"/>
      <c r="M1222" s="6">
        <v>2022</v>
      </c>
      <c r="N1222" s="6" t="s">
        <v>7732</v>
      </c>
      <c r="O1222" s="6">
        <v>99</v>
      </c>
      <c r="P1222" s="6"/>
      <c r="Q1222" s="6" t="s">
        <v>7733</v>
      </c>
      <c r="R1222" s="6" t="s">
        <v>7734</v>
      </c>
      <c r="S1222" s="6"/>
      <c r="T1222" s="6" t="s">
        <v>712</v>
      </c>
      <c r="U1222">
        <f t="shared" si="19"/>
        <v>1</v>
      </c>
    </row>
    <row r="1223" spans="1:21" x14ac:dyDescent="0.2">
      <c r="A1223" s="6" t="s">
        <v>9283</v>
      </c>
      <c r="B1223" s="6" t="s">
        <v>9280</v>
      </c>
      <c r="C1223" s="6">
        <v>3556052</v>
      </c>
      <c r="D1223" s="6" t="s">
        <v>7600</v>
      </c>
      <c r="E1223" s="6" t="s">
        <v>7671</v>
      </c>
      <c r="F1223" s="6" t="s">
        <v>6402</v>
      </c>
      <c r="G1223" s="6">
        <v>128</v>
      </c>
      <c r="H1223" s="6">
        <v>1161</v>
      </c>
      <c r="I1223" s="6">
        <v>0</v>
      </c>
      <c r="J1223" s="6">
        <v>0</v>
      </c>
      <c r="K1223" s="6">
        <v>0</v>
      </c>
      <c r="L1223" s="6"/>
      <c r="M1223" s="6">
        <v>2022</v>
      </c>
      <c r="N1223" s="6" t="s">
        <v>7745</v>
      </c>
      <c r="O1223" s="6">
        <v>99</v>
      </c>
      <c r="P1223" s="6"/>
      <c r="Q1223" s="6" t="s">
        <v>7733</v>
      </c>
      <c r="R1223" s="6" t="s">
        <v>7734</v>
      </c>
      <c r="S1223" s="6"/>
      <c r="T1223" s="6" t="s">
        <v>2750</v>
      </c>
      <c r="U1223">
        <f t="shared" si="19"/>
        <v>9</v>
      </c>
    </row>
    <row r="1224" spans="1:21" x14ac:dyDescent="0.2">
      <c r="A1224" s="6" t="s">
        <v>9283</v>
      </c>
      <c r="B1224" s="6" t="s">
        <v>9280</v>
      </c>
      <c r="C1224" s="6">
        <v>3556052</v>
      </c>
      <c r="D1224" s="6" t="s">
        <v>9284</v>
      </c>
      <c r="E1224" s="6" t="s">
        <v>7671</v>
      </c>
      <c r="F1224" s="6" t="s">
        <v>6402</v>
      </c>
      <c r="G1224" s="6">
        <v>82</v>
      </c>
      <c r="H1224" s="6">
        <v>1161</v>
      </c>
      <c r="I1224" s="6">
        <v>0</v>
      </c>
      <c r="J1224" s="6">
        <v>0</v>
      </c>
      <c r="K1224" s="6">
        <v>0</v>
      </c>
      <c r="L1224" s="6"/>
      <c r="M1224" s="6">
        <v>2022</v>
      </c>
      <c r="N1224" s="6" t="s">
        <v>7745</v>
      </c>
      <c r="O1224" s="6">
        <v>99</v>
      </c>
      <c r="P1224" s="6"/>
      <c r="Q1224" s="6" t="s">
        <v>7733</v>
      </c>
      <c r="R1224" s="6" t="s">
        <v>7734</v>
      </c>
      <c r="S1224" s="6"/>
      <c r="T1224" s="6" t="s">
        <v>2751</v>
      </c>
      <c r="U1224">
        <f t="shared" si="19"/>
        <v>8</v>
      </c>
    </row>
    <row r="1225" spans="1:21" x14ac:dyDescent="0.2">
      <c r="A1225" s="6" t="s">
        <v>9283</v>
      </c>
      <c r="B1225" s="6" t="s">
        <v>9280</v>
      </c>
      <c r="C1225" s="6">
        <v>3556052</v>
      </c>
      <c r="D1225" s="6" t="s">
        <v>9285</v>
      </c>
      <c r="E1225" s="6" t="s">
        <v>9286</v>
      </c>
      <c r="F1225" s="6" t="s">
        <v>6402</v>
      </c>
      <c r="G1225" s="6">
        <v>124</v>
      </c>
      <c r="H1225" s="6">
        <v>1161</v>
      </c>
      <c r="I1225" s="6">
        <v>0</v>
      </c>
      <c r="J1225" s="6">
        <v>0</v>
      </c>
      <c r="K1225" s="6">
        <v>0</v>
      </c>
      <c r="L1225" s="6"/>
      <c r="M1225" s="6">
        <v>2022</v>
      </c>
      <c r="N1225" s="6" t="s">
        <v>7745</v>
      </c>
      <c r="O1225" s="6">
        <v>99</v>
      </c>
      <c r="P1225" s="6"/>
      <c r="Q1225" s="6" t="s">
        <v>7733</v>
      </c>
      <c r="R1225" s="6" t="s">
        <v>7734</v>
      </c>
      <c r="S1225" s="6"/>
      <c r="T1225" s="6" t="s">
        <v>2752</v>
      </c>
      <c r="U1225">
        <f t="shared" si="19"/>
        <v>7</v>
      </c>
    </row>
    <row r="1226" spans="1:21" x14ac:dyDescent="0.2">
      <c r="A1226" s="6" t="s">
        <v>9283</v>
      </c>
      <c r="B1226" s="6" t="s">
        <v>9280</v>
      </c>
      <c r="C1226" s="6">
        <v>3556052</v>
      </c>
      <c r="D1226" s="6" t="s">
        <v>7625</v>
      </c>
      <c r="E1226" s="6" t="s">
        <v>8129</v>
      </c>
      <c r="F1226" s="6" t="s">
        <v>6402</v>
      </c>
      <c r="G1226" s="6">
        <v>165</v>
      </c>
      <c r="H1226" s="6">
        <v>1161</v>
      </c>
      <c r="I1226" s="6">
        <v>0</v>
      </c>
      <c r="J1226" s="6">
        <v>1</v>
      </c>
      <c r="K1226" s="6">
        <v>0</v>
      </c>
      <c r="L1226" s="6"/>
      <c r="M1226" s="6">
        <v>2022</v>
      </c>
      <c r="N1226" s="6" t="s">
        <v>7745</v>
      </c>
      <c r="O1226" s="6">
        <v>99</v>
      </c>
      <c r="P1226" s="6"/>
      <c r="Q1226" s="6" t="s">
        <v>7733</v>
      </c>
      <c r="R1226" s="6" t="s">
        <v>7734</v>
      </c>
      <c r="S1226" s="6"/>
      <c r="T1226" s="6" t="s">
        <v>2749</v>
      </c>
      <c r="U1226">
        <f t="shared" si="19"/>
        <v>6</v>
      </c>
    </row>
    <row r="1227" spans="1:21" x14ac:dyDescent="0.2">
      <c r="A1227" s="6" t="s">
        <v>9283</v>
      </c>
      <c r="B1227" s="6" t="s">
        <v>9280</v>
      </c>
      <c r="C1227" s="6">
        <v>3556052</v>
      </c>
      <c r="D1227" s="6" t="s">
        <v>7620</v>
      </c>
      <c r="E1227" s="6" t="s">
        <v>9287</v>
      </c>
      <c r="F1227" s="6" t="s">
        <v>6402</v>
      </c>
      <c r="G1227" s="6">
        <v>132</v>
      </c>
      <c r="H1227" s="6">
        <v>1161</v>
      </c>
      <c r="I1227" s="6">
        <v>0</v>
      </c>
      <c r="J1227" s="6">
        <v>1</v>
      </c>
      <c r="K1227" s="6">
        <v>0</v>
      </c>
      <c r="L1227" s="6"/>
      <c r="M1227" s="6">
        <v>2022</v>
      </c>
      <c r="N1227" s="6" t="s">
        <v>7745</v>
      </c>
      <c r="O1227" s="6">
        <v>99</v>
      </c>
      <c r="P1227" s="6"/>
      <c r="Q1227" s="6" t="s">
        <v>7733</v>
      </c>
      <c r="R1227" s="6" t="s">
        <v>7734</v>
      </c>
      <c r="S1227" s="6"/>
      <c r="T1227" s="6" t="s">
        <v>2748</v>
      </c>
      <c r="U1227">
        <f t="shared" si="19"/>
        <v>5</v>
      </c>
    </row>
    <row r="1228" spans="1:21" x14ac:dyDescent="0.2">
      <c r="A1228" s="6" t="s">
        <v>9283</v>
      </c>
      <c r="B1228" s="6" t="s">
        <v>9280</v>
      </c>
      <c r="C1228" s="6">
        <v>3556052</v>
      </c>
      <c r="D1228" s="6" t="s">
        <v>7644</v>
      </c>
      <c r="E1228" s="6" t="s">
        <v>9288</v>
      </c>
      <c r="F1228" s="6" t="s">
        <v>6402</v>
      </c>
      <c r="G1228" s="6">
        <v>118</v>
      </c>
      <c r="H1228" s="6">
        <v>1161</v>
      </c>
      <c r="I1228" s="6">
        <v>0</v>
      </c>
      <c r="J1228" s="6">
        <v>0</v>
      </c>
      <c r="K1228" s="6">
        <v>0</v>
      </c>
      <c r="L1228" s="6"/>
      <c r="M1228" s="6">
        <v>2022</v>
      </c>
      <c r="N1228" s="6" t="s">
        <v>7745</v>
      </c>
      <c r="O1228" s="6">
        <v>99</v>
      </c>
      <c r="P1228" s="6"/>
      <c r="Q1228" s="6" t="s">
        <v>7733</v>
      </c>
      <c r="R1228" s="6" t="s">
        <v>7734</v>
      </c>
      <c r="S1228" s="6"/>
      <c r="T1228" s="6" t="s">
        <v>2753</v>
      </c>
      <c r="U1228">
        <f t="shared" si="19"/>
        <v>4</v>
      </c>
    </row>
    <row r="1229" spans="1:21" x14ac:dyDescent="0.2">
      <c r="A1229" s="6" t="s">
        <v>9283</v>
      </c>
      <c r="B1229" s="6" t="s">
        <v>9280</v>
      </c>
      <c r="C1229" s="6">
        <v>3556052</v>
      </c>
      <c r="D1229" s="6" t="s">
        <v>9289</v>
      </c>
      <c r="E1229" s="6" t="s">
        <v>9290</v>
      </c>
      <c r="F1229" s="6" t="s">
        <v>6402</v>
      </c>
      <c r="G1229" s="6">
        <v>123</v>
      </c>
      <c r="H1229" s="6">
        <v>1161</v>
      </c>
      <c r="I1229" s="6">
        <v>0</v>
      </c>
      <c r="J1229" s="6">
        <v>0</v>
      </c>
      <c r="K1229" s="6">
        <v>0</v>
      </c>
      <c r="L1229" s="6"/>
      <c r="M1229" s="6">
        <v>2022</v>
      </c>
      <c r="N1229" s="6" t="s">
        <v>7745</v>
      </c>
      <c r="O1229" s="6">
        <v>99</v>
      </c>
      <c r="P1229" s="6"/>
      <c r="Q1229" s="6" t="s">
        <v>7733</v>
      </c>
      <c r="R1229" s="6" t="s">
        <v>7734</v>
      </c>
      <c r="S1229" s="6"/>
      <c r="T1229" s="6" t="s">
        <v>2754</v>
      </c>
      <c r="U1229">
        <f t="shared" si="19"/>
        <v>3</v>
      </c>
    </row>
    <row r="1230" spans="1:21" x14ac:dyDescent="0.2">
      <c r="A1230" s="6" t="s">
        <v>9283</v>
      </c>
      <c r="B1230" s="6" t="s">
        <v>9280</v>
      </c>
      <c r="C1230" s="6">
        <v>3556052</v>
      </c>
      <c r="D1230" s="6" t="s">
        <v>7648</v>
      </c>
      <c r="E1230" s="6" t="s">
        <v>9291</v>
      </c>
      <c r="F1230" s="6" t="s">
        <v>6402</v>
      </c>
      <c r="G1230" s="6">
        <v>142</v>
      </c>
      <c r="H1230" s="6">
        <v>1161</v>
      </c>
      <c r="I1230" s="6">
        <v>0</v>
      </c>
      <c r="J1230" s="6">
        <v>1</v>
      </c>
      <c r="K1230" s="6">
        <v>0</v>
      </c>
      <c r="L1230" s="6"/>
      <c r="M1230" s="6">
        <v>2022</v>
      </c>
      <c r="N1230" s="6" t="s">
        <v>7745</v>
      </c>
      <c r="O1230" s="6">
        <v>99</v>
      </c>
      <c r="P1230" s="6"/>
      <c r="Q1230" s="6" t="s">
        <v>7733</v>
      </c>
      <c r="R1230" s="6" t="s">
        <v>7734</v>
      </c>
      <c r="S1230" s="6"/>
      <c r="T1230" s="6" t="s">
        <v>2747</v>
      </c>
      <c r="U1230">
        <f t="shared" si="19"/>
        <v>2</v>
      </c>
    </row>
    <row r="1231" spans="1:21" x14ac:dyDescent="0.2">
      <c r="A1231" s="6" t="s">
        <v>9283</v>
      </c>
      <c r="B1231" s="6" t="s">
        <v>9280</v>
      </c>
      <c r="C1231" s="6">
        <v>3556052</v>
      </c>
      <c r="D1231" s="6" t="s">
        <v>9292</v>
      </c>
      <c r="E1231" s="6" t="s">
        <v>9293</v>
      </c>
      <c r="F1231" s="6" t="s">
        <v>6402</v>
      </c>
      <c r="G1231" s="6">
        <v>147</v>
      </c>
      <c r="H1231" s="6">
        <v>1161</v>
      </c>
      <c r="I1231" s="6">
        <v>1</v>
      </c>
      <c r="J1231" s="6">
        <v>1</v>
      </c>
      <c r="K1231" s="6">
        <v>0</v>
      </c>
      <c r="L1231" s="6"/>
      <c r="M1231" s="6">
        <v>2022</v>
      </c>
      <c r="N1231" s="6" t="s">
        <v>7745</v>
      </c>
      <c r="O1231" s="6">
        <v>99</v>
      </c>
      <c r="P1231" s="6"/>
      <c r="Q1231" s="6" t="s">
        <v>7733</v>
      </c>
      <c r="R1231" s="6" t="s">
        <v>7734</v>
      </c>
      <c r="S1231" s="6"/>
      <c r="T1231" s="6" t="s">
        <v>2746</v>
      </c>
      <c r="U1231">
        <f t="shared" si="19"/>
        <v>1</v>
      </c>
    </row>
    <row r="1232" spans="1:21" x14ac:dyDescent="0.2">
      <c r="A1232" s="6" t="s">
        <v>9294</v>
      </c>
      <c r="B1232" s="6" t="s">
        <v>9295</v>
      </c>
      <c r="C1232" s="6">
        <v>3511035</v>
      </c>
      <c r="D1232" s="6" t="s">
        <v>6483</v>
      </c>
      <c r="E1232" s="6" t="s">
        <v>7320</v>
      </c>
      <c r="F1232" s="6" t="s">
        <v>6402</v>
      </c>
      <c r="G1232" s="6">
        <v>980</v>
      </c>
      <c r="H1232" s="6">
        <v>1502</v>
      </c>
      <c r="I1232" s="6">
        <v>1</v>
      </c>
      <c r="J1232" s="6">
        <v>1</v>
      </c>
      <c r="K1232" s="6">
        <v>0</v>
      </c>
      <c r="L1232" s="6"/>
      <c r="M1232" s="6">
        <v>2022</v>
      </c>
      <c r="N1232" s="6" t="s">
        <v>8113</v>
      </c>
      <c r="O1232" s="6">
        <v>99</v>
      </c>
      <c r="P1232" s="6"/>
      <c r="Q1232" s="6" t="s">
        <v>7733</v>
      </c>
      <c r="R1232" s="6" t="s">
        <v>7734</v>
      </c>
      <c r="S1232" s="6"/>
      <c r="T1232" s="6" t="s">
        <v>458</v>
      </c>
      <c r="U1232">
        <f t="shared" si="19"/>
        <v>2</v>
      </c>
    </row>
    <row r="1233" spans="1:21" x14ac:dyDescent="0.2">
      <c r="A1233" s="6" t="s">
        <v>9294</v>
      </c>
      <c r="B1233" s="6" t="s">
        <v>9295</v>
      </c>
      <c r="C1233" s="6">
        <v>3511035</v>
      </c>
      <c r="D1233" s="6" t="s">
        <v>9296</v>
      </c>
      <c r="E1233" s="6" t="s">
        <v>9297</v>
      </c>
      <c r="F1233" s="6" t="s">
        <v>6402</v>
      </c>
      <c r="G1233" s="6">
        <v>522</v>
      </c>
      <c r="H1233" s="6">
        <v>1502</v>
      </c>
      <c r="I1233" s="6">
        <v>0</v>
      </c>
      <c r="J1233" s="6">
        <v>0</v>
      </c>
      <c r="K1233" s="6">
        <v>0</v>
      </c>
      <c r="L1233" s="6"/>
      <c r="M1233" s="6">
        <v>2022</v>
      </c>
      <c r="N1233" s="6" t="s">
        <v>8113</v>
      </c>
      <c r="O1233" s="6">
        <v>99</v>
      </c>
      <c r="P1233" s="6"/>
      <c r="Q1233" s="6" t="s">
        <v>7733</v>
      </c>
      <c r="R1233" s="6" t="s">
        <v>7734</v>
      </c>
      <c r="S1233" s="6"/>
      <c r="T1233" s="6" t="s">
        <v>459</v>
      </c>
      <c r="U1233">
        <f t="shared" si="19"/>
        <v>1</v>
      </c>
    </row>
    <row r="1234" spans="1:21" x14ac:dyDescent="0.2">
      <c r="A1234" s="6" t="s">
        <v>9298</v>
      </c>
      <c r="B1234" s="6" t="s">
        <v>9295</v>
      </c>
      <c r="C1234" s="6">
        <v>3511035</v>
      </c>
      <c r="D1234" s="6" t="s">
        <v>8482</v>
      </c>
      <c r="E1234" s="6" t="s">
        <v>9299</v>
      </c>
      <c r="F1234" s="6" t="s">
        <v>6402</v>
      </c>
      <c r="G1234" s="6">
        <v>368</v>
      </c>
      <c r="H1234" s="6">
        <v>1209</v>
      </c>
      <c r="I1234" s="6">
        <v>0</v>
      </c>
      <c r="J1234" s="6">
        <v>0</v>
      </c>
      <c r="K1234" s="6">
        <v>0</v>
      </c>
      <c r="L1234" s="6"/>
      <c r="M1234" s="6">
        <v>2022</v>
      </c>
      <c r="N1234" s="6" t="s">
        <v>7745</v>
      </c>
      <c r="O1234" s="6">
        <v>1</v>
      </c>
      <c r="P1234" s="6"/>
      <c r="Q1234" s="6" t="s">
        <v>7733</v>
      </c>
      <c r="R1234" s="6" t="s">
        <v>7734</v>
      </c>
      <c r="S1234" s="6"/>
      <c r="T1234" s="6" t="s">
        <v>1459</v>
      </c>
      <c r="U1234">
        <f t="shared" si="19"/>
        <v>3</v>
      </c>
    </row>
    <row r="1235" spans="1:21" x14ac:dyDescent="0.2">
      <c r="A1235" s="6" t="s">
        <v>9298</v>
      </c>
      <c r="B1235" s="6" t="s">
        <v>9295</v>
      </c>
      <c r="C1235" s="6">
        <v>3511035</v>
      </c>
      <c r="D1235" s="6" t="s">
        <v>7482</v>
      </c>
      <c r="E1235" s="6" t="s">
        <v>6528</v>
      </c>
      <c r="F1235" s="6" t="s">
        <v>6402</v>
      </c>
      <c r="G1235" s="6">
        <v>377</v>
      </c>
      <c r="H1235" s="6">
        <v>1209</v>
      </c>
      <c r="I1235" s="6">
        <v>1</v>
      </c>
      <c r="J1235" s="6">
        <v>1</v>
      </c>
      <c r="K1235" s="6">
        <v>0</v>
      </c>
      <c r="L1235" s="6"/>
      <c r="M1235" s="6">
        <v>2022</v>
      </c>
      <c r="N1235" s="6" t="s">
        <v>7745</v>
      </c>
      <c r="O1235" s="6">
        <v>1</v>
      </c>
      <c r="P1235" s="6"/>
      <c r="Q1235" s="6" t="s">
        <v>7733</v>
      </c>
      <c r="R1235" s="6" t="s">
        <v>7734</v>
      </c>
      <c r="S1235" s="6"/>
      <c r="T1235" s="6" t="s">
        <v>1458</v>
      </c>
      <c r="U1235">
        <f t="shared" si="19"/>
        <v>2</v>
      </c>
    </row>
    <row r="1236" spans="1:21" x14ac:dyDescent="0.2">
      <c r="A1236" s="6" t="s">
        <v>9298</v>
      </c>
      <c r="B1236" s="6" t="s">
        <v>9295</v>
      </c>
      <c r="C1236" s="6">
        <v>3511035</v>
      </c>
      <c r="D1236" s="6" t="s">
        <v>6717</v>
      </c>
      <c r="E1236" s="6" t="s">
        <v>9300</v>
      </c>
      <c r="F1236" s="6" t="s">
        <v>6402</v>
      </c>
      <c r="G1236" s="6">
        <v>464</v>
      </c>
      <c r="H1236" s="6">
        <v>1209</v>
      </c>
      <c r="I1236" s="6">
        <v>1</v>
      </c>
      <c r="J1236" s="6">
        <v>1</v>
      </c>
      <c r="K1236" s="6">
        <v>0</v>
      </c>
      <c r="L1236" s="6"/>
      <c r="M1236" s="6">
        <v>2022</v>
      </c>
      <c r="N1236" s="6" t="s">
        <v>7745</v>
      </c>
      <c r="O1236" s="6">
        <v>1</v>
      </c>
      <c r="P1236" s="6"/>
      <c r="Q1236" s="6" t="s">
        <v>7733</v>
      </c>
      <c r="R1236" s="6" t="s">
        <v>7734</v>
      </c>
      <c r="S1236" s="6"/>
      <c r="T1236" s="6" t="s">
        <v>1457</v>
      </c>
      <c r="U1236">
        <f t="shared" si="19"/>
        <v>1</v>
      </c>
    </row>
    <row r="1237" spans="1:21" x14ac:dyDescent="0.2">
      <c r="A1237" s="6" t="s">
        <v>9301</v>
      </c>
      <c r="B1237" s="6" t="s">
        <v>9295</v>
      </c>
      <c r="C1237" s="6">
        <v>3511035</v>
      </c>
      <c r="D1237" s="6" t="s">
        <v>9022</v>
      </c>
      <c r="E1237" s="6" t="s">
        <v>7929</v>
      </c>
      <c r="F1237" s="6" t="s">
        <v>6402</v>
      </c>
      <c r="G1237" s="6">
        <v>563</v>
      </c>
      <c r="H1237" s="6">
        <v>1471</v>
      </c>
      <c r="I1237" s="6">
        <v>0</v>
      </c>
      <c r="J1237" s="6">
        <v>1</v>
      </c>
      <c r="K1237" s="6">
        <v>0</v>
      </c>
      <c r="L1237" s="6"/>
      <c r="M1237" s="6">
        <v>2022</v>
      </c>
      <c r="N1237" s="6" t="s">
        <v>7745</v>
      </c>
      <c r="O1237" s="6">
        <v>2</v>
      </c>
      <c r="P1237" s="6"/>
      <c r="Q1237" s="6" t="s">
        <v>7733</v>
      </c>
      <c r="R1237" s="6" t="s">
        <v>7734</v>
      </c>
      <c r="S1237" s="6"/>
      <c r="T1237" s="6" t="s">
        <v>1455</v>
      </c>
      <c r="U1237">
        <f t="shared" si="19"/>
        <v>4</v>
      </c>
    </row>
    <row r="1238" spans="1:21" x14ac:dyDescent="0.2">
      <c r="A1238" s="6" t="s">
        <v>9301</v>
      </c>
      <c r="B1238" s="6" t="s">
        <v>9295</v>
      </c>
      <c r="C1238" s="6">
        <v>3511035</v>
      </c>
      <c r="D1238" s="6" t="s">
        <v>6425</v>
      </c>
      <c r="E1238" s="6" t="s">
        <v>7110</v>
      </c>
      <c r="F1238" s="6" t="s">
        <v>6402</v>
      </c>
      <c r="G1238" s="6">
        <v>253</v>
      </c>
      <c r="H1238" s="6">
        <v>1471</v>
      </c>
      <c r="I1238" s="6">
        <v>1</v>
      </c>
      <c r="J1238" s="6">
        <v>0</v>
      </c>
      <c r="K1238" s="6">
        <v>0</v>
      </c>
      <c r="L1238" s="6"/>
      <c r="M1238" s="6">
        <v>2022</v>
      </c>
      <c r="N1238" s="6" t="s">
        <v>7745</v>
      </c>
      <c r="O1238" s="6">
        <v>2</v>
      </c>
      <c r="P1238" s="6"/>
      <c r="Q1238" s="6" t="s">
        <v>7733</v>
      </c>
      <c r="R1238" s="6" t="s">
        <v>7734</v>
      </c>
      <c r="S1238" s="6"/>
      <c r="T1238" s="6" t="s">
        <v>1461</v>
      </c>
      <c r="U1238">
        <f t="shared" si="19"/>
        <v>3</v>
      </c>
    </row>
    <row r="1239" spans="1:21" x14ac:dyDescent="0.2">
      <c r="A1239" s="6" t="s">
        <v>9301</v>
      </c>
      <c r="B1239" s="6" t="s">
        <v>9295</v>
      </c>
      <c r="C1239" s="6">
        <v>3511035</v>
      </c>
      <c r="D1239" s="6" t="s">
        <v>6809</v>
      </c>
      <c r="E1239" s="6" t="s">
        <v>6721</v>
      </c>
      <c r="F1239" s="6" t="s">
        <v>6402</v>
      </c>
      <c r="G1239" s="6">
        <v>289</v>
      </c>
      <c r="H1239" s="6">
        <v>1471</v>
      </c>
      <c r="I1239" s="6">
        <v>0</v>
      </c>
      <c r="J1239" s="6">
        <v>0</v>
      </c>
      <c r="K1239" s="6">
        <v>0</v>
      </c>
      <c r="L1239" s="6"/>
      <c r="M1239" s="6">
        <v>2022</v>
      </c>
      <c r="N1239" s="6" t="s">
        <v>7745</v>
      </c>
      <c r="O1239" s="6">
        <v>2</v>
      </c>
      <c r="P1239" s="6"/>
      <c r="Q1239" s="6" t="s">
        <v>7733</v>
      </c>
      <c r="R1239" s="6" t="s">
        <v>7734</v>
      </c>
      <c r="S1239" s="6"/>
      <c r="T1239" s="6" t="s">
        <v>1462</v>
      </c>
      <c r="U1239">
        <f t="shared" si="19"/>
        <v>2</v>
      </c>
    </row>
    <row r="1240" spans="1:21" x14ac:dyDescent="0.2">
      <c r="A1240" s="6" t="s">
        <v>9301</v>
      </c>
      <c r="B1240" s="6" t="s">
        <v>9295</v>
      </c>
      <c r="C1240" s="6">
        <v>3511035</v>
      </c>
      <c r="D1240" s="6" t="s">
        <v>8687</v>
      </c>
      <c r="E1240" s="6" t="s">
        <v>9302</v>
      </c>
      <c r="F1240" s="6" t="s">
        <v>6402</v>
      </c>
      <c r="G1240" s="6">
        <v>366</v>
      </c>
      <c r="H1240" s="6">
        <v>1471</v>
      </c>
      <c r="I1240" s="6">
        <v>1</v>
      </c>
      <c r="J1240" s="6">
        <v>1</v>
      </c>
      <c r="K1240" s="6">
        <v>0</v>
      </c>
      <c r="L1240" s="6"/>
      <c r="M1240" s="6">
        <v>2022</v>
      </c>
      <c r="N1240" s="6" t="s">
        <v>7745</v>
      </c>
      <c r="O1240" s="6">
        <v>2</v>
      </c>
      <c r="P1240" s="6"/>
      <c r="Q1240" s="6" t="s">
        <v>7733</v>
      </c>
      <c r="R1240" s="6" t="s">
        <v>7734</v>
      </c>
      <c r="S1240" s="6"/>
      <c r="T1240" s="6" t="s">
        <v>1454</v>
      </c>
      <c r="U1240">
        <f t="shared" si="19"/>
        <v>1</v>
      </c>
    </row>
    <row r="1241" spans="1:21" x14ac:dyDescent="0.2">
      <c r="A1241" s="6" t="s">
        <v>9303</v>
      </c>
      <c r="B1241" s="6" t="s">
        <v>9304</v>
      </c>
      <c r="C1241" s="6">
        <v>3526028</v>
      </c>
      <c r="D1241" s="6" t="s">
        <v>7022</v>
      </c>
      <c r="E1241" s="6" t="s">
        <v>7491</v>
      </c>
      <c r="F1241" s="6" t="s">
        <v>6402</v>
      </c>
      <c r="G1241" s="6">
        <v>2178</v>
      </c>
      <c r="H1241" s="6">
        <v>5145</v>
      </c>
      <c r="I1241" s="6">
        <v>0</v>
      </c>
      <c r="J1241" s="6">
        <v>0</v>
      </c>
      <c r="K1241" s="6">
        <v>0</v>
      </c>
      <c r="L1241" s="6"/>
      <c r="M1241" s="6">
        <v>2022</v>
      </c>
      <c r="N1241" s="6" t="s">
        <v>7732</v>
      </c>
      <c r="O1241" s="6">
        <v>99</v>
      </c>
      <c r="P1241" s="6"/>
      <c r="Q1241" s="6" t="s">
        <v>7733</v>
      </c>
      <c r="R1241" s="6" t="s">
        <v>7734</v>
      </c>
      <c r="S1241" s="6"/>
      <c r="T1241" s="6" t="s">
        <v>1111</v>
      </c>
      <c r="U1241">
        <f t="shared" si="19"/>
        <v>2</v>
      </c>
    </row>
    <row r="1242" spans="1:21" x14ac:dyDescent="0.2">
      <c r="A1242" s="6" t="s">
        <v>9303</v>
      </c>
      <c r="B1242" s="6" t="s">
        <v>9304</v>
      </c>
      <c r="C1242" s="6">
        <v>3526028</v>
      </c>
      <c r="D1242" s="6" t="s">
        <v>9305</v>
      </c>
      <c r="E1242" s="6" t="s">
        <v>9306</v>
      </c>
      <c r="F1242" s="6" t="s">
        <v>6402</v>
      </c>
      <c r="G1242" s="6">
        <v>2967</v>
      </c>
      <c r="H1242" s="6">
        <v>5145</v>
      </c>
      <c r="I1242" s="6">
        <v>1</v>
      </c>
      <c r="J1242" s="6">
        <v>1</v>
      </c>
      <c r="K1242" s="6">
        <v>0</v>
      </c>
      <c r="L1242" s="6"/>
      <c r="M1242" s="6">
        <v>2022</v>
      </c>
      <c r="N1242" s="6" t="s">
        <v>7732</v>
      </c>
      <c r="O1242" s="6">
        <v>99</v>
      </c>
      <c r="P1242" s="6"/>
      <c r="Q1242" s="6" t="s">
        <v>7733</v>
      </c>
      <c r="R1242" s="6" t="s">
        <v>7734</v>
      </c>
      <c r="S1242" s="6"/>
      <c r="T1242" s="6" t="s">
        <v>1110</v>
      </c>
      <c r="U1242">
        <f t="shared" si="19"/>
        <v>1</v>
      </c>
    </row>
    <row r="1243" spans="1:21" x14ac:dyDescent="0.2">
      <c r="A1243" s="6" t="s">
        <v>9307</v>
      </c>
      <c r="B1243" s="6" t="s">
        <v>9304</v>
      </c>
      <c r="C1243" s="6">
        <v>3526028</v>
      </c>
      <c r="D1243" s="6" t="s">
        <v>6485</v>
      </c>
      <c r="E1243" s="6" t="s">
        <v>9308</v>
      </c>
      <c r="F1243" s="6" t="s">
        <v>6402</v>
      </c>
      <c r="G1243" s="6">
        <v>0</v>
      </c>
      <c r="H1243" s="6"/>
      <c r="I1243" s="6">
        <v>0</v>
      </c>
      <c r="J1243" s="6">
        <v>1</v>
      </c>
      <c r="K1243" s="6">
        <v>1</v>
      </c>
      <c r="L1243" s="6"/>
      <c r="M1243" s="6">
        <v>2022</v>
      </c>
      <c r="N1243" s="6" t="s">
        <v>7745</v>
      </c>
      <c r="O1243" s="6">
        <v>1</v>
      </c>
      <c r="P1243" s="6"/>
      <c r="Q1243" s="6" t="s">
        <v>7733</v>
      </c>
      <c r="R1243" s="6" t="s">
        <v>7734</v>
      </c>
      <c r="S1243" s="6"/>
      <c r="T1243" s="6" t="s">
        <v>4758</v>
      </c>
      <c r="U1243">
        <f t="shared" si="19"/>
        <v>2</v>
      </c>
    </row>
    <row r="1244" spans="1:21" x14ac:dyDescent="0.2">
      <c r="A1244" s="6" t="s">
        <v>9307</v>
      </c>
      <c r="B1244" s="6" t="s">
        <v>9304</v>
      </c>
      <c r="C1244" s="6">
        <v>3526028</v>
      </c>
      <c r="D1244" s="6" t="s">
        <v>6624</v>
      </c>
      <c r="E1244" s="6" t="s">
        <v>9309</v>
      </c>
      <c r="F1244" s="6" t="s">
        <v>6402</v>
      </c>
      <c r="G1244" s="6">
        <v>0</v>
      </c>
      <c r="H1244" s="6"/>
      <c r="I1244" s="6">
        <v>1</v>
      </c>
      <c r="J1244" s="6">
        <v>1</v>
      </c>
      <c r="K1244" s="6">
        <v>1</v>
      </c>
      <c r="L1244" s="6"/>
      <c r="M1244" s="6">
        <v>2022</v>
      </c>
      <c r="N1244" s="6" t="s">
        <v>7745</v>
      </c>
      <c r="O1244" s="6">
        <v>1</v>
      </c>
      <c r="P1244" s="6"/>
      <c r="Q1244" s="6" t="s">
        <v>7733</v>
      </c>
      <c r="R1244" s="6" t="s">
        <v>7734</v>
      </c>
      <c r="S1244" s="6"/>
      <c r="T1244" s="6" t="s">
        <v>4757</v>
      </c>
      <c r="U1244">
        <f t="shared" si="19"/>
        <v>1</v>
      </c>
    </row>
    <row r="1245" spans="1:21" x14ac:dyDescent="0.2">
      <c r="A1245" s="6" t="s">
        <v>9310</v>
      </c>
      <c r="B1245" s="6" t="s">
        <v>9304</v>
      </c>
      <c r="C1245" s="6">
        <v>3526028</v>
      </c>
      <c r="D1245" s="6" t="s">
        <v>7546</v>
      </c>
      <c r="E1245" s="6" t="s">
        <v>6982</v>
      </c>
      <c r="F1245" s="6" t="s">
        <v>6402</v>
      </c>
      <c r="G1245" s="6">
        <v>767</v>
      </c>
      <c r="H1245" s="6">
        <v>3633</v>
      </c>
      <c r="I1245" s="6">
        <v>0</v>
      </c>
      <c r="J1245" s="6">
        <v>0</v>
      </c>
      <c r="K1245" s="6">
        <v>0</v>
      </c>
      <c r="L1245" s="6"/>
      <c r="M1245" s="6">
        <v>2022</v>
      </c>
      <c r="N1245" s="6" t="s">
        <v>7745</v>
      </c>
      <c r="O1245" s="6">
        <v>2</v>
      </c>
      <c r="P1245" s="6"/>
      <c r="Q1245" s="6" t="s">
        <v>7733</v>
      </c>
      <c r="R1245" s="6" t="s">
        <v>7734</v>
      </c>
      <c r="S1245" s="6"/>
      <c r="T1245" s="6" t="s">
        <v>4759</v>
      </c>
      <c r="U1245">
        <f t="shared" si="19"/>
        <v>4</v>
      </c>
    </row>
    <row r="1246" spans="1:21" x14ac:dyDescent="0.2">
      <c r="A1246" s="6" t="s">
        <v>9310</v>
      </c>
      <c r="B1246" s="6" t="s">
        <v>9304</v>
      </c>
      <c r="C1246" s="6">
        <v>3526028</v>
      </c>
      <c r="D1246" s="6" t="s">
        <v>6609</v>
      </c>
      <c r="E1246" s="6" t="s">
        <v>9311</v>
      </c>
      <c r="F1246" s="6" t="s">
        <v>6402</v>
      </c>
      <c r="G1246" s="6">
        <v>988</v>
      </c>
      <c r="H1246" s="6">
        <v>3633</v>
      </c>
      <c r="I1246" s="6">
        <v>0</v>
      </c>
      <c r="J1246" s="6">
        <v>1</v>
      </c>
      <c r="K1246" s="6">
        <v>0</v>
      </c>
      <c r="L1246" s="6"/>
      <c r="M1246" s="6">
        <v>2022</v>
      </c>
      <c r="N1246" s="6" t="s">
        <v>7745</v>
      </c>
      <c r="O1246" s="6">
        <v>2</v>
      </c>
      <c r="P1246" s="6"/>
      <c r="Q1246" s="6" t="s">
        <v>7733</v>
      </c>
      <c r="R1246" s="6" t="s">
        <v>7734</v>
      </c>
      <c r="S1246" s="6"/>
      <c r="T1246" s="6" t="s">
        <v>4756</v>
      </c>
      <c r="U1246">
        <f t="shared" si="19"/>
        <v>3</v>
      </c>
    </row>
    <row r="1247" spans="1:21" x14ac:dyDescent="0.2">
      <c r="A1247" s="6" t="s">
        <v>9310</v>
      </c>
      <c r="B1247" s="6" t="s">
        <v>9304</v>
      </c>
      <c r="C1247" s="6">
        <v>3526028</v>
      </c>
      <c r="D1247" s="6" t="s">
        <v>6538</v>
      </c>
      <c r="E1247" s="6" t="s">
        <v>9312</v>
      </c>
      <c r="F1247" s="6" t="s">
        <v>6402</v>
      </c>
      <c r="G1247" s="6">
        <v>523</v>
      </c>
      <c r="H1247" s="6">
        <v>3633</v>
      </c>
      <c r="I1247" s="6">
        <v>0</v>
      </c>
      <c r="J1247" s="6">
        <v>0</v>
      </c>
      <c r="K1247" s="6">
        <v>0</v>
      </c>
      <c r="L1247" s="6"/>
      <c r="M1247" s="6">
        <v>2022</v>
      </c>
      <c r="N1247" s="6" t="s">
        <v>7745</v>
      </c>
      <c r="O1247" s="6">
        <v>2</v>
      </c>
      <c r="P1247" s="6"/>
      <c r="Q1247" s="6" t="s">
        <v>7733</v>
      </c>
      <c r="R1247" s="6" t="s">
        <v>7734</v>
      </c>
      <c r="S1247" s="6"/>
      <c r="T1247" s="6" t="s">
        <v>4760</v>
      </c>
      <c r="U1247">
        <f t="shared" si="19"/>
        <v>2</v>
      </c>
    </row>
    <row r="1248" spans="1:21" x14ac:dyDescent="0.2">
      <c r="A1248" s="6" t="s">
        <v>9310</v>
      </c>
      <c r="B1248" s="6" t="s">
        <v>9304</v>
      </c>
      <c r="C1248" s="6">
        <v>3526028</v>
      </c>
      <c r="D1248" s="6" t="s">
        <v>6434</v>
      </c>
      <c r="E1248" s="6" t="s">
        <v>8864</v>
      </c>
      <c r="F1248" s="6" t="s">
        <v>6402</v>
      </c>
      <c r="G1248" s="6">
        <v>1355</v>
      </c>
      <c r="H1248" s="6">
        <v>3633</v>
      </c>
      <c r="I1248" s="6">
        <v>1</v>
      </c>
      <c r="J1248" s="6">
        <v>1</v>
      </c>
      <c r="K1248" s="6">
        <v>0</v>
      </c>
      <c r="L1248" s="6"/>
      <c r="M1248" s="6">
        <v>2022</v>
      </c>
      <c r="N1248" s="6" t="s">
        <v>7745</v>
      </c>
      <c r="O1248" s="6">
        <v>2</v>
      </c>
      <c r="P1248" s="6"/>
      <c r="Q1248" s="6" t="s">
        <v>7733</v>
      </c>
      <c r="R1248" s="6" t="s">
        <v>7734</v>
      </c>
      <c r="S1248" s="6"/>
      <c r="T1248" s="6" t="s">
        <v>4755</v>
      </c>
      <c r="U1248">
        <f t="shared" si="19"/>
        <v>1</v>
      </c>
    </row>
    <row r="1249" spans="1:21" x14ac:dyDescent="0.2">
      <c r="A1249" s="6" t="s">
        <v>9313</v>
      </c>
      <c r="B1249" s="6" t="s">
        <v>9304</v>
      </c>
      <c r="C1249" s="6">
        <v>3526028</v>
      </c>
      <c r="D1249" s="6" t="s">
        <v>6597</v>
      </c>
      <c r="E1249" s="6" t="s">
        <v>8021</v>
      </c>
      <c r="F1249" s="6" t="s">
        <v>6402</v>
      </c>
      <c r="G1249" s="6">
        <v>0</v>
      </c>
      <c r="H1249" s="6"/>
      <c r="I1249" s="6">
        <v>1</v>
      </c>
      <c r="J1249" s="6">
        <v>1</v>
      </c>
      <c r="K1249" s="6">
        <v>1</v>
      </c>
      <c r="L1249" s="6"/>
      <c r="M1249" s="6">
        <v>2022</v>
      </c>
      <c r="N1249" s="6" t="s">
        <v>7745</v>
      </c>
      <c r="O1249" s="6">
        <v>3</v>
      </c>
      <c r="P1249" s="6"/>
      <c r="Q1249" s="6" t="s">
        <v>7733</v>
      </c>
      <c r="R1249" s="6" t="s">
        <v>7734</v>
      </c>
      <c r="S1249" s="6"/>
      <c r="T1249" s="6" t="s">
        <v>4754</v>
      </c>
      <c r="U1249">
        <f t="shared" si="19"/>
        <v>2</v>
      </c>
    </row>
    <row r="1250" spans="1:21" x14ac:dyDescent="0.2">
      <c r="A1250" s="6" t="s">
        <v>9313</v>
      </c>
      <c r="B1250" s="6" t="s">
        <v>9304</v>
      </c>
      <c r="C1250" s="6">
        <v>3526028</v>
      </c>
      <c r="D1250" s="6" t="s">
        <v>9314</v>
      </c>
      <c r="E1250" s="6" t="s">
        <v>9315</v>
      </c>
      <c r="F1250" s="6" t="s">
        <v>6402</v>
      </c>
      <c r="G1250" s="6">
        <v>0</v>
      </c>
      <c r="H1250" s="6"/>
      <c r="I1250" s="6">
        <v>0</v>
      </c>
      <c r="J1250" s="6">
        <v>1</v>
      </c>
      <c r="K1250" s="6">
        <v>1</v>
      </c>
      <c r="L1250" s="6"/>
      <c r="M1250" s="6">
        <v>2022</v>
      </c>
      <c r="N1250" s="6" t="s">
        <v>7745</v>
      </c>
      <c r="O1250" s="6">
        <v>3</v>
      </c>
      <c r="P1250" s="6"/>
      <c r="Q1250" s="6" t="s">
        <v>7733</v>
      </c>
      <c r="R1250" s="6" t="s">
        <v>7734</v>
      </c>
      <c r="S1250" s="6"/>
      <c r="T1250" s="6" t="s">
        <v>4753</v>
      </c>
      <c r="U1250">
        <f t="shared" si="19"/>
        <v>1</v>
      </c>
    </row>
    <row r="1251" spans="1:21" x14ac:dyDescent="0.2">
      <c r="A1251" s="6" t="s">
        <v>9316</v>
      </c>
      <c r="B1251" s="6" t="s">
        <v>9304</v>
      </c>
      <c r="C1251" s="6">
        <v>3526028</v>
      </c>
      <c r="D1251" s="6" t="s">
        <v>9317</v>
      </c>
      <c r="E1251" s="6" t="s">
        <v>7271</v>
      </c>
      <c r="F1251" s="6" t="s">
        <v>6402</v>
      </c>
      <c r="G1251" s="6">
        <v>1026</v>
      </c>
      <c r="H1251" s="6">
        <v>4982</v>
      </c>
      <c r="I1251" s="6">
        <v>0</v>
      </c>
      <c r="J1251" s="6">
        <v>0</v>
      </c>
      <c r="K1251" s="6">
        <v>0</v>
      </c>
      <c r="L1251" s="6"/>
      <c r="M1251" s="6">
        <v>2022</v>
      </c>
      <c r="N1251" s="6" t="s">
        <v>7740</v>
      </c>
      <c r="O1251" s="6">
        <v>99</v>
      </c>
      <c r="P1251" s="6"/>
      <c r="Q1251" s="6" t="s">
        <v>7733</v>
      </c>
      <c r="R1251" s="6" t="s">
        <v>7734</v>
      </c>
      <c r="S1251" s="6"/>
      <c r="T1251" s="6" t="s">
        <v>4761</v>
      </c>
      <c r="U1251">
        <f t="shared" si="19"/>
        <v>3</v>
      </c>
    </row>
    <row r="1252" spans="1:21" x14ac:dyDescent="0.2">
      <c r="A1252" s="6" t="s">
        <v>9316</v>
      </c>
      <c r="B1252" s="6" t="s">
        <v>9304</v>
      </c>
      <c r="C1252" s="6">
        <v>3526028</v>
      </c>
      <c r="D1252" s="6" t="s">
        <v>7165</v>
      </c>
      <c r="E1252" s="6" t="s">
        <v>9318</v>
      </c>
      <c r="F1252" s="6" t="s">
        <v>6402</v>
      </c>
      <c r="G1252" s="6">
        <v>3461</v>
      </c>
      <c r="H1252" s="6">
        <v>4982</v>
      </c>
      <c r="I1252" s="6">
        <v>1</v>
      </c>
      <c r="J1252" s="6">
        <v>1</v>
      </c>
      <c r="K1252" s="6">
        <v>0</v>
      </c>
      <c r="L1252" s="6"/>
      <c r="M1252" s="6">
        <v>2022</v>
      </c>
      <c r="N1252" s="6" t="s">
        <v>7740</v>
      </c>
      <c r="O1252" s="6">
        <v>99</v>
      </c>
      <c r="P1252" s="6"/>
      <c r="Q1252" s="6" t="s">
        <v>7733</v>
      </c>
      <c r="R1252" s="6" t="s">
        <v>7734</v>
      </c>
      <c r="S1252" s="6"/>
      <c r="T1252" s="6" t="s">
        <v>4752</v>
      </c>
      <c r="U1252">
        <f t="shared" si="19"/>
        <v>2</v>
      </c>
    </row>
    <row r="1253" spans="1:21" x14ac:dyDescent="0.2">
      <c r="A1253" s="6" t="s">
        <v>9316</v>
      </c>
      <c r="B1253" s="6" t="s">
        <v>9304</v>
      </c>
      <c r="C1253" s="6">
        <v>3526028</v>
      </c>
      <c r="D1253" s="6" t="s">
        <v>6979</v>
      </c>
      <c r="E1253" s="6" t="s">
        <v>9319</v>
      </c>
      <c r="F1253" s="6" t="s">
        <v>6402</v>
      </c>
      <c r="G1253" s="6">
        <v>495</v>
      </c>
      <c r="H1253" s="6">
        <v>4982</v>
      </c>
      <c r="I1253" s="6">
        <v>0</v>
      </c>
      <c r="J1253" s="6">
        <v>0</v>
      </c>
      <c r="K1253" s="6">
        <v>0</v>
      </c>
      <c r="L1253" s="6"/>
      <c r="M1253" s="6">
        <v>2022</v>
      </c>
      <c r="N1253" s="6" t="s">
        <v>7740</v>
      </c>
      <c r="O1253" s="6">
        <v>99</v>
      </c>
      <c r="P1253" s="6"/>
      <c r="Q1253" s="6" t="s">
        <v>7733</v>
      </c>
      <c r="R1253" s="6" t="s">
        <v>7734</v>
      </c>
      <c r="S1253" s="6"/>
      <c r="T1253" s="6" t="s">
        <v>4762</v>
      </c>
      <c r="U1253">
        <f t="shared" si="19"/>
        <v>1</v>
      </c>
    </row>
    <row r="1254" spans="1:21" x14ac:dyDescent="0.2">
      <c r="A1254" s="6" t="s">
        <v>9320</v>
      </c>
      <c r="B1254" s="6" t="s">
        <v>9321</v>
      </c>
      <c r="C1254" s="6">
        <v>3526003</v>
      </c>
      <c r="D1254" s="6" t="s">
        <v>9322</v>
      </c>
      <c r="E1254" s="6" t="s">
        <v>9323</v>
      </c>
      <c r="F1254" s="6" t="s">
        <v>6402</v>
      </c>
      <c r="G1254" s="6">
        <v>1075</v>
      </c>
      <c r="H1254" s="6">
        <v>9210</v>
      </c>
      <c r="I1254" s="6">
        <v>0</v>
      </c>
      <c r="J1254" s="6">
        <v>0</v>
      </c>
      <c r="K1254" s="6">
        <v>0</v>
      </c>
      <c r="L1254" s="6"/>
      <c r="M1254" s="6">
        <v>2022</v>
      </c>
      <c r="N1254" s="6" t="s">
        <v>7732</v>
      </c>
      <c r="O1254" s="6">
        <v>99</v>
      </c>
      <c r="P1254" s="6"/>
      <c r="Q1254" s="6" t="s">
        <v>7733</v>
      </c>
      <c r="R1254" s="6" t="s">
        <v>7734</v>
      </c>
      <c r="S1254" s="6"/>
      <c r="T1254" s="6" t="s">
        <v>715</v>
      </c>
      <c r="U1254">
        <f t="shared" si="19"/>
        <v>3</v>
      </c>
    </row>
    <row r="1255" spans="1:21" x14ac:dyDescent="0.2">
      <c r="A1255" s="6" t="s">
        <v>9320</v>
      </c>
      <c r="B1255" s="6" t="s">
        <v>9321</v>
      </c>
      <c r="C1255" s="6">
        <v>3526003</v>
      </c>
      <c r="D1255" s="6" t="s">
        <v>9324</v>
      </c>
      <c r="E1255" s="6" t="s">
        <v>9187</v>
      </c>
      <c r="F1255" s="6" t="s">
        <v>6402</v>
      </c>
      <c r="G1255" s="6">
        <v>6195</v>
      </c>
      <c r="H1255" s="6">
        <v>9210</v>
      </c>
      <c r="I1255" s="6">
        <v>1</v>
      </c>
      <c r="J1255" s="6">
        <v>1</v>
      </c>
      <c r="K1255" s="6">
        <v>0</v>
      </c>
      <c r="L1255" s="6"/>
      <c r="M1255" s="6">
        <v>2022</v>
      </c>
      <c r="N1255" s="6" t="s">
        <v>7732</v>
      </c>
      <c r="O1255" s="6">
        <v>99</v>
      </c>
      <c r="P1255" s="6"/>
      <c r="Q1255" s="6" t="s">
        <v>7733</v>
      </c>
      <c r="R1255" s="6" t="s">
        <v>7734</v>
      </c>
      <c r="S1255" s="6"/>
      <c r="T1255" s="6" t="s">
        <v>714</v>
      </c>
      <c r="U1255">
        <f t="shared" si="19"/>
        <v>2</v>
      </c>
    </row>
    <row r="1256" spans="1:21" x14ac:dyDescent="0.2">
      <c r="A1256" s="6" t="s">
        <v>9320</v>
      </c>
      <c r="B1256" s="6" t="s">
        <v>9321</v>
      </c>
      <c r="C1256" s="6">
        <v>3526003</v>
      </c>
      <c r="D1256" s="6" t="s">
        <v>6738</v>
      </c>
      <c r="E1256" s="6" t="s">
        <v>9325</v>
      </c>
      <c r="F1256" s="6" t="s">
        <v>6402</v>
      </c>
      <c r="G1256" s="6">
        <v>1940</v>
      </c>
      <c r="H1256" s="6">
        <v>9210</v>
      </c>
      <c r="I1256" s="6">
        <v>0</v>
      </c>
      <c r="J1256" s="6">
        <v>0</v>
      </c>
      <c r="K1256" s="6">
        <v>0</v>
      </c>
      <c r="L1256" s="6"/>
      <c r="M1256" s="6">
        <v>2022</v>
      </c>
      <c r="N1256" s="6" t="s">
        <v>7732</v>
      </c>
      <c r="O1256" s="6">
        <v>99</v>
      </c>
      <c r="P1256" s="6"/>
      <c r="Q1256" s="6" t="s">
        <v>7733</v>
      </c>
      <c r="R1256" s="6" t="s">
        <v>7734</v>
      </c>
      <c r="S1256" s="6"/>
      <c r="T1256" s="6" t="s">
        <v>716</v>
      </c>
      <c r="U1256">
        <f t="shared" si="19"/>
        <v>1</v>
      </c>
    </row>
    <row r="1257" spans="1:21" x14ac:dyDescent="0.2">
      <c r="A1257" s="6" t="s">
        <v>9326</v>
      </c>
      <c r="B1257" s="6" t="s">
        <v>9321</v>
      </c>
      <c r="C1257" s="6">
        <v>3526003</v>
      </c>
      <c r="D1257" s="6" t="s">
        <v>6444</v>
      </c>
      <c r="E1257" s="6" t="s">
        <v>9327</v>
      </c>
      <c r="F1257" s="6" t="s">
        <v>6402</v>
      </c>
      <c r="G1257" s="6">
        <v>205</v>
      </c>
      <c r="H1257" s="6">
        <v>1063</v>
      </c>
      <c r="I1257" s="6">
        <v>0</v>
      </c>
      <c r="J1257" s="6">
        <v>0</v>
      </c>
      <c r="K1257" s="6">
        <v>0</v>
      </c>
      <c r="L1257" s="6"/>
      <c r="M1257" s="6">
        <v>2022</v>
      </c>
      <c r="N1257" s="6" t="s">
        <v>7745</v>
      </c>
      <c r="O1257" s="6">
        <v>1</v>
      </c>
      <c r="P1257" s="6"/>
      <c r="Q1257" s="6" t="s">
        <v>7733</v>
      </c>
      <c r="R1257" s="6" t="s">
        <v>7734</v>
      </c>
      <c r="S1257" s="6"/>
      <c r="T1257" s="6" t="s">
        <v>2762</v>
      </c>
      <c r="U1257">
        <f t="shared" si="19"/>
        <v>3</v>
      </c>
    </row>
    <row r="1258" spans="1:21" x14ac:dyDescent="0.2">
      <c r="A1258" s="6" t="s">
        <v>9326</v>
      </c>
      <c r="B1258" s="6" t="s">
        <v>9321</v>
      </c>
      <c r="C1258" s="6">
        <v>3526003</v>
      </c>
      <c r="D1258" s="6" t="s">
        <v>9328</v>
      </c>
      <c r="E1258" s="6" t="s">
        <v>9329</v>
      </c>
      <c r="F1258" s="6" t="s">
        <v>6402</v>
      </c>
      <c r="G1258" s="6">
        <v>627</v>
      </c>
      <c r="H1258" s="6">
        <v>1063</v>
      </c>
      <c r="I1258" s="6">
        <v>1</v>
      </c>
      <c r="J1258" s="6">
        <v>1</v>
      </c>
      <c r="K1258" s="6">
        <v>0</v>
      </c>
      <c r="L1258" s="6"/>
      <c r="M1258" s="6">
        <v>2022</v>
      </c>
      <c r="N1258" s="6" t="s">
        <v>7745</v>
      </c>
      <c r="O1258" s="6">
        <v>1</v>
      </c>
      <c r="P1258" s="6"/>
      <c r="Q1258" s="6" t="s">
        <v>7733</v>
      </c>
      <c r="R1258" s="6" t="s">
        <v>7734</v>
      </c>
      <c r="S1258" s="6"/>
      <c r="T1258" s="6" t="s">
        <v>2761</v>
      </c>
      <c r="U1258">
        <f t="shared" si="19"/>
        <v>2</v>
      </c>
    </row>
    <row r="1259" spans="1:21" x14ac:dyDescent="0.2">
      <c r="A1259" s="6" t="s">
        <v>9326</v>
      </c>
      <c r="B1259" s="6" t="s">
        <v>9321</v>
      </c>
      <c r="C1259" s="6">
        <v>3526003</v>
      </c>
      <c r="D1259" s="6" t="s">
        <v>6580</v>
      </c>
      <c r="E1259" s="6" t="s">
        <v>6544</v>
      </c>
      <c r="F1259" s="6" t="s">
        <v>6402</v>
      </c>
      <c r="G1259" s="6">
        <v>231</v>
      </c>
      <c r="H1259" s="6">
        <v>1063</v>
      </c>
      <c r="I1259" s="6">
        <v>0</v>
      </c>
      <c r="J1259" s="6">
        <v>0</v>
      </c>
      <c r="K1259" s="6">
        <v>0</v>
      </c>
      <c r="L1259" s="6"/>
      <c r="M1259" s="6">
        <v>2022</v>
      </c>
      <c r="N1259" s="6" t="s">
        <v>7745</v>
      </c>
      <c r="O1259" s="6">
        <v>1</v>
      </c>
      <c r="P1259" s="6"/>
      <c r="Q1259" s="6" t="s">
        <v>7733</v>
      </c>
      <c r="R1259" s="6" t="s">
        <v>7734</v>
      </c>
      <c r="S1259" s="6"/>
      <c r="T1259" s="6" t="s">
        <v>702</v>
      </c>
      <c r="U1259">
        <f t="shared" si="19"/>
        <v>1</v>
      </c>
    </row>
    <row r="1260" spans="1:21" x14ac:dyDescent="0.2">
      <c r="A1260" s="6" t="s">
        <v>9330</v>
      </c>
      <c r="B1260" s="6" t="s">
        <v>9321</v>
      </c>
      <c r="C1260" s="6">
        <v>3526003</v>
      </c>
      <c r="D1260" s="6" t="s">
        <v>7119</v>
      </c>
      <c r="E1260" s="6" t="s">
        <v>9331</v>
      </c>
      <c r="F1260" s="6" t="s">
        <v>6402</v>
      </c>
      <c r="G1260" s="6">
        <v>713</v>
      </c>
      <c r="H1260" s="6">
        <v>1358</v>
      </c>
      <c r="I1260" s="6">
        <v>1</v>
      </c>
      <c r="J1260" s="6">
        <v>1</v>
      </c>
      <c r="K1260" s="6">
        <v>0</v>
      </c>
      <c r="L1260" s="6"/>
      <c r="M1260" s="6">
        <v>2022</v>
      </c>
      <c r="N1260" s="6" t="s">
        <v>7745</v>
      </c>
      <c r="O1260" s="6">
        <v>2</v>
      </c>
      <c r="P1260" s="6"/>
      <c r="Q1260" s="6" t="s">
        <v>7733</v>
      </c>
      <c r="R1260" s="6" t="s">
        <v>7734</v>
      </c>
      <c r="S1260" s="6"/>
      <c r="T1260" s="6" t="s">
        <v>2760</v>
      </c>
      <c r="U1260">
        <f t="shared" si="19"/>
        <v>3</v>
      </c>
    </row>
    <row r="1261" spans="1:21" x14ac:dyDescent="0.2">
      <c r="A1261" s="6" t="s">
        <v>9330</v>
      </c>
      <c r="B1261" s="6" t="s">
        <v>9321</v>
      </c>
      <c r="C1261" s="6">
        <v>3526003</v>
      </c>
      <c r="D1261" s="6" t="s">
        <v>6738</v>
      </c>
      <c r="E1261" s="6" t="s">
        <v>9332</v>
      </c>
      <c r="F1261" s="6" t="s">
        <v>6402</v>
      </c>
      <c r="G1261" s="6">
        <v>278</v>
      </c>
      <c r="H1261" s="6">
        <v>1358</v>
      </c>
      <c r="I1261" s="6">
        <v>0</v>
      </c>
      <c r="J1261" s="6">
        <v>0</v>
      </c>
      <c r="K1261" s="6">
        <v>0</v>
      </c>
      <c r="L1261" s="6"/>
      <c r="M1261" s="6">
        <v>2022</v>
      </c>
      <c r="N1261" s="6" t="s">
        <v>7745</v>
      </c>
      <c r="O1261" s="6">
        <v>2</v>
      </c>
      <c r="P1261" s="6"/>
      <c r="Q1261" s="6" t="s">
        <v>7733</v>
      </c>
      <c r="R1261" s="6" t="s">
        <v>7734</v>
      </c>
      <c r="S1261" s="6"/>
      <c r="T1261" s="6" t="s">
        <v>2763</v>
      </c>
      <c r="U1261">
        <f t="shared" si="19"/>
        <v>2</v>
      </c>
    </row>
    <row r="1262" spans="1:21" x14ac:dyDescent="0.2">
      <c r="A1262" s="6" t="s">
        <v>9330</v>
      </c>
      <c r="B1262" s="6" t="s">
        <v>9321</v>
      </c>
      <c r="C1262" s="6">
        <v>3526003</v>
      </c>
      <c r="D1262" s="6" t="s">
        <v>6434</v>
      </c>
      <c r="E1262" s="6" t="s">
        <v>9333</v>
      </c>
      <c r="F1262" s="6" t="s">
        <v>6402</v>
      </c>
      <c r="G1262" s="6">
        <v>367</v>
      </c>
      <c r="H1262" s="6">
        <v>1358</v>
      </c>
      <c r="I1262" s="6">
        <v>0</v>
      </c>
      <c r="J1262" s="6">
        <v>0</v>
      </c>
      <c r="K1262" s="6">
        <v>0</v>
      </c>
      <c r="L1262" s="6"/>
      <c r="M1262" s="6">
        <v>2022</v>
      </c>
      <c r="N1262" s="6" t="s">
        <v>7745</v>
      </c>
      <c r="O1262" s="6">
        <v>2</v>
      </c>
      <c r="P1262" s="6"/>
      <c r="Q1262" s="6" t="s">
        <v>7733</v>
      </c>
      <c r="R1262" s="6" t="s">
        <v>7734</v>
      </c>
      <c r="S1262" s="6"/>
      <c r="T1262" s="6" t="s">
        <v>2764</v>
      </c>
      <c r="U1262">
        <f t="shared" si="19"/>
        <v>1</v>
      </c>
    </row>
    <row r="1263" spans="1:21" x14ac:dyDescent="0.2">
      <c r="A1263" s="6" t="s">
        <v>9334</v>
      </c>
      <c r="B1263" s="6" t="s">
        <v>9321</v>
      </c>
      <c r="C1263" s="6">
        <v>3526003</v>
      </c>
      <c r="D1263" s="6" t="s">
        <v>7262</v>
      </c>
      <c r="E1263" s="6" t="s">
        <v>9335</v>
      </c>
      <c r="F1263" s="6" t="s">
        <v>6402</v>
      </c>
      <c r="G1263" s="6">
        <v>979</v>
      </c>
      <c r="H1263" s="6">
        <v>1602</v>
      </c>
      <c r="I1263" s="6">
        <v>0</v>
      </c>
      <c r="J1263" s="6">
        <v>1</v>
      </c>
      <c r="K1263" s="6">
        <v>0</v>
      </c>
      <c r="L1263" s="6"/>
      <c r="M1263" s="6">
        <v>2022</v>
      </c>
      <c r="N1263" s="6" t="s">
        <v>7745</v>
      </c>
      <c r="O1263" s="6">
        <v>3</v>
      </c>
      <c r="P1263" s="6"/>
      <c r="Q1263" s="6" t="s">
        <v>7733</v>
      </c>
      <c r="R1263" s="6" t="s">
        <v>7734</v>
      </c>
      <c r="S1263" s="6"/>
      <c r="T1263" s="6" t="s">
        <v>2759</v>
      </c>
      <c r="U1263">
        <f t="shared" si="19"/>
        <v>3</v>
      </c>
    </row>
    <row r="1264" spans="1:21" x14ac:dyDescent="0.2">
      <c r="A1264" s="6" t="s">
        <v>9334</v>
      </c>
      <c r="B1264" s="6" t="s">
        <v>9321</v>
      </c>
      <c r="C1264" s="6">
        <v>3526003</v>
      </c>
      <c r="D1264" s="6" t="s">
        <v>6796</v>
      </c>
      <c r="E1264" s="6" t="s">
        <v>9336</v>
      </c>
      <c r="F1264" s="6" t="s">
        <v>6402</v>
      </c>
      <c r="G1264" s="6">
        <v>359</v>
      </c>
      <c r="H1264" s="6">
        <v>1602</v>
      </c>
      <c r="I1264" s="6">
        <v>0</v>
      </c>
      <c r="J1264" s="6">
        <v>0</v>
      </c>
      <c r="K1264" s="6">
        <v>0</v>
      </c>
      <c r="L1264" s="6"/>
      <c r="M1264" s="6">
        <v>2022</v>
      </c>
      <c r="N1264" s="6" t="s">
        <v>7745</v>
      </c>
      <c r="O1264" s="6">
        <v>3</v>
      </c>
      <c r="P1264" s="6"/>
      <c r="Q1264" s="6" t="s">
        <v>7733</v>
      </c>
      <c r="R1264" s="6" t="s">
        <v>7734</v>
      </c>
      <c r="S1264" s="6"/>
      <c r="T1264" s="6" t="s">
        <v>2765</v>
      </c>
      <c r="U1264">
        <f t="shared" si="19"/>
        <v>2</v>
      </c>
    </row>
    <row r="1265" spans="1:21" x14ac:dyDescent="0.2">
      <c r="A1265" s="6" t="s">
        <v>9334</v>
      </c>
      <c r="B1265" s="6" t="s">
        <v>9321</v>
      </c>
      <c r="C1265" s="6">
        <v>3526003</v>
      </c>
      <c r="D1265" s="6" t="s">
        <v>6857</v>
      </c>
      <c r="E1265" s="6" t="s">
        <v>9337</v>
      </c>
      <c r="F1265" s="6" t="s">
        <v>6402</v>
      </c>
      <c r="G1265" s="6">
        <v>264</v>
      </c>
      <c r="H1265" s="6">
        <v>1602</v>
      </c>
      <c r="I1265" s="6">
        <v>0</v>
      </c>
      <c r="J1265" s="6">
        <v>0</v>
      </c>
      <c r="K1265" s="6">
        <v>0</v>
      </c>
      <c r="L1265" s="6"/>
      <c r="M1265" s="6">
        <v>2022</v>
      </c>
      <c r="N1265" s="6" t="s">
        <v>7745</v>
      </c>
      <c r="O1265" s="6">
        <v>3</v>
      </c>
      <c r="P1265" s="6"/>
      <c r="Q1265" s="6" t="s">
        <v>7733</v>
      </c>
      <c r="R1265" s="6" t="s">
        <v>7734</v>
      </c>
      <c r="S1265" s="6"/>
      <c r="T1265" s="6" t="s">
        <v>2766</v>
      </c>
      <c r="U1265">
        <f t="shared" si="19"/>
        <v>1</v>
      </c>
    </row>
    <row r="1266" spans="1:21" x14ac:dyDescent="0.2">
      <c r="A1266" s="6" t="s">
        <v>9338</v>
      </c>
      <c r="B1266" s="6" t="s">
        <v>9321</v>
      </c>
      <c r="C1266" s="6">
        <v>3526003</v>
      </c>
      <c r="D1266" s="6" t="s">
        <v>6952</v>
      </c>
      <c r="E1266" s="6" t="s">
        <v>7295</v>
      </c>
      <c r="F1266" s="6" t="s">
        <v>6402</v>
      </c>
      <c r="G1266" s="6">
        <v>689</v>
      </c>
      <c r="H1266" s="6">
        <v>1758</v>
      </c>
      <c r="I1266" s="6">
        <v>0</v>
      </c>
      <c r="J1266" s="6">
        <v>1</v>
      </c>
      <c r="K1266" s="6">
        <v>0</v>
      </c>
      <c r="L1266" s="6"/>
      <c r="M1266" s="6">
        <v>2022</v>
      </c>
      <c r="N1266" s="6" t="s">
        <v>7745</v>
      </c>
      <c r="O1266" s="6">
        <v>4</v>
      </c>
      <c r="P1266" s="6"/>
      <c r="Q1266" s="6" t="s">
        <v>7733</v>
      </c>
      <c r="R1266" s="6" t="s">
        <v>7734</v>
      </c>
      <c r="S1266" s="6"/>
      <c r="T1266" s="6" t="s">
        <v>2758</v>
      </c>
      <c r="U1266">
        <f t="shared" si="19"/>
        <v>4</v>
      </c>
    </row>
    <row r="1267" spans="1:21" x14ac:dyDescent="0.2">
      <c r="A1267" s="6" t="s">
        <v>9338</v>
      </c>
      <c r="B1267" s="6" t="s">
        <v>9321</v>
      </c>
      <c r="C1267" s="6">
        <v>3526003</v>
      </c>
      <c r="D1267" s="6" t="s">
        <v>6531</v>
      </c>
      <c r="E1267" s="6" t="s">
        <v>9339</v>
      </c>
      <c r="F1267" s="6" t="s">
        <v>6402</v>
      </c>
      <c r="G1267" s="6">
        <v>77</v>
      </c>
      <c r="H1267" s="6">
        <v>1758</v>
      </c>
      <c r="I1267" s="6">
        <v>0</v>
      </c>
      <c r="J1267" s="6">
        <v>0</v>
      </c>
      <c r="K1267" s="6">
        <v>0</v>
      </c>
      <c r="L1267" s="6"/>
      <c r="M1267" s="6">
        <v>2022</v>
      </c>
      <c r="N1267" s="6" t="s">
        <v>7745</v>
      </c>
      <c r="O1267" s="6">
        <v>4</v>
      </c>
      <c r="P1267" s="6"/>
      <c r="Q1267" s="6" t="s">
        <v>7733</v>
      </c>
      <c r="R1267" s="6" t="s">
        <v>7734</v>
      </c>
      <c r="S1267" s="6"/>
      <c r="T1267" s="6" t="s">
        <v>2767</v>
      </c>
      <c r="U1267">
        <f t="shared" si="19"/>
        <v>3</v>
      </c>
    </row>
    <row r="1268" spans="1:21" x14ac:dyDescent="0.2">
      <c r="A1268" s="6" t="s">
        <v>9338</v>
      </c>
      <c r="B1268" s="6" t="s">
        <v>9321</v>
      </c>
      <c r="C1268" s="6">
        <v>3526003</v>
      </c>
      <c r="D1268" s="6" t="s">
        <v>9340</v>
      </c>
      <c r="E1268" s="6" t="s">
        <v>9341</v>
      </c>
      <c r="F1268" s="6" t="s">
        <v>6402</v>
      </c>
      <c r="G1268" s="6">
        <v>537</v>
      </c>
      <c r="H1268" s="6">
        <v>1758</v>
      </c>
      <c r="I1268" s="6">
        <v>0</v>
      </c>
      <c r="J1268" s="6">
        <v>0</v>
      </c>
      <c r="K1268" s="6">
        <v>0</v>
      </c>
      <c r="L1268" s="6"/>
      <c r="M1268" s="6">
        <v>2022</v>
      </c>
      <c r="N1268" s="6" t="s">
        <v>7745</v>
      </c>
      <c r="O1268" s="6">
        <v>4</v>
      </c>
      <c r="P1268" s="6"/>
      <c r="Q1268" s="6" t="s">
        <v>7733</v>
      </c>
      <c r="R1268" s="6" t="s">
        <v>7734</v>
      </c>
      <c r="S1268" s="6"/>
      <c r="T1268" s="6" t="s">
        <v>2768</v>
      </c>
      <c r="U1268">
        <f t="shared" si="19"/>
        <v>2</v>
      </c>
    </row>
    <row r="1269" spans="1:21" x14ac:dyDescent="0.2">
      <c r="A1269" s="6" t="s">
        <v>9338</v>
      </c>
      <c r="B1269" s="6" t="s">
        <v>9321</v>
      </c>
      <c r="C1269" s="6">
        <v>3526003</v>
      </c>
      <c r="D1269" s="6" t="s">
        <v>6539</v>
      </c>
      <c r="E1269" s="6" t="s">
        <v>8137</v>
      </c>
      <c r="F1269" s="6" t="s">
        <v>6402</v>
      </c>
      <c r="G1269" s="6">
        <v>455</v>
      </c>
      <c r="H1269" s="6">
        <v>1758</v>
      </c>
      <c r="I1269" s="6">
        <v>0</v>
      </c>
      <c r="J1269" s="6">
        <v>0</v>
      </c>
      <c r="K1269" s="6">
        <v>0</v>
      </c>
      <c r="L1269" s="6"/>
      <c r="M1269" s="6">
        <v>2022</v>
      </c>
      <c r="N1269" s="6" t="s">
        <v>7745</v>
      </c>
      <c r="O1269" s="6">
        <v>4</v>
      </c>
      <c r="P1269" s="6"/>
      <c r="Q1269" s="6" t="s">
        <v>7733</v>
      </c>
      <c r="R1269" s="6" t="s">
        <v>7734</v>
      </c>
      <c r="S1269" s="6"/>
      <c r="T1269" s="6" t="s">
        <v>2769</v>
      </c>
      <c r="U1269">
        <f t="shared" si="19"/>
        <v>1</v>
      </c>
    </row>
    <row r="1270" spans="1:21" x14ac:dyDescent="0.2">
      <c r="A1270" s="6" t="s">
        <v>9342</v>
      </c>
      <c r="B1270" s="6" t="s">
        <v>9321</v>
      </c>
      <c r="C1270" s="6">
        <v>3526003</v>
      </c>
      <c r="D1270" s="6" t="s">
        <v>6423</v>
      </c>
      <c r="E1270" s="6" t="s">
        <v>6880</v>
      </c>
      <c r="F1270" s="6" t="s">
        <v>6402</v>
      </c>
      <c r="G1270" s="6">
        <v>1319</v>
      </c>
      <c r="H1270" s="6">
        <v>1700</v>
      </c>
      <c r="I1270" s="6">
        <v>0</v>
      </c>
      <c r="J1270" s="6">
        <v>1</v>
      </c>
      <c r="K1270" s="6">
        <v>0</v>
      </c>
      <c r="L1270" s="6"/>
      <c r="M1270" s="6">
        <v>2022</v>
      </c>
      <c r="N1270" s="6" t="s">
        <v>7745</v>
      </c>
      <c r="O1270" s="6">
        <v>5</v>
      </c>
      <c r="P1270" s="6"/>
      <c r="Q1270" s="6" t="s">
        <v>7733</v>
      </c>
      <c r="R1270" s="6" t="s">
        <v>7734</v>
      </c>
      <c r="S1270" s="6"/>
      <c r="T1270" s="6" t="s">
        <v>2757</v>
      </c>
      <c r="U1270">
        <f t="shared" si="19"/>
        <v>2</v>
      </c>
    </row>
    <row r="1271" spans="1:21" x14ac:dyDescent="0.2">
      <c r="A1271" s="6" t="s">
        <v>9342</v>
      </c>
      <c r="B1271" s="6" t="s">
        <v>9321</v>
      </c>
      <c r="C1271" s="6">
        <v>3526003</v>
      </c>
      <c r="D1271" s="6" t="s">
        <v>6411</v>
      </c>
      <c r="E1271" s="6" t="s">
        <v>9343</v>
      </c>
      <c r="F1271" s="6" t="s">
        <v>6402</v>
      </c>
      <c r="G1271" s="6">
        <v>381</v>
      </c>
      <c r="H1271" s="6">
        <v>1700</v>
      </c>
      <c r="I1271" s="6">
        <v>0</v>
      </c>
      <c r="J1271" s="6">
        <v>0</v>
      </c>
      <c r="K1271" s="6">
        <v>0</v>
      </c>
      <c r="L1271" s="6"/>
      <c r="M1271" s="6">
        <v>2022</v>
      </c>
      <c r="N1271" s="6" t="s">
        <v>7745</v>
      </c>
      <c r="O1271" s="6">
        <v>5</v>
      </c>
      <c r="P1271" s="6"/>
      <c r="Q1271" s="6" t="s">
        <v>7733</v>
      </c>
      <c r="R1271" s="6" t="s">
        <v>7734</v>
      </c>
      <c r="S1271" s="6"/>
      <c r="T1271" s="6" t="s">
        <v>2770</v>
      </c>
      <c r="U1271">
        <f t="shared" si="19"/>
        <v>1</v>
      </c>
    </row>
    <row r="1272" spans="1:21" x14ac:dyDescent="0.2">
      <c r="A1272" s="6" t="s">
        <v>9344</v>
      </c>
      <c r="B1272" s="6" t="s">
        <v>9321</v>
      </c>
      <c r="C1272" s="6">
        <v>3526003</v>
      </c>
      <c r="D1272" s="6" t="s">
        <v>9345</v>
      </c>
      <c r="E1272" s="6" t="s">
        <v>9346</v>
      </c>
      <c r="F1272" s="6" t="s">
        <v>6402</v>
      </c>
      <c r="G1272" s="6">
        <v>355</v>
      </c>
      <c r="H1272" s="6">
        <v>1521</v>
      </c>
      <c r="I1272" s="6">
        <v>0</v>
      </c>
      <c r="J1272" s="6">
        <v>0</v>
      </c>
      <c r="K1272" s="6">
        <v>0</v>
      </c>
      <c r="L1272" s="6"/>
      <c r="M1272" s="6">
        <v>2022</v>
      </c>
      <c r="N1272" s="6" t="s">
        <v>7745</v>
      </c>
      <c r="O1272" s="6">
        <v>6</v>
      </c>
      <c r="P1272" s="6"/>
      <c r="Q1272" s="6" t="s">
        <v>7733</v>
      </c>
      <c r="R1272" s="6" t="s">
        <v>7734</v>
      </c>
      <c r="S1272" s="6"/>
      <c r="T1272" s="6" t="s">
        <v>2771</v>
      </c>
      <c r="U1272">
        <f t="shared" si="19"/>
        <v>3</v>
      </c>
    </row>
    <row r="1273" spans="1:21" x14ac:dyDescent="0.2">
      <c r="A1273" s="6" t="s">
        <v>9344</v>
      </c>
      <c r="B1273" s="6" t="s">
        <v>9321</v>
      </c>
      <c r="C1273" s="6">
        <v>3526003</v>
      </c>
      <c r="D1273" s="6" t="s">
        <v>9347</v>
      </c>
      <c r="E1273" s="6" t="s">
        <v>9348</v>
      </c>
      <c r="F1273" s="6" t="s">
        <v>6402</v>
      </c>
      <c r="G1273" s="6">
        <v>1047</v>
      </c>
      <c r="H1273" s="6">
        <v>1521</v>
      </c>
      <c r="I1273" s="6">
        <v>1</v>
      </c>
      <c r="J1273" s="6">
        <v>1</v>
      </c>
      <c r="K1273" s="6">
        <v>0</v>
      </c>
      <c r="L1273" s="6"/>
      <c r="M1273" s="6">
        <v>2022</v>
      </c>
      <c r="N1273" s="6" t="s">
        <v>7745</v>
      </c>
      <c r="O1273" s="6">
        <v>6</v>
      </c>
      <c r="P1273" s="6"/>
      <c r="Q1273" s="6" t="s">
        <v>7733</v>
      </c>
      <c r="R1273" s="6" t="s">
        <v>7734</v>
      </c>
      <c r="S1273" s="6"/>
      <c r="T1273" s="6" t="s">
        <v>2756</v>
      </c>
      <c r="U1273">
        <f t="shared" si="19"/>
        <v>2</v>
      </c>
    </row>
    <row r="1274" spans="1:21" x14ac:dyDescent="0.2">
      <c r="A1274" s="6" t="s">
        <v>9344</v>
      </c>
      <c r="B1274" s="6" t="s">
        <v>9321</v>
      </c>
      <c r="C1274" s="6">
        <v>3526003</v>
      </c>
      <c r="D1274" s="6" t="s">
        <v>8449</v>
      </c>
      <c r="E1274" s="6" t="s">
        <v>6887</v>
      </c>
      <c r="F1274" s="6" t="s">
        <v>6402</v>
      </c>
      <c r="G1274" s="6">
        <v>119</v>
      </c>
      <c r="H1274" s="6">
        <v>1521</v>
      </c>
      <c r="I1274" s="6">
        <v>0</v>
      </c>
      <c r="J1274" s="6">
        <v>0</v>
      </c>
      <c r="K1274" s="6">
        <v>0</v>
      </c>
      <c r="L1274" s="6"/>
      <c r="M1274" s="6">
        <v>2022</v>
      </c>
      <c r="N1274" s="6" t="s">
        <v>7745</v>
      </c>
      <c r="O1274" s="6">
        <v>6</v>
      </c>
      <c r="P1274" s="6"/>
      <c r="Q1274" s="6" t="s">
        <v>7733</v>
      </c>
      <c r="R1274" s="6" t="s">
        <v>7734</v>
      </c>
      <c r="S1274" s="6"/>
      <c r="T1274" s="6" t="s">
        <v>2772</v>
      </c>
      <c r="U1274">
        <f t="shared" si="19"/>
        <v>1</v>
      </c>
    </row>
    <row r="1275" spans="1:21" x14ac:dyDescent="0.2">
      <c r="A1275" s="6" t="s">
        <v>9349</v>
      </c>
      <c r="B1275" s="6" t="s">
        <v>9321</v>
      </c>
      <c r="C1275" s="6">
        <v>3526003</v>
      </c>
      <c r="D1275" s="6" t="s">
        <v>6423</v>
      </c>
      <c r="E1275" s="6" t="s">
        <v>9350</v>
      </c>
      <c r="F1275" s="6" t="s">
        <v>6402</v>
      </c>
      <c r="G1275" s="6">
        <v>5931</v>
      </c>
      <c r="H1275" s="6">
        <v>8723</v>
      </c>
      <c r="I1275" s="6">
        <v>1</v>
      </c>
      <c r="J1275" s="6">
        <v>1</v>
      </c>
      <c r="K1275" s="6">
        <v>0</v>
      </c>
      <c r="L1275" s="6"/>
      <c r="M1275" s="6">
        <v>2022</v>
      </c>
      <c r="N1275" s="6" t="s">
        <v>7740</v>
      </c>
      <c r="O1275" s="6">
        <v>99</v>
      </c>
      <c r="P1275" s="6"/>
      <c r="Q1275" s="6" t="s">
        <v>7733</v>
      </c>
      <c r="R1275" s="6" t="s">
        <v>7734</v>
      </c>
      <c r="S1275" s="6"/>
      <c r="T1275" s="6" t="s">
        <v>2755</v>
      </c>
      <c r="U1275">
        <f t="shared" si="19"/>
        <v>2</v>
      </c>
    </row>
    <row r="1276" spans="1:21" x14ac:dyDescent="0.2">
      <c r="A1276" s="6" t="s">
        <v>9349</v>
      </c>
      <c r="B1276" s="6" t="s">
        <v>9321</v>
      </c>
      <c r="C1276" s="6">
        <v>3526003</v>
      </c>
      <c r="D1276" s="6" t="s">
        <v>6738</v>
      </c>
      <c r="E1276" s="6" t="s">
        <v>9351</v>
      </c>
      <c r="F1276" s="6" t="s">
        <v>6402</v>
      </c>
      <c r="G1276" s="6">
        <v>2792</v>
      </c>
      <c r="H1276" s="6">
        <v>8723</v>
      </c>
      <c r="I1276" s="6">
        <v>0</v>
      </c>
      <c r="J1276" s="6">
        <v>0</v>
      </c>
      <c r="K1276" s="6">
        <v>0</v>
      </c>
      <c r="L1276" s="6"/>
      <c r="M1276" s="6">
        <v>2022</v>
      </c>
      <c r="N1276" s="6" t="s">
        <v>7740</v>
      </c>
      <c r="O1276" s="6">
        <v>99</v>
      </c>
      <c r="P1276" s="6"/>
      <c r="Q1276" s="6" t="s">
        <v>7733</v>
      </c>
      <c r="R1276" s="6" t="s">
        <v>7734</v>
      </c>
      <c r="S1276" s="6"/>
      <c r="T1276" s="6" t="s">
        <v>2773</v>
      </c>
      <c r="U1276">
        <f t="shared" si="19"/>
        <v>1</v>
      </c>
    </row>
    <row r="1277" spans="1:21" x14ac:dyDescent="0.2">
      <c r="A1277" s="6" t="s">
        <v>9352</v>
      </c>
      <c r="B1277" s="6" t="s">
        <v>9353</v>
      </c>
      <c r="C1277" s="6">
        <v>3559012</v>
      </c>
      <c r="D1277" s="6" t="s">
        <v>6477</v>
      </c>
      <c r="E1277" s="6" t="s">
        <v>6604</v>
      </c>
      <c r="F1277" s="6" t="s">
        <v>6402</v>
      </c>
      <c r="G1277" s="6">
        <v>1029</v>
      </c>
      <c r="H1277" s="6">
        <v>2602</v>
      </c>
      <c r="I1277" s="6">
        <v>0</v>
      </c>
      <c r="J1277" s="6">
        <v>0</v>
      </c>
      <c r="K1277" s="6">
        <v>0</v>
      </c>
      <c r="L1277" s="6"/>
      <c r="M1277" s="6">
        <v>2022</v>
      </c>
      <c r="N1277" s="6" t="s">
        <v>7732</v>
      </c>
      <c r="O1277" s="6">
        <v>99</v>
      </c>
      <c r="P1277" s="6"/>
      <c r="Q1277" s="6" t="s">
        <v>7733</v>
      </c>
      <c r="R1277" s="6" t="s">
        <v>7734</v>
      </c>
      <c r="S1277" s="6"/>
      <c r="T1277" s="6" t="s">
        <v>718</v>
      </c>
      <c r="U1277">
        <f t="shared" si="19"/>
        <v>2</v>
      </c>
    </row>
    <row r="1278" spans="1:21" x14ac:dyDescent="0.2">
      <c r="A1278" s="6" t="s">
        <v>9352</v>
      </c>
      <c r="B1278" s="6" t="s">
        <v>9353</v>
      </c>
      <c r="C1278" s="6">
        <v>3559012</v>
      </c>
      <c r="D1278" s="6" t="s">
        <v>6857</v>
      </c>
      <c r="E1278" s="6" t="s">
        <v>9354</v>
      </c>
      <c r="F1278" s="6" t="s">
        <v>6402</v>
      </c>
      <c r="G1278" s="6">
        <v>1573</v>
      </c>
      <c r="H1278" s="6">
        <v>2602</v>
      </c>
      <c r="I1278" s="6">
        <v>0</v>
      </c>
      <c r="J1278" s="6">
        <v>1</v>
      </c>
      <c r="K1278" s="6">
        <v>0</v>
      </c>
      <c r="L1278" s="6"/>
      <c r="M1278" s="6">
        <v>2022</v>
      </c>
      <c r="N1278" s="6" t="s">
        <v>7732</v>
      </c>
      <c r="O1278" s="6">
        <v>99</v>
      </c>
      <c r="P1278" s="6"/>
      <c r="Q1278" s="6" t="s">
        <v>7733</v>
      </c>
      <c r="R1278" s="6" t="s">
        <v>7734</v>
      </c>
      <c r="S1278" s="6"/>
      <c r="T1278" s="6" t="s">
        <v>717</v>
      </c>
      <c r="U1278">
        <f t="shared" si="19"/>
        <v>1</v>
      </c>
    </row>
    <row r="1279" spans="1:21" x14ac:dyDescent="0.2">
      <c r="A1279" s="6" t="s">
        <v>9355</v>
      </c>
      <c r="B1279" s="6" t="s">
        <v>9353</v>
      </c>
      <c r="C1279" s="6">
        <v>3559012</v>
      </c>
      <c r="D1279" s="6" t="s">
        <v>9356</v>
      </c>
      <c r="E1279" s="6" t="s">
        <v>9357</v>
      </c>
      <c r="F1279" s="6" t="s">
        <v>6402</v>
      </c>
      <c r="G1279" s="6">
        <v>913</v>
      </c>
      <c r="H1279" s="6">
        <v>12234</v>
      </c>
      <c r="I1279" s="6">
        <v>0</v>
      </c>
      <c r="J1279" s="6">
        <v>0</v>
      </c>
      <c r="K1279" s="6">
        <v>0</v>
      </c>
      <c r="L1279" s="6"/>
      <c r="M1279" s="6">
        <v>2022</v>
      </c>
      <c r="N1279" s="6" t="s">
        <v>7745</v>
      </c>
      <c r="O1279" s="6">
        <v>99</v>
      </c>
      <c r="P1279" s="6"/>
      <c r="Q1279" s="6" t="s">
        <v>7733</v>
      </c>
      <c r="R1279" s="6" t="s">
        <v>7734</v>
      </c>
      <c r="S1279" s="6"/>
      <c r="T1279" s="6" t="s">
        <v>2780</v>
      </c>
      <c r="U1279">
        <f t="shared" si="19"/>
        <v>7</v>
      </c>
    </row>
    <row r="1280" spans="1:21" x14ac:dyDescent="0.2">
      <c r="A1280" s="6" t="s">
        <v>9355</v>
      </c>
      <c r="B1280" s="6" t="s">
        <v>9353</v>
      </c>
      <c r="C1280" s="6">
        <v>3559012</v>
      </c>
      <c r="D1280" s="6" t="s">
        <v>6459</v>
      </c>
      <c r="E1280" s="6" t="s">
        <v>9358</v>
      </c>
      <c r="F1280" s="6" t="s">
        <v>6402</v>
      </c>
      <c r="G1280" s="6">
        <v>1974</v>
      </c>
      <c r="H1280" s="6">
        <v>12234</v>
      </c>
      <c r="I1280" s="6">
        <v>1</v>
      </c>
      <c r="J1280" s="6">
        <v>1</v>
      </c>
      <c r="K1280" s="6">
        <v>0</v>
      </c>
      <c r="L1280" s="6"/>
      <c r="M1280" s="6">
        <v>2022</v>
      </c>
      <c r="N1280" s="6" t="s">
        <v>7745</v>
      </c>
      <c r="O1280" s="6">
        <v>99</v>
      </c>
      <c r="P1280" s="6"/>
      <c r="Q1280" s="6" t="s">
        <v>7733</v>
      </c>
      <c r="R1280" s="6" t="s">
        <v>7734</v>
      </c>
      <c r="S1280" s="6"/>
      <c r="T1280" s="6" t="s">
        <v>2779</v>
      </c>
      <c r="U1280">
        <f t="shared" si="19"/>
        <v>6</v>
      </c>
    </row>
    <row r="1281" spans="1:21" x14ac:dyDescent="0.2">
      <c r="A1281" s="6" t="s">
        <v>9355</v>
      </c>
      <c r="B1281" s="6" t="s">
        <v>9353</v>
      </c>
      <c r="C1281" s="6">
        <v>3559012</v>
      </c>
      <c r="D1281" s="6" t="s">
        <v>6488</v>
      </c>
      <c r="E1281" s="6" t="s">
        <v>9359</v>
      </c>
      <c r="F1281" s="6" t="s">
        <v>6402</v>
      </c>
      <c r="G1281" s="6">
        <v>2123</v>
      </c>
      <c r="H1281" s="6">
        <v>12234</v>
      </c>
      <c r="I1281" s="6">
        <v>1</v>
      </c>
      <c r="J1281" s="6">
        <v>1</v>
      </c>
      <c r="K1281" s="6">
        <v>0</v>
      </c>
      <c r="L1281" s="6"/>
      <c r="M1281" s="6">
        <v>2022</v>
      </c>
      <c r="N1281" s="6" t="s">
        <v>7745</v>
      </c>
      <c r="O1281" s="6">
        <v>99</v>
      </c>
      <c r="P1281" s="6"/>
      <c r="Q1281" s="6" t="s">
        <v>7733</v>
      </c>
      <c r="R1281" s="6" t="s">
        <v>7734</v>
      </c>
      <c r="S1281" s="6"/>
      <c r="T1281" s="6" t="s">
        <v>2778</v>
      </c>
      <c r="U1281">
        <f t="shared" si="19"/>
        <v>5</v>
      </c>
    </row>
    <row r="1282" spans="1:21" x14ac:dyDescent="0.2">
      <c r="A1282" s="6" t="s">
        <v>9355</v>
      </c>
      <c r="B1282" s="6" t="s">
        <v>9353</v>
      </c>
      <c r="C1282" s="6">
        <v>3559012</v>
      </c>
      <c r="D1282" s="6" t="s">
        <v>9360</v>
      </c>
      <c r="E1282" s="6" t="s">
        <v>9309</v>
      </c>
      <c r="F1282" s="6" t="s">
        <v>6402</v>
      </c>
      <c r="G1282" s="6">
        <v>1665</v>
      </c>
      <c r="H1282" s="6">
        <v>12234</v>
      </c>
      <c r="I1282" s="6">
        <v>0</v>
      </c>
      <c r="J1282" s="6">
        <v>1</v>
      </c>
      <c r="K1282" s="6">
        <v>0</v>
      </c>
      <c r="L1282" s="6"/>
      <c r="M1282" s="6">
        <v>2022</v>
      </c>
      <c r="N1282" s="6" t="s">
        <v>7745</v>
      </c>
      <c r="O1282" s="6">
        <v>99</v>
      </c>
      <c r="P1282" s="6"/>
      <c r="Q1282" s="6" t="s">
        <v>7733</v>
      </c>
      <c r="R1282" s="6" t="s">
        <v>7734</v>
      </c>
      <c r="S1282" s="6"/>
      <c r="T1282" s="6" t="s">
        <v>2777</v>
      </c>
      <c r="U1282">
        <f t="shared" si="19"/>
        <v>4</v>
      </c>
    </row>
    <row r="1283" spans="1:21" x14ac:dyDescent="0.2">
      <c r="A1283" s="6" t="s">
        <v>9355</v>
      </c>
      <c r="B1283" s="6" t="s">
        <v>9353</v>
      </c>
      <c r="C1283" s="6">
        <v>3559012</v>
      </c>
      <c r="D1283" s="6" t="s">
        <v>6713</v>
      </c>
      <c r="E1283" s="6" t="s">
        <v>9361</v>
      </c>
      <c r="F1283" s="6" t="s">
        <v>6402</v>
      </c>
      <c r="G1283" s="6">
        <v>1637</v>
      </c>
      <c r="H1283" s="6">
        <v>12234</v>
      </c>
      <c r="I1283" s="6">
        <v>0</v>
      </c>
      <c r="J1283" s="6">
        <v>1</v>
      </c>
      <c r="K1283" s="6">
        <v>0</v>
      </c>
      <c r="L1283" s="6"/>
      <c r="M1283" s="6">
        <v>2022</v>
      </c>
      <c r="N1283" s="6" t="s">
        <v>7745</v>
      </c>
      <c r="O1283" s="6">
        <v>99</v>
      </c>
      <c r="P1283" s="6"/>
      <c r="Q1283" s="6" t="s">
        <v>7733</v>
      </c>
      <c r="R1283" s="6" t="s">
        <v>7734</v>
      </c>
      <c r="S1283" s="6"/>
      <c r="T1283" s="6" t="s">
        <v>2776</v>
      </c>
      <c r="U1283">
        <f t="shared" ref="U1283:U1346" si="20">COUNTIF(A1283:A7583,A1283)</f>
        <v>3</v>
      </c>
    </row>
    <row r="1284" spans="1:21" x14ac:dyDescent="0.2">
      <c r="A1284" s="6" t="s">
        <v>9355</v>
      </c>
      <c r="B1284" s="6" t="s">
        <v>9353</v>
      </c>
      <c r="C1284" s="6">
        <v>3559012</v>
      </c>
      <c r="D1284" s="6" t="s">
        <v>7614</v>
      </c>
      <c r="E1284" s="6" t="s">
        <v>9362</v>
      </c>
      <c r="F1284" s="6" t="s">
        <v>6402</v>
      </c>
      <c r="G1284" s="6">
        <v>2068</v>
      </c>
      <c r="H1284" s="6">
        <v>12234</v>
      </c>
      <c r="I1284" s="6">
        <v>1</v>
      </c>
      <c r="J1284" s="6">
        <v>1</v>
      </c>
      <c r="K1284" s="6">
        <v>0</v>
      </c>
      <c r="L1284" s="6"/>
      <c r="M1284" s="6">
        <v>2022</v>
      </c>
      <c r="N1284" s="6" t="s">
        <v>7745</v>
      </c>
      <c r="O1284" s="6">
        <v>99</v>
      </c>
      <c r="P1284" s="6"/>
      <c r="Q1284" s="6" t="s">
        <v>7733</v>
      </c>
      <c r="R1284" s="6" t="s">
        <v>7734</v>
      </c>
      <c r="S1284" s="6"/>
      <c r="T1284" s="6" t="s">
        <v>2775</v>
      </c>
      <c r="U1284">
        <f t="shared" si="20"/>
        <v>2</v>
      </c>
    </row>
    <row r="1285" spans="1:21" x14ac:dyDescent="0.2">
      <c r="A1285" s="6" t="s">
        <v>9355</v>
      </c>
      <c r="B1285" s="6" t="s">
        <v>9353</v>
      </c>
      <c r="C1285" s="6">
        <v>3559012</v>
      </c>
      <c r="D1285" s="6" t="s">
        <v>6425</v>
      </c>
      <c r="E1285" s="6" t="s">
        <v>9363</v>
      </c>
      <c r="F1285" s="6" t="s">
        <v>6402</v>
      </c>
      <c r="G1285" s="6">
        <v>1854</v>
      </c>
      <c r="H1285" s="6">
        <v>12234</v>
      </c>
      <c r="I1285" s="6">
        <v>0</v>
      </c>
      <c r="J1285" s="6">
        <v>1</v>
      </c>
      <c r="K1285" s="6">
        <v>0</v>
      </c>
      <c r="L1285" s="6"/>
      <c r="M1285" s="6">
        <v>2022</v>
      </c>
      <c r="N1285" s="6" t="s">
        <v>7745</v>
      </c>
      <c r="O1285" s="6">
        <v>99</v>
      </c>
      <c r="P1285" s="6"/>
      <c r="Q1285" s="6" t="s">
        <v>7733</v>
      </c>
      <c r="R1285" s="6" t="s">
        <v>7734</v>
      </c>
      <c r="S1285" s="6"/>
      <c r="T1285" s="6" t="s">
        <v>2774</v>
      </c>
      <c r="U1285">
        <f t="shared" si="20"/>
        <v>1</v>
      </c>
    </row>
    <row r="1286" spans="1:21" x14ac:dyDescent="0.2">
      <c r="A1286" s="6" t="s">
        <v>9364</v>
      </c>
      <c r="B1286" s="6" t="s">
        <v>9365</v>
      </c>
      <c r="C1286" s="6">
        <v>3559011</v>
      </c>
      <c r="D1286" s="6" t="s">
        <v>6459</v>
      </c>
      <c r="E1286" s="6" t="s">
        <v>7440</v>
      </c>
      <c r="F1286" s="6" t="s">
        <v>6402</v>
      </c>
      <c r="G1286" s="6">
        <v>194</v>
      </c>
      <c r="H1286" s="6">
        <v>340</v>
      </c>
      <c r="I1286" s="6">
        <v>1</v>
      </c>
      <c r="J1286" s="6">
        <v>1</v>
      </c>
      <c r="K1286" s="6">
        <v>0</v>
      </c>
      <c r="L1286" s="6"/>
      <c r="M1286" s="6">
        <v>2022</v>
      </c>
      <c r="N1286" s="6" t="s">
        <v>8113</v>
      </c>
      <c r="O1286" s="6">
        <v>99</v>
      </c>
      <c r="P1286" s="6"/>
      <c r="Q1286" s="6" t="s">
        <v>7733</v>
      </c>
      <c r="R1286" s="6" t="s">
        <v>7734</v>
      </c>
      <c r="S1286" s="6"/>
      <c r="T1286" s="6" t="s">
        <v>471</v>
      </c>
      <c r="U1286">
        <f t="shared" si="20"/>
        <v>2</v>
      </c>
    </row>
    <row r="1287" spans="1:21" x14ac:dyDescent="0.2">
      <c r="A1287" s="6" t="s">
        <v>9364</v>
      </c>
      <c r="B1287" s="6" t="s">
        <v>9365</v>
      </c>
      <c r="C1287" s="6">
        <v>3559011</v>
      </c>
      <c r="D1287" s="6" t="s">
        <v>6622</v>
      </c>
      <c r="E1287" s="6" t="s">
        <v>7043</v>
      </c>
      <c r="F1287" s="6" t="s">
        <v>6402</v>
      </c>
      <c r="G1287" s="6">
        <v>146</v>
      </c>
      <c r="H1287" s="6">
        <v>340</v>
      </c>
      <c r="I1287" s="6">
        <v>0</v>
      </c>
      <c r="J1287" s="6">
        <v>0</v>
      </c>
      <c r="K1287" s="6">
        <v>0</v>
      </c>
      <c r="L1287" s="6"/>
      <c r="M1287" s="6">
        <v>2022</v>
      </c>
      <c r="N1287" s="6" t="s">
        <v>8113</v>
      </c>
      <c r="O1287" s="6">
        <v>99</v>
      </c>
      <c r="P1287" s="6"/>
      <c r="Q1287" s="6" t="s">
        <v>7733</v>
      </c>
      <c r="R1287" s="6" t="s">
        <v>7734</v>
      </c>
      <c r="S1287" s="6"/>
      <c r="T1287" s="6" t="s">
        <v>472</v>
      </c>
      <c r="U1287">
        <f t="shared" si="20"/>
        <v>1</v>
      </c>
    </row>
    <row r="1288" spans="1:21" x14ac:dyDescent="0.2">
      <c r="A1288" s="6" t="s">
        <v>9366</v>
      </c>
      <c r="B1288" s="6" t="s">
        <v>9365</v>
      </c>
      <c r="C1288" s="6">
        <v>3559011</v>
      </c>
      <c r="D1288" s="6" t="s">
        <v>9367</v>
      </c>
      <c r="E1288" s="6" t="s">
        <v>6598</v>
      </c>
      <c r="F1288" s="6" t="s">
        <v>6402</v>
      </c>
      <c r="G1288" s="6">
        <v>0</v>
      </c>
      <c r="H1288" s="6"/>
      <c r="I1288" s="6">
        <v>1</v>
      </c>
      <c r="J1288" s="6">
        <v>1</v>
      </c>
      <c r="K1288" s="6">
        <v>1</v>
      </c>
      <c r="L1288" s="6"/>
      <c r="M1288" s="6">
        <v>2022</v>
      </c>
      <c r="N1288" s="6" t="s">
        <v>7745</v>
      </c>
      <c r="O1288" s="6">
        <v>99</v>
      </c>
      <c r="P1288" s="6"/>
      <c r="Q1288" s="6" t="s">
        <v>7733</v>
      </c>
      <c r="R1288" s="6" t="s">
        <v>7734</v>
      </c>
      <c r="S1288" s="6"/>
      <c r="T1288" s="6" t="s">
        <v>1519</v>
      </c>
      <c r="U1288">
        <f t="shared" si="20"/>
        <v>4</v>
      </c>
    </row>
    <row r="1289" spans="1:21" x14ac:dyDescent="0.2">
      <c r="A1289" s="6" t="s">
        <v>9366</v>
      </c>
      <c r="B1289" s="6" t="s">
        <v>9365</v>
      </c>
      <c r="C1289" s="6">
        <v>3559011</v>
      </c>
      <c r="D1289" s="6" t="s">
        <v>9368</v>
      </c>
      <c r="E1289" s="6" t="s">
        <v>9369</v>
      </c>
      <c r="F1289" s="6" t="s">
        <v>6402</v>
      </c>
      <c r="G1289" s="6">
        <v>0</v>
      </c>
      <c r="H1289" s="6"/>
      <c r="I1289" s="6">
        <v>1</v>
      </c>
      <c r="J1289" s="6">
        <v>1</v>
      </c>
      <c r="K1289" s="6">
        <v>1</v>
      </c>
      <c r="L1289" s="6"/>
      <c r="M1289" s="6">
        <v>2022</v>
      </c>
      <c r="N1289" s="6" t="s">
        <v>7745</v>
      </c>
      <c r="O1289" s="6">
        <v>99</v>
      </c>
      <c r="P1289" s="6"/>
      <c r="Q1289" s="6" t="s">
        <v>7733</v>
      </c>
      <c r="R1289" s="6" t="s">
        <v>7734</v>
      </c>
      <c r="S1289" s="6"/>
      <c r="T1289" s="6" t="s">
        <v>1518</v>
      </c>
      <c r="U1289">
        <f t="shared" si="20"/>
        <v>3</v>
      </c>
    </row>
    <row r="1290" spans="1:21" x14ac:dyDescent="0.2">
      <c r="A1290" s="6" t="s">
        <v>9366</v>
      </c>
      <c r="B1290" s="6" t="s">
        <v>9365</v>
      </c>
      <c r="C1290" s="6">
        <v>3559011</v>
      </c>
      <c r="D1290" s="6" t="s">
        <v>6678</v>
      </c>
      <c r="E1290" s="6" t="s">
        <v>9370</v>
      </c>
      <c r="F1290" s="6" t="s">
        <v>6402</v>
      </c>
      <c r="G1290" s="6">
        <v>0</v>
      </c>
      <c r="H1290" s="6"/>
      <c r="I1290" s="6">
        <v>1</v>
      </c>
      <c r="J1290" s="6">
        <v>1</v>
      </c>
      <c r="K1290" s="6">
        <v>1</v>
      </c>
      <c r="L1290" s="6"/>
      <c r="M1290" s="6">
        <v>2022</v>
      </c>
      <c r="N1290" s="6" t="s">
        <v>7745</v>
      </c>
      <c r="O1290" s="6">
        <v>99</v>
      </c>
      <c r="P1290" s="6"/>
      <c r="Q1290" s="6" t="s">
        <v>7733</v>
      </c>
      <c r="R1290" s="6" t="s">
        <v>7734</v>
      </c>
      <c r="S1290" s="6"/>
      <c r="T1290" s="6" t="s">
        <v>1517</v>
      </c>
      <c r="U1290">
        <f t="shared" si="20"/>
        <v>2</v>
      </c>
    </row>
    <row r="1291" spans="1:21" x14ac:dyDescent="0.2">
      <c r="A1291" s="6" t="s">
        <v>9366</v>
      </c>
      <c r="B1291" s="6" t="s">
        <v>9365</v>
      </c>
      <c r="C1291" s="6">
        <v>3559011</v>
      </c>
      <c r="D1291" s="6" t="s">
        <v>9371</v>
      </c>
      <c r="E1291" s="6" t="s">
        <v>9372</v>
      </c>
      <c r="F1291" s="6" t="s">
        <v>6402</v>
      </c>
      <c r="G1291" s="6">
        <v>0</v>
      </c>
      <c r="H1291" s="6"/>
      <c r="I1291" s="6">
        <v>1</v>
      </c>
      <c r="J1291" s="6">
        <v>1</v>
      </c>
      <c r="K1291" s="6">
        <v>1</v>
      </c>
      <c r="L1291" s="6"/>
      <c r="M1291" s="6">
        <v>2022</v>
      </c>
      <c r="N1291" s="6" t="s">
        <v>7745</v>
      </c>
      <c r="O1291" s="6">
        <v>99</v>
      </c>
      <c r="P1291" s="6"/>
      <c r="Q1291" s="6" t="s">
        <v>7733</v>
      </c>
      <c r="R1291" s="6" t="s">
        <v>7734</v>
      </c>
      <c r="S1291" s="6"/>
      <c r="T1291" s="6" t="s">
        <v>1516</v>
      </c>
      <c r="U1291">
        <f t="shared" si="20"/>
        <v>1</v>
      </c>
    </row>
    <row r="1292" spans="1:21" x14ac:dyDescent="0.2">
      <c r="A1292" s="6" t="s">
        <v>9373</v>
      </c>
      <c r="B1292" s="6" t="s">
        <v>9374</v>
      </c>
      <c r="C1292" s="6">
        <v>3507024</v>
      </c>
      <c r="D1292" s="6" t="s">
        <v>6434</v>
      </c>
      <c r="E1292" s="6" t="s">
        <v>7560</v>
      </c>
      <c r="F1292" s="6" t="s">
        <v>6402</v>
      </c>
      <c r="G1292" s="6">
        <v>940</v>
      </c>
      <c r="H1292" s="6">
        <v>2042</v>
      </c>
      <c r="I1292" s="6">
        <v>0</v>
      </c>
      <c r="J1292" s="6">
        <v>1</v>
      </c>
      <c r="K1292" s="6">
        <v>0</v>
      </c>
      <c r="L1292" s="6"/>
      <c r="M1292" s="6">
        <v>2022</v>
      </c>
      <c r="N1292" s="6" t="s">
        <v>7732</v>
      </c>
      <c r="O1292" s="6">
        <v>99</v>
      </c>
      <c r="P1292" s="6"/>
      <c r="Q1292" s="6" t="s">
        <v>7733</v>
      </c>
      <c r="R1292" s="6" t="s">
        <v>7734</v>
      </c>
      <c r="S1292" s="6"/>
      <c r="T1292" s="6" t="s">
        <v>724</v>
      </c>
      <c r="U1292">
        <f t="shared" si="20"/>
        <v>3</v>
      </c>
    </row>
    <row r="1293" spans="1:21" x14ac:dyDescent="0.2">
      <c r="A1293" s="6" t="s">
        <v>9373</v>
      </c>
      <c r="B1293" s="6" t="s">
        <v>9374</v>
      </c>
      <c r="C1293" s="6">
        <v>3507024</v>
      </c>
      <c r="D1293" s="6" t="s">
        <v>6566</v>
      </c>
      <c r="E1293" s="6" t="s">
        <v>9375</v>
      </c>
      <c r="F1293" s="6" t="s">
        <v>6402</v>
      </c>
      <c r="G1293" s="6">
        <v>721</v>
      </c>
      <c r="H1293" s="6">
        <v>2042</v>
      </c>
      <c r="I1293" s="6">
        <v>1</v>
      </c>
      <c r="J1293" s="6">
        <v>0</v>
      </c>
      <c r="K1293" s="6">
        <v>0</v>
      </c>
      <c r="L1293" s="6"/>
      <c r="M1293" s="6">
        <v>2022</v>
      </c>
      <c r="N1293" s="6" t="s">
        <v>7732</v>
      </c>
      <c r="O1293" s="6">
        <v>99</v>
      </c>
      <c r="P1293" s="6"/>
      <c r="Q1293" s="6" t="s">
        <v>7733</v>
      </c>
      <c r="R1293" s="6" t="s">
        <v>7734</v>
      </c>
      <c r="S1293" s="6"/>
      <c r="T1293" s="6" t="s">
        <v>725</v>
      </c>
      <c r="U1293">
        <f t="shared" si="20"/>
        <v>2</v>
      </c>
    </row>
    <row r="1294" spans="1:21" x14ac:dyDescent="0.2">
      <c r="A1294" s="6" t="s">
        <v>9373</v>
      </c>
      <c r="B1294" s="6" t="s">
        <v>9374</v>
      </c>
      <c r="C1294" s="6">
        <v>3507024</v>
      </c>
      <c r="D1294" s="6" t="s">
        <v>6637</v>
      </c>
      <c r="E1294" s="6" t="s">
        <v>9376</v>
      </c>
      <c r="F1294" s="6" t="s">
        <v>6402</v>
      </c>
      <c r="G1294" s="6">
        <v>381</v>
      </c>
      <c r="H1294" s="6">
        <v>2042</v>
      </c>
      <c r="I1294" s="6">
        <v>0</v>
      </c>
      <c r="J1294" s="6">
        <v>0</v>
      </c>
      <c r="K1294" s="6">
        <v>0</v>
      </c>
      <c r="L1294" s="6"/>
      <c r="M1294" s="6">
        <v>2022</v>
      </c>
      <c r="N1294" s="6" t="s">
        <v>7732</v>
      </c>
      <c r="O1294" s="6">
        <v>99</v>
      </c>
      <c r="P1294" s="6"/>
      <c r="Q1294" s="6" t="s">
        <v>7733</v>
      </c>
      <c r="R1294" s="6" t="s">
        <v>7734</v>
      </c>
      <c r="S1294" s="6"/>
      <c r="T1294" s="6" t="s">
        <v>726</v>
      </c>
      <c r="U1294">
        <f t="shared" si="20"/>
        <v>1</v>
      </c>
    </row>
    <row r="1295" spans="1:21" x14ac:dyDescent="0.2">
      <c r="A1295" s="6" t="s">
        <v>9377</v>
      </c>
      <c r="B1295" s="6" t="s">
        <v>9374</v>
      </c>
      <c r="C1295" s="6">
        <v>3507024</v>
      </c>
      <c r="D1295" s="6" t="s">
        <v>6538</v>
      </c>
      <c r="E1295" s="6" t="s">
        <v>6645</v>
      </c>
      <c r="F1295" s="6" t="s">
        <v>6402</v>
      </c>
      <c r="G1295" s="6">
        <v>1081</v>
      </c>
      <c r="H1295" s="6">
        <v>9504</v>
      </c>
      <c r="I1295" s="6">
        <v>0</v>
      </c>
      <c r="J1295" s="6">
        <v>1</v>
      </c>
      <c r="K1295" s="6">
        <v>0</v>
      </c>
      <c r="L1295" s="6"/>
      <c r="M1295" s="6">
        <v>2022</v>
      </c>
      <c r="N1295" s="6" t="s">
        <v>7745</v>
      </c>
      <c r="O1295" s="6">
        <v>99</v>
      </c>
      <c r="P1295" s="6"/>
      <c r="Q1295" s="6" t="s">
        <v>7733</v>
      </c>
      <c r="R1295" s="6" t="s">
        <v>7734</v>
      </c>
      <c r="S1295" s="6"/>
      <c r="T1295" s="6" t="s">
        <v>2811</v>
      </c>
      <c r="U1295">
        <f t="shared" si="20"/>
        <v>9</v>
      </c>
    </row>
    <row r="1296" spans="1:21" x14ac:dyDescent="0.2">
      <c r="A1296" s="6" t="s">
        <v>9377</v>
      </c>
      <c r="B1296" s="6" t="s">
        <v>9374</v>
      </c>
      <c r="C1296" s="6">
        <v>3507024</v>
      </c>
      <c r="D1296" s="6" t="s">
        <v>6666</v>
      </c>
      <c r="E1296" s="6" t="s">
        <v>9378</v>
      </c>
      <c r="F1296" s="6" t="s">
        <v>6402</v>
      </c>
      <c r="G1296" s="6">
        <v>708</v>
      </c>
      <c r="H1296" s="6">
        <v>9504</v>
      </c>
      <c r="I1296" s="6">
        <v>0</v>
      </c>
      <c r="J1296" s="6">
        <v>0</v>
      </c>
      <c r="K1296" s="6">
        <v>0</v>
      </c>
      <c r="L1296" s="6"/>
      <c r="M1296" s="6">
        <v>2022</v>
      </c>
      <c r="N1296" s="6" t="s">
        <v>7745</v>
      </c>
      <c r="O1296" s="6">
        <v>99</v>
      </c>
      <c r="P1296" s="6"/>
      <c r="Q1296" s="6" t="s">
        <v>7733</v>
      </c>
      <c r="R1296" s="6" t="s">
        <v>7734</v>
      </c>
      <c r="S1296" s="6"/>
      <c r="T1296" s="6" t="s">
        <v>2812</v>
      </c>
      <c r="U1296">
        <f t="shared" si="20"/>
        <v>8</v>
      </c>
    </row>
    <row r="1297" spans="1:21" x14ac:dyDescent="0.2">
      <c r="A1297" s="6" t="s">
        <v>9377</v>
      </c>
      <c r="B1297" s="6" t="s">
        <v>9374</v>
      </c>
      <c r="C1297" s="6">
        <v>3507024</v>
      </c>
      <c r="D1297" s="6" t="s">
        <v>9379</v>
      </c>
      <c r="E1297" s="6" t="s">
        <v>7295</v>
      </c>
      <c r="F1297" s="6" t="s">
        <v>6402</v>
      </c>
      <c r="G1297" s="6">
        <v>982</v>
      </c>
      <c r="H1297" s="6">
        <v>9504</v>
      </c>
      <c r="I1297" s="6">
        <v>0</v>
      </c>
      <c r="J1297" s="6">
        <v>0</v>
      </c>
      <c r="K1297" s="6">
        <v>0</v>
      </c>
      <c r="L1297" s="6"/>
      <c r="M1297" s="6">
        <v>2022</v>
      </c>
      <c r="N1297" s="6" t="s">
        <v>7745</v>
      </c>
      <c r="O1297" s="6">
        <v>99</v>
      </c>
      <c r="P1297" s="6"/>
      <c r="Q1297" s="6" t="s">
        <v>7733</v>
      </c>
      <c r="R1297" s="6" t="s">
        <v>7734</v>
      </c>
      <c r="S1297" s="6"/>
      <c r="T1297" s="6" t="s">
        <v>2813</v>
      </c>
      <c r="U1297">
        <f t="shared" si="20"/>
        <v>7</v>
      </c>
    </row>
    <row r="1298" spans="1:21" x14ac:dyDescent="0.2">
      <c r="A1298" s="6" t="s">
        <v>9377</v>
      </c>
      <c r="B1298" s="6" t="s">
        <v>9374</v>
      </c>
      <c r="C1298" s="6">
        <v>3507024</v>
      </c>
      <c r="D1298" s="6" t="s">
        <v>6595</v>
      </c>
      <c r="E1298" s="6" t="s">
        <v>7240</v>
      </c>
      <c r="F1298" s="6" t="s">
        <v>6402</v>
      </c>
      <c r="G1298" s="6">
        <v>1032</v>
      </c>
      <c r="H1298" s="6">
        <v>9504</v>
      </c>
      <c r="I1298" s="6">
        <v>1</v>
      </c>
      <c r="J1298" s="6">
        <v>1</v>
      </c>
      <c r="K1298" s="6">
        <v>0</v>
      </c>
      <c r="L1298" s="6"/>
      <c r="M1298" s="6">
        <v>2022</v>
      </c>
      <c r="N1298" s="6" t="s">
        <v>7745</v>
      </c>
      <c r="O1298" s="6">
        <v>99</v>
      </c>
      <c r="P1298" s="6"/>
      <c r="Q1298" s="6" t="s">
        <v>7733</v>
      </c>
      <c r="R1298" s="6" t="s">
        <v>7734</v>
      </c>
      <c r="S1298" s="6"/>
      <c r="T1298" s="6" t="s">
        <v>2810</v>
      </c>
      <c r="U1298">
        <f t="shared" si="20"/>
        <v>6</v>
      </c>
    </row>
    <row r="1299" spans="1:21" x14ac:dyDescent="0.2">
      <c r="A1299" s="6" t="s">
        <v>9377</v>
      </c>
      <c r="B1299" s="6" t="s">
        <v>9374</v>
      </c>
      <c r="C1299" s="6">
        <v>3507024</v>
      </c>
      <c r="D1299" s="6" t="s">
        <v>6696</v>
      </c>
      <c r="E1299" s="6" t="s">
        <v>9380</v>
      </c>
      <c r="F1299" s="6" t="s">
        <v>6402</v>
      </c>
      <c r="G1299" s="6">
        <v>1074</v>
      </c>
      <c r="H1299" s="6">
        <v>9504</v>
      </c>
      <c r="I1299" s="6">
        <v>0</v>
      </c>
      <c r="J1299" s="6">
        <v>1</v>
      </c>
      <c r="K1299" s="6">
        <v>0</v>
      </c>
      <c r="L1299" s="6"/>
      <c r="M1299" s="6">
        <v>2022</v>
      </c>
      <c r="N1299" s="6" t="s">
        <v>7745</v>
      </c>
      <c r="O1299" s="6">
        <v>99</v>
      </c>
      <c r="P1299" s="6"/>
      <c r="Q1299" s="6" t="s">
        <v>7733</v>
      </c>
      <c r="R1299" s="6" t="s">
        <v>7734</v>
      </c>
      <c r="S1299" s="6"/>
      <c r="T1299" s="6" t="s">
        <v>2809</v>
      </c>
      <c r="U1299">
        <f t="shared" si="20"/>
        <v>5</v>
      </c>
    </row>
    <row r="1300" spans="1:21" x14ac:dyDescent="0.2">
      <c r="A1300" s="6" t="s">
        <v>9377</v>
      </c>
      <c r="B1300" s="6" t="s">
        <v>9374</v>
      </c>
      <c r="C1300" s="6">
        <v>3507024</v>
      </c>
      <c r="D1300" s="6" t="s">
        <v>9381</v>
      </c>
      <c r="E1300" s="6" t="s">
        <v>9382</v>
      </c>
      <c r="F1300" s="6" t="s">
        <v>6402</v>
      </c>
      <c r="G1300" s="6">
        <v>1113</v>
      </c>
      <c r="H1300" s="6">
        <v>9504</v>
      </c>
      <c r="I1300" s="6">
        <v>0</v>
      </c>
      <c r="J1300" s="6">
        <v>1</v>
      </c>
      <c r="K1300" s="6">
        <v>0</v>
      </c>
      <c r="L1300" s="6"/>
      <c r="M1300" s="6">
        <v>2022</v>
      </c>
      <c r="N1300" s="6" t="s">
        <v>7745</v>
      </c>
      <c r="O1300" s="6">
        <v>99</v>
      </c>
      <c r="P1300" s="6"/>
      <c r="Q1300" s="6" t="s">
        <v>7733</v>
      </c>
      <c r="R1300" s="6" t="s">
        <v>7734</v>
      </c>
      <c r="S1300" s="6"/>
      <c r="T1300" s="6" t="s">
        <v>2808</v>
      </c>
      <c r="U1300">
        <f t="shared" si="20"/>
        <v>4</v>
      </c>
    </row>
    <row r="1301" spans="1:21" x14ac:dyDescent="0.2">
      <c r="A1301" s="6" t="s">
        <v>9377</v>
      </c>
      <c r="B1301" s="6" t="s">
        <v>9374</v>
      </c>
      <c r="C1301" s="6">
        <v>3507024</v>
      </c>
      <c r="D1301" s="6" t="s">
        <v>7860</v>
      </c>
      <c r="E1301" s="6" t="s">
        <v>9383</v>
      </c>
      <c r="F1301" s="6" t="s">
        <v>6402</v>
      </c>
      <c r="G1301" s="6">
        <v>1305</v>
      </c>
      <c r="H1301" s="6">
        <v>9504</v>
      </c>
      <c r="I1301" s="6">
        <v>0</v>
      </c>
      <c r="J1301" s="6">
        <v>1</v>
      </c>
      <c r="K1301" s="6">
        <v>0</v>
      </c>
      <c r="L1301" s="6"/>
      <c r="M1301" s="6">
        <v>2022</v>
      </c>
      <c r="N1301" s="6" t="s">
        <v>7745</v>
      </c>
      <c r="O1301" s="6">
        <v>99</v>
      </c>
      <c r="P1301" s="6"/>
      <c r="Q1301" s="6" t="s">
        <v>7733</v>
      </c>
      <c r="R1301" s="6" t="s">
        <v>7734</v>
      </c>
      <c r="S1301" s="6"/>
      <c r="T1301" s="6" t="s">
        <v>2807</v>
      </c>
      <c r="U1301">
        <f t="shared" si="20"/>
        <v>3</v>
      </c>
    </row>
    <row r="1302" spans="1:21" x14ac:dyDescent="0.2">
      <c r="A1302" s="6" t="s">
        <v>9377</v>
      </c>
      <c r="B1302" s="6" t="s">
        <v>9374</v>
      </c>
      <c r="C1302" s="6">
        <v>3507024</v>
      </c>
      <c r="D1302" s="6" t="s">
        <v>6425</v>
      </c>
      <c r="E1302" s="6" t="s">
        <v>9384</v>
      </c>
      <c r="F1302" s="6" t="s">
        <v>6402</v>
      </c>
      <c r="G1302" s="6">
        <v>1305</v>
      </c>
      <c r="H1302" s="6">
        <v>9504</v>
      </c>
      <c r="I1302" s="6">
        <v>1</v>
      </c>
      <c r="J1302" s="6">
        <v>1</v>
      </c>
      <c r="K1302" s="6">
        <v>0</v>
      </c>
      <c r="L1302" s="6"/>
      <c r="M1302" s="6">
        <v>2022</v>
      </c>
      <c r="N1302" s="6" t="s">
        <v>7745</v>
      </c>
      <c r="O1302" s="6">
        <v>99</v>
      </c>
      <c r="P1302" s="6"/>
      <c r="Q1302" s="6" t="s">
        <v>7733</v>
      </c>
      <c r="R1302" s="6" t="s">
        <v>7734</v>
      </c>
      <c r="S1302" s="6"/>
      <c r="T1302" s="6" t="s">
        <v>2806</v>
      </c>
      <c r="U1302">
        <f t="shared" si="20"/>
        <v>2</v>
      </c>
    </row>
    <row r="1303" spans="1:21" x14ac:dyDescent="0.2">
      <c r="A1303" s="6" t="s">
        <v>9377</v>
      </c>
      <c r="B1303" s="6" t="s">
        <v>9374</v>
      </c>
      <c r="C1303" s="6">
        <v>3507024</v>
      </c>
      <c r="D1303" s="6" t="s">
        <v>6941</v>
      </c>
      <c r="E1303" s="6" t="s">
        <v>9385</v>
      </c>
      <c r="F1303" s="6" t="s">
        <v>6402</v>
      </c>
      <c r="G1303" s="6">
        <v>904</v>
      </c>
      <c r="H1303" s="6">
        <v>9504</v>
      </c>
      <c r="I1303" s="6">
        <v>0</v>
      </c>
      <c r="J1303" s="6">
        <v>0</v>
      </c>
      <c r="K1303" s="6">
        <v>0</v>
      </c>
      <c r="L1303" s="6"/>
      <c r="M1303" s="6">
        <v>2022</v>
      </c>
      <c r="N1303" s="6" t="s">
        <v>7745</v>
      </c>
      <c r="O1303" s="6">
        <v>99</v>
      </c>
      <c r="P1303" s="6"/>
      <c r="Q1303" s="6" t="s">
        <v>7733</v>
      </c>
      <c r="R1303" s="6" t="s">
        <v>7734</v>
      </c>
      <c r="S1303" s="6"/>
      <c r="T1303" s="6" t="s">
        <v>2814</v>
      </c>
      <c r="U1303">
        <f t="shared" si="20"/>
        <v>1</v>
      </c>
    </row>
    <row r="1304" spans="1:21" x14ac:dyDescent="0.2">
      <c r="A1304" s="6" t="s">
        <v>9386</v>
      </c>
      <c r="B1304" s="6" t="s">
        <v>9387</v>
      </c>
      <c r="C1304" s="6">
        <v>3524015</v>
      </c>
      <c r="D1304" s="6" t="s">
        <v>6747</v>
      </c>
      <c r="E1304" s="6" t="s">
        <v>6880</v>
      </c>
      <c r="F1304" s="6" t="s">
        <v>6402</v>
      </c>
      <c r="G1304" s="6">
        <v>4743</v>
      </c>
      <c r="H1304" s="6">
        <v>13089</v>
      </c>
      <c r="I1304" s="6">
        <v>0</v>
      </c>
      <c r="J1304" s="6">
        <v>0</v>
      </c>
      <c r="K1304" s="6">
        <v>0</v>
      </c>
      <c r="L1304" s="6"/>
      <c r="M1304" s="6">
        <v>2022</v>
      </c>
      <c r="N1304" s="6" t="s">
        <v>7732</v>
      </c>
      <c r="O1304" s="6">
        <v>99</v>
      </c>
      <c r="P1304" s="6"/>
      <c r="Q1304" s="6" t="s">
        <v>7733</v>
      </c>
      <c r="R1304" s="6" t="s">
        <v>7734</v>
      </c>
      <c r="S1304" s="6"/>
      <c r="T1304" s="6" t="s">
        <v>781</v>
      </c>
      <c r="U1304">
        <f t="shared" si="20"/>
        <v>5</v>
      </c>
    </row>
    <row r="1305" spans="1:21" x14ac:dyDescent="0.2">
      <c r="A1305" s="6" t="s">
        <v>9386</v>
      </c>
      <c r="B1305" s="6" t="s">
        <v>9387</v>
      </c>
      <c r="C1305" s="6">
        <v>3524015</v>
      </c>
      <c r="D1305" s="6" t="s">
        <v>6778</v>
      </c>
      <c r="E1305" s="6" t="s">
        <v>9388</v>
      </c>
      <c r="F1305" s="6" t="s">
        <v>6402</v>
      </c>
      <c r="G1305" s="6">
        <v>5323</v>
      </c>
      <c r="H1305" s="6">
        <v>13089</v>
      </c>
      <c r="I1305" s="6">
        <v>0</v>
      </c>
      <c r="J1305" s="6">
        <v>1</v>
      </c>
      <c r="K1305" s="6">
        <v>0</v>
      </c>
      <c r="L1305" s="6"/>
      <c r="M1305" s="6">
        <v>2022</v>
      </c>
      <c r="N1305" s="6" t="s">
        <v>7732</v>
      </c>
      <c r="O1305" s="6">
        <v>99</v>
      </c>
      <c r="P1305" s="6"/>
      <c r="Q1305" s="6" t="s">
        <v>7733</v>
      </c>
      <c r="R1305" s="6" t="s">
        <v>7734</v>
      </c>
      <c r="S1305" s="6"/>
      <c r="T1305" s="6" t="s">
        <v>780</v>
      </c>
      <c r="U1305">
        <f t="shared" si="20"/>
        <v>4</v>
      </c>
    </row>
    <row r="1306" spans="1:21" x14ac:dyDescent="0.2">
      <c r="A1306" s="6" t="s">
        <v>9386</v>
      </c>
      <c r="B1306" s="6" t="s">
        <v>9387</v>
      </c>
      <c r="C1306" s="6">
        <v>3524015</v>
      </c>
      <c r="D1306" s="6" t="s">
        <v>6632</v>
      </c>
      <c r="E1306" s="6" t="s">
        <v>9389</v>
      </c>
      <c r="F1306" s="6" t="s">
        <v>6402</v>
      </c>
      <c r="G1306" s="6">
        <v>1019</v>
      </c>
      <c r="H1306" s="6">
        <v>13089</v>
      </c>
      <c r="I1306" s="6">
        <v>0</v>
      </c>
      <c r="J1306" s="6">
        <v>0</v>
      </c>
      <c r="K1306" s="6">
        <v>0</v>
      </c>
      <c r="L1306" s="6"/>
      <c r="M1306" s="6">
        <v>2022</v>
      </c>
      <c r="N1306" s="6" t="s">
        <v>7732</v>
      </c>
      <c r="O1306" s="6">
        <v>99</v>
      </c>
      <c r="P1306" s="6"/>
      <c r="Q1306" s="6" t="s">
        <v>7733</v>
      </c>
      <c r="R1306" s="6" t="s">
        <v>7734</v>
      </c>
      <c r="S1306" s="6"/>
      <c r="T1306" s="6" t="s">
        <v>782</v>
      </c>
      <c r="U1306">
        <f t="shared" si="20"/>
        <v>3</v>
      </c>
    </row>
    <row r="1307" spans="1:21" x14ac:dyDescent="0.2">
      <c r="A1307" s="6" t="s">
        <v>9386</v>
      </c>
      <c r="B1307" s="6" t="s">
        <v>9387</v>
      </c>
      <c r="C1307" s="6">
        <v>3524015</v>
      </c>
      <c r="D1307" s="6" t="s">
        <v>6597</v>
      </c>
      <c r="E1307" s="6" t="s">
        <v>9390</v>
      </c>
      <c r="F1307" s="6" t="s">
        <v>6402</v>
      </c>
      <c r="G1307" s="6">
        <v>581</v>
      </c>
      <c r="H1307" s="6">
        <v>13089</v>
      </c>
      <c r="I1307" s="6">
        <v>0</v>
      </c>
      <c r="J1307" s="6">
        <v>0</v>
      </c>
      <c r="K1307" s="6">
        <v>0</v>
      </c>
      <c r="L1307" s="6"/>
      <c r="M1307" s="6">
        <v>2022</v>
      </c>
      <c r="N1307" s="6" t="s">
        <v>7732</v>
      </c>
      <c r="O1307" s="6">
        <v>99</v>
      </c>
      <c r="P1307" s="6"/>
      <c r="Q1307" s="6" t="s">
        <v>7733</v>
      </c>
      <c r="R1307" s="6" t="s">
        <v>7734</v>
      </c>
      <c r="S1307" s="6"/>
      <c r="T1307" s="6" t="s">
        <v>783</v>
      </c>
      <c r="U1307">
        <f t="shared" si="20"/>
        <v>2</v>
      </c>
    </row>
    <row r="1308" spans="1:21" x14ac:dyDescent="0.2">
      <c r="A1308" s="6" t="s">
        <v>9386</v>
      </c>
      <c r="B1308" s="6" t="s">
        <v>9387</v>
      </c>
      <c r="C1308" s="6">
        <v>3524015</v>
      </c>
      <c r="D1308" s="6" t="s">
        <v>6477</v>
      </c>
      <c r="E1308" s="6" t="s">
        <v>7613</v>
      </c>
      <c r="F1308" s="6" t="s">
        <v>6402</v>
      </c>
      <c r="G1308" s="6">
        <v>1423</v>
      </c>
      <c r="H1308" s="6">
        <v>13089</v>
      </c>
      <c r="I1308" s="6">
        <v>0</v>
      </c>
      <c r="J1308" s="6">
        <v>0</v>
      </c>
      <c r="K1308" s="6">
        <v>0</v>
      </c>
      <c r="L1308" s="6"/>
      <c r="M1308" s="6">
        <v>2022</v>
      </c>
      <c r="N1308" s="6" t="s">
        <v>7732</v>
      </c>
      <c r="O1308" s="6">
        <v>99</v>
      </c>
      <c r="P1308" s="6"/>
      <c r="Q1308" s="6" t="s">
        <v>7733</v>
      </c>
      <c r="R1308" s="6" t="s">
        <v>7734</v>
      </c>
      <c r="S1308" s="6"/>
      <c r="T1308" s="6" t="s">
        <v>784</v>
      </c>
      <c r="U1308">
        <f t="shared" si="20"/>
        <v>1</v>
      </c>
    </row>
    <row r="1309" spans="1:21" x14ac:dyDescent="0.2">
      <c r="A1309" s="6" t="s">
        <v>9391</v>
      </c>
      <c r="B1309" s="6" t="s">
        <v>9387</v>
      </c>
      <c r="C1309" s="6">
        <v>3524015</v>
      </c>
      <c r="D1309" s="6" t="s">
        <v>6456</v>
      </c>
      <c r="E1309" s="6" t="s">
        <v>9392</v>
      </c>
      <c r="F1309" s="6" t="s">
        <v>6402</v>
      </c>
      <c r="G1309" s="6">
        <v>0</v>
      </c>
      <c r="H1309" s="6"/>
      <c r="I1309" s="6">
        <v>1</v>
      </c>
      <c r="J1309" s="6">
        <v>1</v>
      </c>
      <c r="K1309" s="6">
        <v>1</v>
      </c>
      <c r="L1309" s="6"/>
      <c r="M1309" s="6">
        <v>2022</v>
      </c>
      <c r="N1309" s="6" t="s">
        <v>7740</v>
      </c>
      <c r="O1309" s="6">
        <v>2</v>
      </c>
      <c r="P1309" s="6"/>
      <c r="Q1309" s="6" t="s">
        <v>7733</v>
      </c>
      <c r="R1309" s="6" t="s">
        <v>7734</v>
      </c>
      <c r="S1309" s="6"/>
      <c r="T1309" s="6" t="s">
        <v>3085</v>
      </c>
      <c r="U1309">
        <f t="shared" si="20"/>
        <v>1</v>
      </c>
    </row>
    <row r="1310" spans="1:21" x14ac:dyDescent="0.2">
      <c r="A1310" s="6" t="s">
        <v>9393</v>
      </c>
      <c r="B1310" s="6" t="s">
        <v>9387</v>
      </c>
      <c r="C1310" s="6">
        <v>3524015</v>
      </c>
      <c r="D1310" s="6" t="s">
        <v>6488</v>
      </c>
      <c r="E1310" s="6" t="s">
        <v>9394</v>
      </c>
      <c r="F1310" s="6" t="s">
        <v>6402</v>
      </c>
      <c r="G1310" s="6">
        <v>3614</v>
      </c>
      <c r="H1310" s="6">
        <v>7969</v>
      </c>
      <c r="I1310" s="6">
        <v>0</v>
      </c>
      <c r="J1310" s="6">
        <v>0</v>
      </c>
      <c r="K1310" s="6">
        <v>0</v>
      </c>
      <c r="L1310" s="6"/>
      <c r="M1310" s="6">
        <v>2022</v>
      </c>
      <c r="N1310" s="6" t="s">
        <v>7740</v>
      </c>
      <c r="O1310" s="6">
        <v>4</v>
      </c>
      <c r="P1310" s="6"/>
      <c r="Q1310" s="6" t="s">
        <v>7733</v>
      </c>
      <c r="R1310" s="6" t="s">
        <v>7734</v>
      </c>
      <c r="S1310" s="6"/>
      <c r="T1310" s="6" t="s">
        <v>3086</v>
      </c>
      <c r="U1310">
        <f t="shared" si="20"/>
        <v>2</v>
      </c>
    </row>
    <row r="1311" spans="1:21" x14ac:dyDescent="0.2">
      <c r="A1311" s="6" t="s">
        <v>9393</v>
      </c>
      <c r="B1311" s="6" t="s">
        <v>9387</v>
      </c>
      <c r="C1311" s="6">
        <v>3524015</v>
      </c>
      <c r="D1311" s="6" t="s">
        <v>6537</v>
      </c>
      <c r="E1311" s="6" t="s">
        <v>9395</v>
      </c>
      <c r="F1311" s="6" t="s">
        <v>6402</v>
      </c>
      <c r="G1311" s="6">
        <v>4355</v>
      </c>
      <c r="H1311" s="6">
        <v>7969</v>
      </c>
      <c r="I1311" s="6">
        <v>1</v>
      </c>
      <c r="J1311" s="6">
        <v>1</v>
      </c>
      <c r="K1311" s="6">
        <v>0</v>
      </c>
      <c r="L1311" s="6"/>
      <c r="M1311" s="6">
        <v>2022</v>
      </c>
      <c r="N1311" s="6" t="s">
        <v>7740</v>
      </c>
      <c r="O1311" s="6">
        <v>4</v>
      </c>
      <c r="P1311" s="6"/>
      <c r="Q1311" s="6" t="s">
        <v>7733</v>
      </c>
      <c r="R1311" s="6" t="s">
        <v>7734</v>
      </c>
      <c r="S1311" s="6"/>
      <c r="T1311" s="6" t="s">
        <v>3083</v>
      </c>
      <c r="U1311">
        <f t="shared" si="20"/>
        <v>1</v>
      </c>
    </row>
    <row r="1312" spans="1:21" x14ac:dyDescent="0.2">
      <c r="A1312" s="6" t="s">
        <v>9396</v>
      </c>
      <c r="B1312" s="6" t="s">
        <v>9387</v>
      </c>
      <c r="C1312" s="6">
        <v>3524015</v>
      </c>
      <c r="D1312" s="6" t="s">
        <v>6459</v>
      </c>
      <c r="E1312" s="6" t="s">
        <v>9397</v>
      </c>
      <c r="F1312" s="6" t="s">
        <v>6402</v>
      </c>
      <c r="G1312" s="6">
        <v>1237</v>
      </c>
      <c r="H1312" s="6">
        <v>3957</v>
      </c>
      <c r="I1312" s="6">
        <v>1</v>
      </c>
      <c r="J1312" s="6">
        <v>1</v>
      </c>
      <c r="K1312" s="6">
        <v>0</v>
      </c>
      <c r="L1312" s="6"/>
      <c r="M1312" s="6">
        <v>2022</v>
      </c>
      <c r="N1312" s="6" t="s">
        <v>7745</v>
      </c>
      <c r="O1312" s="6">
        <v>1</v>
      </c>
      <c r="P1312" s="6"/>
      <c r="Q1312" s="6" t="s">
        <v>7733</v>
      </c>
      <c r="R1312" s="6" t="s">
        <v>7734</v>
      </c>
      <c r="S1312" s="6"/>
      <c r="T1312" s="6" t="s">
        <v>3081</v>
      </c>
      <c r="U1312">
        <f t="shared" si="20"/>
        <v>3</v>
      </c>
    </row>
    <row r="1313" spans="1:21" x14ac:dyDescent="0.2">
      <c r="A1313" s="6" t="s">
        <v>9396</v>
      </c>
      <c r="B1313" s="6" t="s">
        <v>9387</v>
      </c>
      <c r="C1313" s="6">
        <v>3524015</v>
      </c>
      <c r="D1313" s="6" t="s">
        <v>7068</v>
      </c>
      <c r="E1313" s="6" t="s">
        <v>9398</v>
      </c>
      <c r="F1313" s="6" t="s">
        <v>6402</v>
      </c>
      <c r="G1313" s="6">
        <v>1093</v>
      </c>
      <c r="H1313" s="6">
        <v>3957</v>
      </c>
      <c r="I1313" s="6">
        <v>1</v>
      </c>
      <c r="J1313" s="6">
        <v>0</v>
      </c>
      <c r="K1313" s="6">
        <v>0</v>
      </c>
      <c r="L1313" s="6"/>
      <c r="M1313" s="6">
        <v>2022</v>
      </c>
      <c r="N1313" s="6" t="s">
        <v>7745</v>
      </c>
      <c r="O1313" s="6">
        <v>1</v>
      </c>
      <c r="P1313" s="6"/>
      <c r="Q1313" s="6" t="s">
        <v>7733</v>
      </c>
      <c r="R1313" s="6" t="s">
        <v>7734</v>
      </c>
      <c r="S1313" s="6"/>
      <c r="T1313" s="6" t="s">
        <v>3087</v>
      </c>
      <c r="U1313">
        <f t="shared" si="20"/>
        <v>2</v>
      </c>
    </row>
    <row r="1314" spans="1:21" x14ac:dyDescent="0.2">
      <c r="A1314" s="6" t="s">
        <v>9396</v>
      </c>
      <c r="B1314" s="6" t="s">
        <v>9387</v>
      </c>
      <c r="C1314" s="6">
        <v>3524015</v>
      </c>
      <c r="D1314" s="6" t="s">
        <v>6419</v>
      </c>
      <c r="E1314" s="6" t="s">
        <v>9399</v>
      </c>
      <c r="F1314" s="6" t="s">
        <v>6402</v>
      </c>
      <c r="G1314" s="6">
        <v>1627</v>
      </c>
      <c r="H1314" s="6">
        <v>3957</v>
      </c>
      <c r="I1314" s="6">
        <v>0</v>
      </c>
      <c r="J1314" s="6">
        <v>1</v>
      </c>
      <c r="K1314" s="6">
        <v>0</v>
      </c>
      <c r="L1314" s="6"/>
      <c r="M1314" s="6">
        <v>2022</v>
      </c>
      <c r="N1314" s="6" t="s">
        <v>7745</v>
      </c>
      <c r="O1314" s="6">
        <v>1</v>
      </c>
      <c r="P1314" s="6"/>
      <c r="Q1314" s="6" t="s">
        <v>7733</v>
      </c>
      <c r="R1314" s="6" t="s">
        <v>7734</v>
      </c>
      <c r="S1314" s="6"/>
      <c r="T1314" s="6" t="s">
        <v>3080</v>
      </c>
      <c r="U1314">
        <f t="shared" si="20"/>
        <v>1</v>
      </c>
    </row>
    <row r="1315" spans="1:21" x14ac:dyDescent="0.2">
      <c r="A1315" s="6" t="s">
        <v>9400</v>
      </c>
      <c r="B1315" s="6" t="s">
        <v>9387</v>
      </c>
      <c r="C1315" s="6">
        <v>3524015</v>
      </c>
      <c r="D1315" s="6" t="s">
        <v>6839</v>
      </c>
      <c r="E1315" s="6" t="s">
        <v>9401</v>
      </c>
      <c r="F1315" s="6" t="s">
        <v>6402</v>
      </c>
      <c r="G1315" s="6">
        <v>771</v>
      </c>
      <c r="H1315" s="6">
        <v>4119</v>
      </c>
      <c r="I1315" s="6">
        <v>0</v>
      </c>
      <c r="J1315" s="6">
        <v>1</v>
      </c>
      <c r="K1315" s="6">
        <v>0</v>
      </c>
      <c r="L1315" s="6"/>
      <c r="M1315" s="6">
        <v>2022</v>
      </c>
      <c r="N1315" s="6" t="s">
        <v>7745</v>
      </c>
      <c r="O1315" s="6">
        <v>2</v>
      </c>
      <c r="P1315" s="6"/>
      <c r="Q1315" s="6" t="s">
        <v>7733</v>
      </c>
      <c r="R1315" s="6" t="s">
        <v>7734</v>
      </c>
      <c r="S1315" s="6"/>
      <c r="T1315" s="6" t="s">
        <v>3079</v>
      </c>
      <c r="U1315">
        <f t="shared" si="20"/>
        <v>8</v>
      </c>
    </row>
    <row r="1316" spans="1:21" x14ac:dyDescent="0.2">
      <c r="A1316" s="6" t="s">
        <v>9400</v>
      </c>
      <c r="B1316" s="6" t="s">
        <v>9387</v>
      </c>
      <c r="C1316" s="6">
        <v>3524015</v>
      </c>
      <c r="D1316" s="6" t="s">
        <v>6547</v>
      </c>
      <c r="E1316" s="6" t="s">
        <v>9402</v>
      </c>
      <c r="F1316" s="6" t="s">
        <v>6402</v>
      </c>
      <c r="G1316" s="6">
        <v>854</v>
      </c>
      <c r="H1316" s="6">
        <v>4119</v>
      </c>
      <c r="I1316" s="6">
        <v>0</v>
      </c>
      <c r="J1316" s="6">
        <v>1</v>
      </c>
      <c r="K1316" s="6">
        <v>0</v>
      </c>
      <c r="L1316" s="6"/>
      <c r="M1316" s="6">
        <v>2022</v>
      </c>
      <c r="N1316" s="6" t="s">
        <v>7745</v>
      </c>
      <c r="O1316" s="6">
        <v>2</v>
      </c>
      <c r="P1316" s="6"/>
      <c r="Q1316" s="6" t="s">
        <v>7733</v>
      </c>
      <c r="R1316" s="6" t="s">
        <v>7734</v>
      </c>
      <c r="S1316" s="6"/>
      <c r="T1316" s="6" t="s">
        <v>3078</v>
      </c>
      <c r="U1316">
        <f t="shared" si="20"/>
        <v>7</v>
      </c>
    </row>
    <row r="1317" spans="1:21" x14ac:dyDescent="0.2">
      <c r="A1317" s="6" t="s">
        <v>9400</v>
      </c>
      <c r="B1317" s="6" t="s">
        <v>9387</v>
      </c>
      <c r="C1317" s="6">
        <v>3524015</v>
      </c>
      <c r="D1317" s="6" t="s">
        <v>6738</v>
      </c>
      <c r="E1317" s="6" t="s">
        <v>7720</v>
      </c>
      <c r="F1317" s="6" t="s">
        <v>6402</v>
      </c>
      <c r="G1317" s="6">
        <v>270</v>
      </c>
      <c r="H1317" s="6">
        <v>4119</v>
      </c>
      <c r="I1317" s="6">
        <v>0</v>
      </c>
      <c r="J1317" s="6">
        <v>0</v>
      </c>
      <c r="K1317" s="6">
        <v>0</v>
      </c>
      <c r="L1317" s="6"/>
      <c r="M1317" s="6">
        <v>2022</v>
      </c>
      <c r="N1317" s="6" t="s">
        <v>7745</v>
      </c>
      <c r="O1317" s="6">
        <v>2</v>
      </c>
      <c r="P1317" s="6"/>
      <c r="Q1317" s="6" t="s">
        <v>7733</v>
      </c>
      <c r="R1317" s="6" t="s">
        <v>7734</v>
      </c>
      <c r="S1317" s="6"/>
      <c r="T1317" s="6" t="s">
        <v>3088</v>
      </c>
      <c r="U1317">
        <f t="shared" si="20"/>
        <v>6</v>
      </c>
    </row>
    <row r="1318" spans="1:21" x14ac:dyDescent="0.2">
      <c r="A1318" s="6" t="s">
        <v>9400</v>
      </c>
      <c r="B1318" s="6" t="s">
        <v>9387</v>
      </c>
      <c r="C1318" s="6">
        <v>3524015</v>
      </c>
      <c r="D1318" s="6" t="s">
        <v>7550</v>
      </c>
      <c r="E1318" s="6" t="s">
        <v>9403</v>
      </c>
      <c r="F1318" s="6" t="s">
        <v>6402</v>
      </c>
      <c r="G1318" s="6">
        <v>305</v>
      </c>
      <c r="H1318" s="6">
        <v>4119</v>
      </c>
      <c r="I1318" s="6">
        <v>0</v>
      </c>
      <c r="J1318" s="6">
        <v>0</v>
      </c>
      <c r="K1318" s="6">
        <v>0</v>
      </c>
      <c r="L1318" s="6"/>
      <c r="M1318" s="6">
        <v>2022</v>
      </c>
      <c r="N1318" s="6" t="s">
        <v>7745</v>
      </c>
      <c r="O1318" s="6">
        <v>2</v>
      </c>
      <c r="P1318" s="6"/>
      <c r="Q1318" s="6" t="s">
        <v>7733</v>
      </c>
      <c r="R1318" s="6" t="s">
        <v>7734</v>
      </c>
      <c r="S1318" s="6"/>
      <c r="T1318" s="6" t="s">
        <v>3089</v>
      </c>
      <c r="U1318">
        <f t="shared" si="20"/>
        <v>5</v>
      </c>
    </row>
    <row r="1319" spans="1:21" x14ac:dyDescent="0.2">
      <c r="A1319" s="6" t="s">
        <v>9400</v>
      </c>
      <c r="B1319" s="6" t="s">
        <v>9387</v>
      </c>
      <c r="C1319" s="6">
        <v>3524015</v>
      </c>
      <c r="D1319" s="6" t="s">
        <v>6595</v>
      </c>
      <c r="E1319" s="6" t="s">
        <v>9404</v>
      </c>
      <c r="F1319" s="6" t="s">
        <v>6402</v>
      </c>
      <c r="G1319" s="6">
        <v>649</v>
      </c>
      <c r="H1319" s="6">
        <v>4119</v>
      </c>
      <c r="I1319" s="6">
        <v>0</v>
      </c>
      <c r="J1319" s="6">
        <v>0</v>
      </c>
      <c r="K1319" s="6">
        <v>0</v>
      </c>
      <c r="L1319" s="6"/>
      <c r="M1319" s="6">
        <v>2022</v>
      </c>
      <c r="N1319" s="6" t="s">
        <v>7745</v>
      </c>
      <c r="O1319" s="6">
        <v>2</v>
      </c>
      <c r="P1319" s="6"/>
      <c r="Q1319" s="6" t="s">
        <v>7733</v>
      </c>
      <c r="R1319" s="6" t="s">
        <v>7734</v>
      </c>
      <c r="S1319" s="6"/>
      <c r="T1319" s="6" t="s">
        <v>3090</v>
      </c>
      <c r="U1319">
        <f t="shared" si="20"/>
        <v>4</v>
      </c>
    </row>
    <row r="1320" spans="1:21" x14ac:dyDescent="0.2">
      <c r="A1320" s="6" t="s">
        <v>9400</v>
      </c>
      <c r="B1320" s="6" t="s">
        <v>9387</v>
      </c>
      <c r="C1320" s="6">
        <v>3524015</v>
      </c>
      <c r="D1320" s="6" t="s">
        <v>6747</v>
      </c>
      <c r="E1320" s="6" t="s">
        <v>6724</v>
      </c>
      <c r="F1320" s="6" t="s">
        <v>6402</v>
      </c>
      <c r="G1320" s="6">
        <v>417</v>
      </c>
      <c r="H1320" s="6">
        <v>4119</v>
      </c>
      <c r="I1320" s="6">
        <v>0</v>
      </c>
      <c r="J1320" s="6">
        <v>0</v>
      </c>
      <c r="K1320" s="6">
        <v>0</v>
      </c>
      <c r="L1320" s="6"/>
      <c r="M1320" s="6">
        <v>2022</v>
      </c>
      <c r="N1320" s="6" t="s">
        <v>7745</v>
      </c>
      <c r="O1320" s="6">
        <v>2</v>
      </c>
      <c r="P1320" s="6"/>
      <c r="Q1320" s="6" t="s">
        <v>7733</v>
      </c>
      <c r="R1320" s="6" t="s">
        <v>7734</v>
      </c>
      <c r="S1320" s="6"/>
      <c r="T1320" s="6" t="s">
        <v>3091</v>
      </c>
      <c r="U1320">
        <f t="shared" si="20"/>
        <v>3</v>
      </c>
    </row>
    <row r="1321" spans="1:21" x14ac:dyDescent="0.2">
      <c r="A1321" s="6" t="s">
        <v>9400</v>
      </c>
      <c r="B1321" s="6" t="s">
        <v>9387</v>
      </c>
      <c r="C1321" s="6">
        <v>3524015</v>
      </c>
      <c r="D1321" s="6" t="s">
        <v>6637</v>
      </c>
      <c r="E1321" s="6" t="s">
        <v>9405</v>
      </c>
      <c r="F1321" s="6" t="s">
        <v>6402</v>
      </c>
      <c r="G1321" s="6">
        <v>435</v>
      </c>
      <c r="H1321" s="6">
        <v>4119</v>
      </c>
      <c r="I1321" s="6">
        <v>0</v>
      </c>
      <c r="J1321" s="6">
        <v>0</v>
      </c>
      <c r="K1321" s="6">
        <v>0</v>
      </c>
      <c r="L1321" s="6"/>
      <c r="M1321" s="6">
        <v>2022</v>
      </c>
      <c r="N1321" s="6" t="s">
        <v>7745</v>
      </c>
      <c r="O1321" s="6">
        <v>2</v>
      </c>
      <c r="P1321" s="6"/>
      <c r="Q1321" s="6" t="s">
        <v>7733</v>
      </c>
      <c r="R1321" s="6" t="s">
        <v>7734</v>
      </c>
      <c r="S1321" s="6"/>
      <c r="T1321" s="6" t="s">
        <v>3092</v>
      </c>
      <c r="U1321">
        <f t="shared" si="20"/>
        <v>2</v>
      </c>
    </row>
    <row r="1322" spans="1:21" x14ac:dyDescent="0.2">
      <c r="A1322" s="6" t="s">
        <v>9400</v>
      </c>
      <c r="B1322" s="6" t="s">
        <v>9387</v>
      </c>
      <c r="C1322" s="6">
        <v>3524015</v>
      </c>
      <c r="D1322" s="6" t="s">
        <v>6533</v>
      </c>
      <c r="E1322" s="6" t="s">
        <v>7907</v>
      </c>
      <c r="F1322" s="6" t="s">
        <v>6402</v>
      </c>
      <c r="G1322" s="6">
        <v>418</v>
      </c>
      <c r="H1322" s="6">
        <v>4119</v>
      </c>
      <c r="I1322" s="6">
        <v>0</v>
      </c>
      <c r="J1322" s="6">
        <v>0</v>
      </c>
      <c r="K1322" s="6">
        <v>0</v>
      </c>
      <c r="L1322" s="6"/>
      <c r="M1322" s="6">
        <v>2022</v>
      </c>
      <c r="N1322" s="6" t="s">
        <v>7745</v>
      </c>
      <c r="O1322" s="6">
        <v>2</v>
      </c>
      <c r="P1322" s="6"/>
      <c r="Q1322" s="6" t="s">
        <v>7733</v>
      </c>
      <c r="R1322" s="6" t="s">
        <v>7734</v>
      </c>
      <c r="S1322" s="6"/>
      <c r="T1322" s="6" t="s">
        <v>3093</v>
      </c>
      <c r="U1322">
        <f t="shared" si="20"/>
        <v>1</v>
      </c>
    </row>
    <row r="1323" spans="1:21" x14ac:dyDescent="0.2">
      <c r="A1323" s="6" t="s">
        <v>9406</v>
      </c>
      <c r="B1323" s="6" t="s">
        <v>9387</v>
      </c>
      <c r="C1323" s="6">
        <v>3524015</v>
      </c>
      <c r="D1323" s="6" t="s">
        <v>7681</v>
      </c>
      <c r="E1323" s="6" t="s">
        <v>8530</v>
      </c>
      <c r="F1323" s="6" t="s">
        <v>6402</v>
      </c>
      <c r="G1323" s="6">
        <v>1982</v>
      </c>
      <c r="H1323" s="6">
        <v>6230</v>
      </c>
      <c r="I1323" s="6">
        <v>0</v>
      </c>
      <c r="J1323" s="6">
        <v>1</v>
      </c>
      <c r="K1323" s="6">
        <v>0</v>
      </c>
      <c r="L1323" s="6"/>
      <c r="M1323" s="6">
        <v>2022</v>
      </c>
      <c r="N1323" s="6" t="s">
        <v>7745</v>
      </c>
      <c r="O1323" s="6">
        <v>3</v>
      </c>
      <c r="P1323" s="6"/>
      <c r="Q1323" s="6" t="s">
        <v>7733</v>
      </c>
      <c r="R1323" s="6" t="s">
        <v>7734</v>
      </c>
      <c r="S1323" s="6"/>
      <c r="T1323" s="6" t="s">
        <v>3077</v>
      </c>
      <c r="U1323">
        <f t="shared" si="20"/>
        <v>5</v>
      </c>
    </row>
    <row r="1324" spans="1:21" x14ac:dyDescent="0.2">
      <c r="A1324" s="6" t="s">
        <v>9406</v>
      </c>
      <c r="B1324" s="6" t="s">
        <v>9387</v>
      </c>
      <c r="C1324" s="6">
        <v>3524015</v>
      </c>
      <c r="D1324" s="6" t="s">
        <v>9407</v>
      </c>
      <c r="E1324" s="6" t="s">
        <v>9408</v>
      </c>
      <c r="F1324" s="6" t="s">
        <v>6402</v>
      </c>
      <c r="G1324" s="6">
        <v>1204</v>
      </c>
      <c r="H1324" s="6">
        <v>6230</v>
      </c>
      <c r="I1324" s="6">
        <v>0</v>
      </c>
      <c r="J1324" s="6">
        <v>0</v>
      </c>
      <c r="K1324" s="6">
        <v>0</v>
      </c>
      <c r="L1324" s="6"/>
      <c r="M1324" s="6">
        <v>2022</v>
      </c>
      <c r="N1324" s="6" t="s">
        <v>7745</v>
      </c>
      <c r="O1324" s="6">
        <v>3</v>
      </c>
      <c r="P1324" s="6"/>
      <c r="Q1324" s="6" t="s">
        <v>7733</v>
      </c>
      <c r="R1324" s="6" t="s">
        <v>7734</v>
      </c>
      <c r="S1324" s="6"/>
      <c r="T1324" s="6" t="s">
        <v>3094</v>
      </c>
      <c r="U1324">
        <f t="shared" si="20"/>
        <v>4</v>
      </c>
    </row>
    <row r="1325" spans="1:21" x14ac:dyDescent="0.2">
      <c r="A1325" s="6" t="s">
        <v>9406</v>
      </c>
      <c r="B1325" s="6" t="s">
        <v>9387</v>
      </c>
      <c r="C1325" s="6">
        <v>3524015</v>
      </c>
      <c r="D1325" s="6" t="s">
        <v>6503</v>
      </c>
      <c r="E1325" s="6" t="s">
        <v>7378</v>
      </c>
      <c r="F1325" s="6" t="s">
        <v>6402</v>
      </c>
      <c r="G1325" s="6">
        <v>1507</v>
      </c>
      <c r="H1325" s="6">
        <v>6230</v>
      </c>
      <c r="I1325" s="6">
        <v>0</v>
      </c>
      <c r="J1325" s="6">
        <v>1</v>
      </c>
      <c r="K1325" s="6">
        <v>0</v>
      </c>
      <c r="L1325" s="6"/>
      <c r="M1325" s="6">
        <v>2022</v>
      </c>
      <c r="N1325" s="6" t="s">
        <v>7745</v>
      </c>
      <c r="O1325" s="6">
        <v>3</v>
      </c>
      <c r="P1325" s="6"/>
      <c r="Q1325" s="6" t="s">
        <v>7733</v>
      </c>
      <c r="R1325" s="6" t="s">
        <v>7734</v>
      </c>
      <c r="S1325" s="6"/>
      <c r="T1325" s="6" t="s">
        <v>3076</v>
      </c>
      <c r="U1325">
        <f t="shared" si="20"/>
        <v>3</v>
      </c>
    </row>
    <row r="1326" spans="1:21" x14ac:dyDescent="0.2">
      <c r="A1326" s="6" t="s">
        <v>9406</v>
      </c>
      <c r="B1326" s="6" t="s">
        <v>9387</v>
      </c>
      <c r="C1326" s="6">
        <v>3524015</v>
      </c>
      <c r="D1326" s="6" t="s">
        <v>9409</v>
      </c>
      <c r="E1326" s="6" t="s">
        <v>8391</v>
      </c>
      <c r="F1326" s="6" t="s">
        <v>6402</v>
      </c>
      <c r="G1326" s="6">
        <v>683</v>
      </c>
      <c r="H1326" s="6">
        <v>6230</v>
      </c>
      <c r="I1326" s="6">
        <v>0</v>
      </c>
      <c r="J1326" s="6">
        <v>0</v>
      </c>
      <c r="K1326" s="6">
        <v>0</v>
      </c>
      <c r="L1326" s="6"/>
      <c r="M1326" s="6">
        <v>2022</v>
      </c>
      <c r="N1326" s="6" t="s">
        <v>7745</v>
      </c>
      <c r="O1326" s="6">
        <v>3</v>
      </c>
      <c r="P1326" s="6"/>
      <c r="Q1326" s="6" t="s">
        <v>7733</v>
      </c>
      <c r="R1326" s="6" t="s">
        <v>7734</v>
      </c>
      <c r="S1326" s="6"/>
      <c r="T1326" s="6" t="s">
        <v>3095</v>
      </c>
      <c r="U1326">
        <f t="shared" si="20"/>
        <v>2</v>
      </c>
    </row>
    <row r="1327" spans="1:21" x14ac:dyDescent="0.2">
      <c r="A1327" s="6" t="s">
        <v>9406</v>
      </c>
      <c r="B1327" s="6" t="s">
        <v>9387</v>
      </c>
      <c r="C1327" s="6">
        <v>3524015</v>
      </c>
      <c r="D1327" s="6" t="s">
        <v>9410</v>
      </c>
      <c r="E1327" s="6" t="s">
        <v>9411</v>
      </c>
      <c r="F1327" s="6" t="s">
        <v>6402</v>
      </c>
      <c r="G1327" s="6">
        <v>854</v>
      </c>
      <c r="H1327" s="6">
        <v>6230</v>
      </c>
      <c r="I1327" s="6">
        <v>0</v>
      </c>
      <c r="J1327" s="6">
        <v>0</v>
      </c>
      <c r="K1327" s="6">
        <v>0</v>
      </c>
      <c r="L1327" s="6"/>
      <c r="M1327" s="6">
        <v>2022</v>
      </c>
      <c r="N1327" s="6" t="s">
        <v>7745</v>
      </c>
      <c r="O1327" s="6">
        <v>3</v>
      </c>
      <c r="P1327" s="6"/>
      <c r="Q1327" s="6" t="s">
        <v>7733</v>
      </c>
      <c r="R1327" s="6" t="s">
        <v>7734</v>
      </c>
      <c r="S1327" s="6"/>
      <c r="T1327" s="6" t="s">
        <v>3096</v>
      </c>
      <c r="U1327">
        <f t="shared" si="20"/>
        <v>1</v>
      </c>
    </row>
    <row r="1328" spans="1:21" x14ac:dyDescent="0.2">
      <c r="A1328" s="6" t="s">
        <v>9412</v>
      </c>
      <c r="B1328" s="6" t="s">
        <v>9387</v>
      </c>
      <c r="C1328" s="6">
        <v>3524015</v>
      </c>
      <c r="D1328" s="6" t="s">
        <v>9413</v>
      </c>
      <c r="E1328" s="6" t="s">
        <v>9414</v>
      </c>
      <c r="F1328" s="6" t="s">
        <v>6402</v>
      </c>
      <c r="G1328" s="6">
        <v>2180</v>
      </c>
      <c r="H1328" s="6">
        <v>6518</v>
      </c>
      <c r="I1328" s="6">
        <v>0</v>
      </c>
      <c r="J1328" s="6">
        <v>1</v>
      </c>
      <c r="K1328" s="6">
        <v>0</v>
      </c>
      <c r="L1328" s="6"/>
      <c r="M1328" s="6">
        <v>2022</v>
      </c>
      <c r="N1328" s="6" t="s">
        <v>7745</v>
      </c>
      <c r="O1328" s="6">
        <v>4</v>
      </c>
      <c r="P1328" s="6"/>
      <c r="Q1328" s="6" t="s">
        <v>7733</v>
      </c>
      <c r="R1328" s="6" t="s">
        <v>7734</v>
      </c>
      <c r="S1328" s="6"/>
      <c r="T1328" s="6" t="s">
        <v>3075</v>
      </c>
      <c r="U1328">
        <f t="shared" si="20"/>
        <v>3</v>
      </c>
    </row>
    <row r="1329" spans="1:21" x14ac:dyDescent="0.2">
      <c r="A1329" s="6" t="s">
        <v>9412</v>
      </c>
      <c r="B1329" s="6" t="s">
        <v>9387</v>
      </c>
      <c r="C1329" s="6">
        <v>3524015</v>
      </c>
      <c r="D1329" s="6" t="s">
        <v>6527</v>
      </c>
      <c r="E1329" s="6" t="s">
        <v>9415</v>
      </c>
      <c r="F1329" s="6" t="s">
        <v>6402</v>
      </c>
      <c r="G1329" s="6">
        <v>2783</v>
      </c>
      <c r="H1329" s="6">
        <v>6518</v>
      </c>
      <c r="I1329" s="6">
        <v>1</v>
      </c>
      <c r="J1329" s="6">
        <v>1</v>
      </c>
      <c r="K1329" s="6">
        <v>0</v>
      </c>
      <c r="L1329" s="6"/>
      <c r="M1329" s="6">
        <v>2022</v>
      </c>
      <c r="N1329" s="6" t="s">
        <v>7745</v>
      </c>
      <c r="O1329" s="6">
        <v>4</v>
      </c>
      <c r="P1329" s="6"/>
      <c r="Q1329" s="6" t="s">
        <v>7733</v>
      </c>
      <c r="R1329" s="6" t="s">
        <v>7734</v>
      </c>
      <c r="S1329" s="6"/>
      <c r="T1329" s="6" t="s">
        <v>3074</v>
      </c>
      <c r="U1329">
        <f t="shared" si="20"/>
        <v>2</v>
      </c>
    </row>
    <row r="1330" spans="1:21" x14ac:dyDescent="0.2">
      <c r="A1330" s="6" t="s">
        <v>9412</v>
      </c>
      <c r="B1330" s="6" t="s">
        <v>9387</v>
      </c>
      <c r="C1330" s="6">
        <v>3524015</v>
      </c>
      <c r="D1330" s="6" t="s">
        <v>6731</v>
      </c>
      <c r="E1330" s="6" t="s">
        <v>9416</v>
      </c>
      <c r="F1330" s="6" t="s">
        <v>6402</v>
      </c>
      <c r="G1330" s="6">
        <v>1555</v>
      </c>
      <c r="H1330" s="6">
        <v>6518</v>
      </c>
      <c r="I1330" s="6">
        <v>0</v>
      </c>
      <c r="J1330" s="6">
        <v>0</v>
      </c>
      <c r="K1330" s="6">
        <v>0</v>
      </c>
      <c r="L1330" s="6"/>
      <c r="M1330" s="6">
        <v>2022</v>
      </c>
      <c r="N1330" s="6" t="s">
        <v>7745</v>
      </c>
      <c r="O1330" s="6">
        <v>4</v>
      </c>
      <c r="P1330" s="6"/>
      <c r="Q1330" s="6" t="s">
        <v>7733</v>
      </c>
      <c r="R1330" s="6" t="s">
        <v>7734</v>
      </c>
      <c r="S1330" s="6"/>
      <c r="T1330" s="6" t="s">
        <v>3097</v>
      </c>
      <c r="U1330">
        <f t="shared" si="20"/>
        <v>1</v>
      </c>
    </row>
    <row r="1331" spans="1:21" x14ac:dyDescent="0.2">
      <c r="A1331" s="6" t="s">
        <v>9417</v>
      </c>
      <c r="B1331" s="6" t="s">
        <v>9418</v>
      </c>
      <c r="C1331" s="6">
        <v>3512051</v>
      </c>
      <c r="D1331" s="6" t="s">
        <v>8898</v>
      </c>
      <c r="E1331" s="6" t="s">
        <v>7161</v>
      </c>
      <c r="F1331" s="6" t="s">
        <v>6402</v>
      </c>
      <c r="G1331" s="6">
        <v>326</v>
      </c>
      <c r="H1331" s="6">
        <v>594</v>
      </c>
      <c r="I1331" s="6">
        <v>0</v>
      </c>
      <c r="J1331" s="6">
        <v>1</v>
      </c>
      <c r="K1331" s="6">
        <v>0</v>
      </c>
      <c r="L1331" s="6"/>
      <c r="M1331" s="6">
        <v>2022</v>
      </c>
      <c r="N1331" s="6" t="s">
        <v>7732</v>
      </c>
      <c r="O1331" s="6">
        <v>99</v>
      </c>
      <c r="P1331" s="6"/>
      <c r="Q1331" s="6" t="s">
        <v>7733</v>
      </c>
      <c r="R1331" s="6" t="s">
        <v>7734</v>
      </c>
      <c r="S1331" s="6"/>
      <c r="T1331" s="6" t="s">
        <v>910</v>
      </c>
      <c r="U1331">
        <f t="shared" si="20"/>
        <v>2</v>
      </c>
    </row>
    <row r="1332" spans="1:21" x14ac:dyDescent="0.2">
      <c r="A1332" s="6" t="s">
        <v>9417</v>
      </c>
      <c r="B1332" s="6" t="s">
        <v>9418</v>
      </c>
      <c r="C1332" s="6">
        <v>3512051</v>
      </c>
      <c r="D1332" s="6" t="s">
        <v>6605</v>
      </c>
      <c r="E1332" s="6" t="s">
        <v>9419</v>
      </c>
      <c r="F1332" s="6" t="s">
        <v>6402</v>
      </c>
      <c r="G1332" s="6">
        <v>268</v>
      </c>
      <c r="H1332" s="6">
        <v>594</v>
      </c>
      <c r="I1332" s="6">
        <v>1</v>
      </c>
      <c r="J1332" s="6">
        <v>0</v>
      </c>
      <c r="K1332" s="6">
        <v>0</v>
      </c>
      <c r="L1332" s="6"/>
      <c r="M1332" s="6">
        <v>2022</v>
      </c>
      <c r="N1332" s="6" t="s">
        <v>7732</v>
      </c>
      <c r="O1332" s="6">
        <v>99</v>
      </c>
      <c r="P1332" s="6"/>
      <c r="Q1332" s="6" t="s">
        <v>7733</v>
      </c>
      <c r="R1332" s="6" t="s">
        <v>7734</v>
      </c>
      <c r="S1332" s="6"/>
      <c r="T1332" s="6" t="s">
        <v>911</v>
      </c>
      <c r="U1332">
        <f t="shared" si="20"/>
        <v>1</v>
      </c>
    </row>
    <row r="1333" spans="1:21" x14ac:dyDescent="0.2">
      <c r="A1333" s="6" t="s">
        <v>9420</v>
      </c>
      <c r="B1333" s="6" t="s">
        <v>9418</v>
      </c>
      <c r="C1333" s="6">
        <v>3512051</v>
      </c>
      <c r="D1333" s="6" t="s">
        <v>6958</v>
      </c>
      <c r="E1333" s="6" t="s">
        <v>9421</v>
      </c>
      <c r="F1333" s="6" t="s">
        <v>6402</v>
      </c>
      <c r="G1333" s="6">
        <v>0</v>
      </c>
      <c r="H1333" s="6"/>
      <c r="I1333" s="6">
        <v>1</v>
      </c>
      <c r="J1333" s="6">
        <v>1</v>
      </c>
      <c r="K1333" s="6">
        <v>1</v>
      </c>
      <c r="L1333" s="6"/>
      <c r="M1333" s="6">
        <v>2022</v>
      </c>
      <c r="N1333" s="6" t="s">
        <v>7745</v>
      </c>
      <c r="O1333" s="6">
        <v>99</v>
      </c>
      <c r="P1333" s="6"/>
      <c r="Q1333" s="6" t="s">
        <v>7733</v>
      </c>
      <c r="R1333" s="6" t="s">
        <v>7734</v>
      </c>
      <c r="S1333" s="6"/>
      <c r="T1333" s="6" t="s">
        <v>3727</v>
      </c>
      <c r="U1333">
        <f t="shared" si="20"/>
        <v>4</v>
      </c>
    </row>
    <row r="1334" spans="1:21" x14ac:dyDescent="0.2">
      <c r="A1334" s="6" t="s">
        <v>9420</v>
      </c>
      <c r="B1334" s="6" t="s">
        <v>9418</v>
      </c>
      <c r="C1334" s="6">
        <v>3512051</v>
      </c>
      <c r="D1334" s="6" t="s">
        <v>7185</v>
      </c>
      <c r="E1334" s="6" t="s">
        <v>7317</v>
      </c>
      <c r="F1334" s="6" t="s">
        <v>6402</v>
      </c>
      <c r="G1334" s="6">
        <v>0</v>
      </c>
      <c r="H1334" s="6"/>
      <c r="I1334" s="6">
        <v>1</v>
      </c>
      <c r="J1334" s="6">
        <v>1</v>
      </c>
      <c r="K1334" s="6">
        <v>1</v>
      </c>
      <c r="L1334" s="6"/>
      <c r="M1334" s="6">
        <v>2022</v>
      </c>
      <c r="N1334" s="6" t="s">
        <v>7745</v>
      </c>
      <c r="O1334" s="6">
        <v>99</v>
      </c>
      <c r="P1334" s="6"/>
      <c r="Q1334" s="6" t="s">
        <v>7733</v>
      </c>
      <c r="R1334" s="6" t="s">
        <v>7734</v>
      </c>
      <c r="S1334" s="6"/>
      <c r="T1334" s="6" t="s">
        <v>3726</v>
      </c>
      <c r="U1334">
        <f t="shared" si="20"/>
        <v>3</v>
      </c>
    </row>
    <row r="1335" spans="1:21" x14ac:dyDescent="0.2">
      <c r="A1335" s="6" t="s">
        <v>9420</v>
      </c>
      <c r="B1335" s="6" t="s">
        <v>9418</v>
      </c>
      <c r="C1335" s="6">
        <v>3512051</v>
      </c>
      <c r="D1335" s="6" t="s">
        <v>7385</v>
      </c>
      <c r="E1335" s="6" t="s">
        <v>9422</v>
      </c>
      <c r="F1335" s="6" t="s">
        <v>6402</v>
      </c>
      <c r="G1335" s="6">
        <v>0</v>
      </c>
      <c r="H1335" s="6"/>
      <c r="I1335" s="6">
        <v>0</v>
      </c>
      <c r="J1335" s="6">
        <v>1</v>
      </c>
      <c r="K1335" s="6">
        <v>1</v>
      </c>
      <c r="L1335" s="6"/>
      <c r="M1335" s="6">
        <v>2022</v>
      </c>
      <c r="N1335" s="6" t="s">
        <v>7745</v>
      </c>
      <c r="O1335" s="6">
        <v>99</v>
      </c>
      <c r="P1335" s="6"/>
      <c r="Q1335" s="6" t="s">
        <v>7733</v>
      </c>
      <c r="R1335" s="6" t="s">
        <v>7734</v>
      </c>
      <c r="S1335" s="6"/>
      <c r="T1335" s="6" t="s">
        <v>3725</v>
      </c>
      <c r="U1335">
        <f t="shared" si="20"/>
        <v>2</v>
      </c>
    </row>
    <row r="1336" spans="1:21" x14ac:dyDescent="0.2">
      <c r="A1336" s="6" t="s">
        <v>9420</v>
      </c>
      <c r="B1336" s="6" t="s">
        <v>9418</v>
      </c>
      <c r="C1336" s="6">
        <v>3512051</v>
      </c>
      <c r="D1336" s="6" t="s">
        <v>6678</v>
      </c>
      <c r="E1336" s="6" t="s">
        <v>9423</v>
      </c>
      <c r="F1336" s="6" t="s">
        <v>6402</v>
      </c>
      <c r="G1336" s="6">
        <v>0</v>
      </c>
      <c r="H1336" s="6"/>
      <c r="I1336" s="6">
        <v>0</v>
      </c>
      <c r="J1336" s="6">
        <v>1</v>
      </c>
      <c r="K1336" s="6">
        <v>1</v>
      </c>
      <c r="L1336" s="6"/>
      <c r="M1336" s="6">
        <v>2022</v>
      </c>
      <c r="N1336" s="6" t="s">
        <v>7745</v>
      </c>
      <c r="O1336" s="6">
        <v>99</v>
      </c>
      <c r="P1336" s="6"/>
      <c r="Q1336" s="6" t="s">
        <v>7733</v>
      </c>
      <c r="R1336" s="6" t="s">
        <v>7734</v>
      </c>
      <c r="S1336" s="6"/>
      <c r="T1336" s="6" t="s">
        <v>3724</v>
      </c>
      <c r="U1336">
        <f t="shared" si="20"/>
        <v>1</v>
      </c>
    </row>
    <row r="1337" spans="1:21" x14ac:dyDescent="0.2">
      <c r="A1337" s="6" t="s">
        <v>9424</v>
      </c>
      <c r="B1337" s="6" t="s">
        <v>9425</v>
      </c>
      <c r="C1337" s="6">
        <v>3512048</v>
      </c>
      <c r="D1337" s="6" t="s">
        <v>6406</v>
      </c>
      <c r="E1337" s="6" t="s">
        <v>9426</v>
      </c>
      <c r="F1337" s="6" t="s">
        <v>6402</v>
      </c>
      <c r="G1337" s="6">
        <v>382</v>
      </c>
      <c r="H1337" s="6">
        <v>670</v>
      </c>
      <c r="I1337" s="6">
        <v>0</v>
      </c>
      <c r="J1337" s="6">
        <v>1</v>
      </c>
      <c r="K1337" s="6">
        <v>0</v>
      </c>
      <c r="L1337" s="6"/>
      <c r="M1337" s="6">
        <v>2022</v>
      </c>
      <c r="N1337" s="6" t="s">
        <v>7732</v>
      </c>
      <c r="O1337" s="6">
        <v>99</v>
      </c>
      <c r="P1337" s="6"/>
      <c r="Q1337" s="6" t="s">
        <v>7733</v>
      </c>
      <c r="R1337" s="6" t="s">
        <v>7734</v>
      </c>
      <c r="S1337" s="6"/>
      <c r="T1337" s="6" t="s">
        <v>1349</v>
      </c>
      <c r="U1337">
        <f t="shared" si="20"/>
        <v>2</v>
      </c>
    </row>
    <row r="1338" spans="1:21" x14ac:dyDescent="0.2">
      <c r="A1338" s="6" t="s">
        <v>9424</v>
      </c>
      <c r="B1338" s="6" t="s">
        <v>9425</v>
      </c>
      <c r="C1338" s="6">
        <v>3512048</v>
      </c>
      <c r="D1338" s="6" t="s">
        <v>9427</v>
      </c>
      <c r="E1338" s="6" t="s">
        <v>8448</v>
      </c>
      <c r="F1338" s="6" t="s">
        <v>6402</v>
      </c>
      <c r="G1338" s="6">
        <v>288</v>
      </c>
      <c r="H1338" s="6">
        <v>670</v>
      </c>
      <c r="I1338" s="6">
        <v>1</v>
      </c>
      <c r="J1338" s="6">
        <v>0</v>
      </c>
      <c r="K1338" s="6">
        <v>0</v>
      </c>
      <c r="L1338" s="6"/>
      <c r="M1338" s="6">
        <v>2022</v>
      </c>
      <c r="N1338" s="6" t="s">
        <v>7732</v>
      </c>
      <c r="O1338" s="6">
        <v>99</v>
      </c>
      <c r="P1338" s="6"/>
      <c r="Q1338" s="6" t="s">
        <v>7733</v>
      </c>
      <c r="R1338" s="6" t="s">
        <v>7734</v>
      </c>
      <c r="S1338" s="6"/>
      <c r="T1338" s="6" t="s">
        <v>1350</v>
      </c>
      <c r="U1338">
        <f t="shared" si="20"/>
        <v>1</v>
      </c>
    </row>
    <row r="1339" spans="1:21" x14ac:dyDescent="0.2">
      <c r="A1339" s="6" t="s">
        <v>9428</v>
      </c>
      <c r="B1339" s="6" t="s">
        <v>9425</v>
      </c>
      <c r="C1339" s="6">
        <v>3512048</v>
      </c>
      <c r="D1339" s="6" t="s">
        <v>6527</v>
      </c>
      <c r="E1339" s="6" t="s">
        <v>9429</v>
      </c>
      <c r="F1339" s="6" t="s">
        <v>6402</v>
      </c>
      <c r="G1339" s="6">
        <v>354</v>
      </c>
      <c r="H1339" s="6">
        <v>659</v>
      </c>
      <c r="I1339" s="6">
        <v>0</v>
      </c>
      <c r="J1339" s="6">
        <v>1</v>
      </c>
      <c r="K1339" s="6">
        <v>0</v>
      </c>
      <c r="L1339" s="6"/>
      <c r="M1339" s="6">
        <v>2022</v>
      </c>
      <c r="N1339" s="6" t="s">
        <v>7770</v>
      </c>
      <c r="O1339" s="6">
        <v>99</v>
      </c>
      <c r="P1339" s="6"/>
      <c r="Q1339" s="6" t="s">
        <v>7733</v>
      </c>
      <c r="R1339" s="6" t="s">
        <v>7734</v>
      </c>
      <c r="S1339" s="6"/>
      <c r="T1339" s="6" t="s">
        <v>5952</v>
      </c>
      <c r="U1339">
        <f t="shared" si="20"/>
        <v>2</v>
      </c>
    </row>
    <row r="1340" spans="1:21" x14ac:dyDescent="0.2">
      <c r="A1340" s="6" t="s">
        <v>9428</v>
      </c>
      <c r="B1340" s="6" t="s">
        <v>9425</v>
      </c>
      <c r="C1340" s="6">
        <v>3512048</v>
      </c>
      <c r="D1340" s="6" t="s">
        <v>7517</v>
      </c>
      <c r="E1340" s="6" t="s">
        <v>9430</v>
      </c>
      <c r="F1340" s="6" t="s">
        <v>6402</v>
      </c>
      <c r="G1340" s="6">
        <v>305</v>
      </c>
      <c r="H1340" s="6">
        <v>659</v>
      </c>
      <c r="I1340" s="6">
        <v>0</v>
      </c>
      <c r="J1340" s="6">
        <v>0</v>
      </c>
      <c r="K1340" s="6">
        <v>0</v>
      </c>
      <c r="L1340" s="6"/>
      <c r="M1340" s="6">
        <v>2022</v>
      </c>
      <c r="N1340" s="6" t="s">
        <v>7770</v>
      </c>
      <c r="O1340" s="6">
        <v>99</v>
      </c>
      <c r="P1340" s="6"/>
      <c r="Q1340" s="6" t="s">
        <v>7733</v>
      </c>
      <c r="R1340" s="6" t="s">
        <v>7734</v>
      </c>
      <c r="S1340" s="6"/>
      <c r="T1340" s="6" t="s">
        <v>5953</v>
      </c>
      <c r="U1340">
        <f t="shared" si="20"/>
        <v>1</v>
      </c>
    </row>
    <row r="1341" spans="1:21" x14ac:dyDescent="0.2">
      <c r="A1341" s="6" t="s">
        <v>9431</v>
      </c>
      <c r="B1341" s="6" t="s">
        <v>9425</v>
      </c>
      <c r="C1341" s="6">
        <v>3512048</v>
      </c>
      <c r="D1341" s="6" t="s">
        <v>8550</v>
      </c>
      <c r="E1341" s="6" t="s">
        <v>8921</v>
      </c>
      <c r="F1341" s="6" t="s">
        <v>6402</v>
      </c>
      <c r="G1341" s="6">
        <v>413</v>
      </c>
      <c r="H1341" s="6">
        <v>1523</v>
      </c>
      <c r="I1341" s="6">
        <v>0</v>
      </c>
      <c r="J1341" s="6">
        <v>1</v>
      </c>
      <c r="K1341" s="6">
        <v>0</v>
      </c>
      <c r="L1341" s="6"/>
      <c r="M1341" s="6">
        <v>2022</v>
      </c>
      <c r="N1341" s="6" t="s">
        <v>7745</v>
      </c>
      <c r="O1341" s="6">
        <v>99</v>
      </c>
      <c r="P1341" s="6"/>
      <c r="Q1341" s="6" t="s">
        <v>7733</v>
      </c>
      <c r="R1341" s="6" t="s">
        <v>7734</v>
      </c>
      <c r="S1341" s="6"/>
      <c r="T1341" s="6" t="s">
        <v>5951</v>
      </c>
      <c r="U1341">
        <f t="shared" si="20"/>
        <v>4</v>
      </c>
    </row>
    <row r="1342" spans="1:21" x14ac:dyDescent="0.2">
      <c r="A1342" s="6" t="s">
        <v>9431</v>
      </c>
      <c r="B1342" s="6" t="s">
        <v>9425</v>
      </c>
      <c r="C1342" s="6">
        <v>3512048</v>
      </c>
      <c r="D1342" s="6" t="s">
        <v>6558</v>
      </c>
      <c r="E1342" s="6" t="s">
        <v>6578</v>
      </c>
      <c r="F1342" s="6" t="s">
        <v>6402</v>
      </c>
      <c r="G1342" s="6">
        <v>408</v>
      </c>
      <c r="H1342" s="6">
        <v>1523</v>
      </c>
      <c r="I1342" s="6">
        <v>0</v>
      </c>
      <c r="J1342" s="6">
        <v>1</v>
      </c>
      <c r="K1342" s="6">
        <v>0</v>
      </c>
      <c r="L1342" s="6"/>
      <c r="M1342" s="6">
        <v>2022</v>
      </c>
      <c r="N1342" s="6" t="s">
        <v>7745</v>
      </c>
      <c r="O1342" s="6">
        <v>99</v>
      </c>
      <c r="P1342" s="6"/>
      <c r="Q1342" s="6" t="s">
        <v>7733</v>
      </c>
      <c r="R1342" s="6" t="s">
        <v>7734</v>
      </c>
      <c r="S1342" s="6"/>
      <c r="T1342" s="6" t="s">
        <v>5950</v>
      </c>
      <c r="U1342">
        <f t="shared" si="20"/>
        <v>3</v>
      </c>
    </row>
    <row r="1343" spans="1:21" x14ac:dyDescent="0.2">
      <c r="A1343" s="6" t="s">
        <v>9431</v>
      </c>
      <c r="B1343" s="6" t="s">
        <v>9425</v>
      </c>
      <c r="C1343" s="6">
        <v>3512048</v>
      </c>
      <c r="D1343" s="6" t="s">
        <v>7391</v>
      </c>
      <c r="E1343" s="6" t="s">
        <v>9432</v>
      </c>
      <c r="F1343" s="6" t="s">
        <v>6402</v>
      </c>
      <c r="G1343" s="6">
        <v>409</v>
      </c>
      <c r="H1343" s="6">
        <v>1523</v>
      </c>
      <c r="I1343" s="6">
        <v>0</v>
      </c>
      <c r="J1343" s="6">
        <v>1</v>
      </c>
      <c r="K1343" s="6">
        <v>0</v>
      </c>
      <c r="L1343" s="6"/>
      <c r="M1343" s="6">
        <v>2022</v>
      </c>
      <c r="N1343" s="6" t="s">
        <v>7745</v>
      </c>
      <c r="O1343" s="6">
        <v>99</v>
      </c>
      <c r="P1343" s="6"/>
      <c r="Q1343" s="6" t="s">
        <v>7733</v>
      </c>
      <c r="R1343" s="6" t="s">
        <v>7734</v>
      </c>
      <c r="S1343" s="6"/>
      <c r="T1343" s="6" t="s">
        <v>5949</v>
      </c>
      <c r="U1343">
        <f t="shared" si="20"/>
        <v>2</v>
      </c>
    </row>
    <row r="1344" spans="1:21" x14ac:dyDescent="0.2">
      <c r="A1344" s="6" t="s">
        <v>9431</v>
      </c>
      <c r="B1344" s="6" t="s">
        <v>9425</v>
      </c>
      <c r="C1344" s="6">
        <v>3512048</v>
      </c>
      <c r="D1344" s="6" t="s">
        <v>6656</v>
      </c>
      <c r="E1344" s="6" t="s">
        <v>9433</v>
      </c>
      <c r="F1344" s="6" t="s">
        <v>6402</v>
      </c>
      <c r="G1344" s="6">
        <v>293</v>
      </c>
      <c r="H1344" s="6">
        <v>1523</v>
      </c>
      <c r="I1344" s="6">
        <v>0</v>
      </c>
      <c r="J1344" s="6">
        <v>0</v>
      </c>
      <c r="K1344" s="6">
        <v>0</v>
      </c>
      <c r="L1344" s="6"/>
      <c r="M1344" s="6">
        <v>2022</v>
      </c>
      <c r="N1344" s="6" t="s">
        <v>7745</v>
      </c>
      <c r="O1344" s="6">
        <v>99</v>
      </c>
      <c r="P1344" s="6"/>
      <c r="Q1344" s="6" t="s">
        <v>7733</v>
      </c>
      <c r="R1344" s="6" t="s">
        <v>7734</v>
      </c>
      <c r="S1344" s="6"/>
      <c r="T1344" s="6" t="s">
        <v>5954</v>
      </c>
      <c r="U1344">
        <f t="shared" si="20"/>
        <v>1</v>
      </c>
    </row>
    <row r="1345" spans="1:21" x14ac:dyDescent="0.2">
      <c r="A1345" s="6" t="s">
        <v>9434</v>
      </c>
      <c r="B1345" s="6" t="s">
        <v>9435</v>
      </c>
      <c r="C1345" s="6">
        <v>3540028</v>
      </c>
      <c r="D1345" s="6" t="s">
        <v>9436</v>
      </c>
      <c r="E1345" s="6" t="s">
        <v>7235</v>
      </c>
      <c r="F1345" s="6" t="s">
        <v>6402</v>
      </c>
      <c r="G1345" s="6">
        <v>1844</v>
      </c>
      <c r="H1345" s="6">
        <v>3340</v>
      </c>
      <c r="I1345" s="6">
        <v>0</v>
      </c>
      <c r="J1345" s="6">
        <v>1</v>
      </c>
      <c r="K1345" s="6">
        <v>0</v>
      </c>
      <c r="L1345" s="6"/>
      <c r="M1345" s="6">
        <v>2022</v>
      </c>
      <c r="N1345" s="6" t="s">
        <v>7732</v>
      </c>
      <c r="O1345" s="6">
        <v>99</v>
      </c>
      <c r="P1345" s="6"/>
      <c r="Q1345" s="6" t="s">
        <v>7733</v>
      </c>
      <c r="R1345" s="6" t="s">
        <v>7734</v>
      </c>
      <c r="S1345" s="6"/>
      <c r="T1345" s="6" t="s">
        <v>739</v>
      </c>
      <c r="U1345">
        <f t="shared" si="20"/>
        <v>2</v>
      </c>
    </row>
    <row r="1346" spans="1:21" x14ac:dyDescent="0.2">
      <c r="A1346" s="6" t="s">
        <v>9434</v>
      </c>
      <c r="B1346" s="6" t="s">
        <v>9435</v>
      </c>
      <c r="C1346" s="6">
        <v>3540028</v>
      </c>
      <c r="D1346" s="6" t="s">
        <v>6595</v>
      </c>
      <c r="E1346" s="6" t="s">
        <v>9437</v>
      </c>
      <c r="F1346" s="6" t="s">
        <v>6402</v>
      </c>
      <c r="G1346" s="6">
        <v>1496</v>
      </c>
      <c r="H1346" s="6">
        <v>3340</v>
      </c>
      <c r="I1346" s="6">
        <v>0</v>
      </c>
      <c r="J1346" s="6">
        <v>0</v>
      </c>
      <c r="K1346" s="6">
        <v>0</v>
      </c>
      <c r="L1346" s="6"/>
      <c r="M1346" s="6">
        <v>2022</v>
      </c>
      <c r="N1346" s="6" t="s">
        <v>7732</v>
      </c>
      <c r="O1346" s="6">
        <v>99</v>
      </c>
      <c r="P1346" s="6"/>
      <c r="Q1346" s="6" t="s">
        <v>7733</v>
      </c>
      <c r="R1346" s="6" t="s">
        <v>7734</v>
      </c>
      <c r="S1346" s="6"/>
      <c r="T1346" s="6" t="s">
        <v>740</v>
      </c>
      <c r="U1346">
        <f t="shared" si="20"/>
        <v>1</v>
      </c>
    </row>
    <row r="1347" spans="1:21" x14ac:dyDescent="0.2">
      <c r="A1347" s="6" t="s">
        <v>9438</v>
      </c>
      <c r="B1347" s="6" t="s">
        <v>9435</v>
      </c>
      <c r="C1347" s="6">
        <v>3540028</v>
      </c>
      <c r="D1347" s="6" t="s">
        <v>6714</v>
      </c>
      <c r="E1347" s="6" t="s">
        <v>9439</v>
      </c>
      <c r="F1347" s="6" t="s">
        <v>6402</v>
      </c>
      <c r="G1347" s="6">
        <v>1985</v>
      </c>
      <c r="H1347" s="6">
        <v>3320</v>
      </c>
      <c r="I1347" s="6">
        <v>0</v>
      </c>
      <c r="J1347" s="6">
        <v>1</v>
      </c>
      <c r="K1347" s="6">
        <v>0</v>
      </c>
      <c r="L1347" s="6"/>
      <c r="M1347" s="6">
        <v>2022</v>
      </c>
      <c r="N1347" s="6" t="s">
        <v>7770</v>
      </c>
      <c r="O1347" s="6">
        <v>99</v>
      </c>
      <c r="P1347" s="6"/>
      <c r="Q1347" s="6" t="s">
        <v>7733</v>
      </c>
      <c r="R1347" s="6" t="s">
        <v>7734</v>
      </c>
      <c r="S1347" s="6"/>
      <c r="T1347" s="6" t="s">
        <v>2867</v>
      </c>
      <c r="U1347">
        <f t="shared" ref="U1347:U1410" si="21">COUNTIF(A1347:A7647,A1347)</f>
        <v>2</v>
      </c>
    </row>
    <row r="1348" spans="1:21" x14ac:dyDescent="0.2">
      <c r="A1348" s="6" t="s">
        <v>9438</v>
      </c>
      <c r="B1348" s="6" t="s">
        <v>9435</v>
      </c>
      <c r="C1348" s="6">
        <v>3540028</v>
      </c>
      <c r="D1348" s="6" t="s">
        <v>6813</v>
      </c>
      <c r="E1348" s="6" t="s">
        <v>9440</v>
      </c>
      <c r="F1348" s="6" t="s">
        <v>6402</v>
      </c>
      <c r="G1348" s="6">
        <v>1335</v>
      </c>
      <c r="H1348" s="6">
        <v>3320</v>
      </c>
      <c r="I1348" s="6">
        <v>0</v>
      </c>
      <c r="J1348" s="6">
        <v>0</v>
      </c>
      <c r="K1348" s="6">
        <v>0</v>
      </c>
      <c r="L1348" s="6"/>
      <c r="M1348" s="6">
        <v>2022</v>
      </c>
      <c r="N1348" s="6" t="s">
        <v>7770</v>
      </c>
      <c r="O1348" s="6">
        <v>99</v>
      </c>
      <c r="P1348" s="6"/>
      <c r="Q1348" s="6" t="s">
        <v>7733</v>
      </c>
      <c r="R1348" s="6" t="s">
        <v>7734</v>
      </c>
      <c r="S1348" s="6"/>
      <c r="T1348" s="6" t="s">
        <v>2868</v>
      </c>
      <c r="U1348">
        <f t="shared" si="21"/>
        <v>1</v>
      </c>
    </row>
    <row r="1349" spans="1:21" x14ac:dyDescent="0.2">
      <c r="A1349" s="6" t="s">
        <v>9441</v>
      </c>
      <c r="B1349" s="6" t="s">
        <v>9435</v>
      </c>
      <c r="C1349" s="6">
        <v>3540028</v>
      </c>
      <c r="D1349" s="6" t="s">
        <v>9442</v>
      </c>
      <c r="E1349" s="6" t="s">
        <v>9443</v>
      </c>
      <c r="F1349" s="6" t="s">
        <v>6402</v>
      </c>
      <c r="G1349" s="6">
        <v>2632</v>
      </c>
      <c r="H1349" s="6">
        <v>14407</v>
      </c>
      <c r="I1349" s="6">
        <v>0</v>
      </c>
      <c r="J1349" s="6">
        <v>1</v>
      </c>
      <c r="K1349" s="6">
        <v>0</v>
      </c>
      <c r="L1349" s="6"/>
      <c r="M1349" s="6">
        <v>2022</v>
      </c>
      <c r="N1349" s="6" t="s">
        <v>7745</v>
      </c>
      <c r="O1349" s="6">
        <v>99</v>
      </c>
      <c r="P1349" s="6"/>
      <c r="Q1349" s="6" t="s">
        <v>7733</v>
      </c>
      <c r="R1349" s="6" t="s">
        <v>7734</v>
      </c>
      <c r="S1349" s="6"/>
      <c r="T1349" s="6" t="s">
        <v>2866</v>
      </c>
      <c r="U1349">
        <f t="shared" si="21"/>
        <v>9</v>
      </c>
    </row>
    <row r="1350" spans="1:21" x14ac:dyDescent="0.2">
      <c r="A1350" s="6" t="s">
        <v>9441</v>
      </c>
      <c r="B1350" s="6" t="s">
        <v>9435</v>
      </c>
      <c r="C1350" s="6">
        <v>3540028</v>
      </c>
      <c r="D1350" s="6" t="s">
        <v>7326</v>
      </c>
      <c r="E1350" s="6" t="s">
        <v>9444</v>
      </c>
      <c r="F1350" s="6" t="s">
        <v>6402</v>
      </c>
      <c r="G1350" s="6">
        <v>2241</v>
      </c>
      <c r="H1350" s="6">
        <v>14407</v>
      </c>
      <c r="I1350" s="6">
        <v>0</v>
      </c>
      <c r="J1350" s="6">
        <v>1</v>
      </c>
      <c r="K1350" s="6">
        <v>0</v>
      </c>
      <c r="L1350" s="6"/>
      <c r="M1350" s="6">
        <v>2022</v>
      </c>
      <c r="N1350" s="6" t="s">
        <v>7745</v>
      </c>
      <c r="O1350" s="6">
        <v>99</v>
      </c>
      <c r="P1350" s="6"/>
      <c r="Q1350" s="6" t="s">
        <v>7733</v>
      </c>
      <c r="R1350" s="6" t="s">
        <v>7734</v>
      </c>
      <c r="S1350" s="6"/>
      <c r="T1350" s="6" t="s">
        <v>2865</v>
      </c>
      <c r="U1350">
        <f t="shared" si="21"/>
        <v>8</v>
      </c>
    </row>
    <row r="1351" spans="1:21" x14ac:dyDescent="0.2">
      <c r="A1351" s="6" t="s">
        <v>9441</v>
      </c>
      <c r="B1351" s="6" t="s">
        <v>9435</v>
      </c>
      <c r="C1351" s="6">
        <v>3540028</v>
      </c>
      <c r="D1351" s="6" t="s">
        <v>6434</v>
      </c>
      <c r="E1351" s="6" t="s">
        <v>6528</v>
      </c>
      <c r="F1351" s="6" t="s">
        <v>6402</v>
      </c>
      <c r="G1351" s="6">
        <v>1409</v>
      </c>
      <c r="H1351" s="6">
        <v>14407</v>
      </c>
      <c r="I1351" s="6">
        <v>0</v>
      </c>
      <c r="J1351" s="6">
        <v>1</v>
      </c>
      <c r="K1351" s="6">
        <v>0</v>
      </c>
      <c r="L1351" s="6"/>
      <c r="M1351" s="6">
        <v>2022</v>
      </c>
      <c r="N1351" s="6" t="s">
        <v>7745</v>
      </c>
      <c r="O1351" s="6">
        <v>99</v>
      </c>
      <c r="P1351" s="6"/>
      <c r="Q1351" s="6" t="s">
        <v>7733</v>
      </c>
      <c r="R1351" s="6" t="s">
        <v>7734</v>
      </c>
      <c r="S1351" s="6"/>
      <c r="T1351" s="6" t="s">
        <v>2864</v>
      </c>
      <c r="U1351">
        <f t="shared" si="21"/>
        <v>7</v>
      </c>
    </row>
    <row r="1352" spans="1:21" x14ac:dyDescent="0.2">
      <c r="A1352" s="6" t="s">
        <v>9441</v>
      </c>
      <c r="B1352" s="6" t="s">
        <v>9435</v>
      </c>
      <c r="C1352" s="6">
        <v>3540028</v>
      </c>
      <c r="D1352" s="6" t="s">
        <v>6815</v>
      </c>
      <c r="E1352" s="6" t="s">
        <v>7706</v>
      </c>
      <c r="F1352" s="6" t="s">
        <v>6402</v>
      </c>
      <c r="G1352" s="6">
        <v>2158</v>
      </c>
      <c r="H1352" s="6">
        <v>14407</v>
      </c>
      <c r="I1352" s="6">
        <v>0</v>
      </c>
      <c r="J1352" s="6">
        <v>1</v>
      </c>
      <c r="K1352" s="6">
        <v>0</v>
      </c>
      <c r="L1352" s="6"/>
      <c r="M1352" s="6">
        <v>2022</v>
      </c>
      <c r="N1352" s="6" t="s">
        <v>7745</v>
      </c>
      <c r="O1352" s="6">
        <v>99</v>
      </c>
      <c r="P1352" s="6"/>
      <c r="Q1352" s="6" t="s">
        <v>7733</v>
      </c>
      <c r="R1352" s="6" t="s">
        <v>7734</v>
      </c>
      <c r="S1352" s="6"/>
      <c r="T1352" s="6" t="s">
        <v>2863</v>
      </c>
      <c r="U1352">
        <f t="shared" si="21"/>
        <v>6</v>
      </c>
    </row>
    <row r="1353" spans="1:21" x14ac:dyDescent="0.2">
      <c r="A1353" s="6" t="s">
        <v>9441</v>
      </c>
      <c r="B1353" s="6" t="s">
        <v>9435</v>
      </c>
      <c r="C1353" s="6">
        <v>3540028</v>
      </c>
      <c r="D1353" s="6" t="s">
        <v>7283</v>
      </c>
      <c r="E1353" s="6" t="s">
        <v>9445</v>
      </c>
      <c r="F1353" s="6" t="s">
        <v>6402</v>
      </c>
      <c r="G1353" s="6">
        <v>427</v>
      </c>
      <c r="H1353" s="6">
        <v>14407</v>
      </c>
      <c r="I1353" s="6">
        <v>0</v>
      </c>
      <c r="J1353" s="6">
        <v>0</v>
      </c>
      <c r="K1353" s="6">
        <v>0</v>
      </c>
      <c r="L1353" s="6"/>
      <c r="M1353" s="6">
        <v>2022</v>
      </c>
      <c r="N1353" s="6" t="s">
        <v>7745</v>
      </c>
      <c r="O1353" s="6">
        <v>99</v>
      </c>
      <c r="P1353" s="6"/>
      <c r="Q1353" s="6" t="s">
        <v>7733</v>
      </c>
      <c r="R1353" s="6" t="s">
        <v>7734</v>
      </c>
      <c r="S1353" s="6"/>
      <c r="T1353" s="6" t="s">
        <v>2869</v>
      </c>
      <c r="U1353">
        <f t="shared" si="21"/>
        <v>5</v>
      </c>
    </row>
    <row r="1354" spans="1:21" x14ac:dyDescent="0.2">
      <c r="A1354" s="6" t="s">
        <v>9441</v>
      </c>
      <c r="B1354" s="6" t="s">
        <v>9435</v>
      </c>
      <c r="C1354" s="6">
        <v>3540028</v>
      </c>
      <c r="D1354" s="6" t="s">
        <v>6966</v>
      </c>
      <c r="E1354" s="6" t="s">
        <v>9446</v>
      </c>
      <c r="F1354" s="6" t="s">
        <v>6402</v>
      </c>
      <c r="G1354" s="6">
        <v>2554</v>
      </c>
      <c r="H1354" s="6">
        <v>14407</v>
      </c>
      <c r="I1354" s="6">
        <v>0</v>
      </c>
      <c r="J1354" s="6">
        <v>1</v>
      </c>
      <c r="K1354" s="6">
        <v>0</v>
      </c>
      <c r="L1354" s="6"/>
      <c r="M1354" s="6">
        <v>2022</v>
      </c>
      <c r="N1354" s="6" t="s">
        <v>7745</v>
      </c>
      <c r="O1354" s="6">
        <v>99</v>
      </c>
      <c r="P1354" s="6"/>
      <c r="Q1354" s="6" t="s">
        <v>7733</v>
      </c>
      <c r="R1354" s="6" t="s">
        <v>7734</v>
      </c>
      <c r="S1354" s="6"/>
      <c r="T1354" s="6" t="s">
        <v>19967</v>
      </c>
      <c r="U1354">
        <f t="shared" si="21"/>
        <v>4</v>
      </c>
    </row>
    <row r="1355" spans="1:21" x14ac:dyDescent="0.2">
      <c r="A1355" s="6" t="s">
        <v>9441</v>
      </c>
      <c r="B1355" s="6" t="s">
        <v>9435</v>
      </c>
      <c r="C1355" s="6">
        <v>3540028</v>
      </c>
      <c r="D1355" s="6" t="s">
        <v>9447</v>
      </c>
      <c r="E1355" s="6" t="s">
        <v>9448</v>
      </c>
      <c r="F1355" s="6" t="s">
        <v>6402</v>
      </c>
      <c r="G1355" s="6">
        <v>874</v>
      </c>
      <c r="H1355" s="6">
        <v>14407</v>
      </c>
      <c r="I1355" s="6">
        <v>0</v>
      </c>
      <c r="J1355" s="6">
        <v>0</v>
      </c>
      <c r="K1355" s="6">
        <v>0</v>
      </c>
      <c r="L1355" s="6"/>
      <c r="M1355" s="6">
        <v>2022</v>
      </c>
      <c r="N1355" s="6" t="s">
        <v>7745</v>
      </c>
      <c r="O1355" s="6">
        <v>99</v>
      </c>
      <c r="P1355" s="6"/>
      <c r="Q1355" s="6" t="s">
        <v>7733</v>
      </c>
      <c r="R1355" s="6" t="s">
        <v>7734</v>
      </c>
      <c r="S1355" s="6"/>
      <c r="T1355" s="6" t="s">
        <v>2870</v>
      </c>
      <c r="U1355">
        <f t="shared" si="21"/>
        <v>3</v>
      </c>
    </row>
    <row r="1356" spans="1:21" x14ac:dyDescent="0.2">
      <c r="A1356" s="6" t="s">
        <v>9441</v>
      </c>
      <c r="B1356" s="6" t="s">
        <v>9435</v>
      </c>
      <c r="C1356" s="6">
        <v>3540028</v>
      </c>
      <c r="D1356" s="6" t="s">
        <v>9449</v>
      </c>
      <c r="E1356" s="6" t="s">
        <v>9450</v>
      </c>
      <c r="F1356" s="6" t="s">
        <v>6402</v>
      </c>
      <c r="G1356" s="6">
        <v>1333</v>
      </c>
      <c r="H1356" s="6">
        <v>14407</v>
      </c>
      <c r="I1356" s="6">
        <v>0</v>
      </c>
      <c r="J1356" s="6">
        <v>0</v>
      </c>
      <c r="K1356" s="6">
        <v>0</v>
      </c>
      <c r="L1356" s="6"/>
      <c r="M1356" s="6">
        <v>2022</v>
      </c>
      <c r="N1356" s="6" t="s">
        <v>7745</v>
      </c>
      <c r="O1356" s="6">
        <v>99</v>
      </c>
      <c r="P1356" s="6"/>
      <c r="Q1356" s="6" t="s">
        <v>7733</v>
      </c>
      <c r="R1356" s="6" t="s">
        <v>7734</v>
      </c>
      <c r="S1356" s="6"/>
      <c r="T1356" s="6" t="s">
        <v>2871</v>
      </c>
      <c r="U1356">
        <f t="shared" si="21"/>
        <v>2</v>
      </c>
    </row>
    <row r="1357" spans="1:21" x14ac:dyDescent="0.2">
      <c r="A1357" s="6" t="s">
        <v>9441</v>
      </c>
      <c r="B1357" s="6" t="s">
        <v>9435</v>
      </c>
      <c r="C1357" s="6">
        <v>3540028</v>
      </c>
      <c r="D1357" s="6" t="s">
        <v>6678</v>
      </c>
      <c r="E1357" s="6" t="s">
        <v>6728</v>
      </c>
      <c r="F1357" s="6" t="s">
        <v>6402</v>
      </c>
      <c r="G1357" s="6">
        <v>779</v>
      </c>
      <c r="H1357" s="6">
        <v>14407</v>
      </c>
      <c r="I1357" s="6">
        <v>1</v>
      </c>
      <c r="J1357" s="6">
        <v>0</v>
      </c>
      <c r="K1357" s="6">
        <v>0</v>
      </c>
      <c r="L1357" s="6"/>
      <c r="M1357" s="6">
        <v>2022</v>
      </c>
      <c r="N1357" s="6" t="s">
        <v>7745</v>
      </c>
      <c r="O1357" s="6">
        <v>99</v>
      </c>
      <c r="P1357" s="6"/>
      <c r="Q1357" s="6" t="s">
        <v>7733</v>
      </c>
      <c r="R1357" s="6" t="s">
        <v>7734</v>
      </c>
      <c r="S1357" s="6"/>
      <c r="T1357" s="6" t="s">
        <v>2872</v>
      </c>
      <c r="U1357">
        <f t="shared" si="21"/>
        <v>1</v>
      </c>
    </row>
    <row r="1358" spans="1:21" x14ac:dyDescent="0.2">
      <c r="A1358" s="6" t="s">
        <v>9451</v>
      </c>
      <c r="B1358" s="6" t="s">
        <v>9452</v>
      </c>
      <c r="C1358" s="6">
        <v>3551026</v>
      </c>
      <c r="D1358" s="6" t="s">
        <v>9453</v>
      </c>
      <c r="E1358" s="6" t="s">
        <v>6441</v>
      </c>
      <c r="F1358" s="6" t="s">
        <v>6402</v>
      </c>
      <c r="G1358" s="6">
        <v>100</v>
      </c>
      <c r="H1358" s="6">
        <v>261</v>
      </c>
      <c r="I1358" s="6">
        <v>0</v>
      </c>
      <c r="J1358" s="6">
        <v>0</v>
      </c>
      <c r="K1358" s="6">
        <v>0</v>
      </c>
      <c r="L1358" s="6"/>
      <c r="M1358" s="6">
        <v>2022</v>
      </c>
      <c r="N1358" s="6" t="s">
        <v>7732</v>
      </c>
      <c r="O1358" s="6">
        <v>99</v>
      </c>
      <c r="P1358" s="6"/>
      <c r="Q1358" s="6" t="s">
        <v>7733</v>
      </c>
      <c r="R1358" s="6" t="s">
        <v>7734</v>
      </c>
      <c r="S1358" s="6"/>
      <c r="T1358" s="6" t="s">
        <v>19968</v>
      </c>
      <c r="U1358">
        <f t="shared" si="21"/>
        <v>2</v>
      </c>
    </row>
    <row r="1359" spans="1:21" x14ac:dyDescent="0.2">
      <c r="A1359" s="6" t="s">
        <v>9451</v>
      </c>
      <c r="B1359" s="6" t="s">
        <v>9452</v>
      </c>
      <c r="C1359" s="6">
        <v>3551026</v>
      </c>
      <c r="D1359" s="6" t="s">
        <v>6503</v>
      </c>
      <c r="E1359" s="6" t="s">
        <v>9454</v>
      </c>
      <c r="F1359" s="6" t="s">
        <v>6402</v>
      </c>
      <c r="G1359" s="6">
        <v>161</v>
      </c>
      <c r="H1359" s="6">
        <v>261</v>
      </c>
      <c r="I1359" s="6">
        <v>0</v>
      </c>
      <c r="J1359" s="6">
        <v>1</v>
      </c>
      <c r="K1359" s="6">
        <v>0</v>
      </c>
      <c r="L1359" s="6"/>
      <c r="M1359" s="6">
        <v>2022</v>
      </c>
      <c r="N1359" s="6" t="s">
        <v>7732</v>
      </c>
      <c r="O1359" s="6">
        <v>99</v>
      </c>
      <c r="P1359" s="6"/>
      <c r="Q1359" s="6" t="s">
        <v>7733</v>
      </c>
      <c r="R1359" s="6" t="s">
        <v>7734</v>
      </c>
      <c r="S1359" s="6"/>
      <c r="T1359" s="6" t="s">
        <v>742</v>
      </c>
      <c r="U1359">
        <f t="shared" si="21"/>
        <v>1</v>
      </c>
    </row>
    <row r="1360" spans="1:21" x14ac:dyDescent="0.2">
      <c r="A1360" s="6" t="s">
        <v>9455</v>
      </c>
      <c r="B1360" s="6" t="s">
        <v>9452</v>
      </c>
      <c r="C1360" s="6">
        <v>3551026</v>
      </c>
      <c r="D1360" s="6" t="s">
        <v>9456</v>
      </c>
      <c r="E1360" s="6" t="s">
        <v>9457</v>
      </c>
      <c r="F1360" s="6" t="s">
        <v>6402</v>
      </c>
      <c r="G1360" s="6">
        <v>192</v>
      </c>
      <c r="H1360" s="6">
        <v>1295</v>
      </c>
      <c r="I1360" s="6">
        <v>1</v>
      </c>
      <c r="J1360" s="6">
        <v>1</v>
      </c>
      <c r="K1360" s="6">
        <v>0</v>
      </c>
      <c r="L1360" s="6"/>
      <c r="M1360" s="6">
        <v>2022</v>
      </c>
      <c r="N1360" s="6" t="s">
        <v>7745</v>
      </c>
      <c r="O1360" s="6">
        <v>99</v>
      </c>
      <c r="P1360" s="6"/>
      <c r="Q1360" s="6" t="s">
        <v>7733</v>
      </c>
      <c r="R1360" s="6" t="s">
        <v>7734</v>
      </c>
      <c r="S1360" s="6"/>
      <c r="T1360" s="6" t="s">
        <v>2882</v>
      </c>
      <c r="U1360">
        <f t="shared" si="21"/>
        <v>7</v>
      </c>
    </row>
    <row r="1361" spans="1:21" x14ac:dyDescent="0.2">
      <c r="A1361" s="6" t="s">
        <v>9455</v>
      </c>
      <c r="B1361" s="6" t="s">
        <v>9452</v>
      </c>
      <c r="C1361" s="6">
        <v>3551026</v>
      </c>
      <c r="D1361" s="6" t="s">
        <v>6612</v>
      </c>
      <c r="E1361" s="6" t="s">
        <v>6955</v>
      </c>
      <c r="F1361" s="6" t="s">
        <v>6402</v>
      </c>
      <c r="G1361" s="6">
        <v>186</v>
      </c>
      <c r="H1361" s="6">
        <v>1295</v>
      </c>
      <c r="I1361" s="6">
        <v>1</v>
      </c>
      <c r="J1361" s="6">
        <v>0</v>
      </c>
      <c r="K1361" s="6">
        <v>0</v>
      </c>
      <c r="L1361" s="6"/>
      <c r="M1361" s="6">
        <v>2022</v>
      </c>
      <c r="N1361" s="6" t="s">
        <v>7745</v>
      </c>
      <c r="O1361" s="6">
        <v>99</v>
      </c>
      <c r="P1361" s="6"/>
      <c r="Q1361" s="6" t="s">
        <v>7733</v>
      </c>
      <c r="R1361" s="6" t="s">
        <v>7734</v>
      </c>
      <c r="S1361" s="6"/>
      <c r="T1361" s="6" t="s">
        <v>2883</v>
      </c>
      <c r="U1361">
        <f t="shared" si="21"/>
        <v>6</v>
      </c>
    </row>
    <row r="1362" spans="1:21" x14ac:dyDescent="0.2">
      <c r="A1362" s="6" t="s">
        <v>9455</v>
      </c>
      <c r="B1362" s="6" t="s">
        <v>9452</v>
      </c>
      <c r="C1362" s="6">
        <v>3551026</v>
      </c>
      <c r="D1362" s="6" t="s">
        <v>6412</v>
      </c>
      <c r="E1362" s="6" t="s">
        <v>9458</v>
      </c>
      <c r="F1362" s="6" t="s">
        <v>6402</v>
      </c>
      <c r="G1362" s="6">
        <v>181</v>
      </c>
      <c r="H1362" s="6">
        <v>1295</v>
      </c>
      <c r="I1362" s="6">
        <v>0</v>
      </c>
      <c r="J1362" s="6">
        <v>1</v>
      </c>
      <c r="K1362" s="6">
        <v>0</v>
      </c>
      <c r="L1362" s="6"/>
      <c r="M1362" s="6">
        <v>2022</v>
      </c>
      <c r="N1362" s="6" t="s">
        <v>7745</v>
      </c>
      <c r="O1362" s="6">
        <v>99</v>
      </c>
      <c r="P1362" s="6"/>
      <c r="Q1362" s="6" t="s">
        <v>7733</v>
      </c>
      <c r="R1362" s="6" t="s">
        <v>7734</v>
      </c>
      <c r="S1362" s="6"/>
      <c r="T1362" s="6" t="s">
        <v>2881</v>
      </c>
      <c r="U1362">
        <f t="shared" si="21"/>
        <v>5</v>
      </c>
    </row>
    <row r="1363" spans="1:21" x14ac:dyDescent="0.2">
      <c r="A1363" s="6" t="s">
        <v>9455</v>
      </c>
      <c r="B1363" s="6" t="s">
        <v>9452</v>
      </c>
      <c r="C1363" s="6">
        <v>3551026</v>
      </c>
      <c r="D1363" s="6" t="s">
        <v>6858</v>
      </c>
      <c r="E1363" s="6" t="s">
        <v>9459</v>
      </c>
      <c r="F1363" s="6" t="s">
        <v>6402</v>
      </c>
      <c r="G1363" s="6">
        <v>199</v>
      </c>
      <c r="H1363" s="6">
        <v>1295</v>
      </c>
      <c r="I1363" s="6">
        <v>0</v>
      </c>
      <c r="J1363" s="6">
        <v>1</v>
      </c>
      <c r="K1363" s="6">
        <v>0</v>
      </c>
      <c r="L1363" s="6"/>
      <c r="M1363" s="6">
        <v>2022</v>
      </c>
      <c r="N1363" s="6" t="s">
        <v>7745</v>
      </c>
      <c r="O1363" s="6">
        <v>99</v>
      </c>
      <c r="P1363" s="6"/>
      <c r="Q1363" s="6" t="s">
        <v>7733</v>
      </c>
      <c r="R1363" s="6" t="s">
        <v>7734</v>
      </c>
      <c r="S1363" s="6"/>
      <c r="T1363" s="6" t="s">
        <v>2880</v>
      </c>
      <c r="U1363">
        <f t="shared" si="21"/>
        <v>4</v>
      </c>
    </row>
    <row r="1364" spans="1:21" x14ac:dyDescent="0.2">
      <c r="A1364" s="6" t="s">
        <v>9455</v>
      </c>
      <c r="B1364" s="6" t="s">
        <v>9452</v>
      </c>
      <c r="C1364" s="6">
        <v>3551026</v>
      </c>
      <c r="D1364" s="6" t="s">
        <v>9460</v>
      </c>
      <c r="E1364" s="6" t="s">
        <v>9461</v>
      </c>
      <c r="F1364" s="6" t="s">
        <v>6402</v>
      </c>
      <c r="G1364" s="6">
        <v>207</v>
      </c>
      <c r="H1364" s="6">
        <v>1295</v>
      </c>
      <c r="I1364" s="6">
        <v>1</v>
      </c>
      <c r="J1364" s="6">
        <v>1</v>
      </c>
      <c r="K1364" s="6">
        <v>0</v>
      </c>
      <c r="L1364" s="6"/>
      <c r="M1364" s="6">
        <v>2022</v>
      </c>
      <c r="N1364" s="6" t="s">
        <v>7745</v>
      </c>
      <c r="O1364" s="6">
        <v>99</v>
      </c>
      <c r="P1364" s="6"/>
      <c r="Q1364" s="6" t="s">
        <v>7733</v>
      </c>
      <c r="R1364" s="6" t="s">
        <v>7734</v>
      </c>
      <c r="S1364" s="6"/>
      <c r="T1364" s="6" t="s">
        <v>2879</v>
      </c>
      <c r="U1364">
        <f t="shared" si="21"/>
        <v>3</v>
      </c>
    </row>
    <row r="1365" spans="1:21" x14ac:dyDescent="0.2">
      <c r="A1365" s="6" t="s">
        <v>9455</v>
      </c>
      <c r="B1365" s="6" t="s">
        <v>9452</v>
      </c>
      <c r="C1365" s="6">
        <v>3551026</v>
      </c>
      <c r="D1365" s="6" t="s">
        <v>6838</v>
      </c>
      <c r="E1365" s="6" t="s">
        <v>9237</v>
      </c>
      <c r="F1365" s="6" t="s">
        <v>6402</v>
      </c>
      <c r="G1365" s="6">
        <v>187</v>
      </c>
      <c r="H1365" s="6">
        <v>1295</v>
      </c>
      <c r="I1365" s="6">
        <v>1</v>
      </c>
      <c r="J1365" s="6">
        <v>1</v>
      </c>
      <c r="K1365" s="6">
        <v>0</v>
      </c>
      <c r="L1365" s="6"/>
      <c r="M1365" s="6">
        <v>2022</v>
      </c>
      <c r="N1365" s="6" t="s">
        <v>7745</v>
      </c>
      <c r="O1365" s="6">
        <v>99</v>
      </c>
      <c r="P1365" s="6"/>
      <c r="Q1365" s="6" t="s">
        <v>7733</v>
      </c>
      <c r="R1365" s="6" t="s">
        <v>7734</v>
      </c>
      <c r="S1365" s="6"/>
      <c r="T1365" s="6" t="s">
        <v>2878</v>
      </c>
      <c r="U1365">
        <f t="shared" si="21"/>
        <v>2</v>
      </c>
    </row>
    <row r="1366" spans="1:21" x14ac:dyDescent="0.2">
      <c r="A1366" s="6" t="s">
        <v>9455</v>
      </c>
      <c r="B1366" s="6" t="s">
        <v>9452</v>
      </c>
      <c r="C1366" s="6">
        <v>3551026</v>
      </c>
      <c r="D1366" s="6" t="s">
        <v>6477</v>
      </c>
      <c r="E1366" s="6" t="s">
        <v>9462</v>
      </c>
      <c r="F1366" s="6" t="s">
        <v>6402</v>
      </c>
      <c r="G1366" s="6">
        <v>143</v>
      </c>
      <c r="H1366" s="6">
        <v>1295</v>
      </c>
      <c r="I1366" s="6">
        <v>1</v>
      </c>
      <c r="J1366" s="6">
        <v>1</v>
      </c>
      <c r="K1366" s="6">
        <v>0</v>
      </c>
      <c r="L1366" s="6"/>
      <c r="M1366" s="6">
        <v>2022</v>
      </c>
      <c r="N1366" s="6" t="s">
        <v>7745</v>
      </c>
      <c r="O1366" s="6">
        <v>99</v>
      </c>
      <c r="P1366" s="6"/>
      <c r="Q1366" s="6" t="s">
        <v>7733</v>
      </c>
      <c r="R1366" s="6" t="s">
        <v>7734</v>
      </c>
      <c r="S1366" s="6"/>
      <c r="T1366" s="6" t="s">
        <v>2877</v>
      </c>
      <c r="U1366">
        <f t="shared" si="21"/>
        <v>1</v>
      </c>
    </row>
    <row r="1367" spans="1:21" x14ac:dyDescent="0.2">
      <c r="A1367" s="6" t="s">
        <v>9463</v>
      </c>
      <c r="B1367" s="6" t="s">
        <v>9464</v>
      </c>
      <c r="C1367" s="6">
        <v>3540046</v>
      </c>
      <c r="D1367" s="6" t="s">
        <v>6505</v>
      </c>
      <c r="E1367" s="6" t="s">
        <v>7370</v>
      </c>
      <c r="F1367" s="6" t="s">
        <v>6402</v>
      </c>
      <c r="G1367" s="6">
        <v>0</v>
      </c>
      <c r="H1367" s="6"/>
      <c r="I1367" s="6">
        <v>1</v>
      </c>
      <c r="J1367" s="6">
        <v>1</v>
      </c>
      <c r="K1367" s="6">
        <v>1</v>
      </c>
      <c r="L1367" s="6"/>
      <c r="M1367" s="6">
        <v>2022</v>
      </c>
      <c r="N1367" s="6" t="s">
        <v>8113</v>
      </c>
      <c r="O1367" s="6">
        <v>99</v>
      </c>
      <c r="P1367" s="6"/>
      <c r="Q1367" s="6" t="s">
        <v>7733</v>
      </c>
      <c r="R1367" s="6" t="s">
        <v>7734</v>
      </c>
      <c r="S1367" s="6"/>
      <c r="T1367" s="6" t="s">
        <v>821</v>
      </c>
      <c r="U1367">
        <f t="shared" si="21"/>
        <v>1</v>
      </c>
    </row>
    <row r="1368" spans="1:21" x14ac:dyDescent="0.2">
      <c r="A1368" s="6" t="s">
        <v>9465</v>
      </c>
      <c r="B1368" s="6" t="s">
        <v>9464</v>
      </c>
      <c r="C1368" s="6">
        <v>3540046</v>
      </c>
      <c r="D1368" s="6" t="s">
        <v>7445</v>
      </c>
      <c r="E1368" s="6" t="s">
        <v>6415</v>
      </c>
      <c r="F1368" s="6" t="s">
        <v>6402</v>
      </c>
      <c r="G1368" s="6">
        <v>0</v>
      </c>
      <c r="H1368" s="6"/>
      <c r="I1368" s="6">
        <v>0</v>
      </c>
      <c r="J1368" s="6">
        <v>1</v>
      </c>
      <c r="K1368" s="6">
        <v>1</v>
      </c>
      <c r="L1368" s="6"/>
      <c r="M1368" s="6">
        <v>2022</v>
      </c>
      <c r="N1368" s="6" t="s">
        <v>8757</v>
      </c>
      <c r="O1368" s="6">
        <v>99</v>
      </c>
      <c r="P1368" s="6"/>
      <c r="Q1368" s="6" t="s">
        <v>7733</v>
      </c>
      <c r="R1368" s="6" t="s">
        <v>7734</v>
      </c>
      <c r="S1368" s="6"/>
      <c r="T1368" s="6" t="s">
        <v>3227</v>
      </c>
      <c r="U1368">
        <f t="shared" si="21"/>
        <v>1</v>
      </c>
    </row>
    <row r="1369" spans="1:21" x14ac:dyDescent="0.2">
      <c r="A1369" s="6" t="s">
        <v>9466</v>
      </c>
      <c r="B1369" s="6" t="s">
        <v>9464</v>
      </c>
      <c r="C1369" s="6">
        <v>3540046</v>
      </c>
      <c r="D1369" s="6" t="s">
        <v>6505</v>
      </c>
      <c r="E1369" s="6" t="s">
        <v>9467</v>
      </c>
      <c r="F1369" s="6" t="s">
        <v>6402</v>
      </c>
      <c r="G1369" s="6">
        <v>0</v>
      </c>
      <c r="H1369" s="6"/>
      <c r="I1369" s="6">
        <v>1</v>
      </c>
      <c r="J1369" s="6">
        <v>1</v>
      </c>
      <c r="K1369" s="6">
        <v>1</v>
      </c>
      <c r="L1369" s="6"/>
      <c r="M1369" s="6">
        <v>2022</v>
      </c>
      <c r="N1369" s="6" t="s">
        <v>7745</v>
      </c>
      <c r="O1369" s="6">
        <v>99</v>
      </c>
      <c r="P1369" s="6"/>
      <c r="Q1369" s="6" t="s">
        <v>7733</v>
      </c>
      <c r="R1369" s="6" t="s">
        <v>7734</v>
      </c>
      <c r="S1369" s="6"/>
      <c r="T1369" s="6" t="s">
        <v>3226</v>
      </c>
      <c r="U1369">
        <f t="shared" si="21"/>
        <v>3</v>
      </c>
    </row>
    <row r="1370" spans="1:21" x14ac:dyDescent="0.2">
      <c r="A1370" s="6" t="s">
        <v>9466</v>
      </c>
      <c r="B1370" s="6" t="s">
        <v>9464</v>
      </c>
      <c r="C1370" s="6">
        <v>3540046</v>
      </c>
      <c r="D1370" s="6" t="s">
        <v>9305</v>
      </c>
      <c r="E1370" s="6" t="s">
        <v>9468</v>
      </c>
      <c r="F1370" s="6" t="s">
        <v>6402</v>
      </c>
      <c r="G1370" s="6">
        <v>0</v>
      </c>
      <c r="H1370" s="6"/>
      <c r="I1370" s="6">
        <v>1</v>
      </c>
      <c r="J1370" s="6">
        <v>1</v>
      </c>
      <c r="K1370" s="6">
        <v>1</v>
      </c>
      <c r="L1370" s="6"/>
      <c r="M1370" s="6">
        <v>2022</v>
      </c>
      <c r="N1370" s="6" t="s">
        <v>7745</v>
      </c>
      <c r="O1370" s="6">
        <v>99</v>
      </c>
      <c r="P1370" s="6"/>
      <c r="Q1370" s="6" t="s">
        <v>7733</v>
      </c>
      <c r="R1370" s="6" t="s">
        <v>7734</v>
      </c>
      <c r="S1370" s="6"/>
      <c r="T1370" s="6" t="s">
        <v>3225</v>
      </c>
      <c r="U1370">
        <f t="shared" si="21"/>
        <v>2</v>
      </c>
    </row>
    <row r="1371" spans="1:21" x14ac:dyDescent="0.2">
      <c r="A1371" s="6" t="s">
        <v>9466</v>
      </c>
      <c r="B1371" s="6" t="s">
        <v>9464</v>
      </c>
      <c r="C1371" s="6">
        <v>3540046</v>
      </c>
      <c r="D1371" s="6" t="s">
        <v>9469</v>
      </c>
      <c r="E1371" s="6" t="s">
        <v>9470</v>
      </c>
      <c r="F1371" s="6" t="s">
        <v>6402</v>
      </c>
      <c r="G1371" s="6">
        <v>0</v>
      </c>
      <c r="H1371" s="6"/>
      <c r="I1371" s="6">
        <v>0</v>
      </c>
      <c r="J1371" s="6">
        <v>1</v>
      </c>
      <c r="K1371" s="6">
        <v>1</v>
      </c>
      <c r="L1371" s="6"/>
      <c r="M1371" s="6">
        <v>2022</v>
      </c>
      <c r="N1371" s="6" t="s">
        <v>7745</v>
      </c>
      <c r="O1371" s="6">
        <v>99</v>
      </c>
      <c r="P1371" s="6"/>
      <c r="Q1371" s="6" t="s">
        <v>7733</v>
      </c>
      <c r="R1371" s="6" t="s">
        <v>7734</v>
      </c>
      <c r="S1371" s="6"/>
      <c r="T1371" s="6" t="s">
        <v>3224</v>
      </c>
      <c r="U1371">
        <f t="shared" si="21"/>
        <v>1</v>
      </c>
    </row>
    <row r="1372" spans="1:21" x14ac:dyDescent="0.2">
      <c r="A1372" s="6" t="s">
        <v>9471</v>
      </c>
      <c r="B1372" s="6" t="s">
        <v>9472</v>
      </c>
      <c r="C1372" s="6">
        <v>3522010</v>
      </c>
      <c r="D1372" s="6" t="s">
        <v>6428</v>
      </c>
      <c r="E1372" s="6" t="s">
        <v>9473</v>
      </c>
      <c r="F1372" s="6" t="s">
        <v>6402</v>
      </c>
      <c r="G1372" s="6">
        <v>0</v>
      </c>
      <c r="H1372" s="6"/>
      <c r="I1372" s="6">
        <v>1</v>
      </c>
      <c r="J1372" s="6">
        <v>1</v>
      </c>
      <c r="K1372" s="6">
        <v>1</v>
      </c>
      <c r="L1372" s="6"/>
      <c r="M1372" s="6">
        <v>2022</v>
      </c>
      <c r="N1372" s="6" t="s">
        <v>7732</v>
      </c>
      <c r="O1372" s="6">
        <v>99</v>
      </c>
      <c r="P1372" s="6"/>
      <c r="Q1372" s="6" t="s">
        <v>7733</v>
      </c>
      <c r="R1372" s="6" t="s">
        <v>7734</v>
      </c>
      <c r="S1372" s="6"/>
      <c r="T1372" s="6" t="s">
        <v>744</v>
      </c>
      <c r="U1372">
        <f t="shared" si="21"/>
        <v>1</v>
      </c>
    </row>
    <row r="1373" spans="1:21" x14ac:dyDescent="0.2">
      <c r="A1373" s="6" t="s">
        <v>9474</v>
      </c>
      <c r="B1373" s="6" t="s">
        <v>9472</v>
      </c>
      <c r="C1373" s="6">
        <v>3522010</v>
      </c>
      <c r="D1373" s="6" t="s">
        <v>7332</v>
      </c>
      <c r="E1373" s="6" t="s">
        <v>9475</v>
      </c>
      <c r="F1373" s="6" t="s">
        <v>6402</v>
      </c>
      <c r="G1373" s="6">
        <v>0</v>
      </c>
      <c r="H1373" s="6"/>
      <c r="I1373" s="6">
        <v>1</v>
      </c>
      <c r="J1373" s="6">
        <v>1</v>
      </c>
      <c r="K1373" s="6">
        <v>1</v>
      </c>
      <c r="L1373" s="6"/>
      <c r="M1373" s="6">
        <v>2022</v>
      </c>
      <c r="N1373" s="6" t="s">
        <v>7770</v>
      </c>
      <c r="O1373" s="6">
        <v>99</v>
      </c>
      <c r="P1373" s="6"/>
      <c r="Q1373" s="6" t="s">
        <v>7733</v>
      </c>
      <c r="R1373" s="6" t="s">
        <v>7734</v>
      </c>
      <c r="S1373" s="6"/>
      <c r="T1373" s="6" t="s">
        <v>2887</v>
      </c>
      <c r="U1373">
        <f t="shared" si="21"/>
        <v>1</v>
      </c>
    </row>
    <row r="1374" spans="1:21" x14ac:dyDescent="0.2">
      <c r="A1374" s="6" t="s">
        <v>9476</v>
      </c>
      <c r="B1374" s="6" t="s">
        <v>9472</v>
      </c>
      <c r="C1374" s="6">
        <v>3522010</v>
      </c>
      <c r="D1374" s="6" t="s">
        <v>7696</v>
      </c>
      <c r="E1374" s="6" t="s">
        <v>9477</v>
      </c>
      <c r="F1374" s="6" t="s">
        <v>6402</v>
      </c>
      <c r="G1374" s="6">
        <v>411</v>
      </c>
      <c r="H1374" s="6">
        <v>1602</v>
      </c>
      <c r="I1374" s="6">
        <v>0</v>
      </c>
      <c r="J1374" s="6">
        <v>1</v>
      </c>
      <c r="K1374" s="6">
        <v>0</v>
      </c>
      <c r="L1374" s="6"/>
      <c r="M1374" s="6">
        <v>2022</v>
      </c>
      <c r="N1374" s="6" t="s">
        <v>7745</v>
      </c>
      <c r="O1374" s="6">
        <v>99</v>
      </c>
      <c r="P1374" s="6"/>
      <c r="Q1374" s="6" t="s">
        <v>7733</v>
      </c>
      <c r="R1374" s="6" t="s">
        <v>7734</v>
      </c>
      <c r="S1374" s="6"/>
      <c r="T1374" s="6" t="s">
        <v>2886</v>
      </c>
      <c r="U1374">
        <f t="shared" si="21"/>
        <v>4</v>
      </c>
    </row>
    <row r="1375" spans="1:21" x14ac:dyDescent="0.2">
      <c r="A1375" s="6" t="s">
        <v>9476</v>
      </c>
      <c r="B1375" s="6" t="s">
        <v>9472</v>
      </c>
      <c r="C1375" s="6">
        <v>3522010</v>
      </c>
      <c r="D1375" s="6" t="s">
        <v>6463</v>
      </c>
      <c r="E1375" s="6" t="s">
        <v>9478</v>
      </c>
      <c r="F1375" s="6" t="s">
        <v>6402</v>
      </c>
      <c r="G1375" s="6">
        <v>396</v>
      </c>
      <c r="H1375" s="6">
        <v>1602</v>
      </c>
      <c r="I1375" s="6">
        <v>0</v>
      </c>
      <c r="J1375" s="6">
        <v>1</v>
      </c>
      <c r="K1375" s="6">
        <v>0</v>
      </c>
      <c r="L1375" s="6"/>
      <c r="M1375" s="6">
        <v>2022</v>
      </c>
      <c r="N1375" s="6" t="s">
        <v>7745</v>
      </c>
      <c r="O1375" s="6">
        <v>99</v>
      </c>
      <c r="P1375" s="6"/>
      <c r="Q1375" s="6" t="s">
        <v>7733</v>
      </c>
      <c r="R1375" s="6" t="s">
        <v>7734</v>
      </c>
      <c r="S1375" s="6"/>
      <c r="T1375" s="6" t="s">
        <v>2885</v>
      </c>
      <c r="U1375">
        <f t="shared" si="21"/>
        <v>3</v>
      </c>
    </row>
    <row r="1376" spans="1:21" x14ac:dyDescent="0.2">
      <c r="A1376" s="6" t="s">
        <v>9476</v>
      </c>
      <c r="B1376" s="6" t="s">
        <v>9472</v>
      </c>
      <c r="C1376" s="6">
        <v>3522010</v>
      </c>
      <c r="D1376" s="6" t="s">
        <v>6440</v>
      </c>
      <c r="E1376" s="6" t="s">
        <v>9479</v>
      </c>
      <c r="F1376" s="6" t="s">
        <v>6402</v>
      </c>
      <c r="G1376" s="6">
        <v>461</v>
      </c>
      <c r="H1376" s="6">
        <v>1602</v>
      </c>
      <c r="I1376" s="6">
        <v>1</v>
      </c>
      <c r="J1376" s="6">
        <v>1</v>
      </c>
      <c r="K1376" s="6">
        <v>0</v>
      </c>
      <c r="L1376" s="6"/>
      <c r="M1376" s="6">
        <v>2022</v>
      </c>
      <c r="N1376" s="6" t="s">
        <v>7745</v>
      </c>
      <c r="O1376" s="6">
        <v>99</v>
      </c>
      <c r="P1376" s="6"/>
      <c r="Q1376" s="6" t="s">
        <v>7733</v>
      </c>
      <c r="R1376" s="6" t="s">
        <v>7734</v>
      </c>
      <c r="S1376" s="6"/>
      <c r="T1376" s="6" t="s">
        <v>2884</v>
      </c>
      <c r="U1376">
        <f t="shared" si="21"/>
        <v>2</v>
      </c>
    </row>
    <row r="1377" spans="1:21" x14ac:dyDescent="0.2">
      <c r="A1377" s="6" t="s">
        <v>9476</v>
      </c>
      <c r="B1377" s="6" t="s">
        <v>9472</v>
      </c>
      <c r="C1377" s="6">
        <v>3522010</v>
      </c>
      <c r="D1377" s="6" t="s">
        <v>9480</v>
      </c>
      <c r="E1377" s="6" t="s">
        <v>9481</v>
      </c>
      <c r="F1377" s="6" t="s">
        <v>6402</v>
      </c>
      <c r="G1377" s="6">
        <v>334</v>
      </c>
      <c r="H1377" s="6">
        <v>1602</v>
      </c>
      <c r="I1377" s="6">
        <v>0</v>
      </c>
      <c r="J1377" s="6">
        <v>0</v>
      </c>
      <c r="K1377" s="6">
        <v>0</v>
      </c>
      <c r="L1377" s="6"/>
      <c r="M1377" s="6">
        <v>2022</v>
      </c>
      <c r="N1377" s="6" t="s">
        <v>7745</v>
      </c>
      <c r="O1377" s="6">
        <v>99</v>
      </c>
      <c r="P1377" s="6"/>
      <c r="Q1377" s="6" t="s">
        <v>7733</v>
      </c>
      <c r="R1377" s="6" t="s">
        <v>7734</v>
      </c>
      <c r="S1377" s="6"/>
      <c r="T1377" s="6" t="s">
        <v>2888</v>
      </c>
      <c r="U1377">
        <f t="shared" si="21"/>
        <v>1</v>
      </c>
    </row>
    <row r="1378" spans="1:21" x14ac:dyDescent="0.2">
      <c r="A1378" s="6" t="s">
        <v>9482</v>
      </c>
      <c r="B1378" s="6" t="s">
        <v>9483</v>
      </c>
      <c r="C1378" s="6">
        <v>3544002</v>
      </c>
      <c r="D1378" s="6" t="s">
        <v>7633</v>
      </c>
      <c r="E1378" s="6" t="s">
        <v>9484</v>
      </c>
      <c r="F1378" s="6" t="s">
        <v>6402</v>
      </c>
      <c r="G1378" s="6">
        <v>809</v>
      </c>
      <c r="H1378" s="6">
        <v>4901</v>
      </c>
      <c r="I1378" s="6">
        <v>0</v>
      </c>
      <c r="J1378" s="6">
        <v>0</v>
      </c>
      <c r="K1378" s="6">
        <v>0</v>
      </c>
      <c r="L1378" s="6"/>
      <c r="M1378" s="6">
        <v>2022</v>
      </c>
      <c r="N1378" s="6" t="s">
        <v>7732</v>
      </c>
      <c r="O1378" s="6">
        <v>99</v>
      </c>
      <c r="P1378" s="6"/>
      <c r="Q1378" s="6" t="s">
        <v>7733</v>
      </c>
      <c r="R1378" s="6" t="s">
        <v>7734</v>
      </c>
      <c r="S1378" s="6"/>
      <c r="T1378" s="6" t="s">
        <v>746</v>
      </c>
      <c r="U1378">
        <f t="shared" si="21"/>
        <v>3</v>
      </c>
    </row>
    <row r="1379" spans="1:21" x14ac:dyDescent="0.2">
      <c r="A1379" s="6" t="s">
        <v>9482</v>
      </c>
      <c r="B1379" s="6" t="s">
        <v>9483</v>
      </c>
      <c r="C1379" s="6">
        <v>3544002</v>
      </c>
      <c r="D1379" s="6" t="s">
        <v>6858</v>
      </c>
      <c r="E1379" s="6" t="s">
        <v>9485</v>
      </c>
      <c r="F1379" s="6" t="s">
        <v>6402</v>
      </c>
      <c r="G1379" s="6">
        <v>1937</v>
      </c>
      <c r="H1379" s="6">
        <v>4901</v>
      </c>
      <c r="I1379" s="6">
        <v>0</v>
      </c>
      <c r="J1379" s="6">
        <v>0</v>
      </c>
      <c r="K1379" s="6">
        <v>0</v>
      </c>
      <c r="L1379" s="6"/>
      <c r="M1379" s="6">
        <v>2022</v>
      </c>
      <c r="N1379" s="6" t="s">
        <v>7732</v>
      </c>
      <c r="O1379" s="6">
        <v>99</v>
      </c>
      <c r="P1379" s="6"/>
      <c r="Q1379" s="6" t="s">
        <v>7733</v>
      </c>
      <c r="R1379" s="6" t="s">
        <v>7734</v>
      </c>
      <c r="S1379" s="6"/>
      <c r="T1379" s="6" t="s">
        <v>747</v>
      </c>
      <c r="U1379">
        <f t="shared" si="21"/>
        <v>2</v>
      </c>
    </row>
    <row r="1380" spans="1:21" x14ac:dyDescent="0.2">
      <c r="A1380" s="6" t="s">
        <v>9482</v>
      </c>
      <c r="B1380" s="6" t="s">
        <v>9483</v>
      </c>
      <c r="C1380" s="6">
        <v>3544002</v>
      </c>
      <c r="D1380" s="6" t="s">
        <v>9486</v>
      </c>
      <c r="E1380" s="6" t="s">
        <v>9487</v>
      </c>
      <c r="F1380" s="6" t="s">
        <v>6402</v>
      </c>
      <c r="G1380" s="6">
        <v>2155</v>
      </c>
      <c r="H1380" s="6">
        <v>4901</v>
      </c>
      <c r="I1380" s="6">
        <v>0</v>
      </c>
      <c r="J1380" s="6">
        <v>1</v>
      </c>
      <c r="K1380" s="6">
        <v>0</v>
      </c>
      <c r="L1380" s="6"/>
      <c r="M1380" s="6">
        <v>2022</v>
      </c>
      <c r="N1380" s="6" t="s">
        <v>7732</v>
      </c>
      <c r="O1380" s="6">
        <v>99</v>
      </c>
      <c r="P1380" s="6"/>
      <c r="Q1380" s="6" t="s">
        <v>7733</v>
      </c>
      <c r="R1380" s="6" t="s">
        <v>7734</v>
      </c>
      <c r="S1380" s="6"/>
      <c r="T1380" s="6" t="s">
        <v>745</v>
      </c>
      <c r="U1380">
        <f t="shared" si="21"/>
        <v>1</v>
      </c>
    </row>
    <row r="1381" spans="1:21" x14ac:dyDescent="0.2">
      <c r="A1381" s="6" t="s">
        <v>9488</v>
      </c>
      <c r="B1381" s="6" t="s">
        <v>9483</v>
      </c>
      <c r="C1381" s="6">
        <v>3544002</v>
      </c>
      <c r="D1381" s="6" t="s">
        <v>6434</v>
      </c>
      <c r="E1381" s="6" t="s">
        <v>6430</v>
      </c>
      <c r="F1381" s="6" t="s">
        <v>6402</v>
      </c>
      <c r="G1381" s="6">
        <v>1686</v>
      </c>
      <c r="H1381" s="6">
        <v>12024</v>
      </c>
      <c r="I1381" s="6">
        <v>1</v>
      </c>
      <c r="J1381" s="6">
        <v>0</v>
      </c>
      <c r="K1381" s="6">
        <v>0</v>
      </c>
      <c r="L1381" s="6"/>
      <c r="M1381" s="6">
        <v>2022</v>
      </c>
      <c r="N1381" s="6" t="s">
        <v>8226</v>
      </c>
      <c r="O1381" s="6">
        <v>99</v>
      </c>
      <c r="P1381" s="6"/>
      <c r="Q1381" s="6" t="s">
        <v>7733</v>
      </c>
      <c r="R1381" s="6" t="s">
        <v>7734</v>
      </c>
      <c r="S1381" s="6"/>
      <c r="T1381" s="6" t="s">
        <v>2897</v>
      </c>
      <c r="U1381">
        <f t="shared" si="21"/>
        <v>8</v>
      </c>
    </row>
    <row r="1382" spans="1:21" x14ac:dyDescent="0.2">
      <c r="A1382" s="6" t="s">
        <v>9488</v>
      </c>
      <c r="B1382" s="6" t="s">
        <v>9483</v>
      </c>
      <c r="C1382" s="6">
        <v>3544002</v>
      </c>
      <c r="D1382" s="6" t="s">
        <v>7319</v>
      </c>
      <c r="E1382" s="6" t="s">
        <v>9489</v>
      </c>
      <c r="F1382" s="6" t="s">
        <v>6402</v>
      </c>
      <c r="G1382" s="6">
        <v>838</v>
      </c>
      <c r="H1382" s="6">
        <v>12024</v>
      </c>
      <c r="I1382" s="6">
        <v>0</v>
      </c>
      <c r="J1382" s="6">
        <v>0</v>
      </c>
      <c r="K1382" s="6">
        <v>0</v>
      </c>
      <c r="L1382" s="6"/>
      <c r="M1382" s="6">
        <v>2022</v>
      </c>
      <c r="N1382" s="6" t="s">
        <v>8226</v>
      </c>
      <c r="O1382" s="6">
        <v>99</v>
      </c>
      <c r="P1382" s="6"/>
      <c r="Q1382" s="6" t="s">
        <v>7733</v>
      </c>
      <c r="R1382" s="6" t="s">
        <v>7734</v>
      </c>
      <c r="S1382" s="6"/>
      <c r="T1382" s="6" t="s">
        <v>2898</v>
      </c>
      <c r="U1382">
        <f t="shared" si="21"/>
        <v>7</v>
      </c>
    </row>
    <row r="1383" spans="1:21" x14ac:dyDescent="0.2">
      <c r="A1383" s="6" t="s">
        <v>9488</v>
      </c>
      <c r="B1383" s="6" t="s">
        <v>9483</v>
      </c>
      <c r="C1383" s="6">
        <v>3544002</v>
      </c>
      <c r="D1383" s="6" t="s">
        <v>9490</v>
      </c>
      <c r="E1383" s="6" t="s">
        <v>6506</v>
      </c>
      <c r="F1383" s="6" t="s">
        <v>6402</v>
      </c>
      <c r="G1383" s="6">
        <v>1833</v>
      </c>
      <c r="H1383" s="6">
        <v>12024</v>
      </c>
      <c r="I1383" s="6">
        <v>0</v>
      </c>
      <c r="J1383" s="6">
        <v>1</v>
      </c>
      <c r="K1383" s="6">
        <v>0</v>
      </c>
      <c r="L1383" s="6"/>
      <c r="M1383" s="6">
        <v>2022</v>
      </c>
      <c r="N1383" s="6" t="s">
        <v>8226</v>
      </c>
      <c r="O1383" s="6">
        <v>99</v>
      </c>
      <c r="P1383" s="6"/>
      <c r="Q1383" s="6" t="s">
        <v>7733</v>
      </c>
      <c r="R1383" s="6" t="s">
        <v>7734</v>
      </c>
      <c r="S1383" s="6"/>
      <c r="T1383" s="6" t="s">
        <v>2896</v>
      </c>
      <c r="U1383">
        <f t="shared" si="21"/>
        <v>6</v>
      </c>
    </row>
    <row r="1384" spans="1:21" x14ac:dyDescent="0.2">
      <c r="A1384" s="6" t="s">
        <v>9488</v>
      </c>
      <c r="B1384" s="6" t="s">
        <v>9483</v>
      </c>
      <c r="C1384" s="6">
        <v>3544002</v>
      </c>
      <c r="D1384" s="6" t="s">
        <v>6416</v>
      </c>
      <c r="E1384" s="6" t="s">
        <v>6853</v>
      </c>
      <c r="F1384" s="6" t="s">
        <v>6402</v>
      </c>
      <c r="G1384" s="6">
        <v>3186</v>
      </c>
      <c r="H1384" s="6">
        <v>12024</v>
      </c>
      <c r="I1384" s="6">
        <v>1</v>
      </c>
      <c r="J1384" s="6">
        <v>1</v>
      </c>
      <c r="K1384" s="6">
        <v>0</v>
      </c>
      <c r="L1384" s="6"/>
      <c r="M1384" s="6">
        <v>2022</v>
      </c>
      <c r="N1384" s="6" t="s">
        <v>8226</v>
      </c>
      <c r="O1384" s="6">
        <v>99</v>
      </c>
      <c r="P1384" s="6"/>
      <c r="Q1384" s="6" t="s">
        <v>7733</v>
      </c>
      <c r="R1384" s="6" t="s">
        <v>7734</v>
      </c>
      <c r="S1384" s="6"/>
      <c r="T1384" s="6" t="s">
        <v>2895</v>
      </c>
      <c r="U1384">
        <f t="shared" si="21"/>
        <v>5</v>
      </c>
    </row>
    <row r="1385" spans="1:21" x14ac:dyDescent="0.2">
      <c r="A1385" s="6" t="s">
        <v>9488</v>
      </c>
      <c r="B1385" s="6" t="s">
        <v>9483</v>
      </c>
      <c r="C1385" s="6">
        <v>3544002</v>
      </c>
      <c r="D1385" s="6" t="s">
        <v>9491</v>
      </c>
      <c r="E1385" s="6" t="s">
        <v>9492</v>
      </c>
      <c r="F1385" s="6" t="s">
        <v>6402</v>
      </c>
      <c r="G1385" s="6">
        <v>1691</v>
      </c>
      <c r="H1385" s="6">
        <v>12024</v>
      </c>
      <c r="I1385" s="6">
        <v>0</v>
      </c>
      <c r="J1385" s="6">
        <v>0</v>
      </c>
      <c r="K1385" s="6">
        <v>0</v>
      </c>
      <c r="L1385" s="6"/>
      <c r="M1385" s="6">
        <v>2022</v>
      </c>
      <c r="N1385" s="6" t="s">
        <v>8226</v>
      </c>
      <c r="O1385" s="6">
        <v>99</v>
      </c>
      <c r="P1385" s="6"/>
      <c r="Q1385" s="6" t="s">
        <v>7733</v>
      </c>
      <c r="R1385" s="6" t="s">
        <v>7734</v>
      </c>
      <c r="S1385" s="6"/>
      <c r="T1385" s="6" t="s">
        <v>2899</v>
      </c>
      <c r="U1385">
        <f t="shared" si="21"/>
        <v>4</v>
      </c>
    </row>
    <row r="1386" spans="1:21" x14ac:dyDescent="0.2">
      <c r="A1386" s="6" t="s">
        <v>9488</v>
      </c>
      <c r="B1386" s="6" t="s">
        <v>9483</v>
      </c>
      <c r="C1386" s="6">
        <v>3544002</v>
      </c>
      <c r="D1386" s="6" t="s">
        <v>6673</v>
      </c>
      <c r="E1386" s="6" t="s">
        <v>9493</v>
      </c>
      <c r="F1386" s="6" t="s">
        <v>6402</v>
      </c>
      <c r="G1386" s="6">
        <v>189</v>
      </c>
      <c r="H1386" s="6">
        <v>12024</v>
      </c>
      <c r="I1386" s="6">
        <v>0</v>
      </c>
      <c r="J1386" s="6">
        <v>0</v>
      </c>
      <c r="K1386" s="6">
        <v>0</v>
      </c>
      <c r="L1386" s="6"/>
      <c r="M1386" s="6">
        <v>2022</v>
      </c>
      <c r="N1386" s="6" t="s">
        <v>8226</v>
      </c>
      <c r="O1386" s="6">
        <v>99</v>
      </c>
      <c r="P1386" s="6"/>
      <c r="Q1386" s="6" t="s">
        <v>7733</v>
      </c>
      <c r="R1386" s="6" t="s">
        <v>7734</v>
      </c>
      <c r="S1386" s="6"/>
      <c r="T1386" s="6" t="s">
        <v>2900</v>
      </c>
      <c r="U1386">
        <f t="shared" si="21"/>
        <v>3</v>
      </c>
    </row>
    <row r="1387" spans="1:21" x14ac:dyDescent="0.2">
      <c r="A1387" s="6" t="s">
        <v>9488</v>
      </c>
      <c r="B1387" s="6" t="s">
        <v>9483</v>
      </c>
      <c r="C1387" s="6">
        <v>3544002</v>
      </c>
      <c r="D1387" s="6" t="s">
        <v>9494</v>
      </c>
      <c r="E1387" s="6" t="s">
        <v>6842</v>
      </c>
      <c r="F1387" s="6" t="s">
        <v>6402</v>
      </c>
      <c r="G1387" s="6">
        <v>596</v>
      </c>
      <c r="H1387" s="6">
        <v>12024</v>
      </c>
      <c r="I1387" s="6">
        <v>0</v>
      </c>
      <c r="J1387" s="6">
        <v>0</v>
      </c>
      <c r="K1387" s="6">
        <v>0</v>
      </c>
      <c r="L1387" s="6"/>
      <c r="M1387" s="6">
        <v>2022</v>
      </c>
      <c r="N1387" s="6" t="s">
        <v>8226</v>
      </c>
      <c r="O1387" s="6">
        <v>99</v>
      </c>
      <c r="P1387" s="6"/>
      <c r="Q1387" s="6" t="s">
        <v>7733</v>
      </c>
      <c r="R1387" s="6" t="s">
        <v>7734</v>
      </c>
      <c r="S1387" s="6"/>
      <c r="T1387" s="6" t="s">
        <v>2901</v>
      </c>
      <c r="U1387">
        <f t="shared" si="21"/>
        <v>2</v>
      </c>
    </row>
    <row r="1388" spans="1:21" x14ac:dyDescent="0.2">
      <c r="A1388" s="6" t="s">
        <v>9488</v>
      </c>
      <c r="B1388" s="6" t="s">
        <v>9483</v>
      </c>
      <c r="C1388" s="6">
        <v>3544002</v>
      </c>
      <c r="D1388" s="6" t="s">
        <v>7019</v>
      </c>
      <c r="E1388" s="6" t="s">
        <v>9495</v>
      </c>
      <c r="F1388" s="6" t="s">
        <v>6402</v>
      </c>
      <c r="G1388" s="6">
        <v>2005</v>
      </c>
      <c r="H1388" s="6">
        <v>12024</v>
      </c>
      <c r="I1388" s="6">
        <v>0</v>
      </c>
      <c r="J1388" s="6">
        <v>1</v>
      </c>
      <c r="K1388" s="6">
        <v>0</v>
      </c>
      <c r="L1388" s="6"/>
      <c r="M1388" s="6">
        <v>2022</v>
      </c>
      <c r="N1388" s="6" t="s">
        <v>8226</v>
      </c>
      <c r="O1388" s="6">
        <v>99</v>
      </c>
      <c r="P1388" s="6"/>
      <c r="Q1388" s="6" t="s">
        <v>7733</v>
      </c>
      <c r="R1388" s="6" t="s">
        <v>7734</v>
      </c>
      <c r="S1388" s="6"/>
      <c r="T1388" s="6" t="s">
        <v>2894</v>
      </c>
      <c r="U1388">
        <f t="shared" si="21"/>
        <v>1</v>
      </c>
    </row>
    <row r="1389" spans="1:21" x14ac:dyDescent="0.2">
      <c r="A1389" s="6" t="s">
        <v>9496</v>
      </c>
      <c r="B1389" s="6" t="s">
        <v>9483</v>
      </c>
      <c r="C1389" s="6">
        <v>3544002</v>
      </c>
      <c r="D1389" s="6" t="s">
        <v>7471</v>
      </c>
      <c r="E1389" s="6" t="s">
        <v>9497</v>
      </c>
      <c r="F1389" s="6" t="s">
        <v>6402</v>
      </c>
      <c r="G1389" s="6">
        <v>931</v>
      </c>
      <c r="H1389" s="6">
        <v>1382</v>
      </c>
      <c r="I1389" s="6">
        <v>1</v>
      </c>
      <c r="J1389" s="6">
        <v>1</v>
      </c>
      <c r="K1389" s="6">
        <v>0</v>
      </c>
      <c r="L1389" s="6"/>
      <c r="M1389" s="6">
        <v>2022</v>
      </c>
      <c r="N1389" s="6" t="s">
        <v>7745</v>
      </c>
      <c r="O1389" s="6">
        <v>1</v>
      </c>
      <c r="P1389" s="6"/>
      <c r="Q1389" s="6" t="s">
        <v>7733</v>
      </c>
      <c r="R1389" s="6" t="s">
        <v>7734</v>
      </c>
      <c r="S1389" s="6"/>
      <c r="T1389" s="6" t="s">
        <v>2893</v>
      </c>
      <c r="U1389">
        <f t="shared" si="21"/>
        <v>3</v>
      </c>
    </row>
    <row r="1390" spans="1:21" x14ac:dyDescent="0.2">
      <c r="A1390" s="6" t="s">
        <v>9496</v>
      </c>
      <c r="B1390" s="6" t="s">
        <v>9483</v>
      </c>
      <c r="C1390" s="6">
        <v>3544002</v>
      </c>
      <c r="D1390" s="6" t="s">
        <v>9498</v>
      </c>
      <c r="E1390" s="6" t="s">
        <v>6771</v>
      </c>
      <c r="F1390" s="6" t="s">
        <v>6402</v>
      </c>
      <c r="G1390" s="6">
        <v>298</v>
      </c>
      <c r="H1390" s="6">
        <v>1382</v>
      </c>
      <c r="I1390" s="6">
        <v>0</v>
      </c>
      <c r="J1390" s="6">
        <v>0</v>
      </c>
      <c r="K1390" s="6">
        <v>0</v>
      </c>
      <c r="L1390" s="6"/>
      <c r="M1390" s="6">
        <v>2022</v>
      </c>
      <c r="N1390" s="6" t="s">
        <v>7745</v>
      </c>
      <c r="O1390" s="6">
        <v>1</v>
      </c>
      <c r="P1390" s="6"/>
      <c r="Q1390" s="6" t="s">
        <v>7733</v>
      </c>
      <c r="R1390" s="6" t="s">
        <v>7734</v>
      </c>
      <c r="S1390" s="6"/>
      <c r="T1390" s="6" t="s">
        <v>2902</v>
      </c>
      <c r="U1390">
        <f t="shared" si="21"/>
        <v>2</v>
      </c>
    </row>
    <row r="1391" spans="1:21" x14ac:dyDescent="0.2">
      <c r="A1391" s="6" t="s">
        <v>9496</v>
      </c>
      <c r="B1391" s="6" t="s">
        <v>9483</v>
      </c>
      <c r="C1391" s="6">
        <v>3544002</v>
      </c>
      <c r="D1391" s="6" t="s">
        <v>6463</v>
      </c>
      <c r="E1391" s="6" t="s">
        <v>9499</v>
      </c>
      <c r="F1391" s="6" t="s">
        <v>6402</v>
      </c>
      <c r="G1391" s="6">
        <v>153</v>
      </c>
      <c r="H1391" s="6">
        <v>1382</v>
      </c>
      <c r="I1391" s="6">
        <v>0</v>
      </c>
      <c r="J1391" s="6">
        <v>0</v>
      </c>
      <c r="K1391" s="6">
        <v>0</v>
      </c>
      <c r="L1391" s="6"/>
      <c r="M1391" s="6">
        <v>2022</v>
      </c>
      <c r="N1391" s="6" t="s">
        <v>7745</v>
      </c>
      <c r="O1391" s="6">
        <v>1</v>
      </c>
      <c r="P1391" s="6"/>
      <c r="Q1391" s="6" t="s">
        <v>7733</v>
      </c>
      <c r="R1391" s="6" t="s">
        <v>7734</v>
      </c>
      <c r="S1391" s="6"/>
      <c r="T1391" s="6" t="s">
        <v>2903</v>
      </c>
      <c r="U1391">
        <f t="shared" si="21"/>
        <v>1</v>
      </c>
    </row>
    <row r="1392" spans="1:21" x14ac:dyDescent="0.2">
      <c r="A1392" s="6" t="s">
        <v>9500</v>
      </c>
      <c r="B1392" s="6" t="s">
        <v>9483</v>
      </c>
      <c r="C1392" s="6">
        <v>3544002</v>
      </c>
      <c r="D1392" s="6" t="s">
        <v>7013</v>
      </c>
      <c r="E1392" s="6" t="s">
        <v>9501</v>
      </c>
      <c r="F1392" s="6" t="s">
        <v>6402</v>
      </c>
      <c r="G1392" s="6">
        <v>0</v>
      </c>
      <c r="H1392" s="6"/>
      <c r="I1392" s="6">
        <v>1</v>
      </c>
      <c r="J1392" s="6">
        <v>1</v>
      </c>
      <c r="K1392" s="6">
        <v>1</v>
      </c>
      <c r="L1392" s="6"/>
      <c r="M1392" s="6">
        <v>2022</v>
      </c>
      <c r="N1392" s="6" t="s">
        <v>7745</v>
      </c>
      <c r="O1392" s="6">
        <v>2</v>
      </c>
      <c r="P1392" s="6"/>
      <c r="Q1392" s="6" t="s">
        <v>7733</v>
      </c>
      <c r="R1392" s="6" t="s">
        <v>7734</v>
      </c>
      <c r="S1392" s="6"/>
      <c r="T1392" s="6" t="s">
        <v>2892</v>
      </c>
      <c r="U1392">
        <f t="shared" si="21"/>
        <v>1</v>
      </c>
    </row>
    <row r="1393" spans="1:21" x14ac:dyDescent="0.2">
      <c r="A1393" s="6" t="s">
        <v>9502</v>
      </c>
      <c r="B1393" s="6" t="s">
        <v>9483</v>
      </c>
      <c r="C1393" s="6">
        <v>3544002</v>
      </c>
      <c r="D1393" s="6" t="s">
        <v>6859</v>
      </c>
      <c r="E1393" s="6" t="s">
        <v>6724</v>
      </c>
      <c r="F1393" s="6" t="s">
        <v>6402</v>
      </c>
      <c r="G1393" s="6">
        <v>642</v>
      </c>
      <c r="H1393" s="6">
        <v>853</v>
      </c>
      <c r="I1393" s="6">
        <v>0</v>
      </c>
      <c r="J1393" s="6">
        <v>1</v>
      </c>
      <c r="K1393" s="6">
        <v>0</v>
      </c>
      <c r="L1393" s="6"/>
      <c r="M1393" s="6">
        <v>2022</v>
      </c>
      <c r="N1393" s="6" t="s">
        <v>7745</v>
      </c>
      <c r="O1393" s="6">
        <v>3</v>
      </c>
      <c r="P1393" s="6"/>
      <c r="Q1393" s="6" t="s">
        <v>7733</v>
      </c>
      <c r="R1393" s="6" t="s">
        <v>7734</v>
      </c>
      <c r="S1393" s="6"/>
      <c r="T1393" s="6" t="s">
        <v>2891</v>
      </c>
      <c r="U1393">
        <f t="shared" si="21"/>
        <v>3</v>
      </c>
    </row>
    <row r="1394" spans="1:21" x14ac:dyDescent="0.2">
      <c r="A1394" s="6" t="s">
        <v>9502</v>
      </c>
      <c r="B1394" s="6" t="s">
        <v>9483</v>
      </c>
      <c r="C1394" s="6">
        <v>3544002</v>
      </c>
      <c r="D1394" s="6" t="s">
        <v>6838</v>
      </c>
      <c r="E1394" s="6" t="s">
        <v>9503</v>
      </c>
      <c r="F1394" s="6" t="s">
        <v>6402</v>
      </c>
      <c r="G1394" s="6">
        <v>117</v>
      </c>
      <c r="H1394" s="6">
        <v>853</v>
      </c>
      <c r="I1394" s="6">
        <v>0</v>
      </c>
      <c r="J1394" s="6">
        <v>0</v>
      </c>
      <c r="K1394" s="6">
        <v>0</v>
      </c>
      <c r="L1394" s="6"/>
      <c r="M1394" s="6">
        <v>2022</v>
      </c>
      <c r="N1394" s="6" t="s">
        <v>7745</v>
      </c>
      <c r="O1394" s="6">
        <v>3</v>
      </c>
      <c r="P1394" s="6"/>
      <c r="Q1394" s="6" t="s">
        <v>7733</v>
      </c>
      <c r="R1394" s="6" t="s">
        <v>7734</v>
      </c>
      <c r="S1394" s="6"/>
      <c r="T1394" s="6" t="s">
        <v>2904</v>
      </c>
      <c r="U1394">
        <f t="shared" si="21"/>
        <v>2</v>
      </c>
    </row>
    <row r="1395" spans="1:21" x14ac:dyDescent="0.2">
      <c r="A1395" s="6" t="s">
        <v>9502</v>
      </c>
      <c r="B1395" s="6" t="s">
        <v>9483</v>
      </c>
      <c r="C1395" s="6">
        <v>3544002</v>
      </c>
      <c r="D1395" s="6" t="s">
        <v>7691</v>
      </c>
      <c r="E1395" s="6" t="s">
        <v>9504</v>
      </c>
      <c r="F1395" s="6" t="s">
        <v>6402</v>
      </c>
      <c r="G1395" s="6">
        <v>94</v>
      </c>
      <c r="H1395" s="6">
        <v>853</v>
      </c>
      <c r="I1395" s="6">
        <v>0</v>
      </c>
      <c r="J1395" s="6">
        <v>0</v>
      </c>
      <c r="K1395" s="6">
        <v>0</v>
      </c>
      <c r="L1395" s="6"/>
      <c r="M1395" s="6">
        <v>2022</v>
      </c>
      <c r="N1395" s="6" t="s">
        <v>7745</v>
      </c>
      <c r="O1395" s="6">
        <v>3</v>
      </c>
      <c r="P1395" s="6"/>
      <c r="Q1395" s="6" t="s">
        <v>7733</v>
      </c>
      <c r="R1395" s="6" t="s">
        <v>7734</v>
      </c>
      <c r="S1395" s="6"/>
      <c r="T1395" s="6" t="s">
        <v>2905</v>
      </c>
      <c r="U1395">
        <f t="shared" si="21"/>
        <v>1</v>
      </c>
    </row>
    <row r="1396" spans="1:21" x14ac:dyDescent="0.2">
      <c r="A1396" s="6" t="s">
        <v>9505</v>
      </c>
      <c r="B1396" s="6" t="s">
        <v>9483</v>
      </c>
      <c r="C1396" s="6">
        <v>3544002</v>
      </c>
      <c r="D1396" s="6" t="s">
        <v>6709</v>
      </c>
      <c r="E1396" s="6" t="s">
        <v>9506</v>
      </c>
      <c r="F1396" s="6" t="s">
        <v>6402</v>
      </c>
      <c r="G1396" s="6">
        <v>171</v>
      </c>
      <c r="H1396" s="6">
        <v>676</v>
      </c>
      <c r="I1396" s="6">
        <v>0</v>
      </c>
      <c r="J1396" s="6">
        <v>0</v>
      </c>
      <c r="K1396" s="6">
        <v>0</v>
      </c>
      <c r="L1396" s="6"/>
      <c r="M1396" s="6">
        <v>2022</v>
      </c>
      <c r="N1396" s="6" t="s">
        <v>7745</v>
      </c>
      <c r="O1396" s="6">
        <v>4</v>
      </c>
      <c r="P1396" s="6"/>
      <c r="Q1396" s="6" t="s">
        <v>7733</v>
      </c>
      <c r="R1396" s="6" t="s">
        <v>7734</v>
      </c>
      <c r="S1396" s="6"/>
      <c r="T1396" s="6" t="s">
        <v>2906</v>
      </c>
      <c r="U1396">
        <f t="shared" si="21"/>
        <v>2</v>
      </c>
    </row>
    <row r="1397" spans="1:21" x14ac:dyDescent="0.2">
      <c r="A1397" s="6" t="s">
        <v>9505</v>
      </c>
      <c r="B1397" s="6" t="s">
        <v>9483</v>
      </c>
      <c r="C1397" s="6">
        <v>3544002</v>
      </c>
      <c r="D1397" s="6" t="s">
        <v>6815</v>
      </c>
      <c r="E1397" s="6" t="s">
        <v>9507</v>
      </c>
      <c r="F1397" s="6" t="s">
        <v>6402</v>
      </c>
      <c r="G1397" s="6">
        <v>505</v>
      </c>
      <c r="H1397" s="6">
        <v>676</v>
      </c>
      <c r="I1397" s="6">
        <v>0</v>
      </c>
      <c r="J1397" s="6">
        <v>1</v>
      </c>
      <c r="K1397" s="6">
        <v>0</v>
      </c>
      <c r="L1397" s="6"/>
      <c r="M1397" s="6">
        <v>2022</v>
      </c>
      <c r="N1397" s="6" t="s">
        <v>7745</v>
      </c>
      <c r="O1397" s="6">
        <v>4</v>
      </c>
      <c r="P1397" s="6"/>
      <c r="Q1397" s="6" t="s">
        <v>7733</v>
      </c>
      <c r="R1397" s="6" t="s">
        <v>7734</v>
      </c>
      <c r="S1397" s="6"/>
      <c r="T1397" s="6" t="s">
        <v>2890</v>
      </c>
      <c r="U1397">
        <f t="shared" si="21"/>
        <v>1</v>
      </c>
    </row>
    <row r="1398" spans="1:21" x14ac:dyDescent="0.2">
      <c r="A1398" s="6" t="s">
        <v>9508</v>
      </c>
      <c r="B1398" s="6" t="s">
        <v>9483</v>
      </c>
      <c r="C1398" s="6">
        <v>3544002</v>
      </c>
      <c r="D1398" s="6" t="s">
        <v>7303</v>
      </c>
      <c r="E1398" s="6" t="s">
        <v>6805</v>
      </c>
      <c r="F1398" s="6" t="s">
        <v>6402</v>
      </c>
      <c r="G1398" s="6">
        <v>742</v>
      </c>
      <c r="H1398" s="6">
        <v>1154</v>
      </c>
      <c r="I1398" s="6">
        <v>0</v>
      </c>
      <c r="J1398" s="6">
        <v>1</v>
      </c>
      <c r="K1398" s="6">
        <v>0</v>
      </c>
      <c r="L1398" s="6"/>
      <c r="M1398" s="6">
        <v>2022</v>
      </c>
      <c r="N1398" s="6" t="s">
        <v>7745</v>
      </c>
      <c r="O1398" s="6">
        <v>5</v>
      </c>
      <c r="P1398" s="6"/>
      <c r="Q1398" s="6" t="s">
        <v>7733</v>
      </c>
      <c r="R1398" s="6" t="s">
        <v>7734</v>
      </c>
      <c r="S1398" s="6"/>
      <c r="T1398" s="6" t="s">
        <v>2889</v>
      </c>
      <c r="U1398">
        <f t="shared" si="21"/>
        <v>2</v>
      </c>
    </row>
    <row r="1399" spans="1:21" x14ac:dyDescent="0.2">
      <c r="A1399" s="6" t="s">
        <v>9508</v>
      </c>
      <c r="B1399" s="6" t="s">
        <v>9483</v>
      </c>
      <c r="C1399" s="6">
        <v>3544002</v>
      </c>
      <c r="D1399" s="6" t="s">
        <v>6602</v>
      </c>
      <c r="E1399" s="6" t="s">
        <v>8065</v>
      </c>
      <c r="F1399" s="6" t="s">
        <v>6402</v>
      </c>
      <c r="G1399" s="6">
        <v>412</v>
      </c>
      <c r="H1399" s="6">
        <v>1154</v>
      </c>
      <c r="I1399" s="6">
        <v>0</v>
      </c>
      <c r="J1399" s="6">
        <v>0</v>
      </c>
      <c r="K1399" s="6">
        <v>0</v>
      </c>
      <c r="L1399" s="6"/>
      <c r="M1399" s="6">
        <v>2022</v>
      </c>
      <c r="N1399" s="6" t="s">
        <v>7745</v>
      </c>
      <c r="O1399" s="6">
        <v>5</v>
      </c>
      <c r="P1399" s="6"/>
      <c r="Q1399" s="6" t="s">
        <v>7733</v>
      </c>
      <c r="R1399" s="6" t="s">
        <v>7734</v>
      </c>
      <c r="S1399" s="6"/>
      <c r="T1399" s="6" t="s">
        <v>2907</v>
      </c>
      <c r="U1399">
        <f t="shared" si="21"/>
        <v>1</v>
      </c>
    </row>
    <row r="1400" spans="1:21" x14ac:dyDescent="0.2">
      <c r="A1400" s="6" t="s">
        <v>9509</v>
      </c>
      <c r="B1400" s="6" t="s">
        <v>9510</v>
      </c>
      <c r="C1400" s="6">
        <v>3526065</v>
      </c>
      <c r="D1400" s="6" t="s">
        <v>6434</v>
      </c>
      <c r="E1400" s="6" t="s">
        <v>8047</v>
      </c>
      <c r="F1400" s="6" t="s">
        <v>6402</v>
      </c>
      <c r="G1400" s="6">
        <v>1709</v>
      </c>
      <c r="H1400" s="6">
        <v>8902</v>
      </c>
      <c r="I1400" s="6">
        <v>0</v>
      </c>
      <c r="J1400" s="6">
        <v>0</v>
      </c>
      <c r="K1400" s="6">
        <v>0</v>
      </c>
      <c r="L1400" s="6"/>
      <c r="M1400" s="6">
        <v>2022</v>
      </c>
      <c r="N1400" s="6" t="s">
        <v>7732</v>
      </c>
      <c r="O1400" s="6">
        <v>99</v>
      </c>
      <c r="P1400" s="6"/>
      <c r="Q1400" s="6" t="s">
        <v>7733</v>
      </c>
      <c r="R1400" s="6" t="s">
        <v>7734</v>
      </c>
      <c r="S1400" s="6"/>
      <c r="T1400" s="6" t="s">
        <v>767</v>
      </c>
      <c r="U1400">
        <f t="shared" si="21"/>
        <v>2</v>
      </c>
    </row>
    <row r="1401" spans="1:21" x14ac:dyDescent="0.2">
      <c r="A1401" s="6" t="s">
        <v>9509</v>
      </c>
      <c r="B1401" s="6" t="s">
        <v>9510</v>
      </c>
      <c r="C1401" s="6">
        <v>3526065</v>
      </c>
      <c r="D1401" s="6" t="s">
        <v>6550</v>
      </c>
      <c r="E1401" s="6" t="s">
        <v>6817</v>
      </c>
      <c r="F1401" s="6" t="s">
        <v>6402</v>
      </c>
      <c r="G1401" s="6">
        <v>7193</v>
      </c>
      <c r="H1401" s="6">
        <v>8902</v>
      </c>
      <c r="I1401" s="6">
        <v>1</v>
      </c>
      <c r="J1401" s="6">
        <v>1</v>
      </c>
      <c r="K1401" s="6">
        <v>0</v>
      </c>
      <c r="L1401" s="6"/>
      <c r="M1401" s="6">
        <v>2022</v>
      </c>
      <c r="N1401" s="6" t="s">
        <v>7732</v>
      </c>
      <c r="O1401" s="6">
        <v>99</v>
      </c>
      <c r="P1401" s="6"/>
      <c r="Q1401" s="6" t="s">
        <v>7733</v>
      </c>
      <c r="R1401" s="6" t="s">
        <v>7734</v>
      </c>
      <c r="S1401" s="6"/>
      <c r="T1401" s="6" t="s">
        <v>766</v>
      </c>
      <c r="U1401">
        <f t="shared" si="21"/>
        <v>1</v>
      </c>
    </row>
    <row r="1402" spans="1:21" x14ac:dyDescent="0.2">
      <c r="A1402" s="6" t="s">
        <v>9511</v>
      </c>
      <c r="B1402" s="6" t="s">
        <v>9510</v>
      </c>
      <c r="C1402" s="6">
        <v>3526065</v>
      </c>
      <c r="D1402" s="6" t="s">
        <v>6624</v>
      </c>
      <c r="E1402" s="6" t="s">
        <v>9512</v>
      </c>
      <c r="F1402" s="6" t="s">
        <v>6402</v>
      </c>
      <c r="G1402" s="6">
        <v>4183</v>
      </c>
      <c r="H1402" s="6">
        <v>8659</v>
      </c>
      <c r="I1402" s="6">
        <v>1</v>
      </c>
      <c r="J1402" s="6">
        <v>0</v>
      </c>
      <c r="K1402" s="6">
        <v>0</v>
      </c>
      <c r="L1402" s="6"/>
      <c r="M1402" s="6">
        <v>2022</v>
      </c>
      <c r="N1402" s="6" t="s">
        <v>7740</v>
      </c>
      <c r="O1402" s="6">
        <v>99</v>
      </c>
      <c r="P1402" s="6"/>
      <c r="Q1402" s="6" t="s">
        <v>7733</v>
      </c>
      <c r="R1402" s="6" t="s">
        <v>7734</v>
      </c>
      <c r="S1402" s="6"/>
      <c r="T1402" s="6" t="s">
        <v>3012</v>
      </c>
      <c r="U1402">
        <f t="shared" si="21"/>
        <v>2</v>
      </c>
    </row>
    <row r="1403" spans="1:21" x14ac:dyDescent="0.2">
      <c r="A1403" s="6" t="s">
        <v>9511</v>
      </c>
      <c r="B1403" s="6" t="s">
        <v>9510</v>
      </c>
      <c r="C1403" s="6">
        <v>3526065</v>
      </c>
      <c r="D1403" s="6" t="s">
        <v>6859</v>
      </c>
      <c r="E1403" s="6" t="s">
        <v>9513</v>
      </c>
      <c r="F1403" s="6" t="s">
        <v>6402</v>
      </c>
      <c r="G1403" s="6">
        <v>4476</v>
      </c>
      <c r="H1403" s="6">
        <v>8659</v>
      </c>
      <c r="I1403" s="6">
        <v>0</v>
      </c>
      <c r="J1403" s="6">
        <v>1</v>
      </c>
      <c r="K1403" s="6">
        <v>0</v>
      </c>
      <c r="L1403" s="6"/>
      <c r="M1403" s="6">
        <v>2022</v>
      </c>
      <c r="N1403" s="6" t="s">
        <v>7740</v>
      </c>
      <c r="O1403" s="6">
        <v>99</v>
      </c>
      <c r="P1403" s="6"/>
      <c r="Q1403" s="6" t="s">
        <v>7733</v>
      </c>
      <c r="R1403" s="6" t="s">
        <v>7734</v>
      </c>
      <c r="S1403" s="6"/>
      <c r="T1403" s="6" t="s">
        <v>3011</v>
      </c>
      <c r="U1403">
        <f t="shared" si="21"/>
        <v>1</v>
      </c>
    </row>
    <row r="1404" spans="1:21" x14ac:dyDescent="0.2">
      <c r="A1404" s="6" t="s">
        <v>9514</v>
      </c>
      <c r="B1404" s="6" t="s">
        <v>9510</v>
      </c>
      <c r="C1404" s="6">
        <v>3526065</v>
      </c>
      <c r="D1404" s="6" t="s">
        <v>9515</v>
      </c>
      <c r="E1404" s="6" t="s">
        <v>9516</v>
      </c>
      <c r="F1404" s="6" t="s">
        <v>6402</v>
      </c>
      <c r="G1404" s="6">
        <v>1966</v>
      </c>
      <c r="H1404" s="6">
        <v>4475</v>
      </c>
      <c r="I1404" s="6">
        <v>0</v>
      </c>
      <c r="J1404" s="6">
        <v>1</v>
      </c>
      <c r="K1404" s="6">
        <v>0</v>
      </c>
      <c r="L1404" s="6"/>
      <c r="M1404" s="6">
        <v>2022</v>
      </c>
      <c r="N1404" s="6" t="s">
        <v>7745</v>
      </c>
      <c r="O1404" s="6" t="s">
        <v>9517</v>
      </c>
      <c r="P1404" s="6"/>
      <c r="Q1404" s="6" t="s">
        <v>7733</v>
      </c>
      <c r="R1404" s="6" t="s">
        <v>7734</v>
      </c>
      <c r="S1404" s="6"/>
      <c r="T1404" s="6" t="s">
        <v>3010</v>
      </c>
      <c r="U1404">
        <f t="shared" si="21"/>
        <v>4</v>
      </c>
    </row>
    <row r="1405" spans="1:21" x14ac:dyDescent="0.2">
      <c r="A1405" s="6" t="s">
        <v>9514</v>
      </c>
      <c r="B1405" s="6" t="s">
        <v>9510</v>
      </c>
      <c r="C1405" s="6">
        <v>3526065</v>
      </c>
      <c r="D1405" s="6" t="s">
        <v>6609</v>
      </c>
      <c r="E1405" s="6" t="s">
        <v>9518</v>
      </c>
      <c r="F1405" s="6" t="s">
        <v>6402</v>
      </c>
      <c r="G1405" s="6">
        <v>443</v>
      </c>
      <c r="H1405" s="6">
        <v>4475</v>
      </c>
      <c r="I1405" s="6">
        <v>0</v>
      </c>
      <c r="J1405" s="6">
        <v>0</v>
      </c>
      <c r="K1405" s="6">
        <v>0</v>
      </c>
      <c r="L1405" s="6"/>
      <c r="M1405" s="6">
        <v>2022</v>
      </c>
      <c r="N1405" s="6" t="s">
        <v>7745</v>
      </c>
      <c r="O1405" s="6" t="s">
        <v>9517</v>
      </c>
      <c r="P1405" s="6"/>
      <c r="Q1405" s="6" t="s">
        <v>7733</v>
      </c>
      <c r="R1405" s="6" t="s">
        <v>7734</v>
      </c>
      <c r="S1405" s="6"/>
      <c r="T1405" s="6" t="s">
        <v>3013</v>
      </c>
      <c r="U1405">
        <f t="shared" si="21"/>
        <v>3</v>
      </c>
    </row>
    <row r="1406" spans="1:21" x14ac:dyDescent="0.2">
      <c r="A1406" s="6" t="s">
        <v>9514</v>
      </c>
      <c r="B1406" s="6" t="s">
        <v>9510</v>
      </c>
      <c r="C1406" s="6">
        <v>3526065</v>
      </c>
      <c r="D1406" s="6" t="s">
        <v>7657</v>
      </c>
      <c r="E1406" s="6" t="s">
        <v>9519</v>
      </c>
      <c r="F1406" s="6" t="s">
        <v>6402</v>
      </c>
      <c r="G1406" s="6">
        <v>1611</v>
      </c>
      <c r="H1406" s="6">
        <v>4475</v>
      </c>
      <c r="I1406" s="6">
        <v>1</v>
      </c>
      <c r="J1406" s="6">
        <v>1</v>
      </c>
      <c r="K1406" s="6">
        <v>0</v>
      </c>
      <c r="L1406" s="6"/>
      <c r="M1406" s="6">
        <v>2022</v>
      </c>
      <c r="N1406" s="6" t="s">
        <v>7745</v>
      </c>
      <c r="O1406" s="6" t="s">
        <v>9517</v>
      </c>
      <c r="P1406" s="6"/>
      <c r="Q1406" s="6" t="s">
        <v>7733</v>
      </c>
      <c r="R1406" s="6" t="s">
        <v>7734</v>
      </c>
      <c r="S1406" s="6"/>
      <c r="T1406" s="6" t="s">
        <v>3009</v>
      </c>
      <c r="U1406">
        <f t="shared" si="21"/>
        <v>2</v>
      </c>
    </row>
    <row r="1407" spans="1:21" x14ac:dyDescent="0.2">
      <c r="A1407" s="6" t="s">
        <v>9514</v>
      </c>
      <c r="B1407" s="6" t="s">
        <v>9510</v>
      </c>
      <c r="C1407" s="6">
        <v>3526065</v>
      </c>
      <c r="D1407" s="6" t="s">
        <v>6485</v>
      </c>
      <c r="E1407" s="6" t="s">
        <v>9520</v>
      </c>
      <c r="F1407" s="6" t="s">
        <v>6402</v>
      </c>
      <c r="G1407" s="6">
        <v>455</v>
      </c>
      <c r="H1407" s="6">
        <v>4475</v>
      </c>
      <c r="I1407" s="6">
        <v>0</v>
      </c>
      <c r="J1407" s="6">
        <v>0</v>
      </c>
      <c r="K1407" s="6">
        <v>0</v>
      </c>
      <c r="L1407" s="6"/>
      <c r="M1407" s="6">
        <v>2022</v>
      </c>
      <c r="N1407" s="6" t="s">
        <v>7745</v>
      </c>
      <c r="O1407" s="6" t="s">
        <v>9517</v>
      </c>
      <c r="P1407" s="6"/>
      <c r="Q1407" s="6" t="s">
        <v>7733</v>
      </c>
      <c r="R1407" s="6" t="s">
        <v>7734</v>
      </c>
      <c r="S1407" s="6"/>
      <c r="T1407" s="6" t="s">
        <v>3014</v>
      </c>
      <c r="U1407">
        <f t="shared" si="21"/>
        <v>1</v>
      </c>
    </row>
    <row r="1408" spans="1:21" x14ac:dyDescent="0.2">
      <c r="A1408" s="6" t="s">
        <v>9521</v>
      </c>
      <c r="B1408" s="6" t="s">
        <v>9510</v>
      </c>
      <c r="C1408" s="6">
        <v>3526065</v>
      </c>
      <c r="D1408" s="6" t="s">
        <v>6654</v>
      </c>
      <c r="E1408" s="6" t="s">
        <v>9522</v>
      </c>
      <c r="F1408" s="6" t="s">
        <v>6402</v>
      </c>
      <c r="G1408" s="6">
        <v>449</v>
      </c>
      <c r="H1408" s="6">
        <v>5429</v>
      </c>
      <c r="I1408" s="6">
        <v>0</v>
      </c>
      <c r="J1408" s="6">
        <v>0</v>
      </c>
      <c r="K1408" s="6">
        <v>0</v>
      </c>
      <c r="L1408" s="6"/>
      <c r="M1408" s="6">
        <v>2022</v>
      </c>
      <c r="N1408" s="6" t="s">
        <v>7745</v>
      </c>
      <c r="O1408" s="6" t="s">
        <v>9523</v>
      </c>
      <c r="P1408" s="6"/>
      <c r="Q1408" s="6" t="s">
        <v>7733</v>
      </c>
      <c r="R1408" s="6" t="s">
        <v>7734</v>
      </c>
      <c r="S1408" s="6"/>
      <c r="T1408" s="6" t="s">
        <v>3015</v>
      </c>
      <c r="U1408">
        <f t="shared" si="21"/>
        <v>5</v>
      </c>
    </row>
    <row r="1409" spans="1:21" x14ac:dyDescent="0.2">
      <c r="A1409" s="6" t="s">
        <v>9521</v>
      </c>
      <c r="B1409" s="6" t="s">
        <v>9510</v>
      </c>
      <c r="C1409" s="6">
        <v>3526065</v>
      </c>
      <c r="D1409" s="6" t="s">
        <v>6851</v>
      </c>
      <c r="E1409" s="6" t="s">
        <v>9524</v>
      </c>
      <c r="F1409" s="6" t="s">
        <v>6402</v>
      </c>
      <c r="G1409" s="6">
        <v>1700</v>
      </c>
      <c r="H1409" s="6">
        <v>5429</v>
      </c>
      <c r="I1409" s="6">
        <v>0</v>
      </c>
      <c r="J1409" s="6">
        <v>1</v>
      </c>
      <c r="K1409" s="6">
        <v>0</v>
      </c>
      <c r="L1409" s="6"/>
      <c r="M1409" s="6">
        <v>2022</v>
      </c>
      <c r="N1409" s="6" t="s">
        <v>7745</v>
      </c>
      <c r="O1409" s="6" t="s">
        <v>9523</v>
      </c>
      <c r="P1409" s="6"/>
      <c r="Q1409" s="6" t="s">
        <v>7733</v>
      </c>
      <c r="R1409" s="6" t="s">
        <v>7734</v>
      </c>
      <c r="S1409" s="6"/>
      <c r="T1409" s="6" t="s">
        <v>3008</v>
      </c>
      <c r="U1409">
        <f t="shared" si="21"/>
        <v>4</v>
      </c>
    </row>
    <row r="1410" spans="1:21" x14ac:dyDescent="0.2">
      <c r="A1410" s="6" t="s">
        <v>9521</v>
      </c>
      <c r="B1410" s="6" t="s">
        <v>9510</v>
      </c>
      <c r="C1410" s="6">
        <v>3526065</v>
      </c>
      <c r="D1410" s="6" t="s">
        <v>6996</v>
      </c>
      <c r="E1410" s="6" t="s">
        <v>9525</v>
      </c>
      <c r="F1410" s="6" t="s">
        <v>6402</v>
      </c>
      <c r="G1410" s="6">
        <v>657</v>
      </c>
      <c r="H1410" s="6">
        <v>5429</v>
      </c>
      <c r="I1410" s="6">
        <v>0</v>
      </c>
      <c r="J1410" s="6">
        <v>0</v>
      </c>
      <c r="K1410" s="6">
        <v>0</v>
      </c>
      <c r="L1410" s="6"/>
      <c r="M1410" s="6">
        <v>2022</v>
      </c>
      <c r="N1410" s="6" t="s">
        <v>7745</v>
      </c>
      <c r="O1410" s="6" t="s">
        <v>9523</v>
      </c>
      <c r="P1410" s="6"/>
      <c r="Q1410" s="6" t="s">
        <v>7733</v>
      </c>
      <c r="R1410" s="6" t="s">
        <v>7734</v>
      </c>
      <c r="S1410" s="6"/>
      <c r="T1410" s="6" t="s">
        <v>3016</v>
      </c>
      <c r="U1410">
        <f t="shared" si="21"/>
        <v>3</v>
      </c>
    </row>
    <row r="1411" spans="1:21" x14ac:dyDescent="0.2">
      <c r="A1411" s="6" t="s">
        <v>9521</v>
      </c>
      <c r="B1411" s="6" t="s">
        <v>9510</v>
      </c>
      <c r="C1411" s="6">
        <v>3526065</v>
      </c>
      <c r="D1411" s="6" t="s">
        <v>6406</v>
      </c>
      <c r="E1411" s="6" t="s">
        <v>8447</v>
      </c>
      <c r="F1411" s="6" t="s">
        <v>6402</v>
      </c>
      <c r="G1411" s="6">
        <v>612</v>
      </c>
      <c r="H1411" s="6">
        <v>5429</v>
      </c>
      <c r="I1411" s="6">
        <v>1</v>
      </c>
      <c r="J1411" s="6">
        <v>0</v>
      </c>
      <c r="K1411" s="6">
        <v>0</v>
      </c>
      <c r="L1411" s="6"/>
      <c r="M1411" s="6">
        <v>2022</v>
      </c>
      <c r="N1411" s="6" t="s">
        <v>7745</v>
      </c>
      <c r="O1411" s="6" t="s">
        <v>9523</v>
      </c>
      <c r="P1411" s="6"/>
      <c r="Q1411" s="6" t="s">
        <v>7733</v>
      </c>
      <c r="R1411" s="6" t="s">
        <v>7734</v>
      </c>
      <c r="S1411" s="6"/>
      <c r="T1411" s="6" t="s">
        <v>3017</v>
      </c>
      <c r="U1411">
        <f t="shared" ref="U1411:U1474" si="22">COUNTIF(A1411:A7711,A1411)</f>
        <v>2</v>
      </c>
    </row>
    <row r="1412" spans="1:21" x14ac:dyDescent="0.2">
      <c r="A1412" s="6" t="s">
        <v>9521</v>
      </c>
      <c r="B1412" s="6" t="s">
        <v>9510</v>
      </c>
      <c r="C1412" s="6">
        <v>3526065</v>
      </c>
      <c r="D1412" s="6" t="s">
        <v>9526</v>
      </c>
      <c r="E1412" s="6" t="s">
        <v>9527</v>
      </c>
      <c r="F1412" s="6" t="s">
        <v>6402</v>
      </c>
      <c r="G1412" s="6">
        <v>2011</v>
      </c>
      <c r="H1412" s="6">
        <v>5429</v>
      </c>
      <c r="I1412" s="6">
        <v>1</v>
      </c>
      <c r="J1412" s="6">
        <v>1</v>
      </c>
      <c r="K1412" s="6">
        <v>0</v>
      </c>
      <c r="L1412" s="6"/>
      <c r="M1412" s="6">
        <v>2022</v>
      </c>
      <c r="N1412" s="6" t="s">
        <v>7745</v>
      </c>
      <c r="O1412" s="6" t="s">
        <v>9523</v>
      </c>
      <c r="P1412" s="6"/>
      <c r="Q1412" s="6" t="s">
        <v>7733</v>
      </c>
      <c r="R1412" s="6" t="s">
        <v>7734</v>
      </c>
      <c r="S1412" s="6"/>
      <c r="T1412" s="6" t="s">
        <v>3007</v>
      </c>
      <c r="U1412">
        <f t="shared" si="22"/>
        <v>1</v>
      </c>
    </row>
    <row r="1413" spans="1:21" x14ac:dyDescent="0.2">
      <c r="A1413" s="6" t="s">
        <v>9528</v>
      </c>
      <c r="B1413" s="6" t="s">
        <v>9510</v>
      </c>
      <c r="C1413" s="6">
        <v>3526065</v>
      </c>
      <c r="D1413" s="6" t="s">
        <v>8861</v>
      </c>
      <c r="E1413" s="6" t="s">
        <v>9529</v>
      </c>
      <c r="F1413" s="6" t="s">
        <v>6402</v>
      </c>
      <c r="G1413" s="6">
        <v>1415</v>
      </c>
      <c r="H1413" s="6">
        <v>4800</v>
      </c>
      <c r="I1413" s="6">
        <v>0</v>
      </c>
      <c r="J1413" s="6">
        <v>1</v>
      </c>
      <c r="K1413" s="6">
        <v>0</v>
      </c>
      <c r="L1413" s="6"/>
      <c r="M1413" s="6">
        <v>2022</v>
      </c>
      <c r="N1413" s="6" t="s">
        <v>7745</v>
      </c>
      <c r="O1413" s="6" t="s">
        <v>9530</v>
      </c>
      <c r="P1413" s="6"/>
      <c r="Q1413" s="6" t="s">
        <v>7733</v>
      </c>
      <c r="R1413" s="6" t="s">
        <v>7734</v>
      </c>
      <c r="S1413" s="6"/>
      <c r="T1413" s="6" t="s">
        <v>3006</v>
      </c>
      <c r="U1413">
        <f t="shared" si="22"/>
        <v>5</v>
      </c>
    </row>
    <row r="1414" spans="1:21" x14ac:dyDescent="0.2">
      <c r="A1414" s="6" t="s">
        <v>9528</v>
      </c>
      <c r="B1414" s="6" t="s">
        <v>9510</v>
      </c>
      <c r="C1414" s="6">
        <v>3526065</v>
      </c>
      <c r="D1414" s="6" t="s">
        <v>6523</v>
      </c>
      <c r="E1414" s="6" t="s">
        <v>6583</v>
      </c>
      <c r="F1414" s="6" t="s">
        <v>6402</v>
      </c>
      <c r="G1414" s="6">
        <v>661</v>
      </c>
      <c r="H1414" s="6">
        <v>4800</v>
      </c>
      <c r="I1414" s="6">
        <v>0</v>
      </c>
      <c r="J1414" s="6">
        <v>0</v>
      </c>
      <c r="K1414" s="6">
        <v>0</v>
      </c>
      <c r="L1414" s="6"/>
      <c r="M1414" s="6">
        <v>2022</v>
      </c>
      <c r="N1414" s="6" t="s">
        <v>7745</v>
      </c>
      <c r="O1414" s="6" t="s">
        <v>9530</v>
      </c>
      <c r="P1414" s="6"/>
      <c r="Q1414" s="6" t="s">
        <v>7733</v>
      </c>
      <c r="R1414" s="6" t="s">
        <v>7734</v>
      </c>
      <c r="S1414" s="6"/>
      <c r="T1414" s="6" t="s">
        <v>3018</v>
      </c>
      <c r="U1414">
        <f t="shared" si="22"/>
        <v>4</v>
      </c>
    </row>
    <row r="1415" spans="1:21" x14ac:dyDescent="0.2">
      <c r="A1415" s="6" t="s">
        <v>9528</v>
      </c>
      <c r="B1415" s="6" t="s">
        <v>9510</v>
      </c>
      <c r="C1415" s="6">
        <v>3526065</v>
      </c>
      <c r="D1415" s="6" t="s">
        <v>7691</v>
      </c>
      <c r="E1415" s="6" t="s">
        <v>6506</v>
      </c>
      <c r="F1415" s="6" t="s">
        <v>6402</v>
      </c>
      <c r="G1415" s="6">
        <v>958</v>
      </c>
      <c r="H1415" s="6">
        <v>4800</v>
      </c>
      <c r="I1415" s="6">
        <v>0</v>
      </c>
      <c r="J1415" s="6">
        <v>0</v>
      </c>
      <c r="K1415" s="6">
        <v>0</v>
      </c>
      <c r="L1415" s="6"/>
      <c r="M1415" s="6">
        <v>2022</v>
      </c>
      <c r="N1415" s="6" t="s">
        <v>7745</v>
      </c>
      <c r="O1415" s="6" t="s">
        <v>9530</v>
      </c>
      <c r="P1415" s="6"/>
      <c r="Q1415" s="6" t="s">
        <v>7733</v>
      </c>
      <c r="R1415" s="6" t="s">
        <v>7734</v>
      </c>
      <c r="S1415" s="6"/>
      <c r="T1415" s="6" t="s">
        <v>3019</v>
      </c>
      <c r="U1415">
        <f t="shared" si="22"/>
        <v>3</v>
      </c>
    </row>
    <row r="1416" spans="1:21" x14ac:dyDescent="0.2">
      <c r="A1416" s="6" t="s">
        <v>9528</v>
      </c>
      <c r="B1416" s="6" t="s">
        <v>9510</v>
      </c>
      <c r="C1416" s="6">
        <v>3526065</v>
      </c>
      <c r="D1416" s="6" t="s">
        <v>6656</v>
      </c>
      <c r="E1416" s="6" t="s">
        <v>9531</v>
      </c>
      <c r="F1416" s="6" t="s">
        <v>6402</v>
      </c>
      <c r="G1416" s="6">
        <v>1338</v>
      </c>
      <c r="H1416" s="6">
        <v>4800</v>
      </c>
      <c r="I1416" s="6">
        <v>0</v>
      </c>
      <c r="J1416" s="6">
        <v>1</v>
      </c>
      <c r="K1416" s="6">
        <v>0</v>
      </c>
      <c r="L1416" s="6"/>
      <c r="M1416" s="6">
        <v>2022</v>
      </c>
      <c r="N1416" s="6" t="s">
        <v>7745</v>
      </c>
      <c r="O1416" s="6" t="s">
        <v>9530</v>
      </c>
      <c r="P1416" s="6"/>
      <c r="Q1416" s="6" t="s">
        <v>7733</v>
      </c>
      <c r="R1416" s="6" t="s">
        <v>7734</v>
      </c>
      <c r="S1416" s="6"/>
      <c r="T1416" s="6" t="s">
        <v>3005</v>
      </c>
      <c r="U1416">
        <f t="shared" si="22"/>
        <v>2</v>
      </c>
    </row>
    <row r="1417" spans="1:21" x14ac:dyDescent="0.2">
      <c r="A1417" s="6" t="s">
        <v>9528</v>
      </c>
      <c r="B1417" s="6" t="s">
        <v>9510</v>
      </c>
      <c r="C1417" s="6">
        <v>3526065</v>
      </c>
      <c r="D1417" s="6" t="s">
        <v>6660</v>
      </c>
      <c r="E1417" s="6" t="s">
        <v>6725</v>
      </c>
      <c r="F1417" s="6" t="s">
        <v>6402</v>
      </c>
      <c r="G1417" s="6">
        <v>428</v>
      </c>
      <c r="H1417" s="6">
        <v>4800</v>
      </c>
      <c r="I1417" s="6">
        <v>0</v>
      </c>
      <c r="J1417" s="6">
        <v>0</v>
      </c>
      <c r="K1417" s="6">
        <v>0</v>
      </c>
      <c r="L1417" s="6"/>
      <c r="M1417" s="6">
        <v>2022</v>
      </c>
      <c r="N1417" s="6" t="s">
        <v>7745</v>
      </c>
      <c r="O1417" s="6" t="s">
        <v>9530</v>
      </c>
      <c r="P1417" s="6"/>
      <c r="Q1417" s="6" t="s">
        <v>7733</v>
      </c>
      <c r="R1417" s="6" t="s">
        <v>7734</v>
      </c>
      <c r="S1417" s="6"/>
      <c r="T1417" s="6" t="s">
        <v>3020</v>
      </c>
      <c r="U1417">
        <f t="shared" si="22"/>
        <v>1</v>
      </c>
    </row>
    <row r="1418" spans="1:21" x14ac:dyDescent="0.2">
      <c r="A1418" s="6" t="s">
        <v>9532</v>
      </c>
      <c r="B1418" s="6" t="s">
        <v>9510</v>
      </c>
      <c r="C1418" s="6">
        <v>3526065</v>
      </c>
      <c r="D1418" s="6" t="s">
        <v>6685</v>
      </c>
      <c r="E1418" s="6" t="s">
        <v>9533</v>
      </c>
      <c r="F1418" s="6" t="s">
        <v>6402</v>
      </c>
      <c r="G1418" s="6">
        <v>362</v>
      </c>
      <c r="H1418" s="6">
        <v>1669</v>
      </c>
      <c r="I1418" s="6">
        <v>0</v>
      </c>
      <c r="J1418" s="6">
        <v>1</v>
      </c>
      <c r="K1418" s="6">
        <v>0</v>
      </c>
      <c r="L1418" s="6"/>
      <c r="M1418" s="6">
        <v>2022</v>
      </c>
      <c r="N1418" s="6" t="s">
        <v>7745</v>
      </c>
      <c r="O1418" s="6" t="s">
        <v>9534</v>
      </c>
      <c r="P1418" s="6"/>
      <c r="Q1418" s="6" t="s">
        <v>7733</v>
      </c>
      <c r="R1418" s="6" t="s">
        <v>7734</v>
      </c>
      <c r="S1418" s="6"/>
      <c r="T1418" s="6" t="s">
        <v>3004</v>
      </c>
      <c r="U1418">
        <f t="shared" si="22"/>
        <v>7</v>
      </c>
    </row>
    <row r="1419" spans="1:21" x14ac:dyDescent="0.2">
      <c r="A1419" s="6" t="s">
        <v>9532</v>
      </c>
      <c r="B1419" s="6" t="s">
        <v>9510</v>
      </c>
      <c r="C1419" s="6">
        <v>3526065</v>
      </c>
      <c r="D1419" s="6" t="s">
        <v>7119</v>
      </c>
      <c r="E1419" s="6" t="s">
        <v>9535</v>
      </c>
      <c r="F1419" s="6" t="s">
        <v>6402</v>
      </c>
      <c r="G1419" s="6">
        <v>435</v>
      </c>
      <c r="H1419" s="6">
        <v>1669</v>
      </c>
      <c r="I1419" s="6">
        <v>1</v>
      </c>
      <c r="J1419" s="6">
        <v>1</v>
      </c>
      <c r="K1419" s="6">
        <v>0</v>
      </c>
      <c r="L1419" s="6"/>
      <c r="M1419" s="6">
        <v>2022</v>
      </c>
      <c r="N1419" s="6" t="s">
        <v>7745</v>
      </c>
      <c r="O1419" s="6" t="s">
        <v>9534</v>
      </c>
      <c r="P1419" s="6"/>
      <c r="Q1419" s="6" t="s">
        <v>7733</v>
      </c>
      <c r="R1419" s="6" t="s">
        <v>7734</v>
      </c>
      <c r="S1419" s="6"/>
      <c r="T1419" s="6" t="s">
        <v>3003</v>
      </c>
      <c r="U1419">
        <f t="shared" si="22"/>
        <v>6</v>
      </c>
    </row>
    <row r="1420" spans="1:21" x14ac:dyDescent="0.2">
      <c r="A1420" s="6" t="s">
        <v>9532</v>
      </c>
      <c r="B1420" s="6" t="s">
        <v>9510</v>
      </c>
      <c r="C1420" s="6">
        <v>3526065</v>
      </c>
      <c r="D1420" s="6" t="s">
        <v>9536</v>
      </c>
      <c r="E1420" s="6" t="s">
        <v>9537</v>
      </c>
      <c r="F1420" s="6" t="s">
        <v>6402</v>
      </c>
      <c r="G1420" s="6">
        <v>69</v>
      </c>
      <c r="H1420" s="6">
        <v>1669</v>
      </c>
      <c r="I1420" s="6">
        <v>0</v>
      </c>
      <c r="J1420" s="6">
        <v>0</v>
      </c>
      <c r="K1420" s="6">
        <v>0</v>
      </c>
      <c r="L1420" s="6"/>
      <c r="M1420" s="6">
        <v>2022</v>
      </c>
      <c r="N1420" s="6" t="s">
        <v>7745</v>
      </c>
      <c r="O1420" s="6" t="s">
        <v>9534</v>
      </c>
      <c r="P1420" s="6"/>
      <c r="Q1420" s="6" t="s">
        <v>7733</v>
      </c>
      <c r="R1420" s="6" t="s">
        <v>7734</v>
      </c>
      <c r="S1420" s="6"/>
      <c r="T1420" s="6" t="s">
        <v>3021</v>
      </c>
      <c r="U1420">
        <f t="shared" si="22"/>
        <v>5</v>
      </c>
    </row>
    <row r="1421" spans="1:21" x14ac:dyDescent="0.2">
      <c r="A1421" s="6" t="s">
        <v>9532</v>
      </c>
      <c r="B1421" s="6" t="s">
        <v>9510</v>
      </c>
      <c r="C1421" s="6">
        <v>3526065</v>
      </c>
      <c r="D1421" s="6" t="s">
        <v>6493</v>
      </c>
      <c r="E1421" s="6" t="s">
        <v>9538</v>
      </c>
      <c r="F1421" s="6" t="s">
        <v>6402</v>
      </c>
      <c r="G1421" s="6">
        <v>310</v>
      </c>
      <c r="H1421" s="6">
        <v>1669</v>
      </c>
      <c r="I1421" s="6">
        <v>0</v>
      </c>
      <c r="J1421" s="6">
        <v>0</v>
      </c>
      <c r="K1421" s="6">
        <v>0</v>
      </c>
      <c r="L1421" s="6"/>
      <c r="M1421" s="6">
        <v>2022</v>
      </c>
      <c r="N1421" s="6" t="s">
        <v>7745</v>
      </c>
      <c r="O1421" s="6" t="s">
        <v>9534</v>
      </c>
      <c r="P1421" s="6"/>
      <c r="Q1421" s="6" t="s">
        <v>7733</v>
      </c>
      <c r="R1421" s="6" t="s">
        <v>7734</v>
      </c>
      <c r="S1421" s="6"/>
      <c r="T1421" s="6" t="s">
        <v>3022</v>
      </c>
      <c r="U1421">
        <f t="shared" si="22"/>
        <v>4</v>
      </c>
    </row>
    <row r="1422" spans="1:21" x14ac:dyDescent="0.2">
      <c r="A1422" s="6" t="s">
        <v>9532</v>
      </c>
      <c r="B1422" s="6" t="s">
        <v>9510</v>
      </c>
      <c r="C1422" s="6">
        <v>3526065</v>
      </c>
      <c r="D1422" s="6" t="s">
        <v>9539</v>
      </c>
      <c r="E1422" s="6" t="s">
        <v>8091</v>
      </c>
      <c r="F1422" s="6" t="s">
        <v>6402</v>
      </c>
      <c r="G1422" s="6">
        <v>109</v>
      </c>
      <c r="H1422" s="6">
        <v>1669</v>
      </c>
      <c r="I1422" s="6">
        <v>0</v>
      </c>
      <c r="J1422" s="6">
        <v>0</v>
      </c>
      <c r="K1422" s="6">
        <v>0</v>
      </c>
      <c r="L1422" s="6"/>
      <c r="M1422" s="6">
        <v>2022</v>
      </c>
      <c r="N1422" s="6" t="s">
        <v>7745</v>
      </c>
      <c r="O1422" s="6" t="s">
        <v>9534</v>
      </c>
      <c r="P1422" s="6"/>
      <c r="Q1422" s="6" t="s">
        <v>7733</v>
      </c>
      <c r="R1422" s="6" t="s">
        <v>7734</v>
      </c>
      <c r="S1422" s="6"/>
      <c r="T1422" s="6" t="s">
        <v>3023</v>
      </c>
      <c r="U1422">
        <f t="shared" si="22"/>
        <v>3</v>
      </c>
    </row>
    <row r="1423" spans="1:21" x14ac:dyDescent="0.2">
      <c r="A1423" s="6" t="s">
        <v>9532</v>
      </c>
      <c r="B1423" s="6" t="s">
        <v>9510</v>
      </c>
      <c r="C1423" s="6">
        <v>3526065</v>
      </c>
      <c r="D1423" s="6" t="s">
        <v>6675</v>
      </c>
      <c r="E1423" s="6" t="s">
        <v>6833</v>
      </c>
      <c r="F1423" s="6" t="s">
        <v>6402</v>
      </c>
      <c r="G1423" s="6">
        <v>200</v>
      </c>
      <c r="H1423" s="6">
        <v>1669</v>
      </c>
      <c r="I1423" s="6">
        <v>0</v>
      </c>
      <c r="J1423" s="6">
        <v>0</v>
      </c>
      <c r="K1423" s="6">
        <v>0</v>
      </c>
      <c r="L1423" s="6"/>
      <c r="M1423" s="6">
        <v>2022</v>
      </c>
      <c r="N1423" s="6" t="s">
        <v>7745</v>
      </c>
      <c r="O1423" s="6" t="s">
        <v>9534</v>
      </c>
      <c r="P1423" s="6"/>
      <c r="Q1423" s="6" t="s">
        <v>7733</v>
      </c>
      <c r="R1423" s="6" t="s">
        <v>7734</v>
      </c>
      <c r="S1423" s="6"/>
      <c r="T1423" s="6" t="s">
        <v>3024</v>
      </c>
      <c r="U1423">
        <f t="shared" si="22"/>
        <v>2</v>
      </c>
    </row>
    <row r="1424" spans="1:21" x14ac:dyDescent="0.2">
      <c r="A1424" s="6" t="s">
        <v>9532</v>
      </c>
      <c r="B1424" s="6" t="s">
        <v>9510</v>
      </c>
      <c r="C1424" s="6">
        <v>3526065</v>
      </c>
      <c r="D1424" s="6" t="s">
        <v>7022</v>
      </c>
      <c r="E1424" s="6" t="s">
        <v>9540</v>
      </c>
      <c r="F1424" s="6" t="s">
        <v>6402</v>
      </c>
      <c r="G1424" s="6">
        <v>184</v>
      </c>
      <c r="H1424" s="6">
        <v>1669</v>
      </c>
      <c r="I1424" s="6">
        <v>0</v>
      </c>
      <c r="J1424" s="6">
        <v>0</v>
      </c>
      <c r="K1424" s="6">
        <v>0</v>
      </c>
      <c r="L1424" s="6"/>
      <c r="M1424" s="6">
        <v>2022</v>
      </c>
      <c r="N1424" s="6" t="s">
        <v>7745</v>
      </c>
      <c r="O1424" s="6" t="s">
        <v>9534</v>
      </c>
      <c r="P1424" s="6"/>
      <c r="Q1424" s="6" t="s">
        <v>7733</v>
      </c>
      <c r="R1424" s="6" t="s">
        <v>7734</v>
      </c>
      <c r="S1424" s="6"/>
      <c r="T1424" s="6" t="s">
        <v>3025</v>
      </c>
      <c r="U1424">
        <f t="shared" si="22"/>
        <v>1</v>
      </c>
    </row>
    <row r="1425" spans="1:21" x14ac:dyDescent="0.2">
      <c r="A1425" s="6" t="s">
        <v>9541</v>
      </c>
      <c r="B1425" s="6" t="s">
        <v>9542</v>
      </c>
      <c r="C1425" s="6"/>
      <c r="D1425" s="6" t="s">
        <v>6679</v>
      </c>
      <c r="E1425" s="6" t="s">
        <v>9543</v>
      </c>
      <c r="F1425" s="6" t="s">
        <v>6402</v>
      </c>
      <c r="G1425" s="6">
        <v>0</v>
      </c>
      <c r="H1425" s="6"/>
      <c r="I1425" s="6">
        <v>1</v>
      </c>
      <c r="J1425" s="6">
        <v>1</v>
      </c>
      <c r="K1425" s="6">
        <v>1</v>
      </c>
      <c r="L1425" s="6"/>
      <c r="M1425" s="6">
        <v>2022</v>
      </c>
      <c r="N1425" s="6" t="s">
        <v>7914</v>
      </c>
      <c r="O1425" s="6" t="s">
        <v>9544</v>
      </c>
      <c r="P1425" s="6"/>
      <c r="Q1425" s="6" t="s">
        <v>7733</v>
      </c>
      <c r="R1425" s="6" t="s">
        <v>7734</v>
      </c>
      <c r="S1425" s="6"/>
      <c r="T1425" s="6" t="s">
        <v>6127</v>
      </c>
      <c r="U1425">
        <f t="shared" si="22"/>
        <v>1</v>
      </c>
    </row>
    <row r="1426" spans="1:21" x14ac:dyDescent="0.2">
      <c r="A1426" s="6" t="s">
        <v>9545</v>
      </c>
      <c r="B1426" s="6" t="s">
        <v>9542</v>
      </c>
      <c r="C1426" s="6"/>
      <c r="D1426" s="6" t="s">
        <v>6813</v>
      </c>
      <c r="E1426" s="6" t="s">
        <v>9546</v>
      </c>
      <c r="F1426" s="6" t="s">
        <v>6402</v>
      </c>
      <c r="G1426" s="6">
        <v>0</v>
      </c>
      <c r="H1426" s="6"/>
      <c r="I1426" s="6">
        <v>1</v>
      </c>
      <c r="J1426" s="6">
        <v>1</v>
      </c>
      <c r="K1426" s="6">
        <v>1</v>
      </c>
      <c r="L1426" s="6"/>
      <c r="M1426" s="6">
        <v>2022</v>
      </c>
      <c r="N1426" s="6" t="s">
        <v>7914</v>
      </c>
      <c r="O1426" s="6" t="s">
        <v>9547</v>
      </c>
      <c r="P1426" s="6"/>
      <c r="Q1426" s="6" t="s">
        <v>7733</v>
      </c>
      <c r="R1426" s="6" t="s">
        <v>7734</v>
      </c>
      <c r="S1426" s="6"/>
      <c r="T1426" s="6" t="s">
        <v>6125</v>
      </c>
      <c r="U1426">
        <f t="shared" si="22"/>
        <v>1</v>
      </c>
    </row>
    <row r="1427" spans="1:21" x14ac:dyDescent="0.2">
      <c r="A1427" s="6" t="s">
        <v>9548</v>
      </c>
      <c r="B1427" s="6" t="s">
        <v>9542</v>
      </c>
      <c r="C1427" s="6"/>
      <c r="D1427" s="6" t="s">
        <v>9549</v>
      </c>
      <c r="E1427" s="6" t="s">
        <v>7403</v>
      </c>
      <c r="F1427" s="6" t="s">
        <v>6402</v>
      </c>
      <c r="G1427" s="6">
        <v>0</v>
      </c>
      <c r="H1427" s="6"/>
      <c r="I1427" s="6">
        <v>0</v>
      </c>
      <c r="J1427" s="6">
        <v>1</v>
      </c>
      <c r="K1427" s="6">
        <v>1</v>
      </c>
      <c r="L1427" s="6"/>
      <c r="M1427" s="6">
        <v>2022</v>
      </c>
      <c r="N1427" s="6" t="s">
        <v>7914</v>
      </c>
      <c r="O1427" s="6" t="s">
        <v>9550</v>
      </c>
      <c r="P1427" s="6"/>
      <c r="Q1427" s="6" t="s">
        <v>7733</v>
      </c>
      <c r="R1427" s="6" t="s">
        <v>7734</v>
      </c>
      <c r="S1427" s="6"/>
      <c r="T1427" s="6" t="s">
        <v>6123</v>
      </c>
      <c r="U1427">
        <f t="shared" si="22"/>
        <v>1</v>
      </c>
    </row>
    <row r="1428" spans="1:21" x14ac:dyDescent="0.2">
      <c r="A1428" s="6" t="s">
        <v>9551</v>
      </c>
      <c r="B1428" s="6" t="s">
        <v>9542</v>
      </c>
      <c r="C1428" s="6"/>
      <c r="D1428" s="6" t="s">
        <v>6550</v>
      </c>
      <c r="E1428" s="6" t="s">
        <v>6660</v>
      </c>
      <c r="F1428" s="6" t="s">
        <v>6402</v>
      </c>
      <c r="G1428" s="6">
        <v>0</v>
      </c>
      <c r="H1428" s="6"/>
      <c r="I1428" s="6">
        <v>1</v>
      </c>
      <c r="J1428" s="6">
        <v>1</v>
      </c>
      <c r="K1428" s="6">
        <v>1</v>
      </c>
      <c r="L1428" s="6"/>
      <c r="M1428" s="6">
        <v>2022</v>
      </c>
      <c r="N1428" s="6" t="s">
        <v>7914</v>
      </c>
      <c r="O1428" s="6" t="s">
        <v>9552</v>
      </c>
      <c r="P1428" s="6"/>
      <c r="Q1428" s="6" t="s">
        <v>7733</v>
      </c>
      <c r="R1428" s="6" t="s">
        <v>7734</v>
      </c>
      <c r="S1428" s="6"/>
      <c r="T1428" s="6" t="s">
        <v>6121</v>
      </c>
      <c r="U1428">
        <f t="shared" si="22"/>
        <v>1</v>
      </c>
    </row>
    <row r="1429" spans="1:21" x14ac:dyDescent="0.2">
      <c r="A1429" s="6" t="s">
        <v>9553</v>
      </c>
      <c r="B1429" s="6" t="s">
        <v>9542</v>
      </c>
      <c r="C1429" s="6"/>
      <c r="D1429" s="6" t="s">
        <v>6615</v>
      </c>
      <c r="E1429" s="6" t="s">
        <v>9554</v>
      </c>
      <c r="F1429" s="6" t="s">
        <v>6402</v>
      </c>
      <c r="G1429" s="6">
        <v>0</v>
      </c>
      <c r="H1429" s="6">
        <v>0</v>
      </c>
      <c r="I1429" s="6">
        <v>0</v>
      </c>
      <c r="J1429" s="6">
        <v>0</v>
      </c>
      <c r="K1429" s="6">
        <v>0</v>
      </c>
      <c r="L1429" s="6"/>
      <c r="M1429" s="6">
        <v>2022</v>
      </c>
      <c r="N1429" s="6" t="s">
        <v>7914</v>
      </c>
      <c r="O1429" s="6" t="s">
        <v>9555</v>
      </c>
      <c r="P1429" s="6"/>
      <c r="Q1429" s="6" t="s">
        <v>7733</v>
      </c>
      <c r="R1429" s="6" t="s">
        <v>7734</v>
      </c>
      <c r="S1429" s="6"/>
      <c r="T1429" s="6" t="s">
        <v>6129</v>
      </c>
      <c r="U1429">
        <f t="shared" si="22"/>
        <v>2</v>
      </c>
    </row>
    <row r="1430" spans="1:21" x14ac:dyDescent="0.2">
      <c r="A1430" s="6" t="s">
        <v>9553</v>
      </c>
      <c r="B1430" s="6" t="s">
        <v>9542</v>
      </c>
      <c r="C1430" s="6"/>
      <c r="D1430" s="6" t="s">
        <v>6505</v>
      </c>
      <c r="E1430" s="6" t="s">
        <v>7380</v>
      </c>
      <c r="F1430" s="6" t="s">
        <v>6402</v>
      </c>
      <c r="G1430" s="6">
        <v>0</v>
      </c>
      <c r="H1430" s="6">
        <v>0</v>
      </c>
      <c r="I1430" s="6">
        <v>0</v>
      </c>
      <c r="J1430" s="6">
        <v>0</v>
      </c>
      <c r="K1430" s="6">
        <v>0</v>
      </c>
      <c r="L1430" s="6"/>
      <c r="M1430" s="6">
        <v>2022</v>
      </c>
      <c r="N1430" s="6" t="s">
        <v>7914</v>
      </c>
      <c r="O1430" s="6" t="s">
        <v>9555</v>
      </c>
      <c r="P1430" s="6"/>
      <c r="Q1430" s="6" t="s">
        <v>7733</v>
      </c>
      <c r="R1430" s="6" t="s">
        <v>7734</v>
      </c>
      <c r="S1430" s="6"/>
      <c r="T1430" s="6" t="s">
        <v>6130</v>
      </c>
      <c r="U1430">
        <f t="shared" si="22"/>
        <v>1</v>
      </c>
    </row>
    <row r="1431" spans="1:21" x14ac:dyDescent="0.2">
      <c r="A1431" s="6" t="s">
        <v>9556</v>
      </c>
      <c r="B1431" s="6" t="s">
        <v>9542</v>
      </c>
      <c r="C1431" s="6"/>
      <c r="D1431" s="6" t="s">
        <v>7022</v>
      </c>
      <c r="E1431" s="6" t="s">
        <v>9557</v>
      </c>
      <c r="F1431" s="6" t="s">
        <v>6402</v>
      </c>
      <c r="G1431" s="6">
        <v>0</v>
      </c>
      <c r="H1431" s="6">
        <v>0</v>
      </c>
      <c r="I1431" s="6">
        <v>0</v>
      </c>
      <c r="J1431" s="6">
        <v>0</v>
      </c>
      <c r="K1431" s="6">
        <v>0</v>
      </c>
      <c r="L1431" s="6"/>
      <c r="M1431" s="6">
        <v>2022</v>
      </c>
      <c r="N1431" s="6" t="s">
        <v>7914</v>
      </c>
      <c r="O1431" s="6" t="s">
        <v>9558</v>
      </c>
      <c r="P1431" s="6"/>
      <c r="Q1431" s="6" t="s">
        <v>7733</v>
      </c>
      <c r="R1431" s="6" t="s">
        <v>7734</v>
      </c>
      <c r="S1431" s="6"/>
      <c r="T1431" s="6" t="s">
        <v>6132</v>
      </c>
      <c r="U1431">
        <f t="shared" si="22"/>
        <v>2</v>
      </c>
    </row>
    <row r="1432" spans="1:21" x14ac:dyDescent="0.2">
      <c r="A1432" s="6" t="s">
        <v>9556</v>
      </c>
      <c r="B1432" s="6" t="s">
        <v>9542</v>
      </c>
      <c r="C1432" s="6"/>
      <c r="D1432" s="6" t="s">
        <v>6650</v>
      </c>
      <c r="E1432" s="6" t="s">
        <v>6679</v>
      </c>
      <c r="F1432" s="6" t="s">
        <v>6402</v>
      </c>
      <c r="G1432" s="6">
        <v>0</v>
      </c>
      <c r="H1432" s="6">
        <v>0</v>
      </c>
      <c r="I1432" s="6">
        <v>1</v>
      </c>
      <c r="J1432" s="6">
        <v>0</v>
      </c>
      <c r="K1432" s="6">
        <v>0</v>
      </c>
      <c r="L1432" s="6"/>
      <c r="M1432" s="6">
        <v>2022</v>
      </c>
      <c r="N1432" s="6" t="s">
        <v>7914</v>
      </c>
      <c r="O1432" s="6" t="s">
        <v>9558</v>
      </c>
      <c r="P1432" s="6"/>
      <c r="Q1432" s="6" t="s">
        <v>7733</v>
      </c>
      <c r="R1432" s="6" t="s">
        <v>7734</v>
      </c>
      <c r="S1432" s="6"/>
      <c r="T1432" s="6" t="s">
        <v>6133</v>
      </c>
      <c r="U1432">
        <f t="shared" si="22"/>
        <v>1</v>
      </c>
    </row>
    <row r="1433" spans="1:21" x14ac:dyDescent="0.2">
      <c r="A1433" s="6" t="s">
        <v>9559</v>
      </c>
      <c r="B1433" s="6" t="s">
        <v>9542</v>
      </c>
      <c r="C1433" s="6"/>
      <c r="D1433" s="6" t="s">
        <v>6425</v>
      </c>
      <c r="E1433" s="6" t="s">
        <v>6669</v>
      </c>
      <c r="F1433" s="6" t="s">
        <v>6402</v>
      </c>
      <c r="G1433" s="6">
        <v>0</v>
      </c>
      <c r="H1433" s="6">
        <v>0</v>
      </c>
      <c r="I1433" s="6">
        <v>0</v>
      </c>
      <c r="J1433" s="6">
        <v>0</v>
      </c>
      <c r="K1433" s="6">
        <v>0</v>
      </c>
      <c r="L1433" s="6"/>
      <c r="M1433" s="6">
        <v>2022</v>
      </c>
      <c r="N1433" s="6" t="s">
        <v>7914</v>
      </c>
      <c r="O1433" s="6" t="s">
        <v>9560</v>
      </c>
      <c r="P1433" s="6"/>
      <c r="Q1433" s="6" t="s">
        <v>7733</v>
      </c>
      <c r="R1433" s="6" t="s">
        <v>7734</v>
      </c>
      <c r="S1433" s="6"/>
      <c r="T1433" s="6" t="s">
        <v>6135</v>
      </c>
      <c r="U1433">
        <f t="shared" si="22"/>
        <v>2</v>
      </c>
    </row>
    <row r="1434" spans="1:21" x14ac:dyDescent="0.2">
      <c r="A1434" s="6" t="s">
        <v>9559</v>
      </c>
      <c r="B1434" s="6" t="s">
        <v>9542</v>
      </c>
      <c r="C1434" s="6"/>
      <c r="D1434" s="6" t="s">
        <v>6676</v>
      </c>
      <c r="E1434" s="6" t="s">
        <v>9561</v>
      </c>
      <c r="F1434" s="6" t="s">
        <v>6402</v>
      </c>
      <c r="G1434" s="6">
        <v>0</v>
      </c>
      <c r="H1434" s="6">
        <v>0</v>
      </c>
      <c r="I1434" s="6">
        <v>0</v>
      </c>
      <c r="J1434" s="6">
        <v>0</v>
      </c>
      <c r="K1434" s="6">
        <v>0</v>
      </c>
      <c r="L1434" s="6"/>
      <c r="M1434" s="6">
        <v>2022</v>
      </c>
      <c r="N1434" s="6" t="s">
        <v>7914</v>
      </c>
      <c r="O1434" s="6" t="s">
        <v>9560</v>
      </c>
      <c r="P1434" s="6"/>
      <c r="Q1434" s="6" t="s">
        <v>7733</v>
      </c>
      <c r="R1434" s="6" t="s">
        <v>7734</v>
      </c>
      <c r="S1434" s="6"/>
      <c r="T1434" s="6" t="s">
        <v>6136</v>
      </c>
      <c r="U1434">
        <f t="shared" si="22"/>
        <v>1</v>
      </c>
    </row>
    <row r="1435" spans="1:21" x14ac:dyDescent="0.2">
      <c r="A1435" s="6" t="s">
        <v>9562</v>
      </c>
      <c r="B1435" s="6" t="s">
        <v>9542</v>
      </c>
      <c r="C1435" s="6"/>
      <c r="D1435" s="6" t="s">
        <v>6889</v>
      </c>
      <c r="E1435" s="6" t="s">
        <v>7668</v>
      </c>
      <c r="F1435" s="6" t="s">
        <v>6402</v>
      </c>
      <c r="G1435" s="6">
        <v>0</v>
      </c>
      <c r="H1435" s="6">
        <v>0</v>
      </c>
      <c r="I1435" s="6">
        <v>0</v>
      </c>
      <c r="J1435" s="6">
        <v>0</v>
      </c>
      <c r="K1435" s="6">
        <v>0</v>
      </c>
      <c r="L1435" s="6"/>
      <c r="M1435" s="6">
        <v>2022</v>
      </c>
      <c r="N1435" s="6" t="s">
        <v>7914</v>
      </c>
      <c r="O1435" s="6" t="s">
        <v>9563</v>
      </c>
      <c r="P1435" s="6"/>
      <c r="Q1435" s="6" t="s">
        <v>7733</v>
      </c>
      <c r="R1435" s="6" t="s">
        <v>7734</v>
      </c>
      <c r="S1435" s="6"/>
      <c r="T1435" s="6" t="s">
        <v>6138</v>
      </c>
      <c r="U1435">
        <f t="shared" si="22"/>
        <v>2</v>
      </c>
    </row>
    <row r="1436" spans="1:21" x14ac:dyDescent="0.2">
      <c r="A1436" s="6" t="s">
        <v>9562</v>
      </c>
      <c r="B1436" s="6" t="s">
        <v>9542</v>
      </c>
      <c r="C1436" s="6"/>
      <c r="D1436" s="6" t="s">
        <v>6815</v>
      </c>
      <c r="E1436" s="6" t="s">
        <v>9564</v>
      </c>
      <c r="F1436" s="6" t="s">
        <v>6402</v>
      </c>
      <c r="G1436" s="6">
        <v>0</v>
      </c>
      <c r="H1436" s="6">
        <v>0</v>
      </c>
      <c r="I1436" s="6">
        <v>0</v>
      </c>
      <c r="J1436" s="6">
        <v>0</v>
      </c>
      <c r="K1436" s="6">
        <v>0</v>
      </c>
      <c r="L1436" s="6"/>
      <c r="M1436" s="6">
        <v>2022</v>
      </c>
      <c r="N1436" s="6" t="s">
        <v>7914</v>
      </c>
      <c r="O1436" s="6" t="s">
        <v>9563</v>
      </c>
      <c r="P1436" s="6"/>
      <c r="Q1436" s="6" t="s">
        <v>7733</v>
      </c>
      <c r="R1436" s="6" t="s">
        <v>7734</v>
      </c>
      <c r="S1436" s="6"/>
      <c r="T1436" s="6" t="s">
        <v>6139</v>
      </c>
      <c r="U1436">
        <f t="shared" si="22"/>
        <v>1</v>
      </c>
    </row>
    <row r="1437" spans="1:21" x14ac:dyDescent="0.2">
      <c r="A1437" s="6" t="s">
        <v>9565</v>
      </c>
      <c r="B1437" s="6" t="s">
        <v>9542</v>
      </c>
      <c r="C1437" s="6"/>
      <c r="D1437" s="6" t="s">
        <v>7484</v>
      </c>
      <c r="E1437" s="6" t="s">
        <v>8386</v>
      </c>
      <c r="F1437" s="6" t="s">
        <v>6402</v>
      </c>
      <c r="G1437" s="6">
        <v>0</v>
      </c>
      <c r="H1437" s="6">
        <v>0</v>
      </c>
      <c r="I1437" s="6">
        <v>0</v>
      </c>
      <c r="J1437" s="6">
        <v>0</v>
      </c>
      <c r="K1437" s="6">
        <v>0</v>
      </c>
      <c r="L1437" s="6"/>
      <c r="M1437" s="6">
        <v>2022</v>
      </c>
      <c r="N1437" s="6" t="s">
        <v>7914</v>
      </c>
      <c r="O1437" s="6" t="s">
        <v>9566</v>
      </c>
      <c r="P1437" s="6"/>
      <c r="Q1437" s="6" t="s">
        <v>7733</v>
      </c>
      <c r="R1437" s="6" t="s">
        <v>7734</v>
      </c>
      <c r="S1437" s="6"/>
      <c r="T1437" s="6" t="s">
        <v>6141</v>
      </c>
      <c r="U1437">
        <f t="shared" si="22"/>
        <v>2</v>
      </c>
    </row>
    <row r="1438" spans="1:21" x14ac:dyDescent="0.2">
      <c r="A1438" s="6" t="s">
        <v>9565</v>
      </c>
      <c r="B1438" s="6" t="s">
        <v>9542</v>
      </c>
      <c r="C1438" s="6"/>
      <c r="D1438" s="6" t="s">
        <v>6615</v>
      </c>
      <c r="E1438" s="6" t="s">
        <v>6829</v>
      </c>
      <c r="F1438" s="6" t="s">
        <v>6402</v>
      </c>
      <c r="G1438" s="6">
        <v>0</v>
      </c>
      <c r="H1438" s="6">
        <v>0</v>
      </c>
      <c r="I1438" s="6">
        <v>0</v>
      </c>
      <c r="J1438" s="6">
        <v>0</v>
      </c>
      <c r="K1438" s="6">
        <v>0</v>
      </c>
      <c r="L1438" s="6"/>
      <c r="M1438" s="6">
        <v>2022</v>
      </c>
      <c r="N1438" s="6" t="s">
        <v>7914</v>
      </c>
      <c r="O1438" s="6" t="s">
        <v>9566</v>
      </c>
      <c r="P1438" s="6"/>
      <c r="Q1438" s="6" t="s">
        <v>7733</v>
      </c>
      <c r="R1438" s="6" t="s">
        <v>7734</v>
      </c>
      <c r="S1438" s="6"/>
      <c r="T1438" s="6" t="s">
        <v>6142</v>
      </c>
      <c r="U1438">
        <f t="shared" si="22"/>
        <v>1</v>
      </c>
    </row>
    <row r="1439" spans="1:21" x14ac:dyDescent="0.2">
      <c r="A1439" s="6" t="s">
        <v>9567</v>
      </c>
      <c r="B1439" s="6" t="s">
        <v>9568</v>
      </c>
      <c r="C1439" s="6">
        <v>3523008</v>
      </c>
      <c r="D1439" s="6" t="s">
        <v>7172</v>
      </c>
      <c r="E1439" s="6" t="s">
        <v>9569</v>
      </c>
      <c r="F1439" s="6" t="s">
        <v>6402</v>
      </c>
      <c r="G1439" s="6">
        <v>2199</v>
      </c>
      <c r="H1439" s="6">
        <v>28586</v>
      </c>
      <c r="I1439" s="6">
        <v>0</v>
      </c>
      <c r="J1439" s="6">
        <v>0</v>
      </c>
      <c r="K1439" s="6">
        <v>0</v>
      </c>
      <c r="L1439" s="6"/>
      <c r="M1439" s="6">
        <v>2022</v>
      </c>
      <c r="N1439" s="6" t="s">
        <v>7732</v>
      </c>
      <c r="O1439" s="6">
        <v>99</v>
      </c>
      <c r="P1439" s="6"/>
      <c r="Q1439" s="6" t="s">
        <v>7733</v>
      </c>
      <c r="R1439" s="6" t="s">
        <v>7734</v>
      </c>
      <c r="S1439" s="6"/>
      <c r="T1439" s="6" t="s">
        <v>769</v>
      </c>
      <c r="U1439">
        <f t="shared" si="22"/>
        <v>6</v>
      </c>
    </row>
    <row r="1440" spans="1:21" x14ac:dyDescent="0.2">
      <c r="A1440" s="6" t="s">
        <v>9567</v>
      </c>
      <c r="B1440" s="6" t="s">
        <v>9568</v>
      </c>
      <c r="C1440" s="6">
        <v>3523008</v>
      </c>
      <c r="D1440" s="6" t="s">
        <v>6997</v>
      </c>
      <c r="E1440" s="6" t="s">
        <v>9407</v>
      </c>
      <c r="F1440" s="6" t="s">
        <v>6402</v>
      </c>
      <c r="G1440" s="6">
        <v>3659</v>
      </c>
      <c r="H1440" s="6">
        <v>28586</v>
      </c>
      <c r="I1440" s="6">
        <v>0</v>
      </c>
      <c r="J1440" s="6">
        <v>0</v>
      </c>
      <c r="K1440" s="6">
        <v>0</v>
      </c>
      <c r="L1440" s="6"/>
      <c r="M1440" s="6">
        <v>2022</v>
      </c>
      <c r="N1440" s="6" t="s">
        <v>7732</v>
      </c>
      <c r="O1440" s="6">
        <v>99</v>
      </c>
      <c r="P1440" s="6"/>
      <c r="Q1440" s="6" t="s">
        <v>7733</v>
      </c>
      <c r="R1440" s="6" t="s">
        <v>7734</v>
      </c>
      <c r="S1440" s="6"/>
      <c r="T1440" s="6" t="s">
        <v>770</v>
      </c>
      <c r="U1440">
        <f t="shared" si="22"/>
        <v>5</v>
      </c>
    </row>
    <row r="1441" spans="1:21" x14ac:dyDescent="0.2">
      <c r="A1441" s="6" t="s">
        <v>9567</v>
      </c>
      <c r="B1441" s="6" t="s">
        <v>9568</v>
      </c>
      <c r="C1441" s="6">
        <v>3523008</v>
      </c>
      <c r="D1441" s="6" t="s">
        <v>7276</v>
      </c>
      <c r="E1441" s="6" t="s">
        <v>9570</v>
      </c>
      <c r="F1441" s="6" t="s">
        <v>6402</v>
      </c>
      <c r="G1441" s="6">
        <v>20357</v>
      </c>
      <c r="H1441" s="6">
        <v>28586</v>
      </c>
      <c r="I1441" s="6">
        <v>1</v>
      </c>
      <c r="J1441" s="6">
        <v>1</v>
      </c>
      <c r="K1441" s="6">
        <v>0</v>
      </c>
      <c r="L1441" s="6"/>
      <c r="M1441" s="6">
        <v>2022</v>
      </c>
      <c r="N1441" s="6" t="s">
        <v>7732</v>
      </c>
      <c r="O1441" s="6">
        <v>99</v>
      </c>
      <c r="P1441" s="6"/>
      <c r="Q1441" s="6" t="s">
        <v>7733</v>
      </c>
      <c r="R1441" s="6" t="s">
        <v>7734</v>
      </c>
      <c r="S1441" s="6"/>
      <c r="T1441" s="6" t="s">
        <v>768</v>
      </c>
      <c r="U1441">
        <f t="shared" si="22"/>
        <v>4</v>
      </c>
    </row>
    <row r="1442" spans="1:21" x14ac:dyDescent="0.2">
      <c r="A1442" s="6" t="s">
        <v>9567</v>
      </c>
      <c r="B1442" s="6" t="s">
        <v>9568</v>
      </c>
      <c r="C1442" s="6">
        <v>3523008</v>
      </c>
      <c r="D1442" s="6" t="s">
        <v>9571</v>
      </c>
      <c r="E1442" s="6" t="s">
        <v>9572</v>
      </c>
      <c r="F1442" s="6" t="s">
        <v>6402</v>
      </c>
      <c r="G1442" s="6">
        <v>949</v>
      </c>
      <c r="H1442" s="6">
        <v>28586</v>
      </c>
      <c r="I1442" s="6">
        <v>0</v>
      </c>
      <c r="J1442" s="6">
        <v>0</v>
      </c>
      <c r="K1442" s="6">
        <v>0</v>
      </c>
      <c r="L1442" s="6"/>
      <c r="M1442" s="6">
        <v>2022</v>
      </c>
      <c r="N1442" s="6" t="s">
        <v>7732</v>
      </c>
      <c r="O1442" s="6">
        <v>99</v>
      </c>
      <c r="P1442" s="6"/>
      <c r="Q1442" s="6" t="s">
        <v>7733</v>
      </c>
      <c r="R1442" s="6" t="s">
        <v>7734</v>
      </c>
      <c r="S1442" s="6"/>
      <c r="T1442" s="6" t="s">
        <v>771</v>
      </c>
      <c r="U1442">
        <f t="shared" si="22"/>
        <v>3</v>
      </c>
    </row>
    <row r="1443" spans="1:21" x14ac:dyDescent="0.2">
      <c r="A1443" s="6" t="s">
        <v>9567</v>
      </c>
      <c r="B1443" s="6" t="s">
        <v>9568</v>
      </c>
      <c r="C1443" s="6">
        <v>3523008</v>
      </c>
      <c r="D1443" s="6" t="s">
        <v>9573</v>
      </c>
      <c r="E1443" s="6" t="s">
        <v>9574</v>
      </c>
      <c r="F1443" s="6" t="s">
        <v>6402</v>
      </c>
      <c r="G1443" s="6">
        <v>1119</v>
      </c>
      <c r="H1443" s="6">
        <v>28586</v>
      </c>
      <c r="I1443" s="6">
        <v>0</v>
      </c>
      <c r="J1443" s="6">
        <v>0</v>
      </c>
      <c r="K1443" s="6">
        <v>0</v>
      </c>
      <c r="L1443" s="6"/>
      <c r="M1443" s="6">
        <v>2022</v>
      </c>
      <c r="N1443" s="6" t="s">
        <v>7732</v>
      </c>
      <c r="O1443" s="6">
        <v>99</v>
      </c>
      <c r="P1443" s="6"/>
      <c r="Q1443" s="6" t="s">
        <v>7733</v>
      </c>
      <c r="R1443" s="6" t="s">
        <v>7734</v>
      </c>
      <c r="S1443" s="6"/>
      <c r="T1443" s="6" t="s">
        <v>772</v>
      </c>
      <c r="U1443">
        <f t="shared" si="22"/>
        <v>2</v>
      </c>
    </row>
    <row r="1444" spans="1:21" x14ac:dyDescent="0.2">
      <c r="A1444" s="6" t="s">
        <v>9567</v>
      </c>
      <c r="B1444" s="6" t="s">
        <v>9568</v>
      </c>
      <c r="C1444" s="6">
        <v>3523008</v>
      </c>
      <c r="D1444" s="6" t="s">
        <v>9575</v>
      </c>
      <c r="E1444" s="6" t="s">
        <v>6401</v>
      </c>
      <c r="F1444" s="6" t="s">
        <v>6402</v>
      </c>
      <c r="G1444" s="6">
        <v>303</v>
      </c>
      <c r="H1444" s="6">
        <v>28586</v>
      </c>
      <c r="I1444" s="6">
        <v>0</v>
      </c>
      <c r="J1444" s="6">
        <v>0</v>
      </c>
      <c r="K1444" s="6">
        <v>0</v>
      </c>
      <c r="L1444" s="6"/>
      <c r="M1444" s="6">
        <v>2022</v>
      </c>
      <c r="N1444" s="6" t="s">
        <v>7732</v>
      </c>
      <c r="O1444" s="6">
        <v>99</v>
      </c>
      <c r="P1444" s="6"/>
      <c r="Q1444" s="6" t="s">
        <v>7733</v>
      </c>
      <c r="R1444" s="6" t="s">
        <v>7734</v>
      </c>
      <c r="S1444" s="6"/>
      <c r="T1444" s="6" t="s">
        <v>773</v>
      </c>
      <c r="U1444">
        <f t="shared" si="22"/>
        <v>1</v>
      </c>
    </row>
    <row r="1445" spans="1:21" x14ac:dyDescent="0.2">
      <c r="A1445" s="6" t="s">
        <v>9576</v>
      </c>
      <c r="B1445" s="6" t="s">
        <v>9568</v>
      </c>
      <c r="C1445" s="6">
        <v>3523008</v>
      </c>
      <c r="D1445" s="6" t="s">
        <v>9577</v>
      </c>
      <c r="E1445" s="6" t="s">
        <v>9578</v>
      </c>
      <c r="F1445" s="6" t="s">
        <v>6402</v>
      </c>
      <c r="G1445" s="6">
        <v>1229</v>
      </c>
      <c r="H1445" s="6">
        <v>7633</v>
      </c>
      <c r="I1445" s="6">
        <v>0</v>
      </c>
      <c r="J1445" s="6">
        <v>0</v>
      </c>
      <c r="K1445" s="6">
        <v>0</v>
      </c>
      <c r="L1445" s="6"/>
      <c r="M1445" s="6">
        <v>2022</v>
      </c>
      <c r="N1445" s="6" t="s">
        <v>7745</v>
      </c>
      <c r="O1445" s="6">
        <v>1</v>
      </c>
      <c r="P1445" s="6"/>
      <c r="Q1445" s="6" t="s">
        <v>7733</v>
      </c>
      <c r="R1445" s="6" t="s">
        <v>7734</v>
      </c>
      <c r="S1445" s="6"/>
      <c r="T1445" s="6" t="s">
        <v>3038</v>
      </c>
      <c r="U1445">
        <f t="shared" si="22"/>
        <v>6</v>
      </c>
    </row>
    <row r="1446" spans="1:21" x14ac:dyDescent="0.2">
      <c r="A1446" s="6" t="s">
        <v>9576</v>
      </c>
      <c r="B1446" s="6" t="s">
        <v>9568</v>
      </c>
      <c r="C1446" s="6">
        <v>3523008</v>
      </c>
      <c r="D1446" s="6" t="s">
        <v>7019</v>
      </c>
      <c r="E1446" s="6" t="s">
        <v>9579</v>
      </c>
      <c r="F1446" s="6" t="s">
        <v>6402</v>
      </c>
      <c r="G1446" s="6">
        <v>1418</v>
      </c>
      <c r="H1446" s="6">
        <v>7633</v>
      </c>
      <c r="I1446" s="6">
        <v>0</v>
      </c>
      <c r="J1446" s="6">
        <v>1</v>
      </c>
      <c r="K1446" s="6">
        <v>0</v>
      </c>
      <c r="L1446" s="6"/>
      <c r="M1446" s="6">
        <v>2022</v>
      </c>
      <c r="N1446" s="6" t="s">
        <v>7745</v>
      </c>
      <c r="O1446" s="6">
        <v>1</v>
      </c>
      <c r="P1446" s="6"/>
      <c r="Q1446" s="6" t="s">
        <v>7733</v>
      </c>
      <c r="R1446" s="6" t="s">
        <v>7734</v>
      </c>
      <c r="S1446" s="6"/>
      <c r="T1446" s="6" t="s">
        <v>3037</v>
      </c>
      <c r="U1446">
        <f t="shared" si="22"/>
        <v>5</v>
      </c>
    </row>
    <row r="1447" spans="1:21" x14ac:dyDescent="0.2">
      <c r="A1447" s="6" t="s">
        <v>9576</v>
      </c>
      <c r="B1447" s="6" t="s">
        <v>9568</v>
      </c>
      <c r="C1447" s="6">
        <v>3523008</v>
      </c>
      <c r="D1447" s="6" t="s">
        <v>6838</v>
      </c>
      <c r="E1447" s="6" t="s">
        <v>6415</v>
      </c>
      <c r="F1447" s="6" t="s">
        <v>6402</v>
      </c>
      <c r="G1447" s="6">
        <v>2375</v>
      </c>
      <c r="H1447" s="6">
        <v>7633</v>
      </c>
      <c r="I1447" s="6">
        <v>1</v>
      </c>
      <c r="J1447" s="6">
        <v>1</v>
      </c>
      <c r="K1447" s="6">
        <v>0</v>
      </c>
      <c r="L1447" s="6"/>
      <c r="M1447" s="6">
        <v>2022</v>
      </c>
      <c r="N1447" s="6" t="s">
        <v>7745</v>
      </c>
      <c r="O1447" s="6">
        <v>1</v>
      </c>
      <c r="P1447" s="6"/>
      <c r="Q1447" s="6" t="s">
        <v>7733</v>
      </c>
      <c r="R1447" s="6" t="s">
        <v>7734</v>
      </c>
      <c r="S1447" s="6"/>
      <c r="T1447" s="6" t="s">
        <v>3036</v>
      </c>
      <c r="U1447">
        <f t="shared" si="22"/>
        <v>4</v>
      </c>
    </row>
    <row r="1448" spans="1:21" x14ac:dyDescent="0.2">
      <c r="A1448" s="6" t="s">
        <v>9576</v>
      </c>
      <c r="B1448" s="6" t="s">
        <v>9568</v>
      </c>
      <c r="C1448" s="6">
        <v>3523008</v>
      </c>
      <c r="D1448" s="6" t="s">
        <v>9580</v>
      </c>
      <c r="E1448" s="6" t="s">
        <v>6819</v>
      </c>
      <c r="F1448" s="6" t="s">
        <v>6402</v>
      </c>
      <c r="G1448" s="6">
        <v>1247</v>
      </c>
      <c r="H1448" s="6">
        <v>7633</v>
      </c>
      <c r="I1448" s="6">
        <v>0</v>
      </c>
      <c r="J1448" s="6">
        <v>0</v>
      </c>
      <c r="K1448" s="6">
        <v>0</v>
      </c>
      <c r="L1448" s="6"/>
      <c r="M1448" s="6">
        <v>2022</v>
      </c>
      <c r="N1448" s="6" t="s">
        <v>7745</v>
      </c>
      <c r="O1448" s="6">
        <v>1</v>
      </c>
      <c r="P1448" s="6"/>
      <c r="Q1448" s="6" t="s">
        <v>7733</v>
      </c>
      <c r="R1448" s="6" t="s">
        <v>7734</v>
      </c>
      <c r="S1448" s="6"/>
      <c r="T1448" s="6" t="s">
        <v>3039</v>
      </c>
      <c r="U1448">
        <f t="shared" si="22"/>
        <v>3</v>
      </c>
    </row>
    <row r="1449" spans="1:21" x14ac:dyDescent="0.2">
      <c r="A1449" s="6" t="s">
        <v>9576</v>
      </c>
      <c r="B1449" s="6" t="s">
        <v>9568</v>
      </c>
      <c r="C1449" s="6">
        <v>3523008</v>
      </c>
      <c r="D1449" s="6" t="s">
        <v>9581</v>
      </c>
      <c r="E1449" s="6" t="s">
        <v>9582</v>
      </c>
      <c r="F1449" s="6" t="s">
        <v>6402</v>
      </c>
      <c r="G1449" s="6">
        <v>581</v>
      </c>
      <c r="H1449" s="6">
        <v>7633</v>
      </c>
      <c r="I1449" s="6">
        <v>0</v>
      </c>
      <c r="J1449" s="6">
        <v>0</v>
      </c>
      <c r="K1449" s="6">
        <v>0</v>
      </c>
      <c r="L1449" s="6"/>
      <c r="M1449" s="6">
        <v>2022</v>
      </c>
      <c r="N1449" s="6" t="s">
        <v>7745</v>
      </c>
      <c r="O1449" s="6">
        <v>1</v>
      </c>
      <c r="P1449" s="6"/>
      <c r="Q1449" s="6" t="s">
        <v>7733</v>
      </c>
      <c r="R1449" s="6" t="s">
        <v>7734</v>
      </c>
      <c r="S1449" s="6"/>
      <c r="T1449" s="6" t="s">
        <v>3040</v>
      </c>
      <c r="U1449">
        <f t="shared" si="22"/>
        <v>2</v>
      </c>
    </row>
    <row r="1450" spans="1:21" x14ac:dyDescent="0.2">
      <c r="A1450" s="6" t="s">
        <v>9576</v>
      </c>
      <c r="B1450" s="6" t="s">
        <v>9568</v>
      </c>
      <c r="C1450" s="6">
        <v>3523008</v>
      </c>
      <c r="D1450" s="6" t="s">
        <v>9583</v>
      </c>
      <c r="E1450" s="6" t="s">
        <v>9584</v>
      </c>
      <c r="F1450" s="6" t="s">
        <v>6402</v>
      </c>
      <c r="G1450" s="6">
        <v>783</v>
      </c>
      <c r="H1450" s="6">
        <v>7633</v>
      </c>
      <c r="I1450" s="6">
        <v>0</v>
      </c>
      <c r="J1450" s="6">
        <v>0</v>
      </c>
      <c r="K1450" s="6">
        <v>0</v>
      </c>
      <c r="L1450" s="6"/>
      <c r="M1450" s="6">
        <v>2022</v>
      </c>
      <c r="N1450" s="6" t="s">
        <v>7745</v>
      </c>
      <c r="O1450" s="6">
        <v>1</v>
      </c>
      <c r="P1450" s="6"/>
      <c r="Q1450" s="6" t="s">
        <v>7733</v>
      </c>
      <c r="R1450" s="6" t="s">
        <v>7734</v>
      </c>
      <c r="S1450" s="6"/>
      <c r="T1450" s="6" t="s">
        <v>3041</v>
      </c>
      <c r="U1450">
        <f t="shared" si="22"/>
        <v>1</v>
      </c>
    </row>
    <row r="1451" spans="1:21" x14ac:dyDescent="0.2">
      <c r="A1451" s="6" t="s">
        <v>9585</v>
      </c>
      <c r="B1451" s="6" t="s">
        <v>9568</v>
      </c>
      <c r="C1451" s="6">
        <v>3523008</v>
      </c>
      <c r="D1451" s="6" t="s">
        <v>7663</v>
      </c>
      <c r="E1451" s="6" t="s">
        <v>9586</v>
      </c>
      <c r="F1451" s="6" t="s">
        <v>6402</v>
      </c>
      <c r="G1451" s="6">
        <v>169</v>
      </c>
      <c r="H1451" s="6">
        <v>11410</v>
      </c>
      <c r="I1451" s="6">
        <v>0</v>
      </c>
      <c r="J1451" s="6">
        <v>0</v>
      </c>
      <c r="K1451" s="6">
        <v>0</v>
      </c>
      <c r="L1451" s="6"/>
      <c r="M1451" s="6">
        <v>2022</v>
      </c>
      <c r="N1451" s="6" t="s">
        <v>7745</v>
      </c>
      <c r="O1451" s="6">
        <v>2</v>
      </c>
      <c r="P1451" s="6"/>
      <c r="Q1451" s="6" t="s">
        <v>7733</v>
      </c>
      <c r="R1451" s="6" t="s">
        <v>7734</v>
      </c>
      <c r="S1451" s="6"/>
      <c r="T1451" s="6" t="s">
        <v>3042</v>
      </c>
      <c r="U1451">
        <f t="shared" si="22"/>
        <v>8</v>
      </c>
    </row>
    <row r="1452" spans="1:21" x14ac:dyDescent="0.2">
      <c r="A1452" s="6" t="s">
        <v>9585</v>
      </c>
      <c r="B1452" s="6" t="s">
        <v>9568</v>
      </c>
      <c r="C1452" s="6">
        <v>3523008</v>
      </c>
      <c r="D1452" s="6" t="s">
        <v>6723</v>
      </c>
      <c r="E1452" s="6" t="s">
        <v>9587</v>
      </c>
      <c r="F1452" s="6" t="s">
        <v>6402</v>
      </c>
      <c r="G1452" s="6">
        <v>564</v>
      </c>
      <c r="H1452" s="6">
        <v>11410</v>
      </c>
      <c r="I1452" s="6">
        <v>0</v>
      </c>
      <c r="J1452" s="6">
        <v>0</v>
      </c>
      <c r="K1452" s="6">
        <v>0</v>
      </c>
      <c r="L1452" s="6"/>
      <c r="M1452" s="6">
        <v>2022</v>
      </c>
      <c r="N1452" s="6" t="s">
        <v>7745</v>
      </c>
      <c r="O1452" s="6">
        <v>2</v>
      </c>
      <c r="P1452" s="6"/>
      <c r="Q1452" s="6" t="s">
        <v>7733</v>
      </c>
      <c r="R1452" s="6" t="s">
        <v>7734</v>
      </c>
      <c r="S1452" s="6"/>
      <c r="T1452" s="6" t="s">
        <v>3043</v>
      </c>
      <c r="U1452">
        <f t="shared" si="22"/>
        <v>7</v>
      </c>
    </row>
    <row r="1453" spans="1:21" x14ac:dyDescent="0.2">
      <c r="A1453" s="6" t="s">
        <v>9585</v>
      </c>
      <c r="B1453" s="6" t="s">
        <v>9568</v>
      </c>
      <c r="C1453" s="6">
        <v>3523008</v>
      </c>
      <c r="D1453" s="6" t="s">
        <v>6807</v>
      </c>
      <c r="E1453" s="6" t="s">
        <v>9588</v>
      </c>
      <c r="F1453" s="6" t="s">
        <v>6402</v>
      </c>
      <c r="G1453" s="6">
        <v>1081</v>
      </c>
      <c r="H1453" s="6">
        <v>11410</v>
      </c>
      <c r="I1453" s="6">
        <v>0</v>
      </c>
      <c r="J1453" s="6">
        <v>0</v>
      </c>
      <c r="K1453" s="6">
        <v>0</v>
      </c>
      <c r="L1453" s="6"/>
      <c r="M1453" s="6">
        <v>2022</v>
      </c>
      <c r="N1453" s="6" t="s">
        <v>7745</v>
      </c>
      <c r="O1453" s="6">
        <v>2</v>
      </c>
      <c r="P1453" s="6"/>
      <c r="Q1453" s="6" t="s">
        <v>7733</v>
      </c>
      <c r="R1453" s="6" t="s">
        <v>7734</v>
      </c>
      <c r="S1453" s="6"/>
      <c r="T1453" s="6" t="s">
        <v>3044</v>
      </c>
      <c r="U1453">
        <f t="shared" si="22"/>
        <v>6</v>
      </c>
    </row>
    <row r="1454" spans="1:21" x14ac:dyDescent="0.2">
      <c r="A1454" s="6" t="s">
        <v>9585</v>
      </c>
      <c r="B1454" s="6" t="s">
        <v>9568</v>
      </c>
      <c r="C1454" s="6">
        <v>3523008</v>
      </c>
      <c r="D1454" s="6" t="s">
        <v>9589</v>
      </c>
      <c r="E1454" s="6" t="s">
        <v>9590</v>
      </c>
      <c r="F1454" s="6" t="s">
        <v>6402</v>
      </c>
      <c r="G1454" s="6">
        <v>3498</v>
      </c>
      <c r="H1454" s="6">
        <v>11410</v>
      </c>
      <c r="I1454" s="6">
        <v>1</v>
      </c>
      <c r="J1454" s="6">
        <v>1</v>
      </c>
      <c r="K1454" s="6">
        <v>0</v>
      </c>
      <c r="L1454" s="6"/>
      <c r="M1454" s="6">
        <v>2022</v>
      </c>
      <c r="N1454" s="6" t="s">
        <v>7745</v>
      </c>
      <c r="O1454" s="6">
        <v>2</v>
      </c>
      <c r="P1454" s="6"/>
      <c r="Q1454" s="6" t="s">
        <v>7733</v>
      </c>
      <c r="R1454" s="6" t="s">
        <v>7734</v>
      </c>
      <c r="S1454" s="6"/>
      <c r="T1454" s="6" t="s">
        <v>3035</v>
      </c>
      <c r="U1454">
        <f t="shared" si="22"/>
        <v>5</v>
      </c>
    </row>
    <row r="1455" spans="1:21" x14ac:dyDescent="0.2">
      <c r="A1455" s="6" t="s">
        <v>9585</v>
      </c>
      <c r="B1455" s="6" t="s">
        <v>9568</v>
      </c>
      <c r="C1455" s="6">
        <v>3523008</v>
      </c>
      <c r="D1455" s="6" t="s">
        <v>9591</v>
      </c>
      <c r="E1455" s="6" t="s">
        <v>6715</v>
      </c>
      <c r="F1455" s="6" t="s">
        <v>6402</v>
      </c>
      <c r="G1455" s="6">
        <v>3105</v>
      </c>
      <c r="H1455" s="6">
        <v>11410</v>
      </c>
      <c r="I1455" s="6">
        <v>0</v>
      </c>
      <c r="J1455" s="6">
        <v>1</v>
      </c>
      <c r="K1455" s="6">
        <v>0</v>
      </c>
      <c r="L1455" s="6"/>
      <c r="M1455" s="6">
        <v>2022</v>
      </c>
      <c r="N1455" s="6" t="s">
        <v>7745</v>
      </c>
      <c r="O1455" s="6">
        <v>2</v>
      </c>
      <c r="P1455" s="6"/>
      <c r="Q1455" s="6" t="s">
        <v>7733</v>
      </c>
      <c r="R1455" s="6" t="s">
        <v>7734</v>
      </c>
      <c r="S1455" s="6"/>
      <c r="T1455" s="6" t="s">
        <v>3034</v>
      </c>
      <c r="U1455">
        <f t="shared" si="22"/>
        <v>4</v>
      </c>
    </row>
    <row r="1456" spans="1:21" x14ac:dyDescent="0.2">
      <c r="A1456" s="6" t="s">
        <v>9585</v>
      </c>
      <c r="B1456" s="6" t="s">
        <v>9568</v>
      </c>
      <c r="C1456" s="6">
        <v>3523008</v>
      </c>
      <c r="D1456" s="6" t="s">
        <v>9592</v>
      </c>
      <c r="E1456" s="6" t="s">
        <v>6683</v>
      </c>
      <c r="F1456" s="6" t="s">
        <v>6402</v>
      </c>
      <c r="G1456" s="6">
        <v>757</v>
      </c>
      <c r="H1456" s="6">
        <v>11410</v>
      </c>
      <c r="I1456" s="6">
        <v>0</v>
      </c>
      <c r="J1456" s="6">
        <v>0</v>
      </c>
      <c r="K1456" s="6">
        <v>0</v>
      </c>
      <c r="L1456" s="6"/>
      <c r="M1456" s="6">
        <v>2022</v>
      </c>
      <c r="N1456" s="6" t="s">
        <v>7745</v>
      </c>
      <c r="O1456" s="6">
        <v>2</v>
      </c>
      <c r="P1456" s="6"/>
      <c r="Q1456" s="6" t="s">
        <v>7733</v>
      </c>
      <c r="R1456" s="6" t="s">
        <v>7734</v>
      </c>
      <c r="S1456" s="6"/>
      <c r="T1456" s="6" t="s">
        <v>3045</v>
      </c>
      <c r="U1456">
        <f t="shared" si="22"/>
        <v>3</v>
      </c>
    </row>
    <row r="1457" spans="1:21" x14ac:dyDescent="0.2">
      <c r="A1457" s="6" t="s">
        <v>9585</v>
      </c>
      <c r="B1457" s="6" t="s">
        <v>9568</v>
      </c>
      <c r="C1457" s="6">
        <v>3523008</v>
      </c>
      <c r="D1457" s="6" t="s">
        <v>6580</v>
      </c>
      <c r="E1457" s="6" t="s">
        <v>9593</v>
      </c>
      <c r="F1457" s="6" t="s">
        <v>6402</v>
      </c>
      <c r="G1457" s="6">
        <v>1146</v>
      </c>
      <c r="H1457" s="6">
        <v>11410</v>
      </c>
      <c r="I1457" s="6">
        <v>0</v>
      </c>
      <c r="J1457" s="6">
        <v>0</v>
      </c>
      <c r="K1457" s="6">
        <v>0</v>
      </c>
      <c r="L1457" s="6"/>
      <c r="M1457" s="6">
        <v>2022</v>
      </c>
      <c r="N1457" s="6" t="s">
        <v>7745</v>
      </c>
      <c r="O1457" s="6">
        <v>2</v>
      </c>
      <c r="P1457" s="6"/>
      <c r="Q1457" s="6" t="s">
        <v>7733</v>
      </c>
      <c r="R1457" s="6" t="s">
        <v>7734</v>
      </c>
      <c r="S1457" s="6"/>
      <c r="T1457" s="6" t="s">
        <v>3046</v>
      </c>
      <c r="U1457">
        <f t="shared" si="22"/>
        <v>2</v>
      </c>
    </row>
    <row r="1458" spans="1:21" x14ac:dyDescent="0.2">
      <c r="A1458" s="6" t="s">
        <v>9585</v>
      </c>
      <c r="B1458" s="6" t="s">
        <v>9568</v>
      </c>
      <c r="C1458" s="6">
        <v>3523008</v>
      </c>
      <c r="D1458" s="6" t="s">
        <v>7178</v>
      </c>
      <c r="E1458" s="6" t="s">
        <v>9594</v>
      </c>
      <c r="F1458" s="6" t="s">
        <v>6402</v>
      </c>
      <c r="G1458" s="6">
        <v>1090</v>
      </c>
      <c r="H1458" s="6">
        <v>11410</v>
      </c>
      <c r="I1458" s="6">
        <v>0</v>
      </c>
      <c r="J1458" s="6">
        <v>0</v>
      </c>
      <c r="K1458" s="6">
        <v>0</v>
      </c>
      <c r="L1458" s="6"/>
      <c r="M1458" s="6">
        <v>2022</v>
      </c>
      <c r="N1458" s="6" t="s">
        <v>7745</v>
      </c>
      <c r="O1458" s="6">
        <v>2</v>
      </c>
      <c r="P1458" s="6"/>
      <c r="Q1458" s="6" t="s">
        <v>7733</v>
      </c>
      <c r="R1458" s="6" t="s">
        <v>7734</v>
      </c>
      <c r="S1458" s="6"/>
      <c r="T1458" s="6" t="s">
        <v>3047</v>
      </c>
      <c r="U1458">
        <f t="shared" si="22"/>
        <v>1</v>
      </c>
    </row>
    <row r="1459" spans="1:21" x14ac:dyDescent="0.2">
      <c r="A1459" s="6" t="s">
        <v>9595</v>
      </c>
      <c r="B1459" s="6" t="s">
        <v>9568</v>
      </c>
      <c r="C1459" s="6">
        <v>3523008</v>
      </c>
      <c r="D1459" s="6" t="s">
        <v>6620</v>
      </c>
      <c r="E1459" s="6" t="s">
        <v>9596</v>
      </c>
      <c r="F1459" s="6" t="s">
        <v>6402</v>
      </c>
      <c r="G1459" s="6">
        <v>3228</v>
      </c>
      <c r="H1459" s="6">
        <v>8226</v>
      </c>
      <c r="I1459" s="6">
        <v>1</v>
      </c>
      <c r="J1459" s="6">
        <v>1</v>
      </c>
      <c r="K1459" s="6">
        <v>0</v>
      </c>
      <c r="L1459" s="6"/>
      <c r="M1459" s="6">
        <v>2022</v>
      </c>
      <c r="N1459" s="6" t="s">
        <v>7745</v>
      </c>
      <c r="O1459" s="6">
        <v>3</v>
      </c>
      <c r="P1459" s="6"/>
      <c r="Q1459" s="6" t="s">
        <v>7733</v>
      </c>
      <c r="R1459" s="6" t="s">
        <v>7734</v>
      </c>
      <c r="S1459" s="6"/>
      <c r="T1459" s="6" t="s">
        <v>3033</v>
      </c>
      <c r="U1459">
        <f t="shared" si="22"/>
        <v>8</v>
      </c>
    </row>
    <row r="1460" spans="1:21" x14ac:dyDescent="0.2">
      <c r="A1460" s="6" t="s">
        <v>9595</v>
      </c>
      <c r="B1460" s="6" t="s">
        <v>9568</v>
      </c>
      <c r="C1460" s="6">
        <v>3523008</v>
      </c>
      <c r="D1460" s="6" t="s">
        <v>6434</v>
      </c>
      <c r="E1460" s="6" t="s">
        <v>7483</v>
      </c>
      <c r="F1460" s="6" t="s">
        <v>6402</v>
      </c>
      <c r="G1460" s="6">
        <v>819</v>
      </c>
      <c r="H1460" s="6">
        <v>8226</v>
      </c>
      <c r="I1460" s="6">
        <v>0</v>
      </c>
      <c r="J1460" s="6">
        <v>0</v>
      </c>
      <c r="K1460" s="6">
        <v>0</v>
      </c>
      <c r="L1460" s="6"/>
      <c r="M1460" s="6">
        <v>2022</v>
      </c>
      <c r="N1460" s="6" t="s">
        <v>7745</v>
      </c>
      <c r="O1460" s="6">
        <v>3</v>
      </c>
      <c r="P1460" s="6"/>
      <c r="Q1460" s="6" t="s">
        <v>7733</v>
      </c>
      <c r="R1460" s="6" t="s">
        <v>7734</v>
      </c>
      <c r="S1460" s="6"/>
      <c r="T1460" s="6" t="s">
        <v>3048</v>
      </c>
      <c r="U1460">
        <f t="shared" si="22"/>
        <v>7</v>
      </c>
    </row>
    <row r="1461" spans="1:21" x14ac:dyDescent="0.2">
      <c r="A1461" s="6" t="s">
        <v>9595</v>
      </c>
      <c r="B1461" s="6" t="s">
        <v>9568</v>
      </c>
      <c r="C1461" s="6">
        <v>3523008</v>
      </c>
      <c r="D1461" s="6" t="s">
        <v>6485</v>
      </c>
      <c r="E1461" s="6" t="s">
        <v>9578</v>
      </c>
      <c r="F1461" s="6" t="s">
        <v>6402</v>
      </c>
      <c r="G1461" s="6">
        <v>1297</v>
      </c>
      <c r="H1461" s="6">
        <v>8226</v>
      </c>
      <c r="I1461" s="6">
        <v>0</v>
      </c>
      <c r="J1461" s="6">
        <v>0</v>
      </c>
      <c r="K1461" s="6">
        <v>0</v>
      </c>
      <c r="L1461" s="6"/>
      <c r="M1461" s="6">
        <v>2022</v>
      </c>
      <c r="N1461" s="6" t="s">
        <v>7745</v>
      </c>
      <c r="O1461" s="6">
        <v>3</v>
      </c>
      <c r="P1461" s="6"/>
      <c r="Q1461" s="6" t="s">
        <v>7733</v>
      </c>
      <c r="R1461" s="6" t="s">
        <v>7734</v>
      </c>
      <c r="S1461" s="6"/>
      <c r="T1461" s="6" t="s">
        <v>3049</v>
      </c>
      <c r="U1461">
        <f t="shared" si="22"/>
        <v>6</v>
      </c>
    </row>
    <row r="1462" spans="1:21" x14ac:dyDescent="0.2">
      <c r="A1462" s="6" t="s">
        <v>9595</v>
      </c>
      <c r="B1462" s="6" t="s">
        <v>9568</v>
      </c>
      <c r="C1462" s="6">
        <v>3523008</v>
      </c>
      <c r="D1462" s="6" t="s">
        <v>7600</v>
      </c>
      <c r="E1462" s="6" t="s">
        <v>9597</v>
      </c>
      <c r="F1462" s="6" t="s">
        <v>6402</v>
      </c>
      <c r="G1462" s="6">
        <v>881</v>
      </c>
      <c r="H1462" s="6">
        <v>8226</v>
      </c>
      <c r="I1462" s="6">
        <v>0</v>
      </c>
      <c r="J1462" s="6">
        <v>0</v>
      </c>
      <c r="K1462" s="6">
        <v>0</v>
      </c>
      <c r="L1462" s="6"/>
      <c r="M1462" s="6">
        <v>2022</v>
      </c>
      <c r="N1462" s="6" t="s">
        <v>7745</v>
      </c>
      <c r="O1462" s="6">
        <v>3</v>
      </c>
      <c r="P1462" s="6"/>
      <c r="Q1462" s="6" t="s">
        <v>7733</v>
      </c>
      <c r="R1462" s="6" t="s">
        <v>7734</v>
      </c>
      <c r="S1462" s="6"/>
      <c r="T1462" s="6" t="s">
        <v>3050</v>
      </c>
      <c r="U1462">
        <f t="shared" si="22"/>
        <v>5</v>
      </c>
    </row>
    <row r="1463" spans="1:21" x14ac:dyDescent="0.2">
      <c r="A1463" s="6" t="s">
        <v>9595</v>
      </c>
      <c r="B1463" s="6" t="s">
        <v>9568</v>
      </c>
      <c r="C1463" s="6">
        <v>3523008</v>
      </c>
      <c r="D1463" s="6" t="s">
        <v>7234</v>
      </c>
      <c r="E1463" s="6" t="s">
        <v>9598</v>
      </c>
      <c r="F1463" s="6" t="s">
        <v>6402</v>
      </c>
      <c r="G1463" s="6">
        <v>189</v>
      </c>
      <c r="H1463" s="6">
        <v>8226</v>
      </c>
      <c r="I1463" s="6">
        <v>0</v>
      </c>
      <c r="J1463" s="6">
        <v>0</v>
      </c>
      <c r="K1463" s="6">
        <v>0</v>
      </c>
      <c r="L1463" s="6"/>
      <c r="M1463" s="6">
        <v>2022</v>
      </c>
      <c r="N1463" s="6" t="s">
        <v>7745</v>
      </c>
      <c r="O1463" s="6">
        <v>3</v>
      </c>
      <c r="P1463" s="6"/>
      <c r="Q1463" s="6" t="s">
        <v>7733</v>
      </c>
      <c r="R1463" s="6" t="s">
        <v>7734</v>
      </c>
      <c r="S1463" s="6"/>
      <c r="T1463" s="6" t="s">
        <v>19969</v>
      </c>
      <c r="U1463">
        <f t="shared" si="22"/>
        <v>4</v>
      </c>
    </row>
    <row r="1464" spans="1:21" x14ac:dyDescent="0.2">
      <c r="A1464" s="6" t="s">
        <v>9595</v>
      </c>
      <c r="B1464" s="6" t="s">
        <v>9568</v>
      </c>
      <c r="C1464" s="6">
        <v>3523008</v>
      </c>
      <c r="D1464" s="6" t="s">
        <v>7687</v>
      </c>
      <c r="E1464" s="6" t="s">
        <v>7440</v>
      </c>
      <c r="F1464" s="6" t="s">
        <v>6402</v>
      </c>
      <c r="G1464" s="6">
        <v>160</v>
      </c>
      <c r="H1464" s="6">
        <v>8226</v>
      </c>
      <c r="I1464" s="6">
        <v>0</v>
      </c>
      <c r="J1464" s="6">
        <v>0</v>
      </c>
      <c r="K1464" s="6">
        <v>0</v>
      </c>
      <c r="L1464" s="6"/>
      <c r="M1464" s="6">
        <v>2022</v>
      </c>
      <c r="N1464" s="6" t="s">
        <v>7745</v>
      </c>
      <c r="O1464" s="6">
        <v>3</v>
      </c>
      <c r="P1464" s="6"/>
      <c r="Q1464" s="6" t="s">
        <v>7733</v>
      </c>
      <c r="R1464" s="6" t="s">
        <v>7734</v>
      </c>
      <c r="S1464" s="6"/>
      <c r="T1464" s="6" t="s">
        <v>19970</v>
      </c>
      <c r="U1464">
        <f t="shared" si="22"/>
        <v>3</v>
      </c>
    </row>
    <row r="1465" spans="1:21" x14ac:dyDescent="0.2">
      <c r="A1465" s="6" t="s">
        <v>9595</v>
      </c>
      <c r="B1465" s="6" t="s">
        <v>9568</v>
      </c>
      <c r="C1465" s="6">
        <v>3523008</v>
      </c>
      <c r="D1465" s="6" t="s">
        <v>9599</v>
      </c>
      <c r="E1465" s="6" t="s">
        <v>6977</v>
      </c>
      <c r="F1465" s="6" t="s">
        <v>6402</v>
      </c>
      <c r="G1465" s="6">
        <v>290</v>
      </c>
      <c r="H1465" s="6">
        <v>8226</v>
      </c>
      <c r="I1465" s="6">
        <v>0</v>
      </c>
      <c r="J1465" s="6">
        <v>0</v>
      </c>
      <c r="K1465" s="6">
        <v>0</v>
      </c>
      <c r="L1465" s="6"/>
      <c r="M1465" s="6">
        <v>2022</v>
      </c>
      <c r="N1465" s="6" t="s">
        <v>7745</v>
      </c>
      <c r="O1465" s="6">
        <v>3</v>
      </c>
      <c r="P1465" s="6"/>
      <c r="Q1465" s="6" t="s">
        <v>7733</v>
      </c>
      <c r="R1465" s="6" t="s">
        <v>7734</v>
      </c>
      <c r="S1465" s="6"/>
      <c r="T1465" s="6" t="s">
        <v>19971</v>
      </c>
      <c r="U1465">
        <f t="shared" si="22"/>
        <v>2</v>
      </c>
    </row>
    <row r="1466" spans="1:21" x14ac:dyDescent="0.2">
      <c r="A1466" s="6" t="s">
        <v>9595</v>
      </c>
      <c r="B1466" s="6" t="s">
        <v>9568</v>
      </c>
      <c r="C1466" s="6">
        <v>3523008</v>
      </c>
      <c r="D1466" s="6" t="s">
        <v>7448</v>
      </c>
      <c r="E1466" s="6" t="s">
        <v>6438</v>
      </c>
      <c r="F1466" s="6" t="s">
        <v>6402</v>
      </c>
      <c r="G1466" s="6">
        <v>1362</v>
      </c>
      <c r="H1466" s="6">
        <v>8226</v>
      </c>
      <c r="I1466" s="6">
        <v>0</v>
      </c>
      <c r="J1466" s="6">
        <v>1</v>
      </c>
      <c r="K1466" s="6">
        <v>0</v>
      </c>
      <c r="L1466" s="6"/>
      <c r="M1466" s="6">
        <v>2022</v>
      </c>
      <c r="N1466" s="6" t="s">
        <v>7745</v>
      </c>
      <c r="O1466" s="6">
        <v>3</v>
      </c>
      <c r="P1466" s="6"/>
      <c r="Q1466" s="6" t="s">
        <v>7733</v>
      </c>
      <c r="R1466" s="6" t="s">
        <v>7734</v>
      </c>
      <c r="S1466" s="6"/>
      <c r="T1466" s="6" t="s">
        <v>3032</v>
      </c>
      <c r="U1466">
        <f t="shared" si="22"/>
        <v>1</v>
      </c>
    </row>
    <row r="1467" spans="1:21" x14ac:dyDescent="0.2">
      <c r="A1467" s="6" t="s">
        <v>9600</v>
      </c>
      <c r="B1467" s="6" t="s">
        <v>9568</v>
      </c>
      <c r="C1467" s="6">
        <v>3523008</v>
      </c>
      <c r="D1467" s="6" t="s">
        <v>6562</v>
      </c>
      <c r="E1467" s="6" t="s">
        <v>9601</v>
      </c>
      <c r="F1467" s="6" t="s">
        <v>6402</v>
      </c>
      <c r="G1467" s="6">
        <v>2202</v>
      </c>
      <c r="H1467" s="6">
        <v>7330</v>
      </c>
      <c r="I1467" s="6">
        <v>1</v>
      </c>
      <c r="J1467" s="6">
        <v>1</v>
      </c>
      <c r="K1467" s="6">
        <v>0</v>
      </c>
      <c r="L1467" s="6"/>
      <c r="M1467" s="6">
        <v>2022</v>
      </c>
      <c r="N1467" s="6" t="s">
        <v>7745</v>
      </c>
      <c r="O1467" s="6">
        <v>4</v>
      </c>
      <c r="P1467" s="6"/>
      <c r="Q1467" s="6" t="s">
        <v>7733</v>
      </c>
      <c r="R1467" s="6" t="s">
        <v>7734</v>
      </c>
      <c r="S1467" s="6"/>
      <c r="T1467" s="6" t="s">
        <v>3031</v>
      </c>
      <c r="U1467">
        <f t="shared" si="22"/>
        <v>7</v>
      </c>
    </row>
    <row r="1468" spans="1:21" x14ac:dyDescent="0.2">
      <c r="A1468" s="6" t="s">
        <v>9600</v>
      </c>
      <c r="B1468" s="6" t="s">
        <v>9568</v>
      </c>
      <c r="C1468" s="6">
        <v>3523008</v>
      </c>
      <c r="D1468" s="6" t="s">
        <v>9381</v>
      </c>
      <c r="E1468" s="6" t="s">
        <v>9602</v>
      </c>
      <c r="F1468" s="6" t="s">
        <v>6402</v>
      </c>
      <c r="G1468" s="6">
        <v>109</v>
      </c>
      <c r="H1468" s="6">
        <v>7330</v>
      </c>
      <c r="I1468" s="6">
        <v>0</v>
      </c>
      <c r="J1468" s="6">
        <v>0</v>
      </c>
      <c r="K1468" s="6">
        <v>0</v>
      </c>
      <c r="L1468" s="6"/>
      <c r="M1468" s="6">
        <v>2022</v>
      </c>
      <c r="N1468" s="6" t="s">
        <v>7745</v>
      </c>
      <c r="O1468" s="6">
        <v>4</v>
      </c>
      <c r="P1468" s="6"/>
      <c r="Q1468" s="6" t="s">
        <v>7733</v>
      </c>
      <c r="R1468" s="6" t="s">
        <v>7734</v>
      </c>
      <c r="S1468" s="6"/>
      <c r="T1468" s="6" t="s">
        <v>19972</v>
      </c>
      <c r="U1468">
        <f t="shared" si="22"/>
        <v>6</v>
      </c>
    </row>
    <row r="1469" spans="1:21" x14ac:dyDescent="0.2">
      <c r="A1469" s="6" t="s">
        <v>9600</v>
      </c>
      <c r="B1469" s="6" t="s">
        <v>9568</v>
      </c>
      <c r="C1469" s="6">
        <v>3523008</v>
      </c>
      <c r="D1469" s="6" t="s">
        <v>7069</v>
      </c>
      <c r="E1469" s="6" t="s">
        <v>9603</v>
      </c>
      <c r="F1469" s="6" t="s">
        <v>6402</v>
      </c>
      <c r="G1469" s="6">
        <v>1685</v>
      </c>
      <c r="H1469" s="6">
        <v>7330</v>
      </c>
      <c r="I1469" s="6">
        <v>0</v>
      </c>
      <c r="J1469" s="6">
        <v>1</v>
      </c>
      <c r="K1469" s="6">
        <v>0</v>
      </c>
      <c r="L1469" s="6"/>
      <c r="M1469" s="6">
        <v>2022</v>
      </c>
      <c r="N1469" s="6" t="s">
        <v>7745</v>
      </c>
      <c r="O1469" s="6">
        <v>4</v>
      </c>
      <c r="P1469" s="6"/>
      <c r="Q1469" s="6" t="s">
        <v>7733</v>
      </c>
      <c r="R1469" s="6" t="s">
        <v>7734</v>
      </c>
      <c r="S1469" s="6"/>
      <c r="T1469" s="6" t="s">
        <v>3030</v>
      </c>
      <c r="U1469">
        <f t="shared" si="22"/>
        <v>5</v>
      </c>
    </row>
    <row r="1470" spans="1:21" x14ac:dyDescent="0.2">
      <c r="A1470" s="6" t="s">
        <v>9600</v>
      </c>
      <c r="B1470" s="6" t="s">
        <v>9568</v>
      </c>
      <c r="C1470" s="6">
        <v>3523008</v>
      </c>
      <c r="D1470" s="6" t="s">
        <v>7413</v>
      </c>
      <c r="E1470" s="6" t="s">
        <v>6456</v>
      </c>
      <c r="F1470" s="6" t="s">
        <v>6402</v>
      </c>
      <c r="G1470" s="6">
        <v>1414</v>
      </c>
      <c r="H1470" s="6">
        <v>7330</v>
      </c>
      <c r="I1470" s="6">
        <v>0</v>
      </c>
      <c r="J1470" s="6">
        <v>0</v>
      </c>
      <c r="K1470" s="6">
        <v>0</v>
      </c>
      <c r="L1470" s="6"/>
      <c r="M1470" s="6">
        <v>2022</v>
      </c>
      <c r="N1470" s="6" t="s">
        <v>7745</v>
      </c>
      <c r="O1470" s="6">
        <v>4</v>
      </c>
      <c r="P1470" s="6"/>
      <c r="Q1470" s="6" t="s">
        <v>7733</v>
      </c>
      <c r="R1470" s="6" t="s">
        <v>7734</v>
      </c>
      <c r="S1470" s="6"/>
      <c r="T1470" s="6" t="s">
        <v>19973</v>
      </c>
      <c r="U1470">
        <f t="shared" si="22"/>
        <v>4</v>
      </c>
    </row>
    <row r="1471" spans="1:21" x14ac:dyDescent="0.2">
      <c r="A1471" s="6" t="s">
        <v>9600</v>
      </c>
      <c r="B1471" s="6" t="s">
        <v>9568</v>
      </c>
      <c r="C1471" s="6">
        <v>3523008</v>
      </c>
      <c r="D1471" s="6" t="s">
        <v>9604</v>
      </c>
      <c r="E1471" s="6" t="s">
        <v>9605</v>
      </c>
      <c r="F1471" s="6" t="s">
        <v>6402</v>
      </c>
      <c r="G1471" s="6">
        <v>708</v>
      </c>
      <c r="H1471" s="6">
        <v>7330</v>
      </c>
      <c r="I1471" s="6">
        <v>0</v>
      </c>
      <c r="J1471" s="6">
        <v>0</v>
      </c>
      <c r="K1471" s="6">
        <v>0</v>
      </c>
      <c r="L1471" s="6"/>
      <c r="M1471" s="6">
        <v>2022</v>
      </c>
      <c r="N1471" s="6" t="s">
        <v>7745</v>
      </c>
      <c r="O1471" s="6">
        <v>4</v>
      </c>
      <c r="P1471" s="6"/>
      <c r="Q1471" s="6" t="s">
        <v>7733</v>
      </c>
      <c r="R1471" s="6" t="s">
        <v>7734</v>
      </c>
      <c r="S1471" s="6"/>
      <c r="T1471" s="6" t="s">
        <v>19974</v>
      </c>
      <c r="U1471">
        <f t="shared" si="22"/>
        <v>3</v>
      </c>
    </row>
    <row r="1472" spans="1:21" x14ac:dyDescent="0.2">
      <c r="A1472" s="6" t="s">
        <v>9600</v>
      </c>
      <c r="B1472" s="6" t="s">
        <v>9568</v>
      </c>
      <c r="C1472" s="6">
        <v>3523008</v>
      </c>
      <c r="D1472" s="6" t="s">
        <v>7466</v>
      </c>
      <c r="E1472" s="6" t="s">
        <v>9606</v>
      </c>
      <c r="F1472" s="6" t="s">
        <v>6402</v>
      </c>
      <c r="G1472" s="6">
        <v>991</v>
      </c>
      <c r="H1472" s="6">
        <v>7330</v>
      </c>
      <c r="I1472" s="6">
        <v>0</v>
      </c>
      <c r="J1472" s="6">
        <v>0</v>
      </c>
      <c r="K1472" s="6">
        <v>0</v>
      </c>
      <c r="L1472" s="6"/>
      <c r="M1472" s="6">
        <v>2022</v>
      </c>
      <c r="N1472" s="6" t="s">
        <v>7745</v>
      </c>
      <c r="O1472" s="6">
        <v>4</v>
      </c>
      <c r="P1472" s="6"/>
      <c r="Q1472" s="6" t="s">
        <v>7733</v>
      </c>
      <c r="R1472" s="6" t="s">
        <v>7734</v>
      </c>
      <c r="S1472" s="6"/>
      <c r="T1472" s="6" t="s">
        <v>19975</v>
      </c>
      <c r="U1472">
        <f t="shared" si="22"/>
        <v>2</v>
      </c>
    </row>
    <row r="1473" spans="1:21" x14ac:dyDescent="0.2">
      <c r="A1473" s="6" t="s">
        <v>9600</v>
      </c>
      <c r="B1473" s="6" t="s">
        <v>9568</v>
      </c>
      <c r="C1473" s="6">
        <v>3523008</v>
      </c>
      <c r="D1473" s="6" t="s">
        <v>9607</v>
      </c>
      <c r="E1473" s="6" t="s">
        <v>9608</v>
      </c>
      <c r="F1473" s="6" t="s">
        <v>6402</v>
      </c>
      <c r="G1473" s="6">
        <v>221</v>
      </c>
      <c r="H1473" s="6">
        <v>7330</v>
      </c>
      <c r="I1473" s="6">
        <v>0</v>
      </c>
      <c r="J1473" s="6">
        <v>0</v>
      </c>
      <c r="K1473" s="6">
        <v>0</v>
      </c>
      <c r="L1473" s="6"/>
      <c r="M1473" s="6">
        <v>2022</v>
      </c>
      <c r="N1473" s="6" t="s">
        <v>7745</v>
      </c>
      <c r="O1473" s="6">
        <v>4</v>
      </c>
      <c r="P1473" s="6"/>
      <c r="Q1473" s="6" t="s">
        <v>7733</v>
      </c>
      <c r="R1473" s="6" t="s">
        <v>7734</v>
      </c>
      <c r="S1473" s="6"/>
      <c r="T1473" s="6" t="s">
        <v>19976</v>
      </c>
      <c r="U1473">
        <f t="shared" si="22"/>
        <v>1</v>
      </c>
    </row>
    <row r="1474" spans="1:21" x14ac:dyDescent="0.2">
      <c r="A1474" s="6" t="s">
        <v>9609</v>
      </c>
      <c r="B1474" s="6" t="s">
        <v>9568</v>
      </c>
      <c r="C1474" s="6">
        <v>3523008</v>
      </c>
      <c r="D1474" s="6" t="s">
        <v>9610</v>
      </c>
      <c r="E1474" s="6" t="s">
        <v>6769</v>
      </c>
      <c r="F1474" s="6" t="s">
        <v>6402</v>
      </c>
      <c r="G1474" s="6">
        <v>2870</v>
      </c>
      <c r="H1474" s="6">
        <v>8179</v>
      </c>
      <c r="I1474" s="6">
        <v>1</v>
      </c>
      <c r="J1474" s="6">
        <v>1</v>
      </c>
      <c r="K1474" s="6">
        <v>0</v>
      </c>
      <c r="L1474" s="6"/>
      <c r="M1474" s="6">
        <v>2022</v>
      </c>
      <c r="N1474" s="6" t="s">
        <v>7745</v>
      </c>
      <c r="O1474" s="6">
        <v>5</v>
      </c>
      <c r="P1474" s="6"/>
      <c r="Q1474" s="6" t="s">
        <v>7733</v>
      </c>
      <c r="R1474" s="6" t="s">
        <v>7734</v>
      </c>
      <c r="S1474" s="6"/>
      <c r="T1474" s="6" t="s">
        <v>3029</v>
      </c>
      <c r="U1474">
        <f t="shared" si="22"/>
        <v>6</v>
      </c>
    </row>
    <row r="1475" spans="1:21" x14ac:dyDescent="0.2">
      <c r="A1475" s="6" t="s">
        <v>9609</v>
      </c>
      <c r="B1475" s="6" t="s">
        <v>9568</v>
      </c>
      <c r="C1475" s="6">
        <v>3523008</v>
      </c>
      <c r="D1475" s="6" t="s">
        <v>6914</v>
      </c>
      <c r="E1475" s="6" t="s">
        <v>9611</v>
      </c>
      <c r="F1475" s="6" t="s">
        <v>6402</v>
      </c>
      <c r="G1475" s="6">
        <v>2809</v>
      </c>
      <c r="H1475" s="6">
        <v>8179</v>
      </c>
      <c r="I1475" s="6">
        <v>1</v>
      </c>
      <c r="J1475" s="6">
        <v>1</v>
      </c>
      <c r="K1475" s="6">
        <v>0</v>
      </c>
      <c r="L1475" s="6"/>
      <c r="M1475" s="6">
        <v>2022</v>
      </c>
      <c r="N1475" s="6" t="s">
        <v>7745</v>
      </c>
      <c r="O1475" s="6">
        <v>5</v>
      </c>
      <c r="P1475" s="6"/>
      <c r="Q1475" s="6" t="s">
        <v>7733</v>
      </c>
      <c r="R1475" s="6" t="s">
        <v>7734</v>
      </c>
      <c r="S1475" s="6"/>
      <c r="T1475" s="6" t="s">
        <v>3028</v>
      </c>
      <c r="U1475">
        <f t="shared" ref="U1475:U1538" si="23">COUNTIF(A1475:A7775,A1475)</f>
        <v>5</v>
      </c>
    </row>
    <row r="1476" spans="1:21" x14ac:dyDescent="0.2">
      <c r="A1476" s="6" t="s">
        <v>9609</v>
      </c>
      <c r="B1476" s="6" t="s">
        <v>9568</v>
      </c>
      <c r="C1476" s="6">
        <v>3523008</v>
      </c>
      <c r="D1476" s="6" t="s">
        <v>9612</v>
      </c>
      <c r="E1476" s="6" t="s">
        <v>9613</v>
      </c>
      <c r="F1476" s="6" t="s">
        <v>6402</v>
      </c>
      <c r="G1476" s="6">
        <v>583</v>
      </c>
      <c r="H1476" s="6">
        <v>8179</v>
      </c>
      <c r="I1476" s="6">
        <v>0</v>
      </c>
      <c r="J1476" s="6">
        <v>0</v>
      </c>
      <c r="K1476" s="6">
        <v>0</v>
      </c>
      <c r="L1476" s="6"/>
      <c r="M1476" s="6">
        <v>2022</v>
      </c>
      <c r="N1476" s="6" t="s">
        <v>7745</v>
      </c>
      <c r="O1476" s="6">
        <v>5</v>
      </c>
      <c r="P1476" s="6"/>
      <c r="Q1476" s="6" t="s">
        <v>7733</v>
      </c>
      <c r="R1476" s="6" t="s">
        <v>7734</v>
      </c>
      <c r="S1476" s="6"/>
      <c r="T1476" s="6" t="s">
        <v>19977</v>
      </c>
      <c r="U1476">
        <f t="shared" si="23"/>
        <v>4</v>
      </c>
    </row>
    <row r="1477" spans="1:21" x14ac:dyDescent="0.2">
      <c r="A1477" s="6" t="s">
        <v>9609</v>
      </c>
      <c r="B1477" s="6" t="s">
        <v>9568</v>
      </c>
      <c r="C1477" s="6">
        <v>3523008</v>
      </c>
      <c r="D1477" s="6" t="s">
        <v>6419</v>
      </c>
      <c r="E1477" s="6" t="s">
        <v>6977</v>
      </c>
      <c r="F1477" s="6" t="s">
        <v>6402</v>
      </c>
      <c r="G1477" s="6">
        <v>732</v>
      </c>
      <c r="H1477" s="6">
        <v>8179</v>
      </c>
      <c r="I1477" s="6">
        <v>0</v>
      </c>
      <c r="J1477" s="6">
        <v>0</v>
      </c>
      <c r="K1477" s="6">
        <v>0</v>
      </c>
      <c r="L1477" s="6"/>
      <c r="M1477" s="6">
        <v>2022</v>
      </c>
      <c r="N1477" s="6" t="s">
        <v>7745</v>
      </c>
      <c r="O1477" s="6">
        <v>5</v>
      </c>
      <c r="P1477" s="6"/>
      <c r="Q1477" s="6" t="s">
        <v>7733</v>
      </c>
      <c r="R1477" s="6" t="s">
        <v>7734</v>
      </c>
      <c r="S1477" s="6"/>
      <c r="T1477" s="6" t="s">
        <v>19978</v>
      </c>
      <c r="U1477">
        <f t="shared" si="23"/>
        <v>3</v>
      </c>
    </row>
    <row r="1478" spans="1:21" x14ac:dyDescent="0.2">
      <c r="A1478" s="6" t="s">
        <v>9609</v>
      </c>
      <c r="B1478" s="6" t="s">
        <v>9568</v>
      </c>
      <c r="C1478" s="6">
        <v>3523008</v>
      </c>
      <c r="D1478" s="6" t="s">
        <v>9614</v>
      </c>
      <c r="E1478" s="6" t="s">
        <v>9615</v>
      </c>
      <c r="F1478" s="6" t="s">
        <v>6402</v>
      </c>
      <c r="G1478" s="6">
        <v>850</v>
      </c>
      <c r="H1478" s="6">
        <v>8179</v>
      </c>
      <c r="I1478" s="6">
        <v>0</v>
      </c>
      <c r="J1478" s="6">
        <v>0</v>
      </c>
      <c r="K1478" s="6">
        <v>0</v>
      </c>
      <c r="L1478" s="6"/>
      <c r="M1478" s="6">
        <v>2022</v>
      </c>
      <c r="N1478" s="6" t="s">
        <v>7745</v>
      </c>
      <c r="O1478" s="6">
        <v>5</v>
      </c>
      <c r="P1478" s="6"/>
      <c r="Q1478" s="6" t="s">
        <v>7733</v>
      </c>
      <c r="R1478" s="6" t="s">
        <v>7734</v>
      </c>
      <c r="S1478" s="6"/>
      <c r="T1478" s="6" t="s">
        <v>19979</v>
      </c>
      <c r="U1478">
        <f t="shared" si="23"/>
        <v>2</v>
      </c>
    </row>
    <row r="1479" spans="1:21" x14ac:dyDescent="0.2">
      <c r="A1479" s="6" t="s">
        <v>9609</v>
      </c>
      <c r="B1479" s="6" t="s">
        <v>9568</v>
      </c>
      <c r="C1479" s="6">
        <v>3523008</v>
      </c>
      <c r="D1479" s="6" t="s">
        <v>9616</v>
      </c>
      <c r="E1479" s="6" t="s">
        <v>7889</v>
      </c>
      <c r="F1479" s="6" t="s">
        <v>6402</v>
      </c>
      <c r="G1479" s="6">
        <v>335</v>
      </c>
      <c r="H1479" s="6">
        <v>8179</v>
      </c>
      <c r="I1479" s="6">
        <v>0</v>
      </c>
      <c r="J1479" s="6">
        <v>0</v>
      </c>
      <c r="K1479" s="6">
        <v>0</v>
      </c>
      <c r="L1479" s="6"/>
      <c r="M1479" s="6">
        <v>2022</v>
      </c>
      <c r="N1479" s="6" t="s">
        <v>7745</v>
      </c>
      <c r="O1479" s="6">
        <v>5</v>
      </c>
      <c r="P1479" s="6"/>
      <c r="Q1479" s="6" t="s">
        <v>7733</v>
      </c>
      <c r="R1479" s="6" t="s">
        <v>7734</v>
      </c>
      <c r="S1479" s="6"/>
      <c r="T1479" s="6" t="s">
        <v>19980</v>
      </c>
      <c r="U1479">
        <f t="shared" si="23"/>
        <v>1</v>
      </c>
    </row>
    <row r="1480" spans="1:21" x14ac:dyDescent="0.2">
      <c r="A1480" s="6" t="s">
        <v>9617</v>
      </c>
      <c r="B1480" s="6" t="s">
        <v>9568</v>
      </c>
      <c r="C1480" s="6">
        <v>3523008</v>
      </c>
      <c r="D1480" s="6" t="s">
        <v>9618</v>
      </c>
      <c r="E1480" s="6" t="s">
        <v>9619</v>
      </c>
      <c r="F1480" s="6" t="s">
        <v>6402</v>
      </c>
      <c r="G1480" s="6">
        <v>2624</v>
      </c>
      <c r="H1480" s="6">
        <v>9248</v>
      </c>
      <c r="I1480" s="6">
        <v>0</v>
      </c>
      <c r="J1480" s="6">
        <v>1</v>
      </c>
      <c r="K1480" s="6">
        <v>0</v>
      </c>
      <c r="L1480" s="6"/>
      <c r="M1480" s="6">
        <v>2022</v>
      </c>
      <c r="N1480" s="6" t="s">
        <v>7745</v>
      </c>
      <c r="O1480" s="6">
        <v>6</v>
      </c>
      <c r="P1480" s="6"/>
      <c r="Q1480" s="6" t="s">
        <v>7733</v>
      </c>
      <c r="R1480" s="6" t="s">
        <v>7734</v>
      </c>
      <c r="S1480" s="6"/>
      <c r="T1480" s="6" t="s">
        <v>3027</v>
      </c>
      <c r="U1480">
        <f t="shared" si="23"/>
        <v>5</v>
      </c>
    </row>
    <row r="1481" spans="1:21" x14ac:dyDescent="0.2">
      <c r="A1481" s="6" t="s">
        <v>9617</v>
      </c>
      <c r="B1481" s="6" t="s">
        <v>9568</v>
      </c>
      <c r="C1481" s="6">
        <v>3523008</v>
      </c>
      <c r="D1481" s="6" t="s">
        <v>6559</v>
      </c>
      <c r="E1481" s="6" t="s">
        <v>9620</v>
      </c>
      <c r="F1481" s="6" t="s">
        <v>6402</v>
      </c>
      <c r="G1481" s="6">
        <v>368</v>
      </c>
      <c r="H1481" s="6">
        <v>9248</v>
      </c>
      <c r="I1481" s="6">
        <v>0</v>
      </c>
      <c r="J1481" s="6">
        <v>0</v>
      </c>
      <c r="K1481" s="6">
        <v>0</v>
      </c>
      <c r="L1481" s="6"/>
      <c r="M1481" s="6">
        <v>2022</v>
      </c>
      <c r="N1481" s="6" t="s">
        <v>7745</v>
      </c>
      <c r="O1481" s="6">
        <v>6</v>
      </c>
      <c r="P1481" s="6"/>
      <c r="Q1481" s="6" t="s">
        <v>7733</v>
      </c>
      <c r="R1481" s="6" t="s">
        <v>7734</v>
      </c>
      <c r="S1481" s="6"/>
      <c r="T1481" s="6" t="s">
        <v>19981</v>
      </c>
      <c r="U1481">
        <f t="shared" si="23"/>
        <v>4</v>
      </c>
    </row>
    <row r="1482" spans="1:21" x14ac:dyDescent="0.2">
      <c r="A1482" s="6" t="s">
        <v>9617</v>
      </c>
      <c r="B1482" s="6" t="s">
        <v>9568</v>
      </c>
      <c r="C1482" s="6">
        <v>3523008</v>
      </c>
      <c r="D1482" s="6" t="s">
        <v>6411</v>
      </c>
      <c r="E1482" s="6" t="s">
        <v>7709</v>
      </c>
      <c r="F1482" s="6" t="s">
        <v>6402</v>
      </c>
      <c r="G1482" s="6">
        <v>2216</v>
      </c>
      <c r="H1482" s="6">
        <v>9248</v>
      </c>
      <c r="I1482" s="6">
        <v>1</v>
      </c>
      <c r="J1482" s="6">
        <v>0</v>
      </c>
      <c r="K1482" s="6">
        <v>0</v>
      </c>
      <c r="L1482" s="6"/>
      <c r="M1482" s="6">
        <v>2022</v>
      </c>
      <c r="N1482" s="6" t="s">
        <v>7745</v>
      </c>
      <c r="O1482" s="6">
        <v>6</v>
      </c>
      <c r="P1482" s="6"/>
      <c r="Q1482" s="6" t="s">
        <v>7733</v>
      </c>
      <c r="R1482" s="6" t="s">
        <v>7734</v>
      </c>
      <c r="S1482" s="6"/>
      <c r="T1482" s="6" t="s">
        <v>19982</v>
      </c>
      <c r="U1482">
        <f t="shared" si="23"/>
        <v>3</v>
      </c>
    </row>
    <row r="1483" spans="1:21" x14ac:dyDescent="0.2">
      <c r="A1483" s="6" t="s">
        <v>9617</v>
      </c>
      <c r="B1483" s="6" t="s">
        <v>9568</v>
      </c>
      <c r="C1483" s="6">
        <v>3523008</v>
      </c>
      <c r="D1483" s="6" t="s">
        <v>8006</v>
      </c>
      <c r="E1483" s="6" t="s">
        <v>9621</v>
      </c>
      <c r="F1483" s="6" t="s">
        <v>6402</v>
      </c>
      <c r="G1483" s="6">
        <v>3330</v>
      </c>
      <c r="H1483" s="6">
        <v>9248</v>
      </c>
      <c r="I1483" s="6">
        <v>1</v>
      </c>
      <c r="J1483" s="6">
        <v>1</v>
      </c>
      <c r="K1483" s="6">
        <v>0</v>
      </c>
      <c r="L1483" s="6"/>
      <c r="M1483" s="6">
        <v>2022</v>
      </c>
      <c r="N1483" s="6" t="s">
        <v>7745</v>
      </c>
      <c r="O1483" s="6">
        <v>6</v>
      </c>
      <c r="P1483" s="6"/>
      <c r="Q1483" s="6" t="s">
        <v>7733</v>
      </c>
      <c r="R1483" s="6" t="s">
        <v>7734</v>
      </c>
      <c r="S1483" s="6"/>
      <c r="T1483" s="6" t="s">
        <v>3026</v>
      </c>
      <c r="U1483">
        <f t="shared" si="23"/>
        <v>2</v>
      </c>
    </row>
    <row r="1484" spans="1:21" x14ac:dyDescent="0.2">
      <c r="A1484" s="6" t="s">
        <v>9617</v>
      </c>
      <c r="B1484" s="6" t="s">
        <v>9568</v>
      </c>
      <c r="C1484" s="6">
        <v>3523008</v>
      </c>
      <c r="D1484" s="6" t="s">
        <v>9622</v>
      </c>
      <c r="E1484" s="6" t="s">
        <v>6724</v>
      </c>
      <c r="F1484" s="6" t="s">
        <v>6402</v>
      </c>
      <c r="G1484" s="6">
        <v>710</v>
      </c>
      <c r="H1484" s="6">
        <v>9248</v>
      </c>
      <c r="I1484" s="6">
        <v>0</v>
      </c>
      <c r="J1484" s="6">
        <v>0</v>
      </c>
      <c r="K1484" s="6">
        <v>0</v>
      </c>
      <c r="L1484" s="6"/>
      <c r="M1484" s="6">
        <v>2022</v>
      </c>
      <c r="N1484" s="6" t="s">
        <v>7745</v>
      </c>
      <c r="O1484" s="6">
        <v>6</v>
      </c>
      <c r="P1484" s="6"/>
      <c r="Q1484" s="6" t="s">
        <v>7733</v>
      </c>
      <c r="R1484" s="6" t="s">
        <v>7734</v>
      </c>
      <c r="S1484" s="6"/>
      <c r="T1484" s="6" t="s">
        <v>19983</v>
      </c>
      <c r="U1484">
        <f t="shared" si="23"/>
        <v>1</v>
      </c>
    </row>
    <row r="1485" spans="1:21" x14ac:dyDescent="0.2">
      <c r="A1485" s="6" t="s">
        <v>9623</v>
      </c>
      <c r="B1485" s="6" t="s">
        <v>9624</v>
      </c>
      <c r="C1485" s="6">
        <v>3523001</v>
      </c>
      <c r="D1485" s="6" t="s">
        <v>6463</v>
      </c>
      <c r="E1485" s="6" t="s">
        <v>9625</v>
      </c>
      <c r="F1485" s="6" t="s">
        <v>6402</v>
      </c>
      <c r="G1485" s="6">
        <v>0</v>
      </c>
      <c r="H1485" s="6"/>
      <c r="I1485" s="6">
        <v>1</v>
      </c>
      <c r="J1485" s="6">
        <v>1</v>
      </c>
      <c r="K1485" s="6">
        <v>1</v>
      </c>
      <c r="L1485" s="6"/>
      <c r="M1485" s="6">
        <v>2022</v>
      </c>
      <c r="N1485" s="6" t="s">
        <v>7732</v>
      </c>
      <c r="O1485" s="6">
        <v>99</v>
      </c>
      <c r="P1485" s="6"/>
      <c r="Q1485" s="6" t="s">
        <v>7733</v>
      </c>
      <c r="R1485" s="6" t="s">
        <v>7734</v>
      </c>
      <c r="S1485" s="6"/>
      <c r="T1485" s="6" t="s">
        <v>1158</v>
      </c>
      <c r="U1485">
        <f t="shared" si="23"/>
        <v>1</v>
      </c>
    </row>
    <row r="1486" spans="1:21" x14ac:dyDescent="0.2">
      <c r="A1486" s="6" t="s">
        <v>9626</v>
      </c>
      <c r="B1486" s="6" t="s">
        <v>9624</v>
      </c>
      <c r="C1486" s="6">
        <v>3523001</v>
      </c>
      <c r="D1486" s="6" t="s">
        <v>7275</v>
      </c>
      <c r="E1486" s="6" t="s">
        <v>7108</v>
      </c>
      <c r="F1486" s="6" t="s">
        <v>6402</v>
      </c>
      <c r="G1486" s="6">
        <v>905</v>
      </c>
      <c r="H1486" s="6">
        <v>4707</v>
      </c>
      <c r="I1486" s="6">
        <v>1</v>
      </c>
      <c r="J1486" s="6">
        <v>1</v>
      </c>
      <c r="K1486" s="6">
        <v>0</v>
      </c>
      <c r="L1486" s="6"/>
      <c r="M1486" s="6">
        <v>2022</v>
      </c>
      <c r="N1486" s="6" t="s">
        <v>7745</v>
      </c>
      <c r="O1486" s="6">
        <v>99</v>
      </c>
      <c r="P1486" s="6"/>
      <c r="Q1486" s="6" t="s">
        <v>7733</v>
      </c>
      <c r="R1486" s="6" t="s">
        <v>7734</v>
      </c>
      <c r="S1486" s="6"/>
      <c r="T1486" s="6" t="s">
        <v>5039</v>
      </c>
      <c r="U1486">
        <f t="shared" si="23"/>
        <v>6</v>
      </c>
    </row>
    <row r="1487" spans="1:21" x14ac:dyDescent="0.2">
      <c r="A1487" s="6" t="s">
        <v>9626</v>
      </c>
      <c r="B1487" s="6" t="s">
        <v>9624</v>
      </c>
      <c r="C1487" s="6">
        <v>3523001</v>
      </c>
      <c r="D1487" s="6" t="s">
        <v>6597</v>
      </c>
      <c r="E1487" s="6" t="s">
        <v>9627</v>
      </c>
      <c r="F1487" s="6" t="s">
        <v>6402</v>
      </c>
      <c r="G1487" s="6">
        <v>729</v>
      </c>
      <c r="H1487" s="6">
        <v>4707</v>
      </c>
      <c r="I1487" s="6">
        <v>0</v>
      </c>
      <c r="J1487" s="6">
        <v>0</v>
      </c>
      <c r="K1487" s="6">
        <v>0</v>
      </c>
      <c r="L1487" s="6"/>
      <c r="M1487" s="6">
        <v>2022</v>
      </c>
      <c r="N1487" s="6" t="s">
        <v>7745</v>
      </c>
      <c r="O1487" s="6">
        <v>99</v>
      </c>
      <c r="P1487" s="6"/>
      <c r="Q1487" s="6" t="s">
        <v>7733</v>
      </c>
      <c r="R1487" s="6" t="s">
        <v>7734</v>
      </c>
      <c r="S1487" s="6"/>
      <c r="T1487" s="6" t="s">
        <v>5040</v>
      </c>
      <c r="U1487">
        <f t="shared" si="23"/>
        <v>5</v>
      </c>
    </row>
    <row r="1488" spans="1:21" x14ac:dyDescent="0.2">
      <c r="A1488" s="6" t="s">
        <v>9626</v>
      </c>
      <c r="B1488" s="6" t="s">
        <v>9624</v>
      </c>
      <c r="C1488" s="6">
        <v>3523001</v>
      </c>
      <c r="D1488" s="6" t="s">
        <v>6434</v>
      </c>
      <c r="E1488" s="6" t="s">
        <v>9628</v>
      </c>
      <c r="F1488" s="6" t="s">
        <v>6402</v>
      </c>
      <c r="G1488" s="6">
        <v>783</v>
      </c>
      <c r="H1488" s="6">
        <v>4707</v>
      </c>
      <c r="I1488" s="6">
        <v>1</v>
      </c>
      <c r="J1488" s="6">
        <v>1</v>
      </c>
      <c r="K1488" s="6">
        <v>0</v>
      </c>
      <c r="L1488" s="6"/>
      <c r="M1488" s="6">
        <v>2022</v>
      </c>
      <c r="N1488" s="6" t="s">
        <v>7745</v>
      </c>
      <c r="O1488" s="6">
        <v>99</v>
      </c>
      <c r="P1488" s="6"/>
      <c r="Q1488" s="6" t="s">
        <v>7733</v>
      </c>
      <c r="R1488" s="6" t="s">
        <v>7734</v>
      </c>
      <c r="S1488" s="6"/>
      <c r="T1488" s="6" t="s">
        <v>5038</v>
      </c>
      <c r="U1488">
        <f t="shared" si="23"/>
        <v>4</v>
      </c>
    </row>
    <row r="1489" spans="1:21" x14ac:dyDescent="0.2">
      <c r="A1489" s="6" t="s">
        <v>9626</v>
      </c>
      <c r="B1489" s="6" t="s">
        <v>9624</v>
      </c>
      <c r="C1489" s="6">
        <v>3523001</v>
      </c>
      <c r="D1489" s="6" t="s">
        <v>7071</v>
      </c>
      <c r="E1489" s="6" t="s">
        <v>9629</v>
      </c>
      <c r="F1489" s="6" t="s">
        <v>6402</v>
      </c>
      <c r="G1489" s="6">
        <v>875</v>
      </c>
      <c r="H1489" s="6">
        <v>4707</v>
      </c>
      <c r="I1489" s="6">
        <v>1</v>
      </c>
      <c r="J1489" s="6">
        <v>1</v>
      </c>
      <c r="K1489" s="6">
        <v>0</v>
      </c>
      <c r="L1489" s="6"/>
      <c r="M1489" s="6">
        <v>2022</v>
      </c>
      <c r="N1489" s="6" t="s">
        <v>7745</v>
      </c>
      <c r="O1489" s="6">
        <v>99</v>
      </c>
      <c r="P1489" s="6"/>
      <c r="Q1489" s="6" t="s">
        <v>7733</v>
      </c>
      <c r="R1489" s="6" t="s">
        <v>7734</v>
      </c>
      <c r="S1489" s="6"/>
      <c r="T1489" s="6" t="s">
        <v>5037</v>
      </c>
      <c r="U1489">
        <f t="shared" si="23"/>
        <v>3</v>
      </c>
    </row>
    <row r="1490" spans="1:21" x14ac:dyDescent="0.2">
      <c r="A1490" s="6" t="s">
        <v>9626</v>
      </c>
      <c r="B1490" s="6" t="s">
        <v>9624</v>
      </c>
      <c r="C1490" s="6">
        <v>3523001</v>
      </c>
      <c r="D1490" s="6" t="s">
        <v>9630</v>
      </c>
      <c r="E1490" s="6" t="s">
        <v>9398</v>
      </c>
      <c r="F1490" s="6" t="s">
        <v>6402</v>
      </c>
      <c r="G1490" s="6">
        <v>755</v>
      </c>
      <c r="H1490" s="6">
        <v>4707</v>
      </c>
      <c r="I1490" s="6">
        <v>0</v>
      </c>
      <c r="J1490" s="6">
        <v>1</v>
      </c>
      <c r="K1490" s="6">
        <v>0</v>
      </c>
      <c r="L1490" s="6"/>
      <c r="M1490" s="6">
        <v>2022</v>
      </c>
      <c r="N1490" s="6" t="s">
        <v>7745</v>
      </c>
      <c r="O1490" s="6">
        <v>99</v>
      </c>
      <c r="P1490" s="6"/>
      <c r="Q1490" s="6" t="s">
        <v>7733</v>
      </c>
      <c r="R1490" s="6" t="s">
        <v>7734</v>
      </c>
      <c r="S1490" s="6"/>
      <c r="T1490" s="6" t="s">
        <v>5036</v>
      </c>
      <c r="U1490">
        <f t="shared" si="23"/>
        <v>2</v>
      </c>
    </row>
    <row r="1491" spans="1:21" x14ac:dyDescent="0.2">
      <c r="A1491" s="6" t="s">
        <v>9626</v>
      </c>
      <c r="B1491" s="6" t="s">
        <v>9624</v>
      </c>
      <c r="C1491" s="6">
        <v>3523001</v>
      </c>
      <c r="D1491" s="6" t="s">
        <v>6571</v>
      </c>
      <c r="E1491" s="6" t="s">
        <v>9631</v>
      </c>
      <c r="F1491" s="6" t="s">
        <v>6402</v>
      </c>
      <c r="G1491" s="6">
        <v>660</v>
      </c>
      <c r="H1491" s="6">
        <v>4707</v>
      </c>
      <c r="I1491" s="6">
        <v>0</v>
      </c>
      <c r="J1491" s="6">
        <v>0</v>
      </c>
      <c r="K1491" s="6">
        <v>0</v>
      </c>
      <c r="L1491" s="6"/>
      <c r="M1491" s="6">
        <v>2022</v>
      </c>
      <c r="N1491" s="6" t="s">
        <v>7745</v>
      </c>
      <c r="O1491" s="6">
        <v>99</v>
      </c>
      <c r="P1491" s="6"/>
      <c r="Q1491" s="6" t="s">
        <v>7733</v>
      </c>
      <c r="R1491" s="6" t="s">
        <v>7734</v>
      </c>
      <c r="S1491" s="6"/>
      <c r="T1491" s="6" t="s">
        <v>5041</v>
      </c>
      <c r="U1491">
        <f t="shared" si="23"/>
        <v>1</v>
      </c>
    </row>
    <row r="1492" spans="1:21" x14ac:dyDescent="0.2">
      <c r="A1492" s="6" t="s">
        <v>9632</v>
      </c>
      <c r="B1492" s="6" t="s">
        <v>9633</v>
      </c>
      <c r="C1492" s="6">
        <v>3554020</v>
      </c>
      <c r="D1492" s="6" t="s">
        <v>7051</v>
      </c>
      <c r="E1492" s="6" t="s">
        <v>7960</v>
      </c>
      <c r="F1492" s="6" t="s">
        <v>6402</v>
      </c>
      <c r="G1492" s="6">
        <v>672</v>
      </c>
      <c r="H1492" s="6">
        <v>3375</v>
      </c>
      <c r="I1492" s="6">
        <v>0</v>
      </c>
      <c r="J1492" s="6">
        <v>0</v>
      </c>
      <c r="K1492" s="6">
        <v>0</v>
      </c>
      <c r="L1492" s="6"/>
      <c r="M1492" s="6">
        <v>2022</v>
      </c>
      <c r="N1492" s="6" t="s">
        <v>7732</v>
      </c>
      <c r="O1492" s="6">
        <v>99</v>
      </c>
      <c r="P1492" s="6"/>
      <c r="Q1492" s="6" t="s">
        <v>7733</v>
      </c>
      <c r="R1492" s="6" t="s">
        <v>7734</v>
      </c>
      <c r="S1492" s="6"/>
      <c r="T1492" s="6" t="s">
        <v>1288</v>
      </c>
      <c r="U1492">
        <f t="shared" si="23"/>
        <v>4</v>
      </c>
    </row>
    <row r="1493" spans="1:21" x14ac:dyDescent="0.2">
      <c r="A1493" s="6" t="s">
        <v>9632</v>
      </c>
      <c r="B1493" s="6" t="s">
        <v>9633</v>
      </c>
      <c r="C1493" s="6">
        <v>3554020</v>
      </c>
      <c r="D1493" s="6" t="s">
        <v>6550</v>
      </c>
      <c r="E1493" s="6" t="s">
        <v>9634</v>
      </c>
      <c r="F1493" s="6" t="s">
        <v>6402</v>
      </c>
      <c r="G1493" s="6">
        <v>1556</v>
      </c>
      <c r="H1493" s="6">
        <v>3375</v>
      </c>
      <c r="I1493" s="6">
        <v>0</v>
      </c>
      <c r="J1493" s="6">
        <v>1</v>
      </c>
      <c r="K1493" s="6">
        <v>0</v>
      </c>
      <c r="L1493" s="6"/>
      <c r="M1493" s="6">
        <v>2022</v>
      </c>
      <c r="N1493" s="6" t="s">
        <v>7732</v>
      </c>
      <c r="O1493" s="6">
        <v>99</v>
      </c>
      <c r="P1493" s="6"/>
      <c r="Q1493" s="6" t="s">
        <v>7733</v>
      </c>
      <c r="R1493" s="6" t="s">
        <v>7734</v>
      </c>
      <c r="S1493" s="6"/>
      <c r="T1493" s="6" t="s">
        <v>1287</v>
      </c>
      <c r="U1493">
        <f t="shared" si="23"/>
        <v>3</v>
      </c>
    </row>
    <row r="1494" spans="1:21" x14ac:dyDescent="0.2">
      <c r="A1494" s="6" t="s">
        <v>9632</v>
      </c>
      <c r="B1494" s="6" t="s">
        <v>9633</v>
      </c>
      <c r="C1494" s="6">
        <v>3554020</v>
      </c>
      <c r="D1494" s="6" t="s">
        <v>7262</v>
      </c>
      <c r="E1494" s="6" t="s">
        <v>6743</v>
      </c>
      <c r="F1494" s="6" t="s">
        <v>6402</v>
      </c>
      <c r="G1494" s="6">
        <v>1088</v>
      </c>
      <c r="H1494" s="6">
        <v>3375</v>
      </c>
      <c r="I1494" s="6">
        <v>0</v>
      </c>
      <c r="J1494" s="6">
        <v>0</v>
      </c>
      <c r="K1494" s="6">
        <v>0</v>
      </c>
      <c r="L1494" s="6"/>
      <c r="M1494" s="6">
        <v>2022</v>
      </c>
      <c r="N1494" s="6" t="s">
        <v>7732</v>
      </c>
      <c r="O1494" s="6">
        <v>99</v>
      </c>
      <c r="P1494" s="6"/>
      <c r="Q1494" s="6" t="s">
        <v>7733</v>
      </c>
      <c r="R1494" s="6" t="s">
        <v>7734</v>
      </c>
      <c r="S1494" s="6"/>
      <c r="T1494" s="6" t="s">
        <v>1289</v>
      </c>
      <c r="U1494">
        <f t="shared" si="23"/>
        <v>2</v>
      </c>
    </row>
    <row r="1495" spans="1:21" x14ac:dyDescent="0.2">
      <c r="A1495" s="6" t="s">
        <v>9632</v>
      </c>
      <c r="B1495" s="6" t="s">
        <v>9633</v>
      </c>
      <c r="C1495" s="6">
        <v>3554020</v>
      </c>
      <c r="D1495" s="6" t="s">
        <v>6622</v>
      </c>
      <c r="E1495" s="6" t="s">
        <v>6743</v>
      </c>
      <c r="F1495" s="6" t="s">
        <v>6402</v>
      </c>
      <c r="G1495" s="6">
        <v>59</v>
      </c>
      <c r="H1495" s="6">
        <v>3375</v>
      </c>
      <c r="I1495" s="6">
        <v>0</v>
      </c>
      <c r="J1495" s="6">
        <v>0</v>
      </c>
      <c r="K1495" s="6">
        <v>0</v>
      </c>
      <c r="L1495" s="6"/>
      <c r="M1495" s="6">
        <v>2022</v>
      </c>
      <c r="N1495" s="6" t="s">
        <v>7732</v>
      </c>
      <c r="O1495" s="6">
        <v>99</v>
      </c>
      <c r="P1495" s="6"/>
      <c r="Q1495" s="6" t="s">
        <v>7733</v>
      </c>
      <c r="R1495" s="6" t="s">
        <v>7734</v>
      </c>
      <c r="S1495" s="6"/>
      <c r="T1495" s="6" t="s">
        <v>1290</v>
      </c>
      <c r="U1495">
        <f t="shared" si="23"/>
        <v>1</v>
      </c>
    </row>
    <row r="1496" spans="1:21" x14ac:dyDescent="0.2">
      <c r="A1496" s="6" t="s">
        <v>9635</v>
      </c>
      <c r="B1496" s="6" t="s">
        <v>9633</v>
      </c>
      <c r="C1496" s="6">
        <v>3554020</v>
      </c>
      <c r="D1496" s="6" t="s">
        <v>6867</v>
      </c>
      <c r="E1496" s="6" t="s">
        <v>6669</v>
      </c>
      <c r="F1496" s="6" t="s">
        <v>6402</v>
      </c>
      <c r="G1496" s="6">
        <v>1282</v>
      </c>
      <c r="H1496" s="6">
        <v>16171</v>
      </c>
      <c r="I1496" s="6">
        <v>0</v>
      </c>
      <c r="J1496" s="6">
        <v>0</v>
      </c>
      <c r="K1496" s="6">
        <v>0</v>
      </c>
      <c r="L1496" s="6"/>
      <c r="M1496" s="6">
        <v>2022</v>
      </c>
      <c r="N1496" s="6" t="s">
        <v>7745</v>
      </c>
      <c r="O1496" s="6">
        <v>99</v>
      </c>
      <c r="P1496" s="6"/>
      <c r="Q1496" s="6" t="s">
        <v>7733</v>
      </c>
      <c r="R1496" s="6" t="s">
        <v>7734</v>
      </c>
      <c r="S1496" s="6"/>
      <c r="T1496" s="6" t="s">
        <v>5707</v>
      </c>
      <c r="U1496">
        <f t="shared" si="23"/>
        <v>12</v>
      </c>
    </row>
    <row r="1497" spans="1:21" x14ac:dyDescent="0.2">
      <c r="A1497" s="6" t="s">
        <v>9635</v>
      </c>
      <c r="B1497" s="6" t="s">
        <v>9633</v>
      </c>
      <c r="C1497" s="6">
        <v>3554020</v>
      </c>
      <c r="D1497" s="6" t="s">
        <v>6573</v>
      </c>
      <c r="E1497" s="6" t="s">
        <v>9636</v>
      </c>
      <c r="F1497" s="6" t="s">
        <v>6402</v>
      </c>
      <c r="G1497" s="6">
        <v>260</v>
      </c>
      <c r="H1497" s="6">
        <v>16171</v>
      </c>
      <c r="I1497" s="6">
        <v>0</v>
      </c>
      <c r="J1497" s="6">
        <v>0</v>
      </c>
      <c r="K1497" s="6">
        <v>0</v>
      </c>
      <c r="L1497" s="6"/>
      <c r="M1497" s="6">
        <v>2022</v>
      </c>
      <c r="N1497" s="6" t="s">
        <v>7745</v>
      </c>
      <c r="O1497" s="6">
        <v>99</v>
      </c>
      <c r="P1497" s="6"/>
      <c r="Q1497" s="6" t="s">
        <v>7733</v>
      </c>
      <c r="R1497" s="6" t="s">
        <v>7734</v>
      </c>
      <c r="S1497" s="6"/>
      <c r="T1497" s="6" t="s">
        <v>5708</v>
      </c>
      <c r="U1497">
        <f t="shared" si="23"/>
        <v>11</v>
      </c>
    </row>
    <row r="1498" spans="1:21" x14ac:dyDescent="0.2">
      <c r="A1498" s="6" t="s">
        <v>9635</v>
      </c>
      <c r="B1498" s="6" t="s">
        <v>9633</v>
      </c>
      <c r="C1498" s="6">
        <v>3554020</v>
      </c>
      <c r="D1498" s="6" t="s">
        <v>9637</v>
      </c>
      <c r="E1498" s="6" t="s">
        <v>9638</v>
      </c>
      <c r="F1498" s="6" t="s">
        <v>6402</v>
      </c>
      <c r="G1498" s="6">
        <v>1361</v>
      </c>
      <c r="H1498" s="6">
        <v>16171</v>
      </c>
      <c r="I1498" s="6">
        <v>0</v>
      </c>
      <c r="J1498" s="6">
        <v>0</v>
      </c>
      <c r="K1498" s="6">
        <v>0</v>
      </c>
      <c r="L1498" s="6"/>
      <c r="M1498" s="6">
        <v>2022</v>
      </c>
      <c r="N1498" s="6" t="s">
        <v>7745</v>
      </c>
      <c r="O1498" s="6">
        <v>99</v>
      </c>
      <c r="P1498" s="6"/>
      <c r="Q1498" s="6" t="s">
        <v>7733</v>
      </c>
      <c r="R1498" s="6" t="s">
        <v>7734</v>
      </c>
      <c r="S1498" s="6"/>
      <c r="T1498" s="6" t="s">
        <v>5709</v>
      </c>
      <c r="U1498">
        <f t="shared" si="23"/>
        <v>10</v>
      </c>
    </row>
    <row r="1499" spans="1:21" x14ac:dyDescent="0.2">
      <c r="A1499" s="6" t="s">
        <v>9635</v>
      </c>
      <c r="B1499" s="6" t="s">
        <v>9633</v>
      </c>
      <c r="C1499" s="6">
        <v>3554020</v>
      </c>
      <c r="D1499" s="6" t="s">
        <v>6838</v>
      </c>
      <c r="E1499" s="6" t="s">
        <v>9639</v>
      </c>
      <c r="F1499" s="6" t="s">
        <v>6402</v>
      </c>
      <c r="G1499" s="6">
        <v>1421</v>
      </c>
      <c r="H1499" s="6">
        <v>16171</v>
      </c>
      <c r="I1499" s="6">
        <v>0</v>
      </c>
      <c r="J1499" s="6">
        <v>0</v>
      </c>
      <c r="K1499" s="6">
        <v>0</v>
      </c>
      <c r="L1499" s="6"/>
      <c r="M1499" s="6">
        <v>2022</v>
      </c>
      <c r="N1499" s="6" t="s">
        <v>7745</v>
      </c>
      <c r="O1499" s="6">
        <v>99</v>
      </c>
      <c r="P1499" s="6"/>
      <c r="Q1499" s="6" t="s">
        <v>7733</v>
      </c>
      <c r="R1499" s="6" t="s">
        <v>7734</v>
      </c>
      <c r="S1499" s="6"/>
      <c r="T1499" s="6" t="s">
        <v>5710</v>
      </c>
      <c r="U1499">
        <f t="shared" si="23"/>
        <v>9</v>
      </c>
    </row>
    <row r="1500" spans="1:21" x14ac:dyDescent="0.2">
      <c r="A1500" s="6" t="s">
        <v>9635</v>
      </c>
      <c r="B1500" s="6" t="s">
        <v>9633</v>
      </c>
      <c r="C1500" s="6">
        <v>3554020</v>
      </c>
      <c r="D1500" s="6" t="s">
        <v>6615</v>
      </c>
      <c r="E1500" s="6" t="s">
        <v>9640</v>
      </c>
      <c r="F1500" s="6" t="s">
        <v>6402</v>
      </c>
      <c r="G1500" s="6">
        <v>1798</v>
      </c>
      <c r="H1500" s="6">
        <v>16171</v>
      </c>
      <c r="I1500" s="6">
        <v>0</v>
      </c>
      <c r="J1500" s="6">
        <v>1</v>
      </c>
      <c r="K1500" s="6">
        <v>0</v>
      </c>
      <c r="L1500" s="6"/>
      <c r="M1500" s="6">
        <v>2022</v>
      </c>
      <c r="N1500" s="6" t="s">
        <v>7745</v>
      </c>
      <c r="O1500" s="6">
        <v>99</v>
      </c>
      <c r="P1500" s="6"/>
      <c r="Q1500" s="6" t="s">
        <v>7733</v>
      </c>
      <c r="R1500" s="6" t="s">
        <v>7734</v>
      </c>
      <c r="S1500" s="6"/>
      <c r="T1500" s="6" t="s">
        <v>5706</v>
      </c>
      <c r="U1500">
        <f t="shared" si="23"/>
        <v>8</v>
      </c>
    </row>
    <row r="1501" spans="1:21" x14ac:dyDescent="0.2">
      <c r="A1501" s="6" t="s">
        <v>9635</v>
      </c>
      <c r="B1501" s="6" t="s">
        <v>9633</v>
      </c>
      <c r="C1501" s="6">
        <v>3554020</v>
      </c>
      <c r="D1501" s="6" t="s">
        <v>6646</v>
      </c>
      <c r="E1501" s="6" t="s">
        <v>9641</v>
      </c>
      <c r="F1501" s="6" t="s">
        <v>6402</v>
      </c>
      <c r="G1501" s="6">
        <v>1825</v>
      </c>
      <c r="H1501" s="6">
        <v>16171</v>
      </c>
      <c r="I1501" s="6">
        <v>1</v>
      </c>
      <c r="J1501" s="6">
        <v>1</v>
      </c>
      <c r="K1501" s="6">
        <v>0</v>
      </c>
      <c r="L1501" s="6"/>
      <c r="M1501" s="6">
        <v>2022</v>
      </c>
      <c r="N1501" s="6" t="s">
        <v>7745</v>
      </c>
      <c r="O1501" s="6">
        <v>99</v>
      </c>
      <c r="P1501" s="6"/>
      <c r="Q1501" s="6" t="s">
        <v>7733</v>
      </c>
      <c r="R1501" s="6" t="s">
        <v>7734</v>
      </c>
      <c r="S1501" s="6"/>
      <c r="T1501" s="6" t="s">
        <v>5705</v>
      </c>
      <c r="U1501">
        <f t="shared" si="23"/>
        <v>7</v>
      </c>
    </row>
    <row r="1502" spans="1:21" x14ac:dyDescent="0.2">
      <c r="A1502" s="6" t="s">
        <v>9635</v>
      </c>
      <c r="B1502" s="6" t="s">
        <v>9633</v>
      </c>
      <c r="C1502" s="6">
        <v>3554020</v>
      </c>
      <c r="D1502" s="6" t="s">
        <v>6545</v>
      </c>
      <c r="E1502" s="6" t="s">
        <v>9642</v>
      </c>
      <c r="F1502" s="6" t="s">
        <v>6402</v>
      </c>
      <c r="G1502" s="6">
        <v>1467</v>
      </c>
      <c r="H1502" s="6">
        <v>16171</v>
      </c>
      <c r="I1502" s="6">
        <v>0</v>
      </c>
      <c r="J1502" s="6">
        <v>1</v>
      </c>
      <c r="K1502" s="6">
        <v>0</v>
      </c>
      <c r="L1502" s="6"/>
      <c r="M1502" s="6">
        <v>2022</v>
      </c>
      <c r="N1502" s="6" t="s">
        <v>7745</v>
      </c>
      <c r="O1502" s="6">
        <v>99</v>
      </c>
      <c r="P1502" s="6"/>
      <c r="Q1502" s="6" t="s">
        <v>7733</v>
      </c>
      <c r="R1502" s="6" t="s">
        <v>7734</v>
      </c>
      <c r="S1502" s="6"/>
      <c r="T1502" s="6" t="s">
        <v>5704</v>
      </c>
      <c r="U1502">
        <f t="shared" si="23"/>
        <v>6</v>
      </c>
    </row>
    <row r="1503" spans="1:21" x14ac:dyDescent="0.2">
      <c r="A1503" s="6" t="s">
        <v>9635</v>
      </c>
      <c r="B1503" s="6" t="s">
        <v>9633</v>
      </c>
      <c r="C1503" s="6">
        <v>3554020</v>
      </c>
      <c r="D1503" s="6" t="s">
        <v>6838</v>
      </c>
      <c r="E1503" s="6" t="s">
        <v>9643</v>
      </c>
      <c r="F1503" s="6" t="s">
        <v>6402</v>
      </c>
      <c r="G1503" s="6">
        <v>296</v>
      </c>
      <c r="H1503" s="6">
        <v>16171</v>
      </c>
      <c r="I1503" s="6">
        <v>0</v>
      </c>
      <c r="J1503" s="6">
        <v>0</v>
      </c>
      <c r="K1503" s="6">
        <v>0</v>
      </c>
      <c r="L1503" s="6"/>
      <c r="M1503" s="6">
        <v>2022</v>
      </c>
      <c r="N1503" s="6" t="s">
        <v>7745</v>
      </c>
      <c r="O1503" s="6">
        <v>99</v>
      </c>
      <c r="P1503" s="6"/>
      <c r="Q1503" s="6" t="s">
        <v>7733</v>
      </c>
      <c r="R1503" s="6" t="s">
        <v>7734</v>
      </c>
      <c r="S1503" s="6"/>
      <c r="T1503" s="6" t="s">
        <v>5711</v>
      </c>
      <c r="U1503">
        <f t="shared" si="23"/>
        <v>5</v>
      </c>
    </row>
    <row r="1504" spans="1:21" x14ac:dyDescent="0.2">
      <c r="A1504" s="6" t="s">
        <v>9635</v>
      </c>
      <c r="B1504" s="6" t="s">
        <v>9633</v>
      </c>
      <c r="C1504" s="6">
        <v>3554020</v>
      </c>
      <c r="D1504" s="6" t="s">
        <v>6466</v>
      </c>
      <c r="E1504" s="6" t="s">
        <v>7284</v>
      </c>
      <c r="F1504" s="6" t="s">
        <v>6402</v>
      </c>
      <c r="G1504" s="6">
        <v>915</v>
      </c>
      <c r="H1504" s="6">
        <v>16171</v>
      </c>
      <c r="I1504" s="6">
        <v>0</v>
      </c>
      <c r="J1504" s="6">
        <v>0</v>
      </c>
      <c r="K1504" s="6">
        <v>0</v>
      </c>
      <c r="L1504" s="6"/>
      <c r="M1504" s="6">
        <v>2022</v>
      </c>
      <c r="N1504" s="6" t="s">
        <v>7745</v>
      </c>
      <c r="O1504" s="6">
        <v>99</v>
      </c>
      <c r="P1504" s="6"/>
      <c r="Q1504" s="6" t="s">
        <v>7733</v>
      </c>
      <c r="R1504" s="6" t="s">
        <v>7734</v>
      </c>
      <c r="S1504" s="6"/>
      <c r="T1504" s="6" t="s">
        <v>5712</v>
      </c>
      <c r="U1504">
        <f t="shared" si="23"/>
        <v>4</v>
      </c>
    </row>
    <row r="1505" spans="1:21" x14ac:dyDescent="0.2">
      <c r="A1505" s="6" t="s">
        <v>9635</v>
      </c>
      <c r="B1505" s="6" t="s">
        <v>9633</v>
      </c>
      <c r="C1505" s="6">
        <v>3554020</v>
      </c>
      <c r="D1505" s="6" t="s">
        <v>9644</v>
      </c>
      <c r="E1505" s="6" t="s">
        <v>9645</v>
      </c>
      <c r="F1505" s="6" t="s">
        <v>6402</v>
      </c>
      <c r="G1505" s="6">
        <v>1758</v>
      </c>
      <c r="H1505" s="6">
        <v>16171</v>
      </c>
      <c r="I1505" s="6">
        <v>0</v>
      </c>
      <c r="J1505" s="6">
        <v>1</v>
      </c>
      <c r="K1505" s="6">
        <v>0</v>
      </c>
      <c r="L1505" s="6"/>
      <c r="M1505" s="6">
        <v>2022</v>
      </c>
      <c r="N1505" s="6" t="s">
        <v>7745</v>
      </c>
      <c r="O1505" s="6">
        <v>99</v>
      </c>
      <c r="P1505" s="6"/>
      <c r="Q1505" s="6" t="s">
        <v>7733</v>
      </c>
      <c r="R1505" s="6" t="s">
        <v>7734</v>
      </c>
      <c r="S1505" s="6"/>
      <c r="T1505" s="6" t="s">
        <v>5703</v>
      </c>
      <c r="U1505">
        <f t="shared" si="23"/>
        <v>3</v>
      </c>
    </row>
    <row r="1506" spans="1:21" x14ac:dyDescent="0.2">
      <c r="A1506" s="6" t="s">
        <v>9635</v>
      </c>
      <c r="B1506" s="6" t="s">
        <v>9633</v>
      </c>
      <c r="C1506" s="6">
        <v>3554020</v>
      </c>
      <c r="D1506" s="6" t="s">
        <v>6997</v>
      </c>
      <c r="E1506" s="6" t="s">
        <v>8671</v>
      </c>
      <c r="F1506" s="6" t="s">
        <v>6402</v>
      </c>
      <c r="G1506" s="6">
        <v>1857</v>
      </c>
      <c r="H1506" s="6">
        <v>16171</v>
      </c>
      <c r="I1506" s="6">
        <v>1</v>
      </c>
      <c r="J1506" s="6">
        <v>1</v>
      </c>
      <c r="K1506" s="6">
        <v>0</v>
      </c>
      <c r="L1506" s="6"/>
      <c r="M1506" s="6">
        <v>2022</v>
      </c>
      <c r="N1506" s="6" t="s">
        <v>7745</v>
      </c>
      <c r="O1506" s="6">
        <v>99</v>
      </c>
      <c r="P1506" s="6"/>
      <c r="Q1506" s="6" t="s">
        <v>7733</v>
      </c>
      <c r="R1506" s="6" t="s">
        <v>7734</v>
      </c>
      <c r="S1506" s="6"/>
      <c r="T1506" s="6" t="s">
        <v>5702</v>
      </c>
      <c r="U1506">
        <f t="shared" si="23"/>
        <v>2</v>
      </c>
    </row>
    <row r="1507" spans="1:21" x14ac:dyDescent="0.2">
      <c r="A1507" s="6" t="s">
        <v>9635</v>
      </c>
      <c r="B1507" s="6" t="s">
        <v>9633</v>
      </c>
      <c r="C1507" s="6">
        <v>3554020</v>
      </c>
      <c r="D1507" s="6" t="s">
        <v>6411</v>
      </c>
      <c r="E1507" s="6" t="s">
        <v>7107</v>
      </c>
      <c r="F1507" s="6" t="s">
        <v>6402</v>
      </c>
      <c r="G1507" s="6">
        <v>1931</v>
      </c>
      <c r="H1507" s="6">
        <v>16171</v>
      </c>
      <c r="I1507" s="6">
        <v>0</v>
      </c>
      <c r="J1507" s="6">
        <v>1</v>
      </c>
      <c r="K1507" s="6">
        <v>0</v>
      </c>
      <c r="L1507" s="6"/>
      <c r="M1507" s="6">
        <v>2022</v>
      </c>
      <c r="N1507" s="6" t="s">
        <v>7745</v>
      </c>
      <c r="O1507" s="6">
        <v>99</v>
      </c>
      <c r="P1507" s="6"/>
      <c r="Q1507" s="6" t="s">
        <v>7733</v>
      </c>
      <c r="R1507" s="6" t="s">
        <v>7734</v>
      </c>
      <c r="S1507" s="6"/>
      <c r="T1507" s="6" t="s">
        <v>5701</v>
      </c>
      <c r="U1507">
        <f t="shared" si="23"/>
        <v>1</v>
      </c>
    </row>
    <row r="1508" spans="1:21" x14ac:dyDescent="0.2">
      <c r="A1508" s="6" t="s">
        <v>9646</v>
      </c>
      <c r="B1508" s="6" t="s">
        <v>9647</v>
      </c>
      <c r="C1508" s="6">
        <v>3546024</v>
      </c>
      <c r="D1508" s="6" t="s">
        <v>7063</v>
      </c>
      <c r="E1508" s="6" t="s">
        <v>9648</v>
      </c>
      <c r="F1508" s="6" t="s">
        <v>6402</v>
      </c>
      <c r="G1508" s="6">
        <v>0</v>
      </c>
      <c r="H1508" s="6"/>
      <c r="I1508" s="6">
        <v>0</v>
      </c>
      <c r="J1508" s="6">
        <v>1</v>
      </c>
      <c r="K1508" s="6">
        <v>1</v>
      </c>
      <c r="L1508" s="6"/>
      <c r="M1508" s="6">
        <v>2022</v>
      </c>
      <c r="N1508" s="6" t="s">
        <v>7732</v>
      </c>
      <c r="O1508" s="6">
        <v>99</v>
      </c>
      <c r="P1508" s="6"/>
      <c r="Q1508" s="6" t="s">
        <v>7733</v>
      </c>
      <c r="R1508" s="6" t="s">
        <v>7734</v>
      </c>
      <c r="S1508" s="6"/>
      <c r="T1508" s="6" t="s">
        <v>679</v>
      </c>
      <c r="U1508">
        <f t="shared" si="23"/>
        <v>1</v>
      </c>
    </row>
    <row r="1509" spans="1:21" x14ac:dyDescent="0.2">
      <c r="A1509" s="6" t="s">
        <v>9649</v>
      </c>
      <c r="B1509" s="6" t="s">
        <v>9647</v>
      </c>
      <c r="C1509" s="6">
        <v>3546024</v>
      </c>
      <c r="D1509" s="6" t="s">
        <v>9650</v>
      </c>
      <c r="E1509" s="6" t="s">
        <v>9651</v>
      </c>
      <c r="F1509" s="6" t="s">
        <v>6402</v>
      </c>
      <c r="G1509" s="6">
        <v>0</v>
      </c>
      <c r="H1509" s="6"/>
      <c r="I1509" s="6">
        <v>0</v>
      </c>
      <c r="J1509" s="6">
        <v>1</v>
      </c>
      <c r="K1509" s="6">
        <v>1</v>
      </c>
      <c r="L1509" s="6"/>
      <c r="M1509" s="6">
        <v>2022</v>
      </c>
      <c r="N1509" s="6" t="s">
        <v>7770</v>
      </c>
      <c r="O1509" s="6">
        <v>99</v>
      </c>
      <c r="P1509" s="6"/>
      <c r="Q1509" s="6" t="s">
        <v>7733</v>
      </c>
      <c r="R1509" s="6" t="s">
        <v>7734</v>
      </c>
      <c r="S1509" s="6"/>
      <c r="T1509" s="6" t="s">
        <v>2588</v>
      </c>
      <c r="U1509">
        <f t="shared" si="23"/>
        <v>1</v>
      </c>
    </row>
    <row r="1510" spans="1:21" x14ac:dyDescent="0.2">
      <c r="A1510" s="6" t="s">
        <v>9652</v>
      </c>
      <c r="B1510" s="6" t="s">
        <v>9647</v>
      </c>
      <c r="C1510" s="6">
        <v>3546024</v>
      </c>
      <c r="D1510" s="6" t="s">
        <v>6423</v>
      </c>
      <c r="E1510" s="6" t="s">
        <v>7108</v>
      </c>
      <c r="F1510" s="6" t="s">
        <v>6402</v>
      </c>
      <c r="G1510" s="6">
        <v>18</v>
      </c>
      <c r="H1510" s="6">
        <v>723</v>
      </c>
      <c r="I1510" s="6">
        <v>0</v>
      </c>
      <c r="J1510" s="6">
        <v>0</v>
      </c>
      <c r="K1510" s="6">
        <v>0</v>
      </c>
      <c r="L1510" s="6"/>
      <c r="M1510" s="6">
        <v>2022</v>
      </c>
      <c r="N1510" s="6" t="s">
        <v>7745</v>
      </c>
      <c r="O1510" s="6">
        <v>1</v>
      </c>
      <c r="P1510" s="6"/>
      <c r="Q1510" s="6" t="s">
        <v>7733</v>
      </c>
      <c r="R1510" s="6" t="s">
        <v>7734</v>
      </c>
      <c r="S1510" s="6"/>
      <c r="T1510" s="6" t="s">
        <v>2589</v>
      </c>
      <c r="U1510">
        <f t="shared" si="23"/>
        <v>4</v>
      </c>
    </row>
    <row r="1511" spans="1:21" x14ac:dyDescent="0.2">
      <c r="A1511" s="6" t="s">
        <v>9652</v>
      </c>
      <c r="B1511" s="6" t="s">
        <v>9647</v>
      </c>
      <c r="C1511" s="6">
        <v>3546024</v>
      </c>
      <c r="D1511" s="6" t="s">
        <v>6659</v>
      </c>
      <c r="E1511" s="6" t="s">
        <v>9653</v>
      </c>
      <c r="F1511" s="6" t="s">
        <v>6402</v>
      </c>
      <c r="G1511" s="6">
        <v>121</v>
      </c>
      <c r="H1511" s="6">
        <v>723</v>
      </c>
      <c r="I1511" s="6">
        <v>0</v>
      </c>
      <c r="J1511" s="6">
        <v>0</v>
      </c>
      <c r="K1511" s="6">
        <v>0</v>
      </c>
      <c r="L1511" s="6"/>
      <c r="M1511" s="6">
        <v>2022</v>
      </c>
      <c r="N1511" s="6" t="s">
        <v>7745</v>
      </c>
      <c r="O1511" s="6">
        <v>1</v>
      </c>
      <c r="P1511" s="6"/>
      <c r="Q1511" s="6" t="s">
        <v>7733</v>
      </c>
      <c r="R1511" s="6" t="s">
        <v>7734</v>
      </c>
      <c r="S1511" s="6"/>
      <c r="T1511" s="6" t="s">
        <v>2590</v>
      </c>
      <c r="U1511">
        <f t="shared" si="23"/>
        <v>3</v>
      </c>
    </row>
    <row r="1512" spans="1:21" x14ac:dyDescent="0.2">
      <c r="A1512" s="6" t="s">
        <v>9652</v>
      </c>
      <c r="B1512" s="6" t="s">
        <v>9647</v>
      </c>
      <c r="C1512" s="6">
        <v>3546024</v>
      </c>
      <c r="D1512" s="6" t="s">
        <v>6575</v>
      </c>
      <c r="E1512" s="6" t="s">
        <v>7040</v>
      </c>
      <c r="F1512" s="6" t="s">
        <v>6402</v>
      </c>
      <c r="G1512" s="6">
        <v>321</v>
      </c>
      <c r="H1512" s="6">
        <v>723</v>
      </c>
      <c r="I1512" s="6">
        <v>0</v>
      </c>
      <c r="J1512" s="6">
        <v>1</v>
      </c>
      <c r="K1512" s="6">
        <v>0</v>
      </c>
      <c r="L1512" s="6"/>
      <c r="M1512" s="6">
        <v>2022</v>
      </c>
      <c r="N1512" s="6" t="s">
        <v>7745</v>
      </c>
      <c r="O1512" s="6">
        <v>1</v>
      </c>
      <c r="P1512" s="6"/>
      <c r="Q1512" s="6" t="s">
        <v>7733</v>
      </c>
      <c r="R1512" s="6" t="s">
        <v>7734</v>
      </c>
      <c r="S1512" s="6"/>
      <c r="T1512" s="6" t="s">
        <v>2587</v>
      </c>
      <c r="U1512">
        <f t="shared" si="23"/>
        <v>2</v>
      </c>
    </row>
    <row r="1513" spans="1:21" x14ac:dyDescent="0.2">
      <c r="A1513" s="6" t="s">
        <v>9652</v>
      </c>
      <c r="B1513" s="6" t="s">
        <v>9647</v>
      </c>
      <c r="C1513" s="6">
        <v>3546024</v>
      </c>
      <c r="D1513" s="6" t="s">
        <v>6580</v>
      </c>
      <c r="E1513" s="6" t="s">
        <v>9654</v>
      </c>
      <c r="F1513" s="6" t="s">
        <v>6402</v>
      </c>
      <c r="G1513" s="6">
        <v>263</v>
      </c>
      <c r="H1513" s="6">
        <v>723</v>
      </c>
      <c r="I1513" s="6">
        <v>0</v>
      </c>
      <c r="J1513" s="6">
        <v>0</v>
      </c>
      <c r="K1513" s="6">
        <v>0</v>
      </c>
      <c r="L1513" s="6"/>
      <c r="M1513" s="6">
        <v>2022</v>
      </c>
      <c r="N1513" s="6" t="s">
        <v>7745</v>
      </c>
      <c r="O1513" s="6">
        <v>1</v>
      </c>
      <c r="P1513" s="6"/>
      <c r="Q1513" s="6" t="s">
        <v>7733</v>
      </c>
      <c r="R1513" s="6" t="s">
        <v>7734</v>
      </c>
      <c r="S1513" s="6"/>
      <c r="T1513" s="6" t="s">
        <v>2591</v>
      </c>
      <c r="U1513">
        <f t="shared" si="23"/>
        <v>1</v>
      </c>
    </row>
    <row r="1514" spans="1:21" x14ac:dyDescent="0.2">
      <c r="A1514" s="6" t="s">
        <v>9655</v>
      </c>
      <c r="B1514" s="6" t="s">
        <v>9647</v>
      </c>
      <c r="C1514" s="6">
        <v>3546024</v>
      </c>
      <c r="D1514" s="6" t="s">
        <v>6656</v>
      </c>
      <c r="E1514" s="6" t="s">
        <v>9656</v>
      </c>
      <c r="F1514" s="6" t="s">
        <v>6402</v>
      </c>
      <c r="G1514" s="6">
        <v>269</v>
      </c>
      <c r="H1514" s="6">
        <v>1107</v>
      </c>
      <c r="I1514" s="6">
        <v>0</v>
      </c>
      <c r="J1514" s="6">
        <v>0</v>
      </c>
      <c r="K1514" s="6">
        <v>0</v>
      </c>
      <c r="L1514" s="6"/>
      <c r="M1514" s="6">
        <v>2022</v>
      </c>
      <c r="N1514" s="6" t="s">
        <v>7745</v>
      </c>
      <c r="O1514" s="6">
        <v>2</v>
      </c>
      <c r="P1514" s="6"/>
      <c r="Q1514" s="6" t="s">
        <v>7733</v>
      </c>
      <c r="R1514" s="6" t="s">
        <v>7734</v>
      </c>
      <c r="S1514" s="6"/>
      <c r="T1514" s="6" t="s">
        <v>2592</v>
      </c>
      <c r="U1514">
        <f t="shared" si="23"/>
        <v>3</v>
      </c>
    </row>
    <row r="1515" spans="1:21" x14ac:dyDescent="0.2">
      <c r="A1515" s="6" t="s">
        <v>9655</v>
      </c>
      <c r="B1515" s="6" t="s">
        <v>9647</v>
      </c>
      <c r="C1515" s="6">
        <v>3546024</v>
      </c>
      <c r="D1515" s="6" t="s">
        <v>6467</v>
      </c>
      <c r="E1515" s="6" t="s">
        <v>6854</v>
      </c>
      <c r="F1515" s="6" t="s">
        <v>6402</v>
      </c>
      <c r="G1515" s="6">
        <v>334</v>
      </c>
      <c r="H1515" s="6">
        <v>1107</v>
      </c>
      <c r="I1515" s="6">
        <v>0</v>
      </c>
      <c r="J1515" s="6">
        <v>0</v>
      </c>
      <c r="K1515" s="6">
        <v>0</v>
      </c>
      <c r="L1515" s="6"/>
      <c r="M1515" s="6">
        <v>2022</v>
      </c>
      <c r="N1515" s="6" t="s">
        <v>7745</v>
      </c>
      <c r="O1515" s="6">
        <v>2</v>
      </c>
      <c r="P1515" s="6"/>
      <c r="Q1515" s="6" t="s">
        <v>7733</v>
      </c>
      <c r="R1515" s="6" t="s">
        <v>7734</v>
      </c>
      <c r="S1515" s="6"/>
      <c r="T1515" s="6" t="s">
        <v>2593</v>
      </c>
      <c r="U1515">
        <f t="shared" si="23"/>
        <v>2</v>
      </c>
    </row>
    <row r="1516" spans="1:21" x14ac:dyDescent="0.2">
      <c r="A1516" s="6" t="s">
        <v>9655</v>
      </c>
      <c r="B1516" s="6" t="s">
        <v>9647</v>
      </c>
      <c r="C1516" s="6">
        <v>3546024</v>
      </c>
      <c r="D1516" s="6" t="s">
        <v>6814</v>
      </c>
      <c r="E1516" s="6" t="s">
        <v>9657</v>
      </c>
      <c r="F1516" s="6" t="s">
        <v>6402</v>
      </c>
      <c r="G1516" s="6">
        <v>504</v>
      </c>
      <c r="H1516" s="6">
        <v>1107</v>
      </c>
      <c r="I1516" s="6">
        <v>0</v>
      </c>
      <c r="J1516" s="6">
        <v>1</v>
      </c>
      <c r="K1516" s="6">
        <v>0</v>
      </c>
      <c r="L1516" s="6"/>
      <c r="M1516" s="6">
        <v>2022</v>
      </c>
      <c r="N1516" s="6" t="s">
        <v>7745</v>
      </c>
      <c r="O1516" s="6">
        <v>2</v>
      </c>
      <c r="P1516" s="6"/>
      <c r="Q1516" s="6" t="s">
        <v>7733</v>
      </c>
      <c r="R1516" s="6" t="s">
        <v>7734</v>
      </c>
      <c r="S1516" s="6"/>
      <c r="T1516" s="6" t="s">
        <v>2586</v>
      </c>
      <c r="U1516">
        <f t="shared" si="23"/>
        <v>1</v>
      </c>
    </row>
    <row r="1517" spans="1:21" x14ac:dyDescent="0.2">
      <c r="A1517" s="6" t="s">
        <v>9658</v>
      </c>
      <c r="B1517" s="6" t="s">
        <v>9647</v>
      </c>
      <c r="C1517" s="6">
        <v>3546024</v>
      </c>
      <c r="D1517" s="6" t="s">
        <v>7272</v>
      </c>
      <c r="E1517" s="6" t="s">
        <v>6508</v>
      </c>
      <c r="F1517" s="6" t="s">
        <v>6402</v>
      </c>
      <c r="G1517" s="6">
        <v>0</v>
      </c>
      <c r="H1517" s="6"/>
      <c r="I1517" s="6">
        <v>1</v>
      </c>
      <c r="J1517" s="6">
        <v>1</v>
      </c>
      <c r="K1517" s="6">
        <v>1</v>
      </c>
      <c r="L1517" s="6"/>
      <c r="M1517" s="6">
        <v>2022</v>
      </c>
      <c r="N1517" s="6" t="s">
        <v>7745</v>
      </c>
      <c r="O1517" s="6">
        <v>3</v>
      </c>
      <c r="P1517" s="6"/>
      <c r="Q1517" s="6" t="s">
        <v>7733</v>
      </c>
      <c r="R1517" s="6" t="s">
        <v>7734</v>
      </c>
      <c r="S1517" s="6"/>
      <c r="T1517" s="6" t="s">
        <v>2585</v>
      </c>
      <c r="U1517">
        <f t="shared" si="23"/>
        <v>1</v>
      </c>
    </row>
    <row r="1518" spans="1:21" x14ac:dyDescent="0.2">
      <c r="A1518" s="6" t="s">
        <v>9659</v>
      </c>
      <c r="B1518" s="6" t="s">
        <v>9647</v>
      </c>
      <c r="C1518" s="6">
        <v>3546024</v>
      </c>
      <c r="D1518" s="6" t="s">
        <v>6609</v>
      </c>
      <c r="E1518" s="6" t="s">
        <v>9660</v>
      </c>
      <c r="F1518" s="6" t="s">
        <v>6402</v>
      </c>
      <c r="G1518" s="6">
        <v>275</v>
      </c>
      <c r="H1518" s="6">
        <v>1168</v>
      </c>
      <c r="I1518" s="6">
        <v>0</v>
      </c>
      <c r="J1518" s="6">
        <v>0</v>
      </c>
      <c r="K1518" s="6">
        <v>0</v>
      </c>
      <c r="L1518" s="6"/>
      <c r="M1518" s="6">
        <v>2022</v>
      </c>
      <c r="N1518" s="6" t="s">
        <v>7745</v>
      </c>
      <c r="O1518" s="6">
        <v>4</v>
      </c>
      <c r="P1518" s="6"/>
      <c r="Q1518" s="6" t="s">
        <v>7733</v>
      </c>
      <c r="R1518" s="6" t="s">
        <v>7734</v>
      </c>
      <c r="S1518" s="6"/>
      <c r="T1518" s="6" t="s">
        <v>2594</v>
      </c>
      <c r="U1518">
        <f t="shared" si="23"/>
        <v>4</v>
      </c>
    </row>
    <row r="1519" spans="1:21" x14ac:dyDescent="0.2">
      <c r="A1519" s="6" t="s">
        <v>9659</v>
      </c>
      <c r="B1519" s="6" t="s">
        <v>9647</v>
      </c>
      <c r="C1519" s="6">
        <v>3546024</v>
      </c>
      <c r="D1519" s="6" t="s">
        <v>6503</v>
      </c>
      <c r="E1519" s="6" t="s">
        <v>6426</v>
      </c>
      <c r="F1519" s="6" t="s">
        <v>6402</v>
      </c>
      <c r="G1519" s="6">
        <v>302</v>
      </c>
      <c r="H1519" s="6">
        <v>1168</v>
      </c>
      <c r="I1519" s="6">
        <v>0</v>
      </c>
      <c r="J1519" s="6">
        <v>0</v>
      </c>
      <c r="K1519" s="6">
        <v>0</v>
      </c>
      <c r="L1519" s="6"/>
      <c r="M1519" s="6">
        <v>2022</v>
      </c>
      <c r="N1519" s="6" t="s">
        <v>7745</v>
      </c>
      <c r="O1519" s="6">
        <v>4</v>
      </c>
      <c r="P1519" s="6"/>
      <c r="Q1519" s="6" t="s">
        <v>7733</v>
      </c>
      <c r="R1519" s="6" t="s">
        <v>7734</v>
      </c>
      <c r="S1519" s="6"/>
      <c r="T1519" s="6" t="s">
        <v>2595</v>
      </c>
      <c r="U1519">
        <f t="shared" si="23"/>
        <v>3</v>
      </c>
    </row>
    <row r="1520" spans="1:21" x14ac:dyDescent="0.2">
      <c r="A1520" s="6" t="s">
        <v>9659</v>
      </c>
      <c r="B1520" s="6" t="s">
        <v>9647</v>
      </c>
      <c r="C1520" s="6">
        <v>3546024</v>
      </c>
      <c r="D1520" s="6" t="s">
        <v>9258</v>
      </c>
      <c r="E1520" s="6" t="s">
        <v>7142</v>
      </c>
      <c r="F1520" s="6" t="s">
        <v>6402</v>
      </c>
      <c r="G1520" s="6">
        <v>23</v>
      </c>
      <c r="H1520" s="6">
        <v>1168</v>
      </c>
      <c r="I1520" s="6">
        <v>0</v>
      </c>
      <c r="J1520" s="6">
        <v>0</v>
      </c>
      <c r="K1520" s="6">
        <v>0</v>
      </c>
      <c r="L1520" s="6"/>
      <c r="M1520" s="6">
        <v>2022</v>
      </c>
      <c r="N1520" s="6" t="s">
        <v>7745</v>
      </c>
      <c r="O1520" s="6">
        <v>4</v>
      </c>
      <c r="P1520" s="6"/>
      <c r="Q1520" s="6" t="s">
        <v>7733</v>
      </c>
      <c r="R1520" s="6" t="s">
        <v>7734</v>
      </c>
      <c r="S1520" s="6"/>
      <c r="T1520" s="6" t="s">
        <v>2596</v>
      </c>
      <c r="U1520">
        <f t="shared" si="23"/>
        <v>2</v>
      </c>
    </row>
    <row r="1521" spans="1:21" x14ac:dyDescent="0.2">
      <c r="A1521" s="6" t="s">
        <v>9659</v>
      </c>
      <c r="B1521" s="6" t="s">
        <v>9647</v>
      </c>
      <c r="C1521" s="6">
        <v>3546024</v>
      </c>
      <c r="D1521" s="6" t="s">
        <v>9661</v>
      </c>
      <c r="E1521" s="6" t="s">
        <v>7359</v>
      </c>
      <c r="F1521" s="6" t="s">
        <v>6402</v>
      </c>
      <c r="G1521" s="6">
        <v>568</v>
      </c>
      <c r="H1521" s="6">
        <v>1168</v>
      </c>
      <c r="I1521" s="6">
        <v>0</v>
      </c>
      <c r="J1521" s="6">
        <v>1</v>
      </c>
      <c r="K1521" s="6">
        <v>0</v>
      </c>
      <c r="L1521" s="6"/>
      <c r="M1521" s="6">
        <v>2022</v>
      </c>
      <c r="N1521" s="6" t="s">
        <v>7745</v>
      </c>
      <c r="O1521" s="6">
        <v>4</v>
      </c>
      <c r="P1521" s="6"/>
      <c r="Q1521" s="6" t="s">
        <v>7733</v>
      </c>
      <c r="R1521" s="6" t="s">
        <v>7734</v>
      </c>
      <c r="S1521" s="6"/>
      <c r="T1521" s="6" t="s">
        <v>2584</v>
      </c>
      <c r="U1521">
        <f t="shared" si="23"/>
        <v>1</v>
      </c>
    </row>
    <row r="1522" spans="1:21" x14ac:dyDescent="0.2">
      <c r="A1522" s="6" t="s">
        <v>9662</v>
      </c>
      <c r="B1522" s="6" t="s">
        <v>9647</v>
      </c>
      <c r="C1522" s="6">
        <v>3546024</v>
      </c>
      <c r="D1522" s="6" t="s">
        <v>6761</v>
      </c>
      <c r="E1522" s="6" t="s">
        <v>9663</v>
      </c>
      <c r="F1522" s="6" t="s">
        <v>6402</v>
      </c>
      <c r="G1522" s="6">
        <v>0</v>
      </c>
      <c r="H1522" s="6"/>
      <c r="I1522" s="6">
        <v>0</v>
      </c>
      <c r="J1522" s="6">
        <v>1</v>
      </c>
      <c r="K1522" s="6">
        <v>1</v>
      </c>
      <c r="L1522" s="6"/>
      <c r="M1522" s="6">
        <v>2022</v>
      </c>
      <c r="N1522" s="6" t="s">
        <v>7745</v>
      </c>
      <c r="O1522" s="6">
        <v>5</v>
      </c>
      <c r="P1522" s="6"/>
      <c r="Q1522" s="6" t="s">
        <v>7733</v>
      </c>
      <c r="R1522" s="6" t="s">
        <v>7734</v>
      </c>
      <c r="S1522" s="6"/>
      <c r="T1522" s="6" t="s">
        <v>2583</v>
      </c>
      <c r="U1522">
        <f t="shared" si="23"/>
        <v>1</v>
      </c>
    </row>
    <row r="1523" spans="1:21" x14ac:dyDescent="0.2">
      <c r="A1523" s="6" t="s">
        <v>9664</v>
      </c>
      <c r="B1523" s="6" t="s">
        <v>9665</v>
      </c>
      <c r="C1523" s="6">
        <v>3542029</v>
      </c>
      <c r="D1523" s="6" t="s">
        <v>6580</v>
      </c>
      <c r="E1523" s="6" t="s">
        <v>9666</v>
      </c>
      <c r="F1523" s="6" t="s">
        <v>6402</v>
      </c>
      <c r="G1523" s="6">
        <v>446</v>
      </c>
      <c r="H1523" s="6">
        <v>2327</v>
      </c>
      <c r="I1523" s="6">
        <v>0</v>
      </c>
      <c r="J1523" s="6">
        <v>0</v>
      </c>
      <c r="K1523" s="6">
        <v>0</v>
      </c>
      <c r="L1523" s="6"/>
      <c r="M1523" s="6">
        <v>2022</v>
      </c>
      <c r="N1523" s="6" t="s">
        <v>7732</v>
      </c>
      <c r="O1523" s="6">
        <v>99</v>
      </c>
      <c r="P1523" s="6"/>
      <c r="Q1523" s="6" t="s">
        <v>7733</v>
      </c>
      <c r="R1523" s="6" t="s">
        <v>7734</v>
      </c>
      <c r="S1523" s="6"/>
      <c r="T1523" s="6" t="s">
        <v>799</v>
      </c>
      <c r="U1523">
        <f t="shared" si="23"/>
        <v>2</v>
      </c>
    </row>
    <row r="1524" spans="1:21" x14ac:dyDescent="0.2">
      <c r="A1524" s="6" t="s">
        <v>9664</v>
      </c>
      <c r="B1524" s="6" t="s">
        <v>9665</v>
      </c>
      <c r="C1524" s="6">
        <v>3542029</v>
      </c>
      <c r="D1524" s="6" t="s">
        <v>6490</v>
      </c>
      <c r="E1524" s="6" t="s">
        <v>6870</v>
      </c>
      <c r="F1524" s="6" t="s">
        <v>6402</v>
      </c>
      <c r="G1524" s="6">
        <v>1881</v>
      </c>
      <c r="H1524" s="6">
        <v>2327</v>
      </c>
      <c r="I1524" s="6">
        <v>1</v>
      </c>
      <c r="J1524" s="6">
        <v>1</v>
      </c>
      <c r="K1524" s="6">
        <v>0</v>
      </c>
      <c r="L1524" s="6"/>
      <c r="M1524" s="6">
        <v>2022</v>
      </c>
      <c r="N1524" s="6" t="s">
        <v>7732</v>
      </c>
      <c r="O1524" s="6">
        <v>99</v>
      </c>
      <c r="P1524" s="6"/>
      <c r="Q1524" s="6" t="s">
        <v>7733</v>
      </c>
      <c r="R1524" s="6" t="s">
        <v>7734</v>
      </c>
      <c r="S1524" s="6"/>
      <c r="T1524" s="6" t="s">
        <v>798</v>
      </c>
      <c r="U1524">
        <f t="shared" si="23"/>
        <v>1</v>
      </c>
    </row>
    <row r="1525" spans="1:21" x14ac:dyDescent="0.2">
      <c r="A1525" s="6" t="s">
        <v>9667</v>
      </c>
      <c r="B1525" s="6" t="s">
        <v>9665</v>
      </c>
      <c r="C1525" s="6">
        <v>3542029</v>
      </c>
      <c r="D1525" s="6" t="s">
        <v>9668</v>
      </c>
      <c r="E1525" s="6" t="s">
        <v>9669</v>
      </c>
      <c r="F1525" s="6" t="s">
        <v>6402</v>
      </c>
      <c r="G1525" s="6">
        <v>1017</v>
      </c>
      <c r="H1525" s="6">
        <v>2334</v>
      </c>
      <c r="I1525" s="6">
        <v>1</v>
      </c>
      <c r="J1525" s="6">
        <v>0</v>
      </c>
      <c r="K1525" s="6">
        <v>0</v>
      </c>
      <c r="L1525" s="6"/>
      <c r="M1525" s="6">
        <v>2022</v>
      </c>
      <c r="N1525" s="6" t="s">
        <v>7770</v>
      </c>
      <c r="O1525" s="6">
        <v>99</v>
      </c>
      <c r="P1525" s="6"/>
      <c r="Q1525" s="6" t="s">
        <v>7733</v>
      </c>
      <c r="R1525" s="6" t="s">
        <v>7734</v>
      </c>
      <c r="S1525" s="6"/>
      <c r="T1525" s="6" t="s">
        <v>3140</v>
      </c>
      <c r="U1525">
        <f t="shared" si="23"/>
        <v>2</v>
      </c>
    </row>
    <row r="1526" spans="1:21" x14ac:dyDescent="0.2">
      <c r="A1526" s="6" t="s">
        <v>9667</v>
      </c>
      <c r="B1526" s="6" t="s">
        <v>9665</v>
      </c>
      <c r="C1526" s="6">
        <v>3542029</v>
      </c>
      <c r="D1526" s="6" t="s">
        <v>7265</v>
      </c>
      <c r="E1526" s="6" t="s">
        <v>9670</v>
      </c>
      <c r="F1526" s="6" t="s">
        <v>6402</v>
      </c>
      <c r="G1526" s="6">
        <v>1317</v>
      </c>
      <c r="H1526" s="6">
        <v>2334</v>
      </c>
      <c r="I1526" s="6">
        <v>0</v>
      </c>
      <c r="J1526" s="6">
        <v>1</v>
      </c>
      <c r="K1526" s="6">
        <v>0</v>
      </c>
      <c r="L1526" s="6"/>
      <c r="M1526" s="6">
        <v>2022</v>
      </c>
      <c r="N1526" s="6" t="s">
        <v>7770</v>
      </c>
      <c r="O1526" s="6">
        <v>99</v>
      </c>
      <c r="P1526" s="6"/>
      <c r="Q1526" s="6" t="s">
        <v>7733</v>
      </c>
      <c r="R1526" s="6" t="s">
        <v>7734</v>
      </c>
      <c r="S1526" s="6"/>
      <c r="T1526" s="6" t="s">
        <v>3139</v>
      </c>
      <c r="U1526">
        <f t="shared" si="23"/>
        <v>1</v>
      </c>
    </row>
    <row r="1527" spans="1:21" x14ac:dyDescent="0.2">
      <c r="A1527" s="6" t="s">
        <v>9671</v>
      </c>
      <c r="B1527" s="6" t="s">
        <v>9665</v>
      </c>
      <c r="C1527" s="6">
        <v>3542029</v>
      </c>
      <c r="D1527" s="6" t="s">
        <v>6467</v>
      </c>
      <c r="E1527" s="6" t="s">
        <v>9672</v>
      </c>
      <c r="F1527" s="6" t="s">
        <v>6402</v>
      </c>
      <c r="G1527" s="6">
        <v>762</v>
      </c>
      <c r="H1527" s="6">
        <v>10258</v>
      </c>
      <c r="I1527" s="6">
        <v>0</v>
      </c>
      <c r="J1527" s="6">
        <v>0</v>
      </c>
      <c r="K1527" s="6">
        <v>0</v>
      </c>
      <c r="L1527" s="6"/>
      <c r="M1527" s="6">
        <v>2022</v>
      </c>
      <c r="N1527" s="6" t="s">
        <v>7745</v>
      </c>
      <c r="O1527" s="6">
        <v>99</v>
      </c>
      <c r="P1527" s="6"/>
      <c r="Q1527" s="6" t="s">
        <v>7733</v>
      </c>
      <c r="R1527" s="6" t="s">
        <v>7734</v>
      </c>
      <c r="S1527" s="6"/>
      <c r="T1527" s="6" t="s">
        <v>3141</v>
      </c>
      <c r="U1527">
        <f t="shared" si="23"/>
        <v>7</v>
      </c>
    </row>
    <row r="1528" spans="1:21" x14ac:dyDescent="0.2">
      <c r="A1528" s="6" t="s">
        <v>9671</v>
      </c>
      <c r="B1528" s="6" t="s">
        <v>9665</v>
      </c>
      <c r="C1528" s="6">
        <v>3542029</v>
      </c>
      <c r="D1528" s="6" t="s">
        <v>6717</v>
      </c>
      <c r="E1528" s="6" t="s">
        <v>9673</v>
      </c>
      <c r="F1528" s="6" t="s">
        <v>6402</v>
      </c>
      <c r="G1528" s="6">
        <v>852</v>
      </c>
      <c r="H1528" s="6">
        <v>10258</v>
      </c>
      <c r="I1528" s="6">
        <v>0</v>
      </c>
      <c r="J1528" s="6">
        <v>0</v>
      </c>
      <c r="K1528" s="6">
        <v>0</v>
      </c>
      <c r="L1528" s="6"/>
      <c r="M1528" s="6">
        <v>2022</v>
      </c>
      <c r="N1528" s="6" t="s">
        <v>7745</v>
      </c>
      <c r="O1528" s="6">
        <v>99</v>
      </c>
      <c r="P1528" s="6"/>
      <c r="Q1528" s="6" t="s">
        <v>7733</v>
      </c>
      <c r="R1528" s="6" t="s">
        <v>7734</v>
      </c>
      <c r="S1528" s="6"/>
      <c r="T1528" s="6" t="s">
        <v>3142</v>
      </c>
      <c r="U1528">
        <f t="shared" si="23"/>
        <v>6</v>
      </c>
    </row>
    <row r="1529" spans="1:21" x14ac:dyDescent="0.2">
      <c r="A1529" s="6" t="s">
        <v>9671</v>
      </c>
      <c r="B1529" s="6" t="s">
        <v>9665</v>
      </c>
      <c r="C1529" s="6">
        <v>3542029</v>
      </c>
      <c r="D1529" s="6" t="s">
        <v>7586</v>
      </c>
      <c r="E1529" s="6" t="s">
        <v>9674</v>
      </c>
      <c r="F1529" s="6" t="s">
        <v>6402</v>
      </c>
      <c r="G1529" s="6">
        <v>1846</v>
      </c>
      <c r="H1529" s="6">
        <v>10258</v>
      </c>
      <c r="I1529" s="6">
        <v>1</v>
      </c>
      <c r="J1529" s="6">
        <v>1</v>
      </c>
      <c r="K1529" s="6">
        <v>0</v>
      </c>
      <c r="L1529" s="6"/>
      <c r="M1529" s="6">
        <v>2022</v>
      </c>
      <c r="N1529" s="6" t="s">
        <v>7745</v>
      </c>
      <c r="O1529" s="6">
        <v>99</v>
      </c>
      <c r="P1529" s="6"/>
      <c r="Q1529" s="6" t="s">
        <v>7733</v>
      </c>
      <c r="R1529" s="6" t="s">
        <v>7734</v>
      </c>
      <c r="S1529" s="6"/>
      <c r="T1529" s="6" t="s">
        <v>3138</v>
      </c>
      <c r="U1529">
        <f t="shared" si="23"/>
        <v>5</v>
      </c>
    </row>
    <row r="1530" spans="1:21" x14ac:dyDescent="0.2">
      <c r="A1530" s="6" t="s">
        <v>9671</v>
      </c>
      <c r="B1530" s="6" t="s">
        <v>9665</v>
      </c>
      <c r="C1530" s="6">
        <v>3542029</v>
      </c>
      <c r="D1530" s="6" t="s">
        <v>6406</v>
      </c>
      <c r="E1530" s="6" t="s">
        <v>9675</v>
      </c>
      <c r="F1530" s="6" t="s">
        <v>6402</v>
      </c>
      <c r="G1530" s="6">
        <v>1554</v>
      </c>
      <c r="H1530" s="6">
        <v>10258</v>
      </c>
      <c r="I1530" s="6">
        <v>1</v>
      </c>
      <c r="J1530" s="6">
        <v>1</v>
      </c>
      <c r="K1530" s="6">
        <v>0</v>
      </c>
      <c r="L1530" s="6"/>
      <c r="M1530" s="6">
        <v>2022</v>
      </c>
      <c r="N1530" s="6" t="s">
        <v>7745</v>
      </c>
      <c r="O1530" s="6">
        <v>99</v>
      </c>
      <c r="P1530" s="6"/>
      <c r="Q1530" s="6" t="s">
        <v>7733</v>
      </c>
      <c r="R1530" s="6" t="s">
        <v>7734</v>
      </c>
      <c r="S1530" s="6"/>
      <c r="T1530" s="6" t="s">
        <v>3137</v>
      </c>
      <c r="U1530">
        <f t="shared" si="23"/>
        <v>4</v>
      </c>
    </row>
    <row r="1531" spans="1:21" x14ac:dyDescent="0.2">
      <c r="A1531" s="6" t="s">
        <v>9671</v>
      </c>
      <c r="B1531" s="6" t="s">
        <v>9665</v>
      </c>
      <c r="C1531" s="6">
        <v>3542029</v>
      </c>
      <c r="D1531" s="6" t="s">
        <v>6996</v>
      </c>
      <c r="E1531" s="6" t="s">
        <v>9017</v>
      </c>
      <c r="F1531" s="6" t="s">
        <v>6402</v>
      </c>
      <c r="G1531" s="6">
        <v>1530</v>
      </c>
      <c r="H1531" s="6">
        <v>10258</v>
      </c>
      <c r="I1531" s="6">
        <v>0</v>
      </c>
      <c r="J1531" s="6">
        <v>1</v>
      </c>
      <c r="K1531" s="6">
        <v>0</v>
      </c>
      <c r="L1531" s="6"/>
      <c r="M1531" s="6">
        <v>2022</v>
      </c>
      <c r="N1531" s="6" t="s">
        <v>7745</v>
      </c>
      <c r="O1531" s="6">
        <v>99</v>
      </c>
      <c r="P1531" s="6"/>
      <c r="Q1531" s="6" t="s">
        <v>7733</v>
      </c>
      <c r="R1531" s="6" t="s">
        <v>7734</v>
      </c>
      <c r="S1531" s="6"/>
      <c r="T1531" s="6" t="s">
        <v>3136</v>
      </c>
      <c r="U1531">
        <f t="shared" si="23"/>
        <v>3</v>
      </c>
    </row>
    <row r="1532" spans="1:21" x14ac:dyDescent="0.2">
      <c r="A1532" s="6" t="s">
        <v>9671</v>
      </c>
      <c r="B1532" s="6" t="s">
        <v>9665</v>
      </c>
      <c r="C1532" s="6">
        <v>3542029</v>
      </c>
      <c r="D1532" s="6" t="s">
        <v>7000</v>
      </c>
      <c r="E1532" s="6" t="s">
        <v>9676</v>
      </c>
      <c r="F1532" s="6" t="s">
        <v>6402</v>
      </c>
      <c r="G1532" s="6">
        <v>2065</v>
      </c>
      <c r="H1532" s="6">
        <v>10258</v>
      </c>
      <c r="I1532" s="6">
        <v>1</v>
      </c>
      <c r="J1532" s="6">
        <v>1</v>
      </c>
      <c r="K1532" s="6">
        <v>0</v>
      </c>
      <c r="L1532" s="6"/>
      <c r="M1532" s="6">
        <v>2022</v>
      </c>
      <c r="N1532" s="6" t="s">
        <v>7745</v>
      </c>
      <c r="O1532" s="6">
        <v>99</v>
      </c>
      <c r="P1532" s="6"/>
      <c r="Q1532" s="6" t="s">
        <v>7733</v>
      </c>
      <c r="R1532" s="6" t="s">
        <v>7734</v>
      </c>
      <c r="S1532" s="6"/>
      <c r="T1532" s="6" t="s">
        <v>3135</v>
      </c>
      <c r="U1532">
        <f t="shared" si="23"/>
        <v>2</v>
      </c>
    </row>
    <row r="1533" spans="1:21" x14ac:dyDescent="0.2">
      <c r="A1533" s="6" t="s">
        <v>9671</v>
      </c>
      <c r="B1533" s="6" t="s">
        <v>9665</v>
      </c>
      <c r="C1533" s="6">
        <v>3542029</v>
      </c>
      <c r="D1533" s="6" t="s">
        <v>6501</v>
      </c>
      <c r="E1533" s="6" t="s">
        <v>9677</v>
      </c>
      <c r="F1533" s="6" t="s">
        <v>6402</v>
      </c>
      <c r="G1533" s="6">
        <v>1649</v>
      </c>
      <c r="H1533" s="6">
        <v>10258</v>
      </c>
      <c r="I1533" s="6">
        <v>0</v>
      </c>
      <c r="J1533" s="6">
        <v>1</v>
      </c>
      <c r="K1533" s="6">
        <v>0</v>
      </c>
      <c r="L1533" s="6"/>
      <c r="M1533" s="6">
        <v>2022</v>
      </c>
      <c r="N1533" s="6" t="s">
        <v>7745</v>
      </c>
      <c r="O1533" s="6">
        <v>99</v>
      </c>
      <c r="P1533" s="6"/>
      <c r="Q1533" s="6" t="s">
        <v>7733</v>
      </c>
      <c r="R1533" s="6" t="s">
        <v>7734</v>
      </c>
      <c r="S1533" s="6"/>
      <c r="T1533" s="6" t="s">
        <v>3134</v>
      </c>
      <c r="U1533">
        <f t="shared" si="23"/>
        <v>1</v>
      </c>
    </row>
    <row r="1534" spans="1:21" x14ac:dyDescent="0.2">
      <c r="A1534" s="6" t="s">
        <v>9678</v>
      </c>
      <c r="B1534" s="6" t="s">
        <v>9679</v>
      </c>
      <c r="C1534" s="6">
        <v>3510020</v>
      </c>
      <c r="D1534" s="6" t="s">
        <v>7514</v>
      </c>
      <c r="E1534" s="6" t="s">
        <v>9680</v>
      </c>
      <c r="F1534" s="6" t="s">
        <v>6402</v>
      </c>
      <c r="G1534" s="6">
        <v>1843</v>
      </c>
      <c r="H1534" s="6">
        <v>6434</v>
      </c>
      <c r="I1534" s="6">
        <v>0</v>
      </c>
      <c r="J1534" s="6">
        <v>0</v>
      </c>
      <c r="K1534" s="6">
        <v>0</v>
      </c>
      <c r="L1534" s="6"/>
      <c r="M1534" s="6">
        <v>2022</v>
      </c>
      <c r="N1534" s="6" t="s">
        <v>7732</v>
      </c>
      <c r="O1534" s="6">
        <v>99</v>
      </c>
      <c r="P1534" s="6"/>
      <c r="Q1534" s="6" t="s">
        <v>7733</v>
      </c>
      <c r="R1534" s="6" t="s">
        <v>7734</v>
      </c>
      <c r="S1534" s="6"/>
      <c r="T1534" s="6" t="s">
        <v>1226</v>
      </c>
      <c r="U1534">
        <f t="shared" si="23"/>
        <v>3</v>
      </c>
    </row>
    <row r="1535" spans="1:21" x14ac:dyDescent="0.2">
      <c r="A1535" s="6" t="s">
        <v>9678</v>
      </c>
      <c r="B1535" s="6" t="s">
        <v>9679</v>
      </c>
      <c r="C1535" s="6">
        <v>3510020</v>
      </c>
      <c r="D1535" s="6" t="s">
        <v>6411</v>
      </c>
      <c r="E1535" s="6" t="s">
        <v>9681</v>
      </c>
      <c r="F1535" s="6" t="s">
        <v>6402</v>
      </c>
      <c r="G1535" s="6">
        <v>1501</v>
      </c>
      <c r="H1535" s="6">
        <v>6434</v>
      </c>
      <c r="I1535" s="6">
        <v>0</v>
      </c>
      <c r="J1535" s="6">
        <v>0</v>
      </c>
      <c r="K1535" s="6">
        <v>0</v>
      </c>
      <c r="L1535" s="6"/>
      <c r="M1535" s="6">
        <v>2022</v>
      </c>
      <c r="N1535" s="6" t="s">
        <v>7732</v>
      </c>
      <c r="O1535" s="6">
        <v>99</v>
      </c>
      <c r="P1535" s="6"/>
      <c r="Q1535" s="6" t="s">
        <v>7733</v>
      </c>
      <c r="R1535" s="6" t="s">
        <v>7734</v>
      </c>
      <c r="S1535" s="6"/>
      <c r="T1535" s="6" t="s">
        <v>1227</v>
      </c>
      <c r="U1535">
        <f t="shared" si="23"/>
        <v>2</v>
      </c>
    </row>
    <row r="1536" spans="1:21" x14ac:dyDescent="0.2">
      <c r="A1536" s="6" t="s">
        <v>9678</v>
      </c>
      <c r="B1536" s="6" t="s">
        <v>9679</v>
      </c>
      <c r="C1536" s="6">
        <v>3510020</v>
      </c>
      <c r="D1536" s="6" t="s">
        <v>6503</v>
      </c>
      <c r="E1536" s="6" t="s">
        <v>9682</v>
      </c>
      <c r="F1536" s="6" t="s">
        <v>6402</v>
      </c>
      <c r="G1536" s="6">
        <v>3090</v>
      </c>
      <c r="H1536" s="6">
        <v>6434</v>
      </c>
      <c r="I1536" s="6">
        <v>1</v>
      </c>
      <c r="J1536" s="6">
        <v>1</v>
      </c>
      <c r="K1536" s="6">
        <v>0</v>
      </c>
      <c r="L1536" s="6"/>
      <c r="M1536" s="6">
        <v>2022</v>
      </c>
      <c r="N1536" s="6" t="s">
        <v>7732</v>
      </c>
      <c r="O1536" s="6">
        <v>99</v>
      </c>
      <c r="P1536" s="6"/>
      <c r="Q1536" s="6" t="s">
        <v>7733</v>
      </c>
      <c r="R1536" s="6" t="s">
        <v>7734</v>
      </c>
      <c r="S1536" s="6"/>
      <c r="T1536" s="6" t="s">
        <v>1225</v>
      </c>
      <c r="U1536">
        <f t="shared" si="23"/>
        <v>1</v>
      </c>
    </row>
    <row r="1537" spans="1:21" x14ac:dyDescent="0.2">
      <c r="A1537" s="6" t="s">
        <v>9683</v>
      </c>
      <c r="B1537" s="6" t="s">
        <v>9679</v>
      </c>
      <c r="C1537" s="6">
        <v>3510020</v>
      </c>
      <c r="D1537" s="6" t="s">
        <v>7710</v>
      </c>
      <c r="E1537" s="6" t="s">
        <v>9684</v>
      </c>
      <c r="F1537" s="6" t="s">
        <v>6402</v>
      </c>
      <c r="G1537" s="6">
        <v>497</v>
      </c>
      <c r="H1537" s="6">
        <v>1692</v>
      </c>
      <c r="I1537" s="6">
        <v>0</v>
      </c>
      <c r="J1537" s="6">
        <v>1</v>
      </c>
      <c r="K1537" s="6">
        <v>0</v>
      </c>
      <c r="L1537" s="6"/>
      <c r="M1537" s="6">
        <v>2022</v>
      </c>
      <c r="N1537" s="6" t="s">
        <v>7745</v>
      </c>
      <c r="O1537" s="6" t="s">
        <v>9685</v>
      </c>
      <c r="P1537" s="6"/>
      <c r="Q1537" s="6" t="s">
        <v>7733</v>
      </c>
      <c r="R1537" s="6" t="s">
        <v>7734</v>
      </c>
      <c r="S1537" s="6"/>
      <c r="T1537" s="6" t="s">
        <v>5414</v>
      </c>
      <c r="U1537">
        <f t="shared" si="23"/>
        <v>4</v>
      </c>
    </row>
    <row r="1538" spans="1:21" x14ac:dyDescent="0.2">
      <c r="A1538" s="6" t="s">
        <v>9683</v>
      </c>
      <c r="B1538" s="6" t="s">
        <v>9679</v>
      </c>
      <c r="C1538" s="6">
        <v>3510020</v>
      </c>
      <c r="D1538" s="6" t="s">
        <v>7687</v>
      </c>
      <c r="E1538" s="6" t="s">
        <v>9686</v>
      </c>
      <c r="F1538" s="6" t="s">
        <v>6402</v>
      </c>
      <c r="G1538" s="6">
        <v>202</v>
      </c>
      <c r="H1538" s="6">
        <v>1692</v>
      </c>
      <c r="I1538" s="6">
        <v>0</v>
      </c>
      <c r="J1538" s="6">
        <v>0</v>
      </c>
      <c r="K1538" s="6">
        <v>0</v>
      </c>
      <c r="L1538" s="6"/>
      <c r="M1538" s="6">
        <v>2022</v>
      </c>
      <c r="N1538" s="6" t="s">
        <v>7745</v>
      </c>
      <c r="O1538" s="6" t="s">
        <v>9685</v>
      </c>
      <c r="P1538" s="6"/>
      <c r="Q1538" s="6" t="s">
        <v>7733</v>
      </c>
      <c r="R1538" s="6" t="s">
        <v>7734</v>
      </c>
      <c r="S1538" s="6"/>
      <c r="T1538" s="6" t="s">
        <v>5415</v>
      </c>
      <c r="U1538">
        <f t="shared" si="23"/>
        <v>3</v>
      </c>
    </row>
    <row r="1539" spans="1:21" x14ac:dyDescent="0.2">
      <c r="A1539" s="6" t="s">
        <v>9683</v>
      </c>
      <c r="B1539" s="6" t="s">
        <v>9679</v>
      </c>
      <c r="C1539" s="6">
        <v>3510020</v>
      </c>
      <c r="D1539" s="6" t="s">
        <v>6713</v>
      </c>
      <c r="E1539" s="6" t="s">
        <v>9687</v>
      </c>
      <c r="F1539" s="6" t="s">
        <v>6402</v>
      </c>
      <c r="G1539" s="6">
        <v>622</v>
      </c>
      <c r="H1539" s="6">
        <v>1692</v>
      </c>
      <c r="I1539" s="6">
        <v>0</v>
      </c>
      <c r="J1539" s="6">
        <v>1</v>
      </c>
      <c r="K1539" s="6">
        <v>0</v>
      </c>
      <c r="L1539" s="6"/>
      <c r="M1539" s="6">
        <v>2022</v>
      </c>
      <c r="N1539" s="6" t="s">
        <v>7745</v>
      </c>
      <c r="O1539" s="6" t="s">
        <v>9685</v>
      </c>
      <c r="P1539" s="6"/>
      <c r="Q1539" s="6" t="s">
        <v>7733</v>
      </c>
      <c r="R1539" s="6" t="s">
        <v>7734</v>
      </c>
      <c r="S1539" s="6"/>
      <c r="T1539" s="6" t="s">
        <v>5413</v>
      </c>
      <c r="U1539">
        <f t="shared" ref="U1539:U1602" si="24">COUNTIF(A1539:A7839,A1539)</f>
        <v>2</v>
      </c>
    </row>
    <row r="1540" spans="1:21" x14ac:dyDescent="0.2">
      <c r="A1540" s="6" t="s">
        <v>9683</v>
      </c>
      <c r="B1540" s="6" t="s">
        <v>9679</v>
      </c>
      <c r="C1540" s="6">
        <v>3510020</v>
      </c>
      <c r="D1540" s="6" t="s">
        <v>7100</v>
      </c>
      <c r="E1540" s="6" t="s">
        <v>9688</v>
      </c>
      <c r="F1540" s="6" t="s">
        <v>6402</v>
      </c>
      <c r="G1540" s="6">
        <v>371</v>
      </c>
      <c r="H1540" s="6">
        <v>1692</v>
      </c>
      <c r="I1540" s="6">
        <v>0</v>
      </c>
      <c r="J1540" s="6">
        <v>0</v>
      </c>
      <c r="K1540" s="6">
        <v>0</v>
      </c>
      <c r="L1540" s="6"/>
      <c r="M1540" s="6">
        <v>2022</v>
      </c>
      <c r="N1540" s="6" t="s">
        <v>7745</v>
      </c>
      <c r="O1540" s="6" t="s">
        <v>9685</v>
      </c>
      <c r="P1540" s="6"/>
      <c r="Q1540" s="6" t="s">
        <v>7733</v>
      </c>
      <c r="R1540" s="6" t="s">
        <v>7734</v>
      </c>
      <c r="S1540" s="6"/>
      <c r="T1540" s="6" t="s">
        <v>5416</v>
      </c>
      <c r="U1540">
        <f t="shared" si="24"/>
        <v>1</v>
      </c>
    </row>
    <row r="1541" spans="1:21" x14ac:dyDescent="0.2">
      <c r="A1541" s="6" t="s">
        <v>9689</v>
      </c>
      <c r="B1541" s="6" t="s">
        <v>9679</v>
      </c>
      <c r="C1541" s="6">
        <v>3510020</v>
      </c>
      <c r="D1541" s="6" t="s">
        <v>6815</v>
      </c>
      <c r="E1541" s="6" t="s">
        <v>9690</v>
      </c>
      <c r="F1541" s="6" t="s">
        <v>6402</v>
      </c>
      <c r="G1541" s="6">
        <v>1225</v>
      </c>
      <c r="H1541" s="6">
        <v>3514</v>
      </c>
      <c r="I1541" s="6">
        <v>1</v>
      </c>
      <c r="J1541" s="6">
        <v>1</v>
      </c>
      <c r="K1541" s="6">
        <v>0</v>
      </c>
      <c r="L1541" s="6"/>
      <c r="M1541" s="6">
        <v>2022</v>
      </c>
      <c r="N1541" s="6" t="s">
        <v>7745</v>
      </c>
      <c r="O1541" s="6" t="s">
        <v>9691</v>
      </c>
      <c r="P1541" s="6"/>
      <c r="Q1541" s="6" t="s">
        <v>7733</v>
      </c>
      <c r="R1541" s="6" t="s">
        <v>7734</v>
      </c>
      <c r="S1541" s="6"/>
      <c r="T1541" s="6" t="s">
        <v>5411</v>
      </c>
      <c r="U1541">
        <f t="shared" si="24"/>
        <v>3</v>
      </c>
    </row>
    <row r="1542" spans="1:21" x14ac:dyDescent="0.2">
      <c r="A1542" s="6" t="s">
        <v>9689</v>
      </c>
      <c r="B1542" s="6" t="s">
        <v>9679</v>
      </c>
      <c r="C1542" s="6">
        <v>3510020</v>
      </c>
      <c r="D1542" s="6" t="s">
        <v>6411</v>
      </c>
      <c r="E1542" s="6" t="s">
        <v>9692</v>
      </c>
      <c r="F1542" s="6" t="s">
        <v>6402</v>
      </c>
      <c r="G1542" s="6">
        <v>1092</v>
      </c>
      <c r="H1542" s="6">
        <v>3514</v>
      </c>
      <c r="I1542" s="6">
        <v>0</v>
      </c>
      <c r="J1542" s="6">
        <v>0</v>
      </c>
      <c r="K1542" s="6">
        <v>0</v>
      </c>
      <c r="L1542" s="6"/>
      <c r="M1542" s="6">
        <v>2022</v>
      </c>
      <c r="N1542" s="6" t="s">
        <v>7745</v>
      </c>
      <c r="O1542" s="6" t="s">
        <v>9691</v>
      </c>
      <c r="P1542" s="6"/>
      <c r="Q1542" s="6" t="s">
        <v>7733</v>
      </c>
      <c r="R1542" s="6" t="s">
        <v>7734</v>
      </c>
      <c r="S1542" s="6"/>
      <c r="T1542" s="6" t="s">
        <v>5417</v>
      </c>
      <c r="U1542">
        <f t="shared" si="24"/>
        <v>2</v>
      </c>
    </row>
    <row r="1543" spans="1:21" x14ac:dyDescent="0.2">
      <c r="A1543" s="6" t="s">
        <v>9689</v>
      </c>
      <c r="B1543" s="6" t="s">
        <v>9679</v>
      </c>
      <c r="C1543" s="6">
        <v>3510020</v>
      </c>
      <c r="D1543" s="6" t="s">
        <v>6535</v>
      </c>
      <c r="E1543" s="6" t="s">
        <v>9693</v>
      </c>
      <c r="F1543" s="6" t="s">
        <v>6402</v>
      </c>
      <c r="G1543" s="6">
        <v>1197</v>
      </c>
      <c r="H1543" s="6">
        <v>3514</v>
      </c>
      <c r="I1543" s="6">
        <v>0</v>
      </c>
      <c r="J1543" s="6">
        <v>1</v>
      </c>
      <c r="K1543" s="6">
        <v>0</v>
      </c>
      <c r="L1543" s="6"/>
      <c r="M1543" s="6">
        <v>2022</v>
      </c>
      <c r="N1543" s="6" t="s">
        <v>7745</v>
      </c>
      <c r="O1543" s="6" t="s">
        <v>9691</v>
      </c>
      <c r="P1543" s="6"/>
      <c r="Q1543" s="6" t="s">
        <v>7733</v>
      </c>
      <c r="R1543" s="6" t="s">
        <v>7734</v>
      </c>
      <c r="S1543" s="6"/>
      <c r="T1543" s="6" t="s">
        <v>5410</v>
      </c>
      <c r="U1543">
        <f t="shared" si="24"/>
        <v>1</v>
      </c>
    </row>
    <row r="1544" spans="1:21" x14ac:dyDescent="0.2">
      <c r="A1544" s="6" t="s">
        <v>9694</v>
      </c>
      <c r="B1544" s="6" t="s">
        <v>9679</v>
      </c>
      <c r="C1544" s="6">
        <v>3510020</v>
      </c>
      <c r="D1544" s="6" t="s">
        <v>6807</v>
      </c>
      <c r="E1544" s="6" t="s">
        <v>7038</v>
      </c>
      <c r="F1544" s="6" t="s">
        <v>6402</v>
      </c>
      <c r="G1544" s="6">
        <v>1136</v>
      </c>
      <c r="H1544" s="6">
        <v>2745</v>
      </c>
      <c r="I1544" s="6">
        <v>1</v>
      </c>
      <c r="J1544" s="6">
        <v>1</v>
      </c>
      <c r="K1544" s="6">
        <v>0</v>
      </c>
      <c r="L1544" s="6"/>
      <c r="M1544" s="6">
        <v>2022</v>
      </c>
      <c r="N1544" s="6" t="s">
        <v>7745</v>
      </c>
      <c r="O1544" s="6" t="s">
        <v>9695</v>
      </c>
      <c r="P1544" s="6"/>
      <c r="Q1544" s="6" t="s">
        <v>7733</v>
      </c>
      <c r="R1544" s="6" t="s">
        <v>7734</v>
      </c>
      <c r="S1544" s="6"/>
      <c r="T1544" s="6" t="s">
        <v>5408</v>
      </c>
      <c r="U1544">
        <f t="shared" si="24"/>
        <v>4</v>
      </c>
    </row>
    <row r="1545" spans="1:21" x14ac:dyDescent="0.2">
      <c r="A1545" s="6" t="s">
        <v>9694</v>
      </c>
      <c r="B1545" s="6" t="s">
        <v>9679</v>
      </c>
      <c r="C1545" s="6">
        <v>3510020</v>
      </c>
      <c r="D1545" s="6" t="s">
        <v>6943</v>
      </c>
      <c r="E1545" s="6" t="s">
        <v>9696</v>
      </c>
      <c r="F1545" s="6" t="s">
        <v>6402</v>
      </c>
      <c r="G1545" s="6">
        <v>548</v>
      </c>
      <c r="H1545" s="6">
        <v>2745</v>
      </c>
      <c r="I1545" s="6">
        <v>0</v>
      </c>
      <c r="J1545" s="6">
        <v>0</v>
      </c>
      <c r="K1545" s="6">
        <v>0</v>
      </c>
      <c r="L1545" s="6"/>
      <c r="M1545" s="6">
        <v>2022</v>
      </c>
      <c r="N1545" s="6" t="s">
        <v>7745</v>
      </c>
      <c r="O1545" s="6" t="s">
        <v>9695</v>
      </c>
      <c r="P1545" s="6"/>
      <c r="Q1545" s="6" t="s">
        <v>7733</v>
      </c>
      <c r="R1545" s="6" t="s">
        <v>7734</v>
      </c>
      <c r="S1545" s="6"/>
      <c r="T1545" s="6" t="s">
        <v>5418</v>
      </c>
      <c r="U1545">
        <f t="shared" si="24"/>
        <v>3</v>
      </c>
    </row>
    <row r="1546" spans="1:21" x14ac:dyDescent="0.2">
      <c r="A1546" s="6" t="s">
        <v>9694</v>
      </c>
      <c r="B1546" s="6" t="s">
        <v>9679</v>
      </c>
      <c r="C1546" s="6">
        <v>3510020</v>
      </c>
      <c r="D1546" s="6" t="s">
        <v>6505</v>
      </c>
      <c r="E1546" s="6" t="s">
        <v>9697</v>
      </c>
      <c r="F1546" s="6" t="s">
        <v>6402</v>
      </c>
      <c r="G1546" s="6">
        <v>700</v>
      </c>
      <c r="H1546" s="6">
        <v>2745</v>
      </c>
      <c r="I1546" s="6">
        <v>1</v>
      </c>
      <c r="J1546" s="6">
        <v>1</v>
      </c>
      <c r="K1546" s="6">
        <v>0</v>
      </c>
      <c r="L1546" s="6"/>
      <c r="M1546" s="6">
        <v>2022</v>
      </c>
      <c r="N1546" s="6" t="s">
        <v>7745</v>
      </c>
      <c r="O1546" s="6" t="s">
        <v>9695</v>
      </c>
      <c r="P1546" s="6"/>
      <c r="Q1546" s="6" t="s">
        <v>7733</v>
      </c>
      <c r="R1546" s="6" t="s">
        <v>7734</v>
      </c>
      <c r="S1546" s="6"/>
      <c r="T1546" s="6" t="s">
        <v>5407</v>
      </c>
      <c r="U1546">
        <f t="shared" si="24"/>
        <v>2</v>
      </c>
    </row>
    <row r="1547" spans="1:21" x14ac:dyDescent="0.2">
      <c r="A1547" s="6" t="s">
        <v>9694</v>
      </c>
      <c r="B1547" s="6" t="s">
        <v>9679</v>
      </c>
      <c r="C1547" s="6">
        <v>3510020</v>
      </c>
      <c r="D1547" s="6" t="s">
        <v>6792</v>
      </c>
      <c r="E1547" s="6" t="s">
        <v>6491</v>
      </c>
      <c r="F1547" s="6" t="s">
        <v>6402</v>
      </c>
      <c r="G1547" s="6">
        <v>361</v>
      </c>
      <c r="H1547" s="6">
        <v>2745</v>
      </c>
      <c r="I1547" s="6">
        <v>0</v>
      </c>
      <c r="J1547" s="6">
        <v>0</v>
      </c>
      <c r="K1547" s="6">
        <v>0</v>
      </c>
      <c r="L1547" s="6"/>
      <c r="M1547" s="6">
        <v>2022</v>
      </c>
      <c r="N1547" s="6" t="s">
        <v>7745</v>
      </c>
      <c r="O1547" s="6" t="s">
        <v>9695</v>
      </c>
      <c r="P1547" s="6"/>
      <c r="Q1547" s="6" t="s">
        <v>7733</v>
      </c>
      <c r="R1547" s="6" t="s">
        <v>7734</v>
      </c>
      <c r="S1547" s="6"/>
      <c r="T1547" s="6" t="s">
        <v>5419</v>
      </c>
      <c r="U1547">
        <f t="shared" si="24"/>
        <v>1</v>
      </c>
    </row>
    <row r="1548" spans="1:21" x14ac:dyDescent="0.2">
      <c r="A1548" s="6" t="s">
        <v>9698</v>
      </c>
      <c r="B1548" s="6" t="s">
        <v>9679</v>
      </c>
      <c r="C1548" s="6">
        <v>3510020</v>
      </c>
      <c r="D1548" s="6" t="s">
        <v>6620</v>
      </c>
      <c r="E1548" s="6" t="s">
        <v>9699</v>
      </c>
      <c r="F1548" s="6" t="s">
        <v>6402</v>
      </c>
      <c r="G1548" s="6">
        <v>556</v>
      </c>
      <c r="H1548" s="6">
        <v>3067</v>
      </c>
      <c r="I1548" s="6">
        <v>0</v>
      </c>
      <c r="J1548" s="6">
        <v>0</v>
      </c>
      <c r="K1548" s="6">
        <v>0</v>
      </c>
      <c r="L1548" s="6"/>
      <c r="M1548" s="6">
        <v>2022</v>
      </c>
      <c r="N1548" s="6" t="s">
        <v>7745</v>
      </c>
      <c r="O1548" s="6" t="s">
        <v>9700</v>
      </c>
      <c r="P1548" s="6"/>
      <c r="Q1548" s="6" t="s">
        <v>7733</v>
      </c>
      <c r="R1548" s="6" t="s">
        <v>7734</v>
      </c>
      <c r="S1548" s="6"/>
      <c r="T1548" s="6" t="s">
        <v>5420</v>
      </c>
      <c r="U1548">
        <f t="shared" si="24"/>
        <v>5</v>
      </c>
    </row>
    <row r="1549" spans="1:21" x14ac:dyDescent="0.2">
      <c r="A1549" s="6" t="s">
        <v>9698</v>
      </c>
      <c r="B1549" s="6" t="s">
        <v>9679</v>
      </c>
      <c r="C1549" s="6">
        <v>3510020</v>
      </c>
      <c r="D1549" s="6" t="s">
        <v>6411</v>
      </c>
      <c r="E1549" s="6" t="s">
        <v>9701</v>
      </c>
      <c r="F1549" s="6" t="s">
        <v>6402</v>
      </c>
      <c r="G1549" s="6">
        <v>251</v>
      </c>
      <c r="H1549" s="6">
        <v>3067</v>
      </c>
      <c r="I1549" s="6">
        <v>0</v>
      </c>
      <c r="J1549" s="6">
        <v>0</v>
      </c>
      <c r="K1549" s="6">
        <v>0</v>
      </c>
      <c r="L1549" s="6"/>
      <c r="M1549" s="6">
        <v>2022</v>
      </c>
      <c r="N1549" s="6" t="s">
        <v>7745</v>
      </c>
      <c r="O1549" s="6" t="s">
        <v>9700</v>
      </c>
      <c r="P1549" s="6"/>
      <c r="Q1549" s="6" t="s">
        <v>7733</v>
      </c>
      <c r="R1549" s="6" t="s">
        <v>7734</v>
      </c>
      <c r="S1549" s="6"/>
      <c r="T1549" s="6" t="s">
        <v>5421</v>
      </c>
      <c r="U1549">
        <f t="shared" si="24"/>
        <v>4</v>
      </c>
    </row>
    <row r="1550" spans="1:21" x14ac:dyDescent="0.2">
      <c r="A1550" s="6" t="s">
        <v>9698</v>
      </c>
      <c r="B1550" s="6" t="s">
        <v>9679</v>
      </c>
      <c r="C1550" s="6">
        <v>3510020</v>
      </c>
      <c r="D1550" s="6" t="s">
        <v>7576</v>
      </c>
      <c r="E1550" s="6" t="s">
        <v>9702</v>
      </c>
      <c r="F1550" s="6" t="s">
        <v>6402</v>
      </c>
      <c r="G1550" s="6">
        <v>604</v>
      </c>
      <c r="H1550" s="6">
        <v>3067</v>
      </c>
      <c r="I1550" s="6">
        <v>0</v>
      </c>
      <c r="J1550" s="6">
        <v>0</v>
      </c>
      <c r="K1550" s="6">
        <v>0</v>
      </c>
      <c r="L1550" s="6"/>
      <c r="M1550" s="6">
        <v>2022</v>
      </c>
      <c r="N1550" s="6" t="s">
        <v>7745</v>
      </c>
      <c r="O1550" s="6" t="s">
        <v>9700</v>
      </c>
      <c r="P1550" s="6"/>
      <c r="Q1550" s="6" t="s">
        <v>7733</v>
      </c>
      <c r="R1550" s="6" t="s">
        <v>7734</v>
      </c>
      <c r="S1550" s="6"/>
      <c r="T1550" s="6" t="s">
        <v>5422</v>
      </c>
      <c r="U1550">
        <f t="shared" si="24"/>
        <v>3</v>
      </c>
    </row>
    <row r="1551" spans="1:21" x14ac:dyDescent="0.2">
      <c r="A1551" s="6" t="s">
        <v>9698</v>
      </c>
      <c r="B1551" s="6" t="s">
        <v>9679</v>
      </c>
      <c r="C1551" s="6">
        <v>3510020</v>
      </c>
      <c r="D1551" s="6" t="s">
        <v>6632</v>
      </c>
      <c r="E1551" s="6" t="s">
        <v>6854</v>
      </c>
      <c r="F1551" s="6" t="s">
        <v>6402</v>
      </c>
      <c r="G1551" s="6">
        <v>650</v>
      </c>
      <c r="H1551" s="6">
        <v>3067</v>
      </c>
      <c r="I1551" s="6">
        <v>1</v>
      </c>
      <c r="J1551" s="6">
        <v>1</v>
      </c>
      <c r="K1551" s="6">
        <v>0</v>
      </c>
      <c r="L1551" s="6"/>
      <c r="M1551" s="6">
        <v>2022</v>
      </c>
      <c r="N1551" s="6" t="s">
        <v>7745</v>
      </c>
      <c r="O1551" s="6" t="s">
        <v>9700</v>
      </c>
      <c r="P1551" s="6"/>
      <c r="Q1551" s="6" t="s">
        <v>7733</v>
      </c>
      <c r="R1551" s="6" t="s">
        <v>7734</v>
      </c>
      <c r="S1551" s="6"/>
      <c r="T1551" s="6" t="s">
        <v>5405</v>
      </c>
      <c r="U1551">
        <f t="shared" si="24"/>
        <v>2</v>
      </c>
    </row>
    <row r="1552" spans="1:21" x14ac:dyDescent="0.2">
      <c r="A1552" s="6" t="s">
        <v>9698</v>
      </c>
      <c r="B1552" s="6" t="s">
        <v>9679</v>
      </c>
      <c r="C1552" s="6">
        <v>3510020</v>
      </c>
      <c r="D1552" s="6" t="s">
        <v>6503</v>
      </c>
      <c r="E1552" s="6" t="s">
        <v>9703</v>
      </c>
      <c r="F1552" s="6" t="s">
        <v>6402</v>
      </c>
      <c r="G1552" s="6">
        <v>1006</v>
      </c>
      <c r="H1552" s="6">
        <v>3067</v>
      </c>
      <c r="I1552" s="6">
        <v>1</v>
      </c>
      <c r="J1552" s="6">
        <v>1</v>
      </c>
      <c r="K1552" s="6">
        <v>0</v>
      </c>
      <c r="L1552" s="6"/>
      <c r="M1552" s="6">
        <v>2022</v>
      </c>
      <c r="N1552" s="6" t="s">
        <v>7745</v>
      </c>
      <c r="O1552" s="6" t="s">
        <v>9700</v>
      </c>
      <c r="P1552" s="6"/>
      <c r="Q1552" s="6" t="s">
        <v>7733</v>
      </c>
      <c r="R1552" s="6" t="s">
        <v>7734</v>
      </c>
      <c r="S1552" s="6"/>
      <c r="T1552" s="6" t="s">
        <v>5404</v>
      </c>
      <c r="U1552">
        <f t="shared" si="24"/>
        <v>1</v>
      </c>
    </row>
    <row r="1553" spans="1:21" x14ac:dyDescent="0.2">
      <c r="A1553" s="6" t="s">
        <v>9704</v>
      </c>
      <c r="B1553" s="6" t="s">
        <v>9705</v>
      </c>
      <c r="C1553" s="6">
        <v>3515030</v>
      </c>
      <c r="D1553" s="6" t="s">
        <v>6493</v>
      </c>
      <c r="E1553" s="6" t="s">
        <v>6481</v>
      </c>
      <c r="F1553" s="6" t="s">
        <v>6402</v>
      </c>
      <c r="G1553" s="6">
        <v>1640</v>
      </c>
      <c r="H1553" s="6">
        <v>2134</v>
      </c>
      <c r="I1553" s="6">
        <v>1</v>
      </c>
      <c r="J1553" s="6">
        <v>1</v>
      </c>
      <c r="K1553" s="6">
        <v>0</v>
      </c>
      <c r="L1553" s="6"/>
      <c r="M1553" s="6">
        <v>2022</v>
      </c>
      <c r="N1553" s="6" t="s">
        <v>7732</v>
      </c>
      <c r="O1553" s="6">
        <v>99</v>
      </c>
      <c r="P1553" s="6"/>
      <c r="Q1553" s="6" t="s">
        <v>7733</v>
      </c>
      <c r="R1553" s="6" t="s">
        <v>7734</v>
      </c>
      <c r="S1553" s="6"/>
      <c r="T1553" s="6" t="s">
        <v>806</v>
      </c>
      <c r="U1553">
        <f t="shared" si="24"/>
        <v>2</v>
      </c>
    </row>
    <row r="1554" spans="1:21" x14ac:dyDescent="0.2">
      <c r="A1554" s="6" t="s">
        <v>9704</v>
      </c>
      <c r="B1554" s="6" t="s">
        <v>9705</v>
      </c>
      <c r="C1554" s="6">
        <v>3515030</v>
      </c>
      <c r="D1554" s="6" t="s">
        <v>9706</v>
      </c>
      <c r="E1554" s="6" t="s">
        <v>9707</v>
      </c>
      <c r="F1554" s="6" t="s">
        <v>6402</v>
      </c>
      <c r="G1554" s="6">
        <v>494</v>
      </c>
      <c r="H1554" s="6">
        <v>2134</v>
      </c>
      <c r="I1554" s="6">
        <v>0</v>
      </c>
      <c r="J1554" s="6">
        <v>0</v>
      </c>
      <c r="K1554" s="6">
        <v>0</v>
      </c>
      <c r="L1554" s="6"/>
      <c r="M1554" s="6">
        <v>2022</v>
      </c>
      <c r="N1554" s="6" t="s">
        <v>7732</v>
      </c>
      <c r="O1554" s="6">
        <v>99</v>
      </c>
      <c r="P1554" s="6"/>
      <c r="Q1554" s="6" t="s">
        <v>7733</v>
      </c>
      <c r="R1554" s="6" t="s">
        <v>7734</v>
      </c>
      <c r="S1554" s="6"/>
      <c r="T1554" s="6" t="s">
        <v>807</v>
      </c>
      <c r="U1554">
        <f t="shared" si="24"/>
        <v>1</v>
      </c>
    </row>
    <row r="1555" spans="1:21" x14ac:dyDescent="0.2">
      <c r="A1555" s="6" t="s">
        <v>9708</v>
      </c>
      <c r="B1555" s="6" t="s">
        <v>9705</v>
      </c>
      <c r="C1555" s="6">
        <v>3515030</v>
      </c>
      <c r="D1555" s="6" t="s">
        <v>6942</v>
      </c>
      <c r="E1555" s="6" t="s">
        <v>6726</v>
      </c>
      <c r="F1555" s="6" t="s">
        <v>6402</v>
      </c>
      <c r="G1555" s="6">
        <v>0</v>
      </c>
      <c r="H1555" s="6"/>
      <c r="I1555" s="6">
        <v>0</v>
      </c>
      <c r="J1555" s="6">
        <v>1</v>
      </c>
      <c r="K1555" s="6">
        <v>1</v>
      </c>
      <c r="L1555" s="6"/>
      <c r="M1555" s="6">
        <v>2022</v>
      </c>
      <c r="N1555" s="6" t="s">
        <v>7770</v>
      </c>
      <c r="O1555" s="6">
        <v>99</v>
      </c>
      <c r="P1555" s="6"/>
      <c r="Q1555" s="6" t="s">
        <v>7733</v>
      </c>
      <c r="R1555" s="6" t="s">
        <v>7734</v>
      </c>
      <c r="S1555" s="6"/>
      <c r="T1555" s="6" t="s">
        <v>3166</v>
      </c>
      <c r="U1555">
        <f t="shared" si="24"/>
        <v>1</v>
      </c>
    </row>
    <row r="1556" spans="1:21" x14ac:dyDescent="0.2">
      <c r="A1556" s="6" t="s">
        <v>9709</v>
      </c>
      <c r="B1556" s="6" t="s">
        <v>9705</v>
      </c>
      <c r="C1556" s="6">
        <v>3515030</v>
      </c>
      <c r="D1556" s="6" t="s">
        <v>7074</v>
      </c>
      <c r="E1556" s="6" t="s">
        <v>6452</v>
      </c>
      <c r="F1556" s="6" t="s">
        <v>6402</v>
      </c>
      <c r="G1556" s="6">
        <v>743</v>
      </c>
      <c r="H1556" s="6">
        <v>2069</v>
      </c>
      <c r="I1556" s="6">
        <v>0</v>
      </c>
      <c r="J1556" s="6">
        <v>1</v>
      </c>
      <c r="K1556" s="6">
        <v>0</v>
      </c>
      <c r="L1556" s="6"/>
      <c r="M1556" s="6">
        <v>2022</v>
      </c>
      <c r="N1556" s="6" t="s">
        <v>7773</v>
      </c>
      <c r="O1556" s="6">
        <v>99</v>
      </c>
      <c r="P1556" s="6"/>
      <c r="Q1556" s="6" t="s">
        <v>7733</v>
      </c>
      <c r="R1556" s="6" t="s">
        <v>7734</v>
      </c>
      <c r="S1556" s="6"/>
      <c r="T1556" s="6" t="s">
        <v>3165</v>
      </c>
      <c r="U1556">
        <f t="shared" si="24"/>
        <v>4</v>
      </c>
    </row>
    <row r="1557" spans="1:21" x14ac:dyDescent="0.2">
      <c r="A1557" s="6" t="s">
        <v>9709</v>
      </c>
      <c r="B1557" s="6" t="s">
        <v>9705</v>
      </c>
      <c r="C1557" s="6">
        <v>3515030</v>
      </c>
      <c r="D1557" s="6" t="s">
        <v>7589</v>
      </c>
      <c r="E1557" s="6" t="s">
        <v>9710</v>
      </c>
      <c r="F1557" s="6" t="s">
        <v>6402</v>
      </c>
      <c r="G1557" s="6">
        <v>360</v>
      </c>
      <c r="H1557" s="6">
        <v>2069</v>
      </c>
      <c r="I1557" s="6">
        <v>0</v>
      </c>
      <c r="J1557" s="6">
        <v>0</v>
      </c>
      <c r="K1557" s="6">
        <v>0</v>
      </c>
      <c r="L1557" s="6"/>
      <c r="M1557" s="6">
        <v>2022</v>
      </c>
      <c r="N1557" s="6" t="s">
        <v>7773</v>
      </c>
      <c r="O1557" s="6">
        <v>99</v>
      </c>
      <c r="P1557" s="6"/>
      <c r="Q1557" s="6" t="s">
        <v>7733</v>
      </c>
      <c r="R1557" s="6" t="s">
        <v>7734</v>
      </c>
      <c r="S1557" s="6"/>
      <c r="T1557" s="6" t="s">
        <v>3167</v>
      </c>
      <c r="U1557">
        <f t="shared" si="24"/>
        <v>3</v>
      </c>
    </row>
    <row r="1558" spans="1:21" x14ac:dyDescent="0.2">
      <c r="A1558" s="6" t="s">
        <v>9709</v>
      </c>
      <c r="B1558" s="6" t="s">
        <v>9705</v>
      </c>
      <c r="C1558" s="6">
        <v>3515030</v>
      </c>
      <c r="D1558" s="6" t="s">
        <v>7683</v>
      </c>
      <c r="E1558" s="6" t="s">
        <v>6433</v>
      </c>
      <c r="F1558" s="6" t="s">
        <v>6402</v>
      </c>
      <c r="G1558" s="6">
        <v>454</v>
      </c>
      <c r="H1558" s="6">
        <v>2069</v>
      </c>
      <c r="I1558" s="6">
        <v>0</v>
      </c>
      <c r="J1558" s="6">
        <v>0</v>
      </c>
      <c r="K1558" s="6">
        <v>0</v>
      </c>
      <c r="L1558" s="6"/>
      <c r="M1558" s="6">
        <v>2022</v>
      </c>
      <c r="N1558" s="6" t="s">
        <v>7773</v>
      </c>
      <c r="O1558" s="6">
        <v>99</v>
      </c>
      <c r="P1558" s="6"/>
      <c r="Q1558" s="6" t="s">
        <v>7733</v>
      </c>
      <c r="R1558" s="6" t="s">
        <v>7734</v>
      </c>
      <c r="S1558" s="6"/>
      <c r="T1558" s="6" t="s">
        <v>3168</v>
      </c>
      <c r="U1558">
        <f t="shared" si="24"/>
        <v>2</v>
      </c>
    </row>
    <row r="1559" spans="1:21" x14ac:dyDescent="0.2">
      <c r="A1559" s="6" t="s">
        <v>9709</v>
      </c>
      <c r="B1559" s="6" t="s">
        <v>9705</v>
      </c>
      <c r="C1559" s="6">
        <v>3515030</v>
      </c>
      <c r="D1559" s="6" t="s">
        <v>7162</v>
      </c>
      <c r="E1559" s="6" t="s">
        <v>7110</v>
      </c>
      <c r="F1559" s="6" t="s">
        <v>6402</v>
      </c>
      <c r="G1559" s="6">
        <v>512</v>
      </c>
      <c r="H1559" s="6">
        <v>2069</v>
      </c>
      <c r="I1559" s="6">
        <v>0</v>
      </c>
      <c r="J1559" s="6">
        <v>0</v>
      </c>
      <c r="K1559" s="6">
        <v>0</v>
      </c>
      <c r="L1559" s="6"/>
      <c r="M1559" s="6">
        <v>2022</v>
      </c>
      <c r="N1559" s="6" t="s">
        <v>7773</v>
      </c>
      <c r="O1559" s="6">
        <v>99</v>
      </c>
      <c r="P1559" s="6"/>
      <c r="Q1559" s="6" t="s">
        <v>7733</v>
      </c>
      <c r="R1559" s="6" t="s">
        <v>7734</v>
      </c>
      <c r="S1559" s="6"/>
      <c r="T1559" s="6" t="s">
        <v>3169</v>
      </c>
      <c r="U1559">
        <f t="shared" si="24"/>
        <v>1</v>
      </c>
    </row>
    <row r="1560" spans="1:21" x14ac:dyDescent="0.2">
      <c r="A1560" s="6" t="s">
        <v>9711</v>
      </c>
      <c r="B1560" s="6" t="s">
        <v>9705</v>
      </c>
      <c r="C1560" s="6">
        <v>3515030</v>
      </c>
      <c r="D1560" s="6" t="s">
        <v>7246</v>
      </c>
      <c r="E1560" s="6" t="s">
        <v>7816</v>
      </c>
      <c r="F1560" s="6" t="s">
        <v>6402</v>
      </c>
      <c r="G1560" s="6">
        <v>830</v>
      </c>
      <c r="H1560" s="6">
        <v>1688</v>
      </c>
      <c r="I1560" s="6">
        <v>0</v>
      </c>
      <c r="J1560" s="6">
        <v>0</v>
      </c>
      <c r="K1560" s="6">
        <v>0</v>
      </c>
      <c r="L1560" s="6"/>
      <c r="M1560" s="6">
        <v>2022</v>
      </c>
      <c r="N1560" s="6" t="s">
        <v>7745</v>
      </c>
      <c r="O1560" s="6" t="s">
        <v>9712</v>
      </c>
      <c r="P1560" s="6"/>
      <c r="Q1560" s="6" t="s">
        <v>7733</v>
      </c>
      <c r="R1560" s="6" t="s">
        <v>7734</v>
      </c>
      <c r="S1560" s="6"/>
      <c r="T1560" s="6" t="s">
        <v>3170</v>
      </c>
      <c r="U1560">
        <f t="shared" si="24"/>
        <v>2</v>
      </c>
    </row>
    <row r="1561" spans="1:21" x14ac:dyDescent="0.2">
      <c r="A1561" s="6" t="s">
        <v>9711</v>
      </c>
      <c r="B1561" s="6" t="s">
        <v>9705</v>
      </c>
      <c r="C1561" s="6">
        <v>3515030</v>
      </c>
      <c r="D1561" s="6" t="s">
        <v>8550</v>
      </c>
      <c r="E1561" s="6" t="s">
        <v>7567</v>
      </c>
      <c r="F1561" s="6" t="s">
        <v>6402</v>
      </c>
      <c r="G1561" s="6">
        <v>858</v>
      </c>
      <c r="H1561" s="6">
        <v>1688</v>
      </c>
      <c r="I1561" s="6">
        <v>0</v>
      </c>
      <c r="J1561" s="6">
        <v>1</v>
      </c>
      <c r="K1561" s="6">
        <v>0</v>
      </c>
      <c r="L1561" s="6"/>
      <c r="M1561" s="6">
        <v>2022</v>
      </c>
      <c r="N1561" s="6" t="s">
        <v>7745</v>
      </c>
      <c r="O1561" s="6" t="s">
        <v>9712</v>
      </c>
      <c r="P1561" s="6"/>
      <c r="Q1561" s="6" t="s">
        <v>7733</v>
      </c>
      <c r="R1561" s="6" t="s">
        <v>7734</v>
      </c>
      <c r="S1561" s="6"/>
      <c r="T1561" s="6" t="s">
        <v>3164</v>
      </c>
      <c r="U1561">
        <f t="shared" si="24"/>
        <v>1</v>
      </c>
    </row>
    <row r="1562" spans="1:21" x14ac:dyDescent="0.2">
      <c r="A1562" s="6" t="s">
        <v>9713</v>
      </c>
      <c r="B1562" s="6" t="s">
        <v>9705</v>
      </c>
      <c r="C1562" s="6">
        <v>3515030</v>
      </c>
      <c r="D1562" s="6" t="s">
        <v>6698</v>
      </c>
      <c r="E1562" s="6" t="s">
        <v>9714</v>
      </c>
      <c r="F1562" s="6" t="s">
        <v>6402</v>
      </c>
      <c r="G1562" s="6">
        <v>76</v>
      </c>
      <c r="H1562" s="6">
        <v>344</v>
      </c>
      <c r="I1562" s="6">
        <v>0</v>
      </c>
      <c r="J1562" s="6">
        <v>0</v>
      </c>
      <c r="K1562" s="6">
        <v>0</v>
      </c>
      <c r="L1562" s="6"/>
      <c r="M1562" s="6">
        <v>2022</v>
      </c>
      <c r="N1562" s="6" t="s">
        <v>7745</v>
      </c>
      <c r="O1562" s="6" t="s">
        <v>9715</v>
      </c>
      <c r="P1562" s="6"/>
      <c r="Q1562" s="6" t="s">
        <v>7733</v>
      </c>
      <c r="R1562" s="6" t="s">
        <v>7734</v>
      </c>
      <c r="S1562" s="6"/>
      <c r="T1562" s="6" t="s">
        <v>3171</v>
      </c>
      <c r="U1562">
        <f t="shared" si="24"/>
        <v>3</v>
      </c>
    </row>
    <row r="1563" spans="1:21" x14ac:dyDescent="0.2">
      <c r="A1563" s="6" t="s">
        <v>9713</v>
      </c>
      <c r="B1563" s="6" t="s">
        <v>9705</v>
      </c>
      <c r="C1563" s="6">
        <v>3515030</v>
      </c>
      <c r="D1563" s="6" t="s">
        <v>8559</v>
      </c>
      <c r="E1563" s="6" t="s">
        <v>9716</v>
      </c>
      <c r="F1563" s="6" t="s">
        <v>6402</v>
      </c>
      <c r="G1563" s="6">
        <v>140</v>
      </c>
      <c r="H1563" s="6">
        <v>344</v>
      </c>
      <c r="I1563" s="6">
        <v>0</v>
      </c>
      <c r="J1563" s="6">
        <v>1</v>
      </c>
      <c r="K1563" s="6">
        <v>0</v>
      </c>
      <c r="L1563" s="6"/>
      <c r="M1563" s="6">
        <v>2022</v>
      </c>
      <c r="N1563" s="6" t="s">
        <v>7745</v>
      </c>
      <c r="O1563" s="6" t="s">
        <v>9715</v>
      </c>
      <c r="P1563" s="6"/>
      <c r="Q1563" s="6" t="s">
        <v>7733</v>
      </c>
      <c r="R1563" s="6" t="s">
        <v>7734</v>
      </c>
      <c r="S1563" s="6"/>
      <c r="T1563" s="6" t="s">
        <v>3162</v>
      </c>
      <c r="U1563">
        <f t="shared" si="24"/>
        <v>2</v>
      </c>
    </row>
    <row r="1564" spans="1:21" x14ac:dyDescent="0.2">
      <c r="A1564" s="6" t="s">
        <v>9713</v>
      </c>
      <c r="B1564" s="6" t="s">
        <v>9705</v>
      </c>
      <c r="C1564" s="6">
        <v>3515030</v>
      </c>
      <c r="D1564" s="6" t="s">
        <v>6440</v>
      </c>
      <c r="E1564" s="6" t="s">
        <v>6767</v>
      </c>
      <c r="F1564" s="6" t="s">
        <v>6402</v>
      </c>
      <c r="G1564" s="6">
        <v>128</v>
      </c>
      <c r="H1564" s="6">
        <v>344</v>
      </c>
      <c r="I1564" s="6">
        <v>0</v>
      </c>
      <c r="J1564" s="6">
        <v>0</v>
      </c>
      <c r="K1564" s="6">
        <v>0</v>
      </c>
      <c r="L1564" s="6"/>
      <c r="M1564" s="6">
        <v>2022</v>
      </c>
      <c r="N1564" s="6" t="s">
        <v>7745</v>
      </c>
      <c r="O1564" s="6" t="s">
        <v>9715</v>
      </c>
      <c r="P1564" s="6"/>
      <c r="Q1564" s="6" t="s">
        <v>7733</v>
      </c>
      <c r="R1564" s="6" t="s">
        <v>7734</v>
      </c>
      <c r="S1564" s="6"/>
      <c r="T1564" s="6" t="s">
        <v>3172</v>
      </c>
      <c r="U1564">
        <f t="shared" si="24"/>
        <v>1</v>
      </c>
    </row>
    <row r="1565" spans="1:21" x14ac:dyDescent="0.2">
      <c r="A1565" s="6" t="s">
        <v>9717</v>
      </c>
      <c r="B1565" s="6" t="s">
        <v>9718</v>
      </c>
      <c r="C1565" s="6">
        <v>3502008</v>
      </c>
      <c r="D1565" s="6" t="s">
        <v>7109</v>
      </c>
      <c r="E1565" s="6" t="s">
        <v>9719</v>
      </c>
      <c r="F1565" s="6" t="s">
        <v>6402</v>
      </c>
      <c r="G1565" s="6">
        <v>896</v>
      </c>
      <c r="H1565" s="6">
        <v>3364</v>
      </c>
      <c r="I1565" s="6">
        <v>1</v>
      </c>
      <c r="J1565" s="6">
        <v>0</v>
      </c>
      <c r="K1565" s="6">
        <v>0</v>
      </c>
      <c r="L1565" s="6"/>
      <c r="M1565" s="6">
        <v>2022</v>
      </c>
      <c r="N1565" s="6" t="s">
        <v>7732</v>
      </c>
      <c r="O1565" s="6">
        <v>99</v>
      </c>
      <c r="P1565" s="6"/>
      <c r="Q1565" s="6" t="s">
        <v>7733</v>
      </c>
      <c r="R1565" s="6" t="s">
        <v>7734</v>
      </c>
      <c r="S1565" s="6"/>
      <c r="T1565" s="6" t="s">
        <v>809</v>
      </c>
      <c r="U1565">
        <f t="shared" si="24"/>
        <v>2</v>
      </c>
    </row>
    <row r="1566" spans="1:21" x14ac:dyDescent="0.2">
      <c r="A1566" s="6" t="s">
        <v>9717</v>
      </c>
      <c r="B1566" s="6" t="s">
        <v>9718</v>
      </c>
      <c r="C1566" s="6">
        <v>3502008</v>
      </c>
      <c r="D1566" s="6" t="s">
        <v>6597</v>
      </c>
      <c r="E1566" s="6" t="s">
        <v>9171</v>
      </c>
      <c r="F1566" s="6" t="s">
        <v>6402</v>
      </c>
      <c r="G1566" s="6">
        <v>2468</v>
      </c>
      <c r="H1566" s="6">
        <v>3364</v>
      </c>
      <c r="I1566" s="6">
        <v>0</v>
      </c>
      <c r="J1566" s="6">
        <v>1</v>
      </c>
      <c r="K1566" s="6">
        <v>0</v>
      </c>
      <c r="L1566" s="6"/>
      <c r="M1566" s="6">
        <v>2022</v>
      </c>
      <c r="N1566" s="6" t="s">
        <v>7732</v>
      </c>
      <c r="O1566" s="6">
        <v>99</v>
      </c>
      <c r="P1566" s="6"/>
      <c r="Q1566" s="6" t="s">
        <v>7733</v>
      </c>
      <c r="R1566" s="6" t="s">
        <v>7734</v>
      </c>
      <c r="S1566" s="6"/>
      <c r="T1566" s="6" t="s">
        <v>808</v>
      </c>
      <c r="U1566">
        <f t="shared" si="24"/>
        <v>1</v>
      </c>
    </row>
    <row r="1567" spans="1:21" x14ac:dyDescent="0.2">
      <c r="A1567" s="6" t="s">
        <v>9720</v>
      </c>
      <c r="B1567" s="6" t="s">
        <v>9718</v>
      </c>
      <c r="C1567" s="6">
        <v>3502008</v>
      </c>
      <c r="D1567" s="6" t="s">
        <v>6518</v>
      </c>
      <c r="E1567" s="6" t="s">
        <v>9721</v>
      </c>
      <c r="F1567" s="6" t="s">
        <v>6402</v>
      </c>
      <c r="G1567" s="6">
        <v>1280</v>
      </c>
      <c r="H1567" s="6">
        <v>16439</v>
      </c>
      <c r="I1567" s="6">
        <v>1</v>
      </c>
      <c r="J1567" s="6">
        <v>0</v>
      </c>
      <c r="K1567" s="6">
        <v>0</v>
      </c>
      <c r="L1567" s="6"/>
      <c r="M1567" s="6">
        <v>2022</v>
      </c>
      <c r="N1567" s="6" t="s">
        <v>7745</v>
      </c>
      <c r="O1567" s="6">
        <v>99</v>
      </c>
      <c r="P1567" s="6"/>
      <c r="Q1567" s="6" t="s">
        <v>7733</v>
      </c>
      <c r="R1567" s="6" t="s">
        <v>7734</v>
      </c>
      <c r="S1567" s="6"/>
      <c r="T1567" s="6" t="s">
        <v>3179</v>
      </c>
      <c r="U1567">
        <f t="shared" si="24"/>
        <v>11</v>
      </c>
    </row>
    <row r="1568" spans="1:21" x14ac:dyDescent="0.2">
      <c r="A1568" s="6" t="s">
        <v>9720</v>
      </c>
      <c r="B1568" s="6" t="s">
        <v>9718</v>
      </c>
      <c r="C1568" s="6">
        <v>3502008</v>
      </c>
      <c r="D1568" s="6" t="s">
        <v>7178</v>
      </c>
      <c r="E1568" s="6" t="s">
        <v>6679</v>
      </c>
      <c r="F1568" s="6" t="s">
        <v>6402</v>
      </c>
      <c r="G1568" s="6">
        <v>1682</v>
      </c>
      <c r="H1568" s="6">
        <v>16439</v>
      </c>
      <c r="I1568" s="6">
        <v>1</v>
      </c>
      <c r="J1568" s="6">
        <v>1</v>
      </c>
      <c r="K1568" s="6">
        <v>0</v>
      </c>
      <c r="L1568" s="6"/>
      <c r="M1568" s="6">
        <v>2022</v>
      </c>
      <c r="N1568" s="6" t="s">
        <v>7745</v>
      </c>
      <c r="O1568" s="6">
        <v>99</v>
      </c>
      <c r="P1568" s="6"/>
      <c r="Q1568" s="6" t="s">
        <v>7733</v>
      </c>
      <c r="R1568" s="6" t="s">
        <v>7734</v>
      </c>
      <c r="S1568" s="6"/>
      <c r="T1568" s="6" t="s">
        <v>3178</v>
      </c>
      <c r="U1568">
        <f t="shared" si="24"/>
        <v>10</v>
      </c>
    </row>
    <row r="1569" spans="1:21" x14ac:dyDescent="0.2">
      <c r="A1569" s="6" t="s">
        <v>9720</v>
      </c>
      <c r="B1569" s="6" t="s">
        <v>9718</v>
      </c>
      <c r="C1569" s="6">
        <v>3502008</v>
      </c>
      <c r="D1569" s="6" t="s">
        <v>7673</v>
      </c>
      <c r="E1569" s="6" t="s">
        <v>9722</v>
      </c>
      <c r="F1569" s="6" t="s">
        <v>6402</v>
      </c>
      <c r="G1569" s="6">
        <v>1296</v>
      </c>
      <c r="H1569" s="6">
        <v>16439</v>
      </c>
      <c r="I1569" s="6">
        <v>0</v>
      </c>
      <c r="J1569" s="6">
        <v>0</v>
      </c>
      <c r="K1569" s="6">
        <v>0</v>
      </c>
      <c r="L1569" s="6"/>
      <c r="M1569" s="6">
        <v>2022</v>
      </c>
      <c r="N1569" s="6" t="s">
        <v>7745</v>
      </c>
      <c r="O1569" s="6">
        <v>99</v>
      </c>
      <c r="P1569" s="6"/>
      <c r="Q1569" s="6" t="s">
        <v>7733</v>
      </c>
      <c r="R1569" s="6" t="s">
        <v>7734</v>
      </c>
      <c r="S1569" s="6"/>
      <c r="T1569" s="6" t="s">
        <v>3180</v>
      </c>
      <c r="U1569">
        <f t="shared" si="24"/>
        <v>9</v>
      </c>
    </row>
    <row r="1570" spans="1:21" x14ac:dyDescent="0.2">
      <c r="A1570" s="6" t="s">
        <v>9720</v>
      </c>
      <c r="B1570" s="6" t="s">
        <v>9718</v>
      </c>
      <c r="C1570" s="6">
        <v>3502008</v>
      </c>
      <c r="D1570" s="6" t="s">
        <v>9723</v>
      </c>
      <c r="E1570" s="6" t="s">
        <v>9724</v>
      </c>
      <c r="F1570" s="6" t="s">
        <v>6402</v>
      </c>
      <c r="G1570" s="6">
        <v>1557</v>
      </c>
      <c r="H1570" s="6">
        <v>16439</v>
      </c>
      <c r="I1570" s="6">
        <v>1</v>
      </c>
      <c r="J1570" s="6">
        <v>1</v>
      </c>
      <c r="K1570" s="6">
        <v>0</v>
      </c>
      <c r="L1570" s="6"/>
      <c r="M1570" s="6">
        <v>2022</v>
      </c>
      <c r="N1570" s="6" t="s">
        <v>7745</v>
      </c>
      <c r="O1570" s="6">
        <v>99</v>
      </c>
      <c r="P1570" s="6"/>
      <c r="Q1570" s="6" t="s">
        <v>7733</v>
      </c>
      <c r="R1570" s="6" t="s">
        <v>7734</v>
      </c>
      <c r="S1570" s="6"/>
      <c r="T1570" s="6" t="s">
        <v>19984</v>
      </c>
      <c r="U1570">
        <f t="shared" si="24"/>
        <v>8</v>
      </c>
    </row>
    <row r="1571" spans="1:21" x14ac:dyDescent="0.2">
      <c r="A1571" s="6" t="s">
        <v>9720</v>
      </c>
      <c r="B1571" s="6" t="s">
        <v>9718</v>
      </c>
      <c r="C1571" s="6">
        <v>3502008</v>
      </c>
      <c r="D1571" s="6" t="s">
        <v>9725</v>
      </c>
      <c r="E1571" s="6" t="s">
        <v>9726</v>
      </c>
      <c r="F1571" s="6" t="s">
        <v>6402</v>
      </c>
      <c r="G1571" s="6">
        <v>1930</v>
      </c>
      <c r="H1571" s="6">
        <v>16439</v>
      </c>
      <c r="I1571" s="6">
        <v>0</v>
      </c>
      <c r="J1571" s="6">
        <v>1</v>
      </c>
      <c r="K1571" s="6">
        <v>0</v>
      </c>
      <c r="L1571" s="6"/>
      <c r="M1571" s="6">
        <v>2022</v>
      </c>
      <c r="N1571" s="6" t="s">
        <v>7745</v>
      </c>
      <c r="O1571" s="6">
        <v>99</v>
      </c>
      <c r="P1571" s="6"/>
      <c r="Q1571" s="6" t="s">
        <v>7733</v>
      </c>
      <c r="R1571" s="6" t="s">
        <v>7734</v>
      </c>
      <c r="S1571" s="6"/>
      <c r="T1571" s="6" t="s">
        <v>3176</v>
      </c>
      <c r="U1571">
        <f t="shared" si="24"/>
        <v>7</v>
      </c>
    </row>
    <row r="1572" spans="1:21" x14ac:dyDescent="0.2">
      <c r="A1572" s="6" t="s">
        <v>9720</v>
      </c>
      <c r="B1572" s="6" t="s">
        <v>9718</v>
      </c>
      <c r="C1572" s="6">
        <v>3502008</v>
      </c>
      <c r="D1572" s="6" t="s">
        <v>6414</v>
      </c>
      <c r="E1572" s="6" t="s">
        <v>9727</v>
      </c>
      <c r="F1572" s="6" t="s">
        <v>6402</v>
      </c>
      <c r="G1572" s="6">
        <v>1263</v>
      </c>
      <c r="H1572" s="6">
        <v>16439</v>
      </c>
      <c r="I1572" s="6">
        <v>0</v>
      </c>
      <c r="J1572" s="6">
        <v>0</v>
      </c>
      <c r="K1572" s="6">
        <v>0</v>
      </c>
      <c r="L1572" s="6"/>
      <c r="M1572" s="6">
        <v>2022</v>
      </c>
      <c r="N1572" s="6" t="s">
        <v>7745</v>
      </c>
      <c r="O1572" s="6">
        <v>99</v>
      </c>
      <c r="P1572" s="6"/>
      <c r="Q1572" s="6" t="s">
        <v>7733</v>
      </c>
      <c r="R1572" s="6" t="s">
        <v>7734</v>
      </c>
      <c r="S1572" s="6"/>
      <c r="T1572" s="6" t="s">
        <v>3181</v>
      </c>
      <c r="U1572">
        <f t="shared" si="24"/>
        <v>6</v>
      </c>
    </row>
    <row r="1573" spans="1:21" x14ac:dyDescent="0.2">
      <c r="A1573" s="6" t="s">
        <v>9720</v>
      </c>
      <c r="B1573" s="6" t="s">
        <v>9718</v>
      </c>
      <c r="C1573" s="6">
        <v>3502008</v>
      </c>
      <c r="D1573" s="6" t="s">
        <v>9084</v>
      </c>
      <c r="E1573" s="6" t="s">
        <v>9728</v>
      </c>
      <c r="F1573" s="6" t="s">
        <v>6402</v>
      </c>
      <c r="G1573" s="6">
        <v>650</v>
      </c>
      <c r="H1573" s="6">
        <v>16439</v>
      </c>
      <c r="I1573" s="6">
        <v>0</v>
      </c>
      <c r="J1573" s="6">
        <v>0</v>
      </c>
      <c r="K1573" s="6">
        <v>0</v>
      </c>
      <c r="L1573" s="6"/>
      <c r="M1573" s="6">
        <v>2022</v>
      </c>
      <c r="N1573" s="6" t="s">
        <v>7745</v>
      </c>
      <c r="O1573" s="6">
        <v>99</v>
      </c>
      <c r="P1573" s="6"/>
      <c r="Q1573" s="6" t="s">
        <v>7733</v>
      </c>
      <c r="R1573" s="6" t="s">
        <v>7734</v>
      </c>
      <c r="S1573" s="6"/>
      <c r="T1573" s="6" t="s">
        <v>19985</v>
      </c>
      <c r="U1573">
        <f t="shared" si="24"/>
        <v>5</v>
      </c>
    </row>
    <row r="1574" spans="1:21" x14ac:dyDescent="0.2">
      <c r="A1574" s="6" t="s">
        <v>9720</v>
      </c>
      <c r="B1574" s="6" t="s">
        <v>9718</v>
      </c>
      <c r="C1574" s="6">
        <v>3502008</v>
      </c>
      <c r="D1574" s="6" t="s">
        <v>9729</v>
      </c>
      <c r="E1574" s="6" t="s">
        <v>8178</v>
      </c>
      <c r="F1574" s="6" t="s">
        <v>6402</v>
      </c>
      <c r="G1574" s="6">
        <v>1715</v>
      </c>
      <c r="H1574" s="6">
        <v>16439</v>
      </c>
      <c r="I1574" s="6">
        <v>1</v>
      </c>
      <c r="J1574" s="6">
        <v>1</v>
      </c>
      <c r="K1574" s="6">
        <v>0</v>
      </c>
      <c r="L1574" s="6"/>
      <c r="M1574" s="6">
        <v>2022</v>
      </c>
      <c r="N1574" s="6" t="s">
        <v>7745</v>
      </c>
      <c r="O1574" s="6">
        <v>99</v>
      </c>
      <c r="P1574" s="6"/>
      <c r="Q1574" s="6" t="s">
        <v>7733</v>
      </c>
      <c r="R1574" s="6" t="s">
        <v>7734</v>
      </c>
      <c r="S1574" s="6"/>
      <c r="T1574" s="6" t="s">
        <v>3175</v>
      </c>
      <c r="U1574">
        <f t="shared" si="24"/>
        <v>4</v>
      </c>
    </row>
    <row r="1575" spans="1:21" x14ac:dyDescent="0.2">
      <c r="A1575" s="6" t="s">
        <v>9720</v>
      </c>
      <c r="B1575" s="6" t="s">
        <v>9718</v>
      </c>
      <c r="C1575" s="6">
        <v>3502008</v>
      </c>
      <c r="D1575" s="6" t="s">
        <v>6946</v>
      </c>
      <c r="E1575" s="6" t="s">
        <v>9730</v>
      </c>
      <c r="F1575" s="6" t="s">
        <v>6402</v>
      </c>
      <c r="G1575" s="6">
        <v>1878</v>
      </c>
      <c r="H1575" s="6">
        <v>16439</v>
      </c>
      <c r="I1575" s="6">
        <v>0</v>
      </c>
      <c r="J1575" s="6">
        <v>1</v>
      </c>
      <c r="K1575" s="6">
        <v>0</v>
      </c>
      <c r="L1575" s="6"/>
      <c r="M1575" s="6">
        <v>2022</v>
      </c>
      <c r="N1575" s="6" t="s">
        <v>7745</v>
      </c>
      <c r="O1575" s="6">
        <v>99</v>
      </c>
      <c r="P1575" s="6"/>
      <c r="Q1575" s="6" t="s">
        <v>7733</v>
      </c>
      <c r="R1575" s="6" t="s">
        <v>7734</v>
      </c>
      <c r="S1575" s="6"/>
      <c r="T1575" s="6" t="s">
        <v>3174</v>
      </c>
      <c r="U1575">
        <f t="shared" si="24"/>
        <v>3</v>
      </c>
    </row>
    <row r="1576" spans="1:21" x14ac:dyDescent="0.2">
      <c r="A1576" s="6" t="s">
        <v>9720</v>
      </c>
      <c r="B1576" s="6" t="s">
        <v>9718</v>
      </c>
      <c r="C1576" s="6">
        <v>3502008</v>
      </c>
      <c r="D1576" s="6" t="s">
        <v>9731</v>
      </c>
      <c r="E1576" s="6" t="s">
        <v>9732</v>
      </c>
      <c r="F1576" s="6" t="s">
        <v>6402</v>
      </c>
      <c r="G1576" s="6">
        <v>1662</v>
      </c>
      <c r="H1576" s="6">
        <v>16439</v>
      </c>
      <c r="I1576" s="6">
        <v>1</v>
      </c>
      <c r="J1576" s="6">
        <v>1</v>
      </c>
      <c r="K1576" s="6">
        <v>0</v>
      </c>
      <c r="L1576" s="6"/>
      <c r="M1576" s="6">
        <v>2022</v>
      </c>
      <c r="N1576" s="6" t="s">
        <v>7745</v>
      </c>
      <c r="O1576" s="6">
        <v>99</v>
      </c>
      <c r="P1576" s="6"/>
      <c r="Q1576" s="6" t="s">
        <v>7733</v>
      </c>
      <c r="R1576" s="6" t="s">
        <v>7734</v>
      </c>
      <c r="S1576" s="6"/>
      <c r="T1576" s="6" t="s">
        <v>3173</v>
      </c>
      <c r="U1576">
        <f t="shared" si="24"/>
        <v>2</v>
      </c>
    </row>
    <row r="1577" spans="1:21" x14ac:dyDescent="0.2">
      <c r="A1577" s="6" t="s">
        <v>9720</v>
      </c>
      <c r="B1577" s="6" t="s">
        <v>9718</v>
      </c>
      <c r="C1577" s="6">
        <v>3502008</v>
      </c>
      <c r="D1577" s="6" t="s">
        <v>6780</v>
      </c>
      <c r="E1577" s="6" t="s">
        <v>9733</v>
      </c>
      <c r="F1577" s="6" t="s">
        <v>6402</v>
      </c>
      <c r="G1577" s="6">
        <v>1526</v>
      </c>
      <c r="H1577" s="6">
        <v>16439</v>
      </c>
      <c r="I1577" s="6">
        <v>0</v>
      </c>
      <c r="J1577" s="6">
        <v>0</v>
      </c>
      <c r="K1577" s="6">
        <v>0</v>
      </c>
      <c r="L1577" s="6"/>
      <c r="M1577" s="6">
        <v>2022</v>
      </c>
      <c r="N1577" s="6" t="s">
        <v>7745</v>
      </c>
      <c r="O1577" s="6">
        <v>99</v>
      </c>
      <c r="P1577" s="6"/>
      <c r="Q1577" s="6" t="s">
        <v>7733</v>
      </c>
      <c r="R1577" s="6" t="s">
        <v>7734</v>
      </c>
      <c r="S1577" s="6"/>
      <c r="T1577" s="6" t="s">
        <v>3183</v>
      </c>
      <c r="U1577">
        <f t="shared" si="24"/>
        <v>1</v>
      </c>
    </row>
    <row r="1578" spans="1:21" x14ac:dyDescent="0.2">
      <c r="A1578" s="6" t="s">
        <v>9734</v>
      </c>
      <c r="B1578" s="6" t="s">
        <v>9735</v>
      </c>
      <c r="C1578" s="6">
        <v>3556076</v>
      </c>
      <c r="D1578" s="6" t="s">
        <v>9140</v>
      </c>
      <c r="E1578" s="6" t="s">
        <v>8893</v>
      </c>
      <c r="F1578" s="6" t="s">
        <v>6402</v>
      </c>
      <c r="G1578" s="6">
        <v>189</v>
      </c>
      <c r="H1578" s="6">
        <v>1154</v>
      </c>
      <c r="I1578" s="6">
        <v>0</v>
      </c>
      <c r="J1578" s="6">
        <v>0</v>
      </c>
      <c r="K1578" s="6">
        <v>0</v>
      </c>
      <c r="L1578" s="6"/>
      <c r="M1578" s="6">
        <v>2022</v>
      </c>
      <c r="N1578" s="6" t="s">
        <v>7732</v>
      </c>
      <c r="O1578" s="6">
        <v>99</v>
      </c>
      <c r="P1578" s="6"/>
      <c r="Q1578" s="6" t="s">
        <v>7733</v>
      </c>
      <c r="R1578" s="6" t="s">
        <v>7734</v>
      </c>
      <c r="S1578" s="6"/>
      <c r="T1578" s="6" t="s">
        <v>813</v>
      </c>
      <c r="U1578">
        <f t="shared" si="24"/>
        <v>2</v>
      </c>
    </row>
    <row r="1579" spans="1:21" x14ac:dyDescent="0.2">
      <c r="A1579" s="6" t="s">
        <v>9736</v>
      </c>
      <c r="B1579" s="6" t="s">
        <v>9735</v>
      </c>
      <c r="C1579" s="6">
        <v>3556076</v>
      </c>
      <c r="D1579" s="6" t="s">
        <v>7592</v>
      </c>
      <c r="E1579" s="6" t="s">
        <v>9737</v>
      </c>
      <c r="F1579" s="6" t="s">
        <v>6402</v>
      </c>
      <c r="G1579" s="6">
        <v>859</v>
      </c>
      <c r="H1579" s="6">
        <v>5637</v>
      </c>
      <c r="I1579" s="6">
        <v>1</v>
      </c>
      <c r="J1579" s="6">
        <v>1</v>
      </c>
      <c r="K1579" s="6">
        <v>0</v>
      </c>
      <c r="L1579" s="6"/>
      <c r="M1579" s="6">
        <v>2022</v>
      </c>
      <c r="N1579" s="6" t="s">
        <v>7745</v>
      </c>
      <c r="O1579" s="6">
        <v>99</v>
      </c>
      <c r="P1579" s="6"/>
      <c r="Q1579" s="6" t="s">
        <v>7733</v>
      </c>
      <c r="R1579" s="6" t="s">
        <v>7734</v>
      </c>
      <c r="S1579" s="6"/>
      <c r="T1579" s="6" t="s">
        <v>19986</v>
      </c>
      <c r="U1579">
        <f t="shared" si="24"/>
        <v>8</v>
      </c>
    </row>
    <row r="1580" spans="1:21" x14ac:dyDescent="0.2">
      <c r="A1580" s="6" t="s">
        <v>9736</v>
      </c>
      <c r="B1580" s="6" t="s">
        <v>9735</v>
      </c>
      <c r="C1580" s="6">
        <v>3556076</v>
      </c>
      <c r="D1580" s="6" t="s">
        <v>7054</v>
      </c>
      <c r="E1580" s="6" t="s">
        <v>9284</v>
      </c>
      <c r="F1580" s="6" t="s">
        <v>6402</v>
      </c>
      <c r="G1580" s="6">
        <v>563</v>
      </c>
      <c r="H1580" s="6">
        <v>5637</v>
      </c>
      <c r="I1580" s="6">
        <v>0</v>
      </c>
      <c r="J1580" s="6">
        <v>0</v>
      </c>
      <c r="K1580" s="6">
        <v>0</v>
      </c>
      <c r="L1580" s="6"/>
      <c r="M1580" s="6">
        <v>2022</v>
      </c>
      <c r="N1580" s="6" t="s">
        <v>7745</v>
      </c>
      <c r="O1580" s="6">
        <v>99</v>
      </c>
      <c r="P1580" s="6"/>
      <c r="Q1580" s="6" t="s">
        <v>7733</v>
      </c>
      <c r="R1580" s="6" t="s">
        <v>7734</v>
      </c>
      <c r="S1580" s="6"/>
      <c r="T1580" s="6" t="s">
        <v>3196</v>
      </c>
      <c r="U1580">
        <f t="shared" si="24"/>
        <v>7</v>
      </c>
    </row>
    <row r="1581" spans="1:21" x14ac:dyDescent="0.2">
      <c r="A1581" s="6" t="s">
        <v>9736</v>
      </c>
      <c r="B1581" s="6" t="s">
        <v>9735</v>
      </c>
      <c r="C1581" s="6">
        <v>3556076</v>
      </c>
      <c r="D1581" s="6" t="s">
        <v>6481</v>
      </c>
      <c r="E1581" s="6" t="s">
        <v>9738</v>
      </c>
      <c r="F1581" s="6" t="s">
        <v>6402</v>
      </c>
      <c r="G1581" s="6">
        <v>773</v>
      </c>
      <c r="H1581" s="6">
        <v>5637</v>
      </c>
      <c r="I1581" s="6">
        <v>1</v>
      </c>
      <c r="J1581" s="6">
        <v>1</v>
      </c>
      <c r="K1581" s="6">
        <v>0</v>
      </c>
      <c r="L1581" s="6"/>
      <c r="M1581" s="6">
        <v>2022</v>
      </c>
      <c r="N1581" s="6" t="s">
        <v>7745</v>
      </c>
      <c r="O1581" s="6">
        <v>99</v>
      </c>
      <c r="P1581" s="6"/>
      <c r="Q1581" s="6" t="s">
        <v>7733</v>
      </c>
      <c r="R1581" s="6" t="s">
        <v>7734</v>
      </c>
      <c r="S1581" s="6"/>
      <c r="T1581" s="6" t="s">
        <v>3194</v>
      </c>
      <c r="U1581">
        <f t="shared" si="24"/>
        <v>6</v>
      </c>
    </row>
    <row r="1582" spans="1:21" x14ac:dyDescent="0.2">
      <c r="A1582" s="6" t="s">
        <v>9736</v>
      </c>
      <c r="B1582" s="6" t="s">
        <v>9735</v>
      </c>
      <c r="C1582" s="6">
        <v>3556076</v>
      </c>
      <c r="D1582" s="6" t="s">
        <v>7640</v>
      </c>
      <c r="E1582" s="6" t="s">
        <v>9739</v>
      </c>
      <c r="F1582" s="6" t="s">
        <v>6402</v>
      </c>
      <c r="G1582" s="6">
        <v>670</v>
      </c>
      <c r="H1582" s="6">
        <v>5637</v>
      </c>
      <c r="I1582" s="6">
        <v>1</v>
      </c>
      <c r="J1582" s="6">
        <v>1</v>
      </c>
      <c r="K1582" s="6">
        <v>0</v>
      </c>
      <c r="L1582" s="6"/>
      <c r="M1582" s="6">
        <v>2022</v>
      </c>
      <c r="N1582" s="6" t="s">
        <v>7745</v>
      </c>
      <c r="O1582" s="6">
        <v>99</v>
      </c>
      <c r="P1582" s="6"/>
      <c r="Q1582" s="6" t="s">
        <v>7733</v>
      </c>
      <c r="R1582" s="6" t="s">
        <v>7734</v>
      </c>
      <c r="S1582" s="6"/>
      <c r="T1582" s="6" t="s">
        <v>19987</v>
      </c>
      <c r="U1582">
        <f t="shared" si="24"/>
        <v>5</v>
      </c>
    </row>
    <row r="1583" spans="1:21" x14ac:dyDescent="0.2">
      <c r="A1583" s="6" t="s">
        <v>9736</v>
      </c>
      <c r="B1583" s="6" t="s">
        <v>9735</v>
      </c>
      <c r="C1583" s="6">
        <v>3556076</v>
      </c>
      <c r="D1583" s="6" t="s">
        <v>6467</v>
      </c>
      <c r="E1583" s="6" t="s">
        <v>7292</v>
      </c>
      <c r="F1583" s="6" t="s">
        <v>6402</v>
      </c>
      <c r="G1583" s="6">
        <v>811</v>
      </c>
      <c r="H1583" s="6">
        <v>5637</v>
      </c>
      <c r="I1583" s="6">
        <v>1</v>
      </c>
      <c r="J1583" s="6">
        <v>1</v>
      </c>
      <c r="K1583" s="6">
        <v>0</v>
      </c>
      <c r="L1583" s="6"/>
      <c r="M1583" s="6">
        <v>2022</v>
      </c>
      <c r="N1583" s="6" t="s">
        <v>7745</v>
      </c>
      <c r="O1583" s="6">
        <v>99</v>
      </c>
      <c r="P1583" s="6"/>
      <c r="Q1583" s="6" t="s">
        <v>7733</v>
      </c>
      <c r="R1583" s="6" t="s">
        <v>7734</v>
      </c>
      <c r="S1583" s="6"/>
      <c r="T1583" s="6" t="s">
        <v>3192</v>
      </c>
      <c r="U1583">
        <f t="shared" si="24"/>
        <v>4</v>
      </c>
    </row>
    <row r="1584" spans="1:21" x14ac:dyDescent="0.2">
      <c r="A1584" s="6" t="s">
        <v>9736</v>
      </c>
      <c r="B1584" s="6" t="s">
        <v>9735</v>
      </c>
      <c r="C1584" s="6">
        <v>3556076</v>
      </c>
      <c r="D1584" s="6" t="s">
        <v>9740</v>
      </c>
      <c r="E1584" s="6" t="s">
        <v>9741</v>
      </c>
      <c r="F1584" s="6" t="s">
        <v>6402</v>
      </c>
      <c r="G1584" s="6">
        <v>782</v>
      </c>
      <c r="H1584" s="6">
        <v>5637</v>
      </c>
      <c r="I1584" s="6">
        <v>0</v>
      </c>
      <c r="J1584" s="6">
        <v>1</v>
      </c>
      <c r="K1584" s="6">
        <v>0</v>
      </c>
      <c r="L1584" s="6"/>
      <c r="M1584" s="6">
        <v>2022</v>
      </c>
      <c r="N1584" s="6" t="s">
        <v>7745</v>
      </c>
      <c r="O1584" s="6">
        <v>99</v>
      </c>
      <c r="P1584" s="6"/>
      <c r="Q1584" s="6" t="s">
        <v>7733</v>
      </c>
      <c r="R1584" s="6" t="s">
        <v>7734</v>
      </c>
      <c r="S1584" s="6"/>
      <c r="T1584" s="6" t="s">
        <v>3191</v>
      </c>
      <c r="U1584">
        <f t="shared" si="24"/>
        <v>3</v>
      </c>
    </row>
    <row r="1585" spans="1:21" x14ac:dyDescent="0.2">
      <c r="A1585" s="6" t="s">
        <v>9736</v>
      </c>
      <c r="B1585" s="6" t="s">
        <v>9735</v>
      </c>
      <c r="C1585" s="6">
        <v>3556076</v>
      </c>
      <c r="D1585" s="6" t="s">
        <v>6501</v>
      </c>
      <c r="E1585" s="6" t="s">
        <v>9742</v>
      </c>
      <c r="F1585" s="6" t="s">
        <v>6402</v>
      </c>
      <c r="G1585" s="6">
        <v>232</v>
      </c>
      <c r="H1585" s="6">
        <v>5637</v>
      </c>
      <c r="I1585" s="6">
        <v>0</v>
      </c>
      <c r="J1585" s="6">
        <v>0</v>
      </c>
      <c r="K1585" s="6">
        <v>0</v>
      </c>
      <c r="L1585" s="6"/>
      <c r="M1585" s="6">
        <v>2022</v>
      </c>
      <c r="N1585" s="6" t="s">
        <v>7745</v>
      </c>
      <c r="O1585" s="6">
        <v>99</v>
      </c>
      <c r="P1585" s="6"/>
      <c r="Q1585" s="6" t="s">
        <v>7733</v>
      </c>
      <c r="R1585" s="6" t="s">
        <v>7734</v>
      </c>
      <c r="S1585" s="6"/>
      <c r="T1585" s="6" t="s">
        <v>3197</v>
      </c>
      <c r="U1585">
        <f t="shared" si="24"/>
        <v>2</v>
      </c>
    </row>
    <row r="1586" spans="1:21" x14ac:dyDescent="0.2">
      <c r="A1586" s="6" t="s">
        <v>9736</v>
      </c>
      <c r="B1586" s="6" t="s">
        <v>9735</v>
      </c>
      <c r="C1586" s="6">
        <v>3556076</v>
      </c>
      <c r="D1586" s="6" t="s">
        <v>7602</v>
      </c>
      <c r="E1586" s="6" t="s">
        <v>9743</v>
      </c>
      <c r="F1586" s="6" t="s">
        <v>6402</v>
      </c>
      <c r="G1586" s="6">
        <v>947</v>
      </c>
      <c r="H1586" s="6">
        <v>5637</v>
      </c>
      <c r="I1586" s="6">
        <v>1</v>
      </c>
      <c r="J1586" s="6">
        <v>1</v>
      </c>
      <c r="K1586" s="6">
        <v>0</v>
      </c>
      <c r="L1586" s="6"/>
      <c r="M1586" s="6">
        <v>2022</v>
      </c>
      <c r="N1586" s="6" t="s">
        <v>7745</v>
      </c>
      <c r="O1586" s="6">
        <v>99</v>
      </c>
      <c r="P1586" s="6"/>
      <c r="Q1586" s="6" t="s">
        <v>7733</v>
      </c>
      <c r="R1586" s="6" t="s">
        <v>7734</v>
      </c>
      <c r="S1586" s="6"/>
      <c r="T1586" s="6" t="s">
        <v>19988</v>
      </c>
      <c r="U1586">
        <f t="shared" si="24"/>
        <v>1</v>
      </c>
    </row>
    <row r="1587" spans="1:21" x14ac:dyDescent="0.2">
      <c r="A1587" s="6" t="s">
        <v>9734</v>
      </c>
      <c r="B1587" s="6" t="s">
        <v>9735</v>
      </c>
      <c r="C1587" s="6">
        <v>3556076</v>
      </c>
      <c r="D1587" s="6" t="s">
        <v>6895</v>
      </c>
      <c r="E1587" s="6" t="s">
        <v>9744</v>
      </c>
      <c r="F1587" s="6" t="s">
        <v>6402</v>
      </c>
      <c r="G1587" s="6">
        <v>965</v>
      </c>
      <c r="H1587" s="6">
        <v>1154</v>
      </c>
      <c r="I1587" s="6">
        <v>1</v>
      </c>
      <c r="J1587" s="6">
        <v>1</v>
      </c>
      <c r="K1587" s="6">
        <v>0</v>
      </c>
      <c r="L1587" s="6"/>
      <c r="M1587" s="6">
        <v>2022</v>
      </c>
      <c r="N1587" s="6" t="s">
        <v>7732</v>
      </c>
      <c r="O1587" s="6">
        <v>99</v>
      </c>
      <c r="P1587" s="6"/>
      <c r="Q1587" s="6" t="s">
        <v>7733</v>
      </c>
      <c r="R1587" s="6" t="s">
        <v>7734</v>
      </c>
      <c r="S1587" s="6"/>
      <c r="T1587" s="6" t="s">
        <v>812</v>
      </c>
      <c r="U1587">
        <f t="shared" si="24"/>
        <v>1</v>
      </c>
    </row>
    <row r="1588" spans="1:21" x14ac:dyDescent="0.2">
      <c r="A1588" s="6" t="s">
        <v>9745</v>
      </c>
      <c r="B1588" s="6" t="s">
        <v>9746</v>
      </c>
      <c r="C1588" s="6">
        <v>3532038</v>
      </c>
      <c r="D1588" s="6" t="s">
        <v>7609</v>
      </c>
      <c r="E1588" s="6" t="s">
        <v>9747</v>
      </c>
      <c r="F1588" s="6" t="s">
        <v>6402</v>
      </c>
      <c r="G1588" s="6">
        <v>948</v>
      </c>
      <c r="H1588" s="6">
        <v>2166</v>
      </c>
      <c r="I1588" s="6">
        <v>0</v>
      </c>
      <c r="J1588" s="6">
        <v>0</v>
      </c>
      <c r="K1588" s="6">
        <v>0</v>
      </c>
      <c r="L1588" s="6"/>
      <c r="M1588" s="6">
        <v>2022</v>
      </c>
      <c r="N1588" s="6" t="s">
        <v>7732</v>
      </c>
      <c r="O1588" s="6">
        <v>99</v>
      </c>
      <c r="P1588" s="6"/>
      <c r="Q1588" s="6" t="s">
        <v>7733</v>
      </c>
      <c r="R1588" s="6" t="s">
        <v>7734</v>
      </c>
      <c r="S1588" s="6"/>
      <c r="T1588" s="6" t="s">
        <v>688</v>
      </c>
      <c r="U1588">
        <f t="shared" si="24"/>
        <v>2</v>
      </c>
    </row>
    <row r="1589" spans="1:21" x14ac:dyDescent="0.2">
      <c r="A1589" s="6" t="s">
        <v>9745</v>
      </c>
      <c r="B1589" s="6" t="s">
        <v>9746</v>
      </c>
      <c r="C1589" s="6">
        <v>3532038</v>
      </c>
      <c r="D1589" s="6" t="s">
        <v>7332</v>
      </c>
      <c r="E1589" s="6" t="s">
        <v>9748</v>
      </c>
      <c r="F1589" s="6" t="s">
        <v>6402</v>
      </c>
      <c r="G1589" s="6">
        <v>1218</v>
      </c>
      <c r="H1589" s="6">
        <v>2166</v>
      </c>
      <c r="I1589" s="6">
        <v>0</v>
      </c>
      <c r="J1589" s="6">
        <v>1</v>
      </c>
      <c r="K1589" s="6">
        <v>0</v>
      </c>
      <c r="L1589" s="6"/>
      <c r="M1589" s="6">
        <v>2022</v>
      </c>
      <c r="N1589" s="6" t="s">
        <v>7732</v>
      </c>
      <c r="O1589" s="6">
        <v>99</v>
      </c>
      <c r="P1589" s="6"/>
      <c r="Q1589" s="6" t="s">
        <v>7733</v>
      </c>
      <c r="R1589" s="6" t="s">
        <v>7734</v>
      </c>
      <c r="S1589" s="6"/>
      <c r="T1589" s="6" t="s">
        <v>687</v>
      </c>
      <c r="U1589">
        <f t="shared" si="24"/>
        <v>1</v>
      </c>
    </row>
    <row r="1590" spans="1:21" x14ac:dyDescent="0.2">
      <c r="A1590" s="6" t="s">
        <v>9749</v>
      </c>
      <c r="B1590" s="6" t="s">
        <v>9746</v>
      </c>
      <c r="C1590" s="6">
        <v>3532038</v>
      </c>
      <c r="D1590" s="6" t="s">
        <v>6466</v>
      </c>
      <c r="E1590" s="6" t="s">
        <v>9750</v>
      </c>
      <c r="F1590" s="6" t="s">
        <v>6402</v>
      </c>
      <c r="G1590" s="6">
        <v>734</v>
      </c>
      <c r="H1590" s="6">
        <v>2130</v>
      </c>
      <c r="I1590" s="6">
        <v>0</v>
      </c>
      <c r="J1590" s="6">
        <v>0</v>
      </c>
      <c r="K1590" s="6">
        <v>0</v>
      </c>
      <c r="L1590" s="6"/>
      <c r="M1590" s="6">
        <v>2022</v>
      </c>
      <c r="N1590" s="6" t="s">
        <v>7770</v>
      </c>
      <c r="O1590" s="6">
        <v>99</v>
      </c>
      <c r="P1590" s="6"/>
      <c r="Q1590" s="6" t="s">
        <v>7733</v>
      </c>
      <c r="R1590" s="6" t="s">
        <v>7734</v>
      </c>
      <c r="S1590" s="6"/>
      <c r="T1590" s="6" t="s">
        <v>2642</v>
      </c>
      <c r="U1590">
        <f t="shared" si="24"/>
        <v>2</v>
      </c>
    </row>
    <row r="1591" spans="1:21" x14ac:dyDescent="0.2">
      <c r="A1591" s="6" t="s">
        <v>9749</v>
      </c>
      <c r="B1591" s="6" t="s">
        <v>9746</v>
      </c>
      <c r="C1591" s="6">
        <v>3532038</v>
      </c>
      <c r="D1591" s="6" t="s">
        <v>7658</v>
      </c>
      <c r="E1591" s="6" t="s">
        <v>6544</v>
      </c>
      <c r="F1591" s="6" t="s">
        <v>6402</v>
      </c>
      <c r="G1591" s="6">
        <v>1396</v>
      </c>
      <c r="H1591" s="6">
        <v>2130</v>
      </c>
      <c r="I1591" s="6">
        <v>0</v>
      </c>
      <c r="J1591" s="6">
        <v>1</v>
      </c>
      <c r="K1591" s="6">
        <v>0</v>
      </c>
      <c r="L1591" s="6"/>
      <c r="M1591" s="6">
        <v>2022</v>
      </c>
      <c r="N1591" s="6" t="s">
        <v>7770</v>
      </c>
      <c r="O1591" s="6">
        <v>99</v>
      </c>
      <c r="P1591" s="6"/>
      <c r="Q1591" s="6" t="s">
        <v>7733</v>
      </c>
      <c r="R1591" s="6" t="s">
        <v>7734</v>
      </c>
      <c r="S1591" s="6"/>
      <c r="T1591" s="6" t="s">
        <v>2641</v>
      </c>
      <c r="U1591">
        <f t="shared" si="24"/>
        <v>1</v>
      </c>
    </row>
    <row r="1592" spans="1:21" x14ac:dyDescent="0.2">
      <c r="A1592" s="6" t="s">
        <v>9751</v>
      </c>
      <c r="B1592" s="6" t="s">
        <v>9746</v>
      </c>
      <c r="C1592" s="6">
        <v>3532038</v>
      </c>
      <c r="D1592" s="6" t="s">
        <v>9752</v>
      </c>
      <c r="E1592" s="6" t="s">
        <v>9753</v>
      </c>
      <c r="F1592" s="6" t="s">
        <v>6402</v>
      </c>
      <c r="G1592" s="6">
        <v>0</v>
      </c>
      <c r="H1592" s="6"/>
      <c r="I1592" s="6">
        <v>0</v>
      </c>
      <c r="J1592" s="6">
        <v>1</v>
      </c>
      <c r="K1592" s="6">
        <v>1</v>
      </c>
      <c r="L1592" s="6"/>
      <c r="M1592" s="6">
        <v>2022</v>
      </c>
      <c r="N1592" s="6" t="s">
        <v>7745</v>
      </c>
      <c r="O1592" s="6" t="s">
        <v>9517</v>
      </c>
      <c r="P1592" s="6"/>
      <c r="Q1592" s="6" t="s">
        <v>7733</v>
      </c>
      <c r="R1592" s="6" t="s">
        <v>7734</v>
      </c>
      <c r="S1592" s="6"/>
      <c r="T1592" s="6" t="s">
        <v>2640</v>
      </c>
      <c r="U1592">
        <f t="shared" si="24"/>
        <v>2</v>
      </c>
    </row>
    <row r="1593" spans="1:21" x14ac:dyDescent="0.2">
      <c r="A1593" s="6" t="s">
        <v>9751</v>
      </c>
      <c r="B1593" s="6" t="s">
        <v>9746</v>
      </c>
      <c r="C1593" s="6">
        <v>3532038</v>
      </c>
      <c r="D1593" s="6" t="s">
        <v>6535</v>
      </c>
      <c r="E1593" s="6" t="s">
        <v>9754</v>
      </c>
      <c r="F1593" s="6" t="s">
        <v>6402</v>
      </c>
      <c r="G1593" s="6">
        <v>0</v>
      </c>
      <c r="H1593" s="6"/>
      <c r="I1593" s="6">
        <v>0</v>
      </c>
      <c r="J1593" s="6">
        <v>1</v>
      </c>
      <c r="K1593" s="6">
        <v>1</v>
      </c>
      <c r="L1593" s="6"/>
      <c r="M1593" s="6">
        <v>2022</v>
      </c>
      <c r="N1593" s="6" t="s">
        <v>7745</v>
      </c>
      <c r="O1593" s="6" t="s">
        <v>9517</v>
      </c>
      <c r="P1593" s="6"/>
      <c r="Q1593" s="6" t="s">
        <v>7733</v>
      </c>
      <c r="R1593" s="6" t="s">
        <v>7734</v>
      </c>
      <c r="S1593" s="6"/>
      <c r="T1593" s="6" t="s">
        <v>2639</v>
      </c>
      <c r="U1593">
        <f t="shared" si="24"/>
        <v>1</v>
      </c>
    </row>
    <row r="1594" spans="1:21" x14ac:dyDescent="0.2">
      <c r="A1594" s="6" t="s">
        <v>9755</v>
      </c>
      <c r="B1594" s="6" t="s">
        <v>9746</v>
      </c>
      <c r="C1594" s="6">
        <v>3532038</v>
      </c>
      <c r="D1594" s="6" t="s">
        <v>6535</v>
      </c>
      <c r="E1594" s="6" t="s">
        <v>9756</v>
      </c>
      <c r="F1594" s="6" t="s">
        <v>6402</v>
      </c>
      <c r="G1594" s="6">
        <v>0</v>
      </c>
      <c r="H1594" s="6"/>
      <c r="I1594" s="6">
        <v>1</v>
      </c>
      <c r="J1594" s="6">
        <v>1</v>
      </c>
      <c r="K1594" s="6">
        <v>1</v>
      </c>
      <c r="L1594" s="6"/>
      <c r="M1594" s="6">
        <v>2022</v>
      </c>
      <c r="N1594" s="6" t="s">
        <v>7745</v>
      </c>
      <c r="O1594" s="6" t="s">
        <v>9523</v>
      </c>
      <c r="P1594" s="6"/>
      <c r="Q1594" s="6" t="s">
        <v>7733</v>
      </c>
      <c r="R1594" s="6" t="s">
        <v>7734</v>
      </c>
      <c r="S1594" s="6"/>
      <c r="T1594" s="6" t="s">
        <v>2638</v>
      </c>
      <c r="U1594">
        <f t="shared" si="24"/>
        <v>1</v>
      </c>
    </row>
    <row r="1595" spans="1:21" x14ac:dyDescent="0.2">
      <c r="A1595" s="6" t="s">
        <v>9757</v>
      </c>
      <c r="B1595" s="6" t="s">
        <v>9746</v>
      </c>
      <c r="C1595" s="6">
        <v>3532038</v>
      </c>
      <c r="D1595" s="6" t="s">
        <v>6828</v>
      </c>
      <c r="E1595" s="6" t="s">
        <v>9758</v>
      </c>
      <c r="F1595" s="6" t="s">
        <v>6402</v>
      </c>
      <c r="G1595" s="6">
        <v>542</v>
      </c>
      <c r="H1595" s="6">
        <v>1434</v>
      </c>
      <c r="I1595" s="6">
        <v>1</v>
      </c>
      <c r="J1595" s="6">
        <v>1</v>
      </c>
      <c r="K1595" s="6">
        <v>0</v>
      </c>
      <c r="L1595" s="6"/>
      <c r="M1595" s="6">
        <v>2022</v>
      </c>
      <c r="N1595" s="6" t="s">
        <v>7745</v>
      </c>
      <c r="O1595" s="6" t="s">
        <v>9530</v>
      </c>
      <c r="P1595" s="6"/>
      <c r="Q1595" s="6" t="s">
        <v>7733</v>
      </c>
      <c r="R1595" s="6" t="s">
        <v>7734</v>
      </c>
      <c r="S1595" s="6"/>
      <c r="T1595" s="6" t="s">
        <v>2637</v>
      </c>
      <c r="U1595">
        <f t="shared" si="24"/>
        <v>3</v>
      </c>
    </row>
    <row r="1596" spans="1:21" x14ac:dyDescent="0.2">
      <c r="A1596" s="6" t="s">
        <v>9757</v>
      </c>
      <c r="B1596" s="6" t="s">
        <v>9746</v>
      </c>
      <c r="C1596" s="6">
        <v>3532038</v>
      </c>
      <c r="D1596" s="6" t="s">
        <v>7571</v>
      </c>
      <c r="E1596" s="6" t="s">
        <v>7127</v>
      </c>
      <c r="F1596" s="6" t="s">
        <v>6402</v>
      </c>
      <c r="G1596" s="6">
        <v>336</v>
      </c>
      <c r="H1596" s="6">
        <v>1434</v>
      </c>
      <c r="I1596" s="6">
        <v>0</v>
      </c>
      <c r="J1596" s="6">
        <v>0</v>
      </c>
      <c r="K1596" s="6">
        <v>0</v>
      </c>
      <c r="L1596" s="6"/>
      <c r="M1596" s="6">
        <v>2022</v>
      </c>
      <c r="N1596" s="6" t="s">
        <v>7745</v>
      </c>
      <c r="O1596" s="6" t="s">
        <v>9530</v>
      </c>
      <c r="P1596" s="6"/>
      <c r="Q1596" s="6" t="s">
        <v>7733</v>
      </c>
      <c r="R1596" s="6" t="s">
        <v>7734</v>
      </c>
      <c r="S1596" s="6"/>
      <c r="T1596" s="6" t="s">
        <v>2643</v>
      </c>
      <c r="U1596">
        <f t="shared" si="24"/>
        <v>2</v>
      </c>
    </row>
    <row r="1597" spans="1:21" x14ac:dyDescent="0.2">
      <c r="A1597" s="6" t="s">
        <v>9757</v>
      </c>
      <c r="B1597" s="6" t="s">
        <v>9746</v>
      </c>
      <c r="C1597" s="6">
        <v>3532038</v>
      </c>
      <c r="D1597" s="6" t="s">
        <v>6573</v>
      </c>
      <c r="E1597" s="6" t="s">
        <v>6544</v>
      </c>
      <c r="F1597" s="6" t="s">
        <v>6402</v>
      </c>
      <c r="G1597" s="6">
        <v>556</v>
      </c>
      <c r="H1597" s="6">
        <v>1434</v>
      </c>
      <c r="I1597" s="6">
        <v>1</v>
      </c>
      <c r="J1597" s="6">
        <v>1</v>
      </c>
      <c r="K1597" s="6">
        <v>0</v>
      </c>
      <c r="L1597" s="6"/>
      <c r="M1597" s="6">
        <v>2022</v>
      </c>
      <c r="N1597" s="6" t="s">
        <v>7745</v>
      </c>
      <c r="O1597" s="6" t="s">
        <v>9530</v>
      </c>
      <c r="P1597" s="6"/>
      <c r="Q1597" s="6" t="s">
        <v>7733</v>
      </c>
      <c r="R1597" s="6" t="s">
        <v>7734</v>
      </c>
      <c r="S1597" s="6"/>
      <c r="T1597" s="6" t="s">
        <v>2636</v>
      </c>
      <c r="U1597">
        <f t="shared" si="24"/>
        <v>1</v>
      </c>
    </row>
    <row r="1598" spans="1:21" x14ac:dyDescent="0.2">
      <c r="A1598" s="6" t="s">
        <v>9759</v>
      </c>
      <c r="B1598" s="6" t="s">
        <v>9760</v>
      </c>
      <c r="C1598" s="6">
        <v>3554034</v>
      </c>
      <c r="D1598" s="6" t="s">
        <v>6921</v>
      </c>
      <c r="E1598" s="6" t="s">
        <v>9761</v>
      </c>
      <c r="F1598" s="6" t="s">
        <v>6402</v>
      </c>
      <c r="G1598" s="6">
        <v>0</v>
      </c>
      <c r="H1598" s="6"/>
      <c r="I1598" s="6">
        <v>1</v>
      </c>
      <c r="J1598" s="6">
        <v>1</v>
      </c>
      <c r="K1598" s="6">
        <v>1</v>
      </c>
      <c r="L1598" s="6"/>
      <c r="M1598" s="6">
        <v>2022</v>
      </c>
      <c r="N1598" s="6" t="s">
        <v>8113</v>
      </c>
      <c r="O1598" s="6">
        <v>99</v>
      </c>
      <c r="P1598" s="6"/>
      <c r="Q1598" s="6" t="s">
        <v>7733</v>
      </c>
      <c r="R1598" s="6" t="s">
        <v>7734</v>
      </c>
      <c r="S1598" s="6"/>
      <c r="T1598" s="6" t="s">
        <v>816</v>
      </c>
      <c r="U1598">
        <f t="shared" si="24"/>
        <v>1</v>
      </c>
    </row>
    <row r="1599" spans="1:21" x14ac:dyDescent="0.2">
      <c r="A1599" s="6" t="s">
        <v>9762</v>
      </c>
      <c r="B1599" s="6" t="s">
        <v>9760</v>
      </c>
      <c r="C1599" s="6">
        <v>3554034</v>
      </c>
      <c r="D1599" s="6" t="s">
        <v>6838</v>
      </c>
      <c r="E1599" s="6" t="s">
        <v>9454</v>
      </c>
      <c r="F1599" s="6" t="s">
        <v>6402</v>
      </c>
      <c r="G1599" s="6">
        <v>0</v>
      </c>
      <c r="H1599" s="6"/>
      <c r="I1599" s="6">
        <v>0</v>
      </c>
      <c r="J1599" s="6">
        <v>1</v>
      </c>
      <c r="K1599" s="6">
        <v>1</v>
      </c>
      <c r="L1599" s="6"/>
      <c r="M1599" s="6">
        <v>2022</v>
      </c>
      <c r="N1599" s="6" t="s">
        <v>7745</v>
      </c>
      <c r="O1599" s="6">
        <v>99</v>
      </c>
      <c r="P1599" s="6"/>
      <c r="Q1599" s="6" t="s">
        <v>7733</v>
      </c>
      <c r="R1599" s="6" t="s">
        <v>7734</v>
      </c>
      <c r="S1599" s="6"/>
      <c r="T1599" s="6" t="s">
        <v>3205</v>
      </c>
      <c r="U1599">
        <f t="shared" si="24"/>
        <v>3</v>
      </c>
    </row>
    <row r="1600" spans="1:21" x14ac:dyDescent="0.2">
      <c r="A1600" s="6" t="s">
        <v>9762</v>
      </c>
      <c r="B1600" s="6" t="s">
        <v>9760</v>
      </c>
      <c r="C1600" s="6">
        <v>3554034</v>
      </c>
      <c r="D1600" s="6" t="s">
        <v>6666</v>
      </c>
      <c r="E1600" s="6" t="s">
        <v>8952</v>
      </c>
      <c r="F1600" s="6" t="s">
        <v>6402</v>
      </c>
      <c r="G1600" s="6">
        <v>0</v>
      </c>
      <c r="H1600" s="6"/>
      <c r="I1600" s="6">
        <v>1</v>
      </c>
      <c r="J1600" s="6">
        <v>1</v>
      </c>
      <c r="K1600" s="6">
        <v>1</v>
      </c>
      <c r="L1600" s="6"/>
      <c r="M1600" s="6">
        <v>2022</v>
      </c>
      <c r="N1600" s="6" t="s">
        <v>7745</v>
      </c>
      <c r="O1600" s="6">
        <v>99</v>
      </c>
      <c r="P1600" s="6"/>
      <c r="Q1600" s="6" t="s">
        <v>7733</v>
      </c>
      <c r="R1600" s="6" t="s">
        <v>7734</v>
      </c>
      <c r="S1600" s="6"/>
      <c r="T1600" s="6" t="s">
        <v>3204</v>
      </c>
      <c r="U1600">
        <f t="shared" si="24"/>
        <v>2</v>
      </c>
    </row>
    <row r="1601" spans="1:21" x14ac:dyDescent="0.2">
      <c r="A1601" s="6" t="s">
        <v>9762</v>
      </c>
      <c r="B1601" s="6" t="s">
        <v>9760</v>
      </c>
      <c r="C1601" s="6">
        <v>3554034</v>
      </c>
      <c r="D1601" s="6" t="s">
        <v>6919</v>
      </c>
      <c r="E1601" s="6" t="s">
        <v>9763</v>
      </c>
      <c r="F1601" s="6" t="s">
        <v>6402</v>
      </c>
      <c r="G1601" s="6">
        <v>0</v>
      </c>
      <c r="H1601" s="6"/>
      <c r="I1601" s="6">
        <v>1</v>
      </c>
      <c r="J1601" s="6">
        <v>1</v>
      </c>
      <c r="K1601" s="6">
        <v>1</v>
      </c>
      <c r="L1601" s="6"/>
      <c r="M1601" s="6">
        <v>2022</v>
      </c>
      <c r="N1601" s="6" t="s">
        <v>7745</v>
      </c>
      <c r="O1601" s="6">
        <v>99</v>
      </c>
      <c r="P1601" s="6"/>
      <c r="Q1601" s="6" t="s">
        <v>7733</v>
      </c>
      <c r="R1601" s="6" t="s">
        <v>7734</v>
      </c>
      <c r="S1601" s="6"/>
      <c r="T1601" s="6" t="s">
        <v>3203</v>
      </c>
      <c r="U1601">
        <f t="shared" si="24"/>
        <v>1</v>
      </c>
    </row>
    <row r="1602" spans="1:21" x14ac:dyDescent="0.2">
      <c r="A1602" s="6" t="s">
        <v>9764</v>
      </c>
      <c r="B1602" s="6" t="s">
        <v>7019</v>
      </c>
      <c r="C1602" s="6">
        <v>3523017</v>
      </c>
      <c r="D1602" s="6" t="s">
        <v>6580</v>
      </c>
      <c r="E1602" s="6" t="s">
        <v>6544</v>
      </c>
      <c r="F1602" s="6" t="s">
        <v>6402</v>
      </c>
      <c r="G1602" s="6">
        <v>1550</v>
      </c>
      <c r="H1602" s="6">
        <v>3326</v>
      </c>
      <c r="I1602" s="6">
        <v>0</v>
      </c>
      <c r="J1602" s="6">
        <v>0</v>
      </c>
      <c r="K1602" s="6">
        <v>0</v>
      </c>
      <c r="L1602" s="6"/>
      <c r="M1602" s="6">
        <v>2022</v>
      </c>
      <c r="N1602" s="6" t="s">
        <v>7732</v>
      </c>
      <c r="O1602" s="6">
        <v>99</v>
      </c>
      <c r="P1602" s="6"/>
      <c r="Q1602" s="6" t="s">
        <v>7733</v>
      </c>
      <c r="R1602" s="6" t="s">
        <v>7734</v>
      </c>
      <c r="S1602" s="6"/>
      <c r="T1602" s="6" t="s">
        <v>702</v>
      </c>
      <c r="U1602">
        <f t="shared" si="24"/>
        <v>2</v>
      </c>
    </row>
    <row r="1603" spans="1:21" x14ac:dyDescent="0.2">
      <c r="A1603" s="6" t="s">
        <v>9764</v>
      </c>
      <c r="B1603" s="6" t="s">
        <v>7019</v>
      </c>
      <c r="C1603" s="6">
        <v>3523017</v>
      </c>
      <c r="D1603" s="6" t="s">
        <v>6622</v>
      </c>
      <c r="E1603" s="6" t="s">
        <v>9765</v>
      </c>
      <c r="F1603" s="6" t="s">
        <v>6402</v>
      </c>
      <c r="G1603" s="6">
        <v>1776</v>
      </c>
      <c r="H1603" s="6">
        <v>3326</v>
      </c>
      <c r="I1603" s="6">
        <v>0</v>
      </c>
      <c r="J1603" s="6">
        <v>1</v>
      </c>
      <c r="K1603" s="6">
        <v>0</v>
      </c>
      <c r="L1603" s="6"/>
      <c r="M1603" s="6">
        <v>2022</v>
      </c>
      <c r="N1603" s="6" t="s">
        <v>7732</v>
      </c>
      <c r="O1603" s="6">
        <v>99</v>
      </c>
      <c r="P1603" s="6"/>
      <c r="Q1603" s="6" t="s">
        <v>7733</v>
      </c>
      <c r="R1603" s="6" t="s">
        <v>7734</v>
      </c>
      <c r="S1603" s="6"/>
      <c r="T1603" s="6" t="s">
        <v>701</v>
      </c>
      <c r="U1603">
        <f t="shared" ref="U1603:U1666" si="25">COUNTIF(A1603:A7903,A1603)</f>
        <v>1</v>
      </c>
    </row>
    <row r="1604" spans="1:21" x14ac:dyDescent="0.2">
      <c r="A1604" s="6" t="s">
        <v>9766</v>
      </c>
      <c r="B1604" s="6" t="s">
        <v>7019</v>
      </c>
      <c r="C1604" s="6">
        <v>3523017</v>
      </c>
      <c r="D1604" s="6" t="s">
        <v>6914</v>
      </c>
      <c r="E1604" s="6" t="s">
        <v>9767</v>
      </c>
      <c r="F1604" s="6" t="s">
        <v>6402</v>
      </c>
      <c r="G1604" s="6">
        <v>2050</v>
      </c>
      <c r="H1604" s="6">
        <v>11000</v>
      </c>
      <c r="I1604" s="6">
        <v>0</v>
      </c>
      <c r="J1604" s="6">
        <v>1</v>
      </c>
      <c r="K1604" s="6">
        <v>0</v>
      </c>
      <c r="L1604" s="6"/>
      <c r="M1604" s="6">
        <v>2022</v>
      </c>
      <c r="N1604" s="6" t="s">
        <v>7745</v>
      </c>
      <c r="O1604" s="6">
        <v>99</v>
      </c>
      <c r="P1604" s="6"/>
      <c r="Q1604" s="6" t="s">
        <v>7733</v>
      </c>
      <c r="R1604" s="6" t="s">
        <v>7734</v>
      </c>
      <c r="S1604" s="6"/>
      <c r="T1604" s="6" t="s">
        <v>2697</v>
      </c>
      <c r="U1604">
        <f t="shared" si="25"/>
        <v>6</v>
      </c>
    </row>
    <row r="1605" spans="1:21" x14ac:dyDescent="0.2">
      <c r="A1605" s="6" t="s">
        <v>9766</v>
      </c>
      <c r="B1605" s="6" t="s">
        <v>7019</v>
      </c>
      <c r="C1605" s="6">
        <v>3523017</v>
      </c>
      <c r="D1605" s="6" t="s">
        <v>6434</v>
      </c>
      <c r="E1605" s="6" t="s">
        <v>6617</v>
      </c>
      <c r="F1605" s="6" t="s">
        <v>6402</v>
      </c>
      <c r="G1605" s="6">
        <v>1959</v>
      </c>
      <c r="H1605" s="6">
        <v>11000</v>
      </c>
      <c r="I1605" s="6">
        <v>1</v>
      </c>
      <c r="J1605" s="6">
        <v>1</v>
      </c>
      <c r="K1605" s="6">
        <v>0</v>
      </c>
      <c r="L1605" s="6"/>
      <c r="M1605" s="6">
        <v>2022</v>
      </c>
      <c r="N1605" s="6" t="s">
        <v>7745</v>
      </c>
      <c r="O1605" s="6">
        <v>99</v>
      </c>
      <c r="P1605" s="6"/>
      <c r="Q1605" s="6" t="s">
        <v>7733</v>
      </c>
      <c r="R1605" s="6" t="s">
        <v>7734</v>
      </c>
      <c r="S1605" s="6"/>
      <c r="T1605" s="6" t="s">
        <v>2696</v>
      </c>
      <c r="U1605">
        <f t="shared" si="25"/>
        <v>5</v>
      </c>
    </row>
    <row r="1606" spans="1:21" x14ac:dyDescent="0.2">
      <c r="A1606" s="6" t="s">
        <v>9766</v>
      </c>
      <c r="B1606" s="6" t="s">
        <v>7019</v>
      </c>
      <c r="C1606" s="6">
        <v>3523017</v>
      </c>
      <c r="D1606" s="6" t="s">
        <v>6820</v>
      </c>
      <c r="E1606" s="6" t="s">
        <v>9768</v>
      </c>
      <c r="F1606" s="6" t="s">
        <v>6402</v>
      </c>
      <c r="G1606" s="6">
        <v>1805</v>
      </c>
      <c r="H1606" s="6">
        <v>11000</v>
      </c>
      <c r="I1606" s="6">
        <v>1</v>
      </c>
      <c r="J1606" s="6">
        <v>1</v>
      </c>
      <c r="K1606" s="6">
        <v>0</v>
      </c>
      <c r="L1606" s="6"/>
      <c r="M1606" s="6">
        <v>2022</v>
      </c>
      <c r="N1606" s="6" t="s">
        <v>7745</v>
      </c>
      <c r="O1606" s="6">
        <v>99</v>
      </c>
      <c r="P1606" s="6"/>
      <c r="Q1606" s="6" t="s">
        <v>7733</v>
      </c>
      <c r="R1606" s="6" t="s">
        <v>7734</v>
      </c>
      <c r="S1606" s="6"/>
      <c r="T1606" s="6" t="s">
        <v>2695</v>
      </c>
      <c r="U1606">
        <f t="shared" si="25"/>
        <v>4</v>
      </c>
    </row>
    <row r="1607" spans="1:21" x14ac:dyDescent="0.2">
      <c r="A1607" s="6" t="s">
        <v>9766</v>
      </c>
      <c r="B1607" s="6" t="s">
        <v>7019</v>
      </c>
      <c r="C1607" s="6">
        <v>3523017</v>
      </c>
      <c r="D1607" s="6" t="s">
        <v>9769</v>
      </c>
      <c r="E1607" s="6" t="s">
        <v>7528</v>
      </c>
      <c r="F1607" s="6" t="s">
        <v>6402</v>
      </c>
      <c r="G1607" s="6">
        <v>1794</v>
      </c>
      <c r="H1607" s="6">
        <v>11000</v>
      </c>
      <c r="I1607" s="6">
        <v>0</v>
      </c>
      <c r="J1607" s="6">
        <v>0</v>
      </c>
      <c r="K1607" s="6">
        <v>0</v>
      </c>
      <c r="L1607" s="6"/>
      <c r="M1607" s="6">
        <v>2022</v>
      </c>
      <c r="N1607" s="6" t="s">
        <v>7745</v>
      </c>
      <c r="O1607" s="6">
        <v>99</v>
      </c>
      <c r="P1607" s="6"/>
      <c r="Q1607" s="6" t="s">
        <v>7733</v>
      </c>
      <c r="R1607" s="6" t="s">
        <v>7734</v>
      </c>
      <c r="S1607" s="6"/>
      <c r="T1607" s="6" t="s">
        <v>2698</v>
      </c>
      <c r="U1607">
        <f t="shared" si="25"/>
        <v>3</v>
      </c>
    </row>
    <row r="1608" spans="1:21" x14ac:dyDescent="0.2">
      <c r="A1608" s="6" t="s">
        <v>9766</v>
      </c>
      <c r="B1608" s="6" t="s">
        <v>7019</v>
      </c>
      <c r="C1608" s="6">
        <v>3523017</v>
      </c>
      <c r="D1608" s="6" t="s">
        <v>9770</v>
      </c>
      <c r="E1608" s="6" t="s">
        <v>6523</v>
      </c>
      <c r="F1608" s="6" t="s">
        <v>6402</v>
      </c>
      <c r="G1608" s="6">
        <v>2011</v>
      </c>
      <c r="H1608" s="6">
        <v>11000</v>
      </c>
      <c r="I1608" s="6">
        <v>0</v>
      </c>
      <c r="J1608" s="6">
        <v>1</v>
      </c>
      <c r="K1608" s="6">
        <v>0</v>
      </c>
      <c r="L1608" s="6"/>
      <c r="M1608" s="6">
        <v>2022</v>
      </c>
      <c r="N1608" s="6" t="s">
        <v>7745</v>
      </c>
      <c r="O1608" s="6">
        <v>99</v>
      </c>
      <c r="P1608" s="6"/>
      <c r="Q1608" s="6" t="s">
        <v>7733</v>
      </c>
      <c r="R1608" s="6" t="s">
        <v>7734</v>
      </c>
      <c r="S1608" s="6"/>
      <c r="T1608" s="6" t="s">
        <v>2694</v>
      </c>
      <c r="U1608">
        <f t="shared" si="25"/>
        <v>2</v>
      </c>
    </row>
    <row r="1609" spans="1:21" x14ac:dyDescent="0.2">
      <c r="A1609" s="6" t="s">
        <v>9766</v>
      </c>
      <c r="B1609" s="6" t="s">
        <v>7019</v>
      </c>
      <c r="C1609" s="6">
        <v>3523017</v>
      </c>
      <c r="D1609" s="6" t="s">
        <v>6485</v>
      </c>
      <c r="E1609" s="6" t="s">
        <v>6872</v>
      </c>
      <c r="F1609" s="6" t="s">
        <v>6402</v>
      </c>
      <c r="G1609" s="6">
        <v>1381</v>
      </c>
      <c r="H1609" s="6">
        <v>11000</v>
      </c>
      <c r="I1609" s="6">
        <v>0</v>
      </c>
      <c r="J1609" s="6">
        <v>0</v>
      </c>
      <c r="K1609" s="6">
        <v>0</v>
      </c>
      <c r="L1609" s="6"/>
      <c r="M1609" s="6">
        <v>2022</v>
      </c>
      <c r="N1609" s="6" t="s">
        <v>7745</v>
      </c>
      <c r="O1609" s="6">
        <v>99</v>
      </c>
      <c r="P1609" s="6"/>
      <c r="Q1609" s="6" t="s">
        <v>7733</v>
      </c>
      <c r="R1609" s="6" t="s">
        <v>7734</v>
      </c>
      <c r="S1609" s="6"/>
      <c r="T1609" s="6" t="s">
        <v>2699</v>
      </c>
      <c r="U1609">
        <f t="shared" si="25"/>
        <v>1</v>
      </c>
    </row>
    <row r="1610" spans="1:21" x14ac:dyDescent="0.2">
      <c r="A1610" s="6" t="s">
        <v>9771</v>
      </c>
      <c r="B1610" s="6" t="s">
        <v>9772</v>
      </c>
      <c r="C1610" s="6">
        <v>3557006</v>
      </c>
      <c r="D1610" s="6" t="s">
        <v>6597</v>
      </c>
      <c r="E1610" s="6" t="s">
        <v>6782</v>
      </c>
      <c r="F1610" s="6" t="s">
        <v>6402</v>
      </c>
      <c r="G1610" s="6">
        <v>0</v>
      </c>
      <c r="H1610" s="6"/>
      <c r="I1610" s="6">
        <v>1</v>
      </c>
      <c r="J1610" s="6">
        <v>1</v>
      </c>
      <c r="K1610" s="6">
        <v>1</v>
      </c>
      <c r="L1610" s="6"/>
      <c r="M1610" s="6">
        <v>2022</v>
      </c>
      <c r="N1610" s="6" t="s">
        <v>7732</v>
      </c>
      <c r="O1610" s="6">
        <v>99</v>
      </c>
      <c r="P1610" s="6"/>
      <c r="Q1610" s="6" t="s">
        <v>7733</v>
      </c>
      <c r="R1610" s="6" t="s">
        <v>7734</v>
      </c>
      <c r="S1610" s="6"/>
      <c r="T1610" s="6" t="s">
        <v>817</v>
      </c>
      <c r="U1610">
        <f t="shared" si="25"/>
        <v>1</v>
      </c>
    </row>
    <row r="1611" spans="1:21" x14ac:dyDescent="0.2">
      <c r="A1611" s="6" t="s">
        <v>9773</v>
      </c>
      <c r="B1611" s="6" t="s">
        <v>9772</v>
      </c>
      <c r="C1611" s="6">
        <v>3557006</v>
      </c>
      <c r="D1611" s="6" t="s">
        <v>9774</v>
      </c>
      <c r="E1611" s="6" t="s">
        <v>9775</v>
      </c>
      <c r="F1611" s="6" t="s">
        <v>6402</v>
      </c>
      <c r="G1611" s="6">
        <v>0</v>
      </c>
      <c r="H1611" s="6"/>
      <c r="I1611" s="6">
        <v>0</v>
      </c>
      <c r="J1611" s="6">
        <v>1</v>
      </c>
      <c r="K1611" s="6">
        <v>1</v>
      </c>
      <c r="L1611" s="6"/>
      <c r="M1611" s="6">
        <v>2022</v>
      </c>
      <c r="N1611" s="6" t="s">
        <v>7745</v>
      </c>
      <c r="O1611" s="6">
        <v>99</v>
      </c>
      <c r="P1611" s="6"/>
      <c r="Q1611" s="6" t="s">
        <v>7733</v>
      </c>
      <c r="R1611" s="6" t="s">
        <v>7734</v>
      </c>
      <c r="S1611" s="6"/>
      <c r="T1611" s="6" t="s">
        <v>3209</v>
      </c>
      <c r="U1611">
        <f t="shared" si="25"/>
        <v>4</v>
      </c>
    </row>
    <row r="1612" spans="1:21" x14ac:dyDescent="0.2">
      <c r="A1612" s="6" t="s">
        <v>9773</v>
      </c>
      <c r="B1612" s="6" t="s">
        <v>9772</v>
      </c>
      <c r="C1612" s="6">
        <v>3557006</v>
      </c>
      <c r="D1612" s="6" t="s">
        <v>6597</v>
      </c>
      <c r="E1612" s="6" t="s">
        <v>9776</v>
      </c>
      <c r="F1612" s="6" t="s">
        <v>6402</v>
      </c>
      <c r="G1612" s="6">
        <v>0</v>
      </c>
      <c r="H1612" s="6"/>
      <c r="I1612" s="6">
        <v>1</v>
      </c>
      <c r="J1612" s="6">
        <v>1</v>
      </c>
      <c r="K1612" s="6">
        <v>1</v>
      </c>
      <c r="L1612" s="6"/>
      <c r="M1612" s="6">
        <v>2022</v>
      </c>
      <c r="N1612" s="6" t="s">
        <v>7745</v>
      </c>
      <c r="O1612" s="6">
        <v>99</v>
      </c>
      <c r="P1612" s="6"/>
      <c r="Q1612" s="6" t="s">
        <v>7733</v>
      </c>
      <c r="R1612" s="6" t="s">
        <v>7734</v>
      </c>
      <c r="S1612" s="6"/>
      <c r="T1612" s="6" t="s">
        <v>3208</v>
      </c>
      <c r="U1612">
        <f t="shared" si="25"/>
        <v>3</v>
      </c>
    </row>
    <row r="1613" spans="1:21" x14ac:dyDescent="0.2">
      <c r="A1613" s="6" t="s">
        <v>9773</v>
      </c>
      <c r="B1613" s="6" t="s">
        <v>9772</v>
      </c>
      <c r="C1613" s="6">
        <v>3557006</v>
      </c>
      <c r="D1613" s="6" t="s">
        <v>6609</v>
      </c>
      <c r="E1613" s="6" t="s">
        <v>9777</v>
      </c>
      <c r="F1613" s="6" t="s">
        <v>6402</v>
      </c>
      <c r="G1613" s="6">
        <v>0</v>
      </c>
      <c r="H1613" s="6"/>
      <c r="I1613" s="6">
        <v>1</v>
      </c>
      <c r="J1613" s="6">
        <v>1</v>
      </c>
      <c r="K1613" s="6">
        <v>1</v>
      </c>
      <c r="L1613" s="6"/>
      <c r="M1613" s="6">
        <v>2022</v>
      </c>
      <c r="N1613" s="6" t="s">
        <v>7745</v>
      </c>
      <c r="O1613" s="6">
        <v>99</v>
      </c>
      <c r="P1613" s="6"/>
      <c r="Q1613" s="6" t="s">
        <v>7733</v>
      </c>
      <c r="R1613" s="6" t="s">
        <v>7734</v>
      </c>
      <c r="S1613" s="6"/>
      <c r="T1613" s="6" t="s">
        <v>3207</v>
      </c>
      <c r="U1613">
        <f t="shared" si="25"/>
        <v>2</v>
      </c>
    </row>
    <row r="1614" spans="1:21" x14ac:dyDescent="0.2">
      <c r="A1614" s="6" t="s">
        <v>9773</v>
      </c>
      <c r="B1614" s="6" t="s">
        <v>9772</v>
      </c>
      <c r="C1614" s="6">
        <v>3557006</v>
      </c>
      <c r="D1614" s="6" t="s">
        <v>7548</v>
      </c>
      <c r="E1614" s="6" t="s">
        <v>9778</v>
      </c>
      <c r="F1614" s="6" t="s">
        <v>6402</v>
      </c>
      <c r="G1614" s="6">
        <v>0</v>
      </c>
      <c r="H1614" s="6"/>
      <c r="I1614" s="6">
        <v>0</v>
      </c>
      <c r="J1614" s="6">
        <v>1</v>
      </c>
      <c r="K1614" s="6">
        <v>1</v>
      </c>
      <c r="L1614" s="6"/>
      <c r="M1614" s="6">
        <v>2022</v>
      </c>
      <c r="N1614" s="6" t="s">
        <v>7745</v>
      </c>
      <c r="O1614" s="6">
        <v>99</v>
      </c>
      <c r="P1614" s="6"/>
      <c r="Q1614" s="6" t="s">
        <v>7733</v>
      </c>
      <c r="R1614" s="6" t="s">
        <v>7734</v>
      </c>
      <c r="S1614" s="6"/>
      <c r="T1614" s="6" t="s">
        <v>3206</v>
      </c>
      <c r="U1614">
        <f t="shared" si="25"/>
        <v>1</v>
      </c>
    </row>
    <row r="1615" spans="1:21" x14ac:dyDescent="0.2">
      <c r="A1615" s="6" t="s">
        <v>9779</v>
      </c>
      <c r="B1615" s="6" t="s">
        <v>9780</v>
      </c>
      <c r="C1615" s="6">
        <v>3557004</v>
      </c>
      <c r="D1615" s="6" t="s">
        <v>8706</v>
      </c>
      <c r="E1615" s="6" t="s">
        <v>6767</v>
      </c>
      <c r="F1615" s="6" t="s">
        <v>6402</v>
      </c>
      <c r="G1615" s="6">
        <v>0</v>
      </c>
      <c r="H1615" s="6"/>
      <c r="I1615" s="6">
        <v>1</v>
      </c>
      <c r="J1615" s="6">
        <v>1</v>
      </c>
      <c r="K1615" s="6">
        <v>1</v>
      </c>
      <c r="L1615" s="6"/>
      <c r="M1615" s="6">
        <v>2022</v>
      </c>
      <c r="N1615" s="6" t="s">
        <v>8113</v>
      </c>
      <c r="O1615" s="6">
        <v>99</v>
      </c>
      <c r="P1615" s="6"/>
      <c r="Q1615" s="6" t="s">
        <v>7733</v>
      </c>
      <c r="R1615" s="6" t="s">
        <v>7734</v>
      </c>
      <c r="S1615" s="6"/>
      <c r="T1615" s="6" t="s">
        <v>818</v>
      </c>
      <c r="U1615">
        <f t="shared" si="25"/>
        <v>1</v>
      </c>
    </row>
    <row r="1616" spans="1:21" x14ac:dyDescent="0.2">
      <c r="A1616" s="6" t="s">
        <v>9781</v>
      </c>
      <c r="B1616" s="6" t="s">
        <v>9780</v>
      </c>
      <c r="C1616" s="6">
        <v>3557004</v>
      </c>
      <c r="D1616" s="6" t="s">
        <v>6459</v>
      </c>
      <c r="E1616" s="6" t="s">
        <v>9782</v>
      </c>
      <c r="F1616" s="6" t="s">
        <v>6402</v>
      </c>
      <c r="G1616" s="6">
        <v>0</v>
      </c>
      <c r="H1616" s="6"/>
      <c r="I1616" s="6">
        <v>1</v>
      </c>
      <c r="J1616" s="6">
        <v>1</v>
      </c>
      <c r="K1616" s="6">
        <v>1</v>
      </c>
      <c r="L1616" s="6"/>
      <c r="M1616" s="6">
        <v>2022</v>
      </c>
      <c r="N1616" s="6" t="s">
        <v>7745</v>
      </c>
      <c r="O1616" s="6">
        <v>99</v>
      </c>
      <c r="P1616" s="6"/>
      <c r="Q1616" s="6" t="s">
        <v>7733</v>
      </c>
      <c r="R1616" s="6" t="s">
        <v>7734</v>
      </c>
      <c r="S1616" s="6"/>
      <c r="T1616" s="6" t="s">
        <v>3213</v>
      </c>
      <c r="U1616">
        <f t="shared" si="25"/>
        <v>4</v>
      </c>
    </row>
    <row r="1617" spans="1:21" x14ac:dyDescent="0.2">
      <c r="A1617" s="6" t="s">
        <v>9781</v>
      </c>
      <c r="B1617" s="6" t="s">
        <v>9780</v>
      </c>
      <c r="C1617" s="6">
        <v>3557004</v>
      </c>
      <c r="D1617" s="6" t="s">
        <v>6455</v>
      </c>
      <c r="E1617" s="6" t="s">
        <v>9783</v>
      </c>
      <c r="F1617" s="6" t="s">
        <v>6402</v>
      </c>
      <c r="G1617" s="6">
        <v>0</v>
      </c>
      <c r="H1617" s="6"/>
      <c r="I1617" s="6">
        <v>0</v>
      </c>
      <c r="J1617" s="6">
        <v>1</v>
      </c>
      <c r="K1617" s="6">
        <v>1</v>
      </c>
      <c r="L1617" s="6"/>
      <c r="M1617" s="6">
        <v>2022</v>
      </c>
      <c r="N1617" s="6" t="s">
        <v>7745</v>
      </c>
      <c r="O1617" s="6">
        <v>99</v>
      </c>
      <c r="P1617" s="6"/>
      <c r="Q1617" s="6" t="s">
        <v>7733</v>
      </c>
      <c r="R1617" s="6" t="s">
        <v>7734</v>
      </c>
      <c r="S1617" s="6"/>
      <c r="T1617" s="6" t="s">
        <v>3212</v>
      </c>
      <c r="U1617">
        <f t="shared" si="25"/>
        <v>3</v>
      </c>
    </row>
    <row r="1618" spans="1:21" x14ac:dyDescent="0.2">
      <c r="A1618" s="6" t="s">
        <v>9781</v>
      </c>
      <c r="B1618" s="6" t="s">
        <v>9780</v>
      </c>
      <c r="C1618" s="6">
        <v>3557004</v>
      </c>
      <c r="D1618" s="6" t="s">
        <v>6425</v>
      </c>
      <c r="E1618" s="6" t="s">
        <v>9784</v>
      </c>
      <c r="F1618" s="6" t="s">
        <v>6402</v>
      </c>
      <c r="G1618" s="6">
        <v>0</v>
      </c>
      <c r="H1618" s="6"/>
      <c r="I1618" s="6">
        <v>1</v>
      </c>
      <c r="J1618" s="6">
        <v>1</v>
      </c>
      <c r="K1618" s="6">
        <v>1</v>
      </c>
      <c r="L1618" s="6"/>
      <c r="M1618" s="6">
        <v>2022</v>
      </c>
      <c r="N1618" s="6" t="s">
        <v>7745</v>
      </c>
      <c r="O1618" s="6">
        <v>99</v>
      </c>
      <c r="P1618" s="6"/>
      <c r="Q1618" s="6" t="s">
        <v>7733</v>
      </c>
      <c r="R1618" s="6" t="s">
        <v>7734</v>
      </c>
      <c r="S1618" s="6"/>
      <c r="T1618" s="6" t="s">
        <v>3211</v>
      </c>
      <c r="U1618">
        <f t="shared" si="25"/>
        <v>2</v>
      </c>
    </row>
    <row r="1619" spans="1:21" x14ac:dyDescent="0.2">
      <c r="A1619" s="6" t="s">
        <v>9781</v>
      </c>
      <c r="B1619" s="6" t="s">
        <v>9780</v>
      </c>
      <c r="C1619" s="6">
        <v>3557004</v>
      </c>
      <c r="D1619" s="6" t="s">
        <v>6459</v>
      </c>
      <c r="E1619" s="6" t="s">
        <v>9096</v>
      </c>
      <c r="F1619" s="6" t="s">
        <v>6402</v>
      </c>
      <c r="G1619" s="6">
        <v>0</v>
      </c>
      <c r="H1619" s="6"/>
      <c r="I1619" s="6">
        <v>0</v>
      </c>
      <c r="J1619" s="6">
        <v>1</v>
      </c>
      <c r="K1619" s="6">
        <v>1</v>
      </c>
      <c r="L1619" s="6"/>
      <c r="M1619" s="6">
        <v>2022</v>
      </c>
      <c r="N1619" s="6" t="s">
        <v>7745</v>
      </c>
      <c r="O1619" s="6">
        <v>99</v>
      </c>
      <c r="P1619" s="6"/>
      <c r="Q1619" s="6" t="s">
        <v>7733</v>
      </c>
      <c r="R1619" s="6" t="s">
        <v>7734</v>
      </c>
      <c r="S1619" s="6"/>
      <c r="T1619" s="6" t="s">
        <v>3210</v>
      </c>
      <c r="U1619">
        <f t="shared" si="25"/>
        <v>1</v>
      </c>
    </row>
    <row r="1620" spans="1:21" x14ac:dyDescent="0.2">
      <c r="A1620" s="6" t="s">
        <v>9785</v>
      </c>
      <c r="B1620" s="6" t="s">
        <v>9786</v>
      </c>
      <c r="C1620" s="6">
        <v>3557096</v>
      </c>
      <c r="D1620" s="6" t="s">
        <v>7264</v>
      </c>
      <c r="E1620" s="6" t="s">
        <v>9787</v>
      </c>
      <c r="F1620" s="6" t="s">
        <v>6402</v>
      </c>
      <c r="G1620" s="6">
        <v>0</v>
      </c>
      <c r="H1620" s="6"/>
      <c r="I1620" s="6">
        <v>1</v>
      </c>
      <c r="J1620" s="6">
        <v>1</v>
      </c>
      <c r="K1620" s="6">
        <v>1</v>
      </c>
      <c r="L1620" s="6"/>
      <c r="M1620" s="6">
        <v>2022</v>
      </c>
      <c r="N1620" s="6" t="s">
        <v>7732</v>
      </c>
      <c r="O1620" s="6">
        <v>99</v>
      </c>
      <c r="P1620" s="6"/>
      <c r="Q1620" s="6" t="s">
        <v>7733</v>
      </c>
      <c r="R1620" s="6" t="s">
        <v>7734</v>
      </c>
      <c r="S1620" s="6"/>
      <c r="T1620" s="6" t="s">
        <v>819</v>
      </c>
      <c r="U1620">
        <f t="shared" si="25"/>
        <v>1</v>
      </c>
    </row>
    <row r="1621" spans="1:21" x14ac:dyDescent="0.2">
      <c r="A1621" s="6" t="s">
        <v>9788</v>
      </c>
      <c r="B1621" s="6" t="s">
        <v>9786</v>
      </c>
      <c r="C1621" s="6">
        <v>3557096</v>
      </c>
      <c r="D1621" s="6" t="s">
        <v>9789</v>
      </c>
      <c r="E1621" s="6" t="s">
        <v>9790</v>
      </c>
      <c r="F1621" s="6" t="s">
        <v>6402</v>
      </c>
      <c r="G1621" s="6">
        <v>0</v>
      </c>
      <c r="H1621" s="6"/>
      <c r="I1621" s="6">
        <v>1</v>
      </c>
      <c r="J1621" s="6">
        <v>1</v>
      </c>
      <c r="K1621" s="6">
        <v>1</v>
      </c>
      <c r="L1621" s="6"/>
      <c r="M1621" s="6">
        <v>2022</v>
      </c>
      <c r="N1621" s="6" t="s">
        <v>7745</v>
      </c>
      <c r="O1621" s="6">
        <v>99</v>
      </c>
      <c r="P1621" s="6"/>
      <c r="Q1621" s="6" t="s">
        <v>7733</v>
      </c>
      <c r="R1621" s="6" t="s">
        <v>7734</v>
      </c>
      <c r="S1621" s="6"/>
      <c r="T1621" s="6" t="s">
        <v>3217</v>
      </c>
      <c r="U1621">
        <f t="shared" si="25"/>
        <v>4</v>
      </c>
    </row>
    <row r="1622" spans="1:21" x14ac:dyDescent="0.2">
      <c r="A1622" s="6" t="s">
        <v>9788</v>
      </c>
      <c r="B1622" s="6" t="s">
        <v>9786</v>
      </c>
      <c r="C1622" s="6">
        <v>3557096</v>
      </c>
      <c r="D1622" s="6" t="s">
        <v>6738</v>
      </c>
      <c r="E1622" s="6" t="s">
        <v>9790</v>
      </c>
      <c r="F1622" s="6" t="s">
        <v>6402</v>
      </c>
      <c r="G1622" s="6">
        <v>0</v>
      </c>
      <c r="H1622" s="6"/>
      <c r="I1622" s="6">
        <v>1</v>
      </c>
      <c r="J1622" s="6">
        <v>1</v>
      </c>
      <c r="K1622" s="6">
        <v>1</v>
      </c>
      <c r="L1622" s="6"/>
      <c r="M1622" s="6">
        <v>2022</v>
      </c>
      <c r="N1622" s="6" t="s">
        <v>7745</v>
      </c>
      <c r="O1622" s="6">
        <v>99</v>
      </c>
      <c r="P1622" s="6"/>
      <c r="Q1622" s="6" t="s">
        <v>7733</v>
      </c>
      <c r="R1622" s="6" t="s">
        <v>7734</v>
      </c>
      <c r="S1622" s="6"/>
      <c r="T1622" s="6" t="s">
        <v>3216</v>
      </c>
      <c r="U1622">
        <f t="shared" si="25"/>
        <v>3</v>
      </c>
    </row>
    <row r="1623" spans="1:21" x14ac:dyDescent="0.2">
      <c r="A1623" s="6" t="s">
        <v>9788</v>
      </c>
      <c r="B1623" s="6" t="s">
        <v>9786</v>
      </c>
      <c r="C1623" s="6">
        <v>3557096</v>
      </c>
      <c r="D1623" s="6" t="s">
        <v>6566</v>
      </c>
      <c r="E1623" s="6" t="s">
        <v>9791</v>
      </c>
      <c r="F1623" s="6" t="s">
        <v>6402</v>
      </c>
      <c r="G1623" s="6">
        <v>0</v>
      </c>
      <c r="H1623" s="6"/>
      <c r="I1623" s="6">
        <v>0</v>
      </c>
      <c r="J1623" s="6">
        <v>1</v>
      </c>
      <c r="K1623" s="6">
        <v>1</v>
      </c>
      <c r="L1623" s="6"/>
      <c r="M1623" s="6">
        <v>2022</v>
      </c>
      <c r="N1623" s="6" t="s">
        <v>7745</v>
      </c>
      <c r="O1623" s="6">
        <v>99</v>
      </c>
      <c r="P1623" s="6"/>
      <c r="Q1623" s="6" t="s">
        <v>7733</v>
      </c>
      <c r="R1623" s="6" t="s">
        <v>7734</v>
      </c>
      <c r="S1623" s="6"/>
      <c r="T1623" s="6" t="s">
        <v>3215</v>
      </c>
      <c r="U1623">
        <f t="shared" si="25"/>
        <v>2</v>
      </c>
    </row>
    <row r="1624" spans="1:21" x14ac:dyDescent="0.2">
      <c r="A1624" s="6" t="s">
        <v>9788</v>
      </c>
      <c r="B1624" s="6" t="s">
        <v>9786</v>
      </c>
      <c r="C1624" s="6">
        <v>3557096</v>
      </c>
      <c r="D1624" s="6" t="s">
        <v>9792</v>
      </c>
      <c r="E1624" s="6" t="s">
        <v>9793</v>
      </c>
      <c r="F1624" s="6" t="s">
        <v>6402</v>
      </c>
      <c r="G1624" s="6">
        <v>0</v>
      </c>
      <c r="H1624" s="6"/>
      <c r="I1624" s="6">
        <v>1</v>
      </c>
      <c r="J1624" s="6">
        <v>1</v>
      </c>
      <c r="K1624" s="6">
        <v>1</v>
      </c>
      <c r="L1624" s="6"/>
      <c r="M1624" s="6">
        <v>2022</v>
      </c>
      <c r="N1624" s="6" t="s">
        <v>7745</v>
      </c>
      <c r="O1624" s="6">
        <v>99</v>
      </c>
      <c r="P1624" s="6"/>
      <c r="Q1624" s="6" t="s">
        <v>7733</v>
      </c>
      <c r="R1624" s="6" t="s">
        <v>7734</v>
      </c>
      <c r="S1624" s="6"/>
      <c r="T1624" s="6" t="s">
        <v>3214</v>
      </c>
      <c r="U1624">
        <f t="shared" si="25"/>
        <v>1</v>
      </c>
    </row>
    <row r="1625" spans="1:21" x14ac:dyDescent="0.2">
      <c r="A1625" s="6" t="s">
        <v>9794</v>
      </c>
      <c r="B1625" s="6" t="s">
        <v>9795</v>
      </c>
      <c r="C1625" s="6">
        <v>3544042</v>
      </c>
      <c r="D1625" s="6" t="s">
        <v>6814</v>
      </c>
      <c r="E1625" s="6" t="s">
        <v>9796</v>
      </c>
      <c r="F1625" s="6" t="s">
        <v>6402</v>
      </c>
      <c r="G1625" s="6">
        <v>3379</v>
      </c>
      <c r="H1625" s="6">
        <v>7645</v>
      </c>
      <c r="I1625" s="6">
        <v>0</v>
      </c>
      <c r="J1625" s="6">
        <v>1</v>
      </c>
      <c r="K1625" s="6">
        <v>0</v>
      </c>
      <c r="L1625" s="6"/>
      <c r="M1625" s="6">
        <v>2022</v>
      </c>
      <c r="N1625" s="6" t="s">
        <v>7732</v>
      </c>
      <c r="O1625" s="6">
        <v>99</v>
      </c>
      <c r="P1625" s="6"/>
      <c r="Q1625" s="6" t="s">
        <v>7733</v>
      </c>
      <c r="R1625" s="6" t="s">
        <v>7734</v>
      </c>
      <c r="S1625" s="6"/>
      <c r="T1625" s="6" t="s">
        <v>823</v>
      </c>
      <c r="U1625">
        <f t="shared" si="25"/>
        <v>4</v>
      </c>
    </row>
    <row r="1626" spans="1:21" x14ac:dyDescent="0.2">
      <c r="A1626" s="6" t="s">
        <v>9794</v>
      </c>
      <c r="B1626" s="6" t="s">
        <v>9795</v>
      </c>
      <c r="C1626" s="6">
        <v>3544042</v>
      </c>
      <c r="D1626" s="6" t="s">
        <v>6813</v>
      </c>
      <c r="E1626" s="6" t="s">
        <v>9797</v>
      </c>
      <c r="F1626" s="6" t="s">
        <v>6402</v>
      </c>
      <c r="G1626" s="6">
        <v>2208</v>
      </c>
      <c r="H1626" s="6">
        <v>7645</v>
      </c>
      <c r="I1626" s="6">
        <v>0</v>
      </c>
      <c r="J1626" s="6">
        <v>0</v>
      </c>
      <c r="K1626" s="6">
        <v>0</v>
      </c>
      <c r="L1626" s="6"/>
      <c r="M1626" s="6">
        <v>2022</v>
      </c>
      <c r="N1626" s="6" t="s">
        <v>7732</v>
      </c>
      <c r="O1626" s="6">
        <v>99</v>
      </c>
      <c r="P1626" s="6"/>
      <c r="Q1626" s="6" t="s">
        <v>7733</v>
      </c>
      <c r="R1626" s="6" t="s">
        <v>7734</v>
      </c>
      <c r="S1626" s="6"/>
      <c r="T1626" s="6" t="s">
        <v>824</v>
      </c>
      <c r="U1626">
        <f t="shared" si="25"/>
        <v>3</v>
      </c>
    </row>
    <row r="1627" spans="1:21" x14ac:dyDescent="0.2">
      <c r="A1627" s="6" t="s">
        <v>9794</v>
      </c>
      <c r="B1627" s="6" t="s">
        <v>9795</v>
      </c>
      <c r="C1627" s="6">
        <v>3544042</v>
      </c>
      <c r="D1627" s="6" t="s">
        <v>9798</v>
      </c>
      <c r="E1627" s="6" t="s">
        <v>9799</v>
      </c>
      <c r="F1627" s="6" t="s">
        <v>6402</v>
      </c>
      <c r="G1627" s="6">
        <v>131</v>
      </c>
      <c r="H1627" s="6">
        <v>7645</v>
      </c>
      <c r="I1627" s="6">
        <v>0</v>
      </c>
      <c r="J1627" s="6">
        <v>0</v>
      </c>
      <c r="K1627" s="6">
        <v>0</v>
      </c>
      <c r="L1627" s="6"/>
      <c r="M1627" s="6">
        <v>2022</v>
      </c>
      <c r="N1627" s="6" t="s">
        <v>7732</v>
      </c>
      <c r="O1627" s="6">
        <v>99</v>
      </c>
      <c r="P1627" s="6"/>
      <c r="Q1627" s="6" t="s">
        <v>7733</v>
      </c>
      <c r="R1627" s="6" t="s">
        <v>7734</v>
      </c>
      <c r="S1627" s="6"/>
      <c r="T1627" s="6" t="s">
        <v>825</v>
      </c>
      <c r="U1627">
        <f t="shared" si="25"/>
        <v>2</v>
      </c>
    </row>
    <row r="1628" spans="1:21" x14ac:dyDescent="0.2">
      <c r="A1628" s="6" t="s">
        <v>9794</v>
      </c>
      <c r="B1628" s="6" t="s">
        <v>9795</v>
      </c>
      <c r="C1628" s="6">
        <v>3544042</v>
      </c>
      <c r="D1628" s="6" t="s">
        <v>6427</v>
      </c>
      <c r="E1628" s="6" t="s">
        <v>9800</v>
      </c>
      <c r="F1628" s="6" t="s">
        <v>6402</v>
      </c>
      <c r="G1628" s="6">
        <v>1927</v>
      </c>
      <c r="H1628" s="6">
        <v>7645</v>
      </c>
      <c r="I1628" s="6">
        <v>0</v>
      </c>
      <c r="J1628" s="6">
        <v>0</v>
      </c>
      <c r="K1628" s="6">
        <v>0</v>
      </c>
      <c r="L1628" s="6"/>
      <c r="M1628" s="6">
        <v>2022</v>
      </c>
      <c r="N1628" s="6" t="s">
        <v>7732</v>
      </c>
      <c r="O1628" s="6">
        <v>99</v>
      </c>
      <c r="P1628" s="6"/>
      <c r="Q1628" s="6" t="s">
        <v>7733</v>
      </c>
      <c r="R1628" s="6" t="s">
        <v>7734</v>
      </c>
      <c r="S1628" s="6"/>
      <c r="T1628" s="6" t="s">
        <v>826</v>
      </c>
      <c r="U1628">
        <f t="shared" si="25"/>
        <v>1</v>
      </c>
    </row>
    <row r="1629" spans="1:21" x14ac:dyDescent="0.2">
      <c r="A1629" s="6" t="s">
        <v>9801</v>
      </c>
      <c r="B1629" s="6" t="s">
        <v>9795</v>
      </c>
      <c r="C1629" s="6">
        <v>3544042</v>
      </c>
      <c r="D1629" s="6" t="s">
        <v>6838</v>
      </c>
      <c r="E1629" s="6" t="s">
        <v>6686</v>
      </c>
      <c r="F1629" s="6" t="s">
        <v>6402</v>
      </c>
      <c r="G1629" s="6">
        <v>4994</v>
      </c>
      <c r="H1629" s="6">
        <v>18397</v>
      </c>
      <c r="I1629" s="6">
        <v>0</v>
      </c>
      <c r="J1629" s="6">
        <v>1</v>
      </c>
      <c r="K1629" s="6">
        <v>0</v>
      </c>
      <c r="L1629" s="6"/>
      <c r="M1629" s="6">
        <v>2022</v>
      </c>
      <c r="N1629" s="6" t="s">
        <v>8226</v>
      </c>
      <c r="O1629" s="6">
        <v>99</v>
      </c>
      <c r="P1629" s="6"/>
      <c r="Q1629" s="6" t="s">
        <v>7733</v>
      </c>
      <c r="R1629" s="6" t="s">
        <v>7734</v>
      </c>
      <c r="S1629" s="6"/>
      <c r="T1629" s="6" t="s">
        <v>3246</v>
      </c>
      <c r="U1629">
        <f t="shared" si="25"/>
        <v>5</v>
      </c>
    </row>
    <row r="1630" spans="1:21" x14ac:dyDescent="0.2">
      <c r="A1630" s="6" t="s">
        <v>9801</v>
      </c>
      <c r="B1630" s="6" t="s">
        <v>9795</v>
      </c>
      <c r="C1630" s="6">
        <v>3544042</v>
      </c>
      <c r="D1630" s="6" t="s">
        <v>7244</v>
      </c>
      <c r="E1630" s="6" t="s">
        <v>7148</v>
      </c>
      <c r="F1630" s="6" t="s">
        <v>6402</v>
      </c>
      <c r="G1630" s="6">
        <v>2440</v>
      </c>
      <c r="H1630" s="6">
        <v>18397</v>
      </c>
      <c r="I1630" s="6">
        <v>0</v>
      </c>
      <c r="J1630" s="6">
        <v>0</v>
      </c>
      <c r="K1630" s="6">
        <v>0</v>
      </c>
      <c r="L1630" s="6"/>
      <c r="M1630" s="6">
        <v>2022</v>
      </c>
      <c r="N1630" s="6" t="s">
        <v>8226</v>
      </c>
      <c r="O1630" s="6">
        <v>99</v>
      </c>
      <c r="P1630" s="6"/>
      <c r="Q1630" s="6" t="s">
        <v>7733</v>
      </c>
      <c r="R1630" s="6" t="s">
        <v>7734</v>
      </c>
      <c r="S1630" s="6"/>
      <c r="T1630" s="6" t="s">
        <v>3247</v>
      </c>
      <c r="U1630">
        <f t="shared" si="25"/>
        <v>4</v>
      </c>
    </row>
    <row r="1631" spans="1:21" x14ac:dyDescent="0.2">
      <c r="A1631" s="6" t="s">
        <v>9801</v>
      </c>
      <c r="B1631" s="6" t="s">
        <v>9795</v>
      </c>
      <c r="C1631" s="6">
        <v>3544042</v>
      </c>
      <c r="D1631" s="6" t="s">
        <v>6535</v>
      </c>
      <c r="E1631" s="6" t="s">
        <v>6683</v>
      </c>
      <c r="F1631" s="6" t="s">
        <v>6402</v>
      </c>
      <c r="G1631" s="6">
        <v>5025</v>
      </c>
      <c r="H1631" s="6">
        <v>18397</v>
      </c>
      <c r="I1631" s="6">
        <v>0</v>
      </c>
      <c r="J1631" s="6">
        <v>1</v>
      </c>
      <c r="K1631" s="6">
        <v>0</v>
      </c>
      <c r="L1631" s="6"/>
      <c r="M1631" s="6">
        <v>2022</v>
      </c>
      <c r="N1631" s="6" t="s">
        <v>8226</v>
      </c>
      <c r="O1631" s="6">
        <v>99</v>
      </c>
      <c r="P1631" s="6"/>
      <c r="Q1631" s="6" t="s">
        <v>7733</v>
      </c>
      <c r="R1631" s="6" t="s">
        <v>7734</v>
      </c>
      <c r="S1631" s="6"/>
      <c r="T1631" s="6" t="s">
        <v>3245</v>
      </c>
      <c r="U1631">
        <f t="shared" si="25"/>
        <v>3</v>
      </c>
    </row>
    <row r="1632" spans="1:21" x14ac:dyDescent="0.2">
      <c r="A1632" s="6" t="s">
        <v>9801</v>
      </c>
      <c r="B1632" s="6" t="s">
        <v>9795</v>
      </c>
      <c r="C1632" s="6">
        <v>3544042</v>
      </c>
      <c r="D1632" s="6" t="s">
        <v>6548</v>
      </c>
      <c r="E1632" s="6" t="s">
        <v>9802</v>
      </c>
      <c r="F1632" s="6" t="s">
        <v>6402</v>
      </c>
      <c r="G1632" s="6">
        <v>2089</v>
      </c>
      <c r="H1632" s="6">
        <v>18397</v>
      </c>
      <c r="I1632" s="6">
        <v>0</v>
      </c>
      <c r="J1632" s="6">
        <v>0</v>
      </c>
      <c r="K1632" s="6">
        <v>0</v>
      </c>
      <c r="L1632" s="6"/>
      <c r="M1632" s="6">
        <v>2022</v>
      </c>
      <c r="N1632" s="6" t="s">
        <v>8226</v>
      </c>
      <c r="O1632" s="6">
        <v>99</v>
      </c>
      <c r="P1632" s="6"/>
      <c r="Q1632" s="6" t="s">
        <v>7733</v>
      </c>
      <c r="R1632" s="6" t="s">
        <v>7734</v>
      </c>
      <c r="S1632" s="6"/>
      <c r="T1632" s="6" t="s">
        <v>3248</v>
      </c>
      <c r="U1632">
        <f t="shared" si="25"/>
        <v>2</v>
      </c>
    </row>
    <row r="1633" spans="1:21" x14ac:dyDescent="0.2">
      <c r="A1633" s="6" t="s">
        <v>9801</v>
      </c>
      <c r="B1633" s="6" t="s">
        <v>9795</v>
      </c>
      <c r="C1633" s="6">
        <v>3544042</v>
      </c>
      <c r="D1633" s="6" t="s">
        <v>6527</v>
      </c>
      <c r="E1633" s="6" t="s">
        <v>6864</v>
      </c>
      <c r="F1633" s="6" t="s">
        <v>6402</v>
      </c>
      <c r="G1633" s="6">
        <v>3849</v>
      </c>
      <c r="H1633" s="6">
        <v>18397</v>
      </c>
      <c r="I1633" s="6">
        <v>0</v>
      </c>
      <c r="J1633" s="6">
        <v>1</v>
      </c>
      <c r="K1633" s="6">
        <v>0</v>
      </c>
      <c r="L1633" s="6"/>
      <c r="M1633" s="6">
        <v>2022</v>
      </c>
      <c r="N1633" s="6" t="s">
        <v>8226</v>
      </c>
      <c r="O1633" s="6">
        <v>99</v>
      </c>
      <c r="P1633" s="6"/>
      <c r="Q1633" s="6" t="s">
        <v>7733</v>
      </c>
      <c r="R1633" s="6" t="s">
        <v>7734</v>
      </c>
      <c r="S1633" s="6"/>
      <c r="T1633" s="6" t="s">
        <v>3244</v>
      </c>
      <c r="U1633">
        <f t="shared" si="25"/>
        <v>1</v>
      </c>
    </row>
    <row r="1634" spans="1:21" x14ac:dyDescent="0.2">
      <c r="A1634" s="6" t="s">
        <v>9803</v>
      </c>
      <c r="B1634" s="6" t="s">
        <v>9795</v>
      </c>
      <c r="C1634" s="6">
        <v>3544042</v>
      </c>
      <c r="D1634" s="6" t="s">
        <v>9804</v>
      </c>
      <c r="E1634" s="6" t="s">
        <v>9049</v>
      </c>
      <c r="F1634" s="6" t="s">
        <v>6402</v>
      </c>
      <c r="G1634" s="6">
        <v>130</v>
      </c>
      <c r="H1634" s="6">
        <v>936</v>
      </c>
      <c r="I1634" s="6">
        <v>0</v>
      </c>
      <c r="J1634" s="6">
        <v>0</v>
      </c>
      <c r="K1634" s="6">
        <v>0</v>
      </c>
      <c r="L1634" s="6"/>
      <c r="M1634" s="6">
        <v>2022</v>
      </c>
      <c r="N1634" s="6" t="s">
        <v>7745</v>
      </c>
      <c r="O1634" s="6" t="s">
        <v>9805</v>
      </c>
      <c r="P1634" s="6"/>
      <c r="Q1634" s="6" t="s">
        <v>7733</v>
      </c>
      <c r="R1634" s="6" t="s">
        <v>7734</v>
      </c>
      <c r="S1634" s="6"/>
      <c r="T1634" s="6" t="s">
        <v>3249</v>
      </c>
      <c r="U1634">
        <f t="shared" si="25"/>
        <v>3</v>
      </c>
    </row>
    <row r="1635" spans="1:21" x14ac:dyDescent="0.2">
      <c r="A1635" s="6" t="s">
        <v>9803</v>
      </c>
      <c r="B1635" s="6" t="s">
        <v>9795</v>
      </c>
      <c r="C1635" s="6">
        <v>3544042</v>
      </c>
      <c r="D1635" s="6" t="s">
        <v>7346</v>
      </c>
      <c r="E1635" s="6" t="s">
        <v>6983</v>
      </c>
      <c r="F1635" s="6" t="s">
        <v>6402</v>
      </c>
      <c r="G1635" s="6">
        <v>129</v>
      </c>
      <c r="H1635" s="6">
        <v>936</v>
      </c>
      <c r="I1635" s="6">
        <v>0</v>
      </c>
      <c r="J1635" s="6">
        <v>0</v>
      </c>
      <c r="K1635" s="6">
        <v>0</v>
      </c>
      <c r="L1635" s="6"/>
      <c r="M1635" s="6">
        <v>2022</v>
      </c>
      <c r="N1635" s="6" t="s">
        <v>7745</v>
      </c>
      <c r="O1635" s="6" t="s">
        <v>9805</v>
      </c>
      <c r="P1635" s="6"/>
      <c r="Q1635" s="6" t="s">
        <v>7733</v>
      </c>
      <c r="R1635" s="6" t="s">
        <v>7734</v>
      </c>
      <c r="S1635" s="6"/>
      <c r="T1635" s="6" t="s">
        <v>3250</v>
      </c>
      <c r="U1635">
        <f t="shared" si="25"/>
        <v>2</v>
      </c>
    </row>
    <row r="1636" spans="1:21" x14ac:dyDescent="0.2">
      <c r="A1636" s="6" t="s">
        <v>9803</v>
      </c>
      <c r="B1636" s="6" t="s">
        <v>9795</v>
      </c>
      <c r="C1636" s="6">
        <v>3544042</v>
      </c>
      <c r="D1636" s="6" t="s">
        <v>7130</v>
      </c>
      <c r="E1636" s="6" t="s">
        <v>9806</v>
      </c>
      <c r="F1636" s="6" t="s">
        <v>6402</v>
      </c>
      <c r="G1636" s="6">
        <v>677</v>
      </c>
      <c r="H1636" s="6">
        <v>936</v>
      </c>
      <c r="I1636" s="6">
        <v>0</v>
      </c>
      <c r="J1636" s="6">
        <v>1</v>
      </c>
      <c r="K1636" s="6">
        <v>0</v>
      </c>
      <c r="L1636" s="6"/>
      <c r="M1636" s="6">
        <v>2022</v>
      </c>
      <c r="N1636" s="6" t="s">
        <v>7745</v>
      </c>
      <c r="O1636" s="6" t="s">
        <v>9805</v>
      </c>
      <c r="P1636" s="6"/>
      <c r="Q1636" s="6" t="s">
        <v>7733</v>
      </c>
      <c r="R1636" s="6" t="s">
        <v>7734</v>
      </c>
      <c r="S1636" s="6"/>
      <c r="T1636" s="6" t="s">
        <v>3243</v>
      </c>
      <c r="U1636">
        <f t="shared" si="25"/>
        <v>1</v>
      </c>
    </row>
    <row r="1637" spans="1:21" x14ac:dyDescent="0.2">
      <c r="A1637" s="6" t="s">
        <v>9807</v>
      </c>
      <c r="B1637" s="6" t="s">
        <v>9795</v>
      </c>
      <c r="C1637" s="6">
        <v>3544042</v>
      </c>
      <c r="D1637" s="6" t="s">
        <v>6678</v>
      </c>
      <c r="E1637" s="6" t="s">
        <v>9808</v>
      </c>
      <c r="F1637" s="6" t="s">
        <v>6402</v>
      </c>
      <c r="G1637" s="6">
        <v>131</v>
      </c>
      <c r="H1637" s="6">
        <v>3272</v>
      </c>
      <c r="I1637" s="6">
        <v>0</v>
      </c>
      <c r="J1637" s="6">
        <v>0</v>
      </c>
      <c r="K1637" s="6">
        <v>0</v>
      </c>
      <c r="L1637" s="6"/>
      <c r="M1637" s="6">
        <v>2022</v>
      </c>
      <c r="N1637" s="6" t="s">
        <v>7745</v>
      </c>
      <c r="O1637" s="6" t="s">
        <v>9809</v>
      </c>
      <c r="P1637" s="6"/>
      <c r="Q1637" s="6" t="s">
        <v>7733</v>
      </c>
      <c r="R1637" s="6" t="s">
        <v>7734</v>
      </c>
      <c r="S1637" s="6"/>
      <c r="T1637" s="6" t="s">
        <v>3251</v>
      </c>
      <c r="U1637">
        <f t="shared" si="25"/>
        <v>3</v>
      </c>
    </row>
    <row r="1638" spans="1:21" x14ac:dyDescent="0.2">
      <c r="A1638" s="6" t="s">
        <v>9807</v>
      </c>
      <c r="B1638" s="6" t="s">
        <v>9795</v>
      </c>
      <c r="C1638" s="6">
        <v>3544042</v>
      </c>
      <c r="D1638" s="6" t="s">
        <v>7489</v>
      </c>
      <c r="E1638" s="6" t="s">
        <v>8448</v>
      </c>
      <c r="F1638" s="6" t="s">
        <v>6402</v>
      </c>
      <c r="G1638" s="6">
        <v>1855</v>
      </c>
      <c r="H1638" s="6">
        <v>3272</v>
      </c>
      <c r="I1638" s="6">
        <v>0</v>
      </c>
      <c r="J1638" s="6">
        <v>1</v>
      </c>
      <c r="K1638" s="6">
        <v>0</v>
      </c>
      <c r="L1638" s="6"/>
      <c r="M1638" s="6">
        <v>2022</v>
      </c>
      <c r="N1638" s="6" t="s">
        <v>7745</v>
      </c>
      <c r="O1638" s="6" t="s">
        <v>9809</v>
      </c>
      <c r="P1638" s="6"/>
      <c r="Q1638" s="6" t="s">
        <v>7733</v>
      </c>
      <c r="R1638" s="6" t="s">
        <v>7734</v>
      </c>
      <c r="S1638" s="6"/>
      <c r="T1638" s="6" t="s">
        <v>3241</v>
      </c>
      <c r="U1638">
        <f t="shared" si="25"/>
        <v>2</v>
      </c>
    </row>
    <row r="1639" spans="1:21" x14ac:dyDescent="0.2">
      <c r="A1639" s="6" t="s">
        <v>9807</v>
      </c>
      <c r="B1639" s="6" t="s">
        <v>9795</v>
      </c>
      <c r="C1639" s="6">
        <v>3544042</v>
      </c>
      <c r="D1639" s="6" t="s">
        <v>9810</v>
      </c>
      <c r="E1639" s="6" t="s">
        <v>6811</v>
      </c>
      <c r="F1639" s="6" t="s">
        <v>6402</v>
      </c>
      <c r="G1639" s="6">
        <v>1286</v>
      </c>
      <c r="H1639" s="6">
        <v>3272</v>
      </c>
      <c r="I1639" s="6">
        <v>0</v>
      </c>
      <c r="J1639" s="6">
        <v>0</v>
      </c>
      <c r="K1639" s="6">
        <v>0</v>
      </c>
      <c r="L1639" s="6"/>
      <c r="M1639" s="6">
        <v>2022</v>
      </c>
      <c r="N1639" s="6" t="s">
        <v>7745</v>
      </c>
      <c r="O1639" s="6" t="s">
        <v>9809</v>
      </c>
      <c r="P1639" s="6"/>
      <c r="Q1639" s="6" t="s">
        <v>7733</v>
      </c>
      <c r="R1639" s="6" t="s">
        <v>7734</v>
      </c>
      <c r="S1639" s="6"/>
      <c r="T1639" s="6" t="s">
        <v>3252</v>
      </c>
      <c r="U1639">
        <f t="shared" si="25"/>
        <v>1</v>
      </c>
    </row>
    <row r="1640" spans="1:21" x14ac:dyDescent="0.2">
      <c r="A1640" s="6" t="s">
        <v>9811</v>
      </c>
      <c r="B1640" s="6" t="s">
        <v>9795</v>
      </c>
      <c r="C1640" s="6">
        <v>3544042</v>
      </c>
      <c r="D1640" s="6" t="s">
        <v>7001</v>
      </c>
      <c r="E1640" s="6" t="s">
        <v>7505</v>
      </c>
      <c r="F1640" s="6" t="s">
        <v>6402</v>
      </c>
      <c r="G1640" s="6">
        <v>660</v>
      </c>
      <c r="H1640" s="6">
        <v>2816</v>
      </c>
      <c r="I1640" s="6">
        <v>0</v>
      </c>
      <c r="J1640" s="6">
        <v>0</v>
      </c>
      <c r="K1640" s="6">
        <v>0</v>
      </c>
      <c r="L1640" s="6"/>
      <c r="M1640" s="6">
        <v>2022</v>
      </c>
      <c r="N1640" s="6" t="s">
        <v>7745</v>
      </c>
      <c r="O1640" s="6" t="s">
        <v>9812</v>
      </c>
      <c r="P1640" s="6"/>
      <c r="Q1640" s="6" t="s">
        <v>7733</v>
      </c>
      <c r="R1640" s="6" t="s">
        <v>7734</v>
      </c>
      <c r="S1640" s="6"/>
      <c r="T1640" s="6" t="s">
        <v>3253</v>
      </c>
      <c r="U1640">
        <f t="shared" si="25"/>
        <v>3</v>
      </c>
    </row>
    <row r="1641" spans="1:21" x14ac:dyDescent="0.2">
      <c r="A1641" s="6" t="s">
        <v>9811</v>
      </c>
      <c r="B1641" s="6" t="s">
        <v>9795</v>
      </c>
      <c r="C1641" s="6">
        <v>3544042</v>
      </c>
      <c r="D1641" s="6" t="s">
        <v>6547</v>
      </c>
      <c r="E1641" s="6" t="s">
        <v>9813</v>
      </c>
      <c r="F1641" s="6" t="s">
        <v>6402</v>
      </c>
      <c r="G1641" s="6">
        <v>1116</v>
      </c>
      <c r="H1641" s="6">
        <v>2816</v>
      </c>
      <c r="I1641" s="6">
        <v>1</v>
      </c>
      <c r="J1641" s="6">
        <v>1</v>
      </c>
      <c r="K1641" s="6">
        <v>0</v>
      </c>
      <c r="L1641" s="6"/>
      <c r="M1641" s="6">
        <v>2022</v>
      </c>
      <c r="N1641" s="6" t="s">
        <v>7745</v>
      </c>
      <c r="O1641" s="6" t="s">
        <v>9812</v>
      </c>
      <c r="P1641" s="6"/>
      <c r="Q1641" s="6" t="s">
        <v>7733</v>
      </c>
      <c r="R1641" s="6" t="s">
        <v>7734</v>
      </c>
      <c r="S1641" s="6"/>
      <c r="T1641" s="6" t="s">
        <v>3239</v>
      </c>
      <c r="U1641">
        <f t="shared" si="25"/>
        <v>2</v>
      </c>
    </row>
    <row r="1642" spans="1:21" x14ac:dyDescent="0.2">
      <c r="A1642" s="6" t="s">
        <v>9811</v>
      </c>
      <c r="B1642" s="6" t="s">
        <v>9795</v>
      </c>
      <c r="C1642" s="6">
        <v>3544042</v>
      </c>
      <c r="D1642" s="6" t="s">
        <v>9814</v>
      </c>
      <c r="E1642" s="6" t="s">
        <v>9815</v>
      </c>
      <c r="F1642" s="6" t="s">
        <v>6402</v>
      </c>
      <c r="G1642" s="6">
        <v>1040</v>
      </c>
      <c r="H1642" s="6">
        <v>2816</v>
      </c>
      <c r="I1642" s="6">
        <v>1</v>
      </c>
      <c r="J1642" s="6">
        <v>1</v>
      </c>
      <c r="K1642" s="6">
        <v>0</v>
      </c>
      <c r="L1642" s="6"/>
      <c r="M1642" s="6">
        <v>2022</v>
      </c>
      <c r="N1642" s="6" t="s">
        <v>7745</v>
      </c>
      <c r="O1642" s="6" t="s">
        <v>9812</v>
      </c>
      <c r="P1642" s="6"/>
      <c r="Q1642" s="6" t="s">
        <v>7733</v>
      </c>
      <c r="R1642" s="6" t="s">
        <v>7734</v>
      </c>
      <c r="S1642" s="6"/>
      <c r="T1642" s="6" t="s">
        <v>3238</v>
      </c>
      <c r="U1642">
        <f t="shared" si="25"/>
        <v>1</v>
      </c>
    </row>
    <row r="1643" spans="1:21" x14ac:dyDescent="0.2">
      <c r="A1643" s="6" t="s">
        <v>9816</v>
      </c>
      <c r="B1643" s="6" t="s">
        <v>9795</v>
      </c>
      <c r="C1643" s="6">
        <v>3544042</v>
      </c>
      <c r="D1643" s="6" t="s">
        <v>6425</v>
      </c>
      <c r="E1643" s="6" t="s">
        <v>9817</v>
      </c>
      <c r="F1643" s="6" t="s">
        <v>6402</v>
      </c>
      <c r="G1643" s="6">
        <v>473</v>
      </c>
      <c r="H1643" s="6">
        <v>1405</v>
      </c>
      <c r="I1643" s="6">
        <v>0</v>
      </c>
      <c r="J1643" s="6">
        <v>0</v>
      </c>
      <c r="K1643" s="6">
        <v>0</v>
      </c>
      <c r="L1643" s="6"/>
      <c r="M1643" s="6">
        <v>2022</v>
      </c>
      <c r="N1643" s="6" t="s">
        <v>7745</v>
      </c>
      <c r="O1643" s="6" t="s">
        <v>9818</v>
      </c>
      <c r="P1643" s="6"/>
      <c r="Q1643" s="6" t="s">
        <v>7733</v>
      </c>
      <c r="R1643" s="6" t="s">
        <v>7734</v>
      </c>
      <c r="S1643" s="6"/>
      <c r="T1643" s="6" t="s">
        <v>3254</v>
      </c>
      <c r="U1643">
        <f t="shared" si="25"/>
        <v>3</v>
      </c>
    </row>
    <row r="1644" spans="1:21" x14ac:dyDescent="0.2">
      <c r="A1644" s="6" t="s">
        <v>9816</v>
      </c>
      <c r="B1644" s="6" t="s">
        <v>9795</v>
      </c>
      <c r="C1644" s="6">
        <v>3544042</v>
      </c>
      <c r="D1644" s="6" t="s">
        <v>9819</v>
      </c>
      <c r="E1644" s="6" t="s">
        <v>9820</v>
      </c>
      <c r="F1644" s="6" t="s">
        <v>6402</v>
      </c>
      <c r="G1644" s="6">
        <v>559</v>
      </c>
      <c r="H1644" s="6">
        <v>1405</v>
      </c>
      <c r="I1644" s="6">
        <v>0</v>
      </c>
      <c r="J1644" s="6">
        <v>1</v>
      </c>
      <c r="K1644" s="6">
        <v>0</v>
      </c>
      <c r="L1644" s="6"/>
      <c r="M1644" s="6">
        <v>2022</v>
      </c>
      <c r="N1644" s="6" t="s">
        <v>7745</v>
      </c>
      <c r="O1644" s="6" t="s">
        <v>9818</v>
      </c>
      <c r="P1644" s="6"/>
      <c r="Q1644" s="6" t="s">
        <v>7733</v>
      </c>
      <c r="R1644" s="6" t="s">
        <v>7734</v>
      </c>
      <c r="S1644" s="6"/>
      <c r="T1644" s="6" t="s">
        <v>3236</v>
      </c>
      <c r="U1644">
        <f t="shared" si="25"/>
        <v>2</v>
      </c>
    </row>
    <row r="1645" spans="1:21" x14ac:dyDescent="0.2">
      <c r="A1645" s="6" t="s">
        <v>9816</v>
      </c>
      <c r="B1645" s="6" t="s">
        <v>9795</v>
      </c>
      <c r="C1645" s="6">
        <v>3544042</v>
      </c>
      <c r="D1645" s="6" t="s">
        <v>6477</v>
      </c>
      <c r="E1645" s="6" t="s">
        <v>9415</v>
      </c>
      <c r="F1645" s="6" t="s">
        <v>6402</v>
      </c>
      <c r="G1645" s="6">
        <v>373</v>
      </c>
      <c r="H1645" s="6">
        <v>1405</v>
      </c>
      <c r="I1645" s="6">
        <v>0</v>
      </c>
      <c r="J1645" s="6">
        <v>0</v>
      </c>
      <c r="K1645" s="6">
        <v>0</v>
      </c>
      <c r="L1645" s="6"/>
      <c r="M1645" s="6">
        <v>2022</v>
      </c>
      <c r="N1645" s="6" t="s">
        <v>7745</v>
      </c>
      <c r="O1645" s="6" t="s">
        <v>9818</v>
      </c>
      <c r="P1645" s="6"/>
      <c r="Q1645" s="6" t="s">
        <v>7733</v>
      </c>
      <c r="R1645" s="6" t="s">
        <v>7734</v>
      </c>
      <c r="S1645" s="6"/>
      <c r="T1645" s="6" t="s">
        <v>3255</v>
      </c>
      <c r="U1645">
        <f t="shared" si="25"/>
        <v>1</v>
      </c>
    </row>
    <row r="1646" spans="1:21" x14ac:dyDescent="0.2">
      <c r="A1646" s="6" t="s">
        <v>9821</v>
      </c>
      <c r="B1646" s="6" t="s">
        <v>9822</v>
      </c>
      <c r="C1646" s="6">
        <v>3560001</v>
      </c>
      <c r="D1646" s="6" t="s">
        <v>7471</v>
      </c>
      <c r="E1646" s="6" t="s">
        <v>7876</v>
      </c>
      <c r="F1646" s="6" t="s">
        <v>6402</v>
      </c>
      <c r="G1646" s="6">
        <v>135</v>
      </c>
      <c r="H1646" s="6">
        <v>715</v>
      </c>
      <c r="I1646" s="6">
        <v>1</v>
      </c>
      <c r="J1646" s="6">
        <v>0</v>
      </c>
      <c r="K1646" s="6">
        <v>0</v>
      </c>
      <c r="L1646" s="6"/>
      <c r="M1646" s="6">
        <v>2022</v>
      </c>
      <c r="N1646" s="6" t="s">
        <v>7732</v>
      </c>
      <c r="O1646" s="6">
        <v>99</v>
      </c>
      <c r="P1646" s="6"/>
      <c r="Q1646" s="6" t="s">
        <v>7733</v>
      </c>
      <c r="R1646" s="6" t="s">
        <v>7734</v>
      </c>
      <c r="S1646" s="6"/>
      <c r="T1646" s="6" t="s">
        <v>835</v>
      </c>
      <c r="U1646">
        <f t="shared" si="25"/>
        <v>2</v>
      </c>
    </row>
    <row r="1647" spans="1:21" x14ac:dyDescent="0.2">
      <c r="A1647" s="6" t="s">
        <v>9821</v>
      </c>
      <c r="B1647" s="6" t="s">
        <v>9822</v>
      </c>
      <c r="C1647" s="6">
        <v>3560001</v>
      </c>
      <c r="D1647" s="6" t="s">
        <v>6809</v>
      </c>
      <c r="E1647" s="6" t="s">
        <v>9823</v>
      </c>
      <c r="F1647" s="6" t="s">
        <v>6402</v>
      </c>
      <c r="G1647" s="6">
        <v>580</v>
      </c>
      <c r="H1647" s="6">
        <v>715</v>
      </c>
      <c r="I1647" s="6">
        <v>0</v>
      </c>
      <c r="J1647" s="6">
        <v>1</v>
      </c>
      <c r="K1647" s="6">
        <v>0</v>
      </c>
      <c r="L1647" s="6"/>
      <c r="M1647" s="6">
        <v>2022</v>
      </c>
      <c r="N1647" s="6" t="s">
        <v>7732</v>
      </c>
      <c r="O1647" s="6">
        <v>99</v>
      </c>
      <c r="P1647" s="6"/>
      <c r="Q1647" s="6" t="s">
        <v>7733</v>
      </c>
      <c r="R1647" s="6" t="s">
        <v>7734</v>
      </c>
      <c r="S1647" s="6"/>
      <c r="T1647" s="6" t="s">
        <v>834</v>
      </c>
      <c r="U1647">
        <f t="shared" si="25"/>
        <v>1</v>
      </c>
    </row>
    <row r="1648" spans="1:21" x14ac:dyDescent="0.2">
      <c r="A1648" s="6" t="s">
        <v>9824</v>
      </c>
      <c r="B1648" s="6" t="s">
        <v>9822</v>
      </c>
      <c r="C1648" s="6">
        <v>3560001</v>
      </c>
      <c r="D1648" s="6" t="s">
        <v>6637</v>
      </c>
      <c r="E1648" s="6" t="s">
        <v>9825</v>
      </c>
      <c r="F1648" s="6" t="s">
        <v>6402</v>
      </c>
      <c r="G1648" s="6">
        <v>219</v>
      </c>
      <c r="H1648" s="6">
        <v>2703</v>
      </c>
      <c r="I1648" s="6">
        <v>1</v>
      </c>
      <c r="J1648" s="6">
        <v>0</v>
      </c>
      <c r="K1648" s="6">
        <v>0</v>
      </c>
      <c r="L1648" s="6"/>
      <c r="M1648" s="6">
        <v>2022</v>
      </c>
      <c r="N1648" s="6" t="s">
        <v>7745</v>
      </c>
      <c r="O1648" s="6">
        <v>99</v>
      </c>
      <c r="P1648" s="6"/>
      <c r="Q1648" s="6" t="s">
        <v>7733</v>
      </c>
      <c r="R1648" s="6" t="s">
        <v>7734</v>
      </c>
      <c r="S1648" s="6"/>
      <c r="T1648" s="6" t="s">
        <v>3297</v>
      </c>
      <c r="U1648">
        <f t="shared" si="25"/>
        <v>9</v>
      </c>
    </row>
    <row r="1649" spans="1:21" x14ac:dyDescent="0.2">
      <c r="A1649" s="6" t="s">
        <v>9824</v>
      </c>
      <c r="B1649" s="6" t="s">
        <v>9822</v>
      </c>
      <c r="C1649" s="6">
        <v>3560001</v>
      </c>
      <c r="D1649" s="6" t="s">
        <v>9826</v>
      </c>
      <c r="E1649" s="6" t="s">
        <v>7410</v>
      </c>
      <c r="F1649" s="6" t="s">
        <v>6402</v>
      </c>
      <c r="G1649" s="6">
        <v>229</v>
      </c>
      <c r="H1649" s="6">
        <v>2703</v>
      </c>
      <c r="I1649" s="6">
        <v>1</v>
      </c>
      <c r="J1649" s="6">
        <v>0</v>
      </c>
      <c r="K1649" s="6">
        <v>0</v>
      </c>
      <c r="L1649" s="6"/>
      <c r="M1649" s="6">
        <v>2022</v>
      </c>
      <c r="N1649" s="6" t="s">
        <v>7745</v>
      </c>
      <c r="O1649" s="6">
        <v>99</v>
      </c>
      <c r="P1649" s="6"/>
      <c r="Q1649" s="6" t="s">
        <v>7733</v>
      </c>
      <c r="R1649" s="6" t="s">
        <v>7734</v>
      </c>
      <c r="S1649" s="6"/>
      <c r="T1649" s="6" t="s">
        <v>3298</v>
      </c>
      <c r="U1649">
        <f t="shared" si="25"/>
        <v>8</v>
      </c>
    </row>
    <row r="1650" spans="1:21" x14ac:dyDescent="0.2">
      <c r="A1650" s="6" t="s">
        <v>9824</v>
      </c>
      <c r="B1650" s="6" t="s">
        <v>9822</v>
      </c>
      <c r="C1650" s="6">
        <v>3560001</v>
      </c>
      <c r="D1650" s="6" t="s">
        <v>6434</v>
      </c>
      <c r="E1650" s="6" t="s">
        <v>9827</v>
      </c>
      <c r="F1650" s="6" t="s">
        <v>6402</v>
      </c>
      <c r="G1650" s="6">
        <v>375</v>
      </c>
      <c r="H1650" s="6">
        <v>2703</v>
      </c>
      <c r="I1650" s="6">
        <v>0</v>
      </c>
      <c r="J1650" s="6">
        <v>1</v>
      </c>
      <c r="K1650" s="6">
        <v>0</v>
      </c>
      <c r="L1650" s="6"/>
      <c r="M1650" s="6">
        <v>2022</v>
      </c>
      <c r="N1650" s="6" t="s">
        <v>7745</v>
      </c>
      <c r="O1650" s="6">
        <v>99</v>
      </c>
      <c r="P1650" s="6"/>
      <c r="Q1650" s="6" t="s">
        <v>7733</v>
      </c>
      <c r="R1650" s="6" t="s">
        <v>7734</v>
      </c>
      <c r="S1650" s="6"/>
      <c r="T1650" s="6" t="s">
        <v>3296</v>
      </c>
      <c r="U1650">
        <f t="shared" si="25"/>
        <v>7</v>
      </c>
    </row>
    <row r="1651" spans="1:21" x14ac:dyDescent="0.2">
      <c r="A1651" s="6" t="s">
        <v>9824</v>
      </c>
      <c r="B1651" s="6" t="s">
        <v>9822</v>
      </c>
      <c r="C1651" s="6">
        <v>3560001</v>
      </c>
      <c r="D1651" s="6" t="s">
        <v>6799</v>
      </c>
      <c r="E1651" s="6" t="s">
        <v>9828</v>
      </c>
      <c r="F1651" s="6" t="s">
        <v>6402</v>
      </c>
      <c r="G1651" s="6">
        <v>424</v>
      </c>
      <c r="H1651" s="6">
        <v>2703</v>
      </c>
      <c r="I1651" s="6">
        <v>0</v>
      </c>
      <c r="J1651" s="6">
        <v>1</v>
      </c>
      <c r="K1651" s="6">
        <v>0</v>
      </c>
      <c r="L1651" s="6"/>
      <c r="M1651" s="6">
        <v>2022</v>
      </c>
      <c r="N1651" s="6" t="s">
        <v>7745</v>
      </c>
      <c r="O1651" s="6">
        <v>99</v>
      </c>
      <c r="P1651" s="6"/>
      <c r="Q1651" s="6" t="s">
        <v>7733</v>
      </c>
      <c r="R1651" s="6" t="s">
        <v>7734</v>
      </c>
      <c r="S1651" s="6"/>
      <c r="T1651" s="6" t="s">
        <v>3295</v>
      </c>
      <c r="U1651">
        <f t="shared" si="25"/>
        <v>6</v>
      </c>
    </row>
    <row r="1652" spans="1:21" x14ac:dyDescent="0.2">
      <c r="A1652" s="6" t="s">
        <v>9824</v>
      </c>
      <c r="B1652" s="6" t="s">
        <v>9822</v>
      </c>
      <c r="C1652" s="6">
        <v>3560001</v>
      </c>
      <c r="D1652" s="6" t="s">
        <v>6455</v>
      </c>
      <c r="E1652" s="6" t="s">
        <v>9829</v>
      </c>
      <c r="F1652" s="6" t="s">
        <v>6402</v>
      </c>
      <c r="G1652" s="6">
        <v>256</v>
      </c>
      <c r="H1652" s="6">
        <v>2703</v>
      </c>
      <c r="I1652" s="6">
        <v>0</v>
      </c>
      <c r="J1652" s="6">
        <v>0</v>
      </c>
      <c r="K1652" s="6">
        <v>0</v>
      </c>
      <c r="L1652" s="6"/>
      <c r="M1652" s="6">
        <v>2022</v>
      </c>
      <c r="N1652" s="6" t="s">
        <v>7745</v>
      </c>
      <c r="O1652" s="6">
        <v>99</v>
      </c>
      <c r="P1652" s="6"/>
      <c r="Q1652" s="6" t="s">
        <v>7733</v>
      </c>
      <c r="R1652" s="6" t="s">
        <v>7734</v>
      </c>
      <c r="S1652" s="6"/>
      <c r="T1652" s="6" t="s">
        <v>3299</v>
      </c>
      <c r="U1652">
        <f t="shared" si="25"/>
        <v>5</v>
      </c>
    </row>
    <row r="1653" spans="1:21" x14ac:dyDescent="0.2">
      <c r="A1653" s="6" t="s">
        <v>9824</v>
      </c>
      <c r="B1653" s="6" t="s">
        <v>9822</v>
      </c>
      <c r="C1653" s="6">
        <v>3560001</v>
      </c>
      <c r="D1653" s="6" t="s">
        <v>9830</v>
      </c>
      <c r="E1653" s="6" t="s">
        <v>9831</v>
      </c>
      <c r="F1653" s="6" t="s">
        <v>6402</v>
      </c>
      <c r="G1653" s="6">
        <v>365</v>
      </c>
      <c r="H1653" s="6">
        <v>2703</v>
      </c>
      <c r="I1653" s="6">
        <v>0</v>
      </c>
      <c r="J1653" s="6">
        <v>1</v>
      </c>
      <c r="K1653" s="6">
        <v>0</v>
      </c>
      <c r="L1653" s="6"/>
      <c r="M1653" s="6">
        <v>2022</v>
      </c>
      <c r="N1653" s="6" t="s">
        <v>7745</v>
      </c>
      <c r="O1653" s="6">
        <v>99</v>
      </c>
      <c r="P1653" s="6"/>
      <c r="Q1653" s="6" t="s">
        <v>7733</v>
      </c>
      <c r="R1653" s="6" t="s">
        <v>7734</v>
      </c>
      <c r="S1653" s="6"/>
      <c r="T1653" s="6" t="s">
        <v>3294</v>
      </c>
      <c r="U1653">
        <f t="shared" si="25"/>
        <v>4</v>
      </c>
    </row>
    <row r="1654" spans="1:21" x14ac:dyDescent="0.2">
      <c r="A1654" s="6" t="s">
        <v>9824</v>
      </c>
      <c r="B1654" s="6" t="s">
        <v>9822</v>
      </c>
      <c r="C1654" s="6">
        <v>3560001</v>
      </c>
      <c r="D1654" s="6" t="s">
        <v>9832</v>
      </c>
      <c r="E1654" s="6" t="s">
        <v>9833</v>
      </c>
      <c r="F1654" s="6" t="s">
        <v>6402</v>
      </c>
      <c r="G1654" s="6">
        <v>370</v>
      </c>
      <c r="H1654" s="6">
        <v>2703</v>
      </c>
      <c r="I1654" s="6">
        <v>0</v>
      </c>
      <c r="J1654" s="6">
        <v>1</v>
      </c>
      <c r="K1654" s="6">
        <v>0</v>
      </c>
      <c r="L1654" s="6"/>
      <c r="M1654" s="6">
        <v>2022</v>
      </c>
      <c r="N1654" s="6" t="s">
        <v>7745</v>
      </c>
      <c r="O1654" s="6">
        <v>99</v>
      </c>
      <c r="P1654" s="6"/>
      <c r="Q1654" s="6" t="s">
        <v>7733</v>
      </c>
      <c r="R1654" s="6" t="s">
        <v>7734</v>
      </c>
      <c r="S1654" s="6"/>
      <c r="T1654" s="6" t="s">
        <v>3293</v>
      </c>
      <c r="U1654">
        <f t="shared" si="25"/>
        <v>3</v>
      </c>
    </row>
    <row r="1655" spans="1:21" x14ac:dyDescent="0.2">
      <c r="A1655" s="6" t="s">
        <v>9824</v>
      </c>
      <c r="B1655" s="6" t="s">
        <v>9822</v>
      </c>
      <c r="C1655" s="6">
        <v>3560001</v>
      </c>
      <c r="D1655" s="6" t="s">
        <v>7139</v>
      </c>
      <c r="E1655" s="6" t="s">
        <v>6942</v>
      </c>
      <c r="F1655" s="6" t="s">
        <v>6402</v>
      </c>
      <c r="G1655" s="6">
        <v>234</v>
      </c>
      <c r="H1655" s="6">
        <v>2703</v>
      </c>
      <c r="I1655" s="6">
        <v>1</v>
      </c>
      <c r="J1655" s="6">
        <v>0</v>
      </c>
      <c r="K1655" s="6">
        <v>0</v>
      </c>
      <c r="L1655" s="6"/>
      <c r="M1655" s="6">
        <v>2022</v>
      </c>
      <c r="N1655" s="6" t="s">
        <v>7745</v>
      </c>
      <c r="O1655" s="6">
        <v>99</v>
      </c>
      <c r="P1655" s="6"/>
      <c r="Q1655" s="6" t="s">
        <v>7733</v>
      </c>
      <c r="R1655" s="6" t="s">
        <v>7734</v>
      </c>
      <c r="S1655" s="6"/>
      <c r="T1655" s="6" t="s">
        <v>3300</v>
      </c>
      <c r="U1655">
        <f t="shared" si="25"/>
        <v>2</v>
      </c>
    </row>
    <row r="1656" spans="1:21" x14ac:dyDescent="0.2">
      <c r="A1656" s="6" t="s">
        <v>9824</v>
      </c>
      <c r="B1656" s="6" t="s">
        <v>9822</v>
      </c>
      <c r="C1656" s="6">
        <v>3560001</v>
      </c>
      <c r="D1656" s="6" t="s">
        <v>9834</v>
      </c>
      <c r="E1656" s="6" t="s">
        <v>9835</v>
      </c>
      <c r="F1656" s="6" t="s">
        <v>6402</v>
      </c>
      <c r="G1656" s="6">
        <v>231</v>
      </c>
      <c r="H1656" s="6">
        <v>2703</v>
      </c>
      <c r="I1656" s="6">
        <v>0</v>
      </c>
      <c r="J1656" s="6">
        <v>0</v>
      </c>
      <c r="K1656" s="6">
        <v>0</v>
      </c>
      <c r="L1656" s="6"/>
      <c r="M1656" s="6">
        <v>2022</v>
      </c>
      <c r="N1656" s="6" t="s">
        <v>7745</v>
      </c>
      <c r="O1656" s="6">
        <v>99</v>
      </c>
      <c r="P1656" s="6"/>
      <c r="Q1656" s="6" t="s">
        <v>7733</v>
      </c>
      <c r="R1656" s="6" t="s">
        <v>7734</v>
      </c>
      <c r="S1656" s="6"/>
      <c r="T1656" s="6" t="s">
        <v>3301</v>
      </c>
      <c r="U1656">
        <f t="shared" si="25"/>
        <v>1</v>
      </c>
    </row>
    <row r="1657" spans="1:21" x14ac:dyDescent="0.2">
      <c r="A1657" s="6" t="s">
        <v>9836</v>
      </c>
      <c r="B1657" s="6" t="s">
        <v>9837</v>
      </c>
      <c r="C1657" s="6">
        <v>3539033</v>
      </c>
      <c r="D1657" s="6" t="s">
        <v>9838</v>
      </c>
      <c r="E1657" s="6" t="s">
        <v>9839</v>
      </c>
      <c r="F1657" s="6" t="s">
        <v>6402</v>
      </c>
      <c r="G1657" s="6">
        <v>0</v>
      </c>
      <c r="H1657" s="6"/>
      <c r="I1657" s="6">
        <v>1</v>
      </c>
      <c r="J1657" s="6">
        <v>1</v>
      </c>
      <c r="K1657" s="6">
        <v>1</v>
      </c>
      <c r="L1657" s="6"/>
      <c r="M1657" s="6">
        <v>2022</v>
      </c>
      <c r="N1657" s="6" t="s">
        <v>7732</v>
      </c>
      <c r="O1657" s="6">
        <v>99</v>
      </c>
      <c r="P1657" s="6"/>
      <c r="Q1657" s="6" t="s">
        <v>7733</v>
      </c>
      <c r="R1657" s="6" t="s">
        <v>7734</v>
      </c>
      <c r="S1657" s="6"/>
      <c r="T1657" s="6" t="s">
        <v>976</v>
      </c>
      <c r="U1657">
        <f t="shared" si="25"/>
        <v>1</v>
      </c>
    </row>
    <row r="1658" spans="1:21" x14ac:dyDescent="0.2">
      <c r="A1658" s="6" t="s">
        <v>9840</v>
      </c>
      <c r="B1658" s="6" t="s">
        <v>9837</v>
      </c>
      <c r="C1658" s="6">
        <v>3539033</v>
      </c>
      <c r="D1658" s="6" t="s">
        <v>6434</v>
      </c>
      <c r="E1658" s="6" t="s">
        <v>6617</v>
      </c>
      <c r="F1658" s="6" t="s">
        <v>6402</v>
      </c>
      <c r="G1658" s="6">
        <v>0</v>
      </c>
      <c r="H1658" s="6"/>
      <c r="I1658" s="6">
        <v>1</v>
      </c>
      <c r="J1658" s="6">
        <v>1</v>
      </c>
      <c r="K1658" s="6">
        <v>1</v>
      </c>
      <c r="L1658" s="6"/>
      <c r="M1658" s="6">
        <v>2022</v>
      </c>
      <c r="N1658" s="6" t="s">
        <v>7770</v>
      </c>
      <c r="O1658" s="6">
        <v>99</v>
      </c>
      <c r="P1658" s="6"/>
      <c r="Q1658" s="6" t="s">
        <v>7733</v>
      </c>
      <c r="R1658" s="6" t="s">
        <v>7734</v>
      </c>
      <c r="S1658" s="6"/>
      <c r="T1658" s="6" t="s">
        <v>2696</v>
      </c>
      <c r="U1658">
        <f t="shared" si="25"/>
        <v>1</v>
      </c>
    </row>
    <row r="1659" spans="1:21" x14ac:dyDescent="0.2">
      <c r="A1659" s="6" t="s">
        <v>9841</v>
      </c>
      <c r="B1659" s="6" t="s">
        <v>9837</v>
      </c>
      <c r="C1659" s="6">
        <v>3539033</v>
      </c>
      <c r="D1659" s="6" t="s">
        <v>7205</v>
      </c>
      <c r="E1659" s="6" t="s">
        <v>9842</v>
      </c>
      <c r="F1659" s="6" t="s">
        <v>6402</v>
      </c>
      <c r="G1659" s="6">
        <v>494</v>
      </c>
      <c r="H1659" s="6">
        <v>1109</v>
      </c>
      <c r="I1659" s="6">
        <v>0</v>
      </c>
      <c r="J1659" s="6">
        <v>0</v>
      </c>
      <c r="K1659" s="6">
        <v>0</v>
      </c>
      <c r="L1659" s="6"/>
      <c r="M1659" s="6">
        <v>2022</v>
      </c>
      <c r="N1659" s="6" t="s">
        <v>7745</v>
      </c>
      <c r="O1659" s="6">
        <v>1</v>
      </c>
      <c r="P1659" s="6"/>
      <c r="Q1659" s="6" t="s">
        <v>7733</v>
      </c>
      <c r="R1659" s="6" t="s">
        <v>7734</v>
      </c>
      <c r="S1659" s="6"/>
      <c r="T1659" s="6" t="s">
        <v>4023</v>
      </c>
      <c r="U1659">
        <f t="shared" si="25"/>
        <v>2</v>
      </c>
    </row>
    <row r="1660" spans="1:21" x14ac:dyDescent="0.2">
      <c r="A1660" s="6" t="s">
        <v>9841</v>
      </c>
      <c r="B1660" s="6" t="s">
        <v>9837</v>
      </c>
      <c r="C1660" s="6">
        <v>3539033</v>
      </c>
      <c r="D1660" s="6" t="s">
        <v>7139</v>
      </c>
      <c r="E1660" s="6" t="s">
        <v>9843</v>
      </c>
      <c r="F1660" s="6" t="s">
        <v>6402</v>
      </c>
      <c r="G1660" s="6">
        <v>615</v>
      </c>
      <c r="H1660" s="6">
        <v>1109</v>
      </c>
      <c r="I1660" s="6">
        <v>1</v>
      </c>
      <c r="J1660" s="6">
        <v>1</v>
      </c>
      <c r="K1660" s="6">
        <v>0</v>
      </c>
      <c r="L1660" s="6"/>
      <c r="M1660" s="6">
        <v>2022</v>
      </c>
      <c r="N1660" s="6" t="s">
        <v>7745</v>
      </c>
      <c r="O1660" s="6">
        <v>1</v>
      </c>
      <c r="P1660" s="6"/>
      <c r="Q1660" s="6" t="s">
        <v>7733</v>
      </c>
      <c r="R1660" s="6" t="s">
        <v>7734</v>
      </c>
      <c r="S1660" s="6"/>
      <c r="T1660" s="6" t="s">
        <v>4022</v>
      </c>
      <c r="U1660">
        <f t="shared" si="25"/>
        <v>1</v>
      </c>
    </row>
    <row r="1661" spans="1:21" x14ac:dyDescent="0.2">
      <c r="A1661" s="6" t="s">
        <v>9844</v>
      </c>
      <c r="B1661" s="6" t="s">
        <v>9837</v>
      </c>
      <c r="C1661" s="6">
        <v>3539033</v>
      </c>
      <c r="D1661" s="6" t="s">
        <v>6709</v>
      </c>
      <c r="E1661" s="6" t="s">
        <v>9845</v>
      </c>
      <c r="F1661" s="6" t="s">
        <v>6402</v>
      </c>
      <c r="G1661" s="6">
        <v>270</v>
      </c>
      <c r="H1661" s="6">
        <v>582</v>
      </c>
      <c r="I1661" s="6">
        <v>0</v>
      </c>
      <c r="J1661" s="6">
        <v>0</v>
      </c>
      <c r="K1661" s="6">
        <v>0</v>
      </c>
      <c r="L1661" s="6"/>
      <c r="M1661" s="6">
        <v>2022</v>
      </c>
      <c r="N1661" s="6" t="s">
        <v>7745</v>
      </c>
      <c r="O1661" s="6">
        <v>2</v>
      </c>
      <c r="P1661" s="6"/>
      <c r="Q1661" s="6" t="s">
        <v>7733</v>
      </c>
      <c r="R1661" s="6" t="s">
        <v>7734</v>
      </c>
      <c r="S1661" s="6"/>
      <c r="T1661" s="6" t="s">
        <v>4024</v>
      </c>
      <c r="U1661">
        <f t="shared" si="25"/>
        <v>2</v>
      </c>
    </row>
    <row r="1662" spans="1:21" x14ac:dyDescent="0.2">
      <c r="A1662" s="6" t="s">
        <v>9844</v>
      </c>
      <c r="B1662" s="6" t="s">
        <v>9837</v>
      </c>
      <c r="C1662" s="6">
        <v>3539033</v>
      </c>
      <c r="D1662" s="6" t="s">
        <v>6624</v>
      </c>
      <c r="E1662" s="6" t="s">
        <v>9846</v>
      </c>
      <c r="F1662" s="6" t="s">
        <v>6402</v>
      </c>
      <c r="G1662" s="6">
        <v>312</v>
      </c>
      <c r="H1662" s="6">
        <v>582</v>
      </c>
      <c r="I1662" s="6">
        <v>1</v>
      </c>
      <c r="J1662" s="6">
        <v>1</v>
      </c>
      <c r="K1662" s="6">
        <v>0</v>
      </c>
      <c r="L1662" s="6"/>
      <c r="M1662" s="6">
        <v>2022</v>
      </c>
      <c r="N1662" s="6" t="s">
        <v>7745</v>
      </c>
      <c r="O1662" s="6">
        <v>2</v>
      </c>
      <c r="P1662" s="6"/>
      <c r="Q1662" s="6" t="s">
        <v>7733</v>
      </c>
      <c r="R1662" s="6" t="s">
        <v>7734</v>
      </c>
      <c r="S1662" s="6"/>
      <c r="T1662" s="6" t="s">
        <v>4021</v>
      </c>
      <c r="U1662">
        <f t="shared" si="25"/>
        <v>1</v>
      </c>
    </row>
    <row r="1663" spans="1:21" x14ac:dyDescent="0.2">
      <c r="A1663" s="6" t="s">
        <v>9847</v>
      </c>
      <c r="B1663" s="6" t="s">
        <v>9837</v>
      </c>
      <c r="C1663" s="6">
        <v>3539033</v>
      </c>
      <c r="D1663" s="6" t="s">
        <v>7485</v>
      </c>
      <c r="E1663" s="6" t="s">
        <v>9848</v>
      </c>
      <c r="F1663" s="6" t="s">
        <v>6402</v>
      </c>
      <c r="G1663" s="6">
        <v>0</v>
      </c>
      <c r="H1663" s="6"/>
      <c r="I1663" s="6">
        <v>1</v>
      </c>
      <c r="J1663" s="6">
        <v>1</v>
      </c>
      <c r="K1663" s="6">
        <v>1</v>
      </c>
      <c r="L1663" s="6"/>
      <c r="M1663" s="6">
        <v>2022</v>
      </c>
      <c r="N1663" s="6" t="s">
        <v>7745</v>
      </c>
      <c r="O1663" s="6">
        <v>3</v>
      </c>
      <c r="P1663" s="6"/>
      <c r="Q1663" s="6" t="s">
        <v>7733</v>
      </c>
      <c r="R1663" s="6" t="s">
        <v>7734</v>
      </c>
      <c r="S1663" s="6"/>
      <c r="T1663" s="6" t="s">
        <v>4020</v>
      </c>
      <c r="U1663">
        <f t="shared" si="25"/>
        <v>1</v>
      </c>
    </row>
    <row r="1664" spans="1:21" x14ac:dyDescent="0.2">
      <c r="A1664" s="6" t="s">
        <v>9849</v>
      </c>
      <c r="B1664" s="6" t="s">
        <v>9837</v>
      </c>
      <c r="C1664" s="6">
        <v>3539033</v>
      </c>
      <c r="D1664" s="6" t="s">
        <v>6490</v>
      </c>
      <c r="E1664" s="6" t="s">
        <v>9850</v>
      </c>
      <c r="F1664" s="6" t="s">
        <v>6402</v>
      </c>
      <c r="G1664" s="6">
        <v>903</v>
      </c>
      <c r="H1664" s="6">
        <v>976</v>
      </c>
      <c r="I1664" s="6">
        <v>1</v>
      </c>
      <c r="J1664" s="6">
        <v>1</v>
      </c>
      <c r="K1664" s="6">
        <v>0</v>
      </c>
      <c r="L1664" s="6"/>
      <c r="M1664" s="6">
        <v>2022</v>
      </c>
      <c r="N1664" s="6" t="s">
        <v>7745</v>
      </c>
      <c r="O1664" s="6">
        <v>4</v>
      </c>
      <c r="P1664" s="6"/>
      <c r="Q1664" s="6" t="s">
        <v>7733</v>
      </c>
      <c r="R1664" s="6" t="s">
        <v>7734</v>
      </c>
      <c r="S1664" s="6"/>
      <c r="T1664" s="6" t="s">
        <v>4019</v>
      </c>
      <c r="U1664">
        <f t="shared" si="25"/>
        <v>2</v>
      </c>
    </row>
    <row r="1665" spans="1:21" x14ac:dyDescent="0.2">
      <c r="A1665" s="6" t="s">
        <v>9849</v>
      </c>
      <c r="B1665" s="6" t="s">
        <v>9837</v>
      </c>
      <c r="C1665" s="6">
        <v>3539033</v>
      </c>
      <c r="D1665" s="6" t="s">
        <v>6466</v>
      </c>
      <c r="E1665" s="6" t="s">
        <v>7105</v>
      </c>
      <c r="F1665" s="6" t="s">
        <v>6402</v>
      </c>
      <c r="G1665" s="6">
        <v>73</v>
      </c>
      <c r="H1665" s="6">
        <v>976</v>
      </c>
      <c r="I1665" s="6">
        <v>0</v>
      </c>
      <c r="J1665" s="6">
        <v>0</v>
      </c>
      <c r="K1665" s="6">
        <v>0</v>
      </c>
      <c r="L1665" s="6"/>
      <c r="M1665" s="6">
        <v>2022</v>
      </c>
      <c r="N1665" s="6" t="s">
        <v>7745</v>
      </c>
      <c r="O1665" s="6">
        <v>4</v>
      </c>
      <c r="P1665" s="6"/>
      <c r="Q1665" s="6" t="s">
        <v>7733</v>
      </c>
      <c r="R1665" s="6" t="s">
        <v>7734</v>
      </c>
      <c r="S1665" s="6"/>
      <c r="T1665" s="6" t="s">
        <v>4025</v>
      </c>
      <c r="U1665">
        <f t="shared" si="25"/>
        <v>1</v>
      </c>
    </row>
    <row r="1666" spans="1:21" x14ac:dyDescent="0.2">
      <c r="A1666" s="6" t="s">
        <v>9851</v>
      </c>
      <c r="B1666" s="6" t="s">
        <v>9837</v>
      </c>
      <c r="C1666" s="6">
        <v>3539033</v>
      </c>
      <c r="D1666" s="6" t="s">
        <v>7022</v>
      </c>
      <c r="E1666" s="6" t="s">
        <v>9852</v>
      </c>
      <c r="F1666" s="6" t="s">
        <v>6402</v>
      </c>
      <c r="G1666" s="6">
        <v>483</v>
      </c>
      <c r="H1666" s="6">
        <v>831</v>
      </c>
      <c r="I1666" s="6">
        <v>0</v>
      </c>
      <c r="J1666" s="6">
        <v>1</v>
      </c>
      <c r="K1666" s="6">
        <v>0</v>
      </c>
      <c r="L1666" s="6"/>
      <c r="M1666" s="6">
        <v>2022</v>
      </c>
      <c r="N1666" s="6" t="s">
        <v>7745</v>
      </c>
      <c r="O1666" s="6">
        <v>5</v>
      </c>
      <c r="P1666" s="6"/>
      <c r="Q1666" s="6" t="s">
        <v>7733</v>
      </c>
      <c r="R1666" s="6" t="s">
        <v>7734</v>
      </c>
      <c r="S1666" s="6"/>
      <c r="T1666" s="6" t="s">
        <v>4018</v>
      </c>
      <c r="U1666">
        <f t="shared" si="25"/>
        <v>2</v>
      </c>
    </row>
    <row r="1667" spans="1:21" x14ac:dyDescent="0.2">
      <c r="A1667" s="6" t="s">
        <v>9851</v>
      </c>
      <c r="B1667" s="6" t="s">
        <v>9837</v>
      </c>
      <c r="C1667" s="6">
        <v>3539033</v>
      </c>
      <c r="D1667" s="6" t="s">
        <v>6709</v>
      </c>
      <c r="E1667" s="6" t="s">
        <v>6535</v>
      </c>
      <c r="F1667" s="6" t="s">
        <v>6402</v>
      </c>
      <c r="G1667" s="6">
        <v>348</v>
      </c>
      <c r="H1667" s="6">
        <v>831</v>
      </c>
      <c r="I1667" s="6">
        <v>1</v>
      </c>
      <c r="J1667" s="6">
        <v>0</v>
      </c>
      <c r="K1667" s="6">
        <v>0</v>
      </c>
      <c r="L1667" s="6"/>
      <c r="M1667" s="6">
        <v>2022</v>
      </c>
      <c r="N1667" s="6" t="s">
        <v>7745</v>
      </c>
      <c r="O1667" s="6">
        <v>5</v>
      </c>
      <c r="P1667" s="6"/>
      <c r="Q1667" s="6" t="s">
        <v>7733</v>
      </c>
      <c r="R1667" s="6" t="s">
        <v>7734</v>
      </c>
      <c r="S1667" s="6"/>
      <c r="T1667" s="6" t="s">
        <v>4026</v>
      </c>
      <c r="U1667">
        <f t="shared" ref="U1667:U1730" si="26">COUNTIF(A1667:A7967,A1667)</f>
        <v>1</v>
      </c>
    </row>
    <row r="1668" spans="1:21" x14ac:dyDescent="0.2">
      <c r="A1668" s="6" t="s">
        <v>9853</v>
      </c>
      <c r="B1668" s="6" t="s">
        <v>9854</v>
      </c>
      <c r="C1668" s="6">
        <v>3532018</v>
      </c>
      <c r="D1668" s="6" t="s">
        <v>6566</v>
      </c>
      <c r="E1668" s="6" t="s">
        <v>9855</v>
      </c>
      <c r="F1668" s="6" t="s">
        <v>6402</v>
      </c>
      <c r="G1668" s="6">
        <v>1582</v>
      </c>
      <c r="H1668" s="6">
        <v>4325</v>
      </c>
      <c r="I1668" s="6">
        <v>1</v>
      </c>
      <c r="J1668" s="6">
        <v>0</v>
      </c>
      <c r="K1668" s="6">
        <v>0</v>
      </c>
      <c r="L1668" s="6"/>
      <c r="M1668" s="6">
        <v>2022</v>
      </c>
      <c r="N1668" s="6" t="s">
        <v>7732</v>
      </c>
      <c r="O1668" s="6">
        <v>99</v>
      </c>
      <c r="P1668" s="6"/>
      <c r="Q1668" s="6" t="s">
        <v>7733</v>
      </c>
      <c r="R1668" s="6" t="s">
        <v>7734</v>
      </c>
      <c r="S1668" s="6"/>
      <c r="T1668" s="6" t="s">
        <v>837</v>
      </c>
      <c r="U1668">
        <f t="shared" si="26"/>
        <v>3</v>
      </c>
    </row>
    <row r="1669" spans="1:21" x14ac:dyDescent="0.2">
      <c r="A1669" s="6" t="s">
        <v>9853</v>
      </c>
      <c r="B1669" s="6" t="s">
        <v>9854</v>
      </c>
      <c r="C1669" s="6">
        <v>3532018</v>
      </c>
      <c r="D1669" s="6" t="s">
        <v>6427</v>
      </c>
      <c r="E1669" s="6" t="s">
        <v>9856</v>
      </c>
      <c r="F1669" s="6" t="s">
        <v>6402</v>
      </c>
      <c r="G1669" s="6">
        <v>928</v>
      </c>
      <c r="H1669" s="6">
        <v>4325</v>
      </c>
      <c r="I1669" s="6">
        <v>0</v>
      </c>
      <c r="J1669" s="6">
        <v>0</v>
      </c>
      <c r="K1669" s="6">
        <v>0</v>
      </c>
      <c r="L1669" s="6"/>
      <c r="M1669" s="6">
        <v>2022</v>
      </c>
      <c r="N1669" s="6" t="s">
        <v>7732</v>
      </c>
      <c r="O1669" s="6">
        <v>99</v>
      </c>
      <c r="P1669" s="6"/>
      <c r="Q1669" s="6" t="s">
        <v>7733</v>
      </c>
      <c r="R1669" s="6" t="s">
        <v>7734</v>
      </c>
      <c r="S1669" s="6"/>
      <c r="T1669" s="6" t="s">
        <v>838</v>
      </c>
      <c r="U1669">
        <f t="shared" si="26"/>
        <v>2</v>
      </c>
    </row>
    <row r="1670" spans="1:21" x14ac:dyDescent="0.2">
      <c r="A1670" s="6" t="s">
        <v>9853</v>
      </c>
      <c r="B1670" s="6" t="s">
        <v>9854</v>
      </c>
      <c r="C1670" s="6">
        <v>3532018</v>
      </c>
      <c r="D1670" s="6" t="s">
        <v>6609</v>
      </c>
      <c r="E1670" s="6" t="s">
        <v>9443</v>
      </c>
      <c r="F1670" s="6" t="s">
        <v>6402</v>
      </c>
      <c r="G1670" s="6">
        <v>1815</v>
      </c>
      <c r="H1670" s="6">
        <v>4325</v>
      </c>
      <c r="I1670" s="6">
        <v>0</v>
      </c>
      <c r="J1670" s="6">
        <v>1</v>
      </c>
      <c r="K1670" s="6">
        <v>0</v>
      </c>
      <c r="L1670" s="6"/>
      <c r="M1670" s="6">
        <v>2022</v>
      </c>
      <c r="N1670" s="6" t="s">
        <v>7732</v>
      </c>
      <c r="O1670" s="6">
        <v>99</v>
      </c>
      <c r="P1670" s="6"/>
      <c r="Q1670" s="6" t="s">
        <v>7733</v>
      </c>
      <c r="R1670" s="6" t="s">
        <v>7734</v>
      </c>
      <c r="S1670" s="6"/>
      <c r="T1670" s="6" t="s">
        <v>836</v>
      </c>
      <c r="U1670">
        <f t="shared" si="26"/>
        <v>1</v>
      </c>
    </row>
    <row r="1671" spans="1:21" x14ac:dyDescent="0.2">
      <c r="A1671" s="6" t="s">
        <v>9857</v>
      </c>
      <c r="B1671" s="6" t="s">
        <v>9854</v>
      </c>
      <c r="C1671" s="6">
        <v>3532018</v>
      </c>
      <c r="D1671" s="6" t="s">
        <v>6539</v>
      </c>
      <c r="E1671" s="6" t="s">
        <v>7357</v>
      </c>
      <c r="F1671" s="6" t="s">
        <v>6402</v>
      </c>
      <c r="G1671" s="6">
        <v>1319</v>
      </c>
      <c r="H1671" s="6">
        <v>4266</v>
      </c>
      <c r="I1671" s="6">
        <v>1</v>
      </c>
      <c r="J1671" s="6">
        <v>0</v>
      </c>
      <c r="K1671" s="6">
        <v>0</v>
      </c>
      <c r="L1671" s="6"/>
      <c r="M1671" s="6">
        <v>2022</v>
      </c>
      <c r="N1671" s="6" t="s">
        <v>7770</v>
      </c>
      <c r="O1671" s="6">
        <v>99</v>
      </c>
      <c r="P1671" s="6"/>
      <c r="Q1671" s="6" t="s">
        <v>7733</v>
      </c>
      <c r="R1671" s="6" t="s">
        <v>7734</v>
      </c>
      <c r="S1671" s="6"/>
      <c r="T1671" s="6" t="s">
        <v>3308</v>
      </c>
      <c r="U1671">
        <f t="shared" si="26"/>
        <v>2</v>
      </c>
    </row>
    <row r="1672" spans="1:21" x14ac:dyDescent="0.2">
      <c r="A1672" s="6" t="s">
        <v>9857</v>
      </c>
      <c r="B1672" s="6" t="s">
        <v>9854</v>
      </c>
      <c r="C1672" s="6">
        <v>3532018</v>
      </c>
      <c r="D1672" s="6" t="s">
        <v>7454</v>
      </c>
      <c r="E1672" s="6" t="s">
        <v>7107</v>
      </c>
      <c r="F1672" s="6" t="s">
        <v>6402</v>
      </c>
      <c r="G1672" s="6">
        <v>2947</v>
      </c>
      <c r="H1672" s="6">
        <v>4266</v>
      </c>
      <c r="I1672" s="6">
        <v>0</v>
      </c>
      <c r="J1672" s="6">
        <v>1</v>
      </c>
      <c r="K1672" s="6">
        <v>0</v>
      </c>
      <c r="L1672" s="6"/>
      <c r="M1672" s="6">
        <v>2022</v>
      </c>
      <c r="N1672" s="6" t="s">
        <v>7770</v>
      </c>
      <c r="O1672" s="6">
        <v>99</v>
      </c>
      <c r="P1672" s="6"/>
      <c r="Q1672" s="6" t="s">
        <v>7733</v>
      </c>
      <c r="R1672" s="6" t="s">
        <v>7734</v>
      </c>
      <c r="S1672" s="6"/>
      <c r="T1672" s="6" t="s">
        <v>3307</v>
      </c>
      <c r="U1672">
        <f t="shared" si="26"/>
        <v>1</v>
      </c>
    </row>
    <row r="1673" spans="1:21" x14ac:dyDescent="0.2">
      <c r="A1673" s="6" t="s">
        <v>9858</v>
      </c>
      <c r="B1673" s="6" t="s">
        <v>9854</v>
      </c>
      <c r="C1673" s="6">
        <v>3532018</v>
      </c>
      <c r="D1673" s="6" t="s">
        <v>7495</v>
      </c>
      <c r="E1673" s="6" t="s">
        <v>9859</v>
      </c>
      <c r="F1673" s="6" t="s">
        <v>6402</v>
      </c>
      <c r="G1673" s="6">
        <v>416</v>
      </c>
      <c r="H1673" s="6">
        <v>18293</v>
      </c>
      <c r="I1673" s="6">
        <v>0</v>
      </c>
      <c r="J1673" s="6">
        <v>0</v>
      </c>
      <c r="K1673" s="6">
        <v>0</v>
      </c>
      <c r="L1673" s="6"/>
      <c r="M1673" s="6">
        <v>2022</v>
      </c>
      <c r="N1673" s="6" t="s">
        <v>7745</v>
      </c>
      <c r="O1673" s="6">
        <v>99</v>
      </c>
      <c r="P1673" s="6"/>
      <c r="Q1673" s="6" t="s">
        <v>7733</v>
      </c>
      <c r="R1673" s="6" t="s">
        <v>7734</v>
      </c>
      <c r="S1673" s="6"/>
      <c r="T1673" s="6" t="s">
        <v>3309</v>
      </c>
      <c r="U1673">
        <f t="shared" si="26"/>
        <v>12</v>
      </c>
    </row>
    <row r="1674" spans="1:21" x14ac:dyDescent="0.2">
      <c r="A1674" s="6" t="s">
        <v>9858</v>
      </c>
      <c r="B1674" s="6" t="s">
        <v>9854</v>
      </c>
      <c r="C1674" s="6">
        <v>3532018</v>
      </c>
      <c r="D1674" s="6" t="s">
        <v>9860</v>
      </c>
      <c r="E1674" s="6" t="s">
        <v>9861</v>
      </c>
      <c r="F1674" s="6" t="s">
        <v>6402</v>
      </c>
      <c r="G1674" s="6">
        <v>890</v>
      </c>
      <c r="H1674" s="6">
        <v>18293</v>
      </c>
      <c r="I1674" s="6">
        <v>0</v>
      </c>
      <c r="J1674" s="6">
        <v>0</v>
      </c>
      <c r="K1674" s="6">
        <v>0</v>
      </c>
      <c r="L1674" s="6"/>
      <c r="M1674" s="6">
        <v>2022</v>
      </c>
      <c r="N1674" s="6" t="s">
        <v>7745</v>
      </c>
      <c r="O1674" s="6">
        <v>99</v>
      </c>
      <c r="P1674" s="6"/>
      <c r="Q1674" s="6" t="s">
        <v>7733</v>
      </c>
      <c r="R1674" s="6" t="s">
        <v>7734</v>
      </c>
      <c r="S1674" s="6"/>
      <c r="T1674" s="6" t="s">
        <v>3310</v>
      </c>
      <c r="U1674">
        <f t="shared" si="26"/>
        <v>11</v>
      </c>
    </row>
    <row r="1675" spans="1:21" x14ac:dyDescent="0.2">
      <c r="A1675" s="6" t="s">
        <v>9858</v>
      </c>
      <c r="B1675" s="6" t="s">
        <v>9854</v>
      </c>
      <c r="C1675" s="6">
        <v>3532018</v>
      </c>
      <c r="D1675" s="6" t="s">
        <v>6459</v>
      </c>
      <c r="E1675" s="6" t="s">
        <v>9578</v>
      </c>
      <c r="F1675" s="6" t="s">
        <v>6402</v>
      </c>
      <c r="G1675" s="6">
        <v>1796</v>
      </c>
      <c r="H1675" s="6">
        <v>18293</v>
      </c>
      <c r="I1675" s="6">
        <v>1</v>
      </c>
      <c r="J1675" s="6">
        <v>1</v>
      </c>
      <c r="K1675" s="6">
        <v>0</v>
      </c>
      <c r="L1675" s="6"/>
      <c r="M1675" s="6">
        <v>2022</v>
      </c>
      <c r="N1675" s="6" t="s">
        <v>7745</v>
      </c>
      <c r="O1675" s="6">
        <v>99</v>
      </c>
      <c r="P1675" s="6"/>
      <c r="Q1675" s="6" t="s">
        <v>7733</v>
      </c>
      <c r="R1675" s="6" t="s">
        <v>7734</v>
      </c>
      <c r="S1675" s="6"/>
      <c r="T1675" s="6" t="s">
        <v>3306</v>
      </c>
      <c r="U1675">
        <f t="shared" si="26"/>
        <v>10</v>
      </c>
    </row>
    <row r="1676" spans="1:21" x14ac:dyDescent="0.2">
      <c r="A1676" s="6" t="s">
        <v>9858</v>
      </c>
      <c r="B1676" s="6" t="s">
        <v>9854</v>
      </c>
      <c r="C1676" s="6">
        <v>3532018</v>
      </c>
      <c r="D1676" s="6" t="s">
        <v>9862</v>
      </c>
      <c r="E1676" s="6" t="s">
        <v>6916</v>
      </c>
      <c r="F1676" s="6" t="s">
        <v>6402</v>
      </c>
      <c r="G1676" s="6">
        <v>1434</v>
      </c>
      <c r="H1676" s="6">
        <v>18293</v>
      </c>
      <c r="I1676" s="6">
        <v>0</v>
      </c>
      <c r="J1676" s="6">
        <v>0</v>
      </c>
      <c r="K1676" s="6">
        <v>0</v>
      </c>
      <c r="L1676" s="6"/>
      <c r="M1676" s="6">
        <v>2022</v>
      </c>
      <c r="N1676" s="6" t="s">
        <v>7745</v>
      </c>
      <c r="O1676" s="6">
        <v>99</v>
      </c>
      <c r="P1676" s="6"/>
      <c r="Q1676" s="6" t="s">
        <v>7733</v>
      </c>
      <c r="R1676" s="6" t="s">
        <v>7734</v>
      </c>
      <c r="S1676" s="6"/>
      <c r="T1676" s="6" t="s">
        <v>3311</v>
      </c>
      <c r="U1676">
        <f t="shared" si="26"/>
        <v>9</v>
      </c>
    </row>
    <row r="1677" spans="1:21" x14ac:dyDescent="0.2">
      <c r="A1677" s="6" t="s">
        <v>9858</v>
      </c>
      <c r="B1677" s="6" t="s">
        <v>9854</v>
      </c>
      <c r="C1677" s="6">
        <v>3532018</v>
      </c>
      <c r="D1677" s="6" t="s">
        <v>7055</v>
      </c>
      <c r="E1677" s="6" t="s">
        <v>9863</v>
      </c>
      <c r="F1677" s="6" t="s">
        <v>6402</v>
      </c>
      <c r="G1677" s="6">
        <v>1972</v>
      </c>
      <c r="H1677" s="6">
        <v>18293</v>
      </c>
      <c r="I1677" s="6">
        <v>1</v>
      </c>
      <c r="J1677" s="6">
        <v>1</v>
      </c>
      <c r="K1677" s="6">
        <v>0</v>
      </c>
      <c r="L1677" s="6"/>
      <c r="M1677" s="6">
        <v>2022</v>
      </c>
      <c r="N1677" s="6" t="s">
        <v>7745</v>
      </c>
      <c r="O1677" s="6">
        <v>99</v>
      </c>
      <c r="P1677" s="6"/>
      <c r="Q1677" s="6" t="s">
        <v>7733</v>
      </c>
      <c r="R1677" s="6" t="s">
        <v>7734</v>
      </c>
      <c r="S1677" s="6"/>
      <c r="T1677" s="6" t="s">
        <v>3305</v>
      </c>
      <c r="U1677">
        <f t="shared" si="26"/>
        <v>8</v>
      </c>
    </row>
    <row r="1678" spans="1:21" x14ac:dyDescent="0.2">
      <c r="A1678" s="6" t="s">
        <v>9858</v>
      </c>
      <c r="B1678" s="6" t="s">
        <v>9854</v>
      </c>
      <c r="C1678" s="6">
        <v>3532018</v>
      </c>
      <c r="D1678" s="6" t="s">
        <v>9864</v>
      </c>
      <c r="E1678" s="6" t="s">
        <v>9865</v>
      </c>
      <c r="F1678" s="6" t="s">
        <v>6402</v>
      </c>
      <c r="G1678" s="6">
        <v>1708</v>
      </c>
      <c r="H1678" s="6">
        <v>18293</v>
      </c>
      <c r="I1678" s="6">
        <v>0</v>
      </c>
      <c r="J1678" s="6">
        <v>1</v>
      </c>
      <c r="K1678" s="6">
        <v>0</v>
      </c>
      <c r="L1678" s="6"/>
      <c r="M1678" s="6">
        <v>2022</v>
      </c>
      <c r="N1678" s="6" t="s">
        <v>7745</v>
      </c>
      <c r="O1678" s="6">
        <v>99</v>
      </c>
      <c r="P1678" s="6"/>
      <c r="Q1678" s="6" t="s">
        <v>7733</v>
      </c>
      <c r="R1678" s="6" t="s">
        <v>7734</v>
      </c>
      <c r="S1678" s="6"/>
      <c r="T1678" s="6" t="s">
        <v>3304</v>
      </c>
      <c r="U1678">
        <f t="shared" si="26"/>
        <v>7</v>
      </c>
    </row>
    <row r="1679" spans="1:21" x14ac:dyDescent="0.2">
      <c r="A1679" s="6" t="s">
        <v>9858</v>
      </c>
      <c r="B1679" s="6" t="s">
        <v>9854</v>
      </c>
      <c r="C1679" s="6">
        <v>3532018</v>
      </c>
      <c r="D1679" s="6" t="s">
        <v>6712</v>
      </c>
      <c r="E1679" s="6" t="s">
        <v>9866</v>
      </c>
      <c r="F1679" s="6" t="s">
        <v>6402</v>
      </c>
      <c r="G1679" s="6">
        <v>1854</v>
      </c>
      <c r="H1679" s="6">
        <v>18293</v>
      </c>
      <c r="I1679" s="6">
        <v>0</v>
      </c>
      <c r="J1679" s="6">
        <v>1</v>
      </c>
      <c r="K1679" s="6">
        <v>0</v>
      </c>
      <c r="L1679" s="6"/>
      <c r="M1679" s="6">
        <v>2022</v>
      </c>
      <c r="N1679" s="6" t="s">
        <v>7745</v>
      </c>
      <c r="O1679" s="6">
        <v>99</v>
      </c>
      <c r="P1679" s="6"/>
      <c r="Q1679" s="6" t="s">
        <v>7733</v>
      </c>
      <c r="R1679" s="6" t="s">
        <v>7734</v>
      </c>
      <c r="S1679" s="6"/>
      <c r="T1679" s="6" t="s">
        <v>3303</v>
      </c>
      <c r="U1679">
        <f t="shared" si="26"/>
        <v>6</v>
      </c>
    </row>
    <row r="1680" spans="1:21" x14ac:dyDescent="0.2">
      <c r="A1680" s="6" t="s">
        <v>9858</v>
      </c>
      <c r="B1680" s="6" t="s">
        <v>9854</v>
      </c>
      <c r="C1680" s="6">
        <v>3532018</v>
      </c>
      <c r="D1680" s="6" t="s">
        <v>6458</v>
      </c>
      <c r="E1680" s="6" t="s">
        <v>9867</v>
      </c>
      <c r="F1680" s="6" t="s">
        <v>6402</v>
      </c>
      <c r="G1680" s="6">
        <v>1652</v>
      </c>
      <c r="H1680" s="6">
        <v>18293</v>
      </c>
      <c r="I1680" s="6">
        <v>0</v>
      </c>
      <c r="J1680" s="6">
        <v>0</v>
      </c>
      <c r="K1680" s="6">
        <v>0</v>
      </c>
      <c r="L1680" s="6"/>
      <c r="M1680" s="6">
        <v>2022</v>
      </c>
      <c r="N1680" s="6" t="s">
        <v>7745</v>
      </c>
      <c r="O1680" s="6">
        <v>99</v>
      </c>
      <c r="P1680" s="6"/>
      <c r="Q1680" s="6" t="s">
        <v>7733</v>
      </c>
      <c r="R1680" s="6" t="s">
        <v>7734</v>
      </c>
      <c r="S1680" s="6"/>
      <c r="T1680" s="6" t="s">
        <v>3312</v>
      </c>
      <c r="U1680">
        <f t="shared" si="26"/>
        <v>5</v>
      </c>
    </row>
    <row r="1681" spans="1:21" x14ac:dyDescent="0.2">
      <c r="A1681" s="6" t="s">
        <v>9858</v>
      </c>
      <c r="B1681" s="6" t="s">
        <v>9854</v>
      </c>
      <c r="C1681" s="6">
        <v>3532018</v>
      </c>
      <c r="D1681" s="6" t="s">
        <v>6529</v>
      </c>
      <c r="E1681" s="6" t="s">
        <v>9868</v>
      </c>
      <c r="F1681" s="6" t="s">
        <v>6402</v>
      </c>
      <c r="G1681" s="6">
        <v>1648</v>
      </c>
      <c r="H1681" s="6">
        <v>18293</v>
      </c>
      <c r="I1681" s="6">
        <v>1</v>
      </c>
      <c r="J1681" s="6">
        <v>0</v>
      </c>
      <c r="K1681" s="6">
        <v>0</v>
      </c>
      <c r="L1681" s="6"/>
      <c r="M1681" s="6">
        <v>2022</v>
      </c>
      <c r="N1681" s="6" t="s">
        <v>7745</v>
      </c>
      <c r="O1681" s="6">
        <v>99</v>
      </c>
      <c r="P1681" s="6"/>
      <c r="Q1681" s="6" t="s">
        <v>7733</v>
      </c>
      <c r="R1681" s="6" t="s">
        <v>7734</v>
      </c>
      <c r="S1681" s="6"/>
      <c r="T1681" s="6" t="s">
        <v>3313</v>
      </c>
      <c r="U1681">
        <f t="shared" si="26"/>
        <v>4</v>
      </c>
    </row>
    <row r="1682" spans="1:21" x14ac:dyDescent="0.2">
      <c r="A1682" s="6" t="s">
        <v>9858</v>
      </c>
      <c r="B1682" s="6" t="s">
        <v>9854</v>
      </c>
      <c r="C1682" s="6">
        <v>3532018</v>
      </c>
      <c r="D1682" s="6" t="s">
        <v>6614</v>
      </c>
      <c r="E1682" s="6" t="s">
        <v>9869</v>
      </c>
      <c r="F1682" s="6" t="s">
        <v>6402</v>
      </c>
      <c r="G1682" s="6">
        <v>1208</v>
      </c>
      <c r="H1682" s="6">
        <v>18293</v>
      </c>
      <c r="I1682" s="6">
        <v>0</v>
      </c>
      <c r="J1682" s="6">
        <v>0</v>
      </c>
      <c r="K1682" s="6">
        <v>0</v>
      </c>
      <c r="L1682" s="6"/>
      <c r="M1682" s="6">
        <v>2022</v>
      </c>
      <c r="N1682" s="6" t="s">
        <v>7745</v>
      </c>
      <c r="O1682" s="6">
        <v>99</v>
      </c>
      <c r="P1682" s="6"/>
      <c r="Q1682" s="6" t="s">
        <v>7733</v>
      </c>
      <c r="R1682" s="6" t="s">
        <v>7734</v>
      </c>
      <c r="S1682" s="6"/>
      <c r="T1682" s="6" t="s">
        <v>3314</v>
      </c>
      <c r="U1682">
        <f t="shared" si="26"/>
        <v>3</v>
      </c>
    </row>
    <row r="1683" spans="1:21" x14ac:dyDescent="0.2">
      <c r="A1683" s="6" t="s">
        <v>9858</v>
      </c>
      <c r="B1683" s="6" t="s">
        <v>9854</v>
      </c>
      <c r="C1683" s="6">
        <v>3532018</v>
      </c>
      <c r="D1683" s="6" t="s">
        <v>9870</v>
      </c>
      <c r="E1683" s="6" t="s">
        <v>6862</v>
      </c>
      <c r="F1683" s="6" t="s">
        <v>6402</v>
      </c>
      <c r="G1683" s="6">
        <v>2513</v>
      </c>
      <c r="H1683" s="6">
        <v>18293</v>
      </c>
      <c r="I1683" s="6">
        <v>1</v>
      </c>
      <c r="J1683" s="6">
        <v>1</v>
      </c>
      <c r="K1683" s="6">
        <v>0</v>
      </c>
      <c r="L1683" s="6"/>
      <c r="M1683" s="6">
        <v>2022</v>
      </c>
      <c r="N1683" s="6" t="s">
        <v>7745</v>
      </c>
      <c r="O1683" s="6">
        <v>99</v>
      </c>
      <c r="P1683" s="6"/>
      <c r="Q1683" s="6" t="s">
        <v>7733</v>
      </c>
      <c r="R1683" s="6" t="s">
        <v>7734</v>
      </c>
      <c r="S1683" s="6"/>
      <c r="T1683" s="6" t="s">
        <v>3302</v>
      </c>
      <c r="U1683">
        <f t="shared" si="26"/>
        <v>2</v>
      </c>
    </row>
    <row r="1684" spans="1:21" x14ac:dyDescent="0.2">
      <c r="A1684" s="6" t="s">
        <v>9858</v>
      </c>
      <c r="B1684" s="6" t="s">
        <v>9854</v>
      </c>
      <c r="C1684" s="6">
        <v>3532018</v>
      </c>
      <c r="D1684" s="6" t="s">
        <v>6784</v>
      </c>
      <c r="E1684" s="6" t="s">
        <v>6486</v>
      </c>
      <c r="F1684" s="6" t="s">
        <v>6402</v>
      </c>
      <c r="G1684" s="6">
        <v>1202</v>
      </c>
      <c r="H1684" s="6">
        <v>18293</v>
      </c>
      <c r="I1684" s="6">
        <v>0</v>
      </c>
      <c r="J1684" s="6">
        <v>0</v>
      </c>
      <c r="K1684" s="6">
        <v>0</v>
      </c>
      <c r="L1684" s="6"/>
      <c r="M1684" s="6">
        <v>2022</v>
      </c>
      <c r="N1684" s="6" t="s">
        <v>7745</v>
      </c>
      <c r="O1684" s="6">
        <v>99</v>
      </c>
      <c r="P1684" s="6"/>
      <c r="Q1684" s="6" t="s">
        <v>7733</v>
      </c>
      <c r="R1684" s="6" t="s">
        <v>7734</v>
      </c>
      <c r="S1684" s="6"/>
      <c r="T1684" s="6" t="s">
        <v>3315</v>
      </c>
      <c r="U1684">
        <f t="shared" si="26"/>
        <v>1</v>
      </c>
    </row>
    <row r="1685" spans="1:21" x14ac:dyDescent="0.2">
      <c r="A1685" s="6" t="s">
        <v>9871</v>
      </c>
      <c r="B1685" s="6" t="s">
        <v>9872</v>
      </c>
      <c r="C1685" s="6">
        <v>3532027</v>
      </c>
      <c r="D1685" s="6" t="s">
        <v>6933</v>
      </c>
      <c r="E1685" s="6" t="s">
        <v>6523</v>
      </c>
      <c r="F1685" s="6" t="s">
        <v>6402</v>
      </c>
      <c r="G1685" s="6">
        <v>0</v>
      </c>
      <c r="H1685" s="6"/>
      <c r="I1685" s="6">
        <v>1</v>
      </c>
      <c r="J1685" s="6">
        <v>1</v>
      </c>
      <c r="K1685" s="6">
        <v>1</v>
      </c>
      <c r="L1685" s="6"/>
      <c r="M1685" s="6">
        <v>2022</v>
      </c>
      <c r="N1685" s="6" t="s">
        <v>7732</v>
      </c>
      <c r="O1685" s="6">
        <v>99</v>
      </c>
      <c r="P1685" s="6"/>
      <c r="Q1685" s="6" t="s">
        <v>7733</v>
      </c>
      <c r="R1685" s="6" t="s">
        <v>7734</v>
      </c>
      <c r="S1685" s="6"/>
      <c r="T1685" s="6" t="s">
        <v>1432</v>
      </c>
      <c r="U1685">
        <f t="shared" si="26"/>
        <v>1</v>
      </c>
    </row>
    <row r="1686" spans="1:21" x14ac:dyDescent="0.2">
      <c r="A1686" s="6" t="s">
        <v>9873</v>
      </c>
      <c r="B1686" s="6" t="s">
        <v>9872</v>
      </c>
      <c r="C1686" s="6">
        <v>3532027</v>
      </c>
      <c r="D1686" s="6" t="s">
        <v>9023</v>
      </c>
      <c r="E1686" s="6" t="s">
        <v>9874</v>
      </c>
      <c r="F1686" s="6" t="s">
        <v>6402</v>
      </c>
      <c r="G1686" s="6">
        <v>118</v>
      </c>
      <c r="H1686" s="6">
        <v>359</v>
      </c>
      <c r="I1686" s="6">
        <v>0</v>
      </c>
      <c r="J1686" s="6">
        <v>0</v>
      </c>
      <c r="K1686" s="6">
        <v>0</v>
      </c>
      <c r="L1686" s="6"/>
      <c r="M1686" s="6">
        <v>2022</v>
      </c>
      <c r="N1686" s="6" t="s">
        <v>7745</v>
      </c>
      <c r="O1686" s="6">
        <v>1</v>
      </c>
      <c r="P1686" s="6"/>
      <c r="Q1686" s="6" t="s">
        <v>7733</v>
      </c>
      <c r="R1686" s="6" t="s">
        <v>7734</v>
      </c>
      <c r="S1686" s="6"/>
      <c r="T1686" s="6" t="s">
        <v>6357</v>
      </c>
      <c r="U1686">
        <f t="shared" si="26"/>
        <v>2</v>
      </c>
    </row>
    <row r="1687" spans="1:21" x14ac:dyDescent="0.2">
      <c r="A1687" s="6" t="s">
        <v>9873</v>
      </c>
      <c r="B1687" s="6" t="s">
        <v>9872</v>
      </c>
      <c r="C1687" s="6">
        <v>3532027</v>
      </c>
      <c r="D1687" s="6" t="s">
        <v>6485</v>
      </c>
      <c r="E1687" s="6" t="s">
        <v>6586</v>
      </c>
      <c r="F1687" s="6" t="s">
        <v>6402</v>
      </c>
      <c r="G1687" s="6">
        <v>241</v>
      </c>
      <c r="H1687" s="6">
        <v>359</v>
      </c>
      <c r="I1687" s="6">
        <v>0</v>
      </c>
      <c r="J1687" s="6">
        <v>1</v>
      </c>
      <c r="K1687" s="6">
        <v>0</v>
      </c>
      <c r="L1687" s="6"/>
      <c r="M1687" s="6">
        <v>2022</v>
      </c>
      <c r="N1687" s="6" t="s">
        <v>7745</v>
      </c>
      <c r="O1687" s="6">
        <v>1</v>
      </c>
      <c r="P1687" s="6"/>
      <c r="Q1687" s="6" t="s">
        <v>7733</v>
      </c>
      <c r="R1687" s="6" t="s">
        <v>7734</v>
      </c>
      <c r="S1687" s="6"/>
      <c r="T1687" s="6" t="s">
        <v>6356</v>
      </c>
      <c r="U1687">
        <f t="shared" si="26"/>
        <v>1</v>
      </c>
    </row>
    <row r="1688" spans="1:21" x14ac:dyDescent="0.2">
      <c r="A1688" s="6" t="s">
        <v>9875</v>
      </c>
      <c r="B1688" s="6" t="s">
        <v>9872</v>
      </c>
      <c r="C1688" s="6">
        <v>3532027</v>
      </c>
      <c r="D1688" s="6" t="s">
        <v>6808</v>
      </c>
      <c r="E1688" s="6" t="s">
        <v>9876</v>
      </c>
      <c r="F1688" s="6" t="s">
        <v>6402</v>
      </c>
      <c r="G1688" s="6">
        <v>0</v>
      </c>
      <c r="H1688" s="6"/>
      <c r="I1688" s="6">
        <v>1</v>
      </c>
      <c r="J1688" s="6">
        <v>1</v>
      </c>
      <c r="K1688" s="6">
        <v>1</v>
      </c>
      <c r="L1688" s="6"/>
      <c r="M1688" s="6">
        <v>2022</v>
      </c>
      <c r="N1688" s="6" t="s">
        <v>7745</v>
      </c>
      <c r="O1688" s="6">
        <v>2</v>
      </c>
      <c r="P1688" s="6"/>
      <c r="Q1688" s="6" t="s">
        <v>7733</v>
      </c>
      <c r="R1688" s="6" t="s">
        <v>7734</v>
      </c>
      <c r="S1688" s="6"/>
      <c r="T1688" s="6" t="s">
        <v>6355</v>
      </c>
      <c r="U1688">
        <f t="shared" si="26"/>
        <v>1</v>
      </c>
    </row>
    <row r="1689" spans="1:21" x14ac:dyDescent="0.2">
      <c r="A1689" s="6" t="s">
        <v>9877</v>
      </c>
      <c r="B1689" s="6" t="s">
        <v>9872</v>
      </c>
      <c r="C1689" s="6">
        <v>3532027</v>
      </c>
      <c r="D1689" s="6" t="s">
        <v>6440</v>
      </c>
      <c r="E1689" s="6" t="s">
        <v>6420</v>
      </c>
      <c r="F1689" s="6" t="s">
        <v>6402</v>
      </c>
      <c r="G1689" s="6">
        <v>0</v>
      </c>
      <c r="H1689" s="6"/>
      <c r="I1689" s="6">
        <v>1</v>
      </c>
      <c r="J1689" s="6">
        <v>1</v>
      </c>
      <c r="K1689" s="6">
        <v>1</v>
      </c>
      <c r="L1689" s="6"/>
      <c r="M1689" s="6">
        <v>2022</v>
      </c>
      <c r="N1689" s="6" t="s">
        <v>7745</v>
      </c>
      <c r="O1689" s="6">
        <v>3</v>
      </c>
      <c r="P1689" s="6"/>
      <c r="Q1689" s="6" t="s">
        <v>7733</v>
      </c>
      <c r="R1689" s="6" t="s">
        <v>7734</v>
      </c>
      <c r="S1689" s="6"/>
      <c r="T1689" s="6" t="s">
        <v>6354</v>
      </c>
      <c r="U1689">
        <f t="shared" si="26"/>
        <v>1</v>
      </c>
    </row>
    <row r="1690" spans="1:21" x14ac:dyDescent="0.2">
      <c r="A1690" s="6" t="s">
        <v>9878</v>
      </c>
      <c r="B1690" s="6" t="s">
        <v>9872</v>
      </c>
      <c r="C1690" s="6">
        <v>3532027</v>
      </c>
      <c r="D1690" s="6" t="s">
        <v>6428</v>
      </c>
      <c r="E1690" s="6" t="s">
        <v>7716</v>
      </c>
      <c r="F1690" s="6" t="s">
        <v>6402</v>
      </c>
      <c r="G1690" s="6">
        <v>137</v>
      </c>
      <c r="H1690" s="6">
        <v>531</v>
      </c>
      <c r="I1690" s="6">
        <v>1</v>
      </c>
      <c r="J1690" s="6">
        <v>0</v>
      </c>
      <c r="K1690" s="6">
        <v>0</v>
      </c>
      <c r="L1690" s="6"/>
      <c r="M1690" s="6">
        <v>2022</v>
      </c>
      <c r="N1690" s="6" t="s">
        <v>7745</v>
      </c>
      <c r="O1690" s="6">
        <v>4</v>
      </c>
      <c r="P1690" s="6"/>
      <c r="Q1690" s="6" t="s">
        <v>7733</v>
      </c>
      <c r="R1690" s="6" t="s">
        <v>7734</v>
      </c>
      <c r="S1690" s="6"/>
      <c r="T1690" s="6" t="s">
        <v>6358</v>
      </c>
      <c r="U1690">
        <f t="shared" si="26"/>
        <v>2</v>
      </c>
    </row>
    <row r="1691" spans="1:21" x14ac:dyDescent="0.2">
      <c r="A1691" s="6" t="s">
        <v>9878</v>
      </c>
      <c r="B1691" s="6" t="s">
        <v>9872</v>
      </c>
      <c r="C1691" s="6">
        <v>3532027</v>
      </c>
      <c r="D1691" s="6" t="s">
        <v>7659</v>
      </c>
      <c r="E1691" s="6" t="s">
        <v>9879</v>
      </c>
      <c r="F1691" s="6" t="s">
        <v>6402</v>
      </c>
      <c r="G1691" s="6">
        <v>394</v>
      </c>
      <c r="H1691" s="6">
        <v>531</v>
      </c>
      <c r="I1691" s="6">
        <v>0</v>
      </c>
      <c r="J1691" s="6">
        <v>1</v>
      </c>
      <c r="K1691" s="6">
        <v>0</v>
      </c>
      <c r="L1691" s="6"/>
      <c r="M1691" s="6">
        <v>2022</v>
      </c>
      <c r="N1691" s="6" t="s">
        <v>7745</v>
      </c>
      <c r="O1691" s="6">
        <v>4</v>
      </c>
      <c r="P1691" s="6"/>
      <c r="Q1691" s="6" t="s">
        <v>7733</v>
      </c>
      <c r="R1691" s="6" t="s">
        <v>7734</v>
      </c>
      <c r="S1691" s="6"/>
      <c r="T1691" s="6" t="s">
        <v>6353</v>
      </c>
      <c r="U1691">
        <f t="shared" si="26"/>
        <v>1</v>
      </c>
    </row>
    <row r="1692" spans="1:21" x14ac:dyDescent="0.2">
      <c r="A1692" s="6" t="s">
        <v>9880</v>
      </c>
      <c r="B1692" s="6" t="s">
        <v>9881</v>
      </c>
      <c r="C1692" s="6">
        <v>3501011</v>
      </c>
      <c r="D1692" s="6" t="s">
        <v>6747</v>
      </c>
      <c r="E1692" s="6" t="s">
        <v>9882</v>
      </c>
      <c r="F1692" s="6" t="s">
        <v>6402</v>
      </c>
      <c r="G1692" s="6">
        <v>2592</v>
      </c>
      <c r="H1692" s="6">
        <v>4420</v>
      </c>
      <c r="I1692" s="6">
        <v>1</v>
      </c>
      <c r="J1692" s="6">
        <v>1</v>
      </c>
      <c r="K1692" s="6">
        <v>0</v>
      </c>
      <c r="L1692" s="6"/>
      <c r="M1692" s="6">
        <v>2022</v>
      </c>
      <c r="N1692" s="6" t="s">
        <v>7732</v>
      </c>
      <c r="O1692" s="6">
        <v>99</v>
      </c>
      <c r="P1692" s="6"/>
      <c r="Q1692" s="6" t="s">
        <v>7733</v>
      </c>
      <c r="R1692" s="6" t="s">
        <v>7734</v>
      </c>
      <c r="S1692" s="6"/>
      <c r="T1692" s="6" t="s">
        <v>1233</v>
      </c>
      <c r="U1692">
        <f t="shared" si="26"/>
        <v>2</v>
      </c>
    </row>
    <row r="1693" spans="1:21" x14ac:dyDescent="0.2">
      <c r="A1693" s="6" t="s">
        <v>9880</v>
      </c>
      <c r="B1693" s="6" t="s">
        <v>9881</v>
      </c>
      <c r="C1693" s="6">
        <v>3501011</v>
      </c>
      <c r="D1693" s="6" t="s">
        <v>6425</v>
      </c>
      <c r="E1693" s="6" t="s">
        <v>6544</v>
      </c>
      <c r="F1693" s="6" t="s">
        <v>6402</v>
      </c>
      <c r="G1693" s="6">
        <v>1828</v>
      </c>
      <c r="H1693" s="6">
        <v>4420</v>
      </c>
      <c r="I1693" s="6">
        <v>0</v>
      </c>
      <c r="J1693" s="6">
        <v>0</v>
      </c>
      <c r="K1693" s="6">
        <v>0</v>
      </c>
      <c r="L1693" s="6"/>
      <c r="M1693" s="6">
        <v>2022</v>
      </c>
      <c r="N1693" s="6" t="s">
        <v>7732</v>
      </c>
      <c r="O1693" s="6">
        <v>99</v>
      </c>
      <c r="P1693" s="6"/>
      <c r="Q1693" s="6" t="s">
        <v>7733</v>
      </c>
      <c r="R1693" s="6" t="s">
        <v>7734</v>
      </c>
      <c r="S1693" s="6"/>
      <c r="T1693" s="6" t="s">
        <v>1234</v>
      </c>
      <c r="U1693">
        <f t="shared" si="26"/>
        <v>1</v>
      </c>
    </row>
    <row r="1694" spans="1:21" x14ac:dyDescent="0.2">
      <c r="A1694" s="6" t="s">
        <v>9883</v>
      </c>
      <c r="B1694" s="6" t="s">
        <v>9881</v>
      </c>
      <c r="C1694" s="6">
        <v>3501011</v>
      </c>
      <c r="D1694" s="6" t="s">
        <v>6857</v>
      </c>
      <c r="E1694" s="6" t="s">
        <v>9727</v>
      </c>
      <c r="F1694" s="6" t="s">
        <v>6402</v>
      </c>
      <c r="G1694" s="6">
        <v>3024</v>
      </c>
      <c r="H1694" s="6">
        <v>4401</v>
      </c>
      <c r="I1694" s="6">
        <v>0</v>
      </c>
      <c r="J1694" s="6">
        <v>1</v>
      </c>
      <c r="K1694" s="6">
        <v>0</v>
      </c>
      <c r="L1694" s="6"/>
      <c r="M1694" s="6">
        <v>2022</v>
      </c>
      <c r="N1694" s="6" t="s">
        <v>7770</v>
      </c>
      <c r="O1694" s="6">
        <v>99</v>
      </c>
      <c r="P1694" s="6"/>
      <c r="Q1694" s="6" t="s">
        <v>7733</v>
      </c>
      <c r="R1694" s="6" t="s">
        <v>7734</v>
      </c>
      <c r="S1694" s="6"/>
      <c r="T1694" s="6" t="s">
        <v>5450</v>
      </c>
      <c r="U1694">
        <f t="shared" si="26"/>
        <v>2</v>
      </c>
    </row>
    <row r="1695" spans="1:21" x14ac:dyDescent="0.2">
      <c r="A1695" s="6" t="s">
        <v>9883</v>
      </c>
      <c r="B1695" s="6" t="s">
        <v>9881</v>
      </c>
      <c r="C1695" s="6">
        <v>3501011</v>
      </c>
      <c r="D1695" s="6" t="s">
        <v>6591</v>
      </c>
      <c r="E1695" s="6" t="s">
        <v>9884</v>
      </c>
      <c r="F1695" s="6" t="s">
        <v>6402</v>
      </c>
      <c r="G1695" s="6">
        <v>1377</v>
      </c>
      <c r="H1695" s="6">
        <v>4401</v>
      </c>
      <c r="I1695" s="6">
        <v>0</v>
      </c>
      <c r="J1695" s="6">
        <v>0</v>
      </c>
      <c r="K1695" s="6">
        <v>0</v>
      </c>
      <c r="L1695" s="6"/>
      <c r="M1695" s="6">
        <v>2022</v>
      </c>
      <c r="N1695" s="6" t="s">
        <v>7770</v>
      </c>
      <c r="O1695" s="6">
        <v>99</v>
      </c>
      <c r="P1695" s="6"/>
      <c r="Q1695" s="6" t="s">
        <v>7733</v>
      </c>
      <c r="R1695" s="6" t="s">
        <v>7734</v>
      </c>
      <c r="S1695" s="6"/>
      <c r="T1695" s="6" t="s">
        <v>5451</v>
      </c>
      <c r="U1695">
        <f t="shared" si="26"/>
        <v>1</v>
      </c>
    </row>
    <row r="1696" spans="1:21" x14ac:dyDescent="0.2">
      <c r="A1696" s="6" t="s">
        <v>9885</v>
      </c>
      <c r="B1696" s="6" t="s">
        <v>9881</v>
      </c>
      <c r="C1696" s="6">
        <v>3501011</v>
      </c>
      <c r="D1696" s="6" t="s">
        <v>7578</v>
      </c>
      <c r="E1696" s="6" t="s">
        <v>9886</v>
      </c>
      <c r="F1696" s="6" t="s">
        <v>6402</v>
      </c>
      <c r="G1696" s="6">
        <v>2218</v>
      </c>
      <c r="H1696" s="6">
        <v>11274</v>
      </c>
      <c r="I1696" s="6">
        <v>0</v>
      </c>
      <c r="J1696" s="6">
        <v>0</v>
      </c>
      <c r="K1696" s="6">
        <v>0</v>
      </c>
      <c r="L1696" s="6"/>
      <c r="M1696" s="6">
        <v>2022</v>
      </c>
      <c r="N1696" s="6" t="s">
        <v>7745</v>
      </c>
      <c r="O1696" s="6">
        <v>99</v>
      </c>
      <c r="P1696" s="6"/>
      <c r="Q1696" s="6" t="s">
        <v>7733</v>
      </c>
      <c r="R1696" s="6" t="s">
        <v>7734</v>
      </c>
      <c r="S1696" s="6"/>
      <c r="T1696" s="6" t="s">
        <v>5452</v>
      </c>
      <c r="U1696">
        <f t="shared" si="26"/>
        <v>5</v>
      </c>
    </row>
    <row r="1697" spans="1:21" x14ac:dyDescent="0.2">
      <c r="A1697" s="6" t="s">
        <v>9885</v>
      </c>
      <c r="B1697" s="6" t="s">
        <v>9881</v>
      </c>
      <c r="C1697" s="6">
        <v>3501011</v>
      </c>
      <c r="D1697" s="6" t="s">
        <v>6656</v>
      </c>
      <c r="E1697" s="6" t="s">
        <v>7714</v>
      </c>
      <c r="F1697" s="6" t="s">
        <v>6402</v>
      </c>
      <c r="G1697" s="6">
        <v>2935</v>
      </c>
      <c r="H1697" s="6">
        <v>11274</v>
      </c>
      <c r="I1697" s="6">
        <v>1</v>
      </c>
      <c r="J1697" s="6">
        <v>1</v>
      </c>
      <c r="K1697" s="6">
        <v>0</v>
      </c>
      <c r="L1697" s="6"/>
      <c r="M1697" s="6">
        <v>2022</v>
      </c>
      <c r="N1697" s="6" t="s">
        <v>7745</v>
      </c>
      <c r="O1697" s="6">
        <v>99</v>
      </c>
      <c r="P1697" s="6"/>
      <c r="Q1697" s="6" t="s">
        <v>7733</v>
      </c>
      <c r="R1697" s="6" t="s">
        <v>7734</v>
      </c>
      <c r="S1697" s="6"/>
      <c r="T1697" s="6" t="s">
        <v>5449</v>
      </c>
      <c r="U1697">
        <f t="shared" si="26"/>
        <v>4</v>
      </c>
    </row>
    <row r="1698" spans="1:21" x14ac:dyDescent="0.2">
      <c r="A1698" s="6" t="s">
        <v>9885</v>
      </c>
      <c r="B1698" s="6" t="s">
        <v>9881</v>
      </c>
      <c r="C1698" s="6">
        <v>3501011</v>
      </c>
      <c r="D1698" s="6" t="s">
        <v>6803</v>
      </c>
      <c r="E1698" s="6" t="s">
        <v>7833</v>
      </c>
      <c r="F1698" s="6" t="s">
        <v>6402</v>
      </c>
      <c r="G1698" s="6">
        <v>2746</v>
      </c>
      <c r="H1698" s="6">
        <v>11274</v>
      </c>
      <c r="I1698" s="6">
        <v>0</v>
      </c>
      <c r="J1698" s="6">
        <v>1</v>
      </c>
      <c r="K1698" s="6">
        <v>0</v>
      </c>
      <c r="L1698" s="6"/>
      <c r="M1698" s="6">
        <v>2022</v>
      </c>
      <c r="N1698" s="6" t="s">
        <v>7745</v>
      </c>
      <c r="O1698" s="6">
        <v>99</v>
      </c>
      <c r="P1698" s="6"/>
      <c r="Q1698" s="6" t="s">
        <v>7733</v>
      </c>
      <c r="R1698" s="6" t="s">
        <v>7734</v>
      </c>
      <c r="S1698" s="6"/>
      <c r="T1698" s="6" t="s">
        <v>5448</v>
      </c>
      <c r="U1698">
        <f t="shared" si="26"/>
        <v>3</v>
      </c>
    </row>
    <row r="1699" spans="1:21" x14ac:dyDescent="0.2">
      <c r="A1699" s="6" t="s">
        <v>9885</v>
      </c>
      <c r="B1699" s="6" t="s">
        <v>9881</v>
      </c>
      <c r="C1699" s="6">
        <v>3501011</v>
      </c>
      <c r="D1699" s="6" t="s">
        <v>7272</v>
      </c>
      <c r="E1699" s="6" t="s">
        <v>9887</v>
      </c>
      <c r="F1699" s="6" t="s">
        <v>6402</v>
      </c>
      <c r="G1699" s="6">
        <v>1034</v>
      </c>
      <c r="H1699" s="6">
        <v>11274</v>
      </c>
      <c r="I1699" s="6">
        <v>0</v>
      </c>
      <c r="J1699" s="6">
        <v>0</v>
      </c>
      <c r="K1699" s="6">
        <v>0</v>
      </c>
      <c r="L1699" s="6"/>
      <c r="M1699" s="6">
        <v>2022</v>
      </c>
      <c r="N1699" s="6" t="s">
        <v>7745</v>
      </c>
      <c r="O1699" s="6">
        <v>99</v>
      </c>
      <c r="P1699" s="6"/>
      <c r="Q1699" s="6" t="s">
        <v>7733</v>
      </c>
      <c r="R1699" s="6" t="s">
        <v>7734</v>
      </c>
      <c r="S1699" s="6"/>
      <c r="T1699" s="6" t="s">
        <v>5453</v>
      </c>
      <c r="U1699">
        <f t="shared" si="26"/>
        <v>2</v>
      </c>
    </row>
    <row r="1700" spans="1:21" x14ac:dyDescent="0.2">
      <c r="A1700" s="6" t="s">
        <v>9885</v>
      </c>
      <c r="B1700" s="6" t="s">
        <v>9881</v>
      </c>
      <c r="C1700" s="6">
        <v>3501011</v>
      </c>
      <c r="D1700" s="6" t="s">
        <v>7111</v>
      </c>
      <c r="E1700" s="6" t="s">
        <v>6743</v>
      </c>
      <c r="F1700" s="6" t="s">
        <v>6402</v>
      </c>
      <c r="G1700" s="6">
        <v>2341</v>
      </c>
      <c r="H1700" s="6">
        <v>11274</v>
      </c>
      <c r="I1700" s="6">
        <v>1</v>
      </c>
      <c r="J1700" s="6">
        <v>1</v>
      </c>
      <c r="K1700" s="6">
        <v>0</v>
      </c>
      <c r="L1700" s="6"/>
      <c r="M1700" s="6">
        <v>2022</v>
      </c>
      <c r="N1700" s="6" t="s">
        <v>7745</v>
      </c>
      <c r="O1700" s="6">
        <v>99</v>
      </c>
      <c r="P1700" s="6"/>
      <c r="Q1700" s="6" t="s">
        <v>7733</v>
      </c>
      <c r="R1700" s="6" t="s">
        <v>7734</v>
      </c>
      <c r="S1700" s="6"/>
      <c r="T1700" s="6" t="s">
        <v>5447</v>
      </c>
      <c r="U1700">
        <f t="shared" si="26"/>
        <v>1</v>
      </c>
    </row>
    <row r="1701" spans="1:21" x14ac:dyDescent="0.2">
      <c r="A1701" s="6" t="s">
        <v>9888</v>
      </c>
      <c r="B1701" s="6" t="s">
        <v>9889</v>
      </c>
      <c r="C1701" s="6">
        <v>3556031</v>
      </c>
      <c r="D1701" s="6" t="s">
        <v>9890</v>
      </c>
      <c r="E1701" s="6" t="s">
        <v>9891</v>
      </c>
      <c r="F1701" s="6" t="s">
        <v>6402</v>
      </c>
      <c r="G1701" s="6">
        <v>1209</v>
      </c>
      <c r="H1701" s="6">
        <v>1672</v>
      </c>
      <c r="I1701" s="6">
        <v>1</v>
      </c>
      <c r="J1701" s="6">
        <v>1</v>
      </c>
      <c r="K1701" s="6">
        <v>0</v>
      </c>
      <c r="L1701" s="6"/>
      <c r="M1701" s="6">
        <v>2022</v>
      </c>
      <c r="N1701" s="6" t="s">
        <v>7732</v>
      </c>
      <c r="O1701" s="6">
        <v>99</v>
      </c>
      <c r="P1701" s="6"/>
      <c r="Q1701" s="6" t="s">
        <v>7733</v>
      </c>
      <c r="R1701" s="6" t="s">
        <v>7734</v>
      </c>
      <c r="S1701" s="6"/>
      <c r="T1701" s="6" t="s">
        <v>841</v>
      </c>
      <c r="U1701">
        <f t="shared" si="26"/>
        <v>2</v>
      </c>
    </row>
    <row r="1702" spans="1:21" x14ac:dyDescent="0.2">
      <c r="A1702" s="6" t="s">
        <v>9888</v>
      </c>
      <c r="B1702" s="6" t="s">
        <v>9889</v>
      </c>
      <c r="C1702" s="6">
        <v>3556031</v>
      </c>
      <c r="D1702" s="6" t="s">
        <v>6895</v>
      </c>
      <c r="E1702" s="6" t="s">
        <v>7504</v>
      </c>
      <c r="F1702" s="6" t="s">
        <v>6402</v>
      </c>
      <c r="G1702" s="6">
        <v>463</v>
      </c>
      <c r="H1702" s="6">
        <v>1672</v>
      </c>
      <c r="I1702" s="6">
        <v>0</v>
      </c>
      <c r="J1702" s="6">
        <v>0</v>
      </c>
      <c r="K1702" s="6">
        <v>0</v>
      </c>
      <c r="L1702" s="6"/>
      <c r="M1702" s="6">
        <v>2022</v>
      </c>
      <c r="N1702" s="6" t="s">
        <v>7732</v>
      </c>
      <c r="O1702" s="6">
        <v>99</v>
      </c>
      <c r="P1702" s="6"/>
      <c r="Q1702" s="6" t="s">
        <v>7733</v>
      </c>
      <c r="R1702" s="6" t="s">
        <v>7734</v>
      </c>
      <c r="S1702" s="6"/>
      <c r="T1702" s="6" t="s">
        <v>842</v>
      </c>
      <c r="U1702">
        <f t="shared" si="26"/>
        <v>1</v>
      </c>
    </row>
    <row r="1703" spans="1:21" x14ac:dyDescent="0.2">
      <c r="A1703" s="6" t="s">
        <v>9892</v>
      </c>
      <c r="B1703" s="6" t="s">
        <v>9889</v>
      </c>
      <c r="C1703" s="6">
        <v>3556031</v>
      </c>
      <c r="D1703" s="6" t="s">
        <v>9893</v>
      </c>
      <c r="E1703" s="6" t="s">
        <v>8809</v>
      </c>
      <c r="F1703" s="6" t="s">
        <v>6402</v>
      </c>
      <c r="G1703" s="6">
        <v>779</v>
      </c>
      <c r="H1703" s="6">
        <v>8556</v>
      </c>
      <c r="I1703" s="6">
        <v>0</v>
      </c>
      <c r="J1703" s="6">
        <v>1</v>
      </c>
      <c r="K1703" s="6">
        <v>0</v>
      </c>
      <c r="L1703" s="6"/>
      <c r="M1703" s="6">
        <v>2022</v>
      </c>
      <c r="N1703" s="6" t="s">
        <v>7745</v>
      </c>
      <c r="O1703" s="6">
        <v>99</v>
      </c>
      <c r="P1703" s="6"/>
      <c r="Q1703" s="6" t="s">
        <v>7733</v>
      </c>
      <c r="R1703" s="6" t="s">
        <v>7734</v>
      </c>
      <c r="S1703" s="6"/>
      <c r="T1703" s="6" t="s">
        <v>3345</v>
      </c>
      <c r="U1703">
        <f t="shared" si="26"/>
        <v>13</v>
      </c>
    </row>
    <row r="1704" spans="1:21" x14ac:dyDescent="0.2">
      <c r="A1704" s="6" t="s">
        <v>9892</v>
      </c>
      <c r="B1704" s="6" t="s">
        <v>9889</v>
      </c>
      <c r="C1704" s="6">
        <v>3556031</v>
      </c>
      <c r="D1704" s="6" t="s">
        <v>9894</v>
      </c>
      <c r="E1704" s="6" t="s">
        <v>9895</v>
      </c>
      <c r="F1704" s="6" t="s">
        <v>6402</v>
      </c>
      <c r="G1704" s="6">
        <v>882</v>
      </c>
      <c r="H1704" s="6">
        <v>8556</v>
      </c>
      <c r="I1704" s="6">
        <v>0</v>
      </c>
      <c r="J1704" s="6">
        <v>1</v>
      </c>
      <c r="K1704" s="6">
        <v>0</v>
      </c>
      <c r="L1704" s="6"/>
      <c r="M1704" s="6">
        <v>2022</v>
      </c>
      <c r="N1704" s="6" t="s">
        <v>7745</v>
      </c>
      <c r="O1704" s="6">
        <v>99</v>
      </c>
      <c r="P1704" s="6"/>
      <c r="Q1704" s="6" t="s">
        <v>7733</v>
      </c>
      <c r="R1704" s="6" t="s">
        <v>7734</v>
      </c>
      <c r="S1704" s="6"/>
      <c r="T1704" s="6" t="s">
        <v>3344</v>
      </c>
      <c r="U1704">
        <f t="shared" si="26"/>
        <v>12</v>
      </c>
    </row>
    <row r="1705" spans="1:21" x14ac:dyDescent="0.2">
      <c r="A1705" s="6" t="s">
        <v>9892</v>
      </c>
      <c r="B1705" s="6" t="s">
        <v>9889</v>
      </c>
      <c r="C1705" s="6">
        <v>3556031</v>
      </c>
      <c r="D1705" s="6" t="s">
        <v>6493</v>
      </c>
      <c r="E1705" s="6" t="s">
        <v>6645</v>
      </c>
      <c r="F1705" s="6" t="s">
        <v>6402</v>
      </c>
      <c r="G1705" s="6">
        <v>456</v>
      </c>
      <c r="H1705" s="6">
        <v>8556</v>
      </c>
      <c r="I1705" s="6">
        <v>0</v>
      </c>
      <c r="J1705" s="6">
        <v>0</v>
      </c>
      <c r="K1705" s="6">
        <v>0</v>
      </c>
      <c r="L1705" s="6"/>
      <c r="M1705" s="6">
        <v>2022</v>
      </c>
      <c r="N1705" s="6" t="s">
        <v>7745</v>
      </c>
      <c r="O1705" s="6">
        <v>99</v>
      </c>
      <c r="P1705" s="6"/>
      <c r="Q1705" s="6" t="s">
        <v>7733</v>
      </c>
      <c r="R1705" s="6" t="s">
        <v>7734</v>
      </c>
      <c r="S1705" s="6"/>
      <c r="T1705" s="6" t="s">
        <v>3346</v>
      </c>
      <c r="U1705">
        <f t="shared" si="26"/>
        <v>11</v>
      </c>
    </row>
    <row r="1706" spans="1:21" x14ac:dyDescent="0.2">
      <c r="A1706" s="6" t="s">
        <v>9892</v>
      </c>
      <c r="B1706" s="6" t="s">
        <v>9889</v>
      </c>
      <c r="C1706" s="6">
        <v>3556031</v>
      </c>
      <c r="D1706" s="6" t="s">
        <v>6591</v>
      </c>
      <c r="E1706" s="6" t="s">
        <v>9726</v>
      </c>
      <c r="F1706" s="6" t="s">
        <v>6402</v>
      </c>
      <c r="G1706" s="6">
        <v>1156</v>
      </c>
      <c r="H1706" s="6">
        <v>8556</v>
      </c>
      <c r="I1706" s="6">
        <v>1</v>
      </c>
      <c r="J1706" s="6">
        <v>1</v>
      </c>
      <c r="K1706" s="6">
        <v>0</v>
      </c>
      <c r="L1706" s="6"/>
      <c r="M1706" s="6">
        <v>2022</v>
      </c>
      <c r="N1706" s="6" t="s">
        <v>7745</v>
      </c>
      <c r="O1706" s="6">
        <v>99</v>
      </c>
      <c r="P1706" s="6"/>
      <c r="Q1706" s="6" t="s">
        <v>7733</v>
      </c>
      <c r="R1706" s="6" t="s">
        <v>7734</v>
      </c>
      <c r="S1706" s="6"/>
      <c r="T1706" s="6" t="s">
        <v>3343</v>
      </c>
      <c r="U1706">
        <f t="shared" si="26"/>
        <v>10</v>
      </c>
    </row>
    <row r="1707" spans="1:21" x14ac:dyDescent="0.2">
      <c r="A1707" s="6" t="s">
        <v>9892</v>
      </c>
      <c r="B1707" s="6" t="s">
        <v>9889</v>
      </c>
      <c r="C1707" s="6">
        <v>3556031</v>
      </c>
      <c r="D1707" s="6" t="s">
        <v>6646</v>
      </c>
      <c r="E1707" s="6" t="s">
        <v>9896</v>
      </c>
      <c r="F1707" s="6" t="s">
        <v>6402</v>
      </c>
      <c r="G1707" s="6">
        <v>512</v>
      </c>
      <c r="H1707" s="6">
        <v>8556</v>
      </c>
      <c r="I1707" s="6">
        <v>0</v>
      </c>
      <c r="J1707" s="6">
        <v>0</v>
      </c>
      <c r="K1707" s="6">
        <v>0</v>
      </c>
      <c r="L1707" s="6"/>
      <c r="M1707" s="6">
        <v>2022</v>
      </c>
      <c r="N1707" s="6" t="s">
        <v>7745</v>
      </c>
      <c r="O1707" s="6">
        <v>99</v>
      </c>
      <c r="P1707" s="6"/>
      <c r="Q1707" s="6" t="s">
        <v>7733</v>
      </c>
      <c r="R1707" s="6" t="s">
        <v>7734</v>
      </c>
      <c r="S1707" s="6"/>
      <c r="T1707" s="6" t="s">
        <v>3347</v>
      </c>
      <c r="U1707">
        <f t="shared" si="26"/>
        <v>9</v>
      </c>
    </row>
    <row r="1708" spans="1:21" x14ac:dyDescent="0.2">
      <c r="A1708" s="6" t="s">
        <v>9892</v>
      </c>
      <c r="B1708" s="6" t="s">
        <v>9889</v>
      </c>
      <c r="C1708" s="6">
        <v>3556031</v>
      </c>
      <c r="D1708" s="6" t="s">
        <v>7604</v>
      </c>
      <c r="E1708" s="6" t="s">
        <v>9897</v>
      </c>
      <c r="F1708" s="6" t="s">
        <v>6402</v>
      </c>
      <c r="G1708" s="6">
        <v>889</v>
      </c>
      <c r="H1708" s="6">
        <v>8556</v>
      </c>
      <c r="I1708" s="6">
        <v>0</v>
      </c>
      <c r="J1708" s="6">
        <v>1</v>
      </c>
      <c r="K1708" s="6">
        <v>0</v>
      </c>
      <c r="L1708" s="6"/>
      <c r="M1708" s="6">
        <v>2022</v>
      </c>
      <c r="N1708" s="6" t="s">
        <v>7745</v>
      </c>
      <c r="O1708" s="6">
        <v>99</v>
      </c>
      <c r="P1708" s="6"/>
      <c r="Q1708" s="6" t="s">
        <v>7733</v>
      </c>
      <c r="R1708" s="6" t="s">
        <v>7734</v>
      </c>
      <c r="S1708" s="6"/>
      <c r="T1708" s="6" t="s">
        <v>3342</v>
      </c>
      <c r="U1708">
        <f t="shared" si="26"/>
        <v>8</v>
      </c>
    </row>
    <row r="1709" spans="1:21" x14ac:dyDescent="0.2">
      <c r="A1709" s="6" t="s">
        <v>9892</v>
      </c>
      <c r="B1709" s="6" t="s">
        <v>9889</v>
      </c>
      <c r="C1709" s="6">
        <v>3556031</v>
      </c>
      <c r="D1709" s="6" t="s">
        <v>9898</v>
      </c>
      <c r="E1709" s="6" t="s">
        <v>9899</v>
      </c>
      <c r="F1709" s="6" t="s">
        <v>6402</v>
      </c>
      <c r="G1709" s="6">
        <v>572</v>
      </c>
      <c r="H1709" s="6">
        <v>8556</v>
      </c>
      <c r="I1709" s="6">
        <v>0</v>
      </c>
      <c r="J1709" s="6">
        <v>0</v>
      </c>
      <c r="K1709" s="6">
        <v>0</v>
      </c>
      <c r="L1709" s="6"/>
      <c r="M1709" s="6">
        <v>2022</v>
      </c>
      <c r="N1709" s="6" t="s">
        <v>7745</v>
      </c>
      <c r="O1709" s="6">
        <v>99</v>
      </c>
      <c r="P1709" s="6"/>
      <c r="Q1709" s="6" t="s">
        <v>7733</v>
      </c>
      <c r="R1709" s="6" t="s">
        <v>7734</v>
      </c>
      <c r="S1709" s="6"/>
      <c r="T1709" s="6" t="s">
        <v>3348</v>
      </c>
      <c r="U1709">
        <f t="shared" si="26"/>
        <v>7</v>
      </c>
    </row>
    <row r="1710" spans="1:21" x14ac:dyDescent="0.2">
      <c r="A1710" s="6" t="s">
        <v>9892</v>
      </c>
      <c r="B1710" s="6" t="s">
        <v>9889</v>
      </c>
      <c r="C1710" s="6">
        <v>3556031</v>
      </c>
      <c r="D1710" s="6" t="s">
        <v>6458</v>
      </c>
      <c r="E1710" s="6" t="s">
        <v>9171</v>
      </c>
      <c r="F1710" s="6" t="s">
        <v>6402</v>
      </c>
      <c r="G1710" s="6">
        <v>701</v>
      </c>
      <c r="H1710" s="6">
        <v>8556</v>
      </c>
      <c r="I1710" s="6">
        <v>1</v>
      </c>
      <c r="J1710" s="6">
        <v>1</v>
      </c>
      <c r="K1710" s="6">
        <v>0</v>
      </c>
      <c r="L1710" s="6"/>
      <c r="M1710" s="6">
        <v>2022</v>
      </c>
      <c r="N1710" s="6" t="s">
        <v>7745</v>
      </c>
      <c r="O1710" s="6">
        <v>99</v>
      </c>
      <c r="P1710" s="6"/>
      <c r="Q1710" s="6" t="s">
        <v>7733</v>
      </c>
      <c r="R1710" s="6" t="s">
        <v>7734</v>
      </c>
      <c r="S1710" s="6"/>
      <c r="T1710" s="6" t="s">
        <v>3341</v>
      </c>
      <c r="U1710">
        <f t="shared" si="26"/>
        <v>6</v>
      </c>
    </row>
    <row r="1711" spans="1:21" x14ac:dyDescent="0.2">
      <c r="A1711" s="6" t="s">
        <v>9892</v>
      </c>
      <c r="B1711" s="6" t="s">
        <v>9889</v>
      </c>
      <c r="C1711" s="6">
        <v>3556031</v>
      </c>
      <c r="D1711" s="6" t="s">
        <v>6467</v>
      </c>
      <c r="E1711" s="6" t="s">
        <v>9900</v>
      </c>
      <c r="F1711" s="6" t="s">
        <v>6402</v>
      </c>
      <c r="G1711" s="6">
        <v>417</v>
      </c>
      <c r="H1711" s="6">
        <v>8556</v>
      </c>
      <c r="I1711" s="6">
        <v>0</v>
      </c>
      <c r="J1711" s="6">
        <v>0</v>
      </c>
      <c r="K1711" s="6">
        <v>0</v>
      </c>
      <c r="L1711" s="6"/>
      <c r="M1711" s="6">
        <v>2022</v>
      </c>
      <c r="N1711" s="6" t="s">
        <v>7745</v>
      </c>
      <c r="O1711" s="6">
        <v>99</v>
      </c>
      <c r="P1711" s="6"/>
      <c r="Q1711" s="6" t="s">
        <v>7733</v>
      </c>
      <c r="R1711" s="6" t="s">
        <v>7734</v>
      </c>
      <c r="S1711" s="6"/>
      <c r="T1711" s="6" t="s">
        <v>3349</v>
      </c>
      <c r="U1711">
        <f t="shared" si="26"/>
        <v>5</v>
      </c>
    </row>
    <row r="1712" spans="1:21" x14ac:dyDescent="0.2">
      <c r="A1712" s="6" t="s">
        <v>9892</v>
      </c>
      <c r="B1712" s="6" t="s">
        <v>9889</v>
      </c>
      <c r="C1712" s="6">
        <v>3556031</v>
      </c>
      <c r="D1712" s="6" t="s">
        <v>6813</v>
      </c>
      <c r="E1712" s="6" t="s">
        <v>9901</v>
      </c>
      <c r="F1712" s="6" t="s">
        <v>6402</v>
      </c>
      <c r="G1712" s="6">
        <v>534</v>
      </c>
      <c r="H1712" s="6">
        <v>8556</v>
      </c>
      <c r="I1712" s="6">
        <v>0</v>
      </c>
      <c r="J1712" s="6">
        <v>0</v>
      </c>
      <c r="K1712" s="6">
        <v>0</v>
      </c>
      <c r="L1712" s="6"/>
      <c r="M1712" s="6">
        <v>2022</v>
      </c>
      <c r="N1712" s="6" t="s">
        <v>7745</v>
      </c>
      <c r="O1712" s="6">
        <v>99</v>
      </c>
      <c r="P1712" s="6"/>
      <c r="Q1712" s="6" t="s">
        <v>7733</v>
      </c>
      <c r="R1712" s="6" t="s">
        <v>7734</v>
      </c>
      <c r="S1712" s="6"/>
      <c r="T1712" s="6" t="s">
        <v>3350</v>
      </c>
      <c r="U1712">
        <f t="shared" si="26"/>
        <v>4</v>
      </c>
    </row>
    <row r="1713" spans="1:21" x14ac:dyDescent="0.2">
      <c r="A1713" s="6" t="s">
        <v>9892</v>
      </c>
      <c r="B1713" s="6" t="s">
        <v>9889</v>
      </c>
      <c r="C1713" s="6">
        <v>3556031</v>
      </c>
      <c r="D1713" s="6" t="s">
        <v>7625</v>
      </c>
      <c r="E1713" s="6" t="s">
        <v>9282</v>
      </c>
      <c r="F1713" s="6" t="s">
        <v>6402</v>
      </c>
      <c r="G1713" s="6">
        <v>879</v>
      </c>
      <c r="H1713" s="6">
        <v>8556</v>
      </c>
      <c r="I1713" s="6">
        <v>1</v>
      </c>
      <c r="J1713" s="6">
        <v>1</v>
      </c>
      <c r="K1713" s="6">
        <v>0</v>
      </c>
      <c r="L1713" s="6"/>
      <c r="M1713" s="6">
        <v>2022</v>
      </c>
      <c r="N1713" s="6" t="s">
        <v>7745</v>
      </c>
      <c r="O1713" s="6">
        <v>99</v>
      </c>
      <c r="P1713" s="6"/>
      <c r="Q1713" s="6" t="s">
        <v>7733</v>
      </c>
      <c r="R1713" s="6" t="s">
        <v>7734</v>
      </c>
      <c r="S1713" s="6"/>
      <c r="T1713" s="6" t="s">
        <v>3340</v>
      </c>
      <c r="U1713">
        <f t="shared" si="26"/>
        <v>3</v>
      </c>
    </row>
    <row r="1714" spans="1:21" x14ac:dyDescent="0.2">
      <c r="A1714" s="6" t="s">
        <v>9892</v>
      </c>
      <c r="B1714" s="6" t="s">
        <v>9889</v>
      </c>
      <c r="C1714" s="6">
        <v>3556031</v>
      </c>
      <c r="D1714" s="6" t="s">
        <v>6905</v>
      </c>
      <c r="E1714" s="6" t="s">
        <v>9688</v>
      </c>
      <c r="F1714" s="6" t="s">
        <v>6402</v>
      </c>
      <c r="G1714" s="6">
        <v>261</v>
      </c>
      <c r="H1714" s="6">
        <v>8556</v>
      </c>
      <c r="I1714" s="6">
        <v>0</v>
      </c>
      <c r="J1714" s="6">
        <v>0</v>
      </c>
      <c r="K1714" s="6">
        <v>0</v>
      </c>
      <c r="L1714" s="6"/>
      <c r="M1714" s="6">
        <v>2022</v>
      </c>
      <c r="N1714" s="6" t="s">
        <v>7745</v>
      </c>
      <c r="O1714" s="6">
        <v>99</v>
      </c>
      <c r="P1714" s="6"/>
      <c r="Q1714" s="6" t="s">
        <v>7733</v>
      </c>
      <c r="R1714" s="6" t="s">
        <v>7734</v>
      </c>
      <c r="S1714" s="6"/>
      <c r="T1714" s="6" t="s">
        <v>3351</v>
      </c>
      <c r="U1714">
        <f t="shared" si="26"/>
        <v>2</v>
      </c>
    </row>
    <row r="1715" spans="1:21" x14ac:dyDescent="0.2">
      <c r="A1715" s="6" t="s">
        <v>9892</v>
      </c>
      <c r="B1715" s="6" t="s">
        <v>9889</v>
      </c>
      <c r="C1715" s="6">
        <v>3556031</v>
      </c>
      <c r="D1715" s="6" t="s">
        <v>6485</v>
      </c>
      <c r="E1715" s="6" t="s">
        <v>9902</v>
      </c>
      <c r="F1715" s="6" t="s">
        <v>6402</v>
      </c>
      <c r="G1715" s="6">
        <v>518</v>
      </c>
      <c r="H1715" s="6">
        <v>8556</v>
      </c>
      <c r="I1715" s="6">
        <v>0</v>
      </c>
      <c r="J1715" s="6">
        <v>0</v>
      </c>
      <c r="K1715" s="6">
        <v>0</v>
      </c>
      <c r="L1715" s="6"/>
      <c r="M1715" s="6">
        <v>2022</v>
      </c>
      <c r="N1715" s="6" t="s">
        <v>7745</v>
      </c>
      <c r="O1715" s="6">
        <v>99</v>
      </c>
      <c r="P1715" s="6"/>
      <c r="Q1715" s="6" t="s">
        <v>7733</v>
      </c>
      <c r="R1715" s="6" t="s">
        <v>7734</v>
      </c>
      <c r="S1715" s="6"/>
      <c r="T1715" s="6" t="s">
        <v>3352</v>
      </c>
      <c r="U1715">
        <f t="shared" si="26"/>
        <v>1</v>
      </c>
    </row>
    <row r="1716" spans="1:21" x14ac:dyDescent="0.2">
      <c r="A1716" s="6" t="s">
        <v>9903</v>
      </c>
      <c r="B1716" s="6" t="s">
        <v>9601</v>
      </c>
      <c r="C1716" s="6">
        <v>3551021</v>
      </c>
      <c r="D1716" s="6" t="s">
        <v>6747</v>
      </c>
      <c r="E1716" s="6" t="s">
        <v>9904</v>
      </c>
      <c r="F1716" s="6" t="s">
        <v>6402</v>
      </c>
      <c r="G1716" s="6">
        <v>0</v>
      </c>
      <c r="H1716" s="6"/>
      <c r="I1716" s="6">
        <v>0</v>
      </c>
      <c r="J1716" s="6">
        <v>1</v>
      </c>
      <c r="K1716" s="6">
        <v>1</v>
      </c>
      <c r="L1716" s="6"/>
      <c r="M1716" s="6">
        <v>2022</v>
      </c>
      <c r="N1716" s="6" t="s">
        <v>7732</v>
      </c>
      <c r="O1716" s="6">
        <v>99</v>
      </c>
      <c r="P1716" s="6"/>
      <c r="Q1716" s="6" t="s">
        <v>7733</v>
      </c>
      <c r="R1716" s="6" t="s">
        <v>7734</v>
      </c>
      <c r="S1716" s="6"/>
      <c r="T1716" s="6" t="s">
        <v>529</v>
      </c>
      <c r="U1716">
        <f t="shared" si="26"/>
        <v>1</v>
      </c>
    </row>
    <row r="1717" spans="1:21" x14ac:dyDescent="0.2">
      <c r="A1717" s="6" t="s">
        <v>9905</v>
      </c>
      <c r="B1717" s="6" t="s">
        <v>9601</v>
      </c>
      <c r="C1717" s="6">
        <v>3551021</v>
      </c>
      <c r="D1717" s="6" t="s">
        <v>6622</v>
      </c>
      <c r="E1717" s="6" t="s">
        <v>8433</v>
      </c>
      <c r="F1717" s="6" t="s">
        <v>6402</v>
      </c>
      <c r="G1717" s="6">
        <v>359</v>
      </c>
      <c r="H1717" s="6">
        <v>1668</v>
      </c>
      <c r="I1717" s="6">
        <v>1</v>
      </c>
      <c r="J1717" s="6">
        <v>1</v>
      </c>
      <c r="K1717" s="6">
        <v>0</v>
      </c>
      <c r="L1717" s="6"/>
      <c r="M1717" s="6">
        <v>2022</v>
      </c>
      <c r="N1717" s="6" t="s">
        <v>7745</v>
      </c>
      <c r="O1717" s="6">
        <v>99</v>
      </c>
      <c r="P1717" s="6"/>
      <c r="Q1717" s="6" t="s">
        <v>7733</v>
      </c>
      <c r="R1717" s="6" t="s">
        <v>7734</v>
      </c>
      <c r="S1717" s="6"/>
      <c r="T1717" s="6" t="s">
        <v>1781</v>
      </c>
      <c r="U1717">
        <f t="shared" si="26"/>
        <v>6</v>
      </c>
    </row>
    <row r="1718" spans="1:21" x14ac:dyDescent="0.2">
      <c r="A1718" s="6" t="s">
        <v>9905</v>
      </c>
      <c r="B1718" s="6" t="s">
        <v>9601</v>
      </c>
      <c r="C1718" s="6">
        <v>3551021</v>
      </c>
      <c r="D1718" s="6" t="s">
        <v>6406</v>
      </c>
      <c r="E1718" s="6" t="s">
        <v>9906</v>
      </c>
      <c r="F1718" s="6" t="s">
        <v>6402</v>
      </c>
      <c r="G1718" s="6">
        <v>381</v>
      </c>
      <c r="H1718" s="6">
        <v>1668</v>
      </c>
      <c r="I1718" s="6">
        <v>0</v>
      </c>
      <c r="J1718" s="6">
        <v>1</v>
      </c>
      <c r="K1718" s="6">
        <v>0</v>
      </c>
      <c r="L1718" s="6"/>
      <c r="M1718" s="6">
        <v>2022</v>
      </c>
      <c r="N1718" s="6" t="s">
        <v>7745</v>
      </c>
      <c r="O1718" s="6">
        <v>99</v>
      </c>
      <c r="P1718" s="6"/>
      <c r="Q1718" s="6" t="s">
        <v>7733</v>
      </c>
      <c r="R1718" s="6" t="s">
        <v>7734</v>
      </c>
      <c r="S1718" s="6"/>
      <c r="T1718" s="6" t="s">
        <v>1780</v>
      </c>
      <c r="U1718">
        <f t="shared" si="26"/>
        <v>5</v>
      </c>
    </row>
    <row r="1719" spans="1:21" x14ac:dyDescent="0.2">
      <c r="A1719" s="6" t="s">
        <v>9905</v>
      </c>
      <c r="B1719" s="6" t="s">
        <v>9601</v>
      </c>
      <c r="C1719" s="6">
        <v>3551021</v>
      </c>
      <c r="D1719" s="6" t="s">
        <v>6493</v>
      </c>
      <c r="E1719" s="6" t="s">
        <v>9907</v>
      </c>
      <c r="F1719" s="6" t="s">
        <v>6402</v>
      </c>
      <c r="G1719" s="6">
        <v>301</v>
      </c>
      <c r="H1719" s="6">
        <v>1668</v>
      </c>
      <c r="I1719" s="6">
        <v>0</v>
      </c>
      <c r="J1719" s="6">
        <v>1</v>
      </c>
      <c r="K1719" s="6">
        <v>0</v>
      </c>
      <c r="L1719" s="6"/>
      <c r="M1719" s="6">
        <v>2022</v>
      </c>
      <c r="N1719" s="6" t="s">
        <v>7745</v>
      </c>
      <c r="O1719" s="6">
        <v>99</v>
      </c>
      <c r="P1719" s="6"/>
      <c r="Q1719" s="6" t="s">
        <v>7733</v>
      </c>
      <c r="R1719" s="6" t="s">
        <v>7734</v>
      </c>
      <c r="S1719" s="6"/>
      <c r="T1719" s="6" t="s">
        <v>1779</v>
      </c>
      <c r="U1719">
        <f t="shared" si="26"/>
        <v>4</v>
      </c>
    </row>
    <row r="1720" spans="1:21" x14ac:dyDescent="0.2">
      <c r="A1720" s="6" t="s">
        <v>9905</v>
      </c>
      <c r="B1720" s="6" t="s">
        <v>9601</v>
      </c>
      <c r="C1720" s="6">
        <v>3551021</v>
      </c>
      <c r="D1720" s="6" t="s">
        <v>9908</v>
      </c>
      <c r="E1720" s="6" t="s">
        <v>9909</v>
      </c>
      <c r="F1720" s="6" t="s">
        <v>6402</v>
      </c>
      <c r="G1720" s="6">
        <v>254</v>
      </c>
      <c r="H1720" s="6">
        <v>1668</v>
      </c>
      <c r="I1720" s="6">
        <v>0</v>
      </c>
      <c r="J1720" s="6">
        <v>1</v>
      </c>
      <c r="K1720" s="6">
        <v>0</v>
      </c>
      <c r="L1720" s="6"/>
      <c r="M1720" s="6">
        <v>2022</v>
      </c>
      <c r="N1720" s="6" t="s">
        <v>7745</v>
      </c>
      <c r="O1720" s="6">
        <v>99</v>
      </c>
      <c r="P1720" s="6"/>
      <c r="Q1720" s="6" t="s">
        <v>7733</v>
      </c>
      <c r="R1720" s="6" t="s">
        <v>7734</v>
      </c>
      <c r="S1720" s="6"/>
      <c r="T1720" s="6" t="s">
        <v>1778</v>
      </c>
      <c r="U1720">
        <f t="shared" si="26"/>
        <v>3</v>
      </c>
    </row>
    <row r="1721" spans="1:21" x14ac:dyDescent="0.2">
      <c r="A1721" s="6" t="s">
        <v>9905</v>
      </c>
      <c r="B1721" s="6" t="s">
        <v>9601</v>
      </c>
      <c r="C1721" s="6">
        <v>3551021</v>
      </c>
      <c r="D1721" s="6" t="s">
        <v>6459</v>
      </c>
      <c r="E1721" s="6" t="s">
        <v>9910</v>
      </c>
      <c r="F1721" s="6" t="s">
        <v>6402</v>
      </c>
      <c r="G1721" s="6">
        <v>187</v>
      </c>
      <c r="H1721" s="6">
        <v>1668</v>
      </c>
      <c r="I1721" s="6">
        <v>0</v>
      </c>
      <c r="J1721" s="6">
        <v>0</v>
      </c>
      <c r="K1721" s="6">
        <v>0</v>
      </c>
      <c r="L1721" s="6"/>
      <c r="M1721" s="6">
        <v>2022</v>
      </c>
      <c r="N1721" s="6" t="s">
        <v>7745</v>
      </c>
      <c r="O1721" s="6">
        <v>99</v>
      </c>
      <c r="P1721" s="6"/>
      <c r="Q1721" s="6" t="s">
        <v>7733</v>
      </c>
      <c r="R1721" s="6" t="s">
        <v>7734</v>
      </c>
      <c r="S1721" s="6"/>
      <c r="T1721" s="6" t="s">
        <v>1782</v>
      </c>
      <c r="U1721">
        <f t="shared" si="26"/>
        <v>2</v>
      </c>
    </row>
    <row r="1722" spans="1:21" x14ac:dyDescent="0.2">
      <c r="A1722" s="6" t="s">
        <v>9905</v>
      </c>
      <c r="B1722" s="6" t="s">
        <v>9601</v>
      </c>
      <c r="C1722" s="6">
        <v>3551021</v>
      </c>
      <c r="D1722" s="6" t="s">
        <v>6440</v>
      </c>
      <c r="E1722" s="6" t="s">
        <v>9911</v>
      </c>
      <c r="F1722" s="6" t="s">
        <v>6402</v>
      </c>
      <c r="G1722" s="6">
        <v>186</v>
      </c>
      <c r="H1722" s="6">
        <v>1668</v>
      </c>
      <c r="I1722" s="6">
        <v>0</v>
      </c>
      <c r="J1722" s="6">
        <v>0</v>
      </c>
      <c r="K1722" s="6">
        <v>0</v>
      </c>
      <c r="L1722" s="6"/>
      <c r="M1722" s="6">
        <v>2022</v>
      </c>
      <c r="N1722" s="6" t="s">
        <v>7745</v>
      </c>
      <c r="O1722" s="6">
        <v>99</v>
      </c>
      <c r="P1722" s="6"/>
      <c r="Q1722" s="6" t="s">
        <v>7733</v>
      </c>
      <c r="R1722" s="6" t="s">
        <v>7734</v>
      </c>
      <c r="S1722" s="6"/>
      <c r="T1722" s="6" t="s">
        <v>1783</v>
      </c>
      <c r="U1722">
        <f t="shared" si="26"/>
        <v>1</v>
      </c>
    </row>
    <row r="1723" spans="1:21" x14ac:dyDescent="0.2">
      <c r="A1723" s="6" t="s">
        <v>9912</v>
      </c>
      <c r="B1723" s="6" t="s">
        <v>9913</v>
      </c>
      <c r="C1723" s="6">
        <v>3558019</v>
      </c>
      <c r="D1723" s="6" t="s">
        <v>7200</v>
      </c>
      <c r="E1723" s="6" t="s">
        <v>8694</v>
      </c>
      <c r="F1723" s="6" t="s">
        <v>6402</v>
      </c>
      <c r="G1723" s="6">
        <v>156</v>
      </c>
      <c r="H1723" s="6">
        <v>218</v>
      </c>
      <c r="I1723" s="6">
        <v>1</v>
      </c>
      <c r="J1723" s="6">
        <v>1</v>
      </c>
      <c r="K1723" s="6">
        <v>0</v>
      </c>
      <c r="L1723" s="6"/>
      <c r="M1723" s="6">
        <v>2022</v>
      </c>
      <c r="N1723" s="6" t="s">
        <v>7732</v>
      </c>
      <c r="O1723" s="6">
        <v>99</v>
      </c>
      <c r="P1723" s="6"/>
      <c r="Q1723" s="6" t="s">
        <v>7733</v>
      </c>
      <c r="R1723" s="6" t="s">
        <v>7734</v>
      </c>
      <c r="S1723" s="6"/>
      <c r="T1723" s="6" t="s">
        <v>655</v>
      </c>
      <c r="U1723">
        <f t="shared" si="26"/>
        <v>2</v>
      </c>
    </row>
    <row r="1724" spans="1:21" x14ac:dyDescent="0.2">
      <c r="A1724" s="6" t="s">
        <v>9912</v>
      </c>
      <c r="B1724" s="6" t="s">
        <v>9913</v>
      </c>
      <c r="C1724" s="6">
        <v>3558019</v>
      </c>
      <c r="D1724" s="6" t="s">
        <v>7576</v>
      </c>
      <c r="E1724" s="6" t="s">
        <v>9914</v>
      </c>
      <c r="F1724" s="6" t="s">
        <v>6402</v>
      </c>
      <c r="G1724" s="6">
        <v>62</v>
      </c>
      <c r="H1724" s="6">
        <v>218</v>
      </c>
      <c r="I1724" s="6">
        <v>0</v>
      </c>
      <c r="J1724" s="6">
        <v>0</v>
      </c>
      <c r="K1724" s="6">
        <v>0</v>
      </c>
      <c r="L1724" s="6"/>
      <c r="M1724" s="6">
        <v>2022</v>
      </c>
      <c r="N1724" s="6" t="s">
        <v>7732</v>
      </c>
      <c r="O1724" s="6">
        <v>99</v>
      </c>
      <c r="P1724" s="6"/>
      <c r="Q1724" s="6" t="s">
        <v>7733</v>
      </c>
      <c r="R1724" s="6" t="s">
        <v>7734</v>
      </c>
      <c r="S1724" s="6"/>
      <c r="T1724" s="6" t="s">
        <v>656</v>
      </c>
      <c r="U1724">
        <f t="shared" si="26"/>
        <v>1</v>
      </c>
    </row>
    <row r="1725" spans="1:21" x14ac:dyDescent="0.2">
      <c r="A1725" s="6" t="s">
        <v>9915</v>
      </c>
      <c r="B1725" s="6" t="s">
        <v>9913</v>
      </c>
      <c r="C1725" s="6">
        <v>3558019</v>
      </c>
      <c r="D1725" s="6" t="s">
        <v>6589</v>
      </c>
      <c r="E1725" s="6" t="s">
        <v>6478</v>
      </c>
      <c r="F1725" s="6" t="s">
        <v>6402</v>
      </c>
      <c r="G1725" s="6">
        <v>166</v>
      </c>
      <c r="H1725" s="6">
        <v>759</v>
      </c>
      <c r="I1725" s="6">
        <v>1</v>
      </c>
      <c r="J1725" s="6">
        <v>1</v>
      </c>
      <c r="K1725" s="6">
        <v>0</v>
      </c>
      <c r="L1725" s="6"/>
      <c r="M1725" s="6">
        <v>2022</v>
      </c>
      <c r="N1725" s="6" t="s">
        <v>7745</v>
      </c>
      <c r="O1725" s="6">
        <v>99</v>
      </c>
      <c r="P1725" s="6"/>
      <c r="Q1725" s="6" t="s">
        <v>7733</v>
      </c>
      <c r="R1725" s="6" t="s">
        <v>7734</v>
      </c>
      <c r="S1725" s="6"/>
      <c r="T1725" s="6" t="s">
        <v>2481</v>
      </c>
      <c r="U1725">
        <f t="shared" si="26"/>
        <v>6</v>
      </c>
    </row>
    <row r="1726" spans="1:21" x14ac:dyDescent="0.2">
      <c r="A1726" s="6" t="s">
        <v>9915</v>
      </c>
      <c r="B1726" s="6" t="s">
        <v>9913</v>
      </c>
      <c r="C1726" s="6">
        <v>3558019</v>
      </c>
      <c r="D1726" s="6" t="s">
        <v>6425</v>
      </c>
      <c r="E1726" s="6" t="s">
        <v>8694</v>
      </c>
      <c r="F1726" s="6" t="s">
        <v>6402</v>
      </c>
      <c r="G1726" s="6">
        <v>146</v>
      </c>
      <c r="H1726" s="6">
        <v>759</v>
      </c>
      <c r="I1726" s="6">
        <v>0</v>
      </c>
      <c r="J1726" s="6">
        <v>1</v>
      </c>
      <c r="K1726" s="6">
        <v>0</v>
      </c>
      <c r="L1726" s="6"/>
      <c r="M1726" s="6">
        <v>2022</v>
      </c>
      <c r="N1726" s="6" t="s">
        <v>7745</v>
      </c>
      <c r="O1726" s="6">
        <v>99</v>
      </c>
      <c r="P1726" s="6"/>
      <c r="Q1726" s="6" t="s">
        <v>7733</v>
      </c>
      <c r="R1726" s="6" t="s">
        <v>7734</v>
      </c>
      <c r="S1726" s="6"/>
      <c r="T1726" s="6" t="s">
        <v>2480</v>
      </c>
      <c r="U1726">
        <f t="shared" si="26"/>
        <v>5</v>
      </c>
    </row>
    <row r="1727" spans="1:21" x14ac:dyDescent="0.2">
      <c r="A1727" s="6" t="s">
        <v>9915</v>
      </c>
      <c r="B1727" s="6" t="s">
        <v>9913</v>
      </c>
      <c r="C1727" s="6">
        <v>3558019</v>
      </c>
      <c r="D1727" s="6" t="s">
        <v>6903</v>
      </c>
      <c r="E1727" s="6" t="s">
        <v>9916</v>
      </c>
      <c r="F1727" s="6" t="s">
        <v>6402</v>
      </c>
      <c r="G1727" s="6">
        <v>76</v>
      </c>
      <c r="H1727" s="6">
        <v>759</v>
      </c>
      <c r="I1727" s="6">
        <v>0</v>
      </c>
      <c r="J1727" s="6">
        <v>0</v>
      </c>
      <c r="K1727" s="6">
        <v>0</v>
      </c>
      <c r="L1727" s="6"/>
      <c r="M1727" s="6">
        <v>2022</v>
      </c>
      <c r="N1727" s="6" t="s">
        <v>7745</v>
      </c>
      <c r="O1727" s="6">
        <v>99</v>
      </c>
      <c r="P1727" s="6"/>
      <c r="Q1727" s="6" t="s">
        <v>7733</v>
      </c>
      <c r="R1727" s="6" t="s">
        <v>7734</v>
      </c>
      <c r="S1727" s="6"/>
      <c r="T1727" s="6" t="s">
        <v>2482</v>
      </c>
      <c r="U1727">
        <f t="shared" si="26"/>
        <v>4</v>
      </c>
    </row>
    <row r="1728" spans="1:21" x14ac:dyDescent="0.2">
      <c r="A1728" s="6" t="s">
        <v>9915</v>
      </c>
      <c r="B1728" s="6" t="s">
        <v>9913</v>
      </c>
      <c r="C1728" s="6">
        <v>3558019</v>
      </c>
      <c r="D1728" s="6" t="s">
        <v>6425</v>
      </c>
      <c r="E1728" s="6" t="s">
        <v>9917</v>
      </c>
      <c r="F1728" s="6" t="s">
        <v>6402</v>
      </c>
      <c r="G1728" s="6">
        <v>121</v>
      </c>
      <c r="H1728" s="6">
        <v>759</v>
      </c>
      <c r="I1728" s="6">
        <v>0</v>
      </c>
      <c r="J1728" s="6">
        <v>1</v>
      </c>
      <c r="K1728" s="6">
        <v>0</v>
      </c>
      <c r="L1728" s="6"/>
      <c r="M1728" s="6">
        <v>2022</v>
      </c>
      <c r="N1728" s="6" t="s">
        <v>7745</v>
      </c>
      <c r="O1728" s="6">
        <v>99</v>
      </c>
      <c r="P1728" s="6"/>
      <c r="Q1728" s="6" t="s">
        <v>7733</v>
      </c>
      <c r="R1728" s="6" t="s">
        <v>7734</v>
      </c>
      <c r="S1728" s="6"/>
      <c r="T1728" s="6" t="s">
        <v>2479</v>
      </c>
      <c r="U1728">
        <f t="shared" si="26"/>
        <v>3</v>
      </c>
    </row>
    <row r="1729" spans="1:21" x14ac:dyDescent="0.2">
      <c r="A1729" s="6" t="s">
        <v>9915</v>
      </c>
      <c r="B1729" s="6" t="s">
        <v>9913</v>
      </c>
      <c r="C1729" s="6">
        <v>3558019</v>
      </c>
      <c r="D1729" s="6" t="s">
        <v>6548</v>
      </c>
      <c r="E1729" s="6" t="s">
        <v>9918</v>
      </c>
      <c r="F1729" s="6" t="s">
        <v>6402</v>
      </c>
      <c r="G1729" s="6">
        <v>129</v>
      </c>
      <c r="H1729" s="6">
        <v>759</v>
      </c>
      <c r="I1729" s="6">
        <v>0</v>
      </c>
      <c r="J1729" s="6">
        <v>1</v>
      </c>
      <c r="K1729" s="6">
        <v>0</v>
      </c>
      <c r="L1729" s="6"/>
      <c r="M1729" s="6">
        <v>2022</v>
      </c>
      <c r="N1729" s="6" t="s">
        <v>7745</v>
      </c>
      <c r="O1729" s="6">
        <v>99</v>
      </c>
      <c r="P1729" s="6"/>
      <c r="Q1729" s="6" t="s">
        <v>7733</v>
      </c>
      <c r="R1729" s="6" t="s">
        <v>7734</v>
      </c>
      <c r="S1729" s="6"/>
      <c r="T1729" s="6" t="s">
        <v>2478</v>
      </c>
      <c r="U1729">
        <f t="shared" si="26"/>
        <v>2</v>
      </c>
    </row>
    <row r="1730" spans="1:21" x14ac:dyDescent="0.2">
      <c r="A1730" s="6" t="s">
        <v>9915</v>
      </c>
      <c r="B1730" s="6" t="s">
        <v>9913</v>
      </c>
      <c r="C1730" s="6">
        <v>3558019</v>
      </c>
      <c r="D1730" s="6" t="s">
        <v>9919</v>
      </c>
      <c r="E1730" s="6" t="s">
        <v>6590</v>
      </c>
      <c r="F1730" s="6" t="s">
        <v>6402</v>
      </c>
      <c r="G1730" s="6">
        <v>121</v>
      </c>
      <c r="H1730" s="6">
        <v>759</v>
      </c>
      <c r="I1730" s="6">
        <v>0</v>
      </c>
      <c r="J1730" s="6">
        <v>0</v>
      </c>
      <c r="K1730" s="6">
        <v>0</v>
      </c>
      <c r="L1730" s="6"/>
      <c r="M1730" s="6">
        <v>2022</v>
      </c>
      <c r="N1730" s="6" t="s">
        <v>7745</v>
      </c>
      <c r="O1730" s="6">
        <v>99</v>
      </c>
      <c r="P1730" s="6"/>
      <c r="Q1730" s="6" t="s">
        <v>7733</v>
      </c>
      <c r="R1730" s="6" t="s">
        <v>7734</v>
      </c>
      <c r="S1730" s="6"/>
      <c r="T1730" s="6" t="s">
        <v>2483</v>
      </c>
      <c r="U1730">
        <f t="shared" si="26"/>
        <v>1</v>
      </c>
    </row>
    <row r="1731" spans="1:21" x14ac:dyDescent="0.2">
      <c r="A1731" s="6" t="s">
        <v>9920</v>
      </c>
      <c r="B1731" s="6" t="s">
        <v>9921</v>
      </c>
      <c r="C1731" s="6">
        <v>3558016</v>
      </c>
      <c r="D1731" s="6" t="s">
        <v>6493</v>
      </c>
      <c r="E1731" s="6" t="s">
        <v>9922</v>
      </c>
      <c r="F1731" s="6" t="s">
        <v>6402</v>
      </c>
      <c r="G1731" s="6">
        <v>0</v>
      </c>
      <c r="H1731" s="6"/>
      <c r="I1731" s="6">
        <v>1</v>
      </c>
      <c r="J1731" s="6">
        <v>1</v>
      </c>
      <c r="K1731" s="6">
        <v>1</v>
      </c>
      <c r="L1731" s="6"/>
      <c r="M1731" s="6">
        <v>2022</v>
      </c>
      <c r="N1731" s="6" t="s">
        <v>7732</v>
      </c>
      <c r="O1731" s="6">
        <v>99</v>
      </c>
      <c r="P1731" s="6"/>
      <c r="Q1731" s="6" t="s">
        <v>7733</v>
      </c>
      <c r="R1731" s="6" t="s">
        <v>7734</v>
      </c>
      <c r="S1731" s="6"/>
      <c r="T1731" s="6" t="s">
        <v>1066</v>
      </c>
      <c r="U1731">
        <f t="shared" ref="U1731:U1794" si="27">COUNTIF(A1731:A8031,A1731)</f>
        <v>1</v>
      </c>
    </row>
    <row r="1732" spans="1:21" x14ac:dyDescent="0.2">
      <c r="A1732" s="6" t="s">
        <v>9923</v>
      </c>
      <c r="B1732" s="6" t="s">
        <v>9921</v>
      </c>
      <c r="C1732" s="6">
        <v>3558016</v>
      </c>
      <c r="D1732" s="6" t="s">
        <v>6419</v>
      </c>
      <c r="E1732" s="6" t="s">
        <v>9924</v>
      </c>
      <c r="F1732" s="6" t="s">
        <v>6402</v>
      </c>
      <c r="G1732" s="6">
        <v>102</v>
      </c>
      <c r="H1732" s="6">
        <v>461</v>
      </c>
      <c r="I1732" s="6">
        <v>1</v>
      </c>
      <c r="J1732" s="6">
        <v>1</v>
      </c>
      <c r="K1732" s="6">
        <v>0</v>
      </c>
      <c r="L1732" s="6"/>
      <c r="M1732" s="6">
        <v>2022</v>
      </c>
      <c r="N1732" s="6" t="s">
        <v>7745</v>
      </c>
      <c r="O1732" s="6">
        <v>99</v>
      </c>
      <c r="P1732" s="6"/>
      <c r="Q1732" s="6" t="s">
        <v>7733</v>
      </c>
      <c r="R1732" s="6" t="s">
        <v>7734</v>
      </c>
      <c r="S1732" s="6"/>
      <c r="T1732" s="6" t="s">
        <v>4530</v>
      </c>
      <c r="U1732">
        <f t="shared" si="27"/>
        <v>6</v>
      </c>
    </row>
    <row r="1733" spans="1:21" x14ac:dyDescent="0.2">
      <c r="A1733" s="6" t="s">
        <v>9923</v>
      </c>
      <c r="B1733" s="6" t="s">
        <v>9921</v>
      </c>
      <c r="C1733" s="6">
        <v>3558016</v>
      </c>
      <c r="D1733" s="6" t="s">
        <v>7250</v>
      </c>
      <c r="E1733" s="6" t="s">
        <v>9925</v>
      </c>
      <c r="F1733" s="6" t="s">
        <v>6402</v>
      </c>
      <c r="G1733" s="6">
        <v>49</v>
      </c>
      <c r="H1733" s="6">
        <v>461</v>
      </c>
      <c r="I1733" s="6">
        <v>0</v>
      </c>
      <c r="J1733" s="6">
        <v>0</v>
      </c>
      <c r="K1733" s="6">
        <v>0</v>
      </c>
      <c r="L1733" s="6"/>
      <c r="M1733" s="6">
        <v>2022</v>
      </c>
      <c r="N1733" s="6" t="s">
        <v>7745</v>
      </c>
      <c r="O1733" s="6">
        <v>99</v>
      </c>
      <c r="P1733" s="6"/>
      <c r="Q1733" s="6" t="s">
        <v>7733</v>
      </c>
      <c r="R1733" s="6" t="s">
        <v>7734</v>
      </c>
      <c r="S1733" s="6"/>
      <c r="T1733" s="6" t="s">
        <v>4531</v>
      </c>
      <c r="U1733">
        <f t="shared" si="27"/>
        <v>5</v>
      </c>
    </row>
    <row r="1734" spans="1:21" x14ac:dyDescent="0.2">
      <c r="A1734" s="6" t="s">
        <v>9923</v>
      </c>
      <c r="B1734" s="6" t="s">
        <v>9921</v>
      </c>
      <c r="C1734" s="6">
        <v>3558016</v>
      </c>
      <c r="D1734" s="6" t="s">
        <v>6434</v>
      </c>
      <c r="E1734" s="6" t="s">
        <v>9926</v>
      </c>
      <c r="F1734" s="6" t="s">
        <v>6402</v>
      </c>
      <c r="G1734" s="6">
        <v>88</v>
      </c>
      <c r="H1734" s="6">
        <v>461</v>
      </c>
      <c r="I1734" s="6">
        <v>0</v>
      </c>
      <c r="J1734" s="6">
        <v>1</v>
      </c>
      <c r="K1734" s="6">
        <v>0</v>
      </c>
      <c r="L1734" s="6"/>
      <c r="M1734" s="6">
        <v>2022</v>
      </c>
      <c r="N1734" s="6" t="s">
        <v>7745</v>
      </c>
      <c r="O1734" s="6">
        <v>99</v>
      </c>
      <c r="P1734" s="6"/>
      <c r="Q1734" s="6" t="s">
        <v>7733</v>
      </c>
      <c r="R1734" s="6" t="s">
        <v>7734</v>
      </c>
      <c r="S1734" s="6"/>
      <c r="T1734" s="6" t="s">
        <v>4529</v>
      </c>
      <c r="U1734">
        <f t="shared" si="27"/>
        <v>4</v>
      </c>
    </row>
    <row r="1735" spans="1:21" x14ac:dyDescent="0.2">
      <c r="A1735" s="6" t="s">
        <v>9923</v>
      </c>
      <c r="B1735" s="6" t="s">
        <v>9921</v>
      </c>
      <c r="C1735" s="6">
        <v>3558016</v>
      </c>
      <c r="D1735" s="6" t="s">
        <v>7481</v>
      </c>
      <c r="E1735" s="6" t="s">
        <v>9927</v>
      </c>
      <c r="F1735" s="6" t="s">
        <v>6402</v>
      </c>
      <c r="G1735" s="6">
        <v>102</v>
      </c>
      <c r="H1735" s="6">
        <v>461</v>
      </c>
      <c r="I1735" s="6">
        <v>1</v>
      </c>
      <c r="J1735" s="6">
        <v>1</v>
      </c>
      <c r="K1735" s="6">
        <v>0</v>
      </c>
      <c r="L1735" s="6"/>
      <c r="M1735" s="6">
        <v>2022</v>
      </c>
      <c r="N1735" s="6" t="s">
        <v>7745</v>
      </c>
      <c r="O1735" s="6">
        <v>99</v>
      </c>
      <c r="P1735" s="6"/>
      <c r="Q1735" s="6" t="s">
        <v>7733</v>
      </c>
      <c r="R1735" s="6" t="s">
        <v>7734</v>
      </c>
      <c r="S1735" s="6"/>
      <c r="T1735" s="6" t="s">
        <v>4528</v>
      </c>
      <c r="U1735">
        <f t="shared" si="27"/>
        <v>3</v>
      </c>
    </row>
    <row r="1736" spans="1:21" x14ac:dyDescent="0.2">
      <c r="A1736" s="6" t="s">
        <v>9923</v>
      </c>
      <c r="B1736" s="6" t="s">
        <v>9921</v>
      </c>
      <c r="C1736" s="6">
        <v>3558016</v>
      </c>
      <c r="D1736" s="6" t="s">
        <v>7413</v>
      </c>
      <c r="E1736" s="6" t="s">
        <v>9028</v>
      </c>
      <c r="F1736" s="6" t="s">
        <v>6402</v>
      </c>
      <c r="G1736" s="6">
        <v>55</v>
      </c>
      <c r="H1736" s="6">
        <v>461</v>
      </c>
      <c r="I1736" s="6">
        <v>0</v>
      </c>
      <c r="J1736" s="6">
        <v>0</v>
      </c>
      <c r="K1736" s="6">
        <v>0</v>
      </c>
      <c r="L1736" s="6"/>
      <c r="M1736" s="6">
        <v>2022</v>
      </c>
      <c r="N1736" s="6" t="s">
        <v>7745</v>
      </c>
      <c r="O1736" s="6">
        <v>99</v>
      </c>
      <c r="P1736" s="6"/>
      <c r="Q1736" s="6" t="s">
        <v>7733</v>
      </c>
      <c r="R1736" s="6" t="s">
        <v>7734</v>
      </c>
      <c r="S1736" s="6"/>
      <c r="T1736" s="6" t="s">
        <v>4532</v>
      </c>
      <c r="U1736">
        <f t="shared" si="27"/>
        <v>2</v>
      </c>
    </row>
    <row r="1737" spans="1:21" x14ac:dyDescent="0.2">
      <c r="A1737" s="6" t="s">
        <v>9923</v>
      </c>
      <c r="B1737" s="6" t="s">
        <v>9921</v>
      </c>
      <c r="C1737" s="6">
        <v>3558016</v>
      </c>
      <c r="D1737" s="6" t="s">
        <v>9591</v>
      </c>
      <c r="E1737" s="6" t="s">
        <v>9928</v>
      </c>
      <c r="F1737" s="6" t="s">
        <v>6402</v>
      </c>
      <c r="G1737" s="6">
        <v>65</v>
      </c>
      <c r="H1737" s="6">
        <v>461</v>
      </c>
      <c r="I1737" s="6">
        <v>0</v>
      </c>
      <c r="J1737" s="6">
        <v>1</v>
      </c>
      <c r="K1737" s="6">
        <v>0</v>
      </c>
      <c r="L1737" s="6"/>
      <c r="M1737" s="6">
        <v>2022</v>
      </c>
      <c r="N1737" s="6" t="s">
        <v>7745</v>
      </c>
      <c r="O1737" s="6">
        <v>99</v>
      </c>
      <c r="P1737" s="6"/>
      <c r="Q1737" s="6" t="s">
        <v>7733</v>
      </c>
      <c r="R1737" s="6" t="s">
        <v>7734</v>
      </c>
      <c r="S1737" s="6"/>
      <c r="T1737" s="6" t="s">
        <v>4527</v>
      </c>
      <c r="U1737">
        <f t="shared" si="27"/>
        <v>1</v>
      </c>
    </row>
    <row r="1738" spans="1:21" x14ac:dyDescent="0.2">
      <c r="A1738" s="6" t="s">
        <v>9929</v>
      </c>
      <c r="B1738" s="6" t="s">
        <v>9930</v>
      </c>
      <c r="C1738" s="6">
        <v>3556066</v>
      </c>
      <c r="D1738" s="6" t="s">
        <v>6425</v>
      </c>
      <c r="E1738" s="6" t="s">
        <v>9931</v>
      </c>
      <c r="F1738" s="6" t="s">
        <v>6402</v>
      </c>
      <c r="G1738" s="6">
        <v>0</v>
      </c>
      <c r="H1738" s="6"/>
      <c r="I1738" s="6">
        <v>1</v>
      </c>
      <c r="J1738" s="6">
        <v>1</v>
      </c>
      <c r="K1738" s="6">
        <v>1</v>
      </c>
      <c r="L1738" s="6"/>
      <c r="M1738" s="6">
        <v>2022</v>
      </c>
      <c r="N1738" s="6" t="s">
        <v>7732</v>
      </c>
      <c r="O1738" s="6">
        <v>99</v>
      </c>
      <c r="P1738" s="6"/>
      <c r="Q1738" s="6" t="s">
        <v>7733</v>
      </c>
      <c r="R1738" s="6" t="s">
        <v>7734</v>
      </c>
      <c r="S1738" s="6"/>
      <c r="T1738" s="6" t="s">
        <v>851</v>
      </c>
      <c r="U1738">
        <f t="shared" si="27"/>
        <v>1</v>
      </c>
    </row>
    <row r="1739" spans="1:21" x14ac:dyDescent="0.2">
      <c r="A1739" s="6" t="s">
        <v>9932</v>
      </c>
      <c r="B1739" s="6" t="s">
        <v>9930</v>
      </c>
      <c r="C1739" s="6">
        <v>3556066</v>
      </c>
      <c r="D1739" s="6" t="s">
        <v>6615</v>
      </c>
      <c r="E1739" s="6" t="s">
        <v>9933</v>
      </c>
      <c r="F1739" s="6" t="s">
        <v>6402</v>
      </c>
      <c r="G1739" s="6">
        <v>1118</v>
      </c>
      <c r="H1739" s="6">
        <v>8308</v>
      </c>
      <c r="I1739" s="6">
        <v>0</v>
      </c>
      <c r="J1739" s="6">
        <v>1</v>
      </c>
      <c r="K1739" s="6">
        <v>0</v>
      </c>
      <c r="L1739" s="6"/>
      <c r="M1739" s="6">
        <v>2022</v>
      </c>
      <c r="N1739" s="6" t="s">
        <v>7745</v>
      </c>
      <c r="O1739" s="6">
        <v>99</v>
      </c>
      <c r="P1739" s="6"/>
      <c r="Q1739" s="6" t="s">
        <v>7733</v>
      </c>
      <c r="R1739" s="6" t="s">
        <v>7734</v>
      </c>
      <c r="S1739" s="6"/>
      <c r="T1739" s="6" t="s">
        <v>3381</v>
      </c>
      <c r="U1739">
        <f t="shared" si="27"/>
        <v>11</v>
      </c>
    </row>
    <row r="1740" spans="1:21" x14ac:dyDescent="0.2">
      <c r="A1740" s="6" t="s">
        <v>9932</v>
      </c>
      <c r="B1740" s="6" t="s">
        <v>9930</v>
      </c>
      <c r="C1740" s="6">
        <v>3556066</v>
      </c>
      <c r="D1740" s="6" t="s">
        <v>7673</v>
      </c>
      <c r="E1740" s="6" t="s">
        <v>9934</v>
      </c>
      <c r="F1740" s="6" t="s">
        <v>6402</v>
      </c>
      <c r="G1740" s="6">
        <v>581</v>
      </c>
      <c r="H1740" s="6">
        <v>8308</v>
      </c>
      <c r="I1740" s="6">
        <v>0</v>
      </c>
      <c r="J1740" s="6">
        <v>0</v>
      </c>
      <c r="K1740" s="6">
        <v>0</v>
      </c>
      <c r="L1740" s="6"/>
      <c r="M1740" s="6">
        <v>2022</v>
      </c>
      <c r="N1740" s="6" t="s">
        <v>7745</v>
      </c>
      <c r="O1740" s="6">
        <v>99</v>
      </c>
      <c r="P1740" s="6"/>
      <c r="Q1740" s="6" t="s">
        <v>7733</v>
      </c>
      <c r="R1740" s="6" t="s">
        <v>7734</v>
      </c>
      <c r="S1740" s="6"/>
      <c r="T1740" s="6" t="s">
        <v>3382</v>
      </c>
      <c r="U1740">
        <f t="shared" si="27"/>
        <v>10</v>
      </c>
    </row>
    <row r="1741" spans="1:21" x14ac:dyDescent="0.2">
      <c r="A1741" s="6" t="s">
        <v>9932</v>
      </c>
      <c r="B1741" s="6" t="s">
        <v>9930</v>
      </c>
      <c r="C1741" s="6">
        <v>3556066</v>
      </c>
      <c r="D1741" s="6" t="s">
        <v>7619</v>
      </c>
      <c r="E1741" s="6" t="s">
        <v>9281</v>
      </c>
      <c r="F1741" s="6" t="s">
        <v>6402</v>
      </c>
      <c r="G1741" s="6">
        <v>420</v>
      </c>
      <c r="H1741" s="6">
        <v>8308</v>
      </c>
      <c r="I1741" s="6">
        <v>0</v>
      </c>
      <c r="J1741" s="6">
        <v>0</v>
      </c>
      <c r="K1741" s="6">
        <v>0</v>
      </c>
      <c r="L1741" s="6"/>
      <c r="M1741" s="6">
        <v>2022</v>
      </c>
      <c r="N1741" s="6" t="s">
        <v>7745</v>
      </c>
      <c r="O1741" s="6">
        <v>99</v>
      </c>
      <c r="P1741" s="6"/>
      <c r="Q1741" s="6" t="s">
        <v>7733</v>
      </c>
      <c r="R1741" s="6" t="s">
        <v>7734</v>
      </c>
      <c r="S1741" s="6"/>
      <c r="T1741" s="6" t="s">
        <v>3383</v>
      </c>
      <c r="U1741">
        <f t="shared" si="27"/>
        <v>9</v>
      </c>
    </row>
    <row r="1742" spans="1:21" x14ac:dyDescent="0.2">
      <c r="A1742" s="6" t="s">
        <v>9932</v>
      </c>
      <c r="B1742" s="6" t="s">
        <v>9930</v>
      </c>
      <c r="C1742" s="6">
        <v>3556066</v>
      </c>
      <c r="D1742" s="6" t="s">
        <v>6481</v>
      </c>
      <c r="E1742" s="6" t="s">
        <v>9935</v>
      </c>
      <c r="F1742" s="6" t="s">
        <v>6402</v>
      </c>
      <c r="G1742" s="6">
        <v>715</v>
      </c>
      <c r="H1742" s="6">
        <v>8308</v>
      </c>
      <c r="I1742" s="6">
        <v>0</v>
      </c>
      <c r="J1742" s="6">
        <v>1</v>
      </c>
      <c r="K1742" s="6">
        <v>0</v>
      </c>
      <c r="L1742" s="6"/>
      <c r="M1742" s="6">
        <v>2022</v>
      </c>
      <c r="N1742" s="6" t="s">
        <v>7745</v>
      </c>
      <c r="O1742" s="6">
        <v>99</v>
      </c>
      <c r="P1742" s="6"/>
      <c r="Q1742" s="6" t="s">
        <v>7733</v>
      </c>
      <c r="R1742" s="6" t="s">
        <v>7734</v>
      </c>
      <c r="S1742" s="6"/>
      <c r="T1742" s="6" t="s">
        <v>3380</v>
      </c>
      <c r="U1742">
        <f t="shared" si="27"/>
        <v>8</v>
      </c>
    </row>
    <row r="1743" spans="1:21" x14ac:dyDescent="0.2">
      <c r="A1743" s="6" t="s">
        <v>9932</v>
      </c>
      <c r="B1743" s="6" t="s">
        <v>9930</v>
      </c>
      <c r="C1743" s="6">
        <v>3556066</v>
      </c>
      <c r="D1743" s="6" t="s">
        <v>7628</v>
      </c>
      <c r="E1743" s="6" t="s">
        <v>9204</v>
      </c>
      <c r="F1743" s="6" t="s">
        <v>6402</v>
      </c>
      <c r="G1743" s="6">
        <v>253</v>
      </c>
      <c r="H1743" s="6">
        <v>8308</v>
      </c>
      <c r="I1743" s="6">
        <v>0</v>
      </c>
      <c r="J1743" s="6">
        <v>0</v>
      </c>
      <c r="K1743" s="6">
        <v>0</v>
      </c>
      <c r="L1743" s="6"/>
      <c r="M1743" s="6">
        <v>2022</v>
      </c>
      <c r="N1743" s="6" t="s">
        <v>7745</v>
      </c>
      <c r="O1743" s="6">
        <v>99</v>
      </c>
      <c r="P1743" s="6"/>
      <c r="Q1743" s="6" t="s">
        <v>7733</v>
      </c>
      <c r="R1743" s="6" t="s">
        <v>7734</v>
      </c>
      <c r="S1743" s="6"/>
      <c r="T1743" s="6" t="s">
        <v>3384</v>
      </c>
      <c r="U1743">
        <f t="shared" si="27"/>
        <v>7</v>
      </c>
    </row>
    <row r="1744" spans="1:21" x14ac:dyDescent="0.2">
      <c r="A1744" s="6" t="s">
        <v>9932</v>
      </c>
      <c r="B1744" s="6" t="s">
        <v>9930</v>
      </c>
      <c r="C1744" s="6">
        <v>3556066</v>
      </c>
      <c r="D1744" s="6" t="s">
        <v>6722</v>
      </c>
      <c r="E1744" s="6" t="s">
        <v>7112</v>
      </c>
      <c r="F1744" s="6" t="s">
        <v>6402</v>
      </c>
      <c r="G1744" s="6">
        <v>918</v>
      </c>
      <c r="H1744" s="6">
        <v>8308</v>
      </c>
      <c r="I1744" s="6">
        <v>0</v>
      </c>
      <c r="J1744" s="6">
        <v>1</v>
      </c>
      <c r="K1744" s="6">
        <v>0</v>
      </c>
      <c r="L1744" s="6"/>
      <c r="M1744" s="6">
        <v>2022</v>
      </c>
      <c r="N1744" s="6" t="s">
        <v>7745</v>
      </c>
      <c r="O1744" s="6">
        <v>99</v>
      </c>
      <c r="P1744" s="6"/>
      <c r="Q1744" s="6" t="s">
        <v>7733</v>
      </c>
      <c r="R1744" s="6" t="s">
        <v>7734</v>
      </c>
      <c r="S1744" s="6"/>
      <c r="T1744" s="6" t="s">
        <v>3379</v>
      </c>
      <c r="U1744">
        <f t="shared" si="27"/>
        <v>6</v>
      </c>
    </row>
    <row r="1745" spans="1:21" x14ac:dyDescent="0.2">
      <c r="A1745" s="6" t="s">
        <v>9932</v>
      </c>
      <c r="B1745" s="6" t="s">
        <v>9930</v>
      </c>
      <c r="C1745" s="6">
        <v>3556066</v>
      </c>
      <c r="D1745" s="6" t="s">
        <v>7055</v>
      </c>
      <c r="E1745" s="6" t="s">
        <v>6754</v>
      </c>
      <c r="F1745" s="6" t="s">
        <v>6402</v>
      </c>
      <c r="G1745" s="6">
        <v>597</v>
      </c>
      <c r="H1745" s="6">
        <v>8308</v>
      </c>
      <c r="I1745" s="6">
        <v>0</v>
      </c>
      <c r="J1745" s="6">
        <v>0</v>
      </c>
      <c r="K1745" s="6">
        <v>0</v>
      </c>
      <c r="L1745" s="6"/>
      <c r="M1745" s="6">
        <v>2022</v>
      </c>
      <c r="N1745" s="6" t="s">
        <v>7745</v>
      </c>
      <c r="O1745" s="6">
        <v>99</v>
      </c>
      <c r="P1745" s="6"/>
      <c r="Q1745" s="6" t="s">
        <v>7733</v>
      </c>
      <c r="R1745" s="6" t="s">
        <v>7734</v>
      </c>
      <c r="S1745" s="6"/>
      <c r="T1745" s="6" t="s">
        <v>3385</v>
      </c>
      <c r="U1745">
        <f t="shared" si="27"/>
        <v>5</v>
      </c>
    </row>
    <row r="1746" spans="1:21" x14ac:dyDescent="0.2">
      <c r="A1746" s="6" t="s">
        <v>9932</v>
      </c>
      <c r="B1746" s="6" t="s">
        <v>9930</v>
      </c>
      <c r="C1746" s="6">
        <v>3556066</v>
      </c>
      <c r="D1746" s="6" t="s">
        <v>9381</v>
      </c>
      <c r="E1746" s="6" t="s">
        <v>8771</v>
      </c>
      <c r="F1746" s="6" t="s">
        <v>6402</v>
      </c>
      <c r="G1746" s="6">
        <v>712</v>
      </c>
      <c r="H1746" s="6">
        <v>8308</v>
      </c>
      <c r="I1746" s="6">
        <v>0</v>
      </c>
      <c r="J1746" s="6">
        <v>0</v>
      </c>
      <c r="K1746" s="6">
        <v>0</v>
      </c>
      <c r="L1746" s="6"/>
      <c r="M1746" s="6">
        <v>2022</v>
      </c>
      <c r="N1746" s="6" t="s">
        <v>7745</v>
      </c>
      <c r="O1746" s="6">
        <v>99</v>
      </c>
      <c r="P1746" s="6"/>
      <c r="Q1746" s="6" t="s">
        <v>7733</v>
      </c>
      <c r="R1746" s="6" t="s">
        <v>7734</v>
      </c>
      <c r="S1746" s="6"/>
      <c r="T1746" s="6" t="s">
        <v>3386</v>
      </c>
      <c r="U1746">
        <f t="shared" si="27"/>
        <v>4</v>
      </c>
    </row>
    <row r="1747" spans="1:21" x14ac:dyDescent="0.2">
      <c r="A1747" s="6" t="s">
        <v>9932</v>
      </c>
      <c r="B1747" s="6" t="s">
        <v>9930</v>
      </c>
      <c r="C1747" s="6">
        <v>3556066</v>
      </c>
      <c r="D1747" s="6" t="s">
        <v>6477</v>
      </c>
      <c r="E1747" s="6" t="s">
        <v>9936</v>
      </c>
      <c r="F1747" s="6" t="s">
        <v>6402</v>
      </c>
      <c r="G1747" s="6">
        <v>1019</v>
      </c>
      <c r="H1747" s="6">
        <v>8308</v>
      </c>
      <c r="I1747" s="6">
        <v>1</v>
      </c>
      <c r="J1747" s="6">
        <v>1</v>
      </c>
      <c r="K1747" s="6">
        <v>0</v>
      </c>
      <c r="L1747" s="6"/>
      <c r="M1747" s="6">
        <v>2022</v>
      </c>
      <c r="N1747" s="6" t="s">
        <v>7745</v>
      </c>
      <c r="O1747" s="6">
        <v>99</v>
      </c>
      <c r="P1747" s="6"/>
      <c r="Q1747" s="6" t="s">
        <v>7733</v>
      </c>
      <c r="R1747" s="6" t="s">
        <v>7734</v>
      </c>
      <c r="S1747" s="6"/>
      <c r="T1747" s="6" t="s">
        <v>3378</v>
      </c>
      <c r="U1747">
        <f t="shared" si="27"/>
        <v>3</v>
      </c>
    </row>
    <row r="1748" spans="1:21" x14ac:dyDescent="0.2">
      <c r="A1748" s="6" t="s">
        <v>9932</v>
      </c>
      <c r="B1748" s="6" t="s">
        <v>9930</v>
      </c>
      <c r="C1748" s="6">
        <v>3556066</v>
      </c>
      <c r="D1748" s="6" t="s">
        <v>6666</v>
      </c>
      <c r="E1748" s="6" t="s">
        <v>6449</v>
      </c>
      <c r="F1748" s="6" t="s">
        <v>6402</v>
      </c>
      <c r="G1748" s="6">
        <v>1012</v>
      </c>
      <c r="H1748" s="6">
        <v>8308</v>
      </c>
      <c r="I1748" s="6">
        <v>1</v>
      </c>
      <c r="J1748" s="6">
        <v>1</v>
      </c>
      <c r="K1748" s="6">
        <v>0</v>
      </c>
      <c r="L1748" s="6"/>
      <c r="M1748" s="6">
        <v>2022</v>
      </c>
      <c r="N1748" s="6" t="s">
        <v>7745</v>
      </c>
      <c r="O1748" s="6">
        <v>99</v>
      </c>
      <c r="P1748" s="6"/>
      <c r="Q1748" s="6" t="s">
        <v>7733</v>
      </c>
      <c r="R1748" s="6" t="s">
        <v>7734</v>
      </c>
      <c r="S1748" s="6"/>
      <c r="T1748" s="6" t="s">
        <v>3377</v>
      </c>
      <c r="U1748">
        <f t="shared" si="27"/>
        <v>2</v>
      </c>
    </row>
    <row r="1749" spans="1:21" x14ac:dyDescent="0.2">
      <c r="A1749" s="6" t="s">
        <v>9932</v>
      </c>
      <c r="B1749" s="6" t="s">
        <v>9930</v>
      </c>
      <c r="C1749" s="6">
        <v>3556066</v>
      </c>
      <c r="D1749" s="6" t="s">
        <v>9937</v>
      </c>
      <c r="E1749" s="6" t="s">
        <v>9938</v>
      </c>
      <c r="F1749" s="6" t="s">
        <v>6402</v>
      </c>
      <c r="G1749" s="6">
        <v>963</v>
      </c>
      <c r="H1749" s="6">
        <v>8308</v>
      </c>
      <c r="I1749" s="6">
        <v>1</v>
      </c>
      <c r="J1749" s="6">
        <v>1</v>
      </c>
      <c r="K1749" s="6">
        <v>0</v>
      </c>
      <c r="L1749" s="6"/>
      <c r="M1749" s="6">
        <v>2022</v>
      </c>
      <c r="N1749" s="6" t="s">
        <v>7745</v>
      </c>
      <c r="O1749" s="6">
        <v>99</v>
      </c>
      <c r="P1749" s="6"/>
      <c r="Q1749" s="6" t="s">
        <v>7733</v>
      </c>
      <c r="R1749" s="6" t="s">
        <v>7734</v>
      </c>
      <c r="S1749" s="6"/>
      <c r="T1749" s="6" t="s">
        <v>3376</v>
      </c>
      <c r="U1749">
        <f t="shared" si="27"/>
        <v>1</v>
      </c>
    </row>
    <row r="1750" spans="1:21" x14ac:dyDescent="0.2">
      <c r="A1750" s="6" t="s">
        <v>9939</v>
      </c>
      <c r="B1750" s="6" t="s">
        <v>9940</v>
      </c>
      <c r="C1750" s="6">
        <v>3549018</v>
      </c>
      <c r="D1750" s="6" t="s">
        <v>6437</v>
      </c>
      <c r="E1750" s="6" t="s">
        <v>7233</v>
      </c>
      <c r="F1750" s="6" t="s">
        <v>6402</v>
      </c>
      <c r="G1750" s="6">
        <v>41</v>
      </c>
      <c r="H1750" s="6">
        <v>1032</v>
      </c>
      <c r="I1750" s="6">
        <v>0</v>
      </c>
      <c r="J1750" s="6">
        <v>0</v>
      </c>
      <c r="K1750" s="6">
        <v>0</v>
      </c>
      <c r="L1750" s="6"/>
      <c r="M1750" s="6">
        <v>2022</v>
      </c>
      <c r="N1750" s="6" t="s">
        <v>7732</v>
      </c>
      <c r="O1750" s="6">
        <v>99</v>
      </c>
      <c r="P1750" s="6"/>
      <c r="Q1750" s="6" t="s">
        <v>7733</v>
      </c>
      <c r="R1750" s="6" t="s">
        <v>7734</v>
      </c>
      <c r="S1750" s="6"/>
      <c r="T1750" s="6" t="s">
        <v>859</v>
      </c>
      <c r="U1750">
        <f t="shared" si="27"/>
        <v>3</v>
      </c>
    </row>
    <row r="1751" spans="1:21" x14ac:dyDescent="0.2">
      <c r="A1751" s="6" t="s">
        <v>9939</v>
      </c>
      <c r="B1751" s="6" t="s">
        <v>9940</v>
      </c>
      <c r="C1751" s="6">
        <v>3549018</v>
      </c>
      <c r="D1751" s="6" t="s">
        <v>7264</v>
      </c>
      <c r="E1751" s="6" t="s">
        <v>7332</v>
      </c>
      <c r="F1751" s="6" t="s">
        <v>6402</v>
      </c>
      <c r="G1751" s="6">
        <v>586</v>
      </c>
      <c r="H1751" s="6">
        <v>1032</v>
      </c>
      <c r="I1751" s="6">
        <v>0</v>
      </c>
      <c r="J1751" s="6">
        <v>1</v>
      </c>
      <c r="K1751" s="6">
        <v>0</v>
      </c>
      <c r="L1751" s="6"/>
      <c r="M1751" s="6">
        <v>2022</v>
      </c>
      <c r="N1751" s="6" t="s">
        <v>7732</v>
      </c>
      <c r="O1751" s="6">
        <v>99</v>
      </c>
      <c r="P1751" s="6"/>
      <c r="Q1751" s="6" t="s">
        <v>7733</v>
      </c>
      <c r="R1751" s="6" t="s">
        <v>7734</v>
      </c>
      <c r="S1751" s="6"/>
      <c r="T1751" s="6" t="s">
        <v>858</v>
      </c>
      <c r="U1751">
        <f t="shared" si="27"/>
        <v>2</v>
      </c>
    </row>
    <row r="1752" spans="1:21" x14ac:dyDescent="0.2">
      <c r="A1752" s="6" t="s">
        <v>9939</v>
      </c>
      <c r="B1752" s="6" t="s">
        <v>9940</v>
      </c>
      <c r="C1752" s="6">
        <v>3549018</v>
      </c>
      <c r="D1752" s="6" t="s">
        <v>7581</v>
      </c>
      <c r="E1752" s="6" t="s">
        <v>9941</v>
      </c>
      <c r="F1752" s="6" t="s">
        <v>6402</v>
      </c>
      <c r="G1752" s="6">
        <v>405</v>
      </c>
      <c r="H1752" s="6">
        <v>1032</v>
      </c>
      <c r="I1752" s="6">
        <v>0</v>
      </c>
      <c r="J1752" s="6">
        <v>0</v>
      </c>
      <c r="K1752" s="6">
        <v>0</v>
      </c>
      <c r="L1752" s="6"/>
      <c r="M1752" s="6">
        <v>2022</v>
      </c>
      <c r="N1752" s="6" t="s">
        <v>7732</v>
      </c>
      <c r="O1752" s="6">
        <v>99</v>
      </c>
      <c r="P1752" s="6"/>
      <c r="Q1752" s="6" t="s">
        <v>7733</v>
      </c>
      <c r="R1752" s="6" t="s">
        <v>7734</v>
      </c>
      <c r="S1752" s="6"/>
      <c r="T1752" s="6" t="s">
        <v>860</v>
      </c>
      <c r="U1752">
        <f t="shared" si="27"/>
        <v>1</v>
      </c>
    </row>
    <row r="1753" spans="1:21" x14ac:dyDescent="0.2">
      <c r="A1753" s="6" t="s">
        <v>9942</v>
      </c>
      <c r="B1753" s="6" t="s">
        <v>9940</v>
      </c>
      <c r="C1753" s="6">
        <v>3549018</v>
      </c>
      <c r="D1753" s="6" t="s">
        <v>9943</v>
      </c>
      <c r="E1753" s="6" t="s">
        <v>6536</v>
      </c>
      <c r="F1753" s="6" t="s">
        <v>6402</v>
      </c>
      <c r="G1753" s="6">
        <v>665</v>
      </c>
      <c r="H1753" s="6">
        <v>3519</v>
      </c>
      <c r="I1753" s="6">
        <v>0</v>
      </c>
      <c r="J1753" s="6">
        <v>1</v>
      </c>
      <c r="K1753" s="6">
        <v>0</v>
      </c>
      <c r="L1753" s="6"/>
      <c r="M1753" s="6">
        <v>2022</v>
      </c>
      <c r="N1753" s="6" t="s">
        <v>7745</v>
      </c>
      <c r="O1753" s="6">
        <v>99</v>
      </c>
      <c r="P1753" s="6"/>
      <c r="Q1753" s="6" t="s">
        <v>7733</v>
      </c>
      <c r="R1753" s="6" t="s">
        <v>7734</v>
      </c>
      <c r="S1753" s="6"/>
      <c r="T1753" s="6" t="s">
        <v>3414</v>
      </c>
      <c r="U1753">
        <f t="shared" si="27"/>
        <v>7</v>
      </c>
    </row>
    <row r="1754" spans="1:21" x14ac:dyDescent="0.2">
      <c r="A1754" s="6" t="s">
        <v>9942</v>
      </c>
      <c r="B1754" s="6" t="s">
        <v>9940</v>
      </c>
      <c r="C1754" s="6">
        <v>3549018</v>
      </c>
      <c r="D1754" s="6" t="s">
        <v>7582</v>
      </c>
      <c r="E1754" s="6" t="s">
        <v>7838</v>
      </c>
      <c r="F1754" s="6" t="s">
        <v>6402</v>
      </c>
      <c r="G1754" s="6">
        <v>125</v>
      </c>
      <c r="H1754" s="6">
        <v>3519</v>
      </c>
      <c r="I1754" s="6">
        <v>0</v>
      </c>
      <c r="J1754" s="6">
        <v>0</v>
      </c>
      <c r="K1754" s="6">
        <v>0</v>
      </c>
      <c r="L1754" s="6"/>
      <c r="M1754" s="6">
        <v>2022</v>
      </c>
      <c r="N1754" s="6" t="s">
        <v>7745</v>
      </c>
      <c r="O1754" s="6">
        <v>99</v>
      </c>
      <c r="P1754" s="6"/>
      <c r="Q1754" s="6" t="s">
        <v>7733</v>
      </c>
      <c r="R1754" s="6" t="s">
        <v>7734</v>
      </c>
      <c r="S1754" s="6"/>
      <c r="T1754" s="6" t="s">
        <v>3415</v>
      </c>
      <c r="U1754">
        <f t="shared" si="27"/>
        <v>6</v>
      </c>
    </row>
    <row r="1755" spans="1:21" x14ac:dyDescent="0.2">
      <c r="A1755" s="6" t="s">
        <v>9942</v>
      </c>
      <c r="B1755" s="6" t="s">
        <v>9940</v>
      </c>
      <c r="C1755" s="6">
        <v>3549018</v>
      </c>
      <c r="D1755" s="6" t="s">
        <v>9944</v>
      </c>
      <c r="E1755" s="6" t="s">
        <v>9945</v>
      </c>
      <c r="F1755" s="6" t="s">
        <v>6402</v>
      </c>
      <c r="G1755" s="6">
        <v>858</v>
      </c>
      <c r="H1755" s="6">
        <v>3519</v>
      </c>
      <c r="I1755" s="6">
        <v>0</v>
      </c>
      <c r="J1755" s="6">
        <v>1</v>
      </c>
      <c r="K1755" s="6">
        <v>0</v>
      </c>
      <c r="L1755" s="6"/>
      <c r="M1755" s="6">
        <v>2022</v>
      </c>
      <c r="N1755" s="6" t="s">
        <v>7745</v>
      </c>
      <c r="O1755" s="6">
        <v>99</v>
      </c>
      <c r="P1755" s="6"/>
      <c r="Q1755" s="6" t="s">
        <v>7733</v>
      </c>
      <c r="R1755" s="6" t="s">
        <v>7734</v>
      </c>
      <c r="S1755" s="6"/>
      <c r="T1755" s="6" t="s">
        <v>3413</v>
      </c>
      <c r="U1755">
        <f t="shared" si="27"/>
        <v>5</v>
      </c>
    </row>
    <row r="1756" spans="1:21" x14ac:dyDescent="0.2">
      <c r="A1756" s="6" t="s">
        <v>9942</v>
      </c>
      <c r="B1756" s="6" t="s">
        <v>9940</v>
      </c>
      <c r="C1756" s="6">
        <v>3549018</v>
      </c>
      <c r="D1756" s="6" t="s">
        <v>9946</v>
      </c>
      <c r="E1756" s="6" t="s">
        <v>7332</v>
      </c>
      <c r="F1756" s="6" t="s">
        <v>6402</v>
      </c>
      <c r="G1756" s="6">
        <v>166</v>
      </c>
      <c r="H1756" s="6">
        <v>3519</v>
      </c>
      <c r="I1756" s="6">
        <v>0</v>
      </c>
      <c r="J1756" s="6">
        <v>0</v>
      </c>
      <c r="K1756" s="6">
        <v>0</v>
      </c>
      <c r="L1756" s="6"/>
      <c r="M1756" s="6">
        <v>2022</v>
      </c>
      <c r="N1756" s="6" t="s">
        <v>7745</v>
      </c>
      <c r="O1756" s="6">
        <v>99</v>
      </c>
      <c r="P1756" s="6"/>
      <c r="Q1756" s="6" t="s">
        <v>7733</v>
      </c>
      <c r="R1756" s="6" t="s">
        <v>7734</v>
      </c>
      <c r="S1756" s="6"/>
      <c r="T1756" s="6" t="s">
        <v>3416</v>
      </c>
      <c r="U1756">
        <f t="shared" si="27"/>
        <v>4</v>
      </c>
    </row>
    <row r="1757" spans="1:21" x14ac:dyDescent="0.2">
      <c r="A1757" s="6" t="s">
        <v>9942</v>
      </c>
      <c r="B1757" s="6" t="s">
        <v>9940</v>
      </c>
      <c r="C1757" s="6">
        <v>3549018</v>
      </c>
      <c r="D1757" s="6" t="s">
        <v>6622</v>
      </c>
      <c r="E1757" s="6" t="s">
        <v>9947</v>
      </c>
      <c r="F1757" s="6" t="s">
        <v>6402</v>
      </c>
      <c r="G1757" s="6">
        <v>861</v>
      </c>
      <c r="H1757" s="6">
        <v>3519</v>
      </c>
      <c r="I1757" s="6">
        <v>1</v>
      </c>
      <c r="J1757" s="6">
        <v>1</v>
      </c>
      <c r="K1757" s="6">
        <v>0</v>
      </c>
      <c r="L1757" s="6"/>
      <c r="M1757" s="6">
        <v>2022</v>
      </c>
      <c r="N1757" s="6" t="s">
        <v>7745</v>
      </c>
      <c r="O1757" s="6">
        <v>99</v>
      </c>
      <c r="P1757" s="6"/>
      <c r="Q1757" s="6" t="s">
        <v>7733</v>
      </c>
      <c r="R1757" s="6" t="s">
        <v>7734</v>
      </c>
      <c r="S1757" s="6"/>
      <c r="T1757" s="6" t="s">
        <v>3412</v>
      </c>
      <c r="U1757">
        <f t="shared" si="27"/>
        <v>3</v>
      </c>
    </row>
    <row r="1758" spans="1:21" x14ac:dyDescent="0.2">
      <c r="A1758" s="6" t="s">
        <v>9942</v>
      </c>
      <c r="B1758" s="6" t="s">
        <v>9940</v>
      </c>
      <c r="C1758" s="6">
        <v>3549018</v>
      </c>
      <c r="D1758" s="6" t="s">
        <v>7542</v>
      </c>
      <c r="E1758" s="6" t="s">
        <v>9948</v>
      </c>
      <c r="F1758" s="6" t="s">
        <v>6402</v>
      </c>
      <c r="G1758" s="6">
        <v>427</v>
      </c>
      <c r="H1758" s="6">
        <v>3519</v>
      </c>
      <c r="I1758" s="6">
        <v>0</v>
      </c>
      <c r="J1758" s="6">
        <v>1</v>
      </c>
      <c r="K1758" s="6">
        <v>0</v>
      </c>
      <c r="L1758" s="6"/>
      <c r="M1758" s="6">
        <v>2022</v>
      </c>
      <c r="N1758" s="6" t="s">
        <v>7745</v>
      </c>
      <c r="O1758" s="6">
        <v>99</v>
      </c>
      <c r="P1758" s="6"/>
      <c r="Q1758" s="6" t="s">
        <v>7733</v>
      </c>
      <c r="R1758" s="6" t="s">
        <v>7734</v>
      </c>
      <c r="S1758" s="6"/>
      <c r="T1758" s="6" t="s">
        <v>3411</v>
      </c>
      <c r="U1758">
        <f t="shared" si="27"/>
        <v>2</v>
      </c>
    </row>
    <row r="1759" spans="1:21" x14ac:dyDescent="0.2">
      <c r="A1759" s="6" t="s">
        <v>9942</v>
      </c>
      <c r="B1759" s="6" t="s">
        <v>9940</v>
      </c>
      <c r="C1759" s="6">
        <v>3549018</v>
      </c>
      <c r="D1759" s="6" t="s">
        <v>6440</v>
      </c>
      <c r="E1759" s="6" t="s">
        <v>9949</v>
      </c>
      <c r="F1759" s="6" t="s">
        <v>6402</v>
      </c>
      <c r="G1759" s="6">
        <v>417</v>
      </c>
      <c r="H1759" s="6">
        <v>3519</v>
      </c>
      <c r="I1759" s="6">
        <v>1</v>
      </c>
      <c r="J1759" s="6">
        <v>0</v>
      </c>
      <c r="K1759" s="6">
        <v>0</v>
      </c>
      <c r="L1759" s="6"/>
      <c r="M1759" s="6">
        <v>2022</v>
      </c>
      <c r="N1759" s="6" t="s">
        <v>7745</v>
      </c>
      <c r="O1759" s="6">
        <v>99</v>
      </c>
      <c r="P1759" s="6"/>
      <c r="Q1759" s="6" t="s">
        <v>7733</v>
      </c>
      <c r="R1759" s="6" t="s">
        <v>7734</v>
      </c>
      <c r="S1759" s="6"/>
      <c r="T1759" s="6" t="s">
        <v>3417</v>
      </c>
      <c r="U1759">
        <f t="shared" si="27"/>
        <v>1</v>
      </c>
    </row>
    <row r="1760" spans="1:21" x14ac:dyDescent="0.2">
      <c r="A1760" s="6" t="s">
        <v>9950</v>
      </c>
      <c r="B1760" s="6" t="s">
        <v>9951</v>
      </c>
      <c r="C1760" s="6">
        <v>3515005</v>
      </c>
      <c r="D1760" s="6" t="s">
        <v>6442</v>
      </c>
      <c r="E1760" s="6" t="s">
        <v>6578</v>
      </c>
      <c r="F1760" s="6" t="s">
        <v>6402</v>
      </c>
      <c r="G1760" s="6">
        <v>0</v>
      </c>
      <c r="H1760" s="6"/>
      <c r="I1760" s="6">
        <v>1</v>
      </c>
      <c r="J1760" s="6">
        <v>1</v>
      </c>
      <c r="K1760" s="6">
        <v>1</v>
      </c>
      <c r="L1760" s="6"/>
      <c r="M1760" s="6">
        <v>2022</v>
      </c>
      <c r="N1760" s="6" t="s">
        <v>7732</v>
      </c>
      <c r="O1760" s="6">
        <v>99</v>
      </c>
      <c r="P1760" s="6"/>
      <c r="Q1760" s="6" t="s">
        <v>7733</v>
      </c>
      <c r="R1760" s="6" t="s">
        <v>7734</v>
      </c>
      <c r="S1760" s="6"/>
      <c r="T1760" s="6" t="s">
        <v>1087</v>
      </c>
      <c r="U1760">
        <f t="shared" si="27"/>
        <v>1</v>
      </c>
    </row>
    <row r="1761" spans="1:21" x14ac:dyDescent="0.2">
      <c r="A1761" s="6" t="s">
        <v>9952</v>
      </c>
      <c r="B1761" s="6" t="s">
        <v>9951</v>
      </c>
      <c r="C1761" s="6">
        <v>3515005</v>
      </c>
      <c r="D1761" s="6" t="s">
        <v>6821</v>
      </c>
      <c r="E1761" s="6" t="s">
        <v>6456</v>
      </c>
      <c r="F1761" s="6" t="s">
        <v>6402</v>
      </c>
      <c r="G1761" s="6">
        <v>0</v>
      </c>
      <c r="H1761" s="6"/>
      <c r="I1761" s="6">
        <v>1</v>
      </c>
      <c r="J1761" s="6">
        <v>1</v>
      </c>
      <c r="K1761" s="6">
        <v>1</v>
      </c>
      <c r="L1761" s="6"/>
      <c r="M1761" s="6">
        <v>2022</v>
      </c>
      <c r="N1761" s="6" t="s">
        <v>7770</v>
      </c>
      <c r="O1761" s="6">
        <v>99</v>
      </c>
      <c r="P1761" s="6"/>
      <c r="Q1761" s="6" t="s">
        <v>7733</v>
      </c>
      <c r="R1761" s="6" t="s">
        <v>7734</v>
      </c>
      <c r="S1761" s="6"/>
      <c r="T1761" s="6" t="s">
        <v>4664</v>
      </c>
      <c r="U1761">
        <f t="shared" si="27"/>
        <v>1</v>
      </c>
    </row>
    <row r="1762" spans="1:21" x14ac:dyDescent="0.2">
      <c r="A1762" s="6" t="s">
        <v>9953</v>
      </c>
      <c r="B1762" s="6" t="s">
        <v>9951</v>
      </c>
      <c r="C1762" s="6">
        <v>3515005</v>
      </c>
      <c r="D1762" s="6" t="s">
        <v>6411</v>
      </c>
      <c r="E1762" s="6" t="s">
        <v>6536</v>
      </c>
      <c r="F1762" s="6" t="s">
        <v>6402</v>
      </c>
      <c r="G1762" s="6">
        <v>0</v>
      </c>
      <c r="H1762" s="6"/>
      <c r="I1762" s="6">
        <v>1</v>
      </c>
      <c r="J1762" s="6">
        <v>1</v>
      </c>
      <c r="K1762" s="6">
        <v>1</v>
      </c>
      <c r="L1762" s="6"/>
      <c r="M1762" s="6">
        <v>2022</v>
      </c>
      <c r="N1762" s="6" t="s">
        <v>7773</v>
      </c>
      <c r="O1762" s="6">
        <v>99</v>
      </c>
      <c r="P1762" s="6"/>
      <c r="Q1762" s="6" t="s">
        <v>7733</v>
      </c>
      <c r="R1762" s="6" t="s">
        <v>7734</v>
      </c>
      <c r="S1762" s="6"/>
      <c r="T1762" s="6" t="s">
        <v>4663</v>
      </c>
      <c r="U1762">
        <f t="shared" si="27"/>
        <v>1</v>
      </c>
    </row>
    <row r="1763" spans="1:21" x14ac:dyDescent="0.2">
      <c r="A1763" s="6" t="s">
        <v>9954</v>
      </c>
      <c r="B1763" s="6" t="s">
        <v>9951</v>
      </c>
      <c r="C1763" s="6">
        <v>3515005</v>
      </c>
      <c r="D1763" s="6" t="s">
        <v>7119</v>
      </c>
      <c r="E1763" s="6" t="s">
        <v>7562</v>
      </c>
      <c r="F1763" s="6" t="s">
        <v>6402</v>
      </c>
      <c r="G1763" s="6">
        <v>0</v>
      </c>
      <c r="H1763" s="6"/>
      <c r="I1763" s="6">
        <v>1</v>
      </c>
      <c r="J1763" s="6">
        <v>1</v>
      </c>
      <c r="K1763" s="6">
        <v>1</v>
      </c>
      <c r="L1763" s="6"/>
      <c r="M1763" s="6">
        <v>2022</v>
      </c>
      <c r="N1763" s="6" t="s">
        <v>7745</v>
      </c>
      <c r="O1763" s="6" t="s">
        <v>9955</v>
      </c>
      <c r="P1763" s="6"/>
      <c r="Q1763" s="6" t="s">
        <v>7733</v>
      </c>
      <c r="R1763" s="6" t="s">
        <v>7734</v>
      </c>
      <c r="S1763" s="6"/>
      <c r="T1763" s="6" t="s">
        <v>4662</v>
      </c>
      <c r="U1763">
        <f t="shared" si="27"/>
        <v>1</v>
      </c>
    </row>
    <row r="1764" spans="1:21" x14ac:dyDescent="0.2">
      <c r="A1764" s="6" t="s">
        <v>9956</v>
      </c>
      <c r="B1764" s="6" t="s">
        <v>9951</v>
      </c>
      <c r="C1764" s="6">
        <v>3515005</v>
      </c>
      <c r="D1764" s="6" t="s">
        <v>6477</v>
      </c>
      <c r="E1764" s="6" t="s">
        <v>9957</v>
      </c>
      <c r="F1764" s="6" t="s">
        <v>6402</v>
      </c>
      <c r="G1764" s="6">
        <v>193</v>
      </c>
      <c r="H1764" s="6">
        <v>592</v>
      </c>
      <c r="I1764" s="6">
        <v>1</v>
      </c>
      <c r="J1764" s="6">
        <v>0</v>
      </c>
      <c r="K1764" s="6">
        <v>0</v>
      </c>
      <c r="L1764" s="6"/>
      <c r="M1764" s="6">
        <v>2022</v>
      </c>
      <c r="N1764" s="6" t="s">
        <v>7745</v>
      </c>
      <c r="O1764" s="6" t="s">
        <v>9958</v>
      </c>
      <c r="P1764" s="6"/>
      <c r="Q1764" s="6" t="s">
        <v>7733</v>
      </c>
      <c r="R1764" s="6" t="s">
        <v>7734</v>
      </c>
      <c r="S1764" s="6"/>
      <c r="T1764" s="6" t="s">
        <v>4665</v>
      </c>
      <c r="U1764">
        <f t="shared" si="27"/>
        <v>3</v>
      </c>
    </row>
    <row r="1765" spans="1:21" x14ac:dyDescent="0.2">
      <c r="A1765" s="6" t="s">
        <v>9956</v>
      </c>
      <c r="B1765" s="6" t="s">
        <v>9951</v>
      </c>
      <c r="C1765" s="6">
        <v>3515005</v>
      </c>
      <c r="D1765" s="6" t="s">
        <v>6598</v>
      </c>
      <c r="E1765" s="6" t="s">
        <v>9686</v>
      </c>
      <c r="F1765" s="6" t="s">
        <v>6402</v>
      </c>
      <c r="G1765" s="6">
        <v>177</v>
      </c>
      <c r="H1765" s="6">
        <v>592</v>
      </c>
      <c r="I1765" s="6">
        <v>0</v>
      </c>
      <c r="J1765" s="6">
        <v>0</v>
      </c>
      <c r="K1765" s="6">
        <v>0</v>
      </c>
      <c r="L1765" s="6"/>
      <c r="M1765" s="6">
        <v>2022</v>
      </c>
      <c r="N1765" s="6" t="s">
        <v>7745</v>
      </c>
      <c r="O1765" s="6" t="s">
        <v>9958</v>
      </c>
      <c r="P1765" s="6"/>
      <c r="Q1765" s="6" t="s">
        <v>7733</v>
      </c>
      <c r="R1765" s="6" t="s">
        <v>7734</v>
      </c>
      <c r="S1765" s="6"/>
      <c r="T1765" s="6" t="s">
        <v>4666</v>
      </c>
      <c r="U1765">
        <f t="shared" si="27"/>
        <v>2</v>
      </c>
    </row>
    <row r="1766" spans="1:21" x14ac:dyDescent="0.2">
      <c r="A1766" s="6" t="s">
        <v>9956</v>
      </c>
      <c r="B1766" s="6" t="s">
        <v>9951</v>
      </c>
      <c r="C1766" s="6">
        <v>3515005</v>
      </c>
      <c r="D1766" s="6" t="s">
        <v>6858</v>
      </c>
      <c r="E1766" s="6" t="s">
        <v>7314</v>
      </c>
      <c r="F1766" s="6" t="s">
        <v>6402</v>
      </c>
      <c r="G1766" s="6">
        <v>222</v>
      </c>
      <c r="H1766" s="6">
        <v>592</v>
      </c>
      <c r="I1766" s="6">
        <v>0</v>
      </c>
      <c r="J1766" s="6">
        <v>1</v>
      </c>
      <c r="K1766" s="6">
        <v>0</v>
      </c>
      <c r="L1766" s="6"/>
      <c r="M1766" s="6">
        <v>2022</v>
      </c>
      <c r="N1766" s="6" t="s">
        <v>7745</v>
      </c>
      <c r="O1766" s="6" t="s">
        <v>9958</v>
      </c>
      <c r="P1766" s="6"/>
      <c r="Q1766" s="6" t="s">
        <v>7733</v>
      </c>
      <c r="R1766" s="6" t="s">
        <v>7734</v>
      </c>
      <c r="S1766" s="6"/>
      <c r="T1766" s="6" t="s">
        <v>4660</v>
      </c>
      <c r="U1766">
        <f t="shared" si="27"/>
        <v>1</v>
      </c>
    </row>
    <row r="1767" spans="1:21" x14ac:dyDescent="0.2">
      <c r="A1767" s="6" t="s">
        <v>9959</v>
      </c>
      <c r="B1767" s="6" t="s">
        <v>9960</v>
      </c>
      <c r="C1767" s="6">
        <v>3519070</v>
      </c>
      <c r="D1767" s="6" t="s">
        <v>6908</v>
      </c>
      <c r="E1767" s="6" t="s">
        <v>9961</v>
      </c>
      <c r="F1767" s="6" t="s">
        <v>6402</v>
      </c>
      <c r="G1767" s="6">
        <v>4683</v>
      </c>
      <c r="H1767" s="6">
        <v>9910</v>
      </c>
      <c r="I1767" s="6">
        <v>1</v>
      </c>
      <c r="J1767" s="6">
        <v>1</v>
      </c>
      <c r="K1767" s="6">
        <v>0</v>
      </c>
      <c r="L1767" s="6"/>
      <c r="M1767" s="6">
        <v>2022</v>
      </c>
      <c r="N1767" s="6" t="s">
        <v>7732</v>
      </c>
      <c r="O1767" s="6">
        <v>99</v>
      </c>
      <c r="P1767" s="6"/>
      <c r="Q1767" s="6" t="s">
        <v>7733</v>
      </c>
      <c r="R1767" s="6" t="s">
        <v>7734</v>
      </c>
      <c r="S1767" s="6"/>
      <c r="T1767" s="6" t="s">
        <v>732</v>
      </c>
      <c r="U1767">
        <f t="shared" si="27"/>
        <v>6</v>
      </c>
    </row>
    <row r="1768" spans="1:21" x14ac:dyDescent="0.2">
      <c r="A1768" s="6" t="s">
        <v>9959</v>
      </c>
      <c r="B1768" s="6" t="s">
        <v>9960</v>
      </c>
      <c r="C1768" s="6">
        <v>3519070</v>
      </c>
      <c r="D1768" s="6" t="s">
        <v>6822</v>
      </c>
      <c r="E1768" s="6" t="s">
        <v>9962</v>
      </c>
      <c r="F1768" s="6" t="s">
        <v>6402</v>
      </c>
      <c r="G1768" s="6">
        <v>246</v>
      </c>
      <c r="H1768" s="6">
        <v>9910</v>
      </c>
      <c r="I1768" s="6">
        <v>0</v>
      </c>
      <c r="J1768" s="6">
        <v>0</v>
      </c>
      <c r="K1768" s="6">
        <v>0</v>
      </c>
      <c r="L1768" s="6"/>
      <c r="M1768" s="6">
        <v>2022</v>
      </c>
      <c r="N1768" s="6" t="s">
        <v>7732</v>
      </c>
      <c r="O1768" s="6">
        <v>99</v>
      </c>
      <c r="P1768" s="6"/>
      <c r="Q1768" s="6" t="s">
        <v>7733</v>
      </c>
      <c r="R1768" s="6" t="s">
        <v>7734</v>
      </c>
      <c r="S1768" s="6"/>
      <c r="T1768" s="6" t="s">
        <v>733</v>
      </c>
      <c r="U1768">
        <f t="shared" si="27"/>
        <v>5</v>
      </c>
    </row>
    <row r="1769" spans="1:21" x14ac:dyDescent="0.2">
      <c r="A1769" s="6" t="s">
        <v>9959</v>
      </c>
      <c r="B1769" s="6" t="s">
        <v>9960</v>
      </c>
      <c r="C1769" s="6">
        <v>3519070</v>
      </c>
      <c r="D1769" s="6" t="s">
        <v>7589</v>
      </c>
      <c r="E1769" s="6" t="s">
        <v>9963</v>
      </c>
      <c r="F1769" s="6" t="s">
        <v>6402</v>
      </c>
      <c r="G1769" s="6">
        <v>1263</v>
      </c>
      <c r="H1769" s="6">
        <v>9910</v>
      </c>
      <c r="I1769" s="6">
        <v>0</v>
      </c>
      <c r="J1769" s="6">
        <v>0</v>
      </c>
      <c r="K1769" s="6">
        <v>0</v>
      </c>
      <c r="L1769" s="6"/>
      <c r="M1769" s="6">
        <v>2022</v>
      </c>
      <c r="N1769" s="6" t="s">
        <v>7732</v>
      </c>
      <c r="O1769" s="6">
        <v>99</v>
      </c>
      <c r="P1769" s="6"/>
      <c r="Q1769" s="6" t="s">
        <v>7733</v>
      </c>
      <c r="R1769" s="6" t="s">
        <v>7734</v>
      </c>
      <c r="S1769" s="6"/>
      <c r="T1769" s="6" t="s">
        <v>734</v>
      </c>
      <c r="U1769">
        <f t="shared" si="27"/>
        <v>4</v>
      </c>
    </row>
    <row r="1770" spans="1:21" x14ac:dyDescent="0.2">
      <c r="A1770" s="6" t="s">
        <v>9959</v>
      </c>
      <c r="B1770" s="6" t="s">
        <v>9960</v>
      </c>
      <c r="C1770" s="6">
        <v>3519070</v>
      </c>
      <c r="D1770" s="6" t="s">
        <v>6797</v>
      </c>
      <c r="E1770" s="6" t="s">
        <v>7497</v>
      </c>
      <c r="F1770" s="6" t="s">
        <v>6402</v>
      </c>
      <c r="G1770" s="6">
        <v>2182</v>
      </c>
      <c r="H1770" s="6">
        <v>9910</v>
      </c>
      <c r="I1770" s="6">
        <v>0</v>
      </c>
      <c r="J1770" s="6">
        <v>0</v>
      </c>
      <c r="K1770" s="6">
        <v>0</v>
      </c>
      <c r="L1770" s="6"/>
      <c r="M1770" s="6">
        <v>2022</v>
      </c>
      <c r="N1770" s="6" t="s">
        <v>7732</v>
      </c>
      <c r="O1770" s="6">
        <v>99</v>
      </c>
      <c r="P1770" s="6"/>
      <c r="Q1770" s="6" t="s">
        <v>7733</v>
      </c>
      <c r="R1770" s="6" t="s">
        <v>7734</v>
      </c>
      <c r="S1770" s="6"/>
      <c r="T1770" s="6" t="s">
        <v>735</v>
      </c>
      <c r="U1770">
        <f t="shared" si="27"/>
        <v>3</v>
      </c>
    </row>
    <row r="1771" spans="1:21" x14ac:dyDescent="0.2">
      <c r="A1771" s="6" t="s">
        <v>9959</v>
      </c>
      <c r="B1771" s="6" t="s">
        <v>9960</v>
      </c>
      <c r="C1771" s="6">
        <v>3519070</v>
      </c>
      <c r="D1771" s="6" t="s">
        <v>7022</v>
      </c>
      <c r="E1771" s="6" t="s">
        <v>9964</v>
      </c>
      <c r="F1771" s="6" t="s">
        <v>6402</v>
      </c>
      <c r="G1771" s="6">
        <v>968</v>
      </c>
      <c r="H1771" s="6">
        <v>9910</v>
      </c>
      <c r="I1771" s="6">
        <v>0</v>
      </c>
      <c r="J1771" s="6">
        <v>0</v>
      </c>
      <c r="K1771" s="6">
        <v>0</v>
      </c>
      <c r="L1771" s="6"/>
      <c r="M1771" s="6">
        <v>2022</v>
      </c>
      <c r="N1771" s="6" t="s">
        <v>7732</v>
      </c>
      <c r="O1771" s="6">
        <v>99</v>
      </c>
      <c r="P1771" s="6"/>
      <c r="Q1771" s="6" t="s">
        <v>7733</v>
      </c>
      <c r="R1771" s="6" t="s">
        <v>7734</v>
      </c>
      <c r="S1771" s="6"/>
      <c r="T1771" s="6" t="s">
        <v>736</v>
      </c>
      <c r="U1771">
        <f t="shared" si="27"/>
        <v>2</v>
      </c>
    </row>
    <row r="1772" spans="1:21" x14ac:dyDescent="0.2">
      <c r="A1772" s="6" t="s">
        <v>9959</v>
      </c>
      <c r="B1772" s="6" t="s">
        <v>9960</v>
      </c>
      <c r="C1772" s="6">
        <v>3519070</v>
      </c>
      <c r="D1772" s="6" t="s">
        <v>8509</v>
      </c>
      <c r="E1772" s="6" t="s">
        <v>9965</v>
      </c>
      <c r="F1772" s="6" t="s">
        <v>6402</v>
      </c>
      <c r="G1772" s="6">
        <v>568</v>
      </c>
      <c r="H1772" s="6">
        <v>9910</v>
      </c>
      <c r="I1772" s="6">
        <v>0</v>
      </c>
      <c r="J1772" s="6">
        <v>0</v>
      </c>
      <c r="K1772" s="6">
        <v>0</v>
      </c>
      <c r="L1772" s="6"/>
      <c r="M1772" s="6">
        <v>2022</v>
      </c>
      <c r="N1772" s="6" t="s">
        <v>7732</v>
      </c>
      <c r="O1772" s="6">
        <v>99</v>
      </c>
      <c r="P1772" s="6"/>
      <c r="Q1772" s="6" t="s">
        <v>7733</v>
      </c>
      <c r="R1772" s="6" t="s">
        <v>7734</v>
      </c>
      <c r="S1772" s="6"/>
      <c r="T1772" s="6" t="s">
        <v>737</v>
      </c>
      <c r="U1772">
        <f t="shared" si="27"/>
        <v>1</v>
      </c>
    </row>
    <row r="1773" spans="1:21" x14ac:dyDescent="0.2">
      <c r="A1773" s="6" t="s">
        <v>9966</v>
      </c>
      <c r="B1773" s="6" t="s">
        <v>9960</v>
      </c>
      <c r="C1773" s="6">
        <v>3519070</v>
      </c>
      <c r="D1773" s="6" t="s">
        <v>9967</v>
      </c>
      <c r="E1773" s="6" t="s">
        <v>7313</v>
      </c>
      <c r="F1773" s="6" t="s">
        <v>6402</v>
      </c>
      <c r="G1773" s="6">
        <v>6640</v>
      </c>
      <c r="H1773" s="6">
        <v>9357</v>
      </c>
      <c r="I1773" s="6">
        <v>0</v>
      </c>
      <c r="J1773" s="6">
        <v>1</v>
      </c>
      <c r="K1773" s="6">
        <v>0</v>
      </c>
      <c r="L1773" s="6"/>
      <c r="M1773" s="6">
        <v>2022</v>
      </c>
      <c r="N1773" s="6" t="s">
        <v>7740</v>
      </c>
      <c r="O1773" s="6">
        <v>99</v>
      </c>
      <c r="P1773" s="6"/>
      <c r="Q1773" s="6" t="s">
        <v>7733</v>
      </c>
      <c r="R1773" s="6" t="s">
        <v>7734</v>
      </c>
      <c r="S1773" s="6"/>
      <c r="T1773" s="6" t="s">
        <v>2843</v>
      </c>
      <c r="U1773">
        <f t="shared" si="27"/>
        <v>2</v>
      </c>
    </row>
    <row r="1774" spans="1:21" x14ac:dyDescent="0.2">
      <c r="A1774" s="6" t="s">
        <v>9966</v>
      </c>
      <c r="B1774" s="6" t="s">
        <v>9960</v>
      </c>
      <c r="C1774" s="6">
        <v>3519070</v>
      </c>
      <c r="D1774" s="6" t="s">
        <v>7010</v>
      </c>
      <c r="E1774" s="6" t="s">
        <v>9143</v>
      </c>
      <c r="F1774" s="6" t="s">
        <v>6402</v>
      </c>
      <c r="G1774" s="6">
        <v>2717</v>
      </c>
      <c r="H1774" s="6">
        <v>9357</v>
      </c>
      <c r="I1774" s="6">
        <v>0</v>
      </c>
      <c r="J1774" s="6">
        <v>0</v>
      </c>
      <c r="K1774" s="6">
        <v>0</v>
      </c>
      <c r="L1774" s="6"/>
      <c r="M1774" s="6">
        <v>2022</v>
      </c>
      <c r="N1774" s="6" t="s">
        <v>7740</v>
      </c>
      <c r="O1774" s="6">
        <v>99</v>
      </c>
      <c r="P1774" s="6"/>
      <c r="Q1774" s="6" t="s">
        <v>7733</v>
      </c>
      <c r="R1774" s="6" t="s">
        <v>7734</v>
      </c>
      <c r="S1774" s="6"/>
      <c r="T1774" s="6" t="s">
        <v>2844</v>
      </c>
      <c r="U1774">
        <f t="shared" si="27"/>
        <v>1</v>
      </c>
    </row>
    <row r="1775" spans="1:21" x14ac:dyDescent="0.2">
      <c r="A1775" s="6" t="s">
        <v>9968</v>
      </c>
      <c r="B1775" s="6" t="s">
        <v>9960</v>
      </c>
      <c r="C1775" s="6">
        <v>3519070</v>
      </c>
      <c r="D1775" s="6" t="s">
        <v>7710</v>
      </c>
      <c r="E1775" s="6" t="s">
        <v>9969</v>
      </c>
      <c r="F1775" s="6" t="s">
        <v>6402</v>
      </c>
      <c r="G1775" s="6">
        <v>896</v>
      </c>
      <c r="H1775" s="6">
        <v>1268</v>
      </c>
      <c r="I1775" s="6">
        <v>0</v>
      </c>
      <c r="J1775" s="6">
        <v>1</v>
      </c>
      <c r="K1775" s="6">
        <v>0</v>
      </c>
      <c r="L1775" s="6"/>
      <c r="M1775" s="6">
        <v>2022</v>
      </c>
      <c r="N1775" s="6" t="s">
        <v>7745</v>
      </c>
      <c r="O1775" s="6">
        <v>1</v>
      </c>
      <c r="P1775" s="6"/>
      <c r="Q1775" s="6" t="s">
        <v>7733</v>
      </c>
      <c r="R1775" s="6" t="s">
        <v>7734</v>
      </c>
      <c r="S1775" s="6"/>
      <c r="T1775" s="6" t="s">
        <v>2842</v>
      </c>
      <c r="U1775">
        <f t="shared" si="27"/>
        <v>3</v>
      </c>
    </row>
    <row r="1776" spans="1:21" x14ac:dyDescent="0.2">
      <c r="A1776" s="6" t="s">
        <v>9968</v>
      </c>
      <c r="B1776" s="6" t="s">
        <v>9960</v>
      </c>
      <c r="C1776" s="6">
        <v>3519070</v>
      </c>
      <c r="D1776" s="6" t="s">
        <v>6459</v>
      </c>
      <c r="E1776" s="6" t="s">
        <v>9970</v>
      </c>
      <c r="F1776" s="6" t="s">
        <v>6402</v>
      </c>
      <c r="G1776" s="6">
        <v>300</v>
      </c>
      <c r="H1776" s="6">
        <v>1268</v>
      </c>
      <c r="I1776" s="6">
        <v>0</v>
      </c>
      <c r="J1776" s="6">
        <v>0</v>
      </c>
      <c r="K1776" s="6">
        <v>0</v>
      </c>
      <c r="L1776" s="6"/>
      <c r="M1776" s="6">
        <v>2022</v>
      </c>
      <c r="N1776" s="6" t="s">
        <v>7745</v>
      </c>
      <c r="O1776" s="6">
        <v>1</v>
      </c>
      <c r="P1776" s="6"/>
      <c r="Q1776" s="6" t="s">
        <v>7733</v>
      </c>
      <c r="R1776" s="6" t="s">
        <v>7734</v>
      </c>
      <c r="S1776" s="6"/>
      <c r="T1776" s="6" t="s">
        <v>2845</v>
      </c>
      <c r="U1776">
        <f t="shared" si="27"/>
        <v>2</v>
      </c>
    </row>
    <row r="1777" spans="1:21" x14ac:dyDescent="0.2">
      <c r="A1777" s="6" t="s">
        <v>9968</v>
      </c>
      <c r="B1777" s="6" t="s">
        <v>9960</v>
      </c>
      <c r="C1777" s="6">
        <v>3519070</v>
      </c>
      <c r="D1777" s="6" t="s">
        <v>6474</v>
      </c>
      <c r="E1777" s="6" t="s">
        <v>9971</v>
      </c>
      <c r="F1777" s="6" t="s">
        <v>6402</v>
      </c>
      <c r="G1777" s="6">
        <v>72</v>
      </c>
      <c r="H1777" s="6">
        <v>1268</v>
      </c>
      <c r="I1777" s="6">
        <v>0</v>
      </c>
      <c r="J1777" s="6">
        <v>0</v>
      </c>
      <c r="K1777" s="6">
        <v>0</v>
      </c>
      <c r="L1777" s="6"/>
      <c r="M1777" s="6">
        <v>2022</v>
      </c>
      <c r="N1777" s="6" t="s">
        <v>7745</v>
      </c>
      <c r="O1777" s="6">
        <v>1</v>
      </c>
      <c r="P1777" s="6"/>
      <c r="Q1777" s="6" t="s">
        <v>7733</v>
      </c>
      <c r="R1777" s="6" t="s">
        <v>7734</v>
      </c>
      <c r="S1777" s="6"/>
      <c r="T1777" s="6" t="s">
        <v>2846</v>
      </c>
      <c r="U1777">
        <f t="shared" si="27"/>
        <v>1</v>
      </c>
    </row>
    <row r="1778" spans="1:21" x14ac:dyDescent="0.2">
      <c r="A1778" s="6" t="s">
        <v>9972</v>
      </c>
      <c r="B1778" s="6" t="s">
        <v>9960</v>
      </c>
      <c r="C1778" s="6">
        <v>3519070</v>
      </c>
      <c r="D1778" s="6" t="s">
        <v>7326</v>
      </c>
      <c r="E1778" s="6" t="s">
        <v>9973</v>
      </c>
      <c r="F1778" s="6" t="s">
        <v>6402</v>
      </c>
      <c r="G1778" s="6">
        <v>336</v>
      </c>
      <c r="H1778" s="6">
        <v>2748</v>
      </c>
      <c r="I1778" s="6">
        <v>0</v>
      </c>
      <c r="J1778" s="6">
        <v>0</v>
      </c>
      <c r="K1778" s="6">
        <v>0</v>
      </c>
      <c r="L1778" s="6"/>
      <c r="M1778" s="6">
        <v>2022</v>
      </c>
      <c r="N1778" s="6" t="s">
        <v>7745</v>
      </c>
      <c r="O1778" s="6">
        <v>2</v>
      </c>
      <c r="P1778" s="6"/>
      <c r="Q1778" s="6" t="s">
        <v>7733</v>
      </c>
      <c r="R1778" s="6" t="s">
        <v>7734</v>
      </c>
      <c r="S1778" s="6"/>
      <c r="T1778" s="6" t="s">
        <v>2847</v>
      </c>
      <c r="U1778">
        <f t="shared" si="27"/>
        <v>4</v>
      </c>
    </row>
    <row r="1779" spans="1:21" x14ac:dyDescent="0.2">
      <c r="A1779" s="6" t="s">
        <v>9972</v>
      </c>
      <c r="B1779" s="6" t="s">
        <v>9960</v>
      </c>
      <c r="C1779" s="6">
        <v>3519070</v>
      </c>
      <c r="D1779" s="6" t="s">
        <v>6838</v>
      </c>
      <c r="E1779" s="6" t="s">
        <v>9974</v>
      </c>
      <c r="F1779" s="6" t="s">
        <v>6402</v>
      </c>
      <c r="G1779" s="6">
        <v>1048</v>
      </c>
      <c r="H1779" s="6">
        <v>2748</v>
      </c>
      <c r="I1779" s="6">
        <v>1</v>
      </c>
      <c r="J1779" s="6">
        <v>1</v>
      </c>
      <c r="K1779" s="6">
        <v>0</v>
      </c>
      <c r="L1779" s="6"/>
      <c r="M1779" s="6">
        <v>2022</v>
      </c>
      <c r="N1779" s="6" t="s">
        <v>7745</v>
      </c>
      <c r="O1779" s="6">
        <v>2</v>
      </c>
      <c r="P1779" s="6"/>
      <c r="Q1779" s="6" t="s">
        <v>7733</v>
      </c>
      <c r="R1779" s="6" t="s">
        <v>7734</v>
      </c>
      <c r="S1779" s="6"/>
      <c r="T1779" s="6" t="s">
        <v>2841</v>
      </c>
      <c r="U1779">
        <f t="shared" si="27"/>
        <v>3</v>
      </c>
    </row>
    <row r="1780" spans="1:21" x14ac:dyDescent="0.2">
      <c r="A1780" s="6" t="s">
        <v>9972</v>
      </c>
      <c r="B1780" s="6" t="s">
        <v>9960</v>
      </c>
      <c r="C1780" s="6">
        <v>3519070</v>
      </c>
      <c r="D1780" s="6" t="s">
        <v>6712</v>
      </c>
      <c r="E1780" s="6" t="s">
        <v>9975</v>
      </c>
      <c r="F1780" s="6" t="s">
        <v>6402</v>
      </c>
      <c r="G1780" s="6">
        <v>583</v>
      </c>
      <c r="H1780" s="6">
        <v>2748</v>
      </c>
      <c r="I1780" s="6">
        <v>0</v>
      </c>
      <c r="J1780" s="6">
        <v>0</v>
      </c>
      <c r="K1780" s="6">
        <v>0</v>
      </c>
      <c r="L1780" s="6"/>
      <c r="M1780" s="6">
        <v>2022</v>
      </c>
      <c r="N1780" s="6" t="s">
        <v>7745</v>
      </c>
      <c r="O1780" s="6">
        <v>2</v>
      </c>
      <c r="P1780" s="6"/>
      <c r="Q1780" s="6" t="s">
        <v>7733</v>
      </c>
      <c r="R1780" s="6" t="s">
        <v>7734</v>
      </c>
      <c r="S1780" s="6"/>
      <c r="T1780" s="6" t="s">
        <v>2848</v>
      </c>
      <c r="U1780">
        <f t="shared" si="27"/>
        <v>2</v>
      </c>
    </row>
    <row r="1781" spans="1:21" x14ac:dyDescent="0.2">
      <c r="A1781" s="6" t="s">
        <v>9972</v>
      </c>
      <c r="B1781" s="6" t="s">
        <v>9960</v>
      </c>
      <c r="C1781" s="6">
        <v>3519070</v>
      </c>
      <c r="D1781" s="6" t="s">
        <v>7689</v>
      </c>
      <c r="E1781" s="6" t="s">
        <v>9976</v>
      </c>
      <c r="F1781" s="6" t="s">
        <v>6402</v>
      </c>
      <c r="G1781" s="6">
        <v>781</v>
      </c>
      <c r="H1781" s="6">
        <v>2748</v>
      </c>
      <c r="I1781" s="6">
        <v>0</v>
      </c>
      <c r="J1781" s="6">
        <v>0</v>
      </c>
      <c r="K1781" s="6">
        <v>0</v>
      </c>
      <c r="L1781" s="6"/>
      <c r="M1781" s="6">
        <v>2022</v>
      </c>
      <c r="N1781" s="6" t="s">
        <v>7745</v>
      </c>
      <c r="O1781" s="6">
        <v>2</v>
      </c>
      <c r="P1781" s="6"/>
      <c r="Q1781" s="6" t="s">
        <v>7733</v>
      </c>
      <c r="R1781" s="6" t="s">
        <v>7734</v>
      </c>
      <c r="S1781" s="6"/>
      <c r="T1781" s="6" t="s">
        <v>2849</v>
      </c>
      <c r="U1781">
        <f t="shared" si="27"/>
        <v>1</v>
      </c>
    </row>
    <row r="1782" spans="1:21" x14ac:dyDescent="0.2">
      <c r="A1782" s="6" t="s">
        <v>9977</v>
      </c>
      <c r="B1782" s="6" t="s">
        <v>9960</v>
      </c>
      <c r="C1782" s="6">
        <v>3519070</v>
      </c>
      <c r="D1782" s="6" t="s">
        <v>6406</v>
      </c>
      <c r="E1782" s="6" t="s">
        <v>9978</v>
      </c>
      <c r="F1782" s="6" t="s">
        <v>6402</v>
      </c>
      <c r="G1782" s="6">
        <v>1150</v>
      </c>
      <c r="H1782" s="6">
        <v>2260</v>
      </c>
      <c r="I1782" s="6">
        <v>1</v>
      </c>
      <c r="J1782" s="6">
        <v>1</v>
      </c>
      <c r="K1782" s="6">
        <v>0</v>
      </c>
      <c r="L1782" s="6"/>
      <c r="M1782" s="6">
        <v>2022</v>
      </c>
      <c r="N1782" s="6" t="s">
        <v>7745</v>
      </c>
      <c r="O1782" s="6">
        <v>3</v>
      </c>
      <c r="P1782" s="6"/>
      <c r="Q1782" s="6" t="s">
        <v>7733</v>
      </c>
      <c r="R1782" s="6" t="s">
        <v>7734</v>
      </c>
      <c r="S1782" s="6"/>
      <c r="T1782" s="6" t="s">
        <v>2840</v>
      </c>
      <c r="U1782">
        <f t="shared" si="27"/>
        <v>4</v>
      </c>
    </row>
    <row r="1783" spans="1:21" x14ac:dyDescent="0.2">
      <c r="A1783" s="6" t="s">
        <v>9977</v>
      </c>
      <c r="B1783" s="6" t="s">
        <v>9960</v>
      </c>
      <c r="C1783" s="6">
        <v>3519070</v>
      </c>
      <c r="D1783" s="6" t="s">
        <v>6857</v>
      </c>
      <c r="E1783" s="6" t="s">
        <v>7923</v>
      </c>
      <c r="F1783" s="6" t="s">
        <v>6402</v>
      </c>
      <c r="G1783" s="6">
        <v>598</v>
      </c>
      <c r="H1783" s="6">
        <v>2260</v>
      </c>
      <c r="I1783" s="6">
        <v>0</v>
      </c>
      <c r="J1783" s="6">
        <v>0</v>
      </c>
      <c r="K1783" s="6">
        <v>0</v>
      </c>
      <c r="L1783" s="6"/>
      <c r="M1783" s="6">
        <v>2022</v>
      </c>
      <c r="N1783" s="6" t="s">
        <v>7745</v>
      </c>
      <c r="O1783" s="6">
        <v>3</v>
      </c>
      <c r="P1783" s="6"/>
      <c r="Q1783" s="6" t="s">
        <v>7733</v>
      </c>
      <c r="R1783" s="6" t="s">
        <v>7734</v>
      </c>
      <c r="S1783" s="6"/>
      <c r="T1783" s="6" t="s">
        <v>2850</v>
      </c>
      <c r="U1783">
        <f t="shared" si="27"/>
        <v>3</v>
      </c>
    </row>
    <row r="1784" spans="1:21" x14ac:dyDescent="0.2">
      <c r="A1784" s="6" t="s">
        <v>9977</v>
      </c>
      <c r="B1784" s="6" t="s">
        <v>9960</v>
      </c>
      <c r="C1784" s="6">
        <v>3519070</v>
      </c>
      <c r="D1784" s="6" t="s">
        <v>7170</v>
      </c>
      <c r="E1784" s="6" t="s">
        <v>9778</v>
      </c>
      <c r="F1784" s="6" t="s">
        <v>6402</v>
      </c>
      <c r="G1784" s="6">
        <v>358</v>
      </c>
      <c r="H1784" s="6">
        <v>2260</v>
      </c>
      <c r="I1784" s="6">
        <v>0</v>
      </c>
      <c r="J1784" s="6">
        <v>0</v>
      </c>
      <c r="K1784" s="6">
        <v>0</v>
      </c>
      <c r="L1784" s="6"/>
      <c r="M1784" s="6">
        <v>2022</v>
      </c>
      <c r="N1784" s="6" t="s">
        <v>7745</v>
      </c>
      <c r="O1784" s="6">
        <v>3</v>
      </c>
      <c r="P1784" s="6"/>
      <c r="Q1784" s="6" t="s">
        <v>7733</v>
      </c>
      <c r="R1784" s="6" t="s">
        <v>7734</v>
      </c>
      <c r="S1784" s="6"/>
      <c r="T1784" s="6" t="s">
        <v>2851</v>
      </c>
      <c r="U1784">
        <f t="shared" si="27"/>
        <v>2</v>
      </c>
    </row>
    <row r="1785" spans="1:21" x14ac:dyDescent="0.2">
      <c r="A1785" s="6" t="s">
        <v>9977</v>
      </c>
      <c r="B1785" s="6" t="s">
        <v>9960</v>
      </c>
      <c r="C1785" s="6">
        <v>3519070</v>
      </c>
      <c r="D1785" s="6" t="s">
        <v>6535</v>
      </c>
      <c r="E1785" s="6" t="s">
        <v>9979</v>
      </c>
      <c r="F1785" s="6" t="s">
        <v>6402</v>
      </c>
      <c r="G1785" s="6">
        <v>154</v>
      </c>
      <c r="H1785" s="6">
        <v>2260</v>
      </c>
      <c r="I1785" s="6">
        <v>0</v>
      </c>
      <c r="J1785" s="6">
        <v>0</v>
      </c>
      <c r="K1785" s="6">
        <v>0</v>
      </c>
      <c r="L1785" s="6"/>
      <c r="M1785" s="6">
        <v>2022</v>
      </c>
      <c r="N1785" s="6" t="s">
        <v>7745</v>
      </c>
      <c r="O1785" s="6">
        <v>3</v>
      </c>
      <c r="P1785" s="6"/>
      <c r="Q1785" s="6" t="s">
        <v>7733</v>
      </c>
      <c r="R1785" s="6" t="s">
        <v>7734</v>
      </c>
      <c r="S1785" s="6"/>
      <c r="T1785" s="6" t="s">
        <v>2852</v>
      </c>
      <c r="U1785">
        <f t="shared" si="27"/>
        <v>1</v>
      </c>
    </row>
    <row r="1786" spans="1:21" x14ac:dyDescent="0.2">
      <c r="A1786" s="6" t="s">
        <v>9980</v>
      </c>
      <c r="B1786" s="6" t="s">
        <v>9960</v>
      </c>
      <c r="C1786" s="6">
        <v>3519070</v>
      </c>
      <c r="D1786" s="6" t="s">
        <v>6736</v>
      </c>
      <c r="E1786" s="6" t="s">
        <v>9981</v>
      </c>
      <c r="F1786" s="6" t="s">
        <v>6402</v>
      </c>
      <c r="G1786" s="6">
        <v>884</v>
      </c>
      <c r="H1786" s="6">
        <v>2188</v>
      </c>
      <c r="I1786" s="6">
        <v>0</v>
      </c>
      <c r="J1786" s="6">
        <v>1</v>
      </c>
      <c r="K1786" s="6">
        <v>0</v>
      </c>
      <c r="L1786" s="6"/>
      <c r="M1786" s="6">
        <v>2022</v>
      </c>
      <c r="N1786" s="6" t="s">
        <v>7745</v>
      </c>
      <c r="O1786" s="6">
        <v>4</v>
      </c>
      <c r="P1786" s="6"/>
      <c r="Q1786" s="6" t="s">
        <v>7733</v>
      </c>
      <c r="R1786" s="6" t="s">
        <v>7734</v>
      </c>
      <c r="S1786" s="6"/>
      <c r="T1786" s="6" t="s">
        <v>2839</v>
      </c>
      <c r="U1786">
        <f t="shared" si="27"/>
        <v>4</v>
      </c>
    </row>
    <row r="1787" spans="1:21" x14ac:dyDescent="0.2">
      <c r="A1787" s="6" t="s">
        <v>9980</v>
      </c>
      <c r="B1787" s="6" t="s">
        <v>9960</v>
      </c>
      <c r="C1787" s="6">
        <v>3519070</v>
      </c>
      <c r="D1787" s="6" t="s">
        <v>6459</v>
      </c>
      <c r="E1787" s="6" t="s">
        <v>6669</v>
      </c>
      <c r="F1787" s="6" t="s">
        <v>6402</v>
      </c>
      <c r="G1787" s="6">
        <v>830</v>
      </c>
      <c r="H1787" s="6">
        <v>2188</v>
      </c>
      <c r="I1787" s="6">
        <v>0</v>
      </c>
      <c r="J1787" s="6">
        <v>0</v>
      </c>
      <c r="K1787" s="6">
        <v>0</v>
      </c>
      <c r="L1787" s="6"/>
      <c r="M1787" s="6">
        <v>2022</v>
      </c>
      <c r="N1787" s="6" t="s">
        <v>7745</v>
      </c>
      <c r="O1787" s="6">
        <v>4</v>
      </c>
      <c r="P1787" s="6"/>
      <c r="Q1787" s="6" t="s">
        <v>7733</v>
      </c>
      <c r="R1787" s="6" t="s">
        <v>7734</v>
      </c>
      <c r="S1787" s="6"/>
      <c r="T1787" s="6" t="s">
        <v>2853</v>
      </c>
      <c r="U1787">
        <f t="shared" si="27"/>
        <v>3</v>
      </c>
    </row>
    <row r="1788" spans="1:21" x14ac:dyDescent="0.2">
      <c r="A1788" s="6" t="s">
        <v>9980</v>
      </c>
      <c r="B1788" s="6" t="s">
        <v>9960</v>
      </c>
      <c r="C1788" s="6">
        <v>3519070</v>
      </c>
      <c r="D1788" s="6" t="s">
        <v>6871</v>
      </c>
      <c r="E1788" s="6" t="s">
        <v>9982</v>
      </c>
      <c r="F1788" s="6" t="s">
        <v>6402</v>
      </c>
      <c r="G1788" s="6">
        <v>302</v>
      </c>
      <c r="H1788" s="6">
        <v>2188</v>
      </c>
      <c r="I1788" s="6">
        <v>0</v>
      </c>
      <c r="J1788" s="6">
        <v>0</v>
      </c>
      <c r="K1788" s="6">
        <v>0</v>
      </c>
      <c r="L1788" s="6"/>
      <c r="M1788" s="6">
        <v>2022</v>
      </c>
      <c r="N1788" s="6" t="s">
        <v>7745</v>
      </c>
      <c r="O1788" s="6">
        <v>4</v>
      </c>
      <c r="P1788" s="6"/>
      <c r="Q1788" s="6" t="s">
        <v>7733</v>
      </c>
      <c r="R1788" s="6" t="s">
        <v>7734</v>
      </c>
      <c r="S1788" s="6"/>
      <c r="T1788" s="6" t="s">
        <v>2854</v>
      </c>
      <c r="U1788">
        <f t="shared" si="27"/>
        <v>2</v>
      </c>
    </row>
    <row r="1789" spans="1:21" x14ac:dyDescent="0.2">
      <c r="A1789" s="6" t="s">
        <v>9980</v>
      </c>
      <c r="B1789" s="6" t="s">
        <v>9960</v>
      </c>
      <c r="C1789" s="6">
        <v>3519070</v>
      </c>
      <c r="D1789" s="6" t="s">
        <v>6921</v>
      </c>
      <c r="E1789" s="6" t="s">
        <v>9983</v>
      </c>
      <c r="F1789" s="6" t="s">
        <v>6402</v>
      </c>
      <c r="G1789" s="6">
        <v>172</v>
      </c>
      <c r="H1789" s="6">
        <v>2188</v>
      </c>
      <c r="I1789" s="6">
        <v>0</v>
      </c>
      <c r="J1789" s="6">
        <v>0</v>
      </c>
      <c r="K1789" s="6">
        <v>0</v>
      </c>
      <c r="L1789" s="6"/>
      <c r="M1789" s="6">
        <v>2022</v>
      </c>
      <c r="N1789" s="6" t="s">
        <v>7745</v>
      </c>
      <c r="O1789" s="6">
        <v>4</v>
      </c>
      <c r="P1789" s="6"/>
      <c r="Q1789" s="6" t="s">
        <v>7733</v>
      </c>
      <c r="R1789" s="6" t="s">
        <v>7734</v>
      </c>
      <c r="S1789" s="6"/>
      <c r="T1789" s="6" t="s">
        <v>2855</v>
      </c>
      <c r="U1789">
        <f t="shared" si="27"/>
        <v>1</v>
      </c>
    </row>
    <row r="1790" spans="1:21" x14ac:dyDescent="0.2">
      <c r="A1790" s="6" t="s">
        <v>9984</v>
      </c>
      <c r="B1790" s="6" t="s">
        <v>9960</v>
      </c>
      <c r="C1790" s="6">
        <v>3519070</v>
      </c>
      <c r="D1790" s="6" t="s">
        <v>6466</v>
      </c>
      <c r="E1790" s="6" t="s">
        <v>6736</v>
      </c>
      <c r="F1790" s="6" t="s">
        <v>6402</v>
      </c>
      <c r="G1790" s="6">
        <v>923</v>
      </c>
      <c r="H1790" s="6">
        <v>1320</v>
      </c>
      <c r="I1790" s="6">
        <v>0</v>
      </c>
      <c r="J1790" s="6">
        <v>1</v>
      </c>
      <c r="K1790" s="6">
        <v>0</v>
      </c>
      <c r="L1790" s="6"/>
      <c r="M1790" s="6">
        <v>2022</v>
      </c>
      <c r="N1790" s="6" t="s">
        <v>7745</v>
      </c>
      <c r="O1790" s="6">
        <v>5</v>
      </c>
      <c r="P1790" s="6"/>
      <c r="Q1790" s="6" t="s">
        <v>7733</v>
      </c>
      <c r="R1790" s="6" t="s">
        <v>7734</v>
      </c>
      <c r="S1790" s="6"/>
      <c r="T1790" s="6" t="s">
        <v>2838</v>
      </c>
      <c r="U1790">
        <f t="shared" si="27"/>
        <v>2</v>
      </c>
    </row>
    <row r="1791" spans="1:21" x14ac:dyDescent="0.2">
      <c r="A1791" s="6" t="s">
        <v>9984</v>
      </c>
      <c r="B1791" s="6" t="s">
        <v>9960</v>
      </c>
      <c r="C1791" s="6">
        <v>3519070</v>
      </c>
      <c r="D1791" s="6" t="s">
        <v>6412</v>
      </c>
      <c r="E1791" s="6" t="s">
        <v>9985</v>
      </c>
      <c r="F1791" s="6" t="s">
        <v>6402</v>
      </c>
      <c r="G1791" s="6">
        <v>397</v>
      </c>
      <c r="H1791" s="6">
        <v>1320</v>
      </c>
      <c r="I1791" s="6">
        <v>0</v>
      </c>
      <c r="J1791" s="6">
        <v>0</v>
      </c>
      <c r="K1791" s="6">
        <v>0</v>
      </c>
      <c r="L1791" s="6"/>
      <c r="M1791" s="6">
        <v>2022</v>
      </c>
      <c r="N1791" s="6" t="s">
        <v>7745</v>
      </c>
      <c r="O1791" s="6">
        <v>5</v>
      </c>
      <c r="P1791" s="6"/>
      <c r="Q1791" s="6" t="s">
        <v>7733</v>
      </c>
      <c r="R1791" s="6" t="s">
        <v>7734</v>
      </c>
      <c r="S1791" s="6"/>
      <c r="T1791" s="6" t="s">
        <v>2856</v>
      </c>
      <c r="U1791">
        <f t="shared" si="27"/>
        <v>1</v>
      </c>
    </row>
    <row r="1792" spans="1:21" x14ac:dyDescent="0.2">
      <c r="A1792" s="6" t="s">
        <v>9986</v>
      </c>
      <c r="B1792" s="6" t="s">
        <v>9987</v>
      </c>
      <c r="C1792" s="6">
        <v>3552036</v>
      </c>
      <c r="D1792" s="6" t="s">
        <v>6622</v>
      </c>
      <c r="E1792" s="6" t="s">
        <v>9988</v>
      </c>
      <c r="F1792" s="6" t="s">
        <v>6402</v>
      </c>
      <c r="G1792" s="6">
        <v>0</v>
      </c>
      <c r="H1792" s="6"/>
      <c r="I1792" s="6">
        <v>0</v>
      </c>
      <c r="J1792" s="6">
        <v>1</v>
      </c>
      <c r="K1792" s="6">
        <v>1</v>
      </c>
      <c r="L1792" s="6"/>
      <c r="M1792" s="6">
        <v>2022</v>
      </c>
      <c r="N1792" s="6" t="s">
        <v>7732</v>
      </c>
      <c r="O1792" s="6">
        <v>99</v>
      </c>
      <c r="P1792" s="6"/>
      <c r="Q1792" s="6" t="s">
        <v>7733</v>
      </c>
      <c r="R1792" s="6" t="s">
        <v>7734</v>
      </c>
      <c r="S1792" s="6"/>
      <c r="T1792" s="6" t="s">
        <v>867</v>
      </c>
      <c r="U1792">
        <f t="shared" si="27"/>
        <v>1</v>
      </c>
    </row>
    <row r="1793" spans="1:21" x14ac:dyDescent="0.2">
      <c r="A1793" s="6" t="s">
        <v>9989</v>
      </c>
      <c r="B1793" s="6" t="s">
        <v>9987</v>
      </c>
      <c r="C1793" s="6">
        <v>3552036</v>
      </c>
      <c r="D1793" s="6" t="s">
        <v>6580</v>
      </c>
      <c r="E1793" s="6" t="s">
        <v>6679</v>
      </c>
      <c r="F1793" s="6" t="s">
        <v>6402</v>
      </c>
      <c r="G1793" s="6">
        <v>222</v>
      </c>
      <c r="H1793" s="6">
        <v>820</v>
      </c>
      <c r="I1793" s="6">
        <v>1</v>
      </c>
      <c r="J1793" s="6">
        <v>1</v>
      </c>
      <c r="K1793" s="6">
        <v>0</v>
      </c>
      <c r="L1793" s="6"/>
      <c r="M1793" s="6">
        <v>2022</v>
      </c>
      <c r="N1793" s="6" t="s">
        <v>7745</v>
      </c>
      <c r="O1793" s="6">
        <v>1</v>
      </c>
      <c r="P1793" s="6"/>
      <c r="Q1793" s="6" t="s">
        <v>7733</v>
      </c>
      <c r="R1793" s="6" t="s">
        <v>7734</v>
      </c>
      <c r="S1793" s="6"/>
      <c r="T1793" s="6" t="s">
        <v>3451</v>
      </c>
      <c r="U1793">
        <f t="shared" si="27"/>
        <v>5</v>
      </c>
    </row>
    <row r="1794" spans="1:21" x14ac:dyDescent="0.2">
      <c r="A1794" s="6" t="s">
        <v>9989</v>
      </c>
      <c r="B1794" s="6" t="s">
        <v>9987</v>
      </c>
      <c r="C1794" s="6">
        <v>3552036</v>
      </c>
      <c r="D1794" s="6" t="s">
        <v>6459</v>
      </c>
      <c r="E1794" s="6" t="s">
        <v>6977</v>
      </c>
      <c r="F1794" s="6" t="s">
        <v>6402</v>
      </c>
      <c r="G1794" s="6">
        <v>114</v>
      </c>
      <c r="H1794" s="6">
        <v>820</v>
      </c>
      <c r="I1794" s="6">
        <v>0</v>
      </c>
      <c r="J1794" s="6">
        <v>0</v>
      </c>
      <c r="K1794" s="6">
        <v>0</v>
      </c>
      <c r="L1794" s="6"/>
      <c r="M1794" s="6">
        <v>2022</v>
      </c>
      <c r="N1794" s="6" t="s">
        <v>7745</v>
      </c>
      <c r="O1794" s="6">
        <v>1</v>
      </c>
      <c r="P1794" s="6"/>
      <c r="Q1794" s="6" t="s">
        <v>7733</v>
      </c>
      <c r="R1794" s="6" t="s">
        <v>7734</v>
      </c>
      <c r="S1794" s="6"/>
      <c r="T1794" s="6" t="s">
        <v>3452</v>
      </c>
      <c r="U1794">
        <f t="shared" si="27"/>
        <v>4</v>
      </c>
    </row>
    <row r="1795" spans="1:21" x14ac:dyDescent="0.2">
      <c r="A1795" s="6" t="s">
        <v>9989</v>
      </c>
      <c r="B1795" s="6" t="s">
        <v>9987</v>
      </c>
      <c r="C1795" s="6">
        <v>3552036</v>
      </c>
      <c r="D1795" s="6" t="s">
        <v>6505</v>
      </c>
      <c r="E1795" s="6" t="s">
        <v>6847</v>
      </c>
      <c r="F1795" s="6" t="s">
        <v>6402</v>
      </c>
      <c r="G1795" s="6">
        <v>88</v>
      </c>
      <c r="H1795" s="6">
        <v>820</v>
      </c>
      <c r="I1795" s="6">
        <v>0</v>
      </c>
      <c r="J1795" s="6">
        <v>0</v>
      </c>
      <c r="K1795" s="6">
        <v>0</v>
      </c>
      <c r="L1795" s="6"/>
      <c r="M1795" s="6">
        <v>2022</v>
      </c>
      <c r="N1795" s="6" t="s">
        <v>7745</v>
      </c>
      <c r="O1795" s="6">
        <v>1</v>
      </c>
      <c r="P1795" s="6"/>
      <c r="Q1795" s="6" t="s">
        <v>7733</v>
      </c>
      <c r="R1795" s="6" t="s">
        <v>7734</v>
      </c>
      <c r="S1795" s="6"/>
      <c r="T1795" s="6" t="s">
        <v>3453</v>
      </c>
      <c r="U1795">
        <f t="shared" ref="U1795:U1858" si="28">COUNTIF(A1795:A8095,A1795)</f>
        <v>3</v>
      </c>
    </row>
    <row r="1796" spans="1:21" x14ac:dyDescent="0.2">
      <c r="A1796" s="6" t="s">
        <v>9989</v>
      </c>
      <c r="B1796" s="6" t="s">
        <v>9987</v>
      </c>
      <c r="C1796" s="6">
        <v>3552036</v>
      </c>
      <c r="D1796" s="6" t="s">
        <v>7346</v>
      </c>
      <c r="E1796" s="6" t="s">
        <v>9990</v>
      </c>
      <c r="F1796" s="6" t="s">
        <v>6402</v>
      </c>
      <c r="G1796" s="6">
        <v>194</v>
      </c>
      <c r="H1796" s="6">
        <v>820</v>
      </c>
      <c r="I1796" s="6">
        <v>0</v>
      </c>
      <c r="J1796" s="6">
        <v>1</v>
      </c>
      <c r="K1796" s="6">
        <v>0</v>
      </c>
      <c r="L1796" s="6"/>
      <c r="M1796" s="6">
        <v>2022</v>
      </c>
      <c r="N1796" s="6" t="s">
        <v>7745</v>
      </c>
      <c r="O1796" s="6">
        <v>1</v>
      </c>
      <c r="P1796" s="6"/>
      <c r="Q1796" s="6" t="s">
        <v>7733</v>
      </c>
      <c r="R1796" s="6" t="s">
        <v>7734</v>
      </c>
      <c r="S1796" s="6"/>
      <c r="T1796" s="6" t="s">
        <v>3450</v>
      </c>
      <c r="U1796">
        <f t="shared" si="28"/>
        <v>2</v>
      </c>
    </row>
    <row r="1797" spans="1:21" x14ac:dyDescent="0.2">
      <c r="A1797" s="6" t="s">
        <v>9989</v>
      </c>
      <c r="B1797" s="6" t="s">
        <v>9987</v>
      </c>
      <c r="C1797" s="6">
        <v>3552036</v>
      </c>
      <c r="D1797" s="6" t="s">
        <v>6406</v>
      </c>
      <c r="E1797" s="6" t="s">
        <v>9991</v>
      </c>
      <c r="F1797" s="6" t="s">
        <v>6402</v>
      </c>
      <c r="G1797" s="6">
        <v>202</v>
      </c>
      <c r="H1797" s="6">
        <v>820</v>
      </c>
      <c r="I1797" s="6">
        <v>0</v>
      </c>
      <c r="J1797" s="6">
        <v>1</v>
      </c>
      <c r="K1797" s="6">
        <v>0</v>
      </c>
      <c r="L1797" s="6"/>
      <c r="M1797" s="6">
        <v>2022</v>
      </c>
      <c r="N1797" s="6" t="s">
        <v>7745</v>
      </c>
      <c r="O1797" s="6">
        <v>1</v>
      </c>
      <c r="P1797" s="6"/>
      <c r="Q1797" s="6" t="s">
        <v>7733</v>
      </c>
      <c r="R1797" s="6" t="s">
        <v>7734</v>
      </c>
      <c r="S1797" s="6"/>
      <c r="T1797" s="6" t="s">
        <v>3449</v>
      </c>
      <c r="U1797">
        <f t="shared" si="28"/>
        <v>1</v>
      </c>
    </row>
    <row r="1798" spans="1:21" x14ac:dyDescent="0.2">
      <c r="A1798" s="6" t="s">
        <v>9992</v>
      </c>
      <c r="B1798" s="6" t="s">
        <v>9987</v>
      </c>
      <c r="C1798" s="6">
        <v>3552036</v>
      </c>
      <c r="D1798" s="6" t="s">
        <v>9993</v>
      </c>
      <c r="E1798" s="6" t="s">
        <v>9994</v>
      </c>
      <c r="F1798" s="6" t="s">
        <v>6402</v>
      </c>
      <c r="G1798" s="6">
        <v>0</v>
      </c>
      <c r="H1798" s="6"/>
      <c r="I1798" s="6">
        <v>0</v>
      </c>
      <c r="J1798" s="6">
        <v>1</v>
      </c>
      <c r="K1798" s="6">
        <v>1</v>
      </c>
      <c r="L1798" s="6"/>
      <c r="M1798" s="6">
        <v>2022</v>
      </c>
      <c r="N1798" s="6" t="s">
        <v>7745</v>
      </c>
      <c r="O1798" s="6">
        <v>2</v>
      </c>
      <c r="P1798" s="6"/>
      <c r="Q1798" s="6" t="s">
        <v>7733</v>
      </c>
      <c r="R1798" s="6" t="s">
        <v>7734</v>
      </c>
      <c r="S1798" s="6"/>
      <c r="T1798" s="6" t="s">
        <v>3448</v>
      </c>
      <c r="U1798">
        <f t="shared" si="28"/>
        <v>2</v>
      </c>
    </row>
    <row r="1799" spans="1:21" x14ac:dyDescent="0.2">
      <c r="A1799" s="6" t="s">
        <v>9992</v>
      </c>
      <c r="B1799" s="6" t="s">
        <v>9987</v>
      </c>
      <c r="C1799" s="6">
        <v>3552036</v>
      </c>
      <c r="D1799" s="6" t="s">
        <v>6889</v>
      </c>
      <c r="E1799" s="6" t="s">
        <v>9995</v>
      </c>
      <c r="F1799" s="6" t="s">
        <v>6402</v>
      </c>
      <c r="G1799" s="6">
        <v>0</v>
      </c>
      <c r="H1799" s="6"/>
      <c r="I1799" s="6">
        <v>0</v>
      </c>
      <c r="J1799" s="6">
        <v>1</v>
      </c>
      <c r="K1799" s="6">
        <v>1</v>
      </c>
      <c r="L1799" s="6"/>
      <c r="M1799" s="6">
        <v>2022</v>
      </c>
      <c r="N1799" s="6" t="s">
        <v>7745</v>
      </c>
      <c r="O1799" s="6">
        <v>2</v>
      </c>
      <c r="P1799" s="6"/>
      <c r="Q1799" s="6" t="s">
        <v>7733</v>
      </c>
      <c r="R1799" s="6" t="s">
        <v>7734</v>
      </c>
      <c r="S1799" s="6"/>
      <c r="T1799" s="6" t="s">
        <v>3447</v>
      </c>
      <c r="U1799">
        <f t="shared" si="28"/>
        <v>1</v>
      </c>
    </row>
    <row r="1800" spans="1:21" x14ac:dyDescent="0.2">
      <c r="A1800" s="6" t="s">
        <v>9996</v>
      </c>
      <c r="B1800" s="6" t="s">
        <v>6526</v>
      </c>
      <c r="C1800" s="6">
        <v>3519049</v>
      </c>
      <c r="D1800" s="6" t="s">
        <v>6428</v>
      </c>
      <c r="E1800" s="6" t="s">
        <v>9997</v>
      </c>
      <c r="F1800" s="6" t="s">
        <v>6402</v>
      </c>
      <c r="G1800" s="6">
        <v>0</v>
      </c>
      <c r="H1800" s="6"/>
      <c r="I1800" s="6">
        <v>1</v>
      </c>
      <c r="J1800" s="6">
        <v>1</v>
      </c>
      <c r="K1800" s="6">
        <v>1</v>
      </c>
      <c r="L1800" s="6"/>
      <c r="M1800" s="6">
        <v>2022</v>
      </c>
      <c r="N1800" s="6" t="s">
        <v>7732</v>
      </c>
      <c r="O1800" s="6">
        <v>99</v>
      </c>
      <c r="P1800" s="6"/>
      <c r="Q1800" s="6" t="s">
        <v>7733</v>
      </c>
      <c r="R1800" s="6" t="s">
        <v>7734</v>
      </c>
      <c r="S1800" s="6"/>
      <c r="T1800" s="6" t="s">
        <v>870</v>
      </c>
      <c r="U1800">
        <f t="shared" si="28"/>
        <v>1</v>
      </c>
    </row>
    <row r="1801" spans="1:21" x14ac:dyDescent="0.2">
      <c r="A1801" s="6" t="s">
        <v>9998</v>
      </c>
      <c r="B1801" s="6" t="s">
        <v>6526</v>
      </c>
      <c r="C1801" s="6">
        <v>3519049</v>
      </c>
      <c r="D1801" s="6" t="s">
        <v>9999</v>
      </c>
      <c r="E1801" s="6" t="s">
        <v>10000</v>
      </c>
      <c r="F1801" s="6" t="s">
        <v>6402</v>
      </c>
      <c r="G1801" s="6">
        <v>738</v>
      </c>
      <c r="H1801" s="6">
        <v>1327</v>
      </c>
      <c r="I1801" s="6">
        <v>1</v>
      </c>
      <c r="J1801" s="6">
        <v>1</v>
      </c>
      <c r="K1801" s="6">
        <v>0</v>
      </c>
      <c r="L1801" s="6"/>
      <c r="M1801" s="6">
        <v>2022</v>
      </c>
      <c r="N1801" s="6" t="s">
        <v>7745</v>
      </c>
      <c r="O1801" s="6">
        <v>1</v>
      </c>
      <c r="P1801" s="6"/>
      <c r="Q1801" s="6" t="s">
        <v>7733</v>
      </c>
      <c r="R1801" s="6" t="s">
        <v>7734</v>
      </c>
      <c r="S1801" s="6"/>
      <c r="T1801" s="6" t="s">
        <v>3476</v>
      </c>
      <c r="U1801">
        <f t="shared" si="28"/>
        <v>3</v>
      </c>
    </row>
    <row r="1802" spans="1:21" x14ac:dyDescent="0.2">
      <c r="A1802" s="6" t="s">
        <v>9998</v>
      </c>
      <c r="B1802" s="6" t="s">
        <v>6526</v>
      </c>
      <c r="C1802" s="6">
        <v>3519049</v>
      </c>
      <c r="D1802" s="6" t="s">
        <v>6580</v>
      </c>
      <c r="E1802" s="6" t="s">
        <v>7034</v>
      </c>
      <c r="F1802" s="6" t="s">
        <v>6402</v>
      </c>
      <c r="G1802" s="6">
        <v>518</v>
      </c>
      <c r="H1802" s="6">
        <v>1327</v>
      </c>
      <c r="I1802" s="6">
        <v>0</v>
      </c>
      <c r="J1802" s="6">
        <v>0</v>
      </c>
      <c r="K1802" s="6">
        <v>0</v>
      </c>
      <c r="L1802" s="6"/>
      <c r="M1802" s="6">
        <v>2022</v>
      </c>
      <c r="N1802" s="6" t="s">
        <v>7745</v>
      </c>
      <c r="O1802" s="6">
        <v>1</v>
      </c>
      <c r="P1802" s="6"/>
      <c r="Q1802" s="6" t="s">
        <v>7733</v>
      </c>
      <c r="R1802" s="6" t="s">
        <v>7734</v>
      </c>
      <c r="S1802" s="6"/>
      <c r="T1802" s="6" t="s">
        <v>3477</v>
      </c>
      <c r="U1802">
        <f t="shared" si="28"/>
        <v>2</v>
      </c>
    </row>
    <row r="1803" spans="1:21" x14ac:dyDescent="0.2">
      <c r="A1803" s="6" t="s">
        <v>9998</v>
      </c>
      <c r="B1803" s="6" t="s">
        <v>6526</v>
      </c>
      <c r="C1803" s="6">
        <v>3519049</v>
      </c>
      <c r="D1803" s="6" t="s">
        <v>7119</v>
      </c>
      <c r="E1803" s="6" t="s">
        <v>10001</v>
      </c>
      <c r="F1803" s="6" t="s">
        <v>6402</v>
      </c>
      <c r="G1803" s="6">
        <v>71</v>
      </c>
      <c r="H1803" s="6">
        <v>1327</v>
      </c>
      <c r="I1803" s="6">
        <v>0</v>
      </c>
      <c r="J1803" s="6">
        <v>0</v>
      </c>
      <c r="K1803" s="6">
        <v>0</v>
      </c>
      <c r="L1803" s="6"/>
      <c r="M1803" s="6">
        <v>2022</v>
      </c>
      <c r="N1803" s="6" t="s">
        <v>7745</v>
      </c>
      <c r="O1803" s="6">
        <v>1</v>
      </c>
      <c r="P1803" s="6"/>
      <c r="Q1803" s="6" t="s">
        <v>7733</v>
      </c>
      <c r="R1803" s="6" t="s">
        <v>7734</v>
      </c>
      <c r="S1803" s="6"/>
      <c r="T1803" s="6" t="s">
        <v>3478</v>
      </c>
      <c r="U1803">
        <f t="shared" si="28"/>
        <v>1</v>
      </c>
    </row>
    <row r="1804" spans="1:21" x14ac:dyDescent="0.2">
      <c r="A1804" s="6" t="s">
        <v>10002</v>
      </c>
      <c r="B1804" s="6" t="s">
        <v>6526</v>
      </c>
      <c r="C1804" s="6">
        <v>3519049</v>
      </c>
      <c r="D1804" s="6" t="s">
        <v>6425</v>
      </c>
      <c r="E1804" s="6" t="s">
        <v>10003</v>
      </c>
      <c r="F1804" s="6" t="s">
        <v>6402</v>
      </c>
      <c r="G1804" s="6">
        <v>0</v>
      </c>
      <c r="H1804" s="6"/>
      <c r="I1804" s="6">
        <v>1</v>
      </c>
      <c r="J1804" s="6">
        <v>1</v>
      </c>
      <c r="K1804" s="6">
        <v>1</v>
      </c>
      <c r="L1804" s="6"/>
      <c r="M1804" s="6">
        <v>2022</v>
      </c>
      <c r="N1804" s="6" t="s">
        <v>7745</v>
      </c>
      <c r="O1804" s="6">
        <v>2</v>
      </c>
      <c r="P1804" s="6"/>
      <c r="Q1804" s="6" t="s">
        <v>7733</v>
      </c>
      <c r="R1804" s="6" t="s">
        <v>7734</v>
      </c>
      <c r="S1804" s="6"/>
      <c r="T1804" s="6" t="s">
        <v>3475</v>
      </c>
      <c r="U1804">
        <f t="shared" si="28"/>
        <v>1</v>
      </c>
    </row>
    <row r="1805" spans="1:21" x14ac:dyDescent="0.2">
      <c r="A1805" s="6" t="s">
        <v>10004</v>
      </c>
      <c r="B1805" s="6" t="s">
        <v>6526</v>
      </c>
      <c r="C1805" s="6">
        <v>3519049</v>
      </c>
      <c r="D1805" s="6" t="s">
        <v>10005</v>
      </c>
      <c r="E1805" s="6" t="s">
        <v>10006</v>
      </c>
      <c r="F1805" s="6" t="s">
        <v>6402</v>
      </c>
      <c r="G1805" s="6">
        <v>120</v>
      </c>
      <c r="H1805" s="6">
        <v>548</v>
      </c>
      <c r="I1805" s="6">
        <v>1</v>
      </c>
      <c r="J1805" s="6">
        <v>0</v>
      </c>
      <c r="K1805" s="6">
        <v>0</v>
      </c>
      <c r="L1805" s="6"/>
      <c r="M1805" s="6">
        <v>2022</v>
      </c>
      <c r="N1805" s="6" t="s">
        <v>7745</v>
      </c>
      <c r="O1805" s="6">
        <v>3</v>
      </c>
      <c r="P1805" s="6"/>
      <c r="Q1805" s="6" t="s">
        <v>7733</v>
      </c>
      <c r="R1805" s="6" t="s">
        <v>7734</v>
      </c>
      <c r="S1805" s="6"/>
      <c r="T1805" s="6" t="s">
        <v>3479</v>
      </c>
      <c r="U1805">
        <f t="shared" si="28"/>
        <v>4</v>
      </c>
    </row>
    <row r="1806" spans="1:21" x14ac:dyDescent="0.2">
      <c r="A1806" s="6" t="s">
        <v>10004</v>
      </c>
      <c r="B1806" s="6" t="s">
        <v>6526</v>
      </c>
      <c r="C1806" s="6">
        <v>3519049</v>
      </c>
      <c r="D1806" s="6" t="s">
        <v>6656</v>
      </c>
      <c r="E1806" s="6" t="s">
        <v>10007</v>
      </c>
      <c r="F1806" s="6" t="s">
        <v>6402</v>
      </c>
      <c r="G1806" s="6">
        <v>228</v>
      </c>
      <c r="H1806" s="6">
        <v>548</v>
      </c>
      <c r="I1806" s="6">
        <v>0</v>
      </c>
      <c r="J1806" s="6">
        <v>1</v>
      </c>
      <c r="K1806" s="6">
        <v>0</v>
      </c>
      <c r="L1806" s="6"/>
      <c r="M1806" s="6">
        <v>2022</v>
      </c>
      <c r="N1806" s="6" t="s">
        <v>7745</v>
      </c>
      <c r="O1806" s="6">
        <v>3</v>
      </c>
      <c r="P1806" s="6"/>
      <c r="Q1806" s="6" t="s">
        <v>7733</v>
      </c>
      <c r="R1806" s="6" t="s">
        <v>7734</v>
      </c>
      <c r="S1806" s="6"/>
      <c r="T1806" s="6" t="s">
        <v>3474</v>
      </c>
      <c r="U1806">
        <f t="shared" si="28"/>
        <v>3</v>
      </c>
    </row>
    <row r="1807" spans="1:21" x14ac:dyDescent="0.2">
      <c r="A1807" s="6" t="s">
        <v>10004</v>
      </c>
      <c r="B1807" s="6" t="s">
        <v>6526</v>
      </c>
      <c r="C1807" s="6">
        <v>3519049</v>
      </c>
      <c r="D1807" s="6" t="s">
        <v>6523</v>
      </c>
      <c r="E1807" s="6" t="s">
        <v>7178</v>
      </c>
      <c r="F1807" s="6" t="s">
        <v>6402</v>
      </c>
      <c r="G1807" s="6">
        <v>8</v>
      </c>
      <c r="H1807" s="6">
        <v>548</v>
      </c>
      <c r="I1807" s="6">
        <v>0</v>
      </c>
      <c r="J1807" s="6">
        <v>0</v>
      </c>
      <c r="K1807" s="6">
        <v>0</v>
      </c>
      <c r="L1807" s="6"/>
      <c r="M1807" s="6">
        <v>2022</v>
      </c>
      <c r="N1807" s="6" t="s">
        <v>7745</v>
      </c>
      <c r="O1807" s="6">
        <v>3</v>
      </c>
      <c r="P1807" s="6"/>
      <c r="Q1807" s="6" t="s">
        <v>7733</v>
      </c>
      <c r="R1807" s="6" t="s">
        <v>7734</v>
      </c>
      <c r="S1807" s="6"/>
      <c r="T1807" s="6" t="s">
        <v>3480</v>
      </c>
      <c r="U1807">
        <f t="shared" si="28"/>
        <v>2</v>
      </c>
    </row>
    <row r="1808" spans="1:21" x14ac:dyDescent="0.2">
      <c r="A1808" s="6" t="s">
        <v>10004</v>
      </c>
      <c r="B1808" s="6" t="s">
        <v>6526</v>
      </c>
      <c r="C1808" s="6">
        <v>3519049</v>
      </c>
      <c r="D1808" s="6" t="s">
        <v>7100</v>
      </c>
      <c r="E1808" s="6" t="s">
        <v>10008</v>
      </c>
      <c r="F1808" s="6" t="s">
        <v>6402</v>
      </c>
      <c r="G1808" s="6">
        <v>192</v>
      </c>
      <c r="H1808" s="6">
        <v>548</v>
      </c>
      <c r="I1808" s="6">
        <v>0</v>
      </c>
      <c r="J1808" s="6">
        <v>0</v>
      </c>
      <c r="K1808" s="6">
        <v>0</v>
      </c>
      <c r="L1808" s="6"/>
      <c r="M1808" s="6">
        <v>2022</v>
      </c>
      <c r="N1808" s="6" t="s">
        <v>7745</v>
      </c>
      <c r="O1808" s="6">
        <v>3</v>
      </c>
      <c r="P1808" s="6"/>
      <c r="Q1808" s="6" t="s">
        <v>7733</v>
      </c>
      <c r="R1808" s="6" t="s">
        <v>7734</v>
      </c>
      <c r="S1808" s="6"/>
      <c r="T1808" s="6" t="s">
        <v>3481</v>
      </c>
      <c r="U1808">
        <f t="shared" si="28"/>
        <v>1</v>
      </c>
    </row>
    <row r="1809" spans="1:21" x14ac:dyDescent="0.2">
      <c r="A1809" s="6" t="s">
        <v>10009</v>
      </c>
      <c r="B1809" s="6" t="s">
        <v>6526</v>
      </c>
      <c r="C1809" s="6">
        <v>3519049</v>
      </c>
      <c r="D1809" s="6" t="s">
        <v>7337</v>
      </c>
      <c r="E1809" s="6" t="s">
        <v>10010</v>
      </c>
      <c r="F1809" s="6" t="s">
        <v>6402</v>
      </c>
      <c r="G1809" s="6">
        <v>64</v>
      </c>
      <c r="H1809" s="6">
        <v>1239</v>
      </c>
      <c r="I1809" s="6">
        <v>0</v>
      </c>
      <c r="J1809" s="6">
        <v>0</v>
      </c>
      <c r="K1809" s="6">
        <v>0</v>
      </c>
      <c r="L1809" s="6"/>
      <c r="M1809" s="6">
        <v>2022</v>
      </c>
      <c r="N1809" s="6" t="s">
        <v>7745</v>
      </c>
      <c r="O1809" s="6">
        <v>4</v>
      </c>
      <c r="P1809" s="6"/>
      <c r="Q1809" s="6" t="s">
        <v>7733</v>
      </c>
      <c r="R1809" s="6" t="s">
        <v>7734</v>
      </c>
      <c r="S1809" s="6"/>
      <c r="T1809" s="6" t="s">
        <v>3482</v>
      </c>
      <c r="U1809">
        <f t="shared" si="28"/>
        <v>4</v>
      </c>
    </row>
    <row r="1810" spans="1:21" x14ac:dyDescent="0.2">
      <c r="A1810" s="6" t="s">
        <v>10009</v>
      </c>
      <c r="B1810" s="6" t="s">
        <v>6526</v>
      </c>
      <c r="C1810" s="6">
        <v>3519049</v>
      </c>
      <c r="D1810" s="6" t="s">
        <v>6414</v>
      </c>
      <c r="E1810" s="6" t="s">
        <v>7668</v>
      </c>
      <c r="F1810" s="6" t="s">
        <v>6402</v>
      </c>
      <c r="G1810" s="6">
        <v>502</v>
      </c>
      <c r="H1810" s="6">
        <v>1239</v>
      </c>
      <c r="I1810" s="6">
        <v>0</v>
      </c>
      <c r="J1810" s="6">
        <v>0</v>
      </c>
      <c r="K1810" s="6">
        <v>0</v>
      </c>
      <c r="L1810" s="6"/>
      <c r="M1810" s="6">
        <v>2022</v>
      </c>
      <c r="N1810" s="6" t="s">
        <v>7745</v>
      </c>
      <c r="O1810" s="6">
        <v>4</v>
      </c>
      <c r="P1810" s="6"/>
      <c r="Q1810" s="6" t="s">
        <v>7733</v>
      </c>
      <c r="R1810" s="6" t="s">
        <v>7734</v>
      </c>
      <c r="S1810" s="6"/>
      <c r="T1810" s="6" t="s">
        <v>3483</v>
      </c>
      <c r="U1810">
        <f t="shared" si="28"/>
        <v>3</v>
      </c>
    </row>
    <row r="1811" spans="1:21" x14ac:dyDescent="0.2">
      <c r="A1811" s="6" t="s">
        <v>10009</v>
      </c>
      <c r="B1811" s="6" t="s">
        <v>6526</v>
      </c>
      <c r="C1811" s="6">
        <v>3519049</v>
      </c>
      <c r="D1811" s="6" t="s">
        <v>6889</v>
      </c>
      <c r="E1811" s="6" t="s">
        <v>10011</v>
      </c>
      <c r="F1811" s="6" t="s">
        <v>6402</v>
      </c>
      <c r="G1811" s="6">
        <v>553</v>
      </c>
      <c r="H1811" s="6">
        <v>1239</v>
      </c>
      <c r="I1811" s="6">
        <v>0</v>
      </c>
      <c r="J1811" s="6">
        <v>1</v>
      </c>
      <c r="K1811" s="6">
        <v>0</v>
      </c>
      <c r="L1811" s="6"/>
      <c r="M1811" s="6">
        <v>2022</v>
      </c>
      <c r="N1811" s="6" t="s">
        <v>7745</v>
      </c>
      <c r="O1811" s="6">
        <v>4</v>
      </c>
      <c r="P1811" s="6"/>
      <c r="Q1811" s="6" t="s">
        <v>7733</v>
      </c>
      <c r="R1811" s="6" t="s">
        <v>7734</v>
      </c>
      <c r="S1811" s="6"/>
      <c r="T1811" s="6" t="s">
        <v>3473</v>
      </c>
      <c r="U1811">
        <f t="shared" si="28"/>
        <v>2</v>
      </c>
    </row>
    <row r="1812" spans="1:21" x14ac:dyDescent="0.2">
      <c r="A1812" s="6" t="s">
        <v>10009</v>
      </c>
      <c r="B1812" s="6" t="s">
        <v>6526</v>
      </c>
      <c r="C1812" s="6">
        <v>3519049</v>
      </c>
      <c r="D1812" s="6" t="s">
        <v>6622</v>
      </c>
      <c r="E1812" s="6" t="s">
        <v>10012</v>
      </c>
      <c r="F1812" s="6" t="s">
        <v>6402</v>
      </c>
      <c r="G1812" s="6">
        <v>120</v>
      </c>
      <c r="H1812" s="6">
        <v>1239</v>
      </c>
      <c r="I1812" s="6">
        <v>0</v>
      </c>
      <c r="J1812" s="6">
        <v>0</v>
      </c>
      <c r="K1812" s="6">
        <v>0</v>
      </c>
      <c r="L1812" s="6"/>
      <c r="M1812" s="6">
        <v>2022</v>
      </c>
      <c r="N1812" s="6" t="s">
        <v>7745</v>
      </c>
      <c r="O1812" s="6">
        <v>4</v>
      </c>
      <c r="P1812" s="6"/>
      <c r="Q1812" s="6" t="s">
        <v>7733</v>
      </c>
      <c r="R1812" s="6" t="s">
        <v>7734</v>
      </c>
      <c r="S1812" s="6"/>
      <c r="T1812" s="6" t="s">
        <v>3484</v>
      </c>
      <c r="U1812">
        <f t="shared" si="28"/>
        <v>1</v>
      </c>
    </row>
    <row r="1813" spans="1:21" x14ac:dyDescent="0.2">
      <c r="A1813" s="6" t="s">
        <v>10013</v>
      </c>
      <c r="B1813" s="6" t="s">
        <v>6526</v>
      </c>
      <c r="C1813" s="6">
        <v>3519049</v>
      </c>
      <c r="D1813" s="6" t="s">
        <v>7139</v>
      </c>
      <c r="E1813" s="6" t="s">
        <v>10014</v>
      </c>
      <c r="F1813" s="6" t="s">
        <v>6402</v>
      </c>
      <c r="G1813" s="6">
        <v>575</v>
      </c>
      <c r="H1813" s="6">
        <v>889</v>
      </c>
      <c r="I1813" s="6">
        <v>1</v>
      </c>
      <c r="J1813" s="6">
        <v>1</v>
      </c>
      <c r="K1813" s="6">
        <v>0</v>
      </c>
      <c r="L1813" s="6"/>
      <c r="M1813" s="6">
        <v>2022</v>
      </c>
      <c r="N1813" s="6" t="s">
        <v>7745</v>
      </c>
      <c r="O1813" s="6">
        <v>5</v>
      </c>
      <c r="P1813" s="6"/>
      <c r="Q1813" s="6" t="s">
        <v>7733</v>
      </c>
      <c r="R1813" s="6" t="s">
        <v>7734</v>
      </c>
      <c r="S1813" s="6"/>
      <c r="T1813" s="6" t="s">
        <v>3472</v>
      </c>
      <c r="U1813">
        <f t="shared" si="28"/>
        <v>2</v>
      </c>
    </row>
    <row r="1814" spans="1:21" x14ac:dyDescent="0.2">
      <c r="A1814" s="6" t="s">
        <v>10013</v>
      </c>
      <c r="B1814" s="6" t="s">
        <v>6526</v>
      </c>
      <c r="C1814" s="6">
        <v>3519049</v>
      </c>
      <c r="D1814" s="6" t="s">
        <v>10015</v>
      </c>
      <c r="E1814" s="6" t="s">
        <v>10016</v>
      </c>
      <c r="F1814" s="6" t="s">
        <v>6402</v>
      </c>
      <c r="G1814" s="6">
        <v>314</v>
      </c>
      <c r="H1814" s="6">
        <v>889</v>
      </c>
      <c r="I1814" s="6">
        <v>0</v>
      </c>
      <c r="J1814" s="6">
        <v>0</v>
      </c>
      <c r="K1814" s="6">
        <v>0</v>
      </c>
      <c r="L1814" s="6"/>
      <c r="M1814" s="6">
        <v>2022</v>
      </c>
      <c r="N1814" s="6" t="s">
        <v>7745</v>
      </c>
      <c r="O1814" s="6">
        <v>5</v>
      </c>
      <c r="P1814" s="6"/>
      <c r="Q1814" s="6" t="s">
        <v>7733</v>
      </c>
      <c r="R1814" s="6" t="s">
        <v>7734</v>
      </c>
      <c r="S1814" s="6"/>
      <c r="T1814" s="6" t="s">
        <v>3485</v>
      </c>
      <c r="U1814">
        <f t="shared" si="28"/>
        <v>1</v>
      </c>
    </row>
    <row r="1815" spans="1:21" x14ac:dyDescent="0.2">
      <c r="A1815" s="6" t="s">
        <v>10017</v>
      </c>
      <c r="B1815" s="6" t="s">
        <v>6526</v>
      </c>
      <c r="C1815" s="6">
        <v>3519049</v>
      </c>
      <c r="D1815" s="6" t="s">
        <v>10018</v>
      </c>
      <c r="E1815" s="6" t="s">
        <v>10019</v>
      </c>
      <c r="F1815" s="6" t="s">
        <v>6402</v>
      </c>
      <c r="G1815" s="6">
        <v>0</v>
      </c>
      <c r="H1815" s="6"/>
      <c r="I1815" s="6">
        <v>1</v>
      </c>
      <c r="J1815" s="6">
        <v>1</v>
      </c>
      <c r="K1815" s="6">
        <v>1</v>
      </c>
      <c r="L1815" s="6"/>
      <c r="M1815" s="6">
        <v>2022</v>
      </c>
      <c r="N1815" s="6" t="s">
        <v>7745</v>
      </c>
      <c r="O1815" s="6">
        <v>6</v>
      </c>
      <c r="P1815" s="6"/>
      <c r="Q1815" s="6" t="s">
        <v>7733</v>
      </c>
      <c r="R1815" s="6" t="s">
        <v>7734</v>
      </c>
      <c r="S1815" s="6"/>
      <c r="T1815" s="6" t="s">
        <v>3471</v>
      </c>
      <c r="U1815">
        <f t="shared" si="28"/>
        <v>1</v>
      </c>
    </row>
    <row r="1816" spans="1:21" x14ac:dyDescent="0.2">
      <c r="A1816" s="6" t="s">
        <v>10020</v>
      </c>
      <c r="B1816" s="6" t="s">
        <v>10021</v>
      </c>
      <c r="C1816" s="6">
        <v>3510010</v>
      </c>
      <c r="D1816" s="6" t="s">
        <v>6747</v>
      </c>
      <c r="E1816" s="6" t="s">
        <v>6870</v>
      </c>
      <c r="F1816" s="6" t="s">
        <v>6402</v>
      </c>
      <c r="G1816" s="6">
        <v>21844</v>
      </c>
      <c r="H1816" s="6">
        <v>29402</v>
      </c>
      <c r="I1816" s="6">
        <v>1</v>
      </c>
      <c r="J1816" s="6">
        <v>1</v>
      </c>
      <c r="K1816" s="6">
        <v>0</v>
      </c>
      <c r="L1816" s="6"/>
      <c r="M1816" s="6">
        <v>2022</v>
      </c>
      <c r="N1816" s="6" t="s">
        <v>7732</v>
      </c>
      <c r="O1816" s="6">
        <v>99</v>
      </c>
      <c r="P1816" s="6"/>
      <c r="Q1816" s="6" t="s">
        <v>7733</v>
      </c>
      <c r="R1816" s="6" t="s">
        <v>7734</v>
      </c>
      <c r="S1816" s="6"/>
      <c r="T1816" s="6" t="s">
        <v>871</v>
      </c>
      <c r="U1816">
        <f t="shared" si="28"/>
        <v>4</v>
      </c>
    </row>
    <row r="1817" spans="1:21" x14ac:dyDescent="0.2">
      <c r="A1817" s="6" t="s">
        <v>10020</v>
      </c>
      <c r="B1817" s="6" t="s">
        <v>10021</v>
      </c>
      <c r="C1817" s="6">
        <v>3510010</v>
      </c>
      <c r="D1817" s="6" t="s">
        <v>7012</v>
      </c>
      <c r="E1817" s="6" t="s">
        <v>7291</v>
      </c>
      <c r="F1817" s="6" t="s">
        <v>6402</v>
      </c>
      <c r="G1817" s="6">
        <v>1866</v>
      </c>
      <c r="H1817" s="6">
        <v>29402</v>
      </c>
      <c r="I1817" s="6">
        <v>0</v>
      </c>
      <c r="J1817" s="6">
        <v>0</v>
      </c>
      <c r="K1817" s="6">
        <v>0</v>
      </c>
      <c r="L1817" s="6"/>
      <c r="M1817" s="6">
        <v>2022</v>
      </c>
      <c r="N1817" s="6" t="s">
        <v>7732</v>
      </c>
      <c r="O1817" s="6">
        <v>99</v>
      </c>
      <c r="P1817" s="6"/>
      <c r="Q1817" s="6" t="s">
        <v>7733</v>
      </c>
      <c r="R1817" s="6" t="s">
        <v>7734</v>
      </c>
      <c r="S1817" s="6"/>
      <c r="T1817" s="6" t="s">
        <v>872</v>
      </c>
      <c r="U1817">
        <f t="shared" si="28"/>
        <v>3</v>
      </c>
    </row>
    <row r="1818" spans="1:21" x14ac:dyDescent="0.2">
      <c r="A1818" s="6" t="s">
        <v>10020</v>
      </c>
      <c r="B1818" s="6" t="s">
        <v>10021</v>
      </c>
      <c r="C1818" s="6">
        <v>3510010</v>
      </c>
      <c r="D1818" s="6" t="s">
        <v>10022</v>
      </c>
      <c r="E1818" s="6" t="s">
        <v>10023</v>
      </c>
      <c r="F1818" s="6" t="s">
        <v>6402</v>
      </c>
      <c r="G1818" s="6">
        <v>3545</v>
      </c>
      <c r="H1818" s="6">
        <v>29402</v>
      </c>
      <c r="I1818" s="6">
        <v>0</v>
      </c>
      <c r="J1818" s="6">
        <v>0</v>
      </c>
      <c r="K1818" s="6">
        <v>0</v>
      </c>
      <c r="L1818" s="6"/>
      <c r="M1818" s="6">
        <v>2022</v>
      </c>
      <c r="N1818" s="6" t="s">
        <v>7732</v>
      </c>
      <c r="O1818" s="6">
        <v>99</v>
      </c>
      <c r="P1818" s="6"/>
      <c r="Q1818" s="6" t="s">
        <v>7733</v>
      </c>
      <c r="R1818" s="6" t="s">
        <v>7734</v>
      </c>
      <c r="S1818" s="6"/>
      <c r="T1818" s="6" t="s">
        <v>19989</v>
      </c>
      <c r="U1818">
        <f t="shared" si="28"/>
        <v>2</v>
      </c>
    </row>
    <row r="1819" spans="1:21" x14ac:dyDescent="0.2">
      <c r="A1819" s="6" t="s">
        <v>10020</v>
      </c>
      <c r="B1819" s="6" t="s">
        <v>10021</v>
      </c>
      <c r="C1819" s="6">
        <v>3510010</v>
      </c>
      <c r="D1819" s="6" t="s">
        <v>7459</v>
      </c>
      <c r="E1819" s="6" t="s">
        <v>10024</v>
      </c>
      <c r="F1819" s="6" t="s">
        <v>6402</v>
      </c>
      <c r="G1819" s="6">
        <v>2147</v>
      </c>
      <c r="H1819" s="6">
        <v>29402</v>
      </c>
      <c r="I1819" s="6">
        <v>0</v>
      </c>
      <c r="J1819" s="6">
        <v>0</v>
      </c>
      <c r="K1819" s="6">
        <v>0</v>
      </c>
      <c r="L1819" s="6"/>
      <c r="M1819" s="6">
        <v>2022</v>
      </c>
      <c r="N1819" s="6" t="s">
        <v>7732</v>
      </c>
      <c r="O1819" s="6">
        <v>99</v>
      </c>
      <c r="P1819" s="6"/>
      <c r="Q1819" s="6" t="s">
        <v>7733</v>
      </c>
      <c r="R1819" s="6" t="s">
        <v>7734</v>
      </c>
      <c r="S1819" s="6"/>
      <c r="T1819" s="6" t="s">
        <v>874</v>
      </c>
      <c r="U1819">
        <f t="shared" si="28"/>
        <v>1</v>
      </c>
    </row>
    <row r="1820" spans="1:21" x14ac:dyDescent="0.2">
      <c r="A1820" s="6" t="s">
        <v>10025</v>
      </c>
      <c r="B1820" s="6" t="s">
        <v>10021</v>
      </c>
      <c r="C1820" s="6">
        <v>3510010</v>
      </c>
      <c r="D1820" s="6" t="s">
        <v>6722</v>
      </c>
      <c r="E1820" s="6" t="s">
        <v>10026</v>
      </c>
      <c r="F1820" s="6" t="s">
        <v>6402</v>
      </c>
      <c r="G1820" s="6">
        <v>0</v>
      </c>
      <c r="H1820" s="6"/>
      <c r="I1820" s="6">
        <v>1</v>
      </c>
      <c r="J1820" s="6">
        <v>1</v>
      </c>
      <c r="K1820" s="6">
        <v>1</v>
      </c>
      <c r="L1820" s="6"/>
      <c r="M1820" s="6">
        <v>2022</v>
      </c>
      <c r="N1820" s="6" t="s">
        <v>7745</v>
      </c>
      <c r="O1820" s="6" t="s">
        <v>10027</v>
      </c>
      <c r="P1820" s="6"/>
      <c r="Q1820" s="6" t="s">
        <v>7733</v>
      </c>
      <c r="R1820" s="6" t="s">
        <v>7734</v>
      </c>
      <c r="S1820" s="6"/>
      <c r="T1820" s="6" t="s">
        <v>3509</v>
      </c>
      <c r="U1820">
        <f t="shared" si="28"/>
        <v>1</v>
      </c>
    </row>
    <row r="1821" spans="1:21" x14ac:dyDescent="0.2">
      <c r="A1821" s="6" t="s">
        <v>10028</v>
      </c>
      <c r="B1821" s="6" t="s">
        <v>10021</v>
      </c>
      <c r="C1821" s="6">
        <v>3510010</v>
      </c>
      <c r="D1821" s="6" t="s">
        <v>6440</v>
      </c>
      <c r="E1821" s="6" t="s">
        <v>10029</v>
      </c>
      <c r="F1821" s="6" t="s">
        <v>6402</v>
      </c>
      <c r="G1821" s="6">
        <v>1709</v>
      </c>
      <c r="H1821" s="6">
        <v>3383</v>
      </c>
      <c r="I1821" s="6">
        <v>0</v>
      </c>
      <c r="J1821" s="6">
        <v>1</v>
      </c>
      <c r="K1821" s="6">
        <v>0</v>
      </c>
      <c r="L1821" s="6"/>
      <c r="M1821" s="6">
        <v>2022</v>
      </c>
      <c r="N1821" s="6" t="s">
        <v>7745</v>
      </c>
      <c r="O1821" s="6" t="s">
        <v>10030</v>
      </c>
      <c r="P1821" s="6"/>
      <c r="Q1821" s="6" t="s">
        <v>7733</v>
      </c>
      <c r="R1821" s="6" t="s">
        <v>7734</v>
      </c>
      <c r="S1821" s="6"/>
      <c r="T1821" s="6" t="s">
        <v>3507</v>
      </c>
      <c r="U1821">
        <f t="shared" si="28"/>
        <v>2</v>
      </c>
    </row>
    <row r="1822" spans="1:21" x14ac:dyDescent="0.2">
      <c r="A1822" s="6" t="s">
        <v>10028</v>
      </c>
      <c r="B1822" s="6" t="s">
        <v>10021</v>
      </c>
      <c r="C1822" s="6">
        <v>3510010</v>
      </c>
      <c r="D1822" s="6" t="s">
        <v>9007</v>
      </c>
      <c r="E1822" s="6" t="s">
        <v>7735</v>
      </c>
      <c r="F1822" s="6" t="s">
        <v>6402</v>
      </c>
      <c r="G1822" s="6">
        <v>1674</v>
      </c>
      <c r="H1822" s="6">
        <v>3383</v>
      </c>
      <c r="I1822" s="6">
        <v>0</v>
      </c>
      <c r="J1822" s="6">
        <v>0</v>
      </c>
      <c r="K1822" s="6">
        <v>0</v>
      </c>
      <c r="L1822" s="6"/>
      <c r="M1822" s="6">
        <v>2022</v>
      </c>
      <c r="N1822" s="6" t="s">
        <v>7745</v>
      </c>
      <c r="O1822" s="6" t="s">
        <v>10030</v>
      </c>
      <c r="P1822" s="6"/>
      <c r="Q1822" s="6" t="s">
        <v>7733</v>
      </c>
      <c r="R1822" s="6" t="s">
        <v>7734</v>
      </c>
      <c r="S1822" s="6"/>
      <c r="T1822" s="6" t="s">
        <v>3510</v>
      </c>
      <c r="U1822">
        <f t="shared" si="28"/>
        <v>1</v>
      </c>
    </row>
    <row r="1823" spans="1:21" x14ac:dyDescent="0.2">
      <c r="A1823" s="6" t="s">
        <v>10031</v>
      </c>
      <c r="B1823" s="6" t="s">
        <v>10021</v>
      </c>
      <c r="C1823" s="6">
        <v>3510010</v>
      </c>
      <c r="D1823" s="6" t="s">
        <v>6794</v>
      </c>
      <c r="E1823" s="6" t="s">
        <v>10032</v>
      </c>
      <c r="F1823" s="6" t="s">
        <v>6402</v>
      </c>
      <c r="G1823" s="6">
        <v>2236</v>
      </c>
      <c r="H1823" s="6">
        <v>2973</v>
      </c>
      <c r="I1823" s="6">
        <v>1</v>
      </c>
      <c r="J1823" s="6">
        <v>1</v>
      </c>
      <c r="K1823" s="6">
        <v>0</v>
      </c>
      <c r="L1823" s="6"/>
      <c r="M1823" s="6">
        <v>2022</v>
      </c>
      <c r="N1823" s="6" t="s">
        <v>7745</v>
      </c>
      <c r="O1823" s="6" t="s">
        <v>10033</v>
      </c>
      <c r="P1823" s="6"/>
      <c r="Q1823" s="6" t="s">
        <v>7733</v>
      </c>
      <c r="R1823" s="6" t="s">
        <v>7734</v>
      </c>
      <c r="S1823" s="6"/>
      <c r="T1823" s="6" t="s">
        <v>3505</v>
      </c>
      <c r="U1823">
        <f t="shared" si="28"/>
        <v>2</v>
      </c>
    </row>
    <row r="1824" spans="1:21" x14ac:dyDescent="0.2">
      <c r="A1824" s="6" t="s">
        <v>10031</v>
      </c>
      <c r="B1824" s="6" t="s">
        <v>10021</v>
      </c>
      <c r="C1824" s="6">
        <v>3510010</v>
      </c>
      <c r="D1824" s="6" t="s">
        <v>7101</v>
      </c>
      <c r="E1824" s="6" t="s">
        <v>6528</v>
      </c>
      <c r="F1824" s="6" t="s">
        <v>6402</v>
      </c>
      <c r="G1824" s="6">
        <v>737</v>
      </c>
      <c r="H1824" s="6">
        <v>2973</v>
      </c>
      <c r="I1824" s="6">
        <v>0</v>
      </c>
      <c r="J1824" s="6">
        <v>0</v>
      </c>
      <c r="K1824" s="6">
        <v>0</v>
      </c>
      <c r="L1824" s="6"/>
      <c r="M1824" s="6">
        <v>2022</v>
      </c>
      <c r="N1824" s="6" t="s">
        <v>7745</v>
      </c>
      <c r="O1824" s="6" t="s">
        <v>10033</v>
      </c>
      <c r="P1824" s="6"/>
      <c r="Q1824" s="6" t="s">
        <v>7733</v>
      </c>
      <c r="R1824" s="6" t="s">
        <v>7734</v>
      </c>
      <c r="S1824" s="6"/>
      <c r="T1824" s="6" t="s">
        <v>3511</v>
      </c>
      <c r="U1824">
        <f t="shared" si="28"/>
        <v>1</v>
      </c>
    </row>
    <row r="1825" spans="1:21" x14ac:dyDescent="0.2">
      <c r="A1825" s="6" t="s">
        <v>10034</v>
      </c>
      <c r="B1825" s="6" t="s">
        <v>10021</v>
      </c>
      <c r="C1825" s="6">
        <v>3510010</v>
      </c>
      <c r="D1825" s="6" t="s">
        <v>6624</v>
      </c>
      <c r="E1825" s="6" t="s">
        <v>6433</v>
      </c>
      <c r="F1825" s="6" t="s">
        <v>6402</v>
      </c>
      <c r="G1825" s="6">
        <v>1598</v>
      </c>
      <c r="H1825" s="6">
        <v>3295</v>
      </c>
      <c r="I1825" s="6">
        <v>1</v>
      </c>
      <c r="J1825" s="6">
        <v>0</v>
      </c>
      <c r="K1825" s="6">
        <v>0</v>
      </c>
      <c r="L1825" s="6"/>
      <c r="M1825" s="6">
        <v>2022</v>
      </c>
      <c r="N1825" s="6" t="s">
        <v>7745</v>
      </c>
      <c r="O1825" s="6" t="s">
        <v>10035</v>
      </c>
      <c r="P1825" s="6"/>
      <c r="Q1825" s="6" t="s">
        <v>7733</v>
      </c>
      <c r="R1825" s="6" t="s">
        <v>7734</v>
      </c>
      <c r="S1825" s="6"/>
      <c r="T1825" s="6" t="s">
        <v>3512</v>
      </c>
      <c r="U1825">
        <f t="shared" si="28"/>
        <v>2</v>
      </c>
    </row>
    <row r="1826" spans="1:21" x14ac:dyDescent="0.2">
      <c r="A1826" s="6" t="s">
        <v>10034</v>
      </c>
      <c r="B1826" s="6" t="s">
        <v>10021</v>
      </c>
      <c r="C1826" s="6">
        <v>3510010</v>
      </c>
      <c r="D1826" s="6" t="s">
        <v>6488</v>
      </c>
      <c r="E1826" s="6" t="s">
        <v>6813</v>
      </c>
      <c r="F1826" s="6" t="s">
        <v>6402</v>
      </c>
      <c r="G1826" s="6">
        <v>1697</v>
      </c>
      <c r="H1826" s="6">
        <v>3295</v>
      </c>
      <c r="I1826" s="6">
        <v>0</v>
      </c>
      <c r="J1826" s="6">
        <v>1</v>
      </c>
      <c r="K1826" s="6">
        <v>0</v>
      </c>
      <c r="L1826" s="6"/>
      <c r="M1826" s="6">
        <v>2022</v>
      </c>
      <c r="N1826" s="6" t="s">
        <v>7745</v>
      </c>
      <c r="O1826" s="6" t="s">
        <v>10035</v>
      </c>
      <c r="P1826" s="6"/>
      <c r="Q1826" s="6" t="s">
        <v>7733</v>
      </c>
      <c r="R1826" s="6" t="s">
        <v>7734</v>
      </c>
      <c r="S1826" s="6"/>
      <c r="T1826" s="6" t="s">
        <v>3503</v>
      </c>
      <c r="U1826">
        <f t="shared" si="28"/>
        <v>1</v>
      </c>
    </row>
    <row r="1827" spans="1:21" x14ac:dyDescent="0.2">
      <c r="A1827" s="6" t="s">
        <v>10036</v>
      </c>
      <c r="B1827" s="6" t="s">
        <v>10021</v>
      </c>
      <c r="C1827" s="6">
        <v>3510010</v>
      </c>
      <c r="D1827" s="6" t="s">
        <v>6851</v>
      </c>
      <c r="E1827" s="6" t="s">
        <v>10037</v>
      </c>
      <c r="F1827" s="6" t="s">
        <v>6402</v>
      </c>
      <c r="G1827" s="6">
        <v>776</v>
      </c>
      <c r="H1827" s="6">
        <v>2392</v>
      </c>
      <c r="I1827" s="6">
        <v>0</v>
      </c>
      <c r="J1827" s="6">
        <v>1</v>
      </c>
      <c r="K1827" s="6">
        <v>0</v>
      </c>
      <c r="L1827" s="6"/>
      <c r="M1827" s="6">
        <v>2022</v>
      </c>
      <c r="N1827" s="6" t="s">
        <v>7745</v>
      </c>
      <c r="O1827" s="6" t="s">
        <v>10038</v>
      </c>
      <c r="P1827" s="6"/>
      <c r="Q1827" s="6" t="s">
        <v>7733</v>
      </c>
      <c r="R1827" s="6" t="s">
        <v>7734</v>
      </c>
      <c r="S1827" s="6"/>
      <c r="T1827" s="6" t="s">
        <v>3501</v>
      </c>
      <c r="U1827">
        <f t="shared" si="28"/>
        <v>7</v>
      </c>
    </row>
    <row r="1828" spans="1:21" x14ac:dyDescent="0.2">
      <c r="A1828" s="6" t="s">
        <v>10036</v>
      </c>
      <c r="B1828" s="6" t="s">
        <v>10021</v>
      </c>
      <c r="C1828" s="6">
        <v>3510010</v>
      </c>
      <c r="D1828" s="6" t="s">
        <v>6936</v>
      </c>
      <c r="E1828" s="6" t="s">
        <v>10039</v>
      </c>
      <c r="F1828" s="6" t="s">
        <v>6402</v>
      </c>
      <c r="G1828" s="6">
        <v>232</v>
      </c>
      <c r="H1828" s="6">
        <v>2392</v>
      </c>
      <c r="I1828" s="6">
        <v>0</v>
      </c>
      <c r="J1828" s="6">
        <v>0</v>
      </c>
      <c r="K1828" s="6">
        <v>0</v>
      </c>
      <c r="L1828" s="6"/>
      <c r="M1828" s="6">
        <v>2022</v>
      </c>
      <c r="N1828" s="6" t="s">
        <v>7745</v>
      </c>
      <c r="O1828" s="6" t="s">
        <v>10038</v>
      </c>
      <c r="P1828" s="6"/>
      <c r="Q1828" s="6" t="s">
        <v>7733</v>
      </c>
      <c r="R1828" s="6" t="s">
        <v>7734</v>
      </c>
      <c r="S1828" s="6"/>
      <c r="T1828" s="6" t="s">
        <v>3513</v>
      </c>
      <c r="U1828">
        <f t="shared" si="28"/>
        <v>6</v>
      </c>
    </row>
    <row r="1829" spans="1:21" x14ac:dyDescent="0.2">
      <c r="A1829" s="6" t="s">
        <v>10036</v>
      </c>
      <c r="B1829" s="6" t="s">
        <v>10021</v>
      </c>
      <c r="C1829" s="6">
        <v>3510010</v>
      </c>
      <c r="D1829" s="6" t="s">
        <v>6512</v>
      </c>
      <c r="E1829" s="6" t="s">
        <v>8952</v>
      </c>
      <c r="F1829" s="6" t="s">
        <v>6402</v>
      </c>
      <c r="G1829" s="6">
        <v>503</v>
      </c>
      <c r="H1829" s="6">
        <v>2392</v>
      </c>
      <c r="I1829" s="6">
        <v>0</v>
      </c>
      <c r="J1829" s="6">
        <v>0</v>
      </c>
      <c r="K1829" s="6">
        <v>0</v>
      </c>
      <c r="L1829" s="6"/>
      <c r="M1829" s="6">
        <v>2022</v>
      </c>
      <c r="N1829" s="6" t="s">
        <v>7745</v>
      </c>
      <c r="O1829" s="6" t="s">
        <v>10038</v>
      </c>
      <c r="P1829" s="6"/>
      <c r="Q1829" s="6" t="s">
        <v>7733</v>
      </c>
      <c r="R1829" s="6" t="s">
        <v>7734</v>
      </c>
      <c r="S1829" s="6"/>
      <c r="T1829" s="6" t="s">
        <v>3514</v>
      </c>
      <c r="U1829">
        <f t="shared" si="28"/>
        <v>5</v>
      </c>
    </row>
    <row r="1830" spans="1:21" x14ac:dyDescent="0.2">
      <c r="A1830" s="6" t="s">
        <v>10036</v>
      </c>
      <c r="B1830" s="6" t="s">
        <v>10021</v>
      </c>
      <c r="C1830" s="6">
        <v>3510010</v>
      </c>
      <c r="D1830" s="6" t="s">
        <v>10040</v>
      </c>
      <c r="E1830" s="6" t="s">
        <v>10041</v>
      </c>
      <c r="F1830" s="6" t="s">
        <v>6402</v>
      </c>
      <c r="G1830" s="6">
        <v>578</v>
      </c>
      <c r="H1830" s="6">
        <v>2392</v>
      </c>
      <c r="I1830" s="6">
        <v>0</v>
      </c>
      <c r="J1830" s="6">
        <v>0</v>
      </c>
      <c r="K1830" s="6">
        <v>0</v>
      </c>
      <c r="L1830" s="6"/>
      <c r="M1830" s="6">
        <v>2022</v>
      </c>
      <c r="N1830" s="6" t="s">
        <v>7745</v>
      </c>
      <c r="O1830" s="6" t="s">
        <v>10038</v>
      </c>
      <c r="P1830" s="6"/>
      <c r="Q1830" s="6" t="s">
        <v>7733</v>
      </c>
      <c r="R1830" s="6" t="s">
        <v>7734</v>
      </c>
      <c r="S1830" s="6"/>
      <c r="T1830" s="6" t="s">
        <v>3515</v>
      </c>
      <c r="U1830">
        <f t="shared" si="28"/>
        <v>4</v>
      </c>
    </row>
    <row r="1831" spans="1:21" x14ac:dyDescent="0.2">
      <c r="A1831" s="6" t="s">
        <v>10036</v>
      </c>
      <c r="B1831" s="6" t="s">
        <v>10021</v>
      </c>
      <c r="C1831" s="6">
        <v>3510010</v>
      </c>
      <c r="D1831" s="6" t="s">
        <v>8539</v>
      </c>
      <c r="E1831" s="6" t="s">
        <v>10042</v>
      </c>
      <c r="F1831" s="6" t="s">
        <v>6402</v>
      </c>
      <c r="G1831" s="6">
        <v>108</v>
      </c>
      <c r="H1831" s="6">
        <v>2392</v>
      </c>
      <c r="I1831" s="6">
        <v>0</v>
      </c>
      <c r="J1831" s="6">
        <v>0</v>
      </c>
      <c r="K1831" s="6">
        <v>0</v>
      </c>
      <c r="L1831" s="6"/>
      <c r="M1831" s="6">
        <v>2022</v>
      </c>
      <c r="N1831" s="6" t="s">
        <v>7745</v>
      </c>
      <c r="O1831" s="6" t="s">
        <v>10038</v>
      </c>
      <c r="P1831" s="6"/>
      <c r="Q1831" s="6" t="s">
        <v>7733</v>
      </c>
      <c r="R1831" s="6" t="s">
        <v>7734</v>
      </c>
      <c r="S1831" s="6"/>
      <c r="T1831" s="6" t="s">
        <v>3516</v>
      </c>
      <c r="U1831">
        <f t="shared" si="28"/>
        <v>3</v>
      </c>
    </row>
    <row r="1832" spans="1:21" x14ac:dyDescent="0.2">
      <c r="A1832" s="6" t="s">
        <v>10036</v>
      </c>
      <c r="B1832" s="6" t="s">
        <v>10021</v>
      </c>
      <c r="C1832" s="6">
        <v>3510010</v>
      </c>
      <c r="D1832" s="6" t="s">
        <v>10043</v>
      </c>
      <c r="E1832" s="6" t="s">
        <v>10044</v>
      </c>
      <c r="F1832" s="6" t="s">
        <v>6402</v>
      </c>
      <c r="G1832" s="6">
        <v>164</v>
      </c>
      <c r="H1832" s="6">
        <v>2392</v>
      </c>
      <c r="I1832" s="6">
        <v>0</v>
      </c>
      <c r="J1832" s="6">
        <v>0</v>
      </c>
      <c r="K1832" s="6">
        <v>0</v>
      </c>
      <c r="L1832" s="6"/>
      <c r="M1832" s="6">
        <v>2022</v>
      </c>
      <c r="N1832" s="6" t="s">
        <v>7745</v>
      </c>
      <c r="O1832" s="6" t="s">
        <v>10038</v>
      </c>
      <c r="P1832" s="6"/>
      <c r="Q1832" s="6" t="s">
        <v>7733</v>
      </c>
      <c r="R1832" s="6" t="s">
        <v>7734</v>
      </c>
      <c r="S1832" s="6"/>
      <c r="T1832" s="6" t="s">
        <v>3517</v>
      </c>
      <c r="U1832">
        <f t="shared" si="28"/>
        <v>2</v>
      </c>
    </row>
    <row r="1833" spans="1:21" x14ac:dyDescent="0.2">
      <c r="A1833" s="6" t="s">
        <v>10036</v>
      </c>
      <c r="B1833" s="6" t="s">
        <v>10021</v>
      </c>
      <c r="C1833" s="6">
        <v>3510010</v>
      </c>
      <c r="D1833" s="6" t="s">
        <v>7329</v>
      </c>
      <c r="E1833" s="6" t="s">
        <v>8184</v>
      </c>
      <c r="F1833" s="6" t="s">
        <v>6402</v>
      </c>
      <c r="G1833" s="6">
        <v>31</v>
      </c>
      <c r="H1833" s="6">
        <v>2392</v>
      </c>
      <c r="I1833" s="6">
        <v>0</v>
      </c>
      <c r="J1833" s="6">
        <v>0</v>
      </c>
      <c r="K1833" s="6">
        <v>0</v>
      </c>
      <c r="L1833" s="6"/>
      <c r="M1833" s="6">
        <v>2022</v>
      </c>
      <c r="N1833" s="6" t="s">
        <v>7745</v>
      </c>
      <c r="O1833" s="6" t="s">
        <v>10038</v>
      </c>
      <c r="P1833" s="6"/>
      <c r="Q1833" s="6" t="s">
        <v>7733</v>
      </c>
      <c r="R1833" s="6" t="s">
        <v>7734</v>
      </c>
      <c r="S1833" s="6"/>
      <c r="T1833" s="6" t="s">
        <v>3518</v>
      </c>
      <c r="U1833">
        <f t="shared" si="28"/>
        <v>1</v>
      </c>
    </row>
    <row r="1834" spans="1:21" x14ac:dyDescent="0.2">
      <c r="A1834" s="6" t="s">
        <v>10045</v>
      </c>
      <c r="B1834" s="6" t="s">
        <v>10021</v>
      </c>
      <c r="C1834" s="6">
        <v>3510010</v>
      </c>
      <c r="D1834" s="6" t="s">
        <v>7623</v>
      </c>
      <c r="E1834" s="6" t="s">
        <v>10046</v>
      </c>
      <c r="F1834" s="6" t="s">
        <v>6402</v>
      </c>
      <c r="G1834" s="6">
        <v>1874</v>
      </c>
      <c r="H1834" s="6">
        <v>2977</v>
      </c>
      <c r="I1834" s="6">
        <v>0</v>
      </c>
      <c r="J1834" s="6">
        <v>1</v>
      </c>
      <c r="K1834" s="6">
        <v>0</v>
      </c>
      <c r="L1834" s="6"/>
      <c r="M1834" s="6">
        <v>2022</v>
      </c>
      <c r="N1834" s="6" t="s">
        <v>7745</v>
      </c>
      <c r="O1834" s="6" t="s">
        <v>10047</v>
      </c>
      <c r="P1834" s="6"/>
      <c r="Q1834" s="6" t="s">
        <v>7733</v>
      </c>
      <c r="R1834" s="6" t="s">
        <v>7734</v>
      </c>
      <c r="S1834" s="6"/>
      <c r="T1834" s="6" t="s">
        <v>3499</v>
      </c>
      <c r="U1834">
        <f t="shared" si="28"/>
        <v>3</v>
      </c>
    </row>
    <row r="1835" spans="1:21" x14ac:dyDescent="0.2">
      <c r="A1835" s="6" t="s">
        <v>10045</v>
      </c>
      <c r="B1835" s="6" t="s">
        <v>10021</v>
      </c>
      <c r="C1835" s="6">
        <v>3510010</v>
      </c>
      <c r="D1835" s="6" t="s">
        <v>6580</v>
      </c>
      <c r="E1835" s="6" t="s">
        <v>7575</v>
      </c>
      <c r="F1835" s="6" t="s">
        <v>6402</v>
      </c>
      <c r="G1835" s="6">
        <v>999</v>
      </c>
      <c r="H1835" s="6">
        <v>2977</v>
      </c>
      <c r="I1835" s="6">
        <v>0</v>
      </c>
      <c r="J1835" s="6">
        <v>0</v>
      </c>
      <c r="K1835" s="6">
        <v>0</v>
      </c>
      <c r="L1835" s="6"/>
      <c r="M1835" s="6">
        <v>2022</v>
      </c>
      <c r="N1835" s="6" t="s">
        <v>7745</v>
      </c>
      <c r="O1835" s="6" t="s">
        <v>10047</v>
      </c>
      <c r="P1835" s="6"/>
      <c r="Q1835" s="6" t="s">
        <v>7733</v>
      </c>
      <c r="R1835" s="6" t="s">
        <v>7734</v>
      </c>
      <c r="S1835" s="6"/>
      <c r="T1835" s="6" t="s">
        <v>3519</v>
      </c>
      <c r="U1835">
        <f t="shared" si="28"/>
        <v>2</v>
      </c>
    </row>
    <row r="1836" spans="1:21" x14ac:dyDescent="0.2">
      <c r="A1836" s="6" t="s">
        <v>10045</v>
      </c>
      <c r="B1836" s="6" t="s">
        <v>10021</v>
      </c>
      <c r="C1836" s="6">
        <v>3510010</v>
      </c>
      <c r="D1836" s="6" t="s">
        <v>10048</v>
      </c>
      <c r="E1836" s="6" t="s">
        <v>7332</v>
      </c>
      <c r="F1836" s="6" t="s">
        <v>6402</v>
      </c>
      <c r="G1836" s="6">
        <v>104</v>
      </c>
      <c r="H1836" s="6">
        <v>2977</v>
      </c>
      <c r="I1836" s="6">
        <v>0</v>
      </c>
      <c r="J1836" s="6">
        <v>0</v>
      </c>
      <c r="K1836" s="6">
        <v>0</v>
      </c>
      <c r="L1836" s="6"/>
      <c r="M1836" s="6">
        <v>2022</v>
      </c>
      <c r="N1836" s="6" t="s">
        <v>7745</v>
      </c>
      <c r="O1836" s="6" t="s">
        <v>10047</v>
      </c>
      <c r="P1836" s="6"/>
      <c r="Q1836" s="6" t="s">
        <v>7733</v>
      </c>
      <c r="R1836" s="6" t="s">
        <v>7734</v>
      </c>
      <c r="S1836" s="6"/>
      <c r="T1836" s="6" t="s">
        <v>3520</v>
      </c>
      <c r="U1836">
        <f t="shared" si="28"/>
        <v>1</v>
      </c>
    </row>
    <row r="1837" spans="1:21" x14ac:dyDescent="0.2">
      <c r="A1837" s="6" t="s">
        <v>10049</v>
      </c>
      <c r="B1837" s="6" t="s">
        <v>10021</v>
      </c>
      <c r="C1837" s="6">
        <v>3510010</v>
      </c>
      <c r="D1837" s="6" t="s">
        <v>6839</v>
      </c>
      <c r="E1837" s="6" t="s">
        <v>10050</v>
      </c>
      <c r="F1837" s="6" t="s">
        <v>6402</v>
      </c>
      <c r="G1837" s="6">
        <v>113</v>
      </c>
      <c r="H1837" s="6">
        <v>1924</v>
      </c>
      <c r="I1837" s="6">
        <v>0</v>
      </c>
      <c r="J1837" s="6">
        <v>0</v>
      </c>
      <c r="K1837" s="6">
        <v>0</v>
      </c>
      <c r="L1837" s="6"/>
      <c r="M1837" s="6">
        <v>2022</v>
      </c>
      <c r="N1837" s="6" t="s">
        <v>7745</v>
      </c>
      <c r="O1837" s="6" t="s">
        <v>10051</v>
      </c>
      <c r="P1837" s="6"/>
      <c r="Q1837" s="6" t="s">
        <v>7733</v>
      </c>
      <c r="R1837" s="6" t="s">
        <v>7734</v>
      </c>
      <c r="S1837" s="6"/>
      <c r="T1837" s="6" t="s">
        <v>3521</v>
      </c>
      <c r="U1837">
        <f t="shared" si="28"/>
        <v>6</v>
      </c>
    </row>
    <row r="1838" spans="1:21" x14ac:dyDescent="0.2">
      <c r="A1838" s="6" t="s">
        <v>10049</v>
      </c>
      <c r="B1838" s="6" t="s">
        <v>10021</v>
      </c>
      <c r="C1838" s="6">
        <v>3510010</v>
      </c>
      <c r="D1838" s="6" t="s">
        <v>6423</v>
      </c>
      <c r="E1838" s="6" t="s">
        <v>10052</v>
      </c>
      <c r="F1838" s="6" t="s">
        <v>6402</v>
      </c>
      <c r="G1838" s="6">
        <v>425</v>
      </c>
      <c r="H1838" s="6">
        <v>1924</v>
      </c>
      <c r="I1838" s="6">
        <v>0</v>
      </c>
      <c r="J1838" s="6">
        <v>0</v>
      </c>
      <c r="K1838" s="6">
        <v>0</v>
      </c>
      <c r="L1838" s="6"/>
      <c r="M1838" s="6">
        <v>2022</v>
      </c>
      <c r="N1838" s="6" t="s">
        <v>7745</v>
      </c>
      <c r="O1838" s="6" t="s">
        <v>10051</v>
      </c>
      <c r="P1838" s="6"/>
      <c r="Q1838" s="6" t="s">
        <v>7733</v>
      </c>
      <c r="R1838" s="6" t="s">
        <v>7734</v>
      </c>
      <c r="S1838" s="6"/>
      <c r="T1838" s="6" t="s">
        <v>3522</v>
      </c>
      <c r="U1838">
        <f t="shared" si="28"/>
        <v>5</v>
      </c>
    </row>
    <row r="1839" spans="1:21" x14ac:dyDescent="0.2">
      <c r="A1839" s="6" t="s">
        <v>10049</v>
      </c>
      <c r="B1839" s="6" t="s">
        <v>10021</v>
      </c>
      <c r="C1839" s="6">
        <v>3510010</v>
      </c>
      <c r="D1839" s="6" t="s">
        <v>6622</v>
      </c>
      <c r="E1839" s="6" t="s">
        <v>10053</v>
      </c>
      <c r="F1839" s="6" t="s">
        <v>6402</v>
      </c>
      <c r="G1839" s="6">
        <v>255</v>
      </c>
      <c r="H1839" s="6">
        <v>1924</v>
      </c>
      <c r="I1839" s="6">
        <v>0</v>
      </c>
      <c r="J1839" s="6">
        <v>0</v>
      </c>
      <c r="K1839" s="6">
        <v>0</v>
      </c>
      <c r="L1839" s="6"/>
      <c r="M1839" s="6">
        <v>2022</v>
      </c>
      <c r="N1839" s="6" t="s">
        <v>7745</v>
      </c>
      <c r="O1839" s="6" t="s">
        <v>10051</v>
      </c>
      <c r="P1839" s="6"/>
      <c r="Q1839" s="6" t="s">
        <v>7733</v>
      </c>
      <c r="R1839" s="6" t="s">
        <v>7734</v>
      </c>
      <c r="S1839" s="6"/>
      <c r="T1839" s="6" t="s">
        <v>19990</v>
      </c>
      <c r="U1839">
        <f t="shared" si="28"/>
        <v>4</v>
      </c>
    </row>
    <row r="1840" spans="1:21" x14ac:dyDescent="0.2">
      <c r="A1840" s="6" t="s">
        <v>10049</v>
      </c>
      <c r="B1840" s="6" t="s">
        <v>10021</v>
      </c>
      <c r="C1840" s="6">
        <v>3510010</v>
      </c>
      <c r="D1840" s="6" t="s">
        <v>7446</v>
      </c>
      <c r="E1840" s="6" t="s">
        <v>8951</v>
      </c>
      <c r="F1840" s="6" t="s">
        <v>6402</v>
      </c>
      <c r="G1840" s="6">
        <v>270</v>
      </c>
      <c r="H1840" s="6">
        <v>1924</v>
      </c>
      <c r="I1840" s="6">
        <v>0</v>
      </c>
      <c r="J1840" s="6">
        <v>0</v>
      </c>
      <c r="K1840" s="6">
        <v>0</v>
      </c>
      <c r="L1840" s="6"/>
      <c r="M1840" s="6">
        <v>2022</v>
      </c>
      <c r="N1840" s="6" t="s">
        <v>7745</v>
      </c>
      <c r="O1840" s="6" t="s">
        <v>10051</v>
      </c>
      <c r="P1840" s="6"/>
      <c r="Q1840" s="6" t="s">
        <v>7733</v>
      </c>
      <c r="R1840" s="6" t="s">
        <v>7734</v>
      </c>
      <c r="S1840" s="6"/>
      <c r="T1840" s="6" t="s">
        <v>19991</v>
      </c>
      <c r="U1840">
        <f t="shared" si="28"/>
        <v>3</v>
      </c>
    </row>
    <row r="1841" spans="1:21" x14ac:dyDescent="0.2">
      <c r="A1841" s="6" t="s">
        <v>10049</v>
      </c>
      <c r="B1841" s="6" t="s">
        <v>10021</v>
      </c>
      <c r="C1841" s="6">
        <v>3510010</v>
      </c>
      <c r="D1841" s="6" t="s">
        <v>7000</v>
      </c>
      <c r="E1841" s="6" t="s">
        <v>10054</v>
      </c>
      <c r="F1841" s="6" t="s">
        <v>6402</v>
      </c>
      <c r="G1841" s="6">
        <v>800</v>
      </c>
      <c r="H1841" s="6">
        <v>1924</v>
      </c>
      <c r="I1841" s="6">
        <v>0</v>
      </c>
      <c r="J1841" s="6">
        <v>1</v>
      </c>
      <c r="K1841" s="6">
        <v>0</v>
      </c>
      <c r="L1841" s="6"/>
      <c r="M1841" s="6">
        <v>2022</v>
      </c>
      <c r="N1841" s="6" t="s">
        <v>7745</v>
      </c>
      <c r="O1841" s="6" t="s">
        <v>10051</v>
      </c>
      <c r="P1841" s="6"/>
      <c r="Q1841" s="6" t="s">
        <v>7733</v>
      </c>
      <c r="R1841" s="6" t="s">
        <v>7734</v>
      </c>
      <c r="S1841" s="6"/>
      <c r="T1841" s="6" t="s">
        <v>3497</v>
      </c>
      <c r="U1841">
        <f t="shared" si="28"/>
        <v>2</v>
      </c>
    </row>
    <row r="1842" spans="1:21" x14ac:dyDescent="0.2">
      <c r="A1842" s="6" t="s">
        <v>10049</v>
      </c>
      <c r="B1842" s="6" t="s">
        <v>10021</v>
      </c>
      <c r="C1842" s="6">
        <v>3510010</v>
      </c>
      <c r="D1842" s="6" t="s">
        <v>10055</v>
      </c>
      <c r="E1842" s="6" t="s">
        <v>10056</v>
      </c>
      <c r="F1842" s="6" t="s">
        <v>6402</v>
      </c>
      <c r="G1842" s="6">
        <v>61</v>
      </c>
      <c r="H1842" s="6">
        <v>1924</v>
      </c>
      <c r="I1842" s="6">
        <v>0</v>
      </c>
      <c r="J1842" s="6">
        <v>0</v>
      </c>
      <c r="K1842" s="6">
        <v>0</v>
      </c>
      <c r="L1842" s="6"/>
      <c r="M1842" s="6">
        <v>2022</v>
      </c>
      <c r="N1842" s="6" t="s">
        <v>7745</v>
      </c>
      <c r="O1842" s="6" t="s">
        <v>10051</v>
      </c>
      <c r="P1842" s="6"/>
      <c r="Q1842" s="6" t="s">
        <v>7733</v>
      </c>
      <c r="R1842" s="6" t="s">
        <v>7734</v>
      </c>
      <c r="S1842" s="6"/>
      <c r="T1842" s="6" t="s">
        <v>19992</v>
      </c>
      <c r="U1842">
        <f t="shared" si="28"/>
        <v>1</v>
      </c>
    </row>
    <row r="1843" spans="1:21" x14ac:dyDescent="0.2">
      <c r="A1843" s="6" t="s">
        <v>10057</v>
      </c>
      <c r="B1843" s="6" t="s">
        <v>10021</v>
      </c>
      <c r="C1843" s="6">
        <v>3510010</v>
      </c>
      <c r="D1843" s="6" t="s">
        <v>6550</v>
      </c>
      <c r="E1843" s="6" t="s">
        <v>8176</v>
      </c>
      <c r="F1843" s="6" t="s">
        <v>6402</v>
      </c>
      <c r="G1843" s="6">
        <v>1518</v>
      </c>
      <c r="H1843" s="6">
        <v>2709</v>
      </c>
      <c r="I1843" s="6">
        <v>1</v>
      </c>
      <c r="J1843" s="6">
        <v>1</v>
      </c>
      <c r="K1843" s="6">
        <v>0</v>
      </c>
      <c r="L1843" s="6"/>
      <c r="M1843" s="6">
        <v>2022</v>
      </c>
      <c r="N1843" s="6" t="s">
        <v>7745</v>
      </c>
      <c r="O1843" s="6" t="s">
        <v>10058</v>
      </c>
      <c r="P1843" s="6"/>
      <c r="Q1843" s="6" t="s">
        <v>7733</v>
      </c>
      <c r="R1843" s="6" t="s">
        <v>7734</v>
      </c>
      <c r="S1843" s="6"/>
      <c r="T1843" s="6" t="s">
        <v>3495</v>
      </c>
      <c r="U1843">
        <f t="shared" si="28"/>
        <v>3</v>
      </c>
    </row>
    <row r="1844" spans="1:21" x14ac:dyDescent="0.2">
      <c r="A1844" s="6" t="s">
        <v>10057</v>
      </c>
      <c r="B1844" s="6" t="s">
        <v>10021</v>
      </c>
      <c r="C1844" s="6">
        <v>3510010</v>
      </c>
      <c r="D1844" s="6" t="s">
        <v>6622</v>
      </c>
      <c r="E1844" s="6" t="s">
        <v>8952</v>
      </c>
      <c r="F1844" s="6" t="s">
        <v>6402</v>
      </c>
      <c r="G1844" s="6">
        <v>1098</v>
      </c>
      <c r="H1844" s="6">
        <v>2709</v>
      </c>
      <c r="I1844" s="6">
        <v>0</v>
      </c>
      <c r="J1844" s="6">
        <v>0</v>
      </c>
      <c r="K1844" s="6">
        <v>0</v>
      </c>
      <c r="L1844" s="6"/>
      <c r="M1844" s="6">
        <v>2022</v>
      </c>
      <c r="N1844" s="6" t="s">
        <v>7745</v>
      </c>
      <c r="O1844" s="6" t="s">
        <v>10058</v>
      </c>
      <c r="P1844" s="6"/>
      <c r="Q1844" s="6" t="s">
        <v>7733</v>
      </c>
      <c r="R1844" s="6" t="s">
        <v>7734</v>
      </c>
      <c r="S1844" s="6"/>
      <c r="T1844" s="6" t="s">
        <v>19993</v>
      </c>
      <c r="U1844">
        <f t="shared" si="28"/>
        <v>2</v>
      </c>
    </row>
    <row r="1845" spans="1:21" x14ac:dyDescent="0.2">
      <c r="A1845" s="6" t="s">
        <v>10057</v>
      </c>
      <c r="B1845" s="6" t="s">
        <v>10021</v>
      </c>
      <c r="C1845" s="6">
        <v>3510010</v>
      </c>
      <c r="D1845" s="6" t="s">
        <v>6685</v>
      </c>
      <c r="E1845" s="6" t="s">
        <v>10059</v>
      </c>
      <c r="F1845" s="6" t="s">
        <v>6402</v>
      </c>
      <c r="G1845" s="6">
        <v>93</v>
      </c>
      <c r="H1845" s="6">
        <v>2709</v>
      </c>
      <c r="I1845" s="6">
        <v>0</v>
      </c>
      <c r="J1845" s="6">
        <v>0</v>
      </c>
      <c r="K1845" s="6">
        <v>0</v>
      </c>
      <c r="L1845" s="6"/>
      <c r="M1845" s="6">
        <v>2022</v>
      </c>
      <c r="N1845" s="6" t="s">
        <v>7745</v>
      </c>
      <c r="O1845" s="6" t="s">
        <v>10058</v>
      </c>
      <c r="P1845" s="6"/>
      <c r="Q1845" s="6" t="s">
        <v>7733</v>
      </c>
      <c r="R1845" s="6" t="s">
        <v>7734</v>
      </c>
      <c r="S1845" s="6"/>
      <c r="T1845" s="6" t="s">
        <v>19994</v>
      </c>
      <c r="U1845">
        <f t="shared" si="28"/>
        <v>1</v>
      </c>
    </row>
    <row r="1846" spans="1:21" x14ac:dyDescent="0.2">
      <c r="A1846" s="6" t="s">
        <v>10060</v>
      </c>
      <c r="B1846" s="6" t="s">
        <v>10021</v>
      </c>
      <c r="C1846" s="6">
        <v>3510010</v>
      </c>
      <c r="D1846" s="6" t="s">
        <v>6489</v>
      </c>
      <c r="E1846" s="6" t="s">
        <v>10061</v>
      </c>
      <c r="F1846" s="6" t="s">
        <v>6402</v>
      </c>
      <c r="G1846" s="6">
        <v>579</v>
      </c>
      <c r="H1846" s="6">
        <v>1511</v>
      </c>
      <c r="I1846" s="6">
        <v>0</v>
      </c>
      <c r="J1846" s="6">
        <v>0</v>
      </c>
      <c r="K1846" s="6">
        <v>0</v>
      </c>
      <c r="L1846" s="6"/>
      <c r="M1846" s="6">
        <v>2022</v>
      </c>
      <c r="N1846" s="6" t="s">
        <v>7745</v>
      </c>
      <c r="O1846" s="6" t="s">
        <v>10062</v>
      </c>
      <c r="P1846" s="6"/>
      <c r="Q1846" s="6" t="s">
        <v>7733</v>
      </c>
      <c r="R1846" s="6" t="s">
        <v>7734</v>
      </c>
      <c r="S1846" s="6"/>
      <c r="T1846" s="6" t="s">
        <v>19995</v>
      </c>
      <c r="U1846">
        <f t="shared" si="28"/>
        <v>5</v>
      </c>
    </row>
    <row r="1847" spans="1:21" x14ac:dyDescent="0.2">
      <c r="A1847" s="6" t="s">
        <v>10060</v>
      </c>
      <c r="B1847" s="6" t="s">
        <v>10021</v>
      </c>
      <c r="C1847" s="6">
        <v>3510010</v>
      </c>
      <c r="D1847" s="6" t="s">
        <v>10063</v>
      </c>
      <c r="E1847" s="6" t="s">
        <v>10064</v>
      </c>
      <c r="F1847" s="6" t="s">
        <v>6402</v>
      </c>
      <c r="G1847" s="6">
        <v>29</v>
      </c>
      <c r="H1847" s="6">
        <v>1511</v>
      </c>
      <c r="I1847" s="6">
        <v>0</v>
      </c>
      <c r="J1847" s="6">
        <v>0</v>
      </c>
      <c r="K1847" s="6">
        <v>0</v>
      </c>
      <c r="L1847" s="6"/>
      <c r="M1847" s="6">
        <v>2022</v>
      </c>
      <c r="N1847" s="6" t="s">
        <v>7745</v>
      </c>
      <c r="O1847" s="6" t="s">
        <v>10062</v>
      </c>
      <c r="P1847" s="6"/>
      <c r="Q1847" s="6" t="s">
        <v>7733</v>
      </c>
      <c r="R1847" s="6" t="s">
        <v>7734</v>
      </c>
      <c r="S1847" s="6"/>
      <c r="T1847" s="6" t="s">
        <v>19996</v>
      </c>
      <c r="U1847">
        <f t="shared" si="28"/>
        <v>4</v>
      </c>
    </row>
    <row r="1848" spans="1:21" x14ac:dyDescent="0.2">
      <c r="A1848" s="6" t="s">
        <v>10060</v>
      </c>
      <c r="B1848" s="6" t="s">
        <v>10021</v>
      </c>
      <c r="C1848" s="6">
        <v>3510010</v>
      </c>
      <c r="D1848" s="6" t="s">
        <v>7467</v>
      </c>
      <c r="E1848" s="6" t="s">
        <v>10065</v>
      </c>
      <c r="F1848" s="6" t="s">
        <v>6402</v>
      </c>
      <c r="G1848" s="6">
        <v>675</v>
      </c>
      <c r="H1848" s="6">
        <v>1511</v>
      </c>
      <c r="I1848" s="6">
        <v>0</v>
      </c>
      <c r="J1848" s="6">
        <v>1</v>
      </c>
      <c r="K1848" s="6">
        <v>0</v>
      </c>
      <c r="L1848" s="6"/>
      <c r="M1848" s="6">
        <v>2022</v>
      </c>
      <c r="N1848" s="6" t="s">
        <v>7745</v>
      </c>
      <c r="O1848" s="6" t="s">
        <v>10062</v>
      </c>
      <c r="P1848" s="6"/>
      <c r="Q1848" s="6" t="s">
        <v>7733</v>
      </c>
      <c r="R1848" s="6" t="s">
        <v>7734</v>
      </c>
      <c r="S1848" s="6"/>
      <c r="T1848" s="6" t="s">
        <v>3493</v>
      </c>
      <c r="U1848">
        <f t="shared" si="28"/>
        <v>3</v>
      </c>
    </row>
    <row r="1849" spans="1:21" x14ac:dyDescent="0.2">
      <c r="A1849" s="6" t="s">
        <v>10060</v>
      </c>
      <c r="B1849" s="6" t="s">
        <v>10021</v>
      </c>
      <c r="C1849" s="6">
        <v>3510010</v>
      </c>
      <c r="D1849" s="6" t="s">
        <v>6545</v>
      </c>
      <c r="E1849" s="6" t="s">
        <v>6456</v>
      </c>
      <c r="F1849" s="6" t="s">
        <v>6402</v>
      </c>
      <c r="G1849" s="6">
        <v>218</v>
      </c>
      <c r="H1849" s="6">
        <v>1511</v>
      </c>
      <c r="I1849" s="6">
        <v>0</v>
      </c>
      <c r="J1849" s="6">
        <v>0</v>
      </c>
      <c r="K1849" s="6">
        <v>0</v>
      </c>
      <c r="L1849" s="6"/>
      <c r="M1849" s="6">
        <v>2022</v>
      </c>
      <c r="N1849" s="6" t="s">
        <v>7745</v>
      </c>
      <c r="O1849" s="6" t="s">
        <v>10062</v>
      </c>
      <c r="P1849" s="6"/>
      <c r="Q1849" s="6" t="s">
        <v>7733</v>
      </c>
      <c r="R1849" s="6" t="s">
        <v>7734</v>
      </c>
      <c r="S1849" s="6"/>
      <c r="T1849" s="6" t="s">
        <v>1676</v>
      </c>
      <c r="U1849">
        <f t="shared" si="28"/>
        <v>2</v>
      </c>
    </row>
    <row r="1850" spans="1:21" x14ac:dyDescent="0.2">
      <c r="A1850" s="6" t="s">
        <v>10060</v>
      </c>
      <c r="B1850" s="6" t="s">
        <v>10021</v>
      </c>
      <c r="C1850" s="6">
        <v>3510010</v>
      </c>
      <c r="D1850" s="6" t="s">
        <v>6580</v>
      </c>
      <c r="E1850" s="6" t="s">
        <v>10066</v>
      </c>
      <c r="F1850" s="6" t="s">
        <v>6402</v>
      </c>
      <c r="G1850" s="6">
        <v>10</v>
      </c>
      <c r="H1850" s="6">
        <v>1511</v>
      </c>
      <c r="I1850" s="6">
        <v>0</v>
      </c>
      <c r="J1850" s="6">
        <v>0</v>
      </c>
      <c r="K1850" s="6">
        <v>0</v>
      </c>
      <c r="L1850" s="6"/>
      <c r="M1850" s="6">
        <v>2022</v>
      </c>
      <c r="N1850" s="6" t="s">
        <v>7745</v>
      </c>
      <c r="O1850" s="6" t="s">
        <v>10062</v>
      </c>
      <c r="P1850" s="6"/>
      <c r="Q1850" s="6" t="s">
        <v>7733</v>
      </c>
      <c r="R1850" s="6" t="s">
        <v>7734</v>
      </c>
      <c r="S1850" s="6"/>
      <c r="T1850" s="6" t="s">
        <v>19997</v>
      </c>
      <c r="U1850">
        <f t="shared" si="28"/>
        <v>1</v>
      </c>
    </row>
    <row r="1851" spans="1:21" x14ac:dyDescent="0.2">
      <c r="A1851" s="6" t="s">
        <v>10067</v>
      </c>
      <c r="B1851" s="6" t="s">
        <v>10021</v>
      </c>
      <c r="C1851" s="6">
        <v>3510010</v>
      </c>
      <c r="D1851" s="6" t="s">
        <v>6440</v>
      </c>
      <c r="E1851" s="6" t="s">
        <v>6839</v>
      </c>
      <c r="F1851" s="6" t="s">
        <v>6402</v>
      </c>
      <c r="G1851" s="6">
        <v>197</v>
      </c>
      <c r="H1851" s="6">
        <v>1436</v>
      </c>
      <c r="I1851" s="6">
        <v>0</v>
      </c>
      <c r="J1851" s="6">
        <v>0</v>
      </c>
      <c r="K1851" s="6">
        <v>0</v>
      </c>
      <c r="L1851" s="6"/>
      <c r="M1851" s="6">
        <v>2022</v>
      </c>
      <c r="N1851" s="6" t="s">
        <v>7745</v>
      </c>
      <c r="O1851" s="6" t="s">
        <v>10068</v>
      </c>
      <c r="P1851" s="6"/>
      <c r="Q1851" s="6" t="s">
        <v>7733</v>
      </c>
      <c r="R1851" s="6" t="s">
        <v>7734</v>
      </c>
      <c r="S1851" s="6"/>
      <c r="T1851" s="6" t="s">
        <v>19998</v>
      </c>
      <c r="U1851">
        <f t="shared" si="28"/>
        <v>4</v>
      </c>
    </row>
    <row r="1852" spans="1:21" x14ac:dyDescent="0.2">
      <c r="A1852" s="6" t="s">
        <v>10067</v>
      </c>
      <c r="B1852" s="6" t="s">
        <v>10021</v>
      </c>
      <c r="C1852" s="6">
        <v>3510010</v>
      </c>
      <c r="D1852" s="6" t="s">
        <v>10069</v>
      </c>
      <c r="E1852" s="6" t="s">
        <v>7185</v>
      </c>
      <c r="F1852" s="6" t="s">
        <v>6402</v>
      </c>
      <c r="G1852" s="6">
        <v>504</v>
      </c>
      <c r="H1852" s="6">
        <v>1436</v>
      </c>
      <c r="I1852" s="6">
        <v>0</v>
      </c>
      <c r="J1852" s="6">
        <v>1</v>
      </c>
      <c r="K1852" s="6">
        <v>0</v>
      </c>
      <c r="L1852" s="6"/>
      <c r="M1852" s="6">
        <v>2022</v>
      </c>
      <c r="N1852" s="6" t="s">
        <v>7745</v>
      </c>
      <c r="O1852" s="6" t="s">
        <v>10068</v>
      </c>
      <c r="P1852" s="6"/>
      <c r="Q1852" s="6" t="s">
        <v>7733</v>
      </c>
      <c r="R1852" s="6" t="s">
        <v>7734</v>
      </c>
      <c r="S1852" s="6"/>
      <c r="T1852" s="6" t="s">
        <v>3491</v>
      </c>
      <c r="U1852">
        <f t="shared" si="28"/>
        <v>3</v>
      </c>
    </row>
    <row r="1853" spans="1:21" x14ac:dyDescent="0.2">
      <c r="A1853" s="6" t="s">
        <v>10067</v>
      </c>
      <c r="B1853" s="6" t="s">
        <v>10021</v>
      </c>
      <c r="C1853" s="6">
        <v>3510010</v>
      </c>
      <c r="D1853" s="6" t="s">
        <v>10070</v>
      </c>
      <c r="E1853" s="6" t="s">
        <v>10071</v>
      </c>
      <c r="F1853" s="6" t="s">
        <v>6402</v>
      </c>
      <c r="G1853" s="6">
        <v>288</v>
      </c>
      <c r="H1853" s="6">
        <v>1436</v>
      </c>
      <c r="I1853" s="6">
        <v>0</v>
      </c>
      <c r="J1853" s="6">
        <v>0</v>
      </c>
      <c r="K1853" s="6">
        <v>0</v>
      </c>
      <c r="L1853" s="6"/>
      <c r="M1853" s="6">
        <v>2022</v>
      </c>
      <c r="N1853" s="6" t="s">
        <v>7745</v>
      </c>
      <c r="O1853" s="6" t="s">
        <v>10068</v>
      </c>
      <c r="P1853" s="6"/>
      <c r="Q1853" s="6" t="s">
        <v>7733</v>
      </c>
      <c r="R1853" s="6" t="s">
        <v>7734</v>
      </c>
      <c r="S1853" s="6"/>
      <c r="T1853" s="6" t="s">
        <v>19999</v>
      </c>
      <c r="U1853">
        <f t="shared" si="28"/>
        <v>2</v>
      </c>
    </row>
    <row r="1854" spans="1:21" x14ac:dyDescent="0.2">
      <c r="A1854" s="6" t="s">
        <v>10067</v>
      </c>
      <c r="B1854" s="6" t="s">
        <v>10021</v>
      </c>
      <c r="C1854" s="6">
        <v>3510010</v>
      </c>
      <c r="D1854" s="6" t="s">
        <v>6738</v>
      </c>
      <c r="E1854" s="6" t="s">
        <v>10072</v>
      </c>
      <c r="F1854" s="6" t="s">
        <v>6402</v>
      </c>
      <c r="G1854" s="6">
        <v>447</v>
      </c>
      <c r="H1854" s="6">
        <v>1436</v>
      </c>
      <c r="I1854" s="6">
        <v>1</v>
      </c>
      <c r="J1854" s="6">
        <v>0</v>
      </c>
      <c r="K1854" s="6">
        <v>0</v>
      </c>
      <c r="L1854" s="6"/>
      <c r="M1854" s="6">
        <v>2022</v>
      </c>
      <c r="N1854" s="6" t="s">
        <v>7745</v>
      </c>
      <c r="O1854" s="6" t="s">
        <v>10068</v>
      </c>
      <c r="P1854" s="6"/>
      <c r="Q1854" s="6" t="s">
        <v>7733</v>
      </c>
      <c r="R1854" s="6" t="s">
        <v>7734</v>
      </c>
      <c r="S1854" s="6"/>
      <c r="T1854" s="6" t="s">
        <v>20000</v>
      </c>
      <c r="U1854">
        <f t="shared" si="28"/>
        <v>1</v>
      </c>
    </row>
    <row r="1855" spans="1:21" x14ac:dyDescent="0.2">
      <c r="A1855" s="6" t="s">
        <v>10073</v>
      </c>
      <c r="B1855" s="6" t="s">
        <v>10021</v>
      </c>
      <c r="C1855" s="6">
        <v>3510010</v>
      </c>
      <c r="D1855" s="6" t="s">
        <v>7783</v>
      </c>
      <c r="E1855" s="6" t="s">
        <v>6476</v>
      </c>
      <c r="F1855" s="6" t="s">
        <v>6402</v>
      </c>
      <c r="G1855" s="6">
        <v>350</v>
      </c>
      <c r="H1855" s="6">
        <v>1947</v>
      </c>
      <c r="I1855" s="6">
        <v>0</v>
      </c>
      <c r="J1855" s="6">
        <v>0</v>
      </c>
      <c r="K1855" s="6">
        <v>0</v>
      </c>
      <c r="L1855" s="6"/>
      <c r="M1855" s="6">
        <v>2022</v>
      </c>
      <c r="N1855" s="6" t="s">
        <v>7745</v>
      </c>
      <c r="O1855" s="6" t="s">
        <v>10074</v>
      </c>
      <c r="P1855" s="6"/>
      <c r="Q1855" s="6" t="s">
        <v>7733</v>
      </c>
      <c r="R1855" s="6" t="s">
        <v>7734</v>
      </c>
      <c r="S1855" s="6"/>
      <c r="T1855" s="6" t="s">
        <v>20001</v>
      </c>
      <c r="U1855">
        <f t="shared" si="28"/>
        <v>3</v>
      </c>
    </row>
    <row r="1856" spans="1:21" x14ac:dyDescent="0.2">
      <c r="A1856" s="6" t="s">
        <v>10073</v>
      </c>
      <c r="B1856" s="6" t="s">
        <v>10021</v>
      </c>
      <c r="C1856" s="6">
        <v>3510010</v>
      </c>
      <c r="D1856" s="6" t="s">
        <v>6633</v>
      </c>
      <c r="E1856" s="6" t="s">
        <v>10075</v>
      </c>
      <c r="F1856" s="6" t="s">
        <v>6402</v>
      </c>
      <c r="G1856" s="6">
        <v>352</v>
      </c>
      <c r="H1856" s="6">
        <v>1947</v>
      </c>
      <c r="I1856" s="6">
        <v>0</v>
      </c>
      <c r="J1856" s="6">
        <v>0</v>
      </c>
      <c r="K1856" s="6">
        <v>0</v>
      </c>
      <c r="L1856" s="6"/>
      <c r="M1856" s="6">
        <v>2022</v>
      </c>
      <c r="N1856" s="6" t="s">
        <v>7745</v>
      </c>
      <c r="O1856" s="6" t="s">
        <v>10074</v>
      </c>
      <c r="P1856" s="6"/>
      <c r="Q1856" s="6" t="s">
        <v>7733</v>
      </c>
      <c r="R1856" s="6" t="s">
        <v>7734</v>
      </c>
      <c r="S1856" s="6"/>
      <c r="T1856" s="6" t="s">
        <v>20002</v>
      </c>
      <c r="U1856">
        <f t="shared" si="28"/>
        <v>2</v>
      </c>
    </row>
    <row r="1857" spans="1:21" x14ac:dyDescent="0.2">
      <c r="A1857" s="6" t="s">
        <v>10073</v>
      </c>
      <c r="B1857" s="6" t="s">
        <v>10021</v>
      </c>
      <c r="C1857" s="6">
        <v>3510010</v>
      </c>
      <c r="D1857" s="6" t="s">
        <v>7246</v>
      </c>
      <c r="E1857" s="6" t="s">
        <v>10076</v>
      </c>
      <c r="F1857" s="6" t="s">
        <v>6402</v>
      </c>
      <c r="G1857" s="6">
        <v>1245</v>
      </c>
      <c r="H1857" s="6">
        <v>1947</v>
      </c>
      <c r="I1857" s="6">
        <v>0</v>
      </c>
      <c r="J1857" s="6">
        <v>1</v>
      </c>
      <c r="K1857" s="6">
        <v>0</v>
      </c>
      <c r="L1857" s="6"/>
      <c r="M1857" s="6">
        <v>2022</v>
      </c>
      <c r="N1857" s="6" t="s">
        <v>7745</v>
      </c>
      <c r="O1857" s="6" t="s">
        <v>10074</v>
      </c>
      <c r="P1857" s="6"/>
      <c r="Q1857" s="6" t="s">
        <v>7733</v>
      </c>
      <c r="R1857" s="6" t="s">
        <v>7734</v>
      </c>
      <c r="S1857" s="6"/>
      <c r="T1857" s="6" t="s">
        <v>3489</v>
      </c>
      <c r="U1857">
        <f t="shared" si="28"/>
        <v>1</v>
      </c>
    </row>
    <row r="1858" spans="1:21" x14ac:dyDescent="0.2">
      <c r="A1858" s="6" t="s">
        <v>10077</v>
      </c>
      <c r="B1858" s="6" t="s">
        <v>10021</v>
      </c>
      <c r="C1858" s="6">
        <v>3510010</v>
      </c>
      <c r="D1858" s="6" t="s">
        <v>10078</v>
      </c>
      <c r="E1858" s="6" t="s">
        <v>10079</v>
      </c>
      <c r="F1858" s="6" t="s">
        <v>6402</v>
      </c>
      <c r="G1858" s="6">
        <v>2389</v>
      </c>
      <c r="H1858" s="6">
        <v>3186</v>
      </c>
      <c r="I1858" s="6">
        <v>1</v>
      </c>
      <c r="J1858" s="6">
        <v>1</v>
      </c>
      <c r="K1858" s="6">
        <v>0</v>
      </c>
      <c r="L1858" s="6"/>
      <c r="M1858" s="6">
        <v>2022</v>
      </c>
      <c r="N1858" s="6" t="s">
        <v>7745</v>
      </c>
      <c r="O1858" s="6" t="s">
        <v>10080</v>
      </c>
      <c r="P1858" s="6"/>
      <c r="Q1858" s="6" t="s">
        <v>7733</v>
      </c>
      <c r="R1858" s="6" t="s">
        <v>7734</v>
      </c>
      <c r="S1858" s="6"/>
      <c r="T1858" s="6" t="s">
        <v>3487</v>
      </c>
      <c r="U1858">
        <f t="shared" si="28"/>
        <v>2</v>
      </c>
    </row>
    <row r="1859" spans="1:21" x14ac:dyDescent="0.2">
      <c r="A1859" s="6" t="s">
        <v>10077</v>
      </c>
      <c r="B1859" s="6" t="s">
        <v>10021</v>
      </c>
      <c r="C1859" s="6">
        <v>3510010</v>
      </c>
      <c r="D1859" s="6" t="s">
        <v>7454</v>
      </c>
      <c r="E1859" s="6" t="s">
        <v>10081</v>
      </c>
      <c r="F1859" s="6" t="s">
        <v>6402</v>
      </c>
      <c r="G1859" s="6">
        <v>797</v>
      </c>
      <c r="H1859" s="6">
        <v>3186</v>
      </c>
      <c r="I1859" s="6">
        <v>0</v>
      </c>
      <c r="J1859" s="6">
        <v>0</v>
      </c>
      <c r="K1859" s="6">
        <v>0</v>
      </c>
      <c r="L1859" s="6"/>
      <c r="M1859" s="6">
        <v>2022</v>
      </c>
      <c r="N1859" s="6" t="s">
        <v>7745</v>
      </c>
      <c r="O1859" s="6" t="s">
        <v>10080</v>
      </c>
      <c r="P1859" s="6"/>
      <c r="Q1859" s="6" t="s">
        <v>7733</v>
      </c>
      <c r="R1859" s="6" t="s">
        <v>7734</v>
      </c>
      <c r="S1859" s="6"/>
      <c r="T1859" s="6" t="s">
        <v>20003</v>
      </c>
      <c r="U1859">
        <f t="shared" ref="U1859:U1922" si="29">COUNTIF(A1859:A8159,A1859)</f>
        <v>1</v>
      </c>
    </row>
    <row r="1860" spans="1:21" x14ac:dyDescent="0.2">
      <c r="A1860" s="6" t="s">
        <v>10082</v>
      </c>
      <c r="B1860" s="6" t="s">
        <v>10083</v>
      </c>
      <c r="C1860" s="6">
        <v>3554068</v>
      </c>
      <c r="D1860" s="6" t="s">
        <v>6851</v>
      </c>
      <c r="E1860" s="6" t="s">
        <v>7720</v>
      </c>
      <c r="F1860" s="6" t="s">
        <v>6402</v>
      </c>
      <c r="G1860" s="6">
        <v>679</v>
      </c>
      <c r="H1860" s="6">
        <v>1643</v>
      </c>
      <c r="I1860" s="6">
        <v>0</v>
      </c>
      <c r="J1860" s="6">
        <v>0</v>
      </c>
      <c r="K1860" s="6">
        <v>0</v>
      </c>
      <c r="L1860" s="6"/>
      <c r="M1860" s="6">
        <v>2022</v>
      </c>
      <c r="N1860" s="6" t="s">
        <v>7732</v>
      </c>
      <c r="O1860" s="6">
        <v>99</v>
      </c>
      <c r="P1860" s="6"/>
      <c r="Q1860" s="6" t="s">
        <v>7733</v>
      </c>
      <c r="R1860" s="6" t="s">
        <v>7734</v>
      </c>
      <c r="S1860" s="6"/>
      <c r="T1860" s="6" t="s">
        <v>879</v>
      </c>
      <c r="U1860">
        <f t="shared" si="29"/>
        <v>2</v>
      </c>
    </row>
    <row r="1861" spans="1:21" x14ac:dyDescent="0.2">
      <c r="A1861" s="6" t="s">
        <v>10082</v>
      </c>
      <c r="B1861" s="6" t="s">
        <v>10083</v>
      </c>
      <c r="C1861" s="6">
        <v>3554068</v>
      </c>
      <c r="D1861" s="6" t="s">
        <v>7631</v>
      </c>
      <c r="E1861" s="6" t="s">
        <v>10084</v>
      </c>
      <c r="F1861" s="6" t="s">
        <v>6402</v>
      </c>
      <c r="G1861" s="6">
        <v>964</v>
      </c>
      <c r="H1861" s="6">
        <v>1643</v>
      </c>
      <c r="I1861" s="6">
        <v>0</v>
      </c>
      <c r="J1861" s="6">
        <v>1</v>
      </c>
      <c r="K1861" s="6">
        <v>0</v>
      </c>
      <c r="L1861" s="6"/>
      <c r="M1861" s="6">
        <v>2022</v>
      </c>
      <c r="N1861" s="6" t="s">
        <v>7732</v>
      </c>
      <c r="O1861" s="6">
        <v>99</v>
      </c>
      <c r="P1861" s="6"/>
      <c r="Q1861" s="6" t="s">
        <v>7733</v>
      </c>
      <c r="R1861" s="6" t="s">
        <v>7734</v>
      </c>
      <c r="S1861" s="6"/>
      <c r="T1861" s="6" t="s">
        <v>878</v>
      </c>
      <c r="U1861">
        <f t="shared" si="29"/>
        <v>1</v>
      </c>
    </row>
    <row r="1862" spans="1:21" x14ac:dyDescent="0.2">
      <c r="A1862" s="6" t="s">
        <v>10085</v>
      </c>
      <c r="B1862" s="6" t="s">
        <v>10083</v>
      </c>
      <c r="C1862" s="6">
        <v>3554068</v>
      </c>
      <c r="D1862" s="6" t="s">
        <v>6820</v>
      </c>
      <c r="E1862" s="6" t="s">
        <v>9862</v>
      </c>
      <c r="F1862" s="6" t="s">
        <v>6402</v>
      </c>
      <c r="G1862" s="6">
        <v>426</v>
      </c>
      <c r="H1862" s="6">
        <v>7863</v>
      </c>
      <c r="I1862" s="6">
        <v>0</v>
      </c>
      <c r="J1862" s="6">
        <v>0</v>
      </c>
      <c r="K1862" s="6">
        <v>0</v>
      </c>
      <c r="L1862" s="6"/>
      <c r="M1862" s="6">
        <v>2022</v>
      </c>
      <c r="N1862" s="6" t="s">
        <v>7773</v>
      </c>
      <c r="O1862" s="6">
        <v>99</v>
      </c>
      <c r="P1862" s="6"/>
      <c r="Q1862" s="6" t="s">
        <v>7733</v>
      </c>
      <c r="R1862" s="6" t="s">
        <v>7734</v>
      </c>
      <c r="S1862" s="6"/>
      <c r="T1862" s="6" t="s">
        <v>3546</v>
      </c>
      <c r="U1862">
        <f t="shared" si="29"/>
        <v>10</v>
      </c>
    </row>
    <row r="1863" spans="1:21" x14ac:dyDescent="0.2">
      <c r="A1863" s="6" t="s">
        <v>10085</v>
      </c>
      <c r="B1863" s="6" t="s">
        <v>10083</v>
      </c>
      <c r="C1863" s="6">
        <v>3554068</v>
      </c>
      <c r="D1863" s="6" t="s">
        <v>10086</v>
      </c>
      <c r="E1863" s="6" t="s">
        <v>10087</v>
      </c>
      <c r="F1863" s="6" t="s">
        <v>6402</v>
      </c>
      <c r="G1863" s="6">
        <v>990</v>
      </c>
      <c r="H1863" s="6">
        <v>7863</v>
      </c>
      <c r="I1863" s="6">
        <v>0</v>
      </c>
      <c r="J1863" s="6">
        <v>1</v>
      </c>
      <c r="K1863" s="6">
        <v>0</v>
      </c>
      <c r="L1863" s="6"/>
      <c r="M1863" s="6">
        <v>2022</v>
      </c>
      <c r="N1863" s="6" t="s">
        <v>7773</v>
      </c>
      <c r="O1863" s="6">
        <v>99</v>
      </c>
      <c r="P1863" s="6"/>
      <c r="Q1863" s="6" t="s">
        <v>7733</v>
      </c>
      <c r="R1863" s="6" t="s">
        <v>7734</v>
      </c>
      <c r="S1863" s="6"/>
      <c r="T1863" s="6" t="s">
        <v>3545</v>
      </c>
      <c r="U1863">
        <f t="shared" si="29"/>
        <v>9</v>
      </c>
    </row>
    <row r="1864" spans="1:21" x14ac:dyDescent="0.2">
      <c r="A1864" s="6" t="s">
        <v>10085</v>
      </c>
      <c r="B1864" s="6" t="s">
        <v>10083</v>
      </c>
      <c r="C1864" s="6">
        <v>3554068</v>
      </c>
      <c r="D1864" s="6" t="s">
        <v>7172</v>
      </c>
      <c r="E1864" s="6" t="s">
        <v>10088</v>
      </c>
      <c r="F1864" s="6" t="s">
        <v>6402</v>
      </c>
      <c r="G1864" s="6">
        <v>160</v>
      </c>
      <c r="H1864" s="6">
        <v>7863</v>
      </c>
      <c r="I1864" s="6">
        <v>0</v>
      </c>
      <c r="J1864" s="6">
        <v>0</v>
      </c>
      <c r="K1864" s="6">
        <v>0</v>
      </c>
      <c r="L1864" s="6"/>
      <c r="M1864" s="6">
        <v>2022</v>
      </c>
      <c r="N1864" s="6" t="s">
        <v>7773</v>
      </c>
      <c r="O1864" s="6">
        <v>99</v>
      </c>
      <c r="P1864" s="6"/>
      <c r="Q1864" s="6" t="s">
        <v>7733</v>
      </c>
      <c r="R1864" s="6" t="s">
        <v>7734</v>
      </c>
      <c r="S1864" s="6"/>
      <c r="T1864" s="6" t="s">
        <v>3547</v>
      </c>
      <c r="U1864">
        <f t="shared" si="29"/>
        <v>8</v>
      </c>
    </row>
    <row r="1865" spans="1:21" x14ac:dyDescent="0.2">
      <c r="A1865" s="6" t="s">
        <v>10085</v>
      </c>
      <c r="B1865" s="6" t="s">
        <v>10083</v>
      </c>
      <c r="C1865" s="6">
        <v>3554068</v>
      </c>
      <c r="D1865" s="6" t="s">
        <v>6527</v>
      </c>
      <c r="E1865" s="6" t="s">
        <v>6506</v>
      </c>
      <c r="F1865" s="6" t="s">
        <v>6402</v>
      </c>
      <c r="G1865" s="6">
        <v>496</v>
      </c>
      <c r="H1865" s="6">
        <v>7863</v>
      </c>
      <c r="I1865" s="6">
        <v>0</v>
      </c>
      <c r="J1865" s="6">
        <v>0</v>
      </c>
      <c r="K1865" s="6">
        <v>0</v>
      </c>
      <c r="L1865" s="6"/>
      <c r="M1865" s="6">
        <v>2022</v>
      </c>
      <c r="N1865" s="6" t="s">
        <v>7773</v>
      </c>
      <c r="O1865" s="6">
        <v>99</v>
      </c>
      <c r="P1865" s="6"/>
      <c r="Q1865" s="6" t="s">
        <v>7733</v>
      </c>
      <c r="R1865" s="6" t="s">
        <v>7734</v>
      </c>
      <c r="S1865" s="6"/>
      <c r="T1865" s="6" t="s">
        <v>757</v>
      </c>
      <c r="U1865">
        <f t="shared" si="29"/>
        <v>7</v>
      </c>
    </row>
    <row r="1866" spans="1:21" x14ac:dyDescent="0.2">
      <c r="A1866" s="6" t="s">
        <v>10085</v>
      </c>
      <c r="B1866" s="6" t="s">
        <v>10083</v>
      </c>
      <c r="C1866" s="6">
        <v>3554068</v>
      </c>
      <c r="D1866" s="6" t="s">
        <v>6696</v>
      </c>
      <c r="E1866" s="6" t="s">
        <v>10089</v>
      </c>
      <c r="F1866" s="6" t="s">
        <v>6402</v>
      </c>
      <c r="G1866" s="6">
        <v>773</v>
      </c>
      <c r="H1866" s="6">
        <v>7863</v>
      </c>
      <c r="I1866" s="6">
        <v>0</v>
      </c>
      <c r="J1866" s="6">
        <v>1</v>
      </c>
      <c r="K1866" s="6">
        <v>0</v>
      </c>
      <c r="L1866" s="6"/>
      <c r="M1866" s="6">
        <v>2022</v>
      </c>
      <c r="N1866" s="6" t="s">
        <v>7773</v>
      </c>
      <c r="O1866" s="6">
        <v>99</v>
      </c>
      <c r="P1866" s="6"/>
      <c r="Q1866" s="6" t="s">
        <v>7733</v>
      </c>
      <c r="R1866" s="6" t="s">
        <v>7734</v>
      </c>
      <c r="S1866" s="6"/>
      <c r="T1866" s="6" t="s">
        <v>3544</v>
      </c>
      <c r="U1866">
        <f t="shared" si="29"/>
        <v>6</v>
      </c>
    </row>
    <row r="1867" spans="1:21" x14ac:dyDescent="0.2">
      <c r="A1867" s="6" t="s">
        <v>10085</v>
      </c>
      <c r="B1867" s="6" t="s">
        <v>10083</v>
      </c>
      <c r="C1867" s="6">
        <v>3554068</v>
      </c>
      <c r="D1867" s="6" t="s">
        <v>7329</v>
      </c>
      <c r="E1867" s="6" t="s">
        <v>10090</v>
      </c>
      <c r="F1867" s="6" t="s">
        <v>6402</v>
      </c>
      <c r="G1867" s="6">
        <v>659</v>
      </c>
      <c r="H1867" s="6">
        <v>7863</v>
      </c>
      <c r="I1867" s="6">
        <v>0</v>
      </c>
      <c r="J1867" s="6">
        <v>0</v>
      </c>
      <c r="K1867" s="6">
        <v>0</v>
      </c>
      <c r="L1867" s="6"/>
      <c r="M1867" s="6">
        <v>2022</v>
      </c>
      <c r="N1867" s="6" t="s">
        <v>7773</v>
      </c>
      <c r="O1867" s="6">
        <v>99</v>
      </c>
      <c r="P1867" s="6"/>
      <c r="Q1867" s="6" t="s">
        <v>7733</v>
      </c>
      <c r="R1867" s="6" t="s">
        <v>7734</v>
      </c>
      <c r="S1867" s="6"/>
      <c r="T1867" s="6" t="s">
        <v>3548</v>
      </c>
      <c r="U1867">
        <f t="shared" si="29"/>
        <v>5</v>
      </c>
    </row>
    <row r="1868" spans="1:21" x14ac:dyDescent="0.2">
      <c r="A1868" s="6" t="s">
        <v>10085</v>
      </c>
      <c r="B1868" s="6" t="s">
        <v>10083</v>
      </c>
      <c r="C1868" s="6">
        <v>3554068</v>
      </c>
      <c r="D1868" s="6" t="s">
        <v>7055</v>
      </c>
      <c r="E1868" s="6" t="s">
        <v>7126</v>
      </c>
      <c r="F1868" s="6" t="s">
        <v>6402</v>
      </c>
      <c r="G1868" s="6">
        <v>921</v>
      </c>
      <c r="H1868" s="6">
        <v>7863</v>
      </c>
      <c r="I1868" s="6">
        <v>1</v>
      </c>
      <c r="J1868" s="6">
        <v>1</v>
      </c>
      <c r="K1868" s="6">
        <v>0</v>
      </c>
      <c r="L1868" s="6"/>
      <c r="M1868" s="6">
        <v>2022</v>
      </c>
      <c r="N1868" s="6" t="s">
        <v>7773</v>
      </c>
      <c r="O1868" s="6">
        <v>99</v>
      </c>
      <c r="P1868" s="6"/>
      <c r="Q1868" s="6" t="s">
        <v>7733</v>
      </c>
      <c r="R1868" s="6" t="s">
        <v>7734</v>
      </c>
      <c r="S1868" s="6"/>
      <c r="T1868" s="6" t="s">
        <v>3543</v>
      </c>
      <c r="U1868">
        <f t="shared" si="29"/>
        <v>4</v>
      </c>
    </row>
    <row r="1869" spans="1:21" x14ac:dyDescent="0.2">
      <c r="A1869" s="6" t="s">
        <v>10085</v>
      </c>
      <c r="B1869" s="6" t="s">
        <v>10083</v>
      </c>
      <c r="C1869" s="6">
        <v>3554068</v>
      </c>
      <c r="D1869" s="6" t="s">
        <v>7040</v>
      </c>
      <c r="E1869" s="6" t="s">
        <v>10091</v>
      </c>
      <c r="F1869" s="6" t="s">
        <v>6402</v>
      </c>
      <c r="G1869" s="6">
        <v>1069</v>
      </c>
      <c r="H1869" s="6">
        <v>7863</v>
      </c>
      <c r="I1869" s="6">
        <v>1</v>
      </c>
      <c r="J1869" s="6">
        <v>1</v>
      </c>
      <c r="K1869" s="6">
        <v>0</v>
      </c>
      <c r="L1869" s="6"/>
      <c r="M1869" s="6">
        <v>2022</v>
      </c>
      <c r="N1869" s="6" t="s">
        <v>7773</v>
      </c>
      <c r="O1869" s="6">
        <v>99</v>
      </c>
      <c r="P1869" s="6"/>
      <c r="Q1869" s="6" t="s">
        <v>7733</v>
      </c>
      <c r="R1869" s="6" t="s">
        <v>7734</v>
      </c>
      <c r="S1869" s="6"/>
      <c r="T1869" s="6" t="s">
        <v>3542</v>
      </c>
      <c r="U1869">
        <f t="shared" si="29"/>
        <v>3</v>
      </c>
    </row>
    <row r="1870" spans="1:21" x14ac:dyDescent="0.2">
      <c r="A1870" s="6" t="s">
        <v>10085</v>
      </c>
      <c r="B1870" s="6" t="s">
        <v>10083</v>
      </c>
      <c r="C1870" s="6">
        <v>3554068</v>
      </c>
      <c r="D1870" s="6" t="s">
        <v>6958</v>
      </c>
      <c r="E1870" s="6" t="s">
        <v>10092</v>
      </c>
      <c r="F1870" s="6" t="s">
        <v>6402</v>
      </c>
      <c r="G1870" s="6">
        <v>1194</v>
      </c>
      <c r="H1870" s="6">
        <v>7863</v>
      </c>
      <c r="I1870" s="6">
        <v>0</v>
      </c>
      <c r="J1870" s="6">
        <v>1</v>
      </c>
      <c r="K1870" s="6">
        <v>0</v>
      </c>
      <c r="L1870" s="6"/>
      <c r="M1870" s="6">
        <v>2022</v>
      </c>
      <c r="N1870" s="6" t="s">
        <v>7773</v>
      </c>
      <c r="O1870" s="6">
        <v>99</v>
      </c>
      <c r="P1870" s="6"/>
      <c r="Q1870" s="6" t="s">
        <v>7733</v>
      </c>
      <c r="R1870" s="6" t="s">
        <v>7734</v>
      </c>
      <c r="S1870" s="6"/>
      <c r="T1870" s="6" t="s">
        <v>3541</v>
      </c>
      <c r="U1870">
        <f t="shared" si="29"/>
        <v>2</v>
      </c>
    </row>
    <row r="1871" spans="1:21" x14ac:dyDescent="0.2">
      <c r="A1871" s="6" t="s">
        <v>10085</v>
      </c>
      <c r="B1871" s="6" t="s">
        <v>10083</v>
      </c>
      <c r="C1871" s="6">
        <v>3554068</v>
      </c>
      <c r="D1871" s="6" t="s">
        <v>10093</v>
      </c>
      <c r="E1871" s="6" t="s">
        <v>10094</v>
      </c>
      <c r="F1871" s="6" t="s">
        <v>6402</v>
      </c>
      <c r="G1871" s="6">
        <v>1175</v>
      </c>
      <c r="H1871" s="6">
        <v>7863</v>
      </c>
      <c r="I1871" s="6">
        <v>1</v>
      </c>
      <c r="J1871" s="6">
        <v>1</v>
      </c>
      <c r="K1871" s="6">
        <v>0</v>
      </c>
      <c r="L1871" s="6"/>
      <c r="M1871" s="6">
        <v>2022</v>
      </c>
      <c r="N1871" s="6" t="s">
        <v>7773</v>
      </c>
      <c r="O1871" s="6">
        <v>99</v>
      </c>
      <c r="P1871" s="6"/>
      <c r="Q1871" s="6" t="s">
        <v>7733</v>
      </c>
      <c r="R1871" s="6" t="s">
        <v>7734</v>
      </c>
      <c r="S1871" s="6"/>
      <c r="T1871" s="6" t="s">
        <v>3540</v>
      </c>
      <c r="U1871">
        <f t="shared" si="29"/>
        <v>1</v>
      </c>
    </row>
    <row r="1872" spans="1:21" x14ac:dyDescent="0.2">
      <c r="A1872" s="6" t="s">
        <v>10095</v>
      </c>
      <c r="B1872" s="6" t="s">
        <v>10096</v>
      </c>
      <c r="C1872" s="6"/>
      <c r="D1872" s="6" t="s">
        <v>10097</v>
      </c>
      <c r="E1872" s="6" t="s">
        <v>10098</v>
      </c>
      <c r="F1872" s="6" t="s">
        <v>6402</v>
      </c>
      <c r="G1872" s="6">
        <v>5437</v>
      </c>
      <c r="H1872" s="6">
        <v>86837</v>
      </c>
      <c r="I1872" s="6">
        <v>0</v>
      </c>
      <c r="J1872" s="6">
        <v>0</v>
      </c>
      <c r="K1872" s="6">
        <v>0</v>
      </c>
      <c r="L1872" s="6"/>
      <c r="M1872" s="6">
        <v>2022</v>
      </c>
      <c r="N1872" s="6" t="s">
        <v>10099</v>
      </c>
      <c r="O1872" s="6">
        <v>99</v>
      </c>
      <c r="P1872" s="6"/>
      <c r="Q1872" s="6" t="s">
        <v>7733</v>
      </c>
      <c r="R1872" s="6" t="s">
        <v>7734</v>
      </c>
      <c r="S1872" s="6"/>
      <c r="T1872" s="6" t="s">
        <v>1378</v>
      </c>
      <c r="U1872">
        <f t="shared" si="29"/>
        <v>3</v>
      </c>
    </row>
    <row r="1873" spans="1:21" x14ac:dyDescent="0.2">
      <c r="A1873" s="6" t="s">
        <v>10095</v>
      </c>
      <c r="B1873" s="6" t="s">
        <v>10096</v>
      </c>
      <c r="C1873" s="6"/>
      <c r="D1873" s="6" t="s">
        <v>6919</v>
      </c>
      <c r="E1873" s="6" t="s">
        <v>10100</v>
      </c>
      <c r="F1873" s="6" t="s">
        <v>6402</v>
      </c>
      <c r="G1873" s="6">
        <v>63435</v>
      </c>
      <c r="H1873" s="6">
        <v>86837</v>
      </c>
      <c r="I1873" s="6">
        <v>1</v>
      </c>
      <c r="J1873" s="6">
        <v>1</v>
      </c>
      <c r="K1873" s="6">
        <v>0</v>
      </c>
      <c r="L1873" s="6"/>
      <c r="M1873" s="6">
        <v>2022</v>
      </c>
      <c r="N1873" s="6" t="s">
        <v>10099</v>
      </c>
      <c r="O1873" s="6">
        <v>99</v>
      </c>
      <c r="P1873" s="6"/>
      <c r="Q1873" s="6" t="s">
        <v>7733</v>
      </c>
      <c r="R1873" s="6" t="s">
        <v>7734</v>
      </c>
      <c r="S1873" s="6"/>
      <c r="T1873" s="6" t="s">
        <v>1377</v>
      </c>
      <c r="U1873">
        <f t="shared" si="29"/>
        <v>2</v>
      </c>
    </row>
    <row r="1874" spans="1:21" x14ac:dyDescent="0.2">
      <c r="A1874" s="6" t="s">
        <v>10095</v>
      </c>
      <c r="B1874" s="6" t="s">
        <v>10096</v>
      </c>
      <c r="C1874" s="6"/>
      <c r="D1874" s="6" t="s">
        <v>10101</v>
      </c>
      <c r="E1874" s="6" t="s">
        <v>10102</v>
      </c>
      <c r="F1874" s="6" t="s">
        <v>6402</v>
      </c>
      <c r="G1874" s="6">
        <v>17965</v>
      </c>
      <c r="H1874" s="6">
        <v>86837</v>
      </c>
      <c r="I1874" s="6">
        <v>0</v>
      </c>
      <c r="J1874" s="6">
        <v>0</v>
      </c>
      <c r="K1874" s="6">
        <v>0</v>
      </c>
      <c r="L1874" s="6"/>
      <c r="M1874" s="6">
        <v>2022</v>
      </c>
      <c r="N1874" s="6" t="s">
        <v>10099</v>
      </c>
      <c r="O1874" s="6">
        <v>99</v>
      </c>
      <c r="P1874" s="6"/>
      <c r="Q1874" s="6" t="s">
        <v>7733</v>
      </c>
      <c r="R1874" s="6" t="s">
        <v>7734</v>
      </c>
      <c r="S1874" s="6"/>
      <c r="T1874" s="6" t="s">
        <v>1379</v>
      </c>
      <c r="U1874">
        <f t="shared" si="29"/>
        <v>1</v>
      </c>
    </row>
    <row r="1875" spans="1:21" x14ac:dyDescent="0.2">
      <c r="A1875" s="6" t="s">
        <v>10103</v>
      </c>
      <c r="B1875" s="6" t="s">
        <v>10104</v>
      </c>
      <c r="C1875" s="6">
        <v>3530013</v>
      </c>
      <c r="D1875" s="6" t="s">
        <v>10105</v>
      </c>
      <c r="E1875" s="6" t="s">
        <v>7757</v>
      </c>
      <c r="F1875" s="6" t="s">
        <v>6402</v>
      </c>
      <c r="G1875" s="6">
        <v>1067</v>
      </c>
      <c r="H1875" s="6">
        <v>33569</v>
      </c>
      <c r="I1875" s="6">
        <v>0</v>
      </c>
      <c r="J1875" s="6">
        <v>0</v>
      </c>
      <c r="K1875" s="6">
        <v>0</v>
      </c>
      <c r="L1875" s="6"/>
      <c r="M1875" s="6">
        <v>2022</v>
      </c>
      <c r="N1875" s="6" t="s">
        <v>7732</v>
      </c>
      <c r="O1875" s="6">
        <v>99</v>
      </c>
      <c r="P1875" s="6"/>
      <c r="Q1875" s="6" t="s">
        <v>7733</v>
      </c>
      <c r="R1875" s="6" t="s">
        <v>7734</v>
      </c>
      <c r="S1875" s="6"/>
      <c r="T1875" s="6" t="s">
        <v>881</v>
      </c>
      <c r="U1875">
        <f t="shared" si="29"/>
        <v>5</v>
      </c>
    </row>
    <row r="1876" spans="1:21" x14ac:dyDescent="0.2">
      <c r="A1876" s="6" t="s">
        <v>10103</v>
      </c>
      <c r="B1876" s="6" t="s">
        <v>10104</v>
      </c>
      <c r="C1876" s="6">
        <v>3530013</v>
      </c>
      <c r="D1876" s="6" t="s">
        <v>10106</v>
      </c>
      <c r="E1876" s="6" t="s">
        <v>10107</v>
      </c>
      <c r="F1876" s="6" t="s">
        <v>6402</v>
      </c>
      <c r="G1876" s="6">
        <v>1817</v>
      </c>
      <c r="H1876" s="6">
        <v>33569</v>
      </c>
      <c r="I1876" s="6">
        <v>0</v>
      </c>
      <c r="J1876" s="6">
        <v>0</v>
      </c>
      <c r="K1876" s="6">
        <v>0</v>
      </c>
      <c r="L1876" s="6"/>
      <c r="M1876" s="6">
        <v>2022</v>
      </c>
      <c r="N1876" s="6" t="s">
        <v>7732</v>
      </c>
      <c r="O1876" s="6">
        <v>99</v>
      </c>
      <c r="P1876" s="6"/>
      <c r="Q1876" s="6" t="s">
        <v>7733</v>
      </c>
      <c r="R1876" s="6" t="s">
        <v>7734</v>
      </c>
      <c r="S1876" s="6"/>
      <c r="T1876" s="6" t="s">
        <v>882</v>
      </c>
      <c r="U1876">
        <f t="shared" si="29"/>
        <v>4</v>
      </c>
    </row>
    <row r="1877" spans="1:21" x14ac:dyDescent="0.2">
      <c r="A1877" s="6" t="s">
        <v>10103</v>
      </c>
      <c r="B1877" s="6" t="s">
        <v>10104</v>
      </c>
      <c r="C1877" s="6">
        <v>3530013</v>
      </c>
      <c r="D1877" s="6" t="s">
        <v>9769</v>
      </c>
      <c r="E1877" s="6" t="s">
        <v>10108</v>
      </c>
      <c r="F1877" s="6" t="s">
        <v>6402</v>
      </c>
      <c r="G1877" s="6">
        <v>3097</v>
      </c>
      <c r="H1877" s="6">
        <v>33569</v>
      </c>
      <c r="I1877" s="6">
        <v>0</v>
      </c>
      <c r="J1877" s="6">
        <v>0</v>
      </c>
      <c r="K1877" s="6">
        <v>0</v>
      </c>
      <c r="L1877" s="6"/>
      <c r="M1877" s="6">
        <v>2022</v>
      </c>
      <c r="N1877" s="6" t="s">
        <v>7732</v>
      </c>
      <c r="O1877" s="6">
        <v>99</v>
      </c>
      <c r="P1877" s="6"/>
      <c r="Q1877" s="6" t="s">
        <v>7733</v>
      </c>
      <c r="R1877" s="6" t="s">
        <v>7734</v>
      </c>
      <c r="S1877" s="6"/>
      <c r="T1877" s="6" t="s">
        <v>883</v>
      </c>
      <c r="U1877">
        <f t="shared" si="29"/>
        <v>3</v>
      </c>
    </row>
    <row r="1878" spans="1:21" x14ac:dyDescent="0.2">
      <c r="A1878" s="6" t="s">
        <v>10103</v>
      </c>
      <c r="B1878" s="6" t="s">
        <v>10104</v>
      </c>
      <c r="C1878" s="6">
        <v>3530013</v>
      </c>
      <c r="D1878" s="6" t="s">
        <v>10109</v>
      </c>
      <c r="E1878" s="6" t="s">
        <v>10110</v>
      </c>
      <c r="F1878" s="6" t="s">
        <v>6402</v>
      </c>
      <c r="G1878" s="6">
        <v>742</v>
      </c>
      <c r="H1878" s="6">
        <v>33569</v>
      </c>
      <c r="I1878" s="6">
        <v>0</v>
      </c>
      <c r="J1878" s="6">
        <v>0</v>
      </c>
      <c r="K1878" s="6">
        <v>0</v>
      </c>
      <c r="L1878" s="6"/>
      <c r="M1878" s="6">
        <v>2022</v>
      </c>
      <c r="N1878" s="6" t="s">
        <v>7732</v>
      </c>
      <c r="O1878" s="6">
        <v>99</v>
      </c>
      <c r="P1878" s="6"/>
      <c r="Q1878" s="6" t="s">
        <v>7733</v>
      </c>
      <c r="R1878" s="6" t="s">
        <v>7734</v>
      </c>
      <c r="S1878" s="6"/>
      <c r="T1878" s="6" t="s">
        <v>884</v>
      </c>
      <c r="U1878">
        <f t="shared" si="29"/>
        <v>2</v>
      </c>
    </row>
    <row r="1879" spans="1:21" x14ac:dyDescent="0.2">
      <c r="A1879" s="6" t="s">
        <v>10103</v>
      </c>
      <c r="B1879" s="6" t="s">
        <v>10104</v>
      </c>
      <c r="C1879" s="6">
        <v>3530013</v>
      </c>
      <c r="D1879" s="6" t="s">
        <v>6928</v>
      </c>
      <c r="E1879" s="6" t="s">
        <v>10111</v>
      </c>
      <c r="F1879" s="6" t="s">
        <v>6402</v>
      </c>
      <c r="G1879" s="6">
        <v>26846</v>
      </c>
      <c r="H1879" s="6">
        <v>33569</v>
      </c>
      <c r="I1879" s="6">
        <v>1</v>
      </c>
      <c r="J1879" s="6">
        <v>1</v>
      </c>
      <c r="K1879" s="6">
        <v>0</v>
      </c>
      <c r="L1879" s="6"/>
      <c r="M1879" s="6">
        <v>2022</v>
      </c>
      <c r="N1879" s="6" t="s">
        <v>7732</v>
      </c>
      <c r="O1879" s="6">
        <v>99</v>
      </c>
      <c r="P1879" s="6"/>
      <c r="Q1879" s="6" t="s">
        <v>7733</v>
      </c>
      <c r="R1879" s="6" t="s">
        <v>7734</v>
      </c>
      <c r="S1879" s="6"/>
      <c r="T1879" s="6" t="s">
        <v>880</v>
      </c>
      <c r="U1879">
        <f t="shared" si="29"/>
        <v>1</v>
      </c>
    </row>
    <row r="1880" spans="1:21" x14ac:dyDescent="0.2">
      <c r="A1880" s="6" t="s">
        <v>10112</v>
      </c>
      <c r="B1880" s="6" t="s">
        <v>10104</v>
      </c>
      <c r="C1880" s="6">
        <v>3530013</v>
      </c>
      <c r="D1880" s="6" t="s">
        <v>7514</v>
      </c>
      <c r="E1880" s="6" t="s">
        <v>10113</v>
      </c>
      <c r="F1880" s="6" t="s">
        <v>6402</v>
      </c>
      <c r="G1880" s="6">
        <v>284</v>
      </c>
      <c r="H1880" s="6">
        <v>3458</v>
      </c>
      <c r="I1880" s="6">
        <v>0</v>
      </c>
      <c r="J1880" s="6">
        <v>0</v>
      </c>
      <c r="K1880" s="6">
        <v>0</v>
      </c>
      <c r="L1880" s="6"/>
      <c r="M1880" s="6">
        <v>2022</v>
      </c>
      <c r="N1880" s="6" t="s">
        <v>7745</v>
      </c>
      <c r="O1880" s="6">
        <v>1</v>
      </c>
      <c r="P1880" s="6"/>
      <c r="Q1880" s="6" t="s">
        <v>7733</v>
      </c>
      <c r="R1880" s="6" t="s">
        <v>7734</v>
      </c>
      <c r="S1880" s="6"/>
      <c r="T1880" s="6" t="s">
        <v>3564</v>
      </c>
      <c r="U1880">
        <f t="shared" si="29"/>
        <v>4</v>
      </c>
    </row>
    <row r="1881" spans="1:21" x14ac:dyDescent="0.2">
      <c r="A1881" s="6" t="s">
        <v>10112</v>
      </c>
      <c r="B1881" s="6" t="s">
        <v>10104</v>
      </c>
      <c r="C1881" s="6">
        <v>3530013</v>
      </c>
      <c r="D1881" s="6" t="s">
        <v>6535</v>
      </c>
      <c r="E1881" s="6" t="s">
        <v>10114</v>
      </c>
      <c r="F1881" s="6" t="s">
        <v>6402</v>
      </c>
      <c r="G1881" s="6">
        <v>2375</v>
      </c>
      <c r="H1881" s="6">
        <v>3458</v>
      </c>
      <c r="I1881" s="6">
        <v>1</v>
      </c>
      <c r="J1881" s="6">
        <v>1</v>
      </c>
      <c r="K1881" s="6">
        <v>0</v>
      </c>
      <c r="L1881" s="6"/>
      <c r="M1881" s="6">
        <v>2022</v>
      </c>
      <c r="N1881" s="6" t="s">
        <v>7745</v>
      </c>
      <c r="O1881" s="6">
        <v>1</v>
      </c>
      <c r="P1881" s="6"/>
      <c r="Q1881" s="6" t="s">
        <v>7733</v>
      </c>
      <c r="R1881" s="6" t="s">
        <v>7734</v>
      </c>
      <c r="S1881" s="6"/>
      <c r="T1881" s="6" t="s">
        <v>3563</v>
      </c>
      <c r="U1881">
        <f t="shared" si="29"/>
        <v>3</v>
      </c>
    </row>
    <row r="1882" spans="1:21" x14ac:dyDescent="0.2">
      <c r="A1882" s="6" t="s">
        <v>10112</v>
      </c>
      <c r="B1882" s="6" t="s">
        <v>10104</v>
      </c>
      <c r="C1882" s="6">
        <v>3530013</v>
      </c>
      <c r="D1882" s="6" t="s">
        <v>10115</v>
      </c>
      <c r="E1882" s="6" t="s">
        <v>10116</v>
      </c>
      <c r="F1882" s="6" t="s">
        <v>6402</v>
      </c>
      <c r="G1882" s="6">
        <v>95</v>
      </c>
      <c r="H1882" s="6">
        <v>3458</v>
      </c>
      <c r="I1882" s="6">
        <v>0</v>
      </c>
      <c r="J1882" s="6">
        <v>0</v>
      </c>
      <c r="K1882" s="6">
        <v>0</v>
      </c>
      <c r="L1882" s="6"/>
      <c r="M1882" s="6">
        <v>2022</v>
      </c>
      <c r="N1882" s="6" t="s">
        <v>7745</v>
      </c>
      <c r="O1882" s="6">
        <v>1</v>
      </c>
      <c r="P1882" s="6"/>
      <c r="Q1882" s="6" t="s">
        <v>7733</v>
      </c>
      <c r="R1882" s="6" t="s">
        <v>7734</v>
      </c>
      <c r="S1882" s="6"/>
      <c r="T1882" s="6" t="s">
        <v>3565</v>
      </c>
      <c r="U1882">
        <f t="shared" si="29"/>
        <v>2</v>
      </c>
    </row>
    <row r="1883" spans="1:21" x14ac:dyDescent="0.2">
      <c r="A1883" s="6" t="s">
        <v>10112</v>
      </c>
      <c r="B1883" s="6" t="s">
        <v>10104</v>
      </c>
      <c r="C1883" s="6">
        <v>3530013</v>
      </c>
      <c r="D1883" s="6" t="s">
        <v>6414</v>
      </c>
      <c r="E1883" s="6" t="s">
        <v>9570</v>
      </c>
      <c r="F1883" s="6" t="s">
        <v>6402</v>
      </c>
      <c r="G1883" s="6">
        <v>704</v>
      </c>
      <c r="H1883" s="6">
        <v>3458</v>
      </c>
      <c r="I1883" s="6">
        <v>0</v>
      </c>
      <c r="J1883" s="6">
        <v>0</v>
      </c>
      <c r="K1883" s="6">
        <v>0</v>
      </c>
      <c r="L1883" s="6"/>
      <c r="M1883" s="6">
        <v>2022</v>
      </c>
      <c r="N1883" s="6" t="s">
        <v>7745</v>
      </c>
      <c r="O1883" s="6">
        <v>1</v>
      </c>
      <c r="P1883" s="6"/>
      <c r="Q1883" s="6" t="s">
        <v>7733</v>
      </c>
      <c r="R1883" s="6" t="s">
        <v>7734</v>
      </c>
      <c r="S1883" s="6"/>
      <c r="T1883" s="6" t="s">
        <v>3566</v>
      </c>
      <c r="U1883">
        <f t="shared" si="29"/>
        <v>1</v>
      </c>
    </row>
    <row r="1884" spans="1:21" x14ac:dyDescent="0.2">
      <c r="A1884" s="6" t="s">
        <v>10117</v>
      </c>
      <c r="B1884" s="6" t="s">
        <v>10104</v>
      </c>
      <c r="C1884" s="6">
        <v>3530013</v>
      </c>
      <c r="D1884" s="6" t="s">
        <v>7660</v>
      </c>
      <c r="E1884" s="6" t="s">
        <v>10118</v>
      </c>
      <c r="F1884" s="6" t="s">
        <v>6402</v>
      </c>
      <c r="G1884" s="6">
        <v>416</v>
      </c>
      <c r="H1884" s="6">
        <v>4006</v>
      </c>
      <c r="I1884" s="6">
        <v>0</v>
      </c>
      <c r="J1884" s="6">
        <v>0</v>
      </c>
      <c r="K1884" s="6">
        <v>0</v>
      </c>
      <c r="L1884" s="6"/>
      <c r="M1884" s="6">
        <v>2022</v>
      </c>
      <c r="N1884" s="6" t="s">
        <v>7745</v>
      </c>
      <c r="O1884" s="6">
        <v>2</v>
      </c>
      <c r="P1884" s="6"/>
      <c r="Q1884" s="6" t="s">
        <v>7733</v>
      </c>
      <c r="R1884" s="6" t="s">
        <v>7734</v>
      </c>
      <c r="S1884" s="6"/>
      <c r="T1884" s="6" t="s">
        <v>3567</v>
      </c>
      <c r="U1884">
        <f t="shared" si="29"/>
        <v>3</v>
      </c>
    </row>
    <row r="1885" spans="1:21" x14ac:dyDescent="0.2">
      <c r="A1885" s="6" t="s">
        <v>10117</v>
      </c>
      <c r="B1885" s="6" t="s">
        <v>10104</v>
      </c>
      <c r="C1885" s="6">
        <v>3530013</v>
      </c>
      <c r="D1885" s="6" t="s">
        <v>6406</v>
      </c>
      <c r="E1885" s="6" t="s">
        <v>7510</v>
      </c>
      <c r="F1885" s="6" t="s">
        <v>6402</v>
      </c>
      <c r="G1885" s="6">
        <v>3284</v>
      </c>
      <c r="H1885" s="6">
        <v>4006</v>
      </c>
      <c r="I1885" s="6">
        <v>1</v>
      </c>
      <c r="J1885" s="6">
        <v>1</v>
      </c>
      <c r="K1885" s="6">
        <v>0</v>
      </c>
      <c r="L1885" s="6"/>
      <c r="M1885" s="6">
        <v>2022</v>
      </c>
      <c r="N1885" s="6" t="s">
        <v>7745</v>
      </c>
      <c r="O1885" s="6">
        <v>2</v>
      </c>
      <c r="P1885" s="6"/>
      <c r="Q1885" s="6" t="s">
        <v>7733</v>
      </c>
      <c r="R1885" s="6" t="s">
        <v>7734</v>
      </c>
      <c r="S1885" s="6"/>
      <c r="T1885" s="6" t="s">
        <v>3562</v>
      </c>
      <c r="U1885">
        <f t="shared" si="29"/>
        <v>2</v>
      </c>
    </row>
    <row r="1886" spans="1:21" x14ac:dyDescent="0.2">
      <c r="A1886" s="6" t="s">
        <v>10117</v>
      </c>
      <c r="B1886" s="6" t="s">
        <v>10104</v>
      </c>
      <c r="C1886" s="6">
        <v>3530013</v>
      </c>
      <c r="D1886" s="6" t="s">
        <v>10119</v>
      </c>
      <c r="E1886" s="6" t="s">
        <v>10120</v>
      </c>
      <c r="F1886" s="6" t="s">
        <v>6402</v>
      </c>
      <c r="G1886" s="6">
        <v>306</v>
      </c>
      <c r="H1886" s="6">
        <v>4006</v>
      </c>
      <c r="I1886" s="6">
        <v>0</v>
      </c>
      <c r="J1886" s="6">
        <v>0</v>
      </c>
      <c r="K1886" s="6">
        <v>0</v>
      </c>
      <c r="L1886" s="6"/>
      <c r="M1886" s="6">
        <v>2022</v>
      </c>
      <c r="N1886" s="6" t="s">
        <v>7745</v>
      </c>
      <c r="O1886" s="6">
        <v>2</v>
      </c>
      <c r="P1886" s="6"/>
      <c r="Q1886" s="6" t="s">
        <v>7733</v>
      </c>
      <c r="R1886" s="6" t="s">
        <v>7734</v>
      </c>
      <c r="S1886" s="6"/>
      <c r="T1886" s="6" t="s">
        <v>3568</v>
      </c>
      <c r="U1886">
        <f t="shared" si="29"/>
        <v>1</v>
      </c>
    </row>
    <row r="1887" spans="1:21" x14ac:dyDescent="0.2">
      <c r="A1887" s="6" t="s">
        <v>10121</v>
      </c>
      <c r="B1887" s="6" t="s">
        <v>10104</v>
      </c>
      <c r="C1887" s="6">
        <v>3530013</v>
      </c>
      <c r="D1887" s="6" t="s">
        <v>10122</v>
      </c>
      <c r="E1887" s="6" t="s">
        <v>10123</v>
      </c>
      <c r="F1887" s="6" t="s">
        <v>6402</v>
      </c>
      <c r="G1887" s="6">
        <v>337</v>
      </c>
      <c r="H1887" s="6">
        <v>1791</v>
      </c>
      <c r="I1887" s="6">
        <v>0</v>
      </c>
      <c r="J1887" s="6">
        <v>0</v>
      </c>
      <c r="K1887" s="6">
        <v>0</v>
      </c>
      <c r="L1887" s="6"/>
      <c r="M1887" s="6">
        <v>2022</v>
      </c>
      <c r="N1887" s="6" t="s">
        <v>7745</v>
      </c>
      <c r="O1887" s="6">
        <v>3</v>
      </c>
      <c r="P1887" s="6"/>
      <c r="Q1887" s="6" t="s">
        <v>7733</v>
      </c>
      <c r="R1887" s="6" t="s">
        <v>7734</v>
      </c>
      <c r="S1887" s="6"/>
      <c r="T1887" s="6" t="s">
        <v>3569</v>
      </c>
      <c r="U1887">
        <f t="shared" si="29"/>
        <v>6</v>
      </c>
    </row>
    <row r="1888" spans="1:21" x14ac:dyDescent="0.2">
      <c r="A1888" s="6" t="s">
        <v>10121</v>
      </c>
      <c r="B1888" s="6" t="s">
        <v>10104</v>
      </c>
      <c r="C1888" s="6">
        <v>3530013</v>
      </c>
      <c r="D1888" s="6" t="s">
        <v>6547</v>
      </c>
      <c r="E1888" s="6" t="s">
        <v>10124</v>
      </c>
      <c r="F1888" s="6" t="s">
        <v>6402</v>
      </c>
      <c r="G1888" s="6">
        <v>532</v>
      </c>
      <c r="H1888" s="6">
        <v>1791</v>
      </c>
      <c r="I1888" s="6">
        <v>0</v>
      </c>
      <c r="J1888" s="6">
        <v>1</v>
      </c>
      <c r="K1888" s="6">
        <v>0</v>
      </c>
      <c r="L1888" s="6"/>
      <c r="M1888" s="6">
        <v>2022</v>
      </c>
      <c r="N1888" s="6" t="s">
        <v>7745</v>
      </c>
      <c r="O1888" s="6">
        <v>3</v>
      </c>
      <c r="P1888" s="6"/>
      <c r="Q1888" s="6" t="s">
        <v>7733</v>
      </c>
      <c r="R1888" s="6" t="s">
        <v>7734</v>
      </c>
      <c r="S1888" s="6"/>
      <c r="T1888" s="6" t="s">
        <v>3561</v>
      </c>
      <c r="U1888">
        <f t="shared" si="29"/>
        <v>5</v>
      </c>
    </row>
    <row r="1889" spans="1:21" x14ac:dyDescent="0.2">
      <c r="A1889" s="6" t="s">
        <v>10121</v>
      </c>
      <c r="B1889" s="6" t="s">
        <v>10104</v>
      </c>
      <c r="C1889" s="6">
        <v>3530013</v>
      </c>
      <c r="D1889" s="6" t="s">
        <v>6828</v>
      </c>
      <c r="E1889" s="6" t="s">
        <v>10125</v>
      </c>
      <c r="F1889" s="6" t="s">
        <v>6402</v>
      </c>
      <c r="G1889" s="6">
        <v>174</v>
      </c>
      <c r="H1889" s="6">
        <v>1791</v>
      </c>
      <c r="I1889" s="6">
        <v>0</v>
      </c>
      <c r="J1889" s="6">
        <v>0</v>
      </c>
      <c r="K1889" s="6">
        <v>0</v>
      </c>
      <c r="L1889" s="6"/>
      <c r="M1889" s="6">
        <v>2022</v>
      </c>
      <c r="N1889" s="6" t="s">
        <v>7745</v>
      </c>
      <c r="O1889" s="6">
        <v>3</v>
      </c>
      <c r="P1889" s="6"/>
      <c r="Q1889" s="6" t="s">
        <v>7733</v>
      </c>
      <c r="R1889" s="6" t="s">
        <v>7734</v>
      </c>
      <c r="S1889" s="6"/>
      <c r="T1889" s="6" t="s">
        <v>3570</v>
      </c>
      <c r="U1889">
        <f t="shared" si="29"/>
        <v>4</v>
      </c>
    </row>
    <row r="1890" spans="1:21" x14ac:dyDescent="0.2">
      <c r="A1890" s="6" t="s">
        <v>10121</v>
      </c>
      <c r="B1890" s="6" t="s">
        <v>10104</v>
      </c>
      <c r="C1890" s="6">
        <v>3530013</v>
      </c>
      <c r="D1890" s="6" t="s">
        <v>10126</v>
      </c>
      <c r="E1890" s="6" t="s">
        <v>10127</v>
      </c>
      <c r="F1890" s="6" t="s">
        <v>6402</v>
      </c>
      <c r="G1890" s="6">
        <v>172</v>
      </c>
      <c r="H1890" s="6">
        <v>1791</v>
      </c>
      <c r="I1890" s="6">
        <v>0</v>
      </c>
      <c r="J1890" s="6">
        <v>0</v>
      </c>
      <c r="K1890" s="6">
        <v>0</v>
      </c>
      <c r="L1890" s="6"/>
      <c r="M1890" s="6">
        <v>2022</v>
      </c>
      <c r="N1890" s="6" t="s">
        <v>7745</v>
      </c>
      <c r="O1890" s="6">
        <v>3</v>
      </c>
      <c r="P1890" s="6"/>
      <c r="Q1890" s="6" t="s">
        <v>7733</v>
      </c>
      <c r="R1890" s="6" t="s">
        <v>7734</v>
      </c>
      <c r="S1890" s="6"/>
      <c r="T1890" s="6" t="s">
        <v>3571</v>
      </c>
      <c r="U1890">
        <f t="shared" si="29"/>
        <v>3</v>
      </c>
    </row>
    <row r="1891" spans="1:21" x14ac:dyDescent="0.2">
      <c r="A1891" s="6" t="s">
        <v>10121</v>
      </c>
      <c r="B1891" s="6" t="s">
        <v>10104</v>
      </c>
      <c r="C1891" s="6">
        <v>3530013</v>
      </c>
      <c r="D1891" s="6" t="s">
        <v>10128</v>
      </c>
      <c r="E1891" s="6" t="s">
        <v>7637</v>
      </c>
      <c r="F1891" s="6" t="s">
        <v>6402</v>
      </c>
      <c r="G1891" s="6">
        <v>228</v>
      </c>
      <c r="H1891" s="6">
        <v>1791</v>
      </c>
      <c r="I1891" s="6">
        <v>0</v>
      </c>
      <c r="J1891" s="6">
        <v>0</v>
      </c>
      <c r="K1891" s="6">
        <v>0</v>
      </c>
      <c r="L1891" s="6"/>
      <c r="M1891" s="6">
        <v>2022</v>
      </c>
      <c r="N1891" s="6" t="s">
        <v>7745</v>
      </c>
      <c r="O1891" s="6">
        <v>3</v>
      </c>
      <c r="P1891" s="6"/>
      <c r="Q1891" s="6" t="s">
        <v>7733</v>
      </c>
      <c r="R1891" s="6" t="s">
        <v>7734</v>
      </c>
      <c r="S1891" s="6"/>
      <c r="T1891" s="6" t="s">
        <v>3572</v>
      </c>
      <c r="U1891">
        <f t="shared" si="29"/>
        <v>2</v>
      </c>
    </row>
    <row r="1892" spans="1:21" x14ac:dyDescent="0.2">
      <c r="A1892" s="6" t="s">
        <v>10121</v>
      </c>
      <c r="B1892" s="6" t="s">
        <v>10104</v>
      </c>
      <c r="C1892" s="6">
        <v>3530013</v>
      </c>
      <c r="D1892" s="6" t="s">
        <v>6747</v>
      </c>
      <c r="E1892" s="6" t="s">
        <v>6438</v>
      </c>
      <c r="F1892" s="6" t="s">
        <v>6402</v>
      </c>
      <c r="G1892" s="6">
        <v>348</v>
      </c>
      <c r="H1892" s="6">
        <v>1791</v>
      </c>
      <c r="I1892" s="6">
        <v>0</v>
      </c>
      <c r="J1892" s="6">
        <v>0</v>
      </c>
      <c r="K1892" s="6">
        <v>0</v>
      </c>
      <c r="L1892" s="6"/>
      <c r="M1892" s="6">
        <v>2022</v>
      </c>
      <c r="N1892" s="6" t="s">
        <v>7745</v>
      </c>
      <c r="O1892" s="6">
        <v>3</v>
      </c>
      <c r="P1892" s="6"/>
      <c r="Q1892" s="6" t="s">
        <v>7733</v>
      </c>
      <c r="R1892" s="6" t="s">
        <v>7734</v>
      </c>
      <c r="S1892" s="6"/>
      <c r="T1892" s="6" t="s">
        <v>3573</v>
      </c>
      <c r="U1892">
        <f t="shared" si="29"/>
        <v>1</v>
      </c>
    </row>
    <row r="1893" spans="1:21" x14ac:dyDescent="0.2">
      <c r="A1893" s="6" t="s">
        <v>10129</v>
      </c>
      <c r="B1893" s="6" t="s">
        <v>10104</v>
      </c>
      <c r="C1893" s="6">
        <v>3530013</v>
      </c>
      <c r="D1893" s="6" t="s">
        <v>6606</v>
      </c>
      <c r="E1893" s="6" t="s">
        <v>10130</v>
      </c>
      <c r="F1893" s="6" t="s">
        <v>6402</v>
      </c>
      <c r="G1893" s="6">
        <v>351</v>
      </c>
      <c r="H1893" s="6">
        <v>2831</v>
      </c>
      <c r="I1893" s="6">
        <v>0</v>
      </c>
      <c r="J1893" s="6">
        <v>0</v>
      </c>
      <c r="K1893" s="6">
        <v>0</v>
      </c>
      <c r="L1893" s="6"/>
      <c r="M1893" s="6">
        <v>2022</v>
      </c>
      <c r="N1893" s="6" t="s">
        <v>7745</v>
      </c>
      <c r="O1893" s="6">
        <v>4</v>
      </c>
      <c r="P1893" s="6"/>
      <c r="Q1893" s="6" t="s">
        <v>7733</v>
      </c>
      <c r="R1893" s="6" t="s">
        <v>7734</v>
      </c>
      <c r="S1893" s="6"/>
      <c r="T1893" s="6" t="s">
        <v>3574</v>
      </c>
      <c r="U1893">
        <f t="shared" si="29"/>
        <v>3</v>
      </c>
    </row>
    <row r="1894" spans="1:21" x14ac:dyDescent="0.2">
      <c r="A1894" s="6" t="s">
        <v>10129</v>
      </c>
      <c r="B1894" s="6" t="s">
        <v>10104</v>
      </c>
      <c r="C1894" s="6">
        <v>3530013</v>
      </c>
      <c r="D1894" s="6" t="s">
        <v>6562</v>
      </c>
      <c r="E1894" s="6" t="s">
        <v>10131</v>
      </c>
      <c r="F1894" s="6" t="s">
        <v>6402</v>
      </c>
      <c r="G1894" s="6">
        <v>1638</v>
      </c>
      <c r="H1894" s="6">
        <v>2831</v>
      </c>
      <c r="I1894" s="6">
        <v>1</v>
      </c>
      <c r="J1894" s="6">
        <v>1</v>
      </c>
      <c r="K1894" s="6">
        <v>0</v>
      </c>
      <c r="L1894" s="6"/>
      <c r="M1894" s="6">
        <v>2022</v>
      </c>
      <c r="N1894" s="6" t="s">
        <v>7745</v>
      </c>
      <c r="O1894" s="6">
        <v>4</v>
      </c>
      <c r="P1894" s="6"/>
      <c r="Q1894" s="6" t="s">
        <v>7733</v>
      </c>
      <c r="R1894" s="6" t="s">
        <v>7734</v>
      </c>
      <c r="S1894" s="6"/>
      <c r="T1894" s="6" t="s">
        <v>3560</v>
      </c>
      <c r="U1894">
        <f t="shared" si="29"/>
        <v>2</v>
      </c>
    </row>
    <row r="1895" spans="1:21" x14ac:dyDescent="0.2">
      <c r="A1895" s="6" t="s">
        <v>10129</v>
      </c>
      <c r="B1895" s="6" t="s">
        <v>10104</v>
      </c>
      <c r="C1895" s="6">
        <v>3530013</v>
      </c>
      <c r="D1895" s="6" t="s">
        <v>6434</v>
      </c>
      <c r="E1895" s="6" t="s">
        <v>10132</v>
      </c>
      <c r="F1895" s="6" t="s">
        <v>6402</v>
      </c>
      <c r="G1895" s="6">
        <v>842</v>
      </c>
      <c r="H1895" s="6">
        <v>2831</v>
      </c>
      <c r="I1895" s="6">
        <v>0</v>
      </c>
      <c r="J1895" s="6">
        <v>0</v>
      </c>
      <c r="K1895" s="6">
        <v>0</v>
      </c>
      <c r="L1895" s="6"/>
      <c r="M1895" s="6">
        <v>2022</v>
      </c>
      <c r="N1895" s="6" t="s">
        <v>7745</v>
      </c>
      <c r="O1895" s="6">
        <v>4</v>
      </c>
      <c r="P1895" s="6"/>
      <c r="Q1895" s="6" t="s">
        <v>7733</v>
      </c>
      <c r="R1895" s="6" t="s">
        <v>7734</v>
      </c>
      <c r="S1895" s="6"/>
      <c r="T1895" s="6" t="s">
        <v>20004</v>
      </c>
      <c r="U1895">
        <f t="shared" si="29"/>
        <v>1</v>
      </c>
    </row>
    <row r="1896" spans="1:21" x14ac:dyDescent="0.2">
      <c r="A1896" s="6" t="s">
        <v>10133</v>
      </c>
      <c r="B1896" s="6" t="s">
        <v>10104</v>
      </c>
      <c r="C1896" s="6">
        <v>3530013</v>
      </c>
      <c r="D1896" s="6" t="s">
        <v>10134</v>
      </c>
      <c r="E1896" s="6" t="s">
        <v>10135</v>
      </c>
      <c r="F1896" s="6" t="s">
        <v>6402</v>
      </c>
      <c r="G1896" s="6">
        <v>701</v>
      </c>
      <c r="H1896" s="6">
        <v>2678</v>
      </c>
      <c r="I1896" s="6">
        <v>0</v>
      </c>
      <c r="J1896" s="6">
        <v>0</v>
      </c>
      <c r="K1896" s="6">
        <v>0</v>
      </c>
      <c r="L1896" s="6"/>
      <c r="M1896" s="6">
        <v>2022</v>
      </c>
      <c r="N1896" s="6" t="s">
        <v>7745</v>
      </c>
      <c r="O1896" s="6">
        <v>5</v>
      </c>
      <c r="P1896" s="6"/>
      <c r="Q1896" s="6" t="s">
        <v>7733</v>
      </c>
      <c r="R1896" s="6" t="s">
        <v>7734</v>
      </c>
      <c r="S1896" s="6"/>
      <c r="T1896" s="6" t="s">
        <v>20005</v>
      </c>
      <c r="U1896">
        <f t="shared" si="29"/>
        <v>5</v>
      </c>
    </row>
    <row r="1897" spans="1:21" x14ac:dyDescent="0.2">
      <c r="A1897" s="6" t="s">
        <v>10133</v>
      </c>
      <c r="B1897" s="6" t="s">
        <v>10104</v>
      </c>
      <c r="C1897" s="6">
        <v>3530013</v>
      </c>
      <c r="D1897" s="6" t="s">
        <v>7068</v>
      </c>
      <c r="E1897" s="6" t="s">
        <v>10136</v>
      </c>
      <c r="F1897" s="6" t="s">
        <v>6402</v>
      </c>
      <c r="G1897" s="6">
        <v>724</v>
      </c>
      <c r="H1897" s="6">
        <v>2678</v>
      </c>
      <c r="I1897" s="6">
        <v>0</v>
      </c>
      <c r="J1897" s="6">
        <v>0</v>
      </c>
      <c r="K1897" s="6">
        <v>0</v>
      </c>
      <c r="L1897" s="6"/>
      <c r="M1897" s="6">
        <v>2022</v>
      </c>
      <c r="N1897" s="6" t="s">
        <v>7745</v>
      </c>
      <c r="O1897" s="6">
        <v>5</v>
      </c>
      <c r="P1897" s="6"/>
      <c r="Q1897" s="6" t="s">
        <v>7733</v>
      </c>
      <c r="R1897" s="6" t="s">
        <v>7734</v>
      </c>
      <c r="S1897" s="6"/>
      <c r="T1897" s="6" t="s">
        <v>20006</v>
      </c>
      <c r="U1897">
        <f t="shared" si="29"/>
        <v>4</v>
      </c>
    </row>
    <row r="1898" spans="1:21" x14ac:dyDescent="0.2">
      <c r="A1898" s="6" t="s">
        <v>10133</v>
      </c>
      <c r="B1898" s="6" t="s">
        <v>10104</v>
      </c>
      <c r="C1898" s="6">
        <v>3530013</v>
      </c>
      <c r="D1898" s="6" t="s">
        <v>10137</v>
      </c>
      <c r="E1898" s="6" t="s">
        <v>10138</v>
      </c>
      <c r="F1898" s="6" t="s">
        <v>6402</v>
      </c>
      <c r="G1898" s="6">
        <v>174</v>
      </c>
      <c r="H1898" s="6">
        <v>2678</v>
      </c>
      <c r="I1898" s="6">
        <v>0</v>
      </c>
      <c r="J1898" s="6">
        <v>0</v>
      </c>
      <c r="K1898" s="6">
        <v>0</v>
      </c>
      <c r="L1898" s="6"/>
      <c r="M1898" s="6">
        <v>2022</v>
      </c>
      <c r="N1898" s="6" t="s">
        <v>7745</v>
      </c>
      <c r="O1898" s="6">
        <v>5</v>
      </c>
      <c r="P1898" s="6"/>
      <c r="Q1898" s="6" t="s">
        <v>7733</v>
      </c>
      <c r="R1898" s="6" t="s">
        <v>7734</v>
      </c>
      <c r="S1898" s="6"/>
      <c r="T1898" s="6" t="s">
        <v>20007</v>
      </c>
      <c r="U1898">
        <f t="shared" si="29"/>
        <v>3</v>
      </c>
    </row>
    <row r="1899" spans="1:21" x14ac:dyDescent="0.2">
      <c r="A1899" s="6" t="s">
        <v>10133</v>
      </c>
      <c r="B1899" s="6" t="s">
        <v>10104</v>
      </c>
      <c r="C1899" s="6">
        <v>3530013</v>
      </c>
      <c r="D1899" s="6" t="s">
        <v>10139</v>
      </c>
      <c r="E1899" s="6" t="s">
        <v>10140</v>
      </c>
      <c r="F1899" s="6" t="s">
        <v>6402</v>
      </c>
      <c r="G1899" s="6">
        <v>235</v>
      </c>
      <c r="H1899" s="6">
        <v>2678</v>
      </c>
      <c r="I1899" s="6">
        <v>0</v>
      </c>
      <c r="J1899" s="6">
        <v>0</v>
      </c>
      <c r="K1899" s="6">
        <v>0</v>
      </c>
      <c r="L1899" s="6"/>
      <c r="M1899" s="6">
        <v>2022</v>
      </c>
      <c r="N1899" s="6" t="s">
        <v>7745</v>
      </c>
      <c r="O1899" s="6">
        <v>5</v>
      </c>
      <c r="P1899" s="6"/>
      <c r="Q1899" s="6" t="s">
        <v>7733</v>
      </c>
      <c r="R1899" s="6" t="s">
        <v>7734</v>
      </c>
      <c r="S1899" s="6"/>
      <c r="T1899" s="6" t="s">
        <v>20008</v>
      </c>
      <c r="U1899">
        <f t="shared" si="29"/>
        <v>2</v>
      </c>
    </row>
    <row r="1900" spans="1:21" x14ac:dyDescent="0.2">
      <c r="A1900" s="6" t="s">
        <v>10133</v>
      </c>
      <c r="B1900" s="6" t="s">
        <v>10104</v>
      </c>
      <c r="C1900" s="6">
        <v>3530013</v>
      </c>
      <c r="D1900" s="6" t="s">
        <v>10141</v>
      </c>
      <c r="E1900" s="6" t="s">
        <v>10142</v>
      </c>
      <c r="F1900" s="6" t="s">
        <v>6402</v>
      </c>
      <c r="G1900" s="6">
        <v>844</v>
      </c>
      <c r="H1900" s="6">
        <v>2678</v>
      </c>
      <c r="I1900" s="6">
        <v>0</v>
      </c>
      <c r="J1900" s="6">
        <v>1</v>
      </c>
      <c r="K1900" s="6">
        <v>0</v>
      </c>
      <c r="L1900" s="6"/>
      <c r="M1900" s="6">
        <v>2022</v>
      </c>
      <c r="N1900" s="6" t="s">
        <v>7745</v>
      </c>
      <c r="O1900" s="6">
        <v>5</v>
      </c>
      <c r="P1900" s="6"/>
      <c r="Q1900" s="6" t="s">
        <v>7733</v>
      </c>
      <c r="R1900" s="6" t="s">
        <v>7734</v>
      </c>
      <c r="S1900" s="6"/>
      <c r="T1900" s="6" t="s">
        <v>3559</v>
      </c>
      <c r="U1900">
        <f t="shared" si="29"/>
        <v>1</v>
      </c>
    </row>
    <row r="1901" spans="1:21" x14ac:dyDescent="0.2">
      <c r="A1901" s="6" t="s">
        <v>10143</v>
      </c>
      <c r="B1901" s="6" t="s">
        <v>10104</v>
      </c>
      <c r="C1901" s="6">
        <v>3530013</v>
      </c>
      <c r="D1901" s="6" t="s">
        <v>10144</v>
      </c>
      <c r="E1901" s="6" t="s">
        <v>10145</v>
      </c>
      <c r="F1901" s="6" t="s">
        <v>6402</v>
      </c>
      <c r="G1901" s="6">
        <v>689</v>
      </c>
      <c r="H1901" s="6">
        <v>2749</v>
      </c>
      <c r="I1901" s="6">
        <v>0</v>
      </c>
      <c r="J1901" s="6">
        <v>0</v>
      </c>
      <c r="K1901" s="6">
        <v>0</v>
      </c>
      <c r="L1901" s="6"/>
      <c r="M1901" s="6">
        <v>2022</v>
      </c>
      <c r="N1901" s="6" t="s">
        <v>7745</v>
      </c>
      <c r="O1901" s="6">
        <v>6</v>
      </c>
      <c r="P1901" s="6"/>
      <c r="Q1901" s="6" t="s">
        <v>7733</v>
      </c>
      <c r="R1901" s="6" t="s">
        <v>7734</v>
      </c>
      <c r="S1901" s="6"/>
      <c r="T1901" s="6" t="s">
        <v>20009</v>
      </c>
      <c r="U1901">
        <f t="shared" si="29"/>
        <v>2</v>
      </c>
    </row>
    <row r="1902" spans="1:21" x14ac:dyDescent="0.2">
      <c r="A1902" s="6" t="s">
        <v>10143</v>
      </c>
      <c r="B1902" s="6" t="s">
        <v>10104</v>
      </c>
      <c r="C1902" s="6">
        <v>3530013</v>
      </c>
      <c r="D1902" s="6" t="s">
        <v>6440</v>
      </c>
      <c r="E1902" s="6" t="s">
        <v>6806</v>
      </c>
      <c r="F1902" s="6" t="s">
        <v>6402</v>
      </c>
      <c r="G1902" s="6">
        <v>2060</v>
      </c>
      <c r="H1902" s="6">
        <v>2749</v>
      </c>
      <c r="I1902" s="6">
        <v>1</v>
      </c>
      <c r="J1902" s="6">
        <v>1</v>
      </c>
      <c r="K1902" s="6">
        <v>0</v>
      </c>
      <c r="L1902" s="6"/>
      <c r="M1902" s="6">
        <v>2022</v>
      </c>
      <c r="N1902" s="6" t="s">
        <v>7745</v>
      </c>
      <c r="O1902" s="6">
        <v>6</v>
      </c>
      <c r="P1902" s="6"/>
      <c r="Q1902" s="6" t="s">
        <v>7733</v>
      </c>
      <c r="R1902" s="6" t="s">
        <v>7734</v>
      </c>
      <c r="S1902" s="6"/>
      <c r="T1902" s="6" t="s">
        <v>3558</v>
      </c>
      <c r="U1902">
        <f t="shared" si="29"/>
        <v>1</v>
      </c>
    </row>
    <row r="1903" spans="1:21" x14ac:dyDescent="0.2">
      <c r="A1903" s="6" t="s">
        <v>10146</v>
      </c>
      <c r="B1903" s="6" t="s">
        <v>10104</v>
      </c>
      <c r="C1903" s="6">
        <v>3530013</v>
      </c>
      <c r="D1903" s="6" t="s">
        <v>10147</v>
      </c>
      <c r="E1903" s="6" t="s">
        <v>10148</v>
      </c>
      <c r="F1903" s="6" t="s">
        <v>6402</v>
      </c>
      <c r="G1903" s="6">
        <v>1620</v>
      </c>
      <c r="H1903" s="6">
        <v>3899</v>
      </c>
      <c r="I1903" s="6">
        <v>1</v>
      </c>
      <c r="J1903" s="6">
        <v>1</v>
      </c>
      <c r="K1903" s="6">
        <v>0</v>
      </c>
      <c r="L1903" s="6"/>
      <c r="M1903" s="6">
        <v>2022</v>
      </c>
      <c r="N1903" s="6" t="s">
        <v>7745</v>
      </c>
      <c r="O1903" s="6">
        <v>7</v>
      </c>
      <c r="P1903" s="6"/>
      <c r="Q1903" s="6" t="s">
        <v>7733</v>
      </c>
      <c r="R1903" s="6" t="s">
        <v>7734</v>
      </c>
      <c r="S1903" s="6"/>
      <c r="T1903" s="6" t="s">
        <v>3557</v>
      </c>
      <c r="U1903">
        <f t="shared" si="29"/>
        <v>3</v>
      </c>
    </row>
    <row r="1904" spans="1:21" x14ac:dyDescent="0.2">
      <c r="A1904" s="6" t="s">
        <v>10146</v>
      </c>
      <c r="B1904" s="6" t="s">
        <v>10104</v>
      </c>
      <c r="C1904" s="6">
        <v>3530013</v>
      </c>
      <c r="D1904" s="6" t="s">
        <v>6485</v>
      </c>
      <c r="E1904" s="6" t="s">
        <v>10149</v>
      </c>
      <c r="F1904" s="6" t="s">
        <v>6402</v>
      </c>
      <c r="G1904" s="6">
        <v>1216</v>
      </c>
      <c r="H1904" s="6">
        <v>3899</v>
      </c>
      <c r="I1904" s="6">
        <v>0</v>
      </c>
      <c r="J1904" s="6">
        <v>0</v>
      </c>
      <c r="K1904" s="6">
        <v>0</v>
      </c>
      <c r="L1904" s="6"/>
      <c r="M1904" s="6">
        <v>2022</v>
      </c>
      <c r="N1904" s="6" t="s">
        <v>7745</v>
      </c>
      <c r="O1904" s="6">
        <v>7</v>
      </c>
      <c r="P1904" s="6"/>
      <c r="Q1904" s="6" t="s">
        <v>7733</v>
      </c>
      <c r="R1904" s="6" t="s">
        <v>7734</v>
      </c>
      <c r="S1904" s="6"/>
      <c r="T1904" s="6" t="s">
        <v>20010</v>
      </c>
      <c r="U1904">
        <f t="shared" si="29"/>
        <v>2</v>
      </c>
    </row>
    <row r="1905" spans="1:21" x14ac:dyDescent="0.2">
      <c r="A1905" s="6" t="s">
        <v>10146</v>
      </c>
      <c r="B1905" s="6" t="s">
        <v>10104</v>
      </c>
      <c r="C1905" s="6">
        <v>3530013</v>
      </c>
      <c r="D1905" s="6" t="s">
        <v>6538</v>
      </c>
      <c r="E1905" s="6" t="s">
        <v>7478</v>
      </c>
      <c r="F1905" s="6" t="s">
        <v>6402</v>
      </c>
      <c r="G1905" s="6">
        <v>1063</v>
      </c>
      <c r="H1905" s="6">
        <v>3899</v>
      </c>
      <c r="I1905" s="6">
        <v>0</v>
      </c>
      <c r="J1905" s="6">
        <v>0</v>
      </c>
      <c r="K1905" s="6">
        <v>0</v>
      </c>
      <c r="L1905" s="6"/>
      <c r="M1905" s="6">
        <v>2022</v>
      </c>
      <c r="N1905" s="6" t="s">
        <v>7745</v>
      </c>
      <c r="O1905" s="6">
        <v>7</v>
      </c>
      <c r="P1905" s="6"/>
      <c r="Q1905" s="6" t="s">
        <v>7733</v>
      </c>
      <c r="R1905" s="6" t="s">
        <v>7734</v>
      </c>
      <c r="S1905" s="6"/>
      <c r="T1905" s="6" t="s">
        <v>20011</v>
      </c>
      <c r="U1905">
        <f t="shared" si="29"/>
        <v>1</v>
      </c>
    </row>
    <row r="1906" spans="1:21" x14ac:dyDescent="0.2">
      <c r="A1906" s="6" t="s">
        <v>10150</v>
      </c>
      <c r="B1906" s="6" t="s">
        <v>10104</v>
      </c>
      <c r="C1906" s="6">
        <v>3530013</v>
      </c>
      <c r="D1906" s="6" t="s">
        <v>10151</v>
      </c>
      <c r="E1906" s="6" t="s">
        <v>10152</v>
      </c>
      <c r="F1906" s="6" t="s">
        <v>6402</v>
      </c>
      <c r="G1906" s="6">
        <v>344</v>
      </c>
      <c r="H1906" s="6">
        <v>2940</v>
      </c>
      <c r="I1906" s="6">
        <v>0</v>
      </c>
      <c r="J1906" s="6">
        <v>0</v>
      </c>
      <c r="K1906" s="6">
        <v>0</v>
      </c>
      <c r="L1906" s="6"/>
      <c r="M1906" s="6">
        <v>2022</v>
      </c>
      <c r="N1906" s="6" t="s">
        <v>7745</v>
      </c>
      <c r="O1906" s="6">
        <v>8</v>
      </c>
      <c r="P1906" s="6"/>
      <c r="Q1906" s="6" t="s">
        <v>7733</v>
      </c>
      <c r="R1906" s="6" t="s">
        <v>7734</v>
      </c>
      <c r="S1906" s="6"/>
      <c r="T1906" s="6" t="s">
        <v>20012</v>
      </c>
      <c r="U1906">
        <f t="shared" si="29"/>
        <v>2</v>
      </c>
    </row>
    <row r="1907" spans="1:21" x14ac:dyDescent="0.2">
      <c r="A1907" s="6" t="s">
        <v>10150</v>
      </c>
      <c r="B1907" s="6" t="s">
        <v>10104</v>
      </c>
      <c r="C1907" s="6">
        <v>3530013</v>
      </c>
      <c r="D1907" s="6" t="s">
        <v>6908</v>
      </c>
      <c r="E1907" s="6" t="s">
        <v>6506</v>
      </c>
      <c r="F1907" s="6" t="s">
        <v>6402</v>
      </c>
      <c r="G1907" s="6">
        <v>2596</v>
      </c>
      <c r="H1907" s="6">
        <v>2940</v>
      </c>
      <c r="I1907" s="6">
        <v>1</v>
      </c>
      <c r="J1907" s="6">
        <v>1</v>
      </c>
      <c r="K1907" s="6">
        <v>0</v>
      </c>
      <c r="L1907" s="6"/>
      <c r="M1907" s="6">
        <v>2022</v>
      </c>
      <c r="N1907" s="6" t="s">
        <v>7745</v>
      </c>
      <c r="O1907" s="6">
        <v>8</v>
      </c>
      <c r="P1907" s="6"/>
      <c r="Q1907" s="6" t="s">
        <v>7733</v>
      </c>
      <c r="R1907" s="6" t="s">
        <v>7734</v>
      </c>
      <c r="S1907" s="6"/>
      <c r="T1907" s="6" t="s">
        <v>3556</v>
      </c>
      <c r="U1907">
        <f t="shared" si="29"/>
        <v>1</v>
      </c>
    </row>
    <row r="1908" spans="1:21" x14ac:dyDescent="0.2">
      <c r="A1908" s="6" t="s">
        <v>10153</v>
      </c>
      <c r="B1908" s="6" t="s">
        <v>10104</v>
      </c>
      <c r="C1908" s="6">
        <v>3530013</v>
      </c>
      <c r="D1908" s="6" t="s">
        <v>7139</v>
      </c>
      <c r="E1908" s="6" t="s">
        <v>6432</v>
      </c>
      <c r="F1908" s="6" t="s">
        <v>6402</v>
      </c>
      <c r="G1908" s="6">
        <v>2276</v>
      </c>
      <c r="H1908" s="6">
        <v>3800</v>
      </c>
      <c r="I1908" s="6">
        <v>1</v>
      </c>
      <c r="J1908" s="6">
        <v>1</v>
      </c>
      <c r="K1908" s="6">
        <v>0</v>
      </c>
      <c r="L1908" s="6"/>
      <c r="M1908" s="6">
        <v>2022</v>
      </c>
      <c r="N1908" s="6" t="s">
        <v>7745</v>
      </c>
      <c r="O1908" s="6">
        <v>9</v>
      </c>
      <c r="P1908" s="6"/>
      <c r="Q1908" s="6" t="s">
        <v>7733</v>
      </c>
      <c r="R1908" s="6" t="s">
        <v>7734</v>
      </c>
      <c r="S1908" s="6"/>
      <c r="T1908" s="6" t="s">
        <v>3555</v>
      </c>
      <c r="U1908">
        <f t="shared" si="29"/>
        <v>6</v>
      </c>
    </row>
    <row r="1909" spans="1:21" x14ac:dyDescent="0.2">
      <c r="A1909" s="6" t="s">
        <v>10153</v>
      </c>
      <c r="B1909" s="6" t="s">
        <v>10104</v>
      </c>
      <c r="C1909" s="6">
        <v>3530013</v>
      </c>
      <c r="D1909" s="6" t="s">
        <v>6425</v>
      </c>
      <c r="E1909" s="6" t="s">
        <v>10100</v>
      </c>
      <c r="F1909" s="6" t="s">
        <v>6402</v>
      </c>
      <c r="G1909" s="6">
        <v>288</v>
      </c>
      <c r="H1909" s="6">
        <v>3800</v>
      </c>
      <c r="I1909" s="6">
        <v>0</v>
      </c>
      <c r="J1909" s="6">
        <v>0</v>
      </c>
      <c r="K1909" s="6">
        <v>0</v>
      </c>
      <c r="L1909" s="6"/>
      <c r="M1909" s="6">
        <v>2022</v>
      </c>
      <c r="N1909" s="6" t="s">
        <v>7745</v>
      </c>
      <c r="O1909" s="6">
        <v>9</v>
      </c>
      <c r="P1909" s="6"/>
      <c r="Q1909" s="6" t="s">
        <v>7733</v>
      </c>
      <c r="R1909" s="6" t="s">
        <v>7734</v>
      </c>
      <c r="S1909" s="6"/>
      <c r="T1909" s="6" t="s">
        <v>20013</v>
      </c>
      <c r="U1909">
        <f t="shared" si="29"/>
        <v>5</v>
      </c>
    </row>
    <row r="1910" spans="1:21" x14ac:dyDescent="0.2">
      <c r="A1910" s="6" t="s">
        <v>10153</v>
      </c>
      <c r="B1910" s="6" t="s">
        <v>10104</v>
      </c>
      <c r="C1910" s="6">
        <v>3530013</v>
      </c>
      <c r="D1910" s="6" t="s">
        <v>6828</v>
      </c>
      <c r="E1910" s="6" t="s">
        <v>10154</v>
      </c>
      <c r="F1910" s="6" t="s">
        <v>6402</v>
      </c>
      <c r="G1910" s="6">
        <v>77</v>
      </c>
      <c r="H1910" s="6">
        <v>3800</v>
      </c>
      <c r="I1910" s="6">
        <v>0</v>
      </c>
      <c r="J1910" s="6">
        <v>0</v>
      </c>
      <c r="K1910" s="6">
        <v>0</v>
      </c>
      <c r="L1910" s="6"/>
      <c r="M1910" s="6">
        <v>2022</v>
      </c>
      <c r="N1910" s="6" t="s">
        <v>7745</v>
      </c>
      <c r="O1910" s="6">
        <v>9</v>
      </c>
      <c r="P1910" s="6"/>
      <c r="Q1910" s="6" t="s">
        <v>7733</v>
      </c>
      <c r="R1910" s="6" t="s">
        <v>7734</v>
      </c>
      <c r="S1910" s="6"/>
      <c r="T1910" s="6" t="s">
        <v>20014</v>
      </c>
      <c r="U1910">
        <f t="shared" si="29"/>
        <v>4</v>
      </c>
    </row>
    <row r="1911" spans="1:21" x14ac:dyDescent="0.2">
      <c r="A1911" s="6" t="s">
        <v>10153</v>
      </c>
      <c r="B1911" s="6" t="s">
        <v>10104</v>
      </c>
      <c r="C1911" s="6">
        <v>3530013</v>
      </c>
      <c r="D1911" s="6" t="s">
        <v>6419</v>
      </c>
      <c r="E1911" s="6" t="s">
        <v>10155</v>
      </c>
      <c r="F1911" s="6" t="s">
        <v>6402</v>
      </c>
      <c r="G1911" s="6">
        <v>79</v>
      </c>
      <c r="H1911" s="6">
        <v>3800</v>
      </c>
      <c r="I1911" s="6">
        <v>0</v>
      </c>
      <c r="J1911" s="6">
        <v>0</v>
      </c>
      <c r="K1911" s="6">
        <v>0</v>
      </c>
      <c r="L1911" s="6"/>
      <c r="M1911" s="6">
        <v>2022</v>
      </c>
      <c r="N1911" s="6" t="s">
        <v>7745</v>
      </c>
      <c r="O1911" s="6">
        <v>9</v>
      </c>
      <c r="P1911" s="6"/>
      <c r="Q1911" s="6" t="s">
        <v>7733</v>
      </c>
      <c r="R1911" s="6" t="s">
        <v>7734</v>
      </c>
      <c r="S1911" s="6"/>
      <c r="T1911" s="6" t="s">
        <v>20015</v>
      </c>
      <c r="U1911">
        <f t="shared" si="29"/>
        <v>3</v>
      </c>
    </row>
    <row r="1912" spans="1:21" x14ac:dyDescent="0.2">
      <c r="A1912" s="6" t="s">
        <v>10153</v>
      </c>
      <c r="B1912" s="6" t="s">
        <v>10104</v>
      </c>
      <c r="C1912" s="6">
        <v>3530013</v>
      </c>
      <c r="D1912" s="6" t="s">
        <v>10156</v>
      </c>
      <c r="E1912" s="6" t="s">
        <v>10157</v>
      </c>
      <c r="F1912" s="6" t="s">
        <v>6402</v>
      </c>
      <c r="G1912" s="6">
        <v>974</v>
      </c>
      <c r="H1912" s="6">
        <v>3800</v>
      </c>
      <c r="I1912" s="6">
        <v>0</v>
      </c>
      <c r="J1912" s="6">
        <v>0</v>
      </c>
      <c r="K1912" s="6">
        <v>0</v>
      </c>
      <c r="L1912" s="6"/>
      <c r="M1912" s="6">
        <v>2022</v>
      </c>
      <c r="N1912" s="6" t="s">
        <v>7745</v>
      </c>
      <c r="O1912" s="6">
        <v>9</v>
      </c>
      <c r="P1912" s="6"/>
      <c r="Q1912" s="6" t="s">
        <v>7733</v>
      </c>
      <c r="R1912" s="6" t="s">
        <v>7734</v>
      </c>
      <c r="S1912" s="6"/>
      <c r="T1912" s="6" t="s">
        <v>20016</v>
      </c>
      <c r="U1912">
        <f t="shared" si="29"/>
        <v>2</v>
      </c>
    </row>
    <row r="1913" spans="1:21" x14ac:dyDescent="0.2">
      <c r="A1913" s="6" t="s">
        <v>10153</v>
      </c>
      <c r="B1913" s="6" t="s">
        <v>10104</v>
      </c>
      <c r="C1913" s="6">
        <v>3530013</v>
      </c>
      <c r="D1913" s="6" t="s">
        <v>7144</v>
      </c>
      <c r="E1913" s="6" t="s">
        <v>7265</v>
      </c>
      <c r="F1913" s="6" t="s">
        <v>6402</v>
      </c>
      <c r="G1913" s="6">
        <v>106</v>
      </c>
      <c r="H1913" s="6">
        <v>3800</v>
      </c>
      <c r="I1913" s="6">
        <v>0</v>
      </c>
      <c r="J1913" s="6">
        <v>0</v>
      </c>
      <c r="K1913" s="6">
        <v>0</v>
      </c>
      <c r="L1913" s="6"/>
      <c r="M1913" s="6">
        <v>2022</v>
      </c>
      <c r="N1913" s="6" t="s">
        <v>7745</v>
      </c>
      <c r="O1913" s="6">
        <v>9</v>
      </c>
      <c r="P1913" s="6"/>
      <c r="Q1913" s="6" t="s">
        <v>7733</v>
      </c>
      <c r="R1913" s="6" t="s">
        <v>7734</v>
      </c>
      <c r="S1913" s="6"/>
      <c r="T1913" s="6" t="s">
        <v>20017</v>
      </c>
      <c r="U1913">
        <f t="shared" si="29"/>
        <v>1</v>
      </c>
    </row>
    <row r="1914" spans="1:21" x14ac:dyDescent="0.2">
      <c r="A1914" s="6" t="s">
        <v>10158</v>
      </c>
      <c r="B1914" s="6" t="s">
        <v>10104</v>
      </c>
      <c r="C1914" s="6">
        <v>3530013</v>
      </c>
      <c r="D1914" s="6" t="s">
        <v>10159</v>
      </c>
      <c r="E1914" s="6" t="s">
        <v>8438</v>
      </c>
      <c r="F1914" s="6" t="s">
        <v>6402</v>
      </c>
      <c r="G1914" s="6">
        <v>1765</v>
      </c>
      <c r="H1914" s="6">
        <v>4882</v>
      </c>
      <c r="I1914" s="6">
        <v>0</v>
      </c>
      <c r="J1914" s="6">
        <v>1</v>
      </c>
      <c r="K1914" s="6">
        <v>0</v>
      </c>
      <c r="L1914" s="6"/>
      <c r="M1914" s="6">
        <v>2022</v>
      </c>
      <c r="N1914" s="6" t="s">
        <v>7745</v>
      </c>
      <c r="O1914" s="6">
        <v>10</v>
      </c>
      <c r="P1914" s="6"/>
      <c r="Q1914" s="6" t="s">
        <v>7733</v>
      </c>
      <c r="R1914" s="6" t="s">
        <v>7734</v>
      </c>
      <c r="S1914" s="6"/>
      <c r="T1914" s="6" t="s">
        <v>3554</v>
      </c>
      <c r="U1914">
        <f t="shared" si="29"/>
        <v>6</v>
      </c>
    </row>
    <row r="1915" spans="1:21" x14ac:dyDescent="0.2">
      <c r="A1915" s="6" t="s">
        <v>10158</v>
      </c>
      <c r="B1915" s="6" t="s">
        <v>10104</v>
      </c>
      <c r="C1915" s="6">
        <v>3530013</v>
      </c>
      <c r="D1915" s="6" t="s">
        <v>6738</v>
      </c>
      <c r="E1915" s="6" t="s">
        <v>6590</v>
      </c>
      <c r="F1915" s="6" t="s">
        <v>6402</v>
      </c>
      <c r="G1915" s="6">
        <v>513</v>
      </c>
      <c r="H1915" s="6">
        <v>4882</v>
      </c>
      <c r="I1915" s="6">
        <v>0</v>
      </c>
      <c r="J1915" s="6">
        <v>0</v>
      </c>
      <c r="K1915" s="6">
        <v>0</v>
      </c>
      <c r="L1915" s="6"/>
      <c r="M1915" s="6">
        <v>2022</v>
      </c>
      <c r="N1915" s="6" t="s">
        <v>7745</v>
      </c>
      <c r="O1915" s="6">
        <v>10</v>
      </c>
      <c r="P1915" s="6"/>
      <c r="Q1915" s="6" t="s">
        <v>7733</v>
      </c>
      <c r="R1915" s="6" t="s">
        <v>7734</v>
      </c>
      <c r="S1915" s="6"/>
      <c r="T1915" s="6" t="s">
        <v>20018</v>
      </c>
      <c r="U1915">
        <f t="shared" si="29"/>
        <v>5</v>
      </c>
    </row>
    <row r="1916" spans="1:21" x14ac:dyDescent="0.2">
      <c r="A1916" s="6" t="s">
        <v>10158</v>
      </c>
      <c r="B1916" s="6" t="s">
        <v>10104</v>
      </c>
      <c r="C1916" s="6">
        <v>3530013</v>
      </c>
      <c r="D1916" s="6" t="s">
        <v>10160</v>
      </c>
      <c r="E1916" s="6" t="s">
        <v>10161</v>
      </c>
      <c r="F1916" s="6" t="s">
        <v>6402</v>
      </c>
      <c r="G1916" s="6">
        <v>346</v>
      </c>
      <c r="H1916" s="6">
        <v>4882</v>
      </c>
      <c r="I1916" s="6">
        <v>0</v>
      </c>
      <c r="J1916" s="6">
        <v>0</v>
      </c>
      <c r="K1916" s="6">
        <v>0</v>
      </c>
      <c r="L1916" s="6"/>
      <c r="M1916" s="6">
        <v>2022</v>
      </c>
      <c r="N1916" s="6" t="s">
        <v>7745</v>
      </c>
      <c r="O1916" s="6">
        <v>10</v>
      </c>
      <c r="P1916" s="6"/>
      <c r="Q1916" s="6" t="s">
        <v>7733</v>
      </c>
      <c r="R1916" s="6" t="s">
        <v>7734</v>
      </c>
      <c r="S1916" s="6"/>
      <c r="T1916" s="6" t="s">
        <v>20019</v>
      </c>
      <c r="U1916">
        <f t="shared" si="29"/>
        <v>4</v>
      </c>
    </row>
    <row r="1917" spans="1:21" x14ac:dyDescent="0.2">
      <c r="A1917" s="6" t="s">
        <v>10158</v>
      </c>
      <c r="B1917" s="6" t="s">
        <v>10104</v>
      </c>
      <c r="C1917" s="6">
        <v>3530013</v>
      </c>
      <c r="D1917" s="6" t="s">
        <v>9614</v>
      </c>
      <c r="E1917" s="6" t="s">
        <v>10162</v>
      </c>
      <c r="F1917" s="6" t="s">
        <v>6402</v>
      </c>
      <c r="G1917" s="6">
        <v>210</v>
      </c>
      <c r="H1917" s="6">
        <v>4882</v>
      </c>
      <c r="I1917" s="6">
        <v>0</v>
      </c>
      <c r="J1917" s="6">
        <v>0</v>
      </c>
      <c r="K1917" s="6">
        <v>0</v>
      </c>
      <c r="L1917" s="6"/>
      <c r="M1917" s="6">
        <v>2022</v>
      </c>
      <c r="N1917" s="6" t="s">
        <v>7745</v>
      </c>
      <c r="O1917" s="6">
        <v>10</v>
      </c>
      <c r="P1917" s="6"/>
      <c r="Q1917" s="6" t="s">
        <v>7733</v>
      </c>
      <c r="R1917" s="6" t="s">
        <v>7734</v>
      </c>
      <c r="S1917" s="6"/>
      <c r="T1917" s="6" t="s">
        <v>20020</v>
      </c>
      <c r="U1917">
        <f t="shared" si="29"/>
        <v>3</v>
      </c>
    </row>
    <row r="1918" spans="1:21" x14ac:dyDescent="0.2">
      <c r="A1918" s="6" t="s">
        <v>10158</v>
      </c>
      <c r="B1918" s="6" t="s">
        <v>10104</v>
      </c>
      <c r="C1918" s="6">
        <v>3530013</v>
      </c>
      <c r="D1918" s="6" t="s">
        <v>6571</v>
      </c>
      <c r="E1918" s="6" t="s">
        <v>10163</v>
      </c>
      <c r="F1918" s="6" t="s">
        <v>6402</v>
      </c>
      <c r="G1918" s="6">
        <v>1650</v>
      </c>
      <c r="H1918" s="6">
        <v>4882</v>
      </c>
      <c r="I1918" s="6">
        <v>0</v>
      </c>
      <c r="J1918" s="6">
        <v>0</v>
      </c>
      <c r="K1918" s="6">
        <v>0</v>
      </c>
      <c r="L1918" s="6"/>
      <c r="M1918" s="6">
        <v>2022</v>
      </c>
      <c r="N1918" s="6" t="s">
        <v>7745</v>
      </c>
      <c r="O1918" s="6">
        <v>10</v>
      </c>
      <c r="P1918" s="6"/>
      <c r="Q1918" s="6" t="s">
        <v>7733</v>
      </c>
      <c r="R1918" s="6" t="s">
        <v>7734</v>
      </c>
      <c r="S1918" s="6"/>
      <c r="T1918" s="6" t="s">
        <v>20021</v>
      </c>
      <c r="U1918">
        <f t="shared" si="29"/>
        <v>2</v>
      </c>
    </row>
    <row r="1919" spans="1:21" x14ac:dyDescent="0.2">
      <c r="A1919" s="6" t="s">
        <v>10158</v>
      </c>
      <c r="B1919" s="6" t="s">
        <v>10104</v>
      </c>
      <c r="C1919" s="6">
        <v>3530013</v>
      </c>
      <c r="D1919" s="6" t="s">
        <v>10164</v>
      </c>
      <c r="E1919" s="6" t="s">
        <v>6421</v>
      </c>
      <c r="F1919" s="6" t="s">
        <v>6402</v>
      </c>
      <c r="G1919" s="6">
        <v>398</v>
      </c>
      <c r="H1919" s="6">
        <v>4882</v>
      </c>
      <c r="I1919" s="6">
        <v>0</v>
      </c>
      <c r="J1919" s="6">
        <v>0</v>
      </c>
      <c r="K1919" s="6">
        <v>0</v>
      </c>
      <c r="L1919" s="6"/>
      <c r="M1919" s="6">
        <v>2022</v>
      </c>
      <c r="N1919" s="6" t="s">
        <v>7745</v>
      </c>
      <c r="O1919" s="6">
        <v>10</v>
      </c>
      <c r="P1919" s="6"/>
      <c r="Q1919" s="6" t="s">
        <v>7733</v>
      </c>
      <c r="R1919" s="6" t="s">
        <v>7734</v>
      </c>
      <c r="S1919" s="6"/>
      <c r="T1919" s="6" t="s">
        <v>20022</v>
      </c>
      <c r="U1919">
        <f t="shared" si="29"/>
        <v>1</v>
      </c>
    </row>
    <row r="1920" spans="1:21" x14ac:dyDescent="0.2">
      <c r="A1920" s="6" t="s">
        <v>10165</v>
      </c>
      <c r="B1920" s="6" t="s">
        <v>10104</v>
      </c>
      <c r="C1920" s="6">
        <v>3530013</v>
      </c>
      <c r="D1920" s="6" t="s">
        <v>10166</v>
      </c>
      <c r="E1920" s="6" t="s">
        <v>7005</v>
      </c>
      <c r="F1920" s="6" t="s">
        <v>6402</v>
      </c>
      <c r="G1920" s="6">
        <v>7293</v>
      </c>
      <c r="H1920" s="6">
        <v>100181</v>
      </c>
      <c r="I1920" s="6">
        <v>0</v>
      </c>
      <c r="J1920" s="6">
        <v>0</v>
      </c>
      <c r="K1920" s="6">
        <v>0</v>
      </c>
      <c r="L1920" s="6"/>
      <c r="M1920" s="6">
        <v>2022</v>
      </c>
      <c r="N1920" s="6" t="s">
        <v>7740</v>
      </c>
      <c r="O1920" s="6" t="s">
        <v>10104</v>
      </c>
      <c r="P1920" s="6"/>
      <c r="Q1920" s="6" t="s">
        <v>7733</v>
      </c>
      <c r="R1920" s="6" t="s">
        <v>7734</v>
      </c>
      <c r="S1920" s="6"/>
      <c r="T1920" s="6" t="s">
        <v>20023</v>
      </c>
      <c r="U1920">
        <f t="shared" si="29"/>
        <v>14</v>
      </c>
    </row>
    <row r="1921" spans="1:21" x14ac:dyDescent="0.2">
      <c r="A1921" s="6" t="s">
        <v>10165</v>
      </c>
      <c r="B1921" s="6" t="s">
        <v>10104</v>
      </c>
      <c r="C1921" s="6">
        <v>3530013</v>
      </c>
      <c r="D1921" s="6" t="s">
        <v>6597</v>
      </c>
      <c r="E1921" s="6" t="s">
        <v>10167</v>
      </c>
      <c r="F1921" s="6" t="s">
        <v>6402</v>
      </c>
      <c r="G1921" s="6">
        <v>10102</v>
      </c>
      <c r="H1921" s="6">
        <v>100181</v>
      </c>
      <c r="I1921" s="6">
        <v>0</v>
      </c>
      <c r="J1921" s="6">
        <v>1</v>
      </c>
      <c r="K1921" s="6">
        <v>0</v>
      </c>
      <c r="L1921" s="6"/>
      <c r="M1921" s="6">
        <v>2022</v>
      </c>
      <c r="N1921" s="6" t="s">
        <v>7740</v>
      </c>
      <c r="O1921" s="6" t="s">
        <v>10104</v>
      </c>
      <c r="P1921" s="6"/>
      <c r="Q1921" s="6" t="s">
        <v>7733</v>
      </c>
      <c r="R1921" s="6" t="s">
        <v>7734</v>
      </c>
      <c r="S1921" s="6"/>
      <c r="T1921" s="6" t="s">
        <v>3553</v>
      </c>
      <c r="U1921">
        <f t="shared" si="29"/>
        <v>13</v>
      </c>
    </row>
    <row r="1922" spans="1:21" x14ac:dyDescent="0.2">
      <c r="A1922" s="6" t="s">
        <v>10165</v>
      </c>
      <c r="B1922" s="6" t="s">
        <v>10104</v>
      </c>
      <c r="C1922" s="6">
        <v>3530013</v>
      </c>
      <c r="D1922" s="6" t="s">
        <v>6442</v>
      </c>
      <c r="E1922" s="6" t="s">
        <v>10168</v>
      </c>
      <c r="F1922" s="6" t="s">
        <v>6402</v>
      </c>
      <c r="G1922" s="6">
        <v>4828</v>
      </c>
      <c r="H1922" s="6">
        <v>100181</v>
      </c>
      <c r="I1922" s="6">
        <v>0</v>
      </c>
      <c r="J1922" s="6">
        <v>0</v>
      </c>
      <c r="K1922" s="6">
        <v>0</v>
      </c>
      <c r="L1922" s="6"/>
      <c r="M1922" s="6">
        <v>2022</v>
      </c>
      <c r="N1922" s="6" t="s">
        <v>7740</v>
      </c>
      <c r="O1922" s="6" t="s">
        <v>10104</v>
      </c>
      <c r="P1922" s="6"/>
      <c r="Q1922" s="6" t="s">
        <v>7733</v>
      </c>
      <c r="R1922" s="6" t="s">
        <v>7734</v>
      </c>
      <c r="S1922" s="6"/>
      <c r="T1922" s="6" t="s">
        <v>20024</v>
      </c>
      <c r="U1922">
        <f t="shared" si="29"/>
        <v>12</v>
      </c>
    </row>
    <row r="1923" spans="1:21" x14ac:dyDescent="0.2">
      <c r="A1923" s="6" t="s">
        <v>10165</v>
      </c>
      <c r="B1923" s="6" t="s">
        <v>10104</v>
      </c>
      <c r="C1923" s="6">
        <v>3530013</v>
      </c>
      <c r="D1923" s="6" t="s">
        <v>6819</v>
      </c>
      <c r="E1923" s="6" t="s">
        <v>6531</v>
      </c>
      <c r="F1923" s="6" t="s">
        <v>6402</v>
      </c>
      <c r="G1923" s="6">
        <v>4826</v>
      </c>
      <c r="H1923" s="6">
        <v>100181</v>
      </c>
      <c r="I1923" s="6">
        <v>0</v>
      </c>
      <c r="J1923" s="6">
        <v>0</v>
      </c>
      <c r="K1923" s="6">
        <v>0</v>
      </c>
      <c r="L1923" s="6"/>
      <c r="M1923" s="6">
        <v>2022</v>
      </c>
      <c r="N1923" s="6" t="s">
        <v>7740</v>
      </c>
      <c r="O1923" s="6" t="s">
        <v>10104</v>
      </c>
      <c r="P1923" s="6"/>
      <c r="Q1923" s="6" t="s">
        <v>7733</v>
      </c>
      <c r="R1923" s="6" t="s">
        <v>7734</v>
      </c>
      <c r="S1923" s="6"/>
      <c r="T1923" s="6" t="s">
        <v>20025</v>
      </c>
      <c r="U1923">
        <f t="shared" ref="U1923:U1986" si="30">COUNTIF(A1923:A8223,A1923)</f>
        <v>11</v>
      </c>
    </row>
    <row r="1924" spans="1:21" x14ac:dyDescent="0.2">
      <c r="A1924" s="6" t="s">
        <v>10165</v>
      </c>
      <c r="B1924" s="6" t="s">
        <v>10104</v>
      </c>
      <c r="C1924" s="6">
        <v>3530013</v>
      </c>
      <c r="D1924" s="6" t="s">
        <v>6622</v>
      </c>
      <c r="E1924" s="6" t="s">
        <v>8101</v>
      </c>
      <c r="F1924" s="6" t="s">
        <v>6402</v>
      </c>
      <c r="G1924" s="6">
        <v>11628</v>
      </c>
      <c r="H1924" s="6">
        <v>100181</v>
      </c>
      <c r="I1924" s="6">
        <v>1</v>
      </c>
      <c r="J1924" s="6">
        <v>1</v>
      </c>
      <c r="K1924" s="6">
        <v>0</v>
      </c>
      <c r="L1924" s="6"/>
      <c r="M1924" s="6">
        <v>2022</v>
      </c>
      <c r="N1924" s="6" t="s">
        <v>7740</v>
      </c>
      <c r="O1924" s="6" t="s">
        <v>10104</v>
      </c>
      <c r="P1924" s="6"/>
      <c r="Q1924" s="6" t="s">
        <v>7733</v>
      </c>
      <c r="R1924" s="6" t="s">
        <v>7734</v>
      </c>
      <c r="S1924" s="6"/>
      <c r="T1924" s="6" t="s">
        <v>3552</v>
      </c>
      <c r="U1924">
        <f t="shared" si="30"/>
        <v>10</v>
      </c>
    </row>
    <row r="1925" spans="1:21" x14ac:dyDescent="0.2">
      <c r="A1925" s="6" t="s">
        <v>10165</v>
      </c>
      <c r="B1925" s="6" t="s">
        <v>10104</v>
      </c>
      <c r="C1925" s="6">
        <v>3530013</v>
      </c>
      <c r="D1925" s="6" t="s">
        <v>10169</v>
      </c>
      <c r="E1925" s="6" t="s">
        <v>10170</v>
      </c>
      <c r="F1925" s="6" t="s">
        <v>6402</v>
      </c>
      <c r="G1925" s="6">
        <v>5195</v>
      </c>
      <c r="H1925" s="6">
        <v>100181</v>
      </c>
      <c r="I1925" s="6">
        <v>0</v>
      </c>
      <c r="J1925" s="6">
        <v>0</v>
      </c>
      <c r="K1925" s="6">
        <v>0</v>
      </c>
      <c r="L1925" s="6"/>
      <c r="M1925" s="6">
        <v>2022</v>
      </c>
      <c r="N1925" s="6" t="s">
        <v>7740</v>
      </c>
      <c r="O1925" s="6" t="s">
        <v>10104</v>
      </c>
      <c r="P1925" s="6"/>
      <c r="Q1925" s="6" t="s">
        <v>7733</v>
      </c>
      <c r="R1925" s="6" t="s">
        <v>7734</v>
      </c>
      <c r="S1925" s="6"/>
      <c r="T1925" s="6" t="s">
        <v>20026</v>
      </c>
      <c r="U1925">
        <f t="shared" si="30"/>
        <v>9</v>
      </c>
    </row>
    <row r="1926" spans="1:21" x14ac:dyDescent="0.2">
      <c r="A1926" s="6" t="s">
        <v>10165</v>
      </c>
      <c r="B1926" s="6" t="s">
        <v>10104</v>
      </c>
      <c r="C1926" s="6">
        <v>3530013</v>
      </c>
      <c r="D1926" s="6" t="s">
        <v>6423</v>
      </c>
      <c r="E1926" s="6" t="s">
        <v>10171</v>
      </c>
      <c r="F1926" s="6" t="s">
        <v>6402</v>
      </c>
      <c r="G1926" s="6">
        <v>4388</v>
      </c>
      <c r="H1926" s="6">
        <v>100181</v>
      </c>
      <c r="I1926" s="6">
        <v>0</v>
      </c>
      <c r="J1926" s="6">
        <v>0</v>
      </c>
      <c r="K1926" s="6">
        <v>0</v>
      </c>
      <c r="L1926" s="6"/>
      <c r="M1926" s="6">
        <v>2022</v>
      </c>
      <c r="N1926" s="6" t="s">
        <v>7740</v>
      </c>
      <c r="O1926" s="6" t="s">
        <v>10104</v>
      </c>
      <c r="P1926" s="6"/>
      <c r="Q1926" s="6" t="s">
        <v>7733</v>
      </c>
      <c r="R1926" s="6" t="s">
        <v>7734</v>
      </c>
      <c r="S1926" s="6"/>
      <c r="T1926" s="6" t="s">
        <v>20027</v>
      </c>
      <c r="U1926">
        <f t="shared" si="30"/>
        <v>8</v>
      </c>
    </row>
    <row r="1927" spans="1:21" x14ac:dyDescent="0.2">
      <c r="A1927" s="6" t="s">
        <v>10165</v>
      </c>
      <c r="B1927" s="6" t="s">
        <v>10104</v>
      </c>
      <c r="C1927" s="6">
        <v>3530013</v>
      </c>
      <c r="D1927" s="6" t="s">
        <v>6512</v>
      </c>
      <c r="E1927" s="6" t="s">
        <v>6463</v>
      </c>
      <c r="F1927" s="6" t="s">
        <v>6402</v>
      </c>
      <c r="G1927" s="6">
        <v>13519</v>
      </c>
      <c r="H1927" s="6">
        <v>100181</v>
      </c>
      <c r="I1927" s="6">
        <v>0</v>
      </c>
      <c r="J1927" s="6">
        <v>1</v>
      </c>
      <c r="K1927" s="6">
        <v>0</v>
      </c>
      <c r="L1927" s="6"/>
      <c r="M1927" s="6">
        <v>2022</v>
      </c>
      <c r="N1927" s="6" t="s">
        <v>7740</v>
      </c>
      <c r="O1927" s="6" t="s">
        <v>10104</v>
      </c>
      <c r="P1927" s="6"/>
      <c r="Q1927" s="6" t="s">
        <v>7733</v>
      </c>
      <c r="R1927" s="6" t="s">
        <v>7734</v>
      </c>
      <c r="S1927" s="6"/>
      <c r="T1927" s="6" t="s">
        <v>3551</v>
      </c>
      <c r="U1927">
        <f t="shared" si="30"/>
        <v>7</v>
      </c>
    </row>
    <row r="1928" spans="1:21" x14ac:dyDescent="0.2">
      <c r="A1928" s="6" t="s">
        <v>10165</v>
      </c>
      <c r="B1928" s="6" t="s">
        <v>10104</v>
      </c>
      <c r="C1928" s="6">
        <v>3530013</v>
      </c>
      <c r="D1928" s="6" t="s">
        <v>10172</v>
      </c>
      <c r="E1928" s="6" t="s">
        <v>6466</v>
      </c>
      <c r="F1928" s="6" t="s">
        <v>6402</v>
      </c>
      <c r="G1928" s="6">
        <v>3851</v>
      </c>
      <c r="H1928" s="6">
        <v>100181</v>
      </c>
      <c r="I1928" s="6">
        <v>0</v>
      </c>
      <c r="J1928" s="6">
        <v>0</v>
      </c>
      <c r="K1928" s="6">
        <v>0</v>
      </c>
      <c r="L1928" s="6"/>
      <c r="M1928" s="6">
        <v>2022</v>
      </c>
      <c r="N1928" s="6" t="s">
        <v>7740</v>
      </c>
      <c r="O1928" s="6" t="s">
        <v>10104</v>
      </c>
      <c r="P1928" s="6"/>
      <c r="Q1928" s="6" t="s">
        <v>7733</v>
      </c>
      <c r="R1928" s="6" t="s">
        <v>7734</v>
      </c>
      <c r="S1928" s="6"/>
      <c r="T1928" s="6" t="s">
        <v>20028</v>
      </c>
      <c r="U1928">
        <f t="shared" si="30"/>
        <v>6</v>
      </c>
    </row>
    <row r="1929" spans="1:21" x14ac:dyDescent="0.2">
      <c r="A1929" s="6" t="s">
        <v>10165</v>
      </c>
      <c r="B1929" s="6" t="s">
        <v>10104</v>
      </c>
      <c r="C1929" s="6">
        <v>3530013</v>
      </c>
      <c r="D1929" s="6" t="s">
        <v>6660</v>
      </c>
      <c r="E1929" s="6" t="s">
        <v>6762</v>
      </c>
      <c r="F1929" s="6" t="s">
        <v>6402</v>
      </c>
      <c r="G1929" s="6">
        <v>3978</v>
      </c>
      <c r="H1929" s="6">
        <v>100181</v>
      </c>
      <c r="I1929" s="6">
        <v>0</v>
      </c>
      <c r="J1929" s="6">
        <v>0</v>
      </c>
      <c r="K1929" s="6">
        <v>0</v>
      </c>
      <c r="L1929" s="6"/>
      <c r="M1929" s="6">
        <v>2022</v>
      </c>
      <c r="N1929" s="6" t="s">
        <v>7740</v>
      </c>
      <c r="O1929" s="6" t="s">
        <v>10104</v>
      </c>
      <c r="P1929" s="6"/>
      <c r="Q1929" s="6" t="s">
        <v>7733</v>
      </c>
      <c r="R1929" s="6" t="s">
        <v>7734</v>
      </c>
      <c r="S1929" s="6"/>
      <c r="T1929" s="6" t="s">
        <v>20029</v>
      </c>
      <c r="U1929">
        <f t="shared" si="30"/>
        <v>5</v>
      </c>
    </row>
    <row r="1930" spans="1:21" x14ac:dyDescent="0.2">
      <c r="A1930" s="6" t="s">
        <v>10165</v>
      </c>
      <c r="B1930" s="6" t="s">
        <v>10104</v>
      </c>
      <c r="C1930" s="6">
        <v>3530013</v>
      </c>
      <c r="D1930" s="6" t="s">
        <v>6622</v>
      </c>
      <c r="E1930" s="6" t="s">
        <v>6587</v>
      </c>
      <c r="F1930" s="6" t="s">
        <v>6402</v>
      </c>
      <c r="G1930" s="6">
        <v>7019</v>
      </c>
      <c r="H1930" s="6">
        <v>100181</v>
      </c>
      <c r="I1930" s="6">
        <v>0</v>
      </c>
      <c r="J1930" s="6">
        <v>0</v>
      </c>
      <c r="K1930" s="6">
        <v>0</v>
      </c>
      <c r="L1930" s="6"/>
      <c r="M1930" s="6">
        <v>2022</v>
      </c>
      <c r="N1930" s="6" t="s">
        <v>7740</v>
      </c>
      <c r="O1930" s="6" t="s">
        <v>10104</v>
      </c>
      <c r="P1930" s="6"/>
      <c r="Q1930" s="6" t="s">
        <v>7733</v>
      </c>
      <c r="R1930" s="6" t="s">
        <v>7734</v>
      </c>
      <c r="S1930" s="6"/>
      <c r="T1930" s="6" t="s">
        <v>20030</v>
      </c>
      <c r="U1930">
        <f t="shared" si="30"/>
        <v>4</v>
      </c>
    </row>
    <row r="1931" spans="1:21" x14ac:dyDescent="0.2">
      <c r="A1931" s="6" t="s">
        <v>10165</v>
      </c>
      <c r="B1931" s="6" t="s">
        <v>10104</v>
      </c>
      <c r="C1931" s="6">
        <v>3530013</v>
      </c>
      <c r="D1931" s="6" t="s">
        <v>10173</v>
      </c>
      <c r="E1931" s="6" t="s">
        <v>10174</v>
      </c>
      <c r="F1931" s="6" t="s">
        <v>6402</v>
      </c>
      <c r="G1931" s="6">
        <v>3137</v>
      </c>
      <c r="H1931" s="6">
        <v>100181</v>
      </c>
      <c r="I1931" s="6">
        <v>0</v>
      </c>
      <c r="J1931" s="6">
        <v>0</v>
      </c>
      <c r="K1931" s="6">
        <v>0</v>
      </c>
      <c r="L1931" s="6"/>
      <c r="M1931" s="6">
        <v>2022</v>
      </c>
      <c r="N1931" s="6" t="s">
        <v>7740</v>
      </c>
      <c r="O1931" s="6" t="s">
        <v>10104</v>
      </c>
      <c r="P1931" s="6"/>
      <c r="Q1931" s="6" t="s">
        <v>7733</v>
      </c>
      <c r="R1931" s="6" t="s">
        <v>7734</v>
      </c>
      <c r="S1931" s="6"/>
      <c r="T1931" s="6" t="s">
        <v>20031</v>
      </c>
      <c r="U1931">
        <f t="shared" si="30"/>
        <v>3</v>
      </c>
    </row>
    <row r="1932" spans="1:21" x14ac:dyDescent="0.2">
      <c r="A1932" s="6" t="s">
        <v>10165</v>
      </c>
      <c r="B1932" s="6" t="s">
        <v>10104</v>
      </c>
      <c r="C1932" s="6">
        <v>3530013</v>
      </c>
      <c r="D1932" s="6" t="s">
        <v>6595</v>
      </c>
      <c r="E1932" s="6" t="s">
        <v>10175</v>
      </c>
      <c r="F1932" s="6" t="s">
        <v>6402</v>
      </c>
      <c r="G1932" s="6">
        <v>9714</v>
      </c>
      <c r="H1932" s="6">
        <v>100181</v>
      </c>
      <c r="I1932" s="6">
        <v>0</v>
      </c>
      <c r="J1932" s="6">
        <v>0</v>
      </c>
      <c r="K1932" s="6">
        <v>0</v>
      </c>
      <c r="L1932" s="6"/>
      <c r="M1932" s="6">
        <v>2022</v>
      </c>
      <c r="N1932" s="6" t="s">
        <v>7740</v>
      </c>
      <c r="O1932" s="6" t="s">
        <v>10104</v>
      </c>
      <c r="P1932" s="6"/>
      <c r="Q1932" s="6" t="s">
        <v>7733</v>
      </c>
      <c r="R1932" s="6" t="s">
        <v>7734</v>
      </c>
      <c r="S1932" s="6"/>
      <c r="T1932" s="6" t="s">
        <v>20032</v>
      </c>
      <c r="U1932">
        <f t="shared" si="30"/>
        <v>2</v>
      </c>
    </row>
    <row r="1933" spans="1:21" x14ac:dyDescent="0.2">
      <c r="A1933" s="6" t="s">
        <v>10165</v>
      </c>
      <c r="B1933" s="6" t="s">
        <v>10104</v>
      </c>
      <c r="C1933" s="6">
        <v>3530013</v>
      </c>
      <c r="D1933" s="6" t="s">
        <v>7407</v>
      </c>
      <c r="E1933" s="6" t="s">
        <v>6777</v>
      </c>
      <c r="F1933" s="6" t="s">
        <v>6402</v>
      </c>
      <c r="G1933" s="6">
        <v>10703</v>
      </c>
      <c r="H1933" s="6">
        <v>100181</v>
      </c>
      <c r="I1933" s="6">
        <v>0</v>
      </c>
      <c r="J1933" s="6">
        <v>1</v>
      </c>
      <c r="K1933" s="6">
        <v>0</v>
      </c>
      <c r="L1933" s="6"/>
      <c r="M1933" s="6">
        <v>2022</v>
      </c>
      <c r="N1933" s="6" t="s">
        <v>7740</v>
      </c>
      <c r="O1933" s="6" t="s">
        <v>10104</v>
      </c>
      <c r="P1933" s="6"/>
      <c r="Q1933" s="6" t="s">
        <v>7733</v>
      </c>
      <c r="R1933" s="6" t="s">
        <v>7734</v>
      </c>
      <c r="S1933" s="6"/>
      <c r="T1933" s="6" t="s">
        <v>3550</v>
      </c>
      <c r="U1933">
        <f t="shared" si="30"/>
        <v>1</v>
      </c>
    </row>
    <row r="1934" spans="1:21" x14ac:dyDescent="0.2">
      <c r="A1934" s="6" t="s">
        <v>10176</v>
      </c>
      <c r="B1934" s="6" t="s">
        <v>10177</v>
      </c>
      <c r="C1934" s="6">
        <v>3509039</v>
      </c>
      <c r="D1934" s="6" t="s">
        <v>6738</v>
      </c>
      <c r="E1934" s="6" t="s">
        <v>8176</v>
      </c>
      <c r="F1934" s="6" t="s">
        <v>6402</v>
      </c>
      <c r="G1934" s="6">
        <v>1113</v>
      </c>
      <c r="H1934" s="6">
        <v>2337</v>
      </c>
      <c r="I1934" s="6">
        <v>1</v>
      </c>
      <c r="J1934" s="6">
        <v>1</v>
      </c>
      <c r="K1934" s="6">
        <v>0</v>
      </c>
      <c r="L1934" s="6"/>
      <c r="M1934" s="6">
        <v>2022</v>
      </c>
      <c r="N1934" s="6" t="s">
        <v>8113</v>
      </c>
      <c r="O1934" s="6">
        <v>99</v>
      </c>
      <c r="P1934" s="6"/>
      <c r="Q1934" s="6" t="s">
        <v>7733</v>
      </c>
      <c r="R1934" s="6" t="s">
        <v>7734</v>
      </c>
      <c r="S1934" s="6"/>
      <c r="T1934" s="6" t="s">
        <v>898</v>
      </c>
      <c r="U1934">
        <f t="shared" si="30"/>
        <v>3</v>
      </c>
    </row>
    <row r="1935" spans="1:21" x14ac:dyDescent="0.2">
      <c r="A1935" s="6" t="s">
        <v>10176</v>
      </c>
      <c r="B1935" s="6" t="s">
        <v>10177</v>
      </c>
      <c r="C1935" s="6">
        <v>3509039</v>
      </c>
      <c r="D1935" s="6" t="s">
        <v>6463</v>
      </c>
      <c r="E1935" s="6" t="s">
        <v>8748</v>
      </c>
      <c r="F1935" s="6" t="s">
        <v>6402</v>
      </c>
      <c r="G1935" s="6">
        <v>181</v>
      </c>
      <c r="H1935" s="6">
        <v>2337</v>
      </c>
      <c r="I1935" s="6">
        <v>0</v>
      </c>
      <c r="J1935" s="6">
        <v>0</v>
      </c>
      <c r="K1935" s="6">
        <v>0</v>
      </c>
      <c r="L1935" s="6"/>
      <c r="M1935" s="6">
        <v>2022</v>
      </c>
      <c r="N1935" s="6" t="s">
        <v>8113</v>
      </c>
      <c r="O1935" s="6">
        <v>99</v>
      </c>
      <c r="P1935" s="6"/>
      <c r="Q1935" s="6" t="s">
        <v>7733</v>
      </c>
      <c r="R1935" s="6" t="s">
        <v>7734</v>
      </c>
      <c r="S1935" s="6"/>
      <c r="T1935" s="6" t="s">
        <v>899</v>
      </c>
      <c r="U1935">
        <f t="shared" si="30"/>
        <v>2</v>
      </c>
    </row>
    <row r="1936" spans="1:21" x14ac:dyDescent="0.2">
      <c r="A1936" s="6" t="s">
        <v>10176</v>
      </c>
      <c r="B1936" s="6" t="s">
        <v>10177</v>
      </c>
      <c r="C1936" s="6">
        <v>3509039</v>
      </c>
      <c r="D1936" s="6" t="s">
        <v>7191</v>
      </c>
      <c r="E1936" s="6" t="s">
        <v>10178</v>
      </c>
      <c r="F1936" s="6" t="s">
        <v>6402</v>
      </c>
      <c r="G1936" s="6">
        <v>1043</v>
      </c>
      <c r="H1936" s="6">
        <v>2337</v>
      </c>
      <c r="I1936" s="6">
        <v>0</v>
      </c>
      <c r="J1936" s="6">
        <v>0</v>
      </c>
      <c r="K1936" s="6">
        <v>0</v>
      </c>
      <c r="L1936" s="6"/>
      <c r="M1936" s="6">
        <v>2022</v>
      </c>
      <c r="N1936" s="6" t="s">
        <v>8113</v>
      </c>
      <c r="O1936" s="6">
        <v>99</v>
      </c>
      <c r="P1936" s="6"/>
      <c r="Q1936" s="6" t="s">
        <v>7733</v>
      </c>
      <c r="R1936" s="6" t="s">
        <v>7734</v>
      </c>
      <c r="S1936" s="6"/>
      <c r="T1936" s="6" t="s">
        <v>900</v>
      </c>
      <c r="U1936">
        <f t="shared" si="30"/>
        <v>1</v>
      </c>
    </row>
    <row r="1937" spans="1:21" x14ac:dyDescent="0.2">
      <c r="A1937" s="6" t="s">
        <v>10179</v>
      </c>
      <c r="B1937" s="6" t="s">
        <v>10177</v>
      </c>
      <c r="C1937" s="6">
        <v>3509039</v>
      </c>
      <c r="D1937" s="6" t="s">
        <v>6809</v>
      </c>
      <c r="E1937" s="6" t="s">
        <v>6526</v>
      </c>
      <c r="F1937" s="6" t="s">
        <v>6402</v>
      </c>
      <c r="G1937" s="6">
        <v>1111</v>
      </c>
      <c r="H1937" s="6">
        <v>2236</v>
      </c>
      <c r="I1937" s="6">
        <v>0</v>
      </c>
      <c r="J1937" s="6">
        <v>1</v>
      </c>
      <c r="K1937" s="6">
        <v>0</v>
      </c>
      <c r="L1937" s="6"/>
      <c r="M1937" s="6">
        <v>2022</v>
      </c>
      <c r="N1937" s="6" t="s">
        <v>8757</v>
      </c>
      <c r="O1937" s="6">
        <v>99</v>
      </c>
      <c r="P1937" s="6"/>
      <c r="Q1937" s="6" t="s">
        <v>7733</v>
      </c>
      <c r="R1937" s="6" t="s">
        <v>7734</v>
      </c>
      <c r="S1937" s="6"/>
      <c r="T1937" s="6" t="s">
        <v>3657</v>
      </c>
      <c r="U1937">
        <f t="shared" si="30"/>
        <v>3</v>
      </c>
    </row>
    <row r="1938" spans="1:21" x14ac:dyDescent="0.2">
      <c r="A1938" s="6" t="s">
        <v>10179</v>
      </c>
      <c r="B1938" s="6" t="s">
        <v>10177</v>
      </c>
      <c r="C1938" s="6">
        <v>3509039</v>
      </c>
      <c r="D1938" s="6" t="s">
        <v>6598</v>
      </c>
      <c r="E1938" s="6" t="s">
        <v>10180</v>
      </c>
      <c r="F1938" s="6" t="s">
        <v>6402</v>
      </c>
      <c r="G1938" s="6">
        <v>363</v>
      </c>
      <c r="H1938" s="6">
        <v>2236</v>
      </c>
      <c r="I1938" s="6">
        <v>0</v>
      </c>
      <c r="J1938" s="6">
        <v>0</v>
      </c>
      <c r="K1938" s="6">
        <v>0</v>
      </c>
      <c r="L1938" s="6"/>
      <c r="M1938" s="6">
        <v>2022</v>
      </c>
      <c r="N1938" s="6" t="s">
        <v>8757</v>
      </c>
      <c r="O1938" s="6">
        <v>99</v>
      </c>
      <c r="P1938" s="6"/>
      <c r="Q1938" s="6" t="s">
        <v>7733</v>
      </c>
      <c r="R1938" s="6" t="s">
        <v>7734</v>
      </c>
      <c r="S1938" s="6"/>
      <c r="T1938" s="6" t="s">
        <v>3658</v>
      </c>
      <c r="U1938">
        <f t="shared" si="30"/>
        <v>2</v>
      </c>
    </row>
    <row r="1939" spans="1:21" x14ac:dyDescent="0.2">
      <c r="A1939" s="6" t="s">
        <v>10179</v>
      </c>
      <c r="B1939" s="6" t="s">
        <v>10177</v>
      </c>
      <c r="C1939" s="6">
        <v>3509039</v>
      </c>
      <c r="D1939" s="6" t="s">
        <v>10181</v>
      </c>
      <c r="E1939" s="6" t="s">
        <v>6491</v>
      </c>
      <c r="F1939" s="6" t="s">
        <v>6402</v>
      </c>
      <c r="G1939" s="6">
        <v>762</v>
      </c>
      <c r="H1939" s="6">
        <v>2236</v>
      </c>
      <c r="I1939" s="6">
        <v>0</v>
      </c>
      <c r="J1939" s="6">
        <v>0</v>
      </c>
      <c r="K1939" s="6">
        <v>0</v>
      </c>
      <c r="L1939" s="6"/>
      <c r="M1939" s="6">
        <v>2022</v>
      </c>
      <c r="N1939" s="6" t="s">
        <v>8757</v>
      </c>
      <c r="O1939" s="6">
        <v>99</v>
      </c>
      <c r="P1939" s="6"/>
      <c r="Q1939" s="6" t="s">
        <v>7733</v>
      </c>
      <c r="R1939" s="6" t="s">
        <v>7734</v>
      </c>
      <c r="S1939" s="6"/>
      <c r="T1939" s="6" t="s">
        <v>3659</v>
      </c>
      <c r="U1939">
        <f t="shared" si="30"/>
        <v>1</v>
      </c>
    </row>
    <row r="1940" spans="1:21" x14ac:dyDescent="0.2">
      <c r="A1940" s="6" t="s">
        <v>10182</v>
      </c>
      <c r="B1940" s="6" t="s">
        <v>10177</v>
      </c>
      <c r="C1940" s="6">
        <v>3509039</v>
      </c>
      <c r="D1940" s="6" t="s">
        <v>7465</v>
      </c>
      <c r="E1940" s="6" t="s">
        <v>10183</v>
      </c>
      <c r="F1940" s="6" t="s">
        <v>6402</v>
      </c>
      <c r="G1940" s="6">
        <v>0</v>
      </c>
      <c r="H1940" s="6"/>
      <c r="I1940" s="6">
        <v>1</v>
      </c>
      <c r="J1940" s="6">
        <v>1</v>
      </c>
      <c r="K1940" s="6">
        <v>1</v>
      </c>
      <c r="L1940" s="6"/>
      <c r="M1940" s="6">
        <v>2022</v>
      </c>
      <c r="N1940" s="6" t="s">
        <v>7745</v>
      </c>
      <c r="O1940" s="6">
        <v>1</v>
      </c>
      <c r="P1940" s="6"/>
      <c r="Q1940" s="6" t="s">
        <v>7733</v>
      </c>
      <c r="R1940" s="6" t="s">
        <v>7734</v>
      </c>
      <c r="S1940" s="6"/>
      <c r="T1940" s="6" t="s">
        <v>3656</v>
      </c>
      <c r="U1940">
        <f t="shared" si="30"/>
        <v>1</v>
      </c>
    </row>
    <row r="1941" spans="1:21" x14ac:dyDescent="0.2">
      <c r="A1941" s="6" t="s">
        <v>10184</v>
      </c>
      <c r="B1941" s="6" t="s">
        <v>10177</v>
      </c>
      <c r="C1941" s="6">
        <v>3509039</v>
      </c>
      <c r="D1941" s="6" t="s">
        <v>10185</v>
      </c>
      <c r="E1941" s="6" t="s">
        <v>10186</v>
      </c>
      <c r="F1941" s="6" t="s">
        <v>6402</v>
      </c>
      <c r="G1941" s="6">
        <v>213</v>
      </c>
      <c r="H1941" s="6">
        <v>515</v>
      </c>
      <c r="I1941" s="6">
        <v>0</v>
      </c>
      <c r="J1941" s="6">
        <v>0</v>
      </c>
      <c r="K1941" s="6">
        <v>0</v>
      </c>
      <c r="L1941" s="6"/>
      <c r="M1941" s="6">
        <v>2022</v>
      </c>
      <c r="N1941" s="6" t="s">
        <v>7745</v>
      </c>
      <c r="O1941" s="6">
        <v>2</v>
      </c>
      <c r="P1941" s="6"/>
      <c r="Q1941" s="6" t="s">
        <v>7733</v>
      </c>
      <c r="R1941" s="6" t="s">
        <v>7734</v>
      </c>
      <c r="S1941" s="6"/>
      <c r="T1941" s="6" t="s">
        <v>3660</v>
      </c>
      <c r="U1941">
        <f t="shared" si="30"/>
        <v>3</v>
      </c>
    </row>
    <row r="1942" spans="1:21" x14ac:dyDescent="0.2">
      <c r="A1942" s="6" t="s">
        <v>10184</v>
      </c>
      <c r="B1942" s="6" t="s">
        <v>10177</v>
      </c>
      <c r="C1942" s="6">
        <v>3509039</v>
      </c>
      <c r="D1942" s="6" t="s">
        <v>6467</v>
      </c>
      <c r="E1942" s="6" t="s">
        <v>10187</v>
      </c>
      <c r="F1942" s="6" t="s">
        <v>6402</v>
      </c>
      <c r="G1942" s="6">
        <v>14</v>
      </c>
      <c r="H1942" s="6">
        <v>515</v>
      </c>
      <c r="I1942" s="6">
        <v>0</v>
      </c>
      <c r="J1942" s="6">
        <v>0</v>
      </c>
      <c r="K1942" s="6">
        <v>0</v>
      </c>
      <c r="L1942" s="6"/>
      <c r="M1942" s="6">
        <v>2022</v>
      </c>
      <c r="N1942" s="6" t="s">
        <v>7745</v>
      </c>
      <c r="O1942" s="6">
        <v>2</v>
      </c>
      <c r="P1942" s="6"/>
      <c r="Q1942" s="6" t="s">
        <v>7733</v>
      </c>
      <c r="R1942" s="6" t="s">
        <v>7734</v>
      </c>
      <c r="S1942" s="6"/>
      <c r="T1942" s="6" t="s">
        <v>3661</v>
      </c>
      <c r="U1942">
        <f t="shared" si="30"/>
        <v>2</v>
      </c>
    </row>
    <row r="1943" spans="1:21" x14ac:dyDescent="0.2">
      <c r="A1943" s="6" t="s">
        <v>10184</v>
      </c>
      <c r="B1943" s="6" t="s">
        <v>10177</v>
      </c>
      <c r="C1943" s="6">
        <v>3509039</v>
      </c>
      <c r="D1943" s="6" t="s">
        <v>6428</v>
      </c>
      <c r="E1943" s="6" t="s">
        <v>6854</v>
      </c>
      <c r="F1943" s="6" t="s">
        <v>6402</v>
      </c>
      <c r="G1943" s="6">
        <v>288</v>
      </c>
      <c r="H1943" s="6">
        <v>515</v>
      </c>
      <c r="I1943" s="6">
        <v>1</v>
      </c>
      <c r="J1943" s="6">
        <v>1</v>
      </c>
      <c r="K1943" s="6">
        <v>0</v>
      </c>
      <c r="L1943" s="6"/>
      <c r="M1943" s="6">
        <v>2022</v>
      </c>
      <c r="N1943" s="6" t="s">
        <v>7745</v>
      </c>
      <c r="O1943" s="6">
        <v>2</v>
      </c>
      <c r="P1943" s="6"/>
      <c r="Q1943" s="6" t="s">
        <v>7733</v>
      </c>
      <c r="R1943" s="6" t="s">
        <v>7734</v>
      </c>
      <c r="S1943" s="6"/>
      <c r="T1943" s="6" t="s">
        <v>3655</v>
      </c>
      <c r="U1943">
        <f t="shared" si="30"/>
        <v>1</v>
      </c>
    </row>
    <row r="1944" spans="1:21" x14ac:dyDescent="0.2">
      <c r="A1944" s="6" t="s">
        <v>10188</v>
      </c>
      <c r="B1944" s="6" t="s">
        <v>10177</v>
      </c>
      <c r="C1944" s="6">
        <v>3509039</v>
      </c>
      <c r="D1944" s="6" t="s">
        <v>6523</v>
      </c>
      <c r="E1944" s="6" t="s">
        <v>10189</v>
      </c>
      <c r="F1944" s="6" t="s">
        <v>6402</v>
      </c>
      <c r="G1944" s="6">
        <v>152</v>
      </c>
      <c r="H1944" s="6">
        <v>517</v>
      </c>
      <c r="I1944" s="6">
        <v>0</v>
      </c>
      <c r="J1944" s="6">
        <v>0</v>
      </c>
      <c r="K1944" s="6">
        <v>0</v>
      </c>
      <c r="L1944" s="6"/>
      <c r="M1944" s="6">
        <v>2022</v>
      </c>
      <c r="N1944" s="6" t="s">
        <v>7745</v>
      </c>
      <c r="O1944" s="6">
        <v>3</v>
      </c>
      <c r="P1944" s="6"/>
      <c r="Q1944" s="6" t="s">
        <v>7733</v>
      </c>
      <c r="R1944" s="6" t="s">
        <v>7734</v>
      </c>
      <c r="S1944" s="6"/>
      <c r="T1944" s="6" t="s">
        <v>3662</v>
      </c>
      <c r="U1944">
        <f t="shared" si="30"/>
        <v>2</v>
      </c>
    </row>
    <row r="1945" spans="1:21" x14ac:dyDescent="0.2">
      <c r="A1945" s="6" t="s">
        <v>10188</v>
      </c>
      <c r="B1945" s="6" t="s">
        <v>10177</v>
      </c>
      <c r="C1945" s="6">
        <v>3509039</v>
      </c>
      <c r="D1945" s="6" t="s">
        <v>7326</v>
      </c>
      <c r="E1945" s="6" t="s">
        <v>10190</v>
      </c>
      <c r="F1945" s="6" t="s">
        <v>6402</v>
      </c>
      <c r="G1945" s="6">
        <v>365</v>
      </c>
      <c r="H1945" s="6">
        <v>517</v>
      </c>
      <c r="I1945" s="6">
        <v>0</v>
      </c>
      <c r="J1945" s="6">
        <v>1</v>
      </c>
      <c r="K1945" s="6">
        <v>0</v>
      </c>
      <c r="L1945" s="6"/>
      <c r="M1945" s="6">
        <v>2022</v>
      </c>
      <c r="N1945" s="6" t="s">
        <v>7745</v>
      </c>
      <c r="O1945" s="6">
        <v>3</v>
      </c>
      <c r="P1945" s="6"/>
      <c r="Q1945" s="6" t="s">
        <v>7733</v>
      </c>
      <c r="R1945" s="6" t="s">
        <v>7734</v>
      </c>
      <c r="S1945" s="6"/>
      <c r="T1945" s="6" t="s">
        <v>3654</v>
      </c>
      <c r="U1945">
        <f t="shared" si="30"/>
        <v>1</v>
      </c>
    </row>
    <row r="1946" spans="1:21" x14ac:dyDescent="0.2">
      <c r="A1946" s="6" t="s">
        <v>10191</v>
      </c>
      <c r="B1946" s="6" t="s">
        <v>10177</v>
      </c>
      <c r="C1946" s="6">
        <v>3509039</v>
      </c>
      <c r="D1946" s="6" t="s">
        <v>7246</v>
      </c>
      <c r="E1946" s="6" t="s">
        <v>9407</v>
      </c>
      <c r="F1946" s="6" t="s">
        <v>6402</v>
      </c>
      <c r="G1946" s="6">
        <v>40</v>
      </c>
      <c r="H1946" s="6">
        <v>599</v>
      </c>
      <c r="I1946" s="6">
        <v>0</v>
      </c>
      <c r="J1946" s="6">
        <v>0</v>
      </c>
      <c r="K1946" s="6">
        <v>0</v>
      </c>
      <c r="L1946" s="6"/>
      <c r="M1946" s="6">
        <v>2022</v>
      </c>
      <c r="N1946" s="6" t="s">
        <v>7745</v>
      </c>
      <c r="O1946" s="6">
        <v>4</v>
      </c>
      <c r="P1946" s="6"/>
      <c r="Q1946" s="6" t="s">
        <v>7733</v>
      </c>
      <c r="R1946" s="6" t="s">
        <v>7734</v>
      </c>
      <c r="S1946" s="6"/>
      <c r="T1946" s="6" t="s">
        <v>3663</v>
      </c>
      <c r="U1946">
        <f t="shared" si="30"/>
        <v>3</v>
      </c>
    </row>
    <row r="1947" spans="1:21" x14ac:dyDescent="0.2">
      <c r="A1947" s="6" t="s">
        <v>10191</v>
      </c>
      <c r="B1947" s="6" t="s">
        <v>10177</v>
      </c>
      <c r="C1947" s="6">
        <v>3509039</v>
      </c>
      <c r="D1947" s="6" t="s">
        <v>6459</v>
      </c>
      <c r="E1947" s="6" t="s">
        <v>7440</v>
      </c>
      <c r="F1947" s="6" t="s">
        <v>6402</v>
      </c>
      <c r="G1947" s="6">
        <v>129</v>
      </c>
      <c r="H1947" s="6">
        <v>599</v>
      </c>
      <c r="I1947" s="6">
        <v>0</v>
      </c>
      <c r="J1947" s="6">
        <v>0</v>
      </c>
      <c r="K1947" s="6">
        <v>0</v>
      </c>
      <c r="L1947" s="6"/>
      <c r="M1947" s="6">
        <v>2022</v>
      </c>
      <c r="N1947" s="6" t="s">
        <v>7745</v>
      </c>
      <c r="O1947" s="6">
        <v>4</v>
      </c>
      <c r="P1947" s="6"/>
      <c r="Q1947" s="6" t="s">
        <v>7733</v>
      </c>
      <c r="R1947" s="6" t="s">
        <v>7734</v>
      </c>
      <c r="S1947" s="6"/>
      <c r="T1947" s="6" t="s">
        <v>471</v>
      </c>
      <c r="U1947">
        <f t="shared" si="30"/>
        <v>2</v>
      </c>
    </row>
    <row r="1948" spans="1:21" x14ac:dyDescent="0.2">
      <c r="A1948" s="6" t="s">
        <v>10191</v>
      </c>
      <c r="B1948" s="6" t="s">
        <v>10177</v>
      </c>
      <c r="C1948" s="6">
        <v>3509039</v>
      </c>
      <c r="D1948" s="6" t="s">
        <v>10192</v>
      </c>
      <c r="E1948" s="6" t="s">
        <v>7518</v>
      </c>
      <c r="F1948" s="6" t="s">
        <v>6402</v>
      </c>
      <c r="G1948" s="6">
        <v>430</v>
      </c>
      <c r="H1948" s="6">
        <v>599</v>
      </c>
      <c r="I1948" s="6">
        <v>0</v>
      </c>
      <c r="J1948" s="6">
        <v>1</v>
      </c>
      <c r="K1948" s="6">
        <v>0</v>
      </c>
      <c r="L1948" s="6"/>
      <c r="M1948" s="6">
        <v>2022</v>
      </c>
      <c r="N1948" s="6" t="s">
        <v>7745</v>
      </c>
      <c r="O1948" s="6">
        <v>4</v>
      </c>
      <c r="P1948" s="6"/>
      <c r="Q1948" s="6" t="s">
        <v>7733</v>
      </c>
      <c r="R1948" s="6" t="s">
        <v>7734</v>
      </c>
      <c r="S1948" s="6"/>
      <c r="T1948" s="6" t="s">
        <v>3653</v>
      </c>
      <c r="U1948">
        <f t="shared" si="30"/>
        <v>1</v>
      </c>
    </row>
    <row r="1949" spans="1:21" x14ac:dyDescent="0.2">
      <c r="A1949" s="6" t="s">
        <v>10193</v>
      </c>
      <c r="B1949" s="6" t="s">
        <v>10177</v>
      </c>
      <c r="C1949" s="6">
        <v>3509039</v>
      </c>
      <c r="D1949" s="6" t="s">
        <v>10194</v>
      </c>
      <c r="E1949" s="6" t="s">
        <v>10195</v>
      </c>
      <c r="F1949" s="6" t="s">
        <v>6402</v>
      </c>
      <c r="G1949" s="6">
        <v>0</v>
      </c>
      <c r="H1949" s="6"/>
      <c r="I1949" s="6">
        <v>1</v>
      </c>
      <c r="J1949" s="6">
        <v>1</v>
      </c>
      <c r="K1949" s="6">
        <v>1</v>
      </c>
      <c r="L1949" s="6"/>
      <c r="M1949" s="6">
        <v>2022</v>
      </c>
      <c r="N1949" s="6" t="s">
        <v>7745</v>
      </c>
      <c r="O1949" s="6">
        <v>5</v>
      </c>
      <c r="P1949" s="6"/>
      <c r="Q1949" s="6" t="s">
        <v>7733</v>
      </c>
      <c r="R1949" s="6" t="s">
        <v>7734</v>
      </c>
      <c r="S1949" s="6"/>
      <c r="T1949" s="6" t="s">
        <v>3652</v>
      </c>
      <c r="U1949">
        <f t="shared" si="30"/>
        <v>1</v>
      </c>
    </row>
    <row r="1950" spans="1:21" x14ac:dyDescent="0.2">
      <c r="A1950" s="6" t="s">
        <v>10196</v>
      </c>
      <c r="B1950" s="6" t="s">
        <v>10197</v>
      </c>
      <c r="C1950" s="6">
        <v>3554062</v>
      </c>
      <c r="D1950" s="6" t="s">
        <v>6408</v>
      </c>
      <c r="E1950" s="6" t="s">
        <v>10198</v>
      </c>
      <c r="F1950" s="6" t="s">
        <v>6402</v>
      </c>
      <c r="G1950" s="6">
        <v>165</v>
      </c>
      <c r="H1950" s="6">
        <v>626</v>
      </c>
      <c r="I1950" s="6">
        <v>1</v>
      </c>
      <c r="J1950" s="6">
        <v>1</v>
      </c>
      <c r="K1950" s="6">
        <v>0</v>
      </c>
      <c r="L1950" s="6"/>
      <c r="M1950" s="6">
        <v>2022</v>
      </c>
      <c r="N1950" s="6" t="s">
        <v>7745</v>
      </c>
      <c r="O1950" s="6">
        <v>99</v>
      </c>
      <c r="P1950" s="6"/>
      <c r="Q1950" s="6" t="s">
        <v>7733</v>
      </c>
      <c r="R1950" s="6" t="s">
        <v>7734</v>
      </c>
      <c r="S1950" s="6"/>
      <c r="T1950" s="6" t="s">
        <v>3667</v>
      </c>
      <c r="U1950">
        <f t="shared" si="30"/>
        <v>5</v>
      </c>
    </row>
    <row r="1951" spans="1:21" x14ac:dyDescent="0.2">
      <c r="A1951" s="6" t="s">
        <v>10196</v>
      </c>
      <c r="B1951" s="6" t="s">
        <v>10197</v>
      </c>
      <c r="C1951" s="6">
        <v>3554062</v>
      </c>
      <c r="D1951" s="6" t="s">
        <v>6440</v>
      </c>
      <c r="E1951" s="6" t="s">
        <v>6412</v>
      </c>
      <c r="F1951" s="6" t="s">
        <v>6402</v>
      </c>
      <c r="G1951" s="6">
        <v>153</v>
      </c>
      <c r="H1951" s="6">
        <v>626</v>
      </c>
      <c r="I1951" s="6">
        <v>1</v>
      </c>
      <c r="J1951" s="6">
        <v>1</v>
      </c>
      <c r="K1951" s="6">
        <v>0</v>
      </c>
      <c r="L1951" s="6"/>
      <c r="M1951" s="6">
        <v>2022</v>
      </c>
      <c r="N1951" s="6" t="s">
        <v>7745</v>
      </c>
      <c r="O1951" s="6">
        <v>99</v>
      </c>
      <c r="P1951" s="6"/>
      <c r="Q1951" s="6" t="s">
        <v>7733</v>
      </c>
      <c r="R1951" s="6" t="s">
        <v>7734</v>
      </c>
      <c r="S1951" s="6"/>
      <c r="T1951" s="6" t="s">
        <v>3666</v>
      </c>
      <c r="U1951">
        <f t="shared" si="30"/>
        <v>4</v>
      </c>
    </row>
    <row r="1952" spans="1:21" x14ac:dyDescent="0.2">
      <c r="A1952" s="6" t="s">
        <v>10196</v>
      </c>
      <c r="B1952" s="6" t="s">
        <v>10197</v>
      </c>
      <c r="C1952" s="6">
        <v>3554062</v>
      </c>
      <c r="D1952" s="6" t="s">
        <v>7355</v>
      </c>
      <c r="E1952" s="6" t="s">
        <v>8178</v>
      </c>
      <c r="F1952" s="6" t="s">
        <v>6402</v>
      </c>
      <c r="G1952" s="6">
        <v>137</v>
      </c>
      <c r="H1952" s="6">
        <v>626</v>
      </c>
      <c r="I1952" s="6">
        <v>1</v>
      </c>
      <c r="J1952" s="6">
        <v>1</v>
      </c>
      <c r="K1952" s="6">
        <v>0</v>
      </c>
      <c r="L1952" s="6"/>
      <c r="M1952" s="6">
        <v>2022</v>
      </c>
      <c r="N1952" s="6" t="s">
        <v>7745</v>
      </c>
      <c r="O1952" s="6">
        <v>99</v>
      </c>
      <c r="P1952" s="6"/>
      <c r="Q1952" s="6" t="s">
        <v>7733</v>
      </c>
      <c r="R1952" s="6" t="s">
        <v>7734</v>
      </c>
      <c r="S1952" s="6"/>
      <c r="T1952" s="6" t="s">
        <v>3665</v>
      </c>
      <c r="U1952">
        <f t="shared" si="30"/>
        <v>3</v>
      </c>
    </row>
    <row r="1953" spans="1:21" x14ac:dyDescent="0.2">
      <c r="A1953" s="6" t="s">
        <v>10196</v>
      </c>
      <c r="B1953" s="6" t="s">
        <v>10197</v>
      </c>
      <c r="C1953" s="6">
        <v>3554062</v>
      </c>
      <c r="D1953" s="6" t="s">
        <v>10199</v>
      </c>
      <c r="E1953" s="6" t="s">
        <v>6441</v>
      </c>
      <c r="F1953" s="6" t="s">
        <v>6402</v>
      </c>
      <c r="G1953" s="6">
        <v>171</v>
      </c>
      <c r="H1953" s="6">
        <v>626</v>
      </c>
      <c r="I1953" s="6">
        <v>1</v>
      </c>
      <c r="J1953" s="6">
        <v>1</v>
      </c>
      <c r="K1953" s="6">
        <v>0</v>
      </c>
      <c r="L1953" s="6"/>
      <c r="M1953" s="6">
        <v>2022</v>
      </c>
      <c r="N1953" s="6" t="s">
        <v>7745</v>
      </c>
      <c r="O1953" s="6">
        <v>99</v>
      </c>
      <c r="P1953" s="6"/>
      <c r="Q1953" s="6" t="s">
        <v>7733</v>
      </c>
      <c r="R1953" s="6" t="s">
        <v>7734</v>
      </c>
      <c r="S1953" s="6"/>
      <c r="T1953" s="6" t="s">
        <v>3664</v>
      </c>
      <c r="U1953">
        <f t="shared" si="30"/>
        <v>2</v>
      </c>
    </row>
    <row r="1954" spans="1:21" x14ac:dyDescent="0.2">
      <c r="A1954" s="6" t="s">
        <v>10196</v>
      </c>
      <c r="B1954" s="6" t="s">
        <v>10197</v>
      </c>
      <c r="C1954" s="6">
        <v>3554062</v>
      </c>
      <c r="D1954" s="6" t="s">
        <v>10200</v>
      </c>
      <c r="E1954" s="6" t="s">
        <v>10201</v>
      </c>
      <c r="F1954" s="6" t="s">
        <v>6402</v>
      </c>
      <c r="G1954" s="6">
        <v>0</v>
      </c>
      <c r="H1954" s="6">
        <v>626</v>
      </c>
      <c r="I1954" s="6">
        <v>0</v>
      </c>
      <c r="J1954" s="6">
        <v>0</v>
      </c>
      <c r="K1954" s="6">
        <v>0</v>
      </c>
      <c r="L1954" s="6"/>
      <c r="M1954" s="6">
        <v>2022</v>
      </c>
      <c r="N1954" s="6" t="s">
        <v>7745</v>
      </c>
      <c r="O1954" s="6">
        <v>99</v>
      </c>
      <c r="P1954" s="6"/>
      <c r="Q1954" s="6" t="s">
        <v>7733</v>
      </c>
      <c r="R1954" s="6" t="s">
        <v>7734</v>
      </c>
      <c r="S1954" s="6"/>
      <c r="T1954" s="6" t="s">
        <v>3668</v>
      </c>
      <c r="U1954">
        <f t="shared" si="30"/>
        <v>1</v>
      </c>
    </row>
    <row r="1955" spans="1:21" x14ac:dyDescent="0.2">
      <c r="A1955" s="6" t="s">
        <v>10202</v>
      </c>
      <c r="B1955" s="6" t="s">
        <v>10197</v>
      </c>
      <c r="C1955" s="6">
        <v>3554062</v>
      </c>
      <c r="D1955" s="6" t="s">
        <v>10203</v>
      </c>
      <c r="E1955" s="6" t="s">
        <v>9034</v>
      </c>
      <c r="F1955" s="6" t="s">
        <v>6402</v>
      </c>
      <c r="G1955" s="6">
        <v>0</v>
      </c>
      <c r="H1955" s="6"/>
      <c r="I1955" s="6">
        <v>1</v>
      </c>
      <c r="J1955" s="6">
        <v>1</v>
      </c>
      <c r="K1955" s="6">
        <v>1</v>
      </c>
      <c r="L1955" s="6"/>
      <c r="M1955" s="6">
        <v>2022</v>
      </c>
      <c r="N1955" s="6" t="s">
        <v>7732</v>
      </c>
      <c r="O1955" s="6">
        <v>99</v>
      </c>
      <c r="P1955" s="6"/>
      <c r="Q1955" s="6" t="s">
        <v>7733</v>
      </c>
      <c r="R1955" s="6" t="s">
        <v>7734</v>
      </c>
      <c r="S1955" s="6"/>
      <c r="T1955" s="6" t="s">
        <v>901</v>
      </c>
      <c r="U1955">
        <f t="shared" si="30"/>
        <v>1</v>
      </c>
    </row>
    <row r="1956" spans="1:21" x14ac:dyDescent="0.2">
      <c r="A1956" s="6" t="s">
        <v>10204</v>
      </c>
      <c r="B1956" s="6" t="s">
        <v>10205</v>
      </c>
      <c r="C1956" s="6">
        <v>3537034</v>
      </c>
      <c r="D1956" s="6" t="s">
        <v>7659</v>
      </c>
      <c r="E1956" s="6" t="s">
        <v>10206</v>
      </c>
      <c r="F1956" s="6" t="s">
        <v>6402</v>
      </c>
      <c r="G1956" s="6">
        <v>0</v>
      </c>
      <c r="H1956" s="6"/>
      <c r="I1956" s="6">
        <v>0</v>
      </c>
      <c r="J1956" s="6">
        <v>1</v>
      </c>
      <c r="K1956" s="6">
        <v>1</v>
      </c>
      <c r="L1956" s="6"/>
      <c r="M1956" s="6">
        <v>2022</v>
      </c>
      <c r="N1956" s="6" t="s">
        <v>7732</v>
      </c>
      <c r="O1956" s="6">
        <v>99</v>
      </c>
      <c r="P1956" s="6"/>
      <c r="Q1956" s="6" t="s">
        <v>7733</v>
      </c>
      <c r="R1956" s="6" t="s">
        <v>7734</v>
      </c>
      <c r="S1956" s="6"/>
      <c r="T1956" s="6" t="s">
        <v>888</v>
      </c>
      <c r="U1956">
        <f t="shared" si="30"/>
        <v>1</v>
      </c>
    </row>
    <row r="1957" spans="1:21" x14ac:dyDescent="0.2">
      <c r="A1957" s="6" t="s">
        <v>10207</v>
      </c>
      <c r="B1957" s="6" t="s">
        <v>10205</v>
      </c>
      <c r="C1957" s="6">
        <v>3537034</v>
      </c>
      <c r="D1957" s="6" t="s">
        <v>6622</v>
      </c>
      <c r="E1957" s="6" t="s">
        <v>10208</v>
      </c>
      <c r="F1957" s="6" t="s">
        <v>6402</v>
      </c>
      <c r="G1957" s="6">
        <v>0</v>
      </c>
      <c r="H1957" s="6"/>
      <c r="I1957" s="6">
        <v>0</v>
      </c>
      <c r="J1957" s="6">
        <v>1</v>
      </c>
      <c r="K1957" s="6">
        <v>1</v>
      </c>
      <c r="L1957" s="6"/>
      <c r="M1957" s="6">
        <v>2022</v>
      </c>
      <c r="N1957" s="6" t="s">
        <v>7770</v>
      </c>
      <c r="O1957" s="6">
        <v>99</v>
      </c>
      <c r="P1957" s="6"/>
      <c r="Q1957" s="6" t="s">
        <v>7733</v>
      </c>
      <c r="R1957" s="6" t="s">
        <v>7734</v>
      </c>
      <c r="S1957" s="6"/>
      <c r="T1957" s="6" t="s">
        <v>3588</v>
      </c>
      <c r="U1957">
        <f t="shared" si="30"/>
        <v>1</v>
      </c>
    </row>
    <row r="1958" spans="1:21" x14ac:dyDescent="0.2">
      <c r="A1958" s="6" t="s">
        <v>10209</v>
      </c>
      <c r="B1958" s="6" t="s">
        <v>10205</v>
      </c>
      <c r="C1958" s="6">
        <v>3537034</v>
      </c>
      <c r="D1958" s="6" t="s">
        <v>8405</v>
      </c>
      <c r="E1958" s="6" t="s">
        <v>6837</v>
      </c>
      <c r="F1958" s="6" t="s">
        <v>6402</v>
      </c>
      <c r="G1958" s="6">
        <v>1681</v>
      </c>
      <c r="H1958" s="6">
        <v>32575</v>
      </c>
      <c r="I1958" s="6">
        <v>0</v>
      </c>
      <c r="J1958" s="6">
        <v>0</v>
      </c>
      <c r="K1958" s="6">
        <v>0</v>
      </c>
      <c r="L1958" s="6"/>
      <c r="M1958" s="6">
        <v>2022</v>
      </c>
      <c r="N1958" s="6" t="s">
        <v>7745</v>
      </c>
      <c r="O1958" s="6">
        <v>99</v>
      </c>
      <c r="P1958" s="6"/>
      <c r="Q1958" s="6" t="s">
        <v>7733</v>
      </c>
      <c r="R1958" s="6" t="s">
        <v>7734</v>
      </c>
      <c r="S1958" s="6"/>
      <c r="T1958" s="6" t="s">
        <v>3589</v>
      </c>
      <c r="U1958">
        <f t="shared" si="30"/>
        <v>11</v>
      </c>
    </row>
    <row r="1959" spans="1:21" x14ac:dyDescent="0.2">
      <c r="A1959" s="6" t="s">
        <v>10209</v>
      </c>
      <c r="B1959" s="6" t="s">
        <v>10205</v>
      </c>
      <c r="C1959" s="6">
        <v>3537034</v>
      </c>
      <c r="D1959" s="6" t="s">
        <v>6858</v>
      </c>
      <c r="E1959" s="6" t="s">
        <v>7049</v>
      </c>
      <c r="F1959" s="6" t="s">
        <v>6402</v>
      </c>
      <c r="G1959" s="6">
        <v>3156</v>
      </c>
      <c r="H1959" s="6">
        <v>32575</v>
      </c>
      <c r="I1959" s="6">
        <v>0</v>
      </c>
      <c r="J1959" s="6">
        <v>1</v>
      </c>
      <c r="K1959" s="6">
        <v>0</v>
      </c>
      <c r="L1959" s="6"/>
      <c r="M1959" s="6">
        <v>2022</v>
      </c>
      <c r="N1959" s="6" t="s">
        <v>7745</v>
      </c>
      <c r="O1959" s="6">
        <v>99</v>
      </c>
      <c r="P1959" s="6"/>
      <c r="Q1959" s="6" t="s">
        <v>7733</v>
      </c>
      <c r="R1959" s="6" t="s">
        <v>7734</v>
      </c>
      <c r="S1959" s="6"/>
      <c r="T1959" s="6" t="s">
        <v>3587</v>
      </c>
      <c r="U1959">
        <f t="shared" si="30"/>
        <v>10</v>
      </c>
    </row>
    <row r="1960" spans="1:21" x14ac:dyDescent="0.2">
      <c r="A1960" s="6" t="s">
        <v>10209</v>
      </c>
      <c r="B1960" s="6" t="s">
        <v>10205</v>
      </c>
      <c r="C1960" s="6">
        <v>3537034</v>
      </c>
      <c r="D1960" s="6" t="s">
        <v>6411</v>
      </c>
      <c r="E1960" s="6" t="s">
        <v>10210</v>
      </c>
      <c r="F1960" s="6" t="s">
        <v>6402</v>
      </c>
      <c r="G1960" s="6">
        <v>3896</v>
      </c>
      <c r="H1960" s="6">
        <v>32575</v>
      </c>
      <c r="I1960" s="6">
        <v>1</v>
      </c>
      <c r="J1960" s="6">
        <v>1</v>
      </c>
      <c r="K1960" s="6">
        <v>0</v>
      </c>
      <c r="L1960" s="6"/>
      <c r="M1960" s="6">
        <v>2022</v>
      </c>
      <c r="N1960" s="6" t="s">
        <v>7745</v>
      </c>
      <c r="O1960" s="6">
        <v>99</v>
      </c>
      <c r="P1960" s="6"/>
      <c r="Q1960" s="6" t="s">
        <v>7733</v>
      </c>
      <c r="R1960" s="6" t="s">
        <v>7734</v>
      </c>
      <c r="S1960" s="6"/>
      <c r="T1960" s="6" t="s">
        <v>3586</v>
      </c>
      <c r="U1960">
        <f t="shared" si="30"/>
        <v>9</v>
      </c>
    </row>
    <row r="1961" spans="1:21" x14ac:dyDescent="0.2">
      <c r="A1961" s="6" t="s">
        <v>10209</v>
      </c>
      <c r="B1961" s="6" t="s">
        <v>10205</v>
      </c>
      <c r="C1961" s="6">
        <v>3537034</v>
      </c>
      <c r="D1961" s="6" t="s">
        <v>6490</v>
      </c>
      <c r="E1961" s="6" t="s">
        <v>10211</v>
      </c>
      <c r="F1961" s="6" t="s">
        <v>6402</v>
      </c>
      <c r="G1961" s="6">
        <v>4267</v>
      </c>
      <c r="H1961" s="6">
        <v>32575</v>
      </c>
      <c r="I1961" s="6">
        <v>1</v>
      </c>
      <c r="J1961" s="6">
        <v>1</v>
      </c>
      <c r="K1961" s="6">
        <v>0</v>
      </c>
      <c r="L1961" s="6"/>
      <c r="M1961" s="6">
        <v>2022</v>
      </c>
      <c r="N1961" s="6" t="s">
        <v>7745</v>
      </c>
      <c r="O1961" s="6">
        <v>99</v>
      </c>
      <c r="P1961" s="6"/>
      <c r="Q1961" s="6" t="s">
        <v>7733</v>
      </c>
      <c r="R1961" s="6" t="s">
        <v>7734</v>
      </c>
      <c r="S1961" s="6"/>
      <c r="T1961" s="6" t="s">
        <v>3585</v>
      </c>
      <c r="U1961">
        <f t="shared" si="30"/>
        <v>8</v>
      </c>
    </row>
    <row r="1962" spans="1:21" x14ac:dyDescent="0.2">
      <c r="A1962" s="6" t="s">
        <v>10209</v>
      </c>
      <c r="B1962" s="6" t="s">
        <v>10205</v>
      </c>
      <c r="C1962" s="6">
        <v>3537034</v>
      </c>
      <c r="D1962" s="6" t="s">
        <v>6609</v>
      </c>
      <c r="E1962" s="6" t="s">
        <v>10212</v>
      </c>
      <c r="F1962" s="6" t="s">
        <v>6402</v>
      </c>
      <c r="G1962" s="6">
        <v>1296</v>
      </c>
      <c r="H1962" s="6">
        <v>32575</v>
      </c>
      <c r="I1962" s="6">
        <v>0</v>
      </c>
      <c r="J1962" s="6">
        <v>0</v>
      </c>
      <c r="K1962" s="6">
        <v>0</v>
      </c>
      <c r="L1962" s="6"/>
      <c r="M1962" s="6">
        <v>2022</v>
      </c>
      <c r="N1962" s="6" t="s">
        <v>7745</v>
      </c>
      <c r="O1962" s="6">
        <v>99</v>
      </c>
      <c r="P1962" s="6"/>
      <c r="Q1962" s="6" t="s">
        <v>7733</v>
      </c>
      <c r="R1962" s="6" t="s">
        <v>7734</v>
      </c>
      <c r="S1962" s="6"/>
      <c r="T1962" s="6" t="s">
        <v>3590</v>
      </c>
      <c r="U1962">
        <f t="shared" si="30"/>
        <v>7</v>
      </c>
    </row>
    <row r="1963" spans="1:21" x14ac:dyDescent="0.2">
      <c r="A1963" s="6" t="s">
        <v>10209</v>
      </c>
      <c r="B1963" s="6" t="s">
        <v>10205</v>
      </c>
      <c r="C1963" s="6">
        <v>3537034</v>
      </c>
      <c r="D1963" s="6" t="s">
        <v>6709</v>
      </c>
      <c r="E1963" s="6" t="s">
        <v>10213</v>
      </c>
      <c r="F1963" s="6" t="s">
        <v>6402</v>
      </c>
      <c r="G1963" s="6">
        <v>2641</v>
      </c>
      <c r="H1963" s="6">
        <v>32575</v>
      </c>
      <c r="I1963" s="6">
        <v>0</v>
      </c>
      <c r="J1963" s="6">
        <v>0</v>
      </c>
      <c r="K1963" s="6">
        <v>0</v>
      </c>
      <c r="L1963" s="6"/>
      <c r="M1963" s="6">
        <v>2022</v>
      </c>
      <c r="N1963" s="6" t="s">
        <v>7745</v>
      </c>
      <c r="O1963" s="6">
        <v>99</v>
      </c>
      <c r="P1963" s="6"/>
      <c r="Q1963" s="6" t="s">
        <v>7733</v>
      </c>
      <c r="R1963" s="6" t="s">
        <v>7734</v>
      </c>
      <c r="S1963" s="6"/>
      <c r="T1963" s="6" t="s">
        <v>3591</v>
      </c>
      <c r="U1963">
        <f t="shared" si="30"/>
        <v>6</v>
      </c>
    </row>
    <row r="1964" spans="1:21" x14ac:dyDescent="0.2">
      <c r="A1964" s="6" t="s">
        <v>10209</v>
      </c>
      <c r="B1964" s="6" t="s">
        <v>10205</v>
      </c>
      <c r="C1964" s="6">
        <v>3537034</v>
      </c>
      <c r="D1964" s="6" t="s">
        <v>6425</v>
      </c>
      <c r="E1964" s="6" t="s">
        <v>10214</v>
      </c>
      <c r="F1964" s="6" t="s">
        <v>6402</v>
      </c>
      <c r="G1964" s="6">
        <v>1783</v>
      </c>
      <c r="H1964" s="6">
        <v>32575</v>
      </c>
      <c r="I1964" s="6">
        <v>0</v>
      </c>
      <c r="J1964" s="6">
        <v>0</v>
      </c>
      <c r="K1964" s="6">
        <v>0</v>
      </c>
      <c r="L1964" s="6"/>
      <c r="M1964" s="6">
        <v>2022</v>
      </c>
      <c r="N1964" s="6" t="s">
        <v>7745</v>
      </c>
      <c r="O1964" s="6">
        <v>99</v>
      </c>
      <c r="P1964" s="6"/>
      <c r="Q1964" s="6" t="s">
        <v>7733</v>
      </c>
      <c r="R1964" s="6" t="s">
        <v>7734</v>
      </c>
      <c r="S1964" s="6"/>
      <c r="T1964" s="6" t="s">
        <v>3592</v>
      </c>
      <c r="U1964">
        <f t="shared" si="30"/>
        <v>5</v>
      </c>
    </row>
    <row r="1965" spans="1:21" x14ac:dyDescent="0.2">
      <c r="A1965" s="6" t="s">
        <v>10209</v>
      </c>
      <c r="B1965" s="6" t="s">
        <v>10205</v>
      </c>
      <c r="C1965" s="6">
        <v>3537034</v>
      </c>
      <c r="D1965" s="6" t="s">
        <v>6530</v>
      </c>
      <c r="E1965" s="6" t="s">
        <v>10215</v>
      </c>
      <c r="F1965" s="6" t="s">
        <v>6402</v>
      </c>
      <c r="G1965" s="6">
        <v>2547</v>
      </c>
      <c r="H1965" s="6">
        <v>32575</v>
      </c>
      <c r="I1965" s="6">
        <v>0</v>
      </c>
      <c r="J1965" s="6">
        <v>0</v>
      </c>
      <c r="K1965" s="6">
        <v>0</v>
      </c>
      <c r="L1965" s="6"/>
      <c r="M1965" s="6">
        <v>2022</v>
      </c>
      <c r="N1965" s="6" t="s">
        <v>7745</v>
      </c>
      <c r="O1965" s="6">
        <v>99</v>
      </c>
      <c r="P1965" s="6"/>
      <c r="Q1965" s="6" t="s">
        <v>7733</v>
      </c>
      <c r="R1965" s="6" t="s">
        <v>7734</v>
      </c>
      <c r="S1965" s="6"/>
      <c r="T1965" s="6" t="s">
        <v>3593</v>
      </c>
      <c r="U1965">
        <f t="shared" si="30"/>
        <v>4</v>
      </c>
    </row>
    <row r="1966" spans="1:21" x14ac:dyDescent="0.2">
      <c r="A1966" s="6" t="s">
        <v>10209</v>
      </c>
      <c r="B1966" s="6" t="s">
        <v>10205</v>
      </c>
      <c r="C1966" s="6">
        <v>3537034</v>
      </c>
      <c r="D1966" s="6" t="s">
        <v>6485</v>
      </c>
      <c r="E1966" s="6" t="s">
        <v>10216</v>
      </c>
      <c r="F1966" s="6" t="s">
        <v>6402</v>
      </c>
      <c r="G1966" s="6">
        <v>2434</v>
      </c>
      <c r="H1966" s="6">
        <v>32575</v>
      </c>
      <c r="I1966" s="6">
        <v>0</v>
      </c>
      <c r="J1966" s="6">
        <v>0</v>
      </c>
      <c r="K1966" s="6">
        <v>0</v>
      </c>
      <c r="L1966" s="6"/>
      <c r="M1966" s="6">
        <v>2022</v>
      </c>
      <c r="N1966" s="6" t="s">
        <v>7745</v>
      </c>
      <c r="O1966" s="6">
        <v>99</v>
      </c>
      <c r="P1966" s="6"/>
      <c r="Q1966" s="6" t="s">
        <v>7733</v>
      </c>
      <c r="R1966" s="6" t="s">
        <v>7734</v>
      </c>
      <c r="S1966" s="6"/>
      <c r="T1966" s="6" t="s">
        <v>3594</v>
      </c>
      <c r="U1966">
        <f t="shared" si="30"/>
        <v>3</v>
      </c>
    </row>
    <row r="1967" spans="1:21" x14ac:dyDescent="0.2">
      <c r="A1967" s="6" t="s">
        <v>10209</v>
      </c>
      <c r="B1967" s="6" t="s">
        <v>10205</v>
      </c>
      <c r="C1967" s="6">
        <v>3537034</v>
      </c>
      <c r="D1967" s="6" t="s">
        <v>6550</v>
      </c>
      <c r="E1967" s="6" t="s">
        <v>7889</v>
      </c>
      <c r="F1967" s="6" t="s">
        <v>6402</v>
      </c>
      <c r="G1967" s="6">
        <v>4810</v>
      </c>
      <c r="H1967" s="6">
        <v>32575</v>
      </c>
      <c r="I1967" s="6">
        <v>1</v>
      </c>
      <c r="J1967" s="6">
        <v>1</v>
      </c>
      <c r="K1967" s="6">
        <v>0</v>
      </c>
      <c r="L1967" s="6"/>
      <c r="M1967" s="6">
        <v>2022</v>
      </c>
      <c r="N1967" s="6" t="s">
        <v>7745</v>
      </c>
      <c r="O1967" s="6">
        <v>99</v>
      </c>
      <c r="P1967" s="6"/>
      <c r="Q1967" s="6" t="s">
        <v>7733</v>
      </c>
      <c r="R1967" s="6" t="s">
        <v>7734</v>
      </c>
      <c r="S1967" s="6"/>
      <c r="T1967" s="6" t="s">
        <v>3584</v>
      </c>
      <c r="U1967">
        <f t="shared" si="30"/>
        <v>2</v>
      </c>
    </row>
    <row r="1968" spans="1:21" x14ac:dyDescent="0.2">
      <c r="A1968" s="6" t="s">
        <v>10209</v>
      </c>
      <c r="B1968" s="6" t="s">
        <v>10205</v>
      </c>
      <c r="C1968" s="6">
        <v>3537034</v>
      </c>
      <c r="D1968" s="6" t="s">
        <v>7529</v>
      </c>
      <c r="E1968" s="6" t="s">
        <v>10217</v>
      </c>
      <c r="F1968" s="6" t="s">
        <v>6402</v>
      </c>
      <c r="G1968" s="6">
        <v>4064</v>
      </c>
      <c r="H1968" s="6">
        <v>32575</v>
      </c>
      <c r="I1968" s="6">
        <v>1</v>
      </c>
      <c r="J1968" s="6">
        <v>1</v>
      </c>
      <c r="K1968" s="6">
        <v>0</v>
      </c>
      <c r="L1968" s="6"/>
      <c r="M1968" s="6">
        <v>2022</v>
      </c>
      <c r="N1968" s="6" t="s">
        <v>7745</v>
      </c>
      <c r="O1968" s="6">
        <v>99</v>
      </c>
      <c r="P1968" s="6"/>
      <c r="Q1968" s="6" t="s">
        <v>7733</v>
      </c>
      <c r="R1968" s="6" t="s">
        <v>7734</v>
      </c>
      <c r="S1968" s="6"/>
      <c r="T1968" s="6" t="s">
        <v>3583</v>
      </c>
      <c r="U1968">
        <f t="shared" si="30"/>
        <v>1</v>
      </c>
    </row>
    <row r="1969" spans="1:21" x14ac:dyDescent="0.2">
      <c r="A1969" s="6" t="s">
        <v>10218</v>
      </c>
      <c r="B1969" s="6" t="s">
        <v>10219</v>
      </c>
      <c r="C1969" s="6">
        <v>3554006</v>
      </c>
      <c r="D1969" s="6" t="s">
        <v>7608</v>
      </c>
      <c r="E1969" s="6" t="s">
        <v>10220</v>
      </c>
      <c r="F1969" s="6" t="s">
        <v>6402</v>
      </c>
      <c r="G1969" s="6">
        <v>98</v>
      </c>
      <c r="H1969" s="6">
        <v>233</v>
      </c>
      <c r="I1969" s="6">
        <v>0</v>
      </c>
      <c r="J1969" s="6">
        <v>0</v>
      </c>
      <c r="K1969" s="6">
        <v>0</v>
      </c>
      <c r="L1969" s="6"/>
      <c r="M1969" s="6">
        <v>2022</v>
      </c>
      <c r="N1969" s="6" t="s">
        <v>7732</v>
      </c>
      <c r="O1969" s="6">
        <v>99</v>
      </c>
      <c r="P1969" s="6"/>
      <c r="Q1969" s="6" t="s">
        <v>7733</v>
      </c>
      <c r="R1969" s="6" t="s">
        <v>7734</v>
      </c>
      <c r="S1969" s="6"/>
      <c r="T1969" s="6" t="s">
        <v>903</v>
      </c>
      <c r="U1969">
        <f t="shared" si="30"/>
        <v>2</v>
      </c>
    </row>
    <row r="1970" spans="1:21" x14ac:dyDescent="0.2">
      <c r="A1970" s="6" t="s">
        <v>10218</v>
      </c>
      <c r="B1970" s="6" t="s">
        <v>10219</v>
      </c>
      <c r="C1970" s="6">
        <v>3554006</v>
      </c>
      <c r="D1970" s="6" t="s">
        <v>7429</v>
      </c>
      <c r="E1970" s="6" t="s">
        <v>10221</v>
      </c>
      <c r="F1970" s="6" t="s">
        <v>6402</v>
      </c>
      <c r="G1970" s="6">
        <v>135</v>
      </c>
      <c r="H1970" s="6">
        <v>233</v>
      </c>
      <c r="I1970" s="6">
        <v>0</v>
      </c>
      <c r="J1970" s="6">
        <v>1</v>
      </c>
      <c r="K1970" s="6">
        <v>0</v>
      </c>
      <c r="L1970" s="6"/>
      <c r="M1970" s="6">
        <v>2022</v>
      </c>
      <c r="N1970" s="6" t="s">
        <v>7732</v>
      </c>
      <c r="O1970" s="6">
        <v>99</v>
      </c>
      <c r="P1970" s="6"/>
      <c r="Q1970" s="6" t="s">
        <v>7733</v>
      </c>
      <c r="R1970" s="6" t="s">
        <v>7734</v>
      </c>
      <c r="S1970" s="6"/>
      <c r="T1970" s="6" t="s">
        <v>902</v>
      </c>
      <c r="U1970">
        <f t="shared" si="30"/>
        <v>1</v>
      </c>
    </row>
    <row r="1971" spans="1:21" x14ac:dyDescent="0.2">
      <c r="A1971" s="6" t="s">
        <v>10222</v>
      </c>
      <c r="B1971" s="6" t="s">
        <v>10219</v>
      </c>
      <c r="C1971" s="6">
        <v>3554006</v>
      </c>
      <c r="D1971" s="6" t="s">
        <v>6562</v>
      </c>
      <c r="E1971" s="6" t="s">
        <v>10223</v>
      </c>
      <c r="F1971" s="6" t="s">
        <v>6402</v>
      </c>
      <c r="G1971" s="6">
        <v>76</v>
      </c>
      <c r="H1971" s="6">
        <v>1161</v>
      </c>
      <c r="I1971" s="6">
        <v>0</v>
      </c>
      <c r="J1971" s="6">
        <v>0</v>
      </c>
      <c r="K1971" s="6">
        <v>0</v>
      </c>
      <c r="L1971" s="6"/>
      <c r="M1971" s="6">
        <v>2022</v>
      </c>
      <c r="N1971" s="6" t="s">
        <v>7745</v>
      </c>
      <c r="O1971" s="6">
        <v>99</v>
      </c>
      <c r="P1971" s="6"/>
      <c r="Q1971" s="6" t="s">
        <v>7733</v>
      </c>
      <c r="R1971" s="6" t="s">
        <v>7734</v>
      </c>
      <c r="S1971" s="6"/>
      <c r="T1971" s="6" t="s">
        <v>3675</v>
      </c>
      <c r="U1971">
        <f t="shared" si="30"/>
        <v>10</v>
      </c>
    </row>
    <row r="1972" spans="1:21" x14ac:dyDescent="0.2">
      <c r="A1972" s="6" t="s">
        <v>10222</v>
      </c>
      <c r="B1972" s="6" t="s">
        <v>10219</v>
      </c>
      <c r="C1972" s="6">
        <v>3554006</v>
      </c>
      <c r="D1972" s="6" t="s">
        <v>7137</v>
      </c>
      <c r="E1972" s="6" t="s">
        <v>10224</v>
      </c>
      <c r="F1972" s="6" t="s">
        <v>6402</v>
      </c>
      <c r="G1972" s="6">
        <v>71</v>
      </c>
      <c r="H1972" s="6">
        <v>1161</v>
      </c>
      <c r="I1972" s="6">
        <v>0</v>
      </c>
      <c r="J1972" s="6">
        <v>0</v>
      </c>
      <c r="K1972" s="6">
        <v>0</v>
      </c>
      <c r="L1972" s="6"/>
      <c r="M1972" s="6">
        <v>2022</v>
      </c>
      <c r="N1972" s="6" t="s">
        <v>7745</v>
      </c>
      <c r="O1972" s="6">
        <v>99</v>
      </c>
      <c r="P1972" s="6"/>
      <c r="Q1972" s="6" t="s">
        <v>7733</v>
      </c>
      <c r="R1972" s="6" t="s">
        <v>7734</v>
      </c>
      <c r="S1972" s="6"/>
      <c r="T1972" s="6" t="s">
        <v>3676</v>
      </c>
      <c r="U1972">
        <f t="shared" si="30"/>
        <v>9</v>
      </c>
    </row>
    <row r="1973" spans="1:21" x14ac:dyDescent="0.2">
      <c r="A1973" s="6" t="s">
        <v>10222</v>
      </c>
      <c r="B1973" s="6" t="s">
        <v>10219</v>
      </c>
      <c r="C1973" s="6">
        <v>3554006</v>
      </c>
      <c r="D1973" s="6" t="s">
        <v>9227</v>
      </c>
      <c r="E1973" s="6" t="s">
        <v>10225</v>
      </c>
      <c r="F1973" s="6" t="s">
        <v>6402</v>
      </c>
      <c r="G1973" s="6">
        <v>184</v>
      </c>
      <c r="H1973" s="6">
        <v>1161</v>
      </c>
      <c r="I1973" s="6">
        <v>1</v>
      </c>
      <c r="J1973" s="6">
        <v>1</v>
      </c>
      <c r="K1973" s="6">
        <v>0</v>
      </c>
      <c r="L1973" s="6"/>
      <c r="M1973" s="6">
        <v>2022</v>
      </c>
      <c r="N1973" s="6" t="s">
        <v>7745</v>
      </c>
      <c r="O1973" s="6">
        <v>99</v>
      </c>
      <c r="P1973" s="6"/>
      <c r="Q1973" s="6" t="s">
        <v>7733</v>
      </c>
      <c r="R1973" s="6" t="s">
        <v>7734</v>
      </c>
      <c r="S1973" s="6"/>
      <c r="T1973" s="6" t="s">
        <v>3674</v>
      </c>
      <c r="U1973">
        <f t="shared" si="30"/>
        <v>8</v>
      </c>
    </row>
    <row r="1974" spans="1:21" x14ac:dyDescent="0.2">
      <c r="A1974" s="6" t="s">
        <v>10222</v>
      </c>
      <c r="B1974" s="6" t="s">
        <v>10219</v>
      </c>
      <c r="C1974" s="6">
        <v>3554006</v>
      </c>
      <c r="D1974" s="6" t="s">
        <v>6459</v>
      </c>
      <c r="E1974" s="6" t="s">
        <v>6454</v>
      </c>
      <c r="F1974" s="6" t="s">
        <v>6402</v>
      </c>
      <c r="G1974" s="6">
        <v>169</v>
      </c>
      <c r="H1974" s="6">
        <v>1161</v>
      </c>
      <c r="I1974" s="6">
        <v>1</v>
      </c>
      <c r="J1974" s="6">
        <v>1</v>
      </c>
      <c r="K1974" s="6">
        <v>0</v>
      </c>
      <c r="L1974" s="6"/>
      <c r="M1974" s="6">
        <v>2022</v>
      </c>
      <c r="N1974" s="6" t="s">
        <v>7745</v>
      </c>
      <c r="O1974" s="6">
        <v>99</v>
      </c>
      <c r="P1974" s="6"/>
      <c r="Q1974" s="6" t="s">
        <v>7733</v>
      </c>
      <c r="R1974" s="6" t="s">
        <v>7734</v>
      </c>
      <c r="S1974" s="6"/>
      <c r="T1974" s="6" t="s">
        <v>3673</v>
      </c>
      <c r="U1974">
        <f t="shared" si="30"/>
        <v>7</v>
      </c>
    </row>
    <row r="1975" spans="1:21" x14ac:dyDescent="0.2">
      <c r="A1975" s="6" t="s">
        <v>10222</v>
      </c>
      <c r="B1975" s="6" t="s">
        <v>10219</v>
      </c>
      <c r="C1975" s="6">
        <v>3554006</v>
      </c>
      <c r="D1975" s="6" t="s">
        <v>6738</v>
      </c>
      <c r="E1975" s="6" t="s">
        <v>6514</v>
      </c>
      <c r="F1975" s="6" t="s">
        <v>6402</v>
      </c>
      <c r="G1975" s="6">
        <v>85</v>
      </c>
      <c r="H1975" s="6">
        <v>1161</v>
      </c>
      <c r="I1975" s="6">
        <v>0</v>
      </c>
      <c r="J1975" s="6">
        <v>0</v>
      </c>
      <c r="K1975" s="6">
        <v>0</v>
      </c>
      <c r="L1975" s="6"/>
      <c r="M1975" s="6">
        <v>2022</v>
      </c>
      <c r="N1975" s="6" t="s">
        <v>7745</v>
      </c>
      <c r="O1975" s="6">
        <v>99</v>
      </c>
      <c r="P1975" s="6"/>
      <c r="Q1975" s="6" t="s">
        <v>7733</v>
      </c>
      <c r="R1975" s="6" t="s">
        <v>7734</v>
      </c>
      <c r="S1975" s="6"/>
      <c r="T1975" s="6" t="s">
        <v>3677</v>
      </c>
      <c r="U1975">
        <f t="shared" si="30"/>
        <v>6</v>
      </c>
    </row>
    <row r="1976" spans="1:21" x14ac:dyDescent="0.2">
      <c r="A1976" s="6" t="s">
        <v>10222</v>
      </c>
      <c r="B1976" s="6" t="s">
        <v>10219</v>
      </c>
      <c r="C1976" s="6">
        <v>3554006</v>
      </c>
      <c r="D1976" s="6" t="s">
        <v>7117</v>
      </c>
      <c r="E1976" s="6" t="s">
        <v>7476</v>
      </c>
      <c r="F1976" s="6" t="s">
        <v>6402</v>
      </c>
      <c r="G1976" s="6">
        <v>126</v>
      </c>
      <c r="H1976" s="6">
        <v>1161</v>
      </c>
      <c r="I1976" s="6">
        <v>1</v>
      </c>
      <c r="J1976" s="6">
        <v>1</v>
      </c>
      <c r="K1976" s="6">
        <v>0</v>
      </c>
      <c r="L1976" s="6"/>
      <c r="M1976" s="6">
        <v>2022</v>
      </c>
      <c r="N1976" s="6" t="s">
        <v>7745</v>
      </c>
      <c r="O1976" s="6">
        <v>99</v>
      </c>
      <c r="P1976" s="6"/>
      <c r="Q1976" s="6" t="s">
        <v>7733</v>
      </c>
      <c r="R1976" s="6" t="s">
        <v>7734</v>
      </c>
      <c r="S1976" s="6"/>
      <c r="T1976" s="6" t="s">
        <v>3672</v>
      </c>
      <c r="U1976">
        <f t="shared" si="30"/>
        <v>5</v>
      </c>
    </row>
    <row r="1977" spans="1:21" x14ac:dyDescent="0.2">
      <c r="A1977" s="6" t="s">
        <v>10222</v>
      </c>
      <c r="B1977" s="6" t="s">
        <v>10219</v>
      </c>
      <c r="C1977" s="6">
        <v>3554006</v>
      </c>
      <c r="D1977" s="6" t="s">
        <v>6477</v>
      </c>
      <c r="E1977" s="6" t="s">
        <v>9309</v>
      </c>
      <c r="F1977" s="6" t="s">
        <v>6402</v>
      </c>
      <c r="G1977" s="6">
        <v>133</v>
      </c>
      <c r="H1977" s="6">
        <v>1161</v>
      </c>
      <c r="I1977" s="6">
        <v>0</v>
      </c>
      <c r="J1977" s="6">
        <v>1</v>
      </c>
      <c r="K1977" s="6">
        <v>0</v>
      </c>
      <c r="L1977" s="6"/>
      <c r="M1977" s="6">
        <v>2022</v>
      </c>
      <c r="N1977" s="6" t="s">
        <v>7745</v>
      </c>
      <c r="O1977" s="6">
        <v>99</v>
      </c>
      <c r="P1977" s="6"/>
      <c r="Q1977" s="6" t="s">
        <v>7733</v>
      </c>
      <c r="R1977" s="6" t="s">
        <v>7734</v>
      </c>
      <c r="S1977" s="6"/>
      <c r="T1977" s="6" t="s">
        <v>3671</v>
      </c>
      <c r="U1977">
        <f t="shared" si="30"/>
        <v>4</v>
      </c>
    </row>
    <row r="1978" spans="1:21" x14ac:dyDescent="0.2">
      <c r="A1978" s="6" t="s">
        <v>10222</v>
      </c>
      <c r="B1978" s="6" t="s">
        <v>10219</v>
      </c>
      <c r="C1978" s="6">
        <v>3554006</v>
      </c>
      <c r="D1978" s="6" t="s">
        <v>7108</v>
      </c>
      <c r="E1978" s="6" t="s">
        <v>7999</v>
      </c>
      <c r="F1978" s="6" t="s">
        <v>6402</v>
      </c>
      <c r="G1978" s="6">
        <v>144</v>
      </c>
      <c r="H1978" s="6">
        <v>1161</v>
      </c>
      <c r="I1978" s="6">
        <v>0</v>
      </c>
      <c r="J1978" s="6">
        <v>1</v>
      </c>
      <c r="K1978" s="6">
        <v>0</v>
      </c>
      <c r="L1978" s="6"/>
      <c r="M1978" s="6">
        <v>2022</v>
      </c>
      <c r="N1978" s="6" t="s">
        <v>7745</v>
      </c>
      <c r="O1978" s="6">
        <v>99</v>
      </c>
      <c r="P1978" s="6"/>
      <c r="Q1978" s="6" t="s">
        <v>7733</v>
      </c>
      <c r="R1978" s="6" t="s">
        <v>7734</v>
      </c>
      <c r="S1978" s="6"/>
      <c r="T1978" s="6" t="s">
        <v>3670</v>
      </c>
      <c r="U1978">
        <f t="shared" si="30"/>
        <v>3</v>
      </c>
    </row>
    <row r="1979" spans="1:21" x14ac:dyDescent="0.2">
      <c r="A1979" s="6" t="s">
        <v>10222</v>
      </c>
      <c r="B1979" s="6" t="s">
        <v>10219</v>
      </c>
      <c r="C1979" s="6">
        <v>3554006</v>
      </c>
      <c r="D1979" s="6" t="s">
        <v>7190</v>
      </c>
      <c r="E1979" s="6" t="s">
        <v>7999</v>
      </c>
      <c r="F1979" s="6" t="s">
        <v>6402</v>
      </c>
      <c r="G1979" s="6">
        <v>152</v>
      </c>
      <c r="H1979" s="6">
        <v>1161</v>
      </c>
      <c r="I1979" s="6">
        <v>0</v>
      </c>
      <c r="J1979" s="6">
        <v>1</v>
      </c>
      <c r="K1979" s="6">
        <v>0</v>
      </c>
      <c r="L1979" s="6"/>
      <c r="M1979" s="6">
        <v>2022</v>
      </c>
      <c r="N1979" s="6" t="s">
        <v>7745</v>
      </c>
      <c r="O1979" s="6">
        <v>99</v>
      </c>
      <c r="P1979" s="6"/>
      <c r="Q1979" s="6" t="s">
        <v>7733</v>
      </c>
      <c r="R1979" s="6" t="s">
        <v>7734</v>
      </c>
      <c r="S1979" s="6"/>
      <c r="T1979" s="6" t="s">
        <v>3669</v>
      </c>
      <c r="U1979">
        <f t="shared" si="30"/>
        <v>2</v>
      </c>
    </row>
    <row r="1980" spans="1:21" x14ac:dyDescent="0.2">
      <c r="A1980" s="6" t="s">
        <v>10222</v>
      </c>
      <c r="B1980" s="6" t="s">
        <v>10219</v>
      </c>
      <c r="C1980" s="6">
        <v>3554006</v>
      </c>
      <c r="D1980" s="6" t="s">
        <v>10226</v>
      </c>
      <c r="E1980" s="6" t="s">
        <v>10227</v>
      </c>
      <c r="F1980" s="6" t="s">
        <v>6402</v>
      </c>
      <c r="G1980" s="6">
        <v>21</v>
      </c>
      <c r="H1980" s="6">
        <v>1161</v>
      </c>
      <c r="I1980" s="6">
        <v>0</v>
      </c>
      <c r="J1980" s="6">
        <v>0</v>
      </c>
      <c r="K1980" s="6">
        <v>0</v>
      </c>
      <c r="L1980" s="6"/>
      <c r="M1980" s="6">
        <v>2022</v>
      </c>
      <c r="N1980" s="6" t="s">
        <v>7745</v>
      </c>
      <c r="O1980" s="6">
        <v>99</v>
      </c>
      <c r="P1980" s="6"/>
      <c r="Q1980" s="6" t="s">
        <v>7733</v>
      </c>
      <c r="R1980" s="6" t="s">
        <v>7734</v>
      </c>
      <c r="S1980" s="6"/>
      <c r="T1980" s="6" t="s">
        <v>3678</v>
      </c>
      <c r="U1980">
        <f t="shared" si="30"/>
        <v>1</v>
      </c>
    </row>
    <row r="1981" spans="1:21" x14ac:dyDescent="0.2">
      <c r="A1981" s="6" t="s">
        <v>10228</v>
      </c>
      <c r="B1981" s="6" t="s">
        <v>10229</v>
      </c>
      <c r="C1981" s="6">
        <v>3522016</v>
      </c>
      <c r="D1981" s="6" t="s">
        <v>6455</v>
      </c>
      <c r="E1981" s="6" t="s">
        <v>7267</v>
      </c>
      <c r="F1981" s="6" t="s">
        <v>6402</v>
      </c>
      <c r="G1981" s="6">
        <v>0</v>
      </c>
      <c r="H1981" s="6"/>
      <c r="I1981" s="6">
        <v>1</v>
      </c>
      <c r="J1981" s="6">
        <v>1</v>
      </c>
      <c r="K1981" s="6">
        <v>1</v>
      </c>
      <c r="L1981" s="6"/>
      <c r="M1981" s="6">
        <v>2022</v>
      </c>
      <c r="N1981" s="6" t="s">
        <v>7732</v>
      </c>
      <c r="O1981" s="6">
        <v>99</v>
      </c>
      <c r="P1981" s="6"/>
      <c r="Q1981" s="6" t="s">
        <v>7733</v>
      </c>
      <c r="R1981" s="6" t="s">
        <v>7734</v>
      </c>
      <c r="S1981" s="6"/>
      <c r="T1981" s="6" t="s">
        <v>1008</v>
      </c>
      <c r="U1981">
        <f t="shared" si="30"/>
        <v>1</v>
      </c>
    </row>
    <row r="1982" spans="1:21" x14ac:dyDescent="0.2">
      <c r="A1982" s="6" t="s">
        <v>10230</v>
      </c>
      <c r="B1982" s="6" t="s">
        <v>10229</v>
      </c>
      <c r="C1982" s="6">
        <v>3522016</v>
      </c>
      <c r="D1982" s="6" t="s">
        <v>6650</v>
      </c>
      <c r="E1982" s="6" t="s">
        <v>10231</v>
      </c>
      <c r="F1982" s="6" t="s">
        <v>6402</v>
      </c>
      <c r="G1982" s="6">
        <v>708</v>
      </c>
      <c r="H1982" s="6">
        <v>1305</v>
      </c>
      <c r="I1982" s="6">
        <v>1</v>
      </c>
      <c r="J1982" s="6">
        <v>1</v>
      </c>
      <c r="K1982" s="6">
        <v>0</v>
      </c>
      <c r="L1982" s="6"/>
      <c r="M1982" s="6">
        <v>2022</v>
      </c>
      <c r="N1982" s="6" t="s">
        <v>7770</v>
      </c>
      <c r="O1982" s="6">
        <v>99</v>
      </c>
      <c r="P1982" s="6"/>
      <c r="Q1982" s="6" t="s">
        <v>7733</v>
      </c>
      <c r="R1982" s="6" t="s">
        <v>7734</v>
      </c>
      <c r="S1982" s="6"/>
      <c r="T1982" s="6" t="s">
        <v>4176</v>
      </c>
      <c r="U1982">
        <f t="shared" si="30"/>
        <v>2</v>
      </c>
    </row>
    <row r="1983" spans="1:21" x14ac:dyDescent="0.2">
      <c r="A1983" s="6" t="s">
        <v>10230</v>
      </c>
      <c r="B1983" s="6" t="s">
        <v>10229</v>
      </c>
      <c r="C1983" s="6">
        <v>3522016</v>
      </c>
      <c r="D1983" s="6" t="s">
        <v>6875</v>
      </c>
      <c r="E1983" s="6" t="s">
        <v>10232</v>
      </c>
      <c r="F1983" s="6" t="s">
        <v>6402</v>
      </c>
      <c r="G1983" s="6">
        <v>597</v>
      </c>
      <c r="H1983" s="6">
        <v>1305</v>
      </c>
      <c r="I1983" s="6">
        <v>0</v>
      </c>
      <c r="J1983" s="6">
        <v>0</v>
      </c>
      <c r="K1983" s="6">
        <v>0</v>
      </c>
      <c r="L1983" s="6"/>
      <c r="M1983" s="6">
        <v>2022</v>
      </c>
      <c r="N1983" s="6" t="s">
        <v>7770</v>
      </c>
      <c r="O1983" s="6">
        <v>99</v>
      </c>
      <c r="P1983" s="6"/>
      <c r="Q1983" s="6" t="s">
        <v>7733</v>
      </c>
      <c r="R1983" s="6" t="s">
        <v>7734</v>
      </c>
      <c r="S1983" s="6"/>
      <c r="T1983" s="6" t="s">
        <v>4177</v>
      </c>
      <c r="U1983">
        <f t="shared" si="30"/>
        <v>1</v>
      </c>
    </row>
    <row r="1984" spans="1:21" x14ac:dyDescent="0.2">
      <c r="A1984" s="6" t="s">
        <v>10233</v>
      </c>
      <c r="B1984" s="6" t="s">
        <v>10229</v>
      </c>
      <c r="C1984" s="6">
        <v>3522016</v>
      </c>
      <c r="D1984" s="6" t="s">
        <v>6408</v>
      </c>
      <c r="E1984" s="6" t="s">
        <v>6456</v>
      </c>
      <c r="F1984" s="6" t="s">
        <v>6402</v>
      </c>
      <c r="G1984" s="6">
        <v>877</v>
      </c>
      <c r="H1984" s="6">
        <v>3116</v>
      </c>
      <c r="I1984" s="6">
        <v>1</v>
      </c>
      <c r="J1984" s="6">
        <v>1</v>
      </c>
      <c r="K1984" s="6">
        <v>0</v>
      </c>
      <c r="L1984" s="6"/>
      <c r="M1984" s="6">
        <v>2022</v>
      </c>
      <c r="N1984" s="6" t="s">
        <v>7745</v>
      </c>
      <c r="O1984" s="6">
        <v>99</v>
      </c>
      <c r="P1984" s="6"/>
      <c r="Q1984" s="6" t="s">
        <v>7733</v>
      </c>
      <c r="R1984" s="6" t="s">
        <v>7734</v>
      </c>
      <c r="S1984" s="6"/>
      <c r="T1984" s="6" t="s">
        <v>4175</v>
      </c>
      <c r="U1984">
        <f t="shared" si="30"/>
        <v>6</v>
      </c>
    </row>
    <row r="1985" spans="1:21" x14ac:dyDescent="0.2">
      <c r="A1985" s="6" t="s">
        <v>10233</v>
      </c>
      <c r="B1985" s="6" t="s">
        <v>10229</v>
      </c>
      <c r="C1985" s="6">
        <v>3522016</v>
      </c>
      <c r="D1985" s="6" t="s">
        <v>6439</v>
      </c>
      <c r="E1985" s="6" t="s">
        <v>10234</v>
      </c>
      <c r="F1985" s="6" t="s">
        <v>6402</v>
      </c>
      <c r="G1985" s="6">
        <v>592</v>
      </c>
      <c r="H1985" s="6">
        <v>3116</v>
      </c>
      <c r="I1985" s="6">
        <v>0</v>
      </c>
      <c r="J1985" s="6">
        <v>1</v>
      </c>
      <c r="K1985" s="6">
        <v>0</v>
      </c>
      <c r="L1985" s="6"/>
      <c r="M1985" s="6">
        <v>2022</v>
      </c>
      <c r="N1985" s="6" t="s">
        <v>7745</v>
      </c>
      <c r="O1985" s="6">
        <v>99</v>
      </c>
      <c r="P1985" s="6"/>
      <c r="Q1985" s="6" t="s">
        <v>7733</v>
      </c>
      <c r="R1985" s="6" t="s">
        <v>7734</v>
      </c>
      <c r="S1985" s="6"/>
      <c r="T1985" s="6" t="s">
        <v>4174</v>
      </c>
      <c r="U1985">
        <f t="shared" si="30"/>
        <v>5</v>
      </c>
    </row>
    <row r="1986" spans="1:21" x14ac:dyDescent="0.2">
      <c r="A1986" s="6" t="s">
        <v>10233</v>
      </c>
      <c r="B1986" s="6" t="s">
        <v>10229</v>
      </c>
      <c r="C1986" s="6">
        <v>3522016</v>
      </c>
      <c r="D1986" s="6" t="s">
        <v>6857</v>
      </c>
      <c r="E1986" s="6" t="s">
        <v>7118</v>
      </c>
      <c r="F1986" s="6" t="s">
        <v>6402</v>
      </c>
      <c r="G1986" s="6">
        <v>854</v>
      </c>
      <c r="H1986" s="6">
        <v>3116</v>
      </c>
      <c r="I1986" s="6">
        <v>1</v>
      </c>
      <c r="J1986" s="6">
        <v>1</v>
      </c>
      <c r="K1986" s="6">
        <v>0</v>
      </c>
      <c r="L1986" s="6"/>
      <c r="M1986" s="6">
        <v>2022</v>
      </c>
      <c r="N1986" s="6" t="s">
        <v>7745</v>
      </c>
      <c r="O1986" s="6">
        <v>99</v>
      </c>
      <c r="P1986" s="6"/>
      <c r="Q1986" s="6" t="s">
        <v>7733</v>
      </c>
      <c r="R1986" s="6" t="s">
        <v>7734</v>
      </c>
      <c r="S1986" s="6"/>
      <c r="T1986" s="6" t="s">
        <v>4173</v>
      </c>
      <c r="U1986">
        <f t="shared" si="30"/>
        <v>4</v>
      </c>
    </row>
    <row r="1987" spans="1:21" x14ac:dyDescent="0.2">
      <c r="A1987" s="6" t="s">
        <v>10233</v>
      </c>
      <c r="B1987" s="6" t="s">
        <v>10229</v>
      </c>
      <c r="C1987" s="6">
        <v>3522016</v>
      </c>
      <c r="D1987" s="6" t="s">
        <v>7692</v>
      </c>
      <c r="E1987" s="6" t="s">
        <v>10235</v>
      </c>
      <c r="F1987" s="6" t="s">
        <v>6402</v>
      </c>
      <c r="G1987" s="6">
        <v>155</v>
      </c>
      <c r="H1987" s="6">
        <v>3116</v>
      </c>
      <c r="I1987" s="6">
        <v>0</v>
      </c>
      <c r="J1987" s="6">
        <v>0</v>
      </c>
      <c r="K1987" s="6">
        <v>0</v>
      </c>
      <c r="L1987" s="6"/>
      <c r="M1987" s="6">
        <v>2022</v>
      </c>
      <c r="N1987" s="6" t="s">
        <v>7745</v>
      </c>
      <c r="O1987" s="6">
        <v>99</v>
      </c>
      <c r="P1987" s="6"/>
      <c r="Q1987" s="6" t="s">
        <v>7733</v>
      </c>
      <c r="R1987" s="6" t="s">
        <v>7734</v>
      </c>
      <c r="S1987" s="6"/>
      <c r="T1987" s="6" t="s">
        <v>4178</v>
      </c>
      <c r="U1987">
        <f t="shared" ref="U1987:U2050" si="31">COUNTIF(A1987:A8287,A1987)</f>
        <v>3</v>
      </c>
    </row>
    <row r="1988" spans="1:21" x14ac:dyDescent="0.2">
      <c r="A1988" s="6" t="s">
        <v>10233</v>
      </c>
      <c r="B1988" s="6" t="s">
        <v>10229</v>
      </c>
      <c r="C1988" s="6">
        <v>3522016</v>
      </c>
      <c r="D1988" s="6" t="s">
        <v>8643</v>
      </c>
      <c r="E1988" s="6" t="s">
        <v>10236</v>
      </c>
      <c r="F1988" s="6" t="s">
        <v>6402</v>
      </c>
      <c r="G1988" s="6">
        <v>524</v>
      </c>
      <c r="H1988" s="6">
        <v>3116</v>
      </c>
      <c r="I1988" s="6">
        <v>0</v>
      </c>
      <c r="J1988" s="6">
        <v>0</v>
      </c>
      <c r="K1988" s="6">
        <v>0</v>
      </c>
      <c r="L1988" s="6"/>
      <c r="M1988" s="6">
        <v>2022</v>
      </c>
      <c r="N1988" s="6" t="s">
        <v>7745</v>
      </c>
      <c r="O1988" s="6">
        <v>99</v>
      </c>
      <c r="P1988" s="6"/>
      <c r="Q1988" s="6" t="s">
        <v>7733</v>
      </c>
      <c r="R1988" s="6" t="s">
        <v>7734</v>
      </c>
      <c r="S1988" s="6"/>
      <c r="T1988" s="6" t="s">
        <v>4179</v>
      </c>
      <c r="U1988">
        <f t="shared" si="31"/>
        <v>2</v>
      </c>
    </row>
    <row r="1989" spans="1:21" x14ac:dyDescent="0.2">
      <c r="A1989" s="6" t="s">
        <v>10233</v>
      </c>
      <c r="B1989" s="6" t="s">
        <v>10229</v>
      </c>
      <c r="C1989" s="6">
        <v>3522016</v>
      </c>
      <c r="D1989" s="6" t="s">
        <v>6761</v>
      </c>
      <c r="E1989" s="6" t="s">
        <v>6544</v>
      </c>
      <c r="F1989" s="6" t="s">
        <v>6402</v>
      </c>
      <c r="G1989" s="6">
        <v>114</v>
      </c>
      <c r="H1989" s="6">
        <v>3116</v>
      </c>
      <c r="I1989" s="6">
        <v>0</v>
      </c>
      <c r="J1989" s="6">
        <v>0</v>
      </c>
      <c r="K1989" s="6">
        <v>0</v>
      </c>
      <c r="L1989" s="6"/>
      <c r="M1989" s="6">
        <v>2022</v>
      </c>
      <c r="N1989" s="6" t="s">
        <v>7745</v>
      </c>
      <c r="O1989" s="6">
        <v>99</v>
      </c>
      <c r="P1989" s="6"/>
      <c r="Q1989" s="6" t="s">
        <v>7733</v>
      </c>
      <c r="R1989" s="6" t="s">
        <v>7734</v>
      </c>
      <c r="S1989" s="6"/>
      <c r="T1989" s="6" t="s">
        <v>4180</v>
      </c>
      <c r="U1989">
        <f t="shared" si="31"/>
        <v>1</v>
      </c>
    </row>
    <row r="1990" spans="1:21" x14ac:dyDescent="0.2">
      <c r="A1990" s="6" t="s">
        <v>10237</v>
      </c>
      <c r="B1990" s="6" t="s">
        <v>10238</v>
      </c>
      <c r="C1990" s="6">
        <v>3531040</v>
      </c>
      <c r="D1990" s="6" t="s">
        <v>10239</v>
      </c>
      <c r="E1990" s="6" t="s">
        <v>6822</v>
      </c>
      <c r="F1990" s="6" t="s">
        <v>6402</v>
      </c>
      <c r="G1990" s="6">
        <v>512</v>
      </c>
      <c r="H1990" s="6">
        <v>2810</v>
      </c>
      <c r="I1990" s="6">
        <v>0</v>
      </c>
      <c r="J1990" s="6">
        <v>0</v>
      </c>
      <c r="K1990" s="6">
        <v>0</v>
      </c>
      <c r="L1990" s="6"/>
      <c r="M1990" s="6">
        <v>2022</v>
      </c>
      <c r="N1990" s="6" t="s">
        <v>7732</v>
      </c>
      <c r="O1990" s="6">
        <v>99</v>
      </c>
      <c r="P1990" s="6"/>
      <c r="Q1990" s="6" t="s">
        <v>7733</v>
      </c>
      <c r="R1990" s="6" t="s">
        <v>7734</v>
      </c>
      <c r="S1990" s="6"/>
      <c r="T1990" s="6" t="s">
        <v>1057</v>
      </c>
      <c r="U1990">
        <f t="shared" si="31"/>
        <v>2</v>
      </c>
    </row>
    <row r="1991" spans="1:21" x14ac:dyDescent="0.2">
      <c r="A1991" s="6" t="s">
        <v>10237</v>
      </c>
      <c r="B1991" s="6" t="s">
        <v>10238</v>
      </c>
      <c r="C1991" s="6">
        <v>3531040</v>
      </c>
      <c r="D1991" s="6" t="s">
        <v>6444</v>
      </c>
      <c r="E1991" s="6" t="s">
        <v>10240</v>
      </c>
      <c r="F1991" s="6" t="s">
        <v>6402</v>
      </c>
      <c r="G1991" s="6">
        <v>2298</v>
      </c>
      <c r="H1991" s="6">
        <v>2810</v>
      </c>
      <c r="I1991" s="6">
        <v>1</v>
      </c>
      <c r="J1991" s="6">
        <v>1</v>
      </c>
      <c r="K1991" s="6">
        <v>0</v>
      </c>
      <c r="L1991" s="6"/>
      <c r="M1991" s="6">
        <v>2022</v>
      </c>
      <c r="N1991" s="6" t="s">
        <v>7732</v>
      </c>
      <c r="O1991" s="6">
        <v>99</v>
      </c>
      <c r="P1991" s="6"/>
      <c r="Q1991" s="6" t="s">
        <v>7733</v>
      </c>
      <c r="R1991" s="6" t="s">
        <v>7734</v>
      </c>
      <c r="S1991" s="6"/>
      <c r="T1991" s="6" t="s">
        <v>1056</v>
      </c>
      <c r="U1991">
        <f t="shared" si="31"/>
        <v>1</v>
      </c>
    </row>
    <row r="1992" spans="1:21" x14ac:dyDescent="0.2">
      <c r="A1992" s="6" t="s">
        <v>10241</v>
      </c>
      <c r="B1992" s="6" t="s">
        <v>10238</v>
      </c>
      <c r="C1992" s="6">
        <v>3531040</v>
      </c>
      <c r="D1992" s="6" t="s">
        <v>6538</v>
      </c>
      <c r="E1992" s="6" t="s">
        <v>10242</v>
      </c>
      <c r="F1992" s="6" t="s">
        <v>6402</v>
      </c>
      <c r="G1992" s="6">
        <v>527</v>
      </c>
      <c r="H1992" s="6">
        <v>3017</v>
      </c>
      <c r="I1992" s="6">
        <v>0</v>
      </c>
      <c r="J1992" s="6">
        <v>0</v>
      </c>
      <c r="K1992" s="6">
        <v>0</v>
      </c>
      <c r="L1992" s="6"/>
      <c r="M1992" s="6">
        <v>2022</v>
      </c>
      <c r="N1992" s="6" t="s">
        <v>7770</v>
      </c>
      <c r="O1992" s="6">
        <v>99</v>
      </c>
      <c r="P1992" s="6"/>
      <c r="Q1992" s="6" t="s">
        <v>7733</v>
      </c>
      <c r="R1992" s="6" t="s">
        <v>7734</v>
      </c>
      <c r="S1992" s="6"/>
      <c r="T1992" s="6" t="s">
        <v>4479</v>
      </c>
      <c r="U1992">
        <f t="shared" si="31"/>
        <v>2</v>
      </c>
    </row>
    <row r="1993" spans="1:21" x14ac:dyDescent="0.2">
      <c r="A1993" s="6" t="s">
        <v>10241</v>
      </c>
      <c r="B1993" s="6" t="s">
        <v>10238</v>
      </c>
      <c r="C1993" s="6">
        <v>3531040</v>
      </c>
      <c r="D1993" s="6" t="s">
        <v>6505</v>
      </c>
      <c r="E1993" s="6" t="s">
        <v>10243</v>
      </c>
      <c r="F1993" s="6" t="s">
        <v>6402</v>
      </c>
      <c r="G1993" s="6">
        <v>2490</v>
      </c>
      <c r="H1993" s="6">
        <v>3017</v>
      </c>
      <c r="I1993" s="6">
        <v>1</v>
      </c>
      <c r="J1993" s="6">
        <v>1</v>
      </c>
      <c r="K1993" s="6">
        <v>0</v>
      </c>
      <c r="L1993" s="6"/>
      <c r="M1993" s="6">
        <v>2022</v>
      </c>
      <c r="N1993" s="6" t="s">
        <v>7770</v>
      </c>
      <c r="O1993" s="6">
        <v>99</v>
      </c>
      <c r="P1993" s="6"/>
      <c r="Q1993" s="6" t="s">
        <v>7733</v>
      </c>
      <c r="R1993" s="6" t="s">
        <v>7734</v>
      </c>
      <c r="S1993" s="6"/>
      <c r="T1993" s="6" t="s">
        <v>4478</v>
      </c>
      <c r="U1993">
        <f t="shared" si="31"/>
        <v>1</v>
      </c>
    </row>
    <row r="1994" spans="1:21" x14ac:dyDescent="0.2">
      <c r="A1994" s="6" t="s">
        <v>10244</v>
      </c>
      <c r="B1994" s="6" t="s">
        <v>10238</v>
      </c>
      <c r="C1994" s="6">
        <v>3531040</v>
      </c>
      <c r="D1994" s="6" t="s">
        <v>6595</v>
      </c>
      <c r="E1994" s="6" t="s">
        <v>6660</v>
      </c>
      <c r="F1994" s="6" t="s">
        <v>6402</v>
      </c>
      <c r="G1994" s="6">
        <v>551</v>
      </c>
      <c r="H1994" s="6">
        <v>2018</v>
      </c>
      <c r="I1994" s="6">
        <v>1</v>
      </c>
      <c r="J1994" s="6">
        <v>1</v>
      </c>
      <c r="K1994" s="6">
        <v>0</v>
      </c>
      <c r="L1994" s="6"/>
      <c r="M1994" s="6">
        <v>2022</v>
      </c>
      <c r="N1994" s="6" t="s">
        <v>7745</v>
      </c>
      <c r="O1994" s="6" t="s">
        <v>10245</v>
      </c>
      <c r="P1994" s="6"/>
      <c r="Q1994" s="6" t="s">
        <v>7733</v>
      </c>
      <c r="R1994" s="6" t="s">
        <v>7734</v>
      </c>
      <c r="S1994" s="6"/>
      <c r="T1994" s="6" t="s">
        <v>4477</v>
      </c>
      <c r="U1994">
        <f t="shared" si="31"/>
        <v>5</v>
      </c>
    </row>
    <row r="1995" spans="1:21" x14ac:dyDescent="0.2">
      <c r="A1995" s="6" t="s">
        <v>10244</v>
      </c>
      <c r="B1995" s="6" t="s">
        <v>10238</v>
      </c>
      <c r="C1995" s="6">
        <v>3531040</v>
      </c>
      <c r="D1995" s="6" t="s">
        <v>6406</v>
      </c>
      <c r="E1995" s="6" t="s">
        <v>6506</v>
      </c>
      <c r="F1995" s="6" t="s">
        <v>6402</v>
      </c>
      <c r="G1995" s="6">
        <v>531</v>
      </c>
      <c r="H1995" s="6">
        <v>2018</v>
      </c>
      <c r="I1995" s="6">
        <v>1</v>
      </c>
      <c r="J1995" s="6">
        <v>1</v>
      </c>
      <c r="K1995" s="6">
        <v>0</v>
      </c>
      <c r="L1995" s="6"/>
      <c r="M1995" s="6">
        <v>2022</v>
      </c>
      <c r="N1995" s="6" t="s">
        <v>7745</v>
      </c>
      <c r="O1995" s="6" t="s">
        <v>10245</v>
      </c>
      <c r="P1995" s="6"/>
      <c r="Q1995" s="6" t="s">
        <v>7733</v>
      </c>
      <c r="R1995" s="6" t="s">
        <v>7734</v>
      </c>
      <c r="S1995" s="6"/>
      <c r="T1995" s="6" t="s">
        <v>4476</v>
      </c>
      <c r="U1995">
        <f t="shared" si="31"/>
        <v>4</v>
      </c>
    </row>
    <row r="1996" spans="1:21" x14ac:dyDescent="0.2">
      <c r="A1996" s="6" t="s">
        <v>10244</v>
      </c>
      <c r="B1996" s="6" t="s">
        <v>10238</v>
      </c>
      <c r="C1996" s="6">
        <v>3531040</v>
      </c>
      <c r="D1996" s="6" t="s">
        <v>6425</v>
      </c>
      <c r="E1996" s="6" t="s">
        <v>10246</v>
      </c>
      <c r="F1996" s="6" t="s">
        <v>6402</v>
      </c>
      <c r="G1996" s="6">
        <v>341</v>
      </c>
      <c r="H1996" s="6">
        <v>2018</v>
      </c>
      <c r="I1996" s="6">
        <v>0</v>
      </c>
      <c r="J1996" s="6">
        <v>0</v>
      </c>
      <c r="K1996" s="6">
        <v>0</v>
      </c>
      <c r="L1996" s="6"/>
      <c r="M1996" s="6">
        <v>2022</v>
      </c>
      <c r="N1996" s="6" t="s">
        <v>7745</v>
      </c>
      <c r="O1996" s="6" t="s">
        <v>10245</v>
      </c>
      <c r="P1996" s="6"/>
      <c r="Q1996" s="6" t="s">
        <v>7733</v>
      </c>
      <c r="R1996" s="6" t="s">
        <v>7734</v>
      </c>
      <c r="S1996" s="6"/>
      <c r="T1996" s="6" t="s">
        <v>4480</v>
      </c>
      <c r="U1996">
        <f t="shared" si="31"/>
        <v>3</v>
      </c>
    </row>
    <row r="1997" spans="1:21" x14ac:dyDescent="0.2">
      <c r="A1997" s="6" t="s">
        <v>10244</v>
      </c>
      <c r="B1997" s="6" t="s">
        <v>10238</v>
      </c>
      <c r="C1997" s="6">
        <v>3531040</v>
      </c>
      <c r="D1997" s="6" t="s">
        <v>6820</v>
      </c>
      <c r="E1997" s="6" t="s">
        <v>10247</v>
      </c>
      <c r="F1997" s="6" t="s">
        <v>6402</v>
      </c>
      <c r="G1997" s="6">
        <v>111</v>
      </c>
      <c r="H1997" s="6">
        <v>2018</v>
      </c>
      <c r="I1997" s="6">
        <v>0</v>
      </c>
      <c r="J1997" s="6">
        <v>0</v>
      </c>
      <c r="K1997" s="6">
        <v>0</v>
      </c>
      <c r="L1997" s="6"/>
      <c r="M1997" s="6">
        <v>2022</v>
      </c>
      <c r="N1997" s="6" t="s">
        <v>7745</v>
      </c>
      <c r="O1997" s="6" t="s">
        <v>10245</v>
      </c>
      <c r="P1997" s="6"/>
      <c r="Q1997" s="6" t="s">
        <v>7733</v>
      </c>
      <c r="R1997" s="6" t="s">
        <v>7734</v>
      </c>
      <c r="S1997" s="6"/>
      <c r="T1997" s="6" t="s">
        <v>4481</v>
      </c>
      <c r="U1997">
        <f t="shared" si="31"/>
        <v>2</v>
      </c>
    </row>
    <row r="1998" spans="1:21" x14ac:dyDescent="0.2">
      <c r="A1998" s="6" t="s">
        <v>10244</v>
      </c>
      <c r="B1998" s="6" t="s">
        <v>10238</v>
      </c>
      <c r="C1998" s="6">
        <v>3531040</v>
      </c>
      <c r="D1998" s="6" t="s">
        <v>6771</v>
      </c>
      <c r="E1998" s="6" t="s">
        <v>10248</v>
      </c>
      <c r="F1998" s="6" t="s">
        <v>6402</v>
      </c>
      <c r="G1998" s="6">
        <v>484</v>
      </c>
      <c r="H1998" s="6">
        <v>2018</v>
      </c>
      <c r="I1998" s="6">
        <v>1</v>
      </c>
      <c r="J1998" s="6">
        <v>1</v>
      </c>
      <c r="K1998" s="6">
        <v>0</v>
      </c>
      <c r="L1998" s="6"/>
      <c r="M1998" s="6">
        <v>2022</v>
      </c>
      <c r="N1998" s="6" t="s">
        <v>7745</v>
      </c>
      <c r="O1998" s="6" t="s">
        <v>10245</v>
      </c>
      <c r="P1998" s="6"/>
      <c r="Q1998" s="6" t="s">
        <v>7733</v>
      </c>
      <c r="R1998" s="6" t="s">
        <v>7734</v>
      </c>
      <c r="S1998" s="6"/>
      <c r="T1998" s="6" t="s">
        <v>4475</v>
      </c>
      <c r="U1998">
        <f t="shared" si="31"/>
        <v>1</v>
      </c>
    </row>
    <row r="1999" spans="1:21" x14ac:dyDescent="0.2">
      <c r="A1999" s="6" t="s">
        <v>10249</v>
      </c>
      <c r="B1999" s="6" t="s">
        <v>10238</v>
      </c>
      <c r="C1999" s="6">
        <v>3531040</v>
      </c>
      <c r="D1999" s="6" t="s">
        <v>6649</v>
      </c>
      <c r="E1999" s="6" t="s">
        <v>6450</v>
      </c>
      <c r="F1999" s="6" t="s">
        <v>6402</v>
      </c>
      <c r="G1999" s="6">
        <v>1498</v>
      </c>
      <c r="H1999" s="6">
        <v>5125</v>
      </c>
      <c r="I1999" s="6">
        <v>1</v>
      </c>
      <c r="J1999" s="6">
        <v>1</v>
      </c>
      <c r="K1999" s="6">
        <v>0</v>
      </c>
      <c r="L1999" s="6"/>
      <c r="M1999" s="6">
        <v>2022</v>
      </c>
      <c r="N1999" s="6" t="s">
        <v>7745</v>
      </c>
      <c r="O1999" s="6" t="s">
        <v>10250</v>
      </c>
      <c r="P1999" s="6"/>
      <c r="Q1999" s="6" t="s">
        <v>7733</v>
      </c>
      <c r="R1999" s="6" t="s">
        <v>7734</v>
      </c>
      <c r="S1999" s="6"/>
      <c r="T1999" s="6" t="s">
        <v>4473</v>
      </c>
      <c r="U1999">
        <f t="shared" si="31"/>
        <v>6</v>
      </c>
    </row>
    <row r="2000" spans="1:21" x14ac:dyDescent="0.2">
      <c r="A2000" s="6" t="s">
        <v>10249</v>
      </c>
      <c r="B2000" s="6" t="s">
        <v>10238</v>
      </c>
      <c r="C2000" s="6">
        <v>3531040</v>
      </c>
      <c r="D2000" s="6" t="s">
        <v>6525</v>
      </c>
      <c r="E2000" s="6" t="s">
        <v>10251</v>
      </c>
      <c r="F2000" s="6" t="s">
        <v>6402</v>
      </c>
      <c r="G2000" s="6">
        <v>1003</v>
      </c>
      <c r="H2000" s="6">
        <v>5125</v>
      </c>
      <c r="I2000" s="6">
        <v>0</v>
      </c>
      <c r="J2000" s="6">
        <v>1</v>
      </c>
      <c r="K2000" s="6">
        <v>0</v>
      </c>
      <c r="L2000" s="6"/>
      <c r="M2000" s="6">
        <v>2022</v>
      </c>
      <c r="N2000" s="6" t="s">
        <v>7745</v>
      </c>
      <c r="O2000" s="6" t="s">
        <v>10250</v>
      </c>
      <c r="P2000" s="6"/>
      <c r="Q2000" s="6" t="s">
        <v>7733</v>
      </c>
      <c r="R2000" s="6" t="s">
        <v>7734</v>
      </c>
      <c r="S2000" s="6"/>
      <c r="T2000" s="6" t="s">
        <v>4472</v>
      </c>
      <c r="U2000">
        <f t="shared" si="31"/>
        <v>5</v>
      </c>
    </row>
    <row r="2001" spans="1:21" x14ac:dyDescent="0.2">
      <c r="A2001" s="6" t="s">
        <v>10249</v>
      </c>
      <c r="B2001" s="6" t="s">
        <v>10238</v>
      </c>
      <c r="C2001" s="6">
        <v>3531040</v>
      </c>
      <c r="D2001" s="6" t="s">
        <v>7385</v>
      </c>
      <c r="E2001" s="6" t="s">
        <v>7240</v>
      </c>
      <c r="F2001" s="6" t="s">
        <v>6402</v>
      </c>
      <c r="G2001" s="6">
        <v>488</v>
      </c>
      <c r="H2001" s="6">
        <v>5125</v>
      </c>
      <c r="I2001" s="6">
        <v>0</v>
      </c>
      <c r="J2001" s="6">
        <v>0</v>
      </c>
      <c r="K2001" s="6">
        <v>0</v>
      </c>
      <c r="L2001" s="6"/>
      <c r="M2001" s="6">
        <v>2022</v>
      </c>
      <c r="N2001" s="6" t="s">
        <v>7745</v>
      </c>
      <c r="O2001" s="6" t="s">
        <v>10250</v>
      </c>
      <c r="P2001" s="6"/>
      <c r="Q2001" s="6" t="s">
        <v>7733</v>
      </c>
      <c r="R2001" s="6" t="s">
        <v>7734</v>
      </c>
      <c r="S2001" s="6"/>
      <c r="T2001" s="6" t="s">
        <v>4482</v>
      </c>
      <c r="U2001">
        <f t="shared" si="31"/>
        <v>4</v>
      </c>
    </row>
    <row r="2002" spans="1:21" x14ac:dyDescent="0.2">
      <c r="A2002" s="6" t="s">
        <v>10249</v>
      </c>
      <c r="B2002" s="6" t="s">
        <v>10238</v>
      </c>
      <c r="C2002" s="6">
        <v>3531040</v>
      </c>
      <c r="D2002" s="6" t="s">
        <v>6595</v>
      </c>
      <c r="E2002" s="6" t="s">
        <v>6438</v>
      </c>
      <c r="F2002" s="6" t="s">
        <v>6402</v>
      </c>
      <c r="G2002" s="6">
        <v>1448</v>
      </c>
      <c r="H2002" s="6">
        <v>5125</v>
      </c>
      <c r="I2002" s="6">
        <v>1</v>
      </c>
      <c r="J2002" s="6">
        <v>1</v>
      </c>
      <c r="K2002" s="6">
        <v>0</v>
      </c>
      <c r="L2002" s="6"/>
      <c r="M2002" s="6">
        <v>2022</v>
      </c>
      <c r="N2002" s="6" t="s">
        <v>7745</v>
      </c>
      <c r="O2002" s="6" t="s">
        <v>10250</v>
      </c>
      <c r="P2002" s="6"/>
      <c r="Q2002" s="6" t="s">
        <v>7733</v>
      </c>
      <c r="R2002" s="6" t="s">
        <v>7734</v>
      </c>
      <c r="S2002" s="6"/>
      <c r="T2002" s="6" t="s">
        <v>4471</v>
      </c>
      <c r="U2002">
        <f t="shared" si="31"/>
        <v>3</v>
      </c>
    </row>
    <row r="2003" spans="1:21" x14ac:dyDescent="0.2">
      <c r="A2003" s="6" t="s">
        <v>10249</v>
      </c>
      <c r="B2003" s="6" t="s">
        <v>10238</v>
      </c>
      <c r="C2003" s="6">
        <v>3531040</v>
      </c>
      <c r="D2003" s="6" t="s">
        <v>10252</v>
      </c>
      <c r="E2003" s="6" t="s">
        <v>10253</v>
      </c>
      <c r="F2003" s="6" t="s">
        <v>6402</v>
      </c>
      <c r="G2003" s="6">
        <v>413</v>
      </c>
      <c r="H2003" s="6">
        <v>5125</v>
      </c>
      <c r="I2003" s="6">
        <v>0</v>
      </c>
      <c r="J2003" s="6">
        <v>0</v>
      </c>
      <c r="K2003" s="6">
        <v>0</v>
      </c>
      <c r="L2003" s="6"/>
      <c r="M2003" s="6">
        <v>2022</v>
      </c>
      <c r="N2003" s="6" t="s">
        <v>7745</v>
      </c>
      <c r="O2003" s="6" t="s">
        <v>10250</v>
      </c>
      <c r="P2003" s="6"/>
      <c r="Q2003" s="6" t="s">
        <v>7733</v>
      </c>
      <c r="R2003" s="6" t="s">
        <v>7734</v>
      </c>
      <c r="S2003" s="6"/>
      <c r="T2003" s="6" t="s">
        <v>4483</v>
      </c>
      <c r="U2003">
        <f t="shared" si="31"/>
        <v>2</v>
      </c>
    </row>
    <row r="2004" spans="1:21" x14ac:dyDescent="0.2">
      <c r="A2004" s="6" t="s">
        <v>10249</v>
      </c>
      <c r="B2004" s="6" t="s">
        <v>10238</v>
      </c>
      <c r="C2004" s="6">
        <v>3531040</v>
      </c>
      <c r="D2004" s="6" t="s">
        <v>6487</v>
      </c>
      <c r="E2004" s="6" t="s">
        <v>10254</v>
      </c>
      <c r="F2004" s="6" t="s">
        <v>6402</v>
      </c>
      <c r="G2004" s="6">
        <v>275</v>
      </c>
      <c r="H2004" s="6">
        <v>5125</v>
      </c>
      <c r="I2004" s="6">
        <v>0</v>
      </c>
      <c r="J2004" s="6">
        <v>0</v>
      </c>
      <c r="K2004" s="6">
        <v>0</v>
      </c>
      <c r="L2004" s="6"/>
      <c r="M2004" s="6">
        <v>2022</v>
      </c>
      <c r="N2004" s="6" t="s">
        <v>7745</v>
      </c>
      <c r="O2004" s="6" t="s">
        <v>10250</v>
      </c>
      <c r="P2004" s="6"/>
      <c r="Q2004" s="6" t="s">
        <v>7733</v>
      </c>
      <c r="R2004" s="6" t="s">
        <v>7734</v>
      </c>
      <c r="S2004" s="6"/>
      <c r="T2004" s="6" t="s">
        <v>4484</v>
      </c>
      <c r="U2004">
        <f t="shared" si="31"/>
        <v>1</v>
      </c>
    </row>
    <row r="2005" spans="1:21" x14ac:dyDescent="0.2">
      <c r="A2005" s="6" t="s">
        <v>10255</v>
      </c>
      <c r="B2005" s="6" t="s">
        <v>10238</v>
      </c>
      <c r="C2005" s="6">
        <v>3531040</v>
      </c>
      <c r="D2005" s="6" t="s">
        <v>10256</v>
      </c>
      <c r="E2005" s="6" t="s">
        <v>10257</v>
      </c>
      <c r="F2005" s="6" t="s">
        <v>6402</v>
      </c>
      <c r="G2005" s="6">
        <v>278</v>
      </c>
      <c r="H2005" s="6">
        <v>712</v>
      </c>
      <c r="I2005" s="6">
        <v>1</v>
      </c>
      <c r="J2005" s="6">
        <v>1</v>
      </c>
      <c r="K2005" s="6">
        <v>0</v>
      </c>
      <c r="L2005" s="6"/>
      <c r="M2005" s="6">
        <v>2022</v>
      </c>
      <c r="N2005" s="6" t="s">
        <v>7745</v>
      </c>
      <c r="O2005" s="6" t="s">
        <v>6898</v>
      </c>
      <c r="P2005" s="6"/>
      <c r="Q2005" s="6" t="s">
        <v>7733</v>
      </c>
      <c r="R2005" s="6" t="s">
        <v>7734</v>
      </c>
      <c r="S2005" s="6"/>
      <c r="T2005" s="6" t="s">
        <v>4469</v>
      </c>
      <c r="U2005">
        <f t="shared" si="31"/>
        <v>3</v>
      </c>
    </row>
    <row r="2006" spans="1:21" x14ac:dyDescent="0.2">
      <c r="A2006" s="6" t="s">
        <v>10255</v>
      </c>
      <c r="B2006" s="6" t="s">
        <v>10238</v>
      </c>
      <c r="C2006" s="6">
        <v>3531040</v>
      </c>
      <c r="D2006" s="6" t="s">
        <v>6440</v>
      </c>
      <c r="E2006" s="6" t="s">
        <v>6994</v>
      </c>
      <c r="F2006" s="6" t="s">
        <v>6402</v>
      </c>
      <c r="G2006" s="6">
        <v>189</v>
      </c>
      <c r="H2006" s="6">
        <v>712</v>
      </c>
      <c r="I2006" s="6">
        <v>0</v>
      </c>
      <c r="J2006" s="6">
        <v>0</v>
      </c>
      <c r="K2006" s="6">
        <v>0</v>
      </c>
      <c r="L2006" s="6"/>
      <c r="M2006" s="6">
        <v>2022</v>
      </c>
      <c r="N2006" s="6" t="s">
        <v>7745</v>
      </c>
      <c r="O2006" s="6" t="s">
        <v>6898</v>
      </c>
      <c r="P2006" s="6"/>
      <c r="Q2006" s="6" t="s">
        <v>7733</v>
      </c>
      <c r="R2006" s="6" t="s">
        <v>7734</v>
      </c>
      <c r="S2006" s="6"/>
      <c r="T2006" s="6" t="s">
        <v>4485</v>
      </c>
      <c r="U2006">
        <f t="shared" si="31"/>
        <v>2</v>
      </c>
    </row>
    <row r="2007" spans="1:21" x14ac:dyDescent="0.2">
      <c r="A2007" s="6" t="s">
        <v>10255</v>
      </c>
      <c r="B2007" s="6" t="s">
        <v>10238</v>
      </c>
      <c r="C2007" s="6">
        <v>3531040</v>
      </c>
      <c r="D2007" s="6" t="s">
        <v>7633</v>
      </c>
      <c r="E2007" s="6" t="s">
        <v>10258</v>
      </c>
      <c r="F2007" s="6" t="s">
        <v>6402</v>
      </c>
      <c r="G2007" s="6">
        <v>245</v>
      </c>
      <c r="H2007" s="6">
        <v>712</v>
      </c>
      <c r="I2007" s="6">
        <v>0</v>
      </c>
      <c r="J2007" s="6">
        <v>1</v>
      </c>
      <c r="K2007" s="6">
        <v>0</v>
      </c>
      <c r="L2007" s="6"/>
      <c r="M2007" s="6">
        <v>2022</v>
      </c>
      <c r="N2007" s="6" t="s">
        <v>7745</v>
      </c>
      <c r="O2007" s="6" t="s">
        <v>6898</v>
      </c>
      <c r="P2007" s="6"/>
      <c r="Q2007" s="6" t="s">
        <v>7733</v>
      </c>
      <c r="R2007" s="6" t="s">
        <v>7734</v>
      </c>
      <c r="S2007" s="6"/>
      <c r="T2007" s="6" t="s">
        <v>4468</v>
      </c>
      <c r="U2007">
        <f t="shared" si="31"/>
        <v>1</v>
      </c>
    </row>
    <row r="2008" spans="1:21" x14ac:dyDescent="0.2">
      <c r="A2008" s="6" t="s">
        <v>10259</v>
      </c>
      <c r="B2008" s="6" t="s">
        <v>10260</v>
      </c>
      <c r="C2008" s="6">
        <v>3551017</v>
      </c>
      <c r="D2008" s="6" t="s">
        <v>6799</v>
      </c>
      <c r="E2008" s="6" t="s">
        <v>10261</v>
      </c>
      <c r="F2008" s="6" t="s">
        <v>6402</v>
      </c>
      <c r="G2008" s="6">
        <v>0</v>
      </c>
      <c r="H2008" s="6"/>
      <c r="I2008" s="6">
        <v>1</v>
      </c>
      <c r="J2008" s="6">
        <v>1</v>
      </c>
      <c r="K2008" s="6">
        <v>1</v>
      </c>
      <c r="L2008" s="6"/>
      <c r="M2008" s="6">
        <v>2022</v>
      </c>
      <c r="N2008" s="6" t="s">
        <v>7732</v>
      </c>
      <c r="O2008" s="6">
        <v>99</v>
      </c>
      <c r="P2008" s="6"/>
      <c r="Q2008" s="6" t="s">
        <v>7733</v>
      </c>
      <c r="R2008" s="6" t="s">
        <v>7734</v>
      </c>
      <c r="S2008" s="6"/>
      <c r="T2008" s="6" t="s">
        <v>1060</v>
      </c>
      <c r="U2008">
        <f t="shared" si="31"/>
        <v>1</v>
      </c>
    </row>
    <row r="2009" spans="1:21" x14ac:dyDescent="0.2">
      <c r="A2009" s="6" t="s">
        <v>10262</v>
      </c>
      <c r="B2009" s="6" t="s">
        <v>10260</v>
      </c>
      <c r="C2009" s="6">
        <v>3551017</v>
      </c>
      <c r="D2009" s="6" t="s">
        <v>6921</v>
      </c>
      <c r="E2009" s="6" t="s">
        <v>7006</v>
      </c>
      <c r="F2009" s="6" t="s">
        <v>6402</v>
      </c>
      <c r="G2009" s="6">
        <v>0</v>
      </c>
      <c r="H2009" s="6"/>
      <c r="I2009" s="6">
        <v>1</v>
      </c>
      <c r="J2009" s="6">
        <v>1</v>
      </c>
      <c r="K2009" s="6">
        <v>1</v>
      </c>
      <c r="L2009" s="6"/>
      <c r="M2009" s="6">
        <v>2022</v>
      </c>
      <c r="N2009" s="6" t="s">
        <v>7745</v>
      </c>
      <c r="O2009" s="6">
        <v>1</v>
      </c>
      <c r="P2009" s="6"/>
      <c r="Q2009" s="6" t="s">
        <v>7733</v>
      </c>
      <c r="R2009" s="6" t="s">
        <v>7734</v>
      </c>
      <c r="S2009" s="6"/>
      <c r="T2009" s="6" t="s">
        <v>4501</v>
      </c>
      <c r="U2009">
        <f t="shared" si="31"/>
        <v>1</v>
      </c>
    </row>
    <row r="2010" spans="1:21" x14ac:dyDescent="0.2">
      <c r="A2010" s="6" t="s">
        <v>10263</v>
      </c>
      <c r="B2010" s="6" t="s">
        <v>10260</v>
      </c>
      <c r="C2010" s="6">
        <v>3551017</v>
      </c>
      <c r="D2010" s="6" t="s">
        <v>6771</v>
      </c>
      <c r="E2010" s="6" t="s">
        <v>10003</v>
      </c>
      <c r="F2010" s="6" t="s">
        <v>6402</v>
      </c>
      <c r="G2010" s="6">
        <v>229</v>
      </c>
      <c r="H2010" s="6">
        <v>1230</v>
      </c>
      <c r="I2010" s="6">
        <v>1</v>
      </c>
      <c r="J2010" s="6">
        <v>1</v>
      </c>
      <c r="K2010" s="6">
        <v>0</v>
      </c>
      <c r="L2010" s="6"/>
      <c r="M2010" s="6">
        <v>2022</v>
      </c>
      <c r="N2010" s="6" t="s">
        <v>7745</v>
      </c>
      <c r="O2010" s="6">
        <v>2</v>
      </c>
      <c r="P2010" s="6"/>
      <c r="Q2010" s="6" t="s">
        <v>7733</v>
      </c>
      <c r="R2010" s="6" t="s">
        <v>7734</v>
      </c>
      <c r="S2010" s="6"/>
      <c r="T2010" s="6" t="s">
        <v>4500</v>
      </c>
      <c r="U2010">
        <f t="shared" si="31"/>
        <v>7</v>
      </c>
    </row>
    <row r="2011" spans="1:21" x14ac:dyDescent="0.2">
      <c r="A2011" s="6" t="s">
        <v>10263</v>
      </c>
      <c r="B2011" s="6" t="s">
        <v>10260</v>
      </c>
      <c r="C2011" s="6">
        <v>3551017</v>
      </c>
      <c r="D2011" s="6" t="s">
        <v>7169</v>
      </c>
      <c r="E2011" s="6" t="s">
        <v>6750</v>
      </c>
      <c r="F2011" s="6" t="s">
        <v>6402</v>
      </c>
      <c r="G2011" s="6">
        <v>193</v>
      </c>
      <c r="H2011" s="6">
        <v>1230</v>
      </c>
      <c r="I2011" s="6">
        <v>1</v>
      </c>
      <c r="J2011" s="6">
        <v>0</v>
      </c>
      <c r="K2011" s="6">
        <v>0</v>
      </c>
      <c r="L2011" s="6"/>
      <c r="M2011" s="6">
        <v>2022</v>
      </c>
      <c r="N2011" s="6" t="s">
        <v>7745</v>
      </c>
      <c r="O2011" s="6">
        <v>2</v>
      </c>
      <c r="P2011" s="6"/>
      <c r="Q2011" s="6" t="s">
        <v>7733</v>
      </c>
      <c r="R2011" s="6" t="s">
        <v>7734</v>
      </c>
      <c r="S2011" s="6"/>
      <c r="T2011" s="6" t="s">
        <v>4502</v>
      </c>
      <c r="U2011">
        <f t="shared" si="31"/>
        <v>6</v>
      </c>
    </row>
    <row r="2012" spans="1:21" x14ac:dyDescent="0.2">
      <c r="A2012" s="6" t="s">
        <v>10263</v>
      </c>
      <c r="B2012" s="6" t="s">
        <v>10260</v>
      </c>
      <c r="C2012" s="6">
        <v>3551017</v>
      </c>
      <c r="D2012" s="6" t="s">
        <v>6622</v>
      </c>
      <c r="E2012" s="6" t="s">
        <v>10264</v>
      </c>
      <c r="F2012" s="6" t="s">
        <v>6402</v>
      </c>
      <c r="G2012" s="6">
        <v>213</v>
      </c>
      <c r="H2012" s="6">
        <v>1230</v>
      </c>
      <c r="I2012" s="6">
        <v>1</v>
      </c>
      <c r="J2012" s="6">
        <v>1</v>
      </c>
      <c r="K2012" s="6">
        <v>0</v>
      </c>
      <c r="L2012" s="6"/>
      <c r="M2012" s="6">
        <v>2022</v>
      </c>
      <c r="N2012" s="6" t="s">
        <v>7745</v>
      </c>
      <c r="O2012" s="6">
        <v>2</v>
      </c>
      <c r="P2012" s="6"/>
      <c r="Q2012" s="6" t="s">
        <v>7733</v>
      </c>
      <c r="R2012" s="6" t="s">
        <v>7734</v>
      </c>
      <c r="S2012" s="6"/>
      <c r="T2012" s="6" t="s">
        <v>4499</v>
      </c>
      <c r="U2012">
        <f t="shared" si="31"/>
        <v>5</v>
      </c>
    </row>
    <row r="2013" spans="1:21" x14ac:dyDescent="0.2">
      <c r="A2013" s="6" t="s">
        <v>10263</v>
      </c>
      <c r="B2013" s="6" t="s">
        <v>10260</v>
      </c>
      <c r="C2013" s="6">
        <v>3551017</v>
      </c>
      <c r="D2013" s="6" t="s">
        <v>6809</v>
      </c>
      <c r="E2013" s="6" t="s">
        <v>8510</v>
      </c>
      <c r="F2013" s="6" t="s">
        <v>6402</v>
      </c>
      <c r="G2013" s="6">
        <v>232</v>
      </c>
      <c r="H2013" s="6">
        <v>1230</v>
      </c>
      <c r="I2013" s="6">
        <v>1</v>
      </c>
      <c r="J2013" s="6">
        <v>1</v>
      </c>
      <c r="K2013" s="6">
        <v>0</v>
      </c>
      <c r="L2013" s="6"/>
      <c r="M2013" s="6">
        <v>2022</v>
      </c>
      <c r="N2013" s="6" t="s">
        <v>7745</v>
      </c>
      <c r="O2013" s="6">
        <v>2</v>
      </c>
      <c r="P2013" s="6"/>
      <c r="Q2013" s="6" t="s">
        <v>7733</v>
      </c>
      <c r="R2013" s="6" t="s">
        <v>7734</v>
      </c>
      <c r="S2013" s="6"/>
      <c r="T2013" s="6" t="s">
        <v>4498</v>
      </c>
      <c r="U2013">
        <f t="shared" si="31"/>
        <v>4</v>
      </c>
    </row>
    <row r="2014" spans="1:21" x14ac:dyDescent="0.2">
      <c r="A2014" s="6" t="s">
        <v>10263</v>
      </c>
      <c r="B2014" s="6" t="s">
        <v>10260</v>
      </c>
      <c r="C2014" s="6">
        <v>3551017</v>
      </c>
      <c r="D2014" s="6" t="s">
        <v>6753</v>
      </c>
      <c r="E2014" s="6" t="s">
        <v>10265</v>
      </c>
      <c r="F2014" s="6" t="s">
        <v>6402</v>
      </c>
      <c r="G2014" s="6">
        <v>73</v>
      </c>
      <c r="H2014" s="6">
        <v>1230</v>
      </c>
      <c r="I2014" s="6">
        <v>0</v>
      </c>
      <c r="J2014" s="6">
        <v>0</v>
      </c>
      <c r="K2014" s="6">
        <v>0</v>
      </c>
      <c r="L2014" s="6"/>
      <c r="M2014" s="6">
        <v>2022</v>
      </c>
      <c r="N2014" s="6" t="s">
        <v>7745</v>
      </c>
      <c r="O2014" s="6">
        <v>2</v>
      </c>
      <c r="P2014" s="6"/>
      <c r="Q2014" s="6" t="s">
        <v>7733</v>
      </c>
      <c r="R2014" s="6" t="s">
        <v>7734</v>
      </c>
      <c r="S2014" s="6"/>
      <c r="T2014" s="6" t="s">
        <v>4503</v>
      </c>
      <c r="U2014">
        <f t="shared" si="31"/>
        <v>3</v>
      </c>
    </row>
    <row r="2015" spans="1:21" x14ac:dyDescent="0.2">
      <c r="A2015" s="6" t="s">
        <v>10263</v>
      </c>
      <c r="B2015" s="6" t="s">
        <v>10260</v>
      </c>
      <c r="C2015" s="6">
        <v>3551017</v>
      </c>
      <c r="D2015" s="6" t="s">
        <v>7224</v>
      </c>
      <c r="E2015" s="6" t="s">
        <v>6491</v>
      </c>
      <c r="F2015" s="6" t="s">
        <v>6402</v>
      </c>
      <c r="G2015" s="6">
        <v>127</v>
      </c>
      <c r="H2015" s="6">
        <v>1230</v>
      </c>
      <c r="I2015" s="6">
        <v>0</v>
      </c>
      <c r="J2015" s="6">
        <v>0</v>
      </c>
      <c r="K2015" s="6">
        <v>0</v>
      </c>
      <c r="L2015" s="6"/>
      <c r="M2015" s="6">
        <v>2022</v>
      </c>
      <c r="N2015" s="6" t="s">
        <v>7745</v>
      </c>
      <c r="O2015" s="6">
        <v>2</v>
      </c>
      <c r="P2015" s="6"/>
      <c r="Q2015" s="6" t="s">
        <v>7733</v>
      </c>
      <c r="R2015" s="6" t="s">
        <v>7734</v>
      </c>
      <c r="S2015" s="6"/>
      <c r="T2015" s="6" t="s">
        <v>4504</v>
      </c>
      <c r="U2015">
        <f t="shared" si="31"/>
        <v>2</v>
      </c>
    </row>
    <row r="2016" spans="1:21" x14ac:dyDescent="0.2">
      <c r="A2016" s="6" t="s">
        <v>10263</v>
      </c>
      <c r="B2016" s="6" t="s">
        <v>10260</v>
      </c>
      <c r="C2016" s="6">
        <v>3551017</v>
      </c>
      <c r="D2016" s="6" t="s">
        <v>7391</v>
      </c>
      <c r="E2016" s="6" t="s">
        <v>10266</v>
      </c>
      <c r="F2016" s="6" t="s">
        <v>6402</v>
      </c>
      <c r="G2016" s="6">
        <v>163</v>
      </c>
      <c r="H2016" s="6">
        <v>1230</v>
      </c>
      <c r="I2016" s="6">
        <v>0</v>
      </c>
      <c r="J2016" s="6">
        <v>0</v>
      </c>
      <c r="K2016" s="6">
        <v>0</v>
      </c>
      <c r="L2016" s="6"/>
      <c r="M2016" s="6">
        <v>2022</v>
      </c>
      <c r="N2016" s="6" t="s">
        <v>7745</v>
      </c>
      <c r="O2016" s="6">
        <v>2</v>
      </c>
      <c r="P2016" s="6"/>
      <c r="Q2016" s="6" t="s">
        <v>7733</v>
      </c>
      <c r="R2016" s="6" t="s">
        <v>7734</v>
      </c>
      <c r="S2016" s="6"/>
      <c r="T2016" s="6" t="s">
        <v>4505</v>
      </c>
      <c r="U2016">
        <f t="shared" si="31"/>
        <v>1</v>
      </c>
    </row>
    <row r="2017" spans="1:21" x14ac:dyDescent="0.2">
      <c r="A2017" s="6" t="s">
        <v>10267</v>
      </c>
      <c r="B2017" s="6" t="s">
        <v>10260</v>
      </c>
      <c r="C2017" s="6">
        <v>3551017</v>
      </c>
      <c r="D2017" s="6" t="s">
        <v>10268</v>
      </c>
      <c r="E2017" s="6" t="s">
        <v>8893</v>
      </c>
      <c r="F2017" s="6" t="s">
        <v>6402</v>
      </c>
      <c r="G2017" s="6">
        <v>0</v>
      </c>
      <c r="H2017" s="6"/>
      <c r="I2017" s="6">
        <v>0</v>
      </c>
      <c r="J2017" s="6">
        <v>1</v>
      </c>
      <c r="K2017" s="6">
        <v>1</v>
      </c>
      <c r="L2017" s="6"/>
      <c r="M2017" s="6">
        <v>2022</v>
      </c>
      <c r="N2017" s="6" t="s">
        <v>7745</v>
      </c>
      <c r="O2017" s="6">
        <v>3</v>
      </c>
      <c r="P2017" s="6"/>
      <c r="Q2017" s="6" t="s">
        <v>7733</v>
      </c>
      <c r="R2017" s="6" t="s">
        <v>7734</v>
      </c>
      <c r="S2017" s="6"/>
      <c r="T2017" s="6" t="s">
        <v>4497</v>
      </c>
      <c r="U2017">
        <f t="shared" si="31"/>
        <v>1</v>
      </c>
    </row>
    <row r="2018" spans="1:21" x14ac:dyDescent="0.2">
      <c r="A2018" s="6" t="s">
        <v>10269</v>
      </c>
      <c r="B2018" s="6" t="s">
        <v>10260</v>
      </c>
      <c r="C2018" s="6">
        <v>3551017</v>
      </c>
      <c r="D2018" s="6" t="s">
        <v>6493</v>
      </c>
      <c r="E2018" s="6" t="s">
        <v>6909</v>
      </c>
      <c r="F2018" s="6" t="s">
        <v>6402</v>
      </c>
      <c r="G2018" s="6">
        <v>199</v>
      </c>
      <c r="H2018" s="6">
        <v>1133</v>
      </c>
      <c r="I2018" s="6">
        <v>1</v>
      </c>
      <c r="J2018" s="6">
        <v>0</v>
      </c>
      <c r="K2018" s="6">
        <v>0</v>
      </c>
      <c r="L2018" s="6"/>
      <c r="M2018" s="6">
        <v>2022</v>
      </c>
      <c r="N2018" s="6" t="s">
        <v>7745</v>
      </c>
      <c r="O2018" s="6">
        <v>4</v>
      </c>
      <c r="P2018" s="6"/>
      <c r="Q2018" s="6" t="s">
        <v>7733</v>
      </c>
      <c r="R2018" s="6" t="s">
        <v>7734</v>
      </c>
      <c r="S2018" s="6"/>
      <c r="T2018" s="6" t="s">
        <v>4506</v>
      </c>
      <c r="U2018">
        <f t="shared" si="31"/>
        <v>5</v>
      </c>
    </row>
    <row r="2019" spans="1:21" x14ac:dyDescent="0.2">
      <c r="A2019" s="6" t="s">
        <v>10269</v>
      </c>
      <c r="B2019" s="6" t="s">
        <v>10260</v>
      </c>
      <c r="C2019" s="6">
        <v>3551017</v>
      </c>
      <c r="D2019" s="6" t="s">
        <v>6666</v>
      </c>
      <c r="E2019" s="6" t="s">
        <v>6767</v>
      </c>
      <c r="F2019" s="6" t="s">
        <v>6402</v>
      </c>
      <c r="G2019" s="6">
        <v>260</v>
      </c>
      <c r="H2019" s="6">
        <v>1133</v>
      </c>
      <c r="I2019" s="6">
        <v>1</v>
      </c>
      <c r="J2019" s="6">
        <v>1</v>
      </c>
      <c r="K2019" s="6">
        <v>0</v>
      </c>
      <c r="L2019" s="6"/>
      <c r="M2019" s="6">
        <v>2022</v>
      </c>
      <c r="N2019" s="6" t="s">
        <v>7745</v>
      </c>
      <c r="O2019" s="6">
        <v>4</v>
      </c>
      <c r="P2019" s="6"/>
      <c r="Q2019" s="6" t="s">
        <v>7733</v>
      </c>
      <c r="R2019" s="6" t="s">
        <v>7734</v>
      </c>
      <c r="S2019" s="6"/>
      <c r="T2019" s="6" t="s">
        <v>4496</v>
      </c>
      <c r="U2019">
        <f t="shared" si="31"/>
        <v>4</v>
      </c>
    </row>
    <row r="2020" spans="1:21" x14ac:dyDescent="0.2">
      <c r="A2020" s="6" t="s">
        <v>10269</v>
      </c>
      <c r="B2020" s="6" t="s">
        <v>10260</v>
      </c>
      <c r="C2020" s="6">
        <v>3551017</v>
      </c>
      <c r="D2020" s="6" t="s">
        <v>7010</v>
      </c>
      <c r="E2020" s="6" t="s">
        <v>7389</v>
      </c>
      <c r="F2020" s="6" t="s">
        <v>6402</v>
      </c>
      <c r="G2020" s="6">
        <v>248</v>
      </c>
      <c r="H2020" s="6">
        <v>1133</v>
      </c>
      <c r="I2020" s="6">
        <v>1</v>
      </c>
      <c r="J2020" s="6">
        <v>1</v>
      </c>
      <c r="K2020" s="6">
        <v>0</v>
      </c>
      <c r="L2020" s="6"/>
      <c r="M2020" s="6">
        <v>2022</v>
      </c>
      <c r="N2020" s="6" t="s">
        <v>7745</v>
      </c>
      <c r="O2020" s="6">
        <v>4</v>
      </c>
      <c r="P2020" s="6"/>
      <c r="Q2020" s="6" t="s">
        <v>7733</v>
      </c>
      <c r="R2020" s="6" t="s">
        <v>7734</v>
      </c>
      <c r="S2020" s="6"/>
      <c r="T2020" s="6" t="s">
        <v>4495</v>
      </c>
      <c r="U2020">
        <f t="shared" si="31"/>
        <v>3</v>
      </c>
    </row>
    <row r="2021" spans="1:21" x14ac:dyDescent="0.2">
      <c r="A2021" s="6" t="s">
        <v>10269</v>
      </c>
      <c r="B2021" s="6" t="s">
        <v>10260</v>
      </c>
      <c r="C2021" s="6">
        <v>3551017</v>
      </c>
      <c r="D2021" s="6" t="s">
        <v>6924</v>
      </c>
      <c r="E2021" s="6" t="s">
        <v>10270</v>
      </c>
      <c r="F2021" s="6" t="s">
        <v>6402</v>
      </c>
      <c r="G2021" s="6">
        <v>294</v>
      </c>
      <c r="H2021" s="6">
        <v>1133</v>
      </c>
      <c r="I2021" s="6">
        <v>0</v>
      </c>
      <c r="J2021" s="6">
        <v>1</v>
      </c>
      <c r="K2021" s="6">
        <v>0</v>
      </c>
      <c r="L2021" s="6"/>
      <c r="M2021" s="6">
        <v>2022</v>
      </c>
      <c r="N2021" s="6" t="s">
        <v>7745</v>
      </c>
      <c r="O2021" s="6">
        <v>4</v>
      </c>
      <c r="P2021" s="6"/>
      <c r="Q2021" s="6" t="s">
        <v>7733</v>
      </c>
      <c r="R2021" s="6" t="s">
        <v>7734</v>
      </c>
      <c r="S2021" s="6"/>
      <c r="T2021" s="6" t="s">
        <v>4494</v>
      </c>
      <c r="U2021">
        <f t="shared" si="31"/>
        <v>2</v>
      </c>
    </row>
    <row r="2022" spans="1:21" x14ac:dyDescent="0.2">
      <c r="A2022" s="6" t="s">
        <v>10269</v>
      </c>
      <c r="B2022" s="6" t="s">
        <v>10260</v>
      </c>
      <c r="C2022" s="6">
        <v>3551017</v>
      </c>
      <c r="D2022" s="6" t="s">
        <v>10271</v>
      </c>
      <c r="E2022" s="6" t="s">
        <v>6909</v>
      </c>
      <c r="F2022" s="6" t="s">
        <v>6402</v>
      </c>
      <c r="G2022" s="6">
        <v>132</v>
      </c>
      <c r="H2022" s="6">
        <v>1133</v>
      </c>
      <c r="I2022" s="6">
        <v>0</v>
      </c>
      <c r="J2022" s="6">
        <v>0</v>
      </c>
      <c r="K2022" s="6">
        <v>0</v>
      </c>
      <c r="L2022" s="6"/>
      <c r="M2022" s="6">
        <v>2022</v>
      </c>
      <c r="N2022" s="6" t="s">
        <v>7745</v>
      </c>
      <c r="O2022" s="6">
        <v>4</v>
      </c>
      <c r="P2022" s="6"/>
      <c r="Q2022" s="6" t="s">
        <v>7733</v>
      </c>
      <c r="R2022" s="6" t="s">
        <v>7734</v>
      </c>
      <c r="S2022" s="6"/>
      <c r="T2022" s="6" t="s">
        <v>4507</v>
      </c>
      <c r="U2022">
        <f t="shared" si="31"/>
        <v>1</v>
      </c>
    </row>
    <row r="2023" spans="1:21" x14ac:dyDescent="0.2">
      <c r="A2023" s="6" t="s">
        <v>10272</v>
      </c>
      <c r="B2023" s="6" t="s">
        <v>10273</v>
      </c>
      <c r="C2023" s="6">
        <v>3539036</v>
      </c>
      <c r="D2023" s="6" t="s">
        <v>7000</v>
      </c>
      <c r="E2023" s="6" t="s">
        <v>7505</v>
      </c>
      <c r="F2023" s="6" t="s">
        <v>6402</v>
      </c>
      <c r="G2023" s="6">
        <v>747</v>
      </c>
      <c r="H2023" s="6">
        <v>70428</v>
      </c>
      <c r="I2023" s="6">
        <v>0</v>
      </c>
      <c r="J2023" s="6">
        <v>0</v>
      </c>
      <c r="K2023" s="6">
        <v>0</v>
      </c>
      <c r="L2023" s="6"/>
      <c r="M2023" s="6">
        <v>2022</v>
      </c>
      <c r="N2023" s="6" t="s">
        <v>7732</v>
      </c>
      <c r="O2023" s="6">
        <v>99</v>
      </c>
      <c r="P2023" s="6"/>
      <c r="Q2023" s="6" t="s">
        <v>7733</v>
      </c>
      <c r="R2023" s="6" t="s">
        <v>7734</v>
      </c>
      <c r="S2023" s="6"/>
      <c r="T2023" s="6" t="s">
        <v>914</v>
      </c>
      <c r="U2023">
        <f t="shared" si="31"/>
        <v>10</v>
      </c>
    </row>
    <row r="2024" spans="1:21" x14ac:dyDescent="0.2">
      <c r="A2024" s="6" t="s">
        <v>10272</v>
      </c>
      <c r="B2024" s="6" t="s">
        <v>10273</v>
      </c>
      <c r="C2024" s="6">
        <v>3539036</v>
      </c>
      <c r="D2024" s="6" t="s">
        <v>6467</v>
      </c>
      <c r="E2024" s="6" t="s">
        <v>7153</v>
      </c>
      <c r="F2024" s="6" t="s">
        <v>6402</v>
      </c>
      <c r="G2024" s="6">
        <v>810</v>
      </c>
      <c r="H2024" s="6">
        <v>70428</v>
      </c>
      <c r="I2024" s="6">
        <v>0</v>
      </c>
      <c r="J2024" s="6">
        <v>0</v>
      </c>
      <c r="K2024" s="6">
        <v>0</v>
      </c>
      <c r="L2024" s="6"/>
      <c r="M2024" s="6">
        <v>2022</v>
      </c>
      <c r="N2024" s="6" t="s">
        <v>7732</v>
      </c>
      <c r="O2024" s="6">
        <v>99</v>
      </c>
      <c r="P2024" s="6"/>
      <c r="Q2024" s="6" t="s">
        <v>7733</v>
      </c>
      <c r="R2024" s="6" t="s">
        <v>7734</v>
      </c>
      <c r="S2024" s="6"/>
      <c r="T2024" s="6" t="s">
        <v>915</v>
      </c>
      <c r="U2024">
        <f t="shared" si="31"/>
        <v>9</v>
      </c>
    </row>
    <row r="2025" spans="1:21" x14ac:dyDescent="0.2">
      <c r="A2025" s="6" t="s">
        <v>10272</v>
      </c>
      <c r="B2025" s="6" t="s">
        <v>10273</v>
      </c>
      <c r="C2025" s="6">
        <v>3539036</v>
      </c>
      <c r="D2025" s="6" t="s">
        <v>6838</v>
      </c>
      <c r="E2025" s="6" t="s">
        <v>10274</v>
      </c>
      <c r="F2025" s="6" t="s">
        <v>6402</v>
      </c>
      <c r="G2025" s="6">
        <v>743</v>
      </c>
      <c r="H2025" s="6">
        <v>70428</v>
      </c>
      <c r="I2025" s="6">
        <v>0</v>
      </c>
      <c r="J2025" s="6">
        <v>0</v>
      </c>
      <c r="K2025" s="6">
        <v>0</v>
      </c>
      <c r="L2025" s="6"/>
      <c r="M2025" s="6">
        <v>2022</v>
      </c>
      <c r="N2025" s="6" t="s">
        <v>7732</v>
      </c>
      <c r="O2025" s="6">
        <v>99</v>
      </c>
      <c r="P2025" s="6"/>
      <c r="Q2025" s="6" t="s">
        <v>7733</v>
      </c>
      <c r="R2025" s="6" t="s">
        <v>7734</v>
      </c>
      <c r="S2025" s="6"/>
      <c r="T2025" s="6" t="s">
        <v>916</v>
      </c>
      <c r="U2025">
        <f t="shared" si="31"/>
        <v>8</v>
      </c>
    </row>
    <row r="2026" spans="1:21" x14ac:dyDescent="0.2">
      <c r="A2026" s="6" t="s">
        <v>10272</v>
      </c>
      <c r="B2026" s="6" t="s">
        <v>10273</v>
      </c>
      <c r="C2026" s="6">
        <v>3539036</v>
      </c>
      <c r="D2026" s="6" t="s">
        <v>10275</v>
      </c>
      <c r="E2026" s="6" t="s">
        <v>7110</v>
      </c>
      <c r="F2026" s="6" t="s">
        <v>6402</v>
      </c>
      <c r="G2026" s="6">
        <v>536</v>
      </c>
      <c r="H2026" s="6">
        <v>70428</v>
      </c>
      <c r="I2026" s="6">
        <v>0</v>
      </c>
      <c r="J2026" s="6">
        <v>0</v>
      </c>
      <c r="K2026" s="6">
        <v>0</v>
      </c>
      <c r="L2026" s="6"/>
      <c r="M2026" s="6">
        <v>2022</v>
      </c>
      <c r="N2026" s="6" t="s">
        <v>7732</v>
      </c>
      <c r="O2026" s="6">
        <v>99</v>
      </c>
      <c r="P2026" s="6"/>
      <c r="Q2026" s="6" t="s">
        <v>7733</v>
      </c>
      <c r="R2026" s="6" t="s">
        <v>7734</v>
      </c>
      <c r="S2026" s="6"/>
      <c r="T2026" s="6" t="s">
        <v>917</v>
      </c>
      <c r="U2026">
        <f t="shared" si="31"/>
        <v>7</v>
      </c>
    </row>
    <row r="2027" spans="1:21" x14ac:dyDescent="0.2">
      <c r="A2027" s="6" t="s">
        <v>10272</v>
      </c>
      <c r="B2027" s="6" t="s">
        <v>10273</v>
      </c>
      <c r="C2027" s="6">
        <v>3539036</v>
      </c>
      <c r="D2027" s="6" t="s">
        <v>7549</v>
      </c>
      <c r="E2027" s="6" t="s">
        <v>6723</v>
      </c>
      <c r="F2027" s="6" t="s">
        <v>6402</v>
      </c>
      <c r="G2027" s="6">
        <v>46283</v>
      </c>
      <c r="H2027" s="6">
        <v>70428</v>
      </c>
      <c r="I2027" s="6">
        <v>0</v>
      </c>
      <c r="J2027" s="6">
        <v>1</v>
      </c>
      <c r="K2027" s="6">
        <v>0</v>
      </c>
      <c r="L2027" s="6"/>
      <c r="M2027" s="6">
        <v>2022</v>
      </c>
      <c r="N2027" s="6" t="s">
        <v>7732</v>
      </c>
      <c r="O2027" s="6">
        <v>99</v>
      </c>
      <c r="P2027" s="6"/>
      <c r="Q2027" s="6" t="s">
        <v>7733</v>
      </c>
      <c r="R2027" s="6" t="s">
        <v>7734</v>
      </c>
      <c r="S2027" s="6"/>
      <c r="T2027" s="6" t="s">
        <v>913</v>
      </c>
      <c r="U2027">
        <f t="shared" si="31"/>
        <v>6</v>
      </c>
    </row>
    <row r="2028" spans="1:21" x14ac:dyDescent="0.2">
      <c r="A2028" s="6" t="s">
        <v>10272</v>
      </c>
      <c r="B2028" s="6" t="s">
        <v>10273</v>
      </c>
      <c r="C2028" s="6">
        <v>3539036</v>
      </c>
      <c r="D2028" s="6" t="s">
        <v>10276</v>
      </c>
      <c r="E2028" s="6" t="s">
        <v>7063</v>
      </c>
      <c r="F2028" s="6" t="s">
        <v>6402</v>
      </c>
      <c r="G2028" s="6">
        <v>329</v>
      </c>
      <c r="H2028" s="6">
        <v>70428</v>
      </c>
      <c r="I2028" s="6">
        <v>0</v>
      </c>
      <c r="J2028" s="6">
        <v>0</v>
      </c>
      <c r="K2028" s="6">
        <v>0</v>
      </c>
      <c r="L2028" s="6"/>
      <c r="M2028" s="6">
        <v>2022</v>
      </c>
      <c r="N2028" s="6" t="s">
        <v>7732</v>
      </c>
      <c r="O2028" s="6">
        <v>99</v>
      </c>
      <c r="P2028" s="6"/>
      <c r="Q2028" s="6" t="s">
        <v>7733</v>
      </c>
      <c r="R2028" s="6" t="s">
        <v>7734</v>
      </c>
      <c r="S2028" s="6"/>
      <c r="T2028" s="6" t="s">
        <v>918</v>
      </c>
      <c r="U2028">
        <f t="shared" si="31"/>
        <v>5</v>
      </c>
    </row>
    <row r="2029" spans="1:21" x14ac:dyDescent="0.2">
      <c r="A2029" s="6" t="s">
        <v>10272</v>
      </c>
      <c r="B2029" s="6" t="s">
        <v>10273</v>
      </c>
      <c r="C2029" s="6">
        <v>3539036</v>
      </c>
      <c r="D2029" s="6" t="s">
        <v>7536</v>
      </c>
      <c r="E2029" s="6" t="s">
        <v>10277</v>
      </c>
      <c r="F2029" s="6" t="s">
        <v>6402</v>
      </c>
      <c r="G2029" s="6">
        <v>1339</v>
      </c>
      <c r="H2029" s="6">
        <v>70428</v>
      </c>
      <c r="I2029" s="6">
        <v>0</v>
      </c>
      <c r="J2029" s="6">
        <v>0</v>
      </c>
      <c r="K2029" s="6">
        <v>0</v>
      </c>
      <c r="L2029" s="6"/>
      <c r="M2029" s="6">
        <v>2022</v>
      </c>
      <c r="N2029" s="6" t="s">
        <v>7732</v>
      </c>
      <c r="O2029" s="6">
        <v>99</v>
      </c>
      <c r="P2029" s="6"/>
      <c r="Q2029" s="6" t="s">
        <v>7733</v>
      </c>
      <c r="R2029" s="6" t="s">
        <v>7734</v>
      </c>
      <c r="S2029" s="6"/>
      <c r="T2029" s="6" t="s">
        <v>919</v>
      </c>
      <c r="U2029">
        <f t="shared" si="31"/>
        <v>4</v>
      </c>
    </row>
    <row r="2030" spans="1:21" x14ac:dyDescent="0.2">
      <c r="A2030" s="6" t="s">
        <v>10272</v>
      </c>
      <c r="B2030" s="6" t="s">
        <v>10273</v>
      </c>
      <c r="C2030" s="6">
        <v>3539036</v>
      </c>
      <c r="D2030" s="6" t="s">
        <v>6448</v>
      </c>
      <c r="E2030" s="6" t="s">
        <v>10278</v>
      </c>
      <c r="F2030" s="6" t="s">
        <v>6402</v>
      </c>
      <c r="G2030" s="6">
        <v>1432</v>
      </c>
      <c r="H2030" s="6">
        <v>70428</v>
      </c>
      <c r="I2030" s="6">
        <v>0</v>
      </c>
      <c r="J2030" s="6">
        <v>0</v>
      </c>
      <c r="K2030" s="6">
        <v>0</v>
      </c>
      <c r="L2030" s="6"/>
      <c r="M2030" s="6">
        <v>2022</v>
      </c>
      <c r="N2030" s="6" t="s">
        <v>7732</v>
      </c>
      <c r="O2030" s="6">
        <v>99</v>
      </c>
      <c r="P2030" s="6"/>
      <c r="Q2030" s="6" t="s">
        <v>7733</v>
      </c>
      <c r="R2030" s="6" t="s">
        <v>7734</v>
      </c>
      <c r="S2030" s="6"/>
      <c r="T2030" s="6" t="s">
        <v>920</v>
      </c>
      <c r="U2030">
        <f t="shared" si="31"/>
        <v>3</v>
      </c>
    </row>
    <row r="2031" spans="1:21" x14ac:dyDescent="0.2">
      <c r="A2031" s="6" t="s">
        <v>10272</v>
      </c>
      <c r="B2031" s="6" t="s">
        <v>10273</v>
      </c>
      <c r="C2031" s="6">
        <v>3539036</v>
      </c>
      <c r="D2031" s="6" t="s">
        <v>10279</v>
      </c>
      <c r="E2031" s="6" t="s">
        <v>10280</v>
      </c>
      <c r="F2031" s="6" t="s">
        <v>6402</v>
      </c>
      <c r="G2031" s="6">
        <v>15912</v>
      </c>
      <c r="H2031" s="6">
        <v>70428</v>
      </c>
      <c r="I2031" s="6">
        <v>0</v>
      </c>
      <c r="J2031" s="6">
        <v>0</v>
      </c>
      <c r="K2031" s="6">
        <v>0</v>
      </c>
      <c r="L2031" s="6"/>
      <c r="M2031" s="6">
        <v>2022</v>
      </c>
      <c r="N2031" s="6" t="s">
        <v>7732</v>
      </c>
      <c r="O2031" s="6">
        <v>99</v>
      </c>
      <c r="P2031" s="6"/>
      <c r="Q2031" s="6" t="s">
        <v>7733</v>
      </c>
      <c r="R2031" s="6" t="s">
        <v>7734</v>
      </c>
      <c r="S2031" s="6"/>
      <c r="T2031" s="6" t="s">
        <v>921</v>
      </c>
      <c r="U2031">
        <f t="shared" si="31"/>
        <v>2</v>
      </c>
    </row>
    <row r="2032" spans="1:21" x14ac:dyDescent="0.2">
      <c r="A2032" s="6" t="s">
        <v>10272</v>
      </c>
      <c r="B2032" s="6" t="s">
        <v>10273</v>
      </c>
      <c r="C2032" s="6">
        <v>3539036</v>
      </c>
      <c r="D2032" s="6" t="s">
        <v>7895</v>
      </c>
      <c r="E2032" s="6" t="s">
        <v>6793</v>
      </c>
      <c r="F2032" s="6" t="s">
        <v>6402</v>
      </c>
      <c r="G2032" s="6">
        <v>2297</v>
      </c>
      <c r="H2032" s="6">
        <v>70428</v>
      </c>
      <c r="I2032" s="6">
        <v>0</v>
      </c>
      <c r="J2032" s="6">
        <v>0</v>
      </c>
      <c r="K2032" s="6">
        <v>0</v>
      </c>
      <c r="L2032" s="6"/>
      <c r="M2032" s="6">
        <v>2022</v>
      </c>
      <c r="N2032" s="6" t="s">
        <v>7732</v>
      </c>
      <c r="O2032" s="6">
        <v>99</v>
      </c>
      <c r="P2032" s="6"/>
      <c r="Q2032" s="6" t="s">
        <v>7733</v>
      </c>
      <c r="R2032" s="6" t="s">
        <v>7734</v>
      </c>
      <c r="S2032" s="6"/>
      <c r="T2032" s="6" t="s">
        <v>922</v>
      </c>
      <c r="U2032">
        <f t="shared" si="31"/>
        <v>1</v>
      </c>
    </row>
    <row r="2033" spans="1:21" x14ac:dyDescent="0.2">
      <c r="A2033" s="6" t="s">
        <v>10281</v>
      </c>
      <c r="B2033" s="6" t="s">
        <v>10273</v>
      </c>
      <c r="C2033" s="6">
        <v>3539036</v>
      </c>
      <c r="D2033" s="6" t="s">
        <v>6523</v>
      </c>
      <c r="E2033" s="6" t="s">
        <v>10282</v>
      </c>
      <c r="F2033" s="6" t="s">
        <v>6402</v>
      </c>
      <c r="G2033" s="6">
        <v>174</v>
      </c>
      <c r="H2033" s="6">
        <v>3752</v>
      </c>
      <c r="I2033" s="6">
        <v>0</v>
      </c>
      <c r="J2033" s="6">
        <v>0</v>
      </c>
      <c r="K2033" s="6">
        <v>0</v>
      </c>
      <c r="L2033" s="6"/>
      <c r="M2033" s="6">
        <v>2022</v>
      </c>
      <c r="N2033" s="6" t="s">
        <v>7745</v>
      </c>
      <c r="O2033" s="6">
        <v>1</v>
      </c>
      <c r="P2033" s="6"/>
      <c r="Q2033" s="6" t="s">
        <v>7733</v>
      </c>
      <c r="R2033" s="6" t="s">
        <v>7734</v>
      </c>
      <c r="S2033" s="6"/>
      <c r="T2033" s="6" t="s">
        <v>3757</v>
      </c>
      <c r="U2033">
        <f t="shared" si="31"/>
        <v>9</v>
      </c>
    </row>
    <row r="2034" spans="1:21" x14ac:dyDescent="0.2">
      <c r="A2034" s="6" t="s">
        <v>10281</v>
      </c>
      <c r="B2034" s="6" t="s">
        <v>10273</v>
      </c>
      <c r="C2034" s="6">
        <v>3539036</v>
      </c>
      <c r="D2034" s="6" t="s">
        <v>10283</v>
      </c>
      <c r="E2034" s="6" t="s">
        <v>6608</v>
      </c>
      <c r="F2034" s="6" t="s">
        <v>6402</v>
      </c>
      <c r="G2034" s="6">
        <v>169</v>
      </c>
      <c r="H2034" s="6">
        <v>3752</v>
      </c>
      <c r="I2034" s="6">
        <v>0</v>
      </c>
      <c r="J2034" s="6">
        <v>0</v>
      </c>
      <c r="K2034" s="6">
        <v>0</v>
      </c>
      <c r="L2034" s="6"/>
      <c r="M2034" s="6">
        <v>2022</v>
      </c>
      <c r="N2034" s="6" t="s">
        <v>7745</v>
      </c>
      <c r="O2034" s="6">
        <v>1</v>
      </c>
      <c r="P2034" s="6"/>
      <c r="Q2034" s="6" t="s">
        <v>7733</v>
      </c>
      <c r="R2034" s="6" t="s">
        <v>7734</v>
      </c>
      <c r="S2034" s="6"/>
      <c r="T2034" s="6" t="s">
        <v>3758</v>
      </c>
      <c r="U2034">
        <f t="shared" si="31"/>
        <v>8</v>
      </c>
    </row>
    <row r="2035" spans="1:21" x14ac:dyDescent="0.2">
      <c r="A2035" s="6" t="s">
        <v>10281</v>
      </c>
      <c r="B2035" s="6" t="s">
        <v>10273</v>
      </c>
      <c r="C2035" s="6">
        <v>3539036</v>
      </c>
      <c r="D2035" s="6" t="s">
        <v>6477</v>
      </c>
      <c r="E2035" s="6" t="s">
        <v>10284</v>
      </c>
      <c r="F2035" s="6" t="s">
        <v>6402</v>
      </c>
      <c r="G2035" s="6">
        <v>420</v>
      </c>
      <c r="H2035" s="6">
        <v>3752</v>
      </c>
      <c r="I2035" s="6">
        <v>0</v>
      </c>
      <c r="J2035" s="6">
        <v>0</v>
      </c>
      <c r="K2035" s="6">
        <v>0</v>
      </c>
      <c r="L2035" s="6"/>
      <c r="M2035" s="6">
        <v>2022</v>
      </c>
      <c r="N2035" s="6" t="s">
        <v>7745</v>
      </c>
      <c r="O2035" s="6">
        <v>1</v>
      </c>
      <c r="P2035" s="6"/>
      <c r="Q2035" s="6" t="s">
        <v>7733</v>
      </c>
      <c r="R2035" s="6" t="s">
        <v>7734</v>
      </c>
      <c r="S2035" s="6"/>
      <c r="T2035" s="6" t="s">
        <v>3759</v>
      </c>
      <c r="U2035">
        <f t="shared" si="31"/>
        <v>7</v>
      </c>
    </row>
    <row r="2036" spans="1:21" x14ac:dyDescent="0.2">
      <c r="A2036" s="6" t="s">
        <v>10281</v>
      </c>
      <c r="B2036" s="6" t="s">
        <v>10273</v>
      </c>
      <c r="C2036" s="6">
        <v>3539036</v>
      </c>
      <c r="D2036" s="6" t="s">
        <v>10285</v>
      </c>
      <c r="E2036" s="6" t="s">
        <v>10286</v>
      </c>
      <c r="F2036" s="6" t="s">
        <v>6402</v>
      </c>
      <c r="G2036" s="6">
        <v>48</v>
      </c>
      <c r="H2036" s="6">
        <v>3752</v>
      </c>
      <c r="I2036" s="6">
        <v>0</v>
      </c>
      <c r="J2036" s="6">
        <v>0</v>
      </c>
      <c r="K2036" s="6">
        <v>0</v>
      </c>
      <c r="L2036" s="6"/>
      <c r="M2036" s="6">
        <v>2022</v>
      </c>
      <c r="N2036" s="6" t="s">
        <v>7745</v>
      </c>
      <c r="O2036" s="6">
        <v>1</v>
      </c>
      <c r="P2036" s="6"/>
      <c r="Q2036" s="6" t="s">
        <v>7733</v>
      </c>
      <c r="R2036" s="6" t="s">
        <v>7734</v>
      </c>
      <c r="S2036" s="6"/>
      <c r="T2036" s="6" t="s">
        <v>3760</v>
      </c>
      <c r="U2036">
        <f t="shared" si="31"/>
        <v>6</v>
      </c>
    </row>
    <row r="2037" spans="1:21" x14ac:dyDescent="0.2">
      <c r="A2037" s="6" t="s">
        <v>10281</v>
      </c>
      <c r="B2037" s="6" t="s">
        <v>10273</v>
      </c>
      <c r="C2037" s="6">
        <v>3539036</v>
      </c>
      <c r="D2037" s="6" t="s">
        <v>10287</v>
      </c>
      <c r="E2037" s="6" t="s">
        <v>10288</v>
      </c>
      <c r="F2037" s="6" t="s">
        <v>6402</v>
      </c>
      <c r="G2037" s="6">
        <v>1415</v>
      </c>
      <c r="H2037" s="6">
        <v>3752</v>
      </c>
      <c r="I2037" s="6">
        <v>0</v>
      </c>
      <c r="J2037" s="6">
        <v>1</v>
      </c>
      <c r="K2037" s="6">
        <v>0</v>
      </c>
      <c r="L2037" s="6"/>
      <c r="M2037" s="6">
        <v>2022</v>
      </c>
      <c r="N2037" s="6" t="s">
        <v>7745</v>
      </c>
      <c r="O2037" s="6">
        <v>1</v>
      </c>
      <c r="P2037" s="6"/>
      <c r="Q2037" s="6" t="s">
        <v>7733</v>
      </c>
      <c r="R2037" s="6" t="s">
        <v>7734</v>
      </c>
      <c r="S2037" s="6"/>
      <c r="T2037" s="6" t="s">
        <v>3756</v>
      </c>
      <c r="U2037">
        <f t="shared" si="31"/>
        <v>5</v>
      </c>
    </row>
    <row r="2038" spans="1:21" x14ac:dyDescent="0.2">
      <c r="A2038" s="6" t="s">
        <v>10281</v>
      </c>
      <c r="B2038" s="6" t="s">
        <v>10273</v>
      </c>
      <c r="C2038" s="6">
        <v>3539036</v>
      </c>
      <c r="D2038" s="6" t="s">
        <v>6946</v>
      </c>
      <c r="E2038" s="6" t="s">
        <v>8203</v>
      </c>
      <c r="F2038" s="6" t="s">
        <v>6402</v>
      </c>
      <c r="G2038" s="6">
        <v>358</v>
      </c>
      <c r="H2038" s="6">
        <v>3752</v>
      </c>
      <c r="I2038" s="6">
        <v>0</v>
      </c>
      <c r="J2038" s="6">
        <v>0</v>
      </c>
      <c r="K2038" s="6">
        <v>0</v>
      </c>
      <c r="L2038" s="6"/>
      <c r="M2038" s="6">
        <v>2022</v>
      </c>
      <c r="N2038" s="6" t="s">
        <v>7745</v>
      </c>
      <c r="O2038" s="6">
        <v>1</v>
      </c>
      <c r="P2038" s="6"/>
      <c r="Q2038" s="6" t="s">
        <v>7733</v>
      </c>
      <c r="R2038" s="6" t="s">
        <v>7734</v>
      </c>
      <c r="S2038" s="6"/>
      <c r="T2038" s="6" t="s">
        <v>3761</v>
      </c>
      <c r="U2038">
        <f t="shared" si="31"/>
        <v>4</v>
      </c>
    </row>
    <row r="2039" spans="1:21" x14ac:dyDescent="0.2">
      <c r="A2039" s="6" t="s">
        <v>10281</v>
      </c>
      <c r="B2039" s="6" t="s">
        <v>10273</v>
      </c>
      <c r="C2039" s="6">
        <v>3539036</v>
      </c>
      <c r="D2039" s="6" t="s">
        <v>10289</v>
      </c>
      <c r="E2039" s="6" t="s">
        <v>7552</v>
      </c>
      <c r="F2039" s="6" t="s">
        <v>6402</v>
      </c>
      <c r="G2039" s="6">
        <v>42</v>
      </c>
      <c r="H2039" s="6">
        <v>3752</v>
      </c>
      <c r="I2039" s="6">
        <v>0</v>
      </c>
      <c r="J2039" s="6">
        <v>0</v>
      </c>
      <c r="K2039" s="6">
        <v>0</v>
      </c>
      <c r="L2039" s="6"/>
      <c r="M2039" s="6">
        <v>2022</v>
      </c>
      <c r="N2039" s="6" t="s">
        <v>7745</v>
      </c>
      <c r="O2039" s="6">
        <v>1</v>
      </c>
      <c r="P2039" s="6"/>
      <c r="Q2039" s="6" t="s">
        <v>7733</v>
      </c>
      <c r="R2039" s="6" t="s">
        <v>7734</v>
      </c>
      <c r="S2039" s="6"/>
      <c r="T2039" s="6" t="s">
        <v>3762</v>
      </c>
      <c r="U2039">
        <f t="shared" si="31"/>
        <v>3</v>
      </c>
    </row>
    <row r="2040" spans="1:21" x14ac:dyDescent="0.2">
      <c r="A2040" s="6" t="s">
        <v>10281</v>
      </c>
      <c r="B2040" s="6" t="s">
        <v>10273</v>
      </c>
      <c r="C2040" s="6">
        <v>3539036</v>
      </c>
      <c r="D2040" s="6" t="s">
        <v>10290</v>
      </c>
      <c r="E2040" s="6" t="s">
        <v>10291</v>
      </c>
      <c r="F2040" s="6" t="s">
        <v>6402</v>
      </c>
      <c r="G2040" s="6">
        <v>1053</v>
      </c>
      <c r="H2040" s="6">
        <v>3752</v>
      </c>
      <c r="I2040" s="6">
        <v>1</v>
      </c>
      <c r="J2040" s="6">
        <v>0</v>
      </c>
      <c r="K2040" s="6">
        <v>0</v>
      </c>
      <c r="L2040" s="6"/>
      <c r="M2040" s="6">
        <v>2022</v>
      </c>
      <c r="N2040" s="6" t="s">
        <v>7745</v>
      </c>
      <c r="O2040" s="6">
        <v>1</v>
      </c>
      <c r="P2040" s="6"/>
      <c r="Q2040" s="6" t="s">
        <v>7733</v>
      </c>
      <c r="R2040" s="6" t="s">
        <v>7734</v>
      </c>
      <c r="S2040" s="6"/>
      <c r="T2040" s="6" t="s">
        <v>3763</v>
      </c>
      <c r="U2040">
        <f t="shared" si="31"/>
        <v>2</v>
      </c>
    </row>
    <row r="2041" spans="1:21" x14ac:dyDescent="0.2">
      <c r="A2041" s="6" t="s">
        <v>10281</v>
      </c>
      <c r="B2041" s="6" t="s">
        <v>10273</v>
      </c>
      <c r="C2041" s="6">
        <v>3539036</v>
      </c>
      <c r="D2041" s="6" t="s">
        <v>6875</v>
      </c>
      <c r="E2041" s="6" t="s">
        <v>10292</v>
      </c>
      <c r="F2041" s="6" t="s">
        <v>6402</v>
      </c>
      <c r="G2041" s="6">
        <v>73</v>
      </c>
      <c r="H2041" s="6">
        <v>3752</v>
      </c>
      <c r="I2041" s="6">
        <v>0</v>
      </c>
      <c r="J2041" s="6">
        <v>0</v>
      </c>
      <c r="K2041" s="6">
        <v>0</v>
      </c>
      <c r="L2041" s="6"/>
      <c r="M2041" s="6">
        <v>2022</v>
      </c>
      <c r="N2041" s="6" t="s">
        <v>7745</v>
      </c>
      <c r="O2041" s="6">
        <v>1</v>
      </c>
      <c r="P2041" s="6"/>
      <c r="Q2041" s="6" t="s">
        <v>7733</v>
      </c>
      <c r="R2041" s="6" t="s">
        <v>7734</v>
      </c>
      <c r="S2041" s="6"/>
      <c r="T2041" s="6" t="s">
        <v>3764</v>
      </c>
      <c r="U2041">
        <f t="shared" si="31"/>
        <v>1</v>
      </c>
    </row>
    <row r="2042" spans="1:21" x14ac:dyDescent="0.2">
      <c r="A2042" s="6" t="s">
        <v>10293</v>
      </c>
      <c r="B2042" s="6" t="s">
        <v>10273</v>
      </c>
      <c r="C2042" s="6">
        <v>3539036</v>
      </c>
      <c r="D2042" s="6" t="s">
        <v>6678</v>
      </c>
      <c r="E2042" s="6" t="s">
        <v>6880</v>
      </c>
      <c r="F2042" s="6" t="s">
        <v>6402</v>
      </c>
      <c r="G2042" s="6">
        <v>3310</v>
      </c>
      <c r="H2042" s="6">
        <v>3729</v>
      </c>
      <c r="I2042" s="6">
        <v>1</v>
      </c>
      <c r="J2042" s="6">
        <v>1</v>
      </c>
      <c r="K2042" s="6">
        <v>0</v>
      </c>
      <c r="L2042" s="6"/>
      <c r="M2042" s="6">
        <v>2022</v>
      </c>
      <c r="N2042" s="6" t="s">
        <v>7745</v>
      </c>
      <c r="O2042" s="6">
        <v>2</v>
      </c>
      <c r="P2042" s="6"/>
      <c r="Q2042" s="6" t="s">
        <v>7733</v>
      </c>
      <c r="R2042" s="6" t="s">
        <v>7734</v>
      </c>
      <c r="S2042" s="6"/>
      <c r="T2042" s="6" t="s">
        <v>3755</v>
      </c>
      <c r="U2042">
        <f t="shared" si="31"/>
        <v>2</v>
      </c>
    </row>
    <row r="2043" spans="1:21" x14ac:dyDescent="0.2">
      <c r="A2043" s="6" t="s">
        <v>10293</v>
      </c>
      <c r="B2043" s="6" t="s">
        <v>10273</v>
      </c>
      <c r="C2043" s="6">
        <v>3539036</v>
      </c>
      <c r="D2043" s="6" t="s">
        <v>6459</v>
      </c>
      <c r="E2043" s="6" t="s">
        <v>10294</v>
      </c>
      <c r="F2043" s="6" t="s">
        <v>6402</v>
      </c>
      <c r="G2043" s="6">
        <v>419</v>
      </c>
      <c r="H2043" s="6">
        <v>3729</v>
      </c>
      <c r="I2043" s="6">
        <v>0</v>
      </c>
      <c r="J2043" s="6">
        <v>0</v>
      </c>
      <c r="K2043" s="6">
        <v>0</v>
      </c>
      <c r="L2043" s="6"/>
      <c r="M2043" s="6">
        <v>2022</v>
      </c>
      <c r="N2043" s="6" t="s">
        <v>7745</v>
      </c>
      <c r="O2043" s="6">
        <v>2</v>
      </c>
      <c r="P2043" s="6"/>
      <c r="Q2043" s="6" t="s">
        <v>7733</v>
      </c>
      <c r="R2043" s="6" t="s">
        <v>7734</v>
      </c>
      <c r="S2043" s="6"/>
      <c r="T2043" s="6" t="s">
        <v>3765</v>
      </c>
      <c r="U2043">
        <f t="shared" si="31"/>
        <v>1</v>
      </c>
    </row>
    <row r="2044" spans="1:21" x14ac:dyDescent="0.2">
      <c r="A2044" s="6" t="s">
        <v>10295</v>
      </c>
      <c r="B2044" s="6" t="s">
        <v>10273</v>
      </c>
      <c r="C2044" s="6">
        <v>3539036</v>
      </c>
      <c r="D2044" s="6" t="s">
        <v>6738</v>
      </c>
      <c r="E2044" s="6" t="s">
        <v>10296</v>
      </c>
      <c r="F2044" s="6" t="s">
        <v>6402</v>
      </c>
      <c r="G2044" s="6">
        <v>1433</v>
      </c>
      <c r="H2044" s="6">
        <v>3962</v>
      </c>
      <c r="I2044" s="6">
        <v>0</v>
      </c>
      <c r="J2044" s="6">
        <v>1</v>
      </c>
      <c r="K2044" s="6">
        <v>0</v>
      </c>
      <c r="L2044" s="6"/>
      <c r="M2044" s="6">
        <v>2022</v>
      </c>
      <c r="N2044" s="6" t="s">
        <v>7745</v>
      </c>
      <c r="O2044" s="6">
        <v>3</v>
      </c>
      <c r="P2044" s="6"/>
      <c r="Q2044" s="6" t="s">
        <v>7733</v>
      </c>
      <c r="R2044" s="6" t="s">
        <v>7734</v>
      </c>
      <c r="S2044" s="6"/>
      <c r="T2044" s="6" t="s">
        <v>3754</v>
      </c>
      <c r="U2044">
        <f t="shared" si="31"/>
        <v>5</v>
      </c>
    </row>
    <row r="2045" spans="1:21" x14ac:dyDescent="0.2">
      <c r="A2045" s="6" t="s">
        <v>10295</v>
      </c>
      <c r="B2045" s="6" t="s">
        <v>10273</v>
      </c>
      <c r="C2045" s="6">
        <v>3539036</v>
      </c>
      <c r="D2045" s="6" t="s">
        <v>10297</v>
      </c>
      <c r="E2045" s="6" t="s">
        <v>6917</v>
      </c>
      <c r="F2045" s="6" t="s">
        <v>6402</v>
      </c>
      <c r="G2045" s="6">
        <v>774</v>
      </c>
      <c r="H2045" s="6">
        <v>3962</v>
      </c>
      <c r="I2045" s="6">
        <v>0</v>
      </c>
      <c r="J2045" s="6">
        <v>0</v>
      </c>
      <c r="K2045" s="6">
        <v>0</v>
      </c>
      <c r="L2045" s="6"/>
      <c r="M2045" s="6">
        <v>2022</v>
      </c>
      <c r="N2045" s="6" t="s">
        <v>7745</v>
      </c>
      <c r="O2045" s="6">
        <v>3</v>
      </c>
      <c r="P2045" s="6"/>
      <c r="Q2045" s="6" t="s">
        <v>7733</v>
      </c>
      <c r="R2045" s="6" t="s">
        <v>7734</v>
      </c>
      <c r="S2045" s="6"/>
      <c r="T2045" s="6" t="s">
        <v>3766</v>
      </c>
      <c r="U2045">
        <f t="shared" si="31"/>
        <v>4</v>
      </c>
    </row>
    <row r="2046" spans="1:21" x14ac:dyDescent="0.2">
      <c r="A2046" s="6" t="s">
        <v>10295</v>
      </c>
      <c r="B2046" s="6" t="s">
        <v>10273</v>
      </c>
      <c r="C2046" s="6">
        <v>3539036</v>
      </c>
      <c r="D2046" s="6" t="s">
        <v>10298</v>
      </c>
      <c r="E2046" s="6" t="s">
        <v>6531</v>
      </c>
      <c r="F2046" s="6" t="s">
        <v>6402</v>
      </c>
      <c r="G2046" s="6">
        <v>592</v>
      </c>
      <c r="H2046" s="6">
        <v>3962</v>
      </c>
      <c r="I2046" s="6">
        <v>0</v>
      </c>
      <c r="J2046" s="6">
        <v>0</v>
      </c>
      <c r="K2046" s="6">
        <v>0</v>
      </c>
      <c r="L2046" s="6"/>
      <c r="M2046" s="6">
        <v>2022</v>
      </c>
      <c r="N2046" s="6" t="s">
        <v>7745</v>
      </c>
      <c r="O2046" s="6">
        <v>3</v>
      </c>
      <c r="P2046" s="6"/>
      <c r="Q2046" s="6" t="s">
        <v>7733</v>
      </c>
      <c r="R2046" s="6" t="s">
        <v>7734</v>
      </c>
      <c r="S2046" s="6"/>
      <c r="T2046" s="6" t="s">
        <v>3767</v>
      </c>
      <c r="U2046">
        <f t="shared" si="31"/>
        <v>3</v>
      </c>
    </row>
    <row r="2047" spans="1:21" x14ac:dyDescent="0.2">
      <c r="A2047" s="6" t="s">
        <v>10295</v>
      </c>
      <c r="B2047" s="6" t="s">
        <v>10273</v>
      </c>
      <c r="C2047" s="6">
        <v>3539036</v>
      </c>
      <c r="D2047" s="6" t="s">
        <v>10299</v>
      </c>
      <c r="E2047" s="6" t="s">
        <v>10300</v>
      </c>
      <c r="F2047" s="6" t="s">
        <v>6402</v>
      </c>
      <c r="G2047" s="6">
        <v>137</v>
      </c>
      <c r="H2047" s="6">
        <v>3962</v>
      </c>
      <c r="I2047" s="6">
        <v>0</v>
      </c>
      <c r="J2047" s="6">
        <v>0</v>
      </c>
      <c r="K2047" s="6">
        <v>0</v>
      </c>
      <c r="L2047" s="6"/>
      <c r="M2047" s="6">
        <v>2022</v>
      </c>
      <c r="N2047" s="6" t="s">
        <v>7745</v>
      </c>
      <c r="O2047" s="6">
        <v>3</v>
      </c>
      <c r="P2047" s="6"/>
      <c r="Q2047" s="6" t="s">
        <v>7733</v>
      </c>
      <c r="R2047" s="6" t="s">
        <v>7734</v>
      </c>
      <c r="S2047" s="6"/>
      <c r="T2047" s="6" t="s">
        <v>20033</v>
      </c>
      <c r="U2047">
        <f t="shared" si="31"/>
        <v>2</v>
      </c>
    </row>
    <row r="2048" spans="1:21" x14ac:dyDescent="0.2">
      <c r="A2048" s="6" t="s">
        <v>10295</v>
      </c>
      <c r="B2048" s="6" t="s">
        <v>10273</v>
      </c>
      <c r="C2048" s="6">
        <v>3539036</v>
      </c>
      <c r="D2048" s="6" t="s">
        <v>6527</v>
      </c>
      <c r="E2048" s="6" t="s">
        <v>6955</v>
      </c>
      <c r="F2048" s="6" t="s">
        <v>6402</v>
      </c>
      <c r="G2048" s="6">
        <v>1026</v>
      </c>
      <c r="H2048" s="6">
        <v>3962</v>
      </c>
      <c r="I2048" s="6">
        <v>0</v>
      </c>
      <c r="J2048" s="6">
        <v>0</v>
      </c>
      <c r="K2048" s="6">
        <v>0</v>
      </c>
      <c r="L2048" s="6"/>
      <c r="M2048" s="6">
        <v>2022</v>
      </c>
      <c r="N2048" s="6" t="s">
        <v>7745</v>
      </c>
      <c r="O2048" s="6">
        <v>3</v>
      </c>
      <c r="P2048" s="6"/>
      <c r="Q2048" s="6" t="s">
        <v>7733</v>
      </c>
      <c r="R2048" s="6" t="s">
        <v>7734</v>
      </c>
      <c r="S2048" s="6"/>
      <c r="T2048" s="6" t="s">
        <v>20034</v>
      </c>
      <c r="U2048">
        <f t="shared" si="31"/>
        <v>1</v>
      </c>
    </row>
    <row r="2049" spans="1:21" x14ac:dyDescent="0.2">
      <c r="A2049" s="6" t="s">
        <v>10301</v>
      </c>
      <c r="B2049" s="6" t="s">
        <v>10273</v>
      </c>
      <c r="C2049" s="6">
        <v>3539036</v>
      </c>
      <c r="D2049" s="6" t="s">
        <v>7178</v>
      </c>
      <c r="E2049" s="6" t="s">
        <v>10302</v>
      </c>
      <c r="F2049" s="6" t="s">
        <v>6402</v>
      </c>
      <c r="G2049" s="6">
        <v>63</v>
      </c>
      <c r="H2049" s="6">
        <v>3755</v>
      </c>
      <c r="I2049" s="6">
        <v>0</v>
      </c>
      <c r="J2049" s="6">
        <v>0</v>
      </c>
      <c r="K2049" s="6">
        <v>0</v>
      </c>
      <c r="L2049" s="6"/>
      <c r="M2049" s="6">
        <v>2022</v>
      </c>
      <c r="N2049" s="6" t="s">
        <v>7745</v>
      </c>
      <c r="O2049" s="6">
        <v>4</v>
      </c>
      <c r="P2049" s="6"/>
      <c r="Q2049" s="6" t="s">
        <v>7733</v>
      </c>
      <c r="R2049" s="6" t="s">
        <v>7734</v>
      </c>
      <c r="S2049" s="6"/>
      <c r="T2049" s="6" t="s">
        <v>20035</v>
      </c>
      <c r="U2049">
        <f t="shared" si="31"/>
        <v>7</v>
      </c>
    </row>
    <row r="2050" spans="1:21" x14ac:dyDescent="0.2">
      <c r="A2050" s="6" t="s">
        <v>10301</v>
      </c>
      <c r="B2050" s="6" t="s">
        <v>10273</v>
      </c>
      <c r="C2050" s="6">
        <v>3539036</v>
      </c>
      <c r="D2050" s="6" t="s">
        <v>10303</v>
      </c>
      <c r="E2050" s="6" t="s">
        <v>8456</v>
      </c>
      <c r="F2050" s="6" t="s">
        <v>6402</v>
      </c>
      <c r="G2050" s="6">
        <v>769</v>
      </c>
      <c r="H2050" s="6">
        <v>3755</v>
      </c>
      <c r="I2050" s="6">
        <v>0</v>
      </c>
      <c r="J2050" s="6">
        <v>0</v>
      </c>
      <c r="K2050" s="6">
        <v>0</v>
      </c>
      <c r="L2050" s="6"/>
      <c r="M2050" s="6">
        <v>2022</v>
      </c>
      <c r="N2050" s="6" t="s">
        <v>7745</v>
      </c>
      <c r="O2050" s="6">
        <v>4</v>
      </c>
      <c r="P2050" s="6"/>
      <c r="Q2050" s="6" t="s">
        <v>7733</v>
      </c>
      <c r="R2050" s="6" t="s">
        <v>7734</v>
      </c>
      <c r="S2050" s="6"/>
      <c r="T2050" s="6" t="s">
        <v>20036</v>
      </c>
      <c r="U2050">
        <f t="shared" si="31"/>
        <v>6</v>
      </c>
    </row>
    <row r="2051" spans="1:21" x14ac:dyDescent="0.2">
      <c r="A2051" s="6" t="s">
        <v>10301</v>
      </c>
      <c r="B2051" s="6" t="s">
        <v>10273</v>
      </c>
      <c r="C2051" s="6">
        <v>3539036</v>
      </c>
      <c r="D2051" s="6" t="s">
        <v>6512</v>
      </c>
      <c r="E2051" s="6" t="s">
        <v>8952</v>
      </c>
      <c r="F2051" s="6" t="s">
        <v>6402</v>
      </c>
      <c r="G2051" s="6">
        <v>684</v>
      </c>
      <c r="H2051" s="6">
        <v>3755</v>
      </c>
      <c r="I2051" s="6">
        <v>0</v>
      </c>
      <c r="J2051" s="6">
        <v>0</v>
      </c>
      <c r="K2051" s="6">
        <v>0</v>
      </c>
      <c r="L2051" s="6"/>
      <c r="M2051" s="6">
        <v>2022</v>
      </c>
      <c r="N2051" s="6" t="s">
        <v>7745</v>
      </c>
      <c r="O2051" s="6">
        <v>4</v>
      </c>
      <c r="P2051" s="6"/>
      <c r="Q2051" s="6" t="s">
        <v>7733</v>
      </c>
      <c r="R2051" s="6" t="s">
        <v>7734</v>
      </c>
      <c r="S2051" s="6"/>
      <c r="T2051" s="6" t="s">
        <v>3514</v>
      </c>
      <c r="U2051">
        <f t="shared" ref="U2051:U2114" si="32">COUNTIF(A2051:A8351,A2051)</f>
        <v>5</v>
      </c>
    </row>
    <row r="2052" spans="1:21" x14ac:dyDescent="0.2">
      <c r="A2052" s="6" t="s">
        <v>10301</v>
      </c>
      <c r="B2052" s="6" t="s">
        <v>10273</v>
      </c>
      <c r="C2052" s="6">
        <v>3539036</v>
      </c>
      <c r="D2052" s="6" t="s">
        <v>6843</v>
      </c>
      <c r="E2052" s="6" t="s">
        <v>10304</v>
      </c>
      <c r="F2052" s="6" t="s">
        <v>6402</v>
      </c>
      <c r="G2052" s="6">
        <v>129</v>
      </c>
      <c r="H2052" s="6">
        <v>3755</v>
      </c>
      <c r="I2052" s="6">
        <v>0</v>
      </c>
      <c r="J2052" s="6">
        <v>0</v>
      </c>
      <c r="K2052" s="6">
        <v>0</v>
      </c>
      <c r="L2052" s="6"/>
      <c r="M2052" s="6">
        <v>2022</v>
      </c>
      <c r="N2052" s="6" t="s">
        <v>7745</v>
      </c>
      <c r="O2052" s="6">
        <v>4</v>
      </c>
      <c r="P2052" s="6"/>
      <c r="Q2052" s="6" t="s">
        <v>7733</v>
      </c>
      <c r="R2052" s="6" t="s">
        <v>7734</v>
      </c>
      <c r="S2052" s="6"/>
      <c r="T2052" s="6" t="s">
        <v>20037</v>
      </c>
      <c r="U2052">
        <f t="shared" si="32"/>
        <v>4</v>
      </c>
    </row>
    <row r="2053" spans="1:21" x14ac:dyDescent="0.2">
      <c r="A2053" s="6" t="s">
        <v>10301</v>
      </c>
      <c r="B2053" s="6" t="s">
        <v>10273</v>
      </c>
      <c r="C2053" s="6">
        <v>3539036</v>
      </c>
      <c r="D2053" s="6" t="s">
        <v>6595</v>
      </c>
      <c r="E2053" s="6" t="s">
        <v>10305</v>
      </c>
      <c r="F2053" s="6" t="s">
        <v>6402</v>
      </c>
      <c r="G2053" s="6">
        <v>681</v>
      </c>
      <c r="H2053" s="6">
        <v>3755</v>
      </c>
      <c r="I2053" s="6">
        <v>0</v>
      </c>
      <c r="J2053" s="6">
        <v>0</v>
      </c>
      <c r="K2053" s="6">
        <v>0</v>
      </c>
      <c r="L2053" s="6"/>
      <c r="M2053" s="6">
        <v>2022</v>
      </c>
      <c r="N2053" s="6" t="s">
        <v>7745</v>
      </c>
      <c r="O2053" s="6">
        <v>4</v>
      </c>
      <c r="P2053" s="6"/>
      <c r="Q2053" s="6" t="s">
        <v>7733</v>
      </c>
      <c r="R2053" s="6" t="s">
        <v>7734</v>
      </c>
      <c r="S2053" s="6"/>
      <c r="T2053" s="6" t="s">
        <v>20038</v>
      </c>
      <c r="U2053">
        <f t="shared" si="32"/>
        <v>3</v>
      </c>
    </row>
    <row r="2054" spans="1:21" x14ac:dyDescent="0.2">
      <c r="A2054" s="6" t="s">
        <v>10301</v>
      </c>
      <c r="B2054" s="6" t="s">
        <v>10273</v>
      </c>
      <c r="C2054" s="6">
        <v>3539036</v>
      </c>
      <c r="D2054" s="6" t="s">
        <v>6813</v>
      </c>
      <c r="E2054" s="6" t="s">
        <v>10306</v>
      </c>
      <c r="F2054" s="6" t="s">
        <v>6402</v>
      </c>
      <c r="G2054" s="6">
        <v>365</v>
      </c>
      <c r="H2054" s="6">
        <v>3755</v>
      </c>
      <c r="I2054" s="6">
        <v>0</v>
      </c>
      <c r="J2054" s="6">
        <v>0</v>
      </c>
      <c r="K2054" s="6">
        <v>0</v>
      </c>
      <c r="L2054" s="6"/>
      <c r="M2054" s="6">
        <v>2022</v>
      </c>
      <c r="N2054" s="6" t="s">
        <v>7745</v>
      </c>
      <c r="O2054" s="6">
        <v>4</v>
      </c>
      <c r="P2054" s="6"/>
      <c r="Q2054" s="6" t="s">
        <v>7733</v>
      </c>
      <c r="R2054" s="6" t="s">
        <v>7734</v>
      </c>
      <c r="S2054" s="6"/>
      <c r="T2054" s="6" t="s">
        <v>20039</v>
      </c>
      <c r="U2054">
        <f t="shared" si="32"/>
        <v>2</v>
      </c>
    </row>
    <row r="2055" spans="1:21" x14ac:dyDescent="0.2">
      <c r="A2055" s="6" t="s">
        <v>10301</v>
      </c>
      <c r="B2055" s="6" t="s">
        <v>10273</v>
      </c>
      <c r="C2055" s="6">
        <v>3539036</v>
      </c>
      <c r="D2055" s="6" t="s">
        <v>6501</v>
      </c>
      <c r="E2055" s="6" t="s">
        <v>6579</v>
      </c>
      <c r="F2055" s="6" t="s">
        <v>6402</v>
      </c>
      <c r="G2055" s="6">
        <v>1064</v>
      </c>
      <c r="H2055" s="6">
        <v>3755</v>
      </c>
      <c r="I2055" s="6">
        <v>0</v>
      </c>
      <c r="J2055" s="6">
        <v>1</v>
      </c>
      <c r="K2055" s="6">
        <v>0</v>
      </c>
      <c r="L2055" s="6"/>
      <c r="M2055" s="6">
        <v>2022</v>
      </c>
      <c r="N2055" s="6" t="s">
        <v>7745</v>
      </c>
      <c r="O2055" s="6">
        <v>4</v>
      </c>
      <c r="P2055" s="6"/>
      <c r="Q2055" s="6" t="s">
        <v>7733</v>
      </c>
      <c r="R2055" s="6" t="s">
        <v>7734</v>
      </c>
      <c r="S2055" s="6"/>
      <c r="T2055" s="6" t="s">
        <v>3753</v>
      </c>
      <c r="U2055">
        <f t="shared" si="32"/>
        <v>1</v>
      </c>
    </row>
    <row r="2056" spans="1:21" x14ac:dyDescent="0.2">
      <c r="A2056" s="6" t="s">
        <v>10307</v>
      </c>
      <c r="B2056" s="6" t="s">
        <v>10273</v>
      </c>
      <c r="C2056" s="6">
        <v>3539036</v>
      </c>
      <c r="D2056" s="6" t="s">
        <v>10308</v>
      </c>
      <c r="E2056" s="6" t="s">
        <v>10309</v>
      </c>
      <c r="F2056" s="6" t="s">
        <v>6402</v>
      </c>
      <c r="G2056" s="6">
        <v>2190</v>
      </c>
      <c r="H2056" s="6">
        <v>6172</v>
      </c>
      <c r="I2056" s="6">
        <v>0</v>
      </c>
      <c r="J2056" s="6">
        <v>0</v>
      </c>
      <c r="K2056" s="6">
        <v>0</v>
      </c>
      <c r="L2056" s="6"/>
      <c r="M2056" s="6">
        <v>2022</v>
      </c>
      <c r="N2056" s="6" t="s">
        <v>7745</v>
      </c>
      <c r="O2056" s="6">
        <v>5</v>
      </c>
      <c r="P2056" s="6"/>
      <c r="Q2056" s="6" t="s">
        <v>7733</v>
      </c>
      <c r="R2056" s="6" t="s">
        <v>7734</v>
      </c>
      <c r="S2056" s="6"/>
      <c r="T2056" s="6" t="s">
        <v>20040</v>
      </c>
      <c r="U2056">
        <f t="shared" si="32"/>
        <v>2</v>
      </c>
    </row>
    <row r="2057" spans="1:21" x14ac:dyDescent="0.2">
      <c r="A2057" s="6" t="s">
        <v>10307</v>
      </c>
      <c r="B2057" s="6" t="s">
        <v>10273</v>
      </c>
      <c r="C2057" s="6">
        <v>3539036</v>
      </c>
      <c r="D2057" s="6" t="s">
        <v>8550</v>
      </c>
      <c r="E2057" s="6" t="s">
        <v>10310</v>
      </c>
      <c r="F2057" s="6" t="s">
        <v>6402</v>
      </c>
      <c r="G2057" s="6">
        <v>3982</v>
      </c>
      <c r="H2057" s="6">
        <v>6172</v>
      </c>
      <c r="I2057" s="6">
        <v>0</v>
      </c>
      <c r="J2057" s="6">
        <v>1</v>
      </c>
      <c r="K2057" s="6">
        <v>0</v>
      </c>
      <c r="L2057" s="6"/>
      <c r="M2057" s="6">
        <v>2022</v>
      </c>
      <c r="N2057" s="6" t="s">
        <v>7745</v>
      </c>
      <c r="O2057" s="6">
        <v>5</v>
      </c>
      <c r="P2057" s="6"/>
      <c r="Q2057" s="6" t="s">
        <v>7733</v>
      </c>
      <c r="R2057" s="6" t="s">
        <v>7734</v>
      </c>
      <c r="S2057" s="6"/>
      <c r="T2057" s="6" t="s">
        <v>3752</v>
      </c>
      <c r="U2057">
        <f t="shared" si="32"/>
        <v>1</v>
      </c>
    </row>
    <row r="2058" spans="1:21" x14ac:dyDescent="0.2">
      <c r="A2058" s="6" t="s">
        <v>10311</v>
      </c>
      <c r="B2058" s="6" t="s">
        <v>10273</v>
      </c>
      <c r="C2058" s="6">
        <v>3539036</v>
      </c>
      <c r="D2058" s="6" t="s">
        <v>10312</v>
      </c>
      <c r="E2058" s="6" t="s">
        <v>10313</v>
      </c>
      <c r="F2058" s="6" t="s">
        <v>6402</v>
      </c>
      <c r="G2058" s="6">
        <v>1783</v>
      </c>
      <c r="H2058" s="6">
        <v>4328</v>
      </c>
      <c r="I2058" s="6">
        <v>1</v>
      </c>
      <c r="J2058" s="6">
        <v>0</v>
      </c>
      <c r="K2058" s="6">
        <v>0</v>
      </c>
      <c r="L2058" s="6"/>
      <c r="M2058" s="6">
        <v>2022</v>
      </c>
      <c r="N2058" s="6" t="s">
        <v>7745</v>
      </c>
      <c r="O2058" s="6">
        <v>6</v>
      </c>
      <c r="P2058" s="6"/>
      <c r="Q2058" s="6" t="s">
        <v>7733</v>
      </c>
      <c r="R2058" s="6" t="s">
        <v>7734</v>
      </c>
      <c r="S2058" s="6"/>
      <c r="T2058" s="6" t="s">
        <v>20041</v>
      </c>
      <c r="U2058">
        <f t="shared" si="32"/>
        <v>3</v>
      </c>
    </row>
    <row r="2059" spans="1:21" x14ac:dyDescent="0.2">
      <c r="A2059" s="6" t="s">
        <v>10311</v>
      </c>
      <c r="B2059" s="6" t="s">
        <v>10273</v>
      </c>
      <c r="C2059" s="6">
        <v>3539036</v>
      </c>
      <c r="D2059" s="6" t="s">
        <v>7234</v>
      </c>
      <c r="E2059" s="6" t="s">
        <v>10314</v>
      </c>
      <c r="F2059" s="6" t="s">
        <v>6402</v>
      </c>
      <c r="G2059" s="6">
        <v>2082</v>
      </c>
      <c r="H2059" s="6">
        <v>4328</v>
      </c>
      <c r="I2059" s="6">
        <v>0</v>
      </c>
      <c r="J2059" s="6">
        <v>1</v>
      </c>
      <c r="K2059" s="6">
        <v>0</v>
      </c>
      <c r="L2059" s="6"/>
      <c r="M2059" s="6">
        <v>2022</v>
      </c>
      <c r="N2059" s="6" t="s">
        <v>7745</v>
      </c>
      <c r="O2059" s="6">
        <v>6</v>
      </c>
      <c r="P2059" s="6"/>
      <c r="Q2059" s="6" t="s">
        <v>7733</v>
      </c>
      <c r="R2059" s="6" t="s">
        <v>7734</v>
      </c>
      <c r="S2059" s="6"/>
      <c r="T2059" s="6" t="s">
        <v>3751</v>
      </c>
      <c r="U2059">
        <f t="shared" si="32"/>
        <v>2</v>
      </c>
    </row>
    <row r="2060" spans="1:21" x14ac:dyDescent="0.2">
      <c r="A2060" s="6" t="s">
        <v>10311</v>
      </c>
      <c r="B2060" s="6" t="s">
        <v>10273</v>
      </c>
      <c r="C2060" s="6">
        <v>3539036</v>
      </c>
      <c r="D2060" s="6" t="s">
        <v>7337</v>
      </c>
      <c r="E2060" s="6" t="s">
        <v>8893</v>
      </c>
      <c r="F2060" s="6" t="s">
        <v>6402</v>
      </c>
      <c r="G2060" s="6">
        <v>463</v>
      </c>
      <c r="H2060" s="6">
        <v>4328</v>
      </c>
      <c r="I2060" s="6">
        <v>0</v>
      </c>
      <c r="J2060" s="6">
        <v>0</v>
      </c>
      <c r="K2060" s="6">
        <v>0</v>
      </c>
      <c r="L2060" s="6"/>
      <c r="M2060" s="6">
        <v>2022</v>
      </c>
      <c r="N2060" s="6" t="s">
        <v>7745</v>
      </c>
      <c r="O2060" s="6">
        <v>6</v>
      </c>
      <c r="P2060" s="6"/>
      <c r="Q2060" s="6" t="s">
        <v>7733</v>
      </c>
      <c r="R2060" s="6" t="s">
        <v>7734</v>
      </c>
      <c r="S2060" s="6"/>
      <c r="T2060" s="6" t="s">
        <v>20042</v>
      </c>
      <c r="U2060">
        <f t="shared" si="32"/>
        <v>1</v>
      </c>
    </row>
    <row r="2061" spans="1:21" x14ac:dyDescent="0.2">
      <c r="A2061" s="6" t="s">
        <v>10315</v>
      </c>
      <c r="B2061" s="6" t="s">
        <v>10273</v>
      </c>
      <c r="C2061" s="6">
        <v>3539036</v>
      </c>
      <c r="D2061" s="6" t="s">
        <v>10316</v>
      </c>
      <c r="E2061" s="6" t="s">
        <v>10317</v>
      </c>
      <c r="F2061" s="6" t="s">
        <v>6402</v>
      </c>
      <c r="G2061" s="6">
        <v>2163</v>
      </c>
      <c r="H2061" s="6">
        <v>7114</v>
      </c>
      <c r="I2061" s="6">
        <v>0</v>
      </c>
      <c r="J2061" s="6">
        <v>0</v>
      </c>
      <c r="K2061" s="6">
        <v>0</v>
      </c>
      <c r="L2061" s="6"/>
      <c r="M2061" s="6">
        <v>2022</v>
      </c>
      <c r="N2061" s="6" t="s">
        <v>7745</v>
      </c>
      <c r="O2061" s="6">
        <v>7</v>
      </c>
      <c r="P2061" s="6"/>
      <c r="Q2061" s="6" t="s">
        <v>7733</v>
      </c>
      <c r="R2061" s="6" t="s">
        <v>7734</v>
      </c>
      <c r="S2061" s="6"/>
      <c r="T2061" s="6" t="s">
        <v>20043</v>
      </c>
      <c r="U2061">
        <f t="shared" si="32"/>
        <v>4</v>
      </c>
    </row>
    <row r="2062" spans="1:21" x14ac:dyDescent="0.2">
      <c r="A2062" s="6" t="s">
        <v>10315</v>
      </c>
      <c r="B2062" s="6" t="s">
        <v>10273</v>
      </c>
      <c r="C2062" s="6">
        <v>3539036</v>
      </c>
      <c r="D2062" s="6" t="s">
        <v>7429</v>
      </c>
      <c r="E2062" s="6" t="s">
        <v>10318</v>
      </c>
      <c r="F2062" s="6" t="s">
        <v>6402</v>
      </c>
      <c r="G2062" s="6">
        <v>577</v>
      </c>
      <c r="H2062" s="6">
        <v>7114</v>
      </c>
      <c r="I2062" s="6">
        <v>0</v>
      </c>
      <c r="J2062" s="6">
        <v>0</v>
      </c>
      <c r="K2062" s="6">
        <v>0</v>
      </c>
      <c r="L2062" s="6"/>
      <c r="M2062" s="6">
        <v>2022</v>
      </c>
      <c r="N2062" s="6" t="s">
        <v>7745</v>
      </c>
      <c r="O2062" s="6">
        <v>7</v>
      </c>
      <c r="P2062" s="6"/>
      <c r="Q2062" s="6" t="s">
        <v>7733</v>
      </c>
      <c r="R2062" s="6" t="s">
        <v>7734</v>
      </c>
      <c r="S2062" s="6"/>
      <c r="T2062" s="6" t="s">
        <v>20044</v>
      </c>
      <c r="U2062">
        <f t="shared" si="32"/>
        <v>3</v>
      </c>
    </row>
    <row r="2063" spans="1:21" x14ac:dyDescent="0.2">
      <c r="A2063" s="6" t="s">
        <v>10315</v>
      </c>
      <c r="B2063" s="6" t="s">
        <v>10273</v>
      </c>
      <c r="C2063" s="6">
        <v>3539036</v>
      </c>
      <c r="D2063" s="6" t="s">
        <v>7947</v>
      </c>
      <c r="E2063" s="6" t="s">
        <v>8091</v>
      </c>
      <c r="F2063" s="6" t="s">
        <v>6402</v>
      </c>
      <c r="G2063" s="6">
        <v>3910</v>
      </c>
      <c r="H2063" s="6">
        <v>7114</v>
      </c>
      <c r="I2063" s="6">
        <v>0</v>
      </c>
      <c r="J2063" s="6">
        <v>1</v>
      </c>
      <c r="K2063" s="6">
        <v>0</v>
      </c>
      <c r="L2063" s="6"/>
      <c r="M2063" s="6">
        <v>2022</v>
      </c>
      <c r="N2063" s="6" t="s">
        <v>7745</v>
      </c>
      <c r="O2063" s="6">
        <v>7</v>
      </c>
      <c r="P2063" s="6"/>
      <c r="Q2063" s="6" t="s">
        <v>7733</v>
      </c>
      <c r="R2063" s="6" t="s">
        <v>7734</v>
      </c>
      <c r="S2063" s="6"/>
      <c r="T2063" s="6" t="s">
        <v>3750</v>
      </c>
      <c r="U2063">
        <f t="shared" si="32"/>
        <v>2</v>
      </c>
    </row>
    <row r="2064" spans="1:21" x14ac:dyDescent="0.2">
      <c r="A2064" s="6" t="s">
        <v>10315</v>
      </c>
      <c r="B2064" s="6" t="s">
        <v>10273</v>
      </c>
      <c r="C2064" s="6">
        <v>3539036</v>
      </c>
      <c r="D2064" s="6" t="s">
        <v>6614</v>
      </c>
      <c r="E2064" s="6" t="s">
        <v>10319</v>
      </c>
      <c r="F2064" s="6" t="s">
        <v>6402</v>
      </c>
      <c r="G2064" s="6">
        <v>464</v>
      </c>
      <c r="H2064" s="6">
        <v>7114</v>
      </c>
      <c r="I2064" s="6">
        <v>0</v>
      </c>
      <c r="J2064" s="6">
        <v>0</v>
      </c>
      <c r="K2064" s="6">
        <v>0</v>
      </c>
      <c r="L2064" s="6"/>
      <c r="M2064" s="6">
        <v>2022</v>
      </c>
      <c r="N2064" s="6" t="s">
        <v>7745</v>
      </c>
      <c r="O2064" s="6">
        <v>7</v>
      </c>
      <c r="P2064" s="6"/>
      <c r="Q2064" s="6" t="s">
        <v>7733</v>
      </c>
      <c r="R2064" s="6" t="s">
        <v>7734</v>
      </c>
      <c r="S2064" s="6"/>
      <c r="T2064" s="6" t="s">
        <v>20045</v>
      </c>
      <c r="U2064">
        <f t="shared" si="32"/>
        <v>1</v>
      </c>
    </row>
    <row r="2065" spans="1:21" x14ac:dyDescent="0.2">
      <c r="A2065" s="6" t="s">
        <v>10320</v>
      </c>
      <c r="B2065" s="6" t="s">
        <v>10273</v>
      </c>
      <c r="C2065" s="6">
        <v>3539036</v>
      </c>
      <c r="D2065" s="6" t="s">
        <v>10321</v>
      </c>
      <c r="E2065" s="6" t="s">
        <v>10322</v>
      </c>
      <c r="F2065" s="6" t="s">
        <v>6402</v>
      </c>
      <c r="G2065" s="6">
        <v>542</v>
      </c>
      <c r="H2065" s="6">
        <v>5275</v>
      </c>
      <c r="I2065" s="6">
        <v>0</v>
      </c>
      <c r="J2065" s="6">
        <v>0</v>
      </c>
      <c r="K2065" s="6">
        <v>0</v>
      </c>
      <c r="L2065" s="6"/>
      <c r="M2065" s="6">
        <v>2022</v>
      </c>
      <c r="N2065" s="6" t="s">
        <v>7745</v>
      </c>
      <c r="O2065" s="6">
        <v>8</v>
      </c>
      <c r="P2065" s="6"/>
      <c r="Q2065" s="6" t="s">
        <v>7733</v>
      </c>
      <c r="R2065" s="6" t="s">
        <v>7734</v>
      </c>
      <c r="S2065" s="6"/>
      <c r="T2065" s="6" t="s">
        <v>20046</v>
      </c>
      <c r="U2065">
        <f t="shared" si="32"/>
        <v>4</v>
      </c>
    </row>
    <row r="2066" spans="1:21" x14ac:dyDescent="0.2">
      <c r="A2066" s="6" t="s">
        <v>10320</v>
      </c>
      <c r="B2066" s="6" t="s">
        <v>10273</v>
      </c>
      <c r="C2066" s="6">
        <v>3539036</v>
      </c>
      <c r="D2066" s="6" t="s">
        <v>6428</v>
      </c>
      <c r="E2066" s="6" t="s">
        <v>10323</v>
      </c>
      <c r="F2066" s="6" t="s">
        <v>6402</v>
      </c>
      <c r="G2066" s="6">
        <v>3669</v>
      </c>
      <c r="H2066" s="6">
        <v>5275</v>
      </c>
      <c r="I2066" s="6">
        <v>1</v>
      </c>
      <c r="J2066" s="6">
        <v>1</v>
      </c>
      <c r="K2066" s="6">
        <v>0</v>
      </c>
      <c r="L2066" s="6"/>
      <c r="M2066" s="6">
        <v>2022</v>
      </c>
      <c r="N2066" s="6" t="s">
        <v>7745</v>
      </c>
      <c r="O2066" s="6">
        <v>8</v>
      </c>
      <c r="P2066" s="6"/>
      <c r="Q2066" s="6" t="s">
        <v>7733</v>
      </c>
      <c r="R2066" s="6" t="s">
        <v>7734</v>
      </c>
      <c r="S2066" s="6"/>
      <c r="T2066" s="6" t="s">
        <v>3749</v>
      </c>
      <c r="U2066">
        <f t="shared" si="32"/>
        <v>3</v>
      </c>
    </row>
    <row r="2067" spans="1:21" x14ac:dyDescent="0.2">
      <c r="A2067" s="6" t="s">
        <v>10320</v>
      </c>
      <c r="B2067" s="6" t="s">
        <v>10273</v>
      </c>
      <c r="C2067" s="6">
        <v>3539036</v>
      </c>
      <c r="D2067" s="6" t="s">
        <v>6512</v>
      </c>
      <c r="E2067" s="6" t="s">
        <v>10324</v>
      </c>
      <c r="F2067" s="6" t="s">
        <v>6402</v>
      </c>
      <c r="G2067" s="6">
        <v>838</v>
      </c>
      <c r="H2067" s="6">
        <v>5275</v>
      </c>
      <c r="I2067" s="6">
        <v>0</v>
      </c>
      <c r="J2067" s="6">
        <v>0</v>
      </c>
      <c r="K2067" s="6">
        <v>0</v>
      </c>
      <c r="L2067" s="6"/>
      <c r="M2067" s="6">
        <v>2022</v>
      </c>
      <c r="N2067" s="6" t="s">
        <v>7745</v>
      </c>
      <c r="O2067" s="6">
        <v>8</v>
      </c>
      <c r="P2067" s="6"/>
      <c r="Q2067" s="6" t="s">
        <v>7733</v>
      </c>
      <c r="R2067" s="6" t="s">
        <v>7734</v>
      </c>
      <c r="S2067" s="6"/>
      <c r="T2067" s="6" t="s">
        <v>20047</v>
      </c>
      <c r="U2067">
        <f t="shared" si="32"/>
        <v>2</v>
      </c>
    </row>
    <row r="2068" spans="1:21" x14ac:dyDescent="0.2">
      <c r="A2068" s="6" t="s">
        <v>10320</v>
      </c>
      <c r="B2068" s="6" t="s">
        <v>10273</v>
      </c>
      <c r="C2068" s="6">
        <v>3539036</v>
      </c>
      <c r="D2068" s="6" t="s">
        <v>6696</v>
      </c>
      <c r="E2068" s="6" t="s">
        <v>10325</v>
      </c>
      <c r="F2068" s="6" t="s">
        <v>6402</v>
      </c>
      <c r="G2068" s="6">
        <v>226</v>
      </c>
      <c r="H2068" s="6">
        <v>5275</v>
      </c>
      <c r="I2068" s="6">
        <v>0</v>
      </c>
      <c r="J2068" s="6">
        <v>0</v>
      </c>
      <c r="K2068" s="6">
        <v>0</v>
      </c>
      <c r="L2068" s="6"/>
      <c r="M2068" s="6">
        <v>2022</v>
      </c>
      <c r="N2068" s="6" t="s">
        <v>7745</v>
      </c>
      <c r="O2068" s="6">
        <v>8</v>
      </c>
      <c r="P2068" s="6"/>
      <c r="Q2068" s="6" t="s">
        <v>7733</v>
      </c>
      <c r="R2068" s="6" t="s">
        <v>7734</v>
      </c>
      <c r="S2068" s="6"/>
      <c r="T2068" s="6" t="s">
        <v>20048</v>
      </c>
      <c r="U2068">
        <f t="shared" si="32"/>
        <v>1</v>
      </c>
    </row>
    <row r="2069" spans="1:21" x14ac:dyDescent="0.2">
      <c r="A2069" s="6" t="s">
        <v>10326</v>
      </c>
      <c r="B2069" s="6" t="s">
        <v>10273</v>
      </c>
      <c r="C2069" s="6">
        <v>3539036</v>
      </c>
      <c r="D2069" s="6" t="s">
        <v>7075</v>
      </c>
      <c r="E2069" s="6" t="s">
        <v>6765</v>
      </c>
      <c r="F2069" s="6" t="s">
        <v>6402</v>
      </c>
      <c r="G2069" s="6">
        <v>4281</v>
      </c>
      <c r="H2069" s="6">
        <v>6897</v>
      </c>
      <c r="I2069" s="6">
        <v>1</v>
      </c>
      <c r="J2069" s="6">
        <v>1</v>
      </c>
      <c r="K2069" s="6">
        <v>0</v>
      </c>
      <c r="L2069" s="6"/>
      <c r="M2069" s="6">
        <v>2022</v>
      </c>
      <c r="N2069" s="6" t="s">
        <v>7745</v>
      </c>
      <c r="O2069" s="6">
        <v>9</v>
      </c>
      <c r="P2069" s="6"/>
      <c r="Q2069" s="6" t="s">
        <v>7733</v>
      </c>
      <c r="R2069" s="6" t="s">
        <v>7734</v>
      </c>
      <c r="S2069" s="6"/>
      <c r="T2069" s="6" t="s">
        <v>3748</v>
      </c>
      <c r="U2069">
        <f t="shared" si="32"/>
        <v>5</v>
      </c>
    </row>
    <row r="2070" spans="1:21" x14ac:dyDescent="0.2">
      <c r="A2070" s="6" t="s">
        <v>10326</v>
      </c>
      <c r="B2070" s="6" t="s">
        <v>10273</v>
      </c>
      <c r="C2070" s="6">
        <v>3539036</v>
      </c>
      <c r="D2070" s="6" t="s">
        <v>6436</v>
      </c>
      <c r="E2070" s="6" t="s">
        <v>10327</v>
      </c>
      <c r="F2070" s="6" t="s">
        <v>6402</v>
      </c>
      <c r="G2070" s="6">
        <v>1569</v>
      </c>
      <c r="H2070" s="6">
        <v>6897</v>
      </c>
      <c r="I2070" s="6">
        <v>0</v>
      </c>
      <c r="J2070" s="6">
        <v>0</v>
      </c>
      <c r="K2070" s="6">
        <v>0</v>
      </c>
      <c r="L2070" s="6"/>
      <c r="M2070" s="6">
        <v>2022</v>
      </c>
      <c r="N2070" s="6" t="s">
        <v>7745</v>
      </c>
      <c r="O2070" s="6">
        <v>9</v>
      </c>
      <c r="P2070" s="6"/>
      <c r="Q2070" s="6" t="s">
        <v>7733</v>
      </c>
      <c r="R2070" s="6" t="s">
        <v>7734</v>
      </c>
      <c r="S2070" s="6"/>
      <c r="T2070" s="6" t="s">
        <v>20049</v>
      </c>
      <c r="U2070">
        <f t="shared" si="32"/>
        <v>4</v>
      </c>
    </row>
    <row r="2071" spans="1:21" x14ac:dyDescent="0.2">
      <c r="A2071" s="6" t="s">
        <v>10326</v>
      </c>
      <c r="B2071" s="6" t="s">
        <v>10273</v>
      </c>
      <c r="C2071" s="6">
        <v>3539036</v>
      </c>
      <c r="D2071" s="6" t="s">
        <v>10328</v>
      </c>
      <c r="E2071" s="6" t="s">
        <v>7757</v>
      </c>
      <c r="F2071" s="6" t="s">
        <v>6402</v>
      </c>
      <c r="G2071" s="6">
        <v>376</v>
      </c>
      <c r="H2071" s="6">
        <v>6897</v>
      </c>
      <c r="I2071" s="6">
        <v>0</v>
      </c>
      <c r="J2071" s="6">
        <v>0</v>
      </c>
      <c r="K2071" s="6">
        <v>0</v>
      </c>
      <c r="L2071" s="6"/>
      <c r="M2071" s="6">
        <v>2022</v>
      </c>
      <c r="N2071" s="6" t="s">
        <v>7745</v>
      </c>
      <c r="O2071" s="6">
        <v>9</v>
      </c>
      <c r="P2071" s="6"/>
      <c r="Q2071" s="6" t="s">
        <v>7733</v>
      </c>
      <c r="R2071" s="6" t="s">
        <v>7734</v>
      </c>
      <c r="S2071" s="6"/>
      <c r="T2071" s="6" t="s">
        <v>20050</v>
      </c>
      <c r="U2071">
        <f t="shared" si="32"/>
        <v>3</v>
      </c>
    </row>
    <row r="2072" spans="1:21" x14ac:dyDescent="0.2">
      <c r="A2072" s="6" t="s">
        <v>10326</v>
      </c>
      <c r="B2072" s="6" t="s">
        <v>10273</v>
      </c>
      <c r="C2072" s="6">
        <v>3539036</v>
      </c>
      <c r="D2072" s="6" t="s">
        <v>6685</v>
      </c>
      <c r="E2072" s="6" t="s">
        <v>10329</v>
      </c>
      <c r="F2072" s="6" t="s">
        <v>6402</v>
      </c>
      <c r="G2072" s="6">
        <v>348</v>
      </c>
      <c r="H2072" s="6">
        <v>6897</v>
      </c>
      <c r="I2072" s="6">
        <v>0</v>
      </c>
      <c r="J2072" s="6">
        <v>0</v>
      </c>
      <c r="K2072" s="6">
        <v>0</v>
      </c>
      <c r="L2072" s="6"/>
      <c r="M2072" s="6">
        <v>2022</v>
      </c>
      <c r="N2072" s="6" t="s">
        <v>7745</v>
      </c>
      <c r="O2072" s="6">
        <v>9</v>
      </c>
      <c r="P2072" s="6"/>
      <c r="Q2072" s="6" t="s">
        <v>7733</v>
      </c>
      <c r="R2072" s="6" t="s">
        <v>7734</v>
      </c>
      <c r="S2072" s="6"/>
      <c r="T2072" s="6" t="s">
        <v>20051</v>
      </c>
      <c r="U2072">
        <f t="shared" si="32"/>
        <v>2</v>
      </c>
    </row>
    <row r="2073" spans="1:21" x14ac:dyDescent="0.2">
      <c r="A2073" s="6" t="s">
        <v>10326</v>
      </c>
      <c r="B2073" s="6" t="s">
        <v>10273</v>
      </c>
      <c r="C2073" s="6">
        <v>3539036</v>
      </c>
      <c r="D2073" s="6" t="s">
        <v>8861</v>
      </c>
      <c r="E2073" s="6" t="s">
        <v>10330</v>
      </c>
      <c r="F2073" s="6" t="s">
        <v>6402</v>
      </c>
      <c r="G2073" s="6">
        <v>323</v>
      </c>
      <c r="H2073" s="6">
        <v>6897</v>
      </c>
      <c r="I2073" s="6">
        <v>0</v>
      </c>
      <c r="J2073" s="6">
        <v>0</v>
      </c>
      <c r="K2073" s="6">
        <v>0</v>
      </c>
      <c r="L2073" s="6"/>
      <c r="M2073" s="6">
        <v>2022</v>
      </c>
      <c r="N2073" s="6" t="s">
        <v>7745</v>
      </c>
      <c r="O2073" s="6">
        <v>9</v>
      </c>
      <c r="P2073" s="6"/>
      <c r="Q2073" s="6" t="s">
        <v>7733</v>
      </c>
      <c r="R2073" s="6" t="s">
        <v>7734</v>
      </c>
      <c r="S2073" s="6"/>
      <c r="T2073" s="6" t="s">
        <v>20052</v>
      </c>
      <c r="U2073">
        <f t="shared" si="32"/>
        <v>1</v>
      </c>
    </row>
    <row r="2074" spans="1:21" x14ac:dyDescent="0.2">
      <c r="A2074" s="6" t="s">
        <v>10331</v>
      </c>
      <c r="B2074" s="6" t="s">
        <v>10273</v>
      </c>
      <c r="C2074" s="6">
        <v>3539036</v>
      </c>
      <c r="D2074" s="6" t="s">
        <v>6513</v>
      </c>
      <c r="E2074" s="6" t="s">
        <v>6589</v>
      </c>
      <c r="F2074" s="6" t="s">
        <v>6402</v>
      </c>
      <c r="G2074" s="6">
        <v>653</v>
      </c>
      <c r="H2074" s="6">
        <v>5724</v>
      </c>
      <c r="I2074" s="6">
        <v>0</v>
      </c>
      <c r="J2074" s="6">
        <v>0</v>
      </c>
      <c r="K2074" s="6">
        <v>0</v>
      </c>
      <c r="L2074" s="6"/>
      <c r="M2074" s="6">
        <v>2022</v>
      </c>
      <c r="N2074" s="6" t="s">
        <v>7745</v>
      </c>
      <c r="O2074" s="6">
        <v>10</v>
      </c>
      <c r="P2074" s="6"/>
      <c r="Q2074" s="6" t="s">
        <v>7733</v>
      </c>
      <c r="R2074" s="6" t="s">
        <v>7734</v>
      </c>
      <c r="S2074" s="6"/>
      <c r="T2074" s="6" t="s">
        <v>20053</v>
      </c>
      <c r="U2074">
        <f t="shared" si="32"/>
        <v>5</v>
      </c>
    </row>
    <row r="2075" spans="1:21" x14ac:dyDescent="0.2">
      <c r="A2075" s="6" t="s">
        <v>10331</v>
      </c>
      <c r="B2075" s="6" t="s">
        <v>10273</v>
      </c>
      <c r="C2075" s="6">
        <v>3539036</v>
      </c>
      <c r="D2075" s="6" t="s">
        <v>6434</v>
      </c>
      <c r="E2075" s="6" t="s">
        <v>10332</v>
      </c>
      <c r="F2075" s="6" t="s">
        <v>6402</v>
      </c>
      <c r="G2075" s="6">
        <v>992</v>
      </c>
      <c r="H2075" s="6">
        <v>5724</v>
      </c>
      <c r="I2075" s="6">
        <v>0</v>
      </c>
      <c r="J2075" s="6">
        <v>0</v>
      </c>
      <c r="K2075" s="6">
        <v>0</v>
      </c>
      <c r="L2075" s="6"/>
      <c r="M2075" s="6">
        <v>2022</v>
      </c>
      <c r="N2075" s="6" t="s">
        <v>7745</v>
      </c>
      <c r="O2075" s="6">
        <v>10</v>
      </c>
      <c r="P2075" s="6"/>
      <c r="Q2075" s="6" t="s">
        <v>7733</v>
      </c>
      <c r="R2075" s="6" t="s">
        <v>7734</v>
      </c>
      <c r="S2075" s="6"/>
      <c r="T2075" s="6" t="s">
        <v>20054</v>
      </c>
      <c r="U2075">
        <f t="shared" si="32"/>
        <v>4</v>
      </c>
    </row>
    <row r="2076" spans="1:21" x14ac:dyDescent="0.2">
      <c r="A2076" s="6" t="s">
        <v>10331</v>
      </c>
      <c r="B2076" s="6" t="s">
        <v>10273</v>
      </c>
      <c r="C2076" s="6">
        <v>3539036</v>
      </c>
      <c r="D2076" s="6" t="s">
        <v>6485</v>
      </c>
      <c r="E2076" s="6" t="s">
        <v>7148</v>
      </c>
      <c r="F2076" s="6" t="s">
        <v>6402</v>
      </c>
      <c r="G2076" s="6">
        <v>1461</v>
      </c>
      <c r="H2076" s="6">
        <v>5724</v>
      </c>
      <c r="I2076" s="6">
        <v>0</v>
      </c>
      <c r="J2076" s="6">
        <v>0</v>
      </c>
      <c r="K2076" s="6">
        <v>0</v>
      </c>
      <c r="L2076" s="6"/>
      <c r="M2076" s="6">
        <v>2022</v>
      </c>
      <c r="N2076" s="6" t="s">
        <v>7745</v>
      </c>
      <c r="O2076" s="6">
        <v>10</v>
      </c>
      <c r="P2076" s="6"/>
      <c r="Q2076" s="6" t="s">
        <v>7733</v>
      </c>
      <c r="R2076" s="6" t="s">
        <v>7734</v>
      </c>
      <c r="S2076" s="6"/>
      <c r="T2076" s="6" t="s">
        <v>20055</v>
      </c>
      <c r="U2076">
        <f t="shared" si="32"/>
        <v>3</v>
      </c>
    </row>
    <row r="2077" spans="1:21" x14ac:dyDescent="0.2">
      <c r="A2077" s="6" t="s">
        <v>10331</v>
      </c>
      <c r="B2077" s="6" t="s">
        <v>10273</v>
      </c>
      <c r="C2077" s="6">
        <v>3539036</v>
      </c>
      <c r="D2077" s="6" t="s">
        <v>6622</v>
      </c>
      <c r="E2077" s="6" t="s">
        <v>10333</v>
      </c>
      <c r="F2077" s="6" t="s">
        <v>6402</v>
      </c>
      <c r="G2077" s="6">
        <v>218</v>
      </c>
      <c r="H2077" s="6">
        <v>5724</v>
      </c>
      <c r="I2077" s="6">
        <v>0</v>
      </c>
      <c r="J2077" s="6">
        <v>0</v>
      </c>
      <c r="K2077" s="6">
        <v>0</v>
      </c>
      <c r="L2077" s="6"/>
      <c r="M2077" s="6">
        <v>2022</v>
      </c>
      <c r="N2077" s="6" t="s">
        <v>7745</v>
      </c>
      <c r="O2077" s="6">
        <v>10</v>
      </c>
      <c r="P2077" s="6"/>
      <c r="Q2077" s="6" t="s">
        <v>7733</v>
      </c>
      <c r="R2077" s="6" t="s">
        <v>7734</v>
      </c>
      <c r="S2077" s="6"/>
      <c r="T2077" s="6" t="s">
        <v>20056</v>
      </c>
      <c r="U2077">
        <f t="shared" si="32"/>
        <v>2</v>
      </c>
    </row>
    <row r="2078" spans="1:21" x14ac:dyDescent="0.2">
      <c r="A2078" s="6" t="s">
        <v>10331</v>
      </c>
      <c r="B2078" s="6" t="s">
        <v>10273</v>
      </c>
      <c r="C2078" s="6">
        <v>3539036</v>
      </c>
      <c r="D2078" s="6" t="s">
        <v>8562</v>
      </c>
      <c r="E2078" s="6" t="s">
        <v>10334</v>
      </c>
      <c r="F2078" s="6" t="s">
        <v>6402</v>
      </c>
      <c r="G2078" s="6">
        <v>2400</v>
      </c>
      <c r="H2078" s="6">
        <v>5724</v>
      </c>
      <c r="I2078" s="6">
        <v>1</v>
      </c>
      <c r="J2078" s="6">
        <v>1</v>
      </c>
      <c r="K2078" s="6">
        <v>0</v>
      </c>
      <c r="L2078" s="6"/>
      <c r="M2078" s="6">
        <v>2022</v>
      </c>
      <c r="N2078" s="6" t="s">
        <v>7745</v>
      </c>
      <c r="O2078" s="6">
        <v>10</v>
      </c>
      <c r="P2078" s="6"/>
      <c r="Q2078" s="6" t="s">
        <v>7733</v>
      </c>
      <c r="R2078" s="6" t="s">
        <v>7734</v>
      </c>
      <c r="S2078" s="6"/>
      <c r="T2078" s="6" t="s">
        <v>3747</v>
      </c>
      <c r="U2078">
        <f t="shared" si="32"/>
        <v>1</v>
      </c>
    </row>
    <row r="2079" spans="1:21" x14ac:dyDescent="0.2">
      <c r="A2079" s="6" t="s">
        <v>10335</v>
      </c>
      <c r="B2079" s="6" t="s">
        <v>10273</v>
      </c>
      <c r="C2079" s="6">
        <v>3539036</v>
      </c>
      <c r="D2079" s="6" t="s">
        <v>10336</v>
      </c>
      <c r="E2079" s="6" t="s">
        <v>6669</v>
      </c>
      <c r="F2079" s="6" t="s">
        <v>6402</v>
      </c>
      <c r="G2079" s="6">
        <v>267</v>
      </c>
      <c r="H2079" s="6">
        <v>6269</v>
      </c>
      <c r="I2079" s="6">
        <v>0</v>
      </c>
      <c r="J2079" s="6">
        <v>0</v>
      </c>
      <c r="K2079" s="6">
        <v>0</v>
      </c>
      <c r="L2079" s="6"/>
      <c r="M2079" s="6">
        <v>2022</v>
      </c>
      <c r="N2079" s="6" t="s">
        <v>7745</v>
      </c>
      <c r="O2079" s="6">
        <v>11</v>
      </c>
      <c r="P2079" s="6"/>
      <c r="Q2079" s="6" t="s">
        <v>7733</v>
      </c>
      <c r="R2079" s="6" t="s">
        <v>7734</v>
      </c>
      <c r="S2079" s="6"/>
      <c r="T2079" s="6" t="s">
        <v>20057</v>
      </c>
      <c r="U2079">
        <f t="shared" si="32"/>
        <v>5</v>
      </c>
    </row>
    <row r="2080" spans="1:21" x14ac:dyDescent="0.2">
      <c r="A2080" s="6" t="s">
        <v>10335</v>
      </c>
      <c r="B2080" s="6" t="s">
        <v>10273</v>
      </c>
      <c r="C2080" s="6">
        <v>3539036</v>
      </c>
      <c r="D2080" s="6" t="s">
        <v>6454</v>
      </c>
      <c r="E2080" s="6" t="s">
        <v>10337</v>
      </c>
      <c r="F2080" s="6" t="s">
        <v>6402</v>
      </c>
      <c r="G2080" s="6">
        <v>102</v>
      </c>
      <c r="H2080" s="6">
        <v>6269</v>
      </c>
      <c r="I2080" s="6">
        <v>0</v>
      </c>
      <c r="J2080" s="6">
        <v>0</v>
      </c>
      <c r="K2080" s="6">
        <v>0</v>
      </c>
      <c r="L2080" s="6"/>
      <c r="M2080" s="6">
        <v>2022</v>
      </c>
      <c r="N2080" s="6" t="s">
        <v>7745</v>
      </c>
      <c r="O2080" s="6">
        <v>11</v>
      </c>
      <c r="P2080" s="6"/>
      <c r="Q2080" s="6" t="s">
        <v>7733</v>
      </c>
      <c r="R2080" s="6" t="s">
        <v>7734</v>
      </c>
      <c r="S2080" s="6"/>
      <c r="T2080" s="6" t="s">
        <v>20058</v>
      </c>
      <c r="U2080">
        <f t="shared" si="32"/>
        <v>4</v>
      </c>
    </row>
    <row r="2081" spans="1:21" x14ac:dyDescent="0.2">
      <c r="A2081" s="6" t="s">
        <v>10335</v>
      </c>
      <c r="B2081" s="6" t="s">
        <v>10273</v>
      </c>
      <c r="C2081" s="6">
        <v>3539036</v>
      </c>
      <c r="D2081" s="6" t="s">
        <v>10338</v>
      </c>
      <c r="E2081" s="6" t="s">
        <v>10339</v>
      </c>
      <c r="F2081" s="6" t="s">
        <v>6402</v>
      </c>
      <c r="G2081" s="6">
        <v>3616</v>
      </c>
      <c r="H2081" s="6">
        <v>6269</v>
      </c>
      <c r="I2081" s="6">
        <v>0</v>
      </c>
      <c r="J2081" s="6">
        <v>1</v>
      </c>
      <c r="K2081" s="6">
        <v>0</v>
      </c>
      <c r="L2081" s="6"/>
      <c r="M2081" s="6">
        <v>2022</v>
      </c>
      <c r="N2081" s="6" t="s">
        <v>7745</v>
      </c>
      <c r="O2081" s="6">
        <v>11</v>
      </c>
      <c r="P2081" s="6"/>
      <c r="Q2081" s="6" t="s">
        <v>7733</v>
      </c>
      <c r="R2081" s="6" t="s">
        <v>7734</v>
      </c>
      <c r="S2081" s="6"/>
      <c r="T2081" s="6" t="s">
        <v>3746</v>
      </c>
      <c r="U2081">
        <f t="shared" si="32"/>
        <v>3</v>
      </c>
    </row>
    <row r="2082" spans="1:21" x14ac:dyDescent="0.2">
      <c r="A2082" s="6" t="s">
        <v>10335</v>
      </c>
      <c r="B2082" s="6" t="s">
        <v>10273</v>
      </c>
      <c r="C2082" s="6">
        <v>3539036</v>
      </c>
      <c r="D2082" s="6" t="s">
        <v>6573</v>
      </c>
      <c r="E2082" s="6" t="s">
        <v>10340</v>
      </c>
      <c r="F2082" s="6" t="s">
        <v>6402</v>
      </c>
      <c r="G2082" s="6">
        <v>1731</v>
      </c>
      <c r="H2082" s="6">
        <v>6269</v>
      </c>
      <c r="I2082" s="6">
        <v>0</v>
      </c>
      <c r="J2082" s="6">
        <v>0</v>
      </c>
      <c r="K2082" s="6">
        <v>0</v>
      </c>
      <c r="L2082" s="6"/>
      <c r="M2082" s="6">
        <v>2022</v>
      </c>
      <c r="N2082" s="6" t="s">
        <v>7745</v>
      </c>
      <c r="O2082" s="6">
        <v>11</v>
      </c>
      <c r="P2082" s="6"/>
      <c r="Q2082" s="6" t="s">
        <v>7733</v>
      </c>
      <c r="R2082" s="6" t="s">
        <v>7734</v>
      </c>
      <c r="S2082" s="6"/>
      <c r="T2082" s="6" t="s">
        <v>20059</v>
      </c>
      <c r="U2082">
        <f t="shared" si="32"/>
        <v>2</v>
      </c>
    </row>
    <row r="2083" spans="1:21" x14ac:dyDescent="0.2">
      <c r="A2083" s="6" t="s">
        <v>10335</v>
      </c>
      <c r="B2083" s="6" t="s">
        <v>10273</v>
      </c>
      <c r="C2083" s="6">
        <v>3539036</v>
      </c>
      <c r="D2083" s="6" t="s">
        <v>6562</v>
      </c>
      <c r="E2083" s="6" t="s">
        <v>7092</v>
      </c>
      <c r="F2083" s="6" t="s">
        <v>6402</v>
      </c>
      <c r="G2083" s="6">
        <v>553</v>
      </c>
      <c r="H2083" s="6">
        <v>6269</v>
      </c>
      <c r="I2083" s="6">
        <v>0</v>
      </c>
      <c r="J2083" s="6">
        <v>0</v>
      </c>
      <c r="K2083" s="6">
        <v>0</v>
      </c>
      <c r="L2083" s="6"/>
      <c r="M2083" s="6">
        <v>2022</v>
      </c>
      <c r="N2083" s="6" t="s">
        <v>7745</v>
      </c>
      <c r="O2083" s="6">
        <v>11</v>
      </c>
      <c r="P2083" s="6"/>
      <c r="Q2083" s="6" t="s">
        <v>7733</v>
      </c>
      <c r="R2083" s="6" t="s">
        <v>7734</v>
      </c>
      <c r="S2083" s="6"/>
      <c r="T2083" s="6" t="s">
        <v>20060</v>
      </c>
      <c r="U2083">
        <f t="shared" si="32"/>
        <v>1</v>
      </c>
    </row>
    <row r="2084" spans="1:21" x14ac:dyDescent="0.2">
      <c r="A2084" s="6" t="s">
        <v>10341</v>
      </c>
      <c r="B2084" s="6" t="s">
        <v>10273</v>
      </c>
      <c r="C2084" s="6">
        <v>3539036</v>
      </c>
      <c r="D2084" s="6" t="s">
        <v>6425</v>
      </c>
      <c r="E2084" s="6" t="s">
        <v>10342</v>
      </c>
      <c r="F2084" s="6" t="s">
        <v>6402</v>
      </c>
      <c r="G2084" s="6">
        <v>541</v>
      </c>
      <c r="H2084" s="6">
        <v>4407</v>
      </c>
      <c r="I2084" s="6">
        <v>0</v>
      </c>
      <c r="J2084" s="6">
        <v>0</v>
      </c>
      <c r="K2084" s="6">
        <v>0</v>
      </c>
      <c r="L2084" s="6"/>
      <c r="M2084" s="6">
        <v>2022</v>
      </c>
      <c r="N2084" s="6" t="s">
        <v>7745</v>
      </c>
      <c r="O2084" s="6">
        <v>12</v>
      </c>
      <c r="P2084" s="6"/>
      <c r="Q2084" s="6" t="s">
        <v>7733</v>
      </c>
      <c r="R2084" s="6" t="s">
        <v>7734</v>
      </c>
      <c r="S2084" s="6"/>
      <c r="T2084" s="6" t="s">
        <v>20061</v>
      </c>
      <c r="U2084">
        <f t="shared" si="32"/>
        <v>3</v>
      </c>
    </row>
    <row r="2085" spans="1:21" x14ac:dyDescent="0.2">
      <c r="A2085" s="6" t="s">
        <v>10341</v>
      </c>
      <c r="B2085" s="6" t="s">
        <v>10273</v>
      </c>
      <c r="C2085" s="6">
        <v>3539036</v>
      </c>
      <c r="D2085" s="6" t="s">
        <v>7347</v>
      </c>
      <c r="E2085" s="6" t="s">
        <v>7280</v>
      </c>
      <c r="F2085" s="6" t="s">
        <v>6402</v>
      </c>
      <c r="G2085" s="6">
        <v>466</v>
      </c>
      <c r="H2085" s="6">
        <v>4407</v>
      </c>
      <c r="I2085" s="6">
        <v>0</v>
      </c>
      <c r="J2085" s="6">
        <v>0</v>
      </c>
      <c r="K2085" s="6">
        <v>0</v>
      </c>
      <c r="L2085" s="6"/>
      <c r="M2085" s="6">
        <v>2022</v>
      </c>
      <c r="N2085" s="6" t="s">
        <v>7745</v>
      </c>
      <c r="O2085" s="6">
        <v>12</v>
      </c>
      <c r="P2085" s="6"/>
      <c r="Q2085" s="6" t="s">
        <v>7733</v>
      </c>
      <c r="R2085" s="6" t="s">
        <v>7734</v>
      </c>
      <c r="S2085" s="6"/>
      <c r="T2085" s="6" t="s">
        <v>20062</v>
      </c>
      <c r="U2085">
        <f t="shared" si="32"/>
        <v>2</v>
      </c>
    </row>
    <row r="2086" spans="1:21" x14ac:dyDescent="0.2">
      <c r="A2086" s="6" t="s">
        <v>10341</v>
      </c>
      <c r="B2086" s="6" t="s">
        <v>10273</v>
      </c>
      <c r="C2086" s="6">
        <v>3539036</v>
      </c>
      <c r="D2086" s="6" t="s">
        <v>6640</v>
      </c>
      <c r="E2086" s="6" t="s">
        <v>10343</v>
      </c>
      <c r="F2086" s="6" t="s">
        <v>6402</v>
      </c>
      <c r="G2086" s="6">
        <v>3400</v>
      </c>
      <c r="H2086" s="6">
        <v>4407</v>
      </c>
      <c r="I2086" s="6">
        <v>1</v>
      </c>
      <c r="J2086" s="6">
        <v>1</v>
      </c>
      <c r="K2086" s="6">
        <v>0</v>
      </c>
      <c r="L2086" s="6"/>
      <c r="M2086" s="6">
        <v>2022</v>
      </c>
      <c r="N2086" s="6" t="s">
        <v>7745</v>
      </c>
      <c r="O2086" s="6">
        <v>12</v>
      </c>
      <c r="P2086" s="6"/>
      <c r="Q2086" s="6" t="s">
        <v>7733</v>
      </c>
      <c r="R2086" s="6" t="s">
        <v>7734</v>
      </c>
      <c r="S2086" s="6"/>
      <c r="T2086" s="6" t="s">
        <v>3745</v>
      </c>
      <c r="U2086">
        <f t="shared" si="32"/>
        <v>1</v>
      </c>
    </row>
    <row r="2087" spans="1:21" x14ac:dyDescent="0.2">
      <c r="A2087" s="6" t="s">
        <v>10344</v>
      </c>
      <c r="B2087" s="6" t="s">
        <v>10273</v>
      </c>
      <c r="C2087" s="6">
        <v>3539036</v>
      </c>
      <c r="D2087" s="6" t="s">
        <v>6425</v>
      </c>
      <c r="E2087" s="6" t="s">
        <v>10345</v>
      </c>
      <c r="F2087" s="6" t="s">
        <v>6402</v>
      </c>
      <c r="G2087" s="6">
        <v>1885</v>
      </c>
      <c r="H2087" s="6">
        <v>4572</v>
      </c>
      <c r="I2087" s="6">
        <v>0</v>
      </c>
      <c r="J2087" s="6">
        <v>1</v>
      </c>
      <c r="K2087" s="6">
        <v>0</v>
      </c>
      <c r="L2087" s="6"/>
      <c r="M2087" s="6">
        <v>2022</v>
      </c>
      <c r="N2087" s="6" t="s">
        <v>7745</v>
      </c>
      <c r="O2087" s="6">
        <v>13</v>
      </c>
      <c r="P2087" s="6"/>
      <c r="Q2087" s="6" t="s">
        <v>7733</v>
      </c>
      <c r="R2087" s="6" t="s">
        <v>7734</v>
      </c>
      <c r="S2087" s="6"/>
      <c r="T2087" s="6" t="s">
        <v>3744</v>
      </c>
      <c r="U2087">
        <f t="shared" si="32"/>
        <v>4</v>
      </c>
    </row>
    <row r="2088" spans="1:21" x14ac:dyDescent="0.2">
      <c r="A2088" s="6" t="s">
        <v>10344</v>
      </c>
      <c r="B2088" s="6" t="s">
        <v>10273</v>
      </c>
      <c r="C2088" s="6">
        <v>3539036</v>
      </c>
      <c r="D2088" s="6" t="s">
        <v>6434</v>
      </c>
      <c r="E2088" s="6" t="s">
        <v>10346</v>
      </c>
      <c r="F2088" s="6" t="s">
        <v>6402</v>
      </c>
      <c r="G2088" s="6">
        <v>1851</v>
      </c>
      <c r="H2088" s="6">
        <v>4572</v>
      </c>
      <c r="I2088" s="6">
        <v>1</v>
      </c>
      <c r="J2088" s="6">
        <v>0</v>
      </c>
      <c r="K2088" s="6">
        <v>0</v>
      </c>
      <c r="L2088" s="6"/>
      <c r="M2088" s="6">
        <v>2022</v>
      </c>
      <c r="N2088" s="6" t="s">
        <v>7745</v>
      </c>
      <c r="O2088" s="6">
        <v>13</v>
      </c>
      <c r="P2088" s="6"/>
      <c r="Q2088" s="6" t="s">
        <v>7733</v>
      </c>
      <c r="R2088" s="6" t="s">
        <v>7734</v>
      </c>
      <c r="S2088" s="6"/>
      <c r="T2088" s="6" t="s">
        <v>20063</v>
      </c>
      <c r="U2088">
        <f t="shared" si="32"/>
        <v>3</v>
      </c>
    </row>
    <row r="2089" spans="1:21" x14ac:dyDescent="0.2">
      <c r="A2089" s="6" t="s">
        <v>10344</v>
      </c>
      <c r="B2089" s="6" t="s">
        <v>10273</v>
      </c>
      <c r="C2089" s="6">
        <v>3539036</v>
      </c>
      <c r="D2089" s="6" t="s">
        <v>7783</v>
      </c>
      <c r="E2089" s="6" t="s">
        <v>10347</v>
      </c>
      <c r="F2089" s="6" t="s">
        <v>6402</v>
      </c>
      <c r="G2089" s="6">
        <v>349</v>
      </c>
      <c r="H2089" s="6">
        <v>4572</v>
      </c>
      <c r="I2089" s="6">
        <v>0</v>
      </c>
      <c r="J2089" s="6">
        <v>0</v>
      </c>
      <c r="K2089" s="6">
        <v>0</v>
      </c>
      <c r="L2089" s="6"/>
      <c r="M2089" s="6">
        <v>2022</v>
      </c>
      <c r="N2089" s="6" t="s">
        <v>7745</v>
      </c>
      <c r="O2089" s="6">
        <v>13</v>
      </c>
      <c r="P2089" s="6"/>
      <c r="Q2089" s="6" t="s">
        <v>7733</v>
      </c>
      <c r="R2089" s="6" t="s">
        <v>7734</v>
      </c>
      <c r="S2089" s="6"/>
      <c r="T2089" s="6" t="s">
        <v>20064</v>
      </c>
      <c r="U2089">
        <f t="shared" si="32"/>
        <v>2</v>
      </c>
    </row>
    <row r="2090" spans="1:21" x14ac:dyDescent="0.2">
      <c r="A2090" s="6" t="s">
        <v>10344</v>
      </c>
      <c r="B2090" s="6" t="s">
        <v>10273</v>
      </c>
      <c r="C2090" s="6">
        <v>3539036</v>
      </c>
      <c r="D2090" s="6" t="s">
        <v>6425</v>
      </c>
      <c r="E2090" s="6" t="s">
        <v>10348</v>
      </c>
      <c r="F2090" s="6" t="s">
        <v>6402</v>
      </c>
      <c r="G2090" s="6">
        <v>487</v>
      </c>
      <c r="H2090" s="6">
        <v>4572</v>
      </c>
      <c r="I2090" s="6">
        <v>0</v>
      </c>
      <c r="J2090" s="6">
        <v>0</v>
      </c>
      <c r="K2090" s="6">
        <v>0</v>
      </c>
      <c r="L2090" s="6"/>
      <c r="M2090" s="6">
        <v>2022</v>
      </c>
      <c r="N2090" s="6" t="s">
        <v>7745</v>
      </c>
      <c r="O2090" s="6">
        <v>13</v>
      </c>
      <c r="P2090" s="6"/>
      <c r="Q2090" s="6" t="s">
        <v>7733</v>
      </c>
      <c r="R2090" s="6" t="s">
        <v>7734</v>
      </c>
      <c r="S2090" s="6"/>
      <c r="T2090" s="6" t="s">
        <v>20065</v>
      </c>
      <c r="U2090">
        <f t="shared" si="32"/>
        <v>1</v>
      </c>
    </row>
    <row r="2091" spans="1:21" x14ac:dyDescent="0.2">
      <c r="A2091" s="6" t="s">
        <v>10349</v>
      </c>
      <c r="B2091" s="6" t="s">
        <v>10273</v>
      </c>
      <c r="C2091" s="6">
        <v>3539036</v>
      </c>
      <c r="D2091" s="6" t="s">
        <v>6428</v>
      </c>
      <c r="E2091" s="6" t="s">
        <v>10350</v>
      </c>
      <c r="F2091" s="6" t="s">
        <v>6402</v>
      </c>
      <c r="G2091" s="6">
        <v>1766</v>
      </c>
      <c r="H2091" s="6">
        <v>3840</v>
      </c>
      <c r="I2091" s="6">
        <v>1</v>
      </c>
      <c r="J2091" s="6">
        <v>1</v>
      </c>
      <c r="K2091" s="6">
        <v>0</v>
      </c>
      <c r="L2091" s="6"/>
      <c r="M2091" s="6">
        <v>2022</v>
      </c>
      <c r="N2091" s="6" t="s">
        <v>7745</v>
      </c>
      <c r="O2091" s="6">
        <v>14</v>
      </c>
      <c r="P2091" s="6"/>
      <c r="Q2091" s="6" t="s">
        <v>7733</v>
      </c>
      <c r="R2091" s="6" t="s">
        <v>7734</v>
      </c>
      <c r="S2091" s="6"/>
      <c r="T2091" s="6" t="s">
        <v>3743</v>
      </c>
      <c r="U2091">
        <f t="shared" si="32"/>
        <v>3</v>
      </c>
    </row>
    <row r="2092" spans="1:21" x14ac:dyDescent="0.2">
      <c r="A2092" s="6" t="s">
        <v>10349</v>
      </c>
      <c r="B2092" s="6" t="s">
        <v>10273</v>
      </c>
      <c r="C2092" s="6">
        <v>3539036</v>
      </c>
      <c r="D2092" s="6" t="s">
        <v>6525</v>
      </c>
      <c r="E2092" s="6" t="s">
        <v>10323</v>
      </c>
      <c r="F2092" s="6" t="s">
        <v>6402</v>
      </c>
      <c r="G2092" s="6">
        <v>1538</v>
      </c>
      <c r="H2092" s="6">
        <v>3840</v>
      </c>
      <c r="I2092" s="6">
        <v>0</v>
      </c>
      <c r="J2092" s="6">
        <v>0</v>
      </c>
      <c r="K2092" s="6">
        <v>0</v>
      </c>
      <c r="L2092" s="6"/>
      <c r="M2092" s="6">
        <v>2022</v>
      </c>
      <c r="N2092" s="6" t="s">
        <v>7745</v>
      </c>
      <c r="O2092" s="6">
        <v>14</v>
      </c>
      <c r="P2092" s="6"/>
      <c r="Q2092" s="6" t="s">
        <v>7733</v>
      </c>
      <c r="R2092" s="6" t="s">
        <v>7734</v>
      </c>
      <c r="S2092" s="6"/>
      <c r="T2092" s="6" t="s">
        <v>20066</v>
      </c>
      <c r="U2092">
        <f t="shared" si="32"/>
        <v>2</v>
      </c>
    </row>
    <row r="2093" spans="1:21" x14ac:dyDescent="0.2">
      <c r="A2093" s="6" t="s">
        <v>10349</v>
      </c>
      <c r="B2093" s="6" t="s">
        <v>10273</v>
      </c>
      <c r="C2093" s="6">
        <v>3539036</v>
      </c>
      <c r="D2093" s="6" t="s">
        <v>10351</v>
      </c>
      <c r="E2093" s="6" t="s">
        <v>6777</v>
      </c>
      <c r="F2093" s="6" t="s">
        <v>6402</v>
      </c>
      <c r="G2093" s="6">
        <v>536</v>
      </c>
      <c r="H2093" s="6">
        <v>3840</v>
      </c>
      <c r="I2093" s="6">
        <v>0</v>
      </c>
      <c r="J2093" s="6">
        <v>0</v>
      </c>
      <c r="K2093" s="6">
        <v>0</v>
      </c>
      <c r="L2093" s="6"/>
      <c r="M2093" s="6">
        <v>2022</v>
      </c>
      <c r="N2093" s="6" t="s">
        <v>7745</v>
      </c>
      <c r="O2093" s="6">
        <v>14</v>
      </c>
      <c r="P2093" s="6"/>
      <c r="Q2093" s="6" t="s">
        <v>7733</v>
      </c>
      <c r="R2093" s="6" t="s">
        <v>7734</v>
      </c>
      <c r="S2093" s="6"/>
      <c r="T2093" s="6" t="s">
        <v>20067</v>
      </c>
      <c r="U2093">
        <f t="shared" si="32"/>
        <v>1</v>
      </c>
    </row>
    <row r="2094" spans="1:21" x14ac:dyDescent="0.2">
      <c r="A2094" s="6" t="s">
        <v>10352</v>
      </c>
      <c r="B2094" s="6" t="s">
        <v>10353</v>
      </c>
      <c r="C2094" s="6">
        <v>3543003</v>
      </c>
      <c r="D2094" s="6" t="s">
        <v>10354</v>
      </c>
      <c r="E2094" s="6" t="s">
        <v>6669</v>
      </c>
      <c r="F2094" s="6" t="s">
        <v>6402</v>
      </c>
      <c r="G2094" s="6">
        <v>1608</v>
      </c>
      <c r="H2094" s="6">
        <v>3582</v>
      </c>
      <c r="I2094" s="6">
        <v>0</v>
      </c>
      <c r="J2094" s="6">
        <v>1</v>
      </c>
      <c r="K2094" s="6">
        <v>0</v>
      </c>
      <c r="L2094" s="6"/>
      <c r="M2094" s="6">
        <v>2022</v>
      </c>
      <c r="N2094" s="6" t="s">
        <v>7732</v>
      </c>
      <c r="O2094" s="6">
        <v>99</v>
      </c>
      <c r="P2094" s="6"/>
      <c r="Q2094" s="6" t="s">
        <v>7733</v>
      </c>
      <c r="R2094" s="6" t="s">
        <v>7734</v>
      </c>
      <c r="S2094" s="6"/>
      <c r="T2094" s="6" t="s">
        <v>462</v>
      </c>
      <c r="U2094">
        <f t="shared" si="32"/>
        <v>3</v>
      </c>
    </row>
    <row r="2095" spans="1:21" x14ac:dyDescent="0.2">
      <c r="A2095" s="6" t="s">
        <v>10352</v>
      </c>
      <c r="B2095" s="6" t="s">
        <v>10353</v>
      </c>
      <c r="C2095" s="6">
        <v>3543003</v>
      </c>
      <c r="D2095" s="6" t="s">
        <v>7611</v>
      </c>
      <c r="E2095" s="6" t="s">
        <v>10355</v>
      </c>
      <c r="F2095" s="6" t="s">
        <v>6402</v>
      </c>
      <c r="G2095" s="6">
        <v>851</v>
      </c>
      <c r="H2095" s="6">
        <v>3582</v>
      </c>
      <c r="I2095" s="6">
        <v>0</v>
      </c>
      <c r="J2095" s="6">
        <v>0</v>
      </c>
      <c r="K2095" s="6">
        <v>0</v>
      </c>
      <c r="L2095" s="6"/>
      <c r="M2095" s="6">
        <v>2022</v>
      </c>
      <c r="N2095" s="6" t="s">
        <v>7732</v>
      </c>
      <c r="O2095" s="6">
        <v>99</v>
      </c>
      <c r="P2095" s="6"/>
      <c r="Q2095" s="6" t="s">
        <v>7733</v>
      </c>
      <c r="R2095" s="6" t="s">
        <v>7734</v>
      </c>
      <c r="S2095" s="6"/>
      <c r="T2095" s="6" t="s">
        <v>463</v>
      </c>
      <c r="U2095">
        <f t="shared" si="32"/>
        <v>2</v>
      </c>
    </row>
    <row r="2096" spans="1:21" x14ac:dyDescent="0.2">
      <c r="A2096" s="6" t="s">
        <v>10352</v>
      </c>
      <c r="B2096" s="6" t="s">
        <v>10353</v>
      </c>
      <c r="C2096" s="6">
        <v>3543003</v>
      </c>
      <c r="D2096" s="6" t="s">
        <v>9976</v>
      </c>
      <c r="E2096" s="6" t="s">
        <v>7419</v>
      </c>
      <c r="F2096" s="6" t="s">
        <v>6402</v>
      </c>
      <c r="G2096" s="6">
        <v>1123</v>
      </c>
      <c r="H2096" s="6">
        <v>3582</v>
      </c>
      <c r="I2096" s="6">
        <v>1</v>
      </c>
      <c r="J2096" s="6">
        <v>0</v>
      </c>
      <c r="K2096" s="6">
        <v>0</v>
      </c>
      <c r="L2096" s="6"/>
      <c r="M2096" s="6">
        <v>2022</v>
      </c>
      <c r="N2096" s="6" t="s">
        <v>7732</v>
      </c>
      <c r="O2096" s="6">
        <v>99</v>
      </c>
      <c r="P2096" s="6"/>
      <c r="Q2096" s="6" t="s">
        <v>7733</v>
      </c>
      <c r="R2096" s="6" t="s">
        <v>7734</v>
      </c>
      <c r="S2096" s="6"/>
      <c r="T2096" s="6" t="s">
        <v>464</v>
      </c>
      <c r="U2096">
        <f t="shared" si="32"/>
        <v>1</v>
      </c>
    </row>
    <row r="2097" spans="1:21" x14ac:dyDescent="0.2">
      <c r="A2097" s="6" t="s">
        <v>10356</v>
      </c>
      <c r="B2097" s="6" t="s">
        <v>10353</v>
      </c>
      <c r="C2097" s="6">
        <v>3543003</v>
      </c>
      <c r="D2097" s="6" t="s">
        <v>6482</v>
      </c>
      <c r="E2097" s="6" t="s">
        <v>10357</v>
      </c>
      <c r="F2097" s="6" t="s">
        <v>6402</v>
      </c>
      <c r="G2097" s="6">
        <v>1622</v>
      </c>
      <c r="H2097" s="6">
        <v>3450</v>
      </c>
      <c r="I2097" s="6">
        <v>0</v>
      </c>
      <c r="J2097" s="6">
        <v>0</v>
      </c>
      <c r="K2097" s="6">
        <v>0</v>
      </c>
      <c r="L2097" s="6"/>
      <c r="M2097" s="6">
        <v>2022</v>
      </c>
      <c r="N2097" s="6" t="s">
        <v>7770</v>
      </c>
      <c r="O2097" s="6">
        <v>99</v>
      </c>
      <c r="P2097" s="6"/>
      <c r="Q2097" s="6" t="s">
        <v>7733</v>
      </c>
      <c r="R2097" s="6" t="s">
        <v>7734</v>
      </c>
      <c r="S2097" s="6"/>
      <c r="T2097" s="6" t="s">
        <v>1481</v>
      </c>
      <c r="U2097">
        <f t="shared" si="32"/>
        <v>2</v>
      </c>
    </row>
    <row r="2098" spans="1:21" x14ac:dyDescent="0.2">
      <c r="A2098" s="6" t="s">
        <v>10356</v>
      </c>
      <c r="B2098" s="6" t="s">
        <v>10353</v>
      </c>
      <c r="C2098" s="6">
        <v>3543003</v>
      </c>
      <c r="D2098" s="6" t="s">
        <v>7125</v>
      </c>
      <c r="E2098" s="6" t="s">
        <v>10358</v>
      </c>
      <c r="F2098" s="6" t="s">
        <v>6402</v>
      </c>
      <c r="G2098" s="6">
        <v>1828</v>
      </c>
      <c r="H2098" s="6">
        <v>3450</v>
      </c>
      <c r="I2098" s="6">
        <v>0</v>
      </c>
      <c r="J2098" s="6">
        <v>1</v>
      </c>
      <c r="K2098" s="6">
        <v>0</v>
      </c>
      <c r="L2098" s="6"/>
      <c r="M2098" s="6">
        <v>2022</v>
      </c>
      <c r="N2098" s="6" t="s">
        <v>7770</v>
      </c>
      <c r="O2098" s="6">
        <v>99</v>
      </c>
      <c r="P2098" s="6"/>
      <c r="Q2098" s="6" t="s">
        <v>7733</v>
      </c>
      <c r="R2098" s="6" t="s">
        <v>7734</v>
      </c>
      <c r="S2098" s="6"/>
      <c r="T2098" s="6" t="s">
        <v>1480</v>
      </c>
      <c r="U2098">
        <f t="shared" si="32"/>
        <v>1</v>
      </c>
    </row>
    <row r="2099" spans="1:21" x14ac:dyDescent="0.2">
      <c r="A2099" s="6" t="s">
        <v>10359</v>
      </c>
      <c r="B2099" s="6" t="s">
        <v>10353</v>
      </c>
      <c r="C2099" s="6">
        <v>3543003</v>
      </c>
      <c r="D2099" s="6" t="s">
        <v>6597</v>
      </c>
      <c r="E2099" s="6" t="s">
        <v>10360</v>
      </c>
      <c r="F2099" s="6" t="s">
        <v>6402</v>
      </c>
      <c r="G2099" s="6">
        <v>191</v>
      </c>
      <c r="H2099" s="6">
        <v>594</v>
      </c>
      <c r="I2099" s="6">
        <v>0</v>
      </c>
      <c r="J2099" s="6">
        <v>0</v>
      </c>
      <c r="K2099" s="6">
        <v>0</v>
      </c>
      <c r="L2099" s="6"/>
      <c r="M2099" s="6">
        <v>2022</v>
      </c>
      <c r="N2099" s="6" t="s">
        <v>7745</v>
      </c>
      <c r="O2099" s="6">
        <v>1</v>
      </c>
      <c r="P2099" s="6"/>
      <c r="Q2099" s="6" t="s">
        <v>7733</v>
      </c>
      <c r="R2099" s="6" t="s">
        <v>7734</v>
      </c>
      <c r="S2099" s="6"/>
      <c r="T2099" s="6" t="s">
        <v>1482</v>
      </c>
      <c r="U2099">
        <f t="shared" si="32"/>
        <v>2</v>
      </c>
    </row>
    <row r="2100" spans="1:21" x14ac:dyDescent="0.2">
      <c r="A2100" s="6" t="s">
        <v>10359</v>
      </c>
      <c r="B2100" s="6" t="s">
        <v>10353</v>
      </c>
      <c r="C2100" s="6">
        <v>3543003</v>
      </c>
      <c r="D2100" s="6" t="s">
        <v>10361</v>
      </c>
      <c r="E2100" s="6" t="s">
        <v>10362</v>
      </c>
      <c r="F2100" s="6" t="s">
        <v>6402</v>
      </c>
      <c r="G2100" s="6">
        <v>403</v>
      </c>
      <c r="H2100" s="6">
        <v>594</v>
      </c>
      <c r="I2100" s="6">
        <v>0</v>
      </c>
      <c r="J2100" s="6">
        <v>1</v>
      </c>
      <c r="K2100" s="6">
        <v>0</v>
      </c>
      <c r="L2100" s="6"/>
      <c r="M2100" s="6">
        <v>2022</v>
      </c>
      <c r="N2100" s="6" t="s">
        <v>7745</v>
      </c>
      <c r="O2100" s="6">
        <v>1</v>
      </c>
      <c r="P2100" s="6"/>
      <c r="Q2100" s="6" t="s">
        <v>7733</v>
      </c>
      <c r="R2100" s="6" t="s">
        <v>7734</v>
      </c>
      <c r="S2100" s="6"/>
      <c r="T2100" s="6" t="s">
        <v>1478</v>
      </c>
      <c r="U2100">
        <f t="shared" si="32"/>
        <v>1</v>
      </c>
    </row>
    <row r="2101" spans="1:21" x14ac:dyDescent="0.2">
      <c r="A2101" s="6" t="s">
        <v>10363</v>
      </c>
      <c r="B2101" s="6" t="s">
        <v>10353</v>
      </c>
      <c r="C2101" s="6">
        <v>3543003</v>
      </c>
      <c r="D2101" s="6" t="s">
        <v>6527</v>
      </c>
      <c r="E2101" s="6" t="s">
        <v>10364</v>
      </c>
      <c r="F2101" s="6" t="s">
        <v>6402</v>
      </c>
      <c r="G2101" s="6">
        <v>455</v>
      </c>
      <c r="H2101" s="6">
        <v>683</v>
      </c>
      <c r="I2101" s="6">
        <v>0</v>
      </c>
      <c r="J2101" s="6">
        <v>1</v>
      </c>
      <c r="K2101" s="6">
        <v>0</v>
      </c>
      <c r="L2101" s="6"/>
      <c r="M2101" s="6">
        <v>2022</v>
      </c>
      <c r="N2101" s="6" t="s">
        <v>7745</v>
      </c>
      <c r="O2101" s="6">
        <v>2</v>
      </c>
      <c r="P2101" s="6"/>
      <c r="Q2101" s="6" t="s">
        <v>7733</v>
      </c>
      <c r="R2101" s="6" t="s">
        <v>7734</v>
      </c>
      <c r="S2101" s="6"/>
      <c r="T2101" s="6" t="s">
        <v>1477</v>
      </c>
      <c r="U2101">
        <f t="shared" si="32"/>
        <v>2</v>
      </c>
    </row>
    <row r="2102" spans="1:21" x14ac:dyDescent="0.2">
      <c r="A2102" s="6" t="s">
        <v>10363</v>
      </c>
      <c r="B2102" s="6" t="s">
        <v>10353</v>
      </c>
      <c r="C2102" s="6">
        <v>3543003</v>
      </c>
      <c r="D2102" s="6" t="s">
        <v>6698</v>
      </c>
      <c r="E2102" s="6" t="s">
        <v>10365</v>
      </c>
      <c r="F2102" s="6" t="s">
        <v>6402</v>
      </c>
      <c r="G2102" s="6">
        <v>228</v>
      </c>
      <c r="H2102" s="6">
        <v>683</v>
      </c>
      <c r="I2102" s="6">
        <v>1</v>
      </c>
      <c r="J2102" s="6">
        <v>0</v>
      </c>
      <c r="K2102" s="6">
        <v>0</v>
      </c>
      <c r="L2102" s="6"/>
      <c r="M2102" s="6">
        <v>2022</v>
      </c>
      <c r="N2102" s="6" t="s">
        <v>7745</v>
      </c>
      <c r="O2102" s="6">
        <v>2</v>
      </c>
      <c r="P2102" s="6"/>
      <c r="Q2102" s="6" t="s">
        <v>7733</v>
      </c>
      <c r="R2102" s="6" t="s">
        <v>7734</v>
      </c>
      <c r="S2102" s="6"/>
      <c r="T2102" s="6" t="s">
        <v>1483</v>
      </c>
      <c r="U2102">
        <f t="shared" si="32"/>
        <v>1</v>
      </c>
    </row>
    <row r="2103" spans="1:21" x14ac:dyDescent="0.2">
      <c r="A2103" s="6" t="s">
        <v>10366</v>
      </c>
      <c r="B2103" s="6" t="s">
        <v>10353</v>
      </c>
      <c r="C2103" s="6">
        <v>3543003</v>
      </c>
      <c r="D2103" s="6" t="s">
        <v>6958</v>
      </c>
      <c r="E2103" s="6" t="s">
        <v>8448</v>
      </c>
      <c r="F2103" s="6" t="s">
        <v>6402</v>
      </c>
      <c r="G2103" s="6">
        <v>189</v>
      </c>
      <c r="H2103" s="6">
        <v>660</v>
      </c>
      <c r="I2103" s="6">
        <v>0</v>
      </c>
      <c r="J2103" s="6">
        <v>0</v>
      </c>
      <c r="K2103" s="6">
        <v>0</v>
      </c>
      <c r="L2103" s="6"/>
      <c r="M2103" s="6">
        <v>2022</v>
      </c>
      <c r="N2103" s="6" t="s">
        <v>7745</v>
      </c>
      <c r="O2103" s="6">
        <v>3</v>
      </c>
      <c r="P2103" s="6"/>
      <c r="Q2103" s="6" t="s">
        <v>7733</v>
      </c>
      <c r="R2103" s="6" t="s">
        <v>7734</v>
      </c>
      <c r="S2103" s="6"/>
      <c r="T2103" s="6" t="s">
        <v>1484</v>
      </c>
      <c r="U2103">
        <f t="shared" si="32"/>
        <v>3</v>
      </c>
    </row>
    <row r="2104" spans="1:21" x14ac:dyDescent="0.2">
      <c r="A2104" s="6" t="s">
        <v>10366</v>
      </c>
      <c r="B2104" s="6" t="s">
        <v>10353</v>
      </c>
      <c r="C2104" s="6">
        <v>3543003</v>
      </c>
      <c r="D2104" s="6" t="s">
        <v>10367</v>
      </c>
      <c r="E2104" s="6" t="s">
        <v>6589</v>
      </c>
      <c r="F2104" s="6" t="s">
        <v>6402</v>
      </c>
      <c r="G2104" s="6">
        <v>37</v>
      </c>
      <c r="H2104" s="6">
        <v>660</v>
      </c>
      <c r="I2104" s="6">
        <v>0</v>
      </c>
      <c r="J2104" s="6">
        <v>0</v>
      </c>
      <c r="K2104" s="6">
        <v>0</v>
      </c>
      <c r="L2104" s="6"/>
      <c r="M2104" s="6">
        <v>2022</v>
      </c>
      <c r="N2104" s="6" t="s">
        <v>7745</v>
      </c>
      <c r="O2104" s="6">
        <v>3</v>
      </c>
      <c r="P2104" s="6"/>
      <c r="Q2104" s="6" t="s">
        <v>7733</v>
      </c>
      <c r="R2104" s="6" t="s">
        <v>7734</v>
      </c>
      <c r="S2104" s="6"/>
      <c r="T2104" s="6" t="s">
        <v>1485</v>
      </c>
      <c r="U2104">
        <f t="shared" si="32"/>
        <v>2</v>
      </c>
    </row>
    <row r="2105" spans="1:21" x14ac:dyDescent="0.2">
      <c r="A2105" s="6" t="s">
        <v>10366</v>
      </c>
      <c r="B2105" s="6" t="s">
        <v>10353</v>
      </c>
      <c r="C2105" s="6">
        <v>3543003</v>
      </c>
      <c r="D2105" s="6" t="s">
        <v>7465</v>
      </c>
      <c r="E2105" s="6" t="s">
        <v>10368</v>
      </c>
      <c r="F2105" s="6" t="s">
        <v>6402</v>
      </c>
      <c r="G2105" s="6">
        <v>434</v>
      </c>
      <c r="H2105" s="6">
        <v>660</v>
      </c>
      <c r="I2105" s="6">
        <v>1</v>
      </c>
      <c r="J2105" s="6">
        <v>1</v>
      </c>
      <c r="K2105" s="6">
        <v>0</v>
      </c>
      <c r="L2105" s="6"/>
      <c r="M2105" s="6">
        <v>2022</v>
      </c>
      <c r="N2105" s="6" t="s">
        <v>7745</v>
      </c>
      <c r="O2105" s="6">
        <v>3</v>
      </c>
      <c r="P2105" s="6"/>
      <c r="Q2105" s="6" t="s">
        <v>7733</v>
      </c>
      <c r="R2105" s="6" t="s">
        <v>7734</v>
      </c>
      <c r="S2105" s="6"/>
      <c r="T2105" s="6" t="s">
        <v>1476</v>
      </c>
      <c r="U2105">
        <f t="shared" si="32"/>
        <v>1</v>
      </c>
    </row>
    <row r="2106" spans="1:21" x14ac:dyDescent="0.2">
      <c r="A2106" s="6" t="s">
        <v>10369</v>
      </c>
      <c r="B2106" s="6" t="s">
        <v>10353</v>
      </c>
      <c r="C2106" s="6">
        <v>3543003</v>
      </c>
      <c r="D2106" s="6" t="s">
        <v>6459</v>
      </c>
      <c r="E2106" s="6" t="s">
        <v>6506</v>
      </c>
      <c r="F2106" s="6" t="s">
        <v>6402</v>
      </c>
      <c r="G2106" s="6">
        <v>57</v>
      </c>
      <c r="H2106" s="6">
        <v>909</v>
      </c>
      <c r="I2106" s="6">
        <v>0</v>
      </c>
      <c r="J2106" s="6">
        <v>0</v>
      </c>
      <c r="K2106" s="6">
        <v>0</v>
      </c>
      <c r="L2106" s="6"/>
      <c r="M2106" s="6">
        <v>2022</v>
      </c>
      <c r="N2106" s="6" t="s">
        <v>7745</v>
      </c>
      <c r="O2106" s="6">
        <v>4</v>
      </c>
      <c r="P2106" s="6"/>
      <c r="Q2106" s="6" t="s">
        <v>7733</v>
      </c>
      <c r="R2106" s="6" t="s">
        <v>7734</v>
      </c>
      <c r="S2106" s="6"/>
      <c r="T2106" s="6" t="s">
        <v>1486</v>
      </c>
      <c r="U2106">
        <f t="shared" si="32"/>
        <v>4</v>
      </c>
    </row>
    <row r="2107" spans="1:21" x14ac:dyDescent="0.2">
      <c r="A2107" s="6" t="s">
        <v>10369</v>
      </c>
      <c r="B2107" s="6" t="s">
        <v>10353</v>
      </c>
      <c r="C2107" s="6">
        <v>3543003</v>
      </c>
      <c r="D2107" s="6" t="s">
        <v>6406</v>
      </c>
      <c r="E2107" s="6" t="s">
        <v>6779</v>
      </c>
      <c r="F2107" s="6" t="s">
        <v>6402</v>
      </c>
      <c r="G2107" s="6">
        <v>312</v>
      </c>
      <c r="H2107" s="6">
        <v>909</v>
      </c>
      <c r="I2107" s="6">
        <v>0</v>
      </c>
      <c r="J2107" s="6">
        <v>0</v>
      </c>
      <c r="K2107" s="6">
        <v>0</v>
      </c>
      <c r="L2107" s="6"/>
      <c r="M2107" s="6">
        <v>2022</v>
      </c>
      <c r="N2107" s="6" t="s">
        <v>7745</v>
      </c>
      <c r="O2107" s="6">
        <v>4</v>
      </c>
      <c r="P2107" s="6"/>
      <c r="Q2107" s="6" t="s">
        <v>7733</v>
      </c>
      <c r="R2107" s="6" t="s">
        <v>7734</v>
      </c>
      <c r="S2107" s="6"/>
      <c r="T2107" s="6" t="s">
        <v>1487</v>
      </c>
      <c r="U2107">
        <f t="shared" si="32"/>
        <v>3</v>
      </c>
    </row>
    <row r="2108" spans="1:21" x14ac:dyDescent="0.2">
      <c r="A2108" s="6" t="s">
        <v>10369</v>
      </c>
      <c r="B2108" s="6" t="s">
        <v>10353</v>
      </c>
      <c r="C2108" s="6">
        <v>3543003</v>
      </c>
      <c r="D2108" s="6" t="s">
        <v>6440</v>
      </c>
      <c r="E2108" s="6" t="s">
        <v>7551</v>
      </c>
      <c r="F2108" s="6" t="s">
        <v>6402</v>
      </c>
      <c r="G2108" s="6">
        <v>218</v>
      </c>
      <c r="H2108" s="6">
        <v>909</v>
      </c>
      <c r="I2108" s="6">
        <v>0</v>
      </c>
      <c r="J2108" s="6">
        <v>0</v>
      </c>
      <c r="K2108" s="6">
        <v>0</v>
      </c>
      <c r="L2108" s="6"/>
      <c r="M2108" s="6">
        <v>2022</v>
      </c>
      <c r="N2108" s="6" t="s">
        <v>7745</v>
      </c>
      <c r="O2108" s="6">
        <v>4</v>
      </c>
      <c r="P2108" s="6"/>
      <c r="Q2108" s="6" t="s">
        <v>7733</v>
      </c>
      <c r="R2108" s="6" t="s">
        <v>7734</v>
      </c>
      <c r="S2108" s="6"/>
      <c r="T2108" s="6" t="s">
        <v>1488</v>
      </c>
      <c r="U2108">
        <f t="shared" si="32"/>
        <v>2</v>
      </c>
    </row>
    <row r="2109" spans="1:21" x14ac:dyDescent="0.2">
      <c r="A2109" s="6" t="s">
        <v>10370</v>
      </c>
      <c r="B2109" s="6" t="s">
        <v>10353</v>
      </c>
      <c r="C2109" s="6">
        <v>3543003</v>
      </c>
      <c r="D2109" s="6" t="s">
        <v>7100</v>
      </c>
      <c r="E2109" s="6" t="s">
        <v>6721</v>
      </c>
      <c r="F2109" s="6" t="s">
        <v>6402</v>
      </c>
      <c r="G2109" s="6">
        <v>356</v>
      </c>
      <c r="H2109" s="6">
        <v>690</v>
      </c>
      <c r="I2109" s="6">
        <v>0</v>
      </c>
      <c r="J2109" s="6">
        <v>1</v>
      </c>
      <c r="K2109" s="6">
        <v>0</v>
      </c>
      <c r="L2109" s="6"/>
      <c r="M2109" s="6">
        <v>2022</v>
      </c>
      <c r="N2109" s="6" t="s">
        <v>7745</v>
      </c>
      <c r="O2109" s="6">
        <v>5</v>
      </c>
      <c r="P2109" s="6"/>
      <c r="Q2109" s="6" t="s">
        <v>7733</v>
      </c>
      <c r="R2109" s="6" t="s">
        <v>7734</v>
      </c>
      <c r="S2109" s="6"/>
      <c r="T2109" s="6" t="s">
        <v>1474</v>
      </c>
      <c r="U2109">
        <f t="shared" si="32"/>
        <v>2</v>
      </c>
    </row>
    <row r="2110" spans="1:21" x14ac:dyDescent="0.2">
      <c r="A2110" s="6" t="s">
        <v>10370</v>
      </c>
      <c r="B2110" s="6" t="s">
        <v>10353</v>
      </c>
      <c r="C2110" s="6">
        <v>3543003</v>
      </c>
      <c r="D2110" s="6" t="s">
        <v>10371</v>
      </c>
      <c r="E2110" s="6" t="s">
        <v>10372</v>
      </c>
      <c r="F2110" s="6" t="s">
        <v>6402</v>
      </c>
      <c r="G2110" s="6">
        <v>334</v>
      </c>
      <c r="H2110" s="6">
        <v>690</v>
      </c>
      <c r="I2110" s="6">
        <v>0</v>
      </c>
      <c r="J2110" s="6">
        <v>0</v>
      </c>
      <c r="K2110" s="6">
        <v>0</v>
      </c>
      <c r="L2110" s="6"/>
      <c r="M2110" s="6">
        <v>2022</v>
      </c>
      <c r="N2110" s="6" t="s">
        <v>7745</v>
      </c>
      <c r="O2110" s="6">
        <v>5</v>
      </c>
      <c r="P2110" s="6"/>
      <c r="Q2110" s="6" t="s">
        <v>7733</v>
      </c>
      <c r="R2110" s="6" t="s">
        <v>7734</v>
      </c>
      <c r="S2110" s="6"/>
      <c r="T2110" s="6" t="s">
        <v>1489</v>
      </c>
      <c r="U2110">
        <f t="shared" si="32"/>
        <v>1</v>
      </c>
    </row>
    <row r="2111" spans="1:21" x14ac:dyDescent="0.2">
      <c r="A2111" s="6" t="s">
        <v>10369</v>
      </c>
      <c r="B2111" s="6" t="s">
        <v>10353</v>
      </c>
      <c r="C2111" s="6">
        <v>3543003</v>
      </c>
      <c r="D2111" s="6" t="s">
        <v>10373</v>
      </c>
      <c r="E2111" s="6" t="s">
        <v>10374</v>
      </c>
      <c r="F2111" s="6" t="s">
        <v>6402</v>
      </c>
      <c r="G2111" s="6">
        <v>322</v>
      </c>
      <c r="H2111" s="6">
        <v>909</v>
      </c>
      <c r="I2111" s="6">
        <v>0</v>
      </c>
      <c r="J2111" s="6">
        <v>1</v>
      </c>
      <c r="K2111" s="6">
        <v>0</v>
      </c>
      <c r="L2111" s="6"/>
      <c r="M2111" s="6">
        <v>2022</v>
      </c>
      <c r="N2111" s="6" t="s">
        <v>7745</v>
      </c>
      <c r="O2111" s="6">
        <v>4</v>
      </c>
      <c r="P2111" s="6"/>
      <c r="Q2111" s="6" t="s">
        <v>7733</v>
      </c>
      <c r="R2111" s="6" t="s">
        <v>7734</v>
      </c>
      <c r="S2111" s="6"/>
      <c r="T2111" s="6" t="s">
        <v>1472</v>
      </c>
      <c r="U2111">
        <f t="shared" si="32"/>
        <v>1</v>
      </c>
    </row>
    <row r="2112" spans="1:21" x14ac:dyDescent="0.2">
      <c r="A2112" s="6" t="s">
        <v>10375</v>
      </c>
      <c r="B2112" s="6" t="s">
        <v>10376</v>
      </c>
      <c r="C2112" s="6">
        <v>3512026</v>
      </c>
      <c r="D2112" s="6" t="s">
        <v>6423</v>
      </c>
      <c r="E2112" s="6" t="s">
        <v>10377</v>
      </c>
      <c r="F2112" s="6" t="s">
        <v>6402</v>
      </c>
      <c r="G2112" s="6">
        <v>0</v>
      </c>
      <c r="H2112" s="6"/>
      <c r="I2112" s="6">
        <v>1</v>
      </c>
      <c r="J2112" s="6">
        <v>1</v>
      </c>
      <c r="K2112" s="6">
        <v>1</v>
      </c>
      <c r="L2112" s="6"/>
      <c r="M2112" s="6">
        <v>2022</v>
      </c>
      <c r="N2112" s="6" t="s">
        <v>7732</v>
      </c>
      <c r="O2112" s="6">
        <v>99</v>
      </c>
      <c r="P2112" s="6"/>
      <c r="Q2112" s="6" t="s">
        <v>7733</v>
      </c>
      <c r="R2112" s="6" t="s">
        <v>7734</v>
      </c>
      <c r="S2112" s="6"/>
      <c r="T2112" s="6" t="s">
        <v>618</v>
      </c>
      <c r="U2112">
        <f t="shared" si="32"/>
        <v>1</v>
      </c>
    </row>
    <row r="2113" spans="1:21" x14ac:dyDescent="0.2">
      <c r="A2113" s="6" t="s">
        <v>10378</v>
      </c>
      <c r="B2113" s="6" t="s">
        <v>10376</v>
      </c>
      <c r="C2113" s="6">
        <v>3512026</v>
      </c>
      <c r="D2113" s="6" t="s">
        <v>6905</v>
      </c>
      <c r="E2113" s="6" t="s">
        <v>10379</v>
      </c>
      <c r="F2113" s="6" t="s">
        <v>6402</v>
      </c>
      <c r="G2113" s="6">
        <v>0</v>
      </c>
      <c r="H2113" s="6"/>
      <c r="I2113" s="6">
        <v>1</v>
      </c>
      <c r="J2113" s="6">
        <v>1</v>
      </c>
      <c r="K2113" s="6">
        <v>1</v>
      </c>
      <c r="L2113" s="6"/>
      <c r="M2113" s="6">
        <v>2022</v>
      </c>
      <c r="N2113" s="6" t="s">
        <v>7770</v>
      </c>
      <c r="O2113" s="6">
        <v>99</v>
      </c>
      <c r="P2113" s="6"/>
      <c r="Q2113" s="6" t="s">
        <v>7733</v>
      </c>
      <c r="R2113" s="6" t="s">
        <v>7734</v>
      </c>
      <c r="S2113" s="6"/>
      <c r="T2113" s="6" t="s">
        <v>2273</v>
      </c>
      <c r="U2113">
        <f t="shared" si="32"/>
        <v>1</v>
      </c>
    </row>
    <row r="2114" spans="1:21" x14ac:dyDescent="0.2">
      <c r="A2114" s="6" t="s">
        <v>10380</v>
      </c>
      <c r="B2114" s="6" t="s">
        <v>10376</v>
      </c>
      <c r="C2114" s="6">
        <v>3512026</v>
      </c>
      <c r="D2114" s="6" t="s">
        <v>6493</v>
      </c>
      <c r="E2114" s="6" t="s">
        <v>10381</v>
      </c>
      <c r="F2114" s="6" t="s">
        <v>6402</v>
      </c>
      <c r="G2114" s="6">
        <v>669</v>
      </c>
      <c r="H2114" s="6">
        <v>3781</v>
      </c>
      <c r="I2114" s="6">
        <v>1</v>
      </c>
      <c r="J2114" s="6">
        <v>1</v>
      </c>
      <c r="K2114" s="6">
        <v>0</v>
      </c>
      <c r="L2114" s="6"/>
      <c r="M2114" s="6">
        <v>2022</v>
      </c>
      <c r="N2114" s="6" t="s">
        <v>7745</v>
      </c>
      <c r="O2114" s="6">
        <v>99</v>
      </c>
      <c r="P2114" s="6"/>
      <c r="Q2114" s="6" t="s">
        <v>7733</v>
      </c>
      <c r="R2114" s="6" t="s">
        <v>7734</v>
      </c>
      <c r="S2114" s="6"/>
      <c r="T2114" s="6" t="s">
        <v>2272</v>
      </c>
      <c r="U2114">
        <f t="shared" si="32"/>
        <v>7</v>
      </c>
    </row>
    <row r="2115" spans="1:21" x14ac:dyDescent="0.2">
      <c r="A2115" s="6" t="s">
        <v>10380</v>
      </c>
      <c r="B2115" s="6" t="s">
        <v>10376</v>
      </c>
      <c r="C2115" s="6">
        <v>3512026</v>
      </c>
      <c r="D2115" s="6" t="s">
        <v>6964</v>
      </c>
      <c r="E2115" s="6" t="s">
        <v>8513</v>
      </c>
      <c r="F2115" s="6" t="s">
        <v>6402</v>
      </c>
      <c r="G2115" s="6">
        <v>579</v>
      </c>
      <c r="H2115" s="6">
        <v>3781</v>
      </c>
      <c r="I2115" s="6">
        <v>0</v>
      </c>
      <c r="J2115" s="6">
        <v>0</v>
      </c>
      <c r="K2115" s="6">
        <v>0</v>
      </c>
      <c r="L2115" s="6"/>
      <c r="M2115" s="6">
        <v>2022</v>
      </c>
      <c r="N2115" s="6" t="s">
        <v>7745</v>
      </c>
      <c r="O2115" s="6">
        <v>99</v>
      </c>
      <c r="P2115" s="6"/>
      <c r="Q2115" s="6" t="s">
        <v>7733</v>
      </c>
      <c r="R2115" s="6" t="s">
        <v>7734</v>
      </c>
      <c r="S2115" s="6"/>
      <c r="T2115" s="6" t="s">
        <v>2274</v>
      </c>
      <c r="U2115">
        <f t="shared" ref="U2115:U2178" si="33">COUNTIF(A2115:A8415,A2115)</f>
        <v>6</v>
      </c>
    </row>
    <row r="2116" spans="1:21" x14ac:dyDescent="0.2">
      <c r="A2116" s="6" t="s">
        <v>10380</v>
      </c>
      <c r="B2116" s="6" t="s">
        <v>10376</v>
      </c>
      <c r="C2116" s="6">
        <v>3512026</v>
      </c>
      <c r="D2116" s="6" t="s">
        <v>10382</v>
      </c>
      <c r="E2116" s="6" t="s">
        <v>6679</v>
      </c>
      <c r="F2116" s="6" t="s">
        <v>6402</v>
      </c>
      <c r="G2116" s="6">
        <v>118</v>
      </c>
      <c r="H2116" s="6">
        <v>3781</v>
      </c>
      <c r="I2116" s="6">
        <v>0</v>
      </c>
      <c r="J2116" s="6">
        <v>0</v>
      </c>
      <c r="K2116" s="6">
        <v>0</v>
      </c>
      <c r="L2116" s="6"/>
      <c r="M2116" s="6">
        <v>2022</v>
      </c>
      <c r="N2116" s="6" t="s">
        <v>7745</v>
      </c>
      <c r="O2116" s="6">
        <v>99</v>
      </c>
      <c r="P2116" s="6"/>
      <c r="Q2116" s="6" t="s">
        <v>7733</v>
      </c>
      <c r="R2116" s="6" t="s">
        <v>7734</v>
      </c>
      <c r="S2116" s="6"/>
      <c r="T2116" s="6" t="s">
        <v>2275</v>
      </c>
      <c r="U2116">
        <f t="shared" si="33"/>
        <v>5</v>
      </c>
    </row>
    <row r="2117" spans="1:21" x14ac:dyDescent="0.2">
      <c r="A2117" s="6" t="s">
        <v>10380</v>
      </c>
      <c r="B2117" s="6" t="s">
        <v>10376</v>
      </c>
      <c r="C2117" s="6">
        <v>3512026</v>
      </c>
      <c r="D2117" s="6" t="s">
        <v>6459</v>
      </c>
      <c r="E2117" s="6" t="s">
        <v>10383</v>
      </c>
      <c r="F2117" s="6" t="s">
        <v>6402</v>
      </c>
      <c r="G2117" s="6">
        <v>950</v>
      </c>
      <c r="H2117" s="6">
        <v>3781</v>
      </c>
      <c r="I2117" s="6">
        <v>1</v>
      </c>
      <c r="J2117" s="6">
        <v>1</v>
      </c>
      <c r="K2117" s="6">
        <v>0</v>
      </c>
      <c r="L2117" s="6"/>
      <c r="M2117" s="6">
        <v>2022</v>
      </c>
      <c r="N2117" s="6" t="s">
        <v>7745</v>
      </c>
      <c r="O2117" s="6">
        <v>99</v>
      </c>
      <c r="P2117" s="6"/>
      <c r="Q2117" s="6" t="s">
        <v>7733</v>
      </c>
      <c r="R2117" s="6" t="s">
        <v>7734</v>
      </c>
      <c r="S2117" s="6"/>
      <c r="T2117" s="6" t="s">
        <v>2271</v>
      </c>
      <c r="U2117">
        <f t="shared" si="33"/>
        <v>4</v>
      </c>
    </row>
    <row r="2118" spans="1:21" x14ac:dyDescent="0.2">
      <c r="A2118" s="6" t="s">
        <v>10380</v>
      </c>
      <c r="B2118" s="6" t="s">
        <v>10376</v>
      </c>
      <c r="C2118" s="6">
        <v>3512026</v>
      </c>
      <c r="D2118" s="6" t="s">
        <v>7303</v>
      </c>
      <c r="E2118" s="6" t="s">
        <v>9171</v>
      </c>
      <c r="F2118" s="6" t="s">
        <v>6402</v>
      </c>
      <c r="G2118" s="6">
        <v>194</v>
      </c>
      <c r="H2118" s="6">
        <v>3781</v>
      </c>
      <c r="I2118" s="6">
        <v>0</v>
      </c>
      <c r="J2118" s="6">
        <v>0</v>
      </c>
      <c r="K2118" s="6">
        <v>0</v>
      </c>
      <c r="L2118" s="6"/>
      <c r="M2118" s="6">
        <v>2022</v>
      </c>
      <c r="N2118" s="6" t="s">
        <v>7745</v>
      </c>
      <c r="O2118" s="6">
        <v>99</v>
      </c>
      <c r="P2118" s="6"/>
      <c r="Q2118" s="6" t="s">
        <v>7733</v>
      </c>
      <c r="R2118" s="6" t="s">
        <v>7734</v>
      </c>
      <c r="S2118" s="6"/>
      <c r="T2118" s="6" t="s">
        <v>2276</v>
      </c>
      <c r="U2118">
        <f t="shared" si="33"/>
        <v>3</v>
      </c>
    </row>
    <row r="2119" spans="1:21" x14ac:dyDescent="0.2">
      <c r="A2119" s="6" t="s">
        <v>10380</v>
      </c>
      <c r="B2119" s="6" t="s">
        <v>10376</v>
      </c>
      <c r="C2119" s="6">
        <v>3512026</v>
      </c>
      <c r="D2119" s="6" t="s">
        <v>6485</v>
      </c>
      <c r="E2119" s="6" t="s">
        <v>8487</v>
      </c>
      <c r="F2119" s="6" t="s">
        <v>6402</v>
      </c>
      <c r="G2119" s="6">
        <v>936</v>
      </c>
      <c r="H2119" s="6">
        <v>3781</v>
      </c>
      <c r="I2119" s="6">
        <v>1</v>
      </c>
      <c r="J2119" s="6">
        <v>1</v>
      </c>
      <c r="K2119" s="6">
        <v>0</v>
      </c>
      <c r="L2119" s="6"/>
      <c r="M2119" s="6">
        <v>2022</v>
      </c>
      <c r="N2119" s="6" t="s">
        <v>7745</v>
      </c>
      <c r="O2119" s="6">
        <v>99</v>
      </c>
      <c r="P2119" s="6"/>
      <c r="Q2119" s="6" t="s">
        <v>7733</v>
      </c>
      <c r="R2119" s="6" t="s">
        <v>7734</v>
      </c>
      <c r="S2119" s="6"/>
      <c r="T2119" s="6" t="s">
        <v>2270</v>
      </c>
      <c r="U2119">
        <f t="shared" si="33"/>
        <v>2</v>
      </c>
    </row>
    <row r="2120" spans="1:21" x14ac:dyDescent="0.2">
      <c r="A2120" s="6" t="s">
        <v>10380</v>
      </c>
      <c r="B2120" s="6" t="s">
        <v>10376</v>
      </c>
      <c r="C2120" s="6">
        <v>3512026</v>
      </c>
      <c r="D2120" s="6" t="s">
        <v>7133</v>
      </c>
      <c r="E2120" s="6" t="s">
        <v>7060</v>
      </c>
      <c r="F2120" s="6" t="s">
        <v>6402</v>
      </c>
      <c r="G2120" s="6">
        <v>335</v>
      </c>
      <c r="H2120" s="6">
        <v>3781</v>
      </c>
      <c r="I2120" s="6">
        <v>0</v>
      </c>
      <c r="J2120" s="6">
        <v>0</v>
      </c>
      <c r="K2120" s="6">
        <v>0</v>
      </c>
      <c r="L2120" s="6"/>
      <c r="M2120" s="6">
        <v>2022</v>
      </c>
      <c r="N2120" s="6" t="s">
        <v>7745</v>
      </c>
      <c r="O2120" s="6">
        <v>99</v>
      </c>
      <c r="P2120" s="6"/>
      <c r="Q2120" s="6" t="s">
        <v>7733</v>
      </c>
      <c r="R2120" s="6" t="s">
        <v>7734</v>
      </c>
      <c r="S2120" s="6"/>
      <c r="T2120" s="6" t="s">
        <v>2277</v>
      </c>
      <c r="U2120">
        <f t="shared" si="33"/>
        <v>1</v>
      </c>
    </row>
    <row r="2121" spans="1:21" x14ac:dyDescent="0.2">
      <c r="A2121" s="6" t="s">
        <v>10384</v>
      </c>
      <c r="B2121" s="6" t="s">
        <v>10385</v>
      </c>
      <c r="C2121" s="6">
        <v>3512036</v>
      </c>
      <c r="D2121" s="6" t="s">
        <v>10386</v>
      </c>
      <c r="E2121" s="6" t="s">
        <v>6511</v>
      </c>
      <c r="F2121" s="6" t="s">
        <v>6402</v>
      </c>
      <c r="G2121" s="6">
        <v>516</v>
      </c>
      <c r="H2121" s="6">
        <v>737</v>
      </c>
      <c r="I2121" s="6">
        <v>1</v>
      </c>
      <c r="J2121" s="6">
        <v>1</v>
      </c>
      <c r="K2121" s="6">
        <v>0</v>
      </c>
      <c r="L2121" s="6"/>
      <c r="M2121" s="6">
        <v>2022</v>
      </c>
      <c r="N2121" s="6" t="s">
        <v>7732</v>
      </c>
      <c r="O2121" s="6">
        <v>99</v>
      </c>
      <c r="P2121" s="6"/>
      <c r="Q2121" s="6" t="s">
        <v>7733</v>
      </c>
      <c r="R2121" s="6" t="s">
        <v>7734</v>
      </c>
      <c r="S2121" s="6"/>
      <c r="T2121" s="6" t="s">
        <v>934</v>
      </c>
      <c r="U2121">
        <f t="shared" si="33"/>
        <v>2</v>
      </c>
    </row>
    <row r="2122" spans="1:21" x14ac:dyDescent="0.2">
      <c r="A2122" s="6" t="s">
        <v>10384</v>
      </c>
      <c r="B2122" s="6" t="s">
        <v>10385</v>
      </c>
      <c r="C2122" s="6">
        <v>3512036</v>
      </c>
      <c r="D2122" s="6" t="s">
        <v>6828</v>
      </c>
      <c r="E2122" s="6" t="s">
        <v>7439</v>
      </c>
      <c r="F2122" s="6" t="s">
        <v>6402</v>
      </c>
      <c r="G2122" s="6">
        <v>221</v>
      </c>
      <c r="H2122" s="6">
        <v>737</v>
      </c>
      <c r="I2122" s="6">
        <v>0</v>
      </c>
      <c r="J2122" s="6">
        <v>0</v>
      </c>
      <c r="K2122" s="6">
        <v>0</v>
      </c>
      <c r="L2122" s="6"/>
      <c r="M2122" s="6">
        <v>2022</v>
      </c>
      <c r="N2122" s="6" t="s">
        <v>7732</v>
      </c>
      <c r="O2122" s="6">
        <v>99</v>
      </c>
      <c r="P2122" s="6"/>
      <c r="Q2122" s="6" t="s">
        <v>7733</v>
      </c>
      <c r="R2122" s="6" t="s">
        <v>7734</v>
      </c>
      <c r="S2122" s="6"/>
      <c r="T2122" s="6" t="s">
        <v>935</v>
      </c>
      <c r="U2122">
        <f t="shared" si="33"/>
        <v>1</v>
      </c>
    </row>
    <row r="2123" spans="1:21" x14ac:dyDescent="0.2">
      <c r="A2123" s="6" t="s">
        <v>10387</v>
      </c>
      <c r="B2123" s="6" t="s">
        <v>10385</v>
      </c>
      <c r="C2123" s="6">
        <v>3512036</v>
      </c>
      <c r="D2123" s="6" t="s">
        <v>6496</v>
      </c>
      <c r="E2123" s="6" t="s">
        <v>10388</v>
      </c>
      <c r="F2123" s="6" t="s">
        <v>6402</v>
      </c>
      <c r="G2123" s="6">
        <v>0</v>
      </c>
      <c r="H2123" s="6"/>
      <c r="I2123" s="6">
        <v>1</v>
      </c>
      <c r="J2123" s="6">
        <v>1</v>
      </c>
      <c r="K2123" s="6">
        <v>1</v>
      </c>
      <c r="L2123" s="6"/>
      <c r="M2123" s="6">
        <v>2022</v>
      </c>
      <c r="N2123" s="6" t="s">
        <v>7770</v>
      </c>
      <c r="O2123" s="6">
        <v>99</v>
      </c>
      <c r="P2123" s="6"/>
      <c r="Q2123" s="6" t="s">
        <v>7733</v>
      </c>
      <c r="R2123" s="6" t="s">
        <v>7734</v>
      </c>
      <c r="S2123" s="6"/>
      <c r="T2123" s="6" t="s">
        <v>3819</v>
      </c>
      <c r="U2123">
        <f t="shared" si="33"/>
        <v>1</v>
      </c>
    </row>
    <row r="2124" spans="1:21" x14ac:dyDescent="0.2">
      <c r="A2124" s="6" t="s">
        <v>10389</v>
      </c>
      <c r="B2124" s="6" t="s">
        <v>10385</v>
      </c>
      <c r="C2124" s="6">
        <v>3512036</v>
      </c>
      <c r="D2124" s="6" t="s">
        <v>6720</v>
      </c>
      <c r="E2124" s="6" t="s">
        <v>10390</v>
      </c>
      <c r="F2124" s="6" t="s">
        <v>6402</v>
      </c>
      <c r="G2124" s="6">
        <v>470</v>
      </c>
      <c r="H2124" s="6">
        <v>1973</v>
      </c>
      <c r="I2124" s="6">
        <v>1</v>
      </c>
      <c r="J2124" s="6">
        <v>1</v>
      </c>
      <c r="K2124" s="6">
        <v>0</v>
      </c>
      <c r="L2124" s="6"/>
      <c r="M2124" s="6">
        <v>2022</v>
      </c>
      <c r="N2124" s="6" t="s">
        <v>7745</v>
      </c>
      <c r="O2124" s="6">
        <v>99</v>
      </c>
      <c r="P2124" s="6"/>
      <c r="Q2124" s="6" t="s">
        <v>7733</v>
      </c>
      <c r="R2124" s="6" t="s">
        <v>7734</v>
      </c>
      <c r="S2124" s="6"/>
      <c r="T2124" s="6" t="s">
        <v>3818</v>
      </c>
      <c r="U2124">
        <f t="shared" si="33"/>
        <v>6</v>
      </c>
    </row>
    <row r="2125" spans="1:21" x14ac:dyDescent="0.2">
      <c r="A2125" s="6" t="s">
        <v>10389</v>
      </c>
      <c r="B2125" s="6" t="s">
        <v>10385</v>
      </c>
      <c r="C2125" s="6">
        <v>3512036</v>
      </c>
      <c r="D2125" s="6" t="s">
        <v>6471</v>
      </c>
      <c r="E2125" s="6" t="s">
        <v>7149</v>
      </c>
      <c r="F2125" s="6" t="s">
        <v>6402</v>
      </c>
      <c r="G2125" s="6">
        <v>480</v>
      </c>
      <c r="H2125" s="6">
        <v>1973</v>
      </c>
      <c r="I2125" s="6">
        <v>1</v>
      </c>
      <c r="J2125" s="6">
        <v>1</v>
      </c>
      <c r="K2125" s="6">
        <v>0</v>
      </c>
      <c r="L2125" s="6"/>
      <c r="M2125" s="6">
        <v>2022</v>
      </c>
      <c r="N2125" s="6" t="s">
        <v>7745</v>
      </c>
      <c r="O2125" s="6">
        <v>99</v>
      </c>
      <c r="P2125" s="6"/>
      <c r="Q2125" s="6" t="s">
        <v>7733</v>
      </c>
      <c r="R2125" s="6" t="s">
        <v>7734</v>
      </c>
      <c r="S2125" s="6"/>
      <c r="T2125" s="6" t="s">
        <v>3817</v>
      </c>
      <c r="U2125">
        <f t="shared" si="33"/>
        <v>5</v>
      </c>
    </row>
    <row r="2126" spans="1:21" x14ac:dyDescent="0.2">
      <c r="A2126" s="6" t="s">
        <v>10389</v>
      </c>
      <c r="B2126" s="6" t="s">
        <v>10385</v>
      </c>
      <c r="C2126" s="6">
        <v>3512036</v>
      </c>
      <c r="D2126" s="6" t="s">
        <v>6815</v>
      </c>
      <c r="E2126" s="6" t="s">
        <v>7260</v>
      </c>
      <c r="F2126" s="6" t="s">
        <v>6402</v>
      </c>
      <c r="G2126" s="6">
        <v>451</v>
      </c>
      <c r="H2126" s="6">
        <v>1973</v>
      </c>
      <c r="I2126" s="6">
        <v>1</v>
      </c>
      <c r="J2126" s="6">
        <v>1</v>
      </c>
      <c r="K2126" s="6">
        <v>0</v>
      </c>
      <c r="L2126" s="6"/>
      <c r="M2126" s="6">
        <v>2022</v>
      </c>
      <c r="N2126" s="6" t="s">
        <v>7745</v>
      </c>
      <c r="O2126" s="6">
        <v>99</v>
      </c>
      <c r="P2126" s="6"/>
      <c r="Q2126" s="6" t="s">
        <v>7733</v>
      </c>
      <c r="R2126" s="6" t="s">
        <v>7734</v>
      </c>
      <c r="S2126" s="6"/>
      <c r="T2126" s="6" t="s">
        <v>3816</v>
      </c>
      <c r="U2126">
        <f t="shared" si="33"/>
        <v>4</v>
      </c>
    </row>
    <row r="2127" spans="1:21" x14ac:dyDescent="0.2">
      <c r="A2127" s="6" t="s">
        <v>10389</v>
      </c>
      <c r="B2127" s="6" t="s">
        <v>10385</v>
      </c>
      <c r="C2127" s="6">
        <v>3512036</v>
      </c>
      <c r="D2127" s="6" t="s">
        <v>6817</v>
      </c>
      <c r="E2127" s="6" t="s">
        <v>6887</v>
      </c>
      <c r="F2127" s="6" t="s">
        <v>6402</v>
      </c>
      <c r="G2127" s="6">
        <v>106</v>
      </c>
      <c r="H2127" s="6">
        <v>1973</v>
      </c>
      <c r="I2127" s="6">
        <v>0</v>
      </c>
      <c r="J2127" s="6">
        <v>0</v>
      </c>
      <c r="K2127" s="6">
        <v>0</v>
      </c>
      <c r="L2127" s="6"/>
      <c r="M2127" s="6">
        <v>2022</v>
      </c>
      <c r="N2127" s="6" t="s">
        <v>7745</v>
      </c>
      <c r="O2127" s="6">
        <v>99</v>
      </c>
      <c r="P2127" s="6"/>
      <c r="Q2127" s="6" t="s">
        <v>7733</v>
      </c>
      <c r="R2127" s="6" t="s">
        <v>7734</v>
      </c>
      <c r="S2127" s="6"/>
      <c r="T2127" s="6" t="s">
        <v>3820</v>
      </c>
      <c r="U2127">
        <f t="shared" si="33"/>
        <v>3</v>
      </c>
    </row>
    <row r="2128" spans="1:21" x14ac:dyDescent="0.2">
      <c r="A2128" s="6" t="s">
        <v>10389</v>
      </c>
      <c r="B2128" s="6" t="s">
        <v>10385</v>
      </c>
      <c r="C2128" s="6">
        <v>3512036</v>
      </c>
      <c r="D2128" s="6" t="s">
        <v>6914</v>
      </c>
      <c r="E2128" s="6" t="s">
        <v>10391</v>
      </c>
      <c r="F2128" s="6" t="s">
        <v>6402</v>
      </c>
      <c r="G2128" s="6">
        <v>305</v>
      </c>
      <c r="H2128" s="6">
        <v>1973</v>
      </c>
      <c r="I2128" s="6">
        <v>0</v>
      </c>
      <c r="J2128" s="6">
        <v>0</v>
      </c>
      <c r="K2128" s="6">
        <v>0</v>
      </c>
      <c r="L2128" s="6"/>
      <c r="M2128" s="6">
        <v>2022</v>
      </c>
      <c r="N2128" s="6" t="s">
        <v>7745</v>
      </c>
      <c r="O2128" s="6">
        <v>99</v>
      </c>
      <c r="P2128" s="6"/>
      <c r="Q2128" s="6" t="s">
        <v>7733</v>
      </c>
      <c r="R2128" s="6" t="s">
        <v>7734</v>
      </c>
      <c r="S2128" s="6"/>
      <c r="T2128" s="6" t="s">
        <v>3821</v>
      </c>
      <c r="U2128">
        <f t="shared" si="33"/>
        <v>2</v>
      </c>
    </row>
    <row r="2129" spans="1:21" x14ac:dyDescent="0.2">
      <c r="A2129" s="6" t="s">
        <v>10389</v>
      </c>
      <c r="B2129" s="6" t="s">
        <v>10385</v>
      </c>
      <c r="C2129" s="6">
        <v>3512036</v>
      </c>
      <c r="D2129" s="6" t="s">
        <v>7072</v>
      </c>
      <c r="E2129" s="6" t="s">
        <v>9235</v>
      </c>
      <c r="F2129" s="6" t="s">
        <v>6402</v>
      </c>
      <c r="G2129" s="6">
        <v>161</v>
      </c>
      <c r="H2129" s="6">
        <v>1973</v>
      </c>
      <c r="I2129" s="6">
        <v>0</v>
      </c>
      <c r="J2129" s="6">
        <v>0</v>
      </c>
      <c r="K2129" s="6">
        <v>0</v>
      </c>
      <c r="L2129" s="6"/>
      <c r="M2129" s="6">
        <v>2022</v>
      </c>
      <c r="N2129" s="6" t="s">
        <v>7745</v>
      </c>
      <c r="O2129" s="6">
        <v>99</v>
      </c>
      <c r="P2129" s="6"/>
      <c r="Q2129" s="6" t="s">
        <v>7733</v>
      </c>
      <c r="R2129" s="6" t="s">
        <v>7734</v>
      </c>
      <c r="S2129" s="6"/>
      <c r="T2129" s="6" t="s">
        <v>3822</v>
      </c>
      <c r="U2129">
        <f t="shared" si="33"/>
        <v>1</v>
      </c>
    </row>
    <row r="2130" spans="1:21" x14ac:dyDescent="0.2">
      <c r="A2130" s="6" t="s">
        <v>10392</v>
      </c>
      <c r="B2130" s="6" t="s">
        <v>10393</v>
      </c>
      <c r="C2130" s="6">
        <v>3507017</v>
      </c>
      <c r="D2130" s="6" t="s">
        <v>6895</v>
      </c>
      <c r="E2130" s="6" t="s">
        <v>8533</v>
      </c>
      <c r="F2130" s="6" t="s">
        <v>6402</v>
      </c>
      <c r="G2130" s="6">
        <v>0</v>
      </c>
      <c r="H2130" s="6"/>
      <c r="I2130" s="6">
        <v>1</v>
      </c>
      <c r="J2130" s="6">
        <v>1</v>
      </c>
      <c r="K2130" s="6">
        <v>1</v>
      </c>
      <c r="L2130" s="6"/>
      <c r="M2130" s="6">
        <v>2022</v>
      </c>
      <c r="N2130" s="6" t="s">
        <v>7732</v>
      </c>
      <c r="O2130" s="6">
        <v>99</v>
      </c>
      <c r="P2130" s="6"/>
      <c r="Q2130" s="6" t="s">
        <v>7733</v>
      </c>
      <c r="R2130" s="6" t="s">
        <v>7734</v>
      </c>
      <c r="S2130" s="6"/>
      <c r="T2130" s="6" t="s">
        <v>720</v>
      </c>
      <c r="U2130">
        <f t="shared" si="33"/>
        <v>1</v>
      </c>
    </row>
    <row r="2131" spans="1:21" x14ac:dyDescent="0.2">
      <c r="A2131" s="6" t="s">
        <v>10394</v>
      </c>
      <c r="B2131" s="6" t="s">
        <v>10393</v>
      </c>
      <c r="C2131" s="6">
        <v>3507017</v>
      </c>
      <c r="D2131" s="6" t="s">
        <v>6908</v>
      </c>
      <c r="E2131" s="6" t="s">
        <v>10395</v>
      </c>
      <c r="F2131" s="6" t="s">
        <v>6402</v>
      </c>
      <c r="G2131" s="6">
        <v>0</v>
      </c>
      <c r="H2131" s="6"/>
      <c r="I2131" s="6">
        <v>1</v>
      </c>
      <c r="J2131" s="6">
        <v>1</v>
      </c>
      <c r="K2131" s="6">
        <v>1</v>
      </c>
      <c r="L2131" s="6"/>
      <c r="M2131" s="6">
        <v>2022</v>
      </c>
      <c r="N2131" s="6" t="s">
        <v>7745</v>
      </c>
      <c r="O2131" s="6">
        <v>99</v>
      </c>
      <c r="P2131" s="6"/>
      <c r="Q2131" s="6" t="s">
        <v>7733</v>
      </c>
      <c r="R2131" s="6" t="s">
        <v>7734</v>
      </c>
      <c r="S2131" s="6"/>
      <c r="T2131" s="6" t="s">
        <v>2791</v>
      </c>
      <c r="U2131">
        <f t="shared" si="33"/>
        <v>4</v>
      </c>
    </row>
    <row r="2132" spans="1:21" x14ac:dyDescent="0.2">
      <c r="A2132" s="6" t="s">
        <v>10394</v>
      </c>
      <c r="B2132" s="6" t="s">
        <v>10393</v>
      </c>
      <c r="C2132" s="6">
        <v>3507017</v>
      </c>
      <c r="D2132" s="6" t="s">
        <v>6591</v>
      </c>
      <c r="E2132" s="6" t="s">
        <v>9293</v>
      </c>
      <c r="F2132" s="6" t="s">
        <v>6402</v>
      </c>
      <c r="G2132" s="6">
        <v>0</v>
      </c>
      <c r="H2132" s="6"/>
      <c r="I2132" s="6">
        <v>1</v>
      </c>
      <c r="J2132" s="6">
        <v>1</v>
      </c>
      <c r="K2132" s="6">
        <v>1</v>
      </c>
      <c r="L2132" s="6"/>
      <c r="M2132" s="6">
        <v>2022</v>
      </c>
      <c r="N2132" s="6" t="s">
        <v>7745</v>
      </c>
      <c r="O2132" s="6">
        <v>99</v>
      </c>
      <c r="P2132" s="6"/>
      <c r="Q2132" s="6" t="s">
        <v>7733</v>
      </c>
      <c r="R2132" s="6" t="s">
        <v>7734</v>
      </c>
      <c r="S2132" s="6"/>
      <c r="T2132" s="6" t="s">
        <v>2790</v>
      </c>
      <c r="U2132">
        <f t="shared" si="33"/>
        <v>3</v>
      </c>
    </row>
    <row r="2133" spans="1:21" x14ac:dyDescent="0.2">
      <c r="A2133" s="6" t="s">
        <v>10394</v>
      </c>
      <c r="B2133" s="6" t="s">
        <v>10393</v>
      </c>
      <c r="C2133" s="6">
        <v>3507017</v>
      </c>
      <c r="D2133" s="6" t="s">
        <v>7161</v>
      </c>
      <c r="E2133" s="6" t="s">
        <v>10396</v>
      </c>
      <c r="F2133" s="6" t="s">
        <v>6402</v>
      </c>
      <c r="G2133" s="6">
        <v>0</v>
      </c>
      <c r="H2133" s="6"/>
      <c r="I2133" s="6">
        <v>1</v>
      </c>
      <c r="J2133" s="6">
        <v>1</v>
      </c>
      <c r="K2133" s="6">
        <v>1</v>
      </c>
      <c r="L2133" s="6"/>
      <c r="M2133" s="6">
        <v>2022</v>
      </c>
      <c r="N2133" s="6" t="s">
        <v>7745</v>
      </c>
      <c r="O2133" s="6">
        <v>99</v>
      </c>
      <c r="P2133" s="6"/>
      <c r="Q2133" s="6" t="s">
        <v>7733</v>
      </c>
      <c r="R2133" s="6" t="s">
        <v>7734</v>
      </c>
      <c r="S2133" s="6"/>
      <c r="T2133" s="6" t="s">
        <v>2789</v>
      </c>
      <c r="U2133">
        <f t="shared" si="33"/>
        <v>2</v>
      </c>
    </row>
    <row r="2134" spans="1:21" x14ac:dyDescent="0.2">
      <c r="A2134" s="6" t="s">
        <v>10394</v>
      </c>
      <c r="B2134" s="6" t="s">
        <v>10393</v>
      </c>
      <c r="C2134" s="6">
        <v>3507017</v>
      </c>
      <c r="D2134" s="6" t="s">
        <v>7045</v>
      </c>
      <c r="E2134" s="6" t="s">
        <v>6777</v>
      </c>
      <c r="F2134" s="6" t="s">
        <v>6402</v>
      </c>
      <c r="G2134" s="6">
        <v>0</v>
      </c>
      <c r="H2134" s="6"/>
      <c r="I2134" s="6">
        <v>1</v>
      </c>
      <c r="J2134" s="6">
        <v>1</v>
      </c>
      <c r="K2134" s="6">
        <v>1</v>
      </c>
      <c r="L2134" s="6"/>
      <c r="M2134" s="6">
        <v>2022</v>
      </c>
      <c r="N2134" s="6" t="s">
        <v>7745</v>
      </c>
      <c r="O2134" s="6">
        <v>99</v>
      </c>
      <c r="P2134" s="6"/>
      <c r="Q2134" s="6" t="s">
        <v>7733</v>
      </c>
      <c r="R2134" s="6" t="s">
        <v>7734</v>
      </c>
      <c r="S2134" s="6"/>
      <c r="T2134" s="6" t="s">
        <v>2788</v>
      </c>
      <c r="U2134">
        <f t="shared" si="33"/>
        <v>1</v>
      </c>
    </row>
    <row r="2135" spans="1:21" x14ac:dyDescent="0.2">
      <c r="A2135" s="6" t="s">
        <v>10397</v>
      </c>
      <c r="B2135" s="6" t="s">
        <v>10398</v>
      </c>
      <c r="C2135" s="6">
        <v>3558066</v>
      </c>
      <c r="D2135" s="6" t="s">
        <v>6493</v>
      </c>
      <c r="E2135" s="6" t="s">
        <v>10399</v>
      </c>
      <c r="F2135" s="6" t="s">
        <v>6402</v>
      </c>
      <c r="G2135" s="6">
        <v>576</v>
      </c>
      <c r="H2135" s="6">
        <v>832</v>
      </c>
      <c r="I2135" s="6">
        <v>0</v>
      </c>
      <c r="J2135" s="6">
        <v>1</v>
      </c>
      <c r="K2135" s="6">
        <v>0</v>
      </c>
      <c r="L2135" s="6"/>
      <c r="M2135" s="6">
        <v>2022</v>
      </c>
      <c r="N2135" s="6" t="s">
        <v>7732</v>
      </c>
      <c r="O2135" s="6">
        <v>99</v>
      </c>
      <c r="P2135" s="6"/>
      <c r="Q2135" s="6" t="s">
        <v>7733</v>
      </c>
      <c r="R2135" s="6" t="s">
        <v>7734</v>
      </c>
      <c r="S2135" s="6"/>
      <c r="T2135" s="6" t="s">
        <v>939</v>
      </c>
      <c r="U2135">
        <f t="shared" si="33"/>
        <v>3</v>
      </c>
    </row>
    <row r="2136" spans="1:21" x14ac:dyDescent="0.2">
      <c r="A2136" s="6" t="s">
        <v>10397</v>
      </c>
      <c r="B2136" s="6" t="s">
        <v>10398</v>
      </c>
      <c r="C2136" s="6">
        <v>3558066</v>
      </c>
      <c r="D2136" s="6" t="s">
        <v>6434</v>
      </c>
      <c r="E2136" s="6" t="s">
        <v>10400</v>
      </c>
      <c r="F2136" s="6" t="s">
        <v>6402</v>
      </c>
      <c r="G2136" s="6">
        <v>118</v>
      </c>
      <c r="H2136" s="6">
        <v>832</v>
      </c>
      <c r="I2136" s="6">
        <v>1</v>
      </c>
      <c r="J2136" s="6">
        <v>0</v>
      </c>
      <c r="K2136" s="6">
        <v>0</v>
      </c>
      <c r="L2136" s="6"/>
      <c r="M2136" s="6">
        <v>2022</v>
      </c>
      <c r="N2136" s="6" t="s">
        <v>7732</v>
      </c>
      <c r="O2136" s="6">
        <v>99</v>
      </c>
      <c r="P2136" s="6"/>
      <c r="Q2136" s="6" t="s">
        <v>7733</v>
      </c>
      <c r="R2136" s="6" t="s">
        <v>7734</v>
      </c>
      <c r="S2136" s="6"/>
      <c r="T2136" s="6" t="s">
        <v>940</v>
      </c>
      <c r="U2136">
        <f t="shared" si="33"/>
        <v>2</v>
      </c>
    </row>
    <row r="2137" spans="1:21" x14ac:dyDescent="0.2">
      <c r="A2137" s="6" t="s">
        <v>10397</v>
      </c>
      <c r="B2137" s="6" t="s">
        <v>10398</v>
      </c>
      <c r="C2137" s="6">
        <v>3558066</v>
      </c>
      <c r="D2137" s="6" t="s">
        <v>6908</v>
      </c>
      <c r="E2137" s="6" t="s">
        <v>10401</v>
      </c>
      <c r="F2137" s="6" t="s">
        <v>6402</v>
      </c>
      <c r="G2137" s="6">
        <v>138</v>
      </c>
      <c r="H2137" s="6">
        <v>832</v>
      </c>
      <c r="I2137" s="6">
        <v>0</v>
      </c>
      <c r="J2137" s="6">
        <v>0</v>
      </c>
      <c r="K2137" s="6">
        <v>0</v>
      </c>
      <c r="L2137" s="6"/>
      <c r="M2137" s="6">
        <v>2022</v>
      </c>
      <c r="N2137" s="6" t="s">
        <v>7732</v>
      </c>
      <c r="O2137" s="6">
        <v>99</v>
      </c>
      <c r="P2137" s="6"/>
      <c r="Q2137" s="6" t="s">
        <v>7733</v>
      </c>
      <c r="R2137" s="6" t="s">
        <v>7734</v>
      </c>
      <c r="S2137" s="6"/>
      <c r="T2137" s="6" t="s">
        <v>941</v>
      </c>
      <c r="U2137">
        <f t="shared" si="33"/>
        <v>1</v>
      </c>
    </row>
    <row r="2138" spans="1:21" x14ac:dyDescent="0.2">
      <c r="A2138" s="6" t="s">
        <v>10402</v>
      </c>
      <c r="B2138" s="6" t="s">
        <v>10398</v>
      </c>
      <c r="C2138" s="6">
        <v>3558066</v>
      </c>
      <c r="D2138" s="6" t="s">
        <v>7074</v>
      </c>
      <c r="E2138" s="6" t="s">
        <v>9017</v>
      </c>
      <c r="F2138" s="6" t="s">
        <v>6402</v>
      </c>
      <c r="G2138" s="6">
        <v>588</v>
      </c>
      <c r="H2138" s="6">
        <v>3091</v>
      </c>
      <c r="I2138" s="6">
        <v>1</v>
      </c>
      <c r="J2138" s="6">
        <v>1</v>
      </c>
      <c r="K2138" s="6">
        <v>0</v>
      </c>
      <c r="L2138" s="6"/>
      <c r="M2138" s="6">
        <v>2022</v>
      </c>
      <c r="N2138" s="6" t="s">
        <v>7745</v>
      </c>
      <c r="O2138" s="6">
        <v>99</v>
      </c>
      <c r="P2138" s="6"/>
      <c r="Q2138" s="6" t="s">
        <v>7733</v>
      </c>
      <c r="R2138" s="6" t="s">
        <v>7734</v>
      </c>
      <c r="S2138" s="6"/>
      <c r="T2138" s="6" t="s">
        <v>3848</v>
      </c>
      <c r="U2138">
        <f t="shared" si="33"/>
        <v>10</v>
      </c>
    </row>
    <row r="2139" spans="1:21" x14ac:dyDescent="0.2">
      <c r="A2139" s="6" t="s">
        <v>10402</v>
      </c>
      <c r="B2139" s="6" t="s">
        <v>10398</v>
      </c>
      <c r="C2139" s="6">
        <v>3558066</v>
      </c>
      <c r="D2139" s="6" t="s">
        <v>10403</v>
      </c>
      <c r="E2139" s="6" t="s">
        <v>10404</v>
      </c>
      <c r="F2139" s="6" t="s">
        <v>6402</v>
      </c>
      <c r="G2139" s="6">
        <v>409</v>
      </c>
      <c r="H2139" s="6">
        <v>3091</v>
      </c>
      <c r="I2139" s="6">
        <v>0</v>
      </c>
      <c r="J2139" s="6">
        <v>1</v>
      </c>
      <c r="K2139" s="6">
        <v>0</v>
      </c>
      <c r="L2139" s="6"/>
      <c r="M2139" s="6">
        <v>2022</v>
      </c>
      <c r="N2139" s="6" t="s">
        <v>7745</v>
      </c>
      <c r="O2139" s="6">
        <v>99</v>
      </c>
      <c r="P2139" s="6"/>
      <c r="Q2139" s="6" t="s">
        <v>7733</v>
      </c>
      <c r="R2139" s="6" t="s">
        <v>7734</v>
      </c>
      <c r="S2139" s="6"/>
      <c r="T2139" s="6" t="s">
        <v>3847</v>
      </c>
      <c r="U2139">
        <f t="shared" si="33"/>
        <v>9</v>
      </c>
    </row>
    <row r="2140" spans="1:21" x14ac:dyDescent="0.2">
      <c r="A2140" s="6" t="s">
        <v>10402</v>
      </c>
      <c r="B2140" s="6" t="s">
        <v>10398</v>
      </c>
      <c r="C2140" s="6">
        <v>3558066</v>
      </c>
      <c r="D2140" s="6" t="s">
        <v>10405</v>
      </c>
      <c r="E2140" s="6" t="s">
        <v>6616</v>
      </c>
      <c r="F2140" s="6" t="s">
        <v>6402</v>
      </c>
      <c r="G2140" s="6">
        <v>357</v>
      </c>
      <c r="H2140" s="6">
        <v>3091</v>
      </c>
      <c r="I2140" s="6">
        <v>0</v>
      </c>
      <c r="J2140" s="6">
        <v>0</v>
      </c>
      <c r="K2140" s="6">
        <v>0</v>
      </c>
      <c r="L2140" s="6"/>
      <c r="M2140" s="6">
        <v>2022</v>
      </c>
      <c r="N2140" s="6" t="s">
        <v>7745</v>
      </c>
      <c r="O2140" s="6">
        <v>99</v>
      </c>
      <c r="P2140" s="6"/>
      <c r="Q2140" s="6" t="s">
        <v>7733</v>
      </c>
      <c r="R2140" s="6" t="s">
        <v>7734</v>
      </c>
      <c r="S2140" s="6"/>
      <c r="T2140" s="6" t="s">
        <v>3849</v>
      </c>
      <c r="U2140">
        <f t="shared" si="33"/>
        <v>8</v>
      </c>
    </row>
    <row r="2141" spans="1:21" x14ac:dyDescent="0.2">
      <c r="A2141" s="6" t="s">
        <v>10402</v>
      </c>
      <c r="B2141" s="6" t="s">
        <v>10398</v>
      </c>
      <c r="C2141" s="6">
        <v>3558066</v>
      </c>
      <c r="D2141" s="6" t="s">
        <v>6996</v>
      </c>
      <c r="E2141" s="6" t="s">
        <v>6957</v>
      </c>
      <c r="F2141" s="6" t="s">
        <v>6402</v>
      </c>
      <c r="G2141" s="6">
        <v>172</v>
      </c>
      <c r="H2141" s="6">
        <v>3091</v>
      </c>
      <c r="I2141" s="6">
        <v>0</v>
      </c>
      <c r="J2141" s="6">
        <v>0</v>
      </c>
      <c r="K2141" s="6">
        <v>0</v>
      </c>
      <c r="L2141" s="6"/>
      <c r="M2141" s="6">
        <v>2022</v>
      </c>
      <c r="N2141" s="6" t="s">
        <v>7745</v>
      </c>
      <c r="O2141" s="6">
        <v>99</v>
      </c>
      <c r="P2141" s="6"/>
      <c r="Q2141" s="6" t="s">
        <v>7733</v>
      </c>
      <c r="R2141" s="6" t="s">
        <v>7734</v>
      </c>
      <c r="S2141" s="6"/>
      <c r="T2141" s="6" t="s">
        <v>3850</v>
      </c>
      <c r="U2141">
        <f t="shared" si="33"/>
        <v>7</v>
      </c>
    </row>
    <row r="2142" spans="1:21" x14ac:dyDescent="0.2">
      <c r="A2142" s="6" t="s">
        <v>10402</v>
      </c>
      <c r="B2142" s="6" t="s">
        <v>10398</v>
      </c>
      <c r="C2142" s="6">
        <v>3558066</v>
      </c>
      <c r="D2142" s="6" t="s">
        <v>7569</v>
      </c>
      <c r="E2142" s="6" t="s">
        <v>10406</v>
      </c>
      <c r="F2142" s="6" t="s">
        <v>6402</v>
      </c>
      <c r="G2142" s="6">
        <v>180</v>
      </c>
      <c r="H2142" s="6">
        <v>3091</v>
      </c>
      <c r="I2142" s="6">
        <v>0</v>
      </c>
      <c r="J2142" s="6">
        <v>0</v>
      </c>
      <c r="K2142" s="6">
        <v>0</v>
      </c>
      <c r="L2142" s="6"/>
      <c r="M2142" s="6">
        <v>2022</v>
      </c>
      <c r="N2142" s="6" t="s">
        <v>7745</v>
      </c>
      <c r="O2142" s="6">
        <v>99</v>
      </c>
      <c r="P2142" s="6"/>
      <c r="Q2142" s="6" t="s">
        <v>7733</v>
      </c>
      <c r="R2142" s="6" t="s">
        <v>7734</v>
      </c>
      <c r="S2142" s="6"/>
      <c r="T2142" s="6" t="s">
        <v>3851</v>
      </c>
      <c r="U2142">
        <f t="shared" si="33"/>
        <v>6</v>
      </c>
    </row>
    <row r="2143" spans="1:21" x14ac:dyDescent="0.2">
      <c r="A2143" s="6" t="s">
        <v>10402</v>
      </c>
      <c r="B2143" s="6" t="s">
        <v>10398</v>
      </c>
      <c r="C2143" s="6">
        <v>3558066</v>
      </c>
      <c r="D2143" s="6" t="s">
        <v>6622</v>
      </c>
      <c r="E2143" s="6" t="s">
        <v>10407</v>
      </c>
      <c r="F2143" s="6" t="s">
        <v>6402</v>
      </c>
      <c r="G2143" s="6">
        <v>521</v>
      </c>
      <c r="H2143" s="6">
        <v>3091</v>
      </c>
      <c r="I2143" s="6">
        <v>1</v>
      </c>
      <c r="J2143" s="6">
        <v>1</v>
      </c>
      <c r="K2143" s="6">
        <v>0</v>
      </c>
      <c r="L2143" s="6"/>
      <c r="M2143" s="6">
        <v>2022</v>
      </c>
      <c r="N2143" s="6" t="s">
        <v>7745</v>
      </c>
      <c r="O2143" s="6">
        <v>99</v>
      </c>
      <c r="P2143" s="6"/>
      <c r="Q2143" s="6" t="s">
        <v>7733</v>
      </c>
      <c r="R2143" s="6" t="s">
        <v>7734</v>
      </c>
      <c r="S2143" s="6"/>
      <c r="T2143" s="6" t="s">
        <v>3846</v>
      </c>
      <c r="U2143">
        <f t="shared" si="33"/>
        <v>5</v>
      </c>
    </row>
    <row r="2144" spans="1:21" x14ac:dyDescent="0.2">
      <c r="A2144" s="6" t="s">
        <v>10402</v>
      </c>
      <c r="B2144" s="6" t="s">
        <v>10398</v>
      </c>
      <c r="C2144" s="6">
        <v>3558066</v>
      </c>
      <c r="D2144" s="6" t="s">
        <v>10408</v>
      </c>
      <c r="E2144" s="6" t="s">
        <v>10409</v>
      </c>
      <c r="F2144" s="6" t="s">
        <v>6402</v>
      </c>
      <c r="G2144" s="6">
        <v>496</v>
      </c>
      <c r="H2144" s="6">
        <v>3091</v>
      </c>
      <c r="I2144" s="6">
        <v>0</v>
      </c>
      <c r="J2144" s="6">
        <v>1</v>
      </c>
      <c r="K2144" s="6">
        <v>0</v>
      </c>
      <c r="L2144" s="6"/>
      <c r="M2144" s="6">
        <v>2022</v>
      </c>
      <c r="N2144" s="6" t="s">
        <v>7745</v>
      </c>
      <c r="O2144" s="6">
        <v>99</v>
      </c>
      <c r="P2144" s="6"/>
      <c r="Q2144" s="6" t="s">
        <v>7733</v>
      </c>
      <c r="R2144" s="6" t="s">
        <v>7734</v>
      </c>
      <c r="S2144" s="6"/>
      <c r="T2144" s="6" t="s">
        <v>3845</v>
      </c>
      <c r="U2144">
        <f t="shared" si="33"/>
        <v>4</v>
      </c>
    </row>
    <row r="2145" spans="1:21" x14ac:dyDescent="0.2">
      <c r="A2145" s="6" t="s">
        <v>10402</v>
      </c>
      <c r="B2145" s="6" t="s">
        <v>10398</v>
      </c>
      <c r="C2145" s="6">
        <v>3558066</v>
      </c>
      <c r="D2145" s="6" t="s">
        <v>6425</v>
      </c>
      <c r="E2145" s="6" t="s">
        <v>10410</v>
      </c>
      <c r="F2145" s="6" t="s">
        <v>6402</v>
      </c>
      <c r="G2145" s="6">
        <v>128</v>
      </c>
      <c r="H2145" s="6">
        <v>3091</v>
      </c>
      <c r="I2145" s="6">
        <v>0</v>
      </c>
      <c r="J2145" s="6">
        <v>0</v>
      </c>
      <c r="K2145" s="6">
        <v>0</v>
      </c>
      <c r="L2145" s="6"/>
      <c r="M2145" s="6">
        <v>2022</v>
      </c>
      <c r="N2145" s="6" t="s">
        <v>7745</v>
      </c>
      <c r="O2145" s="6">
        <v>99</v>
      </c>
      <c r="P2145" s="6"/>
      <c r="Q2145" s="6" t="s">
        <v>7733</v>
      </c>
      <c r="R2145" s="6" t="s">
        <v>7734</v>
      </c>
      <c r="S2145" s="6"/>
      <c r="T2145" s="6" t="s">
        <v>3852</v>
      </c>
      <c r="U2145">
        <f t="shared" si="33"/>
        <v>3</v>
      </c>
    </row>
    <row r="2146" spans="1:21" x14ac:dyDescent="0.2">
      <c r="A2146" s="6" t="s">
        <v>10402</v>
      </c>
      <c r="B2146" s="6" t="s">
        <v>10398</v>
      </c>
      <c r="C2146" s="6">
        <v>3558066</v>
      </c>
      <c r="D2146" s="6" t="s">
        <v>10411</v>
      </c>
      <c r="E2146" s="6" t="s">
        <v>10412</v>
      </c>
      <c r="F2146" s="6" t="s">
        <v>6402</v>
      </c>
      <c r="G2146" s="6">
        <v>131</v>
      </c>
      <c r="H2146" s="6">
        <v>3091</v>
      </c>
      <c r="I2146" s="6">
        <v>0</v>
      </c>
      <c r="J2146" s="6">
        <v>0</v>
      </c>
      <c r="K2146" s="6">
        <v>0</v>
      </c>
      <c r="L2146" s="6"/>
      <c r="M2146" s="6">
        <v>2022</v>
      </c>
      <c r="N2146" s="6" t="s">
        <v>7745</v>
      </c>
      <c r="O2146" s="6">
        <v>99</v>
      </c>
      <c r="P2146" s="6"/>
      <c r="Q2146" s="6" t="s">
        <v>7733</v>
      </c>
      <c r="R2146" s="6" t="s">
        <v>7734</v>
      </c>
      <c r="S2146" s="6"/>
      <c r="T2146" s="6" t="s">
        <v>3853</v>
      </c>
      <c r="U2146">
        <f t="shared" si="33"/>
        <v>2</v>
      </c>
    </row>
    <row r="2147" spans="1:21" x14ac:dyDescent="0.2">
      <c r="A2147" s="6" t="s">
        <v>10402</v>
      </c>
      <c r="B2147" s="6" t="s">
        <v>10398</v>
      </c>
      <c r="C2147" s="6">
        <v>3558066</v>
      </c>
      <c r="D2147" s="6" t="s">
        <v>6766</v>
      </c>
      <c r="E2147" s="6" t="s">
        <v>10413</v>
      </c>
      <c r="F2147" s="6" t="s">
        <v>6402</v>
      </c>
      <c r="G2147" s="6">
        <v>109</v>
      </c>
      <c r="H2147" s="6">
        <v>3091</v>
      </c>
      <c r="I2147" s="6">
        <v>0</v>
      </c>
      <c r="J2147" s="6">
        <v>0</v>
      </c>
      <c r="K2147" s="6">
        <v>0</v>
      </c>
      <c r="L2147" s="6"/>
      <c r="M2147" s="6">
        <v>2022</v>
      </c>
      <c r="N2147" s="6" t="s">
        <v>7745</v>
      </c>
      <c r="O2147" s="6">
        <v>99</v>
      </c>
      <c r="P2147" s="6"/>
      <c r="Q2147" s="6" t="s">
        <v>7733</v>
      </c>
      <c r="R2147" s="6" t="s">
        <v>7734</v>
      </c>
      <c r="S2147" s="6"/>
      <c r="T2147" s="6" t="s">
        <v>3854</v>
      </c>
      <c r="U2147">
        <f t="shared" si="33"/>
        <v>1</v>
      </c>
    </row>
    <row r="2148" spans="1:21" x14ac:dyDescent="0.2">
      <c r="A2148" s="6" t="s">
        <v>10414</v>
      </c>
      <c r="B2148" s="6" t="s">
        <v>10415</v>
      </c>
      <c r="C2148" s="6">
        <v>3551011</v>
      </c>
      <c r="D2148" s="6" t="s">
        <v>6406</v>
      </c>
      <c r="E2148" s="6" t="s">
        <v>10416</v>
      </c>
      <c r="F2148" s="6" t="s">
        <v>6402</v>
      </c>
      <c r="G2148" s="6">
        <v>264</v>
      </c>
      <c r="H2148" s="6">
        <v>692</v>
      </c>
      <c r="I2148" s="6">
        <v>1</v>
      </c>
      <c r="J2148" s="6">
        <v>0</v>
      </c>
      <c r="K2148" s="6">
        <v>0</v>
      </c>
      <c r="L2148" s="6"/>
      <c r="M2148" s="6">
        <v>2022</v>
      </c>
      <c r="N2148" s="6" t="s">
        <v>7732</v>
      </c>
      <c r="O2148" s="6">
        <v>99</v>
      </c>
      <c r="P2148" s="6"/>
      <c r="Q2148" s="6" t="s">
        <v>7733</v>
      </c>
      <c r="R2148" s="6" t="s">
        <v>7734</v>
      </c>
      <c r="S2148" s="6"/>
      <c r="T2148" s="6" t="s">
        <v>499</v>
      </c>
      <c r="U2148">
        <f t="shared" si="33"/>
        <v>2</v>
      </c>
    </row>
    <row r="2149" spans="1:21" x14ac:dyDescent="0.2">
      <c r="A2149" s="6" t="s">
        <v>10414</v>
      </c>
      <c r="B2149" s="6" t="s">
        <v>10415</v>
      </c>
      <c r="C2149" s="6">
        <v>3551011</v>
      </c>
      <c r="D2149" s="6" t="s">
        <v>6708</v>
      </c>
      <c r="E2149" s="6" t="s">
        <v>6803</v>
      </c>
      <c r="F2149" s="6" t="s">
        <v>6402</v>
      </c>
      <c r="G2149" s="6">
        <v>428</v>
      </c>
      <c r="H2149" s="6">
        <v>692</v>
      </c>
      <c r="I2149" s="6">
        <v>0</v>
      </c>
      <c r="J2149" s="6">
        <v>1</v>
      </c>
      <c r="K2149" s="6">
        <v>0</v>
      </c>
      <c r="L2149" s="6"/>
      <c r="M2149" s="6">
        <v>2022</v>
      </c>
      <c r="N2149" s="6" t="s">
        <v>7732</v>
      </c>
      <c r="O2149" s="6">
        <v>99</v>
      </c>
      <c r="P2149" s="6"/>
      <c r="Q2149" s="6" t="s">
        <v>7733</v>
      </c>
      <c r="R2149" s="6" t="s">
        <v>7734</v>
      </c>
      <c r="S2149" s="6"/>
      <c r="T2149" s="6" t="s">
        <v>498</v>
      </c>
      <c r="U2149">
        <f t="shared" si="33"/>
        <v>1</v>
      </c>
    </row>
    <row r="2150" spans="1:21" x14ac:dyDescent="0.2">
      <c r="A2150" s="6" t="s">
        <v>10417</v>
      </c>
      <c r="B2150" s="6" t="s">
        <v>10415</v>
      </c>
      <c r="C2150" s="6">
        <v>3551011</v>
      </c>
      <c r="D2150" s="6" t="s">
        <v>6580</v>
      </c>
      <c r="E2150" s="6" t="s">
        <v>6855</v>
      </c>
      <c r="F2150" s="6" t="s">
        <v>6402</v>
      </c>
      <c r="G2150" s="6">
        <v>336</v>
      </c>
      <c r="H2150" s="6">
        <v>2352</v>
      </c>
      <c r="I2150" s="6">
        <v>1</v>
      </c>
      <c r="J2150" s="6">
        <v>1</v>
      </c>
      <c r="K2150" s="6">
        <v>0</v>
      </c>
      <c r="L2150" s="6"/>
      <c r="M2150" s="6">
        <v>2022</v>
      </c>
      <c r="N2150" s="6" t="s">
        <v>7745</v>
      </c>
      <c r="O2150" s="6">
        <v>99</v>
      </c>
      <c r="P2150" s="6"/>
      <c r="Q2150" s="6" t="s">
        <v>7733</v>
      </c>
      <c r="R2150" s="6" t="s">
        <v>7734</v>
      </c>
      <c r="S2150" s="6"/>
      <c r="T2150" s="6" t="s">
        <v>1625</v>
      </c>
      <c r="U2150">
        <f t="shared" si="33"/>
        <v>10</v>
      </c>
    </row>
    <row r="2151" spans="1:21" x14ac:dyDescent="0.2">
      <c r="A2151" s="6" t="s">
        <v>10417</v>
      </c>
      <c r="B2151" s="6" t="s">
        <v>10415</v>
      </c>
      <c r="C2151" s="6">
        <v>3551011</v>
      </c>
      <c r="D2151" s="6" t="s">
        <v>10418</v>
      </c>
      <c r="E2151" s="6" t="s">
        <v>7062</v>
      </c>
      <c r="F2151" s="6" t="s">
        <v>6402</v>
      </c>
      <c r="G2151" s="6">
        <v>219</v>
      </c>
      <c r="H2151" s="6">
        <v>2352</v>
      </c>
      <c r="I2151" s="6">
        <v>1</v>
      </c>
      <c r="J2151" s="6">
        <v>0</v>
      </c>
      <c r="K2151" s="6">
        <v>0</v>
      </c>
      <c r="L2151" s="6"/>
      <c r="M2151" s="6">
        <v>2022</v>
      </c>
      <c r="N2151" s="6" t="s">
        <v>7745</v>
      </c>
      <c r="O2151" s="6">
        <v>99</v>
      </c>
      <c r="P2151" s="6"/>
      <c r="Q2151" s="6" t="s">
        <v>7733</v>
      </c>
      <c r="R2151" s="6" t="s">
        <v>7734</v>
      </c>
      <c r="S2151" s="6"/>
      <c r="T2151" s="6" t="s">
        <v>1626</v>
      </c>
      <c r="U2151">
        <f t="shared" si="33"/>
        <v>9</v>
      </c>
    </row>
    <row r="2152" spans="1:21" x14ac:dyDescent="0.2">
      <c r="A2152" s="6" t="s">
        <v>10417</v>
      </c>
      <c r="B2152" s="6" t="s">
        <v>10415</v>
      </c>
      <c r="C2152" s="6">
        <v>3551011</v>
      </c>
      <c r="D2152" s="6" t="s">
        <v>10419</v>
      </c>
      <c r="E2152" s="6" t="s">
        <v>10420</v>
      </c>
      <c r="F2152" s="6" t="s">
        <v>6402</v>
      </c>
      <c r="G2152" s="6">
        <v>100</v>
      </c>
      <c r="H2152" s="6">
        <v>2352</v>
      </c>
      <c r="I2152" s="6">
        <v>0</v>
      </c>
      <c r="J2152" s="6">
        <v>0</v>
      </c>
      <c r="K2152" s="6">
        <v>0</v>
      </c>
      <c r="L2152" s="6"/>
      <c r="M2152" s="6">
        <v>2022</v>
      </c>
      <c r="N2152" s="6" t="s">
        <v>7745</v>
      </c>
      <c r="O2152" s="6">
        <v>99</v>
      </c>
      <c r="P2152" s="6"/>
      <c r="Q2152" s="6" t="s">
        <v>7733</v>
      </c>
      <c r="R2152" s="6" t="s">
        <v>7734</v>
      </c>
      <c r="S2152" s="6"/>
      <c r="T2152" s="6" t="s">
        <v>1627</v>
      </c>
      <c r="U2152">
        <f t="shared" si="33"/>
        <v>8</v>
      </c>
    </row>
    <row r="2153" spans="1:21" x14ac:dyDescent="0.2">
      <c r="A2153" s="6" t="s">
        <v>10417</v>
      </c>
      <c r="B2153" s="6" t="s">
        <v>10415</v>
      </c>
      <c r="C2153" s="6">
        <v>3551011</v>
      </c>
      <c r="D2153" s="6" t="s">
        <v>6958</v>
      </c>
      <c r="E2153" s="6" t="s">
        <v>10421</v>
      </c>
      <c r="F2153" s="6" t="s">
        <v>6402</v>
      </c>
      <c r="G2153" s="6">
        <v>375</v>
      </c>
      <c r="H2153" s="6">
        <v>2352</v>
      </c>
      <c r="I2153" s="6">
        <v>0</v>
      </c>
      <c r="J2153" s="6">
        <v>1</v>
      </c>
      <c r="K2153" s="6">
        <v>0</v>
      </c>
      <c r="L2153" s="6"/>
      <c r="M2153" s="6">
        <v>2022</v>
      </c>
      <c r="N2153" s="6" t="s">
        <v>7745</v>
      </c>
      <c r="O2153" s="6">
        <v>99</v>
      </c>
      <c r="P2153" s="6"/>
      <c r="Q2153" s="6" t="s">
        <v>7733</v>
      </c>
      <c r="R2153" s="6" t="s">
        <v>7734</v>
      </c>
      <c r="S2153" s="6"/>
      <c r="T2153" s="6" t="s">
        <v>1624</v>
      </c>
      <c r="U2153">
        <f t="shared" si="33"/>
        <v>7</v>
      </c>
    </row>
    <row r="2154" spans="1:21" x14ac:dyDescent="0.2">
      <c r="A2154" s="6" t="s">
        <v>10417</v>
      </c>
      <c r="B2154" s="6" t="s">
        <v>10415</v>
      </c>
      <c r="C2154" s="6">
        <v>3551011</v>
      </c>
      <c r="D2154" s="6" t="s">
        <v>10422</v>
      </c>
      <c r="E2154" s="6" t="s">
        <v>6847</v>
      </c>
      <c r="F2154" s="6" t="s">
        <v>6402</v>
      </c>
      <c r="G2154" s="6">
        <v>472</v>
      </c>
      <c r="H2154" s="6">
        <v>2352</v>
      </c>
      <c r="I2154" s="6">
        <v>0</v>
      </c>
      <c r="J2154" s="6">
        <v>1</v>
      </c>
      <c r="K2154" s="6">
        <v>0</v>
      </c>
      <c r="L2154" s="6"/>
      <c r="M2154" s="6">
        <v>2022</v>
      </c>
      <c r="N2154" s="6" t="s">
        <v>7745</v>
      </c>
      <c r="O2154" s="6">
        <v>99</v>
      </c>
      <c r="P2154" s="6"/>
      <c r="Q2154" s="6" t="s">
        <v>7733</v>
      </c>
      <c r="R2154" s="6" t="s">
        <v>7734</v>
      </c>
      <c r="S2154" s="6"/>
      <c r="T2154" s="6" t="s">
        <v>1623</v>
      </c>
      <c r="U2154">
        <f t="shared" si="33"/>
        <v>6</v>
      </c>
    </row>
    <row r="2155" spans="1:21" x14ac:dyDescent="0.2">
      <c r="A2155" s="6" t="s">
        <v>10417</v>
      </c>
      <c r="B2155" s="6" t="s">
        <v>10415</v>
      </c>
      <c r="C2155" s="6">
        <v>3551011</v>
      </c>
      <c r="D2155" s="6" t="s">
        <v>9637</v>
      </c>
      <c r="E2155" s="6" t="s">
        <v>10423</v>
      </c>
      <c r="F2155" s="6" t="s">
        <v>6402</v>
      </c>
      <c r="G2155" s="6">
        <v>63</v>
      </c>
      <c r="H2155" s="6">
        <v>2352</v>
      </c>
      <c r="I2155" s="6">
        <v>0</v>
      </c>
      <c r="J2155" s="6">
        <v>0</v>
      </c>
      <c r="K2155" s="6">
        <v>0</v>
      </c>
      <c r="L2155" s="6"/>
      <c r="M2155" s="6">
        <v>2022</v>
      </c>
      <c r="N2155" s="6" t="s">
        <v>7745</v>
      </c>
      <c r="O2155" s="6">
        <v>99</v>
      </c>
      <c r="P2155" s="6"/>
      <c r="Q2155" s="6" t="s">
        <v>7733</v>
      </c>
      <c r="R2155" s="6" t="s">
        <v>7734</v>
      </c>
      <c r="S2155" s="6"/>
      <c r="T2155" s="6" t="s">
        <v>1628</v>
      </c>
      <c r="U2155">
        <f t="shared" si="33"/>
        <v>5</v>
      </c>
    </row>
    <row r="2156" spans="1:21" x14ac:dyDescent="0.2">
      <c r="A2156" s="6" t="s">
        <v>10417</v>
      </c>
      <c r="B2156" s="6" t="s">
        <v>10415</v>
      </c>
      <c r="C2156" s="6">
        <v>3551011</v>
      </c>
      <c r="D2156" s="6" t="s">
        <v>6656</v>
      </c>
      <c r="E2156" s="6" t="s">
        <v>10424</v>
      </c>
      <c r="F2156" s="6" t="s">
        <v>6402</v>
      </c>
      <c r="G2156" s="6">
        <v>301</v>
      </c>
      <c r="H2156" s="6">
        <v>2352</v>
      </c>
      <c r="I2156" s="6">
        <v>0</v>
      </c>
      <c r="J2156" s="6">
        <v>1</v>
      </c>
      <c r="K2156" s="6">
        <v>0</v>
      </c>
      <c r="L2156" s="6"/>
      <c r="M2156" s="6">
        <v>2022</v>
      </c>
      <c r="N2156" s="6" t="s">
        <v>7745</v>
      </c>
      <c r="O2156" s="6">
        <v>99</v>
      </c>
      <c r="P2156" s="6"/>
      <c r="Q2156" s="6" t="s">
        <v>7733</v>
      </c>
      <c r="R2156" s="6" t="s">
        <v>7734</v>
      </c>
      <c r="S2156" s="6"/>
      <c r="T2156" s="6" t="s">
        <v>1622</v>
      </c>
      <c r="U2156">
        <f t="shared" si="33"/>
        <v>4</v>
      </c>
    </row>
    <row r="2157" spans="1:21" x14ac:dyDescent="0.2">
      <c r="A2157" s="6" t="s">
        <v>10417</v>
      </c>
      <c r="B2157" s="6" t="s">
        <v>10415</v>
      </c>
      <c r="C2157" s="6">
        <v>3551011</v>
      </c>
      <c r="D2157" s="6" t="s">
        <v>7022</v>
      </c>
      <c r="E2157" s="6" t="s">
        <v>10425</v>
      </c>
      <c r="F2157" s="6" t="s">
        <v>6402</v>
      </c>
      <c r="G2157" s="6">
        <v>159</v>
      </c>
      <c r="H2157" s="6">
        <v>2352</v>
      </c>
      <c r="I2157" s="6">
        <v>0</v>
      </c>
      <c r="J2157" s="6">
        <v>0</v>
      </c>
      <c r="K2157" s="6">
        <v>0</v>
      </c>
      <c r="L2157" s="6"/>
      <c r="M2157" s="6">
        <v>2022</v>
      </c>
      <c r="N2157" s="6" t="s">
        <v>7745</v>
      </c>
      <c r="O2157" s="6">
        <v>99</v>
      </c>
      <c r="P2157" s="6"/>
      <c r="Q2157" s="6" t="s">
        <v>7733</v>
      </c>
      <c r="R2157" s="6" t="s">
        <v>7734</v>
      </c>
      <c r="S2157" s="6"/>
      <c r="T2157" s="6" t="s">
        <v>1629</v>
      </c>
      <c r="U2157">
        <f t="shared" si="33"/>
        <v>3</v>
      </c>
    </row>
    <row r="2158" spans="1:21" x14ac:dyDescent="0.2">
      <c r="A2158" s="6" t="s">
        <v>10417</v>
      </c>
      <c r="B2158" s="6" t="s">
        <v>10415</v>
      </c>
      <c r="C2158" s="6">
        <v>3551011</v>
      </c>
      <c r="D2158" s="6" t="s">
        <v>7550</v>
      </c>
      <c r="E2158" s="6" t="s">
        <v>6941</v>
      </c>
      <c r="F2158" s="6" t="s">
        <v>6402</v>
      </c>
      <c r="G2158" s="6">
        <v>156</v>
      </c>
      <c r="H2158" s="6">
        <v>2352</v>
      </c>
      <c r="I2158" s="6">
        <v>0</v>
      </c>
      <c r="J2158" s="6">
        <v>0</v>
      </c>
      <c r="K2158" s="6">
        <v>0</v>
      </c>
      <c r="L2158" s="6"/>
      <c r="M2158" s="6">
        <v>2022</v>
      </c>
      <c r="N2158" s="6" t="s">
        <v>7745</v>
      </c>
      <c r="O2158" s="6">
        <v>99</v>
      </c>
      <c r="P2158" s="6"/>
      <c r="Q2158" s="6" t="s">
        <v>7733</v>
      </c>
      <c r="R2158" s="6" t="s">
        <v>7734</v>
      </c>
      <c r="S2158" s="6"/>
      <c r="T2158" s="6" t="s">
        <v>1630</v>
      </c>
      <c r="U2158">
        <f t="shared" si="33"/>
        <v>2</v>
      </c>
    </row>
    <row r="2159" spans="1:21" x14ac:dyDescent="0.2">
      <c r="A2159" s="6" t="s">
        <v>10417</v>
      </c>
      <c r="B2159" s="6" t="s">
        <v>10415</v>
      </c>
      <c r="C2159" s="6">
        <v>3551011</v>
      </c>
      <c r="D2159" s="6" t="s">
        <v>7264</v>
      </c>
      <c r="E2159" s="6" t="s">
        <v>10426</v>
      </c>
      <c r="F2159" s="6" t="s">
        <v>6402</v>
      </c>
      <c r="G2159" s="6">
        <v>171</v>
      </c>
      <c r="H2159" s="6">
        <v>2352</v>
      </c>
      <c r="I2159" s="6">
        <v>0</v>
      </c>
      <c r="J2159" s="6">
        <v>0</v>
      </c>
      <c r="K2159" s="6">
        <v>0</v>
      </c>
      <c r="L2159" s="6"/>
      <c r="M2159" s="6">
        <v>2022</v>
      </c>
      <c r="N2159" s="6" t="s">
        <v>7745</v>
      </c>
      <c r="O2159" s="6">
        <v>99</v>
      </c>
      <c r="P2159" s="6"/>
      <c r="Q2159" s="6" t="s">
        <v>7733</v>
      </c>
      <c r="R2159" s="6" t="s">
        <v>7734</v>
      </c>
      <c r="S2159" s="6"/>
      <c r="T2159" s="6" t="s">
        <v>20068</v>
      </c>
      <c r="U2159">
        <f t="shared" si="33"/>
        <v>1</v>
      </c>
    </row>
    <row r="2160" spans="1:21" x14ac:dyDescent="0.2">
      <c r="A2160" s="6" t="s">
        <v>10427</v>
      </c>
      <c r="B2160" s="6" t="s">
        <v>8971</v>
      </c>
      <c r="C2160" s="6">
        <v>3519028</v>
      </c>
      <c r="D2160" s="6" t="s">
        <v>10428</v>
      </c>
      <c r="E2160" s="6" t="s">
        <v>10429</v>
      </c>
      <c r="F2160" s="6" t="s">
        <v>6402</v>
      </c>
      <c r="G2160" s="6">
        <v>1492</v>
      </c>
      <c r="H2160" s="6">
        <v>59634</v>
      </c>
      <c r="I2160" s="6">
        <v>0</v>
      </c>
      <c r="J2160" s="6">
        <v>0</v>
      </c>
      <c r="K2160" s="6">
        <v>0</v>
      </c>
      <c r="L2160" s="6"/>
      <c r="M2160" s="6">
        <v>2022</v>
      </c>
      <c r="N2160" s="6" t="s">
        <v>7732</v>
      </c>
      <c r="O2160" s="6">
        <v>99</v>
      </c>
      <c r="P2160" s="6"/>
      <c r="Q2160" s="6" t="s">
        <v>7733</v>
      </c>
      <c r="R2160" s="6" t="s">
        <v>7734</v>
      </c>
      <c r="S2160" s="6"/>
      <c r="T2160" s="6" t="s">
        <v>1358</v>
      </c>
      <c r="U2160">
        <f t="shared" si="33"/>
        <v>7</v>
      </c>
    </row>
    <row r="2161" spans="1:21" x14ac:dyDescent="0.2">
      <c r="A2161" s="6" t="s">
        <v>10427</v>
      </c>
      <c r="B2161" s="6" t="s">
        <v>8971</v>
      </c>
      <c r="C2161" s="6">
        <v>3519028</v>
      </c>
      <c r="D2161" s="6" t="s">
        <v>10430</v>
      </c>
      <c r="E2161" s="6" t="s">
        <v>10431</v>
      </c>
      <c r="F2161" s="6" t="s">
        <v>6402</v>
      </c>
      <c r="G2161" s="6">
        <v>22699</v>
      </c>
      <c r="H2161" s="6">
        <v>59634</v>
      </c>
      <c r="I2161" s="6">
        <v>0</v>
      </c>
      <c r="J2161" s="6">
        <v>1</v>
      </c>
      <c r="K2161" s="6">
        <v>0</v>
      </c>
      <c r="L2161" s="6"/>
      <c r="M2161" s="6">
        <v>2022</v>
      </c>
      <c r="N2161" s="6" t="s">
        <v>7732</v>
      </c>
      <c r="O2161" s="6">
        <v>99</v>
      </c>
      <c r="P2161" s="6"/>
      <c r="Q2161" s="6" t="s">
        <v>7733</v>
      </c>
      <c r="R2161" s="6" t="s">
        <v>7734</v>
      </c>
      <c r="S2161" s="6"/>
      <c r="T2161" s="6" t="s">
        <v>1357</v>
      </c>
      <c r="U2161">
        <f t="shared" si="33"/>
        <v>6</v>
      </c>
    </row>
    <row r="2162" spans="1:21" x14ac:dyDescent="0.2">
      <c r="A2162" s="6" t="s">
        <v>10427</v>
      </c>
      <c r="B2162" s="6" t="s">
        <v>8971</v>
      </c>
      <c r="C2162" s="6">
        <v>3519028</v>
      </c>
      <c r="D2162" s="6" t="s">
        <v>6997</v>
      </c>
      <c r="E2162" s="6" t="s">
        <v>10432</v>
      </c>
      <c r="F2162" s="6" t="s">
        <v>6402</v>
      </c>
      <c r="G2162" s="6">
        <v>7591</v>
      </c>
      <c r="H2162" s="6">
        <v>59634</v>
      </c>
      <c r="I2162" s="6">
        <v>0</v>
      </c>
      <c r="J2162" s="6">
        <v>0</v>
      </c>
      <c r="K2162" s="6">
        <v>0</v>
      </c>
      <c r="L2162" s="6"/>
      <c r="M2162" s="6">
        <v>2022</v>
      </c>
      <c r="N2162" s="6" t="s">
        <v>7732</v>
      </c>
      <c r="O2162" s="6">
        <v>99</v>
      </c>
      <c r="P2162" s="6"/>
      <c r="Q2162" s="6" t="s">
        <v>7733</v>
      </c>
      <c r="R2162" s="6" t="s">
        <v>7734</v>
      </c>
      <c r="S2162" s="6"/>
      <c r="T2162" s="6" t="s">
        <v>1359</v>
      </c>
      <c r="U2162">
        <f t="shared" si="33"/>
        <v>5</v>
      </c>
    </row>
    <row r="2163" spans="1:21" x14ac:dyDescent="0.2">
      <c r="A2163" s="6" t="s">
        <v>10427</v>
      </c>
      <c r="B2163" s="6" t="s">
        <v>8971</v>
      </c>
      <c r="C2163" s="6">
        <v>3519028</v>
      </c>
      <c r="D2163" s="6" t="s">
        <v>10433</v>
      </c>
      <c r="E2163" s="6" t="s">
        <v>10434</v>
      </c>
      <c r="F2163" s="6" t="s">
        <v>6402</v>
      </c>
      <c r="G2163" s="6">
        <v>21848</v>
      </c>
      <c r="H2163" s="6">
        <v>59634</v>
      </c>
      <c r="I2163" s="6">
        <v>0</v>
      </c>
      <c r="J2163" s="6">
        <v>0</v>
      </c>
      <c r="K2163" s="6">
        <v>0</v>
      </c>
      <c r="L2163" s="6"/>
      <c r="M2163" s="6">
        <v>2022</v>
      </c>
      <c r="N2163" s="6" t="s">
        <v>7732</v>
      </c>
      <c r="O2163" s="6">
        <v>99</v>
      </c>
      <c r="P2163" s="6"/>
      <c r="Q2163" s="6" t="s">
        <v>7733</v>
      </c>
      <c r="R2163" s="6" t="s">
        <v>7734</v>
      </c>
      <c r="S2163" s="6"/>
      <c r="T2163" s="6" t="s">
        <v>1360</v>
      </c>
      <c r="U2163">
        <f t="shared" si="33"/>
        <v>4</v>
      </c>
    </row>
    <row r="2164" spans="1:21" x14ac:dyDescent="0.2">
      <c r="A2164" s="6" t="s">
        <v>10427</v>
      </c>
      <c r="B2164" s="6" t="s">
        <v>8971</v>
      </c>
      <c r="C2164" s="6">
        <v>3519028</v>
      </c>
      <c r="D2164" s="6" t="s">
        <v>6597</v>
      </c>
      <c r="E2164" s="6" t="s">
        <v>10435</v>
      </c>
      <c r="F2164" s="6" t="s">
        <v>6402</v>
      </c>
      <c r="G2164" s="6">
        <v>880</v>
      </c>
      <c r="H2164" s="6">
        <v>59634</v>
      </c>
      <c r="I2164" s="6">
        <v>0</v>
      </c>
      <c r="J2164" s="6">
        <v>0</v>
      </c>
      <c r="K2164" s="6">
        <v>0</v>
      </c>
      <c r="L2164" s="6"/>
      <c r="M2164" s="6">
        <v>2022</v>
      </c>
      <c r="N2164" s="6" t="s">
        <v>7732</v>
      </c>
      <c r="O2164" s="6">
        <v>99</v>
      </c>
      <c r="P2164" s="6"/>
      <c r="Q2164" s="6" t="s">
        <v>7733</v>
      </c>
      <c r="R2164" s="6" t="s">
        <v>7734</v>
      </c>
      <c r="S2164" s="6"/>
      <c r="T2164" s="6" t="s">
        <v>1361</v>
      </c>
      <c r="U2164">
        <f t="shared" si="33"/>
        <v>3</v>
      </c>
    </row>
    <row r="2165" spans="1:21" x14ac:dyDescent="0.2">
      <c r="A2165" s="6" t="s">
        <v>10427</v>
      </c>
      <c r="B2165" s="6" t="s">
        <v>8971</v>
      </c>
      <c r="C2165" s="6">
        <v>3519028</v>
      </c>
      <c r="D2165" s="6" t="s">
        <v>10436</v>
      </c>
      <c r="E2165" s="6" t="s">
        <v>10437</v>
      </c>
      <c r="F2165" s="6" t="s">
        <v>6402</v>
      </c>
      <c r="G2165" s="6">
        <v>2427</v>
      </c>
      <c r="H2165" s="6">
        <v>59634</v>
      </c>
      <c r="I2165" s="6">
        <v>0</v>
      </c>
      <c r="J2165" s="6">
        <v>0</v>
      </c>
      <c r="K2165" s="6">
        <v>0</v>
      </c>
      <c r="L2165" s="6"/>
      <c r="M2165" s="6">
        <v>2022</v>
      </c>
      <c r="N2165" s="6" t="s">
        <v>7732</v>
      </c>
      <c r="O2165" s="6">
        <v>99</v>
      </c>
      <c r="P2165" s="6"/>
      <c r="Q2165" s="6" t="s">
        <v>7733</v>
      </c>
      <c r="R2165" s="6" t="s">
        <v>7734</v>
      </c>
      <c r="S2165" s="6"/>
      <c r="T2165" s="6" t="s">
        <v>1362</v>
      </c>
      <c r="U2165">
        <f t="shared" si="33"/>
        <v>2</v>
      </c>
    </row>
    <row r="2166" spans="1:21" x14ac:dyDescent="0.2">
      <c r="A2166" s="6" t="s">
        <v>10438</v>
      </c>
      <c r="B2166" s="6" t="s">
        <v>8971</v>
      </c>
      <c r="C2166" s="6">
        <v>3519028</v>
      </c>
      <c r="D2166" s="6" t="s">
        <v>6436</v>
      </c>
      <c r="E2166" s="6" t="s">
        <v>10439</v>
      </c>
      <c r="F2166" s="6" t="s">
        <v>6402</v>
      </c>
      <c r="G2166" s="6">
        <v>27937</v>
      </c>
      <c r="H2166" s="6">
        <v>166260</v>
      </c>
      <c r="I2166" s="6">
        <v>1</v>
      </c>
      <c r="J2166" s="6">
        <v>1</v>
      </c>
      <c r="K2166" s="6">
        <v>0</v>
      </c>
      <c r="L2166" s="6"/>
      <c r="M2166" s="6">
        <v>2022</v>
      </c>
      <c r="N2166" s="6" t="s">
        <v>8310</v>
      </c>
      <c r="O2166" s="6">
        <v>99</v>
      </c>
      <c r="P2166" s="6"/>
      <c r="Q2166" s="6" t="s">
        <v>7733</v>
      </c>
      <c r="R2166" s="6" t="s">
        <v>7734</v>
      </c>
      <c r="S2166" s="6"/>
      <c r="T2166" s="6" t="s">
        <v>5998</v>
      </c>
      <c r="U2166">
        <f t="shared" si="33"/>
        <v>9</v>
      </c>
    </row>
    <row r="2167" spans="1:21" x14ac:dyDescent="0.2">
      <c r="A2167" s="6" t="s">
        <v>10438</v>
      </c>
      <c r="B2167" s="6" t="s">
        <v>8971</v>
      </c>
      <c r="C2167" s="6">
        <v>3519028</v>
      </c>
      <c r="D2167" s="6" t="s">
        <v>10440</v>
      </c>
      <c r="E2167" s="6" t="s">
        <v>10441</v>
      </c>
      <c r="F2167" s="6" t="s">
        <v>6402</v>
      </c>
      <c r="G2167" s="6">
        <v>12298</v>
      </c>
      <c r="H2167" s="6">
        <v>166260</v>
      </c>
      <c r="I2167" s="6">
        <v>0</v>
      </c>
      <c r="J2167" s="6">
        <v>0</v>
      </c>
      <c r="K2167" s="6">
        <v>0</v>
      </c>
      <c r="L2167" s="6"/>
      <c r="M2167" s="6">
        <v>2022</v>
      </c>
      <c r="N2167" s="6" t="s">
        <v>8310</v>
      </c>
      <c r="O2167" s="6">
        <v>99</v>
      </c>
      <c r="P2167" s="6"/>
      <c r="Q2167" s="6" t="s">
        <v>7733</v>
      </c>
      <c r="R2167" s="6" t="s">
        <v>7734</v>
      </c>
      <c r="S2167" s="6"/>
      <c r="T2167" s="6" t="s">
        <v>5999</v>
      </c>
      <c r="U2167">
        <f t="shared" si="33"/>
        <v>8</v>
      </c>
    </row>
    <row r="2168" spans="1:21" x14ac:dyDescent="0.2">
      <c r="A2168" s="6" t="s">
        <v>10438</v>
      </c>
      <c r="B2168" s="6" t="s">
        <v>8971</v>
      </c>
      <c r="C2168" s="6">
        <v>3519028</v>
      </c>
      <c r="D2168" s="6" t="s">
        <v>7069</v>
      </c>
      <c r="E2168" s="6" t="s">
        <v>6772</v>
      </c>
      <c r="F2168" s="6" t="s">
        <v>6402</v>
      </c>
      <c r="G2168" s="6">
        <v>28398</v>
      </c>
      <c r="H2168" s="6">
        <v>166260</v>
      </c>
      <c r="I2168" s="6">
        <v>1</v>
      </c>
      <c r="J2168" s="6">
        <v>1</v>
      </c>
      <c r="K2168" s="6">
        <v>0</v>
      </c>
      <c r="L2168" s="6"/>
      <c r="M2168" s="6">
        <v>2022</v>
      </c>
      <c r="N2168" s="6" t="s">
        <v>8310</v>
      </c>
      <c r="O2168" s="6">
        <v>99</v>
      </c>
      <c r="P2168" s="6"/>
      <c r="Q2168" s="6" t="s">
        <v>7733</v>
      </c>
      <c r="R2168" s="6" t="s">
        <v>7734</v>
      </c>
      <c r="S2168" s="6"/>
      <c r="T2168" s="6" t="s">
        <v>5997</v>
      </c>
      <c r="U2168">
        <f t="shared" si="33"/>
        <v>7</v>
      </c>
    </row>
    <row r="2169" spans="1:21" x14ac:dyDescent="0.2">
      <c r="A2169" s="6" t="s">
        <v>10438</v>
      </c>
      <c r="B2169" s="6" t="s">
        <v>8971</v>
      </c>
      <c r="C2169" s="6">
        <v>3519028</v>
      </c>
      <c r="D2169" s="6" t="s">
        <v>10442</v>
      </c>
      <c r="E2169" s="6" t="s">
        <v>10434</v>
      </c>
      <c r="F2169" s="6" t="s">
        <v>6402</v>
      </c>
      <c r="G2169" s="6">
        <v>19564</v>
      </c>
      <c r="H2169" s="6">
        <v>166260</v>
      </c>
      <c r="I2169" s="6">
        <v>0</v>
      </c>
      <c r="J2169" s="6">
        <v>1</v>
      </c>
      <c r="K2169" s="6">
        <v>0</v>
      </c>
      <c r="L2169" s="6"/>
      <c r="M2169" s="6">
        <v>2022</v>
      </c>
      <c r="N2169" s="6" t="s">
        <v>8310</v>
      </c>
      <c r="O2169" s="6">
        <v>99</v>
      </c>
      <c r="P2169" s="6"/>
      <c r="Q2169" s="6" t="s">
        <v>7733</v>
      </c>
      <c r="R2169" s="6" t="s">
        <v>7734</v>
      </c>
      <c r="S2169" s="6"/>
      <c r="T2169" s="6" t="s">
        <v>5996</v>
      </c>
      <c r="U2169">
        <f t="shared" si="33"/>
        <v>6</v>
      </c>
    </row>
    <row r="2170" spans="1:21" x14ac:dyDescent="0.2">
      <c r="A2170" s="6" t="s">
        <v>10438</v>
      </c>
      <c r="B2170" s="6" t="s">
        <v>8971</v>
      </c>
      <c r="C2170" s="6">
        <v>3519028</v>
      </c>
      <c r="D2170" s="6" t="s">
        <v>6671</v>
      </c>
      <c r="E2170" s="6" t="s">
        <v>10443</v>
      </c>
      <c r="F2170" s="6" t="s">
        <v>6402</v>
      </c>
      <c r="G2170" s="6">
        <v>9524</v>
      </c>
      <c r="H2170" s="6">
        <v>166260</v>
      </c>
      <c r="I2170" s="6">
        <v>0</v>
      </c>
      <c r="J2170" s="6">
        <v>0</v>
      </c>
      <c r="K2170" s="6">
        <v>0</v>
      </c>
      <c r="L2170" s="6"/>
      <c r="M2170" s="6">
        <v>2022</v>
      </c>
      <c r="N2170" s="6" t="s">
        <v>8310</v>
      </c>
      <c r="O2170" s="6">
        <v>99</v>
      </c>
      <c r="P2170" s="6"/>
      <c r="Q2170" s="6" t="s">
        <v>7733</v>
      </c>
      <c r="R2170" s="6" t="s">
        <v>7734</v>
      </c>
      <c r="S2170" s="6"/>
      <c r="T2170" s="6" t="s">
        <v>6000</v>
      </c>
      <c r="U2170">
        <f t="shared" si="33"/>
        <v>5</v>
      </c>
    </row>
    <row r="2171" spans="1:21" x14ac:dyDescent="0.2">
      <c r="A2171" s="6" t="s">
        <v>10438</v>
      </c>
      <c r="B2171" s="6" t="s">
        <v>8971</v>
      </c>
      <c r="C2171" s="6">
        <v>3519028</v>
      </c>
      <c r="D2171" s="6" t="s">
        <v>7119</v>
      </c>
      <c r="E2171" s="6" t="s">
        <v>7419</v>
      </c>
      <c r="F2171" s="6" t="s">
        <v>6402</v>
      </c>
      <c r="G2171" s="6">
        <v>18467</v>
      </c>
      <c r="H2171" s="6">
        <v>166260</v>
      </c>
      <c r="I2171" s="6">
        <v>0</v>
      </c>
      <c r="J2171" s="6">
        <v>0</v>
      </c>
      <c r="K2171" s="6">
        <v>0</v>
      </c>
      <c r="L2171" s="6"/>
      <c r="M2171" s="6">
        <v>2022</v>
      </c>
      <c r="N2171" s="6" t="s">
        <v>8310</v>
      </c>
      <c r="O2171" s="6">
        <v>99</v>
      </c>
      <c r="P2171" s="6"/>
      <c r="Q2171" s="6" t="s">
        <v>7733</v>
      </c>
      <c r="R2171" s="6" t="s">
        <v>7734</v>
      </c>
      <c r="S2171" s="6"/>
      <c r="T2171" s="6" t="s">
        <v>6001</v>
      </c>
      <c r="U2171">
        <f t="shared" si="33"/>
        <v>4</v>
      </c>
    </row>
    <row r="2172" spans="1:21" x14ac:dyDescent="0.2">
      <c r="A2172" s="6" t="s">
        <v>10438</v>
      </c>
      <c r="B2172" s="6" t="s">
        <v>8971</v>
      </c>
      <c r="C2172" s="6">
        <v>3519028</v>
      </c>
      <c r="D2172" s="6" t="s">
        <v>6471</v>
      </c>
      <c r="E2172" s="6" t="s">
        <v>10444</v>
      </c>
      <c r="F2172" s="6" t="s">
        <v>6402</v>
      </c>
      <c r="G2172" s="6">
        <v>12502</v>
      </c>
      <c r="H2172" s="6">
        <v>166260</v>
      </c>
      <c r="I2172" s="6">
        <v>0</v>
      </c>
      <c r="J2172" s="6">
        <v>0</v>
      </c>
      <c r="K2172" s="6">
        <v>0</v>
      </c>
      <c r="L2172" s="6"/>
      <c r="M2172" s="6">
        <v>2022</v>
      </c>
      <c r="N2172" s="6" t="s">
        <v>8310</v>
      </c>
      <c r="O2172" s="6">
        <v>99</v>
      </c>
      <c r="P2172" s="6"/>
      <c r="Q2172" s="6" t="s">
        <v>7733</v>
      </c>
      <c r="R2172" s="6" t="s">
        <v>7734</v>
      </c>
      <c r="S2172" s="6"/>
      <c r="T2172" s="6" t="s">
        <v>6002</v>
      </c>
      <c r="U2172">
        <f t="shared" si="33"/>
        <v>3</v>
      </c>
    </row>
    <row r="2173" spans="1:21" x14ac:dyDescent="0.2">
      <c r="A2173" s="6" t="s">
        <v>10438</v>
      </c>
      <c r="B2173" s="6" t="s">
        <v>8971</v>
      </c>
      <c r="C2173" s="6">
        <v>3519028</v>
      </c>
      <c r="D2173" s="6" t="s">
        <v>7653</v>
      </c>
      <c r="E2173" s="6" t="s">
        <v>10445</v>
      </c>
      <c r="F2173" s="6" t="s">
        <v>6402</v>
      </c>
      <c r="G2173" s="6">
        <v>27457</v>
      </c>
      <c r="H2173" s="6">
        <v>166260</v>
      </c>
      <c r="I2173" s="6">
        <v>1</v>
      </c>
      <c r="J2173" s="6">
        <v>1</v>
      </c>
      <c r="K2173" s="6">
        <v>0</v>
      </c>
      <c r="L2173" s="6"/>
      <c r="M2173" s="6">
        <v>2022</v>
      </c>
      <c r="N2173" s="6" t="s">
        <v>8310</v>
      </c>
      <c r="O2173" s="6">
        <v>99</v>
      </c>
      <c r="P2173" s="6"/>
      <c r="Q2173" s="6" t="s">
        <v>7733</v>
      </c>
      <c r="R2173" s="6" t="s">
        <v>7734</v>
      </c>
      <c r="S2173" s="6"/>
      <c r="T2173" s="6" t="s">
        <v>5995</v>
      </c>
      <c r="U2173">
        <f t="shared" si="33"/>
        <v>2</v>
      </c>
    </row>
    <row r="2174" spans="1:21" x14ac:dyDescent="0.2">
      <c r="A2174" s="6" t="s">
        <v>10438</v>
      </c>
      <c r="B2174" s="6" t="s">
        <v>8971</v>
      </c>
      <c r="C2174" s="6">
        <v>3519028</v>
      </c>
      <c r="D2174" s="6" t="s">
        <v>6434</v>
      </c>
      <c r="E2174" s="6" t="s">
        <v>10446</v>
      </c>
      <c r="F2174" s="6" t="s">
        <v>6402</v>
      </c>
      <c r="G2174" s="6">
        <v>10113</v>
      </c>
      <c r="H2174" s="6">
        <v>166260</v>
      </c>
      <c r="I2174" s="6">
        <v>0</v>
      </c>
      <c r="J2174" s="6">
        <v>0</v>
      </c>
      <c r="K2174" s="6">
        <v>0</v>
      </c>
      <c r="L2174" s="6"/>
      <c r="M2174" s="6">
        <v>2022</v>
      </c>
      <c r="N2174" s="6" t="s">
        <v>8310</v>
      </c>
      <c r="O2174" s="6">
        <v>99</v>
      </c>
      <c r="P2174" s="6"/>
      <c r="Q2174" s="6" t="s">
        <v>7733</v>
      </c>
      <c r="R2174" s="6" t="s">
        <v>7734</v>
      </c>
      <c r="S2174" s="6"/>
      <c r="T2174" s="6" t="s">
        <v>6003</v>
      </c>
      <c r="U2174">
        <f t="shared" si="33"/>
        <v>1</v>
      </c>
    </row>
    <row r="2175" spans="1:21" x14ac:dyDescent="0.2">
      <c r="A2175" s="6" t="s">
        <v>10447</v>
      </c>
      <c r="B2175" s="6" t="s">
        <v>8971</v>
      </c>
      <c r="C2175" s="6">
        <v>3519028</v>
      </c>
      <c r="D2175" s="6" t="s">
        <v>7106</v>
      </c>
      <c r="E2175" s="6" t="s">
        <v>10448</v>
      </c>
      <c r="F2175" s="6" t="s">
        <v>6402</v>
      </c>
      <c r="G2175" s="6">
        <v>8771</v>
      </c>
      <c r="H2175" s="6">
        <v>13553</v>
      </c>
      <c r="I2175" s="6">
        <v>1</v>
      </c>
      <c r="J2175" s="6">
        <v>1</v>
      </c>
      <c r="K2175" s="6">
        <v>0</v>
      </c>
      <c r="L2175" s="6"/>
      <c r="M2175" s="6">
        <v>2022</v>
      </c>
      <c r="N2175" s="6" t="s">
        <v>7745</v>
      </c>
      <c r="O2175" s="6">
        <v>1</v>
      </c>
      <c r="P2175" s="6"/>
      <c r="Q2175" s="6" t="s">
        <v>7733</v>
      </c>
      <c r="R2175" s="6" t="s">
        <v>7734</v>
      </c>
      <c r="S2175" s="6"/>
      <c r="T2175" s="6" t="s">
        <v>5994</v>
      </c>
      <c r="U2175">
        <f t="shared" si="33"/>
        <v>6</v>
      </c>
    </row>
    <row r="2176" spans="1:21" x14ac:dyDescent="0.2">
      <c r="A2176" s="6" t="s">
        <v>10447</v>
      </c>
      <c r="B2176" s="6" t="s">
        <v>8971</v>
      </c>
      <c r="C2176" s="6">
        <v>3519028</v>
      </c>
      <c r="D2176" s="6" t="s">
        <v>10449</v>
      </c>
      <c r="E2176" s="6" t="s">
        <v>10450</v>
      </c>
      <c r="F2176" s="6" t="s">
        <v>6402</v>
      </c>
      <c r="G2176" s="6">
        <v>645</v>
      </c>
      <c r="H2176" s="6">
        <v>13553</v>
      </c>
      <c r="I2176" s="6">
        <v>0</v>
      </c>
      <c r="J2176" s="6">
        <v>0</v>
      </c>
      <c r="K2176" s="6">
        <v>0</v>
      </c>
      <c r="L2176" s="6"/>
      <c r="M2176" s="6">
        <v>2022</v>
      </c>
      <c r="N2176" s="6" t="s">
        <v>7745</v>
      </c>
      <c r="O2176" s="6">
        <v>1</v>
      </c>
      <c r="P2176" s="6"/>
      <c r="Q2176" s="6" t="s">
        <v>7733</v>
      </c>
      <c r="R2176" s="6" t="s">
        <v>7734</v>
      </c>
      <c r="S2176" s="6"/>
      <c r="T2176" s="6" t="s">
        <v>6004</v>
      </c>
      <c r="U2176">
        <f t="shared" si="33"/>
        <v>5</v>
      </c>
    </row>
    <row r="2177" spans="1:21" x14ac:dyDescent="0.2">
      <c r="A2177" s="6" t="s">
        <v>10447</v>
      </c>
      <c r="B2177" s="6" t="s">
        <v>8971</v>
      </c>
      <c r="C2177" s="6">
        <v>3519028</v>
      </c>
      <c r="D2177" s="6" t="s">
        <v>7463</v>
      </c>
      <c r="E2177" s="6" t="s">
        <v>10451</v>
      </c>
      <c r="F2177" s="6" t="s">
        <v>6402</v>
      </c>
      <c r="G2177" s="6">
        <v>828</v>
      </c>
      <c r="H2177" s="6">
        <v>13553</v>
      </c>
      <c r="I2177" s="6">
        <v>0</v>
      </c>
      <c r="J2177" s="6">
        <v>0</v>
      </c>
      <c r="K2177" s="6">
        <v>0</v>
      </c>
      <c r="L2177" s="6"/>
      <c r="M2177" s="6">
        <v>2022</v>
      </c>
      <c r="N2177" s="6" t="s">
        <v>7745</v>
      </c>
      <c r="O2177" s="6">
        <v>1</v>
      </c>
      <c r="P2177" s="6"/>
      <c r="Q2177" s="6" t="s">
        <v>7733</v>
      </c>
      <c r="R2177" s="6" t="s">
        <v>7734</v>
      </c>
      <c r="S2177" s="6"/>
      <c r="T2177" s="6" t="s">
        <v>6005</v>
      </c>
      <c r="U2177">
        <f t="shared" si="33"/>
        <v>4</v>
      </c>
    </row>
    <row r="2178" spans="1:21" x14ac:dyDescent="0.2">
      <c r="A2178" s="6" t="s">
        <v>10447</v>
      </c>
      <c r="B2178" s="6" t="s">
        <v>8971</v>
      </c>
      <c r="C2178" s="6">
        <v>3519028</v>
      </c>
      <c r="D2178" s="6" t="s">
        <v>10452</v>
      </c>
      <c r="E2178" s="6" t="s">
        <v>10453</v>
      </c>
      <c r="F2178" s="6" t="s">
        <v>6402</v>
      </c>
      <c r="G2178" s="6">
        <v>523</v>
      </c>
      <c r="H2178" s="6">
        <v>13553</v>
      </c>
      <c r="I2178" s="6">
        <v>0</v>
      </c>
      <c r="J2178" s="6">
        <v>0</v>
      </c>
      <c r="K2178" s="6">
        <v>0</v>
      </c>
      <c r="L2178" s="6"/>
      <c r="M2178" s="6">
        <v>2022</v>
      </c>
      <c r="N2178" s="6" t="s">
        <v>7745</v>
      </c>
      <c r="O2178" s="6">
        <v>1</v>
      </c>
      <c r="P2178" s="6"/>
      <c r="Q2178" s="6" t="s">
        <v>7733</v>
      </c>
      <c r="R2178" s="6" t="s">
        <v>7734</v>
      </c>
      <c r="S2178" s="6"/>
      <c r="T2178" s="6" t="s">
        <v>6006</v>
      </c>
      <c r="U2178">
        <f t="shared" si="33"/>
        <v>3</v>
      </c>
    </row>
    <row r="2179" spans="1:21" x14ac:dyDescent="0.2">
      <c r="A2179" s="6" t="s">
        <v>10447</v>
      </c>
      <c r="B2179" s="6" t="s">
        <v>8971</v>
      </c>
      <c r="C2179" s="6">
        <v>3519028</v>
      </c>
      <c r="D2179" s="6" t="s">
        <v>10454</v>
      </c>
      <c r="E2179" s="6" t="s">
        <v>10455</v>
      </c>
      <c r="F2179" s="6" t="s">
        <v>6402</v>
      </c>
      <c r="G2179" s="6">
        <v>766</v>
      </c>
      <c r="H2179" s="6">
        <v>13553</v>
      </c>
      <c r="I2179" s="6">
        <v>0</v>
      </c>
      <c r="J2179" s="6">
        <v>0</v>
      </c>
      <c r="K2179" s="6">
        <v>0</v>
      </c>
      <c r="L2179" s="6"/>
      <c r="M2179" s="6">
        <v>2022</v>
      </c>
      <c r="N2179" s="6" t="s">
        <v>7745</v>
      </c>
      <c r="O2179" s="6">
        <v>1</v>
      </c>
      <c r="P2179" s="6"/>
      <c r="Q2179" s="6" t="s">
        <v>7733</v>
      </c>
      <c r="R2179" s="6" t="s">
        <v>7734</v>
      </c>
      <c r="S2179" s="6"/>
      <c r="T2179" s="6" t="s">
        <v>6007</v>
      </c>
      <c r="U2179">
        <f t="shared" ref="U2179:U2242" si="34">COUNTIF(A2179:A8479,A2179)</f>
        <v>2</v>
      </c>
    </row>
    <row r="2180" spans="1:21" x14ac:dyDescent="0.2">
      <c r="A2180" s="6" t="s">
        <v>10447</v>
      </c>
      <c r="B2180" s="6" t="s">
        <v>8971</v>
      </c>
      <c r="C2180" s="6">
        <v>3519028</v>
      </c>
      <c r="D2180" s="6" t="s">
        <v>9908</v>
      </c>
      <c r="E2180" s="6" t="s">
        <v>10456</v>
      </c>
      <c r="F2180" s="6" t="s">
        <v>6402</v>
      </c>
      <c r="G2180" s="6">
        <v>2020</v>
      </c>
      <c r="H2180" s="6">
        <v>13553</v>
      </c>
      <c r="I2180" s="6">
        <v>0</v>
      </c>
      <c r="J2180" s="6">
        <v>0</v>
      </c>
      <c r="K2180" s="6">
        <v>0</v>
      </c>
      <c r="L2180" s="6"/>
      <c r="M2180" s="6">
        <v>2022</v>
      </c>
      <c r="N2180" s="6" t="s">
        <v>7745</v>
      </c>
      <c r="O2180" s="6">
        <v>1</v>
      </c>
      <c r="P2180" s="6"/>
      <c r="Q2180" s="6" t="s">
        <v>7733</v>
      </c>
      <c r="R2180" s="6" t="s">
        <v>7734</v>
      </c>
      <c r="S2180" s="6"/>
      <c r="T2180" s="6" t="s">
        <v>6008</v>
      </c>
      <c r="U2180">
        <f t="shared" si="34"/>
        <v>1</v>
      </c>
    </row>
    <row r="2181" spans="1:21" x14ac:dyDescent="0.2">
      <c r="A2181" s="6" t="s">
        <v>10457</v>
      </c>
      <c r="B2181" s="6" t="s">
        <v>8971</v>
      </c>
      <c r="C2181" s="6">
        <v>3519028</v>
      </c>
      <c r="D2181" s="6" t="s">
        <v>6570</v>
      </c>
      <c r="E2181" s="6" t="s">
        <v>10458</v>
      </c>
      <c r="F2181" s="6" t="s">
        <v>6402</v>
      </c>
      <c r="G2181" s="6">
        <v>1150</v>
      </c>
      <c r="H2181" s="6">
        <v>13409</v>
      </c>
      <c r="I2181" s="6">
        <v>0</v>
      </c>
      <c r="J2181" s="6">
        <v>0</v>
      </c>
      <c r="K2181" s="6">
        <v>0</v>
      </c>
      <c r="L2181" s="6"/>
      <c r="M2181" s="6">
        <v>2022</v>
      </c>
      <c r="N2181" s="6" t="s">
        <v>7745</v>
      </c>
      <c r="O2181" s="6">
        <v>2</v>
      </c>
      <c r="P2181" s="6"/>
      <c r="Q2181" s="6" t="s">
        <v>7733</v>
      </c>
      <c r="R2181" s="6" t="s">
        <v>7734</v>
      </c>
      <c r="S2181" s="6"/>
      <c r="T2181" s="6" t="s">
        <v>6009</v>
      </c>
      <c r="U2181">
        <f t="shared" si="34"/>
        <v>6</v>
      </c>
    </row>
    <row r="2182" spans="1:21" x14ac:dyDescent="0.2">
      <c r="A2182" s="6" t="s">
        <v>10457</v>
      </c>
      <c r="B2182" s="6" t="s">
        <v>8971</v>
      </c>
      <c r="C2182" s="6">
        <v>3519028</v>
      </c>
      <c r="D2182" s="6" t="s">
        <v>6717</v>
      </c>
      <c r="E2182" s="6" t="s">
        <v>10459</v>
      </c>
      <c r="F2182" s="6" t="s">
        <v>6402</v>
      </c>
      <c r="G2182" s="6">
        <v>4042</v>
      </c>
      <c r="H2182" s="6">
        <v>13409</v>
      </c>
      <c r="I2182" s="6">
        <v>1</v>
      </c>
      <c r="J2182" s="6">
        <v>0</v>
      </c>
      <c r="K2182" s="6">
        <v>0</v>
      </c>
      <c r="L2182" s="6"/>
      <c r="M2182" s="6">
        <v>2022</v>
      </c>
      <c r="N2182" s="6" t="s">
        <v>7745</v>
      </c>
      <c r="O2182" s="6">
        <v>2</v>
      </c>
      <c r="P2182" s="6"/>
      <c r="Q2182" s="6" t="s">
        <v>7733</v>
      </c>
      <c r="R2182" s="6" t="s">
        <v>7734</v>
      </c>
      <c r="S2182" s="6"/>
      <c r="T2182" s="6" t="s">
        <v>6010</v>
      </c>
      <c r="U2182">
        <f t="shared" si="34"/>
        <v>5</v>
      </c>
    </row>
    <row r="2183" spans="1:21" x14ac:dyDescent="0.2">
      <c r="A2183" s="6" t="s">
        <v>10457</v>
      </c>
      <c r="B2183" s="6" t="s">
        <v>8971</v>
      </c>
      <c r="C2183" s="6">
        <v>3519028</v>
      </c>
      <c r="D2183" s="6" t="s">
        <v>10460</v>
      </c>
      <c r="E2183" s="6" t="s">
        <v>10461</v>
      </c>
      <c r="F2183" s="6" t="s">
        <v>6402</v>
      </c>
      <c r="G2183" s="6">
        <v>433</v>
      </c>
      <c r="H2183" s="6">
        <v>13409</v>
      </c>
      <c r="I2183" s="6">
        <v>0</v>
      </c>
      <c r="J2183" s="6">
        <v>0</v>
      </c>
      <c r="K2183" s="6">
        <v>0</v>
      </c>
      <c r="L2183" s="6"/>
      <c r="M2183" s="6">
        <v>2022</v>
      </c>
      <c r="N2183" s="6" t="s">
        <v>7745</v>
      </c>
      <c r="O2183" s="6">
        <v>2</v>
      </c>
      <c r="P2183" s="6"/>
      <c r="Q2183" s="6" t="s">
        <v>7733</v>
      </c>
      <c r="R2183" s="6" t="s">
        <v>7734</v>
      </c>
      <c r="S2183" s="6"/>
      <c r="T2183" s="6" t="s">
        <v>6011</v>
      </c>
      <c r="U2183">
        <f t="shared" si="34"/>
        <v>4</v>
      </c>
    </row>
    <row r="2184" spans="1:21" x14ac:dyDescent="0.2">
      <c r="A2184" s="6" t="s">
        <v>10457</v>
      </c>
      <c r="B2184" s="6" t="s">
        <v>8971</v>
      </c>
      <c r="C2184" s="6">
        <v>3519028</v>
      </c>
      <c r="D2184" s="6" t="s">
        <v>10462</v>
      </c>
      <c r="E2184" s="6" t="s">
        <v>8773</v>
      </c>
      <c r="F2184" s="6" t="s">
        <v>6402</v>
      </c>
      <c r="G2184" s="6">
        <v>277</v>
      </c>
      <c r="H2184" s="6">
        <v>13409</v>
      </c>
      <c r="I2184" s="6">
        <v>0</v>
      </c>
      <c r="J2184" s="6">
        <v>0</v>
      </c>
      <c r="K2184" s="6">
        <v>0</v>
      </c>
      <c r="L2184" s="6"/>
      <c r="M2184" s="6">
        <v>2022</v>
      </c>
      <c r="N2184" s="6" t="s">
        <v>7745</v>
      </c>
      <c r="O2184" s="6">
        <v>2</v>
      </c>
      <c r="P2184" s="6"/>
      <c r="Q2184" s="6" t="s">
        <v>7733</v>
      </c>
      <c r="R2184" s="6" t="s">
        <v>7734</v>
      </c>
      <c r="S2184" s="6"/>
      <c r="T2184" s="6" t="s">
        <v>6012</v>
      </c>
      <c r="U2184">
        <f t="shared" si="34"/>
        <v>3</v>
      </c>
    </row>
    <row r="2185" spans="1:21" x14ac:dyDescent="0.2">
      <c r="A2185" s="6" t="s">
        <v>10457</v>
      </c>
      <c r="B2185" s="6" t="s">
        <v>8971</v>
      </c>
      <c r="C2185" s="6">
        <v>3519028</v>
      </c>
      <c r="D2185" s="6" t="s">
        <v>10463</v>
      </c>
      <c r="E2185" s="6" t="s">
        <v>6422</v>
      </c>
      <c r="F2185" s="6" t="s">
        <v>6402</v>
      </c>
      <c r="G2185" s="6">
        <v>278</v>
      </c>
      <c r="H2185" s="6">
        <v>13409</v>
      </c>
      <c r="I2185" s="6">
        <v>0</v>
      </c>
      <c r="J2185" s="6">
        <v>0</v>
      </c>
      <c r="K2185" s="6">
        <v>0</v>
      </c>
      <c r="L2185" s="6"/>
      <c r="M2185" s="6">
        <v>2022</v>
      </c>
      <c r="N2185" s="6" t="s">
        <v>7745</v>
      </c>
      <c r="O2185" s="6">
        <v>2</v>
      </c>
      <c r="P2185" s="6"/>
      <c r="Q2185" s="6" t="s">
        <v>7733</v>
      </c>
      <c r="R2185" s="6" t="s">
        <v>7734</v>
      </c>
      <c r="S2185" s="6"/>
      <c r="T2185" s="6" t="s">
        <v>6013</v>
      </c>
      <c r="U2185">
        <f t="shared" si="34"/>
        <v>2</v>
      </c>
    </row>
    <row r="2186" spans="1:21" x14ac:dyDescent="0.2">
      <c r="A2186" s="6" t="s">
        <v>10457</v>
      </c>
      <c r="B2186" s="6" t="s">
        <v>8971</v>
      </c>
      <c r="C2186" s="6">
        <v>3519028</v>
      </c>
      <c r="D2186" s="6" t="s">
        <v>10464</v>
      </c>
      <c r="E2186" s="6" t="s">
        <v>10465</v>
      </c>
      <c r="F2186" s="6" t="s">
        <v>6402</v>
      </c>
      <c r="G2186" s="6">
        <v>7229</v>
      </c>
      <c r="H2186" s="6">
        <v>13409</v>
      </c>
      <c r="I2186" s="6">
        <v>0</v>
      </c>
      <c r="J2186" s="6">
        <v>1</v>
      </c>
      <c r="K2186" s="6">
        <v>0</v>
      </c>
      <c r="L2186" s="6"/>
      <c r="M2186" s="6">
        <v>2022</v>
      </c>
      <c r="N2186" s="6" t="s">
        <v>7745</v>
      </c>
      <c r="O2186" s="6">
        <v>2</v>
      </c>
      <c r="P2186" s="6"/>
      <c r="Q2186" s="6" t="s">
        <v>7733</v>
      </c>
      <c r="R2186" s="6" t="s">
        <v>7734</v>
      </c>
      <c r="S2186" s="6"/>
      <c r="T2186" s="6" t="s">
        <v>5993</v>
      </c>
      <c r="U2186">
        <f t="shared" si="34"/>
        <v>1</v>
      </c>
    </row>
    <row r="2187" spans="1:21" x14ac:dyDescent="0.2">
      <c r="A2187" s="6" t="s">
        <v>10466</v>
      </c>
      <c r="B2187" s="6" t="s">
        <v>8971</v>
      </c>
      <c r="C2187" s="6">
        <v>3519028</v>
      </c>
      <c r="D2187" s="6" t="s">
        <v>10467</v>
      </c>
      <c r="E2187" s="6" t="s">
        <v>10468</v>
      </c>
      <c r="F2187" s="6" t="s">
        <v>6402</v>
      </c>
      <c r="G2187" s="6">
        <v>6643</v>
      </c>
      <c r="H2187" s="6">
        <v>12867</v>
      </c>
      <c r="I2187" s="6">
        <v>1</v>
      </c>
      <c r="J2187" s="6">
        <v>1</v>
      </c>
      <c r="K2187" s="6">
        <v>0</v>
      </c>
      <c r="L2187" s="6"/>
      <c r="M2187" s="6">
        <v>2022</v>
      </c>
      <c r="N2187" s="6" t="s">
        <v>7745</v>
      </c>
      <c r="O2187" s="6">
        <v>3</v>
      </c>
      <c r="P2187" s="6"/>
      <c r="Q2187" s="6" t="s">
        <v>7733</v>
      </c>
      <c r="R2187" s="6" t="s">
        <v>7734</v>
      </c>
      <c r="S2187" s="6"/>
      <c r="T2187" s="6" t="s">
        <v>5992</v>
      </c>
      <c r="U2187">
        <f t="shared" si="34"/>
        <v>6</v>
      </c>
    </row>
    <row r="2188" spans="1:21" x14ac:dyDescent="0.2">
      <c r="A2188" s="6" t="s">
        <v>10466</v>
      </c>
      <c r="B2188" s="6" t="s">
        <v>8971</v>
      </c>
      <c r="C2188" s="6">
        <v>3519028</v>
      </c>
      <c r="D2188" s="6" t="s">
        <v>7405</v>
      </c>
      <c r="E2188" s="6" t="s">
        <v>10469</v>
      </c>
      <c r="F2188" s="6" t="s">
        <v>6402</v>
      </c>
      <c r="G2188" s="6">
        <v>2373</v>
      </c>
      <c r="H2188" s="6">
        <v>12867</v>
      </c>
      <c r="I2188" s="6">
        <v>0</v>
      </c>
      <c r="J2188" s="6">
        <v>0</v>
      </c>
      <c r="K2188" s="6">
        <v>0</v>
      </c>
      <c r="L2188" s="6"/>
      <c r="M2188" s="6">
        <v>2022</v>
      </c>
      <c r="N2188" s="6" t="s">
        <v>7745</v>
      </c>
      <c r="O2188" s="6">
        <v>3</v>
      </c>
      <c r="P2188" s="6"/>
      <c r="Q2188" s="6" t="s">
        <v>7733</v>
      </c>
      <c r="R2188" s="6" t="s">
        <v>7734</v>
      </c>
      <c r="S2188" s="6"/>
      <c r="T2188" s="6" t="s">
        <v>6014</v>
      </c>
      <c r="U2188">
        <f t="shared" si="34"/>
        <v>5</v>
      </c>
    </row>
    <row r="2189" spans="1:21" x14ac:dyDescent="0.2">
      <c r="A2189" s="6" t="s">
        <v>10466</v>
      </c>
      <c r="B2189" s="6" t="s">
        <v>8971</v>
      </c>
      <c r="C2189" s="6">
        <v>3519028</v>
      </c>
      <c r="D2189" s="6" t="s">
        <v>6717</v>
      </c>
      <c r="E2189" s="6" t="s">
        <v>10470</v>
      </c>
      <c r="F2189" s="6" t="s">
        <v>6402</v>
      </c>
      <c r="G2189" s="6">
        <v>665</v>
      </c>
      <c r="H2189" s="6">
        <v>12867</v>
      </c>
      <c r="I2189" s="6">
        <v>0</v>
      </c>
      <c r="J2189" s="6">
        <v>0</v>
      </c>
      <c r="K2189" s="6">
        <v>0</v>
      </c>
      <c r="L2189" s="6"/>
      <c r="M2189" s="6">
        <v>2022</v>
      </c>
      <c r="N2189" s="6" t="s">
        <v>7745</v>
      </c>
      <c r="O2189" s="6">
        <v>3</v>
      </c>
      <c r="P2189" s="6"/>
      <c r="Q2189" s="6" t="s">
        <v>7733</v>
      </c>
      <c r="R2189" s="6" t="s">
        <v>7734</v>
      </c>
      <c r="S2189" s="6"/>
      <c r="T2189" s="6" t="s">
        <v>20069</v>
      </c>
      <c r="U2189">
        <f t="shared" si="34"/>
        <v>4</v>
      </c>
    </row>
    <row r="2190" spans="1:21" x14ac:dyDescent="0.2">
      <c r="A2190" s="6" t="s">
        <v>10466</v>
      </c>
      <c r="B2190" s="6" t="s">
        <v>8971</v>
      </c>
      <c r="C2190" s="6">
        <v>3519028</v>
      </c>
      <c r="D2190" s="6" t="s">
        <v>10471</v>
      </c>
      <c r="E2190" s="6" t="s">
        <v>10472</v>
      </c>
      <c r="F2190" s="6" t="s">
        <v>6402</v>
      </c>
      <c r="G2190" s="6">
        <v>86</v>
      </c>
      <c r="H2190" s="6">
        <v>12867</v>
      </c>
      <c r="I2190" s="6">
        <v>0</v>
      </c>
      <c r="J2190" s="6">
        <v>0</v>
      </c>
      <c r="K2190" s="6">
        <v>0</v>
      </c>
      <c r="L2190" s="6"/>
      <c r="M2190" s="6">
        <v>2022</v>
      </c>
      <c r="N2190" s="6" t="s">
        <v>7745</v>
      </c>
      <c r="O2190" s="6">
        <v>3</v>
      </c>
      <c r="P2190" s="6"/>
      <c r="Q2190" s="6" t="s">
        <v>7733</v>
      </c>
      <c r="R2190" s="6" t="s">
        <v>7734</v>
      </c>
      <c r="S2190" s="6"/>
      <c r="T2190" s="6" t="s">
        <v>20070</v>
      </c>
      <c r="U2190">
        <f t="shared" si="34"/>
        <v>3</v>
      </c>
    </row>
    <row r="2191" spans="1:21" x14ac:dyDescent="0.2">
      <c r="A2191" s="6" t="s">
        <v>10466</v>
      </c>
      <c r="B2191" s="6" t="s">
        <v>8971</v>
      </c>
      <c r="C2191" s="6">
        <v>3519028</v>
      </c>
      <c r="D2191" s="6" t="s">
        <v>7653</v>
      </c>
      <c r="E2191" s="6" t="s">
        <v>7384</v>
      </c>
      <c r="F2191" s="6" t="s">
        <v>6402</v>
      </c>
      <c r="G2191" s="6">
        <v>693</v>
      </c>
      <c r="H2191" s="6">
        <v>12867</v>
      </c>
      <c r="I2191" s="6">
        <v>0</v>
      </c>
      <c r="J2191" s="6">
        <v>0</v>
      </c>
      <c r="K2191" s="6">
        <v>0</v>
      </c>
      <c r="L2191" s="6"/>
      <c r="M2191" s="6">
        <v>2022</v>
      </c>
      <c r="N2191" s="6" t="s">
        <v>7745</v>
      </c>
      <c r="O2191" s="6">
        <v>3</v>
      </c>
      <c r="P2191" s="6"/>
      <c r="Q2191" s="6" t="s">
        <v>7733</v>
      </c>
      <c r="R2191" s="6" t="s">
        <v>7734</v>
      </c>
      <c r="S2191" s="6"/>
      <c r="T2191" s="6" t="s">
        <v>20071</v>
      </c>
      <c r="U2191">
        <f t="shared" si="34"/>
        <v>2</v>
      </c>
    </row>
    <row r="2192" spans="1:21" x14ac:dyDescent="0.2">
      <c r="A2192" s="6" t="s">
        <v>10466</v>
      </c>
      <c r="B2192" s="6" t="s">
        <v>8971</v>
      </c>
      <c r="C2192" s="6">
        <v>3519028</v>
      </c>
      <c r="D2192" s="6" t="s">
        <v>10473</v>
      </c>
      <c r="E2192" s="6" t="s">
        <v>10474</v>
      </c>
      <c r="F2192" s="6" t="s">
        <v>6402</v>
      </c>
      <c r="G2192" s="6">
        <v>2407</v>
      </c>
      <c r="H2192" s="6">
        <v>12867</v>
      </c>
      <c r="I2192" s="6">
        <v>0</v>
      </c>
      <c r="J2192" s="6">
        <v>0</v>
      </c>
      <c r="K2192" s="6">
        <v>0</v>
      </c>
      <c r="L2192" s="6"/>
      <c r="M2192" s="6">
        <v>2022</v>
      </c>
      <c r="N2192" s="6" t="s">
        <v>7745</v>
      </c>
      <c r="O2192" s="6">
        <v>3</v>
      </c>
      <c r="P2192" s="6"/>
      <c r="Q2192" s="6" t="s">
        <v>7733</v>
      </c>
      <c r="R2192" s="6" t="s">
        <v>7734</v>
      </c>
      <c r="S2192" s="6"/>
      <c r="T2192" s="6" t="s">
        <v>20072</v>
      </c>
      <c r="U2192">
        <f t="shared" si="34"/>
        <v>1</v>
      </c>
    </row>
    <row r="2193" spans="1:21" x14ac:dyDescent="0.2">
      <c r="A2193" s="6" t="s">
        <v>10475</v>
      </c>
      <c r="B2193" s="6" t="s">
        <v>8971</v>
      </c>
      <c r="C2193" s="6">
        <v>3519028</v>
      </c>
      <c r="D2193" s="6" t="s">
        <v>6548</v>
      </c>
      <c r="E2193" s="6" t="s">
        <v>10476</v>
      </c>
      <c r="F2193" s="6" t="s">
        <v>6402</v>
      </c>
      <c r="G2193" s="6">
        <v>2705</v>
      </c>
      <c r="H2193" s="6">
        <v>6985</v>
      </c>
      <c r="I2193" s="6">
        <v>0</v>
      </c>
      <c r="J2193" s="6">
        <v>1</v>
      </c>
      <c r="K2193" s="6">
        <v>0</v>
      </c>
      <c r="L2193" s="6"/>
      <c r="M2193" s="6">
        <v>2022</v>
      </c>
      <c r="N2193" s="6" t="s">
        <v>7745</v>
      </c>
      <c r="O2193" s="6">
        <v>4</v>
      </c>
      <c r="P2193" s="6"/>
      <c r="Q2193" s="6" t="s">
        <v>7733</v>
      </c>
      <c r="R2193" s="6" t="s">
        <v>7734</v>
      </c>
      <c r="S2193" s="6"/>
      <c r="T2193" s="6" t="s">
        <v>5991</v>
      </c>
      <c r="U2193">
        <f t="shared" si="34"/>
        <v>6</v>
      </c>
    </row>
    <row r="2194" spans="1:21" x14ac:dyDescent="0.2">
      <c r="A2194" s="6" t="s">
        <v>10475</v>
      </c>
      <c r="B2194" s="6" t="s">
        <v>8971</v>
      </c>
      <c r="C2194" s="6">
        <v>3519028</v>
      </c>
      <c r="D2194" s="6" t="s">
        <v>10477</v>
      </c>
      <c r="E2194" s="6" t="s">
        <v>10478</v>
      </c>
      <c r="F2194" s="6" t="s">
        <v>6402</v>
      </c>
      <c r="G2194" s="6">
        <v>562</v>
      </c>
      <c r="H2194" s="6">
        <v>6985</v>
      </c>
      <c r="I2194" s="6">
        <v>0</v>
      </c>
      <c r="J2194" s="6">
        <v>0</v>
      </c>
      <c r="K2194" s="6">
        <v>0</v>
      </c>
      <c r="L2194" s="6"/>
      <c r="M2194" s="6">
        <v>2022</v>
      </c>
      <c r="N2194" s="6" t="s">
        <v>7745</v>
      </c>
      <c r="O2194" s="6">
        <v>4</v>
      </c>
      <c r="P2194" s="6"/>
      <c r="Q2194" s="6" t="s">
        <v>7733</v>
      </c>
      <c r="R2194" s="6" t="s">
        <v>7734</v>
      </c>
      <c r="S2194" s="6"/>
      <c r="T2194" s="6" t="s">
        <v>20073</v>
      </c>
      <c r="U2194">
        <f t="shared" si="34"/>
        <v>5</v>
      </c>
    </row>
    <row r="2195" spans="1:21" x14ac:dyDescent="0.2">
      <c r="A2195" s="6" t="s">
        <v>10475</v>
      </c>
      <c r="B2195" s="6" t="s">
        <v>8971</v>
      </c>
      <c r="C2195" s="6">
        <v>3519028</v>
      </c>
      <c r="D2195" s="6" t="s">
        <v>9644</v>
      </c>
      <c r="E2195" s="6" t="s">
        <v>10445</v>
      </c>
      <c r="F2195" s="6" t="s">
        <v>6402</v>
      </c>
      <c r="G2195" s="6">
        <v>1071</v>
      </c>
      <c r="H2195" s="6">
        <v>6985</v>
      </c>
      <c r="I2195" s="6">
        <v>0</v>
      </c>
      <c r="J2195" s="6">
        <v>0</v>
      </c>
      <c r="K2195" s="6">
        <v>0</v>
      </c>
      <c r="L2195" s="6"/>
      <c r="M2195" s="6">
        <v>2022</v>
      </c>
      <c r="N2195" s="6" t="s">
        <v>7745</v>
      </c>
      <c r="O2195" s="6">
        <v>4</v>
      </c>
      <c r="P2195" s="6"/>
      <c r="Q2195" s="6" t="s">
        <v>7733</v>
      </c>
      <c r="R2195" s="6" t="s">
        <v>7734</v>
      </c>
      <c r="S2195" s="6"/>
      <c r="T2195" s="6" t="s">
        <v>20074</v>
      </c>
      <c r="U2195">
        <f t="shared" si="34"/>
        <v>4</v>
      </c>
    </row>
    <row r="2196" spans="1:21" x14ac:dyDescent="0.2">
      <c r="A2196" s="6" t="s">
        <v>10475</v>
      </c>
      <c r="B2196" s="6" t="s">
        <v>8971</v>
      </c>
      <c r="C2196" s="6">
        <v>3519028</v>
      </c>
      <c r="D2196" s="6" t="s">
        <v>10479</v>
      </c>
      <c r="E2196" s="6" t="s">
        <v>10480</v>
      </c>
      <c r="F2196" s="6" t="s">
        <v>6402</v>
      </c>
      <c r="G2196" s="6">
        <v>627</v>
      </c>
      <c r="H2196" s="6">
        <v>6985</v>
      </c>
      <c r="I2196" s="6">
        <v>0</v>
      </c>
      <c r="J2196" s="6">
        <v>0</v>
      </c>
      <c r="K2196" s="6">
        <v>0</v>
      </c>
      <c r="L2196" s="6"/>
      <c r="M2196" s="6">
        <v>2022</v>
      </c>
      <c r="N2196" s="6" t="s">
        <v>7745</v>
      </c>
      <c r="O2196" s="6">
        <v>4</v>
      </c>
      <c r="P2196" s="6"/>
      <c r="Q2196" s="6" t="s">
        <v>7733</v>
      </c>
      <c r="R2196" s="6" t="s">
        <v>7734</v>
      </c>
      <c r="S2196" s="6"/>
      <c r="T2196" s="6" t="s">
        <v>20075</v>
      </c>
      <c r="U2196">
        <f t="shared" si="34"/>
        <v>3</v>
      </c>
    </row>
    <row r="2197" spans="1:21" x14ac:dyDescent="0.2">
      <c r="A2197" s="6" t="s">
        <v>10475</v>
      </c>
      <c r="B2197" s="6" t="s">
        <v>8971</v>
      </c>
      <c r="C2197" s="6">
        <v>3519028</v>
      </c>
      <c r="D2197" s="6" t="s">
        <v>10481</v>
      </c>
      <c r="E2197" s="6" t="s">
        <v>10482</v>
      </c>
      <c r="F2197" s="6" t="s">
        <v>6402</v>
      </c>
      <c r="G2197" s="6">
        <v>447</v>
      </c>
      <c r="H2197" s="6">
        <v>6985</v>
      </c>
      <c r="I2197" s="6">
        <v>0</v>
      </c>
      <c r="J2197" s="6">
        <v>0</v>
      </c>
      <c r="K2197" s="6">
        <v>0</v>
      </c>
      <c r="L2197" s="6"/>
      <c r="M2197" s="6">
        <v>2022</v>
      </c>
      <c r="N2197" s="6" t="s">
        <v>7745</v>
      </c>
      <c r="O2197" s="6">
        <v>4</v>
      </c>
      <c r="P2197" s="6"/>
      <c r="Q2197" s="6" t="s">
        <v>7733</v>
      </c>
      <c r="R2197" s="6" t="s">
        <v>7734</v>
      </c>
      <c r="S2197" s="6"/>
      <c r="T2197" s="6" t="s">
        <v>20076</v>
      </c>
      <c r="U2197">
        <f t="shared" si="34"/>
        <v>2</v>
      </c>
    </row>
    <row r="2198" spans="1:21" x14ac:dyDescent="0.2">
      <c r="A2198" s="6" t="s">
        <v>10475</v>
      </c>
      <c r="B2198" s="6" t="s">
        <v>8971</v>
      </c>
      <c r="C2198" s="6">
        <v>3519028</v>
      </c>
      <c r="D2198" s="6" t="s">
        <v>10483</v>
      </c>
      <c r="E2198" s="6" t="s">
        <v>10484</v>
      </c>
      <c r="F2198" s="6" t="s">
        <v>6402</v>
      </c>
      <c r="G2198" s="6">
        <v>1573</v>
      </c>
      <c r="H2198" s="6">
        <v>6985</v>
      </c>
      <c r="I2198" s="6">
        <v>0</v>
      </c>
      <c r="J2198" s="6">
        <v>0</v>
      </c>
      <c r="K2198" s="6">
        <v>0</v>
      </c>
      <c r="L2198" s="6"/>
      <c r="M2198" s="6">
        <v>2022</v>
      </c>
      <c r="N2198" s="6" t="s">
        <v>7745</v>
      </c>
      <c r="O2198" s="6">
        <v>4</v>
      </c>
      <c r="P2198" s="6"/>
      <c r="Q2198" s="6" t="s">
        <v>7733</v>
      </c>
      <c r="R2198" s="6" t="s">
        <v>7734</v>
      </c>
      <c r="S2198" s="6"/>
      <c r="T2198" s="6" t="s">
        <v>20077</v>
      </c>
      <c r="U2198">
        <f t="shared" si="34"/>
        <v>1</v>
      </c>
    </row>
    <row r="2199" spans="1:21" x14ac:dyDescent="0.2">
      <c r="A2199" s="6" t="s">
        <v>10485</v>
      </c>
      <c r="B2199" s="6" t="s">
        <v>8971</v>
      </c>
      <c r="C2199" s="6">
        <v>3519028</v>
      </c>
      <c r="D2199" s="6" t="s">
        <v>7514</v>
      </c>
      <c r="E2199" s="6" t="s">
        <v>10486</v>
      </c>
      <c r="F2199" s="6" t="s">
        <v>6402</v>
      </c>
      <c r="G2199" s="6">
        <v>5497</v>
      </c>
      <c r="H2199" s="6">
        <v>12098</v>
      </c>
      <c r="I2199" s="6">
        <v>1</v>
      </c>
      <c r="J2199" s="6">
        <v>0</v>
      </c>
      <c r="K2199" s="6">
        <v>0</v>
      </c>
      <c r="L2199" s="6"/>
      <c r="M2199" s="6">
        <v>2022</v>
      </c>
      <c r="N2199" s="6" t="s">
        <v>7745</v>
      </c>
      <c r="O2199" s="6">
        <v>5</v>
      </c>
      <c r="P2199" s="6"/>
      <c r="Q2199" s="6" t="s">
        <v>7733</v>
      </c>
      <c r="R2199" s="6" t="s">
        <v>7734</v>
      </c>
      <c r="S2199" s="6"/>
      <c r="T2199" s="6" t="s">
        <v>20078</v>
      </c>
      <c r="U2199">
        <f t="shared" si="34"/>
        <v>2</v>
      </c>
    </row>
    <row r="2200" spans="1:21" x14ac:dyDescent="0.2">
      <c r="A2200" s="6" t="s">
        <v>10485</v>
      </c>
      <c r="B2200" s="6" t="s">
        <v>8971</v>
      </c>
      <c r="C2200" s="6">
        <v>3519028</v>
      </c>
      <c r="D2200" s="6" t="s">
        <v>10487</v>
      </c>
      <c r="E2200" s="6" t="s">
        <v>10488</v>
      </c>
      <c r="F2200" s="6" t="s">
        <v>6402</v>
      </c>
      <c r="G2200" s="6">
        <v>6601</v>
      </c>
      <c r="H2200" s="6">
        <v>12098</v>
      </c>
      <c r="I2200" s="6">
        <v>0</v>
      </c>
      <c r="J2200" s="6">
        <v>1</v>
      </c>
      <c r="K2200" s="6">
        <v>0</v>
      </c>
      <c r="L2200" s="6"/>
      <c r="M2200" s="6">
        <v>2022</v>
      </c>
      <c r="N2200" s="6" t="s">
        <v>7745</v>
      </c>
      <c r="O2200" s="6">
        <v>5</v>
      </c>
      <c r="P2200" s="6"/>
      <c r="Q2200" s="6" t="s">
        <v>7733</v>
      </c>
      <c r="R2200" s="6" t="s">
        <v>7734</v>
      </c>
      <c r="S2200" s="6"/>
      <c r="T2200" s="6" t="s">
        <v>5990</v>
      </c>
      <c r="U2200">
        <f t="shared" si="34"/>
        <v>1</v>
      </c>
    </row>
    <row r="2201" spans="1:21" x14ac:dyDescent="0.2">
      <c r="A2201" s="6" t="s">
        <v>10427</v>
      </c>
      <c r="B2201" s="6" t="s">
        <v>8971</v>
      </c>
      <c r="C2201" s="6">
        <v>3519028</v>
      </c>
      <c r="D2201" s="6" t="s">
        <v>6440</v>
      </c>
      <c r="E2201" s="6" t="s">
        <v>10489</v>
      </c>
      <c r="F2201" s="6" t="s">
        <v>6402</v>
      </c>
      <c r="G2201" s="6">
        <v>2697</v>
      </c>
      <c r="H2201" s="6">
        <v>59634</v>
      </c>
      <c r="I2201" s="6">
        <v>0</v>
      </c>
      <c r="J2201" s="6">
        <v>0</v>
      </c>
      <c r="K2201" s="6">
        <v>0</v>
      </c>
      <c r="L2201" s="6"/>
      <c r="M2201" s="6">
        <v>2022</v>
      </c>
      <c r="N2201" s="6" t="s">
        <v>7732</v>
      </c>
      <c r="O2201" s="6">
        <v>99</v>
      </c>
      <c r="P2201" s="6"/>
      <c r="Q2201" s="6" t="s">
        <v>7733</v>
      </c>
      <c r="R2201" s="6" t="s">
        <v>7734</v>
      </c>
      <c r="S2201" s="6"/>
      <c r="T2201" s="6" t="s">
        <v>1363</v>
      </c>
      <c r="U2201">
        <f t="shared" si="34"/>
        <v>1</v>
      </c>
    </row>
    <row r="2202" spans="1:21" x14ac:dyDescent="0.2">
      <c r="A2202" s="6" t="s">
        <v>10490</v>
      </c>
      <c r="B2202" s="6" t="s">
        <v>10491</v>
      </c>
      <c r="C2202" s="6">
        <v>3558059</v>
      </c>
      <c r="D2202" s="6" t="s">
        <v>7055</v>
      </c>
      <c r="E2202" s="6" t="s">
        <v>6631</v>
      </c>
      <c r="F2202" s="6" t="s">
        <v>6402</v>
      </c>
      <c r="G2202" s="6">
        <v>0</v>
      </c>
      <c r="H2202" s="6"/>
      <c r="I2202" s="6">
        <v>1</v>
      </c>
      <c r="J2202" s="6">
        <v>1</v>
      </c>
      <c r="K2202" s="6">
        <v>1</v>
      </c>
      <c r="L2202" s="6"/>
      <c r="M2202" s="6">
        <v>2022</v>
      </c>
      <c r="N2202" s="6" t="s">
        <v>7732</v>
      </c>
      <c r="O2202" s="6">
        <v>99</v>
      </c>
      <c r="P2202" s="6"/>
      <c r="Q2202" s="6" t="s">
        <v>7733</v>
      </c>
      <c r="R2202" s="6" t="s">
        <v>7734</v>
      </c>
      <c r="S2202" s="6"/>
      <c r="T2202" s="6" t="s">
        <v>943</v>
      </c>
      <c r="U2202">
        <f t="shared" si="34"/>
        <v>1</v>
      </c>
    </row>
    <row r="2203" spans="1:21" x14ac:dyDescent="0.2">
      <c r="A2203" s="6" t="s">
        <v>10492</v>
      </c>
      <c r="B2203" s="6" t="s">
        <v>10491</v>
      </c>
      <c r="C2203" s="6">
        <v>3558059</v>
      </c>
      <c r="D2203" s="6" t="s">
        <v>6684</v>
      </c>
      <c r="E2203" s="6" t="s">
        <v>10493</v>
      </c>
      <c r="F2203" s="6" t="s">
        <v>6402</v>
      </c>
      <c r="G2203" s="6">
        <v>276</v>
      </c>
      <c r="H2203" s="6">
        <v>3941</v>
      </c>
      <c r="I2203" s="6">
        <v>0</v>
      </c>
      <c r="J2203" s="6">
        <v>0</v>
      </c>
      <c r="K2203" s="6">
        <v>0</v>
      </c>
      <c r="L2203" s="6"/>
      <c r="M2203" s="6">
        <v>2022</v>
      </c>
      <c r="N2203" s="6" t="s">
        <v>7745</v>
      </c>
      <c r="O2203" s="6">
        <v>99</v>
      </c>
      <c r="P2203" s="6"/>
      <c r="Q2203" s="6" t="s">
        <v>7733</v>
      </c>
      <c r="R2203" s="6" t="s">
        <v>7734</v>
      </c>
      <c r="S2203" s="6"/>
      <c r="T2203" s="6" t="s">
        <v>3865</v>
      </c>
      <c r="U2203">
        <f t="shared" si="34"/>
        <v>8</v>
      </c>
    </row>
    <row r="2204" spans="1:21" x14ac:dyDescent="0.2">
      <c r="A2204" s="6" t="s">
        <v>10492</v>
      </c>
      <c r="B2204" s="6" t="s">
        <v>10491</v>
      </c>
      <c r="C2204" s="6">
        <v>3558059</v>
      </c>
      <c r="D2204" s="6" t="s">
        <v>10494</v>
      </c>
      <c r="E2204" s="6" t="s">
        <v>7085</v>
      </c>
      <c r="F2204" s="6" t="s">
        <v>6402</v>
      </c>
      <c r="G2204" s="6">
        <v>410</v>
      </c>
      <c r="H2204" s="6">
        <v>3941</v>
      </c>
      <c r="I2204" s="6">
        <v>0</v>
      </c>
      <c r="J2204" s="6">
        <v>0</v>
      </c>
      <c r="K2204" s="6">
        <v>0</v>
      </c>
      <c r="L2204" s="6"/>
      <c r="M2204" s="6">
        <v>2022</v>
      </c>
      <c r="N2204" s="6" t="s">
        <v>7745</v>
      </c>
      <c r="O2204" s="6">
        <v>99</v>
      </c>
      <c r="P2204" s="6"/>
      <c r="Q2204" s="6" t="s">
        <v>7733</v>
      </c>
      <c r="R2204" s="6" t="s">
        <v>7734</v>
      </c>
      <c r="S2204" s="6"/>
      <c r="T2204" s="6" t="s">
        <v>3866</v>
      </c>
      <c r="U2204">
        <f t="shared" si="34"/>
        <v>7</v>
      </c>
    </row>
    <row r="2205" spans="1:21" x14ac:dyDescent="0.2">
      <c r="A2205" s="6" t="s">
        <v>10492</v>
      </c>
      <c r="B2205" s="6" t="s">
        <v>10491</v>
      </c>
      <c r="C2205" s="6">
        <v>3558059</v>
      </c>
      <c r="D2205" s="6" t="s">
        <v>7178</v>
      </c>
      <c r="E2205" s="6" t="s">
        <v>7570</v>
      </c>
      <c r="F2205" s="6" t="s">
        <v>6402</v>
      </c>
      <c r="G2205" s="6">
        <v>646</v>
      </c>
      <c r="H2205" s="6">
        <v>3941</v>
      </c>
      <c r="I2205" s="6">
        <v>1</v>
      </c>
      <c r="J2205" s="6">
        <v>1</v>
      </c>
      <c r="K2205" s="6">
        <v>0</v>
      </c>
      <c r="L2205" s="6"/>
      <c r="M2205" s="6">
        <v>2022</v>
      </c>
      <c r="N2205" s="6" t="s">
        <v>7745</v>
      </c>
      <c r="O2205" s="6">
        <v>99</v>
      </c>
      <c r="P2205" s="6"/>
      <c r="Q2205" s="6" t="s">
        <v>7733</v>
      </c>
      <c r="R2205" s="6" t="s">
        <v>7734</v>
      </c>
      <c r="S2205" s="6"/>
      <c r="T2205" s="6" t="s">
        <v>3864</v>
      </c>
      <c r="U2205">
        <f t="shared" si="34"/>
        <v>6</v>
      </c>
    </row>
    <row r="2206" spans="1:21" x14ac:dyDescent="0.2">
      <c r="A2206" s="6" t="s">
        <v>10492</v>
      </c>
      <c r="B2206" s="6" t="s">
        <v>10491</v>
      </c>
      <c r="C2206" s="6">
        <v>3558059</v>
      </c>
      <c r="D2206" s="6" t="s">
        <v>7101</v>
      </c>
      <c r="E2206" s="6" t="s">
        <v>10495</v>
      </c>
      <c r="F2206" s="6" t="s">
        <v>6402</v>
      </c>
      <c r="G2206" s="6">
        <v>136</v>
      </c>
      <c r="H2206" s="6">
        <v>3941</v>
      </c>
      <c r="I2206" s="6">
        <v>0</v>
      </c>
      <c r="J2206" s="6">
        <v>0</v>
      </c>
      <c r="K2206" s="6">
        <v>0</v>
      </c>
      <c r="L2206" s="6"/>
      <c r="M2206" s="6">
        <v>2022</v>
      </c>
      <c r="N2206" s="6" t="s">
        <v>7745</v>
      </c>
      <c r="O2206" s="6">
        <v>99</v>
      </c>
      <c r="P2206" s="6"/>
      <c r="Q2206" s="6" t="s">
        <v>7733</v>
      </c>
      <c r="R2206" s="6" t="s">
        <v>7734</v>
      </c>
      <c r="S2206" s="6"/>
      <c r="T2206" s="6" t="s">
        <v>3867</v>
      </c>
      <c r="U2206">
        <f t="shared" si="34"/>
        <v>5</v>
      </c>
    </row>
    <row r="2207" spans="1:21" x14ac:dyDescent="0.2">
      <c r="A2207" s="6" t="s">
        <v>10492</v>
      </c>
      <c r="B2207" s="6" t="s">
        <v>10491</v>
      </c>
      <c r="C2207" s="6">
        <v>3558059</v>
      </c>
      <c r="D2207" s="6" t="s">
        <v>10496</v>
      </c>
      <c r="E2207" s="6" t="s">
        <v>10497</v>
      </c>
      <c r="F2207" s="6" t="s">
        <v>6402</v>
      </c>
      <c r="G2207" s="6">
        <v>878</v>
      </c>
      <c r="H2207" s="6">
        <v>3941</v>
      </c>
      <c r="I2207" s="6">
        <v>1</v>
      </c>
      <c r="J2207" s="6">
        <v>1</v>
      </c>
      <c r="K2207" s="6">
        <v>0</v>
      </c>
      <c r="L2207" s="6"/>
      <c r="M2207" s="6">
        <v>2022</v>
      </c>
      <c r="N2207" s="6" t="s">
        <v>7745</v>
      </c>
      <c r="O2207" s="6">
        <v>99</v>
      </c>
      <c r="P2207" s="6"/>
      <c r="Q2207" s="6" t="s">
        <v>7733</v>
      </c>
      <c r="R2207" s="6" t="s">
        <v>7734</v>
      </c>
      <c r="S2207" s="6"/>
      <c r="T2207" s="6" t="s">
        <v>3863</v>
      </c>
      <c r="U2207">
        <f t="shared" si="34"/>
        <v>4</v>
      </c>
    </row>
    <row r="2208" spans="1:21" x14ac:dyDescent="0.2">
      <c r="A2208" s="6" t="s">
        <v>10492</v>
      </c>
      <c r="B2208" s="6" t="s">
        <v>10491</v>
      </c>
      <c r="C2208" s="6">
        <v>3558059</v>
      </c>
      <c r="D2208" s="6" t="s">
        <v>6412</v>
      </c>
      <c r="E2208" s="6" t="s">
        <v>10498</v>
      </c>
      <c r="F2208" s="6" t="s">
        <v>6402</v>
      </c>
      <c r="G2208" s="6">
        <v>430</v>
      </c>
      <c r="H2208" s="6">
        <v>3941</v>
      </c>
      <c r="I2208" s="6">
        <v>1</v>
      </c>
      <c r="J2208" s="6">
        <v>0</v>
      </c>
      <c r="K2208" s="6">
        <v>0</v>
      </c>
      <c r="L2208" s="6"/>
      <c r="M2208" s="6">
        <v>2022</v>
      </c>
      <c r="N2208" s="6" t="s">
        <v>7745</v>
      </c>
      <c r="O2208" s="6">
        <v>99</v>
      </c>
      <c r="P2208" s="6"/>
      <c r="Q2208" s="6" t="s">
        <v>7733</v>
      </c>
      <c r="R2208" s="6" t="s">
        <v>7734</v>
      </c>
      <c r="S2208" s="6"/>
      <c r="T2208" s="6" t="s">
        <v>3868</v>
      </c>
      <c r="U2208">
        <f t="shared" si="34"/>
        <v>3</v>
      </c>
    </row>
    <row r="2209" spans="1:21" x14ac:dyDescent="0.2">
      <c r="A2209" s="6" t="s">
        <v>10492</v>
      </c>
      <c r="B2209" s="6" t="s">
        <v>10491</v>
      </c>
      <c r="C2209" s="6">
        <v>3558059</v>
      </c>
      <c r="D2209" s="6" t="s">
        <v>7246</v>
      </c>
      <c r="E2209" s="6" t="s">
        <v>10499</v>
      </c>
      <c r="F2209" s="6" t="s">
        <v>6402</v>
      </c>
      <c r="G2209" s="6">
        <v>713</v>
      </c>
      <c r="H2209" s="6">
        <v>3941</v>
      </c>
      <c r="I2209" s="6">
        <v>1</v>
      </c>
      <c r="J2209" s="6">
        <v>1</v>
      </c>
      <c r="K2209" s="6">
        <v>0</v>
      </c>
      <c r="L2209" s="6"/>
      <c r="M2209" s="6">
        <v>2022</v>
      </c>
      <c r="N2209" s="6" t="s">
        <v>7745</v>
      </c>
      <c r="O2209" s="6">
        <v>99</v>
      </c>
      <c r="P2209" s="6"/>
      <c r="Q2209" s="6" t="s">
        <v>7733</v>
      </c>
      <c r="R2209" s="6" t="s">
        <v>7734</v>
      </c>
      <c r="S2209" s="6"/>
      <c r="T2209" s="6" t="s">
        <v>3862</v>
      </c>
      <c r="U2209">
        <f t="shared" si="34"/>
        <v>2</v>
      </c>
    </row>
    <row r="2210" spans="1:21" x14ac:dyDescent="0.2">
      <c r="A2210" s="6" t="s">
        <v>10492</v>
      </c>
      <c r="B2210" s="6" t="s">
        <v>10491</v>
      </c>
      <c r="C2210" s="6">
        <v>3558059</v>
      </c>
      <c r="D2210" s="6" t="s">
        <v>6444</v>
      </c>
      <c r="E2210" s="6" t="s">
        <v>10500</v>
      </c>
      <c r="F2210" s="6" t="s">
        <v>6402</v>
      </c>
      <c r="G2210" s="6">
        <v>452</v>
      </c>
      <c r="H2210" s="6">
        <v>3941</v>
      </c>
      <c r="I2210" s="6">
        <v>0</v>
      </c>
      <c r="J2210" s="6">
        <v>1</v>
      </c>
      <c r="K2210" s="6">
        <v>0</v>
      </c>
      <c r="L2210" s="6"/>
      <c r="M2210" s="6">
        <v>2022</v>
      </c>
      <c r="N2210" s="6" t="s">
        <v>7745</v>
      </c>
      <c r="O2210" s="6">
        <v>99</v>
      </c>
      <c r="P2210" s="6"/>
      <c r="Q2210" s="6" t="s">
        <v>7733</v>
      </c>
      <c r="R2210" s="6" t="s">
        <v>7734</v>
      </c>
      <c r="S2210" s="6"/>
      <c r="T2210" s="6" t="s">
        <v>3861</v>
      </c>
      <c r="U2210">
        <f t="shared" si="34"/>
        <v>1</v>
      </c>
    </row>
    <row r="2211" spans="1:21" x14ac:dyDescent="0.2">
      <c r="A2211" s="6" t="s">
        <v>10501</v>
      </c>
      <c r="B2211" s="6" t="s">
        <v>10502</v>
      </c>
      <c r="C2211" s="6">
        <v>3519036</v>
      </c>
      <c r="D2211" s="6" t="s">
        <v>7022</v>
      </c>
      <c r="E2211" s="6" t="s">
        <v>10503</v>
      </c>
      <c r="F2211" s="6" t="s">
        <v>6402</v>
      </c>
      <c r="G2211" s="6">
        <v>44172</v>
      </c>
      <c r="H2211" s="6">
        <v>68641</v>
      </c>
      <c r="I2211" s="6">
        <v>1</v>
      </c>
      <c r="J2211" s="6">
        <v>1</v>
      </c>
      <c r="K2211" s="6">
        <v>0</v>
      </c>
      <c r="L2211" s="6"/>
      <c r="M2211" s="6">
        <v>2022</v>
      </c>
      <c r="N2211" s="6" t="s">
        <v>7732</v>
      </c>
      <c r="O2211" s="6">
        <v>99</v>
      </c>
      <c r="P2211" s="6"/>
      <c r="Q2211" s="6" t="s">
        <v>7733</v>
      </c>
      <c r="R2211" s="6" t="s">
        <v>7734</v>
      </c>
      <c r="S2211" s="6"/>
      <c r="T2211" s="6" t="s">
        <v>944</v>
      </c>
      <c r="U2211">
        <f t="shared" si="34"/>
        <v>2</v>
      </c>
    </row>
    <row r="2212" spans="1:21" x14ac:dyDescent="0.2">
      <c r="A2212" s="6" t="s">
        <v>10504</v>
      </c>
      <c r="B2212" s="6" t="s">
        <v>10502</v>
      </c>
      <c r="C2212" s="6">
        <v>3519036</v>
      </c>
      <c r="D2212" s="6" t="s">
        <v>6633</v>
      </c>
      <c r="E2212" s="6" t="s">
        <v>10505</v>
      </c>
      <c r="F2212" s="6" t="s">
        <v>6402</v>
      </c>
      <c r="G2212" s="6">
        <v>6095</v>
      </c>
      <c r="H2212" s="6">
        <v>8196</v>
      </c>
      <c r="I2212" s="6">
        <v>1</v>
      </c>
      <c r="J2212" s="6">
        <v>1</v>
      </c>
      <c r="K2212" s="6">
        <v>0</v>
      </c>
      <c r="L2212" s="6"/>
      <c r="M2212" s="6">
        <v>2022</v>
      </c>
      <c r="N2212" s="6" t="s">
        <v>7745</v>
      </c>
      <c r="O2212" s="6">
        <v>1</v>
      </c>
      <c r="P2212" s="6"/>
      <c r="Q2212" s="6" t="s">
        <v>7733</v>
      </c>
      <c r="R2212" s="6" t="s">
        <v>7734</v>
      </c>
      <c r="S2212" s="6"/>
      <c r="T2212" s="6" t="s">
        <v>3881</v>
      </c>
      <c r="U2212">
        <f t="shared" si="34"/>
        <v>2</v>
      </c>
    </row>
    <row r="2213" spans="1:21" x14ac:dyDescent="0.2">
      <c r="A2213" s="6" t="s">
        <v>10506</v>
      </c>
      <c r="B2213" s="6" t="s">
        <v>10502</v>
      </c>
      <c r="C2213" s="6">
        <v>3519036</v>
      </c>
      <c r="D2213" s="6" t="s">
        <v>9070</v>
      </c>
      <c r="E2213" s="6" t="s">
        <v>7433</v>
      </c>
      <c r="F2213" s="6" t="s">
        <v>6402</v>
      </c>
      <c r="G2213" s="6">
        <v>3012</v>
      </c>
      <c r="H2213" s="6">
        <v>8283</v>
      </c>
      <c r="I2213" s="6">
        <v>0</v>
      </c>
      <c r="J2213" s="6">
        <v>1</v>
      </c>
      <c r="K2213" s="6">
        <v>0</v>
      </c>
      <c r="L2213" s="6"/>
      <c r="M2213" s="6">
        <v>2022</v>
      </c>
      <c r="N2213" s="6" t="s">
        <v>7745</v>
      </c>
      <c r="O2213" s="6">
        <v>2</v>
      </c>
      <c r="P2213" s="6"/>
      <c r="Q2213" s="6" t="s">
        <v>7733</v>
      </c>
      <c r="R2213" s="6" t="s">
        <v>7734</v>
      </c>
      <c r="S2213" s="6"/>
      <c r="T2213" s="6" t="s">
        <v>3880</v>
      </c>
      <c r="U2213">
        <f t="shared" si="34"/>
        <v>5</v>
      </c>
    </row>
    <row r="2214" spans="1:21" x14ac:dyDescent="0.2">
      <c r="A2214" s="6" t="s">
        <v>10506</v>
      </c>
      <c r="B2214" s="6" t="s">
        <v>10502</v>
      </c>
      <c r="C2214" s="6">
        <v>3519036</v>
      </c>
      <c r="D2214" s="6" t="s">
        <v>6713</v>
      </c>
      <c r="E2214" s="6" t="s">
        <v>6665</v>
      </c>
      <c r="F2214" s="6" t="s">
        <v>6402</v>
      </c>
      <c r="G2214" s="6">
        <v>895</v>
      </c>
      <c r="H2214" s="6">
        <v>8283</v>
      </c>
      <c r="I2214" s="6">
        <v>0</v>
      </c>
      <c r="J2214" s="6">
        <v>0</v>
      </c>
      <c r="K2214" s="6">
        <v>0</v>
      </c>
      <c r="L2214" s="6"/>
      <c r="M2214" s="6">
        <v>2022</v>
      </c>
      <c r="N2214" s="6" t="s">
        <v>7745</v>
      </c>
      <c r="O2214" s="6">
        <v>2</v>
      </c>
      <c r="P2214" s="6"/>
      <c r="Q2214" s="6" t="s">
        <v>7733</v>
      </c>
      <c r="R2214" s="6" t="s">
        <v>7734</v>
      </c>
      <c r="S2214" s="6"/>
      <c r="T2214" s="6" t="s">
        <v>3882</v>
      </c>
      <c r="U2214">
        <f t="shared" si="34"/>
        <v>4</v>
      </c>
    </row>
    <row r="2215" spans="1:21" x14ac:dyDescent="0.2">
      <c r="A2215" s="6" t="s">
        <v>10507</v>
      </c>
      <c r="B2215" s="6" t="s">
        <v>10502</v>
      </c>
      <c r="C2215" s="6">
        <v>3519036</v>
      </c>
      <c r="D2215" s="6" t="s">
        <v>6803</v>
      </c>
      <c r="E2215" s="6" t="s">
        <v>10508</v>
      </c>
      <c r="F2215" s="6" t="s">
        <v>6402</v>
      </c>
      <c r="G2215" s="6">
        <v>5007</v>
      </c>
      <c r="H2215" s="6">
        <v>8823</v>
      </c>
      <c r="I2215" s="6">
        <v>1</v>
      </c>
      <c r="J2215" s="6">
        <v>1</v>
      </c>
      <c r="K2215" s="6">
        <v>0</v>
      </c>
      <c r="L2215" s="6"/>
      <c r="M2215" s="6">
        <v>2022</v>
      </c>
      <c r="N2215" s="6" t="s">
        <v>7745</v>
      </c>
      <c r="O2215" s="6">
        <v>3</v>
      </c>
      <c r="P2215" s="6"/>
      <c r="Q2215" s="6" t="s">
        <v>7733</v>
      </c>
      <c r="R2215" s="6" t="s">
        <v>7734</v>
      </c>
      <c r="S2215" s="6"/>
      <c r="T2215" s="6" t="s">
        <v>3879</v>
      </c>
      <c r="U2215">
        <f t="shared" si="34"/>
        <v>6</v>
      </c>
    </row>
    <row r="2216" spans="1:21" x14ac:dyDescent="0.2">
      <c r="A2216" s="6" t="s">
        <v>10509</v>
      </c>
      <c r="B2216" s="6" t="s">
        <v>10502</v>
      </c>
      <c r="C2216" s="6">
        <v>3519036</v>
      </c>
      <c r="D2216" s="6" t="s">
        <v>6919</v>
      </c>
      <c r="E2216" s="6" t="s">
        <v>9028</v>
      </c>
      <c r="F2216" s="6" t="s">
        <v>6402</v>
      </c>
      <c r="G2216" s="6">
        <v>8563</v>
      </c>
      <c r="H2216" s="6">
        <v>9285</v>
      </c>
      <c r="I2216" s="6">
        <v>1</v>
      </c>
      <c r="J2216" s="6">
        <v>1</v>
      </c>
      <c r="K2216" s="6">
        <v>0</v>
      </c>
      <c r="L2216" s="6"/>
      <c r="M2216" s="6">
        <v>2022</v>
      </c>
      <c r="N2216" s="6" t="s">
        <v>7745</v>
      </c>
      <c r="O2216" s="6">
        <v>4</v>
      </c>
      <c r="P2216" s="6"/>
      <c r="Q2216" s="6" t="s">
        <v>7733</v>
      </c>
      <c r="R2216" s="6" t="s">
        <v>7734</v>
      </c>
      <c r="S2216" s="6"/>
      <c r="T2216" s="6" t="s">
        <v>3878</v>
      </c>
      <c r="U2216">
        <f t="shared" si="34"/>
        <v>2</v>
      </c>
    </row>
    <row r="2217" spans="1:21" x14ac:dyDescent="0.2">
      <c r="A2217" s="6" t="s">
        <v>10510</v>
      </c>
      <c r="B2217" s="6" t="s">
        <v>10502</v>
      </c>
      <c r="C2217" s="6">
        <v>3519036</v>
      </c>
      <c r="D2217" s="6" t="s">
        <v>6857</v>
      </c>
      <c r="E2217" s="6" t="s">
        <v>10511</v>
      </c>
      <c r="F2217" s="6" t="s">
        <v>6402</v>
      </c>
      <c r="G2217" s="6">
        <v>5120</v>
      </c>
      <c r="H2217" s="6">
        <v>7025</v>
      </c>
      <c r="I2217" s="6">
        <v>1</v>
      </c>
      <c r="J2217" s="6">
        <v>1</v>
      </c>
      <c r="K2217" s="6">
        <v>0</v>
      </c>
      <c r="L2217" s="6"/>
      <c r="M2217" s="6">
        <v>2022</v>
      </c>
      <c r="N2217" s="6" t="s">
        <v>7745</v>
      </c>
      <c r="O2217" s="6">
        <v>5</v>
      </c>
      <c r="P2217" s="6"/>
      <c r="Q2217" s="6" t="s">
        <v>7733</v>
      </c>
      <c r="R2217" s="6" t="s">
        <v>7734</v>
      </c>
      <c r="S2217" s="6"/>
      <c r="T2217" s="6" t="s">
        <v>3877</v>
      </c>
      <c r="U2217">
        <f t="shared" si="34"/>
        <v>3</v>
      </c>
    </row>
    <row r="2218" spans="1:21" x14ac:dyDescent="0.2">
      <c r="A2218" s="6" t="s">
        <v>10510</v>
      </c>
      <c r="B2218" s="6" t="s">
        <v>10502</v>
      </c>
      <c r="C2218" s="6">
        <v>3519036</v>
      </c>
      <c r="D2218" s="6" t="s">
        <v>10512</v>
      </c>
      <c r="E2218" s="6" t="s">
        <v>10513</v>
      </c>
      <c r="F2218" s="6" t="s">
        <v>6402</v>
      </c>
      <c r="G2218" s="6">
        <v>1372</v>
      </c>
      <c r="H2218" s="6">
        <v>7025</v>
      </c>
      <c r="I2218" s="6">
        <v>0</v>
      </c>
      <c r="J2218" s="6">
        <v>0</v>
      </c>
      <c r="K2218" s="6">
        <v>0</v>
      </c>
      <c r="L2218" s="6"/>
      <c r="M2218" s="6">
        <v>2022</v>
      </c>
      <c r="N2218" s="6" t="s">
        <v>7745</v>
      </c>
      <c r="O2218" s="6">
        <v>5</v>
      </c>
      <c r="P2218" s="6"/>
      <c r="Q2218" s="6" t="s">
        <v>7733</v>
      </c>
      <c r="R2218" s="6" t="s">
        <v>7734</v>
      </c>
      <c r="S2218" s="6"/>
      <c r="T2218" s="6" t="s">
        <v>3883</v>
      </c>
      <c r="U2218">
        <f t="shared" si="34"/>
        <v>2</v>
      </c>
    </row>
    <row r="2219" spans="1:21" x14ac:dyDescent="0.2">
      <c r="A2219" s="6" t="s">
        <v>10514</v>
      </c>
      <c r="B2219" s="6" t="s">
        <v>10502</v>
      </c>
      <c r="C2219" s="6">
        <v>3519036</v>
      </c>
      <c r="D2219" s="6" t="s">
        <v>10515</v>
      </c>
      <c r="E2219" s="6" t="s">
        <v>10516</v>
      </c>
      <c r="F2219" s="6" t="s">
        <v>6402</v>
      </c>
      <c r="G2219" s="6">
        <v>4921</v>
      </c>
      <c r="H2219" s="6">
        <v>6252</v>
      </c>
      <c r="I2219" s="6">
        <v>1</v>
      </c>
      <c r="J2219" s="6">
        <v>1</v>
      </c>
      <c r="K2219" s="6">
        <v>0</v>
      </c>
      <c r="L2219" s="6"/>
      <c r="M2219" s="6">
        <v>2022</v>
      </c>
      <c r="N2219" s="6" t="s">
        <v>7745</v>
      </c>
      <c r="O2219" s="6">
        <v>6</v>
      </c>
      <c r="P2219" s="6"/>
      <c r="Q2219" s="6" t="s">
        <v>7733</v>
      </c>
      <c r="R2219" s="6" t="s">
        <v>7734</v>
      </c>
      <c r="S2219" s="6"/>
      <c r="T2219" s="6" t="s">
        <v>3876</v>
      </c>
      <c r="U2219">
        <f t="shared" si="34"/>
        <v>2</v>
      </c>
    </row>
    <row r="2220" spans="1:21" x14ac:dyDescent="0.2">
      <c r="A2220" s="6" t="s">
        <v>10517</v>
      </c>
      <c r="B2220" s="6" t="s">
        <v>10502</v>
      </c>
      <c r="C2220" s="6">
        <v>3519036</v>
      </c>
      <c r="D2220" s="6" t="s">
        <v>10518</v>
      </c>
      <c r="E2220" s="6" t="s">
        <v>7687</v>
      </c>
      <c r="F2220" s="6" t="s">
        <v>6402</v>
      </c>
      <c r="G2220" s="6">
        <v>5388</v>
      </c>
      <c r="H2220" s="6">
        <v>11283</v>
      </c>
      <c r="I2220" s="6">
        <v>0</v>
      </c>
      <c r="J2220" s="6">
        <v>1</v>
      </c>
      <c r="K2220" s="6">
        <v>0</v>
      </c>
      <c r="L2220" s="6"/>
      <c r="M2220" s="6">
        <v>2022</v>
      </c>
      <c r="N2220" s="6" t="s">
        <v>7745</v>
      </c>
      <c r="O2220" s="6">
        <v>7</v>
      </c>
      <c r="P2220" s="6"/>
      <c r="Q2220" s="6" t="s">
        <v>7733</v>
      </c>
      <c r="R2220" s="6" t="s">
        <v>7734</v>
      </c>
      <c r="S2220" s="6"/>
      <c r="T2220" s="6" t="s">
        <v>3875</v>
      </c>
      <c r="U2220">
        <f t="shared" si="34"/>
        <v>4</v>
      </c>
    </row>
    <row r="2221" spans="1:21" x14ac:dyDescent="0.2">
      <c r="A2221" s="6" t="s">
        <v>10519</v>
      </c>
      <c r="B2221" s="6" t="s">
        <v>10502</v>
      </c>
      <c r="C2221" s="6">
        <v>3519036</v>
      </c>
      <c r="D2221" s="6" t="s">
        <v>10520</v>
      </c>
      <c r="E2221" s="6" t="s">
        <v>6466</v>
      </c>
      <c r="F2221" s="6" t="s">
        <v>6402</v>
      </c>
      <c r="G2221" s="6">
        <v>6549</v>
      </c>
      <c r="H2221" s="6">
        <v>8104</v>
      </c>
      <c r="I2221" s="6">
        <v>1</v>
      </c>
      <c r="J2221" s="6">
        <v>1</v>
      </c>
      <c r="K2221" s="6">
        <v>0</v>
      </c>
      <c r="L2221" s="6"/>
      <c r="M2221" s="6">
        <v>2022</v>
      </c>
      <c r="N2221" s="6" t="s">
        <v>7745</v>
      </c>
      <c r="O2221" s="6">
        <v>8</v>
      </c>
      <c r="P2221" s="6"/>
      <c r="Q2221" s="6" t="s">
        <v>7733</v>
      </c>
      <c r="R2221" s="6" t="s">
        <v>7734</v>
      </c>
      <c r="S2221" s="6"/>
      <c r="T2221" s="6" t="s">
        <v>3874</v>
      </c>
      <c r="U2221">
        <f t="shared" si="34"/>
        <v>4</v>
      </c>
    </row>
    <row r="2222" spans="1:21" x14ac:dyDescent="0.2">
      <c r="A2222" s="6" t="s">
        <v>10521</v>
      </c>
      <c r="B2222" s="6" t="s">
        <v>10502</v>
      </c>
      <c r="C2222" s="6">
        <v>3519036</v>
      </c>
      <c r="D2222" s="6" t="s">
        <v>6493</v>
      </c>
      <c r="E2222" s="6" t="s">
        <v>7062</v>
      </c>
      <c r="F2222" s="6" t="s">
        <v>6402</v>
      </c>
      <c r="G2222" s="6">
        <v>26578</v>
      </c>
      <c r="H2222" s="6">
        <v>208880</v>
      </c>
      <c r="I2222" s="6">
        <v>1</v>
      </c>
      <c r="J2222" s="6">
        <v>1</v>
      </c>
      <c r="K2222" s="6">
        <v>0</v>
      </c>
      <c r="L2222" s="6"/>
      <c r="M2222" s="6">
        <v>2022</v>
      </c>
      <c r="N2222" s="6" t="s">
        <v>8310</v>
      </c>
      <c r="O2222" s="6">
        <v>99</v>
      </c>
      <c r="P2222" s="6"/>
      <c r="Q2222" s="6" t="s">
        <v>7733</v>
      </c>
      <c r="R2222" s="6" t="s">
        <v>7734</v>
      </c>
      <c r="S2222" s="6"/>
      <c r="T2222" s="6" t="s">
        <v>3873</v>
      </c>
      <c r="U2222">
        <f t="shared" si="34"/>
        <v>11</v>
      </c>
    </row>
    <row r="2223" spans="1:21" x14ac:dyDescent="0.2">
      <c r="A2223" s="6" t="s">
        <v>10521</v>
      </c>
      <c r="B2223" s="6" t="s">
        <v>10502</v>
      </c>
      <c r="C2223" s="6">
        <v>3519036</v>
      </c>
      <c r="D2223" s="6" t="s">
        <v>6442</v>
      </c>
      <c r="E2223" s="6" t="s">
        <v>10522</v>
      </c>
      <c r="F2223" s="6" t="s">
        <v>6402</v>
      </c>
      <c r="G2223" s="6">
        <v>25823</v>
      </c>
      <c r="H2223" s="6">
        <v>208880</v>
      </c>
      <c r="I2223" s="6">
        <v>1</v>
      </c>
      <c r="J2223" s="6">
        <v>1</v>
      </c>
      <c r="K2223" s="6">
        <v>0</v>
      </c>
      <c r="L2223" s="6"/>
      <c r="M2223" s="6">
        <v>2022</v>
      </c>
      <c r="N2223" s="6" t="s">
        <v>8310</v>
      </c>
      <c r="O2223" s="6">
        <v>99</v>
      </c>
      <c r="P2223" s="6"/>
      <c r="Q2223" s="6" t="s">
        <v>7733</v>
      </c>
      <c r="R2223" s="6" t="s">
        <v>7734</v>
      </c>
      <c r="S2223" s="6"/>
      <c r="T2223" s="6" t="s">
        <v>3872</v>
      </c>
      <c r="U2223">
        <f t="shared" si="34"/>
        <v>10</v>
      </c>
    </row>
    <row r="2224" spans="1:21" x14ac:dyDescent="0.2">
      <c r="A2224" s="6" t="s">
        <v>10501</v>
      </c>
      <c r="B2224" s="6" t="s">
        <v>10502</v>
      </c>
      <c r="C2224" s="6">
        <v>3519036</v>
      </c>
      <c r="D2224" s="6" t="s">
        <v>6851</v>
      </c>
      <c r="E2224" s="6" t="s">
        <v>6690</v>
      </c>
      <c r="F2224" s="6" t="s">
        <v>6402</v>
      </c>
      <c r="G2224" s="6">
        <v>24469</v>
      </c>
      <c r="H2224" s="6">
        <v>68641</v>
      </c>
      <c r="I2224" s="6">
        <v>0</v>
      </c>
      <c r="J2224" s="6">
        <v>0</v>
      </c>
      <c r="K2224" s="6">
        <v>0</v>
      </c>
      <c r="L2224" s="6"/>
      <c r="M2224" s="6">
        <v>2022</v>
      </c>
      <c r="N2224" s="6" t="s">
        <v>7732</v>
      </c>
      <c r="O2224" s="6">
        <v>99</v>
      </c>
      <c r="P2224" s="6"/>
      <c r="Q2224" s="6" t="s">
        <v>7733</v>
      </c>
      <c r="R2224" s="6" t="s">
        <v>7734</v>
      </c>
      <c r="S2224" s="6"/>
      <c r="T2224" s="6" t="s">
        <v>945</v>
      </c>
      <c r="U2224">
        <f t="shared" si="34"/>
        <v>1</v>
      </c>
    </row>
    <row r="2225" spans="1:21" x14ac:dyDescent="0.2">
      <c r="A2225" s="6" t="s">
        <v>10521</v>
      </c>
      <c r="B2225" s="6" t="s">
        <v>10502</v>
      </c>
      <c r="C2225" s="6">
        <v>3519036</v>
      </c>
      <c r="D2225" s="6" t="s">
        <v>10523</v>
      </c>
      <c r="E2225" s="6" t="s">
        <v>6441</v>
      </c>
      <c r="F2225" s="6" t="s">
        <v>6402</v>
      </c>
      <c r="G2225" s="6">
        <v>23183</v>
      </c>
      <c r="H2225" s="6">
        <v>208880</v>
      </c>
      <c r="I2225" s="6">
        <v>0</v>
      </c>
      <c r="J2225" s="6">
        <v>0</v>
      </c>
      <c r="K2225" s="6">
        <v>0</v>
      </c>
      <c r="L2225" s="6"/>
      <c r="M2225" s="6">
        <v>2022</v>
      </c>
      <c r="N2225" s="6" t="s">
        <v>8310</v>
      </c>
      <c r="O2225" s="6">
        <v>99</v>
      </c>
      <c r="P2225" s="6"/>
      <c r="Q2225" s="6" t="s">
        <v>7733</v>
      </c>
      <c r="R2225" s="6" t="s">
        <v>7734</v>
      </c>
      <c r="S2225" s="6"/>
      <c r="T2225" s="6" t="s">
        <v>3884</v>
      </c>
      <c r="U2225">
        <f t="shared" si="34"/>
        <v>9</v>
      </c>
    </row>
    <row r="2226" spans="1:21" x14ac:dyDescent="0.2">
      <c r="A2226" s="6" t="s">
        <v>10521</v>
      </c>
      <c r="B2226" s="6" t="s">
        <v>10502</v>
      </c>
      <c r="C2226" s="6">
        <v>3519036</v>
      </c>
      <c r="D2226" s="6" t="s">
        <v>7514</v>
      </c>
      <c r="E2226" s="6" t="s">
        <v>7227</v>
      </c>
      <c r="F2226" s="6" t="s">
        <v>6402</v>
      </c>
      <c r="G2226" s="6">
        <v>24735</v>
      </c>
      <c r="H2226" s="6">
        <v>208880</v>
      </c>
      <c r="I2226" s="6">
        <v>1</v>
      </c>
      <c r="J2226" s="6">
        <v>1</v>
      </c>
      <c r="K2226" s="6">
        <v>0</v>
      </c>
      <c r="L2226" s="6"/>
      <c r="M2226" s="6">
        <v>2022</v>
      </c>
      <c r="N2226" s="6" t="s">
        <v>8310</v>
      </c>
      <c r="O2226" s="6">
        <v>99</v>
      </c>
      <c r="P2226" s="6"/>
      <c r="Q2226" s="6" t="s">
        <v>7733</v>
      </c>
      <c r="R2226" s="6" t="s">
        <v>7734</v>
      </c>
      <c r="S2226" s="6"/>
      <c r="T2226" s="6" t="s">
        <v>3871</v>
      </c>
      <c r="U2226">
        <f t="shared" si="34"/>
        <v>8</v>
      </c>
    </row>
    <row r="2227" spans="1:21" x14ac:dyDescent="0.2">
      <c r="A2227" s="6" t="s">
        <v>10521</v>
      </c>
      <c r="B2227" s="6" t="s">
        <v>10502</v>
      </c>
      <c r="C2227" s="6">
        <v>3519036</v>
      </c>
      <c r="D2227" s="6" t="s">
        <v>10524</v>
      </c>
      <c r="E2227" s="6" t="s">
        <v>10525</v>
      </c>
      <c r="F2227" s="6" t="s">
        <v>6402</v>
      </c>
      <c r="G2227" s="6">
        <v>5678</v>
      </c>
      <c r="H2227" s="6">
        <v>208880</v>
      </c>
      <c r="I2227" s="6">
        <v>0</v>
      </c>
      <c r="J2227" s="6">
        <v>0</v>
      </c>
      <c r="K2227" s="6">
        <v>0</v>
      </c>
      <c r="L2227" s="6"/>
      <c r="M2227" s="6">
        <v>2022</v>
      </c>
      <c r="N2227" s="6" t="s">
        <v>8310</v>
      </c>
      <c r="O2227" s="6">
        <v>99</v>
      </c>
      <c r="P2227" s="6"/>
      <c r="Q2227" s="6" t="s">
        <v>7733</v>
      </c>
      <c r="R2227" s="6" t="s">
        <v>7734</v>
      </c>
      <c r="S2227" s="6"/>
      <c r="T2227" s="6" t="s">
        <v>3885</v>
      </c>
      <c r="U2227">
        <f t="shared" si="34"/>
        <v>7</v>
      </c>
    </row>
    <row r="2228" spans="1:21" x14ac:dyDescent="0.2">
      <c r="A2228" s="6" t="s">
        <v>10521</v>
      </c>
      <c r="B2228" s="6" t="s">
        <v>10502</v>
      </c>
      <c r="C2228" s="6">
        <v>3519036</v>
      </c>
      <c r="D2228" s="6" t="s">
        <v>6622</v>
      </c>
      <c r="E2228" s="6" t="s">
        <v>7372</v>
      </c>
      <c r="F2228" s="6" t="s">
        <v>6402</v>
      </c>
      <c r="G2228" s="6">
        <v>30095</v>
      </c>
      <c r="H2228" s="6">
        <v>208880</v>
      </c>
      <c r="I2228" s="6">
        <v>0</v>
      </c>
      <c r="J2228" s="6">
        <v>1</v>
      </c>
      <c r="K2228" s="6">
        <v>0</v>
      </c>
      <c r="L2228" s="6"/>
      <c r="M2228" s="6">
        <v>2022</v>
      </c>
      <c r="N2228" s="6" t="s">
        <v>8310</v>
      </c>
      <c r="O2228" s="6">
        <v>99</v>
      </c>
      <c r="P2228" s="6"/>
      <c r="Q2228" s="6" t="s">
        <v>7733</v>
      </c>
      <c r="R2228" s="6" t="s">
        <v>7734</v>
      </c>
      <c r="S2228" s="6"/>
      <c r="T2228" s="6" t="s">
        <v>3870</v>
      </c>
      <c r="U2228">
        <f t="shared" si="34"/>
        <v>6</v>
      </c>
    </row>
    <row r="2229" spans="1:21" x14ac:dyDescent="0.2">
      <c r="A2229" s="6" t="s">
        <v>10521</v>
      </c>
      <c r="B2229" s="6" t="s">
        <v>10502</v>
      </c>
      <c r="C2229" s="6">
        <v>3519036</v>
      </c>
      <c r="D2229" s="6" t="s">
        <v>10526</v>
      </c>
      <c r="E2229" s="6" t="s">
        <v>6466</v>
      </c>
      <c r="F2229" s="6" t="s">
        <v>6402</v>
      </c>
      <c r="G2229" s="6">
        <v>12356</v>
      </c>
      <c r="H2229" s="6">
        <v>208880</v>
      </c>
      <c r="I2229" s="6">
        <v>0</v>
      </c>
      <c r="J2229" s="6">
        <v>0</v>
      </c>
      <c r="K2229" s="6">
        <v>0</v>
      </c>
      <c r="L2229" s="6"/>
      <c r="M2229" s="6">
        <v>2022</v>
      </c>
      <c r="N2229" s="6" t="s">
        <v>8310</v>
      </c>
      <c r="O2229" s="6">
        <v>99</v>
      </c>
      <c r="P2229" s="6"/>
      <c r="Q2229" s="6" t="s">
        <v>7733</v>
      </c>
      <c r="R2229" s="6" t="s">
        <v>7734</v>
      </c>
      <c r="S2229" s="6"/>
      <c r="T2229" s="6" t="s">
        <v>3886</v>
      </c>
      <c r="U2229">
        <f t="shared" si="34"/>
        <v>5</v>
      </c>
    </row>
    <row r="2230" spans="1:21" x14ac:dyDescent="0.2">
      <c r="A2230" s="6" t="s">
        <v>10521</v>
      </c>
      <c r="B2230" s="6" t="s">
        <v>10502</v>
      </c>
      <c r="C2230" s="6">
        <v>3519036</v>
      </c>
      <c r="D2230" s="6" t="s">
        <v>6637</v>
      </c>
      <c r="E2230" s="6" t="s">
        <v>10527</v>
      </c>
      <c r="F2230" s="6" t="s">
        <v>6402</v>
      </c>
      <c r="G2230" s="6">
        <v>12471</v>
      </c>
      <c r="H2230" s="6">
        <v>208880</v>
      </c>
      <c r="I2230" s="6">
        <v>0</v>
      </c>
      <c r="J2230" s="6">
        <v>0</v>
      </c>
      <c r="K2230" s="6">
        <v>0</v>
      </c>
      <c r="L2230" s="6"/>
      <c r="M2230" s="6">
        <v>2022</v>
      </c>
      <c r="N2230" s="6" t="s">
        <v>8310</v>
      </c>
      <c r="O2230" s="6">
        <v>99</v>
      </c>
      <c r="P2230" s="6"/>
      <c r="Q2230" s="6" t="s">
        <v>7733</v>
      </c>
      <c r="R2230" s="6" t="s">
        <v>7734</v>
      </c>
      <c r="S2230" s="6"/>
      <c r="T2230" s="6" t="s">
        <v>3887</v>
      </c>
      <c r="U2230">
        <f t="shared" si="34"/>
        <v>4</v>
      </c>
    </row>
    <row r="2231" spans="1:21" x14ac:dyDescent="0.2">
      <c r="A2231" s="6" t="s">
        <v>10521</v>
      </c>
      <c r="B2231" s="6" t="s">
        <v>10502</v>
      </c>
      <c r="C2231" s="6">
        <v>3519036</v>
      </c>
      <c r="D2231" s="6" t="s">
        <v>10528</v>
      </c>
      <c r="E2231" s="6" t="s">
        <v>6665</v>
      </c>
      <c r="F2231" s="6" t="s">
        <v>6402</v>
      </c>
      <c r="G2231" s="6">
        <v>13639</v>
      </c>
      <c r="H2231" s="6">
        <v>208880</v>
      </c>
      <c r="I2231" s="6">
        <v>0</v>
      </c>
      <c r="J2231" s="6">
        <v>0</v>
      </c>
      <c r="K2231" s="6">
        <v>0</v>
      </c>
      <c r="L2231" s="6"/>
      <c r="M2231" s="6">
        <v>2022</v>
      </c>
      <c r="N2231" s="6" t="s">
        <v>8310</v>
      </c>
      <c r="O2231" s="6">
        <v>99</v>
      </c>
      <c r="P2231" s="6"/>
      <c r="Q2231" s="6" t="s">
        <v>7733</v>
      </c>
      <c r="R2231" s="6" t="s">
        <v>7734</v>
      </c>
      <c r="S2231" s="6"/>
      <c r="T2231" s="6" t="s">
        <v>3888</v>
      </c>
      <c r="U2231">
        <f t="shared" si="34"/>
        <v>3</v>
      </c>
    </row>
    <row r="2232" spans="1:21" x14ac:dyDescent="0.2">
      <c r="A2232" s="6" t="s">
        <v>10521</v>
      </c>
      <c r="B2232" s="6" t="s">
        <v>10502</v>
      </c>
      <c r="C2232" s="6">
        <v>3519036</v>
      </c>
      <c r="D2232" s="6" t="s">
        <v>10529</v>
      </c>
      <c r="E2232" s="6" t="s">
        <v>10530</v>
      </c>
      <c r="F2232" s="6" t="s">
        <v>6402</v>
      </c>
      <c r="G2232" s="6">
        <v>15774</v>
      </c>
      <c r="H2232" s="6">
        <v>208880</v>
      </c>
      <c r="I2232" s="6">
        <v>0</v>
      </c>
      <c r="J2232" s="6">
        <v>0</v>
      </c>
      <c r="K2232" s="6">
        <v>0</v>
      </c>
      <c r="L2232" s="6"/>
      <c r="M2232" s="6">
        <v>2022</v>
      </c>
      <c r="N2232" s="6" t="s">
        <v>8310</v>
      </c>
      <c r="O2232" s="6">
        <v>99</v>
      </c>
      <c r="P2232" s="6"/>
      <c r="Q2232" s="6" t="s">
        <v>7733</v>
      </c>
      <c r="R2232" s="6" t="s">
        <v>7734</v>
      </c>
      <c r="S2232" s="6"/>
      <c r="T2232" s="6" t="s">
        <v>3889</v>
      </c>
      <c r="U2232">
        <f t="shared" si="34"/>
        <v>2</v>
      </c>
    </row>
    <row r="2233" spans="1:21" x14ac:dyDescent="0.2">
      <c r="A2233" s="6" t="s">
        <v>10521</v>
      </c>
      <c r="B2233" s="6" t="s">
        <v>10502</v>
      </c>
      <c r="C2233" s="6">
        <v>3519036</v>
      </c>
      <c r="D2233" s="6" t="s">
        <v>6771</v>
      </c>
      <c r="E2233" s="6" t="s">
        <v>10531</v>
      </c>
      <c r="F2233" s="6" t="s">
        <v>6402</v>
      </c>
      <c r="G2233" s="6">
        <v>18548</v>
      </c>
      <c r="H2233" s="6">
        <v>208880</v>
      </c>
      <c r="I2233" s="6">
        <v>0</v>
      </c>
      <c r="J2233" s="6">
        <v>0</v>
      </c>
      <c r="K2233" s="6">
        <v>0</v>
      </c>
      <c r="L2233" s="6"/>
      <c r="M2233" s="6">
        <v>2022</v>
      </c>
      <c r="N2233" s="6" t="s">
        <v>8310</v>
      </c>
      <c r="O2233" s="6">
        <v>99</v>
      </c>
      <c r="P2233" s="6"/>
      <c r="Q2233" s="6" t="s">
        <v>7733</v>
      </c>
      <c r="R2233" s="6" t="s">
        <v>7734</v>
      </c>
      <c r="S2233" s="6"/>
      <c r="T2233" s="6" t="s">
        <v>3890</v>
      </c>
      <c r="U2233">
        <f t="shared" si="34"/>
        <v>1</v>
      </c>
    </row>
    <row r="2234" spans="1:21" x14ac:dyDescent="0.2">
      <c r="A2234" s="6" t="s">
        <v>10504</v>
      </c>
      <c r="B2234" s="6" t="s">
        <v>10502</v>
      </c>
      <c r="C2234" s="6">
        <v>3519036</v>
      </c>
      <c r="D2234" s="6" t="s">
        <v>7637</v>
      </c>
      <c r="E2234" s="6" t="s">
        <v>6790</v>
      </c>
      <c r="F2234" s="6" t="s">
        <v>6402</v>
      </c>
      <c r="G2234" s="6">
        <v>2101</v>
      </c>
      <c r="H2234" s="6">
        <v>8196</v>
      </c>
      <c r="I2234" s="6">
        <v>0</v>
      </c>
      <c r="J2234" s="6">
        <v>0</v>
      </c>
      <c r="K2234" s="6">
        <v>0</v>
      </c>
      <c r="L2234" s="6"/>
      <c r="M2234" s="6">
        <v>2022</v>
      </c>
      <c r="N2234" s="6" t="s">
        <v>7745</v>
      </c>
      <c r="O2234" s="6">
        <v>1</v>
      </c>
      <c r="P2234" s="6"/>
      <c r="Q2234" s="6" t="s">
        <v>7733</v>
      </c>
      <c r="R2234" s="6" t="s">
        <v>7734</v>
      </c>
      <c r="S2234" s="6"/>
      <c r="T2234" s="6" t="s">
        <v>3891</v>
      </c>
      <c r="U2234">
        <f t="shared" si="34"/>
        <v>1</v>
      </c>
    </row>
    <row r="2235" spans="1:21" x14ac:dyDescent="0.2">
      <c r="A2235" s="6" t="s">
        <v>10506</v>
      </c>
      <c r="B2235" s="6" t="s">
        <v>10502</v>
      </c>
      <c r="C2235" s="6">
        <v>3519036</v>
      </c>
      <c r="D2235" s="6" t="s">
        <v>7183</v>
      </c>
      <c r="E2235" s="6" t="s">
        <v>10532</v>
      </c>
      <c r="F2235" s="6" t="s">
        <v>6402</v>
      </c>
      <c r="G2235" s="6">
        <v>937</v>
      </c>
      <c r="H2235" s="6">
        <v>8283</v>
      </c>
      <c r="I2235" s="6">
        <v>0</v>
      </c>
      <c r="J2235" s="6">
        <v>0</v>
      </c>
      <c r="K2235" s="6">
        <v>0</v>
      </c>
      <c r="L2235" s="6"/>
      <c r="M2235" s="6">
        <v>2022</v>
      </c>
      <c r="N2235" s="6" t="s">
        <v>7745</v>
      </c>
      <c r="O2235" s="6">
        <v>2</v>
      </c>
      <c r="P2235" s="6"/>
      <c r="Q2235" s="6" t="s">
        <v>7733</v>
      </c>
      <c r="R2235" s="6" t="s">
        <v>7734</v>
      </c>
      <c r="S2235" s="6"/>
      <c r="T2235" s="6" t="s">
        <v>3892</v>
      </c>
      <c r="U2235">
        <f t="shared" si="34"/>
        <v>3</v>
      </c>
    </row>
    <row r="2236" spans="1:21" x14ac:dyDescent="0.2">
      <c r="A2236" s="6" t="s">
        <v>10506</v>
      </c>
      <c r="B2236" s="6" t="s">
        <v>10502</v>
      </c>
      <c r="C2236" s="6">
        <v>3519036</v>
      </c>
      <c r="D2236" s="6" t="s">
        <v>6496</v>
      </c>
      <c r="E2236" s="6" t="s">
        <v>7433</v>
      </c>
      <c r="F2236" s="6" t="s">
        <v>6402</v>
      </c>
      <c r="G2236" s="6">
        <v>1573</v>
      </c>
      <c r="H2236" s="6">
        <v>8283</v>
      </c>
      <c r="I2236" s="6">
        <v>0</v>
      </c>
      <c r="J2236" s="6">
        <v>0</v>
      </c>
      <c r="K2236" s="6">
        <v>0</v>
      </c>
      <c r="L2236" s="6"/>
      <c r="M2236" s="6">
        <v>2022</v>
      </c>
      <c r="N2236" s="6" t="s">
        <v>7745</v>
      </c>
      <c r="O2236" s="6">
        <v>2</v>
      </c>
      <c r="P2236" s="6"/>
      <c r="Q2236" s="6" t="s">
        <v>7733</v>
      </c>
      <c r="R2236" s="6" t="s">
        <v>7734</v>
      </c>
      <c r="S2236" s="6"/>
      <c r="T2236" s="6" t="s">
        <v>3893</v>
      </c>
      <c r="U2236">
        <f t="shared" si="34"/>
        <v>2</v>
      </c>
    </row>
    <row r="2237" spans="1:21" x14ac:dyDescent="0.2">
      <c r="A2237" s="6" t="s">
        <v>10506</v>
      </c>
      <c r="B2237" s="6" t="s">
        <v>10502</v>
      </c>
      <c r="C2237" s="6">
        <v>3519036</v>
      </c>
      <c r="D2237" s="6" t="s">
        <v>10533</v>
      </c>
      <c r="E2237" s="6" t="s">
        <v>6464</v>
      </c>
      <c r="F2237" s="6" t="s">
        <v>6402</v>
      </c>
      <c r="G2237" s="6">
        <v>1866</v>
      </c>
      <c r="H2237" s="6">
        <v>8283</v>
      </c>
      <c r="I2237" s="6">
        <v>0</v>
      </c>
      <c r="J2237" s="6">
        <v>0</v>
      </c>
      <c r="K2237" s="6">
        <v>0</v>
      </c>
      <c r="L2237" s="6"/>
      <c r="M2237" s="6">
        <v>2022</v>
      </c>
      <c r="N2237" s="6" t="s">
        <v>7745</v>
      </c>
      <c r="O2237" s="6">
        <v>2</v>
      </c>
      <c r="P2237" s="6"/>
      <c r="Q2237" s="6" t="s">
        <v>7733</v>
      </c>
      <c r="R2237" s="6" t="s">
        <v>7734</v>
      </c>
      <c r="S2237" s="6"/>
      <c r="T2237" s="6" t="s">
        <v>3894</v>
      </c>
      <c r="U2237">
        <f t="shared" si="34"/>
        <v>1</v>
      </c>
    </row>
    <row r="2238" spans="1:21" x14ac:dyDescent="0.2">
      <c r="A2238" s="6" t="s">
        <v>10507</v>
      </c>
      <c r="B2238" s="6" t="s">
        <v>10502</v>
      </c>
      <c r="C2238" s="6">
        <v>3519036</v>
      </c>
      <c r="D2238" s="6" t="s">
        <v>7664</v>
      </c>
      <c r="E2238" s="6" t="s">
        <v>7372</v>
      </c>
      <c r="F2238" s="6" t="s">
        <v>6402</v>
      </c>
      <c r="G2238" s="6">
        <v>420</v>
      </c>
      <c r="H2238" s="6">
        <v>8823</v>
      </c>
      <c r="I2238" s="6">
        <v>0</v>
      </c>
      <c r="J2238" s="6">
        <v>0</v>
      </c>
      <c r="K2238" s="6">
        <v>0</v>
      </c>
      <c r="L2238" s="6"/>
      <c r="M2238" s="6">
        <v>2022</v>
      </c>
      <c r="N2238" s="6" t="s">
        <v>7745</v>
      </c>
      <c r="O2238" s="6">
        <v>3</v>
      </c>
      <c r="P2238" s="6"/>
      <c r="Q2238" s="6" t="s">
        <v>7733</v>
      </c>
      <c r="R2238" s="6" t="s">
        <v>7734</v>
      </c>
      <c r="S2238" s="6"/>
      <c r="T2238" s="6" t="s">
        <v>20079</v>
      </c>
      <c r="U2238">
        <f t="shared" si="34"/>
        <v>5</v>
      </c>
    </row>
    <row r="2239" spans="1:21" x14ac:dyDescent="0.2">
      <c r="A2239" s="6" t="s">
        <v>10507</v>
      </c>
      <c r="B2239" s="6" t="s">
        <v>10502</v>
      </c>
      <c r="C2239" s="6">
        <v>3519036</v>
      </c>
      <c r="D2239" s="6" t="s">
        <v>6809</v>
      </c>
      <c r="E2239" s="6" t="s">
        <v>7372</v>
      </c>
      <c r="F2239" s="6" t="s">
        <v>6402</v>
      </c>
      <c r="G2239" s="6">
        <v>990</v>
      </c>
      <c r="H2239" s="6">
        <v>8823</v>
      </c>
      <c r="I2239" s="6">
        <v>0</v>
      </c>
      <c r="J2239" s="6">
        <v>0</v>
      </c>
      <c r="K2239" s="6">
        <v>0</v>
      </c>
      <c r="L2239" s="6"/>
      <c r="M2239" s="6">
        <v>2022</v>
      </c>
      <c r="N2239" s="6" t="s">
        <v>7745</v>
      </c>
      <c r="O2239" s="6">
        <v>3</v>
      </c>
      <c r="P2239" s="6"/>
      <c r="Q2239" s="6" t="s">
        <v>7733</v>
      </c>
      <c r="R2239" s="6" t="s">
        <v>7734</v>
      </c>
      <c r="S2239" s="6"/>
      <c r="T2239" s="6" t="s">
        <v>20080</v>
      </c>
      <c r="U2239">
        <f t="shared" si="34"/>
        <v>4</v>
      </c>
    </row>
    <row r="2240" spans="1:21" x14ac:dyDescent="0.2">
      <c r="A2240" s="6" t="s">
        <v>10507</v>
      </c>
      <c r="B2240" s="6" t="s">
        <v>10502</v>
      </c>
      <c r="C2240" s="6">
        <v>3519036</v>
      </c>
      <c r="D2240" s="6" t="s">
        <v>6938</v>
      </c>
      <c r="E2240" s="6" t="s">
        <v>10534</v>
      </c>
      <c r="F2240" s="6" t="s">
        <v>6402</v>
      </c>
      <c r="G2240" s="6">
        <v>882</v>
      </c>
      <c r="H2240" s="6">
        <v>8823</v>
      </c>
      <c r="I2240" s="6">
        <v>0</v>
      </c>
      <c r="J2240" s="6">
        <v>0</v>
      </c>
      <c r="K2240" s="6">
        <v>0</v>
      </c>
      <c r="L2240" s="6"/>
      <c r="M2240" s="6">
        <v>2022</v>
      </c>
      <c r="N2240" s="6" t="s">
        <v>7745</v>
      </c>
      <c r="O2240" s="6">
        <v>3</v>
      </c>
      <c r="P2240" s="6"/>
      <c r="Q2240" s="6" t="s">
        <v>7733</v>
      </c>
      <c r="R2240" s="6" t="s">
        <v>7734</v>
      </c>
      <c r="S2240" s="6"/>
      <c r="T2240" s="6" t="s">
        <v>20081</v>
      </c>
      <c r="U2240">
        <f t="shared" si="34"/>
        <v>3</v>
      </c>
    </row>
    <row r="2241" spans="1:21" x14ac:dyDescent="0.2">
      <c r="A2241" s="6" t="s">
        <v>10507</v>
      </c>
      <c r="B2241" s="6" t="s">
        <v>10502</v>
      </c>
      <c r="C2241" s="6">
        <v>3519036</v>
      </c>
      <c r="D2241" s="6" t="s">
        <v>10535</v>
      </c>
      <c r="E2241" s="6" t="s">
        <v>10536</v>
      </c>
      <c r="F2241" s="6" t="s">
        <v>6402</v>
      </c>
      <c r="G2241" s="6">
        <v>501</v>
      </c>
      <c r="H2241" s="6">
        <v>8823</v>
      </c>
      <c r="I2241" s="6">
        <v>0</v>
      </c>
      <c r="J2241" s="6">
        <v>0</v>
      </c>
      <c r="K2241" s="6">
        <v>0</v>
      </c>
      <c r="L2241" s="6"/>
      <c r="M2241" s="6">
        <v>2022</v>
      </c>
      <c r="N2241" s="6" t="s">
        <v>7745</v>
      </c>
      <c r="O2241" s="6">
        <v>3</v>
      </c>
      <c r="P2241" s="6"/>
      <c r="Q2241" s="6" t="s">
        <v>7733</v>
      </c>
      <c r="R2241" s="6" t="s">
        <v>7734</v>
      </c>
      <c r="S2241" s="6"/>
      <c r="T2241" s="6" t="s">
        <v>20082</v>
      </c>
      <c r="U2241">
        <f t="shared" si="34"/>
        <v>2</v>
      </c>
    </row>
    <row r="2242" spans="1:21" x14ac:dyDescent="0.2">
      <c r="A2242" s="6" t="s">
        <v>10507</v>
      </c>
      <c r="B2242" s="6" t="s">
        <v>10502</v>
      </c>
      <c r="C2242" s="6">
        <v>3519036</v>
      </c>
      <c r="D2242" s="6" t="s">
        <v>6509</v>
      </c>
      <c r="E2242" s="6" t="s">
        <v>10531</v>
      </c>
      <c r="F2242" s="6" t="s">
        <v>6402</v>
      </c>
      <c r="G2242" s="6">
        <v>1023</v>
      </c>
      <c r="H2242" s="6">
        <v>8823</v>
      </c>
      <c r="I2242" s="6">
        <v>0</v>
      </c>
      <c r="J2242" s="6">
        <v>0</v>
      </c>
      <c r="K2242" s="6">
        <v>0</v>
      </c>
      <c r="L2242" s="6"/>
      <c r="M2242" s="6">
        <v>2022</v>
      </c>
      <c r="N2242" s="6" t="s">
        <v>7745</v>
      </c>
      <c r="O2242" s="6">
        <v>3</v>
      </c>
      <c r="P2242" s="6"/>
      <c r="Q2242" s="6" t="s">
        <v>7733</v>
      </c>
      <c r="R2242" s="6" t="s">
        <v>7734</v>
      </c>
      <c r="S2242" s="6"/>
      <c r="T2242" s="6" t="s">
        <v>20083</v>
      </c>
      <c r="U2242">
        <f t="shared" si="34"/>
        <v>1</v>
      </c>
    </row>
    <row r="2243" spans="1:21" x14ac:dyDescent="0.2">
      <c r="A2243" s="6" t="s">
        <v>10509</v>
      </c>
      <c r="B2243" s="6" t="s">
        <v>10502</v>
      </c>
      <c r="C2243" s="6">
        <v>3519036</v>
      </c>
      <c r="D2243" s="6" t="s">
        <v>10537</v>
      </c>
      <c r="E2243" s="6" t="s">
        <v>10538</v>
      </c>
      <c r="F2243" s="6" t="s">
        <v>6402</v>
      </c>
      <c r="G2243" s="6">
        <v>722</v>
      </c>
      <c r="H2243" s="6">
        <v>9285</v>
      </c>
      <c r="I2243" s="6">
        <v>0</v>
      </c>
      <c r="J2243" s="6">
        <v>0</v>
      </c>
      <c r="K2243" s="6">
        <v>0</v>
      </c>
      <c r="L2243" s="6"/>
      <c r="M2243" s="6">
        <v>2022</v>
      </c>
      <c r="N2243" s="6" t="s">
        <v>7745</v>
      </c>
      <c r="O2243" s="6">
        <v>4</v>
      </c>
      <c r="P2243" s="6"/>
      <c r="Q2243" s="6" t="s">
        <v>7733</v>
      </c>
      <c r="R2243" s="6" t="s">
        <v>7734</v>
      </c>
      <c r="S2243" s="6"/>
      <c r="T2243" s="6" t="s">
        <v>20084</v>
      </c>
      <c r="U2243">
        <f t="shared" ref="U2243:U2306" si="35">COUNTIF(A2243:A8543,A2243)</f>
        <v>1</v>
      </c>
    </row>
    <row r="2244" spans="1:21" x14ac:dyDescent="0.2">
      <c r="A2244" s="6" t="s">
        <v>10510</v>
      </c>
      <c r="B2244" s="6" t="s">
        <v>10502</v>
      </c>
      <c r="C2244" s="6">
        <v>3519036</v>
      </c>
      <c r="D2244" s="6" t="s">
        <v>10539</v>
      </c>
      <c r="E2244" s="6" t="s">
        <v>10540</v>
      </c>
      <c r="F2244" s="6" t="s">
        <v>6402</v>
      </c>
      <c r="G2244" s="6">
        <v>533</v>
      </c>
      <c r="H2244" s="6">
        <v>7025</v>
      </c>
      <c r="I2244" s="6">
        <v>0</v>
      </c>
      <c r="J2244" s="6">
        <v>0</v>
      </c>
      <c r="K2244" s="6">
        <v>0</v>
      </c>
      <c r="L2244" s="6"/>
      <c r="M2244" s="6">
        <v>2022</v>
      </c>
      <c r="N2244" s="6" t="s">
        <v>7745</v>
      </c>
      <c r="O2244" s="6">
        <v>5</v>
      </c>
      <c r="P2244" s="6"/>
      <c r="Q2244" s="6" t="s">
        <v>7733</v>
      </c>
      <c r="R2244" s="6" t="s">
        <v>7734</v>
      </c>
      <c r="S2244" s="6"/>
      <c r="T2244" s="6" t="s">
        <v>20085</v>
      </c>
      <c r="U2244">
        <f t="shared" si="35"/>
        <v>1</v>
      </c>
    </row>
    <row r="2245" spans="1:21" x14ac:dyDescent="0.2">
      <c r="A2245" s="6" t="s">
        <v>10514</v>
      </c>
      <c r="B2245" s="6" t="s">
        <v>10502</v>
      </c>
      <c r="C2245" s="6">
        <v>3519036</v>
      </c>
      <c r="D2245" s="6" t="s">
        <v>7262</v>
      </c>
      <c r="E2245" s="6" t="s">
        <v>10541</v>
      </c>
      <c r="F2245" s="6" t="s">
        <v>6402</v>
      </c>
      <c r="G2245" s="6">
        <v>1331</v>
      </c>
      <c r="H2245" s="6">
        <v>6252</v>
      </c>
      <c r="I2245" s="6">
        <v>0</v>
      </c>
      <c r="J2245" s="6">
        <v>0</v>
      </c>
      <c r="K2245" s="6">
        <v>0</v>
      </c>
      <c r="L2245" s="6"/>
      <c r="M2245" s="6">
        <v>2022</v>
      </c>
      <c r="N2245" s="6" t="s">
        <v>7745</v>
      </c>
      <c r="O2245" s="6">
        <v>6</v>
      </c>
      <c r="P2245" s="6"/>
      <c r="Q2245" s="6" t="s">
        <v>7733</v>
      </c>
      <c r="R2245" s="6" t="s">
        <v>7734</v>
      </c>
      <c r="S2245" s="6"/>
      <c r="T2245" s="6" t="s">
        <v>20086</v>
      </c>
      <c r="U2245">
        <f t="shared" si="35"/>
        <v>1</v>
      </c>
    </row>
    <row r="2246" spans="1:21" x14ac:dyDescent="0.2">
      <c r="A2246" s="6" t="s">
        <v>10517</v>
      </c>
      <c r="B2246" s="6" t="s">
        <v>10502</v>
      </c>
      <c r="C2246" s="6">
        <v>3519036</v>
      </c>
      <c r="D2246" s="6" t="s">
        <v>10542</v>
      </c>
      <c r="E2246" s="6" t="s">
        <v>8331</v>
      </c>
      <c r="F2246" s="6" t="s">
        <v>6402</v>
      </c>
      <c r="G2246" s="6">
        <v>1292</v>
      </c>
      <c r="H2246" s="6">
        <v>11283</v>
      </c>
      <c r="I2246" s="6">
        <v>0</v>
      </c>
      <c r="J2246" s="6">
        <v>0</v>
      </c>
      <c r="K2246" s="6">
        <v>0</v>
      </c>
      <c r="L2246" s="6"/>
      <c r="M2246" s="6">
        <v>2022</v>
      </c>
      <c r="N2246" s="6" t="s">
        <v>7745</v>
      </c>
      <c r="O2246" s="6">
        <v>7</v>
      </c>
      <c r="P2246" s="6"/>
      <c r="Q2246" s="6" t="s">
        <v>7733</v>
      </c>
      <c r="R2246" s="6" t="s">
        <v>7734</v>
      </c>
      <c r="S2246" s="6"/>
      <c r="T2246" s="6" t="s">
        <v>20087</v>
      </c>
      <c r="U2246">
        <f t="shared" si="35"/>
        <v>3</v>
      </c>
    </row>
    <row r="2247" spans="1:21" x14ac:dyDescent="0.2">
      <c r="A2247" s="6" t="s">
        <v>10517</v>
      </c>
      <c r="B2247" s="6" t="s">
        <v>10502</v>
      </c>
      <c r="C2247" s="6">
        <v>3519036</v>
      </c>
      <c r="D2247" s="6" t="s">
        <v>10120</v>
      </c>
      <c r="E2247" s="6" t="s">
        <v>6832</v>
      </c>
      <c r="F2247" s="6" t="s">
        <v>6402</v>
      </c>
      <c r="G2247" s="6">
        <v>1955</v>
      </c>
      <c r="H2247" s="6">
        <v>11283</v>
      </c>
      <c r="I2247" s="6">
        <v>0</v>
      </c>
      <c r="J2247" s="6">
        <v>0</v>
      </c>
      <c r="K2247" s="6">
        <v>0</v>
      </c>
      <c r="L2247" s="6"/>
      <c r="M2247" s="6">
        <v>2022</v>
      </c>
      <c r="N2247" s="6" t="s">
        <v>7745</v>
      </c>
      <c r="O2247" s="6">
        <v>7</v>
      </c>
      <c r="P2247" s="6"/>
      <c r="Q2247" s="6" t="s">
        <v>7733</v>
      </c>
      <c r="R2247" s="6" t="s">
        <v>7734</v>
      </c>
      <c r="S2247" s="6"/>
      <c r="T2247" s="6" t="s">
        <v>20088</v>
      </c>
      <c r="U2247">
        <f t="shared" si="35"/>
        <v>2</v>
      </c>
    </row>
    <row r="2248" spans="1:21" x14ac:dyDescent="0.2">
      <c r="A2248" s="6" t="s">
        <v>10517</v>
      </c>
      <c r="B2248" s="6" t="s">
        <v>10502</v>
      </c>
      <c r="C2248" s="6">
        <v>3519036</v>
      </c>
      <c r="D2248" s="6" t="s">
        <v>10543</v>
      </c>
      <c r="E2248" s="6" t="s">
        <v>6879</v>
      </c>
      <c r="F2248" s="6" t="s">
        <v>6402</v>
      </c>
      <c r="G2248" s="6">
        <v>2648</v>
      </c>
      <c r="H2248" s="6">
        <v>11283</v>
      </c>
      <c r="I2248" s="6">
        <v>0</v>
      </c>
      <c r="J2248" s="6">
        <v>0</v>
      </c>
      <c r="K2248" s="6">
        <v>0</v>
      </c>
      <c r="L2248" s="6"/>
      <c r="M2248" s="6">
        <v>2022</v>
      </c>
      <c r="N2248" s="6" t="s">
        <v>7745</v>
      </c>
      <c r="O2248" s="6">
        <v>7</v>
      </c>
      <c r="P2248" s="6"/>
      <c r="Q2248" s="6" t="s">
        <v>7733</v>
      </c>
      <c r="R2248" s="6" t="s">
        <v>7734</v>
      </c>
      <c r="S2248" s="6"/>
      <c r="T2248" s="6" t="s">
        <v>20089</v>
      </c>
      <c r="U2248">
        <f t="shared" si="35"/>
        <v>1</v>
      </c>
    </row>
    <row r="2249" spans="1:21" x14ac:dyDescent="0.2">
      <c r="A2249" s="6" t="s">
        <v>10519</v>
      </c>
      <c r="B2249" s="6" t="s">
        <v>10502</v>
      </c>
      <c r="C2249" s="6">
        <v>3519036</v>
      </c>
      <c r="D2249" s="6" t="s">
        <v>7064</v>
      </c>
      <c r="E2249" s="6" t="s">
        <v>10544</v>
      </c>
      <c r="F2249" s="6" t="s">
        <v>6402</v>
      </c>
      <c r="G2249" s="6">
        <v>485</v>
      </c>
      <c r="H2249" s="6">
        <v>8104</v>
      </c>
      <c r="I2249" s="6">
        <v>0</v>
      </c>
      <c r="J2249" s="6">
        <v>0</v>
      </c>
      <c r="K2249" s="6">
        <v>0</v>
      </c>
      <c r="L2249" s="6"/>
      <c r="M2249" s="6">
        <v>2022</v>
      </c>
      <c r="N2249" s="6" t="s">
        <v>7745</v>
      </c>
      <c r="O2249" s="6">
        <v>8</v>
      </c>
      <c r="P2249" s="6"/>
      <c r="Q2249" s="6" t="s">
        <v>7733</v>
      </c>
      <c r="R2249" s="6" t="s">
        <v>7734</v>
      </c>
      <c r="S2249" s="6"/>
      <c r="T2249" s="6" t="s">
        <v>20090</v>
      </c>
      <c r="U2249">
        <f t="shared" si="35"/>
        <v>3</v>
      </c>
    </row>
    <row r="2250" spans="1:21" x14ac:dyDescent="0.2">
      <c r="A2250" s="6" t="s">
        <v>10519</v>
      </c>
      <c r="B2250" s="6" t="s">
        <v>10502</v>
      </c>
      <c r="C2250" s="6">
        <v>3519036</v>
      </c>
      <c r="D2250" s="6" t="s">
        <v>10545</v>
      </c>
      <c r="E2250" s="6" t="s">
        <v>10546</v>
      </c>
      <c r="F2250" s="6" t="s">
        <v>6402</v>
      </c>
      <c r="G2250" s="6">
        <v>640</v>
      </c>
      <c r="H2250" s="6">
        <v>8104</v>
      </c>
      <c r="I2250" s="6">
        <v>0</v>
      </c>
      <c r="J2250" s="6">
        <v>0</v>
      </c>
      <c r="K2250" s="6">
        <v>0</v>
      </c>
      <c r="L2250" s="6"/>
      <c r="M2250" s="6">
        <v>2022</v>
      </c>
      <c r="N2250" s="6" t="s">
        <v>7745</v>
      </c>
      <c r="O2250" s="6">
        <v>8</v>
      </c>
      <c r="P2250" s="6"/>
      <c r="Q2250" s="6" t="s">
        <v>7733</v>
      </c>
      <c r="R2250" s="6" t="s">
        <v>7734</v>
      </c>
      <c r="S2250" s="6"/>
      <c r="T2250" s="6" t="s">
        <v>20091</v>
      </c>
      <c r="U2250">
        <f t="shared" si="35"/>
        <v>2</v>
      </c>
    </row>
    <row r="2251" spans="1:21" x14ac:dyDescent="0.2">
      <c r="A2251" s="6" t="s">
        <v>10519</v>
      </c>
      <c r="B2251" s="6" t="s">
        <v>10502</v>
      </c>
      <c r="C2251" s="6">
        <v>3519036</v>
      </c>
      <c r="D2251" s="6" t="s">
        <v>10547</v>
      </c>
      <c r="E2251" s="6" t="s">
        <v>10548</v>
      </c>
      <c r="F2251" s="6" t="s">
        <v>6402</v>
      </c>
      <c r="G2251" s="6">
        <v>430</v>
      </c>
      <c r="H2251" s="6">
        <v>8104</v>
      </c>
      <c r="I2251" s="6">
        <v>0</v>
      </c>
      <c r="J2251" s="6">
        <v>0</v>
      </c>
      <c r="K2251" s="6">
        <v>0</v>
      </c>
      <c r="L2251" s="6"/>
      <c r="M2251" s="6">
        <v>2022</v>
      </c>
      <c r="N2251" s="6" t="s">
        <v>7745</v>
      </c>
      <c r="O2251" s="6">
        <v>8</v>
      </c>
      <c r="P2251" s="6"/>
      <c r="Q2251" s="6" t="s">
        <v>7733</v>
      </c>
      <c r="R2251" s="6" t="s">
        <v>7734</v>
      </c>
      <c r="S2251" s="6"/>
      <c r="T2251" s="6" t="s">
        <v>20092</v>
      </c>
      <c r="U2251">
        <f t="shared" si="35"/>
        <v>1</v>
      </c>
    </row>
    <row r="2252" spans="1:21" x14ac:dyDescent="0.2">
      <c r="A2252" s="6" t="s">
        <v>10549</v>
      </c>
      <c r="B2252" s="6" t="s">
        <v>10550</v>
      </c>
      <c r="C2252" s="6">
        <v>3554056</v>
      </c>
      <c r="D2252" s="6" t="s">
        <v>7204</v>
      </c>
      <c r="E2252" s="6" t="s">
        <v>10551</v>
      </c>
      <c r="F2252" s="6" t="s">
        <v>6402</v>
      </c>
      <c r="G2252" s="6">
        <v>42</v>
      </c>
      <c r="H2252" s="6">
        <v>188</v>
      </c>
      <c r="I2252" s="6">
        <v>1</v>
      </c>
      <c r="J2252" s="6">
        <v>0</v>
      </c>
      <c r="K2252" s="6">
        <v>0</v>
      </c>
      <c r="L2252" s="6"/>
      <c r="M2252" s="6">
        <v>2022</v>
      </c>
      <c r="N2252" s="6" t="s">
        <v>7732</v>
      </c>
      <c r="O2252" s="6">
        <v>99</v>
      </c>
      <c r="P2252" s="6"/>
      <c r="Q2252" s="6" t="s">
        <v>7733</v>
      </c>
      <c r="R2252" s="6" t="s">
        <v>7734</v>
      </c>
      <c r="S2252" s="6"/>
      <c r="T2252" s="6" t="s">
        <v>20093</v>
      </c>
      <c r="U2252">
        <f t="shared" si="35"/>
        <v>2</v>
      </c>
    </row>
    <row r="2253" spans="1:21" x14ac:dyDescent="0.2">
      <c r="A2253" s="6" t="s">
        <v>10549</v>
      </c>
      <c r="B2253" s="6" t="s">
        <v>10550</v>
      </c>
      <c r="C2253" s="6">
        <v>3554056</v>
      </c>
      <c r="D2253" s="6" t="s">
        <v>6411</v>
      </c>
      <c r="E2253" s="6" t="s">
        <v>8234</v>
      </c>
      <c r="F2253" s="6" t="s">
        <v>6402</v>
      </c>
      <c r="G2253" s="6">
        <v>146</v>
      </c>
      <c r="H2253" s="6">
        <v>188</v>
      </c>
      <c r="I2253" s="6">
        <v>0</v>
      </c>
      <c r="J2253" s="6">
        <v>1</v>
      </c>
      <c r="K2253" s="6">
        <v>0</v>
      </c>
      <c r="L2253" s="6"/>
      <c r="M2253" s="6">
        <v>2022</v>
      </c>
      <c r="N2253" s="6" t="s">
        <v>7732</v>
      </c>
      <c r="O2253" s="6">
        <v>99</v>
      </c>
      <c r="P2253" s="6"/>
      <c r="Q2253" s="6" t="s">
        <v>7733</v>
      </c>
      <c r="R2253" s="6" t="s">
        <v>7734</v>
      </c>
      <c r="S2253" s="6"/>
      <c r="T2253" s="6" t="s">
        <v>949</v>
      </c>
      <c r="U2253">
        <f t="shared" si="35"/>
        <v>1</v>
      </c>
    </row>
    <row r="2254" spans="1:21" x14ac:dyDescent="0.2">
      <c r="A2254" s="6" t="s">
        <v>10552</v>
      </c>
      <c r="B2254" s="6" t="s">
        <v>10550</v>
      </c>
      <c r="C2254" s="6">
        <v>3554056</v>
      </c>
      <c r="D2254" s="6" t="s">
        <v>10553</v>
      </c>
      <c r="E2254" s="6" t="s">
        <v>9343</v>
      </c>
      <c r="F2254" s="6" t="s">
        <v>6402</v>
      </c>
      <c r="G2254" s="6">
        <v>34</v>
      </c>
      <c r="H2254" s="6">
        <v>627</v>
      </c>
      <c r="I2254" s="6">
        <v>0</v>
      </c>
      <c r="J2254" s="6">
        <v>0</v>
      </c>
      <c r="K2254" s="6">
        <v>0</v>
      </c>
      <c r="L2254" s="6"/>
      <c r="M2254" s="6">
        <v>2022</v>
      </c>
      <c r="N2254" s="6" t="s">
        <v>7745</v>
      </c>
      <c r="O2254" s="6">
        <v>99</v>
      </c>
      <c r="P2254" s="6"/>
      <c r="Q2254" s="6" t="s">
        <v>7733</v>
      </c>
      <c r="R2254" s="6" t="s">
        <v>7734</v>
      </c>
      <c r="S2254" s="6"/>
      <c r="T2254" s="6" t="s">
        <v>3918</v>
      </c>
      <c r="U2254">
        <f t="shared" si="35"/>
        <v>10</v>
      </c>
    </row>
    <row r="2255" spans="1:21" x14ac:dyDescent="0.2">
      <c r="A2255" s="6" t="s">
        <v>10552</v>
      </c>
      <c r="B2255" s="6" t="s">
        <v>10550</v>
      </c>
      <c r="C2255" s="6">
        <v>3554056</v>
      </c>
      <c r="D2255" s="6" t="s">
        <v>7429</v>
      </c>
      <c r="E2255" s="6" t="s">
        <v>10554</v>
      </c>
      <c r="F2255" s="6" t="s">
        <v>6402</v>
      </c>
      <c r="G2255" s="6">
        <v>28</v>
      </c>
      <c r="H2255" s="6">
        <v>627</v>
      </c>
      <c r="I2255" s="6">
        <v>1</v>
      </c>
      <c r="J2255" s="6">
        <v>0</v>
      </c>
      <c r="K2255" s="6">
        <v>0</v>
      </c>
      <c r="L2255" s="6"/>
      <c r="M2255" s="6">
        <v>2022</v>
      </c>
      <c r="N2255" s="6" t="s">
        <v>7745</v>
      </c>
      <c r="O2255" s="6">
        <v>99</v>
      </c>
      <c r="P2255" s="6"/>
      <c r="Q2255" s="6" t="s">
        <v>7733</v>
      </c>
      <c r="R2255" s="6" t="s">
        <v>7734</v>
      </c>
      <c r="S2255" s="6"/>
      <c r="T2255" s="6" t="s">
        <v>20094</v>
      </c>
      <c r="U2255">
        <f t="shared" si="35"/>
        <v>9</v>
      </c>
    </row>
    <row r="2256" spans="1:21" x14ac:dyDescent="0.2">
      <c r="A2256" s="6" t="s">
        <v>10552</v>
      </c>
      <c r="B2256" s="6" t="s">
        <v>10550</v>
      </c>
      <c r="C2256" s="6">
        <v>3554056</v>
      </c>
      <c r="D2256" s="6" t="s">
        <v>9023</v>
      </c>
      <c r="E2256" s="6" t="s">
        <v>6586</v>
      </c>
      <c r="F2256" s="6" t="s">
        <v>6402</v>
      </c>
      <c r="G2256" s="6">
        <v>102</v>
      </c>
      <c r="H2256" s="6">
        <v>627</v>
      </c>
      <c r="I2256" s="6">
        <v>0</v>
      </c>
      <c r="J2256" s="6">
        <v>1</v>
      </c>
      <c r="K2256" s="6">
        <v>0</v>
      </c>
      <c r="L2256" s="6"/>
      <c r="M2256" s="6">
        <v>2022</v>
      </c>
      <c r="N2256" s="6" t="s">
        <v>7745</v>
      </c>
      <c r="O2256" s="6">
        <v>99</v>
      </c>
      <c r="P2256" s="6"/>
      <c r="Q2256" s="6" t="s">
        <v>7733</v>
      </c>
      <c r="R2256" s="6" t="s">
        <v>7734</v>
      </c>
      <c r="S2256" s="6"/>
      <c r="T2256" s="6" t="s">
        <v>3917</v>
      </c>
      <c r="U2256">
        <f t="shared" si="35"/>
        <v>8</v>
      </c>
    </row>
    <row r="2257" spans="1:21" x14ac:dyDescent="0.2">
      <c r="A2257" s="6" t="s">
        <v>10552</v>
      </c>
      <c r="B2257" s="6" t="s">
        <v>10550</v>
      </c>
      <c r="C2257" s="6">
        <v>3554056</v>
      </c>
      <c r="D2257" s="6" t="s">
        <v>7264</v>
      </c>
      <c r="E2257" s="6" t="s">
        <v>10555</v>
      </c>
      <c r="F2257" s="6" t="s">
        <v>6402</v>
      </c>
      <c r="G2257" s="6">
        <v>90</v>
      </c>
      <c r="H2257" s="6">
        <v>627</v>
      </c>
      <c r="I2257" s="6">
        <v>0</v>
      </c>
      <c r="J2257" s="6">
        <v>1</v>
      </c>
      <c r="K2257" s="6">
        <v>0</v>
      </c>
      <c r="L2257" s="6"/>
      <c r="M2257" s="6">
        <v>2022</v>
      </c>
      <c r="N2257" s="6" t="s">
        <v>7745</v>
      </c>
      <c r="O2257" s="6">
        <v>99</v>
      </c>
      <c r="P2257" s="6"/>
      <c r="Q2257" s="6" t="s">
        <v>7733</v>
      </c>
      <c r="R2257" s="6" t="s">
        <v>7734</v>
      </c>
      <c r="S2257" s="6"/>
      <c r="T2257" s="6" t="s">
        <v>3916</v>
      </c>
      <c r="U2257">
        <f t="shared" si="35"/>
        <v>7</v>
      </c>
    </row>
    <row r="2258" spans="1:21" x14ac:dyDescent="0.2">
      <c r="A2258" s="6" t="s">
        <v>10552</v>
      </c>
      <c r="B2258" s="6" t="s">
        <v>10550</v>
      </c>
      <c r="C2258" s="6">
        <v>3554056</v>
      </c>
      <c r="D2258" s="6" t="s">
        <v>10556</v>
      </c>
      <c r="E2258" s="6" t="s">
        <v>8300</v>
      </c>
      <c r="F2258" s="6" t="s">
        <v>6402</v>
      </c>
      <c r="G2258" s="6">
        <v>32</v>
      </c>
      <c r="H2258" s="6">
        <v>627</v>
      </c>
      <c r="I2258" s="6">
        <v>1</v>
      </c>
      <c r="J2258" s="6">
        <v>0</v>
      </c>
      <c r="K2258" s="6">
        <v>0</v>
      </c>
      <c r="L2258" s="6"/>
      <c r="M2258" s="6">
        <v>2022</v>
      </c>
      <c r="N2258" s="6" t="s">
        <v>7745</v>
      </c>
      <c r="O2258" s="6">
        <v>99</v>
      </c>
      <c r="P2258" s="6"/>
      <c r="Q2258" s="6" t="s">
        <v>7733</v>
      </c>
      <c r="R2258" s="6" t="s">
        <v>7734</v>
      </c>
      <c r="S2258" s="6"/>
      <c r="T2258" s="6" t="s">
        <v>20095</v>
      </c>
      <c r="U2258">
        <f t="shared" si="35"/>
        <v>6</v>
      </c>
    </row>
    <row r="2259" spans="1:21" x14ac:dyDescent="0.2">
      <c r="A2259" s="6" t="s">
        <v>10552</v>
      </c>
      <c r="B2259" s="6" t="s">
        <v>10550</v>
      </c>
      <c r="C2259" s="6">
        <v>3554056</v>
      </c>
      <c r="D2259" s="6" t="s">
        <v>6459</v>
      </c>
      <c r="E2259" s="6" t="s">
        <v>6887</v>
      </c>
      <c r="F2259" s="6" t="s">
        <v>6402</v>
      </c>
      <c r="G2259" s="6">
        <v>107</v>
      </c>
      <c r="H2259" s="6">
        <v>627</v>
      </c>
      <c r="I2259" s="6">
        <v>1</v>
      </c>
      <c r="J2259" s="6">
        <v>1</v>
      </c>
      <c r="K2259" s="6">
        <v>0</v>
      </c>
      <c r="L2259" s="6"/>
      <c r="M2259" s="6">
        <v>2022</v>
      </c>
      <c r="N2259" s="6" t="s">
        <v>7745</v>
      </c>
      <c r="O2259" s="6">
        <v>99</v>
      </c>
      <c r="P2259" s="6"/>
      <c r="Q2259" s="6" t="s">
        <v>7733</v>
      </c>
      <c r="R2259" s="6" t="s">
        <v>7734</v>
      </c>
      <c r="S2259" s="6"/>
      <c r="T2259" s="6" t="s">
        <v>3915</v>
      </c>
      <c r="U2259">
        <f t="shared" si="35"/>
        <v>5</v>
      </c>
    </row>
    <row r="2260" spans="1:21" x14ac:dyDescent="0.2">
      <c r="A2260" s="6" t="s">
        <v>10552</v>
      </c>
      <c r="B2260" s="6" t="s">
        <v>10550</v>
      </c>
      <c r="C2260" s="6">
        <v>3554056</v>
      </c>
      <c r="D2260" s="6" t="s">
        <v>6440</v>
      </c>
      <c r="E2260" s="6" t="s">
        <v>6583</v>
      </c>
      <c r="F2260" s="6" t="s">
        <v>6402</v>
      </c>
      <c r="G2260" s="6">
        <v>67</v>
      </c>
      <c r="H2260" s="6">
        <v>627</v>
      </c>
      <c r="I2260" s="6">
        <v>0</v>
      </c>
      <c r="J2260" s="6">
        <v>0</v>
      </c>
      <c r="K2260" s="6">
        <v>0</v>
      </c>
      <c r="L2260" s="6"/>
      <c r="M2260" s="6">
        <v>2022</v>
      </c>
      <c r="N2260" s="6" t="s">
        <v>7745</v>
      </c>
      <c r="O2260" s="6">
        <v>99</v>
      </c>
      <c r="P2260" s="6"/>
      <c r="Q2260" s="6" t="s">
        <v>7733</v>
      </c>
      <c r="R2260" s="6" t="s">
        <v>7734</v>
      </c>
      <c r="S2260" s="6"/>
      <c r="T2260" s="6" t="s">
        <v>3921</v>
      </c>
      <c r="U2260">
        <f t="shared" si="35"/>
        <v>4</v>
      </c>
    </row>
    <row r="2261" spans="1:21" x14ac:dyDescent="0.2">
      <c r="A2261" s="6" t="s">
        <v>10552</v>
      </c>
      <c r="B2261" s="6" t="s">
        <v>10550</v>
      </c>
      <c r="C2261" s="6">
        <v>3554056</v>
      </c>
      <c r="D2261" s="6" t="s">
        <v>8898</v>
      </c>
      <c r="E2261" s="6" t="s">
        <v>9030</v>
      </c>
      <c r="F2261" s="6" t="s">
        <v>6402</v>
      </c>
      <c r="G2261" s="6">
        <v>52</v>
      </c>
      <c r="H2261" s="6">
        <v>627</v>
      </c>
      <c r="I2261" s="6">
        <v>0</v>
      </c>
      <c r="J2261" s="6">
        <v>0</v>
      </c>
      <c r="K2261" s="6">
        <v>0</v>
      </c>
      <c r="L2261" s="6"/>
      <c r="M2261" s="6">
        <v>2022</v>
      </c>
      <c r="N2261" s="6" t="s">
        <v>7745</v>
      </c>
      <c r="O2261" s="6">
        <v>99</v>
      </c>
      <c r="P2261" s="6"/>
      <c r="Q2261" s="6" t="s">
        <v>7733</v>
      </c>
      <c r="R2261" s="6" t="s">
        <v>7734</v>
      </c>
      <c r="S2261" s="6"/>
      <c r="T2261" s="6" t="s">
        <v>3922</v>
      </c>
      <c r="U2261">
        <f t="shared" si="35"/>
        <v>3</v>
      </c>
    </row>
    <row r="2262" spans="1:21" x14ac:dyDescent="0.2">
      <c r="A2262" s="6" t="s">
        <v>10552</v>
      </c>
      <c r="B2262" s="6" t="s">
        <v>10550</v>
      </c>
      <c r="C2262" s="6">
        <v>3554056</v>
      </c>
      <c r="D2262" s="6" t="s">
        <v>7263</v>
      </c>
      <c r="E2262" s="6" t="s">
        <v>6623</v>
      </c>
      <c r="F2262" s="6" t="s">
        <v>6402</v>
      </c>
      <c r="G2262" s="6">
        <v>72</v>
      </c>
      <c r="H2262" s="6">
        <v>627</v>
      </c>
      <c r="I2262" s="6">
        <v>0</v>
      </c>
      <c r="J2262" s="6">
        <v>1</v>
      </c>
      <c r="K2262" s="6">
        <v>0</v>
      </c>
      <c r="L2262" s="6"/>
      <c r="M2262" s="6">
        <v>2022</v>
      </c>
      <c r="N2262" s="6" t="s">
        <v>7745</v>
      </c>
      <c r="O2262" s="6">
        <v>99</v>
      </c>
      <c r="P2262" s="6"/>
      <c r="Q2262" s="6" t="s">
        <v>7733</v>
      </c>
      <c r="R2262" s="6" t="s">
        <v>7734</v>
      </c>
      <c r="S2262" s="6"/>
      <c r="T2262" s="6" t="s">
        <v>3914</v>
      </c>
      <c r="U2262">
        <f t="shared" si="35"/>
        <v>2</v>
      </c>
    </row>
    <row r="2263" spans="1:21" x14ac:dyDescent="0.2">
      <c r="A2263" s="6" t="s">
        <v>10552</v>
      </c>
      <c r="B2263" s="6" t="s">
        <v>10550</v>
      </c>
      <c r="C2263" s="6">
        <v>3554056</v>
      </c>
      <c r="D2263" s="6" t="s">
        <v>10557</v>
      </c>
      <c r="E2263" s="6" t="s">
        <v>10558</v>
      </c>
      <c r="F2263" s="6" t="s">
        <v>6402</v>
      </c>
      <c r="G2263" s="6">
        <v>43</v>
      </c>
      <c r="H2263" s="6">
        <v>627</v>
      </c>
      <c r="I2263" s="6">
        <v>0</v>
      </c>
      <c r="J2263" s="6">
        <v>0</v>
      </c>
      <c r="K2263" s="6">
        <v>0</v>
      </c>
      <c r="L2263" s="6"/>
      <c r="M2263" s="6">
        <v>2022</v>
      </c>
      <c r="N2263" s="6" t="s">
        <v>7745</v>
      </c>
      <c r="O2263" s="6">
        <v>99</v>
      </c>
      <c r="P2263" s="6"/>
      <c r="Q2263" s="6" t="s">
        <v>7733</v>
      </c>
      <c r="R2263" s="6" t="s">
        <v>7734</v>
      </c>
      <c r="S2263" s="6"/>
      <c r="T2263" s="6" t="s">
        <v>3923</v>
      </c>
      <c r="U2263">
        <f t="shared" si="35"/>
        <v>1</v>
      </c>
    </row>
    <row r="2264" spans="1:21" x14ac:dyDescent="0.2">
      <c r="A2264" s="6" t="s">
        <v>10559</v>
      </c>
      <c r="B2264" s="6" t="s">
        <v>10560</v>
      </c>
      <c r="C2264" s="6">
        <v>3556014</v>
      </c>
      <c r="D2264" s="6" t="s">
        <v>6505</v>
      </c>
      <c r="E2264" s="6" t="s">
        <v>10561</v>
      </c>
      <c r="F2264" s="6" t="s">
        <v>6402</v>
      </c>
      <c r="G2264" s="6">
        <v>0</v>
      </c>
      <c r="H2264" s="6"/>
      <c r="I2264" s="6">
        <v>0</v>
      </c>
      <c r="J2264" s="6">
        <v>1</v>
      </c>
      <c r="K2264" s="6">
        <v>1</v>
      </c>
      <c r="L2264" s="6"/>
      <c r="M2264" s="6">
        <v>2022</v>
      </c>
      <c r="N2264" s="6" t="s">
        <v>7732</v>
      </c>
      <c r="O2264" s="6">
        <v>99</v>
      </c>
      <c r="P2264" s="6"/>
      <c r="Q2264" s="6" t="s">
        <v>7733</v>
      </c>
      <c r="R2264" s="6" t="s">
        <v>7734</v>
      </c>
      <c r="S2264" s="6"/>
      <c r="T2264" s="6" t="s">
        <v>530</v>
      </c>
      <c r="U2264">
        <f t="shared" si="35"/>
        <v>1</v>
      </c>
    </row>
    <row r="2265" spans="1:21" x14ac:dyDescent="0.2">
      <c r="A2265" s="6" t="s">
        <v>10562</v>
      </c>
      <c r="B2265" s="6" t="s">
        <v>10560</v>
      </c>
      <c r="C2265" s="6">
        <v>3556014</v>
      </c>
      <c r="D2265" s="6" t="s">
        <v>7681</v>
      </c>
      <c r="E2265" s="6" t="s">
        <v>10563</v>
      </c>
      <c r="F2265" s="6" t="s">
        <v>6402</v>
      </c>
      <c r="G2265" s="6">
        <v>0</v>
      </c>
      <c r="H2265" s="6"/>
      <c r="I2265" s="6">
        <v>0</v>
      </c>
      <c r="J2265" s="6">
        <v>1</v>
      </c>
      <c r="K2265" s="6">
        <v>1</v>
      </c>
      <c r="L2265" s="6"/>
      <c r="M2265" s="6">
        <v>2022</v>
      </c>
      <c r="N2265" s="6" t="s">
        <v>7745</v>
      </c>
      <c r="O2265" s="6">
        <v>1</v>
      </c>
      <c r="P2265" s="6"/>
      <c r="Q2265" s="6" t="s">
        <v>7733</v>
      </c>
      <c r="R2265" s="6" t="s">
        <v>7734</v>
      </c>
      <c r="S2265" s="6"/>
      <c r="T2265" s="6" t="s">
        <v>1789</v>
      </c>
      <c r="U2265">
        <f t="shared" si="35"/>
        <v>1</v>
      </c>
    </row>
    <row r="2266" spans="1:21" x14ac:dyDescent="0.2">
      <c r="A2266" s="6" t="s">
        <v>10564</v>
      </c>
      <c r="B2266" s="6" t="s">
        <v>10560</v>
      </c>
      <c r="C2266" s="6">
        <v>3556014</v>
      </c>
      <c r="D2266" s="6" t="s">
        <v>10565</v>
      </c>
      <c r="E2266" s="6" t="s">
        <v>8188</v>
      </c>
      <c r="F2266" s="6" t="s">
        <v>6402</v>
      </c>
      <c r="G2266" s="6">
        <v>0</v>
      </c>
      <c r="H2266" s="6"/>
      <c r="I2266" s="6">
        <v>0</v>
      </c>
      <c r="J2266" s="6">
        <v>1</v>
      </c>
      <c r="K2266" s="6">
        <v>1</v>
      </c>
      <c r="L2266" s="6"/>
      <c r="M2266" s="6">
        <v>2022</v>
      </c>
      <c r="N2266" s="6" t="s">
        <v>7745</v>
      </c>
      <c r="O2266" s="6">
        <v>2</v>
      </c>
      <c r="P2266" s="6"/>
      <c r="Q2266" s="6" t="s">
        <v>7733</v>
      </c>
      <c r="R2266" s="6" t="s">
        <v>7734</v>
      </c>
      <c r="S2266" s="6"/>
      <c r="T2266" s="6" t="s">
        <v>1788</v>
      </c>
      <c r="U2266">
        <f t="shared" si="35"/>
        <v>1</v>
      </c>
    </row>
    <row r="2267" spans="1:21" x14ac:dyDescent="0.2">
      <c r="A2267" s="6" t="s">
        <v>10566</v>
      </c>
      <c r="B2267" s="6" t="s">
        <v>10560</v>
      </c>
      <c r="C2267" s="6">
        <v>3556014</v>
      </c>
      <c r="D2267" s="6" t="s">
        <v>6425</v>
      </c>
      <c r="E2267" s="6" t="s">
        <v>10567</v>
      </c>
      <c r="F2267" s="6" t="s">
        <v>6402</v>
      </c>
      <c r="G2267" s="6">
        <v>133</v>
      </c>
      <c r="H2267" s="6">
        <v>153</v>
      </c>
      <c r="I2267" s="6">
        <v>0</v>
      </c>
      <c r="J2267" s="6">
        <v>1</v>
      </c>
      <c r="K2267" s="6">
        <v>0</v>
      </c>
      <c r="L2267" s="6"/>
      <c r="M2267" s="6">
        <v>2022</v>
      </c>
      <c r="N2267" s="6" t="s">
        <v>7745</v>
      </c>
      <c r="O2267" s="6">
        <v>3</v>
      </c>
      <c r="P2267" s="6"/>
      <c r="Q2267" s="6" t="s">
        <v>7733</v>
      </c>
      <c r="R2267" s="6" t="s">
        <v>7734</v>
      </c>
      <c r="S2267" s="6"/>
      <c r="T2267" s="6" t="s">
        <v>1787</v>
      </c>
      <c r="U2267">
        <f t="shared" si="35"/>
        <v>2</v>
      </c>
    </row>
    <row r="2268" spans="1:21" x14ac:dyDescent="0.2">
      <c r="A2268" s="6" t="s">
        <v>10566</v>
      </c>
      <c r="B2268" s="6" t="s">
        <v>10560</v>
      </c>
      <c r="C2268" s="6">
        <v>3556014</v>
      </c>
      <c r="D2268" s="6" t="s">
        <v>7621</v>
      </c>
      <c r="E2268" s="6" t="s">
        <v>10568</v>
      </c>
      <c r="F2268" s="6" t="s">
        <v>6402</v>
      </c>
      <c r="G2268" s="6">
        <v>20</v>
      </c>
      <c r="H2268" s="6">
        <v>153</v>
      </c>
      <c r="I2268" s="6">
        <v>0</v>
      </c>
      <c r="J2268" s="6">
        <v>0</v>
      </c>
      <c r="K2268" s="6">
        <v>0</v>
      </c>
      <c r="L2268" s="6"/>
      <c r="M2268" s="6">
        <v>2022</v>
      </c>
      <c r="N2268" s="6" t="s">
        <v>7745</v>
      </c>
      <c r="O2268" s="6">
        <v>3</v>
      </c>
      <c r="P2268" s="6"/>
      <c r="Q2268" s="6" t="s">
        <v>7733</v>
      </c>
      <c r="R2268" s="6" t="s">
        <v>7734</v>
      </c>
      <c r="S2268" s="6"/>
      <c r="T2268" s="6" t="s">
        <v>1790</v>
      </c>
      <c r="U2268">
        <f t="shared" si="35"/>
        <v>1</v>
      </c>
    </row>
    <row r="2269" spans="1:21" x14ac:dyDescent="0.2">
      <c r="A2269" s="6" t="s">
        <v>10569</v>
      </c>
      <c r="B2269" s="6" t="s">
        <v>10560</v>
      </c>
      <c r="C2269" s="6">
        <v>3556014</v>
      </c>
      <c r="D2269" s="6" t="s">
        <v>10570</v>
      </c>
      <c r="E2269" s="6" t="s">
        <v>10571</v>
      </c>
      <c r="F2269" s="6" t="s">
        <v>6402</v>
      </c>
      <c r="G2269" s="6">
        <v>0</v>
      </c>
      <c r="H2269" s="6"/>
      <c r="I2269" s="6">
        <v>1</v>
      </c>
      <c r="J2269" s="6">
        <v>1</v>
      </c>
      <c r="K2269" s="6">
        <v>1</v>
      </c>
      <c r="L2269" s="6"/>
      <c r="M2269" s="6">
        <v>2022</v>
      </c>
      <c r="N2269" s="6" t="s">
        <v>7745</v>
      </c>
      <c r="O2269" s="6">
        <v>4</v>
      </c>
      <c r="P2269" s="6"/>
      <c r="Q2269" s="6" t="s">
        <v>7733</v>
      </c>
      <c r="R2269" s="6" t="s">
        <v>7734</v>
      </c>
      <c r="S2269" s="6"/>
      <c r="T2269" s="6" t="s">
        <v>1786</v>
      </c>
      <c r="U2269">
        <f t="shared" si="35"/>
        <v>1</v>
      </c>
    </row>
    <row r="2270" spans="1:21" x14ac:dyDescent="0.2">
      <c r="A2270" s="6" t="s">
        <v>10572</v>
      </c>
      <c r="B2270" s="6" t="s">
        <v>10560</v>
      </c>
      <c r="C2270" s="6">
        <v>3556014</v>
      </c>
      <c r="D2270" s="6" t="s">
        <v>7578</v>
      </c>
      <c r="E2270" s="6" t="s">
        <v>10573</v>
      </c>
      <c r="F2270" s="6" t="s">
        <v>6402</v>
      </c>
      <c r="G2270" s="6">
        <v>0</v>
      </c>
      <c r="H2270" s="6"/>
      <c r="I2270" s="6">
        <v>0</v>
      </c>
      <c r="J2270" s="6">
        <v>1</v>
      </c>
      <c r="K2270" s="6">
        <v>1</v>
      </c>
      <c r="L2270" s="6"/>
      <c r="M2270" s="6">
        <v>2022</v>
      </c>
      <c r="N2270" s="6" t="s">
        <v>7745</v>
      </c>
      <c r="O2270" s="6">
        <v>5</v>
      </c>
      <c r="P2270" s="6"/>
      <c r="Q2270" s="6" t="s">
        <v>7733</v>
      </c>
      <c r="R2270" s="6" t="s">
        <v>7734</v>
      </c>
      <c r="S2270" s="6"/>
      <c r="T2270" s="6" t="s">
        <v>1785</v>
      </c>
      <c r="U2270">
        <f t="shared" si="35"/>
        <v>1</v>
      </c>
    </row>
    <row r="2271" spans="1:21" x14ac:dyDescent="0.2">
      <c r="A2271" s="6" t="s">
        <v>10574</v>
      </c>
      <c r="B2271" s="6" t="s">
        <v>10560</v>
      </c>
      <c r="C2271" s="6">
        <v>3556014</v>
      </c>
      <c r="D2271" s="6" t="s">
        <v>10575</v>
      </c>
      <c r="E2271" s="6" t="s">
        <v>10576</v>
      </c>
      <c r="F2271" s="6" t="s">
        <v>6402</v>
      </c>
      <c r="G2271" s="6">
        <v>0</v>
      </c>
      <c r="H2271" s="6"/>
      <c r="I2271" s="6">
        <v>0</v>
      </c>
      <c r="J2271" s="6">
        <v>1</v>
      </c>
      <c r="K2271" s="6">
        <v>1</v>
      </c>
      <c r="L2271" s="6"/>
      <c r="M2271" s="6">
        <v>2022</v>
      </c>
      <c r="N2271" s="6" t="s">
        <v>7745</v>
      </c>
      <c r="O2271" s="6">
        <v>6</v>
      </c>
      <c r="P2271" s="6"/>
      <c r="Q2271" s="6" t="s">
        <v>7733</v>
      </c>
      <c r="R2271" s="6" t="s">
        <v>7734</v>
      </c>
      <c r="S2271" s="6"/>
      <c r="T2271" s="6" t="s">
        <v>1784</v>
      </c>
      <c r="U2271">
        <f t="shared" si="35"/>
        <v>1</v>
      </c>
    </row>
    <row r="2272" spans="1:21" x14ac:dyDescent="0.2">
      <c r="A2272" s="6" t="s">
        <v>10577</v>
      </c>
      <c r="B2272" s="6" t="s">
        <v>10578</v>
      </c>
      <c r="C2272" s="6">
        <v>3548021</v>
      </c>
      <c r="D2272" s="6" t="s">
        <v>10579</v>
      </c>
      <c r="E2272" s="6" t="s">
        <v>9246</v>
      </c>
      <c r="F2272" s="6" t="s">
        <v>6402</v>
      </c>
      <c r="G2272" s="6">
        <v>554</v>
      </c>
      <c r="H2272" s="6">
        <v>703</v>
      </c>
      <c r="I2272" s="6">
        <v>0</v>
      </c>
      <c r="J2272" s="6">
        <v>1</v>
      </c>
      <c r="K2272" s="6">
        <v>0</v>
      </c>
      <c r="L2272" s="6"/>
      <c r="M2272" s="6">
        <v>2022</v>
      </c>
      <c r="N2272" s="6" t="s">
        <v>7732</v>
      </c>
      <c r="O2272" s="6">
        <v>99</v>
      </c>
      <c r="P2272" s="6"/>
      <c r="Q2272" s="6" t="s">
        <v>7733</v>
      </c>
      <c r="R2272" s="6" t="s">
        <v>7734</v>
      </c>
      <c r="S2272" s="6"/>
      <c r="T2272" s="6" t="s">
        <v>951</v>
      </c>
      <c r="U2272">
        <f t="shared" si="35"/>
        <v>2</v>
      </c>
    </row>
    <row r="2273" spans="1:21" x14ac:dyDescent="0.2">
      <c r="A2273" s="6" t="s">
        <v>10577</v>
      </c>
      <c r="B2273" s="6" t="s">
        <v>10578</v>
      </c>
      <c r="C2273" s="6">
        <v>3548021</v>
      </c>
      <c r="D2273" s="6" t="s">
        <v>10580</v>
      </c>
      <c r="E2273" s="6" t="s">
        <v>10581</v>
      </c>
      <c r="F2273" s="6" t="s">
        <v>6402</v>
      </c>
      <c r="G2273" s="6">
        <v>149</v>
      </c>
      <c r="H2273" s="6">
        <v>703</v>
      </c>
      <c r="I2273" s="6">
        <v>0</v>
      </c>
      <c r="J2273" s="6">
        <v>0</v>
      </c>
      <c r="K2273" s="6">
        <v>0</v>
      </c>
      <c r="L2273" s="6"/>
      <c r="M2273" s="6">
        <v>2022</v>
      </c>
      <c r="N2273" s="6" t="s">
        <v>7732</v>
      </c>
      <c r="O2273" s="6">
        <v>99</v>
      </c>
      <c r="P2273" s="6"/>
      <c r="Q2273" s="6" t="s">
        <v>7733</v>
      </c>
      <c r="R2273" s="6" t="s">
        <v>7734</v>
      </c>
      <c r="S2273" s="6"/>
      <c r="T2273" s="6" t="s">
        <v>952</v>
      </c>
      <c r="U2273">
        <f t="shared" si="35"/>
        <v>1</v>
      </c>
    </row>
    <row r="2274" spans="1:21" x14ac:dyDescent="0.2">
      <c r="A2274" s="6" t="s">
        <v>10582</v>
      </c>
      <c r="B2274" s="6" t="s">
        <v>10578</v>
      </c>
      <c r="C2274" s="6">
        <v>3548021</v>
      </c>
      <c r="D2274" s="6" t="s">
        <v>6411</v>
      </c>
      <c r="E2274" s="6" t="s">
        <v>10583</v>
      </c>
      <c r="F2274" s="6" t="s">
        <v>6402</v>
      </c>
      <c r="G2274" s="6">
        <v>312</v>
      </c>
      <c r="H2274" s="6">
        <v>2959</v>
      </c>
      <c r="I2274" s="6">
        <v>0</v>
      </c>
      <c r="J2274" s="6">
        <v>0</v>
      </c>
      <c r="K2274" s="6">
        <v>0</v>
      </c>
      <c r="L2274" s="6"/>
      <c r="M2274" s="6">
        <v>2022</v>
      </c>
      <c r="N2274" s="6" t="s">
        <v>7745</v>
      </c>
      <c r="O2274" s="6">
        <v>99</v>
      </c>
      <c r="P2274" s="6"/>
      <c r="Q2274" s="6" t="s">
        <v>7733</v>
      </c>
      <c r="R2274" s="6" t="s">
        <v>7734</v>
      </c>
      <c r="S2274" s="6"/>
      <c r="T2274" s="6" t="s">
        <v>3930</v>
      </c>
      <c r="U2274">
        <f t="shared" si="35"/>
        <v>9</v>
      </c>
    </row>
    <row r="2275" spans="1:21" x14ac:dyDescent="0.2">
      <c r="A2275" s="6" t="s">
        <v>10582</v>
      </c>
      <c r="B2275" s="6" t="s">
        <v>10578</v>
      </c>
      <c r="C2275" s="6">
        <v>3548021</v>
      </c>
      <c r="D2275" s="6" t="s">
        <v>7078</v>
      </c>
      <c r="E2275" s="6" t="s">
        <v>7417</v>
      </c>
      <c r="F2275" s="6" t="s">
        <v>6402</v>
      </c>
      <c r="G2275" s="6">
        <v>440</v>
      </c>
      <c r="H2275" s="6">
        <v>2959</v>
      </c>
      <c r="I2275" s="6">
        <v>0</v>
      </c>
      <c r="J2275" s="6">
        <v>1</v>
      </c>
      <c r="K2275" s="6">
        <v>0</v>
      </c>
      <c r="L2275" s="6"/>
      <c r="M2275" s="6">
        <v>2022</v>
      </c>
      <c r="N2275" s="6" t="s">
        <v>7745</v>
      </c>
      <c r="O2275" s="6">
        <v>99</v>
      </c>
      <c r="P2275" s="6"/>
      <c r="Q2275" s="6" t="s">
        <v>7733</v>
      </c>
      <c r="R2275" s="6" t="s">
        <v>7734</v>
      </c>
      <c r="S2275" s="6"/>
      <c r="T2275" s="6" t="s">
        <v>3929</v>
      </c>
      <c r="U2275">
        <f t="shared" si="35"/>
        <v>8</v>
      </c>
    </row>
    <row r="2276" spans="1:21" x14ac:dyDescent="0.2">
      <c r="A2276" s="6" t="s">
        <v>10582</v>
      </c>
      <c r="B2276" s="6" t="s">
        <v>10578</v>
      </c>
      <c r="C2276" s="6">
        <v>3548021</v>
      </c>
      <c r="D2276" s="6" t="s">
        <v>10584</v>
      </c>
      <c r="E2276" s="6" t="s">
        <v>10585</v>
      </c>
      <c r="F2276" s="6" t="s">
        <v>6402</v>
      </c>
      <c r="G2276" s="6">
        <v>341</v>
      </c>
      <c r="H2276" s="6">
        <v>2959</v>
      </c>
      <c r="I2276" s="6">
        <v>0</v>
      </c>
      <c r="J2276" s="6">
        <v>1</v>
      </c>
      <c r="K2276" s="6">
        <v>0</v>
      </c>
      <c r="L2276" s="6"/>
      <c r="M2276" s="6">
        <v>2022</v>
      </c>
      <c r="N2276" s="6" t="s">
        <v>7745</v>
      </c>
      <c r="O2276" s="6">
        <v>99</v>
      </c>
      <c r="P2276" s="6"/>
      <c r="Q2276" s="6" t="s">
        <v>7733</v>
      </c>
      <c r="R2276" s="6" t="s">
        <v>7734</v>
      </c>
      <c r="S2276" s="6"/>
      <c r="T2276" s="6" t="s">
        <v>3928</v>
      </c>
      <c r="U2276">
        <f t="shared" si="35"/>
        <v>7</v>
      </c>
    </row>
    <row r="2277" spans="1:21" x14ac:dyDescent="0.2">
      <c r="A2277" s="6" t="s">
        <v>10582</v>
      </c>
      <c r="B2277" s="6" t="s">
        <v>10578</v>
      </c>
      <c r="C2277" s="6">
        <v>3548021</v>
      </c>
      <c r="D2277" s="6" t="s">
        <v>10586</v>
      </c>
      <c r="E2277" s="6" t="s">
        <v>7716</v>
      </c>
      <c r="F2277" s="6" t="s">
        <v>6402</v>
      </c>
      <c r="G2277" s="6">
        <v>269</v>
      </c>
      <c r="H2277" s="6">
        <v>2959</v>
      </c>
      <c r="I2277" s="6">
        <v>0</v>
      </c>
      <c r="J2277" s="6">
        <v>0</v>
      </c>
      <c r="K2277" s="6">
        <v>0</v>
      </c>
      <c r="L2277" s="6"/>
      <c r="M2277" s="6">
        <v>2022</v>
      </c>
      <c r="N2277" s="6" t="s">
        <v>7745</v>
      </c>
      <c r="O2277" s="6">
        <v>99</v>
      </c>
      <c r="P2277" s="6"/>
      <c r="Q2277" s="6" t="s">
        <v>7733</v>
      </c>
      <c r="R2277" s="6" t="s">
        <v>7734</v>
      </c>
      <c r="S2277" s="6"/>
      <c r="T2277" s="6" t="s">
        <v>3931</v>
      </c>
      <c r="U2277">
        <f t="shared" si="35"/>
        <v>6</v>
      </c>
    </row>
    <row r="2278" spans="1:21" x14ac:dyDescent="0.2">
      <c r="A2278" s="6" t="s">
        <v>10582</v>
      </c>
      <c r="B2278" s="6" t="s">
        <v>10578</v>
      </c>
      <c r="C2278" s="6">
        <v>3548021</v>
      </c>
      <c r="D2278" s="6" t="s">
        <v>10587</v>
      </c>
      <c r="E2278" s="6" t="s">
        <v>7556</v>
      </c>
      <c r="F2278" s="6" t="s">
        <v>6402</v>
      </c>
      <c r="G2278" s="6">
        <v>327</v>
      </c>
      <c r="H2278" s="6">
        <v>2959</v>
      </c>
      <c r="I2278" s="6">
        <v>1</v>
      </c>
      <c r="J2278" s="6">
        <v>1</v>
      </c>
      <c r="K2278" s="6">
        <v>0</v>
      </c>
      <c r="L2278" s="6"/>
      <c r="M2278" s="6">
        <v>2022</v>
      </c>
      <c r="N2278" s="6" t="s">
        <v>7745</v>
      </c>
      <c r="O2278" s="6">
        <v>99</v>
      </c>
      <c r="P2278" s="6"/>
      <c r="Q2278" s="6" t="s">
        <v>7733</v>
      </c>
      <c r="R2278" s="6" t="s">
        <v>7734</v>
      </c>
      <c r="S2278" s="6"/>
      <c r="T2278" s="6" t="s">
        <v>3927</v>
      </c>
      <c r="U2278">
        <f t="shared" si="35"/>
        <v>5</v>
      </c>
    </row>
    <row r="2279" spans="1:21" x14ac:dyDescent="0.2">
      <c r="A2279" s="6" t="s">
        <v>10582</v>
      </c>
      <c r="B2279" s="6" t="s">
        <v>10578</v>
      </c>
      <c r="C2279" s="6">
        <v>3548021</v>
      </c>
      <c r="D2279" s="6" t="s">
        <v>7662</v>
      </c>
      <c r="E2279" s="6" t="s">
        <v>9129</v>
      </c>
      <c r="F2279" s="6" t="s">
        <v>6402</v>
      </c>
      <c r="G2279" s="6">
        <v>234</v>
      </c>
      <c r="H2279" s="6">
        <v>2959</v>
      </c>
      <c r="I2279" s="6">
        <v>0</v>
      </c>
      <c r="J2279" s="6">
        <v>0</v>
      </c>
      <c r="K2279" s="6">
        <v>0</v>
      </c>
      <c r="L2279" s="6"/>
      <c r="M2279" s="6">
        <v>2022</v>
      </c>
      <c r="N2279" s="6" t="s">
        <v>7745</v>
      </c>
      <c r="O2279" s="6">
        <v>99</v>
      </c>
      <c r="P2279" s="6"/>
      <c r="Q2279" s="6" t="s">
        <v>7733</v>
      </c>
      <c r="R2279" s="6" t="s">
        <v>7734</v>
      </c>
      <c r="S2279" s="6"/>
      <c r="T2279" s="6" t="s">
        <v>3932</v>
      </c>
      <c r="U2279">
        <f t="shared" si="35"/>
        <v>4</v>
      </c>
    </row>
    <row r="2280" spans="1:21" x14ac:dyDescent="0.2">
      <c r="A2280" s="6" t="s">
        <v>10582</v>
      </c>
      <c r="B2280" s="6" t="s">
        <v>10578</v>
      </c>
      <c r="C2280" s="6">
        <v>3548021</v>
      </c>
      <c r="D2280" s="6" t="s">
        <v>7288</v>
      </c>
      <c r="E2280" s="6" t="s">
        <v>6401</v>
      </c>
      <c r="F2280" s="6" t="s">
        <v>6402</v>
      </c>
      <c r="G2280" s="6">
        <v>323</v>
      </c>
      <c r="H2280" s="6">
        <v>2959</v>
      </c>
      <c r="I2280" s="6">
        <v>1</v>
      </c>
      <c r="J2280" s="6">
        <v>1</v>
      </c>
      <c r="K2280" s="6">
        <v>0</v>
      </c>
      <c r="L2280" s="6"/>
      <c r="M2280" s="6">
        <v>2022</v>
      </c>
      <c r="N2280" s="6" t="s">
        <v>7745</v>
      </c>
      <c r="O2280" s="6">
        <v>99</v>
      </c>
      <c r="P2280" s="6"/>
      <c r="Q2280" s="6" t="s">
        <v>7733</v>
      </c>
      <c r="R2280" s="6" t="s">
        <v>7734</v>
      </c>
      <c r="S2280" s="6"/>
      <c r="T2280" s="6" t="s">
        <v>3926</v>
      </c>
      <c r="U2280">
        <f t="shared" si="35"/>
        <v>3</v>
      </c>
    </row>
    <row r="2281" spans="1:21" x14ac:dyDescent="0.2">
      <c r="A2281" s="6" t="s">
        <v>10582</v>
      </c>
      <c r="B2281" s="6" t="s">
        <v>10578</v>
      </c>
      <c r="C2281" s="6">
        <v>3548021</v>
      </c>
      <c r="D2281" s="6" t="s">
        <v>10588</v>
      </c>
      <c r="E2281" s="6" t="s">
        <v>10589</v>
      </c>
      <c r="F2281" s="6" t="s">
        <v>6402</v>
      </c>
      <c r="G2281" s="6">
        <v>398</v>
      </c>
      <c r="H2281" s="6">
        <v>2959</v>
      </c>
      <c r="I2281" s="6">
        <v>1</v>
      </c>
      <c r="J2281" s="6">
        <v>1</v>
      </c>
      <c r="K2281" s="6">
        <v>0</v>
      </c>
      <c r="L2281" s="6"/>
      <c r="M2281" s="6">
        <v>2022</v>
      </c>
      <c r="N2281" s="6" t="s">
        <v>7745</v>
      </c>
      <c r="O2281" s="6">
        <v>99</v>
      </c>
      <c r="P2281" s="6"/>
      <c r="Q2281" s="6" t="s">
        <v>7733</v>
      </c>
      <c r="R2281" s="6" t="s">
        <v>7734</v>
      </c>
      <c r="S2281" s="6"/>
      <c r="T2281" s="6" t="s">
        <v>3925</v>
      </c>
      <c r="U2281">
        <f t="shared" si="35"/>
        <v>2</v>
      </c>
    </row>
    <row r="2282" spans="1:21" x14ac:dyDescent="0.2">
      <c r="A2282" s="6" t="s">
        <v>10582</v>
      </c>
      <c r="B2282" s="6" t="s">
        <v>10578</v>
      </c>
      <c r="C2282" s="6">
        <v>3548021</v>
      </c>
      <c r="D2282" s="6" t="s">
        <v>6943</v>
      </c>
      <c r="E2282" s="6" t="s">
        <v>10590</v>
      </c>
      <c r="F2282" s="6" t="s">
        <v>6402</v>
      </c>
      <c r="G2282" s="6">
        <v>315</v>
      </c>
      <c r="H2282" s="6">
        <v>2959</v>
      </c>
      <c r="I2282" s="6">
        <v>1</v>
      </c>
      <c r="J2282" s="6">
        <v>1</v>
      </c>
      <c r="K2282" s="6">
        <v>0</v>
      </c>
      <c r="L2282" s="6"/>
      <c r="M2282" s="6">
        <v>2022</v>
      </c>
      <c r="N2282" s="6" t="s">
        <v>7745</v>
      </c>
      <c r="O2282" s="6">
        <v>99</v>
      </c>
      <c r="P2282" s="6"/>
      <c r="Q2282" s="6" t="s">
        <v>7733</v>
      </c>
      <c r="R2282" s="6" t="s">
        <v>7734</v>
      </c>
      <c r="S2282" s="6"/>
      <c r="T2282" s="6" t="s">
        <v>3924</v>
      </c>
      <c r="U2282">
        <f t="shared" si="35"/>
        <v>1</v>
      </c>
    </row>
    <row r="2283" spans="1:21" x14ac:dyDescent="0.2">
      <c r="A2283" s="6" t="s">
        <v>10591</v>
      </c>
      <c r="B2283" s="6" t="s">
        <v>7287</v>
      </c>
      <c r="C2283" s="6">
        <v>3548022</v>
      </c>
      <c r="D2283" s="6" t="s">
        <v>6591</v>
      </c>
      <c r="E2283" s="6" t="s">
        <v>7202</v>
      </c>
      <c r="F2283" s="6" t="s">
        <v>6402</v>
      </c>
      <c r="G2283" s="6">
        <v>292</v>
      </c>
      <c r="H2283" s="6">
        <v>355</v>
      </c>
      <c r="I2283" s="6">
        <v>0</v>
      </c>
      <c r="J2283" s="6">
        <v>1</v>
      </c>
      <c r="K2283" s="6">
        <v>0</v>
      </c>
      <c r="L2283" s="6"/>
      <c r="M2283" s="6">
        <v>2022</v>
      </c>
      <c r="N2283" s="6" t="s">
        <v>7732</v>
      </c>
      <c r="O2283" s="6">
        <v>99</v>
      </c>
      <c r="P2283" s="6"/>
      <c r="Q2283" s="6" t="s">
        <v>7733</v>
      </c>
      <c r="R2283" s="6" t="s">
        <v>7734</v>
      </c>
      <c r="S2283" s="6"/>
      <c r="T2283" s="6" t="s">
        <v>589</v>
      </c>
      <c r="U2283">
        <f t="shared" si="35"/>
        <v>2</v>
      </c>
    </row>
    <row r="2284" spans="1:21" x14ac:dyDescent="0.2">
      <c r="A2284" s="6" t="s">
        <v>10591</v>
      </c>
      <c r="B2284" s="6" t="s">
        <v>7287</v>
      </c>
      <c r="C2284" s="6">
        <v>3548022</v>
      </c>
      <c r="D2284" s="6" t="s">
        <v>6545</v>
      </c>
      <c r="E2284" s="6" t="s">
        <v>10592</v>
      </c>
      <c r="F2284" s="6" t="s">
        <v>6402</v>
      </c>
      <c r="G2284" s="6">
        <v>63</v>
      </c>
      <c r="H2284" s="6">
        <v>355</v>
      </c>
      <c r="I2284" s="6">
        <v>1</v>
      </c>
      <c r="J2284" s="6">
        <v>0</v>
      </c>
      <c r="K2284" s="6">
        <v>0</v>
      </c>
      <c r="L2284" s="6"/>
      <c r="M2284" s="6">
        <v>2022</v>
      </c>
      <c r="N2284" s="6" t="s">
        <v>7732</v>
      </c>
      <c r="O2284" s="6">
        <v>99</v>
      </c>
      <c r="P2284" s="6"/>
      <c r="Q2284" s="6" t="s">
        <v>7733</v>
      </c>
      <c r="R2284" s="6" t="s">
        <v>7734</v>
      </c>
      <c r="S2284" s="6"/>
      <c r="T2284" s="6" t="s">
        <v>590</v>
      </c>
      <c r="U2284">
        <f t="shared" si="35"/>
        <v>1</v>
      </c>
    </row>
    <row r="2285" spans="1:21" x14ac:dyDescent="0.2">
      <c r="A2285" s="6" t="s">
        <v>10593</v>
      </c>
      <c r="B2285" s="6" t="s">
        <v>7287</v>
      </c>
      <c r="C2285" s="6">
        <v>3548022</v>
      </c>
      <c r="D2285" s="6" t="s">
        <v>7139</v>
      </c>
      <c r="E2285" s="6" t="s">
        <v>6621</v>
      </c>
      <c r="F2285" s="6" t="s">
        <v>6402</v>
      </c>
      <c r="G2285" s="6">
        <v>197</v>
      </c>
      <c r="H2285" s="6">
        <v>1214</v>
      </c>
      <c r="I2285" s="6">
        <v>0</v>
      </c>
      <c r="J2285" s="6">
        <v>1</v>
      </c>
      <c r="K2285" s="6">
        <v>0</v>
      </c>
      <c r="L2285" s="6"/>
      <c r="M2285" s="6">
        <v>2022</v>
      </c>
      <c r="N2285" s="6" t="s">
        <v>7745</v>
      </c>
      <c r="O2285" s="6">
        <v>99</v>
      </c>
      <c r="P2285" s="6"/>
      <c r="Q2285" s="6" t="s">
        <v>7733</v>
      </c>
      <c r="R2285" s="6" t="s">
        <v>7734</v>
      </c>
      <c r="S2285" s="6"/>
      <c r="T2285" s="6" t="s">
        <v>2123</v>
      </c>
      <c r="U2285">
        <f t="shared" si="35"/>
        <v>10</v>
      </c>
    </row>
    <row r="2286" spans="1:21" x14ac:dyDescent="0.2">
      <c r="A2286" s="6" t="s">
        <v>10593</v>
      </c>
      <c r="B2286" s="6" t="s">
        <v>7287</v>
      </c>
      <c r="C2286" s="6">
        <v>3548022</v>
      </c>
      <c r="D2286" s="6" t="s">
        <v>10594</v>
      </c>
      <c r="E2286" s="6" t="s">
        <v>10595</v>
      </c>
      <c r="F2286" s="6" t="s">
        <v>6402</v>
      </c>
      <c r="G2286" s="6">
        <v>127</v>
      </c>
      <c r="H2286" s="6">
        <v>1214</v>
      </c>
      <c r="I2286" s="6">
        <v>1</v>
      </c>
      <c r="J2286" s="6">
        <v>0</v>
      </c>
      <c r="K2286" s="6">
        <v>0</v>
      </c>
      <c r="L2286" s="6"/>
      <c r="M2286" s="6">
        <v>2022</v>
      </c>
      <c r="N2286" s="6" t="s">
        <v>7745</v>
      </c>
      <c r="O2286" s="6">
        <v>99</v>
      </c>
      <c r="P2286" s="6"/>
      <c r="Q2286" s="6" t="s">
        <v>7733</v>
      </c>
      <c r="R2286" s="6" t="s">
        <v>7734</v>
      </c>
      <c r="S2286" s="6"/>
      <c r="T2286" s="6" t="s">
        <v>2124</v>
      </c>
      <c r="U2286">
        <f t="shared" si="35"/>
        <v>9</v>
      </c>
    </row>
    <row r="2287" spans="1:21" x14ac:dyDescent="0.2">
      <c r="A2287" s="6" t="s">
        <v>10593</v>
      </c>
      <c r="B2287" s="6" t="s">
        <v>7287</v>
      </c>
      <c r="C2287" s="6">
        <v>3548022</v>
      </c>
      <c r="D2287" s="6" t="s">
        <v>6416</v>
      </c>
      <c r="E2287" s="6" t="s">
        <v>10493</v>
      </c>
      <c r="F2287" s="6" t="s">
        <v>6402</v>
      </c>
      <c r="G2287" s="6">
        <v>136</v>
      </c>
      <c r="H2287" s="6">
        <v>1214</v>
      </c>
      <c r="I2287" s="6">
        <v>1</v>
      </c>
      <c r="J2287" s="6">
        <v>0</v>
      </c>
      <c r="K2287" s="6">
        <v>0</v>
      </c>
      <c r="L2287" s="6"/>
      <c r="M2287" s="6">
        <v>2022</v>
      </c>
      <c r="N2287" s="6" t="s">
        <v>7745</v>
      </c>
      <c r="O2287" s="6">
        <v>99</v>
      </c>
      <c r="P2287" s="6"/>
      <c r="Q2287" s="6" t="s">
        <v>7733</v>
      </c>
      <c r="R2287" s="6" t="s">
        <v>7734</v>
      </c>
      <c r="S2287" s="6"/>
      <c r="T2287" s="6" t="s">
        <v>2125</v>
      </c>
      <c r="U2287">
        <f t="shared" si="35"/>
        <v>8</v>
      </c>
    </row>
    <row r="2288" spans="1:21" x14ac:dyDescent="0.2">
      <c r="A2288" s="6" t="s">
        <v>10593</v>
      </c>
      <c r="B2288" s="6" t="s">
        <v>7287</v>
      </c>
      <c r="C2288" s="6">
        <v>3548022</v>
      </c>
      <c r="D2288" s="6" t="s">
        <v>7878</v>
      </c>
      <c r="E2288" s="6" t="s">
        <v>6682</v>
      </c>
      <c r="F2288" s="6" t="s">
        <v>6402</v>
      </c>
      <c r="G2288" s="6">
        <v>30</v>
      </c>
      <c r="H2288" s="6">
        <v>1214</v>
      </c>
      <c r="I2288" s="6">
        <v>0</v>
      </c>
      <c r="J2288" s="6">
        <v>0</v>
      </c>
      <c r="K2288" s="6">
        <v>0</v>
      </c>
      <c r="L2288" s="6"/>
      <c r="M2288" s="6">
        <v>2022</v>
      </c>
      <c r="N2288" s="6" t="s">
        <v>7745</v>
      </c>
      <c r="O2288" s="6">
        <v>99</v>
      </c>
      <c r="P2288" s="6"/>
      <c r="Q2288" s="6" t="s">
        <v>7733</v>
      </c>
      <c r="R2288" s="6" t="s">
        <v>7734</v>
      </c>
      <c r="S2288" s="6"/>
      <c r="T2288" s="6" t="s">
        <v>2126</v>
      </c>
      <c r="U2288">
        <f t="shared" si="35"/>
        <v>7</v>
      </c>
    </row>
    <row r="2289" spans="1:21" x14ac:dyDescent="0.2">
      <c r="A2289" s="6" t="s">
        <v>10593</v>
      </c>
      <c r="B2289" s="6" t="s">
        <v>7287</v>
      </c>
      <c r="C2289" s="6">
        <v>3548022</v>
      </c>
      <c r="D2289" s="6" t="s">
        <v>6584</v>
      </c>
      <c r="E2289" s="6" t="s">
        <v>6589</v>
      </c>
      <c r="F2289" s="6" t="s">
        <v>6402</v>
      </c>
      <c r="G2289" s="6">
        <v>172</v>
      </c>
      <c r="H2289" s="6">
        <v>1214</v>
      </c>
      <c r="I2289" s="6">
        <v>0</v>
      </c>
      <c r="J2289" s="6">
        <v>1</v>
      </c>
      <c r="K2289" s="6">
        <v>0</v>
      </c>
      <c r="L2289" s="6"/>
      <c r="M2289" s="6">
        <v>2022</v>
      </c>
      <c r="N2289" s="6" t="s">
        <v>7745</v>
      </c>
      <c r="O2289" s="6">
        <v>99</v>
      </c>
      <c r="P2289" s="6"/>
      <c r="Q2289" s="6" t="s">
        <v>7733</v>
      </c>
      <c r="R2289" s="6" t="s">
        <v>7734</v>
      </c>
      <c r="S2289" s="6"/>
      <c r="T2289" s="6" t="s">
        <v>2122</v>
      </c>
      <c r="U2289">
        <f t="shared" si="35"/>
        <v>6</v>
      </c>
    </row>
    <row r="2290" spans="1:21" x14ac:dyDescent="0.2">
      <c r="A2290" s="6" t="s">
        <v>10593</v>
      </c>
      <c r="B2290" s="6" t="s">
        <v>7287</v>
      </c>
      <c r="C2290" s="6">
        <v>3548022</v>
      </c>
      <c r="D2290" s="6" t="s">
        <v>10596</v>
      </c>
      <c r="E2290" s="6" t="s">
        <v>8824</v>
      </c>
      <c r="F2290" s="6" t="s">
        <v>6402</v>
      </c>
      <c r="G2290" s="6">
        <v>150</v>
      </c>
      <c r="H2290" s="6">
        <v>1214</v>
      </c>
      <c r="I2290" s="6">
        <v>0</v>
      </c>
      <c r="J2290" s="6">
        <v>1</v>
      </c>
      <c r="K2290" s="6">
        <v>0</v>
      </c>
      <c r="L2290" s="6"/>
      <c r="M2290" s="6">
        <v>2022</v>
      </c>
      <c r="N2290" s="6" t="s">
        <v>7745</v>
      </c>
      <c r="O2290" s="6">
        <v>99</v>
      </c>
      <c r="P2290" s="6"/>
      <c r="Q2290" s="6" t="s">
        <v>7733</v>
      </c>
      <c r="R2290" s="6" t="s">
        <v>7734</v>
      </c>
      <c r="S2290" s="6"/>
      <c r="T2290" s="6" t="s">
        <v>2121</v>
      </c>
      <c r="U2290">
        <f t="shared" si="35"/>
        <v>5</v>
      </c>
    </row>
    <row r="2291" spans="1:21" x14ac:dyDescent="0.2">
      <c r="A2291" s="6" t="s">
        <v>10593</v>
      </c>
      <c r="B2291" s="6" t="s">
        <v>7287</v>
      </c>
      <c r="C2291" s="6">
        <v>3548022</v>
      </c>
      <c r="D2291" s="6" t="s">
        <v>6809</v>
      </c>
      <c r="E2291" s="6" t="s">
        <v>10597</v>
      </c>
      <c r="F2291" s="6" t="s">
        <v>6402</v>
      </c>
      <c r="G2291" s="6">
        <v>188</v>
      </c>
      <c r="H2291" s="6">
        <v>1214</v>
      </c>
      <c r="I2291" s="6">
        <v>0</v>
      </c>
      <c r="J2291" s="6">
        <v>1</v>
      </c>
      <c r="K2291" s="6">
        <v>0</v>
      </c>
      <c r="L2291" s="6"/>
      <c r="M2291" s="6">
        <v>2022</v>
      </c>
      <c r="N2291" s="6" t="s">
        <v>7745</v>
      </c>
      <c r="O2291" s="6">
        <v>99</v>
      </c>
      <c r="P2291" s="6"/>
      <c r="Q2291" s="6" t="s">
        <v>7733</v>
      </c>
      <c r="R2291" s="6" t="s">
        <v>7734</v>
      </c>
      <c r="S2291" s="6"/>
      <c r="T2291" s="6" t="s">
        <v>2120</v>
      </c>
      <c r="U2291">
        <f t="shared" si="35"/>
        <v>4</v>
      </c>
    </row>
    <row r="2292" spans="1:21" x14ac:dyDescent="0.2">
      <c r="A2292" s="6" t="s">
        <v>10593</v>
      </c>
      <c r="B2292" s="6" t="s">
        <v>7287</v>
      </c>
      <c r="C2292" s="6">
        <v>3548022</v>
      </c>
      <c r="D2292" s="6" t="s">
        <v>6785</v>
      </c>
      <c r="E2292" s="6" t="s">
        <v>9459</v>
      </c>
      <c r="F2292" s="6" t="s">
        <v>6402</v>
      </c>
      <c r="G2292" s="6">
        <v>46</v>
      </c>
      <c r="H2292" s="6">
        <v>1214</v>
      </c>
      <c r="I2292" s="6">
        <v>0</v>
      </c>
      <c r="J2292" s="6">
        <v>0</v>
      </c>
      <c r="K2292" s="6">
        <v>0</v>
      </c>
      <c r="L2292" s="6"/>
      <c r="M2292" s="6">
        <v>2022</v>
      </c>
      <c r="N2292" s="6" t="s">
        <v>7745</v>
      </c>
      <c r="O2292" s="6">
        <v>99</v>
      </c>
      <c r="P2292" s="6"/>
      <c r="Q2292" s="6" t="s">
        <v>7733</v>
      </c>
      <c r="R2292" s="6" t="s">
        <v>7734</v>
      </c>
      <c r="S2292" s="6"/>
      <c r="T2292" s="6" t="s">
        <v>2127</v>
      </c>
      <c r="U2292">
        <f t="shared" si="35"/>
        <v>3</v>
      </c>
    </row>
    <row r="2293" spans="1:21" x14ac:dyDescent="0.2">
      <c r="A2293" s="6" t="s">
        <v>10593</v>
      </c>
      <c r="B2293" s="6" t="s">
        <v>7287</v>
      </c>
      <c r="C2293" s="6">
        <v>3548022</v>
      </c>
      <c r="D2293" s="6" t="s">
        <v>6573</v>
      </c>
      <c r="E2293" s="6" t="s">
        <v>10598</v>
      </c>
      <c r="F2293" s="6" t="s">
        <v>6402</v>
      </c>
      <c r="G2293" s="6">
        <v>105</v>
      </c>
      <c r="H2293" s="6">
        <v>1214</v>
      </c>
      <c r="I2293" s="6">
        <v>0</v>
      </c>
      <c r="J2293" s="6">
        <v>0</v>
      </c>
      <c r="K2293" s="6">
        <v>0</v>
      </c>
      <c r="L2293" s="6"/>
      <c r="M2293" s="6">
        <v>2022</v>
      </c>
      <c r="N2293" s="6" t="s">
        <v>7745</v>
      </c>
      <c r="O2293" s="6">
        <v>99</v>
      </c>
      <c r="P2293" s="6"/>
      <c r="Q2293" s="6" t="s">
        <v>7733</v>
      </c>
      <c r="R2293" s="6" t="s">
        <v>7734</v>
      </c>
      <c r="S2293" s="6"/>
      <c r="T2293" s="6" t="s">
        <v>2128</v>
      </c>
      <c r="U2293">
        <f t="shared" si="35"/>
        <v>2</v>
      </c>
    </row>
    <row r="2294" spans="1:21" x14ac:dyDescent="0.2">
      <c r="A2294" s="6" t="s">
        <v>10593</v>
      </c>
      <c r="B2294" s="6" t="s">
        <v>7287</v>
      </c>
      <c r="C2294" s="6">
        <v>3548022</v>
      </c>
      <c r="D2294" s="6" t="s">
        <v>6562</v>
      </c>
      <c r="E2294" s="6" t="s">
        <v>10599</v>
      </c>
      <c r="F2294" s="6" t="s">
        <v>6402</v>
      </c>
      <c r="G2294" s="6">
        <v>63</v>
      </c>
      <c r="H2294" s="6">
        <v>1214</v>
      </c>
      <c r="I2294" s="6">
        <v>1</v>
      </c>
      <c r="J2294" s="6">
        <v>0</v>
      </c>
      <c r="K2294" s="6">
        <v>0</v>
      </c>
      <c r="L2294" s="6"/>
      <c r="M2294" s="6">
        <v>2022</v>
      </c>
      <c r="N2294" s="6" t="s">
        <v>7745</v>
      </c>
      <c r="O2294" s="6">
        <v>99</v>
      </c>
      <c r="P2294" s="6"/>
      <c r="Q2294" s="6" t="s">
        <v>7733</v>
      </c>
      <c r="R2294" s="6" t="s">
        <v>7734</v>
      </c>
      <c r="S2294" s="6"/>
      <c r="T2294" s="6" t="s">
        <v>2129</v>
      </c>
      <c r="U2294">
        <f t="shared" si="35"/>
        <v>1</v>
      </c>
    </row>
    <row r="2295" spans="1:21" x14ac:dyDescent="0.2">
      <c r="A2295" s="6" t="s">
        <v>10600</v>
      </c>
      <c r="B2295" s="6" t="s">
        <v>10601</v>
      </c>
      <c r="C2295" s="6">
        <v>3548019</v>
      </c>
      <c r="D2295" s="6" t="s">
        <v>6738</v>
      </c>
      <c r="E2295" s="6" t="s">
        <v>8952</v>
      </c>
      <c r="F2295" s="6" t="s">
        <v>6402</v>
      </c>
      <c r="G2295" s="6">
        <v>0</v>
      </c>
      <c r="H2295" s="6"/>
      <c r="I2295" s="6">
        <v>1</v>
      </c>
      <c r="J2295" s="6">
        <v>1</v>
      </c>
      <c r="K2295" s="6">
        <v>1</v>
      </c>
      <c r="L2295" s="6"/>
      <c r="M2295" s="6">
        <v>2022</v>
      </c>
      <c r="N2295" s="6" t="s">
        <v>7732</v>
      </c>
      <c r="O2295" s="6">
        <v>99</v>
      </c>
      <c r="P2295" s="6"/>
      <c r="Q2295" s="6" t="s">
        <v>7733</v>
      </c>
      <c r="R2295" s="6" t="s">
        <v>7734</v>
      </c>
      <c r="S2295" s="6"/>
      <c r="T2295" s="6" t="s">
        <v>953</v>
      </c>
      <c r="U2295">
        <f t="shared" si="35"/>
        <v>1</v>
      </c>
    </row>
    <row r="2296" spans="1:21" x14ac:dyDescent="0.2">
      <c r="A2296" s="6" t="s">
        <v>10602</v>
      </c>
      <c r="B2296" s="6" t="s">
        <v>10601</v>
      </c>
      <c r="C2296" s="6">
        <v>3548019</v>
      </c>
      <c r="D2296" s="6" t="s">
        <v>8559</v>
      </c>
      <c r="E2296" s="6" t="s">
        <v>6520</v>
      </c>
      <c r="F2296" s="6" t="s">
        <v>6402</v>
      </c>
      <c r="G2296" s="6">
        <v>59</v>
      </c>
      <c r="H2296" s="6">
        <v>289</v>
      </c>
      <c r="I2296" s="6">
        <v>1</v>
      </c>
      <c r="J2296" s="6">
        <v>1</v>
      </c>
      <c r="K2296" s="6">
        <v>0</v>
      </c>
      <c r="L2296" s="6"/>
      <c r="M2296" s="6">
        <v>2022</v>
      </c>
      <c r="N2296" s="6" t="s">
        <v>7745</v>
      </c>
      <c r="O2296" s="6">
        <v>99</v>
      </c>
      <c r="P2296" s="6"/>
      <c r="Q2296" s="6" t="s">
        <v>7733</v>
      </c>
      <c r="R2296" s="6" t="s">
        <v>7734</v>
      </c>
      <c r="S2296" s="6"/>
      <c r="T2296" s="6" t="s">
        <v>3936</v>
      </c>
      <c r="U2296">
        <f t="shared" si="35"/>
        <v>5</v>
      </c>
    </row>
    <row r="2297" spans="1:21" x14ac:dyDescent="0.2">
      <c r="A2297" s="6" t="s">
        <v>10602</v>
      </c>
      <c r="B2297" s="6" t="s">
        <v>10601</v>
      </c>
      <c r="C2297" s="6">
        <v>3548019</v>
      </c>
      <c r="D2297" s="6" t="s">
        <v>10603</v>
      </c>
      <c r="E2297" s="6" t="s">
        <v>7011</v>
      </c>
      <c r="F2297" s="6" t="s">
        <v>6402</v>
      </c>
      <c r="G2297" s="6">
        <v>57</v>
      </c>
      <c r="H2297" s="6">
        <v>289</v>
      </c>
      <c r="I2297" s="6">
        <v>0</v>
      </c>
      <c r="J2297" s="6">
        <v>1</v>
      </c>
      <c r="K2297" s="6">
        <v>0</v>
      </c>
      <c r="L2297" s="6"/>
      <c r="M2297" s="6">
        <v>2022</v>
      </c>
      <c r="N2297" s="6" t="s">
        <v>7745</v>
      </c>
      <c r="O2297" s="6">
        <v>99</v>
      </c>
      <c r="P2297" s="6"/>
      <c r="Q2297" s="6" t="s">
        <v>7733</v>
      </c>
      <c r="R2297" s="6" t="s">
        <v>7734</v>
      </c>
      <c r="S2297" s="6"/>
      <c r="T2297" s="6" t="s">
        <v>3935</v>
      </c>
      <c r="U2297">
        <f t="shared" si="35"/>
        <v>4</v>
      </c>
    </row>
    <row r="2298" spans="1:21" x14ac:dyDescent="0.2">
      <c r="A2298" s="6" t="s">
        <v>10602</v>
      </c>
      <c r="B2298" s="6" t="s">
        <v>10601</v>
      </c>
      <c r="C2298" s="6">
        <v>3548019</v>
      </c>
      <c r="D2298" s="6" t="s">
        <v>6859</v>
      </c>
      <c r="E2298" s="6" t="s">
        <v>10604</v>
      </c>
      <c r="F2298" s="6" t="s">
        <v>6402</v>
      </c>
      <c r="G2298" s="6">
        <v>55</v>
      </c>
      <c r="H2298" s="6">
        <v>289</v>
      </c>
      <c r="I2298" s="6">
        <v>1</v>
      </c>
      <c r="J2298" s="6">
        <v>1</v>
      </c>
      <c r="K2298" s="6">
        <v>0</v>
      </c>
      <c r="L2298" s="6"/>
      <c r="M2298" s="6">
        <v>2022</v>
      </c>
      <c r="N2298" s="6" t="s">
        <v>7745</v>
      </c>
      <c r="O2298" s="6">
        <v>99</v>
      </c>
      <c r="P2298" s="6"/>
      <c r="Q2298" s="6" t="s">
        <v>7733</v>
      </c>
      <c r="R2298" s="6" t="s">
        <v>7734</v>
      </c>
      <c r="S2298" s="6"/>
      <c r="T2298" s="6" t="s">
        <v>3934</v>
      </c>
      <c r="U2298">
        <f t="shared" si="35"/>
        <v>3</v>
      </c>
    </row>
    <row r="2299" spans="1:21" x14ac:dyDescent="0.2">
      <c r="A2299" s="6" t="s">
        <v>10602</v>
      </c>
      <c r="B2299" s="6" t="s">
        <v>10601</v>
      </c>
      <c r="C2299" s="6">
        <v>3548019</v>
      </c>
      <c r="D2299" s="6" t="s">
        <v>7609</v>
      </c>
      <c r="E2299" s="6" t="s">
        <v>7292</v>
      </c>
      <c r="F2299" s="6" t="s">
        <v>6402</v>
      </c>
      <c r="G2299" s="6">
        <v>64</v>
      </c>
      <c r="H2299" s="6">
        <v>289</v>
      </c>
      <c r="I2299" s="6">
        <v>1</v>
      </c>
      <c r="J2299" s="6">
        <v>1</v>
      </c>
      <c r="K2299" s="6">
        <v>0</v>
      </c>
      <c r="L2299" s="6"/>
      <c r="M2299" s="6">
        <v>2022</v>
      </c>
      <c r="N2299" s="6" t="s">
        <v>7745</v>
      </c>
      <c r="O2299" s="6">
        <v>99</v>
      </c>
      <c r="P2299" s="6"/>
      <c r="Q2299" s="6" t="s">
        <v>7733</v>
      </c>
      <c r="R2299" s="6" t="s">
        <v>7734</v>
      </c>
      <c r="S2299" s="6"/>
      <c r="T2299" s="6" t="s">
        <v>3933</v>
      </c>
      <c r="U2299">
        <f t="shared" si="35"/>
        <v>2</v>
      </c>
    </row>
    <row r="2300" spans="1:21" x14ac:dyDescent="0.2">
      <c r="A2300" s="6" t="s">
        <v>10602</v>
      </c>
      <c r="B2300" s="6" t="s">
        <v>10601</v>
      </c>
      <c r="C2300" s="6">
        <v>3548019</v>
      </c>
      <c r="D2300" s="6" t="s">
        <v>6455</v>
      </c>
      <c r="E2300" s="6" t="s">
        <v>10605</v>
      </c>
      <c r="F2300" s="6" t="s">
        <v>6402</v>
      </c>
      <c r="G2300" s="6">
        <v>54</v>
      </c>
      <c r="H2300" s="6">
        <v>289</v>
      </c>
      <c r="I2300" s="6">
        <v>1</v>
      </c>
      <c r="J2300" s="6">
        <v>0</v>
      </c>
      <c r="K2300" s="6">
        <v>0</v>
      </c>
      <c r="L2300" s="6"/>
      <c r="M2300" s="6">
        <v>2022</v>
      </c>
      <c r="N2300" s="6" t="s">
        <v>7745</v>
      </c>
      <c r="O2300" s="6">
        <v>99</v>
      </c>
      <c r="P2300" s="6"/>
      <c r="Q2300" s="6" t="s">
        <v>7733</v>
      </c>
      <c r="R2300" s="6" t="s">
        <v>7734</v>
      </c>
      <c r="S2300" s="6"/>
      <c r="T2300" s="6" t="s">
        <v>3937</v>
      </c>
      <c r="U2300">
        <f t="shared" si="35"/>
        <v>1</v>
      </c>
    </row>
    <row r="2301" spans="1:21" x14ac:dyDescent="0.2">
      <c r="A2301" s="6" t="s">
        <v>10606</v>
      </c>
      <c r="B2301" s="6" t="s">
        <v>10607</v>
      </c>
      <c r="C2301" s="6">
        <v>3548013</v>
      </c>
      <c r="D2301" s="6" t="s">
        <v>6597</v>
      </c>
      <c r="E2301" s="6" t="s">
        <v>10608</v>
      </c>
      <c r="F2301" s="6" t="s">
        <v>6402</v>
      </c>
      <c r="G2301" s="6">
        <v>0</v>
      </c>
      <c r="H2301" s="6"/>
      <c r="I2301" s="6">
        <v>1</v>
      </c>
      <c r="J2301" s="6">
        <v>1</v>
      </c>
      <c r="K2301" s="6">
        <v>1</v>
      </c>
      <c r="L2301" s="6"/>
      <c r="M2301" s="6">
        <v>2022</v>
      </c>
      <c r="N2301" s="6" t="s">
        <v>7732</v>
      </c>
      <c r="O2301" s="6">
        <v>99</v>
      </c>
      <c r="P2301" s="6"/>
      <c r="Q2301" s="6" t="s">
        <v>7733</v>
      </c>
      <c r="R2301" s="6" t="s">
        <v>7734</v>
      </c>
      <c r="S2301" s="6"/>
      <c r="T2301" s="6" t="s">
        <v>1104</v>
      </c>
      <c r="U2301">
        <f t="shared" si="35"/>
        <v>1</v>
      </c>
    </row>
    <row r="2302" spans="1:21" x14ac:dyDescent="0.2">
      <c r="A2302" s="6" t="s">
        <v>10609</v>
      </c>
      <c r="B2302" s="6" t="s">
        <v>10607</v>
      </c>
      <c r="C2302" s="6">
        <v>3548013</v>
      </c>
      <c r="D2302" s="6" t="s">
        <v>6488</v>
      </c>
      <c r="E2302" s="6" t="s">
        <v>6621</v>
      </c>
      <c r="F2302" s="6" t="s">
        <v>6402</v>
      </c>
      <c r="G2302" s="6">
        <v>157</v>
      </c>
      <c r="H2302" s="6">
        <v>1212</v>
      </c>
      <c r="I2302" s="6">
        <v>1</v>
      </c>
      <c r="J2302" s="6">
        <v>0</v>
      </c>
      <c r="K2302" s="6">
        <v>0</v>
      </c>
      <c r="L2302" s="6"/>
      <c r="M2302" s="6">
        <v>2022</v>
      </c>
      <c r="N2302" s="6" t="s">
        <v>7745</v>
      </c>
      <c r="O2302" s="6">
        <v>99</v>
      </c>
      <c r="P2302" s="6"/>
      <c r="Q2302" s="6" t="s">
        <v>7733</v>
      </c>
      <c r="R2302" s="6" t="s">
        <v>7734</v>
      </c>
      <c r="S2302" s="6"/>
      <c r="T2302" s="6" t="s">
        <v>4735</v>
      </c>
      <c r="U2302">
        <f t="shared" si="35"/>
        <v>7</v>
      </c>
    </row>
    <row r="2303" spans="1:21" x14ac:dyDescent="0.2">
      <c r="A2303" s="6" t="s">
        <v>10609</v>
      </c>
      <c r="B2303" s="6" t="s">
        <v>10607</v>
      </c>
      <c r="C2303" s="6">
        <v>3548013</v>
      </c>
      <c r="D2303" s="6" t="s">
        <v>6547</v>
      </c>
      <c r="E2303" s="6" t="s">
        <v>9246</v>
      </c>
      <c r="F2303" s="6" t="s">
        <v>6402</v>
      </c>
      <c r="G2303" s="6">
        <v>189</v>
      </c>
      <c r="H2303" s="6">
        <v>1212</v>
      </c>
      <c r="I2303" s="6">
        <v>0</v>
      </c>
      <c r="J2303" s="6">
        <v>1</v>
      </c>
      <c r="K2303" s="6">
        <v>0</v>
      </c>
      <c r="L2303" s="6"/>
      <c r="M2303" s="6">
        <v>2022</v>
      </c>
      <c r="N2303" s="6" t="s">
        <v>7745</v>
      </c>
      <c r="O2303" s="6">
        <v>99</v>
      </c>
      <c r="P2303" s="6"/>
      <c r="Q2303" s="6" t="s">
        <v>7733</v>
      </c>
      <c r="R2303" s="6" t="s">
        <v>7734</v>
      </c>
      <c r="S2303" s="6"/>
      <c r="T2303" s="6" t="s">
        <v>4734</v>
      </c>
      <c r="U2303">
        <f t="shared" si="35"/>
        <v>6</v>
      </c>
    </row>
    <row r="2304" spans="1:21" x14ac:dyDescent="0.2">
      <c r="A2304" s="6" t="s">
        <v>10609</v>
      </c>
      <c r="B2304" s="6" t="s">
        <v>10607</v>
      </c>
      <c r="C2304" s="6">
        <v>3548013</v>
      </c>
      <c r="D2304" s="6" t="s">
        <v>7162</v>
      </c>
      <c r="E2304" s="6" t="s">
        <v>9246</v>
      </c>
      <c r="F2304" s="6" t="s">
        <v>6402</v>
      </c>
      <c r="G2304" s="6">
        <v>203</v>
      </c>
      <c r="H2304" s="6">
        <v>1212</v>
      </c>
      <c r="I2304" s="6">
        <v>1</v>
      </c>
      <c r="J2304" s="6">
        <v>1</v>
      </c>
      <c r="K2304" s="6">
        <v>0</v>
      </c>
      <c r="L2304" s="6"/>
      <c r="M2304" s="6">
        <v>2022</v>
      </c>
      <c r="N2304" s="6" t="s">
        <v>7745</v>
      </c>
      <c r="O2304" s="6">
        <v>99</v>
      </c>
      <c r="P2304" s="6"/>
      <c r="Q2304" s="6" t="s">
        <v>7733</v>
      </c>
      <c r="R2304" s="6" t="s">
        <v>7734</v>
      </c>
      <c r="S2304" s="6"/>
      <c r="T2304" s="6" t="s">
        <v>4733</v>
      </c>
      <c r="U2304">
        <f t="shared" si="35"/>
        <v>5</v>
      </c>
    </row>
    <row r="2305" spans="1:21" x14ac:dyDescent="0.2">
      <c r="A2305" s="6" t="s">
        <v>10609</v>
      </c>
      <c r="B2305" s="6" t="s">
        <v>10607</v>
      </c>
      <c r="C2305" s="6">
        <v>3548013</v>
      </c>
      <c r="D2305" s="6" t="s">
        <v>6615</v>
      </c>
      <c r="E2305" s="6" t="s">
        <v>10610</v>
      </c>
      <c r="F2305" s="6" t="s">
        <v>6402</v>
      </c>
      <c r="G2305" s="6">
        <v>177</v>
      </c>
      <c r="H2305" s="6">
        <v>1212</v>
      </c>
      <c r="I2305" s="6">
        <v>0</v>
      </c>
      <c r="J2305" s="6">
        <v>1</v>
      </c>
      <c r="K2305" s="6">
        <v>0</v>
      </c>
      <c r="L2305" s="6"/>
      <c r="M2305" s="6">
        <v>2022</v>
      </c>
      <c r="N2305" s="6" t="s">
        <v>7745</v>
      </c>
      <c r="O2305" s="6">
        <v>99</v>
      </c>
      <c r="P2305" s="6"/>
      <c r="Q2305" s="6" t="s">
        <v>7733</v>
      </c>
      <c r="R2305" s="6" t="s">
        <v>7734</v>
      </c>
      <c r="S2305" s="6"/>
      <c r="T2305" s="6" t="s">
        <v>4732</v>
      </c>
      <c r="U2305">
        <f t="shared" si="35"/>
        <v>4</v>
      </c>
    </row>
    <row r="2306" spans="1:21" x14ac:dyDescent="0.2">
      <c r="A2306" s="6" t="s">
        <v>10609</v>
      </c>
      <c r="B2306" s="6" t="s">
        <v>10607</v>
      </c>
      <c r="C2306" s="6">
        <v>3548013</v>
      </c>
      <c r="D2306" s="6" t="s">
        <v>6633</v>
      </c>
      <c r="E2306" s="6" t="s">
        <v>10611</v>
      </c>
      <c r="F2306" s="6" t="s">
        <v>6402</v>
      </c>
      <c r="G2306" s="6">
        <v>232</v>
      </c>
      <c r="H2306" s="6">
        <v>1212</v>
      </c>
      <c r="I2306" s="6">
        <v>0</v>
      </c>
      <c r="J2306" s="6">
        <v>1</v>
      </c>
      <c r="K2306" s="6">
        <v>0</v>
      </c>
      <c r="L2306" s="6"/>
      <c r="M2306" s="6">
        <v>2022</v>
      </c>
      <c r="N2306" s="6" t="s">
        <v>7745</v>
      </c>
      <c r="O2306" s="6">
        <v>99</v>
      </c>
      <c r="P2306" s="6"/>
      <c r="Q2306" s="6" t="s">
        <v>7733</v>
      </c>
      <c r="R2306" s="6" t="s">
        <v>7734</v>
      </c>
      <c r="S2306" s="6"/>
      <c r="T2306" s="6" t="s">
        <v>4731</v>
      </c>
      <c r="U2306">
        <f t="shared" si="35"/>
        <v>3</v>
      </c>
    </row>
    <row r="2307" spans="1:21" x14ac:dyDescent="0.2">
      <c r="A2307" s="6" t="s">
        <v>10609</v>
      </c>
      <c r="B2307" s="6" t="s">
        <v>10607</v>
      </c>
      <c r="C2307" s="6">
        <v>3548013</v>
      </c>
      <c r="D2307" s="6" t="s">
        <v>7501</v>
      </c>
      <c r="E2307" s="6" t="s">
        <v>10612</v>
      </c>
      <c r="F2307" s="6" t="s">
        <v>6402</v>
      </c>
      <c r="G2307" s="6">
        <v>133</v>
      </c>
      <c r="H2307" s="6">
        <v>1212</v>
      </c>
      <c r="I2307" s="6">
        <v>1</v>
      </c>
      <c r="J2307" s="6">
        <v>0</v>
      </c>
      <c r="K2307" s="6">
        <v>0</v>
      </c>
      <c r="L2307" s="6"/>
      <c r="M2307" s="6">
        <v>2022</v>
      </c>
      <c r="N2307" s="6" t="s">
        <v>7745</v>
      </c>
      <c r="O2307" s="6">
        <v>99</v>
      </c>
      <c r="P2307" s="6"/>
      <c r="Q2307" s="6" t="s">
        <v>7733</v>
      </c>
      <c r="R2307" s="6" t="s">
        <v>7734</v>
      </c>
      <c r="S2307" s="6"/>
      <c r="T2307" s="6" t="s">
        <v>4736</v>
      </c>
      <c r="U2307">
        <f t="shared" ref="U2307:U2370" si="36">COUNTIF(A2307:A8607,A2307)</f>
        <v>2</v>
      </c>
    </row>
    <row r="2308" spans="1:21" x14ac:dyDescent="0.2">
      <c r="A2308" s="6" t="s">
        <v>10609</v>
      </c>
      <c r="B2308" s="6" t="s">
        <v>10607</v>
      </c>
      <c r="C2308" s="6">
        <v>3548013</v>
      </c>
      <c r="D2308" s="6" t="s">
        <v>10613</v>
      </c>
      <c r="E2308" s="6" t="s">
        <v>10614</v>
      </c>
      <c r="F2308" s="6" t="s">
        <v>6402</v>
      </c>
      <c r="G2308" s="6">
        <v>121</v>
      </c>
      <c r="H2308" s="6">
        <v>1212</v>
      </c>
      <c r="I2308" s="6">
        <v>1</v>
      </c>
      <c r="J2308" s="6">
        <v>0</v>
      </c>
      <c r="K2308" s="6">
        <v>0</v>
      </c>
      <c r="L2308" s="6"/>
      <c r="M2308" s="6">
        <v>2022</v>
      </c>
      <c r="N2308" s="6" t="s">
        <v>7745</v>
      </c>
      <c r="O2308" s="6">
        <v>99</v>
      </c>
      <c r="P2308" s="6"/>
      <c r="Q2308" s="6" t="s">
        <v>7733</v>
      </c>
      <c r="R2308" s="6" t="s">
        <v>7734</v>
      </c>
      <c r="S2308" s="6"/>
      <c r="T2308" s="6" t="s">
        <v>4737</v>
      </c>
      <c r="U2308">
        <f t="shared" si="36"/>
        <v>1</v>
      </c>
    </row>
    <row r="2309" spans="1:21" x14ac:dyDescent="0.2">
      <c r="A2309" s="6" t="s">
        <v>10615</v>
      </c>
      <c r="B2309" s="6" t="s">
        <v>10616</v>
      </c>
      <c r="C2309" s="6">
        <v>3556077</v>
      </c>
      <c r="D2309" s="6" t="s">
        <v>7633</v>
      </c>
      <c r="E2309" s="6" t="s">
        <v>10617</v>
      </c>
      <c r="F2309" s="6" t="s">
        <v>6402</v>
      </c>
      <c r="G2309" s="6">
        <v>189</v>
      </c>
      <c r="H2309" s="6">
        <v>291</v>
      </c>
      <c r="I2309" s="6">
        <v>1</v>
      </c>
      <c r="J2309" s="6">
        <v>1</v>
      </c>
      <c r="K2309" s="6">
        <v>0</v>
      </c>
      <c r="L2309" s="6"/>
      <c r="M2309" s="6">
        <v>2022</v>
      </c>
      <c r="N2309" s="6" t="s">
        <v>7732</v>
      </c>
      <c r="O2309" s="6">
        <v>99</v>
      </c>
      <c r="P2309" s="6"/>
      <c r="Q2309" s="6" t="s">
        <v>7733</v>
      </c>
      <c r="R2309" s="6" t="s">
        <v>7734</v>
      </c>
      <c r="S2309" s="6"/>
      <c r="T2309" s="6" t="s">
        <v>954</v>
      </c>
      <c r="U2309">
        <f t="shared" si="36"/>
        <v>2</v>
      </c>
    </row>
    <row r="2310" spans="1:21" x14ac:dyDescent="0.2">
      <c r="A2310" s="6" t="s">
        <v>10615</v>
      </c>
      <c r="B2310" s="6" t="s">
        <v>10616</v>
      </c>
      <c r="C2310" s="6">
        <v>3556077</v>
      </c>
      <c r="D2310" s="6" t="s">
        <v>10618</v>
      </c>
      <c r="E2310" s="6" t="s">
        <v>8530</v>
      </c>
      <c r="F2310" s="6" t="s">
        <v>6402</v>
      </c>
      <c r="G2310" s="6">
        <v>102</v>
      </c>
      <c r="H2310" s="6">
        <v>291</v>
      </c>
      <c r="I2310" s="6">
        <v>0</v>
      </c>
      <c r="J2310" s="6">
        <v>0</v>
      </c>
      <c r="K2310" s="6">
        <v>0</v>
      </c>
      <c r="L2310" s="6"/>
      <c r="M2310" s="6">
        <v>2022</v>
      </c>
      <c r="N2310" s="6" t="s">
        <v>7732</v>
      </c>
      <c r="O2310" s="6">
        <v>99</v>
      </c>
      <c r="P2310" s="6"/>
      <c r="Q2310" s="6" t="s">
        <v>7733</v>
      </c>
      <c r="R2310" s="6" t="s">
        <v>7734</v>
      </c>
      <c r="S2310" s="6"/>
      <c r="T2310" s="6" t="s">
        <v>955</v>
      </c>
      <c r="U2310">
        <f t="shared" si="36"/>
        <v>1</v>
      </c>
    </row>
    <row r="2311" spans="1:21" x14ac:dyDescent="0.2">
      <c r="A2311" s="6" t="s">
        <v>10619</v>
      </c>
      <c r="B2311" s="6" t="s">
        <v>10616</v>
      </c>
      <c r="C2311" s="6">
        <v>3556077</v>
      </c>
      <c r="D2311" s="6" t="s">
        <v>6428</v>
      </c>
      <c r="E2311" s="6" t="s">
        <v>10620</v>
      </c>
      <c r="F2311" s="6" t="s">
        <v>6402</v>
      </c>
      <c r="G2311" s="6">
        <v>0</v>
      </c>
      <c r="H2311" s="6"/>
      <c r="I2311" s="6">
        <v>1</v>
      </c>
      <c r="J2311" s="6">
        <v>1</v>
      </c>
      <c r="K2311" s="6">
        <v>1</v>
      </c>
      <c r="L2311" s="6"/>
      <c r="M2311" s="6">
        <v>2022</v>
      </c>
      <c r="N2311" s="6" t="s">
        <v>7745</v>
      </c>
      <c r="O2311" s="6">
        <v>99</v>
      </c>
      <c r="P2311" s="6"/>
      <c r="Q2311" s="6" t="s">
        <v>7733</v>
      </c>
      <c r="R2311" s="6" t="s">
        <v>7734</v>
      </c>
      <c r="S2311" s="6"/>
      <c r="T2311" s="6" t="s">
        <v>3941</v>
      </c>
      <c r="U2311">
        <f t="shared" si="36"/>
        <v>4</v>
      </c>
    </row>
    <row r="2312" spans="1:21" x14ac:dyDescent="0.2">
      <c r="A2312" s="6" t="s">
        <v>10619</v>
      </c>
      <c r="B2312" s="6" t="s">
        <v>10616</v>
      </c>
      <c r="C2312" s="6">
        <v>3556077</v>
      </c>
      <c r="D2312" s="6" t="s">
        <v>7285</v>
      </c>
      <c r="E2312" s="6" t="s">
        <v>9286</v>
      </c>
      <c r="F2312" s="6" t="s">
        <v>6402</v>
      </c>
      <c r="G2312" s="6">
        <v>0</v>
      </c>
      <c r="H2312" s="6"/>
      <c r="I2312" s="6">
        <v>0</v>
      </c>
      <c r="J2312" s="6">
        <v>1</v>
      </c>
      <c r="K2312" s="6">
        <v>1</v>
      </c>
      <c r="L2312" s="6"/>
      <c r="M2312" s="6">
        <v>2022</v>
      </c>
      <c r="N2312" s="6" t="s">
        <v>7745</v>
      </c>
      <c r="O2312" s="6">
        <v>99</v>
      </c>
      <c r="P2312" s="6"/>
      <c r="Q2312" s="6" t="s">
        <v>7733</v>
      </c>
      <c r="R2312" s="6" t="s">
        <v>7734</v>
      </c>
      <c r="S2312" s="6"/>
      <c r="T2312" s="6" t="s">
        <v>3940</v>
      </c>
      <c r="U2312">
        <f t="shared" si="36"/>
        <v>3</v>
      </c>
    </row>
    <row r="2313" spans="1:21" x14ac:dyDescent="0.2">
      <c r="A2313" s="6" t="s">
        <v>10619</v>
      </c>
      <c r="B2313" s="6" t="s">
        <v>10616</v>
      </c>
      <c r="C2313" s="6">
        <v>3556077</v>
      </c>
      <c r="D2313" s="6" t="s">
        <v>7058</v>
      </c>
      <c r="E2313" s="6" t="s">
        <v>10621</v>
      </c>
      <c r="F2313" s="6" t="s">
        <v>6402</v>
      </c>
      <c r="G2313" s="6">
        <v>0</v>
      </c>
      <c r="H2313" s="6"/>
      <c r="I2313" s="6">
        <v>1</v>
      </c>
      <c r="J2313" s="6">
        <v>1</v>
      </c>
      <c r="K2313" s="6">
        <v>1</v>
      </c>
      <c r="L2313" s="6"/>
      <c r="M2313" s="6">
        <v>2022</v>
      </c>
      <c r="N2313" s="6" t="s">
        <v>7745</v>
      </c>
      <c r="O2313" s="6">
        <v>99</v>
      </c>
      <c r="P2313" s="6"/>
      <c r="Q2313" s="6" t="s">
        <v>7733</v>
      </c>
      <c r="R2313" s="6" t="s">
        <v>7734</v>
      </c>
      <c r="S2313" s="6"/>
      <c r="T2313" s="6" t="s">
        <v>3939</v>
      </c>
      <c r="U2313">
        <f t="shared" si="36"/>
        <v>2</v>
      </c>
    </row>
    <row r="2314" spans="1:21" x14ac:dyDescent="0.2">
      <c r="A2314" s="6" t="s">
        <v>10619</v>
      </c>
      <c r="B2314" s="6" t="s">
        <v>10616</v>
      </c>
      <c r="C2314" s="6">
        <v>3556077</v>
      </c>
      <c r="D2314" s="6" t="s">
        <v>10622</v>
      </c>
      <c r="E2314" s="6" t="s">
        <v>7450</v>
      </c>
      <c r="F2314" s="6" t="s">
        <v>6402</v>
      </c>
      <c r="G2314" s="6">
        <v>0</v>
      </c>
      <c r="H2314" s="6"/>
      <c r="I2314" s="6">
        <v>0</v>
      </c>
      <c r="J2314" s="6">
        <v>1</v>
      </c>
      <c r="K2314" s="6">
        <v>1</v>
      </c>
      <c r="L2314" s="6"/>
      <c r="M2314" s="6">
        <v>2022</v>
      </c>
      <c r="N2314" s="6" t="s">
        <v>7745</v>
      </c>
      <c r="O2314" s="6">
        <v>99</v>
      </c>
      <c r="P2314" s="6"/>
      <c r="Q2314" s="6" t="s">
        <v>7733</v>
      </c>
      <c r="R2314" s="6" t="s">
        <v>7734</v>
      </c>
      <c r="S2314" s="6"/>
      <c r="T2314" s="6" t="s">
        <v>20096</v>
      </c>
      <c r="U2314">
        <f t="shared" si="36"/>
        <v>1</v>
      </c>
    </row>
    <row r="2315" spans="1:21" x14ac:dyDescent="0.2">
      <c r="A2315" s="6" t="s">
        <v>10623</v>
      </c>
      <c r="B2315" s="6" t="s">
        <v>10624</v>
      </c>
      <c r="C2315" s="6">
        <v>3549028</v>
      </c>
      <c r="D2315" s="6" t="s">
        <v>7619</v>
      </c>
      <c r="E2315" s="6" t="s">
        <v>6591</v>
      </c>
      <c r="F2315" s="6" t="s">
        <v>6402</v>
      </c>
      <c r="G2315" s="6">
        <v>315</v>
      </c>
      <c r="H2315" s="6">
        <v>1571</v>
      </c>
      <c r="I2315" s="6">
        <v>0</v>
      </c>
      <c r="J2315" s="6">
        <v>0</v>
      </c>
      <c r="K2315" s="6">
        <v>0</v>
      </c>
      <c r="L2315" s="6"/>
      <c r="M2315" s="6">
        <v>2022</v>
      </c>
      <c r="N2315" s="6" t="s">
        <v>7732</v>
      </c>
      <c r="O2315" s="6">
        <v>99</v>
      </c>
      <c r="P2315" s="6"/>
      <c r="Q2315" s="6" t="s">
        <v>7733</v>
      </c>
      <c r="R2315" s="6" t="s">
        <v>7734</v>
      </c>
      <c r="S2315" s="6"/>
      <c r="T2315" s="6" t="s">
        <v>962</v>
      </c>
      <c r="U2315">
        <f t="shared" si="36"/>
        <v>3</v>
      </c>
    </row>
    <row r="2316" spans="1:21" x14ac:dyDescent="0.2">
      <c r="A2316" s="6" t="s">
        <v>10623</v>
      </c>
      <c r="B2316" s="6" t="s">
        <v>10624</v>
      </c>
      <c r="C2316" s="6">
        <v>3549028</v>
      </c>
      <c r="D2316" s="6" t="s">
        <v>6425</v>
      </c>
      <c r="E2316" s="6" t="s">
        <v>7266</v>
      </c>
      <c r="F2316" s="6" t="s">
        <v>6402</v>
      </c>
      <c r="G2316" s="6">
        <v>671</v>
      </c>
      <c r="H2316" s="6">
        <v>1571</v>
      </c>
      <c r="I2316" s="6">
        <v>0</v>
      </c>
      <c r="J2316" s="6">
        <v>1</v>
      </c>
      <c r="K2316" s="6">
        <v>0</v>
      </c>
      <c r="L2316" s="6"/>
      <c r="M2316" s="6">
        <v>2022</v>
      </c>
      <c r="N2316" s="6" t="s">
        <v>7732</v>
      </c>
      <c r="O2316" s="6">
        <v>99</v>
      </c>
      <c r="P2316" s="6"/>
      <c r="Q2316" s="6" t="s">
        <v>7733</v>
      </c>
      <c r="R2316" s="6" t="s">
        <v>7734</v>
      </c>
      <c r="S2316" s="6"/>
      <c r="T2316" s="6" t="s">
        <v>961</v>
      </c>
      <c r="U2316">
        <f t="shared" si="36"/>
        <v>2</v>
      </c>
    </row>
    <row r="2317" spans="1:21" x14ac:dyDescent="0.2">
      <c r="A2317" s="6" t="s">
        <v>10623</v>
      </c>
      <c r="B2317" s="6" t="s">
        <v>10624</v>
      </c>
      <c r="C2317" s="6">
        <v>3549028</v>
      </c>
      <c r="D2317" s="6" t="s">
        <v>6503</v>
      </c>
      <c r="E2317" s="6" t="s">
        <v>7085</v>
      </c>
      <c r="F2317" s="6" t="s">
        <v>6402</v>
      </c>
      <c r="G2317" s="6">
        <v>585</v>
      </c>
      <c r="H2317" s="6">
        <v>1571</v>
      </c>
      <c r="I2317" s="6">
        <v>0</v>
      </c>
      <c r="J2317" s="6">
        <v>0</v>
      </c>
      <c r="K2317" s="6">
        <v>0</v>
      </c>
      <c r="L2317" s="6"/>
      <c r="M2317" s="6">
        <v>2022</v>
      </c>
      <c r="N2317" s="6" t="s">
        <v>7732</v>
      </c>
      <c r="O2317" s="6">
        <v>99</v>
      </c>
      <c r="P2317" s="6"/>
      <c r="Q2317" s="6" t="s">
        <v>7733</v>
      </c>
      <c r="R2317" s="6" t="s">
        <v>7734</v>
      </c>
      <c r="S2317" s="6"/>
      <c r="T2317" s="6" t="s">
        <v>963</v>
      </c>
      <c r="U2317">
        <f t="shared" si="36"/>
        <v>1</v>
      </c>
    </row>
    <row r="2318" spans="1:21" x14ac:dyDescent="0.2">
      <c r="A2318" s="6" t="s">
        <v>10625</v>
      </c>
      <c r="B2318" s="6" t="s">
        <v>10624</v>
      </c>
      <c r="C2318" s="6">
        <v>3549028</v>
      </c>
      <c r="D2318" s="6" t="s">
        <v>6891</v>
      </c>
      <c r="E2318" s="6" t="s">
        <v>10626</v>
      </c>
      <c r="F2318" s="6" t="s">
        <v>6402</v>
      </c>
      <c r="G2318" s="6">
        <v>799</v>
      </c>
      <c r="H2318" s="6">
        <v>5554</v>
      </c>
      <c r="I2318" s="6">
        <v>1</v>
      </c>
      <c r="J2318" s="6">
        <v>1</v>
      </c>
      <c r="K2318" s="6">
        <v>0</v>
      </c>
      <c r="L2318" s="6"/>
      <c r="M2318" s="6">
        <v>2022</v>
      </c>
      <c r="N2318" s="6" t="s">
        <v>7745</v>
      </c>
      <c r="O2318" s="6">
        <v>99</v>
      </c>
      <c r="P2318" s="6"/>
      <c r="Q2318" s="6" t="s">
        <v>7733</v>
      </c>
      <c r="R2318" s="6" t="s">
        <v>7734</v>
      </c>
      <c r="S2318" s="6"/>
      <c r="T2318" s="6" t="s">
        <v>3960</v>
      </c>
      <c r="U2318">
        <f t="shared" si="36"/>
        <v>8</v>
      </c>
    </row>
    <row r="2319" spans="1:21" x14ac:dyDescent="0.2">
      <c r="A2319" s="6" t="s">
        <v>10625</v>
      </c>
      <c r="B2319" s="6" t="s">
        <v>10624</v>
      </c>
      <c r="C2319" s="6">
        <v>3549028</v>
      </c>
      <c r="D2319" s="6" t="s">
        <v>6459</v>
      </c>
      <c r="E2319" s="6" t="s">
        <v>10627</v>
      </c>
      <c r="F2319" s="6" t="s">
        <v>6402</v>
      </c>
      <c r="G2319" s="6">
        <v>893</v>
      </c>
      <c r="H2319" s="6">
        <v>5554</v>
      </c>
      <c r="I2319" s="6">
        <v>1</v>
      </c>
      <c r="J2319" s="6">
        <v>1</v>
      </c>
      <c r="K2319" s="6">
        <v>0</v>
      </c>
      <c r="L2319" s="6"/>
      <c r="M2319" s="6">
        <v>2022</v>
      </c>
      <c r="N2319" s="6" t="s">
        <v>7745</v>
      </c>
      <c r="O2319" s="6">
        <v>99</v>
      </c>
      <c r="P2319" s="6"/>
      <c r="Q2319" s="6" t="s">
        <v>7733</v>
      </c>
      <c r="R2319" s="6" t="s">
        <v>7734</v>
      </c>
      <c r="S2319" s="6"/>
      <c r="T2319" s="6" t="s">
        <v>3959</v>
      </c>
      <c r="U2319">
        <f t="shared" si="36"/>
        <v>7</v>
      </c>
    </row>
    <row r="2320" spans="1:21" x14ac:dyDescent="0.2">
      <c r="A2320" s="6" t="s">
        <v>10625</v>
      </c>
      <c r="B2320" s="6" t="s">
        <v>10624</v>
      </c>
      <c r="C2320" s="6">
        <v>3549028</v>
      </c>
      <c r="D2320" s="6" t="s">
        <v>6624</v>
      </c>
      <c r="E2320" s="6" t="s">
        <v>6581</v>
      </c>
      <c r="F2320" s="6" t="s">
        <v>6402</v>
      </c>
      <c r="G2320" s="6">
        <v>675</v>
      </c>
      <c r="H2320" s="6">
        <v>5554</v>
      </c>
      <c r="I2320" s="6">
        <v>0</v>
      </c>
      <c r="J2320" s="6">
        <v>0</v>
      </c>
      <c r="K2320" s="6">
        <v>0</v>
      </c>
      <c r="L2320" s="6"/>
      <c r="M2320" s="6">
        <v>2022</v>
      </c>
      <c r="N2320" s="6" t="s">
        <v>7745</v>
      </c>
      <c r="O2320" s="6">
        <v>99</v>
      </c>
      <c r="P2320" s="6"/>
      <c r="Q2320" s="6" t="s">
        <v>7733</v>
      </c>
      <c r="R2320" s="6" t="s">
        <v>7734</v>
      </c>
      <c r="S2320" s="6"/>
      <c r="T2320" s="6" t="s">
        <v>3961</v>
      </c>
      <c r="U2320">
        <f t="shared" si="36"/>
        <v>6</v>
      </c>
    </row>
    <row r="2321" spans="1:21" x14ac:dyDescent="0.2">
      <c r="A2321" s="6" t="s">
        <v>10625</v>
      </c>
      <c r="B2321" s="6" t="s">
        <v>10624</v>
      </c>
      <c r="C2321" s="6">
        <v>3549028</v>
      </c>
      <c r="D2321" s="6" t="s">
        <v>7139</v>
      </c>
      <c r="E2321" s="6" t="s">
        <v>10628</v>
      </c>
      <c r="F2321" s="6" t="s">
        <v>6402</v>
      </c>
      <c r="G2321" s="6">
        <v>802</v>
      </c>
      <c r="H2321" s="6">
        <v>5554</v>
      </c>
      <c r="I2321" s="6">
        <v>0</v>
      </c>
      <c r="J2321" s="6">
        <v>1</v>
      </c>
      <c r="K2321" s="6">
        <v>0</v>
      </c>
      <c r="L2321" s="6"/>
      <c r="M2321" s="6">
        <v>2022</v>
      </c>
      <c r="N2321" s="6" t="s">
        <v>7745</v>
      </c>
      <c r="O2321" s="6">
        <v>99</v>
      </c>
      <c r="P2321" s="6"/>
      <c r="Q2321" s="6" t="s">
        <v>7733</v>
      </c>
      <c r="R2321" s="6" t="s">
        <v>7734</v>
      </c>
      <c r="S2321" s="6"/>
      <c r="T2321" s="6" t="s">
        <v>3958</v>
      </c>
      <c r="U2321">
        <f t="shared" si="36"/>
        <v>5</v>
      </c>
    </row>
    <row r="2322" spans="1:21" x14ac:dyDescent="0.2">
      <c r="A2322" s="6" t="s">
        <v>10625</v>
      </c>
      <c r="B2322" s="6" t="s">
        <v>10624</v>
      </c>
      <c r="C2322" s="6">
        <v>3549028</v>
      </c>
      <c r="D2322" s="6" t="s">
        <v>7119</v>
      </c>
      <c r="E2322" s="6" t="s">
        <v>10629</v>
      </c>
      <c r="F2322" s="6" t="s">
        <v>6402</v>
      </c>
      <c r="G2322" s="6">
        <v>697</v>
      </c>
      <c r="H2322" s="6">
        <v>5554</v>
      </c>
      <c r="I2322" s="6">
        <v>1</v>
      </c>
      <c r="J2322" s="6">
        <v>1</v>
      </c>
      <c r="K2322" s="6">
        <v>0</v>
      </c>
      <c r="L2322" s="6"/>
      <c r="M2322" s="6">
        <v>2022</v>
      </c>
      <c r="N2322" s="6" t="s">
        <v>7745</v>
      </c>
      <c r="O2322" s="6">
        <v>99</v>
      </c>
      <c r="P2322" s="6"/>
      <c r="Q2322" s="6" t="s">
        <v>7733</v>
      </c>
      <c r="R2322" s="6" t="s">
        <v>7734</v>
      </c>
      <c r="S2322" s="6"/>
      <c r="T2322" s="6" t="s">
        <v>3957</v>
      </c>
      <c r="U2322">
        <f t="shared" si="36"/>
        <v>4</v>
      </c>
    </row>
    <row r="2323" spans="1:21" x14ac:dyDescent="0.2">
      <c r="A2323" s="6" t="s">
        <v>10625</v>
      </c>
      <c r="B2323" s="6" t="s">
        <v>10624</v>
      </c>
      <c r="C2323" s="6">
        <v>3549028</v>
      </c>
      <c r="D2323" s="6" t="s">
        <v>6851</v>
      </c>
      <c r="E2323" s="6" t="s">
        <v>6546</v>
      </c>
      <c r="F2323" s="6" t="s">
        <v>6402</v>
      </c>
      <c r="G2323" s="6">
        <v>569</v>
      </c>
      <c r="H2323" s="6">
        <v>5554</v>
      </c>
      <c r="I2323" s="6">
        <v>0</v>
      </c>
      <c r="J2323" s="6">
        <v>0</v>
      </c>
      <c r="K2323" s="6">
        <v>0</v>
      </c>
      <c r="L2323" s="6"/>
      <c r="M2323" s="6">
        <v>2022</v>
      </c>
      <c r="N2323" s="6" t="s">
        <v>7745</v>
      </c>
      <c r="O2323" s="6">
        <v>99</v>
      </c>
      <c r="P2323" s="6"/>
      <c r="Q2323" s="6" t="s">
        <v>7733</v>
      </c>
      <c r="R2323" s="6" t="s">
        <v>7734</v>
      </c>
      <c r="S2323" s="6"/>
      <c r="T2323" s="6" t="s">
        <v>3962</v>
      </c>
      <c r="U2323">
        <f t="shared" si="36"/>
        <v>3</v>
      </c>
    </row>
    <row r="2324" spans="1:21" x14ac:dyDescent="0.2">
      <c r="A2324" s="6" t="s">
        <v>10625</v>
      </c>
      <c r="B2324" s="6" t="s">
        <v>10624</v>
      </c>
      <c r="C2324" s="6">
        <v>3549028</v>
      </c>
      <c r="D2324" s="6" t="s">
        <v>7645</v>
      </c>
      <c r="E2324" s="6" t="s">
        <v>10630</v>
      </c>
      <c r="F2324" s="6" t="s">
        <v>6402</v>
      </c>
      <c r="G2324" s="6">
        <v>566</v>
      </c>
      <c r="H2324" s="6">
        <v>5554</v>
      </c>
      <c r="I2324" s="6">
        <v>0</v>
      </c>
      <c r="J2324" s="6">
        <v>0</v>
      </c>
      <c r="K2324" s="6">
        <v>0</v>
      </c>
      <c r="L2324" s="6"/>
      <c r="M2324" s="6">
        <v>2022</v>
      </c>
      <c r="N2324" s="6" t="s">
        <v>7745</v>
      </c>
      <c r="O2324" s="6">
        <v>99</v>
      </c>
      <c r="P2324" s="6"/>
      <c r="Q2324" s="6" t="s">
        <v>7733</v>
      </c>
      <c r="R2324" s="6" t="s">
        <v>7734</v>
      </c>
      <c r="S2324" s="6"/>
      <c r="T2324" s="6" t="s">
        <v>3963</v>
      </c>
      <c r="U2324">
        <f t="shared" si="36"/>
        <v>2</v>
      </c>
    </row>
    <row r="2325" spans="1:21" x14ac:dyDescent="0.2">
      <c r="A2325" s="6" t="s">
        <v>10625</v>
      </c>
      <c r="B2325" s="6" t="s">
        <v>10624</v>
      </c>
      <c r="C2325" s="6">
        <v>3549028</v>
      </c>
      <c r="D2325" s="6" t="s">
        <v>7576</v>
      </c>
      <c r="E2325" s="6" t="s">
        <v>10631</v>
      </c>
      <c r="F2325" s="6" t="s">
        <v>6402</v>
      </c>
      <c r="G2325" s="6">
        <v>553</v>
      </c>
      <c r="H2325" s="6">
        <v>5554</v>
      </c>
      <c r="I2325" s="6">
        <v>0</v>
      </c>
      <c r="J2325" s="6">
        <v>0</v>
      </c>
      <c r="K2325" s="6">
        <v>0</v>
      </c>
      <c r="L2325" s="6"/>
      <c r="M2325" s="6">
        <v>2022</v>
      </c>
      <c r="N2325" s="6" t="s">
        <v>7745</v>
      </c>
      <c r="O2325" s="6">
        <v>99</v>
      </c>
      <c r="P2325" s="6"/>
      <c r="Q2325" s="6" t="s">
        <v>7733</v>
      </c>
      <c r="R2325" s="6" t="s">
        <v>7734</v>
      </c>
      <c r="S2325" s="6"/>
      <c r="T2325" s="6" t="s">
        <v>3964</v>
      </c>
      <c r="U2325">
        <f t="shared" si="36"/>
        <v>1</v>
      </c>
    </row>
    <row r="2326" spans="1:21" x14ac:dyDescent="0.2">
      <c r="A2326" s="6" t="s">
        <v>10632</v>
      </c>
      <c r="B2326" s="6" t="s">
        <v>10633</v>
      </c>
      <c r="C2326" s="6">
        <v>3507052</v>
      </c>
      <c r="D2326" s="6" t="s">
        <v>7204</v>
      </c>
      <c r="E2326" s="6" t="s">
        <v>10634</v>
      </c>
      <c r="F2326" s="6" t="s">
        <v>6402</v>
      </c>
      <c r="G2326" s="6">
        <v>621</v>
      </c>
      <c r="H2326" s="6">
        <v>1536</v>
      </c>
      <c r="I2326" s="6">
        <v>0</v>
      </c>
      <c r="J2326" s="6">
        <v>0</v>
      </c>
      <c r="K2326" s="6">
        <v>0</v>
      </c>
      <c r="L2326" s="6"/>
      <c r="M2326" s="6">
        <v>2022</v>
      </c>
      <c r="N2326" s="6" t="s">
        <v>7732</v>
      </c>
      <c r="O2326" s="6">
        <v>99</v>
      </c>
      <c r="P2326" s="6"/>
      <c r="Q2326" s="6" t="s">
        <v>7733</v>
      </c>
      <c r="R2326" s="6" t="s">
        <v>7734</v>
      </c>
      <c r="S2326" s="6"/>
      <c r="T2326" s="6" t="s">
        <v>974</v>
      </c>
      <c r="U2326">
        <f t="shared" si="36"/>
        <v>3</v>
      </c>
    </row>
    <row r="2327" spans="1:21" x14ac:dyDescent="0.2">
      <c r="A2327" s="6" t="s">
        <v>10632</v>
      </c>
      <c r="B2327" s="6" t="s">
        <v>10633</v>
      </c>
      <c r="C2327" s="6">
        <v>3507052</v>
      </c>
      <c r="D2327" s="6" t="s">
        <v>6622</v>
      </c>
      <c r="E2327" s="6" t="s">
        <v>6608</v>
      </c>
      <c r="F2327" s="6" t="s">
        <v>6402</v>
      </c>
      <c r="G2327" s="6">
        <v>680</v>
      </c>
      <c r="H2327" s="6">
        <v>1536</v>
      </c>
      <c r="I2327" s="6">
        <v>0</v>
      </c>
      <c r="J2327" s="6">
        <v>1</v>
      </c>
      <c r="K2327" s="6">
        <v>0</v>
      </c>
      <c r="L2327" s="6"/>
      <c r="M2327" s="6">
        <v>2022</v>
      </c>
      <c r="N2327" s="6" t="s">
        <v>7732</v>
      </c>
      <c r="O2327" s="6">
        <v>99</v>
      </c>
      <c r="P2327" s="6"/>
      <c r="Q2327" s="6" t="s">
        <v>7733</v>
      </c>
      <c r="R2327" s="6" t="s">
        <v>7734</v>
      </c>
      <c r="S2327" s="6"/>
      <c r="T2327" s="6" t="s">
        <v>973</v>
      </c>
      <c r="U2327">
        <f t="shared" si="36"/>
        <v>2</v>
      </c>
    </row>
    <row r="2328" spans="1:21" x14ac:dyDescent="0.2">
      <c r="A2328" s="6" t="s">
        <v>10632</v>
      </c>
      <c r="B2328" s="6" t="s">
        <v>10633</v>
      </c>
      <c r="C2328" s="6">
        <v>3507052</v>
      </c>
      <c r="D2328" s="6" t="s">
        <v>6505</v>
      </c>
      <c r="E2328" s="6" t="s">
        <v>8244</v>
      </c>
      <c r="F2328" s="6" t="s">
        <v>6402</v>
      </c>
      <c r="G2328" s="6">
        <v>235</v>
      </c>
      <c r="H2328" s="6">
        <v>1536</v>
      </c>
      <c r="I2328" s="6">
        <v>1</v>
      </c>
      <c r="J2328" s="6">
        <v>0</v>
      </c>
      <c r="K2328" s="6">
        <v>0</v>
      </c>
      <c r="L2328" s="6"/>
      <c r="M2328" s="6">
        <v>2022</v>
      </c>
      <c r="N2328" s="6" t="s">
        <v>7732</v>
      </c>
      <c r="O2328" s="6">
        <v>99</v>
      </c>
      <c r="P2328" s="6"/>
      <c r="Q2328" s="6" t="s">
        <v>7733</v>
      </c>
      <c r="R2328" s="6" t="s">
        <v>7734</v>
      </c>
      <c r="S2328" s="6"/>
      <c r="T2328" s="6" t="s">
        <v>975</v>
      </c>
      <c r="U2328">
        <f t="shared" si="36"/>
        <v>1</v>
      </c>
    </row>
    <row r="2329" spans="1:21" x14ac:dyDescent="0.2">
      <c r="A2329" s="6" t="s">
        <v>10635</v>
      </c>
      <c r="B2329" s="6" t="s">
        <v>10633</v>
      </c>
      <c r="C2329" s="6">
        <v>3507052</v>
      </c>
      <c r="D2329" s="6" t="s">
        <v>6808</v>
      </c>
      <c r="E2329" s="6" t="s">
        <v>10636</v>
      </c>
      <c r="F2329" s="6" t="s">
        <v>6402</v>
      </c>
      <c r="G2329" s="6">
        <v>193</v>
      </c>
      <c r="H2329" s="6">
        <v>1145</v>
      </c>
      <c r="I2329" s="6">
        <v>0</v>
      </c>
      <c r="J2329" s="6">
        <v>0</v>
      </c>
      <c r="K2329" s="6">
        <v>0</v>
      </c>
      <c r="L2329" s="6"/>
      <c r="M2329" s="6">
        <v>2022</v>
      </c>
      <c r="N2329" s="6" t="s">
        <v>7745</v>
      </c>
      <c r="O2329" s="6" t="s">
        <v>10637</v>
      </c>
      <c r="P2329" s="6"/>
      <c r="Q2329" s="6" t="s">
        <v>7733</v>
      </c>
      <c r="R2329" s="6" t="s">
        <v>7734</v>
      </c>
      <c r="S2329" s="6"/>
      <c r="T2329" s="6" t="s">
        <v>4013</v>
      </c>
      <c r="U2329">
        <f t="shared" si="36"/>
        <v>4</v>
      </c>
    </row>
    <row r="2330" spans="1:21" x14ac:dyDescent="0.2">
      <c r="A2330" s="6" t="s">
        <v>10638</v>
      </c>
      <c r="B2330" s="6" t="s">
        <v>10633</v>
      </c>
      <c r="C2330" s="6">
        <v>3507052</v>
      </c>
      <c r="D2330" s="6" t="s">
        <v>6597</v>
      </c>
      <c r="E2330" s="6" t="s">
        <v>10639</v>
      </c>
      <c r="F2330" s="6" t="s">
        <v>6402</v>
      </c>
      <c r="G2330" s="6">
        <v>69</v>
      </c>
      <c r="H2330" s="6">
        <v>1635</v>
      </c>
      <c r="I2330" s="6">
        <v>0</v>
      </c>
      <c r="J2330" s="6">
        <v>0</v>
      </c>
      <c r="K2330" s="6">
        <v>0</v>
      </c>
      <c r="L2330" s="6"/>
      <c r="M2330" s="6">
        <v>2022</v>
      </c>
      <c r="N2330" s="6" t="s">
        <v>7745</v>
      </c>
      <c r="O2330" s="6" t="s">
        <v>10640</v>
      </c>
      <c r="P2330" s="6"/>
      <c r="Q2330" s="6" t="s">
        <v>7733</v>
      </c>
      <c r="R2330" s="6" t="s">
        <v>7734</v>
      </c>
      <c r="S2330" s="6"/>
      <c r="T2330" s="6" t="s">
        <v>4014</v>
      </c>
      <c r="U2330">
        <f t="shared" si="36"/>
        <v>5</v>
      </c>
    </row>
    <row r="2331" spans="1:21" x14ac:dyDescent="0.2">
      <c r="A2331" s="6" t="s">
        <v>10638</v>
      </c>
      <c r="B2331" s="6" t="s">
        <v>10633</v>
      </c>
      <c r="C2331" s="6">
        <v>3507052</v>
      </c>
      <c r="D2331" s="6" t="s">
        <v>6537</v>
      </c>
      <c r="E2331" s="6" t="s">
        <v>6531</v>
      </c>
      <c r="F2331" s="6" t="s">
        <v>6402</v>
      </c>
      <c r="G2331" s="6">
        <v>410</v>
      </c>
      <c r="H2331" s="6">
        <v>1635</v>
      </c>
      <c r="I2331" s="6">
        <v>0</v>
      </c>
      <c r="J2331" s="6">
        <v>0</v>
      </c>
      <c r="K2331" s="6">
        <v>0</v>
      </c>
      <c r="L2331" s="6"/>
      <c r="M2331" s="6">
        <v>2022</v>
      </c>
      <c r="N2331" s="6" t="s">
        <v>7745</v>
      </c>
      <c r="O2331" s="6" t="s">
        <v>10640</v>
      </c>
      <c r="P2331" s="6"/>
      <c r="Q2331" s="6" t="s">
        <v>7733</v>
      </c>
      <c r="R2331" s="6" t="s">
        <v>7734</v>
      </c>
      <c r="S2331" s="6"/>
      <c r="T2331" s="6" t="s">
        <v>4015</v>
      </c>
      <c r="U2331">
        <f t="shared" si="36"/>
        <v>4</v>
      </c>
    </row>
    <row r="2332" spans="1:21" x14ac:dyDescent="0.2">
      <c r="A2332" s="6" t="s">
        <v>10635</v>
      </c>
      <c r="B2332" s="6" t="s">
        <v>10633</v>
      </c>
      <c r="C2332" s="6">
        <v>3507052</v>
      </c>
      <c r="D2332" s="6" t="s">
        <v>9729</v>
      </c>
      <c r="E2332" s="6" t="s">
        <v>10641</v>
      </c>
      <c r="F2332" s="6" t="s">
        <v>6402</v>
      </c>
      <c r="G2332" s="6">
        <v>240</v>
      </c>
      <c r="H2332" s="6">
        <v>1145</v>
      </c>
      <c r="I2332" s="6">
        <v>0</v>
      </c>
      <c r="J2332" s="6">
        <v>0</v>
      </c>
      <c r="K2332" s="6">
        <v>0</v>
      </c>
      <c r="L2332" s="6"/>
      <c r="M2332" s="6">
        <v>2022</v>
      </c>
      <c r="N2332" s="6" t="s">
        <v>7745</v>
      </c>
      <c r="O2332" s="6" t="s">
        <v>10637</v>
      </c>
      <c r="P2332" s="6"/>
      <c r="Q2332" s="6" t="s">
        <v>7733</v>
      </c>
      <c r="R2332" s="6" t="s">
        <v>7734</v>
      </c>
      <c r="S2332" s="6"/>
      <c r="T2332" s="6" t="s">
        <v>4016</v>
      </c>
      <c r="U2332">
        <f t="shared" si="36"/>
        <v>3</v>
      </c>
    </row>
    <row r="2333" spans="1:21" x14ac:dyDescent="0.2">
      <c r="A2333" s="6" t="s">
        <v>10635</v>
      </c>
      <c r="B2333" s="6" t="s">
        <v>10633</v>
      </c>
      <c r="C2333" s="6">
        <v>3507052</v>
      </c>
      <c r="D2333" s="6" t="s">
        <v>6908</v>
      </c>
      <c r="E2333" s="6" t="s">
        <v>10642</v>
      </c>
      <c r="F2333" s="6" t="s">
        <v>6402</v>
      </c>
      <c r="G2333" s="6">
        <v>388</v>
      </c>
      <c r="H2333" s="6">
        <v>1145</v>
      </c>
      <c r="I2333" s="6">
        <v>0</v>
      </c>
      <c r="J2333" s="6">
        <v>1</v>
      </c>
      <c r="K2333" s="6">
        <v>0</v>
      </c>
      <c r="L2333" s="6"/>
      <c r="M2333" s="6">
        <v>2022</v>
      </c>
      <c r="N2333" s="6" t="s">
        <v>7745</v>
      </c>
      <c r="O2333" s="6" t="s">
        <v>10637</v>
      </c>
      <c r="P2333" s="6"/>
      <c r="Q2333" s="6" t="s">
        <v>7733</v>
      </c>
      <c r="R2333" s="6" t="s">
        <v>7734</v>
      </c>
      <c r="S2333" s="6"/>
      <c r="T2333" s="6" t="s">
        <v>4012</v>
      </c>
      <c r="U2333">
        <f t="shared" si="36"/>
        <v>2</v>
      </c>
    </row>
    <row r="2334" spans="1:21" x14ac:dyDescent="0.2">
      <c r="A2334" s="6" t="s">
        <v>10638</v>
      </c>
      <c r="B2334" s="6" t="s">
        <v>10633</v>
      </c>
      <c r="C2334" s="6">
        <v>3507052</v>
      </c>
      <c r="D2334" s="6" t="s">
        <v>6813</v>
      </c>
      <c r="E2334" s="6" t="s">
        <v>6641</v>
      </c>
      <c r="F2334" s="6" t="s">
        <v>6402</v>
      </c>
      <c r="G2334" s="6">
        <v>424</v>
      </c>
      <c r="H2334" s="6">
        <v>1635</v>
      </c>
      <c r="I2334" s="6">
        <v>1</v>
      </c>
      <c r="J2334" s="6">
        <v>1</v>
      </c>
      <c r="K2334" s="6">
        <v>0</v>
      </c>
      <c r="L2334" s="6"/>
      <c r="M2334" s="6">
        <v>2022</v>
      </c>
      <c r="N2334" s="6" t="s">
        <v>7745</v>
      </c>
      <c r="O2334" s="6" t="s">
        <v>10640</v>
      </c>
      <c r="P2334" s="6"/>
      <c r="Q2334" s="6" t="s">
        <v>7733</v>
      </c>
      <c r="R2334" s="6" t="s">
        <v>7734</v>
      </c>
      <c r="S2334" s="6"/>
      <c r="T2334" s="6" t="s">
        <v>4011</v>
      </c>
      <c r="U2334">
        <f t="shared" si="36"/>
        <v>3</v>
      </c>
    </row>
    <row r="2335" spans="1:21" x14ac:dyDescent="0.2">
      <c r="A2335" s="6" t="s">
        <v>10638</v>
      </c>
      <c r="B2335" s="6" t="s">
        <v>10633</v>
      </c>
      <c r="C2335" s="6">
        <v>3507052</v>
      </c>
      <c r="D2335" s="6" t="s">
        <v>7607</v>
      </c>
      <c r="E2335" s="6" t="s">
        <v>6776</v>
      </c>
      <c r="F2335" s="6" t="s">
        <v>6402</v>
      </c>
      <c r="G2335" s="6">
        <v>567</v>
      </c>
      <c r="H2335" s="6">
        <v>1635</v>
      </c>
      <c r="I2335" s="6">
        <v>0</v>
      </c>
      <c r="J2335" s="6">
        <v>1</v>
      </c>
      <c r="K2335" s="6">
        <v>0</v>
      </c>
      <c r="L2335" s="6"/>
      <c r="M2335" s="6">
        <v>2022</v>
      </c>
      <c r="N2335" s="6" t="s">
        <v>7745</v>
      </c>
      <c r="O2335" s="6" t="s">
        <v>10640</v>
      </c>
      <c r="P2335" s="6"/>
      <c r="Q2335" s="6" t="s">
        <v>7733</v>
      </c>
      <c r="R2335" s="6" t="s">
        <v>7734</v>
      </c>
      <c r="S2335" s="6"/>
      <c r="T2335" s="6" t="s">
        <v>4010</v>
      </c>
      <c r="U2335">
        <f t="shared" si="36"/>
        <v>2</v>
      </c>
    </row>
    <row r="2336" spans="1:21" x14ac:dyDescent="0.2">
      <c r="A2336" s="6" t="s">
        <v>10635</v>
      </c>
      <c r="B2336" s="6" t="s">
        <v>10633</v>
      </c>
      <c r="C2336" s="6">
        <v>3507052</v>
      </c>
      <c r="D2336" s="6" t="s">
        <v>6411</v>
      </c>
      <c r="E2336" s="6" t="s">
        <v>10643</v>
      </c>
      <c r="F2336" s="6" t="s">
        <v>6402</v>
      </c>
      <c r="G2336" s="6">
        <v>324</v>
      </c>
      <c r="H2336" s="6">
        <v>1145</v>
      </c>
      <c r="I2336" s="6">
        <v>0</v>
      </c>
      <c r="J2336" s="6">
        <v>1</v>
      </c>
      <c r="K2336" s="6">
        <v>0</v>
      </c>
      <c r="L2336" s="6"/>
      <c r="M2336" s="6">
        <v>2022</v>
      </c>
      <c r="N2336" s="6" t="s">
        <v>7745</v>
      </c>
      <c r="O2336" s="6" t="s">
        <v>10637</v>
      </c>
      <c r="P2336" s="6"/>
      <c r="Q2336" s="6" t="s">
        <v>7733</v>
      </c>
      <c r="R2336" s="6" t="s">
        <v>7734</v>
      </c>
      <c r="S2336" s="6"/>
      <c r="T2336" s="6" t="s">
        <v>4008</v>
      </c>
      <c r="U2336">
        <f t="shared" si="36"/>
        <v>1</v>
      </c>
    </row>
    <row r="2337" spans="1:21" x14ac:dyDescent="0.2">
      <c r="A2337" s="6" t="s">
        <v>10638</v>
      </c>
      <c r="B2337" s="6" t="s">
        <v>10633</v>
      </c>
      <c r="C2337" s="6">
        <v>3507052</v>
      </c>
      <c r="D2337" s="6" t="s">
        <v>6566</v>
      </c>
      <c r="E2337" s="6" t="s">
        <v>10644</v>
      </c>
      <c r="F2337" s="6" t="s">
        <v>6402</v>
      </c>
      <c r="G2337" s="6">
        <v>165</v>
      </c>
      <c r="H2337" s="6">
        <v>1635</v>
      </c>
      <c r="I2337" s="6">
        <v>0</v>
      </c>
      <c r="J2337" s="6">
        <v>0</v>
      </c>
      <c r="K2337" s="6">
        <v>0</v>
      </c>
      <c r="L2337" s="6"/>
      <c r="M2337" s="6">
        <v>2022</v>
      </c>
      <c r="N2337" s="6" t="s">
        <v>7745</v>
      </c>
      <c r="O2337" s="6" t="s">
        <v>10640</v>
      </c>
      <c r="P2337" s="6"/>
      <c r="Q2337" s="6" t="s">
        <v>7733</v>
      </c>
      <c r="R2337" s="6" t="s">
        <v>7734</v>
      </c>
      <c r="S2337" s="6"/>
      <c r="T2337" s="6" t="s">
        <v>4017</v>
      </c>
      <c r="U2337">
        <f t="shared" si="36"/>
        <v>1</v>
      </c>
    </row>
    <row r="2338" spans="1:21" x14ac:dyDescent="0.2">
      <c r="A2338" s="6" t="s">
        <v>10645</v>
      </c>
      <c r="B2338" s="6" t="s">
        <v>10646</v>
      </c>
      <c r="C2338" s="6">
        <v>3543009</v>
      </c>
      <c r="D2338" s="6" t="s">
        <v>6656</v>
      </c>
      <c r="E2338" s="6" t="s">
        <v>10647</v>
      </c>
      <c r="F2338" s="6" t="s">
        <v>6402</v>
      </c>
      <c r="G2338" s="6">
        <v>3472</v>
      </c>
      <c r="H2338" s="6">
        <v>5599</v>
      </c>
      <c r="I2338" s="6">
        <v>0</v>
      </c>
      <c r="J2338" s="6">
        <v>1</v>
      </c>
      <c r="K2338" s="6">
        <v>0</v>
      </c>
      <c r="L2338" s="6"/>
      <c r="M2338" s="6">
        <v>2022</v>
      </c>
      <c r="N2338" s="6" t="s">
        <v>7732</v>
      </c>
      <c r="O2338" s="6">
        <v>99</v>
      </c>
      <c r="P2338" s="6"/>
      <c r="Q2338" s="6" t="s">
        <v>7733</v>
      </c>
      <c r="R2338" s="6" t="s">
        <v>7734</v>
      </c>
      <c r="S2338" s="6"/>
      <c r="T2338" s="6" t="s">
        <v>1244</v>
      </c>
      <c r="U2338">
        <f t="shared" si="36"/>
        <v>3</v>
      </c>
    </row>
    <row r="2339" spans="1:21" x14ac:dyDescent="0.2">
      <c r="A2339" s="6" t="s">
        <v>10645</v>
      </c>
      <c r="B2339" s="6" t="s">
        <v>10646</v>
      </c>
      <c r="C2339" s="6">
        <v>3543009</v>
      </c>
      <c r="D2339" s="6" t="s">
        <v>6809</v>
      </c>
      <c r="E2339" s="6" t="s">
        <v>10648</v>
      </c>
      <c r="F2339" s="6" t="s">
        <v>6402</v>
      </c>
      <c r="G2339" s="6">
        <v>421</v>
      </c>
      <c r="H2339" s="6">
        <v>5599</v>
      </c>
      <c r="I2339" s="6">
        <v>0</v>
      </c>
      <c r="J2339" s="6">
        <v>0</v>
      </c>
      <c r="K2339" s="6">
        <v>0</v>
      </c>
      <c r="L2339" s="6"/>
      <c r="M2339" s="6">
        <v>2022</v>
      </c>
      <c r="N2339" s="6" t="s">
        <v>7732</v>
      </c>
      <c r="O2339" s="6">
        <v>99</v>
      </c>
      <c r="P2339" s="6"/>
      <c r="Q2339" s="6" t="s">
        <v>7733</v>
      </c>
      <c r="R2339" s="6" t="s">
        <v>7734</v>
      </c>
      <c r="S2339" s="6"/>
      <c r="T2339" s="6" t="s">
        <v>1245</v>
      </c>
      <c r="U2339">
        <f t="shared" si="36"/>
        <v>2</v>
      </c>
    </row>
    <row r="2340" spans="1:21" x14ac:dyDescent="0.2">
      <c r="A2340" s="6" t="s">
        <v>10645</v>
      </c>
      <c r="B2340" s="6" t="s">
        <v>10646</v>
      </c>
      <c r="C2340" s="6">
        <v>3543009</v>
      </c>
      <c r="D2340" s="6" t="s">
        <v>6604</v>
      </c>
      <c r="E2340" s="6" t="s">
        <v>9520</v>
      </c>
      <c r="F2340" s="6" t="s">
        <v>6402</v>
      </c>
      <c r="G2340" s="6">
        <v>1706</v>
      </c>
      <c r="H2340" s="6">
        <v>5599</v>
      </c>
      <c r="I2340" s="6">
        <v>0</v>
      </c>
      <c r="J2340" s="6">
        <v>0</v>
      </c>
      <c r="K2340" s="6">
        <v>0</v>
      </c>
      <c r="L2340" s="6"/>
      <c r="M2340" s="6">
        <v>2022</v>
      </c>
      <c r="N2340" s="6" t="s">
        <v>7732</v>
      </c>
      <c r="O2340" s="6">
        <v>99</v>
      </c>
      <c r="P2340" s="6"/>
      <c r="Q2340" s="6" t="s">
        <v>7733</v>
      </c>
      <c r="R2340" s="6" t="s">
        <v>7734</v>
      </c>
      <c r="S2340" s="6"/>
      <c r="T2340" s="6" t="s">
        <v>1246</v>
      </c>
      <c r="U2340">
        <f t="shared" si="36"/>
        <v>1</v>
      </c>
    </row>
    <row r="2341" spans="1:21" x14ac:dyDescent="0.2">
      <c r="A2341" s="6" t="s">
        <v>10649</v>
      </c>
      <c r="B2341" s="6" t="s">
        <v>10646</v>
      </c>
      <c r="C2341" s="6">
        <v>3543009</v>
      </c>
      <c r="D2341" s="6" t="s">
        <v>6822</v>
      </c>
      <c r="E2341" s="6" t="s">
        <v>10650</v>
      </c>
      <c r="F2341" s="6" t="s">
        <v>6402</v>
      </c>
      <c r="G2341" s="6">
        <v>2409</v>
      </c>
      <c r="H2341" s="6">
        <v>5501</v>
      </c>
      <c r="I2341" s="6">
        <v>0</v>
      </c>
      <c r="J2341" s="6">
        <v>1</v>
      </c>
      <c r="K2341" s="6">
        <v>0</v>
      </c>
      <c r="L2341" s="6"/>
      <c r="M2341" s="6">
        <v>2022</v>
      </c>
      <c r="N2341" s="6" t="s">
        <v>7770</v>
      </c>
      <c r="O2341" s="6">
        <v>99</v>
      </c>
      <c r="P2341" s="6"/>
      <c r="Q2341" s="6" t="s">
        <v>7733</v>
      </c>
      <c r="R2341" s="6" t="s">
        <v>7734</v>
      </c>
      <c r="S2341" s="6"/>
      <c r="T2341" s="6" t="s">
        <v>5498</v>
      </c>
      <c r="U2341">
        <f t="shared" si="36"/>
        <v>3</v>
      </c>
    </row>
    <row r="2342" spans="1:21" x14ac:dyDescent="0.2">
      <c r="A2342" s="6" t="s">
        <v>10649</v>
      </c>
      <c r="B2342" s="6" t="s">
        <v>10646</v>
      </c>
      <c r="C2342" s="6">
        <v>3543009</v>
      </c>
      <c r="D2342" s="6" t="s">
        <v>6598</v>
      </c>
      <c r="E2342" s="6" t="s">
        <v>10651</v>
      </c>
      <c r="F2342" s="6" t="s">
        <v>6402</v>
      </c>
      <c r="G2342" s="6">
        <v>1001</v>
      </c>
      <c r="H2342" s="6">
        <v>5501</v>
      </c>
      <c r="I2342" s="6">
        <v>0</v>
      </c>
      <c r="J2342" s="6">
        <v>0</v>
      </c>
      <c r="K2342" s="6">
        <v>0</v>
      </c>
      <c r="L2342" s="6"/>
      <c r="M2342" s="6">
        <v>2022</v>
      </c>
      <c r="N2342" s="6" t="s">
        <v>7770</v>
      </c>
      <c r="O2342" s="6">
        <v>99</v>
      </c>
      <c r="P2342" s="6"/>
      <c r="Q2342" s="6" t="s">
        <v>7733</v>
      </c>
      <c r="R2342" s="6" t="s">
        <v>7734</v>
      </c>
      <c r="S2342" s="6"/>
      <c r="T2342" s="6" t="s">
        <v>5499</v>
      </c>
      <c r="U2342">
        <f t="shared" si="36"/>
        <v>2</v>
      </c>
    </row>
    <row r="2343" spans="1:21" x14ac:dyDescent="0.2">
      <c r="A2343" s="6" t="s">
        <v>10649</v>
      </c>
      <c r="B2343" s="6" t="s">
        <v>10646</v>
      </c>
      <c r="C2343" s="6">
        <v>3543009</v>
      </c>
      <c r="D2343" s="6" t="s">
        <v>10652</v>
      </c>
      <c r="E2343" s="6" t="s">
        <v>10653</v>
      </c>
      <c r="F2343" s="6" t="s">
        <v>6402</v>
      </c>
      <c r="G2343" s="6">
        <v>2091</v>
      </c>
      <c r="H2343" s="6">
        <v>5501</v>
      </c>
      <c r="I2343" s="6">
        <v>0</v>
      </c>
      <c r="J2343" s="6">
        <v>0</v>
      </c>
      <c r="K2343" s="6">
        <v>0</v>
      </c>
      <c r="L2343" s="6"/>
      <c r="M2343" s="6">
        <v>2022</v>
      </c>
      <c r="N2343" s="6" t="s">
        <v>7770</v>
      </c>
      <c r="O2343" s="6">
        <v>99</v>
      </c>
      <c r="P2343" s="6"/>
      <c r="Q2343" s="6" t="s">
        <v>7733</v>
      </c>
      <c r="R2343" s="6" t="s">
        <v>7734</v>
      </c>
      <c r="S2343" s="6"/>
      <c r="T2343" s="6" t="s">
        <v>5500</v>
      </c>
      <c r="U2343">
        <f t="shared" si="36"/>
        <v>1</v>
      </c>
    </row>
    <row r="2344" spans="1:21" x14ac:dyDescent="0.2">
      <c r="A2344" s="6" t="s">
        <v>10654</v>
      </c>
      <c r="B2344" s="6" t="s">
        <v>10646</v>
      </c>
      <c r="C2344" s="6">
        <v>3543009</v>
      </c>
      <c r="D2344" s="6" t="s">
        <v>6595</v>
      </c>
      <c r="E2344" s="6" t="s">
        <v>10655</v>
      </c>
      <c r="F2344" s="6" t="s">
        <v>6402</v>
      </c>
      <c r="G2344" s="6">
        <v>788</v>
      </c>
      <c r="H2344" s="6">
        <v>1127</v>
      </c>
      <c r="I2344" s="6">
        <v>0</v>
      </c>
      <c r="J2344" s="6">
        <v>1</v>
      </c>
      <c r="K2344" s="6">
        <v>0</v>
      </c>
      <c r="L2344" s="6"/>
      <c r="M2344" s="6">
        <v>2022</v>
      </c>
      <c r="N2344" s="6" t="s">
        <v>7745</v>
      </c>
      <c r="O2344" s="6">
        <v>1</v>
      </c>
      <c r="P2344" s="6"/>
      <c r="Q2344" s="6" t="s">
        <v>7733</v>
      </c>
      <c r="R2344" s="6" t="s">
        <v>7734</v>
      </c>
      <c r="S2344" s="6"/>
      <c r="T2344" s="6" t="s">
        <v>5497</v>
      </c>
      <c r="U2344">
        <f t="shared" si="36"/>
        <v>3</v>
      </c>
    </row>
    <row r="2345" spans="1:21" x14ac:dyDescent="0.2">
      <c r="A2345" s="6" t="s">
        <v>10654</v>
      </c>
      <c r="B2345" s="6" t="s">
        <v>10646</v>
      </c>
      <c r="C2345" s="6">
        <v>3543009</v>
      </c>
      <c r="D2345" s="6" t="s">
        <v>7396</v>
      </c>
      <c r="E2345" s="6" t="s">
        <v>10656</v>
      </c>
      <c r="F2345" s="6" t="s">
        <v>6402</v>
      </c>
      <c r="G2345" s="6">
        <v>202</v>
      </c>
      <c r="H2345" s="6">
        <v>1127</v>
      </c>
      <c r="I2345" s="6">
        <v>0</v>
      </c>
      <c r="J2345" s="6">
        <v>0</v>
      </c>
      <c r="K2345" s="6">
        <v>0</v>
      </c>
      <c r="L2345" s="6"/>
      <c r="M2345" s="6">
        <v>2022</v>
      </c>
      <c r="N2345" s="6" t="s">
        <v>7745</v>
      </c>
      <c r="O2345" s="6">
        <v>1</v>
      </c>
      <c r="P2345" s="6"/>
      <c r="Q2345" s="6" t="s">
        <v>7733</v>
      </c>
      <c r="R2345" s="6" t="s">
        <v>7734</v>
      </c>
      <c r="S2345" s="6"/>
      <c r="T2345" s="6" t="s">
        <v>5501</v>
      </c>
      <c r="U2345">
        <f t="shared" si="36"/>
        <v>2</v>
      </c>
    </row>
    <row r="2346" spans="1:21" x14ac:dyDescent="0.2">
      <c r="A2346" s="6" t="s">
        <v>10654</v>
      </c>
      <c r="B2346" s="6" t="s">
        <v>10646</v>
      </c>
      <c r="C2346" s="6">
        <v>3543009</v>
      </c>
      <c r="D2346" s="6" t="s">
        <v>10283</v>
      </c>
      <c r="E2346" s="6" t="s">
        <v>10657</v>
      </c>
      <c r="F2346" s="6" t="s">
        <v>6402</v>
      </c>
      <c r="G2346" s="6">
        <v>137</v>
      </c>
      <c r="H2346" s="6">
        <v>1127</v>
      </c>
      <c r="I2346" s="6">
        <v>0</v>
      </c>
      <c r="J2346" s="6">
        <v>0</v>
      </c>
      <c r="K2346" s="6">
        <v>0</v>
      </c>
      <c r="L2346" s="6"/>
      <c r="M2346" s="6">
        <v>2022</v>
      </c>
      <c r="N2346" s="6" t="s">
        <v>7745</v>
      </c>
      <c r="O2346" s="6">
        <v>1</v>
      </c>
      <c r="P2346" s="6"/>
      <c r="Q2346" s="6" t="s">
        <v>7733</v>
      </c>
      <c r="R2346" s="6" t="s">
        <v>7734</v>
      </c>
      <c r="S2346" s="6"/>
      <c r="T2346" s="6" t="s">
        <v>5502</v>
      </c>
      <c r="U2346">
        <f t="shared" si="36"/>
        <v>1</v>
      </c>
    </row>
    <row r="2347" spans="1:21" x14ac:dyDescent="0.2">
      <c r="A2347" s="6" t="s">
        <v>10658</v>
      </c>
      <c r="B2347" s="6" t="s">
        <v>10646</v>
      </c>
      <c r="C2347" s="6">
        <v>3543009</v>
      </c>
      <c r="D2347" s="6" t="s">
        <v>7170</v>
      </c>
      <c r="E2347" s="6" t="s">
        <v>7347</v>
      </c>
      <c r="F2347" s="6" t="s">
        <v>6402</v>
      </c>
      <c r="G2347" s="6">
        <v>0</v>
      </c>
      <c r="H2347" s="6"/>
      <c r="I2347" s="6">
        <v>0</v>
      </c>
      <c r="J2347" s="6">
        <v>1</v>
      </c>
      <c r="K2347" s="6">
        <v>1</v>
      </c>
      <c r="L2347" s="6"/>
      <c r="M2347" s="6">
        <v>2022</v>
      </c>
      <c r="N2347" s="6" t="s">
        <v>7745</v>
      </c>
      <c r="O2347" s="6">
        <v>2</v>
      </c>
      <c r="P2347" s="6"/>
      <c r="Q2347" s="6" t="s">
        <v>7733</v>
      </c>
      <c r="R2347" s="6" t="s">
        <v>7734</v>
      </c>
      <c r="S2347" s="6"/>
      <c r="T2347" s="6" t="s">
        <v>5496</v>
      </c>
      <c r="U2347">
        <f t="shared" si="36"/>
        <v>1</v>
      </c>
    </row>
    <row r="2348" spans="1:21" x14ac:dyDescent="0.2">
      <c r="A2348" s="6" t="s">
        <v>10659</v>
      </c>
      <c r="B2348" s="6" t="s">
        <v>10646</v>
      </c>
      <c r="C2348" s="6">
        <v>3543009</v>
      </c>
      <c r="D2348" s="6" t="s">
        <v>10660</v>
      </c>
      <c r="E2348" s="6" t="s">
        <v>10661</v>
      </c>
      <c r="F2348" s="6" t="s">
        <v>6402</v>
      </c>
      <c r="G2348" s="6">
        <v>278</v>
      </c>
      <c r="H2348" s="6">
        <v>1342</v>
      </c>
      <c r="I2348" s="6">
        <v>0</v>
      </c>
      <c r="J2348" s="6">
        <v>0</v>
      </c>
      <c r="K2348" s="6">
        <v>0</v>
      </c>
      <c r="L2348" s="6"/>
      <c r="M2348" s="6">
        <v>2022</v>
      </c>
      <c r="N2348" s="6" t="s">
        <v>7745</v>
      </c>
      <c r="O2348" s="6">
        <v>3</v>
      </c>
      <c r="P2348" s="6"/>
      <c r="Q2348" s="6" t="s">
        <v>7733</v>
      </c>
      <c r="R2348" s="6" t="s">
        <v>7734</v>
      </c>
      <c r="S2348" s="6"/>
      <c r="T2348" s="6" t="s">
        <v>5503</v>
      </c>
      <c r="U2348">
        <f t="shared" si="36"/>
        <v>3</v>
      </c>
    </row>
    <row r="2349" spans="1:21" x14ac:dyDescent="0.2">
      <c r="A2349" s="6" t="s">
        <v>10659</v>
      </c>
      <c r="B2349" s="6" t="s">
        <v>10646</v>
      </c>
      <c r="C2349" s="6">
        <v>3543009</v>
      </c>
      <c r="D2349" s="6" t="s">
        <v>7489</v>
      </c>
      <c r="E2349" s="6" t="s">
        <v>10662</v>
      </c>
      <c r="F2349" s="6" t="s">
        <v>6402</v>
      </c>
      <c r="G2349" s="6">
        <v>522</v>
      </c>
      <c r="H2349" s="6">
        <v>1342</v>
      </c>
      <c r="I2349" s="6">
        <v>0</v>
      </c>
      <c r="J2349" s="6">
        <v>0</v>
      </c>
      <c r="K2349" s="6">
        <v>0</v>
      </c>
      <c r="L2349" s="6"/>
      <c r="M2349" s="6">
        <v>2022</v>
      </c>
      <c r="N2349" s="6" t="s">
        <v>7745</v>
      </c>
      <c r="O2349" s="6">
        <v>3</v>
      </c>
      <c r="P2349" s="6"/>
      <c r="Q2349" s="6" t="s">
        <v>7733</v>
      </c>
      <c r="R2349" s="6" t="s">
        <v>7734</v>
      </c>
      <c r="S2349" s="6"/>
      <c r="T2349" s="6" t="s">
        <v>5504</v>
      </c>
      <c r="U2349">
        <f t="shared" si="36"/>
        <v>2</v>
      </c>
    </row>
    <row r="2350" spans="1:21" x14ac:dyDescent="0.2">
      <c r="A2350" s="6" t="s">
        <v>10659</v>
      </c>
      <c r="B2350" s="6" t="s">
        <v>10646</v>
      </c>
      <c r="C2350" s="6">
        <v>3543009</v>
      </c>
      <c r="D2350" s="6" t="s">
        <v>6709</v>
      </c>
      <c r="E2350" s="6" t="s">
        <v>6528</v>
      </c>
      <c r="F2350" s="6" t="s">
        <v>6402</v>
      </c>
      <c r="G2350" s="6">
        <v>542</v>
      </c>
      <c r="H2350" s="6">
        <v>1342</v>
      </c>
      <c r="I2350" s="6">
        <v>0</v>
      </c>
      <c r="J2350" s="6">
        <v>1</v>
      </c>
      <c r="K2350" s="6">
        <v>0</v>
      </c>
      <c r="L2350" s="6"/>
      <c r="M2350" s="6">
        <v>2022</v>
      </c>
      <c r="N2350" s="6" t="s">
        <v>7745</v>
      </c>
      <c r="O2350" s="6">
        <v>3</v>
      </c>
      <c r="P2350" s="6"/>
      <c r="Q2350" s="6" t="s">
        <v>7733</v>
      </c>
      <c r="R2350" s="6" t="s">
        <v>7734</v>
      </c>
      <c r="S2350" s="6"/>
      <c r="T2350" s="6" t="s">
        <v>5495</v>
      </c>
      <c r="U2350">
        <f t="shared" si="36"/>
        <v>1</v>
      </c>
    </row>
    <row r="2351" spans="1:21" x14ac:dyDescent="0.2">
      <c r="A2351" s="6" t="s">
        <v>10663</v>
      </c>
      <c r="B2351" s="6" t="s">
        <v>10646</v>
      </c>
      <c r="C2351" s="6">
        <v>3543009</v>
      </c>
      <c r="D2351" s="6" t="s">
        <v>7529</v>
      </c>
      <c r="E2351" s="6" t="s">
        <v>7266</v>
      </c>
      <c r="F2351" s="6" t="s">
        <v>6402</v>
      </c>
      <c r="G2351" s="6">
        <v>577</v>
      </c>
      <c r="H2351" s="6">
        <v>1056</v>
      </c>
      <c r="I2351" s="6">
        <v>1</v>
      </c>
      <c r="J2351" s="6">
        <v>1</v>
      </c>
      <c r="K2351" s="6">
        <v>0</v>
      </c>
      <c r="L2351" s="6"/>
      <c r="M2351" s="6">
        <v>2022</v>
      </c>
      <c r="N2351" s="6" t="s">
        <v>7745</v>
      </c>
      <c r="O2351" s="6">
        <v>4</v>
      </c>
      <c r="P2351" s="6"/>
      <c r="Q2351" s="6" t="s">
        <v>7733</v>
      </c>
      <c r="R2351" s="6" t="s">
        <v>7734</v>
      </c>
      <c r="S2351" s="6"/>
      <c r="T2351" s="6" t="s">
        <v>5494</v>
      </c>
      <c r="U2351">
        <f t="shared" si="36"/>
        <v>2</v>
      </c>
    </row>
    <row r="2352" spans="1:21" x14ac:dyDescent="0.2">
      <c r="A2352" s="6" t="s">
        <v>10663</v>
      </c>
      <c r="B2352" s="6" t="s">
        <v>10646</v>
      </c>
      <c r="C2352" s="6">
        <v>3543009</v>
      </c>
      <c r="D2352" s="6" t="s">
        <v>7069</v>
      </c>
      <c r="E2352" s="6" t="s">
        <v>6544</v>
      </c>
      <c r="F2352" s="6" t="s">
        <v>6402</v>
      </c>
      <c r="G2352" s="6">
        <v>479</v>
      </c>
      <c r="H2352" s="6">
        <v>1056</v>
      </c>
      <c r="I2352" s="6">
        <v>0</v>
      </c>
      <c r="J2352" s="6">
        <v>0</v>
      </c>
      <c r="K2352" s="6">
        <v>0</v>
      </c>
      <c r="L2352" s="6"/>
      <c r="M2352" s="6">
        <v>2022</v>
      </c>
      <c r="N2352" s="6" t="s">
        <v>7745</v>
      </c>
      <c r="O2352" s="6">
        <v>4</v>
      </c>
      <c r="P2352" s="6"/>
      <c r="Q2352" s="6" t="s">
        <v>7733</v>
      </c>
      <c r="R2352" s="6" t="s">
        <v>7734</v>
      </c>
      <c r="S2352" s="6"/>
      <c r="T2352" s="6" t="s">
        <v>5505</v>
      </c>
      <c r="U2352">
        <f t="shared" si="36"/>
        <v>1</v>
      </c>
    </row>
    <row r="2353" spans="1:21" x14ac:dyDescent="0.2">
      <c r="A2353" s="6" t="s">
        <v>10664</v>
      </c>
      <c r="B2353" s="6" t="s">
        <v>10646</v>
      </c>
      <c r="C2353" s="6">
        <v>3543009</v>
      </c>
      <c r="D2353" s="6" t="s">
        <v>6620</v>
      </c>
      <c r="E2353" s="6" t="s">
        <v>8456</v>
      </c>
      <c r="F2353" s="6" t="s">
        <v>6402</v>
      </c>
      <c r="G2353" s="6">
        <v>744</v>
      </c>
      <c r="H2353" s="6">
        <v>1311</v>
      </c>
      <c r="I2353" s="6">
        <v>0</v>
      </c>
      <c r="J2353" s="6">
        <v>1</v>
      </c>
      <c r="K2353" s="6">
        <v>0</v>
      </c>
      <c r="L2353" s="6"/>
      <c r="M2353" s="6">
        <v>2022</v>
      </c>
      <c r="N2353" s="6" t="s">
        <v>7745</v>
      </c>
      <c r="O2353" s="6">
        <v>5</v>
      </c>
      <c r="P2353" s="6"/>
      <c r="Q2353" s="6" t="s">
        <v>7733</v>
      </c>
      <c r="R2353" s="6" t="s">
        <v>7734</v>
      </c>
      <c r="S2353" s="6"/>
      <c r="T2353" s="6" t="s">
        <v>5493</v>
      </c>
      <c r="U2353">
        <f t="shared" si="36"/>
        <v>2</v>
      </c>
    </row>
    <row r="2354" spans="1:21" x14ac:dyDescent="0.2">
      <c r="A2354" s="6" t="s">
        <v>10664</v>
      </c>
      <c r="B2354" s="6" t="s">
        <v>10646</v>
      </c>
      <c r="C2354" s="6">
        <v>3543009</v>
      </c>
      <c r="D2354" s="6" t="s">
        <v>10665</v>
      </c>
      <c r="E2354" s="6" t="s">
        <v>10666</v>
      </c>
      <c r="F2354" s="6" t="s">
        <v>6402</v>
      </c>
      <c r="G2354" s="6">
        <v>567</v>
      </c>
      <c r="H2354" s="6">
        <v>1311</v>
      </c>
      <c r="I2354" s="6">
        <v>0</v>
      </c>
      <c r="J2354" s="6">
        <v>0</v>
      </c>
      <c r="K2354" s="6">
        <v>0</v>
      </c>
      <c r="L2354" s="6"/>
      <c r="M2354" s="6">
        <v>2022</v>
      </c>
      <c r="N2354" s="6" t="s">
        <v>7745</v>
      </c>
      <c r="O2354" s="6">
        <v>5</v>
      </c>
      <c r="P2354" s="6"/>
      <c r="Q2354" s="6" t="s">
        <v>7733</v>
      </c>
      <c r="R2354" s="6" t="s">
        <v>7734</v>
      </c>
      <c r="S2354" s="6"/>
      <c r="T2354" s="6" t="s">
        <v>5506</v>
      </c>
      <c r="U2354">
        <f t="shared" si="36"/>
        <v>1</v>
      </c>
    </row>
    <row r="2355" spans="1:21" x14ac:dyDescent="0.2">
      <c r="A2355" s="6" t="s">
        <v>10667</v>
      </c>
      <c r="B2355" s="6" t="s">
        <v>10668</v>
      </c>
      <c r="C2355" s="6">
        <v>3543074</v>
      </c>
      <c r="D2355" s="6" t="s">
        <v>10669</v>
      </c>
      <c r="E2355" s="6" t="s">
        <v>6430</v>
      </c>
      <c r="F2355" s="6" t="s">
        <v>6402</v>
      </c>
      <c r="G2355" s="6">
        <v>2467</v>
      </c>
      <c r="H2355" s="6">
        <v>5043</v>
      </c>
      <c r="I2355" s="6">
        <v>0</v>
      </c>
      <c r="J2355" s="6">
        <v>1</v>
      </c>
      <c r="K2355" s="6">
        <v>0</v>
      </c>
      <c r="L2355" s="6"/>
      <c r="M2355" s="6">
        <v>2022</v>
      </c>
      <c r="N2355" s="6" t="s">
        <v>7732</v>
      </c>
      <c r="O2355" s="6">
        <v>99</v>
      </c>
      <c r="P2355" s="6"/>
      <c r="Q2355" s="6" t="s">
        <v>7733</v>
      </c>
      <c r="R2355" s="6" t="s">
        <v>7734</v>
      </c>
      <c r="S2355" s="6"/>
      <c r="T2355" s="6" t="s">
        <v>977</v>
      </c>
      <c r="U2355">
        <f t="shared" si="36"/>
        <v>4</v>
      </c>
    </row>
    <row r="2356" spans="1:21" x14ac:dyDescent="0.2">
      <c r="A2356" s="6" t="s">
        <v>10667</v>
      </c>
      <c r="B2356" s="6" t="s">
        <v>10668</v>
      </c>
      <c r="C2356" s="6">
        <v>3543074</v>
      </c>
      <c r="D2356" s="6" t="s">
        <v>6698</v>
      </c>
      <c r="E2356" s="6" t="s">
        <v>7280</v>
      </c>
      <c r="F2356" s="6" t="s">
        <v>6402</v>
      </c>
      <c r="G2356" s="6">
        <v>1324</v>
      </c>
      <c r="H2356" s="6">
        <v>5043</v>
      </c>
      <c r="I2356" s="6">
        <v>0</v>
      </c>
      <c r="J2356" s="6">
        <v>0</v>
      </c>
      <c r="K2356" s="6">
        <v>0</v>
      </c>
      <c r="L2356" s="6"/>
      <c r="M2356" s="6">
        <v>2022</v>
      </c>
      <c r="N2356" s="6" t="s">
        <v>7732</v>
      </c>
      <c r="O2356" s="6">
        <v>99</v>
      </c>
      <c r="P2356" s="6"/>
      <c r="Q2356" s="6" t="s">
        <v>7733</v>
      </c>
      <c r="R2356" s="6" t="s">
        <v>7734</v>
      </c>
      <c r="S2356" s="6"/>
      <c r="T2356" s="6" t="s">
        <v>978</v>
      </c>
      <c r="U2356">
        <f t="shared" si="36"/>
        <v>3</v>
      </c>
    </row>
    <row r="2357" spans="1:21" x14ac:dyDescent="0.2">
      <c r="A2357" s="6" t="s">
        <v>10667</v>
      </c>
      <c r="B2357" s="6" t="s">
        <v>10668</v>
      </c>
      <c r="C2357" s="6">
        <v>3543074</v>
      </c>
      <c r="D2357" s="6" t="s">
        <v>10670</v>
      </c>
      <c r="E2357" s="6" t="s">
        <v>10671</v>
      </c>
      <c r="F2357" s="6" t="s">
        <v>6402</v>
      </c>
      <c r="G2357" s="6">
        <v>104</v>
      </c>
      <c r="H2357" s="6">
        <v>5043</v>
      </c>
      <c r="I2357" s="6">
        <v>0</v>
      </c>
      <c r="J2357" s="6">
        <v>0</v>
      </c>
      <c r="K2357" s="6">
        <v>0</v>
      </c>
      <c r="L2357" s="6"/>
      <c r="M2357" s="6">
        <v>2022</v>
      </c>
      <c r="N2357" s="6" t="s">
        <v>7732</v>
      </c>
      <c r="O2357" s="6">
        <v>99</v>
      </c>
      <c r="P2357" s="6"/>
      <c r="Q2357" s="6" t="s">
        <v>7733</v>
      </c>
      <c r="R2357" s="6" t="s">
        <v>7734</v>
      </c>
      <c r="S2357" s="6"/>
      <c r="T2357" s="6" t="s">
        <v>979</v>
      </c>
      <c r="U2357">
        <f t="shared" si="36"/>
        <v>2</v>
      </c>
    </row>
    <row r="2358" spans="1:21" x14ac:dyDescent="0.2">
      <c r="A2358" s="6" t="s">
        <v>10667</v>
      </c>
      <c r="B2358" s="6" t="s">
        <v>10668</v>
      </c>
      <c r="C2358" s="6">
        <v>3543074</v>
      </c>
      <c r="D2358" s="6" t="s">
        <v>6586</v>
      </c>
      <c r="E2358" s="6" t="s">
        <v>10672</v>
      </c>
      <c r="F2358" s="6" t="s">
        <v>6402</v>
      </c>
      <c r="G2358" s="6">
        <v>1148</v>
      </c>
      <c r="H2358" s="6">
        <v>5043</v>
      </c>
      <c r="I2358" s="6">
        <v>1</v>
      </c>
      <c r="J2358" s="6">
        <v>0</v>
      </c>
      <c r="K2358" s="6">
        <v>0</v>
      </c>
      <c r="L2358" s="6"/>
      <c r="M2358" s="6">
        <v>2022</v>
      </c>
      <c r="N2358" s="6" t="s">
        <v>7732</v>
      </c>
      <c r="O2358" s="6">
        <v>99</v>
      </c>
      <c r="P2358" s="6"/>
      <c r="Q2358" s="6" t="s">
        <v>7733</v>
      </c>
      <c r="R2358" s="6" t="s">
        <v>7734</v>
      </c>
      <c r="S2358" s="6"/>
      <c r="T2358" s="6" t="s">
        <v>980</v>
      </c>
      <c r="U2358">
        <f t="shared" si="36"/>
        <v>1</v>
      </c>
    </row>
    <row r="2359" spans="1:21" x14ac:dyDescent="0.2">
      <c r="A2359" s="6" t="s">
        <v>10673</v>
      </c>
      <c r="B2359" s="6" t="s">
        <v>10668</v>
      </c>
      <c r="C2359" s="6">
        <v>3543074</v>
      </c>
      <c r="D2359" s="6" t="s">
        <v>7064</v>
      </c>
      <c r="E2359" s="6" t="s">
        <v>10674</v>
      </c>
      <c r="F2359" s="6" t="s">
        <v>6402</v>
      </c>
      <c r="G2359" s="6">
        <v>2817</v>
      </c>
      <c r="H2359" s="6">
        <v>4954</v>
      </c>
      <c r="I2359" s="6">
        <v>0</v>
      </c>
      <c r="J2359" s="6">
        <v>1</v>
      </c>
      <c r="K2359" s="6">
        <v>0</v>
      </c>
      <c r="L2359" s="6"/>
      <c r="M2359" s="6">
        <v>2022</v>
      </c>
      <c r="N2359" s="6" t="s">
        <v>7770</v>
      </c>
      <c r="O2359" s="6">
        <v>99</v>
      </c>
      <c r="P2359" s="6"/>
      <c r="Q2359" s="6" t="s">
        <v>7733</v>
      </c>
      <c r="R2359" s="6" t="s">
        <v>7734</v>
      </c>
      <c r="S2359" s="6"/>
      <c r="T2359" s="6" t="s">
        <v>4034</v>
      </c>
      <c r="U2359">
        <f t="shared" si="36"/>
        <v>2</v>
      </c>
    </row>
    <row r="2360" spans="1:21" x14ac:dyDescent="0.2">
      <c r="A2360" s="6" t="s">
        <v>10673</v>
      </c>
      <c r="B2360" s="6" t="s">
        <v>10668</v>
      </c>
      <c r="C2360" s="6">
        <v>3543074</v>
      </c>
      <c r="D2360" s="6" t="s">
        <v>7571</v>
      </c>
      <c r="E2360" s="6" t="s">
        <v>10675</v>
      </c>
      <c r="F2360" s="6" t="s">
        <v>6402</v>
      </c>
      <c r="G2360" s="6">
        <v>2137</v>
      </c>
      <c r="H2360" s="6">
        <v>4954</v>
      </c>
      <c r="I2360" s="6">
        <v>1</v>
      </c>
      <c r="J2360" s="6">
        <v>0</v>
      </c>
      <c r="K2360" s="6">
        <v>0</v>
      </c>
      <c r="L2360" s="6"/>
      <c r="M2360" s="6">
        <v>2022</v>
      </c>
      <c r="N2360" s="6" t="s">
        <v>7770</v>
      </c>
      <c r="O2360" s="6">
        <v>99</v>
      </c>
      <c r="P2360" s="6"/>
      <c r="Q2360" s="6" t="s">
        <v>7733</v>
      </c>
      <c r="R2360" s="6" t="s">
        <v>7734</v>
      </c>
      <c r="S2360" s="6"/>
      <c r="T2360" s="6" t="s">
        <v>4035</v>
      </c>
      <c r="U2360">
        <f t="shared" si="36"/>
        <v>1</v>
      </c>
    </row>
    <row r="2361" spans="1:21" x14ac:dyDescent="0.2">
      <c r="A2361" s="6" t="s">
        <v>10676</v>
      </c>
      <c r="B2361" s="6" t="s">
        <v>10668</v>
      </c>
      <c r="C2361" s="6">
        <v>3543074</v>
      </c>
      <c r="D2361" s="6" t="s">
        <v>10677</v>
      </c>
      <c r="E2361" s="6" t="s">
        <v>10678</v>
      </c>
      <c r="F2361" s="6" t="s">
        <v>6402</v>
      </c>
      <c r="G2361" s="6">
        <v>1718</v>
      </c>
      <c r="H2361" s="6">
        <v>26330</v>
      </c>
      <c r="I2361" s="6">
        <v>0</v>
      </c>
      <c r="J2361" s="6">
        <v>1</v>
      </c>
      <c r="K2361" s="6">
        <v>0</v>
      </c>
      <c r="L2361" s="6"/>
      <c r="M2361" s="6">
        <v>2022</v>
      </c>
      <c r="N2361" s="6" t="s">
        <v>7745</v>
      </c>
      <c r="O2361" s="6">
        <v>99</v>
      </c>
      <c r="P2361" s="6"/>
      <c r="Q2361" s="6" t="s">
        <v>7733</v>
      </c>
      <c r="R2361" s="6" t="s">
        <v>7734</v>
      </c>
      <c r="S2361" s="6"/>
      <c r="T2361" s="6" t="s">
        <v>4033</v>
      </c>
      <c r="U2361">
        <f t="shared" si="36"/>
        <v>16</v>
      </c>
    </row>
    <row r="2362" spans="1:21" x14ac:dyDescent="0.2">
      <c r="A2362" s="6" t="s">
        <v>10676</v>
      </c>
      <c r="B2362" s="6" t="s">
        <v>10668</v>
      </c>
      <c r="C2362" s="6">
        <v>3543074</v>
      </c>
      <c r="D2362" s="6" t="s">
        <v>10679</v>
      </c>
      <c r="E2362" s="6" t="s">
        <v>10680</v>
      </c>
      <c r="F2362" s="6" t="s">
        <v>6402</v>
      </c>
      <c r="G2362" s="6">
        <v>2064</v>
      </c>
      <c r="H2362" s="6">
        <v>26330</v>
      </c>
      <c r="I2362" s="6">
        <v>0</v>
      </c>
      <c r="J2362" s="6">
        <v>1</v>
      </c>
      <c r="K2362" s="6">
        <v>0</v>
      </c>
      <c r="L2362" s="6"/>
      <c r="M2362" s="6">
        <v>2022</v>
      </c>
      <c r="N2362" s="6" t="s">
        <v>7745</v>
      </c>
      <c r="O2362" s="6">
        <v>99</v>
      </c>
      <c r="P2362" s="6"/>
      <c r="Q2362" s="6" t="s">
        <v>7733</v>
      </c>
      <c r="R2362" s="6" t="s">
        <v>7734</v>
      </c>
      <c r="S2362" s="6"/>
      <c r="T2362" s="6" t="s">
        <v>4032</v>
      </c>
      <c r="U2362">
        <f t="shared" si="36"/>
        <v>15</v>
      </c>
    </row>
    <row r="2363" spans="1:21" x14ac:dyDescent="0.2">
      <c r="A2363" s="6" t="s">
        <v>10676</v>
      </c>
      <c r="B2363" s="6" t="s">
        <v>10668</v>
      </c>
      <c r="C2363" s="6">
        <v>3543074</v>
      </c>
      <c r="D2363" s="6" t="s">
        <v>6577</v>
      </c>
      <c r="E2363" s="6" t="s">
        <v>10681</v>
      </c>
      <c r="F2363" s="6" t="s">
        <v>6402</v>
      </c>
      <c r="G2363" s="6">
        <v>1477</v>
      </c>
      <c r="H2363" s="6">
        <v>26330</v>
      </c>
      <c r="I2363" s="6">
        <v>0</v>
      </c>
      <c r="J2363" s="6">
        <v>0</v>
      </c>
      <c r="K2363" s="6">
        <v>0</v>
      </c>
      <c r="L2363" s="6"/>
      <c r="M2363" s="6">
        <v>2022</v>
      </c>
      <c r="N2363" s="6" t="s">
        <v>7745</v>
      </c>
      <c r="O2363" s="6">
        <v>99</v>
      </c>
      <c r="P2363" s="6"/>
      <c r="Q2363" s="6" t="s">
        <v>7733</v>
      </c>
      <c r="R2363" s="6" t="s">
        <v>7734</v>
      </c>
      <c r="S2363" s="6"/>
      <c r="T2363" s="6" t="s">
        <v>4036</v>
      </c>
      <c r="U2363">
        <f t="shared" si="36"/>
        <v>14</v>
      </c>
    </row>
    <row r="2364" spans="1:21" x14ac:dyDescent="0.2">
      <c r="A2364" s="6" t="s">
        <v>10676</v>
      </c>
      <c r="B2364" s="6" t="s">
        <v>10668</v>
      </c>
      <c r="C2364" s="6">
        <v>3543074</v>
      </c>
      <c r="D2364" s="6" t="s">
        <v>6493</v>
      </c>
      <c r="E2364" s="6" t="s">
        <v>9611</v>
      </c>
      <c r="F2364" s="6" t="s">
        <v>6402</v>
      </c>
      <c r="G2364" s="6">
        <v>2157</v>
      </c>
      <c r="H2364" s="6">
        <v>26330</v>
      </c>
      <c r="I2364" s="6">
        <v>1</v>
      </c>
      <c r="J2364" s="6">
        <v>1</v>
      </c>
      <c r="K2364" s="6">
        <v>0</v>
      </c>
      <c r="L2364" s="6"/>
      <c r="M2364" s="6">
        <v>2022</v>
      </c>
      <c r="N2364" s="6" t="s">
        <v>7745</v>
      </c>
      <c r="O2364" s="6">
        <v>99</v>
      </c>
      <c r="P2364" s="6"/>
      <c r="Q2364" s="6" t="s">
        <v>7733</v>
      </c>
      <c r="R2364" s="6" t="s">
        <v>7734</v>
      </c>
      <c r="S2364" s="6"/>
      <c r="T2364" s="6" t="s">
        <v>4031</v>
      </c>
      <c r="U2364">
        <f t="shared" si="36"/>
        <v>13</v>
      </c>
    </row>
    <row r="2365" spans="1:21" x14ac:dyDescent="0.2">
      <c r="A2365" s="6" t="s">
        <v>10676</v>
      </c>
      <c r="B2365" s="6" t="s">
        <v>10668</v>
      </c>
      <c r="C2365" s="6">
        <v>3543074</v>
      </c>
      <c r="D2365" s="6" t="s">
        <v>7630</v>
      </c>
      <c r="E2365" s="6" t="s">
        <v>10682</v>
      </c>
      <c r="F2365" s="6" t="s">
        <v>6402</v>
      </c>
      <c r="G2365" s="6">
        <v>1984</v>
      </c>
      <c r="H2365" s="6">
        <v>26330</v>
      </c>
      <c r="I2365" s="6">
        <v>0</v>
      </c>
      <c r="J2365" s="6">
        <v>1</v>
      </c>
      <c r="K2365" s="6">
        <v>0</v>
      </c>
      <c r="L2365" s="6"/>
      <c r="M2365" s="6">
        <v>2022</v>
      </c>
      <c r="N2365" s="6" t="s">
        <v>7745</v>
      </c>
      <c r="O2365" s="6">
        <v>99</v>
      </c>
      <c r="P2365" s="6"/>
      <c r="Q2365" s="6" t="s">
        <v>7733</v>
      </c>
      <c r="R2365" s="6" t="s">
        <v>7734</v>
      </c>
      <c r="S2365" s="6"/>
      <c r="T2365" s="6" t="s">
        <v>4030</v>
      </c>
      <c r="U2365">
        <f t="shared" si="36"/>
        <v>12</v>
      </c>
    </row>
    <row r="2366" spans="1:21" x14ac:dyDescent="0.2">
      <c r="A2366" s="6" t="s">
        <v>10676</v>
      </c>
      <c r="B2366" s="6" t="s">
        <v>10668</v>
      </c>
      <c r="C2366" s="6">
        <v>3543074</v>
      </c>
      <c r="D2366" s="6" t="s">
        <v>6423</v>
      </c>
      <c r="E2366" s="6" t="s">
        <v>10683</v>
      </c>
      <c r="F2366" s="6" t="s">
        <v>6402</v>
      </c>
      <c r="G2366" s="6">
        <v>1334</v>
      </c>
      <c r="H2366" s="6">
        <v>26330</v>
      </c>
      <c r="I2366" s="6">
        <v>0</v>
      </c>
      <c r="J2366" s="6">
        <v>0</v>
      </c>
      <c r="K2366" s="6">
        <v>0</v>
      </c>
      <c r="L2366" s="6"/>
      <c r="M2366" s="6">
        <v>2022</v>
      </c>
      <c r="N2366" s="6" t="s">
        <v>7745</v>
      </c>
      <c r="O2366" s="6">
        <v>99</v>
      </c>
      <c r="P2366" s="6"/>
      <c r="Q2366" s="6" t="s">
        <v>7733</v>
      </c>
      <c r="R2366" s="6" t="s">
        <v>7734</v>
      </c>
      <c r="S2366" s="6"/>
      <c r="T2366" s="6" t="s">
        <v>4037</v>
      </c>
      <c r="U2366">
        <f t="shared" si="36"/>
        <v>11</v>
      </c>
    </row>
    <row r="2367" spans="1:21" x14ac:dyDescent="0.2">
      <c r="A2367" s="6" t="s">
        <v>10676</v>
      </c>
      <c r="B2367" s="6" t="s">
        <v>10668</v>
      </c>
      <c r="C2367" s="6">
        <v>3543074</v>
      </c>
      <c r="D2367" s="6" t="s">
        <v>6458</v>
      </c>
      <c r="E2367" s="6" t="s">
        <v>10684</v>
      </c>
      <c r="F2367" s="6" t="s">
        <v>6402</v>
      </c>
      <c r="G2367" s="6">
        <v>920</v>
      </c>
      <c r="H2367" s="6">
        <v>26330</v>
      </c>
      <c r="I2367" s="6">
        <v>0</v>
      </c>
      <c r="J2367" s="6">
        <v>0</v>
      </c>
      <c r="K2367" s="6">
        <v>0</v>
      </c>
      <c r="L2367" s="6"/>
      <c r="M2367" s="6">
        <v>2022</v>
      </c>
      <c r="N2367" s="6" t="s">
        <v>7745</v>
      </c>
      <c r="O2367" s="6">
        <v>99</v>
      </c>
      <c r="P2367" s="6"/>
      <c r="Q2367" s="6" t="s">
        <v>7733</v>
      </c>
      <c r="R2367" s="6" t="s">
        <v>7734</v>
      </c>
      <c r="S2367" s="6"/>
      <c r="T2367" s="6" t="s">
        <v>4038</v>
      </c>
      <c r="U2367">
        <f t="shared" si="36"/>
        <v>10</v>
      </c>
    </row>
    <row r="2368" spans="1:21" x14ac:dyDescent="0.2">
      <c r="A2368" s="6" t="s">
        <v>10676</v>
      </c>
      <c r="B2368" s="6" t="s">
        <v>10668</v>
      </c>
      <c r="C2368" s="6">
        <v>3543074</v>
      </c>
      <c r="D2368" s="6" t="s">
        <v>6527</v>
      </c>
      <c r="E2368" s="6" t="s">
        <v>7153</v>
      </c>
      <c r="F2368" s="6" t="s">
        <v>6402</v>
      </c>
      <c r="G2368" s="6">
        <v>1508</v>
      </c>
      <c r="H2368" s="6">
        <v>26330</v>
      </c>
      <c r="I2368" s="6">
        <v>0</v>
      </c>
      <c r="J2368" s="6">
        <v>0</v>
      </c>
      <c r="K2368" s="6">
        <v>0</v>
      </c>
      <c r="L2368" s="6"/>
      <c r="M2368" s="6">
        <v>2022</v>
      </c>
      <c r="N2368" s="6" t="s">
        <v>7745</v>
      </c>
      <c r="O2368" s="6">
        <v>99</v>
      </c>
      <c r="P2368" s="6"/>
      <c r="Q2368" s="6" t="s">
        <v>7733</v>
      </c>
      <c r="R2368" s="6" t="s">
        <v>7734</v>
      </c>
      <c r="S2368" s="6"/>
      <c r="T2368" s="6" t="s">
        <v>4039</v>
      </c>
      <c r="U2368">
        <f t="shared" si="36"/>
        <v>9</v>
      </c>
    </row>
    <row r="2369" spans="1:21" x14ac:dyDescent="0.2">
      <c r="A2369" s="6" t="s">
        <v>10676</v>
      </c>
      <c r="B2369" s="6" t="s">
        <v>10668</v>
      </c>
      <c r="C2369" s="6">
        <v>3543074</v>
      </c>
      <c r="D2369" s="6" t="s">
        <v>10685</v>
      </c>
      <c r="E2369" s="6" t="s">
        <v>7716</v>
      </c>
      <c r="F2369" s="6" t="s">
        <v>6402</v>
      </c>
      <c r="G2369" s="6">
        <v>2710</v>
      </c>
      <c r="H2369" s="6">
        <v>26330</v>
      </c>
      <c r="I2369" s="6">
        <v>0</v>
      </c>
      <c r="J2369" s="6">
        <v>1</v>
      </c>
      <c r="K2369" s="6">
        <v>0</v>
      </c>
      <c r="L2369" s="6"/>
      <c r="M2369" s="6">
        <v>2022</v>
      </c>
      <c r="N2369" s="6" t="s">
        <v>7745</v>
      </c>
      <c r="O2369" s="6">
        <v>99</v>
      </c>
      <c r="P2369" s="6"/>
      <c r="Q2369" s="6" t="s">
        <v>7733</v>
      </c>
      <c r="R2369" s="6" t="s">
        <v>7734</v>
      </c>
      <c r="S2369" s="6"/>
      <c r="T2369" s="6" t="s">
        <v>4029</v>
      </c>
      <c r="U2369">
        <f t="shared" si="36"/>
        <v>8</v>
      </c>
    </row>
    <row r="2370" spans="1:21" x14ac:dyDescent="0.2">
      <c r="A2370" s="6" t="s">
        <v>10676</v>
      </c>
      <c r="B2370" s="6" t="s">
        <v>10668</v>
      </c>
      <c r="C2370" s="6">
        <v>3543074</v>
      </c>
      <c r="D2370" s="6" t="s">
        <v>10686</v>
      </c>
      <c r="E2370" s="6" t="s">
        <v>10687</v>
      </c>
      <c r="F2370" s="6" t="s">
        <v>6402</v>
      </c>
      <c r="G2370" s="6">
        <v>1360</v>
      </c>
      <c r="H2370" s="6">
        <v>26330</v>
      </c>
      <c r="I2370" s="6">
        <v>0</v>
      </c>
      <c r="J2370" s="6">
        <v>0</v>
      </c>
      <c r="K2370" s="6">
        <v>0</v>
      </c>
      <c r="L2370" s="6"/>
      <c r="M2370" s="6">
        <v>2022</v>
      </c>
      <c r="N2370" s="6" t="s">
        <v>7745</v>
      </c>
      <c r="O2370" s="6">
        <v>99</v>
      </c>
      <c r="P2370" s="6"/>
      <c r="Q2370" s="6" t="s">
        <v>7733</v>
      </c>
      <c r="R2370" s="6" t="s">
        <v>7734</v>
      </c>
      <c r="S2370" s="6"/>
      <c r="T2370" s="6" t="s">
        <v>4040</v>
      </c>
      <c r="U2370">
        <f t="shared" si="36"/>
        <v>7</v>
      </c>
    </row>
    <row r="2371" spans="1:21" x14ac:dyDescent="0.2">
      <c r="A2371" s="6" t="s">
        <v>10676</v>
      </c>
      <c r="B2371" s="6" t="s">
        <v>10668</v>
      </c>
      <c r="C2371" s="6">
        <v>3543074</v>
      </c>
      <c r="D2371" s="6" t="s">
        <v>7682</v>
      </c>
      <c r="E2371" s="6" t="s">
        <v>10688</v>
      </c>
      <c r="F2371" s="6" t="s">
        <v>6402</v>
      </c>
      <c r="G2371" s="6">
        <v>1383</v>
      </c>
      <c r="H2371" s="6">
        <v>26330</v>
      </c>
      <c r="I2371" s="6">
        <v>1</v>
      </c>
      <c r="J2371" s="6">
        <v>0</v>
      </c>
      <c r="K2371" s="6">
        <v>0</v>
      </c>
      <c r="L2371" s="6"/>
      <c r="M2371" s="6">
        <v>2022</v>
      </c>
      <c r="N2371" s="6" t="s">
        <v>7745</v>
      </c>
      <c r="O2371" s="6">
        <v>99</v>
      </c>
      <c r="P2371" s="6"/>
      <c r="Q2371" s="6" t="s">
        <v>7733</v>
      </c>
      <c r="R2371" s="6" t="s">
        <v>7734</v>
      </c>
      <c r="S2371" s="6"/>
      <c r="T2371" s="6" t="s">
        <v>4041</v>
      </c>
      <c r="U2371">
        <f t="shared" ref="U2371:U2434" si="37">COUNTIF(A2371:A8671,A2371)</f>
        <v>6</v>
      </c>
    </row>
    <row r="2372" spans="1:21" x14ac:dyDescent="0.2">
      <c r="A2372" s="6" t="s">
        <v>10676</v>
      </c>
      <c r="B2372" s="6" t="s">
        <v>10668</v>
      </c>
      <c r="C2372" s="6">
        <v>3543074</v>
      </c>
      <c r="D2372" s="6" t="s">
        <v>6809</v>
      </c>
      <c r="E2372" s="6" t="s">
        <v>10689</v>
      </c>
      <c r="F2372" s="6" t="s">
        <v>6402</v>
      </c>
      <c r="G2372" s="6">
        <v>2258</v>
      </c>
      <c r="H2372" s="6">
        <v>26330</v>
      </c>
      <c r="I2372" s="6">
        <v>0</v>
      </c>
      <c r="J2372" s="6">
        <v>1</v>
      </c>
      <c r="K2372" s="6">
        <v>0</v>
      </c>
      <c r="L2372" s="6"/>
      <c r="M2372" s="6">
        <v>2022</v>
      </c>
      <c r="N2372" s="6" t="s">
        <v>7745</v>
      </c>
      <c r="O2372" s="6">
        <v>99</v>
      </c>
      <c r="P2372" s="6"/>
      <c r="Q2372" s="6" t="s">
        <v>7733</v>
      </c>
      <c r="R2372" s="6" t="s">
        <v>7734</v>
      </c>
      <c r="S2372" s="6"/>
      <c r="T2372" s="6" t="s">
        <v>4028</v>
      </c>
      <c r="U2372">
        <f t="shared" si="37"/>
        <v>5</v>
      </c>
    </row>
    <row r="2373" spans="1:21" x14ac:dyDescent="0.2">
      <c r="A2373" s="6" t="s">
        <v>10676</v>
      </c>
      <c r="B2373" s="6" t="s">
        <v>10668</v>
      </c>
      <c r="C2373" s="6">
        <v>3543074</v>
      </c>
      <c r="D2373" s="6" t="s">
        <v>10690</v>
      </c>
      <c r="E2373" s="6" t="s">
        <v>10691</v>
      </c>
      <c r="F2373" s="6" t="s">
        <v>6402</v>
      </c>
      <c r="G2373" s="6">
        <v>2384</v>
      </c>
      <c r="H2373" s="6">
        <v>26330</v>
      </c>
      <c r="I2373" s="6">
        <v>1</v>
      </c>
      <c r="J2373" s="6">
        <v>1</v>
      </c>
      <c r="K2373" s="6">
        <v>0</v>
      </c>
      <c r="L2373" s="6"/>
      <c r="M2373" s="6">
        <v>2022</v>
      </c>
      <c r="N2373" s="6" t="s">
        <v>7745</v>
      </c>
      <c r="O2373" s="6">
        <v>99</v>
      </c>
      <c r="P2373" s="6"/>
      <c r="Q2373" s="6" t="s">
        <v>7733</v>
      </c>
      <c r="R2373" s="6" t="s">
        <v>7734</v>
      </c>
      <c r="S2373" s="6"/>
      <c r="T2373" s="6" t="s">
        <v>4027</v>
      </c>
      <c r="U2373">
        <f t="shared" si="37"/>
        <v>4</v>
      </c>
    </row>
    <row r="2374" spans="1:21" x14ac:dyDescent="0.2">
      <c r="A2374" s="6" t="s">
        <v>10676</v>
      </c>
      <c r="B2374" s="6" t="s">
        <v>10668</v>
      </c>
      <c r="C2374" s="6">
        <v>3543074</v>
      </c>
      <c r="D2374" s="6" t="s">
        <v>6796</v>
      </c>
      <c r="E2374" s="6" t="s">
        <v>10692</v>
      </c>
      <c r="F2374" s="6" t="s">
        <v>6402</v>
      </c>
      <c r="G2374" s="6">
        <v>614</v>
      </c>
      <c r="H2374" s="6">
        <v>26330</v>
      </c>
      <c r="I2374" s="6">
        <v>0</v>
      </c>
      <c r="J2374" s="6">
        <v>0</v>
      </c>
      <c r="K2374" s="6">
        <v>0</v>
      </c>
      <c r="L2374" s="6"/>
      <c r="M2374" s="6">
        <v>2022</v>
      </c>
      <c r="N2374" s="6" t="s">
        <v>7745</v>
      </c>
      <c r="O2374" s="6">
        <v>99</v>
      </c>
      <c r="P2374" s="6"/>
      <c r="Q2374" s="6" t="s">
        <v>7733</v>
      </c>
      <c r="R2374" s="6" t="s">
        <v>7734</v>
      </c>
      <c r="S2374" s="6"/>
      <c r="T2374" s="6" t="s">
        <v>4042</v>
      </c>
      <c r="U2374">
        <f t="shared" si="37"/>
        <v>3</v>
      </c>
    </row>
    <row r="2375" spans="1:21" x14ac:dyDescent="0.2">
      <c r="A2375" s="6" t="s">
        <v>10676</v>
      </c>
      <c r="B2375" s="6" t="s">
        <v>10668</v>
      </c>
      <c r="C2375" s="6">
        <v>3543074</v>
      </c>
      <c r="D2375" s="6" t="s">
        <v>10693</v>
      </c>
      <c r="E2375" s="6" t="s">
        <v>10694</v>
      </c>
      <c r="F2375" s="6" t="s">
        <v>6402</v>
      </c>
      <c r="G2375" s="6">
        <v>1130</v>
      </c>
      <c r="H2375" s="6">
        <v>26330</v>
      </c>
      <c r="I2375" s="6">
        <v>0</v>
      </c>
      <c r="J2375" s="6">
        <v>0</v>
      </c>
      <c r="K2375" s="6">
        <v>0</v>
      </c>
      <c r="L2375" s="6"/>
      <c r="M2375" s="6">
        <v>2022</v>
      </c>
      <c r="N2375" s="6" t="s">
        <v>7745</v>
      </c>
      <c r="O2375" s="6">
        <v>99</v>
      </c>
      <c r="P2375" s="6"/>
      <c r="Q2375" s="6" t="s">
        <v>7733</v>
      </c>
      <c r="R2375" s="6" t="s">
        <v>7734</v>
      </c>
      <c r="S2375" s="6"/>
      <c r="T2375" s="6" t="s">
        <v>4043</v>
      </c>
      <c r="U2375">
        <f t="shared" si="37"/>
        <v>2</v>
      </c>
    </row>
    <row r="2376" spans="1:21" x14ac:dyDescent="0.2">
      <c r="A2376" s="6" t="s">
        <v>10676</v>
      </c>
      <c r="B2376" s="6" t="s">
        <v>10668</v>
      </c>
      <c r="C2376" s="6">
        <v>3543074</v>
      </c>
      <c r="D2376" s="6" t="s">
        <v>6828</v>
      </c>
      <c r="E2376" s="6" t="s">
        <v>10695</v>
      </c>
      <c r="F2376" s="6" t="s">
        <v>6402</v>
      </c>
      <c r="G2376" s="6">
        <v>1329</v>
      </c>
      <c r="H2376" s="6">
        <v>26330</v>
      </c>
      <c r="I2376" s="6">
        <v>0</v>
      </c>
      <c r="J2376" s="6">
        <v>0</v>
      </c>
      <c r="K2376" s="6">
        <v>0</v>
      </c>
      <c r="L2376" s="6"/>
      <c r="M2376" s="6">
        <v>2022</v>
      </c>
      <c r="N2376" s="6" t="s">
        <v>7745</v>
      </c>
      <c r="O2376" s="6">
        <v>99</v>
      </c>
      <c r="P2376" s="6"/>
      <c r="Q2376" s="6" t="s">
        <v>7733</v>
      </c>
      <c r="R2376" s="6" t="s">
        <v>7734</v>
      </c>
      <c r="S2376" s="6"/>
      <c r="T2376" s="6" t="s">
        <v>4044</v>
      </c>
      <c r="U2376">
        <f t="shared" si="37"/>
        <v>1</v>
      </c>
    </row>
    <row r="2377" spans="1:21" x14ac:dyDescent="0.2">
      <c r="A2377" s="6" t="s">
        <v>10696</v>
      </c>
      <c r="B2377" s="6" t="s">
        <v>10697</v>
      </c>
      <c r="C2377" s="6">
        <v>3515013</v>
      </c>
      <c r="D2377" s="6" t="s">
        <v>8643</v>
      </c>
      <c r="E2377" s="6" t="s">
        <v>7025</v>
      </c>
      <c r="F2377" s="6" t="s">
        <v>6402</v>
      </c>
      <c r="G2377" s="6">
        <v>1399</v>
      </c>
      <c r="H2377" s="6">
        <v>3519</v>
      </c>
      <c r="I2377" s="6">
        <v>0</v>
      </c>
      <c r="J2377" s="6">
        <v>0</v>
      </c>
      <c r="K2377" s="6">
        <v>0</v>
      </c>
      <c r="L2377" s="6"/>
      <c r="M2377" s="6">
        <v>2022</v>
      </c>
      <c r="N2377" s="6" t="s">
        <v>7732</v>
      </c>
      <c r="O2377" s="6">
        <v>99</v>
      </c>
      <c r="P2377" s="6"/>
      <c r="Q2377" s="6" t="s">
        <v>7733</v>
      </c>
      <c r="R2377" s="6" t="s">
        <v>7734</v>
      </c>
      <c r="S2377" s="6"/>
      <c r="T2377" s="6" t="s">
        <v>607</v>
      </c>
      <c r="U2377">
        <f t="shared" si="37"/>
        <v>2</v>
      </c>
    </row>
    <row r="2378" spans="1:21" x14ac:dyDescent="0.2">
      <c r="A2378" s="6" t="s">
        <v>10696</v>
      </c>
      <c r="B2378" s="6" t="s">
        <v>10697</v>
      </c>
      <c r="C2378" s="6">
        <v>3515013</v>
      </c>
      <c r="D2378" s="6" t="s">
        <v>6828</v>
      </c>
      <c r="E2378" s="6" t="s">
        <v>6531</v>
      </c>
      <c r="F2378" s="6" t="s">
        <v>6402</v>
      </c>
      <c r="G2378" s="6">
        <v>2120</v>
      </c>
      <c r="H2378" s="6">
        <v>3519</v>
      </c>
      <c r="I2378" s="6">
        <v>0</v>
      </c>
      <c r="J2378" s="6">
        <v>1</v>
      </c>
      <c r="K2378" s="6">
        <v>0</v>
      </c>
      <c r="L2378" s="6"/>
      <c r="M2378" s="6">
        <v>2022</v>
      </c>
      <c r="N2378" s="6" t="s">
        <v>7732</v>
      </c>
      <c r="O2378" s="6">
        <v>99</v>
      </c>
      <c r="P2378" s="6"/>
      <c r="Q2378" s="6" t="s">
        <v>7733</v>
      </c>
      <c r="R2378" s="6" t="s">
        <v>7734</v>
      </c>
      <c r="S2378" s="6"/>
      <c r="T2378" s="6" t="s">
        <v>606</v>
      </c>
      <c r="U2378">
        <f t="shared" si="37"/>
        <v>1</v>
      </c>
    </row>
    <row r="2379" spans="1:21" x14ac:dyDescent="0.2">
      <c r="A2379" s="6" t="s">
        <v>10698</v>
      </c>
      <c r="B2379" s="6" t="s">
        <v>10697</v>
      </c>
      <c r="C2379" s="6">
        <v>3515013</v>
      </c>
      <c r="D2379" s="6" t="s">
        <v>6523</v>
      </c>
      <c r="E2379" s="6" t="s">
        <v>10699</v>
      </c>
      <c r="F2379" s="6" t="s">
        <v>6402</v>
      </c>
      <c r="G2379" s="6">
        <v>2001</v>
      </c>
      <c r="H2379" s="6">
        <v>3485</v>
      </c>
      <c r="I2379" s="6">
        <v>0</v>
      </c>
      <c r="J2379" s="6">
        <v>1</v>
      </c>
      <c r="K2379" s="6">
        <v>0</v>
      </c>
      <c r="L2379" s="6"/>
      <c r="M2379" s="6">
        <v>2022</v>
      </c>
      <c r="N2379" s="6" t="s">
        <v>7770</v>
      </c>
      <c r="O2379" s="6">
        <v>99</v>
      </c>
      <c r="P2379" s="6"/>
      <c r="Q2379" s="6" t="s">
        <v>7733</v>
      </c>
      <c r="R2379" s="6" t="s">
        <v>7734</v>
      </c>
      <c r="S2379" s="6"/>
      <c r="T2379" s="6" t="s">
        <v>2201</v>
      </c>
      <c r="U2379">
        <f t="shared" si="37"/>
        <v>2</v>
      </c>
    </row>
    <row r="2380" spans="1:21" x14ac:dyDescent="0.2">
      <c r="A2380" s="6" t="s">
        <v>10698</v>
      </c>
      <c r="B2380" s="6" t="s">
        <v>10697</v>
      </c>
      <c r="C2380" s="6">
        <v>3515013</v>
      </c>
      <c r="D2380" s="6" t="s">
        <v>10700</v>
      </c>
      <c r="E2380" s="6" t="s">
        <v>10701</v>
      </c>
      <c r="F2380" s="6" t="s">
        <v>6402</v>
      </c>
      <c r="G2380" s="6">
        <v>1484</v>
      </c>
      <c r="H2380" s="6">
        <v>3485</v>
      </c>
      <c r="I2380" s="6">
        <v>0</v>
      </c>
      <c r="J2380" s="6">
        <v>0</v>
      </c>
      <c r="K2380" s="6">
        <v>0</v>
      </c>
      <c r="L2380" s="6"/>
      <c r="M2380" s="6">
        <v>2022</v>
      </c>
      <c r="N2380" s="6" t="s">
        <v>7770</v>
      </c>
      <c r="O2380" s="6">
        <v>99</v>
      </c>
      <c r="P2380" s="6"/>
      <c r="Q2380" s="6" t="s">
        <v>7733</v>
      </c>
      <c r="R2380" s="6" t="s">
        <v>7734</v>
      </c>
      <c r="S2380" s="6"/>
      <c r="T2380" s="6" t="s">
        <v>2202</v>
      </c>
      <c r="U2380">
        <f t="shared" si="37"/>
        <v>1</v>
      </c>
    </row>
    <row r="2381" spans="1:21" x14ac:dyDescent="0.2">
      <c r="A2381" s="6" t="s">
        <v>10702</v>
      </c>
      <c r="B2381" s="6" t="s">
        <v>10697</v>
      </c>
      <c r="C2381" s="6">
        <v>3515013</v>
      </c>
      <c r="D2381" s="6" t="s">
        <v>6542</v>
      </c>
      <c r="E2381" s="6" t="s">
        <v>10703</v>
      </c>
      <c r="F2381" s="6" t="s">
        <v>6402</v>
      </c>
      <c r="G2381" s="6">
        <v>470</v>
      </c>
      <c r="H2381" s="6">
        <v>777</v>
      </c>
      <c r="I2381" s="6">
        <v>0</v>
      </c>
      <c r="J2381" s="6">
        <v>1</v>
      </c>
      <c r="K2381" s="6">
        <v>0</v>
      </c>
      <c r="L2381" s="6"/>
      <c r="M2381" s="6">
        <v>2022</v>
      </c>
      <c r="N2381" s="6" t="s">
        <v>7745</v>
      </c>
      <c r="O2381" s="6">
        <v>1</v>
      </c>
      <c r="P2381" s="6"/>
      <c r="Q2381" s="6" t="s">
        <v>7733</v>
      </c>
      <c r="R2381" s="6" t="s">
        <v>7734</v>
      </c>
      <c r="S2381" s="6"/>
      <c r="T2381" s="6" t="s">
        <v>2200</v>
      </c>
      <c r="U2381">
        <f t="shared" si="37"/>
        <v>2</v>
      </c>
    </row>
    <row r="2382" spans="1:21" x14ac:dyDescent="0.2">
      <c r="A2382" s="6" t="s">
        <v>10702</v>
      </c>
      <c r="B2382" s="6" t="s">
        <v>10697</v>
      </c>
      <c r="C2382" s="6">
        <v>3515013</v>
      </c>
      <c r="D2382" s="6" t="s">
        <v>6527</v>
      </c>
      <c r="E2382" s="6" t="s">
        <v>7004</v>
      </c>
      <c r="F2382" s="6" t="s">
        <v>6402</v>
      </c>
      <c r="G2382" s="6">
        <v>307</v>
      </c>
      <c r="H2382" s="6">
        <v>777</v>
      </c>
      <c r="I2382" s="6">
        <v>0</v>
      </c>
      <c r="J2382" s="6">
        <v>0</v>
      </c>
      <c r="K2382" s="6">
        <v>0</v>
      </c>
      <c r="L2382" s="6"/>
      <c r="M2382" s="6">
        <v>2022</v>
      </c>
      <c r="N2382" s="6" t="s">
        <v>7745</v>
      </c>
      <c r="O2382" s="6">
        <v>1</v>
      </c>
      <c r="P2382" s="6"/>
      <c r="Q2382" s="6" t="s">
        <v>7733</v>
      </c>
      <c r="R2382" s="6" t="s">
        <v>7734</v>
      </c>
      <c r="S2382" s="6"/>
      <c r="T2382" s="6" t="s">
        <v>2203</v>
      </c>
      <c r="U2382">
        <f t="shared" si="37"/>
        <v>1</v>
      </c>
    </row>
    <row r="2383" spans="1:21" x14ac:dyDescent="0.2">
      <c r="A2383" s="6" t="s">
        <v>10704</v>
      </c>
      <c r="B2383" s="6" t="s">
        <v>10697</v>
      </c>
      <c r="C2383" s="6">
        <v>3515013</v>
      </c>
      <c r="D2383" s="6" t="s">
        <v>9733</v>
      </c>
      <c r="E2383" s="6" t="s">
        <v>6842</v>
      </c>
      <c r="F2383" s="6" t="s">
        <v>6402</v>
      </c>
      <c r="G2383" s="6">
        <v>149</v>
      </c>
      <c r="H2383" s="6">
        <v>1216</v>
      </c>
      <c r="I2383" s="6">
        <v>0</v>
      </c>
      <c r="J2383" s="6">
        <v>0</v>
      </c>
      <c r="K2383" s="6">
        <v>0</v>
      </c>
      <c r="L2383" s="6"/>
      <c r="M2383" s="6">
        <v>2022</v>
      </c>
      <c r="N2383" s="6" t="s">
        <v>7745</v>
      </c>
      <c r="O2383" s="6">
        <v>2</v>
      </c>
      <c r="P2383" s="6"/>
      <c r="Q2383" s="6" t="s">
        <v>7733</v>
      </c>
      <c r="R2383" s="6" t="s">
        <v>7734</v>
      </c>
      <c r="S2383" s="6"/>
      <c r="T2383" s="6" t="s">
        <v>2204</v>
      </c>
      <c r="U2383">
        <f t="shared" si="37"/>
        <v>5</v>
      </c>
    </row>
    <row r="2384" spans="1:21" x14ac:dyDescent="0.2">
      <c r="A2384" s="6" t="s">
        <v>10704</v>
      </c>
      <c r="B2384" s="6" t="s">
        <v>10697</v>
      </c>
      <c r="C2384" s="6">
        <v>3515013</v>
      </c>
      <c r="D2384" s="6" t="s">
        <v>6559</v>
      </c>
      <c r="E2384" s="6" t="s">
        <v>6551</v>
      </c>
      <c r="F2384" s="6" t="s">
        <v>6402</v>
      </c>
      <c r="G2384" s="6">
        <v>13</v>
      </c>
      <c r="H2384" s="6">
        <v>1216</v>
      </c>
      <c r="I2384" s="6">
        <v>0</v>
      </c>
      <c r="J2384" s="6">
        <v>0</v>
      </c>
      <c r="K2384" s="6">
        <v>0</v>
      </c>
      <c r="L2384" s="6"/>
      <c r="M2384" s="6">
        <v>2022</v>
      </c>
      <c r="N2384" s="6" t="s">
        <v>7745</v>
      </c>
      <c r="O2384" s="6">
        <v>2</v>
      </c>
      <c r="P2384" s="6"/>
      <c r="Q2384" s="6" t="s">
        <v>7733</v>
      </c>
      <c r="R2384" s="6" t="s">
        <v>7734</v>
      </c>
      <c r="S2384" s="6"/>
      <c r="T2384" s="6" t="s">
        <v>2205</v>
      </c>
      <c r="U2384">
        <f t="shared" si="37"/>
        <v>4</v>
      </c>
    </row>
    <row r="2385" spans="1:21" x14ac:dyDescent="0.2">
      <c r="A2385" s="6" t="s">
        <v>10704</v>
      </c>
      <c r="B2385" s="6" t="s">
        <v>10697</v>
      </c>
      <c r="C2385" s="6">
        <v>3515013</v>
      </c>
      <c r="D2385" s="6" t="s">
        <v>6809</v>
      </c>
      <c r="E2385" s="6" t="s">
        <v>6763</v>
      </c>
      <c r="F2385" s="6" t="s">
        <v>6402</v>
      </c>
      <c r="G2385" s="6">
        <v>193</v>
      </c>
      <c r="H2385" s="6">
        <v>1216</v>
      </c>
      <c r="I2385" s="6">
        <v>1</v>
      </c>
      <c r="J2385" s="6">
        <v>0</v>
      </c>
      <c r="K2385" s="6">
        <v>0</v>
      </c>
      <c r="L2385" s="6"/>
      <c r="M2385" s="6">
        <v>2022</v>
      </c>
      <c r="N2385" s="6" t="s">
        <v>7745</v>
      </c>
      <c r="O2385" s="6">
        <v>2</v>
      </c>
      <c r="P2385" s="6"/>
      <c r="Q2385" s="6" t="s">
        <v>7733</v>
      </c>
      <c r="R2385" s="6" t="s">
        <v>7734</v>
      </c>
      <c r="S2385" s="6"/>
      <c r="T2385" s="6" t="s">
        <v>2206</v>
      </c>
      <c r="U2385">
        <f t="shared" si="37"/>
        <v>3</v>
      </c>
    </row>
    <row r="2386" spans="1:21" x14ac:dyDescent="0.2">
      <c r="A2386" s="6" t="s">
        <v>10704</v>
      </c>
      <c r="B2386" s="6" t="s">
        <v>10697</v>
      </c>
      <c r="C2386" s="6">
        <v>3515013</v>
      </c>
      <c r="D2386" s="6" t="s">
        <v>6455</v>
      </c>
      <c r="E2386" s="6" t="s">
        <v>10705</v>
      </c>
      <c r="F2386" s="6" t="s">
        <v>6402</v>
      </c>
      <c r="G2386" s="6">
        <v>397</v>
      </c>
      <c r="H2386" s="6">
        <v>1216</v>
      </c>
      <c r="I2386" s="6">
        <v>0</v>
      </c>
      <c r="J2386" s="6">
        <v>0</v>
      </c>
      <c r="K2386" s="6">
        <v>0</v>
      </c>
      <c r="L2386" s="6"/>
      <c r="M2386" s="6">
        <v>2022</v>
      </c>
      <c r="N2386" s="6" t="s">
        <v>7745</v>
      </c>
      <c r="O2386" s="6">
        <v>2</v>
      </c>
      <c r="P2386" s="6"/>
      <c r="Q2386" s="6" t="s">
        <v>7733</v>
      </c>
      <c r="R2386" s="6" t="s">
        <v>7734</v>
      </c>
      <c r="S2386" s="6"/>
      <c r="T2386" s="6" t="s">
        <v>2207</v>
      </c>
      <c r="U2386">
        <f t="shared" si="37"/>
        <v>2</v>
      </c>
    </row>
    <row r="2387" spans="1:21" x14ac:dyDescent="0.2">
      <c r="A2387" s="6" t="s">
        <v>10704</v>
      </c>
      <c r="B2387" s="6" t="s">
        <v>10697</v>
      </c>
      <c r="C2387" s="6">
        <v>3515013</v>
      </c>
      <c r="D2387" s="6" t="s">
        <v>6801</v>
      </c>
      <c r="E2387" s="6" t="s">
        <v>7307</v>
      </c>
      <c r="F2387" s="6" t="s">
        <v>6402</v>
      </c>
      <c r="G2387" s="6">
        <v>464</v>
      </c>
      <c r="H2387" s="6">
        <v>1216</v>
      </c>
      <c r="I2387" s="6">
        <v>0</v>
      </c>
      <c r="J2387" s="6">
        <v>1</v>
      </c>
      <c r="K2387" s="6">
        <v>0</v>
      </c>
      <c r="L2387" s="6"/>
      <c r="M2387" s="6">
        <v>2022</v>
      </c>
      <c r="N2387" s="6" t="s">
        <v>7745</v>
      </c>
      <c r="O2387" s="6">
        <v>2</v>
      </c>
      <c r="P2387" s="6"/>
      <c r="Q2387" s="6" t="s">
        <v>7733</v>
      </c>
      <c r="R2387" s="6" t="s">
        <v>7734</v>
      </c>
      <c r="S2387" s="6"/>
      <c r="T2387" s="6" t="s">
        <v>2199</v>
      </c>
      <c r="U2387">
        <f t="shared" si="37"/>
        <v>1</v>
      </c>
    </row>
    <row r="2388" spans="1:21" x14ac:dyDescent="0.2">
      <c r="A2388" s="6" t="s">
        <v>10706</v>
      </c>
      <c r="B2388" s="6" t="s">
        <v>10697</v>
      </c>
      <c r="C2388" s="6">
        <v>3515013</v>
      </c>
      <c r="D2388" s="6" t="s">
        <v>6425</v>
      </c>
      <c r="E2388" s="6" t="s">
        <v>10707</v>
      </c>
      <c r="F2388" s="6" t="s">
        <v>6402</v>
      </c>
      <c r="G2388" s="6">
        <v>354</v>
      </c>
      <c r="H2388" s="6">
        <v>1429</v>
      </c>
      <c r="I2388" s="6">
        <v>0</v>
      </c>
      <c r="J2388" s="6">
        <v>0</v>
      </c>
      <c r="K2388" s="6">
        <v>0</v>
      </c>
      <c r="L2388" s="6"/>
      <c r="M2388" s="6">
        <v>2022</v>
      </c>
      <c r="N2388" s="6" t="s">
        <v>7745</v>
      </c>
      <c r="O2388" s="6">
        <v>3</v>
      </c>
      <c r="P2388" s="6"/>
      <c r="Q2388" s="6" t="s">
        <v>7733</v>
      </c>
      <c r="R2388" s="6" t="s">
        <v>7734</v>
      </c>
      <c r="S2388" s="6"/>
      <c r="T2388" s="6" t="s">
        <v>2208</v>
      </c>
      <c r="U2388">
        <f t="shared" si="37"/>
        <v>4</v>
      </c>
    </row>
    <row r="2389" spans="1:21" x14ac:dyDescent="0.2">
      <c r="A2389" s="6" t="s">
        <v>10706</v>
      </c>
      <c r="B2389" s="6" t="s">
        <v>10697</v>
      </c>
      <c r="C2389" s="6">
        <v>3515013</v>
      </c>
      <c r="D2389" s="6" t="s">
        <v>7578</v>
      </c>
      <c r="E2389" s="6" t="s">
        <v>10708</v>
      </c>
      <c r="F2389" s="6" t="s">
        <v>6402</v>
      </c>
      <c r="G2389" s="6">
        <v>334</v>
      </c>
      <c r="H2389" s="6">
        <v>1429</v>
      </c>
      <c r="I2389" s="6">
        <v>0</v>
      </c>
      <c r="J2389" s="6">
        <v>0</v>
      </c>
      <c r="K2389" s="6">
        <v>0</v>
      </c>
      <c r="L2389" s="6"/>
      <c r="M2389" s="6">
        <v>2022</v>
      </c>
      <c r="N2389" s="6" t="s">
        <v>7745</v>
      </c>
      <c r="O2389" s="6">
        <v>3</v>
      </c>
      <c r="P2389" s="6"/>
      <c r="Q2389" s="6" t="s">
        <v>7733</v>
      </c>
      <c r="R2389" s="6" t="s">
        <v>7734</v>
      </c>
      <c r="S2389" s="6"/>
      <c r="T2389" s="6" t="s">
        <v>2209</v>
      </c>
      <c r="U2389">
        <f t="shared" si="37"/>
        <v>3</v>
      </c>
    </row>
    <row r="2390" spans="1:21" x14ac:dyDescent="0.2">
      <c r="A2390" s="6" t="s">
        <v>10706</v>
      </c>
      <c r="B2390" s="6" t="s">
        <v>10697</v>
      </c>
      <c r="C2390" s="6">
        <v>3515013</v>
      </c>
      <c r="D2390" s="6" t="s">
        <v>10709</v>
      </c>
      <c r="E2390" s="6" t="s">
        <v>10710</v>
      </c>
      <c r="F2390" s="6" t="s">
        <v>6402</v>
      </c>
      <c r="G2390" s="6">
        <v>272</v>
      </c>
      <c r="H2390" s="6">
        <v>1429</v>
      </c>
      <c r="I2390" s="6">
        <v>0</v>
      </c>
      <c r="J2390" s="6">
        <v>0</v>
      </c>
      <c r="K2390" s="6">
        <v>0</v>
      </c>
      <c r="L2390" s="6"/>
      <c r="M2390" s="6">
        <v>2022</v>
      </c>
      <c r="N2390" s="6" t="s">
        <v>7745</v>
      </c>
      <c r="O2390" s="6">
        <v>3</v>
      </c>
      <c r="P2390" s="6"/>
      <c r="Q2390" s="6" t="s">
        <v>7733</v>
      </c>
      <c r="R2390" s="6" t="s">
        <v>7734</v>
      </c>
      <c r="S2390" s="6"/>
      <c r="T2390" s="6" t="s">
        <v>2210</v>
      </c>
      <c r="U2390">
        <f t="shared" si="37"/>
        <v>2</v>
      </c>
    </row>
    <row r="2391" spans="1:21" x14ac:dyDescent="0.2">
      <c r="A2391" s="6" t="s">
        <v>10706</v>
      </c>
      <c r="B2391" s="6" t="s">
        <v>10697</v>
      </c>
      <c r="C2391" s="6">
        <v>3515013</v>
      </c>
      <c r="D2391" s="6" t="s">
        <v>7581</v>
      </c>
      <c r="E2391" s="6" t="s">
        <v>10711</v>
      </c>
      <c r="F2391" s="6" t="s">
        <v>6402</v>
      </c>
      <c r="G2391" s="6">
        <v>469</v>
      </c>
      <c r="H2391" s="6">
        <v>1429</v>
      </c>
      <c r="I2391" s="6">
        <v>0</v>
      </c>
      <c r="J2391" s="6">
        <v>1</v>
      </c>
      <c r="K2391" s="6">
        <v>0</v>
      </c>
      <c r="L2391" s="6"/>
      <c r="M2391" s="6">
        <v>2022</v>
      </c>
      <c r="N2391" s="6" t="s">
        <v>7745</v>
      </c>
      <c r="O2391" s="6">
        <v>3</v>
      </c>
      <c r="P2391" s="6"/>
      <c r="Q2391" s="6" t="s">
        <v>7733</v>
      </c>
      <c r="R2391" s="6" t="s">
        <v>7734</v>
      </c>
      <c r="S2391" s="6"/>
      <c r="T2391" s="6" t="s">
        <v>2198</v>
      </c>
      <c r="U2391">
        <f t="shared" si="37"/>
        <v>1</v>
      </c>
    </row>
    <row r="2392" spans="1:21" x14ac:dyDescent="0.2">
      <c r="A2392" s="6" t="s">
        <v>10712</v>
      </c>
      <c r="B2392" s="6" t="s">
        <v>10713</v>
      </c>
      <c r="C2392" s="6">
        <v>3524009</v>
      </c>
      <c r="D2392" s="6" t="s">
        <v>6529</v>
      </c>
      <c r="E2392" s="6" t="s">
        <v>10714</v>
      </c>
      <c r="F2392" s="6" t="s">
        <v>6402</v>
      </c>
      <c r="G2392" s="6">
        <v>11391</v>
      </c>
      <c r="H2392" s="6">
        <v>23009</v>
      </c>
      <c r="I2392" s="6">
        <v>1</v>
      </c>
      <c r="J2392" s="6">
        <v>1</v>
      </c>
      <c r="K2392" s="6">
        <v>0</v>
      </c>
      <c r="L2392" s="6"/>
      <c r="M2392" s="6">
        <v>2022</v>
      </c>
      <c r="N2392" s="6" t="s">
        <v>7732</v>
      </c>
      <c r="O2392" s="6">
        <v>99</v>
      </c>
      <c r="P2392" s="6"/>
      <c r="Q2392" s="6" t="s">
        <v>7733</v>
      </c>
      <c r="R2392" s="6" t="s">
        <v>7734</v>
      </c>
      <c r="S2392" s="6"/>
      <c r="T2392" s="6" t="s">
        <v>981</v>
      </c>
      <c r="U2392">
        <f t="shared" si="37"/>
        <v>4</v>
      </c>
    </row>
    <row r="2393" spans="1:21" x14ac:dyDescent="0.2">
      <c r="A2393" s="6" t="s">
        <v>10712</v>
      </c>
      <c r="B2393" s="6" t="s">
        <v>10713</v>
      </c>
      <c r="C2393" s="6">
        <v>3524009</v>
      </c>
      <c r="D2393" s="6" t="s">
        <v>10715</v>
      </c>
      <c r="E2393" s="6" t="s">
        <v>8342</v>
      </c>
      <c r="F2393" s="6" t="s">
        <v>6402</v>
      </c>
      <c r="G2393" s="6">
        <v>597</v>
      </c>
      <c r="H2393" s="6">
        <v>23009</v>
      </c>
      <c r="I2393" s="6">
        <v>0</v>
      </c>
      <c r="J2393" s="6">
        <v>0</v>
      </c>
      <c r="K2393" s="6">
        <v>0</v>
      </c>
      <c r="L2393" s="6"/>
      <c r="M2393" s="6">
        <v>2022</v>
      </c>
      <c r="N2393" s="6" t="s">
        <v>7732</v>
      </c>
      <c r="O2393" s="6">
        <v>99</v>
      </c>
      <c r="P2393" s="6"/>
      <c r="Q2393" s="6" t="s">
        <v>7733</v>
      </c>
      <c r="R2393" s="6" t="s">
        <v>7734</v>
      </c>
      <c r="S2393" s="6"/>
      <c r="T2393" s="6" t="s">
        <v>982</v>
      </c>
      <c r="U2393">
        <f t="shared" si="37"/>
        <v>3</v>
      </c>
    </row>
    <row r="2394" spans="1:21" x14ac:dyDescent="0.2">
      <c r="A2394" s="6" t="s">
        <v>10712</v>
      </c>
      <c r="B2394" s="6" t="s">
        <v>10713</v>
      </c>
      <c r="C2394" s="6">
        <v>3524009</v>
      </c>
      <c r="D2394" s="6" t="s">
        <v>10716</v>
      </c>
      <c r="E2394" s="6" t="s">
        <v>10717</v>
      </c>
      <c r="F2394" s="6" t="s">
        <v>6402</v>
      </c>
      <c r="G2394" s="6">
        <v>10396</v>
      </c>
      <c r="H2394" s="6">
        <v>23009</v>
      </c>
      <c r="I2394" s="6">
        <v>0</v>
      </c>
      <c r="J2394" s="6">
        <v>0</v>
      </c>
      <c r="K2394" s="6">
        <v>0</v>
      </c>
      <c r="L2394" s="6"/>
      <c r="M2394" s="6">
        <v>2022</v>
      </c>
      <c r="N2394" s="6" t="s">
        <v>7732</v>
      </c>
      <c r="O2394" s="6">
        <v>99</v>
      </c>
      <c r="P2394" s="6"/>
      <c r="Q2394" s="6" t="s">
        <v>7733</v>
      </c>
      <c r="R2394" s="6" t="s">
        <v>7734</v>
      </c>
      <c r="S2394" s="6"/>
      <c r="T2394" s="6" t="s">
        <v>983</v>
      </c>
      <c r="U2394">
        <f t="shared" si="37"/>
        <v>2</v>
      </c>
    </row>
    <row r="2395" spans="1:21" x14ac:dyDescent="0.2">
      <c r="A2395" s="6" t="s">
        <v>10712</v>
      </c>
      <c r="B2395" s="6" t="s">
        <v>10713</v>
      </c>
      <c r="C2395" s="6">
        <v>3524009</v>
      </c>
      <c r="D2395" s="6" t="s">
        <v>10718</v>
      </c>
      <c r="E2395" s="6" t="s">
        <v>10719</v>
      </c>
      <c r="F2395" s="6" t="s">
        <v>6402</v>
      </c>
      <c r="G2395" s="6">
        <v>625</v>
      </c>
      <c r="H2395" s="6">
        <v>23009</v>
      </c>
      <c r="I2395" s="6">
        <v>0</v>
      </c>
      <c r="J2395" s="6">
        <v>0</v>
      </c>
      <c r="K2395" s="6">
        <v>0</v>
      </c>
      <c r="L2395" s="6"/>
      <c r="M2395" s="6">
        <v>2022</v>
      </c>
      <c r="N2395" s="6" t="s">
        <v>7732</v>
      </c>
      <c r="O2395" s="6">
        <v>99</v>
      </c>
      <c r="P2395" s="6"/>
      <c r="Q2395" s="6" t="s">
        <v>7733</v>
      </c>
      <c r="R2395" s="6" t="s">
        <v>7734</v>
      </c>
      <c r="S2395" s="6"/>
      <c r="T2395" s="6" t="s">
        <v>984</v>
      </c>
      <c r="U2395">
        <f t="shared" si="37"/>
        <v>1</v>
      </c>
    </row>
    <row r="2396" spans="1:21" x14ac:dyDescent="0.2">
      <c r="A2396" s="6" t="s">
        <v>10720</v>
      </c>
      <c r="B2396" s="6" t="s">
        <v>10713</v>
      </c>
      <c r="C2396" s="6">
        <v>3524009</v>
      </c>
      <c r="D2396" s="6" t="s">
        <v>6538</v>
      </c>
      <c r="E2396" s="6" t="s">
        <v>6756</v>
      </c>
      <c r="F2396" s="6" t="s">
        <v>6402</v>
      </c>
      <c r="G2396" s="6">
        <v>0</v>
      </c>
      <c r="H2396" s="6"/>
      <c r="I2396" s="6">
        <v>1</v>
      </c>
      <c r="J2396" s="6">
        <v>1</v>
      </c>
      <c r="K2396" s="6">
        <v>1</v>
      </c>
      <c r="L2396" s="6"/>
      <c r="M2396" s="6">
        <v>2022</v>
      </c>
      <c r="N2396" s="6" t="s">
        <v>7740</v>
      </c>
      <c r="O2396" s="6">
        <v>1</v>
      </c>
      <c r="P2396" s="6"/>
      <c r="Q2396" s="6" t="s">
        <v>7733</v>
      </c>
      <c r="R2396" s="6" t="s">
        <v>7734</v>
      </c>
      <c r="S2396" s="6"/>
      <c r="T2396" s="6" t="s">
        <v>4053</v>
      </c>
      <c r="U2396">
        <f t="shared" si="37"/>
        <v>1</v>
      </c>
    </row>
    <row r="2397" spans="1:21" x14ac:dyDescent="0.2">
      <c r="A2397" s="6" t="s">
        <v>10721</v>
      </c>
      <c r="B2397" s="6" t="s">
        <v>10713</v>
      </c>
      <c r="C2397" s="6">
        <v>3524009</v>
      </c>
      <c r="D2397" s="6" t="s">
        <v>7055</v>
      </c>
      <c r="E2397" s="6" t="s">
        <v>10722</v>
      </c>
      <c r="F2397" s="6" t="s">
        <v>6402</v>
      </c>
      <c r="G2397" s="6">
        <v>0</v>
      </c>
      <c r="H2397" s="6"/>
      <c r="I2397" s="6">
        <v>1</v>
      </c>
      <c r="J2397" s="6">
        <v>1</v>
      </c>
      <c r="K2397" s="6">
        <v>1</v>
      </c>
      <c r="L2397" s="6"/>
      <c r="M2397" s="6">
        <v>2022</v>
      </c>
      <c r="N2397" s="6" t="s">
        <v>7740</v>
      </c>
      <c r="O2397" s="6">
        <v>2</v>
      </c>
      <c r="P2397" s="6"/>
      <c r="Q2397" s="6" t="s">
        <v>7733</v>
      </c>
      <c r="R2397" s="6" t="s">
        <v>7734</v>
      </c>
      <c r="S2397" s="6"/>
      <c r="T2397" s="6" t="s">
        <v>4052</v>
      </c>
      <c r="U2397">
        <f t="shared" si="37"/>
        <v>1</v>
      </c>
    </row>
    <row r="2398" spans="1:21" x14ac:dyDescent="0.2">
      <c r="A2398" s="6" t="s">
        <v>10723</v>
      </c>
      <c r="B2398" s="6" t="s">
        <v>10713</v>
      </c>
      <c r="C2398" s="6">
        <v>3524009</v>
      </c>
      <c r="D2398" s="6" t="s">
        <v>10724</v>
      </c>
      <c r="E2398" s="6" t="s">
        <v>10725</v>
      </c>
      <c r="F2398" s="6" t="s">
        <v>6402</v>
      </c>
      <c r="G2398" s="6">
        <v>2182</v>
      </c>
      <c r="H2398" s="6">
        <v>5722</v>
      </c>
      <c r="I2398" s="6">
        <v>0</v>
      </c>
      <c r="J2398" s="6">
        <v>1</v>
      </c>
      <c r="K2398" s="6">
        <v>0</v>
      </c>
      <c r="L2398" s="6"/>
      <c r="M2398" s="6">
        <v>2022</v>
      </c>
      <c r="N2398" s="6" t="s">
        <v>7740</v>
      </c>
      <c r="O2398" s="6">
        <v>3</v>
      </c>
      <c r="P2398" s="6"/>
      <c r="Q2398" s="6" t="s">
        <v>7733</v>
      </c>
      <c r="R2398" s="6" t="s">
        <v>7734</v>
      </c>
      <c r="S2398" s="6"/>
      <c r="T2398" s="6" t="s">
        <v>4051</v>
      </c>
      <c r="U2398">
        <f t="shared" si="37"/>
        <v>3</v>
      </c>
    </row>
    <row r="2399" spans="1:21" x14ac:dyDescent="0.2">
      <c r="A2399" s="6" t="s">
        <v>10723</v>
      </c>
      <c r="B2399" s="6" t="s">
        <v>10713</v>
      </c>
      <c r="C2399" s="6">
        <v>3524009</v>
      </c>
      <c r="D2399" s="6" t="s">
        <v>6459</v>
      </c>
      <c r="E2399" s="6" t="s">
        <v>10726</v>
      </c>
      <c r="F2399" s="6" t="s">
        <v>6402</v>
      </c>
      <c r="G2399" s="6">
        <v>1713</v>
      </c>
      <c r="H2399" s="6">
        <v>5722</v>
      </c>
      <c r="I2399" s="6">
        <v>1</v>
      </c>
      <c r="J2399" s="6">
        <v>0</v>
      </c>
      <c r="K2399" s="6">
        <v>0</v>
      </c>
      <c r="L2399" s="6"/>
      <c r="M2399" s="6">
        <v>2022</v>
      </c>
      <c r="N2399" s="6" t="s">
        <v>7740</v>
      </c>
      <c r="O2399" s="6">
        <v>3</v>
      </c>
      <c r="P2399" s="6"/>
      <c r="Q2399" s="6" t="s">
        <v>7733</v>
      </c>
      <c r="R2399" s="6" t="s">
        <v>7734</v>
      </c>
      <c r="S2399" s="6"/>
      <c r="T2399" s="6" t="s">
        <v>4054</v>
      </c>
      <c r="U2399">
        <f t="shared" si="37"/>
        <v>2</v>
      </c>
    </row>
    <row r="2400" spans="1:21" x14ac:dyDescent="0.2">
      <c r="A2400" s="6" t="s">
        <v>10723</v>
      </c>
      <c r="B2400" s="6" t="s">
        <v>10713</v>
      </c>
      <c r="C2400" s="6">
        <v>3524009</v>
      </c>
      <c r="D2400" s="6" t="s">
        <v>10727</v>
      </c>
      <c r="E2400" s="6" t="s">
        <v>10728</v>
      </c>
      <c r="F2400" s="6" t="s">
        <v>6402</v>
      </c>
      <c r="G2400" s="6">
        <v>1827</v>
      </c>
      <c r="H2400" s="6">
        <v>5722</v>
      </c>
      <c r="I2400" s="6">
        <v>1</v>
      </c>
      <c r="J2400" s="6">
        <v>0</v>
      </c>
      <c r="K2400" s="6">
        <v>0</v>
      </c>
      <c r="L2400" s="6"/>
      <c r="M2400" s="6">
        <v>2022</v>
      </c>
      <c r="N2400" s="6" t="s">
        <v>7740</v>
      </c>
      <c r="O2400" s="6">
        <v>3</v>
      </c>
      <c r="P2400" s="6"/>
      <c r="Q2400" s="6" t="s">
        <v>7733</v>
      </c>
      <c r="R2400" s="6" t="s">
        <v>7734</v>
      </c>
      <c r="S2400" s="6"/>
      <c r="T2400" s="6" t="s">
        <v>4055</v>
      </c>
      <c r="U2400">
        <f t="shared" si="37"/>
        <v>1</v>
      </c>
    </row>
    <row r="2401" spans="1:21" x14ac:dyDescent="0.2">
      <c r="A2401" s="6" t="s">
        <v>10729</v>
      </c>
      <c r="B2401" s="6" t="s">
        <v>10713</v>
      </c>
      <c r="C2401" s="6">
        <v>3524009</v>
      </c>
      <c r="D2401" s="6" t="s">
        <v>10730</v>
      </c>
      <c r="E2401" s="6" t="s">
        <v>10731</v>
      </c>
      <c r="F2401" s="6" t="s">
        <v>6402</v>
      </c>
      <c r="G2401" s="6">
        <v>644</v>
      </c>
      <c r="H2401" s="6">
        <v>4796</v>
      </c>
      <c r="I2401" s="6">
        <v>0</v>
      </c>
      <c r="J2401" s="6">
        <v>0</v>
      </c>
      <c r="K2401" s="6">
        <v>0</v>
      </c>
      <c r="L2401" s="6"/>
      <c r="M2401" s="6">
        <v>2022</v>
      </c>
      <c r="N2401" s="6" t="s">
        <v>7740</v>
      </c>
      <c r="O2401" s="6">
        <v>4</v>
      </c>
      <c r="P2401" s="6"/>
      <c r="Q2401" s="6" t="s">
        <v>7733</v>
      </c>
      <c r="R2401" s="6" t="s">
        <v>7734</v>
      </c>
      <c r="S2401" s="6"/>
      <c r="T2401" s="6" t="s">
        <v>4056</v>
      </c>
      <c r="U2401">
        <f t="shared" si="37"/>
        <v>3</v>
      </c>
    </row>
    <row r="2402" spans="1:21" x14ac:dyDescent="0.2">
      <c r="A2402" s="6" t="s">
        <v>10729</v>
      </c>
      <c r="B2402" s="6" t="s">
        <v>10713</v>
      </c>
      <c r="C2402" s="6">
        <v>3524009</v>
      </c>
      <c r="D2402" s="6" t="s">
        <v>10732</v>
      </c>
      <c r="E2402" s="6" t="s">
        <v>10733</v>
      </c>
      <c r="F2402" s="6" t="s">
        <v>6402</v>
      </c>
      <c r="G2402" s="6">
        <v>873</v>
      </c>
      <c r="H2402" s="6">
        <v>4796</v>
      </c>
      <c r="I2402" s="6">
        <v>0</v>
      </c>
      <c r="J2402" s="6">
        <v>0</v>
      </c>
      <c r="K2402" s="6">
        <v>0</v>
      </c>
      <c r="L2402" s="6"/>
      <c r="M2402" s="6">
        <v>2022</v>
      </c>
      <c r="N2402" s="6" t="s">
        <v>7740</v>
      </c>
      <c r="O2402" s="6">
        <v>4</v>
      </c>
      <c r="P2402" s="6"/>
      <c r="Q2402" s="6" t="s">
        <v>7733</v>
      </c>
      <c r="R2402" s="6" t="s">
        <v>7734</v>
      </c>
      <c r="S2402" s="6"/>
      <c r="T2402" s="6" t="s">
        <v>4057</v>
      </c>
      <c r="U2402">
        <f t="shared" si="37"/>
        <v>2</v>
      </c>
    </row>
    <row r="2403" spans="1:21" x14ac:dyDescent="0.2">
      <c r="A2403" s="6" t="s">
        <v>10729</v>
      </c>
      <c r="B2403" s="6" t="s">
        <v>10713</v>
      </c>
      <c r="C2403" s="6">
        <v>3524009</v>
      </c>
      <c r="D2403" s="6" t="s">
        <v>10734</v>
      </c>
      <c r="E2403" s="6" t="s">
        <v>6606</v>
      </c>
      <c r="F2403" s="6" t="s">
        <v>6402</v>
      </c>
      <c r="G2403" s="6">
        <v>3279</v>
      </c>
      <c r="H2403" s="6">
        <v>4796</v>
      </c>
      <c r="I2403" s="6">
        <v>1</v>
      </c>
      <c r="J2403" s="6">
        <v>1</v>
      </c>
      <c r="K2403" s="6">
        <v>0</v>
      </c>
      <c r="L2403" s="6"/>
      <c r="M2403" s="6">
        <v>2022</v>
      </c>
      <c r="N2403" s="6" t="s">
        <v>7740</v>
      </c>
      <c r="O2403" s="6">
        <v>4</v>
      </c>
      <c r="P2403" s="6"/>
      <c r="Q2403" s="6" t="s">
        <v>7733</v>
      </c>
      <c r="R2403" s="6" t="s">
        <v>7734</v>
      </c>
      <c r="S2403" s="6"/>
      <c r="T2403" s="6" t="s">
        <v>4050</v>
      </c>
      <c r="U2403">
        <f t="shared" si="37"/>
        <v>1</v>
      </c>
    </row>
    <row r="2404" spans="1:21" x14ac:dyDescent="0.2">
      <c r="A2404" s="6" t="s">
        <v>10735</v>
      </c>
      <c r="B2404" s="6" t="s">
        <v>10713</v>
      </c>
      <c r="C2404" s="6">
        <v>3524009</v>
      </c>
      <c r="D2404" s="6" t="s">
        <v>10736</v>
      </c>
      <c r="E2404" s="6" t="s">
        <v>10737</v>
      </c>
      <c r="F2404" s="6" t="s">
        <v>6402</v>
      </c>
      <c r="G2404" s="6">
        <v>4200</v>
      </c>
      <c r="H2404" s="6">
        <v>5871</v>
      </c>
      <c r="I2404" s="6">
        <v>1</v>
      </c>
      <c r="J2404" s="6">
        <v>1</v>
      </c>
      <c r="K2404" s="6">
        <v>0</v>
      </c>
      <c r="L2404" s="6"/>
      <c r="M2404" s="6">
        <v>2022</v>
      </c>
      <c r="N2404" s="6" t="s">
        <v>7745</v>
      </c>
      <c r="O2404" s="6">
        <v>1</v>
      </c>
      <c r="P2404" s="6"/>
      <c r="Q2404" s="6" t="s">
        <v>7733</v>
      </c>
      <c r="R2404" s="6" t="s">
        <v>7734</v>
      </c>
      <c r="S2404" s="6"/>
      <c r="T2404" s="6" t="s">
        <v>4048</v>
      </c>
      <c r="U2404">
        <f t="shared" si="37"/>
        <v>2</v>
      </c>
    </row>
    <row r="2405" spans="1:21" x14ac:dyDescent="0.2">
      <c r="A2405" s="6" t="s">
        <v>10735</v>
      </c>
      <c r="B2405" s="6" t="s">
        <v>10713</v>
      </c>
      <c r="C2405" s="6">
        <v>3524009</v>
      </c>
      <c r="D2405" s="6" t="s">
        <v>6822</v>
      </c>
      <c r="E2405" s="6" t="s">
        <v>10738</v>
      </c>
      <c r="F2405" s="6" t="s">
        <v>6402</v>
      </c>
      <c r="G2405" s="6">
        <v>1671</v>
      </c>
      <c r="H2405" s="6">
        <v>5871</v>
      </c>
      <c r="I2405" s="6">
        <v>0</v>
      </c>
      <c r="J2405" s="6">
        <v>0</v>
      </c>
      <c r="K2405" s="6">
        <v>0</v>
      </c>
      <c r="L2405" s="6"/>
      <c r="M2405" s="6">
        <v>2022</v>
      </c>
      <c r="N2405" s="6" t="s">
        <v>7745</v>
      </c>
      <c r="O2405" s="6">
        <v>1</v>
      </c>
      <c r="P2405" s="6"/>
      <c r="Q2405" s="6" t="s">
        <v>7733</v>
      </c>
      <c r="R2405" s="6" t="s">
        <v>7734</v>
      </c>
      <c r="S2405" s="6"/>
      <c r="T2405" s="6" t="s">
        <v>4058</v>
      </c>
      <c r="U2405">
        <f t="shared" si="37"/>
        <v>1</v>
      </c>
    </row>
    <row r="2406" spans="1:21" x14ac:dyDescent="0.2">
      <c r="A2406" s="6" t="s">
        <v>10739</v>
      </c>
      <c r="B2406" s="6" t="s">
        <v>10713</v>
      </c>
      <c r="C2406" s="6">
        <v>3524009</v>
      </c>
      <c r="D2406" s="6" t="s">
        <v>6459</v>
      </c>
      <c r="E2406" s="6" t="s">
        <v>10740</v>
      </c>
      <c r="F2406" s="6" t="s">
        <v>6402</v>
      </c>
      <c r="G2406" s="6">
        <v>2614</v>
      </c>
      <c r="H2406" s="6">
        <v>6156</v>
      </c>
      <c r="I2406" s="6">
        <v>0</v>
      </c>
      <c r="J2406" s="6">
        <v>0</v>
      </c>
      <c r="K2406" s="6">
        <v>0</v>
      </c>
      <c r="L2406" s="6"/>
      <c r="M2406" s="6">
        <v>2022</v>
      </c>
      <c r="N2406" s="6" t="s">
        <v>7745</v>
      </c>
      <c r="O2406" s="6">
        <v>2</v>
      </c>
      <c r="P2406" s="6"/>
      <c r="Q2406" s="6" t="s">
        <v>7733</v>
      </c>
      <c r="R2406" s="6" t="s">
        <v>7734</v>
      </c>
      <c r="S2406" s="6"/>
      <c r="T2406" s="6" t="s">
        <v>4059</v>
      </c>
      <c r="U2406">
        <f t="shared" si="37"/>
        <v>2</v>
      </c>
    </row>
    <row r="2407" spans="1:21" x14ac:dyDescent="0.2">
      <c r="A2407" s="6" t="s">
        <v>10739</v>
      </c>
      <c r="B2407" s="6" t="s">
        <v>10713</v>
      </c>
      <c r="C2407" s="6">
        <v>3524009</v>
      </c>
      <c r="D2407" s="6" t="s">
        <v>6434</v>
      </c>
      <c r="E2407" s="6" t="s">
        <v>10741</v>
      </c>
      <c r="F2407" s="6" t="s">
        <v>6402</v>
      </c>
      <c r="G2407" s="6">
        <v>3542</v>
      </c>
      <c r="H2407" s="6">
        <v>6156</v>
      </c>
      <c r="I2407" s="6">
        <v>1</v>
      </c>
      <c r="J2407" s="6">
        <v>1</v>
      </c>
      <c r="K2407" s="6">
        <v>0</v>
      </c>
      <c r="L2407" s="6"/>
      <c r="M2407" s="6">
        <v>2022</v>
      </c>
      <c r="N2407" s="6" t="s">
        <v>7745</v>
      </c>
      <c r="O2407" s="6">
        <v>2</v>
      </c>
      <c r="P2407" s="6"/>
      <c r="Q2407" s="6" t="s">
        <v>7733</v>
      </c>
      <c r="R2407" s="6" t="s">
        <v>7734</v>
      </c>
      <c r="S2407" s="6"/>
      <c r="T2407" s="6" t="s">
        <v>4047</v>
      </c>
      <c r="U2407">
        <f t="shared" si="37"/>
        <v>1</v>
      </c>
    </row>
    <row r="2408" spans="1:21" x14ac:dyDescent="0.2">
      <c r="A2408" s="6" t="s">
        <v>10742</v>
      </c>
      <c r="B2408" s="6" t="s">
        <v>10713</v>
      </c>
      <c r="C2408" s="6">
        <v>3524009</v>
      </c>
      <c r="D2408" s="6" t="s">
        <v>10743</v>
      </c>
      <c r="E2408" s="6" t="s">
        <v>10744</v>
      </c>
      <c r="F2408" s="6" t="s">
        <v>6402</v>
      </c>
      <c r="G2408" s="6">
        <v>943</v>
      </c>
      <c r="H2408" s="6">
        <v>5557</v>
      </c>
      <c r="I2408" s="6">
        <v>0</v>
      </c>
      <c r="J2408" s="6">
        <v>0</v>
      </c>
      <c r="K2408" s="6">
        <v>0</v>
      </c>
      <c r="L2408" s="6"/>
      <c r="M2408" s="6">
        <v>2022</v>
      </c>
      <c r="N2408" s="6" t="s">
        <v>7745</v>
      </c>
      <c r="O2408" s="6">
        <v>3</v>
      </c>
      <c r="P2408" s="6"/>
      <c r="Q2408" s="6" t="s">
        <v>7733</v>
      </c>
      <c r="R2408" s="6" t="s">
        <v>7734</v>
      </c>
      <c r="S2408" s="6"/>
      <c r="T2408" s="6" t="s">
        <v>4060</v>
      </c>
      <c r="U2408">
        <f t="shared" si="37"/>
        <v>5</v>
      </c>
    </row>
    <row r="2409" spans="1:21" x14ac:dyDescent="0.2">
      <c r="A2409" s="6" t="s">
        <v>10742</v>
      </c>
      <c r="B2409" s="6" t="s">
        <v>10713</v>
      </c>
      <c r="C2409" s="6">
        <v>3524009</v>
      </c>
      <c r="D2409" s="6" t="s">
        <v>10745</v>
      </c>
      <c r="E2409" s="6" t="s">
        <v>10746</v>
      </c>
      <c r="F2409" s="6" t="s">
        <v>6402</v>
      </c>
      <c r="G2409" s="6">
        <v>2067</v>
      </c>
      <c r="H2409" s="6">
        <v>5557</v>
      </c>
      <c r="I2409" s="6">
        <v>0</v>
      </c>
      <c r="J2409" s="6">
        <v>1</v>
      </c>
      <c r="K2409" s="6">
        <v>0</v>
      </c>
      <c r="L2409" s="6"/>
      <c r="M2409" s="6">
        <v>2022</v>
      </c>
      <c r="N2409" s="6" t="s">
        <v>7745</v>
      </c>
      <c r="O2409" s="6">
        <v>3</v>
      </c>
      <c r="P2409" s="6"/>
      <c r="Q2409" s="6" t="s">
        <v>7733</v>
      </c>
      <c r="R2409" s="6" t="s">
        <v>7734</v>
      </c>
      <c r="S2409" s="6"/>
      <c r="T2409" s="6" t="s">
        <v>4046</v>
      </c>
      <c r="U2409">
        <f t="shared" si="37"/>
        <v>4</v>
      </c>
    </row>
    <row r="2410" spans="1:21" x14ac:dyDescent="0.2">
      <c r="A2410" s="6" t="s">
        <v>10742</v>
      </c>
      <c r="B2410" s="6" t="s">
        <v>10713</v>
      </c>
      <c r="C2410" s="6">
        <v>3524009</v>
      </c>
      <c r="D2410" s="6" t="s">
        <v>6696</v>
      </c>
      <c r="E2410" s="6" t="s">
        <v>8952</v>
      </c>
      <c r="F2410" s="6" t="s">
        <v>6402</v>
      </c>
      <c r="G2410" s="6">
        <v>1090</v>
      </c>
      <c r="H2410" s="6">
        <v>5557</v>
      </c>
      <c r="I2410" s="6">
        <v>0</v>
      </c>
      <c r="J2410" s="6">
        <v>0</v>
      </c>
      <c r="K2410" s="6">
        <v>0</v>
      </c>
      <c r="L2410" s="6"/>
      <c r="M2410" s="6">
        <v>2022</v>
      </c>
      <c r="N2410" s="6" t="s">
        <v>7745</v>
      </c>
      <c r="O2410" s="6">
        <v>3</v>
      </c>
      <c r="P2410" s="6"/>
      <c r="Q2410" s="6" t="s">
        <v>7733</v>
      </c>
      <c r="R2410" s="6" t="s">
        <v>7734</v>
      </c>
      <c r="S2410" s="6"/>
      <c r="T2410" s="6" t="s">
        <v>4061</v>
      </c>
      <c r="U2410">
        <f t="shared" si="37"/>
        <v>3</v>
      </c>
    </row>
    <row r="2411" spans="1:21" x14ac:dyDescent="0.2">
      <c r="A2411" s="6" t="s">
        <v>10742</v>
      </c>
      <c r="B2411" s="6" t="s">
        <v>10713</v>
      </c>
      <c r="C2411" s="6">
        <v>3524009</v>
      </c>
      <c r="D2411" s="6" t="s">
        <v>7604</v>
      </c>
      <c r="E2411" s="6" t="s">
        <v>8178</v>
      </c>
      <c r="F2411" s="6" t="s">
        <v>6402</v>
      </c>
      <c r="G2411" s="6">
        <v>355</v>
      </c>
      <c r="H2411" s="6">
        <v>5557</v>
      </c>
      <c r="I2411" s="6">
        <v>0</v>
      </c>
      <c r="J2411" s="6">
        <v>0</v>
      </c>
      <c r="K2411" s="6">
        <v>0</v>
      </c>
      <c r="L2411" s="6"/>
      <c r="M2411" s="6">
        <v>2022</v>
      </c>
      <c r="N2411" s="6" t="s">
        <v>7745</v>
      </c>
      <c r="O2411" s="6">
        <v>3</v>
      </c>
      <c r="P2411" s="6"/>
      <c r="Q2411" s="6" t="s">
        <v>7733</v>
      </c>
      <c r="R2411" s="6" t="s">
        <v>7734</v>
      </c>
      <c r="S2411" s="6"/>
      <c r="T2411" s="6" t="s">
        <v>4062</v>
      </c>
      <c r="U2411">
        <f t="shared" si="37"/>
        <v>2</v>
      </c>
    </row>
    <row r="2412" spans="1:21" x14ac:dyDescent="0.2">
      <c r="A2412" s="6" t="s">
        <v>10742</v>
      </c>
      <c r="B2412" s="6" t="s">
        <v>10713</v>
      </c>
      <c r="C2412" s="6">
        <v>3524009</v>
      </c>
      <c r="D2412" s="6" t="s">
        <v>6408</v>
      </c>
      <c r="E2412" s="6" t="s">
        <v>10747</v>
      </c>
      <c r="F2412" s="6" t="s">
        <v>6402</v>
      </c>
      <c r="G2412" s="6">
        <v>1102</v>
      </c>
      <c r="H2412" s="6">
        <v>5557</v>
      </c>
      <c r="I2412" s="6">
        <v>0</v>
      </c>
      <c r="J2412" s="6">
        <v>0</v>
      </c>
      <c r="K2412" s="6">
        <v>0</v>
      </c>
      <c r="L2412" s="6"/>
      <c r="M2412" s="6">
        <v>2022</v>
      </c>
      <c r="N2412" s="6" t="s">
        <v>7745</v>
      </c>
      <c r="O2412" s="6">
        <v>3</v>
      </c>
      <c r="P2412" s="6"/>
      <c r="Q2412" s="6" t="s">
        <v>7733</v>
      </c>
      <c r="R2412" s="6" t="s">
        <v>7734</v>
      </c>
      <c r="S2412" s="6"/>
      <c r="T2412" s="6" t="s">
        <v>4063</v>
      </c>
      <c r="U2412">
        <f t="shared" si="37"/>
        <v>1</v>
      </c>
    </row>
    <row r="2413" spans="1:21" x14ac:dyDescent="0.2">
      <c r="A2413" s="6" t="s">
        <v>10748</v>
      </c>
      <c r="B2413" s="6" t="s">
        <v>10713</v>
      </c>
      <c r="C2413" s="6">
        <v>3524009</v>
      </c>
      <c r="D2413" s="6" t="s">
        <v>10749</v>
      </c>
      <c r="E2413" s="6" t="s">
        <v>7757</v>
      </c>
      <c r="F2413" s="6" t="s">
        <v>6402</v>
      </c>
      <c r="G2413" s="6">
        <v>853</v>
      </c>
      <c r="H2413" s="6">
        <v>4871</v>
      </c>
      <c r="I2413" s="6">
        <v>0</v>
      </c>
      <c r="J2413" s="6">
        <v>0</v>
      </c>
      <c r="K2413" s="6">
        <v>0</v>
      </c>
      <c r="L2413" s="6"/>
      <c r="M2413" s="6">
        <v>2022</v>
      </c>
      <c r="N2413" s="6" t="s">
        <v>7745</v>
      </c>
      <c r="O2413" s="6">
        <v>4</v>
      </c>
      <c r="P2413" s="6"/>
      <c r="Q2413" s="6" t="s">
        <v>7733</v>
      </c>
      <c r="R2413" s="6" t="s">
        <v>7734</v>
      </c>
      <c r="S2413" s="6"/>
      <c r="T2413" s="6" t="s">
        <v>4064</v>
      </c>
      <c r="U2413">
        <f t="shared" si="37"/>
        <v>10</v>
      </c>
    </row>
    <row r="2414" spans="1:21" x14ac:dyDescent="0.2">
      <c r="A2414" s="6" t="s">
        <v>10748</v>
      </c>
      <c r="B2414" s="6" t="s">
        <v>10713</v>
      </c>
      <c r="C2414" s="6">
        <v>3524009</v>
      </c>
      <c r="D2414" s="6" t="s">
        <v>10750</v>
      </c>
      <c r="E2414" s="6" t="s">
        <v>10751</v>
      </c>
      <c r="F2414" s="6" t="s">
        <v>6402</v>
      </c>
      <c r="G2414" s="6">
        <v>186</v>
      </c>
      <c r="H2414" s="6">
        <v>4871</v>
      </c>
      <c r="I2414" s="6">
        <v>0</v>
      </c>
      <c r="J2414" s="6">
        <v>0</v>
      </c>
      <c r="K2414" s="6">
        <v>0</v>
      </c>
      <c r="L2414" s="6"/>
      <c r="M2414" s="6">
        <v>2022</v>
      </c>
      <c r="N2414" s="6" t="s">
        <v>7745</v>
      </c>
      <c r="O2414" s="6">
        <v>4</v>
      </c>
      <c r="P2414" s="6"/>
      <c r="Q2414" s="6" t="s">
        <v>7733</v>
      </c>
      <c r="R2414" s="6" t="s">
        <v>7734</v>
      </c>
      <c r="S2414" s="6"/>
      <c r="T2414" s="6" t="s">
        <v>4065</v>
      </c>
      <c r="U2414">
        <f t="shared" si="37"/>
        <v>9</v>
      </c>
    </row>
    <row r="2415" spans="1:21" x14ac:dyDescent="0.2">
      <c r="A2415" s="6" t="s">
        <v>10748</v>
      </c>
      <c r="B2415" s="6" t="s">
        <v>10713</v>
      </c>
      <c r="C2415" s="6">
        <v>3524009</v>
      </c>
      <c r="D2415" s="6" t="s">
        <v>10752</v>
      </c>
      <c r="E2415" s="6" t="s">
        <v>10753</v>
      </c>
      <c r="F2415" s="6" t="s">
        <v>6402</v>
      </c>
      <c r="G2415" s="6">
        <v>860</v>
      </c>
      <c r="H2415" s="6">
        <v>4871</v>
      </c>
      <c r="I2415" s="6">
        <v>0</v>
      </c>
      <c r="J2415" s="6">
        <v>0</v>
      </c>
      <c r="K2415" s="6">
        <v>0</v>
      </c>
      <c r="L2415" s="6"/>
      <c r="M2415" s="6">
        <v>2022</v>
      </c>
      <c r="N2415" s="6" t="s">
        <v>7745</v>
      </c>
      <c r="O2415" s="6">
        <v>4</v>
      </c>
      <c r="P2415" s="6"/>
      <c r="Q2415" s="6" t="s">
        <v>7733</v>
      </c>
      <c r="R2415" s="6" t="s">
        <v>7734</v>
      </c>
      <c r="S2415" s="6"/>
      <c r="T2415" s="6" t="s">
        <v>4066</v>
      </c>
      <c r="U2415">
        <f t="shared" si="37"/>
        <v>8</v>
      </c>
    </row>
    <row r="2416" spans="1:21" x14ac:dyDescent="0.2">
      <c r="A2416" s="6" t="s">
        <v>10748</v>
      </c>
      <c r="B2416" s="6" t="s">
        <v>10713</v>
      </c>
      <c r="C2416" s="6">
        <v>3524009</v>
      </c>
      <c r="D2416" s="6" t="s">
        <v>10754</v>
      </c>
      <c r="E2416" s="6" t="s">
        <v>10755</v>
      </c>
      <c r="F2416" s="6" t="s">
        <v>6402</v>
      </c>
      <c r="G2416" s="6">
        <v>175</v>
      </c>
      <c r="H2416" s="6">
        <v>4871</v>
      </c>
      <c r="I2416" s="6">
        <v>0</v>
      </c>
      <c r="J2416" s="6">
        <v>0</v>
      </c>
      <c r="K2416" s="6">
        <v>0</v>
      </c>
      <c r="L2416" s="6"/>
      <c r="M2416" s="6">
        <v>2022</v>
      </c>
      <c r="N2416" s="6" t="s">
        <v>7745</v>
      </c>
      <c r="O2416" s="6">
        <v>4</v>
      </c>
      <c r="P2416" s="6"/>
      <c r="Q2416" s="6" t="s">
        <v>7733</v>
      </c>
      <c r="R2416" s="6" t="s">
        <v>7734</v>
      </c>
      <c r="S2416" s="6"/>
      <c r="T2416" s="6" t="s">
        <v>4067</v>
      </c>
      <c r="U2416">
        <f t="shared" si="37"/>
        <v>7</v>
      </c>
    </row>
    <row r="2417" spans="1:21" x14ac:dyDescent="0.2">
      <c r="A2417" s="6" t="s">
        <v>10748</v>
      </c>
      <c r="B2417" s="6" t="s">
        <v>10713</v>
      </c>
      <c r="C2417" s="6">
        <v>3524009</v>
      </c>
      <c r="D2417" s="6" t="s">
        <v>10756</v>
      </c>
      <c r="E2417" s="6" t="s">
        <v>6606</v>
      </c>
      <c r="F2417" s="6" t="s">
        <v>6402</v>
      </c>
      <c r="G2417" s="6">
        <v>640</v>
      </c>
      <c r="H2417" s="6">
        <v>4871</v>
      </c>
      <c r="I2417" s="6">
        <v>0</v>
      </c>
      <c r="J2417" s="6">
        <v>0</v>
      </c>
      <c r="K2417" s="6">
        <v>0</v>
      </c>
      <c r="L2417" s="6"/>
      <c r="M2417" s="6">
        <v>2022</v>
      </c>
      <c r="N2417" s="6" t="s">
        <v>7745</v>
      </c>
      <c r="O2417" s="6">
        <v>4</v>
      </c>
      <c r="P2417" s="6"/>
      <c r="Q2417" s="6" t="s">
        <v>7733</v>
      </c>
      <c r="R2417" s="6" t="s">
        <v>7734</v>
      </c>
      <c r="S2417" s="6"/>
      <c r="T2417" s="6" t="s">
        <v>4068</v>
      </c>
      <c r="U2417">
        <f t="shared" si="37"/>
        <v>6</v>
      </c>
    </row>
    <row r="2418" spans="1:21" x14ac:dyDescent="0.2">
      <c r="A2418" s="6" t="s">
        <v>10748</v>
      </c>
      <c r="B2418" s="6" t="s">
        <v>10713</v>
      </c>
      <c r="C2418" s="6">
        <v>3524009</v>
      </c>
      <c r="D2418" s="6" t="s">
        <v>10757</v>
      </c>
      <c r="E2418" s="6" t="s">
        <v>10758</v>
      </c>
      <c r="F2418" s="6" t="s">
        <v>6402</v>
      </c>
      <c r="G2418" s="6">
        <v>377</v>
      </c>
      <c r="H2418" s="6">
        <v>4871</v>
      </c>
      <c r="I2418" s="6">
        <v>0</v>
      </c>
      <c r="J2418" s="6">
        <v>0</v>
      </c>
      <c r="K2418" s="6">
        <v>0</v>
      </c>
      <c r="L2418" s="6"/>
      <c r="M2418" s="6">
        <v>2022</v>
      </c>
      <c r="N2418" s="6" t="s">
        <v>7745</v>
      </c>
      <c r="O2418" s="6">
        <v>4</v>
      </c>
      <c r="P2418" s="6"/>
      <c r="Q2418" s="6" t="s">
        <v>7733</v>
      </c>
      <c r="R2418" s="6" t="s">
        <v>7734</v>
      </c>
      <c r="S2418" s="6"/>
      <c r="T2418" s="6" t="s">
        <v>4069</v>
      </c>
      <c r="U2418">
        <f t="shared" si="37"/>
        <v>5</v>
      </c>
    </row>
    <row r="2419" spans="1:21" x14ac:dyDescent="0.2">
      <c r="A2419" s="6" t="s">
        <v>10748</v>
      </c>
      <c r="B2419" s="6" t="s">
        <v>10713</v>
      </c>
      <c r="C2419" s="6">
        <v>3524009</v>
      </c>
      <c r="D2419" s="6" t="s">
        <v>10759</v>
      </c>
      <c r="E2419" s="6" t="s">
        <v>10760</v>
      </c>
      <c r="F2419" s="6" t="s">
        <v>6402</v>
      </c>
      <c r="G2419" s="6">
        <v>505</v>
      </c>
      <c r="H2419" s="6">
        <v>4871</v>
      </c>
      <c r="I2419" s="6">
        <v>0</v>
      </c>
      <c r="J2419" s="6">
        <v>0</v>
      </c>
      <c r="K2419" s="6">
        <v>0</v>
      </c>
      <c r="L2419" s="6"/>
      <c r="M2419" s="6">
        <v>2022</v>
      </c>
      <c r="N2419" s="6" t="s">
        <v>7745</v>
      </c>
      <c r="O2419" s="6">
        <v>4</v>
      </c>
      <c r="P2419" s="6"/>
      <c r="Q2419" s="6" t="s">
        <v>7733</v>
      </c>
      <c r="R2419" s="6" t="s">
        <v>7734</v>
      </c>
      <c r="S2419" s="6"/>
      <c r="T2419" s="6" t="s">
        <v>4070</v>
      </c>
      <c r="U2419">
        <f t="shared" si="37"/>
        <v>4</v>
      </c>
    </row>
    <row r="2420" spans="1:21" x14ac:dyDescent="0.2">
      <c r="A2420" s="6" t="s">
        <v>10748</v>
      </c>
      <c r="B2420" s="6" t="s">
        <v>10713</v>
      </c>
      <c r="C2420" s="6">
        <v>3524009</v>
      </c>
      <c r="D2420" s="6" t="s">
        <v>10761</v>
      </c>
      <c r="E2420" s="6" t="s">
        <v>10046</v>
      </c>
      <c r="F2420" s="6" t="s">
        <v>6402</v>
      </c>
      <c r="G2420" s="6">
        <v>55</v>
      </c>
      <c r="H2420" s="6">
        <v>4871</v>
      </c>
      <c r="I2420" s="6">
        <v>0</v>
      </c>
      <c r="J2420" s="6">
        <v>0</v>
      </c>
      <c r="K2420" s="6">
        <v>0</v>
      </c>
      <c r="L2420" s="6"/>
      <c r="M2420" s="6">
        <v>2022</v>
      </c>
      <c r="N2420" s="6" t="s">
        <v>7745</v>
      </c>
      <c r="O2420" s="6">
        <v>4</v>
      </c>
      <c r="P2420" s="6"/>
      <c r="Q2420" s="6" t="s">
        <v>7733</v>
      </c>
      <c r="R2420" s="6" t="s">
        <v>7734</v>
      </c>
      <c r="S2420" s="6"/>
      <c r="T2420" s="6" t="s">
        <v>20097</v>
      </c>
      <c r="U2420">
        <f t="shared" si="37"/>
        <v>3</v>
      </c>
    </row>
    <row r="2421" spans="1:21" x14ac:dyDescent="0.2">
      <c r="A2421" s="6" t="s">
        <v>10748</v>
      </c>
      <c r="B2421" s="6" t="s">
        <v>10713</v>
      </c>
      <c r="C2421" s="6">
        <v>3524009</v>
      </c>
      <c r="D2421" s="6" t="s">
        <v>10762</v>
      </c>
      <c r="E2421" s="6" t="s">
        <v>10763</v>
      </c>
      <c r="F2421" s="6" t="s">
        <v>6402</v>
      </c>
      <c r="G2421" s="6">
        <v>179</v>
      </c>
      <c r="H2421" s="6">
        <v>4871</v>
      </c>
      <c r="I2421" s="6">
        <v>0</v>
      </c>
      <c r="J2421" s="6">
        <v>0</v>
      </c>
      <c r="K2421" s="6">
        <v>0</v>
      </c>
      <c r="L2421" s="6"/>
      <c r="M2421" s="6">
        <v>2022</v>
      </c>
      <c r="N2421" s="6" t="s">
        <v>7745</v>
      </c>
      <c r="O2421" s="6">
        <v>4</v>
      </c>
      <c r="P2421" s="6"/>
      <c r="Q2421" s="6" t="s">
        <v>7733</v>
      </c>
      <c r="R2421" s="6" t="s">
        <v>7734</v>
      </c>
      <c r="S2421" s="6"/>
      <c r="T2421" s="6" t="s">
        <v>20098</v>
      </c>
      <c r="U2421">
        <f t="shared" si="37"/>
        <v>2</v>
      </c>
    </row>
    <row r="2422" spans="1:21" x14ac:dyDescent="0.2">
      <c r="A2422" s="6" t="s">
        <v>10748</v>
      </c>
      <c r="B2422" s="6" t="s">
        <v>10713</v>
      </c>
      <c r="C2422" s="6">
        <v>3524009</v>
      </c>
      <c r="D2422" s="6" t="s">
        <v>6525</v>
      </c>
      <c r="E2422" s="6" t="s">
        <v>7284</v>
      </c>
      <c r="F2422" s="6" t="s">
        <v>6402</v>
      </c>
      <c r="G2422" s="6">
        <v>1041</v>
      </c>
      <c r="H2422" s="6">
        <v>4871</v>
      </c>
      <c r="I2422" s="6">
        <v>0</v>
      </c>
      <c r="J2422" s="6">
        <v>1</v>
      </c>
      <c r="K2422" s="6">
        <v>0</v>
      </c>
      <c r="L2422" s="6"/>
      <c r="M2422" s="6">
        <v>2022</v>
      </c>
      <c r="N2422" s="6" t="s">
        <v>7745</v>
      </c>
      <c r="O2422" s="6">
        <v>4</v>
      </c>
      <c r="P2422" s="6"/>
      <c r="Q2422" s="6" t="s">
        <v>7733</v>
      </c>
      <c r="R2422" s="6" t="s">
        <v>7734</v>
      </c>
      <c r="S2422" s="6"/>
      <c r="T2422" s="6" t="s">
        <v>4045</v>
      </c>
      <c r="U2422">
        <f t="shared" si="37"/>
        <v>1</v>
      </c>
    </row>
    <row r="2423" spans="1:21" x14ac:dyDescent="0.2">
      <c r="A2423" s="6" t="s">
        <v>10764</v>
      </c>
      <c r="B2423" s="6" t="s">
        <v>10765</v>
      </c>
      <c r="C2423" s="6">
        <v>3531030</v>
      </c>
      <c r="D2423" s="6" t="s">
        <v>6874</v>
      </c>
      <c r="E2423" s="6" t="s">
        <v>10766</v>
      </c>
      <c r="F2423" s="6" t="s">
        <v>6402</v>
      </c>
      <c r="G2423" s="6">
        <v>1621</v>
      </c>
      <c r="H2423" s="6">
        <v>2798</v>
      </c>
      <c r="I2423" s="6">
        <v>1</v>
      </c>
      <c r="J2423" s="6">
        <v>1</v>
      </c>
      <c r="K2423" s="6">
        <v>0</v>
      </c>
      <c r="L2423" s="6"/>
      <c r="M2423" s="6">
        <v>2022</v>
      </c>
      <c r="N2423" s="6" t="s">
        <v>7732</v>
      </c>
      <c r="O2423" s="6">
        <v>99</v>
      </c>
      <c r="P2423" s="6"/>
      <c r="Q2423" s="6" t="s">
        <v>7733</v>
      </c>
      <c r="R2423" s="6" t="s">
        <v>7734</v>
      </c>
      <c r="S2423" s="6"/>
      <c r="T2423" s="6" t="s">
        <v>1116</v>
      </c>
      <c r="U2423">
        <f t="shared" si="37"/>
        <v>2</v>
      </c>
    </row>
    <row r="2424" spans="1:21" x14ac:dyDescent="0.2">
      <c r="A2424" s="6" t="s">
        <v>10764</v>
      </c>
      <c r="B2424" s="6" t="s">
        <v>10765</v>
      </c>
      <c r="C2424" s="6">
        <v>3531030</v>
      </c>
      <c r="D2424" s="6" t="s">
        <v>6708</v>
      </c>
      <c r="E2424" s="6" t="s">
        <v>10767</v>
      </c>
      <c r="F2424" s="6" t="s">
        <v>6402</v>
      </c>
      <c r="G2424" s="6">
        <v>1177</v>
      </c>
      <c r="H2424" s="6">
        <v>2798</v>
      </c>
      <c r="I2424" s="6">
        <v>0</v>
      </c>
      <c r="J2424" s="6">
        <v>0</v>
      </c>
      <c r="K2424" s="6">
        <v>0</v>
      </c>
      <c r="L2424" s="6"/>
      <c r="M2424" s="6">
        <v>2022</v>
      </c>
      <c r="N2424" s="6" t="s">
        <v>7732</v>
      </c>
      <c r="O2424" s="6">
        <v>99</v>
      </c>
      <c r="P2424" s="6"/>
      <c r="Q2424" s="6" t="s">
        <v>7733</v>
      </c>
      <c r="R2424" s="6" t="s">
        <v>7734</v>
      </c>
      <c r="S2424" s="6"/>
      <c r="T2424" s="6" t="s">
        <v>1117</v>
      </c>
      <c r="U2424">
        <f t="shared" si="37"/>
        <v>1</v>
      </c>
    </row>
    <row r="2425" spans="1:21" x14ac:dyDescent="0.2">
      <c r="A2425" s="6" t="s">
        <v>10768</v>
      </c>
      <c r="B2425" s="6" t="s">
        <v>10765</v>
      </c>
      <c r="C2425" s="6">
        <v>3531030</v>
      </c>
      <c r="D2425" s="6" t="s">
        <v>7485</v>
      </c>
      <c r="E2425" s="6" t="s">
        <v>10769</v>
      </c>
      <c r="F2425" s="6" t="s">
        <v>6402</v>
      </c>
      <c r="G2425" s="6">
        <v>0</v>
      </c>
      <c r="H2425" s="6"/>
      <c r="I2425" s="6">
        <v>1</v>
      </c>
      <c r="J2425" s="6">
        <v>1</v>
      </c>
      <c r="K2425" s="6">
        <v>1</v>
      </c>
      <c r="L2425" s="6"/>
      <c r="M2425" s="6">
        <v>2022</v>
      </c>
      <c r="N2425" s="6" t="s">
        <v>7770</v>
      </c>
      <c r="O2425" s="6">
        <v>99</v>
      </c>
      <c r="P2425" s="6"/>
      <c r="Q2425" s="6" t="s">
        <v>7733</v>
      </c>
      <c r="R2425" s="6" t="s">
        <v>7734</v>
      </c>
      <c r="S2425" s="6"/>
      <c r="T2425" s="6" t="s">
        <v>4804</v>
      </c>
      <c r="U2425">
        <f t="shared" si="37"/>
        <v>1</v>
      </c>
    </row>
    <row r="2426" spans="1:21" x14ac:dyDescent="0.2">
      <c r="A2426" s="6" t="s">
        <v>10770</v>
      </c>
      <c r="B2426" s="6" t="s">
        <v>10765</v>
      </c>
      <c r="C2426" s="6">
        <v>3531030</v>
      </c>
      <c r="D2426" s="6" t="s">
        <v>6871</v>
      </c>
      <c r="E2426" s="6" t="s">
        <v>10771</v>
      </c>
      <c r="F2426" s="6" t="s">
        <v>6402</v>
      </c>
      <c r="G2426" s="6">
        <v>457</v>
      </c>
      <c r="H2426" s="6">
        <v>706</v>
      </c>
      <c r="I2426" s="6">
        <v>1</v>
      </c>
      <c r="J2426" s="6">
        <v>1</v>
      </c>
      <c r="K2426" s="6">
        <v>0</v>
      </c>
      <c r="L2426" s="6"/>
      <c r="M2426" s="6">
        <v>2022</v>
      </c>
      <c r="N2426" s="6" t="s">
        <v>7745</v>
      </c>
      <c r="O2426" s="6" t="s">
        <v>10772</v>
      </c>
      <c r="P2426" s="6"/>
      <c r="Q2426" s="6" t="s">
        <v>7733</v>
      </c>
      <c r="R2426" s="6" t="s">
        <v>7734</v>
      </c>
      <c r="S2426" s="6"/>
      <c r="T2426" s="6" t="s">
        <v>4803</v>
      </c>
      <c r="U2426">
        <f t="shared" si="37"/>
        <v>2</v>
      </c>
    </row>
    <row r="2427" spans="1:21" x14ac:dyDescent="0.2">
      <c r="A2427" s="6" t="s">
        <v>10770</v>
      </c>
      <c r="B2427" s="6" t="s">
        <v>10765</v>
      </c>
      <c r="C2427" s="6">
        <v>3531030</v>
      </c>
      <c r="D2427" s="6" t="s">
        <v>7169</v>
      </c>
      <c r="E2427" s="6" t="s">
        <v>6544</v>
      </c>
      <c r="F2427" s="6" t="s">
        <v>6402</v>
      </c>
      <c r="G2427" s="6">
        <v>249</v>
      </c>
      <c r="H2427" s="6">
        <v>706</v>
      </c>
      <c r="I2427" s="6">
        <v>0</v>
      </c>
      <c r="J2427" s="6">
        <v>0</v>
      </c>
      <c r="K2427" s="6">
        <v>0</v>
      </c>
      <c r="L2427" s="6"/>
      <c r="M2427" s="6">
        <v>2022</v>
      </c>
      <c r="N2427" s="6" t="s">
        <v>7745</v>
      </c>
      <c r="O2427" s="6" t="s">
        <v>10772</v>
      </c>
      <c r="P2427" s="6"/>
      <c r="Q2427" s="6" t="s">
        <v>7733</v>
      </c>
      <c r="R2427" s="6" t="s">
        <v>7734</v>
      </c>
      <c r="S2427" s="6"/>
      <c r="T2427" s="6" t="s">
        <v>4805</v>
      </c>
      <c r="U2427">
        <f t="shared" si="37"/>
        <v>1</v>
      </c>
    </row>
    <row r="2428" spans="1:21" x14ac:dyDescent="0.2">
      <c r="A2428" s="6" t="s">
        <v>10773</v>
      </c>
      <c r="B2428" s="6" t="s">
        <v>10765</v>
      </c>
      <c r="C2428" s="6">
        <v>3531030</v>
      </c>
      <c r="D2428" s="6" t="s">
        <v>10774</v>
      </c>
      <c r="E2428" s="6" t="s">
        <v>10775</v>
      </c>
      <c r="F2428" s="6" t="s">
        <v>6402</v>
      </c>
      <c r="G2428" s="6">
        <v>117</v>
      </c>
      <c r="H2428" s="6">
        <v>581</v>
      </c>
      <c r="I2428" s="6">
        <v>0</v>
      </c>
      <c r="J2428" s="6">
        <v>0</v>
      </c>
      <c r="K2428" s="6">
        <v>0</v>
      </c>
      <c r="L2428" s="6"/>
      <c r="M2428" s="6">
        <v>2022</v>
      </c>
      <c r="N2428" s="6" t="s">
        <v>7745</v>
      </c>
      <c r="O2428" s="6" t="s">
        <v>10776</v>
      </c>
      <c r="P2428" s="6"/>
      <c r="Q2428" s="6" t="s">
        <v>7733</v>
      </c>
      <c r="R2428" s="6" t="s">
        <v>7734</v>
      </c>
      <c r="S2428" s="6"/>
      <c r="T2428" s="6" t="s">
        <v>4806</v>
      </c>
      <c r="U2428">
        <f t="shared" si="37"/>
        <v>2</v>
      </c>
    </row>
    <row r="2429" spans="1:21" x14ac:dyDescent="0.2">
      <c r="A2429" s="6" t="s">
        <v>10773</v>
      </c>
      <c r="B2429" s="6" t="s">
        <v>10765</v>
      </c>
      <c r="C2429" s="6">
        <v>3531030</v>
      </c>
      <c r="D2429" s="6" t="s">
        <v>8550</v>
      </c>
      <c r="E2429" s="6" t="s">
        <v>6544</v>
      </c>
      <c r="F2429" s="6" t="s">
        <v>6402</v>
      </c>
      <c r="G2429" s="6">
        <v>464</v>
      </c>
      <c r="H2429" s="6">
        <v>581</v>
      </c>
      <c r="I2429" s="6">
        <v>1</v>
      </c>
      <c r="J2429" s="6">
        <v>1</v>
      </c>
      <c r="K2429" s="6">
        <v>0</v>
      </c>
      <c r="L2429" s="6"/>
      <c r="M2429" s="6">
        <v>2022</v>
      </c>
      <c r="N2429" s="6" t="s">
        <v>7745</v>
      </c>
      <c r="O2429" s="6" t="s">
        <v>10776</v>
      </c>
      <c r="P2429" s="6"/>
      <c r="Q2429" s="6" t="s">
        <v>7733</v>
      </c>
      <c r="R2429" s="6" t="s">
        <v>7734</v>
      </c>
      <c r="S2429" s="6"/>
      <c r="T2429" s="6" t="s">
        <v>4801</v>
      </c>
      <c r="U2429">
        <f t="shared" si="37"/>
        <v>1</v>
      </c>
    </row>
    <row r="2430" spans="1:21" x14ac:dyDescent="0.2">
      <c r="A2430" s="6" t="s">
        <v>10777</v>
      </c>
      <c r="B2430" s="6" t="s">
        <v>10765</v>
      </c>
      <c r="C2430" s="6">
        <v>3531030</v>
      </c>
      <c r="D2430" s="6" t="s">
        <v>7332</v>
      </c>
      <c r="E2430" s="6" t="s">
        <v>6897</v>
      </c>
      <c r="F2430" s="6" t="s">
        <v>6402</v>
      </c>
      <c r="G2430" s="6">
        <v>64</v>
      </c>
      <c r="H2430" s="6">
        <v>370</v>
      </c>
      <c r="I2430" s="6">
        <v>0</v>
      </c>
      <c r="J2430" s="6">
        <v>0</v>
      </c>
      <c r="K2430" s="6">
        <v>0</v>
      </c>
      <c r="L2430" s="6"/>
      <c r="M2430" s="6">
        <v>2022</v>
      </c>
      <c r="N2430" s="6" t="s">
        <v>7745</v>
      </c>
      <c r="O2430" s="6" t="s">
        <v>10778</v>
      </c>
      <c r="P2430" s="6"/>
      <c r="Q2430" s="6" t="s">
        <v>7733</v>
      </c>
      <c r="R2430" s="6" t="s">
        <v>7734</v>
      </c>
      <c r="S2430" s="6"/>
      <c r="T2430" s="6" t="s">
        <v>4807</v>
      </c>
      <c r="U2430">
        <f t="shared" si="37"/>
        <v>2</v>
      </c>
    </row>
    <row r="2431" spans="1:21" x14ac:dyDescent="0.2">
      <c r="A2431" s="6" t="s">
        <v>10777</v>
      </c>
      <c r="B2431" s="6" t="s">
        <v>10765</v>
      </c>
      <c r="C2431" s="6">
        <v>3531030</v>
      </c>
      <c r="D2431" s="6" t="s">
        <v>6573</v>
      </c>
      <c r="E2431" s="6" t="s">
        <v>7575</v>
      </c>
      <c r="F2431" s="6" t="s">
        <v>6402</v>
      </c>
      <c r="G2431" s="6">
        <v>306</v>
      </c>
      <c r="H2431" s="6">
        <v>370</v>
      </c>
      <c r="I2431" s="6">
        <v>1</v>
      </c>
      <c r="J2431" s="6">
        <v>1</v>
      </c>
      <c r="K2431" s="6">
        <v>0</v>
      </c>
      <c r="L2431" s="6"/>
      <c r="M2431" s="6">
        <v>2022</v>
      </c>
      <c r="N2431" s="6" t="s">
        <v>7745</v>
      </c>
      <c r="O2431" s="6" t="s">
        <v>10778</v>
      </c>
      <c r="P2431" s="6"/>
      <c r="Q2431" s="6" t="s">
        <v>7733</v>
      </c>
      <c r="R2431" s="6" t="s">
        <v>7734</v>
      </c>
      <c r="S2431" s="6"/>
      <c r="T2431" s="6" t="s">
        <v>4799</v>
      </c>
      <c r="U2431">
        <f t="shared" si="37"/>
        <v>1</v>
      </c>
    </row>
    <row r="2432" spans="1:21" x14ac:dyDescent="0.2">
      <c r="A2432" s="6" t="s">
        <v>10779</v>
      </c>
      <c r="B2432" s="6" t="s">
        <v>10765</v>
      </c>
      <c r="C2432" s="6">
        <v>3531030</v>
      </c>
      <c r="D2432" s="6" t="s">
        <v>6808</v>
      </c>
      <c r="E2432" s="6" t="s">
        <v>6669</v>
      </c>
      <c r="F2432" s="6" t="s">
        <v>6402</v>
      </c>
      <c r="G2432" s="6">
        <v>169</v>
      </c>
      <c r="H2432" s="6">
        <v>651</v>
      </c>
      <c r="I2432" s="6">
        <v>0</v>
      </c>
      <c r="J2432" s="6">
        <v>0</v>
      </c>
      <c r="K2432" s="6">
        <v>0</v>
      </c>
      <c r="L2432" s="6"/>
      <c r="M2432" s="6">
        <v>2022</v>
      </c>
      <c r="N2432" s="6" t="s">
        <v>7745</v>
      </c>
      <c r="O2432" s="6" t="s">
        <v>10780</v>
      </c>
      <c r="P2432" s="6"/>
      <c r="Q2432" s="6" t="s">
        <v>7733</v>
      </c>
      <c r="R2432" s="6" t="s">
        <v>7734</v>
      </c>
      <c r="S2432" s="6"/>
      <c r="T2432" s="6" t="s">
        <v>4808</v>
      </c>
      <c r="U2432">
        <f t="shared" si="37"/>
        <v>3</v>
      </c>
    </row>
    <row r="2433" spans="1:21" x14ac:dyDescent="0.2">
      <c r="A2433" s="6" t="s">
        <v>10779</v>
      </c>
      <c r="B2433" s="6" t="s">
        <v>10765</v>
      </c>
      <c r="C2433" s="6">
        <v>3531030</v>
      </c>
      <c r="D2433" s="6" t="s">
        <v>8643</v>
      </c>
      <c r="E2433" s="6" t="s">
        <v>10781</v>
      </c>
      <c r="F2433" s="6" t="s">
        <v>6402</v>
      </c>
      <c r="G2433" s="6">
        <v>234</v>
      </c>
      <c r="H2433" s="6">
        <v>651</v>
      </c>
      <c r="I2433" s="6">
        <v>1</v>
      </c>
      <c r="J2433" s="6">
        <v>0</v>
      </c>
      <c r="K2433" s="6">
        <v>0</v>
      </c>
      <c r="L2433" s="6"/>
      <c r="M2433" s="6">
        <v>2022</v>
      </c>
      <c r="N2433" s="6" t="s">
        <v>7745</v>
      </c>
      <c r="O2433" s="6" t="s">
        <v>10780</v>
      </c>
      <c r="P2433" s="6"/>
      <c r="Q2433" s="6" t="s">
        <v>7733</v>
      </c>
      <c r="R2433" s="6" t="s">
        <v>7734</v>
      </c>
      <c r="S2433" s="6"/>
      <c r="T2433" s="6" t="s">
        <v>4809</v>
      </c>
      <c r="U2433">
        <f t="shared" si="37"/>
        <v>2</v>
      </c>
    </row>
    <row r="2434" spans="1:21" x14ac:dyDescent="0.2">
      <c r="A2434" s="6" t="s">
        <v>10779</v>
      </c>
      <c r="B2434" s="6" t="s">
        <v>10765</v>
      </c>
      <c r="C2434" s="6">
        <v>3531030</v>
      </c>
      <c r="D2434" s="6" t="s">
        <v>6527</v>
      </c>
      <c r="E2434" s="6" t="s">
        <v>10782</v>
      </c>
      <c r="F2434" s="6" t="s">
        <v>6402</v>
      </c>
      <c r="G2434" s="6">
        <v>248</v>
      </c>
      <c r="H2434" s="6">
        <v>651</v>
      </c>
      <c r="I2434" s="6">
        <v>0</v>
      </c>
      <c r="J2434" s="6">
        <v>1</v>
      </c>
      <c r="K2434" s="6">
        <v>0</v>
      </c>
      <c r="L2434" s="6"/>
      <c r="M2434" s="6">
        <v>2022</v>
      </c>
      <c r="N2434" s="6" t="s">
        <v>7745</v>
      </c>
      <c r="O2434" s="6" t="s">
        <v>10780</v>
      </c>
      <c r="P2434" s="6"/>
      <c r="Q2434" s="6" t="s">
        <v>7733</v>
      </c>
      <c r="R2434" s="6" t="s">
        <v>7734</v>
      </c>
      <c r="S2434" s="6"/>
      <c r="T2434" s="6" t="s">
        <v>4797</v>
      </c>
      <c r="U2434">
        <f t="shared" si="37"/>
        <v>1</v>
      </c>
    </row>
    <row r="2435" spans="1:21" x14ac:dyDescent="0.2">
      <c r="A2435" s="6" t="s">
        <v>10783</v>
      </c>
      <c r="B2435" s="6" t="s">
        <v>10765</v>
      </c>
      <c r="C2435" s="6">
        <v>3531030</v>
      </c>
      <c r="D2435" s="6" t="s">
        <v>7126</v>
      </c>
      <c r="E2435" s="6" t="s">
        <v>10784</v>
      </c>
      <c r="F2435" s="6" t="s">
        <v>6402</v>
      </c>
      <c r="G2435" s="6">
        <v>44</v>
      </c>
      <c r="H2435" s="6">
        <v>525</v>
      </c>
      <c r="I2435" s="6">
        <v>0</v>
      </c>
      <c r="J2435" s="6">
        <v>0</v>
      </c>
      <c r="K2435" s="6">
        <v>0</v>
      </c>
      <c r="L2435" s="6"/>
      <c r="M2435" s="6">
        <v>2022</v>
      </c>
      <c r="N2435" s="6" t="s">
        <v>7745</v>
      </c>
      <c r="O2435" s="6" t="s">
        <v>10785</v>
      </c>
      <c r="P2435" s="6"/>
      <c r="Q2435" s="6" t="s">
        <v>7733</v>
      </c>
      <c r="R2435" s="6" t="s">
        <v>7734</v>
      </c>
      <c r="S2435" s="6"/>
      <c r="T2435" s="6" t="s">
        <v>4810</v>
      </c>
      <c r="U2435">
        <f t="shared" ref="U2435:U2498" si="38">COUNTIF(A2435:A8735,A2435)</f>
        <v>3</v>
      </c>
    </row>
    <row r="2436" spans="1:21" x14ac:dyDescent="0.2">
      <c r="A2436" s="6" t="s">
        <v>10783</v>
      </c>
      <c r="B2436" s="6" t="s">
        <v>10765</v>
      </c>
      <c r="C2436" s="6">
        <v>3531030</v>
      </c>
      <c r="D2436" s="6" t="s">
        <v>6857</v>
      </c>
      <c r="E2436" s="6" t="s">
        <v>8517</v>
      </c>
      <c r="F2436" s="6" t="s">
        <v>6402</v>
      </c>
      <c r="G2436" s="6">
        <v>294</v>
      </c>
      <c r="H2436" s="6">
        <v>525</v>
      </c>
      <c r="I2436" s="6">
        <v>1</v>
      </c>
      <c r="J2436" s="6">
        <v>1</v>
      </c>
      <c r="K2436" s="6">
        <v>0</v>
      </c>
      <c r="L2436" s="6"/>
      <c r="M2436" s="6">
        <v>2022</v>
      </c>
      <c r="N2436" s="6" t="s">
        <v>7745</v>
      </c>
      <c r="O2436" s="6" t="s">
        <v>10785</v>
      </c>
      <c r="P2436" s="6"/>
      <c r="Q2436" s="6" t="s">
        <v>7733</v>
      </c>
      <c r="R2436" s="6" t="s">
        <v>7734</v>
      </c>
      <c r="S2436" s="6"/>
      <c r="T2436" s="6" t="s">
        <v>4795</v>
      </c>
      <c r="U2436">
        <f t="shared" si="38"/>
        <v>2</v>
      </c>
    </row>
    <row r="2437" spans="1:21" x14ac:dyDescent="0.2">
      <c r="A2437" s="6" t="s">
        <v>10783</v>
      </c>
      <c r="B2437" s="6" t="s">
        <v>10765</v>
      </c>
      <c r="C2437" s="6">
        <v>3531030</v>
      </c>
      <c r="D2437" s="6" t="s">
        <v>10786</v>
      </c>
      <c r="E2437" s="6" t="s">
        <v>10787</v>
      </c>
      <c r="F2437" s="6" t="s">
        <v>6402</v>
      </c>
      <c r="G2437" s="6">
        <v>187</v>
      </c>
      <c r="H2437" s="6">
        <v>525</v>
      </c>
      <c r="I2437" s="6">
        <v>0</v>
      </c>
      <c r="J2437" s="6">
        <v>0</v>
      </c>
      <c r="K2437" s="6">
        <v>0</v>
      </c>
      <c r="L2437" s="6"/>
      <c r="M2437" s="6">
        <v>2022</v>
      </c>
      <c r="N2437" s="6" t="s">
        <v>7745</v>
      </c>
      <c r="O2437" s="6" t="s">
        <v>10785</v>
      </c>
      <c r="P2437" s="6"/>
      <c r="Q2437" s="6" t="s">
        <v>7733</v>
      </c>
      <c r="R2437" s="6" t="s">
        <v>7734</v>
      </c>
      <c r="S2437" s="6"/>
      <c r="T2437" s="6" t="s">
        <v>4811</v>
      </c>
      <c r="U2437">
        <f t="shared" si="38"/>
        <v>1</v>
      </c>
    </row>
    <row r="2438" spans="1:21" x14ac:dyDescent="0.2">
      <c r="A2438" s="6" t="s">
        <v>10788</v>
      </c>
      <c r="B2438" s="6" t="s">
        <v>10789</v>
      </c>
      <c r="C2438" s="6">
        <v>3521005</v>
      </c>
      <c r="D2438" s="6" t="s">
        <v>6821</v>
      </c>
      <c r="E2438" s="6" t="s">
        <v>10790</v>
      </c>
      <c r="F2438" s="6" t="s">
        <v>6402</v>
      </c>
      <c r="G2438" s="6">
        <v>82736</v>
      </c>
      <c r="H2438" s="6">
        <v>105432</v>
      </c>
      <c r="I2438" s="6">
        <v>1</v>
      </c>
      <c r="J2438" s="6">
        <v>1</v>
      </c>
      <c r="K2438" s="6">
        <v>0</v>
      </c>
      <c r="L2438" s="6"/>
      <c r="M2438" s="6">
        <v>2022</v>
      </c>
      <c r="N2438" s="6" t="s">
        <v>7732</v>
      </c>
      <c r="O2438" s="6">
        <v>99</v>
      </c>
      <c r="P2438" s="6"/>
      <c r="Q2438" s="6" t="s">
        <v>7733</v>
      </c>
      <c r="R2438" s="6" t="s">
        <v>7734</v>
      </c>
      <c r="S2438" s="6"/>
      <c r="T2438" s="6" t="s">
        <v>987</v>
      </c>
      <c r="U2438">
        <f t="shared" si="38"/>
        <v>8</v>
      </c>
    </row>
    <row r="2439" spans="1:21" x14ac:dyDescent="0.2">
      <c r="A2439" s="6" t="s">
        <v>10788</v>
      </c>
      <c r="B2439" s="6" t="s">
        <v>10789</v>
      </c>
      <c r="C2439" s="6">
        <v>3521005</v>
      </c>
      <c r="D2439" s="6" t="s">
        <v>6425</v>
      </c>
      <c r="E2439" s="6" t="s">
        <v>6763</v>
      </c>
      <c r="F2439" s="6" t="s">
        <v>6402</v>
      </c>
      <c r="G2439" s="6">
        <v>7202</v>
      </c>
      <c r="H2439" s="6">
        <v>105432</v>
      </c>
      <c r="I2439" s="6">
        <v>0</v>
      </c>
      <c r="J2439" s="6">
        <v>0</v>
      </c>
      <c r="K2439" s="6">
        <v>0</v>
      </c>
      <c r="L2439" s="6"/>
      <c r="M2439" s="6">
        <v>2022</v>
      </c>
      <c r="N2439" s="6" t="s">
        <v>7732</v>
      </c>
      <c r="O2439" s="6">
        <v>99</v>
      </c>
      <c r="P2439" s="6"/>
      <c r="Q2439" s="6" t="s">
        <v>7733</v>
      </c>
      <c r="R2439" s="6" t="s">
        <v>7734</v>
      </c>
      <c r="S2439" s="6"/>
      <c r="T2439" s="6" t="s">
        <v>988</v>
      </c>
      <c r="U2439">
        <f t="shared" si="38"/>
        <v>7</v>
      </c>
    </row>
    <row r="2440" spans="1:21" x14ac:dyDescent="0.2">
      <c r="A2440" s="6" t="s">
        <v>10788</v>
      </c>
      <c r="B2440" s="6" t="s">
        <v>10789</v>
      </c>
      <c r="C2440" s="6">
        <v>3521005</v>
      </c>
      <c r="D2440" s="6" t="s">
        <v>7023</v>
      </c>
      <c r="E2440" s="6" t="s">
        <v>10791</v>
      </c>
      <c r="F2440" s="6" t="s">
        <v>6402</v>
      </c>
      <c r="G2440" s="6">
        <v>4012</v>
      </c>
      <c r="H2440" s="6">
        <v>105432</v>
      </c>
      <c r="I2440" s="6">
        <v>0</v>
      </c>
      <c r="J2440" s="6">
        <v>0</v>
      </c>
      <c r="K2440" s="6">
        <v>0</v>
      </c>
      <c r="L2440" s="6"/>
      <c r="M2440" s="6">
        <v>2022</v>
      </c>
      <c r="N2440" s="6" t="s">
        <v>7732</v>
      </c>
      <c r="O2440" s="6">
        <v>99</v>
      </c>
      <c r="P2440" s="6"/>
      <c r="Q2440" s="6" t="s">
        <v>7733</v>
      </c>
      <c r="R2440" s="6" t="s">
        <v>7734</v>
      </c>
      <c r="S2440" s="6"/>
      <c r="T2440" s="6" t="s">
        <v>989</v>
      </c>
      <c r="U2440">
        <f t="shared" si="38"/>
        <v>6</v>
      </c>
    </row>
    <row r="2441" spans="1:21" x14ac:dyDescent="0.2">
      <c r="A2441" s="6" t="s">
        <v>10788</v>
      </c>
      <c r="B2441" s="6" t="s">
        <v>10789</v>
      </c>
      <c r="C2441" s="6">
        <v>3521005</v>
      </c>
      <c r="D2441" s="6" t="s">
        <v>6822</v>
      </c>
      <c r="E2441" s="6" t="s">
        <v>10792</v>
      </c>
      <c r="F2441" s="6" t="s">
        <v>6402</v>
      </c>
      <c r="G2441" s="6">
        <v>5613</v>
      </c>
      <c r="H2441" s="6">
        <v>105432</v>
      </c>
      <c r="I2441" s="6">
        <v>0</v>
      </c>
      <c r="J2441" s="6">
        <v>0</v>
      </c>
      <c r="K2441" s="6">
        <v>0</v>
      </c>
      <c r="L2441" s="6"/>
      <c r="M2441" s="6">
        <v>2022</v>
      </c>
      <c r="N2441" s="6" t="s">
        <v>7732</v>
      </c>
      <c r="O2441" s="6">
        <v>99</v>
      </c>
      <c r="P2441" s="6"/>
      <c r="Q2441" s="6" t="s">
        <v>7733</v>
      </c>
      <c r="R2441" s="6" t="s">
        <v>7734</v>
      </c>
      <c r="S2441" s="6"/>
      <c r="T2441" s="6" t="s">
        <v>990</v>
      </c>
      <c r="U2441">
        <f t="shared" si="38"/>
        <v>5</v>
      </c>
    </row>
    <row r="2442" spans="1:21" x14ac:dyDescent="0.2">
      <c r="A2442" s="6" t="s">
        <v>10793</v>
      </c>
      <c r="B2442" s="6" t="s">
        <v>10789</v>
      </c>
      <c r="C2442" s="6">
        <v>3521005</v>
      </c>
      <c r="D2442" s="6" t="s">
        <v>6813</v>
      </c>
      <c r="E2442" s="6" t="s">
        <v>10794</v>
      </c>
      <c r="F2442" s="6" t="s">
        <v>6402</v>
      </c>
      <c r="G2442" s="6">
        <v>5552</v>
      </c>
      <c r="H2442" s="6">
        <v>7925</v>
      </c>
      <c r="I2442" s="6">
        <v>1</v>
      </c>
      <c r="J2442" s="6">
        <v>1</v>
      </c>
      <c r="K2442" s="6">
        <v>0</v>
      </c>
      <c r="L2442" s="6"/>
      <c r="M2442" s="6">
        <v>2022</v>
      </c>
      <c r="N2442" s="6" t="s">
        <v>7745</v>
      </c>
      <c r="O2442" s="6">
        <v>1</v>
      </c>
      <c r="P2442" s="6"/>
      <c r="Q2442" s="6" t="s">
        <v>7733</v>
      </c>
      <c r="R2442" s="6" t="s">
        <v>7734</v>
      </c>
      <c r="S2442" s="6"/>
      <c r="T2442" s="6" t="s">
        <v>4097</v>
      </c>
      <c r="U2442">
        <f t="shared" si="38"/>
        <v>3</v>
      </c>
    </row>
    <row r="2443" spans="1:21" x14ac:dyDescent="0.2">
      <c r="A2443" s="6" t="s">
        <v>10793</v>
      </c>
      <c r="B2443" s="6" t="s">
        <v>10789</v>
      </c>
      <c r="C2443" s="6">
        <v>3521005</v>
      </c>
      <c r="D2443" s="6" t="s">
        <v>6857</v>
      </c>
      <c r="E2443" s="6" t="s">
        <v>10795</v>
      </c>
      <c r="F2443" s="6" t="s">
        <v>6402</v>
      </c>
      <c r="G2443" s="6">
        <v>771</v>
      </c>
      <c r="H2443" s="6">
        <v>7925</v>
      </c>
      <c r="I2443" s="6">
        <v>0</v>
      </c>
      <c r="J2443" s="6">
        <v>0</v>
      </c>
      <c r="K2443" s="6">
        <v>0</v>
      </c>
      <c r="L2443" s="6"/>
      <c r="M2443" s="6">
        <v>2022</v>
      </c>
      <c r="N2443" s="6" t="s">
        <v>7745</v>
      </c>
      <c r="O2443" s="6">
        <v>1</v>
      </c>
      <c r="P2443" s="6"/>
      <c r="Q2443" s="6" t="s">
        <v>7733</v>
      </c>
      <c r="R2443" s="6" t="s">
        <v>7734</v>
      </c>
      <c r="S2443" s="6"/>
      <c r="T2443" s="6" t="s">
        <v>4098</v>
      </c>
      <c r="U2443">
        <f t="shared" si="38"/>
        <v>2</v>
      </c>
    </row>
    <row r="2444" spans="1:21" x14ac:dyDescent="0.2">
      <c r="A2444" s="6" t="s">
        <v>10793</v>
      </c>
      <c r="B2444" s="6" t="s">
        <v>10789</v>
      </c>
      <c r="C2444" s="6">
        <v>3521005</v>
      </c>
      <c r="D2444" s="6" t="s">
        <v>6482</v>
      </c>
      <c r="E2444" s="6" t="s">
        <v>10796</v>
      </c>
      <c r="F2444" s="6" t="s">
        <v>6402</v>
      </c>
      <c r="G2444" s="6">
        <v>1602</v>
      </c>
      <c r="H2444" s="6">
        <v>7925</v>
      </c>
      <c r="I2444" s="6">
        <v>0</v>
      </c>
      <c r="J2444" s="6">
        <v>0</v>
      </c>
      <c r="K2444" s="6">
        <v>0</v>
      </c>
      <c r="L2444" s="6"/>
      <c r="M2444" s="6">
        <v>2022</v>
      </c>
      <c r="N2444" s="6" t="s">
        <v>7745</v>
      </c>
      <c r="O2444" s="6">
        <v>1</v>
      </c>
      <c r="P2444" s="6"/>
      <c r="Q2444" s="6" t="s">
        <v>7733</v>
      </c>
      <c r="R2444" s="6" t="s">
        <v>7734</v>
      </c>
      <c r="S2444" s="6"/>
      <c r="T2444" s="6" t="s">
        <v>4099</v>
      </c>
      <c r="U2444">
        <f t="shared" si="38"/>
        <v>1</v>
      </c>
    </row>
    <row r="2445" spans="1:21" x14ac:dyDescent="0.2">
      <c r="A2445" s="6" t="s">
        <v>10797</v>
      </c>
      <c r="B2445" s="6" t="s">
        <v>10789</v>
      </c>
      <c r="C2445" s="6">
        <v>3521005</v>
      </c>
      <c r="D2445" s="6" t="s">
        <v>6548</v>
      </c>
      <c r="E2445" s="6" t="s">
        <v>7118</v>
      </c>
      <c r="F2445" s="6" t="s">
        <v>6402</v>
      </c>
      <c r="G2445" s="6">
        <v>499</v>
      </c>
      <c r="H2445" s="6">
        <v>9078</v>
      </c>
      <c r="I2445" s="6">
        <v>0</v>
      </c>
      <c r="J2445" s="6">
        <v>0</v>
      </c>
      <c r="K2445" s="6">
        <v>0</v>
      </c>
      <c r="L2445" s="6"/>
      <c r="M2445" s="6">
        <v>2022</v>
      </c>
      <c r="N2445" s="6" t="s">
        <v>7745</v>
      </c>
      <c r="O2445" s="6">
        <v>2</v>
      </c>
      <c r="P2445" s="6"/>
      <c r="Q2445" s="6" t="s">
        <v>7733</v>
      </c>
      <c r="R2445" s="6" t="s">
        <v>7734</v>
      </c>
      <c r="S2445" s="6"/>
      <c r="T2445" s="6" t="s">
        <v>4100</v>
      </c>
      <c r="U2445">
        <f t="shared" si="38"/>
        <v>8</v>
      </c>
    </row>
    <row r="2446" spans="1:21" x14ac:dyDescent="0.2">
      <c r="A2446" s="6" t="s">
        <v>10797</v>
      </c>
      <c r="B2446" s="6" t="s">
        <v>10789</v>
      </c>
      <c r="C2446" s="6">
        <v>3521005</v>
      </c>
      <c r="D2446" s="6" t="s">
        <v>10798</v>
      </c>
      <c r="E2446" s="6" t="s">
        <v>10799</v>
      </c>
      <c r="F2446" s="6" t="s">
        <v>6402</v>
      </c>
      <c r="G2446" s="6">
        <v>1524</v>
      </c>
      <c r="H2446" s="6">
        <v>9078</v>
      </c>
      <c r="I2446" s="6">
        <v>0</v>
      </c>
      <c r="J2446" s="6">
        <v>0</v>
      </c>
      <c r="K2446" s="6">
        <v>0</v>
      </c>
      <c r="L2446" s="6"/>
      <c r="M2446" s="6">
        <v>2022</v>
      </c>
      <c r="N2446" s="6" t="s">
        <v>7745</v>
      </c>
      <c r="O2446" s="6">
        <v>2</v>
      </c>
      <c r="P2446" s="6"/>
      <c r="Q2446" s="6" t="s">
        <v>7733</v>
      </c>
      <c r="R2446" s="6" t="s">
        <v>7734</v>
      </c>
      <c r="S2446" s="6"/>
      <c r="T2446" s="6" t="s">
        <v>4101</v>
      </c>
      <c r="U2446">
        <f t="shared" si="38"/>
        <v>7</v>
      </c>
    </row>
    <row r="2447" spans="1:21" x14ac:dyDescent="0.2">
      <c r="A2447" s="6" t="s">
        <v>10797</v>
      </c>
      <c r="B2447" s="6" t="s">
        <v>10789</v>
      </c>
      <c r="C2447" s="6">
        <v>3521005</v>
      </c>
      <c r="D2447" s="6" t="s">
        <v>10730</v>
      </c>
      <c r="E2447" s="6" t="s">
        <v>10800</v>
      </c>
      <c r="F2447" s="6" t="s">
        <v>6402</v>
      </c>
      <c r="G2447" s="6">
        <v>148</v>
      </c>
      <c r="H2447" s="6">
        <v>9078</v>
      </c>
      <c r="I2447" s="6">
        <v>0</v>
      </c>
      <c r="J2447" s="6">
        <v>0</v>
      </c>
      <c r="K2447" s="6">
        <v>0</v>
      </c>
      <c r="L2447" s="6"/>
      <c r="M2447" s="6">
        <v>2022</v>
      </c>
      <c r="N2447" s="6" t="s">
        <v>7745</v>
      </c>
      <c r="O2447" s="6">
        <v>2</v>
      </c>
      <c r="P2447" s="6"/>
      <c r="Q2447" s="6" t="s">
        <v>7733</v>
      </c>
      <c r="R2447" s="6" t="s">
        <v>7734</v>
      </c>
      <c r="S2447" s="6"/>
      <c r="T2447" s="6" t="s">
        <v>4102</v>
      </c>
      <c r="U2447">
        <f t="shared" si="38"/>
        <v>6</v>
      </c>
    </row>
    <row r="2448" spans="1:21" x14ac:dyDescent="0.2">
      <c r="A2448" s="6" t="s">
        <v>10797</v>
      </c>
      <c r="B2448" s="6" t="s">
        <v>10789</v>
      </c>
      <c r="C2448" s="6">
        <v>3521005</v>
      </c>
      <c r="D2448" s="6" t="s">
        <v>6490</v>
      </c>
      <c r="E2448" s="6" t="s">
        <v>10801</v>
      </c>
      <c r="F2448" s="6" t="s">
        <v>6402</v>
      </c>
      <c r="G2448" s="6">
        <v>2559</v>
      </c>
      <c r="H2448" s="6">
        <v>9078</v>
      </c>
      <c r="I2448" s="6">
        <v>0</v>
      </c>
      <c r="J2448" s="6">
        <v>0</v>
      </c>
      <c r="K2448" s="6">
        <v>0</v>
      </c>
      <c r="L2448" s="6"/>
      <c r="M2448" s="6">
        <v>2022</v>
      </c>
      <c r="N2448" s="6" t="s">
        <v>7745</v>
      </c>
      <c r="O2448" s="6">
        <v>2</v>
      </c>
      <c r="P2448" s="6"/>
      <c r="Q2448" s="6" t="s">
        <v>7733</v>
      </c>
      <c r="R2448" s="6" t="s">
        <v>7734</v>
      </c>
      <c r="S2448" s="6"/>
      <c r="T2448" s="6" t="s">
        <v>4103</v>
      </c>
      <c r="U2448">
        <f t="shared" si="38"/>
        <v>5</v>
      </c>
    </row>
    <row r="2449" spans="1:21" x14ac:dyDescent="0.2">
      <c r="A2449" s="6" t="s">
        <v>10797</v>
      </c>
      <c r="B2449" s="6" t="s">
        <v>10789</v>
      </c>
      <c r="C2449" s="6">
        <v>3521005</v>
      </c>
      <c r="D2449" s="6" t="s">
        <v>7379</v>
      </c>
      <c r="E2449" s="6" t="s">
        <v>10802</v>
      </c>
      <c r="F2449" s="6" t="s">
        <v>6402</v>
      </c>
      <c r="G2449" s="6">
        <v>3733</v>
      </c>
      <c r="H2449" s="6">
        <v>9078</v>
      </c>
      <c r="I2449" s="6">
        <v>0</v>
      </c>
      <c r="J2449" s="6">
        <v>1</v>
      </c>
      <c r="K2449" s="6">
        <v>0</v>
      </c>
      <c r="L2449" s="6"/>
      <c r="M2449" s="6">
        <v>2022</v>
      </c>
      <c r="N2449" s="6" t="s">
        <v>7745</v>
      </c>
      <c r="O2449" s="6">
        <v>2</v>
      </c>
      <c r="P2449" s="6"/>
      <c r="Q2449" s="6" t="s">
        <v>7733</v>
      </c>
      <c r="R2449" s="6" t="s">
        <v>7734</v>
      </c>
      <c r="S2449" s="6"/>
      <c r="T2449" s="6" t="s">
        <v>4096</v>
      </c>
      <c r="U2449">
        <f t="shared" si="38"/>
        <v>4</v>
      </c>
    </row>
    <row r="2450" spans="1:21" x14ac:dyDescent="0.2">
      <c r="A2450" s="6" t="s">
        <v>10803</v>
      </c>
      <c r="B2450" s="6" t="s">
        <v>10789</v>
      </c>
      <c r="C2450" s="6">
        <v>3521005</v>
      </c>
      <c r="D2450" s="6" t="s">
        <v>6548</v>
      </c>
      <c r="E2450" s="6" t="s">
        <v>10804</v>
      </c>
      <c r="F2450" s="6" t="s">
        <v>6402</v>
      </c>
      <c r="G2450" s="6">
        <v>6767</v>
      </c>
      <c r="H2450" s="6">
        <v>9360</v>
      </c>
      <c r="I2450" s="6">
        <v>1</v>
      </c>
      <c r="J2450" s="6">
        <v>1</v>
      </c>
      <c r="K2450" s="6">
        <v>0</v>
      </c>
      <c r="L2450" s="6"/>
      <c r="M2450" s="6">
        <v>2022</v>
      </c>
      <c r="N2450" s="6" t="s">
        <v>7745</v>
      </c>
      <c r="O2450" s="6">
        <v>3</v>
      </c>
      <c r="P2450" s="6"/>
      <c r="Q2450" s="6" t="s">
        <v>7733</v>
      </c>
      <c r="R2450" s="6" t="s">
        <v>7734</v>
      </c>
      <c r="S2450" s="6"/>
      <c r="T2450" s="6" t="s">
        <v>4095</v>
      </c>
      <c r="U2450">
        <f t="shared" si="38"/>
        <v>6</v>
      </c>
    </row>
    <row r="2451" spans="1:21" x14ac:dyDescent="0.2">
      <c r="A2451" s="6" t="s">
        <v>10805</v>
      </c>
      <c r="B2451" s="6" t="s">
        <v>10789</v>
      </c>
      <c r="C2451" s="6">
        <v>3521005</v>
      </c>
      <c r="D2451" s="6" t="s">
        <v>6859</v>
      </c>
      <c r="E2451" s="6" t="s">
        <v>10806</v>
      </c>
      <c r="F2451" s="6" t="s">
        <v>6402</v>
      </c>
      <c r="G2451" s="6">
        <v>1086</v>
      </c>
      <c r="H2451" s="6">
        <v>8476</v>
      </c>
      <c r="I2451" s="6">
        <v>0</v>
      </c>
      <c r="J2451" s="6">
        <v>0</v>
      </c>
      <c r="K2451" s="6">
        <v>0</v>
      </c>
      <c r="L2451" s="6"/>
      <c r="M2451" s="6">
        <v>2022</v>
      </c>
      <c r="N2451" s="6" t="s">
        <v>7745</v>
      </c>
      <c r="O2451" s="6">
        <v>4</v>
      </c>
      <c r="P2451" s="6"/>
      <c r="Q2451" s="6" t="s">
        <v>7733</v>
      </c>
      <c r="R2451" s="6" t="s">
        <v>7734</v>
      </c>
      <c r="S2451" s="6"/>
      <c r="T2451" s="6" t="s">
        <v>4104</v>
      </c>
      <c r="U2451">
        <f t="shared" si="38"/>
        <v>3</v>
      </c>
    </row>
    <row r="2452" spans="1:21" x14ac:dyDescent="0.2">
      <c r="A2452" s="6" t="s">
        <v>10805</v>
      </c>
      <c r="B2452" s="6" t="s">
        <v>10789</v>
      </c>
      <c r="C2452" s="6">
        <v>3521005</v>
      </c>
      <c r="D2452" s="6" t="s">
        <v>6434</v>
      </c>
      <c r="E2452" s="6" t="s">
        <v>10807</v>
      </c>
      <c r="F2452" s="6" t="s">
        <v>6402</v>
      </c>
      <c r="G2452" s="6">
        <v>5748</v>
      </c>
      <c r="H2452" s="6">
        <v>8476</v>
      </c>
      <c r="I2452" s="6">
        <v>1</v>
      </c>
      <c r="J2452" s="6">
        <v>1</v>
      </c>
      <c r="K2452" s="6">
        <v>0</v>
      </c>
      <c r="L2452" s="6"/>
      <c r="M2452" s="6">
        <v>2022</v>
      </c>
      <c r="N2452" s="6" t="s">
        <v>7745</v>
      </c>
      <c r="O2452" s="6">
        <v>4</v>
      </c>
      <c r="P2452" s="6"/>
      <c r="Q2452" s="6" t="s">
        <v>7733</v>
      </c>
      <c r="R2452" s="6" t="s">
        <v>7734</v>
      </c>
      <c r="S2452" s="6"/>
      <c r="T2452" s="6" t="s">
        <v>4094</v>
      </c>
      <c r="U2452">
        <f t="shared" si="38"/>
        <v>2</v>
      </c>
    </row>
    <row r="2453" spans="1:21" x14ac:dyDescent="0.2">
      <c r="A2453" s="6" t="s">
        <v>10805</v>
      </c>
      <c r="B2453" s="6" t="s">
        <v>10789</v>
      </c>
      <c r="C2453" s="6">
        <v>3521005</v>
      </c>
      <c r="D2453" s="6" t="s">
        <v>10808</v>
      </c>
      <c r="E2453" s="6" t="s">
        <v>10809</v>
      </c>
      <c r="F2453" s="6" t="s">
        <v>6402</v>
      </c>
      <c r="G2453" s="6">
        <v>1642</v>
      </c>
      <c r="H2453" s="6">
        <v>8476</v>
      </c>
      <c r="I2453" s="6">
        <v>0</v>
      </c>
      <c r="J2453" s="6">
        <v>0</v>
      </c>
      <c r="K2453" s="6">
        <v>0</v>
      </c>
      <c r="L2453" s="6"/>
      <c r="M2453" s="6">
        <v>2022</v>
      </c>
      <c r="N2453" s="6" t="s">
        <v>7745</v>
      </c>
      <c r="O2453" s="6">
        <v>4</v>
      </c>
      <c r="P2453" s="6"/>
      <c r="Q2453" s="6" t="s">
        <v>7733</v>
      </c>
      <c r="R2453" s="6" t="s">
        <v>7734</v>
      </c>
      <c r="S2453" s="6"/>
      <c r="T2453" s="6" t="s">
        <v>4105</v>
      </c>
      <c r="U2453">
        <f t="shared" si="38"/>
        <v>1</v>
      </c>
    </row>
    <row r="2454" spans="1:21" x14ac:dyDescent="0.2">
      <c r="A2454" s="6" t="s">
        <v>10810</v>
      </c>
      <c r="B2454" s="6" t="s">
        <v>10789</v>
      </c>
      <c r="C2454" s="6">
        <v>3521005</v>
      </c>
      <c r="D2454" s="6" t="s">
        <v>10811</v>
      </c>
      <c r="E2454" s="6" t="s">
        <v>6413</v>
      </c>
      <c r="F2454" s="6" t="s">
        <v>6402</v>
      </c>
      <c r="G2454" s="6">
        <v>128</v>
      </c>
      <c r="H2454" s="6">
        <v>8995</v>
      </c>
      <c r="I2454" s="6">
        <v>0</v>
      </c>
      <c r="J2454" s="6">
        <v>0</v>
      </c>
      <c r="K2454" s="6">
        <v>0</v>
      </c>
      <c r="L2454" s="6"/>
      <c r="M2454" s="6">
        <v>2022</v>
      </c>
      <c r="N2454" s="6" t="s">
        <v>7745</v>
      </c>
      <c r="O2454" s="6">
        <v>7</v>
      </c>
      <c r="P2454" s="6"/>
      <c r="Q2454" s="6" t="s">
        <v>7733</v>
      </c>
      <c r="R2454" s="6" t="s">
        <v>7734</v>
      </c>
      <c r="S2454" s="6"/>
      <c r="T2454" s="6" t="s">
        <v>4106</v>
      </c>
      <c r="U2454">
        <f t="shared" si="38"/>
        <v>7</v>
      </c>
    </row>
    <row r="2455" spans="1:21" x14ac:dyDescent="0.2">
      <c r="A2455" s="6" t="s">
        <v>10812</v>
      </c>
      <c r="B2455" s="6" t="s">
        <v>10789</v>
      </c>
      <c r="C2455" s="6">
        <v>3521005</v>
      </c>
      <c r="D2455" s="6" t="s">
        <v>7294</v>
      </c>
      <c r="E2455" s="6" t="s">
        <v>10813</v>
      </c>
      <c r="F2455" s="6" t="s">
        <v>6402</v>
      </c>
      <c r="G2455" s="6">
        <v>5631</v>
      </c>
      <c r="H2455" s="6">
        <v>8307</v>
      </c>
      <c r="I2455" s="6">
        <v>1</v>
      </c>
      <c r="J2455" s="6">
        <v>1</v>
      </c>
      <c r="K2455" s="6">
        <v>0</v>
      </c>
      <c r="L2455" s="6"/>
      <c r="M2455" s="6">
        <v>2022</v>
      </c>
      <c r="N2455" s="6" t="s">
        <v>7745</v>
      </c>
      <c r="O2455" s="6">
        <v>5</v>
      </c>
      <c r="P2455" s="6"/>
      <c r="Q2455" s="6" t="s">
        <v>7733</v>
      </c>
      <c r="R2455" s="6" t="s">
        <v>7734</v>
      </c>
      <c r="S2455" s="6"/>
      <c r="T2455" s="6" t="s">
        <v>4093</v>
      </c>
      <c r="U2455">
        <f t="shared" si="38"/>
        <v>4</v>
      </c>
    </row>
    <row r="2456" spans="1:21" x14ac:dyDescent="0.2">
      <c r="A2456" s="6" t="s">
        <v>10812</v>
      </c>
      <c r="B2456" s="6" t="s">
        <v>10789</v>
      </c>
      <c r="C2456" s="6">
        <v>3521005</v>
      </c>
      <c r="D2456" s="6" t="s">
        <v>10717</v>
      </c>
      <c r="E2456" s="6" t="s">
        <v>10130</v>
      </c>
      <c r="F2456" s="6" t="s">
        <v>6402</v>
      </c>
      <c r="G2456" s="6">
        <v>1006</v>
      </c>
      <c r="H2456" s="6">
        <v>8307</v>
      </c>
      <c r="I2456" s="6">
        <v>0</v>
      </c>
      <c r="J2456" s="6">
        <v>0</v>
      </c>
      <c r="K2456" s="6">
        <v>0</v>
      </c>
      <c r="L2456" s="6"/>
      <c r="M2456" s="6">
        <v>2022</v>
      </c>
      <c r="N2456" s="6" t="s">
        <v>7745</v>
      </c>
      <c r="O2456" s="6">
        <v>5</v>
      </c>
      <c r="P2456" s="6"/>
      <c r="Q2456" s="6" t="s">
        <v>7733</v>
      </c>
      <c r="R2456" s="6" t="s">
        <v>7734</v>
      </c>
      <c r="S2456" s="6"/>
      <c r="T2456" s="6" t="s">
        <v>4107</v>
      </c>
      <c r="U2456">
        <f t="shared" si="38"/>
        <v>3</v>
      </c>
    </row>
    <row r="2457" spans="1:21" x14ac:dyDescent="0.2">
      <c r="A2457" s="6" t="s">
        <v>10812</v>
      </c>
      <c r="B2457" s="6" t="s">
        <v>10789</v>
      </c>
      <c r="C2457" s="6">
        <v>3521005</v>
      </c>
      <c r="D2457" s="6" t="s">
        <v>10814</v>
      </c>
      <c r="E2457" s="6" t="s">
        <v>6570</v>
      </c>
      <c r="F2457" s="6" t="s">
        <v>6402</v>
      </c>
      <c r="G2457" s="6">
        <v>935</v>
      </c>
      <c r="H2457" s="6">
        <v>8307</v>
      </c>
      <c r="I2457" s="6">
        <v>0</v>
      </c>
      <c r="J2457" s="6">
        <v>0</v>
      </c>
      <c r="K2457" s="6">
        <v>0</v>
      </c>
      <c r="L2457" s="6"/>
      <c r="M2457" s="6">
        <v>2022</v>
      </c>
      <c r="N2457" s="6" t="s">
        <v>7745</v>
      </c>
      <c r="O2457" s="6">
        <v>5</v>
      </c>
      <c r="P2457" s="6"/>
      <c r="Q2457" s="6" t="s">
        <v>7733</v>
      </c>
      <c r="R2457" s="6" t="s">
        <v>7734</v>
      </c>
      <c r="S2457" s="6"/>
      <c r="T2457" s="6" t="s">
        <v>4108</v>
      </c>
      <c r="U2457">
        <f t="shared" si="38"/>
        <v>2</v>
      </c>
    </row>
    <row r="2458" spans="1:21" x14ac:dyDescent="0.2">
      <c r="A2458" s="6" t="s">
        <v>10815</v>
      </c>
      <c r="B2458" s="6" t="s">
        <v>10789</v>
      </c>
      <c r="C2458" s="6">
        <v>3521005</v>
      </c>
      <c r="D2458" s="6" t="s">
        <v>6503</v>
      </c>
      <c r="E2458" s="6" t="s">
        <v>6619</v>
      </c>
      <c r="F2458" s="6" t="s">
        <v>6402</v>
      </c>
      <c r="G2458" s="6">
        <v>2970</v>
      </c>
      <c r="H2458" s="6">
        <v>11762</v>
      </c>
      <c r="I2458" s="6">
        <v>1</v>
      </c>
      <c r="J2458" s="6">
        <v>0</v>
      </c>
      <c r="K2458" s="6">
        <v>0</v>
      </c>
      <c r="L2458" s="6"/>
      <c r="M2458" s="6">
        <v>2022</v>
      </c>
      <c r="N2458" s="6" t="s">
        <v>7745</v>
      </c>
      <c r="O2458" s="6">
        <v>6</v>
      </c>
      <c r="P2458" s="6"/>
      <c r="Q2458" s="6" t="s">
        <v>7733</v>
      </c>
      <c r="R2458" s="6" t="s">
        <v>7734</v>
      </c>
      <c r="S2458" s="6"/>
      <c r="T2458" s="6" t="s">
        <v>4109</v>
      </c>
      <c r="U2458">
        <f t="shared" si="38"/>
        <v>3</v>
      </c>
    </row>
    <row r="2459" spans="1:21" x14ac:dyDescent="0.2">
      <c r="A2459" s="6" t="s">
        <v>10815</v>
      </c>
      <c r="B2459" s="6" t="s">
        <v>10789</v>
      </c>
      <c r="C2459" s="6">
        <v>3521005</v>
      </c>
      <c r="D2459" s="6" t="s">
        <v>6442</v>
      </c>
      <c r="E2459" s="6" t="s">
        <v>10816</v>
      </c>
      <c r="F2459" s="6" t="s">
        <v>6402</v>
      </c>
      <c r="G2459" s="6">
        <v>7085</v>
      </c>
      <c r="H2459" s="6">
        <v>11762</v>
      </c>
      <c r="I2459" s="6">
        <v>0</v>
      </c>
      <c r="J2459" s="6">
        <v>1</v>
      </c>
      <c r="K2459" s="6">
        <v>0</v>
      </c>
      <c r="L2459" s="6"/>
      <c r="M2459" s="6">
        <v>2022</v>
      </c>
      <c r="N2459" s="6" t="s">
        <v>7745</v>
      </c>
      <c r="O2459" s="6">
        <v>6</v>
      </c>
      <c r="P2459" s="6"/>
      <c r="Q2459" s="6" t="s">
        <v>7733</v>
      </c>
      <c r="R2459" s="6" t="s">
        <v>7734</v>
      </c>
      <c r="S2459" s="6"/>
      <c r="T2459" s="6" t="s">
        <v>4092</v>
      </c>
      <c r="U2459">
        <f t="shared" si="38"/>
        <v>2</v>
      </c>
    </row>
    <row r="2460" spans="1:21" x14ac:dyDescent="0.2">
      <c r="A2460" s="6" t="s">
        <v>10815</v>
      </c>
      <c r="B2460" s="6" t="s">
        <v>10789</v>
      </c>
      <c r="C2460" s="6">
        <v>3521005</v>
      </c>
      <c r="D2460" s="6" t="s">
        <v>10138</v>
      </c>
      <c r="E2460" s="6" t="s">
        <v>10817</v>
      </c>
      <c r="F2460" s="6" t="s">
        <v>6402</v>
      </c>
      <c r="G2460" s="6">
        <v>1707</v>
      </c>
      <c r="H2460" s="6">
        <v>11762</v>
      </c>
      <c r="I2460" s="6">
        <v>0</v>
      </c>
      <c r="J2460" s="6">
        <v>0</v>
      </c>
      <c r="K2460" s="6">
        <v>0</v>
      </c>
      <c r="L2460" s="6"/>
      <c r="M2460" s="6">
        <v>2022</v>
      </c>
      <c r="N2460" s="6" t="s">
        <v>7745</v>
      </c>
      <c r="O2460" s="6">
        <v>6</v>
      </c>
      <c r="P2460" s="6"/>
      <c r="Q2460" s="6" t="s">
        <v>7733</v>
      </c>
      <c r="R2460" s="6" t="s">
        <v>7734</v>
      </c>
      <c r="S2460" s="6"/>
      <c r="T2460" s="6" t="s">
        <v>4110</v>
      </c>
      <c r="U2460">
        <f t="shared" si="38"/>
        <v>1</v>
      </c>
    </row>
    <row r="2461" spans="1:21" x14ac:dyDescent="0.2">
      <c r="A2461" s="6" t="s">
        <v>10810</v>
      </c>
      <c r="B2461" s="6" t="s">
        <v>10789</v>
      </c>
      <c r="C2461" s="6">
        <v>3521005</v>
      </c>
      <c r="D2461" s="6" t="s">
        <v>10818</v>
      </c>
      <c r="E2461" s="6" t="s">
        <v>10819</v>
      </c>
      <c r="F2461" s="6" t="s">
        <v>6402</v>
      </c>
      <c r="G2461" s="6">
        <v>4969</v>
      </c>
      <c r="H2461" s="6">
        <v>8995</v>
      </c>
      <c r="I2461" s="6">
        <v>1</v>
      </c>
      <c r="J2461" s="6">
        <v>1</v>
      </c>
      <c r="K2461" s="6">
        <v>0</v>
      </c>
      <c r="L2461" s="6"/>
      <c r="M2461" s="6">
        <v>2022</v>
      </c>
      <c r="N2461" s="6" t="s">
        <v>7745</v>
      </c>
      <c r="O2461" s="6">
        <v>7</v>
      </c>
      <c r="P2461" s="6"/>
      <c r="Q2461" s="6" t="s">
        <v>7733</v>
      </c>
      <c r="R2461" s="6" t="s">
        <v>7734</v>
      </c>
      <c r="S2461" s="6"/>
      <c r="T2461" s="6" t="s">
        <v>4091</v>
      </c>
      <c r="U2461">
        <f t="shared" si="38"/>
        <v>6</v>
      </c>
    </row>
    <row r="2462" spans="1:21" x14ac:dyDescent="0.2">
      <c r="A2462" s="6" t="s">
        <v>10810</v>
      </c>
      <c r="B2462" s="6" t="s">
        <v>10789</v>
      </c>
      <c r="C2462" s="6">
        <v>3521005</v>
      </c>
      <c r="D2462" s="6" t="s">
        <v>7436</v>
      </c>
      <c r="E2462" s="6" t="s">
        <v>6606</v>
      </c>
      <c r="F2462" s="6" t="s">
        <v>6402</v>
      </c>
      <c r="G2462" s="6">
        <v>658</v>
      </c>
      <c r="H2462" s="6">
        <v>8995</v>
      </c>
      <c r="I2462" s="6">
        <v>0</v>
      </c>
      <c r="J2462" s="6">
        <v>0</v>
      </c>
      <c r="K2462" s="6">
        <v>0</v>
      </c>
      <c r="L2462" s="6"/>
      <c r="M2462" s="6">
        <v>2022</v>
      </c>
      <c r="N2462" s="6" t="s">
        <v>7745</v>
      </c>
      <c r="O2462" s="6">
        <v>7</v>
      </c>
      <c r="P2462" s="6"/>
      <c r="Q2462" s="6" t="s">
        <v>7733</v>
      </c>
      <c r="R2462" s="6" t="s">
        <v>7734</v>
      </c>
      <c r="S2462" s="6"/>
      <c r="T2462" s="6" t="s">
        <v>4111</v>
      </c>
      <c r="U2462">
        <f t="shared" si="38"/>
        <v>5</v>
      </c>
    </row>
    <row r="2463" spans="1:21" x14ac:dyDescent="0.2">
      <c r="A2463" s="6" t="s">
        <v>10810</v>
      </c>
      <c r="B2463" s="6" t="s">
        <v>10789</v>
      </c>
      <c r="C2463" s="6">
        <v>3521005</v>
      </c>
      <c r="D2463" s="6" t="s">
        <v>10820</v>
      </c>
      <c r="E2463" s="6" t="s">
        <v>10821</v>
      </c>
      <c r="F2463" s="6" t="s">
        <v>6402</v>
      </c>
      <c r="G2463" s="6">
        <v>310</v>
      </c>
      <c r="H2463" s="6">
        <v>8995</v>
      </c>
      <c r="I2463" s="6">
        <v>0</v>
      </c>
      <c r="J2463" s="6">
        <v>0</v>
      </c>
      <c r="K2463" s="6">
        <v>0</v>
      </c>
      <c r="L2463" s="6"/>
      <c r="M2463" s="6">
        <v>2022</v>
      </c>
      <c r="N2463" s="6" t="s">
        <v>7745</v>
      </c>
      <c r="O2463" s="6">
        <v>7</v>
      </c>
      <c r="P2463" s="6"/>
      <c r="Q2463" s="6" t="s">
        <v>7733</v>
      </c>
      <c r="R2463" s="6" t="s">
        <v>7734</v>
      </c>
      <c r="S2463" s="6"/>
      <c r="T2463" s="6" t="s">
        <v>20099</v>
      </c>
      <c r="U2463">
        <f t="shared" si="38"/>
        <v>4</v>
      </c>
    </row>
    <row r="2464" spans="1:21" x14ac:dyDescent="0.2">
      <c r="A2464" s="6" t="s">
        <v>10810</v>
      </c>
      <c r="B2464" s="6" t="s">
        <v>10789</v>
      </c>
      <c r="C2464" s="6">
        <v>3521005</v>
      </c>
      <c r="D2464" s="6" t="s">
        <v>6602</v>
      </c>
      <c r="E2464" s="6" t="s">
        <v>10822</v>
      </c>
      <c r="F2464" s="6" t="s">
        <v>6402</v>
      </c>
      <c r="G2464" s="6">
        <v>1981</v>
      </c>
      <c r="H2464" s="6">
        <v>8995</v>
      </c>
      <c r="I2464" s="6">
        <v>0</v>
      </c>
      <c r="J2464" s="6">
        <v>0</v>
      </c>
      <c r="K2464" s="6">
        <v>0</v>
      </c>
      <c r="L2464" s="6"/>
      <c r="M2464" s="6">
        <v>2022</v>
      </c>
      <c r="N2464" s="6" t="s">
        <v>7745</v>
      </c>
      <c r="O2464" s="6">
        <v>7</v>
      </c>
      <c r="P2464" s="6"/>
      <c r="Q2464" s="6" t="s">
        <v>7733</v>
      </c>
      <c r="R2464" s="6" t="s">
        <v>7734</v>
      </c>
      <c r="S2464" s="6"/>
      <c r="T2464" s="6" t="s">
        <v>20100</v>
      </c>
      <c r="U2464">
        <f t="shared" si="38"/>
        <v>3</v>
      </c>
    </row>
    <row r="2465" spans="1:21" x14ac:dyDescent="0.2">
      <c r="A2465" s="6" t="s">
        <v>10810</v>
      </c>
      <c r="B2465" s="6" t="s">
        <v>10789</v>
      </c>
      <c r="C2465" s="6">
        <v>3521005</v>
      </c>
      <c r="D2465" s="6" t="s">
        <v>6411</v>
      </c>
      <c r="E2465" s="6" t="s">
        <v>10823</v>
      </c>
      <c r="F2465" s="6" t="s">
        <v>6402</v>
      </c>
      <c r="G2465" s="6">
        <v>580</v>
      </c>
      <c r="H2465" s="6">
        <v>8995</v>
      </c>
      <c r="I2465" s="6">
        <v>0</v>
      </c>
      <c r="J2465" s="6">
        <v>0</v>
      </c>
      <c r="K2465" s="6">
        <v>0</v>
      </c>
      <c r="L2465" s="6"/>
      <c r="M2465" s="6">
        <v>2022</v>
      </c>
      <c r="N2465" s="6" t="s">
        <v>7745</v>
      </c>
      <c r="O2465" s="6">
        <v>7</v>
      </c>
      <c r="P2465" s="6"/>
      <c r="Q2465" s="6" t="s">
        <v>7733</v>
      </c>
      <c r="R2465" s="6" t="s">
        <v>7734</v>
      </c>
      <c r="S2465" s="6"/>
      <c r="T2465" s="6" t="s">
        <v>20101</v>
      </c>
      <c r="U2465">
        <f t="shared" si="38"/>
        <v>2</v>
      </c>
    </row>
    <row r="2466" spans="1:21" x14ac:dyDescent="0.2">
      <c r="A2466" s="6" t="s">
        <v>10810</v>
      </c>
      <c r="B2466" s="6" t="s">
        <v>10789</v>
      </c>
      <c r="C2466" s="6">
        <v>3521005</v>
      </c>
      <c r="D2466" s="6" t="s">
        <v>10824</v>
      </c>
      <c r="E2466" s="6" t="s">
        <v>8422</v>
      </c>
      <c r="F2466" s="6" t="s">
        <v>6402</v>
      </c>
      <c r="G2466" s="6">
        <v>369</v>
      </c>
      <c r="H2466" s="6">
        <v>8995</v>
      </c>
      <c r="I2466" s="6">
        <v>0</v>
      </c>
      <c r="J2466" s="6">
        <v>0</v>
      </c>
      <c r="K2466" s="6">
        <v>0</v>
      </c>
      <c r="L2466" s="6"/>
      <c r="M2466" s="6">
        <v>2022</v>
      </c>
      <c r="N2466" s="6" t="s">
        <v>7745</v>
      </c>
      <c r="O2466" s="6">
        <v>7</v>
      </c>
      <c r="P2466" s="6"/>
      <c r="Q2466" s="6" t="s">
        <v>7733</v>
      </c>
      <c r="R2466" s="6" t="s">
        <v>7734</v>
      </c>
      <c r="S2466" s="6"/>
      <c r="T2466" s="6" t="s">
        <v>20102</v>
      </c>
      <c r="U2466">
        <f t="shared" si="38"/>
        <v>1</v>
      </c>
    </row>
    <row r="2467" spans="1:21" x14ac:dyDescent="0.2">
      <c r="A2467" s="6" t="s">
        <v>10825</v>
      </c>
      <c r="B2467" s="6" t="s">
        <v>10789</v>
      </c>
      <c r="C2467" s="6">
        <v>3521005</v>
      </c>
      <c r="D2467" s="6" t="s">
        <v>10826</v>
      </c>
      <c r="E2467" s="6" t="s">
        <v>8341</v>
      </c>
      <c r="F2467" s="6" t="s">
        <v>6402</v>
      </c>
      <c r="G2467" s="6">
        <v>788</v>
      </c>
      <c r="H2467" s="6">
        <v>9964</v>
      </c>
      <c r="I2467" s="6">
        <v>0</v>
      </c>
      <c r="J2467" s="6">
        <v>0</v>
      </c>
      <c r="K2467" s="6">
        <v>0</v>
      </c>
      <c r="L2467" s="6"/>
      <c r="M2467" s="6">
        <v>2022</v>
      </c>
      <c r="N2467" s="6" t="s">
        <v>7745</v>
      </c>
      <c r="O2467" s="6">
        <v>8</v>
      </c>
      <c r="P2467" s="6"/>
      <c r="Q2467" s="6" t="s">
        <v>7733</v>
      </c>
      <c r="R2467" s="6" t="s">
        <v>7734</v>
      </c>
      <c r="S2467" s="6"/>
      <c r="T2467" s="6" t="s">
        <v>20103</v>
      </c>
      <c r="U2467">
        <f t="shared" si="38"/>
        <v>3</v>
      </c>
    </row>
    <row r="2468" spans="1:21" x14ac:dyDescent="0.2">
      <c r="A2468" s="6" t="s">
        <v>10825</v>
      </c>
      <c r="B2468" s="6" t="s">
        <v>10789</v>
      </c>
      <c r="C2468" s="6">
        <v>3521005</v>
      </c>
      <c r="D2468" s="6" t="s">
        <v>6595</v>
      </c>
      <c r="E2468" s="6" t="s">
        <v>7194</v>
      </c>
      <c r="F2468" s="6" t="s">
        <v>6402</v>
      </c>
      <c r="G2468" s="6">
        <v>8002</v>
      </c>
      <c r="H2468" s="6">
        <v>9964</v>
      </c>
      <c r="I2468" s="6">
        <v>1</v>
      </c>
      <c r="J2468" s="6">
        <v>1</v>
      </c>
      <c r="K2468" s="6">
        <v>0</v>
      </c>
      <c r="L2468" s="6"/>
      <c r="M2468" s="6">
        <v>2022</v>
      </c>
      <c r="N2468" s="6" t="s">
        <v>7745</v>
      </c>
      <c r="O2468" s="6">
        <v>8</v>
      </c>
      <c r="P2468" s="6"/>
      <c r="Q2468" s="6" t="s">
        <v>7733</v>
      </c>
      <c r="R2468" s="6" t="s">
        <v>7734</v>
      </c>
      <c r="S2468" s="6"/>
      <c r="T2468" s="6" t="s">
        <v>4090</v>
      </c>
      <c r="U2468">
        <f t="shared" si="38"/>
        <v>2</v>
      </c>
    </row>
    <row r="2469" spans="1:21" x14ac:dyDescent="0.2">
      <c r="A2469" s="6" t="s">
        <v>10825</v>
      </c>
      <c r="B2469" s="6" t="s">
        <v>10789</v>
      </c>
      <c r="C2469" s="6">
        <v>3521005</v>
      </c>
      <c r="D2469" s="6" t="s">
        <v>10827</v>
      </c>
      <c r="E2469" s="6" t="s">
        <v>10828</v>
      </c>
      <c r="F2469" s="6" t="s">
        <v>6402</v>
      </c>
      <c r="G2469" s="6">
        <v>1174</v>
      </c>
      <c r="H2469" s="6">
        <v>9964</v>
      </c>
      <c r="I2469" s="6">
        <v>0</v>
      </c>
      <c r="J2469" s="6">
        <v>0</v>
      </c>
      <c r="K2469" s="6">
        <v>0</v>
      </c>
      <c r="L2469" s="6"/>
      <c r="M2469" s="6">
        <v>2022</v>
      </c>
      <c r="N2469" s="6" t="s">
        <v>7745</v>
      </c>
      <c r="O2469" s="6">
        <v>8</v>
      </c>
      <c r="P2469" s="6"/>
      <c r="Q2469" s="6" t="s">
        <v>7733</v>
      </c>
      <c r="R2469" s="6" t="s">
        <v>7734</v>
      </c>
      <c r="S2469" s="6"/>
      <c r="T2469" s="6" t="s">
        <v>20104</v>
      </c>
      <c r="U2469">
        <f t="shared" si="38"/>
        <v>1</v>
      </c>
    </row>
    <row r="2470" spans="1:21" x14ac:dyDescent="0.2">
      <c r="A2470" s="6" t="s">
        <v>10829</v>
      </c>
      <c r="B2470" s="6" t="s">
        <v>10789</v>
      </c>
      <c r="C2470" s="6">
        <v>3521005</v>
      </c>
      <c r="D2470" s="6" t="s">
        <v>10830</v>
      </c>
      <c r="E2470" s="6" t="s">
        <v>10831</v>
      </c>
      <c r="F2470" s="6" t="s">
        <v>6402</v>
      </c>
      <c r="G2470" s="6">
        <v>84</v>
      </c>
      <c r="H2470" s="6">
        <v>10743</v>
      </c>
      <c r="I2470" s="6">
        <v>0</v>
      </c>
      <c r="J2470" s="6">
        <v>0</v>
      </c>
      <c r="K2470" s="6">
        <v>0</v>
      </c>
      <c r="L2470" s="6"/>
      <c r="M2470" s="6">
        <v>2022</v>
      </c>
      <c r="N2470" s="6" t="s">
        <v>7745</v>
      </c>
      <c r="O2470" s="6">
        <v>9</v>
      </c>
      <c r="P2470" s="6"/>
      <c r="Q2470" s="6" t="s">
        <v>7733</v>
      </c>
      <c r="R2470" s="6" t="s">
        <v>7734</v>
      </c>
      <c r="S2470" s="6"/>
      <c r="T2470" s="6" t="s">
        <v>20105</v>
      </c>
      <c r="U2470">
        <f t="shared" si="38"/>
        <v>11</v>
      </c>
    </row>
    <row r="2471" spans="1:21" x14ac:dyDescent="0.2">
      <c r="A2471" s="6" t="s">
        <v>10829</v>
      </c>
      <c r="B2471" s="6" t="s">
        <v>10789</v>
      </c>
      <c r="C2471" s="6">
        <v>3521005</v>
      </c>
      <c r="D2471" s="6" t="s">
        <v>6535</v>
      </c>
      <c r="E2471" s="6" t="s">
        <v>6432</v>
      </c>
      <c r="F2471" s="6" t="s">
        <v>6402</v>
      </c>
      <c r="G2471" s="6">
        <v>52</v>
      </c>
      <c r="H2471" s="6">
        <v>10743</v>
      </c>
      <c r="I2471" s="6">
        <v>0</v>
      </c>
      <c r="J2471" s="6">
        <v>0</v>
      </c>
      <c r="K2471" s="6">
        <v>0</v>
      </c>
      <c r="L2471" s="6"/>
      <c r="M2471" s="6">
        <v>2022</v>
      </c>
      <c r="N2471" s="6" t="s">
        <v>7745</v>
      </c>
      <c r="O2471" s="6">
        <v>9</v>
      </c>
      <c r="P2471" s="6"/>
      <c r="Q2471" s="6" t="s">
        <v>7733</v>
      </c>
      <c r="R2471" s="6" t="s">
        <v>7734</v>
      </c>
      <c r="S2471" s="6"/>
      <c r="T2471" s="6" t="s">
        <v>20106</v>
      </c>
      <c r="U2471">
        <f t="shared" si="38"/>
        <v>10</v>
      </c>
    </row>
    <row r="2472" spans="1:21" x14ac:dyDescent="0.2">
      <c r="A2472" s="6" t="s">
        <v>10829</v>
      </c>
      <c r="B2472" s="6" t="s">
        <v>10789</v>
      </c>
      <c r="C2472" s="6">
        <v>3521005</v>
      </c>
      <c r="D2472" s="6" t="s">
        <v>10832</v>
      </c>
      <c r="E2472" s="6" t="s">
        <v>6673</v>
      </c>
      <c r="F2472" s="6" t="s">
        <v>6402</v>
      </c>
      <c r="G2472" s="6">
        <v>124</v>
      </c>
      <c r="H2472" s="6">
        <v>10743</v>
      </c>
      <c r="I2472" s="6">
        <v>0</v>
      </c>
      <c r="J2472" s="6">
        <v>0</v>
      </c>
      <c r="K2472" s="6">
        <v>0</v>
      </c>
      <c r="L2472" s="6"/>
      <c r="M2472" s="6">
        <v>2022</v>
      </c>
      <c r="N2472" s="6" t="s">
        <v>7745</v>
      </c>
      <c r="O2472" s="6">
        <v>9</v>
      </c>
      <c r="P2472" s="6"/>
      <c r="Q2472" s="6" t="s">
        <v>7733</v>
      </c>
      <c r="R2472" s="6" t="s">
        <v>7734</v>
      </c>
      <c r="S2472" s="6"/>
      <c r="T2472" s="6" t="s">
        <v>20107</v>
      </c>
      <c r="U2472">
        <f t="shared" si="38"/>
        <v>9</v>
      </c>
    </row>
    <row r="2473" spans="1:21" x14ac:dyDescent="0.2">
      <c r="A2473" s="6" t="s">
        <v>10829</v>
      </c>
      <c r="B2473" s="6" t="s">
        <v>10789</v>
      </c>
      <c r="C2473" s="6">
        <v>3521005</v>
      </c>
      <c r="D2473" s="6" t="s">
        <v>6738</v>
      </c>
      <c r="E2473" s="6" t="s">
        <v>10833</v>
      </c>
      <c r="F2473" s="6" t="s">
        <v>6402</v>
      </c>
      <c r="G2473" s="6">
        <v>636</v>
      </c>
      <c r="H2473" s="6">
        <v>10743</v>
      </c>
      <c r="I2473" s="6">
        <v>0</v>
      </c>
      <c r="J2473" s="6">
        <v>0</v>
      </c>
      <c r="K2473" s="6">
        <v>0</v>
      </c>
      <c r="L2473" s="6"/>
      <c r="M2473" s="6">
        <v>2022</v>
      </c>
      <c r="N2473" s="6" t="s">
        <v>7745</v>
      </c>
      <c r="O2473" s="6">
        <v>9</v>
      </c>
      <c r="P2473" s="6"/>
      <c r="Q2473" s="6" t="s">
        <v>7733</v>
      </c>
      <c r="R2473" s="6" t="s">
        <v>7734</v>
      </c>
      <c r="S2473" s="6"/>
      <c r="T2473" s="6" t="s">
        <v>20108</v>
      </c>
      <c r="U2473">
        <f t="shared" si="38"/>
        <v>8</v>
      </c>
    </row>
    <row r="2474" spans="1:21" x14ac:dyDescent="0.2">
      <c r="A2474" s="6" t="s">
        <v>10829</v>
      </c>
      <c r="B2474" s="6" t="s">
        <v>10789</v>
      </c>
      <c r="C2474" s="6">
        <v>3521005</v>
      </c>
      <c r="D2474" s="6" t="s">
        <v>10834</v>
      </c>
      <c r="E2474" s="6" t="s">
        <v>10835</v>
      </c>
      <c r="F2474" s="6" t="s">
        <v>6402</v>
      </c>
      <c r="G2474" s="6">
        <v>2552</v>
      </c>
      <c r="H2474" s="6">
        <v>10743</v>
      </c>
      <c r="I2474" s="6">
        <v>0</v>
      </c>
      <c r="J2474" s="6">
        <v>0</v>
      </c>
      <c r="K2474" s="6">
        <v>0</v>
      </c>
      <c r="L2474" s="6"/>
      <c r="M2474" s="6">
        <v>2022</v>
      </c>
      <c r="N2474" s="6" t="s">
        <v>7745</v>
      </c>
      <c r="O2474" s="6">
        <v>9</v>
      </c>
      <c r="P2474" s="6"/>
      <c r="Q2474" s="6" t="s">
        <v>7733</v>
      </c>
      <c r="R2474" s="6" t="s">
        <v>7734</v>
      </c>
      <c r="S2474" s="6"/>
      <c r="T2474" s="6" t="s">
        <v>20109</v>
      </c>
      <c r="U2474">
        <f t="shared" si="38"/>
        <v>7</v>
      </c>
    </row>
    <row r="2475" spans="1:21" x14ac:dyDescent="0.2">
      <c r="A2475" s="6" t="s">
        <v>10829</v>
      </c>
      <c r="B2475" s="6" t="s">
        <v>10789</v>
      </c>
      <c r="C2475" s="6">
        <v>3521005</v>
      </c>
      <c r="D2475" s="6" t="s">
        <v>6527</v>
      </c>
      <c r="E2475" s="6" t="s">
        <v>6735</v>
      </c>
      <c r="F2475" s="6" t="s">
        <v>6402</v>
      </c>
      <c r="G2475" s="6">
        <v>1318</v>
      </c>
      <c r="H2475" s="6">
        <v>10743</v>
      </c>
      <c r="I2475" s="6">
        <v>0</v>
      </c>
      <c r="J2475" s="6">
        <v>0</v>
      </c>
      <c r="K2475" s="6">
        <v>0</v>
      </c>
      <c r="L2475" s="6"/>
      <c r="M2475" s="6">
        <v>2022</v>
      </c>
      <c r="N2475" s="6" t="s">
        <v>7745</v>
      </c>
      <c r="O2475" s="6">
        <v>9</v>
      </c>
      <c r="P2475" s="6"/>
      <c r="Q2475" s="6" t="s">
        <v>7733</v>
      </c>
      <c r="R2475" s="6" t="s">
        <v>7734</v>
      </c>
      <c r="S2475" s="6"/>
      <c r="T2475" s="6" t="s">
        <v>20110</v>
      </c>
      <c r="U2475">
        <f t="shared" si="38"/>
        <v>6</v>
      </c>
    </row>
    <row r="2476" spans="1:21" x14ac:dyDescent="0.2">
      <c r="A2476" s="6" t="s">
        <v>10829</v>
      </c>
      <c r="B2476" s="6" t="s">
        <v>10789</v>
      </c>
      <c r="C2476" s="6">
        <v>3521005</v>
      </c>
      <c r="D2476" s="6" t="s">
        <v>7022</v>
      </c>
      <c r="E2476" s="6" t="s">
        <v>10836</v>
      </c>
      <c r="F2476" s="6" t="s">
        <v>6402</v>
      </c>
      <c r="G2476" s="6">
        <v>1034</v>
      </c>
      <c r="H2476" s="6">
        <v>10743</v>
      </c>
      <c r="I2476" s="6">
        <v>0</v>
      </c>
      <c r="J2476" s="6">
        <v>0</v>
      </c>
      <c r="K2476" s="6">
        <v>0</v>
      </c>
      <c r="L2476" s="6"/>
      <c r="M2476" s="6">
        <v>2022</v>
      </c>
      <c r="N2476" s="6" t="s">
        <v>7745</v>
      </c>
      <c r="O2476" s="6">
        <v>9</v>
      </c>
      <c r="P2476" s="6"/>
      <c r="Q2476" s="6" t="s">
        <v>7733</v>
      </c>
      <c r="R2476" s="6" t="s">
        <v>7734</v>
      </c>
      <c r="S2476" s="6"/>
      <c r="T2476" s="6" t="s">
        <v>20111</v>
      </c>
      <c r="U2476">
        <f t="shared" si="38"/>
        <v>5</v>
      </c>
    </row>
    <row r="2477" spans="1:21" x14ac:dyDescent="0.2">
      <c r="A2477" s="6" t="s">
        <v>10829</v>
      </c>
      <c r="B2477" s="6" t="s">
        <v>10789</v>
      </c>
      <c r="C2477" s="6">
        <v>3521005</v>
      </c>
      <c r="D2477" s="6" t="s">
        <v>6675</v>
      </c>
      <c r="E2477" s="6" t="s">
        <v>6967</v>
      </c>
      <c r="F2477" s="6" t="s">
        <v>6402</v>
      </c>
      <c r="G2477" s="6">
        <v>998</v>
      </c>
      <c r="H2477" s="6">
        <v>10743</v>
      </c>
      <c r="I2477" s="6">
        <v>0</v>
      </c>
      <c r="J2477" s="6">
        <v>0</v>
      </c>
      <c r="K2477" s="6">
        <v>0</v>
      </c>
      <c r="L2477" s="6"/>
      <c r="M2477" s="6">
        <v>2022</v>
      </c>
      <c r="N2477" s="6" t="s">
        <v>7745</v>
      </c>
      <c r="O2477" s="6">
        <v>9</v>
      </c>
      <c r="P2477" s="6"/>
      <c r="Q2477" s="6" t="s">
        <v>7733</v>
      </c>
      <c r="R2477" s="6" t="s">
        <v>7734</v>
      </c>
      <c r="S2477" s="6"/>
      <c r="T2477" s="6" t="s">
        <v>20112</v>
      </c>
      <c r="U2477">
        <f t="shared" si="38"/>
        <v>4</v>
      </c>
    </row>
    <row r="2478" spans="1:21" x14ac:dyDescent="0.2">
      <c r="A2478" s="6" t="s">
        <v>10829</v>
      </c>
      <c r="B2478" s="6" t="s">
        <v>10789</v>
      </c>
      <c r="C2478" s="6">
        <v>3521005</v>
      </c>
      <c r="D2478" s="6" t="s">
        <v>6564</v>
      </c>
      <c r="E2478" s="6" t="s">
        <v>10837</v>
      </c>
      <c r="F2478" s="6" t="s">
        <v>6402</v>
      </c>
      <c r="G2478" s="6">
        <v>568</v>
      </c>
      <c r="H2478" s="6">
        <v>10743</v>
      </c>
      <c r="I2478" s="6">
        <v>0</v>
      </c>
      <c r="J2478" s="6">
        <v>0</v>
      </c>
      <c r="K2478" s="6">
        <v>0</v>
      </c>
      <c r="L2478" s="6"/>
      <c r="M2478" s="6">
        <v>2022</v>
      </c>
      <c r="N2478" s="6" t="s">
        <v>7745</v>
      </c>
      <c r="O2478" s="6">
        <v>9</v>
      </c>
      <c r="P2478" s="6"/>
      <c r="Q2478" s="6" t="s">
        <v>7733</v>
      </c>
      <c r="R2478" s="6" t="s">
        <v>7734</v>
      </c>
      <c r="S2478" s="6"/>
      <c r="T2478" s="6" t="s">
        <v>20113</v>
      </c>
      <c r="U2478">
        <f t="shared" si="38"/>
        <v>3</v>
      </c>
    </row>
    <row r="2479" spans="1:21" x14ac:dyDescent="0.2">
      <c r="A2479" s="6" t="s">
        <v>10829</v>
      </c>
      <c r="B2479" s="6" t="s">
        <v>10789</v>
      </c>
      <c r="C2479" s="6">
        <v>3521005</v>
      </c>
      <c r="D2479" s="6" t="s">
        <v>6481</v>
      </c>
      <c r="E2479" s="6" t="s">
        <v>6803</v>
      </c>
      <c r="F2479" s="6" t="s">
        <v>6402</v>
      </c>
      <c r="G2479" s="6">
        <v>2793</v>
      </c>
      <c r="H2479" s="6">
        <v>10743</v>
      </c>
      <c r="I2479" s="6">
        <v>0</v>
      </c>
      <c r="J2479" s="6">
        <v>1</v>
      </c>
      <c r="K2479" s="6">
        <v>0</v>
      </c>
      <c r="L2479" s="6"/>
      <c r="M2479" s="6">
        <v>2022</v>
      </c>
      <c r="N2479" s="6" t="s">
        <v>7745</v>
      </c>
      <c r="O2479" s="6">
        <v>9</v>
      </c>
      <c r="P2479" s="6"/>
      <c r="Q2479" s="6" t="s">
        <v>7733</v>
      </c>
      <c r="R2479" s="6" t="s">
        <v>7734</v>
      </c>
      <c r="S2479" s="6"/>
      <c r="T2479" s="6" t="s">
        <v>4089</v>
      </c>
      <c r="U2479">
        <f t="shared" si="38"/>
        <v>2</v>
      </c>
    </row>
    <row r="2480" spans="1:21" x14ac:dyDescent="0.2">
      <c r="A2480" s="6" t="s">
        <v>10829</v>
      </c>
      <c r="B2480" s="6" t="s">
        <v>10789</v>
      </c>
      <c r="C2480" s="6">
        <v>3521005</v>
      </c>
      <c r="D2480" s="6" t="s">
        <v>8353</v>
      </c>
      <c r="E2480" s="6" t="s">
        <v>10838</v>
      </c>
      <c r="F2480" s="6" t="s">
        <v>6402</v>
      </c>
      <c r="G2480" s="6">
        <v>584</v>
      </c>
      <c r="H2480" s="6">
        <v>10743</v>
      </c>
      <c r="I2480" s="6">
        <v>0</v>
      </c>
      <c r="J2480" s="6">
        <v>0</v>
      </c>
      <c r="K2480" s="6">
        <v>0</v>
      </c>
      <c r="L2480" s="6"/>
      <c r="M2480" s="6">
        <v>2022</v>
      </c>
      <c r="N2480" s="6" t="s">
        <v>7745</v>
      </c>
      <c r="O2480" s="6">
        <v>9</v>
      </c>
      <c r="P2480" s="6"/>
      <c r="Q2480" s="6" t="s">
        <v>7733</v>
      </c>
      <c r="R2480" s="6" t="s">
        <v>7734</v>
      </c>
      <c r="S2480" s="6"/>
      <c r="T2480" s="6" t="s">
        <v>20114</v>
      </c>
      <c r="U2480">
        <f t="shared" si="38"/>
        <v>1</v>
      </c>
    </row>
    <row r="2481" spans="1:21" x14ac:dyDescent="0.2">
      <c r="A2481" s="6" t="s">
        <v>10839</v>
      </c>
      <c r="B2481" s="6" t="s">
        <v>10789</v>
      </c>
      <c r="C2481" s="6">
        <v>3521005</v>
      </c>
      <c r="D2481" s="6" t="s">
        <v>6490</v>
      </c>
      <c r="E2481" s="6" t="s">
        <v>10840</v>
      </c>
      <c r="F2481" s="6" t="s">
        <v>6402</v>
      </c>
      <c r="G2481" s="6">
        <v>6960</v>
      </c>
      <c r="H2481" s="6">
        <v>11402</v>
      </c>
      <c r="I2481" s="6">
        <v>1</v>
      </c>
      <c r="J2481" s="6">
        <v>1</v>
      </c>
      <c r="K2481" s="6">
        <v>0</v>
      </c>
      <c r="L2481" s="6"/>
      <c r="M2481" s="6">
        <v>2022</v>
      </c>
      <c r="N2481" s="6" t="s">
        <v>7745</v>
      </c>
      <c r="O2481" s="6">
        <v>10</v>
      </c>
      <c r="P2481" s="6"/>
      <c r="Q2481" s="6" t="s">
        <v>7733</v>
      </c>
      <c r="R2481" s="6" t="s">
        <v>7734</v>
      </c>
      <c r="S2481" s="6"/>
      <c r="T2481" s="6" t="s">
        <v>4088</v>
      </c>
      <c r="U2481">
        <f t="shared" si="38"/>
        <v>4</v>
      </c>
    </row>
    <row r="2482" spans="1:21" x14ac:dyDescent="0.2">
      <c r="A2482" s="6" t="s">
        <v>10839</v>
      </c>
      <c r="B2482" s="6" t="s">
        <v>10789</v>
      </c>
      <c r="C2482" s="6">
        <v>3521005</v>
      </c>
      <c r="D2482" s="6" t="s">
        <v>6617</v>
      </c>
      <c r="E2482" s="6" t="s">
        <v>10841</v>
      </c>
      <c r="F2482" s="6" t="s">
        <v>6402</v>
      </c>
      <c r="G2482" s="6">
        <v>3297</v>
      </c>
      <c r="H2482" s="6">
        <v>11402</v>
      </c>
      <c r="I2482" s="6">
        <v>0</v>
      </c>
      <c r="J2482" s="6">
        <v>0</v>
      </c>
      <c r="K2482" s="6">
        <v>0</v>
      </c>
      <c r="L2482" s="6"/>
      <c r="M2482" s="6">
        <v>2022</v>
      </c>
      <c r="N2482" s="6" t="s">
        <v>7745</v>
      </c>
      <c r="O2482" s="6">
        <v>10</v>
      </c>
      <c r="P2482" s="6"/>
      <c r="Q2482" s="6" t="s">
        <v>7733</v>
      </c>
      <c r="R2482" s="6" t="s">
        <v>7734</v>
      </c>
      <c r="S2482" s="6"/>
      <c r="T2482" s="6" t="s">
        <v>20115</v>
      </c>
      <c r="U2482">
        <f t="shared" si="38"/>
        <v>3</v>
      </c>
    </row>
    <row r="2483" spans="1:21" x14ac:dyDescent="0.2">
      <c r="A2483" s="6" t="s">
        <v>10842</v>
      </c>
      <c r="B2483" s="6" t="s">
        <v>10789</v>
      </c>
      <c r="C2483" s="6">
        <v>3521005</v>
      </c>
      <c r="D2483" s="6" t="s">
        <v>6709</v>
      </c>
      <c r="E2483" s="6" t="s">
        <v>10843</v>
      </c>
      <c r="F2483" s="6" t="s">
        <v>6402</v>
      </c>
      <c r="G2483" s="6">
        <v>3864</v>
      </c>
      <c r="H2483" s="6">
        <v>9381</v>
      </c>
      <c r="I2483" s="6">
        <v>0</v>
      </c>
      <c r="J2483" s="6">
        <v>1</v>
      </c>
      <c r="K2483" s="6">
        <v>0</v>
      </c>
      <c r="L2483" s="6"/>
      <c r="M2483" s="6">
        <v>2022</v>
      </c>
      <c r="N2483" s="6" t="s">
        <v>7745</v>
      </c>
      <c r="O2483" s="6">
        <v>11</v>
      </c>
      <c r="P2483" s="6"/>
      <c r="Q2483" s="6" t="s">
        <v>7733</v>
      </c>
      <c r="R2483" s="6" t="s">
        <v>7734</v>
      </c>
      <c r="S2483" s="6"/>
      <c r="T2483" s="6" t="s">
        <v>4087</v>
      </c>
      <c r="U2483">
        <f t="shared" si="38"/>
        <v>6</v>
      </c>
    </row>
    <row r="2484" spans="1:21" x14ac:dyDescent="0.2">
      <c r="A2484" s="6" t="s">
        <v>10842</v>
      </c>
      <c r="B2484" s="6" t="s">
        <v>10789</v>
      </c>
      <c r="C2484" s="6">
        <v>3521005</v>
      </c>
      <c r="D2484" s="6" t="s">
        <v>10844</v>
      </c>
      <c r="E2484" s="6" t="s">
        <v>10845</v>
      </c>
      <c r="F2484" s="6" t="s">
        <v>6402</v>
      </c>
      <c r="G2484" s="6">
        <v>675</v>
      </c>
      <c r="H2484" s="6">
        <v>9381</v>
      </c>
      <c r="I2484" s="6">
        <v>0</v>
      </c>
      <c r="J2484" s="6">
        <v>0</v>
      </c>
      <c r="K2484" s="6">
        <v>0</v>
      </c>
      <c r="L2484" s="6"/>
      <c r="M2484" s="6">
        <v>2022</v>
      </c>
      <c r="N2484" s="6" t="s">
        <v>7745</v>
      </c>
      <c r="O2484" s="6">
        <v>11</v>
      </c>
      <c r="P2484" s="6"/>
      <c r="Q2484" s="6" t="s">
        <v>7733</v>
      </c>
      <c r="R2484" s="6" t="s">
        <v>7734</v>
      </c>
      <c r="S2484" s="6"/>
      <c r="T2484" s="6" t="s">
        <v>20116</v>
      </c>
      <c r="U2484">
        <f t="shared" si="38"/>
        <v>5</v>
      </c>
    </row>
    <row r="2485" spans="1:21" x14ac:dyDescent="0.2">
      <c r="A2485" s="6" t="s">
        <v>10842</v>
      </c>
      <c r="B2485" s="6" t="s">
        <v>10789</v>
      </c>
      <c r="C2485" s="6">
        <v>3521005</v>
      </c>
      <c r="D2485" s="6" t="s">
        <v>10846</v>
      </c>
      <c r="E2485" s="6" t="s">
        <v>6917</v>
      </c>
      <c r="F2485" s="6" t="s">
        <v>6402</v>
      </c>
      <c r="G2485" s="6">
        <v>1370</v>
      </c>
      <c r="H2485" s="6">
        <v>9381</v>
      </c>
      <c r="I2485" s="6">
        <v>0</v>
      </c>
      <c r="J2485" s="6">
        <v>0</v>
      </c>
      <c r="K2485" s="6">
        <v>0</v>
      </c>
      <c r="L2485" s="6"/>
      <c r="M2485" s="6">
        <v>2022</v>
      </c>
      <c r="N2485" s="6" t="s">
        <v>7745</v>
      </c>
      <c r="O2485" s="6">
        <v>11</v>
      </c>
      <c r="P2485" s="6"/>
      <c r="Q2485" s="6" t="s">
        <v>7733</v>
      </c>
      <c r="R2485" s="6" t="s">
        <v>7734</v>
      </c>
      <c r="S2485" s="6"/>
      <c r="T2485" s="6" t="s">
        <v>20117</v>
      </c>
      <c r="U2485">
        <f t="shared" si="38"/>
        <v>4</v>
      </c>
    </row>
    <row r="2486" spans="1:21" x14ac:dyDescent="0.2">
      <c r="A2486" s="6" t="s">
        <v>10842</v>
      </c>
      <c r="B2486" s="6" t="s">
        <v>10789</v>
      </c>
      <c r="C2486" s="6">
        <v>3521005</v>
      </c>
      <c r="D2486" s="6" t="s">
        <v>10847</v>
      </c>
      <c r="E2486" s="6" t="s">
        <v>10848</v>
      </c>
      <c r="F2486" s="6" t="s">
        <v>6402</v>
      </c>
      <c r="G2486" s="6">
        <v>2337</v>
      </c>
      <c r="H2486" s="6">
        <v>9381</v>
      </c>
      <c r="I2486" s="6">
        <v>0</v>
      </c>
      <c r="J2486" s="6">
        <v>0</v>
      </c>
      <c r="K2486" s="6">
        <v>0</v>
      </c>
      <c r="L2486" s="6"/>
      <c r="M2486" s="6">
        <v>2022</v>
      </c>
      <c r="N2486" s="6" t="s">
        <v>7745</v>
      </c>
      <c r="O2486" s="6">
        <v>11</v>
      </c>
      <c r="P2486" s="6"/>
      <c r="Q2486" s="6" t="s">
        <v>7733</v>
      </c>
      <c r="R2486" s="6" t="s">
        <v>7734</v>
      </c>
      <c r="S2486" s="6"/>
      <c r="T2486" s="6" t="s">
        <v>20118</v>
      </c>
      <c r="U2486">
        <f t="shared" si="38"/>
        <v>3</v>
      </c>
    </row>
    <row r="2487" spans="1:21" x14ac:dyDescent="0.2">
      <c r="A2487" s="6" t="s">
        <v>10842</v>
      </c>
      <c r="B2487" s="6" t="s">
        <v>10789</v>
      </c>
      <c r="C2487" s="6">
        <v>3521005</v>
      </c>
      <c r="D2487" s="6" t="s">
        <v>10849</v>
      </c>
      <c r="E2487" s="6" t="s">
        <v>6816</v>
      </c>
      <c r="F2487" s="6" t="s">
        <v>6402</v>
      </c>
      <c r="G2487" s="6">
        <v>850</v>
      </c>
      <c r="H2487" s="6">
        <v>9381</v>
      </c>
      <c r="I2487" s="6">
        <v>0</v>
      </c>
      <c r="J2487" s="6">
        <v>0</v>
      </c>
      <c r="K2487" s="6">
        <v>0</v>
      </c>
      <c r="L2487" s="6"/>
      <c r="M2487" s="6">
        <v>2022</v>
      </c>
      <c r="N2487" s="6" t="s">
        <v>7745</v>
      </c>
      <c r="O2487" s="6">
        <v>11</v>
      </c>
      <c r="P2487" s="6"/>
      <c r="Q2487" s="6" t="s">
        <v>7733</v>
      </c>
      <c r="R2487" s="6" t="s">
        <v>7734</v>
      </c>
      <c r="S2487" s="6"/>
      <c r="T2487" s="6" t="s">
        <v>20119</v>
      </c>
      <c r="U2487">
        <f t="shared" si="38"/>
        <v>2</v>
      </c>
    </row>
    <row r="2488" spans="1:21" x14ac:dyDescent="0.2">
      <c r="A2488" s="6" t="s">
        <v>10788</v>
      </c>
      <c r="B2488" s="6" t="s">
        <v>10789</v>
      </c>
      <c r="C2488" s="6">
        <v>3521005</v>
      </c>
      <c r="D2488" s="6" t="s">
        <v>10850</v>
      </c>
      <c r="E2488" s="6" t="s">
        <v>7757</v>
      </c>
      <c r="F2488" s="6" t="s">
        <v>6402</v>
      </c>
      <c r="G2488" s="6">
        <v>2866</v>
      </c>
      <c r="H2488" s="6">
        <v>105432</v>
      </c>
      <c r="I2488" s="6">
        <v>0</v>
      </c>
      <c r="J2488" s="6">
        <v>0</v>
      </c>
      <c r="K2488" s="6">
        <v>0</v>
      </c>
      <c r="L2488" s="6"/>
      <c r="M2488" s="6">
        <v>2022</v>
      </c>
      <c r="N2488" s="6" t="s">
        <v>7732</v>
      </c>
      <c r="O2488" s="6">
        <v>99</v>
      </c>
      <c r="P2488" s="6"/>
      <c r="Q2488" s="6" t="s">
        <v>7733</v>
      </c>
      <c r="R2488" s="6" t="s">
        <v>7734</v>
      </c>
      <c r="S2488" s="6"/>
      <c r="T2488" s="6" t="s">
        <v>991</v>
      </c>
      <c r="U2488">
        <f t="shared" si="38"/>
        <v>4</v>
      </c>
    </row>
    <row r="2489" spans="1:21" x14ac:dyDescent="0.2">
      <c r="A2489" s="6" t="s">
        <v>10788</v>
      </c>
      <c r="B2489" s="6" t="s">
        <v>10789</v>
      </c>
      <c r="C2489" s="6">
        <v>3521005</v>
      </c>
      <c r="D2489" s="6" t="s">
        <v>10851</v>
      </c>
      <c r="E2489" s="6" t="s">
        <v>10852</v>
      </c>
      <c r="F2489" s="6" t="s">
        <v>6402</v>
      </c>
      <c r="G2489" s="6">
        <v>1464</v>
      </c>
      <c r="H2489" s="6">
        <v>105432</v>
      </c>
      <c r="I2489" s="6">
        <v>0</v>
      </c>
      <c r="J2489" s="6">
        <v>0</v>
      </c>
      <c r="K2489" s="6">
        <v>0</v>
      </c>
      <c r="L2489" s="6"/>
      <c r="M2489" s="6">
        <v>2022</v>
      </c>
      <c r="N2489" s="6" t="s">
        <v>7732</v>
      </c>
      <c r="O2489" s="6">
        <v>99</v>
      </c>
      <c r="P2489" s="6"/>
      <c r="Q2489" s="6" t="s">
        <v>7733</v>
      </c>
      <c r="R2489" s="6" t="s">
        <v>7734</v>
      </c>
      <c r="S2489" s="6"/>
      <c r="T2489" s="6" t="s">
        <v>992</v>
      </c>
      <c r="U2489">
        <f t="shared" si="38"/>
        <v>3</v>
      </c>
    </row>
    <row r="2490" spans="1:21" x14ac:dyDescent="0.2">
      <c r="A2490" s="6" t="s">
        <v>10788</v>
      </c>
      <c r="B2490" s="6" t="s">
        <v>10789</v>
      </c>
      <c r="C2490" s="6">
        <v>3521005</v>
      </c>
      <c r="D2490" s="6" t="s">
        <v>10853</v>
      </c>
      <c r="E2490" s="6" t="s">
        <v>10854</v>
      </c>
      <c r="F2490" s="6" t="s">
        <v>6402</v>
      </c>
      <c r="G2490" s="6">
        <v>370</v>
      </c>
      <c r="H2490" s="6">
        <v>105432</v>
      </c>
      <c r="I2490" s="6">
        <v>0</v>
      </c>
      <c r="J2490" s="6">
        <v>0</v>
      </c>
      <c r="K2490" s="6">
        <v>0</v>
      </c>
      <c r="L2490" s="6"/>
      <c r="M2490" s="6">
        <v>2022</v>
      </c>
      <c r="N2490" s="6" t="s">
        <v>7732</v>
      </c>
      <c r="O2490" s="6">
        <v>99</v>
      </c>
      <c r="P2490" s="6"/>
      <c r="Q2490" s="6" t="s">
        <v>7733</v>
      </c>
      <c r="R2490" s="6" t="s">
        <v>7734</v>
      </c>
      <c r="S2490" s="6"/>
      <c r="T2490" s="6" t="s">
        <v>993</v>
      </c>
      <c r="U2490">
        <f t="shared" si="38"/>
        <v>2</v>
      </c>
    </row>
    <row r="2491" spans="1:21" x14ac:dyDescent="0.2">
      <c r="A2491" s="6" t="s">
        <v>10788</v>
      </c>
      <c r="B2491" s="6" t="s">
        <v>10789</v>
      </c>
      <c r="C2491" s="6">
        <v>3521005</v>
      </c>
      <c r="D2491" s="6" t="s">
        <v>10855</v>
      </c>
      <c r="E2491" s="6" t="s">
        <v>10856</v>
      </c>
      <c r="F2491" s="6" t="s">
        <v>6402</v>
      </c>
      <c r="G2491" s="6">
        <v>1169</v>
      </c>
      <c r="H2491" s="6">
        <v>105432</v>
      </c>
      <c r="I2491" s="6">
        <v>0</v>
      </c>
      <c r="J2491" s="6">
        <v>0</v>
      </c>
      <c r="K2491" s="6">
        <v>0</v>
      </c>
      <c r="L2491" s="6"/>
      <c r="M2491" s="6">
        <v>2022</v>
      </c>
      <c r="N2491" s="6" t="s">
        <v>7732</v>
      </c>
      <c r="O2491" s="6">
        <v>99</v>
      </c>
      <c r="P2491" s="6"/>
      <c r="Q2491" s="6" t="s">
        <v>7733</v>
      </c>
      <c r="R2491" s="6" t="s">
        <v>7734</v>
      </c>
      <c r="S2491" s="6"/>
      <c r="T2491" s="6" t="s">
        <v>994</v>
      </c>
      <c r="U2491">
        <f t="shared" si="38"/>
        <v>1</v>
      </c>
    </row>
    <row r="2492" spans="1:21" x14ac:dyDescent="0.2">
      <c r="A2492" s="6" t="s">
        <v>10797</v>
      </c>
      <c r="B2492" s="6" t="s">
        <v>10789</v>
      </c>
      <c r="C2492" s="6">
        <v>3521005</v>
      </c>
      <c r="D2492" s="6" t="s">
        <v>10857</v>
      </c>
      <c r="E2492" s="6" t="s">
        <v>10858</v>
      </c>
      <c r="F2492" s="6" t="s">
        <v>6402</v>
      </c>
      <c r="G2492" s="6">
        <v>131</v>
      </c>
      <c r="H2492" s="6">
        <v>9078</v>
      </c>
      <c r="I2492" s="6">
        <v>0</v>
      </c>
      <c r="J2492" s="6">
        <v>0</v>
      </c>
      <c r="K2492" s="6">
        <v>0</v>
      </c>
      <c r="L2492" s="6"/>
      <c r="M2492" s="6">
        <v>2022</v>
      </c>
      <c r="N2492" s="6" t="s">
        <v>7745</v>
      </c>
      <c r="O2492" s="6">
        <v>2</v>
      </c>
      <c r="P2492" s="6"/>
      <c r="Q2492" s="6" t="s">
        <v>7733</v>
      </c>
      <c r="R2492" s="6" t="s">
        <v>7734</v>
      </c>
      <c r="S2492" s="6"/>
      <c r="T2492" s="6" t="s">
        <v>20120</v>
      </c>
      <c r="U2492">
        <f t="shared" si="38"/>
        <v>3</v>
      </c>
    </row>
    <row r="2493" spans="1:21" x14ac:dyDescent="0.2">
      <c r="A2493" s="6" t="s">
        <v>10797</v>
      </c>
      <c r="B2493" s="6" t="s">
        <v>10789</v>
      </c>
      <c r="C2493" s="6">
        <v>3521005</v>
      </c>
      <c r="D2493" s="6" t="s">
        <v>10859</v>
      </c>
      <c r="E2493" s="6" t="s">
        <v>10860</v>
      </c>
      <c r="F2493" s="6" t="s">
        <v>6402</v>
      </c>
      <c r="G2493" s="6">
        <v>20</v>
      </c>
      <c r="H2493" s="6">
        <v>9078</v>
      </c>
      <c r="I2493" s="6">
        <v>0</v>
      </c>
      <c r="J2493" s="6">
        <v>0</v>
      </c>
      <c r="K2493" s="6">
        <v>0</v>
      </c>
      <c r="L2493" s="6"/>
      <c r="M2493" s="6">
        <v>2022</v>
      </c>
      <c r="N2493" s="6" t="s">
        <v>7745</v>
      </c>
      <c r="O2493" s="6">
        <v>2</v>
      </c>
      <c r="P2493" s="6"/>
      <c r="Q2493" s="6" t="s">
        <v>7733</v>
      </c>
      <c r="R2493" s="6" t="s">
        <v>7734</v>
      </c>
      <c r="S2493" s="6"/>
      <c r="T2493" s="6" t="s">
        <v>20121</v>
      </c>
      <c r="U2493">
        <f t="shared" si="38"/>
        <v>2</v>
      </c>
    </row>
    <row r="2494" spans="1:21" x14ac:dyDescent="0.2">
      <c r="A2494" s="6" t="s">
        <v>10797</v>
      </c>
      <c r="B2494" s="6" t="s">
        <v>10789</v>
      </c>
      <c r="C2494" s="6">
        <v>3521005</v>
      </c>
      <c r="D2494" s="6" t="s">
        <v>10861</v>
      </c>
      <c r="E2494" s="6" t="s">
        <v>8580</v>
      </c>
      <c r="F2494" s="6" t="s">
        <v>6402</v>
      </c>
      <c r="G2494" s="6">
        <v>464</v>
      </c>
      <c r="H2494" s="6">
        <v>9078</v>
      </c>
      <c r="I2494" s="6">
        <v>0</v>
      </c>
      <c r="J2494" s="6">
        <v>0</v>
      </c>
      <c r="K2494" s="6">
        <v>0</v>
      </c>
      <c r="L2494" s="6"/>
      <c r="M2494" s="6">
        <v>2022</v>
      </c>
      <c r="N2494" s="6" t="s">
        <v>7745</v>
      </c>
      <c r="O2494" s="6">
        <v>2</v>
      </c>
      <c r="P2494" s="6"/>
      <c r="Q2494" s="6" t="s">
        <v>7733</v>
      </c>
      <c r="R2494" s="6" t="s">
        <v>7734</v>
      </c>
      <c r="S2494" s="6"/>
      <c r="T2494" s="6" t="s">
        <v>20122</v>
      </c>
      <c r="U2494">
        <f t="shared" si="38"/>
        <v>1</v>
      </c>
    </row>
    <row r="2495" spans="1:21" x14ac:dyDescent="0.2">
      <c r="A2495" s="6" t="s">
        <v>10803</v>
      </c>
      <c r="B2495" s="6" t="s">
        <v>10789</v>
      </c>
      <c r="C2495" s="6">
        <v>3521005</v>
      </c>
      <c r="D2495" s="6" t="s">
        <v>7617</v>
      </c>
      <c r="E2495" s="6" t="s">
        <v>7370</v>
      </c>
      <c r="F2495" s="6" t="s">
        <v>6402</v>
      </c>
      <c r="G2495" s="6">
        <v>246</v>
      </c>
      <c r="H2495" s="6">
        <v>9360</v>
      </c>
      <c r="I2495" s="6">
        <v>0</v>
      </c>
      <c r="J2495" s="6">
        <v>0</v>
      </c>
      <c r="K2495" s="6">
        <v>0</v>
      </c>
      <c r="L2495" s="6"/>
      <c r="M2495" s="6">
        <v>2022</v>
      </c>
      <c r="N2495" s="6" t="s">
        <v>7745</v>
      </c>
      <c r="O2495" s="6">
        <v>3</v>
      </c>
      <c r="P2495" s="6"/>
      <c r="Q2495" s="6" t="s">
        <v>7733</v>
      </c>
      <c r="R2495" s="6" t="s">
        <v>7734</v>
      </c>
      <c r="S2495" s="6"/>
      <c r="T2495" s="6" t="s">
        <v>20123</v>
      </c>
      <c r="U2495">
        <f t="shared" si="38"/>
        <v>5</v>
      </c>
    </row>
    <row r="2496" spans="1:21" x14ac:dyDescent="0.2">
      <c r="A2496" s="6" t="s">
        <v>10803</v>
      </c>
      <c r="B2496" s="6" t="s">
        <v>10789</v>
      </c>
      <c r="C2496" s="6">
        <v>3521005</v>
      </c>
      <c r="D2496" s="6" t="s">
        <v>6597</v>
      </c>
      <c r="E2496" s="6" t="s">
        <v>10862</v>
      </c>
      <c r="F2496" s="6" t="s">
        <v>6402</v>
      </c>
      <c r="G2496" s="6">
        <v>287</v>
      </c>
      <c r="H2496" s="6">
        <v>9360</v>
      </c>
      <c r="I2496" s="6">
        <v>0</v>
      </c>
      <c r="J2496" s="6">
        <v>0</v>
      </c>
      <c r="K2496" s="6">
        <v>0</v>
      </c>
      <c r="L2496" s="6"/>
      <c r="M2496" s="6">
        <v>2022</v>
      </c>
      <c r="N2496" s="6" t="s">
        <v>7745</v>
      </c>
      <c r="O2496" s="6">
        <v>3</v>
      </c>
      <c r="P2496" s="6"/>
      <c r="Q2496" s="6" t="s">
        <v>7733</v>
      </c>
      <c r="R2496" s="6" t="s">
        <v>7734</v>
      </c>
      <c r="S2496" s="6"/>
      <c r="T2496" s="6" t="s">
        <v>20124</v>
      </c>
      <c r="U2496">
        <f t="shared" si="38"/>
        <v>4</v>
      </c>
    </row>
    <row r="2497" spans="1:21" x14ac:dyDescent="0.2">
      <c r="A2497" s="6" t="s">
        <v>10803</v>
      </c>
      <c r="B2497" s="6" t="s">
        <v>10789</v>
      </c>
      <c r="C2497" s="6">
        <v>3521005</v>
      </c>
      <c r="D2497" s="6" t="s">
        <v>6525</v>
      </c>
      <c r="E2497" s="6" t="s">
        <v>10863</v>
      </c>
      <c r="F2497" s="6" t="s">
        <v>6402</v>
      </c>
      <c r="G2497" s="6">
        <v>350</v>
      </c>
      <c r="H2497" s="6">
        <v>9360</v>
      </c>
      <c r="I2497" s="6">
        <v>0</v>
      </c>
      <c r="J2497" s="6">
        <v>0</v>
      </c>
      <c r="K2497" s="6">
        <v>0</v>
      </c>
      <c r="L2497" s="6"/>
      <c r="M2497" s="6">
        <v>2022</v>
      </c>
      <c r="N2497" s="6" t="s">
        <v>7745</v>
      </c>
      <c r="O2497" s="6">
        <v>3</v>
      </c>
      <c r="P2497" s="6"/>
      <c r="Q2497" s="6" t="s">
        <v>7733</v>
      </c>
      <c r="R2497" s="6" t="s">
        <v>7734</v>
      </c>
      <c r="S2497" s="6"/>
      <c r="T2497" s="6" t="s">
        <v>20125</v>
      </c>
      <c r="U2497">
        <f t="shared" si="38"/>
        <v>3</v>
      </c>
    </row>
    <row r="2498" spans="1:21" x14ac:dyDescent="0.2">
      <c r="A2498" s="6" t="s">
        <v>10803</v>
      </c>
      <c r="B2498" s="6" t="s">
        <v>10789</v>
      </c>
      <c r="C2498" s="6">
        <v>3521005</v>
      </c>
      <c r="D2498" s="6" t="s">
        <v>10864</v>
      </c>
      <c r="E2498" s="6" t="s">
        <v>10865</v>
      </c>
      <c r="F2498" s="6" t="s">
        <v>6402</v>
      </c>
      <c r="G2498" s="6">
        <v>1535</v>
      </c>
      <c r="H2498" s="6">
        <v>9360</v>
      </c>
      <c r="I2498" s="6">
        <v>0</v>
      </c>
      <c r="J2498" s="6">
        <v>0</v>
      </c>
      <c r="K2498" s="6">
        <v>0</v>
      </c>
      <c r="L2498" s="6"/>
      <c r="M2498" s="6">
        <v>2022</v>
      </c>
      <c r="N2498" s="6" t="s">
        <v>7745</v>
      </c>
      <c r="O2498" s="6">
        <v>3</v>
      </c>
      <c r="P2498" s="6"/>
      <c r="Q2498" s="6" t="s">
        <v>7733</v>
      </c>
      <c r="R2498" s="6" t="s">
        <v>7734</v>
      </c>
      <c r="S2498" s="6"/>
      <c r="T2498" s="6" t="s">
        <v>20126</v>
      </c>
      <c r="U2498">
        <f t="shared" si="38"/>
        <v>2</v>
      </c>
    </row>
    <row r="2499" spans="1:21" x14ac:dyDescent="0.2">
      <c r="A2499" s="6" t="s">
        <v>10803</v>
      </c>
      <c r="B2499" s="6" t="s">
        <v>10789</v>
      </c>
      <c r="C2499" s="6">
        <v>3521005</v>
      </c>
      <c r="D2499" s="6" t="s">
        <v>10866</v>
      </c>
      <c r="E2499" s="6" t="s">
        <v>10867</v>
      </c>
      <c r="F2499" s="6" t="s">
        <v>6402</v>
      </c>
      <c r="G2499" s="6">
        <v>175</v>
      </c>
      <c r="H2499" s="6">
        <v>9360</v>
      </c>
      <c r="I2499" s="6">
        <v>0</v>
      </c>
      <c r="J2499" s="6">
        <v>0</v>
      </c>
      <c r="K2499" s="6">
        <v>0</v>
      </c>
      <c r="L2499" s="6"/>
      <c r="M2499" s="6">
        <v>2022</v>
      </c>
      <c r="N2499" s="6" t="s">
        <v>7745</v>
      </c>
      <c r="O2499" s="6">
        <v>3</v>
      </c>
      <c r="P2499" s="6"/>
      <c r="Q2499" s="6" t="s">
        <v>7733</v>
      </c>
      <c r="R2499" s="6" t="s">
        <v>7734</v>
      </c>
      <c r="S2499" s="6"/>
      <c r="T2499" s="6" t="s">
        <v>20127</v>
      </c>
      <c r="U2499">
        <f t="shared" ref="U2499:U2562" si="39">COUNTIF(A2499:A8799,A2499)</f>
        <v>1</v>
      </c>
    </row>
    <row r="2500" spans="1:21" x14ac:dyDescent="0.2">
      <c r="A2500" s="6" t="s">
        <v>10812</v>
      </c>
      <c r="B2500" s="6" t="s">
        <v>10789</v>
      </c>
      <c r="C2500" s="6">
        <v>3521005</v>
      </c>
      <c r="D2500" s="6" t="s">
        <v>7658</v>
      </c>
      <c r="E2500" s="6" t="s">
        <v>7716</v>
      </c>
      <c r="F2500" s="6" t="s">
        <v>6402</v>
      </c>
      <c r="G2500" s="6">
        <v>735</v>
      </c>
      <c r="H2500" s="6">
        <v>8307</v>
      </c>
      <c r="I2500" s="6">
        <v>0</v>
      </c>
      <c r="J2500" s="6">
        <v>0</v>
      </c>
      <c r="K2500" s="6">
        <v>0</v>
      </c>
      <c r="L2500" s="6"/>
      <c r="M2500" s="6">
        <v>2022</v>
      </c>
      <c r="N2500" s="6" t="s">
        <v>7745</v>
      </c>
      <c r="O2500" s="6">
        <v>5</v>
      </c>
      <c r="P2500" s="6"/>
      <c r="Q2500" s="6" t="s">
        <v>7733</v>
      </c>
      <c r="R2500" s="6" t="s">
        <v>7734</v>
      </c>
      <c r="S2500" s="6"/>
      <c r="T2500" s="6" t="s">
        <v>20128</v>
      </c>
      <c r="U2500">
        <f t="shared" si="39"/>
        <v>1</v>
      </c>
    </row>
    <row r="2501" spans="1:21" x14ac:dyDescent="0.2">
      <c r="A2501" s="6" t="s">
        <v>10839</v>
      </c>
      <c r="B2501" s="6" t="s">
        <v>10789</v>
      </c>
      <c r="C2501" s="6">
        <v>3521005</v>
      </c>
      <c r="D2501" s="6" t="s">
        <v>10868</v>
      </c>
      <c r="E2501" s="6" t="s">
        <v>10858</v>
      </c>
      <c r="F2501" s="6" t="s">
        <v>6402</v>
      </c>
      <c r="G2501" s="6">
        <v>937</v>
      </c>
      <c r="H2501" s="6">
        <v>11402</v>
      </c>
      <c r="I2501" s="6">
        <v>0</v>
      </c>
      <c r="J2501" s="6">
        <v>0</v>
      </c>
      <c r="K2501" s="6">
        <v>0</v>
      </c>
      <c r="L2501" s="6"/>
      <c r="M2501" s="6">
        <v>2022</v>
      </c>
      <c r="N2501" s="6" t="s">
        <v>7745</v>
      </c>
      <c r="O2501" s="6">
        <v>10</v>
      </c>
      <c r="P2501" s="6"/>
      <c r="Q2501" s="6" t="s">
        <v>7733</v>
      </c>
      <c r="R2501" s="6" t="s">
        <v>7734</v>
      </c>
      <c r="S2501" s="6"/>
      <c r="T2501" s="6" t="s">
        <v>20129</v>
      </c>
      <c r="U2501">
        <f t="shared" si="39"/>
        <v>2</v>
      </c>
    </row>
    <row r="2502" spans="1:21" x14ac:dyDescent="0.2">
      <c r="A2502" s="6" t="s">
        <v>10839</v>
      </c>
      <c r="B2502" s="6" t="s">
        <v>10789</v>
      </c>
      <c r="C2502" s="6">
        <v>3521005</v>
      </c>
      <c r="D2502" s="6" t="s">
        <v>10869</v>
      </c>
      <c r="E2502" s="6" t="s">
        <v>10732</v>
      </c>
      <c r="F2502" s="6" t="s">
        <v>6402</v>
      </c>
      <c r="G2502" s="6">
        <v>208</v>
      </c>
      <c r="H2502" s="6">
        <v>11402</v>
      </c>
      <c r="I2502" s="6">
        <v>0</v>
      </c>
      <c r="J2502" s="6">
        <v>0</v>
      </c>
      <c r="K2502" s="6">
        <v>0</v>
      </c>
      <c r="L2502" s="6"/>
      <c r="M2502" s="6">
        <v>2022</v>
      </c>
      <c r="N2502" s="6" t="s">
        <v>7745</v>
      </c>
      <c r="O2502" s="6">
        <v>10</v>
      </c>
      <c r="P2502" s="6"/>
      <c r="Q2502" s="6" t="s">
        <v>7733</v>
      </c>
      <c r="R2502" s="6" t="s">
        <v>7734</v>
      </c>
      <c r="S2502" s="6"/>
      <c r="T2502" s="6" t="s">
        <v>20130</v>
      </c>
      <c r="U2502">
        <f t="shared" si="39"/>
        <v>1</v>
      </c>
    </row>
    <row r="2503" spans="1:21" x14ac:dyDescent="0.2">
      <c r="A2503" s="6" t="s">
        <v>10842</v>
      </c>
      <c r="B2503" s="6" t="s">
        <v>10789</v>
      </c>
      <c r="C2503" s="6">
        <v>3521005</v>
      </c>
      <c r="D2503" s="6" t="s">
        <v>6609</v>
      </c>
      <c r="E2503" s="6" t="s">
        <v>10870</v>
      </c>
      <c r="F2503" s="6" t="s">
        <v>6402</v>
      </c>
      <c r="G2503" s="6">
        <v>285</v>
      </c>
      <c r="H2503" s="6">
        <v>9381</v>
      </c>
      <c r="I2503" s="6">
        <v>0</v>
      </c>
      <c r="J2503" s="6">
        <v>0</v>
      </c>
      <c r="K2503" s="6">
        <v>0</v>
      </c>
      <c r="L2503" s="6"/>
      <c r="M2503" s="6">
        <v>2022</v>
      </c>
      <c r="N2503" s="6" t="s">
        <v>7745</v>
      </c>
      <c r="O2503" s="6">
        <v>11</v>
      </c>
      <c r="P2503" s="6"/>
      <c r="Q2503" s="6" t="s">
        <v>7733</v>
      </c>
      <c r="R2503" s="6" t="s">
        <v>7734</v>
      </c>
      <c r="S2503" s="6"/>
      <c r="T2503" s="6" t="s">
        <v>20131</v>
      </c>
      <c r="U2503">
        <f t="shared" si="39"/>
        <v>1</v>
      </c>
    </row>
    <row r="2504" spans="1:21" x14ac:dyDescent="0.2">
      <c r="A2504" s="6" t="s">
        <v>10871</v>
      </c>
      <c r="B2504" s="6" t="s">
        <v>10872</v>
      </c>
      <c r="C2504" s="6">
        <v>3531025</v>
      </c>
      <c r="D2504" s="6" t="s">
        <v>7493</v>
      </c>
      <c r="E2504" s="6" t="s">
        <v>10873</v>
      </c>
      <c r="F2504" s="6" t="s">
        <v>6402</v>
      </c>
      <c r="G2504" s="6">
        <v>1893</v>
      </c>
      <c r="H2504" s="6">
        <v>2903</v>
      </c>
      <c r="I2504" s="6">
        <v>1</v>
      </c>
      <c r="J2504" s="6">
        <v>1</v>
      </c>
      <c r="K2504" s="6">
        <v>0</v>
      </c>
      <c r="L2504" s="6"/>
      <c r="M2504" s="6">
        <v>2022</v>
      </c>
      <c r="N2504" s="6" t="s">
        <v>7732</v>
      </c>
      <c r="O2504" s="6">
        <v>99</v>
      </c>
      <c r="P2504" s="6"/>
      <c r="Q2504" s="6" t="s">
        <v>7733</v>
      </c>
      <c r="R2504" s="6" t="s">
        <v>7734</v>
      </c>
      <c r="S2504" s="6"/>
      <c r="T2504" s="6" t="s">
        <v>1396</v>
      </c>
      <c r="U2504">
        <f t="shared" si="39"/>
        <v>2</v>
      </c>
    </row>
    <row r="2505" spans="1:21" x14ac:dyDescent="0.2">
      <c r="A2505" s="6" t="s">
        <v>10871</v>
      </c>
      <c r="B2505" s="6" t="s">
        <v>10872</v>
      </c>
      <c r="C2505" s="6">
        <v>3531025</v>
      </c>
      <c r="D2505" s="6" t="s">
        <v>10874</v>
      </c>
      <c r="E2505" s="6" t="s">
        <v>10875</v>
      </c>
      <c r="F2505" s="6" t="s">
        <v>6402</v>
      </c>
      <c r="G2505" s="6">
        <v>1010</v>
      </c>
      <c r="H2505" s="6">
        <v>2903</v>
      </c>
      <c r="I2505" s="6">
        <v>0</v>
      </c>
      <c r="J2505" s="6">
        <v>0</v>
      </c>
      <c r="K2505" s="6">
        <v>0</v>
      </c>
      <c r="L2505" s="6"/>
      <c r="M2505" s="6">
        <v>2022</v>
      </c>
      <c r="N2505" s="6" t="s">
        <v>7732</v>
      </c>
      <c r="O2505" s="6">
        <v>99</v>
      </c>
      <c r="P2505" s="6"/>
      <c r="Q2505" s="6" t="s">
        <v>7733</v>
      </c>
      <c r="R2505" s="6" t="s">
        <v>7734</v>
      </c>
      <c r="S2505" s="6"/>
      <c r="T2505" s="6" t="s">
        <v>1397</v>
      </c>
      <c r="U2505">
        <f t="shared" si="39"/>
        <v>1</v>
      </c>
    </row>
    <row r="2506" spans="1:21" x14ac:dyDescent="0.2">
      <c r="A2506" s="6" t="s">
        <v>10876</v>
      </c>
      <c r="B2506" s="6" t="s">
        <v>10872</v>
      </c>
      <c r="C2506" s="6">
        <v>3531025</v>
      </c>
      <c r="D2506" s="6" t="s">
        <v>10877</v>
      </c>
      <c r="E2506" s="6" t="s">
        <v>10878</v>
      </c>
      <c r="F2506" s="6" t="s">
        <v>6402</v>
      </c>
      <c r="G2506" s="6">
        <v>1761</v>
      </c>
      <c r="H2506" s="6">
        <v>2863</v>
      </c>
      <c r="I2506" s="6">
        <v>0</v>
      </c>
      <c r="J2506" s="6">
        <v>1</v>
      </c>
      <c r="K2506" s="6">
        <v>0</v>
      </c>
      <c r="L2506" s="6"/>
      <c r="M2506" s="6">
        <v>2022</v>
      </c>
      <c r="N2506" s="6" t="s">
        <v>7770</v>
      </c>
      <c r="O2506" s="6">
        <v>99</v>
      </c>
      <c r="P2506" s="6"/>
      <c r="Q2506" s="6" t="s">
        <v>7733</v>
      </c>
      <c r="R2506" s="6" t="s">
        <v>7734</v>
      </c>
      <c r="S2506" s="6"/>
      <c r="T2506" s="6" t="s">
        <v>6205</v>
      </c>
      <c r="U2506">
        <f t="shared" si="39"/>
        <v>2</v>
      </c>
    </row>
    <row r="2507" spans="1:21" x14ac:dyDescent="0.2">
      <c r="A2507" s="6" t="s">
        <v>10876</v>
      </c>
      <c r="B2507" s="6" t="s">
        <v>10872</v>
      </c>
      <c r="C2507" s="6">
        <v>3531025</v>
      </c>
      <c r="D2507" s="6" t="s">
        <v>10879</v>
      </c>
      <c r="E2507" s="6" t="s">
        <v>6520</v>
      </c>
      <c r="F2507" s="6" t="s">
        <v>6402</v>
      </c>
      <c r="G2507" s="6">
        <v>1102</v>
      </c>
      <c r="H2507" s="6">
        <v>2863</v>
      </c>
      <c r="I2507" s="6">
        <v>0</v>
      </c>
      <c r="J2507" s="6">
        <v>0</v>
      </c>
      <c r="K2507" s="6">
        <v>0</v>
      </c>
      <c r="L2507" s="6"/>
      <c r="M2507" s="6">
        <v>2022</v>
      </c>
      <c r="N2507" s="6" t="s">
        <v>7770</v>
      </c>
      <c r="O2507" s="6">
        <v>99</v>
      </c>
      <c r="P2507" s="6"/>
      <c r="Q2507" s="6" t="s">
        <v>7733</v>
      </c>
      <c r="R2507" s="6" t="s">
        <v>7734</v>
      </c>
      <c r="S2507" s="6"/>
      <c r="T2507" s="6" t="s">
        <v>6206</v>
      </c>
      <c r="U2507">
        <f t="shared" si="39"/>
        <v>1</v>
      </c>
    </row>
    <row r="2508" spans="1:21" x14ac:dyDescent="0.2">
      <c r="A2508" s="6" t="s">
        <v>10880</v>
      </c>
      <c r="B2508" s="6" t="s">
        <v>10872</v>
      </c>
      <c r="C2508" s="6">
        <v>3531025</v>
      </c>
      <c r="D2508" s="6" t="s">
        <v>6505</v>
      </c>
      <c r="E2508" s="6" t="s">
        <v>10881</v>
      </c>
      <c r="F2508" s="6" t="s">
        <v>6402</v>
      </c>
      <c r="G2508" s="6">
        <v>1097</v>
      </c>
      <c r="H2508" s="6">
        <v>4089</v>
      </c>
      <c r="I2508" s="6">
        <v>0</v>
      </c>
      <c r="J2508" s="6">
        <v>1</v>
      </c>
      <c r="K2508" s="6">
        <v>0</v>
      </c>
      <c r="L2508" s="6"/>
      <c r="M2508" s="6">
        <v>2022</v>
      </c>
      <c r="N2508" s="6" t="s">
        <v>7745</v>
      </c>
      <c r="O2508" s="6" t="s">
        <v>6420</v>
      </c>
      <c r="P2508" s="6"/>
      <c r="Q2508" s="6" t="s">
        <v>7733</v>
      </c>
      <c r="R2508" s="6" t="s">
        <v>7734</v>
      </c>
      <c r="S2508" s="6"/>
      <c r="T2508" s="6" t="s">
        <v>6204</v>
      </c>
      <c r="U2508">
        <f t="shared" si="39"/>
        <v>5</v>
      </c>
    </row>
    <row r="2509" spans="1:21" x14ac:dyDescent="0.2">
      <c r="A2509" s="6" t="s">
        <v>10880</v>
      </c>
      <c r="B2509" s="6" t="s">
        <v>10872</v>
      </c>
      <c r="C2509" s="6">
        <v>3531025</v>
      </c>
      <c r="D2509" s="6" t="s">
        <v>6442</v>
      </c>
      <c r="E2509" s="6" t="s">
        <v>10882</v>
      </c>
      <c r="F2509" s="6" t="s">
        <v>6402</v>
      </c>
      <c r="G2509" s="6">
        <v>469</v>
      </c>
      <c r="H2509" s="6">
        <v>4089</v>
      </c>
      <c r="I2509" s="6">
        <v>0</v>
      </c>
      <c r="J2509" s="6">
        <v>0</v>
      </c>
      <c r="K2509" s="6">
        <v>0</v>
      </c>
      <c r="L2509" s="6"/>
      <c r="M2509" s="6">
        <v>2022</v>
      </c>
      <c r="N2509" s="6" t="s">
        <v>7745</v>
      </c>
      <c r="O2509" s="6" t="s">
        <v>6420</v>
      </c>
      <c r="P2509" s="6"/>
      <c r="Q2509" s="6" t="s">
        <v>7733</v>
      </c>
      <c r="R2509" s="6" t="s">
        <v>7734</v>
      </c>
      <c r="S2509" s="6"/>
      <c r="T2509" s="6" t="s">
        <v>6207</v>
      </c>
      <c r="U2509">
        <f t="shared" si="39"/>
        <v>4</v>
      </c>
    </row>
    <row r="2510" spans="1:21" x14ac:dyDescent="0.2">
      <c r="A2510" s="6" t="s">
        <v>10880</v>
      </c>
      <c r="B2510" s="6" t="s">
        <v>10872</v>
      </c>
      <c r="C2510" s="6">
        <v>3531025</v>
      </c>
      <c r="D2510" s="6" t="s">
        <v>6459</v>
      </c>
      <c r="E2510" s="6" t="s">
        <v>6542</v>
      </c>
      <c r="F2510" s="6" t="s">
        <v>6402</v>
      </c>
      <c r="G2510" s="6">
        <v>454</v>
      </c>
      <c r="H2510" s="6">
        <v>4089</v>
      </c>
      <c r="I2510" s="6">
        <v>0</v>
      </c>
      <c r="J2510" s="6">
        <v>0</v>
      </c>
      <c r="K2510" s="6">
        <v>0</v>
      </c>
      <c r="L2510" s="6"/>
      <c r="M2510" s="6">
        <v>2022</v>
      </c>
      <c r="N2510" s="6" t="s">
        <v>7745</v>
      </c>
      <c r="O2510" s="6" t="s">
        <v>6420</v>
      </c>
      <c r="P2510" s="6"/>
      <c r="Q2510" s="6" t="s">
        <v>7733</v>
      </c>
      <c r="R2510" s="6" t="s">
        <v>7734</v>
      </c>
      <c r="S2510" s="6"/>
      <c r="T2510" s="6" t="s">
        <v>6208</v>
      </c>
      <c r="U2510">
        <f t="shared" si="39"/>
        <v>3</v>
      </c>
    </row>
    <row r="2511" spans="1:21" x14ac:dyDescent="0.2">
      <c r="A2511" s="6" t="s">
        <v>10880</v>
      </c>
      <c r="B2511" s="6" t="s">
        <v>10872</v>
      </c>
      <c r="C2511" s="6">
        <v>3531025</v>
      </c>
      <c r="D2511" s="6" t="s">
        <v>7701</v>
      </c>
      <c r="E2511" s="6" t="s">
        <v>8057</v>
      </c>
      <c r="F2511" s="6" t="s">
        <v>6402</v>
      </c>
      <c r="G2511" s="6">
        <v>842</v>
      </c>
      <c r="H2511" s="6">
        <v>4089</v>
      </c>
      <c r="I2511" s="6">
        <v>0</v>
      </c>
      <c r="J2511" s="6">
        <v>1</v>
      </c>
      <c r="K2511" s="6">
        <v>0</v>
      </c>
      <c r="L2511" s="6"/>
      <c r="M2511" s="6">
        <v>2022</v>
      </c>
      <c r="N2511" s="6" t="s">
        <v>7745</v>
      </c>
      <c r="O2511" s="6" t="s">
        <v>6420</v>
      </c>
      <c r="P2511" s="6"/>
      <c r="Q2511" s="6" t="s">
        <v>7733</v>
      </c>
      <c r="R2511" s="6" t="s">
        <v>7734</v>
      </c>
      <c r="S2511" s="6"/>
      <c r="T2511" s="6" t="s">
        <v>6203</v>
      </c>
      <c r="U2511">
        <f t="shared" si="39"/>
        <v>2</v>
      </c>
    </row>
    <row r="2512" spans="1:21" x14ac:dyDescent="0.2">
      <c r="A2512" s="6" t="s">
        <v>10880</v>
      </c>
      <c r="B2512" s="6" t="s">
        <v>10872</v>
      </c>
      <c r="C2512" s="6">
        <v>3531025</v>
      </c>
      <c r="D2512" s="6" t="s">
        <v>7063</v>
      </c>
      <c r="E2512" s="6" t="s">
        <v>6779</v>
      </c>
      <c r="F2512" s="6" t="s">
        <v>6402</v>
      </c>
      <c r="G2512" s="6">
        <v>1227</v>
      </c>
      <c r="H2512" s="6">
        <v>4089</v>
      </c>
      <c r="I2512" s="6">
        <v>1</v>
      </c>
      <c r="J2512" s="6">
        <v>1</v>
      </c>
      <c r="K2512" s="6">
        <v>0</v>
      </c>
      <c r="L2512" s="6"/>
      <c r="M2512" s="6">
        <v>2022</v>
      </c>
      <c r="N2512" s="6" t="s">
        <v>7745</v>
      </c>
      <c r="O2512" s="6" t="s">
        <v>6420</v>
      </c>
      <c r="P2512" s="6"/>
      <c r="Q2512" s="6" t="s">
        <v>7733</v>
      </c>
      <c r="R2512" s="6" t="s">
        <v>7734</v>
      </c>
      <c r="S2512" s="6"/>
      <c r="T2512" s="6" t="s">
        <v>6202</v>
      </c>
      <c r="U2512">
        <f t="shared" si="39"/>
        <v>1</v>
      </c>
    </row>
    <row r="2513" spans="1:21" x14ac:dyDescent="0.2">
      <c r="A2513" s="6" t="s">
        <v>10883</v>
      </c>
      <c r="B2513" s="6" t="s">
        <v>10872</v>
      </c>
      <c r="C2513" s="6">
        <v>3531025</v>
      </c>
      <c r="D2513" s="6" t="s">
        <v>6419</v>
      </c>
      <c r="E2513" s="6" t="s">
        <v>7584</v>
      </c>
      <c r="F2513" s="6" t="s">
        <v>6402</v>
      </c>
      <c r="G2513" s="6">
        <v>239</v>
      </c>
      <c r="H2513" s="6">
        <v>894</v>
      </c>
      <c r="I2513" s="6">
        <v>0</v>
      </c>
      <c r="J2513" s="6">
        <v>1</v>
      </c>
      <c r="K2513" s="6">
        <v>0</v>
      </c>
      <c r="L2513" s="6"/>
      <c r="M2513" s="6">
        <v>2022</v>
      </c>
      <c r="N2513" s="6" t="s">
        <v>7745</v>
      </c>
      <c r="O2513" s="6" t="s">
        <v>8476</v>
      </c>
      <c r="P2513" s="6"/>
      <c r="Q2513" s="6" t="s">
        <v>7733</v>
      </c>
      <c r="R2513" s="6" t="s">
        <v>7734</v>
      </c>
      <c r="S2513" s="6"/>
      <c r="T2513" s="6" t="s">
        <v>6200</v>
      </c>
      <c r="U2513">
        <f t="shared" si="39"/>
        <v>4</v>
      </c>
    </row>
    <row r="2514" spans="1:21" x14ac:dyDescent="0.2">
      <c r="A2514" s="6" t="s">
        <v>10883</v>
      </c>
      <c r="B2514" s="6" t="s">
        <v>10872</v>
      </c>
      <c r="C2514" s="6">
        <v>3531025</v>
      </c>
      <c r="D2514" s="6" t="s">
        <v>6797</v>
      </c>
      <c r="E2514" s="6" t="s">
        <v>7302</v>
      </c>
      <c r="F2514" s="6" t="s">
        <v>6402</v>
      </c>
      <c r="G2514" s="6">
        <v>234</v>
      </c>
      <c r="H2514" s="6">
        <v>894</v>
      </c>
      <c r="I2514" s="6">
        <v>0</v>
      </c>
      <c r="J2514" s="6">
        <v>0</v>
      </c>
      <c r="K2514" s="6">
        <v>0</v>
      </c>
      <c r="L2514" s="6"/>
      <c r="M2514" s="6">
        <v>2022</v>
      </c>
      <c r="N2514" s="6" t="s">
        <v>7745</v>
      </c>
      <c r="O2514" s="6" t="s">
        <v>8476</v>
      </c>
      <c r="P2514" s="6"/>
      <c r="Q2514" s="6" t="s">
        <v>7733</v>
      </c>
      <c r="R2514" s="6" t="s">
        <v>7734</v>
      </c>
      <c r="S2514" s="6"/>
      <c r="T2514" s="6" t="s">
        <v>6209</v>
      </c>
      <c r="U2514">
        <f t="shared" si="39"/>
        <v>3</v>
      </c>
    </row>
    <row r="2515" spans="1:21" x14ac:dyDescent="0.2">
      <c r="A2515" s="6" t="s">
        <v>10883</v>
      </c>
      <c r="B2515" s="6" t="s">
        <v>10872</v>
      </c>
      <c r="C2515" s="6">
        <v>3531025</v>
      </c>
      <c r="D2515" s="6" t="s">
        <v>6713</v>
      </c>
      <c r="E2515" s="6" t="s">
        <v>10884</v>
      </c>
      <c r="F2515" s="6" t="s">
        <v>6402</v>
      </c>
      <c r="G2515" s="6">
        <v>254</v>
      </c>
      <c r="H2515" s="6">
        <v>894</v>
      </c>
      <c r="I2515" s="6">
        <v>1</v>
      </c>
      <c r="J2515" s="6">
        <v>1</v>
      </c>
      <c r="K2515" s="6">
        <v>0</v>
      </c>
      <c r="L2515" s="6"/>
      <c r="M2515" s="6">
        <v>2022</v>
      </c>
      <c r="N2515" s="6" t="s">
        <v>7745</v>
      </c>
      <c r="O2515" s="6" t="s">
        <v>8476</v>
      </c>
      <c r="P2515" s="6"/>
      <c r="Q2515" s="6" t="s">
        <v>7733</v>
      </c>
      <c r="R2515" s="6" t="s">
        <v>7734</v>
      </c>
      <c r="S2515" s="6"/>
      <c r="T2515" s="6" t="s">
        <v>6199</v>
      </c>
      <c r="U2515">
        <f t="shared" si="39"/>
        <v>2</v>
      </c>
    </row>
    <row r="2516" spans="1:21" x14ac:dyDescent="0.2">
      <c r="A2516" s="6" t="s">
        <v>10883</v>
      </c>
      <c r="B2516" s="6" t="s">
        <v>10872</v>
      </c>
      <c r="C2516" s="6">
        <v>3531025</v>
      </c>
      <c r="D2516" s="6" t="s">
        <v>6485</v>
      </c>
      <c r="E2516" s="6" t="s">
        <v>10885</v>
      </c>
      <c r="F2516" s="6" t="s">
        <v>6402</v>
      </c>
      <c r="G2516" s="6">
        <v>167</v>
      </c>
      <c r="H2516" s="6">
        <v>894</v>
      </c>
      <c r="I2516" s="6">
        <v>0</v>
      </c>
      <c r="J2516" s="6">
        <v>0</v>
      </c>
      <c r="K2516" s="6">
        <v>0</v>
      </c>
      <c r="L2516" s="6"/>
      <c r="M2516" s="6">
        <v>2022</v>
      </c>
      <c r="N2516" s="6" t="s">
        <v>7745</v>
      </c>
      <c r="O2516" s="6" t="s">
        <v>8476</v>
      </c>
      <c r="P2516" s="6"/>
      <c r="Q2516" s="6" t="s">
        <v>7733</v>
      </c>
      <c r="R2516" s="6" t="s">
        <v>7734</v>
      </c>
      <c r="S2516" s="6"/>
      <c r="T2516" s="6" t="s">
        <v>6210</v>
      </c>
      <c r="U2516">
        <f t="shared" si="39"/>
        <v>1</v>
      </c>
    </row>
    <row r="2517" spans="1:21" x14ac:dyDescent="0.2">
      <c r="A2517" s="6" t="s">
        <v>10886</v>
      </c>
      <c r="B2517" s="6" t="s">
        <v>10872</v>
      </c>
      <c r="C2517" s="6">
        <v>3531025</v>
      </c>
      <c r="D2517" s="6" t="s">
        <v>6564</v>
      </c>
      <c r="E2517" s="6" t="s">
        <v>10887</v>
      </c>
      <c r="F2517" s="6" t="s">
        <v>6402</v>
      </c>
      <c r="G2517" s="6">
        <v>0</v>
      </c>
      <c r="H2517" s="6"/>
      <c r="I2517" s="6">
        <v>1</v>
      </c>
      <c r="J2517" s="6">
        <v>1</v>
      </c>
      <c r="K2517" s="6">
        <v>1</v>
      </c>
      <c r="L2517" s="6"/>
      <c r="M2517" s="6">
        <v>2022</v>
      </c>
      <c r="N2517" s="6" t="s">
        <v>7745</v>
      </c>
      <c r="O2517" s="6" t="s">
        <v>10888</v>
      </c>
      <c r="P2517" s="6"/>
      <c r="Q2517" s="6" t="s">
        <v>7733</v>
      </c>
      <c r="R2517" s="6" t="s">
        <v>7734</v>
      </c>
      <c r="S2517" s="6"/>
      <c r="T2517" s="6" t="s">
        <v>6197</v>
      </c>
      <c r="U2517">
        <f t="shared" si="39"/>
        <v>2</v>
      </c>
    </row>
    <row r="2518" spans="1:21" x14ac:dyDescent="0.2">
      <c r="A2518" s="6" t="s">
        <v>10886</v>
      </c>
      <c r="B2518" s="6" t="s">
        <v>10872</v>
      </c>
      <c r="C2518" s="6">
        <v>3531025</v>
      </c>
      <c r="D2518" s="6" t="s">
        <v>7533</v>
      </c>
      <c r="E2518" s="6" t="s">
        <v>10889</v>
      </c>
      <c r="F2518" s="6" t="s">
        <v>6402</v>
      </c>
      <c r="G2518" s="6">
        <v>0</v>
      </c>
      <c r="H2518" s="6"/>
      <c r="I2518" s="6">
        <v>0</v>
      </c>
      <c r="J2518" s="6">
        <v>1</v>
      </c>
      <c r="K2518" s="6">
        <v>1</v>
      </c>
      <c r="L2518" s="6"/>
      <c r="M2518" s="6">
        <v>2022</v>
      </c>
      <c r="N2518" s="6" t="s">
        <v>7745</v>
      </c>
      <c r="O2518" s="6" t="s">
        <v>10888</v>
      </c>
      <c r="P2518" s="6"/>
      <c r="Q2518" s="6" t="s">
        <v>7733</v>
      </c>
      <c r="R2518" s="6" t="s">
        <v>7734</v>
      </c>
      <c r="S2518" s="6"/>
      <c r="T2518" s="6" t="s">
        <v>6196</v>
      </c>
      <c r="U2518">
        <f t="shared" si="39"/>
        <v>1</v>
      </c>
    </row>
    <row r="2519" spans="1:21" x14ac:dyDescent="0.2">
      <c r="A2519" s="6" t="s">
        <v>10890</v>
      </c>
      <c r="B2519" s="6" t="s">
        <v>10872</v>
      </c>
      <c r="C2519" s="6">
        <v>3531025</v>
      </c>
      <c r="D2519" s="6" t="s">
        <v>7484</v>
      </c>
      <c r="E2519" s="6" t="s">
        <v>10891</v>
      </c>
      <c r="F2519" s="6" t="s">
        <v>6402</v>
      </c>
      <c r="G2519" s="6">
        <v>0</v>
      </c>
      <c r="H2519" s="6"/>
      <c r="I2519" s="6">
        <v>0</v>
      </c>
      <c r="J2519" s="6">
        <v>1</v>
      </c>
      <c r="K2519" s="6">
        <v>1</v>
      </c>
      <c r="L2519" s="6"/>
      <c r="M2519" s="6">
        <v>2022</v>
      </c>
      <c r="N2519" s="6" t="s">
        <v>7745</v>
      </c>
      <c r="O2519" s="6" t="s">
        <v>7007</v>
      </c>
      <c r="P2519" s="6"/>
      <c r="Q2519" s="6" t="s">
        <v>7733</v>
      </c>
      <c r="R2519" s="6" t="s">
        <v>7734</v>
      </c>
      <c r="S2519" s="6"/>
      <c r="T2519" s="6" t="s">
        <v>6194</v>
      </c>
      <c r="U2519">
        <f t="shared" si="39"/>
        <v>2</v>
      </c>
    </row>
    <row r="2520" spans="1:21" x14ac:dyDescent="0.2">
      <c r="A2520" s="6" t="s">
        <v>10890</v>
      </c>
      <c r="B2520" s="6" t="s">
        <v>10872</v>
      </c>
      <c r="C2520" s="6">
        <v>3531025</v>
      </c>
      <c r="D2520" s="6" t="s">
        <v>6523</v>
      </c>
      <c r="E2520" s="6" t="s">
        <v>6869</v>
      </c>
      <c r="F2520" s="6" t="s">
        <v>6402</v>
      </c>
      <c r="G2520" s="6">
        <v>0</v>
      </c>
      <c r="H2520" s="6"/>
      <c r="I2520" s="6">
        <v>1</v>
      </c>
      <c r="J2520" s="6">
        <v>1</v>
      </c>
      <c r="K2520" s="6">
        <v>1</v>
      </c>
      <c r="L2520" s="6"/>
      <c r="M2520" s="6">
        <v>2022</v>
      </c>
      <c r="N2520" s="6" t="s">
        <v>7745</v>
      </c>
      <c r="O2520" s="6" t="s">
        <v>7007</v>
      </c>
      <c r="P2520" s="6"/>
      <c r="Q2520" s="6" t="s">
        <v>7733</v>
      </c>
      <c r="R2520" s="6" t="s">
        <v>7734</v>
      </c>
      <c r="S2520" s="6"/>
      <c r="T2520" s="6" t="s">
        <v>6193</v>
      </c>
      <c r="U2520">
        <f t="shared" si="39"/>
        <v>1</v>
      </c>
    </row>
    <row r="2521" spans="1:21" x14ac:dyDescent="0.2">
      <c r="A2521" s="6" t="s">
        <v>10892</v>
      </c>
      <c r="B2521" s="6" t="s">
        <v>10893</v>
      </c>
      <c r="C2521" s="6">
        <v>3556056</v>
      </c>
      <c r="D2521" s="6" t="s">
        <v>6936</v>
      </c>
      <c r="E2521" s="6" t="s">
        <v>10894</v>
      </c>
      <c r="F2521" s="6" t="s">
        <v>6402</v>
      </c>
      <c r="G2521" s="6">
        <v>281</v>
      </c>
      <c r="H2521" s="6">
        <v>600</v>
      </c>
      <c r="I2521" s="6">
        <v>1</v>
      </c>
      <c r="J2521" s="6">
        <v>0</v>
      </c>
      <c r="K2521" s="6">
        <v>0</v>
      </c>
      <c r="L2521" s="6"/>
      <c r="M2521" s="6">
        <v>2022</v>
      </c>
      <c r="N2521" s="6" t="s">
        <v>7732</v>
      </c>
      <c r="O2521" s="6">
        <v>99</v>
      </c>
      <c r="P2521" s="6"/>
      <c r="Q2521" s="6" t="s">
        <v>7733</v>
      </c>
      <c r="R2521" s="6" t="s">
        <v>7734</v>
      </c>
      <c r="S2521" s="6"/>
      <c r="T2521" s="6" t="s">
        <v>1001</v>
      </c>
      <c r="U2521">
        <f t="shared" si="39"/>
        <v>2</v>
      </c>
    </row>
    <row r="2522" spans="1:21" x14ac:dyDescent="0.2">
      <c r="A2522" s="6" t="s">
        <v>10892</v>
      </c>
      <c r="B2522" s="6" t="s">
        <v>10893</v>
      </c>
      <c r="C2522" s="6">
        <v>3556056</v>
      </c>
      <c r="D2522" s="6" t="s">
        <v>6905</v>
      </c>
      <c r="E2522" s="6" t="s">
        <v>7472</v>
      </c>
      <c r="F2522" s="6" t="s">
        <v>6402</v>
      </c>
      <c r="G2522" s="6">
        <v>319</v>
      </c>
      <c r="H2522" s="6">
        <v>600</v>
      </c>
      <c r="I2522" s="6">
        <v>0</v>
      </c>
      <c r="J2522" s="6">
        <v>1</v>
      </c>
      <c r="K2522" s="6">
        <v>0</v>
      </c>
      <c r="L2522" s="6"/>
      <c r="M2522" s="6">
        <v>2022</v>
      </c>
      <c r="N2522" s="6" t="s">
        <v>7732</v>
      </c>
      <c r="O2522" s="6">
        <v>99</v>
      </c>
      <c r="P2522" s="6"/>
      <c r="Q2522" s="6" t="s">
        <v>7733</v>
      </c>
      <c r="R2522" s="6" t="s">
        <v>7734</v>
      </c>
      <c r="S2522" s="6"/>
      <c r="T2522" s="6" t="s">
        <v>1000</v>
      </c>
      <c r="U2522">
        <f t="shared" si="39"/>
        <v>1</v>
      </c>
    </row>
    <row r="2523" spans="1:21" x14ac:dyDescent="0.2">
      <c r="A2523" s="6" t="s">
        <v>10895</v>
      </c>
      <c r="B2523" s="6" t="s">
        <v>10893</v>
      </c>
      <c r="C2523" s="6">
        <v>3556056</v>
      </c>
      <c r="D2523" s="6" t="s">
        <v>7071</v>
      </c>
      <c r="E2523" s="6" t="s">
        <v>10896</v>
      </c>
      <c r="F2523" s="6" t="s">
        <v>6402</v>
      </c>
      <c r="G2523" s="6">
        <v>320</v>
      </c>
      <c r="H2523" s="6">
        <v>1888</v>
      </c>
      <c r="I2523" s="6">
        <v>1</v>
      </c>
      <c r="J2523" s="6">
        <v>1</v>
      </c>
      <c r="K2523" s="6">
        <v>0</v>
      </c>
      <c r="L2523" s="6"/>
      <c r="M2523" s="6">
        <v>2022</v>
      </c>
      <c r="N2523" s="6" t="s">
        <v>7745</v>
      </c>
      <c r="O2523" s="6">
        <v>99</v>
      </c>
      <c r="P2523" s="6"/>
      <c r="Q2523" s="6" t="s">
        <v>7733</v>
      </c>
      <c r="R2523" s="6" t="s">
        <v>7734</v>
      </c>
      <c r="S2523" s="6"/>
      <c r="T2523" s="6" t="s">
        <v>4145</v>
      </c>
      <c r="U2523">
        <f t="shared" si="39"/>
        <v>7</v>
      </c>
    </row>
    <row r="2524" spans="1:21" x14ac:dyDescent="0.2">
      <c r="A2524" s="6" t="s">
        <v>10895</v>
      </c>
      <c r="B2524" s="6" t="s">
        <v>10893</v>
      </c>
      <c r="C2524" s="6">
        <v>3556056</v>
      </c>
      <c r="D2524" s="6" t="s">
        <v>7619</v>
      </c>
      <c r="E2524" s="6" t="s">
        <v>7616</v>
      </c>
      <c r="F2524" s="6" t="s">
        <v>6402</v>
      </c>
      <c r="G2524" s="6">
        <v>243</v>
      </c>
      <c r="H2524" s="6">
        <v>1888</v>
      </c>
      <c r="I2524" s="6">
        <v>1</v>
      </c>
      <c r="J2524" s="6">
        <v>0</v>
      </c>
      <c r="K2524" s="6">
        <v>0</v>
      </c>
      <c r="L2524" s="6"/>
      <c r="M2524" s="6">
        <v>2022</v>
      </c>
      <c r="N2524" s="6" t="s">
        <v>7745</v>
      </c>
      <c r="O2524" s="6">
        <v>99</v>
      </c>
      <c r="P2524" s="6"/>
      <c r="Q2524" s="6" t="s">
        <v>7733</v>
      </c>
      <c r="R2524" s="6" t="s">
        <v>7734</v>
      </c>
      <c r="S2524" s="6"/>
      <c r="T2524" s="6" t="s">
        <v>4146</v>
      </c>
      <c r="U2524">
        <f t="shared" si="39"/>
        <v>6</v>
      </c>
    </row>
    <row r="2525" spans="1:21" x14ac:dyDescent="0.2">
      <c r="A2525" s="6" t="s">
        <v>10895</v>
      </c>
      <c r="B2525" s="6" t="s">
        <v>10893</v>
      </c>
      <c r="C2525" s="6">
        <v>3556056</v>
      </c>
      <c r="D2525" s="6" t="s">
        <v>10897</v>
      </c>
      <c r="E2525" s="6" t="s">
        <v>10898</v>
      </c>
      <c r="F2525" s="6" t="s">
        <v>6402</v>
      </c>
      <c r="G2525" s="6">
        <v>314</v>
      </c>
      <c r="H2525" s="6">
        <v>1888</v>
      </c>
      <c r="I2525" s="6">
        <v>1</v>
      </c>
      <c r="J2525" s="6">
        <v>1</v>
      </c>
      <c r="K2525" s="6">
        <v>0</v>
      </c>
      <c r="L2525" s="6"/>
      <c r="M2525" s="6">
        <v>2022</v>
      </c>
      <c r="N2525" s="6" t="s">
        <v>7745</v>
      </c>
      <c r="O2525" s="6">
        <v>99</v>
      </c>
      <c r="P2525" s="6"/>
      <c r="Q2525" s="6" t="s">
        <v>7733</v>
      </c>
      <c r="R2525" s="6" t="s">
        <v>7734</v>
      </c>
      <c r="S2525" s="6"/>
      <c r="T2525" s="6" t="s">
        <v>4144</v>
      </c>
      <c r="U2525">
        <f t="shared" si="39"/>
        <v>5</v>
      </c>
    </row>
    <row r="2526" spans="1:21" x14ac:dyDescent="0.2">
      <c r="A2526" s="6" t="s">
        <v>10895</v>
      </c>
      <c r="B2526" s="6" t="s">
        <v>10893</v>
      </c>
      <c r="C2526" s="6">
        <v>3556056</v>
      </c>
      <c r="D2526" s="6" t="s">
        <v>6828</v>
      </c>
      <c r="E2526" s="6" t="s">
        <v>10899</v>
      </c>
      <c r="F2526" s="6" t="s">
        <v>6402</v>
      </c>
      <c r="G2526" s="6">
        <v>178</v>
      </c>
      <c r="H2526" s="6">
        <v>1888</v>
      </c>
      <c r="I2526" s="6">
        <v>0</v>
      </c>
      <c r="J2526" s="6">
        <v>0</v>
      </c>
      <c r="K2526" s="6">
        <v>0</v>
      </c>
      <c r="L2526" s="6"/>
      <c r="M2526" s="6">
        <v>2022</v>
      </c>
      <c r="N2526" s="6" t="s">
        <v>7745</v>
      </c>
      <c r="O2526" s="6">
        <v>99</v>
      </c>
      <c r="P2526" s="6"/>
      <c r="Q2526" s="6" t="s">
        <v>7733</v>
      </c>
      <c r="R2526" s="6" t="s">
        <v>7734</v>
      </c>
      <c r="S2526" s="6"/>
      <c r="T2526" s="6" t="s">
        <v>4147</v>
      </c>
      <c r="U2526">
        <f t="shared" si="39"/>
        <v>4</v>
      </c>
    </row>
    <row r="2527" spans="1:21" x14ac:dyDescent="0.2">
      <c r="A2527" s="6" t="s">
        <v>10895</v>
      </c>
      <c r="B2527" s="6" t="s">
        <v>10893</v>
      </c>
      <c r="C2527" s="6">
        <v>3556056</v>
      </c>
      <c r="D2527" s="6" t="s">
        <v>10900</v>
      </c>
      <c r="E2527" s="6" t="s">
        <v>10901</v>
      </c>
      <c r="F2527" s="6" t="s">
        <v>6402</v>
      </c>
      <c r="G2527" s="6">
        <v>335</v>
      </c>
      <c r="H2527" s="6">
        <v>1888</v>
      </c>
      <c r="I2527" s="6">
        <v>0</v>
      </c>
      <c r="J2527" s="6">
        <v>1</v>
      </c>
      <c r="K2527" s="6">
        <v>0</v>
      </c>
      <c r="L2527" s="6"/>
      <c r="M2527" s="6">
        <v>2022</v>
      </c>
      <c r="N2527" s="6" t="s">
        <v>7745</v>
      </c>
      <c r="O2527" s="6">
        <v>99</v>
      </c>
      <c r="P2527" s="6"/>
      <c r="Q2527" s="6" t="s">
        <v>7733</v>
      </c>
      <c r="R2527" s="6" t="s">
        <v>7734</v>
      </c>
      <c r="S2527" s="6"/>
      <c r="T2527" s="6" t="s">
        <v>4143</v>
      </c>
      <c r="U2527">
        <f t="shared" si="39"/>
        <v>3</v>
      </c>
    </row>
    <row r="2528" spans="1:21" x14ac:dyDescent="0.2">
      <c r="A2528" s="6" t="s">
        <v>10895</v>
      </c>
      <c r="B2528" s="6" t="s">
        <v>10893</v>
      </c>
      <c r="C2528" s="6">
        <v>3556056</v>
      </c>
      <c r="D2528" s="6" t="s">
        <v>7600</v>
      </c>
      <c r="E2528" s="6" t="s">
        <v>7038</v>
      </c>
      <c r="F2528" s="6" t="s">
        <v>6402</v>
      </c>
      <c r="G2528" s="6">
        <v>228</v>
      </c>
      <c r="H2528" s="6">
        <v>1888</v>
      </c>
      <c r="I2528" s="6">
        <v>0</v>
      </c>
      <c r="J2528" s="6">
        <v>0</v>
      </c>
      <c r="K2528" s="6">
        <v>0</v>
      </c>
      <c r="L2528" s="6"/>
      <c r="M2528" s="6">
        <v>2022</v>
      </c>
      <c r="N2528" s="6" t="s">
        <v>7745</v>
      </c>
      <c r="O2528" s="6">
        <v>99</v>
      </c>
      <c r="P2528" s="6"/>
      <c r="Q2528" s="6" t="s">
        <v>7733</v>
      </c>
      <c r="R2528" s="6" t="s">
        <v>7734</v>
      </c>
      <c r="S2528" s="6"/>
      <c r="T2528" s="6" t="s">
        <v>4148</v>
      </c>
      <c r="U2528">
        <f t="shared" si="39"/>
        <v>2</v>
      </c>
    </row>
    <row r="2529" spans="1:21" x14ac:dyDescent="0.2">
      <c r="A2529" s="6" t="s">
        <v>10895</v>
      </c>
      <c r="B2529" s="6" t="s">
        <v>10893</v>
      </c>
      <c r="C2529" s="6">
        <v>3556056</v>
      </c>
      <c r="D2529" s="6" t="s">
        <v>7052</v>
      </c>
      <c r="E2529" s="6" t="s">
        <v>6616</v>
      </c>
      <c r="F2529" s="6" t="s">
        <v>6402</v>
      </c>
      <c r="G2529" s="6">
        <v>270</v>
      </c>
      <c r="H2529" s="6">
        <v>1888</v>
      </c>
      <c r="I2529" s="6">
        <v>0</v>
      </c>
      <c r="J2529" s="6">
        <v>1</v>
      </c>
      <c r="K2529" s="6">
        <v>0</v>
      </c>
      <c r="L2529" s="6"/>
      <c r="M2529" s="6">
        <v>2022</v>
      </c>
      <c r="N2529" s="6" t="s">
        <v>7745</v>
      </c>
      <c r="O2529" s="6">
        <v>99</v>
      </c>
      <c r="P2529" s="6"/>
      <c r="Q2529" s="6" t="s">
        <v>7733</v>
      </c>
      <c r="R2529" s="6" t="s">
        <v>7734</v>
      </c>
      <c r="S2529" s="6"/>
      <c r="T2529" s="6" t="s">
        <v>4142</v>
      </c>
      <c r="U2529">
        <f t="shared" si="39"/>
        <v>1</v>
      </c>
    </row>
    <row r="2530" spans="1:21" x14ac:dyDescent="0.2">
      <c r="A2530" s="6" t="s">
        <v>10902</v>
      </c>
      <c r="B2530" s="6" t="s">
        <v>10903</v>
      </c>
      <c r="C2530" s="6">
        <v>3501042</v>
      </c>
      <c r="D2530" s="6" t="s">
        <v>6823</v>
      </c>
      <c r="E2530" s="6" t="s">
        <v>10904</v>
      </c>
      <c r="F2530" s="6" t="s">
        <v>6402</v>
      </c>
      <c r="G2530" s="6">
        <v>1595</v>
      </c>
      <c r="H2530" s="6">
        <v>2677</v>
      </c>
      <c r="I2530" s="6">
        <v>0</v>
      </c>
      <c r="J2530" s="6">
        <v>1</v>
      </c>
      <c r="K2530" s="6">
        <v>0</v>
      </c>
      <c r="L2530" s="6"/>
      <c r="M2530" s="6">
        <v>2022</v>
      </c>
      <c r="N2530" s="6" t="s">
        <v>7732</v>
      </c>
      <c r="O2530" s="6">
        <v>99</v>
      </c>
      <c r="P2530" s="6"/>
      <c r="Q2530" s="6" t="s">
        <v>7733</v>
      </c>
      <c r="R2530" s="6" t="s">
        <v>7734</v>
      </c>
      <c r="S2530" s="6"/>
      <c r="T2530" s="6" t="s">
        <v>1058</v>
      </c>
      <c r="U2530">
        <f t="shared" si="39"/>
        <v>2</v>
      </c>
    </row>
    <row r="2531" spans="1:21" x14ac:dyDescent="0.2">
      <c r="A2531" s="6" t="s">
        <v>10902</v>
      </c>
      <c r="B2531" s="6" t="s">
        <v>10903</v>
      </c>
      <c r="C2531" s="6">
        <v>3501042</v>
      </c>
      <c r="D2531" s="6" t="s">
        <v>10905</v>
      </c>
      <c r="E2531" s="6" t="s">
        <v>10906</v>
      </c>
      <c r="F2531" s="6" t="s">
        <v>6402</v>
      </c>
      <c r="G2531" s="6">
        <v>1082</v>
      </c>
      <c r="H2531" s="6">
        <v>2677</v>
      </c>
      <c r="I2531" s="6">
        <v>0</v>
      </c>
      <c r="J2531" s="6">
        <v>0</v>
      </c>
      <c r="K2531" s="6">
        <v>0</v>
      </c>
      <c r="L2531" s="6"/>
      <c r="M2531" s="6">
        <v>2022</v>
      </c>
      <c r="N2531" s="6" t="s">
        <v>7732</v>
      </c>
      <c r="O2531" s="6">
        <v>99</v>
      </c>
      <c r="P2531" s="6"/>
      <c r="Q2531" s="6" t="s">
        <v>7733</v>
      </c>
      <c r="R2531" s="6" t="s">
        <v>7734</v>
      </c>
      <c r="S2531" s="6"/>
      <c r="T2531" s="6" t="s">
        <v>1059</v>
      </c>
      <c r="U2531">
        <f t="shared" si="39"/>
        <v>1</v>
      </c>
    </row>
    <row r="2532" spans="1:21" x14ac:dyDescent="0.2">
      <c r="A2532" s="6" t="s">
        <v>10907</v>
      </c>
      <c r="B2532" s="6" t="s">
        <v>10903</v>
      </c>
      <c r="C2532" s="6">
        <v>3501042</v>
      </c>
      <c r="D2532" s="6" t="s">
        <v>6428</v>
      </c>
      <c r="E2532" s="6" t="s">
        <v>10908</v>
      </c>
      <c r="F2532" s="6" t="s">
        <v>6402</v>
      </c>
      <c r="G2532" s="6">
        <v>1668</v>
      </c>
      <c r="H2532" s="6">
        <v>2613</v>
      </c>
      <c r="I2532" s="6">
        <v>0</v>
      </c>
      <c r="J2532" s="6">
        <v>1</v>
      </c>
      <c r="K2532" s="6">
        <v>0</v>
      </c>
      <c r="L2532" s="6"/>
      <c r="M2532" s="6">
        <v>2022</v>
      </c>
      <c r="N2532" s="6" t="s">
        <v>7770</v>
      </c>
      <c r="O2532" s="6">
        <v>99</v>
      </c>
      <c r="P2532" s="6"/>
      <c r="Q2532" s="6" t="s">
        <v>7733</v>
      </c>
      <c r="R2532" s="6" t="s">
        <v>7734</v>
      </c>
      <c r="S2532" s="6"/>
      <c r="T2532" s="6" t="s">
        <v>4489</v>
      </c>
      <c r="U2532">
        <f t="shared" si="39"/>
        <v>2</v>
      </c>
    </row>
    <row r="2533" spans="1:21" x14ac:dyDescent="0.2">
      <c r="A2533" s="6" t="s">
        <v>10907</v>
      </c>
      <c r="B2533" s="6" t="s">
        <v>10903</v>
      </c>
      <c r="C2533" s="6">
        <v>3501042</v>
      </c>
      <c r="D2533" s="6" t="s">
        <v>6584</v>
      </c>
      <c r="E2533" s="6" t="s">
        <v>10909</v>
      </c>
      <c r="F2533" s="6" t="s">
        <v>6402</v>
      </c>
      <c r="G2533" s="6">
        <v>945</v>
      </c>
      <c r="H2533" s="6">
        <v>2613</v>
      </c>
      <c r="I2533" s="6">
        <v>0</v>
      </c>
      <c r="J2533" s="6">
        <v>0</v>
      </c>
      <c r="K2533" s="6">
        <v>0</v>
      </c>
      <c r="L2533" s="6"/>
      <c r="M2533" s="6">
        <v>2022</v>
      </c>
      <c r="N2533" s="6" t="s">
        <v>7770</v>
      </c>
      <c r="O2533" s="6">
        <v>99</v>
      </c>
      <c r="P2533" s="6"/>
      <c r="Q2533" s="6" t="s">
        <v>7733</v>
      </c>
      <c r="R2533" s="6" t="s">
        <v>7734</v>
      </c>
      <c r="S2533" s="6"/>
      <c r="T2533" s="6" t="s">
        <v>4490</v>
      </c>
      <c r="U2533">
        <f t="shared" si="39"/>
        <v>1</v>
      </c>
    </row>
    <row r="2534" spans="1:21" x14ac:dyDescent="0.2">
      <c r="A2534" s="6" t="s">
        <v>10910</v>
      </c>
      <c r="B2534" s="6" t="s">
        <v>10903</v>
      </c>
      <c r="C2534" s="6">
        <v>3501042</v>
      </c>
      <c r="D2534" s="6" t="s">
        <v>6425</v>
      </c>
      <c r="E2534" s="6" t="s">
        <v>7716</v>
      </c>
      <c r="F2534" s="6" t="s">
        <v>6402</v>
      </c>
      <c r="G2534" s="6">
        <v>937</v>
      </c>
      <c r="H2534" s="6">
        <v>7249</v>
      </c>
      <c r="I2534" s="6">
        <v>0</v>
      </c>
      <c r="J2534" s="6">
        <v>0</v>
      </c>
      <c r="K2534" s="6">
        <v>0</v>
      </c>
      <c r="L2534" s="6"/>
      <c r="M2534" s="6">
        <v>2022</v>
      </c>
      <c r="N2534" s="6" t="s">
        <v>7745</v>
      </c>
      <c r="O2534" s="6">
        <v>99</v>
      </c>
      <c r="P2534" s="6"/>
      <c r="Q2534" s="6" t="s">
        <v>7733</v>
      </c>
      <c r="R2534" s="6" t="s">
        <v>7734</v>
      </c>
      <c r="S2534" s="6"/>
      <c r="T2534" s="6" t="s">
        <v>4491</v>
      </c>
      <c r="U2534">
        <f t="shared" si="39"/>
        <v>6</v>
      </c>
    </row>
    <row r="2535" spans="1:21" x14ac:dyDescent="0.2">
      <c r="A2535" s="6" t="s">
        <v>10910</v>
      </c>
      <c r="B2535" s="6" t="s">
        <v>10903</v>
      </c>
      <c r="C2535" s="6">
        <v>3501042</v>
      </c>
      <c r="D2535" s="6" t="s">
        <v>6461</v>
      </c>
      <c r="E2535" s="6" t="s">
        <v>7999</v>
      </c>
      <c r="F2535" s="6" t="s">
        <v>6402</v>
      </c>
      <c r="G2535" s="6">
        <v>1657</v>
      </c>
      <c r="H2535" s="6">
        <v>7249</v>
      </c>
      <c r="I2535" s="6">
        <v>0</v>
      </c>
      <c r="J2535" s="6">
        <v>1</v>
      </c>
      <c r="K2535" s="6">
        <v>0</v>
      </c>
      <c r="L2535" s="6"/>
      <c r="M2535" s="6">
        <v>2022</v>
      </c>
      <c r="N2535" s="6" t="s">
        <v>7745</v>
      </c>
      <c r="O2535" s="6">
        <v>99</v>
      </c>
      <c r="P2535" s="6"/>
      <c r="Q2535" s="6" t="s">
        <v>7733</v>
      </c>
      <c r="R2535" s="6" t="s">
        <v>7734</v>
      </c>
      <c r="S2535" s="6"/>
      <c r="T2535" s="6" t="s">
        <v>4488</v>
      </c>
      <c r="U2535">
        <f t="shared" si="39"/>
        <v>5</v>
      </c>
    </row>
    <row r="2536" spans="1:21" x14ac:dyDescent="0.2">
      <c r="A2536" s="6" t="s">
        <v>10910</v>
      </c>
      <c r="B2536" s="6" t="s">
        <v>10903</v>
      </c>
      <c r="C2536" s="6">
        <v>3501042</v>
      </c>
      <c r="D2536" s="6" t="s">
        <v>7466</v>
      </c>
      <c r="E2536" s="6" t="s">
        <v>10911</v>
      </c>
      <c r="F2536" s="6" t="s">
        <v>6402</v>
      </c>
      <c r="G2536" s="6">
        <v>1455</v>
      </c>
      <c r="H2536" s="6">
        <v>7249</v>
      </c>
      <c r="I2536" s="6">
        <v>0</v>
      </c>
      <c r="J2536" s="6">
        <v>1</v>
      </c>
      <c r="K2536" s="6">
        <v>0</v>
      </c>
      <c r="L2536" s="6"/>
      <c r="M2536" s="6">
        <v>2022</v>
      </c>
      <c r="N2536" s="6" t="s">
        <v>7745</v>
      </c>
      <c r="O2536" s="6">
        <v>99</v>
      </c>
      <c r="P2536" s="6"/>
      <c r="Q2536" s="6" t="s">
        <v>7733</v>
      </c>
      <c r="R2536" s="6" t="s">
        <v>7734</v>
      </c>
      <c r="S2536" s="6"/>
      <c r="T2536" s="6" t="s">
        <v>4487</v>
      </c>
      <c r="U2536">
        <f t="shared" si="39"/>
        <v>4</v>
      </c>
    </row>
    <row r="2537" spans="1:21" x14ac:dyDescent="0.2">
      <c r="A2537" s="6" t="s">
        <v>10910</v>
      </c>
      <c r="B2537" s="6" t="s">
        <v>10903</v>
      </c>
      <c r="C2537" s="6">
        <v>3501042</v>
      </c>
      <c r="D2537" s="6" t="s">
        <v>6595</v>
      </c>
      <c r="E2537" s="6" t="s">
        <v>7421</v>
      </c>
      <c r="F2537" s="6" t="s">
        <v>6402</v>
      </c>
      <c r="G2537" s="6">
        <v>941</v>
      </c>
      <c r="H2537" s="6">
        <v>7249</v>
      </c>
      <c r="I2537" s="6">
        <v>0</v>
      </c>
      <c r="J2537" s="6">
        <v>0</v>
      </c>
      <c r="K2537" s="6">
        <v>0</v>
      </c>
      <c r="L2537" s="6"/>
      <c r="M2537" s="6">
        <v>2022</v>
      </c>
      <c r="N2537" s="6" t="s">
        <v>7745</v>
      </c>
      <c r="O2537" s="6">
        <v>99</v>
      </c>
      <c r="P2537" s="6"/>
      <c r="Q2537" s="6" t="s">
        <v>7733</v>
      </c>
      <c r="R2537" s="6" t="s">
        <v>7734</v>
      </c>
      <c r="S2537" s="6"/>
      <c r="T2537" s="6" t="s">
        <v>4492</v>
      </c>
      <c r="U2537">
        <f t="shared" si="39"/>
        <v>3</v>
      </c>
    </row>
    <row r="2538" spans="1:21" x14ac:dyDescent="0.2">
      <c r="A2538" s="6" t="s">
        <v>10910</v>
      </c>
      <c r="B2538" s="6" t="s">
        <v>10903</v>
      </c>
      <c r="C2538" s="6">
        <v>3501042</v>
      </c>
      <c r="D2538" s="6" t="s">
        <v>7037</v>
      </c>
      <c r="E2538" s="6" t="s">
        <v>6792</v>
      </c>
      <c r="F2538" s="6" t="s">
        <v>6402</v>
      </c>
      <c r="G2538" s="6">
        <v>1392</v>
      </c>
      <c r="H2538" s="6">
        <v>7249</v>
      </c>
      <c r="I2538" s="6">
        <v>0</v>
      </c>
      <c r="J2538" s="6">
        <v>1</v>
      </c>
      <c r="K2538" s="6">
        <v>0</v>
      </c>
      <c r="L2538" s="6"/>
      <c r="M2538" s="6">
        <v>2022</v>
      </c>
      <c r="N2538" s="6" t="s">
        <v>7745</v>
      </c>
      <c r="O2538" s="6">
        <v>99</v>
      </c>
      <c r="P2538" s="6"/>
      <c r="Q2538" s="6" t="s">
        <v>7733</v>
      </c>
      <c r="R2538" s="6" t="s">
        <v>7734</v>
      </c>
      <c r="S2538" s="6"/>
      <c r="T2538" s="6" t="s">
        <v>4486</v>
      </c>
      <c r="U2538">
        <f t="shared" si="39"/>
        <v>2</v>
      </c>
    </row>
    <row r="2539" spans="1:21" x14ac:dyDescent="0.2">
      <c r="A2539" s="6" t="s">
        <v>10910</v>
      </c>
      <c r="B2539" s="6" t="s">
        <v>10903</v>
      </c>
      <c r="C2539" s="6">
        <v>3501042</v>
      </c>
      <c r="D2539" s="6" t="s">
        <v>10912</v>
      </c>
      <c r="E2539" s="6" t="s">
        <v>6710</v>
      </c>
      <c r="F2539" s="6" t="s">
        <v>6402</v>
      </c>
      <c r="G2539" s="6">
        <v>867</v>
      </c>
      <c r="H2539" s="6">
        <v>7249</v>
      </c>
      <c r="I2539" s="6">
        <v>0</v>
      </c>
      <c r="J2539" s="6">
        <v>0</v>
      </c>
      <c r="K2539" s="6">
        <v>0</v>
      </c>
      <c r="L2539" s="6"/>
      <c r="M2539" s="6">
        <v>2022</v>
      </c>
      <c r="N2539" s="6" t="s">
        <v>7745</v>
      </c>
      <c r="O2539" s="6">
        <v>99</v>
      </c>
      <c r="P2539" s="6"/>
      <c r="Q2539" s="6" t="s">
        <v>7733</v>
      </c>
      <c r="R2539" s="6" t="s">
        <v>7734</v>
      </c>
      <c r="S2539" s="6"/>
      <c r="T2539" s="6" t="s">
        <v>4493</v>
      </c>
      <c r="U2539">
        <f t="shared" si="39"/>
        <v>1</v>
      </c>
    </row>
    <row r="2540" spans="1:21" x14ac:dyDescent="0.2">
      <c r="A2540" s="6" t="s">
        <v>10913</v>
      </c>
      <c r="B2540" s="6" t="s">
        <v>10914</v>
      </c>
      <c r="C2540" s="6">
        <v>3532012</v>
      </c>
      <c r="D2540" s="6" t="s">
        <v>6425</v>
      </c>
      <c r="E2540" s="6" t="s">
        <v>10915</v>
      </c>
      <c r="F2540" s="6" t="s">
        <v>6402</v>
      </c>
      <c r="G2540" s="6">
        <v>0</v>
      </c>
      <c r="H2540" s="6"/>
      <c r="I2540" s="6">
        <v>1</v>
      </c>
      <c r="J2540" s="6">
        <v>1</v>
      </c>
      <c r="K2540" s="6">
        <v>1</v>
      </c>
      <c r="L2540" s="6"/>
      <c r="M2540" s="6">
        <v>2022</v>
      </c>
      <c r="N2540" s="6" t="s">
        <v>7732</v>
      </c>
      <c r="O2540" s="6">
        <v>99</v>
      </c>
      <c r="P2540" s="6"/>
      <c r="Q2540" s="6" t="s">
        <v>7733</v>
      </c>
      <c r="R2540" s="6" t="s">
        <v>7734</v>
      </c>
      <c r="S2540" s="6"/>
      <c r="T2540" s="6" t="s">
        <v>1235</v>
      </c>
      <c r="U2540">
        <f t="shared" si="39"/>
        <v>1</v>
      </c>
    </row>
    <row r="2541" spans="1:21" x14ac:dyDescent="0.2">
      <c r="A2541" s="6" t="s">
        <v>10916</v>
      </c>
      <c r="B2541" s="6" t="s">
        <v>10914</v>
      </c>
      <c r="C2541" s="6">
        <v>3532012</v>
      </c>
      <c r="D2541" s="6" t="s">
        <v>6440</v>
      </c>
      <c r="E2541" s="6" t="s">
        <v>10917</v>
      </c>
      <c r="F2541" s="6" t="s">
        <v>6402</v>
      </c>
      <c r="G2541" s="6">
        <v>227</v>
      </c>
      <c r="H2541" s="6">
        <v>291</v>
      </c>
      <c r="I2541" s="6">
        <v>1</v>
      </c>
      <c r="J2541" s="6">
        <v>1</v>
      </c>
      <c r="K2541" s="6">
        <v>0</v>
      </c>
      <c r="L2541" s="6"/>
      <c r="M2541" s="6">
        <v>2022</v>
      </c>
      <c r="N2541" s="6" t="s">
        <v>7745</v>
      </c>
      <c r="O2541" s="6">
        <v>1</v>
      </c>
      <c r="P2541" s="6"/>
      <c r="Q2541" s="6" t="s">
        <v>7733</v>
      </c>
      <c r="R2541" s="6" t="s">
        <v>7734</v>
      </c>
      <c r="S2541" s="6"/>
      <c r="T2541" s="6" t="s">
        <v>5459</v>
      </c>
      <c r="U2541">
        <f t="shared" si="39"/>
        <v>2</v>
      </c>
    </row>
    <row r="2542" spans="1:21" x14ac:dyDescent="0.2">
      <c r="A2542" s="6" t="s">
        <v>10916</v>
      </c>
      <c r="B2542" s="6" t="s">
        <v>10914</v>
      </c>
      <c r="C2542" s="6">
        <v>3532012</v>
      </c>
      <c r="D2542" s="6" t="s">
        <v>6411</v>
      </c>
      <c r="E2542" s="6" t="s">
        <v>7889</v>
      </c>
      <c r="F2542" s="6" t="s">
        <v>6402</v>
      </c>
      <c r="G2542" s="6">
        <v>64</v>
      </c>
      <c r="H2542" s="6">
        <v>291</v>
      </c>
      <c r="I2542" s="6">
        <v>0</v>
      </c>
      <c r="J2542" s="6">
        <v>0</v>
      </c>
      <c r="K2542" s="6">
        <v>0</v>
      </c>
      <c r="L2542" s="6"/>
      <c r="M2542" s="6">
        <v>2022</v>
      </c>
      <c r="N2542" s="6" t="s">
        <v>7745</v>
      </c>
      <c r="O2542" s="6">
        <v>1</v>
      </c>
      <c r="P2542" s="6"/>
      <c r="Q2542" s="6" t="s">
        <v>7733</v>
      </c>
      <c r="R2542" s="6" t="s">
        <v>7734</v>
      </c>
      <c r="S2542" s="6"/>
      <c r="T2542" s="6" t="s">
        <v>5460</v>
      </c>
      <c r="U2542">
        <f t="shared" si="39"/>
        <v>1</v>
      </c>
    </row>
    <row r="2543" spans="1:21" x14ac:dyDescent="0.2">
      <c r="A2543" s="6" t="s">
        <v>10918</v>
      </c>
      <c r="B2543" s="6" t="s">
        <v>10914</v>
      </c>
      <c r="C2543" s="6">
        <v>3532012</v>
      </c>
      <c r="D2543" s="6" t="s">
        <v>7376</v>
      </c>
      <c r="E2543" s="6" t="s">
        <v>10919</v>
      </c>
      <c r="F2543" s="6" t="s">
        <v>6402</v>
      </c>
      <c r="G2543" s="6">
        <v>0</v>
      </c>
      <c r="H2543" s="6"/>
      <c r="I2543" s="6">
        <v>1</v>
      </c>
      <c r="J2543" s="6">
        <v>1</v>
      </c>
      <c r="K2543" s="6">
        <v>1</v>
      </c>
      <c r="L2543" s="6"/>
      <c r="M2543" s="6">
        <v>2022</v>
      </c>
      <c r="N2543" s="6" t="s">
        <v>7745</v>
      </c>
      <c r="O2543" s="6">
        <v>2</v>
      </c>
      <c r="P2543" s="6"/>
      <c r="Q2543" s="6" t="s">
        <v>7733</v>
      </c>
      <c r="R2543" s="6" t="s">
        <v>7734</v>
      </c>
      <c r="S2543" s="6"/>
      <c r="T2543" s="6" t="s">
        <v>5458</v>
      </c>
      <c r="U2543">
        <f t="shared" si="39"/>
        <v>1</v>
      </c>
    </row>
    <row r="2544" spans="1:21" x14ac:dyDescent="0.2">
      <c r="A2544" s="6" t="s">
        <v>10920</v>
      </c>
      <c r="B2544" s="6" t="s">
        <v>10914</v>
      </c>
      <c r="C2544" s="6">
        <v>3532012</v>
      </c>
      <c r="D2544" s="6" t="s">
        <v>9733</v>
      </c>
      <c r="E2544" s="6" t="s">
        <v>10921</v>
      </c>
      <c r="F2544" s="6" t="s">
        <v>6402</v>
      </c>
      <c r="G2544" s="6">
        <v>0</v>
      </c>
      <c r="H2544" s="6"/>
      <c r="I2544" s="6">
        <v>1</v>
      </c>
      <c r="J2544" s="6">
        <v>1</v>
      </c>
      <c r="K2544" s="6">
        <v>1</v>
      </c>
      <c r="L2544" s="6"/>
      <c r="M2544" s="6">
        <v>2022</v>
      </c>
      <c r="N2544" s="6" t="s">
        <v>7745</v>
      </c>
      <c r="O2544" s="6">
        <v>3</v>
      </c>
      <c r="P2544" s="6"/>
      <c r="Q2544" s="6" t="s">
        <v>7733</v>
      </c>
      <c r="R2544" s="6" t="s">
        <v>7734</v>
      </c>
      <c r="S2544" s="6"/>
      <c r="T2544" s="6" t="s">
        <v>5457</v>
      </c>
      <c r="U2544">
        <f t="shared" si="39"/>
        <v>1</v>
      </c>
    </row>
    <row r="2545" spans="1:21" x14ac:dyDescent="0.2">
      <c r="A2545" s="6" t="s">
        <v>10922</v>
      </c>
      <c r="B2545" s="6" t="s">
        <v>10914</v>
      </c>
      <c r="C2545" s="6">
        <v>3532012</v>
      </c>
      <c r="D2545" s="6" t="s">
        <v>6822</v>
      </c>
      <c r="E2545" s="6" t="s">
        <v>10923</v>
      </c>
      <c r="F2545" s="6" t="s">
        <v>6402</v>
      </c>
      <c r="G2545" s="6">
        <v>0</v>
      </c>
      <c r="H2545" s="6"/>
      <c r="I2545" s="6">
        <v>1</v>
      </c>
      <c r="J2545" s="6">
        <v>1</v>
      </c>
      <c r="K2545" s="6">
        <v>1</v>
      </c>
      <c r="L2545" s="6"/>
      <c r="M2545" s="6">
        <v>2022</v>
      </c>
      <c r="N2545" s="6" t="s">
        <v>7745</v>
      </c>
      <c r="O2545" s="6">
        <v>4</v>
      </c>
      <c r="P2545" s="6"/>
      <c r="Q2545" s="6" t="s">
        <v>7733</v>
      </c>
      <c r="R2545" s="6" t="s">
        <v>7734</v>
      </c>
      <c r="S2545" s="6"/>
      <c r="T2545" s="6" t="s">
        <v>5456</v>
      </c>
      <c r="U2545">
        <f t="shared" si="39"/>
        <v>1</v>
      </c>
    </row>
    <row r="2546" spans="1:21" x14ac:dyDescent="0.2">
      <c r="A2546" s="6" t="s">
        <v>10924</v>
      </c>
      <c r="B2546" s="6" t="s">
        <v>10914</v>
      </c>
      <c r="C2546" s="6">
        <v>3532012</v>
      </c>
      <c r="D2546" s="6" t="s">
        <v>6493</v>
      </c>
      <c r="E2546" s="6" t="s">
        <v>8814</v>
      </c>
      <c r="F2546" s="6" t="s">
        <v>6402</v>
      </c>
      <c r="G2546" s="6">
        <v>0</v>
      </c>
      <c r="H2546" s="6"/>
      <c r="I2546" s="6">
        <v>1</v>
      </c>
      <c r="J2546" s="6">
        <v>1</v>
      </c>
      <c r="K2546" s="6">
        <v>1</v>
      </c>
      <c r="L2546" s="6"/>
      <c r="M2546" s="6">
        <v>2022</v>
      </c>
      <c r="N2546" s="6" t="s">
        <v>7745</v>
      </c>
      <c r="O2546" s="6">
        <v>5</v>
      </c>
      <c r="P2546" s="6"/>
      <c r="Q2546" s="6" t="s">
        <v>7733</v>
      </c>
      <c r="R2546" s="6" t="s">
        <v>7734</v>
      </c>
      <c r="S2546" s="6"/>
      <c r="T2546" s="6" t="s">
        <v>5455</v>
      </c>
      <c r="U2546">
        <f t="shared" si="39"/>
        <v>1</v>
      </c>
    </row>
    <row r="2547" spans="1:21" x14ac:dyDescent="0.2">
      <c r="A2547" s="6" t="s">
        <v>10925</v>
      </c>
      <c r="B2547" s="6" t="s">
        <v>10914</v>
      </c>
      <c r="C2547" s="6">
        <v>3532012</v>
      </c>
      <c r="D2547" s="6" t="s">
        <v>6559</v>
      </c>
      <c r="E2547" s="6" t="s">
        <v>10926</v>
      </c>
      <c r="F2547" s="6" t="s">
        <v>6402</v>
      </c>
      <c r="G2547" s="6">
        <v>0</v>
      </c>
      <c r="H2547" s="6"/>
      <c r="I2547" s="6">
        <v>1</v>
      </c>
      <c r="J2547" s="6">
        <v>1</v>
      </c>
      <c r="K2547" s="6">
        <v>1</v>
      </c>
      <c r="L2547" s="6"/>
      <c r="M2547" s="6">
        <v>2022</v>
      </c>
      <c r="N2547" s="6" t="s">
        <v>7745</v>
      </c>
      <c r="O2547" s="6">
        <v>6</v>
      </c>
      <c r="P2547" s="6"/>
      <c r="Q2547" s="6" t="s">
        <v>7733</v>
      </c>
      <c r="R2547" s="6" t="s">
        <v>7734</v>
      </c>
      <c r="S2547" s="6"/>
      <c r="T2547" s="6" t="s">
        <v>5454</v>
      </c>
      <c r="U2547">
        <f t="shared" si="39"/>
        <v>1</v>
      </c>
    </row>
    <row r="2548" spans="1:21" x14ac:dyDescent="0.2">
      <c r="A2548" s="6" t="s">
        <v>10927</v>
      </c>
      <c r="B2548" s="6" t="s">
        <v>10928</v>
      </c>
      <c r="C2548" s="6">
        <v>3558011</v>
      </c>
      <c r="D2548" s="6" t="s">
        <v>10929</v>
      </c>
      <c r="E2548" s="6" t="s">
        <v>10930</v>
      </c>
      <c r="F2548" s="6" t="s">
        <v>6402</v>
      </c>
      <c r="G2548" s="6">
        <v>905</v>
      </c>
      <c r="H2548" s="6">
        <v>2362</v>
      </c>
      <c r="I2548" s="6">
        <v>1</v>
      </c>
      <c r="J2548" s="6">
        <v>1</v>
      </c>
      <c r="K2548" s="6">
        <v>0</v>
      </c>
      <c r="L2548" s="6"/>
      <c r="M2548" s="6">
        <v>2022</v>
      </c>
      <c r="N2548" s="6" t="s">
        <v>7732</v>
      </c>
      <c r="O2548" s="6">
        <v>99</v>
      </c>
      <c r="P2548" s="6"/>
      <c r="Q2548" s="6" t="s">
        <v>7733</v>
      </c>
      <c r="R2548" s="6" t="s">
        <v>7734</v>
      </c>
      <c r="S2548" s="6"/>
      <c r="T2548" s="6" t="s">
        <v>1071</v>
      </c>
      <c r="U2548">
        <f t="shared" si="39"/>
        <v>3</v>
      </c>
    </row>
    <row r="2549" spans="1:21" x14ac:dyDescent="0.2">
      <c r="A2549" s="6" t="s">
        <v>10927</v>
      </c>
      <c r="B2549" s="6" t="s">
        <v>10928</v>
      </c>
      <c r="C2549" s="6">
        <v>3558011</v>
      </c>
      <c r="D2549" s="6" t="s">
        <v>7000</v>
      </c>
      <c r="E2549" s="6" t="s">
        <v>10931</v>
      </c>
      <c r="F2549" s="6" t="s">
        <v>6402</v>
      </c>
      <c r="G2549" s="6">
        <v>771</v>
      </c>
      <c r="H2549" s="6">
        <v>2362</v>
      </c>
      <c r="I2549" s="6">
        <v>0</v>
      </c>
      <c r="J2549" s="6">
        <v>0</v>
      </c>
      <c r="K2549" s="6">
        <v>0</v>
      </c>
      <c r="L2549" s="6"/>
      <c r="M2549" s="6">
        <v>2022</v>
      </c>
      <c r="N2549" s="6" t="s">
        <v>7732</v>
      </c>
      <c r="O2549" s="6">
        <v>99</v>
      </c>
      <c r="P2549" s="6"/>
      <c r="Q2549" s="6" t="s">
        <v>7733</v>
      </c>
      <c r="R2549" s="6" t="s">
        <v>7734</v>
      </c>
      <c r="S2549" s="6"/>
      <c r="T2549" s="6" t="s">
        <v>1072</v>
      </c>
      <c r="U2549">
        <f t="shared" si="39"/>
        <v>2</v>
      </c>
    </row>
    <row r="2550" spans="1:21" x14ac:dyDescent="0.2">
      <c r="A2550" s="6" t="s">
        <v>10927</v>
      </c>
      <c r="B2550" s="6" t="s">
        <v>10928</v>
      </c>
      <c r="C2550" s="6">
        <v>3558011</v>
      </c>
      <c r="D2550" s="6" t="s">
        <v>7055</v>
      </c>
      <c r="E2550" s="6" t="s">
        <v>10932</v>
      </c>
      <c r="F2550" s="6" t="s">
        <v>6402</v>
      </c>
      <c r="G2550" s="6">
        <v>686</v>
      </c>
      <c r="H2550" s="6">
        <v>2362</v>
      </c>
      <c r="I2550" s="6">
        <v>0</v>
      </c>
      <c r="J2550" s="6">
        <v>0</v>
      </c>
      <c r="K2550" s="6">
        <v>0</v>
      </c>
      <c r="L2550" s="6"/>
      <c r="M2550" s="6">
        <v>2022</v>
      </c>
      <c r="N2550" s="6" t="s">
        <v>7732</v>
      </c>
      <c r="O2550" s="6">
        <v>99</v>
      </c>
      <c r="P2550" s="6"/>
      <c r="Q2550" s="6" t="s">
        <v>7733</v>
      </c>
      <c r="R2550" s="6" t="s">
        <v>7734</v>
      </c>
      <c r="S2550" s="6"/>
      <c r="T2550" s="6" t="s">
        <v>1073</v>
      </c>
      <c r="U2550">
        <f t="shared" si="39"/>
        <v>1</v>
      </c>
    </row>
    <row r="2551" spans="1:21" x14ac:dyDescent="0.2">
      <c r="A2551" s="6" t="s">
        <v>10933</v>
      </c>
      <c r="B2551" s="6" t="s">
        <v>10928</v>
      </c>
      <c r="C2551" s="6">
        <v>3558011</v>
      </c>
      <c r="D2551" s="6" t="s">
        <v>7055</v>
      </c>
      <c r="E2551" s="6" t="s">
        <v>10934</v>
      </c>
      <c r="F2551" s="6" t="s">
        <v>6402</v>
      </c>
      <c r="G2551" s="6">
        <v>824</v>
      </c>
      <c r="H2551" s="6">
        <v>7770</v>
      </c>
      <c r="I2551" s="6">
        <v>0</v>
      </c>
      <c r="J2551" s="6">
        <v>0</v>
      </c>
      <c r="K2551" s="6">
        <v>0</v>
      </c>
      <c r="L2551" s="6"/>
      <c r="M2551" s="6">
        <v>2022</v>
      </c>
      <c r="N2551" s="6" t="s">
        <v>7745</v>
      </c>
      <c r="O2551" s="6">
        <v>99</v>
      </c>
      <c r="P2551" s="6"/>
      <c r="Q2551" s="6" t="s">
        <v>7733</v>
      </c>
      <c r="R2551" s="6" t="s">
        <v>7734</v>
      </c>
      <c r="S2551" s="6"/>
      <c r="T2551" s="6" t="s">
        <v>4572</v>
      </c>
      <c r="U2551">
        <f t="shared" si="39"/>
        <v>7</v>
      </c>
    </row>
    <row r="2552" spans="1:21" x14ac:dyDescent="0.2">
      <c r="A2552" s="6" t="s">
        <v>10933</v>
      </c>
      <c r="B2552" s="6" t="s">
        <v>10928</v>
      </c>
      <c r="C2552" s="6">
        <v>3558011</v>
      </c>
      <c r="D2552" s="6" t="s">
        <v>6838</v>
      </c>
      <c r="E2552" s="6" t="s">
        <v>10935</v>
      </c>
      <c r="F2552" s="6" t="s">
        <v>6402</v>
      </c>
      <c r="G2552" s="6">
        <v>1240</v>
      </c>
      <c r="H2552" s="6">
        <v>7770</v>
      </c>
      <c r="I2552" s="6">
        <v>0</v>
      </c>
      <c r="J2552" s="6">
        <v>1</v>
      </c>
      <c r="K2552" s="6">
        <v>0</v>
      </c>
      <c r="L2552" s="6"/>
      <c r="M2552" s="6">
        <v>2022</v>
      </c>
      <c r="N2552" s="6" t="s">
        <v>7745</v>
      </c>
      <c r="O2552" s="6">
        <v>99</v>
      </c>
      <c r="P2552" s="6"/>
      <c r="Q2552" s="6" t="s">
        <v>7733</v>
      </c>
      <c r="R2552" s="6" t="s">
        <v>7734</v>
      </c>
      <c r="S2552" s="6"/>
      <c r="T2552" s="6" t="s">
        <v>4571</v>
      </c>
      <c r="U2552">
        <f t="shared" si="39"/>
        <v>6</v>
      </c>
    </row>
    <row r="2553" spans="1:21" x14ac:dyDescent="0.2">
      <c r="A2553" s="6" t="s">
        <v>10933</v>
      </c>
      <c r="B2553" s="6" t="s">
        <v>10928</v>
      </c>
      <c r="C2553" s="6">
        <v>3558011</v>
      </c>
      <c r="D2553" s="6" t="s">
        <v>6463</v>
      </c>
      <c r="E2553" s="6" t="s">
        <v>10936</v>
      </c>
      <c r="F2553" s="6" t="s">
        <v>6402</v>
      </c>
      <c r="G2553" s="6">
        <v>739</v>
      </c>
      <c r="H2553" s="6">
        <v>7770</v>
      </c>
      <c r="I2553" s="6">
        <v>0</v>
      </c>
      <c r="J2553" s="6">
        <v>0</v>
      </c>
      <c r="K2553" s="6">
        <v>0</v>
      </c>
      <c r="L2553" s="6"/>
      <c r="M2553" s="6">
        <v>2022</v>
      </c>
      <c r="N2553" s="6" t="s">
        <v>7745</v>
      </c>
      <c r="O2553" s="6">
        <v>99</v>
      </c>
      <c r="P2553" s="6"/>
      <c r="Q2553" s="6" t="s">
        <v>7733</v>
      </c>
      <c r="R2553" s="6" t="s">
        <v>7734</v>
      </c>
      <c r="S2553" s="6"/>
      <c r="T2553" s="6" t="s">
        <v>4573</v>
      </c>
      <c r="U2553">
        <f t="shared" si="39"/>
        <v>5</v>
      </c>
    </row>
    <row r="2554" spans="1:21" x14ac:dyDescent="0.2">
      <c r="A2554" s="6" t="s">
        <v>10933</v>
      </c>
      <c r="B2554" s="6" t="s">
        <v>10928</v>
      </c>
      <c r="C2554" s="6">
        <v>3558011</v>
      </c>
      <c r="D2554" s="6" t="s">
        <v>10937</v>
      </c>
      <c r="E2554" s="6" t="s">
        <v>10938</v>
      </c>
      <c r="F2554" s="6" t="s">
        <v>6402</v>
      </c>
      <c r="G2554" s="6">
        <v>1510</v>
      </c>
      <c r="H2554" s="6">
        <v>7770</v>
      </c>
      <c r="I2554" s="6">
        <v>1</v>
      </c>
      <c r="J2554" s="6">
        <v>1</v>
      </c>
      <c r="K2554" s="6">
        <v>0</v>
      </c>
      <c r="L2554" s="6"/>
      <c r="M2554" s="6">
        <v>2022</v>
      </c>
      <c r="N2554" s="6" t="s">
        <v>7745</v>
      </c>
      <c r="O2554" s="6">
        <v>99</v>
      </c>
      <c r="P2554" s="6"/>
      <c r="Q2554" s="6" t="s">
        <v>7733</v>
      </c>
      <c r="R2554" s="6" t="s">
        <v>7734</v>
      </c>
      <c r="S2554" s="6"/>
      <c r="T2554" s="6" t="s">
        <v>4570</v>
      </c>
      <c r="U2554">
        <f t="shared" si="39"/>
        <v>4</v>
      </c>
    </row>
    <row r="2555" spans="1:21" x14ac:dyDescent="0.2">
      <c r="A2555" s="6" t="s">
        <v>10933</v>
      </c>
      <c r="B2555" s="6" t="s">
        <v>10928</v>
      </c>
      <c r="C2555" s="6">
        <v>3558011</v>
      </c>
      <c r="D2555" s="6" t="s">
        <v>7261</v>
      </c>
      <c r="E2555" s="6" t="s">
        <v>7401</v>
      </c>
      <c r="F2555" s="6" t="s">
        <v>6402</v>
      </c>
      <c r="G2555" s="6">
        <v>1614</v>
      </c>
      <c r="H2555" s="6">
        <v>7770</v>
      </c>
      <c r="I2555" s="6">
        <v>0</v>
      </c>
      <c r="J2555" s="6">
        <v>1</v>
      </c>
      <c r="K2555" s="6">
        <v>0</v>
      </c>
      <c r="L2555" s="6"/>
      <c r="M2555" s="6">
        <v>2022</v>
      </c>
      <c r="N2555" s="6" t="s">
        <v>7745</v>
      </c>
      <c r="O2555" s="6">
        <v>99</v>
      </c>
      <c r="P2555" s="6"/>
      <c r="Q2555" s="6" t="s">
        <v>7733</v>
      </c>
      <c r="R2555" s="6" t="s">
        <v>7734</v>
      </c>
      <c r="S2555" s="6"/>
      <c r="T2555" s="6" t="s">
        <v>4569</v>
      </c>
      <c r="U2555">
        <f t="shared" si="39"/>
        <v>3</v>
      </c>
    </row>
    <row r="2556" spans="1:21" x14ac:dyDescent="0.2">
      <c r="A2556" s="6" t="s">
        <v>10933</v>
      </c>
      <c r="B2556" s="6" t="s">
        <v>10928</v>
      </c>
      <c r="C2556" s="6">
        <v>3558011</v>
      </c>
      <c r="D2556" s="6" t="s">
        <v>10939</v>
      </c>
      <c r="E2556" s="6" t="s">
        <v>10940</v>
      </c>
      <c r="F2556" s="6" t="s">
        <v>6402</v>
      </c>
      <c r="G2556" s="6">
        <v>623</v>
      </c>
      <c r="H2556" s="6">
        <v>7770</v>
      </c>
      <c r="I2556" s="6">
        <v>0</v>
      </c>
      <c r="J2556" s="6">
        <v>0</v>
      </c>
      <c r="K2556" s="6">
        <v>0</v>
      </c>
      <c r="L2556" s="6"/>
      <c r="M2556" s="6">
        <v>2022</v>
      </c>
      <c r="N2556" s="6" t="s">
        <v>7745</v>
      </c>
      <c r="O2556" s="6">
        <v>99</v>
      </c>
      <c r="P2556" s="6"/>
      <c r="Q2556" s="6" t="s">
        <v>7733</v>
      </c>
      <c r="R2556" s="6" t="s">
        <v>7734</v>
      </c>
      <c r="S2556" s="6"/>
      <c r="T2556" s="6" t="s">
        <v>4574</v>
      </c>
      <c r="U2556">
        <f t="shared" si="39"/>
        <v>2</v>
      </c>
    </row>
    <row r="2557" spans="1:21" x14ac:dyDescent="0.2">
      <c r="A2557" s="6" t="s">
        <v>10933</v>
      </c>
      <c r="B2557" s="6" t="s">
        <v>10928</v>
      </c>
      <c r="C2557" s="6">
        <v>3558011</v>
      </c>
      <c r="D2557" s="6" t="s">
        <v>6771</v>
      </c>
      <c r="E2557" s="6" t="s">
        <v>10941</v>
      </c>
      <c r="F2557" s="6" t="s">
        <v>6402</v>
      </c>
      <c r="G2557" s="6">
        <v>1220</v>
      </c>
      <c r="H2557" s="6">
        <v>7770</v>
      </c>
      <c r="I2557" s="6">
        <v>1</v>
      </c>
      <c r="J2557" s="6">
        <v>1</v>
      </c>
      <c r="K2557" s="6">
        <v>0</v>
      </c>
      <c r="L2557" s="6"/>
      <c r="M2557" s="6">
        <v>2022</v>
      </c>
      <c r="N2557" s="6" t="s">
        <v>7745</v>
      </c>
      <c r="O2557" s="6">
        <v>99</v>
      </c>
      <c r="P2557" s="6"/>
      <c r="Q2557" s="6" t="s">
        <v>7733</v>
      </c>
      <c r="R2557" s="6" t="s">
        <v>7734</v>
      </c>
      <c r="S2557" s="6"/>
      <c r="T2557" s="6" t="s">
        <v>4568</v>
      </c>
      <c r="U2557">
        <f t="shared" si="39"/>
        <v>1</v>
      </c>
    </row>
    <row r="2558" spans="1:21" x14ac:dyDescent="0.2">
      <c r="A2558" s="6" t="s">
        <v>10942</v>
      </c>
      <c r="B2558" s="6" t="s">
        <v>10943</v>
      </c>
      <c r="C2558" s="6">
        <v>3552031</v>
      </c>
      <c r="D2558" s="6" t="s">
        <v>6720</v>
      </c>
      <c r="E2558" s="6" t="s">
        <v>10944</v>
      </c>
      <c r="F2558" s="6" t="s">
        <v>6402</v>
      </c>
      <c r="G2558" s="6">
        <v>152</v>
      </c>
      <c r="H2558" s="6">
        <v>198</v>
      </c>
      <c r="I2558" s="6">
        <v>0</v>
      </c>
      <c r="J2558" s="6">
        <v>1</v>
      </c>
      <c r="K2558" s="6">
        <v>0</v>
      </c>
      <c r="L2558" s="6"/>
      <c r="M2558" s="6">
        <v>2022</v>
      </c>
      <c r="N2558" s="6" t="s">
        <v>7732</v>
      </c>
      <c r="O2558" s="6">
        <v>99</v>
      </c>
      <c r="P2558" s="6"/>
      <c r="Q2558" s="6" t="s">
        <v>7733</v>
      </c>
      <c r="R2558" s="6" t="s">
        <v>7734</v>
      </c>
      <c r="S2558" s="6"/>
      <c r="T2558" s="6" t="s">
        <v>1011</v>
      </c>
      <c r="U2558">
        <f t="shared" si="39"/>
        <v>2</v>
      </c>
    </row>
    <row r="2559" spans="1:21" x14ac:dyDescent="0.2">
      <c r="A2559" s="6" t="s">
        <v>10942</v>
      </c>
      <c r="B2559" s="6" t="s">
        <v>10943</v>
      </c>
      <c r="C2559" s="6">
        <v>3552031</v>
      </c>
      <c r="D2559" s="6" t="s">
        <v>10945</v>
      </c>
      <c r="E2559" s="6" t="s">
        <v>10946</v>
      </c>
      <c r="F2559" s="6" t="s">
        <v>6402</v>
      </c>
      <c r="G2559" s="6">
        <v>46</v>
      </c>
      <c r="H2559" s="6">
        <v>198</v>
      </c>
      <c r="I2559" s="6">
        <v>0</v>
      </c>
      <c r="J2559" s="6">
        <v>0</v>
      </c>
      <c r="K2559" s="6">
        <v>0</v>
      </c>
      <c r="L2559" s="6"/>
      <c r="M2559" s="6">
        <v>2022</v>
      </c>
      <c r="N2559" s="6" t="s">
        <v>7732</v>
      </c>
      <c r="O2559" s="6">
        <v>99</v>
      </c>
      <c r="P2559" s="6"/>
      <c r="Q2559" s="6" t="s">
        <v>7733</v>
      </c>
      <c r="R2559" s="6" t="s">
        <v>7734</v>
      </c>
      <c r="S2559" s="6"/>
      <c r="T2559" s="6" t="s">
        <v>1012</v>
      </c>
      <c r="U2559">
        <f t="shared" si="39"/>
        <v>1</v>
      </c>
    </row>
    <row r="2560" spans="1:21" x14ac:dyDescent="0.2">
      <c r="A2560" s="6" t="s">
        <v>10947</v>
      </c>
      <c r="B2560" s="6" t="s">
        <v>10943</v>
      </c>
      <c r="C2560" s="6">
        <v>3552031</v>
      </c>
      <c r="D2560" s="6" t="s">
        <v>6624</v>
      </c>
      <c r="E2560" s="6" t="s">
        <v>6884</v>
      </c>
      <c r="F2560" s="6" t="s">
        <v>6402</v>
      </c>
      <c r="G2560" s="6">
        <v>104</v>
      </c>
      <c r="H2560" s="6">
        <v>688</v>
      </c>
      <c r="I2560" s="6">
        <v>0</v>
      </c>
      <c r="J2560" s="6">
        <v>1</v>
      </c>
      <c r="K2560" s="6">
        <v>0</v>
      </c>
      <c r="L2560" s="6"/>
      <c r="M2560" s="6">
        <v>2022</v>
      </c>
      <c r="N2560" s="6" t="s">
        <v>7745</v>
      </c>
      <c r="O2560" s="6">
        <v>99</v>
      </c>
      <c r="P2560" s="6"/>
      <c r="Q2560" s="6" t="s">
        <v>7733</v>
      </c>
      <c r="R2560" s="6" t="s">
        <v>7734</v>
      </c>
      <c r="S2560" s="6"/>
      <c r="T2560" s="6" t="s">
        <v>4208</v>
      </c>
      <c r="U2560">
        <f t="shared" si="39"/>
        <v>9</v>
      </c>
    </row>
    <row r="2561" spans="1:21" x14ac:dyDescent="0.2">
      <c r="A2561" s="6" t="s">
        <v>10947</v>
      </c>
      <c r="B2561" s="6" t="s">
        <v>10943</v>
      </c>
      <c r="C2561" s="6">
        <v>3552031</v>
      </c>
      <c r="D2561" s="6" t="s">
        <v>7074</v>
      </c>
      <c r="E2561" s="6" t="s">
        <v>10948</v>
      </c>
      <c r="F2561" s="6" t="s">
        <v>6402</v>
      </c>
      <c r="G2561" s="6">
        <v>62</v>
      </c>
      <c r="H2561" s="6">
        <v>688</v>
      </c>
      <c r="I2561" s="6">
        <v>1</v>
      </c>
      <c r="J2561" s="6">
        <v>0</v>
      </c>
      <c r="K2561" s="6">
        <v>0</v>
      </c>
      <c r="L2561" s="6"/>
      <c r="M2561" s="6">
        <v>2022</v>
      </c>
      <c r="N2561" s="6" t="s">
        <v>7745</v>
      </c>
      <c r="O2561" s="6">
        <v>99</v>
      </c>
      <c r="P2561" s="6"/>
      <c r="Q2561" s="6" t="s">
        <v>7733</v>
      </c>
      <c r="R2561" s="6" t="s">
        <v>7734</v>
      </c>
      <c r="S2561" s="6"/>
      <c r="T2561" s="6" t="s">
        <v>4209</v>
      </c>
      <c r="U2561">
        <f t="shared" si="39"/>
        <v>8</v>
      </c>
    </row>
    <row r="2562" spans="1:21" x14ac:dyDescent="0.2">
      <c r="A2562" s="6" t="s">
        <v>10947</v>
      </c>
      <c r="B2562" s="6" t="s">
        <v>10943</v>
      </c>
      <c r="C2562" s="6">
        <v>3552031</v>
      </c>
      <c r="D2562" s="6" t="s">
        <v>10949</v>
      </c>
      <c r="E2562" s="6" t="s">
        <v>6780</v>
      </c>
      <c r="F2562" s="6" t="s">
        <v>6402</v>
      </c>
      <c r="G2562" s="6">
        <v>47</v>
      </c>
      <c r="H2562" s="6">
        <v>688</v>
      </c>
      <c r="I2562" s="6">
        <v>0</v>
      </c>
      <c r="J2562" s="6">
        <v>0</v>
      </c>
      <c r="K2562" s="6">
        <v>0</v>
      </c>
      <c r="L2562" s="6"/>
      <c r="M2562" s="6">
        <v>2022</v>
      </c>
      <c r="N2562" s="6" t="s">
        <v>7745</v>
      </c>
      <c r="O2562" s="6">
        <v>99</v>
      </c>
      <c r="P2562" s="6"/>
      <c r="Q2562" s="6" t="s">
        <v>7733</v>
      </c>
      <c r="R2562" s="6" t="s">
        <v>7734</v>
      </c>
      <c r="S2562" s="6"/>
      <c r="T2562" s="6" t="s">
        <v>4210</v>
      </c>
      <c r="U2562">
        <f t="shared" si="39"/>
        <v>7</v>
      </c>
    </row>
    <row r="2563" spans="1:21" x14ac:dyDescent="0.2">
      <c r="A2563" s="6" t="s">
        <v>10947</v>
      </c>
      <c r="B2563" s="6" t="s">
        <v>10943</v>
      </c>
      <c r="C2563" s="6">
        <v>3552031</v>
      </c>
      <c r="D2563" s="6" t="s">
        <v>6781</v>
      </c>
      <c r="E2563" s="6" t="s">
        <v>10950</v>
      </c>
      <c r="F2563" s="6" t="s">
        <v>6402</v>
      </c>
      <c r="G2563" s="6">
        <v>100</v>
      </c>
      <c r="H2563" s="6">
        <v>688</v>
      </c>
      <c r="I2563" s="6">
        <v>1</v>
      </c>
      <c r="J2563" s="6">
        <v>1</v>
      </c>
      <c r="K2563" s="6">
        <v>0</v>
      </c>
      <c r="L2563" s="6"/>
      <c r="M2563" s="6">
        <v>2022</v>
      </c>
      <c r="N2563" s="6" t="s">
        <v>7745</v>
      </c>
      <c r="O2563" s="6">
        <v>99</v>
      </c>
      <c r="P2563" s="6"/>
      <c r="Q2563" s="6" t="s">
        <v>7733</v>
      </c>
      <c r="R2563" s="6" t="s">
        <v>7734</v>
      </c>
      <c r="S2563" s="6"/>
      <c r="T2563" s="6" t="s">
        <v>4207</v>
      </c>
      <c r="U2563">
        <f t="shared" ref="U2563:U2626" si="40">COUNTIF(A2563:A8863,A2563)</f>
        <v>6</v>
      </c>
    </row>
    <row r="2564" spans="1:21" x14ac:dyDescent="0.2">
      <c r="A2564" s="6" t="s">
        <v>10947</v>
      </c>
      <c r="B2564" s="6" t="s">
        <v>10943</v>
      </c>
      <c r="C2564" s="6">
        <v>3552031</v>
      </c>
      <c r="D2564" s="6" t="s">
        <v>10951</v>
      </c>
      <c r="E2564" s="6" t="s">
        <v>10952</v>
      </c>
      <c r="F2564" s="6" t="s">
        <v>6402</v>
      </c>
      <c r="G2564" s="6">
        <v>64</v>
      </c>
      <c r="H2564" s="6">
        <v>688</v>
      </c>
      <c r="I2564" s="6">
        <v>1</v>
      </c>
      <c r="J2564" s="6">
        <v>0</v>
      </c>
      <c r="K2564" s="6">
        <v>0</v>
      </c>
      <c r="L2564" s="6"/>
      <c r="M2564" s="6">
        <v>2022</v>
      </c>
      <c r="N2564" s="6" t="s">
        <v>7745</v>
      </c>
      <c r="O2564" s="6">
        <v>99</v>
      </c>
      <c r="P2564" s="6"/>
      <c r="Q2564" s="6" t="s">
        <v>7733</v>
      </c>
      <c r="R2564" s="6" t="s">
        <v>7734</v>
      </c>
      <c r="S2564" s="6"/>
      <c r="T2564" s="6" t="s">
        <v>4211</v>
      </c>
      <c r="U2564">
        <f t="shared" si="40"/>
        <v>5</v>
      </c>
    </row>
    <row r="2565" spans="1:21" x14ac:dyDescent="0.2">
      <c r="A2565" s="6" t="s">
        <v>10947</v>
      </c>
      <c r="B2565" s="6" t="s">
        <v>10943</v>
      </c>
      <c r="C2565" s="6">
        <v>3552031</v>
      </c>
      <c r="D2565" s="6" t="s">
        <v>6990</v>
      </c>
      <c r="E2565" s="6" t="s">
        <v>10953</v>
      </c>
      <c r="F2565" s="6" t="s">
        <v>6402</v>
      </c>
      <c r="G2565" s="6">
        <v>52</v>
      </c>
      <c r="H2565" s="6">
        <v>688</v>
      </c>
      <c r="I2565" s="6">
        <v>0</v>
      </c>
      <c r="J2565" s="6">
        <v>0</v>
      </c>
      <c r="K2565" s="6">
        <v>0</v>
      </c>
      <c r="L2565" s="6"/>
      <c r="M2565" s="6">
        <v>2022</v>
      </c>
      <c r="N2565" s="6" t="s">
        <v>7745</v>
      </c>
      <c r="O2565" s="6">
        <v>99</v>
      </c>
      <c r="P2565" s="6"/>
      <c r="Q2565" s="6" t="s">
        <v>7733</v>
      </c>
      <c r="R2565" s="6" t="s">
        <v>7734</v>
      </c>
      <c r="S2565" s="6"/>
      <c r="T2565" s="6" t="s">
        <v>4212</v>
      </c>
      <c r="U2565">
        <f t="shared" si="40"/>
        <v>4</v>
      </c>
    </row>
    <row r="2566" spans="1:21" x14ac:dyDescent="0.2">
      <c r="A2566" s="6" t="s">
        <v>10947</v>
      </c>
      <c r="B2566" s="6" t="s">
        <v>10943</v>
      </c>
      <c r="C2566" s="6">
        <v>3552031</v>
      </c>
      <c r="D2566" s="6" t="s">
        <v>6657</v>
      </c>
      <c r="E2566" s="6" t="s">
        <v>7716</v>
      </c>
      <c r="F2566" s="6" t="s">
        <v>6402</v>
      </c>
      <c r="G2566" s="6">
        <v>89</v>
      </c>
      <c r="H2566" s="6">
        <v>688</v>
      </c>
      <c r="I2566" s="6">
        <v>1</v>
      </c>
      <c r="J2566" s="6">
        <v>1</v>
      </c>
      <c r="K2566" s="6">
        <v>0</v>
      </c>
      <c r="L2566" s="6"/>
      <c r="M2566" s="6">
        <v>2022</v>
      </c>
      <c r="N2566" s="6" t="s">
        <v>7745</v>
      </c>
      <c r="O2566" s="6">
        <v>99</v>
      </c>
      <c r="P2566" s="6"/>
      <c r="Q2566" s="6" t="s">
        <v>7733</v>
      </c>
      <c r="R2566" s="6" t="s">
        <v>7734</v>
      </c>
      <c r="S2566" s="6"/>
      <c r="T2566" s="6" t="s">
        <v>4206</v>
      </c>
      <c r="U2566">
        <f t="shared" si="40"/>
        <v>3</v>
      </c>
    </row>
    <row r="2567" spans="1:21" x14ac:dyDescent="0.2">
      <c r="A2567" s="6" t="s">
        <v>10947</v>
      </c>
      <c r="B2567" s="6" t="s">
        <v>10943</v>
      </c>
      <c r="C2567" s="6">
        <v>3552031</v>
      </c>
      <c r="D2567" s="6" t="s">
        <v>6714</v>
      </c>
      <c r="E2567" s="6" t="s">
        <v>10954</v>
      </c>
      <c r="F2567" s="6" t="s">
        <v>6402</v>
      </c>
      <c r="G2567" s="6">
        <v>129</v>
      </c>
      <c r="H2567" s="6">
        <v>688</v>
      </c>
      <c r="I2567" s="6">
        <v>0</v>
      </c>
      <c r="J2567" s="6">
        <v>1</v>
      </c>
      <c r="K2567" s="6">
        <v>0</v>
      </c>
      <c r="L2567" s="6"/>
      <c r="M2567" s="6">
        <v>2022</v>
      </c>
      <c r="N2567" s="6" t="s">
        <v>7745</v>
      </c>
      <c r="O2567" s="6">
        <v>99</v>
      </c>
      <c r="P2567" s="6"/>
      <c r="Q2567" s="6" t="s">
        <v>7733</v>
      </c>
      <c r="R2567" s="6" t="s">
        <v>7734</v>
      </c>
      <c r="S2567" s="6"/>
      <c r="T2567" s="6" t="s">
        <v>4205</v>
      </c>
      <c r="U2567">
        <f t="shared" si="40"/>
        <v>2</v>
      </c>
    </row>
    <row r="2568" spans="1:21" x14ac:dyDescent="0.2">
      <c r="A2568" s="6" t="s">
        <v>10947</v>
      </c>
      <c r="B2568" s="6" t="s">
        <v>10943</v>
      </c>
      <c r="C2568" s="6">
        <v>3552031</v>
      </c>
      <c r="D2568" s="6" t="s">
        <v>10955</v>
      </c>
      <c r="E2568" s="6" t="s">
        <v>10956</v>
      </c>
      <c r="F2568" s="6" t="s">
        <v>6402</v>
      </c>
      <c r="G2568" s="6">
        <v>41</v>
      </c>
      <c r="H2568" s="6">
        <v>688</v>
      </c>
      <c r="I2568" s="6">
        <v>0</v>
      </c>
      <c r="J2568" s="6">
        <v>0</v>
      </c>
      <c r="K2568" s="6">
        <v>0</v>
      </c>
      <c r="L2568" s="6"/>
      <c r="M2568" s="6">
        <v>2022</v>
      </c>
      <c r="N2568" s="6" t="s">
        <v>7745</v>
      </c>
      <c r="O2568" s="6">
        <v>99</v>
      </c>
      <c r="P2568" s="6"/>
      <c r="Q2568" s="6" t="s">
        <v>7733</v>
      </c>
      <c r="R2568" s="6" t="s">
        <v>7734</v>
      </c>
      <c r="S2568" s="6"/>
      <c r="T2568" s="6" t="s">
        <v>4213</v>
      </c>
      <c r="U2568">
        <f t="shared" si="40"/>
        <v>1</v>
      </c>
    </row>
    <row r="2569" spans="1:21" x14ac:dyDescent="0.2">
      <c r="A2569" s="6" t="s">
        <v>10957</v>
      </c>
      <c r="B2569" s="6" t="s">
        <v>10958</v>
      </c>
      <c r="C2569" s="6">
        <v>3511015</v>
      </c>
      <c r="D2569" s="6" t="s">
        <v>6858</v>
      </c>
      <c r="E2569" s="6" t="s">
        <v>6438</v>
      </c>
      <c r="F2569" s="6" t="s">
        <v>6402</v>
      </c>
      <c r="G2569" s="6">
        <v>0</v>
      </c>
      <c r="H2569" s="6"/>
      <c r="I2569" s="6">
        <v>0</v>
      </c>
      <c r="J2569" s="6">
        <v>1</v>
      </c>
      <c r="K2569" s="6">
        <v>1</v>
      </c>
      <c r="L2569" s="6"/>
      <c r="M2569" s="6">
        <v>2022</v>
      </c>
      <c r="N2569" s="6" t="s">
        <v>7732</v>
      </c>
      <c r="O2569" s="6">
        <v>99</v>
      </c>
      <c r="P2569" s="6"/>
      <c r="Q2569" s="6" t="s">
        <v>7733</v>
      </c>
      <c r="R2569" s="6" t="s">
        <v>7734</v>
      </c>
      <c r="S2569" s="6"/>
      <c r="T2569" s="6" t="s">
        <v>752</v>
      </c>
      <c r="U2569">
        <f t="shared" si="40"/>
        <v>1</v>
      </c>
    </row>
    <row r="2570" spans="1:21" x14ac:dyDescent="0.2">
      <c r="A2570" s="6" t="s">
        <v>10959</v>
      </c>
      <c r="B2570" s="6" t="s">
        <v>10958</v>
      </c>
      <c r="C2570" s="6">
        <v>3511015</v>
      </c>
      <c r="D2570" s="6" t="s">
        <v>6434</v>
      </c>
      <c r="E2570" s="6" t="s">
        <v>10960</v>
      </c>
      <c r="F2570" s="6" t="s">
        <v>6402</v>
      </c>
      <c r="G2570" s="6">
        <v>1478</v>
      </c>
      <c r="H2570" s="6">
        <v>4693</v>
      </c>
      <c r="I2570" s="6">
        <v>0</v>
      </c>
      <c r="J2570" s="6">
        <v>0</v>
      </c>
      <c r="K2570" s="6">
        <v>0</v>
      </c>
      <c r="L2570" s="6"/>
      <c r="M2570" s="6">
        <v>2022</v>
      </c>
      <c r="N2570" s="6" t="s">
        <v>7770</v>
      </c>
      <c r="O2570" s="6">
        <v>99</v>
      </c>
      <c r="P2570" s="6"/>
      <c r="Q2570" s="6" t="s">
        <v>7733</v>
      </c>
      <c r="R2570" s="6" t="s">
        <v>7734</v>
      </c>
      <c r="S2570" s="6"/>
      <c r="T2570" s="6" t="s">
        <v>2925</v>
      </c>
      <c r="U2570">
        <f t="shared" si="40"/>
        <v>3</v>
      </c>
    </row>
    <row r="2571" spans="1:21" x14ac:dyDescent="0.2">
      <c r="A2571" s="6" t="s">
        <v>10959</v>
      </c>
      <c r="B2571" s="6" t="s">
        <v>10958</v>
      </c>
      <c r="C2571" s="6">
        <v>3511015</v>
      </c>
      <c r="D2571" s="6" t="s">
        <v>6609</v>
      </c>
      <c r="E2571" s="6" t="s">
        <v>8700</v>
      </c>
      <c r="F2571" s="6" t="s">
        <v>6402</v>
      </c>
      <c r="G2571" s="6">
        <v>2402</v>
      </c>
      <c r="H2571" s="6">
        <v>4693</v>
      </c>
      <c r="I2571" s="6">
        <v>0</v>
      </c>
      <c r="J2571" s="6">
        <v>1</v>
      </c>
      <c r="K2571" s="6">
        <v>0</v>
      </c>
      <c r="L2571" s="6"/>
      <c r="M2571" s="6">
        <v>2022</v>
      </c>
      <c r="N2571" s="6" t="s">
        <v>7770</v>
      </c>
      <c r="O2571" s="6">
        <v>99</v>
      </c>
      <c r="P2571" s="6"/>
      <c r="Q2571" s="6" t="s">
        <v>7733</v>
      </c>
      <c r="R2571" s="6" t="s">
        <v>7734</v>
      </c>
      <c r="S2571" s="6"/>
      <c r="T2571" s="6" t="s">
        <v>2924</v>
      </c>
      <c r="U2571">
        <f t="shared" si="40"/>
        <v>2</v>
      </c>
    </row>
    <row r="2572" spans="1:21" x14ac:dyDescent="0.2">
      <c r="A2572" s="6" t="s">
        <v>10959</v>
      </c>
      <c r="B2572" s="6" t="s">
        <v>10958</v>
      </c>
      <c r="C2572" s="6">
        <v>3511015</v>
      </c>
      <c r="D2572" s="6" t="s">
        <v>6905</v>
      </c>
      <c r="E2572" s="6" t="s">
        <v>10961</v>
      </c>
      <c r="F2572" s="6" t="s">
        <v>6402</v>
      </c>
      <c r="G2572" s="6">
        <v>813</v>
      </c>
      <c r="H2572" s="6">
        <v>4693</v>
      </c>
      <c r="I2572" s="6">
        <v>0</v>
      </c>
      <c r="J2572" s="6">
        <v>0</v>
      </c>
      <c r="K2572" s="6">
        <v>0</v>
      </c>
      <c r="L2572" s="6"/>
      <c r="M2572" s="6">
        <v>2022</v>
      </c>
      <c r="N2572" s="6" t="s">
        <v>7770</v>
      </c>
      <c r="O2572" s="6">
        <v>99</v>
      </c>
      <c r="P2572" s="6"/>
      <c r="Q2572" s="6" t="s">
        <v>7733</v>
      </c>
      <c r="R2572" s="6" t="s">
        <v>7734</v>
      </c>
      <c r="S2572" s="6"/>
      <c r="T2572" s="6" t="s">
        <v>2926</v>
      </c>
      <c r="U2572">
        <f t="shared" si="40"/>
        <v>1</v>
      </c>
    </row>
    <row r="2573" spans="1:21" x14ac:dyDescent="0.2">
      <c r="A2573" s="6" t="s">
        <v>10962</v>
      </c>
      <c r="B2573" s="6" t="s">
        <v>10958</v>
      </c>
      <c r="C2573" s="6">
        <v>3511015</v>
      </c>
      <c r="D2573" s="6" t="s">
        <v>6717</v>
      </c>
      <c r="E2573" s="6" t="s">
        <v>10963</v>
      </c>
      <c r="F2573" s="6" t="s">
        <v>6402</v>
      </c>
      <c r="G2573" s="6">
        <v>386</v>
      </c>
      <c r="H2573" s="6">
        <v>1031</v>
      </c>
      <c r="I2573" s="6">
        <v>0</v>
      </c>
      <c r="J2573" s="6">
        <v>0</v>
      </c>
      <c r="K2573" s="6">
        <v>0</v>
      </c>
      <c r="L2573" s="6"/>
      <c r="M2573" s="6">
        <v>2022</v>
      </c>
      <c r="N2573" s="6" t="s">
        <v>7745</v>
      </c>
      <c r="O2573" s="6">
        <v>1</v>
      </c>
      <c r="P2573" s="6"/>
      <c r="Q2573" s="6" t="s">
        <v>7733</v>
      </c>
      <c r="R2573" s="6" t="s">
        <v>7734</v>
      </c>
      <c r="S2573" s="6"/>
      <c r="T2573" s="6" t="s">
        <v>2927</v>
      </c>
      <c r="U2573">
        <f t="shared" si="40"/>
        <v>3</v>
      </c>
    </row>
    <row r="2574" spans="1:21" x14ac:dyDescent="0.2">
      <c r="A2574" s="6" t="s">
        <v>10962</v>
      </c>
      <c r="B2574" s="6" t="s">
        <v>10958</v>
      </c>
      <c r="C2574" s="6">
        <v>3511015</v>
      </c>
      <c r="D2574" s="6" t="s">
        <v>6622</v>
      </c>
      <c r="E2574" s="6" t="s">
        <v>10964</v>
      </c>
      <c r="F2574" s="6" t="s">
        <v>6402</v>
      </c>
      <c r="G2574" s="6">
        <v>610</v>
      </c>
      <c r="H2574" s="6">
        <v>1031</v>
      </c>
      <c r="I2574" s="6">
        <v>0</v>
      </c>
      <c r="J2574" s="6">
        <v>1</v>
      </c>
      <c r="K2574" s="6">
        <v>0</v>
      </c>
      <c r="L2574" s="6"/>
      <c r="M2574" s="6">
        <v>2022</v>
      </c>
      <c r="N2574" s="6" t="s">
        <v>7745</v>
      </c>
      <c r="O2574" s="6">
        <v>1</v>
      </c>
      <c r="P2574" s="6"/>
      <c r="Q2574" s="6" t="s">
        <v>7733</v>
      </c>
      <c r="R2574" s="6" t="s">
        <v>7734</v>
      </c>
      <c r="S2574" s="6"/>
      <c r="T2574" s="6" t="s">
        <v>2923</v>
      </c>
      <c r="U2574">
        <f t="shared" si="40"/>
        <v>2</v>
      </c>
    </row>
    <row r="2575" spans="1:21" x14ac:dyDescent="0.2">
      <c r="A2575" s="6" t="s">
        <v>10962</v>
      </c>
      <c r="B2575" s="6" t="s">
        <v>10958</v>
      </c>
      <c r="C2575" s="6">
        <v>3511015</v>
      </c>
      <c r="D2575" s="6" t="s">
        <v>6595</v>
      </c>
      <c r="E2575" s="6" t="s">
        <v>10965</v>
      </c>
      <c r="F2575" s="6" t="s">
        <v>6402</v>
      </c>
      <c r="G2575" s="6">
        <v>35</v>
      </c>
      <c r="H2575" s="6">
        <v>1031</v>
      </c>
      <c r="I2575" s="6">
        <v>0</v>
      </c>
      <c r="J2575" s="6">
        <v>0</v>
      </c>
      <c r="K2575" s="6">
        <v>0</v>
      </c>
      <c r="L2575" s="6"/>
      <c r="M2575" s="6">
        <v>2022</v>
      </c>
      <c r="N2575" s="6" t="s">
        <v>7745</v>
      </c>
      <c r="O2575" s="6">
        <v>1</v>
      </c>
      <c r="P2575" s="6"/>
      <c r="Q2575" s="6" t="s">
        <v>7733</v>
      </c>
      <c r="R2575" s="6" t="s">
        <v>7734</v>
      </c>
      <c r="S2575" s="6"/>
      <c r="T2575" s="6" t="s">
        <v>2928</v>
      </c>
      <c r="U2575">
        <f t="shared" si="40"/>
        <v>1</v>
      </c>
    </row>
    <row r="2576" spans="1:21" x14ac:dyDescent="0.2">
      <c r="A2576" s="6" t="s">
        <v>10966</v>
      </c>
      <c r="B2576" s="6" t="s">
        <v>10958</v>
      </c>
      <c r="C2576" s="6">
        <v>3511015</v>
      </c>
      <c r="D2576" s="6" t="s">
        <v>6858</v>
      </c>
      <c r="E2576" s="6" t="s">
        <v>7006</v>
      </c>
      <c r="F2576" s="6" t="s">
        <v>6402</v>
      </c>
      <c r="G2576" s="6">
        <v>324</v>
      </c>
      <c r="H2576" s="6">
        <v>937</v>
      </c>
      <c r="I2576" s="6">
        <v>0</v>
      </c>
      <c r="J2576" s="6">
        <v>0</v>
      </c>
      <c r="K2576" s="6">
        <v>0</v>
      </c>
      <c r="L2576" s="6"/>
      <c r="M2576" s="6">
        <v>2022</v>
      </c>
      <c r="N2576" s="6" t="s">
        <v>7745</v>
      </c>
      <c r="O2576" s="6">
        <v>2</v>
      </c>
      <c r="P2576" s="6"/>
      <c r="Q2576" s="6" t="s">
        <v>7733</v>
      </c>
      <c r="R2576" s="6" t="s">
        <v>7734</v>
      </c>
      <c r="S2576" s="6"/>
      <c r="T2576" s="6" t="s">
        <v>2929</v>
      </c>
      <c r="U2576">
        <f t="shared" si="40"/>
        <v>3</v>
      </c>
    </row>
    <row r="2577" spans="1:21" x14ac:dyDescent="0.2">
      <c r="A2577" s="6" t="s">
        <v>10966</v>
      </c>
      <c r="B2577" s="6" t="s">
        <v>10958</v>
      </c>
      <c r="C2577" s="6">
        <v>3511015</v>
      </c>
      <c r="D2577" s="6" t="s">
        <v>6410</v>
      </c>
      <c r="E2577" s="6" t="s">
        <v>10967</v>
      </c>
      <c r="F2577" s="6" t="s">
        <v>6402</v>
      </c>
      <c r="G2577" s="6">
        <v>184</v>
      </c>
      <c r="H2577" s="6">
        <v>937</v>
      </c>
      <c r="I2577" s="6">
        <v>0</v>
      </c>
      <c r="J2577" s="6">
        <v>0</v>
      </c>
      <c r="K2577" s="6">
        <v>0</v>
      </c>
      <c r="L2577" s="6"/>
      <c r="M2577" s="6">
        <v>2022</v>
      </c>
      <c r="N2577" s="6" t="s">
        <v>7745</v>
      </c>
      <c r="O2577" s="6">
        <v>2</v>
      </c>
      <c r="P2577" s="6"/>
      <c r="Q2577" s="6" t="s">
        <v>7733</v>
      </c>
      <c r="R2577" s="6" t="s">
        <v>7734</v>
      </c>
      <c r="S2577" s="6"/>
      <c r="T2577" s="6" t="s">
        <v>2930</v>
      </c>
      <c r="U2577">
        <f t="shared" si="40"/>
        <v>2</v>
      </c>
    </row>
    <row r="2578" spans="1:21" x14ac:dyDescent="0.2">
      <c r="A2578" s="6" t="s">
        <v>10966</v>
      </c>
      <c r="B2578" s="6" t="s">
        <v>10958</v>
      </c>
      <c r="C2578" s="6">
        <v>3511015</v>
      </c>
      <c r="D2578" s="6" t="s">
        <v>6786</v>
      </c>
      <c r="E2578" s="6" t="s">
        <v>9669</v>
      </c>
      <c r="F2578" s="6" t="s">
        <v>6402</v>
      </c>
      <c r="G2578" s="6">
        <v>429</v>
      </c>
      <c r="H2578" s="6">
        <v>937</v>
      </c>
      <c r="I2578" s="6">
        <v>0</v>
      </c>
      <c r="J2578" s="6">
        <v>1</v>
      </c>
      <c r="K2578" s="6">
        <v>0</v>
      </c>
      <c r="L2578" s="6"/>
      <c r="M2578" s="6">
        <v>2022</v>
      </c>
      <c r="N2578" s="6" t="s">
        <v>7745</v>
      </c>
      <c r="O2578" s="6">
        <v>2</v>
      </c>
      <c r="P2578" s="6"/>
      <c r="Q2578" s="6" t="s">
        <v>7733</v>
      </c>
      <c r="R2578" s="6" t="s">
        <v>7734</v>
      </c>
      <c r="S2578" s="6"/>
      <c r="T2578" s="6" t="s">
        <v>2922</v>
      </c>
      <c r="U2578">
        <f t="shared" si="40"/>
        <v>1</v>
      </c>
    </row>
    <row r="2579" spans="1:21" x14ac:dyDescent="0.2">
      <c r="A2579" s="6" t="s">
        <v>10968</v>
      </c>
      <c r="B2579" s="6" t="s">
        <v>10958</v>
      </c>
      <c r="C2579" s="6">
        <v>3511015</v>
      </c>
      <c r="D2579" s="6" t="s">
        <v>6406</v>
      </c>
      <c r="E2579" s="6" t="s">
        <v>7315</v>
      </c>
      <c r="F2579" s="6" t="s">
        <v>6402</v>
      </c>
      <c r="G2579" s="6">
        <v>388</v>
      </c>
      <c r="H2579" s="6">
        <v>1121</v>
      </c>
      <c r="I2579" s="6">
        <v>1</v>
      </c>
      <c r="J2579" s="6">
        <v>1</v>
      </c>
      <c r="K2579" s="6">
        <v>0</v>
      </c>
      <c r="L2579" s="6"/>
      <c r="M2579" s="6">
        <v>2022</v>
      </c>
      <c r="N2579" s="6" t="s">
        <v>7745</v>
      </c>
      <c r="O2579" s="6">
        <v>3</v>
      </c>
      <c r="P2579" s="6"/>
      <c r="Q2579" s="6" t="s">
        <v>7733</v>
      </c>
      <c r="R2579" s="6" t="s">
        <v>7734</v>
      </c>
      <c r="S2579" s="6"/>
      <c r="T2579" s="6" t="s">
        <v>2921</v>
      </c>
      <c r="U2579">
        <f t="shared" si="40"/>
        <v>4</v>
      </c>
    </row>
    <row r="2580" spans="1:21" x14ac:dyDescent="0.2">
      <c r="A2580" s="6" t="s">
        <v>10968</v>
      </c>
      <c r="B2580" s="6" t="s">
        <v>10958</v>
      </c>
      <c r="C2580" s="6">
        <v>3511015</v>
      </c>
      <c r="D2580" s="6" t="s">
        <v>6434</v>
      </c>
      <c r="E2580" s="6" t="s">
        <v>10969</v>
      </c>
      <c r="F2580" s="6" t="s">
        <v>6402</v>
      </c>
      <c r="G2580" s="6">
        <v>166</v>
      </c>
      <c r="H2580" s="6">
        <v>1121</v>
      </c>
      <c r="I2580" s="6">
        <v>0</v>
      </c>
      <c r="J2580" s="6">
        <v>0</v>
      </c>
      <c r="K2580" s="6">
        <v>0</v>
      </c>
      <c r="L2580" s="6"/>
      <c r="M2580" s="6">
        <v>2022</v>
      </c>
      <c r="N2580" s="6" t="s">
        <v>7745</v>
      </c>
      <c r="O2580" s="6">
        <v>3</v>
      </c>
      <c r="P2580" s="6"/>
      <c r="Q2580" s="6" t="s">
        <v>7733</v>
      </c>
      <c r="R2580" s="6" t="s">
        <v>7734</v>
      </c>
      <c r="S2580" s="6"/>
      <c r="T2580" s="6" t="s">
        <v>2931</v>
      </c>
      <c r="U2580">
        <f t="shared" si="40"/>
        <v>3</v>
      </c>
    </row>
    <row r="2581" spans="1:21" x14ac:dyDescent="0.2">
      <c r="A2581" s="6" t="s">
        <v>10968</v>
      </c>
      <c r="B2581" s="6" t="s">
        <v>10958</v>
      </c>
      <c r="C2581" s="6">
        <v>3511015</v>
      </c>
      <c r="D2581" s="6" t="s">
        <v>6851</v>
      </c>
      <c r="E2581" s="6" t="s">
        <v>10970</v>
      </c>
      <c r="F2581" s="6" t="s">
        <v>6402</v>
      </c>
      <c r="G2581" s="6">
        <v>265</v>
      </c>
      <c r="H2581" s="6">
        <v>1121</v>
      </c>
      <c r="I2581" s="6">
        <v>0</v>
      </c>
      <c r="J2581" s="6">
        <v>0</v>
      </c>
      <c r="K2581" s="6">
        <v>0</v>
      </c>
      <c r="L2581" s="6"/>
      <c r="M2581" s="6">
        <v>2022</v>
      </c>
      <c r="N2581" s="6" t="s">
        <v>7745</v>
      </c>
      <c r="O2581" s="6">
        <v>3</v>
      </c>
      <c r="P2581" s="6"/>
      <c r="Q2581" s="6" t="s">
        <v>7733</v>
      </c>
      <c r="R2581" s="6" t="s">
        <v>7734</v>
      </c>
      <c r="S2581" s="6"/>
      <c r="T2581" s="6" t="s">
        <v>2932</v>
      </c>
      <c r="U2581">
        <f t="shared" si="40"/>
        <v>2</v>
      </c>
    </row>
    <row r="2582" spans="1:21" x14ac:dyDescent="0.2">
      <c r="A2582" s="6" t="s">
        <v>10968</v>
      </c>
      <c r="B2582" s="6" t="s">
        <v>10958</v>
      </c>
      <c r="C2582" s="6">
        <v>3511015</v>
      </c>
      <c r="D2582" s="6" t="s">
        <v>6591</v>
      </c>
      <c r="E2582" s="6" t="s">
        <v>6739</v>
      </c>
      <c r="F2582" s="6" t="s">
        <v>6402</v>
      </c>
      <c r="G2582" s="6">
        <v>302</v>
      </c>
      <c r="H2582" s="6">
        <v>1121</v>
      </c>
      <c r="I2582" s="6">
        <v>0</v>
      </c>
      <c r="J2582" s="6">
        <v>0</v>
      </c>
      <c r="K2582" s="6">
        <v>0</v>
      </c>
      <c r="L2582" s="6"/>
      <c r="M2582" s="6">
        <v>2022</v>
      </c>
      <c r="N2582" s="6" t="s">
        <v>7745</v>
      </c>
      <c r="O2582" s="6">
        <v>3</v>
      </c>
      <c r="P2582" s="6"/>
      <c r="Q2582" s="6" t="s">
        <v>7733</v>
      </c>
      <c r="R2582" s="6" t="s">
        <v>7734</v>
      </c>
      <c r="S2582" s="6"/>
      <c r="T2582" s="6" t="s">
        <v>2933</v>
      </c>
      <c r="U2582">
        <f t="shared" si="40"/>
        <v>1</v>
      </c>
    </row>
    <row r="2583" spans="1:21" x14ac:dyDescent="0.2">
      <c r="A2583" s="6" t="s">
        <v>10971</v>
      </c>
      <c r="B2583" s="6" t="s">
        <v>10958</v>
      </c>
      <c r="C2583" s="6">
        <v>3511015</v>
      </c>
      <c r="D2583" s="6" t="s">
        <v>6527</v>
      </c>
      <c r="E2583" s="6" t="s">
        <v>7252</v>
      </c>
      <c r="F2583" s="6" t="s">
        <v>6402</v>
      </c>
      <c r="G2583" s="6">
        <v>391</v>
      </c>
      <c r="H2583" s="6">
        <v>832</v>
      </c>
      <c r="I2583" s="6">
        <v>1</v>
      </c>
      <c r="J2583" s="6">
        <v>1</v>
      </c>
      <c r="K2583" s="6">
        <v>0</v>
      </c>
      <c r="L2583" s="6"/>
      <c r="M2583" s="6">
        <v>2022</v>
      </c>
      <c r="N2583" s="6" t="s">
        <v>7745</v>
      </c>
      <c r="O2583" s="6">
        <v>4</v>
      </c>
      <c r="P2583" s="6"/>
      <c r="Q2583" s="6" t="s">
        <v>7733</v>
      </c>
      <c r="R2583" s="6" t="s">
        <v>7734</v>
      </c>
      <c r="S2583" s="6"/>
      <c r="T2583" s="6" t="s">
        <v>2920</v>
      </c>
      <c r="U2583">
        <f t="shared" si="40"/>
        <v>3</v>
      </c>
    </row>
    <row r="2584" spans="1:21" x14ac:dyDescent="0.2">
      <c r="A2584" s="6" t="s">
        <v>10971</v>
      </c>
      <c r="B2584" s="6" t="s">
        <v>10958</v>
      </c>
      <c r="C2584" s="6">
        <v>3511015</v>
      </c>
      <c r="D2584" s="6" t="s">
        <v>7549</v>
      </c>
      <c r="E2584" s="6" t="s">
        <v>10972</v>
      </c>
      <c r="F2584" s="6" t="s">
        <v>6402</v>
      </c>
      <c r="G2584" s="6">
        <v>304</v>
      </c>
      <c r="H2584" s="6">
        <v>832</v>
      </c>
      <c r="I2584" s="6">
        <v>0</v>
      </c>
      <c r="J2584" s="6">
        <v>0</v>
      </c>
      <c r="K2584" s="6">
        <v>0</v>
      </c>
      <c r="L2584" s="6"/>
      <c r="M2584" s="6">
        <v>2022</v>
      </c>
      <c r="N2584" s="6" t="s">
        <v>7745</v>
      </c>
      <c r="O2584" s="6">
        <v>4</v>
      </c>
      <c r="P2584" s="6"/>
      <c r="Q2584" s="6" t="s">
        <v>7733</v>
      </c>
      <c r="R2584" s="6" t="s">
        <v>7734</v>
      </c>
      <c r="S2584" s="6"/>
      <c r="T2584" s="6" t="s">
        <v>2934</v>
      </c>
      <c r="U2584">
        <f t="shared" si="40"/>
        <v>2</v>
      </c>
    </row>
    <row r="2585" spans="1:21" x14ac:dyDescent="0.2">
      <c r="A2585" s="6" t="s">
        <v>10971</v>
      </c>
      <c r="B2585" s="6" t="s">
        <v>10958</v>
      </c>
      <c r="C2585" s="6">
        <v>3511015</v>
      </c>
      <c r="D2585" s="6" t="s">
        <v>6550</v>
      </c>
      <c r="E2585" s="6" t="s">
        <v>10973</v>
      </c>
      <c r="F2585" s="6" t="s">
        <v>6402</v>
      </c>
      <c r="G2585" s="6">
        <v>137</v>
      </c>
      <c r="H2585" s="6">
        <v>832</v>
      </c>
      <c r="I2585" s="6">
        <v>0</v>
      </c>
      <c r="J2585" s="6">
        <v>0</v>
      </c>
      <c r="K2585" s="6">
        <v>0</v>
      </c>
      <c r="L2585" s="6"/>
      <c r="M2585" s="6">
        <v>2022</v>
      </c>
      <c r="N2585" s="6" t="s">
        <v>7745</v>
      </c>
      <c r="O2585" s="6">
        <v>4</v>
      </c>
      <c r="P2585" s="6"/>
      <c r="Q2585" s="6" t="s">
        <v>7733</v>
      </c>
      <c r="R2585" s="6" t="s">
        <v>7734</v>
      </c>
      <c r="S2585" s="6"/>
      <c r="T2585" s="6" t="s">
        <v>2935</v>
      </c>
      <c r="U2585">
        <f t="shared" si="40"/>
        <v>1</v>
      </c>
    </row>
    <row r="2586" spans="1:21" x14ac:dyDescent="0.2">
      <c r="A2586" s="6" t="s">
        <v>10974</v>
      </c>
      <c r="B2586" s="6" t="s">
        <v>10958</v>
      </c>
      <c r="C2586" s="6">
        <v>3511015</v>
      </c>
      <c r="D2586" s="6" t="s">
        <v>9919</v>
      </c>
      <c r="E2586" s="6" t="s">
        <v>6872</v>
      </c>
      <c r="F2586" s="6" t="s">
        <v>6402</v>
      </c>
      <c r="G2586" s="6">
        <v>167</v>
      </c>
      <c r="H2586" s="6">
        <v>704</v>
      </c>
      <c r="I2586" s="6">
        <v>1</v>
      </c>
      <c r="J2586" s="6">
        <v>0</v>
      </c>
      <c r="K2586" s="6">
        <v>0</v>
      </c>
      <c r="L2586" s="6"/>
      <c r="M2586" s="6">
        <v>2022</v>
      </c>
      <c r="N2586" s="6" t="s">
        <v>7745</v>
      </c>
      <c r="O2586" s="6">
        <v>5</v>
      </c>
      <c r="P2586" s="6"/>
      <c r="Q2586" s="6" t="s">
        <v>7733</v>
      </c>
      <c r="R2586" s="6" t="s">
        <v>7734</v>
      </c>
      <c r="S2586" s="6"/>
      <c r="T2586" s="6" t="s">
        <v>2936</v>
      </c>
      <c r="U2586">
        <f t="shared" si="40"/>
        <v>3</v>
      </c>
    </row>
    <row r="2587" spans="1:21" x14ac:dyDescent="0.2">
      <c r="A2587" s="6" t="s">
        <v>10974</v>
      </c>
      <c r="B2587" s="6" t="s">
        <v>10958</v>
      </c>
      <c r="C2587" s="6">
        <v>3511015</v>
      </c>
      <c r="D2587" s="6" t="s">
        <v>7040</v>
      </c>
      <c r="E2587" s="6" t="s">
        <v>6610</v>
      </c>
      <c r="F2587" s="6" t="s">
        <v>6402</v>
      </c>
      <c r="G2587" s="6">
        <v>252</v>
      </c>
      <c r="H2587" s="6">
        <v>704</v>
      </c>
      <c r="I2587" s="6">
        <v>0</v>
      </c>
      <c r="J2587" s="6">
        <v>0</v>
      </c>
      <c r="K2587" s="6">
        <v>0</v>
      </c>
      <c r="L2587" s="6"/>
      <c r="M2587" s="6">
        <v>2022</v>
      </c>
      <c r="N2587" s="6" t="s">
        <v>7745</v>
      </c>
      <c r="O2587" s="6">
        <v>5</v>
      </c>
      <c r="P2587" s="6"/>
      <c r="Q2587" s="6" t="s">
        <v>7733</v>
      </c>
      <c r="R2587" s="6" t="s">
        <v>7734</v>
      </c>
      <c r="S2587" s="6"/>
      <c r="T2587" s="6" t="s">
        <v>2937</v>
      </c>
      <c r="U2587">
        <f t="shared" si="40"/>
        <v>2</v>
      </c>
    </row>
    <row r="2588" spans="1:21" x14ac:dyDescent="0.2">
      <c r="A2588" s="6" t="s">
        <v>10974</v>
      </c>
      <c r="B2588" s="6" t="s">
        <v>10958</v>
      </c>
      <c r="C2588" s="6">
        <v>3511015</v>
      </c>
      <c r="D2588" s="6" t="s">
        <v>6809</v>
      </c>
      <c r="E2588" s="6" t="s">
        <v>6481</v>
      </c>
      <c r="F2588" s="6" t="s">
        <v>6402</v>
      </c>
      <c r="G2588" s="6">
        <v>285</v>
      </c>
      <c r="H2588" s="6">
        <v>704</v>
      </c>
      <c r="I2588" s="6">
        <v>0</v>
      </c>
      <c r="J2588" s="6">
        <v>1</v>
      </c>
      <c r="K2588" s="6">
        <v>0</v>
      </c>
      <c r="L2588" s="6"/>
      <c r="M2588" s="6">
        <v>2022</v>
      </c>
      <c r="N2588" s="6" t="s">
        <v>7745</v>
      </c>
      <c r="O2588" s="6">
        <v>5</v>
      </c>
      <c r="P2588" s="6"/>
      <c r="Q2588" s="6" t="s">
        <v>7733</v>
      </c>
      <c r="R2588" s="6" t="s">
        <v>7734</v>
      </c>
      <c r="S2588" s="6"/>
      <c r="T2588" s="6" t="s">
        <v>2919</v>
      </c>
      <c r="U2588">
        <f t="shared" si="40"/>
        <v>1</v>
      </c>
    </row>
    <row r="2589" spans="1:21" x14ac:dyDescent="0.2">
      <c r="A2589" s="6" t="s">
        <v>10975</v>
      </c>
      <c r="B2589" s="6" t="s">
        <v>10976</v>
      </c>
      <c r="C2589" s="6">
        <v>3554026</v>
      </c>
      <c r="D2589" s="6" t="s">
        <v>6784</v>
      </c>
      <c r="E2589" s="6" t="s">
        <v>9699</v>
      </c>
      <c r="F2589" s="6" t="s">
        <v>6402</v>
      </c>
      <c r="G2589" s="6">
        <v>0</v>
      </c>
      <c r="H2589" s="6"/>
      <c r="I2589" s="6">
        <v>1</v>
      </c>
      <c r="J2589" s="6">
        <v>1</v>
      </c>
      <c r="K2589" s="6">
        <v>1</v>
      </c>
      <c r="L2589" s="6"/>
      <c r="M2589" s="6">
        <v>2022</v>
      </c>
      <c r="N2589" s="6" t="s">
        <v>8113</v>
      </c>
      <c r="O2589" s="6">
        <v>99</v>
      </c>
      <c r="P2589" s="6"/>
      <c r="Q2589" s="6" t="s">
        <v>7733</v>
      </c>
      <c r="R2589" s="6" t="s">
        <v>7734</v>
      </c>
      <c r="S2589" s="6"/>
      <c r="T2589" s="6" t="s">
        <v>800</v>
      </c>
      <c r="U2589">
        <f t="shared" si="40"/>
        <v>1</v>
      </c>
    </row>
    <row r="2590" spans="1:21" x14ac:dyDescent="0.2">
      <c r="A2590" s="6" t="s">
        <v>10977</v>
      </c>
      <c r="B2590" s="6" t="s">
        <v>10976</v>
      </c>
      <c r="C2590" s="6">
        <v>3554026</v>
      </c>
      <c r="D2590" s="6" t="s">
        <v>7574</v>
      </c>
      <c r="E2590" s="6" t="s">
        <v>10978</v>
      </c>
      <c r="F2590" s="6" t="s">
        <v>6402</v>
      </c>
      <c r="G2590" s="6">
        <v>44</v>
      </c>
      <c r="H2590" s="6">
        <v>217</v>
      </c>
      <c r="I2590" s="6">
        <v>1</v>
      </c>
      <c r="J2590" s="6">
        <v>1</v>
      </c>
      <c r="K2590" s="6">
        <v>0</v>
      </c>
      <c r="L2590" s="6"/>
      <c r="M2590" s="6">
        <v>2022</v>
      </c>
      <c r="N2590" s="6" t="s">
        <v>7745</v>
      </c>
      <c r="O2590" s="6">
        <v>99</v>
      </c>
      <c r="P2590" s="6"/>
      <c r="Q2590" s="6" t="s">
        <v>7733</v>
      </c>
      <c r="R2590" s="6" t="s">
        <v>7734</v>
      </c>
      <c r="S2590" s="6"/>
      <c r="T2590" s="6" t="s">
        <v>3146</v>
      </c>
      <c r="U2590">
        <f t="shared" si="40"/>
        <v>5</v>
      </c>
    </row>
    <row r="2591" spans="1:21" x14ac:dyDescent="0.2">
      <c r="A2591" s="6" t="s">
        <v>10977</v>
      </c>
      <c r="B2591" s="6" t="s">
        <v>10976</v>
      </c>
      <c r="C2591" s="6">
        <v>3554026</v>
      </c>
      <c r="D2591" s="6" t="s">
        <v>7633</v>
      </c>
      <c r="E2591" s="6" t="s">
        <v>10979</v>
      </c>
      <c r="F2591" s="6" t="s">
        <v>6402</v>
      </c>
      <c r="G2591" s="6">
        <v>59</v>
      </c>
      <c r="H2591" s="6">
        <v>217</v>
      </c>
      <c r="I2591" s="6">
        <v>1</v>
      </c>
      <c r="J2591" s="6">
        <v>1</v>
      </c>
      <c r="K2591" s="6">
        <v>0</v>
      </c>
      <c r="L2591" s="6"/>
      <c r="M2591" s="6">
        <v>2022</v>
      </c>
      <c r="N2591" s="6" t="s">
        <v>7745</v>
      </c>
      <c r="O2591" s="6">
        <v>99</v>
      </c>
      <c r="P2591" s="6"/>
      <c r="Q2591" s="6" t="s">
        <v>7733</v>
      </c>
      <c r="R2591" s="6" t="s">
        <v>7734</v>
      </c>
      <c r="S2591" s="6"/>
      <c r="T2591" s="6" t="s">
        <v>3145</v>
      </c>
      <c r="U2591">
        <f t="shared" si="40"/>
        <v>4</v>
      </c>
    </row>
    <row r="2592" spans="1:21" x14ac:dyDescent="0.2">
      <c r="A2592" s="6" t="s">
        <v>10977</v>
      </c>
      <c r="B2592" s="6" t="s">
        <v>10976</v>
      </c>
      <c r="C2592" s="6">
        <v>3554026</v>
      </c>
      <c r="D2592" s="6" t="s">
        <v>7285</v>
      </c>
      <c r="E2592" s="6" t="s">
        <v>10980</v>
      </c>
      <c r="F2592" s="6" t="s">
        <v>6402</v>
      </c>
      <c r="G2592" s="6">
        <v>50</v>
      </c>
      <c r="H2592" s="6">
        <v>217</v>
      </c>
      <c r="I2592" s="6">
        <v>0</v>
      </c>
      <c r="J2592" s="6">
        <v>1</v>
      </c>
      <c r="K2592" s="6">
        <v>0</v>
      </c>
      <c r="L2592" s="6"/>
      <c r="M2592" s="6">
        <v>2022</v>
      </c>
      <c r="N2592" s="6" t="s">
        <v>7745</v>
      </c>
      <c r="O2592" s="6">
        <v>99</v>
      </c>
      <c r="P2592" s="6"/>
      <c r="Q2592" s="6" t="s">
        <v>7733</v>
      </c>
      <c r="R2592" s="6" t="s">
        <v>7734</v>
      </c>
      <c r="S2592" s="6"/>
      <c r="T2592" s="6" t="s">
        <v>3144</v>
      </c>
      <c r="U2592">
        <f t="shared" si="40"/>
        <v>3</v>
      </c>
    </row>
    <row r="2593" spans="1:21" x14ac:dyDescent="0.2">
      <c r="A2593" s="6" t="s">
        <v>10977</v>
      </c>
      <c r="B2593" s="6" t="s">
        <v>10976</v>
      </c>
      <c r="C2593" s="6">
        <v>3554026</v>
      </c>
      <c r="D2593" s="6" t="s">
        <v>6558</v>
      </c>
      <c r="E2593" s="6" t="s">
        <v>6599</v>
      </c>
      <c r="F2593" s="6" t="s">
        <v>6402</v>
      </c>
      <c r="G2593" s="6">
        <v>19</v>
      </c>
      <c r="H2593" s="6">
        <v>217</v>
      </c>
      <c r="I2593" s="6">
        <v>0</v>
      </c>
      <c r="J2593" s="6">
        <v>0</v>
      </c>
      <c r="K2593" s="6">
        <v>0</v>
      </c>
      <c r="L2593" s="6"/>
      <c r="M2593" s="6">
        <v>2022</v>
      </c>
      <c r="N2593" s="6" t="s">
        <v>7745</v>
      </c>
      <c r="O2593" s="6">
        <v>99</v>
      </c>
      <c r="P2593" s="6"/>
      <c r="Q2593" s="6" t="s">
        <v>7733</v>
      </c>
      <c r="R2593" s="6" t="s">
        <v>7734</v>
      </c>
      <c r="S2593" s="6"/>
      <c r="T2593" s="6" t="s">
        <v>3147</v>
      </c>
      <c r="U2593">
        <f t="shared" si="40"/>
        <v>2</v>
      </c>
    </row>
    <row r="2594" spans="1:21" x14ac:dyDescent="0.2">
      <c r="A2594" s="6" t="s">
        <v>10977</v>
      </c>
      <c r="B2594" s="6" t="s">
        <v>10976</v>
      </c>
      <c r="C2594" s="6">
        <v>3554026</v>
      </c>
      <c r="D2594" s="6" t="s">
        <v>6591</v>
      </c>
      <c r="E2594" s="6" t="s">
        <v>10981</v>
      </c>
      <c r="F2594" s="6" t="s">
        <v>6402</v>
      </c>
      <c r="G2594" s="6">
        <v>45</v>
      </c>
      <c r="H2594" s="6">
        <v>217</v>
      </c>
      <c r="I2594" s="6">
        <v>1</v>
      </c>
      <c r="J2594" s="6">
        <v>1</v>
      </c>
      <c r="K2594" s="6">
        <v>0</v>
      </c>
      <c r="L2594" s="6"/>
      <c r="M2594" s="6">
        <v>2022</v>
      </c>
      <c r="N2594" s="6" t="s">
        <v>7745</v>
      </c>
      <c r="O2594" s="6">
        <v>99</v>
      </c>
      <c r="P2594" s="6"/>
      <c r="Q2594" s="6" t="s">
        <v>7733</v>
      </c>
      <c r="R2594" s="6" t="s">
        <v>7734</v>
      </c>
      <c r="S2594" s="6"/>
      <c r="T2594" s="6" t="s">
        <v>3143</v>
      </c>
      <c r="U2594">
        <f t="shared" si="40"/>
        <v>1</v>
      </c>
    </row>
    <row r="2595" spans="1:21" x14ac:dyDescent="0.2">
      <c r="A2595" s="6" t="s">
        <v>10982</v>
      </c>
      <c r="B2595" s="6" t="s">
        <v>8101</v>
      </c>
      <c r="C2595" s="6">
        <v>3554014</v>
      </c>
      <c r="D2595" s="6" t="s">
        <v>6591</v>
      </c>
      <c r="E2595" s="6" t="s">
        <v>9297</v>
      </c>
      <c r="F2595" s="6" t="s">
        <v>6402</v>
      </c>
      <c r="G2595" s="6">
        <v>30</v>
      </c>
      <c r="H2595" s="6">
        <v>113</v>
      </c>
      <c r="I2595" s="6">
        <v>0</v>
      </c>
      <c r="J2595" s="6">
        <v>0</v>
      </c>
      <c r="K2595" s="6">
        <v>0</v>
      </c>
      <c r="L2595" s="6"/>
      <c r="M2595" s="6">
        <v>2022</v>
      </c>
      <c r="N2595" s="6" t="s">
        <v>8113</v>
      </c>
      <c r="O2595" s="6">
        <v>99</v>
      </c>
      <c r="P2595" s="6"/>
      <c r="Q2595" s="6" t="s">
        <v>7733</v>
      </c>
      <c r="R2595" s="6" t="s">
        <v>7734</v>
      </c>
      <c r="S2595" s="6"/>
      <c r="T2595" s="6" t="s">
        <v>802</v>
      </c>
      <c r="U2595">
        <f t="shared" si="40"/>
        <v>2</v>
      </c>
    </row>
    <row r="2596" spans="1:21" x14ac:dyDescent="0.2">
      <c r="A2596" s="6" t="s">
        <v>10982</v>
      </c>
      <c r="B2596" s="6" t="s">
        <v>8101</v>
      </c>
      <c r="C2596" s="6">
        <v>3554014</v>
      </c>
      <c r="D2596" s="6" t="s">
        <v>7681</v>
      </c>
      <c r="E2596" s="6" t="s">
        <v>10983</v>
      </c>
      <c r="F2596" s="6" t="s">
        <v>6402</v>
      </c>
      <c r="G2596" s="6">
        <v>83</v>
      </c>
      <c r="H2596" s="6">
        <v>113</v>
      </c>
      <c r="I2596" s="6">
        <v>1</v>
      </c>
      <c r="J2596" s="6">
        <v>1</v>
      </c>
      <c r="K2596" s="6">
        <v>0</v>
      </c>
      <c r="L2596" s="6"/>
      <c r="M2596" s="6">
        <v>2022</v>
      </c>
      <c r="N2596" s="6" t="s">
        <v>8113</v>
      </c>
      <c r="O2596" s="6">
        <v>99</v>
      </c>
      <c r="P2596" s="6"/>
      <c r="Q2596" s="6" t="s">
        <v>7733</v>
      </c>
      <c r="R2596" s="6" t="s">
        <v>7734</v>
      </c>
      <c r="S2596" s="6"/>
      <c r="T2596" s="6" t="s">
        <v>801</v>
      </c>
      <c r="U2596">
        <f t="shared" si="40"/>
        <v>1</v>
      </c>
    </row>
    <row r="2597" spans="1:21" x14ac:dyDescent="0.2">
      <c r="A2597" s="6" t="s">
        <v>10984</v>
      </c>
      <c r="B2597" s="6" t="s">
        <v>8101</v>
      </c>
      <c r="C2597" s="6">
        <v>3554014</v>
      </c>
      <c r="D2597" s="6" t="s">
        <v>7465</v>
      </c>
      <c r="E2597" s="6" t="s">
        <v>9120</v>
      </c>
      <c r="F2597" s="6" t="s">
        <v>6402</v>
      </c>
      <c r="G2597" s="6">
        <v>0</v>
      </c>
      <c r="H2597" s="6"/>
      <c r="I2597" s="6">
        <v>1</v>
      </c>
      <c r="J2597" s="6">
        <v>1</v>
      </c>
      <c r="K2597" s="6">
        <v>1</v>
      </c>
      <c r="L2597" s="6"/>
      <c r="M2597" s="6">
        <v>2022</v>
      </c>
      <c r="N2597" s="6" t="s">
        <v>7745</v>
      </c>
      <c r="O2597" s="6">
        <v>99</v>
      </c>
      <c r="P2597" s="6"/>
      <c r="Q2597" s="6" t="s">
        <v>7733</v>
      </c>
      <c r="R2597" s="6" t="s">
        <v>7734</v>
      </c>
      <c r="S2597" s="6"/>
      <c r="T2597" s="6" t="s">
        <v>3151</v>
      </c>
      <c r="U2597">
        <f t="shared" si="40"/>
        <v>4</v>
      </c>
    </row>
    <row r="2598" spans="1:21" x14ac:dyDescent="0.2">
      <c r="A2598" s="6" t="s">
        <v>10984</v>
      </c>
      <c r="B2598" s="6" t="s">
        <v>8101</v>
      </c>
      <c r="C2598" s="6">
        <v>3554014</v>
      </c>
      <c r="D2598" s="6" t="s">
        <v>7289</v>
      </c>
      <c r="E2598" s="6" t="s">
        <v>10985</v>
      </c>
      <c r="F2598" s="6" t="s">
        <v>6402</v>
      </c>
      <c r="G2598" s="6">
        <v>0</v>
      </c>
      <c r="H2598" s="6"/>
      <c r="I2598" s="6">
        <v>1</v>
      </c>
      <c r="J2598" s="6">
        <v>1</v>
      </c>
      <c r="K2598" s="6">
        <v>1</v>
      </c>
      <c r="L2598" s="6"/>
      <c r="M2598" s="6">
        <v>2022</v>
      </c>
      <c r="N2598" s="6" t="s">
        <v>7745</v>
      </c>
      <c r="O2598" s="6">
        <v>99</v>
      </c>
      <c r="P2598" s="6"/>
      <c r="Q2598" s="6" t="s">
        <v>7733</v>
      </c>
      <c r="R2598" s="6" t="s">
        <v>7734</v>
      </c>
      <c r="S2598" s="6"/>
      <c r="T2598" s="6" t="s">
        <v>3150</v>
      </c>
      <c r="U2598">
        <f t="shared" si="40"/>
        <v>3</v>
      </c>
    </row>
    <row r="2599" spans="1:21" x14ac:dyDescent="0.2">
      <c r="A2599" s="6" t="s">
        <v>10984</v>
      </c>
      <c r="B2599" s="6" t="s">
        <v>8101</v>
      </c>
      <c r="C2599" s="6">
        <v>3554014</v>
      </c>
      <c r="D2599" s="6" t="s">
        <v>6971</v>
      </c>
      <c r="E2599" s="6" t="s">
        <v>10986</v>
      </c>
      <c r="F2599" s="6" t="s">
        <v>6402</v>
      </c>
      <c r="G2599" s="6">
        <v>0</v>
      </c>
      <c r="H2599" s="6"/>
      <c r="I2599" s="6">
        <v>0</v>
      </c>
      <c r="J2599" s="6">
        <v>1</v>
      </c>
      <c r="K2599" s="6">
        <v>1</v>
      </c>
      <c r="L2599" s="6"/>
      <c r="M2599" s="6">
        <v>2022</v>
      </c>
      <c r="N2599" s="6" t="s">
        <v>7745</v>
      </c>
      <c r="O2599" s="6">
        <v>99</v>
      </c>
      <c r="P2599" s="6"/>
      <c r="Q2599" s="6" t="s">
        <v>7733</v>
      </c>
      <c r="R2599" s="6" t="s">
        <v>7734</v>
      </c>
      <c r="S2599" s="6"/>
      <c r="T2599" s="6" t="s">
        <v>3149</v>
      </c>
      <c r="U2599">
        <f t="shared" si="40"/>
        <v>2</v>
      </c>
    </row>
    <row r="2600" spans="1:21" x14ac:dyDescent="0.2">
      <c r="A2600" s="6" t="s">
        <v>10984</v>
      </c>
      <c r="B2600" s="6" t="s">
        <v>8101</v>
      </c>
      <c r="C2600" s="6">
        <v>3554014</v>
      </c>
      <c r="D2600" s="6" t="s">
        <v>6609</v>
      </c>
      <c r="E2600" s="6" t="s">
        <v>6752</v>
      </c>
      <c r="F2600" s="6" t="s">
        <v>6402</v>
      </c>
      <c r="G2600" s="6">
        <v>0</v>
      </c>
      <c r="H2600" s="6"/>
      <c r="I2600" s="6">
        <v>0</v>
      </c>
      <c r="J2600" s="6">
        <v>1</v>
      </c>
      <c r="K2600" s="6">
        <v>1</v>
      </c>
      <c r="L2600" s="6"/>
      <c r="M2600" s="6">
        <v>2022</v>
      </c>
      <c r="N2600" s="6" t="s">
        <v>7745</v>
      </c>
      <c r="O2600" s="6">
        <v>99</v>
      </c>
      <c r="P2600" s="6"/>
      <c r="Q2600" s="6" t="s">
        <v>7733</v>
      </c>
      <c r="R2600" s="6" t="s">
        <v>7734</v>
      </c>
      <c r="S2600" s="6"/>
      <c r="T2600" s="6" t="s">
        <v>3148</v>
      </c>
      <c r="U2600">
        <f t="shared" si="40"/>
        <v>1</v>
      </c>
    </row>
    <row r="2601" spans="1:21" x14ac:dyDescent="0.2">
      <c r="A2601" s="6" t="s">
        <v>10987</v>
      </c>
      <c r="B2601" s="6" t="s">
        <v>9017</v>
      </c>
      <c r="C2601" s="6">
        <v>3554021</v>
      </c>
      <c r="D2601" s="6" t="s">
        <v>6496</v>
      </c>
      <c r="E2601" s="6" t="s">
        <v>6559</v>
      </c>
      <c r="F2601" s="6" t="s">
        <v>6402</v>
      </c>
      <c r="G2601" s="6">
        <v>0</v>
      </c>
      <c r="H2601" s="6"/>
      <c r="I2601" s="6">
        <v>1</v>
      </c>
      <c r="J2601" s="6">
        <v>1</v>
      </c>
      <c r="K2601" s="6">
        <v>1</v>
      </c>
      <c r="L2601" s="6"/>
      <c r="M2601" s="6">
        <v>2022</v>
      </c>
      <c r="N2601" s="6" t="s">
        <v>8113</v>
      </c>
      <c r="O2601" s="6">
        <v>99</v>
      </c>
      <c r="P2601" s="6"/>
      <c r="Q2601" s="6" t="s">
        <v>7733</v>
      </c>
      <c r="R2601" s="6" t="s">
        <v>7734</v>
      </c>
      <c r="S2601" s="6"/>
      <c r="T2601" s="6" t="s">
        <v>822</v>
      </c>
      <c r="U2601">
        <f t="shared" si="40"/>
        <v>1</v>
      </c>
    </row>
    <row r="2602" spans="1:21" x14ac:dyDescent="0.2">
      <c r="A2602" s="6" t="s">
        <v>10988</v>
      </c>
      <c r="B2602" s="6" t="s">
        <v>9017</v>
      </c>
      <c r="C2602" s="6">
        <v>3554021</v>
      </c>
      <c r="D2602" s="6" t="s">
        <v>7659</v>
      </c>
      <c r="E2602" s="6" t="s">
        <v>9030</v>
      </c>
      <c r="F2602" s="6" t="s">
        <v>6402</v>
      </c>
      <c r="G2602" s="6">
        <v>158</v>
      </c>
      <c r="H2602" s="6">
        <v>889</v>
      </c>
      <c r="I2602" s="6">
        <v>0</v>
      </c>
      <c r="J2602" s="6">
        <v>1</v>
      </c>
      <c r="K2602" s="6">
        <v>0</v>
      </c>
      <c r="L2602" s="6"/>
      <c r="M2602" s="6">
        <v>2022</v>
      </c>
      <c r="N2602" s="6" t="s">
        <v>7745</v>
      </c>
      <c r="O2602" s="6">
        <v>99</v>
      </c>
      <c r="P2602" s="6"/>
      <c r="Q2602" s="6" t="s">
        <v>7733</v>
      </c>
      <c r="R2602" s="6" t="s">
        <v>7734</v>
      </c>
      <c r="S2602" s="6"/>
      <c r="T2602" s="6" t="s">
        <v>3231</v>
      </c>
      <c r="U2602">
        <f t="shared" si="40"/>
        <v>7</v>
      </c>
    </row>
    <row r="2603" spans="1:21" x14ac:dyDescent="0.2">
      <c r="A2603" s="6" t="s">
        <v>10988</v>
      </c>
      <c r="B2603" s="6" t="s">
        <v>9017</v>
      </c>
      <c r="C2603" s="6">
        <v>3554021</v>
      </c>
      <c r="D2603" s="6" t="s">
        <v>6505</v>
      </c>
      <c r="E2603" s="6" t="s">
        <v>6967</v>
      </c>
      <c r="F2603" s="6" t="s">
        <v>6402</v>
      </c>
      <c r="G2603" s="6">
        <v>99</v>
      </c>
      <c r="H2603" s="6">
        <v>889</v>
      </c>
      <c r="I2603" s="6">
        <v>0</v>
      </c>
      <c r="J2603" s="6">
        <v>0</v>
      </c>
      <c r="K2603" s="6">
        <v>0</v>
      </c>
      <c r="L2603" s="6"/>
      <c r="M2603" s="6">
        <v>2022</v>
      </c>
      <c r="N2603" s="6" t="s">
        <v>7745</v>
      </c>
      <c r="O2603" s="6">
        <v>99</v>
      </c>
      <c r="P2603" s="6"/>
      <c r="Q2603" s="6" t="s">
        <v>7733</v>
      </c>
      <c r="R2603" s="6" t="s">
        <v>7734</v>
      </c>
      <c r="S2603" s="6"/>
      <c r="T2603" s="6" t="s">
        <v>3232</v>
      </c>
      <c r="U2603">
        <f t="shared" si="40"/>
        <v>6</v>
      </c>
    </row>
    <row r="2604" spans="1:21" x14ac:dyDescent="0.2">
      <c r="A2604" s="6" t="s">
        <v>10988</v>
      </c>
      <c r="B2604" s="6" t="s">
        <v>9017</v>
      </c>
      <c r="C2604" s="6">
        <v>3554021</v>
      </c>
      <c r="D2604" s="6" t="s">
        <v>7061</v>
      </c>
      <c r="E2604" s="6" t="s">
        <v>9297</v>
      </c>
      <c r="F2604" s="6" t="s">
        <v>6402</v>
      </c>
      <c r="G2604" s="6">
        <v>179</v>
      </c>
      <c r="H2604" s="6">
        <v>889</v>
      </c>
      <c r="I2604" s="6">
        <v>0</v>
      </c>
      <c r="J2604" s="6">
        <v>1</v>
      </c>
      <c r="K2604" s="6">
        <v>0</v>
      </c>
      <c r="L2604" s="6"/>
      <c r="M2604" s="6">
        <v>2022</v>
      </c>
      <c r="N2604" s="6" t="s">
        <v>7745</v>
      </c>
      <c r="O2604" s="6">
        <v>99</v>
      </c>
      <c r="P2604" s="6"/>
      <c r="Q2604" s="6" t="s">
        <v>7733</v>
      </c>
      <c r="R2604" s="6" t="s">
        <v>7734</v>
      </c>
      <c r="S2604" s="6"/>
      <c r="T2604" s="6" t="s">
        <v>3230</v>
      </c>
      <c r="U2604">
        <f t="shared" si="40"/>
        <v>5</v>
      </c>
    </row>
    <row r="2605" spans="1:21" x14ac:dyDescent="0.2">
      <c r="A2605" s="6" t="s">
        <v>10988</v>
      </c>
      <c r="B2605" s="6" t="s">
        <v>9017</v>
      </c>
      <c r="C2605" s="6">
        <v>3554021</v>
      </c>
      <c r="D2605" s="6" t="s">
        <v>6838</v>
      </c>
      <c r="E2605" s="6" t="s">
        <v>10989</v>
      </c>
      <c r="F2605" s="6" t="s">
        <v>6402</v>
      </c>
      <c r="G2605" s="6">
        <v>101</v>
      </c>
      <c r="H2605" s="6">
        <v>889</v>
      </c>
      <c r="I2605" s="6">
        <v>1</v>
      </c>
      <c r="J2605" s="6">
        <v>0</v>
      </c>
      <c r="K2605" s="6">
        <v>0</v>
      </c>
      <c r="L2605" s="6"/>
      <c r="M2605" s="6">
        <v>2022</v>
      </c>
      <c r="N2605" s="6" t="s">
        <v>7745</v>
      </c>
      <c r="O2605" s="6">
        <v>99</v>
      </c>
      <c r="P2605" s="6"/>
      <c r="Q2605" s="6" t="s">
        <v>7733</v>
      </c>
      <c r="R2605" s="6" t="s">
        <v>7734</v>
      </c>
      <c r="S2605" s="6"/>
      <c r="T2605" s="6" t="s">
        <v>3233</v>
      </c>
      <c r="U2605">
        <f t="shared" si="40"/>
        <v>4</v>
      </c>
    </row>
    <row r="2606" spans="1:21" x14ac:dyDescent="0.2">
      <c r="A2606" s="6" t="s">
        <v>10988</v>
      </c>
      <c r="B2606" s="6" t="s">
        <v>9017</v>
      </c>
      <c r="C2606" s="6">
        <v>3554021</v>
      </c>
      <c r="D2606" s="6" t="s">
        <v>6637</v>
      </c>
      <c r="E2606" s="6" t="s">
        <v>10990</v>
      </c>
      <c r="F2606" s="6" t="s">
        <v>6402</v>
      </c>
      <c r="G2606" s="6">
        <v>121</v>
      </c>
      <c r="H2606" s="6">
        <v>889</v>
      </c>
      <c r="I2606" s="6">
        <v>1</v>
      </c>
      <c r="J2606" s="6">
        <v>1</v>
      </c>
      <c r="K2606" s="6">
        <v>0</v>
      </c>
      <c r="L2606" s="6"/>
      <c r="M2606" s="6">
        <v>2022</v>
      </c>
      <c r="N2606" s="6" t="s">
        <v>7745</v>
      </c>
      <c r="O2606" s="6">
        <v>99</v>
      </c>
      <c r="P2606" s="6"/>
      <c r="Q2606" s="6" t="s">
        <v>7733</v>
      </c>
      <c r="R2606" s="6" t="s">
        <v>7734</v>
      </c>
      <c r="S2606" s="6"/>
      <c r="T2606" s="6" t="s">
        <v>3229</v>
      </c>
      <c r="U2606">
        <f t="shared" si="40"/>
        <v>3</v>
      </c>
    </row>
    <row r="2607" spans="1:21" x14ac:dyDescent="0.2">
      <c r="A2607" s="6" t="s">
        <v>10988</v>
      </c>
      <c r="B2607" s="6" t="s">
        <v>9017</v>
      </c>
      <c r="C2607" s="6">
        <v>3554021</v>
      </c>
      <c r="D2607" s="6" t="s">
        <v>7086</v>
      </c>
      <c r="E2607" s="6" t="s">
        <v>10991</v>
      </c>
      <c r="F2607" s="6" t="s">
        <v>6402</v>
      </c>
      <c r="G2607" s="6">
        <v>138</v>
      </c>
      <c r="H2607" s="6">
        <v>889</v>
      </c>
      <c r="I2607" s="6">
        <v>0</v>
      </c>
      <c r="J2607" s="6">
        <v>1</v>
      </c>
      <c r="K2607" s="6">
        <v>0</v>
      </c>
      <c r="L2607" s="6"/>
      <c r="M2607" s="6">
        <v>2022</v>
      </c>
      <c r="N2607" s="6" t="s">
        <v>7745</v>
      </c>
      <c r="O2607" s="6">
        <v>99</v>
      </c>
      <c r="P2607" s="6"/>
      <c r="Q2607" s="6" t="s">
        <v>7733</v>
      </c>
      <c r="R2607" s="6" t="s">
        <v>7734</v>
      </c>
      <c r="S2607" s="6"/>
      <c r="T2607" s="6" t="s">
        <v>3228</v>
      </c>
      <c r="U2607">
        <f t="shared" si="40"/>
        <v>2</v>
      </c>
    </row>
    <row r="2608" spans="1:21" x14ac:dyDescent="0.2">
      <c r="A2608" s="6" t="s">
        <v>10988</v>
      </c>
      <c r="B2608" s="6" t="s">
        <v>9017</v>
      </c>
      <c r="C2608" s="6">
        <v>3554021</v>
      </c>
      <c r="D2608" s="6" t="s">
        <v>6481</v>
      </c>
      <c r="E2608" s="6" t="s">
        <v>6743</v>
      </c>
      <c r="F2608" s="6" t="s">
        <v>6402</v>
      </c>
      <c r="G2608" s="6">
        <v>93</v>
      </c>
      <c r="H2608" s="6">
        <v>889</v>
      </c>
      <c r="I2608" s="6">
        <v>1</v>
      </c>
      <c r="J2608" s="6">
        <v>0</v>
      </c>
      <c r="K2608" s="6">
        <v>0</v>
      </c>
      <c r="L2608" s="6"/>
      <c r="M2608" s="6">
        <v>2022</v>
      </c>
      <c r="N2608" s="6" t="s">
        <v>7745</v>
      </c>
      <c r="O2608" s="6">
        <v>99</v>
      </c>
      <c r="P2608" s="6"/>
      <c r="Q2608" s="6" t="s">
        <v>7733</v>
      </c>
      <c r="R2608" s="6" t="s">
        <v>7734</v>
      </c>
      <c r="S2608" s="6"/>
      <c r="T2608" s="6" t="s">
        <v>3234</v>
      </c>
      <c r="U2608">
        <f t="shared" si="40"/>
        <v>1</v>
      </c>
    </row>
    <row r="2609" spans="1:21" x14ac:dyDescent="0.2">
      <c r="A2609" s="6" t="s">
        <v>10992</v>
      </c>
      <c r="B2609" s="6" t="s">
        <v>10993</v>
      </c>
      <c r="C2609" s="6">
        <v>3554024</v>
      </c>
      <c r="D2609" s="6" t="s">
        <v>6858</v>
      </c>
      <c r="E2609" s="6" t="s">
        <v>6986</v>
      </c>
      <c r="F2609" s="6" t="s">
        <v>6402</v>
      </c>
      <c r="G2609" s="6">
        <v>0</v>
      </c>
      <c r="H2609" s="6"/>
      <c r="I2609" s="6">
        <v>1</v>
      </c>
      <c r="J2609" s="6">
        <v>1</v>
      </c>
      <c r="K2609" s="6">
        <v>1</v>
      </c>
      <c r="L2609" s="6"/>
      <c r="M2609" s="6">
        <v>2022</v>
      </c>
      <c r="N2609" s="6" t="s">
        <v>8113</v>
      </c>
      <c r="O2609" s="6">
        <v>99</v>
      </c>
      <c r="P2609" s="6"/>
      <c r="Q2609" s="6" t="s">
        <v>7733</v>
      </c>
      <c r="R2609" s="6" t="s">
        <v>7734</v>
      </c>
      <c r="S2609" s="6"/>
      <c r="T2609" s="6" t="s">
        <v>864</v>
      </c>
      <c r="U2609">
        <f t="shared" si="40"/>
        <v>1</v>
      </c>
    </row>
    <row r="2610" spans="1:21" x14ac:dyDescent="0.2">
      <c r="A2610" s="6" t="s">
        <v>10994</v>
      </c>
      <c r="B2610" s="6" t="s">
        <v>10993</v>
      </c>
      <c r="C2610" s="6">
        <v>3554024</v>
      </c>
      <c r="D2610" s="6" t="s">
        <v>6598</v>
      </c>
      <c r="E2610" s="6" t="s">
        <v>8890</v>
      </c>
      <c r="F2610" s="6" t="s">
        <v>6402</v>
      </c>
      <c r="G2610" s="6">
        <v>0</v>
      </c>
      <c r="H2610" s="6"/>
      <c r="I2610" s="6">
        <v>1</v>
      </c>
      <c r="J2610" s="6">
        <v>1</v>
      </c>
      <c r="K2610" s="6">
        <v>1</v>
      </c>
      <c r="L2610" s="6"/>
      <c r="M2610" s="6">
        <v>2022</v>
      </c>
      <c r="N2610" s="6" t="s">
        <v>7745</v>
      </c>
      <c r="O2610" s="6">
        <v>99</v>
      </c>
      <c r="P2610" s="6"/>
      <c r="Q2610" s="6" t="s">
        <v>7733</v>
      </c>
      <c r="R2610" s="6" t="s">
        <v>7734</v>
      </c>
      <c r="S2610" s="6"/>
      <c r="T2610" s="6" t="s">
        <v>3436</v>
      </c>
      <c r="U2610">
        <f t="shared" si="40"/>
        <v>4</v>
      </c>
    </row>
    <row r="2611" spans="1:21" x14ac:dyDescent="0.2">
      <c r="A2611" s="6" t="s">
        <v>10994</v>
      </c>
      <c r="B2611" s="6" t="s">
        <v>10993</v>
      </c>
      <c r="C2611" s="6">
        <v>3554024</v>
      </c>
      <c r="D2611" s="6" t="s">
        <v>6411</v>
      </c>
      <c r="E2611" s="6" t="s">
        <v>10995</v>
      </c>
      <c r="F2611" s="6" t="s">
        <v>6402</v>
      </c>
      <c r="G2611" s="6">
        <v>0</v>
      </c>
      <c r="H2611" s="6"/>
      <c r="I2611" s="6">
        <v>1</v>
      </c>
      <c r="J2611" s="6">
        <v>1</v>
      </c>
      <c r="K2611" s="6">
        <v>1</v>
      </c>
      <c r="L2611" s="6"/>
      <c r="M2611" s="6">
        <v>2022</v>
      </c>
      <c r="N2611" s="6" t="s">
        <v>7745</v>
      </c>
      <c r="O2611" s="6">
        <v>99</v>
      </c>
      <c r="P2611" s="6"/>
      <c r="Q2611" s="6" t="s">
        <v>7733</v>
      </c>
      <c r="R2611" s="6" t="s">
        <v>7734</v>
      </c>
      <c r="S2611" s="6"/>
      <c r="T2611" s="6" t="s">
        <v>3435</v>
      </c>
      <c r="U2611">
        <f t="shared" si="40"/>
        <v>3</v>
      </c>
    </row>
    <row r="2612" spans="1:21" x14ac:dyDescent="0.2">
      <c r="A2612" s="6" t="s">
        <v>10994</v>
      </c>
      <c r="B2612" s="6" t="s">
        <v>10993</v>
      </c>
      <c r="C2612" s="6">
        <v>3554024</v>
      </c>
      <c r="D2612" s="6" t="s">
        <v>10587</v>
      </c>
      <c r="E2612" s="6" t="s">
        <v>10996</v>
      </c>
      <c r="F2612" s="6" t="s">
        <v>6402</v>
      </c>
      <c r="G2612" s="6">
        <v>0</v>
      </c>
      <c r="H2612" s="6"/>
      <c r="I2612" s="6">
        <v>1</v>
      </c>
      <c r="J2612" s="6">
        <v>1</v>
      </c>
      <c r="K2612" s="6">
        <v>1</v>
      </c>
      <c r="L2612" s="6"/>
      <c r="M2612" s="6">
        <v>2022</v>
      </c>
      <c r="N2612" s="6" t="s">
        <v>7745</v>
      </c>
      <c r="O2612" s="6">
        <v>99</v>
      </c>
      <c r="P2612" s="6"/>
      <c r="Q2612" s="6" t="s">
        <v>7733</v>
      </c>
      <c r="R2612" s="6" t="s">
        <v>7734</v>
      </c>
      <c r="S2612" s="6"/>
      <c r="T2612" s="6" t="s">
        <v>3434</v>
      </c>
      <c r="U2612">
        <f t="shared" si="40"/>
        <v>2</v>
      </c>
    </row>
    <row r="2613" spans="1:21" x14ac:dyDescent="0.2">
      <c r="A2613" s="6" t="s">
        <v>10994</v>
      </c>
      <c r="B2613" s="6" t="s">
        <v>10993</v>
      </c>
      <c r="C2613" s="6">
        <v>3554024</v>
      </c>
      <c r="D2613" s="6" t="s">
        <v>8666</v>
      </c>
      <c r="E2613" s="6" t="s">
        <v>10991</v>
      </c>
      <c r="F2613" s="6" t="s">
        <v>6402</v>
      </c>
      <c r="G2613" s="6">
        <v>0</v>
      </c>
      <c r="H2613" s="6"/>
      <c r="I2613" s="6">
        <v>1</v>
      </c>
      <c r="J2613" s="6">
        <v>1</v>
      </c>
      <c r="K2613" s="6">
        <v>1</v>
      </c>
      <c r="L2613" s="6"/>
      <c r="M2613" s="6">
        <v>2022</v>
      </c>
      <c r="N2613" s="6" t="s">
        <v>7745</v>
      </c>
      <c r="O2613" s="6">
        <v>99</v>
      </c>
      <c r="P2613" s="6"/>
      <c r="Q2613" s="6" t="s">
        <v>7733</v>
      </c>
      <c r="R2613" s="6" t="s">
        <v>7734</v>
      </c>
      <c r="S2613" s="6"/>
      <c r="T2613" s="6" t="s">
        <v>3433</v>
      </c>
      <c r="U2613">
        <f t="shared" si="40"/>
        <v>1</v>
      </c>
    </row>
    <row r="2614" spans="1:21" x14ac:dyDescent="0.2">
      <c r="A2614" s="6" t="s">
        <v>10997</v>
      </c>
      <c r="B2614" s="6" t="s">
        <v>10998</v>
      </c>
      <c r="C2614" s="6">
        <v>3539002</v>
      </c>
      <c r="D2614" s="6" t="s">
        <v>7263</v>
      </c>
      <c r="E2614" s="6" t="s">
        <v>7409</v>
      </c>
      <c r="F2614" s="6" t="s">
        <v>6402</v>
      </c>
      <c r="G2614" s="6">
        <v>0</v>
      </c>
      <c r="H2614" s="6"/>
      <c r="I2614" s="6">
        <v>1</v>
      </c>
      <c r="J2614" s="6">
        <v>1</v>
      </c>
      <c r="K2614" s="6">
        <v>1</v>
      </c>
      <c r="L2614" s="6"/>
      <c r="M2614" s="6">
        <v>2022</v>
      </c>
      <c r="N2614" s="6" t="s">
        <v>8113</v>
      </c>
      <c r="O2614" s="6">
        <v>99</v>
      </c>
      <c r="P2614" s="6"/>
      <c r="Q2614" s="6" t="s">
        <v>7733</v>
      </c>
      <c r="R2614" s="6" t="s">
        <v>7734</v>
      </c>
      <c r="S2614" s="6"/>
      <c r="T2614" s="6" t="s">
        <v>1018</v>
      </c>
      <c r="U2614">
        <f t="shared" si="40"/>
        <v>1</v>
      </c>
    </row>
    <row r="2615" spans="1:21" x14ac:dyDescent="0.2">
      <c r="A2615" s="6" t="s">
        <v>10999</v>
      </c>
      <c r="B2615" s="6" t="s">
        <v>10998</v>
      </c>
      <c r="C2615" s="6">
        <v>3539002</v>
      </c>
      <c r="D2615" s="6" t="s">
        <v>6485</v>
      </c>
      <c r="E2615" s="6" t="s">
        <v>11000</v>
      </c>
      <c r="F2615" s="6" t="s">
        <v>6402</v>
      </c>
      <c r="G2615" s="6">
        <v>71</v>
      </c>
      <c r="H2615" s="6">
        <v>346</v>
      </c>
      <c r="I2615" s="6">
        <v>0</v>
      </c>
      <c r="J2615" s="6">
        <v>1</v>
      </c>
      <c r="K2615" s="6">
        <v>0</v>
      </c>
      <c r="L2615" s="6"/>
      <c r="M2615" s="6">
        <v>2022</v>
      </c>
      <c r="N2615" s="6" t="s">
        <v>7745</v>
      </c>
      <c r="O2615" s="6">
        <v>99</v>
      </c>
      <c r="P2615" s="6"/>
      <c r="Q2615" s="6" t="s">
        <v>7733</v>
      </c>
      <c r="R2615" s="6" t="s">
        <v>7734</v>
      </c>
      <c r="S2615" s="6"/>
      <c r="T2615" s="6" t="s">
        <v>4252</v>
      </c>
      <c r="U2615">
        <f t="shared" si="40"/>
        <v>5</v>
      </c>
    </row>
    <row r="2616" spans="1:21" x14ac:dyDescent="0.2">
      <c r="A2616" s="6" t="s">
        <v>10999</v>
      </c>
      <c r="B2616" s="6" t="s">
        <v>10998</v>
      </c>
      <c r="C2616" s="6">
        <v>3539002</v>
      </c>
      <c r="D2616" s="6" t="s">
        <v>11001</v>
      </c>
      <c r="E2616" s="6" t="s">
        <v>8101</v>
      </c>
      <c r="F2616" s="6" t="s">
        <v>6402</v>
      </c>
      <c r="G2616" s="6">
        <v>73</v>
      </c>
      <c r="H2616" s="6">
        <v>346</v>
      </c>
      <c r="I2616" s="6">
        <v>0</v>
      </c>
      <c r="J2616" s="6">
        <v>1</v>
      </c>
      <c r="K2616" s="6">
        <v>0</v>
      </c>
      <c r="L2616" s="6"/>
      <c r="M2616" s="6">
        <v>2022</v>
      </c>
      <c r="N2616" s="6" t="s">
        <v>7745</v>
      </c>
      <c r="O2616" s="6">
        <v>99</v>
      </c>
      <c r="P2616" s="6"/>
      <c r="Q2616" s="6" t="s">
        <v>7733</v>
      </c>
      <c r="R2616" s="6" t="s">
        <v>7734</v>
      </c>
      <c r="S2616" s="6"/>
      <c r="T2616" s="6" t="s">
        <v>4251</v>
      </c>
      <c r="U2616">
        <f t="shared" si="40"/>
        <v>4</v>
      </c>
    </row>
    <row r="2617" spans="1:21" x14ac:dyDescent="0.2">
      <c r="A2617" s="6" t="s">
        <v>10999</v>
      </c>
      <c r="B2617" s="6" t="s">
        <v>10998</v>
      </c>
      <c r="C2617" s="6">
        <v>3539002</v>
      </c>
      <c r="D2617" s="6" t="s">
        <v>7145</v>
      </c>
      <c r="E2617" s="6" t="s">
        <v>9237</v>
      </c>
      <c r="F2617" s="6" t="s">
        <v>6402</v>
      </c>
      <c r="G2617" s="6">
        <v>48</v>
      </c>
      <c r="H2617" s="6">
        <v>346</v>
      </c>
      <c r="I2617" s="6">
        <v>0</v>
      </c>
      <c r="J2617" s="6">
        <v>0</v>
      </c>
      <c r="K2617" s="6">
        <v>0</v>
      </c>
      <c r="L2617" s="6"/>
      <c r="M2617" s="6">
        <v>2022</v>
      </c>
      <c r="N2617" s="6" t="s">
        <v>7745</v>
      </c>
      <c r="O2617" s="6">
        <v>99</v>
      </c>
      <c r="P2617" s="6"/>
      <c r="Q2617" s="6" t="s">
        <v>7733</v>
      </c>
      <c r="R2617" s="6" t="s">
        <v>7734</v>
      </c>
      <c r="S2617" s="6"/>
      <c r="T2617" s="6" t="s">
        <v>4253</v>
      </c>
      <c r="U2617">
        <f t="shared" si="40"/>
        <v>3</v>
      </c>
    </row>
    <row r="2618" spans="1:21" x14ac:dyDescent="0.2">
      <c r="A2618" s="6" t="s">
        <v>10999</v>
      </c>
      <c r="B2618" s="6" t="s">
        <v>10998</v>
      </c>
      <c r="C2618" s="6">
        <v>3539002</v>
      </c>
      <c r="D2618" s="6" t="s">
        <v>7145</v>
      </c>
      <c r="E2618" s="6" t="s">
        <v>7327</v>
      </c>
      <c r="F2618" s="6" t="s">
        <v>6402</v>
      </c>
      <c r="G2618" s="6">
        <v>82</v>
      </c>
      <c r="H2618" s="6">
        <v>346</v>
      </c>
      <c r="I2618" s="6">
        <v>1</v>
      </c>
      <c r="J2618" s="6">
        <v>1</v>
      </c>
      <c r="K2618" s="6">
        <v>0</v>
      </c>
      <c r="L2618" s="6"/>
      <c r="M2618" s="6">
        <v>2022</v>
      </c>
      <c r="N2618" s="6" t="s">
        <v>7745</v>
      </c>
      <c r="O2618" s="6">
        <v>99</v>
      </c>
      <c r="P2618" s="6"/>
      <c r="Q2618" s="6" t="s">
        <v>7733</v>
      </c>
      <c r="R2618" s="6" t="s">
        <v>7734</v>
      </c>
      <c r="S2618" s="6"/>
      <c r="T2618" s="6" t="s">
        <v>4250</v>
      </c>
      <c r="U2618">
        <f t="shared" si="40"/>
        <v>2</v>
      </c>
    </row>
    <row r="2619" spans="1:21" x14ac:dyDescent="0.2">
      <c r="A2619" s="6" t="s">
        <v>10999</v>
      </c>
      <c r="B2619" s="6" t="s">
        <v>10998</v>
      </c>
      <c r="C2619" s="6">
        <v>3539002</v>
      </c>
      <c r="D2619" s="6" t="s">
        <v>6815</v>
      </c>
      <c r="E2619" s="6" t="s">
        <v>6544</v>
      </c>
      <c r="F2619" s="6" t="s">
        <v>6402</v>
      </c>
      <c r="G2619" s="6">
        <v>72</v>
      </c>
      <c r="H2619" s="6">
        <v>346</v>
      </c>
      <c r="I2619" s="6">
        <v>0</v>
      </c>
      <c r="J2619" s="6">
        <v>1</v>
      </c>
      <c r="K2619" s="6">
        <v>0</v>
      </c>
      <c r="L2619" s="6"/>
      <c r="M2619" s="6">
        <v>2022</v>
      </c>
      <c r="N2619" s="6" t="s">
        <v>7745</v>
      </c>
      <c r="O2619" s="6">
        <v>99</v>
      </c>
      <c r="P2619" s="6"/>
      <c r="Q2619" s="6" t="s">
        <v>7733</v>
      </c>
      <c r="R2619" s="6" t="s">
        <v>7734</v>
      </c>
      <c r="S2619" s="6"/>
      <c r="T2619" s="6" t="s">
        <v>4249</v>
      </c>
      <c r="U2619">
        <f t="shared" si="40"/>
        <v>1</v>
      </c>
    </row>
    <row r="2620" spans="1:21" x14ac:dyDescent="0.2">
      <c r="A2620" s="6" t="s">
        <v>11002</v>
      </c>
      <c r="B2620" s="6" t="s">
        <v>11003</v>
      </c>
      <c r="C2620" s="6">
        <v>3519048</v>
      </c>
      <c r="D2620" s="6" t="s">
        <v>6434</v>
      </c>
      <c r="E2620" s="6" t="s">
        <v>6578</v>
      </c>
      <c r="F2620" s="6" t="s">
        <v>6402</v>
      </c>
      <c r="G2620" s="6">
        <v>0</v>
      </c>
      <c r="H2620" s="6"/>
      <c r="I2620" s="6">
        <v>1</v>
      </c>
      <c r="J2620" s="6">
        <v>1</v>
      </c>
      <c r="K2620" s="6">
        <v>1</v>
      </c>
      <c r="L2620" s="6"/>
      <c r="M2620" s="6">
        <v>2022</v>
      </c>
      <c r="N2620" s="6" t="s">
        <v>7732</v>
      </c>
      <c r="O2620" s="6">
        <v>99</v>
      </c>
      <c r="P2620" s="6"/>
      <c r="Q2620" s="6" t="s">
        <v>7733</v>
      </c>
      <c r="R2620" s="6" t="s">
        <v>7734</v>
      </c>
      <c r="S2620" s="6"/>
      <c r="T2620" s="6" t="s">
        <v>1019</v>
      </c>
      <c r="U2620">
        <f t="shared" si="40"/>
        <v>1</v>
      </c>
    </row>
    <row r="2621" spans="1:21" x14ac:dyDescent="0.2">
      <c r="A2621" s="6" t="s">
        <v>11004</v>
      </c>
      <c r="B2621" s="6" t="s">
        <v>11003</v>
      </c>
      <c r="C2621" s="6">
        <v>3519048</v>
      </c>
      <c r="D2621" s="6" t="s">
        <v>6430</v>
      </c>
      <c r="E2621" s="6" t="s">
        <v>11005</v>
      </c>
      <c r="F2621" s="6" t="s">
        <v>6402</v>
      </c>
      <c r="G2621" s="6">
        <v>5455</v>
      </c>
      <c r="H2621" s="6">
        <v>14851</v>
      </c>
      <c r="I2621" s="6">
        <v>0</v>
      </c>
      <c r="J2621" s="6">
        <v>0</v>
      </c>
      <c r="K2621" s="6">
        <v>0</v>
      </c>
      <c r="L2621" s="6"/>
      <c r="M2621" s="6">
        <v>2022</v>
      </c>
      <c r="N2621" s="6" t="s">
        <v>7770</v>
      </c>
      <c r="O2621" s="6">
        <v>99</v>
      </c>
      <c r="P2621" s="6"/>
      <c r="Q2621" s="6" t="s">
        <v>7733</v>
      </c>
      <c r="R2621" s="6" t="s">
        <v>7734</v>
      </c>
      <c r="S2621" s="6"/>
      <c r="T2621" s="6" t="s">
        <v>4262</v>
      </c>
      <c r="U2621">
        <f t="shared" si="40"/>
        <v>2</v>
      </c>
    </row>
    <row r="2622" spans="1:21" x14ac:dyDescent="0.2">
      <c r="A2622" s="6" t="s">
        <v>11004</v>
      </c>
      <c r="B2622" s="6" t="s">
        <v>11003</v>
      </c>
      <c r="C2622" s="6">
        <v>3519048</v>
      </c>
      <c r="D2622" s="6" t="s">
        <v>6423</v>
      </c>
      <c r="E2622" s="6" t="s">
        <v>11006</v>
      </c>
      <c r="F2622" s="6" t="s">
        <v>6402</v>
      </c>
      <c r="G2622" s="6">
        <v>9396</v>
      </c>
      <c r="H2622" s="6">
        <v>14851</v>
      </c>
      <c r="I2622" s="6">
        <v>1</v>
      </c>
      <c r="J2622" s="6">
        <v>1</v>
      </c>
      <c r="K2622" s="6">
        <v>0</v>
      </c>
      <c r="L2622" s="6"/>
      <c r="M2622" s="6">
        <v>2022</v>
      </c>
      <c r="N2622" s="6" t="s">
        <v>7770</v>
      </c>
      <c r="O2622" s="6">
        <v>99</v>
      </c>
      <c r="P2622" s="6"/>
      <c r="Q2622" s="6" t="s">
        <v>7733</v>
      </c>
      <c r="R2622" s="6" t="s">
        <v>7734</v>
      </c>
      <c r="S2622" s="6"/>
      <c r="T2622" s="6" t="s">
        <v>4261</v>
      </c>
      <c r="U2622">
        <f t="shared" si="40"/>
        <v>1</v>
      </c>
    </row>
    <row r="2623" spans="1:21" x14ac:dyDescent="0.2">
      <c r="A2623" s="6" t="s">
        <v>11007</v>
      </c>
      <c r="B2623" s="6" t="s">
        <v>11003</v>
      </c>
      <c r="C2623" s="6">
        <v>3519048</v>
      </c>
      <c r="D2623" s="6" t="s">
        <v>6411</v>
      </c>
      <c r="E2623" s="6" t="s">
        <v>7314</v>
      </c>
      <c r="F2623" s="6" t="s">
        <v>6402</v>
      </c>
      <c r="G2623" s="6">
        <v>794</v>
      </c>
      <c r="H2623" s="6">
        <v>2693</v>
      </c>
      <c r="I2623" s="6">
        <v>0</v>
      </c>
      <c r="J2623" s="6">
        <v>0</v>
      </c>
      <c r="K2623" s="6">
        <v>0</v>
      </c>
      <c r="L2623" s="6"/>
      <c r="M2623" s="6">
        <v>2022</v>
      </c>
      <c r="N2623" s="6" t="s">
        <v>7745</v>
      </c>
      <c r="O2623" s="6">
        <v>1</v>
      </c>
      <c r="P2623" s="6"/>
      <c r="Q2623" s="6" t="s">
        <v>7733</v>
      </c>
      <c r="R2623" s="6" t="s">
        <v>7734</v>
      </c>
      <c r="S2623" s="6"/>
      <c r="T2623" s="6" t="s">
        <v>4263</v>
      </c>
      <c r="U2623">
        <f t="shared" si="40"/>
        <v>2</v>
      </c>
    </row>
    <row r="2624" spans="1:21" x14ac:dyDescent="0.2">
      <c r="A2624" s="6" t="s">
        <v>11007</v>
      </c>
      <c r="B2624" s="6" t="s">
        <v>11003</v>
      </c>
      <c r="C2624" s="6">
        <v>3519048</v>
      </c>
      <c r="D2624" s="6" t="s">
        <v>7385</v>
      </c>
      <c r="E2624" s="6" t="s">
        <v>6414</v>
      </c>
      <c r="F2624" s="6" t="s">
        <v>6402</v>
      </c>
      <c r="G2624" s="6">
        <v>1899</v>
      </c>
      <c r="H2624" s="6">
        <v>2693</v>
      </c>
      <c r="I2624" s="6">
        <v>1</v>
      </c>
      <c r="J2624" s="6">
        <v>1</v>
      </c>
      <c r="K2624" s="6">
        <v>0</v>
      </c>
      <c r="L2624" s="6"/>
      <c r="M2624" s="6">
        <v>2022</v>
      </c>
      <c r="N2624" s="6" t="s">
        <v>7745</v>
      </c>
      <c r="O2624" s="6">
        <v>1</v>
      </c>
      <c r="P2624" s="6"/>
      <c r="Q2624" s="6" t="s">
        <v>7733</v>
      </c>
      <c r="R2624" s="6" t="s">
        <v>7734</v>
      </c>
      <c r="S2624" s="6"/>
      <c r="T2624" s="6" t="s">
        <v>4260</v>
      </c>
      <c r="U2624">
        <f t="shared" si="40"/>
        <v>1</v>
      </c>
    </row>
    <row r="2625" spans="1:21" x14ac:dyDescent="0.2">
      <c r="A2625" s="6" t="s">
        <v>11008</v>
      </c>
      <c r="B2625" s="6" t="s">
        <v>11003</v>
      </c>
      <c r="C2625" s="6">
        <v>3519048</v>
      </c>
      <c r="D2625" s="6" t="s">
        <v>6609</v>
      </c>
      <c r="E2625" s="6" t="s">
        <v>7585</v>
      </c>
      <c r="F2625" s="6" t="s">
        <v>6402</v>
      </c>
      <c r="G2625" s="6">
        <v>841</v>
      </c>
      <c r="H2625" s="6">
        <v>2243</v>
      </c>
      <c r="I2625" s="6">
        <v>0</v>
      </c>
      <c r="J2625" s="6">
        <v>0</v>
      </c>
      <c r="K2625" s="6">
        <v>0</v>
      </c>
      <c r="L2625" s="6"/>
      <c r="M2625" s="6">
        <v>2022</v>
      </c>
      <c r="N2625" s="6" t="s">
        <v>7745</v>
      </c>
      <c r="O2625" s="6">
        <v>2</v>
      </c>
      <c r="P2625" s="6"/>
      <c r="Q2625" s="6" t="s">
        <v>7733</v>
      </c>
      <c r="R2625" s="6" t="s">
        <v>7734</v>
      </c>
      <c r="S2625" s="6"/>
      <c r="T2625" s="6" t="s">
        <v>4264</v>
      </c>
      <c r="U2625">
        <f t="shared" si="40"/>
        <v>3</v>
      </c>
    </row>
    <row r="2626" spans="1:21" x14ac:dyDescent="0.2">
      <c r="A2626" s="6" t="s">
        <v>11008</v>
      </c>
      <c r="B2626" s="6" t="s">
        <v>11003</v>
      </c>
      <c r="C2626" s="6">
        <v>3519048</v>
      </c>
      <c r="D2626" s="6" t="s">
        <v>6805</v>
      </c>
      <c r="E2626" s="6" t="s">
        <v>11009</v>
      </c>
      <c r="F2626" s="6" t="s">
        <v>6402</v>
      </c>
      <c r="G2626" s="6">
        <v>191</v>
      </c>
      <c r="H2626" s="6">
        <v>2243</v>
      </c>
      <c r="I2626" s="6">
        <v>0</v>
      </c>
      <c r="J2626" s="6">
        <v>0</v>
      </c>
      <c r="K2626" s="6">
        <v>0</v>
      </c>
      <c r="L2626" s="6"/>
      <c r="M2626" s="6">
        <v>2022</v>
      </c>
      <c r="N2626" s="6" t="s">
        <v>7745</v>
      </c>
      <c r="O2626" s="6">
        <v>2</v>
      </c>
      <c r="P2626" s="6"/>
      <c r="Q2626" s="6" t="s">
        <v>7733</v>
      </c>
      <c r="R2626" s="6" t="s">
        <v>7734</v>
      </c>
      <c r="S2626" s="6"/>
      <c r="T2626" s="6" t="s">
        <v>4265</v>
      </c>
      <c r="U2626">
        <f t="shared" si="40"/>
        <v>2</v>
      </c>
    </row>
    <row r="2627" spans="1:21" x14ac:dyDescent="0.2">
      <c r="A2627" s="6" t="s">
        <v>11008</v>
      </c>
      <c r="B2627" s="6" t="s">
        <v>11003</v>
      </c>
      <c r="C2627" s="6">
        <v>3519048</v>
      </c>
      <c r="D2627" s="6" t="s">
        <v>7405</v>
      </c>
      <c r="E2627" s="6" t="s">
        <v>11010</v>
      </c>
      <c r="F2627" s="6" t="s">
        <v>6402</v>
      </c>
      <c r="G2627" s="6">
        <v>1211</v>
      </c>
      <c r="H2627" s="6">
        <v>2243</v>
      </c>
      <c r="I2627" s="6">
        <v>1</v>
      </c>
      <c r="J2627" s="6">
        <v>1</v>
      </c>
      <c r="K2627" s="6">
        <v>0</v>
      </c>
      <c r="L2627" s="6"/>
      <c r="M2627" s="6">
        <v>2022</v>
      </c>
      <c r="N2627" s="6" t="s">
        <v>7745</v>
      </c>
      <c r="O2627" s="6">
        <v>2</v>
      </c>
      <c r="P2627" s="6"/>
      <c r="Q2627" s="6" t="s">
        <v>7733</v>
      </c>
      <c r="R2627" s="6" t="s">
        <v>7734</v>
      </c>
      <c r="S2627" s="6"/>
      <c r="T2627" s="6" t="s">
        <v>4259</v>
      </c>
      <c r="U2627">
        <f t="shared" ref="U2627:U2690" si="41">COUNTIF(A2627:A8927,A2627)</f>
        <v>1</v>
      </c>
    </row>
    <row r="2628" spans="1:21" x14ac:dyDescent="0.2">
      <c r="A2628" s="6" t="s">
        <v>11011</v>
      </c>
      <c r="B2628" s="6" t="s">
        <v>11003</v>
      </c>
      <c r="C2628" s="6">
        <v>3519048</v>
      </c>
      <c r="D2628" s="6" t="s">
        <v>6537</v>
      </c>
      <c r="E2628" s="6" t="s">
        <v>11012</v>
      </c>
      <c r="F2628" s="6" t="s">
        <v>6402</v>
      </c>
      <c r="G2628" s="6">
        <v>0</v>
      </c>
      <c r="H2628" s="6"/>
      <c r="I2628" s="6">
        <v>1</v>
      </c>
      <c r="J2628" s="6">
        <v>1</v>
      </c>
      <c r="K2628" s="6">
        <v>1</v>
      </c>
      <c r="L2628" s="6"/>
      <c r="M2628" s="6">
        <v>2022</v>
      </c>
      <c r="N2628" s="6" t="s">
        <v>7745</v>
      </c>
      <c r="O2628" s="6">
        <v>3</v>
      </c>
      <c r="P2628" s="6"/>
      <c r="Q2628" s="6" t="s">
        <v>7733</v>
      </c>
      <c r="R2628" s="6" t="s">
        <v>7734</v>
      </c>
      <c r="S2628" s="6"/>
      <c r="T2628" s="6" t="s">
        <v>4258</v>
      </c>
      <c r="U2628">
        <f t="shared" si="41"/>
        <v>1</v>
      </c>
    </row>
    <row r="2629" spans="1:21" x14ac:dyDescent="0.2">
      <c r="A2629" s="6" t="s">
        <v>11013</v>
      </c>
      <c r="B2629" s="6" t="s">
        <v>11003</v>
      </c>
      <c r="C2629" s="6">
        <v>3519048</v>
      </c>
      <c r="D2629" s="6" t="s">
        <v>6548</v>
      </c>
      <c r="E2629" s="6" t="s">
        <v>11014</v>
      </c>
      <c r="F2629" s="6" t="s">
        <v>6402</v>
      </c>
      <c r="G2629" s="6">
        <v>261</v>
      </c>
      <c r="H2629" s="6">
        <v>2110</v>
      </c>
      <c r="I2629" s="6">
        <v>0</v>
      </c>
      <c r="J2629" s="6">
        <v>0</v>
      </c>
      <c r="K2629" s="6">
        <v>0</v>
      </c>
      <c r="L2629" s="6"/>
      <c r="M2629" s="6">
        <v>2022</v>
      </c>
      <c r="N2629" s="6" t="s">
        <v>7745</v>
      </c>
      <c r="O2629" s="6">
        <v>4</v>
      </c>
      <c r="P2629" s="6"/>
      <c r="Q2629" s="6" t="s">
        <v>7733</v>
      </c>
      <c r="R2629" s="6" t="s">
        <v>7734</v>
      </c>
      <c r="S2629" s="6"/>
      <c r="T2629" s="6" t="s">
        <v>4266</v>
      </c>
      <c r="U2629">
        <f t="shared" si="41"/>
        <v>3</v>
      </c>
    </row>
    <row r="2630" spans="1:21" x14ac:dyDescent="0.2">
      <c r="A2630" s="6" t="s">
        <v>11013</v>
      </c>
      <c r="B2630" s="6" t="s">
        <v>11003</v>
      </c>
      <c r="C2630" s="6">
        <v>3519048</v>
      </c>
      <c r="D2630" s="6" t="s">
        <v>6714</v>
      </c>
      <c r="E2630" s="6" t="s">
        <v>6683</v>
      </c>
      <c r="F2630" s="6" t="s">
        <v>6402</v>
      </c>
      <c r="G2630" s="6">
        <v>1222</v>
      </c>
      <c r="H2630" s="6">
        <v>2110</v>
      </c>
      <c r="I2630" s="6">
        <v>1</v>
      </c>
      <c r="J2630" s="6">
        <v>1</v>
      </c>
      <c r="K2630" s="6">
        <v>0</v>
      </c>
      <c r="L2630" s="6"/>
      <c r="M2630" s="6">
        <v>2022</v>
      </c>
      <c r="N2630" s="6" t="s">
        <v>7745</v>
      </c>
      <c r="O2630" s="6">
        <v>4</v>
      </c>
      <c r="P2630" s="6"/>
      <c r="Q2630" s="6" t="s">
        <v>7733</v>
      </c>
      <c r="R2630" s="6" t="s">
        <v>7734</v>
      </c>
      <c r="S2630" s="6"/>
      <c r="T2630" s="6" t="s">
        <v>4257</v>
      </c>
      <c r="U2630">
        <f t="shared" si="41"/>
        <v>2</v>
      </c>
    </row>
    <row r="2631" spans="1:21" x14ac:dyDescent="0.2">
      <c r="A2631" s="6" t="s">
        <v>11013</v>
      </c>
      <c r="B2631" s="6" t="s">
        <v>11003</v>
      </c>
      <c r="C2631" s="6">
        <v>3519048</v>
      </c>
      <c r="D2631" s="6" t="s">
        <v>6589</v>
      </c>
      <c r="E2631" s="6" t="s">
        <v>7507</v>
      </c>
      <c r="F2631" s="6" t="s">
        <v>6402</v>
      </c>
      <c r="G2631" s="6">
        <v>627</v>
      </c>
      <c r="H2631" s="6">
        <v>2110</v>
      </c>
      <c r="I2631" s="6">
        <v>0</v>
      </c>
      <c r="J2631" s="6">
        <v>0</v>
      </c>
      <c r="K2631" s="6">
        <v>0</v>
      </c>
      <c r="L2631" s="6"/>
      <c r="M2631" s="6">
        <v>2022</v>
      </c>
      <c r="N2631" s="6" t="s">
        <v>7745</v>
      </c>
      <c r="O2631" s="6">
        <v>4</v>
      </c>
      <c r="P2631" s="6"/>
      <c r="Q2631" s="6" t="s">
        <v>7733</v>
      </c>
      <c r="R2631" s="6" t="s">
        <v>7734</v>
      </c>
      <c r="S2631" s="6"/>
      <c r="T2631" s="6" t="s">
        <v>4267</v>
      </c>
      <c r="U2631">
        <f t="shared" si="41"/>
        <v>1</v>
      </c>
    </row>
    <row r="2632" spans="1:21" x14ac:dyDescent="0.2">
      <c r="A2632" s="6" t="s">
        <v>11015</v>
      </c>
      <c r="B2632" s="6" t="s">
        <v>11003</v>
      </c>
      <c r="C2632" s="6">
        <v>3519048</v>
      </c>
      <c r="D2632" s="6" t="s">
        <v>6527</v>
      </c>
      <c r="E2632" s="6" t="s">
        <v>11016</v>
      </c>
      <c r="F2632" s="6" t="s">
        <v>6402</v>
      </c>
      <c r="G2632" s="6">
        <v>0</v>
      </c>
      <c r="H2632" s="6"/>
      <c r="I2632" s="6">
        <v>1</v>
      </c>
      <c r="J2632" s="6">
        <v>1</v>
      </c>
      <c r="K2632" s="6">
        <v>1</v>
      </c>
      <c r="L2632" s="6"/>
      <c r="M2632" s="6">
        <v>2022</v>
      </c>
      <c r="N2632" s="6" t="s">
        <v>7745</v>
      </c>
      <c r="O2632" s="6">
        <v>5</v>
      </c>
      <c r="P2632" s="6"/>
      <c r="Q2632" s="6" t="s">
        <v>7733</v>
      </c>
      <c r="R2632" s="6" t="s">
        <v>7734</v>
      </c>
      <c r="S2632" s="6"/>
      <c r="T2632" s="6" t="s">
        <v>4256</v>
      </c>
      <c r="U2632">
        <f t="shared" si="41"/>
        <v>1</v>
      </c>
    </row>
    <row r="2633" spans="1:21" x14ac:dyDescent="0.2">
      <c r="A2633" s="6" t="s">
        <v>11017</v>
      </c>
      <c r="B2633" s="6" t="s">
        <v>11003</v>
      </c>
      <c r="C2633" s="6">
        <v>3519048</v>
      </c>
      <c r="D2633" s="6" t="s">
        <v>6412</v>
      </c>
      <c r="E2633" s="6" t="s">
        <v>11018</v>
      </c>
      <c r="F2633" s="6" t="s">
        <v>6402</v>
      </c>
      <c r="G2633" s="6">
        <v>1726</v>
      </c>
      <c r="H2633" s="6">
        <v>2459</v>
      </c>
      <c r="I2633" s="6">
        <v>1</v>
      </c>
      <c r="J2633" s="6">
        <v>1</v>
      </c>
      <c r="K2633" s="6">
        <v>0</v>
      </c>
      <c r="L2633" s="6"/>
      <c r="M2633" s="6">
        <v>2022</v>
      </c>
      <c r="N2633" s="6" t="s">
        <v>7745</v>
      </c>
      <c r="O2633" s="6">
        <v>6</v>
      </c>
      <c r="P2633" s="6"/>
      <c r="Q2633" s="6" t="s">
        <v>7733</v>
      </c>
      <c r="R2633" s="6" t="s">
        <v>7734</v>
      </c>
      <c r="S2633" s="6"/>
      <c r="T2633" s="6" t="s">
        <v>4255</v>
      </c>
      <c r="U2633">
        <f t="shared" si="41"/>
        <v>2</v>
      </c>
    </row>
    <row r="2634" spans="1:21" x14ac:dyDescent="0.2">
      <c r="A2634" s="6" t="s">
        <v>11017</v>
      </c>
      <c r="B2634" s="6" t="s">
        <v>11003</v>
      </c>
      <c r="C2634" s="6">
        <v>3519048</v>
      </c>
      <c r="D2634" s="6" t="s">
        <v>8520</v>
      </c>
      <c r="E2634" s="6" t="s">
        <v>11019</v>
      </c>
      <c r="F2634" s="6" t="s">
        <v>6402</v>
      </c>
      <c r="G2634" s="6">
        <v>733</v>
      </c>
      <c r="H2634" s="6">
        <v>2459</v>
      </c>
      <c r="I2634" s="6">
        <v>0</v>
      </c>
      <c r="J2634" s="6">
        <v>0</v>
      </c>
      <c r="K2634" s="6">
        <v>0</v>
      </c>
      <c r="L2634" s="6"/>
      <c r="M2634" s="6">
        <v>2022</v>
      </c>
      <c r="N2634" s="6" t="s">
        <v>7745</v>
      </c>
      <c r="O2634" s="6">
        <v>6</v>
      </c>
      <c r="P2634" s="6"/>
      <c r="Q2634" s="6" t="s">
        <v>7733</v>
      </c>
      <c r="R2634" s="6" t="s">
        <v>7734</v>
      </c>
      <c r="S2634" s="6"/>
      <c r="T2634" s="6" t="s">
        <v>4268</v>
      </c>
      <c r="U2634">
        <f t="shared" si="41"/>
        <v>1</v>
      </c>
    </row>
    <row r="2635" spans="1:21" x14ac:dyDescent="0.2">
      <c r="A2635" s="6" t="s">
        <v>11020</v>
      </c>
      <c r="B2635" s="6" t="s">
        <v>11003</v>
      </c>
      <c r="C2635" s="6">
        <v>3519048</v>
      </c>
      <c r="D2635" s="6" t="s">
        <v>7303</v>
      </c>
      <c r="E2635" s="6" t="s">
        <v>11021</v>
      </c>
      <c r="F2635" s="6" t="s">
        <v>6402</v>
      </c>
      <c r="G2635" s="6">
        <v>1687</v>
      </c>
      <c r="H2635" s="6">
        <v>2214</v>
      </c>
      <c r="I2635" s="6">
        <v>1</v>
      </c>
      <c r="J2635" s="6">
        <v>1</v>
      </c>
      <c r="K2635" s="6">
        <v>0</v>
      </c>
      <c r="L2635" s="6"/>
      <c r="M2635" s="6">
        <v>2022</v>
      </c>
      <c r="N2635" s="6" t="s">
        <v>7745</v>
      </c>
      <c r="O2635" s="6">
        <v>7</v>
      </c>
      <c r="P2635" s="6"/>
      <c r="Q2635" s="6" t="s">
        <v>7733</v>
      </c>
      <c r="R2635" s="6" t="s">
        <v>7734</v>
      </c>
      <c r="S2635" s="6"/>
      <c r="T2635" s="6" t="s">
        <v>4254</v>
      </c>
      <c r="U2635">
        <f t="shared" si="41"/>
        <v>2</v>
      </c>
    </row>
    <row r="2636" spans="1:21" x14ac:dyDescent="0.2">
      <c r="A2636" s="6" t="s">
        <v>11020</v>
      </c>
      <c r="B2636" s="6" t="s">
        <v>11003</v>
      </c>
      <c r="C2636" s="6">
        <v>3519048</v>
      </c>
      <c r="D2636" s="6" t="s">
        <v>9644</v>
      </c>
      <c r="E2636" s="6" t="s">
        <v>6711</v>
      </c>
      <c r="F2636" s="6" t="s">
        <v>6402</v>
      </c>
      <c r="G2636" s="6">
        <v>527</v>
      </c>
      <c r="H2636" s="6">
        <v>2214</v>
      </c>
      <c r="I2636" s="6">
        <v>0</v>
      </c>
      <c r="J2636" s="6">
        <v>0</v>
      </c>
      <c r="K2636" s="6">
        <v>0</v>
      </c>
      <c r="L2636" s="6"/>
      <c r="M2636" s="6">
        <v>2022</v>
      </c>
      <c r="N2636" s="6" t="s">
        <v>7745</v>
      </c>
      <c r="O2636" s="6">
        <v>7</v>
      </c>
      <c r="P2636" s="6"/>
      <c r="Q2636" s="6" t="s">
        <v>7733</v>
      </c>
      <c r="R2636" s="6" t="s">
        <v>7734</v>
      </c>
      <c r="S2636" s="6"/>
      <c r="T2636" s="6" t="s">
        <v>4269</v>
      </c>
      <c r="U2636">
        <f t="shared" si="41"/>
        <v>1</v>
      </c>
    </row>
    <row r="2637" spans="1:21" x14ac:dyDescent="0.2">
      <c r="A2637" s="6" t="s">
        <v>11022</v>
      </c>
      <c r="B2637" s="6" t="s">
        <v>11023</v>
      </c>
      <c r="C2637" s="6">
        <v>3526043</v>
      </c>
      <c r="D2637" s="6" t="s">
        <v>6722</v>
      </c>
      <c r="E2637" s="6" t="s">
        <v>6750</v>
      </c>
      <c r="F2637" s="6" t="s">
        <v>6402</v>
      </c>
      <c r="G2637" s="6">
        <v>1943</v>
      </c>
      <c r="H2637" s="6">
        <v>105934</v>
      </c>
      <c r="I2637" s="6">
        <v>0</v>
      </c>
      <c r="J2637" s="6">
        <v>0</v>
      </c>
      <c r="K2637" s="6">
        <v>0</v>
      </c>
      <c r="L2637" s="6"/>
      <c r="M2637" s="6">
        <v>2022</v>
      </c>
      <c r="N2637" s="6" t="s">
        <v>7745</v>
      </c>
      <c r="O2637" s="6">
        <v>99</v>
      </c>
      <c r="P2637" s="6"/>
      <c r="Q2637" s="6" t="s">
        <v>7733</v>
      </c>
      <c r="R2637" s="6" t="s">
        <v>7734</v>
      </c>
      <c r="S2637" s="6"/>
      <c r="T2637" s="6" t="s">
        <v>4281</v>
      </c>
      <c r="U2637">
        <f t="shared" si="41"/>
        <v>26</v>
      </c>
    </row>
    <row r="2638" spans="1:21" x14ac:dyDescent="0.2">
      <c r="A2638" s="6" t="s">
        <v>11022</v>
      </c>
      <c r="B2638" s="6" t="s">
        <v>11023</v>
      </c>
      <c r="C2638" s="6">
        <v>3526043</v>
      </c>
      <c r="D2638" s="6" t="s">
        <v>6717</v>
      </c>
      <c r="E2638" s="6" t="s">
        <v>11024</v>
      </c>
      <c r="F2638" s="6" t="s">
        <v>6402</v>
      </c>
      <c r="G2638" s="6">
        <v>7333</v>
      </c>
      <c r="H2638" s="6">
        <v>105934</v>
      </c>
      <c r="I2638" s="6">
        <v>0</v>
      </c>
      <c r="J2638" s="6">
        <v>1</v>
      </c>
      <c r="K2638" s="6">
        <v>0</v>
      </c>
      <c r="L2638" s="6"/>
      <c r="M2638" s="6">
        <v>2022</v>
      </c>
      <c r="N2638" s="6" t="s">
        <v>7745</v>
      </c>
      <c r="O2638" s="6">
        <v>99</v>
      </c>
      <c r="P2638" s="6"/>
      <c r="Q2638" s="6" t="s">
        <v>7733</v>
      </c>
      <c r="R2638" s="6" t="s">
        <v>7734</v>
      </c>
      <c r="S2638" s="6"/>
      <c r="T2638" s="6" t="s">
        <v>4280</v>
      </c>
      <c r="U2638">
        <f t="shared" si="41"/>
        <v>25</v>
      </c>
    </row>
    <row r="2639" spans="1:21" x14ac:dyDescent="0.2">
      <c r="A2639" s="6" t="s">
        <v>11022</v>
      </c>
      <c r="B2639" s="6" t="s">
        <v>11023</v>
      </c>
      <c r="C2639" s="6">
        <v>3526043</v>
      </c>
      <c r="D2639" s="6" t="s">
        <v>7672</v>
      </c>
      <c r="E2639" s="6" t="s">
        <v>6520</v>
      </c>
      <c r="F2639" s="6" t="s">
        <v>6402</v>
      </c>
      <c r="G2639" s="6">
        <v>2007</v>
      </c>
      <c r="H2639" s="6">
        <v>105934</v>
      </c>
      <c r="I2639" s="6">
        <v>0</v>
      </c>
      <c r="J2639" s="6">
        <v>0</v>
      </c>
      <c r="K2639" s="6">
        <v>0</v>
      </c>
      <c r="L2639" s="6"/>
      <c r="M2639" s="6">
        <v>2022</v>
      </c>
      <c r="N2639" s="6" t="s">
        <v>7745</v>
      </c>
      <c r="O2639" s="6">
        <v>99</v>
      </c>
      <c r="P2639" s="6"/>
      <c r="Q2639" s="6" t="s">
        <v>7733</v>
      </c>
      <c r="R2639" s="6" t="s">
        <v>7734</v>
      </c>
      <c r="S2639" s="6"/>
      <c r="T2639" s="6" t="s">
        <v>4282</v>
      </c>
      <c r="U2639">
        <f t="shared" si="41"/>
        <v>24</v>
      </c>
    </row>
    <row r="2640" spans="1:21" x14ac:dyDescent="0.2">
      <c r="A2640" s="6" t="s">
        <v>11022</v>
      </c>
      <c r="B2640" s="6" t="s">
        <v>11023</v>
      </c>
      <c r="C2640" s="6">
        <v>3526043</v>
      </c>
      <c r="D2640" s="6" t="s">
        <v>11025</v>
      </c>
      <c r="E2640" s="6" t="s">
        <v>11026</v>
      </c>
      <c r="F2640" s="6" t="s">
        <v>6402</v>
      </c>
      <c r="G2640" s="6">
        <v>1621</v>
      </c>
      <c r="H2640" s="6">
        <v>105934</v>
      </c>
      <c r="I2640" s="6">
        <v>0</v>
      </c>
      <c r="J2640" s="6">
        <v>0</v>
      </c>
      <c r="K2640" s="6">
        <v>0</v>
      </c>
      <c r="L2640" s="6"/>
      <c r="M2640" s="6">
        <v>2022</v>
      </c>
      <c r="N2640" s="6" t="s">
        <v>7745</v>
      </c>
      <c r="O2640" s="6">
        <v>99</v>
      </c>
      <c r="P2640" s="6"/>
      <c r="Q2640" s="6" t="s">
        <v>7733</v>
      </c>
      <c r="R2640" s="6" t="s">
        <v>7734</v>
      </c>
      <c r="S2640" s="6"/>
      <c r="T2640" s="6" t="s">
        <v>4283</v>
      </c>
      <c r="U2640">
        <f t="shared" si="41"/>
        <v>23</v>
      </c>
    </row>
    <row r="2641" spans="1:21" x14ac:dyDescent="0.2">
      <c r="A2641" s="6" t="s">
        <v>11022</v>
      </c>
      <c r="B2641" s="6" t="s">
        <v>11023</v>
      </c>
      <c r="C2641" s="6">
        <v>3526043</v>
      </c>
      <c r="D2641" s="6" t="s">
        <v>6624</v>
      </c>
      <c r="E2641" s="6" t="s">
        <v>6679</v>
      </c>
      <c r="F2641" s="6" t="s">
        <v>6402</v>
      </c>
      <c r="G2641" s="6">
        <v>6609</v>
      </c>
      <c r="H2641" s="6">
        <v>105934</v>
      </c>
      <c r="I2641" s="6">
        <v>1</v>
      </c>
      <c r="J2641" s="6">
        <v>1</v>
      </c>
      <c r="K2641" s="6">
        <v>0</v>
      </c>
      <c r="L2641" s="6"/>
      <c r="M2641" s="6">
        <v>2022</v>
      </c>
      <c r="N2641" s="6" t="s">
        <v>7745</v>
      </c>
      <c r="O2641" s="6">
        <v>99</v>
      </c>
      <c r="P2641" s="6"/>
      <c r="Q2641" s="6" t="s">
        <v>7733</v>
      </c>
      <c r="R2641" s="6" t="s">
        <v>7734</v>
      </c>
      <c r="S2641" s="6"/>
      <c r="T2641" s="6" t="s">
        <v>4279</v>
      </c>
      <c r="U2641">
        <f t="shared" si="41"/>
        <v>22</v>
      </c>
    </row>
    <row r="2642" spans="1:21" x14ac:dyDescent="0.2">
      <c r="A2642" s="6" t="s">
        <v>11027</v>
      </c>
      <c r="B2642" s="6" t="s">
        <v>11023</v>
      </c>
      <c r="C2642" s="6">
        <v>3526043</v>
      </c>
      <c r="D2642" s="6" t="s">
        <v>6717</v>
      </c>
      <c r="E2642" s="6" t="s">
        <v>11028</v>
      </c>
      <c r="F2642" s="6" t="s">
        <v>6402</v>
      </c>
      <c r="G2642" s="6">
        <v>3482</v>
      </c>
      <c r="H2642" s="6">
        <v>44833</v>
      </c>
      <c r="I2642" s="6">
        <v>0</v>
      </c>
      <c r="J2642" s="6">
        <v>0</v>
      </c>
      <c r="K2642" s="6">
        <v>0</v>
      </c>
      <c r="L2642" s="6"/>
      <c r="M2642" s="6">
        <v>2022</v>
      </c>
      <c r="N2642" s="6" t="s">
        <v>7740</v>
      </c>
      <c r="O2642" s="6">
        <v>99</v>
      </c>
      <c r="P2642" s="6"/>
      <c r="Q2642" s="6" t="s">
        <v>7733</v>
      </c>
      <c r="R2642" s="6" t="s">
        <v>7734</v>
      </c>
      <c r="S2642" s="6"/>
      <c r="T2642" s="6" t="s">
        <v>4284</v>
      </c>
      <c r="U2642">
        <f t="shared" si="41"/>
        <v>8</v>
      </c>
    </row>
    <row r="2643" spans="1:21" x14ac:dyDescent="0.2">
      <c r="A2643" s="6" t="s">
        <v>11027</v>
      </c>
      <c r="B2643" s="6" t="s">
        <v>11023</v>
      </c>
      <c r="C2643" s="6">
        <v>3526043</v>
      </c>
      <c r="D2643" s="6" t="s">
        <v>6439</v>
      </c>
      <c r="E2643" s="6" t="s">
        <v>11029</v>
      </c>
      <c r="F2643" s="6" t="s">
        <v>6402</v>
      </c>
      <c r="G2643" s="6">
        <v>9197</v>
      </c>
      <c r="H2643" s="6">
        <v>44833</v>
      </c>
      <c r="I2643" s="6">
        <v>0</v>
      </c>
      <c r="J2643" s="6">
        <v>1</v>
      </c>
      <c r="K2643" s="6">
        <v>0</v>
      </c>
      <c r="L2643" s="6"/>
      <c r="M2643" s="6">
        <v>2022</v>
      </c>
      <c r="N2643" s="6" t="s">
        <v>7740</v>
      </c>
      <c r="O2643" s="6">
        <v>99</v>
      </c>
      <c r="P2643" s="6"/>
      <c r="Q2643" s="6" t="s">
        <v>7733</v>
      </c>
      <c r="R2643" s="6" t="s">
        <v>7734</v>
      </c>
      <c r="S2643" s="6"/>
      <c r="T2643" s="6" t="s">
        <v>4278</v>
      </c>
      <c r="U2643">
        <f t="shared" si="41"/>
        <v>7</v>
      </c>
    </row>
    <row r="2644" spans="1:21" x14ac:dyDescent="0.2">
      <c r="A2644" s="6" t="s">
        <v>11022</v>
      </c>
      <c r="B2644" s="6" t="s">
        <v>11023</v>
      </c>
      <c r="C2644" s="6">
        <v>3526043</v>
      </c>
      <c r="D2644" s="6" t="s">
        <v>6796</v>
      </c>
      <c r="E2644" s="6" t="s">
        <v>11030</v>
      </c>
      <c r="F2644" s="6" t="s">
        <v>6402</v>
      </c>
      <c r="G2644" s="6">
        <v>2651</v>
      </c>
      <c r="H2644" s="6">
        <v>105934</v>
      </c>
      <c r="I2644" s="6">
        <v>0</v>
      </c>
      <c r="J2644" s="6">
        <v>0</v>
      </c>
      <c r="K2644" s="6">
        <v>0</v>
      </c>
      <c r="L2644" s="6"/>
      <c r="M2644" s="6">
        <v>2022</v>
      </c>
      <c r="N2644" s="6" t="s">
        <v>7745</v>
      </c>
      <c r="O2644" s="6">
        <v>99</v>
      </c>
      <c r="P2644" s="6"/>
      <c r="Q2644" s="6" t="s">
        <v>7733</v>
      </c>
      <c r="R2644" s="6" t="s">
        <v>7734</v>
      </c>
      <c r="S2644" s="6"/>
      <c r="T2644" s="6" t="s">
        <v>4285</v>
      </c>
      <c r="U2644">
        <f t="shared" si="41"/>
        <v>21</v>
      </c>
    </row>
    <row r="2645" spans="1:21" x14ac:dyDescent="0.2">
      <c r="A2645" s="6" t="s">
        <v>11022</v>
      </c>
      <c r="B2645" s="6" t="s">
        <v>11023</v>
      </c>
      <c r="C2645" s="6">
        <v>3526043</v>
      </c>
      <c r="D2645" s="6" t="s">
        <v>6459</v>
      </c>
      <c r="E2645" s="6" t="s">
        <v>9217</v>
      </c>
      <c r="F2645" s="6" t="s">
        <v>6402</v>
      </c>
      <c r="G2645" s="6">
        <v>2194</v>
      </c>
      <c r="H2645" s="6">
        <v>105934</v>
      </c>
      <c r="I2645" s="6">
        <v>0</v>
      </c>
      <c r="J2645" s="6">
        <v>0</v>
      </c>
      <c r="K2645" s="6">
        <v>0</v>
      </c>
      <c r="L2645" s="6"/>
      <c r="M2645" s="6">
        <v>2022</v>
      </c>
      <c r="N2645" s="6" t="s">
        <v>7745</v>
      </c>
      <c r="O2645" s="6">
        <v>99</v>
      </c>
      <c r="P2645" s="6"/>
      <c r="Q2645" s="6" t="s">
        <v>7733</v>
      </c>
      <c r="R2645" s="6" t="s">
        <v>7734</v>
      </c>
      <c r="S2645" s="6"/>
      <c r="T2645" s="6" t="s">
        <v>4286</v>
      </c>
      <c r="U2645">
        <f t="shared" si="41"/>
        <v>20</v>
      </c>
    </row>
    <row r="2646" spans="1:21" x14ac:dyDescent="0.2">
      <c r="A2646" s="6" t="s">
        <v>11022</v>
      </c>
      <c r="B2646" s="6" t="s">
        <v>11023</v>
      </c>
      <c r="C2646" s="6">
        <v>3526043</v>
      </c>
      <c r="D2646" s="6" t="s">
        <v>6548</v>
      </c>
      <c r="E2646" s="6" t="s">
        <v>11031</v>
      </c>
      <c r="F2646" s="6" t="s">
        <v>6402</v>
      </c>
      <c r="G2646" s="6">
        <v>5896</v>
      </c>
      <c r="H2646" s="6">
        <v>105934</v>
      </c>
      <c r="I2646" s="6">
        <v>1</v>
      </c>
      <c r="J2646" s="6">
        <v>0</v>
      </c>
      <c r="K2646" s="6">
        <v>0</v>
      </c>
      <c r="L2646" s="6"/>
      <c r="M2646" s="6">
        <v>2022</v>
      </c>
      <c r="N2646" s="6" t="s">
        <v>7745</v>
      </c>
      <c r="O2646" s="6">
        <v>99</v>
      </c>
      <c r="P2646" s="6"/>
      <c r="Q2646" s="6" t="s">
        <v>7733</v>
      </c>
      <c r="R2646" s="6" t="s">
        <v>7734</v>
      </c>
      <c r="S2646" s="6"/>
      <c r="T2646" s="6" t="s">
        <v>4287</v>
      </c>
      <c r="U2646">
        <f t="shared" si="41"/>
        <v>19</v>
      </c>
    </row>
    <row r="2647" spans="1:21" x14ac:dyDescent="0.2">
      <c r="A2647" s="6" t="s">
        <v>11022</v>
      </c>
      <c r="B2647" s="6" t="s">
        <v>11023</v>
      </c>
      <c r="C2647" s="6">
        <v>3526043</v>
      </c>
      <c r="D2647" s="6" t="s">
        <v>6493</v>
      </c>
      <c r="E2647" s="6" t="s">
        <v>11032</v>
      </c>
      <c r="F2647" s="6" t="s">
        <v>6402</v>
      </c>
      <c r="G2647" s="6">
        <v>2904</v>
      </c>
      <c r="H2647" s="6">
        <v>105934</v>
      </c>
      <c r="I2647" s="6">
        <v>0</v>
      </c>
      <c r="J2647" s="6">
        <v>0</v>
      </c>
      <c r="K2647" s="6">
        <v>0</v>
      </c>
      <c r="L2647" s="6"/>
      <c r="M2647" s="6">
        <v>2022</v>
      </c>
      <c r="N2647" s="6" t="s">
        <v>7745</v>
      </c>
      <c r="O2647" s="6">
        <v>99</v>
      </c>
      <c r="P2647" s="6"/>
      <c r="Q2647" s="6" t="s">
        <v>7733</v>
      </c>
      <c r="R2647" s="6" t="s">
        <v>7734</v>
      </c>
      <c r="S2647" s="6"/>
      <c r="T2647" s="6" t="s">
        <v>4288</v>
      </c>
      <c r="U2647">
        <f t="shared" si="41"/>
        <v>18</v>
      </c>
    </row>
    <row r="2648" spans="1:21" x14ac:dyDescent="0.2">
      <c r="A2648" s="6" t="s">
        <v>11033</v>
      </c>
      <c r="B2648" s="6" t="s">
        <v>11023</v>
      </c>
      <c r="C2648" s="6">
        <v>3526043</v>
      </c>
      <c r="D2648" s="6" t="s">
        <v>6493</v>
      </c>
      <c r="E2648" s="6" t="s">
        <v>11034</v>
      </c>
      <c r="F2648" s="6" t="s">
        <v>6402</v>
      </c>
      <c r="G2648" s="6">
        <v>12055</v>
      </c>
      <c r="H2648" s="6">
        <v>18067</v>
      </c>
      <c r="I2648" s="6">
        <v>1</v>
      </c>
      <c r="J2648" s="6">
        <v>1</v>
      </c>
      <c r="K2648" s="6">
        <v>0</v>
      </c>
      <c r="L2648" s="6"/>
      <c r="M2648" s="6">
        <v>2022</v>
      </c>
      <c r="N2648" s="6" t="s">
        <v>7732</v>
      </c>
      <c r="O2648" s="6">
        <v>99</v>
      </c>
      <c r="P2648" s="6"/>
      <c r="Q2648" s="6" t="s">
        <v>7733</v>
      </c>
      <c r="R2648" s="6" t="s">
        <v>7734</v>
      </c>
      <c r="S2648" s="6"/>
      <c r="T2648" s="6" t="s">
        <v>1020</v>
      </c>
      <c r="U2648">
        <f t="shared" si="41"/>
        <v>7</v>
      </c>
    </row>
    <row r="2649" spans="1:21" x14ac:dyDescent="0.2">
      <c r="A2649" s="6" t="s">
        <v>11027</v>
      </c>
      <c r="B2649" s="6" t="s">
        <v>11023</v>
      </c>
      <c r="C2649" s="6">
        <v>3526043</v>
      </c>
      <c r="D2649" s="6" t="s">
        <v>6919</v>
      </c>
      <c r="E2649" s="6" t="s">
        <v>7291</v>
      </c>
      <c r="F2649" s="6" t="s">
        <v>6402</v>
      </c>
      <c r="G2649" s="6">
        <v>2535</v>
      </c>
      <c r="H2649" s="6">
        <v>44833</v>
      </c>
      <c r="I2649" s="6">
        <v>0</v>
      </c>
      <c r="J2649" s="6">
        <v>0</v>
      </c>
      <c r="K2649" s="6">
        <v>0</v>
      </c>
      <c r="L2649" s="6"/>
      <c r="M2649" s="6">
        <v>2022</v>
      </c>
      <c r="N2649" s="6" t="s">
        <v>7740</v>
      </c>
      <c r="O2649" s="6">
        <v>99</v>
      </c>
      <c r="P2649" s="6"/>
      <c r="Q2649" s="6" t="s">
        <v>7733</v>
      </c>
      <c r="R2649" s="6" t="s">
        <v>7734</v>
      </c>
      <c r="S2649" s="6"/>
      <c r="T2649" s="6" t="s">
        <v>4289</v>
      </c>
      <c r="U2649">
        <f t="shared" si="41"/>
        <v>6</v>
      </c>
    </row>
    <row r="2650" spans="1:21" x14ac:dyDescent="0.2">
      <c r="A2650" s="6" t="s">
        <v>11027</v>
      </c>
      <c r="B2650" s="6" t="s">
        <v>11023</v>
      </c>
      <c r="C2650" s="6">
        <v>3526043</v>
      </c>
      <c r="D2650" s="6" t="s">
        <v>6527</v>
      </c>
      <c r="E2650" s="6" t="s">
        <v>7553</v>
      </c>
      <c r="F2650" s="6" t="s">
        <v>6402</v>
      </c>
      <c r="G2650" s="6">
        <v>6434</v>
      </c>
      <c r="H2650" s="6">
        <v>44833</v>
      </c>
      <c r="I2650" s="6">
        <v>1</v>
      </c>
      <c r="J2650" s="6">
        <v>1</v>
      </c>
      <c r="K2650" s="6">
        <v>0</v>
      </c>
      <c r="L2650" s="6"/>
      <c r="M2650" s="6">
        <v>2022</v>
      </c>
      <c r="N2650" s="6" t="s">
        <v>7740</v>
      </c>
      <c r="O2650" s="6">
        <v>99</v>
      </c>
      <c r="P2650" s="6"/>
      <c r="Q2650" s="6" t="s">
        <v>7733</v>
      </c>
      <c r="R2650" s="6" t="s">
        <v>7734</v>
      </c>
      <c r="S2650" s="6"/>
      <c r="T2650" s="6" t="s">
        <v>4277</v>
      </c>
      <c r="U2650">
        <f t="shared" si="41"/>
        <v>5</v>
      </c>
    </row>
    <row r="2651" spans="1:21" x14ac:dyDescent="0.2">
      <c r="A2651" s="6" t="s">
        <v>11022</v>
      </c>
      <c r="B2651" s="6" t="s">
        <v>11023</v>
      </c>
      <c r="C2651" s="6">
        <v>3526043</v>
      </c>
      <c r="D2651" s="6" t="s">
        <v>6738</v>
      </c>
      <c r="E2651" s="6" t="s">
        <v>11035</v>
      </c>
      <c r="F2651" s="6" t="s">
        <v>6402</v>
      </c>
      <c r="G2651" s="6">
        <v>1150</v>
      </c>
      <c r="H2651" s="6">
        <v>105934</v>
      </c>
      <c r="I2651" s="6">
        <v>0</v>
      </c>
      <c r="J2651" s="6">
        <v>0</v>
      </c>
      <c r="K2651" s="6">
        <v>0</v>
      </c>
      <c r="L2651" s="6"/>
      <c r="M2651" s="6">
        <v>2022</v>
      </c>
      <c r="N2651" s="6" t="s">
        <v>7745</v>
      </c>
      <c r="O2651" s="6">
        <v>99</v>
      </c>
      <c r="P2651" s="6"/>
      <c r="Q2651" s="6" t="s">
        <v>7733</v>
      </c>
      <c r="R2651" s="6" t="s">
        <v>7734</v>
      </c>
      <c r="S2651" s="6"/>
      <c r="T2651" s="6" t="s">
        <v>4290</v>
      </c>
      <c r="U2651">
        <f t="shared" si="41"/>
        <v>17</v>
      </c>
    </row>
    <row r="2652" spans="1:21" x14ac:dyDescent="0.2">
      <c r="A2652" s="6" t="s">
        <v>11022</v>
      </c>
      <c r="B2652" s="6" t="s">
        <v>11023</v>
      </c>
      <c r="C2652" s="6">
        <v>3526043</v>
      </c>
      <c r="D2652" s="6" t="s">
        <v>7616</v>
      </c>
      <c r="E2652" s="6" t="s">
        <v>6430</v>
      </c>
      <c r="F2652" s="6" t="s">
        <v>6402</v>
      </c>
      <c r="G2652" s="6">
        <v>885</v>
      </c>
      <c r="H2652" s="6">
        <v>105934</v>
      </c>
      <c r="I2652" s="6">
        <v>0</v>
      </c>
      <c r="J2652" s="6">
        <v>0</v>
      </c>
      <c r="K2652" s="6">
        <v>0</v>
      </c>
      <c r="L2652" s="6"/>
      <c r="M2652" s="6">
        <v>2022</v>
      </c>
      <c r="N2652" s="6" t="s">
        <v>7745</v>
      </c>
      <c r="O2652" s="6">
        <v>99</v>
      </c>
      <c r="P2652" s="6"/>
      <c r="Q2652" s="6" t="s">
        <v>7733</v>
      </c>
      <c r="R2652" s="6" t="s">
        <v>7734</v>
      </c>
      <c r="S2652" s="6"/>
      <c r="T2652" s="6" t="s">
        <v>4291</v>
      </c>
      <c r="U2652">
        <f t="shared" si="41"/>
        <v>16</v>
      </c>
    </row>
    <row r="2653" spans="1:21" x14ac:dyDescent="0.2">
      <c r="A2653" s="6" t="s">
        <v>11027</v>
      </c>
      <c r="B2653" s="6" t="s">
        <v>11023</v>
      </c>
      <c r="C2653" s="6">
        <v>3526043</v>
      </c>
      <c r="D2653" s="6" t="s">
        <v>7169</v>
      </c>
      <c r="E2653" s="6" t="s">
        <v>6760</v>
      </c>
      <c r="F2653" s="6" t="s">
        <v>6402</v>
      </c>
      <c r="G2653" s="6">
        <v>6320</v>
      </c>
      <c r="H2653" s="6">
        <v>44833</v>
      </c>
      <c r="I2653" s="6">
        <v>1</v>
      </c>
      <c r="J2653" s="6">
        <v>0</v>
      </c>
      <c r="K2653" s="6">
        <v>0</v>
      </c>
      <c r="L2653" s="6"/>
      <c r="M2653" s="6">
        <v>2022</v>
      </c>
      <c r="N2653" s="6" t="s">
        <v>7740</v>
      </c>
      <c r="O2653" s="6">
        <v>99</v>
      </c>
      <c r="P2653" s="6"/>
      <c r="Q2653" s="6" t="s">
        <v>7733</v>
      </c>
      <c r="R2653" s="6" t="s">
        <v>7734</v>
      </c>
      <c r="S2653" s="6"/>
      <c r="T2653" s="6" t="s">
        <v>4292</v>
      </c>
      <c r="U2653">
        <f t="shared" si="41"/>
        <v>4</v>
      </c>
    </row>
    <row r="2654" spans="1:21" x14ac:dyDescent="0.2">
      <c r="A2654" s="6" t="s">
        <v>11033</v>
      </c>
      <c r="B2654" s="6" t="s">
        <v>11023</v>
      </c>
      <c r="C2654" s="6">
        <v>3526043</v>
      </c>
      <c r="D2654" s="6" t="s">
        <v>6589</v>
      </c>
      <c r="E2654" s="6" t="s">
        <v>6811</v>
      </c>
      <c r="F2654" s="6" t="s">
        <v>6402</v>
      </c>
      <c r="G2654" s="6">
        <v>563</v>
      </c>
      <c r="H2654" s="6">
        <v>18067</v>
      </c>
      <c r="I2654" s="6">
        <v>0</v>
      </c>
      <c r="J2654" s="6">
        <v>0</v>
      </c>
      <c r="K2654" s="6">
        <v>0</v>
      </c>
      <c r="L2654" s="6"/>
      <c r="M2654" s="6">
        <v>2022</v>
      </c>
      <c r="N2654" s="6" t="s">
        <v>7732</v>
      </c>
      <c r="O2654" s="6">
        <v>99</v>
      </c>
      <c r="P2654" s="6"/>
      <c r="Q2654" s="6" t="s">
        <v>7733</v>
      </c>
      <c r="R2654" s="6" t="s">
        <v>7734</v>
      </c>
      <c r="S2654" s="6"/>
      <c r="T2654" s="6" t="s">
        <v>1021</v>
      </c>
      <c r="U2654">
        <f t="shared" si="41"/>
        <v>6</v>
      </c>
    </row>
    <row r="2655" spans="1:21" x14ac:dyDescent="0.2">
      <c r="A2655" s="6" t="s">
        <v>11022</v>
      </c>
      <c r="B2655" s="6" t="s">
        <v>11023</v>
      </c>
      <c r="C2655" s="6">
        <v>3526043</v>
      </c>
      <c r="D2655" s="6" t="s">
        <v>11036</v>
      </c>
      <c r="E2655" s="6" t="s">
        <v>11037</v>
      </c>
      <c r="F2655" s="6" t="s">
        <v>6402</v>
      </c>
      <c r="G2655" s="6">
        <v>2288</v>
      </c>
      <c r="H2655" s="6">
        <v>105934</v>
      </c>
      <c r="I2655" s="6">
        <v>0</v>
      </c>
      <c r="J2655" s="6">
        <v>0</v>
      </c>
      <c r="K2655" s="6">
        <v>0</v>
      </c>
      <c r="L2655" s="6"/>
      <c r="M2655" s="6">
        <v>2022</v>
      </c>
      <c r="N2655" s="6" t="s">
        <v>7745</v>
      </c>
      <c r="O2655" s="6">
        <v>99</v>
      </c>
      <c r="P2655" s="6"/>
      <c r="Q2655" s="6" t="s">
        <v>7733</v>
      </c>
      <c r="R2655" s="6" t="s">
        <v>7734</v>
      </c>
      <c r="S2655" s="6"/>
      <c r="T2655" s="6" t="s">
        <v>4293</v>
      </c>
      <c r="U2655">
        <f t="shared" si="41"/>
        <v>15</v>
      </c>
    </row>
    <row r="2656" spans="1:21" x14ac:dyDescent="0.2">
      <c r="A2656" s="6" t="s">
        <v>11022</v>
      </c>
      <c r="B2656" s="6" t="s">
        <v>11023</v>
      </c>
      <c r="C2656" s="6">
        <v>3526043</v>
      </c>
      <c r="D2656" s="6" t="s">
        <v>6427</v>
      </c>
      <c r="E2656" s="6" t="s">
        <v>11038</v>
      </c>
      <c r="F2656" s="6" t="s">
        <v>6402</v>
      </c>
      <c r="G2656" s="6">
        <v>2978</v>
      </c>
      <c r="H2656" s="6">
        <v>105934</v>
      </c>
      <c r="I2656" s="6">
        <v>0</v>
      </c>
      <c r="J2656" s="6">
        <v>0</v>
      </c>
      <c r="K2656" s="6">
        <v>0</v>
      </c>
      <c r="L2656" s="6"/>
      <c r="M2656" s="6">
        <v>2022</v>
      </c>
      <c r="N2656" s="6" t="s">
        <v>7745</v>
      </c>
      <c r="O2656" s="6">
        <v>99</v>
      </c>
      <c r="P2656" s="6"/>
      <c r="Q2656" s="6" t="s">
        <v>7733</v>
      </c>
      <c r="R2656" s="6" t="s">
        <v>7734</v>
      </c>
      <c r="S2656" s="6"/>
      <c r="T2656" s="6" t="s">
        <v>4294</v>
      </c>
      <c r="U2656">
        <f t="shared" si="41"/>
        <v>14</v>
      </c>
    </row>
    <row r="2657" spans="1:21" x14ac:dyDescent="0.2">
      <c r="A2657" s="6" t="s">
        <v>11027</v>
      </c>
      <c r="B2657" s="6" t="s">
        <v>11023</v>
      </c>
      <c r="C2657" s="6">
        <v>3526043</v>
      </c>
      <c r="D2657" s="6" t="s">
        <v>11039</v>
      </c>
      <c r="E2657" s="6" t="s">
        <v>11040</v>
      </c>
      <c r="F2657" s="6" t="s">
        <v>6402</v>
      </c>
      <c r="G2657" s="6">
        <v>5199</v>
      </c>
      <c r="H2657" s="6">
        <v>44833</v>
      </c>
      <c r="I2657" s="6">
        <v>0</v>
      </c>
      <c r="J2657" s="6">
        <v>0</v>
      </c>
      <c r="K2657" s="6">
        <v>0</v>
      </c>
      <c r="L2657" s="6"/>
      <c r="M2657" s="6">
        <v>2022</v>
      </c>
      <c r="N2657" s="6" t="s">
        <v>7740</v>
      </c>
      <c r="O2657" s="6">
        <v>99</v>
      </c>
      <c r="P2657" s="6"/>
      <c r="Q2657" s="6" t="s">
        <v>7733</v>
      </c>
      <c r="R2657" s="6" t="s">
        <v>7734</v>
      </c>
      <c r="S2657" s="6"/>
      <c r="T2657" s="6" t="s">
        <v>20132</v>
      </c>
      <c r="U2657">
        <f t="shared" si="41"/>
        <v>3</v>
      </c>
    </row>
    <row r="2658" spans="1:21" x14ac:dyDescent="0.2">
      <c r="A2658" s="6" t="s">
        <v>11022</v>
      </c>
      <c r="B2658" s="6" t="s">
        <v>11023</v>
      </c>
      <c r="C2658" s="6">
        <v>3526043</v>
      </c>
      <c r="D2658" s="6" t="s">
        <v>9908</v>
      </c>
      <c r="E2658" s="6" t="s">
        <v>11041</v>
      </c>
      <c r="F2658" s="6" t="s">
        <v>6402</v>
      </c>
      <c r="G2658" s="6">
        <v>5471</v>
      </c>
      <c r="H2658" s="6">
        <v>105934</v>
      </c>
      <c r="I2658" s="6">
        <v>1</v>
      </c>
      <c r="J2658" s="6">
        <v>0</v>
      </c>
      <c r="K2658" s="6">
        <v>0</v>
      </c>
      <c r="L2658" s="6"/>
      <c r="M2658" s="6">
        <v>2022</v>
      </c>
      <c r="N2658" s="6" t="s">
        <v>7745</v>
      </c>
      <c r="O2658" s="6">
        <v>99</v>
      </c>
      <c r="P2658" s="6"/>
      <c r="Q2658" s="6" t="s">
        <v>7733</v>
      </c>
      <c r="R2658" s="6" t="s">
        <v>7734</v>
      </c>
      <c r="S2658" s="6"/>
      <c r="T2658" s="6" t="s">
        <v>20133</v>
      </c>
      <c r="U2658">
        <f t="shared" si="41"/>
        <v>13</v>
      </c>
    </row>
    <row r="2659" spans="1:21" x14ac:dyDescent="0.2">
      <c r="A2659" s="6" t="s">
        <v>11022</v>
      </c>
      <c r="B2659" s="6" t="s">
        <v>11023</v>
      </c>
      <c r="C2659" s="6">
        <v>3526043</v>
      </c>
      <c r="D2659" s="6" t="s">
        <v>7891</v>
      </c>
      <c r="E2659" s="6" t="s">
        <v>11042</v>
      </c>
      <c r="F2659" s="6" t="s">
        <v>6402</v>
      </c>
      <c r="G2659" s="6">
        <v>9667</v>
      </c>
      <c r="H2659" s="6">
        <v>105934</v>
      </c>
      <c r="I2659" s="6">
        <v>1</v>
      </c>
      <c r="J2659" s="6">
        <v>1</v>
      </c>
      <c r="K2659" s="6">
        <v>0</v>
      </c>
      <c r="L2659" s="6"/>
      <c r="M2659" s="6">
        <v>2022</v>
      </c>
      <c r="N2659" s="6" t="s">
        <v>7745</v>
      </c>
      <c r="O2659" s="6">
        <v>99</v>
      </c>
      <c r="P2659" s="6"/>
      <c r="Q2659" s="6" t="s">
        <v>7733</v>
      </c>
      <c r="R2659" s="6" t="s">
        <v>7734</v>
      </c>
      <c r="S2659" s="6"/>
      <c r="T2659" s="6" t="s">
        <v>4276</v>
      </c>
      <c r="U2659">
        <f t="shared" si="41"/>
        <v>12</v>
      </c>
    </row>
    <row r="2660" spans="1:21" x14ac:dyDescent="0.2">
      <c r="A2660" s="6" t="s">
        <v>11033</v>
      </c>
      <c r="B2660" s="6" t="s">
        <v>11023</v>
      </c>
      <c r="C2660" s="6">
        <v>3526043</v>
      </c>
      <c r="D2660" s="6" t="s">
        <v>11043</v>
      </c>
      <c r="E2660" s="6" t="s">
        <v>11044</v>
      </c>
      <c r="F2660" s="6" t="s">
        <v>6402</v>
      </c>
      <c r="G2660" s="6">
        <v>1676</v>
      </c>
      <c r="H2660" s="6">
        <v>18067</v>
      </c>
      <c r="I2660" s="6">
        <v>0</v>
      </c>
      <c r="J2660" s="6">
        <v>0</v>
      </c>
      <c r="K2660" s="6">
        <v>0</v>
      </c>
      <c r="L2660" s="6"/>
      <c r="M2660" s="6">
        <v>2022</v>
      </c>
      <c r="N2660" s="6" t="s">
        <v>7732</v>
      </c>
      <c r="O2660" s="6">
        <v>99</v>
      </c>
      <c r="P2660" s="6"/>
      <c r="Q2660" s="6" t="s">
        <v>7733</v>
      </c>
      <c r="R2660" s="6" t="s">
        <v>7734</v>
      </c>
      <c r="S2660" s="6"/>
      <c r="T2660" s="6" t="s">
        <v>1022</v>
      </c>
      <c r="U2660">
        <f t="shared" si="41"/>
        <v>5</v>
      </c>
    </row>
    <row r="2661" spans="1:21" x14ac:dyDescent="0.2">
      <c r="A2661" s="6" t="s">
        <v>11022</v>
      </c>
      <c r="B2661" s="6" t="s">
        <v>11023</v>
      </c>
      <c r="C2661" s="6">
        <v>3526043</v>
      </c>
      <c r="D2661" s="6" t="s">
        <v>11045</v>
      </c>
      <c r="E2661" s="6" t="s">
        <v>11046</v>
      </c>
      <c r="F2661" s="6" t="s">
        <v>6402</v>
      </c>
      <c r="G2661" s="6">
        <v>1026</v>
      </c>
      <c r="H2661" s="6">
        <v>105934</v>
      </c>
      <c r="I2661" s="6">
        <v>0</v>
      </c>
      <c r="J2661" s="6">
        <v>0</v>
      </c>
      <c r="K2661" s="6">
        <v>0</v>
      </c>
      <c r="L2661" s="6"/>
      <c r="M2661" s="6">
        <v>2022</v>
      </c>
      <c r="N2661" s="6" t="s">
        <v>7745</v>
      </c>
      <c r="O2661" s="6">
        <v>99</v>
      </c>
      <c r="P2661" s="6"/>
      <c r="Q2661" s="6" t="s">
        <v>7733</v>
      </c>
      <c r="R2661" s="6" t="s">
        <v>7734</v>
      </c>
      <c r="S2661" s="6"/>
      <c r="T2661" s="6" t="s">
        <v>20134</v>
      </c>
      <c r="U2661">
        <f t="shared" si="41"/>
        <v>11</v>
      </c>
    </row>
    <row r="2662" spans="1:21" x14ac:dyDescent="0.2">
      <c r="A2662" s="6" t="s">
        <v>11027</v>
      </c>
      <c r="B2662" s="6" t="s">
        <v>11023</v>
      </c>
      <c r="C2662" s="6">
        <v>3526043</v>
      </c>
      <c r="D2662" s="6" t="s">
        <v>6485</v>
      </c>
      <c r="E2662" s="6" t="s">
        <v>11047</v>
      </c>
      <c r="F2662" s="6" t="s">
        <v>6402</v>
      </c>
      <c r="G2662" s="6">
        <v>3692</v>
      </c>
      <c r="H2662" s="6">
        <v>44833</v>
      </c>
      <c r="I2662" s="6">
        <v>0</v>
      </c>
      <c r="J2662" s="6">
        <v>0</v>
      </c>
      <c r="K2662" s="6">
        <v>0</v>
      </c>
      <c r="L2662" s="6"/>
      <c r="M2662" s="6">
        <v>2022</v>
      </c>
      <c r="N2662" s="6" t="s">
        <v>7740</v>
      </c>
      <c r="O2662" s="6">
        <v>99</v>
      </c>
      <c r="P2662" s="6"/>
      <c r="Q2662" s="6" t="s">
        <v>7733</v>
      </c>
      <c r="R2662" s="6" t="s">
        <v>7734</v>
      </c>
      <c r="S2662" s="6"/>
      <c r="T2662" s="6" t="s">
        <v>20135</v>
      </c>
      <c r="U2662">
        <f t="shared" si="41"/>
        <v>2</v>
      </c>
    </row>
    <row r="2663" spans="1:21" x14ac:dyDescent="0.2">
      <c r="A2663" s="6" t="s">
        <v>11022</v>
      </c>
      <c r="B2663" s="6" t="s">
        <v>11023</v>
      </c>
      <c r="C2663" s="6">
        <v>3526043</v>
      </c>
      <c r="D2663" s="6" t="s">
        <v>6577</v>
      </c>
      <c r="E2663" s="6" t="s">
        <v>6553</v>
      </c>
      <c r="F2663" s="6" t="s">
        <v>6402</v>
      </c>
      <c r="G2663" s="6">
        <v>1254</v>
      </c>
      <c r="H2663" s="6">
        <v>105934</v>
      </c>
      <c r="I2663" s="6">
        <v>0</v>
      </c>
      <c r="J2663" s="6">
        <v>0</v>
      </c>
      <c r="K2663" s="6">
        <v>0</v>
      </c>
      <c r="L2663" s="6"/>
      <c r="M2663" s="6">
        <v>2022</v>
      </c>
      <c r="N2663" s="6" t="s">
        <v>7745</v>
      </c>
      <c r="O2663" s="6">
        <v>99</v>
      </c>
      <c r="P2663" s="6"/>
      <c r="Q2663" s="6" t="s">
        <v>7733</v>
      </c>
      <c r="R2663" s="6" t="s">
        <v>7734</v>
      </c>
      <c r="S2663" s="6"/>
      <c r="T2663" s="6" t="s">
        <v>20136</v>
      </c>
      <c r="U2663">
        <f t="shared" si="41"/>
        <v>10</v>
      </c>
    </row>
    <row r="2664" spans="1:21" x14ac:dyDescent="0.2">
      <c r="A2664" s="6" t="s">
        <v>11022</v>
      </c>
      <c r="B2664" s="6" t="s">
        <v>11023</v>
      </c>
      <c r="C2664" s="6">
        <v>3526043</v>
      </c>
      <c r="D2664" s="6" t="s">
        <v>11048</v>
      </c>
      <c r="E2664" s="6" t="s">
        <v>11049</v>
      </c>
      <c r="F2664" s="6" t="s">
        <v>6402</v>
      </c>
      <c r="G2664" s="6">
        <v>884</v>
      </c>
      <c r="H2664" s="6">
        <v>105934</v>
      </c>
      <c r="I2664" s="6">
        <v>0</v>
      </c>
      <c r="J2664" s="6">
        <v>0</v>
      </c>
      <c r="K2664" s="6">
        <v>0</v>
      </c>
      <c r="L2664" s="6"/>
      <c r="M2664" s="6">
        <v>2022</v>
      </c>
      <c r="N2664" s="6" t="s">
        <v>7745</v>
      </c>
      <c r="O2664" s="6">
        <v>99</v>
      </c>
      <c r="P2664" s="6"/>
      <c r="Q2664" s="6" t="s">
        <v>7733</v>
      </c>
      <c r="R2664" s="6" t="s">
        <v>7734</v>
      </c>
      <c r="S2664" s="6"/>
      <c r="T2664" s="6" t="s">
        <v>20137</v>
      </c>
      <c r="U2664">
        <f t="shared" si="41"/>
        <v>9</v>
      </c>
    </row>
    <row r="2665" spans="1:21" x14ac:dyDescent="0.2">
      <c r="A2665" s="6" t="s">
        <v>11022</v>
      </c>
      <c r="B2665" s="6" t="s">
        <v>11023</v>
      </c>
      <c r="C2665" s="6">
        <v>3526043</v>
      </c>
      <c r="D2665" s="6" t="s">
        <v>6838</v>
      </c>
      <c r="E2665" s="6" t="s">
        <v>11050</v>
      </c>
      <c r="F2665" s="6" t="s">
        <v>6402</v>
      </c>
      <c r="G2665" s="6">
        <v>4104</v>
      </c>
      <c r="H2665" s="6">
        <v>105934</v>
      </c>
      <c r="I2665" s="6">
        <v>0</v>
      </c>
      <c r="J2665" s="6">
        <v>0</v>
      </c>
      <c r="K2665" s="6">
        <v>0</v>
      </c>
      <c r="L2665" s="6"/>
      <c r="M2665" s="6">
        <v>2022</v>
      </c>
      <c r="N2665" s="6" t="s">
        <v>7745</v>
      </c>
      <c r="O2665" s="6">
        <v>99</v>
      </c>
      <c r="P2665" s="6"/>
      <c r="Q2665" s="6" t="s">
        <v>7733</v>
      </c>
      <c r="R2665" s="6" t="s">
        <v>7734</v>
      </c>
      <c r="S2665" s="6"/>
      <c r="T2665" s="6" t="s">
        <v>20138</v>
      </c>
      <c r="U2665">
        <f t="shared" si="41"/>
        <v>8</v>
      </c>
    </row>
    <row r="2666" spans="1:21" x14ac:dyDescent="0.2">
      <c r="A2666" s="6" t="s">
        <v>11027</v>
      </c>
      <c r="B2666" s="6" t="s">
        <v>11023</v>
      </c>
      <c r="C2666" s="6">
        <v>3526043</v>
      </c>
      <c r="D2666" s="6" t="s">
        <v>7058</v>
      </c>
      <c r="E2666" s="6" t="s">
        <v>11051</v>
      </c>
      <c r="F2666" s="6" t="s">
        <v>6402</v>
      </c>
      <c r="G2666" s="6">
        <v>7974</v>
      </c>
      <c r="H2666" s="6">
        <v>44833</v>
      </c>
      <c r="I2666" s="6">
        <v>0</v>
      </c>
      <c r="J2666" s="6">
        <v>1</v>
      </c>
      <c r="K2666" s="6">
        <v>0</v>
      </c>
      <c r="L2666" s="6"/>
      <c r="M2666" s="6">
        <v>2022</v>
      </c>
      <c r="N2666" s="6" t="s">
        <v>7740</v>
      </c>
      <c r="O2666" s="6">
        <v>99</v>
      </c>
      <c r="P2666" s="6"/>
      <c r="Q2666" s="6" t="s">
        <v>7733</v>
      </c>
      <c r="R2666" s="6" t="s">
        <v>7734</v>
      </c>
      <c r="S2666" s="6"/>
      <c r="T2666" s="6" t="s">
        <v>4275</v>
      </c>
      <c r="U2666">
        <f t="shared" si="41"/>
        <v>1</v>
      </c>
    </row>
    <row r="2667" spans="1:21" x14ac:dyDescent="0.2">
      <c r="A2667" s="6" t="s">
        <v>11022</v>
      </c>
      <c r="B2667" s="6" t="s">
        <v>11023</v>
      </c>
      <c r="C2667" s="6">
        <v>3526043</v>
      </c>
      <c r="D2667" s="6" t="s">
        <v>11052</v>
      </c>
      <c r="E2667" s="6" t="s">
        <v>11053</v>
      </c>
      <c r="F2667" s="6" t="s">
        <v>6402</v>
      </c>
      <c r="G2667" s="6">
        <v>8642</v>
      </c>
      <c r="H2667" s="6">
        <v>105934</v>
      </c>
      <c r="I2667" s="6">
        <v>0</v>
      </c>
      <c r="J2667" s="6">
        <v>1</v>
      </c>
      <c r="K2667" s="6">
        <v>0</v>
      </c>
      <c r="L2667" s="6"/>
      <c r="M2667" s="6">
        <v>2022</v>
      </c>
      <c r="N2667" s="6" t="s">
        <v>7745</v>
      </c>
      <c r="O2667" s="6">
        <v>99</v>
      </c>
      <c r="P2667" s="6"/>
      <c r="Q2667" s="6" t="s">
        <v>7733</v>
      </c>
      <c r="R2667" s="6" t="s">
        <v>7734</v>
      </c>
      <c r="S2667" s="6"/>
      <c r="T2667" s="6" t="s">
        <v>4274</v>
      </c>
      <c r="U2667">
        <f t="shared" si="41"/>
        <v>7</v>
      </c>
    </row>
    <row r="2668" spans="1:21" x14ac:dyDescent="0.2">
      <c r="A2668" s="6" t="s">
        <v>11022</v>
      </c>
      <c r="B2668" s="6" t="s">
        <v>11023</v>
      </c>
      <c r="C2668" s="6">
        <v>3526043</v>
      </c>
      <c r="D2668" s="6" t="s">
        <v>6474</v>
      </c>
      <c r="E2668" s="6" t="s">
        <v>6879</v>
      </c>
      <c r="F2668" s="6" t="s">
        <v>6402</v>
      </c>
      <c r="G2668" s="6">
        <v>6433</v>
      </c>
      <c r="H2668" s="6">
        <v>105934</v>
      </c>
      <c r="I2668" s="6">
        <v>0</v>
      </c>
      <c r="J2668" s="6">
        <v>1</v>
      </c>
      <c r="K2668" s="6">
        <v>0</v>
      </c>
      <c r="L2668" s="6"/>
      <c r="M2668" s="6">
        <v>2022</v>
      </c>
      <c r="N2668" s="6" t="s">
        <v>7745</v>
      </c>
      <c r="O2668" s="6">
        <v>99</v>
      </c>
      <c r="P2668" s="6"/>
      <c r="Q2668" s="6" t="s">
        <v>7733</v>
      </c>
      <c r="R2668" s="6" t="s">
        <v>7734</v>
      </c>
      <c r="S2668" s="6"/>
      <c r="T2668" s="6" t="s">
        <v>4273</v>
      </c>
      <c r="U2668">
        <f t="shared" si="41"/>
        <v>6</v>
      </c>
    </row>
    <row r="2669" spans="1:21" x14ac:dyDescent="0.2">
      <c r="A2669" s="6" t="s">
        <v>11022</v>
      </c>
      <c r="B2669" s="6" t="s">
        <v>11023</v>
      </c>
      <c r="C2669" s="6">
        <v>3526043</v>
      </c>
      <c r="D2669" s="6" t="s">
        <v>7405</v>
      </c>
      <c r="E2669" s="6" t="s">
        <v>11054</v>
      </c>
      <c r="F2669" s="6" t="s">
        <v>6402</v>
      </c>
      <c r="G2669" s="6">
        <v>7239</v>
      </c>
      <c r="H2669" s="6">
        <v>105934</v>
      </c>
      <c r="I2669" s="6">
        <v>1</v>
      </c>
      <c r="J2669" s="6">
        <v>1</v>
      </c>
      <c r="K2669" s="6">
        <v>0</v>
      </c>
      <c r="L2669" s="6"/>
      <c r="M2669" s="6">
        <v>2022</v>
      </c>
      <c r="N2669" s="6" t="s">
        <v>7745</v>
      </c>
      <c r="O2669" s="6">
        <v>99</v>
      </c>
      <c r="P2669" s="6"/>
      <c r="Q2669" s="6" t="s">
        <v>7733</v>
      </c>
      <c r="R2669" s="6" t="s">
        <v>7734</v>
      </c>
      <c r="S2669" s="6"/>
      <c r="T2669" s="6" t="s">
        <v>4272</v>
      </c>
      <c r="U2669">
        <f t="shared" si="41"/>
        <v>5</v>
      </c>
    </row>
    <row r="2670" spans="1:21" x14ac:dyDescent="0.2">
      <c r="A2670" s="6" t="s">
        <v>11022</v>
      </c>
      <c r="B2670" s="6" t="s">
        <v>11023</v>
      </c>
      <c r="C2670" s="6">
        <v>3526043</v>
      </c>
      <c r="D2670" s="6" t="s">
        <v>7204</v>
      </c>
      <c r="E2670" s="6" t="s">
        <v>11055</v>
      </c>
      <c r="F2670" s="6" t="s">
        <v>6402</v>
      </c>
      <c r="G2670" s="6">
        <v>3718</v>
      </c>
      <c r="H2670" s="6">
        <v>105934</v>
      </c>
      <c r="I2670" s="6">
        <v>0</v>
      </c>
      <c r="J2670" s="6">
        <v>0</v>
      </c>
      <c r="K2670" s="6">
        <v>0</v>
      </c>
      <c r="L2670" s="6"/>
      <c r="M2670" s="6">
        <v>2022</v>
      </c>
      <c r="N2670" s="6" t="s">
        <v>7745</v>
      </c>
      <c r="O2670" s="6">
        <v>99</v>
      </c>
      <c r="P2670" s="6"/>
      <c r="Q2670" s="6" t="s">
        <v>7733</v>
      </c>
      <c r="R2670" s="6" t="s">
        <v>7734</v>
      </c>
      <c r="S2670" s="6"/>
      <c r="T2670" s="6" t="s">
        <v>20139</v>
      </c>
      <c r="U2670">
        <f t="shared" si="41"/>
        <v>4</v>
      </c>
    </row>
    <row r="2671" spans="1:21" x14ac:dyDescent="0.2">
      <c r="A2671" s="6" t="s">
        <v>11033</v>
      </c>
      <c r="B2671" s="6" t="s">
        <v>11023</v>
      </c>
      <c r="C2671" s="6">
        <v>3526043</v>
      </c>
      <c r="D2671" s="6" t="s">
        <v>10138</v>
      </c>
      <c r="E2671" s="6" t="s">
        <v>11056</v>
      </c>
      <c r="F2671" s="6" t="s">
        <v>6402</v>
      </c>
      <c r="G2671" s="6">
        <v>798</v>
      </c>
      <c r="H2671" s="6">
        <v>18067</v>
      </c>
      <c r="I2671" s="6">
        <v>0</v>
      </c>
      <c r="J2671" s="6">
        <v>0</v>
      </c>
      <c r="K2671" s="6">
        <v>0</v>
      </c>
      <c r="L2671" s="6"/>
      <c r="M2671" s="6">
        <v>2022</v>
      </c>
      <c r="N2671" s="6" t="s">
        <v>7732</v>
      </c>
      <c r="O2671" s="6">
        <v>99</v>
      </c>
      <c r="P2671" s="6"/>
      <c r="Q2671" s="6" t="s">
        <v>7733</v>
      </c>
      <c r="R2671" s="6" t="s">
        <v>7734</v>
      </c>
      <c r="S2671" s="6"/>
      <c r="T2671" s="6" t="s">
        <v>1023</v>
      </c>
      <c r="U2671">
        <f t="shared" si="41"/>
        <v>4</v>
      </c>
    </row>
    <row r="2672" spans="1:21" x14ac:dyDescent="0.2">
      <c r="A2672" s="6" t="s">
        <v>11022</v>
      </c>
      <c r="B2672" s="6" t="s">
        <v>11023</v>
      </c>
      <c r="C2672" s="6">
        <v>3526043</v>
      </c>
      <c r="D2672" s="6" t="s">
        <v>6459</v>
      </c>
      <c r="E2672" s="6" t="s">
        <v>11057</v>
      </c>
      <c r="F2672" s="6" t="s">
        <v>6402</v>
      </c>
      <c r="G2672" s="6">
        <v>9788</v>
      </c>
      <c r="H2672" s="6">
        <v>105934</v>
      </c>
      <c r="I2672" s="6">
        <v>1</v>
      </c>
      <c r="J2672" s="6">
        <v>1</v>
      </c>
      <c r="K2672" s="6">
        <v>0</v>
      </c>
      <c r="L2672" s="6"/>
      <c r="M2672" s="6">
        <v>2022</v>
      </c>
      <c r="N2672" s="6" t="s">
        <v>7745</v>
      </c>
      <c r="O2672" s="6">
        <v>99</v>
      </c>
      <c r="P2672" s="6"/>
      <c r="Q2672" s="6" t="s">
        <v>7733</v>
      </c>
      <c r="R2672" s="6" t="s">
        <v>7734</v>
      </c>
      <c r="S2672" s="6"/>
      <c r="T2672" s="6" t="s">
        <v>4271</v>
      </c>
      <c r="U2672">
        <f t="shared" si="41"/>
        <v>3</v>
      </c>
    </row>
    <row r="2673" spans="1:21" x14ac:dyDescent="0.2">
      <c r="A2673" s="6" t="s">
        <v>11022</v>
      </c>
      <c r="B2673" s="6" t="s">
        <v>11023</v>
      </c>
      <c r="C2673" s="6">
        <v>3526043</v>
      </c>
      <c r="D2673" s="6" t="s">
        <v>6624</v>
      </c>
      <c r="E2673" s="6" t="s">
        <v>6728</v>
      </c>
      <c r="F2673" s="6" t="s">
        <v>6402</v>
      </c>
      <c r="G2673" s="6">
        <v>6294</v>
      </c>
      <c r="H2673" s="6">
        <v>105934</v>
      </c>
      <c r="I2673" s="6">
        <v>1</v>
      </c>
      <c r="J2673" s="6">
        <v>1</v>
      </c>
      <c r="K2673" s="6">
        <v>0</v>
      </c>
      <c r="L2673" s="6"/>
      <c r="M2673" s="6">
        <v>2022</v>
      </c>
      <c r="N2673" s="6" t="s">
        <v>7745</v>
      </c>
      <c r="O2673" s="6">
        <v>99</v>
      </c>
      <c r="P2673" s="6"/>
      <c r="Q2673" s="6" t="s">
        <v>7733</v>
      </c>
      <c r="R2673" s="6" t="s">
        <v>7734</v>
      </c>
      <c r="S2673" s="6"/>
      <c r="T2673" s="6" t="s">
        <v>4270</v>
      </c>
      <c r="U2673">
        <f t="shared" si="41"/>
        <v>2</v>
      </c>
    </row>
    <row r="2674" spans="1:21" x14ac:dyDescent="0.2">
      <c r="A2674" s="6" t="s">
        <v>11033</v>
      </c>
      <c r="B2674" s="6" t="s">
        <v>11023</v>
      </c>
      <c r="C2674" s="6">
        <v>3526043</v>
      </c>
      <c r="D2674" s="6" t="s">
        <v>11058</v>
      </c>
      <c r="E2674" s="6" t="s">
        <v>11059</v>
      </c>
      <c r="F2674" s="6" t="s">
        <v>6402</v>
      </c>
      <c r="G2674" s="6">
        <v>1648</v>
      </c>
      <c r="H2674" s="6">
        <v>18067</v>
      </c>
      <c r="I2674" s="6">
        <v>0</v>
      </c>
      <c r="J2674" s="6">
        <v>0</v>
      </c>
      <c r="K2674" s="6">
        <v>0</v>
      </c>
      <c r="L2674" s="6"/>
      <c r="M2674" s="6">
        <v>2022</v>
      </c>
      <c r="N2674" s="6" t="s">
        <v>7732</v>
      </c>
      <c r="O2674" s="6">
        <v>99</v>
      </c>
      <c r="P2674" s="6"/>
      <c r="Q2674" s="6" t="s">
        <v>7733</v>
      </c>
      <c r="R2674" s="6" t="s">
        <v>7734</v>
      </c>
      <c r="S2674" s="6"/>
      <c r="T2674" s="6" t="s">
        <v>1024</v>
      </c>
      <c r="U2674">
        <f t="shared" si="41"/>
        <v>3</v>
      </c>
    </row>
    <row r="2675" spans="1:21" x14ac:dyDescent="0.2">
      <c r="A2675" s="6" t="s">
        <v>11022</v>
      </c>
      <c r="B2675" s="6" t="s">
        <v>11023</v>
      </c>
      <c r="C2675" s="6">
        <v>3526043</v>
      </c>
      <c r="D2675" s="6" t="s">
        <v>11060</v>
      </c>
      <c r="E2675" s="6" t="s">
        <v>11061</v>
      </c>
      <c r="F2675" s="6" t="s">
        <v>6402</v>
      </c>
      <c r="G2675" s="6">
        <v>955</v>
      </c>
      <c r="H2675" s="6">
        <v>105934</v>
      </c>
      <c r="I2675" s="6">
        <v>0</v>
      </c>
      <c r="J2675" s="6">
        <v>0</v>
      </c>
      <c r="K2675" s="6">
        <v>0</v>
      </c>
      <c r="L2675" s="6"/>
      <c r="M2675" s="6">
        <v>2022</v>
      </c>
      <c r="N2675" s="6" t="s">
        <v>7745</v>
      </c>
      <c r="O2675" s="6">
        <v>99</v>
      </c>
      <c r="P2675" s="6"/>
      <c r="Q2675" s="6" t="s">
        <v>7733</v>
      </c>
      <c r="R2675" s="6" t="s">
        <v>7734</v>
      </c>
      <c r="S2675" s="6"/>
      <c r="T2675" s="6" t="s">
        <v>20140</v>
      </c>
      <c r="U2675">
        <f t="shared" si="41"/>
        <v>1</v>
      </c>
    </row>
    <row r="2676" spans="1:21" x14ac:dyDescent="0.2">
      <c r="A2676" s="6" t="s">
        <v>11033</v>
      </c>
      <c r="B2676" s="6" t="s">
        <v>11023</v>
      </c>
      <c r="C2676" s="6">
        <v>3526043</v>
      </c>
      <c r="D2676" s="6" t="s">
        <v>6561</v>
      </c>
      <c r="E2676" s="6" t="s">
        <v>11062</v>
      </c>
      <c r="F2676" s="6" t="s">
        <v>6402</v>
      </c>
      <c r="G2676" s="6">
        <v>612</v>
      </c>
      <c r="H2676" s="6">
        <v>18067</v>
      </c>
      <c r="I2676" s="6">
        <v>0</v>
      </c>
      <c r="J2676" s="6">
        <v>0</v>
      </c>
      <c r="K2676" s="6">
        <v>0</v>
      </c>
      <c r="L2676" s="6"/>
      <c r="M2676" s="6">
        <v>2022</v>
      </c>
      <c r="N2676" s="6" t="s">
        <v>7732</v>
      </c>
      <c r="O2676" s="6">
        <v>99</v>
      </c>
      <c r="P2676" s="6"/>
      <c r="Q2676" s="6" t="s">
        <v>7733</v>
      </c>
      <c r="R2676" s="6" t="s">
        <v>7734</v>
      </c>
      <c r="S2676" s="6"/>
      <c r="T2676" s="6" t="s">
        <v>1025</v>
      </c>
      <c r="U2676">
        <f t="shared" si="41"/>
        <v>2</v>
      </c>
    </row>
    <row r="2677" spans="1:21" x14ac:dyDescent="0.2">
      <c r="A2677" s="6" t="s">
        <v>11033</v>
      </c>
      <c r="B2677" s="6" t="s">
        <v>11023</v>
      </c>
      <c r="C2677" s="6">
        <v>3526043</v>
      </c>
      <c r="D2677" s="6" t="s">
        <v>6442</v>
      </c>
      <c r="E2677" s="6" t="s">
        <v>6486</v>
      </c>
      <c r="F2677" s="6" t="s">
        <v>6402</v>
      </c>
      <c r="G2677" s="6">
        <v>715</v>
      </c>
      <c r="H2677" s="6">
        <v>18067</v>
      </c>
      <c r="I2677" s="6">
        <v>0</v>
      </c>
      <c r="J2677" s="6">
        <v>0</v>
      </c>
      <c r="K2677" s="6">
        <v>0</v>
      </c>
      <c r="L2677" s="6"/>
      <c r="M2677" s="6">
        <v>2022</v>
      </c>
      <c r="N2677" s="6" t="s">
        <v>7732</v>
      </c>
      <c r="O2677" s="6">
        <v>99</v>
      </c>
      <c r="P2677" s="6"/>
      <c r="Q2677" s="6" t="s">
        <v>7733</v>
      </c>
      <c r="R2677" s="6" t="s">
        <v>7734</v>
      </c>
      <c r="S2677" s="6"/>
      <c r="T2677" s="6" t="s">
        <v>1026</v>
      </c>
      <c r="U2677">
        <f t="shared" si="41"/>
        <v>1</v>
      </c>
    </row>
    <row r="2678" spans="1:21" x14ac:dyDescent="0.2">
      <c r="A2678" s="6" t="s">
        <v>11063</v>
      </c>
      <c r="B2678" s="6" t="s">
        <v>11064</v>
      </c>
      <c r="C2678" s="6">
        <v>3558044</v>
      </c>
      <c r="D2678" s="6" t="s">
        <v>6463</v>
      </c>
      <c r="E2678" s="6" t="s">
        <v>11065</v>
      </c>
      <c r="F2678" s="6" t="s">
        <v>6402</v>
      </c>
      <c r="G2678" s="6">
        <v>248</v>
      </c>
      <c r="H2678" s="6">
        <v>663</v>
      </c>
      <c r="I2678" s="6">
        <v>0</v>
      </c>
      <c r="J2678" s="6">
        <v>0</v>
      </c>
      <c r="K2678" s="6">
        <v>0</v>
      </c>
      <c r="L2678" s="6"/>
      <c r="M2678" s="6">
        <v>2022</v>
      </c>
      <c r="N2678" s="6" t="s">
        <v>7732</v>
      </c>
      <c r="O2678" s="6">
        <v>99</v>
      </c>
      <c r="P2678" s="6"/>
      <c r="Q2678" s="6" t="s">
        <v>7733</v>
      </c>
      <c r="R2678" s="6" t="s">
        <v>7734</v>
      </c>
      <c r="S2678" s="6"/>
      <c r="T2678" s="6" t="s">
        <v>1031</v>
      </c>
      <c r="U2678">
        <f t="shared" si="41"/>
        <v>2</v>
      </c>
    </row>
    <row r="2679" spans="1:21" x14ac:dyDescent="0.2">
      <c r="A2679" s="6" t="s">
        <v>11063</v>
      </c>
      <c r="B2679" s="6" t="s">
        <v>11064</v>
      </c>
      <c r="C2679" s="6">
        <v>3558044</v>
      </c>
      <c r="D2679" s="6" t="s">
        <v>7576</v>
      </c>
      <c r="E2679" s="6" t="s">
        <v>11066</v>
      </c>
      <c r="F2679" s="6" t="s">
        <v>6402</v>
      </c>
      <c r="G2679" s="6">
        <v>415</v>
      </c>
      <c r="H2679" s="6">
        <v>663</v>
      </c>
      <c r="I2679" s="6">
        <v>0</v>
      </c>
      <c r="J2679" s="6">
        <v>1</v>
      </c>
      <c r="K2679" s="6">
        <v>0</v>
      </c>
      <c r="L2679" s="6"/>
      <c r="M2679" s="6">
        <v>2022</v>
      </c>
      <c r="N2679" s="6" t="s">
        <v>7732</v>
      </c>
      <c r="O2679" s="6">
        <v>99</v>
      </c>
      <c r="P2679" s="6"/>
      <c r="Q2679" s="6" t="s">
        <v>7733</v>
      </c>
      <c r="R2679" s="6" t="s">
        <v>7734</v>
      </c>
      <c r="S2679" s="6"/>
      <c r="T2679" s="6" t="s">
        <v>1030</v>
      </c>
      <c r="U2679">
        <f t="shared" si="41"/>
        <v>1</v>
      </c>
    </row>
    <row r="2680" spans="1:21" x14ac:dyDescent="0.2">
      <c r="A2680" s="6" t="s">
        <v>11067</v>
      </c>
      <c r="B2680" s="6" t="s">
        <v>11064</v>
      </c>
      <c r="C2680" s="6">
        <v>3558044</v>
      </c>
      <c r="D2680" s="6" t="s">
        <v>6434</v>
      </c>
      <c r="E2680" s="6" t="s">
        <v>11068</v>
      </c>
      <c r="F2680" s="6" t="s">
        <v>6402</v>
      </c>
      <c r="G2680" s="6">
        <v>503</v>
      </c>
      <c r="H2680" s="6">
        <v>2351</v>
      </c>
      <c r="I2680" s="6">
        <v>1</v>
      </c>
      <c r="J2680" s="6">
        <v>1</v>
      </c>
      <c r="K2680" s="6">
        <v>0</v>
      </c>
      <c r="L2680" s="6"/>
      <c r="M2680" s="6">
        <v>2022</v>
      </c>
      <c r="N2680" s="6" t="s">
        <v>7745</v>
      </c>
      <c r="O2680" s="6">
        <v>99</v>
      </c>
      <c r="P2680" s="6"/>
      <c r="Q2680" s="6" t="s">
        <v>7733</v>
      </c>
      <c r="R2680" s="6" t="s">
        <v>7734</v>
      </c>
      <c r="S2680" s="6"/>
      <c r="T2680" s="6" t="s">
        <v>4320</v>
      </c>
      <c r="U2680">
        <f t="shared" si="41"/>
        <v>7</v>
      </c>
    </row>
    <row r="2681" spans="1:21" x14ac:dyDescent="0.2">
      <c r="A2681" s="6" t="s">
        <v>11067</v>
      </c>
      <c r="B2681" s="6" t="s">
        <v>11064</v>
      </c>
      <c r="C2681" s="6">
        <v>3558044</v>
      </c>
      <c r="D2681" s="6" t="s">
        <v>7074</v>
      </c>
      <c r="E2681" s="6" t="s">
        <v>11069</v>
      </c>
      <c r="F2681" s="6" t="s">
        <v>6402</v>
      </c>
      <c r="G2681" s="6">
        <v>428</v>
      </c>
      <c r="H2681" s="6">
        <v>2351</v>
      </c>
      <c r="I2681" s="6">
        <v>0</v>
      </c>
      <c r="J2681" s="6">
        <v>1</v>
      </c>
      <c r="K2681" s="6">
        <v>0</v>
      </c>
      <c r="L2681" s="6"/>
      <c r="M2681" s="6">
        <v>2022</v>
      </c>
      <c r="N2681" s="6" t="s">
        <v>7745</v>
      </c>
      <c r="O2681" s="6">
        <v>99</v>
      </c>
      <c r="P2681" s="6"/>
      <c r="Q2681" s="6" t="s">
        <v>7733</v>
      </c>
      <c r="R2681" s="6" t="s">
        <v>7734</v>
      </c>
      <c r="S2681" s="6"/>
      <c r="T2681" s="6" t="s">
        <v>4319</v>
      </c>
      <c r="U2681">
        <f t="shared" si="41"/>
        <v>6</v>
      </c>
    </row>
    <row r="2682" spans="1:21" x14ac:dyDescent="0.2">
      <c r="A2682" s="6" t="s">
        <v>11067</v>
      </c>
      <c r="B2682" s="6" t="s">
        <v>11064</v>
      </c>
      <c r="C2682" s="6">
        <v>3558044</v>
      </c>
      <c r="D2682" s="6" t="s">
        <v>7648</v>
      </c>
      <c r="E2682" s="6" t="s">
        <v>6680</v>
      </c>
      <c r="F2682" s="6" t="s">
        <v>6402</v>
      </c>
      <c r="G2682" s="6">
        <v>395</v>
      </c>
      <c r="H2682" s="6">
        <v>2351</v>
      </c>
      <c r="I2682" s="6">
        <v>0</v>
      </c>
      <c r="J2682" s="6">
        <v>1</v>
      </c>
      <c r="K2682" s="6">
        <v>0</v>
      </c>
      <c r="L2682" s="6"/>
      <c r="M2682" s="6">
        <v>2022</v>
      </c>
      <c r="N2682" s="6" t="s">
        <v>7745</v>
      </c>
      <c r="O2682" s="6">
        <v>99</v>
      </c>
      <c r="P2682" s="6"/>
      <c r="Q2682" s="6" t="s">
        <v>7733</v>
      </c>
      <c r="R2682" s="6" t="s">
        <v>7734</v>
      </c>
      <c r="S2682" s="6"/>
      <c r="T2682" s="6" t="s">
        <v>4318</v>
      </c>
      <c r="U2682">
        <f t="shared" si="41"/>
        <v>5</v>
      </c>
    </row>
    <row r="2683" spans="1:21" x14ac:dyDescent="0.2">
      <c r="A2683" s="6" t="s">
        <v>11067</v>
      </c>
      <c r="B2683" s="6" t="s">
        <v>11064</v>
      </c>
      <c r="C2683" s="6">
        <v>3558044</v>
      </c>
      <c r="D2683" s="6" t="s">
        <v>6430</v>
      </c>
      <c r="E2683" s="6" t="s">
        <v>11070</v>
      </c>
      <c r="F2683" s="6" t="s">
        <v>6402</v>
      </c>
      <c r="G2683" s="6">
        <v>414</v>
      </c>
      <c r="H2683" s="6">
        <v>2351</v>
      </c>
      <c r="I2683" s="6">
        <v>0</v>
      </c>
      <c r="J2683" s="6">
        <v>1</v>
      </c>
      <c r="K2683" s="6">
        <v>0</v>
      </c>
      <c r="L2683" s="6"/>
      <c r="M2683" s="6">
        <v>2022</v>
      </c>
      <c r="N2683" s="6" t="s">
        <v>7745</v>
      </c>
      <c r="O2683" s="6">
        <v>99</v>
      </c>
      <c r="P2683" s="6"/>
      <c r="Q2683" s="6" t="s">
        <v>7733</v>
      </c>
      <c r="R2683" s="6" t="s">
        <v>7734</v>
      </c>
      <c r="S2683" s="6"/>
      <c r="T2683" s="6" t="s">
        <v>4317</v>
      </c>
      <c r="U2683">
        <f t="shared" si="41"/>
        <v>4</v>
      </c>
    </row>
    <row r="2684" spans="1:21" x14ac:dyDescent="0.2">
      <c r="A2684" s="6" t="s">
        <v>11067</v>
      </c>
      <c r="B2684" s="6" t="s">
        <v>11064</v>
      </c>
      <c r="C2684" s="6">
        <v>3558044</v>
      </c>
      <c r="D2684" s="6" t="s">
        <v>6761</v>
      </c>
      <c r="E2684" s="6" t="s">
        <v>11071</v>
      </c>
      <c r="F2684" s="6" t="s">
        <v>6402</v>
      </c>
      <c r="G2684" s="6">
        <v>71</v>
      </c>
      <c r="H2684" s="6">
        <v>2351</v>
      </c>
      <c r="I2684" s="6">
        <v>0</v>
      </c>
      <c r="J2684" s="6">
        <v>0</v>
      </c>
      <c r="K2684" s="6">
        <v>0</v>
      </c>
      <c r="L2684" s="6"/>
      <c r="M2684" s="6">
        <v>2022</v>
      </c>
      <c r="N2684" s="6" t="s">
        <v>7745</v>
      </c>
      <c r="O2684" s="6">
        <v>99</v>
      </c>
      <c r="P2684" s="6"/>
      <c r="Q2684" s="6" t="s">
        <v>7733</v>
      </c>
      <c r="R2684" s="6" t="s">
        <v>7734</v>
      </c>
      <c r="S2684" s="6"/>
      <c r="T2684" s="6" t="s">
        <v>4321</v>
      </c>
      <c r="U2684">
        <f t="shared" si="41"/>
        <v>3</v>
      </c>
    </row>
    <row r="2685" spans="1:21" x14ac:dyDescent="0.2">
      <c r="A2685" s="6" t="s">
        <v>11067</v>
      </c>
      <c r="B2685" s="6" t="s">
        <v>11064</v>
      </c>
      <c r="C2685" s="6">
        <v>3558044</v>
      </c>
      <c r="D2685" s="6" t="s">
        <v>6577</v>
      </c>
      <c r="E2685" s="6" t="s">
        <v>6942</v>
      </c>
      <c r="F2685" s="6" t="s">
        <v>6402</v>
      </c>
      <c r="G2685" s="6">
        <v>321</v>
      </c>
      <c r="H2685" s="6">
        <v>2351</v>
      </c>
      <c r="I2685" s="6">
        <v>0</v>
      </c>
      <c r="J2685" s="6">
        <v>0</v>
      </c>
      <c r="K2685" s="6">
        <v>0</v>
      </c>
      <c r="L2685" s="6"/>
      <c r="M2685" s="6">
        <v>2022</v>
      </c>
      <c r="N2685" s="6" t="s">
        <v>7745</v>
      </c>
      <c r="O2685" s="6">
        <v>99</v>
      </c>
      <c r="P2685" s="6"/>
      <c r="Q2685" s="6" t="s">
        <v>7733</v>
      </c>
      <c r="R2685" s="6" t="s">
        <v>7734</v>
      </c>
      <c r="S2685" s="6"/>
      <c r="T2685" s="6" t="s">
        <v>4322</v>
      </c>
      <c r="U2685">
        <f t="shared" si="41"/>
        <v>2</v>
      </c>
    </row>
    <row r="2686" spans="1:21" x14ac:dyDescent="0.2">
      <c r="A2686" s="6" t="s">
        <v>11067</v>
      </c>
      <c r="B2686" s="6" t="s">
        <v>11064</v>
      </c>
      <c r="C2686" s="6">
        <v>3558044</v>
      </c>
      <c r="D2686" s="6" t="s">
        <v>6591</v>
      </c>
      <c r="E2686" s="6" t="s">
        <v>7616</v>
      </c>
      <c r="F2686" s="6" t="s">
        <v>6402</v>
      </c>
      <c r="G2686" s="6">
        <v>219</v>
      </c>
      <c r="H2686" s="6">
        <v>2351</v>
      </c>
      <c r="I2686" s="6">
        <v>0</v>
      </c>
      <c r="J2686" s="6">
        <v>0</v>
      </c>
      <c r="K2686" s="6">
        <v>0</v>
      </c>
      <c r="L2686" s="6"/>
      <c r="M2686" s="6">
        <v>2022</v>
      </c>
      <c r="N2686" s="6" t="s">
        <v>7745</v>
      </c>
      <c r="O2686" s="6">
        <v>99</v>
      </c>
      <c r="P2686" s="6"/>
      <c r="Q2686" s="6" t="s">
        <v>7733</v>
      </c>
      <c r="R2686" s="6" t="s">
        <v>7734</v>
      </c>
      <c r="S2686" s="6"/>
      <c r="T2686" s="6" t="s">
        <v>4323</v>
      </c>
      <c r="U2686">
        <f t="shared" si="41"/>
        <v>1</v>
      </c>
    </row>
    <row r="2687" spans="1:21" x14ac:dyDescent="0.2">
      <c r="A2687" s="6" t="s">
        <v>11072</v>
      </c>
      <c r="B2687" s="6" t="s">
        <v>11073</v>
      </c>
      <c r="C2687" s="6">
        <v>3549036</v>
      </c>
      <c r="D2687" s="6" t="s">
        <v>6501</v>
      </c>
      <c r="E2687" s="6" t="s">
        <v>8952</v>
      </c>
      <c r="F2687" s="6" t="s">
        <v>6402</v>
      </c>
      <c r="G2687" s="6">
        <v>664</v>
      </c>
      <c r="H2687" s="6">
        <v>1365</v>
      </c>
      <c r="I2687" s="6">
        <v>0</v>
      </c>
      <c r="J2687" s="6">
        <v>1</v>
      </c>
      <c r="K2687" s="6">
        <v>0</v>
      </c>
      <c r="L2687" s="6"/>
      <c r="M2687" s="6">
        <v>2022</v>
      </c>
      <c r="N2687" s="6" t="s">
        <v>7732</v>
      </c>
      <c r="O2687" s="6">
        <v>99</v>
      </c>
      <c r="P2687" s="6"/>
      <c r="Q2687" s="6" t="s">
        <v>7733</v>
      </c>
      <c r="R2687" s="6" t="s">
        <v>7734</v>
      </c>
      <c r="S2687" s="6"/>
      <c r="T2687" s="6" t="s">
        <v>598</v>
      </c>
      <c r="U2687">
        <f t="shared" si="41"/>
        <v>3</v>
      </c>
    </row>
    <row r="2688" spans="1:21" x14ac:dyDescent="0.2">
      <c r="A2688" s="6" t="s">
        <v>11072</v>
      </c>
      <c r="B2688" s="6" t="s">
        <v>11073</v>
      </c>
      <c r="C2688" s="6">
        <v>3549036</v>
      </c>
      <c r="D2688" s="6" t="s">
        <v>6722</v>
      </c>
      <c r="E2688" s="6" t="s">
        <v>11074</v>
      </c>
      <c r="F2688" s="6" t="s">
        <v>6402</v>
      </c>
      <c r="G2688" s="6">
        <v>241</v>
      </c>
      <c r="H2688" s="6">
        <v>1365</v>
      </c>
      <c r="I2688" s="6">
        <v>0</v>
      </c>
      <c r="J2688" s="6">
        <v>0</v>
      </c>
      <c r="K2688" s="6">
        <v>0</v>
      </c>
      <c r="L2688" s="6"/>
      <c r="M2688" s="6">
        <v>2022</v>
      </c>
      <c r="N2688" s="6" t="s">
        <v>7732</v>
      </c>
      <c r="O2688" s="6">
        <v>99</v>
      </c>
      <c r="P2688" s="6"/>
      <c r="Q2688" s="6" t="s">
        <v>7733</v>
      </c>
      <c r="R2688" s="6" t="s">
        <v>7734</v>
      </c>
      <c r="S2688" s="6"/>
      <c r="T2688" s="6" t="s">
        <v>599</v>
      </c>
      <c r="U2688">
        <f t="shared" si="41"/>
        <v>2</v>
      </c>
    </row>
    <row r="2689" spans="1:21" x14ac:dyDescent="0.2">
      <c r="A2689" s="6" t="s">
        <v>11072</v>
      </c>
      <c r="B2689" s="6" t="s">
        <v>11073</v>
      </c>
      <c r="C2689" s="6">
        <v>3549036</v>
      </c>
      <c r="D2689" s="6" t="s">
        <v>11075</v>
      </c>
      <c r="E2689" s="6" t="s">
        <v>11076</v>
      </c>
      <c r="F2689" s="6" t="s">
        <v>6402</v>
      </c>
      <c r="G2689" s="6">
        <v>460</v>
      </c>
      <c r="H2689" s="6">
        <v>1365</v>
      </c>
      <c r="I2689" s="6">
        <v>0</v>
      </c>
      <c r="J2689" s="6">
        <v>0</v>
      </c>
      <c r="K2689" s="6">
        <v>0</v>
      </c>
      <c r="L2689" s="6"/>
      <c r="M2689" s="6">
        <v>2022</v>
      </c>
      <c r="N2689" s="6" t="s">
        <v>7732</v>
      </c>
      <c r="O2689" s="6">
        <v>99</v>
      </c>
      <c r="P2689" s="6"/>
      <c r="Q2689" s="6" t="s">
        <v>7733</v>
      </c>
      <c r="R2689" s="6" t="s">
        <v>7734</v>
      </c>
      <c r="S2689" s="6"/>
      <c r="T2689" s="6" t="s">
        <v>600</v>
      </c>
      <c r="U2689">
        <f t="shared" si="41"/>
        <v>1</v>
      </c>
    </row>
    <row r="2690" spans="1:21" x14ac:dyDescent="0.2">
      <c r="A2690" s="6" t="s">
        <v>11077</v>
      </c>
      <c r="B2690" s="6" t="s">
        <v>11073</v>
      </c>
      <c r="C2690" s="6">
        <v>3549036</v>
      </c>
      <c r="D2690" s="6" t="s">
        <v>6799</v>
      </c>
      <c r="E2690" s="6" t="s">
        <v>11078</v>
      </c>
      <c r="F2690" s="6" t="s">
        <v>6402</v>
      </c>
      <c r="G2690" s="6">
        <v>680</v>
      </c>
      <c r="H2690" s="6">
        <v>4583</v>
      </c>
      <c r="I2690" s="6">
        <v>0</v>
      </c>
      <c r="J2690" s="6">
        <v>1</v>
      </c>
      <c r="K2690" s="6">
        <v>0</v>
      </c>
      <c r="L2690" s="6"/>
      <c r="M2690" s="6">
        <v>2022</v>
      </c>
      <c r="N2690" s="6" t="s">
        <v>7745</v>
      </c>
      <c r="O2690" s="6">
        <v>99</v>
      </c>
      <c r="P2690" s="6"/>
      <c r="Q2690" s="6" t="s">
        <v>7733</v>
      </c>
      <c r="R2690" s="6" t="s">
        <v>7734</v>
      </c>
      <c r="S2690" s="6"/>
      <c r="T2690" s="6" t="s">
        <v>2173</v>
      </c>
      <c r="U2690">
        <f t="shared" si="41"/>
        <v>9</v>
      </c>
    </row>
    <row r="2691" spans="1:21" x14ac:dyDescent="0.2">
      <c r="A2691" s="6" t="s">
        <v>11077</v>
      </c>
      <c r="B2691" s="6" t="s">
        <v>11073</v>
      </c>
      <c r="C2691" s="6">
        <v>3549036</v>
      </c>
      <c r="D2691" s="6" t="s">
        <v>6794</v>
      </c>
      <c r="E2691" s="6" t="s">
        <v>7006</v>
      </c>
      <c r="F2691" s="6" t="s">
        <v>6402</v>
      </c>
      <c r="G2691" s="6">
        <v>727</v>
      </c>
      <c r="H2691" s="6">
        <v>4583</v>
      </c>
      <c r="I2691" s="6">
        <v>0</v>
      </c>
      <c r="J2691" s="6">
        <v>1</v>
      </c>
      <c r="K2691" s="6">
        <v>0</v>
      </c>
      <c r="L2691" s="6"/>
      <c r="M2691" s="6">
        <v>2022</v>
      </c>
      <c r="N2691" s="6" t="s">
        <v>7745</v>
      </c>
      <c r="O2691" s="6">
        <v>99</v>
      </c>
      <c r="P2691" s="6"/>
      <c r="Q2691" s="6" t="s">
        <v>7733</v>
      </c>
      <c r="R2691" s="6" t="s">
        <v>7734</v>
      </c>
      <c r="S2691" s="6"/>
      <c r="T2691" s="6" t="s">
        <v>2172</v>
      </c>
      <c r="U2691">
        <f t="shared" ref="U2691:U2754" si="42">COUNTIF(A2691:A8991,A2691)</f>
        <v>8</v>
      </c>
    </row>
    <row r="2692" spans="1:21" x14ac:dyDescent="0.2">
      <c r="A2692" s="6" t="s">
        <v>11077</v>
      </c>
      <c r="B2692" s="6" t="s">
        <v>11073</v>
      </c>
      <c r="C2692" s="6">
        <v>3549036</v>
      </c>
      <c r="D2692" s="6" t="s">
        <v>7139</v>
      </c>
      <c r="E2692" s="6" t="s">
        <v>11079</v>
      </c>
      <c r="F2692" s="6" t="s">
        <v>6402</v>
      </c>
      <c r="G2692" s="6">
        <v>603</v>
      </c>
      <c r="H2692" s="6">
        <v>4583</v>
      </c>
      <c r="I2692" s="6">
        <v>1</v>
      </c>
      <c r="J2692" s="6">
        <v>0</v>
      </c>
      <c r="K2692" s="6">
        <v>0</v>
      </c>
      <c r="L2692" s="6"/>
      <c r="M2692" s="6">
        <v>2022</v>
      </c>
      <c r="N2692" s="6" t="s">
        <v>7745</v>
      </c>
      <c r="O2692" s="6">
        <v>99</v>
      </c>
      <c r="P2692" s="6"/>
      <c r="Q2692" s="6" t="s">
        <v>7733</v>
      </c>
      <c r="R2692" s="6" t="s">
        <v>7734</v>
      </c>
      <c r="S2692" s="6"/>
      <c r="T2692" s="6" t="s">
        <v>2174</v>
      </c>
      <c r="U2692">
        <f t="shared" si="42"/>
        <v>7</v>
      </c>
    </row>
    <row r="2693" spans="1:21" x14ac:dyDescent="0.2">
      <c r="A2693" s="6" t="s">
        <v>11077</v>
      </c>
      <c r="B2693" s="6" t="s">
        <v>11073</v>
      </c>
      <c r="C2693" s="6">
        <v>3549036</v>
      </c>
      <c r="D2693" s="6" t="s">
        <v>11080</v>
      </c>
      <c r="E2693" s="6" t="s">
        <v>6544</v>
      </c>
      <c r="F2693" s="6" t="s">
        <v>6402</v>
      </c>
      <c r="G2693" s="6">
        <v>317</v>
      </c>
      <c r="H2693" s="6">
        <v>4583</v>
      </c>
      <c r="I2693" s="6">
        <v>0</v>
      </c>
      <c r="J2693" s="6">
        <v>0</v>
      </c>
      <c r="K2693" s="6">
        <v>0</v>
      </c>
      <c r="L2693" s="6"/>
      <c r="M2693" s="6">
        <v>2022</v>
      </c>
      <c r="N2693" s="6" t="s">
        <v>7745</v>
      </c>
      <c r="O2693" s="6">
        <v>99</v>
      </c>
      <c r="P2693" s="6"/>
      <c r="Q2693" s="6" t="s">
        <v>7733</v>
      </c>
      <c r="R2693" s="6" t="s">
        <v>7734</v>
      </c>
      <c r="S2693" s="6"/>
      <c r="T2693" s="6" t="s">
        <v>2175</v>
      </c>
      <c r="U2693">
        <f t="shared" si="42"/>
        <v>6</v>
      </c>
    </row>
    <row r="2694" spans="1:21" x14ac:dyDescent="0.2">
      <c r="A2694" s="6" t="s">
        <v>11077</v>
      </c>
      <c r="B2694" s="6" t="s">
        <v>11073</v>
      </c>
      <c r="C2694" s="6">
        <v>3549036</v>
      </c>
      <c r="D2694" s="6" t="s">
        <v>6666</v>
      </c>
      <c r="E2694" s="6" t="s">
        <v>6412</v>
      </c>
      <c r="F2694" s="6" t="s">
        <v>6402</v>
      </c>
      <c r="G2694" s="6">
        <v>764</v>
      </c>
      <c r="H2694" s="6">
        <v>4583</v>
      </c>
      <c r="I2694" s="6">
        <v>0</v>
      </c>
      <c r="J2694" s="6">
        <v>1</v>
      </c>
      <c r="K2694" s="6">
        <v>0</v>
      </c>
      <c r="L2694" s="6"/>
      <c r="M2694" s="6">
        <v>2022</v>
      </c>
      <c r="N2694" s="6" t="s">
        <v>7745</v>
      </c>
      <c r="O2694" s="6">
        <v>99</v>
      </c>
      <c r="P2694" s="6"/>
      <c r="Q2694" s="6" t="s">
        <v>7733</v>
      </c>
      <c r="R2694" s="6" t="s">
        <v>7734</v>
      </c>
      <c r="S2694" s="6"/>
      <c r="T2694" s="6" t="s">
        <v>2171</v>
      </c>
      <c r="U2694">
        <f t="shared" si="42"/>
        <v>5</v>
      </c>
    </row>
    <row r="2695" spans="1:21" x14ac:dyDescent="0.2">
      <c r="A2695" s="6" t="s">
        <v>11077</v>
      </c>
      <c r="B2695" s="6" t="s">
        <v>11073</v>
      </c>
      <c r="C2695" s="6">
        <v>3549036</v>
      </c>
      <c r="D2695" s="6" t="s">
        <v>6938</v>
      </c>
      <c r="E2695" s="6" t="s">
        <v>11081</v>
      </c>
      <c r="F2695" s="6" t="s">
        <v>6402</v>
      </c>
      <c r="G2695" s="6">
        <v>497</v>
      </c>
      <c r="H2695" s="6">
        <v>4583</v>
      </c>
      <c r="I2695" s="6">
        <v>0</v>
      </c>
      <c r="J2695" s="6">
        <v>0</v>
      </c>
      <c r="K2695" s="6">
        <v>0</v>
      </c>
      <c r="L2695" s="6"/>
      <c r="M2695" s="6">
        <v>2022</v>
      </c>
      <c r="N2695" s="6" t="s">
        <v>7745</v>
      </c>
      <c r="O2695" s="6">
        <v>99</v>
      </c>
      <c r="P2695" s="6"/>
      <c r="Q2695" s="6" t="s">
        <v>7733</v>
      </c>
      <c r="R2695" s="6" t="s">
        <v>7734</v>
      </c>
      <c r="S2695" s="6"/>
      <c r="T2695" s="6" t="s">
        <v>2176</v>
      </c>
      <c r="U2695">
        <f t="shared" si="42"/>
        <v>4</v>
      </c>
    </row>
    <row r="2696" spans="1:21" x14ac:dyDescent="0.2">
      <c r="A2696" s="6" t="s">
        <v>11077</v>
      </c>
      <c r="B2696" s="6" t="s">
        <v>11073</v>
      </c>
      <c r="C2696" s="6">
        <v>3549036</v>
      </c>
      <c r="D2696" s="6" t="s">
        <v>7117</v>
      </c>
      <c r="E2696" s="6" t="s">
        <v>11082</v>
      </c>
      <c r="F2696" s="6" t="s">
        <v>6402</v>
      </c>
      <c r="G2696" s="6">
        <v>644</v>
      </c>
      <c r="H2696" s="6">
        <v>4583</v>
      </c>
      <c r="I2696" s="6">
        <v>0</v>
      </c>
      <c r="J2696" s="6">
        <v>1</v>
      </c>
      <c r="K2696" s="6">
        <v>0</v>
      </c>
      <c r="L2696" s="6"/>
      <c r="M2696" s="6">
        <v>2022</v>
      </c>
      <c r="N2696" s="6" t="s">
        <v>7745</v>
      </c>
      <c r="O2696" s="6">
        <v>99</v>
      </c>
      <c r="P2696" s="6"/>
      <c r="Q2696" s="6" t="s">
        <v>7733</v>
      </c>
      <c r="R2696" s="6" t="s">
        <v>7734</v>
      </c>
      <c r="S2696" s="6"/>
      <c r="T2696" s="6" t="s">
        <v>2170</v>
      </c>
      <c r="U2696">
        <f t="shared" si="42"/>
        <v>3</v>
      </c>
    </row>
    <row r="2697" spans="1:21" x14ac:dyDescent="0.2">
      <c r="A2697" s="6" t="s">
        <v>11077</v>
      </c>
      <c r="B2697" s="6" t="s">
        <v>11073</v>
      </c>
      <c r="C2697" s="6">
        <v>3549036</v>
      </c>
      <c r="D2697" s="6" t="s">
        <v>11083</v>
      </c>
      <c r="E2697" s="6" t="s">
        <v>11084</v>
      </c>
      <c r="F2697" s="6" t="s">
        <v>6402</v>
      </c>
      <c r="G2697" s="6">
        <v>217</v>
      </c>
      <c r="H2697" s="6">
        <v>4583</v>
      </c>
      <c r="I2697" s="6">
        <v>0</v>
      </c>
      <c r="J2697" s="6">
        <v>0</v>
      </c>
      <c r="K2697" s="6">
        <v>0</v>
      </c>
      <c r="L2697" s="6"/>
      <c r="M2697" s="6">
        <v>2022</v>
      </c>
      <c r="N2697" s="6" t="s">
        <v>7745</v>
      </c>
      <c r="O2697" s="6">
        <v>99</v>
      </c>
      <c r="P2697" s="6"/>
      <c r="Q2697" s="6" t="s">
        <v>7733</v>
      </c>
      <c r="R2697" s="6" t="s">
        <v>7734</v>
      </c>
      <c r="S2697" s="6"/>
      <c r="T2697" s="6" t="s">
        <v>2177</v>
      </c>
      <c r="U2697">
        <f t="shared" si="42"/>
        <v>2</v>
      </c>
    </row>
    <row r="2698" spans="1:21" x14ac:dyDescent="0.2">
      <c r="A2698" s="6" t="s">
        <v>11077</v>
      </c>
      <c r="B2698" s="6" t="s">
        <v>11073</v>
      </c>
      <c r="C2698" s="6">
        <v>3549036</v>
      </c>
      <c r="D2698" s="6" t="s">
        <v>6434</v>
      </c>
      <c r="E2698" s="6" t="s">
        <v>7189</v>
      </c>
      <c r="F2698" s="6" t="s">
        <v>6402</v>
      </c>
      <c r="G2698" s="6">
        <v>134</v>
      </c>
      <c r="H2698" s="6">
        <v>4583</v>
      </c>
      <c r="I2698" s="6">
        <v>0</v>
      </c>
      <c r="J2698" s="6">
        <v>0</v>
      </c>
      <c r="K2698" s="6">
        <v>0</v>
      </c>
      <c r="L2698" s="6"/>
      <c r="M2698" s="6">
        <v>2022</v>
      </c>
      <c r="N2698" s="6" t="s">
        <v>7745</v>
      </c>
      <c r="O2698" s="6">
        <v>99</v>
      </c>
      <c r="P2698" s="6"/>
      <c r="Q2698" s="6" t="s">
        <v>7733</v>
      </c>
      <c r="R2698" s="6" t="s">
        <v>7734</v>
      </c>
      <c r="S2698" s="6"/>
      <c r="T2698" s="6" t="s">
        <v>2178</v>
      </c>
      <c r="U2698">
        <f t="shared" si="42"/>
        <v>1</v>
      </c>
    </row>
    <row r="2699" spans="1:21" x14ac:dyDescent="0.2">
      <c r="A2699" s="6" t="s">
        <v>11085</v>
      </c>
      <c r="B2699" s="6" t="s">
        <v>11086</v>
      </c>
      <c r="C2699" s="6">
        <v>3552001</v>
      </c>
      <c r="D2699" s="6" t="s">
        <v>9245</v>
      </c>
      <c r="E2699" s="6" t="s">
        <v>11087</v>
      </c>
      <c r="F2699" s="6" t="s">
        <v>6402</v>
      </c>
      <c r="G2699" s="6">
        <v>0</v>
      </c>
      <c r="H2699" s="6"/>
      <c r="I2699" s="6">
        <v>1</v>
      </c>
      <c r="J2699" s="6">
        <v>1</v>
      </c>
      <c r="K2699" s="6">
        <v>1</v>
      </c>
      <c r="L2699" s="6"/>
      <c r="M2699" s="6">
        <v>2022</v>
      </c>
      <c r="N2699" s="6" t="s">
        <v>7732</v>
      </c>
      <c r="O2699" s="6">
        <v>99</v>
      </c>
      <c r="P2699" s="6"/>
      <c r="Q2699" s="6" t="s">
        <v>7733</v>
      </c>
      <c r="R2699" s="6" t="s">
        <v>7734</v>
      </c>
      <c r="S2699" s="6"/>
      <c r="T2699" s="6" t="s">
        <v>719</v>
      </c>
      <c r="U2699">
        <f t="shared" si="42"/>
        <v>1</v>
      </c>
    </row>
    <row r="2700" spans="1:21" x14ac:dyDescent="0.2">
      <c r="A2700" s="6" t="s">
        <v>11088</v>
      </c>
      <c r="B2700" s="6" t="s">
        <v>11086</v>
      </c>
      <c r="C2700" s="6">
        <v>3552001</v>
      </c>
      <c r="D2700" s="6" t="s">
        <v>6895</v>
      </c>
      <c r="E2700" s="6" t="s">
        <v>10904</v>
      </c>
      <c r="F2700" s="6" t="s">
        <v>6402</v>
      </c>
      <c r="G2700" s="6">
        <v>0</v>
      </c>
      <c r="H2700" s="6"/>
      <c r="I2700" s="6">
        <v>0</v>
      </c>
      <c r="J2700" s="6">
        <v>1</v>
      </c>
      <c r="K2700" s="6">
        <v>1</v>
      </c>
      <c r="L2700" s="6"/>
      <c r="M2700" s="6">
        <v>2022</v>
      </c>
      <c r="N2700" s="6" t="s">
        <v>7745</v>
      </c>
      <c r="O2700" s="6">
        <v>1</v>
      </c>
      <c r="P2700" s="6"/>
      <c r="Q2700" s="6" t="s">
        <v>7733</v>
      </c>
      <c r="R2700" s="6" t="s">
        <v>7734</v>
      </c>
      <c r="S2700" s="6"/>
      <c r="T2700" s="6" t="s">
        <v>2786</v>
      </c>
      <c r="U2700">
        <f t="shared" si="42"/>
        <v>1</v>
      </c>
    </row>
    <row r="2701" spans="1:21" x14ac:dyDescent="0.2">
      <c r="A2701" s="6" t="s">
        <v>11089</v>
      </c>
      <c r="B2701" s="6" t="s">
        <v>11086</v>
      </c>
      <c r="C2701" s="6">
        <v>3552001</v>
      </c>
      <c r="D2701" s="6" t="s">
        <v>6527</v>
      </c>
      <c r="E2701" s="6" t="s">
        <v>11090</v>
      </c>
      <c r="F2701" s="6" t="s">
        <v>6402</v>
      </c>
      <c r="G2701" s="6">
        <v>0</v>
      </c>
      <c r="H2701" s="6"/>
      <c r="I2701" s="6">
        <v>0</v>
      </c>
      <c r="J2701" s="6">
        <v>1</v>
      </c>
      <c r="K2701" s="6">
        <v>1</v>
      </c>
      <c r="L2701" s="6"/>
      <c r="M2701" s="6">
        <v>2022</v>
      </c>
      <c r="N2701" s="6" t="s">
        <v>7745</v>
      </c>
      <c r="O2701" s="6">
        <v>2</v>
      </c>
      <c r="P2701" s="6"/>
      <c r="Q2701" s="6" t="s">
        <v>7733</v>
      </c>
      <c r="R2701" s="6" t="s">
        <v>7734</v>
      </c>
      <c r="S2701" s="6"/>
      <c r="T2701" s="6" t="s">
        <v>2785</v>
      </c>
      <c r="U2701">
        <f t="shared" si="42"/>
        <v>1</v>
      </c>
    </row>
    <row r="2702" spans="1:21" x14ac:dyDescent="0.2">
      <c r="A2702" s="6" t="s">
        <v>11091</v>
      </c>
      <c r="B2702" s="6" t="s">
        <v>11086</v>
      </c>
      <c r="C2702" s="6">
        <v>3552001</v>
      </c>
      <c r="D2702" s="6" t="s">
        <v>7261</v>
      </c>
      <c r="E2702" s="6" t="s">
        <v>11092</v>
      </c>
      <c r="F2702" s="6" t="s">
        <v>6402</v>
      </c>
      <c r="G2702" s="6">
        <v>111</v>
      </c>
      <c r="H2702" s="6">
        <v>226</v>
      </c>
      <c r="I2702" s="6">
        <v>0</v>
      </c>
      <c r="J2702" s="6">
        <v>0</v>
      </c>
      <c r="K2702" s="6">
        <v>0</v>
      </c>
      <c r="L2702" s="6"/>
      <c r="M2702" s="6">
        <v>2022</v>
      </c>
      <c r="N2702" s="6" t="s">
        <v>7745</v>
      </c>
      <c r="O2702" s="6">
        <v>3</v>
      </c>
      <c r="P2702" s="6"/>
      <c r="Q2702" s="6" t="s">
        <v>7733</v>
      </c>
      <c r="R2702" s="6" t="s">
        <v>7734</v>
      </c>
      <c r="S2702" s="6"/>
      <c r="T2702" s="6" t="s">
        <v>2787</v>
      </c>
      <c r="U2702">
        <f t="shared" si="42"/>
        <v>2</v>
      </c>
    </row>
    <row r="2703" spans="1:21" x14ac:dyDescent="0.2">
      <c r="A2703" s="6" t="s">
        <v>11091</v>
      </c>
      <c r="B2703" s="6" t="s">
        <v>11086</v>
      </c>
      <c r="C2703" s="6">
        <v>3552001</v>
      </c>
      <c r="D2703" s="6" t="s">
        <v>8484</v>
      </c>
      <c r="E2703" s="6" t="s">
        <v>10006</v>
      </c>
      <c r="F2703" s="6" t="s">
        <v>6402</v>
      </c>
      <c r="G2703" s="6">
        <v>115</v>
      </c>
      <c r="H2703" s="6">
        <v>226</v>
      </c>
      <c r="I2703" s="6">
        <v>0</v>
      </c>
      <c r="J2703" s="6">
        <v>1</v>
      </c>
      <c r="K2703" s="6">
        <v>0</v>
      </c>
      <c r="L2703" s="6"/>
      <c r="M2703" s="6">
        <v>2022</v>
      </c>
      <c r="N2703" s="6" t="s">
        <v>7745</v>
      </c>
      <c r="O2703" s="6">
        <v>3</v>
      </c>
      <c r="P2703" s="6"/>
      <c r="Q2703" s="6" t="s">
        <v>7733</v>
      </c>
      <c r="R2703" s="6" t="s">
        <v>7734</v>
      </c>
      <c r="S2703" s="6"/>
      <c r="T2703" s="6" t="s">
        <v>2784</v>
      </c>
      <c r="U2703">
        <f t="shared" si="42"/>
        <v>1</v>
      </c>
    </row>
    <row r="2704" spans="1:21" x14ac:dyDescent="0.2">
      <c r="A2704" s="6" t="s">
        <v>11093</v>
      </c>
      <c r="B2704" s="6" t="s">
        <v>11086</v>
      </c>
      <c r="C2704" s="6">
        <v>3552001</v>
      </c>
      <c r="D2704" s="6" t="s">
        <v>6584</v>
      </c>
      <c r="E2704" s="6" t="s">
        <v>11094</v>
      </c>
      <c r="F2704" s="6" t="s">
        <v>6402</v>
      </c>
      <c r="G2704" s="6">
        <v>0</v>
      </c>
      <c r="H2704" s="6"/>
      <c r="I2704" s="6">
        <v>1</v>
      </c>
      <c r="J2704" s="6">
        <v>1</v>
      </c>
      <c r="K2704" s="6">
        <v>1</v>
      </c>
      <c r="L2704" s="6"/>
      <c r="M2704" s="6">
        <v>2022</v>
      </c>
      <c r="N2704" s="6" t="s">
        <v>7745</v>
      </c>
      <c r="O2704" s="6">
        <v>4</v>
      </c>
      <c r="P2704" s="6"/>
      <c r="Q2704" s="6" t="s">
        <v>7733</v>
      </c>
      <c r="R2704" s="6" t="s">
        <v>7734</v>
      </c>
      <c r="S2704" s="6"/>
      <c r="T2704" s="6" t="s">
        <v>2783</v>
      </c>
      <c r="U2704">
        <f t="shared" si="42"/>
        <v>1</v>
      </c>
    </row>
    <row r="2705" spans="1:21" x14ac:dyDescent="0.2">
      <c r="A2705" s="6" t="s">
        <v>11095</v>
      </c>
      <c r="B2705" s="6" t="s">
        <v>11086</v>
      </c>
      <c r="C2705" s="6">
        <v>3552001</v>
      </c>
      <c r="D2705" s="6" t="s">
        <v>6425</v>
      </c>
      <c r="E2705" s="6" t="s">
        <v>11096</v>
      </c>
      <c r="F2705" s="6" t="s">
        <v>6402</v>
      </c>
      <c r="G2705" s="6">
        <v>0</v>
      </c>
      <c r="H2705" s="6"/>
      <c r="I2705" s="6">
        <v>1</v>
      </c>
      <c r="J2705" s="6">
        <v>1</v>
      </c>
      <c r="K2705" s="6">
        <v>1</v>
      </c>
      <c r="L2705" s="6"/>
      <c r="M2705" s="6">
        <v>2022</v>
      </c>
      <c r="N2705" s="6" t="s">
        <v>7745</v>
      </c>
      <c r="O2705" s="6">
        <v>5</v>
      </c>
      <c r="P2705" s="6"/>
      <c r="Q2705" s="6" t="s">
        <v>7733</v>
      </c>
      <c r="R2705" s="6" t="s">
        <v>7734</v>
      </c>
      <c r="S2705" s="6"/>
      <c r="T2705" s="6" t="s">
        <v>2782</v>
      </c>
      <c r="U2705">
        <f t="shared" si="42"/>
        <v>1</v>
      </c>
    </row>
    <row r="2706" spans="1:21" x14ac:dyDescent="0.2">
      <c r="A2706" s="6" t="s">
        <v>11097</v>
      </c>
      <c r="B2706" s="6" t="s">
        <v>11086</v>
      </c>
      <c r="C2706" s="6">
        <v>3552001</v>
      </c>
      <c r="D2706" s="6" t="s">
        <v>11098</v>
      </c>
      <c r="E2706" s="6" t="s">
        <v>11099</v>
      </c>
      <c r="F2706" s="6" t="s">
        <v>6402</v>
      </c>
      <c r="G2706" s="6">
        <v>0</v>
      </c>
      <c r="H2706" s="6"/>
      <c r="I2706" s="6">
        <v>1</v>
      </c>
      <c r="J2706" s="6">
        <v>1</v>
      </c>
      <c r="K2706" s="6">
        <v>1</v>
      </c>
      <c r="L2706" s="6"/>
      <c r="M2706" s="6">
        <v>2022</v>
      </c>
      <c r="N2706" s="6" t="s">
        <v>7745</v>
      </c>
      <c r="O2706" s="6">
        <v>6</v>
      </c>
      <c r="P2706" s="6"/>
      <c r="Q2706" s="6" t="s">
        <v>7733</v>
      </c>
      <c r="R2706" s="6" t="s">
        <v>7734</v>
      </c>
      <c r="S2706" s="6"/>
      <c r="T2706" s="6" t="s">
        <v>20141</v>
      </c>
      <c r="U2706">
        <f t="shared" si="42"/>
        <v>1</v>
      </c>
    </row>
    <row r="2707" spans="1:21" x14ac:dyDescent="0.2">
      <c r="A2707" s="6" t="s">
        <v>11100</v>
      </c>
      <c r="B2707" s="6" t="s">
        <v>11101</v>
      </c>
      <c r="C2707" s="6">
        <v>3548044</v>
      </c>
      <c r="D2707" s="6" t="s">
        <v>7536</v>
      </c>
      <c r="E2707" s="6" t="s">
        <v>10620</v>
      </c>
      <c r="F2707" s="6" t="s">
        <v>6402</v>
      </c>
      <c r="G2707" s="6">
        <v>6855</v>
      </c>
      <c r="H2707" s="6">
        <v>15555</v>
      </c>
      <c r="I2707" s="6">
        <v>0</v>
      </c>
      <c r="J2707" s="6">
        <v>0</v>
      </c>
      <c r="K2707" s="6">
        <v>0</v>
      </c>
      <c r="L2707" s="6"/>
      <c r="M2707" s="6">
        <v>2022</v>
      </c>
      <c r="N2707" s="6" t="s">
        <v>7732</v>
      </c>
      <c r="O2707" s="6">
        <v>99</v>
      </c>
      <c r="P2707" s="6"/>
      <c r="Q2707" s="6" t="s">
        <v>7733</v>
      </c>
      <c r="R2707" s="6" t="s">
        <v>7734</v>
      </c>
      <c r="S2707" s="6"/>
      <c r="T2707" s="6" t="s">
        <v>1041</v>
      </c>
      <c r="U2707">
        <f t="shared" si="42"/>
        <v>3</v>
      </c>
    </row>
    <row r="2708" spans="1:21" x14ac:dyDescent="0.2">
      <c r="A2708" s="6" t="s">
        <v>11100</v>
      </c>
      <c r="B2708" s="6" t="s">
        <v>11101</v>
      </c>
      <c r="C2708" s="6">
        <v>3548044</v>
      </c>
      <c r="D2708" s="6" t="s">
        <v>6738</v>
      </c>
      <c r="E2708" s="6" t="s">
        <v>11102</v>
      </c>
      <c r="F2708" s="6" t="s">
        <v>6402</v>
      </c>
      <c r="G2708" s="6">
        <v>7579</v>
      </c>
      <c r="H2708" s="6">
        <v>15555</v>
      </c>
      <c r="I2708" s="6">
        <v>0</v>
      </c>
      <c r="J2708" s="6">
        <v>1</v>
      </c>
      <c r="K2708" s="6">
        <v>0</v>
      </c>
      <c r="L2708" s="6"/>
      <c r="M2708" s="6">
        <v>2022</v>
      </c>
      <c r="N2708" s="6" t="s">
        <v>7732</v>
      </c>
      <c r="O2708" s="6">
        <v>99</v>
      </c>
      <c r="P2708" s="6"/>
      <c r="Q2708" s="6" t="s">
        <v>7733</v>
      </c>
      <c r="R2708" s="6" t="s">
        <v>7734</v>
      </c>
      <c r="S2708" s="6"/>
      <c r="T2708" s="6" t="s">
        <v>1040</v>
      </c>
      <c r="U2708">
        <f t="shared" si="42"/>
        <v>2</v>
      </c>
    </row>
    <row r="2709" spans="1:21" x14ac:dyDescent="0.2">
      <c r="A2709" s="6" t="s">
        <v>11100</v>
      </c>
      <c r="B2709" s="6" t="s">
        <v>11101</v>
      </c>
      <c r="C2709" s="6">
        <v>3548044</v>
      </c>
      <c r="D2709" s="6" t="s">
        <v>6602</v>
      </c>
      <c r="E2709" s="6" t="s">
        <v>11103</v>
      </c>
      <c r="F2709" s="6" t="s">
        <v>6402</v>
      </c>
      <c r="G2709" s="6">
        <v>1121</v>
      </c>
      <c r="H2709" s="6">
        <v>15555</v>
      </c>
      <c r="I2709" s="6">
        <v>0</v>
      </c>
      <c r="J2709" s="6">
        <v>0</v>
      </c>
      <c r="K2709" s="6">
        <v>0</v>
      </c>
      <c r="L2709" s="6"/>
      <c r="M2709" s="6">
        <v>2022</v>
      </c>
      <c r="N2709" s="6" t="s">
        <v>7732</v>
      </c>
      <c r="O2709" s="6">
        <v>99</v>
      </c>
      <c r="P2709" s="6"/>
      <c r="Q2709" s="6" t="s">
        <v>7733</v>
      </c>
      <c r="R2709" s="6" t="s">
        <v>7734</v>
      </c>
      <c r="S2709" s="6"/>
      <c r="T2709" s="6" t="s">
        <v>1042</v>
      </c>
      <c r="U2709">
        <f t="shared" si="42"/>
        <v>1</v>
      </c>
    </row>
    <row r="2710" spans="1:21" x14ac:dyDescent="0.2">
      <c r="A2710" s="6" t="s">
        <v>11104</v>
      </c>
      <c r="B2710" s="6" t="s">
        <v>11101</v>
      </c>
      <c r="C2710" s="6">
        <v>3548044</v>
      </c>
      <c r="D2710" s="6" t="s">
        <v>6819</v>
      </c>
      <c r="E2710" s="6" t="s">
        <v>6935</v>
      </c>
      <c r="F2710" s="6" t="s">
        <v>6402</v>
      </c>
      <c r="G2710" s="6">
        <v>4529</v>
      </c>
      <c r="H2710" s="6">
        <v>101047</v>
      </c>
      <c r="I2710" s="6">
        <v>1</v>
      </c>
      <c r="J2710" s="6">
        <v>1</v>
      </c>
      <c r="K2710" s="6">
        <v>0</v>
      </c>
      <c r="L2710" s="6"/>
      <c r="M2710" s="6">
        <v>2022</v>
      </c>
      <c r="N2710" s="6" t="s">
        <v>7745</v>
      </c>
      <c r="O2710" s="6">
        <v>99</v>
      </c>
      <c r="P2710" s="6"/>
      <c r="Q2710" s="6" t="s">
        <v>7733</v>
      </c>
      <c r="R2710" s="6" t="s">
        <v>7734</v>
      </c>
      <c r="S2710" s="6"/>
      <c r="T2710" s="6" t="s">
        <v>4371</v>
      </c>
      <c r="U2710">
        <f t="shared" si="42"/>
        <v>29</v>
      </c>
    </row>
    <row r="2711" spans="1:21" x14ac:dyDescent="0.2">
      <c r="A2711" s="6" t="s">
        <v>11104</v>
      </c>
      <c r="B2711" s="6" t="s">
        <v>11101</v>
      </c>
      <c r="C2711" s="6">
        <v>3548044</v>
      </c>
      <c r="D2711" s="6" t="s">
        <v>11105</v>
      </c>
      <c r="E2711" s="6" t="s">
        <v>11106</v>
      </c>
      <c r="F2711" s="6" t="s">
        <v>6402</v>
      </c>
      <c r="G2711" s="6">
        <v>629</v>
      </c>
      <c r="H2711" s="6">
        <v>101047</v>
      </c>
      <c r="I2711" s="6">
        <v>0</v>
      </c>
      <c r="J2711" s="6">
        <v>0</v>
      </c>
      <c r="K2711" s="6">
        <v>0</v>
      </c>
      <c r="L2711" s="6"/>
      <c r="M2711" s="6">
        <v>2022</v>
      </c>
      <c r="N2711" s="6" t="s">
        <v>7745</v>
      </c>
      <c r="O2711" s="6">
        <v>99</v>
      </c>
      <c r="P2711" s="6"/>
      <c r="Q2711" s="6" t="s">
        <v>7733</v>
      </c>
      <c r="R2711" s="6" t="s">
        <v>7734</v>
      </c>
      <c r="S2711" s="6"/>
      <c r="T2711" s="6" t="s">
        <v>4372</v>
      </c>
      <c r="U2711">
        <f t="shared" si="42"/>
        <v>28</v>
      </c>
    </row>
    <row r="2712" spans="1:21" x14ac:dyDescent="0.2">
      <c r="A2712" s="6" t="s">
        <v>11104</v>
      </c>
      <c r="B2712" s="6" t="s">
        <v>11101</v>
      </c>
      <c r="C2712" s="6">
        <v>3548044</v>
      </c>
      <c r="D2712" s="6" t="s">
        <v>7608</v>
      </c>
      <c r="E2712" s="6" t="s">
        <v>11107</v>
      </c>
      <c r="F2712" s="6" t="s">
        <v>6402</v>
      </c>
      <c r="G2712" s="6">
        <v>2440</v>
      </c>
      <c r="H2712" s="6">
        <v>101047</v>
      </c>
      <c r="I2712" s="6">
        <v>0</v>
      </c>
      <c r="J2712" s="6">
        <v>0</v>
      </c>
      <c r="K2712" s="6">
        <v>0</v>
      </c>
      <c r="L2712" s="6"/>
      <c r="M2712" s="6">
        <v>2022</v>
      </c>
      <c r="N2712" s="6" t="s">
        <v>7745</v>
      </c>
      <c r="O2712" s="6">
        <v>99</v>
      </c>
      <c r="P2712" s="6"/>
      <c r="Q2712" s="6" t="s">
        <v>7733</v>
      </c>
      <c r="R2712" s="6" t="s">
        <v>7734</v>
      </c>
      <c r="S2712" s="6"/>
      <c r="T2712" s="6" t="s">
        <v>4373</v>
      </c>
      <c r="U2712">
        <f t="shared" si="42"/>
        <v>27</v>
      </c>
    </row>
    <row r="2713" spans="1:21" x14ac:dyDescent="0.2">
      <c r="A2713" s="6" t="s">
        <v>11104</v>
      </c>
      <c r="B2713" s="6" t="s">
        <v>11101</v>
      </c>
      <c r="C2713" s="6">
        <v>3548044</v>
      </c>
      <c r="D2713" s="6" t="s">
        <v>6591</v>
      </c>
      <c r="E2713" s="6" t="s">
        <v>11108</v>
      </c>
      <c r="F2713" s="6" t="s">
        <v>6402</v>
      </c>
      <c r="G2713" s="6">
        <v>842</v>
      </c>
      <c r="H2713" s="6">
        <v>101047</v>
      </c>
      <c r="I2713" s="6">
        <v>0</v>
      </c>
      <c r="J2713" s="6">
        <v>0</v>
      </c>
      <c r="K2713" s="6">
        <v>0</v>
      </c>
      <c r="L2713" s="6"/>
      <c r="M2713" s="6">
        <v>2022</v>
      </c>
      <c r="N2713" s="6" t="s">
        <v>7745</v>
      </c>
      <c r="O2713" s="6">
        <v>99</v>
      </c>
      <c r="P2713" s="6"/>
      <c r="Q2713" s="6" t="s">
        <v>7733</v>
      </c>
      <c r="R2713" s="6" t="s">
        <v>7734</v>
      </c>
      <c r="S2713" s="6"/>
      <c r="T2713" s="6" t="s">
        <v>4374</v>
      </c>
      <c r="U2713">
        <f t="shared" si="42"/>
        <v>26</v>
      </c>
    </row>
    <row r="2714" spans="1:21" x14ac:dyDescent="0.2">
      <c r="A2714" s="6" t="s">
        <v>11104</v>
      </c>
      <c r="B2714" s="6" t="s">
        <v>11101</v>
      </c>
      <c r="C2714" s="6">
        <v>3548044</v>
      </c>
      <c r="D2714" s="6" t="s">
        <v>7589</v>
      </c>
      <c r="E2714" s="6" t="s">
        <v>11109</v>
      </c>
      <c r="F2714" s="6" t="s">
        <v>6402</v>
      </c>
      <c r="G2714" s="6">
        <v>3615</v>
      </c>
      <c r="H2714" s="6">
        <v>101047</v>
      </c>
      <c r="I2714" s="6">
        <v>0</v>
      </c>
      <c r="J2714" s="6">
        <v>0</v>
      </c>
      <c r="K2714" s="6">
        <v>0</v>
      </c>
      <c r="L2714" s="6"/>
      <c r="M2714" s="6">
        <v>2022</v>
      </c>
      <c r="N2714" s="6" t="s">
        <v>7745</v>
      </c>
      <c r="O2714" s="6">
        <v>99</v>
      </c>
      <c r="P2714" s="6"/>
      <c r="Q2714" s="6" t="s">
        <v>7733</v>
      </c>
      <c r="R2714" s="6" t="s">
        <v>7734</v>
      </c>
      <c r="S2714" s="6"/>
      <c r="T2714" s="6" t="s">
        <v>4375</v>
      </c>
      <c r="U2714">
        <f t="shared" si="42"/>
        <v>25</v>
      </c>
    </row>
    <row r="2715" spans="1:21" x14ac:dyDescent="0.2">
      <c r="A2715" s="6" t="s">
        <v>11104</v>
      </c>
      <c r="B2715" s="6" t="s">
        <v>11101</v>
      </c>
      <c r="C2715" s="6">
        <v>3548044</v>
      </c>
      <c r="D2715" s="6" t="s">
        <v>7581</v>
      </c>
      <c r="E2715" s="6" t="s">
        <v>6915</v>
      </c>
      <c r="F2715" s="6" t="s">
        <v>6402</v>
      </c>
      <c r="G2715" s="6">
        <v>1490</v>
      </c>
      <c r="H2715" s="6">
        <v>101047</v>
      </c>
      <c r="I2715" s="6">
        <v>0</v>
      </c>
      <c r="J2715" s="6">
        <v>0</v>
      </c>
      <c r="K2715" s="6">
        <v>0</v>
      </c>
      <c r="L2715" s="6"/>
      <c r="M2715" s="6">
        <v>2022</v>
      </c>
      <c r="N2715" s="6" t="s">
        <v>7745</v>
      </c>
      <c r="O2715" s="6">
        <v>99</v>
      </c>
      <c r="P2715" s="6"/>
      <c r="Q2715" s="6" t="s">
        <v>7733</v>
      </c>
      <c r="R2715" s="6" t="s">
        <v>7734</v>
      </c>
      <c r="S2715" s="6"/>
      <c r="T2715" s="6" t="s">
        <v>4376</v>
      </c>
      <c r="U2715">
        <f t="shared" si="42"/>
        <v>24</v>
      </c>
    </row>
    <row r="2716" spans="1:21" x14ac:dyDescent="0.2">
      <c r="A2716" s="6" t="s">
        <v>11104</v>
      </c>
      <c r="B2716" s="6" t="s">
        <v>11101</v>
      </c>
      <c r="C2716" s="6">
        <v>3548044</v>
      </c>
      <c r="D2716" s="6" t="s">
        <v>7630</v>
      </c>
      <c r="E2716" s="6" t="s">
        <v>11110</v>
      </c>
      <c r="F2716" s="6" t="s">
        <v>6402</v>
      </c>
      <c r="G2716" s="6">
        <v>1924</v>
      </c>
      <c r="H2716" s="6">
        <v>101047</v>
      </c>
      <c r="I2716" s="6">
        <v>0</v>
      </c>
      <c r="J2716" s="6">
        <v>0</v>
      </c>
      <c r="K2716" s="6">
        <v>0</v>
      </c>
      <c r="L2716" s="6"/>
      <c r="M2716" s="6">
        <v>2022</v>
      </c>
      <c r="N2716" s="6" t="s">
        <v>7745</v>
      </c>
      <c r="O2716" s="6">
        <v>99</v>
      </c>
      <c r="P2716" s="6"/>
      <c r="Q2716" s="6" t="s">
        <v>7733</v>
      </c>
      <c r="R2716" s="6" t="s">
        <v>7734</v>
      </c>
      <c r="S2716" s="6"/>
      <c r="T2716" s="6" t="s">
        <v>4377</v>
      </c>
      <c r="U2716">
        <f t="shared" si="42"/>
        <v>23</v>
      </c>
    </row>
    <row r="2717" spans="1:21" x14ac:dyDescent="0.2">
      <c r="A2717" s="6" t="s">
        <v>11104</v>
      </c>
      <c r="B2717" s="6" t="s">
        <v>11101</v>
      </c>
      <c r="C2717" s="6">
        <v>3548044</v>
      </c>
      <c r="D2717" s="6" t="s">
        <v>6722</v>
      </c>
      <c r="E2717" s="6" t="s">
        <v>7417</v>
      </c>
      <c r="F2717" s="6" t="s">
        <v>6402</v>
      </c>
      <c r="G2717" s="6">
        <v>4553</v>
      </c>
      <c r="H2717" s="6">
        <v>101047</v>
      </c>
      <c r="I2717" s="6">
        <v>0</v>
      </c>
      <c r="J2717" s="6">
        <v>1</v>
      </c>
      <c r="K2717" s="6">
        <v>0</v>
      </c>
      <c r="L2717" s="6"/>
      <c r="M2717" s="6">
        <v>2022</v>
      </c>
      <c r="N2717" s="6" t="s">
        <v>7745</v>
      </c>
      <c r="O2717" s="6">
        <v>99</v>
      </c>
      <c r="P2717" s="6"/>
      <c r="Q2717" s="6" t="s">
        <v>7733</v>
      </c>
      <c r="R2717" s="6" t="s">
        <v>7734</v>
      </c>
      <c r="S2717" s="6"/>
      <c r="T2717" s="6" t="s">
        <v>4370</v>
      </c>
      <c r="U2717">
        <f t="shared" si="42"/>
        <v>22</v>
      </c>
    </row>
    <row r="2718" spans="1:21" x14ac:dyDescent="0.2">
      <c r="A2718" s="6" t="s">
        <v>11104</v>
      </c>
      <c r="B2718" s="6" t="s">
        <v>11101</v>
      </c>
      <c r="C2718" s="6">
        <v>3548044</v>
      </c>
      <c r="D2718" s="6" t="s">
        <v>6738</v>
      </c>
      <c r="E2718" s="6" t="s">
        <v>7246</v>
      </c>
      <c r="F2718" s="6" t="s">
        <v>6402</v>
      </c>
      <c r="G2718" s="6">
        <v>3670</v>
      </c>
      <c r="H2718" s="6">
        <v>101047</v>
      </c>
      <c r="I2718" s="6">
        <v>0</v>
      </c>
      <c r="J2718" s="6">
        <v>0</v>
      </c>
      <c r="K2718" s="6">
        <v>0</v>
      </c>
      <c r="L2718" s="6"/>
      <c r="M2718" s="6">
        <v>2022</v>
      </c>
      <c r="N2718" s="6" t="s">
        <v>7745</v>
      </c>
      <c r="O2718" s="6">
        <v>99</v>
      </c>
      <c r="P2718" s="6"/>
      <c r="Q2718" s="6" t="s">
        <v>7733</v>
      </c>
      <c r="R2718" s="6" t="s">
        <v>7734</v>
      </c>
      <c r="S2718" s="6"/>
      <c r="T2718" s="6" t="s">
        <v>4378</v>
      </c>
      <c r="U2718">
        <f t="shared" si="42"/>
        <v>21</v>
      </c>
    </row>
    <row r="2719" spans="1:21" x14ac:dyDescent="0.2">
      <c r="A2719" s="6" t="s">
        <v>11104</v>
      </c>
      <c r="B2719" s="6" t="s">
        <v>11101</v>
      </c>
      <c r="C2719" s="6">
        <v>3548044</v>
      </c>
      <c r="D2719" s="6" t="s">
        <v>7182</v>
      </c>
      <c r="E2719" s="6" t="s">
        <v>11111</v>
      </c>
      <c r="F2719" s="6" t="s">
        <v>6402</v>
      </c>
      <c r="G2719" s="6">
        <v>6324</v>
      </c>
      <c r="H2719" s="6">
        <v>101047</v>
      </c>
      <c r="I2719" s="6">
        <v>0</v>
      </c>
      <c r="J2719" s="6">
        <v>1</v>
      </c>
      <c r="K2719" s="6">
        <v>0</v>
      </c>
      <c r="L2719" s="6"/>
      <c r="M2719" s="6">
        <v>2022</v>
      </c>
      <c r="N2719" s="6" t="s">
        <v>7745</v>
      </c>
      <c r="O2719" s="6">
        <v>99</v>
      </c>
      <c r="P2719" s="6"/>
      <c r="Q2719" s="6" t="s">
        <v>7733</v>
      </c>
      <c r="R2719" s="6" t="s">
        <v>7734</v>
      </c>
      <c r="S2719" s="6"/>
      <c r="T2719" s="6" t="s">
        <v>4369</v>
      </c>
      <c r="U2719">
        <f t="shared" si="42"/>
        <v>20</v>
      </c>
    </row>
    <row r="2720" spans="1:21" x14ac:dyDescent="0.2">
      <c r="A2720" s="6" t="s">
        <v>11104</v>
      </c>
      <c r="B2720" s="6" t="s">
        <v>11101</v>
      </c>
      <c r="C2720" s="6">
        <v>3548044</v>
      </c>
      <c r="D2720" s="6" t="s">
        <v>7275</v>
      </c>
      <c r="E2720" s="6" t="s">
        <v>11112</v>
      </c>
      <c r="F2720" s="6" t="s">
        <v>6402</v>
      </c>
      <c r="G2720" s="6">
        <v>5462</v>
      </c>
      <c r="H2720" s="6">
        <v>101047</v>
      </c>
      <c r="I2720" s="6">
        <v>0</v>
      </c>
      <c r="J2720" s="6">
        <v>1</v>
      </c>
      <c r="K2720" s="6">
        <v>0</v>
      </c>
      <c r="L2720" s="6"/>
      <c r="M2720" s="6">
        <v>2022</v>
      </c>
      <c r="N2720" s="6" t="s">
        <v>7745</v>
      </c>
      <c r="O2720" s="6">
        <v>99</v>
      </c>
      <c r="P2720" s="6"/>
      <c r="Q2720" s="6" t="s">
        <v>7733</v>
      </c>
      <c r="R2720" s="6" t="s">
        <v>7734</v>
      </c>
      <c r="S2720" s="6"/>
      <c r="T2720" s="6" t="s">
        <v>4368</v>
      </c>
      <c r="U2720">
        <f t="shared" si="42"/>
        <v>19</v>
      </c>
    </row>
    <row r="2721" spans="1:21" x14ac:dyDescent="0.2">
      <c r="A2721" s="6" t="s">
        <v>11104</v>
      </c>
      <c r="B2721" s="6" t="s">
        <v>11101</v>
      </c>
      <c r="C2721" s="6">
        <v>3548044</v>
      </c>
      <c r="D2721" s="6" t="s">
        <v>6535</v>
      </c>
      <c r="E2721" s="6" t="s">
        <v>11113</v>
      </c>
      <c r="F2721" s="6" t="s">
        <v>6402</v>
      </c>
      <c r="G2721" s="6">
        <v>4176</v>
      </c>
      <c r="H2721" s="6">
        <v>101047</v>
      </c>
      <c r="I2721" s="6">
        <v>0</v>
      </c>
      <c r="J2721" s="6">
        <v>0</v>
      </c>
      <c r="K2721" s="6">
        <v>0</v>
      </c>
      <c r="L2721" s="6"/>
      <c r="M2721" s="6">
        <v>2022</v>
      </c>
      <c r="N2721" s="6" t="s">
        <v>7745</v>
      </c>
      <c r="O2721" s="6">
        <v>99</v>
      </c>
      <c r="P2721" s="6"/>
      <c r="Q2721" s="6" t="s">
        <v>7733</v>
      </c>
      <c r="R2721" s="6" t="s">
        <v>7734</v>
      </c>
      <c r="S2721" s="6"/>
      <c r="T2721" s="6" t="s">
        <v>4379</v>
      </c>
      <c r="U2721">
        <f t="shared" si="42"/>
        <v>18</v>
      </c>
    </row>
    <row r="2722" spans="1:21" x14ac:dyDescent="0.2">
      <c r="A2722" s="6" t="s">
        <v>11104</v>
      </c>
      <c r="B2722" s="6" t="s">
        <v>11101</v>
      </c>
      <c r="C2722" s="6">
        <v>3548044</v>
      </c>
      <c r="D2722" s="6" t="s">
        <v>6411</v>
      </c>
      <c r="E2722" s="6" t="s">
        <v>6526</v>
      </c>
      <c r="F2722" s="6" t="s">
        <v>6402</v>
      </c>
      <c r="G2722" s="6">
        <v>5789</v>
      </c>
      <c r="H2722" s="6">
        <v>101047</v>
      </c>
      <c r="I2722" s="6">
        <v>1</v>
      </c>
      <c r="J2722" s="6">
        <v>1</v>
      </c>
      <c r="K2722" s="6">
        <v>0</v>
      </c>
      <c r="L2722" s="6"/>
      <c r="M2722" s="6">
        <v>2022</v>
      </c>
      <c r="N2722" s="6" t="s">
        <v>7745</v>
      </c>
      <c r="O2722" s="6">
        <v>99</v>
      </c>
      <c r="P2722" s="6"/>
      <c r="Q2722" s="6" t="s">
        <v>7733</v>
      </c>
      <c r="R2722" s="6" t="s">
        <v>7734</v>
      </c>
      <c r="S2722" s="6"/>
      <c r="T2722" s="6" t="s">
        <v>4367</v>
      </c>
      <c r="U2722">
        <f t="shared" si="42"/>
        <v>17</v>
      </c>
    </row>
    <row r="2723" spans="1:21" x14ac:dyDescent="0.2">
      <c r="A2723" s="6" t="s">
        <v>11104</v>
      </c>
      <c r="B2723" s="6" t="s">
        <v>11101</v>
      </c>
      <c r="C2723" s="6">
        <v>3548044</v>
      </c>
      <c r="D2723" s="6" t="s">
        <v>6820</v>
      </c>
      <c r="E2723" s="6" t="s">
        <v>10953</v>
      </c>
      <c r="F2723" s="6" t="s">
        <v>6402</v>
      </c>
      <c r="G2723" s="6">
        <v>4815</v>
      </c>
      <c r="H2723" s="6">
        <v>101047</v>
      </c>
      <c r="I2723" s="6">
        <v>0</v>
      </c>
      <c r="J2723" s="6">
        <v>1</v>
      </c>
      <c r="K2723" s="6">
        <v>0</v>
      </c>
      <c r="L2723" s="6"/>
      <c r="M2723" s="6">
        <v>2022</v>
      </c>
      <c r="N2723" s="6" t="s">
        <v>7745</v>
      </c>
      <c r="O2723" s="6">
        <v>99</v>
      </c>
      <c r="P2723" s="6"/>
      <c r="Q2723" s="6" t="s">
        <v>7733</v>
      </c>
      <c r="R2723" s="6" t="s">
        <v>7734</v>
      </c>
      <c r="S2723" s="6"/>
      <c r="T2723" s="6" t="s">
        <v>4366</v>
      </c>
      <c r="U2723">
        <f t="shared" si="42"/>
        <v>16</v>
      </c>
    </row>
    <row r="2724" spans="1:21" x14ac:dyDescent="0.2">
      <c r="A2724" s="6" t="s">
        <v>11104</v>
      </c>
      <c r="B2724" s="6" t="s">
        <v>11101</v>
      </c>
      <c r="C2724" s="6">
        <v>3548044</v>
      </c>
      <c r="D2724" s="6" t="s">
        <v>7540</v>
      </c>
      <c r="E2724" s="6" t="s">
        <v>11114</v>
      </c>
      <c r="F2724" s="6" t="s">
        <v>6402</v>
      </c>
      <c r="G2724" s="6">
        <v>5863</v>
      </c>
      <c r="H2724" s="6">
        <v>101047</v>
      </c>
      <c r="I2724" s="6">
        <v>0</v>
      </c>
      <c r="J2724" s="6">
        <v>1</v>
      </c>
      <c r="K2724" s="6">
        <v>0</v>
      </c>
      <c r="L2724" s="6"/>
      <c r="M2724" s="6">
        <v>2022</v>
      </c>
      <c r="N2724" s="6" t="s">
        <v>7745</v>
      </c>
      <c r="O2724" s="6">
        <v>99</v>
      </c>
      <c r="P2724" s="6"/>
      <c r="Q2724" s="6" t="s">
        <v>7733</v>
      </c>
      <c r="R2724" s="6" t="s">
        <v>7734</v>
      </c>
      <c r="S2724" s="6"/>
      <c r="T2724" s="6" t="s">
        <v>4365</v>
      </c>
      <c r="U2724">
        <f t="shared" si="42"/>
        <v>15</v>
      </c>
    </row>
    <row r="2725" spans="1:21" x14ac:dyDescent="0.2">
      <c r="A2725" s="6" t="s">
        <v>11104</v>
      </c>
      <c r="B2725" s="6" t="s">
        <v>11101</v>
      </c>
      <c r="C2725" s="6">
        <v>3548044</v>
      </c>
      <c r="D2725" s="6" t="s">
        <v>6548</v>
      </c>
      <c r="E2725" s="6" t="s">
        <v>7099</v>
      </c>
      <c r="F2725" s="6" t="s">
        <v>6402</v>
      </c>
      <c r="G2725" s="6">
        <v>5792</v>
      </c>
      <c r="H2725" s="6">
        <v>101047</v>
      </c>
      <c r="I2725" s="6">
        <v>1</v>
      </c>
      <c r="J2725" s="6">
        <v>1</v>
      </c>
      <c r="K2725" s="6">
        <v>0</v>
      </c>
      <c r="L2725" s="6"/>
      <c r="M2725" s="6">
        <v>2022</v>
      </c>
      <c r="N2725" s="6" t="s">
        <v>7745</v>
      </c>
      <c r="O2725" s="6">
        <v>99</v>
      </c>
      <c r="P2725" s="6"/>
      <c r="Q2725" s="6" t="s">
        <v>7733</v>
      </c>
      <c r="R2725" s="6" t="s">
        <v>7734</v>
      </c>
      <c r="S2725" s="6"/>
      <c r="T2725" s="6" t="s">
        <v>4364</v>
      </c>
      <c r="U2725">
        <f t="shared" si="42"/>
        <v>14</v>
      </c>
    </row>
    <row r="2726" spans="1:21" x14ac:dyDescent="0.2">
      <c r="A2726" s="6" t="s">
        <v>11104</v>
      </c>
      <c r="B2726" s="6" t="s">
        <v>11101</v>
      </c>
      <c r="C2726" s="6">
        <v>3548044</v>
      </c>
      <c r="D2726" s="6" t="s">
        <v>6406</v>
      </c>
      <c r="E2726" s="6" t="s">
        <v>11115</v>
      </c>
      <c r="F2726" s="6" t="s">
        <v>6402</v>
      </c>
      <c r="G2726" s="6">
        <v>3923</v>
      </c>
      <c r="H2726" s="6">
        <v>101047</v>
      </c>
      <c r="I2726" s="6">
        <v>1</v>
      </c>
      <c r="J2726" s="6">
        <v>0</v>
      </c>
      <c r="K2726" s="6">
        <v>0</v>
      </c>
      <c r="L2726" s="6"/>
      <c r="M2726" s="6">
        <v>2022</v>
      </c>
      <c r="N2726" s="6" t="s">
        <v>7745</v>
      </c>
      <c r="O2726" s="6">
        <v>99</v>
      </c>
      <c r="P2726" s="6"/>
      <c r="Q2726" s="6" t="s">
        <v>7733</v>
      </c>
      <c r="R2726" s="6" t="s">
        <v>7734</v>
      </c>
      <c r="S2726" s="6"/>
      <c r="T2726" s="6" t="s">
        <v>4380</v>
      </c>
      <c r="U2726">
        <f t="shared" si="42"/>
        <v>13</v>
      </c>
    </row>
    <row r="2727" spans="1:21" x14ac:dyDescent="0.2">
      <c r="A2727" s="6" t="s">
        <v>11104</v>
      </c>
      <c r="B2727" s="6" t="s">
        <v>11101</v>
      </c>
      <c r="C2727" s="6">
        <v>3548044</v>
      </c>
      <c r="D2727" s="6" t="s">
        <v>9614</v>
      </c>
      <c r="E2727" s="6" t="s">
        <v>6420</v>
      </c>
      <c r="F2727" s="6" t="s">
        <v>6402</v>
      </c>
      <c r="G2727" s="6">
        <v>6251</v>
      </c>
      <c r="H2727" s="6">
        <v>101047</v>
      </c>
      <c r="I2727" s="6">
        <v>0</v>
      </c>
      <c r="J2727" s="6">
        <v>1</v>
      </c>
      <c r="K2727" s="6">
        <v>0</v>
      </c>
      <c r="L2727" s="6"/>
      <c r="M2727" s="6">
        <v>2022</v>
      </c>
      <c r="N2727" s="6" t="s">
        <v>7745</v>
      </c>
      <c r="O2727" s="6">
        <v>99</v>
      </c>
      <c r="P2727" s="6"/>
      <c r="Q2727" s="6" t="s">
        <v>7733</v>
      </c>
      <c r="R2727" s="6" t="s">
        <v>7734</v>
      </c>
      <c r="S2727" s="6"/>
      <c r="T2727" s="6" t="s">
        <v>4363</v>
      </c>
      <c r="U2727">
        <f t="shared" si="42"/>
        <v>12</v>
      </c>
    </row>
    <row r="2728" spans="1:21" x14ac:dyDescent="0.2">
      <c r="A2728" s="6" t="s">
        <v>11104</v>
      </c>
      <c r="B2728" s="6" t="s">
        <v>11101</v>
      </c>
      <c r="C2728" s="6">
        <v>3548044</v>
      </c>
      <c r="D2728" s="6" t="s">
        <v>6905</v>
      </c>
      <c r="E2728" s="6" t="s">
        <v>6723</v>
      </c>
      <c r="F2728" s="6" t="s">
        <v>6402</v>
      </c>
      <c r="G2728" s="6">
        <v>1961</v>
      </c>
      <c r="H2728" s="6">
        <v>101047</v>
      </c>
      <c r="I2728" s="6">
        <v>0</v>
      </c>
      <c r="J2728" s="6">
        <v>0</v>
      </c>
      <c r="K2728" s="6">
        <v>0</v>
      </c>
      <c r="L2728" s="6"/>
      <c r="M2728" s="6">
        <v>2022</v>
      </c>
      <c r="N2728" s="6" t="s">
        <v>7745</v>
      </c>
      <c r="O2728" s="6">
        <v>99</v>
      </c>
      <c r="P2728" s="6"/>
      <c r="Q2728" s="6" t="s">
        <v>7733</v>
      </c>
      <c r="R2728" s="6" t="s">
        <v>7734</v>
      </c>
      <c r="S2728" s="6"/>
      <c r="T2728" s="6" t="s">
        <v>4381</v>
      </c>
      <c r="U2728">
        <f t="shared" si="42"/>
        <v>11</v>
      </c>
    </row>
    <row r="2729" spans="1:21" x14ac:dyDescent="0.2">
      <c r="A2729" s="6" t="s">
        <v>11104</v>
      </c>
      <c r="B2729" s="6" t="s">
        <v>11101</v>
      </c>
      <c r="C2729" s="6">
        <v>3548044</v>
      </c>
      <c r="D2729" s="6" t="s">
        <v>6858</v>
      </c>
      <c r="E2729" s="6" t="s">
        <v>11116</v>
      </c>
      <c r="F2729" s="6" t="s">
        <v>6402</v>
      </c>
      <c r="G2729" s="6">
        <v>3011</v>
      </c>
      <c r="H2729" s="6">
        <v>101047</v>
      </c>
      <c r="I2729" s="6">
        <v>0</v>
      </c>
      <c r="J2729" s="6">
        <v>0</v>
      </c>
      <c r="K2729" s="6">
        <v>0</v>
      </c>
      <c r="L2729" s="6"/>
      <c r="M2729" s="6">
        <v>2022</v>
      </c>
      <c r="N2729" s="6" t="s">
        <v>7745</v>
      </c>
      <c r="O2729" s="6">
        <v>99</v>
      </c>
      <c r="P2729" s="6"/>
      <c r="Q2729" s="6" t="s">
        <v>7733</v>
      </c>
      <c r="R2729" s="6" t="s">
        <v>7734</v>
      </c>
      <c r="S2729" s="6"/>
      <c r="T2729" s="6" t="s">
        <v>4382</v>
      </c>
      <c r="U2729">
        <f t="shared" si="42"/>
        <v>10</v>
      </c>
    </row>
    <row r="2730" spans="1:21" x14ac:dyDescent="0.2">
      <c r="A2730" s="6" t="s">
        <v>11104</v>
      </c>
      <c r="B2730" s="6" t="s">
        <v>11101</v>
      </c>
      <c r="C2730" s="6">
        <v>3548044</v>
      </c>
      <c r="D2730" s="6" t="s">
        <v>6425</v>
      </c>
      <c r="E2730" s="6" t="s">
        <v>11117</v>
      </c>
      <c r="F2730" s="6" t="s">
        <v>6402</v>
      </c>
      <c r="G2730" s="6">
        <v>1280</v>
      </c>
      <c r="H2730" s="6">
        <v>101047</v>
      </c>
      <c r="I2730" s="6">
        <v>0</v>
      </c>
      <c r="J2730" s="6">
        <v>0</v>
      </c>
      <c r="K2730" s="6">
        <v>0</v>
      </c>
      <c r="L2730" s="6"/>
      <c r="M2730" s="6">
        <v>2022</v>
      </c>
      <c r="N2730" s="6" t="s">
        <v>7745</v>
      </c>
      <c r="O2730" s="6">
        <v>99</v>
      </c>
      <c r="P2730" s="6"/>
      <c r="Q2730" s="6" t="s">
        <v>7733</v>
      </c>
      <c r="R2730" s="6" t="s">
        <v>7734</v>
      </c>
      <c r="S2730" s="6"/>
      <c r="T2730" s="6" t="s">
        <v>4383</v>
      </c>
      <c r="U2730">
        <f t="shared" si="42"/>
        <v>9</v>
      </c>
    </row>
    <row r="2731" spans="1:21" x14ac:dyDescent="0.2">
      <c r="A2731" s="6" t="s">
        <v>11104</v>
      </c>
      <c r="B2731" s="6" t="s">
        <v>11101</v>
      </c>
      <c r="C2731" s="6">
        <v>3548044</v>
      </c>
      <c r="D2731" s="6" t="s">
        <v>11118</v>
      </c>
      <c r="E2731" s="6" t="s">
        <v>11119</v>
      </c>
      <c r="F2731" s="6" t="s">
        <v>6402</v>
      </c>
      <c r="G2731" s="6">
        <v>801</v>
      </c>
      <c r="H2731" s="6">
        <v>101047</v>
      </c>
      <c r="I2731" s="6">
        <v>0</v>
      </c>
      <c r="J2731" s="6">
        <v>0</v>
      </c>
      <c r="K2731" s="6">
        <v>0</v>
      </c>
      <c r="L2731" s="6"/>
      <c r="M2731" s="6">
        <v>2022</v>
      </c>
      <c r="N2731" s="6" t="s">
        <v>7745</v>
      </c>
      <c r="O2731" s="6">
        <v>99</v>
      </c>
      <c r="P2731" s="6"/>
      <c r="Q2731" s="6" t="s">
        <v>7733</v>
      </c>
      <c r="R2731" s="6" t="s">
        <v>7734</v>
      </c>
      <c r="S2731" s="6"/>
      <c r="T2731" s="6" t="s">
        <v>4384</v>
      </c>
      <c r="U2731">
        <f t="shared" si="42"/>
        <v>8</v>
      </c>
    </row>
    <row r="2732" spans="1:21" x14ac:dyDescent="0.2">
      <c r="A2732" s="6" t="s">
        <v>11104</v>
      </c>
      <c r="B2732" s="6" t="s">
        <v>11101</v>
      </c>
      <c r="C2732" s="6">
        <v>3548044</v>
      </c>
      <c r="D2732" s="6" t="s">
        <v>7023</v>
      </c>
      <c r="E2732" s="6" t="s">
        <v>11120</v>
      </c>
      <c r="F2732" s="6" t="s">
        <v>6402</v>
      </c>
      <c r="G2732" s="6">
        <v>4113</v>
      </c>
      <c r="H2732" s="6">
        <v>101047</v>
      </c>
      <c r="I2732" s="6">
        <v>0</v>
      </c>
      <c r="J2732" s="6">
        <v>0</v>
      </c>
      <c r="K2732" s="6">
        <v>0</v>
      </c>
      <c r="L2732" s="6"/>
      <c r="M2732" s="6">
        <v>2022</v>
      </c>
      <c r="N2732" s="6" t="s">
        <v>7745</v>
      </c>
      <c r="O2732" s="6">
        <v>99</v>
      </c>
      <c r="P2732" s="6"/>
      <c r="Q2732" s="6" t="s">
        <v>7733</v>
      </c>
      <c r="R2732" s="6" t="s">
        <v>7734</v>
      </c>
      <c r="S2732" s="6"/>
      <c r="T2732" s="6" t="s">
        <v>4385</v>
      </c>
      <c r="U2732">
        <f t="shared" si="42"/>
        <v>7</v>
      </c>
    </row>
    <row r="2733" spans="1:21" x14ac:dyDescent="0.2">
      <c r="A2733" s="6" t="s">
        <v>11104</v>
      </c>
      <c r="B2733" s="6" t="s">
        <v>11101</v>
      </c>
      <c r="C2733" s="6">
        <v>3548044</v>
      </c>
      <c r="D2733" s="6" t="s">
        <v>7446</v>
      </c>
      <c r="E2733" s="6" t="s">
        <v>11121</v>
      </c>
      <c r="F2733" s="6" t="s">
        <v>6402</v>
      </c>
      <c r="G2733" s="6">
        <v>2439</v>
      </c>
      <c r="H2733" s="6">
        <v>101047</v>
      </c>
      <c r="I2733" s="6">
        <v>0</v>
      </c>
      <c r="J2733" s="6">
        <v>0</v>
      </c>
      <c r="K2733" s="6">
        <v>0</v>
      </c>
      <c r="L2733" s="6"/>
      <c r="M2733" s="6">
        <v>2022</v>
      </c>
      <c r="N2733" s="6" t="s">
        <v>7745</v>
      </c>
      <c r="O2733" s="6">
        <v>99</v>
      </c>
      <c r="P2733" s="6"/>
      <c r="Q2733" s="6" t="s">
        <v>7733</v>
      </c>
      <c r="R2733" s="6" t="s">
        <v>7734</v>
      </c>
      <c r="S2733" s="6"/>
      <c r="T2733" s="6" t="s">
        <v>4386</v>
      </c>
      <c r="U2733">
        <f t="shared" si="42"/>
        <v>6</v>
      </c>
    </row>
    <row r="2734" spans="1:21" x14ac:dyDescent="0.2">
      <c r="A2734" s="6" t="s">
        <v>11104</v>
      </c>
      <c r="B2734" s="6" t="s">
        <v>11101</v>
      </c>
      <c r="C2734" s="6">
        <v>3548044</v>
      </c>
      <c r="D2734" s="6" t="s">
        <v>6766</v>
      </c>
      <c r="E2734" s="6" t="s">
        <v>11122</v>
      </c>
      <c r="F2734" s="6" t="s">
        <v>6402</v>
      </c>
      <c r="G2734" s="6">
        <v>3832</v>
      </c>
      <c r="H2734" s="6">
        <v>101047</v>
      </c>
      <c r="I2734" s="6">
        <v>1</v>
      </c>
      <c r="J2734" s="6">
        <v>0</v>
      </c>
      <c r="K2734" s="6">
        <v>0</v>
      </c>
      <c r="L2734" s="6"/>
      <c r="M2734" s="6">
        <v>2022</v>
      </c>
      <c r="N2734" s="6" t="s">
        <v>7745</v>
      </c>
      <c r="O2734" s="6">
        <v>99</v>
      </c>
      <c r="P2734" s="6"/>
      <c r="Q2734" s="6" t="s">
        <v>7733</v>
      </c>
      <c r="R2734" s="6" t="s">
        <v>7734</v>
      </c>
      <c r="S2734" s="6"/>
      <c r="T2734" s="6" t="s">
        <v>20142</v>
      </c>
      <c r="U2734">
        <f t="shared" si="42"/>
        <v>5</v>
      </c>
    </row>
    <row r="2735" spans="1:21" x14ac:dyDescent="0.2">
      <c r="A2735" s="6" t="s">
        <v>11104</v>
      </c>
      <c r="B2735" s="6" t="s">
        <v>11101</v>
      </c>
      <c r="C2735" s="6">
        <v>3548044</v>
      </c>
      <c r="D2735" s="6" t="s">
        <v>6809</v>
      </c>
      <c r="E2735" s="6" t="s">
        <v>11123</v>
      </c>
      <c r="F2735" s="6" t="s">
        <v>6402</v>
      </c>
      <c r="G2735" s="6">
        <v>3288</v>
      </c>
      <c r="H2735" s="6">
        <v>101047</v>
      </c>
      <c r="I2735" s="6">
        <v>1</v>
      </c>
      <c r="J2735" s="6">
        <v>0</v>
      </c>
      <c r="K2735" s="6">
        <v>0</v>
      </c>
      <c r="L2735" s="6"/>
      <c r="M2735" s="6">
        <v>2022</v>
      </c>
      <c r="N2735" s="6" t="s">
        <v>7745</v>
      </c>
      <c r="O2735" s="6">
        <v>99</v>
      </c>
      <c r="P2735" s="6"/>
      <c r="Q2735" s="6" t="s">
        <v>7733</v>
      </c>
      <c r="R2735" s="6" t="s">
        <v>7734</v>
      </c>
      <c r="S2735" s="6"/>
      <c r="T2735" s="6" t="s">
        <v>20143</v>
      </c>
      <c r="U2735">
        <f t="shared" si="42"/>
        <v>4</v>
      </c>
    </row>
    <row r="2736" spans="1:21" x14ac:dyDescent="0.2">
      <c r="A2736" s="6" t="s">
        <v>11104</v>
      </c>
      <c r="B2736" s="6" t="s">
        <v>11101</v>
      </c>
      <c r="C2736" s="6">
        <v>3548044</v>
      </c>
      <c r="D2736" s="6" t="s">
        <v>6934</v>
      </c>
      <c r="E2736" s="6" t="s">
        <v>11123</v>
      </c>
      <c r="F2736" s="6" t="s">
        <v>6402</v>
      </c>
      <c r="G2736" s="6">
        <v>4880</v>
      </c>
      <c r="H2736" s="6">
        <v>101047</v>
      </c>
      <c r="I2736" s="6">
        <v>1</v>
      </c>
      <c r="J2736" s="6">
        <v>1</v>
      </c>
      <c r="K2736" s="6">
        <v>0</v>
      </c>
      <c r="L2736" s="6"/>
      <c r="M2736" s="6">
        <v>2022</v>
      </c>
      <c r="N2736" s="6" t="s">
        <v>7745</v>
      </c>
      <c r="O2736" s="6">
        <v>99</v>
      </c>
      <c r="P2736" s="6"/>
      <c r="Q2736" s="6" t="s">
        <v>7733</v>
      </c>
      <c r="R2736" s="6" t="s">
        <v>7734</v>
      </c>
      <c r="S2736" s="6"/>
      <c r="T2736" s="6" t="s">
        <v>4362</v>
      </c>
      <c r="U2736">
        <f t="shared" si="42"/>
        <v>3</v>
      </c>
    </row>
    <row r="2737" spans="1:21" x14ac:dyDescent="0.2">
      <c r="A2737" s="6" t="s">
        <v>11104</v>
      </c>
      <c r="B2737" s="6" t="s">
        <v>11101</v>
      </c>
      <c r="C2737" s="6">
        <v>3548044</v>
      </c>
      <c r="D2737" s="6" t="s">
        <v>8175</v>
      </c>
      <c r="E2737" s="6" t="s">
        <v>11124</v>
      </c>
      <c r="F2737" s="6" t="s">
        <v>6402</v>
      </c>
      <c r="G2737" s="6">
        <v>1552</v>
      </c>
      <c r="H2737" s="6">
        <v>101047</v>
      </c>
      <c r="I2737" s="6">
        <v>0</v>
      </c>
      <c r="J2737" s="6">
        <v>0</v>
      </c>
      <c r="K2737" s="6">
        <v>0</v>
      </c>
      <c r="L2737" s="6"/>
      <c r="M2737" s="6">
        <v>2022</v>
      </c>
      <c r="N2737" s="6" t="s">
        <v>7745</v>
      </c>
      <c r="O2737" s="6">
        <v>99</v>
      </c>
      <c r="P2737" s="6"/>
      <c r="Q2737" s="6" t="s">
        <v>7733</v>
      </c>
      <c r="R2737" s="6" t="s">
        <v>7734</v>
      </c>
      <c r="S2737" s="6"/>
      <c r="T2737" s="6" t="s">
        <v>20144</v>
      </c>
      <c r="U2737">
        <f t="shared" si="42"/>
        <v>2</v>
      </c>
    </row>
    <row r="2738" spans="1:21" x14ac:dyDescent="0.2">
      <c r="A2738" s="6" t="s">
        <v>11104</v>
      </c>
      <c r="B2738" s="6" t="s">
        <v>11101</v>
      </c>
      <c r="C2738" s="6">
        <v>3548044</v>
      </c>
      <c r="D2738" s="6" t="s">
        <v>6622</v>
      </c>
      <c r="E2738" s="6" t="s">
        <v>6578</v>
      </c>
      <c r="F2738" s="6" t="s">
        <v>6402</v>
      </c>
      <c r="G2738" s="6">
        <v>1803</v>
      </c>
      <c r="H2738" s="6">
        <v>101047</v>
      </c>
      <c r="I2738" s="6">
        <v>0</v>
      </c>
      <c r="J2738" s="6">
        <v>0</v>
      </c>
      <c r="K2738" s="6">
        <v>0</v>
      </c>
      <c r="L2738" s="6"/>
      <c r="M2738" s="6">
        <v>2022</v>
      </c>
      <c r="N2738" s="6" t="s">
        <v>7745</v>
      </c>
      <c r="O2738" s="6">
        <v>99</v>
      </c>
      <c r="P2738" s="6"/>
      <c r="Q2738" s="6" t="s">
        <v>7733</v>
      </c>
      <c r="R2738" s="6" t="s">
        <v>7734</v>
      </c>
      <c r="S2738" s="6"/>
      <c r="T2738" s="6" t="s">
        <v>20145</v>
      </c>
      <c r="U2738">
        <f t="shared" si="42"/>
        <v>1</v>
      </c>
    </row>
    <row r="2739" spans="1:21" x14ac:dyDescent="0.2">
      <c r="A2739" s="6" t="s">
        <v>11125</v>
      </c>
      <c r="B2739" s="6" t="s">
        <v>11126</v>
      </c>
      <c r="C2739" s="6">
        <v>3515003</v>
      </c>
      <c r="D2739" s="6" t="s">
        <v>7246</v>
      </c>
      <c r="E2739" s="6" t="s">
        <v>11127</v>
      </c>
      <c r="F2739" s="6" t="s">
        <v>6402</v>
      </c>
      <c r="G2739" s="6">
        <v>71</v>
      </c>
      <c r="H2739" s="6">
        <v>1583</v>
      </c>
      <c r="I2739" s="6">
        <v>0</v>
      </c>
      <c r="J2739" s="6">
        <v>0</v>
      </c>
      <c r="K2739" s="6">
        <v>0</v>
      </c>
      <c r="L2739" s="6"/>
      <c r="M2739" s="6">
        <v>2022</v>
      </c>
      <c r="N2739" s="6" t="s">
        <v>7732</v>
      </c>
      <c r="O2739" s="6">
        <v>99</v>
      </c>
      <c r="P2739" s="6"/>
      <c r="Q2739" s="6" t="s">
        <v>7733</v>
      </c>
      <c r="R2739" s="6" t="s">
        <v>7734</v>
      </c>
      <c r="S2739" s="6"/>
      <c r="T2739" s="6" t="s">
        <v>496</v>
      </c>
      <c r="U2739">
        <f t="shared" si="42"/>
        <v>3</v>
      </c>
    </row>
    <row r="2740" spans="1:21" x14ac:dyDescent="0.2">
      <c r="A2740" s="6" t="s">
        <v>11125</v>
      </c>
      <c r="B2740" s="6" t="s">
        <v>11126</v>
      </c>
      <c r="C2740" s="6">
        <v>3515003</v>
      </c>
      <c r="D2740" s="6" t="s">
        <v>9151</v>
      </c>
      <c r="E2740" s="6" t="s">
        <v>11128</v>
      </c>
      <c r="F2740" s="6" t="s">
        <v>6402</v>
      </c>
      <c r="G2740" s="6">
        <v>699</v>
      </c>
      <c r="H2740" s="6">
        <v>1583</v>
      </c>
      <c r="I2740" s="6">
        <v>1</v>
      </c>
      <c r="J2740" s="6">
        <v>0</v>
      </c>
      <c r="K2740" s="6">
        <v>0</v>
      </c>
      <c r="L2740" s="6"/>
      <c r="M2740" s="6">
        <v>2022</v>
      </c>
      <c r="N2740" s="6" t="s">
        <v>7732</v>
      </c>
      <c r="O2740" s="6">
        <v>99</v>
      </c>
      <c r="P2740" s="6"/>
      <c r="Q2740" s="6" t="s">
        <v>7733</v>
      </c>
      <c r="R2740" s="6" t="s">
        <v>7734</v>
      </c>
      <c r="S2740" s="6"/>
      <c r="T2740" s="6" t="s">
        <v>497</v>
      </c>
      <c r="U2740">
        <f t="shared" si="42"/>
        <v>2</v>
      </c>
    </row>
    <row r="2741" spans="1:21" x14ac:dyDescent="0.2">
      <c r="A2741" s="6" t="s">
        <v>11125</v>
      </c>
      <c r="B2741" s="6" t="s">
        <v>11126</v>
      </c>
      <c r="C2741" s="6">
        <v>3515003</v>
      </c>
      <c r="D2741" s="6" t="s">
        <v>6696</v>
      </c>
      <c r="E2741" s="6" t="s">
        <v>11129</v>
      </c>
      <c r="F2741" s="6" t="s">
        <v>6402</v>
      </c>
      <c r="G2741" s="6">
        <v>813</v>
      </c>
      <c r="H2741" s="6">
        <v>1583</v>
      </c>
      <c r="I2741" s="6">
        <v>0</v>
      </c>
      <c r="J2741" s="6">
        <v>1</v>
      </c>
      <c r="K2741" s="6">
        <v>0</v>
      </c>
      <c r="L2741" s="6"/>
      <c r="M2741" s="6">
        <v>2022</v>
      </c>
      <c r="N2741" s="6" t="s">
        <v>7732</v>
      </c>
      <c r="O2741" s="6">
        <v>99</v>
      </c>
      <c r="P2741" s="6"/>
      <c r="Q2741" s="6" t="s">
        <v>7733</v>
      </c>
      <c r="R2741" s="6" t="s">
        <v>7734</v>
      </c>
      <c r="S2741" s="6"/>
      <c r="T2741" s="6" t="s">
        <v>495</v>
      </c>
      <c r="U2741">
        <f t="shared" si="42"/>
        <v>1</v>
      </c>
    </row>
    <row r="2742" spans="1:21" x14ac:dyDescent="0.2">
      <c r="A2742" s="6" t="s">
        <v>11130</v>
      </c>
      <c r="B2742" s="6" t="s">
        <v>11126</v>
      </c>
      <c r="C2742" s="6">
        <v>3515003</v>
      </c>
      <c r="D2742" s="6" t="s">
        <v>7891</v>
      </c>
      <c r="E2742" s="6" t="s">
        <v>11131</v>
      </c>
      <c r="F2742" s="6" t="s">
        <v>6402</v>
      </c>
      <c r="G2742" s="6">
        <v>0</v>
      </c>
      <c r="H2742" s="6"/>
      <c r="I2742" s="6">
        <v>1</v>
      </c>
      <c r="J2742" s="6">
        <v>1</v>
      </c>
      <c r="K2742" s="6">
        <v>1</v>
      </c>
      <c r="L2742" s="6"/>
      <c r="M2742" s="6">
        <v>2022</v>
      </c>
      <c r="N2742" s="6" t="s">
        <v>7770</v>
      </c>
      <c r="O2742" s="6">
        <v>99</v>
      </c>
      <c r="P2742" s="6"/>
      <c r="Q2742" s="6" t="s">
        <v>7733</v>
      </c>
      <c r="R2742" s="6" t="s">
        <v>7734</v>
      </c>
      <c r="S2742" s="6"/>
      <c r="T2742" s="6" t="s">
        <v>1620</v>
      </c>
      <c r="U2742">
        <f t="shared" si="42"/>
        <v>1</v>
      </c>
    </row>
    <row r="2743" spans="1:21" x14ac:dyDescent="0.2">
      <c r="A2743" s="6" t="s">
        <v>11132</v>
      </c>
      <c r="B2743" s="6" t="s">
        <v>11126</v>
      </c>
      <c r="C2743" s="6">
        <v>3515003</v>
      </c>
      <c r="D2743" s="6" t="s">
        <v>6622</v>
      </c>
      <c r="E2743" s="6" t="s">
        <v>11133</v>
      </c>
      <c r="F2743" s="6" t="s">
        <v>6402</v>
      </c>
      <c r="G2743" s="6">
        <v>554</v>
      </c>
      <c r="H2743" s="6">
        <v>4017</v>
      </c>
      <c r="I2743" s="6">
        <v>0</v>
      </c>
      <c r="J2743" s="6">
        <v>0</v>
      </c>
      <c r="K2743" s="6">
        <v>0</v>
      </c>
      <c r="L2743" s="6"/>
      <c r="M2743" s="6">
        <v>2022</v>
      </c>
      <c r="N2743" s="6" t="s">
        <v>7745</v>
      </c>
      <c r="O2743" s="6">
        <v>99</v>
      </c>
      <c r="P2743" s="6"/>
      <c r="Q2743" s="6" t="s">
        <v>7733</v>
      </c>
      <c r="R2743" s="6" t="s">
        <v>7734</v>
      </c>
      <c r="S2743" s="6"/>
      <c r="T2743" s="6" t="s">
        <v>1621</v>
      </c>
      <c r="U2743">
        <f t="shared" si="42"/>
        <v>4</v>
      </c>
    </row>
    <row r="2744" spans="1:21" x14ac:dyDescent="0.2">
      <c r="A2744" s="6" t="s">
        <v>11132</v>
      </c>
      <c r="B2744" s="6" t="s">
        <v>11126</v>
      </c>
      <c r="C2744" s="6">
        <v>3515003</v>
      </c>
      <c r="D2744" s="6" t="s">
        <v>6571</v>
      </c>
      <c r="E2744" s="6" t="s">
        <v>11134</v>
      </c>
      <c r="F2744" s="6" t="s">
        <v>6402</v>
      </c>
      <c r="G2744" s="6">
        <v>957</v>
      </c>
      <c r="H2744" s="6">
        <v>4017</v>
      </c>
      <c r="I2744" s="6">
        <v>0</v>
      </c>
      <c r="J2744" s="6">
        <v>1</v>
      </c>
      <c r="K2744" s="6">
        <v>0</v>
      </c>
      <c r="L2744" s="6"/>
      <c r="M2744" s="6">
        <v>2022</v>
      </c>
      <c r="N2744" s="6" t="s">
        <v>7745</v>
      </c>
      <c r="O2744" s="6">
        <v>99</v>
      </c>
      <c r="P2744" s="6"/>
      <c r="Q2744" s="6" t="s">
        <v>7733</v>
      </c>
      <c r="R2744" s="6" t="s">
        <v>7734</v>
      </c>
      <c r="S2744" s="6"/>
      <c r="T2744" s="6" t="s">
        <v>1619</v>
      </c>
      <c r="U2744">
        <f t="shared" si="42"/>
        <v>3</v>
      </c>
    </row>
    <row r="2745" spans="1:21" x14ac:dyDescent="0.2">
      <c r="A2745" s="6" t="s">
        <v>11132</v>
      </c>
      <c r="B2745" s="6" t="s">
        <v>11126</v>
      </c>
      <c r="C2745" s="6">
        <v>3515003</v>
      </c>
      <c r="D2745" s="6" t="s">
        <v>6761</v>
      </c>
      <c r="E2745" s="6" t="s">
        <v>7004</v>
      </c>
      <c r="F2745" s="6" t="s">
        <v>6402</v>
      </c>
      <c r="G2745" s="6">
        <v>1244</v>
      </c>
      <c r="H2745" s="6">
        <v>4017</v>
      </c>
      <c r="I2745" s="6">
        <v>1</v>
      </c>
      <c r="J2745" s="6">
        <v>1</v>
      </c>
      <c r="K2745" s="6">
        <v>0</v>
      </c>
      <c r="L2745" s="6"/>
      <c r="M2745" s="6">
        <v>2022</v>
      </c>
      <c r="N2745" s="6" t="s">
        <v>7745</v>
      </c>
      <c r="O2745" s="6">
        <v>99</v>
      </c>
      <c r="P2745" s="6"/>
      <c r="Q2745" s="6" t="s">
        <v>7733</v>
      </c>
      <c r="R2745" s="6" t="s">
        <v>7734</v>
      </c>
      <c r="S2745" s="6"/>
      <c r="T2745" s="6" t="s">
        <v>1618</v>
      </c>
      <c r="U2745">
        <f t="shared" si="42"/>
        <v>2</v>
      </c>
    </row>
    <row r="2746" spans="1:21" x14ac:dyDescent="0.2">
      <c r="A2746" s="6" t="s">
        <v>11132</v>
      </c>
      <c r="B2746" s="6" t="s">
        <v>11126</v>
      </c>
      <c r="C2746" s="6">
        <v>3515003</v>
      </c>
      <c r="D2746" s="6" t="s">
        <v>7109</v>
      </c>
      <c r="E2746" s="6" t="s">
        <v>11135</v>
      </c>
      <c r="F2746" s="6" t="s">
        <v>6402</v>
      </c>
      <c r="G2746" s="6">
        <v>1262</v>
      </c>
      <c r="H2746" s="6">
        <v>4017</v>
      </c>
      <c r="I2746" s="6">
        <v>1</v>
      </c>
      <c r="J2746" s="6">
        <v>1</v>
      </c>
      <c r="K2746" s="6">
        <v>0</v>
      </c>
      <c r="L2746" s="6"/>
      <c r="M2746" s="6">
        <v>2022</v>
      </c>
      <c r="N2746" s="6" t="s">
        <v>7745</v>
      </c>
      <c r="O2746" s="6">
        <v>99</v>
      </c>
      <c r="P2746" s="6"/>
      <c r="Q2746" s="6" t="s">
        <v>7733</v>
      </c>
      <c r="R2746" s="6" t="s">
        <v>7734</v>
      </c>
      <c r="S2746" s="6"/>
      <c r="T2746" s="6" t="s">
        <v>1617</v>
      </c>
      <c r="U2746">
        <f t="shared" si="42"/>
        <v>1</v>
      </c>
    </row>
    <row r="2747" spans="1:21" x14ac:dyDescent="0.2">
      <c r="A2747" s="6" t="s">
        <v>11136</v>
      </c>
      <c r="B2747" s="6" t="s">
        <v>11137</v>
      </c>
      <c r="C2747" s="6"/>
      <c r="D2747" s="6" t="s">
        <v>6722</v>
      </c>
      <c r="E2747" s="6" t="s">
        <v>7374</v>
      </c>
      <c r="F2747" s="6" t="s">
        <v>6402</v>
      </c>
      <c r="G2747" s="6">
        <v>51776</v>
      </c>
      <c r="H2747" s="6">
        <v>107882</v>
      </c>
      <c r="I2747" s="6">
        <v>1</v>
      </c>
      <c r="J2747" s="6">
        <v>1</v>
      </c>
      <c r="K2747" s="6">
        <v>0</v>
      </c>
      <c r="L2747" s="6"/>
      <c r="M2747" s="6">
        <v>2022</v>
      </c>
      <c r="N2747" s="6" t="s">
        <v>10099</v>
      </c>
      <c r="O2747" s="6">
        <v>99</v>
      </c>
      <c r="P2747" s="6"/>
      <c r="Q2747" s="6" t="s">
        <v>7733</v>
      </c>
      <c r="R2747" s="6" t="s">
        <v>7734</v>
      </c>
      <c r="S2747" s="6"/>
      <c r="T2747" s="6" t="s">
        <v>785</v>
      </c>
      <c r="U2747">
        <f t="shared" si="42"/>
        <v>3</v>
      </c>
    </row>
    <row r="2748" spans="1:21" x14ac:dyDescent="0.2">
      <c r="A2748" s="6" t="s">
        <v>11136</v>
      </c>
      <c r="B2748" s="6" t="s">
        <v>11137</v>
      </c>
      <c r="C2748" s="6"/>
      <c r="D2748" s="6" t="s">
        <v>6543</v>
      </c>
      <c r="E2748" s="6" t="s">
        <v>11138</v>
      </c>
      <c r="F2748" s="6" t="s">
        <v>6402</v>
      </c>
      <c r="G2748" s="6">
        <v>20276</v>
      </c>
      <c r="H2748" s="6">
        <v>107882</v>
      </c>
      <c r="I2748" s="6">
        <v>0</v>
      </c>
      <c r="J2748" s="6">
        <v>0</v>
      </c>
      <c r="K2748" s="6">
        <v>0</v>
      </c>
      <c r="L2748" s="6"/>
      <c r="M2748" s="6">
        <v>2022</v>
      </c>
      <c r="N2748" s="6" t="s">
        <v>10099</v>
      </c>
      <c r="O2748" s="6">
        <v>99</v>
      </c>
      <c r="P2748" s="6"/>
      <c r="Q2748" s="6" t="s">
        <v>7733</v>
      </c>
      <c r="R2748" s="6" t="s">
        <v>7734</v>
      </c>
      <c r="S2748" s="6"/>
      <c r="T2748" s="6" t="s">
        <v>786</v>
      </c>
      <c r="U2748">
        <f t="shared" si="42"/>
        <v>2</v>
      </c>
    </row>
    <row r="2749" spans="1:21" x14ac:dyDescent="0.2">
      <c r="A2749" s="6" t="s">
        <v>11136</v>
      </c>
      <c r="B2749" s="6" t="s">
        <v>11137</v>
      </c>
      <c r="C2749" s="6"/>
      <c r="D2749" s="6" t="s">
        <v>6537</v>
      </c>
      <c r="E2749" s="6" t="s">
        <v>11139</v>
      </c>
      <c r="F2749" s="6" t="s">
        <v>6402</v>
      </c>
      <c r="G2749" s="6">
        <v>35830</v>
      </c>
      <c r="H2749" s="6">
        <v>107882</v>
      </c>
      <c r="I2749" s="6">
        <v>0</v>
      </c>
      <c r="J2749" s="6">
        <v>0</v>
      </c>
      <c r="K2749" s="6">
        <v>0</v>
      </c>
      <c r="L2749" s="6"/>
      <c r="M2749" s="6">
        <v>2022</v>
      </c>
      <c r="N2749" s="6" t="s">
        <v>10099</v>
      </c>
      <c r="O2749" s="6">
        <v>99</v>
      </c>
      <c r="P2749" s="6"/>
      <c r="Q2749" s="6" t="s">
        <v>7733</v>
      </c>
      <c r="R2749" s="6" t="s">
        <v>7734</v>
      </c>
      <c r="S2749" s="6"/>
      <c r="T2749" s="6" t="s">
        <v>787</v>
      </c>
      <c r="U2749">
        <f t="shared" si="42"/>
        <v>1</v>
      </c>
    </row>
    <row r="2750" spans="1:21" x14ac:dyDescent="0.2">
      <c r="A2750" s="6" t="s">
        <v>11140</v>
      </c>
      <c r="B2750" s="6" t="s">
        <v>11141</v>
      </c>
      <c r="C2750" s="6">
        <v>3524001</v>
      </c>
      <c r="D2750" s="6" t="s">
        <v>6580</v>
      </c>
      <c r="E2750" s="6" t="s">
        <v>7245</v>
      </c>
      <c r="F2750" s="6" t="s">
        <v>6402</v>
      </c>
      <c r="G2750" s="6">
        <v>19949</v>
      </c>
      <c r="H2750" s="6">
        <v>40510</v>
      </c>
      <c r="I2750" s="6">
        <v>1</v>
      </c>
      <c r="J2750" s="6">
        <v>1</v>
      </c>
      <c r="K2750" s="6">
        <v>0</v>
      </c>
      <c r="L2750" s="6"/>
      <c r="M2750" s="6">
        <v>2022</v>
      </c>
      <c r="N2750" s="6" t="s">
        <v>7732</v>
      </c>
      <c r="O2750" s="6">
        <v>99</v>
      </c>
      <c r="P2750" s="6"/>
      <c r="Q2750" s="6" t="s">
        <v>7733</v>
      </c>
      <c r="R2750" s="6" t="s">
        <v>7734</v>
      </c>
      <c r="S2750" s="6"/>
      <c r="T2750" s="6" t="s">
        <v>1067</v>
      </c>
      <c r="U2750">
        <f t="shared" si="42"/>
        <v>3</v>
      </c>
    </row>
    <row r="2751" spans="1:21" x14ac:dyDescent="0.2">
      <c r="A2751" s="6" t="s">
        <v>11140</v>
      </c>
      <c r="B2751" s="6" t="s">
        <v>11141</v>
      </c>
      <c r="C2751" s="6">
        <v>3524001</v>
      </c>
      <c r="D2751" s="6" t="s">
        <v>7418</v>
      </c>
      <c r="E2751" s="6" t="s">
        <v>7024</v>
      </c>
      <c r="F2751" s="6" t="s">
        <v>6402</v>
      </c>
      <c r="G2751" s="6">
        <v>19063</v>
      </c>
      <c r="H2751" s="6">
        <v>40510</v>
      </c>
      <c r="I2751" s="6">
        <v>0</v>
      </c>
      <c r="J2751" s="6">
        <v>0</v>
      </c>
      <c r="K2751" s="6">
        <v>0</v>
      </c>
      <c r="L2751" s="6"/>
      <c r="M2751" s="6">
        <v>2022</v>
      </c>
      <c r="N2751" s="6" t="s">
        <v>7732</v>
      </c>
      <c r="O2751" s="6">
        <v>99</v>
      </c>
      <c r="P2751" s="6"/>
      <c r="Q2751" s="6" t="s">
        <v>7733</v>
      </c>
      <c r="R2751" s="6" t="s">
        <v>7734</v>
      </c>
      <c r="S2751" s="6"/>
      <c r="T2751" s="6" t="s">
        <v>1068</v>
      </c>
      <c r="U2751">
        <f t="shared" si="42"/>
        <v>2</v>
      </c>
    </row>
    <row r="2752" spans="1:21" x14ac:dyDescent="0.2">
      <c r="A2752" s="6" t="s">
        <v>11140</v>
      </c>
      <c r="B2752" s="6" t="s">
        <v>11141</v>
      </c>
      <c r="C2752" s="6">
        <v>3524001</v>
      </c>
      <c r="D2752" s="6" t="s">
        <v>7064</v>
      </c>
      <c r="E2752" s="6" t="s">
        <v>11142</v>
      </c>
      <c r="F2752" s="6" t="s">
        <v>6402</v>
      </c>
      <c r="G2752" s="6">
        <v>1498</v>
      </c>
      <c r="H2752" s="6">
        <v>40510</v>
      </c>
      <c r="I2752" s="6">
        <v>0</v>
      </c>
      <c r="J2752" s="6">
        <v>0</v>
      </c>
      <c r="K2752" s="6">
        <v>0</v>
      </c>
      <c r="L2752" s="6"/>
      <c r="M2752" s="6">
        <v>2022</v>
      </c>
      <c r="N2752" s="6" t="s">
        <v>7732</v>
      </c>
      <c r="O2752" s="6">
        <v>99</v>
      </c>
      <c r="P2752" s="6"/>
      <c r="Q2752" s="6" t="s">
        <v>7733</v>
      </c>
      <c r="R2752" s="6" t="s">
        <v>7734</v>
      </c>
      <c r="S2752" s="6"/>
      <c r="T2752" s="6" t="s">
        <v>1069</v>
      </c>
      <c r="U2752">
        <f t="shared" si="42"/>
        <v>1</v>
      </c>
    </row>
    <row r="2753" spans="1:21" x14ac:dyDescent="0.2">
      <c r="A2753" s="6" t="s">
        <v>11143</v>
      </c>
      <c r="B2753" s="6" t="s">
        <v>11141</v>
      </c>
      <c r="C2753" s="6">
        <v>3524001</v>
      </c>
      <c r="D2753" s="6" t="s">
        <v>6434</v>
      </c>
      <c r="E2753" s="6" t="s">
        <v>6522</v>
      </c>
      <c r="F2753" s="6" t="s">
        <v>6402</v>
      </c>
      <c r="G2753" s="6">
        <v>476</v>
      </c>
      <c r="H2753" s="6">
        <v>6525</v>
      </c>
      <c r="I2753" s="6">
        <v>0</v>
      </c>
      <c r="J2753" s="6">
        <v>0</v>
      </c>
      <c r="K2753" s="6">
        <v>0</v>
      </c>
      <c r="L2753" s="6"/>
      <c r="M2753" s="6">
        <v>2022</v>
      </c>
      <c r="N2753" s="6" t="s">
        <v>7745</v>
      </c>
      <c r="O2753" s="6">
        <v>1</v>
      </c>
      <c r="P2753" s="6"/>
      <c r="Q2753" s="6" t="s">
        <v>7733</v>
      </c>
      <c r="R2753" s="6" t="s">
        <v>7734</v>
      </c>
      <c r="S2753" s="6"/>
      <c r="T2753" s="6" t="s">
        <v>4553</v>
      </c>
      <c r="U2753">
        <f t="shared" si="42"/>
        <v>4</v>
      </c>
    </row>
    <row r="2754" spans="1:21" x14ac:dyDescent="0.2">
      <c r="A2754" s="6" t="s">
        <v>11143</v>
      </c>
      <c r="B2754" s="6" t="s">
        <v>11141</v>
      </c>
      <c r="C2754" s="6">
        <v>3524001</v>
      </c>
      <c r="D2754" s="6" t="s">
        <v>6698</v>
      </c>
      <c r="E2754" s="6" t="s">
        <v>11144</v>
      </c>
      <c r="F2754" s="6" t="s">
        <v>6402</v>
      </c>
      <c r="G2754" s="6">
        <v>3137</v>
      </c>
      <c r="H2754" s="6">
        <v>6525</v>
      </c>
      <c r="I2754" s="6">
        <v>0</v>
      </c>
      <c r="J2754" s="6">
        <v>1</v>
      </c>
      <c r="K2754" s="6">
        <v>0</v>
      </c>
      <c r="L2754" s="6"/>
      <c r="M2754" s="6">
        <v>2022</v>
      </c>
      <c r="N2754" s="6" t="s">
        <v>7745</v>
      </c>
      <c r="O2754" s="6">
        <v>1</v>
      </c>
      <c r="P2754" s="6"/>
      <c r="Q2754" s="6" t="s">
        <v>7733</v>
      </c>
      <c r="R2754" s="6" t="s">
        <v>7734</v>
      </c>
      <c r="S2754" s="6"/>
      <c r="T2754" s="6" t="s">
        <v>4552</v>
      </c>
      <c r="U2754">
        <f t="shared" si="42"/>
        <v>3</v>
      </c>
    </row>
    <row r="2755" spans="1:21" x14ac:dyDescent="0.2">
      <c r="A2755" s="6" t="s">
        <v>11143</v>
      </c>
      <c r="B2755" s="6" t="s">
        <v>11141</v>
      </c>
      <c r="C2755" s="6">
        <v>3524001</v>
      </c>
      <c r="D2755" s="6" t="s">
        <v>7144</v>
      </c>
      <c r="E2755" s="6" t="s">
        <v>7157</v>
      </c>
      <c r="F2755" s="6" t="s">
        <v>6402</v>
      </c>
      <c r="G2755" s="6">
        <v>2755</v>
      </c>
      <c r="H2755" s="6">
        <v>6525</v>
      </c>
      <c r="I2755" s="6">
        <v>1</v>
      </c>
      <c r="J2755" s="6">
        <v>0</v>
      </c>
      <c r="K2755" s="6">
        <v>0</v>
      </c>
      <c r="L2755" s="6"/>
      <c r="M2755" s="6">
        <v>2022</v>
      </c>
      <c r="N2755" s="6" t="s">
        <v>7745</v>
      </c>
      <c r="O2755" s="6">
        <v>1</v>
      </c>
      <c r="P2755" s="6"/>
      <c r="Q2755" s="6" t="s">
        <v>7733</v>
      </c>
      <c r="R2755" s="6" t="s">
        <v>7734</v>
      </c>
      <c r="S2755" s="6"/>
      <c r="T2755" s="6" t="s">
        <v>4554</v>
      </c>
      <c r="U2755">
        <f t="shared" ref="U2755:U2818" si="43">COUNTIF(A2755:A9055,A2755)</f>
        <v>2</v>
      </c>
    </row>
    <row r="2756" spans="1:21" x14ac:dyDescent="0.2">
      <c r="A2756" s="6" t="s">
        <v>11143</v>
      </c>
      <c r="B2756" s="6" t="s">
        <v>11141</v>
      </c>
      <c r="C2756" s="6">
        <v>3524001</v>
      </c>
      <c r="D2756" s="6" t="s">
        <v>7092</v>
      </c>
      <c r="E2756" s="6" t="s">
        <v>11145</v>
      </c>
      <c r="F2756" s="6" t="s">
        <v>6402</v>
      </c>
      <c r="G2756" s="6">
        <v>157</v>
      </c>
      <c r="H2756" s="6">
        <v>6525</v>
      </c>
      <c r="I2756" s="6">
        <v>0</v>
      </c>
      <c r="J2756" s="6">
        <v>0</v>
      </c>
      <c r="K2756" s="6">
        <v>0</v>
      </c>
      <c r="L2756" s="6"/>
      <c r="M2756" s="6">
        <v>2022</v>
      </c>
      <c r="N2756" s="6" t="s">
        <v>7745</v>
      </c>
      <c r="O2756" s="6">
        <v>1</v>
      </c>
      <c r="P2756" s="6"/>
      <c r="Q2756" s="6" t="s">
        <v>7733</v>
      </c>
      <c r="R2756" s="6" t="s">
        <v>7734</v>
      </c>
      <c r="S2756" s="6"/>
      <c r="T2756" s="6" t="s">
        <v>4555</v>
      </c>
      <c r="U2756">
        <f t="shared" si="43"/>
        <v>1</v>
      </c>
    </row>
    <row r="2757" spans="1:21" x14ac:dyDescent="0.2">
      <c r="A2757" s="6" t="s">
        <v>11146</v>
      </c>
      <c r="B2757" s="6" t="s">
        <v>11141</v>
      </c>
      <c r="C2757" s="6">
        <v>3524001</v>
      </c>
      <c r="D2757" s="6" t="s">
        <v>11147</v>
      </c>
      <c r="E2757" s="6" t="s">
        <v>11148</v>
      </c>
      <c r="F2757" s="6" t="s">
        <v>6402</v>
      </c>
      <c r="G2757" s="6">
        <v>1708</v>
      </c>
      <c r="H2757" s="6">
        <v>6606</v>
      </c>
      <c r="I2757" s="6">
        <v>0</v>
      </c>
      <c r="J2757" s="6">
        <v>0</v>
      </c>
      <c r="K2757" s="6">
        <v>0</v>
      </c>
      <c r="L2757" s="6"/>
      <c r="M2757" s="6">
        <v>2022</v>
      </c>
      <c r="N2757" s="6" t="s">
        <v>8591</v>
      </c>
      <c r="O2757" s="6">
        <v>1</v>
      </c>
      <c r="P2757" s="6"/>
      <c r="Q2757" s="6" t="s">
        <v>7733</v>
      </c>
      <c r="R2757" s="6" t="s">
        <v>7734</v>
      </c>
      <c r="S2757" s="6"/>
      <c r="T2757" s="6" t="s">
        <v>4556</v>
      </c>
      <c r="U2757">
        <f t="shared" si="43"/>
        <v>2</v>
      </c>
    </row>
    <row r="2758" spans="1:21" x14ac:dyDescent="0.2">
      <c r="A2758" s="6" t="s">
        <v>11146</v>
      </c>
      <c r="B2758" s="6" t="s">
        <v>11141</v>
      </c>
      <c r="C2758" s="6">
        <v>3524001</v>
      </c>
      <c r="D2758" s="6" t="s">
        <v>6448</v>
      </c>
      <c r="E2758" s="6" t="s">
        <v>11149</v>
      </c>
      <c r="F2758" s="6" t="s">
        <v>6402</v>
      </c>
      <c r="G2758" s="6">
        <v>4898</v>
      </c>
      <c r="H2758" s="6">
        <v>6606</v>
      </c>
      <c r="I2758" s="6">
        <v>1</v>
      </c>
      <c r="J2758" s="6">
        <v>1</v>
      </c>
      <c r="K2758" s="6">
        <v>0</v>
      </c>
      <c r="L2758" s="6"/>
      <c r="M2758" s="6">
        <v>2022</v>
      </c>
      <c r="N2758" s="6" t="s">
        <v>8591</v>
      </c>
      <c r="O2758" s="6">
        <v>1</v>
      </c>
      <c r="P2758" s="6"/>
      <c r="Q2758" s="6" t="s">
        <v>7733</v>
      </c>
      <c r="R2758" s="6" t="s">
        <v>7734</v>
      </c>
      <c r="S2758" s="6"/>
      <c r="T2758" s="6" t="s">
        <v>4551</v>
      </c>
      <c r="U2758">
        <f t="shared" si="43"/>
        <v>1</v>
      </c>
    </row>
    <row r="2759" spans="1:21" x14ac:dyDescent="0.2">
      <c r="A2759" s="6" t="s">
        <v>11150</v>
      </c>
      <c r="B2759" s="6" t="s">
        <v>11141</v>
      </c>
      <c r="C2759" s="6">
        <v>3524001</v>
      </c>
      <c r="D2759" s="6" t="s">
        <v>6807</v>
      </c>
      <c r="E2759" s="6" t="s">
        <v>11151</v>
      </c>
      <c r="F2759" s="6" t="s">
        <v>6402</v>
      </c>
      <c r="G2759" s="6">
        <v>0</v>
      </c>
      <c r="H2759" s="6"/>
      <c r="I2759" s="6">
        <v>1</v>
      </c>
      <c r="J2759" s="6">
        <v>1</v>
      </c>
      <c r="K2759" s="6">
        <v>1</v>
      </c>
      <c r="L2759" s="6"/>
      <c r="M2759" s="6">
        <v>2022</v>
      </c>
      <c r="N2759" s="6" t="s">
        <v>7745</v>
      </c>
      <c r="O2759" s="6">
        <v>2</v>
      </c>
      <c r="P2759" s="6"/>
      <c r="Q2759" s="6" t="s">
        <v>7733</v>
      </c>
      <c r="R2759" s="6" t="s">
        <v>7734</v>
      </c>
      <c r="S2759" s="6"/>
      <c r="T2759" s="6" t="s">
        <v>4549</v>
      </c>
      <c r="U2759">
        <f t="shared" si="43"/>
        <v>1</v>
      </c>
    </row>
    <row r="2760" spans="1:21" x14ac:dyDescent="0.2">
      <c r="A2760" s="6" t="s">
        <v>11152</v>
      </c>
      <c r="B2760" s="6" t="s">
        <v>11141</v>
      </c>
      <c r="C2760" s="6">
        <v>3524001</v>
      </c>
      <c r="D2760" s="6" t="s">
        <v>6914</v>
      </c>
      <c r="E2760" s="6" t="s">
        <v>11153</v>
      </c>
      <c r="F2760" s="6" t="s">
        <v>6402</v>
      </c>
      <c r="G2760" s="6">
        <v>0</v>
      </c>
      <c r="H2760" s="6"/>
      <c r="I2760" s="6">
        <v>1</v>
      </c>
      <c r="J2760" s="6">
        <v>1</v>
      </c>
      <c r="K2760" s="6">
        <v>1</v>
      </c>
      <c r="L2760" s="6"/>
      <c r="M2760" s="6">
        <v>2022</v>
      </c>
      <c r="N2760" s="6" t="s">
        <v>8591</v>
      </c>
      <c r="O2760" s="6">
        <v>2</v>
      </c>
      <c r="P2760" s="6"/>
      <c r="Q2760" s="6" t="s">
        <v>7733</v>
      </c>
      <c r="R2760" s="6" t="s">
        <v>7734</v>
      </c>
      <c r="S2760" s="6"/>
      <c r="T2760" s="6" t="s">
        <v>4548</v>
      </c>
      <c r="U2760">
        <f t="shared" si="43"/>
        <v>1</v>
      </c>
    </row>
    <row r="2761" spans="1:21" x14ac:dyDescent="0.2">
      <c r="A2761" s="6" t="s">
        <v>11154</v>
      </c>
      <c r="B2761" s="6" t="s">
        <v>11141</v>
      </c>
      <c r="C2761" s="6">
        <v>3524001</v>
      </c>
      <c r="D2761" s="6" t="s">
        <v>11155</v>
      </c>
      <c r="E2761" s="6" t="s">
        <v>6631</v>
      </c>
      <c r="F2761" s="6" t="s">
        <v>6402</v>
      </c>
      <c r="G2761" s="6">
        <v>898</v>
      </c>
      <c r="H2761" s="6">
        <v>5336</v>
      </c>
      <c r="I2761" s="6">
        <v>0</v>
      </c>
      <c r="J2761" s="6">
        <v>0</v>
      </c>
      <c r="K2761" s="6">
        <v>0</v>
      </c>
      <c r="L2761" s="6"/>
      <c r="M2761" s="6">
        <v>2022</v>
      </c>
      <c r="N2761" s="6" t="s">
        <v>7745</v>
      </c>
      <c r="O2761" s="6">
        <v>3</v>
      </c>
      <c r="P2761" s="6"/>
      <c r="Q2761" s="6" t="s">
        <v>7733</v>
      </c>
      <c r="R2761" s="6" t="s">
        <v>7734</v>
      </c>
      <c r="S2761" s="6"/>
      <c r="T2761" s="6" t="s">
        <v>4557</v>
      </c>
      <c r="U2761">
        <f t="shared" si="43"/>
        <v>2</v>
      </c>
    </row>
    <row r="2762" spans="1:21" x14ac:dyDescent="0.2">
      <c r="A2762" s="6" t="s">
        <v>11154</v>
      </c>
      <c r="B2762" s="6" t="s">
        <v>11141</v>
      </c>
      <c r="C2762" s="6">
        <v>3524001</v>
      </c>
      <c r="D2762" s="6" t="s">
        <v>6406</v>
      </c>
      <c r="E2762" s="6" t="s">
        <v>11156</v>
      </c>
      <c r="F2762" s="6" t="s">
        <v>6402</v>
      </c>
      <c r="G2762" s="6">
        <v>4438</v>
      </c>
      <c r="H2762" s="6">
        <v>5336</v>
      </c>
      <c r="I2762" s="6">
        <v>0</v>
      </c>
      <c r="J2762" s="6">
        <v>1</v>
      </c>
      <c r="K2762" s="6">
        <v>0</v>
      </c>
      <c r="L2762" s="6"/>
      <c r="M2762" s="6">
        <v>2022</v>
      </c>
      <c r="N2762" s="6" t="s">
        <v>7745</v>
      </c>
      <c r="O2762" s="6">
        <v>3</v>
      </c>
      <c r="P2762" s="6"/>
      <c r="Q2762" s="6" t="s">
        <v>7733</v>
      </c>
      <c r="R2762" s="6" t="s">
        <v>7734</v>
      </c>
      <c r="S2762" s="6"/>
      <c r="T2762" s="6" t="s">
        <v>4546</v>
      </c>
      <c r="U2762">
        <f t="shared" si="43"/>
        <v>1</v>
      </c>
    </row>
    <row r="2763" spans="1:21" x14ac:dyDescent="0.2">
      <c r="A2763" s="6" t="s">
        <v>11157</v>
      </c>
      <c r="B2763" s="6" t="s">
        <v>11141</v>
      </c>
      <c r="C2763" s="6">
        <v>3524001</v>
      </c>
      <c r="D2763" s="6" t="s">
        <v>6455</v>
      </c>
      <c r="E2763" s="6" t="s">
        <v>11158</v>
      </c>
      <c r="F2763" s="6" t="s">
        <v>6402</v>
      </c>
      <c r="G2763" s="6">
        <v>0</v>
      </c>
      <c r="H2763" s="6"/>
      <c r="I2763" s="6">
        <v>0</v>
      </c>
      <c r="J2763" s="6">
        <v>1</v>
      </c>
      <c r="K2763" s="6">
        <v>1</v>
      </c>
      <c r="L2763" s="6"/>
      <c r="M2763" s="6">
        <v>2022</v>
      </c>
      <c r="N2763" s="6" t="s">
        <v>8591</v>
      </c>
      <c r="O2763" s="6">
        <v>3</v>
      </c>
      <c r="P2763" s="6"/>
      <c r="Q2763" s="6" t="s">
        <v>7733</v>
      </c>
      <c r="R2763" s="6" t="s">
        <v>7734</v>
      </c>
      <c r="S2763" s="6"/>
      <c r="T2763" s="6" t="s">
        <v>4545</v>
      </c>
      <c r="U2763">
        <f t="shared" si="43"/>
        <v>1</v>
      </c>
    </row>
    <row r="2764" spans="1:21" x14ac:dyDescent="0.2">
      <c r="A2764" s="6" t="s">
        <v>11159</v>
      </c>
      <c r="B2764" s="6" t="s">
        <v>11141</v>
      </c>
      <c r="C2764" s="6">
        <v>3524001</v>
      </c>
      <c r="D2764" s="6" t="s">
        <v>6430</v>
      </c>
      <c r="E2764" s="6" t="s">
        <v>6617</v>
      </c>
      <c r="F2764" s="6" t="s">
        <v>6402</v>
      </c>
      <c r="G2764" s="6">
        <v>1398</v>
      </c>
      <c r="H2764" s="6">
        <v>6863</v>
      </c>
      <c r="I2764" s="6">
        <v>0</v>
      </c>
      <c r="J2764" s="6">
        <v>0</v>
      </c>
      <c r="K2764" s="6">
        <v>0</v>
      </c>
      <c r="L2764" s="6"/>
      <c r="M2764" s="6">
        <v>2022</v>
      </c>
      <c r="N2764" s="6" t="s">
        <v>7745</v>
      </c>
      <c r="O2764" s="6">
        <v>4</v>
      </c>
      <c r="P2764" s="6"/>
      <c r="Q2764" s="6" t="s">
        <v>7733</v>
      </c>
      <c r="R2764" s="6" t="s">
        <v>7734</v>
      </c>
      <c r="S2764" s="6"/>
      <c r="T2764" s="6" t="s">
        <v>4558</v>
      </c>
      <c r="U2764">
        <f t="shared" si="43"/>
        <v>2</v>
      </c>
    </row>
    <row r="2765" spans="1:21" x14ac:dyDescent="0.2">
      <c r="A2765" s="6" t="s">
        <v>11159</v>
      </c>
      <c r="B2765" s="6" t="s">
        <v>11141</v>
      </c>
      <c r="C2765" s="6">
        <v>3524001</v>
      </c>
      <c r="D2765" s="6" t="s">
        <v>6738</v>
      </c>
      <c r="E2765" s="6" t="s">
        <v>11160</v>
      </c>
      <c r="F2765" s="6" t="s">
        <v>6402</v>
      </c>
      <c r="G2765" s="6">
        <v>5465</v>
      </c>
      <c r="H2765" s="6">
        <v>6863</v>
      </c>
      <c r="I2765" s="6">
        <v>1</v>
      </c>
      <c r="J2765" s="6">
        <v>1</v>
      </c>
      <c r="K2765" s="6">
        <v>0</v>
      </c>
      <c r="L2765" s="6"/>
      <c r="M2765" s="6">
        <v>2022</v>
      </c>
      <c r="N2765" s="6" t="s">
        <v>7745</v>
      </c>
      <c r="O2765" s="6">
        <v>4</v>
      </c>
      <c r="P2765" s="6"/>
      <c r="Q2765" s="6" t="s">
        <v>7733</v>
      </c>
      <c r="R2765" s="6" t="s">
        <v>7734</v>
      </c>
      <c r="S2765" s="6"/>
      <c r="T2765" s="6" t="s">
        <v>4543</v>
      </c>
      <c r="U2765">
        <f t="shared" si="43"/>
        <v>1</v>
      </c>
    </row>
    <row r="2766" spans="1:21" x14ac:dyDescent="0.2">
      <c r="A2766" s="6" t="s">
        <v>11161</v>
      </c>
      <c r="B2766" s="6" t="s">
        <v>11141</v>
      </c>
      <c r="C2766" s="6">
        <v>3524001</v>
      </c>
      <c r="D2766" s="6" t="s">
        <v>6771</v>
      </c>
      <c r="E2766" s="6" t="s">
        <v>11162</v>
      </c>
      <c r="F2766" s="6" t="s">
        <v>6402</v>
      </c>
      <c r="G2766" s="6">
        <v>5806</v>
      </c>
      <c r="H2766" s="6">
        <v>6856</v>
      </c>
      <c r="I2766" s="6">
        <v>1</v>
      </c>
      <c r="J2766" s="6">
        <v>1</v>
      </c>
      <c r="K2766" s="6">
        <v>0</v>
      </c>
      <c r="L2766" s="6"/>
      <c r="M2766" s="6">
        <v>2022</v>
      </c>
      <c r="N2766" s="6" t="s">
        <v>8591</v>
      </c>
      <c r="O2766" s="6">
        <v>4</v>
      </c>
      <c r="P2766" s="6"/>
      <c r="Q2766" s="6" t="s">
        <v>7733</v>
      </c>
      <c r="R2766" s="6" t="s">
        <v>7734</v>
      </c>
      <c r="S2766" s="6"/>
      <c r="T2766" s="6" t="s">
        <v>4542</v>
      </c>
      <c r="U2766">
        <f t="shared" si="43"/>
        <v>2</v>
      </c>
    </row>
    <row r="2767" spans="1:21" x14ac:dyDescent="0.2">
      <c r="A2767" s="6" t="s">
        <v>11161</v>
      </c>
      <c r="B2767" s="6" t="s">
        <v>11141</v>
      </c>
      <c r="C2767" s="6">
        <v>3524001</v>
      </c>
      <c r="D2767" s="6" t="s">
        <v>6623</v>
      </c>
      <c r="E2767" s="6" t="s">
        <v>11163</v>
      </c>
      <c r="F2767" s="6" t="s">
        <v>6402</v>
      </c>
      <c r="G2767" s="6">
        <v>1050</v>
      </c>
      <c r="H2767" s="6">
        <v>6856</v>
      </c>
      <c r="I2767" s="6">
        <v>0</v>
      </c>
      <c r="J2767" s="6">
        <v>0</v>
      </c>
      <c r="K2767" s="6">
        <v>0</v>
      </c>
      <c r="L2767" s="6"/>
      <c r="M2767" s="6">
        <v>2022</v>
      </c>
      <c r="N2767" s="6" t="s">
        <v>8591</v>
      </c>
      <c r="O2767" s="6">
        <v>4</v>
      </c>
      <c r="P2767" s="6"/>
      <c r="Q2767" s="6" t="s">
        <v>7733</v>
      </c>
      <c r="R2767" s="6" t="s">
        <v>7734</v>
      </c>
      <c r="S2767" s="6"/>
      <c r="T2767" s="6" t="s">
        <v>4559</v>
      </c>
      <c r="U2767">
        <f t="shared" si="43"/>
        <v>1</v>
      </c>
    </row>
    <row r="2768" spans="1:21" x14ac:dyDescent="0.2">
      <c r="A2768" s="6" t="s">
        <v>11164</v>
      </c>
      <c r="B2768" s="6" t="s">
        <v>11141</v>
      </c>
      <c r="C2768" s="6">
        <v>3524001</v>
      </c>
      <c r="D2768" s="6" t="s">
        <v>7633</v>
      </c>
      <c r="E2768" s="6" t="s">
        <v>6589</v>
      </c>
      <c r="F2768" s="6" t="s">
        <v>6402</v>
      </c>
      <c r="G2768" s="6">
        <v>2769</v>
      </c>
      <c r="H2768" s="6">
        <v>6058</v>
      </c>
      <c r="I2768" s="6">
        <v>1</v>
      </c>
      <c r="J2768" s="6">
        <v>1</v>
      </c>
      <c r="K2768" s="6">
        <v>0</v>
      </c>
      <c r="L2768" s="6"/>
      <c r="M2768" s="6">
        <v>2022</v>
      </c>
      <c r="N2768" s="6" t="s">
        <v>7745</v>
      </c>
      <c r="O2768" s="6">
        <v>5</v>
      </c>
      <c r="P2768" s="6"/>
      <c r="Q2768" s="6" t="s">
        <v>7733</v>
      </c>
      <c r="R2768" s="6" t="s">
        <v>7734</v>
      </c>
      <c r="S2768" s="6"/>
      <c r="T2768" s="6" t="s">
        <v>4541</v>
      </c>
      <c r="U2768">
        <f t="shared" si="43"/>
        <v>4</v>
      </c>
    </row>
    <row r="2769" spans="1:21" x14ac:dyDescent="0.2">
      <c r="A2769" s="6" t="s">
        <v>11164</v>
      </c>
      <c r="B2769" s="6" t="s">
        <v>11141</v>
      </c>
      <c r="C2769" s="6">
        <v>3524001</v>
      </c>
      <c r="D2769" s="6" t="s">
        <v>6786</v>
      </c>
      <c r="E2769" s="6" t="s">
        <v>8748</v>
      </c>
      <c r="F2769" s="6" t="s">
        <v>6402</v>
      </c>
      <c r="G2769" s="6">
        <v>970</v>
      </c>
      <c r="H2769" s="6">
        <v>6058</v>
      </c>
      <c r="I2769" s="6">
        <v>0</v>
      </c>
      <c r="J2769" s="6">
        <v>0</v>
      </c>
      <c r="K2769" s="6">
        <v>0</v>
      </c>
      <c r="L2769" s="6"/>
      <c r="M2769" s="6">
        <v>2022</v>
      </c>
      <c r="N2769" s="6" t="s">
        <v>7745</v>
      </c>
      <c r="O2769" s="6">
        <v>5</v>
      </c>
      <c r="P2769" s="6"/>
      <c r="Q2769" s="6" t="s">
        <v>7733</v>
      </c>
      <c r="R2769" s="6" t="s">
        <v>7734</v>
      </c>
      <c r="S2769" s="6"/>
      <c r="T2769" s="6" t="s">
        <v>4560</v>
      </c>
      <c r="U2769">
        <f t="shared" si="43"/>
        <v>3</v>
      </c>
    </row>
    <row r="2770" spans="1:21" x14ac:dyDescent="0.2">
      <c r="A2770" s="6" t="s">
        <v>11164</v>
      </c>
      <c r="B2770" s="6" t="s">
        <v>11141</v>
      </c>
      <c r="C2770" s="6">
        <v>3524001</v>
      </c>
      <c r="D2770" s="6" t="s">
        <v>6622</v>
      </c>
      <c r="E2770" s="6" t="s">
        <v>6803</v>
      </c>
      <c r="F2770" s="6" t="s">
        <v>6402</v>
      </c>
      <c r="G2770" s="6">
        <v>1951</v>
      </c>
      <c r="H2770" s="6">
        <v>6058</v>
      </c>
      <c r="I2770" s="6">
        <v>0</v>
      </c>
      <c r="J2770" s="6">
        <v>0</v>
      </c>
      <c r="K2770" s="6">
        <v>0</v>
      </c>
      <c r="L2770" s="6"/>
      <c r="M2770" s="6">
        <v>2022</v>
      </c>
      <c r="N2770" s="6" t="s">
        <v>7745</v>
      </c>
      <c r="O2770" s="6">
        <v>5</v>
      </c>
      <c r="P2770" s="6"/>
      <c r="Q2770" s="6" t="s">
        <v>7733</v>
      </c>
      <c r="R2770" s="6" t="s">
        <v>7734</v>
      </c>
      <c r="S2770" s="6"/>
      <c r="T2770" s="6" t="s">
        <v>4561</v>
      </c>
      <c r="U2770">
        <f t="shared" si="43"/>
        <v>2</v>
      </c>
    </row>
    <row r="2771" spans="1:21" x14ac:dyDescent="0.2">
      <c r="A2771" s="6" t="s">
        <v>11164</v>
      </c>
      <c r="B2771" s="6" t="s">
        <v>11141</v>
      </c>
      <c r="C2771" s="6">
        <v>3524001</v>
      </c>
      <c r="D2771" s="6" t="s">
        <v>7648</v>
      </c>
      <c r="E2771" s="6" t="s">
        <v>11165</v>
      </c>
      <c r="F2771" s="6" t="s">
        <v>6402</v>
      </c>
      <c r="G2771" s="6">
        <v>368</v>
      </c>
      <c r="H2771" s="6">
        <v>6058</v>
      </c>
      <c r="I2771" s="6">
        <v>0</v>
      </c>
      <c r="J2771" s="6">
        <v>0</v>
      </c>
      <c r="K2771" s="6">
        <v>0</v>
      </c>
      <c r="L2771" s="6"/>
      <c r="M2771" s="6">
        <v>2022</v>
      </c>
      <c r="N2771" s="6" t="s">
        <v>7745</v>
      </c>
      <c r="O2771" s="6">
        <v>5</v>
      </c>
      <c r="P2771" s="6"/>
      <c r="Q2771" s="6" t="s">
        <v>7733</v>
      </c>
      <c r="R2771" s="6" t="s">
        <v>7734</v>
      </c>
      <c r="S2771" s="6"/>
      <c r="T2771" s="6" t="s">
        <v>4562</v>
      </c>
      <c r="U2771">
        <f t="shared" si="43"/>
        <v>1</v>
      </c>
    </row>
    <row r="2772" spans="1:21" x14ac:dyDescent="0.2">
      <c r="A2772" s="6" t="s">
        <v>11166</v>
      </c>
      <c r="B2772" s="6" t="s">
        <v>11141</v>
      </c>
      <c r="C2772" s="6">
        <v>3524001</v>
      </c>
      <c r="D2772" s="6" t="s">
        <v>6653</v>
      </c>
      <c r="E2772" s="6" t="s">
        <v>10708</v>
      </c>
      <c r="F2772" s="6" t="s">
        <v>6402</v>
      </c>
      <c r="G2772" s="6">
        <v>1592</v>
      </c>
      <c r="H2772" s="6">
        <v>6121</v>
      </c>
      <c r="I2772" s="6">
        <v>0</v>
      </c>
      <c r="J2772" s="6">
        <v>0</v>
      </c>
      <c r="K2772" s="6">
        <v>0</v>
      </c>
      <c r="L2772" s="6"/>
      <c r="M2772" s="6">
        <v>2022</v>
      </c>
      <c r="N2772" s="6" t="s">
        <v>8591</v>
      </c>
      <c r="O2772" s="6">
        <v>5</v>
      </c>
      <c r="P2772" s="6"/>
      <c r="Q2772" s="6" t="s">
        <v>7733</v>
      </c>
      <c r="R2772" s="6" t="s">
        <v>7734</v>
      </c>
      <c r="S2772" s="6"/>
      <c r="T2772" s="6" t="s">
        <v>4563</v>
      </c>
      <c r="U2772">
        <f t="shared" si="43"/>
        <v>2</v>
      </c>
    </row>
    <row r="2773" spans="1:21" x14ac:dyDescent="0.2">
      <c r="A2773" s="6" t="s">
        <v>11166</v>
      </c>
      <c r="B2773" s="6" t="s">
        <v>11141</v>
      </c>
      <c r="C2773" s="6">
        <v>3524001</v>
      </c>
      <c r="D2773" s="6" t="s">
        <v>6550</v>
      </c>
      <c r="E2773" s="6" t="s">
        <v>11167</v>
      </c>
      <c r="F2773" s="6" t="s">
        <v>6402</v>
      </c>
      <c r="G2773" s="6">
        <v>4529</v>
      </c>
      <c r="H2773" s="6">
        <v>6121</v>
      </c>
      <c r="I2773" s="6">
        <v>1</v>
      </c>
      <c r="J2773" s="6">
        <v>1</v>
      </c>
      <c r="K2773" s="6">
        <v>0</v>
      </c>
      <c r="L2773" s="6"/>
      <c r="M2773" s="6">
        <v>2022</v>
      </c>
      <c r="N2773" s="6" t="s">
        <v>8591</v>
      </c>
      <c r="O2773" s="6">
        <v>5</v>
      </c>
      <c r="P2773" s="6"/>
      <c r="Q2773" s="6" t="s">
        <v>7733</v>
      </c>
      <c r="R2773" s="6" t="s">
        <v>7734</v>
      </c>
      <c r="S2773" s="6"/>
      <c r="T2773" s="6" t="s">
        <v>4540</v>
      </c>
      <c r="U2773">
        <f t="shared" si="43"/>
        <v>1</v>
      </c>
    </row>
    <row r="2774" spans="1:21" x14ac:dyDescent="0.2">
      <c r="A2774" s="6" t="s">
        <v>11168</v>
      </c>
      <c r="B2774" s="6" t="s">
        <v>11141</v>
      </c>
      <c r="C2774" s="6">
        <v>3524001</v>
      </c>
      <c r="D2774" s="6" t="s">
        <v>11169</v>
      </c>
      <c r="E2774" s="6" t="s">
        <v>11170</v>
      </c>
      <c r="F2774" s="6" t="s">
        <v>6402</v>
      </c>
      <c r="G2774" s="6">
        <v>739</v>
      </c>
      <c r="H2774" s="6">
        <v>4977</v>
      </c>
      <c r="I2774" s="6">
        <v>0</v>
      </c>
      <c r="J2774" s="6">
        <v>0</v>
      </c>
      <c r="K2774" s="6">
        <v>0</v>
      </c>
      <c r="L2774" s="6"/>
      <c r="M2774" s="6">
        <v>2022</v>
      </c>
      <c r="N2774" s="6" t="s">
        <v>7745</v>
      </c>
      <c r="O2774" s="6">
        <v>6</v>
      </c>
      <c r="P2774" s="6"/>
      <c r="Q2774" s="6" t="s">
        <v>7733</v>
      </c>
      <c r="R2774" s="6" t="s">
        <v>7734</v>
      </c>
      <c r="S2774" s="6"/>
      <c r="T2774" s="6" t="s">
        <v>20146</v>
      </c>
      <c r="U2774">
        <f t="shared" si="43"/>
        <v>2</v>
      </c>
    </row>
    <row r="2775" spans="1:21" x14ac:dyDescent="0.2">
      <c r="A2775" s="6" t="s">
        <v>11168</v>
      </c>
      <c r="B2775" s="6" t="s">
        <v>11141</v>
      </c>
      <c r="C2775" s="6">
        <v>3524001</v>
      </c>
      <c r="D2775" s="6" t="s">
        <v>11171</v>
      </c>
      <c r="E2775" s="6" t="s">
        <v>11172</v>
      </c>
      <c r="F2775" s="6" t="s">
        <v>6402</v>
      </c>
      <c r="G2775" s="6">
        <v>4238</v>
      </c>
      <c r="H2775" s="6">
        <v>4977</v>
      </c>
      <c r="I2775" s="6">
        <v>1</v>
      </c>
      <c r="J2775" s="6">
        <v>1</v>
      </c>
      <c r="K2775" s="6">
        <v>0</v>
      </c>
      <c r="L2775" s="6"/>
      <c r="M2775" s="6">
        <v>2022</v>
      </c>
      <c r="N2775" s="6" t="s">
        <v>7745</v>
      </c>
      <c r="O2775" s="6">
        <v>6</v>
      </c>
      <c r="P2775" s="6"/>
      <c r="Q2775" s="6" t="s">
        <v>7733</v>
      </c>
      <c r="R2775" s="6" t="s">
        <v>7734</v>
      </c>
      <c r="S2775" s="6"/>
      <c r="T2775" s="6" t="s">
        <v>4538</v>
      </c>
      <c r="U2775">
        <f t="shared" si="43"/>
        <v>1</v>
      </c>
    </row>
    <row r="2776" spans="1:21" x14ac:dyDescent="0.2">
      <c r="A2776" s="6" t="s">
        <v>11173</v>
      </c>
      <c r="B2776" s="6" t="s">
        <v>11141</v>
      </c>
      <c r="C2776" s="6">
        <v>3524001</v>
      </c>
      <c r="D2776" s="6" t="s">
        <v>6423</v>
      </c>
      <c r="E2776" s="6" t="s">
        <v>6621</v>
      </c>
      <c r="F2776" s="6" t="s">
        <v>6402</v>
      </c>
      <c r="G2776" s="6">
        <v>0</v>
      </c>
      <c r="H2776" s="6"/>
      <c r="I2776" s="6">
        <v>1</v>
      </c>
      <c r="J2776" s="6">
        <v>1</v>
      </c>
      <c r="K2776" s="6">
        <v>1</v>
      </c>
      <c r="L2776" s="6"/>
      <c r="M2776" s="6">
        <v>2022</v>
      </c>
      <c r="N2776" s="6" t="s">
        <v>8591</v>
      </c>
      <c r="O2776" s="6">
        <v>6</v>
      </c>
      <c r="P2776" s="6"/>
      <c r="Q2776" s="6" t="s">
        <v>7733</v>
      </c>
      <c r="R2776" s="6" t="s">
        <v>7734</v>
      </c>
      <c r="S2776" s="6"/>
      <c r="T2776" s="6" t="s">
        <v>4537</v>
      </c>
      <c r="U2776">
        <f t="shared" si="43"/>
        <v>1</v>
      </c>
    </row>
    <row r="2777" spans="1:21" x14ac:dyDescent="0.2">
      <c r="A2777" s="6" t="s">
        <v>11174</v>
      </c>
      <c r="B2777" s="6" t="s">
        <v>11141</v>
      </c>
      <c r="C2777" s="6">
        <v>3524001</v>
      </c>
      <c r="D2777" s="6" t="s">
        <v>11175</v>
      </c>
      <c r="E2777" s="6" t="s">
        <v>11176</v>
      </c>
      <c r="F2777" s="6" t="s">
        <v>6402</v>
      </c>
      <c r="G2777" s="6">
        <v>380</v>
      </c>
      <c r="H2777" s="6">
        <v>3527</v>
      </c>
      <c r="I2777" s="6">
        <v>0</v>
      </c>
      <c r="J2777" s="6">
        <v>0</v>
      </c>
      <c r="K2777" s="6">
        <v>0</v>
      </c>
      <c r="L2777" s="6"/>
      <c r="M2777" s="6">
        <v>2022</v>
      </c>
      <c r="N2777" s="6" t="s">
        <v>7745</v>
      </c>
      <c r="O2777" s="6">
        <v>7</v>
      </c>
      <c r="P2777" s="6"/>
      <c r="Q2777" s="6" t="s">
        <v>7733</v>
      </c>
      <c r="R2777" s="6" t="s">
        <v>7734</v>
      </c>
      <c r="S2777" s="6"/>
      <c r="T2777" s="6" t="s">
        <v>20147</v>
      </c>
      <c r="U2777">
        <f t="shared" si="43"/>
        <v>9</v>
      </c>
    </row>
    <row r="2778" spans="1:21" x14ac:dyDescent="0.2">
      <c r="A2778" s="6" t="s">
        <v>11174</v>
      </c>
      <c r="B2778" s="6" t="s">
        <v>11141</v>
      </c>
      <c r="C2778" s="6">
        <v>3524001</v>
      </c>
      <c r="D2778" s="6" t="s">
        <v>11177</v>
      </c>
      <c r="E2778" s="6" t="s">
        <v>11178</v>
      </c>
      <c r="F2778" s="6" t="s">
        <v>6402</v>
      </c>
      <c r="G2778" s="6">
        <v>126</v>
      </c>
      <c r="H2778" s="6">
        <v>3527</v>
      </c>
      <c r="I2778" s="6">
        <v>0</v>
      </c>
      <c r="J2778" s="6">
        <v>0</v>
      </c>
      <c r="K2778" s="6">
        <v>0</v>
      </c>
      <c r="L2778" s="6"/>
      <c r="M2778" s="6">
        <v>2022</v>
      </c>
      <c r="N2778" s="6" t="s">
        <v>7745</v>
      </c>
      <c r="O2778" s="6">
        <v>7</v>
      </c>
      <c r="P2778" s="6"/>
      <c r="Q2778" s="6" t="s">
        <v>7733</v>
      </c>
      <c r="R2778" s="6" t="s">
        <v>7734</v>
      </c>
      <c r="S2778" s="6"/>
      <c r="T2778" s="6" t="s">
        <v>20148</v>
      </c>
      <c r="U2778">
        <f t="shared" si="43"/>
        <v>8</v>
      </c>
    </row>
    <row r="2779" spans="1:21" x14ac:dyDescent="0.2">
      <c r="A2779" s="6" t="s">
        <v>11174</v>
      </c>
      <c r="B2779" s="6" t="s">
        <v>11141</v>
      </c>
      <c r="C2779" s="6">
        <v>3524001</v>
      </c>
      <c r="D2779" s="6" t="s">
        <v>11179</v>
      </c>
      <c r="E2779" s="6" t="s">
        <v>11180</v>
      </c>
      <c r="F2779" s="6" t="s">
        <v>6402</v>
      </c>
      <c r="G2779" s="6">
        <v>39</v>
      </c>
      <c r="H2779" s="6">
        <v>3527</v>
      </c>
      <c r="I2779" s="6">
        <v>0</v>
      </c>
      <c r="J2779" s="6">
        <v>0</v>
      </c>
      <c r="K2779" s="6">
        <v>0</v>
      </c>
      <c r="L2779" s="6"/>
      <c r="M2779" s="6">
        <v>2022</v>
      </c>
      <c r="N2779" s="6" t="s">
        <v>7745</v>
      </c>
      <c r="O2779" s="6">
        <v>7</v>
      </c>
      <c r="P2779" s="6"/>
      <c r="Q2779" s="6" t="s">
        <v>7733</v>
      </c>
      <c r="R2779" s="6" t="s">
        <v>7734</v>
      </c>
      <c r="S2779" s="6"/>
      <c r="T2779" s="6" t="s">
        <v>20149</v>
      </c>
      <c r="U2779">
        <f t="shared" si="43"/>
        <v>7</v>
      </c>
    </row>
    <row r="2780" spans="1:21" x14ac:dyDescent="0.2">
      <c r="A2780" s="6" t="s">
        <v>11174</v>
      </c>
      <c r="B2780" s="6" t="s">
        <v>11141</v>
      </c>
      <c r="C2780" s="6">
        <v>3524001</v>
      </c>
      <c r="D2780" s="6" t="s">
        <v>7436</v>
      </c>
      <c r="E2780" s="6" t="s">
        <v>6483</v>
      </c>
      <c r="F2780" s="6" t="s">
        <v>6402</v>
      </c>
      <c r="G2780" s="6">
        <v>687</v>
      </c>
      <c r="H2780" s="6">
        <v>3527</v>
      </c>
      <c r="I2780" s="6">
        <v>0</v>
      </c>
      <c r="J2780" s="6">
        <v>0</v>
      </c>
      <c r="K2780" s="6">
        <v>0</v>
      </c>
      <c r="L2780" s="6"/>
      <c r="M2780" s="6">
        <v>2022</v>
      </c>
      <c r="N2780" s="6" t="s">
        <v>7745</v>
      </c>
      <c r="O2780" s="6">
        <v>7</v>
      </c>
      <c r="P2780" s="6"/>
      <c r="Q2780" s="6" t="s">
        <v>7733</v>
      </c>
      <c r="R2780" s="6" t="s">
        <v>7734</v>
      </c>
      <c r="S2780" s="6"/>
      <c r="T2780" s="6" t="s">
        <v>20150</v>
      </c>
      <c r="U2780">
        <f t="shared" si="43"/>
        <v>6</v>
      </c>
    </row>
    <row r="2781" spans="1:21" x14ac:dyDescent="0.2">
      <c r="A2781" s="6" t="s">
        <v>11174</v>
      </c>
      <c r="B2781" s="6" t="s">
        <v>11141</v>
      </c>
      <c r="C2781" s="6">
        <v>3524001</v>
      </c>
      <c r="D2781" s="6" t="s">
        <v>11181</v>
      </c>
      <c r="E2781" s="6" t="s">
        <v>7757</v>
      </c>
      <c r="F2781" s="6" t="s">
        <v>6402</v>
      </c>
      <c r="G2781" s="6">
        <v>385</v>
      </c>
      <c r="H2781" s="6">
        <v>3527</v>
      </c>
      <c r="I2781" s="6">
        <v>0</v>
      </c>
      <c r="J2781" s="6">
        <v>0</v>
      </c>
      <c r="K2781" s="6">
        <v>0</v>
      </c>
      <c r="L2781" s="6"/>
      <c r="M2781" s="6">
        <v>2022</v>
      </c>
      <c r="N2781" s="6" t="s">
        <v>7745</v>
      </c>
      <c r="O2781" s="6">
        <v>7</v>
      </c>
      <c r="P2781" s="6"/>
      <c r="Q2781" s="6" t="s">
        <v>7733</v>
      </c>
      <c r="R2781" s="6" t="s">
        <v>7734</v>
      </c>
      <c r="S2781" s="6"/>
      <c r="T2781" s="6" t="s">
        <v>20151</v>
      </c>
      <c r="U2781">
        <f t="shared" si="43"/>
        <v>5</v>
      </c>
    </row>
    <row r="2782" spans="1:21" x14ac:dyDescent="0.2">
      <c r="A2782" s="6" t="s">
        <v>11174</v>
      </c>
      <c r="B2782" s="6" t="s">
        <v>11141</v>
      </c>
      <c r="C2782" s="6">
        <v>3524001</v>
      </c>
      <c r="D2782" s="6" t="s">
        <v>7246</v>
      </c>
      <c r="E2782" s="6" t="s">
        <v>6565</v>
      </c>
      <c r="F2782" s="6" t="s">
        <v>6402</v>
      </c>
      <c r="G2782" s="6">
        <v>293</v>
      </c>
      <c r="H2782" s="6">
        <v>3527</v>
      </c>
      <c r="I2782" s="6">
        <v>0</v>
      </c>
      <c r="J2782" s="6">
        <v>0</v>
      </c>
      <c r="K2782" s="6">
        <v>0</v>
      </c>
      <c r="L2782" s="6"/>
      <c r="M2782" s="6">
        <v>2022</v>
      </c>
      <c r="N2782" s="6" t="s">
        <v>7745</v>
      </c>
      <c r="O2782" s="6">
        <v>7</v>
      </c>
      <c r="P2782" s="6"/>
      <c r="Q2782" s="6" t="s">
        <v>7733</v>
      </c>
      <c r="R2782" s="6" t="s">
        <v>7734</v>
      </c>
      <c r="S2782" s="6"/>
      <c r="T2782" s="6" t="s">
        <v>20152</v>
      </c>
      <c r="U2782">
        <f t="shared" si="43"/>
        <v>4</v>
      </c>
    </row>
    <row r="2783" spans="1:21" x14ac:dyDescent="0.2">
      <c r="A2783" s="6" t="s">
        <v>11174</v>
      </c>
      <c r="B2783" s="6" t="s">
        <v>11141</v>
      </c>
      <c r="C2783" s="6">
        <v>3524001</v>
      </c>
      <c r="D2783" s="6" t="s">
        <v>11182</v>
      </c>
      <c r="E2783" s="6" t="s">
        <v>11183</v>
      </c>
      <c r="F2783" s="6" t="s">
        <v>6402</v>
      </c>
      <c r="G2783" s="6">
        <v>482</v>
      </c>
      <c r="H2783" s="6">
        <v>3527</v>
      </c>
      <c r="I2783" s="6">
        <v>0</v>
      </c>
      <c r="J2783" s="6">
        <v>0</v>
      </c>
      <c r="K2783" s="6">
        <v>0</v>
      </c>
      <c r="L2783" s="6"/>
      <c r="M2783" s="6">
        <v>2022</v>
      </c>
      <c r="N2783" s="6" t="s">
        <v>7745</v>
      </c>
      <c r="O2783" s="6">
        <v>7</v>
      </c>
      <c r="P2783" s="6"/>
      <c r="Q2783" s="6" t="s">
        <v>7733</v>
      </c>
      <c r="R2783" s="6" t="s">
        <v>7734</v>
      </c>
      <c r="S2783" s="6"/>
      <c r="T2783" s="6" t="s">
        <v>20153</v>
      </c>
      <c r="U2783">
        <f t="shared" si="43"/>
        <v>3</v>
      </c>
    </row>
    <row r="2784" spans="1:21" x14ac:dyDescent="0.2">
      <c r="A2784" s="6" t="s">
        <v>11174</v>
      </c>
      <c r="B2784" s="6" t="s">
        <v>11141</v>
      </c>
      <c r="C2784" s="6">
        <v>3524001</v>
      </c>
      <c r="D2784" s="6" t="s">
        <v>7790</v>
      </c>
      <c r="E2784" s="6" t="s">
        <v>11184</v>
      </c>
      <c r="F2784" s="6" t="s">
        <v>6402</v>
      </c>
      <c r="G2784" s="6">
        <v>315</v>
      </c>
      <c r="H2784" s="6">
        <v>3527</v>
      </c>
      <c r="I2784" s="6">
        <v>0</v>
      </c>
      <c r="J2784" s="6">
        <v>0</v>
      </c>
      <c r="K2784" s="6">
        <v>0</v>
      </c>
      <c r="L2784" s="6"/>
      <c r="M2784" s="6">
        <v>2022</v>
      </c>
      <c r="N2784" s="6" t="s">
        <v>7745</v>
      </c>
      <c r="O2784" s="6">
        <v>7</v>
      </c>
      <c r="P2784" s="6"/>
      <c r="Q2784" s="6" t="s">
        <v>7733</v>
      </c>
      <c r="R2784" s="6" t="s">
        <v>7734</v>
      </c>
      <c r="S2784" s="6"/>
      <c r="T2784" s="6" t="s">
        <v>20154</v>
      </c>
      <c r="U2784">
        <f t="shared" si="43"/>
        <v>2</v>
      </c>
    </row>
    <row r="2785" spans="1:21" x14ac:dyDescent="0.2">
      <c r="A2785" s="6" t="s">
        <v>11174</v>
      </c>
      <c r="B2785" s="6" t="s">
        <v>11141</v>
      </c>
      <c r="C2785" s="6">
        <v>3524001</v>
      </c>
      <c r="D2785" s="6" t="s">
        <v>6535</v>
      </c>
      <c r="E2785" s="6" t="s">
        <v>11185</v>
      </c>
      <c r="F2785" s="6" t="s">
        <v>6402</v>
      </c>
      <c r="G2785" s="6">
        <v>820</v>
      </c>
      <c r="H2785" s="6">
        <v>3527</v>
      </c>
      <c r="I2785" s="6">
        <v>0</v>
      </c>
      <c r="J2785" s="6">
        <v>1</v>
      </c>
      <c r="K2785" s="6">
        <v>0</v>
      </c>
      <c r="L2785" s="6"/>
      <c r="M2785" s="6">
        <v>2022</v>
      </c>
      <c r="N2785" s="6" t="s">
        <v>7745</v>
      </c>
      <c r="O2785" s="6">
        <v>7</v>
      </c>
      <c r="P2785" s="6"/>
      <c r="Q2785" s="6" t="s">
        <v>7733</v>
      </c>
      <c r="R2785" s="6" t="s">
        <v>7734</v>
      </c>
      <c r="S2785" s="6"/>
      <c r="T2785" s="6" t="s">
        <v>4535</v>
      </c>
      <c r="U2785">
        <f t="shared" si="43"/>
        <v>1</v>
      </c>
    </row>
    <row r="2786" spans="1:21" x14ac:dyDescent="0.2">
      <c r="A2786" s="6" t="s">
        <v>11186</v>
      </c>
      <c r="B2786" s="6" t="s">
        <v>11141</v>
      </c>
      <c r="C2786" s="6">
        <v>3524001</v>
      </c>
      <c r="D2786" s="6" t="s">
        <v>7343</v>
      </c>
      <c r="E2786" s="6" t="s">
        <v>8690</v>
      </c>
      <c r="F2786" s="6" t="s">
        <v>6402</v>
      </c>
      <c r="G2786" s="6">
        <v>1984</v>
      </c>
      <c r="H2786" s="6">
        <v>3438</v>
      </c>
      <c r="I2786" s="6">
        <v>0</v>
      </c>
      <c r="J2786" s="6">
        <v>1</v>
      </c>
      <c r="K2786" s="6">
        <v>0</v>
      </c>
      <c r="L2786" s="6"/>
      <c r="M2786" s="6">
        <v>2022</v>
      </c>
      <c r="N2786" s="6" t="s">
        <v>8591</v>
      </c>
      <c r="O2786" s="6">
        <v>7</v>
      </c>
      <c r="P2786" s="6"/>
      <c r="Q2786" s="6" t="s">
        <v>7733</v>
      </c>
      <c r="R2786" s="6" t="s">
        <v>7734</v>
      </c>
      <c r="S2786" s="6"/>
      <c r="T2786" s="6" t="s">
        <v>4534</v>
      </c>
      <c r="U2786">
        <f t="shared" si="43"/>
        <v>2</v>
      </c>
    </row>
    <row r="2787" spans="1:21" x14ac:dyDescent="0.2">
      <c r="A2787" s="6" t="s">
        <v>11186</v>
      </c>
      <c r="B2787" s="6" t="s">
        <v>11141</v>
      </c>
      <c r="C2787" s="6">
        <v>3524001</v>
      </c>
      <c r="D2787" s="6" t="s">
        <v>11187</v>
      </c>
      <c r="E2787" s="6" t="s">
        <v>7136</v>
      </c>
      <c r="F2787" s="6" t="s">
        <v>6402</v>
      </c>
      <c r="G2787" s="6">
        <v>1454</v>
      </c>
      <c r="H2787" s="6">
        <v>3438</v>
      </c>
      <c r="I2787" s="6">
        <v>1</v>
      </c>
      <c r="J2787" s="6">
        <v>0</v>
      </c>
      <c r="K2787" s="6">
        <v>0</v>
      </c>
      <c r="L2787" s="6"/>
      <c r="M2787" s="6">
        <v>2022</v>
      </c>
      <c r="N2787" s="6" t="s">
        <v>8591</v>
      </c>
      <c r="O2787" s="6">
        <v>7</v>
      </c>
      <c r="P2787" s="6"/>
      <c r="Q2787" s="6" t="s">
        <v>7733</v>
      </c>
      <c r="R2787" s="6" t="s">
        <v>7734</v>
      </c>
      <c r="S2787" s="6"/>
      <c r="T2787" s="6" t="s">
        <v>20155</v>
      </c>
      <c r="U2787">
        <f t="shared" si="43"/>
        <v>1</v>
      </c>
    </row>
    <row r="2788" spans="1:21" x14ac:dyDescent="0.2">
      <c r="A2788" s="6" t="s">
        <v>11188</v>
      </c>
      <c r="B2788" s="6" t="s">
        <v>11189</v>
      </c>
      <c r="C2788" s="6">
        <v>3511005</v>
      </c>
      <c r="D2788" s="6" t="s">
        <v>11190</v>
      </c>
      <c r="E2788" s="6" t="s">
        <v>11191</v>
      </c>
      <c r="F2788" s="6" t="s">
        <v>6402</v>
      </c>
      <c r="G2788" s="6">
        <v>3647</v>
      </c>
      <c r="H2788" s="6">
        <v>4009</v>
      </c>
      <c r="I2788" s="6">
        <v>0</v>
      </c>
      <c r="J2788" s="6">
        <v>1</v>
      </c>
      <c r="K2788" s="6">
        <v>0</v>
      </c>
      <c r="L2788" s="6"/>
      <c r="M2788" s="6">
        <v>2022</v>
      </c>
      <c r="N2788" s="6" t="s">
        <v>7732</v>
      </c>
      <c r="O2788" s="6">
        <v>99</v>
      </c>
      <c r="P2788" s="6"/>
      <c r="Q2788" s="6" t="s">
        <v>7733</v>
      </c>
      <c r="R2788" s="6" t="s">
        <v>7734</v>
      </c>
      <c r="S2788" s="6"/>
      <c r="T2788" s="6" t="s">
        <v>923</v>
      </c>
      <c r="U2788">
        <f t="shared" si="43"/>
        <v>2</v>
      </c>
    </row>
    <row r="2789" spans="1:21" x14ac:dyDescent="0.2">
      <c r="A2789" s="6" t="s">
        <v>11188</v>
      </c>
      <c r="B2789" s="6" t="s">
        <v>11189</v>
      </c>
      <c r="C2789" s="6">
        <v>3511005</v>
      </c>
      <c r="D2789" s="6" t="s">
        <v>7471</v>
      </c>
      <c r="E2789" s="6" t="s">
        <v>11192</v>
      </c>
      <c r="F2789" s="6" t="s">
        <v>6402</v>
      </c>
      <c r="G2789" s="6">
        <v>362</v>
      </c>
      <c r="H2789" s="6">
        <v>4009</v>
      </c>
      <c r="I2789" s="6">
        <v>0</v>
      </c>
      <c r="J2789" s="6">
        <v>0</v>
      </c>
      <c r="K2789" s="6">
        <v>0</v>
      </c>
      <c r="L2789" s="6"/>
      <c r="M2789" s="6">
        <v>2022</v>
      </c>
      <c r="N2789" s="6" t="s">
        <v>7732</v>
      </c>
      <c r="O2789" s="6">
        <v>99</v>
      </c>
      <c r="P2789" s="6"/>
      <c r="Q2789" s="6" t="s">
        <v>7733</v>
      </c>
      <c r="R2789" s="6" t="s">
        <v>7734</v>
      </c>
      <c r="S2789" s="6"/>
      <c r="T2789" s="6" t="s">
        <v>924</v>
      </c>
      <c r="U2789">
        <f t="shared" si="43"/>
        <v>1</v>
      </c>
    </row>
    <row r="2790" spans="1:21" x14ac:dyDescent="0.2">
      <c r="A2790" s="6" t="s">
        <v>11193</v>
      </c>
      <c r="B2790" s="6" t="s">
        <v>11189</v>
      </c>
      <c r="C2790" s="6">
        <v>3511005</v>
      </c>
      <c r="D2790" s="6" t="s">
        <v>7687</v>
      </c>
      <c r="E2790" s="6" t="s">
        <v>11194</v>
      </c>
      <c r="F2790" s="6" t="s">
        <v>6402</v>
      </c>
      <c r="G2790" s="6">
        <v>2488</v>
      </c>
      <c r="H2790" s="6">
        <v>3962</v>
      </c>
      <c r="I2790" s="6">
        <v>0</v>
      </c>
      <c r="J2790" s="6">
        <v>1</v>
      </c>
      <c r="K2790" s="6">
        <v>0</v>
      </c>
      <c r="L2790" s="6"/>
      <c r="M2790" s="6">
        <v>2022</v>
      </c>
      <c r="N2790" s="6" t="s">
        <v>7770</v>
      </c>
      <c r="O2790" s="6">
        <v>99</v>
      </c>
      <c r="P2790" s="6"/>
      <c r="Q2790" s="6" t="s">
        <v>7733</v>
      </c>
      <c r="R2790" s="6" t="s">
        <v>7734</v>
      </c>
      <c r="S2790" s="6"/>
      <c r="T2790" s="6" t="s">
        <v>3773</v>
      </c>
      <c r="U2790">
        <f t="shared" si="43"/>
        <v>2</v>
      </c>
    </row>
    <row r="2791" spans="1:21" x14ac:dyDescent="0.2">
      <c r="A2791" s="6" t="s">
        <v>11193</v>
      </c>
      <c r="B2791" s="6" t="s">
        <v>11189</v>
      </c>
      <c r="C2791" s="6">
        <v>3511005</v>
      </c>
      <c r="D2791" s="6" t="s">
        <v>6503</v>
      </c>
      <c r="E2791" s="6" t="s">
        <v>6430</v>
      </c>
      <c r="F2791" s="6" t="s">
        <v>6402</v>
      </c>
      <c r="G2791" s="6">
        <v>1474</v>
      </c>
      <c r="H2791" s="6">
        <v>3962</v>
      </c>
      <c r="I2791" s="6">
        <v>0</v>
      </c>
      <c r="J2791" s="6">
        <v>0</v>
      </c>
      <c r="K2791" s="6">
        <v>0</v>
      </c>
      <c r="L2791" s="6"/>
      <c r="M2791" s="6">
        <v>2022</v>
      </c>
      <c r="N2791" s="6" t="s">
        <v>7770</v>
      </c>
      <c r="O2791" s="6">
        <v>99</v>
      </c>
      <c r="P2791" s="6"/>
      <c r="Q2791" s="6" t="s">
        <v>7733</v>
      </c>
      <c r="R2791" s="6" t="s">
        <v>7734</v>
      </c>
      <c r="S2791" s="6"/>
      <c r="T2791" s="6" t="s">
        <v>3774</v>
      </c>
      <c r="U2791">
        <f t="shared" si="43"/>
        <v>1</v>
      </c>
    </row>
    <row r="2792" spans="1:21" x14ac:dyDescent="0.2">
      <c r="A2792" s="6" t="s">
        <v>11195</v>
      </c>
      <c r="B2792" s="6" t="s">
        <v>11189</v>
      </c>
      <c r="C2792" s="6">
        <v>3511005</v>
      </c>
      <c r="D2792" s="6" t="s">
        <v>11196</v>
      </c>
      <c r="E2792" s="6" t="s">
        <v>7203</v>
      </c>
      <c r="F2792" s="6" t="s">
        <v>6402</v>
      </c>
      <c r="G2792" s="6">
        <v>202</v>
      </c>
      <c r="H2792" s="6">
        <v>369</v>
      </c>
      <c r="I2792" s="6">
        <v>0</v>
      </c>
      <c r="J2792" s="6">
        <v>1</v>
      </c>
      <c r="K2792" s="6">
        <v>0</v>
      </c>
      <c r="L2792" s="6"/>
      <c r="M2792" s="6">
        <v>2022</v>
      </c>
      <c r="N2792" s="6" t="s">
        <v>7745</v>
      </c>
      <c r="O2792" s="6">
        <v>1</v>
      </c>
      <c r="P2792" s="6"/>
      <c r="Q2792" s="6" t="s">
        <v>7733</v>
      </c>
      <c r="R2792" s="6" t="s">
        <v>7734</v>
      </c>
      <c r="S2792" s="6"/>
      <c r="T2792" s="6" t="s">
        <v>3772</v>
      </c>
      <c r="U2792">
        <f t="shared" si="43"/>
        <v>2</v>
      </c>
    </row>
    <row r="2793" spans="1:21" x14ac:dyDescent="0.2">
      <c r="A2793" s="6" t="s">
        <v>11195</v>
      </c>
      <c r="B2793" s="6" t="s">
        <v>11189</v>
      </c>
      <c r="C2793" s="6">
        <v>3511005</v>
      </c>
      <c r="D2793" s="6" t="s">
        <v>6660</v>
      </c>
      <c r="E2793" s="6" t="s">
        <v>8539</v>
      </c>
      <c r="F2793" s="6" t="s">
        <v>6402</v>
      </c>
      <c r="G2793" s="6">
        <v>167</v>
      </c>
      <c r="H2793" s="6">
        <v>369</v>
      </c>
      <c r="I2793" s="6">
        <v>0</v>
      </c>
      <c r="J2793" s="6">
        <v>0</v>
      </c>
      <c r="K2793" s="6">
        <v>0</v>
      </c>
      <c r="L2793" s="6"/>
      <c r="M2793" s="6">
        <v>2022</v>
      </c>
      <c r="N2793" s="6" t="s">
        <v>7745</v>
      </c>
      <c r="O2793" s="6">
        <v>1</v>
      </c>
      <c r="P2793" s="6"/>
      <c r="Q2793" s="6" t="s">
        <v>7733</v>
      </c>
      <c r="R2793" s="6" t="s">
        <v>7734</v>
      </c>
      <c r="S2793" s="6"/>
      <c r="T2793" s="6" t="s">
        <v>3775</v>
      </c>
      <c r="U2793">
        <f t="shared" si="43"/>
        <v>1</v>
      </c>
    </row>
    <row r="2794" spans="1:21" x14ac:dyDescent="0.2">
      <c r="A2794" s="6" t="s">
        <v>11197</v>
      </c>
      <c r="B2794" s="6" t="s">
        <v>11189</v>
      </c>
      <c r="C2794" s="6">
        <v>3511005</v>
      </c>
      <c r="D2794" s="6" t="s">
        <v>6745</v>
      </c>
      <c r="E2794" s="6" t="s">
        <v>11198</v>
      </c>
      <c r="F2794" s="6" t="s">
        <v>6402</v>
      </c>
      <c r="G2794" s="6">
        <v>349</v>
      </c>
      <c r="H2794" s="6">
        <v>734</v>
      </c>
      <c r="I2794" s="6">
        <v>0</v>
      </c>
      <c r="J2794" s="6">
        <v>0</v>
      </c>
      <c r="K2794" s="6">
        <v>0</v>
      </c>
      <c r="L2794" s="6"/>
      <c r="M2794" s="6">
        <v>2022</v>
      </c>
      <c r="N2794" s="6" t="s">
        <v>7745</v>
      </c>
      <c r="O2794" s="6">
        <v>2</v>
      </c>
      <c r="P2794" s="6"/>
      <c r="Q2794" s="6" t="s">
        <v>7733</v>
      </c>
      <c r="R2794" s="6" t="s">
        <v>7734</v>
      </c>
      <c r="S2794" s="6"/>
      <c r="T2794" s="6" t="s">
        <v>3776</v>
      </c>
      <c r="U2794">
        <f t="shared" si="43"/>
        <v>2</v>
      </c>
    </row>
    <row r="2795" spans="1:21" x14ac:dyDescent="0.2">
      <c r="A2795" s="6" t="s">
        <v>11197</v>
      </c>
      <c r="B2795" s="6" t="s">
        <v>11189</v>
      </c>
      <c r="C2795" s="6">
        <v>3511005</v>
      </c>
      <c r="D2795" s="6" t="s">
        <v>6996</v>
      </c>
      <c r="E2795" s="6" t="s">
        <v>11199</v>
      </c>
      <c r="F2795" s="6" t="s">
        <v>6402</v>
      </c>
      <c r="G2795" s="6">
        <v>385</v>
      </c>
      <c r="H2795" s="6">
        <v>734</v>
      </c>
      <c r="I2795" s="6">
        <v>1</v>
      </c>
      <c r="J2795" s="6">
        <v>1</v>
      </c>
      <c r="K2795" s="6">
        <v>0</v>
      </c>
      <c r="L2795" s="6"/>
      <c r="M2795" s="6">
        <v>2022</v>
      </c>
      <c r="N2795" s="6" t="s">
        <v>7745</v>
      </c>
      <c r="O2795" s="6">
        <v>2</v>
      </c>
      <c r="P2795" s="6"/>
      <c r="Q2795" s="6" t="s">
        <v>7733</v>
      </c>
      <c r="R2795" s="6" t="s">
        <v>7734</v>
      </c>
      <c r="S2795" s="6"/>
      <c r="T2795" s="6" t="s">
        <v>3771</v>
      </c>
      <c r="U2795">
        <f t="shared" si="43"/>
        <v>1</v>
      </c>
    </row>
    <row r="2796" spans="1:21" x14ac:dyDescent="0.2">
      <c r="A2796" s="6" t="s">
        <v>11200</v>
      </c>
      <c r="B2796" s="6" t="s">
        <v>11189</v>
      </c>
      <c r="C2796" s="6">
        <v>3511005</v>
      </c>
      <c r="D2796" s="6" t="s">
        <v>6440</v>
      </c>
      <c r="E2796" s="6" t="s">
        <v>11201</v>
      </c>
      <c r="F2796" s="6" t="s">
        <v>6402</v>
      </c>
      <c r="G2796" s="6">
        <v>1422</v>
      </c>
      <c r="H2796" s="6">
        <v>7104</v>
      </c>
      <c r="I2796" s="6">
        <v>0</v>
      </c>
      <c r="J2796" s="6">
        <v>1</v>
      </c>
      <c r="K2796" s="6">
        <v>0</v>
      </c>
      <c r="L2796" s="6"/>
      <c r="M2796" s="6">
        <v>2022</v>
      </c>
      <c r="N2796" s="6" t="s">
        <v>7745</v>
      </c>
      <c r="O2796" s="6">
        <v>3</v>
      </c>
      <c r="P2796" s="6"/>
      <c r="Q2796" s="6" t="s">
        <v>7733</v>
      </c>
      <c r="R2796" s="6" t="s">
        <v>7734</v>
      </c>
      <c r="S2796" s="6"/>
      <c r="T2796" s="6" t="s">
        <v>3770</v>
      </c>
      <c r="U2796">
        <f t="shared" si="43"/>
        <v>6</v>
      </c>
    </row>
    <row r="2797" spans="1:21" x14ac:dyDescent="0.2">
      <c r="A2797" s="6" t="s">
        <v>11200</v>
      </c>
      <c r="B2797" s="6" t="s">
        <v>11189</v>
      </c>
      <c r="C2797" s="6">
        <v>3511005</v>
      </c>
      <c r="D2797" s="6" t="s">
        <v>9407</v>
      </c>
      <c r="E2797" s="6" t="s">
        <v>11202</v>
      </c>
      <c r="F2797" s="6" t="s">
        <v>6402</v>
      </c>
      <c r="G2797" s="6">
        <v>775</v>
      </c>
      <c r="H2797" s="6">
        <v>7104</v>
      </c>
      <c r="I2797" s="6">
        <v>0</v>
      </c>
      <c r="J2797" s="6">
        <v>0</v>
      </c>
      <c r="K2797" s="6">
        <v>0</v>
      </c>
      <c r="L2797" s="6"/>
      <c r="M2797" s="6">
        <v>2022</v>
      </c>
      <c r="N2797" s="6" t="s">
        <v>7745</v>
      </c>
      <c r="O2797" s="6">
        <v>3</v>
      </c>
      <c r="P2797" s="6"/>
      <c r="Q2797" s="6" t="s">
        <v>7733</v>
      </c>
      <c r="R2797" s="6" t="s">
        <v>7734</v>
      </c>
      <c r="S2797" s="6"/>
      <c r="T2797" s="6" t="s">
        <v>3777</v>
      </c>
      <c r="U2797">
        <f t="shared" si="43"/>
        <v>5</v>
      </c>
    </row>
    <row r="2798" spans="1:21" x14ac:dyDescent="0.2">
      <c r="A2798" s="6" t="s">
        <v>11200</v>
      </c>
      <c r="B2798" s="6" t="s">
        <v>11189</v>
      </c>
      <c r="C2798" s="6">
        <v>3511005</v>
      </c>
      <c r="D2798" s="6" t="s">
        <v>7927</v>
      </c>
      <c r="E2798" s="6" t="s">
        <v>11203</v>
      </c>
      <c r="F2798" s="6" t="s">
        <v>6402</v>
      </c>
      <c r="G2798" s="6">
        <v>1555</v>
      </c>
      <c r="H2798" s="6">
        <v>7104</v>
      </c>
      <c r="I2798" s="6">
        <v>0</v>
      </c>
      <c r="J2798" s="6">
        <v>1</v>
      </c>
      <c r="K2798" s="6">
        <v>0</v>
      </c>
      <c r="L2798" s="6"/>
      <c r="M2798" s="6">
        <v>2022</v>
      </c>
      <c r="N2798" s="6" t="s">
        <v>7745</v>
      </c>
      <c r="O2798" s="6">
        <v>3</v>
      </c>
      <c r="P2798" s="6"/>
      <c r="Q2798" s="6" t="s">
        <v>7733</v>
      </c>
      <c r="R2798" s="6" t="s">
        <v>7734</v>
      </c>
      <c r="S2798" s="6"/>
      <c r="T2798" s="6" t="s">
        <v>3769</v>
      </c>
      <c r="U2798">
        <f t="shared" si="43"/>
        <v>4</v>
      </c>
    </row>
    <row r="2799" spans="1:21" x14ac:dyDescent="0.2">
      <c r="A2799" s="6" t="s">
        <v>11200</v>
      </c>
      <c r="B2799" s="6" t="s">
        <v>11189</v>
      </c>
      <c r="C2799" s="6">
        <v>3511005</v>
      </c>
      <c r="D2799" s="6" t="s">
        <v>6463</v>
      </c>
      <c r="E2799" s="6" t="s">
        <v>11204</v>
      </c>
      <c r="F2799" s="6" t="s">
        <v>6402</v>
      </c>
      <c r="G2799" s="6">
        <v>899</v>
      </c>
      <c r="H2799" s="6">
        <v>7104</v>
      </c>
      <c r="I2799" s="6">
        <v>0</v>
      </c>
      <c r="J2799" s="6">
        <v>0</v>
      </c>
      <c r="K2799" s="6">
        <v>0</v>
      </c>
      <c r="L2799" s="6"/>
      <c r="M2799" s="6">
        <v>2022</v>
      </c>
      <c r="N2799" s="6" t="s">
        <v>7745</v>
      </c>
      <c r="O2799" s="6">
        <v>3</v>
      </c>
      <c r="P2799" s="6"/>
      <c r="Q2799" s="6" t="s">
        <v>7733</v>
      </c>
      <c r="R2799" s="6" t="s">
        <v>7734</v>
      </c>
      <c r="S2799" s="6"/>
      <c r="T2799" s="6" t="s">
        <v>3778</v>
      </c>
      <c r="U2799">
        <f t="shared" si="43"/>
        <v>3</v>
      </c>
    </row>
    <row r="2800" spans="1:21" x14ac:dyDescent="0.2">
      <c r="A2800" s="6" t="s">
        <v>11200</v>
      </c>
      <c r="B2800" s="6" t="s">
        <v>11189</v>
      </c>
      <c r="C2800" s="6">
        <v>3511005</v>
      </c>
      <c r="D2800" s="6" t="s">
        <v>6459</v>
      </c>
      <c r="E2800" s="6" t="s">
        <v>11205</v>
      </c>
      <c r="F2800" s="6" t="s">
        <v>6402</v>
      </c>
      <c r="G2800" s="6">
        <v>1594</v>
      </c>
      <c r="H2800" s="6">
        <v>7104</v>
      </c>
      <c r="I2800" s="6">
        <v>1</v>
      </c>
      <c r="J2800" s="6">
        <v>1</v>
      </c>
      <c r="K2800" s="6">
        <v>0</v>
      </c>
      <c r="L2800" s="6"/>
      <c r="M2800" s="6">
        <v>2022</v>
      </c>
      <c r="N2800" s="6" t="s">
        <v>7745</v>
      </c>
      <c r="O2800" s="6">
        <v>3</v>
      </c>
      <c r="P2800" s="6"/>
      <c r="Q2800" s="6" t="s">
        <v>7733</v>
      </c>
      <c r="R2800" s="6" t="s">
        <v>7734</v>
      </c>
      <c r="S2800" s="6"/>
      <c r="T2800" s="6" t="s">
        <v>3768</v>
      </c>
      <c r="U2800">
        <f t="shared" si="43"/>
        <v>2</v>
      </c>
    </row>
    <row r="2801" spans="1:21" x14ac:dyDescent="0.2">
      <c r="A2801" s="6" t="s">
        <v>11200</v>
      </c>
      <c r="B2801" s="6" t="s">
        <v>11189</v>
      </c>
      <c r="C2801" s="6">
        <v>3511005</v>
      </c>
      <c r="D2801" s="6" t="s">
        <v>6566</v>
      </c>
      <c r="E2801" s="6" t="s">
        <v>7726</v>
      </c>
      <c r="F2801" s="6" t="s">
        <v>6402</v>
      </c>
      <c r="G2801" s="6">
        <v>859</v>
      </c>
      <c r="H2801" s="6">
        <v>7104</v>
      </c>
      <c r="I2801" s="6">
        <v>0</v>
      </c>
      <c r="J2801" s="6">
        <v>0</v>
      </c>
      <c r="K2801" s="6">
        <v>0</v>
      </c>
      <c r="L2801" s="6"/>
      <c r="M2801" s="6">
        <v>2022</v>
      </c>
      <c r="N2801" s="6" t="s">
        <v>7745</v>
      </c>
      <c r="O2801" s="6">
        <v>3</v>
      </c>
      <c r="P2801" s="6"/>
      <c r="Q2801" s="6" t="s">
        <v>7733</v>
      </c>
      <c r="R2801" s="6" t="s">
        <v>7734</v>
      </c>
      <c r="S2801" s="6"/>
      <c r="T2801" s="6" t="s">
        <v>3779</v>
      </c>
      <c r="U2801">
        <f t="shared" si="43"/>
        <v>1</v>
      </c>
    </row>
    <row r="2802" spans="1:21" x14ac:dyDescent="0.2">
      <c r="A2802" s="6" t="s">
        <v>11206</v>
      </c>
      <c r="B2802" s="6" t="s">
        <v>11207</v>
      </c>
      <c r="C2802" s="6">
        <v>3538018</v>
      </c>
      <c r="D2802" s="6" t="s">
        <v>6545</v>
      </c>
      <c r="E2802" s="6" t="s">
        <v>11208</v>
      </c>
      <c r="F2802" s="6" t="s">
        <v>6402</v>
      </c>
      <c r="G2802" s="6">
        <v>0</v>
      </c>
      <c r="H2802" s="6"/>
      <c r="I2802" s="6">
        <v>1</v>
      </c>
      <c r="J2802" s="6">
        <v>1</v>
      </c>
      <c r="K2802" s="6">
        <v>1</v>
      </c>
      <c r="L2802" s="6"/>
      <c r="M2802" s="6">
        <v>2022</v>
      </c>
      <c r="N2802" s="6" t="s">
        <v>7732</v>
      </c>
      <c r="O2802" s="6">
        <v>99</v>
      </c>
      <c r="P2802" s="6"/>
      <c r="Q2802" s="6" t="s">
        <v>7733</v>
      </c>
      <c r="R2802" s="6" t="s">
        <v>7734</v>
      </c>
      <c r="S2802" s="6"/>
      <c r="T2802" s="6" t="s">
        <v>1070</v>
      </c>
      <c r="U2802">
        <f t="shared" si="43"/>
        <v>1</v>
      </c>
    </row>
    <row r="2803" spans="1:21" x14ac:dyDescent="0.2">
      <c r="A2803" s="6" t="s">
        <v>11209</v>
      </c>
      <c r="B2803" s="6" t="s">
        <v>11207</v>
      </c>
      <c r="C2803" s="6">
        <v>3538018</v>
      </c>
      <c r="D2803" s="6" t="s">
        <v>6496</v>
      </c>
      <c r="E2803" s="6" t="s">
        <v>6890</v>
      </c>
      <c r="F2803" s="6" t="s">
        <v>6402</v>
      </c>
      <c r="G2803" s="6">
        <v>0</v>
      </c>
      <c r="H2803" s="6"/>
      <c r="I2803" s="6">
        <v>1</v>
      </c>
      <c r="J2803" s="6">
        <v>1</v>
      </c>
      <c r="K2803" s="6">
        <v>1</v>
      </c>
      <c r="L2803" s="6"/>
      <c r="M2803" s="6">
        <v>2022</v>
      </c>
      <c r="N2803" s="6" t="s">
        <v>7745</v>
      </c>
      <c r="O2803" s="6">
        <v>99</v>
      </c>
      <c r="P2803" s="6"/>
      <c r="Q2803" s="6" t="s">
        <v>7733</v>
      </c>
      <c r="R2803" s="6" t="s">
        <v>7734</v>
      </c>
      <c r="S2803" s="6"/>
      <c r="T2803" s="6" t="s">
        <v>4567</v>
      </c>
      <c r="U2803">
        <f t="shared" si="43"/>
        <v>4</v>
      </c>
    </row>
    <row r="2804" spans="1:21" x14ac:dyDescent="0.2">
      <c r="A2804" s="6" t="s">
        <v>11209</v>
      </c>
      <c r="B2804" s="6" t="s">
        <v>11207</v>
      </c>
      <c r="C2804" s="6">
        <v>3538018</v>
      </c>
      <c r="D2804" s="6" t="s">
        <v>11058</v>
      </c>
      <c r="E2804" s="6" t="s">
        <v>10840</v>
      </c>
      <c r="F2804" s="6" t="s">
        <v>6402</v>
      </c>
      <c r="G2804" s="6">
        <v>0</v>
      </c>
      <c r="H2804" s="6"/>
      <c r="I2804" s="6">
        <v>1</v>
      </c>
      <c r="J2804" s="6">
        <v>1</v>
      </c>
      <c r="K2804" s="6">
        <v>1</v>
      </c>
      <c r="L2804" s="6"/>
      <c r="M2804" s="6">
        <v>2022</v>
      </c>
      <c r="N2804" s="6" t="s">
        <v>7745</v>
      </c>
      <c r="O2804" s="6">
        <v>99</v>
      </c>
      <c r="P2804" s="6"/>
      <c r="Q2804" s="6" t="s">
        <v>7733</v>
      </c>
      <c r="R2804" s="6" t="s">
        <v>7734</v>
      </c>
      <c r="S2804" s="6"/>
      <c r="T2804" s="6" t="s">
        <v>4566</v>
      </c>
      <c r="U2804">
        <f t="shared" si="43"/>
        <v>3</v>
      </c>
    </row>
    <row r="2805" spans="1:21" x14ac:dyDescent="0.2">
      <c r="A2805" s="6" t="s">
        <v>11209</v>
      </c>
      <c r="B2805" s="6" t="s">
        <v>11207</v>
      </c>
      <c r="C2805" s="6">
        <v>3538018</v>
      </c>
      <c r="D2805" s="6" t="s">
        <v>7100</v>
      </c>
      <c r="E2805" s="6" t="s">
        <v>11208</v>
      </c>
      <c r="F2805" s="6" t="s">
        <v>6402</v>
      </c>
      <c r="G2805" s="6">
        <v>0</v>
      </c>
      <c r="H2805" s="6"/>
      <c r="I2805" s="6">
        <v>1</v>
      </c>
      <c r="J2805" s="6">
        <v>1</v>
      </c>
      <c r="K2805" s="6">
        <v>1</v>
      </c>
      <c r="L2805" s="6"/>
      <c r="M2805" s="6">
        <v>2022</v>
      </c>
      <c r="N2805" s="6" t="s">
        <v>7745</v>
      </c>
      <c r="O2805" s="6">
        <v>99</v>
      </c>
      <c r="P2805" s="6"/>
      <c r="Q2805" s="6" t="s">
        <v>7733</v>
      </c>
      <c r="R2805" s="6" t="s">
        <v>7734</v>
      </c>
      <c r="S2805" s="6"/>
      <c r="T2805" s="6" t="s">
        <v>4565</v>
      </c>
      <c r="U2805">
        <f t="shared" si="43"/>
        <v>2</v>
      </c>
    </row>
    <row r="2806" spans="1:21" x14ac:dyDescent="0.2">
      <c r="A2806" s="6" t="s">
        <v>11209</v>
      </c>
      <c r="B2806" s="6" t="s">
        <v>11207</v>
      </c>
      <c r="C2806" s="6">
        <v>3538018</v>
      </c>
      <c r="D2806" s="6" t="s">
        <v>6817</v>
      </c>
      <c r="E2806" s="6" t="s">
        <v>11210</v>
      </c>
      <c r="F2806" s="6" t="s">
        <v>6402</v>
      </c>
      <c r="G2806" s="6">
        <v>0</v>
      </c>
      <c r="H2806" s="6"/>
      <c r="I2806" s="6">
        <v>0</v>
      </c>
      <c r="J2806" s="6">
        <v>1</v>
      </c>
      <c r="K2806" s="6">
        <v>1</v>
      </c>
      <c r="L2806" s="6"/>
      <c r="M2806" s="6">
        <v>2022</v>
      </c>
      <c r="N2806" s="6" t="s">
        <v>7745</v>
      </c>
      <c r="O2806" s="6">
        <v>99</v>
      </c>
      <c r="P2806" s="6"/>
      <c r="Q2806" s="6" t="s">
        <v>7733</v>
      </c>
      <c r="R2806" s="6" t="s">
        <v>7734</v>
      </c>
      <c r="S2806" s="6"/>
      <c r="T2806" s="6" t="s">
        <v>4564</v>
      </c>
      <c r="U2806">
        <f t="shared" si="43"/>
        <v>1</v>
      </c>
    </row>
    <row r="2807" spans="1:21" x14ac:dyDescent="0.2">
      <c r="A2807" s="6" t="s">
        <v>11211</v>
      </c>
      <c r="B2807" s="6" t="s">
        <v>11212</v>
      </c>
      <c r="C2807" s="6">
        <v>3534024</v>
      </c>
      <c r="D2807" s="6" t="s">
        <v>6589</v>
      </c>
      <c r="E2807" s="6" t="s">
        <v>7062</v>
      </c>
      <c r="F2807" s="6" t="s">
        <v>6402</v>
      </c>
      <c r="G2807" s="6">
        <v>885</v>
      </c>
      <c r="H2807" s="6">
        <v>1514</v>
      </c>
      <c r="I2807" s="6">
        <v>1</v>
      </c>
      <c r="J2807" s="6">
        <v>1</v>
      </c>
      <c r="K2807" s="6">
        <v>0</v>
      </c>
      <c r="L2807" s="6"/>
      <c r="M2807" s="6">
        <v>2022</v>
      </c>
      <c r="N2807" s="6" t="s">
        <v>7732</v>
      </c>
      <c r="O2807" s="6">
        <v>99</v>
      </c>
      <c r="P2807" s="6"/>
      <c r="Q2807" s="6" t="s">
        <v>7733</v>
      </c>
      <c r="R2807" s="6" t="s">
        <v>7734</v>
      </c>
      <c r="S2807" s="6"/>
      <c r="T2807" s="6" t="s">
        <v>1240</v>
      </c>
      <c r="U2807">
        <f t="shared" si="43"/>
        <v>2</v>
      </c>
    </row>
    <row r="2808" spans="1:21" x14ac:dyDescent="0.2">
      <c r="A2808" s="6" t="s">
        <v>11211</v>
      </c>
      <c r="B2808" s="6" t="s">
        <v>11212</v>
      </c>
      <c r="C2808" s="6">
        <v>3534024</v>
      </c>
      <c r="D2808" s="6" t="s">
        <v>6597</v>
      </c>
      <c r="E2808" s="6" t="s">
        <v>7527</v>
      </c>
      <c r="F2808" s="6" t="s">
        <v>6402</v>
      </c>
      <c r="G2808" s="6">
        <v>629</v>
      </c>
      <c r="H2808" s="6">
        <v>1514</v>
      </c>
      <c r="I2808" s="6">
        <v>0</v>
      </c>
      <c r="J2808" s="6">
        <v>0</v>
      </c>
      <c r="K2808" s="6">
        <v>0</v>
      </c>
      <c r="L2808" s="6"/>
      <c r="M2808" s="6">
        <v>2022</v>
      </c>
      <c r="N2808" s="6" t="s">
        <v>7732</v>
      </c>
      <c r="O2808" s="6">
        <v>99</v>
      </c>
      <c r="P2808" s="6"/>
      <c r="Q2808" s="6" t="s">
        <v>7733</v>
      </c>
      <c r="R2808" s="6" t="s">
        <v>7734</v>
      </c>
      <c r="S2808" s="6"/>
      <c r="T2808" s="6" t="s">
        <v>1241</v>
      </c>
      <c r="U2808">
        <f t="shared" si="43"/>
        <v>1</v>
      </c>
    </row>
    <row r="2809" spans="1:21" x14ac:dyDescent="0.2">
      <c r="A2809" s="6" t="s">
        <v>11213</v>
      </c>
      <c r="B2809" s="6" t="s">
        <v>11212</v>
      </c>
      <c r="C2809" s="6">
        <v>3534024</v>
      </c>
      <c r="D2809" s="6" t="s">
        <v>7463</v>
      </c>
      <c r="E2809" s="6" t="s">
        <v>11214</v>
      </c>
      <c r="F2809" s="6" t="s">
        <v>6402</v>
      </c>
      <c r="G2809" s="6">
        <v>0</v>
      </c>
      <c r="H2809" s="6"/>
      <c r="I2809" s="6">
        <v>0</v>
      </c>
      <c r="J2809" s="6">
        <v>1</v>
      </c>
      <c r="K2809" s="6">
        <v>1</v>
      </c>
      <c r="L2809" s="6"/>
      <c r="M2809" s="6">
        <v>2022</v>
      </c>
      <c r="N2809" s="6" t="s">
        <v>7770</v>
      </c>
      <c r="O2809" s="6">
        <v>99</v>
      </c>
      <c r="P2809" s="6"/>
      <c r="Q2809" s="6" t="s">
        <v>7733</v>
      </c>
      <c r="R2809" s="6" t="s">
        <v>7734</v>
      </c>
      <c r="S2809" s="6"/>
      <c r="T2809" s="6" t="s">
        <v>5485</v>
      </c>
      <c r="U2809">
        <f t="shared" si="43"/>
        <v>1</v>
      </c>
    </row>
    <row r="2810" spans="1:21" x14ac:dyDescent="0.2">
      <c r="A2810" s="6" t="s">
        <v>11215</v>
      </c>
      <c r="B2810" s="6" t="s">
        <v>11212</v>
      </c>
      <c r="C2810" s="6">
        <v>3534024</v>
      </c>
      <c r="D2810" s="6" t="s">
        <v>6966</v>
      </c>
      <c r="E2810" s="6" t="s">
        <v>11216</v>
      </c>
      <c r="F2810" s="6" t="s">
        <v>6402</v>
      </c>
      <c r="G2810" s="6">
        <v>762</v>
      </c>
      <c r="H2810" s="6">
        <v>3516</v>
      </c>
      <c r="I2810" s="6">
        <v>0</v>
      </c>
      <c r="J2810" s="6">
        <v>0</v>
      </c>
      <c r="K2810" s="6">
        <v>0</v>
      </c>
      <c r="L2810" s="6"/>
      <c r="M2810" s="6">
        <v>2022</v>
      </c>
      <c r="N2810" s="6" t="s">
        <v>7745</v>
      </c>
      <c r="O2810" s="6">
        <v>99</v>
      </c>
      <c r="P2810" s="6"/>
      <c r="Q2810" s="6" t="s">
        <v>7733</v>
      </c>
      <c r="R2810" s="6" t="s">
        <v>7734</v>
      </c>
      <c r="S2810" s="6"/>
      <c r="T2810" s="6" t="s">
        <v>5486</v>
      </c>
      <c r="U2810">
        <f t="shared" si="43"/>
        <v>4</v>
      </c>
    </row>
    <row r="2811" spans="1:21" x14ac:dyDescent="0.2">
      <c r="A2811" s="6" t="s">
        <v>11215</v>
      </c>
      <c r="B2811" s="6" t="s">
        <v>11212</v>
      </c>
      <c r="C2811" s="6">
        <v>3534024</v>
      </c>
      <c r="D2811" s="6" t="s">
        <v>6525</v>
      </c>
      <c r="E2811" s="6" t="s">
        <v>11217</v>
      </c>
      <c r="F2811" s="6" t="s">
        <v>6402</v>
      </c>
      <c r="G2811" s="6">
        <v>991</v>
      </c>
      <c r="H2811" s="6">
        <v>3516</v>
      </c>
      <c r="I2811" s="6">
        <v>1</v>
      </c>
      <c r="J2811" s="6">
        <v>1</v>
      </c>
      <c r="K2811" s="6">
        <v>0</v>
      </c>
      <c r="L2811" s="6"/>
      <c r="M2811" s="6">
        <v>2022</v>
      </c>
      <c r="N2811" s="6" t="s">
        <v>7745</v>
      </c>
      <c r="O2811" s="6">
        <v>99</v>
      </c>
      <c r="P2811" s="6"/>
      <c r="Q2811" s="6" t="s">
        <v>7733</v>
      </c>
      <c r="R2811" s="6" t="s">
        <v>7734</v>
      </c>
      <c r="S2811" s="6"/>
      <c r="T2811" s="6" t="s">
        <v>5484</v>
      </c>
      <c r="U2811">
        <f t="shared" si="43"/>
        <v>3</v>
      </c>
    </row>
    <row r="2812" spans="1:21" x14ac:dyDescent="0.2">
      <c r="A2812" s="6" t="s">
        <v>11215</v>
      </c>
      <c r="B2812" s="6" t="s">
        <v>11212</v>
      </c>
      <c r="C2812" s="6">
        <v>3534024</v>
      </c>
      <c r="D2812" s="6" t="s">
        <v>6434</v>
      </c>
      <c r="E2812" s="6" t="s">
        <v>11218</v>
      </c>
      <c r="F2812" s="6" t="s">
        <v>6402</v>
      </c>
      <c r="G2812" s="6">
        <v>828</v>
      </c>
      <c r="H2812" s="6">
        <v>3516</v>
      </c>
      <c r="I2812" s="6">
        <v>0</v>
      </c>
      <c r="J2812" s="6">
        <v>1</v>
      </c>
      <c r="K2812" s="6">
        <v>0</v>
      </c>
      <c r="L2812" s="6"/>
      <c r="M2812" s="6">
        <v>2022</v>
      </c>
      <c r="N2812" s="6" t="s">
        <v>7745</v>
      </c>
      <c r="O2812" s="6">
        <v>99</v>
      </c>
      <c r="P2812" s="6"/>
      <c r="Q2812" s="6" t="s">
        <v>7733</v>
      </c>
      <c r="R2812" s="6" t="s">
        <v>7734</v>
      </c>
      <c r="S2812" s="6"/>
      <c r="T2812" s="6" t="s">
        <v>5483</v>
      </c>
      <c r="U2812">
        <f t="shared" si="43"/>
        <v>2</v>
      </c>
    </row>
    <row r="2813" spans="1:21" x14ac:dyDescent="0.2">
      <c r="A2813" s="6" t="s">
        <v>11215</v>
      </c>
      <c r="B2813" s="6" t="s">
        <v>11212</v>
      </c>
      <c r="C2813" s="6">
        <v>3534024</v>
      </c>
      <c r="D2813" s="6" t="s">
        <v>6535</v>
      </c>
      <c r="E2813" s="6" t="s">
        <v>11219</v>
      </c>
      <c r="F2813" s="6" t="s">
        <v>6402</v>
      </c>
      <c r="G2813" s="6">
        <v>935</v>
      </c>
      <c r="H2813" s="6">
        <v>3516</v>
      </c>
      <c r="I2813" s="6">
        <v>0</v>
      </c>
      <c r="J2813" s="6">
        <v>1</v>
      </c>
      <c r="K2813" s="6">
        <v>0</v>
      </c>
      <c r="L2813" s="6"/>
      <c r="M2813" s="6">
        <v>2022</v>
      </c>
      <c r="N2813" s="6" t="s">
        <v>7745</v>
      </c>
      <c r="O2813" s="6">
        <v>99</v>
      </c>
      <c r="P2813" s="6"/>
      <c r="Q2813" s="6" t="s">
        <v>7733</v>
      </c>
      <c r="R2813" s="6" t="s">
        <v>7734</v>
      </c>
      <c r="S2813" s="6"/>
      <c r="T2813" s="6" t="s">
        <v>5482</v>
      </c>
      <c r="U2813">
        <f t="shared" si="43"/>
        <v>1</v>
      </c>
    </row>
    <row r="2814" spans="1:21" x14ac:dyDescent="0.2">
      <c r="A2814" s="6" t="s">
        <v>11220</v>
      </c>
      <c r="B2814" s="6" t="s">
        <v>11221</v>
      </c>
      <c r="C2814" s="6">
        <v>3537001</v>
      </c>
      <c r="D2814" s="6" t="s">
        <v>6496</v>
      </c>
      <c r="E2814" s="6" t="s">
        <v>7108</v>
      </c>
      <c r="F2814" s="6" t="s">
        <v>6402</v>
      </c>
      <c r="G2814" s="6">
        <v>46</v>
      </c>
      <c r="H2814" s="6">
        <v>319</v>
      </c>
      <c r="I2814" s="6">
        <v>0</v>
      </c>
      <c r="J2814" s="6">
        <v>0</v>
      </c>
      <c r="K2814" s="6">
        <v>0</v>
      </c>
      <c r="L2814" s="6"/>
      <c r="M2814" s="6">
        <v>2022</v>
      </c>
      <c r="N2814" s="6" t="s">
        <v>7732</v>
      </c>
      <c r="O2814" s="6">
        <v>99</v>
      </c>
      <c r="P2814" s="6"/>
      <c r="Q2814" s="6" t="s">
        <v>7733</v>
      </c>
      <c r="R2814" s="6" t="s">
        <v>7734</v>
      </c>
      <c r="S2814" s="6"/>
      <c r="T2814" s="6" t="s">
        <v>1109</v>
      </c>
      <c r="U2814">
        <f t="shared" si="43"/>
        <v>2</v>
      </c>
    </row>
    <row r="2815" spans="1:21" x14ac:dyDescent="0.2">
      <c r="A2815" s="6" t="s">
        <v>11220</v>
      </c>
      <c r="B2815" s="6" t="s">
        <v>11221</v>
      </c>
      <c r="C2815" s="6">
        <v>3537001</v>
      </c>
      <c r="D2815" s="6" t="s">
        <v>6914</v>
      </c>
      <c r="E2815" s="6" t="s">
        <v>6710</v>
      </c>
      <c r="F2815" s="6" t="s">
        <v>6402</v>
      </c>
      <c r="G2815" s="6">
        <v>273</v>
      </c>
      <c r="H2815" s="6">
        <v>319</v>
      </c>
      <c r="I2815" s="6">
        <v>0</v>
      </c>
      <c r="J2815" s="6">
        <v>1</v>
      </c>
      <c r="K2815" s="6">
        <v>0</v>
      </c>
      <c r="L2815" s="6"/>
      <c r="M2815" s="6">
        <v>2022</v>
      </c>
      <c r="N2815" s="6" t="s">
        <v>7732</v>
      </c>
      <c r="O2815" s="6">
        <v>99</v>
      </c>
      <c r="P2815" s="6"/>
      <c r="Q2815" s="6" t="s">
        <v>7733</v>
      </c>
      <c r="R2815" s="6" t="s">
        <v>7734</v>
      </c>
      <c r="S2815" s="6"/>
      <c r="T2815" s="6" t="s">
        <v>1108</v>
      </c>
      <c r="U2815">
        <f t="shared" si="43"/>
        <v>1</v>
      </c>
    </row>
    <row r="2816" spans="1:21" x14ac:dyDescent="0.2">
      <c r="A2816" s="6" t="s">
        <v>11222</v>
      </c>
      <c r="B2816" s="6" t="s">
        <v>11221</v>
      </c>
      <c r="C2816" s="6">
        <v>3537001</v>
      </c>
      <c r="D2816" s="6" t="s">
        <v>6571</v>
      </c>
      <c r="E2816" s="6" t="s">
        <v>11223</v>
      </c>
      <c r="F2816" s="6" t="s">
        <v>6402</v>
      </c>
      <c r="G2816" s="6">
        <v>194</v>
      </c>
      <c r="H2816" s="6">
        <v>792</v>
      </c>
      <c r="I2816" s="6">
        <v>0</v>
      </c>
      <c r="J2816" s="6">
        <v>1</v>
      </c>
      <c r="K2816" s="6">
        <v>0</v>
      </c>
      <c r="L2816" s="6"/>
      <c r="M2816" s="6">
        <v>2022</v>
      </c>
      <c r="N2816" s="6" t="s">
        <v>7745</v>
      </c>
      <c r="O2816" s="6">
        <v>99</v>
      </c>
      <c r="P2816" s="6"/>
      <c r="Q2816" s="6" t="s">
        <v>7733</v>
      </c>
      <c r="R2816" s="6" t="s">
        <v>7734</v>
      </c>
      <c r="S2816" s="6"/>
      <c r="T2816" s="6" t="s">
        <v>4750</v>
      </c>
      <c r="U2816">
        <f t="shared" si="43"/>
        <v>4</v>
      </c>
    </row>
    <row r="2817" spans="1:21" x14ac:dyDescent="0.2">
      <c r="A2817" s="6" t="s">
        <v>11222</v>
      </c>
      <c r="B2817" s="6" t="s">
        <v>11221</v>
      </c>
      <c r="C2817" s="6">
        <v>3537001</v>
      </c>
      <c r="D2817" s="6" t="s">
        <v>6425</v>
      </c>
      <c r="E2817" s="6" t="s">
        <v>11224</v>
      </c>
      <c r="F2817" s="6" t="s">
        <v>6402</v>
      </c>
      <c r="G2817" s="6">
        <v>232</v>
      </c>
      <c r="H2817" s="6">
        <v>792</v>
      </c>
      <c r="I2817" s="6">
        <v>1</v>
      </c>
      <c r="J2817" s="6">
        <v>1</v>
      </c>
      <c r="K2817" s="6">
        <v>0</v>
      </c>
      <c r="L2817" s="6"/>
      <c r="M2817" s="6">
        <v>2022</v>
      </c>
      <c r="N2817" s="6" t="s">
        <v>7745</v>
      </c>
      <c r="O2817" s="6">
        <v>99</v>
      </c>
      <c r="P2817" s="6"/>
      <c r="Q2817" s="6" t="s">
        <v>7733</v>
      </c>
      <c r="R2817" s="6" t="s">
        <v>7734</v>
      </c>
      <c r="S2817" s="6"/>
      <c r="T2817" s="6" t="s">
        <v>4749</v>
      </c>
      <c r="U2817">
        <f t="shared" si="43"/>
        <v>3</v>
      </c>
    </row>
    <row r="2818" spans="1:21" x14ac:dyDescent="0.2">
      <c r="A2818" s="6" t="s">
        <v>11225</v>
      </c>
      <c r="B2818" s="6" t="s">
        <v>11221</v>
      </c>
      <c r="C2818" s="6">
        <v>3537001</v>
      </c>
      <c r="D2818" s="6" t="s">
        <v>11226</v>
      </c>
      <c r="E2818" s="6" t="s">
        <v>11227</v>
      </c>
      <c r="F2818" s="6" t="s">
        <v>6402</v>
      </c>
      <c r="G2818" s="6">
        <v>257</v>
      </c>
      <c r="H2818" s="6">
        <v>257</v>
      </c>
      <c r="I2818" s="6">
        <v>1</v>
      </c>
      <c r="J2818" s="6">
        <v>1</v>
      </c>
      <c r="K2818" s="6">
        <v>0</v>
      </c>
      <c r="L2818" s="6"/>
      <c r="M2818" s="6">
        <v>2022</v>
      </c>
      <c r="N2818" s="6" t="s">
        <v>7770</v>
      </c>
      <c r="O2818" s="6">
        <v>99</v>
      </c>
      <c r="P2818" s="6"/>
      <c r="Q2818" s="6" t="s">
        <v>7733</v>
      </c>
      <c r="R2818" s="6" t="s">
        <v>7734</v>
      </c>
      <c r="S2818" s="6"/>
      <c r="T2818" s="6" t="s">
        <v>4748</v>
      </c>
      <c r="U2818">
        <f t="shared" si="43"/>
        <v>1</v>
      </c>
    </row>
    <row r="2819" spans="1:21" x14ac:dyDescent="0.2">
      <c r="A2819" s="6" t="s">
        <v>11222</v>
      </c>
      <c r="B2819" s="6" t="s">
        <v>11221</v>
      </c>
      <c r="C2819" s="6">
        <v>3537001</v>
      </c>
      <c r="D2819" s="6" t="s">
        <v>11228</v>
      </c>
      <c r="E2819" s="6" t="s">
        <v>7381</v>
      </c>
      <c r="F2819" s="6" t="s">
        <v>6402</v>
      </c>
      <c r="G2819" s="6">
        <v>201</v>
      </c>
      <c r="H2819" s="6">
        <v>792</v>
      </c>
      <c r="I2819" s="6">
        <v>1</v>
      </c>
      <c r="J2819" s="6">
        <v>1</v>
      </c>
      <c r="K2819" s="6">
        <v>0</v>
      </c>
      <c r="L2819" s="6"/>
      <c r="M2819" s="6">
        <v>2022</v>
      </c>
      <c r="N2819" s="6" t="s">
        <v>7745</v>
      </c>
      <c r="O2819" s="6">
        <v>99</v>
      </c>
      <c r="P2819" s="6"/>
      <c r="Q2819" s="6" t="s">
        <v>7733</v>
      </c>
      <c r="R2819" s="6" t="s">
        <v>7734</v>
      </c>
      <c r="S2819" s="6"/>
      <c r="T2819" s="6" t="s">
        <v>4747</v>
      </c>
      <c r="U2819">
        <f t="shared" ref="U2819:U2882" si="44">COUNTIF(A2819:A9119,A2819)</f>
        <v>2</v>
      </c>
    </row>
    <row r="2820" spans="1:21" x14ac:dyDescent="0.2">
      <c r="A2820" s="6" t="s">
        <v>11222</v>
      </c>
      <c r="B2820" s="6" t="s">
        <v>11221</v>
      </c>
      <c r="C2820" s="6">
        <v>3537001</v>
      </c>
      <c r="D2820" s="6" t="s">
        <v>6859</v>
      </c>
      <c r="E2820" s="6" t="s">
        <v>6578</v>
      </c>
      <c r="F2820" s="6" t="s">
        <v>6402</v>
      </c>
      <c r="G2820" s="6">
        <v>165</v>
      </c>
      <c r="H2820" s="6">
        <v>792</v>
      </c>
      <c r="I2820" s="6">
        <v>0</v>
      </c>
      <c r="J2820" s="6">
        <v>0</v>
      </c>
      <c r="K2820" s="6">
        <v>0</v>
      </c>
      <c r="L2820" s="6"/>
      <c r="M2820" s="6">
        <v>2022</v>
      </c>
      <c r="N2820" s="6" t="s">
        <v>7745</v>
      </c>
      <c r="O2820" s="6">
        <v>99</v>
      </c>
      <c r="P2820" s="6"/>
      <c r="Q2820" s="6" t="s">
        <v>7733</v>
      </c>
      <c r="R2820" s="6" t="s">
        <v>7734</v>
      </c>
      <c r="S2820" s="6"/>
      <c r="T2820" s="6" t="s">
        <v>4751</v>
      </c>
      <c r="U2820">
        <f t="shared" si="44"/>
        <v>1</v>
      </c>
    </row>
    <row r="2821" spans="1:21" x14ac:dyDescent="0.2">
      <c r="A2821" s="6" t="s">
        <v>11229</v>
      </c>
      <c r="B2821" s="6" t="s">
        <v>11230</v>
      </c>
      <c r="C2821" s="6">
        <v>3510045</v>
      </c>
      <c r="D2821" s="6" t="s">
        <v>6503</v>
      </c>
      <c r="E2821" s="6" t="s">
        <v>11231</v>
      </c>
      <c r="F2821" s="6" t="s">
        <v>6402</v>
      </c>
      <c r="G2821" s="6">
        <v>871</v>
      </c>
      <c r="H2821" s="6">
        <v>2082</v>
      </c>
      <c r="I2821" s="6">
        <v>1</v>
      </c>
      <c r="J2821" s="6">
        <v>0</v>
      </c>
      <c r="K2821" s="6">
        <v>0</v>
      </c>
      <c r="L2821" s="6"/>
      <c r="M2821" s="6">
        <v>2022</v>
      </c>
      <c r="N2821" s="6" t="s">
        <v>7732</v>
      </c>
      <c r="O2821" s="6">
        <v>99</v>
      </c>
      <c r="P2821" s="6"/>
      <c r="Q2821" s="6" t="s">
        <v>7733</v>
      </c>
      <c r="R2821" s="6" t="s">
        <v>7734</v>
      </c>
      <c r="S2821" s="6"/>
      <c r="T2821" s="6" t="s">
        <v>1046</v>
      </c>
      <c r="U2821">
        <f t="shared" si="44"/>
        <v>2</v>
      </c>
    </row>
    <row r="2822" spans="1:21" x14ac:dyDescent="0.2">
      <c r="A2822" s="6" t="s">
        <v>11229</v>
      </c>
      <c r="B2822" s="6" t="s">
        <v>11230</v>
      </c>
      <c r="C2822" s="6">
        <v>3510045</v>
      </c>
      <c r="D2822" s="6" t="s">
        <v>6801</v>
      </c>
      <c r="E2822" s="6" t="s">
        <v>11232</v>
      </c>
      <c r="F2822" s="6" t="s">
        <v>6402</v>
      </c>
      <c r="G2822" s="6">
        <v>1211</v>
      </c>
      <c r="H2822" s="6">
        <v>2082</v>
      </c>
      <c r="I2822" s="6">
        <v>0</v>
      </c>
      <c r="J2822" s="6">
        <v>1</v>
      </c>
      <c r="K2822" s="6">
        <v>0</v>
      </c>
      <c r="L2822" s="6"/>
      <c r="M2822" s="6">
        <v>2022</v>
      </c>
      <c r="N2822" s="6" t="s">
        <v>7732</v>
      </c>
      <c r="O2822" s="6">
        <v>99</v>
      </c>
      <c r="P2822" s="6"/>
      <c r="Q2822" s="6" t="s">
        <v>7733</v>
      </c>
      <c r="R2822" s="6" t="s">
        <v>7734</v>
      </c>
      <c r="S2822" s="6"/>
      <c r="T2822" s="6" t="s">
        <v>1045</v>
      </c>
      <c r="U2822">
        <f t="shared" si="44"/>
        <v>1</v>
      </c>
    </row>
    <row r="2823" spans="1:21" x14ac:dyDescent="0.2">
      <c r="A2823" s="6" t="s">
        <v>11233</v>
      </c>
      <c r="B2823" s="6" t="s">
        <v>11230</v>
      </c>
      <c r="C2823" s="6">
        <v>3510045</v>
      </c>
      <c r="D2823" s="6" t="s">
        <v>6459</v>
      </c>
      <c r="E2823" s="6" t="s">
        <v>11234</v>
      </c>
      <c r="F2823" s="6" t="s">
        <v>6402</v>
      </c>
      <c r="G2823" s="6">
        <v>390</v>
      </c>
      <c r="H2823" s="6">
        <v>1288</v>
      </c>
      <c r="I2823" s="6">
        <v>0</v>
      </c>
      <c r="J2823" s="6">
        <v>0</v>
      </c>
      <c r="K2823" s="6">
        <v>0</v>
      </c>
      <c r="L2823" s="6"/>
      <c r="M2823" s="6">
        <v>2022</v>
      </c>
      <c r="N2823" s="6" t="s">
        <v>7745</v>
      </c>
      <c r="O2823" s="6">
        <v>1</v>
      </c>
      <c r="P2823" s="6"/>
      <c r="Q2823" s="6" t="s">
        <v>7733</v>
      </c>
      <c r="R2823" s="6" t="s">
        <v>7734</v>
      </c>
      <c r="S2823" s="6"/>
      <c r="T2823" s="6" t="s">
        <v>4405</v>
      </c>
      <c r="U2823">
        <f t="shared" si="44"/>
        <v>3</v>
      </c>
    </row>
    <row r="2824" spans="1:21" x14ac:dyDescent="0.2">
      <c r="A2824" s="6" t="s">
        <v>11233</v>
      </c>
      <c r="B2824" s="6" t="s">
        <v>11230</v>
      </c>
      <c r="C2824" s="6">
        <v>3510045</v>
      </c>
      <c r="D2824" s="6" t="s">
        <v>6571</v>
      </c>
      <c r="E2824" s="6" t="s">
        <v>11235</v>
      </c>
      <c r="F2824" s="6" t="s">
        <v>6402</v>
      </c>
      <c r="G2824" s="6">
        <v>468</v>
      </c>
      <c r="H2824" s="6">
        <v>1288</v>
      </c>
      <c r="I2824" s="6">
        <v>0</v>
      </c>
      <c r="J2824" s="6">
        <v>1</v>
      </c>
      <c r="K2824" s="6">
        <v>0</v>
      </c>
      <c r="L2824" s="6"/>
      <c r="M2824" s="6">
        <v>2022</v>
      </c>
      <c r="N2824" s="6" t="s">
        <v>7745</v>
      </c>
      <c r="O2824" s="6">
        <v>1</v>
      </c>
      <c r="P2824" s="6"/>
      <c r="Q2824" s="6" t="s">
        <v>7733</v>
      </c>
      <c r="R2824" s="6" t="s">
        <v>7734</v>
      </c>
      <c r="S2824" s="6"/>
      <c r="T2824" s="6" t="s">
        <v>4404</v>
      </c>
      <c r="U2824">
        <f t="shared" si="44"/>
        <v>2</v>
      </c>
    </row>
    <row r="2825" spans="1:21" x14ac:dyDescent="0.2">
      <c r="A2825" s="6" t="s">
        <v>11233</v>
      </c>
      <c r="B2825" s="6" t="s">
        <v>11230</v>
      </c>
      <c r="C2825" s="6">
        <v>3510045</v>
      </c>
      <c r="D2825" s="6" t="s">
        <v>6624</v>
      </c>
      <c r="E2825" s="6" t="s">
        <v>8947</v>
      </c>
      <c r="F2825" s="6" t="s">
        <v>6402</v>
      </c>
      <c r="G2825" s="6">
        <v>430</v>
      </c>
      <c r="H2825" s="6">
        <v>1288</v>
      </c>
      <c r="I2825" s="6">
        <v>1</v>
      </c>
      <c r="J2825" s="6">
        <v>1</v>
      </c>
      <c r="K2825" s="6">
        <v>0</v>
      </c>
      <c r="L2825" s="6"/>
      <c r="M2825" s="6">
        <v>2022</v>
      </c>
      <c r="N2825" s="6" t="s">
        <v>7745</v>
      </c>
      <c r="O2825" s="6">
        <v>1</v>
      </c>
      <c r="P2825" s="6"/>
      <c r="Q2825" s="6" t="s">
        <v>7733</v>
      </c>
      <c r="R2825" s="6" t="s">
        <v>7734</v>
      </c>
      <c r="S2825" s="6"/>
      <c r="T2825" s="6" t="s">
        <v>4403</v>
      </c>
      <c r="U2825">
        <f t="shared" si="44"/>
        <v>1</v>
      </c>
    </row>
    <row r="2826" spans="1:21" x14ac:dyDescent="0.2">
      <c r="A2826" s="6" t="s">
        <v>11236</v>
      </c>
      <c r="B2826" s="6" t="s">
        <v>11230</v>
      </c>
      <c r="C2826" s="6">
        <v>3510045</v>
      </c>
      <c r="D2826" s="6" t="s">
        <v>7517</v>
      </c>
      <c r="E2826" s="6" t="s">
        <v>11237</v>
      </c>
      <c r="F2826" s="6" t="s">
        <v>6402</v>
      </c>
      <c r="G2826" s="6">
        <v>515</v>
      </c>
      <c r="H2826" s="6">
        <v>1357</v>
      </c>
      <c r="I2826" s="6">
        <v>0</v>
      </c>
      <c r="J2826" s="6">
        <v>1</v>
      </c>
      <c r="K2826" s="6">
        <v>0</v>
      </c>
      <c r="L2826" s="6"/>
      <c r="M2826" s="6">
        <v>2022</v>
      </c>
      <c r="N2826" s="6" t="s">
        <v>7745</v>
      </c>
      <c r="O2826" s="6">
        <v>2</v>
      </c>
      <c r="P2826" s="6"/>
      <c r="Q2826" s="6" t="s">
        <v>7733</v>
      </c>
      <c r="R2826" s="6" t="s">
        <v>7734</v>
      </c>
      <c r="S2826" s="6"/>
      <c r="T2826" s="6" t="s">
        <v>4402</v>
      </c>
      <c r="U2826">
        <f t="shared" si="44"/>
        <v>3</v>
      </c>
    </row>
    <row r="2827" spans="1:21" x14ac:dyDescent="0.2">
      <c r="A2827" s="6" t="s">
        <v>11236</v>
      </c>
      <c r="B2827" s="6" t="s">
        <v>11230</v>
      </c>
      <c r="C2827" s="6">
        <v>3510045</v>
      </c>
      <c r="D2827" s="6" t="s">
        <v>6801</v>
      </c>
      <c r="E2827" s="6" t="s">
        <v>6481</v>
      </c>
      <c r="F2827" s="6" t="s">
        <v>6402</v>
      </c>
      <c r="G2827" s="6">
        <v>478</v>
      </c>
      <c r="H2827" s="6">
        <v>1357</v>
      </c>
      <c r="I2827" s="6">
        <v>1</v>
      </c>
      <c r="J2827" s="6">
        <v>1</v>
      </c>
      <c r="K2827" s="6">
        <v>0</v>
      </c>
      <c r="L2827" s="6"/>
      <c r="M2827" s="6">
        <v>2022</v>
      </c>
      <c r="N2827" s="6" t="s">
        <v>7745</v>
      </c>
      <c r="O2827" s="6">
        <v>2</v>
      </c>
      <c r="P2827" s="6"/>
      <c r="Q2827" s="6" t="s">
        <v>7733</v>
      </c>
      <c r="R2827" s="6" t="s">
        <v>7734</v>
      </c>
      <c r="S2827" s="6"/>
      <c r="T2827" s="6" t="s">
        <v>4401</v>
      </c>
      <c r="U2827">
        <f t="shared" si="44"/>
        <v>2</v>
      </c>
    </row>
    <row r="2828" spans="1:21" x14ac:dyDescent="0.2">
      <c r="A2828" s="6" t="s">
        <v>11236</v>
      </c>
      <c r="B2828" s="6" t="s">
        <v>11230</v>
      </c>
      <c r="C2828" s="6">
        <v>3510045</v>
      </c>
      <c r="D2828" s="6" t="s">
        <v>7247</v>
      </c>
      <c r="E2828" s="6" t="s">
        <v>11238</v>
      </c>
      <c r="F2828" s="6" t="s">
        <v>6402</v>
      </c>
      <c r="G2828" s="6">
        <v>364</v>
      </c>
      <c r="H2828" s="6">
        <v>1357</v>
      </c>
      <c r="I2828" s="6">
        <v>1</v>
      </c>
      <c r="J2828" s="6">
        <v>0</v>
      </c>
      <c r="K2828" s="6">
        <v>0</v>
      </c>
      <c r="L2828" s="6"/>
      <c r="M2828" s="6">
        <v>2022</v>
      </c>
      <c r="N2828" s="6" t="s">
        <v>7745</v>
      </c>
      <c r="O2828" s="6">
        <v>2</v>
      </c>
      <c r="P2828" s="6"/>
      <c r="Q2828" s="6" t="s">
        <v>7733</v>
      </c>
      <c r="R2828" s="6" t="s">
        <v>7734</v>
      </c>
      <c r="S2828" s="6"/>
      <c r="T2828" s="6" t="s">
        <v>4406</v>
      </c>
      <c r="U2828">
        <f t="shared" si="44"/>
        <v>1</v>
      </c>
    </row>
    <row r="2829" spans="1:21" x14ac:dyDescent="0.2">
      <c r="A2829" s="6" t="s">
        <v>11239</v>
      </c>
      <c r="B2829" s="6" t="s">
        <v>11230</v>
      </c>
      <c r="C2829" s="6">
        <v>3510045</v>
      </c>
      <c r="D2829" s="6" t="s">
        <v>6434</v>
      </c>
      <c r="E2829" s="6" t="s">
        <v>9415</v>
      </c>
      <c r="F2829" s="6" t="s">
        <v>6402</v>
      </c>
      <c r="G2829" s="6">
        <v>283</v>
      </c>
      <c r="H2829" s="6">
        <v>799</v>
      </c>
      <c r="I2829" s="6">
        <v>1</v>
      </c>
      <c r="J2829" s="6">
        <v>1</v>
      </c>
      <c r="K2829" s="6">
        <v>0</v>
      </c>
      <c r="L2829" s="6"/>
      <c r="M2829" s="6">
        <v>2022</v>
      </c>
      <c r="N2829" s="6" t="s">
        <v>7745</v>
      </c>
      <c r="O2829" s="6">
        <v>3</v>
      </c>
      <c r="P2829" s="6"/>
      <c r="Q2829" s="6" t="s">
        <v>7733</v>
      </c>
      <c r="R2829" s="6" t="s">
        <v>7734</v>
      </c>
      <c r="S2829" s="6"/>
      <c r="T2829" s="6" t="s">
        <v>4400</v>
      </c>
      <c r="U2829">
        <f t="shared" si="44"/>
        <v>3</v>
      </c>
    </row>
    <row r="2830" spans="1:21" x14ac:dyDescent="0.2">
      <c r="A2830" s="6" t="s">
        <v>11239</v>
      </c>
      <c r="B2830" s="6" t="s">
        <v>11230</v>
      </c>
      <c r="C2830" s="6">
        <v>3510045</v>
      </c>
      <c r="D2830" s="6" t="s">
        <v>6539</v>
      </c>
      <c r="E2830" s="6" t="s">
        <v>6443</v>
      </c>
      <c r="F2830" s="6" t="s">
        <v>6402</v>
      </c>
      <c r="G2830" s="6">
        <v>335</v>
      </c>
      <c r="H2830" s="6">
        <v>799</v>
      </c>
      <c r="I2830" s="6">
        <v>1</v>
      </c>
      <c r="J2830" s="6">
        <v>1</v>
      </c>
      <c r="K2830" s="6">
        <v>0</v>
      </c>
      <c r="L2830" s="6"/>
      <c r="M2830" s="6">
        <v>2022</v>
      </c>
      <c r="N2830" s="6" t="s">
        <v>7745</v>
      </c>
      <c r="O2830" s="6">
        <v>3</v>
      </c>
      <c r="P2830" s="6"/>
      <c r="Q2830" s="6" t="s">
        <v>7733</v>
      </c>
      <c r="R2830" s="6" t="s">
        <v>7734</v>
      </c>
      <c r="S2830" s="6"/>
      <c r="T2830" s="6" t="s">
        <v>4399</v>
      </c>
      <c r="U2830">
        <f t="shared" si="44"/>
        <v>2</v>
      </c>
    </row>
    <row r="2831" spans="1:21" x14ac:dyDescent="0.2">
      <c r="A2831" s="6" t="s">
        <v>11239</v>
      </c>
      <c r="B2831" s="6" t="s">
        <v>11230</v>
      </c>
      <c r="C2831" s="6">
        <v>3510045</v>
      </c>
      <c r="D2831" s="6" t="s">
        <v>6485</v>
      </c>
      <c r="E2831" s="6" t="s">
        <v>8065</v>
      </c>
      <c r="F2831" s="6" t="s">
        <v>6402</v>
      </c>
      <c r="G2831" s="6">
        <v>181</v>
      </c>
      <c r="H2831" s="6">
        <v>799</v>
      </c>
      <c r="I2831" s="6">
        <v>0</v>
      </c>
      <c r="J2831" s="6">
        <v>0</v>
      </c>
      <c r="K2831" s="6">
        <v>0</v>
      </c>
      <c r="L2831" s="6"/>
      <c r="M2831" s="6">
        <v>2022</v>
      </c>
      <c r="N2831" s="6" t="s">
        <v>7745</v>
      </c>
      <c r="O2831" s="6">
        <v>3</v>
      </c>
      <c r="P2831" s="6"/>
      <c r="Q2831" s="6" t="s">
        <v>7733</v>
      </c>
      <c r="R2831" s="6" t="s">
        <v>7734</v>
      </c>
      <c r="S2831" s="6"/>
      <c r="T2831" s="6" t="s">
        <v>4407</v>
      </c>
      <c r="U2831">
        <f t="shared" si="44"/>
        <v>1</v>
      </c>
    </row>
    <row r="2832" spans="1:21" x14ac:dyDescent="0.2">
      <c r="A2832" s="6" t="s">
        <v>11240</v>
      </c>
      <c r="B2832" s="6" t="s">
        <v>11241</v>
      </c>
      <c r="C2832" s="6">
        <v>3511030</v>
      </c>
      <c r="D2832" s="6" t="s">
        <v>6434</v>
      </c>
      <c r="E2832" s="6" t="s">
        <v>11242</v>
      </c>
      <c r="F2832" s="6" t="s">
        <v>6402</v>
      </c>
      <c r="G2832" s="6">
        <v>0</v>
      </c>
      <c r="H2832" s="6"/>
      <c r="I2832" s="6">
        <v>0</v>
      </c>
      <c r="J2832" s="6">
        <v>1</v>
      </c>
      <c r="K2832" s="6">
        <v>1</v>
      </c>
      <c r="L2832" s="6"/>
      <c r="M2832" s="6">
        <v>2022</v>
      </c>
      <c r="N2832" s="6" t="s">
        <v>8113</v>
      </c>
      <c r="O2832" s="6">
        <v>99</v>
      </c>
      <c r="P2832" s="6"/>
      <c r="Q2832" s="6" t="s">
        <v>7733</v>
      </c>
      <c r="R2832" s="6" t="s">
        <v>7734</v>
      </c>
      <c r="S2832" s="6"/>
      <c r="T2832" s="6" t="s">
        <v>1264</v>
      </c>
      <c r="U2832">
        <f t="shared" si="44"/>
        <v>1</v>
      </c>
    </row>
    <row r="2833" spans="1:21" x14ac:dyDescent="0.2">
      <c r="A2833" s="6" t="s">
        <v>11243</v>
      </c>
      <c r="B2833" s="6" t="s">
        <v>11241</v>
      </c>
      <c r="C2833" s="6">
        <v>3511030</v>
      </c>
      <c r="D2833" s="6" t="s">
        <v>11244</v>
      </c>
      <c r="E2833" s="6" t="s">
        <v>7313</v>
      </c>
      <c r="F2833" s="6" t="s">
        <v>6402</v>
      </c>
      <c r="G2833" s="6">
        <v>0</v>
      </c>
      <c r="H2833" s="6"/>
      <c r="I2833" s="6">
        <v>0</v>
      </c>
      <c r="J2833" s="6">
        <v>1</v>
      </c>
      <c r="K2833" s="6">
        <v>1</v>
      </c>
      <c r="L2833" s="6"/>
      <c r="M2833" s="6">
        <v>2022</v>
      </c>
      <c r="N2833" s="6" t="s">
        <v>8757</v>
      </c>
      <c r="O2833" s="6">
        <v>99</v>
      </c>
      <c r="P2833" s="6"/>
      <c r="Q2833" s="6" t="s">
        <v>7733</v>
      </c>
      <c r="R2833" s="6" t="s">
        <v>7734</v>
      </c>
      <c r="S2833" s="6"/>
      <c r="T2833" s="6" t="s">
        <v>5593</v>
      </c>
      <c r="U2833">
        <f t="shared" si="44"/>
        <v>1</v>
      </c>
    </row>
    <row r="2834" spans="1:21" x14ac:dyDescent="0.2">
      <c r="A2834" s="6" t="s">
        <v>11245</v>
      </c>
      <c r="B2834" s="6" t="s">
        <v>11241</v>
      </c>
      <c r="C2834" s="6">
        <v>3511030</v>
      </c>
      <c r="D2834" s="6" t="s">
        <v>11246</v>
      </c>
      <c r="E2834" s="6" t="s">
        <v>6510</v>
      </c>
      <c r="F2834" s="6" t="s">
        <v>6402</v>
      </c>
      <c r="G2834" s="6">
        <v>1244</v>
      </c>
      <c r="H2834" s="6">
        <v>7888</v>
      </c>
      <c r="I2834" s="6">
        <v>1</v>
      </c>
      <c r="J2834" s="6">
        <v>1</v>
      </c>
      <c r="K2834" s="6">
        <v>0</v>
      </c>
      <c r="L2834" s="6"/>
      <c r="M2834" s="6">
        <v>2022</v>
      </c>
      <c r="N2834" s="6" t="s">
        <v>7745</v>
      </c>
      <c r="O2834" s="6">
        <v>99</v>
      </c>
      <c r="P2834" s="6"/>
      <c r="Q2834" s="6" t="s">
        <v>7733</v>
      </c>
      <c r="R2834" s="6" t="s">
        <v>7734</v>
      </c>
      <c r="S2834" s="6"/>
      <c r="T2834" s="6" t="s">
        <v>5592</v>
      </c>
      <c r="U2834">
        <f t="shared" si="44"/>
        <v>9</v>
      </c>
    </row>
    <row r="2835" spans="1:21" x14ac:dyDescent="0.2">
      <c r="A2835" s="6" t="s">
        <v>11245</v>
      </c>
      <c r="B2835" s="6" t="s">
        <v>11241</v>
      </c>
      <c r="C2835" s="6">
        <v>3511030</v>
      </c>
      <c r="D2835" s="6" t="s">
        <v>6485</v>
      </c>
      <c r="E2835" s="6" t="s">
        <v>7217</v>
      </c>
      <c r="F2835" s="6" t="s">
        <v>6402</v>
      </c>
      <c r="G2835" s="6">
        <v>942</v>
      </c>
      <c r="H2835" s="6">
        <v>7888</v>
      </c>
      <c r="I2835" s="6">
        <v>1</v>
      </c>
      <c r="J2835" s="6">
        <v>0</v>
      </c>
      <c r="K2835" s="6">
        <v>0</v>
      </c>
      <c r="L2835" s="6"/>
      <c r="M2835" s="6">
        <v>2022</v>
      </c>
      <c r="N2835" s="6" t="s">
        <v>7745</v>
      </c>
      <c r="O2835" s="6">
        <v>99</v>
      </c>
      <c r="P2835" s="6"/>
      <c r="Q2835" s="6" t="s">
        <v>7733</v>
      </c>
      <c r="R2835" s="6" t="s">
        <v>7734</v>
      </c>
      <c r="S2835" s="6"/>
      <c r="T2835" s="6" t="s">
        <v>5594</v>
      </c>
      <c r="U2835">
        <f t="shared" si="44"/>
        <v>8</v>
      </c>
    </row>
    <row r="2836" spans="1:21" x14ac:dyDescent="0.2">
      <c r="A2836" s="6" t="s">
        <v>11245</v>
      </c>
      <c r="B2836" s="6" t="s">
        <v>11241</v>
      </c>
      <c r="C2836" s="6">
        <v>3511030</v>
      </c>
      <c r="D2836" s="6" t="s">
        <v>11247</v>
      </c>
      <c r="E2836" s="6" t="s">
        <v>8793</v>
      </c>
      <c r="F2836" s="6" t="s">
        <v>6402</v>
      </c>
      <c r="G2836" s="6">
        <v>1177</v>
      </c>
      <c r="H2836" s="6">
        <v>7888</v>
      </c>
      <c r="I2836" s="6">
        <v>1</v>
      </c>
      <c r="J2836" s="6">
        <v>1</v>
      </c>
      <c r="K2836" s="6">
        <v>0</v>
      </c>
      <c r="L2836" s="6"/>
      <c r="M2836" s="6">
        <v>2022</v>
      </c>
      <c r="N2836" s="6" t="s">
        <v>7745</v>
      </c>
      <c r="O2836" s="6">
        <v>99</v>
      </c>
      <c r="P2836" s="6"/>
      <c r="Q2836" s="6" t="s">
        <v>7733</v>
      </c>
      <c r="R2836" s="6" t="s">
        <v>7734</v>
      </c>
      <c r="S2836" s="6"/>
      <c r="T2836" s="6" t="s">
        <v>5591</v>
      </c>
      <c r="U2836">
        <f t="shared" si="44"/>
        <v>7</v>
      </c>
    </row>
    <row r="2837" spans="1:21" x14ac:dyDescent="0.2">
      <c r="A2837" s="6" t="s">
        <v>11245</v>
      </c>
      <c r="B2837" s="6" t="s">
        <v>11241</v>
      </c>
      <c r="C2837" s="6">
        <v>3511030</v>
      </c>
      <c r="D2837" s="6" t="s">
        <v>6598</v>
      </c>
      <c r="E2837" s="6" t="s">
        <v>11248</v>
      </c>
      <c r="F2837" s="6" t="s">
        <v>6402</v>
      </c>
      <c r="G2837" s="6">
        <v>264</v>
      </c>
      <c r="H2837" s="6">
        <v>7888</v>
      </c>
      <c r="I2837" s="6">
        <v>0</v>
      </c>
      <c r="J2837" s="6">
        <v>0</v>
      </c>
      <c r="K2837" s="6">
        <v>0</v>
      </c>
      <c r="L2837" s="6"/>
      <c r="M2837" s="6">
        <v>2022</v>
      </c>
      <c r="N2837" s="6" t="s">
        <v>7745</v>
      </c>
      <c r="O2837" s="6">
        <v>99</v>
      </c>
      <c r="P2837" s="6"/>
      <c r="Q2837" s="6" t="s">
        <v>7733</v>
      </c>
      <c r="R2837" s="6" t="s">
        <v>7734</v>
      </c>
      <c r="S2837" s="6"/>
      <c r="T2837" s="6" t="s">
        <v>5595</v>
      </c>
      <c r="U2837">
        <f t="shared" si="44"/>
        <v>6</v>
      </c>
    </row>
    <row r="2838" spans="1:21" x14ac:dyDescent="0.2">
      <c r="A2838" s="6" t="s">
        <v>11245</v>
      </c>
      <c r="B2838" s="6" t="s">
        <v>11241</v>
      </c>
      <c r="C2838" s="6">
        <v>3511030</v>
      </c>
      <c r="D2838" s="6" t="s">
        <v>6488</v>
      </c>
      <c r="E2838" s="6" t="s">
        <v>7999</v>
      </c>
      <c r="F2838" s="6" t="s">
        <v>6402</v>
      </c>
      <c r="G2838" s="6">
        <v>1138</v>
      </c>
      <c r="H2838" s="6">
        <v>7888</v>
      </c>
      <c r="I2838" s="6">
        <v>0</v>
      </c>
      <c r="J2838" s="6">
        <v>1</v>
      </c>
      <c r="K2838" s="6">
        <v>0</v>
      </c>
      <c r="L2838" s="6"/>
      <c r="M2838" s="6">
        <v>2022</v>
      </c>
      <c r="N2838" s="6" t="s">
        <v>7745</v>
      </c>
      <c r="O2838" s="6">
        <v>99</v>
      </c>
      <c r="P2838" s="6"/>
      <c r="Q2838" s="6" t="s">
        <v>7733</v>
      </c>
      <c r="R2838" s="6" t="s">
        <v>7734</v>
      </c>
      <c r="S2838" s="6"/>
      <c r="T2838" s="6" t="s">
        <v>5590</v>
      </c>
      <c r="U2838">
        <f t="shared" si="44"/>
        <v>5</v>
      </c>
    </row>
    <row r="2839" spans="1:21" x14ac:dyDescent="0.2">
      <c r="A2839" s="6" t="s">
        <v>11245</v>
      </c>
      <c r="B2839" s="6" t="s">
        <v>11241</v>
      </c>
      <c r="C2839" s="6">
        <v>3511030</v>
      </c>
      <c r="D2839" s="6" t="s">
        <v>6580</v>
      </c>
      <c r="E2839" s="6" t="s">
        <v>11249</v>
      </c>
      <c r="F2839" s="6" t="s">
        <v>6402</v>
      </c>
      <c r="G2839" s="6">
        <v>1320</v>
      </c>
      <c r="H2839" s="6">
        <v>7888</v>
      </c>
      <c r="I2839" s="6">
        <v>0</v>
      </c>
      <c r="J2839" s="6">
        <v>1</v>
      </c>
      <c r="K2839" s="6">
        <v>0</v>
      </c>
      <c r="L2839" s="6"/>
      <c r="M2839" s="6">
        <v>2022</v>
      </c>
      <c r="N2839" s="6" t="s">
        <v>7745</v>
      </c>
      <c r="O2839" s="6">
        <v>99</v>
      </c>
      <c r="P2839" s="6"/>
      <c r="Q2839" s="6" t="s">
        <v>7733</v>
      </c>
      <c r="R2839" s="6" t="s">
        <v>7734</v>
      </c>
      <c r="S2839" s="6"/>
      <c r="T2839" s="6" t="s">
        <v>5589</v>
      </c>
      <c r="U2839">
        <f t="shared" si="44"/>
        <v>4</v>
      </c>
    </row>
    <row r="2840" spans="1:21" x14ac:dyDescent="0.2">
      <c r="A2840" s="6" t="s">
        <v>11245</v>
      </c>
      <c r="B2840" s="6" t="s">
        <v>11241</v>
      </c>
      <c r="C2840" s="6">
        <v>3511030</v>
      </c>
      <c r="D2840" s="6" t="s">
        <v>11250</v>
      </c>
      <c r="E2840" s="6" t="s">
        <v>11251</v>
      </c>
      <c r="F2840" s="6" t="s">
        <v>6402</v>
      </c>
      <c r="G2840" s="6">
        <v>1128</v>
      </c>
      <c r="H2840" s="6">
        <v>7888</v>
      </c>
      <c r="I2840" s="6">
        <v>0</v>
      </c>
      <c r="J2840" s="6">
        <v>1</v>
      </c>
      <c r="K2840" s="6">
        <v>0</v>
      </c>
      <c r="L2840" s="6"/>
      <c r="M2840" s="6">
        <v>2022</v>
      </c>
      <c r="N2840" s="6" t="s">
        <v>7745</v>
      </c>
      <c r="O2840" s="6">
        <v>99</v>
      </c>
      <c r="P2840" s="6"/>
      <c r="Q2840" s="6" t="s">
        <v>7733</v>
      </c>
      <c r="R2840" s="6" t="s">
        <v>7734</v>
      </c>
      <c r="S2840" s="6"/>
      <c r="T2840" s="6" t="s">
        <v>5588</v>
      </c>
      <c r="U2840">
        <f t="shared" si="44"/>
        <v>3</v>
      </c>
    </row>
    <row r="2841" spans="1:21" x14ac:dyDescent="0.2">
      <c r="A2841" s="6" t="s">
        <v>11245</v>
      </c>
      <c r="B2841" s="6" t="s">
        <v>11241</v>
      </c>
      <c r="C2841" s="6">
        <v>3511030</v>
      </c>
      <c r="D2841" s="6" t="s">
        <v>7100</v>
      </c>
      <c r="E2841" s="6" t="s">
        <v>11252</v>
      </c>
      <c r="F2841" s="6" t="s">
        <v>6402</v>
      </c>
      <c r="G2841" s="6">
        <v>306</v>
      </c>
      <c r="H2841" s="6">
        <v>7888</v>
      </c>
      <c r="I2841" s="6">
        <v>0</v>
      </c>
      <c r="J2841" s="6">
        <v>0</v>
      </c>
      <c r="K2841" s="6">
        <v>0</v>
      </c>
      <c r="L2841" s="6"/>
      <c r="M2841" s="6">
        <v>2022</v>
      </c>
      <c r="N2841" s="6" t="s">
        <v>7745</v>
      </c>
      <c r="O2841" s="6">
        <v>99</v>
      </c>
      <c r="P2841" s="6"/>
      <c r="Q2841" s="6" t="s">
        <v>7733</v>
      </c>
      <c r="R2841" s="6" t="s">
        <v>7734</v>
      </c>
      <c r="S2841" s="6"/>
      <c r="T2841" s="6" t="s">
        <v>5596</v>
      </c>
      <c r="U2841">
        <f t="shared" si="44"/>
        <v>2</v>
      </c>
    </row>
    <row r="2842" spans="1:21" x14ac:dyDescent="0.2">
      <c r="A2842" s="6" t="s">
        <v>11245</v>
      </c>
      <c r="B2842" s="6" t="s">
        <v>11241</v>
      </c>
      <c r="C2842" s="6">
        <v>3511030</v>
      </c>
      <c r="D2842" s="6" t="s">
        <v>11253</v>
      </c>
      <c r="E2842" s="6" t="s">
        <v>7481</v>
      </c>
      <c r="F2842" s="6" t="s">
        <v>6402</v>
      </c>
      <c r="G2842" s="6">
        <v>369</v>
      </c>
      <c r="H2842" s="6">
        <v>7888</v>
      </c>
      <c r="I2842" s="6">
        <v>0</v>
      </c>
      <c r="J2842" s="6">
        <v>0</v>
      </c>
      <c r="K2842" s="6">
        <v>0</v>
      </c>
      <c r="L2842" s="6"/>
      <c r="M2842" s="6">
        <v>2022</v>
      </c>
      <c r="N2842" s="6" t="s">
        <v>7745</v>
      </c>
      <c r="O2842" s="6">
        <v>99</v>
      </c>
      <c r="P2842" s="6"/>
      <c r="Q2842" s="6" t="s">
        <v>7733</v>
      </c>
      <c r="R2842" s="6" t="s">
        <v>7734</v>
      </c>
      <c r="S2842" s="6"/>
      <c r="T2842" s="6" t="s">
        <v>5597</v>
      </c>
      <c r="U2842">
        <f t="shared" si="44"/>
        <v>1</v>
      </c>
    </row>
    <row r="2843" spans="1:21" x14ac:dyDescent="0.2">
      <c r="A2843" s="6" t="s">
        <v>11254</v>
      </c>
      <c r="B2843" s="6" t="s">
        <v>11255</v>
      </c>
      <c r="C2843" s="6">
        <v>3531013</v>
      </c>
      <c r="D2843" s="6" t="s">
        <v>6493</v>
      </c>
      <c r="E2843" s="6" t="s">
        <v>11256</v>
      </c>
      <c r="F2843" s="6" t="s">
        <v>6402</v>
      </c>
      <c r="G2843" s="6">
        <v>0</v>
      </c>
      <c r="H2843" s="6"/>
      <c r="I2843" s="6">
        <v>0</v>
      </c>
      <c r="J2843" s="6">
        <v>1</v>
      </c>
      <c r="K2843" s="6">
        <v>1</v>
      </c>
      <c r="L2843" s="6"/>
      <c r="M2843" s="6">
        <v>2022</v>
      </c>
      <c r="N2843" s="6" t="s">
        <v>7732</v>
      </c>
      <c r="O2843" s="6">
        <v>99</v>
      </c>
      <c r="P2843" s="6"/>
      <c r="Q2843" s="6" t="s">
        <v>7733</v>
      </c>
      <c r="R2843" s="6" t="s">
        <v>7734</v>
      </c>
      <c r="S2843" s="6"/>
      <c r="T2843" s="6" t="s">
        <v>1118</v>
      </c>
      <c r="U2843">
        <f t="shared" si="44"/>
        <v>1</v>
      </c>
    </row>
    <row r="2844" spans="1:21" x14ac:dyDescent="0.2">
      <c r="A2844" s="6" t="s">
        <v>11257</v>
      </c>
      <c r="B2844" s="6" t="s">
        <v>11255</v>
      </c>
      <c r="C2844" s="6">
        <v>3531013</v>
      </c>
      <c r="D2844" s="6" t="s">
        <v>6411</v>
      </c>
      <c r="E2844" s="6" t="s">
        <v>6520</v>
      </c>
      <c r="F2844" s="6" t="s">
        <v>6402</v>
      </c>
      <c r="G2844" s="6">
        <v>634</v>
      </c>
      <c r="H2844" s="6">
        <v>5415</v>
      </c>
      <c r="I2844" s="6">
        <v>0</v>
      </c>
      <c r="J2844" s="6">
        <v>1</v>
      </c>
      <c r="K2844" s="6">
        <v>0</v>
      </c>
      <c r="L2844" s="6"/>
      <c r="M2844" s="6">
        <v>2022</v>
      </c>
      <c r="N2844" s="6" t="s">
        <v>7745</v>
      </c>
      <c r="O2844" s="6">
        <v>99</v>
      </c>
      <c r="P2844" s="6"/>
      <c r="Q2844" s="6" t="s">
        <v>7733</v>
      </c>
      <c r="R2844" s="6" t="s">
        <v>7734</v>
      </c>
      <c r="S2844" s="6"/>
      <c r="T2844" s="6" t="s">
        <v>4817</v>
      </c>
      <c r="U2844">
        <f t="shared" si="44"/>
        <v>8</v>
      </c>
    </row>
    <row r="2845" spans="1:21" x14ac:dyDescent="0.2">
      <c r="A2845" s="6" t="s">
        <v>11257</v>
      </c>
      <c r="B2845" s="6" t="s">
        <v>11255</v>
      </c>
      <c r="C2845" s="6">
        <v>3531013</v>
      </c>
      <c r="D2845" s="6" t="s">
        <v>7234</v>
      </c>
      <c r="E2845" s="6" t="s">
        <v>10608</v>
      </c>
      <c r="F2845" s="6" t="s">
        <v>6402</v>
      </c>
      <c r="G2845" s="6">
        <v>835</v>
      </c>
      <c r="H2845" s="6">
        <v>5415</v>
      </c>
      <c r="I2845" s="6">
        <v>1</v>
      </c>
      <c r="J2845" s="6">
        <v>1</v>
      </c>
      <c r="K2845" s="6">
        <v>0</v>
      </c>
      <c r="L2845" s="6"/>
      <c r="M2845" s="6">
        <v>2022</v>
      </c>
      <c r="N2845" s="6" t="s">
        <v>7745</v>
      </c>
      <c r="O2845" s="6">
        <v>99</v>
      </c>
      <c r="P2845" s="6"/>
      <c r="Q2845" s="6" t="s">
        <v>7733</v>
      </c>
      <c r="R2845" s="6" t="s">
        <v>7734</v>
      </c>
      <c r="S2845" s="6"/>
      <c r="T2845" s="6" t="s">
        <v>4816</v>
      </c>
      <c r="U2845">
        <f t="shared" si="44"/>
        <v>7</v>
      </c>
    </row>
    <row r="2846" spans="1:21" x14ac:dyDescent="0.2">
      <c r="A2846" s="6" t="s">
        <v>11257</v>
      </c>
      <c r="B2846" s="6" t="s">
        <v>11255</v>
      </c>
      <c r="C2846" s="6">
        <v>3531013</v>
      </c>
      <c r="D2846" s="6" t="s">
        <v>6598</v>
      </c>
      <c r="E2846" s="6" t="s">
        <v>11258</v>
      </c>
      <c r="F2846" s="6" t="s">
        <v>6402</v>
      </c>
      <c r="G2846" s="6">
        <v>417</v>
      </c>
      <c r="H2846" s="6">
        <v>5415</v>
      </c>
      <c r="I2846" s="6">
        <v>0</v>
      </c>
      <c r="J2846" s="6">
        <v>0</v>
      </c>
      <c r="K2846" s="6">
        <v>0</v>
      </c>
      <c r="L2846" s="6"/>
      <c r="M2846" s="6">
        <v>2022</v>
      </c>
      <c r="N2846" s="6" t="s">
        <v>7745</v>
      </c>
      <c r="O2846" s="6">
        <v>99</v>
      </c>
      <c r="P2846" s="6"/>
      <c r="Q2846" s="6" t="s">
        <v>7733</v>
      </c>
      <c r="R2846" s="6" t="s">
        <v>7734</v>
      </c>
      <c r="S2846" s="6"/>
      <c r="T2846" s="6" t="s">
        <v>4818</v>
      </c>
      <c r="U2846">
        <f t="shared" si="44"/>
        <v>6</v>
      </c>
    </row>
    <row r="2847" spans="1:21" x14ac:dyDescent="0.2">
      <c r="A2847" s="6" t="s">
        <v>11257</v>
      </c>
      <c r="B2847" s="6" t="s">
        <v>11255</v>
      </c>
      <c r="C2847" s="6">
        <v>3531013</v>
      </c>
      <c r="D2847" s="6" t="s">
        <v>6453</v>
      </c>
      <c r="E2847" s="6" t="s">
        <v>6481</v>
      </c>
      <c r="F2847" s="6" t="s">
        <v>6402</v>
      </c>
      <c r="G2847" s="6">
        <v>804</v>
      </c>
      <c r="H2847" s="6">
        <v>5415</v>
      </c>
      <c r="I2847" s="6">
        <v>1</v>
      </c>
      <c r="J2847" s="6">
        <v>1</v>
      </c>
      <c r="K2847" s="6">
        <v>0</v>
      </c>
      <c r="L2847" s="6"/>
      <c r="M2847" s="6">
        <v>2022</v>
      </c>
      <c r="N2847" s="6" t="s">
        <v>7745</v>
      </c>
      <c r="O2847" s="6">
        <v>99</v>
      </c>
      <c r="P2847" s="6"/>
      <c r="Q2847" s="6" t="s">
        <v>7733</v>
      </c>
      <c r="R2847" s="6" t="s">
        <v>7734</v>
      </c>
      <c r="S2847" s="6"/>
      <c r="T2847" s="6" t="s">
        <v>4815</v>
      </c>
      <c r="U2847">
        <f t="shared" si="44"/>
        <v>5</v>
      </c>
    </row>
    <row r="2848" spans="1:21" x14ac:dyDescent="0.2">
      <c r="A2848" s="6" t="s">
        <v>11257</v>
      </c>
      <c r="B2848" s="6" t="s">
        <v>11255</v>
      </c>
      <c r="C2848" s="6">
        <v>3531013</v>
      </c>
      <c r="D2848" s="6" t="s">
        <v>11259</v>
      </c>
      <c r="E2848" s="6" t="s">
        <v>7389</v>
      </c>
      <c r="F2848" s="6" t="s">
        <v>6402</v>
      </c>
      <c r="G2848" s="6">
        <v>876</v>
      </c>
      <c r="H2848" s="6">
        <v>5415</v>
      </c>
      <c r="I2848" s="6">
        <v>1</v>
      </c>
      <c r="J2848" s="6">
        <v>1</v>
      </c>
      <c r="K2848" s="6">
        <v>0</v>
      </c>
      <c r="L2848" s="6"/>
      <c r="M2848" s="6">
        <v>2022</v>
      </c>
      <c r="N2848" s="6" t="s">
        <v>7745</v>
      </c>
      <c r="O2848" s="6">
        <v>99</v>
      </c>
      <c r="P2848" s="6"/>
      <c r="Q2848" s="6" t="s">
        <v>7733</v>
      </c>
      <c r="R2848" s="6" t="s">
        <v>7734</v>
      </c>
      <c r="S2848" s="6"/>
      <c r="T2848" s="6" t="s">
        <v>4814</v>
      </c>
      <c r="U2848">
        <f t="shared" si="44"/>
        <v>4</v>
      </c>
    </row>
    <row r="2849" spans="1:21" x14ac:dyDescent="0.2">
      <c r="A2849" s="6" t="s">
        <v>11257</v>
      </c>
      <c r="B2849" s="6" t="s">
        <v>11255</v>
      </c>
      <c r="C2849" s="6">
        <v>3531013</v>
      </c>
      <c r="D2849" s="6" t="s">
        <v>7059</v>
      </c>
      <c r="E2849" s="6" t="s">
        <v>11260</v>
      </c>
      <c r="F2849" s="6" t="s">
        <v>6402</v>
      </c>
      <c r="G2849" s="6">
        <v>421</v>
      </c>
      <c r="H2849" s="6">
        <v>5415</v>
      </c>
      <c r="I2849" s="6">
        <v>0</v>
      </c>
      <c r="J2849" s="6">
        <v>0</v>
      </c>
      <c r="K2849" s="6">
        <v>0</v>
      </c>
      <c r="L2849" s="6"/>
      <c r="M2849" s="6">
        <v>2022</v>
      </c>
      <c r="N2849" s="6" t="s">
        <v>7745</v>
      </c>
      <c r="O2849" s="6">
        <v>99</v>
      </c>
      <c r="P2849" s="6"/>
      <c r="Q2849" s="6" t="s">
        <v>7733</v>
      </c>
      <c r="R2849" s="6" t="s">
        <v>7734</v>
      </c>
      <c r="S2849" s="6"/>
      <c r="T2849" s="6" t="s">
        <v>4819</v>
      </c>
      <c r="U2849">
        <f t="shared" si="44"/>
        <v>3</v>
      </c>
    </row>
    <row r="2850" spans="1:21" x14ac:dyDescent="0.2">
      <c r="A2850" s="6" t="s">
        <v>11257</v>
      </c>
      <c r="B2850" s="6" t="s">
        <v>11255</v>
      </c>
      <c r="C2850" s="6">
        <v>3531013</v>
      </c>
      <c r="D2850" s="6" t="s">
        <v>11261</v>
      </c>
      <c r="E2850" s="6" t="s">
        <v>11262</v>
      </c>
      <c r="F2850" s="6" t="s">
        <v>6402</v>
      </c>
      <c r="G2850" s="6">
        <v>640</v>
      </c>
      <c r="H2850" s="6">
        <v>5415</v>
      </c>
      <c r="I2850" s="6">
        <v>0</v>
      </c>
      <c r="J2850" s="6">
        <v>1</v>
      </c>
      <c r="K2850" s="6">
        <v>0</v>
      </c>
      <c r="L2850" s="6"/>
      <c r="M2850" s="6">
        <v>2022</v>
      </c>
      <c r="N2850" s="6" t="s">
        <v>7745</v>
      </c>
      <c r="O2850" s="6">
        <v>99</v>
      </c>
      <c r="P2850" s="6"/>
      <c r="Q2850" s="6" t="s">
        <v>7733</v>
      </c>
      <c r="R2850" s="6" t="s">
        <v>7734</v>
      </c>
      <c r="S2850" s="6"/>
      <c r="T2850" s="6" t="s">
        <v>4813</v>
      </c>
      <c r="U2850">
        <f t="shared" si="44"/>
        <v>2</v>
      </c>
    </row>
    <row r="2851" spans="1:21" x14ac:dyDescent="0.2">
      <c r="A2851" s="6" t="s">
        <v>11257</v>
      </c>
      <c r="B2851" s="6" t="s">
        <v>11255</v>
      </c>
      <c r="C2851" s="6">
        <v>3531013</v>
      </c>
      <c r="D2851" s="6" t="s">
        <v>6597</v>
      </c>
      <c r="E2851" s="6" t="s">
        <v>11263</v>
      </c>
      <c r="F2851" s="6" t="s">
        <v>6402</v>
      </c>
      <c r="G2851" s="6">
        <v>788</v>
      </c>
      <c r="H2851" s="6">
        <v>5415</v>
      </c>
      <c r="I2851" s="6">
        <v>0</v>
      </c>
      <c r="J2851" s="6">
        <v>1</v>
      </c>
      <c r="K2851" s="6">
        <v>0</v>
      </c>
      <c r="L2851" s="6"/>
      <c r="M2851" s="6">
        <v>2022</v>
      </c>
      <c r="N2851" s="6" t="s">
        <v>7745</v>
      </c>
      <c r="O2851" s="6">
        <v>99</v>
      </c>
      <c r="P2851" s="6"/>
      <c r="Q2851" s="6" t="s">
        <v>7733</v>
      </c>
      <c r="R2851" s="6" t="s">
        <v>7734</v>
      </c>
      <c r="S2851" s="6"/>
      <c r="T2851" s="6" t="s">
        <v>4812</v>
      </c>
      <c r="U2851">
        <f t="shared" si="44"/>
        <v>1</v>
      </c>
    </row>
    <row r="2852" spans="1:21" x14ac:dyDescent="0.2">
      <c r="A2852" s="6" t="s">
        <v>11264</v>
      </c>
      <c r="B2852" s="6" t="s">
        <v>11265</v>
      </c>
      <c r="C2852" s="6">
        <v>3515044</v>
      </c>
      <c r="D2852" s="6" t="s">
        <v>6858</v>
      </c>
      <c r="E2852" s="6" t="s">
        <v>11266</v>
      </c>
      <c r="F2852" s="6" t="s">
        <v>6402</v>
      </c>
      <c r="G2852" s="6">
        <v>1940</v>
      </c>
      <c r="H2852" s="6">
        <v>3063</v>
      </c>
      <c r="I2852" s="6">
        <v>0</v>
      </c>
      <c r="J2852" s="6">
        <v>1</v>
      </c>
      <c r="K2852" s="6">
        <v>0</v>
      </c>
      <c r="L2852" s="6"/>
      <c r="M2852" s="6">
        <v>2022</v>
      </c>
      <c r="N2852" s="6" t="s">
        <v>7732</v>
      </c>
      <c r="O2852" s="6">
        <v>99</v>
      </c>
      <c r="P2852" s="6"/>
      <c r="Q2852" s="6" t="s">
        <v>7733</v>
      </c>
      <c r="R2852" s="6" t="s">
        <v>7734</v>
      </c>
      <c r="S2852" s="6"/>
      <c r="T2852" s="6" t="s">
        <v>1347</v>
      </c>
      <c r="U2852">
        <f t="shared" si="44"/>
        <v>2</v>
      </c>
    </row>
    <row r="2853" spans="1:21" x14ac:dyDescent="0.2">
      <c r="A2853" s="6" t="s">
        <v>11264</v>
      </c>
      <c r="B2853" s="6" t="s">
        <v>11265</v>
      </c>
      <c r="C2853" s="6">
        <v>3515044</v>
      </c>
      <c r="D2853" s="6" t="s">
        <v>7360</v>
      </c>
      <c r="E2853" s="6" t="s">
        <v>11267</v>
      </c>
      <c r="F2853" s="6" t="s">
        <v>6402</v>
      </c>
      <c r="G2853" s="6">
        <v>1123</v>
      </c>
      <c r="H2853" s="6">
        <v>3063</v>
      </c>
      <c r="I2853" s="6">
        <v>0</v>
      </c>
      <c r="J2853" s="6">
        <v>0</v>
      </c>
      <c r="K2853" s="6">
        <v>0</v>
      </c>
      <c r="L2853" s="6"/>
      <c r="M2853" s="6">
        <v>2022</v>
      </c>
      <c r="N2853" s="6" t="s">
        <v>7732</v>
      </c>
      <c r="O2853" s="6">
        <v>99</v>
      </c>
      <c r="P2853" s="6"/>
      <c r="Q2853" s="6" t="s">
        <v>7733</v>
      </c>
      <c r="R2853" s="6" t="s">
        <v>7734</v>
      </c>
      <c r="S2853" s="6"/>
      <c r="T2853" s="6" t="s">
        <v>1348</v>
      </c>
      <c r="U2853">
        <f t="shared" si="44"/>
        <v>1</v>
      </c>
    </row>
    <row r="2854" spans="1:21" x14ac:dyDescent="0.2">
      <c r="A2854" s="6" t="s">
        <v>11268</v>
      </c>
      <c r="B2854" s="6" t="s">
        <v>11265</v>
      </c>
      <c r="C2854" s="6">
        <v>3515044</v>
      </c>
      <c r="D2854" s="6" t="s">
        <v>8959</v>
      </c>
      <c r="E2854" s="6" t="s">
        <v>6441</v>
      </c>
      <c r="F2854" s="6" t="s">
        <v>6402</v>
      </c>
      <c r="G2854" s="6">
        <v>1772</v>
      </c>
      <c r="H2854" s="6">
        <v>3000</v>
      </c>
      <c r="I2854" s="6">
        <v>0</v>
      </c>
      <c r="J2854" s="6">
        <v>1</v>
      </c>
      <c r="K2854" s="6">
        <v>0</v>
      </c>
      <c r="L2854" s="6"/>
      <c r="M2854" s="6">
        <v>2022</v>
      </c>
      <c r="N2854" s="6" t="s">
        <v>7770</v>
      </c>
      <c r="O2854" s="6">
        <v>99</v>
      </c>
      <c r="P2854" s="6"/>
      <c r="Q2854" s="6" t="s">
        <v>7733</v>
      </c>
      <c r="R2854" s="6" t="s">
        <v>7734</v>
      </c>
      <c r="S2854" s="6"/>
      <c r="T2854" s="6" t="s">
        <v>5940</v>
      </c>
      <c r="U2854">
        <f t="shared" si="44"/>
        <v>3</v>
      </c>
    </row>
    <row r="2855" spans="1:21" x14ac:dyDescent="0.2">
      <c r="A2855" s="6" t="s">
        <v>11268</v>
      </c>
      <c r="B2855" s="6" t="s">
        <v>11265</v>
      </c>
      <c r="C2855" s="6">
        <v>3515044</v>
      </c>
      <c r="D2855" s="6" t="s">
        <v>6766</v>
      </c>
      <c r="E2855" s="6" t="s">
        <v>11269</v>
      </c>
      <c r="F2855" s="6" t="s">
        <v>6402</v>
      </c>
      <c r="G2855" s="6">
        <v>488</v>
      </c>
      <c r="H2855" s="6">
        <v>3000</v>
      </c>
      <c r="I2855" s="6">
        <v>0</v>
      </c>
      <c r="J2855" s="6">
        <v>0</v>
      </c>
      <c r="K2855" s="6">
        <v>0</v>
      </c>
      <c r="L2855" s="6"/>
      <c r="M2855" s="6">
        <v>2022</v>
      </c>
      <c r="N2855" s="6" t="s">
        <v>7770</v>
      </c>
      <c r="O2855" s="6">
        <v>99</v>
      </c>
      <c r="P2855" s="6"/>
      <c r="Q2855" s="6" t="s">
        <v>7733</v>
      </c>
      <c r="R2855" s="6" t="s">
        <v>7734</v>
      </c>
      <c r="S2855" s="6"/>
      <c r="T2855" s="6" t="s">
        <v>5941</v>
      </c>
      <c r="U2855">
        <f t="shared" si="44"/>
        <v>2</v>
      </c>
    </row>
    <row r="2856" spans="1:21" x14ac:dyDescent="0.2">
      <c r="A2856" s="6" t="s">
        <v>11268</v>
      </c>
      <c r="B2856" s="6" t="s">
        <v>11265</v>
      </c>
      <c r="C2856" s="6">
        <v>3515044</v>
      </c>
      <c r="D2856" s="6" t="s">
        <v>6801</v>
      </c>
      <c r="E2856" s="6" t="s">
        <v>11270</v>
      </c>
      <c r="F2856" s="6" t="s">
        <v>6402</v>
      </c>
      <c r="G2856" s="6">
        <v>740</v>
      </c>
      <c r="H2856" s="6">
        <v>3000</v>
      </c>
      <c r="I2856" s="6">
        <v>0</v>
      </c>
      <c r="J2856" s="6">
        <v>0</v>
      </c>
      <c r="K2856" s="6">
        <v>0</v>
      </c>
      <c r="L2856" s="6"/>
      <c r="M2856" s="6">
        <v>2022</v>
      </c>
      <c r="N2856" s="6" t="s">
        <v>7770</v>
      </c>
      <c r="O2856" s="6">
        <v>99</v>
      </c>
      <c r="P2856" s="6"/>
      <c r="Q2856" s="6" t="s">
        <v>7733</v>
      </c>
      <c r="R2856" s="6" t="s">
        <v>7734</v>
      </c>
      <c r="S2856" s="6"/>
      <c r="T2856" s="6" t="s">
        <v>5942</v>
      </c>
      <c r="U2856">
        <f t="shared" si="44"/>
        <v>1</v>
      </c>
    </row>
    <row r="2857" spans="1:21" x14ac:dyDescent="0.2">
      <c r="A2857" s="6" t="s">
        <v>11271</v>
      </c>
      <c r="B2857" s="6" t="s">
        <v>11265</v>
      </c>
      <c r="C2857" s="6">
        <v>3515044</v>
      </c>
      <c r="D2857" s="6" t="s">
        <v>7204</v>
      </c>
      <c r="E2857" s="6" t="s">
        <v>7487</v>
      </c>
      <c r="F2857" s="6" t="s">
        <v>6402</v>
      </c>
      <c r="G2857" s="6">
        <v>1133</v>
      </c>
      <c r="H2857" s="6">
        <v>2899</v>
      </c>
      <c r="I2857" s="6">
        <v>0</v>
      </c>
      <c r="J2857" s="6">
        <v>0</v>
      </c>
      <c r="K2857" s="6">
        <v>0</v>
      </c>
      <c r="L2857" s="6"/>
      <c r="M2857" s="6">
        <v>2022</v>
      </c>
      <c r="N2857" s="6" t="s">
        <v>7773</v>
      </c>
      <c r="O2857" s="6">
        <v>99</v>
      </c>
      <c r="P2857" s="6"/>
      <c r="Q2857" s="6" t="s">
        <v>7733</v>
      </c>
      <c r="R2857" s="6" t="s">
        <v>7734</v>
      </c>
      <c r="S2857" s="6"/>
      <c r="T2857" s="6" t="s">
        <v>5943</v>
      </c>
      <c r="U2857">
        <f t="shared" si="44"/>
        <v>2</v>
      </c>
    </row>
    <row r="2858" spans="1:21" x14ac:dyDescent="0.2">
      <c r="A2858" s="6" t="s">
        <v>11271</v>
      </c>
      <c r="B2858" s="6" t="s">
        <v>11265</v>
      </c>
      <c r="C2858" s="6">
        <v>3515044</v>
      </c>
      <c r="D2858" s="6" t="s">
        <v>6738</v>
      </c>
      <c r="E2858" s="6" t="s">
        <v>7155</v>
      </c>
      <c r="F2858" s="6" t="s">
        <v>6402</v>
      </c>
      <c r="G2858" s="6">
        <v>1766</v>
      </c>
      <c r="H2858" s="6">
        <v>2899</v>
      </c>
      <c r="I2858" s="6">
        <v>1</v>
      </c>
      <c r="J2858" s="6">
        <v>1</v>
      </c>
      <c r="K2858" s="6">
        <v>0</v>
      </c>
      <c r="L2858" s="6"/>
      <c r="M2858" s="6">
        <v>2022</v>
      </c>
      <c r="N2858" s="6" t="s">
        <v>7773</v>
      </c>
      <c r="O2858" s="6">
        <v>99</v>
      </c>
      <c r="P2858" s="6"/>
      <c r="Q2858" s="6" t="s">
        <v>7733</v>
      </c>
      <c r="R2858" s="6" t="s">
        <v>7734</v>
      </c>
      <c r="S2858" s="6"/>
      <c r="T2858" s="6" t="s">
        <v>5939</v>
      </c>
      <c r="U2858">
        <f t="shared" si="44"/>
        <v>1</v>
      </c>
    </row>
    <row r="2859" spans="1:21" x14ac:dyDescent="0.2">
      <c r="A2859" s="6" t="s">
        <v>11272</v>
      </c>
      <c r="B2859" s="6" t="s">
        <v>11265</v>
      </c>
      <c r="C2859" s="6">
        <v>3515044</v>
      </c>
      <c r="D2859" s="6" t="s">
        <v>6434</v>
      </c>
      <c r="E2859" s="6" t="s">
        <v>7420</v>
      </c>
      <c r="F2859" s="6" t="s">
        <v>6402</v>
      </c>
      <c r="G2859" s="6">
        <v>848</v>
      </c>
      <c r="H2859" s="6">
        <v>1969</v>
      </c>
      <c r="I2859" s="6">
        <v>0</v>
      </c>
      <c r="J2859" s="6">
        <v>1</v>
      </c>
      <c r="K2859" s="6">
        <v>0</v>
      </c>
      <c r="L2859" s="6"/>
      <c r="M2859" s="6">
        <v>2022</v>
      </c>
      <c r="N2859" s="6" t="s">
        <v>7745</v>
      </c>
      <c r="O2859" s="6" t="s">
        <v>7616</v>
      </c>
      <c r="P2859" s="6"/>
      <c r="Q2859" s="6" t="s">
        <v>7733</v>
      </c>
      <c r="R2859" s="6" t="s">
        <v>7734</v>
      </c>
      <c r="S2859" s="6"/>
      <c r="T2859" s="6" t="s">
        <v>5938</v>
      </c>
      <c r="U2859">
        <f t="shared" si="44"/>
        <v>3</v>
      </c>
    </row>
    <row r="2860" spans="1:21" x14ac:dyDescent="0.2">
      <c r="A2860" s="6" t="s">
        <v>11272</v>
      </c>
      <c r="B2860" s="6" t="s">
        <v>11265</v>
      </c>
      <c r="C2860" s="6">
        <v>3515044</v>
      </c>
      <c r="D2860" s="6" t="s">
        <v>11273</v>
      </c>
      <c r="E2860" s="6" t="s">
        <v>11274</v>
      </c>
      <c r="F2860" s="6" t="s">
        <v>6402</v>
      </c>
      <c r="G2860" s="6">
        <v>556</v>
      </c>
      <c r="H2860" s="6">
        <v>1969</v>
      </c>
      <c r="I2860" s="6">
        <v>0</v>
      </c>
      <c r="J2860" s="6">
        <v>0</v>
      </c>
      <c r="K2860" s="6">
        <v>0</v>
      </c>
      <c r="L2860" s="6"/>
      <c r="M2860" s="6">
        <v>2022</v>
      </c>
      <c r="N2860" s="6" t="s">
        <v>7745</v>
      </c>
      <c r="O2860" s="6" t="s">
        <v>7616</v>
      </c>
      <c r="P2860" s="6"/>
      <c r="Q2860" s="6" t="s">
        <v>7733</v>
      </c>
      <c r="R2860" s="6" t="s">
        <v>7734</v>
      </c>
      <c r="S2860" s="6"/>
      <c r="T2860" s="6" t="s">
        <v>5944</v>
      </c>
      <c r="U2860">
        <f t="shared" si="44"/>
        <v>2</v>
      </c>
    </row>
    <row r="2861" spans="1:21" x14ac:dyDescent="0.2">
      <c r="A2861" s="6" t="s">
        <v>11272</v>
      </c>
      <c r="B2861" s="6" t="s">
        <v>11265</v>
      </c>
      <c r="C2861" s="6">
        <v>3515044</v>
      </c>
      <c r="D2861" s="6" t="s">
        <v>6738</v>
      </c>
      <c r="E2861" s="6" t="s">
        <v>7178</v>
      </c>
      <c r="F2861" s="6" t="s">
        <v>6402</v>
      </c>
      <c r="G2861" s="6">
        <v>565</v>
      </c>
      <c r="H2861" s="6">
        <v>1969</v>
      </c>
      <c r="I2861" s="6">
        <v>0</v>
      </c>
      <c r="J2861" s="6">
        <v>0</v>
      </c>
      <c r="K2861" s="6">
        <v>0</v>
      </c>
      <c r="L2861" s="6"/>
      <c r="M2861" s="6">
        <v>2022</v>
      </c>
      <c r="N2861" s="6" t="s">
        <v>7745</v>
      </c>
      <c r="O2861" s="6" t="s">
        <v>7616</v>
      </c>
      <c r="P2861" s="6"/>
      <c r="Q2861" s="6" t="s">
        <v>7733</v>
      </c>
      <c r="R2861" s="6" t="s">
        <v>7734</v>
      </c>
      <c r="S2861" s="6"/>
      <c r="T2861" s="6" t="s">
        <v>5945</v>
      </c>
      <c r="U2861">
        <f t="shared" si="44"/>
        <v>1</v>
      </c>
    </row>
    <row r="2862" spans="1:21" x14ac:dyDescent="0.2">
      <c r="A2862" s="6" t="s">
        <v>11275</v>
      </c>
      <c r="B2862" s="6" t="s">
        <v>11265</v>
      </c>
      <c r="C2862" s="6">
        <v>3515044</v>
      </c>
      <c r="D2862" s="6" t="s">
        <v>6442</v>
      </c>
      <c r="E2862" s="6" t="s">
        <v>11276</v>
      </c>
      <c r="F2862" s="6" t="s">
        <v>6402</v>
      </c>
      <c r="G2862" s="6">
        <v>347</v>
      </c>
      <c r="H2862" s="6">
        <v>1058</v>
      </c>
      <c r="I2862" s="6">
        <v>0</v>
      </c>
      <c r="J2862" s="6">
        <v>1</v>
      </c>
      <c r="K2862" s="6">
        <v>0</v>
      </c>
      <c r="L2862" s="6"/>
      <c r="M2862" s="6">
        <v>2022</v>
      </c>
      <c r="N2862" s="6" t="s">
        <v>7745</v>
      </c>
      <c r="O2862" s="6" t="s">
        <v>11277</v>
      </c>
      <c r="P2862" s="6"/>
      <c r="Q2862" s="6" t="s">
        <v>7733</v>
      </c>
      <c r="R2862" s="6" t="s">
        <v>7734</v>
      </c>
      <c r="S2862" s="6"/>
      <c r="T2862" s="6" t="s">
        <v>5936</v>
      </c>
      <c r="U2862">
        <f t="shared" si="44"/>
        <v>4</v>
      </c>
    </row>
    <row r="2863" spans="1:21" x14ac:dyDescent="0.2">
      <c r="A2863" s="6" t="s">
        <v>11275</v>
      </c>
      <c r="B2863" s="6" t="s">
        <v>11265</v>
      </c>
      <c r="C2863" s="6">
        <v>3515044</v>
      </c>
      <c r="D2863" s="6" t="s">
        <v>7549</v>
      </c>
      <c r="E2863" s="6" t="s">
        <v>11278</v>
      </c>
      <c r="F2863" s="6" t="s">
        <v>6402</v>
      </c>
      <c r="G2863" s="6">
        <v>106</v>
      </c>
      <c r="H2863" s="6">
        <v>1058</v>
      </c>
      <c r="I2863" s="6">
        <v>0</v>
      </c>
      <c r="J2863" s="6">
        <v>0</v>
      </c>
      <c r="K2863" s="6">
        <v>0</v>
      </c>
      <c r="L2863" s="6"/>
      <c r="M2863" s="6">
        <v>2022</v>
      </c>
      <c r="N2863" s="6" t="s">
        <v>7745</v>
      </c>
      <c r="O2863" s="6" t="s">
        <v>11277</v>
      </c>
      <c r="P2863" s="6"/>
      <c r="Q2863" s="6" t="s">
        <v>7733</v>
      </c>
      <c r="R2863" s="6" t="s">
        <v>7734</v>
      </c>
      <c r="S2863" s="6"/>
      <c r="T2863" s="6" t="s">
        <v>5946</v>
      </c>
      <c r="U2863">
        <f t="shared" si="44"/>
        <v>3</v>
      </c>
    </row>
    <row r="2864" spans="1:21" x14ac:dyDescent="0.2">
      <c r="A2864" s="6" t="s">
        <v>11275</v>
      </c>
      <c r="B2864" s="6" t="s">
        <v>11265</v>
      </c>
      <c r="C2864" s="6">
        <v>3515044</v>
      </c>
      <c r="D2864" s="6" t="s">
        <v>6766</v>
      </c>
      <c r="E2864" s="6" t="s">
        <v>11279</v>
      </c>
      <c r="F2864" s="6" t="s">
        <v>6402</v>
      </c>
      <c r="G2864" s="6">
        <v>284</v>
      </c>
      <c r="H2864" s="6">
        <v>1058</v>
      </c>
      <c r="I2864" s="6">
        <v>0</v>
      </c>
      <c r="J2864" s="6">
        <v>0</v>
      </c>
      <c r="K2864" s="6">
        <v>0</v>
      </c>
      <c r="L2864" s="6"/>
      <c r="M2864" s="6">
        <v>2022</v>
      </c>
      <c r="N2864" s="6" t="s">
        <v>7745</v>
      </c>
      <c r="O2864" s="6" t="s">
        <v>11277</v>
      </c>
      <c r="P2864" s="6"/>
      <c r="Q2864" s="6" t="s">
        <v>7733</v>
      </c>
      <c r="R2864" s="6" t="s">
        <v>7734</v>
      </c>
      <c r="S2864" s="6"/>
      <c r="T2864" s="6" t="s">
        <v>5947</v>
      </c>
      <c r="U2864">
        <f t="shared" si="44"/>
        <v>2</v>
      </c>
    </row>
    <row r="2865" spans="1:21" x14ac:dyDescent="0.2">
      <c r="A2865" s="6" t="s">
        <v>11275</v>
      </c>
      <c r="B2865" s="6" t="s">
        <v>11265</v>
      </c>
      <c r="C2865" s="6">
        <v>3515044</v>
      </c>
      <c r="D2865" s="6" t="s">
        <v>11280</v>
      </c>
      <c r="E2865" s="6" t="s">
        <v>6491</v>
      </c>
      <c r="F2865" s="6" t="s">
        <v>6402</v>
      </c>
      <c r="G2865" s="6">
        <v>321</v>
      </c>
      <c r="H2865" s="6">
        <v>1058</v>
      </c>
      <c r="I2865" s="6">
        <v>0</v>
      </c>
      <c r="J2865" s="6">
        <v>0</v>
      </c>
      <c r="K2865" s="6">
        <v>0</v>
      </c>
      <c r="L2865" s="6"/>
      <c r="M2865" s="6">
        <v>2022</v>
      </c>
      <c r="N2865" s="6" t="s">
        <v>7745</v>
      </c>
      <c r="O2865" s="6" t="s">
        <v>11277</v>
      </c>
      <c r="P2865" s="6"/>
      <c r="Q2865" s="6" t="s">
        <v>7733</v>
      </c>
      <c r="R2865" s="6" t="s">
        <v>7734</v>
      </c>
      <c r="S2865" s="6"/>
      <c r="T2865" s="6" t="s">
        <v>5948</v>
      </c>
      <c r="U2865">
        <f t="shared" si="44"/>
        <v>1</v>
      </c>
    </row>
    <row r="2866" spans="1:21" x14ac:dyDescent="0.2">
      <c r="A2866" s="6" t="s">
        <v>11281</v>
      </c>
      <c r="B2866" s="6" t="s">
        <v>11282</v>
      </c>
      <c r="C2866" s="6">
        <v>3547098</v>
      </c>
      <c r="D2866" s="6" t="s">
        <v>11283</v>
      </c>
      <c r="E2866" s="6" t="s">
        <v>11284</v>
      </c>
      <c r="F2866" s="6" t="s">
        <v>6402</v>
      </c>
      <c r="G2866" s="6">
        <v>147</v>
      </c>
      <c r="H2866" s="6">
        <v>217</v>
      </c>
      <c r="I2866" s="6">
        <v>1</v>
      </c>
      <c r="J2866" s="6">
        <v>1</v>
      </c>
      <c r="K2866" s="6">
        <v>0</v>
      </c>
      <c r="L2866" s="6"/>
      <c r="M2866" s="6">
        <v>2022</v>
      </c>
      <c r="N2866" s="6" t="s">
        <v>7732</v>
      </c>
      <c r="O2866" s="6">
        <v>99</v>
      </c>
      <c r="P2866" s="6"/>
      <c r="Q2866" s="6" t="s">
        <v>7733</v>
      </c>
      <c r="R2866" s="6" t="s">
        <v>7734</v>
      </c>
      <c r="S2866" s="6"/>
      <c r="T2866" s="6" t="s">
        <v>810</v>
      </c>
      <c r="U2866">
        <f t="shared" si="44"/>
        <v>2</v>
      </c>
    </row>
    <row r="2867" spans="1:21" x14ac:dyDescent="0.2">
      <c r="A2867" s="6" t="s">
        <v>11281</v>
      </c>
      <c r="B2867" s="6" t="s">
        <v>11282</v>
      </c>
      <c r="C2867" s="6">
        <v>3547098</v>
      </c>
      <c r="D2867" s="6" t="s">
        <v>6597</v>
      </c>
      <c r="E2867" s="6" t="s">
        <v>6803</v>
      </c>
      <c r="F2867" s="6" t="s">
        <v>6402</v>
      </c>
      <c r="G2867" s="6">
        <v>70</v>
      </c>
      <c r="H2867" s="6">
        <v>217</v>
      </c>
      <c r="I2867" s="6">
        <v>0</v>
      </c>
      <c r="J2867" s="6">
        <v>0</v>
      </c>
      <c r="K2867" s="6">
        <v>0</v>
      </c>
      <c r="L2867" s="6"/>
      <c r="M2867" s="6">
        <v>2022</v>
      </c>
      <c r="N2867" s="6" t="s">
        <v>7732</v>
      </c>
      <c r="O2867" s="6">
        <v>99</v>
      </c>
      <c r="P2867" s="6"/>
      <c r="Q2867" s="6" t="s">
        <v>7733</v>
      </c>
      <c r="R2867" s="6" t="s">
        <v>7734</v>
      </c>
      <c r="S2867" s="6"/>
      <c r="T2867" s="6" t="s">
        <v>811</v>
      </c>
      <c r="U2867">
        <f t="shared" si="44"/>
        <v>1</v>
      </c>
    </row>
    <row r="2868" spans="1:21" x14ac:dyDescent="0.2">
      <c r="A2868" s="6" t="s">
        <v>11285</v>
      </c>
      <c r="B2868" s="6" t="s">
        <v>11282</v>
      </c>
      <c r="C2868" s="6">
        <v>3547098</v>
      </c>
      <c r="D2868" s="6" t="s">
        <v>7447</v>
      </c>
      <c r="E2868" s="6" t="s">
        <v>10906</v>
      </c>
      <c r="F2868" s="6" t="s">
        <v>6402</v>
      </c>
      <c r="G2868" s="6">
        <v>55</v>
      </c>
      <c r="H2868" s="6">
        <v>804</v>
      </c>
      <c r="I2868" s="6">
        <v>1</v>
      </c>
      <c r="J2868" s="6">
        <v>0</v>
      </c>
      <c r="K2868" s="6">
        <v>0</v>
      </c>
      <c r="L2868" s="6"/>
      <c r="M2868" s="6">
        <v>2022</v>
      </c>
      <c r="N2868" s="6" t="s">
        <v>7745</v>
      </c>
      <c r="O2868" s="6">
        <v>99</v>
      </c>
      <c r="P2868" s="6"/>
      <c r="Q2868" s="6" t="s">
        <v>7733</v>
      </c>
      <c r="R2868" s="6" t="s">
        <v>7734</v>
      </c>
      <c r="S2868" s="6"/>
      <c r="T2868" s="6" t="s">
        <v>3188</v>
      </c>
      <c r="U2868">
        <f t="shared" si="44"/>
        <v>6</v>
      </c>
    </row>
    <row r="2869" spans="1:21" x14ac:dyDescent="0.2">
      <c r="A2869" s="6" t="s">
        <v>11285</v>
      </c>
      <c r="B2869" s="6" t="s">
        <v>11282</v>
      </c>
      <c r="C2869" s="6">
        <v>3547098</v>
      </c>
      <c r="D2869" s="6" t="s">
        <v>7426</v>
      </c>
      <c r="E2869" s="6" t="s">
        <v>11286</v>
      </c>
      <c r="F2869" s="6" t="s">
        <v>6402</v>
      </c>
      <c r="G2869" s="6">
        <v>146</v>
      </c>
      <c r="H2869" s="6">
        <v>804</v>
      </c>
      <c r="I2869" s="6">
        <v>1</v>
      </c>
      <c r="J2869" s="6">
        <v>1</v>
      </c>
      <c r="K2869" s="6">
        <v>0</v>
      </c>
      <c r="L2869" s="6"/>
      <c r="M2869" s="6">
        <v>2022</v>
      </c>
      <c r="N2869" s="6" t="s">
        <v>7745</v>
      </c>
      <c r="O2869" s="6">
        <v>99</v>
      </c>
      <c r="P2869" s="6"/>
      <c r="Q2869" s="6" t="s">
        <v>7733</v>
      </c>
      <c r="R2869" s="6" t="s">
        <v>7734</v>
      </c>
      <c r="S2869" s="6"/>
      <c r="T2869" s="6" t="s">
        <v>3187</v>
      </c>
      <c r="U2869">
        <f t="shared" si="44"/>
        <v>5</v>
      </c>
    </row>
    <row r="2870" spans="1:21" x14ac:dyDescent="0.2">
      <c r="A2870" s="6" t="s">
        <v>11285</v>
      </c>
      <c r="B2870" s="6" t="s">
        <v>11282</v>
      </c>
      <c r="C2870" s="6">
        <v>3547098</v>
      </c>
      <c r="D2870" s="6" t="s">
        <v>6919</v>
      </c>
      <c r="E2870" s="6" t="s">
        <v>9886</v>
      </c>
      <c r="F2870" s="6" t="s">
        <v>6402</v>
      </c>
      <c r="G2870" s="6">
        <v>148</v>
      </c>
      <c r="H2870" s="6">
        <v>804</v>
      </c>
      <c r="I2870" s="6">
        <v>0</v>
      </c>
      <c r="J2870" s="6">
        <v>1</v>
      </c>
      <c r="K2870" s="6">
        <v>0</v>
      </c>
      <c r="L2870" s="6"/>
      <c r="M2870" s="6">
        <v>2022</v>
      </c>
      <c r="N2870" s="6" t="s">
        <v>7745</v>
      </c>
      <c r="O2870" s="6">
        <v>99</v>
      </c>
      <c r="P2870" s="6"/>
      <c r="Q2870" s="6" t="s">
        <v>7733</v>
      </c>
      <c r="R2870" s="6" t="s">
        <v>7734</v>
      </c>
      <c r="S2870" s="6"/>
      <c r="T2870" s="6" t="s">
        <v>3186</v>
      </c>
      <c r="U2870">
        <f t="shared" si="44"/>
        <v>4</v>
      </c>
    </row>
    <row r="2871" spans="1:21" x14ac:dyDescent="0.2">
      <c r="A2871" s="6" t="s">
        <v>11285</v>
      </c>
      <c r="B2871" s="6" t="s">
        <v>11282</v>
      </c>
      <c r="C2871" s="6">
        <v>3547098</v>
      </c>
      <c r="D2871" s="6" t="s">
        <v>6493</v>
      </c>
      <c r="E2871" s="6" t="s">
        <v>6415</v>
      </c>
      <c r="F2871" s="6" t="s">
        <v>6402</v>
      </c>
      <c r="G2871" s="6">
        <v>131</v>
      </c>
      <c r="H2871" s="6">
        <v>804</v>
      </c>
      <c r="I2871" s="6">
        <v>0</v>
      </c>
      <c r="J2871" s="6">
        <v>0</v>
      </c>
      <c r="K2871" s="6">
        <v>0</v>
      </c>
      <c r="L2871" s="6"/>
      <c r="M2871" s="6">
        <v>2022</v>
      </c>
      <c r="N2871" s="6" t="s">
        <v>7745</v>
      </c>
      <c r="O2871" s="6">
        <v>99</v>
      </c>
      <c r="P2871" s="6"/>
      <c r="Q2871" s="6" t="s">
        <v>7733</v>
      </c>
      <c r="R2871" s="6" t="s">
        <v>7734</v>
      </c>
      <c r="S2871" s="6"/>
      <c r="T2871" s="6" t="s">
        <v>3189</v>
      </c>
      <c r="U2871">
        <f t="shared" si="44"/>
        <v>3</v>
      </c>
    </row>
    <row r="2872" spans="1:21" x14ac:dyDescent="0.2">
      <c r="A2872" s="6" t="s">
        <v>11285</v>
      </c>
      <c r="B2872" s="6" t="s">
        <v>11282</v>
      </c>
      <c r="C2872" s="6">
        <v>3547098</v>
      </c>
      <c r="D2872" s="6" t="s">
        <v>6548</v>
      </c>
      <c r="E2872" s="6" t="s">
        <v>10050</v>
      </c>
      <c r="F2872" s="6" t="s">
        <v>6402</v>
      </c>
      <c r="G2872" s="6">
        <v>159</v>
      </c>
      <c r="H2872" s="6">
        <v>804</v>
      </c>
      <c r="I2872" s="6">
        <v>1</v>
      </c>
      <c r="J2872" s="6">
        <v>1</v>
      </c>
      <c r="K2872" s="6">
        <v>0</v>
      </c>
      <c r="L2872" s="6"/>
      <c r="M2872" s="6">
        <v>2022</v>
      </c>
      <c r="N2872" s="6" t="s">
        <v>7745</v>
      </c>
      <c r="O2872" s="6">
        <v>99</v>
      </c>
      <c r="P2872" s="6"/>
      <c r="Q2872" s="6" t="s">
        <v>7733</v>
      </c>
      <c r="R2872" s="6" t="s">
        <v>7734</v>
      </c>
      <c r="S2872" s="6"/>
      <c r="T2872" s="6" t="s">
        <v>3185</v>
      </c>
      <c r="U2872">
        <f t="shared" si="44"/>
        <v>2</v>
      </c>
    </row>
    <row r="2873" spans="1:21" x14ac:dyDescent="0.2">
      <c r="A2873" s="6" t="s">
        <v>11285</v>
      </c>
      <c r="B2873" s="6" t="s">
        <v>11282</v>
      </c>
      <c r="C2873" s="6">
        <v>3547098</v>
      </c>
      <c r="D2873" s="6" t="s">
        <v>7598</v>
      </c>
      <c r="E2873" s="6" t="s">
        <v>6911</v>
      </c>
      <c r="F2873" s="6" t="s">
        <v>6402</v>
      </c>
      <c r="G2873" s="6">
        <v>165</v>
      </c>
      <c r="H2873" s="6">
        <v>804</v>
      </c>
      <c r="I2873" s="6">
        <v>0</v>
      </c>
      <c r="J2873" s="6">
        <v>1</v>
      </c>
      <c r="K2873" s="6">
        <v>0</v>
      </c>
      <c r="L2873" s="6"/>
      <c r="M2873" s="6">
        <v>2022</v>
      </c>
      <c r="N2873" s="6" t="s">
        <v>7745</v>
      </c>
      <c r="O2873" s="6">
        <v>99</v>
      </c>
      <c r="P2873" s="6"/>
      <c r="Q2873" s="6" t="s">
        <v>7733</v>
      </c>
      <c r="R2873" s="6" t="s">
        <v>7734</v>
      </c>
      <c r="S2873" s="6"/>
      <c r="T2873" s="6" t="s">
        <v>3184</v>
      </c>
      <c r="U2873">
        <f t="shared" si="44"/>
        <v>1</v>
      </c>
    </row>
    <row r="2874" spans="1:21" x14ac:dyDescent="0.2">
      <c r="A2874" s="6" t="s">
        <v>11287</v>
      </c>
      <c r="B2874" s="6" t="s">
        <v>11288</v>
      </c>
      <c r="C2874" s="6">
        <v>3543068</v>
      </c>
      <c r="D2874" s="6" t="s">
        <v>6425</v>
      </c>
      <c r="E2874" s="6" t="s">
        <v>6426</v>
      </c>
      <c r="F2874" s="6" t="s">
        <v>6402</v>
      </c>
      <c r="G2874" s="6">
        <v>4102</v>
      </c>
      <c r="H2874" s="6">
        <v>6344</v>
      </c>
      <c r="I2874" s="6">
        <v>0</v>
      </c>
      <c r="J2874" s="6">
        <v>1</v>
      </c>
      <c r="K2874" s="6">
        <v>0</v>
      </c>
      <c r="L2874" s="6"/>
      <c r="M2874" s="6">
        <v>2022</v>
      </c>
      <c r="N2874" s="6" t="s">
        <v>7732</v>
      </c>
      <c r="O2874" s="6">
        <v>99</v>
      </c>
      <c r="P2874" s="6"/>
      <c r="Q2874" s="6" t="s">
        <v>7733</v>
      </c>
      <c r="R2874" s="6" t="s">
        <v>7734</v>
      </c>
      <c r="S2874" s="6"/>
      <c r="T2874" s="6" t="s">
        <v>1318</v>
      </c>
      <c r="U2874">
        <f t="shared" si="44"/>
        <v>2</v>
      </c>
    </row>
    <row r="2875" spans="1:21" x14ac:dyDescent="0.2">
      <c r="A2875" s="6" t="s">
        <v>11287</v>
      </c>
      <c r="B2875" s="6" t="s">
        <v>11288</v>
      </c>
      <c r="C2875" s="6">
        <v>3543068</v>
      </c>
      <c r="D2875" s="6" t="s">
        <v>6717</v>
      </c>
      <c r="E2875" s="6" t="s">
        <v>11289</v>
      </c>
      <c r="F2875" s="6" t="s">
        <v>6402</v>
      </c>
      <c r="G2875" s="6">
        <v>2242</v>
      </c>
      <c r="H2875" s="6">
        <v>6344</v>
      </c>
      <c r="I2875" s="6">
        <v>0</v>
      </c>
      <c r="J2875" s="6">
        <v>0</v>
      </c>
      <c r="K2875" s="6">
        <v>0</v>
      </c>
      <c r="L2875" s="6"/>
      <c r="M2875" s="6">
        <v>2022</v>
      </c>
      <c r="N2875" s="6" t="s">
        <v>7732</v>
      </c>
      <c r="O2875" s="6">
        <v>99</v>
      </c>
      <c r="P2875" s="6"/>
      <c r="Q2875" s="6" t="s">
        <v>7733</v>
      </c>
      <c r="R2875" s="6" t="s">
        <v>7734</v>
      </c>
      <c r="S2875" s="6"/>
      <c r="T2875" s="6" t="s">
        <v>1319</v>
      </c>
      <c r="U2875">
        <f t="shared" si="44"/>
        <v>1</v>
      </c>
    </row>
    <row r="2876" spans="1:21" x14ac:dyDescent="0.2">
      <c r="A2876" s="6" t="s">
        <v>11290</v>
      </c>
      <c r="B2876" s="6" t="s">
        <v>11288</v>
      </c>
      <c r="C2876" s="6">
        <v>3543068</v>
      </c>
      <c r="D2876" s="6" t="s">
        <v>6434</v>
      </c>
      <c r="E2876" s="6" t="s">
        <v>6673</v>
      </c>
      <c r="F2876" s="6" t="s">
        <v>6402</v>
      </c>
      <c r="G2876" s="6">
        <v>2163</v>
      </c>
      <c r="H2876" s="6">
        <v>6302</v>
      </c>
      <c r="I2876" s="6">
        <v>0</v>
      </c>
      <c r="J2876" s="6">
        <v>0</v>
      </c>
      <c r="K2876" s="6">
        <v>0</v>
      </c>
      <c r="L2876" s="6"/>
      <c r="M2876" s="6">
        <v>2022</v>
      </c>
      <c r="N2876" s="6" t="s">
        <v>7770</v>
      </c>
      <c r="O2876" s="6">
        <v>99</v>
      </c>
      <c r="P2876" s="6"/>
      <c r="Q2876" s="6" t="s">
        <v>7733</v>
      </c>
      <c r="R2876" s="6" t="s">
        <v>7734</v>
      </c>
      <c r="S2876" s="6"/>
      <c r="T2876" s="6" t="s">
        <v>5863</v>
      </c>
      <c r="U2876">
        <f t="shared" si="44"/>
        <v>3</v>
      </c>
    </row>
    <row r="2877" spans="1:21" x14ac:dyDescent="0.2">
      <c r="A2877" s="6" t="s">
        <v>11290</v>
      </c>
      <c r="B2877" s="6" t="s">
        <v>11288</v>
      </c>
      <c r="C2877" s="6">
        <v>3543068</v>
      </c>
      <c r="D2877" s="6" t="s">
        <v>6448</v>
      </c>
      <c r="E2877" s="6" t="s">
        <v>11291</v>
      </c>
      <c r="F2877" s="6" t="s">
        <v>6402</v>
      </c>
      <c r="G2877" s="6">
        <v>2537</v>
      </c>
      <c r="H2877" s="6">
        <v>6302</v>
      </c>
      <c r="I2877" s="6">
        <v>0</v>
      </c>
      <c r="J2877" s="6">
        <v>1</v>
      </c>
      <c r="K2877" s="6">
        <v>0</v>
      </c>
      <c r="L2877" s="6"/>
      <c r="M2877" s="6">
        <v>2022</v>
      </c>
      <c r="N2877" s="6" t="s">
        <v>7770</v>
      </c>
      <c r="O2877" s="6">
        <v>99</v>
      </c>
      <c r="P2877" s="6"/>
      <c r="Q2877" s="6" t="s">
        <v>7733</v>
      </c>
      <c r="R2877" s="6" t="s">
        <v>7734</v>
      </c>
      <c r="S2877" s="6"/>
      <c r="T2877" s="6" t="s">
        <v>5862</v>
      </c>
      <c r="U2877">
        <f t="shared" si="44"/>
        <v>2</v>
      </c>
    </row>
    <row r="2878" spans="1:21" x14ac:dyDescent="0.2">
      <c r="A2878" s="6" t="s">
        <v>11290</v>
      </c>
      <c r="B2878" s="6" t="s">
        <v>11288</v>
      </c>
      <c r="C2878" s="6">
        <v>3543068</v>
      </c>
      <c r="D2878" s="6" t="s">
        <v>6428</v>
      </c>
      <c r="E2878" s="6" t="s">
        <v>11292</v>
      </c>
      <c r="F2878" s="6" t="s">
        <v>6402</v>
      </c>
      <c r="G2878" s="6">
        <v>1602</v>
      </c>
      <c r="H2878" s="6">
        <v>6302</v>
      </c>
      <c r="I2878" s="6">
        <v>0</v>
      </c>
      <c r="J2878" s="6">
        <v>0</v>
      </c>
      <c r="K2878" s="6">
        <v>0</v>
      </c>
      <c r="L2878" s="6"/>
      <c r="M2878" s="6">
        <v>2022</v>
      </c>
      <c r="N2878" s="6" t="s">
        <v>7770</v>
      </c>
      <c r="O2878" s="6">
        <v>99</v>
      </c>
      <c r="P2878" s="6"/>
      <c r="Q2878" s="6" t="s">
        <v>7733</v>
      </c>
      <c r="R2878" s="6" t="s">
        <v>7734</v>
      </c>
      <c r="S2878" s="6"/>
      <c r="T2878" s="6" t="s">
        <v>5864</v>
      </c>
      <c r="U2878">
        <f t="shared" si="44"/>
        <v>1</v>
      </c>
    </row>
    <row r="2879" spans="1:21" x14ac:dyDescent="0.2">
      <c r="A2879" s="6" t="s">
        <v>11293</v>
      </c>
      <c r="B2879" s="6" t="s">
        <v>11288</v>
      </c>
      <c r="C2879" s="6">
        <v>3543068</v>
      </c>
      <c r="D2879" s="6" t="s">
        <v>7075</v>
      </c>
      <c r="E2879" s="6" t="s">
        <v>11294</v>
      </c>
      <c r="F2879" s="6" t="s">
        <v>6402</v>
      </c>
      <c r="G2879" s="6">
        <v>851</v>
      </c>
      <c r="H2879" s="6">
        <v>17510</v>
      </c>
      <c r="I2879" s="6">
        <v>0</v>
      </c>
      <c r="J2879" s="6">
        <v>0</v>
      </c>
      <c r="K2879" s="6">
        <v>0</v>
      </c>
      <c r="L2879" s="6"/>
      <c r="M2879" s="6">
        <v>2022</v>
      </c>
      <c r="N2879" s="6" t="s">
        <v>7745</v>
      </c>
      <c r="O2879" s="6">
        <v>99</v>
      </c>
      <c r="P2879" s="6"/>
      <c r="Q2879" s="6" t="s">
        <v>7733</v>
      </c>
      <c r="R2879" s="6" t="s">
        <v>7734</v>
      </c>
      <c r="S2879" s="6"/>
      <c r="T2879" s="6" t="s">
        <v>5865</v>
      </c>
      <c r="U2879">
        <f t="shared" si="44"/>
        <v>10</v>
      </c>
    </row>
    <row r="2880" spans="1:21" x14ac:dyDescent="0.2">
      <c r="A2880" s="6" t="s">
        <v>11293</v>
      </c>
      <c r="B2880" s="6" t="s">
        <v>11288</v>
      </c>
      <c r="C2880" s="6">
        <v>3543068</v>
      </c>
      <c r="D2880" s="6" t="s">
        <v>6406</v>
      </c>
      <c r="E2880" s="6" t="s">
        <v>11295</v>
      </c>
      <c r="F2880" s="6" t="s">
        <v>6402</v>
      </c>
      <c r="G2880" s="6">
        <v>2184</v>
      </c>
      <c r="H2880" s="6">
        <v>17510</v>
      </c>
      <c r="I2880" s="6">
        <v>0</v>
      </c>
      <c r="J2880" s="6">
        <v>1</v>
      </c>
      <c r="K2880" s="6">
        <v>0</v>
      </c>
      <c r="L2880" s="6"/>
      <c r="M2880" s="6">
        <v>2022</v>
      </c>
      <c r="N2880" s="6" t="s">
        <v>7745</v>
      </c>
      <c r="O2880" s="6">
        <v>99</v>
      </c>
      <c r="P2880" s="6"/>
      <c r="Q2880" s="6" t="s">
        <v>7733</v>
      </c>
      <c r="R2880" s="6" t="s">
        <v>7734</v>
      </c>
      <c r="S2880" s="6"/>
      <c r="T2880" s="6" t="s">
        <v>5861</v>
      </c>
      <c r="U2880">
        <f t="shared" si="44"/>
        <v>9</v>
      </c>
    </row>
    <row r="2881" spans="1:21" x14ac:dyDescent="0.2">
      <c r="A2881" s="6" t="s">
        <v>11293</v>
      </c>
      <c r="B2881" s="6" t="s">
        <v>11288</v>
      </c>
      <c r="C2881" s="6">
        <v>3543068</v>
      </c>
      <c r="D2881" s="6" t="s">
        <v>11296</v>
      </c>
      <c r="E2881" s="6" t="s">
        <v>11297</v>
      </c>
      <c r="F2881" s="6" t="s">
        <v>6402</v>
      </c>
      <c r="G2881" s="6">
        <v>1688</v>
      </c>
      <c r="H2881" s="6">
        <v>17510</v>
      </c>
      <c r="I2881" s="6">
        <v>0</v>
      </c>
      <c r="J2881" s="6">
        <v>0</v>
      </c>
      <c r="K2881" s="6">
        <v>0</v>
      </c>
      <c r="L2881" s="6"/>
      <c r="M2881" s="6">
        <v>2022</v>
      </c>
      <c r="N2881" s="6" t="s">
        <v>7745</v>
      </c>
      <c r="O2881" s="6">
        <v>99</v>
      </c>
      <c r="P2881" s="6"/>
      <c r="Q2881" s="6" t="s">
        <v>7733</v>
      </c>
      <c r="R2881" s="6" t="s">
        <v>7734</v>
      </c>
      <c r="S2881" s="6"/>
      <c r="T2881" s="6" t="s">
        <v>5866</v>
      </c>
      <c r="U2881">
        <f t="shared" si="44"/>
        <v>8</v>
      </c>
    </row>
    <row r="2882" spans="1:21" x14ac:dyDescent="0.2">
      <c r="A2882" s="6" t="s">
        <v>11293</v>
      </c>
      <c r="B2882" s="6" t="s">
        <v>11288</v>
      </c>
      <c r="C2882" s="6">
        <v>3543068</v>
      </c>
      <c r="D2882" s="6" t="s">
        <v>6436</v>
      </c>
      <c r="E2882" s="6" t="s">
        <v>11298</v>
      </c>
      <c r="F2882" s="6" t="s">
        <v>6402</v>
      </c>
      <c r="G2882" s="6">
        <v>1653</v>
      </c>
      <c r="H2882" s="6">
        <v>17510</v>
      </c>
      <c r="I2882" s="6">
        <v>0</v>
      </c>
      <c r="J2882" s="6">
        <v>0</v>
      </c>
      <c r="K2882" s="6">
        <v>0</v>
      </c>
      <c r="L2882" s="6"/>
      <c r="M2882" s="6">
        <v>2022</v>
      </c>
      <c r="N2882" s="6" t="s">
        <v>7745</v>
      </c>
      <c r="O2882" s="6">
        <v>99</v>
      </c>
      <c r="P2882" s="6"/>
      <c r="Q2882" s="6" t="s">
        <v>7733</v>
      </c>
      <c r="R2882" s="6" t="s">
        <v>7734</v>
      </c>
      <c r="S2882" s="6"/>
      <c r="T2882" s="6" t="s">
        <v>5867</v>
      </c>
      <c r="U2882">
        <f t="shared" si="44"/>
        <v>7</v>
      </c>
    </row>
    <row r="2883" spans="1:21" x14ac:dyDescent="0.2">
      <c r="A2883" s="6" t="s">
        <v>11293</v>
      </c>
      <c r="B2883" s="6" t="s">
        <v>11288</v>
      </c>
      <c r="C2883" s="6">
        <v>3543068</v>
      </c>
      <c r="D2883" s="6" t="s">
        <v>11299</v>
      </c>
      <c r="E2883" s="6" t="s">
        <v>11300</v>
      </c>
      <c r="F2883" s="6" t="s">
        <v>6402</v>
      </c>
      <c r="G2883" s="6">
        <v>2208</v>
      </c>
      <c r="H2883" s="6">
        <v>17510</v>
      </c>
      <c r="I2883" s="6">
        <v>0</v>
      </c>
      <c r="J2883" s="6">
        <v>1</v>
      </c>
      <c r="K2883" s="6">
        <v>0</v>
      </c>
      <c r="L2883" s="6"/>
      <c r="M2883" s="6">
        <v>2022</v>
      </c>
      <c r="N2883" s="6" t="s">
        <v>7745</v>
      </c>
      <c r="O2883" s="6">
        <v>99</v>
      </c>
      <c r="P2883" s="6"/>
      <c r="Q2883" s="6" t="s">
        <v>7733</v>
      </c>
      <c r="R2883" s="6" t="s">
        <v>7734</v>
      </c>
      <c r="S2883" s="6"/>
      <c r="T2883" s="6" t="s">
        <v>5860</v>
      </c>
      <c r="U2883">
        <f t="shared" ref="U2883:U2946" si="45">COUNTIF(A2883:A9183,A2883)</f>
        <v>6</v>
      </c>
    </row>
    <row r="2884" spans="1:21" x14ac:dyDescent="0.2">
      <c r="A2884" s="6" t="s">
        <v>11293</v>
      </c>
      <c r="B2884" s="6" t="s">
        <v>11288</v>
      </c>
      <c r="C2884" s="6">
        <v>3543068</v>
      </c>
      <c r="D2884" s="6" t="s">
        <v>6813</v>
      </c>
      <c r="E2884" s="6" t="s">
        <v>11301</v>
      </c>
      <c r="F2884" s="6" t="s">
        <v>6402</v>
      </c>
      <c r="G2884" s="6">
        <v>1180</v>
      </c>
      <c r="H2884" s="6">
        <v>17510</v>
      </c>
      <c r="I2884" s="6">
        <v>0</v>
      </c>
      <c r="J2884" s="6">
        <v>0</v>
      </c>
      <c r="K2884" s="6">
        <v>0</v>
      </c>
      <c r="L2884" s="6"/>
      <c r="M2884" s="6">
        <v>2022</v>
      </c>
      <c r="N2884" s="6" t="s">
        <v>7745</v>
      </c>
      <c r="O2884" s="6">
        <v>99</v>
      </c>
      <c r="P2884" s="6"/>
      <c r="Q2884" s="6" t="s">
        <v>7733</v>
      </c>
      <c r="R2884" s="6" t="s">
        <v>7734</v>
      </c>
      <c r="S2884" s="6"/>
      <c r="T2884" s="6" t="s">
        <v>5868</v>
      </c>
      <c r="U2884">
        <f t="shared" si="45"/>
        <v>5</v>
      </c>
    </row>
    <row r="2885" spans="1:21" x14ac:dyDescent="0.2">
      <c r="A2885" s="6" t="s">
        <v>11293</v>
      </c>
      <c r="B2885" s="6" t="s">
        <v>11288</v>
      </c>
      <c r="C2885" s="6">
        <v>3543068</v>
      </c>
      <c r="D2885" s="6" t="s">
        <v>6611</v>
      </c>
      <c r="E2885" s="6" t="s">
        <v>11302</v>
      </c>
      <c r="F2885" s="6" t="s">
        <v>6402</v>
      </c>
      <c r="G2885" s="6">
        <v>1338</v>
      </c>
      <c r="H2885" s="6">
        <v>17510</v>
      </c>
      <c r="I2885" s="6">
        <v>0</v>
      </c>
      <c r="J2885" s="6">
        <v>0</v>
      </c>
      <c r="K2885" s="6">
        <v>0</v>
      </c>
      <c r="L2885" s="6"/>
      <c r="M2885" s="6">
        <v>2022</v>
      </c>
      <c r="N2885" s="6" t="s">
        <v>7745</v>
      </c>
      <c r="O2885" s="6">
        <v>99</v>
      </c>
      <c r="P2885" s="6"/>
      <c r="Q2885" s="6" t="s">
        <v>7733</v>
      </c>
      <c r="R2885" s="6" t="s">
        <v>7734</v>
      </c>
      <c r="S2885" s="6"/>
      <c r="T2885" s="6" t="s">
        <v>5869</v>
      </c>
      <c r="U2885">
        <f t="shared" si="45"/>
        <v>4</v>
      </c>
    </row>
    <row r="2886" spans="1:21" x14ac:dyDescent="0.2">
      <c r="A2886" s="6" t="s">
        <v>11293</v>
      </c>
      <c r="B2886" s="6" t="s">
        <v>11288</v>
      </c>
      <c r="C2886" s="6">
        <v>3543068</v>
      </c>
      <c r="D2886" s="6" t="s">
        <v>6425</v>
      </c>
      <c r="E2886" s="6" t="s">
        <v>11303</v>
      </c>
      <c r="F2886" s="6" t="s">
        <v>6402</v>
      </c>
      <c r="G2886" s="6">
        <v>1885</v>
      </c>
      <c r="H2886" s="6">
        <v>17510</v>
      </c>
      <c r="I2886" s="6">
        <v>0</v>
      </c>
      <c r="J2886" s="6">
        <v>0</v>
      </c>
      <c r="K2886" s="6">
        <v>0</v>
      </c>
      <c r="L2886" s="6"/>
      <c r="M2886" s="6">
        <v>2022</v>
      </c>
      <c r="N2886" s="6" t="s">
        <v>7745</v>
      </c>
      <c r="O2886" s="6">
        <v>99</v>
      </c>
      <c r="P2886" s="6"/>
      <c r="Q2886" s="6" t="s">
        <v>7733</v>
      </c>
      <c r="R2886" s="6" t="s">
        <v>7734</v>
      </c>
      <c r="S2886" s="6"/>
      <c r="T2886" s="6" t="s">
        <v>5870</v>
      </c>
      <c r="U2886">
        <f t="shared" si="45"/>
        <v>3</v>
      </c>
    </row>
    <row r="2887" spans="1:21" x14ac:dyDescent="0.2">
      <c r="A2887" s="6" t="s">
        <v>11293</v>
      </c>
      <c r="B2887" s="6" t="s">
        <v>11288</v>
      </c>
      <c r="C2887" s="6">
        <v>3543068</v>
      </c>
      <c r="D2887" s="6" t="s">
        <v>11304</v>
      </c>
      <c r="E2887" s="6" t="s">
        <v>11305</v>
      </c>
      <c r="F2887" s="6" t="s">
        <v>6402</v>
      </c>
      <c r="G2887" s="6">
        <v>2698</v>
      </c>
      <c r="H2887" s="6">
        <v>17510</v>
      </c>
      <c r="I2887" s="6">
        <v>0</v>
      </c>
      <c r="J2887" s="6">
        <v>1</v>
      </c>
      <c r="K2887" s="6">
        <v>0</v>
      </c>
      <c r="L2887" s="6"/>
      <c r="M2887" s="6">
        <v>2022</v>
      </c>
      <c r="N2887" s="6" t="s">
        <v>7745</v>
      </c>
      <c r="O2887" s="6">
        <v>99</v>
      </c>
      <c r="P2887" s="6"/>
      <c r="Q2887" s="6" t="s">
        <v>7733</v>
      </c>
      <c r="R2887" s="6" t="s">
        <v>7734</v>
      </c>
      <c r="S2887" s="6"/>
      <c r="T2887" s="6" t="s">
        <v>5859</v>
      </c>
      <c r="U2887">
        <f t="shared" si="45"/>
        <v>2</v>
      </c>
    </row>
    <row r="2888" spans="1:21" x14ac:dyDescent="0.2">
      <c r="A2888" s="6" t="s">
        <v>11293</v>
      </c>
      <c r="B2888" s="6" t="s">
        <v>11288</v>
      </c>
      <c r="C2888" s="6">
        <v>3543068</v>
      </c>
      <c r="D2888" s="6" t="s">
        <v>7870</v>
      </c>
      <c r="E2888" s="6" t="s">
        <v>11306</v>
      </c>
      <c r="F2888" s="6" t="s">
        <v>6402</v>
      </c>
      <c r="G2888" s="6">
        <v>1825</v>
      </c>
      <c r="H2888" s="6">
        <v>17510</v>
      </c>
      <c r="I2888" s="6">
        <v>1</v>
      </c>
      <c r="J2888" s="6">
        <v>0</v>
      </c>
      <c r="K2888" s="6">
        <v>0</v>
      </c>
      <c r="L2888" s="6"/>
      <c r="M2888" s="6">
        <v>2022</v>
      </c>
      <c r="N2888" s="6" t="s">
        <v>7745</v>
      </c>
      <c r="O2888" s="6">
        <v>99</v>
      </c>
      <c r="P2888" s="6"/>
      <c r="Q2888" s="6" t="s">
        <v>7733</v>
      </c>
      <c r="R2888" s="6" t="s">
        <v>7734</v>
      </c>
      <c r="S2888" s="6"/>
      <c r="T2888" s="6" t="s">
        <v>5871</v>
      </c>
      <c r="U2888">
        <f t="shared" si="45"/>
        <v>1</v>
      </c>
    </row>
    <row r="2889" spans="1:21" x14ac:dyDescent="0.2">
      <c r="A2889" s="6" t="s">
        <v>11307</v>
      </c>
      <c r="B2889" s="6" t="s">
        <v>11308</v>
      </c>
      <c r="C2889" s="6">
        <v>3557008</v>
      </c>
      <c r="D2889" s="6" t="s">
        <v>6713</v>
      </c>
      <c r="E2889" s="6" t="s">
        <v>6621</v>
      </c>
      <c r="F2889" s="6" t="s">
        <v>6402</v>
      </c>
      <c r="G2889" s="6">
        <v>584</v>
      </c>
      <c r="H2889" s="6">
        <v>2834</v>
      </c>
      <c r="I2889" s="6">
        <v>1</v>
      </c>
      <c r="J2889" s="6">
        <v>1</v>
      </c>
      <c r="K2889" s="6">
        <v>0</v>
      </c>
      <c r="L2889" s="6"/>
      <c r="M2889" s="6">
        <v>2022</v>
      </c>
      <c r="N2889" s="6" t="s">
        <v>7745</v>
      </c>
      <c r="O2889" s="6">
        <v>99</v>
      </c>
      <c r="P2889" s="6"/>
      <c r="Q2889" s="6" t="s">
        <v>7733</v>
      </c>
      <c r="R2889" s="6" t="s">
        <v>7734</v>
      </c>
      <c r="S2889" s="6"/>
      <c r="T2889" s="6" t="s">
        <v>5552</v>
      </c>
      <c r="U2889">
        <f t="shared" si="45"/>
        <v>6</v>
      </c>
    </row>
    <row r="2890" spans="1:21" x14ac:dyDescent="0.2">
      <c r="A2890" s="6" t="s">
        <v>11309</v>
      </c>
      <c r="B2890" s="6" t="s">
        <v>11308</v>
      </c>
      <c r="C2890" s="6">
        <v>3557008</v>
      </c>
      <c r="D2890" s="6" t="s">
        <v>6761</v>
      </c>
      <c r="E2890" s="6" t="s">
        <v>6847</v>
      </c>
      <c r="F2890" s="6" t="s">
        <v>6402</v>
      </c>
      <c r="G2890" s="6">
        <v>361</v>
      </c>
      <c r="H2890" s="6">
        <v>918</v>
      </c>
      <c r="I2890" s="6">
        <v>0</v>
      </c>
      <c r="J2890" s="6">
        <v>0</v>
      </c>
      <c r="K2890" s="6">
        <v>0</v>
      </c>
      <c r="L2890" s="6"/>
      <c r="M2890" s="6">
        <v>2022</v>
      </c>
      <c r="N2890" s="6" t="s">
        <v>7732</v>
      </c>
      <c r="O2890" s="6">
        <v>99</v>
      </c>
      <c r="P2890" s="6"/>
      <c r="Q2890" s="6" t="s">
        <v>7733</v>
      </c>
      <c r="R2890" s="6" t="s">
        <v>7734</v>
      </c>
      <c r="S2890" s="6"/>
      <c r="T2890" s="6" t="s">
        <v>1256</v>
      </c>
      <c r="U2890">
        <f t="shared" si="45"/>
        <v>3</v>
      </c>
    </row>
    <row r="2891" spans="1:21" x14ac:dyDescent="0.2">
      <c r="A2891" s="6" t="s">
        <v>11307</v>
      </c>
      <c r="B2891" s="6" t="s">
        <v>11308</v>
      </c>
      <c r="C2891" s="6">
        <v>3557008</v>
      </c>
      <c r="D2891" s="6" t="s">
        <v>6547</v>
      </c>
      <c r="E2891" s="6" t="s">
        <v>9782</v>
      </c>
      <c r="F2891" s="6" t="s">
        <v>6402</v>
      </c>
      <c r="G2891" s="6">
        <v>278</v>
      </c>
      <c r="H2891" s="6">
        <v>2834</v>
      </c>
      <c r="I2891" s="6">
        <v>0</v>
      </c>
      <c r="J2891" s="6">
        <v>0</v>
      </c>
      <c r="K2891" s="6">
        <v>0</v>
      </c>
      <c r="L2891" s="6"/>
      <c r="M2891" s="6">
        <v>2022</v>
      </c>
      <c r="N2891" s="6" t="s">
        <v>7745</v>
      </c>
      <c r="O2891" s="6">
        <v>99</v>
      </c>
      <c r="P2891" s="6"/>
      <c r="Q2891" s="6" t="s">
        <v>7733</v>
      </c>
      <c r="R2891" s="6" t="s">
        <v>7734</v>
      </c>
      <c r="S2891" s="6"/>
      <c r="T2891" s="6" t="s">
        <v>5553</v>
      </c>
      <c r="U2891">
        <f t="shared" si="45"/>
        <v>5</v>
      </c>
    </row>
    <row r="2892" spans="1:21" x14ac:dyDescent="0.2">
      <c r="A2892" s="6" t="s">
        <v>11307</v>
      </c>
      <c r="B2892" s="6" t="s">
        <v>11308</v>
      </c>
      <c r="C2892" s="6">
        <v>3557008</v>
      </c>
      <c r="D2892" s="6" t="s">
        <v>11310</v>
      </c>
      <c r="E2892" s="6" t="s">
        <v>6811</v>
      </c>
      <c r="F2892" s="6" t="s">
        <v>6402</v>
      </c>
      <c r="G2892" s="6">
        <v>548</v>
      </c>
      <c r="H2892" s="6">
        <v>2834</v>
      </c>
      <c r="I2892" s="6">
        <v>1</v>
      </c>
      <c r="J2892" s="6">
        <v>1</v>
      </c>
      <c r="K2892" s="6">
        <v>0</v>
      </c>
      <c r="L2892" s="6"/>
      <c r="M2892" s="6">
        <v>2022</v>
      </c>
      <c r="N2892" s="6" t="s">
        <v>7745</v>
      </c>
      <c r="O2892" s="6">
        <v>99</v>
      </c>
      <c r="P2892" s="6"/>
      <c r="Q2892" s="6" t="s">
        <v>7733</v>
      </c>
      <c r="R2892" s="6" t="s">
        <v>7734</v>
      </c>
      <c r="S2892" s="6"/>
      <c r="T2892" s="6" t="s">
        <v>5551</v>
      </c>
      <c r="U2892">
        <f t="shared" si="45"/>
        <v>4</v>
      </c>
    </row>
    <row r="2893" spans="1:21" x14ac:dyDescent="0.2">
      <c r="A2893" s="6" t="s">
        <v>11309</v>
      </c>
      <c r="B2893" s="6" t="s">
        <v>11308</v>
      </c>
      <c r="C2893" s="6">
        <v>3557008</v>
      </c>
      <c r="D2893" s="6" t="s">
        <v>8480</v>
      </c>
      <c r="E2893" s="6" t="s">
        <v>11311</v>
      </c>
      <c r="F2893" s="6" t="s">
        <v>6402</v>
      </c>
      <c r="G2893" s="6">
        <v>105</v>
      </c>
      <c r="H2893" s="6">
        <v>918</v>
      </c>
      <c r="I2893" s="6">
        <v>0</v>
      </c>
      <c r="J2893" s="6">
        <v>0</v>
      </c>
      <c r="K2893" s="6">
        <v>0</v>
      </c>
      <c r="L2893" s="6"/>
      <c r="M2893" s="6">
        <v>2022</v>
      </c>
      <c r="N2893" s="6" t="s">
        <v>7732</v>
      </c>
      <c r="O2893" s="6">
        <v>99</v>
      </c>
      <c r="P2893" s="6"/>
      <c r="Q2893" s="6" t="s">
        <v>7733</v>
      </c>
      <c r="R2893" s="6" t="s">
        <v>7734</v>
      </c>
      <c r="S2893" s="6"/>
      <c r="T2893" s="6" t="s">
        <v>1257</v>
      </c>
      <c r="U2893">
        <f t="shared" si="45"/>
        <v>2</v>
      </c>
    </row>
    <row r="2894" spans="1:21" x14ac:dyDescent="0.2">
      <c r="A2894" s="6" t="s">
        <v>11307</v>
      </c>
      <c r="B2894" s="6" t="s">
        <v>11308</v>
      </c>
      <c r="C2894" s="6">
        <v>3557008</v>
      </c>
      <c r="D2894" s="6" t="s">
        <v>6608</v>
      </c>
      <c r="E2894" s="6" t="s">
        <v>6401</v>
      </c>
      <c r="F2894" s="6" t="s">
        <v>6402</v>
      </c>
      <c r="G2894" s="6">
        <v>586</v>
      </c>
      <c r="H2894" s="6">
        <v>2834</v>
      </c>
      <c r="I2894" s="6">
        <v>0</v>
      </c>
      <c r="J2894" s="6">
        <v>1</v>
      </c>
      <c r="K2894" s="6">
        <v>0</v>
      </c>
      <c r="L2894" s="6"/>
      <c r="M2894" s="6">
        <v>2022</v>
      </c>
      <c r="N2894" s="6" t="s">
        <v>7745</v>
      </c>
      <c r="O2894" s="6">
        <v>99</v>
      </c>
      <c r="P2894" s="6"/>
      <c r="Q2894" s="6" t="s">
        <v>7733</v>
      </c>
      <c r="R2894" s="6" t="s">
        <v>7734</v>
      </c>
      <c r="S2894" s="6"/>
      <c r="T2894" s="6" t="s">
        <v>5550</v>
      </c>
      <c r="U2894">
        <f t="shared" si="45"/>
        <v>3</v>
      </c>
    </row>
    <row r="2895" spans="1:21" x14ac:dyDescent="0.2">
      <c r="A2895" s="6" t="s">
        <v>11307</v>
      </c>
      <c r="B2895" s="6" t="s">
        <v>11308</v>
      </c>
      <c r="C2895" s="6">
        <v>3557008</v>
      </c>
      <c r="D2895" s="6" t="s">
        <v>6637</v>
      </c>
      <c r="E2895" s="6" t="s">
        <v>11312</v>
      </c>
      <c r="F2895" s="6" t="s">
        <v>6402</v>
      </c>
      <c r="G2895" s="6">
        <v>514</v>
      </c>
      <c r="H2895" s="6">
        <v>2834</v>
      </c>
      <c r="I2895" s="6">
        <v>1</v>
      </c>
      <c r="J2895" s="6">
        <v>1</v>
      </c>
      <c r="K2895" s="6">
        <v>0</v>
      </c>
      <c r="L2895" s="6"/>
      <c r="M2895" s="6">
        <v>2022</v>
      </c>
      <c r="N2895" s="6" t="s">
        <v>7745</v>
      </c>
      <c r="O2895" s="6">
        <v>99</v>
      </c>
      <c r="P2895" s="6"/>
      <c r="Q2895" s="6" t="s">
        <v>7733</v>
      </c>
      <c r="R2895" s="6" t="s">
        <v>7734</v>
      </c>
      <c r="S2895" s="6"/>
      <c r="T2895" s="6" t="s">
        <v>5549</v>
      </c>
      <c r="U2895">
        <f t="shared" si="45"/>
        <v>2</v>
      </c>
    </row>
    <row r="2896" spans="1:21" x14ac:dyDescent="0.2">
      <c r="A2896" s="6" t="s">
        <v>11307</v>
      </c>
      <c r="B2896" s="6" t="s">
        <v>11308</v>
      </c>
      <c r="C2896" s="6">
        <v>3557008</v>
      </c>
      <c r="D2896" s="6" t="s">
        <v>7991</v>
      </c>
      <c r="E2896" s="6" t="s">
        <v>9096</v>
      </c>
      <c r="F2896" s="6" t="s">
        <v>6402</v>
      </c>
      <c r="G2896" s="6">
        <v>324</v>
      </c>
      <c r="H2896" s="6">
        <v>2834</v>
      </c>
      <c r="I2896" s="6">
        <v>0</v>
      </c>
      <c r="J2896" s="6">
        <v>0</v>
      </c>
      <c r="K2896" s="6">
        <v>0</v>
      </c>
      <c r="L2896" s="6"/>
      <c r="M2896" s="6">
        <v>2022</v>
      </c>
      <c r="N2896" s="6" t="s">
        <v>7745</v>
      </c>
      <c r="O2896" s="6">
        <v>99</v>
      </c>
      <c r="P2896" s="6"/>
      <c r="Q2896" s="6" t="s">
        <v>7733</v>
      </c>
      <c r="R2896" s="6" t="s">
        <v>7734</v>
      </c>
      <c r="S2896" s="6"/>
      <c r="T2896" s="6" t="s">
        <v>5554</v>
      </c>
      <c r="U2896">
        <f t="shared" si="45"/>
        <v>1</v>
      </c>
    </row>
    <row r="2897" spans="1:21" x14ac:dyDescent="0.2">
      <c r="A2897" s="6" t="s">
        <v>11309</v>
      </c>
      <c r="B2897" s="6" t="s">
        <v>11308</v>
      </c>
      <c r="C2897" s="6">
        <v>3557008</v>
      </c>
      <c r="D2897" s="6" t="s">
        <v>7335</v>
      </c>
      <c r="E2897" s="6" t="s">
        <v>11313</v>
      </c>
      <c r="F2897" s="6" t="s">
        <v>6402</v>
      </c>
      <c r="G2897" s="6">
        <v>452</v>
      </c>
      <c r="H2897" s="6">
        <v>918</v>
      </c>
      <c r="I2897" s="6">
        <v>1</v>
      </c>
      <c r="J2897" s="6">
        <v>1</v>
      </c>
      <c r="K2897" s="6">
        <v>0</v>
      </c>
      <c r="L2897" s="6"/>
      <c r="M2897" s="6">
        <v>2022</v>
      </c>
      <c r="N2897" s="6" t="s">
        <v>7732</v>
      </c>
      <c r="O2897" s="6">
        <v>99</v>
      </c>
      <c r="P2897" s="6"/>
      <c r="Q2897" s="6" t="s">
        <v>7733</v>
      </c>
      <c r="R2897" s="6" t="s">
        <v>7734</v>
      </c>
      <c r="S2897" s="6"/>
      <c r="T2897" s="6" t="s">
        <v>1255</v>
      </c>
      <c r="U2897">
        <f t="shared" si="45"/>
        <v>1</v>
      </c>
    </row>
    <row r="2898" spans="1:21" x14ac:dyDescent="0.2">
      <c r="A2898" s="6" t="s">
        <v>11314</v>
      </c>
      <c r="B2898" s="6" t="s">
        <v>11315</v>
      </c>
      <c r="C2898" s="6">
        <v>3551034</v>
      </c>
      <c r="D2898" s="6" t="s">
        <v>6597</v>
      </c>
      <c r="E2898" s="6" t="s">
        <v>6645</v>
      </c>
      <c r="F2898" s="6" t="s">
        <v>6402</v>
      </c>
      <c r="G2898" s="6">
        <v>0</v>
      </c>
      <c r="H2898" s="6">
        <v>65</v>
      </c>
      <c r="I2898" s="6">
        <v>0</v>
      </c>
      <c r="J2898" s="6">
        <v>0</v>
      </c>
      <c r="K2898" s="6">
        <v>0</v>
      </c>
      <c r="L2898" s="6"/>
      <c r="M2898" s="6">
        <v>2022</v>
      </c>
      <c r="N2898" s="6" t="s">
        <v>7732</v>
      </c>
      <c r="O2898" s="6">
        <v>99</v>
      </c>
      <c r="P2898" s="6"/>
      <c r="Q2898" s="6" t="s">
        <v>7733</v>
      </c>
      <c r="R2898" s="6" t="s">
        <v>7734</v>
      </c>
      <c r="S2898" s="6"/>
      <c r="T2898" s="6" t="s">
        <v>649</v>
      </c>
      <c r="U2898">
        <f t="shared" si="45"/>
        <v>2</v>
      </c>
    </row>
    <row r="2899" spans="1:21" x14ac:dyDescent="0.2">
      <c r="A2899" s="6" t="s">
        <v>11314</v>
      </c>
      <c r="B2899" s="6" t="s">
        <v>11315</v>
      </c>
      <c r="C2899" s="6">
        <v>3551034</v>
      </c>
      <c r="D2899" s="6" t="s">
        <v>6708</v>
      </c>
      <c r="E2899" s="6" t="s">
        <v>7062</v>
      </c>
      <c r="F2899" s="6" t="s">
        <v>6402</v>
      </c>
      <c r="G2899" s="6">
        <v>65</v>
      </c>
      <c r="H2899" s="6">
        <v>65</v>
      </c>
      <c r="I2899" s="6">
        <v>1</v>
      </c>
      <c r="J2899" s="6">
        <v>1</v>
      </c>
      <c r="K2899" s="6">
        <v>0</v>
      </c>
      <c r="L2899" s="6"/>
      <c r="M2899" s="6">
        <v>2022</v>
      </c>
      <c r="N2899" s="6" t="s">
        <v>7732</v>
      </c>
      <c r="O2899" s="6">
        <v>99</v>
      </c>
      <c r="P2899" s="6"/>
      <c r="Q2899" s="6" t="s">
        <v>7733</v>
      </c>
      <c r="R2899" s="6" t="s">
        <v>7734</v>
      </c>
      <c r="S2899" s="6"/>
      <c r="T2899" s="6" t="s">
        <v>648</v>
      </c>
      <c r="U2899">
        <f t="shared" si="45"/>
        <v>1</v>
      </c>
    </row>
    <row r="2900" spans="1:21" x14ac:dyDescent="0.2">
      <c r="A2900" s="6" t="s">
        <v>11316</v>
      </c>
      <c r="B2900" s="6" t="s">
        <v>11315</v>
      </c>
      <c r="C2900" s="6">
        <v>3551034</v>
      </c>
      <c r="D2900" s="6" t="s">
        <v>6466</v>
      </c>
      <c r="E2900" s="6" t="s">
        <v>11317</v>
      </c>
      <c r="F2900" s="6" t="s">
        <v>6402</v>
      </c>
      <c r="G2900" s="6">
        <v>70</v>
      </c>
      <c r="H2900" s="6">
        <v>307</v>
      </c>
      <c r="I2900" s="6">
        <v>0</v>
      </c>
      <c r="J2900" s="6">
        <v>1</v>
      </c>
      <c r="K2900" s="6">
        <v>0</v>
      </c>
      <c r="L2900" s="6"/>
      <c r="M2900" s="6">
        <v>2022</v>
      </c>
      <c r="N2900" s="6" t="s">
        <v>7745</v>
      </c>
      <c r="O2900" s="6">
        <v>99</v>
      </c>
      <c r="P2900" s="6"/>
      <c r="Q2900" s="6" t="s">
        <v>7733</v>
      </c>
      <c r="R2900" s="6" t="s">
        <v>7734</v>
      </c>
      <c r="S2900" s="6"/>
      <c r="T2900" s="6" t="s">
        <v>2452</v>
      </c>
      <c r="U2900">
        <f t="shared" si="45"/>
        <v>7</v>
      </c>
    </row>
    <row r="2901" spans="1:21" x14ac:dyDescent="0.2">
      <c r="A2901" s="6" t="s">
        <v>11316</v>
      </c>
      <c r="B2901" s="6" t="s">
        <v>11315</v>
      </c>
      <c r="C2901" s="6">
        <v>3551034</v>
      </c>
      <c r="D2901" s="6" t="s">
        <v>6577</v>
      </c>
      <c r="E2901" s="6" t="s">
        <v>8036</v>
      </c>
      <c r="F2901" s="6" t="s">
        <v>6402</v>
      </c>
      <c r="G2901" s="6">
        <v>0</v>
      </c>
      <c r="H2901" s="6">
        <v>307</v>
      </c>
      <c r="I2901" s="6">
        <v>1</v>
      </c>
      <c r="J2901" s="6">
        <v>0</v>
      </c>
      <c r="K2901" s="6">
        <v>0</v>
      </c>
      <c r="L2901" s="6"/>
      <c r="M2901" s="6">
        <v>2022</v>
      </c>
      <c r="N2901" s="6" t="s">
        <v>7745</v>
      </c>
      <c r="O2901" s="6">
        <v>99</v>
      </c>
      <c r="P2901" s="6"/>
      <c r="Q2901" s="6" t="s">
        <v>7733</v>
      </c>
      <c r="R2901" s="6" t="s">
        <v>7734</v>
      </c>
      <c r="S2901" s="6"/>
      <c r="T2901" s="6" t="s">
        <v>2453</v>
      </c>
      <c r="U2901">
        <f t="shared" si="45"/>
        <v>6</v>
      </c>
    </row>
    <row r="2902" spans="1:21" x14ac:dyDescent="0.2">
      <c r="A2902" s="6" t="s">
        <v>11316</v>
      </c>
      <c r="B2902" s="6" t="s">
        <v>11315</v>
      </c>
      <c r="C2902" s="6">
        <v>3551034</v>
      </c>
      <c r="D2902" s="6" t="s">
        <v>6550</v>
      </c>
      <c r="E2902" s="6" t="s">
        <v>11318</v>
      </c>
      <c r="F2902" s="6" t="s">
        <v>6402</v>
      </c>
      <c r="G2902" s="6">
        <v>107</v>
      </c>
      <c r="H2902" s="6">
        <v>307</v>
      </c>
      <c r="I2902" s="6">
        <v>0</v>
      </c>
      <c r="J2902" s="6">
        <v>1</v>
      </c>
      <c r="K2902" s="6">
        <v>0</v>
      </c>
      <c r="L2902" s="6"/>
      <c r="M2902" s="6">
        <v>2022</v>
      </c>
      <c r="N2902" s="6" t="s">
        <v>7745</v>
      </c>
      <c r="O2902" s="6">
        <v>99</v>
      </c>
      <c r="P2902" s="6"/>
      <c r="Q2902" s="6" t="s">
        <v>7733</v>
      </c>
      <c r="R2902" s="6" t="s">
        <v>7734</v>
      </c>
      <c r="S2902" s="6"/>
      <c r="T2902" s="6" t="s">
        <v>2451</v>
      </c>
      <c r="U2902">
        <f t="shared" si="45"/>
        <v>5</v>
      </c>
    </row>
    <row r="2903" spans="1:21" x14ac:dyDescent="0.2">
      <c r="A2903" s="6" t="s">
        <v>11316</v>
      </c>
      <c r="B2903" s="6" t="s">
        <v>11315</v>
      </c>
      <c r="C2903" s="6">
        <v>3551034</v>
      </c>
      <c r="D2903" s="6" t="s">
        <v>6414</v>
      </c>
      <c r="E2903" s="6" t="s">
        <v>11319</v>
      </c>
      <c r="F2903" s="6" t="s">
        <v>6402</v>
      </c>
      <c r="G2903" s="6">
        <v>62</v>
      </c>
      <c r="H2903" s="6">
        <v>307</v>
      </c>
      <c r="I2903" s="6">
        <v>0</v>
      </c>
      <c r="J2903" s="6">
        <v>1</v>
      </c>
      <c r="K2903" s="6">
        <v>0</v>
      </c>
      <c r="L2903" s="6"/>
      <c r="M2903" s="6">
        <v>2022</v>
      </c>
      <c r="N2903" s="6" t="s">
        <v>7745</v>
      </c>
      <c r="O2903" s="6">
        <v>99</v>
      </c>
      <c r="P2903" s="6"/>
      <c r="Q2903" s="6" t="s">
        <v>7733</v>
      </c>
      <c r="R2903" s="6" t="s">
        <v>7734</v>
      </c>
      <c r="S2903" s="6"/>
      <c r="T2903" s="6" t="s">
        <v>2450</v>
      </c>
      <c r="U2903">
        <f t="shared" si="45"/>
        <v>4</v>
      </c>
    </row>
    <row r="2904" spans="1:21" x14ac:dyDescent="0.2">
      <c r="A2904" s="6" t="s">
        <v>11316</v>
      </c>
      <c r="B2904" s="6" t="s">
        <v>11315</v>
      </c>
      <c r="C2904" s="6">
        <v>3551034</v>
      </c>
      <c r="D2904" s="6" t="s">
        <v>6614</v>
      </c>
      <c r="E2904" s="6" t="s">
        <v>11320</v>
      </c>
      <c r="F2904" s="6" t="s">
        <v>6402</v>
      </c>
      <c r="G2904" s="6">
        <v>0</v>
      </c>
      <c r="H2904" s="6">
        <v>307</v>
      </c>
      <c r="I2904" s="6">
        <v>1</v>
      </c>
      <c r="J2904" s="6">
        <v>0</v>
      </c>
      <c r="K2904" s="6">
        <v>0</v>
      </c>
      <c r="L2904" s="6"/>
      <c r="M2904" s="6">
        <v>2022</v>
      </c>
      <c r="N2904" s="6" t="s">
        <v>7745</v>
      </c>
      <c r="O2904" s="6">
        <v>99</v>
      </c>
      <c r="P2904" s="6"/>
      <c r="Q2904" s="6" t="s">
        <v>7733</v>
      </c>
      <c r="R2904" s="6" t="s">
        <v>7734</v>
      </c>
      <c r="S2904" s="6"/>
      <c r="T2904" s="6" t="s">
        <v>2454</v>
      </c>
      <c r="U2904">
        <f t="shared" si="45"/>
        <v>3</v>
      </c>
    </row>
    <row r="2905" spans="1:21" x14ac:dyDescent="0.2">
      <c r="A2905" s="6" t="s">
        <v>11316</v>
      </c>
      <c r="B2905" s="6" t="s">
        <v>11315</v>
      </c>
      <c r="C2905" s="6">
        <v>3551034</v>
      </c>
      <c r="D2905" s="6" t="s">
        <v>6591</v>
      </c>
      <c r="E2905" s="6" t="s">
        <v>11321</v>
      </c>
      <c r="F2905" s="6" t="s">
        <v>6402</v>
      </c>
      <c r="G2905" s="6">
        <v>0</v>
      </c>
      <c r="H2905" s="6">
        <v>307</v>
      </c>
      <c r="I2905" s="6">
        <v>0</v>
      </c>
      <c r="J2905" s="6">
        <v>0</v>
      </c>
      <c r="K2905" s="6">
        <v>0</v>
      </c>
      <c r="L2905" s="6"/>
      <c r="M2905" s="6">
        <v>2022</v>
      </c>
      <c r="N2905" s="6" t="s">
        <v>7745</v>
      </c>
      <c r="O2905" s="6">
        <v>99</v>
      </c>
      <c r="P2905" s="6"/>
      <c r="Q2905" s="6" t="s">
        <v>7733</v>
      </c>
      <c r="R2905" s="6" t="s">
        <v>7734</v>
      </c>
      <c r="S2905" s="6"/>
      <c r="T2905" s="6" t="s">
        <v>2455</v>
      </c>
      <c r="U2905">
        <f t="shared" si="45"/>
        <v>2</v>
      </c>
    </row>
    <row r="2906" spans="1:21" x14ac:dyDescent="0.2">
      <c r="A2906" s="6" t="s">
        <v>11316</v>
      </c>
      <c r="B2906" s="6" t="s">
        <v>11315</v>
      </c>
      <c r="C2906" s="6">
        <v>3551034</v>
      </c>
      <c r="D2906" s="6" t="s">
        <v>6535</v>
      </c>
      <c r="E2906" s="6" t="s">
        <v>6586</v>
      </c>
      <c r="F2906" s="6" t="s">
        <v>6402</v>
      </c>
      <c r="G2906" s="6">
        <v>68</v>
      </c>
      <c r="H2906" s="6">
        <v>307</v>
      </c>
      <c r="I2906" s="6">
        <v>1</v>
      </c>
      <c r="J2906" s="6">
        <v>1</v>
      </c>
      <c r="K2906" s="6">
        <v>0</v>
      </c>
      <c r="L2906" s="6"/>
      <c r="M2906" s="6">
        <v>2022</v>
      </c>
      <c r="N2906" s="6" t="s">
        <v>7745</v>
      </c>
      <c r="O2906" s="6">
        <v>99</v>
      </c>
      <c r="P2906" s="6"/>
      <c r="Q2906" s="6" t="s">
        <v>7733</v>
      </c>
      <c r="R2906" s="6" t="s">
        <v>7734</v>
      </c>
      <c r="S2906" s="6"/>
      <c r="T2906" s="6" t="s">
        <v>2449</v>
      </c>
      <c r="U2906">
        <f t="shared" si="45"/>
        <v>1</v>
      </c>
    </row>
    <row r="2907" spans="1:21" x14ac:dyDescent="0.2">
      <c r="A2907" s="6" t="s">
        <v>11322</v>
      </c>
      <c r="B2907" s="6" t="s">
        <v>11323</v>
      </c>
      <c r="C2907" s="6">
        <v>3551001</v>
      </c>
      <c r="D2907" s="6" t="s">
        <v>6905</v>
      </c>
      <c r="E2907" s="6" t="s">
        <v>7145</v>
      </c>
      <c r="F2907" s="6" t="s">
        <v>6402</v>
      </c>
      <c r="G2907" s="6">
        <v>83</v>
      </c>
      <c r="H2907" s="6">
        <v>364</v>
      </c>
      <c r="I2907" s="6">
        <v>0</v>
      </c>
      <c r="J2907" s="6">
        <v>0</v>
      </c>
      <c r="K2907" s="6">
        <v>0</v>
      </c>
      <c r="L2907" s="6"/>
      <c r="M2907" s="6">
        <v>2022</v>
      </c>
      <c r="N2907" s="6" t="s">
        <v>8113</v>
      </c>
      <c r="O2907" s="6">
        <v>99</v>
      </c>
      <c r="P2907" s="6"/>
      <c r="Q2907" s="6" t="s">
        <v>7733</v>
      </c>
      <c r="R2907" s="6" t="s">
        <v>7734</v>
      </c>
      <c r="S2907" s="6"/>
      <c r="T2907" s="6" t="s">
        <v>1285</v>
      </c>
      <c r="U2907">
        <f t="shared" si="45"/>
        <v>2</v>
      </c>
    </row>
    <row r="2908" spans="1:21" x14ac:dyDescent="0.2">
      <c r="A2908" s="6" t="s">
        <v>11322</v>
      </c>
      <c r="B2908" s="6" t="s">
        <v>11323</v>
      </c>
      <c r="C2908" s="6">
        <v>3551001</v>
      </c>
      <c r="D2908" s="6" t="s">
        <v>11324</v>
      </c>
      <c r="E2908" s="6" t="s">
        <v>11325</v>
      </c>
      <c r="F2908" s="6" t="s">
        <v>6402</v>
      </c>
      <c r="G2908" s="6">
        <v>281</v>
      </c>
      <c r="H2908" s="6">
        <v>364</v>
      </c>
      <c r="I2908" s="6">
        <v>0</v>
      </c>
      <c r="J2908" s="6">
        <v>1</v>
      </c>
      <c r="K2908" s="6">
        <v>0</v>
      </c>
      <c r="L2908" s="6"/>
      <c r="M2908" s="6">
        <v>2022</v>
      </c>
      <c r="N2908" s="6" t="s">
        <v>8113</v>
      </c>
      <c r="O2908" s="6">
        <v>99</v>
      </c>
      <c r="P2908" s="6"/>
      <c r="Q2908" s="6" t="s">
        <v>7733</v>
      </c>
      <c r="R2908" s="6" t="s">
        <v>7734</v>
      </c>
      <c r="S2908" s="6"/>
      <c r="T2908" s="6" t="s">
        <v>1284</v>
      </c>
      <c r="U2908">
        <f t="shared" si="45"/>
        <v>1</v>
      </c>
    </row>
    <row r="2909" spans="1:21" x14ac:dyDescent="0.2">
      <c r="A2909" s="6" t="s">
        <v>11326</v>
      </c>
      <c r="B2909" s="6" t="s">
        <v>11323</v>
      </c>
      <c r="C2909" s="6">
        <v>3551001</v>
      </c>
      <c r="D2909" s="6" t="s">
        <v>7891</v>
      </c>
      <c r="E2909" s="6" t="s">
        <v>11327</v>
      </c>
      <c r="F2909" s="6" t="s">
        <v>6402</v>
      </c>
      <c r="G2909" s="6">
        <v>161</v>
      </c>
      <c r="H2909" s="6">
        <v>1276</v>
      </c>
      <c r="I2909" s="6">
        <v>1</v>
      </c>
      <c r="J2909" s="6">
        <v>1</v>
      </c>
      <c r="K2909" s="6">
        <v>0</v>
      </c>
      <c r="L2909" s="6"/>
      <c r="M2909" s="6">
        <v>2022</v>
      </c>
      <c r="N2909" s="6" t="s">
        <v>7745</v>
      </c>
      <c r="O2909" s="6">
        <v>99</v>
      </c>
      <c r="P2909" s="6"/>
      <c r="Q2909" s="6" t="s">
        <v>7733</v>
      </c>
      <c r="R2909" s="6" t="s">
        <v>7734</v>
      </c>
      <c r="S2909" s="6"/>
      <c r="T2909" s="6" t="s">
        <v>5687</v>
      </c>
      <c r="U2909">
        <f t="shared" si="45"/>
        <v>7</v>
      </c>
    </row>
    <row r="2910" spans="1:21" x14ac:dyDescent="0.2">
      <c r="A2910" s="6" t="s">
        <v>11326</v>
      </c>
      <c r="B2910" s="6" t="s">
        <v>11323</v>
      </c>
      <c r="C2910" s="6">
        <v>3551001</v>
      </c>
      <c r="D2910" s="6" t="s">
        <v>6459</v>
      </c>
      <c r="E2910" s="6" t="s">
        <v>10873</v>
      </c>
      <c r="F2910" s="6" t="s">
        <v>6402</v>
      </c>
      <c r="G2910" s="6">
        <v>199</v>
      </c>
      <c r="H2910" s="6">
        <v>1276</v>
      </c>
      <c r="I2910" s="6">
        <v>1</v>
      </c>
      <c r="J2910" s="6">
        <v>1</v>
      </c>
      <c r="K2910" s="6">
        <v>0</v>
      </c>
      <c r="L2910" s="6"/>
      <c r="M2910" s="6">
        <v>2022</v>
      </c>
      <c r="N2910" s="6" t="s">
        <v>7745</v>
      </c>
      <c r="O2910" s="6">
        <v>99</v>
      </c>
      <c r="P2910" s="6"/>
      <c r="Q2910" s="6" t="s">
        <v>7733</v>
      </c>
      <c r="R2910" s="6" t="s">
        <v>7734</v>
      </c>
      <c r="S2910" s="6"/>
      <c r="T2910" s="6" t="s">
        <v>5686</v>
      </c>
      <c r="U2910">
        <f t="shared" si="45"/>
        <v>6</v>
      </c>
    </row>
    <row r="2911" spans="1:21" x14ac:dyDescent="0.2">
      <c r="A2911" s="6" t="s">
        <v>11326</v>
      </c>
      <c r="B2911" s="6" t="s">
        <v>11323</v>
      </c>
      <c r="C2911" s="6">
        <v>3551001</v>
      </c>
      <c r="D2911" s="6" t="s">
        <v>7055</v>
      </c>
      <c r="E2911" s="6" t="s">
        <v>6430</v>
      </c>
      <c r="F2911" s="6" t="s">
        <v>6402</v>
      </c>
      <c r="G2911" s="6">
        <v>116</v>
      </c>
      <c r="H2911" s="6">
        <v>1276</v>
      </c>
      <c r="I2911" s="6">
        <v>1</v>
      </c>
      <c r="J2911" s="6">
        <v>0</v>
      </c>
      <c r="K2911" s="6">
        <v>0</v>
      </c>
      <c r="L2911" s="6"/>
      <c r="M2911" s="6">
        <v>2022</v>
      </c>
      <c r="N2911" s="6" t="s">
        <v>7745</v>
      </c>
      <c r="O2911" s="6">
        <v>99</v>
      </c>
      <c r="P2911" s="6"/>
      <c r="Q2911" s="6" t="s">
        <v>7733</v>
      </c>
      <c r="R2911" s="6" t="s">
        <v>7734</v>
      </c>
      <c r="S2911" s="6"/>
      <c r="T2911" s="6" t="s">
        <v>5688</v>
      </c>
      <c r="U2911">
        <f t="shared" si="45"/>
        <v>5</v>
      </c>
    </row>
    <row r="2912" spans="1:21" x14ac:dyDescent="0.2">
      <c r="A2912" s="6" t="s">
        <v>11326</v>
      </c>
      <c r="B2912" s="6" t="s">
        <v>11323</v>
      </c>
      <c r="C2912" s="6">
        <v>3551001</v>
      </c>
      <c r="D2912" s="6" t="s">
        <v>11328</v>
      </c>
      <c r="E2912" s="6" t="s">
        <v>10421</v>
      </c>
      <c r="F2912" s="6" t="s">
        <v>6402</v>
      </c>
      <c r="G2912" s="6">
        <v>110</v>
      </c>
      <c r="H2912" s="6">
        <v>1276</v>
      </c>
      <c r="I2912" s="6">
        <v>0</v>
      </c>
      <c r="J2912" s="6">
        <v>0</v>
      </c>
      <c r="K2912" s="6">
        <v>0</v>
      </c>
      <c r="L2912" s="6"/>
      <c r="M2912" s="6">
        <v>2022</v>
      </c>
      <c r="N2912" s="6" t="s">
        <v>7745</v>
      </c>
      <c r="O2912" s="6">
        <v>99</v>
      </c>
      <c r="P2912" s="6"/>
      <c r="Q2912" s="6" t="s">
        <v>7733</v>
      </c>
      <c r="R2912" s="6" t="s">
        <v>7734</v>
      </c>
      <c r="S2912" s="6"/>
      <c r="T2912" s="6" t="s">
        <v>5689</v>
      </c>
      <c r="U2912">
        <f t="shared" si="45"/>
        <v>4</v>
      </c>
    </row>
    <row r="2913" spans="1:21" x14ac:dyDescent="0.2">
      <c r="A2913" s="6" t="s">
        <v>11326</v>
      </c>
      <c r="B2913" s="6" t="s">
        <v>11323</v>
      </c>
      <c r="C2913" s="6">
        <v>3551001</v>
      </c>
      <c r="D2913" s="6" t="s">
        <v>6713</v>
      </c>
      <c r="E2913" s="6" t="s">
        <v>6767</v>
      </c>
      <c r="F2913" s="6" t="s">
        <v>6402</v>
      </c>
      <c r="G2913" s="6">
        <v>233</v>
      </c>
      <c r="H2913" s="6">
        <v>1276</v>
      </c>
      <c r="I2913" s="6">
        <v>0</v>
      </c>
      <c r="J2913" s="6">
        <v>1</v>
      </c>
      <c r="K2913" s="6">
        <v>0</v>
      </c>
      <c r="L2913" s="6"/>
      <c r="M2913" s="6">
        <v>2022</v>
      </c>
      <c r="N2913" s="6" t="s">
        <v>7745</v>
      </c>
      <c r="O2913" s="6">
        <v>99</v>
      </c>
      <c r="P2913" s="6"/>
      <c r="Q2913" s="6" t="s">
        <v>7733</v>
      </c>
      <c r="R2913" s="6" t="s">
        <v>7734</v>
      </c>
      <c r="S2913" s="6"/>
      <c r="T2913" s="6" t="s">
        <v>5685</v>
      </c>
      <c r="U2913">
        <f t="shared" si="45"/>
        <v>3</v>
      </c>
    </row>
    <row r="2914" spans="1:21" x14ac:dyDescent="0.2">
      <c r="A2914" s="6" t="s">
        <v>11326</v>
      </c>
      <c r="B2914" s="6" t="s">
        <v>11323</v>
      </c>
      <c r="C2914" s="6">
        <v>3551001</v>
      </c>
      <c r="D2914" s="6" t="s">
        <v>7624</v>
      </c>
      <c r="E2914" s="6" t="s">
        <v>7458</v>
      </c>
      <c r="F2914" s="6" t="s">
        <v>6402</v>
      </c>
      <c r="G2914" s="6">
        <v>157</v>
      </c>
      <c r="H2914" s="6">
        <v>1276</v>
      </c>
      <c r="I2914" s="6">
        <v>0</v>
      </c>
      <c r="J2914" s="6">
        <v>0</v>
      </c>
      <c r="K2914" s="6">
        <v>0</v>
      </c>
      <c r="L2914" s="6"/>
      <c r="M2914" s="6">
        <v>2022</v>
      </c>
      <c r="N2914" s="6" t="s">
        <v>7745</v>
      </c>
      <c r="O2914" s="6">
        <v>99</v>
      </c>
      <c r="P2914" s="6"/>
      <c r="Q2914" s="6" t="s">
        <v>7733</v>
      </c>
      <c r="R2914" s="6" t="s">
        <v>7734</v>
      </c>
      <c r="S2914" s="6"/>
      <c r="T2914" s="6" t="s">
        <v>5690</v>
      </c>
      <c r="U2914">
        <f t="shared" si="45"/>
        <v>2</v>
      </c>
    </row>
    <row r="2915" spans="1:21" x14ac:dyDescent="0.2">
      <c r="A2915" s="6" t="s">
        <v>11326</v>
      </c>
      <c r="B2915" s="6" t="s">
        <v>11323</v>
      </c>
      <c r="C2915" s="6">
        <v>3551001</v>
      </c>
      <c r="D2915" s="6" t="s">
        <v>6604</v>
      </c>
      <c r="E2915" s="6" t="s">
        <v>11329</v>
      </c>
      <c r="F2915" s="6" t="s">
        <v>6402</v>
      </c>
      <c r="G2915" s="6">
        <v>300</v>
      </c>
      <c r="H2915" s="6">
        <v>1276</v>
      </c>
      <c r="I2915" s="6">
        <v>0</v>
      </c>
      <c r="J2915" s="6">
        <v>1</v>
      </c>
      <c r="K2915" s="6">
        <v>0</v>
      </c>
      <c r="L2915" s="6"/>
      <c r="M2915" s="6">
        <v>2022</v>
      </c>
      <c r="N2915" s="6" t="s">
        <v>7745</v>
      </c>
      <c r="O2915" s="6">
        <v>99</v>
      </c>
      <c r="P2915" s="6"/>
      <c r="Q2915" s="6" t="s">
        <v>7733</v>
      </c>
      <c r="R2915" s="6" t="s">
        <v>7734</v>
      </c>
      <c r="S2915" s="6"/>
      <c r="T2915" s="6" t="s">
        <v>5684</v>
      </c>
      <c r="U2915">
        <f t="shared" si="45"/>
        <v>1</v>
      </c>
    </row>
    <row r="2916" spans="1:21" x14ac:dyDescent="0.2">
      <c r="A2916" s="6" t="s">
        <v>11330</v>
      </c>
      <c r="B2916" s="6" t="s">
        <v>11331</v>
      </c>
      <c r="C2916" s="6">
        <v>3549071</v>
      </c>
      <c r="D2916" s="6" t="s">
        <v>6839</v>
      </c>
      <c r="E2916" s="6" t="s">
        <v>6520</v>
      </c>
      <c r="F2916" s="6" t="s">
        <v>6402</v>
      </c>
      <c r="G2916" s="6">
        <v>151</v>
      </c>
      <c r="H2916" s="6">
        <v>1801</v>
      </c>
      <c r="I2916" s="6">
        <v>0</v>
      </c>
      <c r="J2916" s="6">
        <v>0</v>
      </c>
      <c r="K2916" s="6">
        <v>0</v>
      </c>
      <c r="L2916" s="6"/>
      <c r="M2916" s="6">
        <v>2022</v>
      </c>
      <c r="N2916" s="6" t="s">
        <v>7745</v>
      </c>
      <c r="O2916" s="6">
        <v>99</v>
      </c>
      <c r="P2916" s="6"/>
      <c r="Q2916" s="6" t="s">
        <v>7733</v>
      </c>
      <c r="R2916" s="6" t="s">
        <v>7734</v>
      </c>
      <c r="S2916" s="6"/>
      <c r="T2916" s="6" t="s">
        <v>4328</v>
      </c>
      <c r="U2916">
        <f t="shared" si="45"/>
        <v>9</v>
      </c>
    </row>
    <row r="2917" spans="1:21" x14ac:dyDescent="0.2">
      <c r="A2917" s="6" t="s">
        <v>11330</v>
      </c>
      <c r="B2917" s="6" t="s">
        <v>11331</v>
      </c>
      <c r="C2917" s="6">
        <v>3549071</v>
      </c>
      <c r="D2917" s="6" t="s">
        <v>6793</v>
      </c>
      <c r="E2917" s="6" t="s">
        <v>7363</v>
      </c>
      <c r="F2917" s="6" t="s">
        <v>6402</v>
      </c>
      <c r="G2917" s="6">
        <v>173</v>
      </c>
      <c r="H2917" s="6">
        <v>1801</v>
      </c>
      <c r="I2917" s="6">
        <v>0</v>
      </c>
      <c r="J2917" s="6">
        <v>1</v>
      </c>
      <c r="K2917" s="6">
        <v>0</v>
      </c>
      <c r="L2917" s="6"/>
      <c r="M2917" s="6">
        <v>2022</v>
      </c>
      <c r="N2917" s="6" t="s">
        <v>7745</v>
      </c>
      <c r="O2917" s="6">
        <v>99</v>
      </c>
      <c r="P2917" s="6"/>
      <c r="Q2917" s="6" t="s">
        <v>7733</v>
      </c>
      <c r="R2917" s="6" t="s">
        <v>7734</v>
      </c>
      <c r="S2917" s="6"/>
      <c r="T2917" s="6" t="s">
        <v>4327</v>
      </c>
      <c r="U2917">
        <f t="shared" si="45"/>
        <v>8</v>
      </c>
    </row>
    <row r="2918" spans="1:21" x14ac:dyDescent="0.2">
      <c r="A2918" s="6" t="s">
        <v>11330</v>
      </c>
      <c r="B2918" s="6" t="s">
        <v>11331</v>
      </c>
      <c r="C2918" s="6">
        <v>3549071</v>
      </c>
      <c r="D2918" s="6" t="s">
        <v>6990</v>
      </c>
      <c r="E2918" s="6" t="s">
        <v>11332</v>
      </c>
      <c r="F2918" s="6" t="s">
        <v>6402</v>
      </c>
      <c r="G2918" s="6">
        <v>288</v>
      </c>
      <c r="H2918" s="6">
        <v>1801</v>
      </c>
      <c r="I2918" s="6">
        <v>0</v>
      </c>
      <c r="J2918" s="6">
        <v>1</v>
      </c>
      <c r="K2918" s="6">
        <v>0</v>
      </c>
      <c r="L2918" s="6"/>
      <c r="M2918" s="6">
        <v>2022</v>
      </c>
      <c r="N2918" s="6" t="s">
        <v>7745</v>
      </c>
      <c r="O2918" s="6">
        <v>99</v>
      </c>
      <c r="P2918" s="6"/>
      <c r="Q2918" s="6" t="s">
        <v>7733</v>
      </c>
      <c r="R2918" s="6" t="s">
        <v>7734</v>
      </c>
      <c r="S2918" s="6"/>
      <c r="T2918" s="6" t="s">
        <v>4326</v>
      </c>
      <c r="U2918">
        <f t="shared" si="45"/>
        <v>7</v>
      </c>
    </row>
    <row r="2919" spans="1:21" x14ac:dyDescent="0.2">
      <c r="A2919" s="6" t="s">
        <v>11330</v>
      </c>
      <c r="B2919" s="6" t="s">
        <v>11331</v>
      </c>
      <c r="C2919" s="6">
        <v>3549071</v>
      </c>
      <c r="D2919" s="6" t="s">
        <v>6678</v>
      </c>
      <c r="E2919" s="6" t="s">
        <v>7142</v>
      </c>
      <c r="F2919" s="6" t="s">
        <v>6402</v>
      </c>
      <c r="G2919" s="6">
        <v>169</v>
      </c>
      <c r="H2919" s="6">
        <v>1801</v>
      </c>
      <c r="I2919" s="6">
        <v>0</v>
      </c>
      <c r="J2919" s="6">
        <v>0</v>
      </c>
      <c r="K2919" s="6">
        <v>0</v>
      </c>
      <c r="L2919" s="6"/>
      <c r="M2919" s="6">
        <v>2022</v>
      </c>
      <c r="N2919" s="6" t="s">
        <v>7745</v>
      </c>
      <c r="O2919" s="6">
        <v>99</v>
      </c>
      <c r="P2919" s="6"/>
      <c r="Q2919" s="6" t="s">
        <v>7733</v>
      </c>
      <c r="R2919" s="6" t="s">
        <v>7734</v>
      </c>
      <c r="S2919" s="6"/>
      <c r="T2919" s="6" t="s">
        <v>4329</v>
      </c>
      <c r="U2919">
        <f t="shared" si="45"/>
        <v>6</v>
      </c>
    </row>
    <row r="2920" spans="1:21" x14ac:dyDescent="0.2">
      <c r="A2920" s="6" t="s">
        <v>11330</v>
      </c>
      <c r="B2920" s="6" t="s">
        <v>11331</v>
      </c>
      <c r="C2920" s="6">
        <v>3549071</v>
      </c>
      <c r="D2920" s="6" t="s">
        <v>6548</v>
      </c>
      <c r="E2920" s="6" t="s">
        <v>6506</v>
      </c>
      <c r="F2920" s="6" t="s">
        <v>6402</v>
      </c>
      <c r="G2920" s="6">
        <v>73</v>
      </c>
      <c r="H2920" s="6">
        <v>1801</v>
      </c>
      <c r="I2920" s="6">
        <v>0</v>
      </c>
      <c r="J2920" s="6">
        <v>0</v>
      </c>
      <c r="K2920" s="6">
        <v>0</v>
      </c>
      <c r="L2920" s="6"/>
      <c r="M2920" s="6">
        <v>2022</v>
      </c>
      <c r="N2920" s="6" t="s">
        <v>7745</v>
      </c>
      <c r="O2920" s="6">
        <v>99</v>
      </c>
      <c r="P2920" s="6"/>
      <c r="Q2920" s="6" t="s">
        <v>7733</v>
      </c>
      <c r="R2920" s="6" t="s">
        <v>7734</v>
      </c>
      <c r="S2920" s="6"/>
      <c r="T2920" s="6" t="s">
        <v>4330</v>
      </c>
      <c r="U2920">
        <f t="shared" si="45"/>
        <v>5</v>
      </c>
    </row>
    <row r="2921" spans="1:21" x14ac:dyDescent="0.2">
      <c r="A2921" s="6" t="s">
        <v>11330</v>
      </c>
      <c r="B2921" s="6" t="s">
        <v>11331</v>
      </c>
      <c r="C2921" s="6">
        <v>3549071</v>
      </c>
      <c r="D2921" s="6" t="s">
        <v>6813</v>
      </c>
      <c r="E2921" s="6" t="s">
        <v>11333</v>
      </c>
      <c r="F2921" s="6" t="s">
        <v>6402</v>
      </c>
      <c r="G2921" s="6">
        <v>216</v>
      </c>
      <c r="H2921" s="6">
        <v>1801</v>
      </c>
      <c r="I2921" s="6">
        <v>1</v>
      </c>
      <c r="J2921" s="6">
        <v>1</v>
      </c>
      <c r="K2921" s="6">
        <v>0</v>
      </c>
      <c r="L2921" s="6"/>
      <c r="M2921" s="6">
        <v>2022</v>
      </c>
      <c r="N2921" s="6" t="s">
        <v>7745</v>
      </c>
      <c r="O2921" s="6">
        <v>99</v>
      </c>
      <c r="P2921" s="6"/>
      <c r="Q2921" s="6" t="s">
        <v>7733</v>
      </c>
      <c r="R2921" s="6" t="s">
        <v>7734</v>
      </c>
      <c r="S2921" s="6"/>
      <c r="T2921" s="6" t="s">
        <v>4325</v>
      </c>
      <c r="U2921">
        <f t="shared" si="45"/>
        <v>4</v>
      </c>
    </row>
    <row r="2922" spans="1:21" x14ac:dyDescent="0.2">
      <c r="A2922" s="6" t="s">
        <v>11330</v>
      </c>
      <c r="B2922" s="6" t="s">
        <v>11331</v>
      </c>
      <c r="C2922" s="6">
        <v>3549071</v>
      </c>
      <c r="D2922" s="6" t="s">
        <v>6793</v>
      </c>
      <c r="E2922" s="6" t="s">
        <v>11334</v>
      </c>
      <c r="F2922" s="6" t="s">
        <v>6402</v>
      </c>
      <c r="G2922" s="6">
        <v>128</v>
      </c>
      <c r="H2922" s="6">
        <v>1801</v>
      </c>
      <c r="I2922" s="6">
        <v>1</v>
      </c>
      <c r="J2922" s="6">
        <v>0</v>
      </c>
      <c r="K2922" s="6">
        <v>0</v>
      </c>
      <c r="L2922" s="6"/>
      <c r="M2922" s="6">
        <v>2022</v>
      </c>
      <c r="N2922" s="6" t="s">
        <v>7745</v>
      </c>
      <c r="O2922" s="6">
        <v>99</v>
      </c>
      <c r="P2922" s="6"/>
      <c r="Q2922" s="6" t="s">
        <v>7733</v>
      </c>
      <c r="R2922" s="6" t="s">
        <v>7734</v>
      </c>
      <c r="S2922" s="6"/>
      <c r="T2922" s="6" t="s">
        <v>4331</v>
      </c>
      <c r="U2922">
        <f t="shared" si="45"/>
        <v>3</v>
      </c>
    </row>
    <row r="2923" spans="1:21" x14ac:dyDescent="0.2">
      <c r="A2923" s="6" t="s">
        <v>11330</v>
      </c>
      <c r="B2923" s="6" t="s">
        <v>11331</v>
      </c>
      <c r="C2923" s="6">
        <v>3549071</v>
      </c>
      <c r="D2923" s="6" t="s">
        <v>6463</v>
      </c>
      <c r="E2923" s="6" t="s">
        <v>6535</v>
      </c>
      <c r="F2923" s="6" t="s">
        <v>6402</v>
      </c>
      <c r="G2923" s="6">
        <v>117</v>
      </c>
      <c r="H2923" s="6">
        <v>1801</v>
      </c>
      <c r="I2923" s="6">
        <v>1</v>
      </c>
      <c r="J2923" s="6">
        <v>0</v>
      </c>
      <c r="K2923" s="6">
        <v>0</v>
      </c>
      <c r="L2923" s="6"/>
      <c r="M2923" s="6">
        <v>2022</v>
      </c>
      <c r="N2923" s="6" t="s">
        <v>7745</v>
      </c>
      <c r="O2923" s="6">
        <v>99</v>
      </c>
      <c r="P2923" s="6"/>
      <c r="Q2923" s="6" t="s">
        <v>7733</v>
      </c>
      <c r="R2923" s="6" t="s">
        <v>7734</v>
      </c>
      <c r="S2923" s="6"/>
      <c r="T2923" s="6" t="s">
        <v>4332</v>
      </c>
      <c r="U2923">
        <f t="shared" si="45"/>
        <v>2</v>
      </c>
    </row>
    <row r="2924" spans="1:21" x14ac:dyDescent="0.2">
      <c r="A2924" s="6" t="s">
        <v>11330</v>
      </c>
      <c r="B2924" s="6" t="s">
        <v>11331</v>
      </c>
      <c r="C2924" s="6">
        <v>3549071</v>
      </c>
      <c r="D2924" s="6" t="s">
        <v>6406</v>
      </c>
      <c r="E2924" s="6" t="s">
        <v>11335</v>
      </c>
      <c r="F2924" s="6" t="s">
        <v>6402</v>
      </c>
      <c r="G2924" s="6">
        <v>486</v>
      </c>
      <c r="H2924" s="6">
        <v>1801</v>
      </c>
      <c r="I2924" s="6">
        <v>0</v>
      </c>
      <c r="J2924" s="6">
        <v>1</v>
      </c>
      <c r="K2924" s="6">
        <v>0</v>
      </c>
      <c r="L2924" s="6"/>
      <c r="M2924" s="6">
        <v>2022</v>
      </c>
      <c r="N2924" s="6" t="s">
        <v>7745</v>
      </c>
      <c r="O2924" s="6">
        <v>99</v>
      </c>
      <c r="P2924" s="6"/>
      <c r="Q2924" s="6" t="s">
        <v>7733</v>
      </c>
      <c r="R2924" s="6" t="s">
        <v>7734</v>
      </c>
      <c r="S2924" s="6"/>
      <c r="T2924" s="6" t="s">
        <v>4324</v>
      </c>
      <c r="U2924">
        <f t="shared" si="45"/>
        <v>1</v>
      </c>
    </row>
    <row r="2925" spans="1:21" x14ac:dyDescent="0.2">
      <c r="A2925" s="6" t="s">
        <v>11336</v>
      </c>
      <c r="B2925" s="6" t="s">
        <v>11331</v>
      </c>
      <c r="C2925" s="6">
        <v>3549071</v>
      </c>
      <c r="D2925" s="6" t="s">
        <v>6423</v>
      </c>
      <c r="E2925" s="6" t="s">
        <v>6769</v>
      </c>
      <c r="F2925" s="6" t="s">
        <v>6402</v>
      </c>
      <c r="G2925" s="6">
        <v>0</v>
      </c>
      <c r="H2925" s="6"/>
      <c r="I2925" s="6">
        <v>1</v>
      </c>
      <c r="J2925" s="6">
        <v>1</v>
      </c>
      <c r="K2925" s="6">
        <v>1</v>
      </c>
      <c r="L2925" s="6"/>
      <c r="M2925" s="6">
        <v>2022</v>
      </c>
      <c r="N2925" s="6" t="s">
        <v>7732</v>
      </c>
      <c r="O2925" s="6">
        <v>99</v>
      </c>
      <c r="P2925" s="6"/>
      <c r="Q2925" s="6" t="s">
        <v>7733</v>
      </c>
      <c r="R2925" s="6" t="s">
        <v>7734</v>
      </c>
      <c r="S2925" s="6"/>
      <c r="T2925" s="6" t="s">
        <v>1032</v>
      </c>
      <c r="U2925">
        <f t="shared" si="45"/>
        <v>1</v>
      </c>
    </row>
    <row r="2926" spans="1:21" x14ac:dyDescent="0.2">
      <c r="A2926" s="6" t="s">
        <v>11337</v>
      </c>
      <c r="B2926" s="6" t="s">
        <v>6634</v>
      </c>
      <c r="C2926" s="6">
        <v>3552028</v>
      </c>
      <c r="D2926" s="6" t="s">
        <v>7044</v>
      </c>
      <c r="E2926" s="6" t="s">
        <v>11338</v>
      </c>
      <c r="F2926" s="6" t="s">
        <v>6402</v>
      </c>
      <c r="G2926" s="6">
        <v>0</v>
      </c>
      <c r="H2926" s="6"/>
      <c r="I2926" s="6">
        <v>1</v>
      </c>
      <c r="J2926" s="6">
        <v>1</v>
      </c>
      <c r="K2926" s="6">
        <v>1</v>
      </c>
      <c r="L2926" s="6"/>
      <c r="M2926" s="6">
        <v>2022</v>
      </c>
      <c r="N2926" s="6" t="s">
        <v>7732</v>
      </c>
      <c r="O2926" s="6">
        <v>99</v>
      </c>
      <c r="P2926" s="6"/>
      <c r="Q2926" s="6" t="s">
        <v>7733</v>
      </c>
      <c r="R2926" s="6" t="s">
        <v>7734</v>
      </c>
      <c r="S2926" s="6"/>
      <c r="T2926" s="6" t="s">
        <v>512</v>
      </c>
      <c r="U2926">
        <f t="shared" si="45"/>
        <v>1</v>
      </c>
    </row>
    <row r="2927" spans="1:21" x14ac:dyDescent="0.2">
      <c r="A2927" s="6" t="s">
        <v>11339</v>
      </c>
      <c r="B2927" s="6" t="s">
        <v>6634</v>
      </c>
      <c r="C2927" s="6">
        <v>3552028</v>
      </c>
      <c r="D2927" s="6" t="s">
        <v>6547</v>
      </c>
      <c r="E2927" s="6" t="s">
        <v>7472</v>
      </c>
      <c r="F2927" s="6" t="s">
        <v>6402</v>
      </c>
      <c r="G2927" s="6">
        <v>139</v>
      </c>
      <c r="H2927" s="6">
        <v>807</v>
      </c>
      <c r="I2927" s="6">
        <v>0</v>
      </c>
      <c r="J2927" s="6">
        <v>1</v>
      </c>
      <c r="K2927" s="6">
        <v>0</v>
      </c>
      <c r="L2927" s="6"/>
      <c r="M2927" s="6">
        <v>2022</v>
      </c>
      <c r="N2927" s="6" t="s">
        <v>7745</v>
      </c>
      <c r="O2927" s="6">
        <v>99</v>
      </c>
      <c r="P2927" s="6"/>
      <c r="Q2927" s="6" t="s">
        <v>7733</v>
      </c>
      <c r="R2927" s="6" t="s">
        <v>7734</v>
      </c>
      <c r="S2927" s="6"/>
      <c r="T2927" s="6" t="s">
        <v>1693</v>
      </c>
      <c r="U2927">
        <f t="shared" si="45"/>
        <v>8</v>
      </c>
    </row>
    <row r="2928" spans="1:21" x14ac:dyDescent="0.2">
      <c r="A2928" s="6" t="s">
        <v>11339</v>
      </c>
      <c r="B2928" s="6" t="s">
        <v>6634</v>
      </c>
      <c r="C2928" s="6">
        <v>3552028</v>
      </c>
      <c r="D2928" s="6" t="s">
        <v>6425</v>
      </c>
      <c r="E2928" s="6" t="s">
        <v>6670</v>
      </c>
      <c r="F2928" s="6" t="s">
        <v>6402</v>
      </c>
      <c r="G2928" s="6">
        <v>77</v>
      </c>
      <c r="H2928" s="6">
        <v>807</v>
      </c>
      <c r="I2928" s="6">
        <v>1</v>
      </c>
      <c r="J2928" s="6">
        <v>0</v>
      </c>
      <c r="K2928" s="6">
        <v>0</v>
      </c>
      <c r="L2928" s="6"/>
      <c r="M2928" s="6">
        <v>2022</v>
      </c>
      <c r="N2928" s="6" t="s">
        <v>7745</v>
      </c>
      <c r="O2928" s="6">
        <v>99</v>
      </c>
      <c r="P2928" s="6"/>
      <c r="Q2928" s="6" t="s">
        <v>7733</v>
      </c>
      <c r="R2928" s="6" t="s">
        <v>7734</v>
      </c>
      <c r="S2928" s="6"/>
      <c r="T2928" s="6" t="s">
        <v>1694</v>
      </c>
      <c r="U2928">
        <f t="shared" si="45"/>
        <v>7</v>
      </c>
    </row>
    <row r="2929" spans="1:21" x14ac:dyDescent="0.2">
      <c r="A2929" s="6" t="s">
        <v>11339</v>
      </c>
      <c r="B2929" s="6" t="s">
        <v>6634</v>
      </c>
      <c r="C2929" s="6">
        <v>3552028</v>
      </c>
      <c r="D2929" s="6" t="s">
        <v>11340</v>
      </c>
      <c r="E2929" s="6" t="s">
        <v>11341</v>
      </c>
      <c r="F2929" s="6" t="s">
        <v>6402</v>
      </c>
      <c r="G2929" s="6">
        <v>128</v>
      </c>
      <c r="H2929" s="6">
        <v>807</v>
      </c>
      <c r="I2929" s="6">
        <v>0</v>
      </c>
      <c r="J2929" s="6">
        <v>1</v>
      </c>
      <c r="K2929" s="6">
        <v>0</v>
      </c>
      <c r="L2929" s="6"/>
      <c r="M2929" s="6">
        <v>2022</v>
      </c>
      <c r="N2929" s="6" t="s">
        <v>7745</v>
      </c>
      <c r="O2929" s="6">
        <v>99</v>
      </c>
      <c r="P2929" s="6"/>
      <c r="Q2929" s="6" t="s">
        <v>7733</v>
      </c>
      <c r="R2929" s="6" t="s">
        <v>7734</v>
      </c>
      <c r="S2929" s="6"/>
      <c r="T2929" s="6" t="s">
        <v>1692</v>
      </c>
      <c r="U2929">
        <f t="shared" si="45"/>
        <v>6</v>
      </c>
    </row>
    <row r="2930" spans="1:21" x14ac:dyDescent="0.2">
      <c r="A2930" s="6" t="s">
        <v>11339</v>
      </c>
      <c r="B2930" s="6" t="s">
        <v>6634</v>
      </c>
      <c r="C2930" s="6">
        <v>3552028</v>
      </c>
      <c r="D2930" s="6" t="s">
        <v>11342</v>
      </c>
      <c r="E2930" s="6" t="s">
        <v>7716</v>
      </c>
      <c r="F2930" s="6" t="s">
        <v>6402</v>
      </c>
      <c r="G2930" s="6">
        <v>52</v>
      </c>
      <c r="H2930" s="6">
        <v>807</v>
      </c>
      <c r="I2930" s="6">
        <v>0</v>
      </c>
      <c r="J2930" s="6">
        <v>0</v>
      </c>
      <c r="K2930" s="6">
        <v>0</v>
      </c>
      <c r="L2930" s="6"/>
      <c r="M2930" s="6">
        <v>2022</v>
      </c>
      <c r="N2930" s="6" t="s">
        <v>7745</v>
      </c>
      <c r="O2930" s="6">
        <v>99</v>
      </c>
      <c r="P2930" s="6"/>
      <c r="Q2930" s="6" t="s">
        <v>7733</v>
      </c>
      <c r="R2930" s="6" t="s">
        <v>7734</v>
      </c>
      <c r="S2930" s="6"/>
      <c r="T2930" s="6" t="s">
        <v>1695</v>
      </c>
      <c r="U2930">
        <f t="shared" si="45"/>
        <v>5</v>
      </c>
    </row>
    <row r="2931" spans="1:21" x14ac:dyDescent="0.2">
      <c r="A2931" s="6" t="s">
        <v>11339</v>
      </c>
      <c r="B2931" s="6" t="s">
        <v>6634</v>
      </c>
      <c r="C2931" s="6">
        <v>3552028</v>
      </c>
      <c r="D2931" s="6" t="s">
        <v>6807</v>
      </c>
      <c r="E2931" s="6" t="s">
        <v>8745</v>
      </c>
      <c r="F2931" s="6" t="s">
        <v>6402</v>
      </c>
      <c r="G2931" s="6">
        <v>124</v>
      </c>
      <c r="H2931" s="6">
        <v>807</v>
      </c>
      <c r="I2931" s="6">
        <v>1</v>
      </c>
      <c r="J2931" s="6">
        <v>1</v>
      </c>
      <c r="K2931" s="6">
        <v>0</v>
      </c>
      <c r="L2931" s="6"/>
      <c r="M2931" s="6">
        <v>2022</v>
      </c>
      <c r="N2931" s="6" t="s">
        <v>7745</v>
      </c>
      <c r="O2931" s="6">
        <v>99</v>
      </c>
      <c r="P2931" s="6"/>
      <c r="Q2931" s="6" t="s">
        <v>7733</v>
      </c>
      <c r="R2931" s="6" t="s">
        <v>7734</v>
      </c>
      <c r="S2931" s="6"/>
      <c r="T2931" s="6" t="s">
        <v>1691</v>
      </c>
      <c r="U2931">
        <f t="shared" si="45"/>
        <v>4</v>
      </c>
    </row>
    <row r="2932" spans="1:21" x14ac:dyDescent="0.2">
      <c r="A2932" s="6" t="s">
        <v>11339</v>
      </c>
      <c r="B2932" s="6" t="s">
        <v>6634</v>
      </c>
      <c r="C2932" s="6">
        <v>3552028</v>
      </c>
      <c r="D2932" s="6" t="s">
        <v>6676</v>
      </c>
      <c r="E2932" s="6" t="s">
        <v>11343</v>
      </c>
      <c r="F2932" s="6" t="s">
        <v>6402</v>
      </c>
      <c r="G2932" s="6">
        <v>114</v>
      </c>
      <c r="H2932" s="6">
        <v>807</v>
      </c>
      <c r="I2932" s="6">
        <v>1</v>
      </c>
      <c r="J2932" s="6">
        <v>1</v>
      </c>
      <c r="K2932" s="6">
        <v>0</v>
      </c>
      <c r="L2932" s="6"/>
      <c r="M2932" s="6">
        <v>2022</v>
      </c>
      <c r="N2932" s="6" t="s">
        <v>7745</v>
      </c>
      <c r="O2932" s="6">
        <v>99</v>
      </c>
      <c r="P2932" s="6"/>
      <c r="Q2932" s="6" t="s">
        <v>7733</v>
      </c>
      <c r="R2932" s="6" t="s">
        <v>7734</v>
      </c>
      <c r="S2932" s="6"/>
      <c r="T2932" s="6" t="s">
        <v>1690</v>
      </c>
      <c r="U2932">
        <f t="shared" si="45"/>
        <v>3</v>
      </c>
    </row>
    <row r="2933" spans="1:21" x14ac:dyDescent="0.2">
      <c r="A2933" s="6" t="s">
        <v>11339</v>
      </c>
      <c r="B2933" s="6" t="s">
        <v>6634</v>
      </c>
      <c r="C2933" s="6">
        <v>3552028</v>
      </c>
      <c r="D2933" s="6" t="s">
        <v>11344</v>
      </c>
      <c r="E2933" s="6" t="s">
        <v>11345</v>
      </c>
      <c r="F2933" s="6" t="s">
        <v>6402</v>
      </c>
      <c r="G2933" s="6">
        <v>85</v>
      </c>
      <c r="H2933" s="6">
        <v>807</v>
      </c>
      <c r="I2933" s="6">
        <v>0</v>
      </c>
      <c r="J2933" s="6">
        <v>0</v>
      </c>
      <c r="K2933" s="6">
        <v>0</v>
      </c>
      <c r="L2933" s="6"/>
      <c r="M2933" s="6">
        <v>2022</v>
      </c>
      <c r="N2933" s="6" t="s">
        <v>7745</v>
      </c>
      <c r="O2933" s="6">
        <v>99</v>
      </c>
      <c r="P2933" s="6"/>
      <c r="Q2933" s="6" t="s">
        <v>7733</v>
      </c>
      <c r="R2933" s="6" t="s">
        <v>7734</v>
      </c>
      <c r="S2933" s="6"/>
      <c r="T2933" s="6" t="s">
        <v>1696</v>
      </c>
      <c r="U2933">
        <f t="shared" si="45"/>
        <v>2</v>
      </c>
    </row>
    <row r="2934" spans="1:21" x14ac:dyDescent="0.2">
      <c r="A2934" s="6" t="s">
        <v>11339</v>
      </c>
      <c r="B2934" s="6" t="s">
        <v>6634</v>
      </c>
      <c r="C2934" s="6">
        <v>3552028</v>
      </c>
      <c r="D2934" s="6" t="s">
        <v>11346</v>
      </c>
      <c r="E2934" s="6" t="s">
        <v>9267</v>
      </c>
      <c r="F2934" s="6" t="s">
        <v>6402</v>
      </c>
      <c r="G2934" s="6">
        <v>88</v>
      </c>
      <c r="H2934" s="6">
        <v>807</v>
      </c>
      <c r="I2934" s="6">
        <v>0</v>
      </c>
      <c r="J2934" s="6">
        <v>0</v>
      </c>
      <c r="K2934" s="6">
        <v>0</v>
      </c>
      <c r="L2934" s="6"/>
      <c r="M2934" s="6">
        <v>2022</v>
      </c>
      <c r="N2934" s="6" t="s">
        <v>7745</v>
      </c>
      <c r="O2934" s="6">
        <v>99</v>
      </c>
      <c r="P2934" s="6"/>
      <c r="Q2934" s="6" t="s">
        <v>7733</v>
      </c>
      <c r="R2934" s="6" t="s">
        <v>7734</v>
      </c>
      <c r="S2934" s="6"/>
      <c r="T2934" s="6" t="s">
        <v>1697</v>
      </c>
      <c r="U2934">
        <f t="shared" si="45"/>
        <v>1</v>
      </c>
    </row>
    <row r="2935" spans="1:21" x14ac:dyDescent="0.2">
      <c r="A2935" s="6" t="s">
        <v>11347</v>
      </c>
      <c r="B2935" s="6" t="s">
        <v>11348</v>
      </c>
      <c r="C2935" s="6">
        <v>3558012</v>
      </c>
      <c r="D2935" s="6" t="s">
        <v>6488</v>
      </c>
      <c r="E2935" s="6" t="s">
        <v>6955</v>
      </c>
      <c r="F2935" s="6" t="s">
        <v>6402</v>
      </c>
      <c r="G2935" s="6">
        <v>0</v>
      </c>
      <c r="H2935" s="6"/>
      <c r="I2935" s="6">
        <v>1</v>
      </c>
      <c r="J2935" s="6">
        <v>1</v>
      </c>
      <c r="K2935" s="6">
        <v>1</v>
      </c>
      <c r="L2935" s="6"/>
      <c r="M2935" s="6">
        <v>2022</v>
      </c>
      <c r="N2935" s="6" t="s">
        <v>8113</v>
      </c>
      <c r="O2935" s="6">
        <v>99</v>
      </c>
      <c r="P2935" s="6"/>
      <c r="Q2935" s="6" t="s">
        <v>7733</v>
      </c>
      <c r="R2935" s="6" t="s">
        <v>7734</v>
      </c>
      <c r="S2935" s="6"/>
      <c r="T2935" s="6" t="s">
        <v>738</v>
      </c>
      <c r="U2935">
        <f t="shared" si="45"/>
        <v>1</v>
      </c>
    </row>
    <row r="2936" spans="1:21" x14ac:dyDescent="0.2">
      <c r="A2936" s="6" t="s">
        <v>11349</v>
      </c>
      <c r="B2936" s="6" t="s">
        <v>11348</v>
      </c>
      <c r="C2936" s="6">
        <v>3558012</v>
      </c>
      <c r="D2936" s="6" t="s">
        <v>9756</v>
      </c>
      <c r="E2936" s="6" t="s">
        <v>11350</v>
      </c>
      <c r="F2936" s="6" t="s">
        <v>6402</v>
      </c>
      <c r="G2936" s="6">
        <v>85</v>
      </c>
      <c r="H2936" s="6">
        <v>373</v>
      </c>
      <c r="I2936" s="6">
        <v>1</v>
      </c>
      <c r="J2936" s="6">
        <v>1</v>
      </c>
      <c r="K2936" s="6">
        <v>0</v>
      </c>
      <c r="L2936" s="6"/>
      <c r="M2936" s="6">
        <v>2022</v>
      </c>
      <c r="N2936" s="6" t="s">
        <v>7745</v>
      </c>
      <c r="O2936" s="6">
        <v>99</v>
      </c>
      <c r="P2936" s="6"/>
      <c r="Q2936" s="6" t="s">
        <v>7733</v>
      </c>
      <c r="R2936" s="6" t="s">
        <v>7734</v>
      </c>
      <c r="S2936" s="6"/>
      <c r="T2936" s="6" t="s">
        <v>2860</v>
      </c>
      <c r="U2936">
        <f t="shared" si="45"/>
        <v>5</v>
      </c>
    </row>
    <row r="2937" spans="1:21" x14ac:dyDescent="0.2">
      <c r="A2937" s="6" t="s">
        <v>11349</v>
      </c>
      <c r="B2937" s="6" t="s">
        <v>11348</v>
      </c>
      <c r="C2937" s="6">
        <v>3558012</v>
      </c>
      <c r="D2937" s="6" t="s">
        <v>11351</v>
      </c>
      <c r="E2937" s="6" t="s">
        <v>11352</v>
      </c>
      <c r="F2937" s="6" t="s">
        <v>6402</v>
      </c>
      <c r="G2937" s="6">
        <v>29</v>
      </c>
      <c r="H2937" s="6">
        <v>373</v>
      </c>
      <c r="I2937" s="6">
        <v>0</v>
      </c>
      <c r="J2937" s="6">
        <v>0</v>
      </c>
      <c r="K2937" s="6">
        <v>0</v>
      </c>
      <c r="L2937" s="6"/>
      <c r="M2937" s="6">
        <v>2022</v>
      </c>
      <c r="N2937" s="6" t="s">
        <v>7745</v>
      </c>
      <c r="O2937" s="6">
        <v>99</v>
      </c>
      <c r="P2937" s="6"/>
      <c r="Q2937" s="6" t="s">
        <v>7733</v>
      </c>
      <c r="R2937" s="6" t="s">
        <v>7734</v>
      </c>
      <c r="S2937" s="6"/>
      <c r="T2937" s="6" t="s">
        <v>2861</v>
      </c>
      <c r="U2937">
        <f t="shared" si="45"/>
        <v>4</v>
      </c>
    </row>
    <row r="2938" spans="1:21" x14ac:dyDescent="0.2">
      <c r="A2938" s="6" t="s">
        <v>11349</v>
      </c>
      <c r="B2938" s="6" t="s">
        <v>11348</v>
      </c>
      <c r="C2938" s="6">
        <v>3558012</v>
      </c>
      <c r="D2938" s="6" t="s">
        <v>7172</v>
      </c>
      <c r="E2938" s="6" t="s">
        <v>11353</v>
      </c>
      <c r="F2938" s="6" t="s">
        <v>6402</v>
      </c>
      <c r="G2938" s="6">
        <v>81</v>
      </c>
      <c r="H2938" s="6">
        <v>373</v>
      </c>
      <c r="I2938" s="6">
        <v>1</v>
      </c>
      <c r="J2938" s="6">
        <v>1</v>
      </c>
      <c r="K2938" s="6">
        <v>0</v>
      </c>
      <c r="L2938" s="6"/>
      <c r="M2938" s="6">
        <v>2022</v>
      </c>
      <c r="N2938" s="6" t="s">
        <v>7745</v>
      </c>
      <c r="O2938" s="6">
        <v>99</v>
      </c>
      <c r="P2938" s="6"/>
      <c r="Q2938" s="6" t="s">
        <v>7733</v>
      </c>
      <c r="R2938" s="6" t="s">
        <v>7734</v>
      </c>
      <c r="S2938" s="6"/>
      <c r="T2938" s="6" t="s">
        <v>2859</v>
      </c>
      <c r="U2938">
        <f t="shared" si="45"/>
        <v>3</v>
      </c>
    </row>
    <row r="2939" spans="1:21" x14ac:dyDescent="0.2">
      <c r="A2939" s="6" t="s">
        <v>11349</v>
      </c>
      <c r="B2939" s="6" t="s">
        <v>11348</v>
      </c>
      <c r="C2939" s="6">
        <v>3558012</v>
      </c>
      <c r="D2939" s="6" t="s">
        <v>6640</v>
      </c>
      <c r="E2939" s="6" t="s">
        <v>7062</v>
      </c>
      <c r="F2939" s="6" t="s">
        <v>6402</v>
      </c>
      <c r="G2939" s="6">
        <v>88</v>
      </c>
      <c r="H2939" s="6">
        <v>373</v>
      </c>
      <c r="I2939" s="6">
        <v>1</v>
      </c>
      <c r="J2939" s="6">
        <v>1</v>
      </c>
      <c r="K2939" s="6">
        <v>0</v>
      </c>
      <c r="L2939" s="6"/>
      <c r="M2939" s="6">
        <v>2022</v>
      </c>
      <c r="N2939" s="6" t="s">
        <v>7745</v>
      </c>
      <c r="O2939" s="6">
        <v>99</v>
      </c>
      <c r="P2939" s="6"/>
      <c r="Q2939" s="6" t="s">
        <v>7733</v>
      </c>
      <c r="R2939" s="6" t="s">
        <v>7734</v>
      </c>
      <c r="S2939" s="6"/>
      <c r="T2939" s="6" t="s">
        <v>2858</v>
      </c>
      <c r="U2939">
        <f t="shared" si="45"/>
        <v>2</v>
      </c>
    </row>
    <row r="2940" spans="1:21" x14ac:dyDescent="0.2">
      <c r="A2940" s="6" t="s">
        <v>11349</v>
      </c>
      <c r="B2940" s="6" t="s">
        <v>11348</v>
      </c>
      <c r="C2940" s="6">
        <v>3558012</v>
      </c>
      <c r="D2940" s="6" t="s">
        <v>6467</v>
      </c>
      <c r="E2940" s="6" t="s">
        <v>11354</v>
      </c>
      <c r="F2940" s="6" t="s">
        <v>6402</v>
      </c>
      <c r="G2940" s="6">
        <v>90</v>
      </c>
      <c r="H2940" s="6">
        <v>373</v>
      </c>
      <c r="I2940" s="6">
        <v>0</v>
      </c>
      <c r="J2940" s="6">
        <v>1</v>
      </c>
      <c r="K2940" s="6">
        <v>0</v>
      </c>
      <c r="L2940" s="6"/>
      <c r="M2940" s="6">
        <v>2022</v>
      </c>
      <c r="N2940" s="6" t="s">
        <v>7745</v>
      </c>
      <c r="O2940" s="6">
        <v>99</v>
      </c>
      <c r="P2940" s="6"/>
      <c r="Q2940" s="6" t="s">
        <v>7733</v>
      </c>
      <c r="R2940" s="6" t="s">
        <v>7734</v>
      </c>
      <c r="S2940" s="6"/>
      <c r="T2940" s="6" t="s">
        <v>2857</v>
      </c>
      <c r="U2940">
        <f t="shared" si="45"/>
        <v>1</v>
      </c>
    </row>
    <row r="2941" spans="1:21" x14ac:dyDescent="0.2">
      <c r="A2941" s="6" t="s">
        <v>11355</v>
      </c>
      <c r="B2941" s="6" t="s">
        <v>9522</v>
      </c>
      <c r="C2941" s="6">
        <v>3554032</v>
      </c>
      <c r="D2941" s="6" t="s">
        <v>7261</v>
      </c>
      <c r="E2941" s="6" t="s">
        <v>11356</v>
      </c>
      <c r="F2941" s="6" t="s">
        <v>6402</v>
      </c>
      <c r="G2941" s="6">
        <v>0</v>
      </c>
      <c r="H2941" s="6"/>
      <c r="I2941" s="6">
        <v>1</v>
      </c>
      <c r="J2941" s="6">
        <v>1</v>
      </c>
      <c r="K2941" s="6">
        <v>1</v>
      </c>
      <c r="L2941" s="6"/>
      <c r="M2941" s="6">
        <v>2022</v>
      </c>
      <c r="N2941" s="6" t="s">
        <v>7745</v>
      </c>
      <c r="O2941" s="6">
        <v>99</v>
      </c>
      <c r="P2941" s="6"/>
      <c r="Q2941" s="6" t="s">
        <v>7733</v>
      </c>
      <c r="R2941" s="6" t="s">
        <v>7734</v>
      </c>
      <c r="S2941" s="6"/>
      <c r="T2941" s="6" t="s">
        <v>1970</v>
      </c>
      <c r="U2941">
        <f t="shared" si="45"/>
        <v>4</v>
      </c>
    </row>
    <row r="2942" spans="1:21" x14ac:dyDescent="0.2">
      <c r="A2942" s="6" t="s">
        <v>11355</v>
      </c>
      <c r="B2942" s="6" t="s">
        <v>9522</v>
      </c>
      <c r="C2942" s="6">
        <v>3554032</v>
      </c>
      <c r="D2942" s="6" t="s">
        <v>7000</v>
      </c>
      <c r="E2942" s="6" t="s">
        <v>11357</v>
      </c>
      <c r="F2942" s="6" t="s">
        <v>6402</v>
      </c>
      <c r="G2942" s="6">
        <v>0</v>
      </c>
      <c r="H2942" s="6"/>
      <c r="I2942" s="6">
        <v>1</v>
      </c>
      <c r="J2942" s="6">
        <v>1</v>
      </c>
      <c r="K2942" s="6">
        <v>1</v>
      </c>
      <c r="L2942" s="6"/>
      <c r="M2942" s="6">
        <v>2022</v>
      </c>
      <c r="N2942" s="6" t="s">
        <v>7745</v>
      </c>
      <c r="O2942" s="6">
        <v>99</v>
      </c>
      <c r="P2942" s="6"/>
      <c r="Q2942" s="6" t="s">
        <v>7733</v>
      </c>
      <c r="R2942" s="6" t="s">
        <v>7734</v>
      </c>
      <c r="S2942" s="6"/>
      <c r="T2942" s="6" t="s">
        <v>1969</v>
      </c>
      <c r="U2942">
        <f t="shared" si="45"/>
        <v>3</v>
      </c>
    </row>
    <row r="2943" spans="1:21" x14ac:dyDescent="0.2">
      <c r="A2943" s="6" t="s">
        <v>11355</v>
      </c>
      <c r="B2943" s="6" t="s">
        <v>9522</v>
      </c>
      <c r="C2943" s="6">
        <v>3554032</v>
      </c>
      <c r="D2943" s="6" t="s">
        <v>6793</v>
      </c>
      <c r="E2943" s="6" t="s">
        <v>6764</v>
      </c>
      <c r="F2943" s="6" t="s">
        <v>6402</v>
      </c>
      <c r="G2943" s="6">
        <v>0</v>
      </c>
      <c r="H2943" s="6"/>
      <c r="I2943" s="6">
        <v>1</v>
      </c>
      <c r="J2943" s="6">
        <v>1</v>
      </c>
      <c r="K2943" s="6">
        <v>1</v>
      </c>
      <c r="L2943" s="6"/>
      <c r="M2943" s="6">
        <v>2022</v>
      </c>
      <c r="N2943" s="6" t="s">
        <v>7745</v>
      </c>
      <c r="O2943" s="6">
        <v>99</v>
      </c>
      <c r="P2943" s="6"/>
      <c r="Q2943" s="6" t="s">
        <v>7733</v>
      </c>
      <c r="R2943" s="6" t="s">
        <v>7734</v>
      </c>
      <c r="S2943" s="6"/>
      <c r="T2943" s="6" t="s">
        <v>1968</v>
      </c>
      <c r="U2943">
        <f t="shared" si="45"/>
        <v>2</v>
      </c>
    </row>
    <row r="2944" spans="1:21" x14ac:dyDescent="0.2">
      <c r="A2944" s="6" t="s">
        <v>11355</v>
      </c>
      <c r="B2944" s="6" t="s">
        <v>9522</v>
      </c>
      <c r="C2944" s="6">
        <v>3554032</v>
      </c>
      <c r="D2944" s="6" t="s">
        <v>7297</v>
      </c>
      <c r="E2944" s="6" t="s">
        <v>10084</v>
      </c>
      <c r="F2944" s="6" t="s">
        <v>6402</v>
      </c>
      <c r="G2944" s="6">
        <v>0</v>
      </c>
      <c r="H2944" s="6"/>
      <c r="I2944" s="6">
        <v>0</v>
      </c>
      <c r="J2944" s="6">
        <v>1</v>
      </c>
      <c r="K2944" s="6">
        <v>1</v>
      </c>
      <c r="L2944" s="6"/>
      <c r="M2944" s="6">
        <v>2022</v>
      </c>
      <c r="N2944" s="6" t="s">
        <v>7745</v>
      </c>
      <c r="O2944" s="6">
        <v>99</v>
      </c>
      <c r="P2944" s="6"/>
      <c r="Q2944" s="6" t="s">
        <v>7733</v>
      </c>
      <c r="R2944" s="6" t="s">
        <v>7734</v>
      </c>
      <c r="S2944" s="6"/>
      <c r="T2944" s="6" t="s">
        <v>1967</v>
      </c>
      <c r="U2944">
        <f t="shared" si="45"/>
        <v>1</v>
      </c>
    </row>
    <row r="2945" spans="1:21" x14ac:dyDescent="0.2">
      <c r="A2945" s="6" t="s">
        <v>11358</v>
      </c>
      <c r="B2945" s="6" t="s">
        <v>9522</v>
      </c>
      <c r="C2945" s="6">
        <v>3554032</v>
      </c>
      <c r="D2945" s="6" t="s">
        <v>6425</v>
      </c>
      <c r="E2945" s="6" t="s">
        <v>6486</v>
      </c>
      <c r="F2945" s="6" t="s">
        <v>6402</v>
      </c>
      <c r="G2945" s="6">
        <v>0</v>
      </c>
      <c r="H2945" s="6"/>
      <c r="I2945" s="6">
        <v>1</v>
      </c>
      <c r="J2945" s="6">
        <v>1</v>
      </c>
      <c r="K2945" s="6">
        <v>1</v>
      </c>
      <c r="L2945" s="6"/>
      <c r="M2945" s="6">
        <v>2022</v>
      </c>
      <c r="N2945" s="6" t="s">
        <v>8113</v>
      </c>
      <c r="O2945" s="6">
        <v>99</v>
      </c>
      <c r="P2945" s="6"/>
      <c r="Q2945" s="6" t="s">
        <v>7733</v>
      </c>
      <c r="R2945" s="6" t="s">
        <v>7734</v>
      </c>
      <c r="S2945" s="6"/>
      <c r="T2945" s="6" t="s">
        <v>561</v>
      </c>
      <c r="U2945">
        <f t="shared" si="45"/>
        <v>1</v>
      </c>
    </row>
    <row r="2946" spans="1:21" x14ac:dyDescent="0.2">
      <c r="A2946" s="6" t="s">
        <v>11359</v>
      </c>
      <c r="B2946" s="6" t="s">
        <v>11360</v>
      </c>
      <c r="C2946" s="6">
        <v>3556073</v>
      </c>
      <c r="D2946" s="6" t="s">
        <v>7609</v>
      </c>
      <c r="E2946" s="6" t="s">
        <v>11361</v>
      </c>
      <c r="F2946" s="6" t="s">
        <v>6402</v>
      </c>
      <c r="G2946" s="6">
        <v>41</v>
      </c>
      <c r="H2946" s="6">
        <v>384</v>
      </c>
      <c r="I2946" s="6">
        <v>0</v>
      </c>
      <c r="J2946" s="6">
        <v>0</v>
      </c>
      <c r="K2946" s="6">
        <v>0</v>
      </c>
      <c r="L2946" s="6"/>
      <c r="M2946" s="6">
        <v>2022</v>
      </c>
      <c r="N2946" s="6" t="s">
        <v>7745</v>
      </c>
      <c r="O2946" s="6">
        <v>99</v>
      </c>
      <c r="P2946" s="6"/>
      <c r="Q2946" s="6" t="s">
        <v>7733</v>
      </c>
      <c r="R2946" s="6" t="s">
        <v>7734</v>
      </c>
      <c r="S2946" s="6"/>
      <c r="T2946" s="6" t="s">
        <v>4579</v>
      </c>
      <c r="U2946">
        <f t="shared" si="45"/>
        <v>7</v>
      </c>
    </row>
    <row r="2947" spans="1:21" x14ac:dyDescent="0.2">
      <c r="A2947" s="6" t="s">
        <v>11359</v>
      </c>
      <c r="B2947" s="6" t="s">
        <v>11360</v>
      </c>
      <c r="C2947" s="6">
        <v>3556073</v>
      </c>
      <c r="D2947" s="6" t="s">
        <v>11362</v>
      </c>
      <c r="E2947" s="6" t="s">
        <v>7205</v>
      </c>
      <c r="F2947" s="6" t="s">
        <v>6402</v>
      </c>
      <c r="G2947" s="6">
        <v>76</v>
      </c>
      <c r="H2947" s="6">
        <v>384</v>
      </c>
      <c r="I2947" s="6">
        <v>1</v>
      </c>
      <c r="J2947" s="6">
        <v>1</v>
      </c>
      <c r="K2947" s="6">
        <v>0</v>
      </c>
      <c r="L2947" s="6"/>
      <c r="M2947" s="6">
        <v>2022</v>
      </c>
      <c r="N2947" s="6" t="s">
        <v>7745</v>
      </c>
      <c r="O2947" s="6">
        <v>99</v>
      </c>
      <c r="P2947" s="6"/>
      <c r="Q2947" s="6" t="s">
        <v>7733</v>
      </c>
      <c r="R2947" s="6" t="s">
        <v>7734</v>
      </c>
      <c r="S2947" s="6"/>
      <c r="T2947" s="6" t="s">
        <v>4578</v>
      </c>
      <c r="U2947">
        <f t="shared" ref="U2947:U3010" si="46">COUNTIF(A2947:A9247,A2947)</f>
        <v>6</v>
      </c>
    </row>
    <row r="2948" spans="1:21" x14ac:dyDescent="0.2">
      <c r="A2948" s="6" t="s">
        <v>11359</v>
      </c>
      <c r="B2948" s="6" t="s">
        <v>11360</v>
      </c>
      <c r="C2948" s="6">
        <v>3556073</v>
      </c>
      <c r="D2948" s="6" t="s">
        <v>9126</v>
      </c>
      <c r="E2948" s="6" t="s">
        <v>11363</v>
      </c>
      <c r="F2948" s="6" t="s">
        <v>6402</v>
      </c>
      <c r="G2948" s="6">
        <v>74</v>
      </c>
      <c r="H2948" s="6">
        <v>384</v>
      </c>
      <c r="I2948" s="6">
        <v>1</v>
      </c>
      <c r="J2948" s="6">
        <v>1</v>
      </c>
      <c r="K2948" s="6">
        <v>0</v>
      </c>
      <c r="L2948" s="6"/>
      <c r="M2948" s="6">
        <v>2022</v>
      </c>
      <c r="N2948" s="6" t="s">
        <v>7745</v>
      </c>
      <c r="O2948" s="6">
        <v>99</v>
      </c>
      <c r="P2948" s="6"/>
      <c r="Q2948" s="6" t="s">
        <v>7733</v>
      </c>
      <c r="R2948" s="6" t="s">
        <v>7734</v>
      </c>
      <c r="S2948" s="6"/>
      <c r="T2948" s="6" t="s">
        <v>4577</v>
      </c>
      <c r="U2948">
        <f t="shared" si="46"/>
        <v>5</v>
      </c>
    </row>
    <row r="2949" spans="1:21" x14ac:dyDescent="0.2">
      <c r="A2949" s="6" t="s">
        <v>11359</v>
      </c>
      <c r="B2949" s="6" t="s">
        <v>11360</v>
      </c>
      <c r="C2949" s="6">
        <v>3556073</v>
      </c>
      <c r="D2949" s="6" t="s">
        <v>7684</v>
      </c>
      <c r="E2949" s="6" t="s">
        <v>7572</v>
      </c>
      <c r="F2949" s="6" t="s">
        <v>6402</v>
      </c>
      <c r="G2949" s="6">
        <v>15</v>
      </c>
      <c r="H2949" s="6">
        <v>384</v>
      </c>
      <c r="I2949" s="6">
        <v>1</v>
      </c>
      <c r="J2949" s="6">
        <v>0</v>
      </c>
      <c r="K2949" s="6">
        <v>0</v>
      </c>
      <c r="L2949" s="6"/>
      <c r="M2949" s="6">
        <v>2022</v>
      </c>
      <c r="N2949" s="6" t="s">
        <v>7745</v>
      </c>
      <c r="O2949" s="6">
        <v>99</v>
      </c>
      <c r="P2949" s="6"/>
      <c r="Q2949" s="6" t="s">
        <v>7733</v>
      </c>
      <c r="R2949" s="6" t="s">
        <v>7734</v>
      </c>
      <c r="S2949" s="6"/>
      <c r="T2949" s="6" t="s">
        <v>4580</v>
      </c>
      <c r="U2949">
        <f t="shared" si="46"/>
        <v>4</v>
      </c>
    </row>
    <row r="2950" spans="1:21" x14ac:dyDescent="0.2">
      <c r="A2950" s="6" t="s">
        <v>11359</v>
      </c>
      <c r="B2950" s="6" t="s">
        <v>11360</v>
      </c>
      <c r="C2950" s="6">
        <v>3556073</v>
      </c>
      <c r="D2950" s="6" t="s">
        <v>7178</v>
      </c>
      <c r="E2950" s="6" t="s">
        <v>9744</v>
      </c>
      <c r="F2950" s="6" t="s">
        <v>6402</v>
      </c>
      <c r="G2950" s="6">
        <v>83</v>
      </c>
      <c r="H2950" s="6">
        <v>384</v>
      </c>
      <c r="I2950" s="6">
        <v>0</v>
      </c>
      <c r="J2950" s="6">
        <v>1</v>
      </c>
      <c r="K2950" s="6">
        <v>0</v>
      </c>
      <c r="L2950" s="6"/>
      <c r="M2950" s="6">
        <v>2022</v>
      </c>
      <c r="N2950" s="6" t="s">
        <v>7745</v>
      </c>
      <c r="O2950" s="6">
        <v>99</v>
      </c>
      <c r="P2950" s="6"/>
      <c r="Q2950" s="6" t="s">
        <v>7733</v>
      </c>
      <c r="R2950" s="6" t="s">
        <v>7734</v>
      </c>
      <c r="S2950" s="6"/>
      <c r="T2950" s="6" t="s">
        <v>4576</v>
      </c>
      <c r="U2950">
        <f t="shared" si="46"/>
        <v>3</v>
      </c>
    </row>
    <row r="2951" spans="1:21" x14ac:dyDescent="0.2">
      <c r="A2951" s="6" t="s">
        <v>11359</v>
      </c>
      <c r="B2951" s="6" t="s">
        <v>11360</v>
      </c>
      <c r="C2951" s="6">
        <v>3556073</v>
      </c>
      <c r="D2951" s="6" t="s">
        <v>7601</v>
      </c>
      <c r="E2951" s="6" t="s">
        <v>9282</v>
      </c>
      <c r="F2951" s="6" t="s">
        <v>6402</v>
      </c>
      <c r="G2951" s="6">
        <v>59</v>
      </c>
      <c r="H2951" s="6">
        <v>384</v>
      </c>
      <c r="I2951" s="6">
        <v>0</v>
      </c>
      <c r="J2951" s="6">
        <v>1</v>
      </c>
      <c r="K2951" s="6">
        <v>0</v>
      </c>
      <c r="L2951" s="6"/>
      <c r="M2951" s="6">
        <v>2022</v>
      </c>
      <c r="N2951" s="6" t="s">
        <v>7745</v>
      </c>
      <c r="O2951" s="6">
        <v>99</v>
      </c>
      <c r="P2951" s="6"/>
      <c r="Q2951" s="6" t="s">
        <v>7733</v>
      </c>
      <c r="R2951" s="6" t="s">
        <v>7734</v>
      </c>
      <c r="S2951" s="6"/>
      <c r="T2951" s="6" t="s">
        <v>4575</v>
      </c>
      <c r="U2951">
        <f t="shared" si="46"/>
        <v>2</v>
      </c>
    </row>
    <row r="2952" spans="1:21" x14ac:dyDescent="0.2">
      <c r="A2952" s="6" t="s">
        <v>11359</v>
      </c>
      <c r="B2952" s="6" t="s">
        <v>11360</v>
      </c>
      <c r="C2952" s="6">
        <v>3556073</v>
      </c>
      <c r="D2952" s="6" t="s">
        <v>7599</v>
      </c>
      <c r="E2952" s="6" t="s">
        <v>6789</v>
      </c>
      <c r="F2952" s="6" t="s">
        <v>6402</v>
      </c>
      <c r="G2952" s="6">
        <v>36</v>
      </c>
      <c r="H2952" s="6">
        <v>384</v>
      </c>
      <c r="I2952" s="6">
        <v>1</v>
      </c>
      <c r="J2952" s="6">
        <v>0</v>
      </c>
      <c r="K2952" s="6">
        <v>0</v>
      </c>
      <c r="L2952" s="6"/>
      <c r="M2952" s="6">
        <v>2022</v>
      </c>
      <c r="N2952" s="6" t="s">
        <v>7745</v>
      </c>
      <c r="O2952" s="6">
        <v>99</v>
      </c>
      <c r="P2952" s="6"/>
      <c r="Q2952" s="6" t="s">
        <v>7733</v>
      </c>
      <c r="R2952" s="6" t="s">
        <v>7734</v>
      </c>
      <c r="S2952" s="6"/>
      <c r="T2952" s="6" t="s">
        <v>4581</v>
      </c>
      <c r="U2952">
        <f t="shared" si="46"/>
        <v>1</v>
      </c>
    </row>
    <row r="2953" spans="1:21" x14ac:dyDescent="0.2">
      <c r="A2953" s="6" t="s">
        <v>11364</v>
      </c>
      <c r="B2953" s="6" t="s">
        <v>11360</v>
      </c>
      <c r="C2953" s="6">
        <v>3556073</v>
      </c>
      <c r="D2953" s="6" t="s">
        <v>6663</v>
      </c>
      <c r="E2953" s="6" t="s">
        <v>11365</v>
      </c>
      <c r="F2953" s="6" t="s">
        <v>6402</v>
      </c>
      <c r="G2953" s="6">
        <v>0</v>
      </c>
      <c r="H2953" s="6"/>
      <c r="I2953" s="6">
        <v>0</v>
      </c>
      <c r="J2953" s="6">
        <v>1</v>
      </c>
      <c r="K2953" s="6">
        <v>1</v>
      </c>
      <c r="L2953" s="6"/>
      <c r="M2953" s="6">
        <v>2022</v>
      </c>
      <c r="N2953" s="6" t="s">
        <v>7732</v>
      </c>
      <c r="O2953" s="6">
        <v>99</v>
      </c>
      <c r="P2953" s="6"/>
      <c r="Q2953" s="6" t="s">
        <v>7733</v>
      </c>
      <c r="R2953" s="6" t="s">
        <v>7734</v>
      </c>
      <c r="S2953" s="6"/>
      <c r="T2953" s="6" t="s">
        <v>1074</v>
      </c>
      <c r="U2953">
        <f t="shared" si="46"/>
        <v>1</v>
      </c>
    </row>
    <row r="2954" spans="1:21" x14ac:dyDescent="0.2">
      <c r="A2954" s="6" t="s">
        <v>11366</v>
      </c>
      <c r="B2954" s="6" t="s">
        <v>11367</v>
      </c>
      <c r="C2954" s="6">
        <v>3522014</v>
      </c>
      <c r="D2954" s="6" t="s">
        <v>11368</v>
      </c>
      <c r="E2954" s="6" t="s">
        <v>7104</v>
      </c>
      <c r="F2954" s="6" t="s">
        <v>6402</v>
      </c>
      <c r="G2954" s="6">
        <v>1804</v>
      </c>
      <c r="H2954" s="6">
        <v>5904</v>
      </c>
      <c r="I2954" s="6">
        <v>0</v>
      </c>
      <c r="J2954" s="6">
        <v>0</v>
      </c>
      <c r="K2954" s="6">
        <v>0</v>
      </c>
      <c r="L2954" s="6"/>
      <c r="M2954" s="6">
        <v>2022</v>
      </c>
      <c r="N2954" s="6" t="s">
        <v>7732</v>
      </c>
      <c r="O2954" s="6">
        <v>99</v>
      </c>
      <c r="P2954" s="6"/>
      <c r="Q2954" s="6" t="s">
        <v>7733</v>
      </c>
      <c r="R2954" s="6" t="s">
        <v>7734</v>
      </c>
      <c r="S2954" s="6"/>
      <c r="T2954" s="6" t="s">
        <v>1076</v>
      </c>
      <c r="U2954">
        <f t="shared" si="46"/>
        <v>4</v>
      </c>
    </row>
    <row r="2955" spans="1:21" x14ac:dyDescent="0.2">
      <c r="A2955" s="6" t="s">
        <v>11366</v>
      </c>
      <c r="B2955" s="6" t="s">
        <v>11367</v>
      </c>
      <c r="C2955" s="6">
        <v>3522014</v>
      </c>
      <c r="D2955" s="6" t="s">
        <v>6794</v>
      </c>
      <c r="E2955" s="6" t="s">
        <v>6846</v>
      </c>
      <c r="F2955" s="6" t="s">
        <v>6402</v>
      </c>
      <c r="G2955" s="6">
        <v>2984</v>
      </c>
      <c r="H2955" s="6">
        <v>5904</v>
      </c>
      <c r="I2955" s="6">
        <v>0</v>
      </c>
      <c r="J2955" s="6">
        <v>1</v>
      </c>
      <c r="K2955" s="6">
        <v>0</v>
      </c>
      <c r="L2955" s="6"/>
      <c r="M2955" s="6">
        <v>2022</v>
      </c>
      <c r="N2955" s="6" t="s">
        <v>7732</v>
      </c>
      <c r="O2955" s="6">
        <v>99</v>
      </c>
      <c r="P2955" s="6"/>
      <c r="Q2955" s="6" t="s">
        <v>7733</v>
      </c>
      <c r="R2955" s="6" t="s">
        <v>7734</v>
      </c>
      <c r="S2955" s="6"/>
      <c r="T2955" s="6" t="s">
        <v>1075</v>
      </c>
      <c r="U2955">
        <f t="shared" si="46"/>
        <v>3</v>
      </c>
    </row>
    <row r="2956" spans="1:21" x14ac:dyDescent="0.2">
      <c r="A2956" s="6" t="s">
        <v>11366</v>
      </c>
      <c r="B2956" s="6" t="s">
        <v>11367</v>
      </c>
      <c r="C2956" s="6">
        <v>3522014</v>
      </c>
      <c r="D2956" s="6" t="s">
        <v>6439</v>
      </c>
      <c r="E2956" s="6" t="s">
        <v>6803</v>
      </c>
      <c r="F2956" s="6" t="s">
        <v>6402</v>
      </c>
      <c r="G2956" s="6">
        <v>277</v>
      </c>
      <c r="H2956" s="6">
        <v>5904</v>
      </c>
      <c r="I2956" s="6">
        <v>0</v>
      </c>
      <c r="J2956" s="6">
        <v>0</v>
      </c>
      <c r="K2956" s="6">
        <v>0</v>
      </c>
      <c r="L2956" s="6"/>
      <c r="M2956" s="6">
        <v>2022</v>
      </c>
      <c r="N2956" s="6" t="s">
        <v>7732</v>
      </c>
      <c r="O2956" s="6">
        <v>99</v>
      </c>
      <c r="P2956" s="6"/>
      <c r="Q2956" s="6" t="s">
        <v>7733</v>
      </c>
      <c r="R2956" s="6" t="s">
        <v>7734</v>
      </c>
      <c r="S2956" s="6"/>
      <c r="T2956" s="6" t="s">
        <v>1077</v>
      </c>
      <c r="U2956">
        <f t="shared" si="46"/>
        <v>2</v>
      </c>
    </row>
    <row r="2957" spans="1:21" x14ac:dyDescent="0.2">
      <c r="A2957" s="6" t="s">
        <v>11366</v>
      </c>
      <c r="B2957" s="6" t="s">
        <v>11367</v>
      </c>
      <c r="C2957" s="6">
        <v>3522014</v>
      </c>
      <c r="D2957" s="6" t="s">
        <v>6573</v>
      </c>
      <c r="E2957" s="6" t="s">
        <v>6777</v>
      </c>
      <c r="F2957" s="6" t="s">
        <v>6402</v>
      </c>
      <c r="G2957" s="6">
        <v>839</v>
      </c>
      <c r="H2957" s="6">
        <v>5904</v>
      </c>
      <c r="I2957" s="6">
        <v>0</v>
      </c>
      <c r="J2957" s="6">
        <v>0</v>
      </c>
      <c r="K2957" s="6">
        <v>0</v>
      </c>
      <c r="L2957" s="6"/>
      <c r="M2957" s="6">
        <v>2022</v>
      </c>
      <c r="N2957" s="6" t="s">
        <v>7732</v>
      </c>
      <c r="O2957" s="6">
        <v>99</v>
      </c>
      <c r="P2957" s="6"/>
      <c r="Q2957" s="6" t="s">
        <v>7733</v>
      </c>
      <c r="R2957" s="6" t="s">
        <v>7734</v>
      </c>
      <c r="S2957" s="6"/>
      <c r="T2957" s="6" t="s">
        <v>1078</v>
      </c>
      <c r="U2957">
        <f t="shared" si="46"/>
        <v>1</v>
      </c>
    </row>
    <row r="2958" spans="1:21" x14ac:dyDescent="0.2">
      <c r="A2958" s="6" t="s">
        <v>11369</v>
      </c>
      <c r="B2958" s="6" t="s">
        <v>11367</v>
      </c>
      <c r="C2958" s="6">
        <v>3522014</v>
      </c>
      <c r="D2958" s="6" t="s">
        <v>6714</v>
      </c>
      <c r="E2958" s="6" t="s">
        <v>11370</v>
      </c>
      <c r="F2958" s="6" t="s">
        <v>6402</v>
      </c>
      <c r="G2958" s="6">
        <v>1023</v>
      </c>
      <c r="H2958" s="6">
        <v>5750</v>
      </c>
      <c r="I2958" s="6">
        <v>0</v>
      </c>
      <c r="J2958" s="6">
        <v>0</v>
      </c>
      <c r="K2958" s="6">
        <v>0</v>
      </c>
      <c r="L2958" s="6"/>
      <c r="M2958" s="6">
        <v>2022</v>
      </c>
      <c r="N2958" s="6" t="s">
        <v>7770</v>
      </c>
      <c r="O2958" s="6">
        <v>99</v>
      </c>
      <c r="P2958" s="6"/>
      <c r="Q2958" s="6" t="s">
        <v>7733</v>
      </c>
      <c r="R2958" s="6" t="s">
        <v>7734</v>
      </c>
      <c r="S2958" s="6"/>
      <c r="T2958" s="6" t="s">
        <v>4588</v>
      </c>
      <c r="U2958">
        <f t="shared" si="46"/>
        <v>2</v>
      </c>
    </row>
    <row r="2959" spans="1:21" x14ac:dyDescent="0.2">
      <c r="A2959" s="6" t="s">
        <v>11369</v>
      </c>
      <c r="B2959" s="6" t="s">
        <v>11367</v>
      </c>
      <c r="C2959" s="6">
        <v>3522014</v>
      </c>
      <c r="D2959" s="6" t="s">
        <v>6444</v>
      </c>
      <c r="E2959" s="6" t="s">
        <v>6578</v>
      </c>
      <c r="F2959" s="6" t="s">
        <v>6402</v>
      </c>
      <c r="G2959" s="6">
        <v>4727</v>
      </c>
      <c r="H2959" s="6">
        <v>5750</v>
      </c>
      <c r="I2959" s="6">
        <v>0</v>
      </c>
      <c r="J2959" s="6">
        <v>1</v>
      </c>
      <c r="K2959" s="6">
        <v>0</v>
      </c>
      <c r="L2959" s="6"/>
      <c r="M2959" s="6">
        <v>2022</v>
      </c>
      <c r="N2959" s="6" t="s">
        <v>7770</v>
      </c>
      <c r="O2959" s="6">
        <v>99</v>
      </c>
      <c r="P2959" s="6"/>
      <c r="Q2959" s="6" t="s">
        <v>7733</v>
      </c>
      <c r="R2959" s="6" t="s">
        <v>7734</v>
      </c>
      <c r="S2959" s="6"/>
      <c r="T2959" s="6" t="s">
        <v>4587</v>
      </c>
      <c r="U2959">
        <f t="shared" si="46"/>
        <v>1</v>
      </c>
    </row>
    <row r="2960" spans="1:21" x14ac:dyDescent="0.2">
      <c r="A2960" s="6" t="s">
        <v>11371</v>
      </c>
      <c r="B2960" s="6" t="s">
        <v>11367</v>
      </c>
      <c r="C2960" s="6">
        <v>3522014</v>
      </c>
      <c r="D2960" s="6" t="s">
        <v>6442</v>
      </c>
      <c r="E2960" s="6" t="s">
        <v>7585</v>
      </c>
      <c r="F2960" s="6" t="s">
        <v>6402</v>
      </c>
      <c r="G2960" s="6">
        <v>3481</v>
      </c>
      <c r="H2960" s="6">
        <v>23997</v>
      </c>
      <c r="I2960" s="6">
        <v>1</v>
      </c>
      <c r="J2960" s="6">
        <v>1</v>
      </c>
      <c r="K2960" s="6">
        <v>0</v>
      </c>
      <c r="L2960" s="6"/>
      <c r="M2960" s="6">
        <v>2022</v>
      </c>
      <c r="N2960" s="6" t="s">
        <v>7745</v>
      </c>
      <c r="O2960" s="6">
        <v>99</v>
      </c>
      <c r="P2960" s="6"/>
      <c r="Q2960" s="6" t="s">
        <v>7733</v>
      </c>
      <c r="R2960" s="6" t="s">
        <v>7734</v>
      </c>
      <c r="S2960" s="6"/>
      <c r="T2960" s="6" t="s">
        <v>4586</v>
      </c>
      <c r="U2960">
        <f t="shared" si="46"/>
        <v>10</v>
      </c>
    </row>
    <row r="2961" spans="1:21" x14ac:dyDescent="0.2">
      <c r="A2961" s="6" t="s">
        <v>11371</v>
      </c>
      <c r="B2961" s="6" t="s">
        <v>11367</v>
      </c>
      <c r="C2961" s="6">
        <v>3522014</v>
      </c>
      <c r="D2961" s="6" t="s">
        <v>7346</v>
      </c>
      <c r="E2961" s="6" t="s">
        <v>7079</v>
      </c>
      <c r="F2961" s="6" t="s">
        <v>6402</v>
      </c>
      <c r="G2961" s="6">
        <v>2044</v>
      </c>
      <c r="H2961" s="6">
        <v>23997</v>
      </c>
      <c r="I2961" s="6">
        <v>0</v>
      </c>
      <c r="J2961" s="6">
        <v>0</v>
      </c>
      <c r="K2961" s="6">
        <v>0</v>
      </c>
      <c r="L2961" s="6"/>
      <c r="M2961" s="6">
        <v>2022</v>
      </c>
      <c r="N2961" s="6" t="s">
        <v>7745</v>
      </c>
      <c r="O2961" s="6">
        <v>99</v>
      </c>
      <c r="P2961" s="6"/>
      <c r="Q2961" s="6" t="s">
        <v>7733</v>
      </c>
      <c r="R2961" s="6" t="s">
        <v>7734</v>
      </c>
      <c r="S2961" s="6"/>
      <c r="T2961" s="6" t="s">
        <v>4589</v>
      </c>
      <c r="U2961">
        <f t="shared" si="46"/>
        <v>9</v>
      </c>
    </row>
    <row r="2962" spans="1:21" x14ac:dyDescent="0.2">
      <c r="A2962" s="6" t="s">
        <v>11371</v>
      </c>
      <c r="B2962" s="6" t="s">
        <v>11367</v>
      </c>
      <c r="C2962" s="6">
        <v>3522014</v>
      </c>
      <c r="D2962" s="6" t="s">
        <v>11372</v>
      </c>
      <c r="E2962" s="6" t="s">
        <v>11373</v>
      </c>
      <c r="F2962" s="6" t="s">
        <v>6402</v>
      </c>
      <c r="G2962" s="6">
        <v>1800</v>
      </c>
      <c r="H2962" s="6">
        <v>23997</v>
      </c>
      <c r="I2962" s="6">
        <v>0</v>
      </c>
      <c r="J2962" s="6">
        <v>0</v>
      </c>
      <c r="K2962" s="6">
        <v>0</v>
      </c>
      <c r="L2962" s="6"/>
      <c r="M2962" s="6">
        <v>2022</v>
      </c>
      <c r="N2962" s="6" t="s">
        <v>7745</v>
      </c>
      <c r="O2962" s="6">
        <v>99</v>
      </c>
      <c r="P2962" s="6"/>
      <c r="Q2962" s="6" t="s">
        <v>7733</v>
      </c>
      <c r="R2962" s="6" t="s">
        <v>7734</v>
      </c>
      <c r="S2962" s="6"/>
      <c r="T2962" s="6" t="s">
        <v>4590</v>
      </c>
      <c r="U2962">
        <f t="shared" si="46"/>
        <v>8</v>
      </c>
    </row>
    <row r="2963" spans="1:21" x14ac:dyDescent="0.2">
      <c r="A2963" s="6" t="s">
        <v>11371</v>
      </c>
      <c r="B2963" s="6" t="s">
        <v>11367</v>
      </c>
      <c r="C2963" s="6">
        <v>3522014</v>
      </c>
      <c r="D2963" s="6" t="s">
        <v>7119</v>
      </c>
      <c r="E2963" s="6" t="s">
        <v>11374</v>
      </c>
      <c r="F2963" s="6" t="s">
        <v>6402</v>
      </c>
      <c r="G2963" s="6">
        <v>2146</v>
      </c>
      <c r="H2963" s="6">
        <v>23997</v>
      </c>
      <c r="I2963" s="6">
        <v>0</v>
      </c>
      <c r="J2963" s="6">
        <v>0</v>
      </c>
      <c r="K2963" s="6">
        <v>0</v>
      </c>
      <c r="L2963" s="6"/>
      <c r="M2963" s="6">
        <v>2022</v>
      </c>
      <c r="N2963" s="6" t="s">
        <v>7745</v>
      </c>
      <c r="O2963" s="6">
        <v>99</v>
      </c>
      <c r="P2963" s="6"/>
      <c r="Q2963" s="6" t="s">
        <v>7733</v>
      </c>
      <c r="R2963" s="6" t="s">
        <v>7734</v>
      </c>
      <c r="S2963" s="6"/>
      <c r="T2963" s="6" t="s">
        <v>4591</v>
      </c>
      <c r="U2963">
        <f t="shared" si="46"/>
        <v>7</v>
      </c>
    </row>
    <row r="2964" spans="1:21" x14ac:dyDescent="0.2">
      <c r="A2964" s="6" t="s">
        <v>11371</v>
      </c>
      <c r="B2964" s="6" t="s">
        <v>11367</v>
      </c>
      <c r="C2964" s="6">
        <v>3522014</v>
      </c>
      <c r="D2964" s="6" t="s">
        <v>6463</v>
      </c>
      <c r="E2964" s="6" t="s">
        <v>6772</v>
      </c>
      <c r="F2964" s="6" t="s">
        <v>6402</v>
      </c>
      <c r="G2964" s="6">
        <v>993</v>
      </c>
      <c r="H2964" s="6">
        <v>23997</v>
      </c>
      <c r="I2964" s="6">
        <v>0</v>
      </c>
      <c r="J2964" s="6">
        <v>0</v>
      </c>
      <c r="K2964" s="6">
        <v>0</v>
      </c>
      <c r="L2964" s="6"/>
      <c r="M2964" s="6">
        <v>2022</v>
      </c>
      <c r="N2964" s="6" t="s">
        <v>7745</v>
      </c>
      <c r="O2964" s="6">
        <v>99</v>
      </c>
      <c r="P2964" s="6"/>
      <c r="Q2964" s="6" t="s">
        <v>7733</v>
      </c>
      <c r="R2964" s="6" t="s">
        <v>7734</v>
      </c>
      <c r="S2964" s="6"/>
      <c r="T2964" s="6" t="s">
        <v>4592</v>
      </c>
      <c r="U2964">
        <f t="shared" si="46"/>
        <v>6</v>
      </c>
    </row>
    <row r="2965" spans="1:21" x14ac:dyDescent="0.2">
      <c r="A2965" s="6" t="s">
        <v>11371</v>
      </c>
      <c r="B2965" s="6" t="s">
        <v>11367</v>
      </c>
      <c r="C2965" s="6">
        <v>3522014</v>
      </c>
      <c r="D2965" s="6" t="s">
        <v>6956</v>
      </c>
      <c r="E2965" s="6" t="s">
        <v>11375</v>
      </c>
      <c r="F2965" s="6" t="s">
        <v>6402</v>
      </c>
      <c r="G2965" s="6">
        <v>3410</v>
      </c>
      <c r="H2965" s="6">
        <v>23997</v>
      </c>
      <c r="I2965" s="6">
        <v>0</v>
      </c>
      <c r="J2965" s="6">
        <v>1</v>
      </c>
      <c r="K2965" s="6">
        <v>0</v>
      </c>
      <c r="L2965" s="6"/>
      <c r="M2965" s="6">
        <v>2022</v>
      </c>
      <c r="N2965" s="6" t="s">
        <v>7745</v>
      </c>
      <c r="O2965" s="6">
        <v>99</v>
      </c>
      <c r="P2965" s="6"/>
      <c r="Q2965" s="6" t="s">
        <v>7733</v>
      </c>
      <c r="R2965" s="6" t="s">
        <v>7734</v>
      </c>
      <c r="S2965" s="6"/>
      <c r="T2965" s="6" t="s">
        <v>4585</v>
      </c>
      <c r="U2965">
        <f t="shared" si="46"/>
        <v>5</v>
      </c>
    </row>
    <row r="2966" spans="1:21" x14ac:dyDescent="0.2">
      <c r="A2966" s="6" t="s">
        <v>11371</v>
      </c>
      <c r="B2966" s="6" t="s">
        <v>11367</v>
      </c>
      <c r="C2966" s="6">
        <v>3522014</v>
      </c>
      <c r="D2966" s="6" t="s">
        <v>11376</v>
      </c>
      <c r="E2966" s="6" t="s">
        <v>11377</v>
      </c>
      <c r="F2966" s="6" t="s">
        <v>6402</v>
      </c>
      <c r="G2966" s="6">
        <v>2968</v>
      </c>
      <c r="H2966" s="6">
        <v>23997</v>
      </c>
      <c r="I2966" s="6">
        <v>0</v>
      </c>
      <c r="J2966" s="6">
        <v>1</v>
      </c>
      <c r="K2966" s="6">
        <v>0</v>
      </c>
      <c r="L2966" s="6"/>
      <c r="M2966" s="6">
        <v>2022</v>
      </c>
      <c r="N2966" s="6" t="s">
        <v>7745</v>
      </c>
      <c r="O2966" s="6">
        <v>99</v>
      </c>
      <c r="P2966" s="6"/>
      <c r="Q2966" s="6" t="s">
        <v>7733</v>
      </c>
      <c r="R2966" s="6" t="s">
        <v>7734</v>
      </c>
      <c r="S2966" s="6"/>
      <c r="T2966" s="6" t="s">
        <v>4584</v>
      </c>
      <c r="U2966">
        <f t="shared" si="46"/>
        <v>4</v>
      </c>
    </row>
    <row r="2967" spans="1:21" x14ac:dyDescent="0.2">
      <c r="A2967" s="6" t="s">
        <v>11371</v>
      </c>
      <c r="B2967" s="6" t="s">
        <v>11367</v>
      </c>
      <c r="C2967" s="6">
        <v>3522014</v>
      </c>
      <c r="D2967" s="6" t="s">
        <v>7139</v>
      </c>
      <c r="E2967" s="6" t="s">
        <v>11378</v>
      </c>
      <c r="F2967" s="6" t="s">
        <v>6402</v>
      </c>
      <c r="G2967" s="6">
        <v>3850</v>
      </c>
      <c r="H2967" s="6">
        <v>23997</v>
      </c>
      <c r="I2967" s="6">
        <v>1</v>
      </c>
      <c r="J2967" s="6">
        <v>1</v>
      </c>
      <c r="K2967" s="6">
        <v>0</v>
      </c>
      <c r="L2967" s="6"/>
      <c r="M2967" s="6">
        <v>2022</v>
      </c>
      <c r="N2967" s="6" t="s">
        <v>7745</v>
      </c>
      <c r="O2967" s="6">
        <v>99</v>
      </c>
      <c r="P2967" s="6"/>
      <c r="Q2967" s="6" t="s">
        <v>7733</v>
      </c>
      <c r="R2967" s="6" t="s">
        <v>7734</v>
      </c>
      <c r="S2967" s="6"/>
      <c r="T2967" s="6" t="s">
        <v>4583</v>
      </c>
      <c r="U2967">
        <f t="shared" si="46"/>
        <v>3</v>
      </c>
    </row>
    <row r="2968" spans="1:21" x14ac:dyDescent="0.2">
      <c r="A2968" s="6" t="s">
        <v>11371</v>
      </c>
      <c r="B2968" s="6" t="s">
        <v>11367</v>
      </c>
      <c r="C2968" s="6">
        <v>3522014</v>
      </c>
      <c r="D2968" s="6" t="s">
        <v>6589</v>
      </c>
      <c r="E2968" s="6" t="s">
        <v>9370</v>
      </c>
      <c r="F2968" s="6" t="s">
        <v>6402</v>
      </c>
      <c r="G2968" s="6">
        <v>975</v>
      </c>
      <c r="H2968" s="6">
        <v>23997</v>
      </c>
      <c r="I2968" s="6">
        <v>0</v>
      </c>
      <c r="J2968" s="6">
        <v>0</v>
      </c>
      <c r="K2968" s="6">
        <v>0</v>
      </c>
      <c r="L2968" s="6"/>
      <c r="M2968" s="6">
        <v>2022</v>
      </c>
      <c r="N2968" s="6" t="s">
        <v>7745</v>
      </c>
      <c r="O2968" s="6">
        <v>99</v>
      </c>
      <c r="P2968" s="6"/>
      <c r="Q2968" s="6" t="s">
        <v>7733</v>
      </c>
      <c r="R2968" s="6" t="s">
        <v>7734</v>
      </c>
      <c r="S2968" s="6"/>
      <c r="T2968" s="6" t="s">
        <v>4593</v>
      </c>
      <c r="U2968">
        <f t="shared" si="46"/>
        <v>2</v>
      </c>
    </row>
    <row r="2969" spans="1:21" x14ac:dyDescent="0.2">
      <c r="A2969" s="6" t="s">
        <v>11371</v>
      </c>
      <c r="B2969" s="6" t="s">
        <v>11367</v>
      </c>
      <c r="C2969" s="6">
        <v>3522014</v>
      </c>
      <c r="D2969" s="6" t="s">
        <v>7055</v>
      </c>
      <c r="E2969" s="6" t="s">
        <v>6748</v>
      </c>
      <c r="F2969" s="6" t="s">
        <v>6402</v>
      </c>
      <c r="G2969" s="6">
        <v>2330</v>
      </c>
      <c r="H2969" s="6">
        <v>23997</v>
      </c>
      <c r="I2969" s="6">
        <v>0</v>
      </c>
      <c r="J2969" s="6">
        <v>1</v>
      </c>
      <c r="K2969" s="6">
        <v>0</v>
      </c>
      <c r="L2969" s="6"/>
      <c r="M2969" s="6">
        <v>2022</v>
      </c>
      <c r="N2969" s="6" t="s">
        <v>7745</v>
      </c>
      <c r="O2969" s="6">
        <v>99</v>
      </c>
      <c r="P2969" s="6"/>
      <c r="Q2969" s="6" t="s">
        <v>7733</v>
      </c>
      <c r="R2969" s="6" t="s">
        <v>7734</v>
      </c>
      <c r="S2969" s="6"/>
      <c r="T2969" s="6" t="s">
        <v>4582</v>
      </c>
      <c r="U2969">
        <f t="shared" si="46"/>
        <v>1</v>
      </c>
    </row>
    <row r="2970" spans="1:21" x14ac:dyDescent="0.2">
      <c r="A2970" s="6" t="s">
        <v>11379</v>
      </c>
      <c r="B2970" s="6" t="s">
        <v>11380</v>
      </c>
      <c r="C2970" s="6">
        <v>3522008</v>
      </c>
      <c r="D2970" s="6" t="s">
        <v>6548</v>
      </c>
      <c r="E2970" s="6" t="s">
        <v>11381</v>
      </c>
      <c r="F2970" s="6" t="s">
        <v>6402</v>
      </c>
      <c r="G2970" s="6">
        <v>700</v>
      </c>
      <c r="H2970" s="6">
        <v>1126</v>
      </c>
      <c r="I2970" s="6">
        <v>0</v>
      </c>
      <c r="J2970" s="6">
        <v>1</v>
      </c>
      <c r="K2970" s="6">
        <v>0</v>
      </c>
      <c r="L2970" s="6"/>
      <c r="M2970" s="6">
        <v>2022</v>
      </c>
      <c r="N2970" s="6" t="s">
        <v>7732</v>
      </c>
      <c r="O2970" s="6">
        <v>99</v>
      </c>
      <c r="P2970" s="6"/>
      <c r="Q2970" s="6" t="s">
        <v>7733</v>
      </c>
      <c r="R2970" s="6" t="s">
        <v>7734</v>
      </c>
      <c r="S2970" s="6"/>
      <c r="T2970" s="6" t="s">
        <v>482</v>
      </c>
      <c r="U2970">
        <f t="shared" si="46"/>
        <v>2</v>
      </c>
    </row>
    <row r="2971" spans="1:21" x14ac:dyDescent="0.2">
      <c r="A2971" s="6" t="s">
        <v>11379</v>
      </c>
      <c r="B2971" s="6" t="s">
        <v>11380</v>
      </c>
      <c r="C2971" s="6">
        <v>3522008</v>
      </c>
      <c r="D2971" s="6" t="s">
        <v>6785</v>
      </c>
      <c r="E2971" s="6" t="s">
        <v>7584</v>
      </c>
      <c r="F2971" s="6" t="s">
        <v>6402</v>
      </c>
      <c r="G2971" s="6">
        <v>426</v>
      </c>
      <c r="H2971" s="6">
        <v>1126</v>
      </c>
      <c r="I2971" s="6">
        <v>0</v>
      </c>
      <c r="J2971" s="6">
        <v>0</v>
      </c>
      <c r="K2971" s="6">
        <v>0</v>
      </c>
      <c r="L2971" s="6"/>
      <c r="M2971" s="6">
        <v>2022</v>
      </c>
      <c r="N2971" s="6" t="s">
        <v>7732</v>
      </c>
      <c r="O2971" s="6">
        <v>99</v>
      </c>
      <c r="P2971" s="6"/>
      <c r="Q2971" s="6" t="s">
        <v>7733</v>
      </c>
      <c r="R2971" s="6" t="s">
        <v>7734</v>
      </c>
      <c r="S2971" s="6"/>
      <c r="T2971" s="6" t="s">
        <v>483</v>
      </c>
      <c r="U2971">
        <f t="shared" si="46"/>
        <v>1</v>
      </c>
    </row>
    <row r="2972" spans="1:21" x14ac:dyDescent="0.2">
      <c r="A2972" s="6" t="s">
        <v>11382</v>
      </c>
      <c r="B2972" s="6" t="s">
        <v>11380</v>
      </c>
      <c r="C2972" s="6">
        <v>3522008</v>
      </c>
      <c r="D2972" s="6" t="s">
        <v>7045</v>
      </c>
      <c r="E2972" s="6" t="s">
        <v>6967</v>
      </c>
      <c r="F2972" s="6" t="s">
        <v>6402</v>
      </c>
      <c r="G2972" s="6">
        <v>580</v>
      </c>
      <c r="H2972" s="6">
        <v>1104</v>
      </c>
      <c r="I2972" s="6">
        <v>0</v>
      </c>
      <c r="J2972" s="6">
        <v>1</v>
      </c>
      <c r="K2972" s="6">
        <v>0</v>
      </c>
      <c r="L2972" s="6"/>
      <c r="M2972" s="6">
        <v>2022</v>
      </c>
      <c r="N2972" s="6" t="s">
        <v>7770</v>
      </c>
      <c r="O2972" s="6">
        <v>99</v>
      </c>
      <c r="P2972" s="6"/>
      <c r="Q2972" s="6" t="s">
        <v>7733</v>
      </c>
      <c r="R2972" s="6" t="s">
        <v>7734</v>
      </c>
      <c r="S2972" s="6"/>
      <c r="T2972" s="6" t="s">
        <v>1543</v>
      </c>
      <c r="U2972">
        <f t="shared" si="46"/>
        <v>2</v>
      </c>
    </row>
    <row r="2973" spans="1:21" x14ac:dyDescent="0.2">
      <c r="A2973" s="6" t="s">
        <v>11382</v>
      </c>
      <c r="B2973" s="6" t="s">
        <v>11380</v>
      </c>
      <c r="C2973" s="6">
        <v>3522008</v>
      </c>
      <c r="D2973" s="6" t="s">
        <v>6822</v>
      </c>
      <c r="E2973" s="6" t="s">
        <v>11383</v>
      </c>
      <c r="F2973" s="6" t="s">
        <v>6402</v>
      </c>
      <c r="G2973" s="6">
        <v>524</v>
      </c>
      <c r="H2973" s="6">
        <v>1104</v>
      </c>
      <c r="I2973" s="6">
        <v>0</v>
      </c>
      <c r="J2973" s="6">
        <v>0</v>
      </c>
      <c r="K2973" s="6">
        <v>0</v>
      </c>
      <c r="L2973" s="6"/>
      <c r="M2973" s="6">
        <v>2022</v>
      </c>
      <c r="N2973" s="6" t="s">
        <v>7770</v>
      </c>
      <c r="O2973" s="6">
        <v>99</v>
      </c>
      <c r="P2973" s="6"/>
      <c r="Q2973" s="6" t="s">
        <v>7733</v>
      </c>
      <c r="R2973" s="6" t="s">
        <v>7734</v>
      </c>
      <c r="S2973" s="6"/>
      <c r="T2973" s="6" t="s">
        <v>1544</v>
      </c>
      <c r="U2973">
        <f t="shared" si="46"/>
        <v>1</v>
      </c>
    </row>
    <row r="2974" spans="1:21" x14ac:dyDescent="0.2">
      <c r="A2974" s="6" t="s">
        <v>11384</v>
      </c>
      <c r="B2974" s="6" t="s">
        <v>11380</v>
      </c>
      <c r="C2974" s="6">
        <v>3522008</v>
      </c>
      <c r="D2974" s="6" t="s">
        <v>6709</v>
      </c>
      <c r="E2974" s="6" t="s">
        <v>11385</v>
      </c>
      <c r="F2974" s="6" t="s">
        <v>6402</v>
      </c>
      <c r="G2974" s="6">
        <v>695</v>
      </c>
      <c r="H2974" s="6">
        <v>2872</v>
      </c>
      <c r="I2974" s="6">
        <v>0</v>
      </c>
      <c r="J2974" s="6">
        <v>1</v>
      </c>
      <c r="K2974" s="6">
        <v>0</v>
      </c>
      <c r="L2974" s="6"/>
      <c r="M2974" s="6">
        <v>2022</v>
      </c>
      <c r="N2974" s="6" t="s">
        <v>7745</v>
      </c>
      <c r="O2974" s="6">
        <v>99</v>
      </c>
      <c r="P2974" s="6"/>
      <c r="Q2974" s="6" t="s">
        <v>7733</v>
      </c>
      <c r="R2974" s="6" t="s">
        <v>7734</v>
      </c>
      <c r="S2974" s="6"/>
      <c r="T2974" s="6" t="s">
        <v>1542</v>
      </c>
      <c r="U2974">
        <f t="shared" si="46"/>
        <v>6</v>
      </c>
    </row>
    <row r="2975" spans="1:21" x14ac:dyDescent="0.2">
      <c r="A2975" s="6" t="s">
        <v>11384</v>
      </c>
      <c r="B2975" s="6" t="s">
        <v>11380</v>
      </c>
      <c r="C2975" s="6">
        <v>3522008</v>
      </c>
      <c r="D2975" s="6" t="s">
        <v>6501</v>
      </c>
      <c r="E2975" s="6" t="s">
        <v>6531</v>
      </c>
      <c r="F2975" s="6" t="s">
        <v>6402</v>
      </c>
      <c r="G2975" s="6">
        <v>655</v>
      </c>
      <c r="H2975" s="6">
        <v>2872</v>
      </c>
      <c r="I2975" s="6">
        <v>0</v>
      </c>
      <c r="J2975" s="6">
        <v>1</v>
      </c>
      <c r="K2975" s="6">
        <v>0</v>
      </c>
      <c r="L2975" s="6"/>
      <c r="M2975" s="6">
        <v>2022</v>
      </c>
      <c r="N2975" s="6" t="s">
        <v>7745</v>
      </c>
      <c r="O2975" s="6">
        <v>99</v>
      </c>
      <c r="P2975" s="6"/>
      <c r="Q2975" s="6" t="s">
        <v>7733</v>
      </c>
      <c r="R2975" s="6" t="s">
        <v>7734</v>
      </c>
      <c r="S2975" s="6"/>
      <c r="T2975" s="6" t="s">
        <v>1541</v>
      </c>
      <c r="U2975">
        <f t="shared" si="46"/>
        <v>5</v>
      </c>
    </row>
    <row r="2976" spans="1:21" x14ac:dyDescent="0.2">
      <c r="A2976" s="6" t="s">
        <v>11384</v>
      </c>
      <c r="B2976" s="6" t="s">
        <v>11380</v>
      </c>
      <c r="C2976" s="6">
        <v>3522008</v>
      </c>
      <c r="D2976" s="6" t="s">
        <v>6857</v>
      </c>
      <c r="E2976" s="6" t="s">
        <v>11386</v>
      </c>
      <c r="F2976" s="6" t="s">
        <v>6402</v>
      </c>
      <c r="G2976" s="6">
        <v>609</v>
      </c>
      <c r="H2976" s="6">
        <v>2872</v>
      </c>
      <c r="I2976" s="6">
        <v>0</v>
      </c>
      <c r="J2976" s="6">
        <v>1</v>
      </c>
      <c r="K2976" s="6">
        <v>0</v>
      </c>
      <c r="L2976" s="6"/>
      <c r="M2976" s="6">
        <v>2022</v>
      </c>
      <c r="N2976" s="6" t="s">
        <v>7745</v>
      </c>
      <c r="O2976" s="6">
        <v>99</v>
      </c>
      <c r="P2976" s="6"/>
      <c r="Q2976" s="6" t="s">
        <v>7733</v>
      </c>
      <c r="R2976" s="6" t="s">
        <v>7734</v>
      </c>
      <c r="S2976" s="6"/>
      <c r="T2976" s="6" t="s">
        <v>1540</v>
      </c>
      <c r="U2976">
        <f t="shared" si="46"/>
        <v>4</v>
      </c>
    </row>
    <row r="2977" spans="1:21" x14ac:dyDescent="0.2">
      <c r="A2977" s="6" t="s">
        <v>11384</v>
      </c>
      <c r="B2977" s="6" t="s">
        <v>11380</v>
      </c>
      <c r="C2977" s="6">
        <v>3522008</v>
      </c>
      <c r="D2977" s="6" t="s">
        <v>6485</v>
      </c>
      <c r="E2977" s="6" t="s">
        <v>11387</v>
      </c>
      <c r="F2977" s="6" t="s">
        <v>6402</v>
      </c>
      <c r="G2977" s="6">
        <v>162</v>
      </c>
      <c r="H2977" s="6">
        <v>2872</v>
      </c>
      <c r="I2977" s="6">
        <v>0</v>
      </c>
      <c r="J2977" s="6">
        <v>0</v>
      </c>
      <c r="K2977" s="6">
        <v>0</v>
      </c>
      <c r="L2977" s="6"/>
      <c r="M2977" s="6">
        <v>2022</v>
      </c>
      <c r="N2977" s="6" t="s">
        <v>7745</v>
      </c>
      <c r="O2977" s="6">
        <v>99</v>
      </c>
      <c r="P2977" s="6"/>
      <c r="Q2977" s="6" t="s">
        <v>7733</v>
      </c>
      <c r="R2977" s="6" t="s">
        <v>7734</v>
      </c>
      <c r="S2977" s="6"/>
      <c r="T2977" s="6" t="s">
        <v>1545</v>
      </c>
      <c r="U2977">
        <f t="shared" si="46"/>
        <v>3</v>
      </c>
    </row>
    <row r="2978" spans="1:21" x14ac:dyDescent="0.2">
      <c r="A2978" s="6" t="s">
        <v>11384</v>
      </c>
      <c r="B2978" s="6" t="s">
        <v>11380</v>
      </c>
      <c r="C2978" s="6">
        <v>3522008</v>
      </c>
      <c r="D2978" s="6" t="s">
        <v>11388</v>
      </c>
      <c r="E2978" s="6" t="s">
        <v>11389</v>
      </c>
      <c r="F2978" s="6" t="s">
        <v>6402</v>
      </c>
      <c r="G2978" s="6">
        <v>365</v>
      </c>
      <c r="H2978" s="6">
        <v>2872</v>
      </c>
      <c r="I2978" s="6">
        <v>0</v>
      </c>
      <c r="J2978" s="6">
        <v>0</v>
      </c>
      <c r="K2978" s="6">
        <v>0</v>
      </c>
      <c r="L2978" s="6"/>
      <c r="M2978" s="6">
        <v>2022</v>
      </c>
      <c r="N2978" s="6" t="s">
        <v>7745</v>
      </c>
      <c r="O2978" s="6">
        <v>99</v>
      </c>
      <c r="P2978" s="6"/>
      <c r="Q2978" s="6" t="s">
        <v>7733</v>
      </c>
      <c r="R2978" s="6" t="s">
        <v>7734</v>
      </c>
      <c r="S2978" s="6"/>
      <c r="T2978" s="6" t="s">
        <v>1546</v>
      </c>
      <c r="U2978">
        <f t="shared" si="46"/>
        <v>2</v>
      </c>
    </row>
    <row r="2979" spans="1:21" x14ac:dyDescent="0.2">
      <c r="A2979" s="6" t="s">
        <v>11384</v>
      </c>
      <c r="B2979" s="6" t="s">
        <v>11380</v>
      </c>
      <c r="C2979" s="6">
        <v>3522008</v>
      </c>
      <c r="D2979" s="6" t="s">
        <v>11390</v>
      </c>
      <c r="E2979" s="6" t="s">
        <v>11391</v>
      </c>
      <c r="F2979" s="6" t="s">
        <v>6402</v>
      </c>
      <c r="G2979" s="6">
        <v>386</v>
      </c>
      <c r="H2979" s="6">
        <v>2872</v>
      </c>
      <c r="I2979" s="6">
        <v>0</v>
      </c>
      <c r="J2979" s="6">
        <v>0</v>
      </c>
      <c r="K2979" s="6">
        <v>0</v>
      </c>
      <c r="L2979" s="6"/>
      <c r="M2979" s="6">
        <v>2022</v>
      </c>
      <c r="N2979" s="6" t="s">
        <v>7745</v>
      </c>
      <c r="O2979" s="6">
        <v>99</v>
      </c>
      <c r="P2979" s="6"/>
      <c r="Q2979" s="6" t="s">
        <v>7733</v>
      </c>
      <c r="R2979" s="6" t="s">
        <v>7734</v>
      </c>
      <c r="S2979" s="6"/>
      <c r="T2979" s="6" t="s">
        <v>1547</v>
      </c>
      <c r="U2979">
        <f t="shared" si="46"/>
        <v>1</v>
      </c>
    </row>
    <row r="2980" spans="1:21" x14ac:dyDescent="0.2">
      <c r="A2980" s="6" t="s">
        <v>11392</v>
      </c>
      <c r="B2980" s="6" t="s">
        <v>11393</v>
      </c>
      <c r="C2980" s="6">
        <v>3522012</v>
      </c>
      <c r="D2980" s="6" t="s">
        <v>6434</v>
      </c>
      <c r="E2980" s="6" t="s">
        <v>11394</v>
      </c>
      <c r="F2980" s="6" t="s">
        <v>6402</v>
      </c>
      <c r="G2980" s="6">
        <v>0</v>
      </c>
      <c r="H2980" s="6"/>
      <c r="I2980" s="6">
        <v>1</v>
      </c>
      <c r="J2980" s="6">
        <v>1</v>
      </c>
      <c r="K2980" s="6">
        <v>1</v>
      </c>
      <c r="L2980" s="6"/>
      <c r="M2980" s="6">
        <v>2022</v>
      </c>
      <c r="N2980" s="6" t="s">
        <v>7732</v>
      </c>
      <c r="O2980" s="6">
        <v>99</v>
      </c>
      <c r="P2980" s="6"/>
      <c r="Q2980" s="6" t="s">
        <v>7733</v>
      </c>
      <c r="R2980" s="6" t="s">
        <v>7734</v>
      </c>
      <c r="S2980" s="6"/>
      <c r="T2980" s="6" t="s">
        <v>996</v>
      </c>
      <c r="U2980">
        <f t="shared" si="46"/>
        <v>1</v>
      </c>
    </row>
    <row r="2981" spans="1:21" x14ac:dyDescent="0.2">
      <c r="A2981" s="6" t="s">
        <v>11395</v>
      </c>
      <c r="B2981" s="6" t="s">
        <v>11393</v>
      </c>
      <c r="C2981" s="6">
        <v>3522012</v>
      </c>
      <c r="D2981" s="6" t="s">
        <v>6539</v>
      </c>
      <c r="E2981" s="6" t="s">
        <v>11396</v>
      </c>
      <c r="F2981" s="6" t="s">
        <v>6402</v>
      </c>
      <c r="G2981" s="6">
        <v>0</v>
      </c>
      <c r="H2981" s="6"/>
      <c r="I2981" s="6">
        <v>1</v>
      </c>
      <c r="J2981" s="6">
        <v>1</v>
      </c>
      <c r="K2981" s="6">
        <v>1</v>
      </c>
      <c r="L2981" s="6"/>
      <c r="M2981" s="6">
        <v>2022</v>
      </c>
      <c r="N2981" s="6" t="s">
        <v>7770</v>
      </c>
      <c r="O2981" s="6">
        <v>99</v>
      </c>
      <c r="P2981" s="6"/>
      <c r="Q2981" s="6" t="s">
        <v>7733</v>
      </c>
      <c r="R2981" s="6" t="s">
        <v>7734</v>
      </c>
      <c r="S2981" s="6"/>
      <c r="T2981" s="6" t="s">
        <v>4129</v>
      </c>
      <c r="U2981">
        <f t="shared" si="46"/>
        <v>1</v>
      </c>
    </row>
    <row r="2982" spans="1:21" x14ac:dyDescent="0.2">
      <c r="A2982" s="6" t="s">
        <v>11397</v>
      </c>
      <c r="B2982" s="6" t="s">
        <v>11393</v>
      </c>
      <c r="C2982" s="6">
        <v>3522012</v>
      </c>
      <c r="D2982" s="6" t="s">
        <v>7589</v>
      </c>
      <c r="E2982" s="6" t="s">
        <v>11398</v>
      </c>
      <c r="F2982" s="6" t="s">
        <v>6402</v>
      </c>
      <c r="G2982" s="6">
        <v>988</v>
      </c>
      <c r="H2982" s="6">
        <v>4844</v>
      </c>
      <c r="I2982" s="6">
        <v>1</v>
      </c>
      <c r="J2982" s="6">
        <v>1</v>
      </c>
      <c r="K2982" s="6">
        <v>0</v>
      </c>
      <c r="L2982" s="6"/>
      <c r="M2982" s="6">
        <v>2022</v>
      </c>
      <c r="N2982" s="6" t="s">
        <v>7745</v>
      </c>
      <c r="O2982" s="6">
        <v>99</v>
      </c>
      <c r="P2982" s="6"/>
      <c r="Q2982" s="6" t="s">
        <v>7733</v>
      </c>
      <c r="R2982" s="6" t="s">
        <v>7734</v>
      </c>
      <c r="S2982" s="6"/>
      <c r="T2982" s="6" t="s">
        <v>4128</v>
      </c>
      <c r="U2982">
        <f t="shared" si="46"/>
        <v>9</v>
      </c>
    </row>
    <row r="2983" spans="1:21" x14ac:dyDescent="0.2">
      <c r="A2983" s="6" t="s">
        <v>11397</v>
      </c>
      <c r="B2983" s="6" t="s">
        <v>11393</v>
      </c>
      <c r="C2983" s="6">
        <v>3522012</v>
      </c>
      <c r="D2983" s="6" t="s">
        <v>6505</v>
      </c>
      <c r="E2983" s="6" t="s">
        <v>6728</v>
      </c>
      <c r="F2983" s="6" t="s">
        <v>6402</v>
      </c>
      <c r="G2983" s="6">
        <v>333</v>
      </c>
      <c r="H2983" s="6">
        <v>4844</v>
      </c>
      <c r="I2983" s="6">
        <v>0</v>
      </c>
      <c r="J2983" s="6">
        <v>0</v>
      </c>
      <c r="K2983" s="6">
        <v>0</v>
      </c>
      <c r="L2983" s="6"/>
      <c r="M2983" s="6">
        <v>2022</v>
      </c>
      <c r="N2983" s="6" t="s">
        <v>7745</v>
      </c>
      <c r="O2983" s="6">
        <v>99</v>
      </c>
      <c r="P2983" s="6"/>
      <c r="Q2983" s="6" t="s">
        <v>7733</v>
      </c>
      <c r="R2983" s="6" t="s">
        <v>7734</v>
      </c>
      <c r="S2983" s="6"/>
      <c r="T2983" s="6" t="s">
        <v>4130</v>
      </c>
      <c r="U2983">
        <f t="shared" si="46"/>
        <v>8</v>
      </c>
    </row>
    <row r="2984" spans="1:21" x14ac:dyDescent="0.2">
      <c r="A2984" s="6" t="s">
        <v>11397</v>
      </c>
      <c r="B2984" s="6" t="s">
        <v>11393</v>
      </c>
      <c r="C2984" s="6">
        <v>3522012</v>
      </c>
      <c r="D2984" s="6" t="s">
        <v>7022</v>
      </c>
      <c r="E2984" s="6" t="s">
        <v>11399</v>
      </c>
      <c r="F2984" s="6" t="s">
        <v>6402</v>
      </c>
      <c r="G2984" s="6">
        <v>354</v>
      </c>
      <c r="H2984" s="6">
        <v>4844</v>
      </c>
      <c r="I2984" s="6">
        <v>0</v>
      </c>
      <c r="J2984" s="6">
        <v>0</v>
      </c>
      <c r="K2984" s="6">
        <v>0</v>
      </c>
      <c r="L2984" s="6"/>
      <c r="M2984" s="6">
        <v>2022</v>
      </c>
      <c r="N2984" s="6" t="s">
        <v>7745</v>
      </c>
      <c r="O2984" s="6">
        <v>99</v>
      </c>
      <c r="P2984" s="6"/>
      <c r="Q2984" s="6" t="s">
        <v>7733</v>
      </c>
      <c r="R2984" s="6" t="s">
        <v>7734</v>
      </c>
      <c r="S2984" s="6"/>
      <c r="T2984" s="6" t="s">
        <v>4131</v>
      </c>
      <c r="U2984">
        <f t="shared" si="46"/>
        <v>7</v>
      </c>
    </row>
    <row r="2985" spans="1:21" x14ac:dyDescent="0.2">
      <c r="A2985" s="6" t="s">
        <v>11397</v>
      </c>
      <c r="B2985" s="6" t="s">
        <v>11393</v>
      </c>
      <c r="C2985" s="6">
        <v>3522012</v>
      </c>
      <c r="D2985" s="6" t="s">
        <v>7633</v>
      </c>
      <c r="E2985" s="6" t="s">
        <v>11400</v>
      </c>
      <c r="F2985" s="6" t="s">
        <v>6402</v>
      </c>
      <c r="G2985" s="6">
        <v>445</v>
      </c>
      <c r="H2985" s="6">
        <v>4844</v>
      </c>
      <c r="I2985" s="6">
        <v>0</v>
      </c>
      <c r="J2985" s="6">
        <v>0</v>
      </c>
      <c r="K2985" s="6">
        <v>0</v>
      </c>
      <c r="L2985" s="6"/>
      <c r="M2985" s="6">
        <v>2022</v>
      </c>
      <c r="N2985" s="6" t="s">
        <v>7745</v>
      </c>
      <c r="O2985" s="6">
        <v>99</v>
      </c>
      <c r="P2985" s="6"/>
      <c r="Q2985" s="6" t="s">
        <v>7733</v>
      </c>
      <c r="R2985" s="6" t="s">
        <v>7734</v>
      </c>
      <c r="S2985" s="6"/>
      <c r="T2985" s="6" t="s">
        <v>4132</v>
      </c>
      <c r="U2985">
        <f t="shared" si="46"/>
        <v>6</v>
      </c>
    </row>
    <row r="2986" spans="1:21" x14ac:dyDescent="0.2">
      <c r="A2986" s="6" t="s">
        <v>11397</v>
      </c>
      <c r="B2986" s="6" t="s">
        <v>11393</v>
      </c>
      <c r="C2986" s="6">
        <v>3522012</v>
      </c>
      <c r="D2986" s="6" t="s">
        <v>7391</v>
      </c>
      <c r="E2986" s="6" t="s">
        <v>11401</v>
      </c>
      <c r="F2986" s="6" t="s">
        <v>6402</v>
      </c>
      <c r="G2986" s="6">
        <v>637</v>
      </c>
      <c r="H2986" s="6">
        <v>4844</v>
      </c>
      <c r="I2986" s="6">
        <v>0</v>
      </c>
      <c r="J2986" s="6">
        <v>1</v>
      </c>
      <c r="K2986" s="6">
        <v>0</v>
      </c>
      <c r="L2986" s="6"/>
      <c r="M2986" s="6">
        <v>2022</v>
      </c>
      <c r="N2986" s="6" t="s">
        <v>7745</v>
      </c>
      <c r="O2986" s="6">
        <v>99</v>
      </c>
      <c r="P2986" s="6"/>
      <c r="Q2986" s="6" t="s">
        <v>7733</v>
      </c>
      <c r="R2986" s="6" t="s">
        <v>7734</v>
      </c>
      <c r="S2986" s="6"/>
      <c r="T2986" s="6" t="s">
        <v>4127</v>
      </c>
      <c r="U2986">
        <f t="shared" si="46"/>
        <v>5</v>
      </c>
    </row>
    <row r="2987" spans="1:21" x14ac:dyDescent="0.2">
      <c r="A2987" s="6" t="s">
        <v>11397</v>
      </c>
      <c r="B2987" s="6" t="s">
        <v>11393</v>
      </c>
      <c r="C2987" s="6">
        <v>3522012</v>
      </c>
      <c r="D2987" s="6" t="s">
        <v>7658</v>
      </c>
      <c r="E2987" s="6" t="s">
        <v>11402</v>
      </c>
      <c r="F2987" s="6" t="s">
        <v>6402</v>
      </c>
      <c r="G2987" s="6">
        <v>566</v>
      </c>
      <c r="H2987" s="6">
        <v>4844</v>
      </c>
      <c r="I2987" s="6">
        <v>0</v>
      </c>
      <c r="J2987" s="6">
        <v>0</v>
      </c>
      <c r="K2987" s="6">
        <v>0</v>
      </c>
      <c r="L2987" s="6"/>
      <c r="M2987" s="6">
        <v>2022</v>
      </c>
      <c r="N2987" s="6" t="s">
        <v>7745</v>
      </c>
      <c r="O2987" s="6">
        <v>99</v>
      </c>
      <c r="P2987" s="6"/>
      <c r="Q2987" s="6" t="s">
        <v>7733</v>
      </c>
      <c r="R2987" s="6" t="s">
        <v>7734</v>
      </c>
      <c r="S2987" s="6"/>
      <c r="T2987" s="6" t="s">
        <v>4133</v>
      </c>
      <c r="U2987">
        <f t="shared" si="46"/>
        <v>4</v>
      </c>
    </row>
    <row r="2988" spans="1:21" x14ac:dyDescent="0.2">
      <c r="A2988" s="6" t="s">
        <v>11397</v>
      </c>
      <c r="B2988" s="6" t="s">
        <v>11393</v>
      </c>
      <c r="C2988" s="6">
        <v>3522012</v>
      </c>
      <c r="D2988" s="6" t="s">
        <v>11403</v>
      </c>
      <c r="E2988" s="6" t="s">
        <v>11404</v>
      </c>
      <c r="F2988" s="6" t="s">
        <v>6402</v>
      </c>
      <c r="G2988" s="6">
        <v>393</v>
      </c>
      <c r="H2988" s="6">
        <v>4844</v>
      </c>
      <c r="I2988" s="6">
        <v>0</v>
      </c>
      <c r="J2988" s="6">
        <v>0</v>
      </c>
      <c r="K2988" s="6">
        <v>0</v>
      </c>
      <c r="L2988" s="6"/>
      <c r="M2988" s="6">
        <v>2022</v>
      </c>
      <c r="N2988" s="6" t="s">
        <v>7745</v>
      </c>
      <c r="O2988" s="6">
        <v>99</v>
      </c>
      <c r="P2988" s="6"/>
      <c r="Q2988" s="6" t="s">
        <v>7733</v>
      </c>
      <c r="R2988" s="6" t="s">
        <v>7734</v>
      </c>
      <c r="S2988" s="6"/>
      <c r="T2988" s="6" t="s">
        <v>4134</v>
      </c>
      <c r="U2988">
        <f t="shared" si="46"/>
        <v>3</v>
      </c>
    </row>
    <row r="2989" spans="1:21" x14ac:dyDescent="0.2">
      <c r="A2989" s="6" t="s">
        <v>11397</v>
      </c>
      <c r="B2989" s="6" t="s">
        <v>11393</v>
      </c>
      <c r="C2989" s="6">
        <v>3522012</v>
      </c>
      <c r="D2989" s="6" t="s">
        <v>11405</v>
      </c>
      <c r="E2989" s="6" t="s">
        <v>11406</v>
      </c>
      <c r="F2989" s="6" t="s">
        <v>6402</v>
      </c>
      <c r="G2989" s="6">
        <v>656</v>
      </c>
      <c r="H2989" s="6">
        <v>4844</v>
      </c>
      <c r="I2989" s="6">
        <v>1</v>
      </c>
      <c r="J2989" s="6">
        <v>1</v>
      </c>
      <c r="K2989" s="6">
        <v>0</v>
      </c>
      <c r="L2989" s="6"/>
      <c r="M2989" s="6">
        <v>2022</v>
      </c>
      <c r="N2989" s="6" t="s">
        <v>7745</v>
      </c>
      <c r="O2989" s="6">
        <v>99</v>
      </c>
      <c r="P2989" s="6"/>
      <c r="Q2989" s="6" t="s">
        <v>7733</v>
      </c>
      <c r="R2989" s="6" t="s">
        <v>7734</v>
      </c>
      <c r="S2989" s="6"/>
      <c r="T2989" s="6" t="s">
        <v>4126</v>
      </c>
      <c r="U2989">
        <f t="shared" si="46"/>
        <v>2</v>
      </c>
    </row>
    <row r="2990" spans="1:21" x14ac:dyDescent="0.2">
      <c r="A2990" s="6" t="s">
        <v>11397</v>
      </c>
      <c r="B2990" s="6" t="s">
        <v>11393</v>
      </c>
      <c r="C2990" s="6">
        <v>3522012</v>
      </c>
      <c r="D2990" s="6" t="s">
        <v>11407</v>
      </c>
      <c r="E2990" s="6" t="s">
        <v>11408</v>
      </c>
      <c r="F2990" s="6" t="s">
        <v>6402</v>
      </c>
      <c r="G2990" s="6">
        <v>472</v>
      </c>
      <c r="H2990" s="6">
        <v>4844</v>
      </c>
      <c r="I2990" s="6">
        <v>0</v>
      </c>
      <c r="J2990" s="6">
        <v>0</v>
      </c>
      <c r="K2990" s="6">
        <v>0</v>
      </c>
      <c r="L2990" s="6"/>
      <c r="M2990" s="6">
        <v>2022</v>
      </c>
      <c r="N2990" s="6" t="s">
        <v>7745</v>
      </c>
      <c r="O2990" s="6">
        <v>99</v>
      </c>
      <c r="P2990" s="6"/>
      <c r="Q2990" s="6" t="s">
        <v>7733</v>
      </c>
      <c r="R2990" s="6" t="s">
        <v>7734</v>
      </c>
      <c r="S2990" s="6"/>
      <c r="T2990" s="6" t="s">
        <v>4135</v>
      </c>
      <c r="U2990">
        <f t="shared" si="46"/>
        <v>1</v>
      </c>
    </row>
    <row r="2991" spans="1:21" x14ac:dyDescent="0.2">
      <c r="A2991" s="6" t="s">
        <v>11409</v>
      </c>
      <c r="B2991" s="6" t="s">
        <v>11410</v>
      </c>
      <c r="C2991" s="6">
        <v>3543052</v>
      </c>
      <c r="D2991" s="6" t="s">
        <v>6425</v>
      </c>
      <c r="E2991" s="6" t="s">
        <v>6679</v>
      </c>
      <c r="F2991" s="6" t="s">
        <v>6402</v>
      </c>
      <c r="G2991" s="6">
        <v>1202</v>
      </c>
      <c r="H2991" s="6">
        <v>3177</v>
      </c>
      <c r="I2991" s="6">
        <v>1</v>
      </c>
      <c r="J2991" s="6">
        <v>1</v>
      </c>
      <c r="K2991" s="6">
        <v>0</v>
      </c>
      <c r="L2991" s="6"/>
      <c r="M2991" s="6">
        <v>2022</v>
      </c>
      <c r="N2991" s="6" t="s">
        <v>7745</v>
      </c>
      <c r="O2991" s="6">
        <v>1</v>
      </c>
      <c r="P2991" s="6"/>
      <c r="Q2991" s="6" t="s">
        <v>7733</v>
      </c>
      <c r="R2991" s="6" t="s">
        <v>7734</v>
      </c>
      <c r="S2991" s="6"/>
      <c r="T2991" s="6" t="s">
        <v>4601</v>
      </c>
      <c r="U2991">
        <f t="shared" si="46"/>
        <v>5</v>
      </c>
    </row>
    <row r="2992" spans="1:21" x14ac:dyDescent="0.2">
      <c r="A2992" s="6" t="s">
        <v>11411</v>
      </c>
      <c r="B2992" s="6" t="s">
        <v>11410</v>
      </c>
      <c r="C2992" s="6">
        <v>3543052</v>
      </c>
      <c r="D2992" s="6" t="s">
        <v>7589</v>
      </c>
      <c r="E2992" s="6" t="s">
        <v>11412</v>
      </c>
      <c r="F2992" s="6" t="s">
        <v>6402</v>
      </c>
      <c r="G2992" s="6">
        <v>740</v>
      </c>
      <c r="H2992" s="6">
        <v>4299</v>
      </c>
      <c r="I2992" s="6">
        <v>1</v>
      </c>
      <c r="J2992" s="6">
        <v>1</v>
      </c>
      <c r="K2992" s="6">
        <v>0</v>
      </c>
      <c r="L2992" s="6"/>
      <c r="M2992" s="6">
        <v>2022</v>
      </c>
      <c r="N2992" s="6" t="s">
        <v>7745</v>
      </c>
      <c r="O2992" s="6">
        <v>2</v>
      </c>
      <c r="P2992" s="6"/>
      <c r="Q2992" s="6" t="s">
        <v>7733</v>
      </c>
      <c r="R2992" s="6" t="s">
        <v>7734</v>
      </c>
      <c r="S2992" s="6"/>
      <c r="T2992" s="6" t="s">
        <v>4600</v>
      </c>
      <c r="U2992">
        <f t="shared" si="46"/>
        <v>10</v>
      </c>
    </row>
    <row r="2993" spans="1:21" x14ac:dyDescent="0.2">
      <c r="A2993" s="6" t="s">
        <v>11411</v>
      </c>
      <c r="B2993" s="6" t="s">
        <v>11410</v>
      </c>
      <c r="C2993" s="6">
        <v>3543052</v>
      </c>
      <c r="D2993" s="6" t="s">
        <v>6580</v>
      </c>
      <c r="E2993" s="6" t="s">
        <v>11413</v>
      </c>
      <c r="F2993" s="6" t="s">
        <v>6402</v>
      </c>
      <c r="G2993" s="6">
        <v>475</v>
      </c>
      <c r="H2993" s="6">
        <v>4299</v>
      </c>
      <c r="I2993" s="6">
        <v>1</v>
      </c>
      <c r="J2993" s="6">
        <v>0</v>
      </c>
      <c r="K2993" s="6">
        <v>0</v>
      </c>
      <c r="L2993" s="6"/>
      <c r="M2993" s="6">
        <v>2022</v>
      </c>
      <c r="N2993" s="6" t="s">
        <v>7745</v>
      </c>
      <c r="O2993" s="6">
        <v>2</v>
      </c>
      <c r="P2993" s="6"/>
      <c r="Q2993" s="6" t="s">
        <v>7733</v>
      </c>
      <c r="R2993" s="6" t="s">
        <v>7734</v>
      </c>
      <c r="S2993" s="6"/>
      <c r="T2993" s="6" t="s">
        <v>4602</v>
      </c>
      <c r="U2993">
        <f t="shared" si="46"/>
        <v>9</v>
      </c>
    </row>
    <row r="2994" spans="1:21" x14ac:dyDescent="0.2">
      <c r="A2994" s="6" t="s">
        <v>11414</v>
      </c>
      <c r="B2994" s="6" t="s">
        <v>11410</v>
      </c>
      <c r="C2994" s="6">
        <v>3543052</v>
      </c>
      <c r="D2994" s="6" t="s">
        <v>6727</v>
      </c>
      <c r="E2994" s="6" t="s">
        <v>10476</v>
      </c>
      <c r="F2994" s="6" t="s">
        <v>6402</v>
      </c>
      <c r="G2994" s="6">
        <v>3345</v>
      </c>
      <c r="H2994" s="6">
        <v>8486</v>
      </c>
      <c r="I2994" s="6">
        <v>0</v>
      </c>
      <c r="J2994" s="6">
        <v>0</v>
      </c>
      <c r="K2994" s="6">
        <v>0</v>
      </c>
      <c r="L2994" s="6"/>
      <c r="M2994" s="6">
        <v>2022</v>
      </c>
      <c r="N2994" s="6" t="s">
        <v>7732</v>
      </c>
      <c r="O2994" s="6">
        <v>99</v>
      </c>
      <c r="P2994" s="6"/>
      <c r="Q2994" s="6" t="s">
        <v>7733</v>
      </c>
      <c r="R2994" s="6" t="s">
        <v>7734</v>
      </c>
      <c r="S2994" s="6"/>
      <c r="T2994" s="6" t="s">
        <v>1080</v>
      </c>
      <c r="U2994">
        <f t="shared" si="46"/>
        <v>3</v>
      </c>
    </row>
    <row r="2995" spans="1:21" x14ac:dyDescent="0.2">
      <c r="A2995" s="6" t="s">
        <v>11415</v>
      </c>
      <c r="B2995" s="6" t="s">
        <v>11410</v>
      </c>
      <c r="C2995" s="6">
        <v>3543052</v>
      </c>
      <c r="D2995" s="6" t="s">
        <v>6987</v>
      </c>
      <c r="E2995" s="6" t="s">
        <v>11416</v>
      </c>
      <c r="F2995" s="6" t="s">
        <v>6402</v>
      </c>
      <c r="G2995" s="6">
        <v>1310</v>
      </c>
      <c r="H2995" s="6">
        <v>3993</v>
      </c>
      <c r="I2995" s="6">
        <v>1</v>
      </c>
      <c r="J2995" s="6">
        <v>1</v>
      </c>
      <c r="K2995" s="6">
        <v>0</v>
      </c>
      <c r="L2995" s="6"/>
      <c r="M2995" s="6">
        <v>2022</v>
      </c>
      <c r="N2995" s="6" t="s">
        <v>7745</v>
      </c>
      <c r="O2995" s="6">
        <v>3</v>
      </c>
      <c r="P2995" s="6"/>
      <c r="Q2995" s="6" t="s">
        <v>7733</v>
      </c>
      <c r="R2995" s="6" t="s">
        <v>7734</v>
      </c>
      <c r="S2995" s="6"/>
      <c r="T2995" s="6" t="s">
        <v>4599</v>
      </c>
      <c r="U2995">
        <f t="shared" si="46"/>
        <v>6</v>
      </c>
    </row>
    <row r="2996" spans="1:21" x14ac:dyDescent="0.2">
      <c r="A2996" s="6" t="s">
        <v>11417</v>
      </c>
      <c r="B2996" s="6" t="s">
        <v>11410</v>
      </c>
      <c r="C2996" s="6">
        <v>3543052</v>
      </c>
      <c r="D2996" s="6" t="s">
        <v>6427</v>
      </c>
      <c r="E2996" s="6" t="s">
        <v>11418</v>
      </c>
      <c r="F2996" s="6" t="s">
        <v>6402</v>
      </c>
      <c r="G2996" s="6">
        <v>1326</v>
      </c>
      <c r="H2996" s="6">
        <v>4237</v>
      </c>
      <c r="I2996" s="6">
        <v>1</v>
      </c>
      <c r="J2996" s="6">
        <v>1</v>
      </c>
      <c r="K2996" s="6">
        <v>0</v>
      </c>
      <c r="L2996" s="6"/>
      <c r="M2996" s="6">
        <v>2022</v>
      </c>
      <c r="N2996" s="6" t="s">
        <v>7745</v>
      </c>
      <c r="O2996" s="6">
        <v>4</v>
      </c>
      <c r="P2996" s="6"/>
      <c r="Q2996" s="6" t="s">
        <v>7733</v>
      </c>
      <c r="R2996" s="6" t="s">
        <v>7734</v>
      </c>
      <c r="S2996" s="6"/>
      <c r="T2996" s="6" t="s">
        <v>4598</v>
      </c>
      <c r="U2996">
        <f t="shared" si="46"/>
        <v>6</v>
      </c>
    </row>
    <row r="2997" spans="1:21" x14ac:dyDescent="0.2">
      <c r="A2997" s="6" t="s">
        <v>11414</v>
      </c>
      <c r="B2997" s="6" t="s">
        <v>11410</v>
      </c>
      <c r="C2997" s="6">
        <v>3543052</v>
      </c>
      <c r="D2997" s="6" t="s">
        <v>9571</v>
      </c>
      <c r="E2997" s="6" t="s">
        <v>8694</v>
      </c>
      <c r="F2997" s="6" t="s">
        <v>6402</v>
      </c>
      <c r="G2997" s="6">
        <v>280</v>
      </c>
      <c r="H2997" s="6">
        <v>8486</v>
      </c>
      <c r="I2997" s="6">
        <v>0</v>
      </c>
      <c r="J2997" s="6">
        <v>0</v>
      </c>
      <c r="K2997" s="6">
        <v>0</v>
      </c>
      <c r="L2997" s="6"/>
      <c r="M2997" s="6">
        <v>2022</v>
      </c>
      <c r="N2997" s="6" t="s">
        <v>7732</v>
      </c>
      <c r="O2997" s="6">
        <v>99</v>
      </c>
      <c r="P2997" s="6"/>
      <c r="Q2997" s="6" t="s">
        <v>7733</v>
      </c>
      <c r="R2997" s="6" t="s">
        <v>7734</v>
      </c>
      <c r="S2997" s="6"/>
      <c r="T2997" s="6" t="s">
        <v>1081</v>
      </c>
      <c r="U2997">
        <f t="shared" si="46"/>
        <v>2</v>
      </c>
    </row>
    <row r="2998" spans="1:21" x14ac:dyDescent="0.2">
      <c r="A2998" s="6" t="s">
        <v>11414</v>
      </c>
      <c r="B2998" s="6" t="s">
        <v>11410</v>
      </c>
      <c r="C2998" s="6">
        <v>3543052</v>
      </c>
      <c r="D2998" s="6" t="s">
        <v>7609</v>
      </c>
      <c r="E2998" s="6" t="s">
        <v>11419</v>
      </c>
      <c r="F2998" s="6" t="s">
        <v>6402</v>
      </c>
      <c r="G2998" s="6">
        <v>4861</v>
      </c>
      <c r="H2998" s="6">
        <v>8486</v>
      </c>
      <c r="I2998" s="6">
        <v>0</v>
      </c>
      <c r="J2998" s="6">
        <v>1</v>
      </c>
      <c r="K2998" s="6">
        <v>0</v>
      </c>
      <c r="L2998" s="6"/>
      <c r="M2998" s="6">
        <v>2022</v>
      </c>
      <c r="N2998" s="6" t="s">
        <v>7732</v>
      </c>
      <c r="O2998" s="6">
        <v>99</v>
      </c>
      <c r="P2998" s="6"/>
      <c r="Q2998" s="6" t="s">
        <v>7733</v>
      </c>
      <c r="R2998" s="6" t="s">
        <v>7734</v>
      </c>
      <c r="S2998" s="6"/>
      <c r="T2998" s="6" t="s">
        <v>1079</v>
      </c>
      <c r="U2998">
        <f t="shared" si="46"/>
        <v>1</v>
      </c>
    </row>
    <row r="2999" spans="1:21" x14ac:dyDescent="0.2">
      <c r="A2999" s="6" t="s">
        <v>11409</v>
      </c>
      <c r="B2999" s="6" t="s">
        <v>11410</v>
      </c>
      <c r="C2999" s="6">
        <v>3543052</v>
      </c>
      <c r="D2999" s="6" t="s">
        <v>6440</v>
      </c>
      <c r="E2999" s="6" t="s">
        <v>9973</v>
      </c>
      <c r="F2999" s="6" t="s">
        <v>6402</v>
      </c>
      <c r="G2999" s="6">
        <v>416</v>
      </c>
      <c r="H2999" s="6">
        <v>3177</v>
      </c>
      <c r="I2999" s="6">
        <v>0</v>
      </c>
      <c r="J2999" s="6">
        <v>0</v>
      </c>
      <c r="K2999" s="6">
        <v>0</v>
      </c>
      <c r="L2999" s="6"/>
      <c r="M2999" s="6">
        <v>2022</v>
      </c>
      <c r="N2999" s="6" t="s">
        <v>7745</v>
      </c>
      <c r="O2999" s="6">
        <v>1</v>
      </c>
      <c r="P2999" s="6"/>
      <c r="Q2999" s="6" t="s">
        <v>7733</v>
      </c>
      <c r="R2999" s="6" t="s">
        <v>7734</v>
      </c>
      <c r="S2999" s="6"/>
      <c r="T2999" s="6" t="s">
        <v>4603</v>
      </c>
      <c r="U2999">
        <f t="shared" si="46"/>
        <v>4</v>
      </c>
    </row>
    <row r="3000" spans="1:21" x14ac:dyDescent="0.2">
      <c r="A3000" s="6" t="s">
        <v>11409</v>
      </c>
      <c r="B3000" s="6" t="s">
        <v>11410</v>
      </c>
      <c r="C3000" s="6">
        <v>3543052</v>
      </c>
      <c r="D3000" s="6" t="s">
        <v>7078</v>
      </c>
      <c r="E3000" s="6" t="s">
        <v>6937</v>
      </c>
      <c r="F3000" s="6" t="s">
        <v>6402</v>
      </c>
      <c r="G3000" s="6">
        <v>244</v>
      </c>
      <c r="H3000" s="6">
        <v>3177</v>
      </c>
      <c r="I3000" s="6">
        <v>0</v>
      </c>
      <c r="J3000" s="6">
        <v>0</v>
      </c>
      <c r="K3000" s="6">
        <v>0</v>
      </c>
      <c r="L3000" s="6"/>
      <c r="M3000" s="6">
        <v>2022</v>
      </c>
      <c r="N3000" s="6" t="s">
        <v>7745</v>
      </c>
      <c r="O3000" s="6">
        <v>1</v>
      </c>
      <c r="P3000" s="6"/>
      <c r="Q3000" s="6" t="s">
        <v>7733</v>
      </c>
      <c r="R3000" s="6" t="s">
        <v>7734</v>
      </c>
      <c r="S3000" s="6"/>
      <c r="T3000" s="6" t="s">
        <v>4604</v>
      </c>
      <c r="U3000">
        <f t="shared" si="46"/>
        <v>3</v>
      </c>
    </row>
    <row r="3001" spans="1:21" x14ac:dyDescent="0.2">
      <c r="A3001" s="6" t="s">
        <v>11409</v>
      </c>
      <c r="B3001" s="6" t="s">
        <v>11410</v>
      </c>
      <c r="C3001" s="6">
        <v>3543052</v>
      </c>
      <c r="D3001" s="6" t="s">
        <v>7055</v>
      </c>
      <c r="E3001" s="6" t="s">
        <v>11420</v>
      </c>
      <c r="F3001" s="6" t="s">
        <v>6402</v>
      </c>
      <c r="G3001" s="6">
        <v>364</v>
      </c>
      <c r="H3001" s="6">
        <v>3177</v>
      </c>
      <c r="I3001" s="6">
        <v>0</v>
      </c>
      <c r="J3001" s="6">
        <v>0</v>
      </c>
      <c r="K3001" s="6">
        <v>0</v>
      </c>
      <c r="L3001" s="6"/>
      <c r="M3001" s="6">
        <v>2022</v>
      </c>
      <c r="N3001" s="6" t="s">
        <v>7745</v>
      </c>
      <c r="O3001" s="6">
        <v>1</v>
      </c>
      <c r="P3001" s="6"/>
      <c r="Q3001" s="6" t="s">
        <v>7733</v>
      </c>
      <c r="R3001" s="6" t="s">
        <v>7734</v>
      </c>
      <c r="S3001" s="6"/>
      <c r="T3001" s="6" t="s">
        <v>4605</v>
      </c>
      <c r="U3001">
        <f t="shared" si="46"/>
        <v>2</v>
      </c>
    </row>
    <row r="3002" spans="1:21" x14ac:dyDescent="0.2">
      <c r="A3002" s="6" t="s">
        <v>11409</v>
      </c>
      <c r="B3002" s="6" t="s">
        <v>11410</v>
      </c>
      <c r="C3002" s="6">
        <v>3543052</v>
      </c>
      <c r="D3002" s="6" t="s">
        <v>11421</v>
      </c>
      <c r="E3002" s="6" t="s">
        <v>6544</v>
      </c>
      <c r="F3002" s="6" t="s">
        <v>6402</v>
      </c>
      <c r="G3002" s="6">
        <v>951</v>
      </c>
      <c r="H3002" s="6">
        <v>3177</v>
      </c>
      <c r="I3002" s="6">
        <v>0</v>
      </c>
      <c r="J3002" s="6">
        <v>1</v>
      </c>
      <c r="K3002" s="6">
        <v>0</v>
      </c>
      <c r="L3002" s="6"/>
      <c r="M3002" s="6">
        <v>2022</v>
      </c>
      <c r="N3002" s="6" t="s">
        <v>7745</v>
      </c>
      <c r="O3002" s="6">
        <v>1</v>
      </c>
      <c r="P3002" s="6"/>
      <c r="Q3002" s="6" t="s">
        <v>7733</v>
      </c>
      <c r="R3002" s="6" t="s">
        <v>7734</v>
      </c>
      <c r="S3002" s="6"/>
      <c r="T3002" s="6" t="s">
        <v>4597</v>
      </c>
      <c r="U3002">
        <f t="shared" si="46"/>
        <v>1</v>
      </c>
    </row>
    <row r="3003" spans="1:21" x14ac:dyDescent="0.2">
      <c r="A3003" s="6" t="s">
        <v>11411</v>
      </c>
      <c r="B3003" s="6" t="s">
        <v>11410</v>
      </c>
      <c r="C3003" s="6">
        <v>3543052</v>
      </c>
      <c r="D3003" s="6" t="s">
        <v>7514</v>
      </c>
      <c r="E3003" s="6" t="s">
        <v>11422</v>
      </c>
      <c r="F3003" s="6" t="s">
        <v>6402</v>
      </c>
      <c r="G3003" s="6">
        <v>484</v>
      </c>
      <c r="H3003" s="6">
        <v>4299</v>
      </c>
      <c r="I3003" s="6">
        <v>0</v>
      </c>
      <c r="J3003" s="6">
        <v>0</v>
      </c>
      <c r="K3003" s="6">
        <v>0</v>
      </c>
      <c r="L3003" s="6"/>
      <c r="M3003" s="6">
        <v>2022</v>
      </c>
      <c r="N3003" s="6" t="s">
        <v>7745</v>
      </c>
      <c r="O3003" s="6">
        <v>2</v>
      </c>
      <c r="P3003" s="6"/>
      <c r="Q3003" s="6" t="s">
        <v>7733</v>
      </c>
      <c r="R3003" s="6" t="s">
        <v>7734</v>
      </c>
      <c r="S3003" s="6"/>
      <c r="T3003" s="6" t="s">
        <v>4606</v>
      </c>
      <c r="U3003">
        <f t="shared" si="46"/>
        <v>8</v>
      </c>
    </row>
    <row r="3004" spans="1:21" x14ac:dyDescent="0.2">
      <c r="A3004" s="6" t="s">
        <v>11411</v>
      </c>
      <c r="B3004" s="6" t="s">
        <v>11410</v>
      </c>
      <c r="C3004" s="6">
        <v>3543052</v>
      </c>
      <c r="D3004" s="6" t="s">
        <v>7604</v>
      </c>
      <c r="E3004" s="6" t="s">
        <v>11423</v>
      </c>
      <c r="F3004" s="6" t="s">
        <v>6402</v>
      </c>
      <c r="G3004" s="6">
        <v>636</v>
      </c>
      <c r="H3004" s="6">
        <v>4299</v>
      </c>
      <c r="I3004" s="6">
        <v>0</v>
      </c>
      <c r="J3004" s="6">
        <v>0</v>
      </c>
      <c r="K3004" s="6">
        <v>0</v>
      </c>
      <c r="L3004" s="6"/>
      <c r="M3004" s="6">
        <v>2022</v>
      </c>
      <c r="N3004" s="6" t="s">
        <v>7745</v>
      </c>
      <c r="O3004" s="6">
        <v>2</v>
      </c>
      <c r="P3004" s="6"/>
      <c r="Q3004" s="6" t="s">
        <v>7733</v>
      </c>
      <c r="R3004" s="6" t="s">
        <v>7734</v>
      </c>
      <c r="S3004" s="6"/>
      <c r="T3004" s="6" t="s">
        <v>4607</v>
      </c>
      <c r="U3004">
        <f t="shared" si="46"/>
        <v>7</v>
      </c>
    </row>
    <row r="3005" spans="1:21" x14ac:dyDescent="0.2">
      <c r="A3005" s="6" t="s">
        <v>11411</v>
      </c>
      <c r="B3005" s="6" t="s">
        <v>11410</v>
      </c>
      <c r="C3005" s="6">
        <v>3543052</v>
      </c>
      <c r="D3005" s="6" t="s">
        <v>7586</v>
      </c>
      <c r="E3005" s="6" t="s">
        <v>11424</v>
      </c>
      <c r="F3005" s="6" t="s">
        <v>6402</v>
      </c>
      <c r="G3005" s="6">
        <v>135</v>
      </c>
      <c r="H3005" s="6">
        <v>4299</v>
      </c>
      <c r="I3005" s="6">
        <v>0</v>
      </c>
      <c r="J3005" s="6">
        <v>0</v>
      </c>
      <c r="K3005" s="6">
        <v>0</v>
      </c>
      <c r="L3005" s="6"/>
      <c r="M3005" s="6">
        <v>2022</v>
      </c>
      <c r="N3005" s="6" t="s">
        <v>7745</v>
      </c>
      <c r="O3005" s="6">
        <v>2</v>
      </c>
      <c r="P3005" s="6"/>
      <c r="Q3005" s="6" t="s">
        <v>7733</v>
      </c>
      <c r="R3005" s="6" t="s">
        <v>7734</v>
      </c>
      <c r="S3005" s="6"/>
      <c r="T3005" s="6" t="s">
        <v>4608</v>
      </c>
      <c r="U3005">
        <f t="shared" si="46"/>
        <v>6</v>
      </c>
    </row>
    <row r="3006" spans="1:21" x14ac:dyDescent="0.2">
      <c r="A3006" s="6" t="s">
        <v>11411</v>
      </c>
      <c r="B3006" s="6" t="s">
        <v>11410</v>
      </c>
      <c r="C3006" s="6">
        <v>3543052</v>
      </c>
      <c r="D3006" s="6" t="s">
        <v>6545</v>
      </c>
      <c r="E3006" s="6" t="s">
        <v>6430</v>
      </c>
      <c r="F3006" s="6" t="s">
        <v>6402</v>
      </c>
      <c r="G3006" s="6">
        <v>371</v>
      </c>
      <c r="H3006" s="6">
        <v>4299</v>
      </c>
      <c r="I3006" s="6">
        <v>0</v>
      </c>
      <c r="J3006" s="6">
        <v>0</v>
      </c>
      <c r="K3006" s="6">
        <v>0</v>
      </c>
      <c r="L3006" s="6"/>
      <c r="M3006" s="6">
        <v>2022</v>
      </c>
      <c r="N3006" s="6" t="s">
        <v>7745</v>
      </c>
      <c r="O3006" s="6">
        <v>2</v>
      </c>
      <c r="P3006" s="6"/>
      <c r="Q3006" s="6" t="s">
        <v>7733</v>
      </c>
      <c r="R3006" s="6" t="s">
        <v>7734</v>
      </c>
      <c r="S3006" s="6"/>
      <c r="T3006" s="6" t="s">
        <v>4609</v>
      </c>
      <c r="U3006">
        <f t="shared" si="46"/>
        <v>5</v>
      </c>
    </row>
    <row r="3007" spans="1:21" x14ac:dyDescent="0.2">
      <c r="A3007" s="6" t="s">
        <v>11411</v>
      </c>
      <c r="B3007" s="6" t="s">
        <v>11410</v>
      </c>
      <c r="C3007" s="6">
        <v>3543052</v>
      </c>
      <c r="D3007" s="6" t="s">
        <v>6609</v>
      </c>
      <c r="E3007" s="6" t="s">
        <v>10412</v>
      </c>
      <c r="F3007" s="6" t="s">
        <v>6402</v>
      </c>
      <c r="G3007" s="6">
        <v>152</v>
      </c>
      <c r="H3007" s="6">
        <v>4299</v>
      </c>
      <c r="I3007" s="6">
        <v>0</v>
      </c>
      <c r="J3007" s="6">
        <v>0</v>
      </c>
      <c r="K3007" s="6">
        <v>0</v>
      </c>
      <c r="L3007" s="6"/>
      <c r="M3007" s="6">
        <v>2022</v>
      </c>
      <c r="N3007" s="6" t="s">
        <v>7745</v>
      </c>
      <c r="O3007" s="6">
        <v>2</v>
      </c>
      <c r="P3007" s="6"/>
      <c r="Q3007" s="6" t="s">
        <v>7733</v>
      </c>
      <c r="R3007" s="6" t="s">
        <v>7734</v>
      </c>
      <c r="S3007" s="6"/>
      <c r="T3007" s="6" t="s">
        <v>4610</v>
      </c>
      <c r="U3007">
        <f t="shared" si="46"/>
        <v>4</v>
      </c>
    </row>
    <row r="3008" spans="1:21" x14ac:dyDescent="0.2">
      <c r="A3008" s="6" t="s">
        <v>11411</v>
      </c>
      <c r="B3008" s="6" t="s">
        <v>11410</v>
      </c>
      <c r="C3008" s="6">
        <v>3543052</v>
      </c>
      <c r="D3008" s="6" t="s">
        <v>7251</v>
      </c>
      <c r="E3008" s="6" t="s">
        <v>11425</v>
      </c>
      <c r="F3008" s="6" t="s">
        <v>6402</v>
      </c>
      <c r="G3008" s="6">
        <v>708</v>
      </c>
      <c r="H3008" s="6">
        <v>4299</v>
      </c>
      <c r="I3008" s="6">
        <v>0</v>
      </c>
      <c r="J3008" s="6">
        <v>1</v>
      </c>
      <c r="K3008" s="6">
        <v>0</v>
      </c>
      <c r="L3008" s="6"/>
      <c r="M3008" s="6">
        <v>2022</v>
      </c>
      <c r="N3008" s="6" t="s">
        <v>7745</v>
      </c>
      <c r="O3008" s="6">
        <v>2</v>
      </c>
      <c r="P3008" s="6"/>
      <c r="Q3008" s="6" t="s">
        <v>7733</v>
      </c>
      <c r="R3008" s="6" t="s">
        <v>7734</v>
      </c>
      <c r="S3008" s="6"/>
      <c r="T3008" s="6" t="s">
        <v>4596</v>
      </c>
      <c r="U3008">
        <f t="shared" si="46"/>
        <v>3</v>
      </c>
    </row>
    <row r="3009" spans="1:21" x14ac:dyDescent="0.2">
      <c r="A3009" s="6" t="s">
        <v>11411</v>
      </c>
      <c r="B3009" s="6" t="s">
        <v>11410</v>
      </c>
      <c r="C3009" s="6">
        <v>3543052</v>
      </c>
      <c r="D3009" s="6" t="s">
        <v>11426</v>
      </c>
      <c r="E3009" s="6" t="s">
        <v>6733</v>
      </c>
      <c r="F3009" s="6" t="s">
        <v>6402</v>
      </c>
      <c r="G3009" s="6">
        <v>240</v>
      </c>
      <c r="H3009" s="6">
        <v>4299</v>
      </c>
      <c r="I3009" s="6">
        <v>0</v>
      </c>
      <c r="J3009" s="6">
        <v>0</v>
      </c>
      <c r="K3009" s="6">
        <v>0</v>
      </c>
      <c r="L3009" s="6"/>
      <c r="M3009" s="6">
        <v>2022</v>
      </c>
      <c r="N3009" s="6" t="s">
        <v>7745</v>
      </c>
      <c r="O3009" s="6">
        <v>2</v>
      </c>
      <c r="P3009" s="6"/>
      <c r="Q3009" s="6" t="s">
        <v>7733</v>
      </c>
      <c r="R3009" s="6" t="s">
        <v>7734</v>
      </c>
      <c r="S3009" s="6"/>
      <c r="T3009" s="6" t="s">
        <v>4611</v>
      </c>
      <c r="U3009">
        <f t="shared" si="46"/>
        <v>2</v>
      </c>
    </row>
    <row r="3010" spans="1:21" x14ac:dyDescent="0.2">
      <c r="A3010" s="6" t="s">
        <v>11411</v>
      </c>
      <c r="B3010" s="6" t="s">
        <v>11410</v>
      </c>
      <c r="C3010" s="6">
        <v>3543052</v>
      </c>
      <c r="D3010" s="6" t="s">
        <v>6597</v>
      </c>
      <c r="E3010" s="6" t="s">
        <v>11427</v>
      </c>
      <c r="F3010" s="6" t="s">
        <v>6402</v>
      </c>
      <c r="G3010" s="6">
        <v>358</v>
      </c>
      <c r="H3010" s="6">
        <v>4299</v>
      </c>
      <c r="I3010" s="6">
        <v>0</v>
      </c>
      <c r="J3010" s="6">
        <v>0</v>
      </c>
      <c r="K3010" s="6">
        <v>0</v>
      </c>
      <c r="L3010" s="6"/>
      <c r="M3010" s="6">
        <v>2022</v>
      </c>
      <c r="N3010" s="6" t="s">
        <v>7745</v>
      </c>
      <c r="O3010" s="6">
        <v>2</v>
      </c>
      <c r="P3010" s="6"/>
      <c r="Q3010" s="6" t="s">
        <v>7733</v>
      </c>
      <c r="R3010" s="6" t="s">
        <v>7734</v>
      </c>
      <c r="S3010" s="6"/>
      <c r="T3010" s="6" t="s">
        <v>4612</v>
      </c>
      <c r="U3010">
        <f t="shared" si="46"/>
        <v>1</v>
      </c>
    </row>
    <row r="3011" spans="1:21" x14ac:dyDescent="0.2">
      <c r="A3011" s="6" t="s">
        <v>11415</v>
      </c>
      <c r="B3011" s="6" t="s">
        <v>11410</v>
      </c>
      <c r="C3011" s="6">
        <v>3543052</v>
      </c>
      <c r="D3011" s="6" t="s">
        <v>11428</v>
      </c>
      <c r="E3011" s="6" t="s">
        <v>9895</v>
      </c>
      <c r="F3011" s="6" t="s">
        <v>6402</v>
      </c>
      <c r="G3011" s="6">
        <v>560</v>
      </c>
      <c r="H3011" s="6">
        <v>3993</v>
      </c>
      <c r="I3011" s="6">
        <v>0</v>
      </c>
      <c r="J3011" s="6">
        <v>0</v>
      </c>
      <c r="K3011" s="6">
        <v>0</v>
      </c>
      <c r="L3011" s="6"/>
      <c r="M3011" s="6">
        <v>2022</v>
      </c>
      <c r="N3011" s="6" t="s">
        <v>7745</v>
      </c>
      <c r="O3011" s="6">
        <v>3</v>
      </c>
      <c r="P3011" s="6"/>
      <c r="Q3011" s="6" t="s">
        <v>7733</v>
      </c>
      <c r="R3011" s="6" t="s">
        <v>7734</v>
      </c>
      <c r="S3011" s="6"/>
      <c r="T3011" s="6" t="s">
        <v>4613</v>
      </c>
      <c r="U3011">
        <f t="shared" ref="U3011:U3074" si="47">COUNTIF(A3011:A9311,A3011)</f>
        <v>5</v>
      </c>
    </row>
    <row r="3012" spans="1:21" x14ac:dyDescent="0.2">
      <c r="A3012" s="6" t="s">
        <v>11415</v>
      </c>
      <c r="B3012" s="6" t="s">
        <v>11410</v>
      </c>
      <c r="C3012" s="6">
        <v>3543052</v>
      </c>
      <c r="D3012" s="6" t="s">
        <v>6550</v>
      </c>
      <c r="E3012" s="6" t="s">
        <v>11429</v>
      </c>
      <c r="F3012" s="6" t="s">
        <v>6402</v>
      </c>
      <c r="G3012" s="6">
        <v>830</v>
      </c>
      <c r="H3012" s="6">
        <v>3993</v>
      </c>
      <c r="I3012" s="6">
        <v>0</v>
      </c>
      <c r="J3012" s="6">
        <v>1</v>
      </c>
      <c r="K3012" s="6">
        <v>0</v>
      </c>
      <c r="L3012" s="6"/>
      <c r="M3012" s="6">
        <v>2022</v>
      </c>
      <c r="N3012" s="6" t="s">
        <v>7745</v>
      </c>
      <c r="O3012" s="6">
        <v>3</v>
      </c>
      <c r="P3012" s="6"/>
      <c r="Q3012" s="6" t="s">
        <v>7733</v>
      </c>
      <c r="R3012" s="6" t="s">
        <v>7734</v>
      </c>
      <c r="S3012" s="6"/>
      <c r="T3012" s="6" t="s">
        <v>4595</v>
      </c>
      <c r="U3012">
        <f t="shared" si="47"/>
        <v>4</v>
      </c>
    </row>
    <row r="3013" spans="1:21" x14ac:dyDescent="0.2">
      <c r="A3013" s="6" t="s">
        <v>11415</v>
      </c>
      <c r="B3013" s="6" t="s">
        <v>11410</v>
      </c>
      <c r="C3013" s="6">
        <v>3543052</v>
      </c>
      <c r="D3013" s="6" t="s">
        <v>6753</v>
      </c>
      <c r="E3013" s="6" t="s">
        <v>11430</v>
      </c>
      <c r="F3013" s="6" t="s">
        <v>6402</v>
      </c>
      <c r="G3013" s="6">
        <v>453</v>
      </c>
      <c r="H3013" s="6">
        <v>3993</v>
      </c>
      <c r="I3013" s="6">
        <v>0</v>
      </c>
      <c r="J3013" s="6">
        <v>0</v>
      </c>
      <c r="K3013" s="6">
        <v>0</v>
      </c>
      <c r="L3013" s="6"/>
      <c r="M3013" s="6">
        <v>2022</v>
      </c>
      <c r="N3013" s="6" t="s">
        <v>7745</v>
      </c>
      <c r="O3013" s="6">
        <v>3</v>
      </c>
      <c r="P3013" s="6"/>
      <c r="Q3013" s="6" t="s">
        <v>7733</v>
      </c>
      <c r="R3013" s="6" t="s">
        <v>7734</v>
      </c>
      <c r="S3013" s="6"/>
      <c r="T3013" s="6" t="s">
        <v>4614</v>
      </c>
      <c r="U3013">
        <f t="shared" si="47"/>
        <v>3</v>
      </c>
    </row>
    <row r="3014" spans="1:21" x14ac:dyDescent="0.2">
      <c r="A3014" s="6" t="s">
        <v>11415</v>
      </c>
      <c r="B3014" s="6" t="s">
        <v>11410</v>
      </c>
      <c r="C3014" s="6">
        <v>3543052</v>
      </c>
      <c r="D3014" s="6" t="s">
        <v>11431</v>
      </c>
      <c r="E3014" s="6" t="s">
        <v>11432</v>
      </c>
      <c r="F3014" s="6" t="s">
        <v>6402</v>
      </c>
      <c r="G3014" s="6">
        <v>763</v>
      </c>
      <c r="H3014" s="6">
        <v>3993</v>
      </c>
      <c r="I3014" s="6">
        <v>0</v>
      </c>
      <c r="J3014" s="6">
        <v>0</v>
      </c>
      <c r="K3014" s="6">
        <v>0</v>
      </c>
      <c r="L3014" s="6"/>
      <c r="M3014" s="6">
        <v>2022</v>
      </c>
      <c r="N3014" s="6" t="s">
        <v>7745</v>
      </c>
      <c r="O3014" s="6">
        <v>3</v>
      </c>
      <c r="P3014" s="6"/>
      <c r="Q3014" s="6" t="s">
        <v>7733</v>
      </c>
      <c r="R3014" s="6" t="s">
        <v>7734</v>
      </c>
      <c r="S3014" s="6"/>
      <c r="T3014" s="6" t="s">
        <v>4615</v>
      </c>
      <c r="U3014">
        <f t="shared" si="47"/>
        <v>2</v>
      </c>
    </row>
    <row r="3015" spans="1:21" x14ac:dyDescent="0.2">
      <c r="A3015" s="6" t="s">
        <v>11415</v>
      </c>
      <c r="B3015" s="6" t="s">
        <v>11410</v>
      </c>
      <c r="C3015" s="6">
        <v>3543052</v>
      </c>
      <c r="D3015" s="6" t="s">
        <v>7119</v>
      </c>
      <c r="E3015" s="6" t="s">
        <v>6626</v>
      </c>
      <c r="F3015" s="6" t="s">
        <v>6402</v>
      </c>
      <c r="G3015" s="6">
        <v>77</v>
      </c>
      <c r="H3015" s="6">
        <v>3993</v>
      </c>
      <c r="I3015" s="6">
        <v>0</v>
      </c>
      <c r="J3015" s="6">
        <v>0</v>
      </c>
      <c r="K3015" s="6">
        <v>0</v>
      </c>
      <c r="L3015" s="6"/>
      <c r="M3015" s="6">
        <v>2022</v>
      </c>
      <c r="N3015" s="6" t="s">
        <v>7745</v>
      </c>
      <c r="O3015" s="6">
        <v>3</v>
      </c>
      <c r="P3015" s="6"/>
      <c r="Q3015" s="6" t="s">
        <v>7733</v>
      </c>
      <c r="R3015" s="6" t="s">
        <v>7734</v>
      </c>
      <c r="S3015" s="6"/>
      <c r="T3015" s="6" t="s">
        <v>4616</v>
      </c>
      <c r="U3015">
        <f t="shared" si="47"/>
        <v>1</v>
      </c>
    </row>
    <row r="3016" spans="1:21" x14ac:dyDescent="0.2">
      <c r="A3016" s="6" t="s">
        <v>11417</v>
      </c>
      <c r="B3016" s="6" t="s">
        <v>11410</v>
      </c>
      <c r="C3016" s="6">
        <v>3543052</v>
      </c>
      <c r="D3016" s="6" t="s">
        <v>11433</v>
      </c>
      <c r="E3016" s="6" t="s">
        <v>11434</v>
      </c>
      <c r="F3016" s="6" t="s">
        <v>6402</v>
      </c>
      <c r="G3016" s="6">
        <v>919</v>
      </c>
      <c r="H3016" s="6">
        <v>4237</v>
      </c>
      <c r="I3016" s="6">
        <v>0</v>
      </c>
      <c r="J3016" s="6">
        <v>1</v>
      </c>
      <c r="K3016" s="6">
        <v>0</v>
      </c>
      <c r="L3016" s="6"/>
      <c r="M3016" s="6">
        <v>2022</v>
      </c>
      <c r="N3016" s="6" t="s">
        <v>7745</v>
      </c>
      <c r="O3016" s="6">
        <v>4</v>
      </c>
      <c r="P3016" s="6"/>
      <c r="Q3016" s="6" t="s">
        <v>7733</v>
      </c>
      <c r="R3016" s="6" t="s">
        <v>7734</v>
      </c>
      <c r="S3016" s="6"/>
      <c r="T3016" s="6" t="s">
        <v>4594</v>
      </c>
      <c r="U3016">
        <f t="shared" si="47"/>
        <v>5</v>
      </c>
    </row>
    <row r="3017" spans="1:21" x14ac:dyDescent="0.2">
      <c r="A3017" s="6" t="s">
        <v>11417</v>
      </c>
      <c r="B3017" s="6" t="s">
        <v>11410</v>
      </c>
      <c r="C3017" s="6">
        <v>3543052</v>
      </c>
      <c r="D3017" s="6" t="s">
        <v>7109</v>
      </c>
      <c r="E3017" s="6" t="s">
        <v>11435</v>
      </c>
      <c r="F3017" s="6" t="s">
        <v>6402</v>
      </c>
      <c r="G3017" s="6">
        <v>900</v>
      </c>
      <c r="H3017" s="6">
        <v>4237</v>
      </c>
      <c r="I3017" s="6">
        <v>0</v>
      </c>
      <c r="J3017" s="6">
        <v>0</v>
      </c>
      <c r="K3017" s="6">
        <v>0</v>
      </c>
      <c r="L3017" s="6"/>
      <c r="M3017" s="6">
        <v>2022</v>
      </c>
      <c r="N3017" s="6" t="s">
        <v>7745</v>
      </c>
      <c r="O3017" s="6">
        <v>4</v>
      </c>
      <c r="P3017" s="6"/>
      <c r="Q3017" s="6" t="s">
        <v>7733</v>
      </c>
      <c r="R3017" s="6" t="s">
        <v>7734</v>
      </c>
      <c r="S3017" s="6"/>
      <c r="T3017" s="6" t="s">
        <v>4617</v>
      </c>
      <c r="U3017">
        <f t="shared" si="47"/>
        <v>4</v>
      </c>
    </row>
    <row r="3018" spans="1:21" x14ac:dyDescent="0.2">
      <c r="A3018" s="6" t="s">
        <v>11417</v>
      </c>
      <c r="B3018" s="6" t="s">
        <v>11410</v>
      </c>
      <c r="C3018" s="6">
        <v>3543052</v>
      </c>
      <c r="D3018" s="6" t="s">
        <v>6689</v>
      </c>
      <c r="E3018" s="6" t="s">
        <v>7401</v>
      </c>
      <c r="F3018" s="6" t="s">
        <v>6402</v>
      </c>
      <c r="G3018" s="6">
        <v>242</v>
      </c>
      <c r="H3018" s="6">
        <v>4237</v>
      </c>
      <c r="I3018" s="6">
        <v>0</v>
      </c>
      <c r="J3018" s="6">
        <v>0</v>
      </c>
      <c r="K3018" s="6">
        <v>0</v>
      </c>
      <c r="L3018" s="6"/>
      <c r="M3018" s="6">
        <v>2022</v>
      </c>
      <c r="N3018" s="6" t="s">
        <v>7745</v>
      </c>
      <c r="O3018" s="6">
        <v>4</v>
      </c>
      <c r="P3018" s="6"/>
      <c r="Q3018" s="6" t="s">
        <v>7733</v>
      </c>
      <c r="R3018" s="6" t="s">
        <v>7734</v>
      </c>
      <c r="S3018" s="6"/>
      <c r="T3018" s="6" t="s">
        <v>4618</v>
      </c>
      <c r="U3018">
        <f t="shared" si="47"/>
        <v>3</v>
      </c>
    </row>
    <row r="3019" spans="1:21" x14ac:dyDescent="0.2">
      <c r="A3019" s="6" t="s">
        <v>11417</v>
      </c>
      <c r="B3019" s="6" t="s">
        <v>11410</v>
      </c>
      <c r="C3019" s="6">
        <v>3543052</v>
      </c>
      <c r="D3019" s="6" t="s">
        <v>6575</v>
      </c>
      <c r="E3019" s="6" t="s">
        <v>6803</v>
      </c>
      <c r="F3019" s="6" t="s">
        <v>6402</v>
      </c>
      <c r="G3019" s="6">
        <v>398</v>
      </c>
      <c r="H3019" s="6">
        <v>4237</v>
      </c>
      <c r="I3019" s="6">
        <v>0</v>
      </c>
      <c r="J3019" s="6">
        <v>0</v>
      </c>
      <c r="K3019" s="6">
        <v>0</v>
      </c>
      <c r="L3019" s="6"/>
      <c r="M3019" s="6">
        <v>2022</v>
      </c>
      <c r="N3019" s="6" t="s">
        <v>7745</v>
      </c>
      <c r="O3019" s="6">
        <v>4</v>
      </c>
      <c r="P3019" s="6"/>
      <c r="Q3019" s="6" t="s">
        <v>7733</v>
      </c>
      <c r="R3019" s="6" t="s">
        <v>7734</v>
      </c>
      <c r="S3019" s="6"/>
      <c r="T3019" s="6" t="s">
        <v>20156</v>
      </c>
      <c r="U3019">
        <f t="shared" si="47"/>
        <v>2</v>
      </c>
    </row>
    <row r="3020" spans="1:21" x14ac:dyDescent="0.2">
      <c r="A3020" s="6" t="s">
        <v>11417</v>
      </c>
      <c r="B3020" s="6" t="s">
        <v>11410</v>
      </c>
      <c r="C3020" s="6">
        <v>3543052</v>
      </c>
      <c r="D3020" s="6" t="s">
        <v>6442</v>
      </c>
      <c r="E3020" s="6" t="s">
        <v>11427</v>
      </c>
      <c r="F3020" s="6" t="s">
        <v>6402</v>
      </c>
      <c r="G3020" s="6">
        <v>452</v>
      </c>
      <c r="H3020" s="6">
        <v>4237</v>
      </c>
      <c r="I3020" s="6">
        <v>0</v>
      </c>
      <c r="J3020" s="6">
        <v>0</v>
      </c>
      <c r="K3020" s="6">
        <v>0</v>
      </c>
      <c r="L3020" s="6"/>
      <c r="M3020" s="6">
        <v>2022</v>
      </c>
      <c r="N3020" s="6" t="s">
        <v>7745</v>
      </c>
      <c r="O3020" s="6">
        <v>4</v>
      </c>
      <c r="P3020" s="6"/>
      <c r="Q3020" s="6" t="s">
        <v>7733</v>
      </c>
      <c r="R3020" s="6" t="s">
        <v>7734</v>
      </c>
      <c r="S3020" s="6"/>
      <c r="T3020" s="6" t="s">
        <v>20157</v>
      </c>
      <c r="U3020">
        <f t="shared" si="47"/>
        <v>1</v>
      </c>
    </row>
    <row r="3021" spans="1:21" x14ac:dyDescent="0.2">
      <c r="A3021" s="6" t="s">
        <v>11436</v>
      </c>
      <c r="B3021" s="6" t="s">
        <v>11437</v>
      </c>
      <c r="C3021" s="6">
        <v>3543015</v>
      </c>
      <c r="D3021" s="6" t="s">
        <v>6459</v>
      </c>
      <c r="E3021" s="6" t="s">
        <v>11438</v>
      </c>
      <c r="F3021" s="6" t="s">
        <v>6402</v>
      </c>
      <c r="G3021" s="6">
        <v>3740</v>
      </c>
      <c r="H3021" s="6">
        <v>4275</v>
      </c>
      <c r="I3021" s="6">
        <v>1</v>
      </c>
      <c r="J3021" s="6">
        <v>1</v>
      </c>
      <c r="K3021" s="6">
        <v>0</v>
      </c>
      <c r="L3021" s="6"/>
      <c r="M3021" s="6">
        <v>2022</v>
      </c>
      <c r="N3021" s="6" t="s">
        <v>7732</v>
      </c>
      <c r="O3021" s="6">
        <v>99</v>
      </c>
      <c r="P3021" s="6"/>
      <c r="Q3021" s="6" t="s">
        <v>7733</v>
      </c>
      <c r="R3021" s="6" t="s">
        <v>7734</v>
      </c>
      <c r="S3021" s="6"/>
      <c r="T3021" s="6" t="s">
        <v>1202</v>
      </c>
      <c r="U3021">
        <f t="shared" si="47"/>
        <v>2</v>
      </c>
    </row>
    <row r="3022" spans="1:21" x14ac:dyDescent="0.2">
      <c r="A3022" s="6" t="s">
        <v>11436</v>
      </c>
      <c r="B3022" s="6" t="s">
        <v>11437</v>
      </c>
      <c r="C3022" s="6">
        <v>3543015</v>
      </c>
      <c r="D3022" s="6" t="s">
        <v>6411</v>
      </c>
      <c r="E3022" s="6" t="s">
        <v>7499</v>
      </c>
      <c r="F3022" s="6" t="s">
        <v>6402</v>
      </c>
      <c r="G3022" s="6">
        <v>535</v>
      </c>
      <c r="H3022" s="6">
        <v>4275</v>
      </c>
      <c r="I3022" s="6">
        <v>0</v>
      </c>
      <c r="J3022" s="6">
        <v>0</v>
      </c>
      <c r="K3022" s="6">
        <v>0</v>
      </c>
      <c r="L3022" s="6"/>
      <c r="M3022" s="6">
        <v>2022</v>
      </c>
      <c r="N3022" s="6" t="s">
        <v>7732</v>
      </c>
      <c r="O3022" s="6">
        <v>99</v>
      </c>
      <c r="P3022" s="6"/>
      <c r="Q3022" s="6" t="s">
        <v>7733</v>
      </c>
      <c r="R3022" s="6" t="s">
        <v>7734</v>
      </c>
      <c r="S3022" s="6"/>
      <c r="T3022" s="6" t="s">
        <v>1203</v>
      </c>
      <c r="U3022">
        <f t="shared" si="47"/>
        <v>1</v>
      </c>
    </row>
    <row r="3023" spans="1:21" x14ac:dyDescent="0.2">
      <c r="A3023" s="6" t="s">
        <v>11439</v>
      </c>
      <c r="B3023" s="6" t="s">
        <v>11437</v>
      </c>
      <c r="C3023" s="6">
        <v>3543015</v>
      </c>
      <c r="D3023" s="6" t="s">
        <v>6705</v>
      </c>
      <c r="E3023" s="6" t="s">
        <v>6721</v>
      </c>
      <c r="F3023" s="6" t="s">
        <v>6402</v>
      </c>
      <c r="G3023" s="6">
        <v>2372</v>
      </c>
      <c r="H3023" s="6">
        <v>4299</v>
      </c>
      <c r="I3023" s="6">
        <v>0</v>
      </c>
      <c r="J3023" s="6">
        <v>1</v>
      </c>
      <c r="K3023" s="6">
        <v>0</v>
      </c>
      <c r="L3023" s="6"/>
      <c r="M3023" s="6">
        <v>2022</v>
      </c>
      <c r="N3023" s="6" t="s">
        <v>7770</v>
      </c>
      <c r="O3023" s="6">
        <v>99</v>
      </c>
      <c r="P3023" s="6"/>
      <c r="Q3023" s="6" t="s">
        <v>7733</v>
      </c>
      <c r="R3023" s="6" t="s">
        <v>7734</v>
      </c>
      <c r="S3023" s="6"/>
      <c r="T3023" s="6" t="s">
        <v>5295</v>
      </c>
      <c r="U3023">
        <f t="shared" si="47"/>
        <v>2</v>
      </c>
    </row>
    <row r="3024" spans="1:21" x14ac:dyDescent="0.2">
      <c r="A3024" s="6" t="s">
        <v>11439</v>
      </c>
      <c r="B3024" s="6" t="s">
        <v>11437</v>
      </c>
      <c r="C3024" s="6">
        <v>3543015</v>
      </c>
      <c r="D3024" s="6" t="s">
        <v>6537</v>
      </c>
      <c r="E3024" s="6" t="s">
        <v>11440</v>
      </c>
      <c r="F3024" s="6" t="s">
        <v>6402</v>
      </c>
      <c r="G3024" s="6">
        <v>1927</v>
      </c>
      <c r="H3024" s="6">
        <v>4299</v>
      </c>
      <c r="I3024" s="6">
        <v>1</v>
      </c>
      <c r="J3024" s="6">
        <v>0</v>
      </c>
      <c r="K3024" s="6">
        <v>0</v>
      </c>
      <c r="L3024" s="6"/>
      <c r="M3024" s="6">
        <v>2022</v>
      </c>
      <c r="N3024" s="6" t="s">
        <v>7770</v>
      </c>
      <c r="O3024" s="6">
        <v>99</v>
      </c>
      <c r="P3024" s="6"/>
      <c r="Q3024" s="6" t="s">
        <v>7733</v>
      </c>
      <c r="R3024" s="6" t="s">
        <v>7734</v>
      </c>
      <c r="S3024" s="6"/>
      <c r="T3024" s="6" t="s">
        <v>5296</v>
      </c>
      <c r="U3024">
        <f t="shared" si="47"/>
        <v>1</v>
      </c>
    </row>
    <row r="3025" spans="1:21" x14ac:dyDescent="0.2">
      <c r="A3025" s="6" t="s">
        <v>11441</v>
      </c>
      <c r="B3025" s="6" t="s">
        <v>11437</v>
      </c>
      <c r="C3025" s="6">
        <v>3543015</v>
      </c>
      <c r="D3025" s="6" t="s">
        <v>6411</v>
      </c>
      <c r="E3025" s="6" t="s">
        <v>6578</v>
      </c>
      <c r="F3025" s="6" t="s">
        <v>6402</v>
      </c>
      <c r="G3025" s="6">
        <v>0</v>
      </c>
      <c r="H3025" s="6"/>
      <c r="I3025" s="6">
        <v>1</v>
      </c>
      <c r="J3025" s="6">
        <v>1</v>
      </c>
      <c r="K3025" s="6">
        <v>1</v>
      </c>
      <c r="L3025" s="6"/>
      <c r="M3025" s="6">
        <v>2022</v>
      </c>
      <c r="N3025" s="6" t="s">
        <v>7745</v>
      </c>
      <c r="O3025" s="6">
        <v>1</v>
      </c>
      <c r="P3025" s="6"/>
      <c r="Q3025" s="6" t="s">
        <v>7733</v>
      </c>
      <c r="R3025" s="6" t="s">
        <v>7734</v>
      </c>
      <c r="S3025" s="6"/>
      <c r="T3025" s="6" t="s">
        <v>5294</v>
      </c>
      <c r="U3025">
        <f t="shared" si="47"/>
        <v>1</v>
      </c>
    </row>
    <row r="3026" spans="1:21" x14ac:dyDescent="0.2">
      <c r="A3026" s="6" t="s">
        <v>11442</v>
      </c>
      <c r="B3026" s="6" t="s">
        <v>11437</v>
      </c>
      <c r="C3026" s="6">
        <v>3543015</v>
      </c>
      <c r="D3026" s="6" t="s">
        <v>6538</v>
      </c>
      <c r="E3026" s="6" t="s">
        <v>11443</v>
      </c>
      <c r="F3026" s="6" t="s">
        <v>6402</v>
      </c>
      <c r="G3026" s="6">
        <v>251</v>
      </c>
      <c r="H3026" s="6">
        <v>957</v>
      </c>
      <c r="I3026" s="6">
        <v>0</v>
      </c>
      <c r="J3026" s="6">
        <v>0</v>
      </c>
      <c r="K3026" s="6">
        <v>0</v>
      </c>
      <c r="L3026" s="6"/>
      <c r="M3026" s="6">
        <v>2022</v>
      </c>
      <c r="N3026" s="6" t="s">
        <v>7745</v>
      </c>
      <c r="O3026" s="6">
        <v>2</v>
      </c>
      <c r="P3026" s="6"/>
      <c r="Q3026" s="6" t="s">
        <v>7733</v>
      </c>
      <c r="R3026" s="6" t="s">
        <v>7734</v>
      </c>
      <c r="S3026" s="6"/>
      <c r="T3026" s="6" t="s">
        <v>5297</v>
      </c>
      <c r="U3026">
        <f t="shared" si="47"/>
        <v>4</v>
      </c>
    </row>
    <row r="3027" spans="1:21" x14ac:dyDescent="0.2">
      <c r="A3027" s="6" t="s">
        <v>11442</v>
      </c>
      <c r="B3027" s="6" t="s">
        <v>11437</v>
      </c>
      <c r="C3027" s="6">
        <v>3543015</v>
      </c>
      <c r="D3027" s="6" t="s">
        <v>7071</v>
      </c>
      <c r="E3027" s="6" t="s">
        <v>11444</v>
      </c>
      <c r="F3027" s="6" t="s">
        <v>6402</v>
      </c>
      <c r="G3027" s="6">
        <v>164</v>
      </c>
      <c r="H3027" s="6">
        <v>957</v>
      </c>
      <c r="I3027" s="6">
        <v>0</v>
      </c>
      <c r="J3027" s="6">
        <v>0</v>
      </c>
      <c r="K3027" s="6">
        <v>0</v>
      </c>
      <c r="L3027" s="6"/>
      <c r="M3027" s="6">
        <v>2022</v>
      </c>
      <c r="N3027" s="6" t="s">
        <v>7745</v>
      </c>
      <c r="O3027" s="6">
        <v>2</v>
      </c>
      <c r="P3027" s="6"/>
      <c r="Q3027" s="6" t="s">
        <v>7733</v>
      </c>
      <c r="R3027" s="6" t="s">
        <v>7734</v>
      </c>
      <c r="S3027" s="6"/>
      <c r="T3027" s="6" t="s">
        <v>5298</v>
      </c>
      <c r="U3027">
        <f t="shared" si="47"/>
        <v>3</v>
      </c>
    </row>
    <row r="3028" spans="1:21" x14ac:dyDescent="0.2">
      <c r="A3028" s="6" t="s">
        <v>11442</v>
      </c>
      <c r="B3028" s="6" t="s">
        <v>11437</v>
      </c>
      <c r="C3028" s="6">
        <v>3543015</v>
      </c>
      <c r="D3028" s="6" t="s">
        <v>6838</v>
      </c>
      <c r="E3028" s="6" t="s">
        <v>11445</v>
      </c>
      <c r="F3028" s="6" t="s">
        <v>6402</v>
      </c>
      <c r="G3028" s="6">
        <v>301</v>
      </c>
      <c r="H3028" s="6">
        <v>957</v>
      </c>
      <c r="I3028" s="6">
        <v>0</v>
      </c>
      <c r="J3028" s="6">
        <v>1</v>
      </c>
      <c r="K3028" s="6">
        <v>0</v>
      </c>
      <c r="L3028" s="6"/>
      <c r="M3028" s="6">
        <v>2022</v>
      </c>
      <c r="N3028" s="6" t="s">
        <v>7745</v>
      </c>
      <c r="O3028" s="6">
        <v>2</v>
      </c>
      <c r="P3028" s="6"/>
      <c r="Q3028" s="6" t="s">
        <v>7733</v>
      </c>
      <c r="R3028" s="6" t="s">
        <v>7734</v>
      </c>
      <c r="S3028" s="6"/>
      <c r="T3028" s="6" t="s">
        <v>5293</v>
      </c>
      <c r="U3028">
        <f t="shared" si="47"/>
        <v>2</v>
      </c>
    </row>
    <row r="3029" spans="1:21" x14ac:dyDescent="0.2">
      <c r="A3029" s="6" t="s">
        <v>11442</v>
      </c>
      <c r="B3029" s="6" t="s">
        <v>11437</v>
      </c>
      <c r="C3029" s="6">
        <v>3543015</v>
      </c>
      <c r="D3029" s="6" t="s">
        <v>9163</v>
      </c>
      <c r="E3029" s="6" t="s">
        <v>11446</v>
      </c>
      <c r="F3029" s="6" t="s">
        <v>6402</v>
      </c>
      <c r="G3029" s="6">
        <v>241</v>
      </c>
      <c r="H3029" s="6">
        <v>957</v>
      </c>
      <c r="I3029" s="6">
        <v>0</v>
      </c>
      <c r="J3029" s="6">
        <v>0</v>
      </c>
      <c r="K3029" s="6">
        <v>0</v>
      </c>
      <c r="L3029" s="6"/>
      <c r="M3029" s="6">
        <v>2022</v>
      </c>
      <c r="N3029" s="6" t="s">
        <v>7745</v>
      </c>
      <c r="O3029" s="6">
        <v>2</v>
      </c>
      <c r="P3029" s="6"/>
      <c r="Q3029" s="6" t="s">
        <v>7733</v>
      </c>
      <c r="R3029" s="6" t="s">
        <v>7734</v>
      </c>
      <c r="S3029" s="6"/>
      <c r="T3029" s="6" t="s">
        <v>5299</v>
      </c>
      <c r="U3029">
        <f t="shared" si="47"/>
        <v>1</v>
      </c>
    </row>
    <row r="3030" spans="1:21" x14ac:dyDescent="0.2">
      <c r="A3030" s="6" t="s">
        <v>11447</v>
      </c>
      <c r="B3030" s="6" t="s">
        <v>11437</v>
      </c>
      <c r="C3030" s="6">
        <v>3543015</v>
      </c>
      <c r="D3030" s="6" t="s">
        <v>6620</v>
      </c>
      <c r="E3030" s="6" t="s">
        <v>6617</v>
      </c>
      <c r="F3030" s="6" t="s">
        <v>6402</v>
      </c>
      <c r="G3030" s="6">
        <v>0</v>
      </c>
      <c r="H3030" s="6"/>
      <c r="I3030" s="6">
        <v>1</v>
      </c>
      <c r="J3030" s="6">
        <v>1</v>
      </c>
      <c r="K3030" s="6">
        <v>1</v>
      </c>
      <c r="L3030" s="6"/>
      <c r="M3030" s="6">
        <v>2022</v>
      </c>
      <c r="N3030" s="6" t="s">
        <v>7745</v>
      </c>
      <c r="O3030" s="6">
        <v>3</v>
      </c>
      <c r="P3030" s="6"/>
      <c r="Q3030" s="6" t="s">
        <v>7733</v>
      </c>
      <c r="R3030" s="6" t="s">
        <v>7734</v>
      </c>
      <c r="S3030" s="6"/>
      <c r="T3030" s="6" t="s">
        <v>5292</v>
      </c>
      <c r="U3030">
        <f t="shared" si="47"/>
        <v>1</v>
      </c>
    </row>
    <row r="3031" spans="1:21" x14ac:dyDescent="0.2">
      <c r="A3031" s="6" t="s">
        <v>11448</v>
      </c>
      <c r="B3031" s="6" t="s">
        <v>11437</v>
      </c>
      <c r="C3031" s="6">
        <v>3543015</v>
      </c>
      <c r="D3031" s="6" t="s">
        <v>6622</v>
      </c>
      <c r="E3031" s="6" t="s">
        <v>6711</v>
      </c>
      <c r="F3031" s="6" t="s">
        <v>6402</v>
      </c>
      <c r="G3031" s="6">
        <v>291</v>
      </c>
      <c r="H3031" s="6">
        <v>802</v>
      </c>
      <c r="I3031" s="6">
        <v>0</v>
      </c>
      <c r="J3031" s="6">
        <v>0</v>
      </c>
      <c r="K3031" s="6">
        <v>0</v>
      </c>
      <c r="L3031" s="6"/>
      <c r="M3031" s="6">
        <v>2022</v>
      </c>
      <c r="N3031" s="6" t="s">
        <v>7745</v>
      </c>
      <c r="O3031" s="6">
        <v>4</v>
      </c>
      <c r="P3031" s="6"/>
      <c r="Q3031" s="6" t="s">
        <v>7733</v>
      </c>
      <c r="R3031" s="6" t="s">
        <v>7734</v>
      </c>
      <c r="S3031" s="6"/>
      <c r="T3031" s="6" t="s">
        <v>5300</v>
      </c>
      <c r="U3031">
        <f t="shared" si="47"/>
        <v>2</v>
      </c>
    </row>
    <row r="3032" spans="1:21" x14ac:dyDescent="0.2">
      <c r="A3032" s="6" t="s">
        <v>11448</v>
      </c>
      <c r="B3032" s="6" t="s">
        <v>11437</v>
      </c>
      <c r="C3032" s="6">
        <v>3543015</v>
      </c>
      <c r="D3032" s="6" t="s">
        <v>10652</v>
      </c>
      <c r="E3032" s="6" t="s">
        <v>11449</v>
      </c>
      <c r="F3032" s="6" t="s">
        <v>6402</v>
      </c>
      <c r="G3032" s="6">
        <v>511</v>
      </c>
      <c r="H3032" s="6">
        <v>802</v>
      </c>
      <c r="I3032" s="6">
        <v>0</v>
      </c>
      <c r="J3032" s="6">
        <v>1</v>
      </c>
      <c r="K3032" s="6">
        <v>0</v>
      </c>
      <c r="L3032" s="6"/>
      <c r="M3032" s="6">
        <v>2022</v>
      </c>
      <c r="N3032" s="6" t="s">
        <v>7745</v>
      </c>
      <c r="O3032" s="6">
        <v>4</v>
      </c>
      <c r="P3032" s="6"/>
      <c r="Q3032" s="6" t="s">
        <v>7733</v>
      </c>
      <c r="R3032" s="6" t="s">
        <v>7734</v>
      </c>
      <c r="S3032" s="6"/>
      <c r="T3032" s="6" t="s">
        <v>5291</v>
      </c>
      <c r="U3032">
        <f t="shared" si="47"/>
        <v>1</v>
      </c>
    </row>
    <row r="3033" spans="1:21" x14ac:dyDescent="0.2">
      <c r="A3033" s="6" t="s">
        <v>11450</v>
      </c>
      <c r="B3033" s="6" t="s">
        <v>11437</v>
      </c>
      <c r="C3033" s="6">
        <v>3543015</v>
      </c>
      <c r="D3033" s="6" t="s">
        <v>6493</v>
      </c>
      <c r="E3033" s="6" t="s">
        <v>7833</v>
      </c>
      <c r="F3033" s="6" t="s">
        <v>6402</v>
      </c>
      <c r="G3033" s="6">
        <v>0</v>
      </c>
      <c r="H3033" s="6"/>
      <c r="I3033" s="6">
        <v>1</v>
      </c>
      <c r="J3033" s="6">
        <v>1</v>
      </c>
      <c r="K3033" s="6">
        <v>1</v>
      </c>
      <c r="L3033" s="6"/>
      <c r="M3033" s="6">
        <v>2022</v>
      </c>
      <c r="N3033" s="6" t="s">
        <v>7745</v>
      </c>
      <c r="O3033" s="6">
        <v>5</v>
      </c>
      <c r="P3033" s="6"/>
      <c r="Q3033" s="6" t="s">
        <v>7733</v>
      </c>
      <c r="R3033" s="6" t="s">
        <v>7734</v>
      </c>
      <c r="S3033" s="6"/>
      <c r="T3033" s="6" t="s">
        <v>5290</v>
      </c>
      <c r="U3033">
        <f t="shared" si="47"/>
        <v>1</v>
      </c>
    </row>
    <row r="3034" spans="1:21" x14ac:dyDescent="0.2">
      <c r="A3034" s="6" t="s">
        <v>11451</v>
      </c>
      <c r="B3034" s="6" t="s">
        <v>11452</v>
      </c>
      <c r="C3034" s="6">
        <v>3543023</v>
      </c>
      <c r="D3034" s="6" t="s">
        <v>6815</v>
      </c>
      <c r="E3034" s="6" t="s">
        <v>7300</v>
      </c>
      <c r="F3034" s="6" t="s">
        <v>6402</v>
      </c>
      <c r="G3034" s="6">
        <v>4793</v>
      </c>
      <c r="H3034" s="6">
        <v>7173</v>
      </c>
      <c r="I3034" s="6">
        <v>0</v>
      </c>
      <c r="J3034" s="6">
        <v>1</v>
      </c>
      <c r="K3034" s="6">
        <v>0</v>
      </c>
      <c r="L3034" s="6"/>
      <c r="M3034" s="6">
        <v>2022</v>
      </c>
      <c r="N3034" s="6" t="s">
        <v>7732</v>
      </c>
      <c r="O3034" s="6">
        <v>99</v>
      </c>
      <c r="P3034" s="6"/>
      <c r="Q3034" s="6" t="s">
        <v>7733</v>
      </c>
      <c r="R3034" s="6" t="s">
        <v>7734</v>
      </c>
      <c r="S3034" s="6"/>
      <c r="T3034" s="6" t="s">
        <v>1082</v>
      </c>
      <c r="U3034">
        <f t="shared" si="47"/>
        <v>2</v>
      </c>
    </row>
    <row r="3035" spans="1:21" x14ac:dyDescent="0.2">
      <c r="A3035" s="6" t="s">
        <v>11451</v>
      </c>
      <c r="B3035" s="6" t="s">
        <v>11452</v>
      </c>
      <c r="C3035" s="6">
        <v>3543023</v>
      </c>
      <c r="D3035" s="6" t="s">
        <v>7321</v>
      </c>
      <c r="E3035" s="6" t="s">
        <v>7142</v>
      </c>
      <c r="F3035" s="6" t="s">
        <v>6402</v>
      </c>
      <c r="G3035" s="6">
        <v>2380</v>
      </c>
      <c r="H3035" s="6">
        <v>7173</v>
      </c>
      <c r="I3035" s="6">
        <v>1</v>
      </c>
      <c r="J3035" s="6">
        <v>0</v>
      </c>
      <c r="K3035" s="6">
        <v>0</v>
      </c>
      <c r="L3035" s="6"/>
      <c r="M3035" s="6">
        <v>2022</v>
      </c>
      <c r="N3035" s="6" t="s">
        <v>7732</v>
      </c>
      <c r="O3035" s="6">
        <v>99</v>
      </c>
      <c r="P3035" s="6"/>
      <c r="Q3035" s="6" t="s">
        <v>7733</v>
      </c>
      <c r="R3035" s="6" t="s">
        <v>7734</v>
      </c>
      <c r="S3035" s="6"/>
      <c r="T3035" s="6" t="s">
        <v>1083</v>
      </c>
      <c r="U3035">
        <f t="shared" si="47"/>
        <v>1</v>
      </c>
    </row>
    <row r="3036" spans="1:21" x14ac:dyDescent="0.2">
      <c r="A3036" s="6" t="s">
        <v>11453</v>
      </c>
      <c r="B3036" s="6" t="s">
        <v>11452</v>
      </c>
      <c r="C3036" s="6">
        <v>3543023</v>
      </c>
      <c r="D3036" s="6" t="s">
        <v>7891</v>
      </c>
      <c r="E3036" s="6" t="s">
        <v>11454</v>
      </c>
      <c r="F3036" s="6" t="s">
        <v>6402</v>
      </c>
      <c r="G3036" s="6">
        <v>875</v>
      </c>
      <c r="H3036" s="6">
        <v>1242</v>
      </c>
      <c r="I3036" s="6">
        <v>0</v>
      </c>
      <c r="J3036" s="6">
        <v>1</v>
      </c>
      <c r="K3036" s="6">
        <v>0</v>
      </c>
      <c r="L3036" s="6"/>
      <c r="M3036" s="6">
        <v>2022</v>
      </c>
      <c r="N3036" s="6" t="s">
        <v>7745</v>
      </c>
      <c r="O3036" s="6">
        <v>1</v>
      </c>
      <c r="P3036" s="6"/>
      <c r="Q3036" s="6" t="s">
        <v>7733</v>
      </c>
      <c r="R3036" s="6" t="s">
        <v>7734</v>
      </c>
      <c r="S3036" s="6"/>
      <c r="T3036" s="6" t="s">
        <v>4624</v>
      </c>
      <c r="U3036">
        <f t="shared" si="47"/>
        <v>2</v>
      </c>
    </row>
    <row r="3037" spans="1:21" x14ac:dyDescent="0.2">
      <c r="A3037" s="6" t="s">
        <v>11453</v>
      </c>
      <c r="B3037" s="6" t="s">
        <v>11452</v>
      </c>
      <c r="C3037" s="6">
        <v>3543023</v>
      </c>
      <c r="D3037" s="6" t="s">
        <v>6600</v>
      </c>
      <c r="E3037" s="6" t="s">
        <v>11455</v>
      </c>
      <c r="F3037" s="6" t="s">
        <v>6402</v>
      </c>
      <c r="G3037" s="6">
        <v>367</v>
      </c>
      <c r="H3037" s="6">
        <v>1242</v>
      </c>
      <c r="I3037" s="6">
        <v>0</v>
      </c>
      <c r="J3037" s="6">
        <v>0</v>
      </c>
      <c r="K3037" s="6">
        <v>0</v>
      </c>
      <c r="L3037" s="6"/>
      <c r="M3037" s="6">
        <v>2022</v>
      </c>
      <c r="N3037" s="6" t="s">
        <v>7745</v>
      </c>
      <c r="O3037" s="6">
        <v>1</v>
      </c>
      <c r="P3037" s="6"/>
      <c r="Q3037" s="6" t="s">
        <v>7733</v>
      </c>
      <c r="R3037" s="6" t="s">
        <v>7734</v>
      </c>
      <c r="S3037" s="6"/>
      <c r="T3037" s="6" t="s">
        <v>4625</v>
      </c>
      <c r="U3037">
        <f t="shared" si="47"/>
        <v>1</v>
      </c>
    </row>
    <row r="3038" spans="1:21" x14ac:dyDescent="0.2">
      <c r="A3038" s="6" t="s">
        <v>11456</v>
      </c>
      <c r="B3038" s="6" t="s">
        <v>11452</v>
      </c>
      <c r="C3038" s="6">
        <v>3543023</v>
      </c>
      <c r="D3038" s="6" t="s">
        <v>6434</v>
      </c>
      <c r="E3038" s="6" t="s">
        <v>11457</v>
      </c>
      <c r="F3038" s="6" t="s">
        <v>6402</v>
      </c>
      <c r="G3038" s="6">
        <v>801</v>
      </c>
      <c r="H3038" s="6">
        <v>1278</v>
      </c>
      <c r="I3038" s="6">
        <v>0</v>
      </c>
      <c r="J3038" s="6">
        <v>1</v>
      </c>
      <c r="K3038" s="6">
        <v>0</v>
      </c>
      <c r="L3038" s="6"/>
      <c r="M3038" s="6">
        <v>2022</v>
      </c>
      <c r="N3038" s="6" t="s">
        <v>7745</v>
      </c>
      <c r="O3038" s="6">
        <v>2</v>
      </c>
      <c r="P3038" s="6"/>
      <c r="Q3038" s="6" t="s">
        <v>7733</v>
      </c>
      <c r="R3038" s="6" t="s">
        <v>7734</v>
      </c>
      <c r="S3038" s="6"/>
      <c r="T3038" s="6" t="s">
        <v>4623</v>
      </c>
      <c r="U3038">
        <f t="shared" si="47"/>
        <v>3</v>
      </c>
    </row>
    <row r="3039" spans="1:21" x14ac:dyDescent="0.2">
      <c r="A3039" s="6" t="s">
        <v>11456</v>
      </c>
      <c r="B3039" s="6" t="s">
        <v>11452</v>
      </c>
      <c r="C3039" s="6">
        <v>3543023</v>
      </c>
      <c r="D3039" s="6" t="s">
        <v>7272</v>
      </c>
      <c r="E3039" s="6" t="s">
        <v>11458</v>
      </c>
      <c r="F3039" s="6" t="s">
        <v>6402</v>
      </c>
      <c r="G3039" s="6">
        <v>447</v>
      </c>
      <c r="H3039" s="6">
        <v>1278</v>
      </c>
      <c r="I3039" s="6">
        <v>1</v>
      </c>
      <c r="J3039" s="6">
        <v>0</v>
      </c>
      <c r="K3039" s="6">
        <v>0</v>
      </c>
      <c r="L3039" s="6"/>
      <c r="M3039" s="6">
        <v>2022</v>
      </c>
      <c r="N3039" s="6" t="s">
        <v>7745</v>
      </c>
      <c r="O3039" s="6">
        <v>2</v>
      </c>
      <c r="P3039" s="6"/>
      <c r="Q3039" s="6" t="s">
        <v>7733</v>
      </c>
      <c r="R3039" s="6" t="s">
        <v>7734</v>
      </c>
      <c r="S3039" s="6"/>
      <c r="T3039" s="6" t="s">
        <v>4626</v>
      </c>
      <c r="U3039">
        <f t="shared" si="47"/>
        <v>2</v>
      </c>
    </row>
    <row r="3040" spans="1:21" x14ac:dyDescent="0.2">
      <c r="A3040" s="6" t="s">
        <v>11456</v>
      </c>
      <c r="B3040" s="6" t="s">
        <v>11452</v>
      </c>
      <c r="C3040" s="6">
        <v>3543023</v>
      </c>
      <c r="D3040" s="6" t="s">
        <v>6905</v>
      </c>
      <c r="E3040" s="6" t="s">
        <v>11459</v>
      </c>
      <c r="F3040" s="6" t="s">
        <v>6402</v>
      </c>
      <c r="G3040" s="6">
        <v>30</v>
      </c>
      <c r="H3040" s="6">
        <v>1278</v>
      </c>
      <c r="I3040" s="6">
        <v>0</v>
      </c>
      <c r="J3040" s="6">
        <v>0</v>
      </c>
      <c r="K3040" s="6">
        <v>0</v>
      </c>
      <c r="L3040" s="6"/>
      <c r="M3040" s="6">
        <v>2022</v>
      </c>
      <c r="N3040" s="6" t="s">
        <v>7745</v>
      </c>
      <c r="O3040" s="6">
        <v>2</v>
      </c>
      <c r="P3040" s="6"/>
      <c r="Q3040" s="6" t="s">
        <v>7733</v>
      </c>
      <c r="R3040" s="6" t="s">
        <v>7734</v>
      </c>
      <c r="S3040" s="6"/>
      <c r="T3040" s="6" t="s">
        <v>4627</v>
      </c>
      <c r="U3040">
        <f t="shared" si="47"/>
        <v>1</v>
      </c>
    </row>
    <row r="3041" spans="1:21" x14ac:dyDescent="0.2">
      <c r="A3041" s="6" t="s">
        <v>11460</v>
      </c>
      <c r="B3041" s="6" t="s">
        <v>11452</v>
      </c>
      <c r="C3041" s="6">
        <v>3543023</v>
      </c>
      <c r="D3041" s="6" t="s">
        <v>6425</v>
      </c>
      <c r="E3041" s="6" t="s">
        <v>6456</v>
      </c>
      <c r="F3041" s="6" t="s">
        <v>6402</v>
      </c>
      <c r="G3041" s="6">
        <v>743</v>
      </c>
      <c r="H3041" s="6">
        <v>1216</v>
      </c>
      <c r="I3041" s="6">
        <v>0</v>
      </c>
      <c r="J3041" s="6">
        <v>1</v>
      </c>
      <c r="K3041" s="6">
        <v>0</v>
      </c>
      <c r="L3041" s="6"/>
      <c r="M3041" s="6">
        <v>2022</v>
      </c>
      <c r="N3041" s="6" t="s">
        <v>7745</v>
      </c>
      <c r="O3041" s="6">
        <v>3</v>
      </c>
      <c r="P3041" s="6"/>
      <c r="Q3041" s="6" t="s">
        <v>7733</v>
      </c>
      <c r="R3041" s="6" t="s">
        <v>7734</v>
      </c>
      <c r="S3041" s="6"/>
      <c r="T3041" s="6" t="s">
        <v>4622</v>
      </c>
      <c r="U3041">
        <f t="shared" si="47"/>
        <v>3</v>
      </c>
    </row>
    <row r="3042" spans="1:21" x14ac:dyDescent="0.2">
      <c r="A3042" s="6" t="s">
        <v>11460</v>
      </c>
      <c r="B3042" s="6" t="s">
        <v>11452</v>
      </c>
      <c r="C3042" s="6">
        <v>3543023</v>
      </c>
      <c r="D3042" s="6" t="s">
        <v>6914</v>
      </c>
      <c r="E3042" s="6" t="s">
        <v>11461</v>
      </c>
      <c r="F3042" s="6" t="s">
        <v>6402</v>
      </c>
      <c r="G3042" s="6">
        <v>456</v>
      </c>
      <c r="H3042" s="6">
        <v>1216</v>
      </c>
      <c r="I3042" s="6">
        <v>1</v>
      </c>
      <c r="J3042" s="6">
        <v>0</v>
      </c>
      <c r="K3042" s="6">
        <v>0</v>
      </c>
      <c r="L3042" s="6"/>
      <c r="M3042" s="6">
        <v>2022</v>
      </c>
      <c r="N3042" s="6" t="s">
        <v>7745</v>
      </c>
      <c r="O3042" s="6">
        <v>3</v>
      </c>
      <c r="P3042" s="6"/>
      <c r="Q3042" s="6" t="s">
        <v>7733</v>
      </c>
      <c r="R3042" s="6" t="s">
        <v>7734</v>
      </c>
      <c r="S3042" s="6"/>
      <c r="T3042" s="6" t="s">
        <v>4628</v>
      </c>
      <c r="U3042">
        <f t="shared" si="47"/>
        <v>2</v>
      </c>
    </row>
    <row r="3043" spans="1:21" x14ac:dyDescent="0.2">
      <c r="A3043" s="6" t="s">
        <v>11460</v>
      </c>
      <c r="B3043" s="6" t="s">
        <v>11452</v>
      </c>
      <c r="C3043" s="6">
        <v>3543023</v>
      </c>
      <c r="D3043" s="6" t="s">
        <v>6448</v>
      </c>
      <c r="E3043" s="6" t="s">
        <v>8396</v>
      </c>
      <c r="F3043" s="6" t="s">
        <v>6402</v>
      </c>
      <c r="G3043" s="6">
        <v>17</v>
      </c>
      <c r="H3043" s="6">
        <v>1216</v>
      </c>
      <c r="I3043" s="6">
        <v>0</v>
      </c>
      <c r="J3043" s="6">
        <v>0</v>
      </c>
      <c r="K3043" s="6">
        <v>0</v>
      </c>
      <c r="L3043" s="6"/>
      <c r="M3043" s="6">
        <v>2022</v>
      </c>
      <c r="N3043" s="6" t="s">
        <v>7745</v>
      </c>
      <c r="O3043" s="6">
        <v>3</v>
      </c>
      <c r="P3043" s="6"/>
      <c r="Q3043" s="6" t="s">
        <v>7733</v>
      </c>
      <c r="R3043" s="6" t="s">
        <v>7734</v>
      </c>
      <c r="S3043" s="6"/>
      <c r="T3043" s="6" t="s">
        <v>4629</v>
      </c>
      <c r="U3043">
        <f t="shared" si="47"/>
        <v>1</v>
      </c>
    </row>
    <row r="3044" spans="1:21" x14ac:dyDescent="0.2">
      <c r="A3044" s="6" t="s">
        <v>11462</v>
      </c>
      <c r="B3044" s="6" t="s">
        <v>11452</v>
      </c>
      <c r="C3044" s="6">
        <v>3543023</v>
      </c>
      <c r="D3044" s="6" t="s">
        <v>6738</v>
      </c>
      <c r="E3044" s="6" t="s">
        <v>8991</v>
      </c>
      <c r="F3044" s="6" t="s">
        <v>6402</v>
      </c>
      <c r="G3044" s="6">
        <v>743</v>
      </c>
      <c r="H3044" s="6">
        <v>1440</v>
      </c>
      <c r="I3044" s="6">
        <v>0</v>
      </c>
      <c r="J3044" s="6">
        <v>1</v>
      </c>
      <c r="K3044" s="6">
        <v>0</v>
      </c>
      <c r="L3044" s="6"/>
      <c r="M3044" s="6">
        <v>2022</v>
      </c>
      <c r="N3044" s="6" t="s">
        <v>7745</v>
      </c>
      <c r="O3044" s="6">
        <v>4</v>
      </c>
      <c r="P3044" s="6"/>
      <c r="Q3044" s="6" t="s">
        <v>7733</v>
      </c>
      <c r="R3044" s="6" t="s">
        <v>7734</v>
      </c>
      <c r="S3044" s="6"/>
      <c r="T3044" s="6" t="s">
        <v>4621</v>
      </c>
      <c r="U3044">
        <f t="shared" si="47"/>
        <v>2</v>
      </c>
    </row>
    <row r="3045" spans="1:21" x14ac:dyDescent="0.2">
      <c r="A3045" s="6" t="s">
        <v>11462</v>
      </c>
      <c r="B3045" s="6" t="s">
        <v>11452</v>
      </c>
      <c r="C3045" s="6">
        <v>3543023</v>
      </c>
      <c r="D3045" s="6" t="s">
        <v>6678</v>
      </c>
      <c r="E3045" s="6" t="s">
        <v>6535</v>
      </c>
      <c r="F3045" s="6" t="s">
        <v>6402</v>
      </c>
      <c r="G3045" s="6">
        <v>697</v>
      </c>
      <c r="H3045" s="6">
        <v>1440</v>
      </c>
      <c r="I3045" s="6">
        <v>1</v>
      </c>
      <c r="J3045" s="6">
        <v>0</v>
      </c>
      <c r="K3045" s="6">
        <v>0</v>
      </c>
      <c r="L3045" s="6"/>
      <c r="M3045" s="6">
        <v>2022</v>
      </c>
      <c r="N3045" s="6" t="s">
        <v>7745</v>
      </c>
      <c r="O3045" s="6">
        <v>4</v>
      </c>
      <c r="P3045" s="6"/>
      <c r="Q3045" s="6" t="s">
        <v>7733</v>
      </c>
      <c r="R3045" s="6" t="s">
        <v>7734</v>
      </c>
      <c r="S3045" s="6"/>
      <c r="T3045" s="6" t="s">
        <v>4630</v>
      </c>
      <c r="U3045">
        <f t="shared" si="47"/>
        <v>1</v>
      </c>
    </row>
    <row r="3046" spans="1:21" x14ac:dyDescent="0.2">
      <c r="A3046" s="6" t="s">
        <v>11463</v>
      </c>
      <c r="B3046" s="6" t="s">
        <v>11452</v>
      </c>
      <c r="C3046" s="6">
        <v>3543023</v>
      </c>
      <c r="D3046" s="6" t="s">
        <v>6523</v>
      </c>
      <c r="E3046" s="6" t="s">
        <v>11464</v>
      </c>
      <c r="F3046" s="6" t="s">
        <v>6402</v>
      </c>
      <c r="G3046" s="6">
        <v>106</v>
      </c>
      <c r="H3046" s="6">
        <v>1168</v>
      </c>
      <c r="I3046" s="6">
        <v>0</v>
      </c>
      <c r="J3046" s="6">
        <v>0</v>
      </c>
      <c r="K3046" s="6">
        <v>0</v>
      </c>
      <c r="L3046" s="6"/>
      <c r="M3046" s="6">
        <v>2022</v>
      </c>
      <c r="N3046" s="6" t="s">
        <v>7745</v>
      </c>
      <c r="O3046" s="6">
        <v>5</v>
      </c>
      <c r="P3046" s="6"/>
      <c r="Q3046" s="6" t="s">
        <v>7733</v>
      </c>
      <c r="R3046" s="6" t="s">
        <v>7734</v>
      </c>
      <c r="S3046" s="6"/>
      <c r="T3046" s="6" t="s">
        <v>4631</v>
      </c>
      <c r="U3046">
        <f t="shared" si="47"/>
        <v>3</v>
      </c>
    </row>
    <row r="3047" spans="1:21" x14ac:dyDescent="0.2">
      <c r="A3047" s="6" t="s">
        <v>11463</v>
      </c>
      <c r="B3047" s="6" t="s">
        <v>11452</v>
      </c>
      <c r="C3047" s="6">
        <v>3543023</v>
      </c>
      <c r="D3047" s="6" t="s">
        <v>11465</v>
      </c>
      <c r="E3047" s="6" t="s">
        <v>11466</v>
      </c>
      <c r="F3047" s="6" t="s">
        <v>6402</v>
      </c>
      <c r="G3047" s="6">
        <v>553</v>
      </c>
      <c r="H3047" s="6">
        <v>1168</v>
      </c>
      <c r="I3047" s="6">
        <v>0</v>
      </c>
      <c r="J3047" s="6">
        <v>1</v>
      </c>
      <c r="K3047" s="6">
        <v>0</v>
      </c>
      <c r="L3047" s="6"/>
      <c r="M3047" s="6">
        <v>2022</v>
      </c>
      <c r="N3047" s="6" t="s">
        <v>7745</v>
      </c>
      <c r="O3047" s="6">
        <v>5</v>
      </c>
      <c r="P3047" s="6"/>
      <c r="Q3047" s="6" t="s">
        <v>7733</v>
      </c>
      <c r="R3047" s="6" t="s">
        <v>7734</v>
      </c>
      <c r="S3047" s="6"/>
      <c r="T3047" s="6" t="s">
        <v>4620</v>
      </c>
      <c r="U3047">
        <f t="shared" si="47"/>
        <v>2</v>
      </c>
    </row>
    <row r="3048" spans="1:21" x14ac:dyDescent="0.2">
      <c r="A3048" s="6" t="s">
        <v>11463</v>
      </c>
      <c r="B3048" s="6" t="s">
        <v>11452</v>
      </c>
      <c r="C3048" s="6">
        <v>3543023</v>
      </c>
      <c r="D3048" s="6" t="s">
        <v>11467</v>
      </c>
      <c r="E3048" s="6" t="s">
        <v>11468</v>
      </c>
      <c r="F3048" s="6" t="s">
        <v>6402</v>
      </c>
      <c r="G3048" s="6">
        <v>509</v>
      </c>
      <c r="H3048" s="6">
        <v>1168</v>
      </c>
      <c r="I3048" s="6">
        <v>0</v>
      </c>
      <c r="J3048" s="6">
        <v>0</v>
      </c>
      <c r="K3048" s="6">
        <v>0</v>
      </c>
      <c r="L3048" s="6"/>
      <c r="M3048" s="6">
        <v>2022</v>
      </c>
      <c r="N3048" s="6" t="s">
        <v>7745</v>
      </c>
      <c r="O3048" s="6">
        <v>5</v>
      </c>
      <c r="P3048" s="6"/>
      <c r="Q3048" s="6" t="s">
        <v>7733</v>
      </c>
      <c r="R3048" s="6" t="s">
        <v>7734</v>
      </c>
      <c r="S3048" s="6"/>
      <c r="T3048" s="6" t="s">
        <v>4632</v>
      </c>
      <c r="U3048">
        <f t="shared" si="47"/>
        <v>1</v>
      </c>
    </row>
    <row r="3049" spans="1:21" x14ac:dyDescent="0.2">
      <c r="A3049" s="6" t="s">
        <v>11469</v>
      </c>
      <c r="B3049" s="6" t="s">
        <v>11452</v>
      </c>
      <c r="C3049" s="6">
        <v>3543023</v>
      </c>
      <c r="D3049" s="6" t="s">
        <v>11470</v>
      </c>
      <c r="E3049" s="6" t="s">
        <v>11471</v>
      </c>
      <c r="F3049" s="6" t="s">
        <v>6402</v>
      </c>
      <c r="G3049" s="6">
        <v>278</v>
      </c>
      <c r="H3049" s="6">
        <v>792</v>
      </c>
      <c r="I3049" s="6">
        <v>0</v>
      </c>
      <c r="J3049" s="6">
        <v>0</v>
      </c>
      <c r="K3049" s="6">
        <v>0</v>
      </c>
      <c r="L3049" s="6"/>
      <c r="M3049" s="6">
        <v>2022</v>
      </c>
      <c r="N3049" s="6" t="s">
        <v>7745</v>
      </c>
      <c r="O3049" s="6">
        <v>6</v>
      </c>
      <c r="P3049" s="6"/>
      <c r="Q3049" s="6" t="s">
        <v>7733</v>
      </c>
      <c r="R3049" s="6" t="s">
        <v>7734</v>
      </c>
      <c r="S3049" s="6"/>
      <c r="T3049" s="6" t="s">
        <v>4633</v>
      </c>
      <c r="U3049">
        <f t="shared" si="47"/>
        <v>3</v>
      </c>
    </row>
    <row r="3050" spans="1:21" x14ac:dyDescent="0.2">
      <c r="A3050" s="6" t="s">
        <v>11469</v>
      </c>
      <c r="B3050" s="6" t="s">
        <v>11452</v>
      </c>
      <c r="C3050" s="6">
        <v>3543023</v>
      </c>
      <c r="D3050" s="6" t="s">
        <v>11472</v>
      </c>
      <c r="E3050" s="6" t="s">
        <v>11473</v>
      </c>
      <c r="F3050" s="6" t="s">
        <v>6402</v>
      </c>
      <c r="G3050" s="6">
        <v>232</v>
      </c>
      <c r="H3050" s="6">
        <v>792</v>
      </c>
      <c r="I3050" s="6">
        <v>0</v>
      </c>
      <c r="J3050" s="6">
        <v>0</v>
      </c>
      <c r="K3050" s="6">
        <v>0</v>
      </c>
      <c r="L3050" s="6"/>
      <c r="M3050" s="6">
        <v>2022</v>
      </c>
      <c r="N3050" s="6" t="s">
        <v>7745</v>
      </c>
      <c r="O3050" s="6">
        <v>6</v>
      </c>
      <c r="P3050" s="6"/>
      <c r="Q3050" s="6" t="s">
        <v>7733</v>
      </c>
      <c r="R3050" s="6" t="s">
        <v>7734</v>
      </c>
      <c r="S3050" s="6"/>
      <c r="T3050" s="6" t="s">
        <v>4634</v>
      </c>
      <c r="U3050">
        <f t="shared" si="47"/>
        <v>2</v>
      </c>
    </row>
    <row r="3051" spans="1:21" x14ac:dyDescent="0.2">
      <c r="A3051" s="6" t="s">
        <v>11469</v>
      </c>
      <c r="B3051" s="6" t="s">
        <v>11452</v>
      </c>
      <c r="C3051" s="6">
        <v>3543023</v>
      </c>
      <c r="D3051" s="6" t="s">
        <v>11474</v>
      </c>
      <c r="E3051" s="6" t="s">
        <v>6887</v>
      </c>
      <c r="F3051" s="6" t="s">
        <v>6402</v>
      </c>
      <c r="G3051" s="6">
        <v>282</v>
      </c>
      <c r="H3051" s="6">
        <v>792</v>
      </c>
      <c r="I3051" s="6">
        <v>0</v>
      </c>
      <c r="J3051" s="6">
        <v>1</v>
      </c>
      <c r="K3051" s="6">
        <v>0</v>
      </c>
      <c r="L3051" s="6"/>
      <c r="M3051" s="6">
        <v>2022</v>
      </c>
      <c r="N3051" s="6" t="s">
        <v>7745</v>
      </c>
      <c r="O3051" s="6">
        <v>6</v>
      </c>
      <c r="P3051" s="6"/>
      <c r="Q3051" s="6" t="s">
        <v>7733</v>
      </c>
      <c r="R3051" s="6" t="s">
        <v>7734</v>
      </c>
      <c r="S3051" s="6"/>
      <c r="T3051" s="6" t="s">
        <v>4619</v>
      </c>
      <c r="U3051">
        <f t="shared" si="47"/>
        <v>1</v>
      </c>
    </row>
    <row r="3052" spans="1:21" x14ac:dyDescent="0.2">
      <c r="A3052" s="6" t="s">
        <v>11475</v>
      </c>
      <c r="B3052" s="6" t="s">
        <v>11476</v>
      </c>
      <c r="C3052" s="6">
        <v>3522001</v>
      </c>
      <c r="D3052" s="6" t="s">
        <v>6781</v>
      </c>
      <c r="E3052" s="6" t="s">
        <v>11477</v>
      </c>
      <c r="F3052" s="6" t="s">
        <v>6402</v>
      </c>
      <c r="G3052" s="6">
        <v>0</v>
      </c>
      <c r="H3052" s="6"/>
      <c r="I3052" s="6">
        <v>1</v>
      </c>
      <c r="J3052" s="6">
        <v>1</v>
      </c>
      <c r="K3052" s="6">
        <v>1</v>
      </c>
      <c r="L3052" s="6"/>
      <c r="M3052" s="6">
        <v>2022</v>
      </c>
      <c r="N3052" s="6" t="s">
        <v>7732</v>
      </c>
      <c r="O3052" s="6">
        <v>99</v>
      </c>
      <c r="P3052" s="6"/>
      <c r="Q3052" s="6" t="s">
        <v>7733</v>
      </c>
      <c r="R3052" s="6" t="s">
        <v>7734</v>
      </c>
      <c r="S3052" s="6"/>
      <c r="T3052" s="6" t="s">
        <v>682</v>
      </c>
      <c r="U3052">
        <f t="shared" si="47"/>
        <v>1</v>
      </c>
    </row>
    <row r="3053" spans="1:21" x14ac:dyDescent="0.2">
      <c r="A3053" s="6" t="s">
        <v>11478</v>
      </c>
      <c r="B3053" s="6" t="s">
        <v>11476</v>
      </c>
      <c r="C3053" s="6">
        <v>3522001</v>
      </c>
      <c r="D3053" s="6" t="s">
        <v>6434</v>
      </c>
      <c r="E3053" s="6" t="s">
        <v>11386</v>
      </c>
      <c r="F3053" s="6" t="s">
        <v>6402</v>
      </c>
      <c r="G3053" s="6">
        <v>0</v>
      </c>
      <c r="H3053" s="6"/>
      <c r="I3053" s="6">
        <v>1</v>
      </c>
      <c r="J3053" s="6">
        <v>1</v>
      </c>
      <c r="K3053" s="6">
        <v>1</v>
      </c>
      <c r="L3053" s="6"/>
      <c r="M3053" s="6">
        <v>2022</v>
      </c>
      <c r="N3053" s="6" t="s">
        <v>7770</v>
      </c>
      <c r="O3053" s="6">
        <v>99</v>
      </c>
      <c r="P3053" s="6"/>
      <c r="Q3053" s="6" t="s">
        <v>7733</v>
      </c>
      <c r="R3053" s="6" t="s">
        <v>7734</v>
      </c>
      <c r="S3053" s="6"/>
      <c r="T3053" s="6" t="s">
        <v>2614</v>
      </c>
      <c r="U3053">
        <f t="shared" si="47"/>
        <v>1</v>
      </c>
    </row>
    <row r="3054" spans="1:21" x14ac:dyDescent="0.2">
      <c r="A3054" s="6" t="s">
        <v>11479</v>
      </c>
      <c r="B3054" s="6" t="s">
        <v>11476</v>
      </c>
      <c r="C3054" s="6">
        <v>3522001</v>
      </c>
      <c r="D3054" s="6" t="s">
        <v>11480</v>
      </c>
      <c r="E3054" s="6" t="s">
        <v>11481</v>
      </c>
      <c r="F3054" s="6" t="s">
        <v>6402</v>
      </c>
      <c r="G3054" s="6">
        <v>0</v>
      </c>
      <c r="H3054" s="6"/>
      <c r="I3054" s="6">
        <v>1</v>
      </c>
      <c r="J3054" s="6">
        <v>1</v>
      </c>
      <c r="K3054" s="6">
        <v>1</v>
      </c>
      <c r="L3054" s="6"/>
      <c r="M3054" s="6">
        <v>2022</v>
      </c>
      <c r="N3054" s="6" t="s">
        <v>7745</v>
      </c>
      <c r="O3054" s="6">
        <v>99</v>
      </c>
      <c r="P3054" s="6"/>
      <c r="Q3054" s="6" t="s">
        <v>7733</v>
      </c>
      <c r="R3054" s="6" t="s">
        <v>7734</v>
      </c>
      <c r="S3054" s="6"/>
      <c r="T3054" s="6" t="s">
        <v>2613</v>
      </c>
      <c r="U3054">
        <f t="shared" si="47"/>
        <v>3</v>
      </c>
    </row>
    <row r="3055" spans="1:21" x14ac:dyDescent="0.2">
      <c r="A3055" s="6" t="s">
        <v>11479</v>
      </c>
      <c r="B3055" s="6" t="s">
        <v>11476</v>
      </c>
      <c r="C3055" s="6">
        <v>3522001</v>
      </c>
      <c r="D3055" s="6" t="s">
        <v>6406</v>
      </c>
      <c r="E3055" s="6" t="s">
        <v>11482</v>
      </c>
      <c r="F3055" s="6" t="s">
        <v>6402</v>
      </c>
      <c r="G3055" s="6">
        <v>0</v>
      </c>
      <c r="H3055" s="6"/>
      <c r="I3055" s="6">
        <v>0</v>
      </c>
      <c r="J3055" s="6">
        <v>1</v>
      </c>
      <c r="K3055" s="6">
        <v>1</v>
      </c>
      <c r="L3055" s="6"/>
      <c r="M3055" s="6">
        <v>2022</v>
      </c>
      <c r="N3055" s="6" t="s">
        <v>7745</v>
      </c>
      <c r="O3055" s="6">
        <v>99</v>
      </c>
      <c r="P3055" s="6"/>
      <c r="Q3055" s="6" t="s">
        <v>7733</v>
      </c>
      <c r="R3055" s="6" t="s">
        <v>7734</v>
      </c>
      <c r="S3055" s="6"/>
      <c r="T3055" s="6" t="s">
        <v>2612</v>
      </c>
      <c r="U3055">
        <f t="shared" si="47"/>
        <v>2</v>
      </c>
    </row>
    <row r="3056" spans="1:21" x14ac:dyDescent="0.2">
      <c r="A3056" s="6" t="s">
        <v>11479</v>
      </c>
      <c r="B3056" s="6" t="s">
        <v>11476</v>
      </c>
      <c r="C3056" s="6">
        <v>3522001</v>
      </c>
      <c r="D3056" s="6" t="s">
        <v>6573</v>
      </c>
      <c r="E3056" s="6" t="s">
        <v>7193</v>
      </c>
      <c r="F3056" s="6" t="s">
        <v>6402</v>
      </c>
      <c r="G3056" s="6">
        <v>0</v>
      </c>
      <c r="H3056" s="6"/>
      <c r="I3056" s="6">
        <v>0</v>
      </c>
      <c r="J3056" s="6">
        <v>1</v>
      </c>
      <c r="K3056" s="6">
        <v>1</v>
      </c>
      <c r="L3056" s="6"/>
      <c r="M3056" s="6">
        <v>2022</v>
      </c>
      <c r="N3056" s="6" t="s">
        <v>7745</v>
      </c>
      <c r="O3056" s="6">
        <v>99</v>
      </c>
      <c r="P3056" s="6"/>
      <c r="Q3056" s="6" t="s">
        <v>7733</v>
      </c>
      <c r="R3056" s="6" t="s">
        <v>7734</v>
      </c>
      <c r="S3056" s="6"/>
      <c r="T3056" s="6" t="s">
        <v>2611</v>
      </c>
      <c r="U3056">
        <f t="shared" si="47"/>
        <v>1</v>
      </c>
    </row>
    <row r="3057" spans="1:21" x14ac:dyDescent="0.2">
      <c r="A3057" s="6" t="s">
        <v>11483</v>
      </c>
      <c r="B3057" s="6" t="s">
        <v>11484</v>
      </c>
      <c r="C3057" s="6">
        <v>3518013</v>
      </c>
      <c r="D3057" s="6" t="s">
        <v>6838</v>
      </c>
      <c r="E3057" s="6" t="s">
        <v>8666</v>
      </c>
      <c r="F3057" s="6" t="s">
        <v>6402</v>
      </c>
      <c r="G3057" s="6">
        <v>14270</v>
      </c>
      <c r="H3057" s="6">
        <v>21974</v>
      </c>
      <c r="I3057" s="6">
        <v>1</v>
      </c>
      <c r="J3057" s="6">
        <v>1</v>
      </c>
      <c r="K3057" s="6">
        <v>0</v>
      </c>
      <c r="L3057" s="6"/>
      <c r="M3057" s="6">
        <v>2022</v>
      </c>
      <c r="N3057" s="6" t="s">
        <v>7732</v>
      </c>
      <c r="O3057" s="6">
        <v>99</v>
      </c>
      <c r="P3057" s="6"/>
      <c r="Q3057" s="6" t="s">
        <v>7733</v>
      </c>
      <c r="R3057" s="6" t="s">
        <v>7734</v>
      </c>
      <c r="S3057" s="6"/>
      <c r="T3057" s="6" t="s">
        <v>1084</v>
      </c>
      <c r="U3057">
        <f t="shared" si="47"/>
        <v>3</v>
      </c>
    </row>
    <row r="3058" spans="1:21" x14ac:dyDescent="0.2">
      <c r="A3058" s="6" t="s">
        <v>11485</v>
      </c>
      <c r="B3058" s="6" t="s">
        <v>11484</v>
      </c>
      <c r="C3058" s="6">
        <v>3518013</v>
      </c>
      <c r="D3058" s="6" t="s">
        <v>6434</v>
      </c>
      <c r="E3058" s="6" t="s">
        <v>8188</v>
      </c>
      <c r="F3058" s="6" t="s">
        <v>6402</v>
      </c>
      <c r="G3058" s="6">
        <v>1829</v>
      </c>
      <c r="H3058" s="6">
        <v>2400</v>
      </c>
      <c r="I3058" s="6">
        <v>1</v>
      </c>
      <c r="J3058" s="6">
        <v>1</v>
      </c>
      <c r="K3058" s="6">
        <v>0</v>
      </c>
      <c r="L3058" s="6"/>
      <c r="M3058" s="6">
        <v>2022</v>
      </c>
      <c r="N3058" s="6" t="s">
        <v>8310</v>
      </c>
      <c r="O3058" s="6">
        <v>1</v>
      </c>
      <c r="P3058" s="6"/>
      <c r="Q3058" s="6" t="s">
        <v>7733</v>
      </c>
      <c r="R3058" s="6" t="s">
        <v>7734</v>
      </c>
      <c r="S3058" s="6"/>
      <c r="T3058" s="6" t="s">
        <v>4644</v>
      </c>
      <c r="U3058">
        <f t="shared" si="47"/>
        <v>3</v>
      </c>
    </row>
    <row r="3059" spans="1:21" x14ac:dyDescent="0.2">
      <c r="A3059" s="6" t="s">
        <v>11486</v>
      </c>
      <c r="B3059" s="6" t="s">
        <v>11484</v>
      </c>
      <c r="C3059" s="6">
        <v>3518013</v>
      </c>
      <c r="D3059" s="6" t="s">
        <v>9469</v>
      </c>
      <c r="E3059" s="6" t="s">
        <v>11487</v>
      </c>
      <c r="F3059" s="6" t="s">
        <v>6402</v>
      </c>
      <c r="G3059" s="6">
        <v>1101</v>
      </c>
      <c r="H3059" s="6">
        <v>2402</v>
      </c>
      <c r="I3059" s="6">
        <v>1</v>
      </c>
      <c r="J3059" s="6">
        <v>1</v>
      </c>
      <c r="K3059" s="6">
        <v>0</v>
      </c>
      <c r="L3059" s="6"/>
      <c r="M3059" s="6">
        <v>2022</v>
      </c>
      <c r="N3059" s="6" t="s">
        <v>7745</v>
      </c>
      <c r="O3059" s="6">
        <v>1</v>
      </c>
      <c r="P3059" s="6"/>
      <c r="Q3059" s="6" t="s">
        <v>7733</v>
      </c>
      <c r="R3059" s="6" t="s">
        <v>7734</v>
      </c>
      <c r="S3059" s="6"/>
      <c r="T3059" s="6" t="s">
        <v>4643</v>
      </c>
      <c r="U3059">
        <f t="shared" si="47"/>
        <v>3</v>
      </c>
    </row>
    <row r="3060" spans="1:21" x14ac:dyDescent="0.2">
      <c r="A3060" s="6" t="s">
        <v>11488</v>
      </c>
      <c r="B3060" s="6" t="s">
        <v>11484</v>
      </c>
      <c r="C3060" s="6">
        <v>3518013</v>
      </c>
      <c r="D3060" s="6" t="s">
        <v>11489</v>
      </c>
      <c r="E3060" s="6" t="s">
        <v>11490</v>
      </c>
      <c r="F3060" s="6" t="s">
        <v>6402</v>
      </c>
      <c r="G3060" s="6">
        <v>2427</v>
      </c>
      <c r="H3060" s="6">
        <v>4565</v>
      </c>
      <c r="I3060" s="6">
        <v>1</v>
      </c>
      <c r="J3060" s="6">
        <v>1</v>
      </c>
      <c r="K3060" s="6">
        <v>0</v>
      </c>
      <c r="L3060" s="6"/>
      <c r="M3060" s="6">
        <v>2022</v>
      </c>
      <c r="N3060" s="6" t="s">
        <v>8310</v>
      </c>
      <c r="O3060" s="6">
        <v>2</v>
      </c>
      <c r="P3060" s="6"/>
      <c r="Q3060" s="6" t="s">
        <v>7733</v>
      </c>
      <c r="R3060" s="6" t="s">
        <v>7734</v>
      </c>
      <c r="S3060" s="6"/>
      <c r="T3060" s="6" t="s">
        <v>4642</v>
      </c>
      <c r="U3060">
        <f t="shared" si="47"/>
        <v>2</v>
      </c>
    </row>
    <row r="3061" spans="1:21" x14ac:dyDescent="0.2">
      <c r="A3061" s="6" t="s">
        <v>11491</v>
      </c>
      <c r="B3061" s="6" t="s">
        <v>11484</v>
      </c>
      <c r="C3061" s="6">
        <v>3518013</v>
      </c>
      <c r="D3061" s="6" t="s">
        <v>6537</v>
      </c>
      <c r="E3061" s="6" t="s">
        <v>9398</v>
      </c>
      <c r="F3061" s="6" t="s">
        <v>6402</v>
      </c>
      <c r="G3061" s="6">
        <v>1207</v>
      </c>
      <c r="H3061" s="6">
        <v>4465</v>
      </c>
      <c r="I3061" s="6">
        <v>1</v>
      </c>
      <c r="J3061" s="6">
        <v>0</v>
      </c>
      <c r="K3061" s="6">
        <v>0</v>
      </c>
      <c r="L3061" s="6"/>
      <c r="M3061" s="6">
        <v>2022</v>
      </c>
      <c r="N3061" s="6" t="s">
        <v>7745</v>
      </c>
      <c r="O3061" s="6">
        <v>2</v>
      </c>
      <c r="P3061" s="6"/>
      <c r="Q3061" s="6" t="s">
        <v>7733</v>
      </c>
      <c r="R3061" s="6" t="s">
        <v>7734</v>
      </c>
      <c r="S3061" s="6"/>
      <c r="T3061" s="6" t="s">
        <v>4645</v>
      </c>
      <c r="U3061">
        <f t="shared" si="47"/>
        <v>6</v>
      </c>
    </row>
    <row r="3062" spans="1:21" x14ac:dyDescent="0.2">
      <c r="A3062" s="6" t="s">
        <v>11492</v>
      </c>
      <c r="B3062" s="6" t="s">
        <v>11484</v>
      </c>
      <c r="C3062" s="6">
        <v>3518013</v>
      </c>
      <c r="D3062" s="6" t="s">
        <v>6527</v>
      </c>
      <c r="E3062" s="6" t="s">
        <v>6432</v>
      </c>
      <c r="F3062" s="6" t="s">
        <v>6402</v>
      </c>
      <c r="G3062" s="6">
        <v>3793</v>
      </c>
      <c r="H3062" s="6">
        <v>5240</v>
      </c>
      <c r="I3062" s="6">
        <v>1</v>
      </c>
      <c r="J3062" s="6">
        <v>1</v>
      </c>
      <c r="K3062" s="6">
        <v>0</v>
      </c>
      <c r="L3062" s="6"/>
      <c r="M3062" s="6">
        <v>2022</v>
      </c>
      <c r="N3062" s="6" t="s">
        <v>8310</v>
      </c>
      <c r="O3062" s="6">
        <v>3</v>
      </c>
      <c r="P3062" s="6"/>
      <c r="Q3062" s="6" t="s">
        <v>7733</v>
      </c>
      <c r="R3062" s="6" t="s">
        <v>7734</v>
      </c>
      <c r="S3062" s="6"/>
      <c r="T3062" s="6" t="s">
        <v>4641</v>
      </c>
      <c r="U3062">
        <f t="shared" si="47"/>
        <v>2</v>
      </c>
    </row>
    <row r="3063" spans="1:21" x14ac:dyDescent="0.2">
      <c r="A3063" s="6" t="s">
        <v>11493</v>
      </c>
      <c r="B3063" s="6" t="s">
        <v>11484</v>
      </c>
      <c r="C3063" s="6">
        <v>3518013</v>
      </c>
      <c r="D3063" s="6" t="s">
        <v>7658</v>
      </c>
      <c r="E3063" s="6" t="s">
        <v>11494</v>
      </c>
      <c r="F3063" s="6" t="s">
        <v>6402</v>
      </c>
      <c r="G3063" s="6">
        <v>2694</v>
      </c>
      <c r="H3063" s="6">
        <v>5070</v>
      </c>
      <c r="I3063" s="6">
        <v>1</v>
      </c>
      <c r="J3063" s="6">
        <v>1</v>
      </c>
      <c r="K3063" s="6">
        <v>0</v>
      </c>
      <c r="L3063" s="6"/>
      <c r="M3063" s="6">
        <v>2022</v>
      </c>
      <c r="N3063" s="6" t="s">
        <v>7745</v>
      </c>
      <c r="O3063" s="6">
        <v>3</v>
      </c>
      <c r="P3063" s="6"/>
      <c r="Q3063" s="6" t="s">
        <v>7733</v>
      </c>
      <c r="R3063" s="6" t="s">
        <v>7734</v>
      </c>
      <c r="S3063" s="6"/>
      <c r="T3063" s="6" t="s">
        <v>4640</v>
      </c>
      <c r="U3063">
        <f t="shared" si="47"/>
        <v>4</v>
      </c>
    </row>
    <row r="3064" spans="1:21" x14ac:dyDescent="0.2">
      <c r="A3064" s="6" t="s">
        <v>11495</v>
      </c>
      <c r="B3064" s="6" t="s">
        <v>11484</v>
      </c>
      <c r="C3064" s="6">
        <v>3518013</v>
      </c>
      <c r="D3064" s="6" t="s">
        <v>7055</v>
      </c>
      <c r="E3064" s="6" t="s">
        <v>6504</v>
      </c>
      <c r="F3064" s="6" t="s">
        <v>6402</v>
      </c>
      <c r="G3064" s="6">
        <v>2467</v>
      </c>
      <c r="H3064" s="6">
        <v>5403</v>
      </c>
      <c r="I3064" s="6">
        <v>1</v>
      </c>
      <c r="J3064" s="6">
        <v>1</v>
      </c>
      <c r="K3064" s="6">
        <v>0</v>
      </c>
      <c r="L3064" s="6"/>
      <c r="M3064" s="6">
        <v>2022</v>
      </c>
      <c r="N3064" s="6" t="s">
        <v>8310</v>
      </c>
      <c r="O3064" s="6">
        <v>4</v>
      </c>
      <c r="P3064" s="6"/>
      <c r="Q3064" s="6" t="s">
        <v>7733</v>
      </c>
      <c r="R3064" s="6" t="s">
        <v>7734</v>
      </c>
      <c r="S3064" s="6"/>
      <c r="T3064" s="6" t="s">
        <v>4639</v>
      </c>
      <c r="U3064">
        <f t="shared" si="47"/>
        <v>3</v>
      </c>
    </row>
    <row r="3065" spans="1:21" x14ac:dyDescent="0.2">
      <c r="A3065" s="6" t="s">
        <v>11496</v>
      </c>
      <c r="B3065" s="6" t="s">
        <v>11484</v>
      </c>
      <c r="C3065" s="6">
        <v>3518013</v>
      </c>
      <c r="D3065" s="6" t="s">
        <v>7023</v>
      </c>
      <c r="E3065" s="6" t="s">
        <v>11497</v>
      </c>
      <c r="F3065" s="6" t="s">
        <v>6402</v>
      </c>
      <c r="G3065" s="6">
        <v>1497</v>
      </c>
      <c r="H3065" s="6">
        <v>5468</v>
      </c>
      <c r="I3065" s="6">
        <v>1</v>
      </c>
      <c r="J3065" s="6">
        <v>1</v>
      </c>
      <c r="K3065" s="6">
        <v>0</v>
      </c>
      <c r="L3065" s="6"/>
      <c r="M3065" s="6">
        <v>2022</v>
      </c>
      <c r="N3065" s="6" t="s">
        <v>7745</v>
      </c>
      <c r="O3065" s="6">
        <v>4</v>
      </c>
      <c r="P3065" s="6"/>
      <c r="Q3065" s="6" t="s">
        <v>7733</v>
      </c>
      <c r="R3065" s="6" t="s">
        <v>7734</v>
      </c>
      <c r="S3065" s="6"/>
      <c r="T3065" s="6" t="s">
        <v>4638</v>
      </c>
      <c r="U3065">
        <f t="shared" si="47"/>
        <v>5</v>
      </c>
    </row>
    <row r="3066" spans="1:21" x14ac:dyDescent="0.2">
      <c r="A3066" s="6" t="s">
        <v>11498</v>
      </c>
      <c r="B3066" s="6" t="s">
        <v>11484</v>
      </c>
      <c r="C3066" s="6">
        <v>3518013</v>
      </c>
      <c r="D3066" s="6" t="s">
        <v>6434</v>
      </c>
      <c r="E3066" s="6" t="s">
        <v>6989</v>
      </c>
      <c r="F3066" s="6" t="s">
        <v>6402</v>
      </c>
      <c r="G3066" s="6">
        <v>2360</v>
      </c>
      <c r="H3066" s="6">
        <v>3779</v>
      </c>
      <c r="I3066" s="6">
        <v>1</v>
      </c>
      <c r="J3066" s="6">
        <v>1</v>
      </c>
      <c r="K3066" s="6">
        <v>0</v>
      </c>
      <c r="L3066" s="6"/>
      <c r="M3066" s="6">
        <v>2022</v>
      </c>
      <c r="N3066" s="6" t="s">
        <v>7745</v>
      </c>
      <c r="O3066" s="6">
        <v>5</v>
      </c>
      <c r="P3066" s="6"/>
      <c r="Q3066" s="6" t="s">
        <v>7733</v>
      </c>
      <c r="R3066" s="6" t="s">
        <v>7734</v>
      </c>
      <c r="S3066" s="6"/>
      <c r="T3066" s="6" t="s">
        <v>4637</v>
      </c>
      <c r="U3066">
        <f t="shared" si="47"/>
        <v>4</v>
      </c>
    </row>
    <row r="3067" spans="1:21" x14ac:dyDescent="0.2">
      <c r="A3067" s="6" t="s">
        <v>11483</v>
      </c>
      <c r="B3067" s="6" t="s">
        <v>11484</v>
      </c>
      <c r="C3067" s="6">
        <v>3518013</v>
      </c>
      <c r="D3067" s="6" t="s">
        <v>6442</v>
      </c>
      <c r="E3067" s="6" t="s">
        <v>11499</v>
      </c>
      <c r="F3067" s="6" t="s">
        <v>6402</v>
      </c>
      <c r="G3067" s="6">
        <v>2956</v>
      </c>
      <c r="H3067" s="6">
        <v>21974</v>
      </c>
      <c r="I3067" s="6">
        <v>0</v>
      </c>
      <c r="J3067" s="6">
        <v>0</v>
      </c>
      <c r="K3067" s="6">
        <v>0</v>
      </c>
      <c r="L3067" s="6"/>
      <c r="M3067" s="6">
        <v>2022</v>
      </c>
      <c r="N3067" s="6" t="s">
        <v>7732</v>
      </c>
      <c r="O3067" s="6">
        <v>99</v>
      </c>
      <c r="P3067" s="6"/>
      <c r="Q3067" s="6" t="s">
        <v>7733</v>
      </c>
      <c r="R3067" s="6" t="s">
        <v>7734</v>
      </c>
      <c r="S3067" s="6"/>
      <c r="T3067" s="6" t="s">
        <v>1085</v>
      </c>
      <c r="U3067">
        <f t="shared" si="47"/>
        <v>2</v>
      </c>
    </row>
    <row r="3068" spans="1:21" x14ac:dyDescent="0.2">
      <c r="A3068" s="6" t="s">
        <v>11483</v>
      </c>
      <c r="B3068" s="6" t="s">
        <v>11484</v>
      </c>
      <c r="C3068" s="6">
        <v>3518013</v>
      </c>
      <c r="D3068" s="6" t="s">
        <v>7275</v>
      </c>
      <c r="E3068" s="6" t="s">
        <v>11500</v>
      </c>
      <c r="F3068" s="6" t="s">
        <v>6402</v>
      </c>
      <c r="G3068" s="6">
        <v>4748</v>
      </c>
      <c r="H3068" s="6">
        <v>21974</v>
      </c>
      <c r="I3068" s="6">
        <v>0</v>
      </c>
      <c r="J3068" s="6">
        <v>0</v>
      </c>
      <c r="K3068" s="6">
        <v>0</v>
      </c>
      <c r="L3068" s="6"/>
      <c r="M3068" s="6">
        <v>2022</v>
      </c>
      <c r="N3068" s="6" t="s">
        <v>7732</v>
      </c>
      <c r="O3068" s="6">
        <v>99</v>
      </c>
      <c r="P3068" s="6"/>
      <c r="Q3068" s="6" t="s">
        <v>7733</v>
      </c>
      <c r="R3068" s="6" t="s">
        <v>7734</v>
      </c>
      <c r="S3068" s="6"/>
      <c r="T3068" s="6" t="s">
        <v>1086</v>
      </c>
      <c r="U3068">
        <f t="shared" si="47"/>
        <v>1</v>
      </c>
    </row>
    <row r="3069" spans="1:21" x14ac:dyDescent="0.2">
      <c r="A3069" s="6" t="s">
        <v>11485</v>
      </c>
      <c r="B3069" s="6" t="s">
        <v>11484</v>
      </c>
      <c r="C3069" s="6">
        <v>3518013</v>
      </c>
      <c r="D3069" s="6" t="s">
        <v>11501</v>
      </c>
      <c r="E3069" s="6" t="s">
        <v>6587</v>
      </c>
      <c r="F3069" s="6" t="s">
        <v>6402</v>
      </c>
      <c r="G3069" s="6">
        <v>322</v>
      </c>
      <c r="H3069" s="6">
        <v>2400</v>
      </c>
      <c r="I3069" s="6">
        <v>0</v>
      </c>
      <c r="J3069" s="6">
        <v>0</v>
      </c>
      <c r="K3069" s="6">
        <v>0</v>
      </c>
      <c r="L3069" s="6"/>
      <c r="M3069" s="6">
        <v>2022</v>
      </c>
      <c r="N3069" s="6" t="s">
        <v>8310</v>
      </c>
      <c r="O3069" s="6">
        <v>1</v>
      </c>
      <c r="P3069" s="6"/>
      <c r="Q3069" s="6" t="s">
        <v>7733</v>
      </c>
      <c r="R3069" s="6" t="s">
        <v>7734</v>
      </c>
      <c r="S3069" s="6"/>
      <c r="T3069" s="6" t="s">
        <v>4646</v>
      </c>
      <c r="U3069">
        <f t="shared" si="47"/>
        <v>2</v>
      </c>
    </row>
    <row r="3070" spans="1:21" x14ac:dyDescent="0.2">
      <c r="A3070" s="6" t="s">
        <v>11485</v>
      </c>
      <c r="B3070" s="6" t="s">
        <v>11484</v>
      </c>
      <c r="C3070" s="6">
        <v>3518013</v>
      </c>
      <c r="D3070" s="6" t="s">
        <v>11502</v>
      </c>
      <c r="E3070" s="6" t="s">
        <v>8610</v>
      </c>
      <c r="F3070" s="6" t="s">
        <v>6402</v>
      </c>
      <c r="G3070" s="6">
        <v>249</v>
      </c>
      <c r="H3070" s="6">
        <v>2400</v>
      </c>
      <c r="I3070" s="6">
        <v>0</v>
      </c>
      <c r="J3070" s="6">
        <v>0</v>
      </c>
      <c r="K3070" s="6">
        <v>0</v>
      </c>
      <c r="L3070" s="6"/>
      <c r="M3070" s="6">
        <v>2022</v>
      </c>
      <c r="N3070" s="6" t="s">
        <v>8310</v>
      </c>
      <c r="O3070" s="6">
        <v>1</v>
      </c>
      <c r="P3070" s="6"/>
      <c r="Q3070" s="6" t="s">
        <v>7733</v>
      </c>
      <c r="R3070" s="6" t="s">
        <v>7734</v>
      </c>
      <c r="S3070" s="6"/>
      <c r="T3070" s="6" t="s">
        <v>4647</v>
      </c>
      <c r="U3070">
        <f t="shared" si="47"/>
        <v>1</v>
      </c>
    </row>
    <row r="3071" spans="1:21" x14ac:dyDescent="0.2">
      <c r="A3071" s="6" t="s">
        <v>11486</v>
      </c>
      <c r="B3071" s="6" t="s">
        <v>11484</v>
      </c>
      <c r="C3071" s="6">
        <v>3518013</v>
      </c>
      <c r="D3071" s="6" t="s">
        <v>11503</v>
      </c>
      <c r="E3071" s="6" t="s">
        <v>11504</v>
      </c>
      <c r="F3071" s="6" t="s">
        <v>6402</v>
      </c>
      <c r="G3071" s="6">
        <v>1093</v>
      </c>
      <c r="H3071" s="6">
        <v>2402</v>
      </c>
      <c r="I3071" s="6">
        <v>0</v>
      </c>
      <c r="J3071" s="6">
        <v>0</v>
      </c>
      <c r="K3071" s="6">
        <v>0</v>
      </c>
      <c r="L3071" s="6"/>
      <c r="M3071" s="6">
        <v>2022</v>
      </c>
      <c r="N3071" s="6" t="s">
        <v>7745</v>
      </c>
      <c r="O3071" s="6">
        <v>1</v>
      </c>
      <c r="P3071" s="6"/>
      <c r="Q3071" s="6" t="s">
        <v>7733</v>
      </c>
      <c r="R3071" s="6" t="s">
        <v>7734</v>
      </c>
      <c r="S3071" s="6"/>
      <c r="T3071" s="6" t="s">
        <v>4648</v>
      </c>
      <c r="U3071">
        <f t="shared" si="47"/>
        <v>2</v>
      </c>
    </row>
    <row r="3072" spans="1:21" x14ac:dyDescent="0.2">
      <c r="A3072" s="6" t="s">
        <v>11486</v>
      </c>
      <c r="B3072" s="6" t="s">
        <v>11484</v>
      </c>
      <c r="C3072" s="6">
        <v>3518013</v>
      </c>
      <c r="D3072" s="6" t="s">
        <v>11505</v>
      </c>
      <c r="E3072" s="6" t="s">
        <v>11506</v>
      </c>
      <c r="F3072" s="6" t="s">
        <v>6402</v>
      </c>
      <c r="G3072" s="6">
        <v>208</v>
      </c>
      <c r="H3072" s="6">
        <v>2402</v>
      </c>
      <c r="I3072" s="6">
        <v>0</v>
      </c>
      <c r="J3072" s="6">
        <v>0</v>
      </c>
      <c r="K3072" s="6">
        <v>0</v>
      </c>
      <c r="L3072" s="6"/>
      <c r="M3072" s="6">
        <v>2022</v>
      </c>
      <c r="N3072" s="6" t="s">
        <v>7745</v>
      </c>
      <c r="O3072" s="6">
        <v>1</v>
      </c>
      <c r="P3072" s="6"/>
      <c r="Q3072" s="6" t="s">
        <v>7733</v>
      </c>
      <c r="R3072" s="6" t="s">
        <v>7734</v>
      </c>
      <c r="S3072" s="6"/>
      <c r="T3072" s="6" t="s">
        <v>4649</v>
      </c>
      <c r="U3072">
        <f t="shared" si="47"/>
        <v>1</v>
      </c>
    </row>
    <row r="3073" spans="1:21" x14ac:dyDescent="0.2">
      <c r="A3073" s="6" t="s">
        <v>11488</v>
      </c>
      <c r="B3073" s="6" t="s">
        <v>11484</v>
      </c>
      <c r="C3073" s="6">
        <v>3518013</v>
      </c>
      <c r="D3073" s="6" t="s">
        <v>7394</v>
      </c>
      <c r="E3073" s="6" t="s">
        <v>11507</v>
      </c>
      <c r="F3073" s="6" t="s">
        <v>6402</v>
      </c>
      <c r="G3073" s="6">
        <v>2138</v>
      </c>
      <c r="H3073" s="6">
        <v>4565</v>
      </c>
      <c r="I3073" s="6">
        <v>0</v>
      </c>
      <c r="J3073" s="6">
        <v>0</v>
      </c>
      <c r="K3073" s="6">
        <v>0</v>
      </c>
      <c r="L3073" s="6"/>
      <c r="M3073" s="6">
        <v>2022</v>
      </c>
      <c r="N3073" s="6" t="s">
        <v>8310</v>
      </c>
      <c r="O3073" s="6">
        <v>2</v>
      </c>
      <c r="P3073" s="6"/>
      <c r="Q3073" s="6" t="s">
        <v>7733</v>
      </c>
      <c r="R3073" s="6" t="s">
        <v>7734</v>
      </c>
      <c r="S3073" s="6"/>
      <c r="T3073" s="6" t="s">
        <v>4650</v>
      </c>
      <c r="U3073">
        <f t="shared" si="47"/>
        <v>1</v>
      </c>
    </row>
    <row r="3074" spans="1:21" x14ac:dyDescent="0.2">
      <c r="A3074" s="6" t="s">
        <v>11491</v>
      </c>
      <c r="B3074" s="6" t="s">
        <v>11484</v>
      </c>
      <c r="C3074" s="6">
        <v>3518013</v>
      </c>
      <c r="D3074" s="6" t="s">
        <v>6698</v>
      </c>
      <c r="E3074" s="6" t="s">
        <v>11508</v>
      </c>
      <c r="F3074" s="6" t="s">
        <v>6402</v>
      </c>
      <c r="G3074" s="6">
        <v>792</v>
      </c>
      <c r="H3074" s="6">
        <v>4465</v>
      </c>
      <c r="I3074" s="6">
        <v>0</v>
      </c>
      <c r="J3074" s="6">
        <v>0</v>
      </c>
      <c r="K3074" s="6">
        <v>0</v>
      </c>
      <c r="L3074" s="6"/>
      <c r="M3074" s="6">
        <v>2022</v>
      </c>
      <c r="N3074" s="6" t="s">
        <v>7745</v>
      </c>
      <c r="O3074" s="6">
        <v>2</v>
      </c>
      <c r="P3074" s="6"/>
      <c r="Q3074" s="6" t="s">
        <v>7733</v>
      </c>
      <c r="R3074" s="6" t="s">
        <v>7734</v>
      </c>
      <c r="S3074" s="6"/>
      <c r="T3074" s="6" t="s">
        <v>4651</v>
      </c>
      <c r="U3074">
        <f t="shared" si="47"/>
        <v>5</v>
      </c>
    </row>
    <row r="3075" spans="1:21" x14ac:dyDescent="0.2">
      <c r="A3075" s="6" t="s">
        <v>11491</v>
      </c>
      <c r="B3075" s="6" t="s">
        <v>11484</v>
      </c>
      <c r="C3075" s="6">
        <v>3518013</v>
      </c>
      <c r="D3075" s="6" t="s">
        <v>6493</v>
      </c>
      <c r="E3075" s="6" t="s">
        <v>6466</v>
      </c>
      <c r="F3075" s="6" t="s">
        <v>6402</v>
      </c>
      <c r="G3075" s="6">
        <v>1509</v>
      </c>
      <c r="H3075" s="6">
        <v>4465</v>
      </c>
      <c r="I3075" s="6">
        <v>0</v>
      </c>
      <c r="J3075" s="6">
        <v>1</v>
      </c>
      <c r="K3075" s="6">
        <v>0</v>
      </c>
      <c r="L3075" s="6"/>
      <c r="M3075" s="6">
        <v>2022</v>
      </c>
      <c r="N3075" s="6" t="s">
        <v>7745</v>
      </c>
      <c r="O3075" s="6">
        <v>2</v>
      </c>
      <c r="P3075" s="6"/>
      <c r="Q3075" s="6" t="s">
        <v>7733</v>
      </c>
      <c r="R3075" s="6" t="s">
        <v>7734</v>
      </c>
      <c r="S3075" s="6"/>
      <c r="T3075" s="6" t="s">
        <v>4636</v>
      </c>
      <c r="U3075">
        <f t="shared" ref="U3075:U3138" si="48">COUNTIF(A3075:A9375,A3075)</f>
        <v>4</v>
      </c>
    </row>
    <row r="3076" spans="1:21" x14ac:dyDescent="0.2">
      <c r="A3076" s="6" t="s">
        <v>11491</v>
      </c>
      <c r="B3076" s="6" t="s">
        <v>11484</v>
      </c>
      <c r="C3076" s="6">
        <v>3518013</v>
      </c>
      <c r="D3076" s="6" t="s">
        <v>7418</v>
      </c>
      <c r="E3076" s="6" t="s">
        <v>10149</v>
      </c>
      <c r="F3076" s="6" t="s">
        <v>6402</v>
      </c>
      <c r="G3076" s="6">
        <v>695</v>
      </c>
      <c r="H3076" s="6">
        <v>4465</v>
      </c>
      <c r="I3076" s="6">
        <v>0</v>
      </c>
      <c r="J3076" s="6">
        <v>0</v>
      </c>
      <c r="K3076" s="6">
        <v>0</v>
      </c>
      <c r="L3076" s="6"/>
      <c r="M3076" s="6">
        <v>2022</v>
      </c>
      <c r="N3076" s="6" t="s">
        <v>7745</v>
      </c>
      <c r="O3076" s="6">
        <v>2</v>
      </c>
      <c r="P3076" s="6"/>
      <c r="Q3076" s="6" t="s">
        <v>7733</v>
      </c>
      <c r="R3076" s="6" t="s">
        <v>7734</v>
      </c>
      <c r="S3076" s="6"/>
      <c r="T3076" s="6" t="s">
        <v>4652</v>
      </c>
      <c r="U3076">
        <f t="shared" si="48"/>
        <v>3</v>
      </c>
    </row>
    <row r="3077" spans="1:21" x14ac:dyDescent="0.2">
      <c r="A3077" s="6" t="s">
        <v>11491</v>
      </c>
      <c r="B3077" s="6" t="s">
        <v>11484</v>
      </c>
      <c r="C3077" s="6">
        <v>3518013</v>
      </c>
      <c r="D3077" s="6" t="s">
        <v>11509</v>
      </c>
      <c r="E3077" s="6" t="s">
        <v>11510</v>
      </c>
      <c r="F3077" s="6" t="s">
        <v>6402</v>
      </c>
      <c r="G3077" s="6">
        <v>79</v>
      </c>
      <c r="H3077" s="6">
        <v>4465</v>
      </c>
      <c r="I3077" s="6">
        <v>0</v>
      </c>
      <c r="J3077" s="6">
        <v>0</v>
      </c>
      <c r="K3077" s="6">
        <v>0</v>
      </c>
      <c r="L3077" s="6"/>
      <c r="M3077" s="6">
        <v>2022</v>
      </c>
      <c r="N3077" s="6" t="s">
        <v>7745</v>
      </c>
      <c r="O3077" s="6">
        <v>2</v>
      </c>
      <c r="P3077" s="6"/>
      <c r="Q3077" s="6" t="s">
        <v>7733</v>
      </c>
      <c r="R3077" s="6" t="s">
        <v>7734</v>
      </c>
      <c r="S3077" s="6"/>
      <c r="T3077" s="6" t="s">
        <v>4653</v>
      </c>
      <c r="U3077">
        <f t="shared" si="48"/>
        <v>2</v>
      </c>
    </row>
    <row r="3078" spans="1:21" x14ac:dyDescent="0.2">
      <c r="A3078" s="6" t="s">
        <v>11491</v>
      </c>
      <c r="B3078" s="6" t="s">
        <v>11484</v>
      </c>
      <c r="C3078" s="6">
        <v>3518013</v>
      </c>
      <c r="D3078" s="6" t="s">
        <v>11511</v>
      </c>
      <c r="E3078" s="6" t="s">
        <v>11512</v>
      </c>
      <c r="F3078" s="6" t="s">
        <v>6402</v>
      </c>
      <c r="G3078" s="6">
        <v>183</v>
      </c>
      <c r="H3078" s="6">
        <v>4465</v>
      </c>
      <c r="I3078" s="6">
        <v>0</v>
      </c>
      <c r="J3078" s="6">
        <v>0</v>
      </c>
      <c r="K3078" s="6">
        <v>0</v>
      </c>
      <c r="L3078" s="6"/>
      <c r="M3078" s="6">
        <v>2022</v>
      </c>
      <c r="N3078" s="6" t="s">
        <v>7745</v>
      </c>
      <c r="O3078" s="6">
        <v>2</v>
      </c>
      <c r="P3078" s="6"/>
      <c r="Q3078" s="6" t="s">
        <v>7733</v>
      </c>
      <c r="R3078" s="6" t="s">
        <v>7734</v>
      </c>
      <c r="S3078" s="6"/>
      <c r="T3078" s="6" t="s">
        <v>4654</v>
      </c>
      <c r="U3078">
        <f t="shared" si="48"/>
        <v>1</v>
      </c>
    </row>
    <row r="3079" spans="1:21" x14ac:dyDescent="0.2">
      <c r="A3079" s="6" t="s">
        <v>11492</v>
      </c>
      <c r="B3079" s="6" t="s">
        <v>11484</v>
      </c>
      <c r="C3079" s="6">
        <v>3518013</v>
      </c>
      <c r="D3079" s="6" t="s">
        <v>11513</v>
      </c>
      <c r="E3079" s="6" t="s">
        <v>6451</v>
      </c>
      <c r="F3079" s="6" t="s">
        <v>6402</v>
      </c>
      <c r="G3079" s="6">
        <v>1447</v>
      </c>
      <c r="H3079" s="6">
        <v>5240</v>
      </c>
      <c r="I3079" s="6">
        <v>0</v>
      </c>
      <c r="J3079" s="6">
        <v>0</v>
      </c>
      <c r="K3079" s="6">
        <v>0</v>
      </c>
      <c r="L3079" s="6"/>
      <c r="M3079" s="6">
        <v>2022</v>
      </c>
      <c r="N3079" s="6" t="s">
        <v>8310</v>
      </c>
      <c r="O3079" s="6">
        <v>3</v>
      </c>
      <c r="P3079" s="6"/>
      <c r="Q3079" s="6" t="s">
        <v>7733</v>
      </c>
      <c r="R3079" s="6" t="s">
        <v>7734</v>
      </c>
      <c r="S3079" s="6"/>
      <c r="T3079" s="6" t="s">
        <v>4655</v>
      </c>
      <c r="U3079">
        <f t="shared" si="48"/>
        <v>1</v>
      </c>
    </row>
    <row r="3080" spans="1:21" x14ac:dyDescent="0.2">
      <c r="A3080" s="6" t="s">
        <v>11493</v>
      </c>
      <c r="B3080" s="6" t="s">
        <v>11484</v>
      </c>
      <c r="C3080" s="6">
        <v>3518013</v>
      </c>
      <c r="D3080" s="6" t="s">
        <v>6554</v>
      </c>
      <c r="E3080" s="6" t="s">
        <v>11514</v>
      </c>
      <c r="F3080" s="6" t="s">
        <v>6402</v>
      </c>
      <c r="G3080" s="6">
        <v>1307</v>
      </c>
      <c r="H3080" s="6">
        <v>5070</v>
      </c>
      <c r="I3080" s="6">
        <v>0</v>
      </c>
      <c r="J3080" s="6">
        <v>0</v>
      </c>
      <c r="K3080" s="6">
        <v>0</v>
      </c>
      <c r="L3080" s="6"/>
      <c r="M3080" s="6">
        <v>2022</v>
      </c>
      <c r="N3080" s="6" t="s">
        <v>7745</v>
      </c>
      <c r="O3080" s="6">
        <v>3</v>
      </c>
      <c r="P3080" s="6"/>
      <c r="Q3080" s="6" t="s">
        <v>7733</v>
      </c>
      <c r="R3080" s="6" t="s">
        <v>7734</v>
      </c>
      <c r="S3080" s="6"/>
      <c r="T3080" s="6" t="s">
        <v>4656</v>
      </c>
      <c r="U3080">
        <f t="shared" si="48"/>
        <v>3</v>
      </c>
    </row>
    <row r="3081" spans="1:21" x14ac:dyDescent="0.2">
      <c r="A3081" s="6" t="s">
        <v>11493</v>
      </c>
      <c r="B3081" s="6" t="s">
        <v>11484</v>
      </c>
      <c r="C3081" s="6">
        <v>3518013</v>
      </c>
      <c r="D3081" s="6" t="s">
        <v>7692</v>
      </c>
      <c r="E3081" s="6" t="s">
        <v>11515</v>
      </c>
      <c r="F3081" s="6" t="s">
        <v>6402</v>
      </c>
      <c r="G3081" s="6">
        <v>763</v>
      </c>
      <c r="H3081" s="6">
        <v>5070</v>
      </c>
      <c r="I3081" s="6">
        <v>0</v>
      </c>
      <c r="J3081" s="6">
        <v>0</v>
      </c>
      <c r="K3081" s="6">
        <v>0</v>
      </c>
      <c r="L3081" s="6"/>
      <c r="M3081" s="6">
        <v>2022</v>
      </c>
      <c r="N3081" s="6" t="s">
        <v>7745</v>
      </c>
      <c r="O3081" s="6">
        <v>3</v>
      </c>
      <c r="P3081" s="6"/>
      <c r="Q3081" s="6" t="s">
        <v>7733</v>
      </c>
      <c r="R3081" s="6" t="s">
        <v>7734</v>
      </c>
      <c r="S3081" s="6"/>
      <c r="T3081" s="6" t="s">
        <v>4657</v>
      </c>
      <c r="U3081">
        <f t="shared" si="48"/>
        <v>2</v>
      </c>
    </row>
    <row r="3082" spans="1:21" x14ac:dyDescent="0.2">
      <c r="A3082" s="6" t="s">
        <v>11493</v>
      </c>
      <c r="B3082" s="6" t="s">
        <v>11484</v>
      </c>
      <c r="C3082" s="6">
        <v>3518013</v>
      </c>
      <c r="D3082" s="6" t="s">
        <v>6442</v>
      </c>
      <c r="E3082" s="6" t="s">
        <v>6763</v>
      </c>
      <c r="F3082" s="6" t="s">
        <v>6402</v>
      </c>
      <c r="G3082" s="6">
        <v>306</v>
      </c>
      <c r="H3082" s="6">
        <v>5070</v>
      </c>
      <c r="I3082" s="6">
        <v>0</v>
      </c>
      <c r="J3082" s="6">
        <v>0</v>
      </c>
      <c r="K3082" s="6">
        <v>0</v>
      </c>
      <c r="L3082" s="6"/>
      <c r="M3082" s="6">
        <v>2022</v>
      </c>
      <c r="N3082" s="6" t="s">
        <v>7745</v>
      </c>
      <c r="O3082" s="6">
        <v>3</v>
      </c>
      <c r="P3082" s="6"/>
      <c r="Q3082" s="6" t="s">
        <v>7733</v>
      </c>
      <c r="R3082" s="6" t="s">
        <v>7734</v>
      </c>
      <c r="S3082" s="6"/>
      <c r="T3082" s="6" t="s">
        <v>1557</v>
      </c>
      <c r="U3082">
        <f t="shared" si="48"/>
        <v>1</v>
      </c>
    </row>
    <row r="3083" spans="1:21" x14ac:dyDescent="0.2">
      <c r="A3083" s="6" t="s">
        <v>11495</v>
      </c>
      <c r="B3083" s="6" t="s">
        <v>11484</v>
      </c>
      <c r="C3083" s="6">
        <v>3518013</v>
      </c>
      <c r="D3083" s="6" t="s">
        <v>6550</v>
      </c>
      <c r="E3083" s="6" t="s">
        <v>6590</v>
      </c>
      <c r="F3083" s="6" t="s">
        <v>6402</v>
      </c>
      <c r="G3083" s="6">
        <v>864</v>
      </c>
      <c r="H3083" s="6">
        <v>5403</v>
      </c>
      <c r="I3083" s="6">
        <v>0</v>
      </c>
      <c r="J3083" s="6">
        <v>0</v>
      </c>
      <c r="K3083" s="6">
        <v>0</v>
      </c>
      <c r="L3083" s="6"/>
      <c r="M3083" s="6">
        <v>2022</v>
      </c>
      <c r="N3083" s="6" t="s">
        <v>8310</v>
      </c>
      <c r="O3083" s="6">
        <v>4</v>
      </c>
      <c r="P3083" s="6"/>
      <c r="Q3083" s="6" t="s">
        <v>7733</v>
      </c>
      <c r="R3083" s="6" t="s">
        <v>7734</v>
      </c>
      <c r="S3083" s="6"/>
      <c r="T3083" s="6" t="s">
        <v>4658</v>
      </c>
      <c r="U3083">
        <f t="shared" si="48"/>
        <v>2</v>
      </c>
    </row>
    <row r="3084" spans="1:21" x14ac:dyDescent="0.2">
      <c r="A3084" s="6" t="s">
        <v>11495</v>
      </c>
      <c r="B3084" s="6" t="s">
        <v>11484</v>
      </c>
      <c r="C3084" s="6">
        <v>3518013</v>
      </c>
      <c r="D3084" s="6" t="s">
        <v>6505</v>
      </c>
      <c r="E3084" s="6" t="s">
        <v>11516</v>
      </c>
      <c r="F3084" s="6" t="s">
        <v>6402</v>
      </c>
      <c r="G3084" s="6">
        <v>2072</v>
      </c>
      <c r="H3084" s="6">
        <v>5403</v>
      </c>
      <c r="I3084" s="6">
        <v>0</v>
      </c>
      <c r="J3084" s="6">
        <v>0</v>
      </c>
      <c r="K3084" s="6">
        <v>0</v>
      </c>
      <c r="L3084" s="6"/>
      <c r="M3084" s="6">
        <v>2022</v>
      </c>
      <c r="N3084" s="6" t="s">
        <v>8310</v>
      </c>
      <c r="O3084" s="6">
        <v>4</v>
      </c>
      <c r="P3084" s="6"/>
      <c r="Q3084" s="6" t="s">
        <v>7733</v>
      </c>
      <c r="R3084" s="6" t="s">
        <v>7734</v>
      </c>
      <c r="S3084" s="6"/>
      <c r="T3084" s="6" t="s">
        <v>20158</v>
      </c>
      <c r="U3084">
        <f t="shared" si="48"/>
        <v>1</v>
      </c>
    </row>
    <row r="3085" spans="1:21" x14ac:dyDescent="0.2">
      <c r="A3085" s="6" t="s">
        <v>11496</v>
      </c>
      <c r="B3085" s="6" t="s">
        <v>11484</v>
      </c>
      <c r="C3085" s="6">
        <v>3518013</v>
      </c>
      <c r="D3085" s="6" t="s">
        <v>6463</v>
      </c>
      <c r="E3085" s="6" t="s">
        <v>11517</v>
      </c>
      <c r="F3085" s="6" t="s">
        <v>6402</v>
      </c>
      <c r="G3085" s="6">
        <v>1046</v>
      </c>
      <c r="H3085" s="6">
        <v>5468</v>
      </c>
      <c r="I3085" s="6">
        <v>0</v>
      </c>
      <c r="J3085" s="6">
        <v>0</v>
      </c>
      <c r="K3085" s="6">
        <v>0</v>
      </c>
      <c r="L3085" s="6"/>
      <c r="M3085" s="6">
        <v>2022</v>
      </c>
      <c r="N3085" s="6" t="s">
        <v>7745</v>
      </c>
      <c r="O3085" s="6">
        <v>4</v>
      </c>
      <c r="P3085" s="6"/>
      <c r="Q3085" s="6" t="s">
        <v>7733</v>
      </c>
      <c r="R3085" s="6" t="s">
        <v>7734</v>
      </c>
      <c r="S3085" s="6"/>
      <c r="T3085" s="6" t="s">
        <v>20159</v>
      </c>
      <c r="U3085">
        <f t="shared" si="48"/>
        <v>4</v>
      </c>
    </row>
    <row r="3086" spans="1:21" x14ac:dyDescent="0.2">
      <c r="A3086" s="6" t="s">
        <v>11496</v>
      </c>
      <c r="B3086" s="6" t="s">
        <v>11484</v>
      </c>
      <c r="C3086" s="6">
        <v>3518013</v>
      </c>
      <c r="D3086" s="6" t="s">
        <v>6539</v>
      </c>
      <c r="E3086" s="6" t="s">
        <v>11518</v>
      </c>
      <c r="F3086" s="6" t="s">
        <v>6402</v>
      </c>
      <c r="G3086" s="6">
        <v>1105</v>
      </c>
      <c r="H3086" s="6">
        <v>5468</v>
      </c>
      <c r="I3086" s="6">
        <v>0</v>
      </c>
      <c r="J3086" s="6">
        <v>0</v>
      </c>
      <c r="K3086" s="6">
        <v>0</v>
      </c>
      <c r="L3086" s="6"/>
      <c r="M3086" s="6">
        <v>2022</v>
      </c>
      <c r="N3086" s="6" t="s">
        <v>7745</v>
      </c>
      <c r="O3086" s="6">
        <v>4</v>
      </c>
      <c r="P3086" s="6"/>
      <c r="Q3086" s="6" t="s">
        <v>7733</v>
      </c>
      <c r="R3086" s="6" t="s">
        <v>7734</v>
      </c>
      <c r="S3086" s="6"/>
      <c r="T3086" s="6" t="s">
        <v>20160</v>
      </c>
      <c r="U3086">
        <f t="shared" si="48"/>
        <v>3</v>
      </c>
    </row>
    <row r="3087" spans="1:21" x14ac:dyDescent="0.2">
      <c r="A3087" s="6" t="s">
        <v>11496</v>
      </c>
      <c r="B3087" s="6" t="s">
        <v>11484</v>
      </c>
      <c r="C3087" s="6">
        <v>3518013</v>
      </c>
      <c r="D3087" s="6" t="s">
        <v>6411</v>
      </c>
      <c r="E3087" s="6" t="s">
        <v>7007</v>
      </c>
      <c r="F3087" s="6" t="s">
        <v>6402</v>
      </c>
      <c r="G3087" s="6">
        <v>651</v>
      </c>
      <c r="H3087" s="6">
        <v>5468</v>
      </c>
      <c r="I3087" s="6">
        <v>0</v>
      </c>
      <c r="J3087" s="6">
        <v>0</v>
      </c>
      <c r="K3087" s="6">
        <v>0</v>
      </c>
      <c r="L3087" s="6"/>
      <c r="M3087" s="6">
        <v>2022</v>
      </c>
      <c r="N3087" s="6" t="s">
        <v>7745</v>
      </c>
      <c r="O3087" s="6">
        <v>4</v>
      </c>
      <c r="P3087" s="6"/>
      <c r="Q3087" s="6" t="s">
        <v>7733</v>
      </c>
      <c r="R3087" s="6" t="s">
        <v>7734</v>
      </c>
      <c r="S3087" s="6"/>
      <c r="T3087" s="6" t="s">
        <v>20161</v>
      </c>
      <c r="U3087">
        <f t="shared" si="48"/>
        <v>2</v>
      </c>
    </row>
    <row r="3088" spans="1:21" x14ac:dyDescent="0.2">
      <c r="A3088" s="6" t="s">
        <v>11496</v>
      </c>
      <c r="B3088" s="6" t="s">
        <v>11484</v>
      </c>
      <c r="C3088" s="6">
        <v>3518013</v>
      </c>
      <c r="D3088" s="6" t="s">
        <v>6406</v>
      </c>
      <c r="E3088" s="6" t="s">
        <v>6528</v>
      </c>
      <c r="F3088" s="6" t="s">
        <v>6402</v>
      </c>
      <c r="G3088" s="6">
        <v>1169</v>
      </c>
      <c r="H3088" s="6">
        <v>5468</v>
      </c>
      <c r="I3088" s="6">
        <v>0</v>
      </c>
      <c r="J3088" s="6">
        <v>0</v>
      </c>
      <c r="K3088" s="6">
        <v>0</v>
      </c>
      <c r="L3088" s="6"/>
      <c r="M3088" s="6">
        <v>2022</v>
      </c>
      <c r="N3088" s="6" t="s">
        <v>7745</v>
      </c>
      <c r="O3088" s="6">
        <v>4</v>
      </c>
      <c r="P3088" s="6"/>
      <c r="Q3088" s="6" t="s">
        <v>7733</v>
      </c>
      <c r="R3088" s="6" t="s">
        <v>7734</v>
      </c>
      <c r="S3088" s="6"/>
      <c r="T3088" s="6" t="s">
        <v>3741</v>
      </c>
      <c r="U3088">
        <f t="shared" si="48"/>
        <v>1</v>
      </c>
    </row>
    <row r="3089" spans="1:21" x14ac:dyDescent="0.2">
      <c r="A3089" s="6" t="s">
        <v>11519</v>
      </c>
      <c r="B3089" s="6" t="s">
        <v>11484</v>
      </c>
      <c r="C3089" s="6">
        <v>3518013</v>
      </c>
      <c r="D3089" s="6" t="s">
        <v>6419</v>
      </c>
      <c r="E3089" s="6" t="s">
        <v>11520</v>
      </c>
      <c r="F3089" s="6" t="s">
        <v>6402</v>
      </c>
      <c r="G3089" s="6">
        <v>1585</v>
      </c>
      <c r="H3089" s="6">
        <v>3850</v>
      </c>
      <c r="I3089" s="6">
        <v>0</v>
      </c>
      <c r="J3089" s="6">
        <v>0</v>
      </c>
      <c r="K3089" s="6">
        <v>0</v>
      </c>
      <c r="L3089" s="6"/>
      <c r="M3089" s="6">
        <v>2022</v>
      </c>
      <c r="N3089" s="6" t="s">
        <v>8310</v>
      </c>
      <c r="O3089" s="6">
        <v>5</v>
      </c>
      <c r="P3089" s="6"/>
      <c r="Q3089" s="6" t="s">
        <v>7733</v>
      </c>
      <c r="R3089" s="6" t="s">
        <v>7734</v>
      </c>
      <c r="S3089" s="6"/>
      <c r="T3089" s="6" t="s">
        <v>20162</v>
      </c>
      <c r="U3089">
        <f t="shared" si="48"/>
        <v>3</v>
      </c>
    </row>
    <row r="3090" spans="1:21" x14ac:dyDescent="0.2">
      <c r="A3090" s="6" t="s">
        <v>11519</v>
      </c>
      <c r="B3090" s="6" t="s">
        <v>11484</v>
      </c>
      <c r="C3090" s="6">
        <v>3518013</v>
      </c>
      <c r="D3090" s="6" t="s">
        <v>6444</v>
      </c>
      <c r="E3090" s="6" t="s">
        <v>7083</v>
      </c>
      <c r="F3090" s="6" t="s">
        <v>6402</v>
      </c>
      <c r="G3090" s="6">
        <v>317</v>
      </c>
      <c r="H3090" s="6">
        <v>3850</v>
      </c>
      <c r="I3090" s="6">
        <v>0</v>
      </c>
      <c r="J3090" s="6">
        <v>0</v>
      </c>
      <c r="K3090" s="6">
        <v>0</v>
      </c>
      <c r="L3090" s="6"/>
      <c r="M3090" s="6">
        <v>2022</v>
      </c>
      <c r="N3090" s="6" t="s">
        <v>8310</v>
      </c>
      <c r="O3090" s="6">
        <v>5</v>
      </c>
      <c r="P3090" s="6"/>
      <c r="Q3090" s="6" t="s">
        <v>7733</v>
      </c>
      <c r="R3090" s="6" t="s">
        <v>7734</v>
      </c>
      <c r="S3090" s="6"/>
      <c r="T3090" s="6" t="s">
        <v>20163</v>
      </c>
      <c r="U3090">
        <f t="shared" si="48"/>
        <v>2</v>
      </c>
    </row>
    <row r="3091" spans="1:21" x14ac:dyDescent="0.2">
      <c r="A3091" s="6" t="s">
        <v>11519</v>
      </c>
      <c r="B3091" s="6" t="s">
        <v>11484</v>
      </c>
      <c r="C3091" s="6">
        <v>3518013</v>
      </c>
      <c r="D3091" s="6" t="s">
        <v>11521</v>
      </c>
      <c r="E3091" s="6" t="s">
        <v>7506</v>
      </c>
      <c r="F3091" s="6" t="s">
        <v>6402</v>
      </c>
      <c r="G3091" s="6">
        <v>1948</v>
      </c>
      <c r="H3091" s="6">
        <v>3850</v>
      </c>
      <c r="I3091" s="6">
        <v>1</v>
      </c>
      <c r="J3091" s="6">
        <v>1</v>
      </c>
      <c r="K3091" s="6">
        <v>0</v>
      </c>
      <c r="L3091" s="6"/>
      <c r="M3091" s="6">
        <v>2022</v>
      </c>
      <c r="N3091" s="6" t="s">
        <v>8310</v>
      </c>
      <c r="O3091" s="6">
        <v>5</v>
      </c>
      <c r="P3091" s="6"/>
      <c r="Q3091" s="6" t="s">
        <v>7733</v>
      </c>
      <c r="R3091" s="6" t="s">
        <v>7734</v>
      </c>
      <c r="S3091" s="6"/>
      <c r="T3091" s="6" t="s">
        <v>4635</v>
      </c>
      <c r="U3091">
        <f t="shared" si="48"/>
        <v>1</v>
      </c>
    </row>
    <row r="3092" spans="1:21" x14ac:dyDescent="0.2">
      <c r="A3092" s="6" t="s">
        <v>11498</v>
      </c>
      <c r="B3092" s="6" t="s">
        <v>11484</v>
      </c>
      <c r="C3092" s="6">
        <v>3518013</v>
      </c>
      <c r="D3092" s="6" t="s">
        <v>6578</v>
      </c>
      <c r="E3092" s="6" t="s">
        <v>7108</v>
      </c>
      <c r="F3092" s="6" t="s">
        <v>6402</v>
      </c>
      <c r="G3092" s="6">
        <v>281</v>
      </c>
      <c r="H3092" s="6">
        <v>3779</v>
      </c>
      <c r="I3092" s="6">
        <v>0</v>
      </c>
      <c r="J3092" s="6">
        <v>0</v>
      </c>
      <c r="K3092" s="6">
        <v>0</v>
      </c>
      <c r="L3092" s="6"/>
      <c r="M3092" s="6">
        <v>2022</v>
      </c>
      <c r="N3092" s="6" t="s">
        <v>7745</v>
      </c>
      <c r="O3092" s="6">
        <v>5</v>
      </c>
      <c r="P3092" s="6"/>
      <c r="Q3092" s="6" t="s">
        <v>7733</v>
      </c>
      <c r="R3092" s="6" t="s">
        <v>7734</v>
      </c>
      <c r="S3092" s="6"/>
      <c r="T3092" s="6" t="s">
        <v>20164</v>
      </c>
      <c r="U3092">
        <f t="shared" si="48"/>
        <v>3</v>
      </c>
    </row>
    <row r="3093" spans="1:21" x14ac:dyDescent="0.2">
      <c r="A3093" s="6" t="s">
        <v>11498</v>
      </c>
      <c r="B3093" s="6" t="s">
        <v>11484</v>
      </c>
      <c r="C3093" s="6">
        <v>3518013</v>
      </c>
      <c r="D3093" s="6" t="s">
        <v>11522</v>
      </c>
      <c r="E3093" s="6" t="s">
        <v>11523</v>
      </c>
      <c r="F3093" s="6" t="s">
        <v>6402</v>
      </c>
      <c r="G3093" s="6">
        <v>566</v>
      </c>
      <c r="H3093" s="6">
        <v>3779</v>
      </c>
      <c r="I3093" s="6">
        <v>0</v>
      </c>
      <c r="J3093" s="6">
        <v>0</v>
      </c>
      <c r="K3093" s="6">
        <v>0</v>
      </c>
      <c r="L3093" s="6"/>
      <c r="M3093" s="6">
        <v>2022</v>
      </c>
      <c r="N3093" s="6" t="s">
        <v>7745</v>
      </c>
      <c r="O3093" s="6">
        <v>5</v>
      </c>
      <c r="P3093" s="6"/>
      <c r="Q3093" s="6" t="s">
        <v>7733</v>
      </c>
      <c r="R3093" s="6" t="s">
        <v>7734</v>
      </c>
      <c r="S3093" s="6"/>
      <c r="T3093" s="6" t="s">
        <v>20165</v>
      </c>
      <c r="U3093">
        <f t="shared" si="48"/>
        <v>2</v>
      </c>
    </row>
    <row r="3094" spans="1:21" x14ac:dyDescent="0.2">
      <c r="A3094" s="6" t="s">
        <v>11498</v>
      </c>
      <c r="B3094" s="6" t="s">
        <v>11484</v>
      </c>
      <c r="C3094" s="6">
        <v>3518013</v>
      </c>
      <c r="D3094" s="6" t="s">
        <v>11524</v>
      </c>
      <c r="E3094" s="6" t="s">
        <v>6880</v>
      </c>
      <c r="F3094" s="6" t="s">
        <v>6402</v>
      </c>
      <c r="G3094" s="6">
        <v>572</v>
      </c>
      <c r="H3094" s="6">
        <v>3779</v>
      </c>
      <c r="I3094" s="6">
        <v>0</v>
      </c>
      <c r="J3094" s="6">
        <v>0</v>
      </c>
      <c r="K3094" s="6">
        <v>0</v>
      </c>
      <c r="L3094" s="6"/>
      <c r="M3094" s="6">
        <v>2022</v>
      </c>
      <c r="N3094" s="6" t="s">
        <v>7745</v>
      </c>
      <c r="O3094" s="6">
        <v>5</v>
      </c>
      <c r="P3094" s="6"/>
      <c r="Q3094" s="6" t="s">
        <v>7733</v>
      </c>
      <c r="R3094" s="6" t="s">
        <v>7734</v>
      </c>
      <c r="S3094" s="6"/>
      <c r="T3094" s="6" t="s">
        <v>20166</v>
      </c>
      <c r="U3094">
        <f t="shared" si="48"/>
        <v>1</v>
      </c>
    </row>
    <row r="3095" spans="1:21" x14ac:dyDescent="0.2">
      <c r="A3095" s="6" t="s">
        <v>11525</v>
      </c>
      <c r="B3095" s="6" t="s">
        <v>11526</v>
      </c>
      <c r="C3095" s="6">
        <v>3532002</v>
      </c>
      <c r="D3095" s="6" t="s">
        <v>6493</v>
      </c>
      <c r="E3095" s="6" t="s">
        <v>7214</v>
      </c>
      <c r="F3095" s="6" t="s">
        <v>6402</v>
      </c>
      <c r="G3095" s="6">
        <v>2219</v>
      </c>
      <c r="H3095" s="6">
        <v>4325</v>
      </c>
      <c r="I3095" s="6">
        <v>0</v>
      </c>
      <c r="J3095" s="6">
        <v>1</v>
      </c>
      <c r="K3095" s="6">
        <v>0</v>
      </c>
      <c r="L3095" s="6"/>
      <c r="M3095" s="6">
        <v>2022</v>
      </c>
      <c r="N3095" s="6" t="s">
        <v>7732</v>
      </c>
      <c r="O3095" s="6">
        <v>99</v>
      </c>
      <c r="P3095" s="6"/>
      <c r="Q3095" s="6" t="s">
        <v>7733</v>
      </c>
      <c r="R3095" s="6" t="s">
        <v>7734</v>
      </c>
      <c r="S3095" s="6"/>
      <c r="T3095" s="6" t="s">
        <v>1063</v>
      </c>
      <c r="U3095">
        <f t="shared" si="48"/>
        <v>3</v>
      </c>
    </row>
    <row r="3096" spans="1:21" x14ac:dyDescent="0.2">
      <c r="A3096" s="6" t="s">
        <v>11525</v>
      </c>
      <c r="B3096" s="6" t="s">
        <v>11526</v>
      </c>
      <c r="C3096" s="6">
        <v>3532002</v>
      </c>
      <c r="D3096" s="6" t="s">
        <v>7355</v>
      </c>
      <c r="E3096" s="6" t="s">
        <v>11527</v>
      </c>
      <c r="F3096" s="6" t="s">
        <v>6402</v>
      </c>
      <c r="G3096" s="6">
        <v>1863</v>
      </c>
      <c r="H3096" s="6">
        <v>4325</v>
      </c>
      <c r="I3096" s="6">
        <v>0</v>
      </c>
      <c r="J3096" s="6">
        <v>0</v>
      </c>
      <c r="K3096" s="6">
        <v>0</v>
      </c>
      <c r="L3096" s="6"/>
      <c r="M3096" s="6">
        <v>2022</v>
      </c>
      <c r="N3096" s="6" t="s">
        <v>7732</v>
      </c>
      <c r="O3096" s="6">
        <v>99</v>
      </c>
      <c r="P3096" s="6"/>
      <c r="Q3096" s="6" t="s">
        <v>7733</v>
      </c>
      <c r="R3096" s="6" t="s">
        <v>7734</v>
      </c>
      <c r="S3096" s="6"/>
      <c r="T3096" s="6" t="s">
        <v>1064</v>
      </c>
      <c r="U3096">
        <f t="shared" si="48"/>
        <v>2</v>
      </c>
    </row>
    <row r="3097" spans="1:21" x14ac:dyDescent="0.2">
      <c r="A3097" s="6" t="s">
        <v>11525</v>
      </c>
      <c r="B3097" s="6" t="s">
        <v>11526</v>
      </c>
      <c r="C3097" s="6">
        <v>3532002</v>
      </c>
      <c r="D3097" s="6" t="s">
        <v>7001</v>
      </c>
      <c r="E3097" s="6" t="s">
        <v>11528</v>
      </c>
      <c r="F3097" s="6" t="s">
        <v>6402</v>
      </c>
      <c r="G3097" s="6">
        <v>243</v>
      </c>
      <c r="H3097" s="6">
        <v>4325</v>
      </c>
      <c r="I3097" s="6">
        <v>0</v>
      </c>
      <c r="J3097" s="6">
        <v>0</v>
      </c>
      <c r="K3097" s="6">
        <v>0</v>
      </c>
      <c r="L3097" s="6"/>
      <c r="M3097" s="6">
        <v>2022</v>
      </c>
      <c r="N3097" s="6" t="s">
        <v>7732</v>
      </c>
      <c r="O3097" s="6">
        <v>99</v>
      </c>
      <c r="P3097" s="6"/>
      <c r="Q3097" s="6" t="s">
        <v>7733</v>
      </c>
      <c r="R3097" s="6" t="s">
        <v>7734</v>
      </c>
      <c r="S3097" s="6"/>
      <c r="T3097" s="6" t="s">
        <v>1065</v>
      </c>
      <c r="U3097">
        <f t="shared" si="48"/>
        <v>1</v>
      </c>
    </row>
    <row r="3098" spans="1:21" x14ac:dyDescent="0.2">
      <c r="A3098" s="6" t="s">
        <v>11529</v>
      </c>
      <c r="B3098" s="6" t="s">
        <v>11526</v>
      </c>
      <c r="C3098" s="6">
        <v>3532002</v>
      </c>
      <c r="D3098" s="6" t="s">
        <v>6434</v>
      </c>
      <c r="E3098" s="6" t="s">
        <v>11530</v>
      </c>
      <c r="F3098" s="6" t="s">
        <v>6402</v>
      </c>
      <c r="G3098" s="6">
        <v>578</v>
      </c>
      <c r="H3098" s="6">
        <v>1125</v>
      </c>
      <c r="I3098" s="6">
        <v>1</v>
      </c>
      <c r="J3098" s="6">
        <v>1</v>
      </c>
      <c r="K3098" s="6">
        <v>0</v>
      </c>
      <c r="L3098" s="6"/>
      <c r="M3098" s="6">
        <v>2022</v>
      </c>
      <c r="N3098" s="6" t="s">
        <v>7745</v>
      </c>
      <c r="O3098" s="6">
        <v>1</v>
      </c>
      <c r="P3098" s="6"/>
      <c r="Q3098" s="6" t="s">
        <v>7733</v>
      </c>
      <c r="R3098" s="6" t="s">
        <v>7734</v>
      </c>
      <c r="S3098" s="6"/>
      <c r="T3098" s="6" t="s">
        <v>4519</v>
      </c>
      <c r="U3098">
        <f t="shared" si="48"/>
        <v>3</v>
      </c>
    </row>
    <row r="3099" spans="1:21" x14ac:dyDescent="0.2">
      <c r="A3099" s="6" t="s">
        <v>11529</v>
      </c>
      <c r="B3099" s="6" t="s">
        <v>11526</v>
      </c>
      <c r="C3099" s="6">
        <v>3532002</v>
      </c>
      <c r="D3099" s="6" t="s">
        <v>9769</v>
      </c>
      <c r="E3099" s="6" t="s">
        <v>8533</v>
      </c>
      <c r="F3099" s="6" t="s">
        <v>6402</v>
      </c>
      <c r="G3099" s="6">
        <v>454</v>
      </c>
      <c r="H3099" s="6">
        <v>1125</v>
      </c>
      <c r="I3099" s="6">
        <v>0</v>
      </c>
      <c r="J3099" s="6">
        <v>0</v>
      </c>
      <c r="K3099" s="6">
        <v>0</v>
      </c>
      <c r="L3099" s="6"/>
      <c r="M3099" s="6">
        <v>2022</v>
      </c>
      <c r="N3099" s="6" t="s">
        <v>7745</v>
      </c>
      <c r="O3099" s="6">
        <v>1</v>
      </c>
      <c r="P3099" s="6"/>
      <c r="Q3099" s="6" t="s">
        <v>7733</v>
      </c>
      <c r="R3099" s="6" t="s">
        <v>7734</v>
      </c>
      <c r="S3099" s="6"/>
      <c r="T3099" s="6" t="s">
        <v>4520</v>
      </c>
      <c r="U3099">
        <f t="shared" si="48"/>
        <v>2</v>
      </c>
    </row>
    <row r="3100" spans="1:21" x14ac:dyDescent="0.2">
      <c r="A3100" s="6" t="s">
        <v>11529</v>
      </c>
      <c r="B3100" s="6" t="s">
        <v>11526</v>
      </c>
      <c r="C3100" s="6">
        <v>3532002</v>
      </c>
      <c r="D3100" s="6" t="s">
        <v>11531</v>
      </c>
      <c r="E3100" s="6" t="s">
        <v>6890</v>
      </c>
      <c r="F3100" s="6" t="s">
        <v>6402</v>
      </c>
      <c r="G3100" s="6">
        <v>93</v>
      </c>
      <c r="H3100" s="6">
        <v>1125</v>
      </c>
      <c r="I3100" s="6">
        <v>0</v>
      </c>
      <c r="J3100" s="6">
        <v>0</v>
      </c>
      <c r="K3100" s="6">
        <v>0</v>
      </c>
      <c r="L3100" s="6"/>
      <c r="M3100" s="6">
        <v>2022</v>
      </c>
      <c r="N3100" s="6" t="s">
        <v>7745</v>
      </c>
      <c r="O3100" s="6">
        <v>1</v>
      </c>
      <c r="P3100" s="6"/>
      <c r="Q3100" s="6" t="s">
        <v>7733</v>
      </c>
      <c r="R3100" s="6" t="s">
        <v>7734</v>
      </c>
      <c r="S3100" s="6"/>
      <c r="T3100" s="6" t="s">
        <v>4521</v>
      </c>
      <c r="U3100">
        <f t="shared" si="48"/>
        <v>1</v>
      </c>
    </row>
    <row r="3101" spans="1:21" x14ac:dyDescent="0.2">
      <c r="A3101" s="6" t="s">
        <v>11532</v>
      </c>
      <c r="B3101" s="6" t="s">
        <v>11526</v>
      </c>
      <c r="C3101" s="6">
        <v>3532002</v>
      </c>
      <c r="D3101" s="6" t="s">
        <v>11533</v>
      </c>
      <c r="E3101" s="6" t="s">
        <v>11534</v>
      </c>
      <c r="F3101" s="6" t="s">
        <v>6402</v>
      </c>
      <c r="G3101" s="6">
        <v>392</v>
      </c>
      <c r="H3101" s="6">
        <v>1286</v>
      </c>
      <c r="I3101" s="6">
        <v>0</v>
      </c>
      <c r="J3101" s="6">
        <v>0</v>
      </c>
      <c r="K3101" s="6">
        <v>0</v>
      </c>
      <c r="L3101" s="6"/>
      <c r="M3101" s="6">
        <v>2022</v>
      </c>
      <c r="N3101" s="6" t="s">
        <v>7745</v>
      </c>
      <c r="O3101" s="6">
        <v>2</v>
      </c>
      <c r="P3101" s="6"/>
      <c r="Q3101" s="6" t="s">
        <v>7733</v>
      </c>
      <c r="R3101" s="6" t="s">
        <v>7734</v>
      </c>
      <c r="S3101" s="6"/>
      <c r="T3101" s="6" t="s">
        <v>4522</v>
      </c>
      <c r="U3101">
        <f t="shared" si="48"/>
        <v>3</v>
      </c>
    </row>
    <row r="3102" spans="1:21" x14ac:dyDescent="0.2">
      <c r="A3102" s="6" t="s">
        <v>11532</v>
      </c>
      <c r="B3102" s="6" t="s">
        <v>11526</v>
      </c>
      <c r="C3102" s="6">
        <v>3532002</v>
      </c>
      <c r="D3102" s="6" t="s">
        <v>11535</v>
      </c>
      <c r="E3102" s="6" t="s">
        <v>11536</v>
      </c>
      <c r="F3102" s="6" t="s">
        <v>6402</v>
      </c>
      <c r="G3102" s="6">
        <v>759</v>
      </c>
      <c r="H3102" s="6">
        <v>1286</v>
      </c>
      <c r="I3102" s="6">
        <v>0</v>
      </c>
      <c r="J3102" s="6">
        <v>1</v>
      </c>
      <c r="K3102" s="6">
        <v>0</v>
      </c>
      <c r="L3102" s="6"/>
      <c r="M3102" s="6">
        <v>2022</v>
      </c>
      <c r="N3102" s="6" t="s">
        <v>7745</v>
      </c>
      <c r="O3102" s="6">
        <v>2</v>
      </c>
      <c r="P3102" s="6"/>
      <c r="Q3102" s="6" t="s">
        <v>7733</v>
      </c>
      <c r="R3102" s="6" t="s">
        <v>7734</v>
      </c>
      <c r="S3102" s="6"/>
      <c r="T3102" s="6" t="s">
        <v>4518</v>
      </c>
      <c r="U3102">
        <f t="shared" si="48"/>
        <v>2</v>
      </c>
    </row>
    <row r="3103" spans="1:21" x14ac:dyDescent="0.2">
      <c r="A3103" s="6" t="s">
        <v>11532</v>
      </c>
      <c r="B3103" s="6" t="s">
        <v>11526</v>
      </c>
      <c r="C3103" s="6">
        <v>3532002</v>
      </c>
      <c r="D3103" s="6" t="s">
        <v>6622</v>
      </c>
      <c r="E3103" s="6" t="s">
        <v>11537</v>
      </c>
      <c r="F3103" s="6" t="s">
        <v>6402</v>
      </c>
      <c r="G3103" s="6">
        <v>135</v>
      </c>
      <c r="H3103" s="6">
        <v>1286</v>
      </c>
      <c r="I3103" s="6">
        <v>0</v>
      </c>
      <c r="J3103" s="6">
        <v>0</v>
      </c>
      <c r="K3103" s="6">
        <v>0</v>
      </c>
      <c r="L3103" s="6"/>
      <c r="M3103" s="6">
        <v>2022</v>
      </c>
      <c r="N3103" s="6" t="s">
        <v>7745</v>
      </c>
      <c r="O3103" s="6">
        <v>2</v>
      </c>
      <c r="P3103" s="6"/>
      <c r="Q3103" s="6" t="s">
        <v>7733</v>
      </c>
      <c r="R3103" s="6" t="s">
        <v>7734</v>
      </c>
      <c r="S3103" s="6"/>
      <c r="T3103" s="6" t="s">
        <v>4523</v>
      </c>
      <c r="U3103">
        <f t="shared" si="48"/>
        <v>1</v>
      </c>
    </row>
    <row r="3104" spans="1:21" x14ac:dyDescent="0.2">
      <c r="A3104" s="6" t="s">
        <v>11538</v>
      </c>
      <c r="B3104" s="6" t="s">
        <v>11526</v>
      </c>
      <c r="C3104" s="6">
        <v>3532002</v>
      </c>
      <c r="D3104" s="6" t="s">
        <v>8414</v>
      </c>
      <c r="E3104" s="6" t="s">
        <v>11539</v>
      </c>
      <c r="F3104" s="6" t="s">
        <v>6402</v>
      </c>
      <c r="G3104" s="6">
        <v>598</v>
      </c>
      <c r="H3104" s="6">
        <v>1200</v>
      </c>
      <c r="I3104" s="6">
        <v>0</v>
      </c>
      <c r="J3104" s="6">
        <v>0</v>
      </c>
      <c r="K3104" s="6">
        <v>0</v>
      </c>
      <c r="L3104" s="6"/>
      <c r="M3104" s="6">
        <v>2022</v>
      </c>
      <c r="N3104" s="6" t="s">
        <v>7745</v>
      </c>
      <c r="O3104" s="6">
        <v>3</v>
      </c>
      <c r="P3104" s="6"/>
      <c r="Q3104" s="6" t="s">
        <v>7733</v>
      </c>
      <c r="R3104" s="6" t="s">
        <v>7734</v>
      </c>
      <c r="S3104" s="6"/>
      <c r="T3104" s="6" t="s">
        <v>4524</v>
      </c>
      <c r="U3104">
        <f t="shared" si="48"/>
        <v>2</v>
      </c>
    </row>
    <row r="3105" spans="1:21" x14ac:dyDescent="0.2">
      <c r="A3105" s="6" t="s">
        <v>11538</v>
      </c>
      <c r="B3105" s="6" t="s">
        <v>11526</v>
      </c>
      <c r="C3105" s="6">
        <v>3532002</v>
      </c>
      <c r="D3105" s="6" t="s">
        <v>6678</v>
      </c>
      <c r="E3105" s="6" t="s">
        <v>11540</v>
      </c>
      <c r="F3105" s="6" t="s">
        <v>6402</v>
      </c>
      <c r="G3105" s="6">
        <v>602</v>
      </c>
      <c r="H3105" s="6">
        <v>1200</v>
      </c>
      <c r="I3105" s="6">
        <v>0</v>
      </c>
      <c r="J3105" s="6">
        <v>1</v>
      </c>
      <c r="K3105" s="6">
        <v>0</v>
      </c>
      <c r="L3105" s="6"/>
      <c r="M3105" s="6">
        <v>2022</v>
      </c>
      <c r="N3105" s="6" t="s">
        <v>7745</v>
      </c>
      <c r="O3105" s="6">
        <v>3</v>
      </c>
      <c r="P3105" s="6"/>
      <c r="Q3105" s="6" t="s">
        <v>7733</v>
      </c>
      <c r="R3105" s="6" t="s">
        <v>7734</v>
      </c>
      <c r="S3105" s="6"/>
      <c r="T3105" s="6" t="s">
        <v>4517</v>
      </c>
      <c r="U3105">
        <f t="shared" si="48"/>
        <v>1</v>
      </c>
    </row>
    <row r="3106" spans="1:21" x14ac:dyDescent="0.2">
      <c r="A3106" s="6" t="s">
        <v>11541</v>
      </c>
      <c r="B3106" s="6" t="s">
        <v>11526</v>
      </c>
      <c r="C3106" s="6">
        <v>3532002</v>
      </c>
      <c r="D3106" s="6" t="s">
        <v>6675</v>
      </c>
      <c r="E3106" s="6" t="s">
        <v>11542</v>
      </c>
      <c r="F3106" s="6" t="s">
        <v>6402</v>
      </c>
      <c r="G3106" s="6">
        <v>222</v>
      </c>
      <c r="H3106" s="6">
        <v>736</v>
      </c>
      <c r="I3106" s="6">
        <v>0</v>
      </c>
      <c r="J3106" s="6">
        <v>0</v>
      </c>
      <c r="K3106" s="6">
        <v>0</v>
      </c>
      <c r="L3106" s="6"/>
      <c r="M3106" s="6">
        <v>2022</v>
      </c>
      <c r="N3106" s="6" t="s">
        <v>7745</v>
      </c>
      <c r="O3106" s="6">
        <v>4</v>
      </c>
      <c r="P3106" s="6"/>
      <c r="Q3106" s="6" t="s">
        <v>7733</v>
      </c>
      <c r="R3106" s="6" t="s">
        <v>7734</v>
      </c>
      <c r="S3106" s="6"/>
      <c r="T3106" s="6" t="s">
        <v>4525</v>
      </c>
      <c r="U3106">
        <f t="shared" si="48"/>
        <v>3</v>
      </c>
    </row>
    <row r="3107" spans="1:21" x14ac:dyDescent="0.2">
      <c r="A3107" s="6" t="s">
        <v>11541</v>
      </c>
      <c r="B3107" s="6" t="s">
        <v>11526</v>
      </c>
      <c r="C3107" s="6">
        <v>3532002</v>
      </c>
      <c r="D3107" s="6" t="s">
        <v>7514</v>
      </c>
      <c r="E3107" s="6" t="s">
        <v>6736</v>
      </c>
      <c r="F3107" s="6" t="s">
        <v>6402</v>
      </c>
      <c r="G3107" s="6">
        <v>247</v>
      </c>
      <c r="H3107" s="6">
        <v>736</v>
      </c>
      <c r="I3107" s="6">
        <v>1</v>
      </c>
      <c r="J3107" s="6">
        <v>0</v>
      </c>
      <c r="K3107" s="6">
        <v>0</v>
      </c>
      <c r="L3107" s="6"/>
      <c r="M3107" s="6">
        <v>2022</v>
      </c>
      <c r="N3107" s="6" t="s">
        <v>7745</v>
      </c>
      <c r="O3107" s="6">
        <v>4</v>
      </c>
      <c r="P3107" s="6"/>
      <c r="Q3107" s="6" t="s">
        <v>7733</v>
      </c>
      <c r="R3107" s="6" t="s">
        <v>7734</v>
      </c>
      <c r="S3107" s="6"/>
      <c r="T3107" s="6" t="s">
        <v>4526</v>
      </c>
      <c r="U3107">
        <f t="shared" si="48"/>
        <v>2</v>
      </c>
    </row>
    <row r="3108" spans="1:21" x14ac:dyDescent="0.2">
      <c r="A3108" s="6" t="s">
        <v>11541</v>
      </c>
      <c r="B3108" s="6" t="s">
        <v>11526</v>
      </c>
      <c r="C3108" s="6">
        <v>3532002</v>
      </c>
      <c r="D3108" s="6" t="s">
        <v>7466</v>
      </c>
      <c r="E3108" s="6" t="s">
        <v>11543</v>
      </c>
      <c r="F3108" s="6" t="s">
        <v>6402</v>
      </c>
      <c r="G3108" s="6">
        <v>267</v>
      </c>
      <c r="H3108" s="6">
        <v>736</v>
      </c>
      <c r="I3108" s="6">
        <v>0</v>
      </c>
      <c r="J3108" s="6">
        <v>1</v>
      </c>
      <c r="K3108" s="6">
        <v>0</v>
      </c>
      <c r="L3108" s="6"/>
      <c r="M3108" s="6">
        <v>2022</v>
      </c>
      <c r="N3108" s="6" t="s">
        <v>7745</v>
      </c>
      <c r="O3108" s="6">
        <v>4</v>
      </c>
      <c r="P3108" s="6"/>
      <c r="Q3108" s="6" t="s">
        <v>7733</v>
      </c>
      <c r="R3108" s="6" t="s">
        <v>7734</v>
      </c>
      <c r="S3108" s="6"/>
      <c r="T3108" s="6" t="s">
        <v>4516</v>
      </c>
      <c r="U3108">
        <f t="shared" si="48"/>
        <v>1</v>
      </c>
    </row>
    <row r="3109" spans="1:21" x14ac:dyDescent="0.2">
      <c r="A3109" s="6" t="s">
        <v>11544</v>
      </c>
      <c r="B3109" s="6" t="s">
        <v>11545</v>
      </c>
      <c r="C3109" s="6">
        <v>3542059</v>
      </c>
      <c r="D3109" s="6" t="s">
        <v>6545</v>
      </c>
      <c r="E3109" s="6" t="s">
        <v>11546</v>
      </c>
      <c r="F3109" s="6" t="s">
        <v>6402</v>
      </c>
      <c r="G3109" s="6">
        <v>3372</v>
      </c>
      <c r="H3109" s="6">
        <v>6069</v>
      </c>
      <c r="I3109" s="6">
        <v>1</v>
      </c>
      <c r="J3109" s="6">
        <v>1</v>
      </c>
      <c r="K3109" s="6">
        <v>0</v>
      </c>
      <c r="L3109" s="6"/>
      <c r="M3109" s="6">
        <v>2022</v>
      </c>
      <c r="N3109" s="6" t="s">
        <v>7732</v>
      </c>
      <c r="O3109" s="6">
        <v>99</v>
      </c>
      <c r="P3109" s="6"/>
      <c r="Q3109" s="6" t="s">
        <v>7733</v>
      </c>
      <c r="R3109" s="6" t="s">
        <v>7734</v>
      </c>
      <c r="S3109" s="6"/>
      <c r="T3109" s="6" t="s">
        <v>1102</v>
      </c>
      <c r="U3109">
        <f t="shared" si="48"/>
        <v>2</v>
      </c>
    </row>
    <row r="3110" spans="1:21" x14ac:dyDescent="0.2">
      <c r="A3110" s="6" t="s">
        <v>11544</v>
      </c>
      <c r="B3110" s="6" t="s">
        <v>11545</v>
      </c>
      <c r="C3110" s="6">
        <v>3542059</v>
      </c>
      <c r="D3110" s="6" t="s">
        <v>6591</v>
      </c>
      <c r="E3110" s="6" t="s">
        <v>6793</v>
      </c>
      <c r="F3110" s="6" t="s">
        <v>6402</v>
      </c>
      <c r="G3110" s="6">
        <v>2697</v>
      </c>
      <c r="H3110" s="6">
        <v>6069</v>
      </c>
      <c r="I3110" s="6">
        <v>0</v>
      </c>
      <c r="J3110" s="6">
        <v>0</v>
      </c>
      <c r="K3110" s="6">
        <v>0</v>
      </c>
      <c r="L3110" s="6"/>
      <c r="M3110" s="6">
        <v>2022</v>
      </c>
      <c r="N3110" s="6" t="s">
        <v>7732</v>
      </c>
      <c r="O3110" s="6">
        <v>99</v>
      </c>
      <c r="P3110" s="6"/>
      <c r="Q3110" s="6" t="s">
        <v>7733</v>
      </c>
      <c r="R3110" s="6" t="s">
        <v>7734</v>
      </c>
      <c r="S3110" s="6"/>
      <c r="T3110" s="6" t="s">
        <v>1103</v>
      </c>
      <c r="U3110">
        <f t="shared" si="48"/>
        <v>1</v>
      </c>
    </row>
    <row r="3111" spans="1:21" x14ac:dyDescent="0.2">
      <c r="A3111" s="6" t="s">
        <v>11547</v>
      </c>
      <c r="B3111" s="6" t="s">
        <v>11545</v>
      </c>
      <c r="C3111" s="6">
        <v>3542059</v>
      </c>
      <c r="D3111" s="6" t="s">
        <v>6609</v>
      </c>
      <c r="E3111" s="6" t="s">
        <v>10368</v>
      </c>
      <c r="F3111" s="6" t="s">
        <v>6402</v>
      </c>
      <c r="G3111" s="6">
        <v>2233</v>
      </c>
      <c r="H3111" s="6">
        <v>5950</v>
      </c>
      <c r="I3111" s="6">
        <v>1</v>
      </c>
      <c r="J3111" s="6">
        <v>0</v>
      </c>
      <c r="K3111" s="6">
        <v>0</v>
      </c>
      <c r="L3111" s="6"/>
      <c r="M3111" s="6">
        <v>2022</v>
      </c>
      <c r="N3111" s="6" t="s">
        <v>7770</v>
      </c>
      <c r="O3111" s="6">
        <v>99</v>
      </c>
      <c r="P3111" s="6"/>
      <c r="Q3111" s="6" t="s">
        <v>7733</v>
      </c>
      <c r="R3111" s="6" t="s">
        <v>7734</v>
      </c>
      <c r="S3111" s="6"/>
      <c r="T3111" s="6" t="s">
        <v>4724</v>
      </c>
      <c r="U3111">
        <f t="shared" si="48"/>
        <v>2</v>
      </c>
    </row>
    <row r="3112" spans="1:21" x14ac:dyDescent="0.2">
      <c r="A3112" s="6" t="s">
        <v>11548</v>
      </c>
      <c r="B3112" s="6" t="s">
        <v>11545</v>
      </c>
      <c r="C3112" s="6">
        <v>3542059</v>
      </c>
      <c r="D3112" s="6" t="s">
        <v>6941</v>
      </c>
      <c r="E3112" s="6" t="s">
        <v>11549</v>
      </c>
      <c r="F3112" s="6" t="s">
        <v>6402</v>
      </c>
      <c r="G3112" s="6">
        <v>3048</v>
      </c>
      <c r="H3112" s="6">
        <v>32778</v>
      </c>
      <c r="I3112" s="6">
        <v>1</v>
      </c>
      <c r="J3112" s="6">
        <v>1</v>
      </c>
      <c r="K3112" s="6">
        <v>0</v>
      </c>
      <c r="L3112" s="6"/>
      <c r="M3112" s="6">
        <v>2022</v>
      </c>
      <c r="N3112" s="6" t="s">
        <v>7745</v>
      </c>
      <c r="O3112" s="6">
        <v>99</v>
      </c>
      <c r="P3112" s="6"/>
      <c r="Q3112" s="6" t="s">
        <v>7733</v>
      </c>
      <c r="R3112" s="6" t="s">
        <v>7734</v>
      </c>
      <c r="S3112" s="6"/>
      <c r="T3112" s="6" t="s">
        <v>4723</v>
      </c>
      <c r="U3112">
        <f t="shared" si="48"/>
        <v>13</v>
      </c>
    </row>
    <row r="3113" spans="1:21" x14ac:dyDescent="0.2">
      <c r="A3113" s="6" t="s">
        <v>11548</v>
      </c>
      <c r="B3113" s="6" t="s">
        <v>11545</v>
      </c>
      <c r="C3113" s="6">
        <v>3542059</v>
      </c>
      <c r="D3113" s="6" t="s">
        <v>9157</v>
      </c>
      <c r="E3113" s="6" t="s">
        <v>7508</v>
      </c>
      <c r="F3113" s="6" t="s">
        <v>6402</v>
      </c>
      <c r="G3113" s="6">
        <v>3888</v>
      </c>
      <c r="H3113" s="6">
        <v>32778</v>
      </c>
      <c r="I3113" s="6">
        <v>1</v>
      </c>
      <c r="J3113" s="6">
        <v>1</v>
      </c>
      <c r="K3113" s="6">
        <v>0</v>
      </c>
      <c r="L3113" s="6"/>
      <c r="M3113" s="6">
        <v>2022</v>
      </c>
      <c r="N3113" s="6" t="s">
        <v>7745</v>
      </c>
      <c r="O3113" s="6">
        <v>99</v>
      </c>
      <c r="P3113" s="6"/>
      <c r="Q3113" s="6" t="s">
        <v>7733</v>
      </c>
      <c r="R3113" s="6" t="s">
        <v>7734</v>
      </c>
      <c r="S3113" s="6"/>
      <c r="T3113" s="6" t="s">
        <v>4722</v>
      </c>
      <c r="U3113">
        <f t="shared" si="48"/>
        <v>12</v>
      </c>
    </row>
    <row r="3114" spans="1:21" x14ac:dyDescent="0.2">
      <c r="A3114" s="6" t="s">
        <v>11548</v>
      </c>
      <c r="B3114" s="6" t="s">
        <v>11545</v>
      </c>
      <c r="C3114" s="6">
        <v>3542059</v>
      </c>
      <c r="D3114" s="6" t="s">
        <v>6996</v>
      </c>
      <c r="E3114" s="6" t="s">
        <v>9489</v>
      </c>
      <c r="F3114" s="6" t="s">
        <v>6402</v>
      </c>
      <c r="G3114" s="6">
        <v>3534</v>
      </c>
      <c r="H3114" s="6">
        <v>32778</v>
      </c>
      <c r="I3114" s="6">
        <v>1</v>
      </c>
      <c r="J3114" s="6">
        <v>1</v>
      </c>
      <c r="K3114" s="6">
        <v>0</v>
      </c>
      <c r="L3114" s="6"/>
      <c r="M3114" s="6">
        <v>2022</v>
      </c>
      <c r="N3114" s="6" t="s">
        <v>7745</v>
      </c>
      <c r="O3114" s="6">
        <v>99</v>
      </c>
      <c r="P3114" s="6"/>
      <c r="Q3114" s="6" t="s">
        <v>7733</v>
      </c>
      <c r="R3114" s="6" t="s">
        <v>7734</v>
      </c>
      <c r="S3114" s="6"/>
      <c r="T3114" s="6" t="s">
        <v>4721</v>
      </c>
      <c r="U3114">
        <f t="shared" si="48"/>
        <v>11</v>
      </c>
    </row>
    <row r="3115" spans="1:21" x14ac:dyDescent="0.2">
      <c r="A3115" s="6" t="s">
        <v>11548</v>
      </c>
      <c r="B3115" s="6" t="s">
        <v>11545</v>
      </c>
      <c r="C3115" s="6">
        <v>3542059</v>
      </c>
      <c r="D3115" s="6" t="s">
        <v>8716</v>
      </c>
      <c r="E3115" s="6" t="s">
        <v>11550</v>
      </c>
      <c r="F3115" s="6" t="s">
        <v>6402</v>
      </c>
      <c r="G3115" s="6">
        <v>3201</v>
      </c>
      <c r="H3115" s="6">
        <v>32778</v>
      </c>
      <c r="I3115" s="6">
        <v>1</v>
      </c>
      <c r="J3115" s="6">
        <v>1</v>
      </c>
      <c r="K3115" s="6">
        <v>0</v>
      </c>
      <c r="L3115" s="6"/>
      <c r="M3115" s="6">
        <v>2022</v>
      </c>
      <c r="N3115" s="6" t="s">
        <v>7745</v>
      </c>
      <c r="O3115" s="6">
        <v>99</v>
      </c>
      <c r="P3115" s="6"/>
      <c r="Q3115" s="6" t="s">
        <v>7733</v>
      </c>
      <c r="R3115" s="6" t="s">
        <v>7734</v>
      </c>
      <c r="S3115" s="6"/>
      <c r="T3115" s="6" t="s">
        <v>4720</v>
      </c>
      <c r="U3115">
        <f t="shared" si="48"/>
        <v>10</v>
      </c>
    </row>
    <row r="3116" spans="1:21" x14ac:dyDescent="0.2">
      <c r="A3116" s="6" t="s">
        <v>11548</v>
      </c>
      <c r="B3116" s="6" t="s">
        <v>11545</v>
      </c>
      <c r="C3116" s="6">
        <v>3542059</v>
      </c>
      <c r="D3116" s="6" t="s">
        <v>7164</v>
      </c>
      <c r="E3116" s="6" t="s">
        <v>7157</v>
      </c>
      <c r="F3116" s="6" t="s">
        <v>6402</v>
      </c>
      <c r="G3116" s="6">
        <v>2723</v>
      </c>
      <c r="H3116" s="6">
        <v>32778</v>
      </c>
      <c r="I3116" s="6">
        <v>0</v>
      </c>
      <c r="J3116" s="6">
        <v>0</v>
      </c>
      <c r="K3116" s="6">
        <v>0</v>
      </c>
      <c r="L3116" s="6"/>
      <c r="M3116" s="6">
        <v>2022</v>
      </c>
      <c r="N3116" s="6" t="s">
        <v>7745</v>
      </c>
      <c r="O3116" s="6">
        <v>99</v>
      </c>
      <c r="P3116" s="6"/>
      <c r="Q3116" s="6" t="s">
        <v>7733</v>
      </c>
      <c r="R3116" s="6" t="s">
        <v>7734</v>
      </c>
      <c r="S3116" s="6"/>
      <c r="T3116" s="6" t="s">
        <v>4725</v>
      </c>
      <c r="U3116">
        <f t="shared" si="48"/>
        <v>9</v>
      </c>
    </row>
    <row r="3117" spans="1:21" x14ac:dyDescent="0.2">
      <c r="A3117" s="6" t="s">
        <v>11548</v>
      </c>
      <c r="B3117" s="6" t="s">
        <v>11545</v>
      </c>
      <c r="C3117" s="6">
        <v>3542059</v>
      </c>
      <c r="D3117" s="6" t="s">
        <v>6859</v>
      </c>
      <c r="E3117" s="6" t="s">
        <v>9018</v>
      </c>
      <c r="F3117" s="6" t="s">
        <v>6402</v>
      </c>
      <c r="G3117" s="6">
        <v>994</v>
      </c>
      <c r="H3117" s="6">
        <v>32778</v>
      </c>
      <c r="I3117" s="6">
        <v>0</v>
      </c>
      <c r="J3117" s="6">
        <v>0</v>
      </c>
      <c r="K3117" s="6">
        <v>0</v>
      </c>
      <c r="L3117" s="6"/>
      <c r="M3117" s="6">
        <v>2022</v>
      </c>
      <c r="N3117" s="6" t="s">
        <v>7745</v>
      </c>
      <c r="O3117" s="6">
        <v>99</v>
      </c>
      <c r="P3117" s="6"/>
      <c r="Q3117" s="6" t="s">
        <v>7733</v>
      </c>
      <c r="R3117" s="6" t="s">
        <v>7734</v>
      </c>
      <c r="S3117" s="6"/>
      <c r="T3117" s="6" t="s">
        <v>4726</v>
      </c>
      <c r="U3117">
        <f t="shared" si="48"/>
        <v>8</v>
      </c>
    </row>
    <row r="3118" spans="1:21" x14ac:dyDescent="0.2">
      <c r="A3118" s="6" t="s">
        <v>11547</v>
      </c>
      <c r="B3118" s="6" t="s">
        <v>11545</v>
      </c>
      <c r="C3118" s="6">
        <v>3542059</v>
      </c>
      <c r="D3118" s="6" t="s">
        <v>6535</v>
      </c>
      <c r="E3118" s="6" t="s">
        <v>6732</v>
      </c>
      <c r="F3118" s="6" t="s">
        <v>6402</v>
      </c>
      <c r="G3118" s="6">
        <v>3717</v>
      </c>
      <c r="H3118" s="6">
        <v>5950</v>
      </c>
      <c r="I3118" s="6">
        <v>0</v>
      </c>
      <c r="J3118" s="6">
        <v>1</v>
      </c>
      <c r="K3118" s="6">
        <v>0</v>
      </c>
      <c r="L3118" s="6"/>
      <c r="M3118" s="6">
        <v>2022</v>
      </c>
      <c r="N3118" s="6" t="s">
        <v>7770</v>
      </c>
      <c r="O3118" s="6">
        <v>99</v>
      </c>
      <c r="P3118" s="6"/>
      <c r="Q3118" s="6" t="s">
        <v>7733</v>
      </c>
      <c r="R3118" s="6" t="s">
        <v>7734</v>
      </c>
      <c r="S3118" s="6"/>
      <c r="T3118" s="6" t="s">
        <v>4719</v>
      </c>
      <c r="U3118">
        <f t="shared" si="48"/>
        <v>1</v>
      </c>
    </row>
    <row r="3119" spans="1:21" x14ac:dyDescent="0.2">
      <c r="A3119" s="6" t="s">
        <v>11548</v>
      </c>
      <c r="B3119" s="6" t="s">
        <v>11545</v>
      </c>
      <c r="C3119" s="6">
        <v>3542059</v>
      </c>
      <c r="D3119" s="6" t="s">
        <v>6797</v>
      </c>
      <c r="E3119" s="6" t="s">
        <v>10317</v>
      </c>
      <c r="F3119" s="6" t="s">
        <v>6402</v>
      </c>
      <c r="G3119" s="6">
        <v>1744</v>
      </c>
      <c r="H3119" s="6">
        <v>32778</v>
      </c>
      <c r="I3119" s="6">
        <v>0</v>
      </c>
      <c r="J3119" s="6">
        <v>0</v>
      </c>
      <c r="K3119" s="6">
        <v>0</v>
      </c>
      <c r="L3119" s="6"/>
      <c r="M3119" s="6">
        <v>2022</v>
      </c>
      <c r="N3119" s="6" t="s">
        <v>7745</v>
      </c>
      <c r="O3119" s="6">
        <v>99</v>
      </c>
      <c r="P3119" s="6"/>
      <c r="Q3119" s="6" t="s">
        <v>7733</v>
      </c>
      <c r="R3119" s="6" t="s">
        <v>7734</v>
      </c>
      <c r="S3119" s="6"/>
      <c r="T3119" s="6" t="s">
        <v>4727</v>
      </c>
      <c r="U3119">
        <f t="shared" si="48"/>
        <v>7</v>
      </c>
    </row>
    <row r="3120" spans="1:21" x14ac:dyDescent="0.2">
      <c r="A3120" s="6" t="s">
        <v>11548</v>
      </c>
      <c r="B3120" s="6" t="s">
        <v>11545</v>
      </c>
      <c r="C3120" s="6">
        <v>3542059</v>
      </c>
      <c r="D3120" s="6" t="s">
        <v>7514</v>
      </c>
      <c r="E3120" s="6" t="s">
        <v>6437</v>
      </c>
      <c r="F3120" s="6" t="s">
        <v>6402</v>
      </c>
      <c r="G3120" s="6">
        <v>946</v>
      </c>
      <c r="H3120" s="6">
        <v>32778</v>
      </c>
      <c r="I3120" s="6">
        <v>0</v>
      </c>
      <c r="J3120" s="6">
        <v>0</v>
      </c>
      <c r="K3120" s="6">
        <v>0</v>
      </c>
      <c r="L3120" s="6"/>
      <c r="M3120" s="6">
        <v>2022</v>
      </c>
      <c r="N3120" s="6" t="s">
        <v>7745</v>
      </c>
      <c r="O3120" s="6">
        <v>99</v>
      </c>
      <c r="P3120" s="6"/>
      <c r="Q3120" s="6" t="s">
        <v>7733</v>
      </c>
      <c r="R3120" s="6" t="s">
        <v>7734</v>
      </c>
      <c r="S3120" s="6"/>
      <c r="T3120" s="6" t="s">
        <v>4728</v>
      </c>
      <c r="U3120">
        <f t="shared" si="48"/>
        <v>6</v>
      </c>
    </row>
    <row r="3121" spans="1:21" x14ac:dyDescent="0.2">
      <c r="A3121" s="6" t="s">
        <v>11548</v>
      </c>
      <c r="B3121" s="6" t="s">
        <v>11545</v>
      </c>
      <c r="C3121" s="6">
        <v>3542059</v>
      </c>
      <c r="D3121" s="6" t="s">
        <v>7068</v>
      </c>
      <c r="E3121" s="6" t="s">
        <v>9228</v>
      </c>
      <c r="F3121" s="6" t="s">
        <v>6402</v>
      </c>
      <c r="G3121" s="6">
        <v>3942</v>
      </c>
      <c r="H3121" s="6">
        <v>32778</v>
      </c>
      <c r="I3121" s="6">
        <v>0</v>
      </c>
      <c r="J3121" s="6">
        <v>1</v>
      </c>
      <c r="K3121" s="6">
        <v>0</v>
      </c>
      <c r="L3121" s="6"/>
      <c r="M3121" s="6">
        <v>2022</v>
      </c>
      <c r="N3121" s="6" t="s">
        <v>7745</v>
      </c>
      <c r="O3121" s="6">
        <v>99</v>
      </c>
      <c r="P3121" s="6"/>
      <c r="Q3121" s="6" t="s">
        <v>7733</v>
      </c>
      <c r="R3121" s="6" t="s">
        <v>7734</v>
      </c>
      <c r="S3121" s="6"/>
      <c r="T3121" s="6" t="s">
        <v>4718</v>
      </c>
      <c r="U3121">
        <f t="shared" si="48"/>
        <v>5</v>
      </c>
    </row>
    <row r="3122" spans="1:21" x14ac:dyDescent="0.2">
      <c r="A3122" s="6" t="s">
        <v>11548</v>
      </c>
      <c r="B3122" s="6" t="s">
        <v>11545</v>
      </c>
      <c r="C3122" s="6">
        <v>3542059</v>
      </c>
      <c r="D3122" s="6" t="s">
        <v>6597</v>
      </c>
      <c r="E3122" s="6" t="s">
        <v>6677</v>
      </c>
      <c r="F3122" s="6" t="s">
        <v>6402</v>
      </c>
      <c r="G3122" s="6">
        <v>1428</v>
      </c>
      <c r="H3122" s="6">
        <v>32778</v>
      </c>
      <c r="I3122" s="6">
        <v>0</v>
      </c>
      <c r="J3122" s="6">
        <v>0</v>
      </c>
      <c r="K3122" s="6">
        <v>0</v>
      </c>
      <c r="L3122" s="6"/>
      <c r="M3122" s="6">
        <v>2022</v>
      </c>
      <c r="N3122" s="6" t="s">
        <v>7745</v>
      </c>
      <c r="O3122" s="6">
        <v>99</v>
      </c>
      <c r="P3122" s="6"/>
      <c r="Q3122" s="6" t="s">
        <v>7733</v>
      </c>
      <c r="R3122" s="6" t="s">
        <v>7734</v>
      </c>
      <c r="S3122" s="6"/>
      <c r="T3122" s="6" t="s">
        <v>4729</v>
      </c>
      <c r="U3122">
        <f t="shared" si="48"/>
        <v>4</v>
      </c>
    </row>
    <row r="3123" spans="1:21" x14ac:dyDescent="0.2">
      <c r="A3123" s="6" t="s">
        <v>11548</v>
      </c>
      <c r="B3123" s="6" t="s">
        <v>11545</v>
      </c>
      <c r="C3123" s="6">
        <v>3542059</v>
      </c>
      <c r="D3123" s="6" t="s">
        <v>11551</v>
      </c>
      <c r="E3123" s="6" t="s">
        <v>11552</v>
      </c>
      <c r="F3123" s="6" t="s">
        <v>6402</v>
      </c>
      <c r="G3123" s="6">
        <v>2916</v>
      </c>
      <c r="H3123" s="6">
        <v>32778</v>
      </c>
      <c r="I3123" s="6">
        <v>0</v>
      </c>
      <c r="J3123" s="6">
        <v>1</v>
      </c>
      <c r="K3123" s="6">
        <v>0</v>
      </c>
      <c r="L3123" s="6"/>
      <c r="M3123" s="6">
        <v>2022</v>
      </c>
      <c r="N3123" s="6" t="s">
        <v>7745</v>
      </c>
      <c r="O3123" s="6">
        <v>99</v>
      </c>
      <c r="P3123" s="6"/>
      <c r="Q3123" s="6" t="s">
        <v>7733</v>
      </c>
      <c r="R3123" s="6" t="s">
        <v>7734</v>
      </c>
      <c r="S3123" s="6"/>
      <c r="T3123" s="6" t="s">
        <v>4717</v>
      </c>
      <c r="U3123">
        <f t="shared" si="48"/>
        <v>3</v>
      </c>
    </row>
    <row r="3124" spans="1:21" x14ac:dyDescent="0.2">
      <c r="A3124" s="6" t="s">
        <v>11548</v>
      </c>
      <c r="B3124" s="6" t="s">
        <v>11545</v>
      </c>
      <c r="C3124" s="6">
        <v>3542059</v>
      </c>
      <c r="D3124" s="6" t="s">
        <v>6615</v>
      </c>
      <c r="E3124" s="6" t="s">
        <v>11553</v>
      </c>
      <c r="F3124" s="6" t="s">
        <v>6402</v>
      </c>
      <c r="G3124" s="6">
        <v>3443</v>
      </c>
      <c r="H3124" s="6">
        <v>32778</v>
      </c>
      <c r="I3124" s="6">
        <v>0</v>
      </c>
      <c r="J3124" s="6">
        <v>1</v>
      </c>
      <c r="K3124" s="6">
        <v>0</v>
      </c>
      <c r="L3124" s="6"/>
      <c r="M3124" s="6">
        <v>2022</v>
      </c>
      <c r="N3124" s="6" t="s">
        <v>7745</v>
      </c>
      <c r="O3124" s="6">
        <v>99</v>
      </c>
      <c r="P3124" s="6"/>
      <c r="Q3124" s="6" t="s">
        <v>7733</v>
      </c>
      <c r="R3124" s="6" t="s">
        <v>7734</v>
      </c>
      <c r="S3124" s="6"/>
      <c r="T3124" s="6" t="s">
        <v>20167</v>
      </c>
      <c r="U3124">
        <f t="shared" si="48"/>
        <v>2</v>
      </c>
    </row>
    <row r="3125" spans="1:21" x14ac:dyDescent="0.2">
      <c r="A3125" s="6" t="s">
        <v>11548</v>
      </c>
      <c r="B3125" s="6" t="s">
        <v>11545</v>
      </c>
      <c r="C3125" s="6">
        <v>3542059</v>
      </c>
      <c r="D3125" s="6" t="s">
        <v>6479</v>
      </c>
      <c r="E3125" s="6" t="s">
        <v>11554</v>
      </c>
      <c r="F3125" s="6" t="s">
        <v>6402</v>
      </c>
      <c r="G3125" s="6">
        <v>971</v>
      </c>
      <c r="H3125" s="6">
        <v>32778</v>
      </c>
      <c r="I3125" s="6">
        <v>0</v>
      </c>
      <c r="J3125" s="6">
        <v>0</v>
      </c>
      <c r="K3125" s="6">
        <v>0</v>
      </c>
      <c r="L3125" s="6"/>
      <c r="M3125" s="6">
        <v>2022</v>
      </c>
      <c r="N3125" s="6" t="s">
        <v>7745</v>
      </c>
      <c r="O3125" s="6">
        <v>99</v>
      </c>
      <c r="P3125" s="6"/>
      <c r="Q3125" s="6" t="s">
        <v>7733</v>
      </c>
      <c r="R3125" s="6" t="s">
        <v>7734</v>
      </c>
      <c r="S3125" s="6"/>
      <c r="T3125" s="6" t="s">
        <v>4730</v>
      </c>
      <c r="U3125">
        <f t="shared" si="48"/>
        <v>1</v>
      </c>
    </row>
    <row r="3126" spans="1:21" x14ac:dyDescent="0.2">
      <c r="A3126" s="6" t="s">
        <v>11555</v>
      </c>
      <c r="B3126" s="6" t="s">
        <v>11556</v>
      </c>
      <c r="C3126" s="6">
        <v>3507065</v>
      </c>
      <c r="D3126" s="6" t="s">
        <v>6512</v>
      </c>
      <c r="E3126" s="6" t="s">
        <v>11557</v>
      </c>
      <c r="F3126" s="6" t="s">
        <v>6402</v>
      </c>
      <c r="G3126" s="6">
        <v>1446</v>
      </c>
      <c r="H3126" s="6">
        <v>5856</v>
      </c>
      <c r="I3126" s="6">
        <v>0</v>
      </c>
      <c r="J3126" s="6">
        <v>0</v>
      </c>
      <c r="K3126" s="6">
        <v>0</v>
      </c>
      <c r="L3126" s="6"/>
      <c r="M3126" s="6">
        <v>2022</v>
      </c>
      <c r="N3126" s="6" t="s">
        <v>7732</v>
      </c>
      <c r="O3126" s="6">
        <v>99</v>
      </c>
      <c r="P3126" s="6"/>
      <c r="Q3126" s="6" t="s">
        <v>7733</v>
      </c>
      <c r="R3126" s="6" t="s">
        <v>7734</v>
      </c>
      <c r="S3126" s="6"/>
      <c r="T3126" s="6" t="s">
        <v>1049</v>
      </c>
      <c r="U3126">
        <f t="shared" si="48"/>
        <v>2</v>
      </c>
    </row>
    <row r="3127" spans="1:21" x14ac:dyDescent="0.2">
      <c r="A3127" s="6" t="s">
        <v>11555</v>
      </c>
      <c r="B3127" s="6" t="s">
        <v>11556</v>
      </c>
      <c r="C3127" s="6">
        <v>3507065</v>
      </c>
      <c r="D3127" s="6" t="s">
        <v>6814</v>
      </c>
      <c r="E3127" s="6" t="s">
        <v>11558</v>
      </c>
      <c r="F3127" s="6" t="s">
        <v>6402</v>
      </c>
      <c r="G3127" s="6">
        <v>4410</v>
      </c>
      <c r="H3127" s="6">
        <v>5856</v>
      </c>
      <c r="I3127" s="6">
        <v>1</v>
      </c>
      <c r="J3127" s="6">
        <v>1</v>
      </c>
      <c r="K3127" s="6">
        <v>0</v>
      </c>
      <c r="L3127" s="6"/>
      <c r="M3127" s="6">
        <v>2022</v>
      </c>
      <c r="N3127" s="6" t="s">
        <v>7732</v>
      </c>
      <c r="O3127" s="6">
        <v>99</v>
      </c>
      <c r="P3127" s="6"/>
      <c r="Q3127" s="6" t="s">
        <v>7733</v>
      </c>
      <c r="R3127" s="6" t="s">
        <v>7734</v>
      </c>
      <c r="S3127" s="6"/>
      <c r="T3127" s="6" t="s">
        <v>1048</v>
      </c>
      <c r="U3127">
        <f t="shared" si="48"/>
        <v>1</v>
      </c>
    </row>
    <row r="3128" spans="1:21" x14ac:dyDescent="0.2">
      <c r="A3128" s="6" t="s">
        <v>11559</v>
      </c>
      <c r="B3128" s="6" t="s">
        <v>11556</v>
      </c>
      <c r="C3128" s="6">
        <v>3507065</v>
      </c>
      <c r="D3128" s="6" t="s">
        <v>6434</v>
      </c>
      <c r="E3128" s="6" t="s">
        <v>11560</v>
      </c>
      <c r="F3128" s="6" t="s">
        <v>6402</v>
      </c>
      <c r="G3128" s="6">
        <v>3438</v>
      </c>
      <c r="H3128" s="6">
        <v>20985</v>
      </c>
      <c r="I3128" s="6">
        <v>1</v>
      </c>
      <c r="J3128" s="6">
        <v>1</v>
      </c>
      <c r="K3128" s="6">
        <v>0</v>
      </c>
      <c r="L3128" s="6"/>
      <c r="M3128" s="6">
        <v>2022</v>
      </c>
      <c r="N3128" s="6" t="s">
        <v>7745</v>
      </c>
      <c r="O3128" s="6">
        <v>99</v>
      </c>
      <c r="P3128" s="6"/>
      <c r="Q3128" s="6" t="s">
        <v>7733</v>
      </c>
      <c r="R3128" s="6" t="s">
        <v>7734</v>
      </c>
      <c r="S3128" s="6"/>
      <c r="T3128" s="6" t="s">
        <v>4424</v>
      </c>
      <c r="U3128">
        <f t="shared" si="48"/>
        <v>9</v>
      </c>
    </row>
    <row r="3129" spans="1:21" x14ac:dyDescent="0.2">
      <c r="A3129" s="6" t="s">
        <v>11559</v>
      </c>
      <c r="B3129" s="6" t="s">
        <v>11556</v>
      </c>
      <c r="C3129" s="6">
        <v>3507065</v>
      </c>
      <c r="D3129" s="6" t="s">
        <v>6954</v>
      </c>
      <c r="E3129" s="6" t="s">
        <v>11127</v>
      </c>
      <c r="F3129" s="6" t="s">
        <v>6402</v>
      </c>
      <c r="G3129" s="6">
        <v>2556</v>
      </c>
      <c r="H3129" s="6">
        <v>20985</v>
      </c>
      <c r="I3129" s="6">
        <v>0</v>
      </c>
      <c r="J3129" s="6">
        <v>0</v>
      </c>
      <c r="K3129" s="6">
        <v>0</v>
      </c>
      <c r="L3129" s="6"/>
      <c r="M3129" s="6">
        <v>2022</v>
      </c>
      <c r="N3129" s="6" t="s">
        <v>7745</v>
      </c>
      <c r="O3129" s="6">
        <v>99</v>
      </c>
      <c r="P3129" s="6"/>
      <c r="Q3129" s="6" t="s">
        <v>7733</v>
      </c>
      <c r="R3129" s="6" t="s">
        <v>7734</v>
      </c>
      <c r="S3129" s="6"/>
      <c r="T3129" s="6" t="s">
        <v>4425</v>
      </c>
      <c r="U3129">
        <f t="shared" si="48"/>
        <v>8</v>
      </c>
    </row>
    <row r="3130" spans="1:21" x14ac:dyDescent="0.2">
      <c r="A3130" s="6" t="s">
        <v>11559</v>
      </c>
      <c r="B3130" s="6" t="s">
        <v>11556</v>
      </c>
      <c r="C3130" s="6">
        <v>3507065</v>
      </c>
      <c r="D3130" s="6" t="s">
        <v>6597</v>
      </c>
      <c r="E3130" s="6" t="s">
        <v>9861</v>
      </c>
      <c r="F3130" s="6" t="s">
        <v>6402</v>
      </c>
      <c r="G3130" s="6">
        <v>835</v>
      </c>
      <c r="H3130" s="6">
        <v>20985</v>
      </c>
      <c r="I3130" s="6">
        <v>0</v>
      </c>
      <c r="J3130" s="6">
        <v>0</v>
      </c>
      <c r="K3130" s="6">
        <v>0</v>
      </c>
      <c r="L3130" s="6"/>
      <c r="M3130" s="6">
        <v>2022</v>
      </c>
      <c r="N3130" s="6" t="s">
        <v>7745</v>
      </c>
      <c r="O3130" s="6">
        <v>99</v>
      </c>
      <c r="P3130" s="6"/>
      <c r="Q3130" s="6" t="s">
        <v>7733</v>
      </c>
      <c r="R3130" s="6" t="s">
        <v>7734</v>
      </c>
      <c r="S3130" s="6"/>
      <c r="T3130" s="6" t="s">
        <v>4426</v>
      </c>
      <c r="U3130">
        <f t="shared" si="48"/>
        <v>7</v>
      </c>
    </row>
    <row r="3131" spans="1:21" x14ac:dyDescent="0.2">
      <c r="A3131" s="6" t="s">
        <v>11559</v>
      </c>
      <c r="B3131" s="6" t="s">
        <v>11556</v>
      </c>
      <c r="C3131" s="6">
        <v>3507065</v>
      </c>
      <c r="D3131" s="6" t="s">
        <v>6861</v>
      </c>
      <c r="E3131" s="6" t="s">
        <v>7833</v>
      </c>
      <c r="F3131" s="6" t="s">
        <v>6402</v>
      </c>
      <c r="G3131" s="6">
        <v>1675</v>
      </c>
      <c r="H3131" s="6">
        <v>20985</v>
      </c>
      <c r="I3131" s="6">
        <v>0</v>
      </c>
      <c r="J3131" s="6">
        <v>0</v>
      </c>
      <c r="K3131" s="6">
        <v>0</v>
      </c>
      <c r="L3131" s="6"/>
      <c r="M3131" s="6">
        <v>2022</v>
      </c>
      <c r="N3131" s="6" t="s">
        <v>7745</v>
      </c>
      <c r="O3131" s="6">
        <v>99</v>
      </c>
      <c r="P3131" s="6"/>
      <c r="Q3131" s="6" t="s">
        <v>7733</v>
      </c>
      <c r="R3131" s="6" t="s">
        <v>7734</v>
      </c>
      <c r="S3131" s="6"/>
      <c r="T3131" s="6" t="s">
        <v>4427</v>
      </c>
      <c r="U3131">
        <f t="shared" si="48"/>
        <v>6</v>
      </c>
    </row>
    <row r="3132" spans="1:21" x14ac:dyDescent="0.2">
      <c r="A3132" s="6" t="s">
        <v>11559</v>
      </c>
      <c r="B3132" s="6" t="s">
        <v>11556</v>
      </c>
      <c r="C3132" s="6">
        <v>3507065</v>
      </c>
      <c r="D3132" s="6" t="s">
        <v>7207</v>
      </c>
      <c r="E3132" s="6" t="s">
        <v>11561</v>
      </c>
      <c r="F3132" s="6" t="s">
        <v>6402</v>
      </c>
      <c r="G3132" s="6">
        <v>3201</v>
      </c>
      <c r="H3132" s="6">
        <v>20985</v>
      </c>
      <c r="I3132" s="6">
        <v>1</v>
      </c>
      <c r="J3132" s="6">
        <v>1</v>
      </c>
      <c r="K3132" s="6">
        <v>0</v>
      </c>
      <c r="L3132" s="6"/>
      <c r="M3132" s="6">
        <v>2022</v>
      </c>
      <c r="N3132" s="6" t="s">
        <v>7745</v>
      </c>
      <c r="O3132" s="6">
        <v>99</v>
      </c>
      <c r="P3132" s="6"/>
      <c r="Q3132" s="6" t="s">
        <v>7733</v>
      </c>
      <c r="R3132" s="6" t="s">
        <v>7734</v>
      </c>
      <c r="S3132" s="6"/>
      <c r="T3132" s="6" t="s">
        <v>4423</v>
      </c>
      <c r="U3132">
        <f t="shared" si="48"/>
        <v>5</v>
      </c>
    </row>
    <row r="3133" spans="1:21" x14ac:dyDescent="0.2">
      <c r="A3133" s="6" t="s">
        <v>11559</v>
      </c>
      <c r="B3133" s="6" t="s">
        <v>11556</v>
      </c>
      <c r="C3133" s="6">
        <v>3507065</v>
      </c>
      <c r="D3133" s="6" t="s">
        <v>6968</v>
      </c>
      <c r="E3133" s="6" t="s">
        <v>11562</v>
      </c>
      <c r="F3133" s="6" t="s">
        <v>6402</v>
      </c>
      <c r="G3133" s="6">
        <v>1985</v>
      </c>
      <c r="H3133" s="6">
        <v>20985</v>
      </c>
      <c r="I3133" s="6">
        <v>0</v>
      </c>
      <c r="J3133" s="6">
        <v>0</v>
      </c>
      <c r="K3133" s="6">
        <v>0</v>
      </c>
      <c r="L3133" s="6"/>
      <c r="M3133" s="6">
        <v>2022</v>
      </c>
      <c r="N3133" s="6" t="s">
        <v>7745</v>
      </c>
      <c r="O3133" s="6">
        <v>99</v>
      </c>
      <c r="P3133" s="6"/>
      <c r="Q3133" s="6" t="s">
        <v>7733</v>
      </c>
      <c r="R3133" s="6" t="s">
        <v>7734</v>
      </c>
      <c r="S3133" s="6"/>
      <c r="T3133" s="6" t="s">
        <v>4428</v>
      </c>
      <c r="U3133">
        <f t="shared" si="48"/>
        <v>4</v>
      </c>
    </row>
    <row r="3134" spans="1:21" x14ac:dyDescent="0.2">
      <c r="A3134" s="6" t="s">
        <v>11559</v>
      </c>
      <c r="B3134" s="6" t="s">
        <v>11556</v>
      </c>
      <c r="C3134" s="6">
        <v>3507065</v>
      </c>
      <c r="D3134" s="6" t="s">
        <v>11563</v>
      </c>
      <c r="E3134" s="6" t="s">
        <v>11564</v>
      </c>
      <c r="F3134" s="6" t="s">
        <v>6402</v>
      </c>
      <c r="G3134" s="6">
        <v>2592</v>
      </c>
      <c r="H3134" s="6">
        <v>20985</v>
      </c>
      <c r="I3134" s="6">
        <v>1</v>
      </c>
      <c r="J3134" s="6">
        <v>1</v>
      </c>
      <c r="K3134" s="6">
        <v>0</v>
      </c>
      <c r="L3134" s="6"/>
      <c r="M3134" s="6">
        <v>2022</v>
      </c>
      <c r="N3134" s="6" t="s">
        <v>7745</v>
      </c>
      <c r="O3134" s="6">
        <v>99</v>
      </c>
      <c r="P3134" s="6"/>
      <c r="Q3134" s="6" t="s">
        <v>7733</v>
      </c>
      <c r="R3134" s="6" t="s">
        <v>7734</v>
      </c>
      <c r="S3134" s="6"/>
      <c r="T3134" s="6" t="s">
        <v>4422</v>
      </c>
      <c r="U3134">
        <f t="shared" si="48"/>
        <v>3</v>
      </c>
    </row>
    <row r="3135" spans="1:21" x14ac:dyDescent="0.2">
      <c r="A3135" s="6" t="s">
        <v>11559</v>
      </c>
      <c r="B3135" s="6" t="s">
        <v>11556</v>
      </c>
      <c r="C3135" s="6">
        <v>3507065</v>
      </c>
      <c r="D3135" s="6" t="s">
        <v>6548</v>
      </c>
      <c r="E3135" s="6" t="s">
        <v>7107</v>
      </c>
      <c r="F3135" s="6" t="s">
        <v>6402</v>
      </c>
      <c r="G3135" s="6">
        <v>1671</v>
      </c>
      <c r="H3135" s="6">
        <v>20985</v>
      </c>
      <c r="I3135" s="6">
        <v>0</v>
      </c>
      <c r="J3135" s="6">
        <v>0</v>
      </c>
      <c r="K3135" s="6">
        <v>0</v>
      </c>
      <c r="L3135" s="6"/>
      <c r="M3135" s="6">
        <v>2022</v>
      </c>
      <c r="N3135" s="6" t="s">
        <v>7745</v>
      </c>
      <c r="O3135" s="6">
        <v>99</v>
      </c>
      <c r="P3135" s="6"/>
      <c r="Q3135" s="6" t="s">
        <v>7733</v>
      </c>
      <c r="R3135" s="6" t="s">
        <v>7734</v>
      </c>
      <c r="S3135" s="6"/>
      <c r="T3135" s="6" t="s">
        <v>4429</v>
      </c>
      <c r="U3135">
        <f t="shared" si="48"/>
        <v>2</v>
      </c>
    </row>
    <row r="3136" spans="1:21" x14ac:dyDescent="0.2">
      <c r="A3136" s="6" t="s">
        <v>11559</v>
      </c>
      <c r="B3136" s="6" t="s">
        <v>11556</v>
      </c>
      <c r="C3136" s="6">
        <v>3507065</v>
      </c>
      <c r="D3136" s="6" t="s">
        <v>6470</v>
      </c>
      <c r="E3136" s="6" t="s">
        <v>7107</v>
      </c>
      <c r="F3136" s="6" t="s">
        <v>6402</v>
      </c>
      <c r="G3136" s="6">
        <v>3032</v>
      </c>
      <c r="H3136" s="6">
        <v>20985</v>
      </c>
      <c r="I3136" s="6">
        <v>1</v>
      </c>
      <c r="J3136" s="6">
        <v>1</v>
      </c>
      <c r="K3136" s="6">
        <v>0</v>
      </c>
      <c r="L3136" s="6"/>
      <c r="M3136" s="6">
        <v>2022</v>
      </c>
      <c r="N3136" s="6" t="s">
        <v>7745</v>
      </c>
      <c r="O3136" s="6">
        <v>99</v>
      </c>
      <c r="P3136" s="6"/>
      <c r="Q3136" s="6" t="s">
        <v>7733</v>
      </c>
      <c r="R3136" s="6" t="s">
        <v>7734</v>
      </c>
      <c r="S3136" s="6"/>
      <c r="T3136" s="6" t="s">
        <v>4421</v>
      </c>
      <c r="U3136">
        <f t="shared" si="48"/>
        <v>1</v>
      </c>
    </row>
    <row r="3137" spans="1:21" x14ac:dyDescent="0.2">
      <c r="A3137" s="6" t="s">
        <v>11565</v>
      </c>
      <c r="B3137" s="6" t="s">
        <v>11566</v>
      </c>
      <c r="C3137" s="6">
        <v>3549032</v>
      </c>
      <c r="D3137" s="6" t="s">
        <v>7519</v>
      </c>
      <c r="E3137" s="6" t="s">
        <v>11567</v>
      </c>
      <c r="F3137" s="6" t="s">
        <v>6402</v>
      </c>
      <c r="G3137" s="6">
        <v>693</v>
      </c>
      <c r="H3137" s="6">
        <v>2179</v>
      </c>
      <c r="I3137" s="6">
        <v>0</v>
      </c>
      <c r="J3137" s="6">
        <v>0</v>
      </c>
      <c r="K3137" s="6">
        <v>0</v>
      </c>
      <c r="L3137" s="6"/>
      <c r="M3137" s="6">
        <v>2022</v>
      </c>
      <c r="N3137" s="6" t="s">
        <v>7732</v>
      </c>
      <c r="O3137" s="6">
        <v>99</v>
      </c>
      <c r="P3137" s="6"/>
      <c r="Q3137" s="6" t="s">
        <v>7733</v>
      </c>
      <c r="R3137" s="6" t="s">
        <v>7734</v>
      </c>
      <c r="S3137" s="6"/>
      <c r="T3137" s="6" t="s">
        <v>1106</v>
      </c>
      <c r="U3137">
        <f t="shared" si="48"/>
        <v>3</v>
      </c>
    </row>
    <row r="3138" spans="1:21" x14ac:dyDescent="0.2">
      <c r="A3138" s="6" t="s">
        <v>11565</v>
      </c>
      <c r="B3138" s="6" t="s">
        <v>11566</v>
      </c>
      <c r="C3138" s="6">
        <v>3549032</v>
      </c>
      <c r="D3138" s="6" t="s">
        <v>6905</v>
      </c>
      <c r="E3138" s="6" t="s">
        <v>11568</v>
      </c>
      <c r="F3138" s="6" t="s">
        <v>6402</v>
      </c>
      <c r="G3138" s="6">
        <v>204</v>
      </c>
      <c r="H3138" s="6">
        <v>2179</v>
      </c>
      <c r="I3138" s="6">
        <v>0</v>
      </c>
      <c r="J3138" s="6">
        <v>0</v>
      </c>
      <c r="K3138" s="6">
        <v>0</v>
      </c>
      <c r="L3138" s="6"/>
      <c r="M3138" s="6">
        <v>2022</v>
      </c>
      <c r="N3138" s="6" t="s">
        <v>7732</v>
      </c>
      <c r="O3138" s="6">
        <v>99</v>
      </c>
      <c r="P3138" s="6"/>
      <c r="Q3138" s="6" t="s">
        <v>7733</v>
      </c>
      <c r="R3138" s="6" t="s">
        <v>7734</v>
      </c>
      <c r="S3138" s="6"/>
      <c r="T3138" s="6" t="s">
        <v>1107</v>
      </c>
      <c r="U3138">
        <f t="shared" si="48"/>
        <v>2</v>
      </c>
    </row>
    <row r="3139" spans="1:21" x14ac:dyDescent="0.2">
      <c r="A3139" s="6" t="s">
        <v>11565</v>
      </c>
      <c r="B3139" s="6" t="s">
        <v>11566</v>
      </c>
      <c r="C3139" s="6">
        <v>3549032</v>
      </c>
      <c r="D3139" s="6" t="s">
        <v>6820</v>
      </c>
      <c r="E3139" s="6" t="s">
        <v>11569</v>
      </c>
      <c r="F3139" s="6" t="s">
        <v>6402</v>
      </c>
      <c r="G3139" s="6">
        <v>1282</v>
      </c>
      <c r="H3139" s="6">
        <v>2179</v>
      </c>
      <c r="I3139" s="6">
        <v>1</v>
      </c>
      <c r="J3139" s="6">
        <v>1</v>
      </c>
      <c r="K3139" s="6">
        <v>0</v>
      </c>
      <c r="L3139" s="6"/>
      <c r="M3139" s="6">
        <v>2022</v>
      </c>
      <c r="N3139" s="6" t="s">
        <v>7732</v>
      </c>
      <c r="O3139" s="6">
        <v>99</v>
      </c>
      <c r="P3139" s="6"/>
      <c r="Q3139" s="6" t="s">
        <v>7733</v>
      </c>
      <c r="R3139" s="6" t="s">
        <v>7734</v>
      </c>
      <c r="S3139" s="6"/>
      <c r="T3139" s="6" t="s">
        <v>1105</v>
      </c>
      <c r="U3139">
        <f t="shared" ref="U3139:U3202" si="49">COUNTIF(A3139:A9439,A3139)</f>
        <v>1</v>
      </c>
    </row>
    <row r="3140" spans="1:21" x14ac:dyDescent="0.2">
      <c r="A3140" s="6" t="s">
        <v>11570</v>
      </c>
      <c r="B3140" s="6" t="s">
        <v>11566</v>
      </c>
      <c r="C3140" s="6">
        <v>3549032</v>
      </c>
      <c r="D3140" s="6" t="s">
        <v>6822</v>
      </c>
      <c r="E3140" s="6" t="s">
        <v>11571</v>
      </c>
      <c r="F3140" s="6" t="s">
        <v>6402</v>
      </c>
      <c r="G3140" s="6">
        <v>1110</v>
      </c>
      <c r="H3140" s="6">
        <v>9851</v>
      </c>
      <c r="I3140" s="6">
        <v>0</v>
      </c>
      <c r="J3140" s="6">
        <v>1</v>
      </c>
      <c r="K3140" s="6">
        <v>0</v>
      </c>
      <c r="L3140" s="6"/>
      <c r="M3140" s="6">
        <v>2022</v>
      </c>
      <c r="N3140" s="6" t="s">
        <v>7745</v>
      </c>
      <c r="O3140" s="6">
        <v>99</v>
      </c>
      <c r="P3140" s="6"/>
      <c r="Q3140" s="6" t="s">
        <v>7733</v>
      </c>
      <c r="R3140" s="6" t="s">
        <v>7734</v>
      </c>
      <c r="S3140" s="6"/>
      <c r="T3140" s="6" t="s">
        <v>4743</v>
      </c>
      <c r="U3140">
        <f t="shared" si="49"/>
        <v>9</v>
      </c>
    </row>
    <row r="3141" spans="1:21" x14ac:dyDescent="0.2">
      <c r="A3141" s="6" t="s">
        <v>11570</v>
      </c>
      <c r="B3141" s="6" t="s">
        <v>11566</v>
      </c>
      <c r="C3141" s="6">
        <v>3549032</v>
      </c>
      <c r="D3141" s="6" t="s">
        <v>6509</v>
      </c>
      <c r="E3141" s="6" t="s">
        <v>11572</v>
      </c>
      <c r="F3141" s="6" t="s">
        <v>6402</v>
      </c>
      <c r="G3141" s="6">
        <v>993</v>
      </c>
      <c r="H3141" s="6">
        <v>9851</v>
      </c>
      <c r="I3141" s="6">
        <v>0</v>
      </c>
      <c r="J3141" s="6">
        <v>0</v>
      </c>
      <c r="K3141" s="6">
        <v>0</v>
      </c>
      <c r="L3141" s="6"/>
      <c r="M3141" s="6">
        <v>2022</v>
      </c>
      <c r="N3141" s="6" t="s">
        <v>7745</v>
      </c>
      <c r="O3141" s="6">
        <v>99</v>
      </c>
      <c r="P3141" s="6"/>
      <c r="Q3141" s="6" t="s">
        <v>7733</v>
      </c>
      <c r="R3141" s="6" t="s">
        <v>7734</v>
      </c>
      <c r="S3141" s="6"/>
      <c r="T3141" s="6" t="s">
        <v>4744</v>
      </c>
      <c r="U3141">
        <f t="shared" si="49"/>
        <v>8</v>
      </c>
    </row>
    <row r="3142" spans="1:21" x14ac:dyDescent="0.2">
      <c r="A3142" s="6" t="s">
        <v>11570</v>
      </c>
      <c r="B3142" s="6" t="s">
        <v>11566</v>
      </c>
      <c r="C3142" s="6">
        <v>3549032</v>
      </c>
      <c r="D3142" s="6" t="s">
        <v>6442</v>
      </c>
      <c r="E3142" s="6" t="s">
        <v>11573</v>
      </c>
      <c r="F3142" s="6" t="s">
        <v>6402</v>
      </c>
      <c r="G3142" s="6">
        <v>1082</v>
      </c>
      <c r="H3142" s="6">
        <v>9851</v>
      </c>
      <c r="I3142" s="6">
        <v>0</v>
      </c>
      <c r="J3142" s="6">
        <v>1</v>
      </c>
      <c r="K3142" s="6">
        <v>0</v>
      </c>
      <c r="L3142" s="6"/>
      <c r="M3142" s="6">
        <v>2022</v>
      </c>
      <c r="N3142" s="6" t="s">
        <v>7745</v>
      </c>
      <c r="O3142" s="6">
        <v>99</v>
      </c>
      <c r="P3142" s="6"/>
      <c r="Q3142" s="6" t="s">
        <v>7733</v>
      </c>
      <c r="R3142" s="6" t="s">
        <v>7734</v>
      </c>
      <c r="S3142" s="6"/>
      <c r="T3142" s="6" t="s">
        <v>4742</v>
      </c>
      <c r="U3142">
        <f t="shared" si="49"/>
        <v>7</v>
      </c>
    </row>
    <row r="3143" spans="1:21" x14ac:dyDescent="0.2">
      <c r="A3143" s="6" t="s">
        <v>11570</v>
      </c>
      <c r="B3143" s="6" t="s">
        <v>11566</v>
      </c>
      <c r="C3143" s="6">
        <v>3549032</v>
      </c>
      <c r="D3143" s="6" t="s">
        <v>6440</v>
      </c>
      <c r="E3143" s="6" t="s">
        <v>11574</v>
      </c>
      <c r="F3143" s="6" t="s">
        <v>6402</v>
      </c>
      <c r="G3143" s="6">
        <v>1467</v>
      </c>
      <c r="H3143" s="6">
        <v>9851</v>
      </c>
      <c r="I3143" s="6">
        <v>1</v>
      </c>
      <c r="J3143" s="6">
        <v>1</v>
      </c>
      <c r="K3143" s="6">
        <v>0</v>
      </c>
      <c r="L3143" s="6"/>
      <c r="M3143" s="6">
        <v>2022</v>
      </c>
      <c r="N3143" s="6" t="s">
        <v>7745</v>
      </c>
      <c r="O3143" s="6">
        <v>99</v>
      </c>
      <c r="P3143" s="6"/>
      <c r="Q3143" s="6" t="s">
        <v>7733</v>
      </c>
      <c r="R3143" s="6" t="s">
        <v>7734</v>
      </c>
      <c r="S3143" s="6"/>
      <c r="T3143" s="6" t="s">
        <v>4741</v>
      </c>
      <c r="U3143">
        <f t="shared" si="49"/>
        <v>6</v>
      </c>
    </row>
    <row r="3144" spans="1:21" x14ac:dyDescent="0.2">
      <c r="A3144" s="6" t="s">
        <v>11570</v>
      </c>
      <c r="B3144" s="6" t="s">
        <v>11566</v>
      </c>
      <c r="C3144" s="6">
        <v>3549032</v>
      </c>
      <c r="D3144" s="6" t="s">
        <v>6821</v>
      </c>
      <c r="E3144" s="6" t="s">
        <v>6633</v>
      </c>
      <c r="F3144" s="6" t="s">
        <v>6402</v>
      </c>
      <c r="G3144" s="6">
        <v>1472</v>
      </c>
      <c r="H3144" s="6">
        <v>9851</v>
      </c>
      <c r="I3144" s="6">
        <v>1</v>
      </c>
      <c r="J3144" s="6">
        <v>1</v>
      </c>
      <c r="K3144" s="6">
        <v>0</v>
      </c>
      <c r="L3144" s="6"/>
      <c r="M3144" s="6">
        <v>2022</v>
      </c>
      <c r="N3144" s="6" t="s">
        <v>7745</v>
      </c>
      <c r="O3144" s="6">
        <v>99</v>
      </c>
      <c r="P3144" s="6"/>
      <c r="Q3144" s="6" t="s">
        <v>7733</v>
      </c>
      <c r="R3144" s="6" t="s">
        <v>7734</v>
      </c>
      <c r="S3144" s="6"/>
      <c r="T3144" s="6" t="s">
        <v>4740</v>
      </c>
      <c r="U3144">
        <f t="shared" si="49"/>
        <v>5</v>
      </c>
    </row>
    <row r="3145" spans="1:21" x14ac:dyDescent="0.2">
      <c r="A3145" s="6" t="s">
        <v>11570</v>
      </c>
      <c r="B3145" s="6" t="s">
        <v>11566</v>
      </c>
      <c r="C3145" s="6">
        <v>3549032</v>
      </c>
      <c r="D3145" s="6" t="s">
        <v>11575</v>
      </c>
      <c r="E3145" s="6" t="s">
        <v>6526</v>
      </c>
      <c r="F3145" s="6" t="s">
        <v>6402</v>
      </c>
      <c r="G3145" s="6">
        <v>604</v>
      </c>
      <c r="H3145" s="6">
        <v>9851</v>
      </c>
      <c r="I3145" s="6">
        <v>0</v>
      </c>
      <c r="J3145" s="6">
        <v>0</v>
      </c>
      <c r="K3145" s="6">
        <v>0</v>
      </c>
      <c r="L3145" s="6"/>
      <c r="M3145" s="6">
        <v>2022</v>
      </c>
      <c r="N3145" s="6" t="s">
        <v>7745</v>
      </c>
      <c r="O3145" s="6">
        <v>99</v>
      </c>
      <c r="P3145" s="6"/>
      <c r="Q3145" s="6" t="s">
        <v>7733</v>
      </c>
      <c r="R3145" s="6" t="s">
        <v>7734</v>
      </c>
      <c r="S3145" s="6"/>
      <c r="T3145" s="6" t="s">
        <v>4745</v>
      </c>
      <c r="U3145">
        <f t="shared" si="49"/>
        <v>4</v>
      </c>
    </row>
    <row r="3146" spans="1:21" x14ac:dyDescent="0.2">
      <c r="A3146" s="6" t="s">
        <v>11570</v>
      </c>
      <c r="B3146" s="6" t="s">
        <v>11566</v>
      </c>
      <c r="C3146" s="6">
        <v>3549032</v>
      </c>
      <c r="D3146" s="6" t="s">
        <v>6505</v>
      </c>
      <c r="E3146" s="6" t="s">
        <v>8065</v>
      </c>
      <c r="F3146" s="6" t="s">
        <v>6402</v>
      </c>
      <c r="G3146" s="6">
        <v>1195</v>
      </c>
      <c r="H3146" s="6">
        <v>9851</v>
      </c>
      <c r="I3146" s="6">
        <v>1</v>
      </c>
      <c r="J3146" s="6">
        <v>1</v>
      </c>
      <c r="K3146" s="6">
        <v>0</v>
      </c>
      <c r="L3146" s="6"/>
      <c r="M3146" s="6">
        <v>2022</v>
      </c>
      <c r="N3146" s="6" t="s">
        <v>7745</v>
      </c>
      <c r="O3146" s="6">
        <v>99</v>
      </c>
      <c r="P3146" s="6"/>
      <c r="Q3146" s="6" t="s">
        <v>7733</v>
      </c>
      <c r="R3146" s="6" t="s">
        <v>7734</v>
      </c>
      <c r="S3146" s="6"/>
      <c r="T3146" s="6" t="s">
        <v>4739</v>
      </c>
      <c r="U3146">
        <f t="shared" si="49"/>
        <v>3</v>
      </c>
    </row>
    <row r="3147" spans="1:21" x14ac:dyDescent="0.2">
      <c r="A3147" s="6" t="s">
        <v>11570</v>
      </c>
      <c r="B3147" s="6" t="s">
        <v>11566</v>
      </c>
      <c r="C3147" s="6">
        <v>3549032</v>
      </c>
      <c r="D3147" s="6" t="s">
        <v>6548</v>
      </c>
      <c r="E3147" s="6" t="s">
        <v>7999</v>
      </c>
      <c r="F3147" s="6" t="s">
        <v>6402</v>
      </c>
      <c r="G3147" s="6">
        <v>1158</v>
      </c>
      <c r="H3147" s="6">
        <v>9851</v>
      </c>
      <c r="I3147" s="6">
        <v>0</v>
      </c>
      <c r="J3147" s="6">
        <v>1</v>
      </c>
      <c r="K3147" s="6">
        <v>0</v>
      </c>
      <c r="L3147" s="6"/>
      <c r="M3147" s="6">
        <v>2022</v>
      </c>
      <c r="N3147" s="6" t="s">
        <v>7745</v>
      </c>
      <c r="O3147" s="6">
        <v>99</v>
      </c>
      <c r="P3147" s="6"/>
      <c r="Q3147" s="6" t="s">
        <v>7733</v>
      </c>
      <c r="R3147" s="6" t="s">
        <v>7734</v>
      </c>
      <c r="S3147" s="6"/>
      <c r="T3147" s="6" t="s">
        <v>4738</v>
      </c>
      <c r="U3147">
        <f t="shared" si="49"/>
        <v>2</v>
      </c>
    </row>
    <row r="3148" spans="1:21" x14ac:dyDescent="0.2">
      <c r="A3148" s="6" t="s">
        <v>11570</v>
      </c>
      <c r="B3148" s="6" t="s">
        <v>11566</v>
      </c>
      <c r="C3148" s="6">
        <v>3549032</v>
      </c>
      <c r="D3148" s="6" t="s">
        <v>11576</v>
      </c>
      <c r="E3148" s="6" t="s">
        <v>11577</v>
      </c>
      <c r="F3148" s="6" t="s">
        <v>6402</v>
      </c>
      <c r="G3148" s="6">
        <v>770</v>
      </c>
      <c r="H3148" s="6">
        <v>9851</v>
      </c>
      <c r="I3148" s="6">
        <v>0</v>
      </c>
      <c r="J3148" s="6">
        <v>0</v>
      </c>
      <c r="K3148" s="6">
        <v>0</v>
      </c>
      <c r="L3148" s="6"/>
      <c r="M3148" s="6">
        <v>2022</v>
      </c>
      <c r="N3148" s="6" t="s">
        <v>7745</v>
      </c>
      <c r="O3148" s="6">
        <v>99</v>
      </c>
      <c r="P3148" s="6"/>
      <c r="Q3148" s="6" t="s">
        <v>7733</v>
      </c>
      <c r="R3148" s="6" t="s">
        <v>7734</v>
      </c>
      <c r="S3148" s="6"/>
      <c r="T3148" s="6" t="s">
        <v>4746</v>
      </c>
      <c r="U3148">
        <f t="shared" si="49"/>
        <v>1</v>
      </c>
    </row>
    <row r="3149" spans="1:21" x14ac:dyDescent="0.2">
      <c r="A3149" s="6" t="s">
        <v>11578</v>
      </c>
      <c r="B3149" s="6" t="s">
        <v>9730</v>
      </c>
      <c r="C3149" s="6">
        <v>3549003</v>
      </c>
      <c r="D3149" s="6" t="s">
        <v>6778</v>
      </c>
      <c r="E3149" s="6" t="s">
        <v>11579</v>
      </c>
      <c r="F3149" s="6" t="s">
        <v>6402</v>
      </c>
      <c r="G3149" s="6">
        <v>0</v>
      </c>
      <c r="H3149" s="6"/>
      <c r="I3149" s="6">
        <v>1</v>
      </c>
      <c r="J3149" s="6">
        <v>1</v>
      </c>
      <c r="K3149" s="6">
        <v>1</v>
      </c>
      <c r="L3149" s="6"/>
      <c r="M3149" s="6">
        <v>2022</v>
      </c>
      <c r="N3149" s="6" t="s">
        <v>7732</v>
      </c>
      <c r="O3149" s="6">
        <v>99</v>
      </c>
      <c r="P3149" s="6"/>
      <c r="Q3149" s="6" t="s">
        <v>7733</v>
      </c>
      <c r="R3149" s="6" t="s">
        <v>7734</v>
      </c>
      <c r="S3149" s="6"/>
      <c r="T3149" s="6" t="s">
        <v>1200</v>
      </c>
      <c r="U3149">
        <f t="shared" si="49"/>
        <v>1</v>
      </c>
    </row>
    <row r="3150" spans="1:21" x14ac:dyDescent="0.2">
      <c r="A3150" s="6" t="s">
        <v>11580</v>
      </c>
      <c r="B3150" s="6" t="s">
        <v>9730</v>
      </c>
      <c r="C3150" s="6">
        <v>3549003</v>
      </c>
      <c r="D3150" s="6" t="s">
        <v>6858</v>
      </c>
      <c r="E3150" s="6" t="s">
        <v>11581</v>
      </c>
      <c r="F3150" s="6" t="s">
        <v>6402</v>
      </c>
      <c r="G3150" s="6">
        <v>0</v>
      </c>
      <c r="H3150" s="6"/>
      <c r="I3150" s="6">
        <v>1</v>
      </c>
      <c r="J3150" s="6">
        <v>1</v>
      </c>
      <c r="K3150" s="6">
        <v>1</v>
      </c>
      <c r="L3150" s="6"/>
      <c r="M3150" s="6">
        <v>2022</v>
      </c>
      <c r="N3150" s="6" t="s">
        <v>7745</v>
      </c>
      <c r="O3150" s="6">
        <v>4</v>
      </c>
      <c r="P3150" s="6"/>
      <c r="Q3150" s="6" t="s">
        <v>7733</v>
      </c>
      <c r="R3150" s="6" t="s">
        <v>7734</v>
      </c>
      <c r="S3150" s="6"/>
      <c r="T3150" s="6" t="s">
        <v>5275</v>
      </c>
      <c r="U3150">
        <f t="shared" si="49"/>
        <v>1</v>
      </c>
    </row>
    <row r="3151" spans="1:21" x14ac:dyDescent="0.2">
      <c r="A3151" s="6" t="s">
        <v>11582</v>
      </c>
      <c r="B3151" s="6" t="s">
        <v>9730</v>
      </c>
      <c r="C3151" s="6">
        <v>3549003</v>
      </c>
      <c r="D3151" s="6" t="s">
        <v>7045</v>
      </c>
      <c r="E3151" s="6" t="s">
        <v>11583</v>
      </c>
      <c r="F3151" s="6" t="s">
        <v>6402</v>
      </c>
      <c r="G3151" s="6">
        <v>0</v>
      </c>
      <c r="H3151" s="6"/>
      <c r="I3151" s="6">
        <v>1</v>
      </c>
      <c r="J3151" s="6">
        <v>1</v>
      </c>
      <c r="K3151" s="6">
        <v>1</v>
      </c>
      <c r="L3151" s="6"/>
      <c r="M3151" s="6">
        <v>2022</v>
      </c>
      <c r="N3151" s="6" t="s">
        <v>7745</v>
      </c>
      <c r="O3151" s="6">
        <v>6</v>
      </c>
      <c r="P3151" s="6"/>
      <c r="Q3151" s="6" t="s">
        <v>7733</v>
      </c>
      <c r="R3151" s="6" t="s">
        <v>7734</v>
      </c>
      <c r="S3151" s="6"/>
      <c r="T3151" s="6" t="s">
        <v>5274</v>
      </c>
      <c r="U3151">
        <f t="shared" si="49"/>
        <v>1</v>
      </c>
    </row>
    <row r="3152" spans="1:21" x14ac:dyDescent="0.2">
      <c r="A3152" s="6" t="s">
        <v>11584</v>
      </c>
      <c r="B3152" s="6" t="s">
        <v>9730</v>
      </c>
      <c r="C3152" s="6">
        <v>3549003</v>
      </c>
      <c r="D3152" s="6" t="s">
        <v>6477</v>
      </c>
      <c r="E3152" s="6" t="s">
        <v>6621</v>
      </c>
      <c r="F3152" s="6" t="s">
        <v>6402</v>
      </c>
      <c r="G3152" s="6">
        <v>264</v>
      </c>
      <c r="H3152" s="6">
        <v>264</v>
      </c>
      <c r="I3152" s="6">
        <v>0</v>
      </c>
      <c r="J3152" s="6">
        <v>1</v>
      </c>
      <c r="K3152" s="6">
        <v>0</v>
      </c>
      <c r="L3152" s="6"/>
      <c r="M3152" s="6">
        <v>2022</v>
      </c>
      <c r="N3152" s="6" t="s">
        <v>7745</v>
      </c>
      <c r="O3152" s="6">
        <v>1</v>
      </c>
      <c r="P3152" s="6"/>
      <c r="Q3152" s="6" t="s">
        <v>7733</v>
      </c>
      <c r="R3152" s="6" t="s">
        <v>7734</v>
      </c>
      <c r="S3152" s="6"/>
      <c r="T3152" s="6" t="s">
        <v>5273</v>
      </c>
      <c r="U3152">
        <f t="shared" si="49"/>
        <v>1</v>
      </c>
    </row>
    <row r="3153" spans="1:21" x14ac:dyDescent="0.2">
      <c r="A3153" s="6" t="s">
        <v>11585</v>
      </c>
      <c r="B3153" s="6" t="s">
        <v>9730</v>
      </c>
      <c r="C3153" s="6">
        <v>3549003</v>
      </c>
      <c r="D3153" s="6" t="s">
        <v>6455</v>
      </c>
      <c r="E3153" s="6" t="s">
        <v>11574</v>
      </c>
      <c r="F3153" s="6" t="s">
        <v>6402</v>
      </c>
      <c r="G3153" s="6">
        <v>208</v>
      </c>
      <c r="H3153" s="6">
        <v>786</v>
      </c>
      <c r="I3153" s="6">
        <v>0</v>
      </c>
      <c r="J3153" s="6">
        <v>0</v>
      </c>
      <c r="K3153" s="6">
        <v>0</v>
      </c>
      <c r="L3153" s="6"/>
      <c r="M3153" s="6">
        <v>2022</v>
      </c>
      <c r="N3153" s="6" t="s">
        <v>7745</v>
      </c>
      <c r="O3153" s="6">
        <v>2</v>
      </c>
      <c r="P3153" s="6"/>
      <c r="Q3153" s="6" t="s">
        <v>7733</v>
      </c>
      <c r="R3153" s="6" t="s">
        <v>7734</v>
      </c>
      <c r="S3153" s="6"/>
      <c r="T3153" s="6" t="s">
        <v>5276</v>
      </c>
      <c r="U3153">
        <f t="shared" si="49"/>
        <v>3</v>
      </c>
    </row>
    <row r="3154" spans="1:21" x14ac:dyDescent="0.2">
      <c r="A3154" s="6" t="s">
        <v>11585</v>
      </c>
      <c r="B3154" s="6" t="s">
        <v>9730</v>
      </c>
      <c r="C3154" s="6">
        <v>3549003</v>
      </c>
      <c r="D3154" s="6" t="s">
        <v>6436</v>
      </c>
      <c r="E3154" s="6" t="s">
        <v>11586</v>
      </c>
      <c r="F3154" s="6" t="s">
        <v>6402</v>
      </c>
      <c r="G3154" s="6">
        <v>339</v>
      </c>
      <c r="H3154" s="6">
        <v>786</v>
      </c>
      <c r="I3154" s="6">
        <v>0</v>
      </c>
      <c r="J3154" s="6">
        <v>1</v>
      </c>
      <c r="K3154" s="6">
        <v>0</v>
      </c>
      <c r="L3154" s="6"/>
      <c r="M3154" s="6">
        <v>2022</v>
      </c>
      <c r="N3154" s="6" t="s">
        <v>7745</v>
      </c>
      <c r="O3154" s="6">
        <v>2</v>
      </c>
      <c r="P3154" s="6"/>
      <c r="Q3154" s="6" t="s">
        <v>7733</v>
      </c>
      <c r="R3154" s="6" t="s">
        <v>7734</v>
      </c>
      <c r="S3154" s="6"/>
      <c r="T3154" s="6" t="s">
        <v>5272</v>
      </c>
      <c r="U3154">
        <f t="shared" si="49"/>
        <v>2</v>
      </c>
    </row>
    <row r="3155" spans="1:21" x14ac:dyDescent="0.2">
      <c r="A3155" s="6" t="s">
        <v>11585</v>
      </c>
      <c r="B3155" s="6" t="s">
        <v>9730</v>
      </c>
      <c r="C3155" s="6">
        <v>3549003</v>
      </c>
      <c r="D3155" s="6" t="s">
        <v>9273</v>
      </c>
      <c r="E3155" s="6" t="s">
        <v>9842</v>
      </c>
      <c r="F3155" s="6" t="s">
        <v>6402</v>
      </c>
      <c r="G3155" s="6">
        <v>239</v>
      </c>
      <c r="H3155" s="6">
        <v>786</v>
      </c>
      <c r="I3155" s="6">
        <v>1</v>
      </c>
      <c r="J3155" s="6">
        <v>0</v>
      </c>
      <c r="K3155" s="6">
        <v>0</v>
      </c>
      <c r="L3155" s="6"/>
      <c r="M3155" s="6">
        <v>2022</v>
      </c>
      <c r="N3155" s="6" t="s">
        <v>7745</v>
      </c>
      <c r="O3155" s="6">
        <v>2</v>
      </c>
      <c r="P3155" s="6"/>
      <c r="Q3155" s="6" t="s">
        <v>7733</v>
      </c>
      <c r="R3155" s="6" t="s">
        <v>7734</v>
      </c>
      <c r="S3155" s="6"/>
      <c r="T3155" s="6" t="s">
        <v>5277</v>
      </c>
      <c r="U3155">
        <f t="shared" si="49"/>
        <v>1</v>
      </c>
    </row>
    <row r="3156" spans="1:21" x14ac:dyDescent="0.2">
      <c r="A3156" s="6" t="s">
        <v>11587</v>
      </c>
      <c r="B3156" s="6" t="s">
        <v>9730</v>
      </c>
      <c r="C3156" s="6">
        <v>3549003</v>
      </c>
      <c r="D3156" s="6" t="s">
        <v>6637</v>
      </c>
      <c r="E3156" s="6" t="s">
        <v>11588</v>
      </c>
      <c r="F3156" s="6" t="s">
        <v>6402</v>
      </c>
      <c r="G3156" s="6">
        <v>594</v>
      </c>
      <c r="H3156" s="6">
        <v>755</v>
      </c>
      <c r="I3156" s="6">
        <v>0</v>
      </c>
      <c r="J3156" s="6">
        <v>1</v>
      </c>
      <c r="K3156" s="6">
        <v>0</v>
      </c>
      <c r="L3156" s="6"/>
      <c r="M3156" s="6">
        <v>2022</v>
      </c>
      <c r="N3156" s="6" t="s">
        <v>7745</v>
      </c>
      <c r="O3156" s="6">
        <v>3</v>
      </c>
      <c r="P3156" s="6"/>
      <c r="Q3156" s="6" t="s">
        <v>7733</v>
      </c>
      <c r="R3156" s="6" t="s">
        <v>7734</v>
      </c>
      <c r="S3156" s="6"/>
      <c r="T3156" s="6" t="s">
        <v>5271</v>
      </c>
      <c r="U3156">
        <f t="shared" si="49"/>
        <v>2</v>
      </c>
    </row>
    <row r="3157" spans="1:21" x14ac:dyDescent="0.2">
      <c r="A3157" s="6" t="s">
        <v>11587</v>
      </c>
      <c r="B3157" s="6" t="s">
        <v>9730</v>
      </c>
      <c r="C3157" s="6">
        <v>3549003</v>
      </c>
      <c r="D3157" s="6" t="s">
        <v>6657</v>
      </c>
      <c r="E3157" s="6" t="s">
        <v>9237</v>
      </c>
      <c r="F3157" s="6" t="s">
        <v>6402</v>
      </c>
      <c r="G3157" s="6">
        <v>161</v>
      </c>
      <c r="H3157" s="6">
        <v>755</v>
      </c>
      <c r="I3157" s="6">
        <v>1</v>
      </c>
      <c r="J3157" s="6">
        <v>0</v>
      </c>
      <c r="K3157" s="6">
        <v>0</v>
      </c>
      <c r="L3157" s="6"/>
      <c r="M3157" s="6">
        <v>2022</v>
      </c>
      <c r="N3157" s="6" t="s">
        <v>7745</v>
      </c>
      <c r="O3157" s="6">
        <v>3</v>
      </c>
      <c r="P3157" s="6"/>
      <c r="Q3157" s="6" t="s">
        <v>7733</v>
      </c>
      <c r="R3157" s="6" t="s">
        <v>7734</v>
      </c>
      <c r="S3157" s="6"/>
      <c r="T3157" s="6" t="s">
        <v>5278</v>
      </c>
      <c r="U3157">
        <f t="shared" si="49"/>
        <v>1</v>
      </c>
    </row>
    <row r="3158" spans="1:21" x14ac:dyDescent="0.2">
      <c r="A3158" s="6" t="s">
        <v>11589</v>
      </c>
      <c r="B3158" s="6" t="s">
        <v>9730</v>
      </c>
      <c r="C3158" s="6">
        <v>3549003</v>
      </c>
      <c r="D3158" s="6" t="s">
        <v>6566</v>
      </c>
      <c r="E3158" s="6" t="s">
        <v>7114</v>
      </c>
      <c r="F3158" s="6" t="s">
        <v>6402</v>
      </c>
      <c r="G3158" s="6">
        <v>303</v>
      </c>
      <c r="H3158" s="6">
        <v>582</v>
      </c>
      <c r="I3158" s="6">
        <v>1</v>
      </c>
      <c r="J3158" s="6">
        <v>1</v>
      </c>
      <c r="K3158" s="6">
        <v>0</v>
      </c>
      <c r="L3158" s="6"/>
      <c r="M3158" s="6">
        <v>2022</v>
      </c>
      <c r="N3158" s="6" t="s">
        <v>7745</v>
      </c>
      <c r="O3158" s="6">
        <v>5</v>
      </c>
      <c r="P3158" s="6"/>
      <c r="Q3158" s="6" t="s">
        <v>7733</v>
      </c>
      <c r="R3158" s="6" t="s">
        <v>7734</v>
      </c>
      <c r="S3158" s="6"/>
      <c r="T3158" s="6" t="s">
        <v>5270</v>
      </c>
      <c r="U3158">
        <f t="shared" si="49"/>
        <v>2</v>
      </c>
    </row>
    <row r="3159" spans="1:21" x14ac:dyDescent="0.2">
      <c r="A3159" s="6" t="s">
        <v>11589</v>
      </c>
      <c r="B3159" s="6" t="s">
        <v>9730</v>
      </c>
      <c r="C3159" s="6">
        <v>3549003</v>
      </c>
      <c r="D3159" s="6" t="s">
        <v>6586</v>
      </c>
      <c r="E3159" s="6" t="s">
        <v>11590</v>
      </c>
      <c r="F3159" s="6" t="s">
        <v>6402</v>
      </c>
      <c r="G3159" s="6">
        <v>279</v>
      </c>
      <c r="H3159" s="6">
        <v>582</v>
      </c>
      <c r="I3159" s="6">
        <v>0</v>
      </c>
      <c r="J3159" s="6">
        <v>0</v>
      </c>
      <c r="K3159" s="6">
        <v>0</v>
      </c>
      <c r="L3159" s="6"/>
      <c r="M3159" s="6">
        <v>2022</v>
      </c>
      <c r="N3159" s="6" t="s">
        <v>7745</v>
      </c>
      <c r="O3159" s="6">
        <v>5</v>
      </c>
      <c r="P3159" s="6"/>
      <c r="Q3159" s="6" t="s">
        <v>7733</v>
      </c>
      <c r="R3159" s="6" t="s">
        <v>7734</v>
      </c>
      <c r="S3159" s="6"/>
      <c r="T3159" s="6" t="s">
        <v>5279</v>
      </c>
      <c r="U3159">
        <f t="shared" si="49"/>
        <v>1</v>
      </c>
    </row>
    <row r="3160" spans="1:21" x14ac:dyDescent="0.2">
      <c r="A3160" s="6" t="s">
        <v>11591</v>
      </c>
      <c r="B3160" s="6" t="s">
        <v>11592</v>
      </c>
      <c r="C3160" s="6">
        <v>3549031</v>
      </c>
      <c r="D3160" s="6" t="s">
        <v>11593</v>
      </c>
      <c r="E3160" s="6" t="s">
        <v>11594</v>
      </c>
      <c r="F3160" s="6" t="s">
        <v>6402</v>
      </c>
      <c r="G3160" s="6">
        <v>850</v>
      </c>
      <c r="H3160" s="6">
        <v>5160</v>
      </c>
      <c r="I3160" s="6">
        <v>0</v>
      </c>
      <c r="J3160" s="6">
        <v>1</v>
      </c>
      <c r="K3160" s="6">
        <v>0</v>
      </c>
      <c r="L3160" s="6"/>
      <c r="M3160" s="6">
        <v>2022</v>
      </c>
      <c r="N3160" s="6" t="s">
        <v>7745</v>
      </c>
      <c r="O3160" s="6">
        <v>99</v>
      </c>
      <c r="P3160" s="6"/>
      <c r="Q3160" s="6" t="s">
        <v>7733</v>
      </c>
      <c r="R3160" s="6" t="s">
        <v>7734</v>
      </c>
      <c r="S3160" s="6"/>
      <c r="T3160" s="6" t="s">
        <v>3945</v>
      </c>
      <c r="U3160">
        <f t="shared" si="49"/>
        <v>7</v>
      </c>
    </row>
    <row r="3161" spans="1:21" x14ac:dyDescent="0.2">
      <c r="A3161" s="6" t="s">
        <v>11591</v>
      </c>
      <c r="B3161" s="6" t="s">
        <v>11592</v>
      </c>
      <c r="C3161" s="6">
        <v>3549031</v>
      </c>
      <c r="D3161" s="6" t="s">
        <v>7101</v>
      </c>
      <c r="E3161" s="6" t="s">
        <v>11595</v>
      </c>
      <c r="F3161" s="6" t="s">
        <v>6402</v>
      </c>
      <c r="G3161" s="6">
        <v>995</v>
      </c>
      <c r="H3161" s="6">
        <v>5160</v>
      </c>
      <c r="I3161" s="6">
        <v>1</v>
      </c>
      <c r="J3161" s="6">
        <v>1</v>
      </c>
      <c r="K3161" s="6">
        <v>0</v>
      </c>
      <c r="L3161" s="6"/>
      <c r="M3161" s="6">
        <v>2022</v>
      </c>
      <c r="N3161" s="6" t="s">
        <v>7745</v>
      </c>
      <c r="O3161" s="6">
        <v>99</v>
      </c>
      <c r="P3161" s="6"/>
      <c r="Q3161" s="6" t="s">
        <v>7733</v>
      </c>
      <c r="R3161" s="6" t="s">
        <v>7734</v>
      </c>
      <c r="S3161" s="6"/>
      <c r="T3161" s="6" t="s">
        <v>3944</v>
      </c>
      <c r="U3161">
        <f t="shared" si="49"/>
        <v>6</v>
      </c>
    </row>
    <row r="3162" spans="1:21" x14ac:dyDescent="0.2">
      <c r="A3162" s="6" t="s">
        <v>11591</v>
      </c>
      <c r="B3162" s="6" t="s">
        <v>11592</v>
      </c>
      <c r="C3162" s="6">
        <v>3549031</v>
      </c>
      <c r="D3162" s="6" t="s">
        <v>7074</v>
      </c>
      <c r="E3162" s="6" t="s">
        <v>11596</v>
      </c>
      <c r="F3162" s="6" t="s">
        <v>6402</v>
      </c>
      <c r="G3162" s="6">
        <v>1051</v>
      </c>
      <c r="H3162" s="6">
        <v>5160</v>
      </c>
      <c r="I3162" s="6">
        <v>0</v>
      </c>
      <c r="J3162" s="6">
        <v>1</v>
      </c>
      <c r="K3162" s="6">
        <v>0</v>
      </c>
      <c r="L3162" s="6"/>
      <c r="M3162" s="6">
        <v>2022</v>
      </c>
      <c r="N3162" s="6" t="s">
        <v>7745</v>
      </c>
      <c r="O3162" s="6">
        <v>99</v>
      </c>
      <c r="P3162" s="6"/>
      <c r="Q3162" s="6" t="s">
        <v>7733</v>
      </c>
      <c r="R3162" s="6" t="s">
        <v>7734</v>
      </c>
      <c r="S3162" s="6"/>
      <c r="T3162" s="6" t="s">
        <v>3943</v>
      </c>
      <c r="U3162">
        <f t="shared" si="49"/>
        <v>5</v>
      </c>
    </row>
    <row r="3163" spans="1:21" x14ac:dyDescent="0.2">
      <c r="A3163" s="6" t="s">
        <v>11591</v>
      </c>
      <c r="B3163" s="6" t="s">
        <v>11592</v>
      </c>
      <c r="C3163" s="6">
        <v>3549031</v>
      </c>
      <c r="D3163" s="6" t="s">
        <v>6880</v>
      </c>
      <c r="E3163" s="6" t="s">
        <v>9262</v>
      </c>
      <c r="F3163" s="6" t="s">
        <v>6402</v>
      </c>
      <c r="G3163" s="6">
        <v>596</v>
      </c>
      <c r="H3163" s="6">
        <v>5160</v>
      </c>
      <c r="I3163" s="6">
        <v>1</v>
      </c>
      <c r="J3163" s="6">
        <v>0</v>
      </c>
      <c r="K3163" s="6">
        <v>0</v>
      </c>
      <c r="L3163" s="6"/>
      <c r="M3163" s="6">
        <v>2022</v>
      </c>
      <c r="N3163" s="6" t="s">
        <v>7745</v>
      </c>
      <c r="O3163" s="6">
        <v>99</v>
      </c>
      <c r="P3163" s="6"/>
      <c r="Q3163" s="6" t="s">
        <v>7733</v>
      </c>
      <c r="R3163" s="6" t="s">
        <v>7734</v>
      </c>
      <c r="S3163" s="6"/>
      <c r="T3163" s="6" t="s">
        <v>3946</v>
      </c>
      <c r="U3163">
        <f t="shared" si="49"/>
        <v>4</v>
      </c>
    </row>
    <row r="3164" spans="1:21" x14ac:dyDescent="0.2">
      <c r="A3164" s="6" t="s">
        <v>11591</v>
      </c>
      <c r="B3164" s="6" t="s">
        <v>11592</v>
      </c>
      <c r="C3164" s="6">
        <v>3549031</v>
      </c>
      <c r="D3164" s="6" t="s">
        <v>6459</v>
      </c>
      <c r="E3164" s="6" t="s">
        <v>11597</v>
      </c>
      <c r="F3164" s="6" t="s">
        <v>6402</v>
      </c>
      <c r="G3164" s="6">
        <v>377</v>
      </c>
      <c r="H3164" s="6">
        <v>5160</v>
      </c>
      <c r="I3164" s="6">
        <v>0</v>
      </c>
      <c r="J3164" s="6">
        <v>0</v>
      </c>
      <c r="K3164" s="6">
        <v>0</v>
      </c>
      <c r="L3164" s="6"/>
      <c r="M3164" s="6">
        <v>2022</v>
      </c>
      <c r="N3164" s="6" t="s">
        <v>7745</v>
      </c>
      <c r="O3164" s="6">
        <v>99</v>
      </c>
      <c r="P3164" s="6"/>
      <c r="Q3164" s="6" t="s">
        <v>7733</v>
      </c>
      <c r="R3164" s="6" t="s">
        <v>7734</v>
      </c>
      <c r="S3164" s="6"/>
      <c r="T3164" s="6" t="s">
        <v>3947</v>
      </c>
      <c r="U3164">
        <f t="shared" si="49"/>
        <v>3</v>
      </c>
    </row>
    <row r="3165" spans="1:21" x14ac:dyDescent="0.2">
      <c r="A3165" s="6" t="s">
        <v>11591</v>
      </c>
      <c r="B3165" s="6" t="s">
        <v>11592</v>
      </c>
      <c r="C3165" s="6">
        <v>3549031</v>
      </c>
      <c r="D3165" s="6" t="s">
        <v>6442</v>
      </c>
      <c r="E3165" s="6" t="s">
        <v>11598</v>
      </c>
      <c r="F3165" s="6" t="s">
        <v>6402</v>
      </c>
      <c r="G3165" s="6">
        <v>871</v>
      </c>
      <c r="H3165" s="6">
        <v>5160</v>
      </c>
      <c r="I3165" s="6">
        <v>1</v>
      </c>
      <c r="J3165" s="6">
        <v>1</v>
      </c>
      <c r="K3165" s="6">
        <v>0</v>
      </c>
      <c r="L3165" s="6"/>
      <c r="M3165" s="6">
        <v>2022</v>
      </c>
      <c r="N3165" s="6" t="s">
        <v>7745</v>
      </c>
      <c r="O3165" s="6">
        <v>99</v>
      </c>
      <c r="P3165" s="6"/>
      <c r="Q3165" s="6" t="s">
        <v>7733</v>
      </c>
      <c r="R3165" s="6" t="s">
        <v>7734</v>
      </c>
      <c r="S3165" s="6"/>
      <c r="T3165" s="6" t="s">
        <v>3942</v>
      </c>
      <c r="U3165">
        <f t="shared" si="49"/>
        <v>2</v>
      </c>
    </row>
    <row r="3166" spans="1:21" x14ac:dyDescent="0.2">
      <c r="A3166" s="6" t="s">
        <v>11591</v>
      </c>
      <c r="B3166" s="6" t="s">
        <v>11592</v>
      </c>
      <c r="C3166" s="6">
        <v>3549031</v>
      </c>
      <c r="D3166" s="6" t="s">
        <v>6535</v>
      </c>
      <c r="E3166" s="6" t="s">
        <v>11599</v>
      </c>
      <c r="F3166" s="6" t="s">
        <v>6402</v>
      </c>
      <c r="G3166" s="6">
        <v>420</v>
      </c>
      <c r="H3166" s="6">
        <v>5160</v>
      </c>
      <c r="I3166" s="6">
        <v>0</v>
      </c>
      <c r="J3166" s="6">
        <v>0</v>
      </c>
      <c r="K3166" s="6">
        <v>0</v>
      </c>
      <c r="L3166" s="6"/>
      <c r="M3166" s="6">
        <v>2022</v>
      </c>
      <c r="N3166" s="6" t="s">
        <v>7745</v>
      </c>
      <c r="O3166" s="6">
        <v>99</v>
      </c>
      <c r="P3166" s="6"/>
      <c r="Q3166" s="6" t="s">
        <v>7733</v>
      </c>
      <c r="R3166" s="6" t="s">
        <v>7734</v>
      </c>
      <c r="S3166" s="6"/>
      <c r="T3166" s="6" t="s">
        <v>3948</v>
      </c>
      <c r="U3166">
        <f t="shared" si="49"/>
        <v>1</v>
      </c>
    </row>
    <row r="3167" spans="1:21" x14ac:dyDescent="0.2">
      <c r="A3167" s="6" t="s">
        <v>11600</v>
      </c>
      <c r="B3167" s="6" t="s">
        <v>11592</v>
      </c>
      <c r="C3167" s="6">
        <v>3549031</v>
      </c>
      <c r="D3167" s="6" t="s">
        <v>6459</v>
      </c>
      <c r="E3167" s="6" t="s">
        <v>9904</v>
      </c>
      <c r="F3167" s="6" t="s">
        <v>6402</v>
      </c>
      <c r="G3167" s="6">
        <v>543</v>
      </c>
      <c r="H3167" s="6">
        <v>1476</v>
      </c>
      <c r="I3167" s="6">
        <v>0</v>
      </c>
      <c r="J3167" s="6">
        <v>0</v>
      </c>
      <c r="K3167" s="6">
        <v>0</v>
      </c>
      <c r="L3167" s="6"/>
      <c r="M3167" s="6">
        <v>2022</v>
      </c>
      <c r="N3167" s="6" t="s">
        <v>7732</v>
      </c>
      <c r="O3167" s="6">
        <v>99</v>
      </c>
      <c r="P3167" s="6"/>
      <c r="Q3167" s="6" t="s">
        <v>7733</v>
      </c>
      <c r="R3167" s="6" t="s">
        <v>7734</v>
      </c>
      <c r="S3167" s="6"/>
      <c r="T3167" s="6" t="s">
        <v>957</v>
      </c>
      <c r="U3167">
        <f t="shared" si="49"/>
        <v>2</v>
      </c>
    </row>
    <row r="3168" spans="1:21" x14ac:dyDescent="0.2">
      <c r="A3168" s="6" t="s">
        <v>11600</v>
      </c>
      <c r="B3168" s="6" t="s">
        <v>11592</v>
      </c>
      <c r="C3168" s="6">
        <v>3549031</v>
      </c>
      <c r="D3168" s="6" t="s">
        <v>6736</v>
      </c>
      <c r="E3168" s="6" t="s">
        <v>6724</v>
      </c>
      <c r="F3168" s="6" t="s">
        <v>6402</v>
      </c>
      <c r="G3168" s="6">
        <v>933</v>
      </c>
      <c r="H3168" s="6">
        <v>1476</v>
      </c>
      <c r="I3168" s="6">
        <v>1</v>
      </c>
      <c r="J3168" s="6">
        <v>1</v>
      </c>
      <c r="K3168" s="6">
        <v>0</v>
      </c>
      <c r="L3168" s="6"/>
      <c r="M3168" s="6">
        <v>2022</v>
      </c>
      <c r="N3168" s="6" t="s">
        <v>7732</v>
      </c>
      <c r="O3168" s="6">
        <v>99</v>
      </c>
      <c r="P3168" s="6"/>
      <c r="Q3168" s="6" t="s">
        <v>7733</v>
      </c>
      <c r="R3168" s="6" t="s">
        <v>7734</v>
      </c>
      <c r="S3168" s="6"/>
      <c r="T3168" s="6" t="s">
        <v>956</v>
      </c>
      <c r="U3168">
        <f t="shared" si="49"/>
        <v>1</v>
      </c>
    </row>
    <row r="3169" spans="1:21" x14ac:dyDescent="0.2">
      <c r="A3169" s="6" t="s">
        <v>11601</v>
      </c>
      <c r="B3169" s="6" t="s">
        <v>11602</v>
      </c>
      <c r="C3169" s="6">
        <v>3549005</v>
      </c>
      <c r="D3169" s="6" t="s">
        <v>6676</v>
      </c>
      <c r="E3169" s="6" t="s">
        <v>11603</v>
      </c>
      <c r="F3169" s="6" t="s">
        <v>6402</v>
      </c>
      <c r="G3169" s="6">
        <v>0</v>
      </c>
      <c r="H3169" s="6"/>
      <c r="I3169" s="6">
        <v>1</v>
      </c>
      <c r="J3169" s="6">
        <v>1</v>
      </c>
      <c r="K3169" s="6">
        <v>1</v>
      </c>
      <c r="L3169" s="6"/>
      <c r="M3169" s="6">
        <v>2022</v>
      </c>
      <c r="N3169" s="6" t="s">
        <v>8113</v>
      </c>
      <c r="O3169" s="6">
        <v>99</v>
      </c>
      <c r="P3169" s="6"/>
      <c r="Q3169" s="6" t="s">
        <v>7733</v>
      </c>
      <c r="R3169" s="6" t="s">
        <v>7734</v>
      </c>
      <c r="S3169" s="6"/>
      <c r="T3169" s="6" t="s">
        <v>1296</v>
      </c>
      <c r="U3169">
        <f t="shared" si="49"/>
        <v>1</v>
      </c>
    </row>
    <row r="3170" spans="1:21" x14ac:dyDescent="0.2">
      <c r="A3170" s="6" t="s">
        <v>11604</v>
      </c>
      <c r="B3170" s="6" t="s">
        <v>11602</v>
      </c>
      <c r="C3170" s="6">
        <v>3549005</v>
      </c>
      <c r="D3170" s="6" t="s">
        <v>6921</v>
      </c>
      <c r="E3170" s="6" t="s">
        <v>7269</v>
      </c>
      <c r="F3170" s="6" t="s">
        <v>6402</v>
      </c>
      <c r="G3170" s="6">
        <v>0</v>
      </c>
      <c r="H3170" s="6"/>
      <c r="I3170" s="6">
        <v>1</v>
      </c>
      <c r="J3170" s="6">
        <v>1</v>
      </c>
      <c r="K3170" s="6">
        <v>1</v>
      </c>
      <c r="L3170" s="6"/>
      <c r="M3170" s="6">
        <v>2022</v>
      </c>
      <c r="N3170" s="6" t="s">
        <v>7745</v>
      </c>
      <c r="O3170" s="6">
        <v>1</v>
      </c>
      <c r="P3170" s="6"/>
      <c r="Q3170" s="6" t="s">
        <v>7733</v>
      </c>
      <c r="R3170" s="6" t="s">
        <v>7734</v>
      </c>
      <c r="S3170" s="6"/>
      <c r="T3170" s="6" t="s">
        <v>5740</v>
      </c>
      <c r="U3170">
        <f t="shared" si="49"/>
        <v>2</v>
      </c>
    </row>
    <row r="3171" spans="1:21" x14ac:dyDescent="0.2">
      <c r="A3171" s="6" t="s">
        <v>11604</v>
      </c>
      <c r="B3171" s="6" t="s">
        <v>11602</v>
      </c>
      <c r="C3171" s="6">
        <v>3549005</v>
      </c>
      <c r="D3171" s="6" t="s">
        <v>6423</v>
      </c>
      <c r="E3171" s="6" t="s">
        <v>11605</v>
      </c>
      <c r="F3171" s="6" t="s">
        <v>6402</v>
      </c>
      <c r="G3171" s="6">
        <v>0</v>
      </c>
      <c r="H3171" s="6"/>
      <c r="I3171" s="6">
        <v>0</v>
      </c>
      <c r="J3171" s="6">
        <v>1</v>
      </c>
      <c r="K3171" s="6">
        <v>1</v>
      </c>
      <c r="L3171" s="6"/>
      <c r="M3171" s="6">
        <v>2022</v>
      </c>
      <c r="N3171" s="6" t="s">
        <v>7745</v>
      </c>
      <c r="O3171" s="6">
        <v>1</v>
      </c>
      <c r="P3171" s="6"/>
      <c r="Q3171" s="6" t="s">
        <v>7733</v>
      </c>
      <c r="R3171" s="6" t="s">
        <v>7734</v>
      </c>
      <c r="S3171" s="6"/>
      <c r="T3171" s="6" t="s">
        <v>5739</v>
      </c>
      <c r="U3171">
        <f t="shared" si="49"/>
        <v>1</v>
      </c>
    </row>
    <row r="3172" spans="1:21" x14ac:dyDescent="0.2">
      <c r="A3172" s="6" t="s">
        <v>11606</v>
      </c>
      <c r="B3172" s="6" t="s">
        <v>11602</v>
      </c>
      <c r="C3172" s="6">
        <v>3549005</v>
      </c>
      <c r="D3172" s="6" t="s">
        <v>6738</v>
      </c>
      <c r="E3172" s="6" t="s">
        <v>11607</v>
      </c>
      <c r="F3172" s="6" t="s">
        <v>6402</v>
      </c>
      <c r="G3172" s="6">
        <v>0</v>
      </c>
      <c r="H3172" s="6"/>
      <c r="I3172" s="6">
        <v>1</v>
      </c>
      <c r="J3172" s="6">
        <v>1</v>
      </c>
      <c r="K3172" s="6">
        <v>1</v>
      </c>
      <c r="L3172" s="6"/>
      <c r="M3172" s="6">
        <v>2022</v>
      </c>
      <c r="N3172" s="6" t="s">
        <v>7745</v>
      </c>
      <c r="O3172" s="6">
        <v>2</v>
      </c>
      <c r="P3172" s="6"/>
      <c r="Q3172" s="6" t="s">
        <v>7733</v>
      </c>
      <c r="R3172" s="6" t="s">
        <v>7734</v>
      </c>
      <c r="S3172" s="6"/>
      <c r="T3172" s="6" t="s">
        <v>5738</v>
      </c>
      <c r="U3172">
        <f t="shared" si="49"/>
        <v>1</v>
      </c>
    </row>
    <row r="3173" spans="1:21" x14ac:dyDescent="0.2">
      <c r="A3173" s="6" t="s">
        <v>11608</v>
      </c>
      <c r="B3173" s="6" t="s">
        <v>11602</v>
      </c>
      <c r="C3173" s="6">
        <v>3549005</v>
      </c>
      <c r="D3173" s="6" t="s">
        <v>6650</v>
      </c>
      <c r="E3173" s="6" t="s">
        <v>11609</v>
      </c>
      <c r="F3173" s="6" t="s">
        <v>6402</v>
      </c>
      <c r="G3173" s="6">
        <v>0</v>
      </c>
      <c r="H3173" s="6"/>
      <c r="I3173" s="6">
        <v>1</v>
      </c>
      <c r="J3173" s="6">
        <v>1</v>
      </c>
      <c r="K3173" s="6">
        <v>1</v>
      </c>
      <c r="L3173" s="6"/>
      <c r="M3173" s="6">
        <v>2022</v>
      </c>
      <c r="N3173" s="6" t="s">
        <v>7745</v>
      </c>
      <c r="O3173" s="6">
        <v>3</v>
      </c>
      <c r="P3173" s="6"/>
      <c r="Q3173" s="6" t="s">
        <v>7733</v>
      </c>
      <c r="R3173" s="6" t="s">
        <v>7734</v>
      </c>
      <c r="S3173" s="6"/>
      <c r="T3173" s="6" t="s">
        <v>5737</v>
      </c>
      <c r="U3173">
        <f t="shared" si="49"/>
        <v>2</v>
      </c>
    </row>
    <row r="3174" spans="1:21" x14ac:dyDescent="0.2">
      <c r="A3174" s="6" t="s">
        <v>11608</v>
      </c>
      <c r="B3174" s="6" t="s">
        <v>11602</v>
      </c>
      <c r="C3174" s="6">
        <v>3549005</v>
      </c>
      <c r="D3174" s="6" t="s">
        <v>6535</v>
      </c>
      <c r="E3174" s="6" t="s">
        <v>11610</v>
      </c>
      <c r="F3174" s="6" t="s">
        <v>6402</v>
      </c>
      <c r="G3174" s="6">
        <v>0</v>
      </c>
      <c r="H3174" s="6"/>
      <c r="I3174" s="6">
        <v>1</v>
      </c>
      <c r="J3174" s="6">
        <v>1</v>
      </c>
      <c r="K3174" s="6">
        <v>1</v>
      </c>
      <c r="L3174" s="6"/>
      <c r="M3174" s="6">
        <v>2022</v>
      </c>
      <c r="N3174" s="6" t="s">
        <v>7745</v>
      </c>
      <c r="O3174" s="6">
        <v>3</v>
      </c>
      <c r="P3174" s="6"/>
      <c r="Q3174" s="6" t="s">
        <v>7733</v>
      </c>
      <c r="R3174" s="6" t="s">
        <v>7734</v>
      </c>
      <c r="S3174" s="6"/>
      <c r="T3174" s="6" t="s">
        <v>5736</v>
      </c>
      <c r="U3174">
        <f t="shared" si="49"/>
        <v>1</v>
      </c>
    </row>
    <row r="3175" spans="1:21" x14ac:dyDescent="0.2">
      <c r="A3175" s="6" t="s">
        <v>11611</v>
      </c>
      <c r="B3175" s="6" t="s">
        <v>11602</v>
      </c>
      <c r="C3175" s="6">
        <v>3549005</v>
      </c>
      <c r="D3175" s="6" t="s">
        <v>6425</v>
      </c>
      <c r="E3175" s="6" t="s">
        <v>8539</v>
      </c>
      <c r="F3175" s="6" t="s">
        <v>6402</v>
      </c>
      <c r="G3175" s="6">
        <v>0</v>
      </c>
      <c r="H3175" s="6"/>
      <c r="I3175" s="6">
        <v>1</v>
      </c>
      <c r="J3175" s="6">
        <v>1</v>
      </c>
      <c r="K3175" s="6">
        <v>1</v>
      </c>
      <c r="L3175" s="6"/>
      <c r="M3175" s="6">
        <v>2022</v>
      </c>
      <c r="N3175" s="6" t="s">
        <v>7745</v>
      </c>
      <c r="O3175" s="6">
        <v>4</v>
      </c>
      <c r="P3175" s="6"/>
      <c r="Q3175" s="6" t="s">
        <v>7733</v>
      </c>
      <c r="R3175" s="6" t="s">
        <v>7734</v>
      </c>
      <c r="S3175" s="6"/>
      <c r="T3175" s="6" t="s">
        <v>5735</v>
      </c>
      <c r="U3175">
        <f t="shared" si="49"/>
        <v>3</v>
      </c>
    </row>
    <row r="3176" spans="1:21" x14ac:dyDescent="0.2">
      <c r="A3176" s="6" t="s">
        <v>11611</v>
      </c>
      <c r="B3176" s="6" t="s">
        <v>11602</v>
      </c>
      <c r="C3176" s="6">
        <v>3549005</v>
      </c>
      <c r="D3176" s="6" t="s">
        <v>6876</v>
      </c>
      <c r="E3176" s="6" t="s">
        <v>11612</v>
      </c>
      <c r="F3176" s="6" t="s">
        <v>6402</v>
      </c>
      <c r="G3176" s="6">
        <v>0</v>
      </c>
      <c r="H3176" s="6"/>
      <c r="I3176" s="6">
        <v>1</v>
      </c>
      <c r="J3176" s="6">
        <v>1</v>
      </c>
      <c r="K3176" s="6">
        <v>1</v>
      </c>
      <c r="L3176" s="6"/>
      <c r="M3176" s="6">
        <v>2022</v>
      </c>
      <c r="N3176" s="6" t="s">
        <v>7745</v>
      </c>
      <c r="O3176" s="6">
        <v>4</v>
      </c>
      <c r="P3176" s="6"/>
      <c r="Q3176" s="6" t="s">
        <v>7733</v>
      </c>
      <c r="R3176" s="6" t="s">
        <v>7734</v>
      </c>
      <c r="S3176" s="6"/>
      <c r="T3176" s="6" t="s">
        <v>5734</v>
      </c>
      <c r="U3176">
        <f t="shared" si="49"/>
        <v>2</v>
      </c>
    </row>
    <row r="3177" spans="1:21" x14ac:dyDescent="0.2">
      <c r="A3177" s="6" t="s">
        <v>11611</v>
      </c>
      <c r="B3177" s="6" t="s">
        <v>11602</v>
      </c>
      <c r="C3177" s="6">
        <v>3549005</v>
      </c>
      <c r="D3177" s="6" t="s">
        <v>7055</v>
      </c>
      <c r="E3177" s="6" t="s">
        <v>11613</v>
      </c>
      <c r="F3177" s="6" t="s">
        <v>6402</v>
      </c>
      <c r="G3177" s="6">
        <v>0</v>
      </c>
      <c r="H3177" s="6"/>
      <c r="I3177" s="6">
        <v>1</v>
      </c>
      <c r="J3177" s="6">
        <v>1</v>
      </c>
      <c r="K3177" s="6">
        <v>1</v>
      </c>
      <c r="L3177" s="6"/>
      <c r="M3177" s="6">
        <v>2022</v>
      </c>
      <c r="N3177" s="6" t="s">
        <v>7745</v>
      </c>
      <c r="O3177" s="6">
        <v>4</v>
      </c>
      <c r="P3177" s="6"/>
      <c r="Q3177" s="6" t="s">
        <v>7733</v>
      </c>
      <c r="R3177" s="6" t="s">
        <v>7734</v>
      </c>
      <c r="S3177" s="6"/>
      <c r="T3177" s="6" t="s">
        <v>5733</v>
      </c>
      <c r="U3177">
        <f t="shared" si="49"/>
        <v>1</v>
      </c>
    </row>
    <row r="3178" spans="1:21" x14ac:dyDescent="0.2">
      <c r="A3178" s="6" t="s">
        <v>11614</v>
      </c>
      <c r="B3178" s="6" t="s">
        <v>11602</v>
      </c>
      <c r="C3178" s="6">
        <v>3549005</v>
      </c>
      <c r="D3178" s="6" t="s">
        <v>11615</v>
      </c>
      <c r="E3178" s="6" t="s">
        <v>7291</v>
      </c>
      <c r="F3178" s="6" t="s">
        <v>6402</v>
      </c>
      <c r="G3178" s="6">
        <v>0</v>
      </c>
      <c r="H3178" s="6"/>
      <c r="I3178" s="6">
        <v>0</v>
      </c>
      <c r="J3178" s="6">
        <v>1</v>
      </c>
      <c r="K3178" s="6">
        <v>1</v>
      </c>
      <c r="L3178" s="6"/>
      <c r="M3178" s="6">
        <v>2022</v>
      </c>
      <c r="N3178" s="6" t="s">
        <v>7745</v>
      </c>
      <c r="O3178" s="6">
        <v>5</v>
      </c>
      <c r="P3178" s="6"/>
      <c r="Q3178" s="6" t="s">
        <v>7733</v>
      </c>
      <c r="R3178" s="6" t="s">
        <v>7734</v>
      </c>
      <c r="S3178" s="6"/>
      <c r="T3178" s="6" t="s">
        <v>5732</v>
      </c>
      <c r="U3178">
        <f t="shared" si="49"/>
        <v>1</v>
      </c>
    </row>
    <row r="3179" spans="1:21" x14ac:dyDescent="0.2">
      <c r="A3179" s="6" t="s">
        <v>11616</v>
      </c>
      <c r="B3179" s="6" t="s">
        <v>11602</v>
      </c>
      <c r="C3179" s="6">
        <v>3549005</v>
      </c>
      <c r="D3179" s="6" t="s">
        <v>6838</v>
      </c>
      <c r="E3179" s="6" t="s">
        <v>6521</v>
      </c>
      <c r="F3179" s="6" t="s">
        <v>6402</v>
      </c>
      <c r="G3179" s="6">
        <v>0</v>
      </c>
      <c r="H3179" s="6"/>
      <c r="I3179" s="6">
        <v>1</v>
      </c>
      <c r="J3179" s="6">
        <v>1</v>
      </c>
      <c r="K3179" s="6">
        <v>1</v>
      </c>
      <c r="L3179" s="6"/>
      <c r="M3179" s="6">
        <v>2022</v>
      </c>
      <c r="N3179" s="6" t="s">
        <v>7745</v>
      </c>
      <c r="O3179" s="6">
        <v>6</v>
      </c>
      <c r="P3179" s="6"/>
      <c r="Q3179" s="6" t="s">
        <v>7733</v>
      </c>
      <c r="R3179" s="6" t="s">
        <v>7734</v>
      </c>
      <c r="S3179" s="6"/>
      <c r="T3179" s="6" t="s">
        <v>5731</v>
      </c>
      <c r="U3179">
        <f t="shared" si="49"/>
        <v>1</v>
      </c>
    </row>
    <row r="3180" spans="1:21" x14ac:dyDescent="0.2">
      <c r="A3180" s="6" t="s">
        <v>11617</v>
      </c>
      <c r="B3180" s="6" t="s">
        <v>11618</v>
      </c>
      <c r="C3180" s="6">
        <v>3547064</v>
      </c>
      <c r="D3180" s="6" t="s">
        <v>6503</v>
      </c>
      <c r="E3180" s="6" t="s">
        <v>9251</v>
      </c>
      <c r="F3180" s="6" t="s">
        <v>6402</v>
      </c>
      <c r="G3180" s="6">
        <v>0</v>
      </c>
      <c r="H3180" s="6"/>
      <c r="I3180" s="6">
        <v>0</v>
      </c>
      <c r="J3180" s="6">
        <v>1</v>
      </c>
      <c r="K3180" s="6">
        <v>1</v>
      </c>
      <c r="L3180" s="6"/>
      <c r="M3180" s="6">
        <v>2022</v>
      </c>
      <c r="N3180" s="6" t="s">
        <v>7732</v>
      </c>
      <c r="O3180" s="6">
        <v>99</v>
      </c>
      <c r="P3180" s="6"/>
      <c r="Q3180" s="6" t="s">
        <v>7733</v>
      </c>
      <c r="R3180" s="6" t="s">
        <v>7734</v>
      </c>
      <c r="S3180" s="6"/>
      <c r="T3180" s="6" t="s">
        <v>1112</v>
      </c>
      <c r="U3180">
        <f t="shared" si="49"/>
        <v>1</v>
      </c>
    </row>
    <row r="3181" spans="1:21" x14ac:dyDescent="0.2">
      <c r="A3181" s="6" t="s">
        <v>11619</v>
      </c>
      <c r="B3181" s="6" t="s">
        <v>11618</v>
      </c>
      <c r="C3181" s="6">
        <v>3547064</v>
      </c>
      <c r="D3181" s="6" t="s">
        <v>6609</v>
      </c>
      <c r="E3181" s="6" t="s">
        <v>11620</v>
      </c>
      <c r="F3181" s="6" t="s">
        <v>6402</v>
      </c>
      <c r="G3181" s="6">
        <v>2238</v>
      </c>
      <c r="H3181" s="6">
        <v>17198</v>
      </c>
      <c r="I3181" s="6">
        <v>1</v>
      </c>
      <c r="J3181" s="6">
        <v>1</v>
      </c>
      <c r="K3181" s="6">
        <v>0</v>
      </c>
      <c r="L3181" s="6"/>
      <c r="M3181" s="6">
        <v>2022</v>
      </c>
      <c r="N3181" s="6" t="s">
        <v>7745</v>
      </c>
      <c r="O3181" s="6">
        <v>99</v>
      </c>
      <c r="P3181" s="6"/>
      <c r="Q3181" s="6" t="s">
        <v>7733</v>
      </c>
      <c r="R3181" s="6" t="s">
        <v>7734</v>
      </c>
      <c r="S3181" s="6"/>
      <c r="T3181" s="6" t="s">
        <v>4768</v>
      </c>
      <c r="U3181">
        <f t="shared" si="49"/>
        <v>15</v>
      </c>
    </row>
    <row r="3182" spans="1:21" x14ac:dyDescent="0.2">
      <c r="A3182" s="6" t="s">
        <v>11619</v>
      </c>
      <c r="B3182" s="6" t="s">
        <v>11618</v>
      </c>
      <c r="C3182" s="6">
        <v>3547064</v>
      </c>
      <c r="D3182" s="6" t="s">
        <v>11621</v>
      </c>
      <c r="E3182" s="6" t="s">
        <v>11622</v>
      </c>
      <c r="F3182" s="6" t="s">
        <v>6402</v>
      </c>
      <c r="G3182" s="6">
        <v>808</v>
      </c>
      <c r="H3182" s="6">
        <v>17198</v>
      </c>
      <c r="I3182" s="6">
        <v>0</v>
      </c>
      <c r="J3182" s="6">
        <v>0</v>
      </c>
      <c r="K3182" s="6">
        <v>0</v>
      </c>
      <c r="L3182" s="6"/>
      <c r="M3182" s="6">
        <v>2022</v>
      </c>
      <c r="N3182" s="6" t="s">
        <v>7745</v>
      </c>
      <c r="O3182" s="6">
        <v>99</v>
      </c>
      <c r="P3182" s="6"/>
      <c r="Q3182" s="6" t="s">
        <v>7733</v>
      </c>
      <c r="R3182" s="6" t="s">
        <v>7734</v>
      </c>
      <c r="S3182" s="6"/>
      <c r="T3182" s="6" t="s">
        <v>20168</v>
      </c>
      <c r="U3182">
        <f t="shared" si="49"/>
        <v>14</v>
      </c>
    </row>
    <row r="3183" spans="1:21" x14ac:dyDescent="0.2">
      <c r="A3183" s="6" t="s">
        <v>11619</v>
      </c>
      <c r="B3183" s="6" t="s">
        <v>11618</v>
      </c>
      <c r="C3183" s="6">
        <v>3547064</v>
      </c>
      <c r="D3183" s="6" t="s">
        <v>6838</v>
      </c>
      <c r="E3183" s="6" t="s">
        <v>11623</v>
      </c>
      <c r="F3183" s="6" t="s">
        <v>6402</v>
      </c>
      <c r="G3183" s="6">
        <v>1073</v>
      </c>
      <c r="H3183" s="6">
        <v>17198</v>
      </c>
      <c r="I3183" s="6">
        <v>0</v>
      </c>
      <c r="J3183" s="6">
        <v>0</v>
      </c>
      <c r="K3183" s="6">
        <v>0</v>
      </c>
      <c r="L3183" s="6"/>
      <c r="M3183" s="6">
        <v>2022</v>
      </c>
      <c r="N3183" s="6" t="s">
        <v>7745</v>
      </c>
      <c r="O3183" s="6">
        <v>99</v>
      </c>
      <c r="P3183" s="6"/>
      <c r="Q3183" s="6" t="s">
        <v>7733</v>
      </c>
      <c r="R3183" s="6" t="s">
        <v>7734</v>
      </c>
      <c r="S3183" s="6"/>
      <c r="T3183" s="6" t="s">
        <v>4770</v>
      </c>
      <c r="U3183">
        <f t="shared" si="49"/>
        <v>13</v>
      </c>
    </row>
    <row r="3184" spans="1:21" x14ac:dyDescent="0.2">
      <c r="A3184" s="6" t="s">
        <v>11619</v>
      </c>
      <c r="B3184" s="6" t="s">
        <v>11618</v>
      </c>
      <c r="C3184" s="6">
        <v>3547064</v>
      </c>
      <c r="D3184" s="6" t="s">
        <v>11624</v>
      </c>
      <c r="E3184" s="6" t="s">
        <v>6456</v>
      </c>
      <c r="F3184" s="6" t="s">
        <v>6402</v>
      </c>
      <c r="G3184" s="6">
        <v>457</v>
      </c>
      <c r="H3184" s="6">
        <v>17198</v>
      </c>
      <c r="I3184" s="6">
        <v>0</v>
      </c>
      <c r="J3184" s="6">
        <v>0</v>
      </c>
      <c r="K3184" s="6">
        <v>0</v>
      </c>
      <c r="L3184" s="6"/>
      <c r="M3184" s="6">
        <v>2022</v>
      </c>
      <c r="N3184" s="6" t="s">
        <v>7745</v>
      </c>
      <c r="O3184" s="6">
        <v>99</v>
      </c>
      <c r="P3184" s="6"/>
      <c r="Q3184" s="6" t="s">
        <v>7733</v>
      </c>
      <c r="R3184" s="6" t="s">
        <v>7734</v>
      </c>
      <c r="S3184" s="6"/>
      <c r="T3184" s="6" t="s">
        <v>4771</v>
      </c>
      <c r="U3184">
        <f t="shared" si="49"/>
        <v>12</v>
      </c>
    </row>
    <row r="3185" spans="1:21" x14ac:dyDescent="0.2">
      <c r="A3185" s="6" t="s">
        <v>11619</v>
      </c>
      <c r="B3185" s="6" t="s">
        <v>11618</v>
      </c>
      <c r="C3185" s="6">
        <v>3547064</v>
      </c>
      <c r="D3185" s="6" t="s">
        <v>6766</v>
      </c>
      <c r="E3185" s="6" t="s">
        <v>11625</v>
      </c>
      <c r="F3185" s="6" t="s">
        <v>6402</v>
      </c>
      <c r="G3185" s="6">
        <v>1433</v>
      </c>
      <c r="H3185" s="6">
        <v>17198</v>
      </c>
      <c r="I3185" s="6">
        <v>1</v>
      </c>
      <c r="J3185" s="6">
        <v>1</v>
      </c>
      <c r="K3185" s="6">
        <v>0</v>
      </c>
      <c r="L3185" s="6"/>
      <c r="M3185" s="6">
        <v>2022</v>
      </c>
      <c r="N3185" s="6" t="s">
        <v>7745</v>
      </c>
      <c r="O3185" s="6">
        <v>99</v>
      </c>
      <c r="P3185" s="6"/>
      <c r="Q3185" s="6" t="s">
        <v>7733</v>
      </c>
      <c r="R3185" s="6" t="s">
        <v>7734</v>
      </c>
      <c r="S3185" s="6"/>
      <c r="T3185" s="6" t="s">
        <v>4767</v>
      </c>
      <c r="U3185">
        <f t="shared" si="49"/>
        <v>11</v>
      </c>
    </row>
    <row r="3186" spans="1:21" x14ac:dyDescent="0.2">
      <c r="A3186" s="6" t="s">
        <v>11619</v>
      </c>
      <c r="B3186" s="6" t="s">
        <v>11618</v>
      </c>
      <c r="C3186" s="6">
        <v>3547064</v>
      </c>
      <c r="D3186" s="6" t="s">
        <v>6545</v>
      </c>
      <c r="E3186" s="6" t="s">
        <v>11626</v>
      </c>
      <c r="F3186" s="6" t="s">
        <v>6402</v>
      </c>
      <c r="G3186" s="6">
        <v>1935</v>
      </c>
      <c r="H3186" s="6">
        <v>17198</v>
      </c>
      <c r="I3186" s="6">
        <v>0</v>
      </c>
      <c r="J3186" s="6">
        <v>1</v>
      </c>
      <c r="K3186" s="6">
        <v>0</v>
      </c>
      <c r="L3186" s="6"/>
      <c r="M3186" s="6">
        <v>2022</v>
      </c>
      <c r="N3186" s="6" t="s">
        <v>7745</v>
      </c>
      <c r="O3186" s="6">
        <v>99</v>
      </c>
      <c r="P3186" s="6"/>
      <c r="Q3186" s="6" t="s">
        <v>7733</v>
      </c>
      <c r="R3186" s="6" t="s">
        <v>7734</v>
      </c>
      <c r="S3186" s="6"/>
      <c r="T3186" s="6" t="s">
        <v>4766</v>
      </c>
      <c r="U3186">
        <f t="shared" si="49"/>
        <v>10</v>
      </c>
    </row>
    <row r="3187" spans="1:21" x14ac:dyDescent="0.2">
      <c r="A3187" s="6" t="s">
        <v>11619</v>
      </c>
      <c r="B3187" s="6" t="s">
        <v>11618</v>
      </c>
      <c r="C3187" s="6">
        <v>3547064</v>
      </c>
      <c r="D3187" s="6" t="s">
        <v>6408</v>
      </c>
      <c r="E3187" s="6" t="s">
        <v>8869</v>
      </c>
      <c r="F3187" s="6" t="s">
        <v>6402</v>
      </c>
      <c r="G3187" s="6">
        <v>1800</v>
      </c>
      <c r="H3187" s="6">
        <v>17198</v>
      </c>
      <c r="I3187" s="6">
        <v>1</v>
      </c>
      <c r="J3187" s="6">
        <v>1</v>
      </c>
      <c r="K3187" s="6">
        <v>0</v>
      </c>
      <c r="L3187" s="6"/>
      <c r="M3187" s="6">
        <v>2022</v>
      </c>
      <c r="N3187" s="6" t="s">
        <v>7745</v>
      </c>
      <c r="O3187" s="6">
        <v>99</v>
      </c>
      <c r="P3187" s="6"/>
      <c r="Q3187" s="6" t="s">
        <v>7733</v>
      </c>
      <c r="R3187" s="6" t="s">
        <v>7734</v>
      </c>
      <c r="S3187" s="6"/>
      <c r="T3187" s="6" t="s">
        <v>4765</v>
      </c>
      <c r="U3187">
        <f t="shared" si="49"/>
        <v>9</v>
      </c>
    </row>
    <row r="3188" spans="1:21" x14ac:dyDescent="0.2">
      <c r="A3188" s="6" t="s">
        <v>11619</v>
      </c>
      <c r="B3188" s="6" t="s">
        <v>11618</v>
      </c>
      <c r="C3188" s="6">
        <v>3547064</v>
      </c>
      <c r="D3188" s="6" t="s">
        <v>6547</v>
      </c>
      <c r="E3188" s="6" t="s">
        <v>11627</v>
      </c>
      <c r="F3188" s="6" t="s">
        <v>6402</v>
      </c>
      <c r="G3188" s="6">
        <v>480</v>
      </c>
      <c r="H3188" s="6">
        <v>17198</v>
      </c>
      <c r="I3188" s="6">
        <v>0</v>
      </c>
      <c r="J3188" s="6">
        <v>0</v>
      </c>
      <c r="K3188" s="6">
        <v>0</v>
      </c>
      <c r="L3188" s="6"/>
      <c r="M3188" s="6">
        <v>2022</v>
      </c>
      <c r="N3188" s="6" t="s">
        <v>7745</v>
      </c>
      <c r="O3188" s="6">
        <v>99</v>
      </c>
      <c r="P3188" s="6"/>
      <c r="Q3188" s="6" t="s">
        <v>7733</v>
      </c>
      <c r="R3188" s="6" t="s">
        <v>7734</v>
      </c>
      <c r="S3188" s="6"/>
      <c r="T3188" s="6" t="s">
        <v>4772</v>
      </c>
      <c r="U3188">
        <f t="shared" si="49"/>
        <v>8</v>
      </c>
    </row>
    <row r="3189" spans="1:21" x14ac:dyDescent="0.2">
      <c r="A3189" s="6" t="s">
        <v>11619</v>
      </c>
      <c r="B3189" s="6" t="s">
        <v>11618</v>
      </c>
      <c r="C3189" s="6">
        <v>3547064</v>
      </c>
      <c r="D3189" s="6" t="s">
        <v>11628</v>
      </c>
      <c r="E3189" s="6" t="s">
        <v>9206</v>
      </c>
      <c r="F3189" s="6" t="s">
        <v>6402</v>
      </c>
      <c r="G3189" s="6">
        <v>1006</v>
      </c>
      <c r="H3189" s="6">
        <v>17198</v>
      </c>
      <c r="I3189" s="6">
        <v>0</v>
      </c>
      <c r="J3189" s="6">
        <v>0</v>
      </c>
      <c r="K3189" s="6">
        <v>0</v>
      </c>
      <c r="L3189" s="6"/>
      <c r="M3189" s="6">
        <v>2022</v>
      </c>
      <c r="N3189" s="6" t="s">
        <v>7745</v>
      </c>
      <c r="O3189" s="6">
        <v>99</v>
      </c>
      <c r="P3189" s="6"/>
      <c r="Q3189" s="6" t="s">
        <v>7733</v>
      </c>
      <c r="R3189" s="6" t="s">
        <v>7734</v>
      </c>
      <c r="S3189" s="6"/>
      <c r="T3189" s="6" t="s">
        <v>4773</v>
      </c>
      <c r="U3189">
        <f t="shared" si="49"/>
        <v>7</v>
      </c>
    </row>
    <row r="3190" spans="1:21" x14ac:dyDescent="0.2">
      <c r="A3190" s="6" t="s">
        <v>11619</v>
      </c>
      <c r="B3190" s="6" t="s">
        <v>11618</v>
      </c>
      <c r="C3190" s="6">
        <v>3547064</v>
      </c>
      <c r="D3190" s="6" t="s">
        <v>6857</v>
      </c>
      <c r="E3190" s="6" t="s">
        <v>11629</v>
      </c>
      <c r="F3190" s="6" t="s">
        <v>6402</v>
      </c>
      <c r="G3190" s="6">
        <v>1855</v>
      </c>
      <c r="H3190" s="6">
        <v>17198</v>
      </c>
      <c r="I3190" s="6">
        <v>1</v>
      </c>
      <c r="J3190" s="6">
        <v>1</v>
      </c>
      <c r="K3190" s="6">
        <v>0</v>
      </c>
      <c r="L3190" s="6"/>
      <c r="M3190" s="6">
        <v>2022</v>
      </c>
      <c r="N3190" s="6" t="s">
        <v>7745</v>
      </c>
      <c r="O3190" s="6">
        <v>99</v>
      </c>
      <c r="P3190" s="6"/>
      <c r="Q3190" s="6" t="s">
        <v>7733</v>
      </c>
      <c r="R3190" s="6" t="s">
        <v>7734</v>
      </c>
      <c r="S3190" s="6"/>
      <c r="T3190" s="6" t="s">
        <v>4764</v>
      </c>
      <c r="U3190">
        <f t="shared" si="49"/>
        <v>6</v>
      </c>
    </row>
    <row r="3191" spans="1:21" x14ac:dyDescent="0.2">
      <c r="A3191" s="6" t="s">
        <v>11619</v>
      </c>
      <c r="B3191" s="6" t="s">
        <v>11618</v>
      </c>
      <c r="C3191" s="6">
        <v>3547064</v>
      </c>
      <c r="D3191" s="6" t="s">
        <v>6405</v>
      </c>
      <c r="E3191" s="6" t="s">
        <v>8051</v>
      </c>
      <c r="F3191" s="6" t="s">
        <v>6402</v>
      </c>
      <c r="G3191" s="6">
        <v>1146</v>
      </c>
      <c r="H3191" s="6">
        <v>17198</v>
      </c>
      <c r="I3191" s="6">
        <v>0</v>
      </c>
      <c r="J3191" s="6">
        <v>1</v>
      </c>
      <c r="K3191" s="6">
        <v>0</v>
      </c>
      <c r="L3191" s="6"/>
      <c r="M3191" s="6">
        <v>2022</v>
      </c>
      <c r="N3191" s="6" t="s">
        <v>7745</v>
      </c>
      <c r="O3191" s="6">
        <v>99</v>
      </c>
      <c r="P3191" s="6"/>
      <c r="Q3191" s="6" t="s">
        <v>7733</v>
      </c>
      <c r="R3191" s="6" t="s">
        <v>7734</v>
      </c>
      <c r="S3191" s="6"/>
      <c r="T3191" s="6" t="s">
        <v>4763</v>
      </c>
      <c r="U3191">
        <f t="shared" si="49"/>
        <v>5</v>
      </c>
    </row>
    <row r="3192" spans="1:21" x14ac:dyDescent="0.2">
      <c r="A3192" s="6" t="s">
        <v>11619</v>
      </c>
      <c r="B3192" s="6" t="s">
        <v>11618</v>
      </c>
      <c r="C3192" s="6">
        <v>3547064</v>
      </c>
      <c r="D3192" s="6" t="s">
        <v>7631</v>
      </c>
      <c r="E3192" s="6" t="s">
        <v>6578</v>
      </c>
      <c r="F3192" s="6" t="s">
        <v>6402</v>
      </c>
      <c r="G3192" s="6">
        <v>1089</v>
      </c>
      <c r="H3192" s="6">
        <v>17198</v>
      </c>
      <c r="I3192" s="6">
        <v>0</v>
      </c>
      <c r="J3192" s="6">
        <v>0</v>
      </c>
      <c r="K3192" s="6">
        <v>0</v>
      </c>
      <c r="L3192" s="6"/>
      <c r="M3192" s="6">
        <v>2022</v>
      </c>
      <c r="N3192" s="6" t="s">
        <v>7745</v>
      </c>
      <c r="O3192" s="6">
        <v>99</v>
      </c>
      <c r="P3192" s="6"/>
      <c r="Q3192" s="6" t="s">
        <v>7733</v>
      </c>
      <c r="R3192" s="6" t="s">
        <v>7734</v>
      </c>
      <c r="S3192" s="6"/>
      <c r="T3192" s="6" t="s">
        <v>4774</v>
      </c>
      <c r="U3192">
        <f t="shared" si="49"/>
        <v>4</v>
      </c>
    </row>
    <row r="3193" spans="1:21" x14ac:dyDescent="0.2">
      <c r="A3193" s="6" t="s">
        <v>11619</v>
      </c>
      <c r="B3193" s="6" t="s">
        <v>11618</v>
      </c>
      <c r="C3193" s="6">
        <v>3547064</v>
      </c>
      <c r="D3193" s="6" t="s">
        <v>6896</v>
      </c>
      <c r="E3193" s="6" t="s">
        <v>6898</v>
      </c>
      <c r="F3193" s="6" t="s">
        <v>6402</v>
      </c>
      <c r="G3193" s="6">
        <v>338</v>
      </c>
      <c r="H3193" s="6">
        <v>17198</v>
      </c>
      <c r="I3193" s="6">
        <v>0</v>
      </c>
      <c r="J3193" s="6">
        <v>0</v>
      </c>
      <c r="K3193" s="6">
        <v>0</v>
      </c>
      <c r="L3193" s="6"/>
      <c r="M3193" s="6">
        <v>2022</v>
      </c>
      <c r="N3193" s="6" t="s">
        <v>7745</v>
      </c>
      <c r="O3193" s="6">
        <v>99</v>
      </c>
      <c r="P3193" s="6"/>
      <c r="Q3193" s="6" t="s">
        <v>7733</v>
      </c>
      <c r="R3193" s="6" t="s">
        <v>7734</v>
      </c>
      <c r="S3193" s="6"/>
      <c r="T3193" s="6" t="s">
        <v>4775</v>
      </c>
      <c r="U3193">
        <f t="shared" si="49"/>
        <v>3</v>
      </c>
    </row>
    <row r="3194" spans="1:21" x14ac:dyDescent="0.2">
      <c r="A3194" s="6" t="s">
        <v>11619</v>
      </c>
      <c r="B3194" s="6" t="s">
        <v>11618</v>
      </c>
      <c r="C3194" s="6">
        <v>3547064</v>
      </c>
      <c r="D3194" s="6" t="s">
        <v>6919</v>
      </c>
      <c r="E3194" s="6" t="s">
        <v>7004</v>
      </c>
      <c r="F3194" s="6" t="s">
        <v>6402</v>
      </c>
      <c r="G3194" s="6">
        <v>658</v>
      </c>
      <c r="H3194" s="6">
        <v>17198</v>
      </c>
      <c r="I3194" s="6">
        <v>0</v>
      </c>
      <c r="J3194" s="6">
        <v>0</v>
      </c>
      <c r="K3194" s="6">
        <v>0</v>
      </c>
      <c r="L3194" s="6"/>
      <c r="M3194" s="6">
        <v>2022</v>
      </c>
      <c r="N3194" s="6" t="s">
        <v>7745</v>
      </c>
      <c r="O3194" s="6">
        <v>99</v>
      </c>
      <c r="P3194" s="6"/>
      <c r="Q3194" s="6" t="s">
        <v>7733</v>
      </c>
      <c r="R3194" s="6" t="s">
        <v>7734</v>
      </c>
      <c r="S3194" s="6"/>
      <c r="T3194" s="6" t="s">
        <v>4776</v>
      </c>
      <c r="U3194">
        <f t="shared" si="49"/>
        <v>2</v>
      </c>
    </row>
    <row r="3195" spans="1:21" x14ac:dyDescent="0.2">
      <c r="A3195" s="6" t="s">
        <v>11619</v>
      </c>
      <c r="B3195" s="6" t="s">
        <v>11618</v>
      </c>
      <c r="C3195" s="6">
        <v>3547064</v>
      </c>
      <c r="D3195" s="6" t="s">
        <v>6537</v>
      </c>
      <c r="E3195" s="6" t="s">
        <v>6767</v>
      </c>
      <c r="F3195" s="6" t="s">
        <v>6402</v>
      </c>
      <c r="G3195" s="6">
        <v>882</v>
      </c>
      <c r="H3195" s="6">
        <v>17198</v>
      </c>
      <c r="I3195" s="6">
        <v>0</v>
      </c>
      <c r="J3195" s="6">
        <v>0</v>
      </c>
      <c r="K3195" s="6">
        <v>0</v>
      </c>
      <c r="L3195" s="6"/>
      <c r="M3195" s="6">
        <v>2022</v>
      </c>
      <c r="N3195" s="6" t="s">
        <v>7745</v>
      </c>
      <c r="O3195" s="6">
        <v>99</v>
      </c>
      <c r="P3195" s="6"/>
      <c r="Q3195" s="6" t="s">
        <v>7733</v>
      </c>
      <c r="R3195" s="6" t="s">
        <v>7734</v>
      </c>
      <c r="S3195" s="6"/>
      <c r="T3195" s="6" t="s">
        <v>4777</v>
      </c>
      <c r="U3195">
        <f t="shared" si="49"/>
        <v>1</v>
      </c>
    </row>
    <row r="3196" spans="1:21" x14ac:dyDescent="0.2">
      <c r="A3196" s="6" t="s">
        <v>11630</v>
      </c>
      <c r="B3196" s="6" t="s">
        <v>11631</v>
      </c>
      <c r="C3196" s="6">
        <v>3547076</v>
      </c>
      <c r="D3196" s="6" t="s">
        <v>11632</v>
      </c>
      <c r="E3196" s="6" t="s">
        <v>7999</v>
      </c>
      <c r="F3196" s="6" t="s">
        <v>6402</v>
      </c>
      <c r="G3196" s="6">
        <v>855</v>
      </c>
      <c r="H3196" s="6">
        <v>3301</v>
      </c>
      <c r="I3196" s="6">
        <v>0</v>
      </c>
      <c r="J3196" s="6">
        <v>0</v>
      </c>
      <c r="K3196" s="6">
        <v>0</v>
      </c>
      <c r="L3196" s="6"/>
      <c r="M3196" s="6">
        <v>2022</v>
      </c>
      <c r="N3196" s="6" t="s">
        <v>7732</v>
      </c>
      <c r="O3196" s="6">
        <v>99</v>
      </c>
      <c r="P3196" s="6"/>
      <c r="Q3196" s="6" t="s">
        <v>7733</v>
      </c>
      <c r="R3196" s="6" t="s">
        <v>7734</v>
      </c>
      <c r="S3196" s="6"/>
      <c r="T3196" s="6" t="s">
        <v>1123</v>
      </c>
      <c r="U3196">
        <f t="shared" si="49"/>
        <v>2</v>
      </c>
    </row>
    <row r="3197" spans="1:21" x14ac:dyDescent="0.2">
      <c r="A3197" s="6" t="s">
        <v>11630</v>
      </c>
      <c r="B3197" s="6" t="s">
        <v>11631</v>
      </c>
      <c r="C3197" s="6">
        <v>3547076</v>
      </c>
      <c r="D3197" s="6" t="s">
        <v>6722</v>
      </c>
      <c r="E3197" s="6" t="s">
        <v>11633</v>
      </c>
      <c r="F3197" s="6" t="s">
        <v>6402</v>
      </c>
      <c r="G3197" s="6">
        <v>2446</v>
      </c>
      <c r="H3197" s="6">
        <v>3301</v>
      </c>
      <c r="I3197" s="6">
        <v>0</v>
      </c>
      <c r="J3197" s="6">
        <v>1</v>
      </c>
      <c r="K3197" s="6">
        <v>0</v>
      </c>
      <c r="L3197" s="6"/>
      <c r="M3197" s="6">
        <v>2022</v>
      </c>
      <c r="N3197" s="6" t="s">
        <v>7732</v>
      </c>
      <c r="O3197" s="6">
        <v>99</v>
      </c>
      <c r="P3197" s="6"/>
      <c r="Q3197" s="6" t="s">
        <v>7733</v>
      </c>
      <c r="R3197" s="6" t="s">
        <v>7734</v>
      </c>
      <c r="S3197" s="6"/>
      <c r="T3197" s="6" t="s">
        <v>1122</v>
      </c>
      <c r="U3197">
        <f t="shared" si="49"/>
        <v>1</v>
      </c>
    </row>
    <row r="3198" spans="1:21" x14ac:dyDescent="0.2">
      <c r="A3198" s="6" t="s">
        <v>11634</v>
      </c>
      <c r="B3198" s="6" t="s">
        <v>11631</v>
      </c>
      <c r="C3198" s="6">
        <v>3547076</v>
      </c>
      <c r="D3198" s="6" t="s">
        <v>6414</v>
      </c>
      <c r="E3198" s="6" t="s">
        <v>6985</v>
      </c>
      <c r="F3198" s="6" t="s">
        <v>6402</v>
      </c>
      <c r="G3198" s="6">
        <v>957</v>
      </c>
      <c r="H3198" s="6">
        <v>15451</v>
      </c>
      <c r="I3198" s="6">
        <v>0</v>
      </c>
      <c r="J3198" s="6">
        <v>0</v>
      </c>
      <c r="K3198" s="6">
        <v>0</v>
      </c>
      <c r="L3198" s="6"/>
      <c r="M3198" s="6">
        <v>2022</v>
      </c>
      <c r="N3198" s="6" t="s">
        <v>7745</v>
      </c>
      <c r="O3198" s="6">
        <v>99</v>
      </c>
      <c r="P3198" s="6"/>
      <c r="Q3198" s="6" t="s">
        <v>7733</v>
      </c>
      <c r="R3198" s="6" t="s">
        <v>7734</v>
      </c>
      <c r="S3198" s="6"/>
      <c r="T3198" s="6" t="s">
        <v>4837</v>
      </c>
      <c r="U3198">
        <f t="shared" si="49"/>
        <v>11</v>
      </c>
    </row>
    <row r="3199" spans="1:21" x14ac:dyDescent="0.2">
      <c r="A3199" s="6" t="s">
        <v>11634</v>
      </c>
      <c r="B3199" s="6" t="s">
        <v>11631</v>
      </c>
      <c r="C3199" s="6">
        <v>3547076</v>
      </c>
      <c r="D3199" s="6" t="s">
        <v>6463</v>
      </c>
      <c r="E3199" s="6" t="s">
        <v>11635</v>
      </c>
      <c r="F3199" s="6" t="s">
        <v>6402</v>
      </c>
      <c r="G3199" s="6">
        <v>1760</v>
      </c>
      <c r="H3199" s="6">
        <v>15451</v>
      </c>
      <c r="I3199" s="6">
        <v>1</v>
      </c>
      <c r="J3199" s="6">
        <v>1</v>
      </c>
      <c r="K3199" s="6">
        <v>0</v>
      </c>
      <c r="L3199" s="6"/>
      <c r="M3199" s="6">
        <v>2022</v>
      </c>
      <c r="N3199" s="6" t="s">
        <v>7745</v>
      </c>
      <c r="O3199" s="6">
        <v>99</v>
      </c>
      <c r="P3199" s="6"/>
      <c r="Q3199" s="6" t="s">
        <v>7733</v>
      </c>
      <c r="R3199" s="6" t="s">
        <v>7734</v>
      </c>
      <c r="S3199" s="6"/>
      <c r="T3199" s="6" t="s">
        <v>4836</v>
      </c>
      <c r="U3199">
        <f t="shared" si="49"/>
        <v>10</v>
      </c>
    </row>
    <row r="3200" spans="1:21" x14ac:dyDescent="0.2">
      <c r="A3200" s="6" t="s">
        <v>11634</v>
      </c>
      <c r="B3200" s="6" t="s">
        <v>11631</v>
      </c>
      <c r="C3200" s="6">
        <v>3547076</v>
      </c>
      <c r="D3200" s="6" t="s">
        <v>6794</v>
      </c>
      <c r="E3200" s="6" t="s">
        <v>11636</v>
      </c>
      <c r="F3200" s="6" t="s">
        <v>6402</v>
      </c>
      <c r="G3200" s="6">
        <v>1497</v>
      </c>
      <c r="H3200" s="6">
        <v>15451</v>
      </c>
      <c r="I3200" s="6">
        <v>0</v>
      </c>
      <c r="J3200" s="6">
        <v>1</v>
      </c>
      <c r="K3200" s="6">
        <v>0</v>
      </c>
      <c r="L3200" s="6"/>
      <c r="M3200" s="6">
        <v>2022</v>
      </c>
      <c r="N3200" s="6" t="s">
        <v>7745</v>
      </c>
      <c r="O3200" s="6">
        <v>99</v>
      </c>
      <c r="P3200" s="6"/>
      <c r="Q3200" s="6" t="s">
        <v>7733</v>
      </c>
      <c r="R3200" s="6" t="s">
        <v>7734</v>
      </c>
      <c r="S3200" s="6"/>
      <c r="T3200" s="6" t="s">
        <v>4835</v>
      </c>
      <c r="U3200">
        <f t="shared" si="49"/>
        <v>9</v>
      </c>
    </row>
    <row r="3201" spans="1:21" x14ac:dyDescent="0.2">
      <c r="A3201" s="6" t="s">
        <v>11634</v>
      </c>
      <c r="B3201" s="6" t="s">
        <v>11631</v>
      </c>
      <c r="C3201" s="6">
        <v>3547076</v>
      </c>
      <c r="D3201" s="6" t="s">
        <v>6919</v>
      </c>
      <c r="E3201" s="6" t="s">
        <v>7364</v>
      </c>
      <c r="F3201" s="6" t="s">
        <v>6402</v>
      </c>
      <c r="G3201" s="6">
        <v>1565</v>
      </c>
      <c r="H3201" s="6">
        <v>15451</v>
      </c>
      <c r="I3201" s="6">
        <v>0</v>
      </c>
      <c r="J3201" s="6">
        <v>1</v>
      </c>
      <c r="K3201" s="6">
        <v>0</v>
      </c>
      <c r="L3201" s="6"/>
      <c r="M3201" s="6">
        <v>2022</v>
      </c>
      <c r="N3201" s="6" t="s">
        <v>7745</v>
      </c>
      <c r="O3201" s="6">
        <v>99</v>
      </c>
      <c r="P3201" s="6"/>
      <c r="Q3201" s="6" t="s">
        <v>7733</v>
      </c>
      <c r="R3201" s="6" t="s">
        <v>7734</v>
      </c>
      <c r="S3201" s="6"/>
      <c r="T3201" s="6" t="s">
        <v>4834</v>
      </c>
      <c r="U3201">
        <f t="shared" si="49"/>
        <v>8</v>
      </c>
    </row>
    <row r="3202" spans="1:21" x14ac:dyDescent="0.2">
      <c r="A3202" s="6" t="s">
        <v>11634</v>
      </c>
      <c r="B3202" s="6" t="s">
        <v>11631</v>
      </c>
      <c r="C3202" s="6">
        <v>3547076</v>
      </c>
      <c r="D3202" s="6" t="s">
        <v>7100</v>
      </c>
      <c r="E3202" s="6" t="s">
        <v>7708</v>
      </c>
      <c r="F3202" s="6" t="s">
        <v>6402</v>
      </c>
      <c r="G3202" s="6">
        <v>1617</v>
      </c>
      <c r="H3202" s="6">
        <v>15451</v>
      </c>
      <c r="I3202" s="6">
        <v>0</v>
      </c>
      <c r="J3202" s="6">
        <v>1</v>
      </c>
      <c r="K3202" s="6">
        <v>0</v>
      </c>
      <c r="L3202" s="6"/>
      <c r="M3202" s="6">
        <v>2022</v>
      </c>
      <c r="N3202" s="6" t="s">
        <v>7745</v>
      </c>
      <c r="O3202" s="6">
        <v>99</v>
      </c>
      <c r="P3202" s="6"/>
      <c r="Q3202" s="6" t="s">
        <v>7733</v>
      </c>
      <c r="R3202" s="6" t="s">
        <v>7734</v>
      </c>
      <c r="S3202" s="6"/>
      <c r="T3202" s="6" t="s">
        <v>4833</v>
      </c>
      <c r="U3202">
        <f t="shared" si="49"/>
        <v>7</v>
      </c>
    </row>
    <row r="3203" spans="1:21" x14ac:dyDescent="0.2">
      <c r="A3203" s="6" t="s">
        <v>11634</v>
      </c>
      <c r="B3203" s="6" t="s">
        <v>11631</v>
      </c>
      <c r="C3203" s="6">
        <v>3547076</v>
      </c>
      <c r="D3203" s="6" t="s">
        <v>6918</v>
      </c>
      <c r="E3203" s="6" t="s">
        <v>6572</v>
      </c>
      <c r="F3203" s="6" t="s">
        <v>6402</v>
      </c>
      <c r="G3203" s="6">
        <v>1049</v>
      </c>
      <c r="H3203" s="6">
        <v>15451</v>
      </c>
      <c r="I3203" s="6">
        <v>0</v>
      </c>
      <c r="J3203" s="6">
        <v>0</v>
      </c>
      <c r="K3203" s="6">
        <v>0</v>
      </c>
      <c r="L3203" s="6"/>
      <c r="M3203" s="6">
        <v>2022</v>
      </c>
      <c r="N3203" s="6" t="s">
        <v>7745</v>
      </c>
      <c r="O3203" s="6">
        <v>99</v>
      </c>
      <c r="P3203" s="6"/>
      <c r="Q3203" s="6" t="s">
        <v>7733</v>
      </c>
      <c r="R3203" s="6" t="s">
        <v>7734</v>
      </c>
      <c r="S3203" s="6"/>
      <c r="T3203" s="6" t="s">
        <v>4838</v>
      </c>
      <c r="U3203">
        <f t="shared" ref="U3203:U3266" si="50">COUNTIF(A3203:A9503,A3203)</f>
        <v>6</v>
      </c>
    </row>
    <row r="3204" spans="1:21" x14ac:dyDescent="0.2">
      <c r="A3204" s="6" t="s">
        <v>11634</v>
      </c>
      <c r="B3204" s="6" t="s">
        <v>11631</v>
      </c>
      <c r="C3204" s="6">
        <v>3547076</v>
      </c>
      <c r="D3204" s="6" t="s">
        <v>6828</v>
      </c>
      <c r="E3204" s="6" t="s">
        <v>9297</v>
      </c>
      <c r="F3204" s="6" t="s">
        <v>6402</v>
      </c>
      <c r="G3204" s="6">
        <v>1213</v>
      </c>
      <c r="H3204" s="6">
        <v>15451</v>
      </c>
      <c r="I3204" s="6">
        <v>1</v>
      </c>
      <c r="J3204" s="6">
        <v>0</v>
      </c>
      <c r="K3204" s="6">
        <v>0</v>
      </c>
      <c r="L3204" s="6"/>
      <c r="M3204" s="6">
        <v>2022</v>
      </c>
      <c r="N3204" s="6" t="s">
        <v>7745</v>
      </c>
      <c r="O3204" s="6">
        <v>99</v>
      </c>
      <c r="P3204" s="6"/>
      <c r="Q3204" s="6" t="s">
        <v>7733</v>
      </c>
      <c r="R3204" s="6" t="s">
        <v>7734</v>
      </c>
      <c r="S3204" s="6"/>
      <c r="T3204" s="6" t="s">
        <v>4839</v>
      </c>
      <c r="U3204">
        <f t="shared" si="50"/>
        <v>5</v>
      </c>
    </row>
    <row r="3205" spans="1:21" x14ac:dyDescent="0.2">
      <c r="A3205" s="6" t="s">
        <v>11634</v>
      </c>
      <c r="B3205" s="6" t="s">
        <v>11631</v>
      </c>
      <c r="C3205" s="6">
        <v>3547076</v>
      </c>
      <c r="D3205" s="6" t="s">
        <v>11637</v>
      </c>
      <c r="E3205" s="6" t="s">
        <v>7278</v>
      </c>
      <c r="F3205" s="6" t="s">
        <v>6402</v>
      </c>
      <c r="G3205" s="6">
        <v>1087</v>
      </c>
      <c r="H3205" s="6">
        <v>15451</v>
      </c>
      <c r="I3205" s="6">
        <v>0</v>
      </c>
      <c r="J3205" s="6">
        <v>0</v>
      </c>
      <c r="K3205" s="6">
        <v>0</v>
      </c>
      <c r="L3205" s="6"/>
      <c r="M3205" s="6">
        <v>2022</v>
      </c>
      <c r="N3205" s="6" t="s">
        <v>7745</v>
      </c>
      <c r="O3205" s="6">
        <v>99</v>
      </c>
      <c r="P3205" s="6"/>
      <c r="Q3205" s="6" t="s">
        <v>7733</v>
      </c>
      <c r="R3205" s="6" t="s">
        <v>7734</v>
      </c>
      <c r="S3205" s="6"/>
      <c r="T3205" s="6" t="s">
        <v>4840</v>
      </c>
      <c r="U3205">
        <f t="shared" si="50"/>
        <v>4</v>
      </c>
    </row>
    <row r="3206" spans="1:21" x14ac:dyDescent="0.2">
      <c r="A3206" s="6" t="s">
        <v>11634</v>
      </c>
      <c r="B3206" s="6" t="s">
        <v>11631</v>
      </c>
      <c r="C3206" s="6">
        <v>3547076</v>
      </c>
      <c r="D3206" s="6" t="s">
        <v>7063</v>
      </c>
      <c r="E3206" s="6" t="s">
        <v>11638</v>
      </c>
      <c r="F3206" s="6" t="s">
        <v>6402</v>
      </c>
      <c r="G3206" s="6">
        <v>1773</v>
      </c>
      <c r="H3206" s="6">
        <v>15451</v>
      </c>
      <c r="I3206" s="6">
        <v>1</v>
      </c>
      <c r="J3206" s="6">
        <v>1</v>
      </c>
      <c r="K3206" s="6">
        <v>0</v>
      </c>
      <c r="L3206" s="6"/>
      <c r="M3206" s="6">
        <v>2022</v>
      </c>
      <c r="N3206" s="6" t="s">
        <v>7745</v>
      </c>
      <c r="O3206" s="6">
        <v>99</v>
      </c>
      <c r="P3206" s="6"/>
      <c r="Q3206" s="6" t="s">
        <v>7733</v>
      </c>
      <c r="R3206" s="6" t="s">
        <v>7734</v>
      </c>
      <c r="S3206" s="6"/>
      <c r="T3206" s="6" t="s">
        <v>4832</v>
      </c>
      <c r="U3206">
        <f t="shared" si="50"/>
        <v>3</v>
      </c>
    </row>
    <row r="3207" spans="1:21" x14ac:dyDescent="0.2">
      <c r="A3207" s="6" t="s">
        <v>11634</v>
      </c>
      <c r="B3207" s="6" t="s">
        <v>11631</v>
      </c>
      <c r="C3207" s="6">
        <v>3547076</v>
      </c>
      <c r="D3207" s="6" t="s">
        <v>6802</v>
      </c>
      <c r="E3207" s="6" t="s">
        <v>8957</v>
      </c>
      <c r="F3207" s="6" t="s">
        <v>6402</v>
      </c>
      <c r="G3207" s="6">
        <v>2128</v>
      </c>
      <c r="H3207" s="6">
        <v>15451</v>
      </c>
      <c r="I3207" s="6">
        <v>1</v>
      </c>
      <c r="J3207" s="6">
        <v>1</v>
      </c>
      <c r="K3207" s="6">
        <v>0</v>
      </c>
      <c r="L3207" s="6"/>
      <c r="M3207" s="6">
        <v>2022</v>
      </c>
      <c r="N3207" s="6" t="s">
        <v>7745</v>
      </c>
      <c r="O3207" s="6">
        <v>99</v>
      </c>
      <c r="P3207" s="6"/>
      <c r="Q3207" s="6" t="s">
        <v>7733</v>
      </c>
      <c r="R3207" s="6" t="s">
        <v>7734</v>
      </c>
      <c r="S3207" s="6"/>
      <c r="T3207" s="6" t="s">
        <v>4831</v>
      </c>
      <c r="U3207">
        <f t="shared" si="50"/>
        <v>2</v>
      </c>
    </row>
    <row r="3208" spans="1:21" x14ac:dyDescent="0.2">
      <c r="A3208" s="6" t="s">
        <v>11634</v>
      </c>
      <c r="B3208" s="6" t="s">
        <v>11631</v>
      </c>
      <c r="C3208" s="6">
        <v>3547076</v>
      </c>
      <c r="D3208" s="6" t="s">
        <v>6761</v>
      </c>
      <c r="E3208" s="6" t="s">
        <v>11639</v>
      </c>
      <c r="F3208" s="6" t="s">
        <v>6402</v>
      </c>
      <c r="G3208" s="6">
        <v>805</v>
      </c>
      <c r="H3208" s="6">
        <v>15451</v>
      </c>
      <c r="I3208" s="6">
        <v>0</v>
      </c>
      <c r="J3208" s="6">
        <v>0</v>
      </c>
      <c r="K3208" s="6">
        <v>0</v>
      </c>
      <c r="L3208" s="6"/>
      <c r="M3208" s="6">
        <v>2022</v>
      </c>
      <c r="N3208" s="6" t="s">
        <v>7745</v>
      </c>
      <c r="O3208" s="6">
        <v>99</v>
      </c>
      <c r="P3208" s="6"/>
      <c r="Q3208" s="6" t="s">
        <v>7733</v>
      </c>
      <c r="R3208" s="6" t="s">
        <v>7734</v>
      </c>
      <c r="S3208" s="6"/>
      <c r="T3208" s="6" t="s">
        <v>4841</v>
      </c>
      <c r="U3208">
        <f t="shared" si="50"/>
        <v>1</v>
      </c>
    </row>
    <row r="3209" spans="1:21" x14ac:dyDescent="0.2">
      <c r="A3209" s="6" t="s">
        <v>11640</v>
      </c>
      <c r="B3209" s="6" t="s">
        <v>11641</v>
      </c>
      <c r="C3209" s="6">
        <v>3543072</v>
      </c>
      <c r="D3209" s="6" t="s">
        <v>11642</v>
      </c>
      <c r="E3209" s="6" t="s">
        <v>11643</v>
      </c>
      <c r="F3209" s="6" t="s">
        <v>6402</v>
      </c>
      <c r="G3209" s="6">
        <v>1114</v>
      </c>
      <c r="H3209" s="6">
        <v>2922</v>
      </c>
      <c r="I3209" s="6">
        <v>0</v>
      </c>
      <c r="J3209" s="6">
        <v>0</v>
      </c>
      <c r="K3209" s="6">
        <v>0</v>
      </c>
      <c r="L3209" s="6"/>
      <c r="M3209" s="6">
        <v>2022</v>
      </c>
      <c r="N3209" s="6" t="s">
        <v>7732</v>
      </c>
      <c r="O3209" s="6">
        <v>99</v>
      </c>
      <c r="P3209" s="6"/>
      <c r="Q3209" s="6" t="s">
        <v>7733</v>
      </c>
      <c r="R3209" s="6" t="s">
        <v>7734</v>
      </c>
      <c r="S3209" s="6"/>
      <c r="T3209" s="6" t="s">
        <v>1114</v>
      </c>
      <c r="U3209">
        <f t="shared" si="50"/>
        <v>2</v>
      </c>
    </row>
    <row r="3210" spans="1:21" x14ac:dyDescent="0.2">
      <c r="A3210" s="6" t="s">
        <v>11640</v>
      </c>
      <c r="B3210" s="6" t="s">
        <v>11641</v>
      </c>
      <c r="C3210" s="6">
        <v>3543072</v>
      </c>
      <c r="D3210" s="6" t="s">
        <v>6437</v>
      </c>
      <c r="E3210" s="6" t="s">
        <v>11644</v>
      </c>
      <c r="F3210" s="6" t="s">
        <v>6402</v>
      </c>
      <c r="G3210" s="6">
        <v>1808</v>
      </c>
      <c r="H3210" s="6">
        <v>2922</v>
      </c>
      <c r="I3210" s="6">
        <v>0</v>
      </c>
      <c r="J3210" s="6">
        <v>1</v>
      </c>
      <c r="K3210" s="6">
        <v>0</v>
      </c>
      <c r="L3210" s="6"/>
      <c r="M3210" s="6">
        <v>2022</v>
      </c>
      <c r="N3210" s="6" t="s">
        <v>7732</v>
      </c>
      <c r="O3210" s="6">
        <v>99</v>
      </c>
      <c r="P3210" s="6"/>
      <c r="Q3210" s="6" t="s">
        <v>7733</v>
      </c>
      <c r="R3210" s="6" t="s">
        <v>7734</v>
      </c>
      <c r="S3210" s="6"/>
      <c r="T3210" s="6" t="s">
        <v>1113</v>
      </c>
      <c r="U3210">
        <f t="shared" si="50"/>
        <v>1</v>
      </c>
    </row>
    <row r="3211" spans="1:21" x14ac:dyDescent="0.2">
      <c r="A3211" s="6" t="s">
        <v>11645</v>
      </c>
      <c r="B3211" s="6" t="s">
        <v>11641</v>
      </c>
      <c r="C3211" s="6">
        <v>3543072</v>
      </c>
      <c r="D3211" s="6" t="s">
        <v>6609</v>
      </c>
      <c r="E3211" s="6" t="s">
        <v>11646</v>
      </c>
      <c r="F3211" s="6" t="s">
        <v>6402</v>
      </c>
      <c r="G3211" s="6">
        <v>1359</v>
      </c>
      <c r="H3211" s="6">
        <v>2802</v>
      </c>
      <c r="I3211" s="6">
        <v>0</v>
      </c>
      <c r="J3211" s="6">
        <v>0</v>
      </c>
      <c r="K3211" s="6">
        <v>0</v>
      </c>
      <c r="L3211" s="6"/>
      <c r="M3211" s="6">
        <v>2022</v>
      </c>
      <c r="N3211" s="6" t="s">
        <v>7770</v>
      </c>
      <c r="O3211" s="6">
        <v>99</v>
      </c>
      <c r="P3211" s="6"/>
      <c r="Q3211" s="6" t="s">
        <v>7733</v>
      </c>
      <c r="R3211" s="6" t="s">
        <v>7734</v>
      </c>
      <c r="S3211" s="6"/>
      <c r="T3211" s="6" t="s">
        <v>4784</v>
      </c>
      <c r="U3211">
        <f t="shared" si="50"/>
        <v>2</v>
      </c>
    </row>
    <row r="3212" spans="1:21" x14ac:dyDescent="0.2">
      <c r="A3212" s="6" t="s">
        <v>11645</v>
      </c>
      <c r="B3212" s="6" t="s">
        <v>11641</v>
      </c>
      <c r="C3212" s="6">
        <v>3543072</v>
      </c>
      <c r="D3212" s="6" t="s">
        <v>6838</v>
      </c>
      <c r="E3212" s="6" t="s">
        <v>11647</v>
      </c>
      <c r="F3212" s="6" t="s">
        <v>6402</v>
      </c>
      <c r="G3212" s="6">
        <v>1443</v>
      </c>
      <c r="H3212" s="6">
        <v>2802</v>
      </c>
      <c r="I3212" s="6">
        <v>0</v>
      </c>
      <c r="J3212" s="6">
        <v>1</v>
      </c>
      <c r="K3212" s="6">
        <v>0</v>
      </c>
      <c r="L3212" s="6"/>
      <c r="M3212" s="6">
        <v>2022</v>
      </c>
      <c r="N3212" s="6" t="s">
        <v>7770</v>
      </c>
      <c r="O3212" s="6">
        <v>99</v>
      </c>
      <c r="P3212" s="6"/>
      <c r="Q3212" s="6" t="s">
        <v>7733</v>
      </c>
      <c r="R3212" s="6" t="s">
        <v>7734</v>
      </c>
      <c r="S3212" s="6"/>
      <c r="T3212" s="6" t="s">
        <v>4783</v>
      </c>
      <c r="U3212">
        <f t="shared" si="50"/>
        <v>1</v>
      </c>
    </row>
    <row r="3213" spans="1:21" x14ac:dyDescent="0.2">
      <c r="A3213" s="6" t="s">
        <v>11648</v>
      </c>
      <c r="B3213" s="6" t="s">
        <v>11641</v>
      </c>
      <c r="C3213" s="6">
        <v>3543072</v>
      </c>
      <c r="D3213" s="6" t="s">
        <v>7619</v>
      </c>
      <c r="E3213" s="6" t="s">
        <v>11649</v>
      </c>
      <c r="F3213" s="6" t="s">
        <v>6402</v>
      </c>
      <c r="G3213" s="6">
        <v>1268</v>
      </c>
      <c r="H3213" s="6">
        <v>12704</v>
      </c>
      <c r="I3213" s="6">
        <v>1</v>
      </c>
      <c r="J3213" s="6">
        <v>0</v>
      </c>
      <c r="K3213" s="6">
        <v>0</v>
      </c>
      <c r="L3213" s="6"/>
      <c r="M3213" s="6">
        <v>2022</v>
      </c>
      <c r="N3213" s="6" t="s">
        <v>7745</v>
      </c>
      <c r="O3213" s="6">
        <v>99</v>
      </c>
      <c r="P3213" s="6"/>
      <c r="Q3213" s="6" t="s">
        <v>7733</v>
      </c>
      <c r="R3213" s="6" t="s">
        <v>7734</v>
      </c>
      <c r="S3213" s="6"/>
      <c r="T3213" s="6" t="s">
        <v>4785</v>
      </c>
      <c r="U3213">
        <f t="shared" si="50"/>
        <v>11</v>
      </c>
    </row>
    <row r="3214" spans="1:21" x14ac:dyDescent="0.2">
      <c r="A3214" s="6" t="s">
        <v>11648</v>
      </c>
      <c r="B3214" s="6" t="s">
        <v>11641</v>
      </c>
      <c r="C3214" s="6">
        <v>3543072</v>
      </c>
      <c r="D3214" s="6" t="s">
        <v>6505</v>
      </c>
      <c r="E3214" s="6" t="s">
        <v>8937</v>
      </c>
      <c r="F3214" s="6" t="s">
        <v>6402</v>
      </c>
      <c r="G3214" s="6">
        <v>1670</v>
      </c>
      <c r="H3214" s="6">
        <v>12704</v>
      </c>
      <c r="I3214" s="6">
        <v>0</v>
      </c>
      <c r="J3214" s="6">
        <v>1</v>
      </c>
      <c r="K3214" s="6">
        <v>0</v>
      </c>
      <c r="L3214" s="6"/>
      <c r="M3214" s="6">
        <v>2022</v>
      </c>
      <c r="N3214" s="6" t="s">
        <v>7745</v>
      </c>
      <c r="O3214" s="6">
        <v>99</v>
      </c>
      <c r="P3214" s="6"/>
      <c r="Q3214" s="6" t="s">
        <v>7733</v>
      </c>
      <c r="R3214" s="6" t="s">
        <v>7734</v>
      </c>
      <c r="S3214" s="6"/>
      <c r="T3214" s="6" t="s">
        <v>4782</v>
      </c>
      <c r="U3214">
        <f t="shared" si="50"/>
        <v>10</v>
      </c>
    </row>
    <row r="3215" spans="1:21" x14ac:dyDescent="0.2">
      <c r="A3215" s="6" t="s">
        <v>11648</v>
      </c>
      <c r="B3215" s="6" t="s">
        <v>11641</v>
      </c>
      <c r="C3215" s="6">
        <v>3543072</v>
      </c>
      <c r="D3215" s="6" t="s">
        <v>6822</v>
      </c>
      <c r="E3215" s="6" t="s">
        <v>11650</v>
      </c>
      <c r="F3215" s="6" t="s">
        <v>6402</v>
      </c>
      <c r="G3215" s="6">
        <v>1306</v>
      </c>
      <c r="H3215" s="6">
        <v>12704</v>
      </c>
      <c r="I3215" s="6">
        <v>1</v>
      </c>
      <c r="J3215" s="6">
        <v>1</v>
      </c>
      <c r="K3215" s="6">
        <v>0</v>
      </c>
      <c r="L3215" s="6"/>
      <c r="M3215" s="6">
        <v>2022</v>
      </c>
      <c r="N3215" s="6" t="s">
        <v>7745</v>
      </c>
      <c r="O3215" s="6">
        <v>99</v>
      </c>
      <c r="P3215" s="6"/>
      <c r="Q3215" s="6" t="s">
        <v>7733</v>
      </c>
      <c r="R3215" s="6" t="s">
        <v>7734</v>
      </c>
      <c r="S3215" s="6"/>
      <c r="T3215" s="6" t="s">
        <v>4781</v>
      </c>
      <c r="U3215">
        <f t="shared" si="50"/>
        <v>9</v>
      </c>
    </row>
    <row r="3216" spans="1:21" x14ac:dyDescent="0.2">
      <c r="A3216" s="6" t="s">
        <v>11648</v>
      </c>
      <c r="B3216" s="6" t="s">
        <v>11641</v>
      </c>
      <c r="C3216" s="6">
        <v>3543072</v>
      </c>
      <c r="D3216" s="6" t="s">
        <v>11651</v>
      </c>
      <c r="E3216" s="6" t="s">
        <v>11652</v>
      </c>
      <c r="F3216" s="6" t="s">
        <v>6402</v>
      </c>
      <c r="G3216" s="6">
        <v>1362</v>
      </c>
      <c r="H3216" s="6">
        <v>12704</v>
      </c>
      <c r="I3216" s="6">
        <v>0</v>
      </c>
      <c r="J3216" s="6">
        <v>1</v>
      </c>
      <c r="K3216" s="6">
        <v>0</v>
      </c>
      <c r="L3216" s="6"/>
      <c r="M3216" s="6">
        <v>2022</v>
      </c>
      <c r="N3216" s="6" t="s">
        <v>7745</v>
      </c>
      <c r="O3216" s="6">
        <v>99</v>
      </c>
      <c r="P3216" s="6"/>
      <c r="Q3216" s="6" t="s">
        <v>7733</v>
      </c>
      <c r="R3216" s="6" t="s">
        <v>7734</v>
      </c>
      <c r="S3216" s="6"/>
      <c r="T3216" s="6" t="s">
        <v>4780</v>
      </c>
      <c r="U3216">
        <f t="shared" si="50"/>
        <v>8</v>
      </c>
    </row>
    <row r="3217" spans="1:21" x14ac:dyDescent="0.2">
      <c r="A3217" s="6" t="s">
        <v>11648</v>
      </c>
      <c r="B3217" s="6" t="s">
        <v>11641</v>
      </c>
      <c r="C3217" s="6">
        <v>3543072</v>
      </c>
      <c r="D3217" s="6" t="s">
        <v>7454</v>
      </c>
      <c r="E3217" s="6" t="s">
        <v>11653</v>
      </c>
      <c r="F3217" s="6" t="s">
        <v>6402</v>
      </c>
      <c r="G3217" s="6">
        <v>1057</v>
      </c>
      <c r="H3217" s="6">
        <v>12704</v>
      </c>
      <c r="I3217" s="6">
        <v>0</v>
      </c>
      <c r="J3217" s="6">
        <v>0</v>
      </c>
      <c r="K3217" s="6">
        <v>0</v>
      </c>
      <c r="L3217" s="6"/>
      <c r="M3217" s="6">
        <v>2022</v>
      </c>
      <c r="N3217" s="6" t="s">
        <v>7745</v>
      </c>
      <c r="O3217" s="6">
        <v>99</v>
      </c>
      <c r="P3217" s="6"/>
      <c r="Q3217" s="6" t="s">
        <v>7733</v>
      </c>
      <c r="R3217" s="6" t="s">
        <v>7734</v>
      </c>
      <c r="S3217" s="6"/>
      <c r="T3217" s="6" t="s">
        <v>4786</v>
      </c>
      <c r="U3217">
        <f t="shared" si="50"/>
        <v>7</v>
      </c>
    </row>
    <row r="3218" spans="1:21" x14ac:dyDescent="0.2">
      <c r="A3218" s="6" t="s">
        <v>11648</v>
      </c>
      <c r="B3218" s="6" t="s">
        <v>11641</v>
      </c>
      <c r="C3218" s="6">
        <v>3543072</v>
      </c>
      <c r="D3218" s="6" t="s">
        <v>6597</v>
      </c>
      <c r="E3218" s="6" t="s">
        <v>11654</v>
      </c>
      <c r="F3218" s="6" t="s">
        <v>6402</v>
      </c>
      <c r="G3218" s="6">
        <v>627</v>
      </c>
      <c r="H3218" s="6">
        <v>12704</v>
      </c>
      <c r="I3218" s="6">
        <v>0</v>
      </c>
      <c r="J3218" s="6">
        <v>0</v>
      </c>
      <c r="K3218" s="6">
        <v>0</v>
      </c>
      <c r="L3218" s="6"/>
      <c r="M3218" s="6">
        <v>2022</v>
      </c>
      <c r="N3218" s="6" t="s">
        <v>7745</v>
      </c>
      <c r="O3218" s="6">
        <v>99</v>
      </c>
      <c r="P3218" s="6"/>
      <c r="Q3218" s="6" t="s">
        <v>7733</v>
      </c>
      <c r="R3218" s="6" t="s">
        <v>7734</v>
      </c>
      <c r="S3218" s="6"/>
      <c r="T3218" s="6" t="s">
        <v>4787</v>
      </c>
      <c r="U3218">
        <f t="shared" si="50"/>
        <v>6</v>
      </c>
    </row>
    <row r="3219" spans="1:21" x14ac:dyDescent="0.2">
      <c r="A3219" s="6" t="s">
        <v>11648</v>
      </c>
      <c r="B3219" s="6" t="s">
        <v>11641</v>
      </c>
      <c r="C3219" s="6">
        <v>3543072</v>
      </c>
      <c r="D3219" s="6" t="s">
        <v>7576</v>
      </c>
      <c r="E3219" s="6" t="s">
        <v>11655</v>
      </c>
      <c r="F3219" s="6" t="s">
        <v>6402</v>
      </c>
      <c r="G3219" s="6">
        <v>1384</v>
      </c>
      <c r="H3219" s="6">
        <v>12704</v>
      </c>
      <c r="I3219" s="6">
        <v>0</v>
      </c>
      <c r="J3219" s="6">
        <v>1</v>
      </c>
      <c r="K3219" s="6">
        <v>0</v>
      </c>
      <c r="L3219" s="6"/>
      <c r="M3219" s="6">
        <v>2022</v>
      </c>
      <c r="N3219" s="6" t="s">
        <v>7745</v>
      </c>
      <c r="O3219" s="6">
        <v>99</v>
      </c>
      <c r="P3219" s="6"/>
      <c r="Q3219" s="6" t="s">
        <v>7733</v>
      </c>
      <c r="R3219" s="6" t="s">
        <v>7734</v>
      </c>
      <c r="S3219" s="6"/>
      <c r="T3219" s="6" t="s">
        <v>4779</v>
      </c>
      <c r="U3219">
        <f t="shared" si="50"/>
        <v>5</v>
      </c>
    </row>
    <row r="3220" spans="1:21" x14ac:dyDescent="0.2">
      <c r="A3220" s="6" t="s">
        <v>11648</v>
      </c>
      <c r="B3220" s="6" t="s">
        <v>11641</v>
      </c>
      <c r="C3220" s="6">
        <v>3543072</v>
      </c>
      <c r="D3220" s="6" t="s">
        <v>6809</v>
      </c>
      <c r="E3220" s="6" t="s">
        <v>7209</v>
      </c>
      <c r="F3220" s="6" t="s">
        <v>6402</v>
      </c>
      <c r="G3220" s="6">
        <v>1269</v>
      </c>
      <c r="H3220" s="6">
        <v>12704</v>
      </c>
      <c r="I3220" s="6">
        <v>0</v>
      </c>
      <c r="J3220" s="6">
        <v>1</v>
      </c>
      <c r="K3220" s="6">
        <v>0</v>
      </c>
      <c r="L3220" s="6"/>
      <c r="M3220" s="6">
        <v>2022</v>
      </c>
      <c r="N3220" s="6" t="s">
        <v>7745</v>
      </c>
      <c r="O3220" s="6">
        <v>99</v>
      </c>
      <c r="P3220" s="6"/>
      <c r="Q3220" s="6" t="s">
        <v>7733</v>
      </c>
      <c r="R3220" s="6" t="s">
        <v>7734</v>
      </c>
      <c r="S3220" s="6"/>
      <c r="T3220" s="6" t="s">
        <v>4778</v>
      </c>
      <c r="U3220">
        <f t="shared" si="50"/>
        <v>4</v>
      </c>
    </row>
    <row r="3221" spans="1:21" x14ac:dyDescent="0.2">
      <c r="A3221" s="6" t="s">
        <v>11648</v>
      </c>
      <c r="B3221" s="6" t="s">
        <v>11641</v>
      </c>
      <c r="C3221" s="6">
        <v>3543072</v>
      </c>
      <c r="D3221" s="6" t="s">
        <v>7139</v>
      </c>
      <c r="E3221" s="6" t="s">
        <v>6574</v>
      </c>
      <c r="F3221" s="6" t="s">
        <v>6402</v>
      </c>
      <c r="G3221" s="6">
        <v>1229</v>
      </c>
      <c r="H3221" s="6">
        <v>12704</v>
      </c>
      <c r="I3221" s="6">
        <v>1</v>
      </c>
      <c r="J3221" s="6">
        <v>0</v>
      </c>
      <c r="K3221" s="6">
        <v>0</v>
      </c>
      <c r="L3221" s="6"/>
      <c r="M3221" s="6">
        <v>2022</v>
      </c>
      <c r="N3221" s="6" t="s">
        <v>7745</v>
      </c>
      <c r="O3221" s="6">
        <v>99</v>
      </c>
      <c r="P3221" s="6"/>
      <c r="Q3221" s="6" t="s">
        <v>7733</v>
      </c>
      <c r="R3221" s="6" t="s">
        <v>7734</v>
      </c>
      <c r="S3221" s="6"/>
      <c r="T3221" s="6" t="s">
        <v>4788</v>
      </c>
      <c r="U3221">
        <f t="shared" si="50"/>
        <v>3</v>
      </c>
    </row>
    <row r="3222" spans="1:21" x14ac:dyDescent="0.2">
      <c r="A3222" s="6" t="s">
        <v>11648</v>
      </c>
      <c r="B3222" s="6" t="s">
        <v>11641</v>
      </c>
      <c r="C3222" s="6">
        <v>3543072</v>
      </c>
      <c r="D3222" s="6" t="s">
        <v>6463</v>
      </c>
      <c r="E3222" s="6" t="s">
        <v>7268</v>
      </c>
      <c r="F3222" s="6" t="s">
        <v>6402</v>
      </c>
      <c r="G3222" s="6">
        <v>962</v>
      </c>
      <c r="H3222" s="6">
        <v>12704</v>
      </c>
      <c r="I3222" s="6">
        <v>0</v>
      </c>
      <c r="J3222" s="6">
        <v>0</v>
      </c>
      <c r="K3222" s="6">
        <v>0</v>
      </c>
      <c r="L3222" s="6"/>
      <c r="M3222" s="6">
        <v>2022</v>
      </c>
      <c r="N3222" s="6" t="s">
        <v>7745</v>
      </c>
      <c r="O3222" s="6">
        <v>99</v>
      </c>
      <c r="P3222" s="6"/>
      <c r="Q3222" s="6" t="s">
        <v>7733</v>
      </c>
      <c r="R3222" s="6" t="s">
        <v>7734</v>
      </c>
      <c r="S3222" s="6"/>
      <c r="T3222" s="6" t="s">
        <v>1134</v>
      </c>
      <c r="U3222">
        <f t="shared" si="50"/>
        <v>2</v>
      </c>
    </row>
    <row r="3223" spans="1:21" x14ac:dyDescent="0.2">
      <c r="A3223" s="6" t="s">
        <v>11648</v>
      </c>
      <c r="B3223" s="6" t="s">
        <v>11641</v>
      </c>
      <c r="C3223" s="6">
        <v>3543072</v>
      </c>
      <c r="D3223" s="6" t="s">
        <v>6459</v>
      </c>
      <c r="E3223" s="6" t="s">
        <v>11656</v>
      </c>
      <c r="F3223" s="6" t="s">
        <v>6402</v>
      </c>
      <c r="G3223" s="6">
        <v>570</v>
      </c>
      <c r="H3223" s="6">
        <v>12704</v>
      </c>
      <c r="I3223" s="6">
        <v>0</v>
      </c>
      <c r="J3223" s="6">
        <v>0</v>
      </c>
      <c r="K3223" s="6">
        <v>0</v>
      </c>
      <c r="L3223" s="6"/>
      <c r="M3223" s="6">
        <v>2022</v>
      </c>
      <c r="N3223" s="6" t="s">
        <v>7745</v>
      </c>
      <c r="O3223" s="6">
        <v>99</v>
      </c>
      <c r="P3223" s="6"/>
      <c r="Q3223" s="6" t="s">
        <v>7733</v>
      </c>
      <c r="R3223" s="6" t="s">
        <v>7734</v>
      </c>
      <c r="S3223" s="6"/>
      <c r="T3223" s="6" t="s">
        <v>4789</v>
      </c>
      <c r="U3223">
        <f t="shared" si="50"/>
        <v>1</v>
      </c>
    </row>
    <row r="3224" spans="1:21" x14ac:dyDescent="0.2">
      <c r="A3224" s="6" t="s">
        <v>11657</v>
      </c>
      <c r="B3224" s="6" t="s">
        <v>9079</v>
      </c>
      <c r="C3224" s="6">
        <v>3509021</v>
      </c>
      <c r="D3224" s="6" t="s">
        <v>6964</v>
      </c>
      <c r="E3224" s="6" t="s">
        <v>6645</v>
      </c>
      <c r="F3224" s="6" t="s">
        <v>6402</v>
      </c>
      <c r="G3224" s="6">
        <v>983</v>
      </c>
      <c r="H3224" s="6">
        <v>2465</v>
      </c>
      <c r="I3224" s="6">
        <v>0</v>
      </c>
      <c r="J3224" s="6">
        <v>1</v>
      </c>
      <c r="K3224" s="6">
        <v>0</v>
      </c>
      <c r="L3224" s="6"/>
      <c r="M3224" s="6">
        <v>2022</v>
      </c>
      <c r="N3224" s="6" t="s">
        <v>7732</v>
      </c>
      <c r="O3224" s="6">
        <v>99</v>
      </c>
      <c r="P3224" s="6"/>
      <c r="Q3224" s="6" t="s">
        <v>7733</v>
      </c>
      <c r="R3224" s="6" t="s">
        <v>7734</v>
      </c>
      <c r="S3224" s="6"/>
      <c r="T3224" s="6" t="s">
        <v>1119</v>
      </c>
      <c r="U3224">
        <f t="shared" si="50"/>
        <v>3</v>
      </c>
    </row>
    <row r="3225" spans="1:21" x14ac:dyDescent="0.2">
      <c r="A3225" s="6" t="s">
        <v>11657</v>
      </c>
      <c r="B3225" s="6" t="s">
        <v>9079</v>
      </c>
      <c r="C3225" s="6">
        <v>3509021</v>
      </c>
      <c r="D3225" s="6" t="s">
        <v>6571</v>
      </c>
      <c r="E3225" s="6" t="s">
        <v>10555</v>
      </c>
      <c r="F3225" s="6" t="s">
        <v>6402</v>
      </c>
      <c r="G3225" s="6">
        <v>563</v>
      </c>
      <c r="H3225" s="6">
        <v>2465</v>
      </c>
      <c r="I3225" s="6">
        <v>0</v>
      </c>
      <c r="J3225" s="6">
        <v>0</v>
      </c>
      <c r="K3225" s="6">
        <v>0</v>
      </c>
      <c r="L3225" s="6"/>
      <c r="M3225" s="6">
        <v>2022</v>
      </c>
      <c r="N3225" s="6" t="s">
        <v>7732</v>
      </c>
      <c r="O3225" s="6">
        <v>99</v>
      </c>
      <c r="P3225" s="6"/>
      <c r="Q3225" s="6" t="s">
        <v>7733</v>
      </c>
      <c r="R3225" s="6" t="s">
        <v>7734</v>
      </c>
      <c r="S3225" s="6"/>
      <c r="T3225" s="6" t="s">
        <v>1120</v>
      </c>
      <c r="U3225">
        <f t="shared" si="50"/>
        <v>2</v>
      </c>
    </row>
    <row r="3226" spans="1:21" x14ac:dyDescent="0.2">
      <c r="A3226" s="6" t="s">
        <v>11657</v>
      </c>
      <c r="B3226" s="6" t="s">
        <v>9079</v>
      </c>
      <c r="C3226" s="6">
        <v>3509021</v>
      </c>
      <c r="D3226" s="6" t="s">
        <v>6434</v>
      </c>
      <c r="E3226" s="6" t="s">
        <v>11658</v>
      </c>
      <c r="F3226" s="6" t="s">
        <v>6402</v>
      </c>
      <c r="G3226" s="6">
        <v>919</v>
      </c>
      <c r="H3226" s="6">
        <v>2465</v>
      </c>
      <c r="I3226" s="6">
        <v>1</v>
      </c>
      <c r="J3226" s="6">
        <v>0</v>
      </c>
      <c r="K3226" s="6">
        <v>0</v>
      </c>
      <c r="L3226" s="6"/>
      <c r="M3226" s="6">
        <v>2022</v>
      </c>
      <c r="N3226" s="6" t="s">
        <v>7732</v>
      </c>
      <c r="O3226" s="6">
        <v>99</v>
      </c>
      <c r="P3226" s="6"/>
      <c r="Q3226" s="6" t="s">
        <v>7733</v>
      </c>
      <c r="R3226" s="6" t="s">
        <v>7734</v>
      </c>
      <c r="S3226" s="6"/>
      <c r="T3226" s="6" t="s">
        <v>1121</v>
      </c>
      <c r="U3226">
        <f t="shared" si="50"/>
        <v>1</v>
      </c>
    </row>
    <row r="3227" spans="1:21" x14ac:dyDescent="0.2">
      <c r="A3227" s="6" t="s">
        <v>11659</v>
      </c>
      <c r="B3227" s="6" t="s">
        <v>9079</v>
      </c>
      <c r="C3227" s="6">
        <v>3509021</v>
      </c>
      <c r="D3227" s="6" t="s">
        <v>6766</v>
      </c>
      <c r="E3227" s="6" t="s">
        <v>11660</v>
      </c>
      <c r="F3227" s="6" t="s">
        <v>6402</v>
      </c>
      <c r="G3227" s="6">
        <v>0</v>
      </c>
      <c r="H3227" s="6"/>
      <c r="I3227" s="6">
        <v>1</v>
      </c>
      <c r="J3227" s="6">
        <v>1</v>
      </c>
      <c r="K3227" s="6">
        <v>1</v>
      </c>
      <c r="L3227" s="6"/>
      <c r="M3227" s="6">
        <v>2022</v>
      </c>
      <c r="N3227" s="6" t="s">
        <v>7770</v>
      </c>
      <c r="O3227" s="6">
        <v>99</v>
      </c>
      <c r="P3227" s="6"/>
      <c r="Q3227" s="6" t="s">
        <v>7733</v>
      </c>
      <c r="R3227" s="6" t="s">
        <v>7734</v>
      </c>
      <c r="S3227" s="6"/>
      <c r="T3227" s="6" t="s">
        <v>4824</v>
      </c>
      <c r="U3227">
        <f t="shared" si="50"/>
        <v>1</v>
      </c>
    </row>
    <row r="3228" spans="1:21" x14ac:dyDescent="0.2">
      <c r="A3228" s="6" t="s">
        <v>11661</v>
      </c>
      <c r="B3228" s="6" t="s">
        <v>9079</v>
      </c>
      <c r="C3228" s="6">
        <v>3509021</v>
      </c>
      <c r="D3228" s="6" t="s">
        <v>6406</v>
      </c>
      <c r="E3228" s="6" t="s">
        <v>6826</v>
      </c>
      <c r="F3228" s="6" t="s">
        <v>6402</v>
      </c>
      <c r="G3228" s="6">
        <v>1657</v>
      </c>
      <c r="H3228" s="6">
        <v>10013</v>
      </c>
      <c r="I3228" s="6">
        <v>1</v>
      </c>
      <c r="J3228" s="6">
        <v>1</v>
      </c>
      <c r="K3228" s="6">
        <v>0</v>
      </c>
      <c r="L3228" s="6"/>
      <c r="M3228" s="6">
        <v>2022</v>
      </c>
      <c r="N3228" s="6" t="s">
        <v>7745</v>
      </c>
      <c r="O3228" s="6">
        <v>99</v>
      </c>
      <c r="P3228" s="6"/>
      <c r="Q3228" s="6" t="s">
        <v>7733</v>
      </c>
      <c r="R3228" s="6" t="s">
        <v>7734</v>
      </c>
      <c r="S3228" s="6"/>
      <c r="T3228" s="6" t="s">
        <v>4823</v>
      </c>
      <c r="U3228">
        <f t="shared" si="50"/>
        <v>11</v>
      </c>
    </row>
    <row r="3229" spans="1:21" x14ac:dyDescent="0.2">
      <c r="A3229" s="6" t="s">
        <v>11661</v>
      </c>
      <c r="B3229" s="6" t="s">
        <v>9079</v>
      </c>
      <c r="C3229" s="6">
        <v>3509021</v>
      </c>
      <c r="D3229" s="6" t="s">
        <v>6493</v>
      </c>
      <c r="E3229" s="6" t="s">
        <v>7390</v>
      </c>
      <c r="F3229" s="6" t="s">
        <v>6402</v>
      </c>
      <c r="G3229" s="6">
        <v>1150</v>
      </c>
      <c r="H3229" s="6">
        <v>10013</v>
      </c>
      <c r="I3229" s="6">
        <v>0</v>
      </c>
      <c r="J3229" s="6">
        <v>1</v>
      </c>
      <c r="K3229" s="6">
        <v>0</v>
      </c>
      <c r="L3229" s="6"/>
      <c r="M3229" s="6">
        <v>2022</v>
      </c>
      <c r="N3229" s="6" t="s">
        <v>7745</v>
      </c>
      <c r="O3229" s="6">
        <v>99</v>
      </c>
      <c r="P3229" s="6"/>
      <c r="Q3229" s="6" t="s">
        <v>7733</v>
      </c>
      <c r="R3229" s="6" t="s">
        <v>7734</v>
      </c>
      <c r="S3229" s="6"/>
      <c r="T3229" s="6" t="s">
        <v>4822</v>
      </c>
      <c r="U3229">
        <f t="shared" si="50"/>
        <v>10</v>
      </c>
    </row>
    <row r="3230" spans="1:21" x14ac:dyDescent="0.2">
      <c r="A3230" s="6" t="s">
        <v>11661</v>
      </c>
      <c r="B3230" s="6" t="s">
        <v>9079</v>
      </c>
      <c r="C3230" s="6">
        <v>3509021</v>
      </c>
      <c r="D3230" s="6" t="s">
        <v>11662</v>
      </c>
      <c r="E3230" s="6" t="s">
        <v>6608</v>
      </c>
      <c r="F3230" s="6" t="s">
        <v>6402</v>
      </c>
      <c r="G3230" s="6">
        <v>653</v>
      </c>
      <c r="H3230" s="6">
        <v>10013</v>
      </c>
      <c r="I3230" s="6">
        <v>1</v>
      </c>
      <c r="J3230" s="6">
        <v>0</v>
      </c>
      <c r="K3230" s="6">
        <v>0</v>
      </c>
      <c r="L3230" s="6"/>
      <c r="M3230" s="6">
        <v>2022</v>
      </c>
      <c r="N3230" s="6" t="s">
        <v>7745</v>
      </c>
      <c r="O3230" s="6">
        <v>99</v>
      </c>
      <c r="P3230" s="6"/>
      <c r="Q3230" s="6" t="s">
        <v>7733</v>
      </c>
      <c r="R3230" s="6" t="s">
        <v>7734</v>
      </c>
      <c r="S3230" s="6"/>
      <c r="T3230" s="6" t="s">
        <v>4825</v>
      </c>
      <c r="U3230">
        <f t="shared" si="50"/>
        <v>9</v>
      </c>
    </row>
    <row r="3231" spans="1:21" x14ac:dyDescent="0.2">
      <c r="A3231" s="6" t="s">
        <v>11661</v>
      </c>
      <c r="B3231" s="6" t="s">
        <v>9079</v>
      </c>
      <c r="C3231" s="6">
        <v>3509021</v>
      </c>
      <c r="D3231" s="6" t="s">
        <v>7179</v>
      </c>
      <c r="E3231" s="6" t="s">
        <v>11663</v>
      </c>
      <c r="F3231" s="6" t="s">
        <v>6402</v>
      </c>
      <c r="G3231" s="6">
        <v>403</v>
      </c>
      <c r="H3231" s="6">
        <v>10013</v>
      </c>
      <c r="I3231" s="6">
        <v>0</v>
      </c>
      <c r="J3231" s="6">
        <v>0</v>
      </c>
      <c r="K3231" s="6">
        <v>0</v>
      </c>
      <c r="L3231" s="6"/>
      <c r="M3231" s="6">
        <v>2022</v>
      </c>
      <c r="N3231" s="6" t="s">
        <v>7745</v>
      </c>
      <c r="O3231" s="6">
        <v>99</v>
      </c>
      <c r="P3231" s="6"/>
      <c r="Q3231" s="6" t="s">
        <v>7733</v>
      </c>
      <c r="R3231" s="6" t="s">
        <v>7734</v>
      </c>
      <c r="S3231" s="6"/>
      <c r="T3231" s="6" t="s">
        <v>4826</v>
      </c>
      <c r="U3231">
        <f t="shared" si="50"/>
        <v>8</v>
      </c>
    </row>
    <row r="3232" spans="1:21" x14ac:dyDescent="0.2">
      <c r="A3232" s="6" t="s">
        <v>11661</v>
      </c>
      <c r="B3232" s="6" t="s">
        <v>9079</v>
      </c>
      <c r="C3232" s="6">
        <v>3509021</v>
      </c>
      <c r="D3232" s="6" t="s">
        <v>7630</v>
      </c>
      <c r="E3232" s="6" t="s">
        <v>11664</v>
      </c>
      <c r="F3232" s="6" t="s">
        <v>6402</v>
      </c>
      <c r="G3232" s="6">
        <v>732</v>
      </c>
      <c r="H3232" s="6">
        <v>10013</v>
      </c>
      <c r="I3232" s="6">
        <v>0</v>
      </c>
      <c r="J3232" s="6">
        <v>0</v>
      </c>
      <c r="K3232" s="6">
        <v>0</v>
      </c>
      <c r="L3232" s="6"/>
      <c r="M3232" s="6">
        <v>2022</v>
      </c>
      <c r="N3232" s="6" t="s">
        <v>7745</v>
      </c>
      <c r="O3232" s="6">
        <v>99</v>
      </c>
      <c r="P3232" s="6"/>
      <c r="Q3232" s="6" t="s">
        <v>7733</v>
      </c>
      <c r="R3232" s="6" t="s">
        <v>7734</v>
      </c>
      <c r="S3232" s="6"/>
      <c r="T3232" s="6" t="s">
        <v>4827</v>
      </c>
      <c r="U3232">
        <f t="shared" si="50"/>
        <v>7</v>
      </c>
    </row>
    <row r="3233" spans="1:21" x14ac:dyDescent="0.2">
      <c r="A3233" s="6" t="s">
        <v>11661</v>
      </c>
      <c r="B3233" s="6" t="s">
        <v>9079</v>
      </c>
      <c r="C3233" s="6">
        <v>3509021</v>
      </c>
      <c r="D3233" s="6" t="s">
        <v>11665</v>
      </c>
      <c r="E3233" s="6" t="s">
        <v>11666</v>
      </c>
      <c r="F3233" s="6" t="s">
        <v>6402</v>
      </c>
      <c r="G3233" s="6">
        <v>1387</v>
      </c>
      <c r="H3233" s="6">
        <v>10013</v>
      </c>
      <c r="I3233" s="6">
        <v>0</v>
      </c>
      <c r="J3233" s="6">
        <v>1</v>
      </c>
      <c r="K3233" s="6">
        <v>0</v>
      </c>
      <c r="L3233" s="6"/>
      <c r="M3233" s="6">
        <v>2022</v>
      </c>
      <c r="N3233" s="6" t="s">
        <v>7745</v>
      </c>
      <c r="O3233" s="6">
        <v>99</v>
      </c>
      <c r="P3233" s="6"/>
      <c r="Q3233" s="6" t="s">
        <v>7733</v>
      </c>
      <c r="R3233" s="6" t="s">
        <v>7734</v>
      </c>
      <c r="S3233" s="6"/>
      <c r="T3233" s="6" t="s">
        <v>4821</v>
      </c>
      <c r="U3233">
        <f t="shared" si="50"/>
        <v>6</v>
      </c>
    </row>
    <row r="3234" spans="1:21" x14ac:dyDescent="0.2">
      <c r="A3234" s="6" t="s">
        <v>11661</v>
      </c>
      <c r="B3234" s="6" t="s">
        <v>9079</v>
      </c>
      <c r="C3234" s="6">
        <v>3509021</v>
      </c>
      <c r="D3234" s="6" t="s">
        <v>6761</v>
      </c>
      <c r="E3234" s="6" t="s">
        <v>6544</v>
      </c>
      <c r="F3234" s="6" t="s">
        <v>6402</v>
      </c>
      <c r="G3234" s="6">
        <v>826</v>
      </c>
      <c r="H3234" s="6">
        <v>10013</v>
      </c>
      <c r="I3234" s="6">
        <v>1</v>
      </c>
      <c r="J3234" s="6">
        <v>1</v>
      </c>
      <c r="K3234" s="6">
        <v>0</v>
      </c>
      <c r="L3234" s="6"/>
      <c r="M3234" s="6">
        <v>2022</v>
      </c>
      <c r="N3234" s="6" t="s">
        <v>7745</v>
      </c>
      <c r="O3234" s="6">
        <v>99</v>
      </c>
      <c r="P3234" s="6"/>
      <c r="Q3234" s="6" t="s">
        <v>7733</v>
      </c>
      <c r="R3234" s="6" t="s">
        <v>7734</v>
      </c>
      <c r="S3234" s="6"/>
      <c r="T3234" s="6" t="s">
        <v>4180</v>
      </c>
      <c r="U3234">
        <f t="shared" si="50"/>
        <v>5</v>
      </c>
    </row>
    <row r="3235" spans="1:21" x14ac:dyDescent="0.2">
      <c r="A3235" s="6" t="s">
        <v>11661</v>
      </c>
      <c r="B3235" s="6" t="s">
        <v>9079</v>
      </c>
      <c r="C3235" s="6">
        <v>3509021</v>
      </c>
      <c r="D3235" s="6" t="s">
        <v>11667</v>
      </c>
      <c r="E3235" s="6" t="s">
        <v>11668</v>
      </c>
      <c r="F3235" s="6" t="s">
        <v>6402</v>
      </c>
      <c r="G3235" s="6">
        <v>682</v>
      </c>
      <c r="H3235" s="6">
        <v>10013</v>
      </c>
      <c r="I3235" s="6">
        <v>0</v>
      </c>
      <c r="J3235" s="6">
        <v>0</v>
      </c>
      <c r="K3235" s="6">
        <v>0</v>
      </c>
      <c r="L3235" s="6"/>
      <c r="M3235" s="6">
        <v>2022</v>
      </c>
      <c r="N3235" s="6" t="s">
        <v>7745</v>
      </c>
      <c r="O3235" s="6">
        <v>99</v>
      </c>
      <c r="P3235" s="6"/>
      <c r="Q3235" s="6" t="s">
        <v>7733</v>
      </c>
      <c r="R3235" s="6" t="s">
        <v>7734</v>
      </c>
      <c r="S3235" s="6"/>
      <c r="T3235" s="6" t="s">
        <v>4828</v>
      </c>
      <c r="U3235">
        <f t="shared" si="50"/>
        <v>4</v>
      </c>
    </row>
    <row r="3236" spans="1:21" x14ac:dyDescent="0.2">
      <c r="A3236" s="6" t="s">
        <v>11661</v>
      </c>
      <c r="B3236" s="6" t="s">
        <v>9079</v>
      </c>
      <c r="C3236" s="6">
        <v>3509021</v>
      </c>
      <c r="D3236" s="6" t="s">
        <v>11669</v>
      </c>
      <c r="E3236" s="6" t="s">
        <v>11670</v>
      </c>
      <c r="F3236" s="6" t="s">
        <v>6402</v>
      </c>
      <c r="G3236" s="6">
        <v>770</v>
      </c>
      <c r="H3236" s="6">
        <v>10013</v>
      </c>
      <c r="I3236" s="6">
        <v>0</v>
      </c>
      <c r="J3236" s="6">
        <v>0</v>
      </c>
      <c r="K3236" s="6">
        <v>0</v>
      </c>
      <c r="L3236" s="6"/>
      <c r="M3236" s="6">
        <v>2022</v>
      </c>
      <c r="N3236" s="6" t="s">
        <v>7745</v>
      </c>
      <c r="O3236" s="6">
        <v>99</v>
      </c>
      <c r="P3236" s="6"/>
      <c r="Q3236" s="6" t="s">
        <v>7733</v>
      </c>
      <c r="R3236" s="6" t="s">
        <v>7734</v>
      </c>
      <c r="S3236" s="6"/>
      <c r="T3236" s="6" t="s">
        <v>4829</v>
      </c>
      <c r="U3236">
        <f t="shared" si="50"/>
        <v>3</v>
      </c>
    </row>
    <row r="3237" spans="1:21" x14ac:dyDescent="0.2">
      <c r="A3237" s="6" t="s">
        <v>11661</v>
      </c>
      <c r="B3237" s="6" t="s">
        <v>9079</v>
      </c>
      <c r="C3237" s="6">
        <v>3509021</v>
      </c>
      <c r="D3237" s="6" t="s">
        <v>6722</v>
      </c>
      <c r="E3237" s="6" t="s">
        <v>11671</v>
      </c>
      <c r="F3237" s="6" t="s">
        <v>6402</v>
      </c>
      <c r="G3237" s="6">
        <v>1360</v>
      </c>
      <c r="H3237" s="6">
        <v>10013</v>
      </c>
      <c r="I3237" s="6">
        <v>0</v>
      </c>
      <c r="J3237" s="6">
        <v>1</v>
      </c>
      <c r="K3237" s="6">
        <v>0</v>
      </c>
      <c r="L3237" s="6"/>
      <c r="M3237" s="6">
        <v>2022</v>
      </c>
      <c r="N3237" s="6" t="s">
        <v>7745</v>
      </c>
      <c r="O3237" s="6">
        <v>99</v>
      </c>
      <c r="P3237" s="6"/>
      <c r="Q3237" s="6" t="s">
        <v>7733</v>
      </c>
      <c r="R3237" s="6" t="s">
        <v>7734</v>
      </c>
      <c r="S3237" s="6"/>
      <c r="T3237" s="6" t="s">
        <v>4820</v>
      </c>
      <c r="U3237">
        <f t="shared" si="50"/>
        <v>2</v>
      </c>
    </row>
    <row r="3238" spans="1:21" x14ac:dyDescent="0.2">
      <c r="A3238" s="6" t="s">
        <v>11661</v>
      </c>
      <c r="B3238" s="6" t="s">
        <v>9079</v>
      </c>
      <c r="C3238" s="6">
        <v>3509021</v>
      </c>
      <c r="D3238" s="6" t="s">
        <v>7023</v>
      </c>
      <c r="E3238" s="6" t="s">
        <v>11672</v>
      </c>
      <c r="F3238" s="6" t="s">
        <v>6402</v>
      </c>
      <c r="G3238" s="6">
        <v>393</v>
      </c>
      <c r="H3238" s="6">
        <v>10013</v>
      </c>
      <c r="I3238" s="6">
        <v>0</v>
      </c>
      <c r="J3238" s="6">
        <v>0</v>
      </c>
      <c r="K3238" s="6">
        <v>0</v>
      </c>
      <c r="L3238" s="6"/>
      <c r="M3238" s="6">
        <v>2022</v>
      </c>
      <c r="N3238" s="6" t="s">
        <v>7745</v>
      </c>
      <c r="O3238" s="6">
        <v>99</v>
      </c>
      <c r="P3238" s="6"/>
      <c r="Q3238" s="6" t="s">
        <v>7733</v>
      </c>
      <c r="R3238" s="6" t="s">
        <v>7734</v>
      </c>
      <c r="S3238" s="6"/>
      <c r="T3238" s="6" t="s">
        <v>4830</v>
      </c>
      <c r="U3238">
        <f t="shared" si="50"/>
        <v>1</v>
      </c>
    </row>
    <row r="3239" spans="1:21" x14ac:dyDescent="0.2">
      <c r="A3239" s="6" t="s">
        <v>11673</v>
      </c>
      <c r="B3239" s="6" t="s">
        <v>11674</v>
      </c>
      <c r="C3239" s="6">
        <v>3509010</v>
      </c>
      <c r="D3239" s="6" t="s">
        <v>6428</v>
      </c>
      <c r="E3239" s="6" t="s">
        <v>10889</v>
      </c>
      <c r="F3239" s="6" t="s">
        <v>6402</v>
      </c>
      <c r="G3239" s="6">
        <v>0</v>
      </c>
      <c r="H3239" s="6"/>
      <c r="I3239" s="6">
        <v>1</v>
      </c>
      <c r="J3239" s="6">
        <v>1</v>
      </c>
      <c r="K3239" s="6">
        <v>1</v>
      </c>
      <c r="L3239" s="6"/>
      <c r="M3239" s="6">
        <v>2022</v>
      </c>
      <c r="N3239" s="6" t="s">
        <v>8113</v>
      </c>
      <c r="O3239" s="6">
        <v>99</v>
      </c>
      <c r="P3239" s="6"/>
      <c r="Q3239" s="6" t="s">
        <v>7733</v>
      </c>
      <c r="R3239" s="6" t="s">
        <v>7734</v>
      </c>
      <c r="S3239" s="6"/>
      <c r="T3239" s="6" t="s">
        <v>669</v>
      </c>
      <c r="U3239">
        <f t="shared" si="50"/>
        <v>1</v>
      </c>
    </row>
    <row r="3240" spans="1:21" x14ac:dyDescent="0.2">
      <c r="A3240" s="6" t="s">
        <v>11675</v>
      </c>
      <c r="B3240" s="6" t="s">
        <v>11674</v>
      </c>
      <c r="C3240" s="6">
        <v>3509010</v>
      </c>
      <c r="D3240" s="6" t="s">
        <v>6807</v>
      </c>
      <c r="E3240" s="6" t="s">
        <v>11676</v>
      </c>
      <c r="F3240" s="6" t="s">
        <v>6402</v>
      </c>
      <c r="G3240" s="6">
        <v>0</v>
      </c>
      <c r="H3240" s="6"/>
      <c r="I3240" s="6">
        <v>1</v>
      </c>
      <c r="J3240" s="6">
        <v>1</v>
      </c>
      <c r="K3240" s="6">
        <v>1</v>
      </c>
      <c r="L3240" s="6"/>
      <c r="M3240" s="6">
        <v>2022</v>
      </c>
      <c r="N3240" s="6" t="s">
        <v>7745</v>
      </c>
      <c r="O3240" s="6" t="s">
        <v>11677</v>
      </c>
      <c r="P3240" s="6"/>
      <c r="Q3240" s="6" t="s">
        <v>7733</v>
      </c>
      <c r="R3240" s="6" t="s">
        <v>7734</v>
      </c>
      <c r="S3240" s="6"/>
      <c r="T3240" s="6" t="s">
        <v>2562</v>
      </c>
      <c r="U3240">
        <f t="shared" si="50"/>
        <v>2</v>
      </c>
    </row>
    <row r="3241" spans="1:21" x14ac:dyDescent="0.2">
      <c r="A3241" s="6" t="s">
        <v>11678</v>
      </c>
      <c r="B3241" s="6" t="s">
        <v>11674</v>
      </c>
      <c r="C3241" s="6">
        <v>3509010</v>
      </c>
      <c r="D3241" s="6" t="s">
        <v>6440</v>
      </c>
      <c r="E3241" s="6" t="s">
        <v>11679</v>
      </c>
      <c r="F3241" s="6" t="s">
        <v>6402</v>
      </c>
      <c r="G3241" s="6">
        <v>0</v>
      </c>
      <c r="H3241" s="6"/>
      <c r="I3241" s="6">
        <v>1</v>
      </c>
      <c r="J3241" s="6">
        <v>1</v>
      </c>
      <c r="K3241" s="6">
        <v>1</v>
      </c>
      <c r="L3241" s="6"/>
      <c r="M3241" s="6">
        <v>2022</v>
      </c>
      <c r="N3241" s="6" t="s">
        <v>7745</v>
      </c>
      <c r="O3241" s="6" t="s">
        <v>11680</v>
      </c>
      <c r="P3241" s="6"/>
      <c r="Q3241" s="6" t="s">
        <v>7733</v>
      </c>
      <c r="R3241" s="6" t="s">
        <v>7734</v>
      </c>
      <c r="S3241" s="6"/>
      <c r="T3241" s="6" t="s">
        <v>2561</v>
      </c>
      <c r="U3241">
        <f t="shared" si="50"/>
        <v>2</v>
      </c>
    </row>
    <row r="3242" spans="1:21" x14ac:dyDescent="0.2">
      <c r="A3242" s="6" t="s">
        <v>11678</v>
      </c>
      <c r="B3242" s="6" t="s">
        <v>11674</v>
      </c>
      <c r="C3242" s="6">
        <v>3509010</v>
      </c>
      <c r="D3242" s="6" t="s">
        <v>6434</v>
      </c>
      <c r="E3242" s="6" t="s">
        <v>7575</v>
      </c>
      <c r="F3242" s="6" t="s">
        <v>6402</v>
      </c>
      <c r="G3242" s="6">
        <v>0</v>
      </c>
      <c r="H3242" s="6"/>
      <c r="I3242" s="6">
        <v>1</v>
      </c>
      <c r="J3242" s="6">
        <v>1</v>
      </c>
      <c r="K3242" s="6">
        <v>1</v>
      </c>
      <c r="L3242" s="6"/>
      <c r="M3242" s="6">
        <v>2022</v>
      </c>
      <c r="N3242" s="6" t="s">
        <v>7745</v>
      </c>
      <c r="O3242" s="6" t="s">
        <v>11680</v>
      </c>
      <c r="P3242" s="6"/>
      <c r="Q3242" s="6" t="s">
        <v>7733</v>
      </c>
      <c r="R3242" s="6" t="s">
        <v>7734</v>
      </c>
      <c r="S3242" s="6"/>
      <c r="T3242" s="6" t="s">
        <v>2560</v>
      </c>
      <c r="U3242">
        <f t="shared" si="50"/>
        <v>1</v>
      </c>
    </row>
    <row r="3243" spans="1:21" x14ac:dyDescent="0.2">
      <c r="A3243" s="6" t="s">
        <v>11675</v>
      </c>
      <c r="B3243" s="6" t="s">
        <v>11674</v>
      </c>
      <c r="C3243" s="6">
        <v>3509010</v>
      </c>
      <c r="D3243" s="6" t="s">
        <v>6440</v>
      </c>
      <c r="E3243" s="6" t="s">
        <v>11681</v>
      </c>
      <c r="F3243" s="6" t="s">
        <v>6402</v>
      </c>
      <c r="G3243" s="6">
        <v>0</v>
      </c>
      <c r="H3243" s="6"/>
      <c r="I3243" s="6">
        <v>1</v>
      </c>
      <c r="J3243" s="6">
        <v>1</v>
      </c>
      <c r="K3243" s="6">
        <v>1</v>
      </c>
      <c r="L3243" s="6"/>
      <c r="M3243" s="6">
        <v>2022</v>
      </c>
      <c r="N3243" s="6" t="s">
        <v>7745</v>
      </c>
      <c r="O3243" s="6" t="s">
        <v>11677</v>
      </c>
      <c r="P3243" s="6"/>
      <c r="Q3243" s="6" t="s">
        <v>7733</v>
      </c>
      <c r="R3243" s="6" t="s">
        <v>7734</v>
      </c>
      <c r="S3243" s="6"/>
      <c r="T3243" s="6" t="s">
        <v>2558</v>
      </c>
      <c r="U3243">
        <f t="shared" si="50"/>
        <v>1</v>
      </c>
    </row>
    <row r="3244" spans="1:21" x14ac:dyDescent="0.2">
      <c r="A3244" s="6" t="s">
        <v>11682</v>
      </c>
      <c r="B3244" s="6" t="s">
        <v>11683</v>
      </c>
      <c r="C3244" s="6">
        <v>3515014</v>
      </c>
      <c r="D3244" s="6" t="s">
        <v>6483</v>
      </c>
      <c r="E3244" s="6" t="s">
        <v>8448</v>
      </c>
      <c r="F3244" s="6" t="s">
        <v>6402</v>
      </c>
      <c r="G3244" s="6">
        <v>8280</v>
      </c>
      <c r="H3244" s="6">
        <v>26174</v>
      </c>
      <c r="I3244" s="6">
        <v>0</v>
      </c>
      <c r="J3244" s="6">
        <v>0</v>
      </c>
      <c r="K3244" s="6">
        <v>0</v>
      </c>
      <c r="L3244" s="6"/>
      <c r="M3244" s="6">
        <v>2022</v>
      </c>
      <c r="N3244" s="6" t="s">
        <v>7732</v>
      </c>
      <c r="O3244" s="6">
        <v>99</v>
      </c>
      <c r="P3244" s="6"/>
      <c r="Q3244" s="6" t="s">
        <v>7733</v>
      </c>
      <c r="R3244" s="6" t="s">
        <v>7734</v>
      </c>
      <c r="S3244" s="6"/>
      <c r="T3244" s="6" t="s">
        <v>1125</v>
      </c>
      <c r="U3244">
        <f t="shared" si="50"/>
        <v>5</v>
      </c>
    </row>
    <row r="3245" spans="1:21" x14ac:dyDescent="0.2">
      <c r="A3245" s="6" t="s">
        <v>11682</v>
      </c>
      <c r="B3245" s="6" t="s">
        <v>11683</v>
      </c>
      <c r="C3245" s="6">
        <v>3515014</v>
      </c>
      <c r="D3245" s="6" t="s">
        <v>7405</v>
      </c>
      <c r="E3245" s="6" t="s">
        <v>11684</v>
      </c>
      <c r="F3245" s="6" t="s">
        <v>6402</v>
      </c>
      <c r="G3245" s="6">
        <v>331</v>
      </c>
      <c r="H3245" s="6">
        <v>26174</v>
      </c>
      <c r="I3245" s="6">
        <v>0</v>
      </c>
      <c r="J3245" s="6">
        <v>0</v>
      </c>
      <c r="K3245" s="6">
        <v>0</v>
      </c>
      <c r="L3245" s="6"/>
      <c r="M3245" s="6">
        <v>2022</v>
      </c>
      <c r="N3245" s="6" t="s">
        <v>7732</v>
      </c>
      <c r="O3245" s="6">
        <v>99</v>
      </c>
      <c r="P3245" s="6"/>
      <c r="Q3245" s="6" t="s">
        <v>7733</v>
      </c>
      <c r="R3245" s="6" t="s">
        <v>7734</v>
      </c>
      <c r="S3245" s="6"/>
      <c r="T3245" s="6" t="s">
        <v>1126</v>
      </c>
      <c r="U3245">
        <f t="shared" si="50"/>
        <v>4</v>
      </c>
    </row>
    <row r="3246" spans="1:21" x14ac:dyDescent="0.2">
      <c r="A3246" s="6" t="s">
        <v>11682</v>
      </c>
      <c r="B3246" s="6" t="s">
        <v>11683</v>
      </c>
      <c r="C3246" s="6">
        <v>3515014</v>
      </c>
      <c r="D3246" s="6" t="s">
        <v>6550</v>
      </c>
      <c r="E3246" s="6" t="s">
        <v>11685</v>
      </c>
      <c r="F3246" s="6" t="s">
        <v>6402</v>
      </c>
      <c r="G3246" s="6">
        <v>12911</v>
      </c>
      <c r="H3246" s="6">
        <v>26174</v>
      </c>
      <c r="I3246" s="6">
        <v>0</v>
      </c>
      <c r="J3246" s="6">
        <v>1</v>
      </c>
      <c r="K3246" s="6">
        <v>0</v>
      </c>
      <c r="L3246" s="6"/>
      <c r="M3246" s="6">
        <v>2022</v>
      </c>
      <c r="N3246" s="6" t="s">
        <v>7732</v>
      </c>
      <c r="O3246" s="6">
        <v>99</v>
      </c>
      <c r="P3246" s="6"/>
      <c r="Q3246" s="6" t="s">
        <v>7733</v>
      </c>
      <c r="R3246" s="6" t="s">
        <v>7734</v>
      </c>
      <c r="S3246" s="6"/>
      <c r="T3246" s="6" t="s">
        <v>1124</v>
      </c>
      <c r="U3246">
        <f t="shared" si="50"/>
        <v>3</v>
      </c>
    </row>
    <row r="3247" spans="1:21" x14ac:dyDescent="0.2">
      <c r="A3247" s="6" t="s">
        <v>11682</v>
      </c>
      <c r="B3247" s="6" t="s">
        <v>11683</v>
      </c>
      <c r="C3247" s="6">
        <v>3515014</v>
      </c>
      <c r="D3247" s="6" t="s">
        <v>6609</v>
      </c>
      <c r="E3247" s="6" t="s">
        <v>11686</v>
      </c>
      <c r="F3247" s="6" t="s">
        <v>6402</v>
      </c>
      <c r="G3247" s="6">
        <v>728</v>
      </c>
      <c r="H3247" s="6">
        <v>26174</v>
      </c>
      <c r="I3247" s="6">
        <v>0</v>
      </c>
      <c r="J3247" s="6">
        <v>0</v>
      </c>
      <c r="K3247" s="6">
        <v>0</v>
      </c>
      <c r="L3247" s="6"/>
      <c r="M3247" s="6">
        <v>2022</v>
      </c>
      <c r="N3247" s="6" t="s">
        <v>7732</v>
      </c>
      <c r="O3247" s="6">
        <v>99</v>
      </c>
      <c r="P3247" s="6"/>
      <c r="Q3247" s="6" t="s">
        <v>7733</v>
      </c>
      <c r="R3247" s="6" t="s">
        <v>7734</v>
      </c>
      <c r="S3247" s="6"/>
      <c r="T3247" s="6" t="s">
        <v>1127</v>
      </c>
      <c r="U3247">
        <f t="shared" si="50"/>
        <v>2</v>
      </c>
    </row>
    <row r="3248" spans="1:21" x14ac:dyDescent="0.2">
      <c r="A3248" s="6" t="s">
        <v>11682</v>
      </c>
      <c r="B3248" s="6" t="s">
        <v>11683</v>
      </c>
      <c r="C3248" s="6">
        <v>3515014</v>
      </c>
      <c r="D3248" s="6" t="s">
        <v>6813</v>
      </c>
      <c r="E3248" s="6" t="s">
        <v>6955</v>
      </c>
      <c r="F3248" s="6" t="s">
        <v>6402</v>
      </c>
      <c r="G3248" s="6">
        <v>3924</v>
      </c>
      <c r="H3248" s="6">
        <v>26174</v>
      </c>
      <c r="I3248" s="6">
        <v>0</v>
      </c>
      <c r="J3248" s="6">
        <v>0</v>
      </c>
      <c r="K3248" s="6">
        <v>0</v>
      </c>
      <c r="L3248" s="6"/>
      <c r="M3248" s="6">
        <v>2022</v>
      </c>
      <c r="N3248" s="6" t="s">
        <v>7732</v>
      </c>
      <c r="O3248" s="6">
        <v>99</v>
      </c>
      <c r="P3248" s="6"/>
      <c r="Q3248" s="6" t="s">
        <v>7733</v>
      </c>
      <c r="R3248" s="6" t="s">
        <v>7734</v>
      </c>
      <c r="S3248" s="6"/>
      <c r="T3248" s="6" t="s">
        <v>1128</v>
      </c>
      <c r="U3248">
        <f t="shared" si="50"/>
        <v>1</v>
      </c>
    </row>
    <row r="3249" spans="1:21" x14ac:dyDescent="0.2">
      <c r="A3249" s="6" t="s">
        <v>11687</v>
      </c>
      <c r="B3249" s="6" t="s">
        <v>11683</v>
      </c>
      <c r="C3249" s="6">
        <v>3515014</v>
      </c>
      <c r="D3249" s="6" t="s">
        <v>6485</v>
      </c>
      <c r="E3249" s="6" t="s">
        <v>9135</v>
      </c>
      <c r="F3249" s="6" t="s">
        <v>6402</v>
      </c>
      <c r="G3249" s="6">
        <v>1943</v>
      </c>
      <c r="H3249" s="6">
        <v>7672</v>
      </c>
      <c r="I3249" s="6">
        <v>0</v>
      </c>
      <c r="J3249" s="6">
        <v>1</v>
      </c>
      <c r="K3249" s="6">
        <v>0</v>
      </c>
      <c r="L3249" s="6"/>
      <c r="M3249" s="6">
        <v>2022</v>
      </c>
      <c r="N3249" s="6" t="s">
        <v>7745</v>
      </c>
      <c r="O3249" s="6" t="s">
        <v>11688</v>
      </c>
      <c r="P3249" s="6"/>
      <c r="Q3249" s="6" t="s">
        <v>7733</v>
      </c>
      <c r="R3249" s="6" t="s">
        <v>7734</v>
      </c>
      <c r="S3249" s="6"/>
      <c r="T3249" s="6" t="s">
        <v>4856</v>
      </c>
      <c r="U3249">
        <f t="shared" si="50"/>
        <v>5</v>
      </c>
    </row>
    <row r="3250" spans="1:21" x14ac:dyDescent="0.2">
      <c r="A3250" s="6" t="s">
        <v>11687</v>
      </c>
      <c r="B3250" s="6" t="s">
        <v>11683</v>
      </c>
      <c r="C3250" s="6">
        <v>3515014</v>
      </c>
      <c r="D3250" s="6" t="s">
        <v>7089</v>
      </c>
      <c r="E3250" s="6" t="s">
        <v>11689</v>
      </c>
      <c r="F3250" s="6" t="s">
        <v>6402</v>
      </c>
      <c r="G3250" s="6">
        <v>3132</v>
      </c>
      <c r="H3250" s="6">
        <v>7672</v>
      </c>
      <c r="I3250" s="6">
        <v>1</v>
      </c>
      <c r="J3250" s="6">
        <v>1</v>
      </c>
      <c r="K3250" s="6">
        <v>0</v>
      </c>
      <c r="L3250" s="6"/>
      <c r="M3250" s="6">
        <v>2022</v>
      </c>
      <c r="N3250" s="6" t="s">
        <v>7745</v>
      </c>
      <c r="O3250" s="6" t="s">
        <v>11688</v>
      </c>
      <c r="P3250" s="6"/>
      <c r="Q3250" s="6" t="s">
        <v>7733</v>
      </c>
      <c r="R3250" s="6" t="s">
        <v>7734</v>
      </c>
      <c r="S3250" s="6"/>
      <c r="T3250" s="6" t="s">
        <v>4855</v>
      </c>
      <c r="U3250">
        <f t="shared" si="50"/>
        <v>4</v>
      </c>
    </row>
    <row r="3251" spans="1:21" x14ac:dyDescent="0.2">
      <c r="A3251" s="6" t="s">
        <v>11687</v>
      </c>
      <c r="B3251" s="6" t="s">
        <v>11683</v>
      </c>
      <c r="C3251" s="6">
        <v>3515014</v>
      </c>
      <c r="D3251" s="6" t="s">
        <v>7687</v>
      </c>
      <c r="E3251" s="6" t="s">
        <v>11690</v>
      </c>
      <c r="F3251" s="6" t="s">
        <v>6402</v>
      </c>
      <c r="G3251" s="6">
        <v>396</v>
      </c>
      <c r="H3251" s="6">
        <v>7672</v>
      </c>
      <c r="I3251" s="6">
        <v>0</v>
      </c>
      <c r="J3251" s="6">
        <v>0</v>
      </c>
      <c r="K3251" s="6">
        <v>0</v>
      </c>
      <c r="L3251" s="6"/>
      <c r="M3251" s="6">
        <v>2022</v>
      </c>
      <c r="N3251" s="6" t="s">
        <v>7745</v>
      </c>
      <c r="O3251" s="6" t="s">
        <v>11688</v>
      </c>
      <c r="P3251" s="6"/>
      <c r="Q3251" s="6" t="s">
        <v>7733</v>
      </c>
      <c r="R3251" s="6" t="s">
        <v>7734</v>
      </c>
      <c r="S3251" s="6"/>
      <c r="T3251" s="6" t="s">
        <v>4857</v>
      </c>
      <c r="U3251">
        <f t="shared" si="50"/>
        <v>3</v>
      </c>
    </row>
    <row r="3252" spans="1:21" x14ac:dyDescent="0.2">
      <c r="A3252" s="6" t="s">
        <v>11687</v>
      </c>
      <c r="B3252" s="6" t="s">
        <v>11683</v>
      </c>
      <c r="C3252" s="6">
        <v>3515014</v>
      </c>
      <c r="D3252" s="6" t="s">
        <v>7698</v>
      </c>
      <c r="E3252" s="6" t="s">
        <v>11691</v>
      </c>
      <c r="F3252" s="6" t="s">
        <v>6402</v>
      </c>
      <c r="G3252" s="6">
        <v>1169</v>
      </c>
      <c r="H3252" s="6">
        <v>7672</v>
      </c>
      <c r="I3252" s="6">
        <v>0</v>
      </c>
      <c r="J3252" s="6">
        <v>0</v>
      </c>
      <c r="K3252" s="6">
        <v>0</v>
      </c>
      <c r="L3252" s="6"/>
      <c r="M3252" s="6">
        <v>2022</v>
      </c>
      <c r="N3252" s="6" t="s">
        <v>7745</v>
      </c>
      <c r="O3252" s="6" t="s">
        <v>11688</v>
      </c>
      <c r="P3252" s="6"/>
      <c r="Q3252" s="6" t="s">
        <v>7733</v>
      </c>
      <c r="R3252" s="6" t="s">
        <v>7734</v>
      </c>
      <c r="S3252" s="6"/>
      <c r="T3252" s="6" t="s">
        <v>4858</v>
      </c>
      <c r="U3252">
        <f t="shared" si="50"/>
        <v>2</v>
      </c>
    </row>
    <row r="3253" spans="1:21" x14ac:dyDescent="0.2">
      <c r="A3253" s="6" t="s">
        <v>11687</v>
      </c>
      <c r="B3253" s="6" t="s">
        <v>11683</v>
      </c>
      <c r="C3253" s="6">
        <v>3515014</v>
      </c>
      <c r="D3253" s="6" t="s">
        <v>11692</v>
      </c>
      <c r="E3253" s="6" t="s">
        <v>6486</v>
      </c>
      <c r="F3253" s="6" t="s">
        <v>6402</v>
      </c>
      <c r="G3253" s="6">
        <v>1032</v>
      </c>
      <c r="H3253" s="6">
        <v>7672</v>
      </c>
      <c r="I3253" s="6">
        <v>0</v>
      </c>
      <c r="J3253" s="6">
        <v>0</v>
      </c>
      <c r="K3253" s="6">
        <v>0</v>
      </c>
      <c r="L3253" s="6"/>
      <c r="M3253" s="6">
        <v>2022</v>
      </c>
      <c r="N3253" s="6" t="s">
        <v>7745</v>
      </c>
      <c r="O3253" s="6" t="s">
        <v>11688</v>
      </c>
      <c r="P3253" s="6"/>
      <c r="Q3253" s="6" t="s">
        <v>7733</v>
      </c>
      <c r="R3253" s="6" t="s">
        <v>7734</v>
      </c>
      <c r="S3253" s="6"/>
      <c r="T3253" s="6" t="s">
        <v>4859</v>
      </c>
      <c r="U3253">
        <f t="shared" si="50"/>
        <v>1</v>
      </c>
    </row>
    <row r="3254" spans="1:21" x14ac:dyDescent="0.2">
      <c r="A3254" s="6" t="s">
        <v>11693</v>
      </c>
      <c r="B3254" s="6" t="s">
        <v>11683</v>
      </c>
      <c r="C3254" s="6">
        <v>3515014</v>
      </c>
      <c r="D3254" s="6" t="s">
        <v>6595</v>
      </c>
      <c r="E3254" s="6" t="s">
        <v>11694</v>
      </c>
      <c r="F3254" s="6" t="s">
        <v>6402</v>
      </c>
      <c r="G3254" s="6">
        <v>2871</v>
      </c>
      <c r="H3254" s="6">
        <v>10254</v>
      </c>
      <c r="I3254" s="6">
        <v>0</v>
      </c>
      <c r="J3254" s="6">
        <v>1</v>
      </c>
      <c r="K3254" s="6">
        <v>0</v>
      </c>
      <c r="L3254" s="6"/>
      <c r="M3254" s="6">
        <v>2022</v>
      </c>
      <c r="N3254" s="6" t="s">
        <v>7745</v>
      </c>
      <c r="O3254" s="6" t="s">
        <v>11695</v>
      </c>
      <c r="P3254" s="6"/>
      <c r="Q3254" s="6" t="s">
        <v>7733</v>
      </c>
      <c r="R3254" s="6" t="s">
        <v>7734</v>
      </c>
      <c r="S3254" s="6"/>
      <c r="T3254" s="6" t="s">
        <v>4853</v>
      </c>
      <c r="U3254">
        <f t="shared" si="50"/>
        <v>6</v>
      </c>
    </row>
    <row r="3255" spans="1:21" x14ac:dyDescent="0.2">
      <c r="A3255" s="6" t="s">
        <v>11693</v>
      </c>
      <c r="B3255" s="6" t="s">
        <v>11683</v>
      </c>
      <c r="C3255" s="6">
        <v>3515014</v>
      </c>
      <c r="D3255" s="6" t="s">
        <v>11696</v>
      </c>
      <c r="E3255" s="6" t="s">
        <v>11697</v>
      </c>
      <c r="F3255" s="6" t="s">
        <v>6402</v>
      </c>
      <c r="G3255" s="6">
        <v>1620</v>
      </c>
      <c r="H3255" s="6">
        <v>10254</v>
      </c>
      <c r="I3255" s="6">
        <v>0</v>
      </c>
      <c r="J3255" s="6">
        <v>0</v>
      </c>
      <c r="K3255" s="6">
        <v>0</v>
      </c>
      <c r="L3255" s="6"/>
      <c r="M3255" s="6">
        <v>2022</v>
      </c>
      <c r="N3255" s="6" t="s">
        <v>7745</v>
      </c>
      <c r="O3255" s="6" t="s">
        <v>11695</v>
      </c>
      <c r="P3255" s="6"/>
      <c r="Q3255" s="6" t="s">
        <v>7733</v>
      </c>
      <c r="R3255" s="6" t="s">
        <v>7734</v>
      </c>
      <c r="S3255" s="6"/>
      <c r="T3255" s="6" t="s">
        <v>4860</v>
      </c>
      <c r="U3255">
        <f t="shared" si="50"/>
        <v>5</v>
      </c>
    </row>
    <row r="3256" spans="1:21" x14ac:dyDescent="0.2">
      <c r="A3256" s="6" t="s">
        <v>11693</v>
      </c>
      <c r="B3256" s="6" t="s">
        <v>11683</v>
      </c>
      <c r="C3256" s="6">
        <v>3515014</v>
      </c>
      <c r="D3256" s="6" t="s">
        <v>6719</v>
      </c>
      <c r="E3256" s="6" t="s">
        <v>7552</v>
      </c>
      <c r="F3256" s="6" t="s">
        <v>6402</v>
      </c>
      <c r="G3256" s="6">
        <v>520</v>
      </c>
      <c r="H3256" s="6">
        <v>10254</v>
      </c>
      <c r="I3256" s="6">
        <v>0</v>
      </c>
      <c r="J3256" s="6">
        <v>0</v>
      </c>
      <c r="K3256" s="6">
        <v>0</v>
      </c>
      <c r="L3256" s="6"/>
      <c r="M3256" s="6">
        <v>2022</v>
      </c>
      <c r="N3256" s="6" t="s">
        <v>7745</v>
      </c>
      <c r="O3256" s="6" t="s">
        <v>11695</v>
      </c>
      <c r="P3256" s="6"/>
      <c r="Q3256" s="6" t="s">
        <v>7733</v>
      </c>
      <c r="R3256" s="6" t="s">
        <v>7734</v>
      </c>
      <c r="S3256" s="6"/>
      <c r="T3256" s="6" t="s">
        <v>4861</v>
      </c>
      <c r="U3256">
        <f t="shared" si="50"/>
        <v>4</v>
      </c>
    </row>
    <row r="3257" spans="1:21" x14ac:dyDescent="0.2">
      <c r="A3257" s="6" t="s">
        <v>11693</v>
      </c>
      <c r="B3257" s="6" t="s">
        <v>11683</v>
      </c>
      <c r="C3257" s="6">
        <v>3515014</v>
      </c>
      <c r="D3257" s="6" t="s">
        <v>6851</v>
      </c>
      <c r="E3257" s="6" t="s">
        <v>11698</v>
      </c>
      <c r="F3257" s="6" t="s">
        <v>6402</v>
      </c>
      <c r="G3257" s="6">
        <v>2469</v>
      </c>
      <c r="H3257" s="6">
        <v>10254</v>
      </c>
      <c r="I3257" s="6">
        <v>1</v>
      </c>
      <c r="J3257" s="6">
        <v>1</v>
      </c>
      <c r="K3257" s="6">
        <v>0</v>
      </c>
      <c r="L3257" s="6"/>
      <c r="M3257" s="6">
        <v>2022</v>
      </c>
      <c r="N3257" s="6" t="s">
        <v>7745</v>
      </c>
      <c r="O3257" s="6" t="s">
        <v>11695</v>
      </c>
      <c r="P3257" s="6"/>
      <c r="Q3257" s="6" t="s">
        <v>7733</v>
      </c>
      <c r="R3257" s="6" t="s">
        <v>7734</v>
      </c>
      <c r="S3257" s="6"/>
      <c r="T3257" s="6" t="s">
        <v>4852</v>
      </c>
      <c r="U3257">
        <f t="shared" si="50"/>
        <v>3</v>
      </c>
    </row>
    <row r="3258" spans="1:21" x14ac:dyDescent="0.2">
      <c r="A3258" s="6" t="s">
        <v>11693</v>
      </c>
      <c r="B3258" s="6" t="s">
        <v>11683</v>
      </c>
      <c r="C3258" s="6">
        <v>3515014</v>
      </c>
      <c r="D3258" s="6" t="s">
        <v>6550</v>
      </c>
      <c r="E3258" s="6" t="s">
        <v>11699</v>
      </c>
      <c r="F3258" s="6" t="s">
        <v>6402</v>
      </c>
      <c r="G3258" s="6">
        <v>1968</v>
      </c>
      <c r="H3258" s="6">
        <v>10254</v>
      </c>
      <c r="I3258" s="6">
        <v>0</v>
      </c>
      <c r="J3258" s="6">
        <v>0</v>
      </c>
      <c r="K3258" s="6">
        <v>0</v>
      </c>
      <c r="L3258" s="6"/>
      <c r="M3258" s="6">
        <v>2022</v>
      </c>
      <c r="N3258" s="6" t="s">
        <v>7745</v>
      </c>
      <c r="O3258" s="6" t="s">
        <v>11695</v>
      </c>
      <c r="P3258" s="6"/>
      <c r="Q3258" s="6" t="s">
        <v>7733</v>
      </c>
      <c r="R3258" s="6" t="s">
        <v>7734</v>
      </c>
      <c r="S3258" s="6"/>
      <c r="T3258" s="6" t="s">
        <v>4862</v>
      </c>
      <c r="U3258">
        <f t="shared" si="50"/>
        <v>2</v>
      </c>
    </row>
    <row r="3259" spans="1:21" x14ac:dyDescent="0.2">
      <c r="A3259" s="6" t="s">
        <v>11693</v>
      </c>
      <c r="B3259" s="6" t="s">
        <v>11683</v>
      </c>
      <c r="C3259" s="6">
        <v>3515014</v>
      </c>
      <c r="D3259" s="6" t="s">
        <v>6423</v>
      </c>
      <c r="E3259" s="6" t="s">
        <v>11700</v>
      </c>
      <c r="F3259" s="6" t="s">
        <v>6402</v>
      </c>
      <c r="G3259" s="6">
        <v>806</v>
      </c>
      <c r="H3259" s="6">
        <v>10254</v>
      </c>
      <c r="I3259" s="6">
        <v>0</v>
      </c>
      <c r="J3259" s="6">
        <v>0</v>
      </c>
      <c r="K3259" s="6">
        <v>0</v>
      </c>
      <c r="L3259" s="6"/>
      <c r="M3259" s="6">
        <v>2022</v>
      </c>
      <c r="N3259" s="6" t="s">
        <v>7745</v>
      </c>
      <c r="O3259" s="6" t="s">
        <v>11695</v>
      </c>
      <c r="P3259" s="6"/>
      <c r="Q3259" s="6" t="s">
        <v>7733</v>
      </c>
      <c r="R3259" s="6" t="s">
        <v>7734</v>
      </c>
      <c r="S3259" s="6"/>
      <c r="T3259" s="6" t="s">
        <v>4863</v>
      </c>
      <c r="U3259">
        <f t="shared" si="50"/>
        <v>1</v>
      </c>
    </row>
    <row r="3260" spans="1:21" x14ac:dyDescent="0.2">
      <c r="A3260" s="6" t="s">
        <v>11701</v>
      </c>
      <c r="B3260" s="6" t="s">
        <v>11683</v>
      </c>
      <c r="C3260" s="6">
        <v>3515014</v>
      </c>
      <c r="D3260" s="6" t="s">
        <v>6419</v>
      </c>
      <c r="E3260" s="6" t="s">
        <v>11702</v>
      </c>
      <c r="F3260" s="6" t="s">
        <v>6402</v>
      </c>
      <c r="G3260" s="6">
        <v>2600</v>
      </c>
      <c r="H3260" s="6">
        <v>8445</v>
      </c>
      <c r="I3260" s="6">
        <v>0</v>
      </c>
      <c r="J3260" s="6">
        <v>1</v>
      </c>
      <c r="K3260" s="6">
        <v>0</v>
      </c>
      <c r="L3260" s="6"/>
      <c r="M3260" s="6">
        <v>2022</v>
      </c>
      <c r="N3260" s="6" t="s">
        <v>7745</v>
      </c>
      <c r="O3260" s="6" t="s">
        <v>11703</v>
      </c>
      <c r="P3260" s="6"/>
      <c r="Q3260" s="6" t="s">
        <v>7733</v>
      </c>
      <c r="R3260" s="6" t="s">
        <v>7734</v>
      </c>
      <c r="S3260" s="6"/>
      <c r="T3260" s="6" t="s">
        <v>4850</v>
      </c>
      <c r="U3260">
        <f t="shared" si="50"/>
        <v>5</v>
      </c>
    </row>
    <row r="3261" spans="1:21" x14ac:dyDescent="0.2">
      <c r="A3261" s="6" t="s">
        <v>11701</v>
      </c>
      <c r="B3261" s="6" t="s">
        <v>11683</v>
      </c>
      <c r="C3261" s="6">
        <v>3515014</v>
      </c>
      <c r="D3261" s="6" t="s">
        <v>6609</v>
      </c>
      <c r="E3261" s="6" t="s">
        <v>11704</v>
      </c>
      <c r="F3261" s="6" t="s">
        <v>6402</v>
      </c>
      <c r="G3261" s="6">
        <v>428</v>
      </c>
      <c r="H3261" s="6">
        <v>8445</v>
      </c>
      <c r="I3261" s="6">
        <v>0</v>
      </c>
      <c r="J3261" s="6">
        <v>0</v>
      </c>
      <c r="K3261" s="6">
        <v>0</v>
      </c>
      <c r="L3261" s="6"/>
      <c r="M3261" s="6">
        <v>2022</v>
      </c>
      <c r="N3261" s="6" t="s">
        <v>7745</v>
      </c>
      <c r="O3261" s="6" t="s">
        <v>11703</v>
      </c>
      <c r="P3261" s="6"/>
      <c r="Q3261" s="6" t="s">
        <v>7733</v>
      </c>
      <c r="R3261" s="6" t="s">
        <v>7734</v>
      </c>
      <c r="S3261" s="6"/>
      <c r="T3261" s="6" t="s">
        <v>4864</v>
      </c>
      <c r="U3261">
        <f t="shared" si="50"/>
        <v>4</v>
      </c>
    </row>
    <row r="3262" spans="1:21" x14ac:dyDescent="0.2">
      <c r="A3262" s="6" t="s">
        <v>11701</v>
      </c>
      <c r="B3262" s="6" t="s">
        <v>11683</v>
      </c>
      <c r="C3262" s="6">
        <v>3515014</v>
      </c>
      <c r="D3262" s="6" t="s">
        <v>11705</v>
      </c>
      <c r="E3262" s="6" t="s">
        <v>11706</v>
      </c>
      <c r="F3262" s="6" t="s">
        <v>6402</v>
      </c>
      <c r="G3262" s="6">
        <v>966</v>
      </c>
      <c r="H3262" s="6">
        <v>8445</v>
      </c>
      <c r="I3262" s="6">
        <v>0</v>
      </c>
      <c r="J3262" s="6">
        <v>0</v>
      </c>
      <c r="K3262" s="6">
        <v>0</v>
      </c>
      <c r="L3262" s="6"/>
      <c r="M3262" s="6">
        <v>2022</v>
      </c>
      <c r="N3262" s="6" t="s">
        <v>7745</v>
      </c>
      <c r="O3262" s="6" t="s">
        <v>11703</v>
      </c>
      <c r="P3262" s="6"/>
      <c r="Q3262" s="6" t="s">
        <v>7733</v>
      </c>
      <c r="R3262" s="6" t="s">
        <v>7734</v>
      </c>
      <c r="S3262" s="6"/>
      <c r="T3262" s="6" t="s">
        <v>4865</v>
      </c>
      <c r="U3262">
        <f t="shared" si="50"/>
        <v>3</v>
      </c>
    </row>
    <row r="3263" spans="1:21" x14ac:dyDescent="0.2">
      <c r="A3263" s="6" t="s">
        <v>11701</v>
      </c>
      <c r="B3263" s="6" t="s">
        <v>11683</v>
      </c>
      <c r="C3263" s="6">
        <v>3515014</v>
      </c>
      <c r="D3263" s="6" t="s">
        <v>6745</v>
      </c>
      <c r="E3263" s="6" t="s">
        <v>11707</v>
      </c>
      <c r="F3263" s="6" t="s">
        <v>6402</v>
      </c>
      <c r="G3263" s="6">
        <v>2308</v>
      </c>
      <c r="H3263" s="6">
        <v>8445</v>
      </c>
      <c r="I3263" s="6">
        <v>0</v>
      </c>
      <c r="J3263" s="6">
        <v>1</v>
      </c>
      <c r="K3263" s="6">
        <v>0</v>
      </c>
      <c r="L3263" s="6"/>
      <c r="M3263" s="6">
        <v>2022</v>
      </c>
      <c r="N3263" s="6" t="s">
        <v>7745</v>
      </c>
      <c r="O3263" s="6" t="s">
        <v>11703</v>
      </c>
      <c r="P3263" s="6"/>
      <c r="Q3263" s="6" t="s">
        <v>7733</v>
      </c>
      <c r="R3263" s="6" t="s">
        <v>7734</v>
      </c>
      <c r="S3263" s="6"/>
      <c r="T3263" s="6" t="s">
        <v>4849</v>
      </c>
      <c r="U3263">
        <f t="shared" si="50"/>
        <v>2</v>
      </c>
    </row>
    <row r="3264" spans="1:21" x14ac:dyDescent="0.2">
      <c r="A3264" s="6" t="s">
        <v>11701</v>
      </c>
      <c r="B3264" s="6" t="s">
        <v>11683</v>
      </c>
      <c r="C3264" s="6">
        <v>3515014</v>
      </c>
      <c r="D3264" s="6" t="s">
        <v>6584</v>
      </c>
      <c r="E3264" s="6" t="s">
        <v>6567</v>
      </c>
      <c r="F3264" s="6" t="s">
        <v>6402</v>
      </c>
      <c r="G3264" s="6">
        <v>2143</v>
      </c>
      <c r="H3264" s="6">
        <v>8445</v>
      </c>
      <c r="I3264" s="6">
        <v>1</v>
      </c>
      <c r="J3264" s="6">
        <v>0</v>
      </c>
      <c r="K3264" s="6">
        <v>0</v>
      </c>
      <c r="L3264" s="6"/>
      <c r="M3264" s="6">
        <v>2022</v>
      </c>
      <c r="N3264" s="6" t="s">
        <v>7745</v>
      </c>
      <c r="O3264" s="6" t="s">
        <v>11703</v>
      </c>
      <c r="P3264" s="6"/>
      <c r="Q3264" s="6" t="s">
        <v>7733</v>
      </c>
      <c r="R3264" s="6" t="s">
        <v>7734</v>
      </c>
      <c r="S3264" s="6"/>
      <c r="T3264" s="6" t="s">
        <v>4866</v>
      </c>
      <c r="U3264">
        <f t="shared" si="50"/>
        <v>1</v>
      </c>
    </row>
    <row r="3265" spans="1:21" x14ac:dyDescent="0.2">
      <c r="A3265" s="6" t="s">
        <v>11708</v>
      </c>
      <c r="B3265" s="6" t="s">
        <v>11683</v>
      </c>
      <c r="C3265" s="6">
        <v>3515014</v>
      </c>
      <c r="D3265" s="6" t="s">
        <v>6722</v>
      </c>
      <c r="E3265" s="6" t="s">
        <v>6634</v>
      </c>
      <c r="F3265" s="6" t="s">
        <v>6402</v>
      </c>
      <c r="G3265" s="6">
        <v>3326</v>
      </c>
      <c r="H3265" s="6">
        <v>8301</v>
      </c>
      <c r="I3265" s="6">
        <v>1</v>
      </c>
      <c r="J3265" s="6">
        <v>1</v>
      </c>
      <c r="K3265" s="6">
        <v>0</v>
      </c>
      <c r="L3265" s="6"/>
      <c r="M3265" s="6">
        <v>2022</v>
      </c>
      <c r="N3265" s="6" t="s">
        <v>7745</v>
      </c>
      <c r="O3265" s="6" t="s">
        <v>11709</v>
      </c>
      <c r="P3265" s="6"/>
      <c r="Q3265" s="6" t="s">
        <v>7733</v>
      </c>
      <c r="R3265" s="6" t="s">
        <v>7734</v>
      </c>
      <c r="S3265" s="6"/>
      <c r="T3265" s="6" t="s">
        <v>4847</v>
      </c>
      <c r="U3265">
        <f t="shared" si="50"/>
        <v>3</v>
      </c>
    </row>
    <row r="3266" spans="1:21" x14ac:dyDescent="0.2">
      <c r="A3266" s="6" t="s">
        <v>11708</v>
      </c>
      <c r="B3266" s="6" t="s">
        <v>11683</v>
      </c>
      <c r="C3266" s="6">
        <v>3515014</v>
      </c>
      <c r="D3266" s="6" t="s">
        <v>6857</v>
      </c>
      <c r="E3266" s="6" t="s">
        <v>11710</v>
      </c>
      <c r="F3266" s="6" t="s">
        <v>6402</v>
      </c>
      <c r="G3266" s="6">
        <v>2011</v>
      </c>
      <c r="H3266" s="6">
        <v>8301</v>
      </c>
      <c r="I3266" s="6">
        <v>0</v>
      </c>
      <c r="J3266" s="6">
        <v>0</v>
      </c>
      <c r="K3266" s="6">
        <v>0</v>
      </c>
      <c r="L3266" s="6"/>
      <c r="M3266" s="6">
        <v>2022</v>
      </c>
      <c r="N3266" s="6" t="s">
        <v>7745</v>
      </c>
      <c r="O3266" s="6" t="s">
        <v>11709</v>
      </c>
      <c r="P3266" s="6"/>
      <c r="Q3266" s="6" t="s">
        <v>7733</v>
      </c>
      <c r="R3266" s="6" t="s">
        <v>7734</v>
      </c>
      <c r="S3266" s="6"/>
      <c r="T3266" s="6" t="s">
        <v>4867</v>
      </c>
      <c r="U3266">
        <f t="shared" si="50"/>
        <v>2</v>
      </c>
    </row>
    <row r="3267" spans="1:21" x14ac:dyDescent="0.2">
      <c r="A3267" s="6" t="s">
        <v>11708</v>
      </c>
      <c r="B3267" s="6" t="s">
        <v>11683</v>
      </c>
      <c r="C3267" s="6">
        <v>3515014</v>
      </c>
      <c r="D3267" s="6" t="s">
        <v>6633</v>
      </c>
      <c r="E3267" s="6" t="s">
        <v>11711</v>
      </c>
      <c r="F3267" s="6" t="s">
        <v>6402</v>
      </c>
      <c r="G3267" s="6">
        <v>2964</v>
      </c>
      <c r="H3267" s="6">
        <v>8301</v>
      </c>
      <c r="I3267" s="6">
        <v>1</v>
      </c>
      <c r="J3267" s="6">
        <v>1</v>
      </c>
      <c r="K3267" s="6">
        <v>0</v>
      </c>
      <c r="L3267" s="6"/>
      <c r="M3267" s="6">
        <v>2022</v>
      </c>
      <c r="N3267" s="6" t="s">
        <v>7745</v>
      </c>
      <c r="O3267" s="6" t="s">
        <v>11709</v>
      </c>
      <c r="P3267" s="6"/>
      <c r="Q3267" s="6" t="s">
        <v>7733</v>
      </c>
      <c r="R3267" s="6" t="s">
        <v>7734</v>
      </c>
      <c r="S3267" s="6"/>
      <c r="T3267" s="6" t="s">
        <v>4846</v>
      </c>
      <c r="U3267">
        <f t="shared" ref="U3267:U3330" si="51">COUNTIF(A3267:A9567,A3267)</f>
        <v>1</v>
      </c>
    </row>
    <row r="3268" spans="1:21" x14ac:dyDescent="0.2">
      <c r="A3268" s="6" t="s">
        <v>11712</v>
      </c>
      <c r="B3268" s="6" t="s">
        <v>11683</v>
      </c>
      <c r="C3268" s="6">
        <v>3515014</v>
      </c>
      <c r="D3268" s="6" t="s">
        <v>11713</v>
      </c>
      <c r="E3268" s="6" t="s">
        <v>11714</v>
      </c>
      <c r="F3268" s="6" t="s">
        <v>6402</v>
      </c>
      <c r="G3268" s="6">
        <v>722</v>
      </c>
      <c r="H3268" s="6">
        <v>10458</v>
      </c>
      <c r="I3268" s="6">
        <v>0</v>
      </c>
      <c r="J3268" s="6">
        <v>0</v>
      </c>
      <c r="K3268" s="6">
        <v>0</v>
      </c>
      <c r="L3268" s="6"/>
      <c r="M3268" s="6">
        <v>2022</v>
      </c>
      <c r="N3268" s="6" t="s">
        <v>7745</v>
      </c>
      <c r="O3268" s="6" t="s">
        <v>11715</v>
      </c>
      <c r="P3268" s="6"/>
      <c r="Q3268" s="6" t="s">
        <v>7733</v>
      </c>
      <c r="R3268" s="6" t="s">
        <v>7734</v>
      </c>
      <c r="S3268" s="6"/>
      <c r="T3268" s="6" t="s">
        <v>4868</v>
      </c>
      <c r="U3268">
        <f t="shared" si="51"/>
        <v>6</v>
      </c>
    </row>
    <row r="3269" spans="1:21" x14ac:dyDescent="0.2">
      <c r="A3269" s="6" t="s">
        <v>11712</v>
      </c>
      <c r="B3269" s="6" t="s">
        <v>11683</v>
      </c>
      <c r="C3269" s="6">
        <v>3515014</v>
      </c>
      <c r="D3269" s="6" t="s">
        <v>6857</v>
      </c>
      <c r="E3269" s="6" t="s">
        <v>11716</v>
      </c>
      <c r="F3269" s="6" t="s">
        <v>6402</v>
      </c>
      <c r="G3269" s="6">
        <v>4003</v>
      </c>
      <c r="H3269" s="6">
        <v>10458</v>
      </c>
      <c r="I3269" s="6">
        <v>1</v>
      </c>
      <c r="J3269" s="6">
        <v>1</v>
      </c>
      <c r="K3269" s="6">
        <v>0</v>
      </c>
      <c r="L3269" s="6"/>
      <c r="M3269" s="6">
        <v>2022</v>
      </c>
      <c r="N3269" s="6" t="s">
        <v>7745</v>
      </c>
      <c r="O3269" s="6" t="s">
        <v>11715</v>
      </c>
      <c r="P3269" s="6"/>
      <c r="Q3269" s="6" t="s">
        <v>7733</v>
      </c>
      <c r="R3269" s="6" t="s">
        <v>7734</v>
      </c>
      <c r="S3269" s="6"/>
      <c r="T3269" s="6" t="s">
        <v>4844</v>
      </c>
      <c r="U3269">
        <f t="shared" si="51"/>
        <v>5</v>
      </c>
    </row>
    <row r="3270" spans="1:21" x14ac:dyDescent="0.2">
      <c r="A3270" s="6" t="s">
        <v>11712</v>
      </c>
      <c r="B3270" s="6" t="s">
        <v>11683</v>
      </c>
      <c r="C3270" s="6">
        <v>3515014</v>
      </c>
      <c r="D3270" s="6" t="s">
        <v>6919</v>
      </c>
      <c r="E3270" s="6" t="s">
        <v>6589</v>
      </c>
      <c r="F3270" s="6" t="s">
        <v>6402</v>
      </c>
      <c r="G3270" s="6">
        <v>420</v>
      </c>
      <c r="H3270" s="6">
        <v>10458</v>
      </c>
      <c r="I3270" s="6">
        <v>0</v>
      </c>
      <c r="J3270" s="6">
        <v>0</v>
      </c>
      <c r="K3270" s="6">
        <v>0</v>
      </c>
      <c r="L3270" s="6"/>
      <c r="M3270" s="6">
        <v>2022</v>
      </c>
      <c r="N3270" s="6" t="s">
        <v>7745</v>
      </c>
      <c r="O3270" s="6" t="s">
        <v>11715</v>
      </c>
      <c r="P3270" s="6"/>
      <c r="Q3270" s="6" t="s">
        <v>7733</v>
      </c>
      <c r="R3270" s="6" t="s">
        <v>7734</v>
      </c>
      <c r="S3270" s="6"/>
      <c r="T3270" s="6" t="s">
        <v>4869</v>
      </c>
      <c r="U3270">
        <f t="shared" si="51"/>
        <v>4</v>
      </c>
    </row>
    <row r="3271" spans="1:21" x14ac:dyDescent="0.2">
      <c r="A3271" s="6" t="s">
        <v>11712</v>
      </c>
      <c r="B3271" s="6" t="s">
        <v>11683</v>
      </c>
      <c r="C3271" s="6">
        <v>3515014</v>
      </c>
      <c r="D3271" s="6" t="s">
        <v>6406</v>
      </c>
      <c r="E3271" s="6" t="s">
        <v>11717</v>
      </c>
      <c r="F3271" s="6" t="s">
        <v>6402</v>
      </c>
      <c r="G3271" s="6">
        <v>2334</v>
      </c>
      <c r="H3271" s="6">
        <v>10458</v>
      </c>
      <c r="I3271" s="6">
        <v>0</v>
      </c>
      <c r="J3271" s="6">
        <v>1</v>
      </c>
      <c r="K3271" s="6">
        <v>0</v>
      </c>
      <c r="L3271" s="6"/>
      <c r="M3271" s="6">
        <v>2022</v>
      </c>
      <c r="N3271" s="6" t="s">
        <v>7745</v>
      </c>
      <c r="O3271" s="6" t="s">
        <v>11715</v>
      </c>
      <c r="P3271" s="6"/>
      <c r="Q3271" s="6" t="s">
        <v>7733</v>
      </c>
      <c r="R3271" s="6" t="s">
        <v>7734</v>
      </c>
      <c r="S3271" s="6"/>
      <c r="T3271" s="6" t="s">
        <v>4843</v>
      </c>
      <c r="U3271">
        <f t="shared" si="51"/>
        <v>3</v>
      </c>
    </row>
    <row r="3272" spans="1:21" x14ac:dyDescent="0.2">
      <c r="A3272" s="6" t="s">
        <v>11712</v>
      </c>
      <c r="B3272" s="6" t="s">
        <v>11683</v>
      </c>
      <c r="C3272" s="6">
        <v>3515014</v>
      </c>
      <c r="D3272" s="6" t="s">
        <v>11718</v>
      </c>
      <c r="E3272" s="6" t="s">
        <v>6463</v>
      </c>
      <c r="F3272" s="6" t="s">
        <v>6402</v>
      </c>
      <c r="G3272" s="6">
        <v>1874</v>
      </c>
      <c r="H3272" s="6">
        <v>10458</v>
      </c>
      <c r="I3272" s="6">
        <v>0</v>
      </c>
      <c r="J3272" s="6">
        <v>0</v>
      </c>
      <c r="K3272" s="6">
        <v>0</v>
      </c>
      <c r="L3272" s="6"/>
      <c r="M3272" s="6">
        <v>2022</v>
      </c>
      <c r="N3272" s="6" t="s">
        <v>7745</v>
      </c>
      <c r="O3272" s="6" t="s">
        <v>11715</v>
      </c>
      <c r="P3272" s="6"/>
      <c r="Q3272" s="6" t="s">
        <v>7733</v>
      </c>
      <c r="R3272" s="6" t="s">
        <v>7734</v>
      </c>
      <c r="S3272" s="6"/>
      <c r="T3272" s="6" t="s">
        <v>4870</v>
      </c>
      <c r="U3272">
        <f t="shared" si="51"/>
        <v>2</v>
      </c>
    </row>
    <row r="3273" spans="1:21" x14ac:dyDescent="0.2">
      <c r="A3273" s="6" t="s">
        <v>11712</v>
      </c>
      <c r="B3273" s="6" t="s">
        <v>11683</v>
      </c>
      <c r="C3273" s="6">
        <v>3515014</v>
      </c>
      <c r="D3273" s="6" t="s">
        <v>11719</v>
      </c>
      <c r="E3273" s="6" t="s">
        <v>10021</v>
      </c>
      <c r="F3273" s="6" t="s">
        <v>6402</v>
      </c>
      <c r="G3273" s="6">
        <v>1105</v>
      </c>
      <c r="H3273" s="6">
        <v>10458</v>
      </c>
      <c r="I3273" s="6">
        <v>0</v>
      </c>
      <c r="J3273" s="6">
        <v>0</v>
      </c>
      <c r="K3273" s="6">
        <v>0</v>
      </c>
      <c r="L3273" s="6"/>
      <c r="M3273" s="6">
        <v>2022</v>
      </c>
      <c r="N3273" s="6" t="s">
        <v>7745</v>
      </c>
      <c r="O3273" s="6" t="s">
        <v>11715</v>
      </c>
      <c r="P3273" s="6"/>
      <c r="Q3273" s="6" t="s">
        <v>7733</v>
      </c>
      <c r="R3273" s="6" t="s">
        <v>7734</v>
      </c>
      <c r="S3273" s="6"/>
      <c r="T3273" s="6" t="s">
        <v>4871</v>
      </c>
      <c r="U3273">
        <f t="shared" si="51"/>
        <v>1</v>
      </c>
    </row>
    <row r="3274" spans="1:21" x14ac:dyDescent="0.2">
      <c r="A3274" s="6" t="s">
        <v>11720</v>
      </c>
      <c r="B3274" s="6" t="s">
        <v>11721</v>
      </c>
      <c r="C3274" s="6">
        <v>3538019</v>
      </c>
      <c r="D3274" s="6" t="s">
        <v>6709</v>
      </c>
      <c r="E3274" s="6" t="s">
        <v>11722</v>
      </c>
      <c r="F3274" s="6" t="s">
        <v>6402</v>
      </c>
      <c r="G3274" s="6">
        <v>1264</v>
      </c>
      <c r="H3274" s="6">
        <v>2023</v>
      </c>
      <c r="I3274" s="6">
        <v>1</v>
      </c>
      <c r="J3274" s="6">
        <v>1</v>
      </c>
      <c r="K3274" s="6">
        <v>0</v>
      </c>
      <c r="L3274" s="6"/>
      <c r="M3274" s="6">
        <v>2022</v>
      </c>
      <c r="N3274" s="6" t="s">
        <v>7732</v>
      </c>
      <c r="O3274" s="6">
        <v>99</v>
      </c>
      <c r="P3274" s="6"/>
      <c r="Q3274" s="6" t="s">
        <v>7733</v>
      </c>
      <c r="R3274" s="6" t="s">
        <v>7734</v>
      </c>
      <c r="S3274" s="6"/>
      <c r="T3274" s="6" t="s">
        <v>1129</v>
      </c>
      <c r="U3274">
        <f t="shared" si="51"/>
        <v>2</v>
      </c>
    </row>
    <row r="3275" spans="1:21" x14ac:dyDescent="0.2">
      <c r="A3275" s="6" t="s">
        <v>11720</v>
      </c>
      <c r="B3275" s="6" t="s">
        <v>11721</v>
      </c>
      <c r="C3275" s="6">
        <v>3538019</v>
      </c>
      <c r="D3275" s="6" t="s">
        <v>6591</v>
      </c>
      <c r="E3275" s="6" t="s">
        <v>11723</v>
      </c>
      <c r="F3275" s="6" t="s">
        <v>6402</v>
      </c>
      <c r="G3275" s="6">
        <v>759</v>
      </c>
      <c r="H3275" s="6">
        <v>2023</v>
      </c>
      <c r="I3275" s="6">
        <v>0</v>
      </c>
      <c r="J3275" s="6">
        <v>0</v>
      </c>
      <c r="K3275" s="6">
        <v>0</v>
      </c>
      <c r="L3275" s="6"/>
      <c r="M3275" s="6">
        <v>2022</v>
      </c>
      <c r="N3275" s="6" t="s">
        <v>7732</v>
      </c>
      <c r="O3275" s="6">
        <v>99</v>
      </c>
      <c r="P3275" s="6"/>
      <c r="Q3275" s="6" t="s">
        <v>7733</v>
      </c>
      <c r="R3275" s="6" t="s">
        <v>7734</v>
      </c>
      <c r="S3275" s="6"/>
      <c r="T3275" s="6" t="s">
        <v>1130</v>
      </c>
      <c r="U3275">
        <f t="shared" si="51"/>
        <v>1</v>
      </c>
    </row>
    <row r="3276" spans="1:21" x14ac:dyDescent="0.2">
      <c r="A3276" s="6" t="s">
        <v>11724</v>
      </c>
      <c r="B3276" s="6" t="s">
        <v>11721</v>
      </c>
      <c r="C3276" s="6">
        <v>3538019</v>
      </c>
      <c r="D3276" s="6" t="s">
        <v>6809</v>
      </c>
      <c r="E3276" s="6" t="s">
        <v>6456</v>
      </c>
      <c r="F3276" s="6" t="s">
        <v>6402</v>
      </c>
      <c r="G3276" s="6">
        <v>822</v>
      </c>
      <c r="H3276" s="6">
        <v>10046</v>
      </c>
      <c r="I3276" s="6">
        <v>0</v>
      </c>
      <c r="J3276" s="6">
        <v>1</v>
      </c>
      <c r="K3276" s="6">
        <v>0</v>
      </c>
      <c r="L3276" s="6"/>
      <c r="M3276" s="6">
        <v>2022</v>
      </c>
      <c r="N3276" s="6" t="s">
        <v>7745</v>
      </c>
      <c r="O3276" s="6">
        <v>99</v>
      </c>
      <c r="P3276" s="6"/>
      <c r="Q3276" s="6" t="s">
        <v>7733</v>
      </c>
      <c r="R3276" s="6" t="s">
        <v>7734</v>
      </c>
      <c r="S3276" s="6"/>
      <c r="T3276" s="6" t="s">
        <v>4877</v>
      </c>
      <c r="U3276">
        <f t="shared" si="51"/>
        <v>11</v>
      </c>
    </row>
    <row r="3277" spans="1:21" x14ac:dyDescent="0.2">
      <c r="A3277" s="6" t="s">
        <v>11724</v>
      </c>
      <c r="B3277" s="6" t="s">
        <v>11721</v>
      </c>
      <c r="C3277" s="6">
        <v>3538019</v>
      </c>
      <c r="D3277" s="6" t="s">
        <v>6896</v>
      </c>
      <c r="E3277" s="6" t="s">
        <v>11725</v>
      </c>
      <c r="F3277" s="6" t="s">
        <v>6402</v>
      </c>
      <c r="G3277" s="6">
        <v>688</v>
      </c>
      <c r="H3277" s="6">
        <v>10046</v>
      </c>
      <c r="I3277" s="6">
        <v>1</v>
      </c>
      <c r="J3277" s="6">
        <v>0</v>
      </c>
      <c r="K3277" s="6">
        <v>0</v>
      </c>
      <c r="L3277" s="6"/>
      <c r="M3277" s="6">
        <v>2022</v>
      </c>
      <c r="N3277" s="6" t="s">
        <v>7745</v>
      </c>
      <c r="O3277" s="6">
        <v>99</v>
      </c>
      <c r="P3277" s="6"/>
      <c r="Q3277" s="6" t="s">
        <v>7733</v>
      </c>
      <c r="R3277" s="6" t="s">
        <v>7734</v>
      </c>
      <c r="S3277" s="6"/>
      <c r="T3277" s="6" t="s">
        <v>4878</v>
      </c>
      <c r="U3277">
        <f t="shared" si="51"/>
        <v>10</v>
      </c>
    </row>
    <row r="3278" spans="1:21" x14ac:dyDescent="0.2">
      <c r="A3278" s="6" t="s">
        <v>11724</v>
      </c>
      <c r="B3278" s="6" t="s">
        <v>11721</v>
      </c>
      <c r="C3278" s="6">
        <v>3538019</v>
      </c>
      <c r="D3278" s="6" t="s">
        <v>7101</v>
      </c>
      <c r="E3278" s="6" t="s">
        <v>11726</v>
      </c>
      <c r="F3278" s="6" t="s">
        <v>6402</v>
      </c>
      <c r="G3278" s="6">
        <v>1291</v>
      </c>
      <c r="H3278" s="6">
        <v>10046</v>
      </c>
      <c r="I3278" s="6">
        <v>1</v>
      </c>
      <c r="J3278" s="6">
        <v>1</v>
      </c>
      <c r="K3278" s="6">
        <v>0</v>
      </c>
      <c r="L3278" s="6"/>
      <c r="M3278" s="6">
        <v>2022</v>
      </c>
      <c r="N3278" s="6" t="s">
        <v>7745</v>
      </c>
      <c r="O3278" s="6">
        <v>99</v>
      </c>
      <c r="P3278" s="6"/>
      <c r="Q3278" s="6" t="s">
        <v>7733</v>
      </c>
      <c r="R3278" s="6" t="s">
        <v>7734</v>
      </c>
      <c r="S3278" s="6"/>
      <c r="T3278" s="6" t="s">
        <v>4876</v>
      </c>
      <c r="U3278">
        <f t="shared" si="51"/>
        <v>9</v>
      </c>
    </row>
    <row r="3279" spans="1:21" x14ac:dyDescent="0.2">
      <c r="A3279" s="6" t="s">
        <v>11724</v>
      </c>
      <c r="B3279" s="6" t="s">
        <v>11721</v>
      </c>
      <c r="C3279" s="6">
        <v>3538019</v>
      </c>
      <c r="D3279" s="6" t="s">
        <v>11727</v>
      </c>
      <c r="E3279" s="6" t="s">
        <v>6805</v>
      </c>
      <c r="F3279" s="6" t="s">
        <v>6402</v>
      </c>
      <c r="G3279" s="6">
        <v>684</v>
      </c>
      <c r="H3279" s="6">
        <v>10046</v>
      </c>
      <c r="I3279" s="6">
        <v>0</v>
      </c>
      <c r="J3279" s="6">
        <v>0</v>
      </c>
      <c r="K3279" s="6">
        <v>0</v>
      </c>
      <c r="L3279" s="6"/>
      <c r="M3279" s="6">
        <v>2022</v>
      </c>
      <c r="N3279" s="6" t="s">
        <v>7745</v>
      </c>
      <c r="O3279" s="6">
        <v>99</v>
      </c>
      <c r="P3279" s="6"/>
      <c r="Q3279" s="6" t="s">
        <v>7733</v>
      </c>
      <c r="R3279" s="6" t="s">
        <v>7734</v>
      </c>
      <c r="S3279" s="6"/>
      <c r="T3279" s="6" t="s">
        <v>4879</v>
      </c>
      <c r="U3279">
        <f t="shared" si="51"/>
        <v>8</v>
      </c>
    </row>
    <row r="3280" spans="1:21" x14ac:dyDescent="0.2">
      <c r="A3280" s="6" t="s">
        <v>11724</v>
      </c>
      <c r="B3280" s="6" t="s">
        <v>11721</v>
      </c>
      <c r="C3280" s="6">
        <v>3538019</v>
      </c>
      <c r="D3280" s="6" t="s">
        <v>7211</v>
      </c>
      <c r="E3280" s="6" t="s">
        <v>7187</v>
      </c>
      <c r="F3280" s="6" t="s">
        <v>6402</v>
      </c>
      <c r="G3280" s="6">
        <v>1086</v>
      </c>
      <c r="H3280" s="6">
        <v>10046</v>
      </c>
      <c r="I3280" s="6">
        <v>0</v>
      </c>
      <c r="J3280" s="6">
        <v>1</v>
      </c>
      <c r="K3280" s="6">
        <v>0</v>
      </c>
      <c r="L3280" s="6"/>
      <c r="M3280" s="6">
        <v>2022</v>
      </c>
      <c r="N3280" s="6" t="s">
        <v>7745</v>
      </c>
      <c r="O3280" s="6">
        <v>99</v>
      </c>
      <c r="P3280" s="6"/>
      <c r="Q3280" s="6" t="s">
        <v>7733</v>
      </c>
      <c r="R3280" s="6" t="s">
        <v>7734</v>
      </c>
      <c r="S3280" s="6"/>
      <c r="T3280" s="6" t="s">
        <v>4875</v>
      </c>
      <c r="U3280">
        <f t="shared" si="51"/>
        <v>7</v>
      </c>
    </row>
    <row r="3281" spans="1:21" x14ac:dyDescent="0.2">
      <c r="A3281" s="6" t="s">
        <v>11724</v>
      </c>
      <c r="B3281" s="6" t="s">
        <v>11721</v>
      </c>
      <c r="C3281" s="6">
        <v>3538019</v>
      </c>
      <c r="D3281" s="6" t="s">
        <v>7326</v>
      </c>
      <c r="E3281" s="6" t="s">
        <v>11728</v>
      </c>
      <c r="F3281" s="6" t="s">
        <v>6402</v>
      </c>
      <c r="G3281" s="6">
        <v>593</v>
      </c>
      <c r="H3281" s="6">
        <v>10046</v>
      </c>
      <c r="I3281" s="6">
        <v>0</v>
      </c>
      <c r="J3281" s="6">
        <v>0</v>
      </c>
      <c r="K3281" s="6">
        <v>0</v>
      </c>
      <c r="L3281" s="6"/>
      <c r="M3281" s="6">
        <v>2022</v>
      </c>
      <c r="N3281" s="6" t="s">
        <v>7745</v>
      </c>
      <c r="O3281" s="6">
        <v>99</v>
      </c>
      <c r="P3281" s="6"/>
      <c r="Q3281" s="6" t="s">
        <v>7733</v>
      </c>
      <c r="R3281" s="6" t="s">
        <v>7734</v>
      </c>
      <c r="S3281" s="6"/>
      <c r="T3281" s="6" t="s">
        <v>4880</v>
      </c>
      <c r="U3281">
        <f t="shared" si="51"/>
        <v>6</v>
      </c>
    </row>
    <row r="3282" spans="1:21" x14ac:dyDescent="0.2">
      <c r="A3282" s="6" t="s">
        <v>11724</v>
      </c>
      <c r="B3282" s="6" t="s">
        <v>11721</v>
      </c>
      <c r="C3282" s="6">
        <v>3538019</v>
      </c>
      <c r="D3282" s="6" t="s">
        <v>6401</v>
      </c>
      <c r="E3282" s="6" t="s">
        <v>11729</v>
      </c>
      <c r="F3282" s="6" t="s">
        <v>6402</v>
      </c>
      <c r="G3282" s="6">
        <v>1041</v>
      </c>
      <c r="H3282" s="6">
        <v>10046</v>
      </c>
      <c r="I3282" s="6">
        <v>1</v>
      </c>
      <c r="J3282" s="6">
        <v>1</v>
      </c>
      <c r="K3282" s="6">
        <v>0</v>
      </c>
      <c r="L3282" s="6"/>
      <c r="M3282" s="6">
        <v>2022</v>
      </c>
      <c r="N3282" s="6" t="s">
        <v>7745</v>
      </c>
      <c r="O3282" s="6">
        <v>99</v>
      </c>
      <c r="P3282" s="6"/>
      <c r="Q3282" s="6" t="s">
        <v>7733</v>
      </c>
      <c r="R3282" s="6" t="s">
        <v>7734</v>
      </c>
      <c r="S3282" s="6"/>
      <c r="T3282" s="6" t="s">
        <v>4874</v>
      </c>
      <c r="U3282">
        <f t="shared" si="51"/>
        <v>5</v>
      </c>
    </row>
    <row r="3283" spans="1:21" x14ac:dyDescent="0.2">
      <c r="A3283" s="6" t="s">
        <v>11724</v>
      </c>
      <c r="B3283" s="6" t="s">
        <v>11721</v>
      </c>
      <c r="C3283" s="6">
        <v>3538019</v>
      </c>
      <c r="D3283" s="6" t="s">
        <v>7056</v>
      </c>
      <c r="E3283" s="6" t="s">
        <v>11730</v>
      </c>
      <c r="F3283" s="6" t="s">
        <v>6402</v>
      </c>
      <c r="G3283" s="6">
        <v>990</v>
      </c>
      <c r="H3283" s="6">
        <v>10046</v>
      </c>
      <c r="I3283" s="6">
        <v>0</v>
      </c>
      <c r="J3283" s="6">
        <v>1</v>
      </c>
      <c r="K3283" s="6">
        <v>0</v>
      </c>
      <c r="L3283" s="6"/>
      <c r="M3283" s="6">
        <v>2022</v>
      </c>
      <c r="N3283" s="6" t="s">
        <v>7745</v>
      </c>
      <c r="O3283" s="6">
        <v>99</v>
      </c>
      <c r="P3283" s="6"/>
      <c r="Q3283" s="6" t="s">
        <v>7733</v>
      </c>
      <c r="R3283" s="6" t="s">
        <v>7734</v>
      </c>
      <c r="S3283" s="6"/>
      <c r="T3283" s="6" t="s">
        <v>4873</v>
      </c>
      <c r="U3283">
        <f t="shared" si="51"/>
        <v>4</v>
      </c>
    </row>
    <row r="3284" spans="1:21" x14ac:dyDescent="0.2">
      <c r="A3284" s="6" t="s">
        <v>11724</v>
      </c>
      <c r="B3284" s="6" t="s">
        <v>11721</v>
      </c>
      <c r="C3284" s="6">
        <v>3538019</v>
      </c>
      <c r="D3284" s="6" t="s">
        <v>6589</v>
      </c>
      <c r="E3284" s="6" t="s">
        <v>11731</v>
      </c>
      <c r="F3284" s="6" t="s">
        <v>6402</v>
      </c>
      <c r="G3284" s="6">
        <v>796</v>
      </c>
      <c r="H3284" s="6">
        <v>10046</v>
      </c>
      <c r="I3284" s="6">
        <v>1</v>
      </c>
      <c r="J3284" s="6">
        <v>0</v>
      </c>
      <c r="K3284" s="6">
        <v>0</v>
      </c>
      <c r="L3284" s="6"/>
      <c r="M3284" s="6">
        <v>2022</v>
      </c>
      <c r="N3284" s="6" t="s">
        <v>7745</v>
      </c>
      <c r="O3284" s="6">
        <v>99</v>
      </c>
      <c r="P3284" s="6"/>
      <c r="Q3284" s="6" t="s">
        <v>7733</v>
      </c>
      <c r="R3284" s="6" t="s">
        <v>7734</v>
      </c>
      <c r="S3284" s="6"/>
      <c r="T3284" s="6" t="s">
        <v>4881</v>
      </c>
      <c r="U3284">
        <f t="shared" si="51"/>
        <v>3</v>
      </c>
    </row>
    <row r="3285" spans="1:21" x14ac:dyDescent="0.2">
      <c r="A3285" s="6" t="s">
        <v>11724</v>
      </c>
      <c r="B3285" s="6" t="s">
        <v>11721</v>
      </c>
      <c r="C3285" s="6">
        <v>3538019</v>
      </c>
      <c r="D3285" s="6" t="s">
        <v>7498</v>
      </c>
      <c r="E3285" s="6" t="s">
        <v>11732</v>
      </c>
      <c r="F3285" s="6" t="s">
        <v>6402</v>
      </c>
      <c r="G3285" s="6">
        <v>737</v>
      </c>
      <c r="H3285" s="6">
        <v>10046</v>
      </c>
      <c r="I3285" s="6">
        <v>1</v>
      </c>
      <c r="J3285" s="6">
        <v>0</v>
      </c>
      <c r="K3285" s="6">
        <v>0</v>
      </c>
      <c r="L3285" s="6"/>
      <c r="M3285" s="6">
        <v>2022</v>
      </c>
      <c r="N3285" s="6" t="s">
        <v>7745</v>
      </c>
      <c r="O3285" s="6">
        <v>99</v>
      </c>
      <c r="P3285" s="6"/>
      <c r="Q3285" s="6" t="s">
        <v>7733</v>
      </c>
      <c r="R3285" s="6" t="s">
        <v>7734</v>
      </c>
      <c r="S3285" s="6"/>
      <c r="T3285" s="6" t="s">
        <v>4882</v>
      </c>
      <c r="U3285">
        <f t="shared" si="51"/>
        <v>2</v>
      </c>
    </row>
    <row r="3286" spans="1:21" x14ac:dyDescent="0.2">
      <c r="A3286" s="6" t="s">
        <v>11724</v>
      </c>
      <c r="B3286" s="6" t="s">
        <v>11721</v>
      </c>
      <c r="C3286" s="6">
        <v>3538019</v>
      </c>
      <c r="D3286" s="6" t="s">
        <v>9442</v>
      </c>
      <c r="E3286" s="6" t="s">
        <v>11733</v>
      </c>
      <c r="F3286" s="6" t="s">
        <v>6402</v>
      </c>
      <c r="G3286" s="6">
        <v>1318</v>
      </c>
      <c r="H3286" s="6">
        <v>10046</v>
      </c>
      <c r="I3286" s="6">
        <v>0</v>
      </c>
      <c r="J3286" s="6">
        <v>1</v>
      </c>
      <c r="K3286" s="6">
        <v>0</v>
      </c>
      <c r="L3286" s="6"/>
      <c r="M3286" s="6">
        <v>2022</v>
      </c>
      <c r="N3286" s="6" t="s">
        <v>7745</v>
      </c>
      <c r="O3286" s="6">
        <v>99</v>
      </c>
      <c r="P3286" s="6"/>
      <c r="Q3286" s="6" t="s">
        <v>7733</v>
      </c>
      <c r="R3286" s="6" t="s">
        <v>7734</v>
      </c>
      <c r="S3286" s="6"/>
      <c r="T3286" s="6" t="s">
        <v>4872</v>
      </c>
      <c r="U3286">
        <f t="shared" si="51"/>
        <v>1</v>
      </c>
    </row>
    <row r="3287" spans="1:21" x14ac:dyDescent="0.2">
      <c r="A3287" s="6" t="s">
        <v>11734</v>
      </c>
      <c r="B3287" s="6" t="s">
        <v>11735</v>
      </c>
      <c r="C3287" s="6">
        <v>3538016</v>
      </c>
      <c r="D3287" s="6" t="s">
        <v>6485</v>
      </c>
      <c r="E3287" s="6" t="s">
        <v>11736</v>
      </c>
      <c r="F3287" s="6" t="s">
        <v>6402</v>
      </c>
      <c r="G3287" s="6">
        <v>0</v>
      </c>
      <c r="H3287" s="6"/>
      <c r="I3287" s="6">
        <v>1</v>
      </c>
      <c r="J3287" s="6">
        <v>1</v>
      </c>
      <c r="K3287" s="6">
        <v>1</v>
      </c>
      <c r="L3287" s="6"/>
      <c r="M3287" s="6">
        <v>2022</v>
      </c>
      <c r="N3287" s="6" t="s">
        <v>7732</v>
      </c>
      <c r="O3287" s="6">
        <v>99</v>
      </c>
      <c r="P3287" s="6"/>
      <c r="Q3287" s="6" t="s">
        <v>7733</v>
      </c>
      <c r="R3287" s="6" t="s">
        <v>7734</v>
      </c>
      <c r="S3287" s="6"/>
      <c r="T3287" s="6" t="s">
        <v>700</v>
      </c>
      <c r="U3287">
        <f t="shared" si="51"/>
        <v>1</v>
      </c>
    </row>
    <row r="3288" spans="1:21" x14ac:dyDescent="0.2">
      <c r="A3288" s="6" t="s">
        <v>11737</v>
      </c>
      <c r="B3288" s="6" t="s">
        <v>11735</v>
      </c>
      <c r="C3288" s="6">
        <v>3538016</v>
      </c>
      <c r="D3288" s="6" t="s">
        <v>11738</v>
      </c>
      <c r="E3288" s="6" t="s">
        <v>8422</v>
      </c>
      <c r="F3288" s="6" t="s">
        <v>6402</v>
      </c>
      <c r="G3288" s="6">
        <v>0</v>
      </c>
      <c r="H3288" s="6"/>
      <c r="I3288" s="6">
        <v>1</v>
      </c>
      <c r="J3288" s="6">
        <v>1</v>
      </c>
      <c r="K3288" s="6">
        <v>1</v>
      </c>
      <c r="L3288" s="6"/>
      <c r="M3288" s="6">
        <v>2022</v>
      </c>
      <c r="N3288" s="6" t="s">
        <v>7745</v>
      </c>
      <c r="O3288" s="6">
        <v>99</v>
      </c>
      <c r="P3288" s="6"/>
      <c r="Q3288" s="6" t="s">
        <v>7733</v>
      </c>
      <c r="R3288" s="6" t="s">
        <v>7734</v>
      </c>
      <c r="S3288" s="6"/>
      <c r="T3288" s="6" t="s">
        <v>2693</v>
      </c>
      <c r="U3288">
        <f t="shared" si="51"/>
        <v>4</v>
      </c>
    </row>
    <row r="3289" spans="1:21" x14ac:dyDescent="0.2">
      <c r="A3289" s="6" t="s">
        <v>11737</v>
      </c>
      <c r="B3289" s="6" t="s">
        <v>11735</v>
      </c>
      <c r="C3289" s="6">
        <v>3538016</v>
      </c>
      <c r="D3289" s="6" t="s">
        <v>11739</v>
      </c>
      <c r="E3289" s="6" t="s">
        <v>11740</v>
      </c>
      <c r="F3289" s="6" t="s">
        <v>6402</v>
      </c>
      <c r="G3289" s="6">
        <v>0</v>
      </c>
      <c r="H3289" s="6"/>
      <c r="I3289" s="6">
        <v>1</v>
      </c>
      <c r="J3289" s="6">
        <v>1</v>
      </c>
      <c r="K3289" s="6">
        <v>1</v>
      </c>
      <c r="L3289" s="6"/>
      <c r="M3289" s="6">
        <v>2022</v>
      </c>
      <c r="N3289" s="6" t="s">
        <v>7745</v>
      </c>
      <c r="O3289" s="6">
        <v>99</v>
      </c>
      <c r="P3289" s="6"/>
      <c r="Q3289" s="6" t="s">
        <v>7733</v>
      </c>
      <c r="R3289" s="6" t="s">
        <v>7734</v>
      </c>
      <c r="S3289" s="6"/>
      <c r="T3289" s="6" t="s">
        <v>2692</v>
      </c>
      <c r="U3289">
        <f t="shared" si="51"/>
        <v>3</v>
      </c>
    </row>
    <row r="3290" spans="1:21" x14ac:dyDescent="0.2">
      <c r="A3290" s="6" t="s">
        <v>11737</v>
      </c>
      <c r="B3290" s="6" t="s">
        <v>11735</v>
      </c>
      <c r="C3290" s="6">
        <v>3538016</v>
      </c>
      <c r="D3290" s="6" t="s">
        <v>6964</v>
      </c>
      <c r="E3290" s="6" t="s">
        <v>11741</v>
      </c>
      <c r="F3290" s="6" t="s">
        <v>6402</v>
      </c>
      <c r="G3290" s="6">
        <v>0</v>
      </c>
      <c r="H3290" s="6"/>
      <c r="I3290" s="6">
        <v>1</v>
      </c>
      <c r="J3290" s="6">
        <v>1</v>
      </c>
      <c r="K3290" s="6">
        <v>1</v>
      </c>
      <c r="L3290" s="6"/>
      <c r="M3290" s="6">
        <v>2022</v>
      </c>
      <c r="N3290" s="6" t="s">
        <v>7745</v>
      </c>
      <c r="O3290" s="6">
        <v>99</v>
      </c>
      <c r="P3290" s="6"/>
      <c r="Q3290" s="6" t="s">
        <v>7733</v>
      </c>
      <c r="R3290" s="6" t="s">
        <v>7734</v>
      </c>
      <c r="S3290" s="6"/>
      <c r="T3290" s="6" t="s">
        <v>2691</v>
      </c>
      <c r="U3290">
        <f t="shared" si="51"/>
        <v>2</v>
      </c>
    </row>
    <row r="3291" spans="1:21" x14ac:dyDescent="0.2">
      <c r="A3291" s="6" t="s">
        <v>11737</v>
      </c>
      <c r="B3291" s="6" t="s">
        <v>11735</v>
      </c>
      <c r="C3291" s="6">
        <v>3538016</v>
      </c>
      <c r="D3291" s="6" t="s">
        <v>7211</v>
      </c>
      <c r="E3291" s="6" t="s">
        <v>6697</v>
      </c>
      <c r="F3291" s="6" t="s">
        <v>6402</v>
      </c>
      <c r="G3291" s="6">
        <v>0</v>
      </c>
      <c r="H3291" s="6"/>
      <c r="I3291" s="6">
        <v>1</v>
      </c>
      <c r="J3291" s="6">
        <v>1</v>
      </c>
      <c r="K3291" s="6">
        <v>1</v>
      </c>
      <c r="L3291" s="6"/>
      <c r="M3291" s="6">
        <v>2022</v>
      </c>
      <c r="N3291" s="6" t="s">
        <v>7745</v>
      </c>
      <c r="O3291" s="6">
        <v>99</v>
      </c>
      <c r="P3291" s="6"/>
      <c r="Q3291" s="6" t="s">
        <v>7733</v>
      </c>
      <c r="R3291" s="6" t="s">
        <v>7734</v>
      </c>
      <c r="S3291" s="6"/>
      <c r="T3291" s="6" t="s">
        <v>2690</v>
      </c>
      <c r="U3291">
        <f t="shared" si="51"/>
        <v>1</v>
      </c>
    </row>
    <row r="3292" spans="1:21" x14ac:dyDescent="0.2">
      <c r="A3292" s="6" t="s">
        <v>11742</v>
      </c>
      <c r="B3292" s="6" t="s">
        <v>11743</v>
      </c>
      <c r="C3292" s="6">
        <v>3518001</v>
      </c>
      <c r="D3292" s="6" t="s">
        <v>6485</v>
      </c>
      <c r="E3292" s="6" t="s">
        <v>7383</v>
      </c>
      <c r="F3292" s="6" t="s">
        <v>6402</v>
      </c>
      <c r="G3292" s="6">
        <v>7867</v>
      </c>
      <c r="H3292" s="6">
        <v>20296</v>
      </c>
      <c r="I3292" s="6">
        <v>0</v>
      </c>
      <c r="J3292" s="6">
        <v>1</v>
      </c>
      <c r="K3292" s="6">
        <v>0</v>
      </c>
      <c r="L3292" s="6"/>
      <c r="M3292" s="6">
        <v>2022</v>
      </c>
      <c r="N3292" s="6" t="s">
        <v>7732</v>
      </c>
      <c r="O3292" s="6">
        <v>99</v>
      </c>
      <c r="P3292" s="6"/>
      <c r="Q3292" s="6" t="s">
        <v>7733</v>
      </c>
      <c r="R3292" s="6" t="s">
        <v>7734</v>
      </c>
      <c r="S3292" s="6"/>
      <c r="T3292" s="6" t="s">
        <v>1131</v>
      </c>
      <c r="U3292">
        <f t="shared" si="51"/>
        <v>3</v>
      </c>
    </row>
    <row r="3293" spans="1:21" x14ac:dyDescent="0.2">
      <c r="A3293" s="6" t="s">
        <v>11742</v>
      </c>
      <c r="B3293" s="6" t="s">
        <v>11743</v>
      </c>
      <c r="C3293" s="6">
        <v>3518001</v>
      </c>
      <c r="D3293" s="6" t="s">
        <v>6958</v>
      </c>
      <c r="E3293" s="6" t="s">
        <v>11744</v>
      </c>
      <c r="F3293" s="6" t="s">
        <v>6402</v>
      </c>
      <c r="G3293" s="6">
        <v>6634</v>
      </c>
      <c r="H3293" s="6">
        <v>20296</v>
      </c>
      <c r="I3293" s="6">
        <v>0</v>
      </c>
      <c r="J3293" s="6">
        <v>0</v>
      </c>
      <c r="K3293" s="6">
        <v>0</v>
      </c>
      <c r="L3293" s="6"/>
      <c r="M3293" s="6">
        <v>2022</v>
      </c>
      <c r="N3293" s="6" t="s">
        <v>7732</v>
      </c>
      <c r="O3293" s="6">
        <v>99</v>
      </c>
      <c r="P3293" s="6"/>
      <c r="Q3293" s="6" t="s">
        <v>7733</v>
      </c>
      <c r="R3293" s="6" t="s">
        <v>7734</v>
      </c>
      <c r="S3293" s="6"/>
      <c r="T3293" s="6" t="s">
        <v>1132</v>
      </c>
      <c r="U3293">
        <f t="shared" si="51"/>
        <v>2</v>
      </c>
    </row>
    <row r="3294" spans="1:21" x14ac:dyDescent="0.2">
      <c r="A3294" s="6" t="s">
        <v>11742</v>
      </c>
      <c r="B3294" s="6" t="s">
        <v>11743</v>
      </c>
      <c r="C3294" s="6">
        <v>3518001</v>
      </c>
      <c r="D3294" s="6" t="s">
        <v>7658</v>
      </c>
      <c r="E3294" s="6" t="s">
        <v>11745</v>
      </c>
      <c r="F3294" s="6" t="s">
        <v>6402</v>
      </c>
      <c r="G3294" s="6">
        <v>5795</v>
      </c>
      <c r="H3294" s="6">
        <v>20296</v>
      </c>
      <c r="I3294" s="6">
        <v>0</v>
      </c>
      <c r="J3294" s="6">
        <v>0</v>
      </c>
      <c r="K3294" s="6">
        <v>0</v>
      </c>
      <c r="L3294" s="6"/>
      <c r="M3294" s="6">
        <v>2022</v>
      </c>
      <c r="N3294" s="6" t="s">
        <v>7732</v>
      </c>
      <c r="O3294" s="6">
        <v>99</v>
      </c>
      <c r="P3294" s="6"/>
      <c r="Q3294" s="6" t="s">
        <v>7733</v>
      </c>
      <c r="R3294" s="6" t="s">
        <v>7734</v>
      </c>
      <c r="S3294" s="6"/>
      <c r="T3294" s="6" t="s">
        <v>1133</v>
      </c>
      <c r="U3294">
        <f t="shared" si="51"/>
        <v>1</v>
      </c>
    </row>
    <row r="3295" spans="1:21" x14ac:dyDescent="0.2">
      <c r="A3295" s="6" t="s">
        <v>11746</v>
      </c>
      <c r="B3295" s="6" t="s">
        <v>11743</v>
      </c>
      <c r="C3295" s="6">
        <v>3518001</v>
      </c>
      <c r="D3295" s="6" t="s">
        <v>6463</v>
      </c>
      <c r="E3295" s="6" t="s">
        <v>6877</v>
      </c>
      <c r="F3295" s="6" t="s">
        <v>6402</v>
      </c>
      <c r="G3295" s="6">
        <v>1286</v>
      </c>
      <c r="H3295" s="6">
        <v>7471</v>
      </c>
      <c r="I3295" s="6">
        <v>0</v>
      </c>
      <c r="J3295" s="6">
        <v>0</v>
      </c>
      <c r="K3295" s="6">
        <v>0</v>
      </c>
      <c r="L3295" s="6"/>
      <c r="M3295" s="6">
        <v>2022</v>
      </c>
      <c r="N3295" s="6" t="s">
        <v>11747</v>
      </c>
      <c r="O3295" s="6">
        <v>1</v>
      </c>
      <c r="P3295" s="6"/>
      <c r="Q3295" s="6" t="s">
        <v>7733</v>
      </c>
      <c r="R3295" s="6" t="s">
        <v>7734</v>
      </c>
      <c r="S3295" s="6"/>
      <c r="T3295" s="6" t="s">
        <v>4892</v>
      </c>
      <c r="U3295">
        <f t="shared" si="51"/>
        <v>8</v>
      </c>
    </row>
    <row r="3296" spans="1:21" x14ac:dyDescent="0.2">
      <c r="A3296" s="6" t="s">
        <v>11746</v>
      </c>
      <c r="B3296" s="6" t="s">
        <v>11743</v>
      </c>
      <c r="C3296" s="6">
        <v>3518001</v>
      </c>
      <c r="D3296" s="6" t="s">
        <v>6717</v>
      </c>
      <c r="E3296" s="6" t="s">
        <v>7586</v>
      </c>
      <c r="F3296" s="6" t="s">
        <v>6402</v>
      </c>
      <c r="G3296" s="6">
        <v>811</v>
      </c>
      <c r="H3296" s="6">
        <v>7471</v>
      </c>
      <c r="I3296" s="6">
        <v>0</v>
      </c>
      <c r="J3296" s="6">
        <v>0</v>
      </c>
      <c r="K3296" s="6">
        <v>0</v>
      </c>
      <c r="L3296" s="6"/>
      <c r="M3296" s="6">
        <v>2022</v>
      </c>
      <c r="N3296" s="6" t="s">
        <v>11747</v>
      </c>
      <c r="O3296" s="6">
        <v>1</v>
      </c>
      <c r="P3296" s="6"/>
      <c r="Q3296" s="6" t="s">
        <v>7733</v>
      </c>
      <c r="R3296" s="6" t="s">
        <v>7734</v>
      </c>
      <c r="S3296" s="6"/>
      <c r="T3296" s="6" t="s">
        <v>4893</v>
      </c>
      <c r="U3296">
        <f t="shared" si="51"/>
        <v>7</v>
      </c>
    </row>
    <row r="3297" spans="1:21" x14ac:dyDescent="0.2">
      <c r="A3297" s="6" t="s">
        <v>11746</v>
      </c>
      <c r="B3297" s="6" t="s">
        <v>11743</v>
      </c>
      <c r="C3297" s="6">
        <v>3518001</v>
      </c>
      <c r="D3297" s="6" t="s">
        <v>11748</v>
      </c>
      <c r="E3297" s="6" t="s">
        <v>11749</v>
      </c>
      <c r="F3297" s="6" t="s">
        <v>6402</v>
      </c>
      <c r="G3297" s="6">
        <v>477</v>
      </c>
      <c r="H3297" s="6">
        <v>7471</v>
      </c>
      <c r="I3297" s="6">
        <v>0</v>
      </c>
      <c r="J3297" s="6">
        <v>0</v>
      </c>
      <c r="K3297" s="6">
        <v>0</v>
      </c>
      <c r="L3297" s="6"/>
      <c r="M3297" s="6">
        <v>2022</v>
      </c>
      <c r="N3297" s="6" t="s">
        <v>11747</v>
      </c>
      <c r="O3297" s="6">
        <v>1</v>
      </c>
      <c r="P3297" s="6"/>
      <c r="Q3297" s="6" t="s">
        <v>7733</v>
      </c>
      <c r="R3297" s="6" t="s">
        <v>7734</v>
      </c>
      <c r="S3297" s="6"/>
      <c r="T3297" s="6" t="s">
        <v>4894</v>
      </c>
      <c r="U3297">
        <f t="shared" si="51"/>
        <v>6</v>
      </c>
    </row>
    <row r="3298" spans="1:21" x14ac:dyDescent="0.2">
      <c r="A3298" s="6" t="s">
        <v>11746</v>
      </c>
      <c r="B3298" s="6" t="s">
        <v>11743</v>
      </c>
      <c r="C3298" s="6">
        <v>3518001</v>
      </c>
      <c r="D3298" s="6" t="s">
        <v>11750</v>
      </c>
      <c r="E3298" s="6" t="s">
        <v>11751</v>
      </c>
      <c r="F3298" s="6" t="s">
        <v>6402</v>
      </c>
      <c r="G3298" s="6">
        <v>973</v>
      </c>
      <c r="H3298" s="6">
        <v>7471</v>
      </c>
      <c r="I3298" s="6">
        <v>0</v>
      </c>
      <c r="J3298" s="6">
        <v>0</v>
      </c>
      <c r="K3298" s="6">
        <v>0</v>
      </c>
      <c r="L3298" s="6"/>
      <c r="M3298" s="6">
        <v>2022</v>
      </c>
      <c r="N3298" s="6" t="s">
        <v>11747</v>
      </c>
      <c r="O3298" s="6">
        <v>1</v>
      </c>
      <c r="P3298" s="6"/>
      <c r="Q3298" s="6" t="s">
        <v>7733</v>
      </c>
      <c r="R3298" s="6" t="s">
        <v>7734</v>
      </c>
      <c r="S3298" s="6"/>
      <c r="T3298" s="6" t="s">
        <v>4895</v>
      </c>
      <c r="U3298">
        <f t="shared" si="51"/>
        <v>5</v>
      </c>
    </row>
    <row r="3299" spans="1:21" x14ac:dyDescent="0.2">
      <c r="A3299" s="6" t="s">
        <v>11746</v>
      </c>
      <c r="B3299" s="6" t="s">
        <v>11743</v>
      </c>
      <c r="C3299" s="6">
        <v>3518001</v>
      </c>
      <c r="D3299" s="6" t="s">
        <v>6794</v>
      </c>
      <c r="E3299" s="6" t="s">
        <v>6724</v>
      </c>
      <c r="F3299" s="6" t="s">
        <v>6402</v>
      </c>
      <c r="G3299" s="6">
        <v>1634</v>
      </c>
      <c r="H3299" s="6">
        <v>7471</v>
      </c>
      <c r="I3299" s="6">
        <v>0</v>
      </c>
      <c r="J3299" s="6">
        <v>1</v>
      </c>
      <c r="K3299" s="6">
        <v>0</v>
      </c>
      <c r="L3299" s="6"/>
      <c r="M3299" s="6">
        <v>2022</v>
      </c>
      <c r="N3299" s="6" t="s">
        <v>11747</v>
      </c>
      <c r="O3299" s="6">
        <v>1</v>
      </c>
      <c r="P3299" s="6"/>
      <c r="Q3299" s="6" t="s">
        <v>7733</v>
      </c>
      <c r="R3299" s="6" t="s">
        <v>7734</v>
      </c>
      <c r="S3299" s="6"/>
      <c r="T3299" s="6" t="s">
        <v>4891</v>
      </c>
      <c r="U3299">
        <f t="shared" si="51"/>
        <v>4</v>
      </c>
    </row>
    <row r="3300" spans="1:21" x14ac:dyDescent="0.2">
      <c r="A3300" s="6" t="s">
        <v>11746</v>
      </c>
      <c r="B3300" s="6" t="s">
        <v>11743</v>
      </c>
      <c r="C3300" s="6">
        <v>3518001</v>
      </c>
      <c r="D3300" s="6" t="s">
        <v>6919</v>
      </c>
      <c r="E3300" s="6" t="s">
        <v>11752</v>
      </c>
      <c r="F3300" s="6" t="s">
        <v>6402</v>
      </c>
      <c r="G3300" s="6">
        <v>942</v>
      </c>
      <c r="H3300" s="6">
        <v>7471</v>
      </c>
      <c r="I3300" s="6">
        <v>0</v>
      </c>
      <c r="J3300" s="6">
        <v>0</v>
      </c>
      <c r="K3300" s="6">
        <v>0</v>
      </c>
      <c r="L3300" s="6"/>
      <c r="M3300" s="6">
        <v>2022</v>
      </c>
      <c r="N3300" s="6" t="s">
        <v>11747</v>
      </c>
      <c r="O3300" s="6">
        <v>1</v>
      </c>
      <c r="P3300" s="6"/>
      <c r="Q3300" s="6" t="s">
        <v>7733</v>
      </c>
      <c r="R3300" s="6" t="s">
        <v>7734</v>
      </c>
      <c r="S3300" s="6"/>
      <c r="T3300" s="6" t="s">
        <v>4896</v>
      </c>
      <c r="U3300">
        <f t="shared" si="51"/>
        <v>3</v>
      </c>
    </row>
    <row r="3301" spans="1:21" x14ac:dyDescent="0.2">
      <c r="A3301" s="6" t="s">
        <v>11746</v>
      </c>
      <c r="B3301" s="6" t="s">
        <v>11743</v>
      </c>
      <c r="C3301" s="6">
        <v>3518001</v>
      </c>
      <c r="D3301" s="6" t="s">
        <v>11753</v>
      </c>
      <c r="E3301" s="6" t="s">
        <v>11754</v>
      </c>
      <c r="F3301" s="6" t="s">
        <v>6402</v>
      </c>
      <c r="G3301" s="6">
        <v>416</v>
      </c>
      <c r="H3301" s="6">
        <v>7471</v>
      </c>
      <c r="I3301" s="6">
        <v>0</v>
      </c>
      <c r="J3301" s="6">
        <v>0</v>
      </c>
      <c r="K3301" s="6">
        <v>0</v>
      </c>
      <c r="L3301" s="6"/>
      <c r="M3301" s="6">
        <v>2022</v>
      </c>
      <c r="N3301" s="6" t="s">
        <v>11747</v>
      </c>
      <c r="O3301" s="6">
        <v>1</v>
      </c>
      <c r="P3301" s="6"/>
      <c r="Q3301" s="6" t="s">
        <v>7733</v>
      </c>
      <c r="R3301" s="6" t="s">
        <v>7734</v>
      </c>
      <c r="S3301" s="6"/>
      <c r="T3301" s="6" t="s">
        <v>4897</v>
      </c>
      <c r="U3301">
        <f t="shared" si="51"/>
        <v>2</v>
      </c>
    </row>
    <row r="3302" spans="1:21" x14ac:dyDescent="0.2">
      <c r="A3302" s="6" t="s">
        <v>11746</v>
      </c>
      <c r="B3302" s="6" t="s">
        <v>11743</v>
      </c>
      <c r="C3302" s="6">
        <v>3518001</v>
      </c>
      <c r="D3302" s="6" t="s">
        <v>11755</v>
      </c>
      <c r="E3302" s="6" t="s">
        <v>11756</v>
      </c>
      <c r="F3302" s="6" t="s">
        <v>6402</v>
      </c>
      <c r="G3302" s="6">
        <v>932</v>
      </c>
      <c r="H3302" s="6">
        <v>7471</v>
      </c>
      <c r="I3302" s="6">
        <v>0</v>
      </c>
      <c r="J3302" s="6">
        <v>0</v>
      </c>
      <c r="K3302" s="6">
        <v>0</v>
      </c>
      <c r="L3302" s="6"/>
      <c r="M3302" s="6">
        <v>2022</v>
      </c>
      <c r="N3302" s="6" t="s">
        <v>11747</v>
      </c>
      <c r="O3302" s="6">
        <v>1</v>
      </c>
      <c r="P3302" s="6"/>
      <c r="Q3302" s="6" t="s">
        <v>7733</v>
      </c>
      <c r="R3302" s="6" t="s">
        <v>7734</v>
      </c>
      <c r="S3302" s="6"/>
      <c r="T3302" s="6" t="s">
        <v>4898</v>
      </c>
      <c r="U3302">
        <f t="shared" si="51"/>
        <v>1</v>
      </c>
    </row>
    <row r="3303" spans="1:21" x14ac:dyDescent="0.2">
      <c r="A3303" s="6" t="s">
        <v>11757</v>
      </c>
      <c r="B3303" s="6" t="s">
        <v>11743</v>
      </c>
      <c r="C3303" s="6">
        <v>3518001</v>
      </c>
      <c r="D3303" s="6" t="s">
        <v>6406</v>
      </c>
      <c r="E3303" s="6" t="s">
        <v>6975</v>
      </c>
      <c r="F3303" s="6" t="s">
        <v>6402</v>
      </c>
      <c r="G3303" s="6">
        <v>910</v>
      </c>
      <c r="H3303" s="6">
        <v>4947</v>
      </c>
      <c r="I3303" s="6">
        <v>0</v>
      </c>
      <c r="J3303" s="6">
        <v>0</v>
      </c>
      <c r="K3303" s="6">
        <v>0</v>
      </c>
      <c r="L3303" s="6"/>
      <c r="M3303" s="6">
        <v>2022</v>
      </c>
      <c r="N3303" s="6" t="s">
        <v>11747</v>
      </c>
      <c r="O3303" s="6">
        <v>2</v>
      </c>
      <c r="P3303" s="6"/>
      <c r="Q3303" s="6" t="s">
        <v>7733</v>
      </c>
      <c r="R3303" s="6" t="s">
        <v>7734</v>
      </c>
      <c r="S3303" s="6"/>
      <c r="T3303" s="6" t="s">
        <v>4899</v>
      </c>
      <c r="U3303">
        <f t="shared" si="51"/>
        <v>6</v>
      </c>
    </row>
    <row r="3304" spans="1:21" x14ac:dyDescent="0.2">
      <c r="A3304" s="6" t="s">
        <v>11757</v>
      </c>
      <c r="B3304" s="6" t="s">
        <v>11743</v>
      </c>
      <c r="C3304" s="6">
        <v>3518001</v>
      </c>
      <c r="D3304" s="6" t="s">
        <v>7022</v>
      </c>
      <c r="E3304" s="6" t="s">
        <v>11758</v>
      </c>
      <c r="F3304" s="6" t="s">
        <v>6402</v>
      </c>
      <c r="G3304" s="6">
        <v>477</v>
      </c>
      <c r="H3304" s="6">
        <v>4947</v>
      </c>
      <c r="I3304" s="6">
        <v>0</v>
      </c>
      <c r="J3304" s="6">
        <v>0</v>
      </c>
      <c r="K3304" s="6">
        <v>0</v>
      </c>
      <c r="L3304" s="6"/>
      <c r="M3304" s="6">
        <v>2022</v>
      </c>
      <c r="N3304" s="6" t="s">
        <v>11747</v>
      </c>
      <c r="O3304" s="6">
        <v>2</v>
      </c>
      <c r="P3304" s="6"/>
      <c r="Q3304" s="6" t="s">
        <v>7733</v>
      </c>
      <c r="R3304" s="6" t="s">
        <v>7734</v>
      </c>
      <c r="S3304" s="6"/>
      <c r="T3304" s="6" t="s">
        <v>4900</v>
      </c>
      <c r="U3304">
        <f t="shared" si="51"/>
        <v>5</v>
      </c>
    </row>
    <row r="3305" spans="1:21" x14ac:dyDescent="0.2">
      <c r="A3305" s="6" t="s">
        <v>11757</v>
      </c>
      <c r="B3305" s="6" t="s">
        <v>11743</v>
      </c>
      <c r="C3305" s="6">
        <v>3518001</v>
      </c>
      <c r="D3305" s="6" t="s">
        <v>11759</v>
      </c>
      <c r="E3305" s="6" t="s">
        <v>10304</v>
      </c>
      <c r="F3305" s="6" t="s">
        <v>6402</v>
      </c>
      <c r="G3305" s="6">
        <v>1722</v>
      </c>
      <c r="H3305" s="6">
        <v>4947</v>
      </c>
      <c r="I3305" s="6">
        <v>0</v>
      </c>
      <c r="J3305" s="6">
        <v>1</v>
      </c>
      <c r="K3305" s="6">
        <v>0</v>
      </c>
      <c r="L3305" s="6"/>
      <c r="M3305" s="6">
        <v>2022</v>
      </c>
      <c r="N3305" s="6" t="s">
        <v>11747</v>
      </c>
      <c r="O3305" s="6">
        <v>2</v>
      </c>
      <c r="P3305" s="6"/>
      <c r="Q3305" s="6" t="s">
        <v>7733</v>
      </c>
      <c r="R3305" s="6" t="s">
        <v>7734</v>
      </c>
      <c r="S3305" s="6"/>
      <c r="T3305" s="6" t="s">
        <v>4889</v>
      </c>
      <c r="U3305">
        <f t="shared" si="51"/>
        <v>4</v>
      </c>
    </row>
    <row r="3306" spans="1:21" x14ac:dyDescent="0.2">
      <c r="A3306" s="6" t="s">
        <v>11757</v>
      </c>
      <c r="B3306" s="6" t="s">
        <v>11743</v>
      </c>
      <c r="C3306" s="6">
        <v>3518001</v>
      </c>
      <c r="D3306" s="6" t="s">
        <v>11760</v>
      </c>
      <c r="E3306" s="6" t="s">
        <v>11761</v>
      </c>
      <c r="F3306" s="6" t="s">
        <v>6402</v>
      </c>
      <c r="G3306" s="6">
        <v>755</v>
      </c>
      <c r="H3306" s="6">
        <v>4947</v>
      </c>
      <c r="I3306" s="6">
        <v>0</v>
      </c>
      <c r="J3306" s="6">
        <v>0</v>
      </c>
      <c r="K3306" s="6">
        <v>0</v>
      </c>
      <c r="L3306" s="6"/>
      <c r="M3306" s="6">
        <v>2022</v>
      </c>
      <c r="N3306" s="6" t="s">
        <v>11747</v>
      </c>
      <c r="O3306" s="6">
        <v>2</v>
      </c>
      <c r="P3306" s="6"/>
      <c r="Q3306" s="6" t="s">
        <v>7733</v>
      </c>
      <c r="R3306" s="6" t="s">
        <v>7734</v>
      </c>
      <c r="S3306" s="6"/>
      <c r="T3306" s="6" t="s">
        <v>4901</v>
      </c>
      <c r="U3306">
        <f t="shared" si="51"/>
        <v>3</v>
      </c>
    </row>
    <row r="3307" spans="1:21" x14ac:dyDescent="0.2">
      <c r="A3307" s="6" t="s">
        <v>11757</v>
      </c>
      <c r="B3307" s="6" t="s">
        <v>11743</v>
      </c>
      <c r="C3307" s="6">
        <v>3518001</v>
      </c>
      <c r="D3307" s="6" t="s">
        <v>11762</v>
      </c>
      <c r="E3307" s="6" t="s">
        <v>7551</v>
      </c>
      <c r="F3307" s="6" t="s">
        <v>6402</v>
      </c>
      <c r="G3307" s="6">
        <v>385</v>
      </c>
      <c r="H3307" s="6">
        <v>4947</v>
      </c>
      <c r="I3307" s="6">
        <v>0</v>
      </c>
      <c r="J3307" s="6">
        <v>0</v>
      </c>
      <c r="K3307" s="6">
        <v>0</v>
      </c>
      <c r="L3307" s="6"/>
      <c r="M3307" s="6">
        <v>2022</v>
      </c>
      <c r="N3307" s="6" t="s">
        <v>11747</v>
      </c>
      <c r="O3307" s="6">
        <v>2</v>
      </c>
      <c r="P3307" s="6"/>
      <c r="Q3307" s="6" t="s">
        <v>7733</v>
      </c>
      <c r="R3307" s="6" t="s">
        <v>7734</v>
      </c>
      <c r="S3307" s="6"/>
      <c r="T3307" s="6" t="s">
        <v>4902</v>
      </c>
      <c r="U3307">
        <f t="shared" si="51"/>
        <v>2</v>
      </c>
    </row>
    <row r="3308" spans="1:21" x14ac:dyDescent="0.2">
      <c r="A3308" s="6" t="s">
        <v>11757</v>
      </c>
      <c r="B3308" s="6" t="s">
        <v>11743</v>
      </c>
      <c r="C3308" s="6">
        <v>3518001</v>
      </c>
      <c r="D3308" s="6" t="s">
        <v>11763</v>
      </c>
      <c r="E3308" s="6" t="s">
        <v>11764</v>
      </c>
      <c r="F3308" s="6" t="s">
        <v>6402</v>
      </c>
      <c r="G3308" s="6">
        <v>698</v>
      </c>
      <c r="H3308" s="6">
        <v>4947</v>
      </c>
      <c r="I3308" s="6">
        <v>0</v>
      </c>
      <c r="J3308" s="6">
        <v>0</v>
      </c>
      <c r="K3308" s="6">
        <v>0</v>
      </c>
      <c r="L3308" s="6"/>
      <c r="M3308" s="6">
        <v>2022</v>
      </c>
      <c r="N3308" s="6" t="s">
        <v>11747</v>
      </c>
      <c r="O3308" s="6">
        <v>2</v>
      </c>
      <c r="P3308" s="6"/>
      <c r="Q3308" s="6" t="s">
        <v>7733</v>
      </c>
      <c r="R3308" s="6" t="s">
        <v>7734</v>
      </c>
      <c r="S3308" s="6"/>
      <c r="T3308" s="6" t="s">
        <v>4903</v>
      </c>
      <c r="U3308">
        <f t="shared" si="51"/>
        <v>1</v>
      </c>
    </row>
    <row r="3309" spans="1:21" x14ac:dyDescent="0.2">
      <c r="A3309" s="6" t="s">
        <v>11765</v>
      </c>
      <c r="B3309" s="6" t="s">
        <v>11743</v>
      </c>
      <c r="C3309" s="6">
        <v>3518001</v>
      </c>
      <c r="D3309" s="6" t="s">
        <v>11766</v>
      </c>
      <c r="E3309" s="6" t="s">
        <v>10843</v>
      </c>
      <c r="F3309" s="6" t="s">
        <v>6402</v>
      </c>
      <c r="G3309" s="6">
        <v>3777</v>
      </c>
      <c r="H3309" s="6">
        <v>7884</v>
      </c>
      <c r="I3309" s="6">
        <v>1</v>
      </c>
      <c r="J3309" s="6">
        <v>1</v>
      </c>
      <c r="K3309" s="6">
        <v>0</v>
      </c>
      <c r="L3309" s="6"/>
      <c r="M3309" s="6">
        <v>2022</v>
      </c>
      <c r="N3309" s="6" t="s">
        <v>11747</v>
      </c>
      <c r="O3309" s="6">
        <v>3</v>
      </c>
      <c r="P3309" s="6"/>
      <c r="Q3309" s="6" t="s">
        <v>7733</v>
      </c>
      <c r="R3309" s="6" t="s">
        <v>7734</v>
      </c>
      <c r="S3309" s="6"/>
      <c r="T3309" s="6" t="s">
        <v>4887</v>
      </c>
      <c r="U3309">
        <f t="shared" si="51"/>
        <v>4</v>
      </c>
    </row>
    <row r="3310" spans="1:21" x14ac:dyDescent="0.2">
      <c r="A3310" s="6" t="s">
        <v>11765</v>
      </c>
      <c r="B3310" s="6" t="s">
        <v>11743</v>
      </c>
      <c r="C3310" s="6">
        <v>3518001</v>
      </c>
      <c r="D3310" s="6" t="s">
        <v>6606</v>
      </c>
      <c r="E3310" s="6" t="s">
        <v>11767</v>
      </c>
      <c r="F3310" s="6" t="s">
        <v>6402</v>
      </c>
      <c r="G3310" s="6">
        <v>174</v>
      </c>
      <c r="H3310" s="6">
        <v>7884</v>
      </c>
      <c r="I3310" s="6">
        <v>0</v>
      </c>
      <c r="J3310" s="6">
        <v>0</v>
      </c>
      <c r="K3310" s="6">
        <v>0</v>
      </c>
      <c r="L3310" s="6"/>
      <c r="M3310" s="6">
        <v>2022</v>
      </c>
      <c r="N3310" s="6" t="s">
        <v>11747</v>
      </c>
      <c r="O3310" s="6">
        <v>3</v>
      </c>
      <c r="P3310" s="6"/>
      <c r="Q3310" s="6" t="s">
        <v>7733</v>
      </c>
      <c r="R3310" s="6" t="s">
        <v>7734</v>
      </c>
      <c r="S3310" s="6"/>
      <c r="T3310" s="6" t="s">
        <v>4904</v>
      </c>
      <c r="U3310">
        <f t="shared" si="51"/>
        <v>3</v>
      </c>
    </row>
    <row r="3311" spans="1:21" x14ac:dyDescent="0.2">
      <c r="A3311" s="6" t="s">
        <v>11765</v>
      </c>
      <c r="B3311" s="6" t="s">
        <v>11743</v>
      </c>
      <c r="C3311" s="6">
        <v>3518001</v>
      </c>
      <c r="D3311" s="6" t="s">
        <v>11768</v>
      </c>
      <c r="E3311" s="6" t="s">
        <v>11769</v>
      </c>
      <c r="F3311" s="6" t="s">
        <v>6402</v>
      </c>
      <c r="G3311" s="6">
        <v>2498</v>
      </c>
      <c r="H3311" s="6">
        <v>7884</v>
      </c>
      <c r="I3311" s="6">
        <v>0</v>
      </c>
      <c r="J3311" s="6">
        <v>0</v>
      </c>
      <c r="K3311" s="6">
        <v>0</v>
      </c>
      <c r="L3311" s="6"/>
      <c r="M3311" s="6">
        <v>2022</v>
      </c>
      <c r="N3311" s="6" t="s">
        <v>11747</v>
      </c>
      <c r="O3311" s="6">
        <v>3</v>
      </c>
      <c r="P3311" s="6"/>
      <c r="Q3311" s="6" t="s">
        <v>7733</v>
      </c>
      <c r="R3311" s="6" t="s">
        <v>7734</v>
      </c>
      <c r="S3311" s="6"/>
      <c r="T3311" s="6" t="s">
        <v>4905</v>
      </c>
      <c r="U3311">
        <f t="shared" si="51"/>
        <v>2</v>
      </c>
    </row>
    <row r="3312" spans="1:21" x14ac:dyDescent="0.2">
      <c r="A3312" s="6" t="s">
        <v>11765</v>
      </c>
      <c r="B3312" s="6" t="s">
        <v>11743</v>
      </c>
      <c r="C3312" s="6">
        <v>3518001</v>
      </c>
      <c r="D3312" s="6" t="s">
        <v>7423</v>
      </c>
      <c r="E3312" s="6" t="s">
        <v>6777</v>
      </c>
      <c r="F3312" s="6" t="s">
        <v>6402</v>
      </c>
      <c r="G3312" s="6">
        <v>1435</v>
      </c>
      <c r="H3312" s="6">
        <v>7884</v>
      </c>
      <c r="I3312" s="6">
        <v>0</v>
      </c>
      <c r="J3312" s="6">
        <v>0</v>
      </c>
      <c r="K3312" s="6">
        <v>0</v>
      </c>
      <c r="L3312" s="6"/>
      <c r="M3312" s="6">
        <v>2022</v>
      </c>
      <c r="N3312" s="6" t="s">
        <v>11747</v>
      </c>
      <c r="O3312" s="6">
        <v>3</v>
      </c>
      <c r="P3312" s="6"/>
      <c r="Q3312" s="6" t="s">
        <v>7733</v>
      </c>
      <c r="R3312" s="6" t="s">
        <v>7734</v>
      </c>
      <c r="S3312" s="6"/>
      <c r="T3312" s="6" t="s">
        <v>4906</v>
      </c>
      <c r="U3312">
        <f t="shared" si="51"/>
        <v>1</v>
      </c>
    </row>
    <row r="3313" spans="1:21" x14ac:dyDescent="0.2">
      <c r="A3313" s="6" t="s">
        <v>11770</v>
      </c>
      <c r="B3313" s="6" t="s">
        <v>11743</v>
      </c>
      <c r="C3313" s="6">
        <v>3518001</v>
      </c>
      <c r="D3313" s="6" t="s">
        <v>7649</v>
      </c>
      <c r="E3313" s="6" t="s">
        <v>7461</v>
      </c>
      <c r="F3313" s="6" t="s">
        <v>6402</v>
      </c>
      <c r="G3313" s="6">
        <v>3773</v>
      </c>
      <c r="H3313" s="6">
        <v>7436</v>
      </c>
      <c r="I3313" s="6">
        <v>0</v>
      </c>
      <c r="J3313" s="6">
        <v>1</v>
      </c>
      <c r="K3313" s="6">
        <v>0</v>
      </c>
      <c r="L3313" s="6"/>
      <c r="M3313" s="6">
        <v>2022</v>
      </c>
      <c r="N3313" s="6" t="s">
        <v>7740</v>
      </c>
      <c r="O3313" s="6">
        <v>1</v>
      </c>
      <c r="P3313" s="6"/>
      <c r="Q3313" s="6" t="s">
        <v>7733</v>
      </c>
      <c r="R3313" s="6" t="s">
        <v>7734</v>
      </c>
      <c r="S3313" s="6"/>
      <c r="T3313" s="6" t="s">
        <v>4885</v>
      </c>
      <c r="U3313">
        <f t="shared" si="51"/>
        <v>2</v>
      </c>
    </row>
    <row r="3314" spans="1:21" x14ac:dyDescent="0.2">
      <c r="A3314" s="6" t="s">
        <v>11770</v>
      </c>
      <c r="B3314" s="6" t="s">
        <v>11743</v>
      </c>
      <c r="C3314" s="6">
        <v>3518001</v>
      </c>
      <c r="D3314" s="6" t="s">
        <v>6423</v>
      </c>
      <c r="E3314" s="6" t="s">
        <v>7134</v>
      </c>
      <c r="F3314" s="6" t="s">
        <v>6402</v>
      </c>
      <c r="G3314" s="6">
        <v>3663</v>
      </c>
      <c r="H3314" s="6">
        <v>7436</v>
      </c>
      <c r="I3314" s="6">
        <v>0</v>
      </c>
      <c r="J3314" s="6">
        <v>0</v>
      </c>
      <c r="K3314" s="6">
        <v>0</v>
      </c>
      <c r="L3314" s="6"/>
      <c r="M3314" s="6">
        <v>2022</v>
      </c>
      <c r="N3314" s="6" t="s">
        <v>7740</v>
      </c>
      <c r="O3314" s="6">
        <v>1</v>
      </c>
      <c r="P3314" s="6"/>
      <c r="Q3314" s="6" t="s">
        <v>7733</v>
      </c>
      <c r="R3314" s="6" t="s">
        <v>7734</v>
      </c>
      <c r="S3314" s="6"/>
      <c r="T3314" s="6" t="s">
        <v>4907</v>
      </c>
      <c r="U3314">
        <f t="shared" si="51"/>
        <v>1</v>
      </c>
    </row>
    <row r="3315" spans="1:21" x14ac:dyDescent="0.2">
      <c r="A3315" s="6" t="s">
        <v>11771</v>
      </c>
      <c r="B3315" s="6" t="s">
        <v>11743</v>
      </c>
      <c r="C3315" s="6">
        <v>3518001</v>
      </c>
      <c r="D3315" s="6" t="s">
        <v>7069</v>
      </c>
      <c r="E3315" s="6" t="s">
        <v>7006</v>
      </c>
      <c r="F3315" s="6" t="s">
        <v>6402</v>
      </c>
      <c r="G3315" s="6">
        <v>1996</v>
      </c>
      <c r="H3315" s="6">
        <v>4901</v>
      </c>
      <c r="I3315" s="6">
        <v>0</v>
      </c>
      <c r="J3315" s="6">
        <v>1</v>
      </c>
      <c r="K3315" s="6">
        <v>0</v>
      </c>
      <c r="L3315" s="6"/>
      <c r="M3315" s="6">
        <v>2022</v>
      </c>
      <c r="N3315" s="6" t="s">
        <v>7740</v>
      </c>
      <c r="O3315" s="6">
        <v>2</v>
      </c>
      <c r="P3315" s="6"/>
      <c r="Q3315" s="6" t="s">
        <v>7733</v>
      </c>
      <c r="R3315" s="6" t="s">
        <v>7734</v>
      </c>
      <c r="S3315" s="6"/>
      <c r="T3315" s="6" t="s">
        <v>4884</v>
      </c>
      <c r="U3315">
        <f t="shared" si="51"/>
        <v>4</v>
      </c>
    </row>
    <row r="3316" spans="1:21" x14ac:dyDescent="0.2">
      <c r="A3316" s="6" t="s">
        <v>11771</v>
      </c>
      <c r="B3316" s="6" t="s">
        <v>11743</v>
      </c>
      <c r="C3316" s="6">
        <v>3518001</v>
      </c>
      <c r="D3316" s="6" t="s">
        <v>7437</v>
      </c>
      <c r="E3316" s="6" t="s">
        <v>11772</v>
      </c>
      <c r="F3316" s="6" t="s">
        <v>6402</v>
      </c>
      <c r="G3316" s="6">
        <v>462</v>
      </c>
      <c r="H3316" s="6">
        <v>4901</v>
      </c>
      <c r="I3316" s="6">
        <v>0</v>
      </c>
      <c r="J3316" s="6">
        <v>0</v>
      </c>
      <c r="K3316" s="6">
        <v>0</v>
      </c>
      <c r="L3316" s="6"/>
      <c r="M3316" s="6">
        <v>2022</v>
      </c>
      <c r="N3316" s="6" t="s">
        <v>7740</v>
      </c>
      <c r="O3316" s="6">
        <v>2</v>
      </c>
      <c r="P3316" s="6"/>
      <c r="Q3316" s="6" t="s">
        <v>7733</v>
      </c>
      <c r="R3316" s="6" t="s">
        <v>7734</v>
      </c>
      <c r="S3316" s="6"/>
      <c r="T3316" s="6" t="s">
        <v>4908</v>
      </c>
      <c r="U3316">
        <f t="shared" si="51"/>
        <v>3</v>
      </c>
    </row>
    <row r="3317" spans="1:21" x14ac:dyDescent="0.2">
      <c r="A3317" s="6" t="s">
        <v>11771</v>
      </c>
      <c r="B3317" s="6" t="s">
        <v>11743</v>
      </c>
      <c r="C3317" s="6">
        <v>3518001</v>
      </c>
      <c r="D3317" s="6" t="s">
        <v>6606</v>
      </c>
      <c r="E3317" s="6" t="s">
        <v>11773</v>
      </c>
      <c r="F3317" s="6" t="s">
        <v>6402</v>
      </c>
      <c r="G3317" s="6">
        <v>606</v>
      </c>
      <c r="H3317" s="6">
        <v>4901</v>
      </c>
      <c r="I3317" s="6">
        <v>0</v>
      </c>
      <c r="J3317" s="6">
        <v>0</v>
      </c>
      <c r="K3317" s="6">
        <v>0</v>
      </c>
      <c r="L3317" s="6"/>
      <c r="M3317" s="6">
        <v>2022</v>
      </c>
      <c r="N3317" s="6" t="s">
        <v>7740</v>
      </c>
      <c r="O3317" s="6">
        <v>2</v>
      </c>
      <c r="P3317" s="6"/>
      <c r="Q3317" s="6" t="s">
        <v>7733</v>
      </c>
      <c r="R3317" s="6" t="s">
        <v>7734</v>
      </c>
      <c r="S3317" s="6"/>
      <c r="T3317" s="6" t="s">
        <v>4909</v>
      </c>
      <c r="U3317">
        <f t="shared" si="51"/>
        <v>2</v>
      </c>
    </row>
    <row r="3318" spans="1:21" x14ac:dyDescent="0.2">
      <c r="A3318" s="6" t="s">
        <v>11771</v>
      </c>
      <c r="B3318" s="6" t="s">
        <v>11743</v>
      </c>
      <c r="C3318" s="6">
        <v>3518001</v>
      </c>
      <c r="D3318" s="6" t="s">
        <v>6722</v>
      </c>
      <c r="E3318" s="6" t="s">
        <v>11057</v>
      </c>
      <c r="F3318" s="6" t="s">
        <v>6402</v>
      </c>
      <c r="G3318" s="6">
        <v>1837</v>
      </c>
      <c r="H3318" s="6">
        <v>4901</v>
      </c>
      <c r="I3318" s="6">
        <v>0</v>
      </c>
      <c r="J3318" s="6">
        <v>0</v>
      </c>
      <c r="K3318" s="6">
        <v>0</v>
      </c>
      <c r="L3318" s="6"/>
      <c r="M3318" s="6">
        <v>2022</v>
      </c>
      <c r="N3318" s="6" t="s">
        <v>7740</v>
      </c>
      <c r="O3318" s="6">
        <v>2</v>
      </c>
      <c r="P3318" s="6"/>
      <c r="Q3318" s="6" t="s">
        <v>7733</v>
      </c>
      <c r="R3318" s="6" t="s">
        <v>7734</v>
      </c>
      <c r="S3318" s="6"/>
      <c r="T3318" s="6" t="s">
        <v>4910</v>
      </c>
      <c r="U3318">
        <f t="shared" si="51"/>
        <v>1</v>
      </c>
    </row>
    <row r="3319" spans="1:21" x14ac:dyDescent="0.2">
      <c r="A3319" s="6" t="s">
        <v>11774</v>
      </c>
      <c r="B3319" s="6" t="s">
        <v>11743</v>
      </c>
      <c r="C3319" s="6">
        <v>3518001</v>
      </c>
      <c r="D3319" s="6" t="s">
        <v>6425</v>
      </c>
      <c r="E3319" s="6" t="s">
        <v>11775</v>
      </c>
      <c r="F3319" s="6" t="s">
        <v>6402</v>
      </c>
      <c r="G3319" s="6">
        <v>4298</v>
      </c>
      <c r="H3319" s="6">
        <v>7744</v>
      </c>
      <c r="I3319" s="6">
        <v>1</v>
      </c>
      <c r="J3319" s="6">
        <v>1</v>
      </c>
      <c r="K3319" s="6">
        <v>0</v>
      </c>
      <c r="L3319" s="6"/>
      <c r="M3319" s="6">
        <v>2022</v>
      </c>
      <c r="N3319" s="6" t="s">
        <v>7740</v>
      </c>
      <c r="O3319" s="6">
        <v>3</v>
      </c>
      <c r="P3319" s="6"/>
      <c r="Q3319" s="6" t="s">
        <v>7733</v>
      </c>
      <c r="R3319" s="6" t="s">
        <v>7734</v>
      </c>
      <c r="S3319" s="6"/>
      <c r="T3319" s="6" t="s">
        <v>4883</v>
      </c>
      <c r="U3319">
        <f t="shared" si="51"/>
        <v>2</v>
      </c>
    </row>
    <row r="3320" spans="1:21" x14ac:dyDescent="0.2">
      <c r="A3320" s="6" t="s">
        <v>11774</v>
      </c>
      <c r="B3320" s="6" t="s">
        <v>11743</v>
      </c>
      <c r="C3320" s="6">
        <v>3518001</v>
      </c>
      <c r="D3320" s="6" t="s">
        <v>6738</v>
      </c>
      <c r="E3320" s="6" t="s">
        <v>10175</v>
      </c>
      <c r="F3320" s="6" t="s">
        <v>6402</v>
      </c>
      <c r="G3320" s="6">
        <v>3446</v>
      </c>
      <c r="H3320" s="6">
        <v>7744</v>
      </c>
      <c r="I3320" s="6">
        <v>0</v>
      </c>
      <c r="J3320" s="6">
        <v>0</v>
      </c>
      <c r="K3320" s="6">
        <v>0</v>
      </c>
      <c r="L3320" s="6"/>
      <c r="M3320" s="6">
        <v>2022</v>
      </c>
      <c r="N3320" s="6" t="s">
        <v>7740</v>
      </c>
      <c r="O3320" s="6">
        <v>3</v>
      </c>
      <c r="P3320" s="6"/>
      <c r="Q3320" s="6" t="s">
        <v>7733</v>
      </c>
      <c r="R3320" s="6" t="s">
        <v>7734</v>
      </c>
      <c r="S3320" s="6"/>
      <c r="T3320" s="6" t="s">
        <v>20169</v>
      </c>
      <c r="U3320">
        <f t="shared" si="51"/>
        <v>1</v>
      </c>
    </row>
    <row r="3321" spans="1:21" x14ac:dyDescent="0.2">
      <c r="A3321" s="6" t="s">
        <v>11776</v>
      </c>
      <c r="B3321" s="6" t="s">
        <v>11777</v>
      </c>
      <c r="C3321" s="6">
        <v>3560049</v>
      </c>
      <c r="D3321" s="6" t="s">
        <v>6463</v>
      </c>
      <c r="E3321" s="6" t="s">
        <v>7268</v>
      </c>
      <c r="F3321" s="6" t="s">
        <v>6402</v>
      </c>
      <c r="G3321" s="6">
        <v>69</v>
      </c>
      <c r="H3321" s="6">
        <v>153</v>
      </c>
      <c r="I3321" s="6">
        <v>0</v>
      </c>
      <c r="J3321" s="6">
        <v>1</v>
      </c>
      <c r="K3321" s="6">
        <v>0</v>
      </c>
      <c r="L3321" s="6"/>
      <c r="M3321" s="6">
        <v>2022</v>
      </c>
      <c r="N3321" s="6" t="s">
        <v>7732</v>
      </c>
      <c r="O3321" s="6">
        <v>99</v>
      </c>
      <c r="P3321" s="6"/>
      <c r="Q3321" s="6" t="s">
        <v>7733</v>
      </c>
      <c r="R3321" s="6" t="s">
        <v>7734</v>
      </c>
      <c r="S3321" s="6"/>
      <c r="T3321" s="6" t="s">
        <v>1134</v>
      </c>
      <c r="U3321">
        <f t="shared" si="51"/>
        <v>3</v>
      </c>
    </row>
    <row r="3322" spans="1:21" x14ac:dyDescent="0.2">
      <c r="A3322" s="6" t="s">
        <v>11776</v>
      </c>
      <c r="B3322" s="6" t="s">
        <v>11777</v>
      </c>
      <c r="C3322" s="6">
        <v>3560049</v>
      </c>
      <c r="D3322" s="6" t="s">
        <v>7582</v>
      </c>
      <c r="E3322" s="6" t="s">
        <v>11778</v>
      </c>
      <c r="F3322" s="6" t="s">
        <v>6402</v>
      </c>
      <c r="G3322" s="6">
        <v>27</v>
      </c>
      <c r="H3322" s="6">
        <v>153</v>
      </c>
      <c r="I3322" s="6">
        <v>0</v>
      </c>
      <c r="J3322" s="6">
        <v>0</v>
      </c>
      <c r="K3322" s="6">
        <v>0</v>
      </c>
      <c r="L3322" s="6"/>
      <c r="M3322" s="6">
        <v>2022</v>
      </c>
      <c r="N3322" s="6" t="s">
        <v>7732</v>
      </c>
      <c r="O3322" s="6">
        <v>99</v>
      </c>
      <c r="P3322" s="6"/>
      <c r="Q3322" s="6" t="s">
        <v>7733</v>
      </c>
      <c r="R3322" s="6" t="s">
        <v>7734</v>
      </c>
      <c r="S3322" s="6"/>
      <c r="T3322" s="6" t="s">
        <v>1135</v>
      </c>
      <c r="U3322">
        <f t="shared" si="51"/>
        <v>2</v>
      </c>
    </row>
    <row r="3323" spans="1:21" x14ac:dyDescent="0.2">
      <c r="A3323" s="6" t="s">
        <v>11776</v>
      </c>
      <c r="B3323" s="6" t="s">
        <v>11777</v>
      </c>
      <c r="C3323" s="6">
        <v>3560049</v>
      </c>
      <c r="D3323" s="6" t="s">
        <v>6597</v>
      </c>
      <c r="E3323" s="6" t="s">
        <v>11779</v>
      </c>
      <c r="F3323" s="6" t="s">
        <v>6402</v>
      </c>
      <c r="G3323" s="6">
        <v>57</v>
      </c>
      <c r="H3323" s="6">
        <v>153</v>
      </c>
      <c r="I3323" s="6">
        <v>0</v>
      </c>
      <c r="J3323" s="6">
        <v>0</v>
      </c>
      <c r="K3323" s="6">
        <v>0</v>
      </c>
      <c r="L3323" s="6"/>
      <c r="M3323" s="6">
        <v>2022</v>
      </c>
      <c r="N3323" s="6" t="s">
        <v>7732</v>
      </c>
      <c r="O3323" s="6">
        <v>99</v>
      </c>
      <c r="P3323" s="6"/>
      <c r="Q3323" s="6" t="s">
        <v>7733</v>
      </c>
      <c r="R3323" s="6" t="s">
        <v>7734</v>
      </c>
      <c r="S3323" s="6"/>
      <c r="T3323" s="6" t="s">
        <v>1136</v>
      </c>
      <c r="U3323">
        <f t="shared" si="51"/>
        <v>1</v>
      </c>
    </row>
    <row r="3324" spans="1:21" x14ac:dyDescent="0.2">
      <c r="A3324" s="6" t="s">
        <v>11780</v>
      </c>
      <c r="B3324" s="6" t="s">
        <v>11777</v>
      </c>
      <c r="C3324" s="6">
        <v>3560049</v>
      </c>
      <c r="D3324" s="6" t="s">
        <v>9191</v>
      </c>
      <c r="E3324" s="6" t="s">
        <v>11781</v>
      </c>
      <c r="F3324" s="6" t="s">
        <v>6402</v>
      </c>
      <c r="G3324" s="6">
        <v>85</v>
      </c>
      <c r="H3324" s="6">
        <v>555</v>
      </c>
      <c r="I3324" s="6">
        <v>1</v>
      </c>
      <c r="J3324" s="6">
        <v>1</v>
      </c>
      <c r="K3324" s="6">
        <v>0</v>
      </c>
      <c r="L3324" s="6"/>
      <c r="M3324" s="6">
        <v>2022</v>
      </c>
      <c r="N3324" s="6" t="s">
        <v>7745</v>
      </c>
      <c r="O3324" s="6">
        <v>99</v>
      </c>
      <c r="P3324" s="6"/>
      <c r="Q3324" s="6" t="s">
        <v>7733</v>
      </c>
      <c r="R3324" s="6" t="s">
        <v>7734</v>
      </c>
      <c r="S3324" s="6"/>
      <c r="T3324" s="6" t="s">
        <v>4914</v>
      </c>
      <c r="U3324">
        <f t="shared" si="51"/>
        <v>9</v>
      </c>
    </row>
    <row r="3325" spans="1:21" x14ac:dyDescent="0.2">
      <c r="A3325" s="6" t="s">
        <v>11780</v>
      </c>
      <c r="B3325" s="6" t="s">
        <v>11777</v>
      </c>
      <c r="C3325" s="6">
        <v>3560049</v>
      </c>
      <c r="D3325" s="6" t="s">
        <v>6482</v>
      </c>
      <c r="E3325" s="6" t="s">
        <v>11782</v>
      </c>
      <c r="F3325" s="6" t="s">
        <v>6402</v>
      </c>
      <c r="G3325" s="6">
        <v>70</v>
      </c>
      <c r="H3325" s="6">
        <v>555</v>
      </c>
      <c r="I3325" s="6">
        <v>0</v>
      </c>
      <c r="J3325" s="6">
        <v>0</v>
      </c>
      <c r="K3325" s="6">
        <v>0</v>
      </c>
      <c r="L3325" s="6"/>
      <c r="M3325" s="6">
        <v>2022</v>
      </c>
      <c r="N3325" s="6" t="s">
        <v>7745</v>
      </c>
      <c r="O3325" s="6">
        <v>99</v>
      </c>
      <c r="P3325" s="6"/>
      <c r="Q3325" s="6" t="s">
        <v>7733</v>
      </c>
      <c r="R3325" s="6" t="s">
        <v>7734</v>
      </c>
      <c r="S3325" s="6"/>
      <c r="T3325" s="6" t="s">
        <v>4915</v>
      </c>
      <c r="U3325">
        <f t="shared" si="51"/>
        <v>8</v>
      </c>
    </row>
    <row r="3326" spans="1:21" x14ac:dyDescent="0.2">
      <c r="A3326" s="6" t="s">
        <v>11780</v>
      </c>
      <c r="B3326" s="6" t="s">
        <v>11777</v>
      </c>
      <c r="C3326" s="6">
        <v>3560049</v>
      </c>
      <c r="D3326" s="6" t="s">
        <v>6591</v>
      </c>
      <c r="E3326" s="6" t="s">
        <v>11783</v>
      </c>
      <c r="F3326" s="6" t="s">
        <v>6402</v>
      </c>
      <c r="G3326" s="6">
        <v>108</v>
      </c>
      <c r="H3326" s="6">
        <v>555</v>
      </c>
      <c r="I3326" s="6">
        <v>0</v>
      </c>
      <c r="J3326" s="6">
        <v>1</v>
      </c>
      <c r="K3326" s="6">
        <v>0</v>
      </c>
      <c r="L3326" s="6"/>
      <c r="M3326" s="6">
        <v>2022</v>
      </c>
      <c r="N3326" s="6" t="s">
        <v>7745</v>
      </c>
      <c r="O3326" s="6">
        <v>99</v>
      </c>
      <c r="P3326" s="6"/>
      <c r="Q3326" s="6" t="s">
        <v>7733</v>
      </c>
      <c r="R3326" s="6" t="s">
        <v>7734</v>
      </c>
      <c r="S3326" s="6"/>
      <c r="T3326" s="6" t="s">
        <v>4913</v>
      </c>
      <c r="U3326">
        <f t="shared" si="51"/>
        <v>7</v>
      </c>
    </row>
    <row r="3327" spans="1:21" x14ac:dyDescent="0.2">
      <c r="A3327" s="6" t="s">
        <v>11780</v>
      </c>
      <c r="B3327" s="6" t="s">
        <v>11777</v>
      </c>
      <c r="C3327" s="6">
        <v>3560049</v>
      </c>
      <c r="D3327" s="6" t="s">
        <v>11784</v>
      </c>
      <c r="E3327" s="6" t="s">
        <v>11785</v>
      </c>
      <c r="F3327" s="6" t="s">
        <v>6402</v>
      </c>
      <c r="G3327" s="6">
        <v>40</v>
      </c>
      <c r="H3327" s="6">
        <v>555</v>
      </c>
      <c r="I3327" s="6">
        <v>0</v>
      </c>
      <c r="J3327" s="6">
        <v>0</v>
      </c>
      <c r="K3327" s="6">
        <v>0</v>
      </c>
      <c r="L3327" s="6"/>
      <c r="M3327" s="6">
        <v>2022</v>
      </c>
      <c r="N3327" s="6" t="s">
        <v>7745</v>
      </c>
      <c r="O3327" s="6">
        <v>99</v>
      </c>
      <c r="P3327" s="6"/>
      <c r="Q3327" s="6" t="s">
        <v>7733</v>
      </c>
      <c r="R3327" s="6" t="s">
        <v>7734</v>
      </c>
      <c r="S3327" s="6"/>
      <c r="T3327" s="6" t="s">
        <v>4916</v>
      </c>
      <c r="U3327">
        <f t="shared" si="51"/>
        <v>6</v>
      </c>
    </row>
    <row r="3328" spans="1:21" x14ac:dyDescent="0.2">
      <c r="A3328" s="6" t="s">
        <v>11780</v>
      </c>
      <c r="B3328" s="6" t="s">
        <v>11777</v>
      </c>
      <c r="C3328" s="6">
        <v>3560049</v>
      </c>
      <c r="D3328" s="6" t="s">
        <v>6467</v>
      </c>
      <c r="E3328" s="6" t="s">
        <v>11786</v>
      </c>
      <c r="F3328" s="6" t="s">
        <v>6402</v>
      </c>
      <c r="G3328" s="6">
        <v>42</v>
      </c>
      <c r="H3328" s="6">
        <v>555</v>
      </c>
      <c r="I3328" s="6">
        <v>0</v>
      </c>
      <c r="J3328" s="6">
        <v>0</v>
      </c>
      <c r="K3328" s="6">
        <v>0</v>
      </c>
      <c r="L3328" s="6"/>
      <c r="M3328" s="6">
        <v>2022</v>
      </c>
      <c r="N3328" s="6" t="s">
        <v>7745</v>
      </c>
      <c r="O3328" s="6">
        <v>99</v>
      </c>
      <c r="P3328" s="6"/>
      <c r="Q3328" s="6" t="s">
        <v>7733</v>
      </c>
      <c r="R3328" s="6" t="s">
        <v>7734</v>
      </c>
      <c r="S3328" s="6"/>
      <c r="T3328" s="6" t="s">
        <v>4917</v>
      </c>
      <c r="U3328">
        <f t="shared" si="51"/>
        <v>5</v>
      </c>
    </row>
    <row r="3329" spans="1:21" x14ac:dyDescent="0.2">
      <c r="A3329" s="6" t="s">
        <v>11780</v>
      </c>
      <c r="B3329" s="6" t="s">
        <v>11777</v>
      </c>
      <c r="C3329" s="6">
        <v>3560049</v>
      </c>
      <c r="D3329" s="6" t="s">
        <v>6713</v>
      </c>
      <c r="E3329" s="6" t="s">
        <v>11787</v>
      </c>
      <c r="F3329" s="6" t="s">
        <v>6402</v>
      </c>
      <c r="G3329" s="6">
        <v>13</v>
      </c>
      <c r="H3329" s="6">
        <v>555</v>
      </c>
      <c r="I3329" s="6">
        <v>0</v>
      </c>
      <c r="J3329" s="6">
        <v>0</v>
      </c>
      <c r="K3329" s="6">
        <v>0</v>
      </c>
      <c r="L3329" s="6"/>
      <c r="M3329" s="6">
        <v>2022</v>
      </c>
      <c r="N3329" s="6" t="s">
        <v>7745</v>
      </c>
      <c r="O3329" s="6">
        <v>99</v>
      </c>
      <c r="P3329" s="6"/>
      <c r="Q3329" s="6" t="s">
        <v>7733</v>
      </c>
      <c r="R3329" s="6" t="s">
        <v>7734</v>
      </c>
      <c r="S3329" s="6"/>
      <c r="T3329" s="6" t="s">
        <v>4918</v>
      </c>
      <c r="U3329">
        <f t="shared" si="51"/>
        <v>4</v>
      </c>
    </row>
    <row r="3330" spans="1:21" x14ac:dyDescent="0.2">
      <c r="A3330" s="6" t="s">
        <v>11780</v>
      </c>
      <c r="B3330" s="6" t="s">
        <v>11777</v>
      </c>
      <c r="C3330" s="6">
        <v>3560049</v>
      </c>
      <c r="D3330" s="6" t="s">
        <v>6434</v>
      </c>
      <c r="E3330" s="6" t="s">
        <v>9343</v>
      </c>
      <c r="F3330" s="6" t="s">
        <v>6402</v>
      </c>
      <c r="G3330" s="6">
        <v>75</v>
      </c>
      <c r="H3330" s="6">
        <v>555</v>
      </c>
      <c r="I3330" s="6">
        <v>0</v>
      </c>
      <c r="J3330" s="6">
        <v>1</v>
      </c>
      <c r="K3330" s="6">
        <v>0</v>
      </c>
      <c r="L3330" s="6"/>
      <c r="M3330" s="6">
        <v>2022</v>
      </c>
      <c r="N3330" s="6" t="s">
        <v>7745</v>
      </c>
      <c r="O3330" s="6">
        <v>99</v>
      </c>
      <c r="P3330" s="6"/>
      <c r="Q3330" s="6" t="s">
        <v>7733</v>
      </c>
      <c r="R3330" s="6" t="s">
        <v>7734</v>
      </c>
      <c r="S3330" s="6"/>
      <c r="T3330" s="6" t="s">
        <v>4912</v>
      </c>
      <c r="U3330">
        <f t="shared" si="51"/>
        <v>3</v>
      </c>
    </row>
    <row r="3331" spans="1:21" x14ac:dyDescent="0.2">
      <c r="A3331" s="6" t="s">
        <v>11780</v>
      </c>
      <c r="B3331" s="6" t="s">
        <v>11777</v>
      </c>
      <c r="C3331" s="6">
        <v>3560049</v>
      </c>
      <c r="D3331" s="6" t="s">
        <v>6602</v>
      </c>
      <c r="E3331" s="6" t="s">
        <v>7266</v>
      </c>
      <c r="F3331" s="6" t="s">
        <v>6402</v>
      </c>
      <c r="G3331" s="6">
        <v>95</v>
      </c>
      <c r="H3331" s="6">
        <v>555</v>
      </c>
      <c r="I3331" s="6">
        <v>0</v>
      </c>
      <c r="J3331" s="6">
        <v>1</v>
      </c>
      <c r="K3331" s="6">
        <v>0</v>
      </c>
      <c r="L3331" s="6"/>
      <c r="M3331" s="6">
        <v>2022</v>
      </c>
      <c r="N3331" s="6" t="s">
        <v>7745</v>
      </c>
      <c r="O3331" s="6">
        <v>99</v>
      </c>
      <c r="P3331" s="6"/>
      <c r="Q3331" s="6" t="s">
        <v>7733</v>
      </c>
      <c r="R3331" s="6" t="s">
        <v>7734</v>
      </c>
      <c r="S3331" s="6"/>
      <c r="T3331" s="6" t="s">
        <v>4911</v>
      </c>
      <c r="U3331">
        <f t="shared" ref="U3331:U3394" si="52">COUNTIF(A3331:A9631,A3331)</f>
        <v>2</v>
      </c>
    </row>
    <row r="3332" spans="1:21" x14ac:dyDescent="0.2">
      <c r="A3332" s="6" t="s">
        <v>11780</v>
      </c>
      <c r="B3332" s="6" t="s">
        <v>11777</v>
      </c>
      <c r="C3332" s="6">
        <v>3560049</v>
      </c>
      <c r="D3332" s="6" t="s">
        <v>6518</v>
      </c>
      <c r="E3332" s="6" t="s">
        <v>11788</v>
      </c>
      <c r="F3332" s="6" t="s">
        <v>6402</v>
      </c>
      <c r="G3332" s="6">
        <v>27</v>
      </c>
      <c r="H3332" s="6">
        <v>555</v>
      </c>
      <c r="I3332" s="6">
        <v>0</v>
      </c>
      <c r="J3332" s="6">
        <v>0</v>
      </c>
      <c r="K3332" s="6">
        <v>0</v>
      </c>
      <c r="L3332" s="6"/>
      <c r="M3332" s="6">
        <v>2022</v>
      </c>
      <c r="N3332" s="6" t="s">
        <v>7745</v>
      </c>
      <c r="O3332" s="6">
        <v>99</v>
      </c>
      <c r="P3332" s="6"/>
      <c r="Q3332" s="6" t="s">
        <v>7733</v>
      </c>
      <c r="R3332" s="6" t="s">
        <v>7734</v>
      </c>
      <c r="S3332" s="6"/>
      <c r="T3332" s="6" t="s">
        <v>4919</v>
      </c>
      <c r="U3332">
        <f t="shared" si="52"/>
        <v>1</v>
      </c>
    </row>
    <row r="3333" spans="1:21" x14ac:dyDescent="0.2">
      <c r="A3333" s="6" t="s">
        <v>11789</v>
      </c>
      <c r="B3333" s="6" t="s">
        <v>11790</v>
      </c>
      <c r="C3333" s="6">
        <v>3513020</v>
      </c>
      <c r="D3333" s="6" t="s">
        <v>6428</v>
      </c>
      <c r="E3333" s="6" t="s">
        <v>6909</v>
      </c>
      <c r="F3333" s="6" t="s">
        <v>6402</v>
      </c>
      <c r="G3333" s="6">
        <v>4634</v>
      </c>
      <c r="H3333" s="6">
        <v>11157</v>
      </c>
      <c r="I3333" s="6">
        <v>1</v>
      </c>
      <c r="J3333" s="6">
        <v>1</v>
      </c>
      <c r="K3333" s="6">
        <v>0</v>
      </c>
      <c r="L3333" s="6"/>
      <c r="M3333" s="6">
        <v>2022</v>
      </c>
      <c r="N3333" s="6" t="s">
        <v>7732</v>
      </c>
      <c r="O3333" s="6">
        <v>99</v>
      </c>
      <c r="P3333" s="6"/>
      <c r="Q3333" s="6" t="s">
        <v>7733</v>
      </c>
      <c r="R3333" s="6" t="s">
        <v>7734</v>
      </c>
      <c r="S3333" s="6"/>
      <c r="T3333" s="6" t="s">
        <v>1152</v>
      </c>
      <c r="U3333">
        <f t="shared" si="52"/>
        <v>4</v>
      </c>
    </row>
    <row r="3334" spans="1:21" x14ac:dyDescent="0.2">
      <c r="A3334" s="6" t="s">
        <v>11789</v>
      </c>
      <c r="B3334" s="6" t="s">
        <v>11790</v>
      </c>
      <c r="C3334" s="6">
        <v>3513020</v>
      </c>
      <c r="D3334" s="6" t="s">
        <v>7484</v>
      </c>
      <c r="E3334" s="6" t="s">
        <v>8586</v>
      </c>
      <c r="F3334" s="6" t="s">
        <v>6402</v>
      </c>
      <c r="G3334" s="6">
        <v>3122</v>
      </c>
      <c r="H3334" s="6">
        <v>11157</v>
      </c>
      <c r="I3334" s="6">
        <v>0</v>
      </c>
      <c r="J3334" s="6">
        <v>0</v>
      </c>
      <c r="K3334" s="6">
        <v>0</v>
      </c>
      <c r="L3334" s="6"/>
      <c r="M3334" s="6">
        <v>2022</v>
      </c>
      <c r="N3334" s="6" t="s">
        <v>7732</v>
      </c>
      <c r="O3334" s="6">
        <v>99</v>
      </c>
      <c r="P3334" s="6"/>
      <c r="Q3334" s="6" t="s">
        <v>7733</v>
      </c>
      <c r="R3334" s="6" t="s">
        <v>7734</v>
      </c>
      <c r="S3334" s="6"/>
      <c r="T3334" s="6" t="s">
        <v>1153</v>
      </c>
      <c r="U3334">
        <f t="shared" si="52"/>
        <v>3</v>
      </c>
    </row>
    <row r="3335" spans="1:21" x14ac:dyDescent="0.2">
      <c r="A3335" s="6" t="s">
        <v>11789</v>
      </c>
      <c r="B3335" s="6" t="s">
        <v>11790</v>
      </c>
      <c r="C3335" s="6">
        <v>3513020</v>
      </c>
      <c r="D3335" s="6" t="s">
        <v>6689</v>
      </c>
      <c r="E3335" s="6" t="s">
        <v>7099</v>
      </c>
      <c r="F3335" s="6" t="s">
        <v>6402</v>
      </c>
      <c r="G3335" s="6">
        <v>202</v>
      </c>
      <c r="H3335" s="6">
        <v>11157</v>
      </c>
      <c r="I3335" s="6">
        <v>0</v>
      </c>
      <c r="J3335" s="6">
        <v>0</v>
      </c>
      <c r="K3335" s="6">
        <v>0</v>
      </c>
      <c r="L3335" s="6"/>
      <c r="M3335" s="6">
        <v>2022</v>
      </c>
      <c r="N3335" s="6" t="s">
        <v>7732</v>
      </c>
      <c r="O3335" s="6">
        <v>99</v>
      </c>
      <c r="P3335" s="6"/>
      <c r="Q3335" s="6" t="s">
        <v>7733</v>
      </c>
      <c r="R3335" s="6" t="s">
        <v>7734</v>
      </c>
      <c r="S3335" s="6"/>
      <c r="T3335" s="6" t="s">
        <v>1154</v>
      </c>
      <c r="U3335">
        <f t="shared" si="52"/>
        <v>2</v>
      </c>
    </row>
    <row r="3336" spans="1:21" x14ac:dyDescent="0.2">
      <c r="A3336" s="6" t="s">
        <v>11789</v>
      </c>
      <c r="B3336" s="6" t="s">
        <v>11790</v>
      </c>
      <c r="C3336" s="6">
        <v>3513020</v>
      </c>
      <c r="D3336" s="6" t="s">
        <v>6858</v>
      </c>
      <c r="E3336" s="6" t="s">
        <v>11791</v>
      </c>
      <c r="F3336" s="6" t="s">
        <v>6402</v>
      </c>
      <c r="G3336" s="6">
        <v>3199</v>
      </c>
      <c r="H3336" s="6">
        <v>11157</v>
      </c>
      <c r="I3336" s="6">
        <v>0</v>
      </c>
      <c r="J3336" s="6">
        <v>0</v>
      </c>
      <c r="K3336" s="6">
        <v>0</v>
      </c>
      <c r="L3336" s="6"/>
      <c r="M3336" s="6">
        <v>2022</v>
      </c>
      <c r="N3336" s="6" t="s">
        <v>7732</v>
      </c>
      <c r="O3336" s="6">
        <v>99</v>
      </c>
      <c r="P3336" s="6"/>
      <c r="Q3336" s="6" t="s">
        <v>7733</v>
      </c>
      <c r="R3336" s="6" t="s">
        <v>7734</v>
      </c>
      <c r="S3336" s="6"/>
      <c r="T3336" s="6" t="s">
        <v>1155</v>
      </c>
      <c r="U3336">
        <f t="shared" si="52"/>
        <v>1</v>
      </c>
    </row>
    <row r="3337" spans="1:21" x14ac:dyDescent="0.2">
      <c r="A3337" s="6" t="s">
        <v>11792</v>
      </c>
      <c r="B3337" s="6" t="s">
        <v>11790</v>
      </c>
      <c r="C3337" s="6">
        <v>3513020</v>
      </c>
      <c r="D3337" s="6" t="s">
        <v>6620</v>
      </c>
      <c r="E3337" s="6" t="s">
        <v>11793</v>
      </c>
      <c r="F3337" s="6" t="s">
        <v>6402</v>
      </c>
      <c r="G3337" s="6">
        <v>212</v>
      </c>
      <c r="H3337" s="6">
        <v>3127</v>
      </c>
      <c r="I3337" s="6">
        <v>0</v>
      </c>
      <c r="J3337" s="6">
        <v>0</v>
      </c>
      <c r="K3337" s="6">
        <v>0</v>
      </c>
      <c r="L3337" s="6"/>
      <c r="M3337" s="6">
        <v>2022</v>
      </c>
      <c r="N3337" s="6" t="s">
        <v>7745</v>
      </c>
      <c r="O3337" s="6" t="s">
        <v>11794</v>
      </c>
      <c r="P3337" s="6"/>
      <c r="Q3337" s="6" t="s">
        <v>7733</v>
      </c>
      <c r="R3337" s="6" t="s">
        <v>7734</v>
      </c>
      <c r="S3337" s="6"/>
      <c r="T3337" s="6" t="s">
        <v>5018</v>
      </c>
      <c r="U3337">
        <f t="shared" si="52"/>
        <v>5</v>
      </c>
    </row>
    <row r="3338" spans="1:21" x14ac:dyDescent="0.2">
      <c r="A3338" s="6" t="s">
        <v>11792</v>
      </c>
      <c r="B3338" s="6" t="s">
        <v>11790</v>
      </c>
      <c r="C3338" s="6">
        <v>3513020</v>
      </c>
      <c r="D3338" s="6" t="s">
        <v>6537</v>
      </c>
      <c r="E3338" s="6" t="s">
        <v>11795</v>
      </c>
      <c r="F3338" s="6" t="s">
        <v>6402</v>
      </c>
      <c r="G3338" s="6">
        <v>808</v>
      </c>
      <c r="H3338" s="6">
        <v>3127</v>
      </c>
      <c r="I3338" s="6">
        <v>0</v>
      </c>
      <c r="J3338" s="6">
        <v>0</v>
      </c>
      <c r="K3338" s="6">
        <v>0</v>
      </c>
      <c r="L3338" s="6"/>
      <c r="M3338" s="6">
        <v>2022</v>
      </c>
      <c r="N3338" s="6" t="s">
        <v>7745</v>
      </c>
      <c r="O3338" s="6" t="s">
        <v>11794</v>
      </c>
      <c r="P3338" s="6"/>
      <c r="Q3338" s="6" t="s">
        <v>7733</v>
      </c>
      <c r="R3338" s="6" t="s">
        <v>7734</v>
      </c>
      <c r="S3338" s="6"/>
      <c r="T3338" s="6" t="s">
        <v>5019</v>
      </c>
      <c r="U3338">
        <f t="shared" si="52"/>
        <v>4</v>
      </c>
    </row>
    <row r="3339" spans="1:21" x14ac:dyDescent="0.2">
      <c r="A3339" s="6" t="s">
        <v>11792</v>
      </c>
      <c r="B3339" s="6" t="s">
        <v>11790</v>
      </c>
      <c r="C3339" s="6">
        <v>3513020</v>
      </c>
      <c r="D3339" s="6" t="s">
        <v>7031</v>
      </c>
      <c r="E3339" s="6" t="s">
        <v>11796</v>
      </c>
      <c r="F3339" s="6" t="s">
        <v>6402</v>
      </c>
      <c r="G3339" s="6">
        <v>814</v>
      </c>
      <c r="H3339" s="6">
        <v>3127</v>
      </c>
      <c r="I3339" s="6">
        <v>1</v>
      </c>
      <c r="J3339" s="6">
        <v>1</v>
      </c>
      <c r="K3339" s="6">
        <v>0</v>
      </c>
      <c r="L3339" s="6"/>
      <c r="M3339" s="6">
        <v>2022</v>
      </c>
      <c r="N3339" s="6" t="s">
        <v>7745</v>
      </c>
      <c r="O3339" s="6" t="s">
        <v>11794</v>
      </c>
      <c r="P3339" s="6"/>
      <c r="Q3339" s="6" t="s">
        <v>7733</v>
      </c>
      <c r="R3339" s="6" t="s">
        <v>7734</v>
      </c>
      <c r="S3339" s="6"/>
      <c r="T3339" s="6" t="s">
        <v>5017</v>
      </c>
      <c r="U3339">
        <f t="shared" si="52"/>
        <v>3</v>
      </c>
    </row>
    <row r="3340" spans="1:21" x14ac:dyDescent="0.2">
      <c r="A3340" s="6" t="s">
        <v>11792</v>
      </c>
      <c r="B3340" s="6" t="s">
        <v>11790</v>
      </c>
      <c r="C3340" s="6">
        <v>3513020</v>
      </c>
      <c r="D3340" s="6" t="s">
        <v>6738</v>
      </c>
      <c r="E3340" s="6" t="s">
        <v>11797</v>
      </c>
      <c r="F3340" s="6" t="s">
        <v>6402</v>
      </c>
      <c r="G3340" s="6">
        <v>458</v>
      </c>
      <c r="H3340" s="6">
        <v>3127</v>
      </c>
      <c r="I3340" s="6">
        <v>0</v>
      </c>
      <c r="J3340" s="6">
        <v>0</v>
      </c>
      <c r="K3340" s="6">
        <v>0</v>
      </c>
      <c r="L3340" s="6"/>
      <c r="M3340" s="6">
        <v>2022</v>
      </c>
      <c r="N3340" s="6" t="s">
        <v>7745</v>
      </c>
      <c r="O3340" s="6" t="s">
        <v>11794</v>
      </c>
      <c r="P3340" s="6"/>
      <c r="Q3340" s="6" t="s">
        <v>7733</v>
      </c>
      <c r="R3340" s="6" t="s">
        <v>7734</v>
      </c>
      <c r="S3340" s="6"/>
      <c r="T3340" s="6" t="s">
        <v>5020</v>
      </c>
      <c r="U3340">
        <f t="shared" si="52"/>
        <v>2</v>
      </c>
    </row>
    <row r="3341" spans="1:21" x14ac:dyDescent="0.2">
      <c r="A3341" s="6" t="s">
        <v>11792</v>
      </c>
      <c r="B3341" s="6" t="s">
        <v>11790</v>
      </c>
      <c r="C3341" s="6">
        <v>3513020</v>
      </c>
      <c r="D3341" s="6" t="s">
        <v>11798</v>
      </c>
      <c r="E3341" s="6" t="s">
        <v>7205</v>
      </c>
      <c r="F3341" s="6" t="s">
        <v>6402</v>
      </c>
      <c r="G3341" s="6">
        <v>835</v>
      </c>
      <c r="H3341" s="6">
        <v>3127</v>
      </c>
      <c r="I3341" s="6">
        <v>1</v>
      </c>
      <c r="J3341" s="6">
        <v>1</v>
      </c>
      <c r="K3341" s="6">
        <v>0</v>
      </c>
      <c r="L3341" s="6"/>
      <c r="M3341" s="6">
        <v>2022</v>
      </c>
      <c r="N3341" s="6" t="s">
        <v>7745</v>
      </c>
      <c r="O3341" s="6" t="s">
        <v>11794</v>
      </c>
      <c r="P3341" s="6"/>
      <c r="Q3341" s="6" t="s">
        <v>7733</v>
      </c>
      <c r="R3341" s="6" t="s">
        <v>7734</v>
      </c>
      <c r="S3341" s="6"/>
      <c r="T3341" s="6" t="s">
        <v>5016</v>
      </c>
      <c r="U3341">
        <f t="shared" si="52"/>
        <v>1</v>
      </c>
    </row>
    <row r="3342" spans="1:21" x14ac:dyDescent="0.2">
      <c r="A3342" s="6" t="s">
        <v>11799</v>
      </c>
      <c r="B3342" s="6" t="s">
        <v>11790</v>
      </c>
      <c r="C3342" s="6">
        <v>3513020</v>
      </c>
      <c r="D3342" s="6" t="s">
        <v>6525</v>
      </c>
      <c r="E3342" s="6" t="s">
        <v>11800</v>
      </c>
      <c r="F3342" s="6" t="s">
        <v>6402</v>
      </c>
      <c r="G3342" s="6">
        <v>1069</v>
      </c>
      <c r="H3342" s="6">
        <v>3494</v>
      </c>
      <c r="I3342" s="6">
        <v>0</v>
      </c>
      <c r="J3342" s="6">
        <v>0</v>
      </c>
      <c r="K3342" s="6">
        <v>0</v>
      </c>
      <c r="L3342" s="6"/>
      <c r="M3342" s="6">
        <v>2022</v>
      </c>
      <c r="N3342" s="6" t="s">
        <v>7745</v>
      </c>
      <c r="O3342" s="6" t="s">
        <v>11801</v>
      </c>
      <c r="P3342" s="6"/>
      <c r="Q3342" s="6" t="s">
        <v>7733</v>
      </c>
      <c r="R3342" s="6" t="s">
        <v>7734</v>
      </c>
      <c r="S3342" s="6"/>
      <c r="T3342" s="6" t="s">
        <v>5022</v>
      </c>
      <c r="U3342">
        <f t="shared" si="52"/>
        <v>3</v>
      </c>
    </row>
    <row r="3343" spans="1:21" x14ac:dyDescent="0.2">
      <c r="A3343" s="6" t="s">
        <v>11799</v>
      </c>
      <c r="B3343" s="6" t="s">
        <v>11790</v>
      </c>
      <c r="C3343" s="6">
        <v>3513020</v>
      </c>
      <c r="D3343" s="6" t="s">
        <v>6709</v>
      </c>
      <c r="E3343" s="6" t="s">
        <v>11802</v>
      </c>
      <c r="F3343" s="6" t="s">
        <v>6402</v>
      </c>
      <c r="G3343" s="6">
        <v>1186</v>
      </c>
      <c r="H3343" s="6">
        <v>3494</v>
      </c>
      <c r="I3343" s="6">
        <v>1</v>
      </c>
      <c r="J3343" s="6">
        <v>1</v>
      </c>
      <c r="K3343" s="6">
        <v>0</v>
      </c>
      <c r="L3343" s="6"/>
      <c r="M3343" s="6">
        <v>2022</v>
      </c>
      <c r="N3343" s="6" t="s">
        <v>7745</v>
      </c>
      <c r="O3343" s="6" t="s">
        <v>11801</v>
      </c>
      <c r="P3343" s="6"/>
      <c r="Q3343" s="6" t="s">
        <v>7733</v>
      </c>
      <c r="R3343" s="6" t="s">
        <v>7734</v>
      </c>
      <c r="S3343" s="6"/>
      <c r="T3343" s="6" t="s">
        <v>5014</v>
      </c>
      <c r="U3343">
        <f t="shared" si="52"/>
        <v>2</v>
      </c>
    </row>
    <row r="3344" spans="1:21" x14ac:dyDescent="0.2">
      <c r="A3344" s="6" t="s">
        <v>11799</v>
      </c>
      <c r="B3344" s="6" t="s">
        <v>11790</v>
      </c>
      <c r="C3344" s="6">
        <v>3513020</v>
      </c>
      <c r="D3344" s="6" t="s">
        <v>6620</v>
      </c>
      <c r="E3344" s="6" t="s">
        <v>11803</v>
      </c>
      <c r="F3344" s="6" t="s">
        <v>6402</v>
      </c>
      <c r="G3344" s="6">
        <v>1239</v>
      </c>
      <c r="H3344" s="6">
        <v>3494</v>
      </c>
      <c r="I3344" s="6">
        <v>1</v>
      </c>
      <c r="J3344" s="6">
        <v>1</v>
      </c>
      <c r="K3344" s="6">
        <v>0</v>
      </c>
      <c r="L3344" s="6"/>
      <c r="M3344" s="6">
        <v>2022</v>
      </c>
      <c r="N3344" s="6" t="s">
        <v>7745</v>
      </c>
      <c r="O3344" s="6" t="s">
        <v>11801</v>
      </c>
      <c r="P3344" s="6"/>
      <c r="Q3344" s="6" t="s">
        <v>7733</v>
      </c>
      <c r="R3344" s="6" t="s">
        <v>7734</v>
      </c>
      <c r="S3344" s="6"/>
      <c r="T3344" s="6" t="s">
        <v>5013</v>
      </c>
      <c r="U3344">
        <f t="shared" si="52"/>
        <v>1</v>
      </c>
    </row>
    <row r="3345" spans="1:21" x14ac:dyDescent="0.2">
      <c r="A3345" s="6" t="s">
        <v>11804</v>
      </c>
      <c r="B3345" s="6" t="s">
        <v>11790</v>
      </c>
      <c r="C3345" s="6">
        <v>3513020</v>
      </c>
      <c r="D3345" s="6" t="s">
        <v>6656</v>
      </c>
      <c r="E3345" s="6" t="s">
        <v>7455</v>
      </c>
      <c r="F3345" s="6" t="s">
        <v>6402</v>
      </c>
      <c r="G3345" s="6">
        <v>480</v>
      </c>
      <c r="H3345" s="6">
        <v>1214</v>
      </c>
      <c r="I3345" s="6">
        <v>0</v>
      </c>
      <c r="J3345" s="6">
        <v>0</v>
      </c>
      <c r="K3345" s="6">
        <v>0</v>
      </c>
      <c r="L3345" s="6"/>
      <c r="M3345" s="6">
        <v>2022</v>
      </c>
      <c r="N3345" s="6" t="s">
        <v>7745</v>
      </c>
      <c r="O3345" s="6" t="s">
        <v>9542</v>
      </c>
      <c r="P3345" s="6"/>
      <c r="Q3345" s="6" t="s">
        <v>7733</v>
      </c>
      <c r="R3345" s="6" t="s">
        <v>7734</v>
      </c>
      <c r="S3345" s="6"/>
      <c r="T3345" s="6" t="s">
        <v>5023</v>
      </c>
      <c r="U3345">
        <f t="shared" si="52"/>
        <v>3</v>
      </c>
    </row>
    <row r="3346" spans="1:21" x14ac:dyDescent="0.2">
      <c r="A3346" s="6" t="s">
        <v>11804</v>
      </c>
      <c r="B3346" s="6" t="s">
        <v>11790</v>
      </c>
      <c r="C3346" s="6">
        <v>3513020</v>
      </c>
      <c r="D3346" s="6" t="s">
        <v>7128</v>
      </c>
      <c r="E3346" s="6" t="s">
        <v>11805</v>
      </c>
      <c r="F3346" s="6" t="s">
        <v>6402</v>
      </c>
      <c r="G3346" s="6">
        <v>634</v>
      </c>
      <c r="H3346" s="6">
        <v>1214</v>
      </c>
      <c r="I3346" s="6">
        <v>0</v>
      </c>
      <c r="J3346" s="6">
        <v>1</v>
      </c>
      <c r="K3346" s="6">
        <v>0</v>
      </c>
      <c r="L3346" s="6"/>
      <c r="M3346" s="6">
        <v>2022</v>
      </c>
      <c r="N3346" s="6" t="s">
        <v>7745</v>
      </c>
      <c r="O3346" s="6" t="s">
        <v>9542</v>
      </c>
      <c r="P3346" s="6"/>
      <c r="Q3346" s="6" t="s">
        <v>7733</v>
      </c>
      <c r="R3346" s="6" t="s">
        <v>7734</v>
      </c>
      <c r="S3346" s="6"/>
      <c r="T3346" s="6" t="s">
        <v>5011</v>
      </c>
      <c r="U3346">
        <f t="shared" si="52"/>
        <v>2</v>
      </c>
    </row>
    <row r="3347" spans="1:21" x14ac:dyDescent="0.2">
      <c r="A3347" s="6" t="s">
        <v>11804</v>
      </c>
      <c r="B3347" s="6" t="s">
        <v>11790</v>
      </c>
      <c r="C3347" s="6">
        <v>3513020</v>
      </c>
      <c r="D3347" s="6" t="s">
        <v>6785</v>
      </c>
      <c r="E3347" s="6" t="s">
        <v>11806</v>
      </c>
      <c r="F3347" s="6" t="s">
        <v>6402</v>
      </c>
      <c r="G3347" s="6">
        <v>100</v>
      </c>
      <c r="H3347" s="6">
        <v>1214</v>
      </c>
      <c r="I3347" s="6">
        <v>0</v>
      </c>
      <c r="J3347" s="6">
        <v>0</v>
      </c>
      <c r="K3347" s="6">
        <v>0</v>
      </c>
      <c r="L3347" s="6"/>
      <c r="M3347" s="6">
        <v>2022</v>
      </c>
      <c r="N3347" s="6" t="s">
        <v>7745</v>
      </c>
      <c r="O3347" s="6" t="s">
        <v>9542</v>
      </c>
      <c r="P3347" s="6"/>
      <c r="Q3347" s="6" t="s">
        <v>7733</v>
      </c>
      <c r="R3347" s="6" t="s">
        <v>7734</v>
      </c>
      <c r="S3347" s="6"/>
      <c r="T3347" s="6" t="s">
        <v>5024</v>
      </c>
      <c r="U3347">
        <f t="shared" si="52"/>
        <v>1</v>
      </c>
    </row>
    <row r="3348" spans="1:21" x14ac:dyDescent="0.2">
      <c r="A3348" s="6" t="s">
        <v>11807</v>
      </c>
      <c r="B3348" s="6" t="s">
        <v>11790</v>
      </c>
      <c r="C3348" s="6">
        <v>3513020</v>
      </c>
      <c r="D3348" s="6" t="s">
        <v>7234</v>
      </c>
      <c r="E3348" s="6" t="s">
        <v>11808</v>
      </c>
      <c r="F3348" s="6" t="s">
        <v>6402</v>
      </c>
      <c r="G3348" s="6">
        <v>915</v>
      </c>
      <c r="H3348" s="6">
        <v>4604</v>
      </c>
      <c r="I3348" s="6">
        <v>0</v>
      </c>
      <c r="J3348" s="6">
        <v>1</v>
      </c>
      <c r="K3348" s="6">
        <v>0</v>
      </c>
      <c r="L3348" s="6"/>
      <c r="M3348" s="6">
        <v>2022</v>
      </c>
      <c r="N3348" s="6" t="s">
        <v>7745</v>
      </c>
      <c r="O3348" s="6" t="s">
        <v>11809</v>
      </c>
      <c r="P3348" s="6"/>
      <c r="Q3348" s="6" t="s">
        <v>7733</v>
      </c>
      <c r="R3348" s="6" t="s">
        <v>7734</v>
      </c>
      <c r="S3348" s="6"/>
      <c r="T3348" s="6" t="s">
        <v>5009</v>
      </c>
      <c r="U3348">
        <f t="shared" si="52"/>
        <v>5</v>
      </c>
    </row>
    <row r="3349" spans="1:21" x14ac:dyDescent="0.2">
      <c r="A3349" s="6" t="s">
        <v>11807</v>
      </c>
      <c r="B3349" s="6" t="s">
        <v>11790</v>
      </c>
      <c r="C3349" s="6">
        <v>3513020</v>
      </c>
      <c r="D3349" s="6" t="s">
        <v>6440</v>
      </c>
      <c r="E3349" s="6" t="s">
        <v>10003</v>
      </c>
      <c r="F3349" s="6" t="s">
        <v>6402</v>
      </c>
      <c r="G3349" s="6">
        <v>749</v>
      </c>
      <c r="H3349" s="6">
        <v>4604</v>
      </c>
      <c r="I3349" s="6">
        <v>0</v>
      </c>
      <c r="J3349" s="6">
        <v>0</v>
      </c>
      <c r="K3349" s="6">
        <v>0</v>
      </c>
      <c r="L3349" s="6"/>
      <c r="M3349" s="6">
        <v>2022</v>
      </c>
      <c r="N3349" s="6" t="s">
        <v>7745</v>
      </c>
      <c r="O3349" s="6" t="s">
        <v>11809</v>
      </c>
      <c r="P3349" s="6"/>
      <c r="Q3349" s="6" t="s">
        <v>7733</v>
      </c>
      <c r="R3349" s="6" t="s">
        <v>7734</v>
      </c>
      <c r="S3349" s="6"/>
      <c r="T3349" s="6" t="s">
        <v>5025</v>
      </c>
      <c r="U3349">
        <f t="shared" si="52"/>
        <v>4</v>
      </c>
    </row>
    <row r="3350" spans="1:21" x14ac:dyDescent="0.2">
      <c r="A3350" s="6" t="s">
        <v>11807</v>
      </c>
      <c r="B3350" s="6" t="s">
        <v>11790</v>
      </c>
      <c r="C3350" s="6">
        <v>3513020</v>
      </c>
      <c r="D3350" s="6" t="s">
        <v>6958</v>
      </c>
      <c r="E3350" s="6" t="s">
        <v>8818</v>
      </c>
      <c r="F3350" s="6" t="s">
        <v>6402</v>
      </c>
      <c r="G3350" s="6">
        <v>1143</v>
      </c>
      <c r="H3350" s="6">
        <v>4604</v>
      </c>
      <c r="I3350" s="6">
        <v>1</v>
      </c>
      <c r="J3350" s="6">
        <v>1</v>
      </c>
      <c r="K3350" s="6">
        <v>0</v>
      </c>
      <c r="L3350" s="6"/>
      <c r="M3350" s="6">
        <v>2022</v>
      </c>
      <c r="N3350" s="6" t="s">
        <v>7745</v>
      </c>
      <c r="O3350" s="6" t="s">
        <v>11809</v>
      </c>
      <c r="P3350" s="6"/>
      <c r="Q3350" s="6" t="s">
        <v>7733</v>
      </c>
      <c r="R3350" s="6" t="s">
        <v>7734</v>
      </c>
      <c r="S3350" s="6"/>
      <c r="T3350" s="6" t="s">
        <v>5008</v>
      </c>
      <c r="U3350">
        <f t="shared" si="52"/>
        <v>3</v>
      </c>
    </row>
    <row r="3351" spans="1:21" x14ac:dyDescent="0.2">
      <c r="A3351" s="6" t="s">
        <v>11807</v>
      </c>
      <c r="B3351" s="6" t="s">
        <v>11790</v>
      </c>
      <c r="C3351" s="6">
        <v>3513020</v>
      </c>
      <c r="D3351" s="6" t="s">
        <v>7517</v>
      </c>
      <c r="E3351" s="6" t="s">
        <v>10592</v>
      </c>
      <c r="F3351" s="6" t="s">
        <v>6402</v>
      </c>
      <c r="G3351" s="6">
        <v>980</v>
      </c>
      <c r="H3351" s="6">
        <v>4604</v>
      </c>
      <c r="I3351" s="6">
        <v>0</v>
      </c>
      <c r="J3351" s="6">
        <v>1</v>
      </c>
      <c r="K3351" s="6">
        <v>0</v>
      </c>
      <c r="L3351" s="6"/>
      <c r="M3351" s="6">
        <v>2022</v>
      </c>
      <c r="N3351" s="6" t="s">
        <v>7745</v>
      </c>
      <c r="O3351" s="6" t="s">
        <v>11809</v>
      </c>
      <c r="P3351" s="6"/>
      <c r="Q3351" s="6" t="s">
        <v>7733</v>
      </c>
      <c r="R3351" s="6" t="s">
        <v>7734</v>
      </c>
      <c r="S3351" s="6"/>
      <c r="T3351" s="6" t="s">
        <v>5007</v>
      </c>
      <c r="U3351">
        <f t="shared" si="52"/>
        <v>2</v>
      </c>
    </row>
    <row r="3352" spans="1:21" x14ac:dyDescent="0.2">
      <c r="A3352" s="6" t="s">
        <v>11807</v>
      </c>
      <c r="B3352" s="6" t="s">
        <v>11790</v>
      </c>
      <c r="C3352" s="6">
        <v>3513020</v>
      </c>
      <c r="D3352" s="6" t="s">
        <v>6809</v>
      </c>
      <c r="E3352" s="6" t="s">
        <v>11810</v>
      </c>
      <c r="F3352" s="6" t="s">
        <v>6402</v>
      </c>
      <c r="G3352" s="6">
        <v>817</v>
      </c>
      <c r="H3352" s="6">
        <v>4604</v>
      </c>
      <c r="I3352" s="6">
        <v>0</v>
      </c>
      <c r="J3352" s="6">
        <v>0</v>
      </c>
      <c r="K3352" s="6">
        <v>0</v>
      </c>
      <c r="L3352" s="6"/>
      <c r="M3352" s="6">
        <v>2022</v>
      </c>
      <c r="N3352" s="6" t="s">
        <v>7745</v>
      </c>
      <c r="O3352" s="6" t="s">
        <v>11809</v>
      </c>
      <c r="P3352" s="6"/>
      <c r="Q3352" s="6" t="s">
        <v>7733</v>
      </c>
      <c r="R3352" s="6" t="s">
        <v>7734</v>
      </c>
      <c r="S3352" s="6"/>
      <c r="T3352" s="6" t="s">
        <v>5026</v>
      </c>
      <c r="U3352">
        <f t="shared" si="52"/>
        <v>1</v>
      </c>
    </row>
    <row r="3353" spans="1:21" x14ac:dyDescent="0.2">
      <c r="A3353" s="6" t="s">
        <v>11811</v>
      </c>
      <c r="B3353" s="6" t="s">
        <v>11790</v>
      </c>
      <c r="C3353" s="6">
        <v>3513020</v>
      </c>
      <c r="D3353" s="6" t="s">
        <v>6768</v>
      </c>
      <c r="E3353" s="6" t="s">
        <v>11812</v>
      </c>
      <c r="F3353" s="6" t="s">
        <v>6402</v>
      </c>
      <c r="G3353" s="6">
        <v>356</v>
      </c>
      <c r="H3353" s="6">
        <v>769</v>
      </c>
      <c r="I3353" s="6">
        <v>0</v>
      </c>
      <c r="J3353" s="6">
        <v>1</v>
      </c>
      <c r="K3353" s="6">
        <v>0</v>
      </c>
      <c r="L3353" s="6"/>
      <c r="M3353" s="6">
        <v>2022</v>
      </c>
      <c r="N3353" s="6" t="s">
        <v>7745</v>
      </c>
      <c r="O3353" s="6" t="s">
        <v>11813</v>
      </c>
      <c r="P3353" s="6"/>
      <c r="Q3353" s="6" t="s">
        <v>7733</v>
      </c>
      <c r="R3353" s="6" t="s">
        <v>7734</v>
      </c>
      <c r="S3353" s="6"/>
      <c r="T3353" s="6" t="s">
        <v>5005</v>
      </c>
      <c r="U3353">
        <f t="shared" si="52"/>
        <v>4</v>
      </c>
    </row>
    <row r="3354" spans="1:21" x14ac:dyDescent="0.2">
      <c r="A3354" s="6" t="s">
        <v>11811</v>
      </c>
      <c r="B3354" s="6" t="s">
        <v>11790</v>
      </c>
      <c r="C3354" s="6">
        <v>3513020</v>
      </c>
      <c r="D3354" s="6" t="s">
        <v>6423</v>
      </c>
      <c r="E3354" s="6" t="s">
        <v>7085</v>
      </c>
      <c r="F3354" s="6" t="s">
        <v>6402</v>
      </c>
      <c r="G3354" s="6">
        <v>139</v>
      </c>
      <c r="H3354" s="6">
        <v>769</v>
      </c>
      <c r="I3354" s="6">
        <v>0</v>
      </c>
      <c r="J3354" s="6">
        <v>0</v>
      </c>
      <c r="K3354" s="6">
        <v>0</v>
      </c>
      <c r="L3354" s="6"/>
      <c r="M3354" s="6">
        <v>2022</v>
      </c>
      <c r="N3354" s="6" t="s">
        <v>7745</v>
      </c>
      <c r="O3354" s="6" t="s">
        <v>11813</v>
      </c>
      <c r="P3354" s="6"/>
      <c r="Q3354" s="6" t="s">
        <v>7733</v>
      </c>
      <c r="R3354" s="6" t="s">
        <v>7734</v>
      </c>
      <c r="S3354" s="6"/>
      <c r="T3354" s="6" t="s">
        <v>5027</v>
      </c>
      <c r="U3354">
        <f t="shared" si="52"/>
        <v>3</v>
      </c>
    </row>
    <row r="3355" spans="1:21" x14ac:dyDescent="0.2">
      <c r="A3355" s="6" t="s">
        <v>11811</v>
      </c>
      <c r="B3355" s="6" t="s">
        <v>11790</v>
      </c>
      <c r="C3355" s="6">
        <v>3513020</v>
      </c>
      <c r="D3355" s="6" t="s">
        <v>6597</v>
      </c>
      <c r="E3355" s="6" t="s">
        <v>6652</v>
      </c>
      <c r="F3355" s="6" t="s">
        <v>6402</v>
      </c>
      <c r="G3355" s="6">
        <v>126</v>
      </c>
      <c r="H3355" s="6">
        <v>769</v>
      </c>
      <c r="I3355" s="6">
        <v>0</v>
      </c>
      <c r="J3355" s="6">
        <v>0</v>
      </c>
      <c r="K3355" s="6">
        <v>0</v>
      </c>
      <c r="L3355" s="6"/>
      <c r="M3355" s="6">
        <v>2022</v>
      </c>
      <c r="N3355" s="6" t="s">
        <v>7745</v>
      </c>
      <c r="O3355" s="6" t="s">
        <v>11813</v>
      </c>
      <c r="P3355" s="6"/>
      <c r="Q3355" s="6" t="s">
        <v>7733</v>
      </c>
      <c r="R3355" s="6" t="s">
        <v>7734</v>
      </c>
      <c r="S3355" s="6"/>
      <c r="T3355" s="6" t="s">
        <v>5028</v>
      </c>
      <c r="U3355">
        <f t="shared" si="52"/>
        <v>2</v>
      </c>
    </row>
    <row r="3356" spans="1:21" x14ac:dyDescent="0.2">
      <c r="A3356" s="6" t="s">
        <v>11811</v>
      </c>
      <c r="B3356" s="6" t="s">
        <v>11790</v>
      </c>
      <c r="C3356" s="6">
        <v>3513020</v>
      </c>
      <c r="D3356" s="6" t="s">
        <v>11814</v>
      </c>
      <c r="E3356" s="6" t="s">
        <v>11815</v>
      </c>
      <c r="F3356" s="6" t="s">
        <v>6402</v>
      </c>
      <c r="G3356" s="6">
        <v>148</v>
      </c>
      <c r="H3356" s="6">
        <v>769</v>
      </c>
      <c r="I3356" s="6">
        <v>0</v>
      </c>
      <c r="J3356" s="6">
        <v>0</v>
      </c>
      <c r="K3356" s="6">
        <v>0</v>
      </c>
      <c r="L3356" s="6"/>
      <c r="M3356" s="6">
        <v>2022</v>
      </c>
      <c r="N3356" s="6" t="s">
        <v>7745</v>
      </c>
      <c r="O3356" s="6" t="s">
        <v>11813</v>
      </c>
      <c r="P3356" s="6"/>
      <c r="Q3356" s="6" t="s">
        <v>7733</v>
      </c>
      <c r="R3356" s="6" t="s">
        <v>7734</v>
      </c>
      <c r="S3356" s="6"/>
      <c r="T3356" s="6" t="s">
        <v>5029</v>
      </c>
      <c r="U3356">
        <f t="shared" si="52"/>
        <v>1</v>
      </c>
    </row>
    <row r="3357" spans="1:21" x14ac:dyDescent="0.2">
      <c r="A3357" s="6" t="s">
        <v>11816</v>
      </c>
      <c r="B3357" s="6" t="s">
        <v>11790</v>
      </c>
      <c r="C3357" s="6">
        <v>3513020</v>
      </c>
      <c r="D3357" s="6" t="s">
        <v>6440</v>
      </c>
      <c r="E3357" s="6" t="s">
        <v>7824</v>
      </c>
      <c r="F3357" s="6" t="s">
        <v>6402</v>
      </c>
      <c r="G3357" s="6">
        <v>221</v>
      </c>
      <c r="H3357" s="6">
        <v>998</v>
      </c>
      <c r="I3357" s="6">
        <v>0</v>
      </c>
      <c r="J3357" s="6">
        <v>0</v>
      </c>
      <c r="K3357" s="6">
        <v>0</v>
      </c>
      <c r="L3357" s="6"/>
      <c r="M3357" s="6">
        <v>2022</v>
      </c>
      <c r="N3357" s="6" t="s">
        <v>7745</v>
      </c>
      <c r="O3357" s="6" t="s">
        <v>11817</v>
      </c>
      <c r="P3357" s="6"/>
      <c r="Q3357" s="6" t="s">
        <v>7733</v>
      </c>
      <c r="R3357" s="6" t="s">
        <v>7734</v>
      </c>
      <c r="S3357" s="6"/>
      <c r="T3357" s="6" t="s">
        <v>5030</v>
      </c>
      <c r="U3357">
        <f t="shared" si="52"/>
        <v>2</v>
      </c>
    </row>
    <row r="3358" spans="1:21" x14ac:dyDescent="0.2">
      <c r="A3358" s="6" t="s">
        <v>11816</v>
      </c>
      <c r="B3358" s="6" t="s">
        <v>11790</v>
      </c>
      <c r="C3358" s="6">
        <v>3513020</v>
      </c>
      <c r="D3358" s="6" t="s">
        <v>6809</v>
      </c>
      <c r="E3358" s="6" t="s">
        <v>6854</v>
      </c>
      <c r="F3358" s="6" t="s">
        <v>6402</v>
      </c>
      <c r="G3358" s="6">
        <v>777</v>
      </c>
      <c r="H3358" s="6">
        <v>998</v>
      </c>
      <c r="I3358" s="6">
        <v>1</v>
      </c>
      <c r="J3358" s="6">
        <v>1</v>
      </c>
      <c r="K3358" s="6">
        <v>0</v>
      </c>
      <c r="L3358" s="6"/>
      <c r="M3358" s="6">
        <v>2022</v>
      </c>
      <c r="N3358" s="6" t="s">
        <v>7745</v>
      </c>
      <c r="O3358" s="6" t="s">
        <v>11817</v>
      </c>
      <c r="P3358" s="6"/>
      <c r="Q3358" s="6" t="s">
        <v>7733</v>
      </c>
      <c r="R3358" s="6" t="s">
        <v>7734</v>
      </c>
      <c r="S3358" s="6"/>
      <c r="T3358" s="6" t="s">
        <v>5003</v>
      </c>
      <c r="U3358">
        <f t="shared" si="52"/>
        <v>1</v>
      </c>
    </row>
    <row r="3359" spans="1:21" x14ac:dyDescent="0.2">
      <c r="A3359" s="6" t="s">
        <v>11818</v>
      </c>
      <c r="B3359" s="6" t="s">
        <v>11790</v>
      </c>
      <c r="C3359" s="6">
        <v>3513020</v>
      </c>
      <c r="D3359" s="6" t="s">
        <v>6548</v>
      </c>
      <c r="E3359" s="6" t="s">
        <v>11819</v>
      </c>
      <c r="F3359" s="6" t="s">
        <v>6402</v>
      </c>
      <c r="G3359" s="6">
        <v>488</v>
      </c>
      <c r="H3359" s="6">
        <v>831</v>
      </c>
      <c r="I3359" s="6">
        <v>0</v>
      </c>
      <c r="J3359" s="6">
        <v>1</v>
      </c>
      <c r="K3359" s="6">
        <v>0</v>
      </c>
      <c r="L3359" s="6"/>
      <c r="M3359" s="6">
        <v>2022</v>
      </c>
      <c r="N3359" s="6" t="s">
        <v>7745</v>
      </c>
      <c r="O3359" s="6" t="s">
        <v>10350</v>
      </c>
      <c r="P3359" s="6"/>
      <c r="Q3359" s="6" t="s">
        <v>7733</v>
      </c>
      <c r="R3359" s="6" t="s">
        <v>7734</v>
      </c>
      <c r="S3359" s="6"/>
      <c r="T3359" s="6" t="s">
        <v>5001</v>
      </c>
      <c r="U3359">
        <f t="shared" si="52"/>
        <v>3</v>
      </c>
    </row>
    <row r="3360" spans="1:21" x14ac:dyDescent="0.2">
      <c r="A3360" s="6" t="s">
        <v>11818</v>
      </c>
      <c r="B3360" s="6" t="s">
        <v>11790</v>
      </c>
      <c r="C3360" s="6">
        <v>3513020</v>
      </c>
      <c r="D3360" s="6" t="s">
        <v>11820</v>
      </c>
      <c r="E3360" s="6" t="s">
        <v>11821</v>
      </c>
      <c r="F3360" s="6" t="s">
        <v>6402</v>
      </c>
      <c r="G3360" s="6">
        <v>196</v>
      </c>
      <c r="H3360" s="6">
        <v>831</v>
      </c>
      <c r="I3360" s="6">
        <v>0</v>
      </c>
      <c r="J3360" s="6">
        <v>0</v>
      </c>
      <c r="K3360" s="6">
        <v>0</v>
      </c>
      <c r="L3360" s="6"/>
      <c r="M3360" s="6">
        <v>2022</v>
      </c>
      <c r="N3360" s="6" t="s">
        <v>7745</v>
      </c>
      <c r="O3360" s="6" t="s">
        <v>10350</v>
      </c>
      <c r="P3360" s="6"/>
      <c r="Q3360" s="6" t="s">
        <v>7733</v>
      </c>
      <c r="R3360" s="6" t="s">
        <v>7734</v>
      </c>
      <c r="S3360" s="6"/>
      <c r="T3360" s="6" t="s">
        <v>20170</v>
      </c>
      <c r="U3360">
        <f t="shared" si="52"/>
        <v>2</v>
      </c>
    </row>
    <row r="3361" spans="1:21" x14ac:dyDescent="0.2">
      <c r="A3361" s="6" t="s">
        <v>11818</v>
      </c>
      <c r="B3361" s="6" t="s">
        <v>11790</v>
      </c>
      <c r="C3361" s="6">
        <v>3513020</v>
      </c>
      <c r="D3361" s="6" t="s">
        <v>6440</v>
      </c>
      <c r="E3361" s="6" t="s">
        <v>11822</v>
      </c>
      <c r="F3361" s="6" t="s">
        <v>6402</v>
      </c>
      <c r="G3361" s="6">
        <v>147</v>
      </c>
      <c r="H3361" s="6">
        <v>831</v>
      </c>
      <c r="I3361" s="6">
        <v>0</v>
      </c>
      <c r="J3361" s="6">
        <v>0</v>
      </c>
      <c r="K3361" s="6">
        <v>0</v>
      </c>
      <c r="L3361" s="6"/>
      <c r="M3361" s="6">
        <v>2022</v>
      </c>
      <c r="N3361" s="6" t="s">
        <v>7745</v>
      </c>
      <c r="O3361" s="6" t="s">
        <v>10350</v>
      </c>
      <c r="P3361" s="6"/>
      <c r="Q3361" s="6" t="s">
        <v>7733</v>
      </c>
      <c r="R3361" s="6" t="s">
        <v>7734</v>
      </c>
      <c r="S3361" s="6"/>
      <c r="T3361" s="6" t="s">
        <v>20171</v>
      </c>
      <c r="U3361">
        <f t="shared" si="52"/>
        <v>1</v>
      </c>
    </row>
    <row r="3362" spans="1:21" x14ac:dyDescent="0.2">
      <c r="A3362" s="6" t="s">
        <v>11823</v>
      </c>
      <c r="B3362" s="6" t="s">
        <v>11790</v>
      </c>
      <c r="C3362" s="6">
        <v>3513020</v>
      </c>
      <c r="D3362" s="6" t="s">
        <v>6425</v>
      </c>
      <c r="E3362" s="6" t="s">
        <v>7085</v>
      </c>
      <c r="F3362" s="6" t="s">
        <v>6402</v>
      </c>
      <c r="G3362" s="6">
        <v>488</v>
      </c>
      <c r="H3362" s="6">
        <v>943</v>
      </c>
      <c r="I3362" s="6">
        <v>0</v>
      </c>
      <c r="J3362" s="6">
        <v>1</v>
      </c>
      <c r="K3362" s="6">
        <v>0</v>
      </c>
      <c r="L3362" s="6"/>
      <c r="M3362" s="6">
        <v>2022</v>
      </c>
      <c r="N3362" s="6" t="s">
        <v>7745</v>
      </c>
      <c r="O3362" s="6" t="s">
        <v>11824</v>
      </c>
      <c r="P3362" s="6"/>
      <c r="Q3362" s="6" t="s">
        <v>7733</v>
      </c>
      <c r="R3362" s="6" t="s">
        <v>7734</v>
      </c>
      <c r="S3362" s="6"/>
      <c r="T3362" s="6" t="s">
        <v>4999</v>
      </c>
      <c r="U3362">
        <f t="shared" si="52"/>
        <v>2</v>
      </c>
    </row>
    <row r="3363" spans="1:21" x14ac:dyDescent="0.2">
      <c r="A3363" s="6" t="s">
        <v>11823</v>
      </c>
      <c r="B3363" s="6" t="s">
        <v>11790</v>
      </c>
      <c r="C3363" s="6">
        <v>3513020</v>
      </c>
      <c r="D3363" s="6" t="s">
        <v>6458</v>
      </c>
      <c r="E3363" s="6" t="s">
        <v>11825</v>
      </c>
      <c r="F3363" s="6" t="s">
        <v>6402</v>
      </c>
      <c r="G3363" s="6">
        <v>455</v>
      </c>
      <c r="H3363" s="6">
        <v>943</v>
      </c>
      <c r="I3363" s="6">
        <v>0</v>
      </c>
      <c r="J3363" s="6">
        <v>0</v>
      </c>
      <c r="K3363" s="6">
        <v>0</v>
      </c>
      <c r="L3363" s="6"/>
      <c r="M3363" s="6">
        <v>2022</v>
      </c>
      <c r="N3363" s="6" t="s">
        <v>7745</v>
      </c>
      <c r="O3363" s="6" t="s">
        <v>11824</v>
      </c>
      <c r="P3363" s="6"/>
      <c r="Q3363" s="6" t="s">
        <v>7733</v>
      </c>
      <c r="R3363" s="6" t="s">
        <v>7734</v>
      </c>
      <c r="S3363" s="6"/>
      <c r="T3363" s="6" t="s">
        <v>6365</v>
      </c>
      <c r="U3363">
        <f t="shared" si="52"/>
        <v>1</v>
      </c>
    </row>
    <row r="3364" spans="1:21" x14ac:dyDescent="0.2">
      <c r="A3364" s="6" t="s">
        <v>11826</v>
      </c>
      <c r="B3364" s="6" t="s">
        <v>11790</v>
      </c>
      <c r="C3364" s="6">
        <v>3513020</v>
      </c>
      <c r="D3364" s="6" t="s">
        <v>6434</v>
      </c>
      <c r="E3364" s="6" t="s">
        <v>11827</v>
      </c>
      <c r="F3364" s="6" t="s">
        <v>6402</v>
      </c>
      <c r="G3364" s="6">
        <v>357</v>
      </c>
      <c r="H3364" s="6">
        <v>664</v>
      </c>
      <c r="I3364" s="6">
        <v>1</v>
      </c>
      <c r="J3364" s="6">
        <v>1</v>
      </c>
      <c r="K3364" s="6">
        <v>0</v>
      </c>
      <c r="L3364" s="6"/>
      <c r="M3364" s="6">
        <v>2022</v>
      </c>
      <c r="N3364" s="6" t="s">
        <v>7745</v>
      </c>
      <c r="O3364" s="6" t="s">
        <v>11828</v>
      </c>
      <c r="P3364" s="6"/>
      <c r="Q3364" s="6" t="s">
        <v>7733</v>
      </c>
      <c r="R3364" s="6" t="s">
        <v>7734</v>
      </c>
      <c r="S3364" s="6"/>
      <c r="T3364" s="6" t="s">
        <v>4997</v>
      </c>
      <c r="U3364">
        <f t="shared" si="52"/>
        <v>2</v>
      </c>
    </row>
    <row r="3365" spans="1:21" x14ac:dyDescent="0.2">
      <c r="A3365" s="6" t="s">
        <v>11826</v>
      </c>
      <c r="B3365" s="6" t="s">
        <v>11790</v>
      </c>
      <c r="C3365" s="6">
        <v>3513020</v>
      </c>
      <c r="D3365" s="6" t="s">
        <v>6523</v>
      </c>
      <c r="E3365" s="6" t="s">
        <v>11829</v>
      </c>
      <c r="F3365" s="6" t="s">
        <v>6402</v>
      </c>
      <c r="G3365" s="6">
        <v>307</v>
      </c>
      <c r="H3365" s="6">
        <v>664</v>
      </c>
      <c r="I3365" s="6">
        <v>0</v>
      </c>
      <c r="J3365" s="6">
        <v>0</v>
      </c>
      <c r="K3365" s="6">
        <v>0</v>
      </c>
      <c r="L3365" s="6"/>
      <c r="M3365" s="6">
        <v>2022</v>
      </c>
      <c r="N3365" s="6" t="s">
        <v>7745</v>
      </c>
      <c r="O3365" s="6" t="s">
        <v>11828</v>
      </c>
      <c r="P3365" s="6"/>
      <c r="Q3365" s="6" t="s">
        <v>7733</v>
      </c>
      <c r="R3365" s="6" t="s">
        <v>7734</v>
      </c>
      <c r="S3365" s="6"/>
      <c r="T3365" s="6" t="s">
        <v>20172</v>
      </c>
      <c r="U3365">
        <f t="shared" si="52"/>
        <v>1</v>
      </c>
    </row>
    <row r="3366" spans="1:21" x14ac:dyDescent="0.2">
      <c r="A3366" s="6" t="s">
        <v>11830</v>
      </c>
      <c r="B3366" s="6" t="s">
        <v>11831</v>
      </c>
      <c r="C3366" s="6">
        <v>3502023</v>
      </c>
      <c r="D3366" s="6" t="s">
        <v>11832</v>
      </c>
      <c r="E3366" s="6" t="s">
        <v>11833</v>
      </c>
      <c r="F3366" s="6" t="s">
        <v>6402</v>
      </c>
      <c r="G3366" s="6">
        <v>1105</v>
      </c>
      <c r="H3366" s="6">
        <v>3403</v>
      </c>
      <c r="I3366" s="6">
        <v>0</v>
      </c>
      <c r="J3366" s="6">
        <v>0</v>
      </c>
      <c r="K3366" s="6">
        <v>0</v>
      </c>
      <c r="L3366" s="6"/>
      <c r="M3366" s="6">
        <v>2022</v>
      </c>
      <c r="N3366" s="6" t="s">
        <v>7732</v>
      </c>
      <c r="O3366" s="6">
        <v>99</v>
      </c>
      <c r="P3366" s="6"/>
      <c r="Q3366" s="6" t="s">
        <v>7733</v>
      </c>
      <c r="R3366" s="6" t="s">
        <v>7734</v>
      </c>
      <c r="S3366" s="6"/>
      <c r="T3366" s="6" t="s">
        <v>20173</v>
      </c>
      <c r="U3366">
        <f t="shared" si="52"/>
        <v>4</v>
      </c>
    </row>
    <row r="3367" spans="1:21" x14ac:dyDescent="0.2">
      <c r="A3367" s="6" t="s">
        <v>11830</v>
      </c>
      <c r="B3367" s="6" t="s">
        <v>11831</v>
      </c>
      <c r="C3367" s="6">
        <v>3502023</v>
      </c>
      <c r="D3367" s="6" t="s">
        <v>7681</v>
      </c>
      <c r="E3367" s="6" t="s">
        <v>11834</v>
      </c>
      <c r="F3367" s="6" t="s">
        <v>6402</v>
      </c>
      <c r="G3367" s="6">
        <v>714</v>
      </c>
      <c r="H3367" s="6">
        <v>3403</v>
      </c>
      <c r="I3367" s="6">
        <v>0</v>
      </c>
      <c r="J3367" s="6">
        <v>0</v>
      </c>
      <c r="K3367" s="6">
        <v>0</v>
      </c>
      <c r="L3367" s="6"/>
      <c r="M3367" s="6">
        <v>2022</v>
      </c>
      <c r="N3367" s="6" t="s">
        <v>7732</v>
      </c>
      <c r="O3367" s="6">
        <v>99</v>
      </c>
      <c r="P3367" s="6"/>
      <c r="Q3367" s="6" t="s">
        <v>7733</v>
      </c>
      <c r="R3367" s="6" t="s">
        <v>7734</v>
      </c>
      <c r="S3367" s="6"/>
      <c r="T3367" s="6" t="s">
        <v>475</v>
      </c>
      <c r="U3367">
        <f t="shared" si="52"/>
        <v>3</v>
      </c>
    </row>
    <row r="3368" spans="1:21" x14ac:dyDescent="0.2">
      <c r="A3368" s="6" t="s">
        <v>11830</v>
      </c>
      <c r="B3368" s="6" t="s">
        <v>11831</v>
      </c>
      <c r="C3368" s="6">
        <v>3502023</v>
      </c>
      <c r="D3368" s="6" t="s">
        <v>9729</v>
      </c>
      <c r="E3368" s="6" t="s">
        <v>11835</v>
      </c>
      <c r="F3368" s="6" t="s">
        <v>6402</v>
      </c>
      <c r="G3368" s="6">
        <v>1454</v>
      </c>
      <c r="H3368" s="6">
        <v>3403</v>
      </c>
      <c r="I3368" s="6">
        <v>1</v>
      </c>
      <c r="J3368" s="6">
        <v>1</v>
      </c>
      <c r="K3368" s="6">
        <v>0</v>
      </c>
      <c r="L3368" s="6"/>
      <c r="M3368" s="6">
        <v>2022</v>
      </c>
      <c r="N3368" s="6" t="s">
        <v>7732</v>
      </c>
      <c r="O3368" s="6">
        <v>99</v>
      </c>
      <c r="P3368" s="6"/>
      <c r="Q3368" s="6" t="s">
        <v>7733</v>
      </c>
      <c r="R3368" s="6" t="s">
        <v>7734</v>
      </c>
      <c r="S3368" s="6"/>
      <c r="T3368" s="6" t="s">
        <v>473</v>
      </c>
      <c r="U3368">
        <f t="shared" si="52"/>
        <v>2</v>
      </c>
    </row>
    <row r="3369" spans="1:21" x14ac:dyDescent="0.2">
      <c r="A3369" s="6" t="s">
        <v>11830</v>
      </c>
      <c r="B3369" s="6" t="s">
        <v>11831</v>
      </c>
      <c r="C3369" s="6">
        <v>3502023</v>
      </c>
      <c r="D3369" s="6" t="s">
        <v>7633</v>
      </c>
      <c r="E3369" s="6" t="s">
        <v>11836</v>
      </c>
      <c r="F3369" s="6" t="s">
        <v>6402</v>
      </c>
      <c r="G3369" s="6">
        <v>130</v>
      </c>
      <c r="H3369" s="6">
        <v>3403</v>
      </c>
      <c r="I3369" s="6">
        <v>0</v>
      </c>
      <c r="J3369" s="6">
        <v>0</v>
      </c>
      <c r="K3369" s="6">
        <v>0</v>
      </c>
      <c r="L3369" s="6"/>
      <c r="M3369" s="6">
        <v>2022</v>
      </c>
      <c r="N3369" s="6" t="s">
        <v>7732</v>
      </c>
      <c r="O3369" s="6">
        <v>99</v>
      </c>
      <c r="P3369" s="6"/>
      <c r="Q3369" s="6" t="s">
        <v>7733</v>
      </c>
      <c r="R3369" s="6" t="s">
        <v>7734</v>
      </c>
      <c r="S3369" s="6"/>
      <c r="T3369" s="6" t="s">
        <v>476</v>
      </c>
      <c r="U3369">
        <f t="shared" si="52"/>
        <v>1</v>
      </c>
    </row>
    <row r="3370" spans="1:21" x14ac:dyDescent="0.2">
      <c r="A3370" s="6" t="s">
        <v>11837</v>
      </c>
      <c r="B3370" s="6" t="s">
        <v>11831</v>
      </c>
      <c r="C3370" s="6">
        <v>3502023</v>
      </c>
      <c r="D3370" s="6" t="s">
        <v>7610</v>
      </c>
      <c r="E3370" s="6" t="s">
        <v>11838</v>
      </c>
      <c r="F3370" s="6" t="s">
        <v>6402</v>
      </c>
      <c r="G3370" s="6">
        <v>0</v>
      </c>
      <c r="H3370" s="6"/>
      <c r="I3370" s="6">
        <v>1</v>
      </c>
      <c r="J3370" s="6">
        <v>1</v>
      </c>
      <c r="K3370" s="6">
        <v>1</v>
      </c>
      <c r="L3370" s="6"/>
      <c r="M3370" s="6">
        <v>2022</v>
      </c>
      <c r="N3370" s="6" t="s">
        <v>7745</v>
      </c>
      <c r="O3370" s="6">
        <v>1</v>
      </c>
      <c r="P3370" s="6"/>
      <c r="Q3370" s="6" t="s">
        <v>7733</v>
      </c>
      <c r="R3370" s="6" t="s">
        <v>7734</v>
      </c>
      <c r="S3370" s="6"/>
      <c r="T3370" s="6" t="s">
        <v>1523</v>
      </c>
      <c r="U3370">
        <f t="shared" si="52"/>
        <v>2</v>
      </c>
    </row>
    <row r="3371" spans="1:21" x14ac:dyDescent="0.2">
      <c r="A3371" s="6" t="s">
        <v>11837</v>
      </c>
      <c r="B3371" s="6" t="s">
        <v>11831</v>
      </c>
      <c r="C3371" s="6">
        <v>3502023</v>
      </c>
      <c r="D3371" s="6" t="s">
        <v>7650</v>
      </c>
      <c r="E3371" s="6" t="s">
        <v>8827</v>
      </c>
      <c r="F3371" s="6" t="s">
        <v>6402</v>
      </c>
      <c r="G3371" s="6">
        <v>0</v>
      </c>
      <c r="H3371" s="6"/>
      <c r="I3371" s="6">
        <v>0</v>
      </c>
      <c r="J3371" s="6">
        <v>1</v>
      </c>
      <c r="K3371" s="6">
        <v>1</v>
      </c>
      <c r="L3371" s="6"/>
      <c r="M3371" s="6">
        <v>2022</v>
      </c>
      <c r="N3371" s="6" t="s">
        <v>7745</v>
      </c>
      <c r="O3371" s="6">
        <v>1</v>
      </c>
      <c r="P3371" s="6"/>
      <c r="Q3371" s="6" t="s">
        <v>7733</v>
      </c>
      <c r="R3371" s="6" t="s">
        <v>7734</v>
      </c>
      <c r="S3371" s="6"/>
      <c r="T3371" s="6" t="s">
        <v>1522</v>
      </c>
      <c r="U3371">
        <f t="shared" si="52"/>
        <v>1</v>
      </c>
    </row>
    <row r="3372" spans="1:21" x14ac:dyDescent="0.2">
      <c r="A3372" s="6" t="s">
        <v>11839</v>
      </c>
      <c r="B3372" s="6" t="s">
        <v>11831</v>
      </c>
      <c r="C3372" s="6">
        <v>3502023</v>
      </c>
      <c r="D3372" s="6" t="s">
        <v>11840</v>
      </c>
      <c r="E3372" s="6" t="s">
        <v>9640</v>
      </c>
      <c r="F3372" s="6" t="s">
        <v>6402</v>
      </c>
      <c r="G3372" s="6">
        <v>752</v>
      </c>
      <c r="H3372" s="6">
        <v>3026</v>
      </c>
      <c r="I3372" s="6">
        <v>0</v>
      </c>
      <c r="J3372" s="6">
        <v>0</v>
      </c>
      <c r="K3372" s="6">
        <v>0</v>
      </c>
      <c r="L3372" s="6"/>
      <c r="M3372" s="6">
        <v>2022</v>
      </c>
      <c r="N3372" s="6" t="s">
        <v>7745</v>
      </c>
      <c r="O3372" s="6">
        <v>2</v>
      </c>
      <c r="P3372" s="6"/>
      <c r="Q3372" s="6" t="s">
        <v>7733</v>
      </c>
      <c r="R3372" s="6" t="s">
        <v>7734</v>
      </c>
      <c r="S3372" s="6"/>
      <c r="T3372" s="6" t="s">
        <v>1524</v>
      </c>
      <c r="U3372">
        <f t="shared" si="52"/>
        <v>3</v>
      </c>
    </row>
    <row r="3373" spans="1:21" x14ac:dyDescent="0.2">
      <c r="A3373" s="6" t="s">
        <v>11839</v>
      </c>
      <c r="B3373" s="6" t="s">
        <v>11831</v>
      </c>
      <c r="C3373" s="6">
        <v>3502023</v>
      </c>
      <c r="D3373" s="6" t="s">
        <v>11841</v>
      </c>
      <c r="E3373" s="6" t="s">
        <v>11096</v>
      </c>
      <c r="F3373" s="6" t="s">
        <v>6402</v>
      </c>
      <c r="G3373" s="6">
        <v>1153</v>
      </c>
      <c r="H3373" s="6">
        <v>3026</v>
      </c>
      <c r="I3373" s="6">
        <v>1</v>
      </c>
      <c r="J3373" s="6">
        <v>1</v>
      </c>
      <c r="K3373" s="6">
        <v>0</v>
      </c>
      <c r="L3373" s="6"/>
      <c r="M3373" s="6">
        <v>2022</v>
      </c>
      <c r="N3373" s="6" t="s">
        <v>7745</v>
      </c>
      <c r="O3373" s="6">
        <v>2</v>
      </c>
      <c r="P3373" s="6"/>
      <c r="Q3373" s="6" t="s">
        <v>7733</v>
      </c>
      <c r="R3373" s="6" t="s">
        <v>7734</v>
      </c>
      <c r="S3373" s="6"/>
      <c r="T3373" s="6" t="s">
        <v>1521</v>
      </c>
      <c r="U3373">
        <f t="shared" si="52"/>
        <v>2</v>
      </c>
    </row>
    <row r="3374" spans="1:21" x14ac:dyDescent="0.2">
      <c r="A3374" s="6" t="s">
        <v>11839</v>
      </c>
      <c r="B3374" s="6" t="s">
        <v>11831</v>
      </c>
      <c r="C3374" s="6">
        <v>3502023</v>
      </c>
      <c r="D3374" s="6" t="s">
        <v>6545</v>
      </c>
      <c r="E3374" s="6" t="s">
        <v>7439</v>
      </c>
      <c r="F3374" s="6" t="s">
        <v>6402</v>
      </c>
      <c r="G3374" s="6">
        <v>1121</v>
      </c>
      <c r="H3374" s="6">
        <v>3026</v>
      </c>
      <c r="I3374" s="6">
        <v>1</v>
      </c>
      <c r="J3374" s="6">
        <v>1</v>
      </c>
      <c r="K3374" s="6">
        <v>0</v>
      </c>
      <c r="L3374" s="6"/>
      <c r="M3374" s="6">
        <v>2022</v>
      </c>
      <c r="N3374" s="6" t="s">
        <v>7745</v>
      </c>
      <c r="O3374" s="6">
        <v>2</v>
      </c>
      <c r="P3374" s="6"/>
      <c r="Q3374" s="6" t="s">
        <v>7733</v>
      </c>
      <c r="R3374" s="6" t="s">
        <v>7734</v>
      </c>
      <c r="S3374" s="6"/>
      <c r="T3374" s="6" t="s">
        <v>1520</v>
      </c>
      <c r="U3374">
        <f t="shared" si="52"/>
        <v>1</v>
      </c>
    </row>
    <row r="3375" spans="1:21" x14ac:dyDescent="0.2">
      <c r="A3375" s="6" t="s">
        <v>11842</v>
      </c>
      <c r="B3375" s="6" t="s">
        <v>11843</v>
      </c>
      <c r="C3375" s="6">
        <v>3538031</v>
      </c>
      <c r="D3375" s="6" t="s">
        <v>7360</v>
      </c>
      <c r="E3375" s="6" t="s">
        <v>11844</v>
      </c>
      <c r="F3375" s="6" t="s">
        <v>6402</v>
      </c>
      <c r="G3375" s="6">
        <v>0</v>
      </c>
      <c r="H3375" s="6"/>
      <c r="I3375" s="6">
        <v>1</v>
      </c>
      <c r="J3375" s="6">
        <v>1</v>
      </c>
      <c r="K3375" s="6">
        <v>1</v>
      </c>
      <c r="L3375" s="6"/>
      <c r="M3375" s="6">
        <v>2022</v>
      </c>
      <c r="N3375" s="6" t="s">
        <v>7732</v>
      </c>
      <c r="O3375" s="6">
        <v>99</v>
      </c>
      <c r="P3375" s="6"/>
      <c r="Q3375" s="6" t="s">
        <v>7733</v>
      </c>
      <c r="R3375" s="6" t="s">
        <v>7734</v>
      </c>
      <c r="S3375" s="6"/>
      <c r="T3375" s="6" t="s">
        <v>1142</v>
      </c>
      <c r="U3375">
        <f t="shared" si="52"/>
        <v>1</v>
      </c>
    </row>
    <row r="3376" spans="1:21" x14ac:dyDescent="0.2">
      <c r="A3376" s="6" t="s">
        <v>11845</v>
      </c>
      <c r="B3376" s="6" t="s">
        <v>11843</v>
      </c>
      <c r="C3376" s="6">
        <v>3538031</v>
      </c>
      <c r="D3376" s="6" t="s">
        <v>6440</v>
      </c>
      <c r="E3376" s="6" t="s">
        <v>9185</v>
      </c>
      <c r="F3376" s="6" t="s">
        <v>6402</v>
      </c>
      <c r="G3376" s="6">
        <v>531</v>
      </c>
      <c r="H3376" s="6">
        <v>2306</v>
      </c>
      <c r="I3376" s="6">
        <v>1</v>
      </c>
      <c r="J3376" s="6">
        <v>1</v>
      </c>
      <c r="K3376" s="6">
        <v>0</v>
      </c>
      <c r="L3376" s="6"/>
      <c r="M3376" s="6">
        <v>2022</v>
      </c>
      <c r="N3376" s="6" t="s">
        <v>7745</v>
      </c>
      <c r="O3376" s="6">
        <v>99</v>
      </c>
      <c r="P3376" s="6"/>
      <c r="Q3376" s="6" t="s">
        <v>7733</v>
      </c>
      <c r="R3376" s="6" t="s">
        <v>7734</v>
      </c>
      <c r="S3376" s="6"/>
      <c r="T3376" s="6" t="s">
        <v>4937</v>
      </c>
      <c r="U3376">
        <f t="shared" si="52"/>
        <v>5</v>
      </c>
    </row>
    <row r="3377" spans="1:21" x14ac:dyDescent="0.2">
      <c r="A3377" s="6" t="s">
        <v>11845</v>
      </c>
      <c r="B3377" s="6" t="s">
        <v>11843</v>
      </c>
      <c r="C3377" s="6">
        <v>3538031</v>
      </c>
      <c r="D3377" s="6" t="s">
        <v>7299</v>
      </c>
      <c r="E3377" s="6" t="s">
        <v>11846</v>
      </c>
      <c r="F3377" s="6" t="s">
        <v>6402</v>
      </c>
      <c r="G3377" s="6">
        <v>377</v>
      </c>
      <c r="H3377" s="6">
        <v>2306</v>
      </c>
      <c r="I3377" s="6">
        <v>0</v>
      </c>
      <c r="J3377" s="6">
        <v>1</v>
      </c>
      <c r="K3377" s="6">
        <v>0</v>
      </c>
      <c r="L3377" s="6"/>
      <c r="M3377" s="6">
        <v>2022</v>
      </c>
      <c r="N3377" s="6" t="s">
        <v>7745</v>
      </c>
      <c r="O3377" s="6">
        <v>99</v>
      </c>
      <c r="P3377" s="6"/>
      <c r="Q3377" s="6" t="s">
        <v>7733</v>
      </c>
      <c r="R3377" s="6" t="s">
        <v>7734</v>
      </c>
      <c r="S3377" s="6"/>
      <c r="T3377" s="6" t="s">
        <v>4936</v>
      </c>
      <c r="U3377">
        <f t="shared" si="52"/>
        <v>4</v>
      </c>
    </row>
    <row r="3378" spans="1:21" x14ac:dyDescent="0.2">
      <c r="A3378" s="6" t="s">
        <v>11845</v>
      </c>
      <c r="B3378" s="6" t="s">
        <v>11843</v>
      </c>
      <c r="C3378" s="6">
        <v>3538031</v>
      </c>
      <c r="D3378" s="6" t="s">
        <v>6637</v>
      </c>
      <c r="E3378" s="6" t="s">
        <v>9468</v>
      </c>
      <c r="F3378" s="6" t="s">
        <v>6402</v>
      </c>
      <c r="G3378" s="6">
        <v>585</v>
      </c>
      <c r="H3378" s="6">
        <v>2306</v>
      </c>
      <c r="I3378" s="6">
        <v>1</v>
      </c>
      <c r="J3378" s="6">
        <v>1</v>
      </c>
      <c r="K3378" s="6">
        <v>0</v>
      </c>
      <c r="L3378" s="6"/>
      <c r="M3378" s="6">
        <v>2022</v>
      </c>
      <c r="N3378" s="6" t="s">
        <v>7745</v>
      </c>
      <c r="O3378" s="6">
        <v>99</v>
      </c>
      <c r="P3378" s="6"/>
      <c r="Q3378" s="6" t="s">
        <v>7733</v>
      </c>
      <c r="R3378" s="6" t="s">
        <v>7734</v>
      </c>
      <c r="S3378" s="6"/>
      <c r="T3378" s="6" t="s">
        <v>4935</v>
      </c>
      <c r="U3378">
        <f t="shared" si="52"/>
        <v>3</v>
      </c>
    </row>
    <row r="3379" spans="1:21" x14ac:dyDescent="0.2">
      <c r="A3379" s="6" t="s">
        <v>11845</v>
      </c>
      <c r="B3379" s="6" t="s">
        <v>11843</v>
      </c>
      <c r="C3379" s="6">
        <v>3538031</v>
      </c>
      <c r="D3379" s="6" t="s">
        <v>6427</v>
      </c>
      <c r="E3379" s="6" t="s">
        <v>11847</v>
      </c>
      <c r="F3379" s="6" t="s">
        <v>6402</v>
      </c>
      <c r="G3379" s="6">
        <v>468</v>
      </c>
      <c r="H3379" s="6">
        <v>2306</v>
      </c>
      <c r="I3379" s="6">
        <v>1</v>
      </c>
      <c r="J3379" s="6">
        <v>1</v>
      </c>
      <c r="K3379" s="6">
        <v>0</v>
      </c>
      <c r="L3379" s="6"/>
      <c r="M3379" s="6">
        <v>2022</v>
      </c>
      <c r="N3379" s="6" t="s">
        <v>7745</v>
      </c>
      <c r="O3379" s="6">
        <v>99</v>
      </c>
      <c r="P3379" s="6"/>
      <c r="Q3379" s="6" t="s">
        <v>7733</v>
      </c>
      <c r="R3379" s="6" t="s">
        <v>7734</v>
      </c>
      <c r="S3379" s="6"/>
      <c r="T3379" s="6" t="s">
        <v>4934</v>
      </c>
      <c r="U3379">
        <f t="shared" si="52"/>
        <v>2</v>
      </c>
    </row>
    <row r="3380" spans="1:21" x14ac:dyDescent="0.2">
      <c r="A3380" s="6" t="s">
        <v>11845</v>
      </c>
      <c r="B3380" s="6" t="s">
        <v>11843</v>
      </c>
      <c r="C3380" s="6">
        <v>3538031</v>
      </c>
      <c r="D3380" s="6" t="s">
        <v>11848</v>
      </c>
      <c r="E3380" s="6" t="s">
        <v>11849</v>
      </c>
      <c r="F3380" s="6" t="s">
        <v>6402</v>
      </c>
      <c r="G3380" s="6">
        <v>345</v>
      </c>
      <c r="H3380" s="6">
        <v>2306</v>
      </c>
      <c r="I3380" s="6">
        <v>0</v>
      </c>
      <c r="J3380" s="6">
        <v>0</v>
      </c>
      <c r="K3380" s="6">
        <v>0</v>
      </c>
      <c r="L3380" s="6"/>
      <c r="M3380" s="6">
        <v>2022</v>
      </c>
      <c r="N3380" s="6" t="s">
        <v>7745</v>
      </c>
      <c r="O3380" s="6">
        <v>99</v>
      </c>
      <c r="P3380" s="6"/>
      <c r="Q3380" s="6" t="s">
        <v>7733</v>
      </c>
      <c r="R3380" s="6" t="s">
        <v>7734</v>
      </c>
      <c r="S3380" s="6"/>
      <c r="T3380" s="6" t="s">
        <v>4938</v>
      </c>
      <c r="U3380">
        <f t="shared" si="52"/>
        <v>1</v>
      </c>
    </row>
    <row r="3381" spans="1:21" x14ac:dyDescent="0.2">
      <c r="A3381" s="6" t="s">
        <v>11850</v>
      </c>
      <c r="B3381" s="6" t="s">
        <v>11851</v>
      </c>
      <c r="C3381" s="6">
        <v>3544053</v>
      </c>
      <c r="D3381" s="6" t="s">
        <v>6620</v>
      </c>
      <c r="E3381" s="6" t="s">
        <v>7370</v>
      </c>
      <c r="F3381" s="6" t="s">
        <v>6402</v>
      </c>
      <c r="G3381" s="6">
        <v>2391</v>
      </c>
      <c r="H3381" s="6">
        <v>6067</v>
      </c>
      <c r="I3381" s="6">
        <v>1</v>
      </c>
      <c r="J3381" s="6">
        <v>0</v>
      </c>
      <c r="K3381" s="6">
        <v>0</v>
      </c>
      <c r="L3381" s="6"/>
      <c r="M3381" s="6">
        <v>2022</v>
      </c>
      <c r="N3381" s="6" t="s">
        <v>7732</v>
      </c>
      <c r="O3381" s="6">
        <v>99</v>
      </c>
      <c r="P3381" s="6"/>
      <c r="Q3381" s="6" t="s">
        <v>7733</v>
      </c>
      <c r="R3381" s="6" t="s">
        <v>7734</v>
      </c>
      <c r="S3381" s="6"/>
      <c r="T3381" s="6" t="s">
        <v>1010</v>
      </c>
      <c r="U3381">
        <f t="shared" si="52"/>
        <v>2</v>
      </c>
    </row>
    <row r="3382" spans="1:21" x14ac:dyDescent="0.2">
      <c r="A3382" s="6" t="s">
        <v>11850</v>
      </c>
      <c r="B3382" s="6" t="s">
        <v>11851</v>
      </c>
      <c r="C3382" s="6">
        <v>3544053</v>
      </c>
      <c r="D3382" s="6" t="s">
        <v>6738</v>
      </c>
      <c r="E3382" s="6" t="s">
        <v>11852</v>
      </c>
      <c r="F3382" s="6" t="s">
        <v>6402</v>
      </c>
      <c r="G3382" s="6">
        <v>3676</v>
      </c>
      <c r="H3382" s="6">
        <v>6067</v>
      </c>
      <c r="I3382" s="6">
        <v>0</v>
      </c>
      <c r="J3382" s="6">
        <v>1</v>
      </c>
      <c r="K3382" s="6">
        <v>0</v>
      </c>
      <c r="L3382" s="6"/>
      <c r="M3382" s="6">
        <v>2022</v>
      </c>
      <c r="N3382" s="6" t="s">
        <v>7732</v>
      </c>
      <c r="O3382" s="6">
        <v>99</v>
      </c>
      <c r="P3382" s="6"/>
      <c r="Q3382" s="6" t="s">
        <v>7733</v>
      </c>
      <c r="R3382" s="6" t="s">
        <v>7734</v>
      </c>
      <c r="S3382" s="6"/>
      <c r="T3382" s="6" t="s">
        <v>1009</v>
      </c>
      <c r="U3382">
        <f t="shared" si="52"/>
        <v>1</v>
      </c>
    </row>
    <row r="3383" spans="1:21" x14ac:dyDescent="0.2">
      <c r="A3383" s="6" t="s">
        <v>11853</v>
      </c>
      <c r="B3383" s="6" t="s">
        <v>11851</v>
      </c>
      <c r="C3383" s="6">
        <v>3544053</v>
      </c>
      <c r="D3383" s="6" t="s">
        <v>11854</v>
      </c>
      <c r="E3383" s="6" t="s">
        <v>11855</v>
      </c>
      <c r="F3383" s="6" t="s">
        <v>6402</v>
      </c>
      <c r="G3383" s="6">
        <v>0</v>
      </c>
      <c r="H3383" s="6"/>
      <c r="I3383" s="6">
        <v>1</v>
      </c>
      <c r="J3383" s="6">
        <v>1</v>
      </c>
      <c r="K3383" s="6">
        <v>1</v>
      </c>
      <c r="L3383" s="6"/>
      <c r="M3383" s="6">
        <v>2022</v>
      </c>
      <c r="N3383" s="6" t="s">
        <v>11856</v>
      </c>
      <c r="O3383" s="6" t="s">
        <v>11857</v>
      </c>
      <c r="P3383" s="6"/>
      <c r="Q3383" s="6" t="s">
        <v>7733</v>
      </c>
      <c r="R3383" s="6" t="s">
        <v>7734</v>
      </c>
      <c r="S3383" s="6"/>
      <c r="T3383" s="6" t="s">
        <v>4195</v>
      </c>
      <c r="U3383">
        <f t="shared" si="52"/>
        <v>1</v>
      </c>
    </row>
    <row r="3384" spans="1:21" x14ac:dyDescent="0.2">
      <c r="A3384" s="6" t="s">
        <v>11858</v>
      </c>
      <c r="B3384" s="6" t="s">
        <v>11851</v>
      </c>
      <c r="C3384" s="6">
        <v>3544053</v>
      </c>
      <c r="D3384" s="6" t="s">
        <v>11859</v>
      </c>
      <c r="E3384" s="6" t="s">
        <v>7440</v>
      </c>
      <c r="F3384" s="6" t="s">
        <v>6402</v>
      </c>
      <c r="G3384" s="6">
        <v>403</v>
      </c>
      <c r="H3384" s="6">
        <v>2416</v>
      </c>
      <c r="I3384" s="6">
        <v>0</v>
      </c>
      <c r="J3384" s="6">
        <v>0</v>
      </c>
      <c r="K3384" s="6">
        <v>0</v>
      </c>
      <c r="L3384" s="6"/>
      <c r="M3384" s="6">
        <v>2022</v>
      </c>
      <c r="N3384" s="6" t="s">
        <v>7745</v>
      </c>
      <c r="O3384" s="6" t="s">
        <v>11857</v>
      </c>
      <c r="P3384" s="6"/>
      <c r="Q3384" s="6" t="s">
        <v>7733</v>
      </c>
      <c r="R3384" s="6" t="s">
        <v>7734</v>
      </c>
      <c r="S3384" s="6"/>
      <c r="T3384" s="6" t="s">
        <v>4196</v>
      </c>
      <c r="U3384">
        <f t="shared" si="52"/>
        <v>4</v>
      </c>
    </row>
    <row r="3385" spans="1:21" x14ac:dyDescent="0.2">
      <c r="A3385" s="6" t="s">
        <v>11858</v>
      </c>
      <c r="B3385" s="6" t="s">
        <v>11851</v>
      </c>
      <c r="C3385" s="6">
        <v>3544053</v>
      </c>
      <c r="D3385" s="6" t="s">
        <v>11860</v>
      </c>
      <c r="E3385" s="6" t="s">
        <v>7833</v>
      </c>
      <c r="F3385" s="6" t="s">
        <v>6402</v>
      </c>
      <c r="G3385" s="6">
        <v>752</v>
      </c>
      <c r="H3385" s="6">
        <v>2416</v>
      </c>
      <c r="I3385" s="6">
        <v>0</v>
      </c>
      <c r="J3385" s="6">
        <v>1</v>
      </c>
      <c r="K3385" s="6">
        <v>0</v>
      </c>
      <c r="L3385" s="6"/>
      <c r="M3385" s="6">
        <v>2022</v>
      </c>
      <c r="N3385" s="6" t="s">
        <v>7745</v>
      </c>
      <c r="O3385" s="6" t="s">
        <v>11857</v>
      </c>
      <c r="P3385" s="6"/>
      <c r="Q3385" s="6" t="s">
        <v>7733</v>
      </c>
      <c r="R3385" s="6" t="s">
        <v>7734</v>
      </c>
      <c r="S3385" s="6"/>
      <c r="T3385" s="6" t="s">
        <v>4193</v>
      </c>
      <c r="U3385">
        <f t="shared" si="52"/>
        <v>3</v>
      </c>
    </row>
    <row r="3386" spans="1:21" x14ac:dyDescent="0.2">
      <c r="A3386" s="6" t="s">
        <v>11858</v>
      </c>
      <c r="B3386" s="6" t="s">
        <v>11851</v>
      </c>
      <c r="C3386" s="6">
        <v>3544053</v>
      </c>
      <c r="D3386" s="6" t="s">
        <v>6425</v>
      </c>
      <c r="E3386" s="6" t="s">
        <v>11861</v>
      </c>
      <c r="F3386" s="6" t="s">
        <v>6402</v>
      </c>
      <c r="G3386" s="6">
        <v>278</v>
      </c>
      <c r="H3386" s="6">
        <v>2416</v>
      </c>
      <c r="I3386" s="6">
        <v>0</v>
      </c>
      <c r="J3386" s="6">
        <v>0</v>
      </c>
      <c r="K3386" s="6">
        <v>0</v>
      </c>
      <c r="L3386" s="6"/>
      <c r="M3386" s="6">
        <v>2022</v>
      </c>
      <c r="N3386" s="6" t="s">
        <v>7745</v>
      </c>
      <c r="O3386" s="6" t="s">
        <v>11857</v>
      </c>
      <c r="P3386" s="6"/>
      <c r="Q3386" s="6" t="s">
        <v>7733</v>
      </c>
      <c r="R3386" s="6" t="s">
        <v>7734</v>
      </c>
      <c r="S3386" s="6"/>
      <c r="T3386" s="6" t="s">
        <v>4197</v>
      </c>
      <c r="U3386">
        <f t="shared" si="52"/>
        <v>2</v>
      </c>
    </row>
    <row r="3387" spans="1:21" x14ac:dyDescent="0.2">
      <c r="A3387" s="6" t="s">
        <v>11858</v>
      </c>
      <c r="B3387" s="6" t="s">
        <v>11851</v>
      </c>
      <c r="C3387" s="6">
        <v>3544053</v>
      </c>
      <c r="D3387" s="6" t="s">
        <v>7185</v>
      </c>
      <c r="E3387" s="6" t="s">
        <v>11862</v>
      </c>
      <c r="F3387" s="6" t="s">
        <v>6402</v>
      </c>
      <c r="G3387" s="6">
        <v>983</v>
      </c>
      <c r="H3387" s="6">
        <v>2416</v>
      </c>
      <c r="I3387" s="6">
        <v>1</v>
      </c>
      <c r="J3387" s="6">
        <v>1</v>
      </c>
      <c r="K3387" s="6">
        <v>0</v>
      </c>
      <c r="L3387" s="6"/>
      <c r="M3387" s="6">
        <v>2022</v>
      </c>
      <c r="N3387" s="6" t="s">
        <v>7745</v>
      </c>
      <c r="O3387" s="6" t="s">
        <v>11857</v>
      </c>
      <c r="P3387" s="6"/>
      <c r="Q3387" s="6" t="s">
        <v>7733</v>
      </c>
      <c r="R3387" s="6" t="s">
        <v>7734</v>
      </c>
      <c r="S3387" s="6"/>
      <c r="T3387" s="6" t="s">
        <v>4192</v>
      </c>
      <c r="U3387">
        <f t="shared" si="52"/>
        <v>1</v>
      </c>
    </row>
    <row r="3388" spans="1:21" x14ac:dyDescent="0.2">
      <c r="A3388" s="6" t="s">
        <v>11863</v>
      </c>
      <c r="B3388" s="6" t="s">
        <v>11851</v>
      </c>
      <c r="C3388" s="6">
        <v>3544053</v>
      </c>
      <c r="D3388" s="6" t="s">
        <v>6536</v>
      </c>
      <c r="E3388" s="6" t="s">
        <v>7011</v>
      </c>
      <c r="F3388" s="6" t="s">
        <v>6402</v>
      </c>
      <c r="G3388" s="6">
        <v>0</v>
      </c>
      <c r="H3388" s="6"/>
      <c r="I3388" s="6">
        <v>1</v>
      </c>
      <c r="J3388" s="6">
        <v>1</v>
      </c>
      <c r="K3388" s="6">
        <v>1</v>
      </c>
      <c r="L3388" s="6"/>
      <c r="M3388" s="6">
        <v>2022</v>
      </c>
      <c r="N3388" s="6" t="s">
        <v>11856</v>
      </c>
      <c r="O3388" s="6" t="s">
        <v>11864</v>
      </c>
      <c r="P3388" s="6"/>
      <c r="Q3388" s="6" t="s">
        <v>7733</v>
      </c>
      <c r="R3388" s="6" t="s">
        <v>7734</v>
      </c>
      <c r="S3388" s="6"/>
      <c r="T3388" s="6" t="s">
        <v>4190</v>
      </c>
      <c r="U3388">
        <f t="shared" si="52"/>
        <v>1</v>
      </c>
    </row>
    <row r="3389" spans="1:21" x14ac:dyDescent="0.2">
      <c r="A3389" s="6" t="s">
        <v>11865</v>
      </c>
      <c r="B3389" s="6" t="s">
        <v>11851</v>
      </c>
      <c r="C3389" s="6">
        <v>3544053</v>
      </c>
      <c r="D3389" s="6" t="s">
        <v>6820</v>
      </c>
      <c r="E3389" s="6" t="s">
        <v>10114</v>
      </c>
      <c r="F3389" s="6" t="s">
        <v>6402</v>
      </c>
      <c r="G3389" s="6">
        <v>481</v>
      </c>
      <c r="H3389" s="6">
        <v>3411</v>
      </c>
      <c r="I3389" s="6">
        <v>0</v>
      </c>
      <c r="J3389" s="6">
        <v>0</v>
      </c>
      <c r="K3389" s="6">
        <v>0</v>
      </c>
      <c r="L3389" s="6"/>
      <c r="M3389" s="6">
        <v>2022</v>
      </c>
      <c r="N3389" s="6" t="s">
        <v>7745</v>
      </c>
      <c r="O3389" s="6" t="s">
        <v>11864</v>
      </c>
      <c r="P3389" s="6"/>
      <c r="Q3389" s="6" t="s">
        <v>7733</v>
      </c>
      <c r="R3389" s="6" t="s">
        <v>7734</v>
      </c>
      <c r="S3389" s="6"/>
      <c r="T3389" s="6" t="s">
        <v>4198</v>
      </c>
      <c r="U3389">
        <f t="shared" si="52"/>
        <v>3</v>
      </c>
    </row>
    <row r="3390" spans="1:21" x14ac:dyDescent="0.2">
      <c r="A3390" s="6" t="s">
        <v>11865</v>
      </c>
      <c r="B3390" s="6" t="s">
        <v>11851</v>
      </c>
      <c r="C3390" s="6">
        <v>3544053</v>
      </c>
      <c r="D3390" s="6" t="s">
        <v>6501</v>
      </c>
      <c r="E3390" s="6" t="s">
        <v>11866</v>
      </c>
      <c r="F3390" s="6" t="s">
        <v>6402</v>
      </c>
      <c r="G3390" s="6">
        <v>1559</v>
      </c>
      <c r="H3390" s="6">
        <v>3411</v>
      </c>
      <c r="I3390" s="6">
        <v>1</v>
      </c>
      <c r="J3390" s="6">
        <v>1</v>
      </c>
      <c r="K3390" s="6">
        <v>0</v>
      </c>
      <c r="L3390" s="6"/>
      <c r="M3390" s="6">
        <v>2022</v>
      </c>
      <c r="N3390" s="6" t="s">
        <v>7745</v>
      </c>
      <c r="O3390" s="6" t="s">
        <v>11864</v>
      </c>
      <c r="P3390" s="6"/>
      <c r="Q3390" s="6" t="s">
        <v>7733</v>
      </c>
      <c r="R3390" s="6" t="s">
        <v>7734</v>
      </c>
      <c r="S3390" s="6"/>
      <c r="T3390" s="6" t="s">
        <v>4188</v>
      </c>
      <c r="U3390">
        <f t="shared" si="52"/>
        <v>2</v>
      </c>
    </row>
    <row r="3391" spans="1:21" x14ac:dyDescent="0.2">
      <c r="A3391" s="6" t="s">
        <v>11865</v>
      </c>
      <c r="B3391" s="6" t="s">
        <v>11851</v>
      </c>
      <c r="C3391" s="6">
        <v>3544053</v>
      </c>
      <c r="D3391" s="6" t="s">
        <v>6430</v>
      </c>
      <c r="E3391" s="6" t="s">
        <v>6854</v>
      </c>
      <c r="F3391" s="6" t="s">
        <v>6402</v>
      </c>
      <c r="G3391" s="6">
        <v>1371</v>
      </c>
      <c r="H3391" s="6">
        <v>3411</v>
      </c>
      <c r="I3391" s="6">
        <v>1</v>
      </c>
      <c r="J3391" s="6">
        <v>1</v>
      </c>
      <c r="K3391" s="6">
        <v>0</v>
      </c>
      <c r="L3391" s="6"/>
      <c r="M3391" s="6">
        <v>2022</v>
      </c>
      <c r="N3391" s="6" t="s">
        <v>7745</v>
      </c>
      <c r="O3391" s="6" t="s">
        <v>11864</v>
      </c>
      <c r="P3391" s="6"/>
      <c r="Q3391" s="6" t="s">
        <v>7733</v>
      </c>
      <c r="R3391" s="6" t="s">
        <v>7734</v>
      </c>
      <c r="S3391" s="6"/>
      <c r="T3391" s="6" t="s">
        <v>4187</v>
      </c>
      <c r="U3391">
        <f t="shared" si="52"/>
        <v>1</v>
      </c>
    </row>
    <row r="3392" spans="1:21" x14ac:dyDescent="0.2">
      <c r="A3392" s="6" t="s">
        <v>11867</v>
      </c>
      <c r="B3392" s="6" t="s">
        <v>11851</v>
      </c>
      <c r="C3392" s="6">
        <v>3544053</v>
      </c>
      <c r="D3392" s="6" t="s">
        <v>6781</v>
      </c>
      <c r="E3392" s="6" t="s">
        <v>11868</v>
      </c>
      <c r="F3392" s="6" t="s">
        <v>6402</v>
      </c>
      <c r="G3392" s="6">
        <v>0</v>
      </c>
      <c r="H3392" s="6"/>
      <c r="I3392" s="6">
        <v>0</v>
      </c>
      <c r="J3392" s="6">
        <v>1</v>
      </c>
      <c r="K3392" s="6">
        <v>1</v>
      </c>
      <c r="L3392" s="6"/>
      <c r="M3392" s="6">
        <v>2022</v>
      </c>
      <c r="N3392" s="6" t="s">
        <v>11856</v>
      </c>
      <c r="O3392" s="6" t="s">
        <v>11869</v>
      </c>
      <c r="P3392" s="6"/>
      <c r="Q3392" s="6" t="s">
        <v>7733</v>
      </c>
      <c r="R3392" s="6" t="s">
        <v>7734</v>
      </c>
      <c r="S3392" s="6"/>
      <c r="T3392" s="6" t="s">
        <v>4185</v>
      </c>
      <c r="U3392">
        <f t="shared" si="52"/>
        <v>1</v>
      </c>
    </row>
    <row r="3393" spans="1:21" x14ac:dyDescent="0.2">
      <c r="A3393" s="6" t="s">
        <v>11870</v>
      </c>
      <c r="B3393" s="6" t="s">
        <v>11851</v>
      </c>
      <c r="C3393" s="6">
        <v>3544053</v>
      </c>
      <c r="D3393" s="6" t="s">
        <v>6580</v>
      </c>
      <c r="E3393" s="6" t="s">
        <v>11871</v>
      </c>
      <c r="F3393" s="6" t="s">
        <v>6402</v>
      </c>
      <c r="G3393" s="6">
        <v>1782</v>
      </c>
      <c r="H3393" s="6">
        <v>5052</v>
      </c>
      <c r="I3393" s="6">
        <v>0</v>
      </c>
      <c r="J3393" s="6">
        <v>1</v>
      </c>
      <c r="K3393" s="6">
        <v>0</v>
      </c>
      <c r="L3393" s="6"/>
      <c r="M3393" s="6">
        <v>2022</v>
      </c>
      <c r="N3393" s="6" t="s">
        <v>7745</v>
      </c>
      <c r="O3393" s="6" t="s">
        <v>11869</v>
      </c>
      <c r="P3393" s="6"/>
      <c r="Q3393" s="6" t="s">
        <v>7733</v>
      </c>
      <c r="R3393" s="6" t="s">
        <v>7734</v>
      </c>
      <c r="S3393" s="6"/>
      <c r="T3393" s="6" t="s">
        <v>4183</v>
      </c>
      <c r="U3393">
        <f t="shared" si="52"/>
        <v>7</v>
      </c>
    </row>
    <row r="3394" spans="1:21" x14ac:dyDescent="0.2">
      <c r="A3394" s="6" t="s">
        <v>11870</v>
      </c>
      <c r="B3394" s="6" t="s">
        <v>11851</v>
      </c>
      <c r="C3394" s="6">
        <v>3544053</v>
      </c>
      <c r="D3394" s="6" t="s">
        <v>6595</v>
      </c>
      <c r="E3394" s="6" t="s">
        <v>9504</v>
      </c>
      <c r="F3394" s="6" t="s">
        <v>6402</v>
      </c>
      <c r="G3394" s="6">
        <v>239</v>
      </c>
      <c r="H3394" s="6">
        <v>5052</v>
      </c>
      <c r="I3394" s="6">
        <v>0</v>
      </c>
      <c r="J3394" s="6">
        <v>0</v>
      </c>
      <c r="K3394" s="6">
        <v>0</v>
      </c>
      <c r="L3394" s="6"/>
      <c r="M3394" s="6">
        <v>2022</v>
      </c>
      <c r="N3394" s="6" t="s">
        <v>7745</v>
      </c>
      <c r="O3394" s="6" t="s">
        <v>11869</v>
      </c>
      <c r="P3394" s="6"/>
      <c r="Q3394" s="6" t="s">
        <v>7733</v>
      </c>
      <c r="R3394" s="6" t="s">
        <v>7734</v>
      </c>
      <c r="S3394" s="6"/>
      <c r="T3394" s="6" t="s">
        <v>4199</v>
      </c>
      <c r="U3394">
        <f t="shared" si="52"/>
        <v>6</v>
      </c>
    </row>
    <row r="3395" spans="1:21" x14ac:dyDescent="0.2">
      <c r="A3395" s="6" t="s">
        <v>11870</v>
      </c>
      <c r="B3395" s="6" t="s">
        <v>11851</v>
      </c>
      <c r="C3395" s="6">
        <v>3544053</v>
      </c>
      <c r="D3395" s="6" t="s">
        <v>11872</v>
      </c>
      <c r="E3395" s="6" t="s">
        <v>6842</v>
      </c>
      <c r="F3395" s="6" t="s">
        <v>6402</v>
      </c>
      <c r="G3395" s="6">
        <v>1780</v>
      </c>
      <c r="H3395" s="6">
        <v>5052</v>
      </c>
      <c r="I3395" s="6">
        <v>0</v>
      </c>
      <c r="J3395" s="6">
        <v>1</v>
      </c>
      <c r="K3395" s="6">
        <v>0</v>
      </c>
      <c r="L3395" s="6"/>
      <c r="M3395" s="6">
        <v>2022</v>
      </c>
      <c r="N3395" s="6" t="s">
        <v>7745</v>
      </c>
      <c r="O3395" s="6" t="s">
        <v>11869</v>
      </c>
      <c r="P3395" s="6"/>
      <c r="Q3395" s="6" t="s">
        <v>7733</v>
      </c>
      <c r="R3395" s="6" t="s">
        <v>7734</v>
      </c>
      <c r="S3395" s="6"/>
      <c r="T3395" s="6" t="s">
        <v>4182</v>
      </c>
      <c r="U3395">
        <f t="shared" ref="U3395:U3458" si="53">COUNTIF(A3395:A9695,A3395)</f>
        <v>5</v>
      </c>
    </row>
    <row r="3396" spans="1:21" x14ac:dyDescent="0.2">
      <c r="A3396" s="6" t="s">
        <v>11870</v>
      </c>
      <c r="B3396" s="6" t="s">
        <v>11851</v>
      </c>
      <c r="C3396" s="6">
        <v>3544053</v>
      </c>
      <c r="D3396" s="6" t="s">
        <v>6509</v>
      </c>
      <c r="E3396" s="6" t="s">
        <v>6733</v>
      </c>
      <c r="F3396" s="6" t="s">
        <v>6402</v>
      </c>
      <c r="G3396" s="6">
        <v>105</v>
      </c>
      <c r="H3396" s="6">
        <v>5052</v>
      </c>
      <c r="I3396" s="6">
        <v>0</v>
      </c>
      <c r="J3396" s="6">
        <v>0</v>
      </c>
      <c r="K3396" s="6">
        <v>0</v>
      </c>
      <c r="L3396" s="6"/>
      <c r="M3396" s="6">
        <v>2022</v>
      </c>
      <c r="N3396" s="6" t="s">
        <v>7745</v>
      </c>
      <c r="O3396" s="6" t="s">
        <v>11869</v>
      </c>
      <c r="P3396" s="6"/>
      <c r="Q3396" s="6" t="s">
        <v>7733</v>
      </c>
      <c r="R3396" s="6" t="s">
        <v>7734</v>
      </c>
      <c r="S3396" s="6"/>
      <c r="T3396" s="6" t="s">
        <v>4200</v>
      </c>
      <c r="U3396">
        <f t="shared" si="53"/>
        <v>4</v>
      </c>
    </row>
    <row r="3397" spans="1:21" x14ac:dyDescent="0.2">
      <c r="A3397" s="6" t="s">
        <v>11870</v>
      </c>
      <c r="B3397" s="6" t="s">
        <v>11851</v>
      </c>
      <c r="C3397" s="6">
        <v>3544053</v>
      </c>
      <c r="D3397" s="6" t="s">
        <v>6547</v>
      </c>
      <c r="E3397" s="6" t="s">
        <v>11873</v>
      </c>
      <c r="F3397" s="6" t="s">
        <v>6402</v>
      </c>
      <c r="G3397" s="6">
        <v>743</v>
      </c>
      <c r="H3397" s="6">
        <v>5052</v>
      </c>
      <c r="I3397" s="6">
        <v>0</v>
      </c>
      <c r="J3397" s="6">
        <v>0</v>
      </c>
      <c r="K3397" s="6">
        <v>0</v>
      </c>
      <c r="L3397" s="6"/>
      <c r="M3397" s="6">
        <v>2022</v>
      </c>
      <c r="N3397" s="6" t="s">
        <v>7745</v>
      </c>
      <c r="O3397" s="6" t="s">
        <v>11869</v>
      </c>
      <c r="P3397" s="6"/>
      <c r="Q3397" s="6" t="s">
        <v>7733</v>
      </c>
      <c r="R3397" s="6" t="s">
        <v>7734</v>
      </c>
      <c r="S3397" s="6"/>
      <c r="T3397" s="6" t="s">
        <v>4201</v>
      </c>
      <c r="U3397">
        <f t="shared" si="53"/>
        <v>3</v>
      </c>
    </row>
    <row r="3398" spans="1:21" x14ac:dyDescent="0.2">
      <c r="A3398" s="6" t="s">
        <v>11870</v>
      </c>
      <c r="B3398" s="6" t="s">
        <v>11851</v>
      </c>
      <c r="C3398" s="6">
        <v>3544053</v>
      </c>
      <c r="D3398" s="6" t="s">
        <v>6467</v>
      </c>
      <c r="E3398" s="6" t="s">
        <v>11874</v>
      </c>
      <c r="F3398" s="6" t="s">
        <v>6402</v>
      </c>
      <c r="G3398" s="6">
        <v>34</v>
      </c>
      <c r="H3398" s="6">
        <v>5052</v>
      </c>
      <c r="I3398" s="6">
        <v>0</v>
      </c>
      <c r="J3398" s="6">
        <v>0</v>
      </c>
      <c r="K3398" s="6">
        <v>0</v>
      </c>
      <c r="L3398" s="6"/>
      <c r="M3398" s="6">
        <v>2022</v>
      </c>
      <c r="N3398" s="6" t="s">
        <v>7745</v>
      </c>
      <c r="O3398" s="6" t="s">
        <v>11869</v>
      </c>
      <c r="P3398" s="6"/>
      <c r="Q3398" s="6" t="s">
        <v>7733</v>
      </c>
      <c r="R3398" s="6" t="s">
        <v>7734</v>
      </c>
      <c r="S3398" s="6"/>
      <c r="T3398" s="6" t="s">
        <v>4202</v>
      </c>
      <c r="U3398">
        <f t="shared" si="53"/>
        <v>2</v>
      </c>
    </row>
    <row r="3399" spans="1:21" x14ac:dyDescent="0.2">
      <c r="A3399" s="6" t="s">
        <v>11870</v>
      </c>
      <c r="B3399" s="6" t="s">
        <v>11851</v>
      </c>
      <c r="C3399" s="6">
        <v>3544053</v>
      </c>
      <c r="D3399" s="6" t="s">
        <v>6448</v>
      </c>
      <c r="E3399" s="6" t="s">
        <v>10970</v>
      </c>
      <c r="F3399" s="6" t="s">
        <v>6402</v>
      </c>
      <c r="G3399" s="6">
        <v>369</v>
      </c>
      <c r="H3399" s="6">
        <v>5052</v>
      </c>
      <c r="I3399" s="6">
        <v>0</v>
      </c>
      <c r="J3399" s="6">
        <v>0</v>
      </c>
      <c r="K3399" s="6">
        <v>0</v>
      </c>
      <c r="L3399" s="6"/>
      <c r="M3399" s="6">
        <v>2022</v>
      </c>
      <c r="N3399" s="6" t="s">
        <v>7745</v>
      </c>
      <c r="O3399" s="6" t="s">
        <v>11869</v>
      </c>
      <c r="P3399" s="6"/>
      <c r="Q3399" s="6" t="s">
        <v>7733</v>
      </c>
      <c r="R3399" s="6" t="s">
        <v>7734</v>
      </c>
      <c r="S3399" s="6"/>
      <c r="T3399" s="6" t="s">
        <v>4203</v>
      </c>
      <c r="U3399">
        <f t="shared" si="53"/>
        <v>1</v>
      </c>
    </row>
    <row r="3400" spans="1:21" x14ac:dyDescent="0.2">
      <c r="A3400" s="6" t="s">
        <v>11875</v>
      </c>
      <c r="B3400" s="6" t="s">
        <v>11876</v>
      </c>
      <c r="C3400" s="6">
        <v>3526011</v>
      </c>
      <c r="D3400" s="6" t="s">
        <v>6809</v>
      </c>
      <c r="E3400" s="6" t="s">
        <v>7722</v>
      </c>
      <c r="F3400" s="6" t="s">
        <v>6402</v>
      </c>
      <c r="G3400" s="6">
        <v>3054</v>
      </c>
      <c r="H3400" s="6">
        <v>4860</v>
      </c>
      <c r="I3400" s="6">
        <v>1</v>
      </c>
      <c r="J3400" s="6">
        <v>1</v>
      </c>
      <c r="K3400" s="6">
        <v>0</v>
      </c>
      <c r="L3400" s="6"/>
      <c r="M3400" s="6">
        <v>2022</v>
      </c>
      <c r="N3400" s="6" t="s">
        <v>7732</v>
      </c>
      <c r="O3400" s="6">
        <v>99</v>
      </c>
      <c r="P3400" s="6"/>
      <c r="Q3400" s="6" t="s">
        <v>7733</v>
      </c>
      <c r="R3400" s="6" t="s">
        <v>7734</v>
      </c>
      <c r="S3400" s="6"/>
      <c r="T3400" s="6" t="s">
        <v>1143</v>
      </c>
      <c r="U3400">
        <f t="shared" si="53"/>
        <v>2</v>
      </c>
    </row>
    <row r="3401" spans="1:21" x14ac:dyDescent="0.2">
      <c r="A3401" s="6" t="s">
        <v>11875</v>
      </c>
      <c r="B3401" s="6" t="s">
        <v>11876</v>
      </c>
      <c r="C3401" s="6">
        <v>3526011</v>
      </c>
      <c r="D3401" s="6" t="s">
        <v>7037</v>
      </c>
      <c r="E3401" s="6" t="s">
        <v>7722</v>
      </c>
      <c r="F3401" s="6" t="s">
        <v>6402</v>
      </c>
      <c r="G3401" s="6">
        <v>1806</v>
      </c>
      <c r="H3401" s="6">
        <v>4860</v>
      </c>
      <c r="I3401" s="6">
        <v>0</v>
      </c>
      <c r="J3401" s="6">
        <v>0</v>
      </c>
      <c r="K3401" s="6">
        <v>0</v>
      </c>
      <c r="L3401" s="6"/>
      <c r="M3401" s="6">
        <v>2022</v>
      </c>
      <c r="N3401" s="6" t="s">
        <v>7732</v>
      </c>
      <c r="O3401" s="6">
        <v>99</v>
      </c>
      <c r="P3401" s="6"/>
      <c r="Q3401" s="6" t="s">
        <v>7733</v>
      </c>
      <c r="R3401" s="6" t="s">
        <v>7734</v>
      </c>
      <c r="S3401" s="6"/>
      <c r="T3401" s="6" t="s">
        <v>1144</v>
      </c>
      <c r="U3401">
        <f t="shared" si="53"/>
        <v>1</v>
      </c>
    </row>
    <row r="3402" spans="1:21" x14ac:dyDescent="0.2">
      <c r="A3402" s="6" t="s">
        <v>11877</v>
      </c>
      <c r="B3402" s="6" t="s">
        <v>11876</v>
      </c>
      <c r="C3402" s="6">
        <v>3526011</v>
      </c>
      <c r="D3402" s="6" t="s">
        <v>6785</v>
      </c>
      <c r="E3402" s="6" t="s">
        <v>10661</v>
      </c>
      <c r="F3402" s="6" t="s">
        <v>6402</v>
      </c>
      <c r="G3402" s="6">
        <v>836</v>
      </c>
      <c r="H3402" s="6">
        <v>3054</v>
      </c>
      <c r="I3402" s="6">
        <v>0</v>
      </c>
      <c r="J3402" s="6">
        <v>0</v>
      </c>
      <c r="K3402" s="6">
        <v>0</v>
      </c>
      <c r="L3402" s="6"/>
      <c r="M3402" s="6">
        <v>2022</v>
      </c>
      <c r="N3402" s="6" t="s">
        <v>7745</v>
      </c>
      <c r="O3402" s="6">
        <v>1</v>
      </c>
      <c r="P3402" s="6"/>
      <c r="Q3402" s="6" t="s">
        <v>7733</v>
      </c>
      <c r="R3402" s="6" t="s">
        <v>7734</v>
      </c>
      <c r="S3402" s="6"/>
      <c r="T3402" s="6" t="s">
        <v>4947</v>
      </c>
      <c r="U3402">
        <f t="shared" si="53"/>
        <v>4</v>
      </c>
    </row>
    <row r="3403" spans="1:21" x14ac:dyDescent="0.2">
      <c r="A3403" s="6" t="s">
        <v>11877</v>
      </c>
      <c r="B3403" s="6" t="s">
        <v>11876</v>
      </c>
      <c r="C3403" s="6">
        <v>3526011</v>
      </c>
      <c r="D3403" s="6" t="s">
        <v>6411</v>
      </c>
      <c r="E3403" s="6" t="s">
        <v>11878</v>
      </c>
      <c r="F3403" s="6" t="s">
        <v>6402</v>
      </c>
      <c r="G3403" s="6">
        <v>1012</v>
      </c>
      <c r="H3403" s="6">
        <v>3054</v>
      </c>
      <c r="I3403" s="6">
        <v>1</v>
      </c>
      <c r="J3403" s="6">
        <v>1</v>
      </c>
      <c r="K3403" s="6">
        <v>0</v>
      </c>
      <c r="L3403" s="6"/>
      <c r="M3403" s="6">
        <v>2022</v>
      </c>
      <c r="N3403" s="6" t="s">
        <v>7745</v>
      </c>
      <c r="O3403" s="6">
        <v>1</v>
      </c>
      <c r="P3403" s="6"/>
      <c r="Q3403" s="6" t="s">
        <v>7733</v>
      </c>
      <c r="R3403" s="6" t="s">
        <v>7734</v>
      </c>
      <c r="S3403" s="6"/>
      <c r="T3403" s="6" t="s">
        <v>4946</v>
      </c>
      <c r="U3403">
        <f t="shared" si="53"/>
        <v>3</v>
      </c>
    </row>
    <row r="3404" spans="1:21" x14ac:dyDescent="0.2">
      <c r="A3404" s="6" t="s">
        <v>11877</v>
      </c>
      <c r="B3404" s="6" t="s">
        <v>11876</v>
      </c>
      <c r="C3404" s="6">
        <v>3526011</v>
      </c>
      <c r="D3404" s="6" t="s">
        <v>6646</v>
      </c>
      <c r="E3404" s="6" t="s">
        <v>11879</v>
      </c>
      <c r="F3404" s="6" t="s">
        <v>6402</v>
      </c>
      <c r="G3404" s="6">
        <v>340</v>
      </c>
      <c r="H3404" s="6">
        <v>3054</v>
      </c>
      <c r="I3404" s="6">
        <v>0</v>
      </c>
      <c r="J3404" s="6">
        <v>0</v>
      </c>
      <c r="K3404" s="6">
        <v>0</v>
      </c>
      <c r="L3404" s="6"/>
      <c r="M3404" s="6">
        <v>2022</v>
      </c>
      <c r="N3404" s="6" t="s">
        <v>7745</v>
      </c>
      <c r="O3404" s="6">
        <v>1</v>
      </c>
      <c r="P3404" s="6"/>
      <c r="Q3404" s="6" t="s">
        <v>7733</v>
      </c>
      <c r="R3404" s="6" t="s">
        <v>7734</v>
      </c>
      <c r="S3404" s="6"/>
      <c r="T3404" s="6" t="s">
        <v>4948</v>
      </c>
      <c r="U3404">
        <f t="shared" si="53"/>
        <v>2</v>
      </c>
    </row>
    <row r="3405" spans="1:21" x14ac:dyDescent="0.2">
      <c r="A3405" s="6" t="s">
        <v>11877</v>
      </c>
      <c r="B3405" s="6" t="s">
        <v>11876</v>
      </c>
      <c r="C3405" s="6">
        <v>3526011</v>
      </c>
      <c r="D3405" s="6" t="s">
        <v>6406</v>
      </c>
      <c r="E3405" s="6" t="s">
        <v>6847</v>
      </c>
      <c r="F3405" s="6" t="s">
        <v>6402</v>
      </c>
      <c r="G3405" s="6">
        <v>866</v>
      </c>
      <c r="H3405" s="6">
        <v>3054</v>
      </c>
      <c r="I3405" s="6">
        <v>0</v>
      </c>
      <c r="J3405" s="6">
        <v>1</v>
      </c>
      <c r="K3405" s="6">
        <v>0</v>
      </c>
      <c r="L3405" s="6"/>
      <c r="M3405" s="6">
        <v>2022</v>
      </c>
      <c r="N3405" s="6" t="s">
        <v>7745</v>
      </c>
      <c r="O3405" s="6">
        <v>1</v>
      </c>
      <c r="P3405" s="6"/>
      <c r="Q3405" s="6" t="s">
        <v>7733</v>
      </c>
      <c r="R3405" s="6" t="s">
        <v>7734</v>
      </c>
      <c r="S3405" s="6"/>
      <c r="T3405" s="6" t="s">
        <v>4945</v>
      </c>
      <c r="U3405">
        <f t="shared" si="53"/>
        <v>1</v>
      </c>
    </row>
    <row r="3406" spans="1:21" x14ac:dyDescent="0.2">
      <c r="A3406" s="6" t="s">
        <v>11880</v>
      </c>
      <c r="B3406" s="6" t="s">
        <v>11876</v>
      </c>
      <c r="C3406" s="6">
        <v>3526011</v>
      </c>
      <c r="D3406" s="6" t="s">
        <v>6427</v>
      </c>
      <c r="E3406" s="6" t="s">
        <v>11881</v>
      </c>
      <c r="F3406" s="6" t="s">
        <v>6402</v>
      </c>
      <c r="G3406" s="6">
        <v>352</v>
      </c>
      <c r="H3406" s="6">
        <v>1375</v>
      </c>
      <c r="I3406" s="6">
        <v>0</v>
      </c>
      <c r="J3406" s="6">
        <v>1</v>
      </c>
      <c r="K3406" s="6">
        <v>0</v>
      </c>
      <c r="L3406" s="6"/>
      <c r="M3406" s="6">
        <v>2022</v>
      </c>
      <c r="N3406" s="6" t="s">
        <v>7745</v>
      </c>
      <c r="O3406" s="6">
        <v>2</v>
      </c>
      <c r="P3406" s="6"/>
      <c r="Q3406" s="6" t="s">
        <v>7733</v>
      </c>
      <c r="R3406" s="6" t="s">
        <v>7734</v>
      </c>
      <c r="S3406" s="6"/>
      <c r="T3406" s="6" t="s">
        <v>4944</v>
      </c>
      <c r="U3406">
        <f t="shared" si="53"/>
        <v>6</v>
      </c>
    </row>
    <row r="3407" spans="1:21" x14ac:dyDescent="0.2">
      <c r="A3407" s="6" t="s">
        <v>11880</v>
      </c>
      <c r="B3407" s="6" t="s">
        <v>11876</v>
      </c>
      <c r="C3407" s="6">
        <v>3526011</v>
      </c>
      <c r="D3407" s="6" t="s">
        <v>7457</v>
      </c>
      <c r="E3407" s="6" t="s">
        <v>11882</v>
      </c>
      <c r="F3407" s="6" t="s">
        <v>6402</v>
      </c>
      <c r="G3407" s="6">
        <v>342</v>
      </c>
      <c r="H3407" s="6">
        <v>1375</v>
      </c>
      <c r="I3407" s="6">
        <v>1</v>
      </c>
      <c r="J3407" s="6">
        <v>0</v>
      </c>
      <c r="K3407" s="6">
        <v>0</v>
      </c>
      <c r="L3407" s="6"/>
      <c r="M3407" s="6">
        <v>2022</v>
      </c>
      <c r="N3407" s="6" t="s">
        <v>7745</v>
      </c>
      <c r="O3407" s="6">
        <v>2</v>
      </c>
      <c r="P3407" s="6"/>
      <c r="Q3407" s="6" t="s">
        <v>7733</v>
      </c>
      <c r="R3407" s="6" t="s">
        <v>7734</v>
      </c>
      <c r="S3407" s="6"/>
      <c r="T3407" s="6" t="s">
        <v>4949</v>
      </c>
      <c r="U3407">
        <f t="shared" si="53"/>
        <v>5</v>
      </c>
    </row>
    <row r="3408" spans="1:21" x14ac:dyDescent="0.2">
      <c r="A3408" s="6" t="s">
        <v>11880</v>
      </c>
      <c r="B3408" s="6" t="s">
        <v>11876</v>
      </c>
      <c r="C3408" s="6">
        <v>3526011</v>
      </c>
      <c r="D3408" s="6" t="s">
        <v>6905</v>
      </c>
      <c r="E3408" s="6" t="s">
        <v>11883</v>
      </c>
      <c r="F3408" s="6" t="s">
        <v>6402</v>
      </c>
      <c r="G3408" s="6">
        <v>342</v>
      </c>
      <c r="H3408" s="6">
        <v>1375</v>
      </c>
      <c r="I3408" s="6">
        <v>1</v>
      </c>
      <c r="J3408" s="6">
        <v>1</v>
      </c>
      <c r="K3408" s="6">
        <v>0</v>
      </c>
      <c r="L3408" s="6"/>
      <c r="M3408" s="6">
        <v>2022</v>
      </c>
      <c r="N3408" s="6" t="s">
        <v>7745</v>
      </c>
      <c r="O3408" s="6">
        <v>2</v>
      </c>
      <c r="P3408" s="6"/>
      <c r="Q3408" s="6" t="s">
        <v>7733</v>
      </c>
      <c r="R3408" s="6" t="s">
        <v>7734</v>
      </c>
      <c r="S3408" s="6"/>
      <c r="T3408" s="6" t="s">
        <v>4943</v>
      </c>
      <c r="U3408">
        <f t="shared" si="53"/>
        <v>4</v>
      </c>
    </row>
    <row r="3409" spans="1:21" x14ac:dyDescent="0.2">
      <c r="A3409" s="6" t="s">
        <v>11880</v>
      </c>
      <c r="B3409" s="6" t="s">
        <v>11876</v>
      </c>
      <c r="C3409" s="6">
        <v>3526011</v>
      </c>
      <c r="D3409" s="6" t="s">
        <v>6633</v>
      </c>
      <c r="E3409" s="6" t="s">
        <v>11884</v>
      </c>
      <c r="F3409" s="6" t="s">
        <v>6402</v>
      </c>
      <c r="G3409" s="6">
        <v>116</v>
      </c>
      <c r="H3409" s="6">
        <v>1375</v>
      </c>
      <c r="I3409" s="6">
        <v>0</v>
      </c>
      <c r="J3409" s="6">
        <v>0</v>
      </c>
      <c r="K3409" s="6">
        <v>0</v>
      </c>
      <c r="L3409" s="6"/>
      <c r="M3409" s="6">
        <v>2022</v>
      </c>
      <c r="N3409" s="6" t="s">
        <v>7745</v>
      </c>
      <c r="O3409" s="6">
        <v>2</v>
      </c>
      <c r="P3409" s="6"/>
      <c r="Q3409" s="6" t="s">
        <v>7733</v>
      </c>
      <c r="R3409" s="6" t="s">
        <v>7734</v>
      </c>
      <c r="S3409" s="6"/>
      <c r="T3409" s="6" t="s">
        <v>4950</v>
      </c>
      <c r="U3409">
        <f t="shared" si="53"/>
        <v>3</v>
      </c>
    </row>
    <row r="3410" spans="1:21" x14ac:dyDescent="0.2">
      <c r="A3410" s="6" t="s">
        <v>11880</v>
      </c>
      <c r="B3410" s="6" t="s">
        <v>11876</v>
      </c>
      <c r="C3410" s="6">
        <v>3526011</v>
      </c>
      <c r="D3410" s="6" t="s">
        <v>6622</v>
      </c>
      <c r="E3410" s="6" t="s">
        <v>11885</v>
      </c>
      <c r="F3410" s="6" t="s">
        <v>6402</v>
      </c>
      <c r="G3410" s="6">
        <v>46</v>
      </c>
      <c r="H3410" s="6">
        <v>1375</v>
      </c>
      <c r="I3410" s="6">
        <v>0</v>
      </c>
      <c r="J3410" s="6">
        <v>0</v>
      </c>
      <c r="K3410" s="6">
        <v>0</v>
      </c>
      <c r="L3410" s="6"/>
      <c r="M3410" s="6">
        <v>2022</v>
      </c>
      <c r="N3410" s="6" t="s">
        <v>7745</v>
      </c>
      <c r="O3410" s="6">
        <v>2</v>
      </c>
      <c r="P3410" s="6"/>
      <c r="Q3410" s="6" t="s">
        <v>7733</v>
      </c>
      <c r="R3410" s="6" t="s">
        <v>7734</v>
      </c>
      <c r="S3410" s="6"/>
      <c r="T3410" s="6" t="s">
        <v>4951</v>
      </c>
      <c r="U3410">
        <f t="shared" si="53"/>
        <v>2</v>
      </c>
    </row>
    <row r="3411" spans="1:21" x14ac:dyDescent="0.2">
      <c r="A3411" s="6" t="s">
        <v>11880</v>
      </c>
      <c r="B3411" s="6" t="s">
        <v>11876</v>
      </c>
      <c r="C3411" s="6">
        <v>3526011</v>
      </c>
      <c r="D3411" s="6" t="s">
        <v>6656</v>
      </c>
      <c r="E3411" s="6" t="s">
        <v>11886</v>
      </c>
      <c r="F3411" s="6" t="s">
        <v>6402</v>
      </c>
      <c r="G3411" s="6">
        <v>177</v>
      </c>
      <c r="H3411" s="6">
        <v>1375</v>
      </c>
      <c r="I3411" s="6">
        <v>0</v>
      </c>
      <c r="J3411" s="6">
        <v>0</v>
      </c>
      <c r="K3411" s="6">
        <v>0</v>
      </c>
      <c r="L3411" s="6"/>
      <c r="M3411" s="6">
        <v>2022</v>
      </c>
      <c r="N3411" s="6" t="s">
        <v>7745</v>
      </c>
      <c r="O3411" s="6">
        <v>2</v>
      </c>
      <c r="P3411" s="6"/>
      <c r="Q3411" s="6" t="s">
        <v>7733</v>
      </c>
      <c r="R3411" s="6" t="s">
        <v>7734</v>
      </c>
      <c r="S3411" s="6"/>
      <c r="T3411" s="6" t="s">
        <v>4952</v>
      </c>
      <c r="U3411">
        <f t="shared" si="53"/>
        <v>1</v>
      </c>
    </row>
    <row r="3412" spans="1:21" x14ac:dyDescent="0.2">
      <c r="A3412" s="6" t="s">
        <v>11887</v>
      </c>
      <c r="B3412" s="6" t="s">
        <v>11876</v>
      </c>
      <c r="C3412" s="6">
        <v>3526011</v>
      </c>
      <c r="D3412" s="6" t="s">
        <v>6439</v>
      </c>
      <c r="E3412" s="6" t="s">
        <v>8736</v>
      </c>
      <c r="F3412" s="6" t="s">
        <v>6402</v>
      </c>
      <c r="G3412" s="6">
        <v>564</v>
      </c>
      <c r="H3412" s="6">
        <v>1911</v>
      </c>
      <c r="I3412" s="6">
        <v>0</v>
      </c>
      <c r="J3412" s="6">
        <v>0</v>
      </c>
      <c r="K3412" s="6">
        <v>0</v>
      </c>
      <c r="L3412" s="6"/>
      <c r="M3412" s="6">
        <v>2022</v>
      </c>
      <c r="N3412" s="6" t="s">
        <v>7745</v>
      </c>
      <c r="O3412" s="6">
        <v>3</v>
      </c>
      <c r="P3412" s="6"/>
      <c r="Q3412" s="6" t="s">
        <v>7733</v>
      </c>
      <c r="R3412" s="6" t="s">
        <v>7734</v>
      </c>
      <c r="S3412" s="6"/>
      <c r="T3412" s="6" t="s">
        <v>4953</v>
      </c>
      <c r="U3412">
        <f t="shared" si="53"/>
        <v>3</v>
      </c>
    </row>
    <row r="3413" spans="1:21" x14ac:dyDescent="0.2">
      <c r="A3413" s="6" t="s">
        <v>11887</v>
      </c>
      <c r="B3413" s="6" t="s">
        <v>11876</v>
      </c>
      <c r="C3413" s="6">
        <v>3526011</v>
      </c>
      <c r="D3413" s="6" t="s">
        <v>6722</v>
      </c>
      <c r="E3413" s="6" t="s">
        <v>8143</v>
      </c>
      <c r="F3413" s="6" t="s">
        <v>6402</v>
      </c>
      <c r="G3413" s="6">
        <v>773</v>
      </c>
      <c r="H3413" s="6">
        <v>1911</v>
      </c>
      <c r="I3413" s="6">
        <v>1</v>
      </c>
      <c r="J3413" s="6">
        <v>1</v>
      </c>
      <c r="K3413" s="6">
        <v>0</v>
      </c>
      <c r="L3413" s="6"/>
      <c r="M3413" s="6">
        <v>2022</v>
      </c>
      <c r="N3413" s="6" t="s">
        <v>7745</v>
      </c>
      <c r="O3413" s="6">
        <v>3</v>
      </c>
      <c r="P3413" s="6"/>
      <c r="Q3413" s="6" t="s">
        <v>7733</v>
      </c>
      <c r="R3413" s="6" t="s">
        <v>7734</v>
      </c>
      <c r="S3413" s="6"/>
      <c r="T3413" s="6" t="s">
        <v>4942</v>
      </c>
      <c r="U3413">
        <f t="shared" si="53"/>
        <v>2</v>
      </c>
    </row>
    <row r="3414" spans="1:21" x14ac:dyDescent="0.2">
      <c r="A3414" s="6" t="s">
        <v>11887</v>
      </c>
      <c r="B3414" s="6" t="s">
        <v>11876</v>
      </c>
      <c r="C3414" s="6">
        <v>3526011</v>
      </c>
      <c r="D3414" s="6" t="s">
        <v>7022</v>
      </c>
      <c r="E3414" s="6" t="s">
        <v>11888</v>
      </c>
      <c r="F3414" s="6" t="s">
        <v>6402</v>
      </c>
      <c r="G3414" s="6">
        <v>574</v>
      </c>
      <c r="H3414" s="6">
        <v>1911</v>
      </c>
      <c r="I3414" s="6">
        <v>1</v>
      </c>
      <c r="J3414" s="6">
        <v>1</v>
      </c>
      <c r="K3414" s="6">
        <v>0</v>
      </c>
      <c r="L3414" s="6"/>
      <c r="M3414" s="6">
        <v>2022</v>
      </c>
      <c r="N3414" s="6" t="s">
        <v>7745</v>
      </c>
      <c r="O3414" s="6">
        <v>3</v>
      </c>
      <c r="P3414" s="6"/>
      <c r="Q3414" s="6" t="s">
        <v>7733</v>
      </c>
      <c r="R3414" s="6" t="s">
        <v>7734</v>
      </c>
      <c r="S3414" s="6"/>
      <c r="T3414" s="6" t="s">
        <v>4941</v>
      </c>
      <c r="U3414">
        <f t="shared" si="53"/>
        <v>1</v>
      </c>
    </row>
    <row r="3415" spans="1:21" x14ac:dyDescent="0.2">
      <c r="A3415" s="6" t="s">
        <v>11889</v>
      </c>
      <c r="B3415" s="6" t="s">
        <v>11876</v>
      </c>
      <c r="C3415" s="6">
        <v>3526011</v>
      </c>
      <c r="D3415" s="6" t="s">
        <v>6545</v>
      </c>
      <c r="E3415" s="6" t="s">
        <v>6528</v>
      </c>
      <c r="F3415" s="6" t="s">
        <v>6402</v>
      </c>
      <c r="G3415" s="6">
        <v>274</v>
      </c>
      <c r="H3415" s="6">
        <v>1522</v>
      </c>
      <c r="I3415" s="6">
        <v>0</v>
      </c>
      <c r="J3415" s="6">
        <v>0</v>
      </c>
      <c r="K3415" s="6">
        <v>0</v>
      </c>
      <c r="L3415" s="6"/>
      <c r="M3415" s="6">
        <v>2022</v>
      </c>
      <c r="N3415" s="6" t="s">
        <v>7745</v>
      </c>
      <c r="O3415" s="6">
        <v>4</v>
      </c>
      <c r="P3415" s="6"/>
      <c r="Q3415" s="6" t="s">
        <v>7733</v>
      </c>
      <c r="R3415" s="6" t="s">
        <v>7734</v>
      </c>
      <c r="S3415" s="6"/>
      <c r="T3415" s="6" t="s">
        <v>4954</v>
      </c>
      <c r="U3415">
        <f t="shared" si="53"/>
        <v>3</v>
      </c>
    </row>
    <row r="3416" spans="1:21" x14ac:dyDescent="0.2">
      <c r="A3416" s="6" t="s">
        <v>11889</v>
      </c>
      <c r="B3416" s="6" t="s">
        <v>11876</v>
      </c>
      <c r="C3416" s="6">
        <v>3526011</v>
      </c>
      <c r="D3416" s="6" t="s">
        <v>6503</v>
      </c>
      <c r="E3416" s="6" t="s">
        <v>11890</v>
      </c>
      <c r="F3416" s="6" t="s">
        <v>6402</v>
      </c>
      <c r="G3416" s="6">
        <v>628</v>
      </c>
      <c r="H3416" s="6">
        <v>1522</v>
      </c>
      <c r="I3416" s="6">
        <v>1</v>
      </c>
      <c r="J3416" s="6">
        <v>1</v>
      </c>
      <c r="K3416" s="6">
        <v>0</v>
      </c>
      <c r="L3416" s="6"/>
      <c r="M3416" s="6">
        <v>2022</v>
      </c>
      <c r="N3416" s="6" t="s">
        <v>7745</v>
      </c>
      <c r="O3416" s="6">
        <v>4</v>
      </c>
      <c r="P3416" s="6"/>
      <c r="Q3416" s="6" t="s">
        <v>7733</v>
      </c>
      <c r="R3416" s="6" t="s">
        <v>7734</v>
      </c>
      <c r="S3416" s="6"/>
      <c r="T3416" s="6" t="s">
        <v>4940</v>
      </c>
      <c r="U3416">
        <f t="shared" si="53"/>
        <v>2</v>
      </c>
    </row>
    <row r="3417" spans="1:21" x14ac:dyDescent="0.2">
      <c r="A3417" s="6" t="s">
        <v>11889</v>
      </c>
      <c r="B3417" s="6" t="s">
        <v>11876</v>
      </c>
      <c r="C3417" s="6">
        <v>3526011</v>
      </c>
      <c r="D3417" s="6" t="s">
        <v>6635</v>
      </c>
      <c r="E3417" s="6" t="s">
        <v>11891</v>
      </c>
      <c r="F3417" s="6" t="s">
        <v>6402</v>
      </c>
      <c r="G3417" s="6">
        <v>620</v>
      </c>
      <c r="H3417" s="6">
        <v>1522</v>
      </c>
      <c r="I3417" s="6">
        <v>0</v>
      </c>
      <c r="J3417" s="6">
        <v>1</v>
      </c>
      <c r="K3417" s="6">
        <v>0</v>
      </c>
      <c r="L3417" s="6"/>
      <c r="M3417" s="6">
        <v>2022</v>
      </c>
      <c r="N3417" s="6" t="s">
        <v>7745</v>
      </c>
      <c r="O3417" s="6">
        <v>4</v>
      </c>
      <c r="P3417" s="6"/>
      <c r="Q3417" s="6" t="s">
        <v>7733</v>
      </c>
      <c r="R3417" s="6" t="s">
        <v>7734</v>
      </c>
      <c r="S3417" s="6"/>
      <c r="T3417" s="6" t="s">
        <v>4939</v>
      </c>
      <c r="U3417">
        <f t="shared" si="53"/>
        <v>1</v>
      </c>
    </row>
    <row r="3418" spans="1:21" x14ac:dyDescent="0.2">
      <c r="A3418" s="6" t="s">
        <v>11892</v>
      </c>
      <c r="B3418" s="6" t="s">
        <v>11893</v>
      </c>
      <c r="C3418" s="6">
        <v>3518020</v>
      </c>
      <c r="D3418" s="6" t="s">
        <v>11894</v>
      </c>
      <c r="E3418" s="6" t="s">
        <v>11895</v>
      </c>
      <c r="F3418" s="6" t="s">
        <v>6402</v>
      </c>
      <c r="G3418" s="6">
        <v>0</v>
      </c>
      <c r="H3418" s="6"/>
      <c r="I3418" s="6">
        <v>0</v>
      </c>
      <c r="J3418" s="6">
        <v>1</v>
      </c>
      <c r="K3418" s="6">
        <v>1</v>
      </c>
      <c r="L3418" s="6"/>
      <c r="M3418" s="6">
        <v>2022</v>
      </c>
      <c r="N3418" s="6" t="s">
        <v>7732</v>
      </c>
      <c r="O3418" s="6">
        <v>99</v>
      </c>
      <c r="P3418" s="6"/>
      <c r="Q3418" s="6" t="s">
        <v>7733</v>
      </c>
      <c r="R3418" s="6" t="s">
        <v>7734</v>
      </c>
      <c r="S3418" s="6"/>
      <c r="T3418" s="6" t="s">
        <v>1199</v>
      </c>
      <c r="U3418">
        <f t="shared" si="53"/>
        <v>1</v>
      </c>
    </row>
    <row r="3419" spans="1:21" x14ac:dyDescent="0.2">
      <c r="A3419" s="6" t="s">
        <v>11896</v>
      </c>
      <c r="B3419" s="6" t="s">
        <v>11893</v>
      </c>
      <c r="C3419" s="6">
        <v>3518020</v>
      </c>
      <c r="D3419" s="6" t="s">
        <v>6425</v>
      </c>
      <c r="E3419" s="6" t="s">
        <v>11897</v>
      </c>
      <c r="F3419" s="6" t="s">
        <v>6402</v>
      </c>
      <c r="G3419" s="6">
        <v>0</v>
      </c>
      <c r="H3419" s="6"/>
      <c r="I3419" s="6">
        <v>0</v>
      </c>
      <c r="J3419" s="6">
        <v>1</v>
      </c>
      <c r="K3419" s="6">
        <v>1</v>
      </c>
      <c r="L3419" s="6"/>
      <c r="M3419" s="6">
        <v>2022</v>
      </c>
      <c r="N3419" s="6" t="s">
        <v>7745</v>
      </c>
      <c r="O3419" s="6">
        <v>1</v>
      </c>
      <c r="P3419" s="6"/>
      <c r="Q3419" s="6" t="s">
        <v>7733</v>
      </c>
      <c r="R3419" s="6" t="s">
        <v>7734</v>
      </c>
      <c r="S3419" s="6"/>
      <c r="T3419" s="6" t="s">
        <v>5267</v>
      </c>
      <c r="U3419">
        <f t="shared" si="53"/>
        <v>1</v>
      </c>
    </row>
    <row r="3420" spans="1:21" x14ac:dyDescent="0.2">
      <c r="A3420" s="6" t="s">
        <v>11898</v>
      </c>
      <c r="B3420" s="6" t="s">
        <v>11893</v>
      </c>
      <c r="C3420" s="6">
        <v>3518020</v>
      </c>
      <c r="D3420" s="6" t="s">
        <v>6926</v>
      </c>
      <c r="E3420" s="6" t="s">
        <v>11899</v>
      </c>
      <c r="F3420" s="6" t="s">
        <v>6402</v>
      </c>
      <c r="G3420" s="6">
        <v>0</v>
      </c>
      <c r="H3420" s="6"/>
      <c r="I3420" s="6">
        <v>1</v>
      </c>
      <c r="J3420" s="6">
        <v>1</v>
      </c>
      <c r="K3420" s="6">
        <v>1</v>
      </c>
      <c r="L3420" s="6"/>
      <c r="M3420" s="6">
        <v>2022</v>
      </c>
      <c r="N3420" s="6" t="s">
        <v>7745</v>
      </c>
      <c r="O3420" s="6">
        <v>2</v>
      </c>
      <c r="P3420" s="6"/>
      <c r="Q3420" s="6" t="s">
        <v>7733</v>
      </c>
      <c r="R3420" s="6" t="s">
        <v>7734</v>
      </c>
      <c r="S3420" s="6"/>
      <c r="T3420" s="6" t="s">
        <v>5266</v>
      </c>
      <c r="U3420">
        <f t="shared" si="53"/>
        <v>1</v>
      </c>
    </row>
    <row r="3421" spans="1:21" x14ac:dyDescent="0.2">
      <c r="A3421" s="6" t="s">
        <v>11900</v>
      </c>
      <c r="B3421" s="6" t="s">
        <v>11893</v>
      </c>
      <c r="C3421" s="6">
        <v>3518020</v>
      </c>
      <c r="D3421" s="6" t="s">
        <v>6597</v>
      </c>
      <c r="E3421" s="6" t="s">
        <v>8501</v>
      </c>
      <c r="F3421" s="6" t="s">
        <v>6402</v>
      </c>
      <c r="G3421" s="6">
        <v>0</v>
      </c>
      <c r="H3421" s="6"/>
      <c r="I3421" s="6">
        <v>1</v>
      </c>
      <c r="J3421" s="6">
        <v>1</v>
      </c>
      <c r="K3421" s="6">
        <v>1</v>
      </c>
      <c r="L3421" s="6"/>
      <c r="M3421" s="6">
        <v>2022</v>
      </c>
      <c r="N3421" s="6" t="s">
        <v>7745</v>
      </c>
      <c r="O3421" s="6">
        <v>3</v>
      </c>
      <c r="P3421" s="6"/>
      <c r="Q3421" s="6" t="s">
        <v>7733</v>
      </c>
      <c r="R3421" s="6" t="s">
        <v>7734</v>
      </c>
      <c r="S3421" s="6"/>
      <c r="T3421" s="6" t="s">
        <v>5265</v>
      </c>
      <c r="U3421">
        <f t="shared" si="53"/>
        <v>1</v>
      </c>
    </row>
    <row r="3422" spans="1:21" x14ac:dyDescent="0.2">
      <c r="A3422" s="6" t="s">
        <v>11901</v>
      </c>
      <c r="B3422" s="6" t="s">
        <v>11893</v>
      </c>
      <c r="C3422" s="6">
        <v>3518020</v>
      </c>
      <c r="D3422" s="6" t="s">
        <v>7586</v>
      </c>
      <c r="E3422" s="6" t="s">
        <v>6955</v>
      </c>
      <c r="F3422" s="6" t="s">
        <v>6402</v>
      </c>
      <c r="G3422" s="6">
        <v>0</v>
      </c>
      <c r="H3422" s="6"/>
      <c r="I3422" s="6">
        <v>0</v>
      </c>
      <c r="J3422" s="6">
        <v>1</v>
      </c>
      <c r="K3422" s="6">
        <v>1</v>
      </c>
      <c r="L3422" s="6"/>
      <c r="M3422" s="6">
        <v>2022</v>
      </c>
      <c r="N3422" s="6" t="s">
        <v>7745</v>
      </c>
      <c r="O3422" s="6">
        <v>4</v>
      </c>
      <c r="P3422" s="6"/>
      <c r="Q3422" s="6" t="s">
        <v>7733</v>
      </c>
      <c r="R3422" s="6" t="s">
        <v>7734</v>
      </c>
      <c r="S3422" s="6"/>
      <c r="T3422" s="6" t="s">
        <v>5264</v>
      </c>
      <c r="U3422">
        <f t="shared" si="53"/>
        <v>1</v>
      </c>
    </row>
    <row r="3423" spans="1:21" x14ac:dyDescent="0.2">
      <c r="A3423" s="6" t="s">
        <v>11902</v>
      </c>
      <c r="B3423" s="6" t="s">
        <v>11893</v>
      </c>
      <c r="C3423" s="6">
        <v>3518020</v>
      </c>
      <c r="D3423" s="6" t="s">
        <v>11903</v>
      </c>
      <c r="E3423" s="6" t="s">
        <v>11904</v>
      </c>
      <c r="F3423" s="6" t="s">
        <v>6402</v>
      </c>
      <c r="G3423" s="6">
        <v>386</v>
      </c>
      <c r="H3423" s="6">
        <v>1388</v>
      </c>
      <c r="I3423" s="6">
        <v>0</v>
      </c>
      <c r="J3423" s="6">
        <v>0</v>
      </c>
      <c r="K3423" s="6">
        <v>0</v>
      </c>
      <c r="L3423" s="6"/>
      <c r="M3423" s="6">
        <v>2022</v>
      </c>
      <c r="N3423" s="6" t="s">
        <v>7745</v>
      </c>
      <c r="O3423" s="6">
        <v>5</v>
      </c>
      <c r="P3423" s="6"/>
      <c r="Q3423" s="6" t="s">
        <v>7733</v>
      </c>
      <c r="R3423" s="6" t="s">
        <v>7734</v>
      </c>
      <c r="S3423" s="6"/>
      <c r="T3423" s="6" t="s">
        <v>5268</v>
      </c>
      <c r="U3423">
        <f t="shared" si="53"/>
        <v>3</v>
      </c>
    </row>
    <row r="3424" spans="1:21" x14ac:dyDescent="0.2">
      <c r="A3424" s="6" t="s">
        <v>11902</v>
      </c>
      <c r="B3424" s="6" t="s">
        <v>11893</v>
      </c>
      <c r="C3424" s="6">
        <v>3518020</v>
      </c>
      <c r="D3424" s="6" t="s">
        <v>6858</v>
      </c>
      <c r="E3424" s="6" t="s">
        <v>7201</v>
      </c>
      <c r="F3424" s="6" t="s">
        <v>6402</v>
      </c>
      <c r="G3424" s="6">
        <v>634</v>
      </c>
      <c r="H3424" s="6">
        <v>1388</v>
      </c>
      <c r="I3424" s="6">
        <v>0</v>
      </c>
      <c r="J3424" s="6">
        <v>1</v>
      </c>
      <c r="K3424" s="6">
        <v>0</v>
      </c>
      <c r="L3424" s="6"/>
      <c r="M3424" s="6">
        <v>2022</v>
      </c>
      <c r="N3424" s="6" t="s">
        <v>7745</v>
      </c>
      <c r="O3424" s="6">
        <v>5</v>
      </c>
      <c r="P3424" s="6"/>
      <c r="Q3424" s="6" t="s">
        <v>7733</v>
      </c>
      <c r="R3424" s="6" t="s">
        <v>7734</v>
      </c>
      <c r="S3424" s="6"/>
      <c r="T3424" s="6" t="s">
        <v>5263</v>
      </c>
      <c r="U3424">
        <f t="shared" si="53"/>
        <v>2</v>
      </c>
    </row>
    <row r="3425" spans="1:21" x14ac:dyDescent="0.2">
      <c r="A3425" s="6" t="s">
        <v>11902</v>
      </c>
      <c r="B3425" s="6" t="s">
        <v>11893</v>
      </c>
      <c r="C3425" s="6">
        <v>3518020</v>
      </c>
      <c r="D3425" s="6" t="s">
        <v>11905</v>
      </c>
      <c r="E3425" s="6" t="s">
        <v>8353</v>
      </c>
      <c r="F3425" s="6" t="s">
        <v>6402</v>
      </c>
      <c r="G3425" s="6">
        <v>368</v>
      </c>
      <c r="H3425" s="6">
        <v>1388</v>
      </c>
      <c r="I3425" s="6">
        <v>0</v>
      </c>
      <c r="J3425" s="6">
        <v>0</v>
      </c>
      <c r="K3425" s="6">
        <v>0</v>
      </c>
      <c r="L3425" s="6"/>
      <c r="M3425" s="6">
        <v>2022</v>
      </c>
      <c r="N3425" s="6" t="s">
        <v>7745</v>
      </c>
      <c r="O3425" s="6">
        <v>5</v>
      </c>
      <c r="P3425" s="6"/>
      <c r="Q3425" s="6" t="s">
        <v>7733</v>
      </c>
      <c r="R3425" s="6" t="s">
        <v>7734</v>
      </c>
      <c r="S3425" s="6"/>
      <c r="T3425" s="6" t="s">
        <v>5269</v>
      </c>
      <c r="U3425">
        <f t="shared" si="53"/>
        <v>1</v>
      </c>
    </row>
    <row r="3426" spans="1:21" x14ac:dyDescent="0.2">
      <c r="A3426" s="6" t="s">
        <v>11906</v>
      </c>
      <c r="B3426" s="6" t="s">
        <v>11893</v>
      </c>
      <c r="C3426" s="6">
        <v>3518020</v>
      </c>
      <c r="D3426" s="6" t="s">
        <v>6545</v>
      </c>
      <c r="E3426" s="6" t="s">
        <v>11592</v>
      </c>
      <c r="F3426" s="6" t="s">
        <v>6402</v>
      </c>
      <c r="G3426" s="6">
        <v>0</v>
      </c>
      <c r="H3426" s="6"/>
      <c r="I3426" s="6">
        <v>0</v>
      </c>
      <c r="J3426" s="6">
        <v>1</v>
      </c>
      <c r="K3426" s="6">
        <v>1</v>
      </c>
      <c r="L3426" s="6"/>
      <c r="M3426" s="6">
        <v>2022</v>
      </c>
      <c r="N3426" s="6" t="s">
        <v>7740</v>
      </c>
      <c r="O3426" s="6">
        <v>99</v>
      </c>
      <c r="P3426" s="6"/>
      <c r="Q3426" s="6" t="s">
        <v>7733</v>
      </c>
      <c r="R3426" s="6" t="s">
        <v>7734</v>
      </c>
      <c r="S3426" s="6"/>
      <c r="T3426" s="6" t="s">
        <v>5262</v>
      </c>
      <c r="U3426">
        <f t="shared" si="53"/>
        <v>1</v>
      </c>
    </row>
    <row r="3427" spans="1:21" x14ac:dyDescent="0.2">
      <c r="A3427" s="6" t="s">
        <v>11907</v>
      </c>
      <c r="B3427" s="6" t="s">
        <v>8219</v>
      </c>
      <c r="C3427" s="6">
        <v>3544065</v>
      </c>
      <c r="D3427" s="6" t="s">
        <v>6738</v>
      </c>
      <c r="E3427" s="6" t="s">
        <v>8218</v>
      </c>
      <c r="F3427" s="6" t="s">
        <v>6402</v>
      </c>
      <c r="G3427" s="6">
        <v>0</v>
      </c>
      <c r="H3427" s="6"/>
      <c r="I3427" s="6">
        <v>1</v>
      </c>
      <c r="J3427" s="6">
        <v>1</v>
      </c>
      <c r="K3427" s="6">
        <v>1</v>
      </c>
      <c r="L3427" s="6"/>
      <c r="M3427" s="6">
        <v>2022</v>
      </c>
      <c r="N3427" s="6" t="s">
        <v>7732</v>
      </c>
      <c r="O3427" s="6">
        <v>99</v>
      </c>
      <c r="P3427" s="6"/>
      <c r="Q3427" s="6" t="s">
        <v>7733</v>
      </c>
      <c r="R3427" s="6" t="s">
        <v>7734</v>
      </c>
      <c r="S3427" s="6"/>
      <c r="T3427" s="6" t="s">
        <v>728</v>
      </c>
      <c r="U3427">
        <f t="shared" si="53"/>
        <v>1</v>
      </c>
    </row>
    <row r="3428" spans="1:21" x14ac:dyDescent="0.2">
      <c r="A3428" s="6" t="s">
        <v>11908</v>
      </c>
      <c r="B3428" s="6" t="s">
        <v>8219</v>
      </c>
      <c r="C3428" s="6">
        <v>3544065</v>
      </c>
      <c r="D3428" s="6" t="s">
        <v>6609</v>
      </c>
      <c r="E3428" s="6" t="s">
        <v>8220</v>
      </c>
      <c r="F3428" s="6" t="s">
        <v>6402</v>
      </c>
      <c r="G3428" s="6">
        <v>0</v>
      </c>
      <c r="H3428" s="6"/>
      <c r="I3428" s="6">
        <v>0</v>
      </c>
      <c r="J3428" s="6">
        <v>1</v>
      </c>
      <c r="K3428" s="6">
        <v>1</v>
      </c>
      <c r="L3428" s="6"/>
      <c r="M3428" s="6">
        <v>2022</v>
      </c>
      <c r="N3428" s="6" t="s">
        <v>8226</v>
      </c>
      <c r="O3428" s="6" t="s">
        <v>11909</v>
      </c>
      <c r="P3428" s="6"/>
      <c r="Q3428" s="6" t="s">
        <v>7733</v>
      </c>
      <c r="R3428" s="6" t="s">
        <v>7734</v>
      </c>
      <c r="S3428" s="6"/>
      <c r="T3428" s="6" t="s">
        <v>2827</v>
      </c>
      <c r="U3428">
        <f t="shared" si="53"/>
        <v>1</v>
      </c>
    </row>
    <row r="3429" spans="1:21" x14ac:dyDescent="0.2">
      <c r="A3429" s="6" t="s">
        <v>11910</v>
      </c>
      <c r="B3429" s="6" t="s">
        <v>8219</v>
      </c>
      <c r="C3429" s="6">
        <v>3544065</v>
      </c>
      <c r="D3429" s="6" t="s">
        <v>6738</v>
      </c>
      <c r="E3429" s="6" t="s">
        <v>6744</v>
      </c>
      <c r="F3429" s="6" t="s">
        <v>6402</v>
      </c>
      <c r="G3429" s="6">
        <v>0</v>
      </c>
      <c r="H3429" s="6"/>
      <c r="I3429" s="6">
        <v>1</v>
      </c>
      <c r="J3429" s="6">
        <v>1</v>
      </c>
      <c r="K3429" s="6">
        <v>1</v>
      </c>
      <c r="L3429" s="6"/>
      <c r="M3429" s="6">
        <v>2022</v>
      </c>
      <c r="N3429" s="6" t="s">
        <v>8226</v>
      </c>
      <c r="O3429" s="6" t="s">
        <v>11911</v>
      </c>
      <c r="P3429" s="6"/>
      <c r="Q3429" s="6" t="s">
        <v>7733</v>
      </c>
      <c r="R3429" s="6" t="s">
        <v>7734</v>
      </c>
      <c r="S3429" s="6"/>
      <c r="T3429" s="6" t="s">
        <v>2825</v>
      </c>
      <c r="U3429">
        <f t="shared" si="53"/>
        <v>1</v>
      </c>
    </row>
    <row r="3430" spans="1:21" x14ac:dyDescent="0.2">
      <c r="A3430" s="6" t="s">
        <v>11912</v>
      </c>
      <c r="B3430" s="6" t="s">
        <v>8219</v>
      </c>
      <c r="C3430" s="6">
        <v>3544065</v>
      </c>
      <c r="D3430" s="6" t="s">
        <v>6713</v>
      </c>
      <c r="E3430" s="6" t="s">
        <v>11913</v>
      </c>
      <c r="F3430" s="6" t="s">
        <v>6402</v>
      </c>
      <c r="G3430" s="6">
        <v>0</v>
      </c>
      <c r="H3430" s="6"/>
      <c r="I3430" s="6">
        <v>0</v>
      </c>
      <c r="J3430" s="6">
        <v>1</v>
      </c>
      <c r="K3430" s="6">
        <v>1</v>
      </c>
      <c r="L3430" s="6"/>
      <c r="M3430" s="6">
        <v>2022</v>
      </c>
      <c r="N3430" s="6" t="s">
        <v>7745</v>
      </c>
      <c r="O3430" s="6">
        <v>1</v>
      </c>
      <c r="P3430" s="6"/>
      <c r="Q3430" s="6" t="s">
        <v>7733</v>
      </c>
      <c r="R3430" s="6" t="s">
        <v>7734</v>
      </c>
      <c r="S3430" s="6"/>
      <c r="T3430" s="6" t="s">
        <v>2823</v>
      </c>
      <c r="U3430">
        <f t="shared" si="53"/>
        <v>1</v>
      </c>
    </row>
    <row r="3431" spans="1:21" x14ac:dyDescent="0.2">
      <c r="A3431" s="6" t="s">
        <v>11914</v>
      </c>
      <c r="B3431" s="6" t="s">
        <v>8219</v>
      </c>
      <c r="C3431" s="6">
        <v>3544065</v>
      </c>
      <c r="D3431" s="6" t="s">
        <v>6813</v>
      </c>
      <c r="E3431" s="6" t="s">
        <v>11915</v>
      </c>
      <c r="F3431" s="6" t="s">
        <v>6402</v>
      </c>
      <c r="G3431" s="6">
        <v>0</v>
      </c>
      <c r="H3431" s="6"/>
      <c r="I3431" s="6">
        <v>1</v>
      </c>
      <c r="J3431" s="6">
        <v>1</v>
      </c>
      <c r="K3431" s="6">
        <v>1</v>
      </c>
      <c r="L3431" s="6"/>
      <c r="M3431" s="6">
        <v>2022</v>
      </c>
      <c r="N3431" s="6" t="s">
        <v>7745</v>
      </c>
      <c r="O3431" s="6">
        <v>2</v>
      </c>
      <c r="P3431" s="6"/>
      <c r="Q3431" s="6" t="s">
        <v>7733</v>
      </c>
      <c r="R3431" s="6" t="s">
        <v>7734</v>
      </c>
      <c r="S3431" s="6"/>
      <c r="T3431" s="6" t="s">
        <v>2822</v>
      </c>
      <c r="U3431">
        <f t="shared" si="53"/>
        <v>1</v>
      </c>
    </row>
    <row r="3432" spans="1:21" x14ac:dyDescent="0.2">
      <c r="A3432" s="6" t="s">
        <v>11916</v>
      </c>
      <c r="B3432" s="6" t="s">
        <v>8219</v>
      </c>
      <c r="C3432" s="6">
        <v>3544065</v>
      </c>
      <c r="D3432" s="6" t="s">
        <v>11917</v>
      </c>
      <c r="E3432" s="6" t="s">
        <v>7348</v>
      </c>
      <c r="F3432" s="6" t="s">
        <v>6402</v>
      </c>
      <c r="G3432" s="6">
        <v>729</v>
      </c>
      <c r="H3432" s="6">
        <v>1407</v>
      </c>
      <c r="I3432" s="6">
        <v>0</v>
      </c>
      <c r="J3432" s="6">
        <v>1</v>
      </c>
      <c r="K3432" s="6">
        <v>0</v>
      </c>
      <c r="L3432" s="6"/>
      <c r="M3432" s="6">
        <v>2022</v>
      </c>
      <c r="N3432" s="6" t="s">
        <v>7745</v>
      </c>
      <c r="O3432" s="6">
        <v>3</v>
      </c>
      <c r="P3432" s="6"/>
      <c r="Q3432" s="6" t="s">
        <v>7733</v>
      </c>
      <c r="R3432" s="6" t="s">
        <v>7734</v>
      </c>
      <c r="S3432" s="6"/>
      <c r="T3432" s="6" t="s">
        <v>2821</v>
      </c>
      <c r="U3432">
        <f t="shared" si="53"/>
        <v>3</v>
      </c>
    </row>
    <row r="3433" spans="1:21" x14ac:dyDescent="0.2">
      <c r="A3433" s="6" t="s">
        <v>11916</v>
      </c>
      <c r="B3433" s="6" t="s">
        <v>8219</v>
      </c>
      <c r="C3433" s="6">
        <v>3544065</v>
      </c>
      <c r="D3433" s="6" t="s">
        <v>6425</v>
      </c>
      <c r="E3433" s="6" t="s">
        <v>6710</v>
      </c>
      <c r="F3433" s="6" t="s">
        <v>6402</v>
      </c>
      <c r="G3433" s="6">
        <v>653</v>
      </c>
      <c r="H3433" s="6">
        <v>1407</v>
      </c>
      <c r="I3433" s="6">
        <v>0</v>
      </c>
      <c r="J3433" s="6">
        <v>0</v>
      </c>
      <c r="K3433" s="6">
        <v>0</v>
      </c>
      <c r="L3433" s="6"/>
      <c r="M3433" s="6">
        <v>2022</v>
      </c>
      <c r="N3433" s="6" t="s">
        <v>7745</v>
      </c>
      <c r="O3433" s="6">
        <v>3</v>
      </c>
      <c r="P3433" s="6"/>
      <c r="Q3433" s="6" t="s">
        <v>7733</v>
      </c>
      <c r="R3433" s="6" t="s">
        <v>7734</v>
      </c>
      <c r="S3433" s="6"/>
      <c r="T3433" s="6" t="s">
        <v>1926</v>
      </c>
      <c r="U3433">
        <f t="shared" si="53"/>
        <v>2</v>
      </c>
    </row>
    <row r="3434" spans="1:21" x14ac:dyDescent="0.2">
      <c r="A3434" s="6" t="s">
        <v>11916</v>
      </c>
      <c r="B3434" s="6" t="s">
        <v>8219</v>
      </c>
      <c r="C3434" s="6">
        <v>3544065</v>
      </c>
      <c r="D3434" s="6" t="s">
        <v>6408</v>
      </c>
      <c r="E3434" s="6" t="s">
        <v>6420</v>
      </c>
      <c r="F3434" s="6" t="s">
        <v>6402</v>
      </c>
      <c r="G3434" s="6">
        <v>25</v>
      </c>
      <c r="H3434" s="6">
        <v>1407</v>
      </c>
      <c r="I3434" s="6">
        <v>0</v>
      </c>
      <c r="J3434" s="6">
        <v>0</v>
      </c>
      <c r="K3434" s="6">
        <v>0</v>
      </c>
      <c r="L3434" s="6"/>
      <c r="M3434" s="6">
        <v>2022</v>
      </c>
      <c r="N3434" s="6" t="s">
        <v>7745</v>
      </c>
      <c r="O3434" s="6">
        <v>3</v>
      </c>
      <c r="P3434" s="6"/>
      <c r="Q3434" s="6" t="s">
        <v>7733</v>
      </c>
      <c r="R3434" s="6" t="s">
        <v>7734</v>
      </c>
      <c r="S3434" s="6"/>
      <c r="T3434" s="6" t="s">
        <v>2828</v>
      </c>
      <c r="U3434">
        <f t="shared" si="53"/>
        <v>1</v>
      </c>
    </row>
    <row r="3435" spans="1:21" x14ac:dyDescent="0.2">
      <c r="A3435" s="6" t="s">
        <v>11918</v>
      </c>
      <c r="B3435" s="6" t="s">
        <v>8219</v>
      </c>
      <c r="C3435" s="6">
        <v>3544065</v>
      </c>
      <c r="D3435" s="6" t="s">
        <v>6771</v>
      </c>
      <c r="E3435" s="6" t="s">
        <v>6775</v>
      </c>
      <c r="F3435" s="6" t="s">
        <v>6402</v>
      </c>
      <c r="G3435" s="6">
        <v>0</v>
      </c>
      <c r="H3435" s="6"/>
      <c r="I3435" s="6">
        <v>1</v>
      </c>
      <c r="J3435" s="6">
        <v>1</v>
      </c>
      <c r="K3435" s="6">
        <v>1</v>
      </c>
      <c r="L3435" s="6"/>
      <c r="M3435" s="6">
        <v>2022</v>
      </c>
      <c r="N3435" s="6" t="s">
        <v>7745</v>
      </c>
      <c r="O3435" s="6">
        <v>4</v>
      </c>
      <c r="P3435" s="6"/>
      <c r="Q3435" s="6" t="s">
        <v>7733</v>
      </c>
      <c r="R3435" s="6" t="s">
        <v>7734</v>
      </c>
      <c r="S3435" s="6"/>
      <c r="T3435" s="6" t="s">
        <v>2820</v>
      </c>
      <c r="U3435">
        <f t="shared" si="53"/>
        <v>1</v>
      </c>
    </row>
    <row r="3436" spans="1:21" x14ac:dyDescent="0.2">
      <c r="A3436" s="6" t="s">
        <v>11919</v>
      </c>
      <c r="B3436" s="6" t="s">
        <v>11151</v>
      </c>
      <c r="C3436" s="6">
        <v>3548031</v>
      </c>
      <c r="D3436" s="6" t="s">
        <v>7045</v>
      </c>
      <c r="E3436" s="6" t="s">
        <v>11920</v>
      </c>
      <c r="F3436" s="6" t="s">
        <v>6402</v>
      </c>
      <c r="G3436" s="6">
        <v>0</v>
      </c>
      <c r="H3436" s="6"/>
      <c r="I3436" s="6">
        <v>1</v>
      </c>
      <c r="J3436" s="6">
        <v>1</v>
      </c>
      <c r="K3436" s="6">
        <v>1</v>
      </c>
      <c r="L3436" s="6"/>
      <c r="M3436" s="6">
        <v>2022</v>
      </c>
      <c r="N3436" s="6" t="s">
        <v>7732</v>
      </c>
      <c r="O3436" s="6">
        <v>99</v>
      </c>
      <c r="P3436" s="6"/>
      <c r="Q3436" s="6" t="s">
        <v>7733</v>
      </c>
      <c r="R3436" s="6" t="s">
        <v>7734</v>
      </c>
      <c r="S3436" s="6"/>
      <c r="T3436" s="6" t="s">
        <v>632</v>
      </c>
      <c r="U3436">
        <f t="shared" si="53"/>
        <v>1</v>
      </c>
    </row>
    <row r="3437" spans="1:21" x14ac:dyDescent="0.2">
      <c r="A3437" s="6" t="s">
        <v>11921</v>
      </c>
      <c r="B3437" s="6" t="s">
        <v>11151</v>
      </c>
      <c r="C3437" s="6">
        <v>3548031</v>
      </c>
      <c r="D3437" s="6" t="s">
        <v>6425</v>
      </c>
      <c r="E3437" s="6" t="s">
        <v>11922</v>
      </c>
      <c r="F3437" s="6" t="s">
        <v>6402</v>
      </c>
      <c r="G3437" s="6">
        <v>201</v>
      </c>
      <c r="H3437" s="6">
        <v>1350</v>
      </c>
      <c r="I3437" s="6">
        <v>1</v>
      </c>
      <c r="J3437" s="6">
        <v>0</v>
      </c>
      <c r="K3437" s="6">
        <v>0</v>
      </c>
      <c r="L3437" s="6"/>
      <c r="M3437" s="6">
        <v>2022</v>
      </c>
      <c r="N3437" s="6" t="s">
        <v>7745</v>
      </c>
      <c r="O3437" s="6">
        <v>99</v>
      </c>
      <c r="P3437" s="6"/>
      <c r="Q3437" s="6" t="s">
        <v>7733</v>
      </c>
      <c r="R3437" s="6" t="s">
        <v>7734</v>
      </c>
      <c r="S3437" s="6"/>
      <c r="T3437" s="6" t="s">
        <v>2367</v>
      </c>
      <c r="U3437">
        <f t="shared" si="53"/>
        <v>6</v>
      </c>
    </row>
    <row r="3438" spans="1:21" x14ac:dyDescent="0.2">
      <c r="A3438" s="6" t="s">
        <v>11921</v>
      </c>
      <c r="B3438" s="6" t="s">
        <v>11151</v>
      </c>
      <c r="C3438" s="6">
        <v>3548031</v>
      </c>
      <c r="D3438" s="6" t="s">
        <v>11923</v>
      </c>
      <c r="E3438" s="6" t="s">
        <v>6504</v>
      </c>
      <c r="F3438" s="6" t="s">
        <v>6402</v>
      </c>
      <c r="G3438" s="6">
        <v>230</v>
      </c>
      <c r="H3438" s="6">
        <v>1350</v>
      </c>
      <c r="I3438" s="6">
        <v>1</v>
      </c>
      <c r="J3438" s="6">
        <v>1</v>
      </c>
      <c r="K3438" s="6">
        <v>0</v>
      </c>
      <c r="L3438" s="6"/>
      <c r="M3438" s="6">
        <v>2022</v>
      </c>
      <c r="N3438" s="6" t="s">
        <v>7745</v>
      </c>
      <c r="O3438" s="6">
        <v>99</v>
      </c>
      <c r="P3438" s="6"/>
      <c r="Q3438" s="6" t="s">
        <v>7733</v>
      </c>
      <c r="R3438" s="6" t="s">
        <v>7734</v>
      </c>
      <c r="S3438" s="6"/>
      <c r="T3438" s="6" t="s">
        <v>2366</v>
      </c>
      <c r="U3438">
        <f t="shared" si="53"/>
        <v>5</v>
      </c>
    </row>
    <row r="3439" spans="1:21" x14ac:dyDescent="0.2">
      <c r="A3439" s="6" t="s">
        <v>11921</v>
      </c>
      <c r="B3439" s="6" t="s">
        <v>11151</v>
      </c>
      <c r="C3439" s="6">
        <v>3548031</v>
      </c>
      <c r="D3439" s="6" t="s">
        <v>6513</v>
      </c>
      <c r="E3439" s="6" t="s">
        <v>6882</v>
      </c>
      <c r="F3439" s="6" t="s">
        <v>6402</v>
      </c>
      <c r="G3439" s="6">
        <v>240</v>
      </c>
      <c r="H3439" s="6">
        <v>1350</v>
      </c>
      <c r="I3439" s="6">
        <v>0</v>
      </c>
      <c r="J3439" s="6">
        <v>1</v>
      </c>
      <c r="K3439" s="6">
        <v>0</v>
      </c>
      <c r="L3439" s="6"/>
      <c r="M3439" s="6">
        <v>2022</v>
      </c>
      <c r="N3439" s="6" t="s">
        <v>7745</v>
      </c>
      <c r="O3439" s="6">
        <v>99</v>
      </c>
      <c r="P3439" s="6"/>
      <c r="Q3439" s="6" t="s">
        <v>7733</v>
      </c>
      <c r="R3439" s="6" t="s">
        <v>7734</v>
      </c>
      <c r="S3439" s="6"/>
      <c r="T3439" s="6" t="s">
        <v>2365</v>
      </c>
      <c r="U3439">
        <f t="shared" si="53"/>
        <v>4</v>
      </c>
    </row>
    <row r="3440" spans="1:21" x14ac:dyDescent="0.2">
      <c r="A3440" s="6" t="s">
        <v>11921</v>
      </c>
      <c r="B3440" s="6" t="s">
        <v>11151</v>
      </c>
      <c r="C3440" s="6">
        <v>3548031</v>
      </c>
      <c r="D3440" s="6" t="s">
        <v>11924</v>
      </c>
      <c r="E3440" s="6" t="s">
        <v>11925</v>
      </c>
      <c r="F3440" s="6" t="s">
        <v>6402</v>
      </c>
      <c r="G3440" s="6">
        <v>235</v>
      </c>
      <c r="H3440" s="6">
        <v>1350</v>
      </c>
      <c r="I3440" s="6">
        <v>1</v>
      </c>
      <c r="J3440" s="6">
        <v>1</v>
      </c>
      <c r="K3440" s="6">
        <v>0</v>
      </c>
      <c r="L3440" s="6"/>
      <c r="M3440" s="6">
        <v>2022</v>
      </c>
      <c r="N3440" s="6" t="s">
        <v>7745</v>
      </c>
      <c r="O3440" s="6">
        <v>99</v>
      </c>
      <c r="P3440" s="6"/>
      <c r="Q3440" s="6" t="s">
        <v>7733</v>
      </c>
      <c r="R3440" s="6" t="s">
        <v>7734</v>
      </c>
      <c r="S3440" s="6"/>
      <c r="T3440" s="6" t="s">
        <v>2364</v>
      </c>
      <c r="U3440">
        <f t="shared" si="53"/>
        <v>3</v>
      </c>
    </row>
    <row r="3441" spans="1:21" x14ac:dyDescent="0.2">
      <c r="A3441" s="6" t="s">
        <v>11921</v>
      </c>
      <c r="B3441" s="6" t="s">
        <v>11151</v>
      </c>
      <c r="C3441" s="6">
        <v>3548031</v>
      </c>
      <c r="D3441" s="6" t="s">
        <v>6440</v>
      </c>
      <c r="E3441" s="6" t="s">
        <v>11926</v>
      </c>
      <c r="F3441" s="6" t="s">
        <v>6402</v>
      </c>
      <c r="G3441" s="6">
        <v>263</v>
      </c>
      <c r="H3441" s="6">
        <v>1350</v>
      </c>
      <c r="I3441" s="6">
        <v>0</v>
      </c>
      <c r="J3441" s="6">
        <v>1</v>
      </c>
      <c r="K3441" s="6">
        <v>0</v>
      </c>
      <c r="L3441" s="6"/>
      <c r="M3441" s="6">
        <v>2022</v>
      </c>
      <c r="N3441" s="6" t="s">
        <v>7745</v>
      </c>
      <c r="O3441" s="6">
        <v>99</v>
      </c>
      <c r="P3441" s="6"/>
      <c r="Q3441" s="6" t="s">
        <v>7733</v>
      </c>
      <c r="R3441" s="6" t="s">
        <v>7734</v>
      </c>
      <c r="S3441" s="6"/>
      <c r="T3441" s="6" t="s">
        <v>2363</v>
      </c>
      <c r="U3441">
        <f t="shared" si="53"/>
        <v>2</v>
      </c>
    </row>
    <row r="3442" spans="1:21" x14ac:dyDescent="0.2">
      <c r="A3442" s="6" t="s">
        <v>11921</v>
      </c>
      <c r="B3442" s="6" t="s">
        <v>11151</v>
      </c>
      <c r="C3442" s="6">
        <v>3548031</v>
      </c>
      <c r="D3442" s="6" t="s">
        <v>6985</v>
      </c>
      <c r="E3442" s="6" t="s">
        <v>6421</v>
      </c>
      <c r="F3442" s="6" t="s">
        <v>6402</v>
      </c>
      <c r="G3442" s="6">
        <v>181</v>
      </c>
      <c r="H3442" s="6">
        <v>1350</v>
      </c>
      <c r="I3442" s="6">
        <v>0</v>
      </c>
      <c r="J3442" s="6">
        <v>0</v>
      </c>
      <c r="K3442" s="6">
        <v>0</v>
      </c>
      <c r="L3442" s="6"/>
      <c r="M3442" s="6">
        <v>2022</v>
      </c>
      <c r="N3442" s="6" t="s">
        <v>7745</v>
      </c>
      <c r="O3442" s="6">
        <v>99</v>
      </c>
      <c r="P3442" s="6"/>
      <c r="Q3442" s="6" t="s">
        <v>7733</v>
      </c>
      <c r="R3442" s="6" t="s">
        <v>7734</v>
      </c>
      <c r="S3442" s="6"/>
      <c r="T3442" s="6" t="s">
        <v>2368</v>
      </c>
      <c r="U3442">
        <f t="shared" si="53"/>
        <v>1</v>
      </c>
    </row>
    <row r="3443" spans="1:21" x14ac:dyDescent="0.2">
      <c r="A3443" s="6" t="s">
        <v>11927</v>
      </c>
      <c r="B3443" s="6" t="s">
        <v>11928</v>
      </c>
      <c r="C3443" s="6">
        <v>3507008</v>
      </c>
      <c r="D3443" s="6" t="s">
        <v>11929</v>
      </c>
      <c r="E3443" s="6" t="s">
        <v>11930</v>
      </c>
      <c r="F3443" s="6" t="s">
        <v>6402</v>
      </c>
      <c r="G3443" s="6">
        <v>0</v>
      </c>
      <c r="H3443" s="6"/>
      <c r="I3443" s="6">
        <v>0</v>
      </c>
      <c r="J3443" s="6">
        <v>1</v>
      </c>
      <c r="K3443" s="6">
        <v>1</v>
      </c>
      <c r="L3443" s="6"/>
      <c r="M3443" s="6">
        <v>2022</v>
      </c>
      <c r="N3443" s="6" t="s">
        <v>7732</v>
      </c>
      <c r="O3443" s="6">
        <v>99</v>
      </c>
      <c r="P3443" s="6"/>
      <c r="Q3443" s="6" t="s">
        <v>7733</v>
      </c>
      <c r="R3443" s="6" t="s">
        <v>7734</v>
      </c>
      <c r="S3443" s="6"/>
      <c r="T3443" s="6" t="s">
        <v>1151</v>
      </c>
      <c r="U3443">
        <f t="shared" si="53"/>
        <v>1</v>
      </c>
    </row>
    <row r="3444" spans="1:21" x14ac:dyDescent="0.2">
      <c r="A3444" s="6" t="s">
        <v>11931</v>
      </c>
      <c r="B3444" s="6" t="s">
        <v>11928</v>
      </c>
      <c r="C3444" s="6">
        <v>3507008</v>
      </c>
      <c r="D3444" s="6" t="s">
        <v>7520</v>
      </c>
      <c r="E3444" s="6" t="s">
        <v>7245</v>
      </c>
      <c r="F3444" s="6" t="s">
        <v>6402</v>
      </c>
      <c r="G3444" s="6">
        <v>707</v>
      </c>
      <c r="H3444" s="6">
        <v>5614</v>
      </c>
      <c r="I3444" s="6">
        <v>1</v>
      </c>
      <c r="J3444" s="6">
        <v>1</v>
      </c>
      <c r="K3444" s="6">
        <v>0</v>
      </c>
      <c r="L3444" s="6"/>
      <c r="M3444" s="6">
        <v>2022</v>
      </c>
      <c r="N3444" s="6" t="s">
        <v>7745</v>
      </c>
      <c r="O3444" s="6">
        <v>99</v>
      </c>
      <c r="P3444" s="6"/>
      <c r="Q3444" s="6" t="s">
        <v>7733</v>
      </c>
      <c r="R3444" s="6" t="s">
        <v>7734</v>
      </c>
      <c r="S3444" s="6"/>
      <c r="T3444" s="6" t="s">
        <v>4991</v>
      </c>
      <c r="U3444">
        <f t="shared" si="53"/>
        <v>10</v>
      </c>
    </row>
    <row r="3445" spans="1:21" x14ac:dyDescent="0.2">
      <c r="A3445" s="6" t="s">
        <v>11931</v>
      </c>
      <c r="B3445" s="6" t="s">
        <v>11928</v>
      </c>
      <c r="C3445" s="6">
        <v>3507008</v>
      </c>
      <c r="D3445" s="6" t="s">
        <v>6485</v>
      </c>
      <c r="E3445" s="6" t="s">
        <v>11932</v>
      </c>
      <c r="F3445" s="6" t="s">
        <v>6402</v>
      </c>
      <c r="G3445" s="6">
        <v>498</v>
      </c>
      <c r="H3445" s="6">
        <v>5614</v>
      </c>
      <c r="I3445" s="6">
        <v>0</v>
      </c>
      <c r="J3445" s="6">
        <v>0</v>
      </c>
      <c r="K3445" s="6">
        <v>0</v>
      </c>
      <c r="L3445" s="6"/>
      <c r="M3445" s="6">
        <v>2022</v>
      </c>
      <c r="N3445" s="6" t="s">
        <v>7745</v>
      </c>
      <c r="O3445" s="6">
        <v>99</v>
      </c>
      <c r="P3445" s="6"/>
      <c r="Q3445" s="6" t="s">
        <v>7733</v>
      </c>
      <c r="R3445" s="6" t="s">
        <v>7734</v>
      </c>
      <c r="S3445" s="6"/>
      <c r="T3445" s="6" t="s">
        <v>4992</v>
      </c>
      <c r="U3445">
        <f t="shared" si="53"/>
        <v>9</v>
      </c>
    </row>
    <row r="3446" spans="1:21" x14ac:dyDescent="0.2">
      <c r="A3446" s="6" t="s">
        <v>11931</v>
      </c>
      <c r="B3446" s="6" t="s">
        <v>11928</v>
      </c>
      <c r="C3446" s="6">
        <v>3507008</v>
      </c>
      <c r="D3446" s="6" t="s">
        <v>6889</v>
      </c>
      <c r="E3446" s="6" t="s">
        <v>6679</v>
      </c>
      <c r="F3446" s="6" t="s">
        <v>6402</v>
      </c>
      <c r="G3446" s="6">
        <v>564</v>
      </c>
      <c r="H3446" s="6">
        <v>5614</v>
      </c>
      <c r="I3446" s="6">
        <v>0</v>
      </c>
      <c r="J3446" s="6">
        <v>1</v>
      </c>
      <c r="K3446" s="6">
        <v>0</v>
      </c>
      <c r="L3446" s="6"/>
      <c r="M3446" s="6">
        <v>2022</v>
      </c>
      <c r="N3446" s="6" t="s">
        <v>7745</v>
      </c>
      <c r="O3446" s="6">
        <v>99</v>
      </c>
      <c r="P3446" s="6"/>
      <c r="Q3446" s="6" t="s">
        <v>7733</v>
      </c>
      <c r="R3446" s="6" t="s">
        <v>7734</v>
      </c>
      <c r="S3446" s="6"/>
      <c r="T3446" s="6" t="s">
        <v>4990</v>
      </c>
      <c r="U3446">
        <f t="shared" si="53"/>
        <v>8</v>
      </c>
    </row>
    <row r="3447" spans="1:21" x14ac:dyDescent="0.2">
      <c r="A3447" s="6" t="s">
        <v>11931</v>
      </c>
      <c r="B3447" s="6" t="s">
        <v>11928</v>
      </c>
      <c r="C3447" s="6">
        <v>3507008</v>
      </c>
      <c r="D3447" s="6" t="s">
        <v>7463</v>
      </c>
      <c r="E3447" s="6" t="s">
        <v>9380</v>
      </c>
      <c r="F3447" s="6" t="s">
        <v>6402</v>
      </c>
      <c r="G3447" s="6">
        <v>751</v>
      </c>
      <c r="H3447" s="6">
        <v>5614</v>
      </c>
      <c r="I3447" s="6">
        <v>0</v>
      </c>
      <c r="J3447" s="6">
        <v>1</v>
      </c>
      <c r="K3447" s="6">
        <v>0</v>
      </c>
      <c r="L3447" s="6"/>
      <c r="M3447" s="6">
        <v>2022</v>
      </c>
      <c r="N3447" s="6" t="s">
        <v>7745</v>
      </c>
      <c r="O3447" s="6">
        <v>99</v>
      </c>
      <c r="P3447" s="6"/>
      <c r="Q3447" s="6" t="s">
        <v>7733</v>
      </c>
      <c r="R3447" s="6" t="s">
        <v>7734</v>
      </c>
      <c r="S3447" s="6"/>
      <c r="T3447" s="6" t="s">
        <v>4989</v>
      </c>
      <c r="U3447">
        <f t="shared" si="53"/>
        <v>7</v>
      </c>
    </row>
    <row r="3448" spans="1:21" x14ac:dyDescent="0.2">
      <c r="A3448" s="6" t="s">
        <v>11931</v>
      </c>
      <c r="B3448" s="6" t="s">
        <v>11928</v>
      </c>
      <c r="C3448" s="6">
        <v>3507008</v>
      </c>
      <c r="D3448" s="6" t="s">
        <v>6569</v>
      </c>
      <c r="E3448" s="6" t="s">
        <v>11933</v>
      </c>
      <c r="F3448" s="6" t="s">
        <v>6402</v>
      </c>
      <c r="G3448" s="6">
        <v>662</v>
      </c>
      <c r="H3448" s="6">
        <v>5614</v>
      </c>
      <c r="I3448" s="6">
        <v>0</v>
      </c>
      <c r="J3448" s="6">
        <v>1</v>
      </c>
      <c r="K3448" s="6">
        <v>0</v>
      </c>
      <c r="L3448" s="6"/>
      <c r="M3448" s="6">
        <v>2022</v>
      </c>
      <c r="N3448" s="6" t="s">
        <v>7745</v>
      </c>
      <c r="O3448" s="6">
        <v>99</v>
      </c>
      <c r="P3448" s="6"/>
      <c r="Q3448" s="6" t="s">
        <v>7733</v>
      </c>
      <c r="R3448" s="6" t="s">
        <v>7734</v>
      </c>
      <c r="S3448" s="6"/>
      <c r="T3448" s="6" t="s">
        <v>4988</v>
      </c>
      <c r="U3448">
        <f t="shared" si="53"/>
        <v>6</v>
      </c>
    </row>
    <row r="3449" spans="1:21" x14ac:dyDescent="0.2">
      <c r="A3449" s="6" t="s">
        <v>11931</v>
      </c>
      <c r="B3449" s="6" t="s">
        <v>11928</v>
      </c>
      <c r="C3449" s="6">
        <v>3507008</v>
      </c>
      <c r="D3449" s="6" t="s">
        <v>6466</v>
      </c>
      <c r="E3449" s="6" t="s">
        <v>11934</v>
      </c>
      <c r="F3449" s="6" t="s">
        <v>6402</v>
      </c>
      <c r="G3449" s="6">
        <v>558</v>
      </c>
      <c r="H3449" s="6">
        <v>5614</v>
      </c>
      <c r="I3449" s="6">
        <v>1</v>
      </c>
      <c r="J3449" s="6">
        <v>1</v>
      </c>
      <c r="K3449" s="6">
        <v>0</v>
      </c>
      <c r="L3449" s="6"/>
      <c r="M3449" s="6">
        <v>2022</v>
      </c>
      <c r="N3449" s="6" t="s">
        <v>7745</v>
      </c>
      <c r="O3449" s="6">
        <v>99</v>
      </c>
      <c r="P3449" s="6"/>
      <c r="Q3449" s="6" t="s">
        <v>7733</v>
      </c>
      <c r="R3449" s="6" t="s">
        <v>7734</v>
      </c>
      <c r="S3449" s="6"/>
      <c r="T3449" s="6" t="s">
        <v>4987</v>
      </c>
      <c r="U3449">
        <f t="shared" si="53"/>
        <v>5</v>
      </c>
    </row>
    <row r="3450" spans="1:21" x14ac:dyDescent="0.2">
      <c r="A3450" s="6" t="s">
        <v>11931</v>
      </c>
      <c r="B3450" s="6" t="s">
        <v>11928</v>
      </c>
      <c r="C3450" s="6">
        <v>3507008</v>
      </c>
      <c r="D3450" s="6" t="s">
        <v>6580</v>
      </c>
      <c r="E3450" s="6" t="s">
        <v>11935</v>
      </c>
      <c r="F3450" s="6" t="s">
        <v>6402</v>
      </c>
      <c r="G3450" s="6">
        <v>285</v>
      </c>
      <c r="H3450" s="6">
        <v>5614</v>
      </c>
      <c r="I3450" s="6">
        <v>0</v>
      </c>
      <c r="J3450" s="6">
        <v>0</v>
      </c>
      <c r="K3450" s="6">
        <v>0</v>
      </c>
      <c r="L3450" s="6"/>
      <c r="M3450" s="6">
        <v>2022</v>
      </c>
      <c r="N3450" s="6" t="s">
        <v>7745</v>
      </c>
      <c r="O3450" s="6">
        <v>99</v>
      </c>
      <c r="P3450" s="6"/>
      <c r="Q3450" s="6" t="s">
        <v>7733</v>
      </c>
      <c r="R3450" s="6" t="s">
        <v>7734</v>
      </c>
      <c r="S3450" s="6"/>
      <c r="T3450" s="6" t="s">
        <v>4993</v>
      </c>
      <c r="U3450">
        <f t="shared" si="53"/>
        <v>4</v>
      </c>
    </row>
    <row r="3451" spans="1:21" x14ac:dyDescent="0.2">
      <c r="A3451" s="6" t="s">
        <v>11931</v>
      </c>
      <c r="B3451" s="6" t="s">
        <v>11928</v>
      </c>
      <c r="C3451" s="6">
        <v>3507008</v>
      </c>
      <c r="D3451" s="6" t="s">
        <v>6807</v>
      </c>
      <c r="E3451" s="6" t="s">
        <v>6887</v>
      </c>
      <c r="F3451" s="6" t="s">
        <v>6402</v>
      </c>
      <c r="G3451" s="6">
        <v>551</v>
      </c>
      <c r="H3451" s="6">
        <v>5614</v>
      </c>
      <c r="I3451" s="6">
        <v>1</v>
      </c>
      <c r="J3451" s="6">
        <v>0</v>
      </c>
      <c r="K3451" s="6">
        <v>0</v>
      </c>
      <c r="L3451" s="6"/>
      <c r="M3451" s="6">
        <v>2022</v>
      </c>
      <c r="N3451" s="6" t="s">
        <v>7745</v>
      </c>
      <c r="O3451" s="6">
        <v>99</v>
      </c>
      <c r="P3451" s="6"/>
      <c r="Q3451" s="6" t="s">
        <v>7733</v>
      </c>
      <c r="R3451" s="6" t="s">
        <v>7734</v>
      </c>
      <c r="S3451" s="6"/>
      <c r="T3451" s="6" t="s">
        <v>4994</v>
      </c>
      <c r="U3451">
        <f t="shared" si="53"/>
        <v>3</v>
      </c>
    </row>
    <row r="3452" spans="1:21" x14ac:dyDescent="0.2">
      <c r="A3452" s="6" t="s">
        <v>11931</v>
      </c>
      <c r="B3452" s="6" t="s">
        <v>11928</v>
      </c>
      <c r="C3452" s="6">
        <v>3507008</v>
      </c>
      <c r="D3452" s="6" t="s">
        <v>7621</v>
      </c>
      <c r="E3452" s="6" t="s">
        <v>6887</v>
      </c>
      <c r="F3452" s="6" t="s">
        <v>6402</v>
      </c>
      <c r="G3452" s="6">
        <v>642</v>
      </c>
      <c r="H3452" s="6">
        <v>5614</v>
      </c>
      <c r="I3452" s="6">
        <v>0</v>
      </c>
      <c r="J3452" s="6">
        <v>1</v>
      </c>
      <c r="K3452" s="6">
        <v>0</v>
      </c>
      <c r="L3452" s="6"/>
      <c r="M3452" s="6">
        <v>2022</v>
      </c>
      <c r="N3452" s="6" t="s">
        <v>7745</v>
      </c>
      <c r="O3452" s="6">
        <v>99</v>
      </c>
      <c r="P3452" s="6"/>
      <c r="Q3452" s="6" t="s">
        <v>7733</v>
      </c>
      <c r="R3452" s="6" t="s">
        <v>7734</v>
      </c>
      <c r="S3452" s="6"/>
      <c r="T3452" s="6" t="s">
        <v>4986</v>
      </c>
      <c r="U3452">
        <f t="shared" si="53"/>
        <v>2</v>
      </c>
    </row>
    <row r="3453" spans="1:21" x14ac:dyDescent="0.2">
      <c r="A3453" s="6" t="s">
        <v>11931</v>
      </c>
      <c r="B3453" s="6" t="s">
        <v>11928</v>
      </c>
      <c r="C3453" s="6">
        <v>3507008</v>
      </c>
      <c r="D3453" s="6" t="s">
        <v>11936</v>
      </c>
      <c r="E3453" s="6" t="s">
        <v>11937</v>
      </c>
      <c r="F3453" s="6" t="s">
        <v>6402</v>
      </c>
      <c r="G3453" s="6">
        <v>396</v>
      </c>
      <c r="H3453" s="6">
        <v>5614</v>
      </c>
      <c r="I3453" s="6">
        <v>0</v>
      </c>
      <c r="J3453" s="6">
        <v>0</v>
      </c>
      <c r="K3453" s="6">
        <v>0</v>
      </c>
      <c r="L3453" s="6"/>
      <c r="M3453" s="6">
        <v>2022</v>
      </c>
      <c r="N3453" s="6" t="s">
        <v>7745</v>
      </c>
      <c r="O3453" s="6">
        <v>99</v>
      </c>
      <c r="P3453" s="6"/>
      <c r="Q3453" s="6" t="s">
        <v>7733</v>
      </c>
      <c r="R3453" s="6" t="s">
        <v>7734</v>
      </c>
      <c r="S3453" s="6"/>
      <c r="T3453" s="6" t="s">
        <v>4995</v>
      </c>
      <c r="U3453">
        <f t="shared" si="53"/>
        <v>1</v>
      </c>
    </row>
    <row r="3454" spans="1:21" x14ac:dyDescent="0.2">
      <c r="A3454" s="6" t="s">
        <v>11938</v>
      </c>
      <c r="B3454" s="6" t="s">
        <v>11939</v>
      </c>
      <c r="C3454" s="6">
        <v>3507006</v>
      </c>
      <c r="D3454" s="6" t="s">
        <v>6505</v>
      </c>
      <c r="E3454" s="6" t="s">
        <v>11940</v>
      </c>
      <c r="F3454" s="6" t="s">
        <v>6402</v>
      </c>
      <c r="G3454" s="6">
        <v>1094</v>
      </c>
      <c r="H3454" s="6">
        <v>2266</v>
      </c>
      <c r="I3454" s="6">
        <v>1</v>
      </c>
      <c r="J3454" s="6">
        <v>0</v>
      </c>
      <c r="K3454" s="6">
        <v>0</v>
      </c>
      <c r="L3454" s="6"/>
      <c r="M3454" s="6">
        <v>2022</v>
      </c>
      <c r="N3454" s="6" t="s">
        <v>7732</v>
      </c>
      <c r="O3454" s="6">
        <v>99</v>
      </c>
      <c r="P3454" s="6"/>
      <c r="Q3454" s="6" t="s">
        <v>7733</v>
      </c>
      <c r="R3454" s="6" t="s">
        <v>7734</v>
      </c>
      <c r="S3454" s="6"/>
      <c r="T3454" s="6" t="s">
        <v>505</v>
      </c>
      <c r="U3454">
        <f t="shared" si="53"/>
        <v>2</v>
      </c>
    </row>
    <row r="3455" spans="1:21" x14ac:dyDescent="0.2">
      <c r="A3455" s="6" t="s">
        <v>11938</v>
      </c>
      <c r="B3455" s="6" t="s">
        <v>11939</v>
      </c>
      <c r="C3455" s="6">
        <v>3507006</v>
      </c>
      <c r="D3455" s="6" t="s">
        <v>6550</v>
      </c>
      <c r="E3455" s="6" t="s">
        <v>11941</v>
      </c>
      <c r="F3455" s="6" t="s">
        <v>6402</v>
      </c>
      <c r="G3455" s="6">
        <v>1172</v>
      </c>
      <c r="H3455" s="6">
        <v>2266</v>
      </c>
      <c r="I3455" s="6">
        <v>0</v>
      </c>
      <c r="J3455" s="6">
        <v>1</v>
      </c>
      <c r="K3455" s="6">
        <v>0</v>
      </c>
      <c r="L3455" s="6"/>
      <c r="M3455" s="6">
        <v>2022</v>
      </c>
      <c r="N3455" s="6" t="s">
        <v>7732</v>
      </c>
      <c r="O3455" s="6">
        <v>99</v>
      </c>
      <c r="P3455" s="6"/>
      <c r="Q3455" s="6" t="s">
        <v>7733</v>
      </c>
      <c r="R3455" s="6" t="s">
        <v>7734</v>
      </c>
      <c r="S3455" s="6"/>
      <c r="T3455" s="6" t="s">
        <v>504</v>
      </c>
      <c r="U3455">
        <f t="shared" si="53"/>
        <v>1</v>
      </c>
    </row>
    <row r="3456" spans="1:21" x14ac:dyDescent="0.2">
      <c r="A3456" s="6" t="s">
        <v>11942</v>
      </c>
      <c r="B3456" s="6" t="s">
        <v>11939</v>
      </c>
      <c r="C3456" s="6">
        <v>3507006</v>
      </c>
      <c r="D3456" s="6" t="s">
        <v>6815</v>
      </c>
      <c r="E3456" s="6" t="s">
        <v>6697</v>
      </c>
      <c r="F3456" s="6" t="s">
        <v>6402</v>
      </c>
      <c r="G3456" s="6">
        <v>1076</v>
      </c>
      <c r="H3456" s="6">
        <v>2216</v>
      </c>
      <c r="I3456" s="6">
        <v>0</v>
      </c>
      <c r="J3456" s="6">
        <v>0</v>
      </c>
      <c r="K3456" s="6">
        <v>0</v>
      </c>
      <c r="L3456" s="6"/>
      <c r="M3456" s="6">
        <v>2022</v>
      </c>
      <c r="N3456" s="6" t="s">
        <v>7770</v>
      </c>
      <c r="O3456" s="6">
        <v>99</v>
      </c>
      <c r="P3456" s="6"/>
      <c r="Q3456" s="6" t="s">
        <v>7733</v>
      </c>
      <c r="R3456" s="6" t="s">
        <v>7734</v>
      </c>
      <c r="S3456" s="6"/>
      <c r="T3456" s="6" t="s">
        <v>1652</v>
      </c>
      <c r="U3456">
        <f t="shared" si="53"/>
        <v>2</v>
      </c>
    </row>
    <row r="3457" spans="1:21" x14ac:dyDescent="0.2">
      <c r="A3457" s="6" t="s">
        <v>11942</v>
      </c>
      <c r="B3457" s="6" t="s">
        <v>11939</v>
      </c>
      <c r="C3457" s="6">
        <v>3507006</v>
      </c>
      <c r="D3457" s="6" t="s">
        <v>7466</v>
      </c>
      <c r="E3457" s="6" t="s">
        <v>11943</v>
      </c>
      <c r="F3457" s="6" t="s">
        <v>6402</v>
      </c>
      <c r="G3457" s="6">
        <v>1140</v>
      </c>
      <c r="H3457" s="6">
        <v>2216</v>
      </c>
      <c r="I3457" s="6">
        <v>0</v>
      </c>
      <c r="J3457" s="6">
        <v>1</v>
      </c>
      <c r="K3457" s="6">
        <v>0</v>
      </c>
      <c r="L3457" s="6"/>
      <c r="M3457" s="6">
        <v>2022</v>
      </c>
      <c r="N3457" s="6" t="s">
        <v>7770</v>
      </c>
      <c r="O3457" s="6">
        <v>99</v>
      </c>
      <c r="P3457" s="6"/>
      <c r="Q3457" s="6" t="s">
        <v>7733</v>
      </c>
      <c r="R3457" s="6" t="s">
        <v>7734</v>
      </c>
      <c r="S3457" s="6"/>
      <c r="T3457" s="6" t="s">
        <v>1651</v>
      </c>
      <c r="U3457">
        <f t="shared" si="53"/>
        <v>1</v>
      </c>
    </row>
    <row r="3458" spans="1:21" x14ac:dyDescent="0.2">
      <c r="A3458" s="6" t="s">
        <v>11944</v>
      </c>
      <c r="B3458" s="6" t="s">
        <v>11939</v>
      </c>
      <c r="C3458" s="6">
        <v>3507006</v>
      </c>
      <c r="D3458" s="6" t="s">
        <v>7448</v>
      </c>
      <c r="E3458" s="6" t="s">
        <v>9578</v>
      </c>
      <c r="F3458" s="6" t="s">
        <v>6402</v>
      </c>
      <c r="G3458" s="6">
        <v>1605</v>
      </c>
      <c r="H3458" s="6">
        <v>5731</v>
      </c>
      <c r="I3458" s="6">
        <v>1</v>
      </c>
      <c r="J3458" s="6">
        <v>1</v>
      </c>
      <c r="K3458" s="6">
        <v>0</v>
      </c>
      <c r="L3458" s="6"/>
      <c r="M3458" s="6">
        <v>2022</v>
      </c>
      <c r="N3458" s="6" t="s">
        <v>7745</v>
      </c>
      <c r="O3458" s="6">
        <v>99</v>
      </c>
      <c r="P3458" s="6"/>
      <c r="Q3458" s="6" t="s">
        <v>7733</v>
      </c>
      <c r="R3458" s="6" t="s">
        <v>7734</v>
      </c>
      <c r="S3458" s="6"/>
      <c r="T3458" s="6" t="s">
        <v>1650</v>
      </c>
      <c r="U3458">
        <f t="shared" si="53"/>
        <v>4</v>
      </c>
    </row>
    <row r="3459" spans="1:21" x14ac:dyDescent="0.2">
      <c r="A3459" s="6" t="s">
        <v>11944</v>
      </c>
      <c r="B3459" s="6" t="s">
        <v>11939</v>
      </c>
      <c r="C3459" s="6">
        <v>3507006</v>
      </c>
      <c r="D3459" s="6" t="s">
        <v>7362</v>
      </c>
      <c r="E3459" s="6" t="s">
        <v>11945</v>
      </c>
      <c r="F3459" s="6" t="s">
        <v>6402</v>
      </c>
      <c r="G3459" s="6">
        <v>1195</v>
      </c>
      <c r="H3459" s="6">
        <v>5731</v>
      </c>
      <c r="I3459" s="6">
        <v>0</v>
      </c>
      <c r="J3459" s="6">
        <v>0</v>
      </c>
      <c r="K3459" s="6">
        <v>0</v>
      </c>
      <c r="L3459" s="6"/>
      <c r="M3459" s="6">
        <v>2022</v>
      </c>
      <c r="N3459" s="6" t="s">
        <v>7745</v>
      </c>
      <c r="O3459" s="6">
        <v>99</v>
      </c>
      <c r="P3459" s="6"/>
      <c r="Q3459" s="6" t="s">
        <v>7733</v>
      </c>
      <c r="R3459" s="6" t="s">
        <v>7734</v>
      </c>
      <c r="S3459" s="6"/>
      <c r="T3459" s="6" t="s">
        <v>1653</v>
      </c>
      <c r="U3459">
        <f t="shared" ref="U3459:U3522" si="54">COUNTIF(A3459:A9759,A3459)</f>
        <v>3</v>
      </c>
    </row>
    <row r="3460" spans="1:21" x14ac:dyDescent="0.2">
      <c r="A3460" s="6" t="s">
        <v>11944</v>
      </c>
      <c r="B3460" s="6" t="s">
        <v>11939</v>
      </c>
      <c r="C3460" s="6">
        <v>3507006</v>
      </c>
      <c r="D3460" s="6" t="s">
        <v>6934</v>
      </c>
      <c r="E3460" s="6" t="s">
        <v>6483</v>
      </c>
      <c r="F3460" s="6" t="s">
        <v>6402</v>
      </c>
      <c r="G3460" s="6">
        <v>1604</v>
      </c>
      <c r="H3460" s="6">
        <v>5731</v>
      </c>
      <c r="I3460" s="6">
        <v>1</v>
      </c>
      <c r="J3460" s="6">
        <v>1</v>
      </c>
      <c r="K3460" s="6">
        <v>0</v>
      </c>
      <c r="L3460" s="6"/>
      <c r="M3460" s="6">
        <v>2022</v>
      </c>
      <c r="N3460" s="6" t="s">
        <v>7745</v>
      </c>
      <c r="O3460" s="6">
        <v>99</v>
      </c>
      <c r="P3460" s="6"/>
      <c r="Q3460" s="6" t="s">
        <v>7733</v>
      </c>
      <c r="R3460" s="6" t="s">
        <v>7734</v>
      </c>
      <c r="S3460" s="6"/>
      <c r="T3460" s="6" t="s">
        <v>1649</v>
      </c>
      <c r="U3460">
        <f t="shared" si="54"/>
        <v>2</v>
      </c>
    </row>
    <row r="3461" spans="1:21" x14ac:dyDescent="0.2">
      <c r="A3461" s="6" t="s">
        <v>11944</v>
      </c>
      <c r="B3461" s="6" t="s">
        <v>11939</v>
      </c>
      <c r="C3461" s="6">
        <v>3507006</v>
      </c>
      <c r="D3461" s="6" t="s">
        <v>11946</v>
      </c>
      <c r="E3461" s="6" t="s">
        <v>11947</v>
      </c>
      <c r="F3461" s="6" t="s">
        <v>6402</v>
      </c>
      <c r="G3461" s="6">
        <v>1327</v>
      </c>
      <c r="H3461" s="6">
        <v>5731</v>
      </c>
      <c r="I3461" s="6">
        <v>0</v>
      </c>
      <c r="J3461" s="6">
        <v>1</v>
      </c>
      <c r="K3461" s="6">
        <v>0</v>
      </c>
      <c r="L3461" s="6"/>
      <c r="M3461" s="6">
        <v>2022</v>
      </c>
      <c r="N3461" s="6" t="s">
        <v>7745</v>
      </c>
      <c r="O3461" s="6">
        <v>99</v>
      </c>
      <c r="P3461" s="6"/>
      <c r="Q3461" s="6" t="s">
        <v>7733</v>
      </c>
      <c r="R3461" s="6" t="s">
        <v>7734</v>
      </c>
      <c r="S3461" s="6"/>
      <c r="T3461" s="6" t="s">
        <v>1648</v>
      </c>
      <c r="U3461">
        <f t="shared" si="54"/>
        <v>1</v>
      </c>
    </row>
    <row r="3462" spans="1:21" x14ac:dyDescent="0.2">
      <c r="A3462" s="6" t="s">
        <v>11948</v>
      </c>
      <c r="B3462" s="6" t="s">
        <v>11949</v>
      </c>
      <c r="C3462" s="6">
        <v>3559042</v>
      </c>
      <c r="D3462" s="6" t="s">
        <v>6482</v>
      </c>
      <c r="E3462" s="6" t="s">
        <v>7350</v>
      </c>
      <c r="F3462" s="6" t="s">
        <v>6402</v>
      </c>
      <c r="G3462" s="6">
        <v>0</v>
      </c>
      <c r="H3462" s="6"/>
      <c r="I3462" s="6">
        <v>1</v>
      </c>
      <c r="J3462" s="6">
        <v>1</v>
      </c>
      <c r="K3462" s="6">
        <v>1</v>
      </c>
      <c r="L3462" s="6"/>
      <c r="M3462" s="6">
        <v>2022</v>
      </c>
      <c r="N3462" s="6" t="s">
        <v>7732</v>
      </c>
      <c r="O3462" s="6">
        <v>99</v>
      </c>
      <c r="P3462" s="6"/>
      <c r="Q3462" s="6" t="s">
        <v>7733</v>
      </c>
      <c r="R3462" s="6" t="s">
        <v>7734</v>
      </c>
      <c r="S3462" s="6"/>
      <c r="T3462" s="6" t="s">
        <v>1162</v>
      </c>
      <c r="U3462">
        <f t="shared" si="54"/>
        <v>1</v>
      </c>
    </row>
    <row r="3463" spans="1:21" x14ac:dyDescent="0.2">
      <c r="A3463" s="6" t="s">
        <v>11950</v>
      </c>
      <c r="B3463" s="6" t="s">
        <v>11949</v>
      </c>
      <c r="C3463" s="6">
        <v>3559042</v>
      </c>
      <c r="D3463" s="6" t="s">
        <v>11951</v>
      </c>
      <c r="E3463" s="6" t="s">
        <v>6441</v>
      </c>
      <c r="F3463" s="6" t="s">
        <v>6402</v>
      </c>
      <c r="G3463" s="6">
        <v>105</v>
      </c>
      <c r="H3463" s="6">
        <v>859</v>
      </c>
      <c r="I3463" s="6">
        <v>0</v>
      </c>
      <c r="J3463" s="6">
        <v>1</v>
      </c>
      <c r="K3463" s="6">
        <v>0</v>
      </c>
      <c r="L3463" s="6"/>
      <c r="M3463" s="6">
        <v>2022</v>
      </c>
      <c r="N3463" s="6" t="s">
        <v>7745</v>
      </c>
      <c r="O3463" s="6">
        <v>99</v>
      </c>
      <c r="P3463" s="6"/>
      <c r="Q3463" s="6" t="s">
        <v>7733</v>
      </c>
      <c r="R3463" s="6" t="s">
        <v>7734</v>
      </c>
      <c r="S3463" s="6"/>
      <c r="T3463" s="6" t="s">
        <v>5071</v>
      </c>
      <c r="U3463">
        <f t="shared" si="54"/>
        <v>10</v>
      </c>
    </row>
    <row r="3464" spans="1:21" x14ac:dyDescent="0.2">
      <c r="A3464" s="6" t="s">
        <v>11950</v>
      </c>
      <c r="B3464" s="6" t="s">
        <v>11949</v>
      </c>
      <c r="C3464" s="6">
        <v>3559042</v>
      </c>
      <c r="D3464" s="6" t="s">
        <v>6637</v>
      </c>
      <c r="E3464" s="6" t="s">
        <v>6645</v>
      </c>
      <c r="F3464" s="6" t="s">
        <v>6402</v>
      </c>
      <c r="G3464" s="6">
        <v>81</v>
      </c>
      <c r="H3464" s="6">
        <v>859</v>
      </c>
      <c r="I3464" s="6">
        <v>0</v>
      </c>
      <c r="J3464" s="6">
        <v>1</v>
      </c>
      <c r="K3464" s="6">
        <v>0</v>
      </c>
      <c r="L3464" s="6"/>
      <c r="M3464" s="6">
        <v>2022</v>
      </c>
      <c r="N3464" s="6" t="s">
        <v>7745</v>
      </c>
      <c r="O3464" s="6">
        <v>99</v>
      </c>
      <c r="P3464" s="6"/>
      <c r="Q3464" s="6" t="s">
        <v>7733</v>
      </c>
      <c r="R3464" s="6" t="s">
        <v>7734</v>
      </c>
      <c r="S3464" s="6"/>
      <c r="T3464" s="6" t="s">
        <v>5070</v>
      </c>
      <c r="U3464">
        <f t="shared" si="54"/>
        <v>9</v>
      </c>
    </row>
    <row r="3465" spans="1:21" x14ac:dyDescent="0.2">
      <c r="A3465" s="6" t="s">
        <v>11950</v>
      </c>
      <c r="B3465" s="6" t="s">
        <v>11949</v>
      </c>
      <c r="C3465" s="6">
        <v>3559042</v>
      </c>
      <c r="D3465" s="6" t="s">
        <v>11952</v>
      </c>
      <c r="E3465" s="6" t="s">
        <v>7350</v>
      </c>
      <c r="F3465" s="6" t="s">
        <v>6402</v>
      </c>
      <c r="G3465" s="6">
        <v>30</v>
      </c>
      <c r="H3465" s="6">
        <v>859</v>
      </c>
      <c r="I3465" s="6">
        <v>0</v>
      </c>
      <c r="J3465" s="6">
        <v>0</v>
      </c>
      <c r="K3465" s="6">
        <v>0</v>
      </c>
      <c r="L3465" s="6"/>
      <c r="M3465" s="6">
        <v>2022</v>
      </c>
      <c r="N3465" s="6" t="s">
        <v>7745</v>
      </c>
      <c r="O3465" s="6">
        <v>99</v>
      </c>
      <c r="P3465" s="6"/>
      <c r="Q3465" s="6" t="s">
        <v>7733</v>
      </c>
      <c r="R3465" s="6" t="s">
        <v>7734</v>
      </c>
      <c r="S3465" s="6"/>
      <c r="T3465" s="6" t="s">
        <v>5072</v>
      </c>
      <c r="U3465">
        <f t="shared" si="54"/>
        <v>8</v>
      </c>
    </row>
    <row r="3466" spans="1:21" x14ac:dyDescent="0.2">
      <c r="A3466" s="6" t="s">
        <v>11950</v>
      </c>
      <c r="B3466" s="6" t="s">
        <v>11949</v>
      </c>
      <c r="C3466" s="6">
        <v>3559042</v>
      </c>
      <c r="D3466" s="6" t="s">
        <v>7101</v>
      </c>
      <c r="E3466" s="6" t="s">
        <v>11953</v>
      </c>
      <c r="F3466" s="6" t="s">
        <v>6402</v>
      </c>
      <c r="G3466" s="6">
        <v>74</v>
      </c>
      <c r="H3466" s="6">
        <v>859</v>
      </c>
      <c r="I3466" s="6">
        <v>0</v>
      </c>
      <c r="J3466" s="6">
        <v>0</v>
      </c>
      <c r="K3466" s="6">
        <v>0</v>
      </c>
      <c r="L3466" s="6"/>
      <c r="M3466" s="6">
        <v>2022</v>
      </c>
      <c r="N3466" s="6" t="s">
        <v>7745</v>
      </c>
      <c r="O3466" s="6">
        <v>99</v>
      </c>
      <c r="P3466" s="6"/>
      <c r="Q3466" s="6" t="s">
        <v>7733</v>
      </c>
      <c r="R3466" s="6" t="s">
        <v>7734</v>
      </c>
      <c r="S3466" s="6"/>
      <c r="T3466" s="6" t="s">
        <v>5073</v>
      </c>
      <c r="U3466">
        <f t="shared" si="54"/>
        <v>7</v>
      </c>
    </row>
    <row r="3467" spans="1:21" x14ac:dyDescent="0.2">
      <c r="A3467" s="6" t="s">
        <v>11950</v>
      </c>
      <c r="B3467" s="6" t="s">
        <v>11949</v>
      </c>
      <c r="C3467" s="6">
        <v>3559042</v>
      </c>
      <c r="D3467" s="6" t="s">
        <v>11954</v>
      </c>
      <c r="E3467" s="6" t="s">
        <v>11955</v>
      </c>
      <c r="F3467" s="6" t="s">
        <v>6402</v>
      </c>
      <c r="G3467" s="6">
        <v>131</v>
      </c>
      <c r="H3467" s="6">
        <v>859</v>
      </c>
      <c r="I3467" s="6">
        <v>1</v>
      </c>
      <c r="J3467" s="6">
        <v>1</v>
      </c>
      <c r="K3467" s="6">
        <v>0</v>
      </c>
      <c r="L3467" s="6"/>
      <c r="M3467" s="6">
        <v>2022</v>
      </c>
      <c r="N3467" s="6" t="s">
        <v>7745</v>
      </c>
      <c r="O3467" s="6">
        <v>99</v>
      </c>
      <c r="P3467" s="6"/>
      <c r="Q3467" s="6" t="s">
        <v>7733</v>
      </c>
      <c r="R3467" s="6" t="s">
        <v>7734</v>
      </c>
      <c r="S3467" s="6"/>
      <c r="T3467" s="6" t="s">
        <v>5069</v>
      </c>
      <c r="U3467">
        <f t="shared" si="54"/>
        <v>6</v>
      </c>
    </row>
    <row r="3468" spans="1:21" x14ac:dyDescent="0.2">
      <c r="A3468" s="6" t="s">
        <v>11950</v>
      </c>
      <c r="B3468" s="6" t="s">
        <v>11949</v>
      </c>
      <c r="C3468" s="6">
        <v>3559042</v>
      </c>
      <c r="D3468" s="6" t="s">
        <v>6649</v>
      </c>
      <c r="E3468" s="6" t="s">
        <v>11956</v>
      </c>
      <c r="F3468" s="6" t="s">
        <v>6402</v>
      </c>
      <c r="G3468" s="6">
        <v>117</v>
      </c>
      <c r="H3468" s="6">
        <v>859</v>
      </c>
      <c r="I3468" s="6">
        <v>1</v>
      </c>
      <c r="J3468" s="6">
        <v>1</v>
      </c>
      <c r="K3468" s="6">
        <v>0</v>
      </c>
      <c r="L3468" s="6"/>
      <c r="M3468" s="6">
        <v>2022</v>
      </c>
      <c r="N3468" s="6" t="s">
        <v>7745</v>
      </c>
      <c r="O3468" s="6">
        <v>99</v>
      </c>
      <c r="P3468" s="6"/>
      <c r="Q3468" s="6" t="s">
        <v>7733</v>
      </c>
      <c r="R3468" s="6" t="s">
        <v>7734</v>
      </c>
      <c r="S3468" s="6"/>
      <c r="T3468" s="6" t="s">
        <v>5068</v>
      </c>
      <c r="U3468">
        <f t="shared" si="54"/>
        <v>5</v>
      </c>
    </row>
    <row r="3469" spans="1:21" x14ac:dyDescent="0.2">
      <c r="A3469" s="6" t="s">
        <v>11950</v>
      </c>
      <c r="B3469" s="6" t="s">
        <v>11949</v>
      </c>
      <c r="C3469" s="6">
        <v>3559042</v>
      </c>
      <c r="D3469" s="6" t="s">
        <v>6481</v>
      </c>
      <c r="E3469" s="6" t="s">
        <v>11957</v>
      </c>
      <c r="F3469" s="6" t="s">
        <v>6402</v>
      </c>
      <c r="G3469" s="6">
        <v>143</v>
      </c>
      <c r="H3469" s="6">
        <v>859</v>
      </c>
      <c r="I3469" s="6">
        <v>1</v>
      </c>
      <c r="J3469" s="6">
        <v>1</v>
      </c>
      <c r="K3469" s="6">
        <v>0</v>
      </c>
      <c r="L3469" s="6"/>
      <c r="M3469" s="6">
        <v>2022</v>
      </c>
      <c r="N3469" s="6" t="s">
        <v>7745</v>
      </c>
      <c r="O3469" s="6">
        <v>99</v>
      </c>
      <c r="P3469" s="6"/>
      <c r="Q3469" s="6" t="s">
        <v>7733</v>
      </c>
      <c r="R3469" s="6" t="s">
        <v>7734</v>
      </c>
      <c r="S3469" s="6"/>
      <c r="T3469" s="6" t="s">
        <v>5067</v>
      </c>
      <c r="U3469">
        <f t="shared" si="54"/>
        <v>4</v>
      </c>
    </row>
    <row r="3470" spans="1:21" x14ac:dyDescent="0.2">
      <c r="A3470" s="6" t="s">
        <v>11950</v>
      </c>
      <c r="B3470" s="6" t="s">
        <v>11949</v>
      </c>
      <c r="C3470" s="6">
        <v>3559042</v>
      </c>
      <c r="D3470" s="6" t="s">
        <v>7179</v>
      </c>
      <c r="E3470" s="6" t="s">
        <v>11958</v>
      </c>
      <c r="F3470" s="6" t="s">
        <v>6402</v>
      </c>
      <c r="G3470" s="6">
        <v>40</v>
      </c>
      <c r="H3470" s="6">
        <v>859</v>
      </c>
      <c r="I3470" s="6">
        <v>0</v>
      </c>
      <c r="J3470" s="6">
        <v>0</v>
      </c>
      <c r="K3470" s="6">
        <v>0</v>
      </c>
      <c r="L3470" s="6"/>
      <c r="M3470" s="6">
        <v>2022</v>
      </c>
      <c r="N3470" s="6" t="s">
        <v>7745</v>
      </c>
      <c r="O3470" s="6">
        <v>99</v>
      </c>
      <c r="P3470" s="6"/>
      <c r="Q3470" s="6" t="s">
        <v>7733</v>
      </c>
      <c r="R3470" s="6" t="s">
        <v>7734</v>
      </c>
      <c r="S3470" s="6"/>
      <c r="T3470" s="6" t="s">
        <v>5074</v>
      </c>
      <c r="U3470">
        <f t="shared" si="54"/>
        <v>3</v>
      </c>
    </row>
    <row r="3471" spans="1:21" x14ac:dyDescent="0.2">
      <c r="A3471" s="6" t="s">
        <v>11950</v>
      </c>
      <c r="B3471" s="6" t="s">
        <v>11949</v>
      </c>
      <c r="C3471" s="6">
        <v>3559042</v>
      </c>
      <c r="D3471" s="6" t="s">
        <v>7646</v>
      </c>
      <c r="E3471" s="6" t="s">
        <v>6940</v>
      </c>
      <c r="F3471" s="6" t="s">
        <v>6402</v>
      </c>
      <c r="G3471" s="6">
        <v>58</v>
      </c>
      <c r="H3471" s="6">
        <v>859</v>
      </c>
      <c r="I3471" s="6">
        <v>0</v>
      </c>
      <c r="J3471" s="6">
        <v>0</v>
      </c>
      <c r="K3471" s="6">
        <v>0</v>
      </c>
      <c r="L3471" s="6"/>
      <c r="M3471" s="6">
        <v>2022</v>
      </c>
      <c r="N3471" s="6" t="s">
        <v>7745</v>
      </c>
      <c r="O3471" s="6">
        <v>99</v>
      </c>
      <c r="P3471" s="6"/>
      <c r="Q3471" s="6" t="s">
        <v>7733</v>
      </c>
      <c r="R3471" s="6" t="s">
        <v>7734</v>
      </c>
      <c r="S3471" s="6"/>
      <c r="T3471" s="6" t="s">
        <v>5075</v>
      </c>
      <c r="U3471">
        <f t="shared" si="54"/>
        <v>2</v>
      </c>
    </row>
    <row r="3472" spans="1:21" x14ac:dyDescent="0.2">
      <c r="A3472" s="6" t="s">
        <v>11950</v>
      </c>
      <c r="B3472" s="6" t="s">
        <v>11949</v>
      </c>
      <c r="C3472" s="6">
        <v>3559042</v>
      </c>
      <c r="D3472" s="6" t="s">
        <v>6430</v>
      </c>
      <c r="E3472" s="6" t="s">
        <v>10691</v>
      </c>
      <c r="F3472" s="6" t="s">
        <v>6402</v>
      </c>
      <c r="G3472" s="6">
        <v>80</v>
      </c>
      <c r="H3472" s="6">
        <v>859</v>
      </c>
      <c r="I3472" s="6">
        <v>0</v>
      </c>
      <c r="J3472" s="6">
        <v>1</v>
      </c>
      <c r="K3472" s="6">
        <v>0</v>
      </c>
      <c r="L3472" s="6"/>
      <c r="M3472" s="6">
        <v>2022</v>
      </c>
      <c r="N3472" s="6" t="s">
        <v>7745</v>
      </c>
      <c r="O3472" s="6">
        <v>99</v>
      </c>
      <c r="P3472" s="6"/>
      <c r="Q3472" s="6" t="s">
        <v>7733</v>
      </c>
      <c r="R3472" s="6" t="s">
        <v>7734</v>
      </c>
      <c r="S3472" s="6"/>
      <c r="T3472" s="6" t="s">
        <v>5066</v>
      </c>
      <c r="U3472">
        <f t="shared" si="54"/>
        <v>1</v>
      </c>
    </row>
    <row r="3473" spans="1:21" x14ac:dyDescent="0.2">
      <c r="A3473" s="6" t="s">
        <v>11959</v>
      </c>
      <c r="B3473" s="6" t="s">
        <v>11960</v>
      </c>
      <c r="C3473" s="6">
        <v>3559047</v>
      </c>
      <c r="D3473" s="6" t="s">
        <v>6512</v>
      </c>
      <c r="E3473" s="6" t="s">
        <v>11961</v>
      </c>
      <c r="F3473" s="6" t="s">
        <v>6402</v>
      </c>
      <c r="G3473" s="6">
        <v>0</v>
      </c>
      <c r="H3473" s="6"/>
      <c r="I3473" s="6">
        <v>1</v>
      </c>
      <c r="J3473" s="6">
        <v>1</v>
      </c>
      <c r="K3473" s="6">
        <v>1</v>
      </c>
      <c r="L3473" s="6"/>
      <c r="M3473" s="6">
        <v>2022</v>
      </c>
      <c r="N3473" s="6" t="s">
        <v>7732</v>
      </c>
      <c r="O3473" s="6">
        <v>99</v>
      </c>
      <c r="P3473" s="6"/>
      <c r="Q3473" s="6" t="s">
        <v>7733</v>
      </c>
      <c r="R3473" s="6" t="s">
        <v>7734</v>
      </c>
      <c r="S3473" s="6"/>
      <c r="T3473" s="6" t="s">
        <v>893</v>
      </c>
      <c r="U3473">
        <f t="shared" si="54"/>
        <v>1</v>
      </c>
    </row>
    <row r="3474" spans="1:21" x14ac:dyDescent="0.2">
      <c r="A3474" s="6" t="s">
        <v>11962</v>
      </c>
      <c r="B3474" s="6" t="s">
        <v>11960</v>
      </c>
      <c r="C3474" s="6">
        <v>3559047</v>
      </c>
      <c r="D3474" s="6" t="s">
        <v>11963</v>
      </c>
      <c r="E3474" s="6" t="s">
        <v>11964</v>
      </c>
      <c r="F3474" s="6" t="s">
        <v>6402</v>
      </c>
      <c r="G3474" s="6">
        <v>0</v>
      </c>
      <c r="H3474" s="6"/>
      <c r="I3474" s="6">
        <v>0</v>
      </c>
      <c r="J3474" s="6">
        <v>1</v>
      </c>
      <c r="K3474" s="6">
        <v>1</v>
      </c>
      <c r="L3474" s="6"/>
      <c r="M3474" s="6">
        <v>2022</v>
      </c>
      <c r="N3474" s="6" t="s">
        <v>7745</v>
      </c>
      <c r="O3474" s="6">
        <v>99</v>
      </c>
      <c r="P3474" s="6"/>
      <c r="Q3474" s="6" t="s">
        <v>7733</v>
      </c>
      <c r="R3474" s="6" t="s">
        <v>7734</v>
      </c>
      <c r="S3474" s="6"/>
      <c r="T3474" s="6" t="s">
        <v>3616</v>
      </c>
      <c r="U3474">
        <f t="shared" si="54"/>
        <v>4</v>
      </c>
    </row>
    <row r="3475" spans="1:21" x14ac:dyDescent="0.2">
      <c r="A3475" s="6" t="s">
        <v>11962</v>
      </c>
      <c r="B3475" s="6" t="s">
        <v>11960</v>
      </c>
      <c r="C3475" s="6">
        <v>3559047</v>
      </c>
      <c r="D3475" s="6" t="s">
        <v>6814</v>
      </c>
      <c r="E3475" s="6" t="s">
        <v>11965</v>
      </c>
      <c r="F3475" s="6" t="s">
        <v>6402</v>
      </c>
      <c r="G3475" s="6">
        <v>0</v>
      </c>
      <c r="H3475" s="6"/>
      <c r="I3475" s="6">
        <v>1</v>
      </c>
      <c r="J3475" s="6">
        <v>1</v>
      </c>
      <c r="K3475" s="6">
        <v>1</v>
      </c>
      <c r="L3475" s="6"/>
      <c r="M3475" s="6">
        <v>2022</v>
      </c>
      <c r="N3475" s="6" t="s">
        <v>7745</v>
      </c>
      <c r="O3475" s="6">
        <v>99</v>
      </c>
      <c r="P3475" s="6"/>
      <c r="Q3475" s="6" t="s">
        <v>7733</v>
      </c>
      <c r="R3475" s="6" t="s">
        <v>7734</v>
      </c>
      <c r="S3475" s="6"/>
      <c r="T3475" s="6" t="s">
        <v>3615</v>
      </c>
      <c r="U3475">
        <f t="shared" si="54"/>
        <v>3</v>
      </c>
    </row>
    <row r="3476" spans="1:21" x14ac:dyDescent="0.2">
      <c r="A3476" s="6" t="s">
        <v>11962</v>
      </c>
      <c r="B3476" s="6" t="s">
        <v>11960</v>
      </c>
      <c r="C3476" s="6">
        <v>3559047</v>
      </c>
      <c r="D3476" s="6" t="s">
        <v>6692</v>
      </c>
      <c r="E3476" s="6" t="s">
        <v>11966</v>
      </c>
      <c r="F3476" s="6" t="s">
        <v>6402</v>
      </c>
      <c r="G3476" s="6">
        <v>0</v>
      </c>
      <c r="H3476" s="6"/>
      <c r="I3476" s="6">
        <v>1</v>
      </c>
      <c r="J3476" s="6">
        <v>1</v>
      </c>
      <c r="K3476" s="6">
        <v>1</v>
      </c>
      <c r="L3476" s="6"/>
      <c r="M3476" s="6">
        <v>2022</v>
      </c>
      <c r="N3476" s="6" t="s">
        <v>7745</v>
      </c>
      <c r="O3476" s="6">
        <v>99</v>
      </c>
      <c r="P3476" s="6"/>
      <c r="Q3476" s="6" t="s">
        <v>7733</v>
      </c>
      <c r="R3476" s="6" t="s">
        <v>7734</v>
      </c>
      <c r="S3476" s="6"/>
      <c r="T3476" s="6" t="s">
        <v>3614</v>
      </c>
      <c r="U3476">
        <f t="shared" si="54"/>
        <v>2</v>
      </c>
    </row>
    <row r="3477" spans="1:21" x14ac:dyDescent="0.2">
      <c r="A3477" s="6" t="s">
        <v>11962</v>
      </c>
      <c r="B3477" s="6" t="s">
        <v>11960</v>
      </c>
      <c r="C3477" s="6">
        <v>3559047</v>
      </c>
      <c r="D3477" s="6" t="s">
        <v>6809</v>
      </c>
      <c r="E3477" s="6" t="s">
        <v>11967</v>
      </c>
      <c r="F3477" s="6" t="s">
        <v>6402</v>
      </c>
      <c r="G3477" s="6">
        <v>0</v>
      </c>
      <c r="H3477" s="6"/>
      <c r="I3477" s="6">
        <v>1</v>
      </c>
      <c r="J3477" s="6">
        <v>1</v>
      </c>
      <c r="K3477" s="6">
        <v>1</v>
      </c>
      <c r="L3477" s="6"/>
      <c r="M3477" s="6">
        <v>2022</v>
      </c>
      <c r="N3477" s="6" t="s">
        <v>7745</v>
      </c>
      <c r="O3477" s="6">
        <v>99</v>
      </c>
      <c r="P3477" s="6"/>
      <c r="Q3477" s="6" t="s">
        <v>7733</v>
      </c>
      <c r="R3477" s="6" t="s">
        <v>7734</v>
      </c>
      <c r="S3477" s="6"/>
      <c r="T3477" s="6" t="s">
        <v>3613</v>
      </c>
      <c r="U3477">
        <f t="shared" si="54"/>
        <v>1</v>
      </c>
    </row>
    <row r="3478" spans="1:21" x14ac:dyDescent="0.2">
      <c r="A3478" s="6" t="s">
        <v>11968</v>
      </c>
      <c r="B3478" s="6" t="s">
        <v>9639</v>
      </c>
      <c r="C3478" s="6">
        <v>3559040</v>
      </c>
      <c r="D3478" s="6" t="s">
        <v>6437</v>
      </c>
      <c r="E3478" s="6" t="s">
        <v>11969</v>
      </c>
      <c r="F3478" s="6" t="s">
        <v>6402</v>
      </c>
      <c r="G3478" s="6">
        <v>0</v>
      </c>
      <c r="H3478" s="6"/>
      <c r="I3478" s="6">
        <v>0</v>
      </c>
      <c r="J3478" s="6">
        <v>1</v>
      </c>
      <c r="K3478" s="6">
        <v>1</v>
      </c>
      <c r="L3478" s="6"/>
      <c r="M3478" s="6">
        <v>2022</v>
      </c>
      <c r="N3478" s="6" t="s">
        <v>7732</v>
      </c>
      <c r="O3478" s="6">
        <v>99</v>
      </c>
      <c r="P3478" s="6"/>
      <c r="Q3478" s="6" t="s">
        <v>7733</v>
      </c>
      <c r="R3478" s="6" t="s">
        <v>7734</v>
      </c>
      <c r="S3478" s="6"/>
      <c r="T3478" s="6" t="s">
        <v>663</v>
      </c>
      <c r="U3478">
        <f t="shared" si="54"/>
        <v>1</v>
      </c>
    </row>
    <row r="3479" spans="1:21" x14ac:dyDescent="0.2">
      <c r="A3479" s="6" t="s">
        <v>11970</v>
      </c>
      <c r="B3479" s="6" t="s">
        <v>9639</v>
      </c>
      <c r="C3479" s="6">
        <v>3559040</v>
      </c>
      <c r="D3479" s="6" t="s">
        <v>11971</v>
      </c>
      <c r="E3479" s="6" t="s">
        <v>11972</v>
      </c>
      <c r="F3479" s="6" t="s">
        <v>6402</v>
      </c>
      <c r="G3479" s="6">
        <v>51</v>
      </c>
      <c r="H3479" s="6">
        <v>345</v>
      </c>
      <c r="I3479" s="6">
        <v>0</v>
      </c>
      <c r="J3479" s="6">
        <v>0</v>
      </c>
      <c r="K3479" s="6">
        <v>0</v>
      </c>
      <c r="L3479" s="6"/>
      <c r="M3479" s="6">
        <v>2022</v>
      </c>
      <c r="N3479" s="6" t="s">
        <v>7745</v>
      </c>
      <c r="O3479" s="6">
        <v>99</v>
      </c>
      <c r="P3479" s="6"/>
      <c r="Q3479" s="6" t="s">
        <v>7733</v>
      </c>
      <c r="R3479" s="6" t="s">
        <v>7734</v>
      </c>
      <c r="S3479" s="6"/>
      <c r="T3479" s="6" t="s">
        <v>2524</v>
      </c>
      <c r="U3479">
        <f t="shared" si="54"/>
        <v>6</v>
      </c>
    </row>
    <row r="3480" spans="1:21" x14ac:dyDescent="0.2">
      <c r="A3480" s="6" t="s">
        <v>11970</v>
      </c>
      <c r="B3480" s="6" t="s">
        <v>9639</v>
      </c>
      <c r="C3480" s="6">
        <v>3559040</v>
      </c>
      <c r="D3480" s="6" t="s">
        <v>7025</v>
      </c>
      <c r="E3480" s="6" t="s">
        <v>11973</v>
      </c>
      <c r="F3480" s="6" t="s">
        <v>6402</v>
      </c>
      <c r="G3480" s="6">
        <v>51</v>
      </c>
      <c r="H3480" s="6">
        <v>345</v>
      </c>
      <c r="I3480" s="6">
        <v>0</v>
      </c>
      <c r="J3480" s="6">
        <v>0</v>
      </c>
      <c r="K3480" s="6">
        <v>0</v>
      </c>
      <c r="L3480" s="6"/>
      <c r="M3480" s="6">
        <v>2022</v>
      </c>
      <c r="N3480" s="6" t="s">
        <v>7745</v>
      </c>
      <c r="O3480" s="6">
        <v>99</v>
      </c>
      <c r="P3480" s="6"/>
      <c r="Q3480" s="6" t="s">
        <v>7733</v>
      </c>
      <c r="R3480" s="6" t="s">
        <v>7734</v>
      </c>
      <c r="S3480" s="6"/>
      <c r="T3480" s="6" t="s">
        <v>2525</v>
      </c>
      <c r="U3480">
        <f t="shared" si="54"/>
        <v>5</v>
      </c>
    </row>
    <row r="3481" spans="1:21" x14ac:dyDescent="0.2">
      <c r="A3481" s="6" t="s">
        <v>11970</v>
      </c>
      <c r="B3481" s="6" t="s">
        <v>9639</v>
      </c>
      <c r="C3481" s="6">
        <v>3559040</v>
      </c>
      <c r="D3481" s="6" t="s">
        <v>6880</v>
      </c>
      <c r="E3481" s="6" t="s">
        <v>11974</v>
      </c>
      <c r="F3481" s="6" t="s">
        <v>6402</v>
      </c>
      <c r="G3481" s="6">
        <v>57</v>
      </c>
      <c r="H3481" s="6">
        <v>345</v>
      </c>
      <c r="I3481" s="6">
        <v>0</v>
      </c>
      <c r="J3481" s="6">
        <v>1</v>
      </c>
      <c r="K3481" s="6">
        <v>0</v>
      </c>
      <c r="L3481" s="6"/>
      <c r="M3481" s="6">
        <v>2022</v>
      </c>
      <c r="N3481" s="6" t="s">
        <v>7745</v>
      </c>
      <c r="O3481" s="6">
        <v>99</v>
      </c>
      <c r="P3481" s="6"/>
      <c r="Q3481" s="6" t="s">
        <v>7733</v>
      </c>
      <c r="R3481" s="6" t="s">
        <v>7734</v>
      </c>
      <c r="S3481" s="6"/>
      <c r="T3481" s="6" t="s">
        <v>2523</v>
      </c>
      <c r="U3481">
        <f t="shared" si="54"/>
        <v>4</v>
      </c>
    </row>
    <row r="3482" spans="1:21" x14ac:dyDescent="0.2">
      <c r="A3482" s="6" t="s">
        <v>11970</v>
      </c>
      <c r="B3482" s="6" t="s">
        <v>9639</v>
      </c>
      <c r="C3482" s="6">
        <v>3559040</v>
      </c>
      <c r="D3482" s="6" t="s">
        <v>6809</v>
      </c>
      <c r="E3482" s="6" t="s">
        <v>11975</v>
      </c>
      <c r="F3482" s="6" t="s">
        <v>6402</v>
      </c>
      <c r="G3482" s="6">
        <v>78</v>
      </c>
      <c r="H3482" s="6">
        <v>345</v>
      </c>
      <c r="I3482" s="6">
        <v>0</v>
      </c>
      <c r="J3482" s="6">
        <v>1</v>
      </c>
      <c r="K3482" s="6">
        <v>0</v>
      </c>
      <c r="L3482" s="6"/>
      <c r="M3482" s="6">
        <v>2022</v>
      </c>
      <c r="N3482" s="6" t="s">
        <v>7745</v>
      </c>
      <c r="O3482" s="6">
        <v>99</v>
      </c>
      <c r="P3482" s="6"/>
      <c r="Q3482" s="6" t="s">
        <v>7733</v>
      </c>
      <c r="R3482" s="6" t="s">
        <v>7734</v>
      </c>
      <c r="S3482" s="6"/>
      <c r="T3482" s="6" t="s">
        <v>2522</v>
      </c>
      <c r="U3482">
        <f t="shared" si="54"/>
        <v>3</v>
      </c>
    </row>
    <row r="3483" spans="1:21" x14ac:dyDescent="0.2">
      <c r="A3483" s="6" t="s">
        <v>11970</v>
      </c>
      <c r="B3483" s="6" t="s">
        <v>9639</v>
      </c>
      <c r="C3483" s="6">
        <v>3559040</v>
      </c>
      <c r="D3483" s="6" t="s">
        <v>7489</v>
      </c>
      <c r="E3483" s="6" t="s">
        <v>9910</v>
      </c>
      <c r="F3483" s="6" t="s">
        <v>6402</v>
      </c>
      <c r="G3483" s="6">
        <v>57</v>
      </c>
      <c r="H3483" s="6">
        <v>345</v>
      </c>
      <c r="I3483" s="6">
        <v>1</v>
      </c>
      <c r="J3483" s="6">
        <v>1</v>
      </c>
      <c r="K3483" s="6">
        <v>0</v>
      </c>
      <c r="L3483" s="6"/>
      <c r="M3483" s="6">
        <v>2022</v>
      </c>
      <c r="N3483" s="6" t="s">
        <v>7745</v>
      </c>
      <c r="O3483" s="6">
        <v>99</v>
      </c>
      <c r="P3483" s="6"/>
      <c r="Q3483" s="6" t="s">
        <v>7733</v>
      </c>
      <c r="R3483" s="6" t="s">
        <v>7734</v>
      </c>
      <c r="S3483" s="6"/>
      <c r="T3483" s="6" t="s">
        <v>2521</v>
      </c>
      <c r="U3483">
        <f t="shared" si="54"/>
        <v>2</v>
      </c>
    </row>
    <row r="3484" spans="1:21" x14ac:dyDescent="0.2">
      <c r="A3484" s="6" t="s">
        <v>11970</v>
      </c>
      <c r="B3484" s="6" t="s">
        <v>9639</v>
      </c>
      <c r="C3484" s="6">
        <v>3559040</v>
      </c>
      <c r="D3484" s="6" t="s">
        <v>6558</v>
      </c>
      <c r="E3484" s="6" t="s">
        <v>11976</v>
      </c>
      <c r="F3484" s="6" t="s">
        <v>6402</v>
      </c>
      <c r="G3484" s="6">
        <v>51</v>
      </c>
      <c r="H3484" s="6">
        <v>345</v>
      </c>
      <c r="I3484" s="6">
        <v>1</v>
      </c>
      <c r="J3484" s="6">
        <v>1</v>
      </c>
      <c r="K3484" s="6">
        <v>0</v>
      </c>
      <c r="L3484" s="6"/>
      <c r="M3484" s="6">
        <v>2022</v>
      </c>
      <c r="N3484" s="6" t="s">
        <v>7745</v>
      </c>
      <c r="O3484" s="6">
        <v>99</v>
      </c>
      <c r="P3484" s="6"/>
      <c r="Q3484" s="6" t="s">
        <v>7733</v>
      </c>
      <c r="R3484" s="6" t="s">
        <v>7734</v>
      </c>
      <c r="S3484" s="6"/>
      <c r="T3484" s="6" t="s">
        <v>2520</v>
      </c>
      <c r="U3484">
        <f t="shared" si="54"/>
        <v>1</v>
      </c>
    </row>
    <row r="3485" spans="1:21" x14ac:dyDescent="0.2">
      <c r="A3485" s="6" t="s">
        <v>11977</v>
      </c>
      <c r="B3485" s="6" t="s">
        <v>11978</v>
      </c>
      <c r="C3485" s="6">
        <v>3558041</v>
      </c>
      <c r="D3485" s="6" t="s">
        <v>11979</v>
      </c>
      <c r="E3485" s="6" t="s">
        <v>6724</v>
      </c>
      <c r="F3485" s="6" t="s">
        <v>6402</v>
      </c>
      <c r="G3485" s="6">
        <v>0</v>
      </c>
      <c r="H3485" s="6"/>
      <c r="I3485" s="6">
        <v>1</v>
      </c>
      <c r="J3485" s="6">
        <v>1</v>
      </c>
      <c r="K3485" s="6">
        <v>1</v>
      </c>
      <c r="L3485" s="6"/>
      <c r="M3485" s="6">
        <v>2022</v>
      </c>
      <c r="N3485" s="6" t="s">
        <v>7732</v>
      </c>
      <c r="O3485" s="6">
        <v>99</v>
      </c>
      <c r="P3485" s="6"/>
      <c r="Q3485" s="6" t="s">
        <v>7733</v>
      </c>
      <c r="R3485" s="6" t="s">
        <v>7734</v>
      </c>
      <c r="S3485" s="6"/>
      <c r="T3485" s="6" t="s">
        <v>1168</v>
      </c>
      <c r="U3485">
        <f t="shared" si="54"/>
        <v>1</v>
      </c>
    </row>
    <row r="3486" spans="1:21" x14ac:dyDescent="0.2">
      <c r="A3486" s="6" t="s">
        <v>11980</v>
      </c>
      <c r="B3486" s="6" t="s">
        <v>11978</v>
      </c>
      <c r="C3486" s="6">
        <v>3558041</v>
      </c>
      <c r="D3486" s="6" t="s">
        <v>11981</v>
      </c>
      <c r="E3486" s="6" t="s">
        <v>7192</v>
      </c>
      <c r="F3486" s="6" t="s">
        <v>6402</v>
      </c>
      <c r="G3486" s="6">
        <v>129</v>
      </c>
      <c r="H3486" s="6">
        <v>1068</v>
      </c>
      <c r="I3486" s="6">
        <v>1</v>
      </c>
      <c r="J3486" s="6">
        <v>1</v>
      </c>
      <c r="K3486" s="6">
        <v>0</v>
      </c>
      <c r="L3486" s="6"/>
      <c r="M3486" s="6">
        <v>2022</v>
      </c>
      <c r="N3486" s="6" t="s">
        <v>7745</v>
      </c>
      <c r="O3486" s="6">
        <v>99</v>
      </c>
      <c r="P3486" s="6"/>
      <c r="Q3486" s="6" t="s">
        <v>7733</v>
      </c>
      <c r="R3486" s="6" t="s">
        <v>7734</v>
      </c>
      <c r="S3486" s="6"/>
      <c r="T3486" s="6" t="s">
        <v>5100</v>
      </c>
      <c r="U3486">
        <f t="shared" si="54"/>
        <v>9</v>
      </c>
    </row>
    <row r="3487" spans="1:21" x14ac:dyDescent="0.2">
      <c r="A3487" s="6" t="s">
        <v>11980</v>
      </c>
      <c r="B3487" s="6" t="s">
        <v>11978</v>
      </c>
      <c r="C3487" s="6">
        <v>3558041</v>
      </c>
      <c r="D3487" s="6" t="s">
        <v>6463</v>
      </c>
      <c r="E3487" s="6" t="s">
        <v>11982</v>
      </c>
      <c r="F3487" s="6" t="s">
        <v>6402</v>
      </c>
      <c r="G3487" s="6">
        <v>90</v>
      </c>
      <c r="H3487" s="6">
        <v>1068</v>
      </c>
      <c r="I3487" s="6">
        <v>0</v>
      </c>
      <c r="J3487" s="6">
        <v>0</v>
      </c>
      <c r="K3487" s="6">
        <v>0</v>
      </c>
      <c r="L3487" s="6"/>
      <c r="M3487" s="6">
        <v>2022</v>
      </c>
      <c r="N3487" s="6" t="s">
        <v>7745</v>
      </c>
      <c r="O3487" s="6">
        <v>99</v>
      </c>
      <c r="P3487" s="6"/>
      <c r="Q3487" s="6" t="s">
        <v>7733</v>
      </c>
      <c r="R3487" s="6" t="s">
        <v>7734</v>
      </c>
      <c r="S3487" s="6"/>
      <c r="T3487" s="6" t="s">
        <v>5101</v>
      </c>
      <c r="U3487">
        <f t="shared" si="54"/>
        <v>8</v>
      </c>
    </row>
    <row r="3488" spans="1:21" x14ac:dyDescent="0.2">
      <c r="A3488" s="6" t="s">
        <v>11980</v>
      </c>
      <c r="B3488" s="6" t="s">
        <v>11978</v>
      </c>
      <c r="C3488" s="6">
        <v>3558041</v>
      </c>
      <c r="D3488" s="6" t="s">
        <v>11983</v>
      </c>
      <c r="E3488" s="6" t="s">
        <v>6544</v>
      </c>
      <c r="F3488" s="6" t="s">
        <v>6402</v>
      </c>
      <c r="G3488" s="6">
        <v>156</v>
      </c>
      <c r="H3488" s="6">
        <v>1068</v>
      </c>
      <c r="I3488" s="6">
        <v>0</v>
      </c>
      <c r="J3488" s="6">
        <v>1</v>
      </c>
      <c r="K3488" s="6">
        <v>0</v>
      </c>
      <c r="L3488" s="6"/>
      <c r="M3488" s="6">
        <v>2022</v>
      </c>
      <c r="N3488" s="6" t="s">
        <v>7745</v>
      </c>
      <c r="O3488" s="6">
        <v>99</v>
      </c>
      <c r="P3488" s="6"/>
      <c r="Q3488" s="6" t="s">
        <v>7733</v>
      </c>
      <c r="R3488" s="6" t="s">
        <v>7734</v>
      </c>
      <c r="S3488" s="6"/>
      <c r="T3488" s="6" t="s">
        <v>5099</v>
      </c>
      <c r="U3488">
        <f t="shared" si="54"/>
        <v>7</v>
      </c>
    </row>
    <row r="3489" spans="1:21" x14ac:dyDescent="0.2">
      <c r="A3489" s="6" t="s">
        <v>11980</v>
      </c>
      <c r="B3489" s="6" t="s">
        <v>11978</v>
      </c>
      <c r="C3489" s="6">
        <v>3558041</v>
      </c>
      <c r="D3489" s="6" t="s">
        <v>11984</v>
      </c>
      <c r="E3489" s="6" t="s">
        <v>11985</v>
      </c>
      <c r="F3489" s="6" t="s">
        <v>6402</v>
      </c>
      <c r="G3489" s="6">
        <v>104</v>
      </c>
      <c r="H3489" s="6">
        <v>1068</v>
      </c>
      <c r="I3489" s="6">
        <v>0</v>
      </c>
      <c r="J3489" s="6">
        <v>0</v>
      </c>
      <c r="K3489" s="6">
        <v>0</v>
      </c>
      <c r="L3489" s="6"/>
      <c r="M3489" s="6">
        <v>2022</v>
      </c>
      <c r="N3489" s="6" t="s">
        <v>7745</v>
      </c>
      <c r="O3489" s="6">
        <v>99</v>
      </c>
      <c r="P3489" s="6"/>
      <c r="Q3489" s="6" t="s">
        <v>7733</v>
      </c>
      <c r="R3489" s="6" t="s">
        <v>7734</v>
      </c>
      <c r="S3489" s="6"/>
      <c r="T3489" s="6" t="s">
        <v>5102</v>
      </c>
      <c r="U3489">
        <f t="shared" si="54"/>
        <v>6</v>
      </c>
    </row>
    <row r="3490" spans="1:21" x14ac:dyDescent="0.2">
      <c r="A3490" s="6" t="s">
        <v>11980</v>
      </c>
      <c r="B3490" s="6" t="s">
        <v>11978</v>
      </c>
      <c r="C3490" s="6">
        <v>3558041</v>
      </c>
      <c r="D3490" s="6" t="s">
        <v>6814</v>
      </c>
      <c r="E3490" s="6" t="s">
        <v>11986</v>
      </c>
      <c r="F3490" s="6" t="s">
        <v>6402</v>
      </c>
      <c r="G3490" s="6">
        <v>161</v>
      </c>
      <c r="H3490" s="6">
        <v>1068</v>
      </c>
      <c r="I3490" s="6">
        <v>0</v>
      </c>
      <c r="J3490" s="6">
        <v>1</v>
      </c>
      <c r="K3490" s="6">
        <v>0</v>
      </c>
      <c r="L3490" s="6"/>
      <c r="M3490" s="6">
        <v>2022</v>
      </c>
      <c r="N3490" s="6" t="s">
        <v>7745</v>
      </c>
      <c r="O3490" s="6">
        <v>99</v>
      </c>
      <c r="P3490" s="6"/>
      <c r="Q3490" s="6" t="s">
        <v>7733</v>
      </c>
      <c r="R3490" s="6" t="s">
        <v>7734</v>
      </c>
      <c r="S3490" s="6"/>
      <c r="T3490" s="6" t="s">
        <v>5098</v>
      </c>
      <c r="U3490">
        <f t="shared" si="54"/>
        <v>5</v>
      </c>
    </row>
    <row r="3491" spans="1:21" x14ac:dyDescent="0.2">
      <c r="A3491" s="6" t="s">
        <v>11980</v>
      </c>
      <c r="B3491" s="6" t="s">
        <v>11978</v>
      </c>
      <c r="C3491" s="6">
        <v>3558041</v>
      </c>
      <c r="D3491" s="6" t="s">
        <v>6428</v>
      </c>
      <c r="E3491" s="6" t="s">
        <v>6830</v>
      </c>
      <c r="F3491" s="6" t="s">
        <v>6402</v>
      </c>
      <c r="G3491" s="6">
        <v>116</v>
      </c>
      <c r="H3491" s="6">
        <v>1068</v>
      </c>
      <c r="I3491" s="6">
        <v>0</v>
      </c>
      <c r="J3491" s="6">
        <v>0</v>
      </c>
      <c r="K3491" s="6">
        <v>0</v>
      </c>
      <c r="L3491" s="6"/>
      <c r="M3491" s="6">
        <v>2022</v>
      </c>
      <c r="N3491" s="6" t="s">
        <v>7745</v>
      </c>
      <c r="O3491" s="6">
        <v>99</v>
      </c>
      <c r="P3491" s="6"/>
      <c r="Q3491" s="6" t="s">
        <v>7733</v>
      </c>
      <c r="R3491" s="6" t="s">
        <v>7734</v>
      </c>
      <c r="S3491" s="6"/>
      <c r="T3491" s="6" t="s">
        <v>5103</v>
      </c>
      <c r="U3491">
        <f t="shared" si="54"/>
        <v>4</v>
      </c>
    </row>
    <row r="3492" spans="1:21" x14ac:dyDescent="0.2">
      <c r="A3492" s="6" t="s">
        <v>11980</v>
      </c>
      <c r="B3492" s="6" t="s">
        <v>11978</v>
      </c>
      <c r="C3492" s="6">
        <v>3558041</v>
      </c>
      <c r="D3492" s="6" t="s">
        <v>6722</v>
      </c>
      <c r="E3492" s="6" t="s">
        <v>6542</v>
      </c>
      <c r="F3492" s="6" t="s">
        <v>6402</v>
      </c>
      <c r="G3492" s="6">
        <v>103</v>
      </c>
      <c r="H3492" s="6">
        <v>1068</v>
      </c>
      <c r="I3492" s="6">
        <v>0</v>
      </c>
      <c r="J3492" s="6">
        <v>0</v>
      </c>
      <c r="K3492" s="6">
        <v>0</v>
      </c>
      <c r="L3492" s="6"/>
      <c r="M3492" s="6">
        <v>2022</v>
      </c>
      <c r="N3492" s="6" t="s">
        <v>7745</v>
      </c>
      <c r="O3492" s="6">
        <v>99</v>
      </c>
      <c r="P3492" s="6"/>
      <c r="Q3492" s="6" t="s">
        <v>7733</v>
      </c>
      <c r="R3492" s="6" t="s">
        <v>7734</v>
      </c>
      <c r="S3492" s="6"/>
      <c r="T3492" s="6" t="s">
        <v>5104</v>
      </c>
      <c r="U3492">
        <f t="shared" si="54"/>
        <v>3</v>
      </c>
    </row>
    <row r="3493" spans="1:21" x14ac:dyDescent="0.2">
      <c r="A3493" s="6" t="s">
        <v>11980</v>
      </c>
      <c r="B3493" s="6" t="s">
        <v>11978</v>
      </c>
      <c r="C3493" s="6">
        <v>3558041</v>
      </c>
      <c r="D3493" s="6" t="s">
        <v>7276</v>
      </c>
      <c r="E3493" s="6" t="s">
        <v>11987</v>
      </c>
      <c r="F3493" s="6" t="s">
        <v>6402</v>
      </c>
      <c r="G3493" s="6">
        <v>71</v>
      </c>
      <c r="H3493" s="6">
        <v>1068</v>
      </c>
      <c r="I3493" s="6">
        <v>1</v>
      </c>
      <c r="J3493" s="6">
        <v>0</v>
      </c>
      <c r="K3493" s="6">
        <v>0</v>
      </c>
      <c r="L3493" s="6"/>
      <c r="M3493" s="6">
        <v>2022</v>
      </c>
      <c r="N3493" s="6" t="s">
        <v>7745</v>
      </c>
      <c r="O3493" s="6">
        <v>99</v>
      </c>
      <c r="P3493" s="6"/>
      <c r="Q3493" s="6" t="s">
        <v>7733</v>
      </c>
      <c r="R3493" s="6" t="s">
        <v>7734</v>
      </c>
      <c r="S3493" s="6"/>
      <c r="T3493" s="6" t="s">
        <v>5105</v>
      </c>
      <c r="U3493">
        <f t="shared" si="54"/>
        <v>2</v>
      </c>
    </row>
    <row r="3494" spans="1:21" x14ac:dyDescent="0.2">
      <c r="A3494" s="6" t="s">
        <v>11980</v>
      </c>
      <c r="B3494" s="6" t="s">
        <v>11978</v>
      </c>
      <c r="C3494" s="6">
        <v>3558041</v>
      </c>
      <c r="D3494" s="6" t="s">
        <v>7111</v>
      </c>
      <c r="E3494" s="6" t="s">
        <v>11988</v>
      </c>
      <c r="F3494" s="6" t="s">
        <v>6402</v>
      </c>
      <c r="G3494" s="6">
        <v>138</v>
      </c>
      <c r="H3494" s="6">
        <v>1068</v>
      </c>
      <c r="I3494" s="6">
        <v>0</v>
      </c>
      <c r="J3494" s="6">
        <v>1</v>
      </c>
      <c r="K3494" s="6">
        <v>0</v>
      </c>
      <c r="L3494" s="6"/>
      <c r="M3494" s="6">
        <v>2022</v>
      </c>
      <c r="N3494" s="6" t="s">
        <v>7745</v>
      </c>
      <c r="O3494" s="6">
        <v>99</v>
      </c>
      <c r="P3494" s="6"/>
      <c r="Q3494" s="6" t="s">
        <v>7733</v>
      </c>
      <c r="R3494" s="6" t="s">
        <v>7734</v>
      </c>
      <c r="S3494" s="6"/>
      <c r="T3494" s="6" t="s">
        <v>5097</v>
      </c>
      <c r="U3494">
        <f t="shared" si="54"/>
        <v>1</v>
      </c>
    </row>
    <row r="3495" spans="1:21" x14ac:dyDescent="0.2">
      <c r="A3495" s="6" t="s">
        <v>11989</v>
      </c>
      <c r="B3495" s="6" t="s">
        <v>11990</v>
      </c>
      <c r="C3495" s="6">
        <v>3547048</v>
      </c>
      <c r="D3495" s="6" t="s">
        <v>11991</v>
      </c>
      <c r="E3495" s="6" t="s">
        <v>11992</v>
      </c>
      <c r="F3495" s="6" t="s">
        <v>6402</v>
      </c>
      <c r="G3495" s="6">
        <v>168</v>
      </c>
      <c r="H3495" s="6">
        <v>2746</v>
      </c>
      <c r="I3495" s="6">
        <v>0</v>
      </c>
      <c r="J3495" s="6">
        <v>0</v>
      </c>
      <c r="K3495" s="6">
        <v>0</v>
      </c>
      <c r="L3495" s="6"/>
      <c r="M3495" s="6">
        <v>2022</v>
      </c>
      <c r="N3495" s="6" t="s">
        <v>7732</v>
      </c>
      <c r="O3495" s="6">
        <v>99</v>
      </c>
      <c r="P3495" s="6"/>
      <c r="Q3495" s="6" t="s">
        <v>7733</v>
      </c>
      <c r="R3495" s="6" t="s">
        <v>7734</v>
      </c>
      <c r="S3495" s="6"/>
      <c r="T3495" s="6" t="s">
        <v>1170</v>
      </c>
      <c r="U3495">
        <f t="shared" si="54"/>
        <v>5</v>
      </c>
    </row>
    <row r="3496" spans="1:21" x14ac:dyDescent="0.2">
      <c r="A3496" s="6" t="s">
        <v>11989</v>
      </c>
      <c r="B3496" s="6" t="s">
        <v>11990</v>
      </c>
      <c r="C3496" s="6">
        <v>3547048</v>
      </c>
      <c r="D3496" s="6" t="s">
        <v>9498</v>
      </c>
      <c r="E3496" s="6" t="s">
        <v>11993</v>
      </c>
      <c r="F3496" s="6" t="s">
        <v>6402</v>
      </c>
      <c r="G3496" s="6">
        <v>861</v>
      </c>
      <c r="H3496" s="6">
        <v>2746</v>
      </c>
      <c r="I3496" s="6">
        <v>0</v>
      </c>
      <c r="J3496" s="6">
        <v>0</v>
      </c>
      <c r="K3496" s="6">
        <v>0</v>
      </c>
      <c r="L3496" s="6"/>
      <c r="M3496" s="6">
        <v>2022</v>
      </c>
      <c r="N3496" s="6" t="s">
        <v>7732</v>
      </c>
      <c r="O3496" s="6">
        <v>99</v>
      </c>
      <c r="P3496" s="6"/>
      <c r="Q3496" s="6" t="s">
        <v>7733</v>
      </c>
      <c r="R3496" s="6" t="s">
        <v>7734</v>
      </c>
      <c r="S3496" s="6"/>
      <c r="T3496" s="6" t="s">
        <v>1171</v>
      </c>
      <c r="U3496">
        <f t="shared" si="54"/>
        <v>4</v>
      </c>
    </row>
    <row r="3497" spans="1:21" x14ac:dyDescent="0.2">
      <c r="A3497" s="6" t="s">
        <v>11989</v>
      </c>
      <c r="B3497" s="6" t="s">
        <v>11990</v>
      </c>
      <c r="C3497" s="6">
        <v>3547048</v>
      </c>
      <c r="D3497" s="6" t="s">
        <v>6622</v>
      </c>
      <c r="E3497" s="6" t="s">
        <v>11994</v>
      </c>
      <c r="F3497" s="6" t="s">
        <v>6402</v>
      </c>
      <c r="G3497" s="6">
        <v>691</v>
      </c>
      <c r="H3497" s="6">
        <v>2746</v>
      </c>
      <c r="I3497" s="6">
        <v>0</v>
      </c>
      <c r="J3497" s="6">
        <v>0</v>
      </c>
      <c r="K3497" s="6">
        <v>0</v>
      </c>
      <c r="L3497" s="6"/>
      <c r="M3497" s="6">
        <v>2022</v>
      </c>
      <c r="N3497" s="6" t="s">
        <v>7732</v>
      </c>
      <c r="O3497" s="6">
        <v>99</v>
      </c>
      <c r="P3497" s="6"/>
      <c r="Q3497" s="6" t="s">
        <v>7733</v>
      </c>
      <c r="R3497" s="6" t="s">
        <v>7734</v>
      </c>
      <c r="S3497" s="6"/>
      <c r="T3497" s="6" t="s">
        <v>1172</v>
      </c>
      <c r="U3497">
        <f t="shared" si="54"/>
        <v>3</v>
      </c>
    </row>
    <row r="3498" spans="1:21" x14ac:dyDescent="0.2">
      <c r="A3498" s="6" t="s">
        <v>11989</v>
      </c>
      <c r="B3498" s="6" t="s">
        <v>11990</v>
      </c>
      <c r="C3498" s="6">
        <v>3547048</v>
      </c>
      <c r="D3498" s="6" t="s">
        <v>6423</v>
      </c>
      <c r="E3498" s="6" t="s">
        <v>7273</v>
      </c>
      <c r="F3498" s="6" t="s">
        <v>6402</v>
      </c>
      <c r="G3498" s="6">
        <v>873</v>
      </c>
      <c r="H3498" s="6">
        <v>2746</v>
      </c>
      <c r="I3498" s="6">
        <v>0</v>
      </c>
      <c r="J3498" s="6">
        <v>1</v>
      </c>
      <c r="K3498" s="6">
        <v>0</v>
      </c>
      <c r="L3498" s="6"/>
      <c r="M3498" s="6">
        <v>2022</v>
      </c>
      <c r="N3498" s="6" t="s">
        <v>7732</v>
      </c>
      <c r="O3498" s="6">
        <v>99</v>
      </c>
      <c r="P3498" s="6"/>
      <c r="Q3498" s="6" t="s">
        <v>7733</v>
      </c>
      <c r="R3498" s="6" t="s">
        <v>7734</v>
      </c>
      <c r="S3498" s="6"/>
      <c r="T3498" s="6" t="s">
        <v>1169</v>
      </c>
      <c r="U3498">
        <f t="shared" si="54"/>
        <v>2</v>
      </c>
    </row>
    <row r="3499" spans="1:21" x14ac:dyDescent="0.2">
      <c r="A3499" s="6" t="s">
        <v>11989</v>
      </c>
      <c r="B3499" s="6" t="s">
        <v>11990</v>
      </c>
      <c r="C3499" s="6">
        <v>3547048</v>
      </c>
      <c r="D3499" s="6" t="s">
        <v>11995</v>
      </c>
      <c r="E3499" s="6" t="s">
        <v>6535</v>
      </c>
      <c r="F3499" s="6" t="s">
        <v>6402</v>
      </c>
      <c r="G3499" s="6">
        <v>153</v>
      </c>
      <c r="H3499" s="6">
        <v>2746</v>
      </c>
      <c r="I3499" s="6">
        <v>0</v>
      </c>
      <c r="J3499" s="6">
        <v>0</v>
      </c>
      <c r="K3499" s="6">
        <v>0</v>
      </c>
      <c r="L3499" s="6"/>
      <c r="M3499" s="6">
        <v>2022</v>
      </c>
      <c r="N3499" s="6" t="s">
        <v>7732</v>
      </c>
      <c r="O3499" s="6">
        <v>99</v>
      </c>
      <c r="P3499" s="6"/>
      <c r="Q3499" s="6" t="s">
        <v>7733</v>
      </c>
      <c r="R3499" s="6" t="s">
        <v>7734</v>
      </c>
      <c r="S3499" s="6"/>
      <c r="T3499" s="6" t="s">
        <v>1173</v>
      </c>
      <c r="U3499">
        <f t="shared" si="54"/>
        <v>1</v>
      </c>
    </row>
    <row r="3500" spans="1:21" x14ac:dyDescent="0.2">
      <c r="A3500" s="6" t="s">
        <v>11996</v>
      </c>
      <c r="B3500" s="6" t="s">
        <v>11990</v>
      </c>
      <c r="C3500" s="6">
        <v>3547048</v>
      </c>
      <c r="D3500" s="6" t="s">
        <v>11997</v>
      </c>
      <c r="E3500" s="6" t="s">
        <v>11998</v>
      </c>
      <c r="F3500" s="6" t="s">
        <v>6402</v>
      </c>
      <c r="G3500" s="6">
        <v>0</v>
      </c>
      <c r="H3500" s="6"/>
      <c r="I3500" s="6">
        <v>1</v>
      </c>
      <c r="J3500" s="6">
        <v>1</v>
      </c>
      <c r="K3500" s="6">
        <v>1</v>
      </c>
      <c r="L3500" s="6"/>
      <c r="M3500" s="6">
        <v>2022</v>
      </c>
      <c r="N3500" s="6" t="s">
        <v>8113</v>
      </c>
      <c r="O3500" s="6">
        <v>99</v>
      </c>
      <c r="P3500" s="6"/>
      <c r="Q3500" s="6" t="s">
        <v>7733</v>
      </c>
      <c r="R3500" s="6" t="s">
        <v>7734</v>
      </c>
      <c r="S3500" s="6"/>
      <c r="T3500" s="6" t="s">
        <v>5111</v>
      </c>
      <c r="U3500">
        <f t="shared" si="54"/>
        <v>1</v>
      </c>
    </row>
    <row r="3501" spans="1:21" x14ac:dyDescent="0.2">
      <c r="A3501" s="6" t="s">
        <v>11999</v>
      </c>
      <c r="B3501" s="6" t="s">
        <v>11990</v>
      </c>
      <c r="C3501" s="6">
        <v>3547048</v>
      </c>
      <c r="D3501" s="6" t="s">
        <v>6857</v>
      </c>
      <c r="E3501" s="6" t="s">
        <v>12000</v>
      </c>
      <c r="F3501" s="6" t="s">
        <v>6402</v>
      </c>
      <c r="G3501" s="6">
        <v>1258</v>
      </c>
      <c r="H3501" s="6">
        <v>11025</v>
      </c>
      <c r="I3501" s="6">
        <v>0</v>
      </c>
      <c r="J3501" s="6">
        <v>1</v>
      </c>
      <c r="K3501" s="6">
        <v>0</v>
      </c>
      <c r="L3501" s="6"/>
      <c r="M3501" s="6">
        <v>2022</v>
      </c>
      <c r="N3501" s="6" t="s">
        <v>7745</v>
      </c>
      <c r="O3501" s="6">
        <v>99</v>
      </c>
      <c r="P3501" s="6"/>
      <c r="Q3501" s="6" t="s">
        <v>7733</v>
      </c>
      <c r="R3501" s="6" t="s">
        <v>7734</v>
      </c>
      <c r="S3501" s="6"/>
      <c r="T3501" s="6" t="s">
        <v>5110</v>
      </c>
      <c r="U3501">
        <f t="shared" si="54"/>
        <v>8</v>
      </c>
    </row>
    <row r="3502" spans="1:21" x14ac:dyDescent="0.2">
      <c r="A3502" s="6" t="s">
        <v>11999</v>
      </c>
      <c r="B3502" s="6" t="s">
        <v>11990</v>
      </c>
      <c r="C3502" s="6">
        <v>3547048</v>
      </c>
      <c r="D3502" s="6" t="s">
        <v>12001</v>
      </c>
      <c r="E3502" s="6" t="s">
        <v>12002</v>
      </c>
      <c r="F3502" s="6" t="s">
        <v>6402</v>
      </c>
      <c r="G3502" s="6">
        <v>1615</v>
      </c>
      <c r="H3502" s="6">
        <v>11025</v>
      </c>
      <c r="I3502" s="6">
        <v>0</v>
      </c>
      <c r="J3502" s="6">
        <v>1</v>
      </c>
      <c r="K3502" s="6">
        <v>0</v>
      </c>
      <c r="L3502" s="6"/>
      <c r="M3502" s="6">
        <v>2022</v>
      </c>
      <c r="N3502" s="6" t="s">
        <v>7745</v>
      </c>
      <c r="O3502" s="6">
        <v>99</v>
      </c>
      <c r="P3502" s="6"/>
      <c r="Q3502" s="6" t="s">
        <v>7733</v>
      </c>
      <c r="R3502" s="6" t="s">
        <v>7734</v>
      </c>
      <c r="S3502" s="6"/>
      <c r="T3502" s="6" t="s">
        <v>5109</v>
      </c>
      <c r="U3502">
        <f t="shared" si="54"/>
        <v>7</v>
      </c>
    </row>
    <row r="3503" spans="1:21" x14ac:dyDescent="0.2">
      <c r="A3503" s="6" t="s">
        <v>11999</v>
      </c>
      <c r="B3503" s="6" t="s">
        <v>11990</v>
      </c>
      <c r="C3503" s="6">
        <v>3547048</v>
      </c>
      <c r="D3503" s="6" t="s">
        <v>6781</v>
      </c>
      <c r="E3503" s="6" t="s">
        <v>12003</v>
      </c>
      <c r="F3503" s="6" t="s">
        <v>6402</v>
      </c>
      <c r="G3503" s="6">
        <v>1050</v>
      </c>
      <c r="H3503" s="6">
        <v>11025</v>
      </c>
      <c r="I3503" s="6">
        <v>0</v>
      </c>
      <c r="J3503" s="6">
        <v>0</v>
      </c>
      <c r="K3503" s="6">
        <v>0</v>
      </c>
      <c r="L3503" s="6"/>
      <c r="M3503" s="6">
        <v>2022</v>
      </c>
      <c r="N3503" s="6" t="s">
        <v>7745</v>
      </c>
      <c r="O3503" s="6">
        <v>99</v>
      </c>
      <c r="P3503" s="6"/>
      <c r="Q3503" s="6" t="s">
        <v>7733</v>
      </c>
      <c r="R3503" s="6" t="s">
        <v>7734</v>
      </c>
      <c r="S3503" s="6"/>
      <c r="T3503" s="6" t="s">
        <v>5112</v>
      </c>
      <c r="U3503">
        <f t="shared" si="54"/>
        <v>6</v>
      </c>
    </row>
    <row r="3504" spans="1:21" x14ac:dyDescent="0.2">
      <c r="A3504" s="6" t="s">
        <v>11999</v>
      </c>
      <c r="B3504" s="6" t="s">
        <v>11990</v>
      </c>
      <c r="C3504" s="6">
        <v>3547048</v>
      </c>
      <c r="D3504" s="6" t="s">
        <v>6547</v>
      </c>
      <c r="E3504" s="6" t="s">
        <v>12004</v>
      </c>
      <c r="F3504" s="6" t="s">
        <v>6402</v>
      </c>
      <c r="G3504" s="6">
        <v>1619</v>
      </c>
      <c r="H3504" s="6">
        <v>11025</v>
      </c>
      <c r="I3504" s="6">
        <v>0</v>
      </c>
      <c r="J3504" s="6">
        <v>1</v>
      </c>
      <c r="K3504" s="6">
        <v>0</v>
      </c>
      <c r="L3504" s="6"/>
      <c r="M3504" s="6">
        <v>2022</v>
      </c>
      <c r="N3504" s="6" t="s">
        <v>7745</v>
      </c>
      <c r="O3504" s="6">
        <v>99</v>
      </c>
      <c r="P3504" s="6"/>
      <c r="Q3504" s="6" t="s">
        <v>7733</v>
      </c>
      <c r="R3504" s="6" t="s">
        <v>7734</v>
      </c>
      <c r="S3504" s="6"/>
      <c r="T3504" s="6" t="s">
        <v>5108</v>
      </c>
      <c r="U3504">
        <f t="shared" si="54"/>
        <v>5</v>
      </c>
    </row>
    <row r="3505" spans="1:21" x14ac:dyDescent="0.2">
      <c r="A3505" s="6" t="s">
        <v>11999</v>
      </c>
      <c r="B3505" s="6" t="s">
        <v>11990</v>
      </c>
      <c r="C3505" s="6">
        <v>3547048</v>
      </c>
      <c r="D3505" s="6" t="s">
        <v>7100</v>
      </c>
      <c r="E3505" s="6" t="s">
        <v>11835</v>
      </c>
      <c r="F3505" s="6" t="s">
        <v>6402</v>
      </c>
      <c r="G3505" s="6">
        <v>1168</v>
      </c>
      <c r="H3505" s="6">
        <v>11025</v>
      </c>
      <c r="I3505" s="6">
        <v>0</v>
      </c>
      <c r="J3505" s="6">
        <v>0</v>
      </c>
      <c r="K3505" s="6">
        <v>0</v>
      </c>
      <c r="L3505" s="6"/>
      <c r="M3505" s="6">
        <v>2022</v>
      </c>
      <c r="N3505" s="6" t="s">
        <v>7745</v>
      </c>
      <c r="O3505" s="6">
        <v>99</v>
      </c>
      <c r="P3505" s="6"/>
      <c r="Q3505" s="6" t="s">
        <v>7733</v>
      </c>
      <c r="R3505" s="6" t="s">
        <v>7734</v>
      </c>
      <c r="S3505" s="6"/>
      <c r="T3505" s="6" t="s">
        <v>5113</v>
      </c>
      <c r="U3505">
        <f t="shared" si="54"/>
        <v>4</v>
      </c>
    </row>
    <row r="3506" spans="1:21" x14ac:dyDescent="0.2">
      <c r="A3506" s="6" t="s">
        <v>11999</v>
      </c>
      <c r="B3506" s="6" t="s">
        <v>11990</v>
      </c>
      <c r="C3506" s="6">
        <v>3547048</v>
      </c>
      <c r="D3506" s="6" t="s">
        <v>6689</v>
      </c>
      <c r="E3506" s="6" t="s">
        <v>12005</v>
      </c>
      <c r="F3506" s="6" t="s">
        <v>6402</v>
      </c>
      <c r="G3506" s="6">
        <v>1506</v>
      </c>
      <c r="H3506" s="6">
        <v>11025</v>
      </c>
      <c r="I3506" s="6">
        <v>0</v>
      </c>
      <c r="J3506" s="6">
        <v>1</v>
      </c>
      <c r="K3506" s="6">
        <v>0</v>
      </c>
      <c r="L3506" s="6"/>
      <c r="M3506" s="6">
        <v>2022</v>
      </c>
      <c r="N3506" s="6" t="s">
        <v>7745</v>
      </c>
      <c r="O3506" s="6">
        <v>99</v>
      </c>
      <c r="P3506" s="6"/>
      <c r="Q3506" s="6" t="s">
        <v>7733</v>
      </c>
      <c r="R3506" s="6" t="s">
        <v>7734</v>
      </c>
      <c r="S3506" s="6"/>
      <c r="T3506" s="6" t="s">
        <v>5107</v>
      </c>
      <c r="U3506">
        <f t="shared" si="54"/>
        <v>3</v>
      </c>
    </row>
    <row r="3507" spans="1:21" x14ac:dyDescent="0.2">
      <c r="A3507" s="6" t="s">
        <v>11999</v>
      </c>
      <c r="B3507" s="6" t="s">
        <v>11990</v>
      </c>
      <c r="C3507" s="6">
        <v>3547048</v>
      </c>
      <c r="D3507" s="6" t="s">
        <v>6434</v>
      </c>
      <c r="E3507" s="6" t="s">
        <v>7999</v>
      </c>
      <c r="F3507" s="6" t="s">
        <v>6402</v>
      </c>
      <c r="G3507" s="6">
        <v>1586</v>
      </c>
      <c r="H3507" s="6">
        <v>11025</v>
      </c>
      <c r="I3507" s="6">
        <v>0</v>
      </c>
      <c r="J3507" s="6">
        <v>1</v>
      </c>
      <c r="K3507" s="6">
        <v>0</v>
      </c>
      <c r="L3507" s="6"/>
      <c r="M3507" s="6">
        <v>2022</v>
      </c>
      <c r="N3507" s="6" t="s">
        <v>7745</v>
      </c>
      <c r="O3507" s="6">
        <v>99</v>
      </c>
      <c r="P3507" s="6"/>
      <c r="Q3507" s="6" t="s">
        <v>7733</v>
      </c>
      <c r="R3507" s="6" t="s">
        <v>7734</v>
      </c>
      <c r="S3507" s="6"/>
      <c r="T3507" s="6" t="s">
        <v>5106</v>
      </c>
      <c r="U3507">
        <f t="shared" si="54"/>
        <v>2</v>
      </c>
    </row>
    <row r="3508" spans="1:21" x14ac:dyDescent="0.2">
      <c r="A3508" s="6" t="s">
        <v>11999</v>
      </c>
      <c r="B3508" s="6" t="s">
        <v>11990</v>
      </c>
      <c r="C3508" s="6">
        <v>3547048</v>
      </c>
      <c r="D3508" s="6" t="s">
        <v>12006</v>
      </c>
      <c r="E3508" s="6" t="s">
        <v>12007</v>
      </c>
      <c r="F3508" s="6" t="s">
        <v>6402</v>
      </c>
      <c r="G3508" s="6">
        <v>1223</v>
      </c>
      <c r="H3508" s="6">
        <v>11025</v>
      </c>
      <c r="I3508" s="6">
        <v>0</v>
      </c>
      <c r="J3508" s="6">
        <v>0</v>
      </c>
      <c r="K3508" s="6">
        <v>0</v>
      </c>
      <c r="L3508" s="6"/>
      <c r="M3508" s="6">
        <v>2022</v>
      </c>
      <c r="N3508" s="6" t="s">
        <v>7745</v>
      </c>
      <c r="O3508" s="6">
        <v>99</v>
      </c>
      <c r="P3508" s="6"/>
      <c r="Q3508" s="6" t="s">
        <v>7733</v>
      </c>
      <c r="R3508" s="6" t="s">
        <v>7734</v>
      </c>
      <c r="S3508" s="6"/>
      <c r="T3508" s="6" t="s">
        <v>5114</v>
      </c>
      <c r="U3508">
        <f t="shared" si="54"/>
        <v>1</v>
      </c>
    </row>
    <row r="3509" spans="1:21" x14ac:dyDescent="0.2">
      <c r="A3509" s="6" t="s">
        <v>12008</v>
      </c>
      <c r="B3509" s="6" t="s">
        <v>9710</v>
      </c>
      <c r="C3509" s="6">
        <v>3547046</v>
      </c>
      <c r="D3509" s="6" t="s">
        <v>12009</v>
      </c>
      <c r="E3509" s="6" t="s">
        <v>7025</v>
      </c>
      <c r="F3509" s="6" t="s">
        <v>6402</v>
      </c>
      <c r="G3509" s="6">
        <v>0</v>
      </c>
      <c r="H3509" s="6"/>
      <c r="I3509" s="6">
        <v>1</v>
      </c>
      <c r="J3509" s="6">
        <v>1</v>
      </c>
      <c r="K3509" s="6">
        <v>1</v>
      </c>
      <c r="L3509" s="6"/>
      <c r="M3509" s="6">
        <v>2022</v>
      </c>
      <c r="N3509" s="6" t="s">
        <v>7732</v>
      </c>
      <c r="O3509" s="6">
        <v>99</v>
      </c>
      <c r="P3509" s="6"/>
      <c r="Q3509" s="6" t="s">
        <v>7733</v>
      </c>
      <c r="R3509" s="6" t="s">
        <v>7734</v>
      </c>
      <c r="S3509" s="6"/>
      <c r="T3509" s="6" t="s">
        <v>820</v>
      </c>
      <c r="U3509">
        <f t="shared" si="54"/>
        <v>1</v>
      </c>
    </row>
    <row r="3510" spans="1:21" x14ac:dyDescent="0.2">
      <c r="A3510" s="6" t="s">
        <v>12010</v>
      </c>
      <c r="B3510" s="6" t="s">
        <v>9710</v>
      </c>
      <c r="C3510" s="6">
        <v>3547046</v>
      </c>
      <c r="D3510" s="6" t="s">
        <v>6577</v>
      </c>
      <c r="E3510" s="6" t="s">
        <v>6679</v>
      </c>
      <c r="F3510" s="6" t="s">
        <v>6402</v>
      </c>
      <c r="G3510" s="6">
        <v>799</v>
      </c>
      <c r="H3510" s="6">
        <v>3879</v>
      </c>
      <c r="I3510" s="6">
        <v>1</v>
      </c>
      <c r="J3510" s="6">
        <v>1</v>
      </c>
      <c r="K3510" s="6">
        <v>0</v>
      </c>
      <c r="L3510" s="6"/>
      <c r="M3510" s="6">
        <v>2022</v>
      </c>
      <c r="N3510" s="6" t="s">
        <v>7745</v>
      </c>
      <c r="O3510" s="6">
        <v>99</v>
      </c>
      <c r="P3510" s="6"/>
      <c r="Q3510" s="6" t="s">
        <v>7733</v>
      </c>
      <c r="R3510" s="6" t="s">
        <v>7734</v>
      </c>
      <c r="S3510" s="6"/>
      <c r="T3510" s="6" t="s">
        <v>3221</v>
      </c>
      <c r="U3510">
        <f t="shared" si="54"/>
        <v>6</v>
      </c>
    </row>
    <row r="3511" spans="1:21" x14ac:dyDescent="0.2">
      <c r="A3511" s="6" t="s">
        <v>12010</v>
      </c>
      <c r="B3511" s="6" t="s">
        <v>9710</v>
      </c>
      <c r="C3511" s="6">
        <v>3547046</v>
      </c>
      <c r="D3511" s="6" t="s">
        <v>6792</v>
      </c>
      <c r="E3511" s="6" t="s">
        <v>12011</v>
      </c>
      <c r="F3511" s="6" t="s">
        <v>6402</v>
      </c>
      <c r="G3511" s="6">
        <v>286</v>
      </c>
      <c r="H3511" s="6">
        <v>3879</v>
      </c>
      <c r="I3511" s="6">
        <v>0</v>
      </c>
      <c r="J3511" s="6">
        <v>0</v>
      </c>
      <c r="K3511" s="6">
        <v>0</v>
      </c>
      <c r="L3511" s="6"/>
      <c r="M3511" s="6">
        <v>2022</v>
      </c>
      <c r="N3511" s="6" t="s">
        <v>7745</v>
      </c>
      <c r="O3511" s="6">
        <v>99</v>
      </c>
      <c r="P3511" s="6"/>
      <c r="Q3511" s="6" t="s">
        <v>7733</v>
      </c>
      <c r="R3511" s="6" t="s">
        <v>7734</v>
      </c>
      <c r="S3511" s="6"/>
      <c r="T3511" s="6" t="s">
        <v>3222</v>
      </c>
      <c r="U3511">
        <f t="shared" si="54"/>
        <v>5</v>
      </c>
    </row>
    <row r="3512" spans="1:21" x14ac:dyDescent="0.2">
      <c r="A3512" s="6" t="s">
        <v>12010</v>
      </c>
      <c r="B3512" s="6" t="s">
        <v>9710</v>
      </c>
      <c r="C3512" s="6">
        <v>3547046</v>
      </c>
      <c r="D3512" s="6" t="s">
        <v>6437</v>
      </c>
      <c r="E3512" s="6" t="s">
        <v>10967</v>
      </c>
      <c r="F3512" s="6" t="s">
        <v>6402</v>
      </c>
      <c r="G3512" s="6">
        <v>768</v>
      </c>
      <c r="H3512" s="6">
        <v>3879</v>
      </c>
      <c r="I3512" s="6">
        <v>1</v>
      </c>
      <c r="J3512" s="6">
        <v>1</v>
      </c>
      <c r="K3512" s="6">
        <v>0</v>
      </c>
      <c r="L3512" s="6"/>
      <c r="M3512" s="6">
        <v>2022</v>
      </c>
      <c r="N3512" s="6" t="s">
        <v>7745</v>
      </c>
      <c r="O3512" s="6">
        <v>99</v>
      </c>
      <c r="P3512" s="6"/>
      <c r="Q3512" s="6" t="s">
        <v>7733</v>
      </c>
      <c r="R3512" s="6" t="s">
        <v>7734</v>
      </c>
      <c r="S3512" s="6"/>
      <c r="T3512" s="6" t="s">
        <v>3220</v>
      </c>
      <c r="U3512">
        <f t="shared" si="54"/>
        <v>4</v>
      </c>
    </row>
    <row r="3513" spans="1:21" x14ac:dyDescent="0.2">
      <c r="A3513" s="6" t="s">
        <v>12010</v>
      </c>
      <c r="B3513" s="6" t="s">
        <v>9710</v>
      </c>
      <c r="C3513" s="6">
        <v>3547046</v>
      </c>
      <c r="D3513" s="6" t="s">
        <v>6597</v>
      </c>
      <c r="E3513" s="6" t="s">
        <v>12012</v>
      </c>
      <c r="F3513" s="6" t="s">
        <v>6402</v>
      </c>
      <c r="G3513" s="6">
        <v>424</v>
      </c>
      <c r="H3513" s="6">
        <v>3879</v>
      </c>
      <c r="I3513" s="6">
        <v>0</v>
      </c>
      <c r="J3513" s="6">
        <v>0</v>
      </c>
      <c r="K3513" s="6">
        <v>0</v>
      </c>
      <c r="L3513" s="6"/>
      <c r="M3513" s="6">
        <v>2022</v>
      </c>
      <c r="N3513" s="6" t="s">
        <v>7745</v>
      </c>
      <c r="O3513" s="6">
        <v>99</v>
      </c>
      <c r="P3513" s="6"/>
      <c r="Q3513" s="6" t="s">
        <v>7733</v>
      </c>
      <c r="R3513" s="6" t="s">
        <v>7734</v>
      </c>
      <c r="S3513" s="6"/>
      <c r="T3513" s="6" t="s">
        <v>3223</v>
      </c>
      <c r="U3513">
        <f t="shared" si="54"/>
        <v>3</v>
      </c>
    </row>
    <row r="3514" spans="1:21" x14ac:dyDescent="0.2">
      <c r="A3514" s="6" t="s">
        <v>12010</v>
      </c>
      <c r="B3514" s="6" t="s">
        <v>9710</v>
      </c>
      <c r="C3514" s="6">
        <v>3547046</v>
      </c>
      <c r="D3514" s="6" t="s">
        <v>12013</v>
      </c>
      <c r="E3514" s="6" t="s">
        <v>6818</v>
      </c>
      <c r="F3514" s="6" t="s">
        <v>6402</v>
      </c>
      <c r="G3514" s="6">
        <v>854</v>
      </c>
      <c r="H3514" s="6">
        <v>3879</v>
      </c>
      <c r="I3514" s="6">
        <v>0</v>
      </c>
      <c r="J3514" s="6">
        <v>1</v>
      </c>
      <c r="K3514" s="6">
        <v>0</v>
      </c>
      <c r="L3514" s="6"/>
      <c r="M3514" s="6">
        <v>2022</v>
      </c>
      <c r="N3514" s="6" t="s">
        <v>7745</v>
      </c>
      <c r="O3514" s="6">
        <v>99</v>
      </c>
      <c r="P3514" s="6"/>
      <c r="Q3514" s="6" t="s">
        <v>7733</v>
      </c>
      <c r="R3514" s="6" t="s">
        <v>7734</v>
      </c>
      <c r="S3514" s="6"/>
      <c r="T3514" s="6" t="s">
        <v>3219</v>
      </c>
      <c r="U3514">
        <f t="shared" si="54"/>
        <v>2</v>
      </c>
    </row>
    <row r="3515" spans="1:21" x14ac:dyDescent="0.2">
      <c r="A3515" s="6" t="s">
        <v>12010</v>
      </c>
      <c r="B3515" s="6" t="s">
        <v>9710</v>
      </c>
      <c r="C3515" s="6">
        <v>3547046</v>
      </c>
      <c r="D3515" s="6" t="s">
        <v>6423</v>
      </c>
      <c r="E3515" s="6" t="s">
        <v>6788</v>
      </c>
      <c r="F3515" s="6" t="s">
        <v>6402</v>
      </c>
      <c r="G3515" s="6">
        <v>748</v>
      </c>
      <c r="H3515" s="6">
        <v>3879</v>
      </c>
      <c r="I3515" s="6">
        <v>1</v>
      </c>
      <c r="J3515" s="6">
        <v>1</v>
      </c>
      <c r="K3515" s="6">
        <v>0</v>
      </c>
      <c r="L3515" s="6"/>
      <c r="M3515" s="6">
        <v>2022</v>
      </c>
      <c r="N3515" s="6" t="s">
        <v>7745</v>
      </c>
      <c r="O3515" s="6">
        <v>99</v>
      </c>
      <c r="P3515" s="6"/>
      <c r="Q3515" s="6" t="s">
        <v>7733</v>
      </c>
      <c r="R3515" s="6" t="s">
        <v>7734</v>
      </c>
      <c r="S3515" s="6"/>
      <c r="T3515" s="6" t="s">
        <v>3218</v>
      </c>
      <c r="U3515">
        <f t="shared" si="54"/>
        <v>1</v>
      </c>
    </row>
    <row r="3516" spans="1:21" x14ac:dyDescent="0.2">
      <c r="A3516" s="6" t="s">
        <v>12014</v>
      </c>
      <c r="B3516" s="6" t="s">
        <v>7699</v>
      </c>
      <c r="C3516" s="6">
        <v>3557001</v>
      </c>
      <c r="D3516" s="6" t="s">
        <v>6609</v>
      </c>
      <c r="E3516" s="6" t="s">
        <v>12015</v>
      </c>
      <c r="F3516" s="6" t="s">
        <v>6402</v>
      </c>
      <c r="G3516" s="6">
        <v>166</v>
      </c>
      <c r="H3516" s="6">
        <v>480</v>
      </c>
      <c r="I3516" s="6">
        <v>0</v>
      </c>
      <c r="J3516" s="6">
        <v>0</v>
      </c>
      <c r="K3516" s="6">
        <v>0</v>
      </c>
      <c r="L3516" s="6"/>
      <c r="M3516" s="6">
        <v>2022</v>
      </c>
      <c r="N3516" s="6" t="s">
        <v>8113</v>
      </c>
      <c r="O3516" s="6">
        <v>99</v>
      </c>
      <c r="P3516" s="6"/>
      <c r="Q3516" s="6" t="s">
        <v>7733</v>
      </c>
      <c r="R3516" s="6" t="s">
        <v>7734</v>
      </c>
      <c r="S3516" s="6"/>
      <c r="T3516" s="6" t="s">
        <v>848</v>
      </c>
      <c r="U3516">
        <f t="shared" si="54"/>
        <v>2</v>
      </c>
    </row>
    <row r="3517" spans="1:21" x14ac:dyDescent="0.2">
      <c r="A3517" s="6" t="s">
        <v>12014</v>
      </c>
      <c r="B3517" s="6" t="s">
        <v>7699</v>
      </c>
      <c r="C3517" s="6">
        <v>3557001</v>
      </c>
      <c r="D3517" s="6" t="s">
        <v>6411</v>
      </c>
      <c r="E3517" s="6" t="s">
        <v>6848</v>
      </c>
      <c r="F3517" s="6" t="s">
        <v>6402</v>
      </c>
      <c r="G3517" s="6">
        <v>314</v>
      </c>
      <c r="H3517" s="6">
        <v>480</v>
      </c>
      <c r="I3517" s="6">
        <v>1</v>
      </c>
      <c r="J3517" s="6">
        <v>1</v>
      </c>
      <c r="K3517" s="6">
        <v>0</v>
      </c>
      <c r="L3517" s="6"/>
      <c r="M3517" s="6">
        <v>2022</v>
      </c>
      <c r="N3517" s="6" t="s">
        <v>8113</v>
      </c>
      <c r="O3517" s="6">
        <v>99</v>
      </c>
      <c r="P3517" s="6"/>
      <c r="Q3517" s="6" t="s">
        <v>7733</v>
      </c>
      <c r="R3517" s="6" t="s">
        <v>7734</v>
      </c>
      <c r="S3517" s="6"/>
      <c r="T3517" s="6" t="s">
        <v>847</v>
      </c>
      <c r="U3517">
        <f t="shared" si="54"/>
        <v>1</v>
      </c>
    </row>
    <row r="3518" spans="1:21" x14ac:dyDescent="0.2">
      <c r="A3518" s="6" t="s">
        <v>12016</v>
      </c>
      <c r="B3518" s="6" t="s">
        <v>7699</v>
      </c>
      <c r="C3518" s="6">
        <v>3557001</v>
      </c>
      <c r="D3518" s="6" t="s">
        <v>6455</v>
      </c>
      <c r="E3518" s="6" t="s">
        <v>12017</v>
      </c>
      <c r="F3518" s="6" t="s">
        <v>6402</v>
      </c>
      <c r="G3518" s="6">
        <v>261</v>
      </c>
      <c r="H3518" s="6">
        <v>1535</v>
      </c>
      <c r="I3518" s="6">
        <v>1</v>
      </c>
      <c r="J3518" s="6">
        <v>1</v>
      </c>
      <c r="K3518" s="6">
        <v>0</v>
      </c>
      <c r="L3518" s="6"/>
      <c r="M3518" s="6">
        <v>2022</v>
      </c>
      <c r="N3518" s="6" t="s">
        <v>7745</v>
      </c>
      <c r="O3518" s="6">
        <v>99</v>
      </c>
      <c r="P3518" s="6"/>
      <c r="Q3518" s="6" t="s">
        <v>7733</v>
      </c>
      <c r="R3518" s="6" t="s">
        <v>7734</v>
      </c>
      <c r="S3518" s="6"/>
      <c r="T3518" s="6" t="s">
        <v>3363</v>
      </c>
      <c r="U3518">
        <f t="shared" si="54"/>
        <v>6</v>
      </c>
    </row>
    <row r="3519" spans="1:21" x14ac:dyDescent="0.2">
      <c r="A3519" s="6" t="s">
        <v>12016</v>
      </c>
      <c r="B3519" s="6" t="s">
        <v>7699</v>
      </c>
      <c r="C3519" s="6">
        <v>3557001</v>
      </c>
      <c r="D3519" s="6" t="s">
        <v>6785</v>
      </c>
      <c r="E3519" s="6" t="s">
        <v>6907</v>
      </c>
      <c r="F3519" s="6" t="s">
        <v>6402</v>
      </c>
      <c r="G3519" s="6">
        <v>165</v>
      </c>
      <c r="H3519" s="6">
        <v>1535</v>
      </c>
      <c r="I3519" s="6">
        <v>0</v>
      </c>
      <c r="J3519" s="6">
        <v>0</v>
      </c>
      <c r="K3519" s="6">
        <v>0</v>
      </c>
      <c r="L3519" s="6"/>
      <c r="M3519" s="6">
        <v>2022</v>
      </c>
      <c r="N3519" s="6" t="s">
        <v>7745</v>
      </c>
      <c r="O3519" s="6">
        <v>99</v>
      </c>
      <c r="P3519" s="6"/>
      <c r="Q3519" s="6" t="s">
        <v>7733</v>
      </c>
      <c r="R3519" s="6" t="s">
        <v>7734</v>
      </c>
      <c r="S3519" s="6"/>
      <c r="T3519" s="6" t="s">
        <v>3364</v>
      </c>
      <c r="U3519">
        <f t="shared" si="54"/>
        <v>5</v>
      </c>
    </row>
    <row r="3520" spans="1:21" x14ac:dyDescent="0.2">
      <c r="A3520" s="6" t="s">
        <v>12016</v>
      </c>
      <c r="B3520" s="6" t="s">
        <v>7699</v>
      </c>
      <c r="C3520" s="6">
        <v>3557001</v>
      </c>
      <c r="D3520" s="6" t="s">
        <v>7671</v>
      </c>
      <c r="E3520" s="6" t="s">
        <v>12018</v>
      </c>
      <c r="F3520" s="6" t="s">
        <v>6402</v>
      </c>
      <c r="G3520" s="6">
        <v>278</v>
      </c>
      <c r="H3520" s="6">
        <v>1535</v>
      </c>
      <c r="I3520" s="6">
        <v>1</v>
      </c>
      <c r="J3520" s="6">
        <v>1</v>
      </c>
      <c r="K3520" s="6">
        <v>0</v>
      </c>
      <c r="L3520" s="6"/>
      <c r="M3520" s="6">
        <v>2022</v>
      </c>
      <c r="N3520" s="6" t="s">
        <v>7745</v>
      </c>
      <c r="O3520" s="6">
        <v>99</v>
      </c>
      <c r="P3520" s="6"/>
      <c r="Q3520" s="6" t="s">
        <v>7733</v>
      </c>
      <c r="R3520" s="6" t="s">
        <v>7734</v>
      </c>
      <c r="S3520" s="6"/>
      <c r="T3520" s="6" t="s">
        <v>3362</v>
      </c>
      <c r="U3520">
        <f t="shared" si="54"/>
        <v>4</v>
      </c>
    </row>
    <row r="3521" spans="1:21" x14ac:dyDescent="0.2">
      <c r="A3521" s="6" t="s">
        <v>12016</v>
      </c>
      <c r="B3521" s="6" t="s">
        <v>7699</v>
      </c>
      <c r="C3521" s="6">
        <v>3557001</v>
      </c>
      <c r="D3521" s="6" t="s">
        <v>6535</v>
      </c>
      <c r="E3521" s="6" t="s">
        <v>12019</v>
      </c>
      <c r="F3521" s="6" t="s">
        <v>6402</v>
      </c>
      <c r="G3521" s="6">
        <v>220</v>
      </c>
      <c r="H3521" s="6">
        <v>1535</v>
      </c>
      <c r="I3521" s="6">
        <v>0</v>
      </c>
      <c r="J3521" s="6">
        <v>0</v>
      </c>
      <c r="K3521" s="6">
        <v>0</v>
      </c>
      <c r="L3521" s="6"/>
      <c r="M3521" s="6">
        <v>2022</v>
      </c>
      <c r="N3521" s="6" t="s">
        <v>7745</v>
      </c>
      <c r="O3521" s="6">
        <v>99</v>
      </c>
      <c r="P3521" s="6"/>
      <c r="Q3521" s="6" t="s">
        <v>7733</v>
      </c>
      <c r="R3521" s="6" t="s">
        <v>7734</v>
      </c>
      <c r="S3521" s="6"/>
      <c r="T3521" s="6" t="s">
        <v>3365</v>
      </c>
      <c r="U3521">
        <f t="shared" si="54"/>
        <v>3</v>
      </c>
    </row>
    <row r="3522" spans="1:21" x14ac:dyDescent="0.2">
      <c r="A3522" s="6" t="s">
        <v>12016</v>
      </c>
      <c r="B3522" s="6" t="s">
        <v>7699</v>
      </c>
      <c r="C3522" s="6">
        <v>3557001</v>
      </c>
      <c r="D3522" s="6" t="s">
        <v>6637</v>
      </c>
      <c r="E3522" s="6" t="s">
        <v>12020</v>
      </c>
      <c r="F3522" s="6" t="s">
        <v>6402</v>
      </c>
      <c r="G3522" s="6">
        <v>348</v>
      </c>
      <c r="H3522" s="6">
        <v>1535</v>
      </c>
      <c r="I3522" s="6">
        <v>1</v>
      </c>
      <c r="J3522" s="6">
        <v>1</v>
      </c>
      <c r="K3522" s="6">
        <v>0</v>
      </c>
      <c r="L3522" s="6"/>
      <c r="M3522" s="6">
        <v>2022</v>
      </c>
      <c r="N3522" s="6" t="s">
        <v>7745</v>
      </c>
      <c r="O3522" s="6">
        <v>99</v>
      </c>
      <c r="P3522" s="6"/>
      <c r="Q3522" s="6" t="s">
        <v>7733</v>
      </c>
      <c r="R3522" s="6" t="s">
        <v>7734</v>
      </c>
      <c r="S3522" s="6"/>
      <c r="T3522" s="6" t="s">
        <v>3361</v>
      </c>
      <c r="U3522">
        <f t="shared" si="54"/>
        <v>2</v>
      </c>
    </row>
    <row r="3523" spans="1:21" x14ac:dyDescent="0.2">
      <c r="A3523" s="6" t="s">
        <v>12016</v>
      </c>
      <c r="B3523" s="6" t="s">
        <v>7699</v>
      </c>
      <c r="C3523" s="6">
        <v>3557001</v>
      </c>
      <c r="D3523" s="6" t="s">
        <v>12021</v>
      </c>
      <c r="E3523" s="6" t="s">
        <v>6748</v>
      </c>
      <c r="F3523" s="6" t="s">
        <v>6402</v>
      </c>
      <c r="G3523" s="6">
        <v>263</v>
      </c>
      <c r="H3523" s="6">
        <v>1535</v>
      </c>
      <c r="I3523" s="6">
        <v>0</v>
      </c>
      <c r="J3523" s="6">
        <v>1</v>
      </c>
      <c r="K3523" s="6">
        <v>0</v>
      </c>
      <c r="L3523" s="6"/>
      <c r="M3523" s="6">
        <v>2022</v>
      </c>
      <c r="N3523" s="6" t="s">
        <v>7745</v>
      </c>
      <c r="O3523" s="6">
        <v>99</v>
      </c>
      <c r="P3523" s="6"/>
      <c r="Q3523" s="6" t="s">
        <v>7733</v>
      </c>
      <c r="R3523" s="6" t="s">
        <v>7734</v>
      </c>
      <c r="S3523" s="6"/>
      <c r="T3523" s="6" t="s">
        <v>3360</v>
      </c>
      <c r="U3523">
        <f t="shared" ref="U3523:U3586" si="55">COUNTIF(A3523:A9823,A3523)</f>
        <v>1</v>
      </c>
    </row>
    <row r="3524" spans="1:21" x14ac:dyDescent="0.2">
      <c r="A3524" s="6" t="s">
        <v>12022</v>
      </c>
      <c r="B3524" s="6" t="s">
        <v>12023</v>
      </c>
      <c r="C3524" s="6">
        <v>3519038</v>
      </c>
      <c r="D3524" s="6" t="s">
        <v>12024</v>
      </c>
      <c r="E3524" s="6" t="s">
        <v>12025</v>
      </c>
      <c r="F3524" s="6" t="s">
        <v>6402</v>
      </c>
      <c r="G3524" s="6">
        <v>1155</v>
      </c>
      <c r="H3524" s="6">
        <v>40349</v>
      </c>
      <c r="I3524" s="6">
        <v>0</v>
      </c>
      <c r="J3524" s="6">
        <v>0</v>
      </c>
      <c r="K3524" s="6">
        <v>0</v>
      </c>
      <c r="L3524" s="6"/>
      <c r="M3524" s="6">
        <v>2022</v>
      </c>
      <c r="N3524" s="6" t="s">
        <v>7732</v>
      </c>
      <c r="O3524" s="6">
        <v>99</v>
      </c>
      <c r="P3524" s="6"/>
      <c r="Q3524" s="6" t="s">
        <v>7733</v>
      </c>
      <c r="R3524" s="6" t="s">
        <v>7734</v>
      </c>
      <c r="S3524" s="6"/>
      <c r="T3524" s="6" t="s">
        <v>1175</v>
      </c>
      <c r="U3524">
        <f t="shared" si="55"/>
        <v>4</v>
      </c>
    </row>
    <row r="3525" spans="1:21" x14ac:dyDescent="0.2">
      <c r="A3525" s="6" t="s">
        <v>12022</v>
      </c>
      <c r="B3525" s="6" t="s">
        <v>12023</v>
      </c>
      <c r="C3525" s="6">
        <v>3519038</v>
      </c>
      <c r="D3525" s="6" t="s">
        <v>12026</v>
      </c>
      <c r="E3525" s="6" t="s">
        <v>12027</v>
      </c>
      <c r="F3525" s="6" t="s">
        <v>6402</v>
      </c>
      <c r="G3525" s="6">
        <v>572</v>
      </c>
      <c r="H3525" s="6">
        <v>40349</v>
      </c>
      <c r="I3525" s="6">
        <v>0</v>
      </c>
      <c r="J3525" s="6">
        <v>0</v>
      </c>
      <c r="K3525" s="6">
        <v>0</v>
      </c>
      <c r="L3525" s="6"/>
      <c r="M3525" s="6">
        <v>2022</v>
      </c>
      <c r="N3525" s="6" t="s">
        <v>7732</v>
      </c>
      <c r="O3525" s="6">
        <v>99</v>
      </c>
      <c r="P3525" s="6"/>
      <c r="Q3525" s="6" t="s">
        <v>7733</v>
      </c>
      <c r="R3525" s="6" t="s">
        <v>7734</v>
      </c>
      <c r="S3525" s="6"/>
      <c r="T3525" s="6" t="s">
        <v>1176</v>
      </c>
      <c r="U3525">
        <f t="shared" si="55"/>
        <v>3</v>
      </c>
    </row>
    <row r="3526" spans="1:21" x14ac:dyDescent="0.2">
      <c r="A3526" s="6" t="s">
        <v>12022</v>
      </c>
      <c r="B3526" s="6" t="s">
        <v>12023</v>
      </c>
      <c r="C3526" s="6">
        <v>3519038</v>
      </c>
      <c r="D3526" s="6" t="s">
        <v>12028</v>
      </c>
      <c r="E3526" s="6" t="s">
        <v>12029</v>
      </c>
      <c r="F3526" s="6" t="s">
        <v>6402</v>
      </c>
      <c r="G3526" s="6">
        <v>10304</v>
      </c>
      <c r="H3526" s="6">
        <v>40349</v>
      </c>
      <c r="I3526" s="6">
        <v>0</v>
      </c>
      <c r="J3526" s="6">
        <v>0</v>
      </c>
      <c r="K3526" s="6">
        <v>0</v>
      </c>
      <c r="L3526" s="6"/>
      <c r="M3526" s="6">
        <v>2022</v>
      </c>
      <c r="N3526" s="6" t="s">
        <v>7732</v>
      </c>
      <c r="O3526" s="6">
        <v>99</v>
      </c>
      <c r="P3526" s="6"/>
      <c r="Q3526" s="6" t="s">
        <v>7733</v>
      </c>
      <c r="R3526" s="6" t="s">
        <v>7734</v>
      </c>
      <c r="S3526" s="6"/>
      <c r="T3526" s="6" t="s">
        <v>1177</v>
      </c>
      <c r="U3526">
        <f t="shared" si="55"/>
        <v>2</v>
      </c>
    </row>
    <row r="3527" spans="1:21" x14ac:dyDescent="0.2">
      <c r="A3527" s="6" t="s">
        <v>12022</v>
      </c>
      <c r="B3527" s="6" t="s">
        <v>12023</v>
      </c>
      <c r="C3527" s="6">
        <v>3519038</v>
      </c>
      <c r="D3527" s="6" t="s">
        <v>6425</v>
      </c>
      <c r="E3527" s="6" t="s">
        <v>7149</v>
      </c>
      <c r="F3527" s="6" t="s">
        <v>6402</v>
      </c>
      <c r="G3527" s="6">
        <v>28318</v>
      </c>
      <c r="H3527" s="6">
        <v>40349</v>
      </c>
      <c r="I3527" s="6">
        <v>1</v>
      </c>
      <c r="J3527" s="6">
        <v>1</v>
      </c>
      <c r="K3527" s="6">
        <v>0</v>
      </c>
      <c r="L3527" s="6"/>
      <c r="M3527" s="6">
        <v>2022</v>
      </c>
      <c r="N3527" s="6" t="s">
        <v>7732</v>
      </c>
      <c r="O3527" s="6">
        <v>99</v>
      </c>
      <c r="P3527" s="6"/>
      <c r="Q3527" s="6" t="s">
        <v>7733</v>
      </c>
      <c r="R3527" s="6" t="s">
        <v>7734</v>
      </c>
      <c r="S3527" s="6"/>
      <c r="T3527" s="6" t="s">
        <v>1174</v>
      </c>
      <c r="U3527">
        <f t="shared" si="55"/>
        <v>1</v>
      </c>
    </row>
    <row r="3528" spans="1:21" x14ac:dyDescent="0.2">
      <c r="A3528" s="6" t="s">
        <v>12030</v>
      </c>
      <c r="B3528" s="6" t="s">
        <v>12023</v>
      </c>
      <c r="C3528" s="6">
        <v>3519038</v>
      </c>
      <c r="D3528" s="6" t="s">
        <v>12031</v>
      </c>
      <c r="E3528" s="6" t="s">
        <v>12032</v>
      </c>
      <c r="F3528" s="6" t="s">
        <v>6402</v>
      </c>
      <c r="G3528" s="6">
        <v>2424</v>
      </c>
      <c r="H3528" s="6">
        <v>65772</v>
      </c>
      <c r="I3528" s="6">
        <v>0</v>
      </c>
      <c r="J3528" s="6">
        <v>0</v>
      </c>
      <c r="K3528" s="6">
        <v>0</v>
      </c>
      <c r="L3528" s="6"/>
      <c r="M3528" s="6">
        <v>2022</v>
      </c>
      <c r="N3528" s="6" t="s">
        <v>8310</v>
      </c>
      <c r="O3528" s="6">
        <v>99</v>
      </c>
      <c r="P3528" s="6"/>
      <c r="Q3528" s="6" t="s">
        <v>7733</v>
      </c>
      <c r="R3528" s="6" t="s">
        <v>7734</v>
      </c>
      <c r="S3528" s="6"/>
      <c r="T3528" s="6" t="s">
        <v>5123</v>
      </c>
      <c r="U3528">
        <f t="shared" si="55"/>
        <v>5</v>
      </c>
    </row>
    <row r="3529" spans="1:21" x14ac:dyDescent="0.2">
      <c r="A3529" s="6" t="s">
        <v>12030</v>
      </c>
      <c r="B3529" s="6" t="s">
        <v>12023</v>
      </c>
      <c r="C3529" s="6">
        <v>3519038</v>
      </c>
      <c r="D3529" s="6" t="s">
        <v>12033</v>
      </c>
      <c r="E3529" s="6" t="s">
        <v>7220</v>
      </c>
      <c r="F3529" s="6" t="s">
        <v>6402</v>
      </c>
      <c r="G3529" s="6">
        <v>12005</v>
      </c>
      <c r="H3529" s="6">
        <v>65772</v>
      </c>
      <c r="I3529" s="6">
        <v>0</v>
      </c>
      <c r="J3529" s="6">
        <v>0</v>
      </c>
      <c r="K3529" s="6">
        <v>0</v>
      </c>
      <c r="L3529" s="6"/>
      <c r="M3529" s="6">
        <v>2022</v>
      </c>
      <c r="N3529" s="6" t="s">
        <v>8310</v>
      </c>
      <c r="O3529" s="6">
        <v>99</v>
      </c>
      <c r="P3529" s="6"/>
      <c r="Q3529" s="6" t="s">
        <v>7733</v>
      </c>
      <c r="R3529" s="6" t="s">
        <v>7734</v>
      </c>
      <c r="S3529" s="6"/>
      <c r="T3529" s="6" t="s">
        <v>5124</v>
      </c>
      <c r="U3529">
        <f t="shared" si="55"/>
        <v>4</v>
      </c>
    </row>
    <row r="3530" spans="1:21" x14ac:dyDescent="0.2">
      <c r="A3530" s="6" t="s">
        <v>12030</v>
      </c>
      <c r="B3530" s="6" t="s">
        <v>12023</v>
      </c>
      <c r="C3530" s="6">
        <v>3519038</v>
      </c>
      <c r="D3530" s="6" t="s">
        <v>10342</v>
      </c>
      <c r="E3530" s="6" t="s">
        <v>7372</v>
      </c>
      <c r="F3530" s="6" t="s">
        <v>6402</v>
      </c>
      <c r="G3530" s="6">
        <v>25392</v>
      </c>
      <c r="H3530" s="6">
        <v>65772</v>
      </c>
      <c r="I3530" s="6">
        <v>0</v>
      </c>
      <c r="J3530" s="6">
        <v>1</v>
      </c>
      <c r="K3530" s="6">
        <v>0</v>
      </c>
      <c r="L3530" s="6"/>
      <c r="M3530" s="6">
        <v>2022</v>
      </c>
      <c r="N3530" s="6" t="s">
        <v>8310</v>
      </c>
      <c r="O3530" s="6">
        <v>99</v>
      </c>
      <c r="P3530" s="6"/>
      <c r="Q3530" s="6" t="s">
        <v>7733</v>
      </c>
      <c r="R3530" s="6" t="s">
        <v>7734</v>
      </c>
      <c r="S3530" s="6"/>
      <c r="T3530" s="6" t="s">
        <v>5122</v>
      </c>
      <c r="U3530">
        <f t="shared" si="55"/>
        <v>3</v>
      </c>
    </row>
    <row r="3531" spans="1:21" x14ac:dyDescent="0.2">
      <c r="A3531" s="6" t="s">
        <v>12030</v>
      </c>
      <c r="B3531" s="6" t="s">
        <v>12023</v>
      </c>
      <c r="C3531" s="6">
        <v>3519038</v>
      </c>
      <c r="D3531" s="6" t="s">
        <v>7645</v>
      </c>
      <c r="E3531" s="6" t="s">
        <v>12034</v>
      </c>
      <c r="F3531" s="6" t="s">
        <v>6402</v>
      </c>
      <c r="G3531" s="6">
        <v>7617</v>
      </c>
      <c r="H3531" s="6">
        <v>65772</v>
      </c>
      <c r="I3531" s="6">
        <v>0</v>
      </c>
      <c r="J3531" s="6">
        <v>0</v>
      </c>
      <c r="K3531" s="6">
        <v>0</v>
      </c>
      <c r="L3531" s="6"/>
      <c r="M3531" s="6">
        <v>2022</v>
      </c>
      <c r="N3531" s="6" t="s">
        <v>8310</v>
      </c>
      <c r="O3531" s="6">
        <v>99</v>
      </c>
      <c r="P3531" s="6"/>
      <c r="Q3531" s="6" t="s">
        <v>7733</v>
      </c>
      <c r="R3531" s="6" t="s">
        <v>7734</v>
      </c>
      <c r="S3531" s="6"/>
      <c r="T3531" s="6" t="s">
        <v>5125</v>
      </c>
      <c r="U3531">
        <f t="shared" si="55"/>
        <v>2</v>
      </c>
    </row>
    <row r="3532" spans="1:21" x14ac:dyDescent="0.2">
      <c r="A3532" s="6" t="s">
        <v>12030</v>
      </c>
      <c r="B3532" s="6" t="s">
        <v>12023</v>
      </c>
      <c r="C3532" s="6">
        <v>3519038</v>
      </c>
      <c r="D3532" s="6" t="s">
        <v>6442</v>
      </c>
      <c r="E3532" s="6" t="s">
        <v>12035</v>
      </c>
      <c r="F3532" s="6" t="s">
        <v>6402</v>
      </c>
      <c r="G3532" s="6">
        <v>18334</v>
      </c>
      <c r="H3532" s="6">
        <v>65772</v>
      </c>
      <c r="I3532" s="6">
        <v>1</v>
      </c>
      <c r="J3532" s="6">
        <v>1</v>
      </c>
      <c r="K3532" s="6">
        <v>0</v>
      </c>
      <c r="L3532" s="6"/>
      <c r="M3532" s="6">
        <v>2022</v>
      </c>
      <c r="N3532" s="6" t="s">
        <v>8310</v>
      </c>
      <c r="O3532" s="6">
        <v>99</v>
      </c>
      <c r="P3532" s="6"/>
      <c r="Q3532" s="6" t="s">
        <v>7733</v>
      </c>
      <c r="R3532" s="6" t="s">
        <v>7734</v>
      </c>
      <c r="S3532" s="6"/>
      <c r="T3532" s="6" t="s">
        <v>5121</v>
      </c>
      <c r="U3532">
        <f t="shared" si="55"/>
        <v>1</v>
      </c>
    </row>
    <row r="3533" spans="1:21" x14ac:dyDescent="0.2">
      <c r="A3533" s="6" t="s">
        <v>12036</v>
      </c>
      <c r="B3533" s="6" t="s">
        <v>12023</v>
      </c>
      <c r="C3533" s="6">
        <v>3519038</v>
      </c>
      <c r="D3533" s="6" t="s">
        <v>6637</v>
      </c>
      <c r="E3533" s="6" t="s">
        <v>12037</v>
      </c>
      <c r="F3533" s="6" t="s">
        <v>6402</v>
      </c>
      <c r="G3533" s="6">
        <v>1856</v>
      </c>
      <c r="H3533" s="6">
        <v>6977</v>
      </c>
      <c r="I3533" s="6">
        <v>1</v>
      </c>
      <c r="J3533" s="6">
        <v>0</v>
      </c>
      <c r="K3533" s="6">
        <v>0</v>
      </c>
      <c r="L3533" s="6"/>
      <c r="M3533" s="6">
        <v>2022</v>
      </c>
      <c r="N3533" s="6" t="s">
        <v>7745</v>
      </c>
      <c r="O3533" s="6">
        <v>1</v>
      </c>
      <c r="P3533" s="6"/>
      <c r="Q3533" s="6" t="s">
        <v>7733</v>
      </c>
      <c r="R3533" s="6" t="s">
        <v>7734</v>
      </c>
      <c r="S3533" s="6"/>
      <c r="T3533" s="6" t="s">
        <v>5126</v>
      </c>
      <c r="U3533">
        <f t="shared" si="55"/>
        <v>4</v>
      </c>
    </row>
    <row r="3534" spans="1:21" x14ac:dyDescent="0.2">
      <c r="A3534" s="6" t="s">
        <v>12036</v>
      </c>
      <c r="B3534" s="6" t="s">
        <v>12023</v>
      </c>
      <c r="C3534" s="6">
        <v>3519038</v>
      </c>
      <c r="D3534" s="6" t="s">
        <v>12038</v>
      </c>
      <c r="E3534" s="6" t="s">
        <v>12039</v>
      </c>
      <c r="F3534" s="6" t="s">
        <v>6402</v>
      </c>
      <c r="G3534" s="6">
        <v>619</v>
      </c>
      <c r="H3534" s="6">
        <v>6977</v>
      </c>
      <c r="I3534" s="6">
        <v>0</v>
      </c>
      <c r="J3534" s="6">
        <v>0</v>
      </c>
      <c r="K3534" s="6">
        <v>0</v>
      </c>
      <c r="L3534" s="6"/>
      <c r="M3534" s="6">
        <v>2022</v>
      </c>
      <c r="N3534" s="6" t="s">
        <v>7745</v>
      </c>
      <c r="O3534" s="6">
        <v>1</v>
      </c>
      <c r="P3534" s="6"/>
      <c r="Q3534" s="6" t="s">
        <v>7733</v>
      </c>
      <c r="R3534" s="6" t="s">
        <v>7734</v>
      </c>
      <c r="S3534" s="6"/>
      <c r="T3534" s="6" t="s">
        <v>5127</v>
      </c>
      <c r="U3534">
        <f t="shared" si="55"/>
        <v>3</v>
      </c>
    </row>
    <row r="3535" spans="1:21" x14ac:dyDescent="0.2">
      <c r="A3535" s="6" t="s">
        <v>12036</v>
      </c>
      <c r="B3535" s="6" t="s">
        <v>12023</v>
      </c>
      <c r="C3535" s="6">
        <v>3519038</v>
      </c>
      <c r="D3535" s="6" t="s">
        <v>6996</v>
      </c>
      <c r="E3535" s="6" t="s">
        <v>7486</v>
      </c>
      <c r="F3535" s="6" t="s">
        <v>6402</v>
      </c>
      <c r="G3535" s="6">
        <v>3201</v>
      </c>
      <c r="H3535" s="6">
        <v>6977</v>
      </c>
      <c r="I3535" s="6">
        <v>0</v>
      </c>
      <c r="J3535" s="6">
        <v>1</v>
      </c>
      <c r="K3535" s="6">
        <v>0</v>
      </c>
      <c r="L3535" s="6"/>
      <c r="M3535" s="6">
        <v>2022</v>
      </c>
      <c r="N3535" s="6" t="s">
        <v>7745</v>
      </c>
      <c r="O3535" s="6">
        <v>1</v>
      </c>
      <c r="P3535" s="6"/>
      <c r="Q3535" s="6" t="s">
        <v>7733</v>
      </c>
      <c r="R3535" s="6" t="s">
        <v>7734</v>
      </c>
      <c r="S3535" s="6"/>
      <c r="T3535" s="6" t="s">
        <v>5120</v>
      </c>
      <c r="U3535">
        <f t="shared" si="55"/>
        <v>2</v>
      </c>
    </row>
    <row r="3536" spans="1:21" x14ac:dyDescent="0.2">
      <c r="A3536" s="6" t="s">
        <v>12036</v>
      </c>
      <c r="B3536" s="6" t="s">
        <v>12023</v>
      </c>
      <c r="C3536" s="6">
        <v>3519038</v>
      </c>
      <c r="D3536" s="6" t="s">
        <v>7080</v>
      </c>
      <c r="E3536" s="6" t="s">
        <v>12040</v>
      </c>
      <c r="F3536" s="6" t="s">
        <v>6402</v>
      </c>
      <c r="G3536" s="6">
        <v>1301</v>
      </c>
      <c r="H3536" s="6">
        <v>6977</v>
      </c>
      <c r="I3536" s="6">
        <v>0</v>
      </c>
      <c r="J3536" s="6">
        <v>0</v>
      </c>
      <c r="K3536" s="6">
        <v>0</v>
      </c>
      <c r="L3536" s="6"/>
      <c r="M3536" s="6">
        <v>2022</v>
      </c>
      <c r="N3536" s="6" t="s">
        <v>7745</v>
      </c>
      <c r="O3536" s="6">
        <v>1</v>
      </c>
      <c r="P3536" s="6"/>
      <c r="Q3536" s="6" t="s">
        <v>7733</v>
      </c>
      <c r="R3536" s="6" t="s">
        <v>7734</v>
      </c>
      <c r="S3536" s="6"/>
      <c r="T3536" s="6" t="s">
        <v>5128</v>
      </c>
      <c r="U3536">
        <f t="shared" si="55"/>
        <v>1</v>
      </c>
    </row>
    <row r="3537" spans="1:21" x14ac:dyDescent="0.2">
      <c r="A3537" s="6" t="s">
        <v>12041</v>
      </c>
      <c r="B3537" s="6" t="s">
        <v>12023</v>
      </c>
      <c r="C3537" s="6">
        <v>3519038</v>
      </c>
      <c r="D3537" s="6" t="s">
        <v>12042</v>
      </c>
      <c r="E3537" s="6" t="s">
        <v>12043</v>
      </c>
      <c r="F3537" s="6" t="s">
        <v>6402</v>
      </c>
      <c r="G3537" s="6">
        <v>536</v>
      </c>
      <c r="H3537" s="6">
        <v>5151</v>
      </c>
      <c r="I3537" s="6">
        <v>0</v>
      </c>
      <c r="J3537" s="6">
        <v>0</v>
      </c>
      <c r="K3537" s="6">
        <v>0</v>
      </c>
      <c r="L3537" s="6"/>
      <c r="M3537" s="6">
        <v>2022</v>
      </c>
      <c r="N3537" s="6" t="s">
        <v>7745</v>
      </c>
      <c r="O3537" s="6">
        <v>2</v>
      </c>
      <c r="P3537" s="6"/>
      <c r="Q3537" s="6" t="s">
        <v>7733</v>
      </c>
      <c r="R3537" s="6" t="s">
        <v>7734</v>
      </c>
      <c r="S3537" s="6"/>
      <c r="T3537" s="6" t="s">
        <v>5129</v>
      </c>
      <c r="U3537">
        <f t="shared" si="55"/>
        <v>5</v>
      </c>
    </row>
    <row r="3538" spans="1:21" x14ac:dyDescent="0.2">
      <c r="A3538" s="6" t="s">
        <v>12041</v>
      </c>
      <c r="B3538" s="6" t="s">
        <v>12023</v>
      </c>
      <c r="C3538" s="6">
        <v>3519038</v>
      </c>
      <c r="D3538" s="6" t="s">
        <v>12044</v>
      </c>
      <c r="E3538" s="6" t="s">
        <v>12045</v>
      </c>
      <c r="F3538" s="6" t="s">
        <v>6402</v>
      </c>
      <c r="G3538" s="6">
        <v>174</v>
      </c>
      <c r="H3538" s="6">
        <v>5151</v>
      </c>
      <c r="I3538" s="6">
        <v>0</v>
      </c>
      <c r="J3538" s="6">
        <v>0</v>
      </c>
      <c r="K3538" s="6">
        <v>0</v>
      </c>
      <c r="L3538" s="6"/>
      <c r="M3538" s="6">
        <v>2022</v>
      </c>
      <c r="N3538" s="6" t="s">
        <v>7745</v>
      </c>
      <c r="O3538" s="6">
        <v>2</v>
      </c>
      <c r="P3538" s="6"/>
      <c r="Q3538" s="6" t="s">
        <v>7733</v>
      </c>
      <c r="R3538" s="6" t="s">
        <v>7734</v>
      </c>
      <c r="S3538" s="6"/>
      <c r="T3538" s="6" t="s">
        <v>5130</v>
      </c>
      <c r="U3538">
        <f t="shared" si="55"/>
        <v>4</v>
      </c>
    </row>
    <row r="3539" spans="1:21" x14ac:dyDescent="0.2">
      <c r="A3539" s="6" t="s">
        <v>12041</v>
      </c>
      <c r="B3539" s="6" t="s">
        <v>12023</v>
      </c>
      <c r="C3539" s="6">
        <v>3519038</v>
      </c>
      <c r="D3539" s="6" t="s">
        <v>12046</v>
      </c>
      <c r="E3539" s="6" t="s">
        <v>6466</v>
      </c>
      <c r="F3539" s="6" t="s">
        <v>6402</v>
      </c>
      <c r="G3539" s="6">
        <v>816</v>
      </c>
      <c r="H3539" s="6">
        <v>5151</v>
      </c>
      <c r="I3539" s="6">
        <v>0</v>
      </c>
      <c r="J3539" s="6">
        <v>0</v>
      </c>
      <c r="K3539" s="6">
        <v>0</v>
      </c>
      <c r="L3539" s="6"/>
      <c r="M3539" s="6">
        <v>2022</v>
      </c>
      <c r="N3539" s="6" t="s">
        <v>7745</v>
      </c>
      <c r="O3539" s="6">
        <v>2</v>
      </c>
      <c r="P3539" s="6"/>
      <c r="Q3539" s="6" t="s">
        <v>7733</v>
      </c>
      <c r="R3539" s="6" t="s">
        <v>7734</v>
      </c>
      <c r="S3539" s="6"/>
      <c r="T3539" s="6" t="s">
        <v>5131</v>
      </c>
      <c r="U3539">
        <f t="shared" si="55"/>
        <v>3</v>
      </c>
    </row>
    <row r="3540" spans="1:21" x14ac:dyDescent="0.2">
      <c r="A3540" s="6" t="s">
        <v>12041</v>
      </c>
      <c r="B3540" s="6" t="s">
        <v>12023</v>
      </c>
      <c r="C3540" s="6">
        <v>3519038</v>
      </c>
      <c r="D3540" s="6" t="s">
        <v>6423</v>
      </c>
      <c r="E3540" s="6" t="s">
        <v>12047</v>
      </c>
      <c r="F3540" s="6" t="s">
        <v>6402</v>
      </c>
      <c r="G3540" s="6">
        <v>1597</v>
      </c>
      <c r="H3540" s="6">
        <v>5151</v>
      </c>
      <c r="I3540" s="6">
        <v>1</v>
      </c>
      <c r="J3540" s="6">
        <v>0</v>
      </c>
      <c r="K3540" s="6">
        <v>0</v>
      </c>
      <c r="L3540" s="6"/>
      <c r="M3540" s="6">
        <v>2022</v>
      </c>
      <c r="N3540" s="6" t="s">
        <v>7745</v>
      </c>
      <c r="O3540" s="6">
        <v>2</v>
      </c>
      <c r="P3540" s="6"/>
      <c r="Q3540" s="6" t="s">
        <v>7733</v>
      </c>
      <c r="R3540" s="6" t="s">
        <v>7734</v>
      </c>
      <c r="S3540" s="6"/>
      <c r="T3540" s="6" t="s">
        <v>5132</v>
      </c>
      <c r="U3540">
        <f t="shared" si="55"/>
        <v>2</v>
      </c>
    </row>
    <row r="3541" spans="1:21" x14ac:dyDescent="0.2">
      <c r="A3541" s="6" t="s">
        <v>12041</v>
      </c>
      <c r="B3541" s="6" t="s">
        <v>12023</v>
      </c>
      <c r="C3541" s="6">
        <v>3519038</v>
      </c>
      <c r="D3541" s="6" t="s">
        <v>6535</v>
      </c>
      <c r="E3541" s="6" t="s">
        <v>6528</v>
      </c>
      <c r="F3541" s="6" t="s">
        <v>6402</v>
      </c>
      <c r="G3541" s="6">
        <v>2028</v>
      </c>
      <c r="H3541" s="6">
        <v>5151</v>
      </c>
      <c r="I3541" s="6">
        <v>0</v>
      </c>
      <c r="J3541" s="6">
        <v>1</v>
      </c>
      <c r="K3541" s="6">
        <v>0</v>
      </c>
      <c r="L3541" s="6"/>
      <c r="M3541" s="6">
        <v>2022</v>
      </c>
      <c r="N3541" s="6" t="s">
        <v>7745</v>
      </c>
      <c r="O3541" s="6">
        <v>2</v>
      </c>
      <c r="P3541" s="6"/>
      <c r="Q3541" s="6" t="s">
        <v>7733</v>
      </c>
      <c r="R3541" s="6" t="s">
        <v>7734</v>
      </c>
      <c r="S3541" s="6"/>
      <c r="T3541" s="6" t="s">
        <v>5119</v>
      </c>
      <c r="U3541">
        <f t="shared" si="55"/>
        <v>1</v>
      </c>
    </row>
    <row r="3542" spans="1:21" x14ac:dyDescent="0.2">
      <c r="A3542" s="6" t="s">
        <v>12048</v>
      </c>
      <c r="B3542" s="6" t="s">
        <v>12023</v>
      </c>
      <c r="C3542" s="6">
        <v>3519038</v>
      </c>
      <c r="D3542" s="6" t="s">
        <v>12049</v>
      </c>
      <c r="E3542" s="6" t="s">
        <v>6476</v>
      </c>
      <c r="F3542" s="6" t="s">
        <v>6402</v>
      </c>
      <c r="G3542" s="6">
        <v>5299</v>
      </c>
      <c r="H3542" s="6">
        <v>6240</v>
      </c>
      <c r="I3542" s="6">
        <v>1</v>
      </c>
      <c r="J3542" s="6">
        <v>1</v>
      </c>
      <c r="K3542" s="6">
        <v>0</v>
      </c>
      <c r="L3542" s="6"/>
      <c r="M3542" s="6">
        <v>2022</v>
      </c>
      <c r="N3542" s="6" t="s">
        <v>7745</v>
      </c>
      <c r="O3542" s="6">
        <v>3</v>
      </c>
      <c r="P3542" s="6"/>
      <c r="Q3542" s="6" t="s">
        <v>7733</v>
      </c>
      <c r="R3542" s="6" t="s">
        <v>7734</v>
      </c>
      <c r="S3542" s="6"/>
      <c r="T3542" s="6" t="s">
        <v>5118</v>
      </c>
      <c r="U3542">
        <f t="shared" si="55"/>
        <v>2</v>
      </c>
    </row>
    <row r="3543" spans="1:21" x14ac:dyDescent="0.2">
      <c r="A3543" s="6" t="s">
        <v>12048</v>
      </c>
      <c r="B3543" s="6" t="s">
        <v>12023</v>
      </c>
      <c r="C3543" s="6">
        <v>3519038</v>
      </c>
      <c r="D3543" s="6" t="s">
        <v>12050</v>
      </c>
      <c r="E3543" s="6" t="s">
        <v>6729</v>
      </c>
      <c r="F3543" s="6" t="s">
        <v>6402</v>
      </c>
      <c r="G3543" s="6">
        <v>941</v>
      </c>
      <c r="H3543" s="6">
        <v>6240</v>
      </c>
      <c r="I3543" s="6">
        <v>0</v>
      </c>
      <c r="J3543" s="6">
        <v>0</v>
      </c>
      <c r="K3543" s="6">
        <v>0</v>
      </c>
      <c r="L3543" s="6"/>
      <c r="M3543" s="6">
        <v>2022</v>
      </c>
      <c r="N3543" s="6" t="s">
        <v>7745</v>
      </c>
      <c r="O3543" s="6">
        <v>3</v>
      </c>
      <c r="P3543" s="6"/>
      <c r="Q3543" s="6" t="s">
        <v>7733</v>
      </c>
      <c r="R3543" s="6" t="s">
        <v>7734</v>
      </c>
      <c r="S3543" s="6"/>
      <c r="T3543" s="6" t="s">
        <v>5133</v>
      </c>
      <c r="U3543">
        <f t="shared" si="55"/>
        <v>1</v>
      </c>
    </row>
    <row r="3544" spans="1:21" x14ac:dyDescent="0.2">
      <c r="A3544" s="6" t="s">
        <v>12051</v>
      </c>
      <c r="B3544" s="6" t="s">
        <v>12023</v>
      </c>
      <c r="C3544" s="6">
        <v>3519038</v>
      </c>
      <c r="D3544" s="6" t="s">
        <v>6414</v>
      </c>
      <c r="E3544" s="6" t="s">
        <v>12052</v>
      </c>
      <c r="F3544" s="6" t="s">
        <v>6402</v>
      </c>
      <c r="G3544" s="6">
        <v>2498</v>
      </c>
      <c r="H3544" s="6">
        <v>7725</v>
      </c>
      <c r="I3544" s="6">
        <v>0</v>
      </c>
      <c r="J3544" s="6">
        <v>1</v>
      </c>
      <c r="K3544" s="6">
        <v>0</v>
      </c>
      <c r="L3544" s="6"/>
      <c r="M3544" s="6">
        <v>2022</v>
      </c>
      <c r="N3544" s="6" t="s">
        <v>7745</v>
      </c>
      <c r="O3544" s="6">
        <v>4</v>
      </c>
      <c r="P3544" s="6"/>
      <c r="Q3544" s="6" t="s">
        <v>7733</v>
      </c>
      <c r="R3544" s="6" t="s">
        <v>7734</v>
      </c>
      <c r="S3544" s="6"/>
      <c r="T3544" s="6" t="s">
        <v>5117</v>
      </c>
      <c r="U3544">
        <f t="shared" si="55"/>
        <v>7</v>
      </c>
    </row>
    <row r="3545" spans="1:21" x14ac:dyDescent="0.2">
      <c r="A3545" s="6" t="s">
        <v>12051</v>
      </c>
      <c r="B3545" s="6" t="s">
        <v>12023</v>
      </c>
      <c r="C3545" s="6">
        <v>3519038</v>
      </c>
      <c r="D3545" s="6" t="s">
        <v>7906</v>
      </c>
      <c r="E3545" s="6" t="s">
        <v>12053</v>
      </c>
      <c r="F3545" s="6" t="s">
        <v>6402</v>
      </c>
      <c r="G3545" s="6">
        <v>459</v>
      </c>
      <c r="H3545" s="6">
        <v>7725</v>
      </c>
      <c r="I3545" s="6">
        <v>0</v>
      </c>
      <c r="J3545" s="6">
        <v>0</v>
      </c>
      <c r="K3545" s="6">
        <v>0</v>
      </c>
      <c r="L3545" s="6"/>
      <c r="M3545" s="6">
        <v>2022</v>
      </c>
      <c r="N3545" s="6" t="s">
        <v>7745</v>
      </c>
      <c r="O3545" s="6">
        <v>4</v>
      </c>
      <c r="P3545" s="6"/>
      <c r="Q3545" s="6" t="s">
        <v>7733</v>
      </c>
      <c r="R3545" s="6" t="s">
        <v>7734</v>
      </c>
      <c r="S3545" s="6"/>
      <c r="T3545" s="6" t="s">
        <v>5134</v>
      </c>
      <c r="U3545">
        <f t="shared" si="55"/>
        <v>6</v>
      </c>
    </row>
    <row r="3546" spans="1:21" x14ac:dyDescent="0.2">
      <c r="A3546" s="6" t="s">
        <v>12051</v>
      </c>
      <c r="B3546" s="6" t="s">
        <v>12023</v>
      </c>
      <c r="C3546" s="6">
        <v>3519038</v>
      </c>
      <c r="D3546" s="6" t="s">
        <v>12054</v>
      </c>
      <c r="E3546" s="6" t="s">
        <v>12055</v>
      </c>
      <c r="F3546" s="6" t="s">
        <v>6402</v>
      </c>
      <c r="G3546" s="6">
        <v>223</v>
      </c>
      <c r="H3546" s="6">
        <v>7725</v>
      </c>
      <c r="I3546" s="6">
        <v>0</v>
      </c>
      <c r="J3546" s="6">
        <v>0</v>
      </c>
      <c r="K3546" s="6">
        <v>0</v>
      </c>
      <c r="L3546" s="6"/>
      <c r="M3546" s="6">
        <v>2022</v>
      </c>
      <c r="N3546" s="6" t="s">
        <v>7745</v>
      </c>
      <c r="O3546" s="6">
        <v>4</v>
      </c>
      <c r="P3546" s="6"/>
      <c r="Q3546" s="6" t="s">
        <v>7733</v>
      </c>
      <c r="R3546" s="6" t="s">
        <v>7734</v>
      </c>
      <c r="S3546" s="6"/>
      <c r="T3546" s="6" t="s">
        <v>5135</v>
      </c>
      <c r="U3546">
        <f t="shared" si="55"/>
        <v>5</v>
      </c>
    </row>
    <row r="3547" spans="1:21" x14ac:dyDescent="0.2">
      <c r="A3547" s="6" t="s">
        <v>12051</v>
      </c>
      <c r="B3547" s="6" t="s">
        <v>12023</v>
      </c>
      <c r="C3547" s="6">
        <v>3519038</v>
      </c>
      <c r="D3547" s="6" t="s">
        <v>12056</v>
      </c>
      <c r="E3547" s="6" t="s">
        <v>12057</v>
      </c>
      <c r="F3547" s="6" t="s">
        <v>6402</v>
      </c>
      <c r="G3547" s="6">
        <v>247</v>
      </c>
      <c r="H3547" s="6">
        <v>7725</v>
      </c>
      <c r="I3547" s="6">
        <v>0</v>
      </c>
      <c r="J3547" s="6">
        <v>0</v>
      </c>
      <c r="K3547" s="6">
        <v>0</v>
      </c>
      <c r="L3547" s="6"/>
      <c r="M3547" s="6">
        <v>2022</v>
      </c>
      <c r="N3547" s="6" t="s">
        <v>7745</v>
      </c>
      <c r="O3547" s="6">
        <v>4</v>
      </c>
      <c r="P3547" s="6"/>
      <c r="Q3547" s="6" t="s">
        <v>7733</v>
      </c>
      <c r="R3547" s="6" t="s">
        <v>7734</v>
      </c>
      <c r="S3547" s="6"/>
      <c r="T3547" s="6" t="s">
        <v>5136</v>
      </c>
      <c r="U3547">
        <f t="shared" si="55"/>
        <v>4</v>
      </c>
    </row>
    <row r="3548" spans="1:21" x14ac:dyDescent="0.2">
      <c r="A3548" s="6" t="s">
        <v>12051</v>
      </c>
      <c r="B3548" s="6" t="s">
        <v>12023</v>
      </c>
      <c r="C3548" s="6">
        <v>3519038</v>
      </c>
      <c r="D3548" s="6" t="s">
        <v>12058</v>
      </c>
      <c r="E3548" s="6" t="s">
        <v>12059</v>
      </c>
      <c r="F3548" s="6" t="s">
        <v>6402</v>
      </c>
      <c r="G3548" s="6">
        <v>2235</v>
      </c>
      <c r="H3548" s="6">
        <v>7725</v>
      </c>
      <c r="I3548" s="6">
        <v>1</v>
      </c>
      <c r="J3548" s="6">
        <v>0</v>
      </c>
      <c r="K3548" s="6">
        <v>0</v>
      </c>
      <c r="L3548" s="6"/>
      <c r="M3548" s="6">
        <v>2022</v>
      </c>
      <c r="N3548" s="6" t="s">
        <v>7745</v>
      </c>
      <c r="O3548" s="6">
        <v>4</v>
      </c>
      <c r="P3548" s="6"/>
      <c r="Q3548" s="6" t="s">
        <v>7733</v>
      </c>
      <c r="R3548" s="6" t="s">
        <v>7734</v>
      </c>
      <c r="S3548" s="6"/>
      <c r="T3548" s="6" t="s">
        <v>5137</v>
      </c>
      <c r="U3548">
        <f t="shared" si="55"/>
        <v>3</v>
      </c>
    </row>
    <row r="3549" spans="1:21" x14ac:dyDescent="0.2">
      <c r="A3549" s="6" t="s">
        <v>12051</v>
      </c>
      <c r="B3549" s="6" t="s">
        <v>12023</v>
      </c>
      <c r="C3549" s="6">
        <v>3519038</v>
      </c>
      <c r="D3549" s="6" t="s">
        <v>7096</v>
      </c>
      <c r="E3549" s="6" t="s">
        <v>12060</v>
      </c>
      <c r="F3549" s="6" t="s">
        <v>6402</v>
      </c>
      <c r="G3549" s="6">
        <v>328</v>
      </c>
      <c r="H3549" s="6">
        <v>7725</v>
      </c>
      <c r="I3549" s="6">
        <v>0</v>
      </c>
      <c r="J3549" s="6">
        <v>0</v>
      </c>
      <c r="K3549" s="6">
        <v>0</v>
      </c>
      <c r="L3549" s="6"/>
      <c r="M3549" s="6">
        <v>2022</v>
      </c>
      <c r="N3549" s="6" t="s">
        <v>7745</v>
      </c>
      <c r="O3549" s="6">
        <v>4</v>
      </c>
      <c r="P3549" s="6"/>
      <c r="Q3549" s="6" t="s">
        <v>7733</v>
      </c>
      <c r="R3549" s="6" t="s">
        <v>7734</v>
      </c>
      <c r="S3549" s="6"/>
      <c r="T3549" s="6" t="s">
        <v>5138</v>
      </c>
      <c r="U3549">
        <f t="shared" si="55"/>
        <v>2</v>
      </c>
    </row>
    <row r="3550" spans="1:21" x14ac:dyDescent="0.2">
      <c r="A3550" s="6" t="s">
        <v>12051</v>
      </c>
      <c r="B3550" s="6" t="s">
        <v>12023</v>
      </c>
      <c r="C3550" s="6">
        <v>3519038</v>
      </c>
      <c r="D3550" s="6" t="s">
        <v>12061</v>
      </c>
      <c r="E3550" s="6" t="s">
        <v>10484</v>
      </c>
      <c r="F3550" s="6" t="s">
        <v>6402</v>
      </c>
      <c r="G3550" s="6">
        <v>1735</v>
      </c>
      <c r="H3550" s="6">
        <v>7725</v>
      </c>
      <c r="I3550" s="6">
        <v>0</v>
      </c>
      <c r="J3550" s="6">
        <v>0</v>
      </c>
      <c r="K3550" s="6">
        <v>0</v>
      </c>
      <c r="L3550" s="6"/>
      <c r="M3550" s="6">
        <v>2022</v>
      </c>
      <c r="N3550" s="6" t="s">
        <v>7745</v>
      </c>
      <c r="O3550" s="6">
        <v>4</v>
      </c>
      <c r="P3550" s="6"/>
      <c r="Q3550" s="6" t="s">
        <v>7733</v>
      </c>
      <c r="R3550" s="6" t="s">
        <v>7734</v>
      </c>
      <c r="S3550" s="6"/>
      <c r="T3550" s="6" t="s">
        <v>5139</v>
      </c>
      <c r="U3550">
        <f t="shared" si="55"/>
        <v>1</v>
      </c>
    </row>
    <row r="3551" spans="1:21" x14ac:dyDescent="0.2">
      <c r="A3551" s="6" t="s">
        <v>12062</v>
      </c>
      <c r="B3551" s="6" t="s">
        <v>12023</v>
      </c>
      <c r="C3551" s="6">
        <v>3519038</v>
      </c>
      <c r="D3551" s="6" t="s">
        <v>12063</v>
      </c>
      <c r="E3551" s="6" t="s">
        <v>12064</v>
      </c>
      <c r="F3551" s="6" t="s">
        <v>6402</v>
      </c>
      <c r="G3551" s="6">
        <v>467</v>
      </c>
      <c r="H3551" s="6">
        <v>6534</v>
      </c>
      <c r="I3551" s="6">
        <v>0</v>
      </c>
      <c r="J3551" s="6">
        <v>0</v>
      </c>
      <c r="K3551" s="6">
        <v>0</v>
      </c>
      <c r="L3551" s="6"/>
      <c r="M3551" s="6">
        <v>2022</v>
      </c>
      <c r="N3551" s="6" t="s">
        <v>7745</v>
      </c>
      <c r="O3551" s="6">
        <v>5</v>
      </c>
      <c r="P3551" s="6"/>
      <c r="Q3551" s="6" t="s">
        <v>7733</v>
      </c>
      <c r="R3551" s="6" t="s">
        <v>7734</v>
      </c>
      <c r="S3551" s="6"/>
      <c r="T3551" s="6" t="s">
        <v>20174</v>
      </c>
      <c r="U3551">
        <f t="shared" si="55"/>
        <v>10</v>
      </c>
    </row>
    <row r="3552" spans="1:21" x14ac:dyDescent="0.2">
      <c r="A3552" s="6" t="s">
        <v>12062</v>
      </c>
      <c r="B3552" s="6" t="s">
        <v>12023</v>
      </c>
      <c r="C3552" s="6">
        <v>3519038</v>
      </c>
      <c r="D3552" s="6" t="s">
        <v>12065</v>
      </c>
      <c r="E3552" s="6" t="s">
        <v>12066</v>
      </c>
      <c r="F3552" s="6" t="s">
        <v>6402</v>
      </c>
      <c r="G3552" s="6">
        <v>673</v>
      </c>
      <c r="H3552" s="6">
        <v>6534</v>
      </c>
      <c r="I3552" s="6">
        <v>0</v>
      </c>
      <c r="J3552" s="6">
        <v>0</v>
      </c>
      <c r="K3552" s="6">
        <v>0</v>
      </c>
      <c r="L3552" s="6"/>
      <c r="M3552" s="6">
        <v>2022</v>
      </c>
      <c r="N3552" s="6" t="s">
        <v>7745</v>
      </c>
      <c r="O3552" s="6">
        <v>5</v>
      </c>
      <c r="P3552" s="6"/>
      <c r="Q3552" s="6" t="s">
        <v>7733</v>
      </c>
      <c r="R3552" s="6" t="s">
        <v>7734</v>
      </c>
      <c r="S3552" s="6"/>
      <c r="T3552" s="6" t="s">
        <v>20175</v>
      </c>
      <c r="U3552">
        <f t="shared" si="55"/>
        <v>9</v>
      </c>
    </row>
    <row r="3553" spans="1:21" x14ac:dyDescent="0.2">
      <c r="A3553" s="6" t="s">
        <v>12062</v>
      </c>
      <c r="B3553" s="6" t="s">
        <v>12023</v>
      </c>
      <c r="C3553" s="6">
        <v>3519038</v>
      </c>
      <c r="D3553" s="6" t="s">
        <v>6919</v>
      </c>
      <c r="E3553" s="6" t="s">
        <v>12067</v>
      </c>
      <c r="F3553" s="6" t="s">
        <v>6402</v>
      </c>
      <c r="G3553" s="6">
        <v>1525</v>
      </c>
      <c r="H3553" s="6">
        <v>6534</v>
      </c>
      <c r="I3553" s="6">
        <v>1</v>
      </c>
      <c r="J3553" s="6">
        <v>1</v>
      </c>
      <c r="K3553" s="6">
        <v>0</v>
      </c>
      <c r="L3553" s="6"/>
      <c r="M3553" s="6">
        <v>2022</v>
      </c>
      <c r="N3553" s="6" t="s">
        <v>7745</v>
      </c>
      <c r="O3553" s="6">
        <v>5</v>
      </c>
      <c r="P3553" s="6"/>
      <c r="Q3553" s="6" t="s">
        <v>7733</v>
      </c>
      <c r="R3553" s="6" t="s">
        <v>7734</v>
      </c>
      <c r="S3553" s="6"/>
      <c r="T3553" s="6" t="s">
        <v>5116</v>
      </c>
      <c r="U3553">
        <f t="shared" si="55"/>
        <v>8</v>
      </c>
    </row>
    <row r="3554" spans="1:21" x14ac:dyDescent="0.2">
      <c r="A3554" s="6" t="s">
        <v>12062</v>
      </c>
      <c r="B3554" s="6" t="s">
        <v>12023</v>
      </c>
      <c r="C3554" s="6">
        <v>3519038</v>
      </c>
      <c r="D3554" s="6" t="s">
        <v>7324</v>
      </c>
      <c r="E3554" s="6" t="s">
        <v>12068</v>
      </c>
      <c r="F3554" s="6" t="s">
        <v>6402</v>
      </c>
      <c r="G3554" s="6">
        <v>595</v>
      </c>
      <c r="H3554" s="6">
        <v>6534</v>
      </c>
      <c r="I3554" s="6">
        <v>0</v>
      </c>
      <c r="J3554" s="6">
        <v>0</v>
      </c>
      <c r="K3554" s="6">
        <v>0</v>
      </c>
      <c r="L3554" s="6"/>
      <c r="M3554" s="6">
        <v>2022</v>
      </c>
      <c r="N3554" s="6" t="s">
        <v>7745</v>
      </c>
      <c r="O3554" s="6">
        <v>5</v>
      </c>
      <c r="P3554" s="6"/>
      <c r="Q3554" s="6" t="s">
        <v>7733</v>
      </c>
      <c r="R3554" s="6" t="s">
        <v>7734</v>
      </c>
      <c r="S3554" s="6"/>
      <c r="T3554" s="6" t="s">
        <v>20176</v>
      </c>
      <c r="U3554">
        <f t="shared" si="55"/>
        <v>7</v>
      </c>
    </row>
    <row r="3555" spans="1:21" x14ac:dyDescent="0.2">
      <c r="A3555" s="6" t="s">
        <v>12062</v>
      </c>
      <c r="B3555" s="6" t="s">
        <v>12023</v>
      </c>
      <c r="C3555" s="6">
        <v>3519038</v>
      </c>
      <c r="D3555" s="6" t="s">
        <v>12069</v>
      </c>
      <c r="E3555" s="6" t="s">
        <v>12070</v>
      </c>
      <c r="F3555" s="6" t="s">
        <v>6402</v>
      </c>
      <c r="G3555" s="6">
        <v>100</v>
      </c>
      <c r="H3555" s="6">
        <v>6534</v>
      </c>
      <c r="I3555" s="6">
        <v>0</v>
      </c>
      <c r="J3555" s="6">
        <v>0</v>
      </c>
      <c r="K3555" s="6">
        <v>0</v>
      </c>
      <c r="L3555" s="6"/>
      <c r="M3555" s="6">
        <v>2022</v>
      </c>
      <c r="N3555" s="6" t="s">
        <v>7745</v>
      </c>
      <c r="O3555" s="6">
        <v>5</v>
      </c>
      <c r="P3555" s="6"/>
      <c r="Q3555" s="6" t="s">
        <v>7733</v>
      </c>
      <c r="R3555" s="6" t="s">
        <v>7734</v>
      </c>
      <c r="S3555" s="6"/>
      <c r="T3555" s="6" t="s">
        <v>20177</v>
      </c>
      <c r="U3555">
        <f t="shared" si="55"/>
        <v>6</v>
      </c>
    </row>
    <row r="3556" spans="1:21" x14ac:dyDescent="0.2">
      <c r="A3556" s="6" t="s">
        <v>12062</v>
      </c>
      <c r="B3556" s="6" t="s">
        <v>12023</v>
      </c>
      <c r="C3556" s="6">
        <v>3519038</v>
      </c>
      <c r="D3556" s="6" t="s">
        <v>12071</v>
      </c>
      <c r="E3556" s="6" t="s">
        <v>12072</v>
      </c>
      <c r="F3556" s="6" t="s">
        <v>6402</v>
      </c>
      <c r="G3556" s="6">
        <v>655</v>
      </c>
      <c r="H3556" s="6">
        <v>6534</v>
      </c>
      <c r="I3556" s="6">
        <v>0</v>
      </c>
      <c r="J3556" s="6">
        <v>0</v>
      </c>
      <c r="K3556" s="6">
        <v>0</v>
      </c>
      <c r="L3556" s="6"/>
      <c r="M3556" s="6">
        <v>2022</v>
      </c>
      <c r="N3556" s="6" t="s">
        <v>7745</v>
      </c>
      <c r="O3556" s="6">
        <v>5</v>
      </c>
      <c r="P3556" s="6"/>
      <c r="Q3556" s="6" t="s">
        <v>7733</v>
      </c>
      <c r="R3556" s="6" t="s">
        <v>7734</v>
      </c>
      <c r="S3556" s="6"/>
      <c r="T3556" s="6" t="s">
        <v>20178</v>
      </c>
      <c r="U3556">
        <f t="shared" si="55"/>
        <v>5</v>
      </c>
    </row>
    <row r="3557" spans="1:21" x14ac:dyDescent="0.2">
      <c r="A3557" s="6" t="s">
        <v>12062</v>
      </c>
      <c r="B3557" s="6" t="s">
        <v>12023</v>
      </c>
      <c r="C3557" s="6">
        <v>3519038</v>
      </c>
      <c r="D3557" s="6" t="s">
        <v>12073</v>
      </c>
      <c r="E3557" s="6" t="s">
        <v>12074</v>
      </c>
      <c r="F3557" s="6" t="s">
        <v>6402</v>
      </c>
      <c r="G3557" s="6">
        <v>546</v>
      </c>
      <c r="H3557" s="6">
        <v>6534</v>
      </c>
      <c r="I3557" s="6">
        <v>0</v>
      </c>
      <c r="J3557" s="6">
        <v>0</v>
      </c>
      <c r="K3557" s="6">
        <v>0</v>
      </c>
      <c r="L3557" s="6"/>
      <c r="M3557" s="6">
        <v>2022</v>
      </c>
      <c r="N3557" s="6" t="s">
        <v>7745</v>
      </c>
      <c r="O3557" s="6">
        <v>5</v>
      </c>
      <c r="P3557" s="6"/>
      <c r="Q3557" s="6" t="s">
        <v>7733</v>
      </c>
      <c r="R3557" s="6" t="s">
        <v>7734</v>
      </c>
      <c r="S3557" s="6"/>
      <c r="T3557" s="6" t="s">
        <v>20179</v>
      </c>
      <c r="U3557">
        <f t="shared" si="55"/>
        <v>4</v>
      </c>
    </row>
    <row r="3558" spans="1:21" x14ac:dyDescent="0.2">
      <c r="A3558" s="6" t="s">
        <v>12062</v>
      </c>
      <c r="B3558" s="6" t="s">
        <v>12023</v>
      </c>
      <c r="C3558" s="6">
        <v>3519038</v>
      </c>
      <c r="D3558" s="6" t="s">
        <v>6591</v>
      </c>
      <c r="E3558" s="6" t="s">
        <v>12075</v>
      </c>
      <c r="F3558" s="6" t="s">
        <v>6402</v>
      </c>
      <c r="G3558" s="6">
        <v>749</v>
      </c>
      <c r="H3558" s="6">
        <v>6534</v>
      </c>
      <c r="I3558" s="6">
        <v>0</v>
      </c>
      <c r="J3558" s="6">
        <v>0</v>
      </c>
      <c r="K3558" s="6">
        <v>0</v>
      </c>
      <c r="L3558" s="6"/>
      <c r="M3558" s="6">
        <v>2022</v>
      </c>
      <c r="N3558" s="6" t="s">
        <v>7745</v>
      </c>
      <c r="O3558" s="6">
        <v>5</v>
      </c>
      <c r="P3558" s="6"/>
      <c r="Q3558" s="6" t="s">
        <v>7733</v>
      </c>
      <c r="R3558" s="6" t="s">
        <v>7734</v>
      </c>
      <c r="S3558" s="6"/>
      <c r="T3558" s="6" t="s">
        <v>20180</v>
      </c>
      <c r="U3558">
        <f t="shared" si="55"/>
        <v>3</v>
      </c>
    </row>
    <row r="3559" spans="1:21" x14ac:dyDescent="0.2">
      <c r="A3559" s="6" t="s">
        <v>12062</v>
      </c>
      <c r="B3559" s="6" t="s">
        <v>12023</v>
      </c>
      <c r="C3559" s="6">
        <v>3519038</v>
      </c>
      <c r="D3559" s="6" t="s">
        <v>12076</v>
      </c>
      <c r="E3559" s="6" t="s">
        <v>12077</v>
      </c>
      <c r="F3559" s="6" t="s">
        <v>6402</v>
      </c>
      <c r="G3559" s="6">
        <v>396</v>
      </c>
      <c r="H3559" s="6">
        <v>6534</v>
      </c>
      <c r="I3559" s="6">
        <v>0</v>
      </c>
      <c r="J3559" s="6">
        <v>0</v>
      </c>
      <c r="K3559" s="6">
        <v>0</v>
      </c>
      <c r="L3559" s="6"/>
      <c r="M3559" s="6">
        <v>2022</v>
      </c>
      <c r="N3559" s="6" t="s">
        <v>7745</v>
      </c>
      <c r="O3559" s="6">
        <v>5</v>
      </c>
      <c r="P3559" s="6"/>
      <c r="Q3559" s="6" t="s">
        <v>7733</v>
      </c>
      <c r="R3559" s="6" t="s">
        <v>7734</v>
      </c>
      <c r="S3559" s="6"/>
      <c r="T3559" s="6" t="s">
        <v>20181</v>
      </c>
      <c r="U3559">
        <f t="shared" si="55"/>
        <v>2</v>
      </c>
    </row>
    <row r="3560" spans="1:21" x14ac:dyDescent="0.2">
      <c r="A3560" s="6" t="s">
        <v>12062</v>
      </c>
      <c r="B3560" s="6" t="s">
        <v>12023</v>
      </c>
      <c r="C3560" s="6">
        <v>3519038</v>
      </c>
      <c r="D3560" s="6" t="s">
        <v>12078</v>
      </c>
      <c r="E3560" s="6" t="s">
        <v>12079</v>
      </c>
      <c r="F3560" s="6" t="s">
        <v>6402</v>
      </c>
      <c r="G3560" s="6">
        <v>828</v>
      </c>
      <c r="H3560" s="6">
        <v>6534</v>
      </c>
      <c r="I3560" s="6">
        <v>0</v>
      </c>
      <c r="J3560" s="6">
        <v>0</v>
      </c>
      <c r="K3560" s="6">
        <v>0</v>
      </c>
      <c r="L3560" s="6"/>
      <c r="M3560" s="6">
        <v>2022</v>
      </c>
      <c r="N3560" s="6" t="s">
        <v>7745</v>
      </c>
      <c r="O3560" s="6">
        <v>5</v>
      </c>
      <c r="P3560" s="6"/>
      <c r="Q3560" s="6" t="s">
        <v>7733</v>
      </c>
      <c r="R3560" s="6" t="s">
        <v>7734</v>
      </c>
      <c r="S3560" s="6"/>
      <c r="T3560" s="6" t="s">
        <v>20182</v>
      </c>
      <c r="U3560">
        <f t="shared" si="55"/>
        <v>1</v>
      </c>
    </row>
    <row r="3561" spans="1:21" x14ac:dyDescent="0.2">
      <c r="A3561" s="6" t="s">
        <v>12080</v>
      </c>
      <c r="B3561" s="6" t="s">
        <v>12023</v>
      </c>
      <c r="C3561" s="6">
        <v>3519038</v>
      </c>
      <c r="D3561" s="6" t="s">
        <v>6996</v>
      </c>
      <c r="E3561" s="6" t="s">
        <v>7372</v>
      </c>
      <c r="F3561" s="6" t="s">
        <v>6402</v>
      </c>
      <c r="G3561" s="6">
        <v>1254</v>
      </c>
      <c r="H3561" s="6">
        <v>6845</v>
      </c>
      <c r="I3561" s="6">
        <v>0</v>
      </c>
      <c r="J3561" s="6">
        <v>0</v>
      </c>
      <c r="K3561" s="6">
        <v>0</v>
      </c>
      <c r="L3561" s="6"/>
      <c r="M3561" s="6">
        <v>2022</v>
      </c>
      <c r="N3561" s="6" t="s">
        <v>7745</v>
      </c>
      <c r="O3561" s="6">
        <v>6</v>
      </c>
      <c r="P3561" s="6"/>
      <c r="Q3561" s="6" t="s">
        <v>7733</v>
      </c>
      <c r="R3561" s="6" t="s">
        <v>7734</v>
      </c>
      <c r="S3561" s="6"/>
      <c r="T3561" s="6" t="s">
        <v>20183</v>
      </c>
      <c r="U3561">
        <f t="shared" si="55"/>
        <v>7</v>
      </c>
    </row>
    <row r="3562" spans="1:21" x14ac:dyDescent="0.2">
      <c r="A3562" s="6" t="s">
        <v>12080</v>
      </c>
      <c r="B3562" s="6" t="s">
        <v>12023</v>
      </c>
      <c r="C3562" s="6">
        <v>3519038</v>
      </c>
      <c r="D3562" s="6" t="s">
        <v>7429</v>
      </c>
      <c r="E3562" s="6" t="s">
        <v>11151</v>
      </c>
      <c r="F3562" s="6" t="s">
        <v>6402</v>
      </c>
      <c r="G3562" s="6">
        <v>819</v>
      </c>
      <c r="H3562" s="6">
        <v>6845</v>
      </c>
      <c r="I3562" s="6">
        <v>0</v>
      </c>
      <c r="J3562" s="6">
        <v>0</v>
      </c>
      <c r="K3562" s="6">
        <v>0</v>
      </c>
      <c r="L3562" s="6"/>
      <c r="M3562" s="6">
        <v>2022</v>
      </c>
      <c r="N3562" s="6" t="s">
        <v>7745</v>
      </c>
      <c r="O3562" s="6">
        <v>6</v>
      </c>
      <c r="P3562" s="6"/>
      <c r="Q3562" s="6" t="s">
        <v>7733</v>
      </c>
      <c r="R3562" s="6" t="s">
        <v>7734</v>
      </c>
      <c r="S3562" s="6"/>
      <c r="T3562" s="6" t="s">
        <v>20184</v>
      </c>
      <c r="U3562">
        <f t="shared" si="55"/>
        <v>6</v>
      </c>
    </row>
    <row r="3563" spans="1:21" x14ac:dyDescent="0.2">
      <c r="A3563" s="6" t="s">
        <v>12080</v>
      </c>
      <c r="B3563" s="6" t="s">
        <v>12023</v>
      </c>
      <c r="C3563" s="6">
        <v>3519038</v>
      </c>
      <c r="D3563" s="6" t="s">
        <v>7031</v>
      </c>
      <c r="E3563" s="6" t="s">
        <v>12081</v>
      </c>
      <c r="F3563" s="6" t="s">
        <v>6402</v>
      </c>
      <c r="G3563" s="6">
        <v>695</v>
      </c>
      <c r="H3563" s="6">
        <v>6845</v>
      </c>
      <c r="I3563" s="6">
        <v>0</v>
      </c>
      <c r="J3563" s="6">
        <v>0</v>
      </c>
      <c r="K3563" s="6">
        <v>0</v>
      </c>
      <c r="L3563" s="6"/>
      <c r="M3563" s="6">
        <v>2022</v>
      </c>
      <c r="N3563" s="6" t="s">
        <v>7745</v>
      </c>
      <c r="O3563" s="6">
        <v>6</v>
      </c>
      <c r="P3563" s="6"/>
      <c r="Q3563" s="6" t="s">
        <v>7733</v>
      </c>
      <c r="R3563" s="6" t="s">
        <v>7734</v>
      </c>
      <c r="S3563" s="6"/>
      <c r="T3563" s="6" t="s">
        <v>20185</v>
      </c>
      <c r="U3563">
        <f t="shared" si="55"/>
        <v>5</v>
      </c>
    </row>
    <row r="3564" spans="1:21" x14ac:dyDescent="0.2">
      <c r="A3564" s="6" t="s">
        <v>12080</v>
      </c>
      <c r="B3564" s="6" t="s">
        <v>12023</v>
      </c>
      <c r="C3564" s="6">
        <v>3519038</v>
      </c>
      <c r="D3564" s="6" t="s">
        <v>7222</v>
      </c>
      <c r="E3564" s="6" t="s">
        <v>10522</v>
      </c>
      <c r="F3564" s="6" t="s">
        <v>6402</v>
      </c>
      <c r="G3564" s="6">
        <v>230</v>
      </c>
      <c r="H3564" s="6">
        <v>6845</v>
      </c>
      <c r="I3564" s="6">
        <v>0</v>
      </c>
      <c r="J3564" s="6">
        <v>0</v>
      </c>
      <c r="K3564" s="6">
        <v>0</v>
      </c>
      <c r="L3564" s="6"/>
      <c r="M3564" s="6">
        <v>2022</v>
      </c>
      <c r="N3564" s="6" t="s">
        <v>7745</v>
      </c>
      <c r="O3564" s="6">
        <v>6</v>
      </c>
      <c r="P3564" s="6"/>
      <c r="Q3564" s="6" t="s">
        <v>7733</v>
      </c>
      <c r="R3564" s="6" t="s">
        <v>7734</v>
      </c>
      <c r="S3564" s="6"/>
      <c r="T3564" s="6" t="s">
        <v>20186</v>
      </c>
      <c r="U3564">
        <f t="shared" si="55"/>
        <v>4</v>
      </c>
    </row>
    <row r="3565" spans="1:21" x14ac:dyDescent="0.2">
      <c r="A3565" s="6" t="s">
        <v>12080</v>
      </c>
      <c r="B3565" s="6" t="s">
        <v>12023</v>
      </c>
      <c r="C3565" s="6">
        <v>3519038</v>
      </c>
      <c r="D3565" s="6" t="s">
        <v>6946</v>
      </c>
      <c r="E3565" s="6" t="s">
        <v>12082</v>
      </c>
      <c r="F3565" s="6" t="s">
        <v>6402</v>
      </c>
      <c r="G3565" s="6">
        <v>269</v>
      </c>
      <c r="H3565" s="6">
        <v>6845</v>
      </c>
      <c r="I3565" s="6">
        <v>0</v>
      </c>
      <c r="J3565" s="6">
        <v>0</v>
      </c>
      <c r="K3565" s="6">
        <v>0</v>
      </c>
      <c r="L3565" s="6"/>
      <c r="M3565" s="6">
        <v>2022</v>
      </c>
      <c r="N3565" s="6" t="s">
        <v>7745</v>
      </c>
      <c r="O3565" s="6">
        <v>6</v>
      </c>
      <c r="P3565" s="6"/>
      <c r="Q3565" s="6" t="s">
        <v>7733</v>
      </c>
      <c r="R3565" s="6" t="s">
        <v>7734</v>
      </c>
      <c r="S3565" s="6"/>
      <c r="T3565" s="6" t="s">
        <v>20187</v>
      </c>
      <c r="U3565">
        <f t="shared" si="55"/>
        <v>3</v>
      </c>
    </row>
    <row r="3566" spans="1:21" x14ac:dyDescent="0.2">
      <c r="A3566" s="6" t="s">
        <v>12080</v>
      </c>
      <c r="B3566" s="6" t="s">
        <v>12023</v>
      </c>
      <c r="C3566" s="6">
        <v>3519038</v>
      </c>
      <c r="D3566" s="6" t="s">
        <v>6622</v>
      </c>
      <c r="E3566" s="6" t="s">
        <v>12083</v>
      </c>
      <c r="F3566" s="6" t="s">
        <v>6402</v>
      </c>
      <c r="G3566" s="6">
        <v>1893</v>
      </c>
      <c r="H3566" s="6">
        <v>6845</v>
      </c>
      <c r="I3566" s="6">
        <v>0</v>
      </c>
      <c r="J3566" s="6">
        <v>1</v>
      </c>
      <c r="K3566" s="6">
        <v>0</v>
      </c>
      <c r="L3566" s="6"/>
      <c r="M3566" s="6">
        <v>2022</v>
      </c>
      <c r="N3566" s="6" t="s">
        <v>7745</v>
      </c>
      <c r="O3566" s="6">
        <v>6</v>
      </c>
      <c r="P3566" s="6"/>
      <c r="Q3566" s="6" t="s">
        <v>7733</v>
      </c>
      <c r="R3566" s="6" t="s">
        <v>7734</v>
      </c>
      <c r="S3566" s="6"/>
      <c r="T3566" s="6" t="s">
        <v>5115</v>
      </c>
      <c r="U3566">
        <f t="shared" si="55"/>
        <v>2</v>
      </c>
    </row>
    <row r="3567" spans="1:21" x14ac:dyDescent="0.2">
      <c r="A3567" s="6" t="s">
        <v>12080</v>
      </c>
      <c r="B3567" s="6" t="s">
        <v>12023</v>
      </c>
      <c r="C3567" s="6">
        <v>3519038</v>
      </c>
      <c r="D3567" s="6" t="s">
        <v>7069</v>
      </c>
      <c r="E3567" s="6" t="s">
        <v>7225</v>
      </c>
      <c r="F3567" s="6" t="s">
        <v>6402</v>
      </c>
      <c r="G3567" s="6">
        <v>1685</v>
      </c>
      <c r="H3567" s="6">
        <v>6845</v>
      </c>
      <c r="I3567" s="6">
        <v>0</v>
      </c>
      <c r="J3567" s="6">
        <v>0</v>
      </c>
      <c r="K3567" s="6">
        <v>0</v>
      </c>
      <c r="L3567" s="6"/>
      <c r="M3567" s="6">
        <v>2022</v>
      </c>
      <c r="N3567" s="6" t="s">
        <v>7745</v>
      </c>
      <c r="O3567" s="6">
        <v>6</v>
      </c>
      <c r="P3567" s="6"/>
      <c r="Q3567" s="6" t="s">
        <v>7733</v>
      </c>
      <c r="R3567" s="6" t="s">
        <v>7734</v>
      </c>
      <c r="S3567" s="6"/>
      <c r="T3567" s="6" t="s">
        <v>20188</v>
      </c>
      <c r="U3567">
        <f t="shared" si="55"/>
        <v>1</v>
      </c>
    </row>
    <row r="3568" spans="1:21" x14ac:dyDescent="0.2">
      <c r="A3568" s="6" t="s">
        <v>12084</v>
      </c>
      <c r="B3568" s="6" t="s">
        <v>12085</v>
      </c>
      <c r="C3568" s="6">
        <v>3502036</v>
      </c>
      <c r="D3568" s="6" t="s">
        <v>6605</v>
      </c>
      <c r="E3568" s="6" t="s">
        <v>12086</v>
      </c>
      <c r="F3568" s="6" t="s">
        <v>6402</v>
      </c>
      <c r="G3568" s="6">
        <v>0</v>
      </c>
      <c r="H3568" s="6"/>
      <c r="I3568" s="6">
        <v>1</v>
      </c>
      <c r="J3568" s="6">
        <v>1</v>
      </c>
      <c r="K3568" s="6">
        <v>1</v>
      </c>
      <c r="L3568" s="6"/>
      <c r="M3568" s="6">
        <v>2022</v>
      </c>
      <c r="N3568" s="6" t="s">
        <v>7745</v>
      </c>
      <c r="O3568" s="6">
        <v>3</v>
      </c>
      <c r="P3568" s="6"/>
      <c r="Q3568" s="6" t="s">
        <v>7733</v>
      </c>
      <c r="R3568" s="6" t="s">
        <v>7734</v>
      </c>
      <c r="S3568" s="6"/>
      <c r="T3568" s="6" t="s">
        <v>2376</v>
      </c>
      <c r="U3568">
        <f t="shared" si="55"/>
        <v>1</v>
      </c>
    </row>
    <row r="3569" spans="1:21" x14ac:dyDescent="0.2">
      <c r="A3569" s="6" t="s">
        <v>12087</v>
      </c>
      <c r="B3569" s="6" t="s">
        <v>12085</v>
      </c>
      <c r="C3569" s="6">
        <v>3502036</v>
      </c>
      <c r="D3569" s="6" t="s">
        <v>6851</v>
      </c>
      <c r="E3569" s="6" t="s">
        <v>12088</v>
      </c>
      <c r="F3569" s="6" t="s">
        <v>6402</v>
      </c>
      <c r="G3569" s="6">
        <v>3951</v>
      </c>
      <c r="H3569" s="6">
        <v>8825</v>
      </c>
      <c r="I3569" s="6">
        <v>0</v>
      </c>
      <c r="J3569" s="6">
        <v>0</v>
      </c>
      <c r="K3569" s="6">
        <v>0</v>
      </c>
      <c r="L3569" s="6"/>
      <c r="M3569" s="6">
        <v>2022</v>
      </c>
      <c r="N3569" s="6" t="s">
        <v>7732</v>
      </c>
      <c r="O3569" s="6">
        <v>99</v>
      </c>
      <c r="P3569" s="6"/>
      <c r="Q3569" s="6" t="s">
        <v>7733</v>
      </c>
      <c r="R3569" s="6" t="s">
        <v>7734</v>
      </c>
      <c r="S3569" s="6"/>
      <c r="T3569" s="6" t="s">
        <v>634</v>
      </c>
      <c r="U3569">
        <f t="shared" si="55"/>
        <v>2</v>
      </c>
    </row>
    <row r="3570" spans="1:21" x14ac:dyDescent="0.2">
      <c r="A3570" s="6" t="s">
        <v>12087</v>
      </c>
      <c r="B3570" s="6" t="s">
        <v>12085</v>
      </c>
      <c r="C3570" s="6">
        <v>3502036</v>
      </c>
      <c r="D3570" s="6" t="s">
        <v>6436</v>
      </c>
      <c r="E3570" s="6" t="s">
        <v>12089</v>
      </c>
      <c r="F3570" s="6" t="s">
        <v>6402</v>
      </c>
      <c r="G3570" s="6">
        <v>4874</v>
      </c>
      <c r="H3570" s="6">
        <v>8825</v>
      </c>
      <c r="I3570" s="6">
        <v>1</v>
      </c>
      <c r="J3570" s="6">
        <v>1</v>
      </c>
      <c r="K3570" s="6">
        <v>0</v>
      </c>
      <c r="L3570" s="6"/>
      <c r="M3570" s="6">
        <v>2022</v>
      </c>
      <c r="N3570" s="6" t="s">
        <v>7732</v>
      </c>
      <c r="O3570" s="6">
        <v>99</v>
      </c>
      <c r="P3570" s="6"/>
      <c r="Q3570" s="6" t="s">
        <v>7733</v>
      </c>
      <c r="R3570" s="6" t="s">
        <v>7734</v>
      </c>
      <c r="S3570" s="6"/>
      <c r="T3570" s="6" t="s">
        <v>633</v>
      </c>
      <c r="U3570">
        <f t="shared" si="55"/>
        <v>1</v>
      </c>
    </row>
    <row r="3571" spans="1:21" x14ac:dyDescent="0.2">
      <c r="A3571" s="6" t="s">
        <v>12090</v>
      </c>
      <c r="B3571" s="6" t="s">
        <v>12085</v>
      </c>
      <c r="C3571" s="6">
        <v>3502036</v>
      </c>
      <c r="D3571" s="6" t="s">
        <v>12091</v>
      </c>
      <c r="E3571" s="6" t="s">
        <v>12092</v>
      </c>
      <c r="F3571" s="6" t="s">
        <v>6402</v>
      </c>
      <c r="G3571" s="6">
        <v>663</v>
      </c>
      <c r="H3571" s="6">
        <v>1390</v>
      </c>
      <c r="I3571" s="6">
        <v>0</v>
      </c>
      <c r="J3571" s="6">
        <v>0</v>
      </c>
      <c r="K3571" s="6">
        <v>0</v>
      </c>
      <c r="L3571" s="6"/>
      <c r="M3571" s="6">
        <v>2022</v>
      </c>
      <c r="N3571" s="6" t="s">
        <v>7745</v>
      </c>
      <c r="O3571" s="6">
        <v>1</v>
      </c>
      <c r="P3571" s="6"/>
      <c r="Q3571" s="6" t="s">
        <v>7733</v>
      </c>
      <c r="R3571" s="6" t="s">
        <v>7734</v>
      </c>
      <c r="S3571" s="6"/>
      <c r="T3571" s="6" t="s">
        <v>2377</v>
      </c>
      <c r="U3571">
        <f t="shared" si="55"/>
        <v>2</v>
      </c>
    </row>
    <row r="3572" spans="1:21" x14ac:dyDescent="0.2">
      <c r="A3572" s="6" t="s">
        <v>12090</v>
      </c>
      <c r="B3572" s="6" t="s">
        <v>12085</v>
      </c>
      <c r="C3572" s="6">
        <v>3502036</v>
      </c>
      <c r="D3572" s="6" t="s">
        <v>6689</v>
      </c>
      <c r="E3572" s="6" t="s">
        <v>12093</v>
      </c>
      <c r="F3572" s="6" t="s">
        <v>6402</v>
      </c>
      <c r="G3572" s="6">
        <v>727</v>
      </c>
      <c r="H3572" s="6">
        <v>1390</v>
      </c>
      <c r="I3572" s="6">
        <v>1</v>
      </c>
      <c r="J3572" s="6">
        <v>1</v>
      </c>
      <c r="K3572" s="6">
        <v>0</v>
      </c>
      <c r="L3572" s="6"/>
      <c r="M3572" s="6">
        <v>2022</v>
      </c>
      <c r="N3572" s="6" t="s">
        <v>7745</v>
      </c>
      <c r="O3572" s="6">
        <v>1</v>
      </c>
      <c r="P3572" s="6"/>
      <c r="Q3572" s="6" t="s">
        <v>7733</v>
      </c>
      <c r="R3572" s="6" t="s">
        <v>7734</v>
      </c>
      <c r="S3572" s="6"/>
      <c r="T3572" s="6" t="s">
        <v>2375</v>
      </c>
      <c r="U3572">
        <f t="shared" si="55"/>
        <v>1</v>
      </c>
    </row>
    <row r="3573" spans="1:21" x14ac:dyDescent="0.2">
      <c r="A3573" s="6" t="s">
        <v>12094</v>
      </c>
      <c r="B3573" s="6" t="s">
        <v>12085</v>
      </c>
      <c r="C3573" s="6">
        <v>3502036</v>
      </c>
      <c r="D3573" s="6" t="s">
        <v>6987</v>
      </c>
      <c r="E3573" s="6" t="s">
        <v>12095</v>
      </c>
      <c r="F3573" s="6" t="s">
        <v>6402</v>
      </c>
      <c r="G3573" s="6">
        <v>214</v>
      </c>
      <c r="H3573" s="6">
        <v>1066</v>
      </c>
      <c r="I3573" s="6">
        <v>0</v>
      </c>
      <c r="J3573" s="6">
        <v>0</v>
      </c>
      <c r="K3573" s="6">
        <v>0</v>
      </c>
      <c r="L3573" s="6"/>
      <c r="M3573" s="6">
        <v>2022</v>
      </c>
      <c r="N3573" s="6" t="s">
        <v>7745</v>
      </c>
      <c r="O3573" s="6">
        <v>2</v>
      </c>
      <c r="P3573" s="6"/>
      <c r="Q3573" s="6" t="s">
        <v>7733</v>
      </c>
      <c r="R3573" s="6" t="s">
        <v>7734</v>
      </c>
      <c r="S3573" s="6"/>
      <c r="T3573" s="6" t="s">
        <v>2378</v>
      </c>
      <c r="U3573">
        <f t="shared" si="55"/>
        <v>2</v>
      </c>
    </row>
    <row r="3574" spans="1:21" x14ac:dyDescent="0.2">
      <c r="A3574" s="6" t="s">
        <v>12094</v>
      </c>
      <c r="B3574" s="6" t="s">
        <v>12085</v>
      </c>
      <c r="C3574" s="6">
        <v>3502036</v>
      </c>
      <c r="D3574" s="6" t="s">
        <v>7595</v>
      </c>
      <c r="E3574" s="6" t="s">
        <v>10889</v>
      </c>
      <c r="F3574" s="6" t="s">
        <v>6402</v>
      </c>
      <c r="G3574" s="6">
        <v>852</v>
      </c>
      <c r="H3574" s="6">
        <v>1066</v>
      </c>
      <c r="I3574" s="6">
        <v>0</v>
      </c>
      <c r="J3574" s="6">
        <v>1</v>
      </c>
      <c r="K3574" s="6">
        <v>0</v>
      </c>
      <c r="L3574" s="6"/>
      <c r="M3574" s="6">
        <v>2022</v>
      </c>
      <c r="N3574" s="6" t="s">
        <v>7745</v>
      </c>
      <c r="O3574" s="6">
        <v>2</v>
      </c>
      <c r="P3574" s="6"/>
      <c r="Q3574" s="6" t="s">
        <v>7733</v>
      </c>
      <c r="R3574" s="6" t="s">
        <v>7734</v>
      </c>
      <c r="S3574" s="6"/>
      <c r="T3574" s="6" t="s">
        <v>20189</v>
      </c>
      <c r="U3574">
        <f t="shared" si="55"/>
        <v>1</v>
      </c>
    </row>
    <row r="3575" spans="1:21" x14ac:dyDescent="0.2">
      <c r="A3575" s="6" t="s">
        <v>12096</v>
      </c>
      <c r="B3575" s="6" t="s">
        <v>12085</v>
      </c>
      <c r="C3575" s="6">
        <v>3502036</v>
      </c>
      <c r="D3575" s="6" t="s">
        <v>7344</v>
      </c>
      <c r="E3575" s="6" t="s">
        <v>12097</v>
      </c>
      <c r="F3575" s="6" t="s">
        <v>6402</v>
      </c>
      <c r="G3575" s="6">
        <v>780</v>
      </c>
      <c r="H3575" s="6">
        <v>1403</v>
      </c>
      <c r="I3575" s="6">
        <v>1</v>
      </c>
      <c r="J3575" s="6">
        <v>1</v>
      </c>
      <c r="K3575" s="6">
        <v>0</v>
      </c>
      <c r="L3575" s="6"/>
      <c r="M3575" s="6">
        <v>2022</v>
      </c>
      <c r="N3575" s="6" t="s">
        <v>7745</v>
      </c>
      <c r="O3575" s="6">
        <v>4</v>
      </c>
      <c r="P3575" s="6"/>
      <c r="Q3575" s="6" t="s">
        <v>7733</v>
      </c>
      <c r="R3575" s="6" t="s">
        <v>7734</v>
      </c>
      <c r="S3575" s="6"/>
      <c r="T3575" s="6" t="s">
        <v>2373</v>
      </c>
      <c r="U3575">
        <f t="shared" si="55"/>
        <v>3</v>
      </c>
    </row>
    <row r="3576" spans="1:21" x14ac:dyDescent="0.2">
      <c r="A3576" s="6" t="s">
        <v>12096</v>
      </c>
      <c r="B3576" s="6" t="s">
        <v>12085</v>
      </c>
      <c r="C3576" s="6">
        <v>3502036</v>
      </c>
      <c r="D3576" s="6" t="s">
        <v>6801</v>
      </c>
      <c r="E3576" s="6" t="s">
        <v>7483</v>
      </c>
      <c r="F3576" s="6" t="s">
        <v>6402</v>
      </c>
      <c r="G3576" s="6">
        <v>221</v>
      </c>
      <c r="H3576" s="6">
        <v>1403</v>
      </c>
      <c r="I3576" s="6">
        <v>0</v>
      </c>
      <c r="J3576" s="6">
        <v>0</v>
      </c>
      <c r="K3576" s="6">
        <v>0</v>
      </c>
      <c r="L3576" s="6"/>
      <c r="M3576" s="6">
        <v>2022</v>
      </c>
      <c r="N3576" s="6" t="s">
        <v>7745</v>
      </c>
      <c r="O3576" s="6">
        <v>4</v>
      </c>
      <c r="P3576" s="6"/>
      <c r="Q3576" s="6" t="s">
        <v>7733</v>
      </c>
      <c r="R3576" s="6" t="s">
        <v>7734</v>
      </c>
      <c r="S3576" s="6"/>
      <c r="T3576" s="6" t="s">
        <v>2379</v>
      </c>
      <c r="U3576">
        <f t="shared" si="55"/>
        <v>2</v>
      </c>
    </row>
    <row r="3577" spans="1:21" x14ac:dyDescent="0.2">
      <c r="A3577" s="6" t="s">
        <v>12096</v>
      </c>
      <c r="B3577" s="6" t="s">
        <v>12085</v>
      </c>
      <c r="C3577" s="6">
        <v>3502036</v>
      </c>
      <c r="D3577" s="6" t="s">
        <v>6663</v>
      </c>
      <c r="E3577" s="6" t="s">
        <v>12098</v>
      </c>
      <c r="F3577" s="6" t="s">
        <v>6402</v>
      </c>
      <c r="G3577" s="6">
        <v>402</v>
      </c>
      <c r="H3577" s="6">
        <v>1403</v>
      </c>
      <c r="I3577" s="6">
        <v>0</v>
      </c>
      <c r="J3577" s="6">
        <v>0</v>
      </c>
      <c r="K3577" s="6">
        <v>0</v>
      </c>
      <c r="L3577" s="6"/>
      <c r="M3577" s="6">
        <v>2022</v>
      </c>
      <c r="N3577" s="6" t="s">
        <v>7745</v>
      </c>
      <c r="O3577" s="6">
        <v>4</v>
      </c>
      <c r="P3577" s="6"/>
      <c r="Q3577" s="6" t="s">
        <v>7733</v>
      </c>
      <c r="R3577" s="6" t="s">
        <v>7734</v>
      </c>
      <c r="S3577" s="6"/>
      <c r="T3577" s="6" t="s">
        <v>2380</v>
      </c>
      <c r="U3577">
        <f t="shared" si="55"/>
        <v>1</v>
      </c>
    </row>
    <row r="3578" spans="1:21" x14ac:dyDescent="0.2">
      <c r="A3578" s="6" t="s">
        <v>12099</v>
      </c>
      <c r="B3578" s="6" t="s">
        <v>12085</v>
      </c>
      <c r="C3578" s="6">
        <v>3502036</v>
      </c>
      <c r="D3578" s="6" t="s">
        <v>7633</v>
      </c>
      <c r="E3578" s="6" t="s">
        <v>7517</v>
      </c>
      <c r="F3578" s="6" t="s">
        <v>6402</v>
      </c>
      <c r="G3578" s="6">
        <v>196</v>
      </c>
      <c r="H3578" s="6">
        <v>934</v>
      </c>
      <c r="I3578" s="6">
        <v>0</v>
      </c>
      <c r="J3578" s="6">
        <v>0</v>
      </c>
      <c r="K3578" s="6">
        <v>0</v>
      </c>
      <c r="L3578" s="6"/>
      <c r="M3578" s="6">
        <v>2022</v>
      </c>
      <c r="N3578" s="6" t="s">
        <v>7745</v>
      </c>
      <c r="O3578" s="6">
        <v>5</v>
      </c>
      <c r="P3578" s="6"/>
      <c r="Q3578" s="6" t="s">
        <v>7733</v>
      </c>
      <c r="R3578" s="6" t="s">
        <v>7734</v>
      </c>
      <c r="S3578" s="6"/>
      <c r="T3578" s="6" t="s">
        <v>2381</v>
      </c>
      <c r="U3578">
        <f t="shared" si="55"/>
        <v>3</v>
      </c>
    </row>
    <row r="3579" spans="1:21" x14ac:dyDescent="0.2">
      <c r="A3579" s="6" t="s">
        <v>12099</v>
      </c>
      <c r="B3579" s="6" t="s">
        <v>12085</v>
      </c>
      <c r="C3579" s="6">
        <v>3502036</v>
      </c>
      <c r="D3579" s="6" t="s">
        <v>6968</v>
      </c>
      <c r="E3579" s="6" t="s">
        <v>9197</v>
      </c>
      <c r="F3579" s="6" t="s">
        <v>6402</v>
      </c>
      <c r="G3579" s="6">
        <v>426</v>
      </c>
      <c r="H3579" s="6">
        <v>934</v>
      </c>
      <c r="I3579" s="6">
        <v>1</v>
      </c>
      <c r="J3579" s="6">
        <v>1</v>
      </c>
      <c r="K3579" s="6">
        <v>0</v>
      </c>
      <c r="L3579" s="6"/>
      <c r="M3579" s="6">
        <v>2022</v>
      </c>
      <c r="N3579" s="6" t="s">
        <v>7745</v>
      </c>
      <c r="O3579" s="6">
        <v>5</v>
      </c>
      <c r="P3579" s="6"/>
      <c r="Q3579" s="6" t="s">
        <v>7733</v>
      </c>
      <c r="R3579" s="6" t="s">
        <v>7734</v>
      </c>
      <c r="S3579" s="6"/>
      <c r="T3579" s="6" t="s">
        <v>2372</v>
      </c>
      <c r="U3579">
        <f t="shared" si="55"/>
        <v>2</v>
      </c>
    </row>
    <row r="3580" spans="1:21" x14ac:dyDescent="0.2">
      <c r="A3580" s="6" t="s">
        <v>12099</v>
      </c>
      <c r="B3580" s="6" t="s">
        <v>12085</v>
      </c>
      <c r="C3580" s="6">
        <v>3502036</v>
      </c>
      <c r="D3580" s="6" t="s">
        <v>12100</v>
      </c>
      <c r="E3580" s="6" t="s">
        <v>12101</v>
      </c>
      <c r="F3580" s="6" t="s">
        <v>6402</v>
      </c>
      <c r="G3580" s="6">
        <v>312</v>
      </c>
      <c r="H3580" s="6">
        <v>934</v>
      </c>
      <c r="I3580" s="6">
        <v>0</v>
      </c>
      <c r="J3580" s="6">
        <v>0</v>
      </c>
      <c r="K3580" s="6">
        <v>0</v>
      </c>
      <c r="L3580" s="6"/>
      <c r="M3580" s="6">
        <v>2022</v>
      </c>
      <c r="N3580" s="6" t="s">
        <v>7745</v>
      </c>
      <c r="O3580" s="6">
        <v>5</v>
      </c>
      <c r="P3580" s="6"/>
      <c r="Q3580" s="6" t="s">
        <v>7733</v>
      </c>
      <c r="R3580" s="6" t="s">
        <v>7734</v>
      </c>
      <c r="S3580" s="6"/>
      <c r="T3580" s="6" t="s">
        <v>2382</v>
      </c>
      <c r="U3580">
        <f t="shared" si="55"/>
        <v>1</v>
      </c>
    </row>
    <row r="3581" spans="1:21" x14ac:dyDescent="0.2">
      <c r="A3581" s="6" t="s">
        <v>12102</v>
      </c>
      <c r="B3581" s="6" t="s">
        <v>12085</v>
      </c>
      <c r="C3581" s="6">
        <v>3502036</v>
      </c>
      <c r="D3581" s="6" t="s">
        <v>12103</v>
      </c>
      <c r="E3581" s="6" t="s">
        <v>12104</v>
      </c>
      <c r="F3581" s="6" t="s">
        <v>6402</v>
      </c>
      <c r="G3581" s="6">
        <v>450</v>
      </c>
      <c r="H3581" s="6">
        <v>692</v>
      </c>
      <c r="I3581" s="6">
        <v>0</v>
      </c>
      <c r="J3581" s="6">
        <v>1</v>
      </c>
      <c r="K3581" s="6">
        <v>0</v>
      </c>
      <c r="L3581" s="6"/>
      <c r="M3581" s="6">
        <v>2022</v>
      </c>
      <c r="N3581" s="6" t="s">
        <v>7745</v>
      </c>
      <c r="O3581" s="6">
        <v>6</v>
      </c>
      <c r="P3581" s="6"/>
      <c r="Q3581" s="6" t="s">
        <v>7733</v>
      </c>
      <c r="R3581" s="6" t="s">
        <v>7734</v>
      </c>
      <c r="S3581" s="6"/>
      <c r="T3581" s="6" t="s">
        <v>20190</v>
      </c>
      <c r="U3581">
        <f t="shared" si="55"/>
        <v>2</v>
      </c>
    </row>
    <row r="3582" spans="1:21" x14ac:dyDescent="0.2">
      <c r="A3582" s="6" t="s">
        <v>12102</v>
      </c>
      <c r="B3582" s="6" t="s">
        <v>12085</v>
      </c>
      <c r="C3582" s="6">
        <v>3502036</v>
      </c>
      <c r="D3582" s="6" t="s">
        <v>9284</v>
      </c>
      <c r="E3582" s="6" t="s">
        <v>12105</v>
      </c>
      <c r="F3582" s="6" t="s">
        <v>6402</v>
      </c>
      <c r="G3582" s="6">
        <v>242</v>
      </c>
      <c r="H3582" s="6">
        <v>692</v>
      </c>
      <c r="I3582" s="6">
        <v>0</v>
      </c>
      <c r="J3582" s="6">
        <v>0</v>
      </c>
      <c r="K3582" s="6">
        <v>0</v>
      </c>
      <c r="L3582" s="6"/>
      <c r="M3582" s="6">
        <v>2022</v>
      </c>
      <c r="N3582" s="6" t="s">
        <v>7745</v>
      </c>
      <c r="O3582" s="6">
        <v>6</v>
      </c>
      <c r="P3582" s="6"/>
      <c r="Q3582" s="6" t="s">
        <v>7733</v>
      </c>
      <c r="R3582" s="6" t="s">
        <v>7734</v>
      </c>
      <c r="S3582" s="6"/>
      <c r="T3582" s="6" t="s">
        <v>2383</v>
      </c>
      <c r="U3582">
        <f t="shared" si="55"/>
        <v>1</v>
      </c>
    </row>
    <row r="3583" spans="1:21" x14ac:dyDescent="0.2">
      <c r="A3583" s="6" t="s">
        <v>12106</v>
      </c>
      <c r="B3583" s="6" t="s">
        <v>12085</v>
      </c>
      <c r="C3583" s="6">
        <v>3502036</v>
      </c>
      <c r="D3583" s="6" t="s">
        <v>6714</v>
      </c>
      <c r="E3583" s="6" t="s">
        <v>6586</v>
      </c>
      <c r="F3583" s="6" t="s">
        <v>6402</v>
      </c>
      <c r="G3583" s="6">
        <v>777</v>
      </c>
      <c r="H3583" s="6">
        <v>1065</v>
      </c>
      <c r="I3583" s="6">
        <v>0</v>
      </c>
      <c r="J3583" s="6">
        <v>1</v>
      </c>
      <c r="K3583" s="6">
        <v>0</v>
      </c>
      <c r="L3583" s="6"/>
      <c r="M3583" s="6">
        <v>2022</v>
      </c>
      <c r="N3583" s="6" t="s">
        <v>7745</v>
      </c>
      <c r="O3583" s="6">
        <v>7</v>
      </c>
      <c r="P3583" s="6"/>
      <c r="Q3583" s="6" t="s">
        <v>7733</v>
      </c>
      <c r="R3583" s="6" t="s">
        <v>7734</v>
      </c>
      <c r="S3583" s="6"/>
      <c r="T3583" s="6" t="s">
        <v>2370</v>
      </c>
      <c r="U3583">
        <f t="shared" si="55"/>
        <v>2</v>
      </c>
    </row>
    <row r="3584" spans="1:21" x14ac:dyDescent="0.2">
      <c r="A3584" s="6" t="s">
        <v>12106</v>
      </c>
      <c r="B3584" s="6" t="s">
        <v>12085</v>
      </c>
      <c r="C3584" s="6">
        <v>3502036</v>
      </c>
      <c r="D3584" s="6" t="s">
        <v>7619</v>
      </c>
      <c r="E3584" s="6" t="s">
        <v>12107</v>
      </c>
      <c r="F3584" s="6" t="s">
        <v>6402</v>
      </c>
      <c r="G3584" s="6">
        <v>288</v>
      </c>
      <c r="H3584" s="6">
        <v>1065</v>
      </c>
      <c r="I3584" s="6">
        <v>1</v>
      </c>
      <c r="J3584" s="6">
        <v>0</v>
      </c>
      <c r="K3584" s="6">
        <v>0</v>
      </c>
      <c r="L3584" s="6"/>
      <c r="M3584" s="6">
        <v>2022</v>
      </c>
      <c r="N3584" s="6" t="s">
        <v>7745</v>
      </c>
      <c r="O3584" s="6">
        <v>7</v>
      </c>
      <c r="P3584" s="6"/>
      <c r="Q3584" s="6" t="s">
        <v>7733</v>
      </c>
      <c r="R3584" s="6" t="s">
        <v>7734</v>
      </c>
      <c r="S3584" s="6"/>
      <c r="T3584" s="6" t="s">
        <v>2384</v>
      </c>
      <c r="U3584">
        <f t="shared" si="55"/>
        <v>1</v>
      </c>
    </row>
    <row r="3585" spans="1:21" x14ac:dyDescent="0.2">
      <c r="A3585" s="6" t="s">
        <v>12108</v>
      </c>
      <c r="B3585" s="6" t="s">
        <v>12085</v>
      </c>
      <c r="C3585" s="6">
        <v>3502036</v>
      </c>
      <c r="D3585" s="6" t="s">
        <v>7484</v>
      </c>
      <c r="E3585" s="6" t="s">
        <v>12109</v>
      </c>
      <c r="F3585" s="6" t="s">
        <v>6402</v>
      </c>
      <c r="G3585" s="6">
        <v>443</v>
      </c>
      <c r="H3585" s="6">
        <v>861</v>
      </c>
      <c r="I3585" s="6">
        <v>1</v>
      </c>
      <c r="J3585" s="6">
        <v>1</v>
      </c>
      <c r="K3585" s="6">
        <v>0</v>
      </c>
      <c r="L3585" s="6"/>
      <c r="M3585" s="6">
        <v>2022</v>
      </c>
      <c r="N3585" s="6" t="s">
        <v>7745</v>
      </c>
      <c r="O3585" s="6">
        <v>8</v>
      </c>
      <c r="P3585" s="6"/>
      <c r="Q3585" s="6" t="s">
        <v>7733</v>
      </c>
      <c r="R3585" s="6" t="s">
        <v>7734</v>
      </c>
      <c r="S3585" s="6"/>
      <c r="T3585" s="6" t="s">
        <v>2369</v>
      </c>
      <c r="U3585">
        <f t="shared" si="55"/>
        <v>2</v>
      </c>
    </row>
    <row r="3586" spans="1:21" x14ac:dyDescent="0.2">
      <c r="A3586" s="6" t="s">
        <v>12108</v>
      </c>
      <c r="B3586" s="6" t="s">
        <v>12085</v>
      </c>
      <c r="C3586" s="6">
        <v>3502036</v>
      </c>
      <c r="D3586" s="6" t="s">
        <v>7224</v>
      </c>
      <c r="E3586" s="6" t="s">
        <v>12110</v>
      </c>
      <c r="F3586" s="6" t="s">
        <v>6402</v>
      </c>
      <c r="G3586" s="6">
        <v>418</v>
      </c>
      <c r="H3586" s="6">
        <v>861</v>
      </c>
      <c r="I3586" s="6">
        <v>0</v>
      </c>
      <c r="J3586" s="6">
        <v>0</v>
      </c>
      <c r="K3586" s="6">
        <v>0</v>
      </c>
      <c r="L3586" s="6"/>
      <c r="M3586" s="6">
        <v>2022</v>
      </c>
      <c r="N3586" s="6" t="s">
        <v>7745</v>
      </c>
      <c r="O3586" s="6">
        <v>8</v>
      </c>
      <c r="P3586" s="6"/>
      <c r="Q3586" s="6" t="s">
        <v>7733</v>
      </c>
      <c r="R3586" s="6" t="s">
        <v>7734</v>
      </c>
      <c r="S3586" s="6"/>
      <c r="T3586" s="6" t="s">
        <v>2385</v>
      </c>
      <c r="U3586">
        <f t="shared" si="55"/>
        <v>1</v>
      </c>
    </row>
    <row r="3587" spans="1:21" x14ac:dyDescent="0.2">
      <c r="A3587" s="6" t="s">
        <v>12111</v>
      </c>
      <c r="B3587" s="6" t="s">
        <v>12112</v>
      </c>
      <c r="C3587" s="6">
        <v>3534042</v>
      </c>
      <c r="D3587" s="6" t="s">
        <v>6660</v>
      </c>
      <c r="E3587" s="6" t="s">
        <v>8023</v>
      </c>
      <c r="F3587" s="6" t="s">
        <v>6402</v>
      </c>
      <c r="G3587" s="6">
        <v>0</v>
      </c>
      <c r="H3587" s="6"/>
      <c r="I3587" s="6">
        <v>1</v>
      </c>
      <c r="J3587" s="6">
        <v>1</v>
      </c>
      <c r="K3587" s="6">
        <v>1</v>
      </c>
      <c r="L3587" s="6"/>
      <c r="M3587" s="6">
        <v>2022</v>
      </c>
      <c r="N3587" s="6" t="s">
        <v>7732</v>
      </c>
      <c r="O3587" s="6">
        <v>99</v>
      </c>
      <c r="P3587" s="6"/>
      <c r="Q3587" s="6" t="s">
        <v>7733</v>
      </c>
      <c r="R3587" s="6" t="s">
        <v>7734</v>
      </c>
      <c r="S3587" s="6"/>
      <c r="T3587" s="6" t="s">
        <v>1386</v>
      </c>
      <c r="U3587">
        <f t="shared" ref="U3587:U3650" si="56">COUNTIF(A3587:A9887,A3587)</f>
        <v>1</v>
      </c>
    </row>
    <row r="3588" spans="1:21" x14ac:dyDescent="0.2">
      <c r="A3588" s="6" t="s">
        <v>12113</v>
      </c>
      <c r="B3588" s="6" t="s">
        <v>12112</v>
      </c>
      <c r="C3588" s="6">
        <v>3534042</v>
      </c>
      <c r="D3588" s="6" t="s">
        <v>6591</v>
      </c>
      <c r="E3588" s="6" t="s">
        <v>12114</v>
      </c>
      <c r="F3588" s="6" t="s">
        <v>6402</v>
      </c>
      <c r="G3588" s="6">
        <v>0</v>
      </c>
      <c r="H3588" s="6"/>
      <c r="I3588" s="6">
        <v>1</v>
      </c>
      <c r="J3588" s="6">
        <v>1</v>
      </c>
      <c r="K3588" s="6">
        <v>1</v>
      </c>
      <c r="L3588" s="6"/>
      <c r="M3588" s="6">
        <v>2022</v>
      </c>
      <c r="N3588" s="6" t="s">
        <v>7770</v>
      </c>
      <c r="O3588" s="6">
        <v>99</v>
      </c>
      <c r="P3588" s="6"/>
      <c r="Q3588" s="6" t="s">
        <v>7733</v>
      </c>
      <c r="R3588" s="6" t="s">
        <v>7734</v>
      </c>
      <c r="S3588" s="6"/>
      <c r="T3588" s="6" t="s">
        <v>6146</v>
      </c>
      <c r="U3588">
        <f t="shared" si="56"/>
        <v>1</v>
      </c>
    </row>
    <row r="3589" spans="1:21" x14ac:dyDescent="0.2">
      <c r="A3589" s="6" t="s">
        <v>12115</v>
      </c>
      <c r="B3589" s="6" t="s">
        <v>12112</v>
      </c>
      <c r="C3589" s="6">
        <v>3534042</v>
      </c>
      <c r="D3589" s="6" t="s">
        <v>9469</v>
      </c>
      <c r="E3589" s="6" t="s">
        <v>12116</v>
      </c>
      <c r="F3589" s="6" t="s">
        <v>6402</v>
      </c>
      <c r="G3589" s="6">
        <v>106</v>
      </c>
      <c r="H3589" s="6">
        <v>344</v>
      </c>
      <c r="I3589" s="6">
        <v>0</v>
      </c>
      <c r="J3589" s="6">
        <v>0</v>
      </c>
      <c r="K3589" s="6">
        <v>0</v>
      </c>
      <c r="L3589" s="6"/>
      <c r="M3589" s="6">
        <v>2022</v>
      </c>
      <c r="N3589" s="6" t="s">
        <v>7745</v>
      </c>
      <c r="O3589" s="6">
        <v>1</v>
      </c>
      <c r="P3589" s="6"/>
      <c r="Q3589" s="6" t="s">
        <v>7733</v>
      </c>
      <c r="R3589" s="6" t="s">
        <v>7734</v>
      </c>
      <c r="S3589" s="6"/>
      <c r="T3589" s="6" t="s">
        <v>6147</v>
      </c>
      <c r="U3589">
        <f t="shared" si="56"/>
        <v>2</v>
      </c>
    </row>
    <row r="3590" spans="1:21" x14ac:dyDescent="0.2">
      <c r="A3590" s="6" t="s">
        <v>12115</v>
      </c>
      <c r="B3590" s="6" t="s">
        <v>12112</v>
      </c>
      <c r="C3590" s="6">
        <v>3534042</v>
      </c>
      <c r="D3590" s="6" t="s">
        <v>12117</v>
      </c>
      <c r="E3590" s="6" t="s">
        <v>12118</v>
      </c>
      <c r="F3590" s="6" t="s">
        <v>6402</v>
      </c>
      <c r="G3590" s="6">
        <v>238</v>
      </c>
      <c r="H3590" s="6">
        <v>344</v>
      </c>
      <c r="I3590" s="6">
        <v>1</v>
      </c>
      <c r="J3590" s="6">
        <v>1</v>
      </c>
      <c r="K3590" s="6">
        <v>0</v>
      </c>
      <c r="L3590" s="6"/>
      <c r="M3590" s="6">
        <v>2022</v>
      </c>
      <c r="N3590" s="6" t="s">
        <v>7745</v>
      </c>
      <c r="O3590" s="6">
        <v>1</v>
      </c>
      <c r="P3590" s="6"/>
      <c r="Q3590" s="6" t="s">
        <v>7733</v>
      </c>
      <c r="R3590" s="6" t="s">
        <v>7734</v>
      </c>
      <c r="S3590" s="6"/>
      <c r="T3590" s="6" t="s">
        <v>6145</v>
      </c>
      <c r="U3590">
        <f t="shared" si="56"/>
        <v>1</v>
      </c>
    </row>
    <row r="3591" spans="1:21" x14ac:dyDescent="0.2">
      <c r="A3591" s="6" t="s">
        <v>12119</v>
      </c>
      <c r="B3591" s="6" t="s">
        <v>12112</v>
      </c>
      <c r="C3591" s="6">
        <v>3534042</v>
      </c>
      <c r="D3591" s="6" t="s">
        <v>6809</v>
      </c>
      <c r="E3591" s="6" t="s">
        <v>12120</v>
      </c>
      <c r="F3591" s="6" t="s">
        <v>6402</v>
      </c>
      <c r="G3591" s="6">
        <v>0</v>
      </c>
      <c r="H3591" s="6"/>
      <c r="I3591" s="6">
        <v>0</v>
      </c>
      <c r="J3591" s="6">
        <v>1</v>
      </c>
      <c r="K3591" s="6">
        <v>1</v>
      </c>
      <c r="L3591" s="6"/>
      <c r="M3591" s="6">
        <v>2022</v>
      </c>
      <c r="N3591" s="6" t="s">
        <v>7745</v>
      </c>
      <c r="O3591" s="6">
        <v>2</v>
      </c>
      <c r="P3591" s="6"/>
      <c r="Q3591" s="6" t="s">
        <v>7733</v>
      </c>
      <c r="R3591" s="6" t="s">
        <v>7734</v>
      </c>
      <c r="S3591" s="6"/>
      <c r="T3591" s="6" t="s">
        <v>6144</v>
      </c>
      <c r="U3591">
        <f t="shared" si="56"/>
        <v>1</v>
      </c>
    </row>
    <row r="3592" spans="1:21" x14ac:dyDescent="0.2">
      <c r="A3592" s="6" t="s">
        <v>12121</v>
      </c>
      <c r="B3592" s="6" t="s">
        <v>12112</v>
      </c>
      <c r="C3592" s="6">
        <v>3534042</v>
      </c>
      <c r="D3592" s="6" t="s">
        <v>6859</v>
      </c>
      <c r="E3592" s="6" t="s">
        <v>12122</v>
      </c>
      <c r="F3592" s="6" t="s">
        <v>6402</v>
      </c>
      <c r="G3592" s="6">
        <v>0</v>
      </c>
      <c r="H3592" s="6"/>
      <c r="I3592" s="6">
        <v>0</v>
      </c>
      <c r="J3592" s="6">
        <v>1</v>
      </c>
      <c r="K3592" s="6">
        <v>1</v>
      </c>
      <c r="L3592" s="6"/>
      <c r="M3592" s="6">
        <v>2022</v>
      </c>
      <c r="N3592" s="6" t="s">
        <v>7745</v>
      </c>
      <c r="O3592" s="6">
        <v>3</v>
      </c>
      <c r="P3592" s="6"/>
      <c r="Q3592" s="6" t="s">
        <v>7733</v>
      </c>
      <c r="R3592" s="6" t="s">
        <v>7734</v>
      </c>
      <c r="S3592" s="6"/>
      <c r="T3592" s="6" t="s">
        <v>6143</v>
      </c>
      <c r="U3592">
        <f t="shared" si="56"/>
        <v>1</v>
      </c>
    </row>
    <row r="3593" spans="1:21" x14ac:dyDescent="0.2">
      <c r="A3593" s="6" t="s">
        <v>12123</v>
      </c>
      <c r="B3593" s="6" t="s">
        <v>12124</v>
      </c>
      <c r="C3593" s="6">
        <v>3538030</v>
      </c>
      <c r="D3593" s="6" t="s">
        <v>6459</v>
      </c>
      <c r="E3593" s="6" t="s">
        <v>7658</v>
      </c>
      <c r="F3593" s="6" t="s">
        <v>6402</v>
      </c>
      <c r="G3593" s="6">
        <v>12561</v>
      </c>
      <c r="H3593" s="6">
        <v>21169</v>
      </c>
      <c r="I3593" s="6">
        <v>1</v>
      </c>
      <c r="J3593" s="6">
        <v>1</v>
      </c>
      <c r="K3593" s="6">
        <v>0</v>
      </c>
      <c r="L3593" s="6"/>
      <c r="M3593" s="6">
        <v>2022</v>
      </c>
      <c r="N3593" s="6" t="s">
        <v>7732</v>
      </c>
      <c r="O3593" s="6">
        <v>99</v>
      </c>
      <c r="P3593" s="6"/>
      <c r="Q3593" s="6" t="s">
        <v>7733</v>
      </c>
      <c r="R3593" s="6" t="s">
        <v>7734</v>
      </c>
      <c r="S3593" s="6"/>
      <c r="T3593" s="6" t="s">
        <v>1187</v>
      </c>
      <c r="U3593">
        <f t="shared" si="56"/>
        <v>2</v>
      </c>
    </row>
    <row r="3594" spans="1:21" x14ac:dyDescent="0.2">
      <c r="A3594" s="6" t="s">
        <v>12123</v>
      </c>
      <c r="B3594" s="6" t="s">
        <v>12124</v>
      </c>
      <c r="C3594" s="6">
        <v>3538030</v>
      </c>
      <c r="D3594" s="6" t="s">
        <v>7687</v>
      </c>
      <c r="E3594" s="6" t="s">
        <v>12125</v>
      </c>
      <c r="F3594" s="6" t="s">
        <v>6402</v>
      </c>
      <c r="G3594" s="6">
        <v>8608</v>
      </c>
      <c r="H3594" s="6">
        <v>21169</v>
      </c>
      <c r="I3594" s="6">
        <v>0</v>
      </c>
      <c r="J3594" s="6">
        <v>0</v>
      </c>
      <c r="K3594" s="6">
        <v>0</v>
      </c>
      <c r="L3594" s="6"/>
      <c r="M3594" s="6">
        <v>2022</v>
      </c>
      <c r="N3594" s="6" t="s">
        <v>7732</v>
      </c>
      <c r="O3594" s="6">
        <v>99</v>
      </c>
      <c r="P3594" s="6"/>
      <c r="Q3594" s="6" t="s">
        <v>7733</v>
      </c>
      <c r="R3594" s="6" t="s">
        <v>7734</v>
      </c>
      <c r="S3594" s="6"/>
      <c r="T3594" s="6" t="s">
        <v>1188</v>
      </c>
      <c r="U3594">
        <f t="shared" si="56"/>
        <v>1</v>
      </c>
    </row>
    <row r="3595" spans="1:21" x14ac:dyDescent="0.2">
      <c r="A3595" s="6" t="s">
        <v>12126</v>
      </c>
      <c r="B3595" s="6" t="s">
        <v>12124</v>
      </c>
      <c r="C3595" s="6">
        <v>3538030</v>
      </c>
      <c r="D3595" s="6" t="s">
        <v>6809</v>
      </c>
      <c r="E3595" s="6" t="s">
        <v>12127</v>
      </c>
      <c r="F3595" s="6" t="s">
        <v>6402</v>
      </c>
      <c r="G3595" s="6">
        <v>3836</v>
      </c>
      <c r="H3595" s="6">
        <v>67451</v>
      </c>
      <c r="I3595" s="6">
        <v>0</v>
      </c>
      <c r="J3595" s="6">
        <v>0</v>
      </c>
      <c r="K3595" s="6">
        <v>0</v>
      </c>
      <c r="L3595" s="6"/>
      <c r="M3595" s="6">
        <v>2022</v>
      </c>
      <c r="N3595" s="6" t="s">
        <v>12128</v>
      </c>
      <c r="O3595" s="6">
        <v>99</v>
      </c>
      <c r="P3595" s="6"/>
      <c r="Q3595" s="6" t="s">
        <v>7733</v>
      </c>
      <c r="R3595" s="6" t="s">
        <v>7734</v>
      </c>
      <c r="S3595" s="6"/>
      <c r="T3595" s="6" t="s">
        <v>5196</v>
      </c>
      <c r="U3595">
        <f t="shared" si="56"/>
        <v>9</v>
      </c>
    </row>
    <row r="3596" spans="1:21" x14ac:dyDescent="0.2">
      <c r="A3596" s="6" t="s">
        <v>12126</v>
      </c>
      <c r="B3596" s="6" t="s">
        <v>12124</v>
      </c>
      <c r="C3596" s="6">
        <v>3538030</v>
      </c>
      <c r="D3596" s="6" t="s">
        <v>6908</v>
      </c>
      <c r="E3596" s="6" t="s">
        <v>6826</v>
      </c>
      <c r="F3596" s="6" t="s">
        <v>6402</v>
      </c>
      <c r="G3596" s="6">
        <v>6551</v>
      </c>
      <c r="H3596" s="6">
        <v>67451</v>
      </c>
      <c r="I3596" s="6">
        <v>1</v>
      </c>
      <c r="J3596" s="6">
        <v>0</v>
      </c>
      <c r="K3596" s="6">
        <v>0</v>
      </c>
      <c r="L3596" s="6"/>
      <c r="M3596" s="6">
        <v>2022</v>
      </c>
      <c r="N3596" s="6" t="s">
        <v>12128</v>
      </c>
      <c r="O3596" s="6">
        <v>99</v>
      </c>
      <c r="P3596" s="6"/>
      <c r="Q3596" s="6" t="s">
        <v>7733</v>
      </c>
      <c r="R3596" s="6" t="s">
        <v>7734</v>
      </c>
      <c r="S3596" s="6"/>
      <c r="T3596" s="6" t="s">
        <v>5197</v>
      </c>
      <c r="U3596">
        <f t="shared" si="56"/>
        <v>8</v>
      </c>
    </row>
    <row r="3597" spans="1:21" x14ac:dyDescent="0.2">
      <c r="A3597" s="6" t="s">
        <v>12126</v>
      </c>
      <c r="B3597" s="6" t="s">
        <v>12124</v>
      </c>
      <c r="C3597" s="6">
        <v>3538030</v>
      </c>
      <c r="D3597" s="6" t="s">
        <v>6406</v>
      </c>
      <c r="E3597" s="6" t="s">
        <v>12129</v>
      </c>
      <c r="F3597" s="6" t="s">
        <v>6402</v>
      </c>
      <c r="G3597" s="6">
        <v>7863</v>
      </c>
      <c r="H3597" s="6">
        <v>67451</v>
      </c>
      <c r="I3597" s="6">
        <v>1</v>
      </c>
      <c r="J3597" s="6">
        <v>1</v>
      </c>
      <c r="K3597" s="6">
        <v>0</v>
      </c>
      <c r="L3597" s="6"/>
      <c r="M3597" s="6">
        <v>2022</v>
      </c>
      <c r="N3597" s="6" t="s">
        <v>12128</v>
      </c>
      <c r="O3597" s="6">
        <v>99</v>
      </c>
      <c r="P3597" s="6"/>
      <c r="Q3597" s="6" t="s">
        <v>7733</v>
      </c>
      <c r="R3597" s="6" t="s">
        <v>7734</v>
      </c>
      <c r="S3597" s="6"/>
      <c r="T3597" s="6" t="s">
        <v>5195</v>
      </c>
      <c r="U3597">
        <f t="shared" si="56"/>
        <v>7</v>
      </c>
    </row>
    <row r="3598" spans="1:21" x14ac:dyDescent="0.2">
      <c r="A3598" s="6" t="s">
        <v>12126</v>
      </c>
      <c r="B3598" s="6" t="s">
        <v>12124</v>
      </c>
      <c r="C3598" s="6">
        <v>3538030</v>
      </c>
      <c r="D3598" s="6" t="s">
        <v>6956</v>
      </c>
      <c r="E3598" s="6" t="s">
        <v>12130</v>
      </c>
      <c r="F3598" s="6" t="s">
        <v>6402</v>
      </c>
      <c r="G3598" s="6">
        <v>6746</v>
      </c>
      <c r="H3598" s="6">
        <v>67451</v>
      </c>
      <c r="I3598" s="6">
        <v>0</v>
      </c>
      <c r="J3598" s="6">
        <v>0</v>
      </c>
      <c r="K3598" s="6">
        <v>0</v>
      </c>
      <c r="L3598" s="6"/>
      <c r="M3598" s="6">
        <v>2022</v>
      </c>
      <c r="N3598" s="6" t="s">
        <v>12128</v>
      </c>
      <c r="O3598" s="6">
        <v>99</v>
      </c>
      <c r="P3598" s="6"/>
      <c r="Q3598" s="6" t="s">
        <v>7733</v>
      </c>
      <c r="R3598" s="6" t="s">
        <v>7734</v>
      </c>
      <c r="S3598" s="6"/>
      <c r="T3598" s="6" t="s">
        <v>5198</v>
      </c>
      <c r="U3598">
        <f t="shared" si="56"/>
        <v>6</v>
      </c>
    </row>
    <row r="3599" spans="1:21" x14ac:dyDescent="0.2">
      <c r="A3599" s="6" t="s">
        <v>12126</v>
      </c>
      <c r="B3599" s="6" t="s">
        <v>12124</v>
      </c>
      <c r="C3599" s="6">
        <v>3538030</v>
      </c>
      <c r="D3599" s="6" t="s">
        <v>6809</v>
      </c>
      <c r="E3599" s="6" t="s">
        <v>6598</v>
      </c>
      <c r="F3599" s="6" t="s">
        <v>6402</v>
      </c>
      <c r="G3599" s="6">
        <v>9669</v>
      </c>
      <c r="H3599" s="6">
        <v>67451</v>
      </c>
      <c r="I3599" s="6">
        <v>1</v>
      </c>
      <c r="J3599" s="6">
        <v>1</v>
      </c>
      <c r="K3599" s="6">
        <v>0</v>
      </c>
      <c r="L3599" s="6"/>
      <c r="M3599" s="6">
        <v>2022</v>
      </c>
      <c r="N3599" s="6" t="s">
        <v>12128</v>
      </c>
      <c r="O3599" s="6">
        <v>99</v>
      </c>
      <c r="P3599" s="6"/>
      <c r="Q3599" s="6" t="s">
        <v>7733</v>
      </c>
      <c r="R3599" s="6" t="s">
        <v>7734</v>
      </c>
      <c r="S3599" s="6"/>
      <c r="T3599" s="6" t="s">
        <v>5194</v>
      </c>
      <c r="U3599">
        <f t="shared" si="56"/>
        <v>5</v>
      </c>
    </row>
    <row r="3600" spans="1:21" x14ac:dyDescent="0.2">
      <c r="A3600" s="6" t="s">
        <v>12126</v>
      </c>
      <c r="B3600" s="6" t="s">
        <v>12124</v>
      </c>
      <c r="C3600" s="6">
        <v>3538030</v>
      </c>
      <c r="D3600" s="6" t="s">
        <v>6799</v>
      </c>
      <c r="E3600" s="6" t="s">
        <v>12131</v>
      </c>
      <c r="F3600" s="6" t="s">
        <v>6402</v>
      </c>
      <c r="G3600" s="6">
        <v>6196</v>
      </c>
      <c r="H3600" s="6">
        <v>67451</v>
      </c>
      <c r="I3600" s="6">
        <v>0</v>
      </c>
      <c r="J3600" s="6">
        <v>0</v>
      </c>
      <c r="K3600" s="6">
        <v>0</v>
      </c>
      <c r="L3600" s="6"/>
      <c r="M3600" s="6">
        <v>2022</v>
      </c>
      <c r="N3600" s="6" t="s">
        <v>12128</v>
      </c>
      <c r="O3600" s="6">
        <v>99</v>
      </c>
      <c r="P3600" s="6"/>
      <c r="Q3600" s="6" t="s">
        <v>7733</v>
      </c>
      <c r="R3600" s="6" t="s">
        <v>7734</v>
      </c>
      <c r="S3600" s="6"/>
      <c r="T3600" s="6" t="s">
        <v>5199</v>
      </c>
      <c r="U3600">
        <f t="shared" si="56"/>
        <v>4</v>
      </c>
    </row>
    <row r="3601" spans="1:21" x14ac:dyDescent="0.2">
      <c r="A3601" s="6" t="s">
        <v>12126</v>
      </c>
      <c r="B3601" s="6" t="s">
        <v>12124</v>
      </c>
      <c r="C3601" s="6">
        <v>3538030</v>
      </c>
      <c r="D3601" s="6" t="s">
        <v>7685</v>
      </c>
      <c r="E3601" s="6" t="s">
        <v>12132</v>
      </c>
      <c r="F3601" s="6" t="s">
        <v>6402</v>
      </c>
      <c r="G3601" s="6">
        <v>9526</v>
      </c>
      <c r="H3601" s="6">
        <v>67451</v>
      </c>
      <c r="I3601" s="6">
        <v>0</v>
      </c>
      <c r="J3601" s="6">
        <v>1</v>
      </c>
      <c r="K3601" s="6">
        <v>0</v>
      </c>
      <c r="L3601" s="6"/>
      <c r="M3601" s="6">
        <v>2022</v>
      </c>
      <c r="N3601" s="6" t="s">
        <v>12128</v>
      </c>
      <c r="O3601" s="6">
        <v>99</v>
      </c>
      <c r="P3601" s="6"/>
      <c r="Q3601" s="6" t="s">
        <v>7733</v>
      </c>
      <c r="R3601" s="6" t="s">
        <v>7734</v>
      </c>
      <c r="S3601" s="6"/>
      <c r="T3601" s="6" t="s">
        <v>5193</v>
      </c>
      <c r="U3601">
        <f t="shared" si="56"/>
        <v>3</v>
      </c>
    </row>
    <row r="3602" spans="1:21" x14ac:dyDescent="0.2">
      <c r="A3602" s="6" t="s">
        <v>12126</v>
      </c>
      <c r="B3602" s="6" t="s">
        <v>12124</v>
      </c>
      <c r="C3602" s="6">
        <v>3538030</v>
      </c>
      <c r="D3602" s="6" t="s">
        <v>6459</v>
      </c>
      <c r="E3602" s="6" t="s">
        <v>12133</v>
      </c>
      <c r="F3602" s="6" t="s">
        <v>6402</v>
      </c>
      <c r="G3602" s="6">
        <v>7679</v>
      </c>
      <c r="H3602" s="6">
        <v>67451</v>
      </c>
      <c r="I3602" s="6">
        <v>1</v>
      </c>
      <c r="J3602" s="6">
        <v>0</v>
      </c>
      <c r="K3602" s="6">
        <v>0</v>
      </c>
      <c r="L3602" s="6"/>
      <c r="M3602" s="6">
        <v>2022</v>
      </c>
      <c r="N3602" s="6" t="s">
        <v>12128</v>
      </c>
      <c r="O3602" s="6">
        <v>99</v>
      </c>
      <c r="P3602" s="6"/>
      <c r="Q3602" s="6" t="s">
        <v>7733</v>
      </c>
      <c r="R3602" s="6" t="s">
        <v>7734</v>
      </c>
      <c r="S3602" s="6"/>
      <c r="T3602" s="6" t="s">
        <v>5200</v>
      </c>
      <c r="U3602">
        <f t="shared" si="56"/>
        <v>2</v>
      </c>
    </row>
    <row r="3603" spans="1:21" x14ac:dyDescent="0.2">
      <c r="A3603" s="6" t="s">
        <v>12126</v>
      </c>
      <c r="B3603" s="6" t="s">
        <v>12124</v>
      </c>
      <c r="C3603" s="6">
        <v>3538030</v>
      </c>
      <c r="D3603" s="6" t="s">
        <v>6609</v>
      </c>
      <c r="E3603" s="6" t="s">
        <v>6486</v>
      </c>
      <c r="F3603" s="6" t="s">
        <v>6402</v>
      </c>
      <c r="G3603" s="6">
        <v>9385</v>
      </c>
      <c r="H3603" s="6">
        <v>67451</v>
      </c>
      <c r="I3603" s="6">
        <v>1</v>
      </c>
      <c r="J3603" s="6">
        <v>1</v>
      </c>
      <c r="K3603" s="6">
        <v>0</v>
      </c>
      <c r="L3603" s="6"/>
      <c r="M3603" s="6">
        <v>2022</v>
      </c>
      <c r="N3603" s="6" t="s">
        <v>12128</v>
      </c>
      <c r="O3603" s="6">
        <v>99</v>
      </c>
      <c r="P3603" s="6"/>
      <c r="Q3603" s="6" t="s">
        <v>7733</v>
      </c>
      <c r="R3603" s="6" t="s">
        <v>7734</v>
      </c>
      <c r="S3603" s="6"/>
      <c r="T3603" s="6" t="s">
        <v>5192</v>
      </c>
      <c r="U3603">
        <f t="shared" si="56"/>
        <v>1</v>
      </c>
    </row>
    <row r="3604" spans="1:21" x14ac:dyDescent="0.2">
      <c r="A3604" s="6" t="s">
        <v>12134</v>
      </c>
      <c r="B3604" s="6" t="s">
        <v>12124</v>
      </c>
      <c r="C3604" s="6">
        <v>3538030</v>
      </c>
      <c r="D3604" s="6" t="s">
        <v>7100</v>
      </c>
      <c r="E3604" s="6" t="s">
        <v>7705</v>
      </c>
      <c r="F3604" s="6" t="s">
        <v>6402</v>
      </c>
      <c r="G3604" s="6">
        <v>2114</v>
      </c>
      <c r="H3604" s="6">
        <v>70486</v>
      </c>
      <c r="I3604" s="6">
        <v>0</v>
      </c>
      <c r="J3604" s="6">
        <v>0</v>
      </c>
      <c r="K3604" s="6">
        <v>0</v>
      </c>
      <c r="L3604" s="6"/>
      <c r="M3604" s="6">
        <v>2022</v>
      </c>
      <c r="N3604" s="6" t="s">
        <v>11747</v>
      </c>
      <c r="O3604" s="6">
        <v>99</v>
      </c>
      <c r="P3604" s="6"/>
      <c r="Q3604" s="6" t="s">
        <v>7733</v>
      </c>
      <c r="R3604" s="6" t="s">
        <v>7734</v>
      </c>
      <c r="S3604" s="6"/>
      <c r="T3604" s="6" t="s">
        <v>5201</v>
      </c>
      <c r="U3604">
        <f t="shared" si="56"/>
        <v>25</v>
      </c>
    </row>
    <row r="3605" spans="1:21" x14ac:dyDescent="0.2">
      <c r="A3605" s="6" t="s">
        <v>12134</v>
      </c>
      <c r="B3605" s="6" t="s">
        <v>12124</v>
      </c>
      <c r="C3605" s="6">
        <v>3538030</v>
      </c>
      <c r="D3605" s="6" t="s">
        <v>12135</v>
      </c>
      <c r="E3605" s="6" t="s">
        <v>6441</v>
      </c>
      <c r="F3605" s="6" t="s">
        <v>6402</v>
      </c>
      <c r="G3605" s="6">
        <v>2342</v>
      </c>
      <c r="H3605" s="6">
        <v>70486</v>
      </c>
      <c r="I3605" s="6">
        <v>0</v>
      </c>
      <c r="J3605" s="6">
        <v>0</v>
      </c>
      <c r="K3605" s="6">
        <v>0</v>
      </c>
      <c r="L3605" s="6"/>
      <c r="M3605" s="6">
        <v>2022</v>
      </c>
      <c r="N3605" s="6" t="s">
        <v>11747</v>
      </c>
      <c r="O3605" s="6">
        <v>99</v>
      </c>
      <c r="P3605" s="6"/>
      <c r="Q3605" s="6" t="s">
        <v>7733</v>
      </c>
      <c r="R3605" s="6" t="s">
        <v>7734</v>
      </c>
      <c r="S3605" s="6"/>
      <c r="T3605" s="6" t="s">
        <v>5202</v>
      </c>
      <c r="U3605">
        <f t="shared" si="56"/>
        <v>24</v>
      </c>
    </row>
    <row r="3606" spans="1:21" x14ac:dyDescent="0.2">
      <c r="A3606" s="6" t="s">
        <v>12134</v>
      </c>
      <c r="B3606" s="6" t="s">
        <v>12124</v>
      </c>
      <c r="C3606" s="6">
        <v>3538030</v>
      </c>
      <c r="D3606" s="6" t="s">
        <v>6649</v>
      </c>
      <c r="E3606" s="6" t="s">
        <v>7397</v>
      </c>
      <c r="F3606" s="6" t="s">
        <v>6402</v>
      </c>
      <c r="G3606" s="6">
        <v>1783</v>
      </c>
      <c r="H3606" s="6">
        <v>70486</v>
      </c>
      <c r="I3606" s="6">
        <v>0</v>
      </c>
      <c r="J3606" s="6">
        <v>0</v>
      </c>
      <c r="K3606" s="6">
        <v>0</v>
      </c>
      <c r="L3606" s="6"/>
      <c r="M3606" s="6">
        <v>2022</v>
      </c>
      <c r="N3606" s="6" t="s">
        <v>11747</v>
      </c>
      <c r="O3606" s="6">
        <v>99</v>
      </c>
      <c r="P3606" s="6"/>
      <c r="Q3606" s="6" t="s">
        <v>7733</v>
      </c>
      <c r="R3606" s="6" t="s">
        <v>7734</v>
      </c>
      <c r="S3606" s="6"/>
      <c r="T3606" s="6" t="s">
        <v>5203</v>
      </c>
      <c r="U3606">
        <f t="shared" si="56"/>
        <v>23</v>
      </c>
    </row>
    <row r="3607" spans="1:21" x14ac:dyDescent="0.2">
      <c r="A3607" s="6" t="s">
        <v>12134</v>
      </c>
      <c r="B3607" s="6" t="s">
        <v>12124</v>
      </c>
      <c r="C3607" s="6">
        <v>3538030</v>
      </c>
      <c r="D3607" s="6" t="s">
        <v>6858</v>
      </c>
      <c r="E3607" s="6" t="s">
        <v>12136</v>
      </c>
      <c r="F3607" s="6" t="s">
        <v>6402</v>
      </c>
      <c r="G3607" s="6">
        <v>5742</v>
      </c>
      <c r="H3607" s="6">
        <v>70486</v>
      </c>
      <c r="I3607" s="6">
        <v>1</v>
      </c>
      <c r="J3607" s="6">
        <v>1</v>
      </c>
      <c r="K3607" s="6">
        <v>0</v>
      </c>
      <c r="L3607" s="6"/>
      <c r="M3607" s="6">
        <v>2022</v>
      </c>
      <c r="N3607" s="6" t="s">
        <v>11747</v>
      </c>
      <c r="O3607" s="6">
        <v>99</v>
      </c>
      <c r="P3607" s="6"/>
      <c r="Q3607" s="6" t="s">
        <v>7733</v>
      </c>
      <c r="R3607" s="6" t="s">
        <v>7734</v>
      </c>
      <c r="S3607" s="6"/>
      <c r="T3607" s="6" t="s">
        <v>5190</v>
      </c>
      <c r="U3607">
        <f t="shared" si="56"/>
        <v>22</v>
      </c>
    </row>
    <row r="3608" spans="1:21" x14ac:dyDescent="0.2">
      <c r="A3608" s="6" t="s">
        <v>12134</v>
      </c>
      <c r="B3608" s="6" t="s">
        <v>12124</v>
      </c>
      <c r="C3608" s="6">
        <v>3538030</v>
      </c>
      <c r="D3608" s="6" t="s">
        <v>12137</v>
      </c>
      <c r="E3608" s="6" t="s">
        <v>7372</v>
      </c>
      <c r="F3608" s="6" t="s">
        <v>6402</v>
      </c>
      <c r="G3608" s="6">
        <v>3951</v>
      </c>
      <c r="H3608" s="6">
        <v>70486</v>
      </c>
      <c r="I3608" s="6">
        <v>0</v>
      </c>
      <c r="J3608" s="6">
        <v>0</v>
      </c>
      <c r="K3608" s="6">
        <v>0</v>
      </c>
      <c r="L3608" s="6"/>
      <c r="M3608" s="6">
        <v>2022</v>
      </c>
      <c r="N3608" s="6" t="s">
        <v>11747</v>
      </c>
      <c r="O3608" s="6">
        <v>99</v>
      </c>
      <c r="P3608" s="6"/>
      <c r="Q3608" s="6" t="s">
        <v>7733</v>
      </c>
      <c r="R3608" s="6" t="s">
        <v>7734</v>
      </c>
      <c r="S3608" s="6"/>
      <c r="T3608" s="6" t="s">
        <v>5204</v>
      </c>
      <c r="U3608">
        <f t="shared" si="56"/>
        <v>21</v>
      </c>
    </row>
    <row r="3609" spans="1:21" x14ac:dyDescent="0.2">
      <c r="A3609" s="6" t="s">
        <v>12134</v>
      </c>
      <c r="B3609" s="6" t="s">
        <v>12124</v>
      </c>
      <c r="C3609" s="6">
        <v>3538030</v>
      </c>
      <c r="D3609" s="6" t="s">
        <v>12138</v>
      </c>
      <c r="E3609" s="6" t="s">
        <v>12139</v>
      </c>
      <c r="F3609" s="6" t="s">
        <v>6402</v>
      </c>
      <c r="G3609" s="6">
        <v>1357</v>
      </c>
      <c r="H3609" s="6">
        <v>70486</v>
      </c>
      <c r="I3609" s="6">
        <v>0</v>
      </c>
      <c r="J3609" s="6">
        <v>0</v>
      </c>
      <c r="K3609" s="6">
        <v>0</v>
      </c>
      <c r="L3609" s="6"/>
      <c r="M3609" s="6">
        <v>2022</v>
      </c>
      <c r="N3609" s="6" t="s">
        <v>11747</v>
      </c>
      <c r="O3609" s="6">
        <v>99</v>
      </c>
      <c r="P3609" s="6"/>
      <c r="Q3609" s="6" t="s">
        <v>7733</v>
      </c>
      <c r="R3609" s="6" t="s">
        <v>7734</v>
      </c>
      <c r="S3609" s="6"/>
      <c r="T3609" s="6" t="s">
        <v>5205</v>
      </c>
      <c r="U3609">
        <f t="shared" si="56"/>
        <v>20</v>
      </c>
    </row>
    <row r="3610" spans="1:21" x14ac:dyDescent="0.2">
      <c r="A3610" s="6" t="s">
        <v>12134</v>
      </c>
      <c r="B3610" s="6" t="s">
        <v>12124</v>
      </c>
      <c r="C3610" s="6">
        <v>3538030</v>
      </c>
      <c r="D3610" s="6" t="s">
        <v>6875</v>
      </c>
      <c r="E3610" s="6" t="s">
        <v>7486</v>
      </c>
      <c r="F3610" s="6" t="s">
        <v>6402</v>
      </c>
      <c r="G3610" s="6">
        <v>1292</v>
      </c>
      <c r="H3610" s="6">
        <v>70486</v>
      </c>
      <c r="I3610" s="6">
        <v>0</v>
      </c>
      <c r="J3610" s="6">
        <v>0</v>
      </c>
      <c r="K3610" s="6">
        <v>0</v>
      </c>
      <c r="L3610" s="6"/>
      <c r="M3610" s="6">
        <v>2022</v>
      </c>
      <c r="N3610" s="6" t="s">
        <v>11747</v>
      </c>
      <c r="O3610" s="6">
        <v>99</v>
      </c>
      <c r="P3610" s="6"/>
      <c r="Q3610" s="6" t="s">
        <v>7733</v>
      </c>
      <c r="R3610" s="6" t="s">
        <v>7734</v>
      </c>
      <c r="S3610" s="6"/>
      <c r="T3610" s="6" t="s">
        <v>5206</v>
      </c>
      <c r="U3610">
        <f t="shared" si="56"/>
        <v>19</v>
      </c>
    </row>
    <row r="3611" spans="1:21" x14ac:dyDescent="0.2">
      <c r="A3611" s="6" t="s">
        <v>12134</v>
      </c>
      <c r="B3611" s="6" t="s">
        <v>12124</v>
      </c>
      <c r="C3611" s="6">
        <v>3538030</v>
      </c>
      <c r="D3611" s="6" t="s">
        <v>6668</v>
      </c>
      <c r="E3611" s="6" t="s">
        <v>12140</v>
      </c>
      <c r="F3611" s="6" t="s">
        <v>6402</v>
      </c>
      <c r="G3611" s="6">
        <v>3095</v>
      </c>
      <c r="H3611" s="6">
        <v>70486</v>
      </c>
      <c r="I3611" s="6">
        <v>0</v>
      </c>
      <c r="J3611" s="6">
        <v>0</v>
      </c>
      <c r="K3611" s="6">
        <v>0</v>
      </c>
      <c r="L3611" s="6"/>
      <c r="M3611" s="6">
        <v>2022</v>
      </c>
      <c r="N3611" s="6" t="s">
        <v>11747</v>
      </c>
      <c r="O3611" s="6">
        <v>99</v>
      </c>
      <c r="P3611" s="6"/>
      <c r="Q3611" s="6" t="s">
        <v>7733</v>
      </c>
      <c r="R3611" s="6" t="s">
        <v>7734</v>
      </c>
      <c r="S3611" s="6"/>
      <c r="T3611" s="6" t="s">
        <v>5207</v>
      </c>
      <c r="U3611">
        <f t="shared" si="56"/>
        <v>18</v>
      </c>
    </row>
    <row r="3612" spans="1:21" x14ac:dyDescent="0.2">
      <c r="A3612" s="6" t="s">
        <v>12134</v>
      </c>
      <c r="B3612" s="6" t="s">
        <v>12124</v>
      </c>
      <c r="C3612" s="6">
        <v>3538030</v>
      </c>
      <c r="D3612" s="6" t="s">
        <v>12141</v>
      </c>
      <c r="E3612" s="6" t="s">
        <v>12142</v>
      </c>
      <c r="F3612" s="6" t="s">
        <v>6402</v>
      </c>
      <c r="G3612" s="6">
        <v>2711</v>
      </c>
      <c r="H3612" s="6">
        <v>70486</v>
      </c>
      <c r="I3612" s="6">
        <v>0</v>
      </c>
      <c r="J3612" s="6">
        <v>0</v>
      </c>
      <c r="K3612" s="6">
        <v>0</v>
      </c>
      <c r="L3612" s="6"/>
      <c r="M3612" s="6">
        <v>2022</v>
      </c>
      <c r="N3612" s="6" t="s">
        <v>11747</v>
      </c>
      <c r="O3612" s="6">
        <v>99</v>
      </c>
      <c r="P3612" s="6"/>
      <c r="Q3612" s="6" t="s">
        <v>7733</v>
      </c>
      <c r="R3612" s="6" t="s">
        <v>7734</v>
      </c>
      <c r="S3612" s="6"/>
      <c r="T3612" s="6" t="s">
        <v>5208</v>
      </c>
      <c r="U3612">
        <f t="shared" si="56"/>
        <v>17</v>
      </c>
    </row>
    <row r="3613" spans="1:21" x14ac:dyDescent="0.2">
      <c r="A3613" s="6" t="s">
        <v>12134</v>
      </c>
      <c r="B3613" s="6" t="s">
        <v>12124</v>
      </c>
      <c r="C3613" s="6">
        <v>3538030</v>
      </c>
      <c r="D3613" s="6" t="s">
        <v>12143</v>
      </c>
      <c r="E3613" s="6" t="s">
        <v>10926</v>
      </c>
      <c r="F3613" s="6" t="s">
        <v>6402</v>
      </c>
      <c r="G3613" s="6">
        <v>4957</v>
      </c>
      <c r="H3613" s="6">
        <v>70486</v>
      </c>
      <c r="I3613" s="6">
        <v>0</v>
      </c>
      <c r="J3613" s="6">
        <v>1</v>
      </c>
      <c r="K3613" s="6">
        <v>0</v>
      </c>
      <c r="L3613" s="6"/>
      <c r="M3613" s="6">
        <v>2022</v>
      </c>
      <c r="N3613" s="6" t="s">
        <v>11747</v>
      </c>
      <c r="O3613" s="6">
        <v>99</v>
      </c>
      <c r="P3613" s="6"/>
      <c r="Q3613" s="6" t="s">
        <v>7733</v>
      </c>
      <c r="R3613" s="6" t="s">
        <v>7734</v>
      </c>
      <c r="S3613" s="6"/>
      <c r="T3613" s="6" t="s">
        <v>5189</v>
      </c>
      <c r="U3613">
        <f t="shared" si="56"/>
        <v>16</v>
      </c>
    </row>
    <row r="3614" spans="1:21" x14ac:dyDescent="0.2">
      <c r="A3614" s="6" t="s">
        <v>12134</v>
      </c>
      <c r="B3614" s="6" t="s">
        <v>12124</v>
      </c>
      <c r="C3614" s="6">
        <v>3538030</v>
      </c>
      <c r="D3614" s="6" t="s">
        <v>7100</v>
      </c>
      <c r="E3614" s="6" t="s">
        <v>12144</v>
      </c>
      <c r="F3614" s="6" t="s">
        <v>6402</v>
      </c>
      <c r="G3614" s="6">
        <v>7125</v>
      </c>
      <c r="H3614" s="6">
        <v>70486</v>
      </c>
      <c r="I3614" s="6">
        <v>0</v>
      </c>
      <c r="J3614" s="6">
        <v>1</v>
      </c>
      <c r="K3614" s="6">
        <v>0</v>
      </c>
      <c r="L3614" s="6"/>
      <c r="M3614" s="6">
        <v>2022</v>
      </c>
      <c r="N3614" s="6" t="s">
        <v>11747</v>
      </c>
      <c r="O3614" s="6">
        <v>99</v>
      </c>
      <c r="P3614" s="6"/>
      <c r="Q3614" s="6" t="s">
        <v>7733</v>
      </c>
      <c r="R3614" s="6" t="s">
        <v>7734</v>
      </c>
      <c r="S3614" s="6"/>
      <c r="T3614" s="6" t="s">
        <v>5188</v>
      </c>
      <c r="U3614">
        <f t="shared" si="56"/>
        <v>15</v>
      </c>
    </row>
    <row r="3615" spans="1:21" x14ac:dyDescent="0.2">
      <c r="A3615" s="6" t="s">
        <v>12134</v>
      </c>
      <c r="B3615" s="6" t="s">
        <v>12124</v>
      </c>
      <c r="C3615" s="6">
        <v>3538030</v>
      </c>
      <c r="D3615" s="6" t="s">
        <v>12145</v>
      </c>
      <c r="E3615" s="6" t="s">
        <v>7725</v>
      </c>
      <c r="F3615" s="6" t="s">
        <v>6402</v>
      </c>
      <c r="G3615" s="6">
        <v>3027</v>
      </c>
      <c r="H3615" s="6">
        <v>70486</v>
      </c>
      <c r="I3615" s="6">
        <v>0</v>
      </c>
      <c r="J3615" s="6">
        <v>0</v>
      </c>
      <c r="K3615" s="6">
        <v>0</v>
      </c>
      <c r="L3615" s="6"/>
      <c r="M3615" s="6">
        <v>2022</v>
      </c>
      <c r="N3615" s="6" t="s">
        <v>11747</v>
      </c>
      <c r="O3615" s="6">
        <v>99</v>
      </c>
      <c r="P3615" s="6"/>
      <c r="Q3615" s="6" t="s">
        <v>7733</v>
      </c>
      <c r="R3615" s="6" t="s">
        <v>7734</v>
      </c>
      <c r="S3615" s="6"/>
      <c r="T3615" s="6" t="s">
        <v>5209</v>
      </c>
      <c r="U3615">
        <f t="shared" si="56"/>
        <v>14</v>
      </c>
    </row>
    <row r="3616" spans="1:21" x14ac:dyDescent="0.2">
      <c r="A3616" s="6" t="s">
        <v>12134</v>
      </c>
      <c r="B3616" s="6" t="s">
        <v>12124</v>
      </c>
      <c r="C3616" s="6">
        <v>3538030</v>
      </c>
      <c r="D3616" s="6" t="s">
        <v>7272</v>
      </c>
      <c r="E3616" s="6" t="s">
        <v>12146</v>
      </c>
      <c r="F3616" s="6" t="s">
        <v>6402</v>
      </c>
      <c r="G3616" s="6">
        <v>2075</v>
      </c>
      <c r="H3616" s="6">
        <v>70486</v>
      </c>
      <c r="I3616" s="6">
        <v>0</v>
      </c>
      <c r="J3616" s="6">
        <v>0</v>
      </c>
      <c r="K3616" s="6">
        <v>0</v>
      </c>
      <c r="L3616" s="6"/>
      <c r="M3616" s="6">
        <v>2022</v>
      </c>
      <c r="N3616" s="6" t="s">
        <v>11747</v>
      </c>
      <c r="O3616" s="6">
        <v>99</v>
      </c>
      <c r="P3616" s="6"/>
      <c r="Q3616" s="6" t="s">
        <v>7733</v>
      </c>
      <c r="R3616" s="6" t="s">
        <v>7734</v>
      </c>
      <c r="S3616" s="6"/>
      <c r="T3616" s="6" t="s">
        <v>5210</v>
      </c>
      <c r="U3616">
        <f t="shared" si="56"/>
        <v>13</v>
      </c>
    </row>
    <row r="3617" spans="1:21" x14ac:dyDescent="0.2">
      <c r="A3617" s="6" t="s">
        <v>12134</v>
      </c>
      <c r="B3617" s="6" t="s">
        <v>12124</v>
      </c>
      <c r="C3617" s="6">
        <v>3538030</v>
      </c>
      <c r="D3617" s="6" t="s">
        <v>12147</v>
      </c>
      <c r="E3617" s="6" t="s">
        <v>12148</v>
      </c>
      <c r="F3617" s="6" t="s">
        <v>6402</v>
      </c>
      <c r="G3617" s="6">
        <v>1392</v>
      </c>
      <c r="H3617" s="6">
        <v>70486</v>
      </c>
      <c r="I3617" s="6">
        <v>0</v>
      </c>
      <c r="J3617" s="6">
        <v>0</v>
      </c>
      <c r="K3617" s="6">
        <v>0</v>
      </c>
      <c r="L3617" s="6"/>
      <c r="M3617" s="6">
        <v>2022</v>
      </c>
      <c r="N3617" s="6" t="s">
        <v>11747</v>
      </c>
      <c r="O3617" s="6">
        <v>99</v>
      </c>
      <c r="P3617" s="6"/>
      <c r="Q3617" s="6" t="s">
        <v>7733</v>
      </c>
      <c r="R3617" s="6" t="s">
        <v>7734</v>
      </c>
      <c r="S3617" s="6"/>
      <c r="T3617" s="6" t="s">
        <v>5211</v>
      </c>
      <c r="U3617">
        <f t="shared" si="56"/>
        <v>12</v>
      </c>
    </row>
    <row r="3618" spans="1:21" x14ac:dyDescent="0.2">
      <c r="A3618" s="6" t="s">
        <v>12134</v>
      </c>
      <c r="B3618" s="6" t="s">
        <v>12124</v>
      </c>
      <c r="C3618" s="6">
        <v>3538030</v>
      </c>
      <c r="D3618" s="6" t="s">
        <v>6434</v>
      </c>
      <c r="E3618" s="6" t="s">
        <v>7316</v>
      </c>
      <c r="F3618" s="6" t="s">
        <v>6402</v>
      </c>
      <c r="G3618" s="6">
        <v>530</v>
      </c>
      <c r="H3618" s="6">
        <v>70486</v>
      </c>
      <c r="I3618" s="6">
        <v>0</v>
      </c>
      <c r="J3618" s="6">
        <v>0</v>
      </c>
      <c r="K3618" s="6">
        <v>0</v>
      </c>
      <c r="L3618" s="6"/>
      <c r="M3618" s="6">
        <v>2022</v>
      </c>
      <c r="N3618" s="6" t="s">
        <v>11747</v>
      </c>
      <c r="O3618" s="6">
        <v>99</v>
      </c>
      <c r="P3618" s="6"/>
      <c r="Q3618" s="6" t="s">
        <v>7733</v>
      </c>
      <c r="R3618" s="6" t="s">
        <v>7734</v>
      </c>
      <c r="S3618" s="6"/>
      <c r="T3618" s="6" t="s">
        <v>5212</v>
      </c>
      <c r="U3618">
        <f t="shared" si="56"/>
        <v>11</v>
      </c>
    </row>
    <row r="3619" spans="1:21" x14ac:dyDescent="0.2">
      <c r="A3619" s="6" t="s">
        <v>12134</v>
      </c>
      <c r="B3619" s="6" t="s">
        <v>12124</v>
      </c>
      <c r="C3619" s="6">
        <v>3538030</v>
      </c>
      <c r="D3619" s="6" t="s">
        <v>6859</v>
      </c>
      <c r="E3619" s="6" t="s">
        <v>11199</v>
      </c>
      <c r="F3619" s="6" t="s">
        <v>6402</v>
      </c>
      <c r="G3619" s="6">
        <v>4902</v>
      </c>
      <c r="H3619" s="6">
        <v>70486</v>
      </c>
      <c r="I3619" s="6">
        <v>0</v>
      </c>
      <c r="J3619" s="6">
        <v>0</v>
      </c>
      <c r="K3619" s="6">
        <v>0</v>
      </c>
      <c r="L3619" s="6"/>
      <c r="M3619" s="6">
        <v>2022</v>
      </c>
      <c r="N3619" s="6" t="s">
        <v>11747</v>
      </c>
      <c r="O3619" s="6">
        <v>99</v>
      </c>
      <c r="P3619" s="6"/>
      <c r="Q3619" s="6" t="s">
        <v>7733</v>
      </c>
      <c r="R3619" s="6" t="s">
        <v>7734</v>
      </c>
      <c r="S3619" s="6"/>
      <c r="T3619" s="6" t="s">
        <v>20191</v>
      </c>
      <c r="U3619">
        <f t="shared" si="56"/>
        <v>10</v>
      </c>
    </row>
    <row r="3620" spans="1:21" x14ac:dyDescent="0.2">
      <c r="A3620" s="6" t="s">
        <v>12134</v>
      </c>
      <c r="B3620" s="6" t="s">
        <v>12124</v>
      </c>
      <c r="C3620" s="6">
        <v>3538030</v>
      </c>
      <c r="D3620" s="6" t="s">
        <v>12149</v>
      </c>
      <c r="E3620" s="6" t="s">
        <v>8748</v>
      </c>
      <c r="F3620" s="6" t="s">
        <v>6402</v>
      </c>
      <c r="G3620" s="6">
        <v>2903</v>
      </c>
      <c r="H3620" s="6">
        <v>70486</v>
      </c>
      <c r="I3620" s="6">
        <v>0</v>
      </c>
      <c r="J3620" s="6">
        <v>0</v>
      </c>
      <c r="K3620" s="6">
        <v>0</v>
      </c>
      <c r="L3620" s="6"/>
      <c r="M3620" s="6">
        <v>2022</v>
      </c>
      <c r="N3620" s="6" t="s">
        <v>11747</v>
      </c>
      <c r="O3620" s="6">
        <v>99</v>
      </c>
      <c r="P3620" s="6"/>
      <c r="Q3620" s="6" t="s">
        <v>7733</v>
      </c>
      <c r="R3620" s="6" t="s">
        <v>7734</v>
      </c>
      <c r="S3620" s="6"/>
      <c r="T3620" s="6" t="s">
        <v>20192</v>
      </c>
      <c r="U3620">
        <f t="shared" si="56"/>
        <v>9</v>
      </c>
    </row>
    <row r="3621" spans="1:21" x14ac:dyDescent="0.2">
      <c r="A3621" s="6" t="s">
        <v>12134</v>
      </c>
      <c r="B3621" s="6" t="s">
        <v>12124</v>
      </c>
      <c r="C3621" s="6">
        <v>3538030</v>
      </c>
      <c r="D3621" s="6" t="s">
        <v>6714</v>
      </c>
      <c r="E3621" s="6" t="s">
        <v>12150</v>
      </c>
      <c r="F3621" s="6" t="s">
        <v>6402</v>
      </c>
      <c r="G3621" s="6">
        <v>1421</v>
      </c>
      <c r="H3621" s="6">
        <v>70486</v>
      </c>
      <c r="I3621" s="6">
        <v>0</v>
      </c>
      <c r="J3621" s="6">
        <v>0</v>
      </c>
      <c r="K3621" s="6">
        <v>0</v>
      </c>
      <c r="L3621" s="6"/>
      <c r="M3621" s="6">
        <v>2022</v>
      </c>
      <c r="N3621" s="6" t="s">
        <v>11747</v>
      </c>
      <c r="O3621" s="6">
        <v>99</v>
      </c>
      <c r="P3621" s="6"/>
      <c r="Q3621" s="6" t="s">
        <v>7733</v>
      </c>
      <c r="R3621" s="6" t="s">
        <v>7734</v>
      </c>
      <c r="S3621" s="6"/>
      <c r="T3621" s="6" t="s">
        <v>20193</v>
      </c>
      <c r="U3621">
        <f t="shared" si="56"/>
        <v>8</v>
      </c>
    </row>
    <row r="3622" spans="1:21" x14ac:dyDescent="0.2">
      <c r="A3622" s="6" t="s">
        <v>12134</v>
      </c>
      <c r="B3622" s="6" t="s">
        <v>12124</v>
      </c>
      <c r="C3622" s="6">
        <v>3538030</v>
      </c>
      <c r="D3622" s="6" t="s">
        <v>12151</v>
      </c>
      <c r="E3622" s="6" t="s">
        <v>6803</v>
      </c>
      <c r="F3622" s="6" t="s">
        <v>6402</v>
      </c>
      <c r="G3622" s="6">
        <v>598</v>
      </c>
      <c r="H3622" s="6">
        <v>70486</v>
      </c>
      <c r="I3622" s="6">
        <v>0</v>
      </c>
      <c r="J3622" s="6">
        <v>0</v>
      </c>
      <c r="K3622" s="6">
        <v>0</v>
      </c>
      <c r="L3622" s="6"/>
      <c r="M3622" s="6">
        <v>2022</v>
      </c>
      <c r="N3622" s="6" t="s">
        <v>11747</v>
      </c>
      <c r="O3622" s="6">
        <v>99</v>
      </c>
      <c r="P3622" s="6"/>
      <c r="Q3622" s="6" t="s">
        <v>7733</v>
      </c>
      <c r="R3622" s="6" t="s">
        <v>7734</v>
      </c>
      <c r="S3622" s="6"/>
      <c r="T3622" s="6" t="s">
        <v>20194</v>
      </c>
      <c r="U3622">
        <f t="shared" si="56"/>
        <v>7</v>
      </c>
    </row>
    <row r="3623" spans="1:21" x14ac:dyDescent="0.2">
      <c r="A3623" s="6" t="s">
        <v>12134</v>
      </c>
      <c r="B3623" s="6" t="s">
        <v>12124</v>
      </c>
      <c r="C3623" s="6">
        <v>3538030</v>
      </c>
      <c r="D3623" s="6" t="s">
        <v>6654</v>
      </c>
      <c r="E3623" s="6" t="s">
        <v>12152</v>
      </c>
      <c r="F3623" s="6" t="s">
        <v>6402</v>
      </c>
      <c r="G3623" s="6">
        <v>3320</v>
      </c>
      <c r="H3623" s="6">
        <v>70486</v>
      </c>
      <c r="I3623" s="6">
        <v>0</v>
      </c>
      <c r="J3623" s="6">
        <v>0</v>
      </c>
      <c r="K3623" s="6">
        <v>0</v>
      </c>
      <c r="L3623" s="6"/>
      <c r="M3623" s="6">
        <v>2022</v>
      </c>
      <c r="N3623" s="6" t="s">
        <v>11747</v>
      </c>
      <c r="O3623" s="6">
        <v>99</v>
      </c>
      <c r="P3623" s="6"/>
      <c r="Q3623" s="6" t="s">
        <v>7733</v>
      </c>
      <c r="R3623" s="6" t="s">
        <v>7734</v>
      </c>
      <c r="S3623" s="6"/>
      <c r="T3623" s="6" t="s">
        <v>20195</v>
      </c>
      <c r="U3623">
        <f t="shared" si="56"/>
        <v>6</v>
      </c>
    </row>
    <row r="3624" spans="1:21" x14ac:dyDescent="0.2">
      <c r="A3624" s="6" t="s">
        <v>12134</v>
      </c>
      <c r="B3624" s="6" t="s">
        <v>12124</v>
      </c>
      <c r="C3624" s="6">
        <v>3538030</v>
      </c>
      <c r="D3624" s="6" t="s">
        <v>6857</v>
      </c>
      <c r="E3624" s="6" t="s">
        <v>12153</v>
      </c>
      <c r="F3624" s="6" t="s">
        <v>6402</v>
      </c>
      <c r="G3624" s="6">
        <v>4734</v>
      </c>
      <c r="H3624" s="6">
        <v>70486</v>
      </c>
      <c r="I3624" s="6">
        <v>0</v>
      </c>
      <c r="J3624" s="6">
        <v>0</v>
      </c>
      <c r="K3624" s="6">
        <v>0</v>
      </c>
      <c r="L3624" s="6"/>
      <c r="M3624" s="6">
        <v>2022</v>
      </c>
      <c r="N3624" s="6" t="s">
        <v>11747</v>
      </c>
      <c r="O3624" s="6">
        <v>99</v>
      </c>
      <c r="P3624" s="6"/>
      <c r="Q3624" s="6" t="s">
        <v>7733</v>
      </c>
      <c r="R3624" s="6" t="s">
        <v>7734</v>
      </c>
      <c r="S3624" s="6"/>
      <c r="T3624" s="6" t="s">
        <v>20196</v>
      </c>
      <c r="U3624">
        <f t="shared" si="56"/>
        <v>5</v>
      </c>
    </row>
    <row r="3625" spans="1:21" x14ac:dyDescent="0.2">
      <c r="A3625" s="6" t="s">
        <v>12134</v>
      </c>
      <c r="B3625" s="6" t="s">
        <v>12124</v>
      </c>
      <c r="C3625" s="6">
        <v>3538030</v>
      </c>
      <c r="D3625" s="6" t="s">
        <v>6780</v>
      </c>
      <c r="E3625" s="6" t="s">
        <v>12154</v>
      </c>
      <c r="F3625" s="6" t="s">
        <v>6402</v>
      </c>
      <c r="G3625" s="6">
        <v>1105</v>
      </c>
      <c r="H3625" s="6">
        <v>70486</v>
      </c>
      <c r="I3625" s="6">
        <v>0</v>
      </c>
      <c r="J3625" s="6">
        <v>0</v>
      </c>
      <c r="K3625" s="6">
        <v>0</v>
      </c>
      <c r="L3625" s="6"/>
      <c r="M3625" s="6">
        <v>2022</v>
      </c>
      <c r="N3625" s="6" t="s">
        <v>11747</v>
      </c>
      <c r="O3625" s="6">
        <v>99</v>
      </c>
      <c r="P3625" s="6"/>
      <c r="Q3625" s="6" t="s">
        <v>7733</v>
      </c>
      <c r="R3625" s="6" t="s">
        <v>7734</v>
      </c>
      <c r="S3625" s="6"/>
      <c r="T3625" s="6" t="s">
        <v>20197</v>
      </c>
      <c r="U3625">
        <f t="shared" si="56"/>
        <v>4</v>
      </c>
    </row>
    <row r="3626" spans="1:21" x14ac:dyDescent="0.2">
      <c r="A3626" s="6" t="s">
        <v>12134</v>
      </c>
      <c r="B3626" s="6" t="s">
        <v>12124</v>
      </c>
      <c r="C3626" s="6">
        <v>3538030</v>
      </c>
      <c r="D3626" s="6" t="s">
        <v>6822</v>
      </c>
      <c r="E3626" s="6" t="s">
        <v>12155</v>
      </c>
      <c r="F3626" s="6" t="s">
        <v>6402</v>
      </c>
      <c r="G3626" s="6">
        <v>5999</v>
      </c>
      <c r="H3626" s="6">
        <v>70486</v>
      </c>
      <c r="I3626" s="6">
        <v>1</v>
      </c>
      <c r="J3626" s="6">
        <v>1</v>
      </c>
      <c r="K3626" s="6">
        <v>0</v>
      </c>
      <c r="L3626" s="6"/>
      <c r="M3626" s="6">
        <v>2022</v>
      </c>
      <c r="N3626" s="6" t="s">
        <v>11747</v>
      </c>
      <c r="O3626" s="6">
        <v>99</v>
      </c>
      <c r="P3626" s="6"/>
      <c r="Q3626" s="6" t="s">
        <v>7733</v>
      </c>
      <c r="R3626" s="6" t="s">
        <v>7734</v>
      </c>
      <c r="S3626" s="6"/>
      <c r="T3626" s="6" t="s">
        <v>5187</v>
      </c>
      <c r="U3626">
        <f t="shared" si="56"/>
        <v>3</v>
      </c>
    </row>
    <row r="3627" spans="1:21" x14ac:dyDescent="0.2">
      <c r="A3627" s="6" t="s">
        <v>12134</v>
      </c>
      <c r="B3627" s="6" t="s">
        <v>12124</v>
      </c>
      <c r="C3627" s="6">
        <v>3538030</v>
      </c>
      <c r="D3627" s="6" t="s">
        <v>6780</v>
      </c>
      <c r="E3627" s="6" t="s">
        <v>6777</v>
      </c>
      <c r="F3627" s="6" t="s">
        <v>6402</v>
      </c>
      <c r="G3627" s="6">
        <v>681</v>
      </c>
      <c r="H3627" s="6">
        <v>70486</v>
      </c>
      <c r="I3627" s="6">
        <v>0</v>
      </c>
      <c r="J3627" s="6">
        <v>0</v>
      </c>
      <c r="K3627" s="6">
        <v>0</v>
      </c>
      <c r="L3627" s="6"/>
      <c r="M3627" s="6">
        <v>2022</v>
      </c>
      <c r="N3627" s="6" t="s">
        <v>11747</v>
      </c>
      <c r="O3627" s="6">
        <v>99</v>
      </c>
      <c r="P3627" s="6"/>
      <c r="Q3627" s="6" t="s">
        <v>7733</v>
      </c>
      <c r="R3627" s="6" t="s">
        <v>7734</v>
      </c>
      <c r="S3627" s="6"/>
      <c r="T3627" s="6" t="s">
        <v>20198</v>
      </c>
      <c r="U3627">
        <f t="shared" si="56"/>
        <v>2</v>
      </c>
    </row>
    <row r="3628" spans="1:21" x14ac:dyDescent="0.2">
      <c r="A3628" s="6" t="s">
        <v>12134</v>
      </c>
      <c r="B3628" s="6" t="s">
        <v>12124</v>
      </c>
      <c r="C3628" s="6">
        <v>3538030</v>
      </c>
      <c r="D3628" s="6" t="s">
        <v>12156</v>
      </c>
      <c r="E3628" s="6" t="s">
        <v>6767</v>
      </c>
      <c r="F3628" s="6" t="s">
        <v>6402</v>
      </c>
      <c r="G3628" s="6">
        <v>1330</v>
      </c>
      <c r="H3628" s="6">
        <v>70486</v>
      </c>
      <c r="I3628" s="6">
        <v>0</v>
      </c>
      <c r="J3628" s="6">
        <v>0</v>
      </c>
      <c r="K3628" s="6">
        <v>0</v>
      </c>
      <c r="L3628" s="6"/>
      <c r="M3628" s="6">
        <v>2022</v>
      </c>
      <c r="N3628" s="6" t="s">
        <v>11747</v>
      </c>
      <c r="O3628" s="6">
        <v>99</v>
      </c>
      <c r="P3628" s="6"/>
      <c r="Q3628" s="6" t="s">
        <v>7733</v>
      </c>
      <c r="R3628" s="6" t="s">
        <v>7734</v>
      </c>
      <c r="S3628" s="6"/>
      <c r="T3628" s="6" t="s">
        <v>20199</v>
      </c>
      <c r="U3628">
        <f t="shared" si="56"/>
        <v>1</v>
      </c>
    </row>
    <row r="3629" spans="1:21" x14ac:dyDescent="0.2">
      <c r="A3629" s="6" t="s">
        <v>12157</v>
      </c>
      <c r="B3629" s="6" t="s">
        <v>12158</v>
      </c>
      <c r="C3629" s="6">
        <v>3557061</v>
      </c>
      <c r="D3629" s="6" t="s">
        <v>12159</v>
      </c>
      <c r="E3629" s="6" t="s">
        <v>12160</v>
      </c>
      <c r="F3629" s="6" t="s">
        <v>6402</v>
      </c>
      <c r="G3629" s="6">
        <v>5417</v>
      </c>
      <c r="H3629" s="6">
        <v>21762</v>
      </c>
      <c r="I3629" s="6">
        <v>0</v>
      </c>
      <c r="J3629" s="6">
        <v>0</v>
      </c>
      <c r="K3629" s="6">
        <v>0</v>
      </c>
      <c r="L3629" s="6"/>
      <c r="M3629" s="6">
        <v>2022</v>
      </c>
      <c r="N3629" s="6" t="s">
        <v>7732</v>
      </c>
      <c r="O3629" s="6">
        <v>99</v>
      </c>
      <c r="P3629" s="6"/>
      <c r="Q3629" s="6" t="s">
        <v>7733</v>
      </c>
      <c r="R3629" s="6" t="s">
        <v>7734</v>
      </c>
      <c r="S3629" s="6"/>
      <c r="T3629" s="6" t="s">
        <v>1191</v>
      </c>
      <c r="U3629">
        <f t="shared" si="56"/>
        <v>5</v>
      </c>
    </row>
    <row r="3630" spans="1:21" x14ac:dyDescent="0.2">
      <c r="A3630" s="6" t="s">
        <v>12157</v>
      </c>
      <c r="B3630" s="6" t="s">
        <v>12158</v>
      </c>
      <c r="C3630" s="6">
        <v>3557061</v>
      </c>
      <c r="D3630" s="6" t="s">
        <v>7261</v>
      </c>
      <c r="E3630" s="6" t="s">
        <v>12161</v>
      </c>
      <c r="F3630" s="6" t="s">
        <v>6402</v>
      </c>
      <c r="G3630" s="6">
        <v>4047</v>
      </c>
      <c r="H3630" s="6">
        <v>21762</v>
      </c>
      <c r="I3630" s="6">
        <v>0</v>
      </c>
      <c r="J3630" s="6">
        <v>0</v>
      </c>
      <c r="K3630" s="6">
        <v>0</v>
      </c>
      <c r="L3630" s="6"/>
      <c r="M3630" s="6">
        <v>2022</v>
      </c>
      <c r="N3630" s="6" t="s">
        <v>7732</v>
      </c>
      <c r="O3630" s="6">
        <v>99</v>
      </c>
      <c r="P3630" s="6"/>
      <c r="Q3630" s="6" t="s">
        <v>7733</v>
      </c>
      <c r="R3630" s="6" t="s">
        <v>7734</v>
      </c>
      <c r="S3630" s="6"/>
      <c r="T3630" s="6" t="s">
        <v>1192</v>
      </c>
      <c r="U3630">
        <f t="shared" si="56"/>
        <v>4</v>
      </c>
    </row>
    <row r="3631" spans="1:21" x14ac:dyDescent="0.2">
      <c r="A3631" s="6" t="s">
        <v>12157</v>
      </c>
      <c r="B3631" s="6" t="s">
        <v>12158</v>
      </c>
      <c r="C3631" s="6">
        <v>3557061</v>
      </c>
      <c r="D3631" s="6" t="s">
        <v>12162</v>
      </c>
      <c r="E3631" s="6" t="s">
        <v>8997</v>
      </c>
      <c r="F3631" s="6" t="s">
        <v>6402</v>
      </c>
      <c r="G3631" s="6">
        <v>665</v>
      </c>
      <c r="H3631" s="6">
        <v>21762</v>
      </c>
      <c r="I3631" s="6">
        <v>0</v>
      </c>
      <c r="J3631" s="6">
        <v>0</v>
      </c>
      <c r="K3631" s="6">
        <v>0</v>
      </c>
      <c r="L3631" s="6"/>
      <c r="M3631" s="6">
        <v>2022</v>
      </c>
      <c r="N3631" s="6" t="s">
        <v>7732</v>
      </c>
      <c r="O3631" s="6">
        <v>99</v>
      </c>
      <c r="P3631" s="6"/>
      <c r="Q3631" s="6" t="s">
        <v>7733</v>
      </c>
      <c r="R3631" s="6" t="s">
        <v>7734</v>
      </c>
      <c r="S3631" s="6"/>
      <c r="T3631" s="6" t="s">
        <v>1193</v>
      </c>
      <c r="U3631">
        <f t="shared" si="56"/>
        <v>3</v>
      </c>
    </row>
    <row r="3632" spans="1:21" x14ac:dyDescent="0.2">
      <c r="A3632" s="6" t="s">
        <v>12157</v>
      </c>
      <c r="B3632" s="6" t="s">
        <v>12158</v>
      </c>
      <c r="C3632" s="6">
        <v>3557061</v>
      </c>
      <c r="D3632" s="6" t="s">
        <v>6597</v>
      </c>
      <c r="E3632" s="6" t="s">
        <v>12163</v>
      </c>
      <c r="F3632" s="6" t="s">
        <v>6402</v>
      </c>
      <c r="G3632" s="6">
        <v>2007</v>
      </c>
      <c r="H3632" s="6">
        <v>21762</v>
      </c>
      <c r="I3632" s="6">
        <v>0</v>
      </c>
      <c r="J3632" s="6">
        <v>0</v>
      </c>
      <c r="K3632" s="6">
        <v>0</v>
      </c>
      <c r="L3632" s="6"/>
      <c r="M3632" s="6">
        <v>2022</v>
      </c>
      <c r="N3632" s="6" t="s">
        <v>7732</v>
      </c>
      <c r="O3632" s="6">
        <v>99</v>
      </c>
      <c r="P3632" s="6"/>
      <c r="Q3632" s="6" t="s">
        <v>7733</v>
      </c>
      <c r="R3632" s="6" t="s">
        <v>7734</v>
      </c>
      <c r="S3632" s="6"/>
      <c r="T3632" s="6" t="s">
        <v>1194</v>
      </c>
      <c r="U3632">
        <f t="shared" si="56"/>
        <v>2</v>
      </c>
    </row>
    <row r="3633" spans="1:21" x14ac:dyDescent="0.2">
      <c r="A3633" s="6" t="s">
        <v>12157</v>
      </c>
      <c r="B3633" s="6" t="s">
        <v>12158</v>
      </c>
      <c r="C3633" s="6">
        <v>3557061</v>
      </c>
      <c r="D3633" s="6" t="s">
        <v>6828</v>
      </c>
      <c r="E3633" s="6" t="s">
        <v>12164</v>
      </c>
      <c r="F3633" s="6" t="s">
        <v>6402</v>
      </c>
      <c r="G3633" s="6">
        <v>9626</v>
      </c>
      <c r="H3633" s="6">
        <v>21762</v>
      </c>
      <c r="I3633" s="6">
        <v>0</v>
      </c>
      <c r="J3633" s="6">
        <v>1</v>
      </c>
      <c r="K3633" s="6">
        <v>0</v>
      </c>
      <c r="L3633" s="6"/>
      <c r="M3633" s="6">
        <v>2022</v>
      </c>
      <c r="N3633" s="6" t="s">
        <v>7732</v>
      </c>
      <c r="O3633" s="6">
        <v>99</v>
      </c>
      <c r="P3633" s="6"/>
      <c r="Q3633" s="6" t="s">
        <v>7733</v>
      </c>
      <c r="R3633" s="6" t="s">
        <v>7734</v>
      </c>
      <c r="S3633" s="6"/>
      <c r="T3633" s="6" t="s">
        <v>1190</v>
      </c>
      <c r="U3633">
        <f t="shared" si="56"/>
        <v>1</v>
      </c>
    </row>
    <row r="3634" spans="1:21" x14ac:dyDescent="0.2">
      <c r="A3634" s="6" t="s">
        <v>12165</v>
      </c>
      <c r="B3634" s="6" t="s">
        <v>12158</v>
      </c>
      <c r="C3634" s="6">
        <v>3557061</v>
      </c>
      <c r="D3634" s="6" t="s">
        <v>6558</v>
      </c>
      <c r="E3634" s="6" t="s">
        <v>12166</v>
      </c>
      <c r="F3634" s="6" t="s">
        <v>6402</v>
      </c>
      <c r="G3634" s="6">
        <v>2164</v>
      </c>
      <c r="H3634" s="6">
        <v>9381</v>
      </c>
      <c r="I3634" s="6">
        <v>0</v>
      </c>
      <c r="J3634" s="6">
        <v>0</v>
      </c>
      <c r="K3634" s="6">
        <v>0</v>
      </c>
      <c r="L3634" s="6"/>
      <c r="M3634" s="6">
        <v>2022</v>
      </c>
      <c r="N3634" s="6" t="s">
        <v>7745</v>
      </c>
      <c r="O3634" s="6">
        <v>1</v>
      </c>
      <c r="P3634" s="6"/>
      <c r="Q3634" s="6" t="s">
        <v>7733</v>
      </c>
      <c r="R3634" s="6" t="s">
        <v>7734</v>
      </c>
      <c r="S3634" s="6"/>
      <c r="T3634" s="6" t="s">
        <v>5240</v>
      </c>
      <c r="U3634">
        <f t="shared" si="56"/>
        <v>5</v>
      </c>
    </row>
    <row r="3635" spans="1:21" x14ac:dyDescent="0.2">
      <c r="A3635" s="6" t="s">
        <v>12165</v>
      </c>
      <c r="B3635" s="6" t="s">
        <v>12158</v>
      </c>
      <c r="C3635" s="6">
        <v>3557061</v>
      </c>
      <c r="D3635" s="6" t="s">
        <v>6509</v>
      </c>
      <c r="E3635" s="6" t="s">
        <v>8950</v>
      </c>
      <c r="F3635" s="6" t="s">
        <v>6402</v>
      </c>
      <c r="G3635" s="6">
        <v>3255</v>
      </c>
      <c r="H3635" s="6">
        <v>9381</v>
      </c>
      <c r="I3635" s="6">
        <v>1</v>
      </c>
      <c r="J3635" s="6">
        <v>1</v>
      </c>
      <c r="K3635" s="6">
        <v>0</v>
      </c>
      <c r="L3635" s="6"/>
      <c r="M3635" s="6">
        <v>2022</v>
      </c>
      <c r="N3635" s="6" t="s">
        <v>7745</v>
      </c>
      <c r="O3635" s="6">
        <v>1</v>
      </c>
      <c r="P3635" s="6"/>
      <c r="Q3635" s="6" t="s">
        <v>7733</v>
      </c>
      <c r="R3635" s="6" t="s">
        <v>7734</v>
      </c>
      <c r="S3635" s="6"/>
      <c r="T3635" s="6" t="s">
        <v>5239</v>
      </c>
      <c r="U3635">
        <f t="shared" si="56"/>
        <v>4</v>
      </c>
    </row>
    <row r="3636" spans="1:21" x14ac:dyDescent="0.2">
      <c r="A3636" s="6" t="s">
        <v>12165</v>
      </c>
      <c r="B3636" s="6" t="s">
        <v>12158</v>
      </c>
      <c r="C3636" s="6">
        <v>3557061</v>
      </c>
      <c r="D3636" s="6" t="s">
        <v>9265</v>
      </c>
      <c r="E3636" s="6" t="s">
        <v>9197</v>
      </c>
      <c r="F3636" s="6" t="s">
        <v>6402</v>
      </c>
      <c r="G3636" s="6">
        <v>498</v>
      </c>
      <c r="H3636" s="6">
        <v>9381</v>
      </c>
      <c r="I3636" s="6">
        <v>0</v>
      </c>
      <c r="J3636" s="6">
        <v>0</v>
      </c>
      <c r="K3636" s="6">
        <v>0</v>
      </c>
      <c r="L3636" s="6"/>
      <c r="M3636" s="6">
        <v>2022</v>
      </c>
      <c r="N3636" s="6" t="s">
        <v>7745</v>
      </c>
      <c r="O3636" s="6">
        <v>1</v>
      </c>
      <c r="P3636" s="6"/>
      <c r="Q3636" s="6" t="s">
        <v>7733</v>
      </c>
      <c r="R3636" s="6" t="s">
        <v>7734</v>
      </c>
      <c r="S3636" s="6"/>
      <c r="T3636" s="6" t="s">
        <v>5241</v>
      </c>
      <c r="U3636">
        <f t="shared" si="56"/>
        <v>3</v>
      </c>
    </row>
    <row r="3637" spans="1:21" x14ac:dyDescent="0.2">
      <c r="A3637" s="6" t="s">
        <v>12165</v>
      </c>
      <c r="B3637" s="6" t="s">
        <v>12158</v>
      </c>
      <c r="C3637" s="6">
        <v>3557061</v>
      </c>
      <c r="D3637" s="6" t="s">
        <v>7172</v>
      </c>
      <c r="E3637" s="6" t="s">
        <v>12167</v>
      </c>
      <c r="F3637" s="6" t="s">
        <v>6402</v>
      </c>
      <c r="G3637" s="6">
        <v>564</v>
      </c>
      <c r="H3637" s="6">
        <v>9381</v>
      </c>
      <c r="I3637" s="6">
        <v>0</v>
      </c>
      <c r="J3637" s="6">
        <v>0</v>
      </c>
      <c r="K3637" s="6">
        <v>0</v>
      </c>
      <c r="L3637" s="6"/>
      <c r="M3637" s="6">
        <v>2022</v>
      </c>
      <c r="N3637" s="6" t="s">
        <v>7745</v>
      </c>
      <c r="O3637" s="6">
        <v>1</v>
      </c>
      <c r="P3637" s="6"/>
      <c r="Q3637" s="6" t="s">
        <v>7733</v>
      </c>
      <c r="R3637" s="6" t="s">
        <v>7734</v>
      </c>
      <c r="S3637" s="6"/>
      <c r="T3637" s="6" t="s">
        <v>5242</v>
      </c>
      <c r="U3637">
        <f t="shared" si="56"/>
        <v>2</v>
      </c>
    </row>
    <row r="3638" spans="1:21" x14ac:dyDescent="0.2">
      <c r="A3638" s="6" t="s">
        <v>12165</v>
      </c>
      <c r="B3638" s="6" t="s">
        <v>12158</v>
      </c>
      <c r="C3638" s="6">
        <v>3557061</v>
      </c>
      <c r="D3638" s="6" t="s">
        <v>12168</v>
      </c>
      <c r="E3638" s="6" t="s">
        <v>12169</v>
      </c>
      <c r="F3638" s="6" t="s">
        <v>6402</v>
      </c>
      <c r="G3638" s="6">
        <v>2900</v>
      </c>
      <c r="H3638" s="6">
        <v>9381</v>
      </c>
      <c r="I3638" s="6">
        <v>0</v>
      </c>
      <c r="J3638" s="6">
        <v>1</v>
      </c>
      <c r="K3638" s="6">
        <v>0</v>
      </c>
      <c r="L3638" s="6"/>
      <c r="M3638" s="6">
        <v>2022</v>
      </c>
      <c r="N3638" s="6" t="s">
        <v>7745</v>
      </c>
      <c r="O3638" s="6">
        <v>1</v>
      </c>
      <c r="P3638" s="6"/>
      <c r="Q3638" s="6" t="s">
        <v>7733</v>
      </c>
      <c r="R3638" s="6" t="s">
        <v>7734</v>
      </c>
      <c r="S3638" s="6"/>
      <c r="T3638" s="6" t="s">
        <v>5238</v>
      </c>
      <c r="U3638">
        <f t="shared" si="56"/>
        <v>1</v>
      </c>
    </row>
    <row r="3639" spans="1:21" x14ac:dyDescent="0.2">
      <c r="A3639" s="6" t="s">
        <v>12170</v>
      </c>
      <c r="B3639" s="6" t="s">
        <v>12158</v>
      </c>
      <c r="C3639" s="6">
        <v>3557061</v>
      </c>
      <c r="D3639" s="6" t="s">
        <v>7119</v>
      </c>
      <c r="E3639" s="6" t="s">
        <v>6441</v>
      </c>
      <c r="F3639" s="6" t="s">
        <v>6402</v>
      </c>
      <c r="G3639" s="6">
        <v>974</v>
      </c>
      <c r="H3639" s="6">
        <v>6759</v>
      </c>
      <c r="I3639" s="6">
        <v>0</v>
      </c>
      <c r="J3639" s="6">
        <v>0</v>
      </c>
      <c r="K3639" s="6">
        <v>0</v>
      </c>
      <c r="L3639" s="6"/>
      <c r="M3639" s="6">
        <v>2022</v>
      </c>
      <c r="N3639" s="6" t="s">
        <v>7745</v>
      </c>
      <c r="O3639" s="6">
        <v>2</v>
      </c>
      <c r="P3639" s="6"/>
      <c r="Q3639" s="6" t="s">
        <v>7733</v>
      </c>
      <c r="R3639" s="6" t="s">
        <v>7734</v>
      </c>
      <c r="S3639" s="6"/>
      <c r="T3639" s="6" t="s">
        <v>5243</v>
      </c>
      <c r="U3639">
        <f t="shared" si="56"/>
        <v>4</v>
      </c>
    </row>
    <row r="3640" spans="1:21" x14ac:dyDescent="0.2">
      <c r="A3640" s="6" t="s">
        <v>12170</v>
      </c>
      <c r="B3640" s="6" t="s">
        <v>12158</v>
      </c>
      <c r="C3640" s="6">
        <v>3557061</v>
      </c>
      <c r="D3640" s="6" t="s">
        <v>7251</v>
      </c>
      <c r="E3640" s="6" t="s">
        <v>12171</v>
      </c>
      <c r="F3640" s="6" t="s">
        <v>6402</v>
      </c>
      <c r="G3640" s="6">
        <v>2462</v>
      </c>
      <c r="H3640" s="6">
        <v>6759</v>
      </c>
      <c r="I3640" s="6">
        <v>1</v>
      </c>
      <c r="J3640" s="6">
        <v>1</v>
      </c>
      <c r="K3640" s="6">
        <v>0</v>
      </c>
      <c r="L3640" s="6"/>
      <c r="M3640" s="6">
        <v>2022</v>
      </c>
      <c r="N3640" s="6" t="s">
        <v>7745</v>
      </c>
      <c r="O3640" s="6">
        <v>2</v>
      </c>
      <c r="P3640" s="6"/>
      <c r="Q3640" s="6" t="s">
        <v>7733</v>
      </c>
      <c r="R3640" s="6" t="s">
        <v>7734</v>
      </c>
      <c r="S3640" s="6"/>
      <c r="T3640" s="6" t="s">
        <v>5237</v>
      </c>
      <c r="U3640">
        <f t="shared" si="56"/>
        <v>3</v>
      </c>
    </row>
    <row r="3641" spans="1:21" x14ac:dyDescent="0.2">
      <c r="A3641" s="6" t="s">
        <v>12170</v>
      </c>
      <c r="B3641" s="6" t="s">
        <v>12158</v>
      </c>
      <c r="C3641" s="6">
        <v>3557061</v>
      </c>
      <c r="D3641" s="6" t="s">
        <v>6598</v>
      </c>
      <c r="E3641" s="6" t="s">
        <v>8952</v>
      </c>
      <c r="F3641" s="6" t="s">
        <v>6402</v>
      </c>
      <c r="G3641" s="6">
        <v>1117</v>
      </c>
      <c r="H3641" s="6">
        <v>6759</v>
      </c>
      <c r="I3641" s="6">
        <v>0</v>
      </c>
      <c r="J3641" s="6">
        <v>0</v>
      </c>
      <c r="K3641" s="6">
        <v>0</v>
      </c>
      <c r="L3641" s="6"/>
      <c r="M3641" s="6">
        <v>2022</v>
      </c>
      <c r="N3641" s="6" t="s">
        <v>7745</v>
      </c>
      <c r="O3641" s="6">
        <v>2</v>
      </c>
      <c r="P3641" s="6"/>
      <c r="Q3641" s="6" t="s">
        <v>7733</v>
      </c>
      <c r="R3641" s="6" t="s">
        <v>7734</v>
      </c>
      <c r="S3641" s="6"/>
      <c r="T3641" s="6" t="s">
        <v>5244</v>
      </c>
      <c r="U3641">
        <f t="shared" si="56"/>
        <v>2</v>
      </c>
    </row>
    <row r="3642" spans="1:21" x14ac:dyDescent="0.2">
      <c r="A3642" s="6" t="s">
        <v>12170</v>
      </c>
      <c r="B3642" s="6" t="s">
        <v>12158</v>
      </c>
      <c r="C3642" s="6">
        <v>3557061</v>
      </c>
      <c r="D3642" s="6" t="s">
        <v>6794</v>
      </c>
      <c r="E3642" s="6" t="s">
        <v>12172</v>
      </c>
      <c r="F3642" s="6" t="s">
        <v>6402</v>
      </c>
      <c r="G3642" s="6">
        <v>2206</v>
      </c>
      <c r="H3642" s="6">
        <v>6759</v>
      </c>
      <c r="I3642" s="6">
        <v>1</v>
      </c>
      <c r="J3642" s="6">
        <v>1</v>
      </c>
      <c r="K3642" s="6">
        <v>0</v>
      </c>
      <c r="L3642" s="6"/>
      <c r="M3642" s="6">
        <v>2022</v>
      </c>
      <c r="N3642" s="6" t="s">
        <v>7745</v>
      </c>
      <c r="O3642" s="6">
        <v>2</v>
      </c>
      <c r="P3642" s="6"/>
      <c r="Q3642" s="6" t="s">
        <v>7733</v>
      </c>
      <c r="R3642" s="6" t="s">
        <v>7734</v>
      </c>
      <c r="S3642" s="6"/>
      <c r="T3642" s="6" t="s">
        <v>5236</v>
      </c>
      <c r="U3642">
        <f t="shared" si="56"/>
        <v>1</v>
      </c>
    </row>
    <row r="3643" spans="1:21" x14ac:dyDescent="0.2">
      <c r="A3643" s="6" t="s">
        <v>12173</v>
      </c>
      <c r="B3643" s="6" t="s">
        <v>12158</v>
      </c>
      <c r="C3643" s="6">
        <v>3557061</v>
      </c>
      <c r="D3643" s="6" t="s">
        <v>6786</v>
      </c>
      <c r="E3643" s="6" t="s">
        <v>6978</v>
      </c>
      <c r="F3643" s="6" t="s">
        <v>6402</v>
      </c>
      <c r="G3643" s="6">
        <v>2336</v>
      </c>
      <c r="H3643" s="6">
        <v>7931</v>
      </c>
      <c r="I3643" s="6">
        <v>0</v>
      </c>
      <c r="J3643" s="6">
        <v>1</v>
      </c>
      <c r="K3643" s="6">
        <v>0</v>
      </c>
      <c r="L3643" s="6"/>
      <c r="M3643" s="6">
        <v>2022</v>
      </c>
      <c r="N3643" s="6" t="s">
        <v>7745</v>
      </c>
      <c r="O3643" s="6">
        <v>3</v>
      </c>
      <c r="P3643" s="6"/>
      <c r="Q3643" s="6" t="s">
        <v>7733</v>
      </c>
      <c r="R3643" s="6" t="s">
        <v>7734</v>
      </c>
      <c r="S3643" s="6"/>
      <c r="T3643" s="6" t="s">
        <v>5235</v>
      </c>
      <c r="U3643">
        <f t="shared" si="56"/>
        <v>4</v>
      </c>
    </row>
    <row r="3644" spans="1:21" x14ac:dyDescent="0.2">
      <c r="A3644" s="6" t="s">
        <v>12173</v>
      </c>
      <c r="B3644" s="6" t="s">
        <v>12158</v>
      </c>
      <c r="C3644" s="6">
        <v>3557061</v>
      </c>
      <c r="D3644" s="6" t="s">
        <v>7176</v>
      </c>
      <c r="E3644" s="6" t="s">
        <v>10769</v>
      </c>
      <c r="F3644" s="6" t="s">
        <v>6402</v>
      </c>
      <c r="G3644" s="6">
        <v>1733</v>
      </c>
      <c r="H3644" s="6">
        <v>7931</v>
      </c>
      <c r="I3644" s="6">
        <v>0</v>
      </c>
      <c r="J3644" s="6">
        <v>0</v>
      </c>
      <c r="K3644" s="6">
        <v>0</v>
      </c>
      <c r="L3644" s="6"/>
      <c r="M3644" s="6">
        <v>2022</v>
      </c>
      <c r="N3644" s="6" t="s">
        <v>7745</v>
      </c>
      <c r="O3644" s="6">
        <v>3</v>
      </c>
      <c r="P3644" s="6"/>
      <c r="Q3644" s="6" t="s">
        <v>7733</v>
      </c>
      <c r="R3644" s="6" t="s">
        <v>7734</v>
      </c>
      <c r="S3644" s="6"/>
      <c r="T3644" s="6" t="s">
        <v>5245</v>
      </c>
      <c r="U3644">
        <f t="shared" si="56"/>
        <v>3</v>
      </c>
    </row>
    <row r="3645" spans="1:21" x14ac:dyDescent="0.2">
      <c r="A3645" s="6" t="s">
        <v>12173</v>
      </c>
      <c r="B3645" s="6" t="s">
        <v>12158</v>
      </c>
      <c r="C3645" s="6">
        <v>3557061</v>
      </c>
      <c r="D3645" s="6" t="s">
        <v>11936</v>
      </c>
      <c r="E3645" s="6" t="s">
        <v>12174</v>
      </c>
      <c r="F3645" s="6" t="s">
        <v>6402</v>
      </c>
      <c r="G3645" s="6">
        <v>1880</v>
      </c>
      <c r="H3645" s="6">
        <v>7931</v>
      </c>
      <c r="I3645" s="6">
        <v>0</v>
      </c>
      <c r="J3645" s="6">
        <v>0</v>
      </c>
      <c r="K3645" s="6">
        <v>0</v>
      </c>
      <c r="L3645" s="6"/>
      <c r="M3645" s="6">
        <v>2022</v>
      </c>
      <c r="N3645" s="6" t="s">
        <v>7745</v>
      </c>
      <c r="O3645" s="6">
        <v>3</v>
      </c>
      <c r="P3645" s="6"/>
      <c r="Q3645" s="6" t="s">
        <v>7733</v>
      </c>
      <c r="R3645" s="6" t="s">
        <v>7734</v>
      </c>
      <c r="S3645" s="6"/>
      <c r="T3645" s="6" t="s">
        <v>5246</v>
      </c>
      <c r="U3645">
        <f t="shared" si="56"/>
        <v>2</v>
      </c>
    </row>
    <row r="3646" spans="1:21" x14ac:dyDescent="0.2">
      <c r="A3646" s="6" t="s">
        <v>12173</v>
      </c>
      <c r="B3646" s="6" t="s">
        <v>12158</v>
      </c>
      <c r="C3646" s="6">
        <v>3557061</v>
      </c>
      <c r="D3646" s="6" t="s">
        <v>6503</v>
      </c>
      <c r="E3646" s="6" t="s">
        <v>12175</v>
      </c>
      <c r="F3646" s="6" t="s">
        <v>6402</v>
      </c>
      <c r="G3646" s="6">
        <v>1982</v>
      </c>
      <c r="H3646" s="6">
        <v>7931</v>
      </c>
      <c r="I3646" s="6">
        <v>0</v>
      </c>
      <c r="J3646" s="6">
        <v>1</v>
      </c>
      <c r="K3646" s="6">
        <v>0</v>
      </c>
      <c r="L3646" s="6"/>
      <c r="M3646" s="6">
        <v>2022</v>
      </c>
      <c r="N3646" s="6" t="s">
        <v>7745</v>
      </c>
      <c r="O3646" s="6">
        <v>3</v>
      </c>
      <c r="P3646" s="6"/>
      <c r="Q3646" s="6" t="s">
        <v>7733</v>
      </c>
      <c r="R3646" s="6" t="s">
        <v>7734</v>
      </c>
      <c r="S3646" s="6"/>
      <c r="T3646" s="6" t="s">
        <v>5234</v>
      </c>
      <c r="U3646">
        <f t="shared" si="56"/>
        <v>1</v>
      </c>
    </row>
    <row r="3647" spans="1:21" x14ac:dyDescent="0.2">
      <c r="A3647" s="6" t="s">
        <v>12176</v>
      </c>
      <c r="B3647" s="6" t="s">
        <v>12158</v>
      </c>
      <c r="C3647" s="6">
        <v>3557061</v>
      </c>
      <c r="D3647" s="6" t="s">
        <v>12177</v>
      </c>
      <c r="E3647" s="6" t="s">
        <v>12178</v>
      </c>
      <c r="F3647" s="6" t="s">
        <v>6402</v>
      </c>
      <c r="G3647" s="6">
        <v>2308</v>
      </c>
      <c r="H3647" s="6">
        <v>6461</v>
      </c>
      <c r="I3647" s="6">
        <v>1</v>
      </c>
      <c r="J3647" s="6">
        <v>1</v>
      </c>
      <c r="K3647" s="6">
        <v>0</v>
      </c>
      <c r="L3647" s="6"/>
      <c r="M3647" s="6">
        <v>2022</v>
      </c>
      <c r="N3647" s="6" t="s">
        <v>7745</v>
      </c>
      <c r="O3647" s="6">
        <v>4</v>
      </c>
      <c r="P3647" s="6"/>
      <c r="Q3647" s="6" t="s">
        <v>7733</v>
      </c>
      <c r="R3647" s="6" t="s">
        <v>7734</v>
      </c>
      <c r="S3647" s="6"/>
      <c r="T3647" s="6" t="s">
        <v>5233</v>
      </c>
      <c r="U3647">
        <f t="shared" si="56"/>
        <v>4</v>
      </c>
    </row>
    <row r="3648" spans="1:21" x14ac:dyDescent="0.2">
      <c r="A3648" s="6" t="s">
        <v>12176</v>
      </c>
      <c r="B3648" s="6" t="s">
        <v>12158</v>
      </c>
      <c r="C3648" s="6">
        <v>3557061</v>
      </c>
      <c r="D3648" s="6" t="s">
        <v>6425</v>
      </c>
      <c r="E3648" s="6" t="s">
        <v>12179</v>
      </c>
      <c r="F3648" s="6" t="s">
        <v>6402</v>
      </c>
      <c r="G3648" s="6">
        <v>1239</v>
      </c>
      <c r="H3648" s="6">
        <v>6461</v>
      </c>
      <c r="I3648" s="6">
        <v>0</v>
      </c>
      <c r="J3648" s="6">
        <v>0</v>
      </c>
      <c r="K3648" s="6">
        <v>0</v>
      </c>
      <c r="L3648" s="6"/>
      <c r="M3648" s="6">
        <v>2022</v>
      </c>
      <c r="N3648" s="6" t="s">
        <v>7745</v>
      </c>
      <c r="O3648" s="6">
        <v>4</v>
      </c>
      <c r="P3648" s="6"/>
      <c r="Q3648" s="6" t="s">
        <v>7733</v>
      </c>
      <c r="R3648" s="6" t="s">
        <v>7734</v>
      </c>
      <c r="S3648" s="6"/>
      <c r="T3648" s="6" t="s">
        <v>5247</v>
      </c>
      <c r="U3648">
        <f t="shared" si="56"/>
        <v>3</v>
      </c>
    </row>
    <row r="3649" spans="1:21" x14ac:dyDescent="0.2">
      <c r="A3649" s="6" t="s">
        <v>12176</v>
      </c>
      <c r="B3649" s="6" t="s">
        <v>12158</v>
      </c>
      <c r="C3649" s="6">
        <v>3557061</v>
      </c>
      <c r="D3649" s="6" t="s">
        <v>6664</v>
      </c>
      <c r="E3649" s="6" t="s">
        <v>12180</v>
      </c>
      <c r="F3649" s="6" t="s">
        <v>6402</v>
      </c>
      <c r="G3649" s="6">
        <v>1707</v>
      </c>
      <c r="H3649" s="6">
        <v>6461</v>
      </c>
      <c r="I3649" s="6">
        <v>0</v>
      </c>
      <c r="J3649" s="6">
        <v>1</v>
      </c>
      <c r="K3649" s="6">
        <v>0</v>
      </c>
      <c r="L3649" s="6"/>
      <c r="M3649" s="6">
        <v>2022</v>
      </c>
      <c r="N3649" s="6" t="s">
        <v>7745</v>
      </c>
      <c r="O3649" s="6">
        <v>4</v>
      </c>
      <c r="P3649" s="6"/>
      <c r="Q3649" s="6" t="s">
        <v>7733</v>
      </c>
      <c r="R3649" s="6" t="s">
        <v>7734</v>
      </c>
      <c r="S3649" s="6"/>
      <c r="T3649" s="6" t="s">
        <v>5232</v>
      </c>
      <c r="U3649">
        <f t="shared" si="56"/>
        <v>2</v>
      </c>
    </row>
    <row r="3650" spans="1:21" x14ac:dyDescent="0.2">
      <c r="A3650" s="6" t="s">
        <v>12176</v>
      </c>
      <c r="B3650" s="6" t="s">
        <v>12158</v>
      </c>
      <c r="C3650" s="6">
        <v>3557061</v>
      </c>
      <c r="D3650" s="6" t="s">
        <v>12181</v>
      </c>
      <c r="E3650" s="6" t="s">
        <v>12182</v>
      </c>
      <c r="F3650" s="6" t="s">
        <v>6402</v>
      </c>
      <c r="G3650" s="6">
        <v>1207</v>
      </c>
      <c r="H3650" s="6">
        <v>6461</v>
      </c>
      <c r="I3650" s="6">
        <v>0</v>
      </c>
      <c r="J3650" s="6">
        <v>0</v>
      </c>
      <c r="K3650" s="6">
        <v>0</v>
      </c>
      <c r="L3650" s="6"/>
      <c r="M3650" s="6">
        <v>2022</v>
      </c>
      <c r="N3650" s="6" t="s">
        <v>7745</v>
      </c>
      <c r="O3650" s="6">
        <v>4</v>
      </c>
      <c r="P3650" s="6"/>
      <c r="Q3650" s="6" t="s">
        <v>7733</v>
      </c>
      <c r="R3650" s="6" t="s">
        <v>7734</v>
      </c>
      <c r="S3650" s="6"/>
      <c r="T3650" s="6" t="s">
        <v>5248</v>
      </c>
      <c r="U3650">
        <f t="shared" si="56"/>
        <v>1</v>
      </c>
    </row>
    <row r="3651" spans="1:21" x14ac:dyDescent="0.2">
      <c r="A3651" s="6" t="s">
        <v>12183</v>
      </c>
      <c r="B3651" s="6" t="s">
        <v>12158</v>
      </c>
      <c r="C3651" s="6">
        <v>3557061</v>
      </c>
      <c r="D3651" s="6" t="s">
        <v>12184</v>
      </c>
      <c r="E3651" s="6" t="s">
        <v>11520</v>
      </c>
      <c r="F3651" s="6" t="s">
        <v>6402</v>
      </c>
      <c r="G3651" s="6">
        <v>917</v>
      </c>
      <c r="H3651" s="6">
        <v>5521</v>
      </c>
      <c r="I3651" s="6">
        <v>0</v>
      </c>
      <c r="J3651" s="6">
        <v>0</v>
      </c>
      <c r="K3651" s="6">
        <v>0</v>
      </c>
      <c r="L3651" s="6"/>
      <c r="M3651" s="6">
        <v>2022</v>
      </c>
      <c r="N3651" s="6" t="s">
        <v>7745</v>
      </c>
      <c r="O3651" s="6">
        <v>5</v>
      </c>
      <c r="P3651" s="6"/>
      <c r="Q3651" s="6" t="s">
        <v>7733</v>
      </c>
      <c r="R3651" s="6" t="s">
        <v>7734</v>
      </c>
      <c r="S3651" s="6"/>
      <c r="T3651" s="6" t="s">
        <v>5249</v>
      </c>
      <c r="U3651">
        <f t="shared" ref="U3651:U3714" si="57">COUNTIF(A3651:A9951,A3651)</f>
        <v>4</v>
      </c>
    </row>
    <row r="3652" spans="1:21" x14ac:dyDescent="0.2">
      <c r="A3652" s="6" t="s">
        <v>12183</v>
      </c>
      <c r="B3652" s="6" t="s">
        <v>12158</v>
      </c>
      <c r="C3652" s="6">
        <v>3557061</v>
      </c>
      <c r="D3652" s="6" t="s">
        <v>7128</v>
      </c>
      <c r="E3652" s="6" t="s">
        <v>12185</v>
      </c>
      <c r="F3652" s="6" t="s">
        <v>6402</v>
      </c>
      <c r="G3652" s="6">
        <v>2094</v>
      </c>
      <c r="H3652" s="6">
        <v>5521</v>
      </c>
      <c r="I3652" s="6">
        <v>1</v>
      </c>
      <c r="J3652" s="6">
        <v>1</v>
      </c>
      <c r="K3652" s="6">
        <v>0</v>
      </c>
      <c r="L3652" s="6"/>
      <c r="M3652" s="6">
        <v>2022</v>
      </c>
      <c r="N3652" s="6" t="s">
        <v>7745</v>
      </c>
      <c r="O3652" s="6">
        <v>5</v>
      </c>
      <c r="P3652" s="6"/>
      <c r="Q3652" s="6" t="s">
        <v>7733</v>
      </c>
      <c r="R3652" s="6" t="s">
        <v>7734</v>
      </c>
      <c r="S3652" s="6"/>
      <c r="T3652" s="6" t="s">
        <v>5231</v>
      </c>
      <c r="U3652">
        <f t="shared" si="57"/>
        <v>3</v>
      </c>
    </row>
    <row r="3653" spans="1:21" x14ac:dyDescent="0.2">
      <c r="A3653" s="6" t="s">
        <v>12183</v>
      </c>
      <c r="B3653" s="6" t="s">
        <v>12158</v>
      </c>
      <c r="C3653" s="6">
        <v>3557061</v>
      </c>
      <c r="D3653" s="6" t="s">
        <v>6481</v>
      </c>
      <c r="E3653" s="6" t="s">
        <v>12186</v>
      </c>
      <c r="F3653" s="6" t="s">
        <v>6402</v>
      </c>
      <c r="G3653" s="6">
        <v>458</v>
      </c>
      <c r="H3653" s="6">
        <v>5521</v>
      </c>
      <c r="I3653" s="6">
        <v>0</v>
      </c>
      <c r="J3653" s="6">
        <v>0</v>
      </c>
      <c r="K3653" s="6">
        <v>0</v>
      </c>
      <c r="L3653" s="6"/>
      <c r="M3653" s="6">
        <v>2022</v>
      </c>
      <c r="N3653" s="6" t="s">
        <v>7745</v>
      </c>
      <c r="O3653" s="6">
        <v>5</v>
      </c>
      <c r="P3653" s="6"/>
      <c r="Q3653" s="6" t="s">
        <v>7733</v>
      </c>
      <c r="R3653" s="6" t="s">
        <v>7734</v>
      </c>
      <c r="S3653" s="6"/>
      <c r="T3653" s="6" t="s">
        <v>5250</v>
      </c>
      <c r="U3653">
        <f t="shared" si="57"/>
        <v>2</v>
      </c>
    </row>
    <row r="3654" spans="1:21" x14ac:dyDescent="0.2">
      <c r="A3654" s="6" t="s">
        <v>12183</v>
      </c>
      <c r="B3654" s="6" t="s">
        <v>12158</v>
      </c>
      <c r="C3654" s="6">
        <v>3557061</v>
      </c>
      <c r="D3654" s="6" t="s">
        <v>6828</v>
      </c>
      <c r="E3654" s="6" t="s">
        <v>6535</v>
      </c>
      <c r="F3654" s="6" t="s">
        <v>6402</v>
      </c>
      <c r="G3654" s="6">
        <v>2052</v>
      </c>
      <c r="H3654" s="6">
        <v>5521</v>
      </c>
      <c r="I3654" s="6">
        <v>1</v>
      </c>
      <c r="J3654" s="6">
        <v>1</v>
      </c>
      <c r="K3654" s="6">
        <v>0</v>
      </c>
      <c r="L3654" s="6"/>
      <c r="M3654" s="6">
        <v>2022</v>
      </c>
      <c r="N3654" s="6" t="s">
        <v>7745</v>
      </c>
      <c r="O3654" s="6">
        <v>5</v>
      </c>
      <c r="P3654" s="6"/>
      <c r="Q3654" s="6" t="s">
        <v>7733</v>
      </c>
      <c r="R3654" s="6" t="s">
        <v>7734</v>
      </c>
      <c r="S3654" s="6"/>
      <c r="T3654" s="6" t="s">
        <v>5230</v>
      </c>
      <c r="U3654">
        <f t="shared" si="57"/>
        <v>1</v>
      </c>
    </row>
    <row r="3655" spans="1:21" x14ac:dyDescent="0.2">
      <c r="A3655" s="6" t="s">
        <v>12187</v>
      </c>
      <c r="B3655" s="6" t="s">
        <v>12188</v>
      </c>
      <c r="C3655" s="6">
        <v>3557066</v>
      </c>
      <c r="D3655" s="6" t="s">
        <v>6477</v>
      </c>
      <c r="E3655" s="6" t="s">
        <v>12189</v>
      </c>
      <c r="F3655" s="6" t="s">
        <v>6402</v>
      </c>
      <c r="G3655" s="6">
        <v>270</v>
      </c>
      <c r="H3655" s="6">
        <v>560</v>
      </c>
      <c r="I3655" s="6">
        <v>1</v>
      </c>
      <c r="J3655" s="6">
        <v>0</v>
      </c>
      <c r="K3655" s="6">
        <v>0</v>
      </c>
      <c r="L3655" s="6"/>
      <c r="M3655" s="6">
        <v>2022</v>
      </c>
      <c r="N3655" s="6" t="s">
        <v>7732</v>
      </c>
      <c r="O3655" s="6">
        <v>99</v>
      </c>
      <c r="P3655" s="6"/>
      <c r="Q3655" s="6" t="s">
        <v>7733</v>
      </c>
      <c r="R3655" s="6" t="s">
        <v>7734</v>
      </c>
      <c r="S3655" s="6"/>
      <c r="T3655" s="6" t="s">
        <v>1157</v>
      </c>
      <c r="U3655">
        <f t="shared" si="57"/>
        <v>2</v>
      </c>
    </row>
    <row r="3656" spans="1:21" x14ac:dyDescent="0.2">
      <c r="A3656" s="6" t="s">
        <v>12187</v>
      </c>
      <c r="B3656" s="6" t="s">
        <v>12188</v>
      </c>
      <c r="C3656" s="6">
        <v>3557066</v>
      </c>
      <c r="D3656" s="6" t="s">
        <v>12190</v>
      </c>
      <c r="E3656" s="6" t="s">
        <v>12191</v>
      </c>
      <c r="F3656" s="6" t="s">
        <v>6402</v>
      </c>
      <c r="G3656" s="6">
        <v>290</v>
      </c>
      <c r="H3656" s="6">
        <v>560</v>
      </c>
      <c r="I3656" s="6">
        <v>0</v>
      </c>
      <c r="J3656" s="6">
        <v>1</v>
      </c>
      <c r="K3656" s="6">
        <v>0</v>
      </c>
      <c r="L3656" s="6"/>
      <c r="M3656" s="6">
        <v>2022</v>
      </c>
      <c r="N3656" s="6" t="s">
        <v>7732</v>
      </c>
      <c r="O3656" s="6">
        <v>99</v>
      </c>
      <c r="P3656" s="6"/>
      <c r="Q3656" s="6" t="s">
        <v>7733</v>
      </c>
      <c r="R3656" s="6" t="s">
        <v>7734</v>
      </c>
      <c r="S3656" s="6"/>
      <c r="T3656" s="6" t="s">
        <v>1156</v>
      </c>
      <c r="U3656">
        <f t="shared" si="57"/>
        <v>1</v>
      </c>
    </row>
    <row r="3657" spans="1:21" x14ac:dyDescent="0.2">
      <c r="A3657" s="6" t="s">
        <v>12192</v>
      </c>
      <c r="B3657" s="6" t="s">
        <v>12188</v>
      </c>
      <c r="C3657" s="6">
        <v>3557066</v>
      </c>
      <c r="D3657" s="6" t="s">
        <v>7500</v>
      </c>
      <c r="E3657" s="6" t="s">
        <v>6978</v>
      </c>
      <c r="F3657" s="6" t="s">
        <v>6402</v>
      </c>
      <c r="G3657" s="6">
        <v>294</v>
      </c>
      <c r="H3657" s="6">
        <v>1651</v>
      </c>
      <c r="I3657" s="6">
        <v>1</v>
      </c>
      <c r="J3657" s="6">
        <v>1</v>
      </c>
      <c r="K3657" s="6">
        <v>0</v>
      </c>
      <c r="L3657" s="6"/>
      <c r="M3657" s="6">
        <v>2022</v>
      </c>
      <c r="N3657" s="6" t="s">
        <v>7745</v>
      </c>
      <c r="O3657" s="6">
        <v>99</v>
      </c>
      <c r="P3657" s="6"/>
      <c r="Q3657" s="6" t="s">
        <v>7733</v>
      </c>
      <c r="R3657" s="6" t="s">
        <v>7734</v>
      </c>
      <c r="S3657" s="6"/>
      <c r="T3657" s="6" t="s">
        <v>5034</v>
      </c>
      <c r="U3657">
        <f t="shared" si="57"/>
        <v>5</v>
      </c>
    </row>
    <row r="3658" spans="1:21" x14ac:dyDescent="0.2">
      <c r="A3658" s="6" t="s">
        <v>12192</v>
      </c>
      <c r="B3658" s="6" t="s">
        <v>12188</v>
      </c>
      <c r="C3658" s="6">
        <v>3557066</v>
      </c>
      <c r="D3658" s="6" t="s">
        <v>6908</v>
      </c>
      <c r="E3658" s="6" t="s">
        <v>12193</v>
      </c>
      <c r="F3658" s="6" t="s">
        <v>6402</v>
      </c>
      <c r="G3658" s="6">
        <v>310</v>
      </c>
      <c r="H3658" s="6">
        <v>1651</v>
      </c>
      <c r="I3658" s="6">
        <v>0</v>
      </c>
      <c r="J3658" s="6">
        <v>1</v>
      </c>
      <c r="K3658" s="6">
        <v>0</v>
      </c>
      <c r="L3658" s="6"/>
      <c r="M3658" s="6">
        <v>2022</v>
      </c>
      <c r="N3658" s="6" t="s">
        <v>7745</v>
      </c>
      <c r="O3658" s="6">
        <v>99</v>
      </c>
      <c r="P3658" s="6"/>
      <c r="Q3658" s="6" t="s">
        <v>7733</v>
      </c>
      <c r="R3658" s="6" t="s">
        <v>7734</v>
      </c>
      <c r="S3658" s="6"/>
      <c r="T3658" s="6" t="s">
        <v>5033</v>
      </c>
      <c r="U3658">
        <f t="shared" si="57"/>
        <v>4</v>
      </c>
    </row>
    <row r="3659" spans="1:21" x14ac:dyDescent="0.2">
      <c r="A3659" s="6" t="s">
        <v>12192</v>
      </c>
      <c r="B3659" s="6" t="s">
        <v>12188</v>
      </c>
      <c r="C3659" s="6">
        <v>3557066</v>
      </c>
      <c r="D3659" s="6" t="s">
        <v>6622</v>
      </c>
      <c r="E3659" s="6" t="s">
        <v>11267</v>
      </c>
      <c r="F3659" s="6" t="s">
        <v>6402</v>
      </c>
      <c r="G3659" s="6">
        <v>211</v>
      </c>
      <c r="H3659" s="6">
        <v>1651</v>
      </c>
      <c r="I3659" s="6">
        <v>1</v>
      </c>
      <c r="J3659" s="6">
        <v>0</v>
      </c>
      <c r="K3659" s="6">
        <v>0</v>
      </c>
      <c r="L3659" s="6"/>
      <c r="M3659" s="6">
        <v>2022</v>
      </c>
      <c r="N3659" s="6" t="s">
        <v>7745</v>
      </c>
      <c r="O3659" s="6">
        <v>99</v>
      </c>
      <c r="P3659" s="6"/>
      <c r="Q3659" s="6" t="s">
        <v>7733</v>
      </c>
      <c r="R3659" s="6" t="s">
        <v>7734</v>
      </c>
      <c r="S3659" s="6"/>
      <c r="T3659" s="6" t="s">
        <v>5035</v>
      </c>
      <c r="U3659">
        <f t="shared" si="57"/>
        <v>3</v>
      </c>
    </row>
    <row r="3660" spans="1:21" x14ac:dyDescent="0.2">
      <c r="A3660" s="6" t="s">
        <v>12192</v>
      </c>
      <c r="B3660" s="6" t="s">
        <v>12188</v>
      </c>
      <c r="C3660" s="6">
        <v>3557066</v>
      </c>
      <c r="D3660" s="6" t="s">
        <v>6615</v>
      </c>
      <c r="E3660" s="6" t="s">
        <v>7556</v>
      </c>
      <c r="F3660" s="6" t="s">
        <v>6402</v>
      </c>
      <c r="G3660" s="6">
        <v>443</v>
      </c>
      <c r="H3660" s="6">
        <v>1651</v>
      </c>
      <c r="I3660" s="6">
        <v>0</v>
      </c>
      <c r="J3660" s="6">
        <v>1</v>
      </c>
      <c r="K3660" s="6">
        <v>0</v>
      </c>
      <c r="L3660" s="6"/>
      <c r="M3660" s="6">
        <v>2022</v>
      </c>
      <c r="N3660" s="6" t="s">
        <v>7745</v>
      </c>
      <c r="O3660" s="6">
        <v>99</v>
      </c>
      <c r="P3660" s="6"/>
      <c r="Q3660" s="6" t="s">
        <v>7733</v>
      </c>
      <c r="R3660" s="6" t="s">
        <v>7734</v>
      </c>
      <c r="S3660" s="6"/>
      <c r="T3660" s="6" t="s">
        <v>5032</v>
      </c>
      <c r="U3660">
        <f t="shared" si="57"/>
        <v>2</v>
      </c>
    </row>
    <row r="3661" spans="1:21" x14ac:dyDescent="0.2">
      <c r="A3661" s="6" t="s">
        <v>12192</v>
      </c>
      <c r="B3661" s="6" t="s">
        <v>12188</v>
      </c>
      <c r="C3661" s="6">
        <v>3557066</v>
      </c>
      <c r="D3661" s="6" t="s">
        <v>6537</v>
      </c>
      <c r="E3661" s="6" t="s">
        <v>12194</v>
      </c>
      <c r="F3661" s="6" t="s">
        <v>6402</v>
      </c>
      <c r="G3661" s="6">
        <v>393</v>
      </c>
      <c r="H3661" s="6">
        <v>1651</v>
      </c>
      <c r="I3661" s="6">
        <v>0</v>
      </c>
      <c r="J3661" s="6">
        <v>1</v>
      </c>
      <c r="K3661" s="6">
        <v>0</v>
      </c>
      <c r="L3661" s="6"/>
      <c r="M3661" s="6">
        <v>2022</v>
      </c>
      <c r="N3661" s="6" t="s">
        <v>7745</v>
      </c>
      <c r="O3661" s="6">
        <v>99</v>
      </c>
      <c r="P3661" s="6"/>
      <c r="Q3661" s="6" t="s">
        <v>7733</v>
      </c>
      <c r="R3661" s="6" t="s">
        <v>7734</v>
      </c>
      <c r="S3661" s="6"/>
      <c r="T3661" s="6" t="s">
        <v>5031</v>
      </c>
      <c r="U3661">
        <f t="shared" si="57"/>
        <v>1</v>
      </c>
    </row>
    <row r="3662" spans="1:21" x14ac:dyDescent="0.2">
      <c r="A3662" s="6" t="s">
        <v>12195</v>
      </c>
      <c r="B3662" s="6" t="s">
        <v>12196</v>
      </c>
      <c r="C3662" s="6">
        <v>3558051</v>
      </c>
      <c r="D3662" s="6" t="s">
        <v>7100</v>
      </c>
      <c r="E3662" s="6" t="s">
        <v>7215</v>
      </c>
      <c r="F3662" s="6" t="s">
        <v>6402</v>
      </c>
      <c r="G3662" s="6">
        <v>10</v>
      </c>
      <c r="H3662" s="6">
        <v>561</v>
      </c>
      <c r="I3662" s="6">
        <v>0</v>
      </c>
      <c r="J3662" s="6">
        <v>0</v>
      </c>
      <c r="K3662" s="6">
        <v>0</v>
      </c>
      <c r="L3662" s="6"/>
      <c r="M3662" s="6">
        <v>2022</v>
      </c>
      <c r="N3662" s="6" t="s">
        <v>7732</v>
      </c>
      <c r="O3662" s="6">
        <v>99</v>
      </c>
      <c r="P3662" s="6"/>
      <c r="Q3662" s="6" t="s">
        <v>7733</v>
      </c>
      <c r="R3662" s="6" t="s">
        <v>7734</v>
      </c>
      <c r="S3662" s="6"/>
      <c r="T3662" s="6" t="s">
        <v>1196</v>
      </c>
      <c r="U3662">
        <f t="shared" si="57"/>
        <v>4</v>
      </c>
    </row>
    <row r="3663" spans="1:21" x14ac:dyDescent="0.2">
      <c r="A3663" s="6" t="s">
        <v>12195</v>
      </c>
      <c r="B3663" s="6" t="s">
        <v>12196</v>
      </c>
      <c r="C3663" s="6">
        <v>3558051</v>
      </c>
      <c r="D3663" s="6" t="s">
        <v>7398</v>
      </c>
      <c r="E3663" s="6" t="s">
        <v>12197</v>
      </c>
      <c r="F3663" s="6" t="s">
        <v>6402</v>
      </c>
      <c r="G3663" s="6">
        <v>148</v>
      </c>
      <c r="H3663" s="6">
        <v>561</v>
      </c>
      <c r="I3663" s="6">
        <v>0</v>
      </c>
      <c r="J3663" s="6">
        <v>0</v>
      </c>
      <c r="K3663" s="6">
        <v>0</v>
      </c>
      <c r="L3663" s="6"/>
      <c r="M3663" s="6">
        <v>2022</v>
      </c>
      <c r="N3663" s="6" t="s">
        <v>7732</v>
      </c>
      <c r="O3663" s="6">
        <v>99</v>
      </c>
      <c r="P3663" s="6"/>
      <c r="Q3663" s="6" t="s">
        <v>7733</v>
      </c>
      <c r="R3663" s="6" t="s">
        <v>7734</v>
      </c>
      <c r="S3663" s="6"/>
      <c r="T3663" s="6" t="s">
        <v>1197</v>
      </c>
      <c r="U3663">
        <f t="shared" si="57"/>
        <v>3</v>
      </c>
    </row>
    <row r="3664" spans="1:21" x14ac:dyDescent="0.2">
      <c r="A3664" s="6" t="s">
        <v>12195</v>
      </c>
      <c r="B3664" s="6" t="s">
        <v>12196</v>
      </c>
      <c r="C3664" s="6">
        <v>3558051</v>
      </c>
      <c r="D3664" s="6" t="s">
        <v>6439</v>
      </c>
      <c r="E3664" s="6" t="s">
        <v>6534</v>
      </c>
      <c r="F3664" s="6" t="s">
        <v>6402</v>
      </c>
      <c r="G3664" s="6">
        <v>95</v>
      </c>
      <c r="H3664" s="6">
        <v>561</v>
      </c>
      <c r="I3664" s="6">
        <v>0</v>
      </c>
      <c r="J3664" s="6">
        <v>0</v>
      </c>
      <c r="K3664" s="6">
        <v>0</v>
      </c>
      <c r="L3664" s="6"/>
      <c r="M3664" s="6">
        <v>2022</v>
      </c>
      <c r="N3664" s="6" t="s">
        <v>7732</v>
      </c>
      <c r="O3664" s="6">
        <v>99</v>
      </c>
      <c r="P3664" s="6"/>
      <c r="Q3664" s="6" t="s">
        <v>7733</v>
      </c>
      <c r="R3664" s="6" t="s">
        <v>7734</v>
      </c>
      <c r="S3664" s="6"/>
      <c r="T3664" s="6" t="s">
        <v>1198</v>
      </c>
      <c r="U3664">
        <f t="shared" si="57"/>
        <v>2</v>
      </c>
    </row>
    <row r="3665" spans="1:21" x14ac:dyDescent="0.2">
      <c r="A3665" s="6" t="s">
        <v>12195</v>
      </c>
      <c r="B3665" s="6" t="s">
        <v>12196</v>
      </c>
      <c r="C3665" s="6">
        <v>3558051</v>
      </c>
      <c r="D3665" s="6" t="s">
        <v>12198</v>
      </c>
      <c r="E3665" s="6" t="s">
        <v>12199</v>
      </c>
      <c r="F3665" s="6" t="s">
        <v>6402</v>
      </c>
      <c r="G3665" s="6">
        <v>308</v>
      </c>
      <c r="H3665" s="6">
        <v>561</v>
      </c>
      <c r="I3665" s="6">
        <v>1</v>
      </c>
      <c r="J3665" s="6">
        <v>1</v>
      </c>
      <c r="K3665" s="6">
        <v>0</v>
      </c>
      <c r="L3665" s="6"/>
      <c r="M3665" s="6">
        <v>2022</v>
      </c>
      <c r="N3665" s="6" t="s">
        <v>7732</v>
      </c>
      <c r="O3665" s="6">
        <v>99</v>
      </c>
      <c r="P3665" s="6"/>
      <c r="Q3665" s="6" t="s">
        <v>7733</v>
      </c>
      <c r="R3665" s="6" t="s">
        <v>7734</v>
      </c>
      <c r="S3665" s="6"/>
      <c r="T3665" s="6" t="s">
        <v>1195</v>
      </c>
      <c r="U3665">
        <f t="shared" si="57"/>
        <v>1</v>
      </c>
    </row>
    <row r="3666" spans="1:21" x14ac:dyDescent="0.2">
      <c r="A3666" s="6" t="s">
        <v>12200</v>
      </c>
      <c r="B3666" s="6" t="s">
        <v>12196</v>
      </c>
      <c r="C3666" s="6">
        <v>3558051</v>
      </c>
      <c r="D3666" s="6" t="s">
        <v>9381</v>
      </c>
      <c r="E3666" s="6" t="s">
        <v>12201</v>
      </c>
      <c r="F3666" s="6" t="s">
        <v>6402</v>
      </c>
      <c r="G3666" s="6">
        <v>481</v>
      </c>
      <c r="H3666" s="6">
        <v>2011</v>
      </c>
      <c r="I3666" s="6">
        <v>0</v>
      </c>
      <c r="J3666" s="6">
        <v>1</v>
      </c>
      <c r="K3666" s="6">
        <v>0</v>
      </c>
      <c r="L3666" s="6"/>
      <c r="M3666" s="6">
        <v>2022</v>
      </c>
      <c r="N3666" s="6" t="s">
        <v>7745</v>
      </c>
      <c r="O3666" s="6">
        <v>99</v>
      </c>
      <c r="P3666" s="6"/>
      <c r="Q3666" s="6" t="s">
        <v>7733</v>
      </c>
      <c r="R3666" s="6" t="s">
        <v>7734</v>
      </c>
      <c r="S3666" s="6"/>
      <c r="T3666" s="6" t="s">
        <v>5254</v>
      </c>
      <c r="U3666">
        <f t="shared" si="57"/>
        <v>11</v>
      </c>
    </row>
    <row r="3667" spans="1:21" x14ac:dyDescent="0.2">
      <c r="A3667" s="6" t="s">
        <v>12200</v>
      </c>
      <c r="B3667" s="6" t="s">
        <v>12196</v>
      </c>
      <c r="C3667" s="6">
        <v>3558051</v>
      </c>
      <c r="D3667" s="6" t="s">
        <v>6603</v>
      </c>
      <c r="E3667" s="6" t="s">
        <v>12202</v>
      </c>
      <c r="F3667" s="6" t="s">
        <v>6402</v>
      </c>
      <c r="G3667" s="6">
        <v>311</v>
      </c>
      <c r="H3667" s="6">
        <v>2011</v>
      </c>
      <c r="I3667" s="6">
        <v>0</v>
      </c>
      <c r="J3667" s="6">
        <v>1</v>
      </c>
      <c r="K3667" s="6">
        <v>0</v>
      </c>
      <c r="L3667" s="6"/>
      <c r="M3667" s="6">
        <v>2022</v>
      </c>
      <c r="N3667" s="6" t="s">
        <v>7745</v>
      </c>
      <c r="O3667" s="6">
        <v>99</v>
      </c>
      <c r="P3667" s="6"/>
      <c r="Q3667" s="6" t="s">
        <v>7733</v>
      </c>
      <c r="R3667" s="6" t="s">
        <v>7734</v>
      </c>
      <c r="S3667" s="6"/>
      <c r="T3667" s="6" t="s">
        <v>5253</v>
      </c>
      <c r="U3667">
        <f t="shared" si="57"/>
        <v>10</v>
      </c>
    </row>
    <row r="3668" spans="1:21" x14ac:dyDescent="0.2">
      <c r="A3668" s="6" t="s">
        <v>12200</v>
      </c>
      <c r="B3668" s="6" t="s">
        <v>12196</v>
      </c>
      <c r="C3668" s="6">
        <v>3558051</v>
      </c>
      <c r="D3668" s="6" t="s">
        <v>6597</v>
      </c>
      <c r="E3668" s="6" t="s">
        <v>12203</v>
      </c>
      <c r="F3668" s="6" t="s">
        <v>6402</v>
      </c>
      <c r="G3668" s="6">
        <v>122</v>
      </c>
      <c r="H3668" s="6">
        <v>2011</v>
      </c>
      <c r="I3668" s="6">
        <v>0</v>
      </c>
      <c r="J3668" s="6">
        <v>0</v>
      </c>
      <c r="K3668" s="6">
        <v>0</v>
      </c>
      <c r="L3668" s="6"/>
      <c r="M3668" s="6">
        <v>2022</v>
      </c>
      <c r="N3668" s="6" t="s">
        <v>7745</v>
      </c>
      <c r="O3668" s="6">
        <v>99</v>
      </c>
      <c r="P3668" s="6"/>
      <c r="Q3668" s="6" t="s">
        <v>7733</v>
      </c>
      <c r="R3668" s="6" t="s">
        <v>7734</v>
      </c>
      <c r="S3668" s="6"/>
      <c r="T3668" s="6" t="s">
        <v>5255</v>
      </c>
      <c r="U3668">
        <f t="shared" si="57"/>
        <v>9</v>
      </c>
    </row>
    <row r="3669" spans="1:21" x14ac:dyDescent="0.2">
      <c r="A3669" s="6" t="s">
        <v>12200</v>
      </c>
      <c r="B3669" s="6" t="s">
        <v>12196</v>
      </c>
      <c r="C3669" s="6">
        <v>3558051</v>
      </c>
      <c r="D3669" s="6" t="s">
        <v>6411</v>
      </c>
      <c r="E3669" s="6" t="s">
        <v>6791</v>
      </c>
      <c r="F3669" s="6" t="s">
        <v>6402</v>
      </c>
      <c r="G3669" s="6">
        <v>110</v>
      </c>
      <c r="H3669" s="6">
        <v>2011</v>
      </c>
      <c r="I3669" s="6">
        <v>0</v>
      </c>
      <c r="J3669" s="6">
        <v>0</v>
      </c>
      <c r="K3669" s="6">
        <v>0</v>
      </c>
      <c r="L3669" s="6"/>
      <c r="M3669" s="6">
        <v>2022</v>
      </c>
      <c r="N3669" s="6" t="s">
        <v>7745</v>
      </c>
      <c r="O3669" s="6">
        <v>99</v>
      </c>
      <c r="P3669" s="6"/>
      <c r="Q3669" s="6" t="s">
        <v>7733</v>
      </c>
      <c r="R3669" s="6" t="s">
        <v>7734</v>
      </c>
      <c r="S3669" s="6"/>
      <c r="T3669" s="6" t="s">
        <v>5256</v>
      </c>
      <c r="U3669">
        <f t="shared" si="57"/>
        <v>8</v>
      </c>
    </row>
    <row r="3670" spans="1:21" x14ac:dyDescent="0.2">
      <c r="A3670" s="6" t="s">
        <v>12200</v>
      </c>
      <c r="B3670" s="6" t="s">
        <v>12196</v>
      </c>
      <c r="C3670" s="6">
        <v>3558051</v>
      </c>
      <c r="D3670" s="6" t="s">
        <v>6406</v>
      </c>
      <c r="E3670" s="6" t="s">
        <v>7395</v>
      </c>
      <c r="F3670" s="6" t="s">
        <v>6402</v>
      </c>
      <c r="G3670" s="6">
        <v>258</v>
      </c>
      <c r="H3670" s="6">
        <v>2011</v>
      </c>
      <c r="I3670" s="6">
        <v>1</v>
      </c>
      <c r="J3670" s="6">
        <v>1</v>
      </c>
      <c r="K3670" s="6">
        <v>0</v>
      </c>
      <c r="L3670" s="6"/>
      <c r="M3670" s="6">
        <v>2022</v>
      </c>
      <c r="N3670" s="6" t="s">
        <v>7745</v>
      </c>
      <c r="O3670" s="6">
        <v>99</v>
      </c>
      <c r="P3670" s="6"/>
      <c r="Q3670" s="6" t="s">
        <v>7733</v>
      </c>
      <c r="R3670" s="6" t="s">
        <v>7734</v>
      </c>
      <c r="S3670" s="6"/>
      <c r="T3670" s="6" t="s">
        <v>5252</v>
      </c>
      <c r="U3670">
        <f t="shared" si="57"/>
        <v>7</v>
      </c>
    </row>
    <row r="3671" spans="1:21" x14ac:dyDescent="0.2">
      <c r="A3671" s="6" t="s">
        <v>12200</v>
      </c>
      <c r="B3671" s="6" t="s">
        <v>12196</v>
      </c>
      <c r="C3671" s="6">
        <v>3558051</v>
      </c>
      <c r="D3671" s="6" t="s">
        <v>6467</v>
      </c>
      <c r="E3671" s="6" t="s">
        <v>7726</v>
      </c>
      <c r="F3671" s="6" t="s">
        <v>6402</v>
      </c>
      <c r="G3671" s="6">
        <v>307</v>
      </c>
      <c r="H3671" s="6">
        <v>2011</v>
      </c>
      <c r="I3671" s="6">
        <v>1</v>
      </c>
      <c r="J3671" s="6">
        <v>1</v>
      </c>
      <c r="K3671" s="6">
        <v>0</v>
      </c>
      <c r="L3671" s="6"/>
      <c r="M3671" s="6">
        <v>2022</v>
      </c>
      <c r="N3671" s="6" t="s">
        <v>7745</v>
      </c>
      <c r="O3671" s="6">
        <v>99</v>
      </c>
      <c r="P3671" s="6"/>
      <c r="Q3671" s="6" t="s">
        <v>7733</v>
      </c>
      <c r="R3671" s="6" t="s">
        <v>7734</v>
      </c>
      <c r="S3671" s="6"/>
      <c r="T3671" s="6" t="s">
        <v>5251</v>
      </c>
      <c r="U3671">
        <f t="shared" si="57"/>
        <v>6</v>
      </c>
    </row>
    <row r="3672" spans="1:21" x14ac:dyDescent="0.2">
      <c r="A3672" s="6" t="s">
        <v>12200</v>
      </c>
      <c r="B3672" s="6" t="s">
        <v>12196</v>
      </c>
      <c r="C3672" s="6">
        <v>3558051</v>
      </c>
      <c r="D3672" s="6" t="s">
        <v>6509</v>
      </c>
      <c r="E3672" s="6" t="s">
        <v>6710</v>
      </c>
      <c r="F3672" s="6" t="s">
        <v>6402</v>
      </c>
      <c r="G3672" s="6">
        <v>73</v>
      </c>
      <c r="H3672" s="6">
        <v>2011</v>
      </c>
      <c r="I3672" s="6">
        <v>0</v>
      </c>
      <c r="J3672" s="6">
        <v>0</v>
      </c>
      <c r="K3672" s="6">
        <v>0</v>
      </c>
      <c r="L3672" s="6"/>
      <c r="M3672" s="6">
        <v>2022</v>
      </c>
      <c r="N3672" s="6" t="s">
        <v>7745</v>
      </c>
      <c r="O3672" s="6">
        <v>99</v>
      </c>
      <c r="P3672" s="6"/>
      <c r="Q3672" s="6" t="s">
        <v>7733</v>
      </c>
      <c r="R3672" s="6" t="s">
        <v>7734</v>
      </c>
      <c r="S3672" s="6"/>
      <c r="T3672" s="6" t="s">
        <v>5257</v>
      </c>
      <c r="U3672">
        <f t="shared" si="57"/>
        <v>5</v>
      </c>
    </row>
    <row r="3673" spans="1:21" x14ac:dyDescent="0.2">
      <c r="A3673" s="6" t="s">
        <v>12200</v>
      </c>
      <c r="B3673" s="6" t="s">
        <v>12196</v>
      </c>
      <c r="C3673" s="6">
        <v>3558051</v>
      </c>
      <c r="D3673" s="6" t="s">
        <v>6471</v>
      </c>
      <c r="E3673" s="6" t="s">
        <v>7266</v>
      </c>
      <c r="F3673" s="6" t="s">
        <v>6402</v>
      </c>
      <c r="G3673" s="6">
        <v>136</v>
      </c>
      <c r="H3673" s="6">
        <v>2011</v>
      </c>
      <c r="I3673" s="6">
        <v>0</v>
      </c>
      <c r="J3673" s="6">
        <v>0</v>
      </c>
      <c r="K3673" s="6">
        <v>0</v>
      </c>
      <c r="L3673" s="6"/>
      <c r="M3673" s="6">
        <v>2022</v>
      </c>
      <c r="N3673" s="6" t="s">
        <v>7745</v>
      </c>
      <c r="O3673" s="6">
        <v>99</v>
      </c>
      <c r="P3673" s="6"/>
      <c r="Q3673" s="6" t="s">
        <v>7733</v>
      </c>
      <c r="R3673" s="6" t="s">
        <v>7734</v>
      </c>
      <c r="S3673" s="6"/>
      <c r="T3673" s="6" t="s">
        <v>5258</v>
      </c>
      <c r="U3673">
        <f t="shared" si="57"/>
        <v>4</v>
      </c>
    </row>
    <row r="3674" spans="1:21" x14ac:dyDescent="0.2">
      <c r="A3674" s="6" t="s">
        <v>12200</v>
      </c>
      <c r="B3674" s="6" t="s">
        <v>12196</v>
      </c>
      <c r="C3674" s="6">
        <v>3558051</v>
      </c>
      <c r="D3674" s="6" t="s">
        <v>7071</v>
      </c>
      <c r="E3674" s="6" t="s">
        <v>7034</v>
      </c>
      <c r="F3674" s="6" t="s">
        <v>6402</v>
      </c>
      <c r="G3674" s="6">
        <v>85</v>
      </c>
      <c r="H3674" s="6">
        <v>2011</v>
      </c>
      <c r="I3674" s="6">
        <v>0</v>
      </c>
      <c r="J3674" s="6">
        <v>0</v>
      </c>
      <c r="K3674" s="6">
        <v>0</v>
      </c>
      <c r="L3674" s="6"/>
      <c r="M3674" s="6">
        <v>2022</v>
      </c>
      <c r="N3674" s="6" t="s">
        <v>7745</v>
      </c>
      <c r="O3674" s="6">
        <v>99</v>
      </c>
      <c r="P3674" s="6"/>
      <c r="Q3674" s="6" t="s">
        <v>7733</v>
      </c>
      <c r="R3674" s="6" t="s">
        <v>7734</v>
      </c>
      <c r="S3674" s="6"/>
      <c r="T3674" s="6" t="s">
        <v>5259</v>
      </c>
      <c r="U3674">
        <f t="shared" si="57"/>
        <v>3</v>
      </c>
    </row>
    <row r="3675" spans="1:21" x14ac:dyDescent="0.2">
      <c r="A3675" s="6" t="s">
        <v>12200</v>
      </c>
      <c r="B3675" s="6" t="s">
        <v>12196</v>
      </c>
      <c r="C3675" s="6">
        <v>3558051</v>
      </c>
      <c r="D3675" s="6" t="s">
        <v>6505</v>
      </c>
      <c r="E3675" s="6" t="s">
        <v>12204</v>
      </c>
      <c r="F3675" s="6" t="s">
        <v>6402</v>
      </c>
      <c r="G3675" s="6">
        <v>73</v>
      </c>
      <c r="H3675" s="6">
        <v>2011</v>
      </c>
      <c r="I3675" s="6">
        <v>1</v>
      </c>
      <c r="J3675" s="6">
        <v>0</v>
      </c>
      <c r="K3675" s="6">
        <v>0</v>
      </c>
      <c r="L3675" s="6"/>
      <c r="M3675" s="6">
        <v>2022</v>
      </c>
      <c r="N3675" s="6" t="s">
        <v>7745</v>
      </c>
      <c r="O3675" s="6">
        <v>99</v>
      </c>
      <c r="P3675" s="6"/>
      <c r="Q3675" s="6" t="s">
        <v>7733</v>
      </c>
      <c r="R3675" s="6" t="s">
        <v>7734</v>
      </c>
      <c r="S3675" s="6"/>
      <c r="T3675" s="6" t="s">
        <v>5260</v>
      </c>
      <c r="U3675">
        <f t="shared" si="57"/>
        <v>2</v>
      </c>
    </row>
    <row r="3676" spans="1:21" x14ac:dyDescent="0.2">
      <c r="A3676" s="6" t="s">
        <v>12200</v>
      </c>
      <c r="B3676" s="6" t="s">
        <v>12196</v>
      </c>
      <c r="C3676" s="6">
        <v>3558051</v>
      </c>
      <c r="D3676" s="6" t="s">
        <v>6505</v>
      </c>
      <c r="E3676" s="6" t="s">
        <v>12205</v>
      </c>
      <c r="F3676" s="6" t="s">
        <v>6402</v>
      </c>
      <c r="G3676" s="6">
        <v>55</v>
      </c>
      <c r="H3676" s="6">
        <v>2011</v>
      </c>
      <c r="I3676" s="6">
        <v>1</v>
      </c>
      <c r="J3676" s="6">
        <v>0</v>
      </c>
      <c r="K3676" s="6">
        <v>0</v>
      </c>
      <c r="L3676" s="6"/>
      <c r="M3676" s="6">
        <v>2022</v>
      </c>
      <c r="N3676" s="6" t="s">
        <v>7745</v>
      </c>
      <c r="O3676" s="6">
        <v>99</v>
      </c>
      <c r="P3676" s="6"/>
      <c r="Q3676" s="6" t="s">
        <v>7733</v>
      </c>
      <c r="R3676" s="6" t="s">
        <v>7734</v>
      </c>
      <c r="S3676" s="6"/>
      <c r="T3676" s="6" t="s">
        <v>5261</v>
      </c>
      <c r="U3676">
        <f t="shared" si="57"/>
        <v>1</v>
      </c>
    </row>
    <row r="3677" spans="1:21" x14ac:dyDescent="0.2">
      <c r="A3677" s="6" t="s">
        <v>12206</v>
      </c>
      <c r="B3677" s="6" t="s">
        <v>12207</v>
      </c>
      <c r="C3677" s="6">
        <v>3512001</v>
      </c>
      <c r="D3677" s="6" t="s">
        <v>7100</v>
      </c>
      <c r="E3677" s="6" t="s">
        <v>12208</v>
      </c>
      <c r="F3677" s="6" t="s">
        <v>6402</v>
      </c>
      <c r="G3677" s="6">
        <v>568</v>
      </c>
      <c r="H3677" s="6">
        <v>1217</v>
      </c>
      <c r="I3677" s="6">
        <v>0</v>
      </c>
      <c r="J3677" s="6">
        <v>0</v>
      </c>
      <c r="K3677" s="6">
        <v>0</v>
      </c>
      <c r="L3677" s="6"/>
      <c r="M3677" s="6">
        <v>2022</v>
      </c>
      <c r="N3677" s="6" t="s">
        <v>8113</v>
      </c>
      <c r="O3677" s="6">
        <v>99</v>
      </c>
      <c r="P3677" s="6"/>
      <c r="Q3677" s="6" t="s">
        <v>7733</v>
      </c>
      <c r="R3677" s="6" t="s">
        <v>7734</v>
      </c>
      <c r="S3677" s="6"/>
      <c r="T3677" s="6" t="s">
        <v>1353</v>
      </c>
      <c r="U3677">
        <f t="shared" si="57"/>
        <v>2</v>
      </c>
    </row>
    <row r="3678" spans="1:21" x14ac:dyDescent="0.2">
      <c r="A3678" s="6" t="s">
        <v>12206</v>
      </c>
      <c r="B3678" s="6" t="s">
        <v>12207</v>
      </c>
      <c r="C3678" s="6">
        <v>3512001</v>
      </c>
      <c r="D3678" s="6" t="s">
        <v>6513</v>
      </c>
      <c r="E3678" s="6" t="s">
        <v>12209</v>
      </c>
      <c r="F3678" s="6" t="s">
        <v>6402</v>
      </c>
      <c r="G3678" s="6">
        <v>649</v>
      </c>
      <c r="H3678" s="6">
        <v>1217</v>
      </c>
      <c r="I3678" s="6">
        <v>0</v>
      </c>
      <c r="J3678" s="6">
        <v>1</v>
      </c>
      <c r="K3678" s="6">
        <v>0</v>
      </c>
      <c r="L3678" s="6"/>
      <c r="M3678" s="6">
        <v>2022</v>
      </c>
      <c r="N3678" s="6" t="s">
        <v>8113</v>
      </c>
      <c r="O3678" s="6">
        <v>99</v>
      </c>
      <c r="P3678" s="6"/>
      <c r="Q3678" s="6" t="s">
        <v>7733</v>
      </c>
      <c r="R3678" s="6" t="s">
        <v>7734</v>
      </c>
      <c r="S3678" s="6"/>
      <c r="T3678" s="6" t="s">
        <v>1352</v>
      </c>
      <c r="U3678">
        <f t="shared" si="57"/>
        <v>1</v>
      </c>
    </row>
    <row r="3679" spans="1:21" x14ac:dyDescent="0.2">
      <c r="A3679" s="6" t="s">
        <v>12210</v>
      </c>
      <c r="B3679" s="6" t="s">
        <v>12207</v>
      </c>
      <c r="C3679" s="6">
        <v>3512001</v>
      </c>
      <c r="D3679" s="6" t="s">
        <v>6785</v>
      </c>
      <c r="E3679" s="6" t="s">
        <v>6829</v>
      </c>
      <c r="F3679" s="6" t="s">
        <v>6402</v>
      </c>
      <c r="G3679" s="6">
        <v>0</v>
      </c>
      <c r="H3679" s="6"/>
      <c r="I3679" s="6">
        <v>0</v>
      </c>
      <c r="J3679" s="6">
        <v>1</v>
      </c>
      <c r="K3679" s="6">
        <v>1</v>
      </c>
      <c r="L3679" s="6"/>
      <c r="M3679" s="6">
        <v>2022</v>
      </c>
      <c r="N3679" s="6" t="s">
        <v>8757</v>
      </c>
      <c r="O3679" s="6">
        <v>99</v>
      </c>
      <c r="P3679" s="6"/>
      <c r="Q3679" s="6" t="s">
        <v>7733</v>
      </c>
      <c r="R3679" s="6" t="s">
        <v>7734</v>
      </c>
      <c r="S3679" s="6"/>
      <c r="T3679" s="6" t="s">
        <v>5970</v>
      </c>
      <c r="U3679">
        <f t="shared" si="57"/>
        <v>1</v>
      </c>
    </row>
    <row r="3680" spans="1:21" x14ac:dyDescent="0.2">
      <c r="A3680" s="6" t="s">
        <v>12211</v>
      </c>
      <c r="B3680" s="6" t="s">
        <v>12207</v>
      </c>
      <c r="C3680" s="6">
        <v>3512001</v>
      </c>
      <c r="D3680" s="6" t="s">
        <v>6922</v>
      </c>
      <c r="E3680" s="6" t="s">
        <v>6986</v>
      </c>
      <c r="F3680" s="6" t="s">
        <v>6402</v>
      </c>
      <c r="G3680" s="6">
        <v>0</v>
      </c>
      <c r="H3680" s="6"/>
      <c r="I3680" s="6">
        <v>0</v>
      </c>
      <c r="J3680" s="6">
        <v>1</v>
      </c>
      <c r="K3680" s="6">
        <v>1</v>
      </c>
      <c r="L3680" s="6"/>
      <c r="M3680" s="6">
        <v>2022</v>
      </c>
      <c r="N3680" s="6" t="s">
        <v>7745</v>
      </c>
      <c r="O3680" s="6">
        <v>99</v>
      </c>
      <c r="P3680" s="6"/>
      <c r="Q3680" s="6" t="s">
        <v>7733</v>
      </c>
      <c r="R3680" s="6" t="s">
        <v>7734</v>
      </c>
      <c r="S3680" s="6"/>
      <c r="T3680" s="6" t="s">
        <v>5969</v>
      </c>
      <c r="U3680">
        <f t="shared" si="57"/>
        <v>3</v>
      </c>
    </row>
    <row r="3681" spans="1:21" x14ac:dyDescent="0.2">
      <c r="A3681" s="6" t="s">
        <v>12211</v>
      </c>
      <c r="B3681" s="6" t="s">
        <v>12207</v>
      </c>
      <c r="C3681" s="6">
        <v>3512001</v>
      </c>
      <c r="D3681" s="6" t="s">
        <v>6851</v>
      </c>
      <c r="E3681" s="6" t="s">
        <v>9574</v>
      </c>
      <c r="F3681" s="6" t="s">
        <v>6402</v>
      </c>
      <c r="G3681" s="6">
        <v>0</v>
      </c>
      <c r="H3681" s="6"/>
      <c r="I3681" s="6">
        <v>1</v>
      </c>
      <c r="J3681" s="6">
        <v>1</v>
      </c>
      <c r="K3681" s="6">
        <v>1</v>
      </c>
      <c r="L3681" s="6"/>
      <c r="M3681" s="6">
        <v>2022</v>
      </c>
      <c r="N3681" s="6" t="s">
        <v>7745</v>
      </c>
      <c r="O3681" s="6">
        <v>99</v>
      </c>
      <c r="P3681" s="6"/>
      <c r="Q3681" s="6" t="s">
        <v>7733</v>
      </c>
      <c r="R3681" s="6" t="s">
        <v>7734</v>
      </c>
      <c r="S3681" s="6"/>
      <c r="T3681" s="6" t="s">
        <v>5968</v>
      </c>
      <c r="U3681">
        <f t="shared" si="57"/>
        <v>2</v>
      </c>
    </row>
    <row r="3682" spans="1:21" x14ac:dyDescent="0.2">
      <c r="A3682" s="6" t="s">
        <v>12211</v>
      </c>
      <c r="B3682" s="6" t="s">
        <v>12207</v>
      </c>
      <c r="C3682" s="6">
        <v>3512001</v>
      </c>
      <c r="D3682" s="6" t="s">
        <v>6406</v>
      </c>
      <c r="E3682" s="6" t="s">
        <v>7717</v>
      </c>
      <c r="F3682" s="6" t="s">
        <v>6402</v>
      </c>
      <c r="G3682" s="6">
        <v>0</v>
      </c>
      <c r="H3682" s="6"/>
      <c r="I3682" s="6">
        <v>0</v>
      </c>
      <c r="J3682" s="6">
        <v>1</v>
      </c>
      <c r="K3682" s="6">
        <v>1</v>
      </c>
      <c r="L3682" s="6"/>
      <c r="M3682" s="6">
        <v>2022</v>
      </c>
      <c r="N3682" s="6" t="s">
        <v>7745</v>
      </c>
      <c r="O3682" s="6">
        <v>99</v>
      </c>
      <c r="P3682" s="6"/>
      <c r="Q3682" s="6" t="s">
        <v>7733</v>
      </c>
      <c r="R3682" s="6" t="s">
        <v>7734</v>
      </c>
      <c r="S3682" s="6"/>
      <c r="T3682" s="6" t="s">
        <v>5967</v>
      </c>
      <c r="U3682">
        <f t="shared" si="57"/>
        <v>1</v>
      </c>
    </row>
    <row r="3683" spans="1:21" x14ac:dyDescent="0.2">
      <c r="A3683" s="6" t="s">
        <v>12212</v>
      </c>
      <c r="B3683" s="6" t="s">
        <v>12213</v>
      </c>
      <c r="C3683" s="6">
        <v>3510035</v>
      </c>
      <c r="D3683" s="6" t="s">
        <v>12214</v>
      </c>
      <c r="E3683" s="6" t="s">
        <v>6544</v>
      </c>
      <c r="F3683" s="6" t="s">
        <v>6402</v>
      </c>
      <c r="G3683" s="6">
        <v>0</v>
      </c>
      <c r="H3683" s="6"/>
      <c r="I3683" s="6">
        <v>1</v>
      </c>
      <c r="J3683" s="6">
        <v>1</v>
      </c>
      <c r="K3683" s="6">
        <v>1</v>
      </c>
      <c r="L3683" s="6"/>
      <c r="M3683" s="6">
        <v>2022</v>
      </c>
      <c r="N3683" s="6" t="s">
        <v>7732</v>
      </c>
      <c r="O3683" s="6">
        <v>99</v>
      </c>
      <c r="P3683" s="6"/>
      <c r="Q3683" s="6" t="s">
        <v>7733</v>
      </c>
      <c r="R3683" s="6" t="s">
        <v>7734</v>
      </c>
      <c r="S3683" s="6"/>
      <c r="T3683" s="6" t="s">
        <v>612</v>
      </c>
      <c r="U3683">
        <f t="shared" si="57"/>
        <v>1</v>
      </c>
    </row>
    <row r="3684" spans="1:21" x14ac:dyDescent="0.2">
      <c r="A3684" s="6" t="s">
        <v>12215</v>
      </c>
      <c r="B3684" s="6" t="s">
        <v>12213</v>
      </c>
      <c r="C3684" s="6">
        <v>3510035</v>
      </c>
      <c r="D3684" s="6" t="s">
        <v>12216</v>
      </c>
      <c r="E3684" s="6" t="s">
        <v>12217</v>
      </c>
      <c r="F3684" s="6" t="s">
        <v>6402</v>
      </c>
      <c r="G3684" s="6">
        <v>386</v>
      </c>
      <c r="H3684" s="6">
        <v>1277</v>
      </c>
      <c r="I3684" s="6">
        <v>0</v>
      </c>
      <c r="J3684" s="6">
        <v>1</v>
      </c>
      <c r="K3684" s="6">
        <v>0</v>
      </c>
      <c r="L3684" s="6"/>
      <c r="M3684" s="6">
        <v>2022</v>
      </c>
      <c r="N3684" s="6" t="s">
        <v>7745</v>
      </c>
      <c r="O3684" s="6" t="s">
        <v>12218</v>
      </c>
      <c r="P3684" s="6"/>
      <c r="Q3684" s="6" t="s">
        <v>7733</v>
      </c>
      <c r="R3684" s="6" t="s">
        <v>7734</v>
      </c>
      <c r="S3684" s="6"/>
      <c r="T3684" s="6" t="s">
        <v>2239</v>
      </c>
      <c r="U3684">
        <f t="shared" si="57"/>
        <v>5</v>
      </c>
    </row>
    <row r="3685" spans="1:21" x14ac:dyDescent="0.2">
      <c r="A3685" s="6" t="s">
        <v>12215</v>
      </c>
      <c r="B3685" s="6" t="s">
        <v>12213</v>
      </c>
      <c r="C3685" s="6">
        <v>3510035</v>
      </c>
      <c r="D3685" s="6" t="s">
        <v>7111</v>
      </c>
      <c r="E3685" s="6" t="s">
        <v>12219</v>
      </c>
      <c r="F3685" s="6" t="s">
        <v>6402</v>
      </c>
      <c r="G3685" s="6">
        <v>357</v>
      </c>
      <c r="H3685" s="6">
        <v>1277</v>
      </c>
      <c r="I3685" s="6">
        <v>1</v>
      </c>
      <c r="J3685" s="6">
        <v>1</v>
      </c>
      <c r="K3685" s="6">
        <v>0</v>
      </c>
      <c r="L3685" s="6"/>
      <c r="M3685" s="6">
        <v>2022</v>
      </c>
      <c r="N3685" s="6" t="s">
        <v>7745</v>
      </c>
      <c r="O3685" s="6" t="s">
        <v>12218</v>
      </c>
      <c r="P3685" s="6"/>
      <c r="Q3685" s="6" t="s">
        <v>7733</v>
      </c>
      <c r="R3685" s="6" t="s">
        <v>7734</v>
      </c>
      <c r="S3685" s="6"/>
      <c r="T3685" s="6" t="s">
        <v>2238</v>
      </c>
      <c r="U3685">
        <f t="shared" si="57"/>
        <v>4</v>
      </c>
    </row>
    <row r="3686" spans="1:21" x14ac:dyDescent="0.2">
      <c r="A3686" s="6" t="s">
        <v>12215</v>
      </c>
      <c r="B3686" s="6" t="s">
        <v>12213</v>
      </c>
      <c r="C3686" s="6">
        <v>3510035</v>
      </c>
      <c r="D3686" s="6" t="s">
        <v>7132</v>
      </c>
      <c r="E3686" s="6" t="s">
        <v>10660</v>
      </c>
      <c r="F3686" s="6" t="s">
        <v>6402</v>
      </c>
      <c r="G3686" s="6">
        <v>311</v>
      </c>
      <c r="H3686" s="6">
        <v>1277</v>
      </c>
      <c r="I3686" s="6">
        <v>0</v>
      </c>
      <c r="J3686" s="6">
        <v>0</v>
      </c>
      <c r="K3686" s="6">
        <v>0</v>
      </c>
      <c r="L3686" s="6"/>
      <c r="M3686" s="6">
        <v>2022</v>
      </c>
      <c r="N3686" s="6" t="s">
        <v>7745</v>
      </c>
      <c r="O3686" s="6" t="s">
        <v>12218</v>
      </c>
      <c r="P3686" s="6"/>
      <c r="Q3686" s="6" t="s">
        <v>7733</v>
      </c>
      <c r="R3686" s="6" t="s">
        <v>7734</v>
      </c>
      <c r="S3686" s="6"/>
      <c r="T3686" s="6" t="s">
        <v>2240</v>
      </c>
      <c r="U3686">
        <f t="shared" si="57"/>
        <v>3</v>
      </c>
    </row>
    <row r="3687" spans="1:21" x14ac:dyDescent="0.2">
      <c r="A3687" s="6" t="s">
        <v>12215</v>
      </c>
      <c r="B3687" s="6" t="s">
        <v>12213</v>
      </c>
      <c r="C3687" s="6">
        <v>3510035</v>
      </c>
      <c r="D3687" s="6" t="s">
        <v>6817</v>
      </c>
      <c r="E3687" s="6" t="s">
        <v>12220</v>
      </c>
      <c r="F3687" s="6" t="s">
        <v>6402</v>
      </c>
      <c r="G3687" s="6">
        <v>62</v>
      </c>
      <c r="H3687" s="6">
        <v>1277</v>
      </c>
      <c r="I3687" s="6">
        <v>0</v>
      </c>
      <c r="J3687" s="6">
        <v>0</v>
      </c>
      <c r="K3687" s="6">
        <v>0</v>
      </c>
      <c r="L3687" s="6"/>
      <c r="M3687" s="6">
        <v>2022</v>
      </c>
      <c r="N3687" s="6" t="s">
        <v>7745</v>
      </c>
      <c r="O3687" s="6" t="s">
        <v>12218</v>
      </c>
      <c r="P3687" s="6"/>
      <c r="Q3687" s="6" t="s">
        <v>7733</v>
      </c>
      <c r="R3687" s="6" t="s">
        <v>7734</v>
      </c>
      <c r="S3687" s="6"/>
      <c r="T3687" s="6" t="s">
        <v>2241</v>
      </c>
      <c r="U3687">
        <f t="shared" si="57"/>
        <v>2</v>
      </c>
    </row>
    <row r="3688" spans="1:21" x14ac:dyDescent="0.2">
      <c r="A3688" s="6" t="s">
        <v>12215</v>
      </c>
      <c r="B3688" s="6" t="s">
        <v>12213</v>
      </c>
      <c r="C3688" s="6">
        <v>3510035</v>
      </c>
      <c r="D3688" s="6" t="s">
        <v>7007</v>
      </c>
      <c r="E3688" s="6" t="s">
        <v>7063</v>
      </c>
      <c r="F3688" s="6" t="s">
        <v>6402</v>
      </c>
      <c r="G3688" s="6">
        <v>161</v>
      </c>
      <c r="H3688" s="6">
        <v>1277</v>
      </c>
      <c r="I3688" s="6">
        <v>0</v>
      </c>
      <c r="J3688" s="6">
        <v>0</v>
      </c>
      <c r="K3688" s="6">
        <v>0</v>
      </c>
      <c r="L3688" s="6"/>
      <c r="M3688" s="6">
        <v>2022</v>
      </c>
      <c r="N3688" s="6" t="s">
        <v>7745</v>
      </c>
      <c r="O3688" s="6" t="s">
        <v>12218</v>
      </c>
      <c r="P3688" s="6"/>
      <c r="Q3688" s="6" t="s">
        <v>7733</v>
      </c>
      <c r="R3688" s="6" t="s">
        <v>7734</v>
      </c>
      <c r="S3688" s="6"/>
      <c r="T3688" s="6" t="s">
        <v>2242</v>
      </c>
      <c r="U3688">
        <f t="shared" si="57"/>
        <v>1</v>
      </c>
    </row>
    <row r="3689" spans="1:21" x14ac:dyDescent="0.2">
      <c r="A3689" s="6" t="s">
        <v>12221</v>
      </c>
      <c r="B3689" s="6" t="s">
        <v>12213</v>
      </c>
      <c r="C3689" s="6">
        <v>3510035</v>
      </c>
      <c r="D3689" s="6" t="s">
        <v>7405</v>
      </c>
      <c r="E3689" s="6" t="s">
        <v>12222</v>
      </c>
      <c r="F3689" s="6" t="s">
        <v>6402</v>
      </c>
      <c r="G3689" s="6">
        <v>225</v>
      </c>
      <c r="H3689" s="6">
        <v>905</v>
      </c>
      <c r="I3689" s="6">
        <v>1</v>
      </c>
      <c r="J3689" s="6">
        <v>0</v>
      </c>
      <c r="K3689" s="6">
        <v>0</v>
      </c>
      <c r="L3689" s="6"/>
      <c r="M3689" s="6">
        <v>2022</v>
      </c>
      <c r="N3689" s="6" t="s">
        <v>7745</v>
      </c>
      <c r="O3689" s="6" t="s">
        <v>12223</v>
      </c>
      <c r="P3689" s="6"/>
      <c r="Q3689" s="6" t="s">
        <v>7733</v>
      </c>
      <c r="R3689" s="6" t="s">
        <v>7734</v>
      </c>
      <c r="S3689" s="6"/>
      <c r="T3689" s="6" t="s">
        <v>2243</v>
      </c>
      <c r="U3689">
        <f t="shared" si="57"/>
        <v>3</v>
      </c>
    </row>
    <row r="3690" spans="1:21" x14ac:dyDescent="0.2">
      <c r="A3690" s="6" t="s">
        <v>12221</v>
      </c>
      <c r="B3690" s="6" t="s">
        <v>12213</v>
      </c>
      <c r="C3690" s="6">
        <v>3510035</v>
      </c>
      <c r="D3690" s="6" t="s">
        <v>6809</v>
      </c>
      <c r="E3690" s="6" t="s">
        <v>6749</v>
      </c>
      <c r="F3690" s="6" t="s">
        <v>6402</v>
      </c>
      <c r="G3690" s="6">
        <v>296</v>
      </c>
      <c r="H3690" s="6">
        <v>905</v>
      </c>
      <c r="I3690" s="6">
        <v>0</v>
      </c>
      <c r="J3690" s="6">
        <v>1</v>
      </c>
      <c r="K3690" s="6">
        <v>0</v>
      </c>
      <c r="L3690" s="6"/>
      <c r="M3690" s="6">
        <v>2022</v>
      </c>
      <c r="N3690" s="6" t="s">
        <v>7745</v>
      </c>
      <c r="O3690" s="6" t="s">
        <v>12223</v>
      </c>
      <c r="P3690" s="6"/>
      <c r="Q3690" s="6" t="s">
        <v>7733</v>
      </c>
      <c r="R3690" s="6" t="s">
        <v>7734</v>
      </c>
      <c r="S3690" s="6"/>
      <c r="T3690" s="6" t="s">
        <v>2236</v>
      </c>
      <c r="U3690">
        <f t="shared" si="57"/>
        <v>2</v>
      </c>
    </row>
    <row r="3691" spans="1:21" x14ac:dyDescent="0.2">
      <c r="A3691" s="6" t="s">
        <v>12221</v>
      </c>
      <c r="B3691" s="6" t="s">
        <v>12213</v>
      </c>
      <c r="C3691" s="6">
        <v>3510035</v>
      </c>
      <c r="D3691" s="6" t="s">
        <v>6997</v>
      </c>
      <c r="E3691" s="6" t="s">
        <v>12224</v>
      </c>
      <c r="F3691" s="6" t="s">
        <v>6402</v>
      </c>
      <c r="G3691" s="6">
        <v>384</v>
      </c>
      <c r="H3691" s="6">
        <v>905</v>
      </c>
      <c r="I3691" s="6">
        <v>0</v>
      </c>
      <c r="J3691" s="6">
        <v>1</v>
      </c>
      <c r="K3691" s="6">
        <v>0</v>
      </c>
      <c r="L3691" s="6"/>
      <c r="M3691" s="6">
        <v>2022</v>
      </c>
      <c r="N3691" s="6" t="s">
        <v>7745</v>
      </c>
      <c r="O3691" s="6" t="s">
        <v>12223</v>
      </c>
      <c r="P3691" s="6"/>
      <c r="Q3691" s="6" t="s">
        <v>7733</v>
      </c>
      <c r="R3691" s="6" t="s">
        <v>7734</v>
      </c>
      <c r="S3691" s="6"/>
      <c r="T3691" s="6" t="s">
        <v>2235</v>
      </c>
      <c r="U3691">
        <f t="shared" si="57"/>
        <v>1</v>
      </c>
    </row>
    <row r="3692" spans="1:21" x14ac:dyDescent="0.2">
      <c r="A3692" s="6" t="s">
        <v>12225</v>
      </c>
      <c r="B3692" s="6" t="s">
        <v>12213</v>
      </c>
      <c r="C3692" s="6">
        <v>3510035</v>
      </c>
      <c r="D3692" s="6" t="s">
        <v>6809</v>
      </c>
      <c r="E3692" s="6" t="s">
        <v>7716</v>
      </c>
      <c r="F3692" s="6" t="s">
        <v>6402</v>
      </c>
      <c r="G3692" s="6">
        <v>239</v>
      </c>
      <c r="H3692" s="6">
        <v>1320</v>
      </c>
      <c r="I3692" s="6">
        <v>1</v>
      </c>
      <c r="J3692" s="6">
        <v>0</v>
      </c>
      <c r="K3692" s="6">
        <v>0</v>
      </c>
      <c r="L3692" s="6"/>
      <c r="M3692" s="6">
        <v>2022</v>
      </c>
      <c r="N3692" s="6" t="s">
        <v>7745</v>
      </c>
      <c r="O3692" s="6" t="s">
        <v>12226</v>
      </c>
      <c r="P3692" s="6"/>
      <c r="Q3692" s="6" t="s">
        <v>7733</v>
      </c>
      <c r="R3692" s="6" t="s">
        <v>7734</v>
      </c>
      <c r="S3692" s="6"/>
      <c r="T3692" s="6" t="s">
        <v>2244</v>
      </c>
      <c r="U3692">
        <f t="shared" si="57"/>
        <v>4</v>
      </c>
    </row>
    <row r="3693" spans="1:21" x14ac:dyDescent="0.2">
      <c r="A3693" s="6" t="s">
        <v>12225</v>
      </c>
      <c r="B3693" s="6" t="s">
        <v>12213</v>
      </c>
      <c r="C3693" s="6">
        <v>3510035</v>
      </c>
      <c r="D3693" s="6" t="s">
        <v>6501</v>
      </c>
      <c r="E3693" s="6" t="s">
        <v>6639</v>
      </c>
      <c r="F3693" s="6" t="s">
        <v>6402</v>
      </c>
      <c r="G3693" s="6">
        <v>413</v>
      </c>
      <c r="H3693" s="6">
        <v>1320</v>
      </c>
      <c r="I3693" s="6">
        <v>0</v>
      </c>
      <c r="J3693" s="6">
        <v>1</v>
      </c>
      <c r="K3693" s="6">
        <v>0</v>
      </c>
      <c r="L3693" s="6"/>
      <c r="M3693" s="6">
        <v>2022</v>
      </c>
      <c r="N3693" s="6" t="s">
        <v>7745</v>
      </c>
      <c r="O3693" s="6" t="s">
        <v>12226</v>
      </c>
      <c r="P3693" s="6"/>
      <c r="Q3693" s="6" t="s">
        <v>7733</v>
      </c>
      <c r="R3693" s="6" t="s">
        <v>7734</v>
      </c>
      <c r="S3693" s="6"/>
      <c r="T3693" s="6" t="s">
        <v>2233</v>
      </c>
      <c r="U3693">
        <f t="shared" si="57"/>
        <v>3</v>
      </c>
    </row>
    <row r="3694" spans="1:21" x14ac:dyDescent="0.2">
      <c r="A3694" s="6" t="s">
        <v>12225</v>
      </c>
      <c r="B3694" s="6" t="s">
        <v>12213</v>
      </c>
      <c r="C3694" s="6">
        <v>3510035</v>
      </c>
      <c r="D3694" s="6" t="s">
        <v>6660</v>
      </c>
      <c r="E3694" s="6" t="s">
        <v>8497</v>
      </c>
      <c r="F3694" s="6" t="s">
        <v>6402</v>
      </c>
      <c r="G3694" s="6">
        <v>268</v>
      </c>
      <c r="H3694" s="6">
        <v>1320</v>
      </c>
      <c r="I3694" s="6">
        <v>0</v>
      </c>
      <c r="J3694" s="6">
        <v>0</v>
      </c>
      <c r="K3694" s="6">
        <v>0</v>
      </c>
      <c r="L3694" s="6"/>
      <c r="M3694" s="6">
        <v>2022</v>
      </c>
      <c r="N3694" s="6" t="s">
        <v>7745</v>
      </c>
      <c r="O3694" s="6" t="s">
        <v>12226</v>
      </c>
      <c r="P3694" s="6"/>
      <c r="Q3694" s="6" t="s">
        <v>7733</v>
      </c>
      <c r="R3694" s="6" t="s">
        <v>7734</v>
      </c>
      <c r="S3694" s="6"/>
      <c r="T3694" s="6" t="s">
        <v>2245</v>
      </c>
      <c r="U3694">
        <f t="shared" si="57"/>
        <v>2</v>
      </c>
    </row>
    <row r="3695" spans="1:21" x14ac:dyDescent="0.2">
      <c r="A3695" s="6" t="s">
        <v>12225</v>
      </c>
      <c r="B3695" s="6" t="s">
        <v>12213</v>
      </c>
      <c r="C3695" s="6">
        <v>3510035</v>
      </c>
      <c r="D3695" s="6" t="s">
        <v>6559</v>
      </c>
      <c r="E3695" s="6" t="s">
        <v>6812</v>
      </c>
      <c r="F3695" s="6" t="s">
        <v>6402</v>
      </c>
      <c r="G3695" s="6">
        <v>400</v>
      </c>
      <c r="H3695" s="6">
        <v>1320</v>
      </c>
      <c r="I3695" s="6">
        <v>0</v>
      </c>
      <c r="J3695" s="6">
        <v>1</v>
      </c>
      <c r="K3695" s="6">
        <v>0</v>
      </c>
      <c r="L3695" s="6"/>
      <c r="M3695" s="6">
        <v>2022</v>
      </c>
      <c r="N3695" s="6" t="s">
        <v>7745</v>
      </c>
      <c r="O3695" s="6" t="s">
        <v>12226</v>
      </c>
      <c r="P3695" s="6"/>
      <c r="Q3695" s="6" t="s">
        <v>7733</v>
      </c>
      <c r="R3695" s="6" t="s">
        <v>7734</v>
      </c>
      <c r="S3695" s="6"/>
      <c r="T3695" s="6" t="s">
        <v>2232</v>
      </c>
      <c r="U3695">
        <f t="shared" si="57"/>
        <v>1</v>
      </c>
    </row>
    <row r="3696" spans="1:21" x14ac:dyDescent="0.2">
      <c r="A3696" s="6" t="s">
        <v>12227</v>
      </c>
      <c r="B3696" s="6" t="s">
        <v>12213</v>
      </c>
      <c r="C3696" s="6">
        <v>3510035</v>
      </c>
      <c r="D3696" s="6" t="s">
        <v>12228</v>
      </c>
      <c r="E3696" s="6" t="s">
        <v>12229</v>
      </c>
      <c r="F3696" s="6" t="s">
        <v>6402</v>
      </c>
      <c r="G3696" s="6">
        <v>429</v>
      </c>
      <c r="H3696" s="6">
        <v>1083</v>
      </c>
      <c r="I3696" s="6">
        <v>1</v>
      </c>
      <c r="J3696" s="6">
        <v>1</v>
      </c>
      <c r="K3696" s="6">
        <v>0</v>
      </c>
      <c r="L3696" s="6"/>
      <c r="M3696" s="6">
        <v>2022</v>
      </c>
      <c r="N3696" s="6" t="s">
        <v>7745</v>
      </c>
      <c r="O3696" s="6" t="s">
        <v>12230</v>
      </c>
      <c r="P3696" s="6"/>
      <c r="Q3696" s="6" t="s">
        <v>7733</v>
      </c>
      <c r="R3696" s="6" t="s">
        <v>7734</v>
      </c>
      <c r="S3696" s="6"/>
      <c r="T3696" s="6" t="s">
        <v>2230</v>
      </c>
      <c r="U3696">
        <f t="shared" si="57"/>
        <v>4</v>
      </c>
    </row>
    <row r="3697" spans="1:21" x14ac:dyDescent="0.2">
      <c r="A3697" s="6" t="s">
        <v>12227</v>
      </c>
      <c r="B3697" s="6" t="s">
        <v>12213</v>
      </c>
      <c r="C3697" s="6">
        <v>3510035</v>
      </c>
      <c r="D3697" s="6" t="s">
        <v>7701</v>
      </c>
      <c r="E3697" s="6" t="s">
        <v>6544</v>
      </c>
      <c r="F3697" s="6" t="s">
        <v>6402</v>
      </c>
      <c r="G3697" s="6">
        <v>280</v>
      </c>
      <c r="H3697" s="6">
        <v>1083</v>
      </c>
      <c r="I3697" s="6">
        <v>0</v>
      </c>
      <c r="J3697" s="6">
        <v>1</v>
      </c>
      <c r="K3697" s="6">
        <v>0</v>
      </c>
      <c r="L3697" s="6"/>
      <c r="M3697" s="6">
        <v>2022</v>
      </c>
      <c r="N3697" s="6" t="s">
        <v>7745</v>
      </c>
      <c r="O3697" s="6" t="s">
        <v>12230</v>
      </c>
      <c r="P3697" s="6"/>
      <c r="Q3697" s="6" t="s">
        <v>7733</v>
      </c>
      <c r="R3697" s="6" t="s">
        <v>7734</v>
      </c>
      <c r="S3697" s="6"/>
      <c r="T3697" s="6" t="s">
        <v>2229</v>
      </c>
      <c r="U3697">
        <f t="shared" si="57"/>
        <v>3</v>
      </c>
    </row>
    <row r="3698" spans="1:21" x14ac:dyDescent="0.2">
      <c r="A3698" s="6" t="s">
        <v>12227</v>
      </c>
      <c r="B3698" s="6" t="s">
        <v>12213</v>
      </c>
      <c r="C3698" s="6">
        <v>3510035</v>
      </c>
      <c r="D3698" s="6" t="s">
        <v>6558</v>
      </c>
      <c r="E3698" s="6" t="s">
        <v>6608</v>
      </c>
      <c r="F3698" s="6" t="s">
        <v>6402</v>
      </c>
      <c r="G3698" s="6">
        <v>260</v>
      </c>
      <c r="H3698" s="6">
        <v>1083</v>
      </c>
      <c r="I3698" s="6">
        <v>1</v>
      </c>
      <c r="J3698" s="6">
        <v>0</v>
      </c>
      <c r="K3698" s="6">
        <v>0</v>
      </c>
      <c r="L3698" s="6"/>
      <c r="M3698" s="6">
        <v>2022</v>
      </c>
      <c r="N3698" s="6" t="s">
        <v>7745</v>
      </c>
      <c r="O3698" s="6" t="s">
        <v>12230</v>
      </c>
      <c r="P3698" s="6"/>
      <c r="Q3698" s="6" t="s">
        <v>7733</v>
      </c>
      <c r="R3698" s="6" t="s">
        <v>7734</v>
      </c>
      <c r="S3698" s="6"/>
      <c r="T3698" s="6" t="s">
        <v>2246</v>
      </c>
      <c r="U3698">
        <f t="shared" si="57"/>
        <v>2</v>
      </c>
    </row>
    <row r="3699" spans="1:21" x14ac:dyDescent="0.2">
      <c r="A3699" s="6" t="s">
        <v>12227</v>
      </c>
      <c r="B3699" s="6" t="s">
        <v>12213</v>
      </c>
      <c r="C3699" s="6">
        <v>3510035</v>
      </c>
      <c r="D3699" s="6" t="s">
        <v>7680</v>
      </c>
      <c r="E3699" s="6" t="s">
        <v>6985</v>
      </c>
      <c r="F3699" s="6" t="s">
        <v>6402</v>
      </c>
      <c r="G3699" s="6">
        <v>114</v>
      </c>
      <c r="H3699" s="6">
        <v>1083</v>
      </c>
      <c r="I3699" s="6">
        <v>0</v>
      </c>
      <c r="J3699" s="6">
        <v>0</v>
      </c>
      <c r="K3699" s="6">
        <v>0</v>
      </c>
      <c r="L3699" s="6"/>
      <c r="M3699" s="6">
        <v>2022</v>
      </c>
      <c r="N3699" s="6" t="s">
        <v>7745</v>
      </c>
      <c r="O3699" s="6" t="s">
        <v>12230</v>
      </c>
      <c r="P3699" s="6"/>
      <c r="Q3699" s="6" t="s">
        <v>7733</v>
      </c>
      <c r="R3699" s="6" t="s">
        <v>7734</v>
      </c>
      <c r="S3699" s="6"/>
      <c r="T3699" s="6" t="s">
        <v>2247</v>
      </c>
      <c r="U3699">
        <f t="shared" si="57"/>
        <v>1</v>
      </c>
    </row>
    <row r="3700" spans="1:21" x14ac:dyDescent="0.2">
      <c r="A3700" s="6" t="s">
        <v>12231</v>
      </c>
      <c r="B3700" s="6" t="s">
        <v>12232</v>
      </c>
      <c r="C3700" s="6">
        <v>3519054</v>
      </c>
      <c r="D3700" s="6" t="s">
        <v>12233</v>
      </c>
      <c r="E3700" s="6" t="s">
        <v>12234</v>
      </c>
      <c r="F3700" s="6" t="s">
        <v>6402</v>
      </c>
      <c r="G3700" s="6">
        <v>3266</v>
      </c>
      <c r="H3700" s="6">
        <v>6341</v>
      </c>
      <c r="I3700" s="6">
        <v>1</v>
      </c>
      <c r="J3700" s="6">
        <v>1</v>
      </c>
      <c r="K3700" s="6">
        <v>0</v>
      </c>
      <c r="L3700" s="6"/>
      <c r="M3700" s="6">
        <v>2022</v>
      </c>
      <c r="N3700" s="6" t="s">
        <v>7732</v>
      </c>
      <c r="O3700" s="6">
        <v>99</v>
      </c>
      <c r="P3700" s="6"/>
      <c r="Q3700" s="6" t="s">
        <v>7733</v>
      </c>
      <c r="R3700" s="6" t="s">
        <v>7734</v>
      </c>
      <c r="S3700" s="6"/>
      <c r="T3700" s="6" t="s">
        <v>683</v>
      </c>
      <c r="U3700">
        <f t="shared" si="57"/>
        <v>3</v>
      </c>
    </row>
    <row r="3701" spans="1:21" x14ac:dyDescent="0.2">
      <c r="A3701" s="6" t="s">
        <v>12231</v>
      </c>
      <c r="B3701" s="6" t="s">
        <v>12232</v>
      </c>
      <c r="C3701" s="6">
        <v>3519054</v>
      </c>
      <c r="D3701" s="6" t="s">
        <v>12235</v>
      </c>
      <c r="E3701" s="6" t="s">
        <v>6887</v>
      </c>
      <c r="F3701" s="6" t="s">
        <v>6402</v>
      </c>
      <c r="G3701" s="6">
        <v>2797</v>
      </c>
      <c r="H3701" s="6">
        <v>6341</v>
      </c>
      <c r="I3701" s="6">
        <v>0</v>
      </c>
      <c r="J3701" s="6">
        <v>0</v>
      </c>
      <c r="K3701" s="6">
        <v>0</v>
      </c>
      <c r="L3701" s="6"/>
      <c r="M3701" s="6">
        <v>2022</v>
      </c>
      <c r="N3701" s="6" t="s">
        <v>7732</v>
      </c>
      <c r="O3701" s="6">
        <v>99</v>
      </c>
      <c r="P3701" s="6"/>
      <c r="Q3701" s="6" t="s">
        <v>7733</v>
      </c>
      <c r="R3701" s="6" t="s">
        <v>7734</v>
      </c>
      <c r="S3701" s="6"/>
      <c r="T3701" s="6" t="s">
        <v>684</v>
      </c>
      <c r="U3701">
        <f t="shared" si="57"/>
        <v>2</v>
      </c>
    </row>
    <row r="3702" spans="1:21" x14ac:dyDescent="0.2">
      <c r="A3702" s="6" t="s">
        <v>12231</v>
      </c>
      <c r="B3702" s="6" t="s">
        <v>12232</v>
      </c>
      <c r="C3702" s="6">
        <v>3519054</v>
      </c>
      <c r="D3702" s="6" t="s">
        <v>12236</v>
      </c>
      <c r="E3702" s="6" t="s">
        <v>12237</v>
      </c>
      <c r="F3702" s="6" t="s">
        <v>6402</v>
      </c>
      <c r="G3702" s="6">
        <v>278</v>
      </c>
      <c r="H3702" s="6">
        <v>6341</v>
      </c>
      <c r="I3702" s="6">
        <v>0</v>
      </c>
      <c r="J3702" s="6">
        <v>0</v>
      </c>
      <c r="K3702" s="6">
        <v>0</v>
      </c>
      <c r="L3702" s="6"/>
      <c r="M3702" s="6">
        <v>2022</v>
      </c>
      <c r="N3702" s="6" t="s">
        <v>7732</v>
      </c>
      <c r="O3702" s="6">
        <v>99</v>
      </c>
      <c r="P3702" s="6"/>
      <c r="Q3702" s="6" t="s">
        <v>7733</v>
      </c>
      <c r="R3702" s="6" t="s">
        <v>7734</v>
      </c>
      <c r="S3702" s="6"/>
      <c r="T3702" s="6" t="s">
        <v>685</v>
      </c>
      <c r="U3702">
        <f t="shared" si="57"/>
        <v>1</v>
      </c>
    </row>
    <row r="3703" spans="1:21" x14ac:dyDescent="0.2">
      <c r="A3703" s="6" t="s">
        <v>12238</v>
      </c>
      <c r="B3703" s="6" t="s">
        <v>12232</v>
      </c>
      <c r="C3703" s="6">
        <v>3519054</v>
      </c>
      <c r="D3703" s="6" t="s">
        <v>12239</v>
      </c>
      <c r="E3703" s="6" t="s">
        <v>6830</v>
      </c>
      <c r="F3703" s="6" t="s">
        <v>6402</v>
      </c>
      <c r="G3703" s="6">
        <v>0</v>
      </c>
      <c r="H3703" s="6"/>
      <c r="I3703" s="6">
        <v>1</v>
      </c>
      <c r="J3703" s="6">
        <v>1</v>
      </c>
      <c r="K3703" s="6">
        <v>1</v>
      </c>
      <c r="L3703" s="6"/>
      <c r="M3703" s="6">
        <v>2022</v>
      </c>
      <c r="N3703" s="6" t="s">
        <v>7745</v>
      </c>
      <c r="O3703" s="6" t="s">
        <v>9517</v>
      </c>
      <c r="P3703" s="6"/>
      <c r="Q3703" s="6" t="s">
        <v>7733</v>
      </c>
      <c r="R3703" s="6" t="s">
        <v>7734</v>
      </c>
      <c r="S3703" s="6"/>
      <c r="T3703" s="6" t="s">
        <v>2623</v>
      </c>
      <c r="U3703">
        <f t="shared" si="57"/>
        <v>2</v>
      </c>
    </row>
    <row r="3704" spans="1:21" x14ac:dyDescent="0.2">
      <c r="A3704" s="6" t="s">
        <v>12238</v>
      </c>
      <c r="B3704" s="6" t="s">
        <v>12232</v>
      </c>
      <c r="C3704" s="6">
        <v>3519054</v>
      </c>
      <c r="D3704" s="6" t="s">
        <v>12240</v>
      </c>
      <c r="E3704" s="6" t="s">
        <v>7584</v>
      </c>
      <c r="F3704" s="6" t="s">
        <v>6402</v>
      </c>
      <c r="G3704" s="6">
        <v>0</v>
      </c>
      <c r="H3704" s="6"/>
      <c r="I3704" s="6">
        <v>1</v>
      </c>
      <c r="J3704" s="6">
        <v>1</v>
      </c>
      <c r="K3704" s="6">
        <v>1</v>
      </c>
      <c r="L3704" s="6"/>
      <c r="M3704" s="6">
        <v>2022</v>
      </c>
      <c r="N3704" s="6" t="s">
        <v>7745</v>
      </c>
      <c r="O3704" s="6" t="s">
        <v>9517</v>
      </c>
      <c r="P3704" s="6"/>
      <c r="Q3704" s="6" t="s">
        <v>7733</v>
      </c>
      <c r="R3704" s="6" t="s">
        <v>7734</v>
      </c>
      <c r="S3704" s="6"/>
      <c r="T3704" s="6" t="s">
        <v>2622</v>
      </c>
      <c r="U3704">
        <f t="shared" si="57"/>
        <v>1</v>
      </c>
    </row>
    <row r="3705" spans="1:21" x14ac:dyDescent="0.2">
      <c r="A3705" s="6" t="s">
        <v>12241</v>
      </c>
      <c r="B3705" s="6" t="s">
        <v>12232</v>
      </c>
      <c r="C3705" s="6">
        <v>3519054</v>
      </c>
      <c r="D3705" s="6" t="s">
        <v>12242</v>
      </c>
      <c r="E3705" s="6" t="s">
        <v>12243</v>
      </c>
      <c r="F3705" s="6" t="s">
        <v>6402</v>
      </c>
      <c r="G3705" s="6">
        <v>498</v>
      </c>
      <c r="H3705" s="6">
        <v>3074</v>
      </c>
      <c r="I3705" s="6">
        <v>0</v>
      </c>
      <c r="J3705" s="6">
        <v>0</v>
      </c>
      <c r="K3705" s="6">
        <v>0</v>
      </c>
      <c r="L3705" s="6"/>
      <c r="M3705" s="6">
        <v>2022</v>
      </c>
      <c r="N3705" s="6" t="s">
        <v>7745</v>
      </c>
      <c r="O3705" s="6" t="s">
        <v>9523</v>
      </c>
      <c r="P3705" s="6"/>
      <c r="Q3705" s="6" t="s">
        <v>7733</v>
      </c>
      <c r="R3705" s="6" t="s">
        <v>7734</v>
      </c>
      <c r="S3705" s="6"/>
      <c r="T3705" s="6" t="s">
        <v>2624</v>
      </c>
      <c r="U3705">
        <f t="shared" si="57"/>
        <v>4</v>
      </c>
    </row>
    <row r="3706" spans="1:21" x14ac:dyDescent="0.2">
      <c r="A3706" s="6" t="s">
        <v>12241</v>
      </c>
      <c r="B3706" s="6" t="s">
        <v>12232</v>
      </c>
      <c r="C3706" s="6">
        <v>3519054</v>
      </c>
      <c r="D3706" s="6" t="s">
        <v>6609</v>
      </c>
      <c r="E3706" s="6" t="s">
        <v>8924</v>
      </c>
      <c r="F3706" s="6" t="s">
        <v>6402</v>
      </c>
      <c r="G3706" s="6">
        <v>1287</v>
      </c>
      <c r="H3706" s="6">
        <v>3074</v>
      </c>
      <c r="I3706" s="6">
        <v>0</v>
      </c>
      <c r="J3706" s="6">
        <v>1</v>
      </c>
      <c r="K3706" s="6">
        <v>0</v>
      </c>
      <c r="L3706" s="6"/>
      <c r="M3706" s="6">
        <v>2022</v>
      </c>
      <c r="N3706" s="6" t="s">
        <v>7745</v>
      </c>
      <c r="O3706" s="6" t="s">
        <v>9523</v>
      </c>
      <c r="P3706" s="6"/>
      <c r="Q3706" s="6" t="s">
        <v>7733</v>
      </c>
      <c r="R3706" s="6" t="s">
        <v>7734</v>
      </c>
      <c r="S3706" s="6"/>
      <c r="T3706" s="6" t="s">
        <v>2620</v>
      </c>
      <c r="U3706">
        <f t="shared" si="57"/>
        <v>3</v>
      </c>
    </row>
    <row r="3707" spans="1:21" x14ac:dyDescent="0.2">
      <c r="A3707" s="6" t="s">
        <v>12241</v>
      </c>
      <c r="B3707" s="6" t="s">
        <v>12232</v>
      </c>
      <c r="C3707" s="6">
        <v>3519054</v>
      </c>
      <c r="D3707" s="6" t="s">
        <v>6480</v>
      </c>
      <c r="E3707" s="6" t="s">
        <v>12244</v>
      </c>
      <c r="F3707" s="6" t="s">
        <v>6402</v>
      </c>
      <c r="G3707" s="6">
        <v>1118</v>
      </c>
      <c r="H3707" s="6">
        <v>3074</v>
      </c>
      <c r="I3707" s="6">
        <v>1</v>
      </c>
      <c r="J3707" s="6">
        <v>1</v>
      </c>
      <c r="K3707" s="6">
        <v>0</v>
      </c>
      <c r="L3707" s="6"/>
      <c r="M3707" s="6">
        <v>2022</v>
      </c>
      <c r="N3707" s="6" t="s">
        <v>7745</v>
      </c>
      <c r="O3707" s="6" t="s">
        <v>9523</v>
      </c>
      <c r="P3707" s="6"/>
      <c r="Q3707" s="6" t="s">
        <v>7733</v>
      </c>
      <c r="R3707" s="6" t="s">
        <v>7734</v>
      </c>
      <c r="S3707" s="6"/>
      <c r="T3707" s="6" t="s">
        <v>2619</v>
      </c>
      <c r="U3707">
        <f t="shared" si="57"/>
        <v>2</v>
      </c>
    </row>
    <row r="3708" spans="1:21" x14ac:dyDescent="0.2">
      <c r="A3708" s="6" t="s">
        <v>12241</v>
      </c>
      <c r="B3708" s="6" t="s">
        <v>12232</v>
      </c>
      <c r="C3708" s="6">
        <v>3519054</v>
      </c>
      <c r="D3708" s="6" t="s">
        <v>6425</v>
      </c>
      <c r="E3708" s="6" t="s">
        <v>6555</v>
      </c>
      <c r="F3708" s="6" t="s">
        <v>6402</v>
      </c>
      <c r="G3708" s="6">
        <v>171</v>
      </c>
      <c r="H3708" s="6">
        <v>3074</v>
      </c>
      <c r="I3708" s="6">
        <v>0</v>
      </c>
      <c r="J3708" s="6">
        <v>0</v>
      </c>
      <c r="K3708" s="6">
        <v>0</v>
      </c>
      <c r="L3708" s="6"/>
      <c r="M3708" s="6">
        <v>2022</v>
      </c>
      <c r="N3708" s="6" t="s">
        <v>7745</v>
      </c>
      <c r="O3708" s="6" t="s">
        <v>9523</v>
      </c>
      <c r="P3708" s="6"/>
      <c r="Q3708" s="6" t="s">
        <v>7733</v>
      </c>
      <c r="R3708" s="6" t="s">
        <v>7734</v>
      </c>
      <c r="S3708" s="6"/>
      <c r="T3708" s="6" t="s">
        <v>2625</v>
      </c>
      <c r="U3708">
        <f t="shared" si="57"/>
        <v>1</v>
      </c>
    </row>
    <row r="3709" spans="1:21" x14ac:dyDescent="0.2">
      <c r="A3709" s="6" t="s">
        <v>12245</v>
      </c>
      <c r="B3709" s="6" t="s">
        <v>12232</v>
      </c>
      <c r="C3709" s="6">
        <v>3519054</v>
      </c>
      <c r="D3709" s="6" t="s">
        <v>6501</v>
      </c>
      <c r="E3709" s="6" t="s">
        <v>12246</v>
      </c>
      <c r="F3709" s="6" t="s">
        <v>6402</v>
      </c>
      <c r="G3709" s="6">
        <v>1072</v>
      </c>
      <c r="H3709" s="6">
        <v>4266</v>
      </c>
      <c r="I3709" s="6">
        <v>0</v>
      </c>
      <c r="J3709" s="6">
        <v>1</v>
      </c>
      <c r="K3709" s="6">
        <v>0</v>
      </c>
      <c r="L3709" s="6"/>
      <c r="M3709" s="6">
        <v>2022</v>
      </c>
      <c r="N3709" s="6" t="s">
        <v>7745</v>
      </c>
      <c r="O3709" s="6" t="s">
        <v>9530</v>
      </c>
      <c r="P3709" s="6"/>
      <c r="Q3709" s="6" t="s">
        <v>7733</v>
      </c>
      <c r="R3709" s="6" t="s">
        <v>7734</v>
      </c>
      <c r="S3709" s="6"/>
      <c r="T3709" s="6" t="s">
        <v>2617</v>
      </c>
      <c r="U3709">
        <f t="shared" si="57"/>
        <v>5</v>
      </c>
    </row>
    <row r="3710" spans="1:21" x14ac:dyDescent="0.2">
      <c r="A3710" s="6" t="s">
        <v>12245</v>
      </c>
      <c r="B3710" s="6" t="s">
        <v>12232</v>
      </c>
      <c r="C3710" s="6">
        <v>3519054</v>
      </c>
      <c r="D3710" s="6" t="s">
        <v>6562</v>
      </c>
      <c r="E3710" s="6" t="s">
        <v>7185</v>
      </c>
      <c r="F3710" s="6" t="s">
        <v>6402</v>
      </c>
      <c r="G3710" s="6">
        <v>943</v>
      </c>
      <c r="H3710" s="6">
        <v>4266</v>
      </c>
      <c r="I3710" s="6">
        <v>0</v>
      </c>
      <c r="J3710" s="6">
        <v>0</v>
      </c>
      <c r="K3710" s="6">
        <v>0</v>
      </c>
      <c r="L3710" s="6"/>
      <c r="M3710" s="6">
        <v>2022</v>
      </c>
      <c r="N3710" s="6" t="s">
        <v>7745</v>
      </c>
      <c r="O3710" s="6" t="s">
        <v>9530</v>
      </c>
      <c r="P3710" s="6"/>
      <c r="Q3710" s="6" t="s">
        <v>7733</v>
      </c>
      <c r="R3710" s="6" t="s">
        <v>7734</v>
      </c>
      <c r="S3710" s="6"/>
      <c r="T3710" s="6" t="s">
        <v>2626</v>
      </c>
      <c r="U3710">
        <f t="shared" si="57"/>
        <v>4</v>
      </c>
    </row>
    <row r="3711" spans="1:21" x14ac:dyDescent="0.2">
      <c r="A3711" s="6" t="s">
        <v>12245</v>
      </c>
      <c r="B3711" s="6" t="s">
        <v>12232</v>
      </c>
      <c r="C3711" s="6">
        <v>3519054</v>
      </c>
      <c r="D3711" s="6" t="s">
        <v>6914</v>
      </c>
      <c r="E3711" s="6" t="s">
        <v>12247</v>
      </c>
      <c r="F3711" s="6" t="s">
        <v>6402</v>
      </c>
      <c r="G3711" s="6">
        <v>526</v>
      </c>
      <c r="H3711" s="6">
        <v>4266</v>
      </c>
      <c r="I3711" s="6">
        <v>1</v>
      </c>
      <c r="J3711" s="6">
        <v>0</v>
      </c>
      <c r="K3711" s="6">
        <v>0</v>
      </c>
      <c r="L3711" s="6"/>
      <c r="M3711" s="6">
        <v>2022</v>
      </c>
      <c r="N3711" s="6" t="s">
        <v>7745</v>
      </c>
      <c r="O3711" s="6" t="s">
        <v>9530</v>
      </c>
      <c r="P3711" s="6"/>
      <c r="Q3711" s="6" t="s">
        <v>7733</v>
      </c>
      <c r="R3711" s="6" t="s">
        <v>7734</v>
      </c>
      <c r="S3711" s="6"/>
      <c r="T3711" s="6" t="s">
        <v>2627</v>
      </c>
      <c r="U3711">
        <f t="shared" si="57"/>
        <v>3</v>
      </c>
    </row>
    <row r="3712" spans="1:21" x14ac:dyDescent="0.2">
      <c r="A3712" s="6" t="s">
        <v>12245</v>
      </c>
      <c r="B3712" s="6" t="s">
        <v>12232</v>
      </c>
      <c r="C3712" s="6">
        <v>3519054</v>
      </c>
      <c r="D3712" s="6" t="s">
        <v>6535</v>
      </c>
      <c r="E3712" s="6" t="s">
        <v>12248</v>
      </c>
      <c r="F3712" s="6" t="s">
        <v>6402</v>
      </c>
      <c r="G3712" s="6">
        <v>1524</v>
      </c>
      <c r="H3712" s="6">
        <v>4266</v>
      </c>
      <c r="I3712" s="6">
        <v>1</v>
      </c>
      <c r="J3712" s="6">
        <v>1</v>
      </c>
      <c r="K3712" s="6">
        <v>0</v>
      </c>
      <c r="L3712" s="6"/>
      <c r="M3712" s="6">
        <v>2022</v>
      </c>
      <c r="N3712" s="6" t="s">
        <v>7745</v>
      </c>
      <c r="O3712" s="6" t="s">
        <v>9530</v>
      </c>
      <c r="P3712" s="6"/>
      <c r="Q3712" s="6" t="s">
        <v>7733</v>
      </c>
      <c r="R3712" s="6" t="s">
        <v>7734</v>
      </c>
      <c r="S3712" s="6"/>
      <c r="T3712" s="6" t="s">
        <v>2616</v>
      </c>
      <c r="U3712">
        <f t="shared" si="57"/>
        <v>2</v>
      </c>
    </row>
    <row r="3713" spans="1:21" x14ac:dyDescent="0.2">
      <c r="A3713" s="6" t="s">
        <v>12245</v>
      </c>
      <c r="B3713" s="6" t="s">
        <v>12232</v>
      </c>
      <c r="C3713" s="6">
        <v>3519054</v>
      </c>
      <c r="D3713" s="6" t="s">
        <v>6437</v>
      </c>
      <c r="E3713" s="6" t="s">
        <v>12249</v>
      </c>
      <c r="F3713" s="6" t="s">
        <v>6402</v>
      </c>
      <c r="G3713" s="6">
        <v>201</v>
      </c>
      <c r="H3713" s="6">
        <v>4266</v>
      </c>
      <c r="I3713" s="6">
        <v>0</v>
      </c>
      <c r="J3713" s="6">
        <v>0</v>
      </c>
      <c r="K3713" s="6">
        <v>0</v>
      </c>
      <c r="L3713" s="6"/>
      <c r="M3713" s="6">
        <v>2022</v>
      </c>
      <c r="N3713" s="6" t="s">
        <v>7745</v>
      </c>
      <c r="O3713" s="6" t="s">
        <v>9530</v>
      </c>
      <c r="P3713" s="6"/>
      <c r="Q3713" s="6" t="s">
        <v>7733</v>
      </c>
      <c r="R3713" s="6" t="s">
        <v>7734</v>
      </c>
      <c r="S3713" s="6"/>
      <c r="T3713" s="6" t="s">
        <v>2628</v>
      </c>
      <c r="U3713">
        <f t="shared" si="57"/>
        <v>1</v>
      </c>
    </row>
    <row r="3714" spans="1:21" x14ac:dyDescent="0.2">
      <c r="A3714" s="6" t="s">
        <v>12250</v>
      </c>
      <c r="B3714" s="6" t="s">
        <v>12251</v>
      </c>
      <c r="C3714" s="6">
        <v>3522021</v>
      </c>
      <c r="D3714" s="6" t="s">
        <v>6896</v>
      </c>
      <c r="E3714" s="6" t="s">
        <v>7278</v>
      </c>
      <c r="F3714" s="6" t="s">
        <v>6402</v>
      </c>
      <c r="G3714" s="6">
        <v>0</v>
      </c>
      <c r="H3714" s="6"/>
      <c r="I3714" s="6">
        <v>1</v>
      </c>
      <c r="J3714" s="6">
        <v>1</v>
      </c>
      <c r="K3714" s="6">
        <v>1</v>
      </c>
      <c r="L3714" s="6"/>
      <c r="M3714" s="6">
        <v>2022</v>
      </c>
      <c r="N3714" s="6" t="s">
        <v>7732</v>
      </c>
      <c r="O3714" s="6">
        <v>99</v>
      </c>
      <c r="P3714" s="6"/>
      <c r="Q3714" s="6" t="s">
        <v>7733</v>
      </c>
      <c r="R3714" s="6" t="s">
        <v>7734</v>
      </c>
      <c r="S3714" s="6"/>
      <c r="T3714" s="6" t="s">
        <v>1204</v>
      </c>
      <c r="U3714">
        <f t="shared" si="57"/>
        <v>1</v>
      </c>
    </row>
    <row r="3715" spans="1:21" x14ac:dyDescent="0.2">
      <c r="A3715" s="6" t="s">
        <v>12252</v>
      </c>
      <c r="B3715" s="6" t="s">
        <v>12251</v>
      </c>
      <c r="C3715" s="6">
        <v>3522021</v>
      </c>
      <c r="D3715" s="6" t="s">
        <v>6428</v>
      </c>
      <c r="E3715" s="6" t="s">
        <v>6669</v>
      </c>
      <c r="F3715" s="6" t="s">
        <v>6402</v>
      </c>
      <c r="G3715" s="6">
        <v>952</v>
      </c>
      <c r="H3715" s="6">
        <v>2087</v>
      </c>
      <c r="I3715" s="6">
        <v>1</v>
      </c>
      <c r="J3715" s="6">
        <v>0</v>
      </c>
      <c r="K3715" s="6">
        <v>0</v>
      </c>
      <c r="L3715" s="6"/>
      <c r="M3715" s="6">
        <v>2022</v>
      </c>
      <c r="N3715" s="6" t="s">
        <v>7770</v>
      </c>
      <c r="O3715" s="6">
        <v>99</v>
      </c>
      <c r="P3715" s="6"/>
      <c r="Q3715" s="6" t="s">
        <v>7733</v>
      </c>
      <c r="R3715" s="6" t="s">
        <v>7734</v>
      </c>
      <c r="S3715" s="6"/>
      <c r="T3715" s="6" t="s">
        <v>5307</v>
      </c>
      <c r="U3715">
        <f t="shared" ref="U3715:U3778" si="58">COUNTIF(A3715:A10015,A3715)</f>
        <v>3</v>
      </c>
    </row>
    <row r="3716" spans="1:21" x14ac:dyDescent="0.2">
      <c r="A3716" s="6" t="s">
        <v>12252</v>
      </c>
      <c r="B3716" s="6" t="s">
        <v>12251</v>
      </c>
      <c r="C3716" s="6">
        <v>3522021</v>
      </c>
      <c r="D3716" s="6" t="s">
        <v>6792</v>
      </c>
      <c r="E3716" s="6" t="s">
        <v>6811</v>
      </c>
      <c r="F3716" s="6" t="s">
        <v>6402</v>
      </c>
      <c r="G3716" s="6">
        <v>1087</v>
      </c>
      <c r="H3716" s="6">
        <v>2087</v>
      </c>
      <c r="I3716" s="6">
        <v>0</v>
      </c>
      <c r="J3716" s="6">
        <v>1</v>
      </c>
      <c r="K3716" s="6">
        <v>0</v>
      </c>
      <c r="L3716" s="6"/>
      <c r="M3716" s="6">
        <v>2022</v>
      </c>
      <c r="N3716" s="6" t="s">
        <v>7770</v>
      </c>
      <c r="O3716" s="6">
        <v>99</v>
      </c>
      <c r="P3716" s="6"/>
      <c r="Q3716" s="6" t="s">
        <v>7733</v>
      </c>
      <c r="R3716" s="6" t="s">
        <v>7734</v>
      </c>
      <c r="S3716" s="6"/>
      <c r="T3716" s="6" t="s">
        <v>5306</v>
      </c>
      <c r="U3716">
        <f t="shared" si="58"/>
        <v>2</v>
      </c>
    </row>
    <row r="3717" spans="1:21" x14ac:dyDescent="0.2">
      <c r="A3717" s="6" t="s">
        <v>12252</v>
      </c>
      <c r="B3717" s="6" t="s">
        <v>12251</v>
      </c>
      <c r="C3717" s="6">
        <v>3522021</v>
      </c>
      <c r="D3717" s="6" t="s">
        <v>12253</v>
      </c>
      <c r="E3717" s="6" t="s">
        <v>10760</v>
      </c>
      <c r="F3717" s="6" t="s">
        <v>6402</v>
      </c>
      <c r="G3717" s="6">
        <v>48</v>
      </c>
      <c r="H3717" s="6">
        <v>2087</v>
      </c>
      <c r="I3717" s="6">
        <v>0</v>
      </c>
      <c r="J3717" s="6">
        <v>0</v>
      </c>
      <c r="K3717" s="6">
        <v>0</v>
      </c>
      <c r="L3717" s="6"/>
      <c r="M3717" s="6">
        <v>2022</v>
      </c>
      <c r="N3717" s="6" t="s">
        <v>7770</v>
      </c>
      <c r="O3717" s="6">
        <v>99</v>
      </c>
      <c r="P3717" s="6"/>
      <c r="Q3717" s="6" t="s">
        <v>7733</v>
      </c>
      <c r="R3717" s="6" t="s">
        <v>7734</v>
      </c>
      <c r="S3717" s="6"/>
      <c r="T3717" s="6" t="s">
        <v>5308</v>
      </c>
      <c r="U3717">
        <f t="shared" si="58"/>
        <v>1</v>
      </c>
    </row>
    <row r="3718" spans="1:21" x14ac:dyDescent="0.2">
      <c r="A3718" s="6" t="s">
        <v>12254</v>
      </c>
      <c r="B3718" s="6" t="s">
        <v>12251</v>
      </c>
      <c r="C3718" s="6">
        <v>3522021</v>
      </c>
      <c r="D3718" s="6" t="s">
        <v>7656</v>
      </c>
      <c r="E3718" s="6" t="s">
        <v>12255</v>
      </c>
      <c r="F3718" s="6" t="s">
        <v>6402</v>
      </c>
      <c r="G3718" s="6">
        <v>470</v>
      </c>
      <c r="H3718" s="6">
        <v>8348</v>
      </c>
      <c r="I3718" s="6">
        <v>0</v>
      </c>
      <c r="J3718" s="6">
        <v>0</v>
      </c>
      <c r="K3718" s="6">
        <v>0</v>
      </c>
      <c r="L3718" s="6"/>
      <c r="M3718" s="6">
        <v>2022</v>
      </c>
      <c r="N3718" s="6" t="s">
        <v>7745</v>
      </c>
      <c r="O3718" s="6">
        <v>99</v>
      </c>
      <c r="P3718" s="6"/>
      <c r="Q3718" s="6" t="s">
        <v>7733</v>
      </c>
      <c r="R3718" s="6" t="s">
        <v>7734</v>
      </c>
      <c r="S3718" s="6"/>
      <c r="T3718" s="6" t="s">
        <v>5309</v>
      </c>
      <c r="U3718">
        <f t="shared" si="58"/>
        <v>12</v>
      </c>
    </row>
    <row r="3719" spans="1:21" x14ac:dyDescent="0.2">
      <c r="A3719" s="6" t="s">
        <v>12254</v>
      </c>
      <c r="B3719" s="6" t="s">
        <v>12251</v>
      </c>
      <c r="C3719" s="6">
        <v>3522021</v>
      </c>
      <c r="D3719" s="6" t="s">
        <v>6933</v>
      </c>
      <c r="E3719" s="6" t="s">
        <v>7025</v>
      </c>
      <c r="F3719" s="6" t="s">
        <v>6402</v>
      </c>
      <c r="G3719" s="6">
        <v>201</v>
      </c>
      <c r="H3719" s="6">
        <v>8348</v>
      </c>
      <c r="I3719" s="6">
        <v>0</v>
      </c>
      <c r="J3719" s="6">
        <v>0</v>
      </c>
      <c r="K3719" s="6">
        <v>0</v>
      </c>
      <c r="L3719" s="6"/>
      <c r="M3719" s="6">
        <v>2022</v>
      </c>
      <c r="N3719" s="6" t="s">
        <v>7745</v>
      </c>
      <c r="O3719" s="6">
        <v>99</v>
      </c>
      <c r="P3719" s="6"/>
      <c r="Q3719" s="6" t="s">
        <v>7733</v>
      </c>
      <c r="R3719" s="6" t="s">
        <v>7734</v>
      </c>
      <c r="S3719" s="6"/>
      <c r="T3719" s="6" t="s">
        <v>5310</v>
      </c>
      <c r="U3719">
        <f t="shared" si="58"/>
        <v>11</v>
      </c>
    </row>
    <row r="3720" spans="1:21" x14ac:dyDescent="0.2">
      <c r="A3720" s="6" t="s">
        <v>12254</v>
      </c>
      <c r="B3720" s="6" t="s">
        <v>12251</v>
      </c>
      <c r="C3720" s="6">
        <v>3522021</v>
      </c>
      <c r="D3720" s="6" t="s">
        <v>7493</v>
      </c>
      <c r="E3720" s="6" t="s">
        <v>12256</v>
      </c>
      <c r="F3720" s="6" t="s">
        <v>6402</v>
      </c>
      <c r="G3720" s="6">
        <v>969</v>
      </c>
      <c r="H3720" s="6">
        <v>8348</v>
      </c>
      <c r="I3720" s="6">
        <v>1</v>
      </c>
      <c r="J3720" s="6">
        <v>1</v>
      </c>
      <c r="K3720" s="6">
        <v>0</v>
      </c>
      <c r="L3720" s="6"/>
      <c r="M3720" s="6">
        <v>2022</v>
      </c>
      <c r="N3720" s="6" t="s">
        <v>7745</v>
      </c>
      <c r="O3720" s="6">
        <v>99</v>
      </c>
      <c r="P3720" s="6"/>
      <c r="Q3720" s="6" t="s">
        <v>7733</v>
      </c>
      <c r="R3720" s="6" t="s">
        <v>7734</v>
      </c>
      <c r="S3720" s="6"/>
      <c r="T3720" s="6" t="s">
        <v>5305</v>
      </c>
      <c r="U3720">
        <f t="shared" si="58"/>
        <v>10</v>
      </c>
    </row>
    <row r="3721" spans="1:21" x14ac:dyDescent="0.2">
      <c r="A3721" s="6" t="s">
        <v>12254</v>
      </c>
      <c r="B3721" s="6" t="s">
        <v>12251</v>
      </c>
      <c r="C3721" s="6">
        <v>3522021</v>
      </c>
      <c r="D3721" s="6" t="s">
        <v>6831</v>
      </c>
      <c r="E3721" s="6" t="s">
        <v>12257</v>
      </c>
      <c r="F3721" s="6" t="s">
        <v>6402</v>
      </c>
      <c r="G3721" s="6">
        <v>683</v>
      </c>
      <c r="H3721" s="6">
        <v>8348</v>
      </c>
      <c r="I3721" s="6">
        <v>1</v>
      </c>
      <c r="J3721" s="6">
        <v>0</v>
      </c>
      <c r="K3721" s="6">
        <v>0</v>
      </c>
      <c r="L3721" s="6"/>
      <c r="M3721" s="6">
        <v>2022</v>
      </c>
      <c r="N3721" s="6" t="s">
        <v>7745</v>
      </c>
      <c r="O3721" s="6">
        <v>99</v>
      </c>
      <c r="P3721" s="6"/>
      <c r="Q3721" s="6" t="s">
        <v>7733</v>
      </c>
      <c r="R3721" s="6" t="s">
        <v>7734</v>
      </c>
      <c r="S3721" s="6"/>
      <c r="T3721" s="6" t="s">
        <v>5311</v>
      </c>
      <c r="U3721">
        <f t="shared" si="58"/>
        <v>9</v>
      </c>
    </row>
    <row r="3722" spans="1:21" x14ac:dyDescent="0.2">
      <c r="A3722" s="6" t="s">
        <v>12254</v>
      </c>
      <c r="B3722" s="6" t="s">
        <v>12251</v>
      </c>
      <c r="C3722" s="6">
        <v>3522021</v>
      </c>
      <c r="D3722" s="6" t="s">
        <v>6689</v>
      </c>
      <c r="E3722" s="6" t="s">
        <v>12258</v>
      </c>
      <c r="F3722" s="6" t="s">
        <v>6402</v>
      </c>
      <c r="G3722" s="6">
        <v>880</v>
      </c>
      <c r="H3722" s="6">
        <v>8348</v>
      </c>
      <c r="I3722" s="6">
        <v>1</v>
      </c>
      <c r="J3722" s="6">
        <v>1</v>
      </c>
      <c r="K3722" s="6">
        <v>0</v>
      </c>
      <c r="L3722" s="6"/>
      <c r="M3722" s="6">
        <v>2022</v>
      </c>
      <c r="N3722" s="6" t="s">
        <v>7745</v>
      </c>
      <c r="O3722" s="6">
        <v>99</v>
      </c>
      <c r="P3722" s="6"/>
      <c r="Q3722" s="6" t="s">
        <v>7733</v>
      </c>
      <c r="R3722" s="6" t="s">
        <v>7734</v>
      </c>
      <c r="S3722" s="6"/>
      <c r="T3722" s="6" t="s">
        <v>5304</v>
      </c>
      <c r="U3722">
        <f t="shared" si="58"/>
        <v>8</v>
      </c>
    </row>
    <row r="3723" spans="1:21" x14ac:dyDescent="0.2">
      <c r="A3723" s="6" t="s">
        <v>12254</v>
      </c>
      <c r="B3723" s="6" t="s">
        <v>12251</v>
      </c>
      <c r="C3723" s="6">
        <v>3522021</v>
      </c>
      <c r="D3723" s="6" t="s">
        <v>10528</v>
      </c>
      <c r="E3723" s="6" t="s">
        <v>12259</v>
      </c>
      <c r="F3723" s="6" t="s">
        <v>6402</v>
      </c>
      <c r="G3723" s="6">
        <v>377</v>
      </c>
      <c r="H3723" s="6">
        <v>8348</v>
      </c>
      <c r="I3723" s="6">
        <v>0</v>
      </c>
      <c r="J3723" s="6">
        <v>0</v>
      </c>
      <c r="K3723" s="6">
        <v>0</v>
      </c>
      <c r="L3723" s="6"/>
      <c r="M3723" s="6">
        <v>2022</v>
      </c>
      <c r="N3723" s="6" t="s">
        <v>7745</v>
      </c>
      <c r="O3723" s="6">
        <v>99</v>
      </c>
      <c r="P3723" s="6"/>
      <c r="Q3723" s="6" t="s">
        <v>7733</v>
      </c>
      <c r="R3723" s="6" t="s">
        <v>7734</v>
      </c>
      <c r="S3723" s="6"/>
      <c r="T3723" s="6" t="s">
        <v>5312</v>
      </c>
      <c r="U3723">
        <f t="shared" si="58"/>
        <v>7</v>
      </c>
    </row>
    <row r="3724" spans="1:21" x14ac:dyDescent="0.2">
      <c r="A3724" s="6" t="s">
        <v>12254</v>
      </c>
      <c r="B3724" s="6" t="s">
        <v>12251</v>
      </c>
      <c r="C3724" s="6">
        <v>3522021</v>
      </c>
      <c r="D3724" s="6" t="s">
        <v>6675</v>
      </c>
      <c r="E3724" s="6" t="s">
        <v>12260</v>
      </c>
      <c r="F3724" s="6" t="s">
        <v>6402</v>
      </c>
      <c r="G3724" s="6">
        <v>931</v>
      </c>
      <c r="H3724" s="6">
        <v>8348</v>
      </c>
      <c r="I3724" s="6">
        <v>0</v>
      </c>
      <c r="J3724" s="6">
        <v>1</v>
      </c>
      <c r="K3724" s="6">
        <v>0</v>
      </c>
      <c r="L3724" s="6"/>
      <c r="M3724" s="6">
        <v>2022</v>
      </c>
      <c r="N3724" s="6" t="s">
        <v>7745</v>
      </c>
      <c r="O3724" s="6">
        <v>99</v>
      </c>
      <c r="P3724" s="6"/>
      <c r="Q3724" s="6" t="s">
        <v>7733</v>
      </c>
      <c r="R3724" s="6" t="s">
        <v>7734</v>
      </c>
      <c r="S3724" s="6"/>
      <c r="T3724" s="6" t="s">
        <v>5303</v>
      </c>
      <c r="U3724">
        <f t="shared" si="58"/>
        <v>6</v>
      </c>
    </row>
    <row r="3725" spans="1:21" x14ac:dyDescent="0.2">
      <c r="A3725" s="6" t="s">
        <v>12254</v>
      </c>
      <c r="B3725" s="6" t="s">
        <v>12251</v>
      </c>
      <c r="C3725" s="6">
        <v>3522021</v>
      </c>
      <c r="D3725" s="6" t="s">
        <v>6815</v>
      </c>
      <c r="E3725" s="6" t="s">
        <v>12261</v>
      </c>
      <c r="F3725" s="6" t="s">
        <v>6402</v>
      </c>
      <c r="G3725" s="6">
        <v>772</v>
      </c>
      <c r="H3725" s="6">
        <v>8348</v>
      </c>
      <c r="I3725" s="6">
        <v>0</v>
      </c>
      <c r="J3725" s="6">
        <v>0</v>
      </c>
      <c r="K3725" s="6">
        <v>0</v>
      </c>
      <c r="L3725" s="6"/>
      <c r="M3725" s="6">
        <v>2022</v>
      </c>
      <c r="N3725" s="6" t="s">
        <v>7745</v>
      </c>
      <c r="O3725" s="6">
        <v>99</v>
      </c>
      <c r="P3725" s="6"/>
      <c r="Q3725" s="6" t="s">
        <v>7733</v>
      </c>
      <c r="R3725" s="6" t="s">
        <v>7734</v>
      </c>
      <c r="S3725" s="6"/>
      <c r="T3725" s="6" t="s">
        <v>5313</v>
      </c>
      <c r="U3725">
        <f t="shared" si="58"/>
        <v>5</v>
      </c>
    </row>
    <row r="3726" spans="1:21" x14ac:dyDescent="0.2">
      <c r="A3726" s="6" t="s">
        <v>12254</v>
      </c>
      <c r="B3726" s="6" t="s">
        <v>12251</v>
      </c>
      <c r="C3726" s="6">
        <v>3522021</v>
      </c>
      <c r="D3726" s="6" t="s">
        <v>12262</v>
      </c>
      <c r="E3726" s="6" t="s">
        <v>12263</v>
      </c>
      <c r="F3726" s="6" t="s">
        <v>6402</v>
      </c>
      <c r="G3726" s="6">
        <v>814</v>
      </c>
      <c r="H3726" s="6">
        <v>8348</v>
      </c>
      <c r="I3726" s="6">
        <v>0</v>
      </c>
      <c r="J3726" s="6">
        <v>0</v>
      </c>
      <c r="K3726" s="6">
        <v>0</v>
      </c>
      <c r="L3726" s="6"/>
      <c r="M3726" s="6">
        <v>2022</v>
      </c>
      <c r="N3726" s="6" t="s">
        <v>7745</v>
      </c>
      <c r="O3726" s="6">
        <v>99</v>
      </c>
      <c r="P3726" s="6"/>
      <c r="Q3726" s="6" t="s">
        <v>7733</v>
      </c>
      <c r="R3726" s="6" t="s">
        <v>7734</v>
      </c>
      <c r="S3726" s="6"/>
      <c r="T3726" s="6" t="s">
        <v>5314</v>
      </c>
      <c r="U3726">
        <f t="shared" si="58"/>
        <v>4</v>
      </c>
    </row>
    <row r="3727" spans="1:21" x14ac:dyDescent="0.2">
      <c r="A3727" s="6" t="s">
        <v>12254</v>
      </c>
      <c r="B3727" s="6" t="s">
        <v>12251</v>
      </c>
      <c r="C3727" s="6">
        <v>3522021</v>
      </c>
      <c r="D3727" s="6" t="s">
        <v>6467</v>
      </c>
      <c r="E3727" s="6" t="s">
        <v>12264</v>
      </c>
      <c r="F3727" s="6" t="s">
        <v>6402</v>
      </c>
      <c r="G3727" s="6">
        <v>910</v>
      </c>
      <c r="H3727" s="6">
        <v>8348</v>
      </c>
      <c r="I3727" s="6">
        <v>0</v>
      </c>
      <c r="J3727" s="6">
        <v>1</v>
      </c>
      <c r="K3727" s="6">
        <v>0</v>
      </c>
      <c r="L3727" s="6"/>
      <c r="M3727" s="6">
        <v>2022</v>
      </c>
      <c r="N3727" s="6" t="s">
        <v>7745</v>
      </c>
      <c r="O3727" s="6">
        <v>99</v>
      </c>
      <c r="P3727" s="6"/>
      <c r="Q3727" s="6" t="s">
        <v>7733</v>
      </c>
      <c r="R3727" s="6" t="s">
        <v>7734</v>
      </c>
      <c r="S3727" s="6"/>
      <c r="T3727" s="6" t="s">
        <v>5302</v>
      </c>
      <c r="U3727">
        <f t="shared" si="58"/>
        <v>3</v>
      </c>
    </row>
    <row r="3728" spans="1:21" x14ac:dyDescent="0.2">
      <c r="A3728" s="6" t="s">
        <v>12254</v>
      </c>
      <c r="B3728" s="6" t="s">
        <v>12251</v>
      </c>
      <c r="C3728" s="6">
        <v>3522021</v>
      </c>
      <c r="D3728" s="6" t="s">
        <v>12265</v>
      </c>
      <c r="E3728" s="6" t="s">
        <v>7751</v>
      </c>
      <c r="F3728" s="6" t="s">
        <v>6402</v>
      </c>
      <c r="G3728" s="6">
        <v>306</v>
      </c>
      <c r="H3728" s="6">
        <v>8348</v>
      </c>
      <c r="I3728" s="6">
        <v>0</v>
      </c>
      <c r="J3728" s="6">
        <v>0</v>
      </c>
      <c r="K3728" s="6">
        <v>0</v>
      </c>
      <c r="L3728" s="6"/>
      <c r="M3728" s="6">
        <v>2022</v>
      </c>
      <c r="N3728" s="6" t="s">
        <v>7745</v>
      </c>
      <c r="O3728" s="6">
        <v>99</v>
      </c>
      <c r="P3728" s="6"/>
      <c r="Q3728" s="6" t="s">
        <v>7733</v>
      </c>
      <c r="R3728" s="6" t="s">
        <v>7734</v>
      </c>
      <c r="S3728" s="6"/>
      <c r="T3728" s="6" t="s">
        <v>5315</v>
      </c>
      <c r="U3728">
        <f t="shared" si="58"/>
        <v>2</v>
      </c>
    </row>
    <row r="3729" spans="1:21" x14ac:dyDescent="0.2">
      <c r="A3729" s="6" t="s">
        <v>12254</v>
      </c>
      <c r="B3729" s="6" t="s">
        <v>12251</v>
      </c>
      <c r="C3729" s="6">
        <v>3522021</v>
      </c>
      <c r="D3729" s="6" t="s">
        <v>7454</v>
      </c>
      <c r="E3729" s="6" t="s">
        <v>12266</v>
      </c>
      <c r="F3729" s="6" t="s">
        <v>6402</v>
      </c>
      <c r="G3729" s="6">
        <v>1035</v>
      </c>
      <c r="H3729" s="6">
        <v>8348</v>
      </c>
      <c r="I3729" s="6">
        <v>1</v>
      </c>
      <c r="J3729" s="6">
        <v>1</v>
      </c>
      <c r="K3729" s="6">
        <v>0</v>
      </c>
      <c r="L3729" s="6"/>
      <c r="M3729" s="6">
        <v>2022</v>
      </c>
      <c r="N3729" s="6" t="s">
        <v>7745</v>
      </c>
      <c r="O3729" s="6">
        <v>99</v>
      </c>
      <c r="P3729" s="6"/>
      <c r="Q3729" s="6" t="s">
        <v>7733</v>
      </c>
      <c r="R3729" s="6" t="s">
        <v>7734</v>
      </c>
      <c r="S3729" s="6"/>
      <c r="T3729" s="6" t="s">
        <v>5301</v>
      </c>
      <c r="U3729">
        <f t="shared" si="58"/>
        <v>1</v>
      </c>
    </row>
    <row r="3730" spans="1:21" x14ac:dyDescent="0.2">
      <c r="A3730" s="6" t="s">
        <v>12267</v>
      </c>
      <c r="B3730" s="6" t="s">
        <v>12268</v>
      </c>
      <c r="C3730" s="6">
        <v>3522019</v>
      </c>
      <c r="D3730" s="6" t="s">
        <v>6624</v>
      </c>
      <c r="E3730" s="6" t="s">
        <v>12269</v>
      </c>
      <c r="F3730" s="6" t="s">
        <v>6402</v>
      </c>
      <c r="G3730" s="6">
        <v>188</v>
      </c>
      <c r="H3730" s="6">
        <v>817</v>
      </c>
      <c r="I3730" s="6">
        <v>0</v>
      </c>
      <c r="J3730" s="6">
        <v>0</v>
      </c>
      <c r="K3730" s="6">
        <v>0</v>
      </c>
      <c r="L3730" s="6"/>
      <c r="M3730" s="6">
        <v>2022</v>
      </c>
      <c r="N3730" s="6" t="s">
        <v>7732</v>
      </c>
      <c r="O3730" s="6">
        <v>99</v>
      </c>
      <c r="P3730" s="6"/>
      <c r="Q3730" s="6" t="s">
        <v>7733</v>
      </c>
      <c r="R3730" s="6" t="s">
        <v>7734</v>
      </c>
      <c r="S3730" s="6"/>
      <c r="T3730" s="6" t="s">
        <v>972</v>
      </c>
      <c r="U3730">
        <f t="shared" si="58"/>
        <v>2</v>
      </c>
    </row>
    <row r="3731" spans="1:21" x14ac:dyDescent="0.2">
      <c r="A3731" s="6" t="s">
        <v>12267</v>
      </c>
      <c r="B3731" s="6" t="s">
        <v>12268</v>
      </c>
      <c r="C3731" s="6">
        <v>3522019</v>
      </c>
      <c r="D3731" s="6" t="s">
        <v>7262</v>
      </c>
      <c r="E3731" s="6" t="s">
        <v>6486</v>
      </c>
      <c r="F3731" s="6" t="s">
        <v>6402</v>
      </c>
      <c r="G3731" s="6">
        <v>629</v>
      </c>
      <c r="H3731" s="6">
        <v>817</v>
      </c>
      <c r="I3731" s="6">
        <v>1</v>
      </c>
      <c r="J3731" s="6">
        <v>1</v>
      </c>
      <c r="K3731" s="6">
        <v>0</v>
      </c>
      <c r="L3731" s="6"/>
      <c r="M3731" s="6">
        <v>2022</v>
      </c>
      <c r="N3731" s="6" t="s">
        <v>7732</v>
      </c>
      <c r="O3731" s="6">
        <v>99</v>
      </c>
      <c r="P3731" s="6"/>
      <c r="Q3731" s="6" t="s">
        <v>7733</v>
      </c>
      <c r="R3731" s="6" t="s">
        <v>7734</v>
      </c>
      <c r="S3731" s="6"/>
      <c r="T3731" s="6" t="s">
        <v>971</v>
      </c>
      <c r="U3731">
        <f t="shared" si="58"/>
        <v>1</v>
      </c>
    </row>
    <row r="3732" spans="1:21" x14ac:dyDescent="0.2">
      <c r="A3732" s="6" t="s">
        <v>12270</v>
      </c>
      <c r="B3732" s="6" t="s">
        <v>12268</v>
      </c>
      <c r="C3732" s="6">
        <v>3522019</v>
      </c>
      <c r="D3732" s="6" t="s">
        <v>6463</v>
      </c>
      <c r="E3732" s="6" t="s">
        <v>9297</v>
      </c>
      <c r="F3732" s="6" t="s">
        <v>6402</v>
      </c>
      <c r="G3732" s="6">
        <v>688</v>
      </c>
      <c r="H3732" s="6">
        <v>814</v>
      </c>
      <c r="I3732" s="6">
        <v>0</v>
      </c>
      <c r="J3732" s="6">
        <v>1</v>
      </c>
      <c r="K3732" s="6">
        <v>0</v>
      </c>
      <c r="L3732" s="6"/>
      <c r="M3732" s="6">
        <v>2022</v>
      </c>
      <c r="N3732" s="6" t="s">
        <v>7770</v>
      </c>
      <c r="O3732" s="6">
        <v>99</v>
      </c>
      <c r="P3732" s="6"/>
      <c r="Q3732" s="6" t="s">
        <v>7733</v>
      </c>
      <c r="R3732" s="6" t="s">
        <v>7734</v>
      </c>
      <c r="S3732" s="6"/>
      <c r="T3732" s="6" t="s">
        <v>4000</v>
      </c>
      <c r="U3732">
        <f t="shared" si="58"/>
        <v>2</v>
      </c>
    </row>
    <row r="3733" spans="1:21" x14ac:dyDescent="0.2">
      <c r="A3733" s="6" t="s">
        <v>12270</v>
      </c>
      <c r="B3733" s="6" t="s">
        <v>12268</v>
      </c>
      <c r="C3733" s="6">
        <v>3522019</v>
      </c>
      <c r="D3733" s="6" t="s">
        <v>6908</v>
      </c>
      <c r="E3733" s="6" t="s">
        <v>6553</v>
      </c>
      <c r="F3733" s="6" t="s">
        <v>6402</v>
      </c>
      <c r="G3733" s="6">
        <v>126</v>
      </c>
      <c r="H3733" s="6">
        <v>814</v>
      </c>
      <c r="I3733" s="6">
        <v>0</v>
      </c>
      <c r="J3733" s="6">
        <v>0</v>
      </c>
      <c r="K3733" s="6">
        <v>0</v>
      </c>
      <c r="L3733" s="6"/>
      <c r="M3733" s="6">
        <v>2022</v>
      </c>
      <c r="N3733" s="6" t="s">
        <v>7770</v>
      </c>
      <c r="O3733" s="6">
        <v>99</v>
      </c>
      <c r="P3733" s="6"/>
      <c r="Q3733" s="6" t="s">
        <v>7733</v>
      </c>
      <c r="R3733" s="6" t="s">
        <v>7734</v>
      </c>
      <c r="S3733" s="6"/>
      <c r="T3733" s="6" t="s">
        <v>4001</v>
      </c>
      <c r="U3733">
        <f t="shared" si="58"/>
        <v>1</v>
      </c>
    </row>
    <row r="3734" spans="1:21" x14ac:dyDescent="0.2">
      <c r="A3734" s="6" t="s">
        <v>12271</v>
      </c>
      <c r="B3734" s="6" t="s">
        <v>12268</v>
      </c>
      <c r="C3734" s="6">
        <v>3522019</v>
      </c>
      <c r="D3734" s="6" t="s">
        <v>6419</v>
      </c>
      <c r="E3734" s="6" t="s">
        <v>8982</v>
      </c>
      <c r="F3734" s="6" t="s">
        <v>6402</v>
      </c>
      <c r="G3734" s="6">
        <v>112</v>
      </c>
      <c r="H3734" s="6">
        <v>2120</v>
      </c>
      <c r="I3734" s="6">
        <v>0</v>
      </c>
      <c r="J3734" s="6">
        <v>0</v>
      </c>
      <c r="K3734" s="6">
        <v>0</v>
      </c>
      <c r="L3734" s="6"/>
      <c r="M3734" s="6">
        <v>2022</v>
      </c>
      <c r="N3734" s="6" t="s">
        <v>7745</v>
      </c>
      <c r="O3734" s="6">
        <v>99</v>
      </c>
      <c r="P3734" s="6"/>
      <c r="Q3734" s="6" t="s">
        <v>7733</v>
      </c>
      <c r="R3734" s="6" t="s">
        <v>7734</v>
      </c>
      <c r="S3734" s="6"/>
      <c r="T3734" s="6" t="s">
        <v>4002</v>
      </c>
      <c r="U3734">
        <f t="shared" si="58"/>
        <v>9</v>
      </c>
    </row>
    <row r="3735" spans="1:21" x14ac:dyDescent="0.2">
      <c r="A3735" s="6" t="s">
        <v>12271</v>
      </c>
      <c r="B3735" s="6" t="s">
        <v>12268</v>
      </c>
      <c r="C3735" s="6">
        <v>3522019</v>
      </c>
      <c r="D3735" s="6" t="s">
        <v>6609</v>
      </c>
      <c r="E3735" s="6" t="s">
        <v>9639</v>
      </c>
      <c r="F3735" s="6" t="s">
        <v>6402</v>
      </c>
      <c r="G3735" s="6">
        <v>68</v>
      </c>
      <c r="H3735" s="6">
        <v>2120</v>
      </c>
      <c r="I3735" s="6">
        <v>0</v>
      </c>
      <c r="J3735" s="6">
        <v>0</v>
      </c>
      <c r="K3735" s="6">
        <v>0</v>
      </c>
      <c r="L3735" s="6"/>
      <c r="M3735" s="6">
        <v>2022</v>
      </c>
      <c r="N3735" s="6" t="s">
        <v>7745</v>
      </c>
      <c r="O3735" s="6">
        <v>99</v>
      </c>
      <c r="P3735" s="6"/>
      <c r="Q3735" s="6" t="s">
        <v>7733</v>
      </c>
      <c r="R3735" s="6" t="s">
        <v>7734</v>
      </c>
      <c r="S3735" s="6"/>
      <c r="T3735" s="6" t="s">
        <v>4003</v>
      </c>
      <c r="U3735">
        <f t="shared" si="58"/>
        <v>8</v>
      </c>
    </row>
    <row r="3736" spans="1:21" x14ac:dyDescent="0.2">
      <c r="A3736" s="6" t="s">
        <v>12271</v>
      </c>
      <c r="B3736" s="6" t="s">
        <v>12268</v>
      </c>
      <c r="C3736" s="6">
        <v>3522019</v>
      </c>
      <c r="D3736" s="6" t="s">
        <v>6448</v>
      </c>
      <c r="E3736" s="6" t="s">
        <v>12272</v>
      </c>
      <c r="F3736" s="6" t="s">
        <v>6402</v>
      </c>
      <c r="G3736" s="6">
        <v>122</v>
      </c>
      <c r="H3736" s="6">
        <v>2120</v>
      </c>
      <c r="I3736" s="6">
        <v>0</v>
      </c>
      <c r="J3736" s="6">
        <v>0</v>
      </c>
      <c r="K3736" s="6">
        <v>0</v>
      </c>
      <c r="L3736" s="6"/>
      <c r="M3736" s="6">
        <v>2022</v>
      </c>
      <c r="N3736" s="6" t="s">
        <v>7745</v>
      </c>
      <c r="O3736" s="6">
        <v>99</v>
      </c>
      <c r="P3736" s="6"/>
      <c r="Q3736" s="6" t="s">
        <v>7733</v>
      </c>
      <c r="R3736" s="6" t="s">
        <v>7734</v>
      </c>
      <c r="S3736" s="6"/>
      <c r="T3736" s="6" t="s">
        <v>4004</v>
      </c>
      <c r="U3736">
        <f t="shared" si="58"/>
        <v>7</v>
      </c>
    </row>
    <row r="3737" spans="1:21" x14ac:dyDescent="0.2">
      <c r="A3737" s="6" t="s">
        <v>12271</v>
      </c>
      <c r="B3737" s="6" t="s">
        <v>12268</v>
      </c>
      <c r="C3737" s="6">
        <v>3522019</v>
      </c>
      <c r="D3737" s="6" t="s">
        <v>7655</v>
      </c>
      <c r="E3737" s="6" t="s">
        <v>10624</v>
      </c>
      <c r="F3737" s="6" t="s">
        <v>6402</v>
      </c>
      <c r="G3737" s="6">
        <v>146</v>
      </c>
      <c r="H3737" s="6">
        <v>2120</v>
      </c>
      <c r="I3737" s="6">
        <v>0</v>
      </c>
      <c r="J3737" s="6">
        <v>0</v>
      </c>
      <c r="K3737" s="6">
        <v>0</v>
      </c>
      <c r="L3737" s="6"/>
      <c r="M3737" s="6">
        <v>2022</v>
      </c>
      <c r="N3737" s="6" t="s">
        <v>7745</v>
      </c>
      <c r="O3737" s="6">
        <v>99</v>
      </c>
      <c r="P3737" s="6"/>
      <c r="Q3737" s="6" t="s">
        <v>7733</v>
      </c>
      <c r="R3737" s="6" t="s">
        <v>7734</v>
      </c>
      <c r="S3737" s="6"/>
      <c r="T3737" s="6" t="s">
        <v>4005</v>
      </c>
      <c r="U3737">
        <f t="shared" si="58"/>
        <v>6</v>
      </c>
    </row>
    <row r="3738" spans="1:21" x14ac:dyDescent="0.2">
      <c r="A3738" s="6" t="s">
        <v>12271</v>
      </c>
      <c r="B3738" s="6" t="s">
        <v>12268</v>
      </c>
      <c r="C3738" s="6">
        <v>3522019</v>
      </c>
      <c r="D3738" s="6" t="s">
        <v>6425</v>
      </c>
      <c r="E3738" s="6" t="s">
        <v>6710</v>
      </c>
      <c r="F3738" s="6" t="s">
        <v>6402</v>
      </c>
      <c r="G3738" s="6">
        <v>128</v>
      </c>
      <c r="H3738" s="6">
        <v>2120</v>
      </c>
      <c r="I3738" s="6">
        <v>0</v>
      </c>
      <c r="J3738" s="6">
        <v>0</v>
      </c>
      <c r="K3738" s="6">
        <v>0</v>
      </c>
      <c r="L3738" s="6"/>
      <c r="M3738" s="6">
        <v>2022</v>
      </c>
      <c r="N3738" s="6" t="s">
        <v>7745</v>
      </c>
      <c r="O3738" s="6">
        <v>99</v>
      </c>
      <c r="P3738" s="6"/>
      <c r="Q3738" s="6" t="s">
        <v>7733</v>
      </c>
      <c r="R3738" s="6" t="s">
        <v>7734</v>
      </c>
      <c r="S3738" s="6"/>
      <c r="T3738" s="6" t="s">
        <v>1926</v>
      </c>
      <c r="U3738">
        <f t="shared" si="58"/>
        <v>5</v>
      </c>
    </row>
    <row r="3739" spans="1:21" x14ac:dyDescent="0.2">
      <c r="A3739" s="6" t="s">
        <v>12271</v>
      </c>
      <c r="B3739" s="6" t="s">
        <v>12268</v>
      </c>
      <c r="C3739" s="6">
        <v>3522019</v>
      </c>
      <c r="D3739" s="6" t="s">
        <v>7589</v>
      </c>
      <c r="E3739" s="6" t="s">
        <v>7266</v>
      </c>
      <c r="F3739" s="6" t="s">
        <v>6402</v>
      </c>
      <c r="G3739" s="6">
        <v>393</v>
      </c>
      <c r="H3739" s="6">
        <v>2120</v>
      </c>
      <c r="I3739" s="6">
        <v>0</v>
      </c>
      <c r="J3739" s="6">
        <v>1</v>
      </c>
      <c r="K3739" s="6">
        <v>0</v>
      </c>
      <c r="L3739" s="6"/>
      <c r="M3739" s="6">
        <v>2022</v>
      </c>
      <c r="N3739" s="6" t="s">
        <v>7745</v>
      </c>
      <c r="O3739" s="6">
        <v>99</v>
      </c>
      <c r="P3739" s="6"/>
      <c r="Q3739" s="6" t="s">
        <v>7733</v>
      </c>
      <c r="R3739" s="6" t="s">
        <v>7734</v>
      </c>
      <c r="S3739" s="6"/>
      <c r="T3739" s="6" t="s">
        <v>3999</v>
      </c>
      <c r="U3739">
        <f t="shared" si="58"/>
        <v>4</v>
      </c>
    </row>
    <row r="3740" spans="1:21" x14ac:dyDescent="0.2">
      <c r="A3740" s="6" t="s">
        <v>12271</v>
      </c>
      <c r="B3740" s="6" t="s">
        <v>12268</v>
      </c>
      <c r="C3740" s="6">
        <v>3522019</v>
      </c>
      <c r="D3740" s="6" t="s">
        <v>6809</v>
      </c>
      <c r="E3740" s="6" t="s">
        <v>8116</v>
      </c>
      <c r="F3740" s="6" t="s">
        <v>6402</v>
      </c>
      <c r="G3740" s="6">
        <v>471</v>
      </c>
      <c r="H3740" s="6">
        <v>2120</v>
      </c>
      <c r="I3740" s="6">
        <v>0</v>
      </c>
      <c r="J3740" s="6">
        <v>1</v>
      </c>
      <c r="K3740" s="6">
        <v>0</v>
      </c>
      <c r="L3740" s="6"/>
      <c r="M3740" s="6">
        <v>2022</v>
      </c>
      <c r="N3740" s="6" t="s">
        <v>7745</v>
      </c>
      <c r="O3740" s="6">
        <v>99</v>
      </c>
      <c r="P3740" s="6"/>
      <c r="Q3740" s="6" t="s">
        <v>7733</v>
      </c>
      <c r="R3740" s="6" t="s">
        <v>7734</v>
      </c>
      <c r="S3740" s="6"/>
      <c r="T3740" s="6" t="s">
        <v>3998</v>
      </c>
      <c r="U3740">
        <f t="shared" si="58"/>
        <v>3</v>
      </c>
    </row>
    <row r="3741" spans="1:21" x14ac:dyDescent="0.2">
      <c r="A3741" s="6" t="s">
        <v>12271</v>
      </c>
      <c r="B3741" s="6" t="s">
        <v>12268</v>
      </c>
      <c r="C3741" s="6">
        <v>3522019</v>
      </c>
      <c r="D3741" s="6" t="s">
        <v>6569</v>
      </c>
      <c r="E3741" s="6" t="s">
        <v>7173</v>
      </c>
      <c r="F3741" s="6" t="s">
        <v>6402</v>
      </c>
      <c r="G3741" s="6">
        <v>470</v>
      </c>
      <c r="H3741" s="6">
        <v>2120</v>
      </c>
      <c r="I3741" s="6">
        <v>0</v>
      </c>
      <c r="J3741" s="6">
        <v>1</v>
      </c>
      <c r="K3741" s="6">
        <v>0</v>
      </c>
      <c r="L3741" s="6"/>
      <c r="M3741" s="6">
        <v>2022</v>
      </c>
      <c r="N3741" s="6" t="s">
        <v>7745</v>
      </c>
      <c r="O3741" s="6">
        <v>99</v>
      </c>
      <c r="P3741" s="6"/>
      <c r="Q3741" s="6" t="s">
        <v>7733</v>
      </c>
      <c r="R3741" s="6" t="s">
        <v>7734</v>
      </c>
      <c r="S3741" s="6"/>
      <c r="T3741" s="6" t="s">
        <v>3997</v>
      </c>
      <c r="U3741">
        <f t="shared" si="58"/>
        <v>2</v>
      </c>
    </row>
    <row r="3742" spans="1:21" x14ac:dyDescent="0.2">
      <c r="A3742" s="6" t="s">
        <v>12271</v>
      </c>
      <c r="B3742" s="6" t="s">
        <v>12268</v>
      </c>
      <c r="C3742" s="6">
        <v>3522019</v>
      </c>
      <c r="D3742" s="6" t="s">
        <v>6519</v>
      </c>
      <c r="E3742" s="6" t="s">
        <v>12273</v>
      </c>
      <c r="F3742" s="6" t="s">
        <v>6402</v>
      </c>
      <c r="G3742" s="6">
        <v>210</v>
      </c>
      <c r="H3742" s="6">
        <v>2120</v>
      </c>
      <c r="I3742" s="6">
        <v>0</v>
      </c>
      <c r="J3742" s="6">
        <v>0</v>
      </c>
      <c r="K3742" s="6">
        <v>0</v>
      </c>
      <c r="L3742" s="6"/>
      <c r="M3742" s="6">
        <v>2022</v>
      </c>
      <c r="N3742" s="6" t="s">
        <v>7745</v>
      </c>
      <c r="O3742" s="6">
        <v>99</v>
      </c>
      <c r="P3742" s="6"/>
      <c r="Q3742" s="6" t="s">
        <v>7733</v>
      </c>
      <c r="R3742" s="6" t="s">
        <v>7734</v>
      </c>
      <c r="S3742" s="6"/>
      <c r="T3742" s="6" t="s">
        <v>4006</v>
      </c>
      <c r="U3742">
        <f t="shared" si="58"/>
        <v>1</v>
      </c>
    </row>
    <row r="3743" spans="1:21" x14ac:dyDescent="0.2">
      <c r="A3743" s="6" t="s">
        <v>12274</v>
      </c>
      <c r="B3743" s="6" t="s">
        <v>12275</v>
      </c>
      <c r="C3743" s="6">
        <v>3560034</v>
      </c>
      <c r="D3743" s="6" t="s">
        <v>6505</v>
      </c>
      <c r="E3743" s="6" t="s">
        <v>12276</v>
      </c>
      <c r="F3743" s="6" t="s">
        <v>6402</v>
      </c>
      <c r="G3743" s="6">
        <v>0</v>
      </c>
      <c r="H3743" s="6"/>
      <c r="I3743" s="6">
        <v>1</v>
      </c>
      <c r="J3743" s="6">
        <v>1</v>
      </c>
      <c r="K3743" s="6">
        <v>1</v>
      </c>
      <c r="L3743" s="6"/>
      <c r="M3743" s="6">
        <v>2022</v>
      </c>
      <c r="N3743" s="6" t="s">
        <v>7732</v>
      </c>
      <c r="O3743" s="6">
        <v>99</v>
      </c>
      <c r="P3743" s="6"/>
      <c r="Q3743" s="6" t="s">
        <v>7733</v>
      </c>
      <c r="R3743" s="6" t="s">
        <v>7734</v>
      </c>
      <c r="S3743" s="6"/>
      <c r="T3743" s="6" t="s">
        <v>1206</v>
      </c>
      <c r="U3743">
        <f t="shared" si="58"/>
        <v>1</v>
      </c>
    </row>
    <row r="3744" spans="1:21" x14ac:dyDescent="0.2">
      <c r="A3744" s="6" t="s">
        <v>12277</v>
      </c>
      <c r="B3744" s="6" t="s">
        <v>12275</v>
      </c>
      <c r="C3744" s="6">
        <v>3560034</v>
      </c>
      <c r="D3744" s="6" t="s">
        <v>7489</v>
      </c>
      <c r="E3744" s="6" t="s">
        <v>12278</v>
      </c>
      <c r="F3744" s="6" t="s">
        <v>6402</v>
      </c>
      <c r="G3744" s="6">
        <v>612</v>
      </c>
      <c r="H3744" s="6">
        <v>5161</v>
      </c>
      <c r="I3744" s="6">
        <v>1</v>
      </c>
      <c r="J3744" s="6">
        <v>1</v>
      </c>
      <c r="K3744" s="6">
        <v>0</v>
      </c>
      <c r="L3744" s="6"/>
      <c r="M3744" s="6">
        <v>2022</v>
      </c>
      <c r="N3744" s="6" t="s">
        <v>7745</v>
      </c>
      <c r="O3744" s="6">
        <v>99</v>
      </c>
      <c r="P3744" s="6"/>
      <c r="Q3744" s="6" t="s">
        <v>7733</v>
      </c>
      <c r="R3744" s="6" t="s">
        <v>7734</v>
      </c>
      <c r="S3744" s="6"/>
      <c r="T3744" s="6" t="s">
        <v>5327</v>
      </c>
      <c r="U3744">
        <f t="shared" si="58"/>
        <v>9</v>
      </c>
    </row>
    <row r="3745" spans="1:21" x14ac:dyDescent="0.2">
      <c r="A3745" s="6" t="s">
        <v>12277</v>
      </c>
      <c r="B3745" s="6" t="s">
        <v>12275</v>
      </c>
      <c r="C3745" s="6">
        <v>3560034</v>
      </c>
      <c r="D3745" s="6" t="s">
        <v>6442</v>
      </c>
      <c r="E3745" s="6" t="s">
        <v>7431</v>
      </c>
      <c r="F3745" s="6" t="s">
        <v>6402</v>
      </c>
      <c r="G3745" s="6">
        <v>725</v>
      </c>
      <c r="H3745" s="6">
        <v>5161</v>
      </c>
      <c r="I3745" s="6">
        <v>1</v>
      </c>
      <c r="J3745" s="6">
        <v>1</v>
      </c>
      <c r="K3745" s="6">
        <v>0</v>
      </c>
      <c r="L3745" s="6"/>
      <c r="M3745" s="6">
        <v>2022</v>
      </c>
      <c r="N3745" s="6" t="s">
        <v>7745</v>
      </c>
      <c r="O3745" s="6">
        <v>99</v>
      </c>
      <c r="P3745" s="6"/>
      <c r="Q3745" s="6" t="s">
        <v>7733</v>
      </c>
      <c r="R3745" s="6" t="s">
        <v>7734</v>
      </c>
      <c r="S3745" s="6"/>
      <c r="T3745" s="6" t="s">
        <v>5326</v>
      </c>
      <c r="U3745">
        <f t="shared" si="58"/>
        <v>8</v>
      </c>
    </row>
    <row r="3746" spans="1:21" x14ac:dyDescent="0.2">
      <c r="A3746" s="6" t="s">
        <v>12277</v>
      </c>
      <c r="B3746" s="6" t="s">
        <v>12275</v>
      </c>
      <c r="C3746" s="6">
        <v>3560034</v>
      </c>
      <c r="D3746" s="6" t="s">
        <v>7058</v>
      </c>
      <c r="E3746" s="6" t="s">
        <v>12279</v>
      </c>
      <c r="F3746" s="6" t="s">
        <v>6402</v>
      </c>
      <c r="G3746" s="6">
        <v>592</v>
      </c>
      <c r="H3746" s="6">
        <v>5161</v>
      </c>
      <c r="I3746" s="6">
        <v>1</v>
      </c>
      <c r="J3746" s="6">
        <v>1</v>
      </c>
      <c r="K3746" s="6">
        <v>0</v>
      </c>
      <c r="L3746" s="6"/>
      <c r="M3746" s="6">
        <v>2022</v>
      </c>
      <c r="N3746" s="6" t="s">
        <v>7745</v>
      </c>
      <c r="O3746" s="6">
        <v>99</v>
      </c>
      <c r="P3746" s="6"/>
      <c r="Q3746" s="6" t="s">
        <v>7733</v>
      </c>
      <c r="R3746" s="6" t="s">
        <v>7734</v>
      </c>
      <c r="S3746" s="6"/>
      <c r="T3746" s="6" t="s">
        <v>5325</v>
      </c>
      <c r="U3746">
        <f t="shared" si="58"/>
        <v>7</v>
      </c>
    </row>
    <row r="3747" spans="1:21" x14ac:dyDescent="0.2">
      <c r="A3747" s="6" t="s">
        <v>12277</v>
      </c>
      <c r="B3747" s="6" t="s">
        <v>12275</v>
      </c>
      <c r="C3747" s="6">
        <v>3560034</v>
      </c>
      <c r="D3747" s="6" t="s">
        <v>12280</v>
      </c>
      <c r="E3747" s="6" t="s">
        <v>12281</v>
      </c>
      <c r="F3747" s="6" t="s">
        <v>6402</v>
      </c>
      <c r="G3747" s="6">
        <v>565</v>
      </c>
      <c r="H3747" s="6">
        <v>5161</v>
      </c>
      <c r="I3747" s="6">
        <v>0</v>
      </c>
      <c r="J3747" s="6">
        <v>1</v>
      </c>
      <c r="K3747" s="6">
        <v>0</v>
      </c>
      <c r="L3747" s="6"/>
      <c r="M3747" s="6">
        <v>2022</v>
      </c>
      <c r="N3747" s="6" t="s">
        <v>7745</v>
      </c>
      <c r="O3747" s="6">
        <v>99</v>
      </c>
      <c r="P3747" s="6"/>
      <c r="Q3747" s="6" t="s">
        <v>7733</v>
      </c>
      <c r="R3747" s="6" t="s">
        <v>7734</v>
      </c>
      <c r="S3747" s="6"/>
      <c r="T3747" s="6" t="s">
        <v>5324</v>
      </c>
      <c r="U3747">
        <f t="shared" si="58"/>
        <v>6</v>
      </c>
    </row>
    <row r="3748" spans="1:21" x14ac:dyDescent="0.2">
      <c r="A3748" s="6" t="s">
        <v>12277</v>
      </c>
      <c r="B3748" s="6" t="s">
        <v>12275</v>
      </c>
      <c r="C3748" s="6">
        <v>3560034</v>
      </c>
      <c r="D3748" s="6" t="s">
        <v>6952</v>
      </c>
      <c r="E3748" s="6" t="s">
        <v>12282</v>
      </c>
      <c r="F3748" s="6" t="s">
        <v>6402</v>
      </c>
      <c r="G3748" s="6">
        <v>710</v>
      </c>
      <c r="H3748" s="6">
        <v>5161</v>
      </c>
      <c r="I3748" s="6">
        <v>0</v>
      </c>
      <c r="J3748" s="6">
        <v>1</v>
      </c>
      <c r="K3748" s="6">
        <v>0</v>
      </c>
      <c r="L3748" s="6"/>
      <c r="M3748" s="6">
        <v>2022</v>
      </c>
      <c r="N3748" s="6" t="s">
        <v>7745</v>
      </c>
      <c r="O3748" s="6">
        <v>99</v>
      </c>
      <c r="P3748" s="6"/>
      <c r="Q3748" s="6" t="s">
        <v>7733</v>
      </c>
      <c r="R3748" s="6" t="s">
        <v>7734</v>
      </c>
      <c r="S3748" s="6"/>
      <c r="T3748" s="6" t="s">
        <v>5323</v>
      </c>
      <c r="U3748">
        <f t="shared" si="58"/>
        <v>5</v>
      </c>
    </row>
    <row r="3749" spans="1:21" x14ac:dyDescent="0.2">
      <c r="A3749" s="6" t="s">
        <v>12277</v>
      </c>
      <c r="B3749" s="6" t="s">
        <v>12275</v>
      </c>
      <c r="C3749" s="6">
        <v>3560034</v>
      </c>
      <c r="D3749" s="6" t="s">
        <v>6838</v>
      </c>
      <c r="E3749" s="6" t="s">
        <v>12283</v>
      </c>
      <c r="F3749" s="6" t="s">
        <v>6402</v>
      </c>
      <c r="G3749" s="6">
        <v>363</v>
      </c>
      <c r="H3749" s="6">
        <v>5161</v>
      </c>
      <c r="I3749" s="6">
        <v>0</v>
      </c>
      <c r="J3749" s="6">
        <v>0</v>
      </c>
      <c r="K3749" s="6">
        <v>0</v>
      </c>
      <c r="L3749" s="6"/>
      <c r="M3749" s="6">
        <v>2022</v>
      </c>
      <c r="N3749" s="6" t="s">
        <v>7745</v>
      </c>
      <c r="O3749" s="6">
        <v>99</v>
      </c>
      <c r="P3749" s="6"/>
      <c r="Q3749" s="6" t="s">
        <v>7733</v>
      </c>
      <c r="R3749" s="6" t="s">
        <v>7734</v>
      </c>
      <c r="S3749" s="6"/>
      <c r="T3749" s="6" t="s">
        <v>5328</v>
      </c>
      <c r="U3749">
        <f t="shared" si="58"/>
        <v>4</v>
      </c>
    </row>
    <row r="3750" spans="1:21" x14ac:dyDescent="0.2">
      <c r="A3750" s="6" t="s">
        <v>12277</v>
      </c>
      <c r="B3750" s="6" t="s">
        <v>12275</v>
      </c>
      <c r="C3750" s="6">
        <v>3560034</v>
      </c>
      <c r="D3750" s="6" t="s">
        <v>6558</v>
      </c>
      <c r="E3750" s="6" t="s">
        <v>7191</v>
      </c>
      <c r="F3750" s="6" t="s">
        <v>6402</v>
      </c>
      <c r="G3750" s="6">
        <v>562</v>
      </c>
      <c r="H3750" s="6">
        <v>5161</v>
      </c>
      <c r="I3750" s="6">
        <v>0</v>
      </c>
      <c r="J3750" s="6">
        <v>0</v>
      </c>
      <c r="K3750" s="6">
        <v>0</v>
      </c>
      <c r="L3750" s="6"/>
      <c r="M3750" s="6">
        <v>2022</v>
      </c>
      <c r="N3750" s="6" t="s">
        <v>7745</v>
      </c>
      <c r="O3750" s="6">
        <v>99</v>
      </c>
      <c r="P3750" s="6"/>
      <c r="Q3750" s="6" t="s">
        <v>7733</v>
      </c>
      <c r="R3750" s="6" t="s">
        <v>7734</v>
      </c>
      <c r="S3750" s="6"/>
      <c r="T3750" s="6" t="s">
        <v>5329</v>
      </c>
      <c r="U3750">
        <f t="shared" si="58"/>
        <v>3</v>
      </c>
    </row>
    <row r="3751" spans="1:21" x14ac:dyDescent="0.2">
      <c r="A3751" s="6" t="s">
        <v>12277</v>
      </c>
      <c r="B3751" s="6" t="s">
        <v>12275</v>
      </c>
      <c r="C3751" s="6">
        <v>3560034</v>
      </c>
      <c r="D3751" s="6" t="s">
        <v>7600</v>
      </c>
      <c r="E3751" s="6" t="s">
        <v>11833</v>
      </c>
      <c r="F3751" s="6" t="s">
        <v>6402</v>
      </c>
      <c r="G3751" s="6">
        <v>614</v>
      </c>
      <c r="H3751" s="6">
        <v>5161</v>
      </c>
      <c r="I3751" s="6">
        <v>0</v>
      </c>
      <c r="J3751" s="6">
        <v>1</v>
      </c>
      <c r="K3751" s="6">
        <v>0</v>
      </c>
      <c r="L3751" s="6"/>
      <c r="M3751" s="6">
        <v>2022</v>
      </c>
      <c r="N3751" s="6" t="s">
        <v>7745</v>
      </c>
      <c r="O3751" s="6">
        <v>99</v>
      </c>
      <c r="P3751" s="6"/>
      <c r="Q3751" s="6" t="s">
        <v>7733</v>
      </c>
      <c r="R3751" s="6" t="s">
        <v>7734</v>
      </c>
      <c r="S3751" s="6"/>
      <c r="T3751" s="6" t="s">
        <v>5322</v>
      </c>
      <c r="U3751">
        <f t="shared" si="58"/>
        <v>2</v>
      </c>
    </row>
    <row r="3752" spans="1:21" x14ac:dyDescent="0.2">
      <c r="A3752" s="6" t="s">
        <v>12277</v>
      </c>
      <c r="B3752" s="6" t="s">
        <v>12275</v>
      </c>
      <c r="C3752" s="6">
        <v>3560034</v>
      </c>
      <c r="D3752" s="6" t="s">
        <v>12284</v>
      </c>
      <c r="E3752" s="6" t="s">
        <v>12285</v>
      </c>
      <c r="F3752" s="6" t="s">
        <v>6402</v>
      </c>
      <c r="G3752" s="6">
        <v>418</v>
      </c>
      <c r="H3752" s="6">
        <v>5161</v>
      </c>
      <c r="I3752" s="6">
        <v>0</v>
      </c>
      <c r="J3752" s="6">
        <v>0</v>
      </c>
      <c r="K3752" s="6">
        <v>0</v>
      </c>
      <c r="L3752" s="6"/>
      <c r="M3752" s="6">
        <v>2022</v>
      </c>
      <c r="N3752" s="6" t="s">
        <v>7745</v>
      </c>
      <c r="O3752" s="6">
        <v>99</v>
      </c>
      <c r="P3752" s="6"/>
      <c r="Q3752" s="6" t="s">
        <v>7733</v>
      </c>
      <c r="R3752" s="6" t="s">
        <v>7734</v>
      </c>
      <c r="S3752" s="6"/>
      <c r="T3752" s="6" t="s">
        <v>5330</v>
      </c>
      <c r="U3752">
        <f t="shared" si="58"/>
        <v>1</v>
      </c>
    </row>
    <row r="3753" spans="1:21" x14ac:dyDescent="0.2">
      <c r="A3753" s="6" t="s">
        <v>12286</v>
      </c>
      <c r="B3753" s="6" t="s">
        <v>12287</v>
      </c>
      <c r="C3753" s="6">
        <v>3560008</v>
      </c>
      <c r="D3753" s="6" t="s">
        <v>7553</v>
      </c>
      <c r="E3753" s="6" t="s">
        <v>8463</v>
      </c>
      <c r="F3753" s="6" t="s">
        <v>6402</v>
      </c>
      <c r="G3753" s="6">
        <v>0</v>
      </c>
      <c r="H3753" s="6"/>
      <c r="I3753" s="6">
        <v>0</v>
      </c>
      <c r="J3753" s="6">
        <v>1</v>
      </c>
      <c r="K3753" s="6">
        <v>1</v>
      </c>
      <c r="L3753" s="6"/>
      <c r="M3753" s="6">
        <v>2022</v>
      </c>
      <c r="N3753" s="6" t="s">
        <v>7732</v>
      </c>
      <c r="O3753" s="6">
        <v>99</v>
      </c>
      <c r="P3753" s="6"/>
      <c r="Q3753" s="6" t="s">
        <v>7733</v>
      </c>
      <c r="R3753" s="6" t="s">
        <v>7734</v>
      </c>
      <c r="S3753" s="6"/>
      <c r="T3753" s="6" t="s">
        <v>1207</v>
      </c>
      <c r="U3753">
        <f t="shared" si="58"/>
        <v>1</v>
      </c>
    </row>
    <row r="3754" spans="1:21" x14ac:dyDescent="0.2">
      <c r="A3754" s="6" t="s">
        <v>12288</v>
      </c>
      <c r="B3754" s="6" t="s">
        <v>12287</v>
      </c>
      <c r="C3754" s="6">
        <v>3560008</v>
      </c>
      <c r="D3754" s="6" t="s">
        <v>6595</v>
      </c>
      <c r="E3754" s="6" t="s">
        <v>12289</v>
      </c>
      <c r="F3754" s="6" t="s">
        <v>6402</v>
      </c>
      <c r="G3754" s="6">
        <v>0</v>
      </c>
      <c r="H3754" s="6"/>
      <c r="I3754" s="6">
        <v>1</v>
      </c>
      <c r="J3754" s="6">
        <v>1</v>
      </c>
      <c r="K3754" s="6">
        <v>1</v>
      </c>
      <c r="L3754" s="6"/>
      <c r="M3754" s="6">
        <v>2022</v>
      </c>
      <c r="N3754" s="6" t="s">
        <v>7773</v>
      </c>
      <c r="O3754" s="6">
        <v>99</v>
      </c>
      <c r="P3754" s="6"/>
      <c r="Q3754" s="6" t="s">
        <v>7733</v>
      </c>
      <c r="R3754" s="6" t="s">
        <v>7734</v>
      </c>
      <c r="S3754" s="6"/>
      <c r="T3754" s="6" t="s">
        <v>5334</v>
      </c>
      <c r="U3754">
        <f t="shared" si="58"/>
        <v>2</v>
      </c>
    </row>
    <row r="3755" spans="1:21" x14ac:dyDescent="0.2">
      <c r="A3755" s="6" t="s">
        <v>12288</v>
      </c>
      <c r="B3755" s="6" t="s">
        <v>12287</v>
      </c>
      <c r="C3755" s="6">
        <v>3560008</v>
      </c>
      <c r="D3755" s="6" t="s">
        <v>6428</v>
      </c>
      <c r="E3755" s="6" t="s">
        <v>12290</v>
      </c>
      <c r="F3755" s="6" t="s">
        <v>6402</v>
      </c>
      <c r="G3755" s="6">
        <v>0</v>
      </c>
      <c r="H3755" s="6"/>
      <c r="I3755" s="6">
        <v>0</v>
      </c>
      <c r="J3755" s="6">
        <v>1</v>
      </c>
      <c r="K3755" s="6">
        <v>1</v>
      </c>
      <c r="L3755" s="6"/>
      <c r="M3755" s="6">
        <v>2022</v>
      </c>
      <c r="N3755" s="6" t="s">
        <v>7773</v>
      </c>
      <c r="O3755" s="6">
        <v>99</v>
      </c>
      <c r="P3755" s="6"/>
      <c r="Q3755" s="6" t="s">
        <v>7733</v>
      </c>
      <c r="R3755" s="6" t="s">
        <v>7734</v>
      </c>
      <c r="S3755" s="6"/>
      <c r="T3755" s="6" t="s">
        <v>5333</v>
      </c>
      <c r="U3755">
        <f t="shared" si="58"/>
        <v>1</v>
      </c>
    </row>
    <row r="3756" spans="1:21" x14ac:dyDescent="0.2">
      <c r="A3756" s="6" t="s">
        <v>12291</v>
      </c>
      <c r="B3756" s="6" t="s">
        <v>12287</v>
      </c>
      <c r="C3756" s="6">
        <v>3560008</v>
      </c>
      <c r="D3756" s="6" t="s">
        <v>6505</v>
      </c>
      <c r="E3756" s="6" t="s">
        <v>12292</v>
      </c>
      <c r="F3756" s="6" t="s">
        <v>6402</v>
      </c>
      <c r="G3756" s="6">
        <v>0</v>
      </c>
      <c r="H3756" s="6"/>
      <c r="I3756" s="6">
        <v>0</v>
      </c>
      <c r="J3756" s="6">
        <v>1</v>
      </c>
      <c r="K3756" s="6">
        <v>1</v>
      </c>
      <c r="L3756" s="6"/>
      <c r="M3756" s="6">
        <v>2022</v>
      </c>
      <c r="N3756" s="6" t="s">
        <v>7745</v>
      </c>
      <c r="O3756" s="6">
        <v>1</v>
      </c>
      <c r="P3756" s="6"/>
      <c r="Q3756" s="6" t="s">
        <v>7733</v>
      </c>
      <c r="R3756" s="6" t="s">
        <v>7734</v>
      </c>
      <c r="S3756" s="6"/>
      <c r="T3756" s="6" t="s">
        <v>5332</v>
      </c>
      <c r="U3756">
        <f t="shared" si="58"/>
        <v>1</v>
      </c>
    </row>
    <row r="3757" spans="1:21" x14ac:dyDescent="0.2">
      <c r="A3757" s="6" t="s">
        <v>12293</v>
      </c>
      <c r="B3757" s="6" t="s">
        <v>12287</v>
      </c>
      <c r="C3757" s="6">
        <v>3560008</v>
      </c>
      <c r="D3757" s="6" t="s">
        <v>7072</v>
      </c>
      <c r="E3757" s="6" t="s">
        <v>12294</v>
      </c>
      <c r="F3757" s="6" t="s">
        <v>6402</v>
      </c>
      <c r="G3757" s="6">
        <v>0</v>
      </c>
      <c r="H3757" s="6"/>
      <c r="I3757" s="6">
        <v>0</v>
      </c>
      <c r="J3757" s="6">
        <v>1</v>
      </c>
      <c r="K3757" s="6">
        <v>1</v>
      </c>
      <c r="L3757" s="6"/>
      <c r="M3757" s="6">
        <v>2022</v>
      </c>
      <c r="N3757" s="6" t="s">
        <v>7745</v>
      </c>
      <c r="O3757" s="6">
        <v>2</v>
      </c>
      <c r="P3757" s="6"/>
      <c r="Q3757" s="6" t="s">
        <v>7733</v>
      </c>
      <c r="R3757" s="6" t="s">
        <v>7734</v>
      </c>
      <c r="S3757" s="6"/>
      <c r="T3757" s="6" t="s">
        <v>5331</v>
      </c>
      <c r="U3757">
        <f t="shared" si="58"/>
        <v>1</v>
      </c>
    </row>
    <row r="3758" spans="1:21" x14ac:dyDescent="0.2">
      <c r="A3758" s="6" t="s">
        <v>12295</v>
      </c>
      <c r="B3758" s="6" t="s">
        <v>12296</v>
      </c>
      <c r="C3758" s="6">
        <v>3509004</v>
      </c>
      <c r="D3758" s="6" t="s">
        <v>7463</v>
      </c>
      <c r="E3758" s="6" t="s">
        <v>12297</v>
      </c>
      <c r="F3758" s="6" t="s">
        <v>6402</v>
      </c>
      <c r="G3758" s="6">
        <v>944</v>
      </c>
      <c r="H3758" s="6">
        <v>2579</v>
      </c>
      <c r="I3758" s="6">
        <v>0</v>
      </c>
      <c r="J3758" s="6">
        <v>0</v>
      </c>
      <c r="K3758" s="6">
        <v>0</v>
      </c>
      <c r="L3758" s="6"/>
      <c r="M3758" s="6">
        <v>2022</v>
      </c>
      <c r="N3758" s="6" t="s">
        <v>7732</v>
      </c>
      <c r="O3758" s="6">
        <v>99</v>
      </c>
      <c r="P3758" s="6"/>
      <c r="Q3758" s="6" t="s">
        <v>7733</v>
      </c>
      <c r="R3758" s="6" t="s">
        <v>7734</v>
      </c>
      <c r="S3758" s="6"/>
      <c r="T3758" s="6" t="s">
        <v>1209</v>
      </c>
      <c r="U3758">
        <f t="shared" si="58"/>
        <v>2</v>
      </c>
    </row>
    <row r="3759" spans="1:21" x14ac:dyDescent="0.2">
      <c r="A3759" s="6" t="s">
        <v>12295</v>
      </c>
      <c r="B3759" s="6" t="s">
        <v>12296</v>
      </c>
      <c r="C3759" s="6">
        <v>3509004</v>
      </c>
      <c r="D3759" s="6" t="s">
        <v>6678</v>
      </c>
      <c r="E3759" s="6" t="s">
        <v>12298</v>
      </c>
      <c r="F3759" s="6" t="s">
        <v>6402</v>
      </c>
      <c r="G3759" s="6">
        <v>1635</v>
      </c>
      <c r="H3759" s="6">
        <v>2579</v>
      </c>
      <c r="I3759" s="6">
        <v>1</v>
      </c>
      <c r="J3759" s="6">
        <v>1</v>
      </c>
      <c r="K3759" s="6">
        <v>0</v>
      </c>
      <c r="L3759" s="6"/>
      <c r="M3759" s="6">
        <v>2022</v>
      </c>
      <c r="N3759" s="6" t="s">
        <v>7732</v>
      </c>
      <c r="O3759" s="6">
        <v>99</v>
      </c>
      <c r="P3759" s="6"/>
      <c r="Q3759" s="6" t="s">
        <v>7733</v>
      </c>
      <c r="R3759" s="6" t="s">
        <v>7734</v>
      </c>
      <c r="S3759" s="6"/>
      <c r="T3759" s="6" t="s">
        <v>1208</v>
      </c>
      <c r="U3759">
        <f t="shared" si="58"/>
        <v>1</v>
      </c>
    </row>
    <row r="3760" spans="1:21" x14ac:dyDescent="0.2">
      <c r="A3760" s="6" t="s">
        <v>12299</v>
      </c>
      <c r="B3760" s="6" t="s">
        <v>12296</v>
      </c>
      <c r="C3760" s="6">
        <v>3509004</v>
      </c>
      <c r="D3760" s="6" t="s">
        <v>6488</v>
      </c>
      <c r="E3760" s="6" t="s">
        <v>12300</v>
      </c>
      <c r="F3760" s="6" t="s">
        <v>6402</v>
      </c>
      <c r="G3760" s="6">
        <v>993</v>
      </c>
      <c r="H3760" s="6">
        <v>13541</v>
      </c>
      <c r="I3760" s="6">
        <v>1</v>
      </c>
      <c r="J3760" s="6">
        <v>0</v>
      </c>
      <c r="K3760" s="6">
        <v>0</v>
      </c>
      <c r="L3760" s="6"/>
      <c r="M3760" s="6">
        <v>2022</v>
      </c>
      <c r="N3760" s="6" t="s">
        <v>7745</v>
      </c>
      <c r="O3760" s="6">
        <v>99</v>
      </c>
      <c r="P3760" s="6"/>
      <c r="Q3760" s="6" t="s">
        <v>7733</v>
      </c>
      <c r="R3760" s="6" t="s">
        <v>7734</v>
      </c>
      <c r="S3760" s="6"/>
      <c r="T3760" s="6" t="s">
        <v>5341</v>
      </c>
      <c r="U3760">
        <f t="shared" si="58"/>
        <v>14</v>
      </c>
    </row>
    <row r="3761" spans="1:21" x14ac:dyDescent="0.2">
      <c r="A3761" s="6" t="s">
        <v>12299</v>
      </c>
      <c r="B3761" s="6" t="s">
        <v>12296</v>
      </c>
      <c r="C3761" s="6">
        <v>3509004</v>
      </c>
      <c r="D3761" s="6" t="s">
        <v>6831</v>
      </c>
      <c r="E3761" s="6" t="s">
        <v>12301</v>
      </c>
      <c r="F3761" s="6" t="s">
        <v>6402</v>
      </c>
      <c r="G3761" s="6">
        <v>717</v>
      </c>
      <c r="H3761" s="6">
        <v>13541</v>
      </c>
      <c r="I3761" s="6">
        <v>0</v>
      </c>
      <c r="J3761" s="6">
        <v>0</v>
      </c>
      <c r="K3761" s="6">
        <v>0</v>
      </c>
      <c r="L3761" s="6"/>
      <c r="M3761" s="6">
        <v>2022</v>
      </c>
      <c r="N3761" s="6" t="s">
        <v>7745</v>
      </c>
      <c r="O3761" s="6">
        <v>99</v>
      </c>
      <c r="P3761" s="6"/>
      <c r="Q3761" s="6" t="s">
        <v>7733</v>
      </c>
      <c r="R3761" s="6" t="s">
        <v>7734</v>
      </c>
      <c r="S3761" s="6"/>
      <c r="T3761" s="6" t="s">
        <v>5342</v>
      </c>
      <c r="U3761">
        <f t="shared" si="58"/>
        <v>13</v>
      </c>
    </row>
    <row r="3762" spans="1:21" x14ac:dyDescent="0.2">
      <c r="A3762" s="6" t="s">
        <v>12299</v>
      </c>
      <c r="B3762" s="6" t="s">
        <v>12296</v>
      </c>
      <c r="C3762" s="6">
        <v>3509004</v>
      </c>
      <c r="D3762" s="6" t="s">
        <v>6987</v>
      </c>
      <c r="E3762" s="6" t="s">
        <v>6617</v>
      </c>
      <c r="F3762" s="6" t="s">
        <v>6402</v>
      </c>
      <c r="G3762" s="6">
        <v>1792</v>
      </c>
      <c r="H3762" s="6">
        <v>13541</v>
      </c>
      <c r="I3762" s="6">
        <v>1</v>
      </c>
      <c r="J3762" s="6">
        <v>1</v>
      </c>
      <c r="K3762" s="6">
        <v>0</v>
      </c>
      <c r="L3762" s="6"/>
      <c r="M3762" s="6">
        <v>2022</v>
      </c>
      <c r="N3762" s="6" t="s">
        <v>7745</v>
      </c>
      <c r="O3762" s="6">
        <v>99</v>
      </c>
      <c r="P3762" s="6"/>
      <c r="Q3762" s="6" t="s">
        <v>7733</v>
      </c>
      <c r="R3762" s="6" t="s">
        <v>7734</v>
      </c>
      <c r="S3762" s="6"/>
      <c r="T3762" s="6" t="s">
        <v>5340</v>
      </c>
      <c r="U3762">
        <f t="shared" si="58"/>
        <v>12</v>
      </c>
    </row>
    <row r="3763" spans="1:21" x14ac:dyDescent="0.2">
      <c r="A3763" s="6" t="s">
        <v>12299</v>
      </c>
      <c r="B3763" s="6" t="s">
        <v>12296</v>
      </c>
      <c r="C3763" s="6">
        <v>3509004</v>
      </c>
      <c r="D3763" s="6" t="s">
        <v>12302</v>
      </c>
      <c r="E3763" s="6" t="s">
        <v>6456</v>
      </c>
      <c r="F3763" s="6" t="s">
        <v>6402</v>
      </c>
      <c r="G3763" s="6">
        <v>356</v>
      </c>
      <c r="H3763" s="6">
        <v>13541</v>
      </c>
      <c r="I3763" s="6">
        <v>0</v>
      </c>
      <c r="J3763" s="6">
        <v>0</v>
      </c>
      <c r="K3763" s="6">
        <v>0</v>
      </c>
      <c r="L3763" s="6"/>
      <c r="M3763" s="6">
        <v>2022</v>
      </c>
      <c r="N3763" s="6" t="s">
        <v>7745</v>
      </c>
      <c r="O3763" s="6">
        <v>99</v>
      </c>
      <c r="P3763" s="6"/>
      <c r="Q3763" s="6" t="s">
        <v>7733</v>
      </c>
      <c r="R3763" s="6" t="s">
        <v>7734</v>
      </c>
      <c r="S3763" s="6"/>
      <c r="T3763" s="6" t="s">
        <v>5343</v>
      </c>
      <c r="U3763">
        <f t="shared" si="58"/>
        <v>11</v>
      </c>
    </row>
    <row r="3764" spans="1:21" x14ac:dyDescent="0.2">
      <c r="A3764" s="6" t="s">
        <v>12299</v>
      </c>
      <c r="B3764" s="6" t="s">
        <v>12296</v>
      </c>
      <c r="C3764" s="6">
        <v>3509004</v>
      </c>
      <c r="D3764" s="6" t="s">
        <v>6463</v>
      </c>
      <c r="E3764" s="6" t="s">
        <v>12303</v>
      </c>
      <c r="F3764" s="6" t="s">
        <v>6402</v>
      </c>
      <c r="G3764" s="6">
        <v>847</v>
      </c>
      <c r="H3764" s="6">
        <v>13541</v>
      </c>
      <c r="I3764" s="6">
        <v>0</v>
      </c>
      <c r="J3764" s="6">
        <v>0</v>
      </c>
      <c r="K3764" s="6">
        <v>0</v>
      </c>
      <c r="L3764" s="6"/>
      <c r="M3764" s="6">
        <v>2022</v>
      </c>
      <c r="N3764" s="6" t="s">
        <v>7745</v>
      </c>
      <c r="O3764" s="6">
        <v>99</v>
      </c>
      <c r="P3764" s="6"/>
      <c r="Q3764" s="6" t="s">
        <v>7733</v>
      </c>
      <c r="R3764" s="6" t="s">
        <v>7734</v>
      </c>
      <c r="S3764" s="6"/>
      <c r="T3764" s="6" t="s">
        <v>5344</v>
      </c>
      <c r="U3764">
        <f t="shared" si="58"/>
        <v>10</v>
      </c>
    </row>
    <row r="3765" spans="1:21" x14ac:dyDescent="0.2">
      <c r="A3765" s="6" t="s">
        <v>12299</v>
      </c>
      <c r="B3765" s="6" t="s">
        <v>12296</v>
      </c>
      <c r="C3765" s="6">
        <v>3509004</v>
      </c>
      <c r="D3765" s="6" t="s">
        <v>12304</v>
      </c>
      <c r="E3765" s="6" t="s">
        <v>12305</v>
      </c>
      <c r="F3765" s="6" t="s">
        <v>6402</v>
      </c>
      <c r="G3765" s="6">
        <v>436</v>
      </c>
      <c r="H3765" s="6">
        <v>13541</v>
      </c>
      <c r="I3765" s="6">
        <v>0</v>
      </c>
      <c r="J3765" s="6">
        <v>0</v>
      </c>
      <c r="K3765" s="6">
        <v>0</v>
      </c>
      <c r="L3765" s="6"/>
      <c r="M3765" s="6">
        <v>2022</v>
      </c>
      <c r="N3765" s="6" t="s">
        <v>7745</v>
      </c>
      <c r="O3765" s="6">
        <v>99</v>
      </c>
      <c r="P3765" s="6"/>
      <c r="Q3765" s="6" t="s">
        <v>7733</v>
      </c>
      <c r="R3765" s="6" t="s">
        <v>7734</v>
      </c>
      <c r="S3765" s="6"/>
      <c r="T3765" s="6" t="s">
        <v>5345</v>
      </c>
      <c r="U3765">
        <f t="shared" si="58"/>
        <v>9</v>
      </c>
    </row>
    <row r="3766" spans="1:21" x14ac:dyDescent="0.2">
      <c r="A3766" s="6" t="s">
        <v>12299</v>
      </c>
      <c r="B3766" s="6" t="s">
        <v>12296</v>
      </c>
      <c r="C3766" s="6">
        <v>3509004</v>
      </c>
      <c r="D3766" s="6" t="s">
        <v>6656</v>
      </c>
      <c r="E3766" s="6" t="s">
        <v>6710</v>
      </c>
      <c r="F3766" s="6" t="s">
        <v>6402</v>
      </c>
      <c r="G3766" s="6">
        <v>1521</v>
      </c>
      <c r="H3766" s="6">
        <v>13541</v>
      </c>
      <c r="I3766" s="6">
        <v>0</v>
      </c>
      <c r="J3766" s="6">
        <v>1</v>
      </c>
      <c r="K3766" s="6">
        <v>0</v>
      </c>
      <c r="L3766" s="6"/>
      <c r="M3766" s="6">
        <v>2022</v>
      </c>
      <c r="N3766" s="6" t="s">
        <v>7745</v>
      </c>
      <c r="O3766" s="6">
        <v>99</v>
      </c>
      <c r="P3766" s="6"/>
      <c r="Q3766" s="6" t="s">
        <v>7733</v>
      </c>
      <c r="R3766" s="6" t="s">
        <v>7734</v>
      </c>
      <c r="S3766" s="6"/>
      <c r="T3766" s="6" t="s">
        <v>5339</v>
      </c>
      <c r="U3766">
        <f t="shared" si="58"/>
        <v>8</v>
      </c>
    </row>
    <row r="3767" spans="1:21" x14ac:dyDescent="0.2">
      <c r="A3767" s="6" t="s">
        <v>12299</v>
      </c>
      <c r="B3767" s="6" t="s">
        <v>12296</v>
      </c>
      <c r="C3767" s="6">
        <v>3509004</v>
      </c>
      <c r="D3767" s="6" t="s">
        <v>12306</v>
      </c>
      <c r="E3767" s="6" t="s">
        <v>6616</v>
      </c>
      <c r="F3767" s="6" t="s">
        <v>6402</v>
      </c>
      <c r="G3767" s="6">
        <v>441</v>
      </c>
      <c r="H3767" s="6">
        <v>13541</v>
      </c>
      <c r="I3767" s="6">
        <v>0</v>
      </c>
      <c r="J3767" s="6">
        <v>0</v>
      </c>
      <c r="K3767" s="6">
        <v>0</v>
      </c>
      <c r="L3767" s="6"/>
      <c r="M3767" s="6">
        <v>2022</v>
      </c>
      <c r="N3767" s="6" t="s">
        <v>7745</v>
      </c>
      <c r="O3767" s="6">
        <v>99</v>
      </c>
      <c r="P3767" s="6"/>
      <c r="Q3767" s="6" t="s">
        <v>7733</v>
      </c>
      <c r="R3767" s="6" t="s">
        <v>7734</v>
      </c>
      <c r="S3767" s="6"/>
      <c r="T3767" s="6" t="s">
        <v>5346</v>
      </c>
      <c r="U3767">
        <f t="shared" si="58"/>
        <v>7</v>
      </c>
    </row>
    <row r="3768" spans="1:21" x14ac:dyDescent="0.2">
      <c r="A3768" s="6" t="s">
        <v>12299</v>
      </c>
      <c r="B3768" s="6" t="s">
        <v>12296</v>
      </c>
      <c r="C3768" s="6">
        <v>3509004</v>
      </c>
      <c r="D3768" s="6" t="s">
        <v>6530</v>
      </c>
      <c r="E3768" s="6" t="s">
        <v>9052</v>
      </c>
      <c r="F3768" s="6" t="s">
        <v>6402</v>
      </c>
      <c r="G3768" s="6">
        <v>1270</v>
      </c>
      <c r="H3768" s="6">
        <v>13541</v>
      </c>
      <c r="I3768" s="6">
        <v>1</v>
      </c>
      <c r="J3768" s="6">
        <v>1</v>
      </c>
      <c r="K3768" s="6">
        <v>0</v>
      </c>
      <c r="L3768" s="6"/>
      <c r="M3768" s="6">
        <v>2022</v>
      </c>
      <c r="N3768" s="6" t="s">
        <v>7745</v>
      </c>
      <c r="O3768" s="6">
        <v>99</v>
      </c>
      <c r="P3768" s="6"/>
      <c r="Q3768" s="6" t="s">
        <v>7733</v>
      </c>
      <c r="R3768" s="6" t="s">
        <v>7734</v>
      </c>
      <c r="S3768" s="6"/>
      <c r="T3768" s="6" t="s">
        <v>5338</v>
      </c>
      <c r="U3768">
        <f t="shared" si="58"/>
        <v>6</v>
      </c>
    </row>
    <row r="3769" spans="1:21" x14ac:dyDescent="0.2">
      <c r="A3769" s="6" t="s">
        <v>12299</v>
      </c>
      <c r="B3769" s="6" t="s">
        <v>12296</v>
      </c>
      <c r="C3769" s="6">
        <v>3509004</v>
      </c>
      <c r="D3769" s="6" t="s">
        <v>6738</v>
      </c>
      <c r="E3769" s="6" t="s">
        <v>11139</v>
      </c>
      <c r="F3769" s="6" t="s">
        <v>6402</v>
      </c>
      <c r="G3769" s="6">
        <v>1317</v>
      </c>
      <c r="H3769" s="6">
        <v>13541</v>
      </c>
      <c r="I3769" s="6">
        <v>1</v>
      </c>
      <c r="J3769" s="6">
        <v>1</v>
      </c>
      <c r="K3769" s="6">
        <v>0</v>
      </c>
      <c r="L3769" s="6"/>
      <c r="M3769" s="6">
        <v>2022</v>
      </c>
      <c r="N3769" s="6" t="s">
        <v>7745</v>
      </c>
      <c r="O3769" s="6">
        <v>99</v>
      </c>
      <c r="P3769" s="6"/>
      <c r="Q3769" s="6" t="s">
        <v>7733</v>
      </c>
      <c r="R3769" s="6" t="s">
        <v>7734</v>
      </c>
      <c r="S3769" s="6"/>
      <c r="T3769" s="6" t="s">
        <v>5337</v>
      </c>
      <c r="U3769">
        <f t="shared" si="58"/>
        <v>5</v>
      </c>
    </row>
    <row r="3770" spans="1:21" x14ac:dyDescent="0.2">
      <c r="A3770" s="6" t="s">
        <v>12299</v>
      </c>
      <c r="B3770" s="6" t="s">
        <v>12296</v>
      </c>
      <c r="C3770" s="6">
        <v>3509004</v>
      </c>
      <c r="D3770" s="6" t="s">
        <v>6813</v>
      </c>
      <c r="E3770" s="6" t="s">
        <v>6724</v>
      </c>
      <c r="F3770" s="6" t="s">
        <v>6402</v>
      </c>
      <c r="G3770" s="6">
        <v>1191</v>
      </c>
      <c r="H3770" s="6">
        <v>13541</v>
      </c>
      <c r="I3770" s="6">
        <v>0</v>
      </c>
      <c r="J3770" s="6">
        <v>1</v>
      </c>
      <c r="K3770" s="6">
        <v>0</v>
      </c>
      <c r="L3770" s="6"/>
      <c r="M3770" s="6">
        <v>2022</v>
      </c>
      <c r="N3770" s="6" t="s">
        <v>7745</v>
      </c>
      <c r="O3770" s="6">
        <v>99</v>
      </c>
      <c r="P3770" s="6"/>
      <c r="Q3770" s="6" t="s">
        <v>7733</v>
      </c>
      <c r="R3770" s="6" t="s">
        <v>7734</v>
      </c>
      <c r="S3770" s="6"/>
      <c r="T3770" s="6" t="s">
        <v>5336</v>
      </c>
      <c r="U3770">
        <f t="shared" si="58"/>
        <v>4</v>
      </c>
    </row>
    <row r="3771" spans="1:21" x14ac:dyDescent="0.2">
      <c r="A3771" s="6" t="s">
        <v>12299</v>
      </c>
      <c r="B3771" s="6" t="s">
        <v>12296</v>
      </c>
      <c r="C3771" s="6">
        <v>3509004</v>
      </c>
      <c r="D3771" s="6" t="s">
        <v>6919</v>
      </c>
      <c r="E3771" s="6" t="s">
        <v>7521</v>
      </c>
      <c r="F3771" s="6" t="s">
        <v>6402</v>
      </c>
      <c r="G3771" s="6">
        <v>1054</v>
      </c>
      <c r="H3771" s="6">
        <v>13541</v>
      </c>
      <c r="I3771" s="6">
        <v>0</v>
      </c>
      <c r="J3771" s="6">
        <v>0</v>
      </c>
      <c r="K3771" s="6">
        <v>0</v>
      </c>
      <c r="L3771" s="6"/>
      <c r="M3771" s="6">
        <v>2022</v>
      </c>
      <c r="N3771" s="6" t="s">
        <v>7745</v>
      </c>
      <c r="O3771" s="6">
        <v>99</v>
      </c>
      <c r="P3771" s="6"/>
      <c r="Q3771" s="6" t="s">
        <v>7733</v>
      </c>
      <c r="R3771" s="6" t="s">
        <v>7734</v>
      </c>
      <c r="S3771" s="6"/>
      <c r="T3771" s="6" t="s">
        <v>5347</v>
      </c>
      <c r="U3771">
        <f t="shared" si="58"/>
        <v>3</v>
      </c>
    </row>
    <row r="3772" spans="1:21" x14ac:dyDescent="0.2">
      <c r="A3772" s="6" t="s">
        <v>12299</v>
      </c>
      <c r="B3772" s="6" t="s">
        <v>12296</v>
      </c>
      <c r="C3772" s="6">
        <v>3509004</v>
      </c>
      <c r="D3772" s="6" t="s">
        <v>6548</v>
      </c>
      <c r="E3772" s="6" t="s">
        <v>12307</v>
      </c>
      <c r="F3772" s="6" t="s">
        <v>6402</v>
      </c>
      <c r="G3772" s="6">
        <v>446</v>
      </c>
      <c r="H3772" s="6">
        <v>13541</v>
      </c>
      <c r="I3772" s="6">
        <v>0</v>
      </c>
      <c r="J3772" s="6">
        <v>0</v>
      </c>
      <c r="K3772" s="6">
        <v>0</v>
      </c>
      <c r="L3772" s="6"/>
      <c r="M3772" s="6">
        <v>2022</v>
      </c>
      <c r="N3772" s="6" t="s">
        <v>7745</v>
      </c>
      <c r="O3772" s="6">
        <v>99</v>
      </c>
      <c r="P3772" s="6"/>
      <c r="Q3772" s="6" t="s">
        <v>7733</v>
      </c>
      <c r="R3772" s="6" t="s">
        <v>7734</v>
      </c>
      <c r="S3772" s="6"/>
      <c r="T3772" s="6" t="s">
        <v>5348</v>
      </c>
      <c r="U3772">
        <f t="shared" si="58"/>
        <v>2</v>
      </c>
    </row>
    <row r="3773" spans="1:21" x14ac:dyDescent="0.2">
      <c r="A3773" s="6" t="s">
        <v>12299</v>
      </c>
      <c r="B3773" s="6" t="s">
        <v>12296</v>
      </c>
      <c r="C3773" s="6">
        <v>3509004</v>
      </c>
      <c r="D3773" s="6" t="s">
        <v>7010</v>
      </c>
      <c r="E3773" s="6" t="s">
        <v>9034</v>
      </c>
      <c r="F3773" s="6" t="s">
        <v>6402</v>
      </c>
      <c r="G3773" s="6">
        <v>1160</v>
      </c>
      <c r="H3773" s="6">
        <v>13541</v>
      </c>
      <c r="I3773" s="6">
        <v>0</v>
      </c>
      <c r="J3773" s="6">
        <v>1</v>
      </c>
      <c r="K3773" s="6">
        <v>0</v>
      </c>
      <c r="L3773" s="6"/>
      <c r="M3773" s="6">
        <v>2022</v>
      </c>
      <c r="N3773" s="6" t="s">
        <v>7745</v>
      </c>
      <c r="O3773" s="6">
        <v>99</v>
      </c>
      <c r="P3773" s="6"/>
      <c r="Q3773" s="6" t="s">
        <v>7733</v>
      </c>
      <c r="R3773" s="6" t="s">
        <v>7734</v>
      </c>
      <c r="S3773" s="6"/>
      <c r="T3773" s="6" t="s">
        <v>5335</v>
      </c>
      <c r="U3773">
        <f t="shared" si="58"/>
        <v>1</v>
      </c>
    </row>
    <row r="3774" spans="1:21" x14ac:dyDescent="0.2">
      <c r="A3774" s="6" t="s">
        <v>12308</v>
      </c>
      <c r="B3774" s="6" t="s">
        <v>6693</v>
      </c>
      <c r="C3774" s="6">
        <v>3509001</v>
      </c>
      <c r="D3774" s="6" t="s">
        <v>9908</v>
      </c>
      <c r="E3774" s="6" t="s">
        <v>7706</v>
      </c>
      <c r="F3774" s="6" t="s">
        <v>6402</v>
      </c>
      <c r="G3774" s="6">
        <v>331</v>
      </c>
      <c r="H3774" s="6">
        <v>1353</v>
      </c>
      <c r="I3774" s="6">
        <v>0</v>
      </c>
      <c r="J3774" s="6">
        <v>0</v>
      </c>
      <c r="K3774" s="6">
        <v>0</v>
      </c>
      <c r="L3774" s="6"/>
      <c r="M3774" s="6">
        <v>2022</v>
      </c>
      <c r="N3774" s="6" t="s">
        <v>8113</v>
      </c>
      <c r="O3774" s="6">
        <v>99</v>
      </c>
      <c r="P3774" s="6"/>
      <c r="Q3774" s="6" t="s">
        <v>7733</v>
      </c>
      <c r="R3774" s="6" t="s">
        <v>7734</v>
      </c>
      <c r="S3774" s="6"/>
      <c r="T3774" s="6" t="s">
        <v>998</v>
      </c>
      <c r="U3774">
        <f t="shared" si="58"/>
        <v>3</v>
      </c>
    </row>
    <row r="3775" spans="1:21" x14ac:dyDescent="0.2">
      <c r="A3775" s="6" t="s">
        <v>12308</v>
      </c>
      <c r="B3775" s="6" t="s">
        <v>6693</v>
      </c>
      <c r="C3775" s="6">
        <v>3509001</v>
      </c>
      <c r="D3775" s="6" t="s">
        <v>12309</v>
      </c>
      <c r="E3775" s="6" t="s">
        <v>12310</v>
      </c>
      <c r="F3775" s="6" t="s">
        <v>6402</v>
      </c>
      <c r="G3775" s="6">
        <v>384</v>
      </c>
      <c r="H3775" s="6">
        <v>1353</v>
      </c>
      <c r="I3775" s="6">
        <v>0</v>
      </c>
      <c r="J3775" s="6">
        <v>0</v>
      </c>
      <c r="K3775" s="6">
        <v>0</v>
      </c>
      <c r="L3775" s="6"/>
      <c r="M3775" s="6">
        <v>2022</v>
      </c>
      <c r="N3775" s="6" t="s">
        <v>8113</v>
      </c>
      <c r="O3775" s="6">
        <v>99</v>
      </c>
      <c r="P3775" s="6"/>
      <c r="Q3775" s="6" t="s">
        <v>7733</v>
      </c>
      <c r="R3775" s="6" t="s">
        <v>7734</v>
      </c>
      <c r="S3775" s="6"/>
      <c r="T3775" s="6" t="s">
        <v>999</v>
      </c>
      <c r="U3775">
        <f t="shared" si="58"/>
        <v>2</v>
      </c>
    </row>
    <row r="3776" spans="1:21" x14ac:dyDescent="0.2">
      <c r="A3776" s="6" t="s">
        <v>12308</v>
      </c>
      <c r="B3776" s="6" t="s">
        <v>6693</v>
      </c>
      <c r="C3776" s="6">
        <v>3509001</v>
      </c>
      <c r="D3776" s="6" t="s">
        <v>12311</v>
      </c>
      <c r="E3776" s="6" t="s">
        <v>8467</v>
      </c>
      <c r="F3776" s="6" t="s">
        <v>6402</v>
      </c>
      <c r="G3776" s="6">
        <v>638</v>
      </c>
      <c r="H3776" s="6">
        <v>1353</v>
      </c>
      <c r="I3776" s="6">
        <v>0</v>
      </c>
      <c r="J3776" s="6">
        <v>1</v>
      </c>
      <c r="K3776" s="6">
        <v>0</v>
      </c>
      <c r="L3776" s="6"/>
      <c r="M3776" s="6">
        <v>2022</v>
      </c>
      <c r="N3776" s="6" t="s">
        <v>8113</v>
      </c>
      <c r="O3776" s="6">
        <v>99</v>
      </c>
      <c r="P3776" s="6"/>
      <c r="Q3776" s="6" t="s">
        <v>7733</v>
      </c>
      <c r="R3776" s="6" t="s">
        <v>7734</v>
      </c>
      <c r="S3776" s="6"/>
      <c r="T3776" s="6" t="s">
        <v>997</v>
      </c>
      <c r="U3776">
        <f t="shared" si="58"/>
        <v>1</v>
      </c>
    </row>
    <row r="3777" spans="1:21" x14ac:dyDescent="0.2">
      <c r="A3777" s="6" t="s">
        <v>12312</v>
      </c>
      <c r="B3777" s="6" t="s">
        <v>6693</v>
      </c>
      <c r="C3777" s="6">
        <v>3509001</v>
      </c>
      <c r="D3777" s="6" t="s">
        <v>6797</v>
      </c>
      <c r="E3777" s="6" t="s">
        <v>7706</v>
      </c>
      <c r="F3777" s="6" t="s">
        <v>6402</v>
      </c>
      <c r="G3777" s="6">
        <v>493</v>
      </c>
      <c r="H3777" s="6">
        <v>1349</v>
      </c>
      <c r="I3777" s="6">
        <v>0</v>
      </c>
      <c r="J3777" s="6">
        <v>1</v>
      </c>
      <c r="K3777" s="6">
        <v>0</v>
      </c>
      <c r="L3777" s="6"/>
      <c r="M3777" s="6">
        <v>2022</v>
      </c>
      <c r="N3777" s="6" t="s">
        <v>8757</v>
      </c>
      <c r="O3777" s="6">
        <v>99</v>
      </c>
      <c r="P3777" s="6"/>
      <c r="Q3777" s="6" t="s">
        <v>7733</v>
      </c>
      <c r="R3777" s="6" t="s">
        <v>7734</v>
      </c>
      <c r="S3777" s="6"/>
      <c r="T3777" s="6" t="s">
        <v>4139</v>
      </c>
      <c r="U3777">
        <f t="shared" si="58"/>
        <v>3</v>
      </c>
    </row>
    <row r="3778" spans="1:21" x14ac:dyDescent="0.2">
      <c r="A3778" s="6" t="s">
        <v>12312</v>
      </c>
      <c r="B3778" s="6" t="s">
        <v>6693</v>
      </c>
      <c r="C3778" s="6">
        <v>3509001</v>
      </c>
      <c r="D3778" s="6" t="s">
        <v>6425</v>
      </c>
      <c r="E3778" s="6" t="s">
        <v>6941</v>
      </c>
      <c r="F3778" s="6" t="s">
        <v>6402</v>
      </c>
      <c r="G3778" s="6">
        <v>375</v>
      </c>
      <c r="H3778" s="6">
        <v>1349</v>
      </c>
      <c r="I3778" s="6">
        <v>0</v>
      </c>
      <c r="J3778" s="6">
        <v>0</v>
      </c>
      <c r="K3778" s="6">
        <v>0</v>
      </c>
      <c r="L3778" s="6"/>
      <c r="M3778" s="6">
        <v>2022</v>
      </c>
      <c r="N3778" s="6" t="s">
        <v>8757</v>
      </c>
      <c r="O3778" s="6">
        <v>99</v>
      </c>
      <c r="P3778" s="6"/>
      <c r="Q3778" s="6" t="s">
        <v>7733</v>
      </c>
      <c r="R3778" s="6" t="s">
        <v>7734</v>
      </c>
      <c r="S3778" s="6"/>
      <c r="T3778" s="6" t="s">
        <v>4140</v>
      </c>
      <c r="U3778">
        <f t="shared" si="58"/>
        <v>2</v>
      </c>
    </row>
    <row r="3779" spans="1:21" x14ac:dyDescent="0.2">
      <c r="A3779" s="6" t="s">
        <v>12312</v>
      </c>
      <c r="B3779" s="6" t="s">
        <v>6693</v>
      </c>
      <c r="C3779" s="6">
        <v>3509001</v>
      </c>
      <c r="D3779" s="6" t="s">
        <v>6575</v>
      </c>
      <c r="E3779" s="6" t="s">
        <v>11945</v>
      </c>
      <c r="F3779" s="6" t="s">
        <v>6402</v>
      </c>
      <c r="G3779" s="6">
        <v>481</v>
      </c>
      <c r="H3779" s="6">
        <v>1349</v>
      </c>
      <c r="I3779" s="6">
        <v>0</v>
      </c>
      <c r="J3779" s="6">
        <v>0</v>
      </c>
      <c r="K3779" s="6">
        <v>0</v>
      </c>
      <c r="L3779" s="6"/>
      <c r="M3779" s="6">
        <v>2022</v>
      </c>
      <c r="N3779" s="6" t="s">
        <v>8757</v>
      </c>
      <c r="O3779" s="6">
        <v>99</v>
      </c>
      <c r="P3779" s="6"/>
      <c r="Q3779" s="6" t="s">
        <v>7733</v>
      </c>
      <c r="R3779" s="6" t="s">
        <v>7734</v>
      </c>
      <c r="S3779" s="6"/>
      <c r="T3779" s="6" t="s">
        <v>4141</v>
      </c>
      <c r="U3779">
        <f t="shared" ref="U3779:U3842" si="59">COUNTIF(A3779:A10079,A3779)</f>
        <v>1</v>
      </c>
    </row>
    <row r="3780" spans="1:21" x14ac:dyDescent="0.2">
      <c r="A3780" s="6" t="s">
        <v>12313</v>
      </c>
      <c r="B3780" s="6" t="s">
        <v>6693</v>
      </c>
      <c r="C3780" s="6">
        <v>3509001</v>
      </c>
      <c r="D3780" s="6" t="s">
        <v>6493</v>
      </c>
      <c r="E3780" s="6" t="s">
        <v>12314</v>
      </c>
      <c r="F3780" s="6" t="s">
        <v>6402</v>
      </c>
      <c r="G3780" s="6">
        <v>0</v>
      </c>
      <c r="H3780" s="6"/>
      <c r="I3780" s="6">
        <v>0</v>
      </c>
      <c r="J3780" s="6">
        <v>1</v>
      </c>
      <c r="K3780" s="6">
        <v>1</v>
      </c>
      <c r="L3780" s="6"/>
      <c r="M3780" s="6">
        <v>2022</v>
      </c>
      <c r="N3780" s="6" t="s">
        <v>7745</v>
      </c>
      <c r="O3780" s="6">
        <v>99</v>
      </c>
      <c r="P3780" s="6"/>
      <c r="Q3780" s="6" t="s">
        <v>7733</v>
      </c>
      <c r="R3780" s="6" t="s">
        <v>7734</v>
      </c>
      <c r="S3780" s="6"/>
      <c r="T3780" s="6" t="s">
        <v>4138</v>
      </c>
      <c r="U3780">
        <f t="shared" si="59"/>
        <v>3</v>
      </c>
    </row>
    <row r="3781" spans="1:21" x14ac:dyDescent="0.2">
      <c r="A3781" s="6" t="s">
        <v>12313</v>
      </c>
      <c r="B3781" s="6" t="s">
        <v>6693</v>
      </c>
      <c r="C3781" s="6">
        <v>3509001</v>
      </c>
      <c r="D3781" s="6" t="s">
        <v>6723</v>
      </c>
      <c r="E3781" s="6" t="s">
        <v>6651</v>
      </c>
      <c r="F3781" s="6" t="s">
        <v>6402</v>
      </c>
      <c r="G3781" s="6">
        <v>0</v>
      </c>
      <c r="H3781" s="6"/>
      <c r="I3781" s="6">
        <v>0</v>
      </c>
      <c r="J3781" s="6">
        <v>1</v>
      </c>
      <c r="K3781" s="6">
        <v>1</v>
      </c>
      <c r="L3781" s="6"/>
      <c r="M3781" s="6">
        <v>2022</v>
      </c>
      <c r="N3781" s="6" t="s">
        <v>7745</v>
      </c>
      <c r="O3781" s="6">
        <v>99</v>
      </c>
      <c r="P3781" s="6"/>
      <c r="Q3781" s="6" t="s">
        <v>7733</v>
      </c>
      <c r="R3781" s="6" t="s">
        <v>7734</v>
      </c>
      <c r="S3781" s="6"/>
      <c r="T3781" s="6" t="s">
        <v>4137</v>
      </c>
      <c r="U3781">
        <f t="shared" si="59"/>
        <v>2</v>
      </c>
    </row>
    <row r="3782" spans="1:21" x14ac:dyDescent="0.2">
      <c r="A3782" s="6" t="s">
        <v>12313</v>
      </c>
      <c r="B3782" s="6" t="s">
        <v>6693</v>
      </c>
      <c r="C3782" s="6">
        <v>3509001</v>
      </c>
      <c r="D3782" s="6" t="s">
        <v>6918</v>
      </c>
      <c r="E3782" s="6" t="s">
        <v>12315</v>
      </c>
      <c r="F3782" s="6" t="s">
        <v>6402</v>
      </c>
      <c r="G3782" s="6">
        <v>0</v>
      </c>
      <c r="H3782" s="6"/>
      <c r="I3782" s="6">
        <v>0</v>
      </c>
      <c r="J3782" s="6">
        <v>1</v>
      </c>
      <c r="K3782" s="6">
        <v>1</v>
      </c>
      <c r="L3782" s="6"/>
      <c r="M3782" s="6">
        <v>2022</v>
      </c>
      <c r="N3782" s="6" t="s">
        <v>7745</v>
      </c>
      <c r="O3782" s="6">
        <v>99</v>
      </c>
      <c r="P3782" s="6"/>
      <c r="Q3782" s="6" t="s">
        <v>7733</v>
      </c>
      <c r="R3782" s="6" t="s">
        <v>7734</v>
      </c>
      <c r="S3782" s="6"/>
      <c r="T3782" s="6" t="s">
        <v>4136</v>
      </c>
      <c r="U3782">
        <f t="shared" si="59"/>
        <v>1</v>
      </c>
    </row>
    <row r="3783" spans="1:21" x14ac:dyDescent="0.2">
      <c r="A3783" s="6" t="s">
        <v>12316</v>
      </c>
      <c r="B3783" s="6" t="s">
        <v>12317</v>
      </c>
      <c r="C3783" s="6">
        <v>3526021</v>
      </c>
      <c r="D3783" s="6" t="s">
        <v>7264</v>
      </c>
      <c r="E3783" s="6" t="s">
        <v>12318</v>
      </c>
      <c r="F3783" s="6" t="s">
        <v>6402</v>
      </c>
      <c r="G3783" s="6">
        <v>3768</v>
      </c>
      <c r="H3783" s="6">
        <v>5508</v>
      </c>
      <c r="I3783" s="6">
        <v>0</v>
      </c>
      <c r="J3783" s="6">
        <v>1</v>
      </c>
      <c r="K3783" s="6">
        <v>0</v>
      </c>
      <c r="L3783" s="6"/>
      <c r="M3783" s="6">
        <v>2022</v>
      </c>
      <c r="N3783" s="6" t="s">
        <v>7732</v>
      </c>
      <c r="O3783" s="6">
        <v>99</v>
      </c>
      <c r="P3783" s="6"/>
      <c r="Q3783" s="6" t="s">
        <v>7733</v>
      </c>
      <c r="R3783" s="6" t="s">
        <v>7734</v>
      </c>
      <c r="S3783" s="6"/>
      <c r="T3783" s="6" t="s">
        <v>1390</v>
      </c>
      <c r="U3783">
        <f t="shared" si="59"/>
        <v>3</v>
      </c>
    </row>
    <row r="3784" spans="1:21" x14ac:dyDescent="0.2">
      <c r="A3784" s="6" t="s">
        <v>12316</v>
      </c>
      <c r="B3784" s="6" t="s">
        <v>12317</v>
      </c>
      <c r="C3784" s="6">
        <v>3526021</v>
      </c>
      <c r="D3784" s="6" t="s">
        <v>6406</v>
      </c>
      <c r="E3784" s="6" t="s">
        <v>12319</v>
      </c>
      <c r="F3784" s="6" t="s">
        <v>6402</v>
      </c>
      <c r="G3784" s="6">
        <v>1484</v>
      </c>
      <c r="H3784" s="6">
        <v>5508</v>
      </c>
      <c r="I3784" s="6">
        <v>1</v>
      </c>
      <c r="J3784" s="6">
        <v>0</v>
      </c>
      <c r="K3784" s="6">
        <v>0</v>
      </c>
      <c r="L3784" s="6"/>
      <c r="M3784" s="6">
        <v>2022</v>
      </c>
      <c r="N3784" s="6" t="s">
        <v>7732</v>
      </c>
      <c r="O3784" s="6">
        <v>99</v>
      </c>
      <c r="P3784" s="6"/>
      <c r="Q3784" s="6" t="s">
        <v>7733</v>
      </c>
      <c r="R3784" s="6" t="s">
        <v>7734</v>
      </c>
      <c r="S3784" s="6"/>
      <c r="T3784" s="6" t="s">
        <v>1391</v>
      </c>
      <c r="U3784">
        <f t="shared" si="59"/>
        <v>2</v>
      </c>
    </row>
    <row r="3785" spans="1:21" x14ac:dyDescent="0.2">
      <c r="A3785" s="6" t="s">
        <v>12316</v>
      </c>
      <c r="B3785" s="6" t="s">
        <v>12317</v>
      </c>
      <c r="C3785" s="6">
        <v>3526021</v>
      </c>
      <c r="D3785" s="6" t="s">
        <v>6637</v>
      </c>
      <c r="E3785" s="6" t="s">
        <v>12320</v>
      </c>
      <c r="F3785" s="6" t="s">
        <v>6402</v>
      </c>
      <c r="G3785" s="6">
        <v>256</v>
      </c>
      <c r="H3785" s="6">
        <v>5508</v>
      </c>
      <c r="I3785" s="6">
        <v>0</v>
      </c>
      <c r="J3785" s="6">
        <v>0</v>
      </c>
      <c r="K3785" s="6">
        <v>0</v>
      </c>
      <c r="L3785" s="6"/>
      <c r="M3785" s="6">
        <v>2022</v>
      </c>
      <c r="N3785" s="6" t="s">
        <v>7732</v>
      </c>
      <c r="O3785" s="6">
        <v>99</v>
      </c>
      <c r="P3785" s="6"/>
      <c r="Q3785" s="6" t="s">
        <v>7733</v>
      </c>
      <c r="R3785" s="6" t="s">
        <v>7734</v>
      </c>
      <c r="S3785" s="6"/>
      <c r="T3785" s="6" t="s">
        <v>1392</v>
      </c>
      <c r="U3785">
        <f t="shared" si="59"/>
        <v>1</v>
      </c>
    </row>
    <row r="3786" spans="1:21" x14ac:dyDescent="0.2">
      <c r="A3786" s="6" t="s">
        <v>12321</v>
      </c>
      <c r="B3786" s="6" t="s">
        <v>12317</v>
      </c>
      <c r="C3786" s="6">
        <v>3526021</v>
      </c>
      <c r="D3786" s="6" t="s">
        <v>6547</v>
      </c>
      <c r="E3786" s="6" t="s">
        <v>12322</v>
      </c>
      <c r="F3786" s="6" t="s">
        <v>6402</v>
      </c>
      <c r="G3786" s="6">
        <v>1023</v>
      </c>
      <c r="H3786" s="6">
        <v>2435</v>
      </c>
      <c r="I3786" s="6">
        <v>1</v>
      </c>
      <c r="J3786" s="6">
        <v>1</v>
      </c>
      <c r="K3786" s="6">
        <v>0</v>
      </c>
      <c r="L3786" s="6"/>
      <c r="M3786" s="6">
        <v>2022</v>
      </c>
      <c r="N3786" s="6" t="s">
        <v>7745</v>
      </c>
      <c r="O3786" s="6">
        <v>1</v>
      </c>
      <c r="P3786" s="6"/>
      <c r="Q3786" s="6" t="s">
        <v>7733</v>
      </c>
      <c r="R3786" s="6" t="s">
        <v>7734</v>
      </c>
      <c r="S3786" s="6"/>
      <c r="T3786" s="6" t="s">
        <v>6169</v>
      </c>
      <c r="U3786">
        <f t="shared" si="59"/>
        <v>4</v>
      </c>
    </row>
    <row r="3787" spans="1:21" x14ac:dyDescent="0.2">
      <c r="A3787" s="6" t="s">
        <v>12321</v>
      </c>
      <c r="B3787" s="6" t="s">
        <v>12317</v>
      </c>
      <c r="C3787" s="6">
        <v>3526021</v>
      </c>
      <c r="D3787" s="6" t="s">
        <v>6459</v>
      </c>
      <c r="E3787" s="6" t="s">
        <v>12323</v>
      </c>
      <c r="F3787" s="6" t="s">
        <v>6402</v>
      </c>
      <c r="G3787" s="6">
        <v>680</v>
      </c>
      <c r="H3787" s="6">
        <v>2435</v>
      </c>
      <c r="I3787" s="6">
        <v>1</v>
      </c>
      <c r="J3787" s="6">
        <v>1</v>
      </c>
      <c r="K3787" s="6">
        <v>0</v>
      </c>
      <c r="L3787" s="6"/>
      <c r="M3787" s="6">
        <v>2022</v>
      </c>
      <c r="N3787" s="6" t="s">
        <v>7745</v>
      </c>
      <c r="O3787" s="6">
        <v>1</v>
      </c>
      <c r="P3787" s="6"/>
      <c r="Q3787" s="6" t="s">
        <v>7733</v>
      </c>
      <c r="R3787" s="6" t="s">
        <v>7734</v>
      </c>
      <c r="S3787" s="6"/>
      <c r="T3787" s="6" t="s">
        <v>6168</v>
      </c>
      <c r="U3787">
        <f t="shared" si="59"/>
        <v>3</v>
      </c>
    </row>
    <row r="3788" spans="1:21" x14ac:dyDescent="0.2">
      <c r="A3788" s="6" t="s">
        <v>12321</v>
      </c>
      <c r="B3788" s="6" t="s">
        <v>12317</v>
      </c>
      <c r="C3788" s="6">
        <v>3526021</v>
      </c>
      <c r="D3788" s="6" t="s">
        <v>6483</v>
      </c>
      <c r="E3788" s="6" t="s">
        <v>10941</v>
      </c>
      <c r="F3788" s="6" t="s">
        <v>6402</v>
      </c>
      <c r="G3788" s="6">
        <v>316</v>
      </c>
      <c r="H3788" s="6">
        <v>2435</v>
      </c>
      <c r="I3788" s="6">
        <v>0</v>
      </c>
      <c r="J3788" s="6">
        <v>0</v>
      </c>
      <c r="K3788" s="6">
        <v>0</v>
      </c>
      <c r="L3788" s="6"/>
      <c r="M3788" s="6">
        <v>2022</v>
      </c>
      <c r="N3788" s="6" t="s">
        <v>7745</v>
      </c>
      <c r="O3788" s="6">
        <v>1</v>
      </c>
      <c r="P3788" s="6"/>
      <c r="Q3788" s="6" t="s">
        <v>7733</v>
      </c>
      <c r="R3788" s="6" t="s">
        <v>7734</v>
      </c>
      <c r="S3788" s="6"/>
      <c r="T3788" s="6" t="s">
        <v>6170</v>
      </c>
      <c r="U3788">
        <f t="shared" si="59"/>
        <v>2</v>
      </c>
    </row>
    <row r="3789" spans="1:21" x14ac:dyDescent="0.2">
      <c r="A3789" s="6" t="s">
        <v>12321</v>
      </c>
      <c r="B3789" s="6" t="s">
        <v>12317</v>
      </c>
      <c r="C3789" s="6">
        <v>3526021</v>
      </c>
      <c r="D3789" s="6" t="s">
        <v>6440</v>
      </c>
      <c r="E3789" s="6" t="s">
        <v>12324</v>
      </c>
      <c r="F3789" s="6" t="s">
        <v>6402</v>
      </c>
      <c r="G3789" s="6">
        <v>416</v>
      </c>
      <c r="H3789" s="6">
        <v>2435</v>
      </c>
      <c r="I3789" s="6">
        <v>0</v>
      </c>
      <c r="J3789" s="6">
        <v>0</v>
      </c>
      <c r="K3789" s="6">
        <v>0</v>
      </c>
      <c r="L3789" s="6"/>
      <c r="M3789" s="6">
        <v>2022</v>
      </c>
      <c r="N3789" s="6" t="s">
        <v>7745</v>
      </c>
      <c r="O3789" s="6">
        <v>1</v>
      </c>
      <c r="P3789" s="6"/>
      <c r="Q3789" s="6" t="s">
        <v>7733</v>
      </c>
      <c r="R3789" s="6" t="s">
        <v>7734</v>
      </c>
      <c r="S3789" s="6"/>
      <c r="T3789" s="6" t="s">
        <v>6171</v>
      </c>
      <c r="U3789">
        <f t="shared" si="59"/>
        <v>1</v>
      </c>
    </row>
    <row r="3790" spans="1:21" x14ac:dyDescent="0.2">
      <c r="A3790" s="6" t="s">
        <v>12325</v>
      </c>
      <c r="B3790" s="6" t="s">
        <v>12317</v>
      </c>
      <c r="C3790" s="6">
        <v>3526021</v>
      </c>
      <c r="D3790" s="6" t="s">
        <v>12326</v>
      </c>
      <c r="E3790" s="6" t="s">
        <v>12327</v>
      </c>
      <c r="F3790" s="6" t="s">
        <v>6402</v>
      </c>
      <c r="G3790" s="6">
        <v>709</v>
      </c>
      <c r="H3790" s="6">
        <v>2326</v>
      </c>
      <c r="I3790" s="6">
        <v>0</v>
      </c>
      <c r="J3790" s="6">
        <v>1</v>
      </c>
      <c r="K3790" s="6">
        <v>0</v>
      </c>
      <c r="L3790" s="6"/>
      <c r="M3790" s="6">
        <v>2022</v>
      </c>
      <c r="N3790" s="6" t="s">
        <v>7745</v>
      </c>
      <c r="O3790" s="6">
        <v>2</v>
      </c>
      <c r="P3790" s="6"/>
      <c r="Q3790" s="6" t="s">
        <v>7733</v>
      </c>
      <c r="R3790" s="6" t="s">
        <v>7734</v>
      </c>
      <c r="S3790" s="6"/>
      <c r="T3790" s="6" t="s">
        <v>6167</v>
      </c>
      <c r="U3790">
        <f t="shared" si="59"/>
        <v>4</v>
      </c>
    </row>
    <row r="3791" spans="1:21" x14ac:dyDescent="0.2">
      <c r="A3791" s="6" t="s">
        <v>12325</v>
      </c>
      <c r="B3791" s="6" t="s">
        <v>12317</v>
      </c>
      <c r="C3791" s="6">
        <v>3526021</v>
      </c>
      <c r="D3791" s="6" t="s">
        <v>7586</v>
      </c>
      <c r="E3791" s="6" t="s">
        <v>9478</v>
      </c>
      <c r="F3791" s="6" t="s">
        <v>6402</v>
      </c>
      <c r="G3791" s="6">
        <v>529</v>
      </c>
      <c r="H3791" s="6">
        <v>2326</v>
      </c>
      <c r="I3791" s="6">
        <v>1</v>
      </c>
      <c r="J3791" s="6">
        <v>0</v>
      </c>
      <c r="K3791" s="6">
        <v>0</v>
      </c>
      <c r="L3791" s="6"/>
      <c r="M3791" s="6">
        <v>2022</v>
      </c>
      <c r="N3791" s="6" t="s">
        <v>7745</v>
      </c>
      <c r="O3791" s="6">
        <v>2</v>
      </c>
      <c r="P3791" s="6"/>
      <c r="Q3791" s="6" t="s">
        <v>7733</v>
      </c>
      <c r="R3791" s="6" t="s">
        <v>7734</v>
      </c>
      <c r="S3791" s="6"/>
      <c r="T3791" s="6" t="s">
        <v>6172</v>
      </c>
      <c r="U3791">
        <f t="shared" si="59"/>
        <v>3</v>
      </c>
    </row>
    <row r="3792" spans="1:21" x14ac:dyDescent="0.2">
      <c r="A3792" s="6" t="s">
        <v>12325</v>
      </c>
      <c r="B3792" s="6" t="s">
        <v>12317</v>
      </c>
      <c r="C3792" s="6">
        <v>3526021</v>
      </c>
      <c r="D3792" s="6" t="s">
        <v>12328</v>
      </c>
      <c r="E3792" s="6" t="s">
        <v>12329</v>
      </c>
      <c r="F3792" s="6" t="s">
        <v>6402</v>
      </c>
      <c r="G3792" s="6">
        <v>576</v>
      </c>
      <c r="H3792" s="6">
        <v>2326</v>
      </c>
      <c r="I3792" s="6">
        <v>1</v>
      </c>
      <c r="J3792" s="6">
        <v>1</v>
      </c>
      <c r="K3792" s="6">
        <v>0</v>
      </c>
      <c r="L3792" s="6"/>
      <c r="M3792" s="6">
        <v>2022</v>
      </c>
      <c r="N3792" s="6" t="s">
        <v>7745</v>
      </c>
      <c r="O3792" s="6">
        <v>2</v>
      </c>
      <c r="P3792" s="6"/>
      <c r="Q3792" s="6" t="s">
        <v>7733</v>
      </c>
      <c r="R3792" s="6" t="s">
        <v>7734</v>
      </c>
      <c r="S3792" s="6"/>
      <c r="T3792" s="6" t="s">
        <v>6166</v>
      </c>
      <c r="U3792">
        <f t="shared" si="59"/>
        <v>2</v>
      </c>
    </row>
    <row r="3793" spans="1:21" x14ac:dyDescent="0.2">
      <c r="A3793" s="6" t="s">
        <v>12325</v>
      </c>
      <c r="B3793" s="6" t="s">
        <v>12317</v>
      </c>
      <c r="C3793" s="6">
        <v>3526021</v>
      </c>
      <c r="D3793" s="6" t="s">
        <v>6905</v>
      </c>
      <c r="E3793" s="6" t="s">
        <v>12330</v>
      </c>
      <c r="F3793" s="6" t="s">
        <v>6402</v>
      </c>
      <c r="G3793" s="6">
        <v>512</v>
      </c>
      <c r="H3793" s="6">
        <v>2326</v>
      </c>
      <c r="I3793" s="6">
        <v>0</v>
      </c>
      <c r="J3793" s="6">
        <v>0</v>
      </c>
      <c r="K3793" s="6">
        <v>0</v>
      </c>
      <c r="L3793" s="6"/>
      <c r="M3793" s="6">
        <v>2022</v>
      </c>
      <c r="N3793" s="6" t="s">
        <v>7745</v>
      </c>
      <c r="O3793" s="6">
        <v>2</v>
      </c>
      <c r="P3793" s="6"/>
      <c r="Q3793" s="6" t="s">
        <v>7733</v>
      </c>
      <c r="R3793" s="6" t="s">
        <v>7734</v>
      </c>
      <c r="S3793" s="6"/>
      <c r="T3793" s="6" t="s">
        <v>6173</v>
      </c>
      <c r="U3793">
        <f t="shared" si="59"/>
        <v>1</v>
      </c>
    </row>
    <row r="3794" spans="1:21" x14ac:dyDescent="0.2">
      <c r="A3794" s="6" t="s">
        <v>12331</v>
      </c>
      <c r="B3794" s="6" t="s">
        <v>12317</v>
      </c>
      <c r="C3794" s="6">
        <v>3526021</v>
      </c>
      <c r="D3794" s="6" t="s">
        <v>6858</v>
      </c>
      <c r="E3794" s="6" t="s">
        <v>6520</v>
      </c>
      <c r="F3794" s="6" t="s">
        <v>6402</v>
      </c>
      <c r="G3794" s="6">
        <v>1671</v>
      </c>
      <c r="H3794" s="6">
        <v>4827</v>
      </c>
      <c r="I3794" s="6">
        <v>0</v>
      </c>
      <c r="J3794" s="6">
        <v>1</v>
      </c>
      <c r="K3794" s="6">
        <v>0</v>
      </c>
      <c r="L3794" s="6"/>
      <c r="M3794" s="6">
        <v>2022</v>
      </c>
      <c r="N3794" s="6" t="s">
        <v>7745</v>
      </c>
      <c r="O3794" s="6">
        <v>3</v>
      </c>
      <c r="P3794" s="6"/>
      <c r="Q3794" s="6" t="s">
        <v>7733</v>
      </c>
      <c r="R3794" s="6" t="s">
        <v>7734</v>
      </c>
      <c r="S3794" s="6"/>
      <c r="T3794" s="6" t="s">
        <v>5368</v>
      </c>
      <c r="U3794">
        <f t="shared" si="59"/>
        <v>4</v>
      </c>
    </row>
    <row r="3795" spans="1:21" x14ac:dyDescent="0.2">
      <c r="A3795" s="6" t="s">
        <v>12331</v>
      </c>
      <c r="B3795" s="6" t="s">
        <v>12317</v>
      </c>
      <c r="C3795" s="6">
        <v>3526021</v>
      </c>
      <c r="D3795" s="6" t="s">
        <v>7172</v>
      </c>
      <c r="E3795" s="6" t="s">
        <v>12332</v>
      </c>
      <c r="F3795" s="6" t="s">
        <v>6402</v>
      </c>
      <c r="G3795" s="6">
        <v>1938</v>
      </c>
      <c r="H3795" s="6">
        <v>4827</v>
      </c>
      <c r="I3795" s="6">
        <v>1</v>
      </c>
      <c r="J3795" s="6">
        <v>1</v>
      </c>
      <c r="K3795" s="6">
        <v>0</v>
      </c>
      <c r="L3795" s="6"/>
      <c r="M3795" s="6">
        <v>2022</v>
      </c>
      <c r="N3795" s="6" t="s">
        <v>7745</v>
      </c>
      <c r="O3795" s="6">
        <v>3</v>
      </c>
      <c r="P3795" s="6"/>
      <c r="Q3795" s="6" t="s">
        <v>7733</v>
      </c>
      <c r="R3795" s="6" t="s">
        <v>7734</v>
      </c>
      <c r="S3795" s="6"/>
      <c r="T3795" s="6" t="s">
        <v>6165</v>
      </c>
      <c r="U3795">
        <f t="shared" si="59"/>
        <v>3</v>
      </c>
    </row>
    <row r="3796" spans="1:21" x14ac:dyDescent="0.2">
      <c r="A3796" s="6" t="s">
        <v>12331</v>
      </c>
      <c r="B3796" s="6" t="s">
        <v>12317</v>
      </c>
      <c r="C3796" s="6">
        <v>3526021</v>
      </c>
      <c r="D3796" s="6" t="s">
        <v>6411</v>
      </c>
      <c r="E3796" s="6" t="s">
        <v>12333</v>
      </c>
      <c r="F3796" s="6" t="s">
        <v>6402</v>
      </c>
      <c r="G3796" s="6">
        <v>693</v>
      </c>
      <c r="H3796" s="6">
        <v>4827</v>
      </c>
      <c r="I3796" s="6">
        <v>0</v>
      </c>
      <c r="J3796" s="6">
        <v>0</v>
      </c>
      <c r="K3796" s="6">
        <v>0</v>
      </c>
      <c r="L3796" s="6"/>
      <c r="M3796" s="6">
        <v>2022</v>
      </c>
      <c r="N3796" s="6" t="s">
        <v>7745</v>
      </c>
      <c r="O3796" s="6">
        <v>3</v>
      </c>
      <c r="P3796" s="6"/>
      <c r="Q3796" s="6" t="s">
        <v>7733</v>
      </c>
      <c r="R3796" s="6" t="s">
        <v>7734</v>
      </c>
      <c r="S3796" s="6"/>
      <c r="T3796" s="6" t="s">
        <v>6174</v>
      </c>
      <c r="U3796">
        <f t="shared" si="59"/>
        <v>2</v>
      </c>
    </row>
    <row r="3797" spans="1:21" x14ac:dyDescent="0.2">
      <c r="A3797" s="6" t="s">
        <v>12331</v>
      </c>
      <c r="B3797" s="6" t="s">
        <v>12317</v>
      </c>
      <c r="C3797" s="6">
        <v>3526021</v>
      </c>
      <c r="D3797" s="6" t="s">
        <v>7279</v>
      </c>
      <c r="E3797" s="6" t="s">
        <v>12334</v>
      </c>
      <c r="F3797" s="6" t="s">
        <v>6402</v>
      </c>
      <c r="G3797" s="6">
        <v>525</v>
      </c>
      <c r="H3797" s="6">
        <v>4827</v>
      </c>
      <c r="I3797" s="6">
        <v>0</v>
      </c>
      <c r="J3797" s="6">
        <v>0</v>
      </c>
      <c r="K3797" s="6">
        <v>0</v>
      </c>
      <c r="L3797" s="6"/>
      <c r="M3797" s="6">
        <v>2022</v>
      </c>
      <c r="N3797" s="6" t="s">
        <v>7745</v>
      </c>
      <c r="O3797" s="6">
        <v>3</v>
      </c>
      <c r="P3797" s="6"/>
      <c r="Q3797" s="6" t="s">
        <v>7733</v>
      </c>
      <c r="R3797" s="6" t="s">
        <v>7734</v>
      </c>
      <c r="S3797" s="6"/>
      <c r="T3797" s="6" t="s">
        <v>6175</v>
      </c>
      <c r="U3797">
        <f t="shared" si="59"/>
        <v>1</v>
      </c>
    </row>
    <row r="3798" spans="1:21" x14ac:dyDescent="0.2">
      <c r="A3798" s="6" t="s">
        <v>12335</v>
      </c>
      <c r="B3798" s="6" t="s">
        <v>12317</v>
      </c>
      <c r="C3798" s="6">
        <v>3526021</v>
      </c>
      <c r="D3798" s="6" t="s">
        <v>7671</v>
      </c>
      <c r="E3798" s="6" t="s">
        <v>12336</v>
      </c>
      <c r="F3798" s="6" t="s">
        <v>6402</v>
      </c>
      <c r="G3798" s="6">
        <v>2885</v>
      </c>
      <c r="H3798" s="6">
        <v>5292</v>
      </c>
      <c r="I3798" s="6">
        <v>1</v>
      </c>
      <c r="J3798" s="6">
        <v>1</v>
      </c>
      <c r="K3798" s="6">
        <v>0</v>
      </c>
      <c r="L3798" s="6"/>
      <c r="M3798" s="6">
        <v>2022</v>
      </c>
      <c r="N3798" s="6" t="s">
        <v>7740</v>
      </c>
      <c r="O3798" s="6">
        <v>99</v>
      </c>
      <c r="P3798" s="6"/>
      <c r="Q3798" s="6" t="s">
        <v>7733</v>
      </c>
      <c r="R3798" s="6" t="s">
        <v>7734</v>
      </c>
      <c r="S3798" s="6"/>
      <c r="T3798" s="6" t="s">
        <v>6164</v>
      </c>
      <c r="U3798">
        <f t="shared" si="59"/>
        <v>2</v>
      </c>
    </row>
    <row r="3799" spans="1:21" x14ac:dyDescent="0.2">
      <c r="A3799" s="6" t="s">
        <v>12335</v>
      </c>
      <c r="B3799" s="6" t="s">
        <v>12317</v>
      </c>
      <c r="C3799" s="6">
        <v>3526021</v>
      </c>
      <c r="D3799" s="6" t="s">
        <v>7346</v>
      </c>
      <c r="E3799" s="6" t="s">
        <v>7006</v>
      </c>
      <c r="F3799" s="6" t="s">
        <v>6402</v>
      </c>
      <c r="G3799" s="6">
        <v>2407</v>
      </c>
      <c r="H3799" s="6">
        <v>5292</v>
      </c>
      <c r="I3799" s="6">
        <v>0</v>
      </c>
      <c r="J3799" s="6">
        <v>0</v>
      </c>
      <c r="K3799" s="6">
        <v>0</v>
      </c>
      <c r="L3799" s="6"/>
      <c r="M3799" s="6">
        <v>2022</v>
      </c>
      <c r="N3799" s="6" t="s">
        <v>7740</v>
      </c>
      <c r="O3799" s="6">
        <v>99</v>
      </c>
      <c r="P3799" s="6"/>
      <c r="Q3799" s="6" t="s">
        <v>7733</v>
      </c>
      <c r="R3799" s="6" t="s">
        <v>7734</v>
      </c>
      <c r="S3799" s="6"/>
      <c r="T3799" s="6" t="s">
        <v>6176</v>
      </c>
      <c r="U3799">
        <f t="shared" si="59"/>
        <v>1</v>
      </c>
    </row>
    <row r="3800" spans="1:21" x14ac:dyDescent="0.2">
      <c r="A3800" s="6" t="s">
        <v>12337</v>
      </c>
      <c r="B3800" s="6" t="s">
        <v>12338</v>
      </c>
      <c r="C3800" s="6">
        <v>3556048</v>
      </c>
      <c r="D3800" s="6" t="s">
        <v>6490</v>
      </c>
      <c r="E3800" s="6" t="s">
        <v>12339</v>
      </c>
      <c r="F3800" s="6" t="s">
        <v>6402</v>
      </c>
      <c r="G3800" s="6">
        <v>290</v>
      </c>
      <c r="H3800" s="6">
        <v>638</v>
      </c>
      <c r="I3800" s="6">
        <v>1</v>
      </c>
      <c r="J3800" s="6">
        <v>0</v>
      </c>
      <c r="K3800" s="6">
        <v>0</v>
      </c>
      <c r="L3800" s="6"/>
      <c r="M3800" s="6">
        <v>2022</v>
      </c>
      <c r="N3800" s="6" t="s">
        <v>7732</v>
      </c>
      <c r="O3800" s="6">
        <v>99</v>
      </c>
      <c r="P3800" s="6"/>
      <c r="Q3800" s="6" t="s">
        <v>7733</v>
      </c>
      <c r="R3800" s="6" t="s">
        <v>7734</v>
      </c>
      <c r="S3800" s="6"/>
      <c r="T3800" s="6" t="s">
        <v>1211</v>
      </c>
      <c r="U3800">
        <f t="shared" si="59"/>
        <v>3</v>
      </c>
    </row>
    <row r="3801" spans="1:21" x14ac:dyDescent="0.2">
      <c r="A3801" s="6" t="s">
        <v>12337</v>
      </c>
      <c r="B3801" s="6" t="s">
        <v>12338</v>
      </c>
      <c r="C3801" s="6">
        <v>3556048</v>
      </c>
      <c r="D3801" s="6" t="s">
        <v>6696</v>
      </c>
      <c r="E3801" s="6" t="s">
        <v>6854</v>
      </c>
      <c r="F3801" s="6" t="s">
        <v>6402</v>
      </c>
      <c r="G3801" s="6">
        <v>294</v>
      </c>
      <c r="H3801" s="6">
        <v>638</v>
      </c>
      <c r="I3801" s="6">
        <v>0</v>
      </c>
      <c r="J3801" s="6">
        <v>1</v>
      </c>
      <c r="K3801" s="6">
        <v>0</v>
      </c>
      <c r="L3801" s="6"/>
      <c r="M3801" s="6">
        <v>2022</v>
      </c>
      <c r="N3801" s="6" t="s">
        <v>7732</v>
      </c>
      <c r="O3801" s="6">
        <v>99</v>
      </c>
      <c r="P3801" s="6"/>
      <c r="Q3801" s="6" t="s">
        <v>7733</v>
      </c>
      <c r="R3801" s="6" t="s">
        <v>7734</v>
      </c>
      <c r="S3801" s="6"/>
      <c r="T3801" s="6" t="s">
        <v>1210</v>
      </c>
      <c r="U3801">
        <f t="shared" si="59"/>
        <v>2</v>
      </c>
    </row>
    <row r="3802" spans="1:21" x14ac:dyDescent="0.2">
      <c r="A3802" s="6" t="s">
        <v>12337</v>
      </c>
      <c r="B3802" s="6" t="s">
        <v>12338</v>
      </c>
      <c r="C3802" s="6">
        <v>3556048</v>
      </c>
      <c r="D3802" s="6" t="s">
        <v>6485</v>
      </c>
      <c r="E3802" s="6" t="s">
        <v>12340</v>
      </c>
      <c r="F3802" s="6" t="s">
        <v>6402</v>
      </c>
      <c r="G3802" s="6">
        <v>54</v>
      </c>
      <c r="H3802" s="6">
        <v>638</v>
      </c>
      <c r="I3802" s="6">
        <v>0</v>
      </c>
      <c r="J3802" s="6">
        <v>0</v>
      </c>
      <c r="K3802" s="6">
        <v>0</v>
      </c>
      <c r="L3802" s="6"/>
      <c r="M3802" s="6">
        <v>2022</v>
      </c>
      <c r="N3802" s="6" t="s">
        <v>7732</v>
      </c>
      <c r="O3802" s="6">
        <v>99</v>
      </c>
      <c r="P3802" s="6"/>
      <c r="Q3802" s="6" t="s">
        <v>7733</v>
      </c>
      <c r="R3802" s="6" t="s">
        <v>7734</v>
      </c>
      <c r="S3802" s="6"/>
      <c r="T3802" s="6" t="s">
        <v>1212</v>
      </c>
      <c r="U3802">
        <f t="shared" si="59"/>
        <v>1</v>
      </c>
    </row>
    <row r="3803" spans="1:21" x14ac:dyDescent="0.2">
      <c r="A3803" s="6" t="s">
        <v>12341</v>
      </c>
      <c r="B3803" s="6" t="s">
        <v>12338</v>
      </c>
      <c r="C3803" s="6">
        <v>3556048</v>
      </c>
      <c r="D3803" s="6" t="s">
        <v>6467</v>
      </c>
      <c r="E3803" s="6" t="s">
        <v>12342</v>
      </c>
      <c r="F3803" s="6" t="s">
        <v>6402</v>
      </c>
      <c r="G3803" s="6">
        <v>291</v>
      </c>
      <c r="H3803" s="6">
        <v>2250</v>
      </c>
      <c r="I3803" s="6">
        <v>1</v>
      </c>
      <c r="J3803" s="6">
        <v>1</v>
      </c>
      <c r="K3803" s="6">
        <v>0</v>
      </c>
      <c r="L3803" s="6"/>
      <c r="M3803" s="6">
        <v>2022</v>
      </c>
      <c r="N3803" s="6" t="s">
        <v>7745</v>
      </c>
      <c r="O3803" s="6">
        <v>99</v>
      </c>
      <c r="P3803" s="6"/>
      <c r="Q3803" s="6" t="s">
        <v>7733</v>
      </c>
      <c r="R3803" s="6" t="s">
        <v>7734</v>
      </c>
      <c r="S3803" s="6"/>
      <c r="T3803" s="6" t="s">
        <v>5352</v>
      </c>
      <c r="U3803">
        <f t="shared" si="59"/>
        <v>9</v>
      </c>
    </row>
    <row r="3804" spans="1:21" x14ac:dyDescent="0.2">
      <c r="A3804" s="6" t="s">
        <v>12341</v>
      </c>
      <c r="B3804" s="6" t="s">
        <v>12338</v>
      </c>
      <c r="C3804" s="6">
        <v>3556048</v>
      </c>
      <c r="D3804" s="6" t="s">
        <v>7633</v>
      </c>
      <c r="E3804" s="6" t="s">
        <v>12343</v>
      </c>
      <c r="F3804" s="6" t="s">
        <v>6402</v>
      </c>
      <c r="G3804" s="6">
        <v>232</v>
      </c>
      <c r="H3804" s="6">
        <v>2250</v>
      </c>
      <c r="I3804" s="6">
        <v>1</v>
      </c>
      <c r="J3804" s="6">
        <v>0</v>
      </c>
      <c r="K3804" s="6">
        <v>0</v>
      </c>
      <c r="L3804" s="6"/>
      <c r="M3804" s="6">
        <v>2022</v>
      </c>
      <c r="N3804" s="6" t="s">
        <v>7745</v>
      </c>
      <c r="O3804" s="6">
        <v>99</v>
      </c>
      <c r="P3804" s="6"/>
      <c r="Q3804" s="6" t="s">
        <v>7733</v>
      </c>
      <c r="R3804" s="6" t="s">
        <v>7734</v>
      </c>
      <c r="S3804" s="6"/>
      <c r="T3804" s="6" t="s">
        <v>5353</v>
      </c>
      <c r="U3804">
        <f t="shared" si="59"/>
        <v>8</v>
      </c>
    </row>
    <row r="3805" spans="1:21" x14ac:dyDescent="0.2">
      <c r="A3805" s="6" t="s">
        <v>12341</v>
      </c>
      <c r="B3805" s="6" t="s">
        <v>12338</v>
      </c>
      <c r="C3805" s="6">
        <v>3556048</v>
      </c>
      <c r="D3805" s="6" t="s">
        <v>12344</v>
      </c>
      <c r="E3805" s="6" t="s">
        <v>12345</v>
      </c>
      <c r="F3805" s="6" t="s">
        <v>6402</v>
      </c>
      <c r="G3805" s="6">
        <v>274</v>
      </c>
      <c r="H3805" s="6">
        <v>2250</v>
      </c>
      <c r="I3805" s="6">
        <v>0</v>
      </c>
      <c r="J3805" s="6">
        <v>0</v>
      </c>
      <c r="K3805" s="6">
        <v>0</v>
      </c>
      <c r="L3805" s="6"/>
      <c r="M3805" s="6">
        <v>2022</v>
      </c>
      <c r="N3805" s="6" t="s">
        <v>7745</v>
      </c>
      <c r="O3805" s="6">
        <v>99</v>
      </c>
      <c r="P3805" s="6"/>
      <c r="Q3805" s="6" t="s">
        <v>7733</v>
      </c>
      <c r="R3805" s="6" t="s">
        <v>7734</v>
      </c>
      <c r="S3805" s="6"/>
      <c r="T3805" s="6" t="s">
        <v>5354</v>
      </c>
      <c r="U3805">
        <f t="shared" si="59"/>
        <v>7</v>
      </c>
    </row>
    <row r="3806" spans="1:21" x14ac:dyDescent="0.2">
      <c r="A3806" s="6" t="s">
        <v>12341</v>
      </c>
      <c r="B3806" s="6" t="s">
        <v>12338</v>
      </c>
      <c r="C3806" s="6">
        <v>3556048</v>
      </c>
      <c r="D3806" s="6" t="s">
        <v>6609</v>
      </c>
      <c r="E3806" s="6" t="s">
        <v>11783</v>
      </c>
      <c r="F3806" s="6" t="s">
        <v>6402</v>
      </c>
      <c r="G3806" s="6">
        <v>168</v>
      </c>
      <c r="H3806" s="6">
        <v>2250</v>
      </c>
      <c r="I3806" s="6">
        <v>0</v>
      </c>
      <c r="J3806" s="6">
        <v>0</v>
      </c>
      <c r="K3806" s="6">
        <v>0</v>
      </c>
      <c r="L3806" s="6"/>
      <c r="M3806" s="6">
        <v>2022</v>
      </c>
      <c r="N3806" s="6" t="s">
        <v>7745</v>
      </c>
      <c r="O3806" s="6">
        <v>99</v>
      </c>
      <c r="P3806" s="6"/>
      <c r="Q3806" s="6" t="s">
        <v>7733</v>
      </c>
      <c r="R3806" s="6" t="s">
        <v>7734</v>
      </c>
      <c r="S3806" s="6"/>
      <c r="T3806" s="6" t="s">
        <v>5355</v>
      </c>
      <c r="U3806">
        <f t="shared" si="59"/>
        <v>6</v>
      </c>
    </row>
    <row r="3807" spans="1:21" x14ac:dyDescent="0.2">
      <c r="A3807" s="6" t="s">
        <v>12341</v>
      </c>
      <c r="B3807" s="6" t="s">
        <v>12338</v>
      </c>
      <c r="C3807" s="6">
        <v>3556048</v>
      </c>
      <c r="D3807" s="6" t="s">
        <v>12346</v>
      </c>
      <c r="E3807" s="6" t="s">
        <v>7284</v>
      </c>
      <c r="F3807" s="6" t="s">
        <v>6402</v>
      </c>
      <c r="G3807" s="6">
        <v>79</v>
      </c>
      <c r="H3807" s="6">
        <v>2250</v>
      </c>
      <c r="I3807" s="6">
        <v>0</v>
      </c>
      <c r="J3807" s="6">
        <v>0</v>
      </c>
      <c r="K3807" s="6">
        <v>0</v>
      </c>
      <c r="L3807" s="6"/>
      <c r="M3807" s="6">
        <v>2022</v>
      </c>
      <c r="N3807" s="6" t="s">
        <v>7745</v>
      </c>
      <c r="O3807" s="6">
        <v>99</v>
      </c>
      <c r="P3807" s="6"/>
      <c r="Q3807" s="6" t="s">
        <v>7733</v>
      </c>
      <c r="R3807" s="6" t="s">
        <v>7734</v>
      </c>
      <c r="S3807" s="6"/>
      <c r="T3807" s="6" t="s">
        <v>5356</v>
      </c>
      <c r="U3807">
        <f t="shared" si="59"/>
        <v>5</v>
      </c>
    </row>
    <row r="3808" spans="1:21" x14ac:dyDescent="0.2">
      <c r="A3808" s="6" t="s">
        <v>12341</v>
      </c>
      <c r="B3808" s="6" t="s">
        <v>12338</v>
      </c>
      <c r="C3808" s="6">
        <v>3556048</v>
      </c>
      <c r="D3808" s="6" t="s">
        <v>6602</v>
      </c>
      <c r="E3808" s="6" t="s">
        <v>9286</v>
      </c>
      <c r="F3808" s="6" t="s">
        <v>6402</v>
      </c>
      <c r="G3808" s="6">
        <v>342</v>
      </c>
      <c r="H3808" s="6">
        <v>2250</v>
      </c>
      <c r="I3808" s="6">
        <v>0</v>
      </c>
      <c r="J3808" s="6">
        <v>1</v>
      </c>
      <c r="K3808" s="6">
        <v>0</v>
      </c>
      <c r="L3808" s="6"/>
      <c r="M3808" s="6">
        <v>2022</v>
      </c>
      <c r="N3808" s="6" t="s">
        <v>7745</v>
      </c>
      <c r="O3808" s="6">
        <v>99</v>
      </c>
      <c r="P3808" s="6"/>
      <c r="Q3808" s="6" t="s">
        <v>7733</v>
      </c>
      <c r="R3808" s="6" t="s">
        <v>7734</v>
      </c>
      <c r="S3808" s="6"/>
      <c r="T3808" s="6" t="s">
        <v>5351</v>
      </c>
      <c r="U3808">
        <f t="shared" si="59"/>
        <v>4</v>
      </c>
    </row>
    <row r="3809" spans="1:21" x14ac:dyDescent="0.2">
      <c r="A3809" s="6" t="s">
        <v>12341</v>
      </c>
      <c r="B3809" s="6" t="s">
        <v>12338</v>
      </c>
      <c r="C3809" s="6">
        <v>3556048</v>
      </c>
      <c r="D3809" s="6" t="s">
        <v>12347</v>
      </c>
      <c r="E3809" s="6" t="s">
        <v>9251</v>
      </c>
      <c r="F3809" s="6" t="s">
        <v>6402</v>
      </c>
      <c r="G3809" s="6">
        <v>179</v>
      </c>
      <c r="H3809" s="6">
        <v>2250</v>
      </c>
      <c r="I3809" s="6">
        <v>0</v>
      </c>
      <c r="J3809" s="6">
        <v>0</v>
      </c>
      <c r="K3809" s="6">
        <v>0</v>
      </c>
      <c r="L3809" s="6"/>
      <c r="M3809" s="6">
        <v>2022</v>
      </c>
      <c r="N3809" s="6" t="s">
        <v>7745</v>
      </c>
      <c r="O3809" s="6">
        <v>99</v>
      </c>
      <c r="P3809" s="6"/>
      <c r="Q3809" s="6" t="s">
        <v>7733</v>
      </c>
      <c r="R3809" s="6" t="s">
        <v>7734</v>
      </c>
      <c r="S3809" s="6"/>
      <c r="T3809" s="6" t="s">
        <v>5357</v>
      </c>
      <c r="U3809">
        <f t="shared" si="59"/>
        <v>3</v>
      </c>
    </row>
    <row r="3810" spans="1:21" x14ac:dyDescent="0.2">
      <c r="A3810" s="6" t="s">
        <v>12341</v>
      </c>
      <c r="B3810" s="6" t="s">
        <v>12338</v>
      </c>
      <c r="C3810" s="6">
        <v>3556048</v>
      </c>
      <c r="D3810" s="6" t="s">
        <v>6630</v>
      </c>
      <c r="E3810" s="6" t="s">
        <v>6680</v>
      </c>
      <c r="F3810" s="6" t="s">
        <v>6402</v>
      </c>
      <c r="G3810" s="6">
        <v>377</v>
      </c>
      <c r="H3810" s="6">
        <v>2250</v>
      </c>
      <c r="I3810" s="6">
        <v>0</v>
      </c>
      <c r="J3810" s="6">
        <v>1</v>
      </c>
      <c r="K3810" s="6">
        <v>0</v>
      </c>
      <c r="L3810" s="6"/>
      <c r="M3810" s="6">
        <v>2022</v>
      </c>
      <c r="N3810" s="6" t="s">
        <v>7745</v>
      </c>
      <c r="O3810" s="6">
        <v>99</v>
      </c>
      <c r="P3810" s="6"/>
      <c r="Q3810" s="6" t="s">
        <v>7733</v>
      </c>
      <c r="R3810" s="6" t="s">
        <v>7734</v>
      </c>
      <c r="S3810" s="6"/>
      <c r="T3810" s="6" t="s">
        <v>5350</v>
      </c>
      <c r="U3810">
        <f t="shared" si="59"/>
        <v>2</v>
      </c>
    </row>
    <row r="3811" spans="1:21" x14ac:dyDescent="0.2">
      <c r="A3811" s="6" t="s">
        <v>12341</v>
      </c>
      <c r="B3811" s="6" t="s">
        <v>12338</v>
      </c>
      <c r="C3811" s="6">
        <v>3556048</v>
      </c>
      <c r="D3811" s="6" t="s">
        <v>12348</v>
      </c>
      <c r="E3811" s="6" t="s">
        <v>12349</v>
      </c>
      <c r="F3811" s="6" t="s">
        <v>6402</v>
      </c>
      <c r="G3811" s="6">
        <v>308</v>
      </c>
      <c r="H3811" s="6">
        <v>2250</v>
      </c>
      <c r="I3811" s="6">
        <v>0</v>
      </c>
      <c r="J3811" s="6">
        <v>1</v>
      </c>
      <c r="K3811" s="6">
        <v>0</v>
      </c>
      <c r="L3811" s="6"/>
      <c r="M3811" s="6">
        <v>2022</v>
      </c>
      <c r="N3811" s="6" t="s">
        <v>7745</v>
      </c>
      <c r="O3811" s="6">
        <v>99</v>
      </c>
      <c r="P3811" s="6"/>
      <c r="Q3811" s="6" t="s">
        <v>7733</v>
      </c>
      <c r="R3811" s="6" t="s">
        <v>7734</v>
      </c>
      <c r="S3811" s="6"/>
      <c r="T3811" s="6" t="s">
        <v>5349</v>
      </c>
      <c r="U3811">
        <f t="shared" si="59"/>
        <v>1</v>
      </c>
    </row>
    <row r="3812" spans="1:21" x14ac:dyDescent="0.2">
      <c r="A3812" s="6" t="s">
        <v>12350</v>
      </c>
      <c r="B3812" s="6" t="s">
        <v>12351</v>
      </c>
      <c r="C3812" s="6">
        <v>3549056</v>
      </c>
      <c r="D3812" s="6" t="s">
        <v>6493</v>
      </c>
      <c r="E3812" s="6" t="s">
        <v>6907</v>
      </c>
      <c r="F3812" s="6" t="s">
        <v>6402</v>
      </c>
      <c r="G3812" s="6">
        <v>0</v>
      </c>
      <c r="H3812" s="6"/>
      <c r="I3812" s="6">
        <v>1</v>
      </c>
      <c r="J3812" s="6">
        <v>1</v>
      </c>
      <c r="K3812" s="6">
        <v>1</v>
      </c>
      <c r="L3812" s="6"/>
      <c r="M3812" s="6">
        <v>2022</v>
      </c>
      <c r="N3812" s="6" t="s">
        <v>7732</v>
      </c>
      <c r="O3812" s="6">
        <v>99</v>
      </c>
      <c r="P3812" s="6"/>
      <c r="Q3812" s="6" t="s">
        <v>7733</v>
      </c>
      <c r="R3812" s="6" t="s">
        <v>7734</v>
      </c>
      <c r="S3812" s="6"/>
      <c r="T3812" s="6" t="s">
        <v>1232</v>
      </c>
      <c r="U3812">
        <f t="shared" si="59"/>
        <v>1</v>
      </c>
    </row>
    <row r="3813" spans="1:21" x14ac:dyDescent="0.2">
      <c r="A3813" s="6" t="s">
        <v>12352</v>
      </c>
      <c r="B3813" s="6" t="s">
        <v>12351</v>
      </c>
      <c r="C3813" s="6">
        <v>3549056</v>
      </c>
      <c r="D3813" s="6" t="s">
        <v>6594</v>
      </c>
      <c r="E3813" s="6" t="s">
        <v>8540</v>
      </c>
      <c r="F3813" s="6" t="s">
        <v>6402</v>
      </c>
      <c r="G3813" s="6">
        <v>0</v>
      </c>
      <c r="H3813" s="6"/>
      <c r="I3813" s="6">
        <v>1</v>
      </c>
      <c r="J3813" s="6">
        <v>1</v>
      </c>
      <c r="K3813" s="6">
        <v>1</v>
      </c>
      <c r="L3813" s="6"/>
      <c r="M3813" s="6">
        <v>2022</v>
      </c>
      <c r="N3813" s="6" t="s">
        <v>7745</v>
      </c>
      <c r="O3813" s="6">
        <v>99</v>
      </c>
      <c r="P3813" s="6"/>
      <c r="Q3813" s="6" t="s">
        <v>7733</v>
      </c>
      <c r="R3813" s="6" t="s">
        <v>7734</v>
      </c>
      <c r="S3813" s="6"/>
      <c r="T3813" s="6" t="s">
        <v>5446</v>
      </c>
      <c r="U3813">
        <f t="shared" si="59"/>
        <v>4</v>
      </c>
    </row>
    <row r="3814" spans="1:21" x14ac:dyDescent="0.2">
      <c r="A3814" s="6" t="s">
        <v>12352</v>
      </c>
      <c r="B3814" s="6" t="s">
        <v>12351</v>
      </c>
      <c r="C3814" s="6">
        <v>3549056</v>
      </c>
      <c r="D3814" s="6" t="s">
        <v>6597</v>
      </c>
      <c r="E3814" s="6" t="s">
        <v>6985</v>
      </c>
      <c r="F3814" s="6" t="s">
        <v>6402</v>
      </c>
      <c r="G3814" s="6">
        <v>0</v>
      </c>
      <c r="H3814" s="6"/>
      <c r="I3814" s="6">
        <v>0</v>
      </c>
      <c r="J3814" s="6">
        <v>1</v>
      </c>
      <c r="K3814" s="6">
        <v>1</v>
      </c>
      <c r="L3814" s="6"/>
      <c r="M3814" s="6">
        <v>2022</v>
      </c>
      <c r="N3814" s="6" t="s">
        <v>7745</v>
      </c>
      <c r="O3814" s="6">
        <v>99</v>
      </c>
      <c r="P3814" s="6"/>
      <c r="Q3814" s="6" t="s">
        <v>7733</v>
      </c>
      <c r="R3814" s="6" t="s">
        <v>7734</v>
      </c>
      <c r="S3814" s="6"/>
      <c r="T3814" s="6" t="s">
        <v>5445</v>
      </c>
      <c r="U3814">
        <f t="shared" si="59"/>
        <v>3</v>
      </c>
    </row>
    <row r="3815" spans="1:21" x14ac:dyDescent="0.2">
      <c r="A3815" s="6" t="s">
        <v>12352</v>
      </c>
      <c r="B3815" s="6" t="s">
        <v>12351</v>
      </c>
      <c r="C3815" s="6">
        <v>3549056</v>
      </c>
      <c r="D3815" s="6" t="s">
        <v>6809</v>
      </c>
      <c r="E3815" s="6" t="s">
        <v>12353</v>
      </c>
      <c r="F3815" s="6" t="s">
        <v>6402</v>
      </c>
      <c r="G3815" s="6">
        <v>0</v>
      </c>
      <c r="H3815" s="6"/>
      <c r="I3815" s="6">
        <v>1</v>
      </c>
      <c r="J3815" s="6">
        <v>1</v>
      </c>
      <c r="K3815" s="6">
        <v>1</v>
      </c>
      <c r="L3815" s="6"/>
      <c r="M3815" s="6">
        <v>2022</v>
      </c>
      <c r="N3815" s="6" t="s">
        <v>7745</v>
      </c>
      <c r="O3815" s="6">
        <v>99</v>
      </c>
      <c r="P3815" s="6"/>
      <c r="Q3815" s="6" t="s">
        <v>7733</v>
      </c>
      <c r="R3815" s="6" t="s">
        <v>7734</v>
      </c>
      <c r="S3815" s="6"/>
      <c r="T3815" s="6" t="s">
        <v>5444</v>
      </c>
      <c r="U3815">
        <f t="shared" si="59"/>
        <v>2</v>
      </c>
    </row>
    <row r="3816" spans="1:21" x14ac:dyDescent="0.2">
      <c r="A3816" s="6" t="s">
        <v>12352</v>
      </c>
      <c r="B3816" s="6" t="s">
        <v>12351</v>
      </c>
      <c r="C3816" s="6">
        <v>3549056</v>
      </c>
      <c r="D3816" s="6" t="s">
        <v>6708</v>
      </c>
      <c r="E3816" s="6" t="s">
        <v>6535</v>
      </c>
      <c r="F3816" s="6" t="s">
        <v>6402</v>
      </c>
      <c r="G3816" s="6">
        <v>0</v>
      </c>
      <c r="H3816" s="6"/>
      <c r="I3816" s="6">
        <v>1</v>
      </c>
      <c r="J3816" s="6">
        <v>1</v>
      </c>
      <c r="K3816" s="6">
        <v>1</v>
      </c>
      <c r="L3816" s="6"/>
      <c r="M3816" s="6">
        <v>2022</v>
      </c>
      <c r="N3816" s="6" t="s">
        <v>7745</v>
      </c>
      <c r="O3816" s="6">
        <v>99</v>
      </c>
      <c r="P3816" s="6"/>
      <c r="Q3816" s="6" t="s">
        <v>7733</v>
      </c>
      <c r="R3816" s="6" t="s">
        <v>7734</v>
      </c>
      <c r="S3816" s="6"/>
      <c r="T3816" s="6" t="s">
        <v>5443</v>
      </c>
      <c r="U3816">
        <f t="shared" si="59"/>
        <v>1</v>
      </c>
    </row>
    <row r="3817" spans="1:21" x14ac:dyDescent="0.2">
      <c r="A3817" s="6" t="s">
        <v>12354</v>
      </c>
      <c r="B3817" s="6" t="s">
        <v>12355</v>
      </c>
      <c r="C3817" s="6">
        <v>3549054</v>
      </c>
      <c r="D3817" s="6" t="s">
        <v>6831</v>
      </c>
      <c r="E3817" s="6" t="s">
        <v>12356</v>
      </c>
      <c r="F3817" s="6" t="s">
        <v>6402</v>
      </c>
      <c r="G3817" s="6">
        <v>495</v>
      </c>
      <c r="H3817" s="6">
        <v>900</v>
      </c>
      <c r="I3817" s="6">
        <v>1</v>
      </c>
      <c r="J3817" s="6">
        <v>1</v>
      </c>
      <c r="K3817" s="6">
        <v>0</v>
      </c>
      <c r="L3817" s="6"/>
      <c r="M3817" s="6">
        <v>2022</v>
      </c>
      <c r="N3817" s="6" t="s">
        <v>7732</v>
      </c>
      <c r="O3817" s="6">
        <v>99</v>
      </c>
      <c r="P3817" s="6"/>
      <c r="Q3817" s="6" t="s">
        <v>7733</v>
      </c>
      <c r="R3817" s="6" t="s">
        <v>7734</v>
      </c>
      <c r="S3817" s="6"/>
      <c r="T3817" s="6" t="s">
        <v>928</v>
      </c>
      <c r="U3817">
        <f t="shared" si="59"/>
        <v>2</v>
      </c>
    </row>
    <row r="3818" spans="1:21" x14ac:dyDescent="0.2">
      <c r="A3818" s="6" t="s">
        <v>12354</v>
      </c>
      <c r="B3818" s="6" t="s">
        <v>12355</v>
      </c>
      <c r="C3818" s="6">
        <v>3549054</v>
      </c>
      <c r="D3818" s="6" t="s">
        <v>10594</v>
      </c>
      <c r="E3818" s="6" t="s">
        <v>6767</v>
      </c>
      <c r="F3818" s="6" t="s">
        <v>6402</v>
      </c>
      <c r="G3818" s="6">
        <v>405</v>
      </c>
      <c r="H3818" s="6">
        <v>900</v>
      </c>
      <c r="I3818" s="6">
        <v>0</v>
      </c>
      <c r="J3818" s="6">
        <v>0</v>
      </c>
      <c r="K3818" s="6">
        <v>0</v>
      </c>
      <c r="L3818" s="6"/>
      <c r="M3818" s="6">
        <v>2022</v>
      </c>
      <c r="N3818" s="6" t="s">
        <v>7732</v>
      </c>
      <c r="O3818" s="6">
        <v>99</v>
      </c>
      <c r="P3818" s="6"/>
      <c r="Q3818" s="6" t="s">
        <v>7733</v>
      </c>
      <c r="R3818" s="6" t="s">
        <v>7734</v>
      </c>
      <c r="S3818" s="6"/>
      <c r="T3818" s="6" t="s">
        <v>929</v>
      </c>
      <c r="U3818">
        <f t="shared" si="59"/>
        <v>1</v>
      </c>
    </row>
    <row r="3819" spans="1:21" x14ac:dyDescent="0.2">
      <c r="A3819" s="6" t="s">
        <v>12357</v>
      </c>
      <c r="B3819" s="6" t="s">
        <v>12355</v>
      </c>
      <c r="C3819" s="6">
        <v>3549054</v>
      </c>
      <c r="D3819" s="6" t="s">
        <v>7636</v>
      </c>
      <c r="E3819" s="6" t="s">
        <v>7658</v>
      </c>
      <c r="F3819" s="6" t="s">
        <v>6402</v>
      </c>
      <c r="G3819" s="6">
        <v>283</v>
      </c>
      <c r="H3819" s="6">
        <v>3027</v>
      </c>
      <c r="I3819" s="6">
        <v>0</v>
      </c>
      <c r="J3819" s="6">
        <v>0</v>
      </c>
      <c r="K3819" s="6">
        <v>0</v>
      </c>
      <c r="L3819" s="6"/>
      <c r="M3819" s="6">
        <v>2022</v>
      </c>
      <c r="N3819" s="6" t="s">
        <v>7745</v>
      </c>
      <c r="O3819" s="6">
        <v>99</v>
      </c>
      <c r="P3819" s="6"/>
      <c r="Q3819" s="6" t="s">
        <v>7733</v>
      </c>
      <c r="R3819" s="6" t="s">
        <v>7734</v>
      </c>
      <c r="S3819" s="6"/>
      <c r="T3819" s="6" t="s">
        <v>3797</v>
      </c>
      <c r="U3819">
        <f t="shared" si="59"/>
        <v>7</v>
      </c>
    </row>
    <row r="3820" spans="1:21" x14ac:dyDescent="0.2">
      <c r="A3820" s="6" t="s">
        <v>12357</v>
      </c>
      <c r="B3820" s="6" t="s">
        <v>12355</v>
      </c>
      <c r="C3820" s="6">
        <v>3549054</v>
      </c>
      <c r="D3820" s="6" t="s">
        <v>6877</v>
      </c>
      <c r="E3820" s="6" t="s">
        <v>12358</v>
      </c>
      <c r="F3820" s="6" t="s">
        <v>6402</v>
      </c>
      <c r="G3820" s="6">
        <v>467</v>
      </c>
      <c r="H3820" s="6">
        <v>3027</v>
      </c>
      <c r="I3820" s="6">
        <v>1</v>
      </c>
      <c r="J3820" s="6">
        <v>1</v>
      </c>
      <c r="K3820" s="6">
        <v>0</v>
      </c>
      <c r="L3820" s="6"/>
      <c r="M3820" s="6">
        <v>2022</v>
      </c>
      <c r="N3820" s="6" t="s">
        <v>7745</v>
      </c>
      <c r="O3820" s="6">
        <v>99</v>
      </c>
      <c r="P3820" s="6"/>
      <c r="Q3820" s="6" t="s">
        <v>7733</v>
      </c>
      <c r="R3820" s="6" t="s">
        <v>7734</v>
      </c>
      <c r="S3820" s="6"/>
      <c r="T3820" s="6" t="s">
        <v>3796</v>
      </c>
      <c r="U3820">
        <f t="shared" si="59"/>
        <v>6</v>
      </c>
    </row>
    <row r="3821" spans="1:21" x14ac:dyDescent="0.2">
      <c r="A3821" s="6" t="s">
        <v>12357</v>
      </c>
      <c r="B3821" s="6" t="s">
        <v>12355</v>
      </c>
      <c r="C3821" s="6">
        <v>3549054</v>
      </c>
      <c r="D3821" s="6" t="s">
        <v>12359</v>
      </c>
      <c r="E3821" s="6" t="s">
        <v>12360</v>
      </c>
      <c r="F3821" s="6" t="s">
        <v>6402</v>
      </c>
      <c r="G3821" s="6">
        <v>497</v>
      </c>
      <c r="H3821" s="6">
        <v>3027</v>
      </c>
      <c r="I3821" s="6">
        <v>0</v>
      </c>
      <c r="J3821" s="6">
        <v>1</v>
      </c>
      <c r="K3821" s="6">
        <v>0</v>
      </c>
      <c r="L3821" s="6"/>
      <c r="M3821" s="6">
        <v>2022</v>
      </c>
      <c r="N3821" s="6" t="s">
        <v>7745</v>
      </c>
      <c r="O3821" s="6">
        <v>99</v>
      </c>
      <c r="P3821" s="6"/>
      <c r="Q3821" s="6" t="s">
        <v>7733</v>
      </c>
      <c r="R3821" s="6" t="s">
        <v>7734</v>
      </c>
      <c r="S3821" s="6"/>
      <c r="T3821" s="6" t="s">
        <v>3795</v>
      </c>
      <c r="U3821">
        <f t="shared" si="59"/>
        <v>5</v>
      </c>
    </row>
    <row r="3822" spans="1:21" x14ac:dyDescent="0.2">
      <c r="A3822" s="6" t="s">
        <v>12357</v>
      </c>
      <c r="B3822" s="6" t="s">
        <v>12355</v>
      </c>
      <c r="C3822" s="6">
        <v>3549054</v>
      </c>
      <c r="D3822" s="6" t="s">
        <v>6503</v>
      </c>
      <c r="E3822" s="6" t="s">
        <v>8176</v>
      </c>
      <c r="F3822" s="6" t="s">
        <v>6402</v>
      </c>
      <c r="G3822" s="6">
        <v>687</v>
      </c>
      <c r="H3822" s="6">
        <v>3027</v>
      </c>
      <c r="I3822" s="6">
        <v>1</v>
      </c>
      <c r="J3822" s="6">
        <v>1</v>
      </c>
      <c r="K3822" s="6">
        <v>0</v>
      </c>
      <c r="L3822" s="6"/>
      <c r="M3822" s="6">
        <v>2022</v>
      </c>
      <c r="N3822" s="6" t="s">
        <v>7745</v>
      </c>
      <c r="O3822" s="6">
        <v>99</v>
      </c>
      <c r="P3822" s="6"/>
      <c r="Q3822" s="6" t="s">
        <v>7733</v>
      </c>
      <c r="R3822" s="6" t="s">
        <v>7734</v>
      </c>
      <c r="S3822" s="6"/>
      <c r="T3822" s="6" t="s">
        <v>3794</v>
      </c>
      <c r="U3822">
        <f t="shared" si="59"/>
        <v>4</v>
      </c>
    </row>
    <row r="3823" spans="1:21" x14ac:dyDescent="0.2">
      <c r="A3823" s="6" t="s">
        <v>12357</v>
      </c>
      <c r="B3823" s="6" t="s">
        <v>12355</v>
      </c>
      <c r="C3823" s="6">
        <v>3549054</v>
      </c>
      <c r="D3823" s="6" t="s">
        <v>9305</v>
      </c>
      <c r="E3823" s="6" t="s">
        <v>9351</v>
      </c>
      <c r="F3823" s="6" t="s">
        <v>6402</v>
      </c>
      <c r="G3823" s="6">
        <v>248</v>
      </c>
      <c r="H3823" s="6">
        <v>3027</v>
      </c>
      <c r="I3823" s="6">
        <v>0</v>
      </c>
      <c r="J3823" s="6">
        <v>0</v>
      </c>
      <c r="K3823" s="6">
        <v>0</v>
      </c>
      <c r="L3823" s="6"/>
      <c r="M3823" s="6">
        <v>2022</v>
      </c>
      <c r="N3823" s="6" t="s">
        <v>7745</v>
      </c>
      <c r="O3823" s="6">
        <v>99</v>
      </c>
      <c r="P3823" s="6"/>
      <c r="Q3823" s="6" t="s">
        <v>7733</v>
      </c>
      <c r="R3823" s="6" t="s">
        <v>7734</v>
      </c>
      <c r="S3823" s="6"/>
      <c r="T3823" s="6" t="s">
        <v>3798</v>
      </c>
      <c r="U3823">
        <f t="shared" si="59"/>
        <v>3</v>
      </c>
    </row>
    <row r="3824" spans="1:21" x14ac:dyDescent="0.2">
      <c r="A3824" s="6" t="s">
        <v>12357</v>
      </c>
      <c r="B3824" s="6" t="s">
        <v>12355</v>
      </c>
      <c r="C3824" s="6">
        <v>3549054</v>
      </c>
      <c r="D3824" s="6" t="s">
        <v>6649</v>
      </c>
      <c r="E3824" s="6" t="s">
        <v>12361</v>
      </c>
      <c r="F3824" s="6" t="s">
        <v>6402</v>
      </c>
      <c r="G3824" s="6">
        <v>509</v>
      </c>
      <c r="H3824" s="6">
        <v>3027</v>
      </c>
      <c r="I3824" s="6">
        <v>1</v>
      </c>
      <c r="J3824" s="6">
        <v>1</v>
      </c>
      <c r="K3824" s="6">
        <v>0</v>
      </c>
      <c r="L3824" s="6"/>
      <c r="M3824" s="6">
        <v>2022</v>
      </c>
      <c r="N3824" s="6" t="s">
        <v>7745</v>
      </c>
      <c r="O3824" s="6">
        <v>99</v>
      </c>
      <c r="P3824" s="6"/>
      <c r="Q3824" s="6" t="s">
        <v>7733</v>
      </c>
      <c r="R3824" s="6" t="s">
        <v>7734</v>
      </c>
      <c r="S3824" s="6"/>
      <c r="T3824" s="6" t="s">
        <v>3793</v>
      </c>
      <c r="U3824">
        <f t="shared" si="59"/>
        <v>2</v>
      </c>
    </row>
    <row r="3825" spans="1:21" x14ac:dyDescent="0.2">
      <c r="A3825" s="6" t="s">
        <v>12357</v>
      </c>
      <c r="B3825" s="6" t="s">
        <v>12355</v>
      </c>
      <c r="C3825" s="6">
        <v>3549054</v>
      </c>
      <c r="D3825" s="6" t="s">
        <v>7074</v>
      </c>
      <c r="E3825" s="6" t="s">
        <v>12362</v>
      </c>
      <c r="F3825" s="6" t="s">
        <v>6402</v>
      </c>
      <c r="G3825" s="6">
        <v>336</v>
      </c>
      <c r="H3825" s="6">
        <v>3027</v>
      </c>
      <c r="I3825" s="6">
        <v>0</v>
      </c>
      <c r="J3825" s="6">
        <v>0</v>
      </c>
      <c r="K3825" s="6">
        <v>0</v>
      </c>
      <c r="L3825" s="6"/>
      <c r="M3825" s="6">
        <v>2022</v>
      </c>
      <c r="N3825" s="6" t="s">
        <v>7745</v>
      </c>
      <c r="O3825" s="6">
        <v>99</v>
      </c>
      <c r="P3825" s="6"/>
      <c r="Q3825" s="6" t="s">
        <v>7733</v>
      </c>
      <c r="R3825" s="6" t="s">
        <v>7734</v>
      </c>
      <c r="S3825" s="6"/>
      <c r="T3825" s="6" t="s">
        <v>3799</v>
      </c>
      <c r="U3825">
        <f t="shared" si="59"/>
        <v>1</v>
      </c>
    </row>
    <row r="3826" spans="1:21" x14ac:dyDescent="0.2">
      <c r="A3826" s="6" t="s">
        <v>12363</v>
      </c>
      <c r="B3826" s="6" t="s">
        <v>12364</v>
      </c>
      <c r="C3826" s="6">
        <v>3557039</v>
      </c>
      <c r="D3826" s="6" t="s">
        <v>7674</v>
      </c>
      <c r="E3826" s="6" t="s">
        <v>7481</v>
      </c>
      <c r="F3826" s="6" t="s">
        <v>6402</v>
      </c>
      <c r="G3826" s="6">
        <v>42</v>
      </c>
      <c r="H3826" s="6">
        <v>337</v>
      </c>
      <c r="I3826" s="6">
        <v>1</v>
      </c>
      <c r="J3826" s="6">
        <v>0</v>
      </c>
      <c r="K3826" s="6">
        <v>0</v>
      </c>
      <c r="L3826" s="6"/>
      <c r="M3826" s="6">
        <v>2022</v>
      </c>
      <c r="N3826" s="6" t="s">
        <v>7732</v>
      </c>
      <c r="O3826" s="6">
        <v>99</v>
      </c>
      <c r="P3826" s="6"/>
      <c r="Q3826" s="6" t="s">
        <v>7733</v>
      </c>
      <c r="R3826" s="6" t="s">
        <v>7734</v>
      </c>
      <c r="S3826" s="6"/>
      <c r="T3826" s="6" t="s">
        <v>1243</v>
      </c>
      <c r="U3826">
        <f t="shared" si="59"/>
        <v>2</v>
      </c>
    </row>
    <row r="3827" spans="1:21" x14ac:dyDescent="0.2">
      <c r="A3827" s="6" t="s">
        <v>12363</v>
      </c>
      <c r="B3827" s="6" t="s">
        <v>12364</v>
      </c>
      <c r="C3827" s="6">
        <v>3557039</v>
      </c>
      <c r="D3827" s="6" t="s">
        <v>12365</v>
      </c>
      <c r="E3827" s="6" t="s">
        <v>12366</v>
      </c>
      <c r="F3827" s="6" t="s">
        <v>6402</v>
      </c>
      <c r="G3827" s="6">
        <v>295</v>
      </c>
      <c r="H3827" s="6">
        <v>337</v>
      </c>
      <c r="I3827" s="6">
        <v>0</v>
      </c>
      <c r="J3827" s="6">
        <v>1</v>
      </c>
      <c r="K3827" s="6">
        <v>0</v>
      </c>
      <c r="L3827" s="6"/>
      <c r="M3827" s="6">
        <v>2022</v>
      </c>
      <c r="N3827" s="6" t="s">
        <v>7732</v>
      </c>
      <c r="O3827" s="6">
        <v>99</v>
      </c>
      <c r="P3827" s="6"/>
      <c r="Q3827" s="6" t="s">
        <v>7733</v>
      </c>
      <c r="R3827" s="6" t="s">
        <v>7734</v>
      </c>
      <c r="S3827" s="6"/>
      <c r="T3827" s="6" t="s">
        <v>1242</v>
      </c>
      <c r="U3827">
        <f t="shared" si="59"/>
        <v>1</v>
      </c>
    </row>
    <row r="3828" spans="1:21" x14ac:dyDescent="0.2">
      <c r="A3828" s="6" t="s">
        <v>12367</v>
      </c>
      <c r="B3828" s="6" t="s">
        <v>12364</v>
      </c>
      <c r="C3828" s="6">
        <v>3557039</v>
      </c>
      <c r="D3828" s="6" t="s">
        <v>12368</v>
      </c>
      <c r="E3828" s="6" t="s">
        <v>12369</v>
      </c>
      <c r="F3828" s="6" t="s">
        <v>6402</v>
      </c>
      <c r="G3828" s="6">
        <v>100</v>
      </c>
      <c r="H3828" s="6">
        <v>1197</v>
      </c>
      <c r="I3828" s="6">
        <v>0</v>
      </c>
      <c r="J3828" s="6">
        <v>0</v>
      </c>
      <c r="K3828" s="6">
        <v>0</v>
      </c>
      <c r="L3828" s="6"/>
      <c r="M3828" s="6">
        <v>2022</v>
      </c>
      <c r="N3828" s="6" t="s">
        <v>7745</v>
      </c>
      <c r="O3828" s="6">
        <v>99</v>
      </c>
      <c r="P3828" s="6"/>
      <c r="Q3828" s="6" t="s">
        <v>7733</v>
      </c>
      <c r="R3828" s="6" t="s">
        <v>7734</v>
      </c>
      <c r="S3828" s="6"/>
      <c r="T3828" s="6" t="s">
        <v>5491</v>
      </c>
      <c r="U3828">
        <f t="shared" si="59"/>
        <v>6</v>
      </c>
    </row>
    <row r="3829" spans="1:21" x14ac:dyDescent="0.2">
      <c r="A3829" s="6" t="s">
        <v>12367</v>
      </c>
      <c r="B3829" s="6" t="s">
        <v>12364</v>
      </c>
      <c r="C3829" s="6">
        <v>3557039</v>
      </c>
      <c r="D3829" s="6" t="s">
        <v>6566</v>
      </c>
      <c r="E3829" s="6" t="s">
        <v>12370</v>
      </c>
      <c r="F3829" s="6" t="s">
        <v>6402</v>
      </c>
      <c r="G3829" s="6">
        <v>221</v>
      </c>
      <c r="H3829" s="6">
        <v>1197</v>
      </c>
      <c r="I3829" s="6">
        <v>0</v>
      </c>
      <c r="J3829" s="6">
        <v>1</v>
      </c>
      <c r="K3829" s="6">
        <v>0</v>
      </c>
      <c r="L3829" s="6"/>
      <c r="M3829" s="6">
        <v>2022</v>
      </c>
      <c r="N3829" s="6" t="s">
        <v>7745</v>
      </c>
      <c r="O3829" s="6">
        <v>99</v>
      </c>
      <c r="P3829" s="6"/>
      <c r="Q3829" s="6" t="s">
        <v>7733</v>
      </c>
      <c r="R3829" s="6" t="s">
        <v>7734</v>
      </c>
      <c r="S3829" s="6"/>
      <c r="T3829" s="6" t="s">
        <v>5490</v>
      </c>
      <c r="U3829">
        <f t="shared" si="59"/>
        <v>5</v>
      </c>
    </row>
    <row r="3830" spans="1:21" x14ac:dyDescent="0.2">
      <c r="A3830" s="6" t="s">
        <v>12367</v>
      </c>
      <c r="B3830" s="6" t="s">
        <v>12364</v>
      </c>
      <c r="C3830" s="6">
        <v>3557039</v>
      </c>
      <c r="D3830" s="6" t="s">
        <v>7056</v>
      </c>
      <c r="E3830" s="6" t="s">
        <v>12371</v>
      </c>
      <c r="F3830" s="6" t="s">
        <v>6402</v>
      </c>
      <c r="G3830" s="6">
        <v>263</v>
      </c>
      <c r="H3830" s="6">
        <v>1197</v>
      </c>
      <c r="I3830" s="6">
        <v>1</v>
      </c>
      <c r="J3830" s="6">
        <v>1</v>
      </c>
      <c r="K3830" s="6">
        <v>0</v>
      </c>
      <c r="L3830" s="6"/>
      <c r="M3830" s="6">
        <v>2022</v>
      </c>
      <c r="N3830" s="6" t="s">
        <v>7745</v>
      </c>
      <c r="O3830" s="6">
        <v>99</v>
      </c>
      <c r="P3830" s="6"/>
      <c r="Q3830" s="6" t="s">
        <v>7733</v>
      </c>
      <c r="R3830" s="6" t="s">
        <v>7734</v>
      </c>
      <c r="S3830" s="6"/>
      <c r="T3830" s="6" t="s">
        <v>5489</v>
      </c>
      <c r="U3830">
        <f t="shared" si="59"/>
        <v>4</v>
      </c>
    </row>
    <row r="3831" spans="1:21" x14ac:dyDescent="0.2">
      <c r="A3831" s="6" t="s">
        <v>12367</v>
      </c>
      <c r="B3831" s="6" t="s">
        <v>12364</v>
      </c>
      <c r="C3831" s="6">
        <v>3557039</v>
      </c>
      <c r="D3831" s="6" t="s">
        <v>12372</v>
      </c>
      <c r="E3831" s="6" t="s">
        <v>12373</v>
      </c>
      <c r="F3831" s="6" t="s">
        <v>6402</v>
      </c>
      <c r="G3831" s="6">
        <v>45</v>
      </c>
      <c r="H3831" s="6">
        <v>1197</v>
      </c>
      <c r="I3831" s="6">
        <v>0</v>
      </c>
      <c r="J3831" s="6">
        <v>0</v>
      </c>
      <c r="K3831" s="6">
        <v>0</v>
      </c>
      <c r="L3831" s="6"/>
      <c r="M3831" s="6">
        <v>2022</v>
      </c>
      <c r="N3831" s="6" t="s">
        <v>7745</v>
      </c>
      <c r="O3831" s="6">
        <v>99</v>
      </c>
      <c r="P3831" s="6"/>
      <c r="Q3831" s="6" t="s">
        <v>7733</v>
      </c>
      <c r="R3831" s="6" t="s">
        <v>7734</v>
      </c>
      <c r="S3831" s="6"/>
      <c r="T3831" s="6" t="s">
        <v>5492</v>
      </c>
      <c r="U3831">
        <f t="shared" si="59"/>
        <v>3</v>
      </c>
    </row>
    <row r="3832" spans="1:21" x14ac:dyDescent="0.2">
      <c r="A3832" s="6" t="s">
        <v>12367</v>
      </c>
      <c r="B3832" s="6" t="s">
        <v>12364</v>
      </c>
      <c r="C3832" s="6">
        <v>3557039</v>
      </c>
      <c r="D3832" s="6" t="s">
        <v>6509</v>
      </c>
      <c r="E3832" s="6" t="s">
        <v>8144</v>
      </c>
      <c r="F3832" s="6" t="s">
        <v>6402</v>
      </c>
      <c r="G3832" s="6">
        <v>295</v>
      </c>
      <c r="H3832" s="6">
        <v>1197</v>
      </c>
      <c r="I3832" s="6">
        <v>1</v>
      </c>
      <c r="J3832" s="6">
        <v>1</v>
      </c>
      <c r="K3832" s="6">
        <v>0</v>
      </c>
      <c r="L3832" s="6"/>
      <c r="M3832" s="6">
        <v>2022</v>
      </c>
      <c r="N3832" s="6" t="s">
        <v>7745</v>
      </c>
      <c r="O3832" s="6">
        <v>99</v>
      </c>
      <c r="P3832" s="6"/>
      <c r="Q3832" s="6" t="s">
        <v>7733</v>
      </c>
      <c r="R3832" s="6" t="s">
        <v>7734</v>
      </c>
      <c r="S3832" s="6"/>
      <c r="T3832" s="6" t="s">
        <v>5488</v>
      </c>
      <c r="U3832">
        <f t="shared" si="59"/>
        <v>2</v>
      </c>
    </row>
    <row r="3833" spans="1:21" x14ac:dyDescent="0.2">
      <c r="A3833" s="6" t="s">
        <v>12367</v>
      </c>
      <c r="B3833" s="6" t="s">
        <v>12364</v>
      </c>
      <c r="C3833" s="6">
        <v>3557039</v>
      </c>
      <c r="D3833" s="6" t="s">
        <v>12374</v>
      </c>
      <c r="E3833" s="6" t="s">
        <v>12375</v>
      </c>
      <c r="F3833" s="6" t="s">
        <v>6402</v>
      </c>
      <c r="G3833" s="6">
        <v>273</v>
      </c>
      <c r="H3833" s="6">
        <v>1197</v>
      </c>
      <c r="I3833" s="6">
        <v>1</v>
      </c>
      <c r="J3833" s="6">
        <v>1</v>
      </c>
      <c r="K3833" s="6">
        <v>0</v>
      </c>
      <c r="L3833" s="6"/>
      <c r="M3833" s="6">
        <v>2022</v>
      </c>
      <c r="N3833" s="6" t="s">
        <v>7745</v>
      </c>
      <c r="O3833" s="6">
        <v>99</v>
      </c>
      <c r="P3833" s="6"/>
      <c r="Q3833" s="6" t="s">
        <v>7733</v>
      </c>
      <c r="R3833" s="6" t="s">
        <v>7734</v>
      </c>
      <c r="S3833" s="6"/>
      <c r="T3833" s="6" t="s">
        <v>5487</v>
      </c>
      <c r="U3833">
        <f t="shared" si="59"/>
        <v>1</v>
      </c>
    </row>
    <row r="3834" spans="1:21" x14ac:dyDescent="0.2">
      <c r="A3834" s="6" t="s">
        <v>12376</v>
      </c>
      <c r="B3834" s="6" t="s">
        <v>12377</v>
      </c>
      <c r="C3834" s="6">
        <v>3549012</v>
      </c>
      <c r="D3834" s="6" t="s">
        <v>12378</v>
      </c>
      <c r="E3834" s="6" t="s">
        <v>6724</v>
      </c>
      <c r="F3834" s="6" t="s">
        <v>6402</v>
      </c>
      <c r="G3834" s="6">
        <v>391</v>
      </c>
      <c r="H3834" s="6">
        <v>629</v>
      </c>
      <c r="I3834" s="6">
        <v>0</v>
      </c>
      <c r="J3834" s="6">
        <v>1</v>
      </c>
      <c r="K3834" s="6">
        <v>0</v>
      </c>
      <c r="L3834" s="6"/>
      <c r="M3834" s="6">
        <v>2022</v>
      </c>
      <c r="N3834" s="6" t="s">
        <v>8113</v>
      </c>
      <c r="O3834" s="6">
        <v>99</v>
      </c>
      <c r="P3834" s="6"/>
      <c r="Q3834" s="6" t="s">
        <v>7733</v>
      </c>
      <c r="R3834" s="6" t="s">
        <v>7734</v>
      </c>
      <c r="S3834" s="6"/>
      <c r="T3834" s="6" t="s">
        <v>964</v>
      </c>
      <c r="U3834">
        <f t="shared" si="59"/>
        <v>2</v>
      </c>
    </row>
    <row r="3835" spans="1:21" x14ac:dyDescent="0.2">
      <c r="A3835" s="6" t="s">
        <v>12379</v>
      </c>
      <c r="B3835" s="6" t="s">
        <v>12377</v>
      </c>
      <c r="C3835" s="6">
        <v>3549012</v>
      </c>
      <c r="D3835" s="6" t="s">
        <v>6905</v>
      </c>
      <c r="E3835" s="6" t="s">
        <v>12380</v>
      </c>
      <c r="F3835" s="6" t="s">
        <v>6402</v>
      </c>
      <c r="G3835" s="6">
        <v>224</v>
      </c>
      <c r="H3835" s="6">
        <v>2193</v>
      </c>
      <c r="I3835" s="6">
        <v>0</v>
      </c>
      <c r="J3835" s="6">
        <v>0</v>
      </c>
      <c r="K3835" s="6">
        <v>0</v>
      </c>
      <c r="L3835" s="6"/>
      <c r="M3835" s="6">
        <v>2022</v>
      </c>
      <c r="N3835" s="6" t="s">
        <v>7745</v>
      </c>
      <c r="O3835" s="6">
        <v>99</v>
      </c>
      <c r="P3835" s="6"/>
      <c r="Q3835" s="6" t="s">
        <v>7733</v>
      </c>
      <c r="R3835" s="6" t="s">
        <v>7734</v>
      </c>
      <c r="S3835" s="6"/>
      <c r="T3835" s="6" t="s">
        <v>3969</v>
      </c>
      <c r="U3835">
        <f t="shared" si="59"/>
        <v>10</v>
      </c>
    </row>
    <row r="3836" spans="1:21" x14ac:dyDescent="0.2">
      <c r="A3836" s="6" t="s">
        <v>12379</v>
      </c>
      <c r="B3836" s="6" t="s">
        <v>12377</v>
      </c>
      <c r="C3836" s="6">
        <v>3549012</v>
      </c>
      <c r="D3836" s="6" t="s">
        <v>6598</v>
      </c>
      <c r="E3836" s="6" t="s">
        <v>12381</v>
      </c>
      <c r="F3836" s="6" t="s">
        <v>6402</v>
      </c>
      <c r="G3836" s="6">
        <v>82</v>
      </c>
      <c r="H3836" s="6">
        <v>2193</v>
      </c>
      <c r="I3836" s="6">
        <v>1</v>
      </c>
      <c r="J3836" s="6">
        <v>0</v>
      </c>
      <c r="K3836" s="6">
        <v>0</v>
      </c>
      <c r="L3836" s="6"/>
      <c r="M3836" s="6">
        <v>2022</v>
      </c>
      <c r="N3836" s="6" t="s">
        <v>7745</v>
      </c>
      <c r="O3836" s="6">
        <v>99</v>
      </c>
      <c r="P3836" s="6"/>
      <c r="Q3836" s="6" t="s">
        <v>7733</v>
      </c>
      <c r="R3836" s="6" t="s">
        <v>7734</v>
      </c>
      <c r="S3836" s="6"/>
      <c r="T3836" s="6" t="s">
        <v>3970</v>
      </c>
      <c r="U3836">
        <f t="shared" si="59"/>
        <v>9</v>
      </c>
    </row>
    <row r="3837" spans="1:21" x14ac:dyDescent="0.2">
      <c r="A3837" s="6" t="s">
        <v>12379</v>
      </c>
      <c r="B3837" s="6" t="s">
        <v>12377</v>
      </c>
      <c r="C3837" s="6">
        <v>3549012</v>
      </c>
      <c r="D3837" s="6" t="s">
        <v>12382</v>
      </c>
      <c r="E3837" s="6" t="s">
        <v>9561</v>
      </c>
      <c r="F3837" s="6" t="s">
        <v>6402</v>
      </c>
      <c r="G3837" s="6">
        <v>108</v>
      </c>
      <c r="H3837" s="6">
        <v>2193</v>
      </c>
      <c r="I3837" s="6">
        <v>1</v>
      </c>
      <c r="J3837" s="6">
        <v>0</v>
      </c>
      <c r="K3837" s="6">
        <v>0</v>
      </c>
      <c r="L3837" s="6"/>
      <c r="M3837" s="6">
        <v>2022</v>
      </c>
      <c r="N3837" s="6" t="s">
        <v>7745</v>
      </c>
      <c r="O3837" s="6">
        <v>99</v>
      </c>
      <c r="P3837" s="6"/>
      <c r="Q3837" s="6" t="s">
        <v>7733</v>
      </c>
      <c r="R3837" s="6" t="s">
        <v>7734</v>
      </c>
      <c r="S3837" s="6"/>
      <c r="T3837" s="6" t="s">
        <v>3971</v>
      </c>
      <c r="U3837">
        <f t="shared" si="59"/>
        <v>8</v>
      </c>
    </row>
    <row r="3838" spans="1:21" x14ac:dyDescent="0.2">
      <c r="A3838" s="6" t="s">
        <v>12379</v>
      </c>
      <c r="B3838" s="6" t="s">
        <v>12377</v>
      </c>
      <c r="C3838" s="6">
        <v>3549012</v>
      </c>
      <c r="D3838" s="6" t="s">
        <v>6434</v>
      </c>
      <c r="E3838" s="6" t="s">
        <v>12383</v>
      </c>
      <c r="F3838" s="6" t="s">
        <v>6402</v>
      </c>
      <c r="G3838" s="6">
        <v>232</v>
      </c>
      <c r="H3838" s="6">
        <v>2193</v>
      </c>
      <c r="I3838" s="6">
        <v>0</v>
      </c>
      <c r="J3838" s="6">
        <v>0</v>
      </c>
      <c r="K3838" s="6">
        <v>0</v>
      </c>
      <c r="L3838" s="6"/>
      <c r="M3838" s="6">
        <v>2022</v>
      </c>
      <c r="N3838" s="6" t="s">
        <v>7745</v>
      </c>
      <c r="O3838" s="6">
        <v>99</v>
      </c>
      <c r="P3838" s="6"/>
      <c r="Q3838" s="6" t="s">
        <v>7733</v>
      </c>
      <c r="R3838" s="6" t="s">
        <v>7734</v>
      </c>
      <c r="S3838" s="6"/>
      <c r="T3838" s="6" t="s">
        <v>3972</v>
      </c>
      <c r="U3838">
        <f t="shared" si="59"/>
        <v>7</v>
      </c>
    </row>
    <row r="3839" spans="1:21" x14ac:dyDescent="0.2">
      <c r="A3839" s="6" t="s">
        <v>12379</v>
      </c>
      <c r="B3839" s="6" t="s">
        <v>12377</v>
      </c>
      <c r="C3839" s="6">
        <v>3549012</v>
      </c>
      <c r="D3839" s="6" t="s">
        <v>6722</v>
      </c>
      <c r="E3839" s="6" t="s">
        <v>9185</v>
      </c>
      <c r="F3839" s="6" t="s">
        <v>6402</v>
      </c>
      <c r="G3839" s="6">
        <v>87</v>
      </c>
      <c r="H3839" s="6">
        <v>2193</v>
      </c>
      <c r="I3839" s="6">
        <v>0</v>
      </c>
      <c r="J3839" s="6">
        <v>0</v>
      </c>
      <c r="K3839" s="6">
        <v>0</v>
      </c>
      <c r="L3839" s="6"/>
      <c r="M3839" s="6">
        <v>2022</v>
      </c>
      <c r="N3839" s="6" t="s">
        <v>7745</v>
      </c>
      <c r="O3839" s="6">
        <v>99</v>
      </c>
      <c r="P3839" s="6"/>
      <c r="Q3839" s="6" t="s">
        <v>7733</v>
      </c>
      <c r="R3839" s="6" t="s">
        <v>7734</v>
      </c>
      <c r="S3839" s="6"/>
      <c r="T3839" s="6" t="s">
        <v>3973</v>
      </c>
      <c r="U3839">
        <f t="shared" si="59"/>
        <v>6</v>
      </c>
    </row>
    <row r="3840" spans="1:21" x14ac:dyDescent="0.2">
      <c r="A3840" s="6" t="s">
        <v>12379</v>
      </c>
      <c r="B3840" s="6" t="s">
        <v>12377</v>
      </c>
      <c r="C3840" s="6">
        <v>3549012</v>
      </c>
      <c r="D3840" s="6" t="s">
        <v>6858</v>
      </c>
      <c r="E3840" s="6" t="s">
        <v>6975</v>
      </c>
      <c r="F3840" s="6" t="s">
        <v>6402</v>
      </c>
      <c r="G3840" s="6">
        <v>239</v>
      </c>
      <c r="H3840" s="6">
        <v>2193</v>
      </c>
      <c r="I3840" s="6">
        <v>0</v>
      </c>
      <c r="J3840" s="6">
        <v>1</v>
      </c>
      <c r="K3840" s="6">
        <v>0</v>
      </c>
      <c r="L3840" s="6"/>
      <c r="M3840" s="6">
        <v>2022</v>
      </c>
      <c r="N3840" s="6" t="s">
        <v>7745</v>
      </c>
      <c r="O3840" s="6">
        <v>99</v>
      </c>
      <c r="P3840" s="6"/>
      <c r="Q3840" s="6" t="s">
        <v>7733</v>
      </c>
      <c r="R3840" s="6" t="s">
        <v>7734</v>
      </c>
      <c r="S3840" s="6"/>
      <c r="T3840" s="6" t="s">
        <v>3968</v>
      </c>
      <c r="U3840">
        <f t="shared" si="59"/>
        <v>5</v>
      </c>
    </row>
    <row r="3841" spans="1:21" x14ac:dyDescent="0.2">
      <c r="A3841" s="6" t="s">
        <v>12379</v>
      </c>
      <c r="B3841" s="6" t="s">
        <v>12377</v>
      </c>
      <c r="C3841" s="6">
        <v>3549012</v>
      </c>
      <c r="D3841" s="6" t="s">
        <v>7191</v>
      </c>
      <c r="E3841" s="6" t="s">
        <v>12384</v>
      </c>
      <c r="F3841" s="6" t="s">
        <v>6402</v>
      </c>
      <c r="G3841" s="6">
        <v>308</v>
      </c>
      <c r="H3841" s="6">
        <v>2193</v>
      </c>
      <c r="I3841" s="6">
        <v>0</v>
      </c>
      <c r="J3841" s="6">
        <v>1</v>
      </c>
      <c r="K3841" s="6">
        <v>0</v>
      </c>
      <c r="L3841" s="6"/>
      <c r="M3841" s="6">
        <v>2022</v>
      </c>
      <c r="N3841" s="6" t="s">
        <v>7745</v>
      </c>
      <c r="O3841" s="6">
        <v>99</v>
      </c>
      <c r="P3841" s="6"/>
      <c r="Q3841" s="6" t="s">
        <v>7733</v>
      </c>
      <c r="R3841" s="6" t="s">
        <v>7734</v>
      </c>
      <c r="S3841" s="6"/>
      <c r="T3841" s="6" t="s">
        <v>3967</v>
      </c>
      <c r="U3841">
        <f t="shared" si="59"/>
        <v>4</v>
      </c>
    </row>
    <row r="3842" spans="1:21" x14ac:dyDescent="0.2">
      <c r="A3842" s="6" t="s">
        <v>12379</v>
      </c>
      <c r="B3842" s="6" t="s">
        <v>12377</v>
      </c>
      <c r="C3842" s="6">
        <v>3549012</v>
      </c>
      <c r="D3842" s="6" t="s">
        <v>7130</v>
      </c>
      <c r="E3842" s="6" t="s">
        <v>6650</v>
      </c>
      <c r="F3842" s="6" t="s">
        <v>6402</v>
      </c>
      <c r="G3842" s="6">
        <v>188</v>
      </c>
      <c r="H3842" s="6">
        <v>2193</v>
      </c>
      <c r="I3842" s="6">
        <v>0</v>
      </c>
      <c r="J3842" s="6">
        <v>0</v>
      </c>
      <c r="K3842" s="6">
        <v>0</v>
      </c>
      <c r="L3842" s="6"/>
      <c r="M3842" s="6">
        <v>2022</v>
      </c>
      <c r="N3842" s="6" t="s">
        <v>7745</v>
      </c>
      <c r="O3842" s="6">
        <v>99</v>
      </c>
      <c r="P3842" s="6"/>
      <c r="Q3842" s="6" t="s">
        <v>7733</v>
      </c>
      <c r="R3842" s="6" t="s">
        <v>7734</v>
      </c>
      <c r="S3842" s="6"/>
      <c r="T3842" s="6" t="s">
        <v>3974</v>
      </c>
      <c r="U3842">
        <f t="shared" si="59"/>
        <v>3</v>
      </c>
    </row>
    <row r="3843" spans="1:21" x14ac:dyDescent="0.2">
      <c r="A3843" s="6" t="s">
        <v>12379</v>
      </c>
      <c r="B3843" s="6" t="s">
        <v>12377</v>
      </c>
      <c r="C3843" s="6">
        <v>3549012</v>
      </c>
      <c r="D3843" s="6" t="s">
        <v>6467</v>
      </c>
      <c r="E3843" s="6" t="s">
        <v>12385</v>
      </c>
      <c r="F3843" s="6" t="s">
        <v>6402</v>
      </c>
      <c r="G3843" s="6">
        <v>315</v>
      </c>
      <c r="H3843" s="6">
        <v>2193</v>
      </c>
      <c r="I3843" s="6">
        <v>1</v>
      </c>
      <c r="J3843" s="6">
        <v>1</v>
      </c>
      <c r="K3843" s="6">
        <v>0</v>
      </c>
      <c r="L3843" s="6"/>
      <c r="M3843" s="6">
        <v>2022</v>
      </c>
      <c r="N3843" s="6" t="s">
        <v>7745</v>
      </c>
      <c r="O3843" s="6">
        <v>99</v>
      </c>
      <c r="P3843" s="6"/>
      <c r="Q3843" s="6" t="s">
        <v>7733</v>
      </c>
      <c r="R3843" s="6" t="s">
        <v>7734</v>
      </c>
      <c r="S3843" s="6"/>
      <c r="T3843" s="6" t="s">
        <v>3966</v>
      </c>
      <c r="U3843">
        <f t="shared" ref="U3843:U3906" si="60">COUNTIF(A3843:A10143,A3843)</f>
        <v>2</v>
      </c>
    </row>
    <row r="3844" spans="1:21" x14ac:dyDescent="0.2">
      <c r="A3844" s="6" t="s">
        <v>12379</v>
      </c>
      <c r="B3844" s="6" t="s">
        <v>12377</v>
      </c>
      <c r="C3844" s="6">
        <v>3549012</v>
      </c>
      <c r="D3844" s="6" t="s">
        <v>7642</v>
      </c>
      <c r="E3844" s="6" t="s">
        <v>12386</v>
      </c>
      <c r="F3844" s="6" t="s">
        <v>6402</v>
      </c>
      <c r="G3844" s="6">
        <v>410</v>
      </c>
      <c r="H3844" s="6">
        <v>2193</v>
      </c>
      <c r="I3844" s="6">
        <v>0</v>
      </c>
      <c r="J3844" s="6">
        <v>1</v>
      </c>
      <c r="K3844" s="6">
        <v>0</v>
      </c>
      <c r="L3844" s="6"/>
      <c r="M3844" s="6">
        <v>2022</v>
      </c>
      <c r="N3844" s="6" t="s">
        <v>7745</v>
      </c>
      <c r="O3844" s="6">
        <v>99</v>
      </c>
      <c r="P3844" s="6"/>
      <c r="Q3844" s="6" t="s">
        <v>7733</v>
      </c>
      <c r="R3844" s="6" t="s">
        <v>7734</v>
      </c>
      <c r="S3844" s="6"/>
      <c r="T3844" s="6" t="s">
        <v>3965</v>
      </c>
      <c r="U3844">
        <f t="shared" si="60"/>
        <v>1</v>
      </c>
    </row>
    <row r="3845" spans="1:21" x14ac:dyDescent="0.2">
      <c r="A3845" s="6" t="s">
        <v>12376</v>
      </c>
      <c r="B3845" s="6" t="s">
        <v>12377</v>
      </c>
      <c r="C3845" s="6">
        <v>3549012</v>
      </c>
      <c r="D3845" s="6" t="s">
        <v>6786</v>
      </c>
      <c r="E3845" s="6" t="s">
        <v>6706</v>
      </c>
      <c r="F3845" s="6" t="s">
        <v>6402</v>
      </c>
      <c r="G3845" s="6">
        <v>238</v>
      </c>
      <c r="H3845" s="6">
        <v>629</v>
      </c>
      <c r="I3845" s="6">
        <v>1</v>
      </c>
      <c r="J3845" s="6">
        <v>0</v>
      </c>
      <c r="K3845" s="6">
        <v>0</v>
      </c>
      <c r="L3845" s="6"/>
      <c r="M3845" s="6">
        <v>2022</v>
      </c>
      <c r="N3845" s="6" t="s">
        <v>8113</v>
      </c>
      <c r="O3845" s="6">
        <v>99</v>
      </c>
      <c r="P3845" s="6"/>
      <c r="Q3845" s="6" t="s">
        <v>7733</v>
      </c>
      <c r="R3845" s="6" t="s">
        <v>7734</v>
      </c>
      <c r="S3845" s="6"/>
      <c r="T3845" s="6" t="s">
        <v>965</v>
      </c>
      <c r="U3845">
        <f t="shared" si="60"/>
        <v>1</v>
      </c>
    </row>
    <row r="3846" spans="1:21" x14ac:dyDescent="0.2">
      <c r="A3846" s="6" t="s">
        <v>12387</v>
      </c>
      <c r="B3846" s="6" t="s">
        <v>12388</v>
      </c>
      <c r="C3846" s="6">
        <v>3526053</v>
      </c>
      <c r="D3846" s="6" t="s">
        <v>6459</v>
      </c>
      <c r="E3846" s="6" t="s">
        <v>6445</v>
      </c>
      <c r="F3846" s="6" t="s">
        <v>6402</v>
      </c>
      <c r="G3846" s="6">
        <v>6521</v>
      </c>
      <c r="H3846" s="6">
        <v>25900</v>
      </c>
      <c r="I3846" s="6">
        <v>0</v>
      </c>
      <c r="J3846" s="6">
        <v>0</v>
      </c>
      <c r="K3846" s="6">
        <v>0</v>
      </c>
      <c r="L3846" s="6"/>
      <c r="M3846" s="6">
        <v>2022</v>
      </c>
      <c r="N3846" s="6" t="s">
        <v>7732</v>
      </c>
      <c r="O3846" s="6">
        <v>99</v>
      </c>
      <c r="P3846" s="6"/>
      <c r="Q3846" s="6" t="s">
        <v>7733</v>
      </c>
      <c r="R3846" s="6" t="s">
        <v>7734</v>
      </c>
      <c r="S3846" s="6"/>
      <c r="T3846" s="6" t="s">
        <v>1248</v>
      </c>
      <c r="U3846">
        <f t="shared" si="60"/>
        <v>3</v>
      </c>
    </row>
    <row r="3847" spans="1:21" x14ac:dyDescent="0.2">
      <c r="A3847" s="6" t="s">
        <v>12387</v>
      </c>
      <c r="B3847" s="6" t="s">
        <v>12388</v>
      </c>
      <c r="C3847" s="6">
        <v>3526053</v>
      </c>
      <c r="D3847" s="6" t="s">
        <v>7119</v>
      </c>
      <c r="E3847" s="6" t="s">
        <v>12389</v>
      </c>
      <c r="F3847" s="6" t="s">
        <v>6402</v>
      </c>
      <c r="G3847" s="6">
        <v>1571</v>
      </c>
      <c r="H3847" s="6">
        <v>25900</v>
      </c>
      <c r="I3847" s="6">
        <v>0</v>
      </c>
      <c r="J3847" s="6">
        <v>0</v>
      </c>
      <c r="K3847" s="6">
        <v>0</v>
      </c>
      <c r="L3847" s="6"/>
      <c r="M3847" s="6">
        <v>2022</v>
      </c>
      <c r="N3847" s="6" t="s">
        <v>7732</v>
      </c>
      <c r="O3847" s="6">
        <v>99</v>
      </c>
      <c r="P3847" s="6"/>
      <c r="Q3847" s="6" t="s">
        <v>7733</v>
      </c>
      <c r="R3847" s="6" t="s">
        <v>7734</v>
      </c>
      <c r="S3847" s="6"/>
      <c r="T3847" s="6" t="s">
        <v>1249</v>
      </c>
      <c r="U3847">
        <f t="shared" si="60"/>
        <v>2</v>
      </c>
    </row>
    <row r="3848" spans="1:21" x14ac:dyDescent="0.2">
      <c r="A3848" s="6" t="s">
        <v>12387</v>
      </c>
      <c r="B3848" s="6" t="s">
        <v>12388</v>
      </c>
      <c r="C3848" s="6">
        <v>3526053</v>
      </c>
      <c r="D3848" s="6" t="s">
        <v>12390</v>
      </c>
      <c r="E3848" s="6" t="s">
        <v>12391</v>
      </c>
      <c r="F3848" s="6" t="s">
        <v>6402</v>
      </c>
      <c r="G3848" s="6">
        <v>17808</v>
      </c>
      <c r="H3848" s="6">
        <v>25900</v>
      </c>
      <c r="I3848" s="6">
        <v>0</v>
      </c>
      <c r="J3848" s="6">
        <v>1</v>
      </c>
      <c r="K3848" s="6">
        <v>0</v>
      </c>
      <c r="L3848" s="6"/>
      <c r="M3848" s="6">
        <v>2022</v>
      </c>
      <c r="N3848" s="6" t="s">
        <v>7732</v>
      </c>
      <c r="O3848" s="6">
        <v>99</v>
      </c>
      <c r="P3848" s="6"/>
      <c r="Q3848" s="6" t="s">
        <v>7733</v>
      </c>
      <c r="R3848" s="6" t="s">
        <v>7734</v>
      </c>
      <c r="S3848" s="6"/>
      <c r="T3848" s="6" t="s">
        <v>1247</v>
      </c>
      <c r="U3848">
        <f t="shared" si="60"/>
        <v>1</v>
      </c>
    </row>
    <row r="3849" spans="1:21" x14ac:dyDescent="0.2">
      <c r="A3849" s="6" t="s">
        <v>12392</v>
      </c>
      <c r="B3849" s="6" t="s">
        <v>12388</v>
      </c>
      <c r="C3849" s="6">
        <v>3526053</v>
      </c>
      <c r="D3849" s="6" t="s">
        <v>6796</v>
      </c>
      <c r="E3849" s="6" t="s">
        <v>12393</v>
      </c>
      <c r="F3849" s="6" t="s">
        <v>6402</v>
      </c>
      <c r="G3849" s="6">
        <v>1090</v>
      </c>
      <c r="H3849" s="6">
        <v>5990</v>
      </c>
      <c r="I3849" s="6">
        <v>0</v>
      </c>
      <c r="J3849" s="6">
        <v>0</v>
      </c>
      <c r="K3849" s="6">
        <v>0</v>
      </c>
      <c r="L3849" s="6"/>
      <c r="M3849" s="6">
        <v>2022</v>
      </c>
      <c r="N3849" s="6" t="s">
        <v>7745</v>
      </c>
      <c r="O3849" s="6">
        <v>1</v>
      </c>
      <c r="P3849" s="6"/>
      <c r="Q3849" s="6" t="s">
        <v>7733</v>
      </c>
      <c r="R3849" s="6" t="s">
        <v>7734</v>
      </c>
      <c r="S3849" s="6"/>
      <c r="T3849" s="6" t="s">
        <v>5525</v>
      </c>
      <c r="U3849">
        <f t="shared" si="60"/>
        <v>6</v>
      </c>
    </row>
    <row r="3850" spans="1:21" x14ac:dyDescent="0.2">
      <c r="A3850" s="6" t="s">
        <v>12392</v>
      </c>
      <c r="B3850" s="6" t="s">
        <v>12388</v>
      </c>
      <c r="C3850" s="6">
        <v>3526053</v>
      </c>
      <c r="D3850" s="6" t="s">
        <v>12394</v>
      </c>
      <c r="E3850" s="6" t="s">
        <v>12395</v>
      </c>
      <c r="F3850" s="6" t="s">
        <v>6402</v>
      </c>
      <c r="G3850" s="6">
        <v>1343</v>
      </c>
      <c r="H3850" s="6">
        <v>5990</v>
      </c>
      <c r="I3850" s="6">
        <v>0</v>
      </c>
      <c r="J3850" s="6">
        <v>1</v>
      </c>
      <c r="K3850" s="6">
        <v>0</v>
      </c>
      <c r="L3850" s="6"/>
      <c r="M3850" s="6">
        <v>2022</v>
      </c>
      <c r="N3850" s="6" t="s">
        <v>7745</v>
      </c>
      <c r="O3850" s="6">
        <v>1</v>
      </c>
      <c r="P3850" s="6"/>
      <c r="Q3850" s="6" t="s">
        <v>7733</v>
      </c>
      <c r="R3850" s="6" t="s">
        <v>7734</v>
      </c>
      <c r="S3850" s="6"/>
      <c r="T3850" s="6" t="s">
        <v>5524</v>
      </c>
      <c r="U3850">
        <f t="shared" si="60"/>
        <v>5</v>
      </c>
    </row>
    <row r="3851" spans="1:21" x14ac:dyDescent="0.2">
      <c r="A3851" s="6" t="s">
        <v>12392</v>
      </c>
      <c r="B3851" s="6" t="s">
        <v>12388</v>
      </c>
      <c r="C3851" s="6">
        <v>3526053</v>
      </c>
      <c r="D3851" s="6" t="s">
        <v>6637</v>
      </c>
      <c r="E3851" s="6" t="s">
        <v>6710</v>
      </c>
      <c r="F3851" s="6" t="s">
        <v>6402</v>
      </c>
      <c r="G3851" s="6">
        <v>1577</v>
      </c>
      <c r="H3851" s="6">
        <v>5990</v>
      </c>
      <c r="I3851" s="6">
        <v>1</v>
      </c>
      <c r="J3851" s="6">
        <v>1</v>
      </c>
      <c r="K3851" s="6">
        <v>0</v>
      </c>
      <c r="L3851" s="6"/>
      <c r="M3851" s="6">
        <v>2022</v>
      </c>
      <c r="N3851" s="6" t="s">
        <v>7745</v>
      </c>
      <c r="O3851" s="6">
        <v>1</v>
      </c>
      <c r="P3851" s="6"/>
      <c r="Q3851" s="6" t="s">
        <v>7733</v>
      </c>
      <c r="R3851" s="6" t="s">
        <v>7734</v>
      </c>
      <c r="S3851" s="6"/>
      <c r="T3851" s="6" t="s">
        <v>5523</v>
      </c>
      <c r="U3851">
        <f t="shared" si="60"/>
        <v>4</v>
      </c>
    </row>
    <row r="3852" spans="1:21" x14ac:dyDescent="0.2">
      <c r="A3852" s="6" t="s">
        <v>12392</v>
      </c>
      <c r="B3852" s="6" t="s">
        <v>12388</v>
      </c>
      <c r="C3852" s="6">
        <v>3526053</v>
      </c>
      <c r="D3852" s="6" t="s">
        <v>6656</v>
      </c>
      <c r="E3852" s="6" t="s">
        <v>12396</v>
      </c>
      <c r="F3852" s="6" t="s">
        <v>6402</v>
      </c>
      <c r="G3852" s="6">
        <v>1276</v>
      </c>
      <c r="H3852" s="6">
        <v>5990</v>
      </c>
      <c r="I3852" s="6">
        <v>0</v>
      </c>
      <c r="J3852" s="6">
        <v>0</v>
      </c>
      <c r="K3852" s="6">
        <v>0</v>
      </c>
      <c r="L3852" s="6"/>
      <c r="M3852" s="6">
        <v>2022</v>
      </c>
      <c r="N3852" s="6" t="s">
        <v>7745</v>
      </c>
      <c r="O3852" s="6">
        <v>1</v>
      </c>
      <c r="P3852" s="6"/>
      <c r="Q3852" s="6" t="s">
        <v>7733</v>
      </c>
      <c r="R3852" s="6" t="s">
        <v>7734</v>
      </c>
      <c r="S3852" s="6"/>
      <c r="T3852" s="6" t="s">
        <v>5526</v>
      </c>
      <c r="U3852">
        <f t="shared" si="60"/>
        <v>3</v>
      </c>
    </row>
    <row r="3853" spans="1:21" x14ac:dyDescent="0.2">
      <c r="A3853" s="6" t="s">
        <v>12392</v>
      </c>
      <c r="B3853" s="6" t="s">
        <v>12388</v>
      </c>
      <c r="C3853" s="6">
        <v>3526053</v>
      </c>
      <c r="D3853" s="6" t="s">
        <v>6550</v>
      </c>
      <c r="E3853" s="6" t="s">
        <v>12059</v>
      </c>
      <c r="F3853" s="6" t="s">
        <v>6402</v>
      </c>
      <c r="G3853" s="6">
        <v>520</v>
      </c>
      <c r="H3853" s="6">
        <v>5990</v>
      </c>
      <c r="I3853" s="6">
        <v>0</v>
      </c>
      <c r="J3853" s="6">
        <v>0</v>
      </c>
      <c r="K3853" s="6">
        <v>0</v>
      </c>
      <c r="L3853" s="6"/>
      <c r="M3853" s="6">
        <v>2022</v>
      </c>
      <c r="N3853" s="6" t="s">
        <v>7745</v>
      </c>
      <c r="O3853" s="6">
        <v>1</v>
      </c>
      <c r="P3853" s="6"/>
      <c r="Q3853" s="6" t="s">
        <v>7733</v>
      </c>
      <c r="R3853" s="6" t="s">
        <v>7734</v>
      </c>
      <c r="S3853" s="6"/>
      <c r="T3853" s="6" t="s">
        <v>5527</v>
      </c>
      <c r="U3853">
        <f t="shared" si="60"/>
        <v>2</v>
      </c>
    </row>
    <row r="3854" spans="1:21" x14ac:dyDescent="0.2">
      <c r="A3854" s="6" t="s">
        <v>12392</v>
      </c>
      <c r="B3854" s="6" t="s">
        <v>12388</v>
      </c>
      <c r="C3854" s="6">
        <v>3526053</v>
      </c>
      <c r="D3854" s="6" t="s">
        <v>7143</v>
      </c>
      <c r="E3854" s="6" t="s">
        <v>6887</v>
      </c>
      <c r="F3854" s="6" t="s">
        <v>6402</v>
      </c>
      <c r="G3854" s="6">
        <v>184</v>
      </c>
      <c r="H3854" s="6">
        <v>5990</v>
      </c>
      <c r="I3854" s="6">
        <v>0</v>
      </c>
      <c r="J3854" s="6">
        <v>0</v>
      </c>
      <c r="K3854" s="6">
        <v>0</v>
      </c>
      <c r="L3854" s="6"/>
      <c r="M3854" s="6">
        <v>2022</v>
      </c>
      <c r="N3854" s="6" t="s">
        <v>7745</v>
      </c>
      <c r="O3854" s="6">
        <v>1</v>
      </c>
      <c r="P3854" s="6"/>
      <c r="Q3854" s="6" t="s">
        <v>7733</v>
      </c>
      <c r="R3854" s="6" t="s">
        <v>7734</v>
      </c>
      <c r="S3854" s="6"/>
      <c r="T3854" s="6" t="s">
        <v>5528</v>
      </c>
      <c r="U3854">
        <f t="shared" si="60"/>
        <v>1</v>
      </c>
    </row>
    <row r="3855" spans="1:21" x14ac:dyDescent="0.2">
      <c r="A3855" s="6" t="s">
        <v>12397</v>
      </c>
      <c r="B3855" s="6" t="s">
        <v>12388</v>
      </c>
      <c r="C3855" s="6">
        <v>3526053</v>
      </c>
      <c r="D3855" s="6" t="s">
        <v>6786</v>
      </c>
      <c r="E3855" s="6" t="s">
        <v>12398</v>
      </c>
      <c r="F3855" s="6" t="s">
        <v>6402</v>
      </c>
      <c r="G3855" s="6">
        <v>670</v>
      </c>
      <c r="H3855" s="6">
        <v>7377</v>
      </c>
      <c r="I3855" s="6">
        <v>0</v>
      </c>
      <c r="J3855" s="6">
        <v>0</v>
      </c>
      <c r="K3855" s="6">
        <v>0</v>
      </c>
      <c r="L3855" s="6"/>
      <c r="M3855" s="6">
        <v>2022</v>
      </c>
      <c r="N3855" s="6" t="s">
        <v>7745</v>
      </c>
      <c r="O3855" s="6">
        <v>2</v>
      </c>
      <c r="P3855" s="6"/>
      <c r="Q3855" s="6" t="s">
        <v>7733</v>
      </c>
      <c r="R3855" s="6" t="s">
        <v>7734</v>
      </c>
      <c r="S3855" s="6"/>
      <c r="T3855" s="6" t="s">
        <v>5529</v>
      </c>
      <c r="U3855">
        <f t="shared" si="60"/>
        <v>6</v>
      </c>
    </row>
    <row r="3856" spans="1:21" x14ac:dyDescent="0.2">
      <c r="A3856" s="6" t="s">
        <v>12397</v>
      </c>
      <c r="B3856" s="6" t="s">
        <v>12388</v>
      </c>
      <c r="C3856" s="6">
        <v>3526053</v>
      </c>
      <c r="D3856" s="6" t="s">
        <v>6781</v>
      </c>
      <c r="E3856" s="6" t="s">
        <v>12399</v>
      </c>
      <c r="F3856" s="6" t="s">
        <v>6402</v>
      </c>
      <c r="G3856" s="6">
        <v>1286</v>
      </c>
      <c r="H3856" s="6">
        <v>7377</v>
      </c>
      <c r="I3856" s="6">
        <v>0</v>
      </c>
      <c r="J3856" s="6">
        <v>0</v>
      </c>
      <c r="K3856" s="6">
        <v>0</v>
      </c>
      <c r="L3856" s="6"/>
      <c r="M3856" s="6">
        <v>2022</v>
      </c>
      <c r="N3856" s="6" t="s">
        <v>7745</v>
      </c>
      <c r="O3856" s="6">
        <v>2</v>
      </c>
      <c r="P3856" s="6"/>
      <c r="Q3856" s="6" t="s">
        <v>7733</v>
      </c>
      <c r="R3856" s="6" t="s">
        <v>7734</v>
      </c>
      <c r="S3856" s="6"/>
      <c r="T3856" s="6" t="s">
        <v>5530</v>
      </c>
      <c r="U3856">
        <f t="shared" si="60"/>
        <v>5</v>
      </c>
    </row>
    <row r="3857" spans="1:21" x14ac:dyDescent="0.2">
      <c r="A3857" s="6" t="s">
        <v>12397</v>
      </c>
      <c r="B3857" s="6" t="s">
        <v>12388</v>
      </c>
      <c r="C3857" s="6">
        <v>3526053</v>
      </c>
      <c r="D3857" s="6" t="s">
        <v>6595</v>
      </c>
      <c r="E3857" s="6" t="s">
        <v>8101</v>
      </c>
      <c r="F3857" s="6" t="s">
        <v>6402</v>
      </c>
      <c r="G3857" s="6">
        <v>1837</v>
      </c>
      <c r="H3857" s="6">
        <v>7377</v>
      </c>
      <c r="I3857" s="6">
        <v>1</v>
      </c>
      <c r="J3857" s="6">
        <v>1</v>
      </c>
      <c r="K3857" s="6">
        <v>0</v>
      </c>
      <c r="L3857" s="6"/>
      <c r="M3857" s="6">
        <v>2022</v>
      </c>
      <c r="N3857" s="6" t="s">
        <v>7745</v>
      </c>
      <c r="O3857" s="6">
        <v>2</v>
      </c>
      <c r="P3857" s="6"/>
      <c r="Q3857" s="6" t="s">
        <v>7733</v>
      </c>
      <c r="R3857" s="6" t="s">
        <v>7734</v>
      </c>
      <c r="S3857" s="6"/>
      <c r="T3857" s="6" t="s">
        <v>5522</v>
      </c>
      <c r="U3857">
        <f t="shared" si="60"/>
        <v>4</v>
      </c>
    </row>
    <row r="3858" spans="1:21" x14ac:dyDescent="0.2">
      <c r="A3858" s="6" t="s">
        <v>12397</v>
      </c>
      <c r="B3858" s="6" t="s">
        <v>12388</v>
      </c>
      <c r="C3858" s="6">
        <v>3526053</v>
      </c>
      <c r="D3858" s="6" t="s">
        <v>6839</v>
      </c>
      <c r="E3858" s="6" t="s">
        <v>12400</v>
      </c>
      <c r="F3858" s="6" t="s">
        <v>6402</v>
      </c>
      <c r="G3858" s="6">
        <v>1924</v>
      </c>
      <c r="H3858" s="6">
        <v>7377</v>
      </c>
      <c r="I3858" s="6">
        <v>1</v>
      </c>
      <c r="J3858" s="6">
        <v>1</v>
      </c>
      <c r="K3858" s="6">
        <v>0</v>
      </c>
      <c r="L3858" s="6"/>
      <c r="M3858" s="6">
        <v>2022</v>
      </c>
      <c r="N3858" s="6" t="s">
        <v>7745</v>
      </c>
      <c r="O3858" s="6">
        <v>2</v>
      </c>
      <c r="P3858" s="6"/>
      <c r="Q3858" s="6" t="s">
        <v>7733</v>
      </c>
      <c r="R3858" s="6" t="s">
        <v>7734</v>
      </c>
      <c r="S3858" s="6"/>
      <c r="T3858" s="6" t="s">
        <v>5521</v>
      </c>
      <c r="U3858">
        <f t="shared" si="60"/>
        <v>3</v>
      </c>
    </row>
    <row r="3859" spans="1:21" x14ac:dyDescent="0.2">
      <c r="A3859" s="6" t="s">
        <v>12397</v>
      </c>
      <c r="B3859" s="6" t="s">
        <v>12388</v>
      </c>
      <c r="C3859" s="6">
        <v>3526053</v>
      </c>
      <c r="D3859" s="6" t="s">
        <v>12401</v>
      </c>
      <c r="E3859" s="6" t="s">
        <v>12402</v>
      </c>
      <c r="F3859" s="6" t="s">
        <v>6402</v>
      </c>
      <c r="G3859" s="6">
        <v>721</v>
      </c>
      <c r="H3859" s="6">
        <v>7377</v>
      </c>
      <c r="I3859" s="6">
        <v>0</v>
      </c>
      <c r="J3859" s="6">
        <v>0</v>
      </c>
      <c r="K3859" s="6">
        <v>0</v>
      </c>
      <c r="L3859" s="6"/>
      <c r="M3859" s="6">
        <v>2022</v>
      </c>
      <c r="N3859" s="6" t="s">
        <v>7745</v>
      </c>
      <c r="O3859" s="6">
        <v>2</v>
      </c>
      <c r="P3859" s="6"/>
      <c r="Q3859" s="6" t="s">
        <v>7733</v>
      </c>
      <c r="R3859" s="6" t="s">
        <v>7734</v>
      </c>
      <c r="S3859" s="6"/>
      <c r="T3859" s="6" t="s">
        <v>5531</v>
      </c>
      <c r="U3859">
        <f t="shared" si="60"/>
        <v>2</v>
      </c>
    </row>
    <row r="3860" spans="1:21" x14ac:dyDescent="0.2">
      <c r="A3860" s="6" t="s">
        <v>12403</v>
      </c>
      <c r="B3860" s="6" t="s">
        <v>12388</v>
      </c>
      <c r="C3860" s="6">
        <v>3526053</v>
      </c>
      <c r="D3860" s="6" t="s">
        <v>6547</v>
      </c>
      <c r="E3860" s="6" t="s">
        <v>7650</v>
      </c>
      <c r="F3860" s="6" t="s">
        <v>6402</v>
      </c>
      <c r="G3860" s="6">
        <v>394</v>
      </c>
      <c r="H3860" s="6">
        <v>5229</v>
      </c>
      <c r="I3860" s="6">
        <v>0</v>
      </c>
      <c r="J3860" s="6">
        <v>0</v>
      </c>
      <c r="K3860" s="6">
        <v>0</v>
      </c>
      <c r="L3860" s="6"/>
      <c r="M3860" s="6">
        <v>2022</v>
      </c>
      <c r="N3860" s="6" t="s">
        <v>7745</v>
      </c>
      <c r="O3860" s="6">
        <v>3</v>
      </c>
      <c r="P3860" s="6"/>
      <c r="Q3860" s="6" t="s">
        <v>7733</v>
      </c>
      <c r="R3860" s="6" t="s">
        <v>7734</v>
      </c>
      <c r="S3860" s="6"/>
      <c r="T3860" s="6" t="s">
        <v>20200</v>
      </c>
      <c r="U3860">
        <f t="shared" si="60"/>
        <v>7</v>
      </c>
    </row>
    <row r="3861" spans="1:21" x14ac:dyDescent="0.2">
      <c r="A3861" s="6" t="s">
        <v>12403</v>
      </c>
      <c r="B3861" s="6" t="s">
        <v>12388</v>
      </c>
      <c r="C3861" s="6">
        <v>3526053</v>
      </c>
      <c r="D3861" s="6" t="s">
        <v>12404</v>
      </c>
      <c r="E3861" s="6" t="s">
        <v>12405</v>
      </c>
      <c r="F3861" s="6" t="s">
        <v>6402</v>
      </c>
      <c r="G3861" s="6">
        <v>492</v>
      </c>
      <c r="H3861" s="6">
        <v>5229</v>
      </c>
      <c r="I3861" s="6">
        <v>0</v>
      </c>
      <c r="J3861" s="6">
        <v>0</v>
      </c>
      <c r="K3861" s="6">
        <v>0</v>
      </c>
      <c r="L3861" s="6"/>
      <c r="M3861" s="6">
        <v>2022</v>
      </c>
      <c r="N3861" s="6" t="s">
        <v>7745</v>
      </c>
      <c r="O3861" s="6">
        <v>3</v>
      </c>
      <c r="P3861" s="6"/>
      <c r="Q3861" s="6" t="s">
        <v>7733</v>
      </c>
      <c r="R3861" s="6" t="s">
        <v>7734</v>
      </c>
      <c r="S3861" s="6"/>
      <c r="T3861" s="6" t="s">
        <v>20201</v>
      </c>
      <c r="U3861">
        <f t="shared" si="60"/>
        <v>6</v>
      </c>
    </row>
    <row r="3862" spans="1:21" x14ac:dyDescent="0.2">
      <c r="A3862" s="6" t="s">
        <v>12403</v>
      </c>
      <c r="B3862" s="6" t="s">
        <v>12388</v>
      </c>
      <c r="C3862" s="6">
        <v>3526053</v>
      </c>
      <c r="D3862" s="6" t="s">
        <v>7549</v>
      </c>
      <c r="E3862" s="6" t="s">
        <v>12406</v>
      </c>
      <c r="F3862" s="6" t="s">
        <v>6402</v>
      </c>
      <c r="G3862" s="6">
        <v>415</v>
      </c>
      <c r="H3862" s="6">
        <v>5229</v>
      </c>
      <c r="I3862" s="6">
        <v>0</v>
      </c>
      <c r="J3862" s="6">
        <v>0</v>
      </c>
      <c r="K3862" s="6">
        <v>0</v>
      </c>
      <c r="L3862" s="6"/>
      <c r="M3862" s="6">
        <v>2022</v>
      </c>
      <c r="N3862" s="6" t="s">
        <v>7745</v>
      </c>
      <c r="O3862" s="6">
        <v>3</v>
      </c>
      <c r="P3862" s="6"/>
      <c r="Q3862" s="6" t="s">
        <v>7733</v>
      </c>
      <c r="R3862" s="6" t="s">
        <v>7734</v>
      </c>
      <c r="S3862" s="6"/>
      <c r="T3862" s="6" t="s">
        <v>20202</v>
      </c>
      <c r="U3862">
        <f t="shared" si="60"/>
        <v>5</v>
      </c>
    </row>
    <row r="3863" spans="1:21" x14ac:dyDescent="0.2">
      <c r="A3863" s="6" t="s">
        <v>12403</v>
      </c>
      <c r="B3863" s="6" t="s">
        <v>12388</v>
      </c>
      <c r="C3863" s="6">
        <v>3526053</v>
      </c>
      <c r="D3863" s="6" t="s">
        <v>6434</v>
      </c>
      <c r="E3863" s="6" t="s">
        <v>12407</v>
      </c>
      <c r="F3863" s="6" t="s">
        <v>6402</v>
      </c>
      <c r="G3863" s="6">
        <v>552</v>
      </c>
      <c r="H3863" s="6">
        <v>5229</v>
      </c>
      <c r="I3863" s="6">
        <v>0</v>
      </c>
      <c r="J3863" s="6">
        <v>0</v>
      </c>
      <c r="K3863" s="6">
        <v>0</v>
      </c>
      <c r="L3863" s="6"/>
      <c r="M3863" s="6">
        <v>2022</v>
      </c>
      <c r="N3863" s="6" t="s">
        <v>7745</v>
      </c>
      <c r="O3863" s="6">
        <v>3</v>
      </c>
      <c r="P3863" s="6"/>
      <c r="Q3863" s="6" t="s">
        <v>7733</v>
      </c>
      <c r="R3863" s="6" t="s">
        <v>7734</v>
      </c>
      <c r="S3863" s="6"/>
      <c r="T3863" s="6" t="s">
        <v>20203</v>
      </c>
      <c r="U3863">
        <f t="shared" si="60"/>
        <v>4</v>
      </c>
    </row>
    <row r="3864" spans="1:21" x14ac:dyDescent="0.2">
      <c r="A3864" s="6" t="s">
        <v>12403</v>
      </c>
      <c r="B3864" s="6" t="s">
        <v>12388</v>
      </c>
      <c r="C3864" s="6">
        <v>3526053</v>
      </c>
      <c r="D3864" s="6" t="s">
        <v>6997</v>
      </c>
      <c r="E3864" s="6" t="s">
        <v>6602</v>
      </c>
      <c r="F3864" s="6" t="s">
        <v>6402</v>
      </c>
      <c r="G3864" s="6">
        <v>365</v>
      </c>
      <c r="H3864" s="6">
        <v>5229</v>
      </c>
      <c r="I3864" s="6">
        <v>0</v>
      </c>
      <c r="J3864" s="6">
        <v>0</v>
      </c>
      <c r="K3864" s="6">
        <v>0</v>
      </c>
      <c r="L3864" s="6"/>
      <c r="M3864" s="6">
        <v>2022</v>
      </c>
      <c r="N3864" s="6" t="s">
        <v>7745</v>
      </c>
      <c r="O3864" s="6">
        <v>3</v>
      </c>
      <c r="P3864" s="6"/>
      <c r="Q3864" s="6" t="s">
        <v>7733</v>
      </c>
      <c r="R3864" s="6" t="s">
        <v>7734</v>
      </c>
      <c r="S3864" s="6"/>
      <c r="T3864" s="6" t="s">
        <v>20204</v>
      </c>
      <c r="U3864">
        <f t="shared" si="60"/>
        <v>3</v>
      </c>
    </row>
    <row r="3865" spans="1:21" x14ac:dyDescent="0.2">
      <c r="A3865" s="6" t="s">
        <v>12403</v>
      </c>
      <c r="B3865" s="6" t="s">
        <v>12388</v>
      </c>
      <c r="C3865" s="6">
        <v>3526053</v>
      </c>
      <c r="D3865" s="6" t="s">
        <v>6411</v>
      </c>
      <c r="E3865" s="6" t="s">
        <v>6748</v>
      </c>
      <c r="F3865" s="6" t="s">
        <v>6402</v>
      </c>
      <c r="G3865" s="6">
        <v>1311</v>
      </c>
      <c r="H3865" s="6">
        <v>5229</v>
      </c>
      <c r="I3865" s="6">
        <v>0</v>
      </c>
      <c r="J3865" s="6">
        <v>1</v>
      </c>
      <c r="K3865" s="6">
        <v>0</v>
      </c>
      <c r="L3865" s="6"/>
      <c r="M3865" s="6">
        <v>2022</v>
      </c>
      <c r="N3865" s="6" t="s">
        <v>7745</v>
      </c>
      <c r="O3865" s="6">
        <v>3</v>
      </c>
      <c r="P3865" s="6"/>
      <c r="Q3865" s="6" t="s">
        <v>7733</v>
      </c>
      <c r="R3865" s="6" t="s">
        <v>7734</v>
      </c>
      <c r="S3865" s="6"/>
      <c r="T3865" s="6" t="s">
        <v>5520</v>
      </c>
      <c r="U3865">
        <f t="shared" si="60"/>
        <v>2</v>
      </c>
    </row>
    <row r="3866" spans="1:21" x14ac:dyDescent="0.2">
      <c r="A3866" s="6" t="s">
        <v>12403</v>
      </c>
      <c r="B3866" s="6" t="s">
        <v>12388</v>
      </c>
      <c r="C3866" s="6">
        <v>3526053</v>
      </c>
      <c r="D3866" s="6" t="s">
        <v>6485</v>
      </c>
      <c r="E3866" s="6" t="s">
        <v>12408</v>
      </c>
      <c r="F3866" s="6" t="s">
        <v>6402</v>
      </c>
      <c r="G3866" s="6">
        <v>1700</v>
      </c>
      <c r="H3866" s="6">
        <v>5229</v>
      </c>
      <c r="I3866" s="6">
        <v>1</v>
      </c>
      <c r="J3866" s="6">
        <v>1</v>
      </c>
      <c r="K3866" s="6">
        <v>0</v>
      </c>
      <c r="L3866" s="6"/>
      <c r="M3866" s="6">
        <v>2022</v>
      </c>
      <c r="N3866" s="6" t="s">
        <v>7745</v>
      </c>
      <c r="O3866" s="6">
        <v>3</v>
      </c>
      <c r="P3866" s="6"/>
      <c r="Q3866" s="6" t="s">
        <v>7733</v>
      </c>
      <c r="R3866" s="6" t="s">
        <v>7734</v>
      </c>
      <c r="S3866" s="6"/>
      <c r="T3866" s="6" t="s">
        <v>5519</v>
      </c>
      <c r="U3866">
        <f t="shared" si="60"/>
        <v>1</v>
      </c>
    </row>
    <row r="3867" spans="1:21" x14ac:dyDescent="0.2">
      <c r="A3867" s="6" t="s">
        <v>12409</v>
      </c>
      <c r="B3867" s="6" t="s">
        <v>12388</v>
      </c>
      <c r="C3867" s="6">
        <v>3526053</v>
      </c>
      <c r="D3867" s="6" t="s">
        <v>12410</v>
      </c>
      <c r="E3867" s="6" t="s">
        <v>7221</v>
      </c>
      <c r="F3867" s="6" t="s">
        <v>6402</v>
      </c>
      <c r="G3867" s="6">
        <v>1299</v>
      </c>
      <c r="H3867" s="6">
        <v>7610</v>
      </c>
      <c r="I3867" s="6">
        <v>0</v>
      </c>
      <c r="J3867" s="6">
        <v>0</v>
      </c>
      <c r="K3867" s="6">
        <v>0</v>
      </c>
      <c r="L3867" s="6"/>
      <c r="M3867" s="6">
        <v>2022</v>
      </c>
      <c r="N3867" s="6" t="s">
        <v>7745</v>
      </c>
      <c r="O3867" s="6">
        <v>4</v>
      </c>
      <c r="P3867" s="6"/>
      <c r="Q3867" s="6" t="s">
        <v>7733</v>
      </c>
      <c r="R3867" s="6" t="s">
        <v>7734</v>
      </c>
      <c r="S3867" s="6"/>
      <c r="T3867" s="6" t="s">
        <v>20205</v>
      </c>
      <c r="U3867">
        <f t="shared" si="60"/>
        <v>6</v>
      </c>
    </row>
    <row r="3868" spans="1:21" x14ac:dyDescent="0.2">
      <c r="A3868" s="6" t="s">
        <v>12409</v>
      </c>
      <c r="B3868" s="6" t="s">
        <v>12388</v>
      </c>
      <c r="C3868" s="6">
        <v>3526053</v>
      </c>
      <c r="D3868" s="6" t="s">
        <v>12411</v>
      </c>
      <c r="E3868" s="6" t="s">
        <v>12412</v>
      </c>
      <c r="F3868" s="6" t="s">
        <v>6402</v>
      </c>
      <c r="G3868" s="6">
        <v>1182</v>
      </c>
      <c r="H3868" s="6">
        <v>7610</v>
      </c>
      <c r="I3868" s="6">
        <v>0</v>
      </c>
      <c r="J3868" s="6">
        <v>0</v>
      </c>
      <c r="K3868" s="6">
        <v>0</v>
      </c>
      <c r="L3868" s="6"/>
      <c r="M3868" s="6">
        <v>2022</v>
      </c>
      <c r="N3868" s="6" t="s">
        <v>7745</v>
      </c>
      <c r="O3868" s="6">
        <v>4</v>
      </c>
      <c r="P3868" s="6"/>
      <c r="Q3868" s="6" t="s">
        <v>7733</v>
      </c>
      <c r="R3868" s="6" t="s">
        <v>7734</v>
      </c>
      <c r="S3868" s="6"/>
      <c r="T3868" s="6" t="s">
        <v>20206</v>
      </c>
      <c r="U3868">
        <f t="shared" si="60"/>
        <v>5</v>
      </c>
    </row>
    <row r="3869" spans="1:21" x14ac:dyDescent="0.2">
      <c r="A3869" s="6" t="s">
        <v>12409</v>
      </c>
      <c r="B3869" s="6" t="s">
        <v>12388</v>
      </c>
      <c r="C3869" s="6">
        <v>3526053</v>
      </c>
      <c r="D3869" s="6" t="s">
        <v>6938</v>
      </c>
      <c r="E3869" s="6" t="s">
        <v>11660</v>
      </c>
      <c r="F3869" s="6" t="s">
        <v>6402</v>
      </c>
      <c r="G3869" s="6">
        <v>1882</v>
      </c>
      <c r="H3869" s="6">
        <v>7610</v>
      </c>
      <c r="I3869" s="6">
        <v>1</v>
      </c>
      <c r="J3869" s="6">
        <v>1</v>
      </c>
      <c r="K3869" s="6">
        <v>0</v>
      </c>
      <c r="L3869" s="6"/>
      <c r="M3869" s="6">
        <v>2022</v>
      </c>
      <c r="N3869" s="6" t="s">
        <v>7745</v>
      </c>
      <c r="O3869" s="6">
        <v>4</v>
      </c>
      <c r="P3869" s="6"/>
      <c r="Q3869" s="6" t="s">
        <v>7733</v>
      </c>
      <c r="R3869" s="6" t="s">
        <v>7734</v>
      </c>
      <c r="S3869" s="6"/>
      <c r="T3869" s="6" t="s">
        <v>5518</v>
      </c>
      <c r="U3869">
        <f t="shared" si="60"/>
        <v>4</v>
      </c>
    </row>
    <row r="3870" spans="1:21" x14ac:dyDescent="0.2">
      <c r="A3870" s="6" t="s">
        <v>12409</v>
      </c>
      <c r="B3870" s="6" t="s">
        <v>12388</v>
      </c>
      <c r="C3870" s="6">
        <v>3526053</v>
      </c>
      <c r="D3870" s="6" t="s">
        <v>12413</v>
      </c>
      <c r="E3870" s="6" t="s">
        <v>12414</v>
      </c>
      <c r="F3870" s="6" t="s">
        <v>6402</v>
      </c>
      <c r="G3870" s="6">
        <v>1767</v>
      </c>
      <c r="H3870" s="6">
        <v>7610</v>
      </c>
      <c r="I3870" s="6">
        <v>0</v>
      </c>
      <c r="J3870" s="6">
        <v>1</v>
      </c>
      <c r="K3870" s="6">
        <v>0</v>
      </c>
      <c r="L3870" s="6"/>
      <c r="M3870" s="6">
        <v>2022</v>
      </c>
      <c r="N3870" s="6" t="s">
        <v>7745</v>
      </c>
      <c r="O3870" s="6">
        <v>4</v>
      </c>
      <c r="P3870" s="6"/>
      <c r="Q3870" s="6" t="s">
        <v>7733</v>
      </c>
      <c r="R3870" s="6" t="s">
        <v>7734</v>
      </c>
      <c r="S3870" s="6"/>
      <c r="T3870" s="6" t="s">
        <v>5517</v>
      </c>
      <c r="U3870">
        <f t="shared" si="60"/>
        <v>3</v>
      </c>
    </row>
    <row r="3871" spans="1:21" x14ac:dyDescent="0.2">
      <c r="A3871" s="6" t="s">
        <v>12409</v>
      </c>
      <c r="B3871" s="6" t="s">
        <v>12388</v>
      </c>
      <c r="C3871" s="6">
        <v>3526053</v>
      </c>
      <c r="D3871" s="6" t="s">
        <v>7170</v>
      </c>
      <c r="E3871" s="6" t="s">
        <v>12415</v>
      </c>
      <c r="F3871" s="6" t="s">
        <v>6402</v>
      </c>
      <c r="G3871" s="6">
        <v>603</v>
      </c>
      <c r="H3871" s="6">
        <v>7610</v>
      </c>
      <c r="I3871" s="6">
        <v>0</v>
      </c>
      <c r="J3871" s="6">
        <v>0</v>
      </c>
      <c r="K3871" s="6">
        <v>0</v>
      </c>
      <c r="L3871" s="6"/>
      <c r="M3871" s="6">
        <v>2022</v>
      </c>
      <c r="N3871" s="6" t="s">
        <v>7745</v>
      </c>
      <c r="O3871" s="6">
        <v>4</v>
      </c>
      <c r="P3871" s="6"/>
      <c r="Q3871" s="6" t="s">
        <v>7733</v>
      </c>
      <c r="R3871" s="6" t="s">
        <v>7734</v>
      </c>
      <c r="S3871" s="6"/>
      <c r="T3871" s="6" t="s">
        <v>20207</v>
      </c>
      <c r="U3871">
        <f t="shared" si="60"/>
        <v>2</v>
      </c>
    </row>
    <row r="3872" spans="1:21" x14ac:dyDescent="0.2">
      <c r="A3872" s="6" t="s">
        <v>12409</v>
      </c>
      <c r="B3872" s="6" t="s">
        <v>12388</v>
      </c>
      <c r="C3872" s="6">
        <v>3526053</v>
      </c>
      <c r="D3872" s="6" t="s">
        <v>6406</v>
      </c>
      <c r="E3872" s="6" t="s">
        <v>6486</v>
      </c>
      <c r="F3872" s="6" t="s">
        <v>6402</v>
      </c>
      <c r="G3872" s="6">
        <v>877</v>
      </c>
      <c r="H3872" s="6">
        <v>7610</v>
      </c>
      <c r="I3872" s="6">
        <v>0</v>
      </c>
      <c r="J3872" s="6">
        <v>0</v>
      </c>
      <c r="K3872" s="6">
        <v>0</v>
      </c>
      <c r="L3872" s="6"/>
      <c r="M3872" s="6">
        <v>2022</v>
      </c>
      <c r="N3872" s="6" t="s">
        <v>7745</v>
      </c>
      <c r="O3872" s="6">
        <v>4</v>
      </c>
      <c r="P3872" s="6"/>
      <c r="Q3872" s="6" t="s">
        <v>7733</v>
      </c>
      <c r="R3872" s="6" t="s">
        <v>7734</v>
      </c>
      <c r="S3872" s="6"/>
      <c r="T3872" s="6" t="s">
        <v>20208</v>
      </c>
      <c r="U3872">
        <f t="shared" si="60"/>
        <v>1</v>
      </c>
    </row>
    <row r="3873" spans="1:21" x14ac:dyDescent="0.2">
      <c r="A3873" s="6" t="s">
        <v>12416</v>
      </c>
      <c r="B3873" s="6" t="s">
        <v>12388</v>
      </c>
      <c r="C3873" s="6">
        <v>3526053</v>
      </c>
      <c r="D3873" s="6" t="s">
        <v>7010</v>
      </c>
      <c r="E3873" s="6" t="s">
        <v>12417</v>
      </c>
      <c r="F3873" s="6" t="s">
        <v>6402</v>
      </c>
      <c r="G3873" s="6">
        <v>3013</v>
      </c>
      <c r="H3873" s="6">
        <v>8290</v>
      </c>
      <c r="I3873" s="6">
        <v>1</v>
      </c>
      <c r="J3873" s="6">
        <v>1</v>
      </c>
      <c r="K3873" s="6">
        <v>0</v>
      </c>
      <c r="L3873" s="6"/>
      <c r="M3873" s="6">
        <v>2022</v>
      </c>
      <c r="N3873" s="6" t="s">
        <v>7745</v>
      </c>
      <c r="O3873" s="6">
        <v>5</v>
      </c>
      <c r="P3873" s="6"/>
      <c r="Q3873" s="6" t="s">
        <v>7733</v>
      </c>
      <c r="R3873" s="6" t="s">
        <v>7734</v>
      </c>
      <c r="S3873" s="6"/>
      <c r="T3873" s="6" t="s">
        <v>5516</v>
      </c>
      <c r="U3873">
        <f t="shared" si="60"/>
        <v>4</v>
      </c>
    </row>
    <row r="3874" spans="1:21" x14ac:dyDescent="0.2">
      <c r="A3874" s="6" t="s">
        <v>12416</v>
      </c>
      <c r="B3874" s="6" t="s">
        <v>12388</v>
      </c>
      <c r="C3874" s="6">
        <v>3526053</v>
      </c>
      <c r="D3874" s="6" t="s">
        <v>6809</v>
      </c>
      <c r="E3874" s="6" t="s">
        <v>6986</v>
      </c>
      <c r="F3874" s="6" t="s">
        <v>6402</v>
      </c>
      <c r="G3874" s="6">
        <v>3013</v>
      </c>
      <c r="H3874" s="6">
        <v>8290</v>
      </c>
      <c r="I3874" s="6">
        <v>1</v>
      </c>
      <c r="J3874" s="6">
        <v>1</v>
      </c>
      <c r="K3874" s="6">
        <v>0</v>
      </c>
      <c r="L3874" s="6"/>
      <c r="M3874" s="6">
        <v>2022</v>
      </c>
      <c r="N3874" s="6" t="s">
        <v>7745</v>
      </c>
      <c r="O3874" s="6">
        <v>5</v>
      </c>
      <c r="P3874" s="6"/>
      <c r="Q3874" s="6" t="s">
        <v>7733</v>
      </c>
      <c r="R3874" s="6" t="s">
        <v>7734</v>
      </c>
      <c r="S3874" s="6"/>
      <c r="T3874" s="6" t="s">
        <v>5515</v>
      </c>
      <c r="U3874">
        <f t="shared" si="60"/>
        <v>3</v>
      </c>
    </row>
    <row r="3875" spans="1:21" x14ac:dyDescent="0.2">
      <c r="A3875" s="6" t="s">
        <v>12416</v>
      </c>
      <c r="B3875" s="6" t="s">
        <v>12388</v>
      </c>
      <c r="C3875" s="6">
        <v>3526053</v>
      </c>
      <c r="D3875" s="6" t="s">
        <v>6527</v>
      </c>
      <c r="E3875" s="6" t="s">
        <v>7962</v>
      </c>
      <c r="F3875" s="6" t="s">
        <v>6402</v>
      </c>
      <c r="G3875" s="6">
        <v>1200</v>
      </c>
      <c r="H3875" s="6">
        <v>8290</v>
      </c>
      <c r="I3875" s="6">
        <v>0</v>
      </c>
      <c r="J3875" s="6">
        <v>0</v>
      </c>
      <c r="K3875" s="6">
        <v>0</v>
      </c>
      <c r="L3875" s="6"/>
      <c r="M3875" s="6">
        <v>2022</v>
      </c>
      <c r="N3875" s="6" t="s">
        <v>7745</v>
      </c>
      <c r="O3875" s="6">
        <v>5</v>
      </c>
      <c r="P3875" s="6"/>
      <c r="Q3875" s="6" t="s">
        <v>7733</v>
      </c>
      <c r="R3875" s="6" t="s">
        <v>7734</v>
      </c>
      <c r="S3875" s="6"/>
      <c r="T3875" s="6" t="s">
        <v>20209</v>
      </c>
      <c r="U3875">
        <f t="shared" si="60"/>
        <v>2</v>
      </c>
    </row>
    <row r="3876" spans="1:21" x14ac:dyDescent="0.2">
      <c r="A3876" s="6" t="s">
        <v>12416</v>
      </c>
      <c r="B3876" s="6" t="s">
        <v>12388</v>
      </c>
      <c r="C3876" s="6">
        <v>3526053</v>
      </c>
      <c r="D3876" s="6" t="s">
        <v>6428</v>
      </c>
      <c r="E3876" s="6" t="s">
        <v>12418</v>
      </c>
      <c r="F3876" s="6" t="s">
        <v>6402</v>
      </c>
      <c r="G3876" s="6">
        <v>1064</v>
      </c>
      <c r="H3876" s="6">
        <v>8290</v>
      </c>
      <c r="I3876" s="6">
        <v>0</v>
      </c>
      <c r="J3876" s="6">
        <v>0</v>
      </c>
      <c r="K3876" s="6">
        <v>0</v>
      </c>
      <c r="L3876" s="6"/>
      <c r="M3876" s="6">
        <v>2022</v>
      </c>
      <c r="N3876" s="6" t="s">
        <v>7745</v>
      </c>
      <c r="O3876" s="6">
        <v>5</v>
      </c>
      <c r="P3876" s="6"/>
      <c r="Q3876" s="6" t="s">
        <v>7733</v>
      </c>
      <c r="R3876" s="6" t="s">
        <v>7734</v>
      </c>
      <c r="S3876" s="6"/>
      <c r="T3876" s="6" t="s">
        <v>20210</v>
      </c>
      <c r="U3876">
        <f t="shared" si="60"/>
        <v>1</v>
      </c>
    </row>
    <row r="3877" spans="1:21" x14ac:dyDescent="0.2">
      <c r="A3877" s="6" t="s">
        <v>12419</v>
      </c>
      <c r="B3877" s="6" t="s">
        <v>12388</v>
      </c>
      <c r="C3877" s="6">
        <v>3526053</v>
      </c>
      <c r="D3877" s="6" t="s">
        <v>6698</v>
      </c>
      <c r="E3877" s="6" t="s">
        <v>12420</v>
      </c>
      <c r="F3877" s="6" t="s">
        <v>6402</v>
      </c>
      <c r="G3877" s="6">
        <v>1991</v>
      </c>
      <c r="H3877" s="6">
        <v>8294</v>
      </c>
      <c r="I3877" s="6">
        <v>0</v>
      </c>
      <c r="J3877" s="6">
        <v>0</v>
      </c>
      <c r="K3877" s="6">
        <v>0</v>
      </c>
      <c r="L3877" s="6"/>
      <c r="M3877" s="6">
        <v>2022</v>
      </c>
      <c r="N3877" s="6" t="s">
        <v>7745</v>
      </c>
      <c r="O3877" s="6">
        <v>6</v>
      </c>
      <c r="P3877" s="6"/>
      <c r="Q3877" s="6" t="s">
        <v>7733</v>
      </c>
      <c r="R3877" s="6" t="s">
        <v>7734</v>
      </c>
      <c r="S3877" s="6"/>
      <c r="T3877" s="6" t="s">
        <v>20211</v>
      </c>
      <c r="U3877">
        <f t="shared" si="60"/>
        <v>3</v>
      </c>
    </row>
    <row r="3878" spans="1:21" x14ac:dyDescent="0.2">
      <c r="A3878" s="6" t="s">
        <v>12419</v>
      </c>
      <c r="B3878" s="6" t="s">
        <v>12388</v>
      </c>
      <c r="C3878" s="6">
        <v>3526053</v>
      </c>
      <c r="D3878" s="6" t="s">
        <v>10276</v>
      </c>
      <c r="E3878" s="6" t="s">
        <v>8257</v>
      </c>
      <c r="F3878" s="6" t="s">
        <v>6402</v>
      </c>
      <c r="G3878" s="6">
        <v>3154</v>
      </c>
      <c r="H3878" s="6">
        <v>8294</v>
      </c>
      <c r="I3878" s="6">
        <v>1</v>
      </c>
      <c r="J3878" s="6">
        <v>1</v>
      </c>
      <c r="K3878" s="6">
        <v>0</v>
      </c>
      <c r="L3878" s="6"/>
      <c r="M3878" s="6">
        <v>2022</v>
      </c>
      <c r="N3878" s="6" t="s">
        <v>7745</v>
      </c>
      <c r="O3878" s="6">
        <v>6</v>
      </c>
      <c r="P3878" s="6"/>
      <c r="Q3878" s="6" t="s">
        <v>7733</v>
      </c>
      <c r="R3878" s="6" t="s">
        <v>7734</v>
      </c>
      <c r="S3878" s="6"/>
      <c r="T3878" s="6" t="s">
        <v>5514</v>
      </c>
      <c r="U3878">
        <f t="shared" si="60"/>
        <v>2</v>
      </c>
    </row>
    <row r="3879" spans="1:21" x14ac:dyDescent="0.2">
      <c r="A3879" s="6" t="s">
        <v>12419</v>
      </c>
      <c r="B3879" s="6" t="s">
        <v>12388</v>
      </c>
      <c r="C3879" s="6">
        <v>3526053</v>
      </c>
      <c r="D3879" s="6" t="s">
        <v>6666</v>
      </c>
      <c r="E3879" s="6" t="s">
        <v>8893</v>
      </c>
      <c r="F3879" s="6" t="s">
        <v>6402</v>
      </c>
      <c r="G3879" s="6">
        <v>3149</v>
      </c>
      <c r="H3879" s="6">
        <v>8294</v>
      </c>
      <c r="I3879" s="6">
        <v>1</v>
      </c>
      <c r="J3879" s="6">
        <v>1</v>
      </c>
      <c r="K3879" s="6">
        <v>0</v>
      </c>
      <c r="L3879" s="6"/>
      <c r="M3879" s="6">
        <v>2022</v>
      </c>
      <c r="N3879" s="6" t="s">
        <v>7745</v>
      </c>
      <c r="O3879" s="6">
        <v>6</v>
      </c>
      <c r="P3879" s="6"/>
      <c r="Q3879" s="6" t="s">
        <v>7733</v>
      </c>
      <c r="R3879" s="6" t="s">
        <v>7734</v>
      </c>
      <c r="S3879" s="6"/>
      <c r="T3879" s="6" t="s">
        <v>5513</v>
      </c>
      <c r="U3879">
        <f t="shared" si="60"/>
        <v>1</v>
      </c>
    </row>
    <row r="3880" spans="1:21" x14ac:dyDescent="0.2">
      <c r="A3880" s="6" t="s">
        <v>12421</v>
      </c>
      <c r="B3880" s="6" t="s">
        <v>12388</v>
      </c>
      <c r="C3880" s="6">
        <v>3526053</v>
      </c>
      <c r="D3880" s="6" t="s">
        <v>8533</v>
      </c>
      <c r="E3880" s="6" t="s">
        <v>7559</v>
      </c>
      <c r="F3880" s="6" t="s">
        <v>6402</v>
      </c>
      <c r="G3880" s="6">
        <v>9964</v>
      </c>
      <c r="H3880" s="6">
        <v>104035</v>
      </c>
      <c r="I3880" s="6">
        <v>0</v>
      </c>
      <c r="J3880" s="6">
        <v>1</v>
      </c>
      <c r="K3880" s="6">
        <v>0</v>
      </c>
      <c r="L3880" s="6"/>
      <c r="M3880" s="6">
        <v>2022</v>
      </c>
      <c r="N3880" s="6" t="s">
        <v>7740</v>
      </c>
      <c r="O3880" s="6">
        <v>99</v>
      </c>
      <c r="P3880" s="6"/>
      <c r="Q3880" s="6" t="s">
        <v>7733</v>
      </c>
      <c r="R3880" s="6" t="s">
        <v>7734</v>
      </c>
      <c r="S3880" s="6"/>
      <c r="T3880" s="6" t="s">
        <v>5512</v>
      </c>
      <c r="U3880">
        <f t="shared" si="60"/>
        <v>17</v>
      </c>
    </row>
    <row r="3881" spans="1:21" x14ac:dyDescent="0.2">
      <c r="A3881" s="6" t="s">
        <v>12421</v>
      </c>
      <c r="B3881" s="6" t="s">
        <v>12388</v>
      </c>
      <c r="C3881" s="6">
        <v>3526053</v>
      </c>
      <c r="D3881" s="6" t="s">
        <v>6747</v>
      </c>
      <c r="E3881" s="6" t="s">
        <v>6417</v>
      </c>
      <c r="F3881" s="6" t="s">
        <v>6402</v>
      </c>
      <c r="G3881" s="6">
        <v>2104</v>
      </c>
      <c r="H3881" s="6">
        <v>104035</v>
      </c>
      <c r="I3881" s="6">
        <v>0</v>
      </c>
      <c r="J3881" s="6">
        <v>0</v>
      </c>
      <c r="K3881" s="6">
        <v>0</v>
      </c>
      <c r="L3881" s="6"/>
      <c r="M3881" s="6">
        <v>2022</v>
      </c>
      <c r="N3881" s="6" t="s">
        <v>7740</v>
      </c>
      <c r="O3881" s="6">
        <v>99</v>
      </c>
      <c r="P3881" s="6"/>
      <c r="Q3881" s="6" t="s">
        <v>7733</v>
      </c>
      <c r="R3881" s="6" t="s">
        <v>7734</v>
      </c>
      <c r="S3881" s="6"/>
      <c r="T3881" s="6" t="s">
        <v>20212</v>
      </c>
      <c r="U3881">
        <f t="shared" si="60"/>
        <v>16</v>
      </c>
    </row>
    <row r="3882" spans="1:21" x14ac:dyDescent="0.2">
      <c r="A3882" s="6" t="s">
        <v>12421</v>
      </c>
      <c r="B3882" s="6" t="s">
        <v>12388</v>
      </c>
      <c r="C3882" s="6">
        <v>3526053</v>
      </c>
      <c r="D3882" s="6" t="s">
        <v>6428</v>
      </c>
      <c r="E3882" s="6" t="s">
        <v>12422</v>
      </c>
      <c r="F3882" s="6" t="s">
        <v>6402</v>
      </c>
      <c r="G3882" s="6">
        <v>1615</v>
      </c>
      <c r="H3882" s="6">
        <v>104035</v>
      </c>
      <c r="I3882" s="6">
        <v>0</v>
      </c>
      <c r="J3882" s="6">
        <v>0</v>
      </c>
      <c r="K3882" s="6">
        <v>0</v>
      </c>
      <c r="L3882" s="6"/>
      <c r="M3882" s="6">
        <v>2022</v>
      </c>
      <c r="N3882" s="6" t="s">
        <v>7740</v>
      </c>
      <c r="O3882" s="6">
        <v>99</v>
      </c>
      <c r="P3882" s="6"/>
      <c r="Q3882" s="6" t="s">
        <v>7733</v>
      </c>
      <c r="R3882" s="6" t="s">
        <v>7734</v>
      </c>
      <c r="S3882" s="6"/>
      <c r="T3882" s="6" t="s">
        <v>20213</v>
      </c>
      <c r="U3882">
        <f t="shared" si="60"/>
        <v>15</v>
      </c>
    </row>
    <row r="3883" spans="1:21" x14ac:dyDescent="0.2">
      <c r="A3883" s="6" t="s">
        <v>12421</v>
      </c>
      <c r="B3883" s="6" t="s">
        <v>12388</v>
      </c>
      <c r="C3883" s="6">
        <v>3526053</v>
      </c>
      <c r="D3883" s="6" t="s">
        <v>6493</v>
      </c>
      <c r="E3883" s="6" t="s">
        <v>7658</v>
      </c>
      <c r="F3883" s="6" t="s">
        <v>6402</v>
      </c>
      <c r="G3883" s="6">
        <v>16960</v>
      </c>
      <c r="H3883" s="6">
        <v>104035</v>
      </c>
      <c r="I3883" s="6">
        <v>1</v>
      </c>
      <c r="J3883" s="6">
        <v>1</v>
      </c>
      <c r="K3883" s="6">
        <v>0</v>
      </c>
      <c r="L3883" s="6"/>
      <c r="M3883" s="6">
        <v>2022</v>
      </c>
      <c r="N3883" s="6" t="s">
        <v>7740</v>
      </c>
      <c r="O3883" s="6">
        <v>99</v>
      </c>
      <c r="P3883" s="6"/>
      <c r="Q3883" s="6" t="s">
        <v>7733</v>
      </c>
      <c r="R3883" s="6" t="s">
        <v>7734</v>
      </c>
      <c r="S3883" s="6"/>
      <c r="T3883" s="6" t="s">
        <v>5511</v>
      </c>
      <c r="U3883">
        <f t="shared" si="60"/>
        <v>14</v>
      </c>
    </row>
    <row r="3884" spans="1:21" x14ac:dyDescent="0.2">
      <c r="A3884" s="6" t="s">
        <v>12421</v>
      </c>
      <c r="B3884" s="6" t="s">
        <v>12388</v>
      </c>
      <c r="C3884" s="6">
        <v>3526053</v>
      </c>
      <c r="D3884" s="6" t="s">
        <v>6828</v>
      </c>
      <c r="E3884" s="6" t="s">
        <v>12423</v>
      </c>
      <c r="F3884" s="6" t="s">
        <v>6402</v>
      </c>
      <c r="G3884" s="6">
        <v>2337</v>
      </c>
      <c r="H3884" s="6">
        <v>104035</v>
      </c>
      <c r="I3884" s="6">
        <v>0</v>
      </c>
      <c r="J3884" s="6">
        <v>0</v>
      </c>
      <c r="K3884" s="6">
        <v>0</v>
      </c>
      <c r="L3884" s="6"/>
      <c r="M3884" s="6">
        <v>2022</v>
      </c>
      <c r="N3884" s="6" t="s">
        <v>7740</v>
      </c>
      <c r="O3884" s="6">
        <v>99</v>
      </c>
      <c r="P3884" s="6"/>
      <c r="Q3884" s="6" t="s">
        <v>7733</v>
      </c>
      <c r="R3884" s="6" t="s">
        <v>7734</v>
      </c>
      <c r="S3884" s="6"/>
      <c r="T3884" s="6" t="s">
        <v>20214</v>
      </c>
      <c r="U3884">
        <f t="shared" si="60"/>
        <v>13</v>
      </c>
    </row>
    <row r="3885" spans="1:21" x14ac:dyDescent="0.2">
      <c r="A3885" s="6" t="s">
        <v>12421</v>
      </c>
      <c r="B3885" s="6" t="s">
        <v>12388</v>
      </c>
      <c r="C3885" s="6">
        <v>3526053</v>
      </c>
      <c r="D3885" s="6" t="s">
        <v>6609</v>
      </c>
      <c r="E3885" s="6" t="s">
        <v>12424</v>
      </c>
      <c r="F3885" s="6" t="s">
        <v>6402</v>
      </c>
      <c r="G3885" s="6">
        <v>7162</v>
      </c>
      <c r="H3885" s="6">
        <v>104035</v>
      </c>
      <c r="I3885" s="6">
        <v>1</v>
      </c>
      <c r="J3885" s="6">
        <v>0</v>
      </c>
      <c r="K3885" s="6">
        <v>0</v>
      </c>
      <c r="L3885" s="6"/>
      <c r="M3885" s="6">
        <v>2022</v>
      </c>
      <c r="N3885" s="6" t="s">
        <v>7740</v>
      </c>
      <c r="O3885" s="6">
        <v>99</v>
      </c>
      <c r="P3885" s="6"/>
      <c r="Q3885" s="6" t="s">
        <v>7733</v>
      </c>
      <c r="R3885" s="6" t="s">
        <v>7734</v>
      </c>
      <c r="S3885" s="6"/>
      <c r="T3885" s="6" t="s">
        <v>20215</v>
      </c>
      <c r="U3885">
        <f t="shared" si="60"/>
        <v>12</v>
      </c>
    </row>
    <row r="3886" spans="1:21" x14ac:dyDescent="0.2">
      <c r="A3886" s="6" t="s">
        <v>12421</v>
      </c>
      <c r="B3886" s="6" t="s">
        <v>12388</v>
      </c>
      <c r="C3886" s="6">
        <v>3526053</v>
      </c>
      <c r="D3886" s="6" t="s">
        <v>10939</v>
      </c>
      <c r="E3886" s="6" t="s">
        <v>6433</v>
      </c>
      <c r="F3886" s="6" t="s">
        <v>6402</v>
      </c>
      <c r="G3886" s="6">
        <v>4994</v>
      </c>
      <c r="H3886" s="6">
        <v>104035</v>
      </c>
      <c r="I3886" s="6">
        <v>0</v>
      </c>
      <c r="J3886" s="6">
        <v>0</v>
      </c>
      <c r="K3886" s="6">
        <v>0</v>
      </c>
      <c r="L3886" s="6"/>
      <c r="M3886" s="6">
        <v>2022</v>
      </c>
      <c r="N3886" s="6" t="s">
        <v>7740</v>
      </c>
      <c r="O3886" s="6">
        <v>99</v>
      </c>
      <c r="P3886" s="6"/>
      <c r="Q3886" s="6" t="s">
        <v>7733</v>
      </c>
      <c r="R3886" s="6" t="s">
        <v>7734</v>
      </c>
      <c r="S3886" s="6"/>
      <c r="T3886" s="6" t="s">
        <v>20216</v>
      </c>
      <c r="U3886">
        <f t="shared" si="60"/>
        <v>11</v>
      </c>
    </row>
    <row r="3887" spans="1:21" x14ac:dyDescent="0.2">
      <c r="A3887" s="6" t="s">
        <v>12421</v>
      </c>
      <c r="B3887" s="6" t="s">
        <v>12388</v>
      </c>
      <c r="C3887" s="6">
        <v>3526053</v>
      </c>
      <c r="D3887" s="6" t="s">
        <v>6580</v>
      </c>
      <c r="E3887" s="6" t="s">
        <v>12425</v>
      </c>
      <c r="F3887" s="6" t="s">
        <v>6402</v>
      </c>
      <c r="G3887" s="6">
        <v>4887</v>
      </c>
      <c r="H3887" s="6">
        <v>104035</v>
      </c>
      <c r="I3887" s="6">
        <v>0</v>
      </c>
      <c r="J3887" s="6">
        <v>0</v>
      </c>
      <c r="K3887" s="6">
        <v>0</v>
      </c>
      <c r="L3887" s="6"/>
      <c r="M3887" s="6">
        <v>2022</v>
      </c>
      <c r="N3887" s="6" t="s">
        <v>7740</v>
      </c>
      <c r="O3887" s="6">
        <v>99</v>
      </c>
      <c r="P3887" s="6"/>
      <c r="Q3887" s="6" t="s">
        <v>7733</v>
      </c>
      <c r="R3887" s="6" t="s">
        <v>7734</v>
      </c>
      <c r="S3887" s="6"/>
      <c r="T3887" s="6" t="s">
        <v>20217</v>
      </c>
      <c r="U3887">
        <f t="shared" si="60"/>
        <v>10</v>
      </c>
    </row>
    <row r="3888" spans="1:21" x14ac:dyDescent="0.2">
      <c r="A3888" s="6" t="s">
        <v>12421</v>
      </c>
      <c r="B3888" s="6" t="s">
        <v>12388</v>
      </c>
      <c r="C3888" s="6">
        <v>3526053</v>
      </c>
      <c r="D3888" s="6" t="s">
        <v>7288</v>
      </c>
      <c r="E3888" s="6" t="s">
        <v>12426</v>
      </c>
      <c r="F3888" s="6" t="s">
        <v>6402</v>
      </c>
      <c r="G3888" s="6">
        <v>10986</v>
      </c>
      <c r="H3888" s="6">
        <v>104035</v>
      </c>
      <c r="I3888" s="6">
        <v>1</v>
      </c>
      <c r="J3888" s="6">
        <v>1</v>
      </c>
      <c r="K3888" s="6">
        <v>0</v>
      </c>
      <c r="L3888" s="6"/>
      <c r="M3888" s="6">
        <v>2022</v>
      </c>
      <c r="N3888" s="6" t="s">
        <v>7740</v>
      </c>
      <c r="O3888" s="6">
        <v>99</v>
      </c>
      <c r="P3888" s="6"/>
      <c r="Q3888" s="6" t="s">
        <v>7733</v>
      </c>
      <c r="R3888" s="6" t="s">
        <v>7734</v>
      </c>
      <c r="S3888" s="6"/>
      <c r="T3888" s="6" t="s">
        <v>5510</v>
      </c>
      <c r="U3888">
        <f t="shared" si="60"/>
        <v>9</v>
      </c>
    </row>
    <row r="3889" spans="1:21" x14ac:dyDescent="0.2">
      <c r="A3889" s="6" t="s">
        <v>12421</v>
      </c>
      <c r="B3889" s="6" t="s">
        <v>12388</v>
      </c>
      <c r="C3889" s="6">
        <v>3526053</v>
      </c>
      <c r="D3889" s="6" t="s">
        <v>6678</v>
      </c>
      <c r="E3889" s="6" t="s">
        <v>11736</v>
      </c>
      <c r="F3889" s="6" t="s">
        <v>6402</v>
      </c>
      <c r="G3889" s="6">
        <v>1478</v>
      </c>
      <c r="H3889" s="6">
        <v>104035</v>
      </c>
      <c r="I3889" s="6">
        <v>0</v>
      </c>
      <c r="J3889" s="6">
        <v>0</v>
      </c>
      <c r="K3889" s="6">
        <v>0</v>
      </c>
      <c r="L3889" s="6"/>
      <c r="M3889" s="6">
        <v>2022</v>
      </c>
      <c r="N3889" s="6" t="s">
        <v>7740</v>
      </c>
      <c r="O3889" s="6">
        <v>99</v>
      </c>
      <c r="P3889" s="6"/>
      <c r="Q3889" s="6" t="s">
        <v>7733</v>
      </c>
      <c r="R3889" s="6" t="s">
        <v>7734</v>
      </c>
      <c r="S3889" s="6"/>
      <c r="T3889" s="6" t="s">
        <v>20218</v>
      </c>
      <c r="U3889">
        <f t="shared" si="60"/>
        <v>8</v>
      </c>
    </row>
    <row r="3890" spans="1:21" x14ac:dyDescent="0.2">
      <c r="A3890" s="6" t="s">
        <v>12421</v>
      </c>
      <c r="B3890" s="6" t="s">
        <v>12388</v>
      </c>
      <c r="C3890" s="6">
        <v>3526053</v>
      </c>
      <c r="D3890" s="6" t="s">
        <v>6653</v>
      </c>
      <c r="E3890" s="6" t="s">
        <v>7284</v>
      </c>
      <c r="F3890" s="6" t="s">
        <v>6402</v>
      </c>
      <c r="G3890" s="6">
        <v>5850</v>
      </c>
      <c r="H3890" s="6">
        <v>104035</v>
      </c>
      <c r="I3890" s="6">
        <v>0</v>
      </c>
      <c r="J3890" s="6">
        <v>0</v>
      </c>
      <c r="K3890" s="6">
        <v>0</v>
      </c>
      <c r="L3890" s="6"/>
      <c r="M3890" s="6">
        <v>2022</v>
      </c>
      <c r="N3890" s="6" t="s">
        <v>7740</v>
      </c>
      <c r="O3890" s="6">
        <v>99</v>
      </c>
      <c r="P3890" s="6"/>
      <c r="Q3890" s="6" t="s">
        <v>7733</v>
      </c>
      <c r="R3890" s="6" t="s">
        <v>7734</v>
      </c>
      <c r="S3890" s="6"/>
      <c r="T3890" s="6" t="s">
        <v>20219</v>
      </c>
      <c r="U3890">
        <f t="shared" si="60"/>
        <v>7</v>
      </c>
    </row>
    <row r="3891" spans="1:21" x14ac:dyDescent="0.2">
      <c r="A3891" s="6" t="s">
        <v>12421</v>
      </c>
      <c r="B3891" s="6" t="s">
        <v>12388</v>
      </c>
      <c r="C3891" s="6">
        <v>3526053</v>
      </c>
      <c r="D3891" s="6" t="s">
        <v>6434</v>
      </c>
      <c r="E3891" s="6" t="s">
        <v>12427</v>
      </c>
      <c r="F3891" s="6" t="s">
        <v>6402</v>
      </c>
      <c r="G3891" s="6">
        <v>2693</v>
      </c>
      <c r="H3891" s="6">
        <v>104035</v>
      </c>
      <c r="I3891" s="6">
        <v>0</v>
      </c>
      <c r="J3891" s="6">
        <v>0</v>
      </c>
      <c r="K3891" s="6">
        <v>0</v>
      </c>
      <c r="L3891" s="6"/>
      <c r="M3891" s="6">
        <v>2022</v>
      </c>
      <c r="N3891" s="6" t="s">
        <v>7740</v>
      </c>
      <c r="O3891" s="6">
        <v>99</v>
      </c>
      <c r="P3891" s="6"/>
      <c r="Q3891" s="6" t="s">
        <v>7733</v>
      </c>
      <c r="R3891" s="6" t="s">
        <v>7734</v>
      </c>
      <c r="S3891" s="6"/>
      <c r="T3891" s="6" t="s">
        <v>20220</v>
      </c>
      <c r="U3891">
        <f t="shared" si="60"/>
        <v>6</v>
      </c>
    </row>
    <row r="3892" spans="1:21" x14ac:dyDescent="0.2">
      <c r="A3892" s="6" t="s">
        <v>12421</v>
      </c>
      <c r="B3892" s="6" t="s">
        <v>12388</v>
      </c>
      <c r="C3892" s="6">
        <v>3526053</v>
      </c>
      <c r="D3892" s="6" t="s">
        <v>12428</v>
      </c>
      <c r="E3892" s="6" t="s">
        <v>12429</v>
      </c>
      <c r="F3892" s="6" t="s">
        <v>6402</v>
      </c>
      <c r="G3892" s="6">
        <v>5060</v>
      </c>
      <c r="H3892" s="6">
        <v>104035</v>
      </c>
      <c r="I3892" s="6">
        <v>0</v>
      </c>
      <c r="J3892" s="6">
        <v>0</v>
      </c>
      <c r="K3892" s="6">
        <v>0</v>
      </c>
      <c r="L3892" s="6"/>
      <c r="M3892" s="6">
        <v>2022</v>
      </c>
      <c r="N3892" s="6" t="s">
        <v>7740</v>
      </c>
      <c r="O3892" s="6">
        <v>99</v>
      </c>
      <c r="P3892" s="6"/>
      <c r="Q3892" s="6" t="s">
        <v>7733</v>
      </c>
      <c r="R3892" s="6" t="s">
        <v>7734</v>
      </c>
      <c r="S3892" s="6"/>
      <c r="T3892" s="6" t="s">
        <v>20221</v>
      </c>
      <c r="U3892">
        <f t="shared" si="60"/>
        <v>5</v>
      </c>
    </row>
    <row r="3893" spans="1:21" x14ac:dyDescent="0.2">
      <c r="A3893" s="6" t="s">
        <v>12421</v>
      </c>
      <c r="B3893" s="6" t="s">
        <v>12388</v>
      </c>
      <c r="C3893" s="6">
        <v>3526053</v>
      </c>
      <c r="D3893" s="6" t="s">
        <v>7692</v>
      </c>
      <c r="E3893" s="6" t="s">
        <v>12430</v>
      </c>
      <c r="F3893" s="6" t="s">
        <v>6402</v>
      </c>
      <c r="G3893" s="6">
        <v>7915</v>
      </c>
      <c r="H3893" s="6">
        <v>104035</v>
      </c>
      <c r="I3893" s="6">
        <v>1</v>
      </c>
      <c r="J3893" s="6">
        <v>1</v>
      </c>
      <c r="K3893" s="6">
        <v>0</v>
      </c>
      <c r="L3893" s="6"/>
      <c r="M3893" s="6">
        <v>2022</v>
      </c>
      <c r="N3893" s="6" t="s">
        <v>7740</v>
      </c>
      <c r="O3893" s="6">
        <v>99</v>
      </c>
      <c r="P3893" s="6"/>
      <c r="Q3893" s="6" t="s">
        <v>7733</v>
      </c>
      <c r="R3893" s="6" t="s">
        <v>7734</v>
      </c>
      <c r="S3893" s="6"/>
      <c r="T3893" s="6" t="s">
        <v>5509</v>
      </c>
      <c r="U3893">
        <f t="shared" si="60"/>
        <v>4</v>
      </c>
    </row>
    <row r="3894" spans="1:21" x14ac:dyDescent="0.2">
      <c r="A3894" s="6" t="s">
        <v>12421</v>
      </c>
      <c r="B3894" s="6" t="s">
        <v>12388</v>
      </c>
      <c r="C3894" s="6">
        <v>3526053</v>
      </c>
      <c r="D3894" s="6" t="s">
        <v>6738</v>
      </c>
      <c r="E3894" s="6" t="s">
        <v>12431</v>
      </c>
      <c r="F3894" s="6" t="s">
        <v>6402</v>
      </c>
      <c r="G3894" s="6">
        <v>8150</v>
      </c>
      <c r="H3894" s="6">
        <v>104035</v>
      </c>
      <c r="I3894" s="6">
        <v>0</v>
      </c>
      <c r="J3894" s="6">
        <v>1</v>
      </c>
      <c r="K3894" s="6">
        <v>0</v>
      </c>
      <c r="L3894" s="6"/>
      <c r="M3894" s="6">
        <v>2022</v>
      </c>
      <c r="N3894" s="6" t="s">
        <v>7740</v>
      </c>
      <c r="O3894" s="6">
        <v>99</v>
      </c>
      <c r="P3894" s="6"/>
      <c r="Q3894" s="6" t="s">
        <v>7733</v>
      </c>
      <c r="R3894" s="6" t="s">
        <v>7734</v>
      </c>
      <c r="S3894" s="6"/>
      <c r="T3894" s="6" t="s">
        <v>5508</v>
      </c>
      <c r="U3894">
        <f t="shared" si="60"/>
        <v>3</v>
      </c>
    </row>
    <row r="3895" spans="1:21" x14ac:dyDescent="0.2">
      <c r="A3895" s="6" t="s">
        <v>12421</v>
      </c>
      <c r="B3895" s="6" t="s">
        <v>12388</v>
      </c>
      <c r="C3895" s="6">
        <v>3526053</v>
      </c>
      <c r="D3895" s="6" t="s">
        <v>7537</v>
      </c>
      <c r="E3895" s="6" t="s">
        <v>12432</v>
      </c>
      <c r="F3895" s="6" t="s">
        <v>6402</v>
      </c>
      <c r="G3895" s="6">
        <v>7798</v>
      </c>
      <c r="H3895" s="6">
        <v>104035</v>
      </c>
      <c r="I3895" s="6">
        <v>0</v>
      </c>
      <c r="J3895" s="6">
        <v>1</v>
      </c>
      <c r="K3895" s="6">
        <v>0</v>
      </c>
      <c r="L3895" s="6"/>
      <c r="M3895" s="6">
        <v>2022</v>
      </c>
      <c r="N3895" s="6" t="s">
        <v>7740</v>
      </c>
      <c r="O3895" s="6">
        <v>99</v>
      </c>
      <c r="P3895" s="6"/>
      <c r="Q3895" s="6" t="s">
        <v>7733</v>
      </c>
      <c r="R3895" s="6" t="s">
        <v>7734</v>
      </c>
      <c r="S3895" s="6"/>
      <c r="T3895" s="6" t="s">
        <v>5507</v>
      </c>
      <c r="U3895">
        <f t="shared" si="60"/>
        <v>2</v>
      </c>
    </row>
    <row r="3896" spans="1:21" x14ac:dyDescent="0.2">
      <c r="A3896" s="6" t="s">
        <v>12421</v>
      </c>
      <c r="B3896" s="6" t="s">
        <v>12388</v>
      </c>
      <c r="C3896" s="6">
        <v>3526053</v>
      </c>
      <c r="D3896" s="6" t="s">
        <v>12433</v>
      </c>
      <c r="E3896" s="6" t="s">
        <v>12434</v>
      </c>
      <c r="F3896" s="6" t="s">
        <v>6402</v>
      </c>
      <c r="G3896" s="6">
        <v>4082</v>
      </c>
      <c r="H3896" s="6">
        <v>104035</v>
      </c>
      <c r="I3896" s="6">
        <v>0</v>
      </c>
      <c r="J3896" s="6">
        <v>0</v>
      </c>
      <c r="K3896" s="6">
        <v>0</v>
      </c>
      <c r="L3896" s="6"/>
      <c r="M3896" s="6">
        <v>2022</v>
      </c>
      <c r="N3896" s="6" t="s">
        <v>7740</v>
      </c>
      <c r="O3896" s="6">
        <v>99</v>
      </c>
      <c r="P3896" s="6"/>
      <c r="Q3896" s="6" t="s">
        <v>7733</v>
      </c>
      <c r="R3896" s="6" t="s">
        <v>7734</v>
      </c>
      <c r="S3896" s="6"/>
      <c r="T3896" s="6" t="s">
        <v>20222</v>
      </c>
      <c r="U3896">
        <f t="shared" si="60"/>
        <v>1</v>
      </c>
    </row>
    <row r="3897" spans="1:21" x14ac:dyDescent="0.2">
      <c r="A3897" s="6" t="s">
        <v>12397</v>
      </c>
      <c r="B3897" s="6" t="s">
        <v>12388</v>
      </c>
      <c r="C3897" s="6">
        <v>3526053</v>
      </c>
      <c r="D3897" s="6" t="s">
        <v>6423</v>
      </c>
      <c r="E3897" s="6" t="s">
        <v>12435</v>
      </c>
      <c r="F3897" s="6" t="s">
        <v>6402</v>
      </c>
      <c r="G3897" s="6">
        <v>939</v>
      </c>
      <c r="H3897" s="6">
        <v>7377</v>
      </c>
      <c r="I3897" s="6">
        <v>0</v>
      </c>
      <c r="J3897" s="6">
        <v>0</v>
      </c>
      <c r="K3897" s="6">
        <v>0</v>
      </c>
      <c r="L3897" s="6"/>
      <c r="M3897" s="6">
        <v>2022</v>
      </c>
      <c r="N3897" s="6" t="s">
        <v>7745</v>
      </c>
      <c r="O3897" s="6">
        <v>2</v>
      </c>
      <c r="P3897" s="6"/>
      <c r="Q3897" s="6" t="s">
        <v>7733</v>
      </c>
      <c r="R3897" s="6" t="s">
        <v>7734</v>
      </c>
      <c r="S3897" s="6"/>
      <c r="T3897" s="6" t="s">
        <v>20223</v>
      </c>
      <c r="U3897">
        <f t="shared" si="60"/>
        <v>1</v>
      </c>
    </row>
    <row r="3898" spans="1:21" x14ac:dyDescent="0.2">
      <c r="A3898" s="6" t="s">
        <v>12436</v>
      </c>
      <c r="B3898" s="6" t="s">
        <v>12437</v>
      </c>
      <c r="C3898" s="6">
        <v>3552004</v>
      </c>
      <c r="D3898" s="6" t="s">
        <v>6503</v>
      </c>
      <c r="E3898" s="6" t="s">
        <v>12438</v>
      </c>
      <c r="F3898" s="6" t="s">
        <v>6402</v>
      </c>
      <c r="G3898" s="6">
        <v>244</v>
      </c>
      <c r="H3898" s="6">
        <v>2939</v>
      </c>
      <c r="I3898" s="6">
        <v>0</v>
      </c>
      <c r="J3898" s="6">
        <v>0</v>
      </c>
      <c r="K3898" s="6">
        <v>0</v>
      </c>
      <c r="L3898" s="6"/>
      <c r="M3898" s="6">
        <v>2022</v>
      </c>
      <c r="N3898" s="6" t="s">
        <v>7745</v>
      </c>
      <c r="O3898" s="6">
        <v>99</v>
      </c>
      <c r="P3898" s="6"/>
      <c r="Q3898" s="6" t="s">
        <v>7733</v>
      </c>
      <c r="R3898" s="6" t="s">
        <v>7734</v>
      </c>
      <c r="S3898" s="6"/>
      <c r="T3898" s="6" t="s">
        <v>5536</v>
      </c>
      <c r="U3898">
        <f t="shared" si="60"/>
        <v>7</v>
      </c>
    </row>
    <row r="3899" spans="1:21" x14ac:dyDescent="0.2">
      <c r="A3899" s="6" t="s">
        <v>12439</v>
      </c>
      <c r="B3899" s="6" t="s">
        <v>12437</v>
      </c>
      <c r="C3899" s="6">
        <v>3552004</v>
      </c>
      <c r="D3899" s="6" t="s">
        <v>6440</v>
      </c>
      <c r="E3899" s="6" t="s">
        <v>12440</v>
      </c>
      <c r="F3899" s="6" t="s">
        <v>6402</v>
      </c>
      <c r="G3899" s="6">
        <v>393</v>
      </c>
      <c r="H3899" s="6">
        <v>899</v>
      </c>
      <c r="I3899" s="6">
        <v>1</v>
      </c>
      <c r="J3899" s="6">
        <v>0</v>
      </c>
      <c r="K3899" s="6">
        <v>0</v>
      </c>
      <c r="L3899" s="6"/>
      <c r="M3899" s="6">
        <v>2022</v>
      </c>
      <c r="N3899" s="6" t="s">
        <v>7732</v>
      </c>
      <c r="O3899" s="6">
        <v>99</v>
      </c>
      <c r="P3899" s="6"/>
      <c r="Q3899" s="6" t="s">
        <v>7733</v>
      </c>
      <c r="R3899" s="6" t="s">
        <v>7734</v>
      </c>
      <c r="S3899" s="6"/>
      <c r="T3899" s="6" t="s">
        <v>1251</v>
      </c>
      <c r="U3899">
        <f t="shared" si="60"/>
        <v>2</v>
      </c>
    </row>
    <row r="3900" spans="1:21" x14ac:dyDescent="0.2">
      <c r="A3900" s="6" t="s">
        <v>12439</v>
      </c>
      <c r="B3900" s="6" t="s">
        <v>12437</v>
      </c>
      <c r="C3900" s="6">
        <v>3552004</v>
      </c>
      <c r="D3900" s="6" t="s">
        <v>6440</v>
      </c>
      <c r="E3900" s="6" t="s">
        <v>12441</v>
      </c>
      <c r="F3900" s="6" t="s">
        <v>6402</v>
      </c>
      <c r="G3900" s="6">
        <v>506</v>
      </c>
      <c r="H3900" s="6">
        <v>899</v>
      </c>
      <c r="I3900" s="6">
        <v>0</v>
      </c>
      <c r="J3900" s="6">
        <v>1</v>
      </c>
      <c r="K3900" s="6">
        <v>0</v>
      </c>
      <c r="L3900" s="6"/>
      <c r="M3900" s="6">
        <v>2022</v>
      </c>
      <c r="N3900" s="6" t="s">
        <v>7732</v>
      </c>
      <c r="O3900" s="6">
        <v>99</v>
      </c>
      <c r="P3900" s="6"/>
      <c r="Q3900" s="6" t="s">
        <v>7733</v>
      </c>
      <c r="R3900" s="6" t="s">
        <v>7734</v>
      </c>
      <c r="S3900" s="6"/>
      <c r="T3900" s="6" t="s">
        <v>1250</v>
      </c>
      <c r="U3900">
        <f t="shared" si="60"/>
        <v>1</v>
      </c>
    </row>
    <row r="3901" spans="1:21" x14ac:dyDescent="0.2">
      <c r="A3901" s="6" t="s">
        <v>12436</v>
      </c>
      <c r="B3901" s="6" t="s">
        <v>12437</v>
      </c>
      <c r="C3901" s="6">
        <v>3552004</v>
      </c>
      <c r="D3901" s="6" t="s">
        <v>6532</v>
      </c>
      <c r="E3901" s="6" t="s">
        <v>6754</v>
      </c>
      <c r="F3901" s="6" t="s">
        <v>6402</v>
      </c>
      <c r="G3901" s="6">
        <v>347</v>
      </c>
      <c r="H3901" s="6">
        <v>2939</v>
      </c>
      <c r="I3901" s="6">
        <v>1</v>
      </c>
      <c r="J3901" s="6">
        <v>0</v>
      </c>
      <c r="K3901" s="6">
        <v>0</v>
      </c>
      <c r="L3901" s="6"/>
      <c r="M3901" s="6">
        <v>2022</v>
      </c>
      <c r="N3901" s="6" t="s">
        <v>7745</v>
      </c>
      <c r="O3901" s="6">
        <v>99</v>
      </c>
      <c r="P3901" s="6"/>
      <c r="Q3901" s="6" t="s">
        <v>7733</v>
      </c>
      <c r="R3901" s="6" t="s">
        <v>7734</v>
      </c>
      <c r="S3901" s="6"/>
      <c r="T3901" s="6" t="s">
        <v>5537</v>
      </c>
      <c r="U3901">
        <f t="shared" si="60"/>
        <v>6</v>
      </c>
    </row>
    <row r="3902" spans="1:21" x14ac:dyDescent="0.2">
      <c r="A3902" s="6" t="s">
        <v>12436</v>
      </c>
      <c r="B3902" s="6" t="s">
        <v>12437</v>
      </c>
      <c r="C3902" s="6">
        <v>3552004</v>
      </c>
      <c r="D3902" s="6" t="s">
        <v>12442</v>
      </c>
      <c r="E3902" s="6" t="s">
        <v>12443</v>
      </c>
      <c r="F3902" s="6" t="s">
        <v>6402</v>
      </c>
      <c r="G3902" s="6">
        <v>492</v>
      </c>
      <c r="H3902" s="6">
        <v>2939</v>
      </c>
      <c r="I3902" s="6">
        <v>0</v>
      </c>
      <c r="J3902" s="6">
        <v>1</v>
      </c>
      <c r="K3902" s="6">
        <v>0</v>
      </c>
      <c r="L3902" s="6"/>
      <c r="M3902" s="6">
        <v>2022</v>
      </c>
      <c r="N3902" s="6" t="s">
        <v>7745</v>
      </c>
      <c r="O3902" s="6">
        <v>99</v>
      </c>
      <c r="P3902" s="6"/>
      <c r="Q3902" s="6" t="s">
        <v>7733</v>
      </c>
      <c r="R3902" s="6" t="s">
        <v>7734</v>
      </c>
      <c r="S3902" s="6"/>
      <c r="T3902" s="6" t="s">
        <v>5535</v>
      </c>
      <c r="U3902">
        <f t="shared" si="60"/>
        <v>5</v>
      </c>
    </row>
    <row r="3903" spans="1:21" x14ac:dyDescent="0.2">
      <c r="A3903" s="6" t="s">
        <v>12436</v>
      </c>
      <c r="B3903" s="6" t="s">
        <v>12437</v>
      </c>
      <c r="C3903" s="6">
        <v>3552004</v>
      </c>
      <c r="D3903" s="6" t="s">
        <v>6591</v>
      </c>
      <c r="E3903" s="6" t="s">
        <v>12444</v>
      </c>
      <c r="F3903" s="6" t="s">
        <v>6402</v>
      </c>
      <c r="G3903" s="6">
        <v>300</v>
      </c>
      <c r="H3903" s="6">
        <v>2939</v>
      </c>
      <c r="I3903" s="6">
        <v>1</v>
      </c>
      <c r="J3903" s="6">
        <v>0</v>
      </c>
      <c r="K3903" s="6">
        <v>0</v>
      </c>
      <c r="L3903" s="6"/>
      <c r="M3903" s="6">
        <v>2022</v>
      </c>
      <c r="N3903" s="6" t="s">
        <v>7745</v>
      </c>
      <c r="O3903" s="6">
        <v>99</v>
      </c>
      <c r="P3903" s="6"/>
      <c r="Q3903" s="6" t="s">
        <v>7733</v>
      </c>
      <c r="R3903" s="6" t="s">
        <v>7734</v>
      </c>
      <c r="S3903" s="6"/>
      <c r="T3903" s="6" t="s">
        <v>5538</v>
      </c>
      <c r="U3903">
        <f t="shared" si="60"/>
        <v>4</v>
      </c>
    </row>
    <row r="3904" spans="1:21" x14ac:dyDescent="0.2">
      <c r="A3904" s="6" t="s">
        <v>12436</v>
      </c>
      <c r="B3904" s="6" t="s">
        <v>12437</v>
      </c>
      <c r="C3904" s="6">
        <v>3552004</v>
      </c>
      <c r="D3904" s="6" t="s">
        <v>12445</v>
      </c>
      <c r="E3904" s="6" t="s">
        <v>12446</v>
      </c>
      <c r="F3904" s="6" t="s">
        <v>6402</v>
      </c>
      <c r="G3904" s="6">
        <v>513</v>
      </c>
      <c r="H3904" s="6">
        <v>2939</v>
      </c>
      <c r="I3904" s="6">
        <v>1</v>
      </c>
      <c r="J3904" s="6">
        <v>1</v>
      </c>
      <c r="K3904" s="6">
        <v>0</v>
      </c>
      <c r="L3904" s="6"/>
      <c r="M3904" s="6">
        <v>2022</v>
      </c>
      <c r="N3904" s="6" t="s">
        <v>7745</v>
      </c>
      <c r="O3904" s="6">
        <v>99</v>
      </c>
      <c r="P3904" s="6"/>
      <c r="Q3904" s="6" t="s">
        <v>7733</v>
      </c>
      <c r="R3904" s="6" t="s">
        <v>7734</v>
      </c>
      <c r="S3904" s="6"/>
      <c r="T3904" s="6" t="s">
        <v>5534</v>
      </c>
      <c r="U3904">
        <f t="shared" si="60"/>
        <v>3</v>
      </c>
    </row>
    <row r="3905" spans="1:21" x14ac:dyDescent="0.2">
      <c r="A3905" s="6" t="s">
        <v>12436</v>
      </c>
      <c r="B3905" s="6" t="s">
        <v>12437</v>
      </c>
      <c r="C3905" s="6">
        <v>3552004</v>
      </c>
      <c r="D3905" s="6" t="s">
        <v>6946</v>
      </c>
      <c r="E3905" s="6" t="s">
        <v>7866</v>
      </c>
      <c r="F3905" s="6" t="s">
        <v>6402</v>
      </c>
      <c r="G3905" s="6">
        <v>614</v>
      </c>
      <c r="H3905" s="6">
        <v>2939</v>
      </c>
      <c r="I3905" s="6">
        <v>0</v>
      </c>
      <c r="J3905" s="6">
        <v>1</v>
      </c>
      <c r="K3905" s="6">
        <v>0</v>
      </c>
      <c r="L3905" s="6"/>
      <c r="M3905" s="6">
        <v>2022</v>
      </c>
      <c r="N3905" s="6" t="s">
        <v>7745</v>
      </c>
      <c r="O3905" s="6">
        <v>99</v>
      </c>
      <c r="P3905" s="6"/>
      <c r="Q3905" s="6" t="s">
        <v>7733</v>
      </c>
      <c r="R3905" s="6" t="s">
        <v>7734</v>
      </c>
      <c r="S3905" s="6"/>
      <c r="T3905" s="6" t="s">
        <v>5533</v>
      </c>
      <c r="U3905">
        <f t="shared" si="60"/>
        <v>2</v>
      </c>
    </row>
    <row r="3906" spans="1:21" x14ac:dyDescent="0.2">
      <c r="A3906" s="6" t="s">
        <v>12436</v>
      </c>
      <c r="B3906" s="6" t="s">
        <v>12437</v>
      </c>
      <c r="C3906" s="6">
        <v>3552004</v>
      </c>
      <c r="D3906" s="6" t="s">
        <v>7143</v>
      </c>
      <c r="E3906" s="6" t="s">
        <v>12447</v>
      </c>
      <c r="F3906" s="6" t="s">
        <v>6402</v>
      </c>
      <c r="G3906" s="6">
        <v>429</v>
      </c>
      <c r="H3906" s="6">
        <v>2939</v>
      </c>
      <c r="I3906" s="6">
        <v>0</v>
      </c>
      <c r="J3906" s="6">
        <v>1</v>
      </c>
      <c r="K3906" s="6">
        <v>0</v>
      </c>
      <c r="L3906" s="6"/>
      <c r="M3906" s="6">
        <v>2022</v>
      </c>
      <c r="N3906" s="6" t="s">
        <v>7745</v>
      </c>
      <c r="O3906" s="6">
        <v>99</v>
      </c>
      <c r="P3906" s="6"/>
      <c r="Q3906" s="6" t="s">
        <v>7733</v>
      </c>
      <c r="R3906" s="6" t="s">
        <v>7734</v>
      </c>
      <c r="S3906" s="6"/>
      <c r="T3906" s="6" t="s">
        <v>5532</v>
      </c>
      <c r="U3906">
        <f t="shared" si="60"/>
        <v>1</v>
      </c>
    </row>
    <row r="3907" spans="1:21" x14ac:dyDescent="0.2">
      <c r="A3907" s="6" t="s">
        <v>12448</v>
      </c>
      <c r="B3907" s="6" t="s">
        <v>12449</v>
      </c>
      <c r="C3907" s="6">
        <v>3502001</v>
      </c>
      <c r="D3907" s="6" t="s">
        <v>6597</v>
      </c>
      <c r="E3907" s="6" t="s">
        <v>7482</v>
      </c>
      <c r="F3907" s="6" t="s">
        <v>6402</v>
      </c>
      <c r="G3907" s="6">
        <v>0</v>
      </c>
      <c r="H3907" s="6"/>
      <c r="I3907" s="6">
        <v>1</v>
      </c>
      <c r="J3907" s="6">
        <v>1</v>
      </c>
      <c r="K3907" s="6">
        <v>1</v>
      </c>
      <c r="L3907" s="6"/>
      <c r="M3907" s="6">
        <v>2022</v>
      </c>
      <c r="N3907" s="6" t="s">
        <v>7732</v>
      </c>
      <c r="O3907" s="6">
        <v>99</v>
      </c>
      <c r="P3907" s="6"/>
      <c r="Q3907" s="6" t="s">
        <v>7733</v>
      </c>
      <c r="R3907" s="6" t="s">
        <v>7734</v>
      </c>
      <c r="S3907" s="6"/>
      <c r="T3907" s="6" t="s">
        <v>686</v>
      </c>
      <c r="U3907">
        <f t="shared" ref="U3907:U3970" si="61">COUNTIF(A3907:A10207,A3907)</f>
        <v>1</v>
      </c>
    </row>
    <row r="3908" spans="1:21" x14ac:dyDescent="0.2">
      <c r="A3908" s="6" t="s">
        <v>12450</v>
      </c>
      <c r="B3908" s="6" t="s">
        <v>12449</v>
      </c>
      <c r="C3908" s="6">
        <v>3502001</v>
      </c>
      <c r="D3908" s="6" t="s">
        <v>6414</v>
      </c>
      <c r="E3908" s="6" t="s">
        <v>12451</v>
      </c>
      <c r="F3908" s="6" t="s">
        <v>6402</v>
      </c>
      <c r="G3908" s="6">
        <v>581</v>
      </c>
      <c r="H3908" s="6">
        <v>1180</v>
      </c>
      <c r="I3908" s="6">
        <v>1</v>
      </c>
      <c r="J3908" s="6">
        <v>0</v>
      </c>
      <c r="K3908" s="6">
        <v>0</v>
      </c>
      <c r="L3908" s="6"/>
      <c r="M3908" s="6">
        <v>2022</v>
      </c>
      <c r="N3908" s="6" t="s">
        <v>7770</v>
      </c>
      <c r="O3908" s="6">
        <v>99</v>
      </c>
      <c r="P3908" s="6"/>
      <c r="Q3908" s="6" t="s">
        <v>7733</v>
      </c>
      <c r="R3908" s="6" t="s">
        <v>7734</v>
      </c>
      <c r="S3908" s="6"/>
      <c r="T3908" s="6" t="s">
        <v>2633</v>
      </c>
      <c r="U3908">
        <f t="shared" si="61"/>
        <v>2</v>
      </c>
    </row>
    <row r="3909" spans="1:21" x14ac:dyDescent="0.2">
      <c r="A3909" s="6" t="s">
        <v>12450</v>
      </c>
      <c r="B3909" s="6" t="s">
        <v>12449</v>
      </c>
      <c r="C3909" s="6">
        <v>3502001</v>
      </c>
      <c r="D3909" s="6" t="s">
        <v>6663</v>
      </c>
      <c r="E3909" s="6" t="s">
        <v>12452</v>
      </c>
      <c r="F3909" s="6" t="s">
        <v>6402</v>
      </c>
      <c r="G3909" s="6">
        <v>599</v>
      </c>
      <c r="H3909" s="6">
        <v>1180</v>
      </c>
      <c r="I3909" s="6">
        <v>0</v>
      </c>
      <c r="J3909" s="6">
        <v>1</v>
      </c>
      <c r="K3909" s="6">
        <v>0</v>
      </c>
      <c r="L3909" s="6"/>
      <c r="M3909" s="6">
        <v>2022</v>
      </c>
      <c r="N3909" s="6" t="s">
        <v>7770</v>
      </c>
      <c r="O3909" s="6">
        <v>99</v>
      </c>
      <c r="P3909" s="6"/>
      <c r="Q3909" s="6" t="s">
        <v>7733</v>
      </c>
      <c r="R3909" s="6" t="s">
        <v>7734</v>
      </c>
      <c r="S3909" s="6"/>
      <c r="T3909" s="6" t="s">
        <v>2632</v>
      </c>
      <c r="U3909">
        <f t="shared" si="61"/>
        <v>1</v>
      </c>
    </row>
    <row r="3910" spans="1:21" x14ac:dyDescent="0.2">
      <c r="A3910" s="6" t="s">
        <v>12453</v>
      </c>
      <c r="B3910" s="6" t="s">
        <v>12449</v>
      </c>
      <c r="C3910" s="6">
        <v>3502001</v>
      </c>
      <c r="D3910" s="6" t="s">
        <v>12454</v>
      </c>
      <c r="E3910" s="6" t="s">
        <v>8795</v>
      </c>
      <c r="F3910" s="6" t="s">
        <v>6402</v>
      </c>
      <c r="G3910" s="6">
        <v>528</v>
      </c>
      <c r="H3910" s="6">
        <v>2865</v>
      </c>
      <c r="I3910" s="6">
        <v>1</v>
      </c>
      <c r="J3910" s="6">
        <v>1</v>
      </c>
      <c r="K3910" s="6">
        <v>0</v>
      </c>
      <c r="L3910" s="6"/>
      <c r="M3910" s="6">
        <v>2022</v>
      </c>
      <c r="N3910" s="6" t="s">
        <v>7745</v>
      </c>
      <c r="O3910" s="6">
        <v>99</v>
      </c>
      <c r="P3910" s="6"/>
      <c r="Q3910" s="6" t="s">
        <v>7733</v>
      </c>
      <c r="R3910" s="6" t="s">
        <v>7734</v>
      </c>
      <c r="S3910" s="6"/>
      <c r="T3910" s="6" t="s">
        <v>20224</v>
      </c>
      <c r="U3910">
        <f t="shared" si="61"/>
        <v>5</v>
      </c>
    </row>
    <row r="3911" spans="1:21" x14ac:dyDescent="0.2">
      <c r="A3911" s="6" t="s">
        <v>12453</v>
      </c>
      <c r="B3911" s="6" t="s">
        <v>12449</v>
      </c>
      <c r="C3911" s="6">
        <v>3502001</v>
      </c>
      <c r="D3911" s="6" t="s">
        <v>6635</v>
      </c>
      <c r="E3911" s="6" t="s">
        <v>6682</v>
      </c>
      <c r="F3911" s="6" t="s">
        <v>6402</v>
      </c>
      <c r="G3911" s="6">
        <v>881</v>
      </c>
      <c r="H3911" s="6">
        <v>2865</v>
      </c>
      <c r="I3911" s="6">
        <v>0</v>
      </c>
      <c r="J3911" s="6">
        <v>1</v>
      </c>
      <c r="K3911" s="6">
        <v>0</v>
      </c>
      <c r="L3911" s="6"/>
      <c r="M3911" s="6">
        <v>2022</v>
      </c>
      <c r="N3911" s="6" t="s">
        <v>7745</v>
      </c>
      <c r="O3911" s="6">
        <v>99</v>
      </c>
      <c r="P3911" s="6"/>
      <c r="Q3911" s="6" t="s">
        <v>7733</v>
      </c>
      <c r="R3911" s="6" t="s">
        <v>7734</v>
      </c>
      <c r="S3911" s="6"/>
      <c r="T3911" s="6" t="s">
        <v>2630</v>
      </c>
      <c r="U3911">
        <f t="shared" si="61"/>
        <v>4</v>
      </c>
    </row>
    <row r="3912" spans="1:21" x14ac:dyDescent="0.2">
      <c r="A3912" s="6" t="s">
        <v>12453</v>
      </c>
      <c r="B3912" s="6" t="s">
        <v>12449</v>
      </c>
      <c r="C3912" s="6">
        <v>3502001</v>
      </c>
      <c r="D3912" s="6" t="s">
        <v>7648</v>
      </c>
      <c r="E3912" s="6" t="s">
        <v>12455</v>
      </c>
      <c r="F3912" s="6" t="s">
        <v>6402</v>
      </c>
      <c r="G3912" s="6">
        <v>520</v>
      </c>
      <c r="H3912" s="6">
        <v>2865</v>
      </c>
      <c r="I3912" s="6">
        <v>0</v>
      </c>
      <c r="J3912" s="6">
        <v>0</v>
      </c>
      <c r="K3912" s="6">
        <v>0</v>
      </c>
      <c r="L3912" s="6"/>
      <c r="M3912" s="6">
        <v>2022</v>
      </c>
      <c r="N3912" s="6" t="s">
        <v>7745</v>
      </c>
      <c r="O3912" s="6">
        <v>99</v>
      </c>
      <c r="P3912" s="6"/>
      <c r="Q3912" s="6" t="s">
        <v>7733</v>
      </c>
      <c r="R3912" s="6" t="s">
        <v>7734</v>
      </c>
      <c r="S3912" s="6"/>
      <c r="T3912" s="6" t="s">
        <v>2634</v>
      </c>
      <c r="U3912">
        <f t="shared" si="61"/>
        <v>3</v>
      </c>
    </row>
    <row r="3913" spans="1:21" x14ac:dyDescent="0.2">
      <c r="A3913" s="6" t="s">
        <v>12453</v>
      </c>
      <c r="B3913" s="6" t="s">
        <v>12449</v>
      </c>
      <c r="C3913" s="6">
        <v>3502001</v>
      </c>
      <c r="D3913" s="6" t="s">
        <v>6571</v>
      </c>
      <c r="E3913" s="6" t="s">
        <v>8957</v>
      </c>
      <c r="F3913" s="6" t="s">
        <v>6402</v>
      </c>
      <c r="G3913" s="6">
        <v>648</v>
      </c>
      <c r="H3913" s="6">
        <v>2865</v>
      </c>
      <c r="I3913" s="6">
        <v>1</v>
      </c>
      <c r="J3913" s="6">
        <v>1</v>
      </c>
      <c r="K3913" s="6">
        <v>0</v>
      </c>
      <c r="L3913" s="6"/>
      <c r="M3913" s="6">
        <v>2022</v>
      </c>
      <c r="N3913" s="6" t="s">
        <v>7745</v>
      </c>
      <c r="O3913" s="6">
        <v>99</v>
      </c>
      <c r="P3913" s="6"/>
      <c r="Q3913" s="6" t="s">
        <v>7733</v>
      </c>
      <c r="R3913" s="6" t="s">
        <v>7734</v>
      </c>
      <c r="S3913" s="6"/>
      <c r="T3913" s="6" t="s">
        <v>2629</v>
      </c>
      <c r="U3913">
        <f t="shared" si="61"/>
        <v>2</v>
      </c>
    </row>
    <row r="3914" spans="1:21" x14ac:dyDescent="0.2">
      <c r="A3914" s="6" t="s">
        <v>12453</v>
      </c>
      <c r="B3914" s="6" t="s">
        <v>12449</v>
      </c>
      <c r="C3914" s="6">
        <v>3502001</v>
      </c>
      <c r="D3914" s="6" t="s">
        <v>12456</v>
      </c>
      <c r="E3914" s="6" t="s">
        <v>12457</v>
      </c>
      <c r="F3914" s="6" t="s">
        <v>6402</v>
      </c>
      <c r="G3914" s="6">
        <v>288</v>
      </c>
      <c r="H3914" s="6">
        <v>2865</v>
      </c>
      <c r="I3914" s="6">
        <v>0</v>
      </c>
      <c r="J3914" s="6">
        <v>0</v>
      </c>
      <c r="K3914" s="6">
        <v>0</v>
      </c>
      <c r="L3914" s="6"/>
      <c r="M3914" s="6">
        <v>2022</v>
      </c>
      <c r="N3914" s="6" t="s">
        <v>7745</v>
      </c>
      <c r="O3914" s="6">
        <v>99</v>
      </c>
      <c r="P3914" s="6"/>
      <c r="Q3914" s="6" t="s">
        <v>7733</v>
      </c>
      <c r="R3914" s="6" t="s">
        <v>7734</v>
      </c>
      <c r="S3914" s="6"/>
      <c r="T3914" s="6" t="s">
        <v>2635</v>
      </c>
      <c r="U3914">
        <f t="shared" si="61"/>
        <v>1</v>
      </c>
    </row>
    <row r="3915" spans="1:21" x14ac:dyDescent="0.2">
      <c r="A3915" s="6" t="s">
        <v>12458</v>
      </c>
      <c r="B3915" s="6" t="s">
        <v>12459</v>
      </c>
      <c r="C3915" s="6">
        <v>3531016</v>
      </c>
      <c r="D3915" s="6" t="s">
        <v>6799</v>
      </c>
      <c r="E3915" s="6" t="s">
        <v>12460</v>
      </c>
      <c r="F3915" s="6" t="s">
        <v>6402</v>
      </c>
      <c r="G3915" s="6">
        <v>0</v>
      </c>
      <c r="H3915" s="6"/>
      <c r="I3915" s="6">
        <v>1</v>
      </c>
      <c r="J3915" s="6">
        <v>1</v>
      </c>
      <c r="K3915" s="6">
        <v>1</v>
      </c>
      <c r="L3915" s="6"/>
      <c r="M3915" s="6">
        <v>2022</v>
      </c>
      <c r="N3915" s="6" t="s">
        <v>7732</v>
      </c>
      <c r="O3915" s="6">
        <v>99</v>
      </c>
      <c r="P3915" s="6"/>
      <c r="Q3915" s="6" t="s">
        <v>7733</v>
      </c>
      <c r="R3915" s="6" t="s">
        <v>7734</v>
      </c>
      <c r="S3915" s="6"/>
      <c r="T3915" s="6" t="s">
        <v>1258</v>
      </c>
      <c r="U3915">
        <f t="shared" si="61"/>
        <v>1</v>
      </c>
    </row>
    <row r="3916" spans="1:21" x14ac:dyDescent="0.2">
      <c r="A3916" s="6" t="s">
        <v>12461</v>
      </c>
      <c r="B3916" s="6" t="s">
        <v>12459</v>
      </c>
      <c r="C3916" s="6">
        <v>3531016</v>
      </c>
      <c r="D3916" s="6" t="s">
        <v>6493</v>
      </c>
      <c r="E3916" s="6" t="s">
        <v>12462</v>
      </c>
      <c r="F3916" s="6" t="s">
        <v>6402</v>
      </c>
      <c r="G3916" s="6">
        <v>1132</v>
      </c>
      <c r="H3916" s="6">
        <v>7734</v>
      </c>
      <c r="I3916" s="6">
        <v>1</v>
      </c>
      <c r="J3916" s="6">
        <v>1</v>
      </c>
      <c r="K3916" s="6">
        <v>0</v>
      </c>
      <c r="L3916" s="6"/>
      <c r="M3916" s="6">
        <v>2022</v>
      </c>
      <c r="N3916" s="6" t="s">
        <v>7745</v>
      </c>
      <c r="O3916" s="6">
        <v>99</v>
      </c>
      <c r="P3916" s="6"/>
      <c r="Q3916" s="6" t="s">
        <v>7733</v>
      </c>
      <c r="R3916" s="6" t="s">
        <v>7734</v>
      </c>
      <c r="S3916" s="6"/>
      <c r="T3916" s="6" t="s">
        <v>5560</v>
      </c>
      <c r="U3916">
        <f t="shared" si="61"/>
        <v>9</v>
      </c>
    </row>
    <row r="3917" spans="1:21" x14ac:dyDescent="0.2">
      <c r="A3917" s="6" t="s">
        <v>12461</v>
      </c>
      <c r="B3917" s="6" t="s">
        <v>12459</v>
      </c>
      <c r="C3917" s="6">
        <v>3531016</v>
      </c>
      <c r="D3917" s="6" t="s">
        <v>6597</v>
      </c>
      <c r="E3917" s="6" t="s">
        <v>12463</v>
      </c>
      <c r="F3917" s="6" t="s">
        <v>6402</v>
      </c>
      <c r="G3917" s="6">
        <v>1103</v>
      </c>
      <c r="H3917" s="6">
        <v>7734</v>
      </c>
      <c r="I3917" s="6">
        <v>1</v>
      </c>
      <c r="J3917" s="6">
        <v>1</v>
      </c>
      <c r="K3917" s="6">
        <v>0</v>
      </c>
      <c r="L3917" s="6"/>
      <c r="M3917" s="6">
        <v>2022</v>
      </c>
      <c r="N3917" s="6" t="s">
        <v>7745</v>
      </c>
      <c r="O3917" s="6">
        <v>99</v>
      </c>
      <c r="P3917" s="6"/>
      <c r="Q3917" s="6" t="s">
        <v>7733</v>
      </c>
      <c r="R3917" s="6" t="s">
        <v>7734</v>
      </c>
      <c r="S3917" s="6"/>
      <c r="T3917" s="6" t="s">
        <v>5559</v>
      </c>
      <c r="U3917">
        <f t="shared" si="61"/>
        <v>8</v>
      </c>
    </row>
    <row r="3918" spans="1:21" x14ac:dyDescent="0.2">
      <c r="A3918" s="6" t="s">
        <v>12461</v>
      </c>
      <c r="B3918" s="6" t="s">
        <v>12459</v>
      </c>
      <c r="C3918" s="6">
        <v>3531016</v>
      </c>
      <c r="D3918" s="6" t="s">
        <v>7676</v>
      </c>
      <c r="E3918" s="6" t="s">
        <v>12464</v>
      </c>
      <c r="F3918" s="6" t="s">
        <v>6402</v>
      </c>
      <c r="G3918" s="6">
        <v>1019</v>
      </c>
      <c r="H3918" s="6">
        <v>7734</v>
      </c>
      <c r="I3918" s="6">
        <v>1</v>
      </c>
      <c r="J3918" s="6">
        <v>1</v>
      </c>
      <c r="K3918" s="6">
        <v>0</v>
      </c>
      <c r="L3918" s="6"/>
      <c r="M3918" s="6">
        <v>2022</v>
      </c>
      <c r="N3918" s="6" t="s">
        <v>7745</v>
      </c>
      <c r="O3918" s="6">
        <v>99</v>
      </c>
      <c r="P3918" s="6"/>
      <c r="Q3918" s="6" t="s">
        <v>7733</v>
      </c>
      <c r="R3918" s="6" t="s">
        <v>7734</v>
      </c>
      <c r="S3918" s="6"/>
      <c r="T3918" s="6" t="s">
        <v>5558</v>
      </c>
      <c r="U3918">
        <f t="shared" si="61"/>
        <v>7</v>
      </c>
    </row>
    <row r="3919" spans="1:21" x14ac:dyDescent="0.2">
      <c r="A3919" s="6" t="s">
        <v>12461</v>
      </c>
      <c r="B3919" s="6" t="s">
        <v>12459</v>
      </c>
      <c r="C3919" s="6">
        <v>3531016</v>
      </c>
      <c r="D3919" s="6" t="s">
        <v>12465</v>
      </c>
      <c r="E3919" s="6" t="s">
        <v>12466</v>
      </c>
      <c r="F3919" s="6" t="s">
        <v>6402</v>
      </c>
      <c r="G3919" s="6">
        <v>84</v>
      </c>
      <c r="H3919" s="6">
        <v>7734</v>
      </c>
      <c r="I3919" s="6">
        <v>0</v>
      </c>
      <c r="J3919" s="6">
        <v>0</v>
      </c>
      <c r="K3919" s="6">
        <v>0</v>
      </c>
      <c r="L3919" s="6"/>
      <c r="M3919" s="6">
        <v>2022</v>
      </c>
      <c r="N3919" s="6" t="s">
        <v>7745</v>
      </c>
      <c r="O3919" s="6">
        <v>99</v>
      </c>
      <c r="P3919" s="6"/>
      <c r="Q3919" s="6" t="s">
        <v>7733</v>
      </c>
      <c r="R3919" s="6" t="s">
        <v>7734</v>
      </c>
      <c r="S3919" s="6"/>
      <c r="T3919" s="6" t="s">
        <v>5561</v>
      </c>
      <c r="U3919">
        <f t="shared" si="61"/>
        <v>6</v>
      </c>
    </row>
    <row r="3920" spans="1:21" x14ac:dyDescent="0.2">
      <c r="A3920" s="6" t="s">
        <v>12461</v>
      </c>
      <c r="B3920" s="6" t="s">
        <v>12459</v>
      </c>
      <c r="C3920" s="6">
        <v>3531016</v>
      </c>
      <c r="D3920" s="6" t="s">
        <v>12467</v>
      </c>
      <c r="E3920" s="6" t="s">
        <v>12468</v>
      </c>
      <c r="F3920" s="6" t="s">
        <v>6402</v>
      </c>
      <c r="G3920" s="6">
        <v>875</v>
      </c>
      <c r="H3920" s="6">
        <v>7734</v>
      </c>
      <c r="I3920" s="6">
        <v>0</v>
      </c>
      <c r="J3920" s="6">
        <v>1</v>
      </c>
      <c r="K3920" s="6">
        <v>0</v>
      </c>
      <c r="L3920" s="6"/>
      <c r="M3920" s="6">
        <v>2022</v>
      </c>
      <c r="N3920" s="6" t="s">
        <v>7745</v>
      </c>
      <c r="O3920" s="6">
        <v>99</v>
      </c>
      <c r="P3920" s="6"/>
      <c r="Q3920" s="6" t="s">
        <v>7733</v>
      </c>
      <c r="R3920" s="6" t="s">
        <v>7734</v>
      </c>
      <c r="S3920" s="6"/>
      <c r="T3920" s="6" t="s">
        <v>5557</v>
      </c>
      <c r="U3920">
        <f t="shared" si="61"/>
        <v>5</v>
      </c>
    </row>
    <row r="3921" spans="1:21" x14ac:dyDescent="0.2">
      <c r="A3921" s="6" t="s">
        <v>12461</v>
      </c>
      <c r="B3921" s="6" t="s">
        <v>12459</v>
      </c>
      <c r="C3921" s="6">
        <v>3531016</v>
      </c>
      <c r="D3921" s="6" t="s">
        <v>7891</v>
      </c>
      <c r="E3921" s="6" t="s">
        <v>12469</v>
      </c>
      <c r="F3921" s="6" t="s">
        <v>6402</v>
      </c>
      <c r="G3921" s="6">
        <v>617</v>
      </c>
      <c r="H3921" s="6">
        <v>7734</v>
      </c>
      <c r="I3921" s="6">
        <v>0</v>
      </c>
      <c r="J3921" s="6">
        <v>0</v>
      </c>
      <c r="K3921" s="6">
        <v>0</v>
      </c>
      <c r="L3921" s="6"/>
      <c r="M3921" s="6">
        <v>2022</v>
      </c>
      <c r="N3921" s="6" t="s">
        <v>7745</v>
      </c>
      <c r="O3921" s="6">
        <v>99</v>
      </c>
      <c r="P3921" s="6"/>
      <c r="Q3921" s="6" t="s">
        <v>7733</v>
      </c>
      <c r="R3921" s="6" t="s">
        <v>7734</v>
      </c>
      <c r="S3921" s="6"/>
      <c r="T3921" s="6" t="s">
        <v>5562</v>
      </c>
      <c r="U3921">
        <f t="shared" si="61"/>
        <v>4</v>
      </c>
    </row>
    <row r="3922" spans="1:21" x14ac:dyDescent="0.2">
      <c r="A3922" s="6" t="s">
        <v>12461</v>
      </c>
      <c r="B3922" s="6" t="s">
        <v>12459</v>
      </c>
      <c r="C3922" s="6">
        <v>3531016</v>
      </c>
      <c r="D3922" s="6" t="s">
        <v>10584</v>
      </c>
      <c r="E3922" s="6" t="s">
        <v>12470</v>
      </c>
      <c r="F3922" s="6" t="s">
        <v>6402</v>
      </c>
      <c r="G3922" s="6">
        <v>1086</v>
      </c>
      <c r="H3922" s="6">
        <v>7734</v>
      </c>
      <c r="I3922" s="6">
        <v>1</v>
      </c>
      <c r="J3922" s="6">
        <v>1</v>
      </c>
      <c r="K3922" s="6">
        <v>0</v>
      </c>
      <c r="L3922" s="6"/>
      <c r="M3922" s="6">
        <v>2022</v>
      </c>
      <c r="N3922" s="6" t="s">
        <v>7745</v>
      </c>
      <c r="O3922" s="6">
        <v>99</v>
      </c>
      <c r="P3922" s="6"/>
      <c r="Q3922" s="6" t="s">
        <v>7733</v>
      </c>
      <c r="R3922" s="6" t="s">
        <v>7734</v>
      </c>
      <c r="S3922" s="6"/>
      <c r="T3922" s="6" t="s">
        <v>5556</v>
      </c>
      <c r="U3922">
        <f t="shared" si="61"/>
        <v>3</v>
      </c>
    </row>
    <row r="3923" spans="1:21" x14ac:dyDescent="0.2">
      <c r="A3923" s="6" t="s">
        <v>12461</v>
      </c>
      <c r="B3923" s="6" t="s">
        <v>12459</v>
      </c>
      <c r="C3923" s="6">
        <v>3531016</v>
      </c>
      <c r="D3923" s="6" t="s">
        <v>6406</v>
      </c>
      <c r="E3923" s="6" t="s">
        <v>7876</v>
      </c>
      <c r="F3923" s="6" t="s">
        <v>6402</v>
      </c>
      <c r="G3923" s="6">
        <v>1049</v>
      </c>
      <c r="H3923" s="6">
        <v>7734</v>
      </c>
      <c r="I3923" s="6">
        <v>0</v>
      </c>
      <c r="J3923" s="6">
        <v>1</v>
      </c>
      <c r="K3923" s="6">
        <v>0</v>
      </c>
      <c r="L3923" s="6"/>
      <c r="M3923" s="6">
        <v>2022</v>
      </c>
      <c r="N3923" s="6" t="s">
        <v>7745</v>
      </c>
      <c r="O3923" s="6">
        <v>99</v>
      </c>
      <c r="P3923" s="6"/>
      <c r="Q3923" s="6" t="s">
        <v>7733</v>
      </c>
      <c r="R3923" s="6" t="s">
        <v>7734</v>
      </c>
      <c r="S3923" s="6"/>
      <c r="T3923" s="6" t="s">
        <v>5555</v>
      </c>
      <c r="U3923">
        <f t="shared" si="61"/>
        <v>2</v>
      </c>
    </row>
    <row r="3924" spans="1:21" x14ac:dyDescent="0.2">
      <c r="A3924" s="6" t="s">
        <v>12461</v>
      </c>
      <c r="B3924" s="6" t="s">
        <v>12459</v>
      </c>
      <c r="C3924" s="6">
        <v>3531016</v>
      </c>
      <c r="D3924" s="6" t="s">
        <v>6411</v>
      </c>
      <c r="E3924" s="6" t="s">
        <v>7267</v>
      </c>
      <c r="F3924" s="6" t="s">
        <v>6402</v>
      </c>
      <c r="G3924" s="6">
        <v>769</v>
      </c>
      <c r="H3924" s="6">
        <v>7734</v>
      </c>
      <c r="I3924" s="6">
        <v>0</v>
      </c>
      <c r="J3924" s="6">
        <v>0</v>
      </c>
      <c r="K3924" s="6">
        <v>0</v>
      </c>
      <c r="L3924" s="6"/>
      <c r="M3924" s="6">
        <v>2022</v>
      </c>
      <c r="N3924" s="6" t="s">
        <v>7745</v>
      </c>
      <c r="O3924" s="6">
        <v>99</v>
      </c>
      <c r="P3924" s="6"/>
      <c r="Q3924" s="6" t="s">
        <v>7733</v>
      </c>
      <c r="R3924" s="6" t="s">
        <v>7734</v>
      </c>
      <c r="S3924" s="6"/>
      <c r="T3924" s="6" t="s">
        <v>5563</v>
      </c>
      <c r="U3924">
        <f t="shared" si="61"/>
        <v>1</v>
      </c>
    </row>
    <row r="3925" spans="1:21" x14ac:dyDescent="0.2">
      <c r="A3925" s="6" t="s">
        <v>12471</v>
      </c>
      <c r="B3925" s="6" t="s">
        <v>12472</v>
      </c>
      <c r="C3925" s="6">
        <v>3534021</v>
      </c>
      <c r="D3925" s="6" t="s">
        <v>6785</v>
      </c>
      <c r="E3925" s="6" t="s">
        <v>6772</v>
      </c>
      <c r="F3925" s="6" t="s">
        <v>6402</v>
      </c>
      <c r="G3925" s="6">
        <v>2912</v>
      </c>
      <c r="H3925" s="6">
        <v>9344</v>
      </c>
      <c r="I3925" s="6">
        <v>0</v>
      </c>
      <c r="J3925" s="6">
        <v>0</v>
      </c>
      <c r="K3925" s="6">
        <v>0</v>
      </c>
      <c r="L3925" s="6"/>
      <c r="M3925" s="6">
        <v>2022</v>
      </c>
      <c r="N3925" s="6" t="s">
        <v>7732</v>
      </c>
      <c r="O3925" s="6">
        <v>99</v>
      </c>
      <c r="P3925" s="6"/>
      <c r="Q3925" s="6" t="s">
        <v>7733</v>
      </c>
      <c r="R3925" s="6" t="s">
        <v>7734</v>
      </c>
      <c r="S3925" s="6"/>
      <c r="T3925" s="6" t="s">
        <v>1260</v>
      </c>
      <c r="U3925">
        <f t="shared" si="61"/>
        <v>3</v>
      </c>
    </row>
    <row r="3926" spans="1:21" x14ac:dyDescent="0.2">
      <c r="A3926" s="6" t="s">
        <v>12471</v>
      </c>
      <c r="B3926" s="6" t="s">
        <v>12472</v>
      </c>
      <c r="C3926" s="6">
        <v>3534021</v>
      </c>
      <c r="D3926" s="6" t="s">
        <v>12473</v>
      </c>
      <c r="E3926" s="6" t="s">
        <v>12474</v>
      </c>
      <c r="F3926" s="6" t="s">
        <v>6402</v>
      </c>
      <c r="G3926" s="6">
        <v>906</v>
      </c>
      <c r="H3926" s="6">
        <v>9344</v>
      </c>
      <c r="I3926" s="6">
        <v>0</v>
      </c>
      <c r="J3926" s="6">
        <v>0</v>
      </c>
      <c r="K3926" s="6">
        <v>0</v>
      </c>
      <c r="L3926" s="6"/>
      <c r="M3926" s="6">
        <v>2022</v>
      </c>
      <c r="N3926" s="6" t="s">
        <v>7732</v>
      </c>
      <c r="O3926" s="6">
        <v>99</v>
      </c>
      <c r="P3926" s="6"/>
      <c r="Q3926" s="6" t="s">
        <v>7733</v>
      </c>
      <c r="R3926" s="6" t="s">
        <v>7734</v>
      </c>
      <c r="S3926" s="6"/>
      <c r="T3926" s="6" t="s">
        <v>1261</v>
      </c>
      <c r="U3926">
        <f t="shared" si="61"/>
        <v>2</v>
      </c>
    </row>
    <row r="3927" spans="1:21" x14ac:dyDescent="0.2">
      <c r="A3927" s="6" t="s">
        <v>12471</v>
      </c>
      <c r="B3927" s="6" t="s">
        <v>12472</v>
      </c>
      <c r="C3927" s="6">
        <v>3534021</v>
      </c>
      <c r="D3927" s="6" t="s">
        <v>6442</v>
      </c>
      <c r="E3927" s="6" t="s">
        <v>7312</v>
      </c>
      <c r="F3927" s="6" t="s">
        <v>6402</v>
      </c>
      <c r="G3927" s="6">
        <v>5526</v>
      </c>
      <c r="H3927" s="6">
        <v>9344</v>
      </c>
      <c r="I3927" s="6">
        <v>1</v>
      </c>
      <c r="J3927" s="6">
        <v>1</v>
      </c>
      <c r="K3927" s="6">
        <v>0</v>
      </c>
      <c r="L3927" s="6"/>
      <c r="M3927" s="6">
        <v>2022</v>
      </c>
      <c r="N3927" s="6" t="s">
        <v>7732</v>
      </c>
      <c r="O3927" s="6">
        <v>99</v>
      </c>
      <c r="P3927" s="6"/>
      <c r="Q3927" s="6" t="s">
        <v>7733</v>
      </c>
      <c r="R3927" s="6" t="s">
        <v>7734</v>
      </c>
      <c r="S3927" s="6"/>
      <c r="T3927" s="6" t="s">
        <v>1259</v>
      </c>
      <c r="U3927">
        <f t="shared" si="61"/>
        <v>1</v>
      </c>
    </row>
    <row r="3928" spans="1:21" x14ac:dyDescent="0.2">
      <c r="A3928" s="6" t="s">
        <v>12475</v>
      </c>
      <c r="B3928" s="6" t="s">
        <v>12472</v>
      </c>
      <c r="C3928" s="6">
        <v>3534021</v>
      </c>
      <c r="D3928" s="6" t="s">
        <v>7891</v>
      </c>
      <c r="E3928" s="6" t="s">
        <v>12476</v>
      </c>
      <c r="F3928" s="6" t="s">
        <v>6402</v>
      </c>
      <c r="G3928" s="6">
        <v>5057</v>
      </c>
      <c r="H3928" s="6">
        <v>54393</v>
      </c>
      <c r="I3928" s="6">
        <v>1</v>
      </c>
      <c r="J3928" s="6">
        <v>1</v>
      </c>
      <c r="K3928" s="6">
        <v>0</v>
      </c>
      <c r="L3928" s="6"/>
      <c r="M3928" s="6">
        <v>2022</v>
      </c>
      <c r="N3928" s="6" t="s">
        <v>7745</v>
      </c>
      <c r="O3928" s="6">
        <v>99</v>
      </c>
      <c r="P3928" s="6"/>
      <c r="Q3928" s="6" t="s">
        <v>7733</v>
      </c>
      <c r="R3928" s="6" t="s">
        <v>7734</v>
      </c>
      <c r="S3928" s="6"/>
      <c r="T3928" s="6" t="s">
        <v>5571</v>
      </c>
      <c r="U3928">
        <f t="shared" si="61"/>
        <v>16</v>
      </c>
    </row>
    <row r="3929" spans="1:21" x14ac:dyDescent="0.2">
      <c r="A3929" s="6" t="s">
        <v>12475</v>
      </c>
      <c r="B3929" s="6" t="s">
        <v>12472</v>
      </c>
      <c r="C3929" s="6">
        <v>3534021</v>
      </c>
      <c r="D3929" s="6" t="s">
        <v>10126</v>
      </c>
      <c r="E3929" s="6" t="s">
        <v>12477</v>
      </c>
      <c r="F3929" s="6" t="s">
        <v>6402</v>
      </c>
      <c r="G3929" s="6">
        <v>1896</v>
      </c>
      <c r="H3929" s="6">
        <v>54393</v>
      </c>
      <c r="I3929" s="6">
        <v>0</v>
      </c>
      <c r="J3929" s="6">
        <v>0</v>
      </c>
      <c r="K3929" s="6">
        <v>0</v>
      </c>
      <c r="L3929" s="6"/>
      <c r="M3929" s="6">
        <v>2022</v>
      </c>
      <c r="N3929" s="6" t="s">
        <v>7745</v>
      </c>
      <c r="O3929" s="6">
        <v>99</v>
      </c>
      <c r="P3929" s="6"/>
      <c r="Q3929" s="6" t="s">
        <v>7733</v>
      </c>
      <c r="R3929" s="6" t="s">
        <v>7734</v>
      </c>
      <c r="S3929" s="6"/>
      <c r="T3929" s="6" t="s">
        <v>5572</v>
      </c>
      <c r="U3929">
        <f t="shared" si="61"/>
        <v>15</v>
      </c>
    </row>
    <row r="3930" spans="1:21" x14ac:dyDescent="0.2">
      <c r="A3930" s="6" t="s">
        <v>12475</v>
      </c>
      <c r="B3930" s="6" t="s">
        <v>12472</v>
      </c>
      <c r="C3930" s="6">
        <v>3534021</v>
      </c>
      <c r="D3930" s="6" t="s">
        <v>6722</v>
      </c>
      <c r="E3930" s="6" t="s">
        <v>8448</v>
      </c>
      <c r="F3930" s="6" t="s">
        <v>6402</v>
      </c>
      <c r="G3930" s="6">
        <v>4811</v>
      </c>
      <c r="H3930" s="6">
        <v>54393</v>
      </c>
      <c r="I3930" s="6">
        <v>1</v>
      </c>
      <c r="J3930" s="6">
        <v>1</v>
      </c>
      <c r="K3930" s="6">
        <v>0</v>
      </c>
      <c r="L3930" s="6"/>
      <c r="M3930" s="6">
        <v>2022</v>
      </c>
      <c r="N3930" s="6" t="s">
        <v>7745</v>
      </c>
      <c r="O3930" s="6">
        <v>99</v>
      </c>
      <c r="P3930" s="6"/>
      <c r="Q3930" s="6" t="s">
        <v>7733</v>
      </c>
      <c r="R3930" s="6" t="s">
        <v>7734</v>
      </c>
      <c r="S3930" s="6"/>
      <c r="T3930" s="6" t="s">
        <v>5570</v>
      </c>
      <c r="U3930">
        <f t="shared" si="61"/>
        <v>14</v>
      </c>
    </row>
    <row r="3931" spans="1:21" x14ac:dyDescent="0.2">
      <c r="A3931" s="6" t="s">
        <v>12475</v>
      </c>
      <c r="B3931" s="6" t="s">
        <v>12472</v>
      </c>
      <c r="C3931" s="6">
        <v>3534021</v>
      </c>
      <c r="D3931" s="6" t="s">
        <v>12478</v>
      </c>
      <c r="E3931" s="6" t="s">
        <v>12479</v>
      </c>
      <c r="F3931" s="6" t="s">
        <v>6402</v>
      </c>
      <c r="G3931" s="6">
        <v>1803</v>
      </c>
      <c r="H3931" s="6">
        <v>54393</v>
      </c>
      <c r="I3931" s="6">
        <v>0</v>
      </c>
      <c r="J3931" s="6">
        <v>0</v>
      </c>
      <c r="K3931" s="6">
        <v>0</v>
      </c>
      <c r="L3931" s="6"/>
      <c r="M3931" s="6">
        <v>2022</v>
      </c>
      <c r="N3931" s="6" t="s">
        <v>7745</v>
      </c>
      <c r="O3931" s="6">
        <v>99</v>
      </c>
      <c r="P3931" s="6"/>
      <c r="Q3931" s="6" t="s">
        <v>7733</v>
      </c>
      <c r="R3931" s="6" t="s">
        <v>7734</v>
      </c>
      <c r="S3931" s="6"/>
      <c r="T3931" s="6" t="s">
        <v>5573</v>
      </c>
      <c r="U3931">
        <f t="shared" si="61"/>
        <v>13</v>
      </c>
    </row>
    <row r="3932" spans="1:21" x14ac:dyDescent="0.2">
      <c r="A3932" s="6" t="s">
        <v>12475</v>
      </c>
      <c r="B3932" s="6" t="s">
        <v>12472</v>
      </c>
      <c r="C3932" s="6">
        <v>3534021</v>
      </c>
      <c r="D3932" s="6" t="s">
        <v>12480</v>
      </c>
      <c r="E3932" s="6" t="s">
        <v>12481</v>
      </c>
      <c r="F3932" s="6" t="s">
        <v>6402</v>
      </c>
      <c r="G3932" s="6">
        <v>2140</v>
      </c>
      <c r="H3932" s="6">
        <v>54393</v>
      </c>
      <c r="I3932" s="6">
        <v>0</v>
      </c>
      <c r="J3932" s="6">
        <v>0</v>
      </c>
      <c r="K3932" s="6">
        <v>0</v>
      </c>
      <c r="L3932" s="6"/>
      <c r="M3932" s="6">
        <v>2022</v>
      </c>
      <c r="N3932" s="6" t="s">
        <v>7745</v>
      </c>
      <c r="O3932" s="6">
        <v>99</v>
      </c>
      <c r="P3932" s="6"/>
      <c r="Q3932" s="6" t="s">
        <v>7733</v>
      </c>
      <c r="R3932" s="6" t="s">
        <v>7734</v>
      </c>
      <c r="S3932" s="6"/>
      <c r="T3932" s="6" t="s">
        <v>5574</v>
      </c>
      <c r="U3932">
        <f t="shared" si="61"/>
        <v>12</v>
      </c>
    </row>
    <row r="3933" spans="1:21" x14ac:dyDescent="0.2">
      <c r="A3933" s="6" t="s">
        <v>12475</v>
      </c>
      <c r="B3933" s="6" t="s">
        <v>12472</v>
      </c>
      <c r="C3933" s="6">
        <v>3534021</v>
      </c>
      <c r="D3933" s="6" t="s">
        <v>7010</v>
      </c>
      <c r="E3933" s="6" t="s">
        <v>12482</v>
      </c>
      <c r="F3933" s="6" t="s">
        <v>6402</v>
      </c>
      <c r="G3933" s="6">
        <v>2031</v>
      </c>
      <c r="H3933" s="6">
        <v>54393</v>
      </c>
      <c r="I3933" s="6">
        <v>0</v>
      </c>
      <c r="J3933" s="6">
        <v>0</v>
      </c>
      <c r="K3933" s="6">
        <v>0</v>
      </c>
      <c r="L3933" s="6"/>
      <c r="M3933" s="6">
        <v>2022</v>
      </c>
      <c r="N3933" s="6" t="s">
        <v>7745</v>
      </c>
      <c r="O3933" s="6">
        <v>99</v>
      </c>
      <c r="P3933" s="6"/>
      <c r="Q3933" s="6" t="s">
        <v>7733</v>
      </c>
      <c r="R3933" s="6" t="s">
        <v>7734</v>
      </c>
      <c r="S3933" s="6"/>
      <c r="T3933" s="6" t="s">
        <v>5575</v>
      </c>
      <c r="U3933">
        <f t="shared" si="61"/>
        <v>11</v>
      </c>
    </row>
    <row r="3934" spans="1:21" x14ac:dyDescent="0.2">
      <c r="A3934" s="6" t="s">
        <v>12475</v>
      </c>
      <c r="B3934" s="6" t="s">
        <v>12472</v>
      </c>
      <c r="C3934" s="6">
        <v>3534021</v>
      </c>
      <c r="D3934" s="6" t="s">
        <v>6779</v>
      </c>
      <c r="E3934" s="6" t="s">
        <v>6415</v>
      </c>
      <c r="F3934" s="6" t="s">
        <v>6402</v>
      </c>
      <c r="G3934" s="6">
        <v>3266</v>
      </c>
      <c r="H3934" s="6">
        <v>54393</v>
      </c>
      <c r="I3934" s="6">
        <v>0</v>
      </c>
      <c r="J3934" s="6">
        <v>1</v>
      </c>
      <c r="K3934" s="6">
        <v>0</v>
      </c>
      <c r="L3934" s="6"/>
      <c r="M3934" s="6">
        <v>2022</v>
      </c>
      <c r="N3934" s="6" t="s">
        <v>7745</v>
      </c>
      <c r="O3934" s="6">
        <v>99</v>
      </c>
      <c r="P3934" s="6"/>
      <c r="Q3934" s="6" t="s">
        <v>7733</v>
      </c>
      <c r="R3934" s="6" t="s">
        <v>7734</v>
      </c>
      <c r="S3934" s="6"/>
      <c r="T3934" s="6" t="s">
        <v>5569</v>
      </c>
      <c r="U3934">
        <f t="shared" si="61"/>
        <v>10</v>
      </c>
    </row>
    <row r="3935" spans="1:21" x14ac:dyDescent="0.2">
      <c r="A3935" s="6" t="s">
        <v>12475</v>
      </c>
      <c r="B3935" s="6" t="s">
        <v>12472</v>
      </c>
      <c r="C3935" s="6">
        <v>3534021</v>
      </c>
      <c r="D3935" s="6" t="s">
        <v>7692</v>
      </c>
      <c r="E3935" s="6" t="s">
        <v>12483</v>
      </c>
      <c r="F3935" s="6" t="s">
        <v>6402</v>
      </c>
      <c r="G3935" s="6">
        <v>1479</v>
      </c>
      <c r="H3935" s="6">
        <v>54393</v>
      </c>
      <c r="I3935" s="6">
        <v>0</v>
      </c>
      <c r="J3935" s="6">
        <v>0</v>
      </c>
      <c r="K3935" s="6">
        <v>0</v>
      </c>
      <c r="L3935" s="6"/>
      <c r="M3935" s="6">
        <v>2022</v>
      </c>
      <c r="N3935" s="6" t="s">
        <v>7745</v>
      </c>
      <c r="O3935" s="6">
        <v>99</v>
      </c>
      <c r="P3935" s="6"/>
      <c r="Q3935" s="6" t="s">
        <v>7733</v>
      </c>
      <c r="R3935" s="6" t="s">
        <v>7734</v>
      </c>
      <c r="S3935" s="6"/>
      <c r="T3935" s="6" t="s">
        <v>5576</v>
      </c>
      <c r="U3935">
        <f t="shared" si="61"/>
        <v>9</v>
      </c>
    </row>
    <row r="3936" spans="1:21" x14ac:dyDescent="0.2">
      <c r="A3936" s="6" t="s">
        <v>12475</v>
      </c>
      <c r="B3936" s="6" t="s">
        <v>12472</v>
      </c>
      <c r="C3936" s="6">
        <v>3534021</v>
      </c>
      <c r="D3936" s="6" t="s">
        <v>6493</v>
      </c>
      <c r="E3936" s="6" t="s">
        <v>8127</v>
      </c>
      <c r="F3936" s="6" t="s">
        <v>6402</v>
      </c>
      <c r="G3936" s="6">
        <v>3521</v>
      </c>
      <c r="H3936" s="6">
        <v>54393</v>
      </c>
      <c r="I3936" s="6">
        <v>1</v>
      </c>
      <c r="J3936" s="6">
        <v>1</v>
      </c>
      <c r="K3936" s="6">
        <v>0</v>
      </c>
      <c r="L3936" s="6"/>
      <c r="M3936" s="6">
        <v>2022</v>
      </c>
      <c r="N3936" s="6" t="s">
        <v>7745</v>
      </c>
      <c r="O3936" s="6">
        <v>99</v>
      </c>
      <c r="P3936" s="6"/>
      <c r="Q3936" s="6" t="s">
        <v>7733</v>
      </c>
      <c r="R3936" s="6" t="s">
        <v>7734</v>
      </c>
      <c r="S3936" s="6"/>
      <c r="T3936" s="6" t="s">
        <v>5568</v>
      </c>
      <c r="U3936">
        <f t="shared" si="61"/>
        <v>8</v>
      </c>
    </row>
    <row r="3937" spans="1:21" x14ac:dyDescent="0.2">
      <c r="A3937" s="6" t="s">
        <v>12475</v>
      </c>
      <c r="B3937" s="6" t="s">
        <v>12472</v>
      </c>
      <c r="C3937" s="6">
        <v>3534021</v>
      </c>
      <c r="D3937" s="6" t="s">
        <v>12484</v>
      </c>
      <c r="E3937" s="6" t="s">
        <v>12485</v>
      </c>
      <c r="F3937" s="6" t="s">
        <v>6402</v>
      </c>
      <c r="G3937" s="6">
        <v>2251</v>
      </c>
      <c r="H3937" s="6">
        <v>54393</v>
      </c>
      <c r="I3937" s="6">
        <v>0</v>
      </c>
      <c r="J3937" s="6">
        <v>0</v>
      </c>
      <c r="K3937" s="6">
        <v>0</v>
      </c>
      <c r="L3937" s="6"/>
      <c r="M3937" s="6">
        <v>2022</v>
      </c>
      <c r="N3937" s="6" t="s">
        <v>7745</v>
      </c>
      <c r="O3937" s="6">
        <v>99</v>
      </c>
      <c r="P3937" s="6"/>
      <c r="Q3937" s="6" t="s">
        <v>7733</v>
      </c>
      <c r="R3937" s="6" t="s">
        <v>7734</v>
      </c>
      <c r="S3937" s="6"/>
      <c r="T3937" s="6" t="s">
        <v>5577</v>
      </c>
      <c r="U3937">
        <f t="shared" si="61"/>
        <v>7</v>
      </c>
    </row>
    <row r="3938" spans="1:21" x14ac:dyDescent="0.2">
      <c r="A3938" s="6" t="s">
        <v>12475</v>
      </c>
      <c r="B3938" s="6" t="s">
        <v>12472</v>
      </c>
      <c r="C3938" s="6">
        <v>3534021</v>
      </c>
      <c r="D3938" s="6" t="s">
        <v>6550</v>
      </c>
      <c r="E3938" s="6" t="s">
        <v>12486</v>
      </c>
      <c r="F3938" s="6" t="s">
        <v>6402</v>
      </c>
      <c r="G3938" s="6">
        <v>5253</v>
      </c>
      <c r="H3938" s="6">
        <v>54393</v>
      </c>
      <c r="I3938" s="6">
        <v>1</v>
      </c>
      <c r="J3938" s="6">
        <v>1</v>
      </c>
      <c r="K3938" s="6">
        <v>0</v>
      </c>
      <c r="L3938" s="6"/>
      <c r="M3938" s="6">
        <v>2022</v>
      </c>
      <c r="N3938" s="6" t="s">
        <v>7745</v>
      </c>
      <c r="O3938" s="6">
        <v>99</v>
      </c>
      <c r="P3938" s="6"/>
      <c r="Q3938" s="6" t="s">
        <v>7733</v>
      </c>
      <c r="R3938" s="6" t="s">
        <v>7734</v>
      </c>
      <c r="S3938" s="6"/>
      <c r="T3938" s="6" t="s">
        <v>5567</v>
      </c>
      <c r="U3938">
        <f t="shared" si="61"/>
        <v>6</v>
      </c>
    </row>
    <row r="3939" spans="1:21" x14ac:dyDescent="0.2">
      <c r="A3939" s="6" t="s">
        <v>12475</v>
      </c>
      <c r="B3939" s="6" t="s">
        <v>12472</v>
      </c>
      <c r="C3939" s="6">
        <v>3534021</v>
      </c>
      <c r="D3939" s="6" t="s">
        <v>6480</v>
      </c>
      <c r="E3939" s="6" t="s">
        <v>12487</v>
      </c>
      <c r="F3939" s="6" t="s">
        <v>6402</v>
      </c>
      <c r="G3939" s="6">
        <v>3101</v>
      </c>
      <c r="H3939" s="6">
        <v>54393</v>
      </c>
      <c r="I3939" s="6">
        <v>0</v>
      </c>
      <c r="J3939" s="6">
        <v>1</v>
      </c>
      <c r="K3939" s="6">
        <v>0</v>
      </c>
      <c r="L3939" s="6"/>
      <c r="M3939" s="6">
        <v>2022</v>
      </c>
      <c r="N3939" s="6" t="s">
        <v>7745</v>
      </c>
      <c r="O3939" s="6">
        <v>99</v>
      </c>
      <c r="P3939" s="6"/>
      <c r="Q3939" s="6" t="s">
        <v>7733</v>
      </c>
      <c r="R3939" s="6" t="s">
        <v>7734</v>
      </c>
      <c r="S3939" s="6"/>
      <c r="T3939" s="6" t="s">
        <v>5566</v>
      </c>
      <c r="U3939">
        <f t="shared" si="61"/>
        <v>5</v>
      </c>
    </row>
    <row r="3940" spans="1:21" x14ac:dyDescent="0.2">
      <c r="A3940" s="6" t="s">
        <v>12475</v>
      </c>
      <c r="B3940" s="6" t="s">
        <v>12472</v>
      </c>
      <c r="C3940" s="6">
        <v>3534021</v>
      </c>
      <c r="D3940" s="6" t="s">
        <v>6428</v>
      </c>
      <c r="E3940" s="6" t="s">
        <v>6491</v>
      </c>
      <c r="F3940" s="6" t="s">
        <v>6402</v>
      </c>
      <c r="G3940" s="6">
        <v>7385</v>
      </c>
      <c r="H3940" s="6">
        <v>54393</v>
      </c>
      <c r="I3940" s="6">
        <v>1</v>
      </c>
      <c r="J3940" s="6">
        <v>1</v>
      </c>
      <c r="K3940" s="6">
        <v>0</v>
      </c>
      <c r="L3940" s="6"/>
      <c r="M3940" s="6">
        <v>2022</v>
      </c>
      <c r="N3940" s="6" t="s">
        <v>7745</v>
      </c>
      <c r="O3940" s="6">
        <v>99</v>
      </c>
      <c r="P3940" s="6"/>
      <c r="Q3940" s="6" t="s">
        <v>7733</v>
      </c>
      <c r="R3940" s="6" t="s">
        <v>7734</v>
      </c>
      <c r="S3940" s="6"/>
      <c r="T3940" s="6" t="s">
        <v>5565</v>
      </c>
      <c r="U3940">
        <f t="shared" si="61"/>
        <v>4</v>
      </c>
    </row>
    <row r="3941" spans="1:21" x14ac:dyDescent="0.2">
      <c r="A3941" s="6" t="s">
        <v>12475</v>
      </c>
      <c r="B3941" s="6" t="s">
        <v>12472</v>
      </c>
      <c r="C3941" s="6">
        <v>3534021</v>
      </c>
      <c r="D3941" s="6" t="s">
        <v>12488</v>
      </c>
      <c r="E3941" s="6" t="s">
        <v>12489</v>
      </c>
      <c r="F3941" s="6" t="s">
        <v>6402</v>
      </c>
      <c r="G3941" s="6">
        <v>1739</v>
      </c>
      <c r="H3941" s="6">
        <v>54393</v>
      </c>
      <c r="I3941" s="6">
        <v>0</v>
      </c>
      <c r="J3941" s="6">
        <v>0</v>
      </c>
      <c r="K3941" s="6">
        <v>0</v>
      </c>
      <c r="L3941" s="6"/>
      <c r="M3941" s="6">
        <v>2022</v>
      </c>
      <c r="N3941" s="6" t="s">
        <v>7745</v>
      </c>
      <c r="O3941" s="6">
        <v>99</v>
      </c>
      <c r="P3941" s="6"/>
      <c r="Q3941" s="6" t="s">
        <v>7733</v>
      </c>
      <c r="R3941" s="6" t="s">
        <v>7734</v>
      </c>
      <c r="S3941" s="6"/>
      <c r="T3941" s="6" t="s">
        <v>5578</v>
      </c>
      <c r="U3941">
        <f t="shared" si="61"/>
        <v>3</v>
      </c>
    </row>
    <row r="3942" spans="1:21" x14ac:dyDescent="0.2">
      <c r="A3942" s="6" t="s">
        <v>12475</v>
      </c>
      <c r="B3942" s="6" t="s">
        <v>12472</v>
      </c>
      <c r="C3942" s="6">
        <v>3534021</v>
      </c>
      <c r="D3942" s="6" t="s">
        <v>6650</v>
      </c>
      <c r="E3942" s="6" t="s">
        <v>6578</v>
      </c>
      <c r="F3942" s="6" t="s">
        <v>6402</v>
      </c>
      <c r="G3942" s="6">
        <v>3096</v>
      </c>
      <c r="H3942" s="6">
        <v>54393</v>
      </c>
      <c r="I3942" s="6">
        <v>0</v>
      </c>
      <c r="J3942" s="6">
        <v>0</v>
      </c>
      <c r="K3942" s="6">
        <v>0</v>
      </c>
      <c r="L3942" s="6"/>
      <c r="M3942" s="6">
        <v>2022</v>
      </c>
      <c r="N3942" s="6" t="s">
        <v>7745</v>
      </c>
      <c r="O3942" s="6">
        <v>99</v>
      </c>
      <c r="P3942" s="6"/>
      <c r="Q3942" s="6" t="s">
        <v>7733</v>
      </c>
      <c r="R3942" s="6" t="s">
        <v>7734</v>
      </c>
      <c r="S3942" s="6"/>
      <c r="T3942" s="6" t="s">
        <v>5579</v>
      </c>
      <c r="U3942">
        <f t="shared" si="61"/>
        <v>2</v>
      </c>
    </row>
    <row r="3943" spans="1:21" x14ac:dyDescent="0.2">
      <c r="A3943" s="6" t="s">
        <v>12475</v>
      </c>
      <c r="B3943" s="6" t="s">
        <v>12472</v>
      </c>
      <c r="C3943" s="6">
        <v>3534021</v>
      </c>
      <c r="D3943" s="6" t="s">
        <v>6428</v>
      </c>
      <c r="E3943" s="6" t="s">
        <v>12490</v>
      </c>
      <c r="F3943" s="6" t="s">
        <v>6402</v>
      </c>
      <c r="G3943" s="6">
        <v>5564</v>
      </c>
      <c r="H3943" s="6">
        <v>54393</v>
      </c>
      <c r="I3943" s="6">
        <v>1</v>
      </c>
      <c r="J3943" s="6">
        <v>1</v>
      </c>
      <c r="K3943" s="6">
        <v>0</v>
      </c>
      <c r="L3943" s="6"/>
      <c r="M3943" s="6">
        <v>2022</v>
      </c>
      <c r="N3943" s="6" t="s">
        <v>7745</v>
      </c>
      <c r="O3943" s="6">
        <v>99</v>
      </c>
      <c r="P3943" s="6"/>
      <c r="Q3943" s="6" t="s">
        <v>7733</v>
      </c>
      <c r="R3943" s="6" t="s">
        <v>7734</v>
      </c>
      <c r="S3943" s="6"/>
      <c r="T3943" s="6" t="s">
        <v>5564</v>
      </c>
      <c r="U3943">
        <f t="shared" si="61"/>
        <v>1</v>
      </c>
    </row>
    <row r="3944" spans="1:21" x14ac:dyDescent="0.2">
      <c r="A3944" s="6" t="s">
        <v>12491</v>
      </c>
      <c r="B3944" s="6" t="s">
        <v>12492</v>
      </c>
      <c r="C3944" s="6">
        <v>3534020</v>
      </c>
      <c r="D3944" s="6" t="s">
        <v>6598</v>
      </c>
      <c r="E3944" s="6" t="s">
        <v>12493</v>
      </c>
      <c r="F3944" s="6" t="s">
        <v>6402</v>
      </c>
      <c r="G3944" s="6">
        <v>1192</v>
      </c>
      <c r="H3944" s="6">
        <v>4172</v>
      </c>
      <c r="I3944" s="6">
        <v>0</v>
      </c>
      <c r="J3944" s="6">
        <v>0</v>
      </c>
      <c r="K3944" s="6">
        <v>0</v>
      </c>
      <c r="L3944" s="6"/>
      <c r="M3944" s="6">
        <v>2022</v>
      </c>
      <c r="N3944" s="6" t="s">
        <v>7732</v>
      </c>
      <c r="O3944" s="6">
        <v>99</v>
      </c>
      <c r="P3944" s="6"/>
      <c r="Q3944" s="6" t="s">
        <v>7733</v>
      </c>
      <c r="R3944" s="6" t="s">
        <v>7734</v>
      </c>
      <c r="S3944" s="6"/>
      <c r="T3944" s="6" t="s">
        <v>609</v>
      </c>
      <c r="U3944">
        <f t="shared" si="61"/>
        <v>4</v>
      </c>
    </row>
    <row r="3945" spans="1:21" x14ac:dyDescent="0.2">
      <c r="A3945" s="6" t="s">
        <v>12491</v>
      </c>
      <c r="B3945" s="6" t="s">
        <v>12492</v>
      </c>
      <c r="C3945" s="6">
        <v>3534020</v>
      </c>
      <c r="D3945" s="6" t="s">
        <v>6423</v>
      </c>
      <c r="E3945" s="6" t="s">
        <v>11494</v>
      </c>
      <c r="F3945" s="6" t="s">
        <v>6402</v>
      </c>
      <c r="G3945" s="6">
        <v>845</v>
      </c>
      <c r="H3945" s="6">
        <v>4172</v>
      </c>
      <c r="I3945" s="6">
        <v>0</v>
      </c>
      <c r="J3945" s="6">
        <v>0</v>
      </c>
      <c r="K3945" s="6">
        <v>0</v>
      </c>
      <c r="L3945" s="6"/>
      <c r="M3945" s="6">
        <v>2022</v>
      </c>
      <c r="N3945" s="6" t="s">
        <v>7732</v>
      </c>
      <c r="O3945" s="6">
        <v>99</v>
      </c>
      <c r="P3945" s="6"/>
      <c r="Q3945" s="6" t="s">
        <v>7733</v>
      </c>
      <c r="R3945" s="6" t="s">
        <v>7734</v>
      </c>
      <c r="S3945" s="6"/>
      <c r="T3945" s="6" t="s">
        <v>610</v>
      </c>
      <c r="U3945">
        <f t="shared" si="61"/>
        <v>3</v>
      </c>
    </row>
    <row r="3946" spans="1:21" x14ac:dyDescent="0.2">
      <c r="A3946" s="6" t="s">
        <v>12491</v>
      </c>
      <c r="B3946" s="6" t="s">
        <v>12492</v>
      </c>
      <c r="C3946" s="6">
        <v>3534020</v>
      </c>
      <c r="D3946" s="6" t="s">
        <v>7040</v>
      </c>
      <c r="E3946" s="6" t="s">
        <v>12494</v>
      </c>
      <c r="F3946" s="6" t="s">
        <v>6402</v>
      </c>
      <c r="G3946" s="6">
        <v>328</v>
      </c>
      <c r="H3946" s="6">
        <v>4172</v>
      </c>
      <c r="I3946" s="6">
        <v>0</v>
      </c>
      <c r="J3946" s="6">
        <v>0</v>
      </c>
      <c r="K3946" s="6">
        <v>0</v>
      </c>
      <c r="L3946" s="6"/>
      <c r="M3946" s="6">
        <v>2022</v>
      </c>
      <c r="N3946" s="6" t="s">
        <v>7732</v>
      </c>
      <c r="O3946" s="6">
        <v>99</v>
      </c>
      <c r="P3946" s="6"/>
      <c r="Q3946" s="6" t="s">
        <v>7733</v>
      </c>
      <c r="R3946" s="6" t="s">
        <v>7734</v>
      </c>
      <c r="S3946" s="6"/>
      <c r="T3946" s="6" t="s">
        <v>611</v>
      </c>
      <c r="U3946">
        <f t="shared" si="61"/>
        <v>2</v>
      </c>
    </row>
    <row r="3947" spans="1:21" x14ac:dyDescent="0.2">
      <c r="A3947" s="6" t="s">
        <v>12491</v>
      </c>
      <c r="B3947" s="6" t="s">
        <v>12492</v>
      </c>
      <c r="C3947" s="6">
        <v>3534020</v>
      </c>
      <c r="D3947" s="6" t="s">
        <v>6857</v>
      </c>
      <c r="E3947" s="6" t="s">
        <v>11752</v>
      </c>
      <c r="F3947" s="6" t="s">
        <v>6402</v>
      </c>
      <c r="G3947" s="6">
        <v>1807</v>
      </c>
      <c r="H3947" s="6">
        <v>4172</v>
      </c>
      <c r="I3947" s="6">
        <v>0</v>
      </c>
      <c r="J3947" s="6">
        <v>1</v>
      </c>
      <c r="K3947" s="6">
        <v>0</v>
      </c>
      <c r="L3947" s="6"/>
      <c r="M3947" s="6">
        <v>2022</v>
      </c>
      <c r="N3947" s="6" t="s">
        <v>7732</v>
      </c>
      <c r="O3947" s="6">
        <v>99</v>
      </c>
      <c r="P3947" s="6"/>
      <c r="Q3947" s="6" t="s">
        <v>7733</v>
      </c>
      <c r="R3947" s="6" t="s">
        <v>7734</v>
      </c>
      <c r="S3947" s="6"/>
      <c r="T3947" s="6" t="s">
        <v>608</v>
      </c>
      <c r="U3947">
        <f t="shared" si="61"/>
        <v>1</v>
      </c>
    </row>
    <row r="3948" spans="1:21" x14ac:dyDescent="0.2">
      <c r="A3948" s="6" t="s">
        <v>12495</v>
      </c>
      <c r="B3948" s="6" t="s">
        <v>12492</v>
      </c>
      <c r="C3948" s="6">
        <v>3534020</v>
      </c>
      <c r="D3948" s="6" t="s">
        <v>7688</v>
      </c>
      <c r="E3948" s="6" t="s">
        <v>8464</v>
      </c>
      <c r="F3948" s="6" t="s">
        <v>6402</v>
      </c>
      <c r="G3948" s="6">
        <v>586</v>
      </c>
      <c r="H3948" s="6">
        <v>3991</v>
      </c>
      <c r="I3948" s="6">
        <v>0</v>
      </c>
      <c r="J3948" s="6">
        <v>0</v>
      </c>
      <c r="K3948" s="6">
        <v>0</v>
      </c>
      <c r="L3948" s="6"/>
      <c r="M3948" s="6">
        <v>2022</v>
      </c>
      <c r="N3948" s="6" t="s">
        <v>7770</v>
      </c>
      <c r="O3948" s="6">
        <v>99</v>
      </c>
      <c r="P3948" s="6"/>
      <c r="Q3948" s="6" t="s">
        <v>7733</v>
      </c>
      <c r="R3948" s="6" t="s">
        <v>7734</v>
      </c>
      <c r="S3948" s="6"/>
      <c r="T3948" s="6" t="s">
        <v>2217</v>
      </c>
      <c r="U3948">
        <f t="shared" si="61"/>
        <v>3</v>
      </c>
    </row>
    <row r="3949" spans="1:21" x14ac:dyDescent="0.2">
      <c r="A3949" s="6" t="s">
        <v>12495</v>
      </c>
      <c r="B3949" s="6" t="s">
        <v>12492</v>
      </c>
      <c r="C3949" s="6">
        <v>3534020</v>
      </c>
      <c r="D3949" s="6" t="s">
        <v>6444</v>
      </c>
      <c r="E3949" s="6" t="s">
        <v>7568</v>
      </c>
      <c r="F3949" s="6" t="s">
        <v>6402</v>
      </c>
      <c r="G3949" s="6">
        <v>1740</v>
      </c>
      <c r="H3949" s="6">
        <v>3991</v>
      </c>
      <c r="I3949" s="6">
        <v>0</v>
      </c>
      <c r="J3949" s="6">
        <v>1</v>
      </c>
      <c r="K3949" s="6">
        <v>0</v>
      </c>
      <c r="L3949" s="6"/>
      <c r="M3949" s="6">
        <v>2022</v>
      </c>
      <c r="N3949" s="6" t="s">
        <v>7770</v>
      </c>
      <c r="O3949" s="6">
        <v>99</v>
      </c>
      <c r="P3949" s="6"/>
      <c r="Q3949" s="6" t="s">
        <v>7733</v>
      </c>
      <c r="R3949" s="6" t="s">
        <v>7734</v>
      </c>
      <c r="S3949" s="6"/>
      <c r="T3949" s="6" t="s">
        <v>2216</v>
      </c>
      <c r="U3949">
        <f t="shared" si="61"/>
        <v>2</v>
      </c>
    </row>
    <row r="3950" spans="1:21" x14ac:dyDescent="0.2">
      <c r="A3950" s="6" t="s">
        <v>12495</v>
      </c>
      <c r="B3950" s="6" t="s">
        <v>12492</v>
      </c>
      <c r="C3950" s="6">
        <v>3534020</v>
      </c>
      <c r="D3950" s="6" t="s">
        <v>6512</v>
      </c>
      <c r="E3950" s="6" t="s">
        <v>12496</v>
      </c>
      <c r="F3950" s="6" t="s">
        <v>6402</v>
      </c>
      <c r="G3950" s="6">
        <v>1665</v>
      </c>
      <c r="H3950" s="6">
        <v>3991</v>
      </c>
      <c r="I3950" s="6">
        <v>1</v>
      </c>
      <c r="J3950" s="6">
        <v>0</v>
      </c>
      <c r="K3950" s="6">
        <v>0</v>
      </c>
      <c r="L3950" s="6"/>
      <c r="M3950" s="6">
        <v>2022</v>
      </c>
      <c r="N3950" s="6" t="s">
        <v>7770</v>
      </c>
      <c r="O3950" s="6">
        <v>99</v>
      </c>
      <c r="P3950" s="6"/>
      <c r="Q3950" s="6" t="s">
        <v>7733</v>
      </c>
      <c r="R3950" s="6" t="s">
        <v>7734</v>
      </c>
      <c r="S3950" s="6"/>
      <c r="T3950" s="6" t="s">
        <v>2218</v>
      </c>
      <c r="U3950">
        <f t="shared" si="61"/>
        <v>1</v>
      </c>
    </row>
    <row r="3951" spans="1:21" x14ac:dyDescent="0.2">
      <c r="A3951" s="6" t="s">
        <v>12497</v>
      </c>
      <c r="B3951" s="6" t="s">
        <v>12492</v>
      </c>
      <c r="C3951" s="6">
        <v>3534020</v>
      </c>
      <c r="D3951" s="6" t="s">
        <v>6459</v>
      </c>
      <c r="E3951" s="6" t="s">
        <v>12498</v>
      </c>
      <c r="F3951" s="6" t="s">
        <v>6402</v>
      </c>
      <c r="G3951" s="6">
        <v>426</v>
      </c>
      <c r="H3951" s="6">
        <v>1407</v>
      </c>
      <c r="I3951" s="6">
        <v>0</v>
      </c>
      <c r="J3951" s="6">
        <v>0</v>
      </c>
      <c r="K3951" s="6">
        <v>0</v>
      </c>
      <c r="L3951" s="6"/>
      <c r="M3951" s="6">
        <v>2022</v>
      </c>
      <c r="N3951" s="6" t="s">
        <v>7745</v>
      </c>
      <c r="O3951" s="6">
        <v>1</v>
      </c>
      <c r="P3951" s="6"/>
      <c r="Q3951" s="6" t="s">
        <v>7733</v>
      </c>
      <c r="R3951" s="6" t="s">
        <v>7734</v>
      </c>
      <c r="S3951" s="6"/>
      <c r="T3951" s="6" t="s">
        <v>2219</v>
      </c>
      <c r="U3951">
        <f t="shared" si="61"/>
        <v>2</v>
      </c>
    </row>
    <row r="3952" spans="1:21" x14ac:dyDescent="0.2">
      <c r="A3952" s="6" t="s">
        <v>12497</v>
      </c>
      <c r="B3952" s="6" t="s">
        <v>12492</v>
      </c>
      <c r="C3952" s="6">
        <v>3534020</v>
      </c>
      <c r="D3952" s="6" t="s">
        <v>6859</v>
      </c>
      <c r="E3952" s="6" t="s">
        <v>6531</v>
      </c>
      <c r="F3952" s="6" t="s">
        <v>6402</v>
      </c>
      <c r="G3952" s="6">
        <v>981</v>
      </c>
      <c r="H3952" s="6">
        <v>1407</v>
      </c>
      <c r="I3952" s="6">
        <v>0</v>
      </c>
      <c r="J3952" s="6">
        <v>1</v>
      </c>
      <c r="K3952" s="6">
        <v>0</v>
      </c>
      <c r="L3952" s="6"/>
      <c r="M3952" s="6">
        <v>2022</v>
      </c>
      <c r="N3952" s="6" t="s">
        <v>7745</v>
      </c>
      <c r="O3952" s="6">
        <v>1</v>
      </c>
      <c r="P3952" s="6"/>
      <c r="Q3952" s="6" t="s">
        <v>7733</v>
      </c>
      <c r="R3952" s="6" t="s">
        <v>7734</v>
      </c>
      <c r="S3952" s="6"/>
      <c r="T3952" s="6" t="s">
        <v>2215</v>
      </c>
      <c r="U3952">
        <f t="shared" si="61"/>
        <v>1</v>
      </c>
    </row>
    <row r="3953" spans="1:21" x14ac:dyDescent="0.2">
      <c r="A3953" s="6" t="s">
        <v>12499</v>
      </c>
      <c r="B3953" s="6" t="s">
        <v>12492</v>
      </c>
      <c r="C3953" s="6">
        <v>3534020</v>
      </c>
      <c r="D3953" s="6" t="s">
        <v>6919</v>
      </c>
      <c r="E3953" s="6" t="s">
        <v>7006</v>
      </c>
      <c r="F3953" s="6" t="s">
        <v>6402</v>
      </c>
      <c r="G3953" s="6">
        <v>260</v>
      </c>
      <c r="H3953" s="6">
        <v>906</v>
      </c>
      <c r="I3953" s="6">
        <v>1</v>
      </c>
      <c r="J3953" s="6">
        <v>0</v>
      </c>
      <c r="K3953" s="6">
        <v>0</v>
      </c>
      <c r="L3953" s="6"/>
      <c r="M3953" s="6">
        <v>2022</v>
      </c>
      <c r="N3953" s="6" t="s">
        <v>7745</v>
      </c>
      <c r="O3953" s="6">
        <v>2</v>
      </c>
      <c r="P3953" s="6"/>
      <c r="Q3953" s="6" t="s">
        <v>7733</v>
      </c>
      <c r="R3953" s="6" t="s">
        <v>7734</v>
      </c>
      <c r="S3953" s="6"/>
      <c r="T3953" s="6" t="s">
        <v>2220</v>
      </c>
      <c r="U3953">
        <f t="shared" si="61"/>
        <v>4</v>
      </c>
    </row>
    <row r="3954" spans="1:21" x14ac:dyDescent="0.2">
      <c r="A3954" s="6" t="s">
        <v>12499</v>
      </c>
      <c r="B3954" s="6" t="s">
        <v>12492</v>
      </c>
      <c r="C3954" s="6">
        <v>3534020</v>
      </c>
      <c r="D3954" s="6" t="s">
        <v>12500</v>
      </c>
      <c r="E3954" s="6" t="s">
        <v>12501</v>
      </c>
      <c r="F3954" s="6" t="s">
        <v>6402</v>
      </c>
      <c r="G3954" s="6">
        <v>321</v>
      </c>
      <c r="H3954" s="6">
        <v>906</v>
      </c>
      <c r="I3954" s="6">
        <v>0</v>
      </c>
      <c r="J3954" s="6">
        <v>1</v>
      </c>
      <c r="K3954" s="6">
        <v>0</v>
      </c>
      <c r="L3954" s="6"/>
      <c r="M3954" s="6">
        <v>2022</v>
      </c>
      <c r="N3954" s="6" t="s">
        <v>7745</v>
      </c>
      <c r="O3954" s="6">
        <v>2</v>
      </c>
      <c r="P3954" s="6"/>
      <c r="Q3954" s="6" t="s">
        <v>7733</v>
      </c>
      <c r="R3954" s="6" t="s">
        <v>7734</v>
      </c>
      <c r="S3954" s="6"/>
      <c r="T3954" s="6" t="s">
        <v>2214</v>
      </c>
      <c r="U3954">
        <f t="shared" si="61"/>
        <v>3</v>
      </c>
    </row>
    <row r="3955" spans="1:21" x14ac:dyDescent="0.2">
      <c r="A3955" s="6" t="s">
        <v>12499</v>
      </c>
      <c r="B3955" s="6" t="s">
        <v>12492</v>
      </c>
      <c r="C3955" s="6">
        <v>3534020</v>
      </c>
      <c r="D3955" s="6" t="s">
        <v>7548</v>
      </c>
      <c r="E3955" s="6" t="s">
        <v>12502</v>
      </c>
      <c r="F3955" s="6" t="s">
        <v>6402</v>
      </c>
      <c r="G3955" s="6">
        <v>275</v>
      </c>
      <c r="H3955" s="6">
        <v>906</v>
      </c>
      <c r="I3955" s="6">
        <v>1</v>
      </c>
      <c r="J3955" s="6">
        <v>0</v>
      </c>
      <c r="K3955" s="6">
        <v>0</v>
      </c>
      <c r="L3955" s="6"/>
      <c r="M3955" s="6">
        <v>2022</v>
      </c>
      <c r="N3955" s="6" t="s">
        <v>7745</v>
      </c>
      <c r="O3955" s="6">
        <v>2</v>
      </c>
      <c r="P3955" s="6"/>
      <c r="Q3955" s="6" t="s">
        <v>7733</v>
      </c>
      <c r="R3955" s="6" t="s">
        <v>7734</v>
      </c>
      <c r="S3955" s="6"/>
      <c r="T3955" s="6" t="s">
        <v>2221</v>
      </c>
      <c r="U3955">
        <f t="shared" si="61"/>
        <v>2</v>
      </c>
    </row>
    <row r="3956" spans="1:21" x14ac:dyDescent="0.2">
      <c r="A3956" s="6" t="s">
        <v>12499</v>
      </c>
      <c r="B3956" s="6" t="s">
        <v>12492</v>
      </c>
      <c r="C3956" s="6">
        <v>3534020</v>
      </c>
      <c r="D3956" s="6" t="s">
        <v>6803</v>
      </c>
      <c r="E3956" s="6" t="s">
        <v>12503</v>
      </c>
      <c r="F3956" s="6" t="s">
        <v>6402</v>
      </c>
      <c r="G3956" s="6">
        <v>50</v>
      </c>
      <c r="H3956" s="6">
        <v>906</v>
      </c>
      <c r="I3956" s="6">
        <v>0</v>
      </c>
      <c r="J3956" s="6">
        <v>0</v>
      </c>
      <c r="K3956" s="6">
        <v>0</v>
      </c>
      <c r="L3956" s="6"/>
      <c r="M3956" s="6">
        <v>2022</v>
      </c>
      <c r="N3956" s="6" t="s">
        <v>7745</v>
      </c>
      <c r="O3956" s="6">
        <v>2</v>
      </c>
      <c r="P3956" s="6"/>
      <c r="Q3956" s="6" t="s">
        <v>7733</v>
      </c>
      <c r="R3956" s="6" t="s">
        <v>7734</v>
      </c>
      <c r="S3956" s="6"/>
      <c r="T3956" s="6" t="s">
        <v>2222</v>
      </c>
      <c r="U3956">
        <f t="shared" si="61"/>
        <v>1</v>
      </c>
    </row>
    <row r="3957" spans="1:21" x14ac:dyDescent="0.2">
      <c r="A3957" s="6" t="s">
        <v>12504</v>
      </c>
      <c r="B3957" s="6" t="s">
        <v>12492</v>
      </c>
      <c r="C3957" s="6">
        <v>3534020</v>
      </c>
      <c r="D3957" s="6" t="s">
        <v>6838</v>
      </c>
      <c r="E3957" s="6" t="s">
        <v>8666</v>
      </c>
      <c r="F3957" s="6" t="s">
        <v>6402</v>
      </c>
      <c r="G3957" s="6">
        <v>110</v>
      </c>
      <c r="H3957" s="6">
        <v>583</v>
      </c>
      <c r="I3957" s="6">
        <v>0</v>
      </c>
      <c r="J3957" s="6">
        <v>0</v>
      </c>
      <c r="K3957" s="6">
        <v>0</v>
      </c>
      <c r="L3957" s="6"/>
      <c r="M3957" s="6">
        <v>2022</v>
      </c>
      <c r="N3957" s="6" t="s">
        <v>7745</v>
      </c>
      <c r="O3957" s="6">
        <v>3</v>
      </c>
      <c r="P3957" s="6"/>
      <c r="Q3957" s="6" t="s">
        <v>7733</v>
      </c>
      <c r="R3957" s="6" t="s">
        <v>7734</v>
      </c>
      <c r="S3957" s="6"/>
      <c r="T3957" s="6" t="s">
        <v>1084</v>
      </c>
      <c r="U3957">
        <f t="shared" si="61"/>
        <v>4</v>
      </c>
    </row>
    <row r="3958" spans="1:21" x14ac:dyDescent="0.2">
      <c r="A3958" s="6" t="s">
        <v>12504</v>
      </c>
      <c r="B3958" s="6" t="s">
        <v>12492</v>
      </c>
      <c r="C3958" s="6">
        <v>3534020</v>
      </c>
      <c r="D3958" s="6" t="s">
        <v>6809</v>
      </c>
      <c r="E3958" s="6" t="s">
        <v>7406</v>
      </c>
      <c r="F3958" s="6" t="s">
        <v>6402</v>
      </c>
      <c r="G3958" s="6">
        <v>110</v>
      </c>
      <c r="H3958" s="6">
        <v>583</v>
      </c>
      <c r="I3958" s="6">
        <v>1</v>
      </c>
      <c r="J3958" s="6">
        <v>0</v>
      </c>
      <c r="K3958" s="6">
        <v>0</v>
      </c>
      <c r="L3958" s="6"/>
      <c r="M3958" s="6">
        <v>2022</v>
      </c>
      <c r="N3958" s="6" t="s">
        <v>7745</v>
      </c>
      <c r="O3958" s="6">
        <v>3</v>
      </c>
      <c r="P3958" s="6"/>
      <c r="Q3958" s="6" t="s">
        <v>7733</v>
      </c>
      <c r="R3958" s="6" t="s">
        <v>7734</v>
      </c>
      <c r="S3958" s="6"/>
      <c r="T3958" s="6" t="s">
        <v>2223</v>
      </c>
      <c r="U3958">
        <f t="shared" si="61"/>
        <v>3</v>
      </c>
    </row>
    <row r="3959" spans="1:21" x14ac:dyDescent="0.2">
      <c r="A3959" s="6" t="s">
        <v>12504</v>
      </c>
      <c r="B3959" s="6" t="s">
        <v>12492</v>
      </c>
      <c r="C3959" s="6">
        <v>3534020</v>
      </c>
      <c r="D3959" s="6" t="s">
        <v>6437</v>
      </c>
      <c r="E3959" s="6" t="s">
        <v>12505</v>
      </c>
      <c r="F3959" s="6" t="s">
        <v>6402</v>
      </c>
      <c r="G3959" s="6">
        <v>32</v>
      </c>
      <c r="H3959" s="6">
        <v>583</v>
      </c>
      <c r="I3959" s="6">
        <v>0</v>
      </c>
      <c r="J3959" s="6">
        <v>0</v>
      </c>
      <c r="K3959" s="6">
        <v>0</v>
      </c>
      <c r="L3959" s="6"/>
      <c r="M3959" s="6">
        <v>2022</v>
      </c>
      <c r="N3959" s="6" t="s">
        <v>7745</v>
      </c>
      <c r="O3959" s="6">
        <v>3</v>
      </c>
      <c r="P3959" s="6"/>
      <c r="Q3959" s="6" t="s">
        <v>7733</v>
      </c>
      <c r="R3959" s="6" t="s">
        <v>7734</v>
      </c>
      <c r="S3959" s="6"/>
      <c r="T3959" s="6" t="s">
        <v>2224</v>
      </c>
      <c r="U3959">
        <f t="shared" si="61"/>
        <v>2</v>
      </c>
    </row>
    <row r="3960" spans="1:21" x14ac:dyDescent="0.2">
      <c r="A3960" s="6" t="s">
        <v>12504</v>
      </c>
      <c r="B3960" s="6" t="s">
        <v>12492</v>
      </c>
      <c r="C3960" s="6">
        <v>3534020</v>
      </c>
      <c r="D3960" s="6" t="s">
        <v>6840</v>
      </c>
      <c r="E3960" s="6" t="s">
        <v>7090</v>
      </c>
      <c r="F3960" s="6" t="s">
        <v>6402</v>
      </c>
      <c r="G3960" s="6">
        <v>331</v>
      </c>
      <c r="H3960" s="6">
        <v>583</v>
      </c>
      <c r="I3960" s="6">
        <v>0</v>
      </c>
      <c r="J3960" s="6">
        <v>1</v>
      </c>
      <c r="K3960" s="6">
        <v>0</v>
      </c>
      <c r="L3960" s="6"/>
      <c r="M3960" s="6">
        <v>2022</v>
      </c>
      <c r="N3960" s="6" t="s">
        <v>7745</v>
      </c>
      <c r="O3960" s="6">
        <v>3</v>
      </c>
      <c r="P3960" s="6"/>
      <c r="Q3960" s="6" t="s">
        <v>7733</v>
      </c>
      <c r="R3960" s="6" t="s">
        <v>7734</v>
      </c>
      <c r="S3960" s="6"/>
      <c r="T3960" s="6" t="s">
        <v>2213</v>
      </c>
      <c r="U3960">
        <f t="shared" si="61"/>
        <v>1</v>
      </c>
    </row>
    <row r="3961" spans="1:21" x14ac:dyDescent="0.2">
      <c r="A3961" s="6" t="s">
        <v>12506</v>
      </c>
      <c r="B3961" s="6" t="s">
        <v>12492</v>
      </c>
      <c r="C3961" s="6">
        <v>3534020</v>
      </c>
      <c r="D3961" s="6" t="s">
        <v>6425</v>
      </c>
      <c r="E3961" s="6" t="s">
        <v>12507</v>
      </c>
      <c r="F3961" s="6" t="s">
        <v>6402</v>
      </c>
      <c r="G3961" s="6">
        <v>344</v>
      </c>
      <c r="H3961" s="6">
        <v>567</v>
      </c>
      <c r="I3961" s="6">
        <v>0</v>
      </c>
      <c r="J3961" s="6">
        <v>1</v>
      </c>
      <c r="K3961" s="6">
        <v>0</v>
      </c>
      <c r="L3961" s="6"/>
      <c r="M3961" s="6">
        <v>2022</v>
      </c>
      <c r="N3961" s="6" t="s">
        <v>7745</v>
      </c>
      <c r="O3961" s="6">
        <v>4</v>
      </c>
      <c r="P3961" s="6"/>
      <c r="Q3961" s="6" t="s">
        <v>7733</v>
      </c>
      <c r="R3961" s="6" t="s">
        <v>7734</v>
      </c>
      <c r="S3961" s="6"/>
      <c r="T3961" s="6" t="s">
        <v>2212</v>
      </c>
      <c r="U3961">
        <f t="shared" si="61"/>
        <v>2</v>
      </c>
    </row>
    <row r="3962" spans="1:21" x14ac:dyDescent="0.2">
      <c r="A3962" s="6" t="s">
        <v>12506</v>
      </c>
      <c r="B3962" s="6" t="s">
        <v>12492</v>
      </c>
      <c r="C3962" s="6">
        <v>3534020</v>
      </c>
      <c r="D3962" s="6" t="s">
        <v>7586</v>
      </c>
      <c r="E3962" s="6" t="s">
        <v>12508</v>
      </c>
      <c r="F3962" s="6" t="s">
        <v>6402</v>
      </c>
      <c r="G3962" s="6">
        <v>223</v>
      </c>
      <c r="H3962" s="6">
        <v>567</v>
      </c>
      <c r="I3962" s="6">
        <v>0</v>
      </c>
      <c r="J3962" s="6">
        <v>0</v>
      </c>
      <c r="K3962" s="6">
        <v>0</v>
      </c>
      <c r="L3962" s="6"/>
      <c r="M3962" s="6">
        <v>2022</v>
      </c>
      <c r="N3962" s="6" t="s">
        <v>7745</v>
      </c>
      <c r="O3962" s="6">
        <v>4</v>
      </c>
      <c r="P3962" s="6"/>
      <c r="Q3962" s="6" t="s">
        <v>7733</v>
      </c>
      <c r="R3962" s="6" t="s">
        <v>7734</v>
      </c>
      <c r="S3962" s="6"/>
      <c r="T3962" s="6" t="s">
        <v>2225</v>
      </c>
      <c r="U3962">
        <f t="shared" si="61"/>
        <v>1</v>
      </c>
    </row>
    <row r="3963" spans="1:21" x14ac:dyDescent="0.2">
      <c r="A3963" s="6" t="s">
        <v>12509</v>
      </c>
      <c r="B3963" s="6" t="s">
        <v>12492</v>
      </c>
      <c r="C3963" s="6">
        <v>3534020</v>
      </c>
      <c r="D3963" s="6" t="s">
        <v>6425</v>
      </c>
      <c r="E3963" s="6" t="s">
        <v>12510</v>
      </c>
      <c r="F3963" s="6" t="s">
        <v>6402</v>
      </c>
      <c r="G3963" s="6">
        <v>363</v>
      </c>
      <c r="H3963" s="6">
        <v>617</v>
      </c>
      <c r="I3963" s="6">
        <v>0</v>
      </c>
      <c r="J3963" s="6">
        <v>1</v>
      </c>
      <c r="K3963" s="6">
        <v>0</v>
      </c>
      <c r="L3963" s="6"/>
      <c r="M3963" s="6">
        <v>2022</v>
      </c>
      <c r="N3963" s="6" t="s">
        <v>7745</v>
      </c>
      <c r="O3963" s="6">
        <v>5</v>
      </c>
      <c r="P3963" s="6"/>
      <c r="Q3963" s="6" t="s">
        <v>7733</v>
      </c>
      <c r="R3963" s="6" t="s">
        <v>7734</v>
      </c>
      <c r="S3963" s="6"/>
      <c r="T3963" s="6" t="s">
        <v>2211</v>
      </c>
      <c r="U3963">
        <f t="shared" si="61"/>
        <v>3</v>
      </c>
    </row>
    <row r="3964" spans="1:21" x14ac:dyDescent="0.2">
      <c r="A3964" s="6" t="s">
        <v>12509</v>
      </c>
      <c r="B3964" s="6" t="s">
        <v>12492</v>
      </c>
      <c r="C3964" s="6">
        <v>3534020</v>
      </c>
      <c r="D3964" s="6" t="s">
        <v>6580</v>
      </c>
      <c r="E3964" s="6" t="s">
        <v>12511</v>
      </c>
      <c r="F3964" s="6" t="s">
        <v>6402</v>
      </c>
      <c r="G3964" s="6">
        <v>146</v>
      </c>
      <c r="H3964" s="6">
        <v>617</v>
      </c>
      <c r="I3964" s="6">
        <v>0</v>
      </c>
      <c r="J3964" s="6">
        <v>0</v>
      </c>
      <c r="K3964" s="6">
        <v>0</v>
      </c>
      <c r="L3964" s="6"/>
      <c r="M3964" s="6">
        <v>2022</v>
      </c>
      <c r="N3964" s="6" t="s">
        <v>7745</v>
      </c>
      <c r="O3964" s="6">
        <v>5</v>
      </c>
      <c r="P3964" s="6"/>
      <c r="Q3964" s="6" t="s">
        <v>7733</v>
      </c>
      <c r="R3964" s="6" t="s">
        <v>7734</v>
      </c>
      <c r="S3964" s="6"/>
      <c r="T3964" s="6" t="s">
        <v>2226</v>
      </c>
      <c r="U3964">
        <f t="shared" si="61"/>
        <v>2</v>
      </c>
    </row>
    <row r="3965" spans="1:21" x14ac:dyDescent="0.2">
      <c r="A3965" s="6" t="s">
        <v>12509</v>
      </c>
      <c r="B3965" s="6" t="s">
        <v>12492</v>
      </c>
      <c r="C3965" s="6">
        <v>3534020</v>
      </c>
      <c r="D3965" s="6" t="s">
        <v>6809</v>
      </c>
      <c r="E3965" s="6" t="s">
        <v>12512</v>
      </c>
      <c r="F3965" s="6" t="s">
        <v>6402</v>
      </c>
      <c r="G3965" s="6">
        <v>108</v>
      </c>
      <c r="H3965" s="6">
        <v>617</v>
      </c>
      <c r="I3965" s="6">
        <v>0</v>
      </c>
      <c r="J3965" s="6">
        <v>0</v>
      </c>
      <c r="K3965" s="6">
        <v>0</v>
      </c>
      <c r="L3965" s="6"/>
      <c r="M3965" s="6">
        <v>2022</v>
      </c>
      <c r="N3965" s="6" t="s">
        <v>7745</v>
      </c>
      <c r="O3965" s="6">
        <v>5</v>
      </c>
      <c r="P3965" s="6"/>
      <c r="Q3965" s="6" t="s">
        <v>7733</v>
      </c>
      <c r="R3965" s="6" t="s">
        <v>7734</v>
      </c>
      <c r="S3965" s="6"/>
      <c r="T3965" s="6" t="s">
        <v>2227</v>
      </c>
      <c r="U3965">
        <f t="shared" si="61"/>
        <v>1</v>
      </c>
    </row>
    <row r="3966" spans="1:21" x14ac:dyDescent="0.2">
      <c r="A3966" s="6" t="s">
        <v>12513</v>
      </c>
      <c r="B3966" s="6" t="s">
        <v>12514</v>
      </c>
      <c r="C3966" s="6">
        <v>3530027</v>
      </c>
      <c r="D3966" s="6" t="s">
        <v>6442</v>
      </c>
      <c r="E3966" s="6" t="s">
        <v>12515</v>
      </c>
      <c r="F3966" s="6" t="s">
        <v>6402</v>
      </c>
      <c r="G3966" s="6">
        <v>0</v>
      </c>
      <c r="H3966" s="6"/>
      <c r="I3966" s="6">
        <v>1</v>
      </c>
      <c r="J3966" s="6">
        <v>1</v>
      </c>
      <c r="K3966" s="6">
        <v>1</v>
      </c>
      <c r="L3966" s="6"/>
      <c r="M3966" s="6">
        <v>2022</v>
      </c>
      <c r="N3966" s="6" t="s">
        <v>7732</v>
      </c>
      <c r="O3966" s="6">
        <v>99</v>
      </c>
      <c r="P3966" s="6"/>
      <c r="Q3966" s="6" t="s">
        <v>7733</v>
      </c>
      <c r="R3966" s="6" t="s">
        <v>7734</v>
      </c>
      <c r="S3966" s="6"/>
      <c r="T3966" s="6" t="s">
        <v>1383</v>
      </c>
      <c r="U3966">
        <f t="shared" si="61"/>
        <v>1</v>
      </c>
    </row>
    <row r="3967" spans="1:21" x14ac:dyDescent="0.2">
      <c r="A3967" s="6" t="s">
        <v>12516</v>
      </c>
      <c r="B3967" s="6" t="s">
        <v>12514</v>
      </c>
      <c r="C3967" s="6">
        <v>3530027</v>
      </c>
      <c r="D3967" s="6" t="s">
        <v>7162</v>
      </c>
      <c r="E3967" s="6" t="s">
        <v>6890</v>
      </c>
      <c r="F3967" s="6" t="s">
        <v>6402</v>
      </c>
      <c r="G3967" s="6">
        <v>0</v>
      </c>
      <c r="H3967" s="6"/>
      <c r="I3967" s="6">
        <v>1</v>
      </c>
      <c r="J3967" s="6">
        <v>1</v>
      </c>
      <c r="K3967" s="6">
        <v>1</v>
      </c>
      <c r="L3967" s="6"/>
      <c r="M3967" s="6">
        <v>2022</v>
      </c>
      <c r="N3967" s="6" t="s">
        <v>7745</v>
      </c>
      <c r="O3967" s="6">
        <v>1</v>
      </c>
      <c r="P3967" s="6"/>
      <c r="Q3967" s="6" t="s">
        <v>7733</v>
      </c>
      <c r="R3967" s="6" t="s">
        <v>7734</v>
      </c>
      <c r="S3967" s="6"/>
      <c r="T3967" s="6" t="s">
        <v>6110</v>
      </c>
      <c r="U3967">
        <f t="shared" si="61"/>
        <v>1</v>
      </c>
    </row>
    <row r="3968" spans="1:21" x14ac:dyDescent="0.2">
      <c r="A3968" s="6" t="s">
        <v>12517</v>
      </c>
      <c r="B3968" s="6" t="s">
        <v>12514</v>
      </c>
      <c r="C3968" s="6">
        <v>3530027</v>
      </c>
      <c r="D3968" s="6" t="s">
        <v>7891</v>
      </c>
      <c r="E3968" s="6" t="s">
        <v>12518</v>
      </c>
      <c r="F3968" s="6" t="s">
        <v>6402</v>
      </c>
      <c r="G3968" s="6">
        <v>0</v>
      </c>
      <c r="H3968" s="6"/>
      <c r="I3968" s="6">
        <v>0</v>
      </c>
      <c r="J3968" s="6">
        <v>1</v>
      </c>
      <c r="K3968" s="6">
        <v>1</v>
      </c>
      <c r="L3968" s="6"/>
      <c r="M3968" s="6">
        <v>2022</v>
      </c>
      <c r="N3968" s="6" t="s">
        <v>7745</v>
      </c>
      <c r="O3968" s="6">
        <v>2</v>
      </c>
      <c r="P3968" s="6"/>
      <c r="Q3968" s="6" t="s">
        <v>7733</v>
      </c>
      <c r="R3968" s="6" t="s">
        <v>7734</v>
      </c>
      <c r="S3968" s="6"/>
      <c r="T3968" s="6" t="s">
        <v>6109</v>
      </c>
      <c r="U3968">
        <f t="shared" si="61"/>
        <v>1</v>
      </c>
    </row>
    <row r="3969" spans="1:21" x14ac:dyDescent="0.2">
      <c r="A3969" s="6" t="s">
        <v>12519</v>
      </c>
      <c r="B3969" s="6" t="s">
        <v>12514</v>
      </c>
      <c r="C3969" s="6">
        <v>3530027</v>
      </c>
      <c r="D3969" s="6" t="s">
        <v>6889</v>
      </c>
      <c r="E3969" s="6" t="s">
        <v>11232</v>
      </c>
      <c r="F3969" s="6" t="s">
        <v>6402</v>
      </c>
      <c r="G3969" s="6">
        <v>356</v>
      </c>
      <c r="H3969" s="6">
        <v>969</v>
      </c>
      <c r="I3969" s="6">
        <v>0</v>
      </c>
      <c r="J3969" s="6">
        <v>0</v>
      </c>
      <c r="K3969" s="6">
        <v>0</v>
      </c>
      <c r="L3969" s="6"/>
      <c r="M3969" s="6">
        <v>2022</v>
      </c>
      <c r="N3969" s="6" t="s">
        <v>7745</v>
      </c>
      <c r="O3969" s="6">
        <v>3</v>
      </c>
      <c r="P3969" s="6"/>
      <c r="Q3969" s="6" t="s">
        <v>7733</v>
      </c>
      <c r="R3969" s="6" t="s">
        <v>7734</v>
      </c>
      <c r="S3969" s="6"/>
      <c r="T3969" s="6" t="s">
        <v>6111</v>
      </c>
      <c r="U3969">
        <f t="shared" si="61"/>
        <v>2</v>
      </c>
    </row>
    <row r="3970" spans="1:21" x14ac:dyDescent="0.2">
      <c r="A3970" s="6" t="s">
        <v>12519</v>
      </c>
      <c r="B3970" s="6" t="s">
        <v>12514</v>
      </c>
      <c r="C3970" s="6">
        <v>3530027</v>
      </c>
      <c r="D3970" s="6" t="s">
        <v>7023</v>
      </c>
      <c r="E3970" s="6" t="s">
        <v>12520</v>
      </c>
      <c r="F3970" s="6" t="s">
        <v>6402</v>
      </c>
      <c r="G3970" s="6">
        <v>613</v>
      </c>
      <c r="H3970" s="6">
        <v>969</v>
      </c>
      <c r="I3970" s="6">
        <v>0</v>
      </c>
      <c r="J3970" s="6">
        <v>1</v>
      </c>
      <c r="K3970" s="6">
        <v>0</v>
      </c>
      <c r="L3970" s="6"/>
      <c r="M3970" s="6">
        <v>2022</v>
      </c>
      <c r="N3970" s="6" t="s">
        <v>7745</v>
      </c>
      <c r="O3970" s="6">
        <v>3</v>
      </c>
      <c r="P3970" s="6"/>
      <c r="Q3970" s="6" t="s">
        <v>7733</v>
      </c>
      <c r="R3970" s="6" t="s">
        <v>7734</v>
      </c>
      <c r="S3970" s="6"/>
      <c r="T3970" s="6" t="s">
        <v>6108</v>
      </c>
      <c r="U3970">
        <f t="shared" si="61"/>
        <v>1</v>
      </c>
    </row>
    <row r="3971" spans="1:21" x14ac:dyDescent="0.2">
      <c r="A3971" s="6" t="s">
        <v>12521</v>
      </c>
      <c r="B3971" s="6" t="s">
        <v>12514</v>
      </c>
      <c r="C3971" s="6">
        <v>3530027</v>
      </c>
      <c r="D3971" s="6" t="s">
        <v>6597</v>
      </c>
      <c r="E3971" s="6" t="s">
        <v>12522</v>
      </c>
      <c r="F3971" s="6" t="s">
        <v>6402</v>
      </c>
      <c r="G3971" s="6">
        <v>297</v>
      </c>
      <c r="H3971" s="6">
        <v>720</v>
      </c>
      <c r="I3971" s="6">
        <v>0</v>
      </c>
      <c r="J3971" s="6">
        <v>0</v>
      </c>
      <c r="K3971" s="6">
        <v>0</v>
      </c>
      <c r="L3971" s="6"/>
      <c r="M3971" s="6">
        <v>2022</v>
      </c>
      <c r="N3971" s="6" t="s">
        <v>7745</v>
      </c>
      <c r="O3971" s="6">
        <v>4</v>
      </c>
      <c r="P3971" s="6"/>
      <c r="Q3971" s="6" t="s">
        <v>7733</v>
      </c>
      <c r="R3971" s="6" t="s">
        <v>7734</v>
      </c>
      <c r="S3971" s="6"/>
      <c r="T3971" s="6" t="s">
        <v>6112</v>
      </c>
      <c r="U3971">
        <f t="shared" ref="U3971:U4034" si="62">COUNTIF(A3971:A10271,A3971)</f>
        <v>2</v>
      </c>
    </row>
    <row r="3972" spans="1:21" x14ac:dyDescent="0.2">
      <c r="A3972" s="6" t="s">
        <v>12521</v>
      </c>
      <c r="B3972" s="6" t="s">
        <v>12514</v>
      </c>
      <c r="C3972" s="6">
        <v>3530027</v>
      </c>
      <c r="D3972" s="6" t="s">
        <v>7625</v>
      </c>
      <c r="E3972" s="6" t="s">
        <v>12523</v>
      </c>
      <c r="F3972" s="6" t="s">
        <v>6402</v>
      </c>
      <c r="G3972" s="6">
        <v>423</v>
      </c>
      <c r="H3972" s="6">
        <v>720</v>
      </c>
      <c r="I3972" s="6">
        <v>0</v>
      </c>
      <c r="J3972" s="6">
        <v>1</v>
      </c>
      <c r="K3972" s="6">
        <v>0</v>
      </c>
      <c r="L3972" s="6"/>
      <c r="M3972" s="6">
        <v>2022</v>
      </c>
      <c r="N3972" s="6" t="s">
        <v>7745</v>
      </c>
      <c r="O3972" s="6">
        <v>4</v>
      </c>
      <c r="P3972" s="6"/>
      <c r="Q3972" s="6" t="s">
        <v>7733</v>
      </c>
      <c r="R3972" s="6" t="s">
        <v>7734</v>
      </c>
      <c r="S3972" s="6"/>
      <c r="T3972" s="6" t="s">
        <v>6107</v>
      </c>
      <c r="U3972">
        <f t="shared" si="62"/>
        <v>1</v>
      </c>
    </row>
    <row r="3973" spans="1:21" x14ac:dyDescent="0.2">
      <c r="A3973" s="6" t="s">
        <v>12524</v>
      </c>
      <c r="B3973" s="6" t="s">
        <v>12525</v>
      </c>
      <c r="C3973" s="6">
        <v>3543005</v>
      </c>
      <c r="D3973" s="6" t="s">
        <v>6505</v>
      </c>
      <c r="E3973" s="6" t="s">
        <v>12526</v>
      </c>
      <c r="F3973" s="6" t="s">
        <v>6402</v>
      </c>
      <c r="G3973" s="6">
        <v>0</v>
      </c>
      <c r="H3973" s="6"/>
      <c r="I3973" s="6">
        <v>1</v>
      </c>
      <c r="J3973" s="6">
        <v>1</v>
      </c>
      <c r="K3973" s="6">
        <v>1</v>
      </c>
      <c r="L3973" s="6"/>
      <c r="M3973" s="6">
        <v>2022</v>
      </c>
      <c r="N3973" s="6" t="s">
        <v>7732</v>
      </c>
      <c r="O3973" s="6">
        <v>99</v>
      </c>
      <c r="P3973" s="6"/>
      <c r="Q3973" s="6" t="s">
        <v>7733</v>
      </c>
      <c r="R3973" s="6" t="s">
        <v>7734</v>
      </c>
      <c r="S3973" s="6"/>
      <c r="T3973" s="6" t="s">
        <v>639</v>
      </c>
      <c r="U3973">
        <f t="shared" si="62"/>
        <v>1</v>
      </c>
    </row>
    <row r="3974" spans="1:21" x14ac:dyDescent="0.2">
      <c r="A3974" s="6" t="s">
        <v>12527</v>
      </c>
      <c r="B3974" s="6" t="s">
        <v>12525</v>
      </c>
      <c r="C3974" s="6">
        <v>3543005</v>
      </c>
      <c r="D3974" s="6" t="s">
        <v>7051</v>
      </c>
      <c r="E3974" s="6" t="s">
        <v>12528</v>
      </c>
      <c r="F3974" s="6" t="s">
        <v>6402</v>
      </c>
      <c r="G3974" s="6">
        <v>474</v>
      </c>
      <c r="H3974" s="6">
        <v>4033</v>
      </c>
      <c r="I3974" s="6">
        <v>0</v>
      </c>
      <c r="J3974" s="6">
        <v>0</v>
      </c>
      <c r="K3974" s="6">
        <v>0</v>
      </c>
      <c r="L3974" s="6"/>
      <c r="M3974" s="6">
        <v>2022</v>
      </c>
      <c r="N3974" s="6" t="s">
        <v>7770</v>
      </c>
      <c r="O3974" s="6">
        <v>99</v>
      </c>
      <c r="P3974" s="6"/>
      <c r="Q3974" s="6" t="s">
        <v>7733</v>
      </c>
      <c r="R3974" s="6" t="s">
        <v>7734</v>
      </c>
      <c r="S3974" s="6"/>
      <c r="T3974" s="6" t="s">
        <v>2410</v>
      </c>
      <c r="U3974">
        <f t="shared" si="62"/>
        <v>3</v>
      </c>
    </row>
    <row r="3975" spans="1:21" x14ac:dyDescent="0.2">
      <c r="A3975" s="6" t="s">
        <v>12527</v>
      </c>
      <c r="B3975" s="6" t="s">
        <v>12525</v>
      </c>
      <c r="C3975" s="6">
        <v>3543005</v>
      </c>
      <c r="D3975" s="6" t="s">
        <v>6482</v>
      </c>
      <c r="E3975" s="6" t="s">
        <v>12529</v>
      </c>
      <c r="F3975" s="6" t="s">
        <v>6402</v>
      </c>
      <c r="G3975" s="6">
        <v>1157</v>
      </c>
      <c r="H3975" s="6">
        <v>4033</v>
      </c>
      <c r="I3975" s="6">
        <v>0</v>
      </c>
      <c r="J3975" s="6">
        <v>0</v>
      </c>
      <c r="K3975" s="6">
        <v>0</v>
      </c>
      <c r="L3975" s="6"/>
      <c r="M3975" s="6">
        <v>2022</v>
      </c>
      <c r="N3975" s="6" t="s">
        <v>7770</v>
      </c>
      <c r="O3975" s="6">
        <v>99</v>
      </c>
      <c r="P3975" s="6"/>
      <c r="Q3975" s="6" t="s">
        <v>7733</v>
      </c>
      <c r="R3975" s="6" t="s">
        <v>7734</v>
      </c>
      <c r="S3975" s="6"/>
      <c r="T3975" s="6" t="s">
        <v>2411</v>
      </c>
      <c r="U3975">
        <f t="shared" si="62"/>
        <v>2</v>
      </c>
    </row>
    <row r="3976" spans="1:21" x14ac:dyDescent="0.2">
      <c r="A3976" s="6" t="s">
        <v>12527</v>
      </c>
      <c r="B3976" s="6" t="s">
        <v>12525</v>
      </c>
      <c r="C3976" s="6">
        <v>3543005</v>
      </c>
      <c r="D3976" s="6" t="s">
        <v>8562</v>
      </c>
      <c r="E3976" s="6" t="s">
        <v>12530</v>
      </c>
      <c r="F3976" s="6" t="s">
        <v>6402</v>
      </c>
      <c r="G3976" s="6">
        <v>2402</v>
      </c>
      <c r="H3976" s="6">
        <v>4033</v>
      </c>
      <c r="I3976" s="6">
        <v>0</v>
      </c>
      <c r="J3976" s="6">
        <v>1</v>
      </c>
      <c r="K3976" s="6">
        <v>0</v>
      </c>
      <c r="L3976" s="6"/>
      <c r="M3976" s="6">
        <v>2022</v>
      </c>
      <c r="N3976" s="6" t="s">
        <v>7770</v>
      </c>
      <c r="O3976" s="6">
        <v>99</v>
      </c>
      <c r="P3976" s="6"/>
      <c r="Q3976" s="6" t="s">
        <v>7733</v>
      </c>
      <c r="R3976" s="6" t="s">
        <v>7734</v>
      </c>
      <c r="S3976" s="6"/>
      <c r="T3976" s="6" t="s">
        <v>2409</v>
      </c>
      <c r="U3976">
        <f t="shared" si="62"/>
        <v>1</v>
      </c>
    </row>
    <row r="3977" spans="1:21" x14ac:dyDescent="0.2">
      <c r="A3977" s="6" t="s">
        <v>12531</v>
      </c>
      <c r="B3977" s="6" t="s">
        <v>12525</v>
      </c>
      <c r="C3977" s="6">
        <v>3543005</v>
      </c>
      <c r="D3977" s="6" t="s">
        <v>7686</v>
      </c>
      <c r="E3977" s="6" t="s">
        <v>12532</v>
      </c>
      <c r="F3977" s="6" t="s">
        <v>6402</v>
      </c>
      <c r="G3977" s="6">
        <v>606</v>
      </c>
      <c r="H3977" s="6">
        <v>788</v>
      </c>
      <c r="I3977" s="6">
        <v>1</v>
      </c>
      <c r="J3977" s="6">
        <v>1</v>
      </c>
      <c r="K3977" s="6">
        <v>0</v>
      </c>
      <c r="L3977" s="6"/>
      <c r="M3977" s="6">
        <v>2022</v>
      </c>
      <c r="N3977" s="6" t="s">
        <v>7745</v>
      </c>
      <c r="O3977" s="6">
        <v>1</v>
      </c>
      <c r="P3977" s="6"/>
      <c r="Q3977" s="6" t="s">
        <v>7733</v>
      </c>
      <c r="R3977" s="6" t="s">
        <v>7734</v>
      </c>
      <c r="S3977" s="6"/>
      <c r="T3977" s="6" t="s">
        <v>2408</v>
      </c>
      <c r="U3977">
        <f t="shared" si="62"/>
        <v>2</v>
      </c>
    </row>
    <row r="3978" spans="1:21" x14ac:dyDescent="0.2">
      <c r="A3978" s="6" t="s">
        <v>12531</v>
      </c>
      <c r="B3978" s="6" t="s">
        <v>12525</v>
      </c>
      <c r="C3978" s="6">
        <v>3543005</v>
      </c>
      <c r="D3978" s="6" t="s">
        <v>7288</v>
      </c>
      <c r="E3978" s="6" t="s">
        <v>12533</v>
      </c>
      <c r="F3978" s="6" t="s">
        <v>6402</v>
      </c>
      <c r="G3978" s="6">
        <v>182</v>
      </c>
      <c r="H3978" s="6">
        <v>788</v>
      </c>
      <c r="I3978" s="6">
        <v>0</v>
      </c>
      <c r="J3978" s="6">
        <v>0</v>
      </c>
      <c r="K3978" s="6">
        <v>0</v>
      </c>
      <c r="L3978" s="6"/>
      <c r="M3978" s="6">
        <v>2022</v>
      </c>
      <c r="N3978" s="6" t="s">
        <v>7745</v>
      </c>
      <c r="O3978" s="6">
        <v>1</v>
      </c>
      <c r="P3978" s="6"/>
      <c r="Q3978" s="6" t="s">
        <v>7733</v>
      </c>
      <c r="R3978" s="6" t="s">
        <v>7734</v>
      </c>
      <c r="S3978" s="6"/>
      <c r="T3978" s="6" t="s">
        <v>2412</v>
      </c>
      <c r="U3978">
        <f t="shared" si="62"/>
        <v>1</v>
      </c>
    </row>
    <row r="3979" spans="1:21" x14ac:dyDescent="0.2">
      <c r="A3979" s="6" t="s">
        <v>12534</v>
      </c>
      <c r="B3979" s="6" t="s">
        <v>12525</v>
      </c>
      <c r="C3979" s="6">
        <v>3543005</v>
      </c>
      <c r="D3979" s="6" t="s">
        <v>6597</v>
      </c>
      <c r="E3979" s="6" t="s">
        <v>7887</v>
      </c>
      <c r="F3979" s="6" t="s">
        <v>6402</v>
      </c>
      <c r="G3979" s="6">
        <v>618</v>
      </c>
      <c r="H3979" s="6">
        <v>1029</v>
      </c>
      <c r="I3979" s="6">
        <v>0</v>
      </c>
      <c r="J3979" s="6">
        <v>1</v>
      </c>
      <c r="K3979" s="6">
        <v>0</v>
      </c>
      <c r="L3979" s="6"/>
      <c r="M3979" s="6">
        <v>2022</v>
      </c>
      <c r="N3979" s="6" t="s">
        <v>7745</v>
      </c>
      <c r="O3979" s="6">
        <v>2</v>
      </c>
      <c r="P3979" s="6"/>
      <c r="Q3979" s="6" t="s">
        <v>7733</v>
      </c>
      <c r="R3979" s="6" t="s">
        <v>7734</v>
      </c>
      <c r="S3979" s="6"/>
      <c r="T3979" s="6" t="s">
        <v>2407</v>
      </c>
      <c r="U3979">
        <f t="shared" si="62"/>
        <v>2</v>
      </c>
    </row>
    <row r="3980" spans="1:21" x14ac:dyDescent="0.2">
      <c r="A3980" s="6" t="s">
        <v>12534</v>
      </c>
      <c r="B3980" s="6" t="s">
        <v>12525</v>
      </c>
      <c r="C3980" s="6">
        <v>3543005</v>
      </c>
      <c r="D3980" s="6" t="s">
        <v>7115</v>
      </c>
      <c r="E3980" s="6" t="s">
        <v>6870</v>
      </c>
      <c r="F3980" s="6" t="s">
        <v>6402</v>
      </c>
      <c r="G3980" s="6">
        <v>411</v>
      </c>
      <c r="H3980" s="6">
        <v>1029</v>
      </c>
      <c r="I3980" s="6">
        <v>1</v>
      </c>
      <c r="J3980" s="6">
        <v>0</v>
      </c>
      <c r="K3980" s="6">
        <v>0</v>
      </c>
      <c r="L3980" s="6"/>
      <c r="M3980" s="6">
        <v>2022</v>
      </c>
      <c r="N3980" s="6" t="s">
        <v>7745</v>
      </c>
      <c r="O3980" s="6">
        <v>2</v>
      </c>
      <c r="P3980" s="6"/>
      <c r="Q3980" s="6" t="s">
        <v>7733</v>
      </c>
      <c r="R3980" s="6" t="s">
        <v>7734</v>
      </c>
      <c r="S3980" s="6"/>
      <c r="T3980" s="6" t="s">
        <v>2413</v>
      </c>
      <c r="U3980">
        <f t="shared" si="62"/>
        <v>1</v>
      </c>
    </row>
    <row r="3981" spans="1:21" x14ac:dyDescent="0.2">
      <c r="A3981" s="6" t="s">
        <v>12535</v>
      </c>
      <c r="B3981" s="6" t="s">
        <v>12525</v>
      </c>
      <c r="C3981" s="6">
        <v>3543005</v>
      </c>
      <c r="D3981" s="6" t="s">
        <v>6434</v>
      </c>
      <c r="E3981" s="6" t="s">
        <v>9862</v>
      </c>
      <c r="F3981" s="6" t="s">
        <v>6402</v>
      </c>
      <c r="G3981" s="6">
        <v>307</v>
      </c>
      <c r="H3981" s="6">
        <v>734</v>
      </c>
      <c r="I3981" s="6">
        <v>1</v>
      </c>
      <c r="J3981" s="6">
        <v>1</v>
      </c>
      <c r="K3981" s="6">
        <v>0</v>
      </c>
      <c r="L3981" s="6"/>
      <c r="M3981" s="6">
        <v>2022</v>
      </c>
      <c r="N3981" s="6" t="s">
        <v>7745</v>
      </c>
      <c r="O3981" s="6">
        <v>3</v>
      </c>
      <c r="P3981" s="6"/>
      <c r="Q3981" s="6" t="s">
        <v>7733</v>
      </c>
      <c r="R3981" s="6" t="s">
        <v>7734</v>
      </c>
      <c r="S3981" s="6"/>
      <c r="T3981" s="6" t="s">
        <v>2406</v>
      </c>
      <c r="U3981">
        <f t="shared" si="62"/>
        <v>3</v>
      </c>
    </row>
    <row r="3982" spans="1:21" x14ac:dyDescent="0.2">
      <c r="A3982" s="6" t="s">
        <v>12535</v>
      </c>
      <c r="B3982" s="6" t="s">
        <v>12525</v>
      </c>
      <c r="C3982" s="6">
        <v>3543005</v>
      </c>
      <c r="D3982" s="6" t="s">
        <v>12536</v>
      </c>
      <c r="E3982" s="6" t="s">
        <v>12537</v>
      </c>
      <c r="F3982" s="6" t="s">
        <v>6402</v>
      </c>
      <c r="G3982" s="6">
        <v>240</v>
      </c>
      <c r="H3982" s="6">
        <v>734</v>
      </c>
      <c r="I3982" s="6">
        <v>0</v>
      </c>
      <c r="J3982" s="6">
        <v>0</v>
      </c>
      <c r="K3982" s="6">
        <v>0</v>
      </c>
      <c r="L3982" s="6"/>
      <c r="M3982" s="6">
        <v>2022</v>
      </c>
      <c r="N3982" s="6" t="s">
        <v>7745</v>
      </c>
      <c r="O3982" s="6">
        <v>3</v>
      </c>
      <c r="P3982" s="6"/>
      <c r="Q3982" s="6" t="s">
        <v>7733</v>
      </c>
      <c r="R3982" s="6" t="s">
        <v>7734</v>
      </c>
      <c r="S3982" s="6"/>
      <c r="T3982" s="6" t="s">
        <v>2414</v>
      </c>
      <c r="U3982">
        <f t="shared" si="62"/>
        <v>2</v>
      </c>
    </row>
    <row r="3983" spans="1:21" x14ac:dyDescent="0.2">
      <c r="A3983" s="6" t="s">
        <v>12535</v>
      </c>
      <c r="B3983" s="6" t="s">
        <v>12525</v>
      </c>
      <c r="C3983" s="6">
        <v>3543005</v>
      </c>
      <c r="D3983" s="6" t="s">
        <v>6591</v>
      </c>
      <c r="E3983" s="6" t="s">
        <v>6440</v>
      </c>
      <c r="F3983" s="6" t="s">
        <v>6402</v>
      </c>
      <c r="G3983" s="6">
        <v>187</v>
      </c>
      <c r="H3983" s="6">
        <v>734</v>
      </c>
      <c r="I3983" s="6">
        <v>0</v>
      </c>
      <c r="J3983" s="6">
        <v>0</v>
      </c>
      <c r="K3983" s="6">
        <v>0</v>
      </c>
      <c r="L3983" s="6"/>
      <c r="M3983" s="6">
        <v>2022</v>
      </c>
      <c r="N3983" s="6" t="s">
        <v>7745</v>
      </c>
      <c r="O3983" s="6">
        <v>3</v>
      </c>
      <c r="P3983" s="6"/>
      <c r="Q3983" s="6" t="s">
        <v>7733</v>
      </c>
      <c r="R3983" s="6" t="s">
        <v>7734</v>
      </c>
      <c r="S3983" s="6"/>
      <c r="T3983" s="6" t="s">
        <v>2415</v>
      </c>
      <c r="U3983">
        <f t="shared" si="62"/>
        <v>1</v>
      </c>
    </row>
    <row r="3984" spans="1:21" x14ac:dyDescent="0.2">
      <c r="A3984" s="6" t="s">
        <v>12538</v>
      </c>
      <c r="B3984" s="6" t="s">
        <v>12525</v>
      </c>
      <c r="C3984" s="6">
        <v>3543005</v>
      </c>
      <c r="D3984" s="6" t="s">
        <v>6597</v>
      </c>
      <c r="E3984" s="6" t="s">
        <v>7439</v>
      </c>
      <c r="F3984" s="6" t="s">
        <v>6402</v>
      </c>
      <c r="G3984" s="6">
        <v>311</v>
      </c>
      <c r="H3984" s="6">
        <v>751</v>
      </c>
      <c r="I3984" s="6">
        <v>1</v>
      </c>
      <c r="J3984" s="6">
        <v>1</v>
      </c>
      <c r="K3984" s="6">
        <v>0</v>
      </c>
      <c r="L3984" s="6"/>
      <c r="M3984" s="6">
        <v>2022</v>
      </c>
      <c r="N3984" s="6" t="s">
        <v>7745</v>
      </c>
      <c r="O3984" s="6">
        <v>4</v>
      </c>
      <c r="P3984" s="6"/>
      <c r="Q3984" s="6" t="s">
        <v>7733</v>
      </c>
      <c r="R3984" s="6" t="s">
        <v>7734</v>
      </c>
      <c r="S3984" s="6"/>
      <c r="T3984" s="6" t="s">
        <v>2405</v>
      </c>
      <c r="U3984">
        <f t="shared" si="62"/>
        <v>3</v>
      </c>
    </row>
    <row r="3985" spans="1:21" x14ac:dyDescent="0.2">
      <c r="A3985" s="6" t="s">
        <v>12538</v>
      </c>
      <c r="B3985" s="6" t="s">
        <v>12525</v>
      </c>
      <c r="C3985" s="6">
        <v>3543005</v>
      </c>
      <c r="D3985" s="6" t="s">
        <v>7000</v>
      </c>
      <c r="E3985" s="6" t="s">
        <v>6581</v>
      </c>
      <c r="F3985" s="6" t="s">
        <v>6402</v>
      </c>
      <c r="G3985" s="6">
        <v>252</v>
      </c>
      <c r="H3985" s="6">
        <v>751</v>
      </c>
      <c r="I3985" s="6">
        <v>0</v>
      </c>
      <c r="J3985" s="6">
        <v>0</v>
      </c>
      <c r="K3985" s="6">
        <v>0</v>
      </c>
      <c r="L3985" s="6"/>
      <c r="M3985" s="6">
        <v>2022</v>
      </c>
      <c r="N3985" s="6" t="s">
        <v>7745</v>
      </c>
      <c r="O3985" s="6">
        <v>4</v>
      </c>
      <c r="P3985" s="6"/>
      <c r="Q3985" s="6" t="s">
        <v>7733</v>
      </c>
      <c r="R3985" s="6" t="s">
        <v>7734</v>
      </c>
      <c r="S3985" s="6"/>
      <c r="T3985" s="6" t="s">
        <v>2416</v>
      </c>
      <c r="U3985">
        <f t="shared" si="62"/>
        <v>2</v>
      </c>
    </row>
    <row r="3986" spans="1:21" x14ac:dyDescent="0.2">
      <c r="A3986" s="6" t="s">
        <v>12538</v>
      </c>
      <c r="B3986" s="6" t="s">
        <v>12525</v>
      </c>
      <c r="C3986" s="6">
        <v>3543005</v>
      </c>
      <c r="D3986" s="6" t="s">
        <v>6406</v>
      </c>
      <c r="E3986" s="6" t="s">
        <v>12539</v>
      </c>
      <c r="F3986" s="6" t="s">
        <v>6402</v>
      </c>
      <c r="G3986" s="6">
        <v>188</v>
      </c>
      <c r="H3986" s="6">
        <v>751</v>
      </c>
      <c r="I3986" s="6">
        <v>0</v>
      </c>
      <c r="J3986" s="6">
        <v>0</v>
      </c>
      <c r="K3986" s="6">
        <v>0</v>
      </c>
      <c r="L3986" s="6"/>
      <c r="M3986" s="6">
        <v>2022</v>
      </c>
      <c r="N3986" s="6" t="s">
        <v>7745</v>
      </c>
      <c r="O3986" s="6">
        <v>4</v>
      </c>
      <c r="P3986" s="6"/>
      <c r="Q3986" s="6" t="s">
        <v>7733</v>
      </c>
      <c r="R3986" s="6" t="s">
        <v>7734</v>
      </c>
      <c r="S3986" s="6"/>
      <c r="T3986" s="6" t="s">
        <v>2417</v>
      </c>
      <c r="U3986">
        <f t="shared" si="62"/>
        <v>1</v>
      </c>
    </row>
    <row r="3987" spans="1:21" x14ac:dyDescent="0.2">
      <c r="A3987" s="6" t="s">
        <v>12540</v>
      </c>
      <c r="B3987" s="6" t="s">
        <v>12525</v>
      </c>
      <c r="C3987" s="6">
        <v>3543005</v>
      </c>
      <c r="D3987" s="6" t="s">
        <v>7498</v>
      </c>
      <c r="E3987" s="6" t="s">
        <v>12541</v>
      </c>
      <c r="F3987" s="6" t="s">
        <v>6402</v>
      </c>
      <c r="G3987" s="6">
        <v>532</v>
      </c>
      <c r="H3987" s="6">
        <v>739</v>
      </c>
      <c r="I3987" s="6">
        <v>0</v>
      </c>
      <c r="J3987" s="6">
        <v>1</v>
      </c>
      <c r="K3987" s="6">
        <v>0</v>
      </c>
      <c r="L3987" s="6"/>
      <c r="M3987" s="6">
        <v>2022</v>
      </c>
      <c r="N3987" s="6" t="s">
        <v>7745</v>
      </c>
      <c r="O3987" s="6">
        <v>5</v>
      </c>
      <c r="P3987" s="6"/>
      <c r="Q3987" s="6" t="s">
        <v>7733</v>
      </c>
      <c r="R3987" s="6" t="s">
        <v>7734</v>
      </c>
      <c r="S3987" s="6"/>
      <c r="T3987" s="6" t="s">
        <v>2404</v>
      </c>
      <c r="U3987">
        <f t="shared" si="62"/>
        <v>2</v>
      </c>
    </row>
    <row r="3988" spans="1:21" x14ac:dyDescent="0.2">
      <c r="A3988" s="6" t="s">
        <v>12540</v>
      </c>
      <c r="B3988" s="6" t="s">
        <v>12525</v>
      </c>
      <c r="C3988" s="6">
        <v>3543005</v>
      </c>
      <c r="D3988" s="6" t="s">
        <v>6615</v>
      </c>
      <c r="E3988" s="6" t="s">
        <v>12542</v>
      </c>
      <c r="F3988" s="6" t="s">
        <v>6402</v>
      </c>
      <c r="G3988" s="6">
        <v>207</v>
      </c>
      <c r="H3988" s="6">
        <v>739</v>
      </c>
      <c r="I3988" s="6">
        <v>0</v>
      </c>
      <c r="J3988" s="6">
        <v>0</v>
      </c>
      <c r="K3988" s="6">
        <v>0</v>
      </c>
      <c r="L3988" s="6"/>
      <c r="M3988" s="6">
        <v>2022</v>
      </c>
      <c r="N3988" s="6" t="s">
        <v>7745</v>
      </c>
      <c r="O3988" s="6">
        <v>5</v>
      </c>
      <c r="P3988" s="6"/>
      <c r="Q3988" s="6" t="s">
        <v>7733</v>
      </c>
      <c r="R3988" s="6" t="s">
        <v>7734</v>
      </c>
      <c r="S3988" s="6"/>
      <c r="T3988" s="6" t="s">
        <v>2418</v>
      </c>
      <c r="U3988">
        <f t="shared" si="62"/>
        <v>1</v>
      </c>
    </row>
    <row r="3989" spans="1:21" x14ac:dyDescent="0.2">
      <c r="A3989" s="6" t="s">
        <v>12543</v>
      </c>
      <c r="B3989" s="6" t="s">
        <v>12544</v>
      </c>
      <c r="C3989" s="6">
        <v>3512020</v>
      </c>
      <c r="D3989" s="6" t="s">
        <v>12545</v>
      </c>
      <c r="E3989" s="6" t="s">
        <v>12546</v>
      </c>
      <c r="F3989" s="6" t="s">
        <v>6402</v>
      </c>
      <c r="G3989" s="6">
        <v>570</v>
      </c>
      <c r="H3989" s="6">
        <v>1628</v>
      </c>
      <c r="I3989" s="6">
        <v>0</v>
      </c>
      <c r="J3989" s="6">
        <v>0</v>
      </c>
      <c r="K3989" s="6">
        <v>0</v>
      </c>
      <c r="L3989" s="6"/>
      <c r="M3989" s="6">
        <v>2022</v>
      </c>
      <c r="N3989" s="6" t="s">
        <v>7732</v>
      </c>
      <c r="O3989" s="6">
        <v>99</v>
      </c>
      <c r="P3989" s="6"/>
      <c r="Q3989" s="6" t="s">
        <v>7733</v>
      </c>
      <c r="R3989" s="6" t="s">
        <v>7734</v>
      </c>
      <c r="S3989" s="6"/>
      <c r="T3989" s="6" t="s">
        <v>1263</v>
      </c>
      <c r="U3989">
        <f t="shared" si="62"/>
        <v>2</v>
      </c>
    </row>
    <row r="3990" spans="1:21" x14ac:dyDescent="0.2">
      <c r="A3990" s="6" t="s">
        <v>12543</v>
      </c>
      <c r="B3990" s="6" t="s">
        <v>12544</v>
      </c>
      <c r="C3990" s="6">
        <v>3512020</v>
      </c>
      <c r="D3990" s="6" t="s">
        <v>6527</v>
      </c>
      <c r="E3990" s="6" t="s">
        <v>12547</v>
      </c>
      <c r="F3990" s="6" t="s">
        <v>6402</v>
      </c>
      <c r="G3990" s="6">
        <v>1058</v>
      </c>
      <c r="H3990" s="6">
        <v>1628</v>
      </c>
      <c r="I3990" s="6">
        <v>1</v>
      </c>
      <c r="J3990" s="6">
        <v>1</v>
      </c>
      <c r="K3990" s="6">
        <v>0</v>
      </c>
      <c r="L3990" s="6"/>
      <c r="M3990" s="6">
        <v>2022</v>
      </c>
      <c r="N3990" s="6" t="s">
        <v>7732</v>
      </c>
      <c r="O3990" s="6">
        <v>99</v>
      </c>
      <c r="P3990" s="6"/>
      <c r="Q3990" s="6" t="s">
        <v>7733</v>
      </c>
      <c r="R3990" s="6" t="s">
        <v>7734</v>
      </c>
      <c r="S3990" s="6"/>
      <c r="T3990" s="6" t="s">
        <v>1262</v>
      </c>
      <c r="U3990">
        <f t="shared" si="62"/>
        <v>1</v>
      </c>
    </row>
    <row r="3991" spans="1:21" x14ac:dyDescent="0.2">
      <c r="A3991" s="6" t="s">
        <v>12548</v>
      </c>
      <c r="B3991" s="6" t="s">
        <v>12544</v>
      </c>
      <c r="C3991" s="6">
        <v>3512020</v>
      </c>
      <c r="D3991" s="6" t="s">
        <v>6425</v>
      </c>
      <c r="E3991" s="6" t="s">
        <v>8463</v>
      </c>
      <c r="F3991" s="6" t="s">
        <v>6402</v>
      </c>
      <c r="G3991" s="6">
        <v>242</v>
      </c>
      <c r="H3991" s="6">
        <v>1695</v>
      </c>
      <c r="I3991" s="6">
        <v>0</v>
      </c>
      <c r="J3991" s="6">
        <v>0</v>
      </c>
      <c r="K3991" s="6">
        <v>0</v>
      </c>
      <c r="L3991" s="6"/>
      <c r="M3991" s="6">
        <v>2022</v>
      </c>
      <c r="N3991" s="6" t="s">
        <v>7745</v>
      </c>
      <c r="O3991" s="6">
        <v>1</v>
      </c>
      <c r="P3991" s="6"/>
      <c r="Q3991" s="6" t="s">
        <v>7733</v>
      </c>
      <c r="R3991" s="6" t="s">
        <v>7734</v>
      </c>
      <c r="S3991" s="6"/>
      <c r="T3991" s="6" t="s">
        <v>5584</v>
      </c>
      <c r="U3991">
        <f t="shared" si="62"/>
        <v>5</v>
      </c>
    </row>
    <row r="3992" spans="1:21" x14ac:dyDescent="0.2">
      <c r="A3992" s="6" t="s">
        <v>12548</v>
      </c>
      <c r="B3992" s="6" t="s">
        <v>12544</v>
      </c>
      <c r="C3992" s="6">
        <v>3512020</v>
      </c>
      <c r="D3992" s="6" t="s">
        <v>6584</v>
      </c>
      <c r="E3992" s="6" t="s">
        <v>12549</v>
      </c>
      <c r="F3992" s="6" t="s">
        <v>6402</v>
      </c>
      <c r="G3992" s="6">
        <v>508</v>
      </c>
      <c r="H3992" s="6">
        <v>1695</v>
      </c>
      <c r="I3992" s="6">
        <v>0</v>
      </c>
      <c r="J3992" s="6">
        <v>1</v>
      </c>
      <c r="K3992" s="6">
        <v>0</v>
      </c>
      <c r="L3992" s="6"/>
      <c r="M3992" s="6">
        <v>2022</v>
      </c>
      <c r="N3992" s="6" t="s">
        <v>7745</v>
      </c>
      <c r="O3992" s="6">
        <v>1</v>
      </c>
      <c r="P3992" s="6"/>
      <c r="Q3992" s="6" t="s">
        <v>7733</v>
      </c>
      <c r="R3992" s="6" t="s">
        <v>7734</v>
      </c>
      <c r="S3992" s="6"/>
      <c r="T3992" s="6" t="s">
        <v>5583</v>
      </c>
      <c r="U3992">
        <f t="shared" si="62"/>
        <v>4</v>
      </c>
    </row>
    <row r="3993" spans="1:21" x14ac:dyDescent="0.2">
      <c r="A3993" s="6" t="s">
        <v>12548</v>
      </c>
      <c r="B3993" s="6" t="s">
        <v>12544</v>
      </c>
      <c r="C3993" s="6">
        <v>3512020</v>
      </c>
      <c r="D3993" s="6" t="s">
        <v>12550</v>
      </c>
      <c r="E3993" s="6" t="s">
        <v>12551</v>
      </c>
      <c r="F3993" s="6" t="s">
        <v>6402</v>
      </c>
      <c r="G3993" s="6">
        <v>174</v>
      </c>
      <c r="H3993" s="6">
        <v>1695</v>
      </c>
      <c r="I3993" s="6">
        <v>0</v>
      </c>
      <c r="J3993" s="6">
        <v>0</v>
      </c>
      <c r="K3993" s="6">
        <v>0</v>
      </c>
      <c r="L3993" s="6"/>
      <c r="M3993" s="6">
        <v>2022</v>
      </c>
      <c r="N3993" s="6" t="s">
        <v>7745</v>
      </c>
      <c r="O3993" s="6">
        <v>1</v>
      </c>
      <c r="P3993" s="6"/>
      <c r="Q3993" s="6" t="s">
        <v>7733</v>
      </c>
      <c r="R3993" s="6" t="s">
        <v>7734</v>
      </c>
      <c r="S3993" s="6"/>
      <c r="T3993" s="6" t="s">
        <v>5585</v>
      </c>
      <c r="U3993">
        <f t="shared" si="62"/>
        <v>3</v>
      </c>
    </row>
    <row r="3994" spans="1:21" x14ac:dyDescent="0.2">
      <c r="A3994" s="6" t="s">
        <v>12548</v>
      </c>
      <c r="B3994" s="6" t="s">
        <v>12544</v>
      </c>
      <c r="C3994" s="6">
        <v>3512020</v>
      </c>
      <c r="D3994" s="6" t="s">
        <v>6573</v>
      </c>
      <c r="E3994" s="6" t="s">
        <v>12552</v>
      </c>
      <c r="F3994" s="6" t="s">
        <v>6402</v>
      </c>
      <c r="G3994" s="6">
        <v>573</v>
      </c>
      <c r="H3994" s="6">
        <v>1695</v>
      </c>
      <c r="I3994" s="6">
        <v>1</v>
      </c>
      <c r="J3994" s="6">
        <v>1</v>
      </c>
      <c r="K3994" s="6">
        <v>0</v>
      </c>
      <c r="L3994" s="6"/>
      <c r="M3994" s="6">
        <v>2022</v>
      </c>
      <c r="N3994" s="6" t="s">
        <v>7745</v>
      </c>
      <c r="O3994" s="6">
        <v>1</v>
      </c>
      <c r="P3994" s="6"/>
      <c r="Q3994" s="6" t="s">
        <v>7733</v>
      </c>
      <c r="R3994" s="6" t="s">
        <v>7734</v>
      </c>
      <c r="S3994" s="6"/>
      <c r="T3994" s="6" t="s">
        <v>5582</v>
      </c>
      <c r="U3994">
        <f t="shared" si="62"/>
        <v>2</v>
      </c>
    </row>
    <row r="3995" spans="1:21" x14ac:dyDescent="0.2">
      <c r="A3995" s="6" t="s">
        <v>12548</v>
      </c>
      <c r="B3995" s="6" t="s">
        <v>12544</v>
      </c>
      <c r="C3995" s="6">
        <v>3512020</v>
      </c>
      <c r="D3995" s="6" t="s">
        <v>6844</v>
      </c>
      <c r="E3995" s="6" t="s">
        <v>12553</v>
      </c>
      <c r="F3995" s="6" t="s">
        <v>6402</v>
      </c>
      <c r="G3995" s="6">
        <v>198</v>
      </c>
      <c r="H3995" s="6">
        <v>1695</v>
      </c>
      <c r="I3995" s="6">
        <v>0</v>
      </c>
      <c r="J3995" s="6">
        <v>0</v>
      </c>
      <c r="K3995" s="6">
        <v>0</v>
      </c>
      <c r="L3995" s="6"/>
      <c r="M3995" s="6">
        <v>2022</v>
      </c>
      <c r="N3995" s="6" t="s">
        <v>7745</v>
      </c>
      <c r="O3995" s="6">
        <v>1</v>
      </c>
      <c r="P3995" s="6"/>
      <c r="Q3995" s="6" t="s">
        <v>7733</v>
      </c>
      <c r="R3995" s="6" t="s">
        <v>7734</v>
      </c>
      <c r="S3995" s="6"/>
      <c r="T3995" s="6" t="s">
        <v>5586</v>
      </c>
      <c r="U3995">
        <f t="shared" si="62"/>
        <v>1</v>
      </c>
    </row>
    <row r="3996" spans="1:21" x14ac:dyDescent="0.2">
      <c r="A3996" s="6" t="s">
        <v>12554</v>
      </c>
      <c r="B3996" s="6" t="s">
        <v>12544</v>
      </c>
      <c r="C3996" s="6">
        <v>3512020</v>
      </c>
      <c r="D3996" s="6" t="s">
        <v>6434</v>
      </c>
      <c r="E3996" s="6" t="s">
        <v>8501</v>
      </c>
      <c r="F3996" s="6" t="s">
        <v>6402</v>
      </c>
      <c r="G3996" s="6">
        <v>329</v>
      </c>
      <c r="H3996" s="6">
        <v>1314</v>
      </c>
      <c r="I3996" s="6">
        <v>1</v>
      </c>
      <c r="J3996" s="6">
        <v>0</v>
      </c>
      <c r="K3996" s="6">
        <v>0</v>
      </c>
      <c r="L3996" s="6"/>
      <c r="M3996" s="6">
        <v>2022</v>
      </c>
      <c r="N3996" s="6" t="s">
        <v>7745</v>
      </c>
      <c r="O3996" s="6">
        <v>2</v>
      </c>
      <c r="P3996" s="6"/>
      <c r="Q3996" s="6" t="s">
        <v>7733</v>
      </c>
      <c r="R3996" s="6" t="s">
        <v>7734</v>
      </c>
      <c r="S3996" s="6"/>
      <c r="T3996" s="6" t="s">
        <v>5587</v>
      </c>
      <c r="U3996">
        <f t="shared" si="62"/>
        <v>3</v>
      </c>
    </row>
    <row r="3997" spans="1:21" x14ac:dyDescent="0.2">
      <c r="A3997" s="6" t="s">
        <v>12554</v>
      </c>
      <c r="B3997" s="6" t="s">
        <v>12544</v>
      </c>
      <c r="C3997" s="6">
        <v>3512020</v>
      </c>
      <c r="D3997" s="6" t="s">
        <v>12555</v>
      </c>
      <c r="E3997" s="6" t="s">
        <v>6544</v>
      </c>
      <c r="F3997" s="6" t="s">
        <v>6402</v>
      </c>
      <c r="G3997" s="6">
        <v>530</v>
      </c>
      <c r="H3997" s="6">
        <v>1314</v>
      </c>
      <c r="I3997" s="6">
        <v>0</v>
      </c>
      <c r="J3997" s="6">
        <v>1</v>
      </c>
      <c r="K3997" s="6">
        <v>0</v>
      </c>
      <c r="L3997" s="6"/>
      <c r="M3997" s="6">
        <v>2022</v>
      </c>
      <c r="N3997" s="6" t="s">
        <v>7745</v>
      </c>
      <c r="O3997" s="6">
        <v>2</v>
      </c>
      <c r="P3997" s="6"/>
      <c r="Q3997" s="6" t="s">
        <v>7733</v>
      </c>
      <c r="R3997" s="6" t="s">
        <v>7734</v>
      </c>
      <c r="S3997" s="6"/>
      <c r="T3997" s="6" t="s">
        <v>5581</v>
      </c>
      <c r="U3997">
        <f t="shared" si="62"/>
        <v>2</v>
      </c>
    </row>
    <row r="3998" spans="1:21" x14ac:dyDescent="0.2">
      <c r="A3998" s="6" t="s">
        <v>12554</v>
      </c>
      <c r="B3998" s="6" t="s">
        <v>12544</v>
      </c>
      <c r="C3998" s="6">
        <v>3512020</v>
      </c>
      <c r="D3998" s="6" t="s">
        <v>7609</v>
      </c>
      <c r="E3998" s="6" t="s">
        <v>6586</v>
      </c>
      <c r="F3998" s="6" t="s">
        <v>6402</v>
      </c>
      <c r="G3998" s="6">
        <v>455</v>
      </c>
      <c r="H3998" s="6">
        <v>1314</v>
      </c>
      <c r="I3998" s="6">
        <v>0</v>
      </c>
      <c r="J3998" s="6">
        <v>1</v>
      </c>
      <c r="K3998" s="6">
        <v>0</v>
      </c>
      <c r="L3998" s="6"/>
      <c r="M3998" s="6">
        <v>2022</v>
      </c>
      <c r="N3998" s="6" t="s">
        <v>7745</v>
      </c>
      <c r="O3998" s="6">
        <v>2</v>
      </c>
      <c r="P3998" s="6"/>
      <c r="Q3998" s="6" t="s">
        <v>7733</v>
      </c>
      <c r="R3998" s="6" t="s">
        <v>7734</v>
      </c>
      <c r="S3998" s="6"/>
      <c r="T3998" s="6" t="s">
        <v>5580</v>
      </c>
      <c r="U3998">
        <f t="shared" si="62"/>
        <v>1</v>
      </c>
    </row>
    <row r="3999" spans="1:21" x14ac:dyDescent="0.2">
      <c r="A3999" s="6" t="s">
        <v>12556</v>
      </c>
      <c r="B3999" s="6" t="s">
        <v>12557</v>
      </c>
      <c r="C3999" s="6">
        <v>3519044</v>
      </c>
      <c r="D3999" s="6" t="s">
        <v>12558</v>
      </c>
      <c r="E3999" s="6" t="s">
        <v>8285</v>
      </c>
      <c r="F3999" s="6" t="s">
        <v>6402</v>
      </c>
      <c r="G3999" s="6">
        <v>152</v>
      </c>
      <c r="H3999" s="6">
        <v>11855</v>
      </c>
      <c r="I3999" s="6">
        <v>0</v>
      </c>
      <c r="J3999" s="6">
        <v>0</v>
      </c>
      <c r="K3999" s="6">
        <v>0</v>
      </c>
      <c r="L3999" s="6"/>
      <c r="M3999" s="6">
        <v>2022</v>
      </c>
      <c r="N3999" s="6" t="s">
        <v>7732</v>
      </c>
      <c r="O3999" s="6">
        <v>99</v>
      </c>
      <c r="P3999" s="6"/>
      <c r="Q3999" s="6" t="s">
        <v>7733</v>
      </c>
      <c r="R3999" s="6" t="s">
        <v>7734</v>
      </c>
      <c r="S3999" s="6"/>
      <c r="T3999" s="6" t="s">
        <v>1404</v>
      </c>
      <c r="U3999">
        <f t="shared" si="62"/>
        <v>5</v>
      </c>
    </row>
    <row r="4000" spans="1:21" x14ac:dyDescent="0.2">
      <c r="A4000" s="6" t="s">
        <v>12556</v>
      </c>
      <c r="B4000" s="6" t="s">
        <v>12557</v>
      </c>
      <c r="C4000" s="6">
        <v>3519044</v>
      </c>
      <c r="D4000" s="6" t="s">
        <v>7463</v>
      </c>
      <c r="E4000" s="6" t="s">
        <v>12559</v>
      </c>
      <c r="F4000" s="6" t="s">
        <v>6402</v>
      </c>
      <c r="G4000" s="6">
        <v>3087</v>
      </c>
      <c r="H4000" s="6">
        <v>11855</v>
      </c>
      <c r="I4000" s="6">
        <v>0</v>
      </c>
      <c r="J4000" s="6">
        <v>0</v>
      </c>
      <c r="K4000" s="6">
        <v>0</v>
      </c>
      <c r="L4000" s="6"/>
      <c r="M4000" s="6">
        <v>2022</v>
      </c>
      <c r="N4000" s="6" t="s">
        <v>7732</v>
      </c>
      <c r="O4000" s="6">
        <v>99</v>
      </c>
      <c r="P4000" s="6"/>
      <c r="Q4000" s="6" t="s">
        <v>7733</v>
      </c>
      <c r="R4000" s="6" t="s">
        <v>7734</v>
      </c>
      <c r="S4000" s="6"/>
      <c r="T4000" s="6" t="s">
        <v>1405</v>
      </c>
      <c r="U4000">
        <f t="shared" si="62"/>
        <v>4</v>
      </c>
    </row>
    <row r="4001" spans="1:21" x14ac:dyDescent="0.2">
      <c r="A4001" s="6" t="s">
        <v>12556</v>
      </c>
      <c r="B4001" s="6" t="s">
        <v>12557</v>
      </c>
      <c r="C4001" s="6">
        <v>3519044</v>
      </c>
      <c r="D4001" s="6" t="s">
        <v>6411</v>
      </c>
      <c r="E4001" s="6" t="s">
        <v>7706</v>
      </c>
      <c r="F4001" s="6" t="s">
        <v>6402</v>
      </c>
      <c r="G4001" s="6">
        <v>1343</v>
      </c>
      <c r="H4001" s="6">
        <v>11855</v>
      </c>
      <c r="I4001" s="6">
        <v>0</v>
      </c>
      <c r="J4001" s="6">
        <v>0</v>
      </c>
      <c r="K4001" s="6">
        <v>0</v>
      </c>
      <c r="L4001" s="6"/>
      <c r="M4001" s="6">
        <v>2022</v>
      </c>
      <c r="N4001" s="6" t="s">
        <v>7732</v>
      </c>
      <c r="O4001" s="6">
        <v>99</v>
      </c>
      <c r="P4001" s="6"/>
      <c r="Q4001" s="6" t="s">
        <v>7733</v>
      </c>
      <c r="R4001" s="6" t="s">
        <v>7734</v>
      </c>
      <c r="S4001" s="6"/>
      <c r="T4001" s="6" t="s">
        <v>1406</v>
      </c>
      <c r="U4001">
        <f t="shared" si="62"/>
        <v>3</v>
      </c>
    </row>
    <row r="4002" spans="1:21" x14ac:dyDescent="0.2">
      <c r="A4002" s="6" t="s">
        <v>12556</v>
      </c>
      <c r="B4002" s="6" t="s">
        <v>12557</v>
      </c>
      <c r="C4002" s="6">
        <v>3519044</v>
      </c>
      <c r="D4002" s="6" t="s">
        <v>6422</v>
      </c>
      <c r="E4002" s="6" t="s">
        <v>12560</v>
      </c>
      <c r="F4002" s="6" t="s">
        <v>6402</v>
      </c>
      <c r="G4002" s="6">
        <v>1148</v>
      </c>
      <c r="H4002" s="6">
        <v>11855</v>
      </c>
      <c r="I4002" s="6">
        <v>0</v>
      </c>
      <c r="J4002" s="6">
        <v>0</v>
      </c>
      <c r="K4002" s="6">
        <v>0</v>
      </c>
      <c r="L4002" s="6"/>
      <c r="M4002" s="6">
        <v>2022</v>
      </c>
      <c r="N4002" s="6" t="s">
        <v>7732</v>
      </c>
      <c r="O4002" s="6">
        <v>99</v>
      </c>
      <c r="P4002" s="6"/>
      <c r="Q4002" s="6" t="s">
        <v>7733</v>
      </c>
      <c r="R4002" s="6" t="s">
        <v>7734</v>
      </c>
      <c r="S4002" s="6"/>
      <c r="T4002" s="6" t="s">
        <v>20225</v>
      </c>
      <c r="U4002">
        <f t="shared" si="62"/>
        <v>2</v>
      </c>
    </row>
    <row r="4003" spans="1:21" x14ac:dyDescent="0.2">
      <c r="A4003" s="6" t="s">
        <v>12556</v>
      </c>
      <c r="B4003" s="6" t="s">
        <v>12557</v>
      </c>
      <c r="C4003" s="6">
        <v>3519044</v>
      </c>
      <c r="D4003" s="6" t="s">
        <v>10824</v>
      </c>
      <c r="E4003" s="6" t="s">
        <v>7296</v>
      </c>
      <c r="F4003" s="6" t="s">
        <v>6402</v>
      </c>
      <c r="G4003" s="6">
        <v>6125</v>
      </c>
      <c r="H4003" s="6">
        <v>11855</v>
      </c>
      <c r="I4003" s="6">
        <v>1</v>
      </c>
      <c r="J4003" s="6">
        <v>1</v>
      </c>
      <c r="K4003" s="6">
        <v>0</v>
      </c>
      <c r="L4003" s="6"/>
      <c r="M4003" s="6">
        <v>2022</v>
      </c>
      <c r="N4003" s="6" t="s">
        <v>7732</v>
      </c>
      <c r="O4003" s="6">
        <v>99</v>
      </c>
      <c r="P4003" s="6"/>
      <c r="Q4003" s="6" t="s">
        <v>7733</v>
      </c>
      <c r="R4003" s="6" t="s">
        <v>7734</v>
      </c>
      <c r="S4003" s="6"/>
      <c r="T4003" s="6" t="s">
        <v>1403</v>
      </c>
      <c r="U4003">
        <f t="shared" si="62"/>
        <v>1</v>
      </c>
    </row>
    <row r="4004" spans="1:21" x14ac:dyDescent="0.2">
      <c r="A4004" s="6" t="s">
        <v>12561</v>
      </c>
      <c r="B4004" s="6" t="s">
        <v>12557</v>
      </c>
      <c r="C4004" s="6">
        <v>3519044</v>
      </c>
      <c r="D4004" s="6" t="s">
        <v>6622</v>
      </c>
      <c r="E4004" s="6" t="s">
        <v>12562</v>
      </c>
      <c r="F4004" s="6" t="s">
        <v>6402</v>
      </c>
      <c r="G4004" s="6">
        <v>289</v>
      </c>
      <c r="H4004" s="6">
        <v>1143</v>
      </c>
      <c r="I4004" s="6">
        <v>0</v>
      </c>
      <c r="J4004" s="6">
        <v>0</v>
      </c>
      <c r="K4004" s="6">
        <v>0</v>
      </c>
      <c r="L4004" s="6"/>
      <c r="M4004" s="6">
        <v>2022</v>
      </c>
      <c r="N4004" s="6" t="s">
        <v>7745</v>
      </c>
      <c r="O4004" s="6">
        <v>1</v>
      </c>
      <c r="P4004" s="6"/>
      <c r="Q4004" s="6" t="s">
        <v>7733</v>
      </c>
      <c r="R4004" s="6" t="s">
        <v>7734</v>
      </c>
      <c r="S4004" s="6"/>
      <c r="T4004" s="6" t="s">
        <v>6246</v>
      </c>
      <c r="U4004">
        <f t="shared" si="62"/>
        <v>3</v>
      </c>
    </row>
    <row r="4005" spans="1:21" x14ac:dyDescent="0.2">
      <c r="A4005" s="6" t="s">
        <v>12561</v>
      </c>
      <c r="B4005" s="6" t="s">
        <v>12557</v>
      </c>
      <c r="C4005" s="6">
        <v>3519044</v>
      </c>
      <c r="D4005" s="6" t="s">
        <v>12563</v>
      </c>
      <c r="E4005" s="6" t="s">
        <v>12564</v>
      </c>
      <c r="F4005" s="6" t="s">
        <v>6402</v>
      </c>
      <c r="G4005" s="6">
        <v>203</v>
      </c>
      <c r="H4005" s="6">
        <v>1143</v>
      </c>
      <c r="I4005" s="6">
        <v>0</v>
      </c>
      <c r="J4005" s="6">
        <v>0</v>
      </c>
      <c r="K4005" s="6">
        <v>0</v>
      </c>
      <c r="L4005" s="6"/>
      <c r="M4005" s="6">
        <v>2022</v>
      </c>
      <c r="N4005" s="6" t="s">
        <v>7745</v>
      </c>
      <c r="O4005" s="6">
        <v>1</v>
      </c>
      <c r="P4005" s="6"/>
      <c r="Q4005" s="6" t="s">
        <v>7733</v>
      </c>
      <c r="R4005" s="6" t="s">
        <v>7734</v>
      </c>
      <c r="S4005" s="6"/>
      <c r="T4005" s="6" t="s">
        <v>6247</v>
      </c>
      <c r="U4005">
        <f t="shared" si="62"/>
        <v>2</v>
      </c>
    </row>
    <row r="4006" spans="1:21" x14ac:dyDescent="0.2">
      <c r="A4006" s="6" t="s">
        <v>12561</v>
      </c>
      <c r="B4006" s="6" t="s">
        <v>12557</v>
      </c>
      <c r="C4006" s="6">
        <v>3519044</v>
      </c>
      <c r="D4006" s="6" t="s">
        <v>12565</v>
      </c>
      <c r="E4006" s="6" t="s">
        <v>12566</v>
      </c>
      <c r="F4006" s="6" t="s">
        <v>6402</v>
      </c>
      <c r="G4006" s="6">
        <v>651</v>
      </c>
      <c r="H4006" s="6">
        <v>1143</v>
      </c>
      <c r="I4006" s="6">
        <v>1</v>
      </c>
      <c r="J4006" s="6">
        <v>1</v>
      </c>
      <c r="K4006" s="6">
        <v>0</v>
      </c>
      <c r="L4006" s="6"/>
      <c r="M4006" s="6">
        <v>2022</v>
      </c>
      <c r="N4006" s="6" t="s">
        <v>7745</v>
      </c>
      <c r="O4006" s="6">
        <v>1</v>
      </c>
      <c r="P4006" s="6"/>
      <c r="Q4006" s="6" t="s">
        <v>7733</v>
      </c>
      <c r="R4006" s="6" t="s">
        <v>7734</v>
      </c>
      <c r="S4006" s="6"/>
      <c r="T4006" s="6" t="s">
        <v>6245</v>
      </c>
      <c r="U4006">
        <f t="shared" si="62"/>
        <v>1</v>
      </c>
    </row>
    <row r="4007" spans="1:21" x14ac:dyDescent="0.2">
      <c r="A4007" s="6" t="s">
        <v>12567</v>
      </c>
      <c r="B4007" s="6" t="s">
        <v>12557</v>
      </c>
      <c r="C4007" s="6">
        <v>3519044</v>
      </c>
      <c r="D4007" s="6" t="s">
        <v>6822</v>
      </c>
      <c r="E4007" s="6" t="s">
        <v>12568</v>
      </c>
      <c r="F4007" s="6" t="s">
        <v>6402</v>
      </c>
      <c r="G4007" s="6">
        <v>1120</v>
      </c>
      <c r="H4007" s="6">
        <v>2373</v>
      </c>
      <c r="I4007" s="6">
        <v>0</v>
      </c>
      <c r="J4007" s="6">
        <v>0</v>
      </c>
      <c r="K4007" s="6">
        <v>0</v>
      </c>
      <c r="L4007" s="6"/>
      <c r="M4007" s="6">
        <v>2022</v>
      </c>
      <c r="N4007" s="6" t="s">
        <v>7745</v>
      </c>
      <c r="O4007" s="6">
        <v>2</v>
      </c>
      <c r="P4007" s="6"/>
      <c r="Q4007" s="6" t="s">
        <v>7733</v>
      </c>
      <c r="R4007" s="6" t="s">
        <v>7734</v>
      </c>
      <c r="S4007" s="6"/>
      <c r="T4007" s="6" t="s">
        <v>6248</v>
      </c>
      <c r="U4007">
        <f t="shared" si="62"/>
        <v>2</v>
      </c>
    </row>
    <row r="4008" spans="1:21" x14ac:dyDescent="0.2">
      <c r="A4008" s="6" t="s">
        <v>12567</v>
      </c>
      <c r="B4008" s="6" t="s">
        <v>12557</v>
      </c>
      <c r="C4008" s="6">
        <v>3519044</v>
      </c>
      <c r="D4008" s="6" t="s">
        <v>7649</v>
      </c>
      <c r="E4008" s="6" t="s">
        <v>6544</v>
      </c>
      <c r="F4008" s="6" t="s">
        <v>6402</v>
      </c>
      <c r="G4008" s="6">
        <v>1253</v>
      </c>
      <c r="H4008" s="6">
        <v>2373</v>
      </c>
      <c r="I4008" s="6">
        <v>1</v>
      </c>
      <c r="J4008" s="6">
        <v>1</v>
      </c>
      <c r="K4008" s="6">
        <v>0</v>
      </c>
      <c r="L4008" s="6"/>
      <c r="M4008" s="6">
        <v>2022</v>
      </c>
      <c r="N4008" s="6" t="s">
        <v>7745</v>
      </c>
      <c r="O4008" s="6">
        <v>2</v>
      </c>
      <c r="P4008" s="6"/>
      <c r="Q4008" s="6" t="s">
        <v>7733</v>
      </c>
      <c r="R4008" s="6" t="s">
        <v>7734</v>
      </c>
      <c r="S4008" s="6"/>
      <c r="T4008" s="6" t="s">
        <v>6244</v>
      </c>
      <c r="U4008">
        <f t="shared" si="62"/>
        <v>1</v>
      </c>
    </row>
    <row r="4009" spans="1:21" x14ac:dyDescent="0.2">
      <c r="A4009" s="6" t="s">
        <v>12569</v>
      </c>
      <c r="B4009" s="6" t="s">
        <v>12557</v>
      </c>
      <c r="C4009" s="6">
        <v>3519044</v>
      </c>
      <c r="D4009" s="6" t="s">
        <v>6633</v>
      </c>
      <c r="E4009" s="6" t="s">
        <v>6944</v>
      </c>
      <c r="F4009" s="6" t="s">
        <v>6402</v>
      </c>
      <c r="G4009" s="6">
        <v>747</v>
      </c>
      <c r="H4009" s="6">
        <v>1253</v>
      </c>
      <c r="I4009" s="6">
        <v>0</v>
      </c>
      <c r="J4009" s="6">
        <v>1</v>
      </c>
      <c r="K4009" s="6">
        <v>0</v>
      </c>
      <c r="L4009" s="6"/>
      <c r="M4009" s="6">
        <v>2022</v>
      </c>
      <c r="N4009" s="6" t="s">
        <v>7745</v>
      </c>
      <c r="O4009" s="6">
        <v>3</v>
      </c>
      <c r="P4009" s="6"/>
      <c r="Q4009" s="6" t="s">
        <v>7733</v>
      </c>
      <c r="R4009" s="6" t="s">
        <v>7734</v>
      </c>
      <c r="S4009" s="6"/>
      <c r="T4009" s="6" t="s">
        <v>6243</v>
      </c>
      <c r="U4009">
        <f t="shared" si="62"/>
        <v>2</v>
      </c>
    </row>
    <row r="4010" spans="1:21" x14ac:dyDescent="0.2">
      <c r="A4010" s="6" t="s">
        <v>12569</v>
      </c>
      <c r="B4010" s="6" t="s">
        <v>12557</v>
      </c>
      <c r="C4010" s="6">
        <v>3519044</v>
      </c>
      <c r="D4010" s="6" t="s">
        <v>6459</v>
      </c>
      <c r="E4010" s="6" t="s">
        <v>12570</v>
      </c>
      <c r="F4010" s="6" t="s">
        <v>6402</v>
      </c>
      <c r="G4010" s="6">
        <v>506</v>
      </c>
      <c r="H4010" s="6">
        <v>1253</v>
      </c>
      <c r="I4010" s="6">
        <v>0</v>
      </c>
      <c r="J4010" s="6">
        <v>0</v>
      </c>
      <c r="K4010" s="6">
        <v>0</v>
      </c>
      <c r="L4010" s="6"/>
      <c r="M4010" s="6">
        <v>2022</v>
      </c>
      <c r="N4010" s="6" t="s">
        <v>7745</v>
      </c>
      <c r="O4010" s="6">
        <v>3</v>
      </c>
      <c r="P4010" s="6"/>
      <c r="Q4010" s="6" t="s">
        <v>7733</v>
      </c>
      <c r="R4010" s="6" t="s">
        <v>7734</v>
      </c>
      <c r="S4010" s="6"/>
      <c r="T4010" s="6" t="s">
        <v>6249</v>
      </c>
      <c r="U4010">
        <f t="shared" si="62"/>
        <v>1</v>
      </c>
    </row>
    <row r="4011" spans="1:21" x14ac:dyDescent="0.2">
      <c r="A4011" s="6" t="s">
        <v>12571</v>
      </c>
      <c r="B4011" s="6" t="s">
        <v>12557</v>
      </c>
      <c r="C4011" s="6">
        <v>3519044</v>
      </c>
      <c r="D4011" s="6" t="s">
        <v>6633</v>
      </c>
      <c r="E4011" s="6" t="s">
        <v>12572</v>
      </c>
      <c r="F4011" s="6" t="s">
        <v>6402</v>
      </c>
      <c r="G4011" s="6">
        <v>351</v>
      </c>
      <c r="H4011" s="6">
        <v>2347</v>
      </c>
      <c r="I4011" s="6">
        <v>0</v>
      </c>
      <c r="J4011" s="6">
        <v>0</v>
      </c>
      <c r="K4011" s="6">
        <v>0</v>
      </c>
      <c r="L4011" s="6"/>
      <c r="M4011" s="6">
        <v>2022</v>
      </c>
      <c r="N4011" s="6" t="s">
        <v>7745</v>
      </c>
      <c r="O4011" s="6">
        <v>4</v>
      </c>
      <c r="P4011" s="6"/>
      <c r="Q4011" s="6" t="s">
        <v>7733</v>
      </c>
      <c r="R4011" s="6" t="s">
        <v>7734</v>
      </c>
      <c r="S4011" s="6"/>
      <c r="T4011" s="6" t="s">
        <v>6250</v>
      </c>
      <c r="U4011">
        <f t="shared" si="62"/>
        <v>4</v>
      </c>
    </row>
    <row r="4012" spans="1:21" x14ac:dyDescent="0.2">
      <c r="A4012" s="6" t="s">
        <v>12571</v>
      </c>
      <c r="B4012" s="6" t="s">
        <v>12557</v>
      </c>
      <c r="C4012" s="6">
        <v>3519044</v>
      </c>
      <c r="D4012" s="6" t="s">
        <v>7055</v>
      </c>
      <c r="E4012" s="6" t="s">
        <v>12573</v>
      </c>
      <c r="F4012" s="6" t="s">
        <v>6402</v>
      </c>
      <c r="G4012" s="6">
        <v>1395</v>
      </c>
      <c r="H4012" s="6">
        <v>2347</v>
      </c>
      <c r="I4012" s="6">
        <v>1</v>
      </c>
      <c r="J4012" s="6">
        <v>1</v>
      </c>
      <c r="K4012" s="6">
        <v>0</v>
      </c>
      <c r="L4012" s="6"/>
      <c r="M4012" s="6">
        <v>2022</v>
      </c>
      <c r="N4012" s="6" t="s">
        <v>7745</v>
      </c>
      <c r="O4012" s="6">
        <v>4</v>
      </c>
      <c r="P4012" s="6"/>
      <c r="Q4012" s="6" t="s">
        <v>7733</v>
      </c>
      <c r="R4012" s="6" t="s">
        <v>7734</v>
      </c>
      <c r="S4012" s="6"/>
      <c r="T4012" s="6" t="s">
        <v>6242</v>
      </c>
      <c r="U4012">
        <f t="shared" si="62"/>
        <v>3</v>
      </c>
    </row>
    <row r="4013" spans="1:21" x14ac:dyDescent="0.2">
      <c r="A4013" s="6" t="s">
        <v>12571</v>
      </c>
      <c r="B4013" s="6" t="s">
        <v>12557</v>
      </c>
      <c r="C4013" s="6">
        <v>3519044</v>
      </c>
      <c r="D4013" s="6" t="s">
        <v>6709</v>
      </c>
      <c r="E4013" s="6" t="s">
        <v>12574</v>
      </c>
      <c r="F4013" s="6" t="s">
        <v>6402</v>
      </c>
      <c r="G4013" s="6">
        <v>357</v>
      </c>
      <c r="H4013" s="6">
        <v>2347</v>
      </c>
      <c r="I4013" s="6">
        <v>0</v>
      </c>
      <c r="J4013" s="6">
        <v>0</v>
      </c>
      <c r="K4013" s="6">
        <v>0</v>
      </c>
      <c r="L4013" s="6"/>
      <c r="M4013" s="6">
        <v>2022</v>
      </c>
      <c r="N4013" s="6" t="s">
        <v>7745</v>
      </c>
      <c r="O4013" s="6">
        <v>4</v>
      </c>
      <c r="P4013" s="6"/>
      <c r="Q4013" s="6" t="s">
        <v>7733</v>
      </c>
      <c r="R4013" s="6" t="s">
        <v>7734</v>
      </c>
      <c r="S4013" s="6"/>
      <c r="T4013" s="6" t="s">
        <v>6251</v>
      </c>
      <c r="U4013">
        <f t="shared" si="62"/>
        <v>2</v>
      </c>
    </row>
    <row r="4014" spans="1:21" x14ac:dyDescent="0.2">
      <c r="A4014" s="6" t="s">
        <v>12571</v>
      </c>
      <c r="B4014" s="6" t="s">
        <v>12557</v>
      </c>
      <c r="C4014" s="6">
        <v>3519044</v>
      </c>
      <c r="D4014" s="6" t="s">
        <v>6467</v>
      </c>
      <c r="E4014" s="6" t="s">
        <v>12575</v>
      </c>
      <c r="F4014" s="6" t="s">
        <v>6402</v>
      </c>
      <c r="G4014" s="6">
        <v>244</v>
      </c>
      <c r="H4014" s="6">
        <v>2347</v>
      </c>
      <c r="I4014" s="6">
        <v>0</v>
      </c>
      <c r="J4014" s="6">
        <v>0</v>
      </c>
      <c r="K4014" s="6">
        <v>0</v>
      </c>
      <c r="L4014" s="6"/>
      <c r="M4014" s="6">
        <v>2022</v>
      </c>
      <c r="N4014" s="6" t="s">
        <v>7745</v>
      </c>
      <c r="O4014" s="6">
        <v>4</v>
      </c>
      <c r="P4014" s="6"/>
      <c r="Q4014" s="6" t="s">
        <v>7733</v>
      </c>
      <c r="R4014" s="6" t="s">
        <v>7734</v>
      </c>
      <c r="S4014" s="6"/>
      <c r="T4014" s="6" t="s">
        <v>6252</v>
      </c>
      <c r="U4014">
        <f t="shared" si="62"/>
        <v>1</v>
      </c>
    </row>
    <row r="4015" spans="1:21" x14ac:dyDescent="0.2">
      <c r="A4015" s="6" t="s">
        <v>12576</v>
      </c>
      <c r="B4015" s="6" t="s">
        <v>12557</v>
      </c>
      <c r="C4015" s="6">
        <v>3519044</v>
      </c>
      <c r="D4015" s="6" t="s">
        <v>6591</v>
      </c>
      <c r="E4015" s="6" t="s">
        <v>12577</v>
      </c>
      <c r="F4015" s="6" t="s">
        <v>6402</v>
      </c>
      <c r="G4015" s="6">
        <v>1198</v>
      </c>
      <c r="H4015" s="6">
        <v>2039</v>
      </c>
      <c r="I4015" s="6">
        <v>1</v>
      </c>
      <c r="J4015" s="6">
        <v>1</v>
      </c>
      <c r="K4015" s="6">
        <v>0</v>
      </c>
      <c r="L4015" s="6"/>
      <c r="M4015" s="6">
        <v>2022</v>
      </c>
      <c r="N4015" s="6" t="s">
        <v>7745</v>
      </c>
      <c r="O4015" s="6">
        <v>5</v>
      </c>
      <c r="P4015" s="6"/>
      <c r="Q4015" s="6" t="s">
        <v>7733</v>
      </c>
      <c r="R4015" s="6" t="s">
        <v>7734</v>
      </c>
      <c r="S4015" s="6"/>
      <c r="T4015" s="6" t="s">
        <v>6241</v>
      </c>
      <c r="U4015">
        <f t="shared" si="62"/>
        <v>2</v>
      </c>
    </row>
    <row r="4016" spans="1:21" x14ac:dyDescent="0.2">
      <c r="A4016" s="6" t="s">
        <v>12576</v>
      </c>
      <c r="B4016" s="6" t="s">
        <v>12557</v>
      </c>
      <c r="C4016" s="6">
        <v>3519044</v>
      </c>
      <c r="D4016" s="6" t="s">
        <v>7288</v>
      </c>
      <c r="E4016" s="6" t="s">
        <v>12578</v>
      </c>
      <c r="F4016" s="6" t="s">
        <v>6402</v>
      </c>
      <c r="G4016" s="6">
        <v>841</v>
      </c>
      <c r="H4016" s="6">
        <v>2039</v>
      </c>
      <c r="I4016" s="6">
        <v>0</v>
      </c>
      <c r="J4016" s="6">
        <v>0</v>
      </c>
      <c r="K4016" s="6">
        <v>0</v>
      </c>
      <c r="L4016" s="6"/>
      <c r="M4016" s="6">
        <v>2022</v>
      </c>
      <c r="N4016" s="6" t="s">
        <v>7745</v>
      </c>
      <c r="O4016" s="6">
        <v>5</v>
      </c>
      <c r="P4016" s="6"/>
      <c r="Q4016" s="6" t="s">
        <v>7733</v>
      </c>
      <c r="R4016" s="6" t="s">
        <v>7734</v>
      </c>
      <c r="S4016" s="6"/>
      <c r="T4016" s="6" t="s">
        <v>6253</v>
      </c>
      <c r="U4016">
        <f t="shared" si="62"/>
        <v>1</v>
      </c>
    </row>
    <row r="4017" spans="1:21" x14ac:dyDescent="0.2">
      <c r="A4017" s="6" t="s">
        <v>12579</v>
      </c>
      <c r="B4017" s="6" t="s">
        <v>12557</v>
      </c>
      <c r="C4017" s="6">
        <v>3519044</v>
      </c>
      <c r="D4017" s="6" t="s">
        <v>6998</v>
      </c>
      <c r="E4017" s="6" t="s">
        <v>12580</v>
      </c>
      <c r="F4017" s="6" t="s">
        <v>6402</v>
      </c>
      <c r="G4017" s="6">
        <v>410</v>
      </c>
      <c r="H4017" s="6">
        <v>2636</v>
      </c>
      <c r="I4017" s="6">
        <v>0</v>
      </c>
      <c r="J4017" s="6">
        <v>0</v>
      </c>
      <c r="K4017" s="6">
        <v>0</v>
      </c>
      <c r="L4017" s="6"/>
      <c r="M4017" s="6">
        <v>2022</v>
      </c>
      <c r="N4017" s="6" t="s">
        <v>7745</v>
      </c>
      <c r="O4017" s="6">
        <v>6</v>
      </c>
      <c r="P4017" s="6"/>
      <c r="Q4017" s="6" t="s">
        <v>7733</v>
      </c>
      <c r="R4017" s="6" t="s">
        <v>7734</v>
      </c>
      <c r="S4017" s="6"/>
      <c r="T4017" s="6" t="s">
        <v>6254</v>
      </c>
      <c r="U4017">
        <f t="shared" si="62"/>
        <v>3</v>
      </c>
    </row>
    <row r="4018" spans="1:21" x14ac:dyDescent="0.2">
      <c r="A4018" s="6" t="s">
        <v>12579</v>
      </c>
      <c r="B4018" s="6" t="s">
        <v>12557</v>
      </c>
      <c r="C4018" s="6">
        <v>3519044</v>
      </c>
      <c r="D4018" s="6" t="s">
        <v>6580</v>
      </c>
      <c r="E4018" s="6" t="s">
        <v>9467</v>
      </c>
      <c r="F4018" s="6" t="s">
        <v>6402</v>
      </c>
      <c r="G4018" s="6">
        <v>838</v>
      </c>
      <c r="H4018" s="6">
        <v>2636</v>
      </c>
      <c r="I4018" s="6">
        <v>0</v>
      </c>
      <c r="J4018" s="6">
        <v>0</v>
      </c>
      <c r="K4018" s="6">
        <v>0</v>
      </c>
      <c r="L4018" s="6"/>
      <c r="M4018" s="6">
        <v>2022</v>
      </c>
      <c r="N4018" s="6" t="s">
        <v>7745</v>
      </c>
      <c r="O4018" s="6">
        <v>6</v>
      </c>
      <c r="P4018" s="6"/>
      <c r="Q4018" s="6" t="s">
        <v>7733</v>
      </c>
      <c r="R4018" s="6" t="s">
        <v>7734</v>
      </c>
      <c r="S4018" s="6"/>
      <c r="T4018" s="6" t="s">
        <v>6255</v>
      </c>
      <c r="U4018">
        <f t="shared" si="62"/>
        <v>2</v>
      </c>
    </row>
    <row r="4019" spans="1:21" x14ac:dyDescent="0.2">
      <c r="A4019" s="6" t="s">
        <v>12579</v>
      </c>
      <c r="B4019" s="6" t="s">
        <v>12557</v>
      </c>
      <c r="C4019" s="6">
        <v>3519044</v>
      </c>
      <c r="D4019" s="6" t="s">
        <v>6490</v>
      </c>
      <c r="E4019" s="6" t="s">
        <v>12581</v>
      </c>
      <c r="F4019" s="6" t="s">
        <v>6402</v>
      </c>
      <c r="G4019" s="6">
        <v>1388</v>
      </c>
      <c r="H4019" s="6">
        <v>2636</v>
      </c>
      <c r="I4019" s="6">
        <v>1</v>
      </c>
      <c r="J4019" s="6">
        <v>1</v>
      </c>
      <c r="K4019" s="6">
        <v>0</v>
      </c>
      <c r="L4019" s="6"/>
      <c r="M4019" s="6">
        <v>2022</v>
      </c>
      <c r="N4019" s="6" t="s">
        <v>7745</v>
      </c>
      <c r="O4019" s="6">
        <v>6</v>
      </c>
      <c r="P4019" s="6"/>
      <c r="Q4019" s="6" t="s">
        <v>7733</v>
      </c>
      <c r="R4019" s="6" t="s">
        <v>7734</v>
      </c>
      <c r="S4019" s="6"/>
      <c r="T4019" s="6" t="s">
        <v>6240</v>
      </c>
      <c r="U4019">
        <f t="shared" si="62"/>
        <v>1</v>
      </c>
    </row>
    <row r="4020" spans="1:21" x14ac:dyDescent="0.2">
      <c r="A4020" s="6" t="s">
        <v>12582</v>
      </c>
      <c r="B4020" s="6" t="s">
        <v>12583</v>
      </c>
      <c r="C4020" s="6">
        <v>3534005</v>
      </c>
      <c r="D4020" s="6" t="s">
        <v>7068</v>
      </c>
      <c r="E4020" s="6" t="s">
        <v>12584</v>
      </c>
      <c r="F4020" s="6" t="s">
        <v>6402</v>
      </c>
      <c r="G4020" s="6">
        <v>529</v>
      </c>
      <c r="H4020" s="6">
        <v>1393</v>
      </c>
      <c r="I4020" s="6">
        <v>0</v>
      </c>
      <c r="J4020" s="6">
        <v>0</v>
      </c>
      <c r="K4020" s="6">
        <v>0</v>
      </c>
      <c r="L4020" s="6"/>
      <c r="M4020" s="6">
        <v>2022</v>
      </c>
      <c r="N4020" s="6" t="s">
        <v>7732</v>
      </c>
      <c r="O4020" s="6">
        <v>99</v>
      </c>
      <c r="P4020" s="6"/>
      <c r="Q4020" s="6" t="s">
        <v>7733</v>
      </c>
      <c r="R4020" s="6" t="s">
        <v>7734</v>
      </c>
      <c r="S4020" s="6"/>
      <c r="T4020" s="6" t="s">
        <v>524</v>
      </c>
      <c r="U4020">
        <f t="shared" si="62"/>
        <v>2</v>
      </c>
    </row>
    <row r="4021" spans="1:21" x14ac:dyDescent="0.2">
      <c r="A4021" s="6" t="s">
        <v>12582</v>
      </c>
      <c r="B4021" s="6" t="s">
        <v>12583</v>
      </c>
      <c r="C4021" s="6">
        <v>3534005</v>
      </c>
      <c r="D4021" s="6" t="s">
        <v>6766</v>
      </c>
      <c r="E4021" s="6" t="s">
        <v>12585</v>
      </c>
      <c r="F4021" s="6" t="s">
        <v>6402</v>
      </c>
      <c r="G4021" s="6">
        <v>864</v>
      </c>
      <c r="H4021" s="6">
        <v>1393</v>
      </c>
      <c r="I4021" s="6">
        <v>1</v>
      </c>
      <c r="J4021" s="6">
        <v>1</v>
      </c>
      <c r="K4021" s="6">
        <v>0</v>
      </c>
      <c r="L4021" s="6"/>
      <c r="M4021" s="6">
        <v>2022</v>
      </c>
      <c r="N4021" s="6" t="s">
        <v>7732</v>
      </c>
      <c r="O4021" s="6">
        <v>99</v>
      </c>
      <c r="P4021" s="6"/>
      <c r="Q4021" s="6" t="s">
        <v>7733</v>
      </c>
      <c r="R4021" s="6" t="s">
        <v>7734</v>
      </c>
      <c r="S4021" s="6"/>
      <c r="T4021" s="6" t="s">
        <v>523</v>
      </c>
      <c r="U4021">
        <f t="shared" si="62"/>
        <v>1</v>
      </c>
    </row>
    <row r="4022" spans="1:21" x14ac:dyDescent="0.2">
      <c r="A4022" s="6" t="s">
        <v>12586</v>
      </c>
      <c r="B4022" s="6" t="s">
        <v>12583</v>
      </c>
      <c r="C4022" s="6">
        <v>3534005</v>
      </c>
      <c r="D4022" s="6" t="s">
        <v>12587</v>
      </c>
      <c r="E4022" s="6" t="s">
        <v>12588</v>
      </c>
      <c r="F4022" s="6" t="s">
        <v>6402</v>
      </c>
      <c r="G4022" s="6">
        <v>0</v>
      </c>
      <c r="H4022" s="6"/>
      <c r="I4022" s="6">
        <v>1</v>
      </c>
      <c r="J4022" s="6">
        <v>1</v>
      </c>
      <c r="K4022" s="6">
        <v>1</v>
      </c>
      <c r="L4022" s="6"/>
      <c r="M4022" s="6">
        <v>2022</v>
      </c>
      <c r="N4022" s="6" t="s">
        <v>7770</v>
      </c>
      <c r="O4022" s="6">
        <v>99</v>
      </c>
      <c r="P4022" s="6"/>
      <c r="Q4022" s="6" t="s">
        <v>7733</v>
      </c>
      <c r="R4022" s="6" t="s">
        <v>7734</v>
      </c>
      <c r="S4022" s="6"/>
      <c r="T4022" s="6" t="s">
        <v>1745</v>
      </c>
      <c r="U4022">
        <f t="shared" si="62"/>
        <v>1</v>
      </c>
    </row>
    <row r="4023" spans="1:21" x14ac:dyDescent="0.2">
      <c r="A4023" s="6" t="s">
        <v>12589</v>
      </c>
      <c r="B4023" s="6" t="s">
        <v>12583</v>
      </c>
      <c r="C4023" s="6">
        <v>3534005</v>
      </c>
      <c r="D4023" s="6" t="s">
        <v>12590</v>
      </c>
      <c r="E4023" s="6" t="s">
        <v>12591</v>
      </c>
      <c r="F4023" s="6" t="s">
        <v>6402</v>
      </c>
      <c r="G4023" s="6">
        <v>92</v>
      </c>
      <c r="H4023" s="6">
        <v>514</v>
      </c>
      <c r="I4023" s="6">
        <v>1</v>
      </c>
      <c r="J4023" s="6">
        <v>0</v>
      </c>
      <c r="K4023" s="6">
        <v>0</v>
      </c>
      <c r="L4023" s="6"/>
      <c r="M4023" s="6">
        <v>2022</v>
      </c>
      <c r="N4023" s="6" t="s">
        <v>7745</v>
      </c>
      <c r="O4023" s="6">
        <v>1</v>
      </c>
      <c r="P4023" s="6"/>
      <c r="Q4023" s="6" t="s">
        <v>7733</v>
      </c>
      <c r="R4023" s="6" t="s">
        <v>7734</v>
      </c>
      <c r="S4023" s="6"/>
      <c r="T4023" s="6" t="s">
        <v>1746</v>
      </c>
      <c r="U4023">
        <f t="shared" si="62"/>
        <v>3</v>
      </c>
    </row>
    <row r="4024" spans="1:21" x14ac:dyDescent="0.2">
      <c r="A4024" s="6" t="s">
        <v>12589</v>
      </c>
      <c r="B4024" s="6" t="s">
        <v>12583</v>
      </c>
      <c r="C4024" s="6">
        <v>3534005</v>
      </c>
      <c r="D4024" s="6" t="s">
        <v>12592</v>
      </c>
      <c r="E4024" s="6" t="s">
        <v>7577</v>
      </c>
      <c r="F4024" s="6" t="s">
        <v>6402</v>
      </c>
      <c r="G4024" s="6">
        <v>308</v>
      </c>
      <c r="H4024" s="6">
        <v>514</v>
      </c>
      <c r="I4024" s="6">
        <v>0</v>
      </c>
      <c r="J4024" s="6">
        <v>1</v>
      </c>
      <c r="K4024" s="6">
        <v>0</v>
      </c>
      <c r="L4024" s="6"/>
      <c r="M4024" s="6">
        <v>2022</v>
      </c>
      <c r="N4024" s="6" t="s">
        <v>7745</v>
      </c>
      <c r="O4024" s="6">
        <v>1</v>
      </c>
      <c r="P4024" s="6"/>
      <c r="Q4024" s="6" t="s">
        <v>7733</v>
      </c>
      <c r="R4024" s="6" t="s">
        <v>7734</v>
      </c>
      <c r="S4024" s="6"/>
      <c r="T4024" s="6" t="s">
        <v>1744</v>
      </c>
      <c r="U4024">
        <f t="shared" si="62"/>
        <v>2</v>
      </c>
    </row>
    <row r="4025" spans="1:21" x14ac:dyDescent="0.2">
      <c r="A4025" s="6" t="s">
        <v>12589</v>
      </c>
      <c r="B4025" s="6" t="s">
        <v>12583</v>
      </c>
      <c r="C4025" s="6">
        <v>3534005</v>
      </c>
      <c r="D4025" s="6" t="s">
        <v>6761</v>
      </c>
      <c r="E4025" s="6" t="s">
        <v>6896</v>
      </c>
      <c r="F4025" s="6" t="s">
        <v>6402</v>
      </c>
      <c r="G4025" s="6">
        <v>114</v>
      </c>
      <c r="H4025" s="6">
        <v>514</v>
      </c>
      <c r="I4025" s="6">
        <v>0</v>
      </c>
      <c r="J4025" s="6">
        <v>0</v>
      </c>
      <c r="K4025" s="6">
        <v>0</v>
      </c>
      <c r="L4025" s="6"/>
      <c r="M4025" s="6">
        <v>2022</v>
      </c>
      <c r="N4025" s="6" t="s">
        <v>7745</v>
      </c>
      <c r="O4025" s="6">
        <v>1</v>
      </c>
      <c r="P4025" s="6"/>
      <c r="Q4025" s="6" t="s">
        <v>7733</v>
      </c>
      <c r="R4025" s="6" t="s">
        <v>7734</v>
      </c>
      <c r="S4025" s="6"/>
      <c r="T4025" s="6" t="s">
        <v>1747</v>
      </c>
      <c r="U4025">
        <f t="shared" si="62"/>
        <v>1</v>
      </c>
    </row>
    <row r="4026" spans="1:21" x14ac:dyDescent="0.2">
      <c r="A4026" s="6" t="s">
        <v>12593</v>
      </c>
      <c r="B4026" s="6" t="s">
        <v>12583</v>
      </c>
      <c r="C4026" s="6">
        <v>3534005</v>
      </c>
      <c r="D4026" s="6" t="s">
        <v>6838</v>
      </c>
      <c r="E4026" s="6" t="s">
        <v>8028</v>
      </c>
      <c r="F4026" s="6" t="s">
        <v>6402</v>
      </c>
      <c r="G4026" s="6">
        <v>327</v>
      </c>
      <c r="H4026" s="6">
        <v>461</v>
      </c>
      <c r="I4026" s="6">
        <v>1</v>
      </c>
      <c r="J4026" s="6">
        <v>1</v>
      </c>
      <c r="K4026" s="6">
        <v>0</v>
      </c>
      <c r="L4026" s="6"/>
      <c r="M4026" s="6">
        <v>2022</v>
      </c>
      <c r="N4026" s="6" t="s">
        <v>7745</v>
      </c>
      <c r="O4026" s="6">
        <v>2</v>
      </c>
      <c r="P4026" s="6"/>
      <c r="Q4026" s="6" t="s">
        <v>7733</v>
      </c>
      <c r="R4026" s="6" t="s">
        <v>7734</v>
      </c>
      <c r="S4026" s="6"/>
      <c r="T4026" s="6" t="s">
        <v>1743</v>
      </c>
      <c r="U4026">
        <f t="shared" si="62"/>
        <v>2</v>
      </c>
    </row>
    <row r="4027" spans="1:21" x14ac:dyDescent="0.2">
      <c r="A4027" s="6" t="s">
        <v>12593</v>
      </c>
      <c r="B4027" s="6" t="s">
        <v>12583</v>
      </c>
      <c r="C4027" s="6">
        <v>3534005</v>
      </c>
      <c r="D4027" s="6" t="s">
        <v>6459</v>
      </c>
      <c r="E4027" s="6" t="s">
        <v>12594</v>
      </c>
      <c r="F4027" s="6" t="s">
        <v>6402</v>
      </c>
      <c r="G4027" s="6">
        <v>134</v>
      </c>
      <c r="H4027" s="6">
        <v>461</v>
      </c>
      <c r="I4027" s="6">
        <v>0</v>
      </c>
      <c r="J4027" s="6">
        <v>0</v>
      </c>
      <c r="K4027" s="6">
        <v>0</v>
      </c>
      <c r="L4027" s="6"/>
      <c r="M4027" s="6">
        <v>2022</v>
      </c>
      <c r="N4027" s="6" t="s">
        <v>7745</v>
      </c>
      <c r="O4027" s="6">
        <v>2</v>
      </c>
      <c r="P4027" s="6"/>
      <c r="Q4027" s="6" t="s">
        <v>7733</v>
      </c>
      <c r="R4027" s="6" t="s">
        <v>7734</v>
      </c>
      <c r="S4027" s="6"/>
      <c r="T4027" s="6" t="s">
        <v>1748</v>
      </c>
      <c r="U4027">
        <f t="shared" si="62"/>
        <v>1</v>
      </c>
    </row>
    <row r="4028" spans="1:21" x14ac:dyDescent="0.2">
      <c r="A4028" s="6" t="s">
        <v>12595</v>
      </c>
      <c r="B4028" s="6" t="s">
        <v>12583</v>
      </c>
      <c r="C4028" s="6">
        <v>3534005</v>
      </c>
      <c r="D4028" s="6" t="s">
        <v>6501</v>
      </c>
      <c r="E4028" s="6" t="s">
        <v>12596</v>
      </c>
      <c r="F4028" s="6" t="s">
        <v>6402</v>
      </c>
      <c r="G4028" s="6">
        <v>281</v>
      </c>
      <c r="H4028" s="6">
        <v>381</v>
      </c>
      <c r="I4028" s="6">
        <v>1</v>
      </c>
      <c r="J4028" s="6">
        <v>1</v>
      </c>
      <c r="K4028" s="6">
        <v>0</v>
      </c>
      <c r="L4028" s="6"/>
      <c r="M4028" s="6">
        <v>2022</v>
      </c>
      <c r="N4028" s="6" t="s">
        <v>7745</v>
      </c>
      <c r="O4028" s="6">
        <v>3</v>
      </c>
      <c r="P4028" s="6"/>
      <c r="Q4028" s="6" t="s">
        <v>7733</v>
      </c>
      <c r="R4028" s="6" t="s">
        <v>7734</v>
      </c>
      <c r="S4028" s="6"/>
      <c r="T4028" s="6" t="s">
        <v>1742</v>
      </c>
      <c r="U4028">
        <f t="shared" si="62"/>
        <v>2</v>
      </c>
    </row>
    <row r="4029" spans="1:21" x14ac:dyDescent="0.2">
      <c r="A4029" s="6" t="s">
        <v>12595</v>
      </c>
      <c r="B4029" s="6" t="s">
        <v>12583</v>
      </c>
      <c r="C4029" s="6">
        <v>3534005</v>
      </c>
      <c r="D4029" s="6" t="s">
        <v>8230</v>
      </c>
      <c r="E4029" s="6" t="s">
        <v>12597</v>
      </c>
      <c r="F4029" s="6" t="s">
        <v>6402</v>
      </c>
      <c r="G4029" s="6">
        <v>100</v>
      </c>
      <c r="H4029" s="6">
        <v>381</v>
      </c>
      <c r="I4029" s="6">
        <v>0</v>
      </c>
      <c r="J4029" s="6">
        <v>0</v>
      </c>
      <c r="K4029" s="6">
        <v>0</v>
      </c>
      <c r="L4029" s="6"/>
      <c r="M4029" s="6">
        <v>2022</v>
      </c>
      <c r="N4029" s="6" t="s">
        <v>7745</v>
      </c>
      <c r="O4029" s="6">
        <v>3</v>
      </c>
      <c r="P4029" s="6"/>
      <c r="Q4029" s="6" t="s">
        <v>7733</v>
      </c>
      <c r="R4029" s="6" t="s">
        <v>7734</v>
      </c>
      <c r="S4029" s="6"/>
      <c r="T4029" s="6" t="s">
        <v>1749</v>
      </c>
      <c r="U4029">
        <f t="shared" si="62"/>
        <v>1</v>
      </c>
    </row>
    <row r="4030" spans="1:21" x14ac:dyDescent="0.2">
      <c r="A4030" s="6" t="s">
        <v>12598</v>
      </c>
      <c r="B4030" s="6" t="s">
        <v>7715</v>
      </c>
      <c r="C4030" s="6">
        <v>3531011</v>
      </c>
      <c r="D4030" s="6" t="s">
        <v>6481</v>
      </c>
      <c r="E4030" s="6" t="s">
        <v>12599</v>
      </c>
      <c r="F4030" s="6" t="s">
        <v>6402</v>
      </c>
      <c r="G4030" s="6">
        <v>4350</v>
      </c>
      <c r="H4030" s="6">
        <v>11521</v>
      </c>
      <c r="I4030" s="6">
        <v>0</v>
      </c>
      <c r="J4030" s="6">
        <v>1</v>
      </c>
      <c r="K4030" s="6">
        <v>0</v>
      </c>
      <c r="L4030" s="6"/>
      <c r="M4030" s="6">
        <v>2022</v>
      </c>
      <c r="N4030" s="6" t="s">
        <v>7732</v>
      </c>
      <c r="O4030" s="6">
        <v>99</v>
      </c>
      <c r="P4030" s="6"/>
      <c r="Q4030" s="6" t="s">
        <v>7733</v>
      </c>
      <c r="R4030" s="6" t="s">
        <v>7734</v>
      </c>
      <c r="S4030" s="6"/>
      <c r="T4030" s="6" t="s">
        <v>1265</v>
      </c>
      <c r="U4030">
        <f t="shared" si="62"/>
        <v>3</v>
      </c>
    </row>
    <row r="4031" spans="1:21" x14ac:dyDescent="0.2">
      <c r="A4031" s="6" t="s">
        <v>12598</v>
      </c>
      <c r="B4031" s="6" t="s">
        <v>7715</v>
      </c>
      <c r="C4031" s="6">
        <v>3531011</v>
      </c>
      <c r="D4031" s="6" t="s">
        <v>6597</v>
      </c>
      <c r="E4031" s="6" t="s">
        <v>12600</v>
      </c>
      <c r="F4031" s="6" t="s">
        <v>6402</v>
      </c>
      <c r="G4031" s="6">
        <v>4005</v>
      </c>
      <c r="H4031" s="6">
        <v>11521</v>
      </c>
      <c r="I4031" s="6">
        <v>0</v>
      </c>
      <c r="J4031" s="6">
        <v>0</v>
      </c>
      <c r="K4031" s="6">
        <v>0</v>
      </c>
      <c r="L4031" s="6"/>
      <c r="M4031" s="6">
        <v>2022</v>
      </c>
      <c r="N4031" s="6" t="s">
        <v>7732</v>
      </c>
      <c r="O4031" s="6">
        <v>99</v>
      </c>
      <c r="P4031" s="6"/>
      <c r="Q4031" s="6" t="s">
        <v>7733</v>
      </c>
      <c r="R4031" s="6" t="s">
        <v>7734</v>
      </c>
      <c r="S4031" s="6"/>
      <c r="T4031" s="6" t="s">
        <v>1266</v>
      </c>
      <c r="U4031">
        <f t="shared" si="62"/>
        <v>2</v>
      </c>
    </row>
    <row r="4032" spans="1:21" x14ac:dyDescent="0.2">
      <c r="A4032" s="6" t="s">
        <v>12598</v>
      </c>
      <c r="B4032" s="6" t="s">
        <v>7715</v>
      </c>
      <c r="C4032" s="6">
        <v>3531011</v>
      </c>
      <c r="D4032" s="6" t="s">
        <v>7074</v>
      </c>
      <c r="E4032" s="6" t="s">
        <v>12601</v>
      </c>
      <c r="F4032" s="6" t="s">
        <v>6402</v>
      </c>
      <c r="G4032" s="6">
        <v>3166</v>
      </c>
      <c r="H4032" s="6">
        <v>11521</v>
      </c>
      <c r="I4032" s="6">
        <v>0</v>
      </c>
      <c r="J4032" s="6">
        <v>0</v>
      </c>
      <c r="K4032" s="6">
        <v>0</v>
      </c>
      <c r="L4032" s="6"/>
      <c r="M4032" s="6">
        <v>2022</v>
      </c>
      <c r="N4032" s="6" t="s">
        <v>7732</v>
      </c>
      <c r="O4032" s="6">
        <v>99</v>
      </c>
      <c r="P4032" s="6"/>
      <c r="Q4032" s="6" t="s">
        <v>7733</v>
      </c>
      <c r="R4032" s="6" t="s">
        <v>7734</v>
      </c>
      <c r="S4032" s="6"/>
      <c r="T4032" s="6" t="s">
        <v>1267</v>
      </c>
      <c r="U4032">
        <f t="shared" si="62"/>
        <v>1</v>
      </c>
    </row>
    <row r="4033" spans="1:21" x14ac:dyDescent="0.2">
      <c r="A4033" s="6" t="s">
        <v>12602</v>
      </c>
      <c r="B4033" s="6" t="s">
        <v>7715</v>
      </c>
      <c r="C4033" s="6">
        <v>3531011</v>
      </c>
      <c r="D4033" s="6" t="s">
        <v>6709</v>
      </c>
      <c r="E4033" s="6" t="s">
        <v>8887</v>
      </c>
      <c r="F4033" s="6" t="s">
        <v>6402</v>
      </c>
      <c r="G4033" s="6">
        <v>3514</v>
      </c>
      <c r="H4033" s="6">
        <v>83553</v>
      </c>
      <c r="I4033" s="6">
        <v>1</v>
      </c>
      <c r="J4033" s="6">
        <v>1</v>
      </c>
      <c r="K4033" s="6">
        <v>0</v>
      </c>
      <c r="L4033" s="6"/>
      <c r="M4033" s="6">
        <v>2022</v>
      </c>
      <c r="N4033" s="6" t="s">
        <v>7745</v>
      </c>
      <c r="O4033" s="6">
        <v>99</v>
      </c>
      <c r="P4033" s="6"/>
      <c r="Q4033" s="6" t="s">
        <v>7733</v>
      </c>
      <c r="R4033" s="6" t="s">
        <v>7734</v>
      </c>
      <c r="S4033" s="6"/>
      <c r="T4033" s="6" t="s">
        <v>5607</v>
      </c>
      <c r="U4033">
        <f t="shared" si="62"/>
        <v>29</v>
      </c>
    </row>
    <row r="4034" spans="1:21" x14ac:dyDescent="0.2">
      <c r="A4034" s="6" t="s">
        <v>12602</v>
      </c>
      <c r="B4034" s="6" t="s">
        <v>7715</v>
      </c>
      <c r="C4034" s="6">
        <v>3531011</v>
      </c>
      <c r="D4034" s="6" t="s">
        <v>7089</v>
      </c>
      <c r="E4034" s="6" t="s">
        <v>12603</v>
      </c>
      <c r="F4034" s="6" t="s">
        <v>6402</v>
      </c>
      <c r="G4034" s="6">
        <v>4159</v>
      </c>
      <c r="H4034" s="6">
        <v>83553</v>
      </c>
      <c r="I4034" s="6">
        <v>0</v>
      </c>
      <c r="J4034" s="6">
        <v>1</v>
      </c>
      <c r="K4034" s="6">
        <v>0</v>
      </c>
      <c r="L4034" s="6"/>
      <c r="M4034" s="6">
        <v>2022</v>
      </c>
      <c r="N4034" s="6" t="s">
        <v>7745</v>
      </c>
      <c r="O4034" s="6">
        <v>99</v>
      </c>
      <c r="P4034" s="6"/>
      <c r="Q4034" s="6" t="s">
        <v>7733</v>
      </c>
      <c r="R4034" s="6" t="s">
        <v>7734</v>
      </c>
      <c r="S4034" s="6"/>
      <c r="T4034" s="6" t="s">
        <v>5606</v>
      </c>
      <c r="U4034">
        <f t="shared" si="62"/>
        <v>28</v>
      </c>
    </row>
    <row r="4035" spans="1:21" x14ac:dyDescent="0.2">
      <c r="A4035" s="6" t="s">
        <v>12602</v>
      </c>
      <c r="B4035" s="6" t="s">
        <v>7715</v>
      </c>
      <c r="C4035" s="6">
        <v>3531011</v>
      </c>
      <c r="D4035" s="6" t="s">
        <v>6578</v>
      </c>
      <c r="E4035" s="6" t="s">
        <v>12604</v>
      </c>
      <c r="F4035" s="6" t="s">
        <v>6402</v>
      </c>
      <c r="G4035" s="6">
        <v>3991</v>
      </c>
      <c r="H4035" s="6">
        <v>83553</v>
      </c>
      <c r="I4035" s="6">
        <v>0</v>
      </c>
      <c r="J4035" s="6">
        <v>1</v>
      </c>
      <c r="K4035" s="6">
        <v>0</v>
      </c>
      <c r="L4035" s="6"/>
      <c r="M4035" s="6">
        <v>2022</v>
      </c>
      <c r="N4035" s="6" t="s">
        <v>7745</v>
      </c>
      <c r="O4035" s="6">
        <v>99</v>
      </c>
      <c r="P4035" s="6"/>
      <c r="Q4035" s="6" t="s">
        <v>7733</v>
      </c>
      <c r="R4035" s="6" t="s">
        <v>7734</v>
      </c>
      <c r="S4035" s="6"/>
      <c r="T4035" s="6" t="s">
        <v>5605</v>
      </c>
      <c r="U4035">
        <f t="shared" ref="U4035:U4098" si="63">COUNTIF(A4035:A10335,A4035)</f>
        <v>27</v>
      </c>
    </row>
    <row r="4036" spans="1:21" x14ac:dyDescent="0.2">
      <c r="A4036" s="6" t="s">
        <v>12602</v>
      </c>
      <c r="B4036" s="6" t="s">
        <v>7715</v>
      </c>
      <c r="C4036" s="6">
        <v>3531011</v>
      </c>
      <c r="D4036" s="6" t="s">
        <v>12605</v>
      </c>
      <c r="E4036" s="6" t="s">
        <v>12606</v>
      </c>
      <c r="F4036" s="6" t="s">
        <v>6402</v>
      </c>
      <c r="G4036" s="6">
        <v>4985</v>
      </c>
      <c r="H4036" s="6">
        <v>83553</v>
      </c>
      <c r="I4036" s="6">
        <v>1</v>
      </c>
      <c r="J4036" s="6">
        <v>1</v>
      </c>
      <c r="K4036" s="6">
        <v>0</v>
      </c>
      <c r="L4036" s="6"/>
      <c r="M4036" s="6">
        <v>2022</v>
      </c>
      <c r="N4036" s="6" t="s">
        <v>7745</v>
      </c>
      <c r="O4036" s="6">
        <v>99</v>
      </c>
      <c r="P4036" s="6"/>
      <c r="Q4036" s="6" t="s">
        <v>7733</v>
      </c>
      <c r="R4036" s="6" t="s">
        <v>7734</v>
      </c>
      <c r="S4036" s="6"/>
      <c r="T4036" s="6" t="s">
        <v>5604</v>
      </c>
      <c r="U4036">
        <f t="shared" si="63"/>
        <v>26</v>
      </c>
    </row>
    <row r="4037" spans="1:21" x14ac:dyDescent="0.2">
      <c r="A4037" s="6" t="s">
        <v>12602</v>
      </c>
      <c r="B4037" s="6" t="s">
        <v>7715</v>
      </c>
      <c r="C4037" s="6">
        <v>3531011</v>
      </c>
      <c r="D4037" s="6" t="s">
        <v>6794</v>
      </c>
      <c r="E4037" s="6" t="s">
        <v>12607</v>
      </c>
      <c r="F4037" s="6" t="s">
        <v>6402</v>
      </c>
      <c r="G4037" s="6">
        <v>1256</v>
      </c>
      <c r="H4037" s="6">
        <v>83553</v>
      </c>
      <c r="I4037" s="6">
        <v>0</v>
      </c>
      <c r="J4037" s="6">
        <v>0</v>
      </c>
      <c r="K4037" s="6">
        <v>0</v>
      </c>
      <c r="L4037" s="6"/>
      <c r="M4037" s="6">
        <v>2022</v>
      </c>
      <c r="N4037" s="6" t="s">
        <v>7745</v>
      </c>
      <c r="O4037" s="6">
        <v>99</v>
      </c>
      <c r="P4037" s="6"/>
      <c r="Q4037" s="6" t="s">
        <v>7733</v>
      </c>
      <c r="R4037" s="6" t="s">
        <v>7734</v>
      </c>
      <c r="S4037" s="6"/>
      <c r="T4037" s="6" t="s">
        <v>5608</v>
      </c>
      <c r="U4037">
        <f t="shared" si="63"/>
        <v>25</v>
      </c>
    </row>
    <row r="4038" spans="1:21" x14ac:dyDescent="0.2">
      <c r="A4038" s="6" t="s">
        <v>12602</v>
      </c>
      <c r="B4038" s="6" t="s">
        <v>7715</v>
      </c>
      <c r="C4038" s="6">
        <v>3531011</v>
      </c>
      <c r="D4038" s="6" t="s">
        <v>7683</v>
      </c>
      <c r="E4038" s="6" t="s">
        <v>12608</v>
      </c>
      <c r="F4038" s="6" t="s">
        <v>6402</v>
      </c>
      <c r="G4038" s="6">
        <v>497</v>
      </c>
      <c r="H4038" s="6">
        <v>83553</v>
      </c>
      <c r="I4038" s="6">
        <v>0</v>
      </c>
      <c r="J4038" s="6">
        <v>0</v>
      </c>
      <c r="K4038" s="6">
        <v>0</v>
      </c>
      <c r="L4038" s="6"/>
      <c r="M4038" s="6">
        <v>2022</v>
      </c>
      <c r="N4038" s="6" t="s">
        <v>7745</v>
      </c>
      <c r="O4038" s="6">
        <v>99</v>
      </c>
      <c r="P4038" s="6"/>
      <c r="Q4038" s="6" t="s">
        <v>7733</v>
      </c>
      <c r="R4038" s="6" t="s">
        <v>7734</v>
      </c>
      <c r="S4038" s="6"/>
      <c r="T4038" s="6" t="s">
        <v>5609</v>
      </c>
      <c r="U4038">
        <f t="shared" si="63"/>
        <v>24</v>
      </c>
    </row>
    <row r="4039" spans="1:21" x14ac:dyDescent="0.2">
      <c r="A4039" s="6" t="s">
        <v>12602</v>
      </c>
      <c r="B4039" s="6" t="s">
        <v>7715</v>
      </c>
      <c r="C4039" s="6">
        <v>3531011</v>
      </c>
      <c r="D4039" s="6" t="s">
        <v>6547</v>
      </c>
      <c r="E4039" s="6" t="s">
        <v>6590</v>
      </c>
      <c r="F4039" s="6" t="s">
        <v>6402</v>
      </c>
      <c r="G4039" s="6">
        <v>2736</v>
      </c>
      <c r="H4039" s="6">
        <v>83553</v>
      </c>
      <c r="I4039" s="6">
        <v>0</v>
      </c>
      <c r="J4039" s="6">
        <v>0</v>
      </c>
      <c r="K4039" s="6">
        <v>0</v>
      </c>
      <c r="L4039" s="6"/>
      <c r="M4039" s="6">
        <v>2022</v>
      </c>
      <c r="N4039" s="6" t="s">
        <v>7745</v>
      </c>
      <c r="O4039" s="6">
        <v>99</v>
      </c>
      <c r="P4039" s="6"/>
      <c r="Q4039" s="6" t="s">
        <v>7733</v>
      </c>
      <c r="R4039" s="6" t="s">
        <v>7734</v>
      </c>
      <c r="S4039" s="6"/>
      <c r="T4039" s="6" t="s">
        <v>5610</v>
      </c>
      <c r="U4039">
        <f t="shared" si="63"/>
        <v>23</v>
      </c>
    </row>
    <row r="4040" spans="1:21" x14ac:dyDescent="0.2">
      <c r="A4040" s="6" t="s">
        <v>12602</v>
      </c>
      <c r="B4040" s="6" t="s">
        <v>7715</v>
      </c>
      <c r="C4040" s="6">
        <v>3531011</v>
      </c>
      <c r="D4040" s="6" t="s">
        <v>6523</v>
      </c>
      <c r="E4040" s="6" t="s">
        <v>7724</v>
      </c>
      <c r="F4040" s="6" t="s">
        <v>6402</v>
      </c>
      <c r="G4040" s="6">
        <v>1632</v>
      </c>
      <c r="H4040" s="6">
        <v>83553</v>
      </c>
      <c r="I4040" s="6">
        <v>0</v>
      </c>
      <c r="J4040" s="6">
        <v>0</v>
      </c>
      <c r="K4040" s="6">
        <v>0</v>
      </c>
      <c r="L4040" s="6"/>
      <c r="M4040" s="6">
        <v>2022</v>
      </c>
      <c r="N4040" s="6" t="s">
        <v>7745</v>
      </c>
      <c r="O4040" s="6">
        <v>99</v>
      </c>
      <c r="P4040" s="6"/>
      <c r="Q4040" s="6" t="s">
        <v>7733</v>
      </c>
      <c r="R4040" s="6" t="s">
        <v>7734</v>
      </c>
      <c r="S4040" s="6"/>
      <c r="T4040" s="6" t="s">
        <v>2345</v>
      </c>
      <c r="U4040">
        <f t="shared" si="63"/>
        <v>22</v>
      </c>
    </row>
    <row r="4041" spans="1:21" x14ac:dyDescent="0.2">
      <c r="A4041" s="6" t="s">
        <v>12602</v>
      </c>
      <c r="B4041" s="6" t="s">
        <v>7715</v>
      </c>
      <c r="C4041" s="6">
        <v>3531011</v>
      </c>
      <c r="D4041" s="6" t="s">
        <v>6423</v>
      </c>
      <c r="E4041" s="6" t="s">
        <v>7824</v>
      </c>
      <c r="F4041" s="6" t="s">
        <v>6402</v>
      </c>
      <c r="G4041" s="6">
        <v>2313</v>
      </c>
      <c r="H4041" s="6">
        <v>83553</v>
      </c>
      <c r="I4041" s="6">
        <v>0</v>
      </c>
      <c r="J4041" s="6">
        <v>0</v>
      </c>
      <c r="K4041" s="6">
        <v>0</v>
      </c>
      <c r="L4041" s="6"/>
      <c r="M4041" s="6">
        <v>2022</v>
      </c>
      <c r="N4041" s="6" t="s">
        <v>7745</v>
      </c>
      <c r="O4041" s="6">
        <v>99</v>
      </c>
      <c r="P4041" s="6"/>
      <c r="Q4041" s="6" t="s">
        <v>7733</v>
      </c>
      <c r="R4041" s="6" t="s">
        <v>7734</v>
      </c>
      <c r="S4041" s="6"/>
      <c r="T4041" s="6" t="s">
        <v>5611</v>
      </c>
      <c r="U4041">
        <f t="shared" si="63"/>
        <v>21</v>
      </c>
    </row>
    <row r="4042" spans="1:21" x14ac:dyDescent="0.2">
      <c r="A4042" s="6" t="s">
        <v>12602</v>
      </c>
      <c r="B4042" s="6" t="s">
        <v>7715</v>
      </c>
      <c r="C4042" s="6">
        <v>3531011</v>
      </c>
      <c r="D4042" s="6" t="s">
        <v>6427</v>
      </c>
      <c r="E4042" s="6" t="s">
        <v>7199</v>
      </c>
      <c r="F4042" s="6" t="s">
        <v>6402</v>
      </c>
      <c r="G4042" s="6">
        <v>3089</v>
      </c>
      <c r="H4042" s="6">
        <v>83553</v>
      </c>
      <c r="I4042" s="6">
        <v>0</v>
      </c>
      <c r="J4042" s="6">
        <v>0</v>
      </c>
      <c r="K4042" s="6">
        <v>0</v>
      </c>
      <c r="L4042" s="6"/>
      <c r="M4042" s="6">
        <v>2022</v>
      </c>
      <c r="N4042" s="6" t="s">
        <v>7745</v>
      </c>
      <c r="O4042" s="6">
        <v>99</v>
      </c>
      <c r="P4042" s="6"/>
      <c r="Q4042" s="6" t="s">
        <v>7733</v>
      </c>
      <c r="R4042" s="6" t="s">
        <v>7734</v>
      </c>
      <c r="S4042" s="6"/>
      <c r="T4042" s="6" t="s">
        <v>5612</v>
      </c>
      <c r="U4042">
        <f t="shared" si="63"/>
        <v>20</v>
      </c>
    </row>
    <row r="4043" spans="1:21" x14ac:dyDescent="0.2">
      <c r="A4043" s="6" t="s">
        <v>12602</v>
      </c>
      <c r="B4043" s="6" t="s">
        <v>7715</v>
      </c>
      <c r="C4043" s="6">
        <v>3531011</v>
      </c>
      <c r="D4043" s="6" t="s">
        <v>6406</v>
      </c>
      <c r="E4043" s="6" t="s">
        <v>12609</v>
      </c>
      <c r="F4043" s="6" t="s">
        <v>6402</v>
      </c>
      <c r="G4043" s="6">
        <v>3336</v>
      </c>
      <c r="H4043" s="6">
        <v>83553</v>
      </c>
      <c r="I4043" s="6">
        <v>1</v>
      </c>
      <c r="J4043" s="6">
        <v>0</v>
      </c>
      <c r="K4043" s="6">
        <v>0</v>
      </c>
      <c r="L4043" s="6"/>
      <c r="M4043" s="6">
        <v>2022</v>
      </c>
      <c r="N4043" s="6" t="s">
        <v>7745</v>
      </c>
      <c r="O4043" s="6">
        <v>99</v>
      </c>
      <c r="P4043" s="6"/>
      <c r="Q4043" s="6" t="s">
        <v>7733</v>
      </c>
      <c r="R4043" s="6" t="s">
        <v>7734</v>
      </c>
      <c r="S4043" s="6"/>
      <c r="T4043" s="6" t="s">
        <v>5613</v>
      </c>
      <c r="U4043">
        <f t="shared" si="63"/>
        <v>19</v>
      </c>
    </row>
    <row r="4044" spans="1:21" x14ac:dyDescent="0.2">
      <c r="A4044" s="6" t="s">
        <v>12602</v>
      </c>
      <c r="B4044" s="6" t="s">
        <v>7715</v>
      </c>
      <c r="C4044" s="6">
        <v>3531011</v>
      </c>
      <c r="D4044" s="6" t="s">
        <v>6821</v>
      </c>
      <c r="E4044" s="6" t="s">
        <v>6848</v>
      </c>
      <c r="F4044" s="6" t="s">
        <v>6402</v>
      </c>
      <c r="G4044" s="6">
        <v>4454</v>
      </c>
      <c r="H4044" s="6">
        <v>83553</v>
      </c>
      <c r="I4044" s="6">
        <v>1</v>
      </c>
      <c r="J4044" s="6">
        <v>1</v>
      </c>
      <c r="K4044" s="6">
        <v>0</v>
      </c>
      <c r="L4044" s="6"/>
      <c r="M4044" s="6">
        <v>2022</v>
      </c>
      <c r="N4044" s="6" t="s">
        <v>7745</v>
      </c>
      <c r="O4044" s="6">
        <v>99</v>
      </c>
      <c r="P4044" s="6"/>
      <c r="Q4044" s="6" t="s">
        <v>7733</v>
      </c>
      <c r="R4044" s="6" t="s">
        <v>7734</v>
      </c>
      <c r="S4044" s="6"/>
      <c r="T4044" s="6" t="s">
        <v>5603</v>
      </c>
      <c r="U4044">
        <f t="shared" si="63"/>
        <v>18</v>
      </c>
    </row>
    <row r="4045" spans="1:21" x14ac:dyDescent="0.2">
      <c r="A4045" s="6" t="s">
        <v>12602</v>
      </c>
      <c r="B4045" s="6" t="s">
        <v>7715</v>
      </c>
      <c r="C4045" s="6">
        <v>3531011</v>
      </c>
      <c r="D4045" s="6" t="s">
        <v>6411</v>
      </c>
      <c r="E4045" s="6" t="s">
        <v>6805</v>
      </c>
      <c r="F4045" s="6" t="s">
        <v>6402</v>
      </c>
      <c r="G4045" s="6">
        <v>4676</v>
      </c>
      <c r="H4045" s="6">
        <v>83553</v>
      </c>
      <c r="I4045" s="6">
        <v>0</v>
      </c>
      <c r="J4045" s="6">
        <v>1</v>
      </c>
      <c r="K4045" s="6">
        <v>0</v>
      </c>
      <c r="L4045" s="6"/>
      <c r="M4045" s="6">
        <v>2022</v>
      </c>
      <c r="N4045" s="6" t="s">
        <v>7745</v>
      </c>
      <c r="O4045" s="6">
        <v>99</v>
      </c>
      <c r="P4045" s="6"/>
      <c r="Q4045" s="6" t="s">
        <v>7733</v>
      </c>
      <c r="R4045" s="6" t="s">
        <v>7734</v>
      </c>
      <c r="S4045" s="6"/>
      <c r="T4045" s="6" t="s">
        <v>5602</v>
      </c>
      <c r="U4045">
        <f t="shared" si="63"/>
        <v>17</v>
      </c>
    </row>
    <row r="4046" spans="1:21" x14ac:dyDescent="0.2">
      <c r="A4046" s="6" t="s">
        <v>12602</v>
      </c>
      <c r="B4046" s="6" t="s">
        <v>7715</v>
      </c>
      <c r="C4046" s="6">
        <v>3531011</v>
      </c>
      <c r="D4046" s="6" t="s">
        <v>7514</v>
      </c>
      <c r="E4046" s="6" t="s">
        <v>12610</v>
      </c>
      <c r="F4046" s="6" t="s">
        <v>6402</v>
      </c>
      <c r="G4046" s="6">
        <v>2233</v>
      </c>
      <c r="H4046" s="6">
        <v>83553</v>
      </c>
      <c r="I4046" s="6">
        <v>0</v>
      </c>
      <c r="J4046" s="6">
        <v>0</v>
      </c>
      <c r="K4046" s="6">
        <v>0</v>
      </c>
      <c r="L4046" s="6"/>
      <c r="M4046" s="6">
        <v>2022</v>
      </c>
      <c r="N4046" s="6" t="s">
        <v>7745</v>
      </c>
      <c r="O4046" s="6">
        <v>99</v>
      </c>
      <c r="P4046" s="6"/>
      <c r="Q4046" s="6" t="s">
        <v>7733</v>
      </c>
      <c r="R4046" s="6" t="s">
        <v>7734</v>
      </c>
      <c r="S4046" s="6"/>
      <c r="T4046" s="6" t="s">
        <v>5614</v>
      </c>
      <c r="U4046">
        <f t="shared" si="63"/>
        <v>16</v>
      </c>
    </row>
    <row r="4047" spans="1:21" x14ac:dyDescent="0.2">
      <c r="A4047" s="6" t="s">
        <v>12602</v>
      </c>
      <c r="B4047" s="6" t="s">
        <v>7715</v>
      </c>
      <c r="C4047" s="6">
        <v>3531011</v>
      </c>
      <c r="D4047" s="6" t="s">
        <v>6533</v>
      </c>
      <c r="E4047" s="6" t="s">
        <v>12611</v>
      </c>
      <c r="F4047" s="6" t="s">
        <v>6402</v>
      </c>
      <c r="G4047" s="6">
        <v>2232</v>
      </c>
      <c r="H4047" s="6">
        <v>83553</v>
      </c>
      <c r="I4047" s="6">
        <v>0</v>
      </c>
      <c r="J4047" s="6">
        <v>0</v>
      </c>
      <c r="K4047" s="6">
        <v>0</v>
      </c>
      <c r="L4047" s="6"/>
      <c r="M4047" s="6">
        <v>2022</v>
      </c>
      <c r="N4047" s="6" t="s">
        <v>7745</v>
      </c>
      <c r="O4047" s="6">
        <v>99</v>
      </c>
      <c r="P4047" s="6"/>
      <c r="Q4047" s="6" t="s">
        <v>7733</v>
      </c>
      <c r="R4047" s="6" t="s">
        <v>7734</v>
      </c>
      <c r="S4047" s="6"/>
      <c r="T4047" s="6" t="s">
        <v>5615</v>
      </c>
      <c r="U4047">
        <f t="shared" si="63"/>
        <v>15</v>
      </c>
    </row>
    <row r="4048" spans="1:21" x14ac:dyDescent="0.2">
      <c r="A4048" s="6" t="s">
        <v>12602</v>
      </c>
      <c r="B4048" s="6" t="s">
        <v>7715</v>
      </c>
      <c r="C4048" s="6">
        <v>3531011</v>
      </c>
      <c r="D4048" s="6" t="s">
        <v>6485</v>
      </c>
      <c r="E4048" s="6" t="s">
        <v>12612</v>
      </c>
      <c r="F4048" s="6" t="s">
        <v>6402</v>
      </c>
      <c r="G4048" s="6">
        <v>2681</v>
      </c>
      <c r="H4048" s="6">
        <v>83553</v>
      </c>
      <c r="I4048" s="6">
        <v>0</v>
      </c>
      <c r="J4048" s="6">
        <v>0</v>
      </c>
      <c r="K4048" s="6">
        <v>0</v>
      </c>
      <c r="L4048" s="6"/>
      <c r="M4048" s="6">
        <v>2022</v>
      </c>
      <c r="N4048" s="6" t="s">
        <v>7745</v>
      </c>
      <c r="O4048" s="6">
        <v>99</v>
      </c>
      <c r="P4048" s="6"/>
      <c r="Q4048" s="6" t="s">
        <v>7733</v>
      </c>
      <c r="R4048" s="6" t="s">
        <v>7734</v>
      </c>
      <c r="S4048" s="6"/>
      <c r="T4048" s="6" t="s">
        <v>5616</v>
      </c>
      <c r="U4048">
        <f t="shared" si="63"/>
        <v>14</v>
      </c>
    </row>
    <row r="4049" spans="1:21" x14ac:dyDescent="0.2">
      <c r="A4049" s="6" t="s">
        <v>12602</v>
      </c>
      <c r="B4049" s="6" t="s">
        <v>7715</v>
      </c>
      <c r="C4049" s="6">
        <v>3531011</v>
      </c>
      <c r="D4049" s="6" t="s">
        <v>6434</v>
      </c>
      <c r="E4049" s="6" t="s">
        <v>6880</v>
      </c>
      <c r="F4049" s="6" t="s">
        <v>6402</v>
      </c>
      <c r="G4049" s="6">
        <v>1322</v>
      </c>
      <c r="H4049" s="6">
        <v>83553</v>
      </c>
      <c r="I4049" s="6">
        <v>0</v>
      </c>
      <c r="J4049" s="6">
        <v>0</v>
      </c>
      <c r="K4049" s="6">
        <v>0</v>
      </c>
      <c r="L4049" s="6"/>
      <c r="M4049" s="6">
        <v>2022</v>
      </c>
      <c r="N4049" s="6" t="s">
        <v>7745</v>
      </c>
      <c r="O4049" s="6">
        <v>99</v>
      </c>
      <c r="P4049" s="6"/>
      <c r="Q4049" s="6" t="s">
        <v>7733</v>
      </c>
      <c r="R4049" s="6" t="s">
        <v>7734</v>
      </c>
      <c r="S4049" s="6"/>
      <c r="T4049" s="6" t="s">
        <v>5617</v>
      </c>
      <c r="U4049">
        <f t="shared" si="63"/>
        <v>13</v>
      </c>
    </row>
    <row r="4050" spans="1:21" x14ac:dyDescent="0.2">
      <c r="A4050" s="6" t="s">
        <v>12602</v>
      </c>
      <c r="B4050" s="6" t="s">
        <v>7715</v>
      </c>
      <c r="C4050" s="6">
        <v>3531011</v>
      </c>
      <c r="D4050" s="6" t="s">
        <v>6496</v>
      </c>
      <c r="E4050" s="6" t="s">
        <v>7711</v>
      </c>
      <c r="F4050" s="6" t="s">
        <v>6402</v>
      </c>
      <c r="G4050" s="6">
        <v>4340</v>
      </c>
      <c r="H4050" s="6">
        <v>83553</v>
      </c>
      <c r="I4050" s="6">
        <v>0</v>
      </c>
      <c r="J4050" s="6">
        <v>1</v>
      </c>
      <c r="K4050" s="6">
        <v>0</v>
      </c>
      <c r="L4050" s="6"/>
      <c r="M4050" s="6">
        <v>2022</v>
      </c>
      <c r="N4050" s="6" t="s">
        <v>7745</v>
      </c>
      <c r="O4050" s="6">
        <v>99</v>
      </c>
      <c r="P4050" s="6"/>
      <c r="Q4050" s="6" t="s">
        <v>7733</v>
      </c>
      <c r="R4050" s="6" t="s">
        <v>7734</v>
      </c>
      <c r="S4050" s="6"/>
      <c r="T4050" s="6" t="s">
        <v>5601</v>
      </c>
      <c r="U4050">
        <f t="shared" si="63"/>
        <v>12</v>
      </c>
    </row>
    <row r="4051" spans="1:21" x14ac:dyDescent="0.2">
      <c r="A4051" s="6" t="s">
        <v>12602</v>
      </c>
      <c r="B4051" s="6" t="s">
        <v>7715</v>
      </c>
      <c r="C4051" s="6">
        <v>3531011</v>
      </c>
      <c r="D4051" s="6" t="s">
        <v>6463</v>
      </c>
      <c r="E4051" s="6" t="s">
        <v>12613</v>
      </c>
      <c r="F4051" s="6" t="s">
        <v>6402</v>
      </c>
      <c r="G4051" s="6">
        <v>857</v>
      </c>
      <c r="H4051" s="6">
        <v>83553</v>
      </c>
      <c r="I4051" s="6">
        <v>0</v>
      </c>
      <c r="J4051" s="6">
        <v>0</v>
      </c>
      <c r="K4051" s="6">
        <v>0</v>
      </c>
      <c r="L4051" s="6"/>
      <c r="M4051" s="6">
        <v>2022</v>
      </c>
      <c r="N4051" s="6" t="s">
        <v>7745</v>
      </c>
      <c r="O4051" s="6">
        <v>99</v>
      </c>
      <c r="P4051" s="6"/>
      <c r="Q4051" s="6" t="s">
        <v>7733</v>
      </c>
      <c r="R4051" s="6" t="s">
        <v>7734</v>
      </c>
      <c r="S4051" s="6"/>
      <c r="T4051" s="6" t="s">
        <v>5618</v>
      </c>
      <c r="U4051">
        <f t="shared" si="63"/>
        <v>11</v>
      </c>
    </row>
    <row r="4052" spans="1:21" x14ac:dyDescent="0.2">
      <c r="A4052" s="6" t="s">
        <v>12602</v>
      </c>
      <c r="B4052" s="6" t="s">
        <v>7715</v>
      </c>
      <c r="C4052" s="6">
        <v>3531011</v>
      </c>
      <c r="D4052" s="6" t="s">
        <v>6545</v>
      </c>
      <c r="E4052" s="6" t="s">
        <v>12247</v>
      </c>
      <c r="F4052" s="6" t="s">
        <v>6402</v>
      </c>
      <c r="G4052" s="6">
        <v>3266</v>
      </c>
      <c r="H4052" s="6">
        <v>83553</v>
      </c>
      <c r="I4052" s="6">
        <v>0</v>
      </c>
      <c r="J4052" s="6">
        <v>0</v>
      </c>
      <c r="K4052" s="6">
        <v>0</v>
      </c>
      <c r="L4052" s="6"/>
      <c r="M4052" s="6">
        <v>2022</v>
      </c>
      <c r="N4052" s="6" t="s">
        <v>7745</v>
      </c>
      <c r="O4052" s="6">
        <v>99</v>
      </c>
      <c r="P4052" s="6"/>
      <c r="Q4052" s="6" t="s">
        <v>7733</v>
      </c>
      <c r="R4052" s="6" t="s">
        <v>7734</v>
      </c>
      <c r="S4052" s="6"/>
      <c r="T4052" s="6" t="s">
        <v>5619</v>
      </c>
      <c r="U4052">
        <f t="shared" si="63"/>
        <v>10</v>
      </c>
    </row>
    <row r="4053" spans="1:21" x14ac:dyDescent="0.2">
      <c r="A4053" s="6" t="s">
        <v>12602</v>
      </c>
      <c r="B4053" s="6" t="s">
        <v>7715</v>
      </c>
      <c r="C4053" s="6">
        <v>3531011</v>
      </c>
      <c r="D4053" s="6" t="s">
        <v>6467</v>
      </c>
      <c r="E4053" s="6" t="s">
        <v>12614</v>
      </c>
      <c r="F4053" s="6" t="s">
        <v>6402</v>
      </c>
      <c r="G4053" s="6">
        <v>1979</v>
      </c>
      <c r="H4053" s="6">
        <v>83553</v>
      </c>
      <c r="I4053" s="6">
        <v>0</v>
      </c>
      <c r="J4053" s="6">
        <v>0</v>
      </c>
      <c r="K4053" s="6">
        <v>0</v>
      </c>
      <c r="L4053" s="6"/>
      <c r="M4053" s="6">
        <v>2022</v>
      </c>
      <c r="N4053" s="6" t="s">
        <v>7745</v>
      </c>
      <c r="O4053" s="6">
        <v>99</v>
      </c>
      <c r="P4053" s="6"/>
      <c r="Q4053" s="6" t="s">
        <v>7733</v>
      </c>
      <c r="R4053" s="6" t="s">
        <v>7734</v>
      </c>
      <c r="S4053" s="6"/>
      <c r="T4053" s="6" t="s">
        <v>5620</v>
      </c>
      <c r="U4053">
        <f t="shared" si="63"/>
        <v>9</v>
      </c>
    </row>
    <row r="4054" spans="1:21" x14ac:dyDescent="0.2">
      <c r="A4054" s="6" t="s">
        <v>12602</v>
      </c>
      <c r="B4054" s="6" t="s">
        <v>7715</v>
      </c>
      <c r="C4054" s="6">
        <v>3531011</v>
      </c>
      <c r="D4054" s="6" t="s">
        <v>12615</v>
      </c>
      <c r="E4054" s="6" t="s">
        <v>7388</v>
      </c>
      <c r="F4054" s="6" t="s">
        <v>6402</v>
      </c>
      <c r="G4054" s="6">
        <v>4335</v>
      </c>
      <c r="H4054" s="6">
        <v>83553</v>
      </c>
      <c r="I4054" s="6">
        <v>0</v>
      </c>
      <c r="J4054" s="6">
        <v>1</v>
      </c>
      <c r="K4054" s="6">
        <v>0</v>
      </c>
      <c r="L4054" s="6"/>
      <c r="M4054" s="6">
        <v>2022</v>
      </c>
      <c r="N4054" s="6" t="s">
        <v>7745</v>
      </c>
      <c r="O4054" s="6">
        <v>99</v>
      </c>
      <c r="P4054" s="6"/>
      <c r="Q4054" s="6" t="s">
        <v>7733</v>
      </c>
      <c r="R4054" s="6" t="s">
        <v>7734</v>
      </c>
      <c r="S4054" s="6"/>
      <c r="T4054" s="6" t="s">
        <v>5600</v>
      </c>
      <c r="U4054">
        <f t="shared" si="63"/>
        <v>8</v>
      </c>
    </row>
    <row r="4055" spans="1:21" x14ac:dyDescent="0.2">
      <c r="A4055" s="6" t="s">
        <v>12602</v>
      </c>
      <c r="B4055" s="6" t="s">
        <v>7715</v>
      </c>
      <c r="C4055" s="6">
        <v>3531011</v>
      </c>
      <c r="D4055" s="6" t="s">
        <v>12616</v>
      </c>
      <c r="E4055" s="6" t="s">
        <v>12617</v>
      </c>
      <c r="F4055" s="6" t="s">
        <v>6402</v>
      </c>
      <c r="G4055" s="6">
        <v>2147</v>
      </c>
      <c r="H4055" s="6">
        <v>83553</v>
      </c>
      <c r="I4055" s="6">
        <v>0</v>
      </c>
      <c r="J4055" s="6">
        <v>0</v>
      </c>
      <c r="K4055" s="6">
        <v>0</v>
      </c>
      <c r="L4055" s="6"/>
      <c r="M4055" s="6">
        <v>2022</v>
      </c>
      <c r="N4055" s="6" t="s">
        <v>7745</v>
      </c>
      <c r="O4055" s="6">
        <v>99</v>
      </c>
      <c r="P4055" s="6"/>
      <c r="Q4055" s="6" t="s">
        <v>7733</v>
      </c>
      <c r="R4055" s="6" t="s">
        <v>7734</v>
      </c>
      <c r="S4055" s="6"/>
      <c r="T4055" s="6" t="s">
        <v>5621</v>
      </c>
      <c r="U4055">
        <f t="shared" si="63"/>
        <v>7</v>
      </c>
    </row>
    <row r="4056" spans="1:21" x14ac:dyDescent="0.2">
      <c r="A4056" s="6" t="s">
        <v>12602</v>
      </c>
      <c r="B4056" s="6" t="s">
        <v>7715</v>
      </c>
      <c r="C4056" s="6">
        <v>3531011</v>
      </c>
      <c r="D4056" s="6" t="s">
        <v>6851</v>
      </c>
      <c r="E4056" s="6" t="s">
        <v>6724</v>
      </c>
      <c r="F4056" s="6" t="s">
        <v>6402</v>
      </c>
      <c r="G4056" s="6">
        <v>1624</v>
      </c>
      <c r="H4056" s="6">
        <v>83553</v>
      </c>
      <c r="I4056" s="6">
        <v>0</v>
      </c>
      <c r="J4056" s="6">
        <v>0</v>
      </c>
      <c r="K4056" s="6">
        <v>0</v>
      </c>
      <c r="L4056" s="6"/>
      <c r="M4056" s="6">
        <v>2022</v>
      </c>
      <c r="N4056" s="6" t="s">
        <v>7745</v>
      </c>
      <c r="O4056" s="6">
        <v>99</v>
      </c>
      <c r="P4056" s="6"/>
      <c r="Q4056" s="6" t="s">
        <v>7733</v>
      </c>
      <c r="R4056" s="6" t="s">
        <v>7734</v>
      </c>
      <c r="S4056" s="6"/>
      <c r="T4056" s="6" t="s">
        <v>20226</v>
      </c>
      <c r="U4056">
        <f t="shared" si="63"/>
        <v>6</v>
      </c>
    </row>
    <row r="4057" spans="1:21" x14ac:dyDescent="0.2">
      <c r="A4057" s="6" t="s">
        <v>12602</v>
      </c>
      <c r="B4057" s="6" t="s">
        <v>7715</v>
      </c>
      <c r="C4057" s="6">
        <v>3531011</v>
      </c>
      <c r="D4057" s="6" t="s">
        <v>6580</v>
      </c>
      <c r="E4057" s="6" t="s">
        <v>7145</v>
      </c>
      <c r="F4057" s="6" t="s">
        <v>6402</v>
      </c>
      <c r="G4057" s="6">
        <v>3296</v>
      </c>
      <c r="H4057" s="6">
        <v>83553</v>
      </c>
      <c r="I4057" s="6">
        <v>0</v>
      </c>
      <c r="J4057" s="6">
        <v>0</v>
      </c>
      <c r="K4057" s="6">
        <v>0</v>
      </c>
      <c r="L4057" s="6"/>
      <c r="M4057" s="6">
        <v>2022</v>
      </c>
      <c r="N4057" s="6" t="s">
        <v>7745</v>
      </c>
      <c r="O4057" s="6">
        <v>99</v>
      </c>
      <c r="P4057" s="6"/>
      <c r="Q4057" s="6" t="s">
        <v>7733</v>
      </c>
      <c r="R4057" s="6" t="s">
        <v>7734</v>
      </c>
      <c r="S4057" s="6"/>
      <c r="T4057" s="6" t="s">
        <v>20227</v>
      </c>
      <c r="U4057">
        <f t="shared" si="63"/>
        <v>5</v>
      </c>
    </row>
    <row r="4058" spans="1:21" x14ac:dyDescent="0.2">
      <c r="A4058" s="6" t="s">
        <v>12602</v>
      </c>
      <c r="B4058" s="6" t="s">
        <v>7715</v>
      </c>
      <c r="C4058" s="6">
        <v>3531011</v>
      </c>
      <c r="D4058" s="6" t="s">
        <v>7571</v>
      </c>
      <c r="E4058" s="6" t="s">
        <v>12518</v>
      </c>
      <c r="F4058" s="6" t="s">
        <v>6402</v>
      </c>
      <c r="G4058" s="6">
        <v>5979</v>
      </c>
      <c r="H4058" s="6">
        <v>83553</v>
      </c>
      <c r="I4058" s="6">
        <v>1</v>
      </c>
      <c r="J4058" s="6">
        <v>1</v>
      </c>
      <c r="K4058" s="6">
        <v>0</v>
      </c>
      <c r="L4058" s="6"/>
      <c r="M4058" s="6">
        <v>2022</v>
      </c>
      <c r="N4058" s="6" t="s">
        <v>7745</v>
      </c>
      <c r="O4058" s="6">
        <v>99</v>
      </c>
      <c r="P4058" s="6"/>
      <c r="Q4058" s="6" t="s">
        <v>7733</v>
      </c>
      <c r="R4058" s="6" t="s">
        <v>7734</v>
      </c>
      <c r="S4058" s="6"/>
      <c r="T4058" s="6" t="s">
        <v>5599</v>
      </c>
      <c r="U4058">
        <f t="shared" si="63"/>
        <v>4</v>
      </c>
    </row>
    <row r="4059" spans="1:21" x14ac:dyDescent="0.2">
      <c r="A4059" s="6" t="s">
        <v>12602</v>
      </c>
      <c r="B4059" s="6" t="s">
        <v>7715</v>
      </c>
      <c r="C4059" s="6">
        <v>3531011</v>
      </c>
      <c r="D4059" s="6" t="s">
        <v>7027</v>
      </c>
      <c r="E4059" s="6" t="s">
        <v>8893</v>
      </c>
      <c r="F4059" s="6" t="s">
        <v>6402</v>
      </c>
      <c r="G4059" s="6">
        <v>1328</v>
      </c>
      <c r="H4059" s="6">
        <v>83553</v>
      </c>
      <c r="I4059" s="6">
        <v>0</v>
      </c>
      <c r="J4059" s="6">
        <v>0</v>
      </c>
      <c r="K4059" s="6">
        <v>0</v>
      </c>
      <c r="L4059" s="6"/>
      <c r="M4059" s="6">
        <v>2022</v>
      </c>
      <c r="N4059" s="6" t="s">
        <v>7745</v>
      </c>
      <c r="O4059" s="6">
        <v>99</v>
      </c>
      <c r="P4059" s="6"/>
      <c r="Q4059" s="6" t="s">
        <v>7733</v>
      </c>
      <c r="R4059" s="6" t="s">
        <v>7734</v>
      </c>
      <c r="S4059" s="6"/>
      <c r="T4059" s="6" t="s">
        <v>20228</v>
      </c>
      <c r="U4059">
        <f t="shared" si="63"/>
        <v>3</v>
      </c>
    </row>
    <row r="4060" spans="1:21" x14ac:dyDescent="0.2">
      <c r="A4060" s="6" t="s">
        <v>12602</v>
      </c>
      <c r="B4060" s="6" t="s">
        <v>7715</v>
      </c>
      <c r="C4060" s="6">
        <v>3531011</v>
      </c>
      <c r="D4060" s="6" t="s">
        <v>6477</v>
      </c>
      <c r="E4060" s="6" t="s">
        <v>6767</v>
      </c>
      <c r="F4060" s="6" t="s">
        <v>6402</v>
      </c>
      <c r="G4060" s="6">
        <v>1939</v>
      </c>
      <c r="H4060" s="6">
        <v>83553</v>
      </c>
      <c r="I4060" s="6">
        <v>0</v>
      </c>
      <c r="J4060" s="6">
        <v>0</v>
      </c>
      <c r="K4060" s="6">
        <v>0</v>
      </c>
      <c r="L4060" s="6"/>
      <c r="M4060" s="6">
        <v>2022</v>
      </c>
      <c r="N4060" s="6" t="s">
        <v>7745</v>
      </c>
      <c r="O4060" s="6">
        <v>99</v>
      </c>
      <c r="P4060" s="6"/>
      <c r="Q4060" s="6" t="s">
        <v>7733</v>
      </c>
      <c r="R4060" s="6" t="s">
        <v>7734</v>
      </c>
      <c r="S4060" s="6"/>
      <c r="T4060" s="6" t="s">
        <v>20229</v>
      </c>
      <c r="U4060">
        <f t="shared" si="63"/>
        <v>2</v>
      </c>
    </row>
    <row r="4061" spans="1:21" x14ac:dyDescent="0.2">
      <c r="A4061" s="6" t="s">
        <v>12602</v>
      </c>
      <c r="B4061" s="6" t="s">
        <v>7715</v>
      </c>
      <c r="C4061" s="6">
        <v>3531011</v>
      </c>
      <c r="D4061" s="6" t="s">
        <v>12618</v>
      </c>
      <c r="E4061" s="6" t="s">
        <v>12619</v>
      </c>
      <c r="F4061" s="6" t="s">
        <v>6402</v>
      </c>
      <c r="G4061" s="6">
        <v>3357</v>
      </c>
      <c r="H4061" s="6">
        <v>83553</v>
      </c>
      <c r="I4061" s="6">
        <v>0</v>
      </c>
      <c r="J4061" s="6">
        <v>1</v>
      </c>
      <c r="K4061" s="6">
        <v>0</v>
      </c>
      <c r="L4061" s="6"/>
      <c r="M4061" s="6">
        <v>2022</v>
      </c>
      <c r="N4061" s="6" t="s">
        <v>7745</v>
      </c>
      <c r="O4061" s="6">
        <v>99</v>
      </c>
      <c r="P4061" s="6"/>
      <c r="Q4061" s="6" t="s">
        <v>7733</v>
      </c>
      <c r="R4061" s="6" t="s">
        <v>7734</v>
      </c>
      <c r="S4061" s="6"/>
      <c r="T4061" s="6" t="s">
        <v>5598</v>
      </c>
      <c r="U4061">
        <f t="shared" si="63"/>
        <v>1</v>
      </c>
    </row>
    <row r="4062" spans="1:21" x14ac:dyDescent="0.2">
      <c r="A4062" s="6" t="s">
        <v>12620</v>
      </c>
      <c r="B4062" s="6" t="s">
        <v>6891</v>
      </c>
      <c r="C4062" s="6">
        <v>3559031</v>
      </c>
      <c r="D4062" s="6" t="s">
        <v>6807</v>
      </c>
      <c r="E4062" s="6" t="s">
        <v>9643</v>
      </c>
      <c r="F4062" s="6" t="s">
        <v>6402</v>
      </c>
      <c r="G4062" s="6">
        <v>36</v>
      </c>
      <c r="H4062" s="6">
        <v>758</v>
      </c>
      <c r="I4062" s="6">
        <v>0</v>
      </c>
      <c r="J4062" s="6">
        <v>0</v>
      </c>
      <c r="K4062" s="6">
        <v>0</v>
      </c>
      <c r="L4062" s="6"/>
      <c r="M4062" s="6">
        <v>2022</v>
      </c>
      <c r="N4062" s="6" t="s">
        <v>7745</v>
      </c>
      <c r="O4062" s="6">
        <v>99</v>
      </c>
      <c r="P4062" s="6"/>
      <c r="Q4062" s="6" t="s">
        <v>7733</v>
      </c>
      <c r="R4062" s="6" t="s">
        <v>7734</v>
      </c>
      <c r="S4062" s="6"/>
      <c r="T4062" s="6" t="s">
        <v>4160</v>
      </c>
      <c r="U4062">
        <f t="shared" si="63"/>
        <v>11</v>
      </c>
    </row>
    <row r="4063" spans="1:21" x14ac:dyDescent="0.2">
      <c r="A4063" s="6" t="s">
        <v>12621</v>
      </c>
      <c r="B4063" s="6" t="s">
        <v>6891</v>
      </c>
      <c r="C4063" s="6">
        <v>3559031</v>
      </c>
      <c r="D4063" s="6" t="s">
        <v>6822</v>
      </c>
      <c r="E4063" s="6" t="s">
        <v>12622</v>
      </c>
      <c r="F4063" s="6" t="s">
        <v>6402</v>
      </c>
      <c r="G4063" s="6">
        <v>99</v>
      </c>
      <c r="H4063" s="6">
        <v>206</v>
      </c>
      <c r="I4063" s="6">
        <v>1</v>
      </c>
      <c r="J4063" s="6">
        <v>0</v>
      </c>
      <c r="K4063" s="6">
        <v>0</v>
      </c>
      <c r="L4063" s="6"/>
      <c r="M4063" s="6">
        <v>2022</v>
      </c>
      <c r="N4063" s="6" t="s">
        <v>8113</v>
      </c>
      <c r="O4063" s="6">
        <v>99</v>
      </c>
      <c r="P4063" s="6"/>
      <c r="Q4063" s="6" t="s">
        <v>7733</v>
      </c>
      <c r="R4063" s="6" t="s">
        <v>7734</v>
      </c>
      <c r="S4063" s="6"/>
      <c r="T4063" s="6" t="s">
        <v>1006</v>
      </c>
      <c r="U4063">
        <f t="shared" si="63"/>
        <v>2</v>
      </c>
    </row>
    <row r="4064" spans="1:21" x14ac:dyDescent="0.2">
      <c r="A4064" s="6" t="s">
        <v>12621</v>
      </c>
      <c r="B4064" s="6" t="s">
        <v>6891</v>
      </c>
      <c r="C4064" s="6">
        <v>3559031</v>
      </c>
      <c r="D4064" s="6" t="s">
        <v>6973</v>
      </c>
      <c r="E4064" s="6" t="s">
        <v>12623</v>
      </c>
      <c r="F4064" s="6" t="s">
        <v>6402</v>
      </c>
      <c r="G4064" s="6">
        <v>107</v>
      </c>
      <c r="H4064" s="6">
        <v>206</v>
      </c>
      <c r="I4064" s="6">
        <v>0</v>
      </c>
      <c r="J4064" s="6">
        <v>1</v>
      </c>
      <c r="K4064" s="6">
        <v>0</v>
      </c>
      <c r="L4064" s="6"/>
      <c r="M4064" s="6">
        <v>2022</v>
      </c>
      <c r="N4064" s="6" t="s">
        <v>8113</v>
      </c>
      <c r="O4064" s="6">
        <v>99</v>
      </c>
      <c r="P4064" s="6"/>
      <c r="Q4064" s="6" t="s">
        <v>7733</v>
      </c>
      <c r="R4064" s="6" t="s">
        <v>7734</v>
      </c>
      <c r="S4064" s="6"/>
      <c r="T4064" s="6" t="s">
        <v>1005</v>
      </c>
      <c r="U4064">
        <f t="shared" si="63"/>
        <v>1</v>
      </c>
    </row>
    <row r="4065" spans="1:21" x14ac:dyDescent="0.2">
      <c r="A4065" s="6" t="s">
        <v>12620</v>
      </c>
      <c r="B4065" s="6" t="s">
        <v>6891</v>
      </c>
      <c r="C4065" s="6">
        <v>3559031</v>
      </c>
      <c r="D4065" s="6" t="s">
        <v>8539</v>
      </c>
      <c r="E4065" s="6" t="s">
        <v>6683</v>
      </c>
      <c r="F4065" s="6" t="s">
        <v>6402</v>
      </c>
      <c r="G4065" s="6">
        <v>70</v>
      </c>
      <c r="H4065" s="6">
        <v>758</v>
      </c>
      <c r="I4065" s="6">
        <v>0</v>
      </c>
      <c r="J4065" s="6">
        <v>0</v>
      </c>
      <c r="K4065" s="6">
        <v>0</v>
      </c>
      <c r="L4065" s="6"/>
      <c r="M4065" s="6">
        <v>2022</v>
      </c>
      <c r="N4065" s="6" t="s">
        <v>7745</v>
      </c>
      <c r="O4065" s="6">
        <v>99</v>
      </c>
      <c r="P4065" s="6"/>
      <c r="Q4065" s="6" t="s">
        <v>7733</v>
      </c>
      <c r="R4065" s="6" t="s">
        <v>7734</v>
      </c>
      <c r="S4065" s="6"/>
      <c r="T4065" s="6" t="s">
        <v>4161</v>
      </c>
      <c r="U4065">
        <f t="shared" si="63"/>
        <v>10</v>
      </c>
    </row>
    <row r="4066" spans="1:21" x14ac:dyDescent="0.2">
      <c r="A4066" s="6" t="s">
        <v>12620</v>
      </c>
      <c r="B4066" s="6" t="s">
        <v>6891</v>
      </c>
      <c r="C4066" s="6">
        <v>3559031</v>
      </c>
      <c r="D4066" s="6" t="s">
        <v>6517</v>
      </c>
      <c r="E4066" s="6" t="s">
        <v>12624</v>
      </c>
      <c r="F4066" s="6" t="s">
        <v>6402</v>
      </c>
      <c r="G4066" s="6">
        <v>30</v>
      </c>
      <c r="H4066" s="6">
        <v>758</v>
      </c>
      <c r="I4066" s="6">
        <v>1</v>
      </c>
      <c r="J4066" s="6">
        <v>0</v>
      </c>
      <c r="K4066" s="6">
        <v>0</v>
      </c>
      <c r="L4066" s="6"/>
      <c r="M4066" s="6">
        <v>2022</v>
      </c>
      <c r="N4066" s="6" t="s">
        <v>7745</v>
      </c>
      <c r="O4066" s="6">
        <v>99</v>
      </c>
      <c r="P4066" s="6"/>
      <c r="Q4066" s="6" t="s">
        <v>7733</v>
      </c>
      <c r="R4066" s="6" t="s">
        <v>7734</v>
      </c>
      <c r="S4066" s="6"/>
      <c r="T4066" s="6" t="s">
        <v>4162</v>
      </c>
      <c r="U4066">
        <f t="shared" si="63"/>
        <v>9</v>
      </c>
    </row>
    <row r="4067" spans="1:21" x14ac:dyDescent="0.2">
      <c r="A4067" s="6" t="s">
        <v>12620</v>
      </c>
      <c r="B4067" s="6" t="s">
        <v>6891</v>
      </c>
      <c r="C4067" s="6">
        <v>3559031</v>
      </c>
      <c r="D4067" s="6" t="s">
        <v>6896</v>
      </c>
      <c r="E4067" s="6" t="s">
        <v>12625</v>
      </c>
      <c r="F4067" s="6" t="s">
        <v>6402</v>
      </c>
      <c r="G4067" s="6">
        <v>38</v>
      </c>
      <c r="H4067" s="6">
        <v>758</v>
      </c>
      <c r="I4067" s="6">
        <v>0</v>
      </c>
      <c r="J4067" s="6">
        <v>0</v>
      </c>
      <c r="K4067" s="6">
        <v>0</v>
      </c>
      <c r="L4067" s="6"/>
      <c r="M4067" s="6">
        <v>2022</v>
      </c>
      <c r="N4067" s="6" t="s">
        <v>7745</v>
      </c>
      <c r="O4067" s="6">
        <v>99</v>
      </c>
      <c r="P4067" s="6"/>
      <c r="Q4067" s="6" t="s">
        <v>7733</v>
      </c>
      <c r="R4067" s="6" t="s">
        <v>7734</v>
      </c>
      <c r="S4067" s="6"/>
      <c r="T4067" s="6" t="s">
        <v>4163</v>
      </c>
      <c r="U4067">
        <f t="shared" si="63"/>
        <v>8</v>
      </c>
    </row>
    <row r="4068" spans="1:21" x14ac:dyDescent="0.2">
      <c r="A4068" s="6" t="s">
        <v>12620</v>
      </c>
      <c r="B4068" s="6" t="s">
        <v>6891</v>
      </c>
      <c r="C4068" s="6">
        <v>3559031</v>
      </c>
      <c r="D4068" s="6" t="s">
        <v>6440</v>
      </c>
      <c r="E4068" s="6" t="s">
        <v>6645</v>
      </c>
      <c r="F4068" s="6" t="s">
        <v>6402</v>
      </c>
      <c r="G4068" s="6">
        <v>87</v>
      </c>
      <c r="H4068" s="6">
        <v>758</v>
      </c>
      <c r="I4068" s="6">
        <v>0</v>
      </c>
      <c r="J4068" s="6">
        <v>1</v>
      </c>
      <c r="K4068" s="6">
        <v>0</v>
      </c>
      <c r="L4068" s="6"/>
      <c r="M4068" s="6">
        <v>2022</v>
      </c>
      <c r="N4068" s="6" t="s">
        <v>7745</v>
      </c>
      <c r="O4068" s="6">
        <v>99</v>
      </c>
      <c r="P4068" s="6"/>
      <c r="Q4068" s="6" t="s">
        <v>7733</v>
      </c>
      <c r="R4068" s="6" t="s">
        <v>7734</v>
      </c>
      <c r="S4068" s="6"/>
      <c r="T4068" s="6" t="s">
        <v>2141</v>
      </c>
      <c r="U4068">
        <f t="shared" si="63"/>
        <v>7</v>
      </c>
    </row>
    <row r="4069" spans="1:21" x14ac:dyDescent="0.2">
      <c r="A4069" s="6" t="s">
        <v>12620</v>
      </c>
      <c r="B4069" s="6" t="s">
        <v>6891</v>
      </c>
      <c r="C4069" s="6">
        <v>3559031</v>
      </c>
      <c r="D4069" s="6" t="s">
        <v>6636</v>
      </c>
      <c r="E4069" s="6" t="s">
        <v>6441</v>
      </c>
      <c r="F4069" s="6" t="s">
        <v>6402</v>
      </c>
      <c r="G4069" s="6">
        <v>81</v>
      </c>
      <c r="H4069" s="6">
        <v>758</v>
      </c>
      <c r="I4069" s="6">
        <v>1</v>
      </c>
      <c r="J4069" s="6">
        <v>1</v>
      </c>
      <c r="K4069" s="6">
        <v>0</v>
      </c>
      <c r="L4069" s="6"/>
      <c r="M4069" s="6">
        <v>2022</v>
      </c>
      <c r="N4069" s="6" t="s">
        <v>7745</v>
      </c>
      <c r="O4069" s="6">
        <v>99</v>
      </c>
      <c r="P4069" s="6"/>
      <c r="Q4069" s="6" t="s">
        <v>7733</v>
      </c>
      <c r="R4069" s="6" t="s">
        <v>7734</v>
      </c>
      <c r="S4069" s="6"/>
      <c r="T4069" s="6" t="s">
        <v>4159</v>
      </c>
      <c r="U4069">
        <f t="shared" si="63"/>
        <v>6</v>
      </c>
    </row>
    <row r="4070" spans="1:21" x14ac:dyDescent="0.2">
      <c r="A4070" s="6" t="s">
        <v>12620</v>
      </c>
      <c r="B4070" s="6" t="s">
        <v>6891</v>
      </c>
      <c r="C4070" s="6">
        <v>3559031</v>
      </c>
      <c r="D4070" s="6" t="s">
        <v>6425</v>
      </c>
      <c r="E4070" s="6" t="s">
        <v>9910</v>
      </c>
      <c r="F4070" s="6" t="s">
        <v>6402</v>
      </c>
      <c r="G4070" s="6">
        <v>63</v>
      </c>
      <c r="H4070" s="6">
        <v>758</v>
      </c>
      <c r="I4070" s="6">
        <v>0</v>
      </c>
      <c r="J4070" s="6">
        <v>0</v>
      </c>
      <c r="K4070" s="6">
        <v>0</v>
      </c>
      <c r="L4070" s="6"/>
      <c r="M4070" s="6">
        <v>2022</v>
      </c>
      <c r="N4070" s="6" t="s">
        <v>7745</v>
      </c>
      <c r="O4070" s="6">
        <v>99</v>
      </c>
      <c r="P4070" s="6"/>
      <c r="Q4070" s="6" t="s">
        <v>7733</v>
      </c>
      <c r="R4070" s="6" t="s">
        <v>7734</v>
      </c>
      <c r="S4070" s="6"/>
      <c r="T4070" s="6" t="s">
        <v>4164</v>
      </c>
      <c r="U4070">
        <f t="shared" si="63"/>
        <v>5</v>
      </c>
    </row>
    <row r="4071" spans="1:21" x14ac:dyDescent="0.2">
      <c r="A4071" s="6" t="s">
        <v>12620</v>
      </c>
      <c r="B4071" s="6" t="s">
        <v>6891</v>
      </c>
      <c r="C4071" s="6">
        <v>3559031</v>
      </c>
      <c r="D4071" s="6" t="s">
        <v>12626</v>
      </c>
      <c r="E4071" s="6" t="s">
        <v>12627</v>
      </c>
      <c r="F4071" s="6" t="s">
        <v>6402</v>
      </c>
      <c r="G4071" s="6">
        <v>64</v>
      </c>
      <c r="H4071" s="6">
        <v>758</v>
      </c>
      <c r="I4071" s="6">
        <v>0</v>
      </c>
      <c r="J4071" s="6">
        <v>0</v>
      </c>
      <c r="K4071" s="6">
        <v>0</v>
      </c>
      <c r="L4071" s="6"/>
      <c r="M4071" s="6">
        <v>2022</v>
      </c>
      <c r="N4071" s="6" t="s">
        <v>7745</v>
      </c>
      <c r="O4071" s="6">
        <v>99</v>
      </c>
      <c r="P4071" s="6"/>
      <c r="Q4071" s="6" t="s">
        <v>7733</v>
      </c>
      <c r="R4071" s="6" t="s">
        <v>7734</v>
      </c>
      <c r="S4071" s="6"/>
      <c r="T4071" s="6" t="s">
        <v>4165</v>
      </c>
      <c r="U4071">
        <f t="shared" si="63"/>
        <v>4</v>
      </c>
    </row>
    <row r="4072" spans="1:21" x14ac:dyDescent="0.2">
      <c r="A4072" s="6" t="s">
        <v>12620</v>
      </c>
      <c r="B4072" s="6" t="s">
        <v>6891</v>
      </c>
      <c r="C4072" s="6">
        <v>3559031</v>
      </c>
      <c r="D4072" s="6" t="s">
        <v>6722</v>
      </c>
      <c r="E4072" s="6" t="s">
        <v>12628</v>
      </c>
      <c r="F4072" s="6" t="s">
        <v>6402</v>
      </c>
      <c r="G4072" s="6">
        <v>68</v>
      </c>
      <c r="H4072" s="6">
        <v>758</v>
      </c>
      <c r="I4072" s="6">
        <v>1</v>
      </c>
      <c r="J4072" s="6">
        <v>0</v>
      </c>
      <c r="K4072" s="6">
        <v>0</v>
      </c>
      <c r="L4072" s="6"/>
      <c r="M4072" s="6">
        <v>2022</v>
      </c>
      <c r="N4072" s="6" t="s">
        <v>7745</v>
      </c>
      <c r="O4072" s="6">
        <v>99</v>
      </c>
      <c r="P4072" s="6"/>
      <c r="Q4072" s="6" t="s">
        <v>7733</v>
      </c>
      <c r="R4072" s="6" t="s">
        <v>7734</v>
      </c>
      <c r="S4072" s="6"/>
      <c r="T4072" s="6" t="s">
        <v>4166</v>
      </c>
      <c r="U4072">
        <f t="shared" si="63"/>
        <v>3</v>
      </c>
    </row>
    <row r="4073" spans="1:21" x14ac:dyDescent="0.2">
      <c r="A4073" s="6" t="s">
        <v>12620</v>
      </c>
      <c r="B4073" s="6" t="s">
        <v>6891</v>
      </c>
      <c r="C4073" s="6">
        <v>3559031</v>
      </c>
      <c r="D4073" s="6" t="s">
        <v>6820</v>
      </c>
      <c r="E4073" s="6" t="s">
        <v>12629</v>
      </c>
      <c r="F4073" s="6" t="s">
        <v>6402</v>
      </c>
      <c r="G4073" s="6">
        <v>131</v>
      </c>
      <c r="H4073" s="6">
        <v>758</v>
      </c>
      <c r="I4073" s="6">
        <v>0</v>
      </c>
      <c r="J4073" s="6">
        <v>1</v>
      </c>
      <c r="K4073" s="6">
        <v>0</v>
      </c>
      <c r="L4073" s="6"/>
      <c r="M4073" s="6">
        <v>2022</v>
      </c>
      <c r="N4073" s="6" t="s">
        <v>7745</v>
      </c>
      <c r="O4073" s="6">
        <v>99</v>
      </c>
      <c r="P4073" s="6"/>
      <c r="Q4073" s="6" t="s">
        <v>7733</v>
      </c>
      <c r="R4073" s="6" t="s">
        <v>7734</v>
      </c>
      <c r="S4073" s="6"/>
      <c r="T4073" s="6" t="s">
        <v>4158</v>
      </c>
      <c r="U4073">
        <f t="shared" si="63"/>
        <v>2</v>
      </c>
    </row>
    <row r="4074" spans="1:21" x14ac:dyDescent="0.2">
      <c r="A4074" s="6" t="s">
        <v>12620</v>
      </c>
      <c r="B4074" s="6" t="s">
        <v>6891</v>
      </c>
      <c r="C4074" s="6">
        <v>3559031</v>
      </c>
      <c r="D4074" s="6" t="s">
        <v>6857</v>
      </c>
      <c r="E4074" s="6" t="s">
        <v>12630</v>
      </c>
      <c r="F4074" s="6" t="s">
        <v>6402</v>
      </c>
      <c r="G4074" s="6">
        <v>90</v>
      </c>
      <c r="H4074" s="6">
        <v>758</v>
      </c>
      <c r="I4074" s="6">
        <v>1</v>
      </c>
      <c r="J4074" s="6">
        <v>1</v>
      </c>
      <c r="K4074" s="6">
        <v>0</v>
      </c>
      <c r="L4074" s="6"/>
      <c r="M4074" s="6">
        <v>2022</v>
      </c>
      <c r="N4074" s="6" t="s">
        <v>7745</v>
      </c>
      <c r="O4074" s="6">
        <v>99</v>
      </c>
      <c r="P4074" s="6"/>
      <c r="Q4074" s="6" t="s">
        <v>7733</v>
      </c>
      <c r="R4074" s="6" t="s">
        <v>7734</v>
      </c>
      <c r="S4074" s="6"/>
      <c r="T4074" s="6" t="s">
        <v>4157</v>
      </c>
      <c r="U4074">
        <f t="shared" si="63"/>
        <v>1</v>
      </c>
    </row>
    <row r="4075" spans="1:21" x14ac:dyDescent="0.2">
      <c r="A4075" s="6" t="s">
        <v>12631</v>
      </c>
      <c r="B4075" s="6" t="s">
        <v>12632</v>
      </c>
      <c r="C4075" s="6">
        <v>3543017</v>
      </c>
      <c r="D4075" s="6" t="s">
        <v>7308</v>
      </c>
      <c r="E4075" s="6" t="s">
        <v>12633</v>
      </c>
      <c r="F4075" s="6" t="s">
        <v>6402</v>
      </c>
      <c r="G4075" s="6">
        <v>4509</v>
      </c>
      <c r="H4075" s="6">
        <v>7841</v>
      </c>
      <c r="I4075" s="6">
        <v>1</v>
      </c>
      <c r="J4075" s="6">
        <v>1</v>
      </c>
      <c r="K4075" s="6">
        <v>0</v>
      </c>
      <c r="L4075" s="6"/>
      <c r="M4075" s="6">
        <v>2022</v>
      </c>
      <c r="N4075" s="6" t="s">
        <v>7732</v>
      </c>
      <c r="O4075" s="6">
        <v>99</v>
      </c>
      <c r="P4075" s="6"/>
      <c r="Q4075" s="6" t="s">
        <v>7733</v>
      </c>
      <c r="R4075" s="6" t="s">
        <v>7734</v>
      </c>
      <c r="S4075" s="6"/>
      <c r="T4075" s="6" t="s">
        <v>839</v>
      </c>
      <c r="U4075">
        <f t="shared" si="63"/>
        <v>2</v>
      </c>
    </row>
    <row r="4076" spans="1:21" x14ac:dyDescent="0.2">
      <c r="A4076" s="6" t="s">
        <v>12631</v>
      </c>
      <c r="B4076" s="6" t="s">
        <v>12632</v>
      </c>
      <c r="C4076" s="6">
        <v>3543017</v>
      </c>
      <c r="D4076" s="6" t="s">
        <v>6467</v>
      </c>
      <c r="E4076" s="6" t="s">
        <v>7486</v>
      </c>
      <c r="F4076" s="6" t="s">
        <v>6402</v>
      </c>
      <c r="G4076" s="6">
        <v>3332</v>
      </c>
      <c r="H4076" s="6">
        <v>7841</v>
      </c>
      <c r="I4076" s="6">
        <v>0</v>
      </c>
      <c r="J4076" s="6">
        <v>0</v>
      </c>
      <c r="K4076" s="6">
        <v>0</v>
      </c>
      <c r="L4076" s="6"/>
      <c r="M4076" s="6">
        <v>2022</v>
      </c>
      <c r="N4076" s="6" t="s">
        <v>7732</v>
      </c>
      <c r="O4076" s="6">
        <v>99</v>
      </c>
      <c r="P4076" s="6"/>
      <c r="Q4076" s="6" t="s">
        <v>7733</v>
      </c>
      <c r="R4076" s="6" t="s">
        <v>7734</v>
      </c>
      <c r="S4076" s="6"/>
      <c r="T4076" s="6" t="s">
        <v>840</v>
      </c>
      <c r="U4076">
        <f t="shared" si="63"/>
        <v>1</v>
      </c>
    </row>
    <row r="4077" spans="1:21" x14ac:dyDescent="0.2">
      <c r="A4077" s="6" t="s">
        <v>12634</v>
      </c>
      <c r="B4077" s="6" t="s">
        <v>12632</v>
      </c>
      <c r="C4077" s="6">
        <v>3543017</v>
      </c>
      <c r="D4077" s="6" t="s">
        <v>6580</v>
      </c>
      <c r="E4077" s="6" t="s">
        <v>7146</v>
      </c>
      <c r="F4077" s="6" t="s">
        <v>6402</v>
      </c>
      <c r="G4077" s="6">
        <v>3553</v>
      </c>
      <c r="H4077" s="6">
        <v>7631</v>
      </c>
      <c r="I4077" s="6">
        <v>0</v>
      </c>
      <c r="J4077" s="6">
        <v>0</v>
      </c>
      <c r="K4077" s="6">
        <v>0</v>
      </c>
      <c r="L4077" s="6"/>
      <c r="M4077" s="6">
        <v>2022</v>
      </c>
      <c r="N4077" s="6" t="s">
        <v>7770</v>
      </c>
      <c r="O4077" s="6">
        <v>99</v>
      </c>
      <c r="P4077" s="6"/>
      <c r="Q4077" s="6" t="s">
        <v>7733</v>
      </c>
      <c r="R4077" s="6" t="s">
        <v>7734</v>
      </c>
      <c r="S4077" s="6"/>
      <c r="T4077" s="6" t="s">
        <v>3324</v>
      </c>
      <c r="U4077">
        <f t="shared" si="63"/>
        <v>2</v>
      </c>
    </row>
    <row r="4078" spans="1:21" x14ac:dyDescent="0.2">
      <c r="A4078" s="6" t="s">
        <v>12634</v>
      </c>
      <c r="B4078" s="6" t="s">
        <v>12632</v>
      </c>
      <c r="C4078" s="6">
        <v>3543017</v>
      </c>
      <c r="D4078" s="6" t="s">
        <v>9022</v>
      </c>
      <c r="E4078" s="6" t="s">
        <v>6443</v>
      </c>
      <c r="F4078" s="6" t="s">
        <v>6402</v>
      </c>
      <c r="G4078" s="6">
        <v>4078</v>
      </c>
      <c r="H4078" s="6">
        <v>7631</v>
      </c>
      <c r="I4078" s="6">
        <v>0</v>
      </c>
      <c r="J4078" s="6">
        <v>1</v>
      </c>
      <c r="K4078" s="6">
        <v>0</v>
      </c>
      <c r="L4078" s="6"/>
      <c r="M4078" s="6">
        <v>2022</v>
      </c>
      <c r="N4078" s="6" t="s">
        <v>7770</v>
      </c>
      <c r="O4078" s="6">
        <v>99</v>
      </c>
      <c r="P4078" s="6"/>
      <c r="Q4078" s="6" t="s">
        <v>7733</v>
      </c>
      <c r="R4078" s="6" t="s">
        <v>7734</v>
      </c>
      <c r="S4078" s="6"/>
      <c r="T4078" s="6" t="s">
        <v>3323</v>
      </c>
      <c r="U4078">
        <f t="shared" si="63"/>
        <v>1</v>
      </c>
    </row>
    <row r="4079" spans="1:21" x14ac:dyDescent="0.2">
      <c r="A4079" s="6" t="s">
        <v>12635</v>
      </c>
      <c r="B4079" s="6" t="s">
        <v>12632</v>
      </c>
      <c r="C4079" s="6">
        <v>3543017</v>
      </c>
      <c r="D4079" s="6" t="s">
        <v>6485</v>
      </c>
      <c r="E4079" s="6" t="s">
        <v>12636</v>
      </c>
      <c r="F4079" s="6" t="s">
        <v>6402</v>
      </c>
      <c r="G4079" s="6">
        <v>584</v>
      </c>
      <c r="H4079" s="6">
        <v>840</v>
      </c>
      <c r="I4079" s="6">
        <v>1</v>
      </c>
      <c r="J4079" s="6">
        <v>1</v>
      </c>
      <c r="K4079" s="6">
        <v>0</v>
      </c>
      <c r="L4079" s="6"/>
      <c r="M4079" s="6">
        <v>2022</v>
      </c>
      <c r="N4079" s="6" t="s">
        <v>7745</v>
      </c>
      <c r="O4079" s="6">
        <v>1</v>
      </c>
      <c r="P4079" s="6"/>
      <c r="Q4079" s="6" t="s">
        <v>7733</v>
      </c>
      <c r="R4079" s="6" t="s">
        <v>7734</v>
      </c>
      <c r="S4079" s="6"/>
      <c r="T4079" s="6" t="s">
        <v>3322</v>
      </c>
      <c r="U4079">
        <f t="shared" si="63"/>
        <v>2</v>
      </c>
    </row>
    <row r="4080" spans="1:21" x14ac:dyDescent="0.2">
      <c r="A4080" s="6" t="s">
        <v>12635</v>
      </c>
      <c r="B4080" s="6" t="s">
        <v>12632</v>
      </c>
      <c r="C4080" s="6">
        <v>3543017</v>
      </c>
      <c r="D4080" s="6" t="s">
        <v>7308</v>
      </c>
      <c r="E4080" s="6" t="s">
        <v>12637</v>
      </c>
      <c r="F4080" s="6" t="s">
        <v>6402</v>
      </c>
      <c r="G4080" s="6">
        <v>256</v>
      </c>
      <c r="H4080" s="6">
        <v>840</v>
      </c>
      <c r="I4080" s="6">
        <v>0</v>
      </c>
      <c r="J4080" s="6">
        <v>0</v>
      </c>
      <c r="K4080" s="6">
        <v>0</v>
      </c>
      <c r="L4080" s="6"/>
      <c r="M4080" s="6">
        <v>2022</v>
      </c>
      <c r="N4080" s="6" t="s">
        <v>7745</v>
      </c>
      <c r="O4080" s="6">
        <v>1</v>
      </c>
      <c r="P4080" s="6"/>
      <c r="Q4080" s="6" t="s">
        <v>7733</v>
      </c>
      <c r="R4080" s="6" t="s">
        <v>7734</v>
      </c>
      <c r="S4080" s="6"/>
      <c r="T4080" s="6" t="s">
        <v>3325</v>
      </c>
      <c r="U4080">
        <f t="shared" si="63"/>
        <v>1</v>
      </c>
    </row>
    <row r="4081" spans="1:21" x14ac:dyDescent="0.2">
      <c r="A4081" s="6" t="s">
        <v>12638</v>
      </c>
      <c r="B4081" s="6" t="s">
        <v>12632</v>
      </c>
      <c r="C4081" s="6">
        <v>3543017</v>
      </c>
      <c r="D4081" s="6" t="s">
        <v>7385</v>
      </c>
      <c r="E4081" s="6" t="s">
        <v>12639</v>
      </c>
      <c r="F4081" s="6" t="s">
        <v>6402</v>
      </c>
      <c r="G4081" s="6">
        <v>511</v>
      </c>
      <c r="H4081" s="6">
        <v>1254</v>
      </c>
      <c r="I4081" s="6">
        <v>0</v>
      </c>
      <c r="J4081" s="6">
        <v>1</v>
      </c>
      <c r="K4081" s="6">
        <v>0</v>
      </c>
      <c r="L4081" s="6"/>
      <c r="M4081" s="6">
        <v>2022</v>
      </c>
      <c r="N4081" s="6" t="s">
        <v>7745</v>
      </c>
      <c r="O4081" s="6">
        <v>2</v>
      </c>
      <c r="P4081" s="6"/>
      <c r="Q4081" s="6" t="s">
        <v>7733</v>
      </c>
      <c r="R4081" s="6" t="s">
        <v>7734</v>
      </c>
      <c r="S4081" s="6"/>
      <c r="T4081" s="6" t="s">
        <v>3321</v>
      </c>
      <c r="U4081">
        <f t="shared" si="63"/>
        <v>4</v>
      </c>
    </row>
    <row r="4082" spans="1:21" x14ac:dyDescent="0.2">
      <c r="A4082" s="6" t="s">
        <v>12638</v>
      </c>
      <c r="B4082" s="6" t="s">
        <v>12632</v>
      </c>
      <c r="C4082" s="6">
        <v>3543017</v>
      </c>
      <c r="D4082" s="6" t="s">
        <v>6996</v>
      </c>
      <c r="E4082" s="6" t="s">
        <v>12640</v>
      </c>
      <c r="F4082" s="6" t="s">
        <v>6402</v>
      </c>
      <c r="G4082" s="6">
        <v>501</v>
      </c>
      <c r="H4082" s="6">
        <v>1254</v>
      </c>
      <c r="I4082" s="6">
        <v>0</v>
      </c>
      <c r="J4082" s="6">
        <v>0</v>
      </c>
      <c r="K4082" s="6">
        <v>0</v>
      </c>
      <c r="L4082" s="6"/>
      <c r="M4082" s="6">
        <v>2022</v>
      </c>
      <c r="N4082" s="6" t="s">
        <v>7745</v>
      </c>
      <c r="O4082" s="6">
        <v>2</v>
      </c>
      <c r="P4082" s="6"/>
      <c r="Q4082" s="6" t="s">
        <v>7733</v>
      </c>
      <c r="R4082" s="6" t="s">
        <v>7734</v>
      </c>
      <c r="S4082" s="6"/>
      <c r="T4082" s="6" t="s">
        <v>3326</v>
      </c>
      <c r="U4082">
        <f t="shared" si="63"/>
        <v>3</v>
      </c>
    </row>
    <row r="4083" spans="1:21" x14ac:dyDescent="0.2">
      <c r="A4083" s="6" t="s">
        <v>12638</v>
      </c>
      <c r="B4083" s="6" t="s">
        <v>12632</v>
      </c>
      <c r="C4083" s="6">
        <v>3543017</v>
      </c>
      <c r="D4083" s="6" t="s">
        <v>6535</v>
      </c>
      <c r="E4083" s="6" t="s">
        <v>7062</v>
      </c>
      <c r="F4083" s="6" t="s">
        <v>6402</v>
      </c>
      <c r="G4083" s="6">
        <v>205</v>
      </c>
      <c r="H4083" s="6">
        <v>1254</v>
      </c>
      <c r="I4083" s="6">
        <v>0</v>
      </c>
      <c r="J4083" s="6">
        <v>0</v>
      </c>
      <c r="K4083" s="6">
        <v>0</v>
      </c>
      <c r="L4083" s="6"/>
      <c r="M4083" s="6">
        <v>2022</v>
      </c>
      <c r="N4083" s="6" t="s">
        <v>7745</v>
      </c>
      <c r="O4083" s="6">
        <v>2</v>
      </c>
      <c r="P4083" s="6"/>
      <c r="Q4083" s="6" t="s">
        <v>7733</v>
      </c>
      <c r="R4083" s="6" t="s">
        <v>7734</v>
      </c>
      <c r="S4083" s="6"/>
      <c r="T4083" s="6" t="s">
        <v>3327</v>
      </c>
      <c r="U4083">
        <f t="shared" si="63"/>
        <v>2</v>
      </c>
    </row>
    <row r="4084" spans="1:21" x14ac:dyDescent="0.2">
      <c r="A4084" s="6" t="s">
        <v>12638</v>
      </c>
      <c r="B4084" s="6" t="s">
        <v>12632</v>
      </c>
      <c r="C4084" s="6">
        <v>3543017</v>
      </c>
      <c r="D4084" s="6" t="s">
        <v>12641</v>
      </c>
      <c r="E4084" s="6" t="s">
        <v>12642</v>
      </c>
      <c r="F4084" s="6" t="s">
        <v>6402</v>
      </c>
      <c r="G4084" s="6">
        <v>37</v>
      </c>
      <c r="H4084" s="6">
        <v>1254</v>
      </c>
      <c r="I4084" s="6">
        <v>0</v>
      </c>
      <c r="J4084" s="6">
        <v>0</v>
      </c>
      <c r="K4084" s="6">
        <v>0</v>
      </c>
      <c r="L4084" s="6"/>
      <c r="M4084" s="6">
        <v>2022</v>
      </c>
      <c r="N4084" s="6" t="s">
        <v>7745</v>
      </c>
      <c r="O4084" s="6">
        <v>2</v>
      </c>
      <c r="P4084" s="6"/>
      <c r="Q4084" s="6" t="s">
        <v>7733</v>
      </c>
      <c r="R4084" s="6" t="s">
        <v>7734</v>
      </c>
      <c r="S4084" s="6"/>
      <c r="T4084" s="6" t="s">
        <v>3328</v>
      </c>
      <c r="U4084">
        <f t="shared" si="63"/>
        <v>1</v>
      </c>
    </row>
    <row r="4085" spans="1:21" x14ac:dyDescent="0.2">
      <c r="A4085" s="6" t="s">
        <v>12643</v>
      </c>
      <c r="B4085" s="6" t="s">
        <v>12632</v>
      </c>
      <c r="C4085" s="6">
        <v>3543017</v>
      </c>
      <c r="D4085" s="6" t="s">
        <v>6656</v>
      </c>
      <c r="E4085" s="6" t="s">
        <v>6438</v>
      </c>
      <c r="F4085" s="6" t="s">
        <v>6402</v>
      </c>
      <c r="G4085" s="6">
        <v>768</v>
      </c>
      <c r="H4085" s="6">
        <v>1413</v>
      </c>
      <c r="I4085" s="6">
        <v>0</v>
      </c>
      <c r="J4085" s="6">
        <v>1</v>
      </c>
      <c r="K4085" s="6">
        <v>0</v>
      </c>
      <c r="L4085" s="6"/>
      <c r="M4085" s="6">
        <v>2022</v>
      </c>
      <c r="N4085" s="6" t="s">
        <v>7745</v>
      </c>
      <c r="O4085" s="6">
        <v>3</v>
      </c>
      <c r="P4085" s="6"/>
      <c r="Q4085" s="6" t="s">
        <v>7733</v>
      </c>
      <c r="R4085" s="6" t="s">
        <v>7734</v>
      </c>
      <c r="S4085" s="6"/>
      <c r="T4085" s="6" t="s">
        <v>3320</v>
      </c>
      <c r="U4085">
        <f t="shared" si="63"/>
        <v>4</v>
      </c>
    </row>
    <row r="4086" spans="1:21" x14ac:dyDescent="0.2">
      <c r="A4086" s="6" t="s">
        <v>12643</v>
      </c>
      <c r="B4086" s="6" t="s">
        <v>12632</v>
      </c>
      <c r="C4086" s="6">
        <v>3543017</v>
      </c>
      <c r="D4086" s="6" t="s">
        <v>6602</v>
      </c>
      <c r="E4086" s="6" t="s">
        <v>12644</v>
      </c>
      <c r="F4086" s="6" t="s">
        <v>6402</v>
      </c>
      <c r="G4086" s="6">
        <v>88</v>
      </c>
      <c r="H4086" s="6">
        <v>1413</v>
      </c>
      <c r="I4086" s="6">
        <v>0</v>
      </c>
      <c r="J4086" s="6">
        <v>0</v>
      </c>
      <c r="K4086" s="6">
        <v>0</v>
      </c>
      <c r="L4086" s="6"/>
      <c r="M4086" s="6">
        <v>2022</v>
      </c>
      <c r="N4086" s="6" t="s">
        <v>7745</v>
      </c>
      <c r="O4086" s="6">
        <v>3</v>
      </c>
      <c r="P4086" s="6"/>
      <c r="Q4086" s="6" t="s">
        <v>7733</v>
      </c>
      <c r="R4086" s="6" t="s">
        <v>7734</v>
      </c>
      <c r="S4086" s="6"/>
      <c r="T4086" s="6" t="s">
        <v>3329</v>
      </c>
      <c r="U4086">
        <f t="shared" si="63"/>
        <v>3</v>
      </c>
    </row>
    <row r="4087" spans="1:21" x14ac:dyDescent="0.2">
      <c r="A4087" s="6" t="s">
        <v>12643</v>
      </c>
      <c r="B4087" s="6" t="s">
        <v>12632</v>
      </c>
      <c r="C4087" s="6">
        <v>3543017</v>
      </c>
      <c r="D4087" s="6" t="s">
        <v>12645</v>
      </c>
      <c r="E4087" s="6" t="s">
        <v>12646</v>
      </c>
      <c r="F4087" s="6" t="s">
        <v>6402</v>
      </c>
      <c r="G4087" s="6">
        <v>131</v>
      </c>
      <c r="H4087" s="6">
        <v>1413</v>
      </c>
      <c r="I4087" s="6">
        <v>0</v>
      </c>
      <c r="J4087" s="6">
        <v>0</v>
      </c>
      <c r="K4087" s="6">
        <v>0</v>
      </c>
      <c r="L4087" s="6"/>
      <c r="M4087" s="6">
        <v>2022</v>
      </c>
      <c r="N4087" s="6" t="s">
        <v>7745</v>
      </c>
      <c r="O4087" s="6">
        <v>3</v>
      </c>
      <c r="P4087" s="6"/>
      <c r="Q4087" s="6" t="s">
        <v>7733</v>
      </c>
      <c r="R4087" s="6" t="s">
        <v>7734</v>
      </c>
      <c r="S4087" s="6"/>
      <c r="T4087" s="6" t="s">
        <v>3330</v>
      </c>
      <c r="U4087">
        <f t="shared" si="63"/>
        <v>2</v>
      </c>
    </row>
    <row r="4088" spans="1:21" x14ac:dyDescent="0.2">
      <c r="A4088" s="6" t="s">
        <v>12643</v>
      </c>
      <c r="B4088" s="6" t="s">
        <v>12632</v>
      </c>
      <c r="C4088" s="6">
        <v>3543017</v>
      </c>
      <c r="D4088" s="6" t="s">
        <v>6857</v>
      </c>
      <c r="E4088" s="6" t="s">
        <v>8817</v>
      </c>
      <c r="F4088" s="6" t="s">
        <v>6402</v>
      </c>
      <c r="G4088" s="6">
        <v>426</v>
      </c>
      <c r="H4088" s="6">
        <v>1413</v>
      </c>
      <c r="I4088" s="6">
        <v>0</v>
      </c>
      <c r="J4088" s="6">
        <v>0</v>
      </c>
      <c r="K4088" s="6">
        <v>0</v>
      </c>
      <c r="L4088" s="6"/>
      <c r="M4088" s="6">
        <v>2022</v>
      </c>
      <c r="N4088" s="6" t="s">
        <v>7745</v>
      </c>
      <c r="O4088" s="6">
        <v>3</v>
      </c>
      <c r="P4088" s="6"/>
      <c r="Q4088" s="6" t="s">
        <v>7733</v>
      </c>
      <c r="R4088" s="6" t="s">
        <v>7734</v>
      </c>
      <c r="S4088" s="6"/>
      <c r="T4088" s="6" t="s">
        <v>3331</v>
      </c>
      <c r="U4088">
        <f t="shared" si="63"/>
        <v>1</v>
      </c>
    </row>
    <row r="4089" spans="1:21" x14ac:dyDescent="0.2">
      <c r="A4089" s="6" t="s">
        <v>12647</v>
      </c>
      <c r="B4089" s="6" t="s">
        <v>12632</v>
      </c>
      <c r="C4089" s="6">
        <v>3543017</v>
      </c>
      <c r="D4089" s="6" t="s">
        <v>6419</v>
      </c>
      <c r="E4089" s="6" t="s">
        <v>7209</v>
      </c>
      <c r="F4089" s="6" t="s">
        <v>6402</v>
      </c>
      <c r="G4089" s="6">
        <v>545</v>
      </c>
      <c r="H4089" s="6">
        <v>893</v>
      </c>
      <c r="I4089" s="6">
        <v>1</v>
      </c>
      <c r="J4089" s="6">
        <v>1</v>
      </c>
      <c r="K4089" s="6">
        <v>0</v>
      </c>
      <c r="L4089" s="6"/>
      <c r="M4089" s="6">
        <v>2022</v>
      </c>
      <c r="N4089" s="6" t="s">
        <v>7745</v>
      </c>
      <c r="O4089" s="6">
        <v>4</v>
      </c>
      <c r="P4089" s="6"/>
      <c r="Q4089" s="6" t="s">
        <v>7733</v>
      </c>
      <c r="R4089" s="6" t="s">
        <v>7734</v>
      </c>
      <c r="S4089" s="6"/>
      <c r="T4089" s="6" t="s">
        <v>3319</v>
      </c>
      <c r="U4089">
        <f t="shared" si="63"/>
        <v>2</v>
      </c>
    </row>
    <row r="4090" spans="1:21" x14ac:dyDescent="0.2">
      <c r="A4090" s="6" t="s">
        <v>12647</v>
      </c>
      <c r="B4090" s="6" t="s">
        <v>12632</v>
      </c>
      <c r="C4090" s="6">
        <v>3543017</v>
      </c>
      <c r="D4090" s="6" t="s">
        <v>6713</v>
      </c>
      <c r="E4090" s="6" t="s">
        <v>12648</v>
      </c>
      <c r="F4090" s="6" t="s">
        <v>6402</v>
      </c>
      <c r="G4090" s="6">
        <v>348</v>
      </c>
      <c r="H4090" s="6">
        <v>893</v>
      </c>
      <c r="I4090" s="6">
        <v>0</v>
      </c>
      <c r="J4090" s="6">
        <v>0</v>
      </c>
      <c r="K4090" s="6">
        <v>0</v>
      </c>
      <c r="L4090" s="6"/>
      <c r="M4090" s="6">
        <v>2022</v>
      </c>
      <c r="N4090" s="6" t="s">
        <v>7745</v>
      </c>
      <c r="O4090" s="6">
        <v>4</v>
      </c>
      <c r="P4090" s="6"/>
      <c r="Q4090" s="6" t="s">
        <v>7733</v>
      </c>
      <c r="R4090" s="6" t="s">
        <v>7734</v>
      </c>
      <c r="S4090" s="6"/>
      <c r="T4090" s="6" t="s">
        <v>3332</v>
      </c>
      <c r="U4090">
        <f t="shared" si="63"/>
        <v>1</v>
      </c>
    </row>
    <row r="4091" spans="1:21" x14ac:dyDescent="0.2">
      <c r="A4091" s="6" t="s">
        <v>12649</v>
      </c>
      <c r="B4091" s="6" t="s">
        <v>12632</v>
      </c>
      <c r="C4091" s="6">
        <v>3543017</v>
      </c>
      <c r="D4091" s="6" t="s">
        <v>6828</v>
      </c>
      <c r="E4091" s="6" t="s">
        <v>12650</v>
      </c>
      <c r="F4091" s="6" t="s">
        <v>6402</v>
      </c>
      <c r="G4091" s="6">
        <v>166</v>
      </c>
      <c r="H4091" s="6">
        <v>556</v>
      </c>
      <c r="I4091" s="6">
        <v>0</v>
      </c>
      <c r="J4091" s="6">
        <v>0</v>
      </c>
      <c r="K4091" s="6">
        <v>0</v>
      </c>
      <c r="L4091" s="6"/>
      <c r="M4091" s="6">
        <v>2022</v>
      </c>
      <c r="N4091" s="6" t="s">
        <v>7745</v>
      </c>
      <c r="O4091" s="6">
        <v>5</v>
      </c>
      <c r="P4091" s="6"/>
      <c r="Q4091" s="6" t="s">
        <v>7733</v>
      </c>
      <c r="R4091" s="6" t="s">
        <v>7734</v>
      </c>
      <c r="S4091" s="6"/>
      <c r="T4091" s="6" t="s">
        <v>3333</v>
      </c>
      <c r="U4091">
        <f t="shared" si="63"/>
        <v>4</v>
      </c>
    </row>
    <row r="4092" spans="1:21" x14ac:dyDescent="0.2">
      <c r="A4092" s="6" t="s">
        <v>12649</v>
      </c>
      <c r="B4092" s="6" t="s">
        <v>12632</v>
      </c>
      <c r="C4092" s="6">
        <v>3543017</v>
      </c>
      <c r="D4092" s="6" t="s">
        <v>7382</v>
      </c>
      <c r="E4092" s="6" t="s">
        <v>12651</v>
      </c>
      <c r="F4092" s="6" t="s">
        <v>6402</v>
      </c>
      <c r="G4092" s="6">
        <v>133</v>
      </c>
      <c r="H4092" s="6">
        <v>556</v>
      </c>
      <c r="I4092" s="6">
        <v>0</v>
      </c>
      <c r="J4092" s="6">
        <v>0</v>
      </c>
      <c r="K4092" s="6">
        <v>0</v>
      </c>
      <c r="L4092" s="6"/>
      <c r="M4092" s="6">
        <v>2022</v>
      </c>
      <c r="N4092" s="6" t="s">
        <v>7745</v>
      </c>
      <c r="O4092" s="6">
        <v>5</v>
      </c>
      <c r="P4092" s="6"/>
      <c r="Q4092" s="6" t="s">
        <v>7733</v>
      </c>
      <c r="R4092" s="6" t="s">
        <v>7734</v>
      </c>
      <c r="S4092" s="6"/>
      <c r="T4092" s="6" t="s">
        <v>3334</v>
      </c>
      <c r="U4092">
        <f t="shared" si="63"/>
        <v>3</v>
      </c>
    </row>
    <row r="4093" spans="1:21" x14ac:dyDescent="0.2">
      <c r="A4093" s="6" t="s">
        <v>12649</v>
      </c>
      <c r="B4093" s="6" t="s">
        <v>12632</v>
      </c>
      <c r="C4093" s="6">
        <v>3543017</v>
      </c>
      <c r="D4093" s="6" t="s">
        <v>7069</v>
      </c>
      <c r="E4093" s="6" t="s">
        <v>12652</v>
      </c>
      <c r="F4093" s="6" t="s">
        <v>6402</v>
      </c>
      <c r="G4093" s="6">
        <v>173</v>
      </c>
      <c r="H4093" s="6">
        <v>556</v>
      </c>
      <c r="I4093" s="6">
        <v>0</v>
      </c>
      <c r="J4093" s="6">
        <v>1</v>
      </c>
      <c r="K4093" s="6">
        <v>0</v>
      </c>
      <c r="L4093" s="6"/>
      <c r="M4093" s="6">
        <v>2022</v>
      </c>
      <c r="N4093" s="6" t="s">
        <v>7745</v>
      </c>
      <c r="O4093" s="6">
        <v>5</v>
      </c>
      <c r="P4093" s="6"/>
      <c r="Q4093" s="6" t="s">
        <v>7733</v>
      </c>
      <c r="R4093" s="6" t="s">
        <v>7734</v>
      </c>
      <c r="S4093" s="6"/>
      <c r="T4093" s="6" t="s">
        <v>3318</v>
      </c>
      <c r="U4093">
        <f t="shared" si="63"/>
        <v>2</v>
      </c>
    </row>
    <row r="4094" spans="1:21" x14ac:dyDescent="0.2">
      <c r="A4094" s="6" t="s">
        <v>12649</v>
      </c>
      <c r="B4094" s="6" t="s">
        <v>12632</v>
      </c>
      <c r="C4094" s="6">
        <v>3543017</v>
      </c>
      <c r="D4094" s="6" t="s">
        <v>6463</v>
      </c>
      <c r="E4094" s="6" t="s">
        <v>12653</v>
      </c>
      <c r="F4094" s="6" t="s">
        <v>6402</v>
      </c>
      <c r="G4094" s="6">
        <v>84</v>
      </c>
      <c r="H4094" s="6">
        <v>556</v>
      </c>
      <c r="I4094" s="6">
        <v>0</v>
      </c>
      <c r="J4094" s="6">
        <v>0</v>
      </c>
      <c r="K4094" s="6">
        <v>0</v>
      </c>
      <c r="L4094" s="6"/>
      <c r="M4094" s="6">
        <v>2022</v>
      </c>
      <c r="N4094" s="6" t="s">
        <v>7745</v>
      </c>
      <c r="O4094" s="6">
        <v>5</v>
      </c>
      <c r="P4094" s="6"/>
      <c r="Q4094" s="6" t="s">
        <v>7733</v>
      </c>
      <c r="R4094" s="6" t="s">
        <v>7734</v>
      </c>
      <c r="S4094" s="6"/>
      <c r="T4094" s="6" t="s">
        <v>3335</v>
      </c>
      <c r="U4094">
        <f t="shared" si="63"/>
        <v>1</v>
      </c>
    </row>
    <row r="4095" spans="1:21" x14ac:dyDescent="0.2">
      <c r="A4095" s="6" t="s">
        <v>12654</v>
      </c>
      <c r="B4095" s="6" t="s">
        <v>12632</v>
      </c>
      <c r="C4095" s="6">
        <v>3543017</v>
      </c>
      <c r="D4095" s="6" t="s">
        <v>6597</v>
      </c>
      <c r="E4095" s="6" t="s">
        <v>7552</v>
      </c>
      <c r="F4095" s="6" t="s">
        <v>6402</v>
      </c>
      <c r="G4095" s="6">
        <v>656</v>
      </c>
      <c r="H4095" s="6">
        <v>1415</v>
      </c>
      <c r="I4095" s="6">
        <v>0</v>
      </c>
      <c r="J4095" s="6">
        <v>1</v>
      </c>
      <c r="K4095" s="6">
        <v>0</v>
      </c>
      <c r="L4095" s="6"/>
      <c r="M4095" s="6">
        <v>2022</v>
      </c>
      <c r="N4095" s="6" t="s">
        <v>7745</v>
      </c>
      <c r="O4095" s="6">
        <v>6</v>
      </c>
      <c r="P4095" s="6"/>
      <c r="Q4095" s="6" t="s">
        <v>7733</v>
      </c>
      <c r="R4095" s="6" t="s">
        <v>7734</v>
      </c>
      <c r="S4095" s="6"/>
      <c r="T4095" s="6" t="s">
        <v>3317</v>
      </c>
      <c r="U4095">
        <f t="shared" si="63"/>
        <v>3</v>
      </c>
    </row>
    <row r="4096" spans="1:21" x14ac:dyDescent="0.2">
      <c r="A4096" s="6" t="s">
        <v>12654</v>
      </c>
      <c r="B4096" s="6" t="s">
        <v>12632</v>
      </c>
      <c r="C4096" s="6">
        <v>3543017</v>
      </c>
      <c r="D4096" s="6" t="s">
        <v>7445</v>
      </c>
      <c r="E4096" s="6" t="s">
        <v>12655</v>
      </c>
      <c r="F4096" s="6" t="s">
        <v>6402</v>
      </c>
      <c r="G4096" s="6">
        <v>502</v>
      </c>
      <c r="H4096" s="6">
        <v>1415</v>
      </c>
      <c r="I4096" s="6">
        <v>0</v>
      </c>
      <c r="J4096" s="6">
        <v>0</v>
      </c>
      <c r="K4096" s="6">
        <v>0</v>
      </c>
      <c r="L4096" s="6"/>
      <c r="M4096" s="6">
        <v>2022</v>
      </c>
      <c r="N4096" s="6" t="s">
        <v>7745</v>
      </c>
      <c r="O4096" s="6">
        <v>6</v>
      </c>
      <c r="P4096" s="6"/>
      <c r="Q4096" s="6" t="s">
        <v>7733</v>
      </c>
      <c r="R4096" s="6" t="s">
        <v>7734</v>
      </c>
      <c r="S4096" s="6"/>
      <c r="T4096" s="6" t="s">
        <v>3336</v>
      </c>
      <c r="U4096">
        <f t="shared" si="63"/>
        <v>2</v>
      </c>
    </row>
    <row r="4097" spans="1:21" x14ac:dyDescent="0.2">
      <c r="A4097" s="6" t="s">
        <v>12654</v>
      </c>
      <c r="B4097" s="6" t="s">
        <v>12632</v>
      </c>
      <c r="C4097" s="6">
        <v>3543017</v>
      </c>
      <c r="D4097" s="6" t="s">
        <v>6794</v>
      </c>
      <c r="E4097" s="6" t="s">
        <v>8694</v>
      </c>
      <c r="F4097" s="6" t="s">
        <v>6402</v>
      </c>
      <c r="G4097" s="6">
        <v>257</v>
      </c>
      <c r="H4097" s="6">
        <v>1415</v>
      </c>
      <c r="I4097" s="6">
        <v>0</v>
      </c>
      <c r="J4097" s="6">
        <v>0</v>
      </c>
      <c r="K4097" s="6">
        <v>0</v>
      </c>
      <c r="L4097" s="6"/>
      <c r="M4097" s="6">
        <v>2022</v>
      </c>
      <c r="N4097" s="6" t="s">
        <v>7745</v>
      </c>
      <c r="O4097" s="6">
        <v>6</v>
      </c>
      <c r="P4097" s="6"/>
      <c r="Q4097" s="6" t="s">
        <v>7733</v>
      </c>
      <c r="R4097" s="6" t="s">
        <v>7734</v>
      </c>
      <c r="S4097" s="6"/>
      <c r="T4097" s="6" t="s">
        <v>3337</v>
      </c>
      <c r="U4097">
        <f t="shared" si="63"/>
        <v>1</v>
      </c>
    </row>
    <row r="4098" spans="1:21" x14ac:dyDescent="0.2">
      <c r="A4098" s="6" t="s">
        <v>12656</v>
      </c>
      <c r="B4098" s="6" t="s">
        <v>12632</v>
      </c>
      <c r="C4098" s="6">
        <v>3543017</v>
      </c>
      <c r="D4098" s="6" t="s">
        <v>6539</v>
      </c>
      <c r="E4098" s="6" t="s">
        <v>12657</v>
      </c>
      <c r="F4098" s="6" t="s">
        <v>6402</v>
      </c>
      <c r="G4098" s="6">
        <v>915</v>
      </c>
      <c r="H4098" s="6">
        <v>1304</v>
      </c>
      <c r="I4098" s="6">
        <v>0</v>
      </c>
      <c r="J4098" s="6">
        <v>1</v>
      </c>
      <c r="K4098" s="6">
        <v>0</v>
      </c>
      <c r="L4098" s="6"/>
      <c r="M4098" s="6">
        <v>2022</v>
      </c>
      <c r="N4098" s="6" t="s">
        <v>7745</v>
      </c>
      <c r="O4098" s="6">
        <v>7</v>
      </c>
      <c r="P4098" s="6"/>
      <c r="Q4098" s="6" t="s">
        <v>7733</v>
      </c>
      <c r="R4098" s="6" t="s">
        <v>7734</v>
      </c>
      <c r="S4098" s="6"/>
      <c r="T4098" s="6" t="s">
        <v>3316</v>
      </c>
      <c r="U4098">
        <f t="shared" si="63"/>
        <v>3</v>
      </c>
    </row>
    <row r="4099" spans="1:21" x14ac:dyDescent="0.2">
      <c r="A4099" s="6" t="s">
        <v>12656</v>
      </c>
      <c r="B4099" s="6" t="s">
        <v>12632</v>
      </c>
      <c r="C4099" s="6">
        <v>3543017</v>
      </c>
      <c r="D4099" s="6" t="s">
        <v>6485</v>
      </c>
      <c r="E4099" s="6" t="s">
        <v>9311</v>
      </c>
      <c r="F4099" s="6" t="s">
        <v>6402</v>
      </c>
      <c r="G4099" s="6">
        <v>207</v>
      </c>
      <c r="H4099" s="6">
        <v>1304</v>
      </c>
      <c r="I4099" s="6">
        <v>0</v>
      </c>
      <c r="J4099" s="6">
        <v>0</v>
      </c>
      <c r="K4099" s="6">
        <v>0</v>
      </c>
      <c r="L4099" s="6"/>
      <c r="M4099" s="6">
        <v>2022</v>
      </c>
      <c r="N4099" s="6" t="s">
        <v>7745</v>
      </c>
      <c r="O4099" s="6">
        <v>7</v>
      </c>
      <c r="P4099" s="6"/>
      <c r="Q4099" s="6" t="s">
        <v>7733</v>
      </c>
      <c r="R4099" s="6" t="s">
        <v>7734</v>
      </c>
      <c r="S4099" s="6"/>
      <c r="T4099" s="6" t="s">
        <v>3338</v>
      </c>
      <c r="U4099">
        <f t="shared" ref="U4099:U4162" si="64">COUNTIF(A4099:A10399,A4099)</f>
        <v>2</v>
      </c>
    </row>
    <row r="4100" spans="1:21" x14ac:dyDescent="0.2">
      <c r="A4100" s="6" t="s">
        <v>12656</v>
      </c>
      <c r="B4100" s="6" t="s">
        <v>12632</v>
      </c>
      <c r="C4100" s="6">
        <v>3543017</v>
      </c>
      <c r="D4100" s="6" t="s">
        <v>7927</v>
      </c>
      <c r="E4100" s="6" t="s">
        <v>7410</v>
      </c>
      <c r="F4100" s="6" t="s">
        <v>6402</v>
      </c>
      <c r="G4100" s="6">
        <v>182</v>
      </c>
      <c r="H4100" s="6">
        <v>1304</v>
      </c>
      <c r="I4100" s="6">
        <v>0</v>
      </c>
      <c r="J4100" s="6">
        <v>0</v>
      </c>
      <c r="K4100" s="6">
        <v>0</v>
      </c>
      <c r="L4100" s="6"/>
      <c r="M4100" s="6">
        <v>2022</v>
      </c>
      <c r="N4100" s="6" t="s">
        <v>7745</v>
      </c>
      <c r="O4100" s="6">
        <v>7</v>
      </c>
      <c r="P4100" s="6"/>
      <c r="Q4100" s="6" t="s">
        <v>7733</v>
      </c>
      <c r="R4100" s="6" t="s">
        <v>7734</v>
      </c>
      <c r="S4100" s="6"/>
      <c r="T4100" s="6" t="s">
        <v>3339</v>
      </c>
      <c r="U4100">
        <f t="shared" si="64"/>
        <v>1</v>
      </c>
    </row>
    <row r="4101" spans="1:21" x14ac:dyDescent="0.2">
      <c r="A4101" s="6" t="s">
        <v>12658</v>
      </c>
      <c r="B4101" s="6" t="s">
        <v>12659</v>
      </c>
      <c r="C4101" s="6">
        <v>3549048</v>
      </c>
      <c r="D4101" s="6" t="s">
        <v>6713</v>
      </c>
      <c r="E4101" s="6" t="s">
        <v>9669</v>
      </c>
      <c r="F4101" s="6" t="s">
        <v>6402</v>
      </c>
      <c r="G4101" s="6">
        <v>127</v>
      </c>
      <c r="H4101" s="6">
        <v>447</v>
      </c>
      <c r="I4101" s="6">
        <v>0</v>
      </c>
      <c r="J4101" s="6">
        <v>0</v>
      </c>
      <c r="K4101" s="6">
        <v>0</v>
      </c>
      <c r="L4101" s="6"/>
      <c r="M4101" s="6">
        <v>2022</v>
      </c>
      <c r="N4101" s="6" t="s">
        <v>7732</v>
      </c>
      <c r="O4101" s="6">
        <v>99</v>
      </c>
      <c r="P4101" s="6"/>
      <c r="Q4101" s="6" t="s">
        <v>7733</v>
      </c>
      <c r="R4101" s="6" t="s">
        <v>7734</v>
      </c>
      <c r="S4101" s="6"/>
      <c r="T4101" s="6" t="s">
        <v>1277</v>
      </c>
      <c r="U4101">
        <f t="shared" si="64"/>
        <v>3</v>
      </c>
    </row>
    <row r="4102" spans="1:21" x14ac:dyDescent="0.2">
      <c r="A4102" s="6" t="s">
        <v>12658</v>
      </c>
      <c r="B4102" s="6" t="s">
        <v>12659</v>
      </c>
      <c r="C4102" s="6">
        <v>3549048</v>
      </c>
      <c r="D4102" s="6" t="s">
        <v>7540</v>
      </c>
      <c r="E4102" s="6" t="s">
        <v>12660</v>
      </c>
      <c r="F4102" s="6" t="s">
        <v>6402</v>
      </c>
      <c r="G4102" s="6">
        <v>245</v>
      </c>
      <c r="H4102" s="6">
        <v>447</v>
      </c>
      <c r="I4102" s="6">
        <v>0</v>
      </c>
      <c r="J4102" s="6">
        <v>1</v>
      </c>
      <c r="K4102" s="6">
        <v>0</v>
      </c>
      <c r="L4102" s="6"/>
      <c r="M4102" s="6">
        <v>2022</v>
      </c>
      <c r="N4102" s="6" t="s">
        <v>7732</v>
      </c>
      <c r="O4102" s="6">
        <v>99</v>
      </c>
      <c r="P4102" s="6"/>
      <c r="Q4102" s="6" t="s">
        <v>7733</v>
      </c>
      <c r="R4102" s="6" t="s">
        <v>7734</v>
      </c>
      <c r="S4102" s="6"/>
      <c r="T4102" s="6" t="s">
        <v>1276</v>
      </c>
      <c r="U4102">
        <f t="shared" si="64"/>
        <v>2</v>
      </c>
    </row>
    <row r="4103" spans="1:21" x14ac:dyDescent="0.2">
      <c r="A4103" s="6" t="s">
        <v>12658</v>
      </c>
      <c r="B4103" s="6" t="s">
        <v>12659</v>
      </c>
      <c r="C4103" s="6">
        <v>3549048</v>
      </c>
      <c r="D4103" s="6" t="s">
        <v>7169</v>
      </c>
      <c r="E4103" s="6" t="s">
        <v>12661</v>
      </c>
      <c r="F4103" s="6" t="s">
        <v>6402</v>
      </c>
      <c r="G4103" s="6">
        <v>75</v>
      </c>
      <c r="H4103" s="6">
        <v>447</v>
      </c>
      <c r="I4103" s="6">
        <v>0</v>
      </c>
      <c r="J4103" s="6">
        <v>0</v>
      </c>
      <c r="K4103" s="6">
        <v>0</v>
      </c>
      <c r="L4103" s="6"/>
      <c r="M4103" s="6">
        <v>2022</v>
      </c>
      <c r="N4103" s="6" t="s">
        <v>7732</v>
      </c>
      <c r="O4103" s="6">
        <v>99</v>
      </c>
      <c r="P4103" s="6"/>
      <c r="Q4103" s="6" t="s">
        <v>7733</v>
      </c>
      <c r="R4103" s="6" t="s">
        <v>7734</v>
      </c>
      <c r="S4103" s="6"/>
      <c r="T4103" s="6" t="s">
        <v>1278</v>
      </c>
      <c r="U4103">
        <f t="shared" si="64"/>
        <v>1</v>
      </c>
    </row>
    <row r="4104" spans="1:21" x14ac:dyDescent="0.2">
      <c r="A4104" s="6" t="s">
        <v>12662</v>
      </c>
      <c r="B4104" s="6" t="s">
        <v>12659</v>
      </c>
      <c r="C4104" s="6">
        <v>3549048</v>
      </c>
      <c r="D4104" s="6" t="s">
        <v>7291</v>
      </c>
      <c r="E4104" s="6" t="s">
        <v>8893</v>
      </c>
      <c r="F4104" s="6" t="s">
        <v>6402</v>
      </c>
      <c r="G4104" s="6">
        <v>348</v>
      </c>
      <c r="H4104" s="6">
        <v>1460</v>
      </c>
      <c r="I4104" s="6">
        <v>1</v>
      </c>
      <c r="J4104" s="6">
        <v>1</v>
      </c>
      <c r="K4104" s="6">
        <v>0</v>
      </c>
      <c r="L4104" s="6"/>
      <c r="M4104" s="6">
        <v>2022</v>
      </c>
      <c r="N4104" s="6" t="s">
        <v>7745</v>
      </c>
      <c r="O4104" s="6">
        <v>99</v>
      </c>
      <c r="P4104" s="6"/>
      <c r="Q4104" s="6" t="s">
        <v>7733</v>
      </c>
      <c r="R4104" s="6" t="s">
        <v>7734</v>
      </c>
      <c r="S4104" s="6"/>
      <c r="T4104" s="6" t="s">
        <v>5646</v>
      </c>
      <c r="U4104">
        <f t="shared" si="64"/>
        <v>5</v>
      </c>
    </row>
    <row r="4105" spans="1:21" x14ac:dyDescent="0.2">
      <c r="A4105" s="6" t="s">
        <v>12662</v>
      </c>
      <c r="B4105" s="6" t="s">
        <v>12659</v>
      </c>
      <c r="C4105" s="6">
        <v>3549048</v>
      </c>
      <c r="D4105" s="6" t="s">
        <v>6678</v>
      </c>
      <c r="E4105" s="6" t="s">
        <v>6772</v>
      </c>
      <c r="F4105" s="6" t="s">
        <v>6402</v>
      </c>
      <c r="G4105" s="6">
        <v>240</v>
      </c>
      <c r="H4105" s="6">
        <v>1460</v>
      </c>
      <c r="I4105" s="6">
        <v>1</v>
      </c>
      <c r="J4105" s="6">
        <v>1</v>
      </c>
      <c r="K4105" s="6">
        <v>0</v>
      </c>
      <c r="L4105" s="6"/>
      <c r="M4105" s="6">
        <v>2022</v>
      </c>
      <c r="N4105" s="6" t="s">
        <v>7745</v>
      </c>
      <c r="O4105" s="6">
        <v>99</v>
      </c>
      <c r="P4105" s="6"/>
      <c r="Q4105" s="6" t="s">
        <v>7733</v>
      </c>
      <c r="R4105" s="6" t="s">
        <v>7734</v>
      </c>
      <c r="S4105" s="6"/>
      <c r="T4105" s="6" t="s">
        <v>5645</v>
      </c>
      <c r="U4105">
        <f t="shared" si="64"/>
        <v>4</v>
      </c>
    </row>
    <row r="4106" spans="1:21" x14ac:dyDescent="0.2">
      <c r="A4106" s="6" t="s">
        <v>12662</v>
      </c>
      <c r="B4106" s="6" t="s">
        <v>12659</v>
      </c>
      <c r="C4106" s="6">
        <v>3549048</v>
      </c>
      <c r="D4106" s="6" t="s">
        <v>12663</v>
      </c>
      <c r="E4106" s="6" t="s">
        <v>12664</v>
      </c>
      <c r="F4106" s="6" t="s">
        <v>6402</v>
      </c>
      <c r="G4106" s="6">
        <v>325</v>
      </c>
      <c r="H4106" s="6">
        <v>1460</v>
      </c>
      <c r="I4106" s="6">
        <v>0</v>
      </c>
      <c r="J4106" s="6">
        <v>1</v>
      </c>
      <c r="K4106" s="6">
        <v>0</v>
      </c>
      <c r="L4106" s="6"/>
      <c r="M4106" s="6">
        <v>2022</v>
      </c>
      <c r="N4106" s="6" t="s">
        <v>7745</v>
      </c>
      <c r="O4106" s="6">
        <v>99</v>
      </c>
      <c r="P4106" s="6"/>
      <c r="Q4106" s="6" t="s">
        <v>7733</v>
      </c>
      <c r="R4106" s="6" t="s">
        <v>7734</v>
      </c>
      <c r="S4106" s="6"/>
      <c r="T4106" s="6" t="s">
        <v>5644</v>
      </c>
      <c r="U4106">
        <f t="shared" si="64"/>
        <v>3</v>
      </c>
    </row>
    <row r="4107" spans="1:21" x14ac:dyDescent="0.2">
      <c r="A4107" s="6" t="s">
        <v>12662</v>
      </c>
      <c r="B4107" s="6" t="s">
        <v>12659</v>
      </c>
      <c r="C4107" s="6">
        <v>3549048</v>
      </c>
      <c r="D4107" s="6" t="s">
        <v>7429</v>
      </c>
      <c r="E4107" s="6" t="s">
        <v>6544</v>
      </c>
      <c r="F4107" s="6" t="s">
        <v>6402</v>
      </c>
      <c r="G4107" s="6">
        <v>381</v>
      </c>
      <c r="H4107" s="6">
        <v>1460</v>
      </c>
      <c r="I4107" s="6">
        <v>0</v>
      </c>
      <c r="J4107" s="6">
        <v>1</v>
      </c>
      <c r="K4107" s="6">
        <v>0</v>
      </c>
      <c r="L4107" s="6"/>
      <c r="M4107" s="6">
        <v>2022</v>
      </c>
      <c r="N4107" s="6" t="s">
        <v>7745</v>
      </c>
      <c r="O4107" s="6">
        <v>99</v>
      </c>
      <c r="P4107" s="6"/>
      <c r="Q4107" s="6" t="s">
        <v>7733</v>
      </c>
      <c r="R4107" s="6" t="s">
        <v>7734</v>
      </c>
      <c r="S4107" s="6"/>
      <c r="T4107" s="6" t="s">
        <v>3432</v>
      </c>
      <c r="U4107">
        <f t="shared" si="64"/>
        <v>2</v>
      </c>
    </row>
    <row r="4108" spans="1:21" x14ac:dyDescent="0.2">
      <c r="A4108" s="6" t="s">
        <v>12662</v>
      </c>
      <c r="B4108" s="6" t="s">
        <v>12659</v>
      </c>
      <c r="C4108" s="6">
        <v>3549048</v>
      </c>
      <c r="D4108" s="6" t="s">
        <v>6467</v>
      </c>
      <c r="E4108" s="6" t="s">
        <v>12665</v>
      </c>
      <c r="F4108" s="6" t="s">
        <v>6402</v>
      </c>
      <c r="G4108" s="6">
        <v>166</v>
      </c>
      <c r="H4108" s="6">
        <v>1460</v>
      </c>
      <c r="I4108" s="6">
        <v>0</v>
      </c>
      <c r="J4108" s="6">
        <v>0</v>
      </c>
      <c r="K4108" s="6">
        <v>0</v>
      </c>
      <c r="L4108" s="6"/>
      <c r="M4108" s="6">
        <v>2022</v>
      </c>
      <c r="N4108" s="6" t="s">
        <v>7745</v>
      </c>
      <c r="O4108" s="6">
        <v>99</v>
      </c>
      <c r="P4108" s="6"/>
      <c r="Q4108" s="6" t="s">
        <v>7733</v>
      </c>
      <c r="R4108" s="6" t="s">
        <v>7734</v>
      </c>
      <c r="S4108" s="6"/>
      <c r="T4108" s="6" t="s">
        <v>5647</v>
      </c>
      <c r="U4108">
        <f t="shared" si="64"/>
        <v>1</v>
      </c>
    </row>
    <row r="4109" spans="1:21" x14ac:dyDescent="0.2">
      <c r="A4109" s="6" t="s">
        <v>12666</v>
      </c>
      <c r="B4109" s="6" t="s">
        <v>12667</v>
      </c>
      <c r="C4109" s="6">
        <v>3549051</v>
      </c>
      <c r="D4109" s="6" t="s">
        <v>6609</v>
      </c>
      <c r="E4109" s="6" t="s">
        <v>7711</v>
      </c>
      <c r="F4109" s="6" t="s">
        <v>6402</v>
      </c>
      <c r="G4109" s="6">
        <v>0</v>
      </c>
      <c r="H4109" s="6"/>
      <c r="I4109" s="6">
        <v>0</v>
      </c>
      <c r="J4109" s="6">
        <v>1</v>
      </c>
      <c r="K4109" s="6">
        <v>1</v>
      </c>
      <c r="L4109" s="6"/>
      <c r="M4109" s="6">
        <v>2022</v>
      </c>
      <c r="N4109" s="6" t="s">
        <v>7732</v>
      </c>
      <c r="O4109" s="6">
        <v>99</v>
      </c>
      <c r="P4109" s="6"/>
      <c r="Q4109" s="6" t="s">
        <v>7733</v>
      </c>
      <c r="R4109" s="6" t="s">
        <v>7734</v>
      </c>
      <c r="S4109" s="6"/>
      <c r="T4109" s="6" t="s">
        <v>850</v>
      </c>
      <c r="U4109">
        <f t="shared" si="64"/>
        <v>1</v>
      </c>
    </row>
    <row r="4110" spans="1:21" x14ac:dyDescent="0.2">
      <c r="A4110" s="6" t="s">
        <v>12668</v>
      </c>
      <c r="B4110" s="6" t="s">
        <v>12667</v>
      </c>
      <c r="C4110" s="6">
        <v>3549051</v>
      </c>
      <c r="D4110" s="6" t="s">
        <v>6666</v>
      </c>
      <c r="E4110" s="6" t="s">
        <v>6750</v>
      </c>
      <c r="F4110" s="6" t="s">
        <v>6402</v>
      </c>
      <c r="G4110" s="6">
        <v>116</v>
      </c>
      <c r="H4110" s="6">
        <v>835</v>
      </c>
      <c r="I4110" s="6">
        <v>0</v>
      </c>
      <c r="J4110" s="6">
        <v>0</v>
      </c>
      <c r="K4110" s="6">
        <v>0</v>
      </c>
      <c r="L4110" s="6"/>
      <c r="M4110" s="6">
        <v>2022</v>
      </c>
      <c r="N4110" s="6" t="s">
        <v>7745</v>
      </c>
      <c r="O4110" s="6">
        <v>99</v>
      </c>
      <c r="P4110" s="6"/>
      <c r="Q4110" s="6" t="s">
        <v>7733</v>
      </c>
      <c r="R4110" s="6" t="s">
        <v>7734</v>
      </c>
      <c r="S4110" s="6"/>
      <c r="T4110" s="6" t="s">
        <v>2494</v>
      </c>
      <c r="U4110">
        <f t="shared" si="64"/>
        <v>6</v>
      </c>
    </row>
    <row r="4111" spans="1:21" x14ac:dyDescent="0.2">
      <c r="A4111" s="6" t="s">
        <v>12668</v>
      </c>
      <c r="B4111" s="6" t="s">
        <v>12667</v>
      </c>
      <c r="C4111" s="6">
        <v>3549051</v>
      </c>
      <c r="D4111" s="6" t="s">
        <v>6809</v>
      </c>
      <c r="E4111" s="6" t="s">
        <v>8463</v>
      </c>
      <c r="F4111" s="6" t="s">
        <v>6402</v>
      </c>
      <c r="G4111" s="6">
        <v>133</v>
      </c>
      <c r="H4111" s="6">
        <v>835</v>
      </c>
      <c r="I4111" s="6">
        <v>1</v>
      </c>
      <c r="J4111" s="6">
        <v>1</v>
      </c>
      <c r="K4111" s="6">
        <v>0</v>
      </c>
      <c r="L4111" s="6"/>
      <c r="M4111" s="6">
        <v>2022</v>
      </c>
      <c r="N4111" s="6" t="s">
        <v>7745</v>
      </c>
      <c r="O4111" s="6">
        <v>99</v>
      </c>
      <c r="P4111" s="6"/>
      <c r="Q4111" s="6" t="s">
        <v>7733</v>
      </c>
      <c r="R4111" s="6" t="s">
        <v>7734</v>
      </c>
      <c r="S4111" s="6"/>
      <c r="T4111" s="6" t="s">
        <v>3374</v>
      </c>
      <c r="U4111">
        <f t="shared" si="64"/>
        <v>5</v>
      </c>
    </row>
    <row r="4112" spans="1:21" x14ac:dyDescent="0.2">
      <c r="A4112" s="6" t="s">
        <v>12668</v>
      </c>
      <c r="B4112" s="6" t="s">
        <v>12667</v>
      </c>
      <c r="C4112" s="6">
        <v>3549051</v>
      </c>
      <c r="D4112" s="6" t="s">
        <v>12669</v>
      </c>
      <c r="E4112" s="6" t="s">
        <v>6645</v>
      </c>
      <c r="F4112" s="6" t="s">
        <v>6402</v>
      </c>
      <c r="G4112" s="6">
        <v>170</v>
      </c>
      <c r="H4112" s="6">
        <v>835</v>
      </c>
      <c r="I4112" s="6">
        <v>1</v>
      </c>
      <c r="J4112" s="6">
        <v>1</v>
      </c>
      <c r="K4112" s="6">
        <v>0</v>
      </c>
      <c r="L4112" s="6"/>
      <c r="M4112" s="6">
        <v>2022</v>
      </c>
      <c r="N4112" s="6" t="s">
        <v>7745</v>
      </c>
      <c r="O4112" s="6">
        <v>99</v>
      </c>
      <c r="P4112" s="6"/>
      <c r="Q4112" s="6" t="s">
        <v>7733</v>
      </c>
      <c r="R4112" s="6" t="s">
        <v>7734</v>
      </c>
      <c r="S4112" s="6"/>
      <c r="T4112" s="6" t="s">
        <v>3373</v>
      </c>
      <c r="U4112">
        <f t="shared" si="64"/>
        <v>4</v>
      </c>
    </row>
    <row r="4113" spans="1:21" x14ac:dyDescent="0.2">
      <c r="A4113" s="6" t="s">
        <v>12668</v>
      </c>
      <c r="B4113" s="6" t="s">
        <v>12667</v>
      </c>
      <c r="C4113" s="6">
        <v>3549051</v>
      </c>
      <c r="D4113" s="6" t="s">
        <v>6423</v>
      </c>
      <c r="E4113" s="6" t="s">
        <v>12202</v>
      </c>
      <c r="F4113" s="6" t="s">
        <v>6402</v>
      </c>
      <c r="G4113" s="6">
        <v>142</v>
      </c>
      <c r="H4113" s="6">
        <v>835</v>
      </c>
      <c r="I4113" s="6">
        <v>1</v>
      </c>
      <c r="J4113" s="6">
        <v>1</v>
      </c>
      <c r="K4113" s="6">
        <v>0</v>
      </c>
      <c r="L4113" s="6"/>
      <c r="M4113" s="6">
        <v>2022</v>
      </c>
      <c r="N4113" s="6" t="s">
        <v>7745</v>
      </c>
      <c r="O4113" s="6">
        <v>99</v>
      </c>
      <c r="P4113" s="6"/>
      <c r="Q4113" s="6" t="s">
        <v>7733</v>
      </c>
      <c r="R4113" s="6" t="s">
        <v>7734</v>
      </c>
      <c r="S4113" s="6"/>
      <c r="T4113" s="6" t="s">
        <v>3372</v>
      </c>
      <c r="U4113">
        <f t="shared" si="64"/>
        <v>3</v>
      </c>
    </row>
    <row r="4114" spans="1:21" x14ac:dyDescent="0.2">
      <c r="A4114" s="6" t="s">
        <v>12668</v>
      </c>
      <c r="B4114" s="6" t="s">
        <v>12667</v>
      </c>
      <c r="C4114" s="6">
        <v>3549051</v>
      </c>
      <c r="D4114" s="6" t="s">
        <v>6548</v>
      </c>
      <c r="E4114" s="6" t="s">
        <v>7506</v>
      </c>
      <c r="F4114" s="6" t="s">
        <v>6402</v>
      </c>
      <c r="G4114" s="6">
        <v>172</v>
      </c>
      <c r="H4114" s="6">
        <v>835</v>
      </c>
      <c r="I4114" s="6">
        <v>0</v>
      </c>
      <c r="J4114" s="6">
        <v>1</v>
      </c>
      <c r="K4114" s="6">
        <v>0</v>
      </c>
      <c r="L4114" s="6"/>
      <c r="M4114" s="6">
        <v>2022</v>
      </c>
      <c r="N4114" s="6" t="s">
        <v>7745</v>
      </c>
      <c r="O4114" s="6">
        <v>99</v>
      </c>
      <c r="P4114" s="6"/>
      <c r="Q4114" s="6" t="s">
        <v>7733</v>
      </c>
      <c r="R4114" s="6" t="s">
        <v>7734</v>
      </c>
      <c r="S4114" s="6"/>
      <c r="T4114" s="6" t="s">
        <v>3371</v>
      </c>
      <c r="U4114">
        <f t="shared" si="64"/>
        <v>2</v>
      </c>
    </row>
    <row r="4115" spans="1:21" x14ac:dyDescent="0.2">
      <c r="A4115" s="6" t="s">
        <v>12668</v>
      </c>
      <c r="B4115" s="6" t="s">
        <v>12667</v>
      </c>
      <c r="C4115" s="6">
        <v>3549051</v>
      </c>
      <c r="D4115" s="6" t="s">
        <v>7514</v>
      </c>
      <c r="E4115" s="6" t="s">
        <v>6896</v>
      </c>
      <c r="F4115" s="6" t="s">
        <v>6402</v>
      </c>
      <c r="G4115" s="6">
        <v>102</v>
      </c>
      <c r="H4115" s="6">
        <v>835</v>
      </c>
      <c r="I4115" s="6">
        <v>0</v>
      </c>
      <c r="J4115" s="6">
        <v>0</v>
      </c>
      <c r="K4115" s="6">
        <v>0</v>
      </c>
      <c r="L4115" s="6"/>
      <c r="M4115" s="6">
        <v>2022</v>
      </c>
      <c r="N4115" s="6" t="s">
        <v>7745</v>
      </c>
      <c r="O4115" s="6">
        <v>99</v>
      </c>
      <c r="P4115" s="6"/>
      <c r="Q4115" s="6" t="s">
        <v>7733</v>
      </c>
      <c r="R4115" s="6" t="s">
        <v>7734</v>
      </c>
      <c r="S4115" s="6"/>
      <c r="T4115" s="6" t="s">
        <v>3375</v>
      </c>
      <c r="U4115">
        <f t="shared" si="64"/>
        <v>1</v>
      </c>
    </row>
    <row r="4116" spans="1:21" x14ac:dyDescent="0.2">
      <c r="A4116" s="6" t="s">
        <v>12670</v>
      </c>
      <c r="B4116" s="6" t="s">
        <v>12671</v>
      </c>
      <c r="C4116" s="6">
        <v>3549046</v>
      </c>
      <c r="D4116" s="6" t="s">
        <v>7335</v>
      </c>
      <c r="E4116" s="6" t="s">
        <v>6910</v>
      </c>
      <c r="F4116" s="6" t="s">
        <v>6402</v>
      </c>
      <c r="G4116" s="6">
        <v>269</v>
      </c>
      <c r="H4116" s="6">
        <v>916</v>
      </c>
      <c r="I4116" s="6">
        <v>0</v>
      </c>
      <c r="J4116" s="6">
        <v>0</v>
      </c>
      <c r="K4116" s="6">
        <v>0</v>
      </c>
      <c r="L4116" s="6"/>
      <c r="M4116" s="6">
        <v>2022</v>
      </c>
      <c r="N4116" s="6" t="s">
        <v>7732</v>
      </c>
      <c r="O4116" s="6">
        <v>99</v>
      </c>
      <c r="P4116" s="6"/>
      <c r="Q4116" s="6" t="s">
        <v>7733</v>
      </c>
      <c r="R4116" s="6" t="s">
        <v>7734</v>
      </c>
      <c r="S4116" s="6"/>
      <c r="T4116" s="6" t="s">
        <v>1273</v>
      </c>
      <c r="U4116">
        <f t="shared" si="64"/>
        <v>4</v>
      </c>
    </row>
    <row r="4117" spans="1:21" x14ac:dyDescent="0.2">
      <c r="A4117" s="6" t="s">
        <v>12670</v>
      </c>
      <c r="B4117" s="6" t="s">
        <v>12671</v>
      </c>
      <c r="C4117" s="6">
        <v>3549046</v>
      </c>
      <c r="D4117" s="6" t="s">
        <v>6427</v>
      </c>
      <c r="E4117" s="6" t="s">
        <v>12202</v>
      </c>
      <c r="F4117" s="6" t="s">
        <v>6402</v>
      </c>
      <c r="G4117" s="6">
        <v>354</v>
      </c>
      <c r="H4117" s="6">
        <v>916</v>
      </c>
      <c r="I4117" s="6">
        <v>0</v>
      </c>
      <c r="J4117" s="6">
        <v>1</v>
      </c>
      <c r="K4117" s="6">
        <v>0</v>
      </c>
      <c r="L4117" s="6"/>
      <c r="M4117" s="6">
        <v>2022</v>
      </c>
      <c r="N4117" s="6" t="s">
        <v>7732</v>
      </c>
      <c r="O4117" s="6">
        <v>99</v>
      </c>
      <c r="P4117" s="6"/>
      <c r="Q4117" s="6" t="s">
        <v>7733</v>
      </c>
      <c r="R4117" s="6" t="s">
        <v>7734</v>
      </c>
      <c r="S4117" s="6"/>
      <c r="T4117" s="6" t="s">
        <v>1272</v>
      </c>
      <c r="U4117">
        <f t="shared" si="64"/>
        <v>3</v>
      </c>
    </row>
    <row r="4118" spans="1:21" x14ac:dyDescent="0.2">
      <c r="A4118" s="6" t="s">
        <v>12670</v>
      </c>
      <c r="B4118" s="6" t="s">
        <v>12671</v>
      </c>
      <c r="C4118" s="6">
        <v>3549046</v>
      </c>
      <c r="D4118" s="6" t="s">
        <v>6547</v>
      </c>
      <c r="E4118" s="6" t="s">
        <v>9586</v>
      </c>
      <c r="F4118" s="6" t="s">
        <v>6402</v>
      </c>
      <c r="G4118" s="6">
        <v>111</v>
      </c>
      <c r="H4118" s="6">
        <v>916</v>
      </c>
      <c r="I4118" s="6">
        <v>0</v>
      </c>
      <c r="J4118" s="6">
        <v>0</v>
      </c>
      <c r="K4118" s="6">
        <v>0</v>
      </c>
      <c r="L4118" s="6"/>
      <c r="M4118" s="6">
        <v>2022</v>
      </c>
      <c r="N4118" s="6" t="s">
        <v>7732</v>
      </c>
      <c r="O4118" s="6">
        <v>99</v>
      </c>
      <c r="P4118" s="6"/>
      <c r="Q4118" s="6" t="s">
        <v>7733</v>
      </c>
      <c r="R4118" s="6" t="s">
        <v>7734</v>
      </c>
      <c r="S4118" s="6"/>
      <c r="T4118" s="6" t="s">
        <v>1274</v>
      </c>
      <c r="U4118">
        <f t="shared" si="64"/>
        <v>2</v>
      </c>
    </row>
    <row r="4119" spans="1:21" x14ac:dyDescent="0.2">
      <c r="A4119" s="6" t="s">
        <v>12670</v>
      </c>
      <c r="B4119" s="6" t="s">
        <v>12671</v>
      </c>
      <c r="C4119" s="6">
        <v>3549046</v>
      </c>
      <c r="D4119" s="6" t="s">
        <v>7671</v>
      </c>
      <c r="E4119" s="6" t="s">
        <v>8560</v>
      </c>
      <c r="F4119" s="6" t="s">
        <v>6402</v>
      </c>
      <c r="G4119" s="6">
        <v>182</v>
      </c>
      <c r="H4119" s="6">
        <v>916</v>
      </c>
      <c r="I4119" s="6">
        <v>0</v>
      </c>
      <c r="J4119" s="6">
        <v>0</v>
      </c>
      <c r="K4119" s="6">
        <v>0</v>
      </c>
      <c r="L4119" s="6"/>
      <c r="M4119" s="6">
        <v>2022</v>
      </c>
      <c r="N4119" s="6" t="s">
        <v>7732</v>
      </c>
      <c r="O4119" s="6">
        <v>99</v>
      </c>
      <c r="P4119" s="6"/>
      <c r="Q4119" s="6" t="s">
        <v>7733</v>
      </c>
      <c r="R4119" s="6" t="s">
        <v>7734</v>
      </c>
      <c r="S4119" s="6"/>
      <c r="T4119" s="6" t="s">
        <v>1275</v>
      </c>
      <c r="U4119">
        <f t="shared" si="64"/>
        <v>1</v>
      </c>
    </row>
    <row r="4120" spans="1:21" x14ac:dyDescent="0.2">
      <c r="A4120" s="6" t="s">
        <v>12672</v>
      </c>
      <c r="B4120" s="6" t="s">
        <v>12671</v>
      </c>
      <c r="C4120" s="6">
        <v>3549046</v>
      </c>
      <c r="D4120" s="6" t="s">
        <v>6505</v>
      </c>
      <c r="E4120" s="6" t="s">
        <v>11685</v>
      </c>
      <c r="F4120" s="6" t="s">
        <v>6402</v>
      </c>
      <c r="G4120" s="6">
        <v>360</v>
      </c>
      <c r="H4120" s="6">
        <v>2949</v>
      </c>
      <c r="I4120" s="6">
        <v>0</v>
      </c>
      <c r="J4120" s="6">
        <v>0</v>
      </c>
      <c r="K4120" s="6">
        <v>0</v>
      </c>
      <c r="L4120" s="6"/>
      <c r="M4120" s="6">
        <v>2022</v>
      </c>
      <c r="N4120" s="6" t="s">
        <v>7745</v>
      </c>
      <c r="O4120" s="6">
        <v>99</v>
      </c>
      <c r="P4120" s="6"/>
      <c r="Q4120" s="6" t="s">
        <v>7733</v>
      </c>
      <c r="R4120" s="6" t="s">
        <v>7734</v>
      </c>
      <c r="S4120" s="6"/>
      <c r="T4120" s="6" t="s">
        <v>5641</v>
      </c>
      <c r="U4120">
        <f t="shared" si="64"/>
        <v>7</v>
      </c>
    </row>
    <row r="4121" spans="1:21" x14ac:dyDescent="0.2">
      <c r="A4121" s="6" t="s">
        <v>12672</v>
      </c>
      <c r="B4121" s="6" t="s">
        <v>12671</v>
      </c>
      <c r="C4121" s="6">
        <v>3549046</v>
      </c>
      <c r="D4121" s="6" t="s">
        <v>6412</v>
      </c>
      <c r="E4121" s="6" t="s">
        <v>8818</v>
      </c>
      <c r="F4121" s="6" t="s">
        <v>6402</v>
      </c>
      <c r="G4121" s="6">
        <v>284</v>
      </c>
      <c r="H4121" s="6">
        <v>2949</v>
      </c>
      <c r="I4121" s="6">
        <v>0</v>
      </c>
      <c r="J4121" s="6">
        <v>0</v>
      </c>
      <c r="K4121" s="6">
        <v>0</v>
      </c>
      <c r="L4121" s="6"/>
      <c r="M4121" s="6">
        <v>2022</v>
      </c>
      <c r="N4121" s="6" t="s">
        <v>7745</v>
      </c>
      <c r="O4121" s="6">
        <v>99</v>
      </c>
      <c r="P4121" s="6"/>
      <c r="Q4121" s="6" t="s">
        <v>7733</v>
      </c>
      <c r="R4121" s="6" t="s">
        <v>7734</v>
      </c>
      <c r="S4121" s="6"/>
      <c r="T4121" s="6" t="s">
        <v>5642</v>
      </c>
      <c r="U4121">
        <f t="shared" si="64"/>
        <v>6</v>
      </c>
    </row>
    <row r="4122" spans="1:21" x14ac:dyDescent="0.2">
      <c r="A4122" s="6" t="s">
        <v>12672</v>
      </c>
      <c r="B4122" s="6" t="s">
        <v>12671</v>
      </c>
      <c r="C4122" s="6">
        <v>3549046</v>
      </c>
      <c r="D4122" s="6" t="s">
        <v>6550</v>
      </c>
      <c r="E4122" s="6" t="s">
        <v>8176</v>
      </c>
      <c r="F4122" s="6" t="s">
        <v>6402</v>
      </c>
      <c r="G4122" s="6">
        <v>529</v>
      </c>
      <c r="H4122" s="6">
        <v>2949</v>
      </c>
      <c r="I4122" s="6">
        <v>1</v>
      </c>
      <c r="J4122" s="6">
        <v>1</v>
      </c>
      <c r="K4122" s="6">
        <v>0</v>
      </c>
      <c r="L4122" s="6"/>
      <c r="M4122" s="6">
        <v>2022</v>
      </c>
      <c r="N4122" s="6" t="s">
        <v>7745</v>
      </c>
      <c r="O4122" s="6">
        <v>99</v>
      </c>
      <c r="P4122" s="6"/>
      <c r="Q4122" s="6" t="s">
        <v>7733</v>
      </c>
      <c r="R4122" s="6" t="s">
        <v>7734</v>
      </c>
      <c r="S4122" s="6"/>
      <c r="T4122" s="6" t="s">
        <v>3495</v>
      </c>
      <c r="U4122">
        <f t="shared" si="64"/>
        <v>5</v>
      </c>
    </row>
    <row r="4123" spans="1:21" x14ac:dyDescent="0.2">
      <c r="A4123" s="6" t="s">
        <v>12672</v>
      </c>
      <c r="B4123" s="6" t="s">
        <v>12671</v>
      </c>
      <c r="C4123" s="6">
        <v>3549046</v>
      </c>
      <c r="D4123" s="6" t="s">
        <v>6485</v>
      </c>
      <c r="E4123" s="6" t="s">
        <v>12673</v>
      </c>
      <c r="F4123" s="6" t="s">
        <v>6402</v>
      </c>
      <c r="G4123" s="6">
        <v>439</v>
      </c>
      <c r="H4123" s="6">
        <v>2949</v>
      </c>
      <c r="I4123" s="6">
        <v>0</v>
      </c>
      <c r="J4123" s="6">
        <v>1</v>
      </c>
      <c r="K4123" s="6">
        <v>0</v>
      </c>
      <c r="L4123" s="6"/>
      <c r="M4123" s="6">
        <v>2022</v>
      </c>
      <c r="N4123" s="6" t="s">
        <v>7745</v>
      </c>
      <c r="O4123" s="6">
        <v>99</v>
      </c>
      <c r="P4123" s="6"/>
      <c r="Q4123" s="6" t="s">
        <v>7733</v>
      </c>
      <c r="R4123" s="6" t="s">
        <v>7734</v>
      </c>
      <c r="S4123" s="6"/>
      <c r="T4123" s="6" t="s">
        <v>5640</v>
      </c>
      <c r="U4123">
        <f t="shared" si="64"/>
        <v>4</v>
      </c>
    </row>
    <row r="4124" spans="1:21" x14ac:dyDescent="0.2">
      <c r="A4124" s="6" t="s">
        <v>12672</v>
      </c>
      <c r="B4124" s="6" t="s">
        <v>12671</v>
      </c>
      <c r="C4124" s="6">
        <v>3549046</v>
      </c>
      <c r="D4124" s="6" t="s">
        <v>6815</v>
      </c>
      <c r="E4124" s="6" t="s">
        <v>8852</v>
      </c>
      <c r="F4124" s="6" t="s">
        <v>6402</v>
      </c>
      <c r="G4124" s="6">
        <v>336</v>
      </c>
      <c r="H4124" s="6">
        <v>2949</v>
      </c>
      <c r="I4124" s="6">
        <v>0</v>
      </c>
      <c r="J4124" s="6">
        <v>0</v>
      </c>
      <c r="K4124" s="6">
        <v>0</v>
      </c>
      <c r="L4124" s="6"/>
      <c r="M4124" s="6">
        <v>2022</v>
      </c>
      <c r="N4124" s="6" t="s">
        <v>7745</v>
      </c>
      <c r="O4124" s="6">
        <v>99</v>
      </c>
      <c r="P4124" s="6"/>
      <c r="Q4124" s="6" t="s">
        <v>7733</v>
      </c>
      <c r="R4124" s="6" t="s">
        <v>7734</v>
      </c>
      <c r="S4124" s="6"/>
      <c r="T4124" s="6" t="s">
        <v>5643</v>
      </c>
      <c r="U4124">
        <f t="shared" si="64"/>
        <v>3</v>
      </c>
    </row>
    <row r="4125" spans="1:21" x14ac:dyDescent="0.2">
      <c r="A4125" s="6" t="s">
        <v>12672</v>
      </c>
      <c r="B4125" s="6" t="s">
        <v>12671</v>
      </c>
      <c r="C4125" s="6">
        <v>3549046</v>
      </c>
      <c r="D4125" s="6" t="s">
        <v>6493</v>
      </c>
      <c r="E4125" s="6" t="s">
        <v>12674</v>
      </c>
      <c r="F4125" s="6" t="s">
        <v>6402</v>
      </c>
      <c r="G4125" s="6">
        <v>491</v>
      </c>
      <c r="H4125" s="6">
        <v>2949</v>
      </c>
      <c r="I4125" s="6">
        <v>0</v>
      </c>
      <c r="J4125" s="6">
        <v>1</v>
      </c>
      <c r="K4125" s="6">
        <v>0</v>
      </c>
      <c r="L4125" s="6"/>
      <c r="M4125" s="6">
        <v>2022</v>
      </c>
      <c r="N4125" s="6" t="s">
        <v>7745</v>
      </c>
      <c r="O4125" s="6">
        <v>99</v>
      </c>
      <c r="P4125" s="6"/>
      <c r="Q4125" s="6" t="s">
        <v>7733</v>
      </c>
      <c r="R4125" s="6" t="s">
        <v>7734</v>
      </c>
      <c r="S4125" s="6"/>
      <c r="T4125" s="6" t="s">
        <v>5639</v>
      </c>
      <c r="U4125">
        <f t="shared" si="64"/>
        <v>2</v>
      </c>
    </row>
    <row r="4126" spans="1:21" x14ac:dyDescent="0.2">
      <c r="A4126" s="6" t="s">
        <v>12672</v>
      </c>
      <c r="B4126" s="6" t="s">
        <v>12671</v>
      </c>
      <c r="C4126" s="6">
        <v>3549046</v>
      </c>
      <c r="D4126" s="6" t="s">
        <v>7412</v>
      </c>
      <c r="E4126" s="6" t="s">
        <v>12675</v>
      </c>
      <c r="F4126" s="6" t="s">
        <v>6402</v>
      </c>
      <c r="G4126" s="6">
        <v>510</v>
      </c>
      <c r="H4126" s="6">
        <v>2949</v>
      </c>
      <c r="I4126" s="6">
        <v>1</v>
      </c>
      <c r="J4126" s="6">
        <v>1</v>
      </c>
      <c r="K4126" s="6">
        <v>0</v>
      </c>
      <c r="L4126" s="6"/>
      <c r="M4126" s="6">
        <v>2022</v>
      </c>
      <c r="N4126" s="6" t="s">
        <v>7745</v>
      </c>
      <c r="O4126" s="6">
        <v>99</v>
      </c>
      <c r="P4126" s="6"/>
      <c r="Q4126" s="6" t="s">
        <v>7733</v>
      </c>
      <c r="R4126" s="6" t="s">
        <v>7734</v>
      </c>
      <c r="S4126" s="6"/>
      <c r="T4126" s="6" t="s">
        <v>5638</v>
      </c>
      <c r="U4126">
        <f t="shared" si="64"/>
        <v>1</v>
      </c>
    </row>
    <row r="4127" spans="1:21" x14ac:dyDescent="0.2">
      <c r="A4127" s="6" t="s">
        <v>12676</v>
      </c>
      <c r="B4127" s="6" t="s">
        <v>12677</v>
      </c>
      <c r="C4127" s="6">
        <v>3548069</v>
      </c>
      <c r="D4127" s="6" t="s">
        <v>6838</v>
      </c>
      <c r="E4127" s="6" t="s">
        <v>12678</v>
      </c>
      <c r="F4127" s="6" t="s">
        <v>6402</v>
      </c>
      <c r="G4127" s="6">
        <v>0</v>
      </c>
      <c r="H4127" s="6"/>
      <c r="I4127" s="6">
        <v>1</v>
      </c>
      <c r="J4127" s="6">
        <v>1</v>
      </c>
      <c r="K4127" s="6">
        <v>1</v>
      </c>
      <c r="L4127" s="6"/>
      <c r="M4127" s="6">
        <v>2022</v>
      </c>
      <c r="N4127" s="6" t="s">
        <v>7732</v>
      </c>
      <c r="O4127" s="6">
        <v>99</v>
      </c>
      <c r="P4127" s="6"/>
      <c r="Q4127" s="6" t="s">
        <v>7733</v>
      </c>
      <c r="R4127" s="6" t="s">
        <v>7734</v>
      </c>
      <c r="S4127" s="6"/>
      <c r="T4127" s="6" t="s">
        <v>1286</v>
      </c>
      <c r="U4127">
        <f t="shared" si="64"/>
        <v>1</v>
      </c>
    </row>
    <row r="4128" spans="1:21" x14ac:dyDescent="0.2">
      <c r="A4128" s="6" t="s">
        <v>12679</v>
      </c>
      <c r="B4128" s="6" t="s">
        <v>12677</v>
      </c>
      <c r="C4128" s="6">
        <v>3548069</v>
      </c>
      <c r="D4128" s="6" t="s">
        <v>12680</v>
      </c>
      <c r="E4128" s="6" t="s">
        <v>12681</v>
      </c>
      <c r="F4128" s="6" t="s">
        <v>6402</v>
      </c>
      <c r="G4128" s="6">
        <v>155</v>
      </c>
      <c r="H4128" s="6">
        <v>3637</v>
      </c>
      <c r="I4128" s="6">
        <v>0</v>
      </c>
      <c r="J4128" s="6">
        <v>0</v>
      </c>
      <c r="K4128" s="6">
        <v>0</v>
      </c>
      <c r="L4128" s="6"/>
      <c r="M4128" s="6">
        <v>2022</v>
      </c>
      <c r="N4128" s="6" t="s">
        <v>7745</v>
      </c>
      <c r="O4128" s="6">
        <v>99</v>
      </c>
      <c r="P4128" s="6"/>
      <c r="Q4128" s="6" t="s">
        <v>7733</v>
      </c>
      <c r="R4128" s="6" t="s">
        <v>7734</v>
      </c>
      <c r="S4128" s="6"/>
      <c r="T4128" s="6" t="s">
        <v>5697</v>
      </c>
      <c r="U4128">
        <f t="shared" si="64"/>
        <v>10</v>
      </c>
    </row>
    <row r="4129" spans="1:21" x14ac:dyDescent="0.2">
      <c r="A4129" s="6" t="s">
        <v>12679</v>
      </c>
      <c r="B4129" s="6" t="s">
        <v>12677</v>
      </c>
      <c r="C4129" s="6">
        <v>3548069</v>
      </c>
      <c r="D4129" s="6" t="s">
        <v>6761</v>
      </c>
      <c r="E4129" s="6" t="s">
        <v>6531</v>
      </c>
      <c r="F4129" s="6" t="s">
        <v>6402</v>
      </c>
      <c r="G4129" s="6">
        <v>227</v>
      </c>
      <c r="H4129" s="6">
        <v>3637</v>
      </c>
      <c r="I4129" s="6">
        <v>0</v>
      </c>
      <c r="J4129" s="6">
        <v>0</v>
      </c>
      <c r="K4129" s="6">
        <v>0</v>
      </c>
      <c r="L4129" s="6"/>
      <c r="M4129" s="6">
        <v>2022</v>
      </c>
      <c r="N4129" s="6" t="s">
        <v>7745</v>
      </c>
      <c r="O4129" s="6">
        <v>99</v>
      </c>
      <c r="P4129" s="6"/>
      <c r="Q4129" s="6" t="s">
        <v>7733</v>
      </c>
      <c r="R4129" s="6" t="s">
        <v>7734</v>
      </c>
      <c r="S4129" s="6"/>
      <c r="T4129" s="6" t="s">
        <v>5698</v>
      </c>
      <c r="U4129">
        <f t="shared" si="64"/>
        <v>9</v>
      </c>
    </row>
    <row r="4130" spans="1:21" x14ac:dyDescent="0.2">
      <c r="A4130" s="6" t="s">
        <v>12679</v>
      </c>
      <c r="B4130" s="6" t="s">
        <v>12677</v>
      </c>
      <c r="C4130" s="6">
        <v>3548069</v>
      </c>
      <c r="D4130" s="6" t="s">
        <v>12682</v>
      </c>
      <c r="E4130" s="6" t="s">
        <v>12683</v>
      </c>
      <c r="F4130" s="6" t="s">
        <v>6402</v>
      </c>
      <c r="G4130" s="6">
        <v>447</v>
      </c>
      <c r="H4130" s="6">
        <v>3637</v>
      </c>
      <c r="I4130" s="6">
        <v>0</v>
      </c>
      <c r="J4130" s="6">
        <v>1</v>
      </c>
      <c r="K4130" s="6">
        <v>0</v>
      </c>
      <c r="L4130" s="6"/>
      <c r="M4130" s="6">
        <v>2022</v>
      </c>
      <c r="N4130" s="6" t="s">
        <v>7745</v>
      </c>
      <c r="O4130" s="6">
        <v>99</v>
      </c>
      <c r="P4130" s="6"/>
      <c r="Q4130" s="6" t="s">
        <v>7733</v>
      </c>
      <c r="R4130" s="6" t="s">
        <v>7734</v>
      </c>
      <c r="S4130" s="6"/>
      <c r="T4130" s="6" t="s">
        <v>5696</v>
      </c>
      <c r="U4130">
        <f t="shared" si="64"/>
        <v>8</v>
      </c>
    </row>
    <row r="4131" spans="1:21" x14ac:dyDescent="0.2">
      <c r="A4131" s="6" t="s">
        <v>12679</v>
      </c>
      <c r="B4131" s="6" t="s">
        <v>12677</v>
      </c>
      <c r="C4131" s="6">
        <v>3548069</v>
      </c>
      <c r="D4131" s="6" t="s">
        <v>6908</v>
      </c>
      <c r="E4131" s="6" t="s">
        <v>12684</v>
      </c>
      <c r="F4131" s="6" t="s">
        <v>6402</v>
      </c>
      <c r="G4131" s="6">
        <v>506</v>
      </c>
      <c r="H4131" s="6">
        <v>3637</v>
      </c>
      <c r="I4131" s="6">
        <v>1</v>
      </c>
      <c r="J4131" s="6">
        <v>1</v>
      </c>
      <c r="K4131" s="6">
        <v>0</v>
      </c>
      <c r="L4131" s="6"/>
      <c r="M4131" s="6">
        <v>2022</v>
      </c>
      <c r="N4131" s="6" t="s">
        <v>7745</v>
      </c>
      <c r="O4131" s="6">
        <v>99</v>
      </c>
      <c r="P4131" s="6"/>
      <c r="Q4131" s="6" t="s">
        <v>7733</v>
      </c>
      <c r="R4131" s="6" t="s">
        <v>7734</v>
      </c>
      <c r="S4131" s="6"/>
      <c r="T4131" s="6" t="s">
        <v>5695</v>
      </c>
      <c r="U4131">
        <f t="shared" si="64"/>
        <v>7</v>
      </c>
    </row>
    <row r="4132" spans="1:21" x14ac:dyDescent="0.2">
      <c r="A4132" s="6" t="s">
        <v>12679</v>
      </c>
      <c r="B4132" s="6" t="s">
        <v>12677</v>
      </c>
      <c r="C4132" s="6">
        <v>3548069</v>
      </c>
      <c r="D4132" s="6" t="s">
        <v>9227</v>
      </c>
      <c r="E4132" s="6" t="s">
        <v>12685</v>
      </c>
      <c r="F4132" s="6" t="s">
        <v>6402</v>
      </c>
      <c r="G4132" s="6">
        <v>425</v>
      </c>
      <c r="H4132" s="6">
        <v>3637</v>
      </c>
      <c r="I4132" s="6">
        <v>1</v>
      </c>
      <c r="J4132" s="6">
        <v>1</v>
      </c>
      <c r="K4132" s="6">
        <v>0</v>
      </c>
      <c r="L4132" s="6"/>
      <c r="M4132" s="6">
        <v>2022</v>
      </c>
      <c r="N4132" s="6" t="s">
        <v>7745</v>
      </c>
      <c r="O4132" s="6">
        <v>99</v>
      </c>
      <c r="P4132" s="6"/>
      <c r="Q4132" s="6" t="s">
        <v>7733</v>
      </c>
      <c r="R4132" s="6" t="s">
        <v>7734</v>
      </c>
      <c r="S4132" s="6"/>
      <c r="T4132" s="6" t="s">
        <v>5694</v>
      </c>
      <c r="U4132">
        <f t="shared" si="64"/>
        <v>6</v>
      </c>
    </row>
    <row r="4133" spans="1:21" x14ac:dyDescent="0.2">
      <c r="A4133" s="6" t="s">
        <v>12679</v>
      </c>
      <c r="B4133" s="6" t="s">
        <v>12677</v>
      </c>
      <c r="C4133" s="6">
        <v>3548069</v>
      </c>
      <c r="D4133" s="6" t="s">
        <v>6597</v>
      </c>
      <c r="E4133" s="6" t="s">
        <v>7278</v>
      </c>
      <c r="F4133" s="6" t="s">
        <v>6402</v>
      </c>
      <c r="G4133" s="6">
        <v>194</v>
      </c>
      <c r="H4133" s="6">
        <v>3637</v>
      </c>
      <c r="I4133" s="6">
        <v>0</v>
      </c>
      <c r="J4133" s="6">
        <v>0</v>
      </c>
      <c r="K4133" s="6">
        <v>0</v>
      </c>
      <c r="L4133" s="6"/>
      <c r="M4133" s="6">
        <v>2022</v>
      </c>
      <c r="N4133" s="6" t="s">
        <v>7745</v>
      </c>
      <c r="O4133" s="6">
        <v>99</v>
      </c>
      <c r="P4133" s="6"/>
      <c r="Q4133" s="6" t="s">
        <v>7733</v>
      </c>
      <c r="R4133" s="6" t="s">
        <v>7734</v>
      </c>
      <c r="S4133" s="6"/>
      <c r="T4133" s="6" t="s">
        <v>5699</v>
      </c>
      <c r="U4133">
        <f t="shared" si="64"/>
        <v>5</v>
      </c>
    </row>
    <row r="4134" spans="1:21" x14ac:dyDescent="0.2">
      <c r="A4134" s="6" t="s">
        <v>12679</v>
      </c>
      <c r="B4134" s="6" t="s">
        <v>12677</v>
      </c>
      <c r="C4134" s="6">
        <v>3548069</v>
      </c>
      <c r="D4134" s="6" t="s">
        <v>6996</v>
      </c>
      <c r="E4134" s="6" t="s">
        <v>10953</v>
      </c>
      <c r="F4134" s="6" t="s">
        <v>6402</v>
      </c>
      <c r="G4134" s="6">
        <v>383</v>
      </c>
      <c r="H4134" s="6">
        <v>3637</v>
      </c>
      <c r="I4134" s="6">
        <v>0</v>
      </c>
      <c r="J4134" s="6">
        <v>1</v>
      </c>
      <c r="K4134" s="6">
        <v>0</v>
      </c>
      <c r="L4134" s="6"/>
      <c r="M4134" s="6">
        <v>2022</v>
      </c>
      <c r="N4134" s="6" t="s">
        <v>7745</v>
      </c>
      <c r="O4134" s="6">
        <v>99</v>
      </c>
      <c r="P4134" s="6"/>
      <c r="Q4134" s="6" t="s">
        <v>7733</v>
      </c>
      <c r="R4134" s="6" t="s">
        <v>7734</v>
      </c>
      <c r="S4134" s="6"/>
      <c r="T4134" s="6" t="s">
        <v>5693</v>
      </c>
      <c r="U4134">
        <f t="shared" si="64"/>
        <v>4</v>
      </c>
    </row>
    <row r="4135" spans="1:21" x14ac:dyDescent="0.2">
      <c r="A4135" s="6" t="s">
        <v>12679</v>
      </c>
      <c r="B4135" s="6" t="s">
        <v>12677</v>
      </c>
      <c r="C4135" s="6">
        <v>3548069</v>
      </c>
      <c r="D4135" s="6" t="s">
        <v>12686</v>
      </c>
      <c r="E4135" s="6" t="s">
        <v>12687</v>
      </c>
      <c r="F4135" s="6" t="s">
        <v>6402</v>
      </c>
      <c r="G4135" s="6">
        <v>444</v>
      </c>
      <c r="H4135" s="6">
        <v>3637</v>
      </c>
      <c r="I4135" s="6">
        <v>1</v>
      </c>
      <c r="J4135" s="6">
        <v>1</v>
      </c>
      <c r="K4135" s="6">
        <v>0</v>
      </c>
      <c r="L4135" s="6"/>
      <c r="M4135" s="6">
        <v>2022</v>
      </c>
      <c r="N4135" s="6" t="s">
        <v>7745</v>
      </c>
      <c r="O4135" s="6">
        <v>99</v>
      </c>
      <c r="P4135" s="6"/>
      <c r="Q4135" s="6" t="s">
        <v>7733</v>
      </c>
      <c r="R4135" s="6" t="s">
        <v>7734</v>
      </c>
      <c r="S4135" s="6"/>
      <c r="T4135" s="6" t="s">
        <v>5692</v>
      </c>
      <c r="U4135">
        <f t="shared" si="64"/>
        <v>3</v>
      </c>
    </row>
    <row r="4136" spans="1:21" x14ac:dyDescent="0.2">
      <c r="A4136" s="6" t="s">
        <v>12679</v>
      </c>
      <c r="B4136" s="6" t="s">
        <v>12677</v>
      </c>
      <c r="C4136" s="6">
        <v>3548069</v>
      </c>
      <c r="D4136" s="6" t="s">
        <v>6820</v>
      </c>
      <c r="E4136" s="6" t="s">
        <v>12688</v>
      </c>
      <c r="F4136" s="6" t="s">
        <v>6402</v>
      </c>
      <c r="G4136" s="6">
        <v>510</v>
      </c>
      <c r="H4136" s="6">
        <v>3637</v>
      </c>
      <c r="I4136" s="6">
        <v>1</v>
      </c>
      <c r="J4136" s="6">
        <v>1</v>
      </c>
      <c r="K4136" s="6">
        <v>0</v>
      </c>
      <c r="L4136" s="6"/>
      <c r="M4136" s="6">
        <v>2022</v>
      </c>
      <c r="N4136" s="6" t="s">
        <v>7745</v>
      </c>
      <c r="O4136" s="6">
        <v>99</v>
      </c>
      <c r="P4136" s="6"/>
      <c r="Q4136" s="6" t="s">
        <v>7733</v>
      </c>
      <c r="R4136" s="6" t="s">
        <v>7734</v>
      </c>
      <c r="S4136" s="6"/>
      <c r="T4136" s="6" t="s">
        <v>5691</v>
      </c>
      <c r="U4136">
        <f t="shared" si="64"/>
        <v>2</v>
      </c>
    </row>
    <row r="4137" spans="1:21" x14ac:dyDescent="0.2">
      <c r="A4137" s="6" t="s">
        <v>12679</v>
      </c>
      <c r="B4137" s="6" t="s">
        <v>12677</v>
      </c>
      <c r="C4137" s="6">
        <v>3548069</v>
      </c>
      <c r="D4137" s="6" t="s">
        <v>6434</v>
      </c>
      <c r="E4137" s="6" t="s">
        <v>7370</v>
      </c>
      <c r="F4137" s="6" t="s">
        <v>6402</v>
      </c>
      <c r="G4137" s="6">
        <v>346</v>
      </c>
      <c r="H4137" s="6">
        <v>3637</v>
      </c>
      <c r="I4137" s="6">
        <v>1</v>
      </c>
      <c r="J4137" s="6">
        <v>0</v>
      </c>
      <c r="K4137" s="6">
        <v>0</v>
      </c>
      <c r="L4137" s="6"/>
      <c r="M4137" s="6">
        <v>2022</v>
      </c>
      <c r="N4137" s="6" t="s">
        <v>7745</v>
      </c>
      <c r="O4137" s="6">
        <v>99</v>
      </c>
      <c r="P4137" s="6"/>
      <c r="Q4137" s="6" t="s">
        <v>7733</v>
      </c>
      <c r="R4137" s="6" t="s">
        <v>7734</v>
      </c>
      <c r="S4137" s="6"/>
      <c r="T4137" s="6" t="s">
        <v>5700</v>
      </c>
      <c r="U4137">
        <f t="shared" si="64"/>
        <v>1</v>
      </c>
    </row>
    <row r="4138" spans="1:21" x14ac:dyDescent="0.2">
      <c r="A4138" s="6" t="s">
        <v>12689</v>
      </c>
      <c r="B4138" s="6" t="s">
        <v>12690</v>
      </c>
      <c r="C4138" s="6">
        <v>3558054</v>
      </c>
      <c r="D4138" s="6" t="s">
        <v>7653</v>
      </c>
      <c r="E4138" s="6" t="s">
        <v>8771</v>
      </c>
      <c r="F4138" s="6" t="s">
        <v>6402</v>
      </c>
      <c r="G4138" s="6">
        <v>225</v>
      </c>
      <c r="H4138" s="6">
        <v>642</v>
      </c>
      <c r="I4138" s="6">
        <v>0</v>
      </c>
      <c r="J4138" s="6">
        <v>0</v>
      </c>
      <c r="K4138" s="6">
        <v>0</v>
      </c>
      <c r="L4138" s="6"/>
      <c r="M4138" s="6">
        <v>2022</v>
      </c>
      <c r="N4138" s="6" t="s">
        <v>7732</v>
      </c>
      <c r="O4138" s="6">
        <v>99</v>
      </c>
      <c r="P4138" s="6"/>
      <c r="Q4138" s="6" t="s">
        <v>7733</v>
      </c>
      <c r="R4138" s="6" t="s">
        <v>7734</v>
      </c>
      <c r="S4138" s="6"/>
      <c r="T4138" s="6" t="s">
        <v>1292</v>
      </c>
      <c r="U4138">
        <f t="shared" si="64"/>
        <v>2</v>
      </c>
    </row>
    <row r="4139" spans="1:21" x14ac:dyDescent="0.2">
      <c r="A4139" s="6" t="s">
        <v>12689</v>
      </c>
      <c r="B4139" s="6" t="s">
        <v>12690</v>
      </c>
      <c r="C4139" s="6">
        <v>3558054</v>
      </c>
      <c r="D4139" s="6" t="s">
        <v>6440</v>
      </c>
      <c r="E4139" s="6" t="s">
        <v>12691</v>
      </c>
      <c r="F4139" s="6" t="s">
        <v>6402</v>
      </c>
      <c r="G4139" s="6">
        <v>417</v>
      </c>
      <c r="H4139" s="6">
        <v>642</v>
      </c>
      <c r="I4139" s="6">
        <v>0</v>
      </c>
      <c r="J4139" s="6">
        <v>1</v>
      </c>
      <c r="K4139" s="6">
        <v>0</v>
      </c>
      <c r="L4139" s="6"/>
      <c r="M4139" s="6">
        <v>2022</v>
      </c>
      <c r="N4139" s="6" t="s">
        <v>7732</v>
      </c>
      <c r="O4139" s="6">
        <v>99</v>
      </c>
      <c r="P4139" s="6"/>
      <c r="Q4139" s="6" t="s">
        <v>7733</v>
      </c>
      <c r="R4139" s="6" t="s">
        <v>7734</v>
      </c>
      <c r="S4139" s="6"/>
      <c r="T4139" s="6" t="s">
        <v>1291</v>
      </c>
      <c r="U4139">
        <f t="shared" si="64"/>
        <v>1</v>
      </c>
    </row>
    <row r="4140" spans="1:21" x14ac:dyDescent="0.2">
      <c r="A4140" s="6" t="s">
        <v>12692</v>
      </c>
      <c r="B4140" s="6" t="s">
        <v>12690</v>
      </c>
      <c r="C4140" s="6">
        <v>3558054</v>
      </c>
      <c r="D4140" s="6" t="s">
        <v>6548</v>
      </c>
      <c r="E4140" s="6" t="s">
        <v>12693</v>
      </c>
      <c r="F4140" s="6" t="s">
        <v>6402</v>
      </c>
      <c r="G4140" s="6">
        <v>381</v>
      </c>
      <c r="H4140" s="6">
        <v>2330</v>
      </c>
      <c r="I4140" s="6">
        <v>0</v>
      </c>
      <c r="J4140" s="6">
        <v>1</v>
      </c>
      <c r="K4140" s="6">
        <v>0</v>
      </c>
      <c r="L4140" s="6"/>
      <c r="M4140" s="6">
        <v>2022</v>
      </c>
      <c r="N4140" s="6" t="s">
        <v>7745</v>
      </c>
      <c r="O4140" s="6">
        <v>99</v>
      </c>
      <c r="P4140" s="6"/>
      <c r="Q4140" s="6" t="s">
        <v>7733</v>
      </c>
      <c r="R4140" s="6" t="s">
        <v>7734</v>
      </c>
      <c r="S4140" s="6"/>
      <c r="T4140" s="6" t="s">
        <v>5716</v>
      </c>
      <c r="U4140">
        <f t="shared" si="64"/>
        <v>8</v>
      </c>
    </row>
    <row r="4141" spans="1:21" x14ac:dyDescent="0.2">
      <c r="A4141" s="6" t="s">
        <v>12692</v>
      </c>
      <c r="B4141" s="6" t="s">
        <v>12690</v>
      </c>
      <c r="C4141" s="6">
        <v>3558054</v>
      </c>
      <c r="D4141" s="6" t="s">
        <v>6676</v>
      </c>
      <c r="E4141" s="6" t="s">
        <v>6872</v>
      </c>
      <c r="F4141" s="6" t="s">
        <v>6402</v>
      </c>
      <c r="G4141" s="6">
        <v>315</v>
      </c>
      <c r="H4141" s="6">
        <v>2330</v>
      </c>
      <c r="I4141" s="6">
        <v>1</v>
      </c>
      <c r="J4141" s="6">
        <v>1</v>
      </c>
      <c r="K4141" s="6">
        <v>0</v>
      </c>
      <c r="L4141" s="6"/>
      <c r="M4141" s="6">
        <v>2022</v>
      </c>
      <c r="N4141" s="6" t="s">
        <v>7745</v>
      </c>
      <c r="O4141" s="6">
        <v>99</v>
      </c>
      <c r="P4141" s="6"/>
      <c r="Q4141" s="6" t="s">
        <v>7733</v>
      </c>
      <c r="R4141" s="6" t="s">
        <v>7734</v>
      </c>
      <c r="S4141" s="6"/>
      <c r="T4141" s="6" t="s">
        <v>5715</v>
      </c>
      <c r="U4141">
        <f t="shared" si="64"/>
        <v>7</v>
      </c>
    </row>
    <row r="4142" spans="1:21" x14ac:dyDescent="0.2">
      <c r="A4142" s="6" t="s">
        <v>12692</v>
      </c>
      <c r="B4142" s="6" t="s">
        <v>12690</v>
      </c>
      <c r="C4142" s="6">
        <v>3558054</v>
      </c>
      <c r="D4142" s="6" t="s">
        <v>6951</v>
      </c>
      <c r="E4142" s="6" t="s">
        <v>12694</v>
      </c>
      <c r="F4142" s="6" t="s">
        <v>6402</v>
      </c>
      <c r="G4142" s="6">
        <v>201</v>
      </c>
      <c r="H4142" s="6">
        <v>2330</v>
      </c>
      <c r="I4142" s="6">
        <v>0</v>
      </c>
      <c r="J4142" s="6">
        <v>0</v>
      </c>
      <c r="K4142" s="6">
        <v>0</v>
      </c>
      <c r="L4142" s="6"/>
      <c r="M4142" s="6">
        <v>2022</v>
      </c>
      <c r="N4142" s="6" t="s">
        <v>7745</v>
      </c>
      <c r="O4142" s="6">
        <v>99</v>
      </c>
      <c r="P4142" s="6"/>
      <c r="Q4142" s="6" t="s">
        <v>7733</v>
      </c>
      <c r="R4142" s="6" t="s">
        <v>7734</v>
      </c>
      <c r="S4142" s="6"/>
      <c r="T4142" s="6" t="s">
        <v>5717</v>
      </c>
      <c r="U4142">
        <f t="shared" si="64"/>
        <v>6</v>
      </c>
    </row>
    <row r="4143" spans="1:21" x14ac:dyDescent="0.2">
      <c r="A4143" s="6" t="s">
        <v>12692</v>
      </c>
      <c r="B4143" s="6" t="s">
        <v>12690</v>
      </c>
      <c r="C4143" s="6">
        <v>3558054</v>
      </c>
      <c r="D4143" s="6" t="s">
        <v>7663</v>
      </c>
      <c r="E4143" s="6" t="s">
        <v>6726</v>
      </c>
      <c r="F4143" s="6" t="s">
        <v>6402</v>
      </c>
      <c r="G4143" s="6">
        <v>284</v>
      </c>
      <c r="H4143" s="6">
        <v>2330</v>
      </c>
      <c r="I4143" s="6">
        <v>0</v>
      </c>
      <c r="J4143" s="6">
        <v>0</v>
      </c>
      <c r="K4143" s="6">
        <v>0</v>
      </c>
      <c r="L4143" s="6"/>
      <c r="M4143" s="6">
        <v>2022</v>
      </c>
      <c r="N4143" s="6" t="s">
        <v>7745</v>
      </c>
      <c r="O4143" s="6">
        <v>99</v>
      </c>
      <c r="P4143" s="6"/>
      <c r="Q4143" s="6" t="s">
        <v>7733</v>
      </c>
      <c r="R4143" s="6" t="s">
        <v>7734</v>
      </c>
      <c r="S4143" s="6"/>
      <c r="T4143" s="6" t="s">
        <v>5718</v>
      </c>
      <c r="U4143">
        <f t="shared" si="64"/>
        <v>5</v>
      </c>
    </row>
    <row r="4144" spans="1:21" x14ac:dyDescent="0.2">
      <c r="A4144" s="6" t="s">
        <v>12692</v>
      </c>
      <c r="B4144" s="6" t="s">
        <v>12690</v>
      </c>
      <c r="C4144" s="6">
        <v>3558054</v>
      </c>
      <c r="D4144" s="6" t="s">
        <v>12695</v>
      </c>
      <c r="E4144" s="6" t="s">
        <v>7596</v>
      </c>
      <c r="F4144" s="6" t="s">
        <v>6402</v>
      </c>
      <c r="G4144" s="6">
        <v>455</v>
      </c>
      <c r="H4144" s="6">
        <v>2330</v>
      </c>
      <c r="I4144" s="6">
        <v>1</v>
      </c>
      <c r="J4144" s="6">
        <v>1</v>
      </c>
      <c r="K4144" s="6">
        <v>0</v>
      </c>
      <c r="L4144" s="6"/>
      <c r="M4144" s="6">
        <v>2022</v>
      </c>
      <c r="N4144" s="6" t="s">
        <v>7745</v>
      </c>
      <c r="O4144" s="6">
        <v>99</v>
      </c>
      <c r="P4144" s="6"/>
      <c r="Q4144" s="6" t="s">
        <v>7733</v>
      </c>
      <c r="R4144" s="6" t="s">
        <v>7734</v>
      </c>
      <c r="S4144" s="6"/>
      <c r="T4144" s="6" t="s">
        <v>5714</v>
      </c>
      <c r="U4144">
        <f t="shared" si="64"/>
        <v>4</v>
      </c>
    </row>
    <row r="4145" spans="1:21" x14ac:dyDescent="0.2">
      <c r="A4145" s="6" t="s">
        <v>12692</v>
      </c>
      <c r="B4145" s="6" t="s">
        <v>12690</v>
      </c>
      <c r="C4145" s="6">
        <v>3558054</v>
      </c>
      <c r="D4145" s="6" t="s">
        <v>6591</v>
      </c>
      <c r="E4145" s="6" t="s">
        <v>7942</v>
      </c>
      <c r="F4145" s="6" t="s">
        <v>6402</v>
      </c>
      <c r="G4145" s="6">
        <v>252</v>
      </c>
      <c r="H4145" s="6">
        <v>2330</v>
      </c>
      <c r="I4145" s="6">
        <v>0</v>
      </c>
      <c r="J4145" s="6">
        <v>0</v>
      </c>
      <c r="K4145" s="6">
        <v>0</v>
      </c>
      <c r="L4145" s="6"/>
      <c r="M4145" s="6">
        <v>2022</v>
      </c>
      <c r="N4145" s="6" t="s">
        <v>7745</v>
      </c>
      <c r="O4145" s="6">
        <v>99</v>
      </c>
      <c r="P4145" s="6"/>
      <c r="Q4145" s="6" t="s">
        <v>7733</v>
      </c>
      <c r="R4145" s="6" t="s">
        <v>7734</v>
      </c>
      <c r="S4145" s="6"/>
      <c r="T4145" s="6" t="s">
        <v>5719</v>
      </c>
      <c r="U4145">
        <f t="shared" si="64"/>
        <v>3</v>
      </c>
    </row>
    <row r="4146" spans="1:21" x14ac:dyDescent="0.2">
      <c r="A4146" s="6" t="s">
        <v>12692</v>
      </c>
      <c r="B4146" s="6" t="s">
        <v>12690</v>
      </c>
      <c r="C4146" s="6">
        <v>3558054</v>
      </c>
      <c r="D4146" s="6" t="s">
        <v>7514</v>
      </c>
      <c r="E4146" s="6" t="s">
        <v>7999</v>
      </c>
      <c r="F4146" s="6" t="s">
        <v>6402</v>
      </c>
      <c r="G4146" s="6">
        <v>78</v>
      </c>
      <c r="H4146" s="6">
        <v>2330</v>
      </c>
      <c r="I4146" s="6">
        <v>0</v>
      </c>
      <c r="J4146" s="6">
        <v>0</v>
      </c>
      <c r="K4146" s="6">
        <v>0</v>
      </c>
      <c r="L4146" s="6"/>
      <c r="M4146" s="6">
        <v>2022</v>
      </c>
      <c r="N4146" s="6" t="s">
        <v>7745</v>
      </c>
      <c r="O4146" s="6">
        <v>99</v>
      </c>
      <c r="P4146" s="6"/>
      <c r="Q4146" s="6" t="s">
        <v>7733</v>
      </c>
      <c r="R4146" s="6" t="s">
        <v>7734</v>
      </c>
      <c r="S4146" s="6"/>
      <c r="T4146" s="6" t="s">
        <v>5720</v>
      </c>
      <c r="U4146">
        <f t="shared" si="64"/>
        <v>2</v>
      </c>
    </row>
    <row r="4147" spans="1:21" x14ac:dyDescent="0.2">
      <c r="A4147" s="6" t="s">
        <v>12692</v>
      </c>
      <c r="B4147" s="6" t="s">
        <v>12690</v>
      </c>
      <c r="C4147" s="6">
        <v>3558054</v>
      </c>
      <c r="D4147" s="6" t="s">
        <v>6722</v>
      </c>
      <c r="E4147" s="6" t="s">
        <v>12696</v>
      </c>
      <c r="F4147" s="6" t="s">
        <v>6402</v>
      </c>
      <c r="G4147" s="6">
        <v>364</v>
      </c>
      <c r="H4147" s="6">
        <v>2330</v>
      </c>
      <c r="I4147" s="6">
        <v>0</v>
      </c>
      <c r="J4147" s="6">
        <v>1</v>
      </c>
      <c r="K4147" s="6">
        <v>0</v>
      </c>
      <c r="L4147" s="6"/>
      <c r="M4147" s="6">
        <v>2022</v>
      </c>
      <c r="N4147" s="6" t="s">
        <v>7745</v>
      </c>
      <c r="O4147" s="6">
        <v>99</v>
      </c>
      <c r="P4147" s="6"/>
      <c r="Q4147" s="6" t="s">
        <v>7733</v>
      </c>
      <c r="R4147" s="6" t="s">
        <v>7734</v>
      </c>
      <c r="S4147" s="6"/>
      <c r="T4147" s="6" t="s">
        <v>5713</v>
      </c>
      <c r="U4147">
        <f t="shared" si="64"/>
        <v>1</v>
      </c>
    </row>
    <row r="4148" spans="1:21" x14ac:dyDescent="0.2">
      <c r="A4148" s="6" t="s">
        <v>12697</v>
      </c>
      <c r="B4148" s="6" t="s">
        <v>12698</v>
      </c>
      <c r="C4148" s="6">
        <v>3557028</v>
      </c>
      <c r="D4148" s="6" t="s">
        <v>6809</v>
      </c>
      <c r="E4148" s="6" t="s">
        <v>12699</v>
      </c>
      <c r="F4148" s="6" t="s">
        <v>6402</v>
      </c>
      <c r="G4148" s="6">
        <v>0</v>
      </c>
      <c r="H4148" s="6"/>
      <c r="I4148" s="6">
        <v>1</v>
      </c>
      <c r="J4148" s="6">
        <v>1</v>
      </c>
      <c r="K4148" s="6">
        <v>1</v>
      </c>
      <c r="L4148" s="6"/>
      <c r="M4148" s="6">
        <v>2022</v>
      </c>
      <c r="N4148" s="6" t="s">
        <v>7732</v>
      </c>
      <c r="O4148" s="6">
        <v>99</v>
      </c>
      <c r="P4148" s="6"/>
      <c r="Q4148" s="6" t="s">
        <v>7733</v>
      </c>
      <c r="R4148" s="6" t="s">
        <v>7734</v>
      </c>
      <c r="S4148" s="6"/>
      <c r="T4148" s="6" t="s">
        <v>1304</v>
      </c>
      <c r="U4148">
        <f t="shared" si="64"/>
        <v>1</v>
      </c>
    </row>
    <row r="4149" spans="1:21" x14ac:dyDescent="0.2">
      <c r="A4149" s="6" t="s">
        <v>12700</v>
      </c>
      <c r="B4149" s="6" t="s">
        <v>12698</v>
      </c>
      <c r="C4149" s="6">
        <v>3557028</v>
      </c>
      <c r="D4149" s="6" t="s">
        <v>7175</v>
      </c>
      <c r="E4149" s="6" t="s">
        <v>7160</v>
      </c>
      <c r="F4149" s="6" t="s">
        <v>6402</v>
      </c>
      <c r="G4149" s="6">
        <v>0</v>
      </c>
      <c r="H4149" s="6"/>
      <c r="I4149" s="6">
        <v>1</v>
      </c>
      <c r="J4149" s="6">
        <v>1</v>
      </c>
      <c r="K4149" s="6">
        <v>1</v>
      </c>
      <c r="L4149" s="6"/>
      <c r="M4149" s="6">
        <v>2022</v>
      </c>
      <c r="N4149" s="6" t="s">
        <v>7745</v>
      </c>
      <c r="O4149" s="6">
        <v>99</v>
      </c>
      <c r="P4149" s="6"/>
      <c r="Q4149" s="6" t="s">
        <v>7733</v>
      </c>
      <c r="R4149" s="6" t="s">
        <v>7734</v>
      </c>
      <c r="S4149" s="6"/>
      <c r="T4149" s="6" t="s">
        <v>5770</v>
      </c>
      <c r="U4149">
        <f t="shared" si="64"/>
        <v>6</v>
      </c>
    </row>
    <row r="4150" spans="1:21" x14ac:dyDescent="0.2">
      <c r="A4150" s="6" t="s">
        <v>12700</v>
      </c>
      <c r="B4150" s="6" t="s">
        <v>12698</v>
      </c>
      <c r="C4150" s="6">
        <v>3557028</v>
      </c>
      <c r="D4150" s="6" t="s">
        <v>6817</v>
      </c>
      <c r="E4150" s="6" t="s">
        <v>6826</v>
      </c>
      <c r="F4150" s="6" t="s">
        <v>6402</v>
      </c>
      <c r="G4150" s="6">
        <v>0</v>
      </c>
      <c r="H4150" s="6"/>
      <c r="I4150" s="6">
        <v>1</v>
      </c>
      <c r="J4150" s="6">
        <v>1</v>
      </c>
      <c r="K4150" s="6">
        <v>1</v>
      </c>
      <c r="L4150" s="6"/>
      <c r="M4150" s="6">
        <v>2022</v>
      </c>
      <c r="N4150" s="6" t="s">
        <v>7745</v>
      </c>
      <c r="O4150" s="6">
        <v>99</v>
      </c>
      <c r="P4150" s="6"/>
      <c r="Q4150" s="6" t="s">
        <v>7733</v>
      </c>
      <c r="R4150" s="6" t="s">
        <v>7734</v>
      </c>
      <c r="S4150" s="6"/>
      <c r="T4150" s="6" t="s">
        <v>5769</v>
      </c>
      <c r="U4150">
        <f t="shared" si="64"/>
        <v>5</v>
      </c>
    </row>
    <row r="4151" spans="1:21" x14ac:dyDescent="0.2">
      <c r="A4151" s="6" t="s">
        <v>12700</v>
      </c>
      <c r="B4151" s="6" t="s">
        <v>12698</v>
      </c>
      <c r="C4151" s="6">
        <v>3557028</v>
      </c>
      <c r="D4151" s="6" t="s">
        <v>7621</v>
      </c>
      <c r="E4151" s="6" t="s">
        <v>12701</v>
      </c>
      <c r="F4151" s="6" t="s">
        <v>6402</v>
      </c>
      <c r="G4151" s="6">
        <v>0</v>
      </c>
      <c r="H4151" s="6"/>
      <c r="I4151" s="6">
        <v>1</v>
      </c>
      <c r="J4151" s="6">
        <v>1</v>
      </c>
      <c r="K4151" s="6">
        <v>1</v>
      </c>
      <c r="L4151" s="6"/>
      <c r="M4151" s="6">
        <v>2022</v>
      </c>
      <c r="N4151" s="6" t="s">
        <v>7745</v>
      </c>
      <c r="O4151" s="6">
        <v>99</v>
      </c>
      <c r="P4151" s="6"/>
      <c r="Q4151" s="6" t="s">
        <v>7733</v>
      </c>
      <c r="R4151" s="6" t="s">
        <v>7734</v>
      </c>
      <c r="S4151" s="6"/>
      <c r="T4151" s="6" t="s">
        <v>5768</v>
      </c>
      <c r="U4151">
        <f t="shared" si="64"/>
        <v>4</v>
      </c>
    </row>
    <row r="4152" spans="1:21" x14ac:dyDescent="0.2">
      <c r="A4152" s="6" t="s">
        <v>12700</v>
      </c>
      <c r="B4152" s="6" t="s">
        <v>12698</v>
      </c>
      <c r="C4152" s="6">
        <v>3557028</v>
      </c>
      <c r="D4152" s="6" t="s">
        <v>6485</v>
      </c>
      <c r="E4152" s="6" t="s">
        <v>6526</v>
      </c>
      <c r="F4152" s="6" t="s">
        <v>6402</v>
      </c>
      <c r="G4152" s="6">
        <v>0</v>
      </c>
      <c r="H4152" s="6"/>
      <c r="I4152" s="6">
        <v>0</v>
      </c>
      <c r="J4152" s="6">
        <v>1</v>
      </c>
      <c r="K4152" s="6">
        <v>1</v>
      </c>
      <c r="L4152" s="6"/>
      <c r="M4152" s="6">
        <v>2022</v>
      </c>
      <c r="N4152" s="6" t="s">
        <v>7745</v>
      </c>
      <c r="O4152" s="6">
        <v>99</v>
      </c>
      <c r="P4152" s="6"/>
      <c r="Q4152" s="6" t="s">
        <v>7733</v>
      </c>
      <c r="R4152" s="6" t="s">
        <v>7734</v>
      </c>
      <c r="S4152" s="6"/>
      <c r="T4152" s="6" t="s">
        <v>5767</v>
      </c>
      <c r="U4152">
        <f t="shared" si="64"/>
        <v>3</v>
      </c>
    </row>
    <row r="4153" spans="1:21" x14ac:dyDescent="0.2">
      <c r="A4153" s="6" t="s">
        <v>12700</v>
      </c>
      <c r="B4153" s="6" t="s">
        <v>12698</v>
      </c>
      <c r="C4153" s="6">
        <v>3557028</v>
      </c>
      <c r="D4153" s="6" t="s">
        <v>6815</v>
      </c>
      <c r="E4153" s="6" t="s">
        <v>7402</v>
      </c>
      <c r="F4153" s="6" t="s">
        <v>6402</v>
      </c>
      <c r="G4153" s="6">
        <v>0</v>
      </c>
      <c r="H4153" s="6"/>
      <c r="I4153" s="6">
        <v>1</v>
      </c>
      <c r="J4153" s="6">
        <v>1</v>
      </c>
      <c r="K4153" s="6">
        <v>1</v>
      </c>
      <c r="L4153" s="6"/>
      <c r="M4153" s="6">
        <v>2022</v>
      </c>
      <c r="N4153" s="6" t="s">
        <v>7745</v>
      </c>
      <c r="O4153" s="6">
        <v>99</v>
      </c>
      <c r="P4153" s="6"/>
      <c r="Q4153" s="6" t="s">
        <v>7733</v>
      </c>
      <c r="R4153" s="6" t="s">
        <v>7734</v>
      </c>
      <c r="S4153" s="6"/>
      <c r="T4153" s="6" t="s">
        <v>5766</v>
      </c>
      <c r="U4153">
        <f t="shared" si="64"/>
        <v>2</v>
      </c>
    </row>
    <row r="4154" spans="1:21" x14ac:dyDescent="0.2">
      <c r="A4154" s="6" t="s">
        <v>12700</v>
      </c>
      <c r="B4154" s="6" t="s">
        <v>12698</v>
      </c>
      <c r="C4154" s="6">
        <v>3557028</v>
      </c>
      <c r="D4154" s="6" t="s">
        <v>7454</v>
      </c>
      <c r="E4154" s="6" t="s">
        <v>12702</v>
      </c>
      <c r="F4154" s="6" t="s">
        <v>6402</v>
      </c>
      <c r="G4154" s="6">
        <v>0</v>
      </c>
      <c r="H4154" s="6"/>
      <c r="I4154" s="6">
        <v>1</v>
      </c>
      <c r="J4154" s="6">
        <v>1</v>
      </c>
      <c r="K4154" s="6">
        <v>1</v>
      </c>
      <c r="L4154" s="6"/>
      <c r="M4154" s="6">
        <v>2022</v>
      </c>
      <c r="N4154" s="6" t="s">
        <v>7745</v>
      </c>
      <c r="O4154" s="6">
        <v>99</v>
      </c>
      <c r="P4154" s="6"/>
      <c r="Q4154" s="6" t="s">
        <v>7733</v>
      </c>
      <c r="R4154" s="6" t="s">
        <v>7734</v>
      </c>
      <c r="S4154" s="6"/>
      <c r="T4154" s="6" t="s">
        <v>5765</v>
      </c>
      <c r="U4154">
        <f t="shared" si="64"/>
        <v>1</v>
      </c>
    </row>
    <row r="4155" spans="1:21" x14ac:dyDescent="0.2">
      <c r="A4155" s="6" t="s">
        <v>12703</v>
      </c>
      <c r="B4155" s="6" t="s">
        <v>12704</v>
      </c>
      <c r="C4155" s="6">
        <v>3542045</v>
      </c>
      <c r="D4155" s="6" t="s">
        <v>6640</v>
      </c>
      <c r="E4155" s="6" t="s">
        <v>7284</v>
      </c>
      <c r="F4155" s="6" t="s">
        <v>6402</v>
      </c>
      <c r="G4155" s="6">
        <v>620</v>
      </c>
      <c r="H4155" s="6">
        <v>4051</v>
      </c>
      <c r="I4155" s="6">
        <v>0</v>
      </c>
      <c r="J4155" s="6">
        <v>0</v>
      </c>
      <c r="K4155" s="6">
        <v>0</v>
      </c>
      <c r="L4155" s="6"/>
      <c r="M4155" s="6">
        <v>2022</v>
      </c>
      <c r="N4155" s="6" t="s">
        <v>7732</v>
      </c>
      <c r="O4155" s="6">
        <v>99</v>
      </c>
      <c r="P4155" s="6"/>
      <c r="Q4155" s="6" t="s">
        <v>7733</v>
      </c>
      <c r="R4155" s="6" t="s">
        <v>7734</v>
      </c>
      <c r="S4155" s="6"/>
      <c r="T4155" s="6" t="s">
        <v>1298</v>
      </c>
      <c r="U4155">
        <f t="shared" si="64"/>
        <v>4</v>
      </c>
    </row>
    <row r="4156" spans="1:21" x14ac:dyDescent="0.2">
      <c r="A4156" s="6" t="s">
        <v>12703</v>
      </c>
      <c r="B4156" s="6" t="s">
        <v>12704</v>
      </c>
      <c r="C4156" s="6">
        <v>3542045</v>
      </c>
      <c r="D4156" s="6" t="s">
        <v>6543</v>
      </c>
      <c r="E4156" s="6" t="s">
        <v>12705</v>
      </c>
      <c r="F4156" s="6" t="s">
        <v>6402</v>
      </c>
      <c r="G4156" s="6">
        <v>1564</v>
      </c>
      <c r="H4156" s="6">
        <v>4051</v>
      </c>
      <c r="I4156" s="6">
        <v>0</v>
      </c>
      <c r="J4156" s="6">
        <v>1</v>
      </c>
      <c r="K4156" s="6">
        <v>0</v>
      </c>
      <c r="L4156" s="6"/>
      <c r="M4156" s="6">
        <v>2022</v>
      </c>
      <c r="N4156" s="6" t="s">
        <v>7732</v>
      </c>
      <c r="O4156" s="6">
        <v>99</v>
      </c>
      <c r="P4156" s="6"/>
      <c r="Q4156" s="6" t="s">
        <v>7733</v>
      </c>
      <c r="R4156" s="6" t="s">
        <v>7734</v>
      </c>
      <c r="S4156" s="6"/>
      <c r="T4156" s="6" t="s">
        <v>1297</v>
      </c>
      <c r="U4156">
        <f t="shared" si="64"/>
        <v>3</v>
      </c>
    </row>
    <row r="4157" spans="1:21" x14ac:dyDescent="0.2">
      <c r="A4157" s="6" t="s">
        <v>12703</v>
      </c>
      <c r="B4157" s="6" t="s">
        <v>12704</v>
      </c>
      <c r="C4157" s="6">
        <v>3542045</v>
      </c>
      <c r="D4157" s="6" t="s">
        <v>6717</v>
      </c>
      <c r="E4157" s="6" t="s">
        <v>7026</v>
      </c>
      <c r="F4157" s="6" t="s">
        <v>6402</v>
      </c>
      <c r="G4157" s="6">
        <v>1084</v>
      </c>
      <c r="H4157" s="6">
        <v>4051</v>
      </c>
      <c r="I4157" s="6">
        <v>0</v>
      </c>
      <c r="J4157" s="6">
        <v>0</v>
      </c>
      <c r="K4157" s="6">
        <v>0</v>
      </c>
      <c r="L4157" s="6"/>
      <c r="M4157" s="6">
        <v>2022</v>
      </c>
      <c r="N4157" s="6" t="s">
        <v>7732</v>
      </c>
      <c r="O4157" s="6">
        <v>99</v>
      </c>
      <c r="P4157" s="6"/>
      <c r="Q4157" s="6" t="s">
        <v>7733</v>
      </c>
      <c r="R4157" s="6" t="s">
        <v>7734</v>
      </c>
      <c r="S4157" s="6"/>
      <c r="T4157" s="6" t="s">
        <v>1299</v>
      </c>
      <c r="U4157">
        <f t="shared" si="64"/>
        <v>2</v>
      </c>
    </row>
    <row r="4158" spans="1:21" x14ac:dyDescent="0.2">
      <c r="A4158" s="6" t="s">
        <v>12706</v>
      </c>
      <c r="B4158" s="6" t="s">
        <v>12704</v>
      </c>
      <c r="C4158" s="6">
        <v>3542045</v>
      </c>
      <c r="D4158" s="6" t="s">
        <v>6738</v>
      </c>
      <c r="E4158" s="6" t="s">
        <v>12707</v>
      </c>
      <c r="F4158" s="6" t="s">
        <v>6402</v>
      </c>
      <c r="G4158" s="6">
        <v>0</v>
      </c>
      <c r="H4158" s="6"/>
      <c r="I4158" s="6">
        <v>1</v>
      </c>
      <c r="J4158" s="6">
        <v>1</v>
      </c>
      <c r="K4158" s="6">
        <v>1</v>
      </c>
      <c r="L4158" s="6"/>
      <c r="M4158" s="6">
        <v>2022</v>
      </c>
      <c r="N4158" s="6" t="s">
        <v>7770</v>
      </c>
      <c r="O4158" s="6">
        <v>99</v>
      </c>
      <c r="P4158" s="6"/>
      <c r="Q4158" s="6" t="s">
        <v>7733</v>
      </c>
      <c r="R4158" s="6" t="s">
        <v>7734</v>
      </c>
      <c r="S4158" s="6"/>
      <c r="T4158" s="6" t="s">
        <v>5746</v>
      </c>
      <c r="U4158">
        <f t="shared" si="64"/>
        <v>1</v>
      </c>
    </row>
    <row r="4159" spans="1:21" x14ac:dyDescent="0.2">
      <c r="A4159" s="6" t="s">
        <v>12708</v>
      </c>
      <c r="B4159" s="6" t="s">
        <v>12704</v>
      </c>
      <c r="C4159" s="6">
        <v>3542045</v>
      </c>
      <c r="D4159" s="6" t="s">
        <v>7045</v>
      </c>
      <c r="E4159" s="6" t="s">
        <v>12709</v>
      </c>
      <c r="F4159" s="6" t="s">
        <v>6402</v>
      </c>
      <c r="G4159" s="6">
        <v>2708</v>
      </c>
      <c r="H4159" s="6">
        <v>15663</v>
      </c>
      <c r="I4159" s="6">
        <v>0</v>
      </c>
      <c r="J4159" s="6">
        <v>1</v>
      </c>
      <c r="K4159" s="6">
        <v>0</v>
      </c>
      <c r="L4159" s="6"/>
      <c r="M4159" s="6">
        <v>2022</v>
      </c>
      <c r="N4159" s="6" t="s">
        <v>7745</v>
      </c>
      <c r="O4159" s="6">
        <v>99</v>
      </c>
      <c r="P4159" s="6"/>
      <c r="Q4159" s="6" t="s">
        <v>7733</v>
      </c>
      <c r="R4159" s="6" t="s">
        <v>7734</v>
      </c>
      <c r="S4159" s="6"/>
      <c r="T4159" s="6" t="s">
        <v>5745</v>
      </c>
      <c r="U4159">
        <f t="shared" si="64"/>
        <v>7</v>
      </c>
    </row>
    <row r="4160" spans="1:21" x14ac:dyDescent="0.2">
      <c r="A4160" s="6" t="s">
        <v>12708</v>
      </c>
      <c r="B4160" s="6" t="s">
        <v>12704</v>
      </c>
      <c r="C4160" s="6">
        <v>3542045</v>
      </c>
      <c r="D4160" s="6" t="s">
        <v>7109</v>
      </c>
      <c r="E4160" s="6" t="s">
        <v>6782</v>
      </c>
      <c r="F4160" s="6" t="s">
        <v>6402</v>
      </c>
      <c r="G4160" s="6">
        <v>2947</v>
      </c>
      <c r="H4160" s="6">
        <v>15663</v>
      </c>
      <c r="I4160" s="6">
        <v>1</v>
      </c>
      <c r="J4160" s="6">
        <v>1</v>
      </c>
      <c r="K4160" s="6">
        <v>0</v>
      </c>
      <c r="L4160" s="6"/>
      <c r="M4160" s="6">
        <v>2022</v>
      </c>
      <c r="N4160" s="6" t="s">
        <v>7745</v>
      </c>
      <c r="O4160" s="6">
        <v>99</v>
      </c>
      <c r="P4160" s="6"/>
      <c r="Q4160" s="6" t="s">
        <v>7733</v>
      </c>
      <c r="R4160" s="6" t="s">
        <v>7734</v>
      </c>
      <c r="S4160" s="6"/>
      <c r="T4160" s="6" t="s">
        <v>5744</v>
      </c>
      <c r="U4160">
        <f t="shared" si="64"/>
        <v>6</v>
      </c>
    </row>
    <row r="4161" spans="1:21" x14ac:dyDescent="0.2">
      <c r="A4161" s="6" t="s">
        <v>12708</v>
      </c>
      <c r="B4161" s="6" t="s">
        <v>12704</v>
      </c>
      <c r="C4161" s="6">
        <v>3542045</v>
      </c>
      <c r="D4161" s="6" t="s">
        <v>6419</v>
      </c>
      <c r="E4161" s="6" t="s">
        <v>8694</v>
      </c>
      <c r="F4161" s="6" t="s">
        <v>6402</v>
      </c>
      <c r="G4161" s="6">
        <v>2160</v>
      </c>
      <c r="H4161" s="6">
        <v>15663</v>
      </c>
      <c r="I4161" s="6">
        <v>0</v>
      </c>
      <c r="J4161" s="6">
        <v>1</v>
      </c>
      <c r="K4161" s="6">
        <v>0</v>
      </c>
      <c r="L4161" s="6"/>
      <c r="M4161" s="6">
        <v>2022</v>
      </c>
      <c r="N4161" s="6" t="s">
        <v>7745</v>
      </c>
      <c r="O4161" s="6">
        <v>99</v>
      </c>
      <c r="P4161" s="6"/>
      <c r="Q4161" s="6" t="s">
        <v>7733</v>
      </c>
      <c r="R4161" s="6" t="s">
        <v>7734</v>
      </c>
      <c r="S4161" s="6"/>
      <c r="T4161" s="6" t="s">
        <v>5743</v>
      </c>
      <c r="U4161">
        <f t="shared" si="64"/>
        <v>5</v>
      </c>
    </row>
    <row r="4162" spans="1:21" x14ac:dyDescent="0.2">
      <c r="A4162" s="6" t="s">
        <v>12708</v>
      </c>
      <c r="B4162" s="6" t="s">
        <v>12704</v>
      </c>
      <c r="C4162" s="6">
        <v>3542045</v>
      </c>
      <c r="D4162" s="6" t="s">
        <v>6678</v>
      </c>
      <c r="E4162" s="6" t="s">
        <v>12710</v>
      </c>
      <c r="F4162" s="6" t="s">
        <v>6402</v>
      </c>
      <c r="G4162" s="6">
        <v>2439</v>
      </c>
      <c r="H4162" s="6">
        <v>15663</v>
      </c>
      <c r="I4162" s="6">
        <v>0</v>
      </c>
      <c r="J4162" s="6">
        <v>1</v>
      </c>
      <c r="K4162" s="6">
        <v>0</v>
      </c>
      <c r="L4162" s="6"/>
      <c r="M4162" s="6">
        <v>2022</v>
      </c>
      <c r="N4162" s="6" t="s">
        <v>7745</v>
      </c>
      <c r="O4162" s="6">
        <v>99</v>
      </c>
      <c r="P4162" s="6"/>
      <c r="Q4162" s="6" t="s">
        <v>7733</v>
      </c>
      <c r="R4162" s="6" t="s">
        <v>7734</v>
      </c>
      <c r="S4162" s="6"/>
      <c r="T4162" s="6" t="s">
        <v>5742</v>
      </c>
      <c r="U4162">
        <f t="shared" si="64"/>
        <v>4</v>
      </c>
    </row>
    <row r="4163" spans="1:21" x14ac:dyDescent="0.2">
      <c r="A4163" s="6" t="s">
        <v>12708</v>
      </c>
      <c r="B4163" s="6" t="s">
        <v>12704</v>
      </c>
      <c r="C4163" s="6">
        <v>3542045</v>
      </c>
      <c r="D4163" s="6" t="s">
        <v>7333</v>
      </c>
      <c r="E4163" s="6" t="s">
        <v>11192</v>
      </c>
      <c r="F4163" s="6" t="s">
        <v>6402</v>
      </c>
      <c r="G4163" s="6">
        <v>2938</v>
      </c>
      <c r="H4163" s="6">
        <v>15663</v>
      </c>
      <c r="I4163" s="6">
        <v>0</v>
      </c>
      <c r="J4163" s="6">
        <v>1</v>
      </c>
      <c r="K4163" s="6">
        <v>0</v>
      </c>
      <c r="L4163" s="6"/>
      <c r="M4163" s="6">
        <v>2022</v>
      </c>
      <c r="N4163" s="6" t="s">
        <v>7745</v>
      </c>
      <c r="O4163" s="6">
        <v>99</v>
      </c>
      <c r="P4163" s="6"/>
      <c r="Q4163" s="6" t="s">
        <v>7733</v>
      </c>
      <c r="R4163" s="6" t="s">
        <v>7734</v>
      </c>
      <c r="S4163" s="6"/>
      <c r="T4163" s="6" t="s">
        <v>5741</v>
      </c>
      <c r="U4163">
        <f t="shared" ref="U4163:U4226" si="65">COUNTIF(A4163:A10463,A4163)</f>
        <v>3</v>
      </c>
    </row>
    <row r="4164" spans="1:21" x14ac:dyDescent="0.2">
      <c r="A4164" s="6" t="s">
        <v>12708</v>
      </c>
      <c r="B4164" s="6" t="s">
        <v>12704</v>
      </c>
      <c r="C4164" s="6">
        <v>3542045</v>
      </c>
      <c r="D4164" s="6" t="s">
        <v>6463</v>
      </c>
      <c r="E4164" s="6" t="s">
        <v>6401</v>
      </c>
      <c r="F4164" s="6" t="s">
        <v>6402</v>
      </c>
      <c r="G4164" s="6">
        <v>1182</v>
      </c>
      <c r="H4164" s="6">
        <v>15663</v>
      </c>
      <c r="I4164" s="6">
        <v>0</v>
      </c>
      <c r="J4164" s="6">
        <v>0</v>
      </c>
      <c r="K4164" s="6">
        <v>0</v>
      </c>
      <c r="L4164" s="6"/>
      <c r="M4164" s="6">
        <v>2022</v>
      </c>
      <c r="N4164" s="6" t="s">
        <v>7745</v>
      </c>
      <c r="O4164" s="6">
        <v>99</v>
      </c>
      <c r="P4164" s="6"/>
      <c r="Q4164" s="6" t="s">
        <v>7733</v>
      </c>
      <c r="R4164" s="6" t="s">
        <v>7734</v>
      </c>
      <c r="S4164" s="6"/>
      <c r="T4164" s="6" t="s">
        <v>5747</v>
      </c>
      <c r="U4164">
        <f t="shared" si="65"/>
        <v>2</v>
      </c>
    </row>
    <row r="4165" spans="1:21" x14ac:dyDescent="0.2">
      <c r="A4165" s="6" t="s">
        <v>12708</v>
      </c>
      <c r="B4165" s="6" t="s">
        <v>12704</v>
      </c>
      <c r="C4165" s="6">
        <v>3542045</v>
      </c>
      <c r="D4165" s="6" t="s">
        <v>6656</v>
      </c>
      <c r="E4165" s="6" t="s">
        <v>10991</v>
      </c>
      <c r="F4165" s="6" t="s">
        <v>6402</v>
      </c>
      <c r="G4165" s="6">
        <v>1289</v>
      </c>
      <c r="H4165" s="6">
        <v>15663</v>
      </c>
      <c r="I4165" s="6">
        <v>0</v>
      </c>
      <c r="J4165" s="6">
        <v>0</v>
      </c>
      <c r="K4165" s="6">
        <v>0</v>
      </c>
      <c r="L4165" s="6"/>
      <c r="M4165" s="6">
        <v>2022</v>
      </c>
      <c r="N4165" s="6" t="s">
        <v>7745</v>
      </c>
      <c r="O4165" s="6">
        <v>99</v>
      </c>
      <c r="P4165" s="6"/>
      <c r="Q4165" s="6" t="s">
        <v>7733</v>
      </c>
      <c r="R4165" s="6" t="s">
        <v>7734</v>
      </c>
      <c r="S4165" s="6"/>
      <c r="T4165" s="6" t="s">
        <v>5748</v>
      </c>
      <c r="U4165">
        <f t="shared" si="65"/>
        <v>1</v>
      </c>
    </row>
    <row r="4166" spans="1:21" x14ac:dyDescent="0.2">
      <c r="A4166" s="6" t="s">
        <v>12703</v>
      </c>
      <c r="B4166" s="6" t="s">
        <v>12704</v>
      </c>
      <c r="C4166" s="6">
        <v>3542045</v>
      </c>
      <c r="D4166" s="6" t="s">
        <v>6442</v>
      </c>
      <c r="E4166" s="6" t="s">
        <v>12711</v>
      </c>
      <c r="F4166" s="6" t="s">
        <v>6402</v>
      </c>
      <c r="G4166" s="6">
        <v>783</v>
      </c>
      <c r="H4166" s="6">
        <v>4051</v>
      </c>
      <c r="I4166" s="6">
        <v>0</v>
      </c>
      <c r="J4166" s="6">
        <v>0</v>
      </c>
      <c r="K4166" s="6">
        <v>0</v>
      </c>
      <c r="L4166" s="6"/>
      <c r="M4166" s="6">
        <v>2022</v>
      </c>
      <c r="N4166" s="6" t="s">
        <v>7732</v>
      </c>
      <c r="O4166" s="6">
        <v>99</v>
      </c>
      <c r="P4166" s="6"/>
      <c r="Q4166" s="6" t="s">
        <v>7733</v>
      </c>
      <c r="R4166" s="6" t="s">
        <v>7734</v>
      </c>
      <c r="S4166" s="6"/>
      <c r="T4166" s="6" t="s">
        <v>1300</v>
      </c>
      <c r="U4166">
        <f t="shared" si="65"/>
        <v>1</v>
      </c>
    </row>
    <row r="4167" spans="1:21" x14ac:dyDescent="0.2">
      <c r="A4167" s="6" t="s">
        <v>12712</v>
      </c>
      <c r="B4167" s="6" t="s">
        <v>12713</v>
      </c>
      <c r="C4167" s="6">
        <v>3554038</v>
      </c>
      <c r="D4167" s="6" t="s">
        <v>6624</v>
      </c>
      <c r="E4167" s="6" t="s">
        <v>6710</v>
      </c>
      <c r="F4167" s="6" t="s">
        <v>6402</v>
      </c>
      <c r="G4167" s="6">
        <v>0</v>
      </c>
      <c r="H4167" s="6"/>
      <c r="I4167" s="6">
        <v>0</v>
      </c>
      <c r="J4167" s="6">
        <v>1</v>
      </c>
      <c r="K4167" s="6">
        <v>1</v>
      </c>
      <c r="L4167" s="6"/>
      <c r="M4167" s="6">
        <v>2022</v>
      </c>
      <c r="N4167" s="6" t="s">
        <v>8113</v>
      </c>
      <c r="O4167" s="6">
        <v>99</v>
      </c>
      <c r="P4167" s="6"/>
      <c r="Q4167" s="6" t="s">
        <v>7733</v>
      </c>
      <c r="R4167" s="6" t="s">
        <v>7734</v>
      </c>
      <c r="S4167" s="6"/>
      <c r="T4167" s="6" t="s">
        <v>1305</v>
      </c>
      <c r="U4167">
        <f t="shared" si="65"/>
        <v>1</v>
      </c>
    </row>
    <row r="4168" spans="1:21" x14ac:dyDescent="0.2">
      <c r="A4168" s="6" t="s">
        <v>12714</v>
      </c>
      <c r="B4168" s="6" t="s">
        <v>12713</v>
      </c>
      <c r="C4168" s="6">
        <v>3554038</v>
      </c>
      <c r="D4168" s="6" t="s">
        <v>6771</v>
      </c>
      <c r="E4168" s="6" t="s">
        <v>10227</v>
      </c>
      <c r="F4168" s="6" t="s">
        <v>6402</v>
      </c>
      <c r="G4168" s="6">
        <v>0</v>
      </c>
      <c r="H4168" s="6"/>
      <c r="I4168" s="6">
        <v>1</v>
      </c>
      <c r="J4168" s="6">
        <v>1</v>
      </c>
      <c r="K4168" s="6">
        <v>1</v>
      </c>
      <c r="L4168" s="6"/>
      <c r="M4168" s="6">
        <v>2022</v>
      </c>
      <c r="N4168" s="6" t="s">
        <v>7745</v>
      </c>
      <c r="O4168" s="6">
        <v>99</v>
      </c>
      <c r="P4168" s="6"/>
      <c r="Q4168" s="6" t="s">
        <v>7733</v>
      </c>
      <c r="R4168" s="6" t="s">
        <v>7734</v>
      </c>
      <c r="S4168" s="6"/>
      <c r="T4168" s="6" t="s">
        <v>5774</v>
      </c>
      <c r="U4168">
        <f t="shared" si="65"/>
        <v>4</v>
      </c>
    </row>
    <row r="4169" spans="1:21" x14ac:dyDescent="0.2">
      <c r="A4169" s="6" t="s">
        <v>12714</v>
      </c>
      <c r="B4169" s="6" t="s">
        <v>12713</v>
      </c>
      <c r="C4169" s="6">
        <v>3554038</v>
      </c>
      <c r="D4169" s="6" t="s">
        <v>6784</v>
      </c>
      <c r="E4169" s="6" t="s">
        <v>10227</v>
      </c>
      <c r="F4169" s="6" t="s">
        <v>6402</v>
      </c>
      <c r="G4169" s="6">
        <v>0</v>
      </c>
      <c r="H4169" s="6"/>
      <c r="I4169" s="6">
        <v>1</v>
      </c>
      <c r="J4169" s="6">
        <v>1</v>
      </c>
      <c r="K4169" s="6">
        <v>1</v>
      </c>
      <c r="L4169" s="6"/>
      <c r="M4169" s="6">
        <v>2022</v>
      </c>
      <c r="N4169" s="6" t="s">
        <v>7745</v>
      </c>
      <c r="O4169" s="6">
        <v>99</v>
      </c>
      <c r="P4169" s="6"/>
      <c r="Q4169" s="6" t="s">
        <v>7733</v>
      </c>
      <c r="R4169" s="6" t="s">
        <v>7734</v>
      </c>
      <c r="S4169" s="6"/>
      <c r="T4169" s="6" t="s">
        <v>5773</v>
      </c>
      <c r="U4169">
        <f t="shared" si="65"/>
        <v>3</v>
      </c>
    </row>
    <row r="4170" spans="1:21" x14ac:dyDescent="0.2">
      <c r="A4170" s="6" t="s">
        <v>12714</v>
      </c>
      <c r="B4170" s="6" t="s">
        <v>12713</v>
      </c>
      <c r="C4170" s="6">
        <v>3554038</v>
      </c>
      <c r="D4170" s="6" t="s">
        <v>12715</v>
      </c>
      <c r="E4170" s="6" t="s">
        <v>12716</v>
      </c>
      <c r="F4170" s="6" t="s">
        <v>6402</v>
      </c>
      <c r="G4170" s="6">
        <v>0</v>
      </c>
      <c r="H4170" s="6"/>
      <c r="I4170" s="6">
        <v>1</v>
      </c>
      <c r="J4170" s="6">
        <v>1</v>
      </c>
      <c r="K4170" s="6">
        <v>1</v>
      </c>
      <c r="L4170" s="6"/>
      <c r="M4170" s="6">
        <v>2022</v>
      </c>
      <c r="N4170" s="6" t="s">
        <v>7745</v>
      </c>
      <c r="O4170" s="6">
        <v>99</v>
      </c>
      <c r="P4170" s="6"/>
      <c r="Q4170" s="6" t="s">
        <v>7733</v>
      </c>
      <c r="R4170" s="6" t="s">
        <v>7734</v>
      </c>
      <c r="S4170" s="6"/>
      <c r="T4170" s="6" t="s">
        <v>5772</v>
      </c>
      <c r="U4170">
        <f t="shared" si="65"/>
        <v>2</v>
      </c>
    </row>
    <row r="4171" spans="1:21" x14ac:dyDescent="0.2">
      <c r="A4171" s="6" t="s">
        <v>12714</v>
      </c>
      <c r="B4171" s="6" t="s">
        <v>12713</v>
      </c>
      <c r="C4171" s="6">
        <v>3554038</v>
      </c>
      <c r="D4171" s="6" t="s">
        <v>6580</v>
      </c>
      <c r="E4171" s="6" t="s">
        <v>7304</v>
      </c>
      <c r="F4171" s="6" t="s">
        <v>6402</v>
      </c>
      <c r="G4171" s="6">
        <v>0</v>
      </c>
      <c r="H4171" s="6"/>
      <c r="I4171" s="6">
        <v>1</v>
      </c>
      <c r="J4171" s="6">
        <v>1</v>
      </c>
      <c r="K4171" s="6">
        <v>1</v>
      </c>
      <c r="L4171" s="6"/>
      <c r="M4171" s="6">
        <v>2022</v>
      </c>
      <c r="N4171" s="6" t="s">
        <v>7745</v>
      </c>
      <c r="O4171" s="6">
        <v>99</v>
      </c>
      <c r="P4171" s="6"/>
      <c r="Q4171" s="6" t="s">
        <v>7733</v>
      </c>
      <c r="R4171" s="6" t="s">
        <v>7734</v>
      </c>
      <c r="S4171" s="6"/>
      <c r="T4171" s="6" t="s">
        <v>5771</v>
      </c>
      <c r="U4171">
        <f t="shared" si="65"/>
        <v>1</v>
      </c>
    </row>
    <row r="4172" spans="1:21" x14ac:dyDescent="0.2">
      <c r="A4172" s="6" t="s">
        <v>12717</v>
      </c>
      <c r="B4172" s="6" t="s">
        <v>12718</v>
      </c>
      <c r="C4172" s="6"/>
      <c r="D4172" s="6" t="s">
        <v>6539</v>
      </c>
      <c r="E4172" s="6" t="s">
        <v>6514</v>
      </c>
      <c r="F4172" s="6" t="s">
        <v>6402</v>
      </c>
      <c r="G4172" s="6">
        <v>0</v>
      </c>
      <c r="H4172" s="6"/>
      <c r="I4172" s="6">
        <v>0</v>
      </c>
      <c r="J4172" s="6">
        <v>1</v>
      </c>
      <c r="K4172" s="6">
        <v>1</v>
      </c>
      <c r="L4172" s="6"/>
      <c r="M4172" s="6">
        <v>2022</v>
      </c>
      <c r="N4172" s="6" t="s">
        <v>7745</v>
      </c>
      <c r="O4172" s="6" t="s">
        <v>11876</v>
      </c>
      <c r="P4172" s="6"/>
      <c r="Q4172" s="6" t="s">
        <v>7733</v>
      </c>
      <c r="R4172" s="6" t="s">
        <v>7734</v>
      </c>
      <c r="S4172" s="6"/>
      <c r="T4172" s="6" t="s">
        <v>4298</v>
      </c>
      <c r="U4172">
        <f t="shared" si="65"/>
        <v>1</v>
      </c>
    </row>
    <row r="4173" spans="1:21" x14ac:dyDescent="0.2">
      <c r="A4173" s="6" t="s">
        <v>12719</v>
      </c>
      <c r="B4173" s="6" t="s">
        <v>12718</v>
      </c>
      <c r="C4173" s="6"/>
      <c r="D4173" s="6" t="s">
        <v>6597</v>
      </c>
      <c r="E4173" s="6" t="s">
        <v>7584</v>
      </c>
      <c r="F4173" s="6" t="s">
        <v>6402</v>
      </c>
      <c r="G4173" s="6">
        <v>0</v>
      </c>
      <c r="H4173" s="6"/>
      <c r="I4173" s="6">
        <v>1</v>
      </c>
      <c r="J4173" s="6">
        <v>1</v>
      </c>
      <c r="K4173" s="6">
        <v>1</v>
      </c>
      <c r="L4173" s="6"/>
      <c r="M4173" s="6">
        <v>2022</v>
      </c>
      <c r="N4173" s="6" t="s">
        <v>7745</v>
      </c>
      <c r="O4173" s="6" t="s">
        <v>8119</v>
      </c>
      <c r="P4173" s="6"/>
      <c r="Q4173" s="6" t="s">
        <v>7733</v>
      </c>
      <c r="R4173" s="6" t="s">
        <v>7734</v>
      </c>
      <c r="S4173" s="6"/>
      <c r="T4173" s="6" t="s">
        <v>4296</v>
      </c>
      <c r="U4173">
        <f t="shared" si="65"/>
        <v>1</v>
      </c>
    </row>
    <row r="4174" spans="1:21" x14ac:dyDescent="0.2">
      <c r="A4174" s="6" t="s">
        <v>12720</v>
      </c>
      <c r="B4174" s="6" t="s">
        <v>12721</v>
      </c>
      <c r="C4174" s="6">
        <v>3526037</v>
      </c>
      <c r="D4174" s="6" t="s">
        <v>12722</v>
      </c>
      <c r="E4174" s="6" t="s">
        <v>7440</v>
      </c>
      <c r="F4174" s="6" t="s">
        <v>6402</v>
      </c>
      <c r="G4174" s="6">
        <v>1182</v>
      </c>
      <c r="H4174" s="6">
        <v>4332</v>
      </c>
      <c r="I4174" s="6">
        <v>0</v>
      </c>
      <c r="J4174" s="6">
        <v>0</v>
      </c>
      <c r="K4174" s="6">
        <v>0</v>
      </c>
      <c r="L4174" s="6"/>
      <c r="M4174" s="6">
        <v>2022</v>
      </c>
      <c r="N4174" s="6" t="s">
        <v>7732</v>
      </c>
      <c r="O4174" s="6">
        <v>99</v>
      </c>
      <c r="P4174" s="6"/>
      <c r="Q4174" s="6" t="s">
        <v>7733</v>
      </c>
      <c r="R4174" s="6" t="s">
        <v>7734</v>
      </c>
      <c r="S4174" s="6"/>
      <c r="T4174" s="6" t="s">
        <v>1307</v>
      </c>
      <c r="U4174">
        <f t="shared" si="65"/>
        <v>2</v>
      </c>
    </row>
    <row r="4175" spans="1:21" x14ac:dyDescent="0.2">
      <c r="A4175" s="6" t="s">
        <v>12720</v>
      </c>
      <c r="B4175" s="6" t="s">
        <v>12721</v>
      </c>
      <c r="C4175" s="6">
        <v>3526037</v>
      </c>
      <c r="D4175" s="6" t="s">
        <v>6858</v>
      </c>
      <c r="E4175" s="6" t="s">
        <v>12723</v>
      </c>
      <c r="F4175" s="6" t="s">
        <v>6402</v>
      </c>
      <c r="G4175" s="6">
        <v>3150</v>
      </c>
      <c r="H4175" s="6">
        <v>4332</v>
      </c>
      <c r="I4175" s="6">
        <v>1</v>
      </c>
      <c r="J4175" s="6">
        <v>1</v>
      </c>
      <c r="K4175" s="6">
        <v>0</v>
      </c>
      <c r="L4175" s="6"/>
      <c r="M4175" s="6">
        <v>2022</v>
      </c>
      <c r="N4175" s="6" t="s">
        <v>7732</v>
      </c>
      <c r="O4175" s="6">
        <v>99</v>
      </c>
      <c r="P4175" s="6"/>
      <c r="Q4175" s="6" t="s">
        <v>7733</v>
      </c>
      <c r="R4175" s="6" t="s">
        <v>7734</v>
      </c>
      <c r="S4175" s="6"/>
      <c r="T4175" s="6" t="s">
        <v>1306</v>
      </c>
      <c r="U4175">
        <f t="shared" si="65"/>
        <v>1</v>
      </c>
    </row>
    <row r="4176" spans="1:21" x14ac:dyDescent="0.2">
      <c r="A4176" s="6" t="s">
        <v>12724</v>
      </c>
      <c r="B4176" s="6" t="s">
        <v>12721</v>
      </c>
      <c r="C4176" s="6">
        <v>3526037</v>
      </c>
      <c r="D4176" s="6" t="s">
        <v>6427</v>
      </c>
      <c r="E4176" s="6" t="s">
        <v>8671</v>
      </c>
      <c r="F4176" s="6" t="s">
        <v>6402</v>
      </c>
      <c r="G4176" s="6">
        <v>2852</v>
      </c>
      <c r="H4176" s="6">
        <v>4243</v>
      </c>
      <c r="I4176" s="6">
        <v>1</v>
      </c>
      <c r="J4176" s="6">
        <v>1</v>
      </c>
      <c r="K4176" s="6">
        <v>0</v>
      </c>
      <c r="L4176" s="6"/>
      <c r="M4176" s="6">
        <v>2022</v>
      </c>
      <c r="N4176" s="6" t="s">
        <v>7740</v>
      </c>
      <c r="O4176" s="6">
        <v>99</v>
      </c>
      <c r="P4176" s="6"/>
      <c r="Q4176" s="6" t="s">
        <v>7733</v>
      </c>
      <c r="R4176" s="6" t="s">
        <v>7734</v>
      </c>
      <c r="S4176" s="6"/>
      <c r="T4176" s="6" t="s">
        <v>5783</v>
      </c>
      <c r="U4176">
        <f t="shared" si="65"/>
        <v>2</v>
      </c>
    </row>
    <row r="4177" spans="1:21" x14ac:dyDescent="0.2">
      <c r="A4177" s="6" t="s">
        <v>12724</v>
      </c>
      <c r="B4177" s="6" t="s">
        <v>12721</v>
      </c>
      <c r="C4177" s="6">
        <v>3526037</v>
      </c>
      <c r="D4177" s="6" t="s">
        <v>8643</v>
      </c>
      <c r="E4177" s="6" t="s">
        <v>7036</v>
      </c>
      <c r="F4177" s="6" t="s">
        <v>6402</v>
      </c>
      <c r="G4177" s="6">
        <v>1391</v>
      </c>
      <c r="H4177" s="6">
        <v>4243</v>
      </c>
      <c r="I4177" s="6">
        <v>0</v>
      </c>
      <c r="J4177" s="6">
        <v>0</v>
      </c>
      <c r="K4177" s="6">
        <v>0</v>
      </c>
      <c r="L4177" s="6"/>
      <c r="M4177" s="6">
        <v>2022</v>
      </c>
      <c r="N4177" s="6" t="s">
        <v>7740</v>
      </c>
      <c r="O4177" s="6">
        <v>99</v>
      </c>
      <c r="P4177" s="6"/>
      <c r="Q4177" s="6" t="s">
        <v>7733</v>
      </c>
      <c r="R4177" s="6" t="s">
        <v>7734</v>
      </c>
      <c r="S4177" s="6"/>
      <c r="T4177" s="6" t="s">
        <v>5784</v>
      </c>
      <c r="U4177">
        <f t="shared" si="65"/>
        <v>1</v>
      </c>
    </row>
    <row r="4178" spans="1:21" x14ac:dyDescent="0.2">
      <c r="A4178" s="6" t="s">
        <v>12725</v>
      </c>
      <c r="B4178" s="6" t="s">
        <v>12721</v>
      </c>
      <c r="C4178" s="6">
        <v>3526037</v>
      </c>
      <c r="D4178" s="6" t="s">
        <v>7457</v>
      </c>
      <c r="E4178" s="6" t="s">
        <v>7480</v>
      </c>
      <c r="F4178" s="6" t="s">
        <v>6402</v>
      </c>
      <c r="G4178" s="6">
        <v>1083</v>
      </c>
      <c r="H4178" s="6">
        <v>25580</v>
      </c>
      <c r="I4178" s="6">
        <v>0</v>
      </c>
      <c r="J4178" s="6">
        <v>0</v>
      </c>
      <c r="K4178" s="6">
        <v>0</v>
      </c>
      <c r="L4178" s="6"/>
      <c r="M4178" s="6">
        <v>2022</v>
      </c>
      <c r="N4178" s="6" t="s">
        <v>7745</v>
      </c>
      <c r="O4178" s="6">
        <v>99</v>
      </c>
      <c r="P4178" s="6"/>
      <c r="Q4178" s="6" t="s">
        <v>7733</v>
      </c>
      <c r="R4178" s="6" t="s">
        <v>7734</v>
      </c>
      <c r="S4178" s="6"/>
      <c r="T4178" s="6" t="s">
        <v>5785</v>
      </c>
      <c r="U4178">
        <f t="shared" si="65"/>
        <v>19</v>
      </c>
    </row>
    <row r="4179" spans="1:21" x14ac:dyDescent="0.2">
      <c r="A4179" s="6" t="s">
        <v>12725</v>
      </c>
      <c r="B4179" s="6" t="s">
        <v>12721</v>
      </c>
      <c r="C4179" s="6">
        <v>3526037</v>
      </c>
      <c r="D4179" s="6" t="s">
        <v>6483</v>
      </c>
      <c r="E4179" s="6" t="s">
        <v>12726</v>
      </c>
      <c r="F4179" s="6" t="s">
        <v>6402</v>
      </c>
      <c r="G4179" s="6">
        <v>2133</v>
      </c>
      <c r="H4179" s="6">
        <v>25580</v>
      </c>
      <c r="I4179" s="6">
        <v>0</v>
      </c>
      <c r="J4179" s="6">
        <v>1</v>
      </c>
      <c r="K4179" s="6">
        <v>0</v>
      </c>
      <c r="L4179" s="6"/>
      <c r="M4179" s="6">
        <v>2022</v>
      </c>
      <c r="N4179" s="6" t="s">
        <v>7745</v>
      </c>
      <c r="O4179" s="6">
        <v>99</v>
      </c>
      <c r="P4179" s="6"/>
      <c r="Q4179" s="6" t="s">
        <v>7733</v>
      </c>
      <c r="R4179" s="6" t="s">
        <v>7734</v>
      </c>
      <c r="S4179" s="6"/>
      <c r="T4179" s="6" t="s">
        <v>5782</v>
      </c>
      <c r="U4179">
        <f t="shared" si="65"/>
        <v>18</v>
      </c>
    </row>
    <row r="4180" spans="1:21" x14ac:dyDescent="0.2">
      <c r="A4180" s="6" t="s">
        <v>12725</v>
      </c>
      <c r="B4180" s="6" t="s">
        <v>12721</v>
      </c>
      <c r="C4180" s="6">
        <v>3526037</v>
      </c>
      <c r="D4180" s="6" t="s">
        <v>12727</v>
      </c>
      <c r="E4180" s="6" t="s">
        <v>12728</v>
      </c>
      <c r="F4180" s="6" t="s">
        <v>6402</v>
      </c>
      <c r="G4180" s="6">
        <v>1165</v>
      </c>
      <c r="H4180" s="6">
        <v>25580</v>
      </c>
      <c r="I4180" s="6">
        <v>0</v>
      </c>
      <c r="J4180" s="6">
        <v>0</v>
      </c>
      <c r="K4180" s="6">
        <v>0</v>
      </c>
      <c r="L4180" s="6"/>
      <c r="M4180" s="6">
        <v>2022</v>
      </c>
      <c r="N4180" s="6" t="s">
        <v>7745</v>
      </c>
      <c r="O4180" s="6">
        <v>99</v>
      </c>
      <c r="P4180" s="6"/>
      <c r="Q4180" s="6" t="s">
        <v>7733</v>
      </c>
      <c r="R4180" s="6" t="s">
        <v>7734</v>
      </c>
      <c r="S4180" s="6"/>
      <c r="T4180" s="6" t="s">
        <v>5786</v>
      </c>
      <c r="U4180">
        <f t="shared" si="65"/>
        <v>17</v>
      </c>
    </row>
    <row r="4181" spans="1:21" x14ac:dyDescent="0.2">
      <c r="A4181" s="6" t="s">
        <v>12725</v>
      </c>
      <c r="B4181" s="6" t="s">
        <v>12721</v>
      </c>
      <c r="C4181" s="6">
        <v>3526037</v>
      </c>
      <c r="D4181" s="6" t="s">
        <v>12729</v>
      </c>
      <c r="E4181" s="6" t="s">
        <v>12730</v>
      </c>
      <c r="F4181" s="6" t="s">
        <v>6402</v>
      </c>
      <c r="G4181" s="6">
        <v>1645</v>
      </c>
      <c r="H4181" s="6">
        <v>25580</v>
      </c>
      <c r="I4181" s="6">
        <v>0</v>
      </c>
      <c r="J4181" s="6">
        <v>1</v>
      </c>
      <c r="K4181" s="6">
        <v>0</v>
      </c>
      <c r="L4181" s="6"/>
      <c r="M4181" s="6">
        <v>2022</v>
      </c>
      <c r="N4181" s="6" t="s">
        <v>7745</v>
      </c>
      <c r="O4181" s="6">
        <v>99</v>
      </c>
      <c r="P4181" s="6"/>
      <c r="Q4181" s="6" t="s">
        <v>7733</v>
      </c>
      <c r="R4181" s="6" t="s">
        <v>7734</v>
      </c>
      <c r="S4181" s="6"/>
      <c r="T4181" s="6" t="s">
        <v>5781</v>
      </c>
      <c r="U4181">
        <f t="shared" si="65"/>
        <v>16</v>
      </c>
    </row>
    <row r="4182" spans="1:21" x14ac:dyDescent="0.2">
      <c r="A4182" s="6" t="s">
        <v>12725</v>
      </c>
      <c r="B4182" s="6" t="s">
        <v>12721</v>
      </c>
      <c r="C4182" s="6">
        <v>3526037</v>
      </c>
      <c r="D4182" s="6" t="s">
        <v>12731</v>
      </c>
      <c r="E4182" s="6" t="s">
        <v>12732</v>
      </c>
      <c r="F4182" s="6" t="s">
        <v>6402</v>
      </c>
      <c r="G4182" s="6">
        <v>1506</v>
      </c>
      <c r="H4182" s="6">
        <v>25580</v>
      </c>
      <c r="I4182" s="6">
        <v>1</v>
      </c>
      <c r="J4182" s="6">
        <v>1</v>
      </c>
      <c r="K4182" s="6">
        <v>0</v>
      </c>
      <c r="L4182" s="6"/>
      <c r="M4182" s="6">
        <v>2022</v>
      </c>
      <c r="N4182" s="6" t="s">
        <v>7745</v>
      </c>
      <c r="O4182" s="6">
        <v>99</v>
      </c>
      <c r="P4182" s="6"/>
      <c r="Q4182" s="6" t="s">
        <v>7733</v>
      </c>
      <c r="R4182" s="6" t="s">
        <v>7734</v>
      </c>
      <c r="S4182" s="6"/>
      <c r="T4182" s="6" t="s">
        <v>5780</v>
      </c>
      <c r="U4182">
        <f t="shared" si="65"/>
        <v>15</v>
      </c>
    </row>
    <row r="4183" spans="1:21" x14ac:dyDescent="0.2">
      <c r="A4183" s="6" t="s">
        <v>12725</v>
      </c>
      <c r="B4183" s="6" t="s">
        <v>12721</v>
      </c>
      <c r="C4183" s="6">
        <v>3526037</v>
      </c>
      <c r="D4183" s="6" t="s">
        <v>6492</v>
      </c>
      <c r="E4183" s="6" t="s">
        <v>12733</v>
      </c>
      <c r="F4183" s="6" t="s">
        <v>6402</v>
      </c>
      <c r="G4183" s="6">
        <v>2024</v>
      </c>
      <c r="H4183" s="6">
        <v>25580</v>
      </c>
      <c r="I4183" s="6">
        <v>1</v>
      </c>
      <c r="J4183" s="6">
        <v>1</v>
      </c>
      <c r="K4183" s="6">
        <v>0</v>
      </c>
      <c r="L4183" s="6"/>
      <c r="M4183" s="6">
        <v>2022</v>
      </c>
      <c r="N4183" s="6" t="s">
        <v>7745</v>
      </c>
      <c r="O4183" s="6">
        <v>99</v>
      </c>
      <c r="P4183" s="6"/>
      <c r="Q4183" s="6" t="s">
        <v>7733</v>
      </c>
      <c r="R4183" s="6" t="s">
        <v>7734</v>
      </c>
      <c r="S4183" s="6"/>
      <c r="T4183" s="6" t="s">
        <v>5779</v>
      </c>
      <c r="U4183">
        <f t="shared" si="65"/>
        <v>14</v>
      </c>
    </row>
    <row r="4184" spans="1:21" x14ac:dyDescent="0.2">
      <c r="A4184" s="6" t="s">
        <v>12725</v>
      </c>
      <c r="B4184" s="6" t="s">
        <v>12721</v>
      </c>
      <c r="C4184" s="6">
        <v>3526037</v>
      </c>
      <c r="D4184" s="6" t="s">
        <v>6427</v>
      </c>
      <c r="E4184" s="6" t="s">
        <v>12259</v>
      </c>
      <c r="F4184" s="6" t="s">
        <v>6402</v>
      </c>
      <c r="G4184" s="6">
        <v>1258</v>
      </c>
      <c r="H4184" s="6">
        <v>25580</v>
      </c>
      <c r="I4184" s="6">
        <v>0</v>
      </c>
      <c r="J4184" s="6">
        <v>0</v>
      </c>
      <c r="K4184" s="6">
        <v>0</v>
      </c>
      <c r="L4184" s="6"/>
      <c r="M4184" s="6">
        <v>2022</v>
      </c>
      <c r="N4184" s="6" t="s">
        <v>7745</v>
      </c>
      <c r="O4184" s="6">
        <v>99</v>
      </c>
      <c r="P4184" s="6"/>
      <c r="Q4184" s="6" t="s">
        <v>7733</v>
      </c>
      <c r="R4184" s="6" t="s">
        <v>7734</v>
      </c>
      <c r="S4184" s="6"/>
      <c r="T4184" s="6" t="s">
        <v>5787</v>
      </c>
      <c r="U4184">
        <f t="shared" si="65"/>
        <v>13</v>
      </c>
    </row>
    <row r="4185" spans="1:21" x14ac:dyDescent="0.2">
      <c r="A4185" s="6" t="s">
        <v>12725</v>
      </c>
      <c r="B4185" s="6" t="s">
        <v>12721</v>
      </c>
      <c r="C4185" s="6">
        <v>3526037</v>
      </c>
      <c r="D4185" s="6" t="s">
        <v>12734</v>
      </c>
      <c r="E4185" s="6" t="s">
        <v>12735</v>
      </c>
      <c r="F4185" s="6" t="s">
        <v>6402</v>
      </c>
      <c r="G4185" s="6">
        <v>1454</v>
      </c>
      <c r="H4185" s="6">
        <v>25580</v>
      </c>
      <c r="I4185" s="6">
        <v>1</v>
      </c>
      <c r="J4185" s="6">
        <v>1</v>
      </c>
      <c r="K4185" s="6">
        <v>0</v>
      </c>
      <c r="L4185" s="6"/>
      <c r="M4185" s="6">
        <v>2022</v>
      </c>
      <c r="N4185" s="6" t="s">
        <v>7745</v>
      </c>
      <c r="O4185" s="6">
        <v>99</v>
      </c>
      <c r="P4185" s="6"/>
      <c r="Q4185" s="6" t="s">
        <v>7733</v>
      </c>
      <c r="R4185" s="6" t="s">
        <v>7734</v>
      </c>
      <c r="S4185" s="6"/>
      <c r="T4185" s="6" t="s">
        <v>20230</v>
      </c>
      <c r="U4185">
        <f t="shared" si="65"/>
        <v>12</v>
      </c>
    </row>
    <row r="4186" spans="1:21" x14ac:dyDescent="0.2">
      <c r="A4186" s="6" t="s">
        <v>12725</v>
      </c>
      <c r="B4186" s="6" t="s">
        <v>12721</v>
      </c>
      <c r="C4186" s="6">
        <v>3526037</v>
      </c>
      <c r="D4186" s="6" t="s">
        <v>10185</v>
      </c>
      <c r="E4186" s="6" t="s">
        <v>7236</v>
      </c>
      <c r="F4186" s="6" t="s">
        <v>6402</v>
      </c>
      <c r="G4186" s="6">
        <v>979</v>
      </c>
      <c r="H4186" s="6">
        <v>25580</v>
      </c>
      <c r="I4186" s="6">
        <v>0</v>
      </c>
      <c r="J4186" s="6">
        <v>0</v>
      </c>
      <c r="K4186" s="6">
        <v>0</v>
      </c>
      <c r="L4186" s="6"/>
      <c r="M4186" s="6">
        <v>2022</v>
      </c>
      <c r="N4186" s="6" t="s">
        <v>7745</v>
      </c>
      <c r="O4186" s="6">
        <v>99</v>
      </c>
      <c r="P4186" s="6"/>
      <c r="Q4186" s="6" t="s">
        <v>7733</v>
      </c>
      <c r="R4186" s="6" t="s">
        <v>7734</v>
      </c>
      <c r="S4186" s="6"/>
      <c r="T4186" s="6" t="s">
        <v>5788</v>
      </c>
      <c r="U4186">
        <f t="shared" si="65"/>
        <v>11</v>
      </c>
    </row>
    <row r="4187" spans="1:21" x14ac:dyDescent="0.2">
      <c r="A4187" s="6" t="s">
        <v>12725</v>
      </c>
      <c r="B4187" s="6" t="s">
        <v>12721</v>
      </c>
      <c r="C4187" s="6">
        <v>3526037</v>
      </c>
      <c r="D4187" s="6" t="s">
        <v>6636</v>
      </c>
      <c r="E4187" s="6" t="s">
        <v>11160</v>
      </c>
      <c r="F4187" s="6" t="s">
        <v>6402</v>
      </c>
      <c r="G4187" s="6">
        <v>1900</v>
      </c>
      <c r="H4187" s="6">
        <v>25580</v>
      </c>
      <c r="I4187" s="6">
        <v>1</v>
      </c>
      <c r="J4187" s="6">
        <v>1</v>
      </c>
      <c r="K4187" s="6">
        <v>0</v>
      </c>
      <c r="L4187" s="6"/>
      <c r="M4187" s="6">
        <v>2022</v>
      </c>
      <c r="N4187" s="6" t="s">
        <v>7745</v>
      </c>
      <c r="O4187" s="6">
        <v>99</v>
      </c>
      <c r="P4187" s="6"/>
      <c r="Q4187" s="6" t="s">
        <v>7733</v>
      </c>
      <c r="R4187" s="6" t="s">
        <v>7734</v>
      </c>
      <c r="S4187" s="6"/>
      <c r="T4187" s="6" t="s">
        <v>5777</v>
      </c>
      <c r="U4187">
        <f t="shared" si="65"/>
        <v>10</v>
      </c>
    </row>
    <row r="4188" spans="1:21" x14ac:dyDescent="0.2">
      <c r="A4188" s="6" t="s">
        <v>12725</v>
      </c>
      <c r="B4188" s="6" t="s">
        <v>12721</v>
      </c>
      <c r="C4188" s="6">
        <v>3526037</v>
      </c>
      <c r="D4188" s="6" t="s">
        <v>6427</v>
      </c>
      <c r="E4188" s="6" t="s">
        <v>12736</v>
      </c>
      <c r="F4188" s="6" t="s">
        <v>6402</v>
      </c>
      <c r="G4188" s="6">
        <v>1930</v>
      </c>
      <c r="H4188" s="6">
        <v>25580</v>
      </c>
      <c r="I4188" s="6">
        <v>0</v>
      </c>
      <c r="J4188" s="6">
        <v>1</v>
      </c>
      <c r="K4188" s="6">
        <v>0</v>
      </c>
      <c r="L4188" s="6"/>
      <c r="M4188" s="6">
        <v>2022</v>
      </c>
      <c r="N4188" s="6" t="s">
        <v>7745</v>
      </c>
      <c r="O4188" s="6">
        <v>99</v>
      </c>
      <c r="P4188" s="6"/>
      <c r="Q4188" s="6" t="s">
        <v>7733</v>
      </c>
      <c r="R4188" s="6" t="s">
        <v>7734</v>
      </c>
      <c r="S4188" s="6"/>
      <c r="T4188" s="6" t="s">
        <v>5776</v>
      </c>
      <c r="U4188">
        <f t="shared" si="65"/>
        <v>9</v>
      </c>
    </row>
    <row r="4189" spans="1:21" x14ac:dyDescent="0.2">
      <c r="A4189" s="6" t="s">
        <v>12725</v>
      </c>
      <c r="B4189" s="6" t="s">
        <v>12721</v>
      </c>
      <c r="C4189" s="6">
        <v>3526037</v>
      </c>
      <c r="D4189" s="6" t="s">
        <v>6477</v>
      </c>
      <c r="E4189" s="6" t="s">
        <v>12737</v>
      </c>
      <c r="F4189" s="6" t="s">
        <v>6402</v>
      </c>
      <c r="G4189" s="6">
        <v>1895</v>
      </c>
      <c r="H4189" s="6">
        <v>25580</v>
      </c>
      <c r="I4189" s="6">
        <v>1</v>
      </c>
      <c r="J4189" s="6">
        <v>1</v>
      </c>
      <c r="K4189" s="6">
        <v>0</v>
      </c>
      <c r="L4189" s="6"/>
      <c r="M4189" s="6">
        <v>2022</v>
      </c>
      <c r="N4189" s="6" t="s">
        <v>7745</v>
      </c>
      <c r="O4189" s="6">
        <v>99</v>
      </c>
      <c r="P4189" s="6"/>
      <c r="Q4189" s="6" t="s">
        <v>7733</v>
      </c>
      <c r="R4189" s="6" t="s">
        <v>7734</v>
      </c>
      <c r="S4189" s="6"/>
      <c r="T4189" s="6" t="s">
        <v>5775</v>
      </c>
      <c r="U4189">
        <f t="shared" si="65"/>
        <v>8</v>
      </c>
    </row>
    <row r="4190" spans="1:21" x14ac:dyDescent="0.2">
      <c r="A4190" s="6" t="s">
        <v>12725</v>
      </c>
      <c r="B4190" s="6" t="s">
        <v>12721</v>
      </c>
      <c r="C4190" s="6">
        <v>3526037</v>
      </c>
      <c r="D4190" s="6" t="s">
        <v>6523</v>
      </c>
      <c r="E4190" s="6" t="s">
        <v>6544</v>
      </c>
      <c r="F4190" s="6" t="s">
        <v>6402</v>
      </c>
      <c r="G4190" s="6">
        <v>726</v>
      </c>
      <c r="H4190" s="6">
        <v>25580</v>
      </c>
      <c r="I4190" s="6">
        <v>0</v>
      </c>
      <c r="J4190" s="6">
        <v>0</v>
      </c>
      <c r="K4190" s="6">
        <v>0</v>
      </c>
      <c r="L4190" s="6"/>
      <c r="M4190" s="6">
        <v>2022</v>
      </c>
      <c r="N4190" s="6" t="s">
        <v>7745</v>
      </c>
      <c r="O4190" s="6">
        <v>99</v>
      </c>
      <c r="P4190" s="6"/>
      <c r="Q4190" s="6" t="s">
        <v>7733</v>
      </c>
      <c r="R4190" s="6" t="s">
        <v>7734</v>
      </c>
      <c r="S4190" s="6"/>
      <c r="T4190" s="6" t="s">
        <v>558</v>
      </c>
      <c r="U4190">
        <f t="shared" si="65"/>
        <v>7</v>
      </c>
    </row>
    <row r="4191" spans="1:21" x14ac:dyDescent="0.2">
      <c r="A4191" s="6" t="s">
        <v>12725</v>
      </c>
      <c r="B4191" s="6" t="s">
        <v>12721</v>
      </c>
      <c r="C4191" s="6">
        <v>3526037</v>
      </c>
      <c r="D4191" s="6" t="s">
        <v>7329</v>
      </c>
      <c r="E4191" s="6" t="s">
        <v>12738</v>
      </c>
      <c r="F4191" s="6" t="s">
        <v>6402</v>
      </c>
      <c r="G4191" s="6">
        <v>1240</v>
      </c>
      <c r="H4191" s="6">
        <v>25580</v>
      </c>
      <c r="I4191" s="6">
        <v>0</v>
      </c>
      <c r="J4191" s="6">
        <v>0</v>
      </c>
      <c r="K4191" s="6">
        <v>0</v>
      </c>
      <c r="L4191" s="6"/>
      <c r="M4191" s="6">
        <v>2022</v>
      </c>
      <c r="N4191" s="6" t="s">
        <v>7745</v>
      </c>
      <c r="O4191" s="6">
        <v>99</v>
      </c>
      <c r="P4191" s="6"/>
      <c r="Q4191" s="6" t="s">
        <v>7733</v>
      </c>
      <c r="R4191" s="6" t="s">
        <v>7734</v>
      </c>
      <c r="S4191" s="6"/>
      <c r="T4191" s="6" t="s">
        <v>5789</v>
      </c>
      <c r="U4191">
        <f t="shared" si="65"/>
        <v>6</v>
      </c>
    </row>
    <row r="4192" spans="1:21" x14ac:dyDescent="0.2">
      <c r="A4192" s="6" t="s">
        <v>12725</v>
      </c>
      <c r="B4192" s="6" t="s">
        <v>12721</v>
      </c>
      <c r="C4192" s="6">
        <v>3526037</v>
      </c>
      <c r="D4192" s="6" t="s">
        <v>6463</v>
      </c>
      <c r="E4192" s="6" t="s">
        <v>12739</v>
      </c>
      <c r="F4192" s="6" t="s">
        <v>6402</v>
      </c>
      <c r="G4192" s="6">
        <v>895</v>
      </c>
      <c r="H4192" s="6">
        <v>25580</v>
      </c>
      <c r="I4192" s="6">
        <v>0</v>
      </c>
      <c r="J4192" s="6">
        <v>0</v>
      </c>
      <c r="K4192" s="6">
        <v>0</v>
      </c>
      <c r="L4192" s="6"/>
      <c r="M4192" s="6">
        <v>2022</v>
      </c>
      <c r="N4192" s="6" t="s">
        <v>7745</v>
      </c>
      <c r="O4192" s="6">
        <v>99</v>
      </c>
      <c r="P4192" s="6"/>
      <c r="Q4192" s="6" t="s">
        <v>7733</v>
      </c>
      <c r="R4192" s="6" t="s">
        <v>7734</v>
      </c>
      <c r="S4192" s="6"/>
      <c r="T4192" s="6" t="s">
        <v>5790</v>
      </c>
      <c r="U4192">
        <f t="shared" si="65"/>
        <v>5</v>
      </c>
    </row>
    <row r="4193" spans="1:21" x14ac:dyDescent="0.2">
      <c r="A4193" s="6" t="s">
        <v>12725</v>
      </c>
      <c r="B4193" s="6" t="s">
        <v>12721</v>
      </c>
      <c r="C4193" s="6">
        <v>3526037</v>
      </c>
      <c r="D4193" s="6" t="s">
        <v>6584</v>
      </c>
      <c r="E4193" s="6" t="s">
        <v>6578</v>
      </c>
      <c r="F4193" s="6" t="s">
        <v>6402</v>
      </c>
      <c r="G4193" s="6">
        <v>667</v>
      </c>
      <c r="H4193" s="6">
        <v>25580</v>
      </c>
      <c r="I4193" s="6">
        <v>0</v>
      </c>
      <c r="J4193" s="6">
        <v>0</v>
      </c>
      <c r="K4193" s="6">
        <v>0</v>
      </c>
      <c r="L4193" s="6"/>
      <c r="M4193" s="6">
        <v>2022</v>
      </c>
      <c r="N4193" s="6" t="s">
        <v>7745</v>
      </c>
      <c r="O4193" s="6">
        <v>99</v>
      </c>
      <c r="P4193" s="6"/>
      <c r="Q4193" s="6" t="s">
        <v>7733</v>
      </c>
      <c r="R4193" s="6" t="s">
        <v>7734</v>
      </c>
      <c r="S4193" s="6"/>
      <c r="T4193" s="6" t="s">
        <v>5791</v>
      </c>
      <c r="U4193">
        <f t="shared" si="65"/>
        <v>4</v>
      </c>
    </row>
    <row r="4194" spans="1:21" x14ac:dyDescent="0.2">
      <c r="A4194" s="6" t="s">
        <v>12725</v>
      </c>
      <c r="B4194" s="6" t="s">
        <v>12721</v>
      </c>
      <c r="C4194" s="6">
        <v>3526037</v>
      </c>
      <c r="D4194" s="6" t="s">
        <v>6678</v>
      </c>
      <c r="E4194" s="6" t="s">
        <v>7107</v>
      </c>
      <c r="F4194" s="6" t="s">
        <v>6402</v>
      </c>
      <c r="G4194" s="6">
        <v>1008</v>
      </c>
      <c r="H4194" s="6">
        <v>25580</v>
      </c>
      <c r="I4194" s="6">
        <v>0</v>
      </c>
      <c r="J4194" s="6">
        <v>0</v>
      </c>
      <c r="K4194" s="6">
        <v>0</v>
      </c>
      <c r="L4194" s="6"/>
      <c r="M4194" s="6">
        <v>2022</v>
      </c>
      <c r="N4194" s="6" t="s">
        <v>7745</v>
      </c>
      <c r="O4194" s="6">
        <v>99</v>
      </c>
      <c r="P4194" s="6"/>
      <c r="Q4194" s="6" t="s">
        <v>7733</v>
      </c>
      <c r="R4194" s="6" t="s">
        <v>7734</v>
      </c>
      <c r="S4194" s="6"/>
      <c r="T4194" s="6" t="s">
        <v>5792</v>
      </c>
      <c r="U4194">
        <f t="shared" si="65"/>
        <v>3</v>
      </c>
    </row>
    <row r="4195" spans="1:21" x14ac:dyDescent="0.2">
      <c r="A4195" s="6" t="s">
        <v>12725</v>
      </c>
      <c r="B4195" s="6" t="s">
        <v>12721</v>
      </c>
      <c r="C4195" s="6">
        <v>3526037</v>
      </c>
      <c r="D4195" s="6" t="s">
        <v>7015</v>
      </c>
      <c r="E4195" s="6" t="s">
        <v>7107</v>
      </c>
      <c r="F4195" s="6" t="s">
        <v>6402</v>
      </c>
      <c r="G4195" s="6">
        <v>1451</v>
      </c>
      <c r="H4195" s="6">
        <v>25580</v>
      </c>
      <c r="I4195" s="6">
        <v>1</v>
      </c>
      <c r="J4195" s="6">
        <v>0</v>
      </c>
      <c r="K4195" s="6">
        <v>0</v>
      </c>
      <c r="L4195" s="6"/>
      <c r="M4195" s="6">
        <v>2022</v>
      </c>
      <c r="N4195" s="6" t="s">
        <v>7745</v>
      </c>
      <c r="O4195" s="6">
        <v>99</v>
      </c>
      <c r="P4195" s="6"/>
      <c r="Q4195" s="6" t="s">
        <v>7733</v>
      </c>
      <c r="R4195" s="6" t="s">
        <v>7734</v>
      </c>
      <c r="S4195" s="6"/>
      <c r="T4195" s="6" t="s">
        <v>5793</v>
      </c>
      <c r="U4195">
        <f t="shared" si="65"/>
        <v>2</v>
      </c>
    </row>
    <row r="4196" spans="1:21" x14ac:dyDescent="0.2">
      <c r="A4196" s="6" t="s">
        <v>12725</v>
      </c>
      <c r="B4196" s="6" t="s">
        <v>12721</v>
      </c>
      <c r="C4196" s="6">
        <v>3526037</v>
      </c>
      <c r="D4196" s="6" t="s">
        <v>6548</v>
      </c>
      <c r="E4196" s="6" t="s">
        <v>7293</v>
      </c>
      <c r="F4196" s="6" t="s">
        <v>6402</v>
      </c>
      <c r="G4196" s="6">
        <v>621</v>
      </c>
      <c r="H4196" s="6">
        <v>25580</v>
      </c>
      <c r="I4196" s="6">
        <v>0</v>
      </c>
      <c r="J4196" s="6">
        <v>0</v>
      </c>
      <c r="K4196" s="6">
        <v>0</v>
      </c>
      <c r="L4196" s="6"/>
      <c r="M4196" s="6">
        <v>2022</v>
      </c>
      <c r="N4196" s="6" t="s">
        <v>7745</v>
      </c>
      <c r="O4196" s="6">
        <v>99</v>
      </c>
      <c r="P4196" s="6"/>
      <c r="Q4196" s="6" t="s">
        <v>7733</v>
      </c>
      <c r="R4196" s="6" t="s">
        <v>7734</v>
      </c>
      <c r="S4196" s="6"/>
      <c r="T4196" s="6" t="s">
        <v>5794</v>
      </c>
      <c r="U4196">
        <f t="shared" si="65"/>
        <v>1</v>
      </c>
    </row>
    <row r="4197" spans="1:21" x14ac:dyDescent="0.2">
      <c r="A4197" s="6" t="s">
        <v>12740</v>
      </c>
      <c r="B4197" s="6" t="s">
        <v>12741</v>
      </c>
      <c r="C4197" s="6">
        <v>3558004</v>
      </c>
      <c r="D4197" s="6" t="s">
        <v>9022</v>
      </c>
      <c r="E4197" s="6" t="s">
        <v>12742</v>
      </c>
      <c r="F4197" s="6" t="s">
        <v>6402</v>
      </c>
      <c r="G4197" s="6">
        <v>13538</v>
      </c>
      <c r="H4197" s="6">
        <v>35421</v>
      </c>
      <c r="I4197" s="6">
        <v>0</v>
      </c>
      <c r="J4197" s="6">
        <v>1</v>
      </c>
      <c r="K4197" s="6">
        <v>0</v>
      </c>
      <c r="L4197" s="6"/>
      <c r="M4197" s="6">
        <v>2022</v>
      </c>
      <c r="N4197" s="6" t="s">
        <v>7732</v>
      </c>
      <c r="O4197" s="6">
        <v>99</v>
      </c>
      <c r="P4197" s="6"/>
      <c r="Q4197" s="6" t="s">
        <v>7733</v>
      </c>
      <c r="R4197" s="6" t="s">
        <v>7734</v>
      </c>
      <c r="S4197" s="6"/>
      <c r="T4197" s="6" t="s">
        <v>1308</v>
      </c>
      <c r="U4197">
        <f t="shared" si="65"/>
        <v>5</v>
      </c>
    </row>
    <row r="4198" spans="1:21" x14ac:dyDescent="0.2">
      <c r="A4198" s="6" t="s">
        <v>12740</v>
      </c>
      <c r="B4198" s="6" t="s">
        <v>12741</v>
      </c>
      <c r="C4198" s="6">
        <v>3558004</v>
      </c>
      <c r="D4198" s="6" t="s">
        <v>6560</v>
      </c>
      <c r="E4198" s="6" t="s">
        <v>8101</v>
      </c>
      <c r="F4198" s="6" t="s">
        <v>6402</v>
      </c>
      <c r="G4198" s="6">
        <v>2728</v>
      </c>
      <c r="H4198" s="6">
        <v>35421</v>
      </c>
      <c r="I4198" s="6">
        <v>0</v>
      </c>
      <c r="J4198" s="6">
        <v>0</v>
      </c>
      <c r="K4198" s="6">
        <v>0</v>
      </c>
      <c r="L4198" s="6"/>
      <c r="M4198" s="6">
        <v>2022</v>
      </c>
      <c r="N4198" s="6" t="s">
        <v>7732</v>
      </c>
      <c r="O4198" s="6">
        <v>99</v>
      </c>
      <c r="P4198" s="6"/>
      <c r="Q4198" s="6" t="s">
        <v>7733</v>
      </c>
      <c r="R4198" s="6" t="s">
        <v>7734</v>
      </c>
      <c r="S4198" s="6"/>
      <c r="T4198" s="6" t="s">
        <v>1309</v>
      </c>
      <c r="U4198">
        <f t="shared" si="65"/>
        <v>4</v>
      </c>
    </row>
    <row r="4199" spans="1:21" x14ac:dyDescent="0.2">
      <c r="A4199" s="6" t="s">
        <v>12740</v>
      </c>
      <c r="B4199" s="6" t="s">
        <v>12741</v>
      </c>
      <c r="C4199" s="6">
        <v>3558004</v>
      </c>
      <c r="D4199" s="6" t="s">
        <v>6722</v>
      </c>
      <c r="E4199" s="6" t="s">
        <v>6900</v>
      </c>
      <c r="F4199" s="6" t="s">
        <v>6402</v>
      </c>
      <c r="G4199" s="6">
        <v>12145</v>
      </c>
      <c r="H4199" s="6">
        <v>35421</v>
      </c>
      <c r="I4199" s="6">
        <v>0</v>
      </c>
      <c r="J4199" s="6">
        <v>0</v>
      </c>
      <c r="K4199" s="6">
        <v>0</v>
      </c>
      <c r="L4199" s="6"/>
      <c r="M4199" s="6">
        <v>2022</v>
      </c>
      <c r="N4199" s="6" t="s">
        <v>7732</v>
      </c>
      <c r="O4199" s="6">
        <v>99</v>
      </c>
      <c r="P4199" s="6"/>
      <c r="Q4199" s="6" t="s">
        <v>7733</v>
      </c>
      <c r="R4199" s="6" t="s">
        <v>7734</v>
      </c>
      <c r="S4199" s="6"/>
      <c r="T4199" s="6" t="s">
        <v>1310</v>
      </c>
      <c r="U4199">
        <f t="shared" si="65"/>
        <v>3</v>
      </c>
    </row>
    <row r="4200" spans="1:21" x14ac:dyDescent="0.2">
      <c r="A4200" s="6" t="s">
        <v>12740</v>
      </c>
      <c r="B4200" s="6" t="s">
        <v>12741</v>
      </c>
      <c r="C4200" s="6">
        <v>3558004</v>
      </c>
      <c r="D4200" s="6" t="s">
        <v>6597</v>
      </c>
      <c r="E4200" s="6" t="s">
        <v>12743</v>
      </c>
      <c r="F4200" s="6" t="s">
        <v>6402</v>
      </c>
      <c r="G4200" s="6">
        <v>633</v>
      </c>
      <c r="H4200" s="6">
        <v>35421</v>
      </c>
      <c r="I4200" s="6">
        <v>0</v>
      </c>
      <c r="J4200" s="6">
        <v>0</v>
      </c>
      <c r="K4200" s="6">
        <v>0</v>
      </c>
      <c r="L4200" s="6"/>
      <c r="M4200" s="6">
        <v>2022</v>
      </c>
      <c r="N4200" s="6" t="s">
        <v>7732</v>
      </c>
      <c r="O4200" s="6">
        <v>99</v>
      </c>
      <c r="P4200" s="6"/>
      <c r="Q4200" s="6" t="s">
        <v>7733</v>
      </c>
      <c r="R4200" s="6" t="s">
        <v>7734</v>
      </c>
      <c r="S4200" s="6"/>
      <c r="T4200" s="6" t="s">
        <v>1311</v>
      </c>
      <c r="U4200">
        <f t="shared" si="65"/>
        <v>2</v>
      </c>
    </row>
    <row r="4201" spans="1:21" x14ac:dyDescent="0.2">
      <c r="A4201" s="6" t="s">
        <v>12740</v>
      </c>
      <c r="B4201" s="6" t="s">
        <v>12741</v>
      </c>
      <c r="C4201" s="6">
        <v>3558004</v>
      </c>
      <c r="D4201" s="6" t="s">
        <v>12744</v>
      </c>
      <c r="E4201" s="6" t="s">
        <v>12745</v>
      </c>
      <c r="F4201" s="6" t="s">
        <v>6402</v>
      </c>
      <c r="G4201" s="6">
        <v>6377</v>
      </c>
      <c r="H4201" s="6">
        <v>35421</v>
      </c>
      <c r="I4201" s="6">
        <v>0</v>
      </c>
      <c r="J4201" s="6">
        <v>0</v>
      </c>
      <c r="K4201" s="6">
        <v>0</v>
      </c>
      <c r="L4201" s="6"/>
      <c r="M4201" s="6">
        <v>2022</v>
      </c>
      <c r="N4201" s="6" t="s">
        <v>7732</v>
      </c>
      <c r="O4201" s="6">
        <v>99</v>
      </c>
      <c r="P4201" s="6"/>
      <c r="Q4201" s="6" t="s">
        <v>7733</v>
      </c>
      <c r="R4201" s="6" t="s">
        <v>7734</v>
      </c>
      <c r="S4201" s="6"/>
      <c r="T4201" s="6" t="s">
        <v>1312</v>
      </c>
      <c r="U4201">
        <f t="shared" si="65"/>
        <v>1</v>
      </c>
    </row>
    <row r="4202" spans="1:21" x14ac:dyDescent="0.2">
      <c r="A4202" s="6" t="s">
        <v>12746</v>
      </c>
      <c r="B4202" s="6" t="s">
        <v>12741</v>
      </c>
      <c r="C4202" s="6">
        <v>3558004</v>
      </c>
      <c r="D4202" s="6" t="s">
        <v>12747</v>
      </c>
      <c r="E4202" s="6" t="s">
        <v>12748</v>
      </c>
      <c r="F4202" s="6" t="s">
        <v>6402</v>
      </c>
      <c r="G4202" s="6">
        <v>10767</v>
      </c>
      <c r="H4202" s="6">
        <v>140095</v>
      </c>
      <c r="I4202" s="6">
        <v>0</v>
      </c>
      <c r="J4202" s="6">
        <v>1</v>
      </c>
      <c r="K4202" s="6">
        <v>0</v>
      </c>
      <c r="L4202" s="6"/>
      <c r="M4202" s="6">
        <v>2022</v>
      </c>
      <c r="N4202" s="6" t="s">
        <v>7773</v>
      </c>
      <c r="O4202" s="6">
        <v>99</v>
      </c>
      <c r="P4202" s="6"/>
      <c r="Q4202" s="6" t="s">
        <v>7733</v>
      </c>
      <c r="R4202" s="6" t="s">
        <v>7734</v>
      </c>
      <c r="S4202" s="6"/>
      <c r="T4202" s="6" t="s">
        <v>5812</v>
      </c>
      <c r="U4202">
        <f t="shared" si="65"/>
        <v>24</v>
      </c>
    </row>
    <row r="4203" spans="1:21" x14ac:dyDescent="0.2">
      <c r="A4203" s="6" t="s">
        <v>12746</v>
      </c>
      <c r="B4203" s="6" t="s">
        <v>12741</v>
      </c>
      <c r="C4203" s="6">
        <v>3558004</v>
      </c>
      <c r="D4203" s="6" t="s">
        <v>6580</v>
      </c>
      <c r="E4203" s="6" t="s">
        <v>7547</v>
      </c>
      <c r="F4203" s="6" t="s">
        <v>6402</v>
      </c>
      <c r="G4203" s="6">
        <v>8897</v>
      </c>
      <c r="H4203" s="6">
        <v>140095</v>
      </c>
      <c r="I4203" s="6">
        <v>0</v>
      </c>
      <c r="J4203" s="6">
        <v>0</v>
      </c>
      <c r="K4203" s="6">
        <v>0</v>
      </c>
      <c r="L4203" s="6"/>
      <c r="M4203" s="6">
        <v>2022</v>
      </c>
      <c r="N4203" s="6" t="s">
        <v>7773</v>
      </c>
      <c r="O4203" s="6">
        <v>99</v>
      </c>
      <c r="P4203" s="6"/>
      <c r="Q4203" s="6" t="s">
        <v>7733</v>
      </c>
      <c r="R4203" s="6" t="s">
        <v>7734</v>
      </c>
      <c r="S4203" s="6"/>
      <c r="T4203" s="6" t="s">
        <v>5813</v>
      </c>
      <c r="U4203">
        <f t="shared" si="65"/>
        <v>23</v>
      </c>
    </row>
    <row r="4204" spans="1:21" x14ac:dyDescent="0.2">
      <c r="A4204" s="6" t="s">
        <v>12746</v>
      </c>
      <c r="B4204" s="6" t="s">
        <v>12741</v>
      </c>
      <c r="C4204" s="6">
        <v>3558004</v>
      </c>
      <c r="D4204" s="6" t="s">
        <v>6411</v>
      </c>
      <c r="E4204" s="6" t="s">
        <v>12749</v>
      </c>
      <c r="F4204" s="6" t="s">
        <v>6402</v>
      </c>
      <c r="G4204" s="6">
        <v>15548</v>
      </c>
      <c r="H4204" s="6">
        <v>140095</v>
      </c>
      <c r="I4204" s="6">
        <v>1</v>
      </c>
      <c r="J4204" s="6">
        <v>1</v>
      </c>
      <c r="K4204" s="6">
        <v>0</v>
      </c>
      <c r="L4204" s="6"/>
      <c r="M4204" s="6">
        <v>2022</v>
      </c>
      <c r="N4204" s="6" t="s">
        <v>7773</v>
      </c>
      <c r="O4204" s="6">
        <v>99</v>
      </c>
      <c r="P4204" s="6"/>
      <c r="Q4204" s="6" t="s">
        <v>7733</v>
      </c>
      <c r="R4204" s="6" t="s">
        <v>7734</v>
      </c>
      <c r="S4204" s="6"/>
      <c r="T4204" s="6" t="s">
        <v>5811</v>
      </c>
      <c r="U4204">
        <f t="shared" si="65"/>
        <v>22</v>
      </c>
    </row>
    <row r="4205" spans="1:21" x14ac:dyDescent="0.2">
      <c r="A4205" s="6" t="s">
        <v>12746</v>
      </c>
      <c r="B4205" s="6" t="s">
        <v>12741</v>
      </c>
      <c r="C4205" s="6">
        <v>3558004</v>
      </c>
      <c r="D4205" s="6" t="s">
        <v>12750</v>
      </c>
      <c r="E4205" s="6" t="s">
        <v>12751</v>
      </c>
      <c r="F4205" s="6" t="s">
        <v>6402</v>
      </c>
      <c r="G4205" s="6">
        <v>13222</v>
      </c>
      <c r="H4205" s="6">
        <v>140095</v>
      </c>
      <c r="I4205" s="6">
        <v>1</v>
      </c>
      <c r="J4205" s="6">
        <v>1</v>
      </c>
      <c r="K4205" s="6">
        <v>0</v>
      </c>
      <c r="L4205" s="6"/>
      <c r="M4205" s="6">
        <v>2022</v>
      </c>
      <c r="N4205" s="6" t="s">
        <v>7773</v>
      </c>
      <c r="O4205" s="6">
        <v>99</v>
      </c>
      <c r="P4205" s="6"/>
      <c r="Q4205" s="6" t="s">
        <v>7733</v>
      </c>
      <c r="R4205" s="6" t="s">
        <v>7734</v>
      </c>
      <c r="S4205" s="6"/>
      <c r="T4205" s="6" t="s">
        <v>5810</v>
      </c>
      <c r="U4205">
        <f t="shared" si="65"/>
        <v>21</v>
      </c>
    </row>
    <row r="4206" spans="1:21" x14ac:dyDescent="0.2">
      <c r="A4206" s="6" t="s">
        <v>12746</v>
      </c>
      <c r="B4206" s="6" t="s">
        <v>12741</v>
      </c>
      <c r="C4206" s="6">
        <v>3558004</v>
      </c>
      <c r="D4206" s="6" t="s">
        <v>6838</v>
      </c>
      <c r="E4206" s="6" t="s">
        <v>7878</v>
      </c>
      <c r="F4206" s="6" t="s">
        <v>6402</v>
      </c>
      <c r="G4206" s="6">
        <v>2156</v>
      </c>
      <c r="H4206" s="6">
        <v>140095</v>
      </c>
      <c r="I4206" s="6">
        <v>0</v>
      </c>
      <c r="J4206" s="6">
        <v>0</v>
      </c>
      <c r="K4206" s="6">
        <v>0</v>
      </c>
      <c r="L4206" s="6"/>
      <c r="M4206" s="6">
        <v>2022</v>
      </c>
      <c r="N4206" s="6" t="s">
        <v>7773</v>
      </c>
      <c r="O4206" s="6">
        <v>99</v>
      </c>
      <c r="P4206" s="6"/>
      <c r="Q4206" s="6" t="s">
        <v>7733</v>
      </c>
      <c r="R4206" s="6" t="s">
        <v>7734</v>
      </c>
      <c r="S4206" s="6"/>
      <c r="T4206" s="6" t="s">
        <v>5814</v>
      </c>
      <c r="U4206">
        <f t="shared" si="65"/>
        <v>20</v>
      </c>
    </row>
    <row r="4207" spans="1:21" x14ac:dyDescent="0.2">
      <c r="A4207" s="6" t="s">
        <v>12746</v>
      </c>
      <c r="B4207" s="6" t="s">
        <v>12741</v>
      </c>
      <c r="C4207" s="6">
        <v>3558004</v>
      </c>
      <c r="D4207" s="6" t="s">
        <v>12752</v>
      </c>
      <c r="E4207" s="6" t="s">
        <v>12753</v>
      </c>
      <c r="F4207" s="6" t="s">
        <v>6402</v>
      </c>
      <c r="G4207" s="6">
        <v>2437</v>
      </c>
      <c r="H4207" s="6">
        <v>140095</v>
      </c>
      <c r="I4207" s="6">
        <v>0</v>
      </c>
      <c r="J4207" s="6">
        <v>0</v>
      </c>
      <c r="K4207" s="6">
        <v>0</v>
      </c>
      <c r="L4207" s="6"/>
      <c r="M4207" s="6">
        <v>2022</v>
      </c>
      <c r="N4207" s="6" t="s">
        <v>7773</v>
      </c>
      <c r="O4207" s="6">
        <v>99</v>
      </c>
      <c r="P4207" s="6"/>
      <c r="Q4207" s="6" t="s">
        <v>7733</v>
      </c>
      <c r="R4207" s="6" t="s">
        <v>7734</v>
      </c>
      <c r="S4207" s="6"/>
      <c r="T4207" s="6" t="s">
        <v>5815</v>
      </c>
      <c r="U4207">
        <f t="shared" si="65"/>
        <v>19</v>
      </c>
    </row>
    <row r="4208" spans="1:21" x14ac:dyDescent="0.2">
      <c r="A4208" s="6" t="s">
        <v>12746</v>
      </c>
      <c r="B4208" s="6" t="s">
        <v>12741</v>
      </c>
      <c r="C4208" s="6">
        <v>3558004</v>
      </c>
      <c r="D4208" s="6" t="s">
        <v>12754</v>
      </c>
      <c r="E4208" s="6" t="s">
        <v>12755</v>
      </c>
      <c r="F4208" s="6" t="s">
        <v>6402</v>
      </c>
      <c r="G4208" s="6">
        <v>10184</v>
      </c>
      <c r="H4208" s="6">
        <v>140095</v>
      </c>
      <c r="I4208" s="6">
        <v>0</v>
      </c>
      <c r="J4208" s="6">
        <v>1</v>
      </c>
      <c r="K4208" s="6">
        <v>0</v>
      </c>
      <c r="L4208" s="6"/>
      <c r="M4208" s="6">
        <v>2022</v>
      </c>
      <c r="N4208" s="6" t="s">
        <v>7773</v>
      </c>
      <c r="O4208" s="6">
        <v>99</v>
      </c>
      <c r="P4208" s="6"/>
      <c r="Q4208" s="6" t="s">
        <v>7733</v>
      </c>
      <c r="R4208" s="6" t="s">
        <v>7734</v>
      </c>
      <c r="S4208" s="6"/>
      <c r="T4208" s="6" t="s">
        <v>5809</v>
      </c>
      <c r="U4208">
        <f t="shared" si="65"/>
        <v>18</v>
      </c>
    </row>
    <row r="4209" spans="1:21" x14ac:dyDescent="0.2">
      <c r="A4209" s="6" t="s">
        <v>12746</v>
      </c>
      <c r="B4209" s="6" t="s">
        <v>12741</v>
      </c>
      <c r="C4209" s="6">
        <v>3558004</v>
      </c>
      <c r="D4209" s="6" t="s">
        <v>6714</v>
      </c>
      <c r="E4209" s="6" t="s">
        <v>12756</v>
      </c>
      <c r="F4209" s="6" t="s">
        <v>6402</v>
      </c>
      <c r="G4209" s="6">
        <v>12185</v>
      </c>
      <c r="H4209" s="6">
        <v>140095</v>
      </c>
      <c r="I4209" s="6">
        <v>1</v>
      </c>
      <c r="J4209" s="6">
        <v>1</v>
      </c>
      <c r="K4209" s="6">
        <v>0</v>
      </c>
      <c r="L4209" s="6"/>
      <c r="M4209" s="6">
        <v>2022</v>
      </c>
      <c r="N4209" s="6" t="s">
        <v>7773</v>
      </c>
      <c r="O4209" s="6">
        <v>99</v>
      </c>
      <c r="P4209" s="6"/>
      <c r="Q4209" s="6" t="s">
        <v>7733</v>
      </c>
      <c r="R4209" s="6" t="s">
        <v>7734</v>
      </c>
      <c r="S4209" s="6"/>
      <c r="T4209" s="6" t="s">
        <v>5808</v>
      </c>
      <c r="U4209">
        <f t="shared" si="65"/>
        <v>17</v>
      </c>
    </row>
    <row r="4210" spans="1:21" x14ac:dyDescent="0.2">
      <c r="A4210" s="6" t="s">
        <v>12746</v>
      </c>
      <c r="B4210" s="6" t="s">
        <v>12741</v>
      </c>
      <c r="C4210" s="6">
        <v>3558004</v>
      </c>
      <c r="D4210" s="6" t="s">
        <v>6597</v>
      </c>
      <c r="E4210" s="6" t="s">
        <v>12757</v>
      </c>
      <c r="F4210" s="6" t="s">
        <v>6402</v>
      </c>
      <c r="G4210" s="6">
        <v>1124</v>
      </c>
      <c r="H4210" s="6">
        <v>140095</v>
      </c>
      <c r="I4210" s="6">
        <v>0</v>
      </c>
      <c r="J4210" s="6">
        <v>0</v>
      </c>
      <c r="K4210" s="6">
        <v>0</v>
      </c>
      <c r="L4210" s="6"/>
      <c r="M4210" s="6">
        <v>2022</v>
      </c>
      <c r="N4210" s="6" t="s">
        <v>7773</v>
      </c>
      <c r="O4210" s="6">
        <v>99</v>
      </c>
      <c r="P4210" s="6"/>
      <c r="Q4210" s="6" t="s">
        <v>7733</v>
      </c>
      <c r="R4210" s="6" t="s">
        <v>7734</v>
      </c>
      <c r="S4210" s="6"/>
      <c r="T4210" s="6" t="s">
        <v>5816</v>
      </c>
      <c r="U4210">
        <f t="shared" si="65"/>
        <v>16</v>
      </c>
    </row>
    <row r="4211" spans="1:21" x14ac:dyDescent="0.2">
      <c r="A4211" s="6" t="s">
        <v>12746</v>
      </c>
      <c r="B4211" s="6" t="s">
        <v>12741</v>
      </c>
      <c r="C4211" s="6">
        <v>3558004</v>
      </c>
      <c r="D4211" s="6" t="s">
        <v>6463</v>
      </c>
      <c r="E4211" s="6" t="s">
        <v>12758</v>
      </c>
      <c r="F4211" s="6" t="s">
        <v>6402</v>
      </c>
      <c r="G4211" s="6">
        <v>996</v>
      </c>
      <c r="H4211" s="6">
        <v>140095</v>
      </c>
      <c r="I4211" s="6">
        <v>0</v>
      </c>
      <c r="J4211" s="6">
        <v>0</v>
      </c>
      <c r="K4211" s="6">
        <v>0</v>
      </c>
      <c r="L4211" s="6"/>
      <c r="M4211" s="6">
        <v>2022</v>
      </c>
      <c r="N4211" s="6" t="s">
        <v>7773</v>
      </c>
      <c r="O4211" s="6">
        <v>99</v>
      </c>
      <c r="P4211" s="6"/>
      <c r="Q4211" s="6" t="s">
        <v>7733</v>
      </c>
      <c r="R4211" s="6" t="s">
        <v>7734</v>
      </c>
      <c r="S4211" s="6"/>
      <c r="T4211" s="6" t="s">
        <v>5817</v>
      </c>
      <c r="U4211">
        <f t="shared" si="65"/>
        <v>15</v>
      </c>
    </row>
    <row r="4212" spans="1:21" x14ac:dyDescent="0.2">
      <c r="A4212" s="6" t="s">
        <v>12746</v>
      </c>
      <c r="B4212" s="6" t="s">
        <v>12741</v>
      </c>
      <c r="C4212" s="6">
        <v>3558004</v>
      </c>
      <c r="D4212" s="6" t="s">
        <v>6527</v>
      </c>
      <c r="E4212" s="6" t="s">
        <v>12759</v>
      </c>
      <c r="F4212" s="6" t="s">
        <v>6402</v>
      </c>
      <c r="G4212" s="6">
        <v>5733</v>
      </c>
      <c r="H4212" s="6">
        <v>140095</v>
      </c>
      <c r="I4212" s="6">
        <v>0</v>
      </c>
      <c r="J4212" s="6">
        <v>0</v>
      </c>
      <c r="K4212" s="6">
        <v>0</v>
      </c>
      <c r="L4212" s="6"/>
      <c r="M4212" s="6">
        <v>2022</v>
      </c>
      <c r="N4212" s="6" t="s">
        <v>7773</v>
      </c>
      <c r="O4212" s="6">
        <v>99</v>
      </c>
      <c r="P4212" s="6"/>
      <c r="Q4212" s="6" t="s">
        <v>7733</v>
      </c>
      <c r="R4212" s="6" t="s">
        <v>7734</v>
      </c>
      <c r="S4212" s="6"/>
      <c r="T4212" s="6" t="s">
        <v>5818</v>
      </c>
      <c r="U4212">
        <f t="shared" si="65"/>
        <v>14</v>
      </c>
    </row>
    <row r="4213" spans="1:21" x14ac:dyDescent="0.2">
      <c r="A4213" s="6" t="s">
        <v>12746</v>
      </c>
      <c r="B4213" s="6" t="s">
        <v>12741</v>
      </c>
      <c r="C4213" s="6">
        <v>3558004</v>
      </c>
      <c r="D4213" s="6" t="s">
        <v>6792</v>
      </c>
      <c r="E4213" s="6" t="s">
        <v>12760</v>
      </c>
      <c r="F4213" s="6" t="s">
        <v>6402</v>
      </c>
      <c r="G4213" s="6">
        <v>9889</v>
      </c>
      <c r="H4213" s="6">
        <v>140095</v>
      </c>
      <c r="I4213" s="6">
        <v>0</v>
      </c>
      <c r="J4213" s="6">
        <v>0</v>
      </c>
      <c r="K4213" s="6">
        <v>0</v>
      </c>
      <c r="L4213" s="6"/>
      <c r="M4213" s="6">
        <v>2022</v>
      </c>
      <c r="N4213" s="6" t="s">
        <v>7773</v>
      </c>
      <c r="O4213" s="6">
        <v>99</v>
      </c>
      <c r="P4213" s="6"/>
      <c r="Q4213" s="6" t="s">
        <v>7733</v>
      </c>
      <c r="R4213" s="6" t="s">
        <v>7734</v>
      </c>
      <c r="S4213" s="6"/>
      <c r="T4213" s="6" t="s">
        <v>5819</v>
      </c>
      <c r="U4213">
        <f t="shared" si="65"/>
        <v>13</v>
      </c>
    </row>
    <row r="4214" spans="1:21" x14ac:dyDescent="0.2">
      <c r="A4214" s="6" t="s">
        <v>12746</v>
      </c>
      <c r="B4214" s="6" t="s">
        <v>12741</v>
      </c>
      <c r="C4214" s="6">
        <v>3558004</v>
      </c>
      <c r="D4214" s="6" t="s">
        <v>12761</v>
      </c>
      <c r="E4214" s="6" t="s">
        <v>7757</v>
      </c>
      <c r="F4214" s="6" t="s">
        <v>6402</v>
      </c>
      <c r="G4214" s="6">
        <v>2828</v>
      </c>
      <c r="H4214" s="6">
        <v>140095</v>
      </c>
      <c r="I4214" s="6">
        <v>0</v>
      </c>
      <c r="J4214" s="6">
        <v>0</v>
      </c>
      <c r="K4214" s="6">
        <v>0</v>
      </c>
      <c r="L4214" s="6"/>
      <c r="M4214" s="6">
        <v>2022</v>
      </c>
      <c r="N4214" s="6" t="s">
        <v>7773</v>
      </c>
      <c r="O4214" s="6">
        <v>99</v>
      </c>
      <c r="P4214" s="6"/>
      <c r="Q4214" s="6" t="s">
        <v>7733</v>
      </c>
      <c r="R4214" s="6" t="s">
        <v>7734</v>
      </c>
      <c r="S4214" s="6"/>
      <c r="T4214" s="6" t="s">
        <v>5820</v>
      </c>
      <c r="U4214">
        <f t="shared" si="65"/>
        <v>12</v>
      </c>
    </row>
    <row r="4215" spans="1:21" x14ac:dyDescent="0.2">
      <c r="A4215" s="6" t="s">
        <v>12746</v>
      </c>
      <c r="B4215" s="6" t="s">
        <v>12741</v>
      </c>
      <c r="C4215" s="6">
        <v>3558004</v>
      </c>
      <c r="D4215" s="6" t="s">
        <v>7621</v>
      </c>
      <c r="E4215" s="6" t="s">
        <v>7709</v>
      </c>
      <c r="F4215" s="6" t="s">
        <v>6402</v>
      </c>
      <c r="G4215" s="6">
        <v>3767</v>
      </c>
      <c r="H4215" s="6">
        <v>140095</v>
      </c>
      <c r="I4215" s="6">
        <v>0</v>
      </c>
      <c r="J4215" s="6">
        <v>0</v>
      </c>
      <c r="K4215" s="6">
        <v>0</v>
      </c>
      <c r="L4215" s="6"/>
      <c r="M4215" s="6">
        <v>2022</v>
      </c>
      <c r="N4215" s="6" t="s">
        <v>7773</v>
      </c>
      <c r="O4215" s="6">
        <v>99</v>
      </c>
      <c r="P4215" s="6"/>
      <c r="Q4215" s="6" t="s">
        <v>7733</v>
      </c>
      <c r="R4215" s="6" t="s">
        <v>7734</v>
      </c>
      <c r="S4215" s="6"/>
      <c r="T4215" s="6" t="s">
        <v>5821</v>
      </c>
      <c r="U4215">
        <f t="shared" si="65"/>
        <v>11</v>
      </c>
    </row>
    <row r="4216" spans="1:21" x14ac:dyDescent="0.2">
      <c r="A4216" s="6" t="s">
        <v>12746</v>
      </c>
      <c r="B4216" s="6" t="s">
        <v>12741</v>
      </c>
      <c r="C4216" s="6">
        <v>3558004</v>
      </c>
      <c r="D4216" s="6" t="s">
        <v>6813</v>
      </c>
      <c r="E4216" s="6" t="s">
        <v>12762</v>
      </c>
      <c r="F4216" s="6" t="s">
        <v>6402</v>
      </c>
      <c r="G4216" s="6">
        <v>7530</v>
      </c>
      <c r="H4216" s="6">
        <v>140095</v>
      </c>
      <c r="I4216" s="6">
        <v>0</v>
      </c>
      <c r="J4216" s="6">
        <v>0</v>
      </c>
      <c r="K4216" s="6">
        <v>0</v>
      </c>
      <c r="L4216" s="6"/>
      <c r="M4216" s="6">
        <v>2022</v>
      </c>
      <c r="N4216" s="6" t="s">
        <v>7773</v>
      </c>
      <c r="O4216" s="6">
        <v>99</v>
      </c>
      <c r="P4216" s="6"/>
      <c r="Q4216" s="6" t="s">
        <v>7733</v>
      </c>
      <c r="R4216" s="6" t="s">
        <v>7734</v>
      </c>
      <c r="S4216" s="6"/>
      <c r="T4216" s="6" t="s">
        <v>5822</v>
      </c>
      <c r="U4216">
        <f t="shared" si="65"/>
        <v>10</v>
      </c>
    </row>
    <row r="4217" spans="1:21" x14ac:dyDescent="0.2">
      <c r="A4217" s="6" t="s">
        <v>12746</v>
      </c>
      <c r="B4217" s="6" t="s">
        <v>12741</v>
      </c>
      <c r="C4217" s="6">
        <v>3558004</v>
      </c>
      <c r="D4217" s="6" t="s">
        <v>6493</v>
      </c>
      <c r="E4217" s="6" t="s">
        <v>7395</v>
      </c>
      <c r="F4217" s="6" t="s">
        <v>6402</v>
      </c>
      <c r="G4217" s="6">
        <v>6809</v>
      </c>
      <c r="H4217" s="6">
        <v>140095</v>
      </c>
      <c r="I4217" s="6">
        <v>0</v>
      </c>
      <c r="J4217" s="6">
        <v>0</v>
      </c>
      <c r="K4217" s="6">
        <v>0</v>
      </c>
      <c r="L4217" s="6"/>
      <c r="M4217" s="6">
        <v>2022</v>
      </c>
      <c r="N4217" s="6" t="s">
        <v>7773</v>
      </c>
      <c r="O4217" s="6">
        <v>99</v>
      </c>
      <c r="P4217" s="6"/>
      <c r="Q4217" s="6" t="s">
        <v>7733</v>
      </c>
      <c r="R4217" s="6" t="s">
        <v>7734</v>
      </c>
      <c r="S4217" s="6"/>
      <c r="T4217" s="6" t="s">
        <v>5823</v>
      </c>
      <c r="U4217">
        <f t="shared" si="65"/>
        <v>9</v>
      </c>
    </row>
    <row r="4218" spans="1:21" x14ac:dyDescent="0.2">
      <c r="A4218" s="6" t="s">
        <v>12746</v>
      </c>
      <c r="B4218" s="6" t="s">
        <v>12741</v>
      </c>
      <c r="C4218" s="6">
        <v>3558004</v>
      </c>
      <c r="D4218" s="6" t="s">
        <v>11351</v>
      </c>
      <c r="E4218" s="6" t="s">
        <v>12763</v>
      </c>
      <c r="F4218" s="6" t="s">
        <v>6402</v>
      </c>
      <c r="G4218" s="6">
        <v>2775</v>
      </c>
      <c r="H4218" s="6">
        <v>140095</v>
      </c>
      <c r="I4218" s="6">
        <v>0</v>
      </c>
      <c r="J4218" s="6">
        <v>0</v>
      </c>
      <c r="K4218" s="6">
        <v>0</v>
      </c>
      <c r="L4218" s="6"/>
      <c r="M4218" s="6">
        <v>2022</v>
      </c>
      <c r="N4218" s="6" t="s">
        <v>7773</v>
      </c>
      <c r="O4218" s="6">
        <v>99</v>
      </c>
      <c r="P4218" s="6"/>
      <c r="Q4218" s="6" t="s">
        <v>7733</v>
      </c>
      <c r="R4218" s="6" t="s">
        <v>7734</v>
      </c>
      <c r="S4218" s="6"/>
      <c r="T4218" s="6" t="s">
        <v>5824</v>
      </c>
      <c r="U4218">
        <f t="shared" si="65"/>
        <v>8</v>
      </c>
    </row>
    <row r="4219" spans="1:21" x14ac:dyDescent="0.2">
      <c r="A4219" s="6" t="s">
        <v>12746</v>
      </c>
      <c r="B4219" s="6" t="s">
        <v>12741</v>
      </c>
      <c r="C4219" s="6">
        <v>3558004</v>
      </c>
      <c r="D4219" s="6" t="s">
        <v>6771</v>
      </c>
      <c r="E4219" s="6" t="s">
        <v>12764</v>
      </c>
      <c r="F4219" s="6" t="s">
        <v>6402</v>
      </c>
      <c r="G4219" s="6">
        <v>1750</v>
      </c>
      <c r="H4219" s="6">
        <v>140095</v>
      </c>
      <c r="I4219" s="6">
        <v>0</v>
      </c>
      <c r="J4219" s="6">
        <v>0</v>
      </c>
      <c r="K4219" s="6">
        <v>0</v>
      </c>
      <c r="L4219" s="6"/>
      <c r="M4219" s="6">
        <v>2022</v>
      </c>
      <c r="N4219" s="6" t="s">
        <v>7773</v>
      </c>
      <c r="O4219" s="6">
        <v>99</v>
      </c>
      <c r="P4219" s="6"/>
      <c r="Q4219" s="6" t="s">
        <v>7733</v>
      </c>
      <c r="R4219" s="6" t="s">
        <v>7734</v>
      </c>
      <c r="S4219" s="6"/>
      <c r="T4219" s="6" t="s">
        <v>5825</v>
      </c>
      <c r="U4219">
        <f t="shared" si="65"/>
        <v>7</v>
      </c>
    </row>
    <row r="4220" spans="1:21" x14ac:dyDescent="0.2">
      <c r="A4220" s="6" t="s">
        <v>12746</v>
      </c>
      <c r="B4220" s="6" t="s">
        <v>12741</v>
      </c>
      <c r="C4220" s="6">
        <v>3558004</v>
      </c>
      <c r="D4220" s="6" t="s">
        <v>12765</v>
      </c>
      <c r="E4220" s="6" t="s">
        <v>12766</v>
      </c>
      <c r="F4220" s="6" t="s">
        <v>6402</v>
      </c>
      <c r="G4220" s="6">
        <v>1646</v>
      </c>
      <c r="H4220" s="6">
        <v>140095</v>
      </c>
      <c r="I4220" s="6">
        <v>0</v>
      </c>
      <c r="J4220" s="6">
        <v>0</v>
      </c>
      <c r="K4220" s="6">
        <v>0</v>
      </c>
      <c r="L4220" s="6"/>
      <c r="M4220" s="6">
        <v>2022</v>
      </c>
      <c r="N4220" s="6" t="s">
        <v>7773</v>
      </c>
      <c r="O4220" s="6">
        <v>99</v>
      </c>
      <c r="P4220" s="6"/>
      <c r="Q4220" s="6" t="s">
        <v>7733</v>
      </c>
      <c r="R4220" s="6" t="s">
        <v>7734</v>
      </c>
      <c r="S4220" s="6"/>
      <c r="T4220" s="6" t="s">
        <v>20231</v>
      </c>
      <c r="U4220">
        <f t="shared" si="65"/>
        <v>6</v>
      </c>
    </row>
    <row r="4221" spans="1:21" x14ac:dyDescent="0.2">
      <c r="A4221" s="6" t="s">
        <v>12746</v>
      </c>
      <c r="B4221" s="6" t="s">
        <v>12741</v>
      </c>
      <c r="C4221" s="6">
        <v>3558004</v>
      </c>
      <c r="D4221" s="6" t="s">
        <v>12767</v>
      </c>
      <c r="E4221" s="6" t="s">
        <v>12768</v>
      </c>
      <c r="F4221" s="6" t="s">
        <v>6402</v>
      </c>
      <c r="G4221" s="6">
        <v>3479</v>
      </c>
      <c r="H4221" s="6">
        <v>140095</v>
      </c>
      <c r="I4221" s="6">
        <v>0</v>
      </c>
      <c r="J4221" s="6">
        <v>0</v>
      </c>
      <c r="K4221" s="6">
        <v>0</v>
      </c>
      <c r="L4221" s="6"/>
      <c r="M4221" s="6">
        <v>2022</v>
      </c>
      <c r="N4221" s="6" t="s">
        <v>7773</v>
      </c>
      <c r="O4221" s="6">
        <v>99</v>
      </c>
      <c r="P4221" s="6"/>
      <c r="Q4221" s="6" t="s">
        <v>7733</v>
      </c>
      <c r="R4221" s="6" t="s">
        <v>7734</v>
      </c>
      <c r="S4221" s="6"/>
      <c r="T4221" s="6" t="s">
        <v>20232</v>
      </c>
      <c r="U4221">
        <f t="shared" si="65"/>
        <v>5</v>
      </c>
    </row>
    <row r="4222" spans="1:21" x14ac:dyDescent="0.2">
      <c r="A4222" s="6" t="s">
        <v>12746</v>
      </c>
      <c r="B4222" s="6" t="s">
        <v>12741</v>
      </c>
      <c r="C4222" s="6">
        <v>3558004</v>
      </c>
      <c r="D4222" s="6" t="s">
        <v>12769</v>
      </c>
      <c r="E4222" s="6" t="s">
        <v>12770</v>
      </c>
      <c r="F4222" s="6" t="s">
        <v>6402</v>
      </c>
      <c r="G4222" s="6">
        <v>3825</v>
      </c>
      <c r="H4222" s="6">
        <v>140095</v>
      </c>
      <c r="I4222" s="6">
        <v>0</v>
      </c>
      <c r="J4222" s="6">
        <v>0</v>
      </c>
      <c r="K4222" s="6">
        <v>0</v>
      </c>
      <c r="L4222" s="6"/>
      <c r="M4222" s="6">
        <v>2022</v>
      </c>
      <c r="N4222" s="6" t="s">
        <v>7773</v>
      </c>
      <c r="O4222" s="6">
        <v>99</v>
      </c>
      <c r="P4222" s="6"/>
      <c r="Q4222" s="6" t="s">
        <v>7733</v>
      </c>
      <c r="R4222" s="6" t="s">
        <v>7734</v>
      </c>
      <c r="S4222" s="6"/>
      <c r="T4222" s="6" t="s">
        <v>20233</v>
      </c>
      <c r="U4222">
        <f t="shared" si="65"/>
        <v>4</v>
      </c>
    </row>
    <row r="4223" spans="1:21" x14ac:dyDescent="0.2">
      <c r="A4223" s="6" t="s">
        <v>12746</v>
      </c>
      <c r="B4223" s="6" t="s">
        <v>12741</v>
      </c>
      <c r="C4223" s="6">
        <v>3558004</v>
      </c>
      <c r="D4223" s="6" t="s">
        <v>12771</v>
      </c>
      <c r="E4223" s="6" t="s">
        <v>6986</v>
      </c>
      <c r="F4223" s="6" t="s">
        <v>6402</v>
      </c>
      <c r="G4223" s="6">
        <v>2628</v>
      </c>
      <c r="H4223" s="6">
        <v>140095</v>
      </c>
      <c r="I4223" s="6">
        <v>0</v>
      </c>
      <c r="J4223" s="6">
        <v>0</v>
      </c>
      <c r="K4223" s="6">
        <v>0</v>
      </c>
      <c r="L4223" s="6"/>
      <c r="M4223" s="6">
        <v>2022</v>
      </c>
      <c r="N4223" s="6" t="s">
        <v>7773</v>
      </c>
      <c r="O4223" s="6">
        <v>99</v>
      </c>
      <c r="P4223" s="6"/>
      <c r="Q4223" s="6" t="s">
        <v>7733</v>
      </c>
      <c r="R4223" s="6" t="s">
        <v>7734</v>
      </c>
      <c r="S4223" s="6"/>
      <c r="T4223" s="6" t="s">
        <v>20234</v>
      </c>
      <c r="U4223">
        <f t="shared" si="65"/>
        <v>3</v>
      </c>
    </row>
    <row r="4224" spans="1:21" x14ac:dyDescent="0.2">
      <c r="A4224" s="6" t="s">
        <v>12746</v>
      </c>
      <c r="B4224" s="6" t="s">
        <v>12741</v>
      </c>
      <c r="C4224" s="6">
        <v>3558004</v>
      </c>
      <c r="D4224" s="6" t="s">
        <v>6609</v>
      </c>
      <c r="E4224" s="6" t="s">
        <v>10498</v>
      </c>
      <c r="F4224" s="6" t="s">
        <v>6402</v>
      </c>
      <c r="G4224" s="6">
        <v>4689</v>
      </c>
      <c r="H4224" s="6">
        <v>140095</v>
      </c>
      <c r="I4224" s="6">
        <v>0</v>
      </c>
      <c r="J4224" s="6">
        <v>0</v>
      </c>
      <c r="K4224" s="6">
        <v>0</v>
      </c>
      <c r="L4224" s="6"/>
      <c r="M4224" s="6">
        <v>2022</v>
      </c>
      <c r="N4224" s="6" t="s">
        <v>7773</v>
      </c>
      <c r="O4224" s="6">
        <v>99</v>
      </c>
      <c r="P4224" s="6"/>
      <c r="Q4224" s="6" t="s">
        <v>7733</v>
      </c>
      <c r="R4224" s="6" t="s">
        <v>7734</v>
      </c>
      <c r="S4224" s="6"/>
      <c r="T4224" s="6" t="s">
        <v>20235</v>
      </c>
      <c r="U4224">
        <f t="shared" si="65"/>
        <v>2</v>
      </c>
    </row>
    <row r="4225" spans="1:21" x14ac:dyDescent="0.2">
      <c r="A4225" s="6" t="s">
        <v>12746</v>
      </c>
      <c r="B4225" s="6" t="s">
        <v>12741</v>
      </c>
      <c r="C4225" s="6">
        <v>3558004</v>
      </c>
      <c r="D4225" s="6" t="s">
        <v>6828</v>
      </c>
      <c r="E4225" s="6" t="s">
        <v>12772</v>
      </c>
      <c r="F4225" s="6" t="s">
        <v>6402</v>
      </c>
      <c r="G4225" s="6">
        <v>5231</v>
      </c>
      <c r="H4225" s="6">
        <v>140095</v>
      </c>
      <c r="I4225" s="6">
        <v>0</v>
      </c>
      <c r="J4225" s="6">
        <v>0</v>
      </c>
      <c r="K4225" s="6">
        <v>0</v>
      </c>
      <c r="L4225" s="6"/>
      <c r="M4225" s="6">
        <v>2022</v>
      </c>
      <c r="N4225" s="6" t="s">
        <v>7773</v>
      </c>
      <c r="O4225" s="6">
        <v>99</v>
      </c>
      <c r="P4225" s="6"/>
      <c r="Q4225" s="6" t="s">
        <v>7733</v>
      </c>
      <c r="R4225" s="6" t="s">
        <v>7734</v>
      </c>
      <c r="S4225" s="6"/>
      <c r="T4225" s="6" t="s">
        <v>20236</v>
      </c>
      <c r="U4225">
        <f t="shared" si="65"/>
        <v>1</v>
      </c>
    </row>
    <row r="4226" spans="1:21" x14ac:dyDescent="0.2">
      <c r="A4226" s="6" t="s">
        <v>12773</v>
      </c>
      <c r="B4226" s="6" t="s">
        <v>12741</v>
      </c>
      <c r="C4226" s="6">
        <v>3558004</v>
      </c>
      <c r="D4226" s="6" t="s">
        <v>6857</v>
      </c>
      <c r="E4226" s="6" t="s">
        <v>11065</v>
      </c>
      <c r="F4226" s="6" t="s">
        <v>6402</v>
      </c>
      <c r="G4226" s="6">
        <v>3456</v>
      </c>
      <c r="H4226" s="6">
        <v>4614</v>
      </c>
      <c r="I4226" s="6">
        <v>1</v>
      </c>
      <c r="J4226" s="6">
        <v>1</v>
      </c>
      <c r="K4226" s="6">
        <v>0</v>
      </c>
      <c r="L4226" s="6"/>
      <c r="M4226" s="6">
        <v>2022</v>
      </c>
      <c r="N4226" s="6" t="s">
        <v>7745</v>
      </c>
      <c r="O4226" s="6" t="s">
        <v>12774</v>
      </c>
      <c r="P4226" s="6"/>
      <c r="Q4226" s="6" t="s">
        <v>7733</v>
      </c>
      <c r="R4226" s="6" t="s">
        <v>7734</v>
      </c>
      <c r="S4226" s="6"/>
      <c r="T4226" s="6" t="s">
        <v>5807</v>
      </c>
      <c r="U4226">
        <f t="shared" si="65"/>
        <v>3</v>
      </c>
    </row>
    <row r="4227" spans="1:21" x14ac:dyDescent="0.2">
      <c r="A4227" s="6" t="s">
        <v>12773</v>
      </c>
      <c r="B4227" s="6" t="s">
        <v>12741</v>
      </c>
      <c r="C4227" s="6">
        <v>3558004</v>
      </c>
      <c r="D4227" s="6" t="s">
        <v>8096</v>
      </c>
      <c r="E4227" s="6" t="s">
        <v>6586</v>
      </c>
      <c r="F4227" s="6" t="s">
        <v>6402</v>
      </c>
      <c r="G4227" s="6">
        <v>596</v>
      </c>
      <c r="H4227" s="6">
        <v>4614</v>
      </c>
      <c r="I4227" s="6">
        <v>0</v>
      </c>
      <c r="J4227" s="6">
        <v>0</v>
      </c>
      <c r="K4227" s="6">
        <v>0</v>
      </c>
      <c r="L4227" s="6"/>
      <c r="M4227" s="6">
        <v>2022</v>
      </c>
      <c r="N4227" s="6" t="s">
        <v>7745</v>
      </c>
      <c r="O4227" s="6" t="s">
        <v>12774</v>
      </c>
      <c r="P4227" s="6"/>
      <c r="Q4227" s="6" t="s">
        <v>7733</v>
      </c>
      <c r="R4227" s="6" t="s">
        <v>7734</v>
      </c>
      <c r="S4227" s="6"/>
      <c r="T4227" s="6" t="s">
        <v>20237</v>
      </c>
      <c r="U4227">
        <f t="shared" ref="U4227:U4290" si="66">COUNTIF(A4227:A10527,A4227)</f>
        <v>2</v>
      </c>
    </row>
    <row r="4228" spans="1:21" x14ac:dyDescent="0.2">
      <c r="A4228" s="6" t="s">
        <v>12773</v>
      </c>
      <c r="B4228" s="6" t="s">
        <v>12741</v>
      </c>
      <c r="C4228" s="6">
        <v>3558004</v>
      </c>
      <c r="D4228" s="6" t="s">
        <v>6956</v>
      </c>
      <c r="E4228" s="6" t="s">
        <v>12775</v>
      </c>
      <c r="F4228" s="6" t="s">
        <v>6402</v>
      </c>
      <c r="G4228" s="6">
        <v>562</v>
      </c>
      <c r="H4228" s="6">
        <v>4614</v>
      </c>
      <c r="I4228" s="6">
        <v>0</v>
      </c>
      <c r="J4228" s="6">
        <v>0</v>
      </c>
      <c r="K4228" s="6">
        <v>0</v>
      </c>
      <c r="L4228" s="6"/>
      <c r="M4228" s="6">
        <v>2022</v>
      </c>
      <c r="N4228" s="6" t="s">
        <v>7745</v>
      </c>
      <c r="O4228" s="6" t="s">
        <v>12774</v>
      </c>
      <c r="P4228" s="6"/>
      <c r="Q4228" s="6" t="s">
        <v>7733</v>
      </c>
      <c r="R4228" s="6" t="s">
        <v>7734</v>
      </c>
      <c r="S4228" s="6"/>
      <c r="T4228" s="6" t="s">
        <v>20238</v>
      </c>
      <c r="U4228">
        <f t="shared" si="66"/>
        <v>1</v>
      </c>
    </row>
    <row r="4229" spans="1:21" x14ac:dyDescent="0.2">
      <c r="A4229" s="6" t="s">
        <v>12776</v>
      </c>
      <c r="B4229" s="6" t="s">
        <v>12741</v>
      </c>
      <c r="C4229" s="6">
        <v>3558004</v>
      </c>
      <c r="D4229" s="6" t="s">
        <v>7671</v>
      </c>
      <c r="E4229" s="6" t="s">
        <v>12777</v>
      </c>
      <c r="F4229" s="6" t="s">
        <v>6402</v>
      </c>
      <c r="G4229" s="6">
        <v>3758</v>
      </c>
      <c r="H4229" s="6">
        <v>5936</v>
      </c>
      <c r="I4229" s="6">
        <v>1</v>
      </c>
      <c r="J4229" s="6">
        <v>1</v>
      </c>
      <c r="K4229" s="6">
        <v>0</v>
      </c>
      <c r="L4229" s="6"/>
      <c r="M4229" s="6">
        <v>2022</v>
      </c>
      <c r="N4229" s="6" t="s">
        <v>7745</v>
      </c>
      <c r="O4229" s="6" t="s">
        <v>7833</v>
      </c>
      <c r="P4229" s="6"/>
      <c r="Q4229" s="6" t="s">
        <v>7733</v>
      </c>
      <c r="R4229" s="6" t="s">
        <v>7734</v>
      </c>
      <c r="S4229" s="6"/>
      <c r="T4229" s="6" t="s">
        <v>5805</v>
      </c>
      <c r="U4229">
        <f t="shared" si="66"/>
        <v>2</v>
      </c>
    </row>
    <row r="4230" spans="1:21" x14ac:dyDescent="0.2">
      <c r="A4230" s="6" t="s">
        <v>12776</v>
      </c>
      <c r="B4230" s="6" t="s">
        <v>12741</v>
      </c>
      <c r="C4230" s="6">
        <v>3558004</v>
      </c>
      <c r="D4230" s="6" t="s">
        <v>12778</v>
      </c>
      <c r="E4230" s="6" t="s">
        <v>7469</v>
      </c>
      <c r="F4230" s="6" t="s">
        <v>6402</v>
      </c>
      <c r="G4230" s="6">
        <v>2178</v>
      </c>
      <c r="H4230" s="6">
        <v>5936</v>
      </c>
      <c r="I4230" s="6">
        <v>0</v>
      </c>
      <c r="J4230" s="6">
        <v>0</v>
      </c>
      <c r="K4230" s="6">
        <v>0</v>
      </c>
      <c r="L4230" s="6"/>
      <c r="M4230" s="6">
        <v>2022</v>
      </c>
      <c r="N4230" s="6" t="s">
        <v>7745</v>
      </c>
      <c r="O4230" s="6" t="s">
        <v>7833</v>
      </c>
      <c r="P4230" s="6"/>
      <c r="Q4230" s="6" t="s">
        <v>7733</v>
      </c>
      <c r="R4230" s="6" t="s">
        <v>7734</v>
      </c>
      <c r="S4230" s="6"/>
      <c r="T4230" s="6" t="s">
        <v>20239</v>
      </c>
      <c r="U4230">
        <f t="shared" si="66"/>
        <v>1</v>
      </c>
    </row>
    <row r="4231" spans="1:21" x14ac:dyDescent="0.2">
      <c r="A4231" s="6" t="s">
        <v>12779</v>
      </c>
      <c r="B4231" s="6" t="s">
        <v>12741</v>
      </c>
      <c r="C4231" s="6">
        <v>3558004</v>
      </c>
      <c r="D4231" s="6" t="s">
        <v>7489</v>
      </c>
      <c r="E4231" s="6" t="s">
        <v>12780</v>
      </c>
      <c r="F4231" s="6" t="s">
        <v>6402</v>
      </c>
      <c r="G4231" s="6">
        <v>392</v>
      </c>
      <c r="H4231" s="6">
        <v>4071</v>
      </c>
      <c r="I4231" s="6">
        <v>0</v>
      </c>
      <c r="J4231" s="6">
        <v>0</v>
      </c>
      <c r="K4231" s="6">
        <v>0</v>
      </c>
      <c r="L4231" s="6"/>
      <c r="M4231" s="6">
        <v>2022</v>
      </c>
      <c r="N4231" s="6" t="s">
        <v>7745</v>
      </c>
      <c r="O4231" s="6" t="s">
        <v>10624</v>
      </c>
      <c r="P4231" s="6"/>
      <c r="Q4231" s="6" t="s">
        <v>7733</v>
      </c>
      <c r="R4231" s="6" t="s">
        <v>7734</v>
      </c>
      <c r="S4231" s="6"/>
      <c r="T4231" s="6" t="s">
        <v>20240</v>
      </c>
      <c r="U4231">
        <f t="shared" si="66"/>
        <v>4</v>
      </c>
    </row>
    <row r="4232" spans="1:21" x14ac:dyDescent="0.2">
      <c r="A4232" s="6" t="s">
        <v>12779</v>
      </c>
      <c r="B4232" s="6" t="s">
        <v>12741</v>
      </c>
      <c r="C4232" s="6">
        <v>3558004</v>
      </c>
      <c r="D4232" s="6" t="s">
        <v>6571</v>
      </c>
      <c r="E4232" s="6" t="s">
        <v>12781</v>
      </c>
      <c r="F4232" s="6" t="s">
        <v>6402</v>
      </c>
      <c r="G4232" s="6">
        <v>350</v>
      </c>
      <c r="H4232" s="6">
        <v>4071</v>
      </c>
      <c r="I4232" s="6">
        <v>0</v>
      </c>
      <c r="J4232" s="6">
        <v>0</v>
      </c>
      <c r="K4232" s="6">
        <v>0</v>
      </c>
      <c r="L4232" s="6"/>
      <c r="M4232" s="6">
        <v>2022</v>
      </c>
      <c r="N4232" s="6" t="s">
        <v>7745</v>
      </c>
      <c r="O4232" s="6" t="s">
        <v>10624</v>
      </c>
      <c r="P4232" s="6"/>
      <c r="Q4232" s="6" t="s">
        <v>7733</v>
      </c>
      <c r="R4232" s="6" t="s">
        <v>7734</v>
      </c>
      <c r="S4232" s="6"/>
      <c r="T4232" s="6" t="s">
        <v>20241</v>
      </c>
      <c r="U4232">
        <f t="shared" si="66"/>
        <v>3</v>
      </c>
    </row>
    <row r="4233" spans="1:21" x14ac:dyDescent="0.2">
      <c r="A4233" s="6" t="s">
        <v>12779</v>
      </c>
      <c r="B4233" s="6" t="s">
        <v>12741</v>
      </c>
      <c r="C4233" s="6">
        <v>3558004</v>
      </c>
      <c r="D4233" s="6" t="s">
        <v>6609</v>
      </c>
      <c r="E4233" s="6" t="s">
        <v>6690</v>
      </c>
      <c r="F4233" s="6" t="s">
        <v>6402</v>
      </c>
      <c r="G4233" s="6">
        <v>2178</v>
      </c>
      <c r="H4233" s="6">
        <v>4071</v>
      </c>
      <c r="I4233" s="6">
        <v>1</v>
      </c>
      <c r="J4233" s="6">
        <v>1</v>
      </c>
      <c r="K4233" s="6">
        <v>0</v>
      </c>
      <c r="L4233" s="6"/>
      <c r="M4233" s="6">
        <v>2022</v>
      </c>
      <c r="N4233" s="6" t="s">
        <v>7745</v>
      </c>
      <c r="O4233" s="6" t="s">
        <v>10624</v>
      </c>
      <c r="P4233" s="6"/>
      <c r="Q4233" s="6" t="s">
        <v>7733</v>
      </c>
      <c r="R4233" s="6" t="s">
        <v>7734</v>
      </c>
      <c r="S4233" s="6"/>
      <c r="T4233" s="6" t="s">
        <v>1491</v>
      </c>
      <c r="U4233">
        <f t="shared" si="66"/>
        <v>2</v>
      </c>
    </row>
    <row r="4234" spans="1:21" x14ac:dyDescent="0.2">
      <c r="A4234" s="6" t="s">
        <v>12779</v>
      </c>
      <c r="B4234" s="6" t="s">
        <v>12741</v>
      </c>
      <c r="C4234" s="6">
        <v>3558004</v>
      </c>
      <c r="D4234" s="6" t="s">
        <v>7891</v>
      </c>
      <c r="E4234" s="6" t="s">
        <v>12782</v>
      </c>
      <c r="F4234" s="6" t="s">
        <v>6402</v>
      </c>
      <c r="G4234" s="6">
        <v>1151</v>
      </c>
      <c r="H4234" s="6">
        <v>4071</v>
      </c>
      <c r="I4234" s="6">
        <v>0</v>
      </c>
      <c r="J4234" s="6">
        <v>0</v>
      </c>
      <c r="K4234" s="6">
        <v>0</v>
      </c>
      <c r="L4234" s="6"/>
      <c r="M4234" s="6">
        <v>2022</v>
      </c>
      <c r="N4234" s="6" t="s">
        <v>7745</v>
      </c>
      <c r="O4234" s="6" t="s">
        <v>10624</v>
      </c>
      <c r="P4234" s="6"/>
      <c r="Q4234" s="6" t="s">
        <v>7733</v>
      </c>
      <c r="R4234" s="6" t="s">
        <v>7734</v>
      </c>
      <c r="S4234" s="6"/>
      <c r="T4234" s="6" t="s">
        <v>20242</v>
      </c>
      <c r="U4234">
        <f t="shared" si="66"/>
        <v>1</v>
      </c>
    </row>
    <row r="4235" spans="1:21" x14ac:dyDescent="0.2">
      <c r="A4235" s="6" t="s">
        <v>12783</v>
      </c>
      <c r="B4235" s="6" t="s">
        <v>12741</v>
      </c>
      <c r="C4235" s="6">
        <v>3558004</v>
      </c>
      <c r="D4235" s="6" t="s">
        <v>6709</v>
      </c>
      <c r="E4235" s="6" t="s">
        <v>12784</v>
      </c>
      <c r="F4235" s="6" t="s">
        <v>6402</v>
      </c>
      <c r="G4235" s="6">
        <v>338</v>
      </c>
      <c r="H4235" s="6">
        <v>3658</v>
      </c>
      <c r="I4235" s="6">
        <v>0</v>
      </c>
      <c r="J4235" s="6">
        <v>0</v>
      </c>
      <c r="K4235" s="6">
        <v>0</v>
      </c>
      <c r="L4235" s="6"/>
      <c r="M4235" s="6">
        <v>2022</v>
      </c>
      <c r="N4235" s="6" t="s">
        <v>7745</v>
      </c>
      <c r="O4235" s="6" t="s">
        <v>12785</v>
      </c>
      <c r="P4235" s="6"/>
      <c r="Q4235" s="6" t="s">
        <v>7733</v>
      </c>
      <c r="R4235" s="6" t="s">
        <v>7734</v>
      </c>
      <c r="S4235" s="6"/>
      <c r="T4235" s="6" t="s">
        <v>20243</v>
      </c>
      <c r="U4235">
        <f t="shared" si="66"/>
        <v>6</v>
      </c>
    </row>
    <row r="4236" spans="1:21" x14ac:dyDescent="0.2">
      <c r="A4236" s="6" t="s">
        <v>12783</v>
      </c>
      <c r="B4236" s="6" t="s">
        <v>12741</v>
      </c>
      <c r="C4236" s="6">
        <v>3558004</v>
      </c>
      <c r="D4236" s="6" t="s">
        <v>7056</v>
      </c>
      <c r="E4236" s="6" t="s">
        <v>9917</v>
      </c>
      <c r="F4236" s="6" t="s">
        <v>6402</v>
      </c>
      <c r="G4236" s="6">
        <v>386</v>
      </c>
      <c r="H4236" s="6">
        <v>3658</v>
      </c>
      <c r="I4236" s="6">
        <v>0</v>
      </c>
      <c r="J4236" s="6">
        <v>0</v>
      </c>
      <c r="K4236" s="6">
        <v>0</v>
      </c>
      <c r="L4236" s="6"/>
      <c r="M4236" s="6">
        <v>2022</v>
      </c>
      <c r="N4236" s="6" t="s">
        <v>7745</v>
      </c>
      <c r="O4236" s="6" t="s">
        <v>12785</v>
      </c>
      <c r="P4236" s="6"/>
      <c r="Q4236" s="6" t="s">
        <v>7733</v>
      </c>
      <c r="R4236" s="6" t="s">
        <v>7734</v>
      </c>
      <c r="S4236" s="6"/>
      <c r="T4236" s="6" t="s">
        <v>20244</v>
      </c>
      <c r="U4236">
        <f t="shared" si="66"/>
        <v>5</v>
      </c>
    </row>
    <row r="4237" spans="1:21" x14ac:dyDescent="0.2">
      <c r="A4237" s="6" t="s">
        <v>12783</v>
      </c>
      <c r="B4237" s="6" t="s">
        <v>12741</v>
      </c>
      <c r="C4237" s="6">
        <v>3558004</v>
      </c>
      <c r="D4237" s="6" t="s">
        <v>6637</v>
      </c>
      <c r="E4237" s="6" t="s">
        <v>12786</v>
      </c>
      <c r="F4237" s="6" t="s">
        <v>6402</v>
      </c>
      <c r="G4237" s="6">
        <v>1322</v>
      </c>
      <c r="H4237" s="6">
        <v>3658</v>
      </c>
      <c r="I4237" s="6">
        <v>0</v>
      </c>
      <c r="J4237" s="6">
        <v>1</v>
      </c>
      <c r="K4237" s="6">
        <v>0</v>
      </c>
      <c r="L4237" s="6"/>
      <c r="M4237" s="6">
        <v>2022</v>
      </c>
      <c r="N4237" s="6" t="s">
        <v>7745</v>
      </c>
      <c r="O4237" s="6" t="s">
        <v>12785</v>
      </c>
      <c r="P4237" s="6"/>
      <c r="Q4237" s="6" t="s">
        <v>7733</v>
      </c>
      <c r="R4237" s="6" t="s">
        <v>7734</v>
      </c>
      <c r="S4237" s="6"/>
      <c r="T4237" s="6" t="s">
        <v>5802</v>
      </c>
      <c r="U4237">
        <f t="shared" si="66"/>
        <v>4</v>
      </c>
    </row>
    <row r="4238" spans="1:21" x14ac:dyDescent="0.2">
      <c r="A4238" s="6" t="s">
        <v>12783</v>
      </c>
      <c r="B4238" s="6" t="s">
        <v>12741</v>
      </c>
      <c r="C4238" s="6">
        <v>3558004</v>
      </c>
      <c r="D4238" s="6" t="s">
        <v>7661</v>
      </c>
      <c r="E4238" s="6" t="s">
        <v>7309</v>
      </c>
      <c r="F4238" s="6" t="s">
        <v>6402</v>
      </c>
      <c r="G4238" s="6">
        <v>291</v>
      </c>
      <c r="H4238" s="6">
        <v>3658</v>
      </c>
      <c r="I4238" s="6">
        <v>0</v>
      </c>
      <c r="J4238" s="6">
        <v>0</v>
      </c>
      <c r="K4238" s="6">
        <v>0</v>
      </c>
      <c r="L4238" s="6"/>
      <c r="M4238" s="6">
        <v>2022</v>
      </c>
      <c r="N4238" s="6" t="s">
        <v>7745</v>
      </c>
      <c r="O4238" s="6" t="s">
        <v>12785</v>
      </c>
      <c r="P4238" s="6"/>
      <c r="Q4238" s="6" t="s">
        <v>7733</v>
      </c>
      <c r="R4238" s="6" t="s">
        <v>7734</v>
      </c>
      <c r="S4238" s="6"/>
      <c r="T4238" s="6" t="s">
        <v>20245</v>
      </c>
      <c r="U4238">
        <f t="shared" si="66"/>
        <v>3</v>
      </c>
    </row>
    <row r="4239" spans="1:21" x14ac:dyDescent="0.2">
      <c r="A4239" s="6" t="s">
        <v>12783</v>
      </c>
      <c r="B4239" s="6" t="s">
        <v>12741</v>
      </c>
      <c r="C4239" s="6">
        <v>3558004</v>
      </c>
      <c r="D4239" s="6" t="s">
        <v>7241</v>
      </c>
      <c r="E4239" s="6" t="s">
        <v>12787</v>
      </c>
      <c r="F4239" s="6" t="s">
        <v>6402</v>
      </c>
      <c r="G4239" s="6">
        <v>193</v>
      </c>
      <c r="H4239" s="6">
        <v>3658</v>
      </c>
      <c r="I4239" s="6">
        <v>0</v>
      </c>
      <c r="J4239" s="6">
        <v>0</v>
      </c>
      <c r="K4239" s="6">
        <v>0</v>
      </c>
      <c r="L4239" s="6"/>
      <c r="M4239" s="6">
        <v>2022</v>
      </c>
      <c r="N4239" s="6" t="s">
        <v>7745</v>
      </c>
      <c r="O4239" s="6" t="s">
        <v>12785</v>
      </c>
      <c r="P4239" s="6"/>
      <c r="Q4239" s="6" t="s">
        <v>7733</v>
      </c>
      <c r="R4239" s="6" t="s">
        <v>7734</v>
      </c>
      <c r="S4239" s="6"/>
      <c r="T4239" s="6" t="s">
        <v>20246</v>
      </c>
      <c r="U4239">
        <f t="shared" si="66"/>
        <v>2</v>
      </c>
    </row>
    <row r="4240" spans="1:21" x14ac:dyDescent="0.2">
      <c r="A4240" s="6" t="s">
        <v>12783</v>
      </c>
      <c r="B4240" s="6" t="s">
        <v>12741</v>
      </c>
      <c r="C4240" s="6">
        <v>3558004</v>
      </c>
      <c r="D4240" s="6" t="s">
        <v>12788</v>
      </c>
      <c r="E4240" s="6" t="s">
        <v>12789</v>
      </c>
      <c r="F4240" s="6" t="s">
        <v>6402</v>
      </c>
      <c r="G4240" s="6">
        <v>1128</v>
      </c>
      <c r="H4240" s="6">
        <v>3658</v>
      </c>
      <c r="I4240" s="6">
        <v>0</v>
      </c>
      <c r="J4240" s="6">
        <v>0</v>
      </c>
      <c r="K4240" s="6">
        <v>0</v>
      </c>
      <c r="L4240" s="6"/>
      <c r="M4240" s="6">
        <v>2022</v>
      </c>
      <c r="N4240" s="6" t="s">
        <v>7745</v>
      </c>
      <c r="O4240" s="6" t="s">
        <v>12785</v>
      </c>
      <c r="P4240" s="6"/>
      <c r="Q4240" s="6" t="s">
        <v>7733</v>
      </c>
      <c r="R4240" s="6" t="s">
        <v>7734</v>
      </c>
      <c r="S4240" s="6"/>
      <c r="T4240" s="6" t="s">
        <v>20247</v>
      </c>
      <c r="U4240">
        <f t="shared" si="66"/>
        <v>1</v>
      </c>
    </row>
    <row r="4241" spans="1:21" x14ac:dyDescent="0.2">
      <c r="A4241" s="6" t="s">
        <v>12790</v>
      </c>
      <c r="B4241" s="6" t="s">
        <v>12741</v>
      </c>
      <c r="C4241" s="6">
        <v>3558004</v>
      </c>
      <c r="D4241" s="6" t="s">
        <v>6809</v>
      </c>
      <c r="E4241" s="6" t="s">
        <v>7415</v>
      </c>
      <c r="F4241" s="6" t="s">
        <v>6402</v>
      </c>
      <c r="G4241" s="6">
        <v>601</v>
      </c>
      <c r="H4241" s="6">
        <v>4677</v>
      </c>
      <c r="I4241" s="6">
        <v>0</v>
      </c>
      <c r="J4241" s="6">
        <v>0</v>
      </c>
      <c r="K4241" s="6">
        <v>0</v>
      </c>
      <c r="L4241" s="6"/>
      <c r="M4241" s="6">
        <v>2022</v>
      </c>
      <c r="N4241" s="6" t="s">
        <v>7745</v>
      </c>
      <c r="O4241" s="6" t="s">
        <v>12791</v>
      </c>
      <c r="P4241" s="6"/>
      <c r="Q4241" s="6" t="s">
        <v>7733</v>
      </c>
      <c r="R4241" s="6" t="s">
        <v>7734</v>
      </c>
      <c r="S4241" s="6"/>
      <c r="T4241" s="6" t="s">
        <v>20248</v>
      </c>
      <c r="U4241">
        <f t="shared" si="66"/>
        <v>5</v>
      </c>
    </row>
    <row r="4242" spans="1:21" x14ac:dyDescent="0.2">
      <c r="A4242" s="6" t="s">
        <v>12790</v>
      </c>
      <c r="B4242" s="6" t="s">
        <v>12741</v>
      </c>
      <c r="C4242" s="6">
        <v>3558004</v>
      </c>
      <c r="D4242" s="6" t="s">
        <v>10730</v>
      </c>
      <c r="E4242" s="6" t="s">
        <v>12792</v>
      </c>
      <c r="F4242" s="6" t="s">
        <v>6402</v>
      </c>
      <c r="G4242" s="6">
        <v>944</v>
      </c>
      <c r="H4242" s="6">
        <v>4677</v>
      </c>
      <c r="I4242" s="6">
        <v>0</v>
      </c>
      <c r="J4242" s="6">
        <v>0</v>
      </c>
      <c r="K4242" s="6">
        <v>0</v>
      </c>
      <c r="L4242" s="6"/>
      <c r="M4242" s="6">
        <v>2022</v>
      </c>
      <c r="N4242" s="6" t="s">
        <v>7745</v>
      </c>
      <c r="O4242" s="6" t="s">
        <v>12791</v>
      </c>
      <c r="P4242" s="6"/>
      <c r="Q4242" s="6" t="s">
        <v>7733</v>
      </c>
      <c r="R4242" s="6" t="s">
        <v>7734</v>
      </c>
      <c r="S4242" s="6"/>
      <c r="T4242" s="6" t="s">
        <v>20249</v>
      </c>
      <c r="U4242">
        <f t="shared" si="66"/>
        <v>4</v>
      </c>
    </row>
    <row r="4243" spans="1:21" x14ac:dyDescent="0.2">
      <c r="A4243" s="6" t="s">
        <v>12790</v>
      </c>
      <c r="B4243" s="6" t="s">
        <v>12741</v>
      </c>
      <c r="C4243" s="6">
        <v>3558004</v>
      </c>
      <c r="D4243" s="6" t="s">
        <v>6548</v>
      </c>
      <c r="E4243" s="6" t="s">
        <v>12793</v>
      </c>
      <c r="F4243" s="6" t="s">
        <v>6402</v>
      </c>
      <c r="G4243" s="6">
        <v>443</v>
      </c>
      <c r="H4243" s="6">
        <v>4677</v>
      </c>
      <c r="I4243" s="6">
        <v>0</v>
      </c>
      <c r="J4243" s="6">
        <v>0</v>
      </c>
      <c r="K4243" s="6">
        <v>0</v>
      </c>
      <c r="L4243" s="6"/>
      <c r="M4243" s="6">
        <v>2022</v>
      </c>
      <c r="N4243" s="6" t="s">
        <v>7745</v>
      </c>
      <c r="O4243" s="6" t="s">
        <v>12791</v>
      </c>
      <c r="P4243" s="6"/>
      <c r="Q4243" s="6" t="s">
        <v>7733</v>
      </c>
      <c r="R4243" s="6" t="s">
        <v>7734</v>
      </c>
      <c r="S4243" s="6"/>
      <c r="T4243" s="6" t="s">
        <v>20250</v>
      </c>
      <c r="U4243">
        <f t="shared" si="66"/>
        <v>3</v>
      </c>
    </row>
    <row r="4244" spans="1:21" x14ac:dyDescent="0.2">
      <c r="A4244" s="6" t="s">
        <v>12790</v>
      </c>
      <c r="B4244" s="6" t="s">
        <v>12741</v>
      </c>
      <c r="C4244" s="6">
        <v>3558004</v>
      </c>
      <c r="D4244" s="6" t="s">
        <v>6459</v>
      </c>
      <c r="E4244" s="6" t="s">
        <v>12794</v>
      </c>
      <c r="F4244" s="6" t="s">
        <v>6402</v>
      </c>
      <c r="G4244" s="6">
        <v>732</v>
      </c>
      <c r="H4244" s="6">
        <v>4677</v>
      </c>
      <c r="I4244" s="6">
        <v>0</v>
      </c>
      <c r="J4244" s="6">
        <v>0</v>
      </c>
      <c r="K4244" s="6">
        <v>0</v>
      </c>
      <c r="L4244" s="6"/>
      <c r="M4244" s="6">
        <v>2022</v>
      </c>
      <c r="N4244" s="6" t="s">
        <v>7745</v>
      </c>
      <c r="O4244" s="6" t="s">
        <v>12791</v>
      </c>
      <c r="P4244" s="6"/>
      <c r="Q4244" s="6" t="s">
        <v>7733</v>
      </c>
      <c r="R4244" s="6" t="s">
        <v>7734</v>
      </c>
      <c r="S4244" s="6"/>
      <c r="T4244" s="6" t="s">
        <v>20251</v>
      </c>
      <c r="U4244">
        <f t="shared" si="66"/>
        <v>2</v>
      </c>
    </row>
    <row r="4245" spans="1:21" x14ac:dyDescent="0.2">
      <c r="A4245" s="6" t="s">
        <v>12790</v>
      </c>
      <c r="B4245" s="6" t="s">
        <v>12741</v>
      </c>
      <c r="C4245" s="6">
        <v>3558004</v>
      </c>
      <c r="D4245" s="6" t="s">
        <v>7398</v>
      </c>
      <c r="E4245" s="6" t="s">
        <v>12795</v>
      </c>
      <c r="F4245" s="6" t="s">
        <v>6402</v>
      </c>
      <c r="G4245" s="6">
        <v>1957</v>
      </c>
      <c r="H4245" s="6">
        <v>4677</v>
      </c>
      <c r="I4245" s="6">
        <v>0</v>
      </c>
      <c r="J4245" s="6">
        <v>1</v>
      </c>
      <c r="K4245" s="6">
        <v>0</v>
      </c>
      <c r="L4245" s="6"/>
      <c r="M4245" s="6">
        <v>2022</v>
      </c>
      <c r="N4245" s="6" t="s">
        <v>7745</v>
      </c>
      <c r="O4245" s="6" t="s">
        <v>12791</v>
      </c>
      <c r="P4245" s="6"/>
      <c r="Q4245" s="6" t="s">
        <v>7733</v>
      </c>
      <c r="R4245" s="6" t="s">
        <v>7734</v>
      </c>
      <c r="S4245" s="6"/>
      <c r="T4245" s="6" t="s">
        <v>5800</v>
      </c>
      <c r="U4245">
        <f t="shared" si="66"/>
        <v>1</v>
      </c>
    </row>
    <row r="4246" spans="1:21" x14ac:dyDescent="0.2">
      <c r="A4246" s="6" t="s">
        <v>12796</v>
      </c>
      <c r="B4246" s="6" t="s">
        <v>12741</v>
      </c>
      <c r="C4246" s="6">
        <v>3558004</v>
      </c>
      <c r="D4246" s="6" t="s">
        <v>6709</v>
      </c>
      <c r="E4246" s="6" t="s">
        <v>7440</v>
      </c>
      <c r="F4246" s="6" t="s">
        <v>6402</v>
      </c>
      <c r="G4246" s="6">
        <v>373</v>
      </c>
      <c r="H4246" s="6">
        <v>6315</v>
      </c>
      <c r="I4246" s="6">
        <v>0</v>
      </c>
      <c r="J4246" s="6">
        <v>0</v>
      </c>
      <c r="K4246" s="6">
        <v>0</v>
      </c>
      <c r="L4246" s="6"/>
      <c r="M4246" s="6">
        <v>2022</v>
      </c>
      <c r="N4246" s="6" t="s">
        <v>7745</v>
      </c>
      <c r="O4246" s="6" t="s">
        <v>12797</v>
      </c>
      <c r="P4246" s="6"/>
      <c r="Q4246" s="6" t="s">
        <v>7733</v>
      </c>
      <c r="R4246" s="6" t="s">
        <v>7734</v>
      </c>
      <c r="S4246" s="6"/>
      <c r="T4246" s="6" t="s">
        <v>20252</v>
      </c>
      <c r="U4246">
        <f t="shared" si="66"/>
        <v>6</v>
      </c>
    </row>
    <row r="4247" spans="1:21" x14ac:dyDescent="0.2">
      <c r="A4247" s="6" t="s">
        <v>12796</v>
      </c>
      <c r="B4247" s="6" t="s">
        <v>12741</v>
      </c>
      <c r="C4247" s="6">
        <v>3558004</v>
      </c>
      <c r="D4247" s="6" t="s">
        <v>12798</v>
      </c>
      <c r="E4247" s="6" t="s">
        <v>6865</v>
      </c>
      <c r="F4247" s="6" t="s">
        <v>6402</v>
      </c>
      <c r="G4247" s="6">
        <v>334</v>
      </c>
      <c r="H4247" s="6">
        <v>6315</v>
      </c>
      <c r="I4247" s="6">
        <v>0</v>
      </c>
      <c r="J4247" s="6">
        <v>0</v>
      </c>
      <c r="K4247" s="6">
        <v>0</v>
      </c>
      <c r="L4247" s="6"/>
      <c r="M4247" s="6">
        <v>2022</v>
      </c>
      <c r="N4247" s="6" t="s">
        <v>7745</v>
      </c>
      <c r="O4247" s="6" t="s">
        <v>12797</v>
      </c>
      <c r="P4247" s="6"/>
      <c r="Q4247" s="6" t="s">
        <v>7733</v>
      </c>
      <c r="R4247" s="6" t="s">
        <v>7734</v>
      </c>
      <c r="S4247" s="6"/>
      <c r="T4247" s="6" t="s">
        <v>20253</v>
      </c>
      <c r="U4247">
        <f t="shared" si="66"/>
        <v>5</v>
      </c>
    </row>
    <row r="4248" spans="1:21" x14ac:dyDescent="0.2">
      <c r="A4248" s="6" t="s">
        <v>12796</v>
      </c>
      <c r="B4248" s="6" t="s">
        <v>12741</v>
      </c>
      <c r="C4248" s="6">
        <v>3558004</v>
      </c>
      <c r="D4248" s="6" t="s">
        <v>6481</v>
      </c>
      <c r="E4248" s="6" t="s">
        <v>12799</v>
      </c>
      <c r="F4248" s="6" t="s">
        <v>6402</v>
      </c>
      <c r="G4248" s="6">
        <v>901</v>
      </c>
      <c r="H4248" s="6">
        <v>6315</v>
      </c>
      <c r="I4248" s="6">
        <v>0</v>
      </c>
      <c r="J4248" s="6">
        <v>0</v>
      </c>
      <c r="K4248" s="6">
        <v>0</v>
      </c>
      <c r="L4248" s="6"/>
      <c r="M4248" s="6">
        <v>2022</v>
      </c>
      <c r="N4248" s="6" t="s">
        <v>7745</v>
      </c>
      <c r="O4248" s="6" t="s">
        <v>12797</v>
      </c>
      <c r="P4248" s="6"/>
      <c r="Q4248" s="6" t="s">
        <v>7733</v>
      </c>
      <c r="R4248" s="6" t="s">
        <v>7734</v>
      </c>
      <c r="S4248" s="6"/>
      <c r="T4248" s="6" t="s">
        <v>20254</v>
      </c>
      <c r="U4248">
        <f t="shared" si="66"/>
        <v>4</v>
      </c>
    </row>
    <row r="4249" spans="1:21" x14ac:dyDescent="0.2">
      <c r="A4249" s="6" t="s">
        <v>12796</v>
      </c>
      <c r="B4249" s="6" t="s">
        <v>12741</v>
      </c>
      <c r="C4249" s="6">
        <v>3558004</v>
      </c>
      <c r="D4249" s="6" t="s">
        <v>8480</v>
      </c>
      <c r="E4249" s="6" t="s">
        <v>12800</v>
      </c>
      <c r="F4249" s="6" t="s">
        <v>6402</v>
      </c>
      <c r="G4249" s="6">
        <v>593</v>
      </c>
      <c r="H4249" s="6">
        <v>6315</v>
      </c>
      <c r="I4249" s="6">
        <v>0</v>
      </c>
      <c r="J4249" s="6">
        <v>0</v>
      </c>
      <c r="K4249" s="6">
        <v>0</v>
      </c>
      <c r="L4249" s="6"/>
      <c r="M4249" s="6">
        <v>2022</v>
      </c>
      <c r="N4249" s="6" t="s">
        <v>7745</v>
      </c>
      <c r="O4249" s="6" t="s">
        <v>12797</v>
      </c>
      <c r="P4249" s="6"/>
      <c r="Q4249" s="6" t="s">
        <v>7733</v>
      </c>
      <c r="R4249" s="6" t="s">
        <v>7734</v>
      </c>
      <c r="S4249" s="6"/>
      <c r="T4249" s="6" t="s">
        <v>20255</v>
      </c>
      <c r="U4249">
        <f t="shared" si="66"/>
        <v>3</v>
      </c>
    </row>
    <row r="4250" spans="1:21" x14ac:dyDescent="0.2">
      <c r="A4250" s="6" t="s">
        <v>12796</v>
      </c>
      <c r="B4250" s="6" t="s">
        <v>12741</v>
      </c>
      <c r="C4250" s="6">
        <v>3558004</v>
      </c>
      <c r="D4250" s="6" t="s">
        <v>6547</v>
      </c>
      <c r="E4250" s="6" t="s">
        <v>7803</v>
      </c>
      <c r="F4250" s="6" t="s">
        <v>6402</v>
      </c>
      <c r="G4250" s="6">
        <v>1999</v>
      </c>
      <c r="H4250" s="6">
        <v>6315</v>
      </c>
      <c r="I4250" s="6">
        <v>0</v>
      </c>
      <c r="J4250" s="6">
        <v>0</v>
      </c>
      <c r="K4250" s="6">
        <v>0</v>
      </c>
      <c r="L4250" s="6"/>
      <c r="M4250" s="6">
        <v>2022</v>
      </c>
      <c r="N4250" s="6" t="s">
        <v>7745</v>
      </c>
      <c r="O4250" s="6" t="s">
        <v>12797</v>
      </c>
      <c r="P4250" s="6"/>
      <c r="Q4250" s="6" t="s">
        <v>7733</v>
      </c>
      <c r="R4250" s="6" t="s">
        <v>7734</v>
      </c>
      <c r="S4250" s="6"/>
      <c r="T4250" s="6" t="s">
        <v>20256</v>
      </c>
      <c r="U4250">
        <f t="shared" si="66"/>
        <v>2</v>
      </c>
    </row>
    <row r="4251" spans="1:21" x14ac:dyDescent="0.2">
      <c r="A4251" s="6" t="s">
        <v>12796</v>
      </c>
      <c r="B4251" s="6" t="s">
        <v>12741</v>
      </c>
      <c r="C4251" s="6">
        <v>3558004</v>
      </c>
      <c r="D4251" s="6" t="s">
        <v>6622</v>
      </c>
      <c r="E4251" s="6" t="s">
        <v>12801</v>
      </c>
      <c r="F4251" s="6" t="s">
        <v>6402</v>
      </c>
      <c r="G4251" s="6">
        <v>2115</v>
      </c>
      <c r="H4251" s="6">
        <v>6315</v>
      </c>
      <c r="I4251" s="6">
        <v>0</v>
      </c>
      <c r="J4251" s="6">
        <v>1</v>
      </c>
      <c r="K4251" s="6">
        <v>0</v>
      </c>
      <c r="L4251" s="6"/>
      <c r="M4251" s="6">
        <v>2022</v>
      </c>
      <c r="N4251" s="6" t="s">
        <v>7745</v>
      </c>
      <c r="O4251" s="6" t="s">
        <v>12797</v>
      </c>
      <c r="P4251" s="6"/>
      <c r="Q4251" s="6" t="s">
        <v>7733</v>
      </c>
      <c r="R4251" s="6" t="s">
        <v>7734</v>
      </c>
      <c r="S4251" s="6"/>
      <c r="T4251" s="6" t="s">
        <v>5798</v>
      </c>
      <c r="U4251">
        <f t="shared" si="66"/>
        <v>1</v>
      </c>
    </row>
    <row r="4252" spans="1:21" x14ac:dyDescent="0.2">
      <c r="A4252" s="6" t="s">
        <v>12802</v>
      </c>
      <c r="B4252" s="6" t="s">
        <v>12741</v>
      </c>
      <c r="C4252" s="6">
        <v>3558004</v>
      </c>
      <c r="D4252" s="6" t="s">
        <v>6434</v>
      </c>
      <c r="E4252" s="6" t="s">
        <v>7114</v>
      </c>
      <c r="F4252" s="6" t="s">
        <v>6402</v>
      </c>
      <c r="G4252" s="6">
        <v>1955</v>
      </c>
      <c r="H4252" s="6">
        <v>4836</v>
      </c>
      <c r="I4252" s="6">
        <v>0</v>
      </c>
      <c r="J4252" s="6">
        <v>0</v>
      </c>
      <c r="K4252" s="6">
        <v>0</v>
      </c>
      <c r="L4252" s="6"/>
      <c r="M4252" s="6">
        <v>2022</v>
      </c>
      <c r="N4252" s="6" t="s">
        <v>7745</v>
      </c>
      <c r="O4252" s="6" t="s">
        <v>12803</v>
      </c>
      <c r="P4252" s="6"/>
      <c r="Q4252" s="6" t="s">
        <v>7733</v>
      </c>
      <c r="R4252" s="6" t="s">
        <v>7734</v>
      </c>
      <c r="S4252" s="6"/>
      <c r="T4252" s="6" t="s">
        <v>20257</v>
      </c>
      <c r="U4252">
        <f t="shared" si="66"/>
        <v>4</v>
      </c>
    </row>
    <row r="4253" spans="1:21" x14ac:dyDescent="0.2">
      <c r="A4253" s="6" t="s">
        <v>12802</v>
      </c>
      <c r="B4253" s="6" t="s">
        <v>12741</v>
      </c>
      <c r="C4253" s="6">
        <v>3558004</v>
      </c>
      <c r="D4253" s="6" t="s">
        <v>12804</v>
      </c>
      <c r="E4253" s="6" t="s">
        <v>6702</v>
      </c>
      <c r="F4253" s="6" t="s">
        <v>6402</v>
      </c>
      <c r="G4253" s="6">
        <v>344</v>
      </c>
      <c r="H4253" s="6">
        <v>4836</v>
      </c>
      <c r="I4253" s="6">
        <v>0</v>
      </c>
      <c r="J4253" s="6">
        <v>0</v>
      </c>
      <c r="K4253" s="6">
        <v>0</v>
      </c>
      <c r="L4253" s="6"/>
      <c r="M4253" s="6">
        <v>2022</v>
      </c>
      <c r="N4253" s="6" t="s">
        <v>7745</v>
      </c>
      <c r="O4253" s="6" t="s">
        <v>12803</v>
      </c>
      <c r="P4253" s="6"/>
      <c r="Q4253" s="6" t="s">
        <v>7733</v>
      </c>
      <c r="R4253" s="6" t="s">
        <v>7734</v>
      </c>
      <c r="S4253" s="6"/>
      <c r="T4253" s="6" t="s">
        <v>20258</v>
      </c>
      <c r="U4253">
        <f t="shared" si="66"/>
        <v>3</v>
      </c>
    </row>
    <row r="4254" spans="1:21" x14ac:dyDescent="0.2">
      <c r="A4254" s="6" t="s">
        <v>12802</v>
      </c>
      <c r="B4254" s="6" t="s">
        <v>12741</v>
      </c>
      <c r="C4254" s="6">
        <v>3558004</v>
      </c>
      <c r="D4254" s="6" t="s">
        <v>9345</v>
      </c>
      <c r="E4254" s="6" t="s">
        <v>7092</v>
      </c>
      <c r="F4254" s="6" t="s">
        <v>6402</v>
      </c>
      <c r="G4254" s="6">
        <v>2222</v>
      </c>
      <c r="H4254" s="6">
        <v>4836</v>
      </c>
      <c r="I4254" s="6">
        <v>1</v>
      </c>
      <c r="J4254" s="6">
        <v>1</v>
      </c>
      <c r="K4254" s="6">
        <v>0</v>
      </c>
      <c r="L4254" s="6"/>
      <c r="M4254" s="6">
        <v>2022</v>
      </c>
      <c r="N4254" s="6" t="s">
        <v>7745</v>
      </c>
      <c r="O4254" s="6" t="s">
        <v>12803</v>
      </c>
      <c r="P4254" s="6"/>
      <c r="Q4254" s="6" t="s">
        <v>7733</v>
      </c>
      <c r="R4254" s="6" t="s">
        <v>7734</v>
      </c>
      <c r="S4254" s="6"/>
      <c r="T4254" s="6" t="s">
        <v>5796</v>
      </c>
      <c r="U4254">
        <f t="shared" si="66"/>
        <v>2</v>
      </c>
    </row>
    <row r="4255" spans="1:21" x14ac:dyDescent="0.2">
      <c r="A4255" s="6" t="s">
        <v>12802</v>
      </c>
      <c r="B4255" s="6" t="s">
        <v>12741</v>
      </c>
      <c r="C4255" s="6">
        <v>3558004</v>
      </c>
      <c r="D4255" s="6" t="s">
        <v>6425</v>
      </c>
      <c r="E4255" s="6" t="s">
        <v>12805</v>
      </c>
      <c r="F4255" s="6" t="s">
        <v>6402</v>
      </c>
      <c r="G4255" s="6">
        <v>315</v>
      </c>
      <c r="H4255" s="6">
        <v>4836</v>
      </c>
      <c r="I4255" s="6">
        <v>0</v>
      </c>
      <c r="J4255" s="6">
        <v>0</v>
      </c>
      <c r="K4255" s="6">
        <v>0</v>
      </c>
      <c r="L4255" s="6"/>
      <c r="M4255" s="6">
        <v>2022</v>
      </c>
      <c r="N4255" s="6" t="s">
        <v>7745</v>
      </c>
      <c r="O4255" s="6" t="s">
        <v>12803</v>
      </c>
      <c r="P4255" s="6"/>
      <c r="Q4255" s="6" t="s">
        <v>7733</v>
      </c>
      <c r="R4255" s="6" t="s">
        <v>7734</v>
      </c>
      <c r="S4255" s="6"/>
      <c r="T4255" s="6" t="s">
        <v>20259</v>
      </c>
      <c r="U4255">
        <f t="shared" si="66"/>
        <v>1</v>
      </c>
    </row>
    <row r="4256" spans="1:21" x14ac:dyDescent="0.2">
      <c r="A4256" s="6" t="s">
        <v>12806</v>
      </c>
      <c r="B4256" s="6" t="s">
        <v>12785</v>
      </c>
      <c r="C4256" s="6">
        <v>3558001</v>
      </c>
      <c r="D4256" s="6" t="s">
        <v>6411</v>
      </c>
      <c r="E4256" s="6" t="s">
        <v>10590</v>
      </c>
      <c r="F4256" s="6" t="s">
        <v>6402</v>
      </c>
      <c r="G4256" s="6">
        <v>437</v>
      </c>
      <c r="H4256" s="6">
        <v>697</v>
      </c>
      <c r="I4256" s="6">
        <v>0</v>
      </c>
      <c r="J4256" s="6">
        <v>1</v>
      </c>
      <c r="K4256" s="6">
        <v>0</v>
      </c>
      <c r="L4256" s="6"/>
      <c r="M4256" s="6">
        <v>2022</v>
      </c>
      <c r="N4256" s="6" t="s">
        <v>7732</v>
      </c>
      <c r="O4256" s="6">
        <v>99</v>
      </c>
      <c r="P4256" s="6"/>
      <c r="Q4256" s="6" t="s">
        <v>7733</v>
      </c>
      <c r="R4256" s="6" t="s">
        <v>7734</v>
      </c>
      <c r="S4256" s="6"/>
      <c r="T4256" s="6" t="s">
        <v>1013</v>
      </c>
      <c r="U4256">
        <f t="shared" si="66"/>
        <v>2</v>
      </c>
    </row>
    <row r="4257" spans="1:21" x14ac:dyDescent="0.2">
      <c r="A4257" s="6" t="s">
        <v>12806</v>
      </c>
      <c r="B4257" s="6" t="s">
        <v>12785</v>
      </c>
      <c r="C4257" s="6">
        <v>3558001</v>
      </c>
      <c r="D4257" s="6" t="s">
        <v>12807</v>
      </c>
      <c r="E4257" s="6" t="s">
        <v>12808</v>
      </c>
      <c r="F4257" s="6" t="s">
        <v>6402</v>
      </c>
      <c r="G4257" s="6">
        <v>260</v>
      </c>
      <c r="H4257" s="6">
        <v>697</v>
      </c>
      <c r="I4257" s="6">
        <v>0</v>
      </c>
      <c r="J4257" s="6">
        <v>0</v>
      </c>
      <c r="K4257" s="6">
        <v>0</v>
      </c>
      <c r="L4257" s="6"/>
      <c r="M4257" s="6">
        <v>2022</v>
      </c>
      <c r="N4257" s="6" t="s">
        <v>7732</v>
      </c>
      <c r="O4257" s="6">
        <v>99</v>
      </c>
      <c r="P4257" s="6"/>
      <c r="Q4257" s="6" t="s">
        <v>7733</v>
      </c>
      <c r="R4257" s="6" t="s">
        <v>7734</v>
      </c>
      <c r="S4257" s="6"/>
      <c r="T4257" s="6" t="s">
        <v>1014</v>
      </c>
      <c r="U4257">
        <f t="shared" si="66"/>
        <v>1</v>
      </c>
    </row>
    <row r="4258" spans="1:21" x14ac:dyDescent="0.2">
      <c r="A4258" s="6" t="s">
        <v>12809</v>
      </c>
      <c r="B4258" s="6" t="s">
        <v>12785</v>
      </c>
      <c r="C4258" s="6">
        <v>3558001</v>
      </c>
      <c r="D4258" s="6" t="s">
        <v>6430</v>
      </c>
      <c r="E4258" s="6" t="s">
        <v>12810</v>
      </c>
      <c r="F4258" s="6" t="s">
        <v>6402</v>
      </c>
      <c r="G4258" s="6">
        <v>370</v>
      </c>
      <c r="H4258" s="6">
        <v>676</v>
      </c>
      <c r="I4258" s="6">
        <v>1</v>
      </c>
      <c r="J4258" s="6">
        <v>1</v>
      </c>
      <c r="K4258" s="6">
        <v>0</v>
      </c>
      <c r="L4258" s="6"/>
      <c r="M4258" s="6">
        <v>2022</v>
      </c>
      <c r="N4258" s="6" t="s">
        <v>7773</v>
      </c>
      <c r="O4258" s="6">
        <v>99</v>
      </c>
      <c r="P4258" s="6"/>
      <c r="Q4258" s="6" t="s">
        <v>7733</v>
      </c>
      <c r="R4258" s="6" t="s">
        <v>7734</v>
      </c>
      <c r="S4258" s="6"/>
      <c r="T4258" s="6" t="s">
        <v>4219</v>
      </c>
      <c r="U4258">
        <f t="shared" si="66"/>
        <v>2</v>
      </c>
    </row>
    <row r="4259" spans="1:21" x14ac:dyDescent="0.2">
      <c r="A4259" s="6" t="s">
        <v>12809</v>
      </c>
      <c r="B4259" s="6" t="s">
        <v>12785</v>
      </c>
      <c r="C4259" s="6">
        <v>3558001</v>
      </c>
      <c r="D4259" s="6" t="s">
        <v>7542</v>
      </c>
      <c r="E4259" s="6" t="s">
        <v>11838</v>
      </c>
      <c r="F4259" s="6" t="s">
        <v>6402</v>
      </c>
      <c r="G4259" s="6">
        <v>306</v>
      </c>
      <c r="H4259" s="6">
        <v>676</v>
      </c>
      <c r="I4259" s="6">
        <v>0</v>
      </c>
      <c r="J4259" s="6">
        <v>0</v>
      </c>
      <c r="K4259" s="6">
        <v>0</v>
      </c>
      <c r="L4259" s="6"/>
      <c r="M4259" s="6">
        <v>2022</v>
      </c>
      <c r="N4259" s="6" t="s">
        <v>7773</v>
      </c>
      <c r="O4259" s="6">
        <v>99</v>
      </c>
      <c r="P4259" s="6"/>
      <c r="Q4259" s="6" t="s">
        <v>7733</v>
      </c>
      <c r="R4259" s="6" t="s">
        <v>7734</v>
      </c>
      <c r="S4259" s="6"/>
      <c r="T4259" s="6" t="s">
        <v>4220</v>
      </c>
      <c r="U4259">
        <f t="shared" si="66"/>
        <v>1</v>
      </c>
    </row>
    <row r="4260" spans="1:21" x14ac:dyDescent="0.2">
      <c r="A4260" s="6" t="s">
        <v>12811</v>
      </c>
      <c r="B4260" s="6" t="s">
        <v>12785</v>
      </c>
      <c r="C4260" s="6">
        <v>3558001</v>
      </c>
      <c r="D4260" s="6" t="s">
        <v>6722</v>
      </c>
      <c r="E4260" s="6" t="s">
        <v>12812</v>
      </c>
      <c r="F4260" s="6" t="s">
        <v>6402</v>
      </c>
      <c r="G4260" s="6">
        <v>35</v>
      </c>
      <c r="H4260" s="6">
        <v>308</v>
      </c>
      <c r="I4260" s="6">
        <v>0</v>
      </c>
      <c r="J4260" s="6">
        <v>0</v>
      </c>
      <c r="K4260" s="6">
        <v>0</v>
      </c>
      <c r="L4260" s="6"/>
      <c r="M4260" s="6">
        <v>2022</v>
      </c>
      <c r="N4260" s="6" t="s">
        <v>7745</v>
      </c>
      <c r="O4260" s="6">
        <v>1</v>
      </c>
      <c r="P4260" s="6"/>
      <c r="Q4260" s="6" t="s">
        <v>7733</v>
      </c>
      <c r="R4260" s="6" t="s">
        <v>7734</v>
      </c>
      <c r="S4260" s="6"/>
      <c r="T4260" s="6" t="s">
        <v>4221</v>
      </c>
      <c r="U4260">
        <f t="shared" si="66"/>
        <v>3</v>
      </c>
    </row>
    <row r="4261" spans="1:21" x14ac:dyDescent="0.2">
      <c r="A4261" s="6" t="s">
        <v>12811</v>
      </c>
      <c r="B4261" s="6" t="s">
        <v>12785</v>
      </c>
      <c r="C4261" s="6">
        <v>3558001</v>
      </c>
      <c r="D4261" s="6" t="s">
        <v>6503</v>
      </c>
      <c r="E4261" s="6" t="s">
        <v>12813</v>
      </c>
      <c r="F4261" s="6" t="s">
        <v>6402</v>
      </c>
      <c r="G4261" s="6">
        <v>100</v>
      </c>
      <c r="H4261" s="6">
        <v>308</v>
      </c>
      <c r="I4261" s="6">
        <v>0</v>
      </c>
      <c r="J4261" s="6">
        <v>0</v>
      </c>
      <c r="K4261" s="6">
        <v>0</v>
      </c>
      <c r="L4261" s="6"/>
      <c r="M4261" s="6">
        <v>2022</v>
      </c>
      <c r="N4261" s="6" t="s">
        <v>7745</v>
      </c>
      <c r="O4261" s="6">
        <v>1</v>
      </c>
      <c r="P4261" s="6"/>
      <c r="Q4261" s="6" t="s">
        <v>7733</v>
      </c>
      <c r="R4261" s="6" t="s">
        <v>7734</v>
      </c>
      <c r="S4261" s="6"/>
      <c r="T4261" s="6" t="s">
        <v>4222</v>
      </c>
      <c r="U4261">
        <f t="shared" si="66"/>
        <v>2</v>
      </c>
    </row>
    <row r="4262" spans="1:21" x14ac:dyDescent="0.2">
      <c r="A4262" s="6" t="s">
        <v>12811</v>
      </c>
      <c r="B4262" s="6" t="s">
        <v>12785</v>
      </c>
      <c r="C4262" s="6">
        <v>3558001</v>
      </c>
      <c r="D4262" s="6" t="s">
        <v>8480</v>
      </c>
      <c r="E4262" s="6" t="s">
        <v>6433</v>
      </c>
      <c r="F4262" s="6" t="s">
        <v>6402</v>
      </c>
      <c r="G4262" s="6">
        <v>173</v>
      </c>
      <c r="H4262" s="6">
        <v>308</v>
      </c>
      <c r="I4262" s="6">
        <v>0</v>
      </c>
      <c r="J4262" s="6">
        <v>1</v>
      </c>
      <c r="K4262" s="6">
        <v>0</v>
      </c>
      <c r="L4262" s="6"/>
      <c r="M4262" s="6">
        <v>2022</v>
      </c>
      <c r="N4262" s="6" t="s">
        <v>7745</v>
      </c>
      <c r="O4262" s="6">
        <v>1</v>
      </c>
      <c r="P4262" s="6"/>
      <c r="Q4262" s="6" t="s">
        <v>7733</v>
      </c>
      <c r="R4262" s="6" t="s">
        <v>7734</v>
      </c>
      <c r="S4262" s="6"/>
      <c r="T4262" s="6" t="s">
        <v>4218</v>
      </c>
      <c r="U4262">
        <f t="shared" si="66"/>
        <v>1</v>
      </c>
    </row>
    <row r="4263" spans="1:21" x14ac:dyDescent="0.2">
      <c r="A4263" s="6" t="s">
        <v>12814</v>
      </c>
      <c r="B4263" s="6" t="s">
        <v>12785</v>
      </c>
      <c r="C4263" s="6">
        <v>3558001</v>
      </c>
      <c r="D4263" s="6" t="s">
        <v>6609</v>
      </c>
      <c r="E4263" s="6" t="s">
        <v>6955</v>
      </c>
      <c r="F4263" s="6" t="s">
        <v>6402</v>
      </c>
      <c r="G4263" s="6">
        <v>79</v>
      </c>
      <c r="H4263" s="6">
        <v>158</v>
      </c>
      <c r="I4263" s="6">
        <v>1</v>
      </c>
      <c r="J4263" s="6">
        <v>0</v>
      </c>
      <c r="K4263" s="6">
        <v>0</v>
      </c>
      <c r="L4263" s="6"/>
      <c r="M4263" s="6">
        <v>2022</v>
      </c>
      <c r="N4263" s="6" t="s">
        <v>7745</v>
      </c>
      <c r="O4263" s="6">
        <v>2</v>
      </c>
      <c r="P4263" s="6"/>
      <c r="Q4263" s="6" t="s">
        <v>7733</v>
      </c>
      <c r="R4263" s="6" t="s">
        <v>7734</v>
      </c>
      <c r="S4263" s="6"/>
      <c r="T4263" s="6" t="s">
        <v>4223</v>
      </c>
      <c r="U4263">
        <f t="shared" si="66"/>
        <v>2</v>
      </c>
    </row>
    <row r="4264" spans="1:21" x14ac:dyDescent="0.2">
      <c r="A4264" s="6" t="s">
        <v>12814</v>
      </c>
      <c r="B4264" s="6" t="s">
        <v>12785</v>
      </c>
      <c r="C4264" s="6">
        <v>3558001</v>
      </c>
      <c r="D4264" s="6" t="s">
        <v>12815</v>
      </c>
      <c r="E4264" s="6" t="s">
        <v>12816</v>
      </c>
      <c r="F4264" s="6" t="s">
        <v>6402</v>
      </c>
      <c r="G4264" s="6">
        <v>79</v>
      </c>
      <c r="H4264" s="6">
        <v>158</v>
      </c>
      <c r="I4264" s="6">
        <v>0</v>
      </c>
      <c r="J4264" s="6">
        <v>1</v>
      </c>
      <c r="K4264" s="6">
        <v>0</v>
      </c>
      <c r="L4264" s="6"/>
      <c r="M4264" s="6">
        <v>2022</v>
      </c>
      <c r="N4264" s="6" t="s">
        <v>7745</v>
      </c>
      <c r="O4264" s="6">
        <v>2</v>
      </c>
      <c r="P4264" s="6"/>
      <c r="Q4264" s="6" t="s">
        <v>7733</v>
      </c>
      <c r="R4264" s="6" t="s">
        <v>7734</v>
      </c>
      <c r="S4264" s="6"/>
      <c r="T4264" s="6" t="s">
        <v>4217</v>
      </c>
      <c r="U4264">
        <f t="shared" si="66"/>
        <v>1</v>
      </c>
    </row>
    <row r="4265" spans="1:21" x14ac:dyDescent="0.2">
      <c r="A4265" s="6" t="s">
        <v>12817</v>
      </c>
      <c r="B4265" s="6" t="s">
        <v>12785</v>
      </c>
      <c r="C4265" s="6">
        <v>3558001</v>
      </c>
      <c r="D4265" s="6" t="s">
        <v>12818</v>
      </c>
      <c r="E4265" s="6" t="s">
        <v>12819</v>
      </c>
      <c r="F4265" s="6" t="s">
        <v>6402</v>
      </c>
      <c r="G4265" s="6">
        <v>0</v>
      </c>
      <c r="H4265" s="6"/>
      <c r="I4265" s="6">
        <v>1</v>
      </c>
      <c r="J4265" s="6">
        <v>1</v>
      </c>
      <c r="K4265" s="6">
        <v>1</v>
      </c>
      <c r="L4265" s="6"/>
      <c r="M4265" s="6">
        <v>2022</v>
      </c>
      <c r="N4265" s="6" t="s">
        <v>7745</v>
      </c>
      <c r="O4265" s="6">
        <v>3</v>
      </c>
      <c r="P4265" s="6"/>
      <c r="Q4265" s="6" t="s">
        <v>7733</v>
      </c>
      <c r="R4265" s="6" t="s">
        <v>7734</v>
      </c>
      <c r="S4265" s="6"/>
      <c r="T4265" s="6" t="s">
        <v>4216</v>
      </c>
      <c r="U4265">
        <f t="shared" si="66"/>
        <v>1</v>
      </c>
    </row>
    <row r="4266" spans="1:21" x14ac:dyDescent="0.2">
      <c r="A4266" s="6" t="s">
        <v>12820</v>
      </c>
      <c r="B4266" s="6" t="s">
        <v>12785</v>
      </c>
      <c r="C4266" s="6">
        <v>3558001</v>
      </c>
      <c r="D4266" s="6" t="s">
        <v>6722</v>
      </c>
      <c r="E4266" s="6" t="s">
        <v>6913</v>
      </c>
      <c r="F4266" s="6" t="s">
        <v>6402</v>
      </c>
      <c r="G4266" s="6">
        <v>0</v>
      </c>
      <c r="H4266" s="6"/>
      <c r="I4266" s="6">
        <v>1</v>
      </c>
      <c r="J4266" s="6">
        <v>1</v>
      </c>
      <c r="K4266" s="6">
        <v>1</v>
      </c>
      <c r="L4266" s="6"/>
      <c r="M4266" s="6">
        <v>2022</v>
      </c>
      <c r="N4266" s="6" t="s">
        <v>7745</v>
      </c>
      <c r="O4266" s="6">
        <v>4</v>
      </c>
      <c r="P4266" s="6"/>
      <c r="Q4266" s="6" t="s">
        <v>7733</v>
      </c>
      <c r="R4266" s="6" t="s">
        <v>7734</v>
      </c>
      <c r="S4266" s="6"/>
      <c r="T4266" s="6" t="s">
        <v>4215</v>
      </c>
      <c r="U4266">
        <f t="shared" si="66"/>
        <v>1</v>
      </c>
    </row>
    <row r="4267" spans="1:21" x14ac:dyDescent="0.2">
      <c r="A4267" s="6" t="s">
        <v>12821</v>
      </c>
      <c r="B4267" s="6" t="s">
        <v>12785</v>
      </c>
      <c r="C4267" s="6">
        <v>3558001</v>
      </c>
      <c r="D4267" s="6" t="s">
        <v>6609</v>
      </c>
      <c r="E4267" s="6" t="s">
        <v>12822</v>
      </c>
      <c r="F4267" s="6" t="s">
        <v>6402</v>
      </c>
      <c r="G4267" s="6">
        <v>0</v>
      </c>
      <c r="H4267" s="6"/>
      <c r="I4267" s="6">
        <v>1</v>
      </c>
      <c r="J4267" s="6">
        <v>1</v>
      </c>
      <c r="K4267" s="6">
        <v>1</v>
      </c>
      <c r="L4267" s="6"/>
      <c r="M4267" s="6">
        <v>2022</v>
      </c>
      <c r="N4267" s="6" t="s">
        <v>7745</v>
      </c>
      <c r="O4267" s="6">
        <v>5</v>
      </c>
      <c r="P4267" s="6"/>
      <c r="Q4267" s="6" t="s">
        <v>7733</v>
      </c>
      <c r="R4267" s="6" t="s">
        <v>7734</v>
      </c>
      <c r="S4267" s="6"/>
      <c r="T4267" s="6" t="s">
        <v>4214</v>
      </c>
      <c r="U4267">
        <f t="shared" si="66"/>
        <v>1</v>
      </c>
    </row>
    <row r="4268" spans="1:21" x14ac:dyDescent="0.2">
      <c r="A4268" s="6" t="s">
        <v>12823</v>
      </c>
      <c r="B4268" s="6" t="s">
        <v>12824</v>
      </c>
      <c r="C4268" s="6">
        <v>3558028</v>
      </c>
      <c r="D4268" s="6" t="s">
        <v>6488</v>
      </c>
      <c r="E4268" s="6" t="s">
        <v>10904</v>
      </c>
      <c r="F4268" s="6" t="s">
        <v>6402</v>
      </c>
      <c r="G4268" s="6">
        <v>0</v>
      </c>
      <c r="H4268" s="6"/>
      <c r="I4268" s="6">
        <v>1</v>
      </c>
      <c r="J4268" s="6">
        <v>1</v>
      </c>
      <c r="K4268" s="6">
        <v>1</v>
      </c>
      <c r="L4268" s="6"/>
      <c r="M4268" s="6">
        <v>2022</v>
      </c>
      <c r="N4268" s="6" t="s">
        <v>7732</v>
      </c>
      <c r="O4268" s="6">
        <v>99</v>
      </c>
      <c r="P4268" s="6"/>
      <c r="Q4268" s="6" t="s">
        <v>7733</v>
      </c>
      <c r="R4268" s="6" t="s">
        <v>7734</v>
      </c>
      <c r="S4268" s="6"/>
      <c r="T4268" s="6" t="s">
        <v>1205</v>
      </c>
      <c r="U4268">
        <f t="shared" si="66"/>
        <v>1</v>
      </c>
    </row>
    <row r="4269" spans="1:21" x14ac:dyDescent="0.2">
      <c r="A4269" s="6" t="s">
        <v>12825</v>
      </c>
      <c r="B4269" s="6" t="s">
        <v>12824</v>
      </c>
      <c r="C4269" s="6">
        <v>3558028</v>
      </c>
      <c r="D4269" s="6" t="s">
        <v>7261</v>
      </c>
      <c r="E4269" s="6" t="s">
        <v>12826</v>
      </c>
      <c r="F4269" s="6" t="s">
        <v>6402</v>
      </c>
      <c r="G4269" s="6">
        <v>0</v>
      </c>
      <c r="H4269" s="6"/>
      <c r="I4269" s="6">
        <v>1</v>
      </c>
      <c r="J4269" s="6">
        <v>1</v>
      </c>
      <c r="K4269" s="6">
        <v>1</v>
      </c>
      <c r="L4269" s="6"/>
      <c r="M4269" s="6">
        <v>2022</v>
      </c>
      <c r="N4269" s="6" t="s">
        <v>7745</v>
      </c>
      <c r="O4269" s="6" t="s">
        <v>12827</v>
      </c>
      <c r="P4269" s="6"/>
      <c r="Q4269" s="6" t="s">
        <v>7733</v>
      </c>
      <c r="R4269" s="6" t="s">
        <v>7734</v>
      </c>
      <c r="S4269" s="6"/>
      <c r="T4269" s="6" t="s">
        <v>5320</v>
      </c>
      <c r="U4269">
        <f t="shared" si="66"/>
        <v>3</v>
      </c>
    </row>
    <row r="4270" spans="1:21" x14ac:dyDescent="0.2">
      <c r="A4270" s="6" t="s">
        <v>12825</v>
      </c>
      <c r="B4270" s="6" t="s">
        <v>12824</v>
      </c>
      <c r="C4270" s="6">
        <v>3558028</v>
      </c>
      <c r="D4270" s="6" t="s">
        <v>6503</v>
      </c>
      <c r="E4270" s="6" t="s">
        <v>12828</v>
      </c>
      <c r="F4270" s="6" t="s">
        <v>6402</v>
      </c>
      <c r="G4270" s="6">
        <v>0</v>
      </c>
      <c r="H4270" s="6"/>
      <c r="I4270" s="6">
        <v>1</v>
      </c>
      <c r="J4270" s="6">
        <v>1</v>
      </c>
      <c r="K4270" s="6">
        <v>1</v>
      </c>
      <c r="L4270" s="6"/>
      <c r="M4270" s="6">
        <v>2022</v>
      </c>
      <c r="N4270" s="6" t="s">
        <v>7745</v>
      </c>
      <c r="O4270" s="6" t="s">
        <v>12827</v>
      </c>
      <c r="P4270" s="6"/>
      <c r="Q4270" s="6" t="s">
        <v>7733</v>
      </c>
      <c r="R4270" s="6" t="s">
        <v>7734</v>
      </c>
      <c r="S4270" s="6"/>
      <c r="T4270" s="6" t="s">
        <v>5319</v>
      </c>
      <c r="U4270">
        <f t="shared" si="66"/>
        <v>2</v>
      </c>
    </row>
    <row r="4271" spans="1:21" x14ac:dyDescent="0.2">
      <c r="A4271" s="6" t="s">
        <v>12825</v>
      </c>
      <c r="B4271" s="6" t="s">
        <v>12824</v>
      </c>
      <c r="C4271" s="6">
        <v>3558028</v>
      </c>
      <c r="D4271" s="6" t="s">
        <v>6851</v>
      </c>
      <c r="E4271" s="6" t="s">
        <v>6544</v>
      </c>
      <c r="F4271" s="6" t="s">
        <v>6402</v>
      </c>
      <c r="G4271" s="6">
        <v>0</v>
      </c>
      <c r="H4271" s="6"/>
      <c r="I4271" s="6">
        <v>1</v>
      </c>
      <c r="J4271" s="6">
        <v>1</v>
      </c>
      <c r="K4271" s="6">
        <v>1</v>
      </c>
      <c r="L4271" s="6"/>
      <c r="M4271" s="6">
        <v>2022</v>
      </c>
      <c r="N4271" s="6" t="s">
        <v>7745</v>
      </c>
      <c r="O4271" s="6" t="s">
        <v>12827</v>
      </c>
      <c r="P4271" s="6"/>
      <c r="Q4271" s="6" t="s">
        <v>7733</v>
      </c>
      <c r="R4271" s="6" t="s">
        <v>7734</v>
      </c>
      <c r="S4271" s="6"/>
      <c r="T4271" s="6" t="s">
        <v>1852</v>
      </c>
      <c r="U4271">
        <f t="shared" si="66"/>
        <v>1</v>
      </c>
    </row>
    <row r="4272" spans="1:21" x14ac:dyDescent="0.2">
      <c r="A4272" s="6" t="s">
        <v>12829</v>
      </c>
      <c r="B4272" s="6" t="s">
        <v>12824</v>
      </c>
      <c r="C4272" s="6">
        <v>3558028</v>
      </c>
      <c r="D4272" s="6" t="s">
        <v>7164</v>
      </c>
      <c r="E4272" s="6" t="s">
        <v>12830</v>
      </c>
      <c r="F4272" s="6" t="s">
        <v>6402</v>
      </c>
      <c r="G4272" s="6">
        <v>167</v>
      </c>
      <c r="H4272" s="6">
        <v>287</v>
      </c>
      <c r="I4272" s="6">
        <v>1</v>
      </c>
      <c r="J4272" s="6">
        <v>1</v>
      </c>
      <c r="K4272" s="6">
        <v>0</v>
      </c>
      <c r="L4272" s="6"/>
      <c r="M4272" s="6">
        <v>2022</v>
      </c>
      <c r="N4272" s="6" t="s">
        <v>7745</v>
      </c>
      <c r="O4272" s="6" t="s">
        <v>12831</v>
      </c>
      <c r="P4272" s="6"/>
      <c r="Q4272" s="6" t="s">
        <v>7733</v>
      </c>
      <c r="R4272" s="6" t="s">
        <v>7734</v>
      </c>
      <c r="S4272" s="6"/>
      <c r="T4272" s="6" t="s">
        <v>5317</v>
      </c>
      <c r="U4272">
        <f t="shared" si="66"/>
        <v>2</v>
      </c>
    </row>
    <row r="4273" spans="1:21" x14ac:dyDescent="0.2">
      <c r="A4273" s="6" t="s">
        <v>12829</v>
      </c>
      <c r="B4273" s="6" t="s">
        <v>12824</v>
      </c>
      <c r="C4273" s="6">
        <v>3558028</v>
      </c>
      <c r="D4273" s="6" t="s">
        <v>7010</v>
      </c>
      <c r="E4273" s="6" t="s">
        <v>7474</v>
      </c>
      <c r="F4273" s="6" t="s">
        <v>6402</v>
      </c>
      <c r="G4273" s="6">
        <v>120</v>
      </c>
      <c r="H4273" s="6">
        <v>287</v>
      </c>
      <c r="I4273" s="6">
        <v>0</v>
      </c>
      <c r="J4273" s="6">
        <v>0</v>
      </c>
      <c r="K4273" s="6">
        <v>0</v>
      </c>
      <c r="L4273" s="6"/>
      <c r="M4273" s="6">
        <v>2022</v>
      </c>
      <c r="N4273" s="6" t="s">
        <v>7745</v>
      </c>
      <c r="O4273" s="6" t="s">
        <v>12831</v>
      </c>
      <c r="P4273" s="6"/>
      <c r="Q4273" s="6" t="s">
        <v>7733</v>
      </c>
      <c r="R4273" s="6" t="s">
        <v>7734</v>
      </c>
      <c r="S4273" s="6"/>
      <c r="T4273" s="6" t="s">
        <v>5321</v>
      </c>
      <c r="U4273">
        <f t="shared" si="66"/>
        <v>1</v>
      </c>
    </row>
    <row r="4274" spans="1:21" x14ac:dyDescent="0.2">
      <c r="A4274" s="6" t="s">
        <v>12832</v>
      </c>
      <c r="B4274" s="6" t="s">
        <v>12833</v>
      </c>
      <c r="C4274" s="6">
        <v>3532004</v>
      </c>
      <c r="D4274" s="6" t="s">
        <v>6470</v>
      </c>
      <c r="E4274" s="6" t="s">
        <v>12834</v>
      </c>
      <c r="F4274" s="6" t="s">
        <v>6402</v>
      </c>
      <c r="G4274" s="6">
        <v>2934</v>
      </c>
      <c r="H4274" s="6">
        <v>5315</v>
      </c>
      <c r="I4274" s="6">
        <v>0</v>
      </c>
      <c r="J4274" s="6">
        <v>1</v>
      </c>
      <c r="K4274" s="6">
        <v>0</v>
      </c>
      <c r="L4274" s="6"/>
      <c r="M4274" s="6">
        <v>2022</v>
      </c>
      <c r="N4274" s="6" t="s">
        <v>7732</v>
      </c>
      <c r="O4274" s="6">
        <v>99</v>
      </c>
      <c r="P4274" s="6"/>
      <c r="Q4274" s="6" t="s">
        <v>7733</v>
      </c>
      <c r="R4274" s="6" t="s">
        <v>7734</v>
      </c>
      <c r="S4274" s="6"/>
      <c r="T4274" s="6" t="s">
        <v>1313</v>
      </c>
      <c r="U4274">
        <f t="shared" si="66"/>
        <v>2</v>
      </c>
    </row>
    <row r="4275" spans="1:21" x14ac:dyDescent="0.2">
      <c r="A4275" s="6" t="s">
        <v>12832</v>
      </c>
      <c r="B4275" s="6" t="s">
        <v>12833</v>
      </c>
      <c r="C4275" s="6">
        <v>3532004</v>
      </c>
      <c r="D4275" s="6" t="s">
        <v>6813</v>
      </c>
      <c r="E4275" s="6" t="s">
        <v>12835</v>
      </c>
      <c r="F4275" s="6" t="s">
        <v>6402</v>
      </c>
      <c r="G4275" s="6">
        <v>2381</v>
      </c>
      <c r="H4275" s="6">
        <v>5315</v>
      </c>
      <c r="I4275" s="6">
        <v>1</v>
      </c>
      <c r="J4275" s="6">
        <v>0</v>
      </c>
      <c r="K4275" s="6">
        <v>0</v>
      </c>
      <c r="L4275" s="6"/>
      <c r="M4275" s="6">
        <v>2022</v>
      </c>
      <c r="N4275" s="6" t="s">
        <v>7732</v>
      </c>
      <c r="O4275" s="6">
        <v>99</v>
      </c>
      <c r="P4275" s="6"/>
      <c r="Q4275" s="6" t="s">
        <v>7733</v>
      </c>
      <c r="R4275" s="6" t="s">
        <v>7734</v>
      </c>
      <c r="S4275" s="6"/>
      <c r="T4275" s="6" t="s">
        <v>1314</v>
      </c>
      <c r="U4275">
        <f t="shared" si="66"/>
        <v>1</v>
      </c>
    </row>
    <row r="4276" spans="1:21" x14ac:dyDescent="0.2">
      <c r="A4276" s="6" t="s">
        <v>12836</v>
      </c>
      <c r="B4276" s="6" t="s">
        <v>12833</v>
      </c>
      <c r="C4276" s="6">
        <v>3532004</v>
      </c>
      <c r="D4276" s="6" t="s">
        <v>7076</v>
      </c>
      <c r="E4276" s="6" t="s">
        <v>7100</v>
      </c>
      <c r="F4276" s="6" t="s">
        <v>6402</v>
      </c>
      <c r="G4276" s="6">
        <v>1404</v>
      </c>
      <c r="H4276" s="6">
        <v>26271</v>
      </c>
      <c r="I4276" s="6">
        <v>0</v>
      </c>
      <c r="J4276" s="6">
        <v>0</v>
      </c>
      <c r="K4276" s="6">
        <v>0</v>
      </c>
      <c r="L4276" s="6"/>
      <c r="M4276" s="6">
        <v>2022</v>
      </c>
      <c r="N4276" s="6" t="s">
        <v>7745</v>
      </c>
      <c r="O4276" s="6">
        <v>99</v>
      </c>
      <c r="P4276" s="6"/>
      <c r="Q4276" s="6" t="s">
        <v>7733</v>
      </c>
      <c r="R4276" s="6" t="s">
        <v>7734</v>
      </c>
      <c r="S4276" s="6"/>
      <c r="T4276" s="6" t="s">
        <v>5832</v>
      </c>
      <c r="U4276">
        <f t="shared" si="66"/>
        <v>13</v>
      </c>
    </row>
    <row r="4277" spans="1:21" x14ac:dyDescent="0.2">
      <c r="A4277" s="6" t="s">
        <v>12836</v>
      </c>
      <c r="B4277" s="6" t="s">
        <v>12833</v>
      </c>
      <c r="C4277" s="6">
        <v>3532004</v>
      </c>
      <c r="D4277" s="6" t="s">
        <v>7111</v>
      </c>
      <c r="E4277" s="6" t="s">
        <v>6536</v>
      </c>
      <c r="F4277" s="6" t="s">
        <v>6402</v>
      </c>
      <c r="G4277" s="6">
        <v>1807</v>
      </c>
      <c r="H4277" s="6">
        <v>26271</v>
      </c>
      <c r="I4277" s="6">
        <v>0</v>
      </c>
      <c r="J4277" s="6">
        <v>0</v>
      </c>
      <c r="K4277" s="6">
        <v>0</v>
      </c>
      <c r="L4277" s="6"/>
      <c r="M4277" s="6">
        <v>2022</v>
      </c>
      <c r="N4277" s="6" t="s">
        <v>7745</v>
      </c>
      <c r="O4277" s="6">
        <v>99</v>
      </c>
      <c r="P4277" s="6"/>
      <c r="Q4277" s="6" t="s">
        <v>7733</v>
      </c>
      <c r="R4277" s="6" t="s">
        <v>7734</v>
      </c>
      <c r="S4277" s="6"/>
      <c r="T4277" s="6" t="s">
        <v>5833</v>
      </c>
      <c r="U4277">
        <f t="shared" si="66"/>
        <v>12</v>
      </c>
    </row>
    <row r="4278" spans="1:21" x14ac:dyDescent="0.2">
      <c r="A4278" s="6" t="s">
        <v>12836</v>
      </c>
      <c r="B4278" s="6" t="s">
        <v>12833</v>
      </c>
      <c r="C4278" s="6">
        <v>3532004</v>
      </c>
      <c r="D4278" s="6" t="s">
        <v>6406</v>
      </c>
      <c r="E4278" s="6" t="s">
        <v>12837</v>
      </c>
      <c r="F4278" s="6" t="s">
        <v>6402</v>
      </c>
      <c r="G4278" s="6">
        <v>3279</v>
      </c>
      <c r="H4278" s="6">
        <v>26271</v>
      </c>
      <c r="I4278" s="6">
        <v>1</v>
      </c>
      <c r="J4278" s="6">
        <v>1</v>
      </c>
      <c r="K4278" s="6">
        <v>0</v>
      </c>
      <c r="L4278" s="6"/>
      <c r="M4278" s="6">
        <v>2022</v>
      </c>
      <c r="N4278" s="6" t="s">
        <v>7745</v>
      </c>
      <c r="O4278" s="6">
        <v>99</v>
      </c>
      <c r="P4278" s="6"/>
      <c r="Q4278" s="6" t="s">
        <v>7733</v>
      </c>
      <c r="R4278" s="6" t="s">
        <v>7734</v>
      </c>
      <c r="S4278" s="6"/>
      <c r="T4278" s="6" t="s">
        <v>5831</v>
      </c>
      <c r="U4278">
        <f t="shared" si="66"/>
        <v>11</v>
      </c>
    </row>
    <row r="4279" spans="1:21" x14ac:dyDescent="0.2">
      <c r="A4279" s="6" t="s">
        <v>12836</v>
      </c>
      <c r="B4279" s="6" t="s">
        <v>12833</v>
      </c>
      <c r="C4279" s="6">
        <v>3532004</v>
      </c>
      <c r="D4279" s="6" t="s">
        <v>7169</v>
      </c>
      <c r="E4279" s="6" t="s">
        <v>12838</v>
      </c>
      <c r="F4279" s="6" t="s">
        <v>6402</v>
      </c>
      <c r="G4279" s="6">
        <v>628</v>
      </c>
      <c r="H4279" s="6">
        <v>26271</v>
      </c>
      <c r="I4279" s="6">
        <v>0</v>
      </c>
      <c r="J4279" s="6">
        <v>0</v>
      </c>
      <c r="K4279" s="6">
        <v>0</v>
      </c>
      <c r="L4279" s="6"/>
      <c r="M4279" s="6">
        <v>2022</v>
      </c>
      <c r="N4279" s="6" t="s">
        <v>7745</v>
      </c>
      <c r="O4279" s="6">
        <v>99</v>
      </c>
      <c r="P4279" s="6"/>
      <c r="Q4279" s="6" t="s">
        <v>7733</v>
      </c>
      <c r="R4279" s="6" t="s">
        <v>7734</v>
      </c>
      <c r="S4279" s="6"/>
      <c r="T4279" s="6" t="s">
        <v>5834</v>
      </c>
      <c r="U4279">
        <f t="shared" si="66"/>
        <v>10</v>
      </c>
    </row>
    <row r="4280" spans="1:21" x14ac:dyDescent="0.2">
      <c r="A4280" s="6" t="s">
        <v>12836</v>
      </c>
      <c r="B4280" s="6" t="s">
        <v>12833</v>
      </c>
      <c r="C4280" s="6">
        <v>3532004</v>
      </c>
      <c r="D4280" s="6" t="s">
        <v>6622</v>
      </c>
      <c r="E4280" s="6" t="s">
        <v>7072</v>
      </c>
      <c r="F4280" s="6" t="s">
        <v>6402</v>
      </c>
      <c r="G4280" s="6">
        <v>1705</v>
      </c>
      <c r="H4280" s="6">
        <v>26271</v>
      </c>
      <c r="I4280" s="6">
        <v>0</v>
      </c>
      <c r="J4280" s="6">
        <v>0</v>
      </c>
      <c r="K4280" s="6">
        <v>0</v>
      </c>
      <c r="L4280" s="6"/>
      <c r="M4280" s="6">
        <v>2022</v>
      </c>
      <c r="N4280" s="6" t="s">
        <v>7745</v>
      </c>
      <c r="O4280" s="6">
        <v>99</v>
      </c>
      <c r="P4280" s="6"/>
      <c r="Q4280" s="6" t="s">
        <v>7733</v>
      </c>
      <c r="R4280" s="6" t="s">
        <v>7734</v>
      </c>
      <c r="S4280" s="6"/>
      <c r="T4280" s="6" t="s">
        <v>5835</v>
      </c>
      <c r="U4280">
        <f t="shared" si="66"/>
        <v>9</v>
      </c>
    </row>
    <row r="4281" spans="1:21" x14ac:dyDescent="0.2">
      <c r="A4281" s="6" t="s">
        <v>12836</v>
      </c>
      <c r="B4281" s="6" t="s">
        <v>12833</v>
      </c>
      <c r="C4281" s="6">
        <v>3532004</v>
      </c>
      <c r="D4281" s="6" t="s">
        <v>7376</v>
      </c>
      <c r="E4281" s="6" t="s">
        <v>12839</v>
      </c>
      <c r="F4281" s="6" t="s">
        <v>6402</v>
      </c>
      <c r="G4281" s="6">
        <v>2674</v>
      </c>
      <c r="H4281" s="6">
        <v>26271</v>
      </c>
      <c r="I4281" s="6">
        <v>1</v>
      </c>
      <c r="J4281" s="6">
        <v>1</v>
      </c>
      <c r="K4281" s="6">
        <v>0</v>
      </c>
      <c r="L4281" s="6"/>
      <c r="M4281" s="6">
        <v>2022</v>
      </c>
      <c r="N4281" s="6" t="s">
        <v>7745</v>
      </c>
      <c r="O4281" s="6">
        <v>99</v>
      </c>
      <c r="P4281" s="6"/>
      <c r="Q4281" s="6" t="s">
        <v>7733</v>
      </c>
      <c r="R4281" s="6" t="s">
        <v>7734</v>
      </c>
      <c r="S4281" s="6"/>
      <c r="T4281" s="6" t="s">
        <v>5830</v>
      </c>
      <c r="U4281">
        <f t="shared" si="66"/>
        <v>8</v>
      </c>
    </row>
    <row r="4282" spans="1:21" x14ac:dyDescent="0.2">
      <c r="A4282" s="6" t="s">
        <v>12836</v>
      </c>
      <c r="B4282" s="6" t="s">
        <v>12833</v>
      </c>
      <c r="C4282" s="6">
        <v>3532004</v>
      </c>
      <c r="D4282" s="6" t="s">
        <v>12840</v>
      </c>
      <c r="E4282" s="6" t="s">
        <v>7316</v>
      </c>
      <c r="F4282" s="6" t="s">
        <v>6402</v>
      </c>
      <c r="G4282" s="6">
        <v>3161</v>
      </c>
      <c r="H4282" s="6">
        <v>26271</v>
      </c>
      <c r="I4282" s="6">
        <v>1</v>
      </c>
      <c r="J4282" s="6">
        <v>1</v>
      </c>
      <c r="K4282" s="6">
        <v>0</v>
      </c>
      <c r="L4282" s="6"/>
      <c r="M4282" s="6">
        <v>2022</v>
      </c>
      <c r="N4282" s="6" t="s">
        <v>7745</v>
      </c>
      <c r="O4282" s="6">
        <v>99</v>
      </c>
      <c r="P4282" s="6"/>
      <c r="Q4282" s="6" t="s">
        <v>7733</v>
      </c>
      <c r="R4282" s="6" t="s">
        <v>7734</v>
      </c>
      <c r="S4282" s="6"/>
      <c r="T4282" s="6" t="s">
        <v>5829</v>
      </c>
      <c r="U4282">
        <f t="shared" si="66"/>
        <v>7</v>
      </c>
    </row>
    <row r="4283" spans="1:21" x14ac:dyDescent="0.2">
      <c r="A4283" s="6" t="s">
        <v>12836</v>
      </c>
      <c r="B4283" s="6" t="s">
        <v>12833</v>
      </c>
      <c r="C4283" s="6">
        <v>3532004</v>
      </c>
      <c r="D4283" s="6" t="s">
        <v>6527</v>
      </c>
      <c r="E4283" s="6" t="s">
        <v>8748</v>
      </c>
      <c r="F4283" s="6" t="s">
        <v>6402</v>
      </c>
      <c r="G4283" s="6">
        <v>2410</v>
      </c>
      <c r="H4283" s="6">
        <v>26271</v>
      </c>
      <c r="I4283" s="6">
        <v>0</v>
      </c>
      <c r="J4283" s="6">
        <v>1</v>
      </c>
      <c r="K4283" s="6">
        <v>0</v>
      </c>
      <c r="L4283" s="6"/>
      <c r="M4283" s="6">
        <v>2022</v>
      </c>
      <c r="N4283" s="6" t="s">
        <v>7745</v>
      </c>
      <c r="O4283" s="6">
        <v>99</v>
      </c>
      <c r="P4283" s="6"/>
      <c r="Q4283" s="6" t="s">
        <v>7733</v>
      </c>
      <c r="R4283" s="6" t="s">
        <v>7734</v>
      </c>
      <c r="S4283" s="6"/>
      <c r="T4283" s="6" t="s">
        <v>5828</v>
      </c>
      <c r="U4283">
        <f t="shared" si="66"/>
        <v>6</v>
      </c>
    </row>
    <row r="4284" spans="1:21" x14ac:dyDescent="0.2">
      <c r="A4284" s="6" t="s">
        <v>12836</v>
      </c>
      <c r="B4284" s="6" t="s">
        <v>12833</v>
      </c>
      <c r="C4284" s="6">
        <v>3532004</v>
      </c>
      <c r="D4284" s="6" t="s">
        <v>12841</v>
      </c>
      <c r="E4284" s="6" t="s">
        <v>12842</v>
      </c>
      <c r="F4284" s="6" t="s">
        <v>6402</v>
      </c>
      <c r="G4284" s="6">
        <v>2336</v>
      </c>
      <c r="H4284" s="6">
        <v>26271</v>
      </c>
      <c r="I4284" s="6">
        <v>1</v>
      </c>
      <c r="J4284" s="6">
        <v>1</v>
      </c>
      <c r="K4284" s="6">
        <v>0</v>
      </c>
      <c r="L4284" s="6"/>
      <c r="M4284" s="6">
        <v>2022</v>
      </c>
      <c r="N4284" s="6" t="s">
        <v>7745</v>
      </c>
      <c r="O4284" s="6">
        <v>99</v>
      </c>
      <c r="P4284" s="6"/>
      <c r="Q4284" s="6" t="s">
        <v>7733</v>
      </c>
      <c r="R4284" s="6" t="s">
        <v>7734</v>
      </c>
      <c r="S4284" s="6"/>
      <c r="T4284" s="6" t="s">
        <v>5827</v>
      </c>
      <c r="U4284">
        <f t="shared" si="66"/>
        <v>5</v>
      </c>
    </row>
    <row r="4285" spans="1:21" x14ac:dyDescent="0.2">
      <c r="A4285" s="6" t="s">
        <v>12836</v>
      </c>
      <c r="B4285" s="6" t="s">
        <v>12833</v>
      </c>
      <c r="C4285" s="6">
        <v>3532004</v>
      </c>
      <c r="D4285" s="6" t="s">
        <v>7175</v>
      </c>
      <c r="E4285" s="6" t="s">
        <v>12842</v>
      </c>
      <c r="F4285" s="6" t="s">
        <v>6402</v>
      </c>
      <c r="G4285" s="6">
        <v>1061</v>
      </c>
      <c r="H4285" s="6">
        <v>26271</v>
      </c>
      <c r="I4285" s="6">
        <v>0</v>
      </c>
      <c r="J4285" s="6">
        <v>0</v>
      </c>
      <c r="K4285" s="6">
        <v>0</v>
      </c>
      <c r="L4285" s="6"/>
      <c r="M4285" s="6">
        <v>2022</v>
      </c>
      <c r="N4285" s="6" t="s">
        <v>7745</v>
      </c>
      <c r="O4285" s="6">
        <v>99</v>
      </c>
      <c r="P4285" s="6"/>
      <c r="Q4285" s="6" t="s">
        <v>7733</v>
      </c>
      <c r="R4285" s="6" t="s">
        <v>7734</v>
      </c>
      <c r="S4285" s="6"/>
      <c r="T4285" s="6" t="s">
        <v>5836</v>
      </c>
      <c r="U4285">
        <f t="shared" si="66"/>
        <v>4</v>
      </c>
    </row>
    <row r="4286" spans="1:21" x14ac:dyDescent="0.2">
      <c r="A4286" s="6" t="s">
        <v>12836</v>
      </c>
      <c r="B4286" s="6" t="s">
        <v>12833</v>
      </c>
      <c r="C4286" s="6">
        <v>3532004</v>
      </c>
      <c r="D4286" s="6" t="s">
        <v>6412</v>
      </c>
      <c r="E4286" s="6" t="s">
        <v>6694</v>
      </c>
      <c r="F4286" s="6" t="s">
        <v>6402</v>
      </c>
      <c r="G4286" s="6">
        <v>2958</v>
      </c>
      <c r="H4286" s="6">
        <v>26271</v>
      </c>
      <c r="I4286" s="6">
        <v>0</v>
      </c>
      <c r="J4286" s="6">
        <v>1</v>
      </c>
      <c r="K4286" s="6">
        <v>0</v>
      </c>
      <c r="L4286" s="6"/>
      <c r="M4286" s="6">
        <v>2022</v>
      </c>
      <c r="N4286" s="6" t="s">
        <v>7745</v>
      </c>
      <c r="O4286" s="6">
        <v>99</v>
      </c>
      <c r="P4286" s="6"/>
      <c r="Q4286" s="6" t="s">
        <v>7733</v>
      </c>
      <c r="R4286" s="6" t="s">
        <v>7734</v>
      </c>
      <c r="S4286" s="6"/>
      <c r="T4286" s="6" t="s">
        <v>5826</v>
      </c>
      <c r="U4286">
        <f t="shared" si="66"/>
        <v>3</v>
      </c>
    </row>
    <row r="4287" spans="1:21" x14ac:dyDescent="0.2">
      <c r="A4287" s="6" t="s">
        <v>12836</v>
      </c>
      <c r="B4287" s="6" t="s">
        <v>12833</v>
      </c>
      <c r="C4287" s="6">
        <v>3532004</v>
      </c>
      <c r="D4287" s="6" t="s">
        <v>12843</v>
      </c>
      <c r="E4287" s="6" t="s">
        <v>12844</v>
      </c>
      <c r="F4287" s="6" t="s">
        <v>6402</v>
      </c>
      <c r="G4287" s="6">
        <v>2022</v>
      </c>
      <c r="H4287" s="6">
        <v>26271</v>
      </c>
      <c r="I4287" s="6">
        <v>0</v>
      </c>
      <c r="J4287" s="6">
        <v>0</v>
      </c>
      <c r="K4287" s="6">
        <v>0</v>
      </c>
      <c r="L4287" s="6"/>
      <c r="M4287" s="6">
        <v>2022</v>
      </c>
      <c r="N4287" s="6" t="s">
        <v>7745</v>
      </c>
      <c r="O4287" s="6">
        <v>99</v>
      </c>
      <c r="P4287" s="6"/>
      <c r="Q4287" s="6" t="s">
        <v>7733</v>
      </c>
      <c r="R4287" s="6" t="s">
        <v>7734</v>
      </c>
      <c r="S4287" s="6"/>
      <c r="T4287" s="6" t="s">
        <v>5837</v>
      </c>
      <c r="U4287">
        <f t="shared" si="66"/>
        <v>2</v>
      </c>
    </row>
    <row r="4288" spans="1:21" x14ac:dyDescent="0.2">
      <c r="A4288" s="6" t="s">
        <v>12836</v>
      </c>
      <c r="B4288" s="6" t="s">
        <v>12833</v>
      </c>
      <c r="C4288" s="6">
        <v>3532004</v>
      </c>
      <c r="D4288" s="6" t="s">
        <v>12845</v>
      </c>
      <c r="E4288" s="6" t="s">
        <v>12846</v>
      </c>
      <c r="F4288" s="6" t="s">
        <v>6402</v>
      </c>
      <c r="G4288" s="6">
        <v>826</v>
      </c>
      <c r="H4288" s="6">
        <v>26271</v>
      </c>
      <c r="I4288" s="6">
        <v>0</v>
      </c>
      <c r="J4288" s="6">
        <v>0</v>
      </c>
      <c r="K4288" s="6">
        <v>0</v>
      </c>
      <c r="L4288" s="6"/>
      <c r="M4288" s="6">
        <v>2022</v>
      </c>
      <c r="N4288" s="6" t="s">
        <v>7745</v>
      </c>
      <c r="O4288" s="6">
        <v>99</v>
      </c>
      <c r="P4288" s="6"/>
      <c r="Q4288" s="6" t="s">
        <v>7733</v>
      </c>
      <c r="R4288" s="6" t="s">
        <v>7734</v>
      </c>
      <c r="S4288" s="6"/>
      <c r="T4288" s="6" t="s">
        <v>5838</v>
      </c>
      <c r="U4288">
        <f t="shared" si="66"/>
        <v>1</v>
      </c>
    </row>
    <row r="4289" spans="1:21" x14ac:dyDescent="0.2">
      <c r="A4289" s="6" t="s">
        <v>12847</v>
      </c>
      <c r="B4289" s="6" t="s">
        <v>12273</v>
      </c>
      <c r="C4289" s="6">
        <v>3556027</v>
      </c>
      <c r="D4289" s="6" t="s">
        <v>6859</v>
      </c>
      <c r="E4289" s="6" t="s">
        <v>8960</v>
      </c>
      <c r="F4289" s="6" t="s">
        <v>6402</v>
      </c>
      <c r="G4289" s="6">
        <v>7403</v>
      </c>
      <c r="H4289" s="6">
        <v>12044</v>
      </c>
      <c r="I4289" s="6">
        <v>0</v>
      </c>
      <c r="J4289" s="6">
        <v>1</v>
      </c>
      <c r="K4289" s="6">
        <v>0</v>
      </c>
      <c r="L4289" s="6"/>
      <c r="M4289" s="6">
        <v>2022</v>
      </c>
      <c r="N4289" s="6" t="s">
        <v>7732</v>
      </c>
      <c r="O4289" s="6">
        <v>99</v>
      </c>
      <c r="P4289" s="6"/>
      <c r="Q4289" s="6" t="s">
        <v>7733</v>
      </c>
      <c r="R4289" s="6" t="s">
        <v>7734</v>
      </c>
      <c r="S4289" s="6"/>
      <c r="T4289" s="6" t="s">
        <v>1315</v>
      </c>
      <c r="U4289">
        <f t="shared" si="66"/>
        <v>3</v>
      </c>
    </row>
    <row r="4290" spans="1:21" x14ac:dyDescent="0.2">
      <c r="A4290" s="6" t="s">
        <v>12847</v>
      </c>
      <c r="B4290" s="6" t="s">
        <v>12273</v>
      </c>
      <c r="C4290" s="6">
        <v>3556027</v>
      </c>
      <c r="D4290" s="6" t="s">
        <v>6442</v>
      </c>
      <c r="E4290" s="6" t="s">
        <v>6679</v>
      </c>
      <c r="F4290" s="6" t="s">
        <v>6402</v>
      </c>
      <c r="G4290" s="6">
        <v>3863</v>
      </c>
      <c r="H4290" s="6">
        <v>12044</v>
      </c>
      <c r="I4290" s="6">
        <v>0</v>
      </c>
      <c r="J4290" s="6">
        <v>0</v>
      </c>
      <c r="K4290" s="6">
        <v>0</v>
      </c>
      <c r="L4290" s="6"/>
      <c r="M4290" s="6">
        <v>2022</v>
      </c>
      <c r="N4290" s="6" t="s">
        <v>7732</v>
      </c>
      <c r="O4290" s="6">
        <v>99</v>
      </c>
      <c r="P4290" s="6"/>
      <c r="Q4290" s="6" t="s">
        <v>7733</v>
      </c>
      <c r="R4290" s="6" t="s">
        <v>7734</v>
      </c>
      <c r="S4290" s="6"/>
      <c r="T4290" s="6" t="s">
        <v>1316</v>
      </c>
      <c r="U4290">
        <f t="shared" si="66"/>
        <v>2</v>
      </c>
    </row>
    <row r="4291" spans="1:21" x14ac:dyDescent="0.2">
      <c r="A4291" s="6" t="s">
        <v>12847</v>
      </c>
      <c r="B4291" s="6" t="s">
        <v>12273</v>
      </c>
      <c r="C4291" s="6">
        <v>3556027</v>
      </c>
      <c r="D4291" s="6" t="s">
        <v>6591</v>
      </c>
      <c r="E4291" s="6" t="s">
        <v>6754</v>
      </c>
      <c r="F4291" s="6" t="s">
        <v>6402</v>
      </c>
      <c r="G4291" s="6">
        <v>778</v>
      </c>
      <c r="H4291" s="6">
        <v>12044</v>
      </c>
      <c r="I4291" s="6">
        <v>0</v>
      </c>
      <c r="J4291" s="6">
        <v>0</v>
      </c>
      <c r="K4291" s="6">
        <v>0</v>
      </c>
      <c r="L4291" s="6"/>
      <c r="M4291" s="6">
        <v>2022</v>
      </c>
      <c r="N4291" s="6" t="s">
        <v>7732</v>
      </c>
      <c r="O4291" s="6">
        <v>99</v>
      </c>
      <c r="P4291" s="6"/>
      <c r="Q4291" s="6" t="s">
        <v>7733</v>
      </c>
      <c r="R4291" s="6" t="s">
        <v>7734</v>
      </c>
      <c r="S4291" s="6"/>
      <c r="T4291" s="6" t="s">
        <v>1317</v>
      </c>
      <c r="U4291">
        <f t="shared" ref="U4291:U4354" si="67">COUNTIF(A4291:A10591,A4291)</f>
        <v>1</v>
      </c>
    </row>
    <row r="4292" spans="1:21" x14ac:dyDescent="0.2">
      <c r="A4292" s="6" t="s">
        <v>12848</v>
      </c>
      <c r="B4292" s="6" t="s">
        <v>12273</v>
      </c>
      <c r="C4292" s="6">
        <v>3556027</v>
      </c>
      <c r="D4292" s="6" t="s">
        <v>8501</v>
      </c>
      <c r="E4292" s="6" t="s">
        <v>12849</v>
      </c>
      <c r="F4292" s="6" t="s">
        <v>6402</v>
      </c>
      <c r="G4292" s="6">
        <v>0</v>
      </c>
      <c r="H4292" s="6"/>
      <c r="I4292" s="6">
        <v>1</v>
      </c>
      <c r="J4292" s="6">
        <v>1</v>
      </c>
      <c r="K4292" s="6">
        <v>1</v>
      </c>
      <c r="L4292" s="6"/>
      <c r="M4292" s="6">
        <v>2022</v>
      </c>
      <c r="N4292" s="6" t="s">
        <v>7745</v>
      </c>
      <c r="O4292" s="6">
        <v>1</v>
      </c>
      <c r="P4292" s="6"/>
      <c r="Q4292" s="6" t="s">
        <v>7733</v>
      </c>
      <c r="R4292" s="6" t="s">
        <v>7734</v>
      </c>
      <c r="S4292" s="6"/>
      <c r="T4292" s="6" t="s">
        <v>5846</v>
      </c>
      <c r="U4292">
        <f t="shared" si="67"/>
        <v>1</v>
      </c>
    </row>
    <row r="4293" spans="1:21" x14ac:dyDescent="0.2">
      <c r="A4293" s="6" t="s">
        <v>12850</v>
      </c>
      <c r="B4293" s="6" t="s">
        <v>12273</v>
      </c>
      <c r="C4293" s="6">
        <v>3556027</v>
      </c>
      <c r="D4293" s="6" t="s">
        <v>12851</v>
      </c>
      <c r="E4293" s="6" t="s">
        <v>12852</v>
      </c>
      <c r="F4293" s="6" t="s">
        <v>6402</v>
      </c>
      <c r="G4293" s="6">
        <v>331</v>
      </c>
      <c r="H4293" s="6">
        <v>966</v>
      </c>
      <c r="I4293" s="6">
        <v>1</v>
      </c>
      <c r="J4293" s="6">
        <v>0</v>
      </c>
      <c r="K4293" s="6">
        <v>0</v>
      </c>
      <c r="L4293" s="6"/>
      <c r="M4293" s="6">
        <v>2022</v>
      </c>
      <c r="N4293" s="6" t="s">
        <v>7745</v>
      </c>
      <c r="O4293" s="6">
        <v>2</v>
      </c>
      <c r="P4293" s="6"/>
      <c r="Q4293" s="6" t="s">
        <v>7733</v>
      </c>
      <c r="R4293" s="6" t="s">
        <v>7734</v>
      </c>
      <c r="S4293" s="6"/>
      <c r="T4293" s="6" t="s">
        <v>5847</v>
      </c>
      <c r="U4293">
        <f t="shared" si="67"/>
        <v>3</v>
      </c>
    </row>
    <row r="4294" spans="1:21" x14ac:dyDescent="0.2">
      <c r="A4294" s="6" t="s">
        <v>12850</v>
      </c>
      <c r="B4294" s="6" t="s">
        <v>12273</v>
      </c>
      <c r="C4294" s="6">
        <v>3556027</v>
      </c>
      <c r="D4294" s="6" t="s">
        <v>7696</v>
      </c>
      <c r="E4294" s="6" t="s">
        <v>12853</v>
      </c>
      <c r="F4294" s="6" t="s">
        <v>6402</v>
      </c>
      <c r="G4294" s="6">
        <v>449</v>
      </c>
      <c r="H4294" s="6">
        <v>966</v>
      </c>
      <c r="I4294" s="6">
        <v>0</v>
      </c>
      <c r="J4294" s="6">
        <v>1</v>
      </c>
      <c r="K4294" s="6">
        <v>0</v>
      </c>
      <c r="L4294" s="6"/>
      <c r="M4294" s="6">
        <v>2022</v>
      </c>
      <c r="N4294" s="6" t="s">
        <v>7745</v>
      </c>
      <c r="O4294" s="6">
        <v>2</v>
      </c>
      <c r="P4294" s="6"/>
      <c r="Q4294" s="6" t="s">
        <v>7733</v>
      </c>
      <c r="R4294" s="6" t="s">
        <v>7734</v>
      </c>
      <c r="S4294" s="6"/>
      <c r="T4294" s="6" t="s">
        <v>5845</v>
      </c>
      <c r="U4294">
        <f t="shared" si="67"/>
        <v>2</v>
      </c>
    </row>
    <row r="4295" spans="1:21" x14ac:dyDescent="0.2">
      <c r="A4295" s="6" t="s">
        <v>12850</v>
      </c>
      <c r="B4295" s="6" t="s">
        <v>12273</v>
      </c>
      <c r="C4295" s="6">
        <v>3556027</v>
      </c>
      <c r="D4295" s="6" t="s">
        <v>6933</v>
      </c>
      <c r="E4295" s="6" t="s">
        <v>12854</v>
      </c>
      <c r="F4295" s="6" t="s">
        <v>6402</v>
      </c>
      <c r="G4295" s="6">
        <v>186</v>
      </c>
      <c r="H4295" s="6">
        <v>966</v>
      </c>
      <c r="I4295" s="6">
        <v>0</v>
      </c>
      <c r="J4295" s="6">
        <v>0</v>
      </c>
      <c r="K4295" s="6">
        <v>0</v>
      </c>
      <c r="L4295" s="6"/>
      <c r="M4295" s="6">
        <v>2022</v>
      </c>
      <c r="N4295" s="6" t="s">
        <v>7745</v>
      </c>
      <c r="O4295" s="6">
        <v>2</v>
      </c>
      <c r="P4295" s="6"/>
      <c r="Q4295" s="6" t="s">
        <v>7733</v>
      </c>
      <c r="R4295" s="6" t="s">
        <v>7734</v>
      </c>
      <c r="S4295" s="6"/>
      <c r="T4295" s="6" t="s">
        <v>5848</v>
      </c>
      <c r="U4295">
        <f t="shared" si="67"/>
        <v>1</v>
      </c>
    </row>
    <row r="4296" spans="1:21" x14ac:dyDescent="0.2">
      <c r="A4296" s="6" t="s">
        <v>12855</v>
      </c>
      <c r="B4296" s="6" t="s">
        <v>12273</v>
      </c>
      <c r="C4296" s="6">
        <v>3556027</v>
      </c>
      <c r="D4296" s="6" t="s">
        <v>6809</v>
      </c>
      <c r="E4296" s="6" t="s">
        <v>12856</v>
      </c>
      <c r="F4296" s="6" t="s">
        <v>6402</v>
      </c>
      <c r="G4296" s="6">
        <v>372</v>
      </c>
      <c r="H4296" s="6">
        <v>716</v>
      </c>
      <c r="I4296" s="6">
        <v>0</v>
      </c>
      <c r="J4296" s="6">
        <v>1</v>
      </c>
      <c r="K4296" s="6">
        <v>0</v>
      </c>
      <c r="L4296" s="6"/>
      <c r="M4296" s="6">
        <v>2022</v>
      </c>
      <c r="N4296" s="6" t="s">
        <v>7745</v>
      </c>
      <c r="O4296" s="6">
        <v>3</v>
      </c>
      <c r="P4296" s="6"/>
      <c r="Q4296" s="6" t="s">
        <v>7733</v>
      </c>
      <c r="R4296" s="6" t="s">
        <v>7734</v>
      </c>
      <c r="S4296" s="6"/>
      <c r="T4296" s="6" t="s">
        <v>5844</v>
      </c>
      <c r="U4296">
        <f t="shared" si="67"/>
        <v>3</v>
      </c>
    </row>
    <row r="4297" spans="1:21" x14ac:dyDescent="0.2">
      <c r="A4297" s="6" t="s">
        <v>12855</v>
      </c>
      <c r="B4297" s="6" t="s">
        <v>12273</v>
      </c>
      <c r="C4297" s="6">
        <v>3556027</v>
      </c>
      <c r="D4297" s="6" t="s">
        <v>8666</v>
      </c>
      <c r="E4297" s="6" t="s">
        <v>12857</v>
      </c>
      <c r="F4297" s="6" t="s">
        <v>6402</v>
      </c>
      <c r="G4297" s="6">
        <v>294</v>
      </c>
      <c r="H4297" s="6">
        <v>716</v>
      </c>
      <c r="I4297" s="6">
        <v>0</v>
      </c>
      <c r="J4297" s="6">
        <v>0</v>
      </c>
      <c r="K4297" s="6">
        <v>0</v>
      </c>
      <c r="L4297" s="6"/>
      <c r="M4297" s="6">
        <v>2022</v>
      </c>
      <c r="N4297" s="6" t="s">
        <v>7745</v>
      </c>
      <c r="O4297" s="6">
        <v>3</v>
      </c>
      <c r="P4297" s="6"/>
      <c r="Q4297" s="6" t="s">
        <v>7733</v>
      </c>
      <c r="R4297" s="6" t="s">
        <v>7734</v>
      </c>
      <c r="S4297" s="6"/>
      <c r="T4297" s="6" t="s">
        <v>5849</v>
      </c>
      <c r="U4297">
        <f t="shared" si="67"/>
        <v>2</v>
      </c>
    </row>
    <row r="4298" spans="1:21" x14ac:dyDescent="0.2">
      <c r="A4298" s="6" t="s">
        <v>12855</v>
      </c>
      <c r="B4298" s="6" t="s">
        <v>12273</v>
      </c>
      <c r="C4298" s="6">
        <v>3556027</v>
      </c>
      <c r="D4298" s="6" t="s">
        <v>12858</v>
      </c>
      <c r="E4298" s="6" t="s">
        <v>9104</v>
      </c>
      <c r="F4298" s="6" t="s">
        <v>6402</v>
      </c>
      <c r="G4298" s="6">
        <v>50</v>
      </c>
      <c r="H4298" s="6">
        <v>716</v>
      </c>
      <c r="I4298" s="6">
        <v>0</v>
      </c>
      <c r="J4298" s="6">
        <v>0</v>
      </c>
      <c r="K4298" s="6">
        <v>0</v>
      </c>
      <c r="L4298" s="6"/>
      <c r="M4298" s="6">
        <v>2022</v>
      </c>
      <c r="N4298" s="6" t="s">
        <v>7745</v>
      </c>
      <c r="O4298" s="6">
        <v>3</v>
      </c>
      <c r="P4298" s="6"/>
      <c r="Q4298" s="6" t="s">
        <v>7733</v>
      </c>
      <c r="R4298" s="6" t="s">
        <v>7734</v>
      </c>
      <c r="S4298" s="6"/>
      <c r="T4298" s="6" t="s">
        <v>5850</v>
      </c>
      <c r="U4298">
        <f t="shared" si="67"/>
        <v>1</v>
      </c>
    </row>
    <row r="4299" spans="1:21" x14ac:dyDescent="0.2">
      <c r="A4299" s="6" t="s">
        <v>12859</v>
      </c>
      <c r="B4299" s="6" t="s">
        <v>12273</v>
      </c>
      <c r="C4299" s="6">
        <v>3556027</v>
      </c>
      <c r="D4299" s="6" t="s">
        <v>12860</v>
      </c>
      <c r="E4299" s="6" t="s">
        <v>12861</v>
      </c>
      <c r="F4299" s="6" t="s">
        <v>6402</v>
      </c>
      <c r="G4299" s="6">
        <v>645</v>
      </c>
      <c r="H4299" s="6">
        <v>1344</v>
      </c>
      <c r="I4299" s="6">
        <v>1</v>
      </c>
      <c r="J4299" s="6">
        <v>1</v>
      </c>
      <c r="K4299" s="6">
        <v>0</v>
      </c>
      <c r="L4299" s="6"/>
      <c r="M4299" s="6">
        <v>2022</v>
      </c>
      <c r="N4299" s="6" t="s">
        <v>7745</v>
      </c>
      <c r="O4299" s="6">
        <v>4</v>
      </c>
      <c r="P4299" s="6"/>
      <c r="Q4299" s="6" t="s">
        <v>7733</v>
      </c>
      <c r="R4299" s="6" t="s">
        <v>7734</v>
      </c>
      <c r="S4299" s="6"/>
      <c r="T4299" s="6" t="s">
        <v>5843</v>
      </c>
      <c r="U4299">
        <f t="shared" si="67"/>
        <v>3</v>
      </c>
    </row>
    <row r="4300" spans="1:21" x14ac:dyDescent="0.2">
      <c r="A4300" s="6" t="s">
        <v>12859</v>
      </c>
      <c r="B4300" s="6" t="s">
        <v>12273</v>
      </c>
      <c r="C4300" s="6">
        <v>3556027</v>
      </c>
      <c r="D4300" s="6" t="s">
        <v>6427</v>
      </c>
      <c r="E4300" s="6" t="s">
        <v>7677</v>
      </c>
      <c r="F4300" s="6" t="s">
        <v>6402</v>
      </c>
      <c r="G4300" s="6">
        <v>329</v>
      </c>
      <c r="H4300" s="6">
        <v>1344</v>
      </c>
      <c r="I4300" s="6">
        <v>0</v>
      </c>
      <c r="J4300" s="6">
        <v>0</v>
      </c>
      <c r="K4300" s="6">
        <v>0</v>
      </c>
      <c r="L4300" s="6"/>
      <c r="M4300" s="6">
        <v>2022</v>
      </c>
      <c r="N4300" s="6" t="s">
        <v>7745</v>
      </c>
      <c r="O4300" s="6">
        <v>4</v>
      </c>
      <c r="P4300" s="6"/>
      <c r="Q4300" s="6" t="s">
        <v>7733</v>
      </c>
      <c r="R4300" s="6" t="s">
        <v>7734</v>
      </c>
      <c r="S4300" s="6"/>
      <c r="T4300" s="6" t="s">
        <v>5851</v>
      </c>
      <c r="U4300">
        <f t="shared" si="67"/>
        <v>2</v>
      </c>
    </row>
    <row r="4301" spans="1:21" x14ac:dyDescent="0.2">
      <c r="A4301" s="6" t="s">
        <v>12859</v>
      </c>
      <c r="B4301" s="6" t="s">
        <v>12273</v>
      </c>
      <c r="C4301" s="6">
        <v>3556027</v>
      </c>
      <c r="D4301" s="6" t="s">
        <v>12862</v>
      </c>
      <c r="E4301" s="6" t="s">
        <v>12863</v>
      </c>
      <c r="F4301" s="6" t="s">
        <v>6402</v>
      </c>
      <c r="G4301" s="6">
        <v>370</v>
      </c>
      <c r="H4301" s="6">
        <v>1344</v>
      </c>
      <c r="I4301" s="6">
        <v>0</v>
      </c>
      <c r="J4301" s="6">
        <v>0</v>
      </c>
      <c r="K4301" s="6">
        <v>0</v>
      </c>
      <c r="L4301" s="6"/>
      <c r="M4301" s="6">
        <v>2022</v>
      </c>
      <c r="N4301" s="6" t="s">
        <v>7745</v>
      </c>
      <c r="O4301" s="6">
        <v>4</v>
      </c>
      <c r="P4301" s="6"/>
      <c r="Q4301" s="6" t="s">
        <v>7733</v>
      </c>
      <c r="R4301" s="6" t="s">
        <v>7734</v>
      </c>
      <c r="S4301" s="6"/>
      <c r="T4301" s="6" t="s">
        <v>5852</v>
      </c>
      <c r="U4301">
        <f t="shared" si="67"/>
        <v>1</v>
      </c>
    </row>
    <row r="4302" spans="1:21" x14ac:dyDescent="0.2">
      <c r="A4302" s="6" t="s">
        <v>12864</v>
      </c>
      <c r="B4302" s="6" t="s">
        <v>12273</v>
      </c>
      <c r="C4302" s="6">
        <v>3556027</v>
      </c>
      <c r="D4302" s="6" t="s">
        <v>6428</v>
      </c>
      <c r="E4302" s="6" t="s">
        <v>8463</v>
      </c>
      <c r="F4302" s="6" t="s">
        <v>6402</v>
      </c>
      <c r="G4302" s="6">
        <v>3801</v>
      </c>
      <c r="H4302" s="6">
        <v>21491</v>
      </c>
      <c r="I4302" s="6">
        <v>0</v>
      </c>
      <c r="J4302" s="6">
        <v>1</v>
      </c>
      <c r="K4302" s="6">
        <v>0</v>
      </c>
      <c r="L4302" s="6"/>
      <c r="M4302" s="6">
        <v>2022</v>
      </c>
      <c r="N4302" s="6" t="s">
        <v>7745</v>
      </c>
      <c r="O4302" s="6">
        <v>5</v>
      </c>
      <c r="P4302" s="6"/>
      <c r="Q4302" s="6" t="s">
        <v>7733</v>
      </c>
      <c r="R4302" s="6" t="s">
        <v>7734</v>
      </c>
      <c r="S4302" s="6"/>
      <c r="T4302" s="6" t="s">
        <v>5842</v>
      </c>
      <c r="U4302">
        <f t="shared" si="67"/>
        <v>10</v>
      </c>
    </row>
    <row r="4303" spans="1:21" x14ac:dyDescent="0.2">
      <c r="A4303" s="6" t="s">
        <v>12864</v>
      </c>
      <c r="B4303" s="6" t="s">
        <v>12273</v>
      </c>
      <c r="C4303" s="6">
        <v>3556027</v>
      </c>
      <c r="D4303" s="6" t="s">
        <v>7055</v>
      </c>
      <c r="E4303" s="6" t="s">
        <v>12865</v>
      </c>
      <c r="F4303" s="6" t="s">
        <v>6402</v>
      </c>
      <c r="G4303" s="6">
        <v>1750</v>
      </c>
      <c r="H4303" s="6">
        <v>21491</v>
      </c>
      <c r="I4303" s="6">
        <v>0</v>
      </c>
      <c r="J4303" s="6">
        <v>0</v>
      </c>
      <c r="K4303" s="6">
        <v>0</v>
      </c>
      <c r="L4303" s="6"/>
      <c r="M4303" s="6">
        <v>2022</v>
      </c>
      <c r="N4303" s="6" t="s">
        <v>7745</v>
      </c>
      <c r="O4303" s="6">
        <v>5</v>
      </c>
      <c r="P4303" s="6"/>
      <c r="Q4303" s="6" t="s">
        <v>7733</v>
      </c>
      <c r="R4303" s="6" t="s">
        <v>7734</v>
      </c>
      <c r="S4303" s="6"/>
      <c r="T4303" s="6" t="s">
        <v>5853</v>
      </c>
      <c r="U4303">
        <f t="shared" si="67"/>
        <v>9</v>
      </c>
    </row>
    <row r="4304" spans="1:21" x14ac:dyDescent="0.2">
      <c r="A4304" s="6" t="s">
        <v>12864</v>
      </c>
      <c r="B4304" s="6" t="s">
        <v>12273</v>
      </c>
      <c r="C4304" s="6">
        <v>3556027</v>
      </c>
      <c r="D4304" s="6" t="s">
        <v>8861</v>
      </c>
      <c r="E4304" s="6" t="s">
        <v>7496</v>
      </c>
      <c r="F4304" s="6" t="s">
        <v>6402</v>
      </c>
      <c r="G4304" s="6">
        <v>1900</v>
      </c>
      <c r="H4304" s="6">
        <v>21491</v>
      </c>
      <c r="I4304" s="6">
        <v>0</v>
      </c>
      <c r="J4304" s="6">
        <v>0</v>
      </c>
      <c r="K4304" s="6">
        <v>0</v>
      </c>
      <c r="L4304" s="6"/>
      <c r="M4304" s="6">
        <v>2022</v>
      </c>
      <c r="N4304" s="6" t="s">
        <v>7745</v>
      </c>
      <c r="O4304" s="6">
        <v>5</v>
      </c>
      <c r="P4304" s="6"/>
      <c r="Q4304" s="6" t="s">
        <v>7733</v>
      </c>
      <c r="R4304" s="6" t="s">
        <v>7734</v>
      </c>
      <c r="S4304" s="6"/>
      <c r="T4304" s="6" t="s">
        <v>5854</v>
      </c>
      <c r="U4304">
        <f t="shared" si="67"/>
        <v>8</v>
      </c>
    </row>
    <row r="4305" spans="1:21" x14ac:dyDescent="0.2">
      <c r="A4305" s="6" t="s">
        <v>12864</v>
      </c>
      <c r="B4305" s="6" t="s">
        <v>12273</v>
      </c>
      <c r="C4305" s="6">
        <v>3556027</v>
      </c>
      <c r="D4305" s="6" t="s">
        <v>6857</v>
      </c>
      <c r="E4305" s="6" t="s">
        <v>11494</v>
      </c>
      <c r="F4305" s="6" t="s">
        <v>6402</v>
      </c>
      <c r="G4305" s="6">
        <v>2800</v>
      </c>
      <c r="H4305" s="6">
        <v>21491</v>
      </c>
      <c r="I4305" s="6">
        <v>1</v>
      </c>
      <c r="J4305" s="6">
        <v>1</v>
      </c>
      <c r="K4305" s="6">
        <v>0</v>
      </c>
      <c r="L4305" s="6"/>
      <c r="M4305" s="6">
        <v>2022</v>
      </c>
      <c r="N4305" s="6" t="s">
        <v>7745</v>
      </c>
      <c r="O4305" s="6">
        <v>5</v>
      </c>
      <c r="P4305" s="6"/>
      <c r="Q4305" s="6" t="s">
        <v>7733</v>
      </c>
      <c r="R4305" s="6" t="s">
        <v>7734</v>
      </c>
      <c r="S4305" s="6"/>
      <c r="T4305" s="6" t="s">
        <v>5841</v>
      </c>
      <c r="U4305">
        <f t="shared" si="67"/>
        <v>7</v>
      </c>
    </row>
    <row r="4306" spans="1:21" x14ac:dyDescent="0.2">
      <c r="A4306" s="6" t="s">
        <v>12864</v>
      </c>
      <c r="B4306" s="6" t="s">
        <v>12273</v>
      </c>
      <c r="C4306" s="6">
        <v>3556027</v>
      </c>
      <c r="D4306" s="6" t="s">
        <v>12555</v>
      </c>
      <c r="E4306" s="6" t="s">
        <v>12866</v>
      </c>
      <c r="F4306" s="6" t="s">
        <v>6402</v>
      </c>
      <c r="G4306" s="6">
        <v>1696</v>
      </c>
      <c r="H4306" s="6">
        <v>21491</v>
      </c>
      <c r="I4306" s="6">
        <v>0</v>
      </c>
      <c r="J4306" s="6">
        <v>0</v>
      </c>
      <c r="K4306" s="6">
        <v>0</v>
      </c>
      <c r="L4306" s="6"/>
      <c r="M4306" s="6">
        <v>2022</v>
      </c>
      <c r="N4306" s="6" t="s">
        <v>7745</v>
      </c>
      <c r="O4306" s="6">
        <v>5</v>
      </c>
      <c r="P4306" s="6"/>
      <c r="Q4306" s="6" t="s">
        <v>7733</v>
      </c>
      <c r="R4306" s="6" t="s">
        <v>7734</v>
      </c>
      <c r="S4306" s="6"/>
      <c r="T4306" s="6" t="s">
        <v>5855</v>
      </c>
      <c r="U4306">
        <f t="shared" si="67"/>
        <v>6</v>
      </c>
    </row>
    <row r="4307" spans="1:21" x14ac:dyDescent="0.2">
      <c r="A4307" s="6" t="s">
        <v>12864</v>
      </c>
      <c r="B4307" s="6" t="s">
        <v>12273</v>
      </c>
      <c r="C4307" s="6">
        <v>3556027</v>
      </c>
      <c r="D4307" s="6" t="s">
        <v>6463</v>
      </c>
      <c r="E4307" s="6" t="s">
        <v>7721</v>
      </c>
      <c r="F4307" s="6" t="s">
        <v>6402</v>
      </c>
      <c r="G4307" s="6">
        <v>410</v>
      </c>
      <c r="H4307" s="6">
        <v>21491</v>
      </c>
      <c r="I4307" s="6">
        <v>0</v>
      </c>
      <c r="J4307" s="6">
        <v>0</v>
      </c>
      <c r="K4307" s="6">
        <v>0</v>
      </c>
      <c r="L4307" s="6"/>
      <c r="M4307" s="6">
        <v>2022</v>
      </c>
      <c r="N4307" s="6" t="s">
        <v>7745</v>
      </c>
      <c r="O4307" s="6">
        <v>5</v>
      </c>
      <c r="P4307" s="6"/>
      <c r="Q4307" s="6" t="s">
        <v>7733</v>
      </c>
      <c r="R4307" s="6" t="s">
        <v>7734</v>
      </c>
      <c r="S4307" s="6"/>
      <c r="T4307" s="6" t="s">
        <v>5856</v>
      </c>
      <c r="U4307">
        <f t="shared" si="67"/>
        <v>5</v>
      </c>
    </row>
    <row r="4308" spans="1:21" x14ac:dyDescent="0.2">
      <c r="A4308" s="6" t="s">
        <v>12864</v>
      </c>
      <c r="B4308" s="6" t="s">
        <v>12273</v>
      </c>
      <c r="C4308" s="6">
        <v>3556027</v>
      </c>
      <c r="D4308" s="6" t="s">
        <v>12867</v>
      </c>
      <c r="E4308" s="6" t="s">
        <v>7063</v>
      </c>
      <c r="F4308" s="6" t="s">
        <v>6402</v>
      </c>
      <c r="G4308" s="6">
        <v>3965</v>
      </c>
      <c r="H4308" s="6">
        <v>21491</v>
      </c>
      <c r="I4308" s="6">
        <v>1</v>
      </c>
      <c r="J4308" s="6">
        <v>1</v>
      </c>
      <c r="K4308" s="6">
        <v>0</v>
      </c>
      <c r="L4308" s="6"/>
      <c r="M4308" s="6">
        <v>2022</v>
      </c>
      <c r="N4308" s="6" t="s">
        <v>7745</v>
      </c>
      <c r="O4308" s="6">
        <v>5</v>
      </c>
      <c r="P4308" s="6"/>
      <c r="Q4308" s="6" t="s">
        <v>7733</v>
      </c>
      <c r="R4308" s="6" t="s">
        <v>7734</v>
      </c>
      <c r="S4308" s="6"/>
      <c r="T4308" s="6" t="s">
        <v>5840</v>
      </c>
      <c r="U4308">
        <f t="shared" si="67"/>
        <v>4</v>
      </c>
    </row>
    <row r="4309" spans="1:21" x14ac:dyDescent="0.2">
      <c r="A4309" s="6" t="s">
        <v>12864</v>
      </c>
      <c r="B4309" s="6" t="s">
        <v>12273</v>
      </c>
      <c r="C4309" s="6">
        <v>3556027</v>
      </c>
      <c r="D4309" s="6" t="s">
        <v>7489</v>
      </c>
      <c r="E4309" s="6" t="s">
        <v>6938</v>
      </c>
      <c r="F4309" s="6" t="s">
        <v>6402</v>
      </c>
      <c r="G4309" s="6">
        <v>2370</v>
      </c>
      <c r="H4309" s="6">
        <v>21491</v>
      </c>
      <c r="I4309" s="6">
        <v>1</v>
      </c>
      <c r="J4309" s="6">
        <v>1</v>
      </c>
      <c r="K4309" s="6">
        <v>0</v>
      </c>
      <c r="L4309" s="6"/>
      <c r="M4309" s="6">
        <v>2022</v>
      </c>
      <c r="N4309" s="6" t="s">
        <v>7745</v>
      </c>
      <c r="O4309" s="6">
        <v>5</v>
      </c>
      <c r="P4309" s="6"/>
      <c r="Q4309" s="6" t="s">
        <v>7733</v>
      </c>
      <c r="R4309" s="6" t="s">
        <v>7734</v>
      </c>
      <c r="S4309" s="6"/>
      <c r="T4309" s="6" t="s">
        <v>5839</v>
      </c>
      <c r="U4309">
        <f t="shared" si="67"/>
        <v>3</v>
      </c>
    </row>
    <row r="4310" spans="1:21" x14ac:dyDescent="0.2">
      <c r="A4310" s="6" t="s">
        <v>12864</v>
      </c>
      <c r="B4310" s="6" t="s">
        <v>12273</v>
      </c>
      <c r="C4310" s="6">
        <v>3556027</v>
      </c>
      <c r="D4310" s="6" t="s">
        <v>12868</v>
      </c>
      <c r="E4310" s="6" t="s">
        <v>12869</v>
      </c>
      <c r="F4310" s="6" t="s">
        <v>6402</v>
      </c>
      <c r="G4310" s="6">
        <v>1463</v>
      </c>
      <c r="H4310" s="6">
        <v>21491</v>
      </c>
      <c r="I4310" s="6">
        <v>0</v>
      </c>
      <c r="J4310" s="6">
        <v>0</v>
      </c>
      <c r="K4310" s="6">
        <v>0</v>
      </c>
      <c r="L4310" s="6"/>
      <c r="M4310" s="6">
        <v>2022</v>
      </c>
      <c r="N4310" s="6" t="s">
        <v>7745</v>
      </c>
      <c r="O4310" s="6">
        <v>5</v>
      </c>
      <c r="P4310" s="6"/>
      <c r="Q4310" s="6" t="s">
        <v>7733</v>
      </c>
      <c r="R4310" s="6" t="s">
        <v>7734</v>
      </c>
      <c r="S4310" s="6"/>
      <c r="T4310" s="6" t="s">
        <v>5857</v>
      </c>
      <c r="U4310">
        <f t="shared" si="67"/>
        <v>2</v>
      </c>
    </row>
    <row r="4311" spans="1:21" x14ac:dyDescent="0.2">
      <c r="A4311" s="6" t="s">
        <v>12864</v>
      </c>
      <c r="B4311" s="6" t="s">
        <v>12273</v>
      </c>
      <c r="C4311" s="6">
        <v>3556027</v>
      </c>
      <c r="D4311" s="6" t="s">
        <v>12870</v>
      </c>
      <c r="E4311" s="6" t="s">
        <v>12871</v>
      </c>
      <c r="F4311" s="6" t="s">
        <v>6402</v>
      </c>
      <c r="G4311" s="6">
        <v>1336</v>
      </c>
      <c r="H4311" s="6">
        <v>21491</v>
      </c>
      <c r="I4311" s="6">
        <v>0</v>
      </c>
      <c r="J4311" s="6">
        <v>0</v>
      </c>
      <c r="K4311" s="6">
        <v>0</v>
      </c>
      <c r="L4311" s="6"/>
      <c r="M4311" s="6">
        <v>2022</v>
      </c>
      <c r="N4311" s="6" t="s">
        <v>7745</v>
      </c>
      <c r="O4311" s="6">
        <v>5</v>
      </c>
      <c r="P4311" s="6"/>
      <c r="Q4311" s="6" t="s">
        <v>7733</v>
      </c>
      <c r="R4311" s="6" t="s">
        <v>7734</v>
      </c>
      <c r="S4311" s="6"/>
      <c r="T4311" s="6" t="s">
        <v>20260</v>
      </c>
      <c r="U4311">
        <f t="shared" si="67"/>
        <v>1</v>
      </c>
    </row>
    <row r="4312" spans="1:21" x14ac:dyDescent="0.2">
      <c r="A4312" s="6" t="s">
        <v>12872</v>
      </c>
      <c r="B4312" s="6" t="s">
        <v>12873</v>
      </c>
      <c r="C4312" s="6">
        <v>3512015</v>
      </c>
      <c r="D4312" s="6" t="s">
        <v>6493</v>
      </c>
      <c r="E4312" s="6" t="s">
        <v>7085</v>
      </c>
      <c r="F4312" s="6" t="s">
        <v>6402</v>
      </c>
      <c r="G4312" s="6">
        <v>5655</v>
      </c>
      <c r="H4312" s="6">
        <v>10423</v>
      </c>
      <c r="I4312" s="6">
        <v>1</v>
      </c>
      <c r="J4312" s="6">
        <v>1</v>
      </c>
      <c r="K4312" s="6">
        <v>0</v>
      </c>
      <c r="L4312" s="6"/>
      <c r="M4312" s="6">
        <v>2022</v>
      </c>
      <c r="N4312" s="6" t="s">
        <v>7732</v>
      </c>
      <c r="O4312" s="6">
        <v>99</v>
      </c>
      <c r="P4312" s="6"/>
      <c r="Q4312" s="6" t="s">
        <v>7733</v>
      </c>
      <c r="R4312" s="6" t="s">
        <v>7734</v>
      </c>
      <c r="S4312" s="6"/>
      <c r="T4312" s="6" t="s">
        <v>1159</v>
      </c>
      <c r="U4312">
        <f t="shared" si="67"/>
        <v>3</v>
      </c>
    </row>
    <row r="4313" spans="1:21" x14ac:dyDescent="0.2">
      <c r="A4313" s="6" t="s">
        <v>12874</v>
      </c>
      <c r="B4313" s="6" t="s">
        <v>12873</v>
      </c>
      <c r="C4313" s="6">
        <v>3512015</v>
      </c>
      <c r="D4313" s="6" t="s">
        <v>6493</v>
      </c>
      <c r="E4313" s="6" t="s">
        <v>12875</v>
      </c>
      <c r="F4313" s="6" t="s">
        <v>6402</v>
      </c>
      <c r="G4313" s="6">
        <v>1529</v>
      </c>
      <c r="H4313" s="6">
        <v>5347</v>
      </c>
      <c r="I4313" s="6">
        <v>1</v>
      </c>
      <c r="J4313" s="6">
        <v>1</v>
      </c>
      <c r="K4313" s="6">
        <v>0</v>
      </c>
      <c r="L4313" s="6"/>
      <c r="M4313" s="6">
        <v>2022</v>
      </c>
      <c r="N4313" s="6" t="s">
        <v>7745</v>
      </c>
      <c r="O4313" s="6">
        <v>3</v>
      </c>
      <c r="P4313" s="6"/>
      <c r="Q4313" s="6" t="s">
        <v>7733</v>
      </c>
      <c r="R4313" s="6" t="s">
        <v>7734</v>
      </c>
      <c r="S4313" s="6"/>
      <c r="T4313" s="6" t="s">
        <v>5053</v>
      </c>
      <c r="U4313">
        <f t="shared" si="67"/>
        <v>6</v>
      </c>
    </row>
    <row r="4314" spans="1:21" x14ac:dyDescent="0.2">
      <c r="A4314" s="6" t="s">
        <v>12876</v>
      </c>
      <c r="B4314" s="6" t="s">
        <v>12873</v>
      </c>
      <c r="C4314" s="6">
        <v>3512015</v>
      </c>
      <c r="D4314" s="6" t="s">
        <v>7548</v>
      </c>
      <c r="E4314" s="6" t="s">
        <v>7357</v>
      </c>
      <c r="F4314" s="6" t="s">
        <v>6402</v>
      </c>
      <c r="G4314" s="6">
        <v>1900</v>
      </c>
      <c r="H4314" s="6">
        <v>13538</v>
      </c>
      <c r="I4314" s="6">
        <v>1</v>
      </c>
      <c r="J4314" s="6">
        <v>1</v>
      </c>
      <c r="K4314" s="6">
        <v>0</v>
      </c>
      <c r="L4314" s="6"/>
      <c r="M4314" s="6">
        <v>2022</v>
      </c>
      <c r="N4314" s="6" t="s">
        <v>7745</v>
      </c>
      <c r="O4314" s="6">
        <v>1</v>
      </c>
      <c r="P4314" s="6"/>
      <c r="Q4314" s="6" t="s">
        <v>7733</v>
      </c>
      <c r="R4314" s="6" t="s">
        <v>7734</v>
      </c>
      <c r="S4314" s="6"/>
      <c r="T4314" s="6" t="s">
        <v>5052</v>
      </c>
      <c r="U4314">
        <f t="shared" si="67"/>
        <v>8</v>
      </c>
    </row>
    <row r="4315" spans="1:21" x14ac:dyDescent="0.2">
      <c r="A4315" s="6" t="s">
        <v>12876</v>
      </c>
      <c r="B4315" s="6" t="s">
        <v>12873</v>
      </c>
      <c r="C4315" s="6">
        <v>3512015</v>
      </c>
      <c r="D4315" s="6" t="s">
        <v>6622</v>
      </c>
      <c r="E4315" s="6" t="s">
        <v>12877</v>
      </c>
      <c r="F4315" s="6" t="s">
        <v>6402</v>
      </c>
      <c r="G4315" s="6">
        <v>2076</v>
      </c>
      <c r="H4315" s="6">
        <v>13538</v>
      </c>
      <c r="I4315" s="6">
        <v>1</v>
      </c>
      <c r="J4315" s="6">
        <v>1</v>
      </c>
      <c r="K4315" s="6">
        <v>0</v>
      </c>
      <c r="L4315" s="6"/>
      <c r="M4315" s="6">
        <v>2022</v>
      </c>
      <c r="N4315" s="6" t="s">
        <v>7745</v>
      </c>
      <c r="O4315" s="6">
        <v>1</v>
      </c>
      <c r="P4315" s="6"/>
      <c r="Q4315" s="6" t="s">
        <v>7733</v>
      </c>
      <c r="R4315" s="6" t="s">
        <v>7734</v>
      </c>
      <c r="S4315" s="6"/>
      <c r="T4315" s="6" t="s">
        <v>5051</v>
      </c>
      <c r="U4315">
        <f t="shared" si="67"/>
        <v>7</v>
      </c>
    </row>
    <row r="4316" spans="1:21" x14ac:dyDescent="0.2">
      <c r="A4316" s="6" t="s">
        <v>12876</v>
      </c>
      <c r="B4316" s="6" t="s">
        <v>12873</v>
      </c>
      <c r="C4316" s="6">
        <v>3512015</v>
      </c>
      <c r="D4316" s="6" t="s">
        <v>6602</v>
      </c>
      <c r="E4316" s="6" t="s">
        <v>12878</v>
      </c>
      <c r="F4316" s="6" t="s">
        <v>6402</v>
      </c>
      <c r="G4316" s="6">
        <v>1792</v>
      </c>
      <c r="H4316" s="6">
        <v>13538</v>
      </c>
      <c r="I4316" s="6">
        <v>1</v>
      </c>
      <c r="J4316" s="6">
        <v>0</v>
      </c>
      <c r="K4316" s="6">
        <v>0</v>
      </c>
      <c r="L4316" s="6"/>
      <c r="M4316" s="6">
        <v>2022</v>
      </c>
      <c r="N4316" s="6" t="s">
        <v>7745</v>
      </c>
      <c r="O4316" s="6">
        <v>1</v>
      </c>
      <c r="P4316" s="6"/>
      <c r="Q4316" s="6" t="s">
        <v>7733</v>
      </c>
      <c r="R4316" s="6" t="s">
        <v>7734</v>
      </c>
      <c r="S4316" s="6"/>
      <c r="T4316" s="6" t="s">
        <v>5054</v>
      </c>
      <c r="U4316">
        <f t="shared" si="67"/>
        <v>6</v>
      </c>
    </row>
    <row r="4317" spans="1:21" x14ac:dyDescent="0.2">
      <c r="A4317" s="6" t="s">
        <v>12876</v>
      </c>
      <c r="B4317" s="6" t="s">
        <v>12873</v>
      </c>
      <c r="C4317" s="6">
        <v>3512015</v>
      </c>
      <c r="D4317" s="6" t="s">
        <v>12879</v>
      </c>
      <c r="E4317" s="6" t="s">
        <v>10216</v>
      </c>
      <c r="F4317" s="6" t="s">
        <v>6402</v>
      </c>
      <c r="G4317" s="6">
        <v>2029</v>
      </c>
      <c r="H4317" s="6">
        <v>13538</v>
      </c>
      <c r="I4317" s="6">
        <v>1</v>
      </c>
      <c r="J4317" s="6">
        <v>1</v>
      </c>
      <c r="K4317" s="6">
        <v>0</v>
      </c>
      <c r="L4317" s="6"/>
      <c r="M4317" s="6">
        <v>2022</v>
      </c>
      <c r="N4317" s="6" t="s">
        <v>7745</v>
      </c>
      <c r="O4317" s="6">
        <v>1</v>
      </c>
      <c r="P4317" s="6"/>
      <c r="Q4317" s="6" t="s">
        <v>7733</v>
      </c>
      <c r="R4317" s="6" t="s">
        <v>7734</v>
      </c>
      <c r="S4317" s="6"/>
      <c r="T4317" s="6" t="s">
        <v>5050</v>
      </c>
      <c r="U4317">
        <f t="shared" si="67"/>
        <v>5</v>
      </c>
    </row>
    <row r="4318" spans="1:21" x14ac:dyDescent="0.2">
      <c r="A4318" s="6" t="s">
        <v>12880</v>
      </c>
      <c r="B4318" s="6" t="s">
        <v>12873</v>
      </c>
      <c r="C4318" s="6">
        <v>3512015</v>
      </c>
      <c r="D4318" s="6" t="s">
        <v>6851</v>
      </c>
      <c r="E4318" s="6" t="s">
        <v>12881</v>
      </c>
      <c r="F4318" s="6" t="s">
        <v>6402</v>
      </c>
      <c r="G4318" s="6">
        <v>1703</v>
      </c>
      <c r="H4318" s="6">
        <v>10778</v>
      </c>
      <c r="I4318" s="6">
        <v>1</v>
      </c>
      <c r="J4318" s="6">
        <v>1</v>
      </c>
      <c r="K4318" s="6">
        <v>0</v>
      </c>
      <c r="L4318" s="6"/>
      <c r="M4318" s="6">
        <v>2022</v>
      </c>
      <c r="N4318" s="6" t="s">
        <v>7745</v>
      </c>
      <c r="O4318" s="6">
        <v>2</v>
      </c>
      <c r="P4318" s="6"/>
      <c r="Q4318" s="6" t="s">
        <v>7733</v>
      </c>
      <c r="R4318" s="6" t="s">
        <v>7734</v>
      </c>
      <c r="S4318" s="6"/>
      <c r="T4318" s="6" t="s">
        <v>5049</v>
      </c>
      <c r="U4318">
        <f t="shared" si="67"/>
        <v>7</v>
      </c>
    </row>
    <row r="4319" spans="1:21" x14ac:dyDescent="0.2">
      <c r="A4319" s="6" t="s">
        <v>12880</v>
      </c>
      <c r="B4319" s="6" t="s">
        <v>12873</v>
      </c>
      <c r="C4319" s="6">
        <v>3512015</v>
      </c>
      <c r="D4319" s="6" t="s">
        <v>6771</v>
      </c>
      <c r="E4319" s="6" t="s">
        <v>12882</v>
      </c>
      <c r="F4319" s="6" t="s">
        <v>6402</v>
      </c>
      <c r="G4319" s="6">
        <v>1665</v>
      </c>
      <c r="H4319" s="6">
        <v>10778</v>
      </c>
      <c r="I4319" s="6">
        <v>1</v>
      </c>
      <c r="J4319" s="6">
        <v>0</v>
      </c>
      <c r="K4319" s="6">
        <v>0</v>
      </c>
      <c r="L4319" s="6"/>
      <c r="M4319" s="6">
        <v>2022</v>
      </c>
      <c r="N4319" s="6" t="s">
        <v>7745</v>
      </c>
      <c r="O4319" s="6">
        <v>2</v>
      </c>
      <c r="P4319" s="6"/>
      <c r="Q4319" s="6" t="s">
        <v>7733</v>
      </c>
      <c r="R4319" s="6" t="s">
        <v>7734</v>
      </c>
      <c r="S4319" s="6"/>
      <c r="T4319" s="6" t="s">
        <v>5055</v>
      </c>
      <c r="U4319">
        <f t="shared" si="67"/>
        <v>6</v>
      </c>
    </row>
    <row r="4320" spans="1:21" x14ac:dyDescent="0.2">
      <c r="A4320" s="6" t="s">
        <v>12880</v>
      </c>
      <c r="B4320" s="6" t="s">
        <v>12873</v>
      </c>
      <c r="C4320" s="6">
        <v>3512015</v>
      </c>
      <c r="D4320" s="6" t="s">
        <v>6858</v>
      </c>
      <c r="E4320" s="6" t="s">
        <v>7431</v>
      </c>
      <c r="F4320" s="6" t="s">
        <v>6402</v>
      </c>
      <c r="G4320" s="6">
        <v>1766</v>
      </c>
      <c r="H4320" s="6">
        <v>10778</v>
      </c>
      <c r="I4320" s="6">
        <v>1</v>
      </c>
      <c r="J4320" s="6">
        <v>1</v>
      </c>
      <c r="K4320" s="6">
        <v>0</v>
      </c>
      <c r="L4320" s="6"/>
      <c r="M4320" s="6">
        <v>2022</v>
      </c>
      <c r="N4320" s="6" t="s">
        <v>7745</v>
      </c>
      <c r="O4320" s="6">
        <v>2</v>
      </c>
      <c r="P4320" s="6"/>
      <c r="Q4320" s="6" t="s">
        <v>7733</v>
      </c>
      <c r="R4320" s="6" t="s">
        <v>7734</v>
      </c>
      <c r="S4320" s="6"/>
      <c r="T4320" s="6" t="s">
        <v>5048</v>
      </c>
      <c r="U4320">
        <f t="shared" si="67"/>
        <v>5</v>
      </c>
    </row>
    <row r="4321" spans="1:21" x14ac:dyDescent="0.2">
      <c r="A4321" s="6" t="s">
        <v>12874</v>
      </c>
      <c r="B4321" s="6" t="s">
        <v>12873</v>
      </c>
      <c r="C4321" s="6">
        <v>3512015</v>
      </c>
      <c r="D4321" s="6" t="s">
        <v>6425</v>
      </c>
      <c r="E4321" s="6" t="s">
        <v>12883</v>
      </c>
      <c r="F4321" s="6" t="s">
        <v>6402</v>
      </c>
      <c r="G4321" s="6">
        <v>1319</v>
      </c>
      <c r="H4321" s="6">
        <v>5347</v>
      </c>
      <c r="I4321" s="6">
        <v>1</v>
      </c>
      <c r="J4321" s="6">
        <v>1</v>
      </c>
      <c r="K4321" s="6">
        <v>0</v>
      </c>
      <c r="L4321" s="6"/>
      <c r="M4321" s="6">
        <v>2022</v>
      </c>
      <c r="N4321" s="6" t="s">
        <v>7745</v>
      </c>
      <c r="O4321" s="6">
        <v>3</v>
      </c>
      <c r="P4321" s="6"/>
      <c r="Q4321" s="6" t="s">
        <v>7733</v>
      </c>
      <c r="R4321" s="6" t="s">
        <v>7734</v>
      </c>
      <c r="S4321" s="6"/>
      <c r="T4321" s="6" t="s">
        <v>5047</v>
      </c>
      <c r="U4321">
        <f t="shared" si="67"/>
        <v>5</v>
      </c>
    </row>
    <row r="4322" spans="1:21" x14ac:dyDescent="0.2">
      <c r="A4322" s="6" t="s">
        <v>12884</v>
      </c>
      <c r="B4322" s="6" t="s">
        <v>12873</v>
      </c>
      <c r="C4322" s="6">
        <v>3512015</v>
      </c>
      <c r="D4322" s="6" t="s">
        <v>6831</v>
      </c>
      <c r="E4322" s="6" t="s">
        <v>6803</v>
      </c>
      <c r="F4322" s="6" t="s">
        <v>6402</v>
      </c>
      <c r="G4322" s="6">
        <v>337</v>
      </c>
      <c r="H4322" s="6">
        <v>700</v>
      </c>
      <c r="I4322" s="6">
        <v>1</v>
      </c>
      <c r="J4322" s="6">
        <v>1</v>
      </c>
      <c r="K4322" s="6">
        <v>0</v>
      </c>
      <c r="L4322" s="6"/>
      <c r="M4322" s="6">
        <v>2022</v>
      </c>
      <c r="N4322" s="6" t="s">
        <v>7745</v>
      </c>
      <c r="O4322" s="6">
        <v>4</v>
      </c>
      <c r="P4322" s="6"/>
      <c r="Q4322" s="6" t="s">
        <v>7733</v>
      </c>
      <c r="R4322" s="6" t="s">
        <v>7734</v>
      </c>
      <c r="S4322" s="6"/>
      <c r="T4322" s="6" t="s">
        <v>5046</v>
      </c>
      <c r="U4322">
        <f t="shared" si="67"/>
        <v>3</v>
      </c>
    </row>
    <row r="4323" spans="1:21" x14ac:dyDescent="0.2">
      <c r="A4323" s="6" t="s">
        <v>12872</v>
      </c>
      <c r="B4323" s="6" t="s">
        <v>12873</v>
      </c>
      <c r="C4323" s="6">
        <v>3512015</v>
      </c>
      <c r="D4323" s="6" t="s">
        <v>12885</v>
      </c>
      <c r="E4323" s="6" t="s">
        <v>12886</v>
      </c>
      <c r="F4323" s="6" t="s">
        <v>6402</v>
      </c>
      <c r="G4323" s="6">
        <v>104</v>
      </c>
      <c r="H4323" s="6">
        <v>10423</v>
      </c>
      <c r="I4323" s="6">
        <v>0</v>
      </c>
      <c r="J4323" s="6">
        <v>0</v>
      </c>
      <c r="K4323" s="6">
        <v>0</v>
      </c>
      <c r="L4323" s="6"/>
      <c r="M4323" s="6">
        <v>2022</v>
      </c>
      <c r="N4323" s="6" t="s">
        <v>7732</v>
      </c>
      <c r="O4323" s="6">
        <v>99</v>
      </c>
      <c r="P4323" s="6"/>
      <c r="Q4323" s="6" t="s">
        <v>7733</v>
      </c>
      <c r="R4323" s="6" t="s">
        <v>7734</v>
      </c>
      <c r="S4323" s="6"/>
      <c r="T4323" s="6" t="s">
        <v>1160</v>
      </c>
      <c r="U4323">
        <f t="shared" si="67"/>
        <v>2</v>
      </c>
    </row>
    <row r="4324" spans="1:21" x14ac:dyDescent="0.2">
      <c r="A4324" s="6" t="s">
        <v>12872</v>
      </c>
      <c r="B4324" s="6" t="s">
        <v>12873</v>
      </c>
      <c r="C4324" s="6">
        <v>3512015</v>
      </c>
      <c r="D4324" s="6" t="s">
        <v>6919</v>
      </c>
      <c r="E4324" s="6" t="s">
        <v>8447</v>
      </c>
      <c r="F4324" s="6" t="s">
        <v>6402</v>
      </c>
      <c r="G4324" s="6">
        <v>4664</v>
      </c>
      <c r="H4324" s="6">
        <v>10423</v>
      </c>
      <c r="I4324" s="6">
        <v>0</v>
      </c>
      <c r="J4324" s="6">
        <v>0</v>
      </c>
      <c r="K4324" s="6">
        <v>0</v>
      </c>
      <c r="L4324" s="6"/>
      <c r="M4324" s="6">
        <v>2022</v>
      </c>
      <c r="N4324" s="6" t="s">
        <v>7732</v>
      </c>
      <c r="O4324" s="6">
        <v>99</v>
      </c>
      <c r="P4324" s="6"/>
      <c r="Q4324" s="6" t="s">
        <v>7733</v>
      </c>
      <c r="R4324" s="6" t="s">
        <v>7734</v>
      </c>
      <c r="S4324" s="6"/>
      <c r="T4324" s="6" t="s">
        <v>1161</v>
      </c>
      <c r="U4324">
        <f t="shared" si="67"/>
        <v>1</v>
      </c>
    </row>
    <row r="4325" spans="1:21" x14ac:dyDescent="0.2">
      <c r="A4325" s="6" t="s">
        <v>12876</v>
      </c>
      <c r="B4325" s="6" t="s">
        <v>12873</v>
      </c>
      <c r="C4325" s="6">
        <v>3512015</v>
      </c>
      <c r="D4325" s="6" t="s">
        <v>6660</v>
      </c>
      <c r="E4325" s="6" t="s">
        <v>6441</v>
      </c>
      <c r="F4325" s="6" t="s">
        <v>6402</v>
      </c>
      <c r="G4325" s="6">
        <v>1859</v>
      </c>
      <c r="H4325" s="6">
        <v>13538</v>
      </c>
      <c r="I4325" s="6">
        <v>0</v>
      </c>
      <c r="J4325" s="6">
        <v>1</v>
      </c>
      <c r="K4325" s="6">
        <v>0</v>
      </c>
      <c r="L4325" s="6"/>
      <c r="M4325" s="6">
        <v>2022</v>
      </c>
      <c r="N4325" s="6" t="s">
        <v>7745</v>
      </c>
      <c r="O4325" s="6">
        <v>1</v>
      </c>
      <c r="P4325" s="6"/>
      <c r="Q4325" s="6" t="s">
        <v>7733</v>
      </c>
      <c r="R4325" s="6" t="s">
        <v>7734</v>
      </c>
      <c r="S4325" s="6"/>
      <c r="T4325" s="6" t="s">
        <v>5045</v>
      </c>
      <c r="U4325">
        <f t="shared" si="67"/>
        <v>4</v>
      </c>
    </row>
    <row r="4326" spans="1:21" x14ac:dyDescent="0.2">
      <c r="A4326" s="6" t="s">
        <v>12876</v>
      </c>
      <c r="B4326" s="6" t="s">
        <v>12873</v>
      </c>
      <c r="C4326" s="6">
        <v>3512015</v>
      </c>
      <c r="D4326" s="6" t="s">
        <v>12887</v>
      </c>
      <c r="E4326" s="6" t="s">
        <v>12888</v>
      </c>
      <c r="F4326" s="6" t="s">
        <v>6402</v>
      </c>
      <c r="G4326" s="6">
        <v>2260</v>
      </c>
      <c r="H4326" s="6">
        <v>13538</v>
      </c>
      <c r="I4326" s="6">
        <v>0</v>
      </c>
      <c r="J4326" s="6">
        <v>1</v>
      </c>
      <c r="K4326" s="6">
        <v>0</v>
      </c>
      <c r="L4326" s="6"/>
      <c r="M4326" s="6">
        <v>2022</v>
      </c>
      <c r="N4326" s="6" t="s">
        <v>7745</v>
      </c>
      <c r="O4326" s="6">
        <v>1</v>
      </c>
      <c r="P4326" s="6"/>
      <c r="Q4326" s="6" t="s">
        <v>7733</v>
      </c>
      <c r="R4326" s="6" t="s">
        <v>7734</v>
      </c>
      <c r="S4326" s="6"/>
      <c r="T4326" s="6" t="s">
        <v>5044</v>
      </c>
      <c r="U4326">
        <f t="shared" si="67"/>
        <v>3</v>
      </c>
    </row>
    <row r="4327" spans="1:21" x14ac:dyDescent="0.2">
      <c r="A4327" s="6" t="s">
        <v>12876</v>
      </c>
      <c r="B4327" s="6" t="s">
        <v>12873</v>
      </c>
      <c r="C4327" s="6">
        <v>3512015</v>
      </c>
      <c r="D4327" s="6" t="s">
        <v>6425</v>
      </c>
      <c r="E4327" s="6" t="s">
        <v>12889</v>
      </c>
      <c r="F4327" s="6" t="s">
        <v>6402</v>
      </c>
      <c r="G4327" s="6">
        <v>761</v>
      </c>
      <c r="H4327" s="6">
        <v>13538</v>
      </c>
      <c r="I4327" s="6">
        <v>0</v>
      </c>
      <c r="J4327" s="6">
        <v>0</v>
      </c>
      <c r="K4327" s="6">
        <v>0</v>
      </c>
      <c r="L4327" s="6"/>
      <c r="M4327" s="6">
        <v>2022</v>
      </c>
      <c r="N4327" s="6" t="s">
        <v>7745</v>
      </c>
      <c r="O4327" s="6">
        <v>1</v>
      </c>
      <c r="P4327" s="6"/>
      <c r="Q4327" s="6" t="s">
        <v>7733</v>
      </c>
      <c r="R4327" s="6" t="s">
        <v>7734</v>
      </c>
      <c r="S4327" s="6"/>
      <c r="T4327" s="6" t="s">
        <v>5056</v>
      </c>
      <c r="U4327">
        <f t="shared" si="67"/>
        <v>2</v>
      </c>
    </row>
    <row r="4328" spans="1:21" x14ac:dyDescent="0.2">
      <c r="A4328" s="6" t="s">
        <v>12876</v>
      </c>
      <c r="B4328" s="6" t="s">
        <v>12873</v>
      </c>
      <c r="C4328" s="6">
        <v>3512015</v>
      </c>
      <c r="D4328" s="6" t="s">
        <v>6547</v>
      </c>
      <c r="E4328" s="6" t="s">
        <v>6887</v>
      </c>
      <c r="F4328" s="6" t="s">
        <v>6402</v>
      </c>
      <c r="G4328" s="6">
        <v>861</v>
      </c>
      <c r="H4328" s="6">
        <v>13538</v>
      </c>
      <c r="I4328" s="6">
        <v>0</v>
      </c>
      <c r="J4328" s="6">
        <v>0</v>
      </c>
      <c r="K4328" s="6">
        <v>0</v>
      </c>
      <c r="L4328" s="6"/>
      <c r="M4328" s="6">
        <v>2022</v>
      </c>
      <c r="N4328" s="6" t="s">
        <v>7745</v>
      </c>
      <c r="O4328" s="6">
        <v>1</v>
      </c>
      <c r="P4328" s="6"/>
      <c r="Q4328" s="6" t="s">
        <v>7733</v>
      </c>
      <c r="R4328" s="6" t="s">
        <v>7734</v>
      </c>
      <c r="S4328" s="6"/>
      <c r="T4328" s="6" t="s">
        <v>5057</v>
      </c>
      <c r="U4328">
        <f t="shared" si="67"/>
        <v>1</v>
      </c>
    </row>
    <row r="4329" spans="1:21" x14ac:dyDescent="0.2">
      <c r="A4329" s="6" t="s">
        <v>12880</v>
      </c>
      <c r="B4329" s="6" t="s">
        <v>12873</v>
      </c>
      <c r="C4329" s="6">
        <v>3512015</v>
      </c>
      <c r="D4329" s="6" t="s">
        <v>12890</v>
      </c>
      <c r="E4329" s="6" t="s">
        <v>7233</v>
      </c>
      <c r="F4329" s="6" t="s">
        <v>6402</v>
      </c>
      <c r="G4329" s="6">
        <v>2072</v>
      </c>
      <c r="H4329" s="6">
        <v>10778</v>
      </c>
      <c r="I4329" s="6">
        <v>0</v>
      </c>
      <c r="J4329" s="6">
        <v>1</v>
      </c>
      <c r="K4329" s="6">
        <v>0</v>
      </c>
      <c r="L4329" s="6"/>
      <c r="M4329" s="6">
        <v>2022</v>
      </c>
      <c r="N4329" s="6" t="s">
        <v>7745</v>
      </c>
      <c r="O4329" s="6">
        <v>2</v>
      </c>
      <c r="P4329" s="6"/>
      <c r="Q4329" s="6" t="s">
        <v>7733</v>
      </c>
      <c r="R4329" s="6" t="s">
        <v>7734</v>
      </c>
      <c r="S4329" s="6"/>
      <c r="T4329" s="6" t="s">
        <v>5043</v>
      </c>
      <c r="U4329">
        <f t="shared" si="67"/>
        <v>4</v>
      </c>
    </row>
    <row r="4330" spans="1:21" x14ac:dyDescent="0.2">
      <c r="A4330" s="6" t="s">
        <v>12880</v>
      </c>
      <c r="B4330" s="6" t="s">
        <v>12873</v>
      </c>
      <c r="C4330" s="6">
        <v>3512015</v>
      </c>
      <c r="D4330" s="6" t="s">
        <v>6813</v>
      </c>
      <c r="E4330" s="6" t="s">
        <v>12891</v>
      </c>
      <c r="F4330" s="6" t="s">
        <v>6402</v>
      </c>
      <c r="G4330" s="6">
        <v>356</v>
      </c>
      <c r="H4330" s="6">
        <v>10778</v>
      </c>
      <c r="I4330" s="6">
        <v>0</v>
      </c>
      <c r="J4330" s="6">
        <v>0</v>
      </c>
      <c r="K4330" s="6">
        <v>0</v>
      </c>
      <c r="L4330" s="6"/>
      <c r="M4330" s="6">
        <v>2022</v>
      </c>
      <c r="N4330" s="6" t="s">
        <v>7745</v>
      </c>
      <c r="O4330" s="6">
        <v>2</v>
      </c>
      <c r="P4330" s="6"/>
      <c r="Q4330" s="6" t="s">
        <v>7733</v>
      </c>
      <c r="R4330" s="6" t="s">
        <v>7734</v>
      </c>
      <c r="S4330" s="6"/>
      <c r="T4330" s="6" t="s">
        <v>5058</v>
      </c>
      <c r="U4330">
        <f t="shared" si="67"/>
        <v>3</v>
      </c>
    </row>
    <row r="4331" spans="1:21" x14ac:dyDescent="0.2">
      <c r="A4331" s="6" t="s">
        <v>12880</v>
      </c>
      <c r="B4331" s="6" t="s">
        <v>12873</v>
      </c>
      <c r="C4331" s="6">
        <v>3512015</v>
      </c>
      <c r="D4331" s="6" t="s">
        <v>12892</v>
      </c>
      <c r="E4331" s="6" t="s">
        <v>6597</v>
      </c>
      <c r="F4331" s="6" t="s">
        <v>6402</v>
      </c>
      <c r="G4331" s="6">
        <v>1441</v>
      </c>
      <c r="H4331" s="6">
        <v>10778</v>
      </c>
      <c r="I4331" s="6">
        <v>0</v>
      </c>
      <c r="J4331" s="6">
        <v>0</v>
      </c>
      <c r="K4331" s="6">
        <v>0</v>
      </c>
      <c r="L4331" s="6"/>
      <c r="M4331" s="6">
        <v>2022</v>
      </c>
      <c r="N4331" s="6" t="s">
        <v>7745</v>
      </c>
      <c r="O4331" s="6">
        <v>2</v>
      </c>
      <c r="P4331" s="6"/>
      <c r="Q4331" s="6" t="s">
        <v>7733</v>
      </c>
      <c r="R4331" s="6" t="s">
        <v>7734</v>
      </c>
      <c r="S4331" s="6"/>
      <c r="T4331" s="6" t="s">
        <v>5059</v>
      </c>
      <c r="U4331">
        <f t="shared" si="67"/>
        <v>2</v>
      </c>
    </row>
    <row r="4332" spans="1:21" x14ac:dyDescent="0.2">
      <c r="A4332" s="6" t="s">
        <v>12880</v>
      </c>
      <c r="B4332" s="6" t="s">
        <v>12873</v>
      </c>
      <c r="C4332" s="6">
        <v>3512015</v>
      </c>
      <c r="D4332" s="6" t="s">
        <v>7162</v>
      </c>
      <c r="E4332" s="6" t="s">
        <v>12893</v>
      </c>
      <c r="F4332" s="6" t="s">
        <v>6402</v>
      </c>
      <c r="G4332" s="6">
        <v>1775</v>
      </c>
      <c r="H4332" s="6">
        <v>10778</v>
      </c>
      <c r="I4332" s="6">
        <v>0</v>
      </c>
      <c r="J4332" s="6">
        <v>1</v>
      </c>
      <c r="K4332" s="6">
        <v>0</v>
      </c>
      <c r="L4332" s="6"/>
      <c r="M4332" s="6">
        <v>2022</v>
      </c>
      <c r="N4332" s="6" t="s">
        <v>7745</v>
      </c>
      <c r="O4332" s="6">
        <v>2</v>
      </c>
      <c r="P4332" s="6"/>
      <c r="Q4332" s="6" t="s">
        <v>7733</v>
      </c>
      <c r="R4332" s="6" t="s">
        <v>7734</v>
      </c>
      <c r="S4332" s="6"/>
      <c r="T4332" s="6" t="s">
        <v>5042</v>
      </c>
      <c r="U4332">
        <f t="shared" si="67"/>
        <v>1</v>
      </c>
    </row>
    <row r="4333" spans="1:21" x14ac:dyDescent="0.2">
      <c r="A4333" s="6" t="s">
        <v>12874</v>
      </c>
      <c r="B4333" s="6" t="s">
        <v>12873</v>
      </c>
      <c r="C4333" s="6">
        <v>3512015</v>
      </c>
      <c r="D4333" s="6" t="s">
        <v>6505</v>
      </c>
      <c r="E4333" s="6" t="s">
        <v>12894</v>
      </c>
      <c r="F4333" s="6" t="s">
        <v>6402</v>
      </c>
      <c r="G4333" s="6">
        <v>720</v>
      </c>
      <c r="H4333" s="6">
        <v>5347</v>
      </c>
      <c r="I4333" s="6">
        <v>0</v>
      </c>
      <c r="J4333" s="6">
        <v>0</v>
      </c>
      <c r="K4333" s="6">
        <v>0</v>
      </c>
      <c r="L4333" s="6"/>
      <c r="M4333" s="6">
        <v>2022</v>
      </c>
      <c r="N4333" s="6" t="s">
        <v>7745</v>
      </c>
      <c r="O4333" s="6">
        <v>3</v>
      </c>
      <c r="P4333" s="6"/>
      <c r="Q4333" s="6" t="s">
        <v>7733</v>
      </c>
      <c r="R4333" s="6" t="s">
        <v>7734</v>
      </c>
      <c r="S4333" s="6"/>
      <c r="T4333" s="6" t="s">
        <v>5060</v>
      </c>
      <c r="U4333">
        <f t="shared" si="67"/>
        <v>4</v>
      </c>
    </row>
    <row r="4334" spans="1:21" x14ac:dyDescent="0.2">
      <c r="A4334" s="6" t="s">
        <v>12874</v>
      </c>
      <c r="B4334" s="6" t="s">
        <v>12873</v>
      </c>
      <c r="C4334" s="6">
        <v>3512015</v>
      </c>
      <c r="D4334" s="6" t="s">
        <v>6817</v>
      </c>
      <c r="E4334" s="6" t="s">
        <v>12895</v>
      </c>
      <c r="F4334" s="6" t="s">
        <v>6402</v>
      </c>
      <c r="G4334" s="6">
        <v>266</v>
      </c>
      <c r="H4334" s="6">
        <v>5347</v>
      </c>
      <c r="I4334" s="6">
        <v>0</v>
      </c>
      <c r="J4334" s="6">
        <v>0</v>
      </c>
      <c r="K4334" s="6">
        <v>0</v>
      </c>
      <c r="L4334" s="6"/>
      <c r="M4334" s="6">
        <v>2022</v>
      </c>
      <c r="N4334" s="6" t="s">
        <v>7745</v>
      </c>
      <c r="O4334" s="6">
        <v>3</v>
      </c>
      <c r="P4334" s="6"/>
      <c r="Q4334" s="6" t="s">
        <v>7733</v>
      </c>
      <c r="R4334" s="6" t="s">
        <v>7734</v>
      </c>
      <c r="S4334" s="6"/>
      <c r="T4334" s="6" t="s">
        <v>5061</v>
      </c>
      <c r="U4334">
        <f t="shared" si="67"/>
        <v>3</v>
      </c>
    </row>
    <row r="4335" spans="1:21" x14ac:dyDescent="0.2">
      <c r="A4335" s="6" t="s">
        <v>12874</v>
      </c>
      <c r="B4335" s="6" t="s">
        <v>12873</v>
      </c>
      <c r="C4335" s="6">
        <v>3512015</v>
      </c>
      <c r="D4335" s="6" t="s">
        <v>7001</v>
      </c>
      <c r="E4335" s="6" t="s">
        <v>7845</v>
      </c>
      <c r="F4335" s="6" t="s">
        <v>6402</v>
      </c>
      <c r="G4335" s="6">
        <v>589</v>
      </c>
      <c r="H4335" s="6">
        <v>5347</v>
      </c>
      <c r="I4335" s="6">
        <v>0</v>
      </c>
      <c r="J4335" s="6">
        <v>0</v>
      </c>
      <c r="K4335" s="6">
        <v>0</v>
      </c>
      <c r="L4335" s="6"/>
      <c r="M4335" s="6">
        <v>2022</v>
      </c>
      <c r="N4335" s="6" t="s">
        <v>7745</v>
      </c>
      <c r="O4335" s="6">
        <v>3</v>
      </c>
      <c r="P4335" s="6"/>
      <c r="Q4335" s="6" t="s">
        <v>7733</v>
      </c>
      <c r="R4335" s="6" t="s">
        <v>7734</v>
      </c>
      <c r="S4335" s="6"/>
      <c r="T4335" s="6" t="s">
        <v>5062</v>
      </c>
      <c r="U4335">
        <f t="shared" si="67"/>
        <v>2</v>
      </c>
    </row>
    <row r="4336" spans="1:21" x14ac:dyDescent="0.2">
      <c r="A4336" s="6" t="s">
        <v>12874</v>
      </c>
      <c r="B4336" s="6" t="s">
        <v>12873</v>
      </c>
      <c r="C4336" s="6">
        <v>3512015</v>
      </c>
      <c r="D4336" s="6" t="s">
        <v>7891</v>
      </c>
      <c r="E4336" s="6" t="s">
        <v>12896</v>
      </c>
      <c r="F4336" s="6" t="s">
        <v>6402</v>
      </c>
      <c r="G4336" s="6">
        <v>924</v>
      </c>
      <c r="H4336" s="6">
        <v>5347</v>
      </c>
      <c r="I4336" s="6">
        <v>0</v>
      </c>
      <c r="J4336" s="6">
        <v>0</v>
      </c>
      <c r="K4336" s="6">
        <v>0</v>
      </c>
      <c r="L4336" s="6"/>
      <c r="M4336" s="6">
        <v>2022</v>
      </c>
      <c r="N4336" s="6" t="s">
        <v>7745</v>
      </c>
      <c r="O4336" s="6">
        <v>3</v>
      </c>
      <c r="P4336" s="6"/>
      <c r="Q4336" s="6" t="s">
        <v>7733</v>
      </c>
      <c r="R4336" s="6" t="s">
        <v>7734</v>
      </c>
      <c r="S4336" s="6"/>
      <c r="T4336" s="6" t="s">
        <v>5063</v>
      </c>
      <c r="U4336">
        <f t="shared" si="67"/>
        <v>1</v>
      </c>
    </row>
    <row r="4337" spans="1:21" x14ac:dyDescent="0.2">
      <c r="A4337" s="6" t="s">
        <v>12884</v>
      </c>
      <c r="B4337" s="6" t="s">
        <v>12873</v>
      </c>
      <c r="C4337" s="6">
        <v>3512015</v>
      </c>
      <c r="D4337" s="6" t="s">
        <v>12473</v>
      </c>
      <c r="E4337" s="6" t="s">
        <v>12897</v>
      </c>
      <c r="F4337" s="6" t="s">
        <v>6402</v>
      </c>
      <c r="G4337" s="6">
        <v>88</v>
      </c>
      <c r="H4337" s="6">
        <v>700</v>
      </c>
      <c r="I4337" s="6">
        <v>0</v>
      </c>
      <c r="J4337" s="6">
        <v>0</v>
      </c>
      <c r="K4337" s="6">
        <v>0</v>
      </c>
      <c r="L4337" s="6"/>
      <c r="M4337" s="6">
        <v>2022</v>
      </c>
      <c r="N4337" s="6" t="s">
        <v>7745</v>
      </c>
      <c r="O4337" s="6">
        <v>4</v>
      </c>
      <c r="P4337" s="6"/>
      <c r="Q4337" s="6" t="s">
        <v>7733</v>
      </c>
      <c r="R4337" s="6" t="s">
        <v>7734</v>
      </c>
      <c r="S4337" s="6"/>
      <c r="T4337" s="6" t="s">
        <v>5064</v>
      </c>
      <c r="U4337">
        <f t="shared" si="67"/>
        <v>2</v>
      </c>
    </row>
    <row r="4338" spans="1:21" x14ac:dyDescent="0.2">
      <c r="A4338" s="6" t="s">
        <v>12884</v>
      </c>
      <c r="B4338" s="6" t="s">
        <v>12873</v>
      </c>
      <c r="C4338" s="6">
        <v>3512015</v>
      </c>
      <c r="D4338" s="6" t="s">
        <v>6595</v>
      </c>
      <c r="E4338" s="6" t="s">
        <v>12898</v>
      </c>
      <c r="F4338" s="6" t="s">
        <v>6402</v>
      </c>
      <c r="G4338" s="6">
        <v>275</v>
      </c>
      <c r="H4338" s="6">
        <v>700</v>
      </c>
      <c r="I4338" s="6">
        <v>0</v>
      </c>
      <c r="J4338" s="6">
        <v>0</v>
      </c>
      <c r="K4338" s="6">
        <v>0</v>
      </c>
      <c r="L4338" s="6"/>
      <c r="M4338" s="6">
        <v>2022</v>
      </c>
      <c r="N4338" s="6" t="s">
        <v>7745</v>
      </c>
      <c r="O4338" s="6">
        <v>4</v>
      </c>
      <c r="P4338" s="6"/>
      <c r="Q4338" s="6" t="s">
        <v>7733</v>
      </c>
      <c r="R4338" s="6" t="s">
        <v>7734</v>
      </c>
      <c r="S4338" s="6"/>
      <c r="T4338" s="6" t="s">
        <v>5065</v>
      </c>
      <c r="U4338">
        <f t="shared" si="67"/>
        <v>1</v>
      </c>
    </row>
    <row r="4339" spans="1:21" x14ac:dyDescent="0.2">
      <c r="A4339" s="6" t="s">
        <v>12899</v>
      </c>
      <c r="B4339" s="6" t="s">
        <v>12900</v>
      </c>
      <c r="C4339" s="6">
        <v>3512030</v>
      </c>
      <c r="D4339" s="6" t="s">
        <v>6851</v>
      </c>
      <c r="E4339" s="6" t="s">
        <v>12901</v>
      </c>
      <c r="F4339" s="6" t="s">
        <v>6402</v>
      </c>
      <c r="G4339" s="6">
        <v>0</v>
      </c>
      <c r="H4339" s="6"/>
      <c r="I4339" s="6">
        <v>0</v>
      </c>
      <c r="J4339" s="6">
        <v>1</v>
      </c>
      <c r="K4339" s="6">
        <v>1</v>
      </c>
      <c r="L4339" s="6"/>
      <c r="M4339" s="6">
        <v>2022</v>
      </c>
      <c r="N4339" s="6" t="s">
        <v>7732</v>
      </c>
      <c r="O4339" s="6">
        <v>99</v>
      </c>
      <c r="P4339" s="6"/>
      <c r="Q4339" s="6" t="s">
        <v>7733</v>
      </c>
      <c r="R4339" s="6" t="s">
        <v>7734</v>
      </c>
      <c r="S4339" s="6"/>
      <c r="T4339" s="6" t="s">
        <v>1351</v>
      </c>
      <c r="U4339">
        <f t="shared" si="67"/>
        <v>1</v>
      </c>
    </row>
    <row r="4340" spans="1:21" x14ac:dyDescent="0.2">
      <c r="A4340" s="6" t="s">
        <v>12902</v>
      </c>
      <c r="B4340" s="6" t="s">
        <v>12900</v>
      </c>
      <c r="C4340" s="6">
        <v>3512030</v>
      </c>
      <c r="D4340" s="6" t="s">
        <v>6820</v>
      </c>
      <c r="E4340" s="6" t="s">
        <v>12903</v>
      </c>
      <c r="F4340" s="6" t="s">
        <v>6402</v>
      </c>
      <c r="G4340" s="6">
        <v>935</v>
      </c>
      <c r="H4340" s="6">
        <v>2297</v>
      </c>
      <c r="I4340" s="6">
        <v>0</v>
      </c>
      <c r="J4340" s="6">
        <v>1</v>
      </c>
      <c r="K4340" s="6">
        <v>0</v>
      </c>
      <c r="L4340" s="6"/>
      <c r="M4340" s="6">
        <v>2022</v>
      </c>
      <c r="N4340" s="6" t="s">
        <v>7770</v>
      </c>
      <c r="O4340" s="6">
        <v>99</v>
      </c>
      <c r="P4340" s="6"/>
      <c r="Q4340" s="6" t="s">
        <v>7733</v>
      </c>
      <c r="R4340" s="6" t="s">
        <v>7734</v>
      </c>
      <c r="S4340" s="6"/>
      <c r="T4340" s="6" t="s">
        <v>5958</v>
      </c>
      <c r="U4340">
        <f t="shared" si="67"/>
        <v>4</v>
      </c>
    </row>
    <row r="4341" spans="1:21" x14ac:dyDescent="0.2">
      <c r="A4341" s="6" t="s">
        <v>12902</v>
      </c>
      <c r="B4341" s="6" t="s">
        <v>12900</v>
      </c>
      <c r="C4341" s="6">
        <v>3512030</v>
      </c>
      <c r="D4341" s="6" t="s">
        <v>12904</v>
      </c>
      <c r="E4341" s="6" t="s">
        <v>6872</v>
      </c>
      <c r="F4341" s="6" t="s">
        <v>6402</v>
      </c>
      <c r="G4341" s="6">
        <v>788</v>
      </c>
      <c r="H4341" s="6">
        <v>2297</v>
      </c>
      <c r="I4341" s="6">
        <v>0</v>
      </c>
      <c r="J4341" s="6">
        <v>0</v>
      </c>
      <c r="K4341" s="6">
        <v>0</v>
      </c>
      <c r="L4341" s="6"/>
      <c r="M4341" s="6">
        <v>2022</v>
      </c>
      <c r="N4341" s="6" t="s">
        <v>7770</v>
      </c>
      <c r="O4341" s="6">
        <v>99</v>
      </c>
      <c r="P4341" s="6"/>
      <c r="Q4341" s="6" t="s">
        <v>7733</v>
      </c>
      <c r="R4341" s="6" t="s">
        <v>7734</v>
      </c>
      <c r="S4341" s="6"/>
      <c r="T4341" s="6" t="s">
        <v>5959</v>
      </c>
      <c r="U4341">
        <f t="shared" si="67"/>
        <v>3</v>
      </c>
    </row>
    <row r="4342" spans="1:21" x14ac:dyDescent="0.2">
      <c r="A4342" s="6" t="s">
        <v>12902</v>
      </c>
      <c r="B4342" s="6" t="s">
        <v>12900</v>
      </c>
      <c r="C4342" s="6">
        <v>3512030</v>
      </c>
      <c r="D4342" s="6" t="s">
        <v>12905</v>
      </c>
      <c r="E4342" s="6" t="s">
        <v>11090</v>
      </c>
      <c r="F4342" s="6" t="s">
        <v>6402</v>
      </c>
      <c r="G4342" s="6">
        <v>106</v>
      </c>
      <c r="H4342" s="6">
        <v>2297</v>
      </c>
      <c r="I4342" s="6">
        <v>0</v>
      </c>
      <c r="J4342" s="6">
        <v>0</v>
      </c>
      <c r="K4342" s="6">
        <v>0</v>
      </c>
      <c r="L4342" s="6"/>
      <c r="M4342" s="6">
        <v>2022</v>
      </c>
      <c r="N4342" s="6" t="s">
        <v>7770</v>
      </c>
      <c r="O4342" s="6">
        <v>99</v>
      </c>
      <c r="P4342" s="6"/>
      <c r="Q4342" s="6" t="s">
        <v>7733</v>
      </c>
      <c r="R4342" s="6" t="s">
        <v>7734</v>
      </c>
      <c r="S4342" s="6"/>
      <c r="T4342" s="6" t="s">
        <v>5960</v>
      </c>
      <c r="U4342">
        <f t="shared" si="67"/>
        <v>2</v>
      </c>
    </row>
    <row r="4343" spans="1:21" x14ac:dyDescent="0.2">
      <c r="A4343" s="6" t="s">
        <v>12902</v>
      </c>
      <c r="B4343" s="6" t="s">
        <v>12900</v>
      </c>
      <c r="C4343" s="6">
        <v>3512030</v>
      </c>
      <c r="D4343" s="6" t="s">
        <v>6609</v>
      </c>
      <c r="E4343" s="6" t="s">
        <v>12906</v>
      </c>
      <c r="F4343" s="6" t="s">
        <v>6402</v>
      </c>
      <c r="G4343" s="6">
        <v>468</v>
      </c>
      <c r="H4343" s="6">
        <v>2297</v>
      </c>
      <c r="I4343" s="6">
        <v>1</v>
      </c>
      <c r="J4343" s="6">
        <v>0</v>
      </c>
      <c r="K4343" s="6">
        <v>0</v>
      </c>
      <c r="L4343" s="6"/>
      <c r="M4343" s="6">
        <v>2022</v>
      </c>
      <c r="N4343" s="6" t="s">
        <v>7770</v>
      </c>
      <c r="O4343" s="6">
        <v>99</v>
      </c>
      <c r="P4343" s="6"/>
      <c r="Q4343" s="6" t="s">
        <v>7733</v>
      </c>
      <c r="R4343" s="6" t="s">
        <v>7734</v>
      </c>
      <c r="S4343" s="6"/>
      <c r="T4343" s="6" t="s">
        <v>5961</v>
      </c>
      <c r="U4343">
        <f t="shared" si="67"/>
        <v>1</v>
      </c>
    </row>
    <row r="4344" spans="1:21" x14ac:dyDescent="0.2">
      <c r="A4344" s="6" t="s">
        <v>12907</v>
      </c>
      <c r="B4344" s="6" t="s">
        <v>12900</v>
      </c>
      <c r="C4344" s="6">
        <v>3512030</v>
      </c>
      <c r="D4344" s="6" t="s">
        <v>7689</v>
      </c>
      <c r="E4344" s="6" t="s">
        <v>8433</v>
      </c>
      <c r="F4344" s="6" t="s">
        <v>6402</v>
      </c>
      <c r="G4344" s="6">
        <v>753</v>
      </c>
      <c r="H4344" s="6">
        <v>6155</v>
      </c>
      <c r="I4344" s="6">
        <v>0</v>
      </c>
      <c r="J4344" s="6">
        <v>0</v>
      </c>
      <c r="K4344" s="6">
        <v>0</v>
      </c>
      <c r="L4344" s="6"/>
      <c r="M4344" s="6">
        <v>2022</v>
      </c>
      <c r="N4344" s="6" t="s">
        <v>7745</v>
      </c>
      <c r="O4344" s="6">
        <v>99</v>
      </c>
      <c r="P4344" s="6"/>
      <c r="Q4344" s="6" t="s">
        <v>7733</v>
      </c>
      <c r="R4344" s="6" t="s">
        <v>7734</v>
      </c>
      <c r="S4344" s="6"/>
      <c r="T4344" s="6" t="s">
        <v>5962</v>
      </c>
      <c r="U4344">
        <f t="shared" si="67"/>
        <v>8</v>
      </c>
    </row>
    <row r="4345" spans="1:21" x14ac:dyDescent="0.2">
      <c r="A4345" s="6" t="s">
        <v>12907</v>
      </c>
      <c r="B4345" s="6" t="s">
        <v>12900</v>
      </c>
      <c r="C4345" s="6">
        <v>3512030</v>
      </c>
      <c r="D4345" s="6" t="s">
        <v>6440</v>
      </c>
      <c r="E4345" s="6" t="s">
        <v>12908</v>
      </c>
      <c r="F4345" s="6" t="s">
        <v>6402</v>
      </c>
      <c r="G4345" s="6">
        <v>666</v>
      </c>
      <c r="H4345" s="6">
        <v>6155</v>
      </c>
      <c r="I4345" s="6">
        <v>0</v>
      </c>
      <c r="J4345" s="6">
        <v>0</v>
      </c>
      <c r="K4345" s="6">
        <v>0</v>
      </c>
      <c r="L4345" s="6"/>
      <c r="M4345" s="6">
        <v>2022</v>
      </c>
      <c r="N4345" s="6" t="s">
        <v>7745</v>
      </c>
      <c r="O4345" s="6">
        <v>99</v>
      </c>
      <c r="P4345" s="6"/>
      <c r="Q4345" s="6" t="s">
        <v>7733</v>
      </c>
      <c r="R4345" s="6" t="s">
        <v>7734</v>
      </c>
      <c r="S4345" s="6"/>
      <c r="T4345" s="6" t="s">
        <v>5963</v>
      </c>
      <c r="U4345">
        <f t="shared" si="67"/>
        <v>7</v>
      </c>
    </row>
    <row r="4346" spans="1:21" x14ac:dyDescent="0.2">
      <c r="A4346" s="6" t="s">
        <v>12907</v>
      </c>
      <c r="B4346" s="6" t="s">
        <v>12900</v>
      </c>
      <c r="C4346" s="6">
        <v>3512030</v>
      </c>
      <c r="D4346" s="6" t="s">
        <v>6685</v>
      </c>
      <c r="E4346" s="6" t="s">
        <v>12909</v>
      </c>
      <c r="F4346" s="6" t="s">
        <v>6402</v>
      </c>
      <c r="G4346" s="6">
        <v>1368</v>
      </c>
      <c r="H4346" s="6">
        <v>6155</v>
      </c>
      <c r="I4346" s="6">
        <v>1</v>
      </c>
      <c r="J4346" s="6">
        <v>1</v>
      </c>
      <c r="K4346" s="6">
        <v>0</v>
      </c>
      <c r="L4346" s="6"/>
      <c r="M4346" s="6">
        <v>2022</v>
      </c>
      <c r="N4346" s="6" t="s">
        <v>7745</v>
      </c>
      <c r="O4346" s="6">
        <v>99</v>
      </c>
      <c r="P4346" s="6"/>
      <c r="Q4346" s="6" t="s">
        <v>7733</v>
      </c>
      <c r="R4346" s="6" t="s">
        <v>7734</v>
      </c>
      <c r="S4346" s="6"/>
      <c r="T4346" s="6" t="s">
        <v>5957</v>
      </c>
      <c r="U4346">
        <f t="shared" si="67"/>
        <v>6</v>
      </c>
    </row>
    <row r="4347" spans="1:21" x14ac:dyDescent="0.2">
      <c r="A4347" s="6" t="s">
        <v>12907</v>
      </c>
      <c r="B4347" s="6" t="s">
        <v>12900</v>
      </c>
      <c r="C4347" s="6">
        <v>3512030</v>
      </c>
      <c r="D4347" s="6" t="s">
        <v>7454</v>
      </c>
      <c r="E4347" s="6" t="s">
        <v>12910</v>
      </c>
      <c r="F4347" s="6" t="s">
        <v>6402</v>
      </c>
      <c r="G4347" s="6">
        <v>189</v>
      </c>
      <c r="H4347" s="6">
        <v>6155</v>
      </c>
      <c r="I4347" s="6">
        <v>0</v>
      </c>
      <c r="J4347" s="6">
        <v>0</v>
      </c>
      <c r="K4347" s="6">
        <v>0</v>
      </c>
      <c r="L4347" s="6"/>
      <c r="M4347" s="6">
        <v>2022</v>
      </c>
      <c r="N4347" s="6" t="s">
        <v>7745</v>
      </c>
      <c r="O4347" s="6">
        <v>99</v>
      </c>
      <c r="P4347" s="6"/>
      <c r="Q4347" s="6" t="s">
        <v>7733</v>
      </c>
      <c r="R4347" s="6" t="s">
        <v>7734</v>
      </c>
      <c r="S4347" s="6"/>
      <c r="T4347" s="6" t="s">
        <v>5964</v>
      </c>
      <c r="U4347">
        <f t="shared" si="67"/>
        <v>5</v>
      </c>
    </row>
    <row r="4348" spans="1:21" x14ac:dyDescent="0.2">
      <c r="A4348" s="6" t="s">
        <v>12907</v>
      </c>
      <c r="B4348" s="6" t="s">
        <v>12900</v>
      </c>
      <c r="C4348" s="6">
        <v>3512030</v>
      </c>
      <c r="D4348" s="6" t="s">
        <v>6708</v>
      </c>
      <c r="E4348" s="6" t="s">
        <v>11090</v>
      </c>
      <c r="F4348" s="6" t="s">
        <v>6402</v>
      </c>
      <c r="G4348" s="6">
        <v>420</v>
      </c>
      <c r="H4348" s="6">
        <v>6155</v>
      </c>
      <c r="I4348" s="6">
        <v>0</v>
      </c>
      <c r="J4348" s="6">
        <v>0</v>
      </c>
      <c r="K4348" s="6">
        <v>0</v>
      </c>
      <c r="L4348" s="6"/>
      <c r="M4348" s="6">
        <v>2022</v>
      </c>
      <c r="N4348" s="6" t="s">
        <v>7745</v>
      </c>
      <c r="O4348" s="6">
        <v>99</v>
      </c>
      <c r="P4348" s="6"/>
      <c r="Q4348" s="6" t="s">
        <v>7733</v>
      </c>
      <c r="R4348" s="6" t="s">
        <v>7734</v>
      </c>
      <c r="S4348" s="6"/>
      <c r="T4348" s="6" t="s">
        <v>5965</v>
      </c>
      <c r="U4348">
        <f t="shared" si="67"/>
        <v>4</v>
      </c>
    </row>
    <row r="4349" spans="1:21" x14ac:dyDescent="0.2">
      <c r="A4349" s="6" t="s">
        <v>12907</v>
      </c>
      <c r="B4349" s="6" t="s">
        <v>12900</v>
      </c>
      <c r="C4349" s="6">
        <v>3512030</v>
      </c>
      <c r="D4349" s="6" t="s">
        <v>6738</v>
      </c>
      <c r="E4349" s="6" t="s">
        <v>12911</v>
      </c>
      <c r="F4349" s="6" t="s">
        <v>6402</v>
      </c>
      <c r="G4349" s="6">
        <v>1305</v>
      </c>
      <c r="H4349" s="6">
        <v>6155</v>
      </c>
      <c r="I4349" s="6">
        <v>0</v>
      </c>
      <c r="J4349" s="6">
        <v>1</v>
      </c>
      <c r="K4349" s="6">
        <v>0</v>
      </c>
      <c r="L4349" s="6"/>
      <c r="M4349" s="6">
        <v>2022</v>
      </c>
      <c r="N4349" s="6" t="s">
        <v>7745</v>
      </c>
      <c r="O4349" s="6">
        <v>99</v>
      </c>
      <c r="P4349" s="6"/>
      <c r="Q4349" s="6" t="s">
        <v>7733</v>
      </c>
      <c r="R4349" s="6" t="s">
        <v>7734</v>
      </c>
      <c r="S4349" s="6"/>
      <c r="T4349" s="6" t="s">
        <v>5956</v>
      </c>
      <c r="U4349">
        <f t="shared" si="67"/>
        <v>3</v>
      </c>
    </row>
    <row r="4350" spans="1:21" x14ac:dyDescent="0.2">
      <c r="A4350" s="6" t="s">
        <v>12907</v>
      </c>
      <c r="B4350" s="6" t="s">
        <v>12900</v>
      </c>
      <c r="C4350" s="6">
        <v>3512030</v>
      </c>
      <c r="D4350" s="6" t="s">
        <v>7376</v>
      </c>
      <c r="E4350" s="6" t="s">
        <v>6753</v>
      </c>
      <c r="F4350" s="6" t="s">
        <v>6402</v>
      </c>
      <c r="G4350" s="6">
        <v>300</v>
      </c>
      <c r="H4350" s="6">
        <v>6155</v>
      </c>
      <c r="I4350" s="6">
        <v>0</v>
      </c>
      <c r="J4350" s="6">
        <v>0</v>
      </c>
      <c r="K4350" s="6">
        <v>0</v>
      </c>
      <c r="L4350" s="6"/>
      <c r="M4350" s="6">
        <v>2022</v>
      </c>
      <c r="N4350" s="6" t="s">
        <v>7745</v>
      </c>
      <c r="O4350" s="6">
        <v>99</v>
      </c>
      <c r="P4350" s="6"/>
      <c r="Q4350" s="6" t="s">
        <v>7733</v>
      </c>
      <c r="R4350" s="6" t="s">
        <v>7734</v>
      </c>
      <c r="S4350" s="6"/>
      <c r="T4350" s="6" t="s">
        <v>5966</v>
      </c>
      <c r="U4350">
        <f t="shared" si="67"/>
        <v>2</v>
      </c>
    </row>
    <row r="4351" spans="1:21" x14ac:dyDescent="0.2">
      <c r="A4351" s="6" t="s">
        <v>12907</v>
      </c>
      <c r="B4351" s="6" t="s">
        <v>12900</v>
      </c>
      <c r="C4351" s="6">
        <v>3512030</v>
      </c>
      <c r="D4351" s="6" t="s">
        <v>6493</v>
      </c>
      <c r="E4351" s="6" t="s">
        <v>12912</v>
      </c>
      <c r="F4351" s="6" t="s">
        <v>6402</v>
      </c>
      <c r="G4351" s="6">
        <v>1154</v>
      </c>
      <c r="H4351" s="6">
        <v>6155</v>
      </c>
      <c r="I4351" s="6">
        <v>1</v>
      </c>
      <c r="J4351" s="6">
        <v>1</v>
      </c>
      <c r="K4351" s="6">
        <v>0</v>
      </c>
      <c r="L4351" s="6"/>
      <c r="M4351" s="6">
        <v>2022</v>
      </c>
      <c r="N4351" s="6" t="s">
        <v>7745</v>
      </c>
      <c r="O4351" s="6">
        <v>99</v>
      </c>
      <c r="P4351" s="6"/>
      <c r="Q4351" s="6" t="s">
        <v>7733</v>
      </c>
      <c r="R4351" s="6" t="s">
        <v>7734</v>
      </c>
      <c r="S4351" s="6"/>
      <c r="T4351" s="6" t="s">
        <v>5955</v>
      </c>
      <c r="U4351">
        <f t="shared" si="67"/>
        <v>1</v>
      </c>
    </row>
    <row r="4352" spans="1:21" x14ac:dyDescent="0.2">
      <c r="A4352" s="6" t="s">
        <v>12913</v>
      </c>
      <c r="B4352" s="6" t="s">
        <v>12914</v>
      </c>
      <c r="C4352" s="6">
        <v>3518029</v>
      </c>
      <c r="D4352" s="6" t="s">
        <v>6406</v>
      </c>
      <c r="E4352" s="6" t="s">
        <v>11612</v>
      </c>
      <c r="F4352" s="6" t="s">
        <v>6402</v>
      </c>
      <c r="G4352" s="6">
        <v>0</v>
      </c>
      <c r="H4352" s="6"/>
      <c r="I4352" s="6">
        <v>1</v>
      </c>
      <c r="J4352" s="6">
        <v>1</v>
      </c>
      <c r="K4352" s="6">
        <v>1</v>
      </c>
      <c r="L4352" s="6"/>
      <c r="M4352" s="6">
        <v>2022</v>
      </c>
      <c r="N4352" s="6" t="s">
        <v>7732</v>
      </c>
      <c r="O4352" s="6">
        <v>99</v>
      </c>
      <c r="P4352" s="6"/>
      <c r="Q4352" s="6" t="s">
        <v>7733</v>
      </c>
      <c r="R4352" s="6" t="s">
        <v>7734</v>
      </c>
      <c r="S4352" s="6"/>
      <c r="T4352" s="6" t="s">
        <v>1354</v>
      </c>
      <c r="U4352">
        <f t="shared" si="67"/>
        <v>1</v>
      </c>
    </row>
    <row r="4353" spans="1:21" x14ac:dyDescent="0.2">
      <c r="A4353" s="6" t="s">
        <v>12915</v>
      </c>
      <c r="B4353" s="6" t="s">
        <v>12914</v>
      </c>
      <c r="C4353" s="6">
        <v>3518029</v>
      </c>
      <c r="D4353" s="6" t="s">
        <v>6666</v>
      </c>
      <c r="E4353" s="6" t="s">
        <v>12916</v>
      </c>
      <c r="F4353" s="6" t="s">
        <v>6402</v>
      </c>
      <c r="G4353" s="6">
        <v>4468</v>
      </c>
      <c r="H4353" s="6">
        <v>6509</v>
      </c>
      <c r="I4353" s="6">
        <v>0</v>
      </c>
      <c r="J4353" s="6">
        <v>1</v>
      </c>
      <c r="K4353" s="6">
        <v>0</v>
      </c>
      <c r="L4353" s="6"/>
      <c r="M4353" s="6">
        <v>2022</v>
      </c>
      <c r="N4353" s="6" t="s">
        <v>7740</v>
      </c>
      <c r="O4353" s="6">
        <v>99</v>
      </c>
      <c r="P4353" s="6"/>
      <c r="Q4353" s="6" t="s">
        <v>7733</v>
      </c>
      <c r="R4353" s="6" t="s">
        <v>7734</v>
      </c>
      <c r="S4353" s="6"/>
      <c r="T4353" s="6" t="s">
        <v>5976</v>
      </c>
      <c r="U4353">
        <f t="shared" si="67"/>
        <v>2</v>
      </c>
    </row>
    <row r="4354" spans="1:21" x14ac:dyDescent="0.2">
      <c r="A4354" s="6" t="s">
        <v>12915</v>
      </c>
      <c r="B4354" s="6" t="s">
        <v>12914</v>
      </c>
      <c r="C4354" s="6">
        <v>3518029</v>
      </c>
      <c r="D4354" s="6" t="s">
        <v>7064</v>
      </c>
      <c r="E4354" s="6" t="s">
        <v>12917</v>
      </c>
      <c r="F4354" s="6" t="s">
        <v>6402</v>
      </c>
      <c r="G4354" s="6">
        <v>2041</v>
      </c>
      <c r="H4354" s="6">
        <v>6509</v>
      </c>
      <c r="I4354" s="6">
        <v>0</v>
      </c>
      <c r="J4354" s="6">
        <v>0</v>
      </c>
      <c r="K4354" s="6">
        <v>0</v>
      </c>
      <c r="L4354" s="6"/>
      <c r="M4354" s="6">
        <v>2022</v>
      </c>
      <c r="N4354" s="6" t="s">
        <v>7740</v>
      </c>
      <c r="O4354" s="6">
        <v>99</v>
      </c>
      <c r="P4354" s="6"/>
      <c r="Q4354" s="6" t="s">
        <v>7733</v>
      </c>
      <c r="R4354" s="6" t="s">
        <v>7734</v>
      </c>
      <c r="S4354" s="6"/>
      <c r="T4354" s="6" t="s">
        <v>5977</v>
      </c>
      <c r="U4354">
        <f t="shared" si="67"/>
        <v>1</v>
      </c>
    </row>
    <row r="4355" spans="1:21" x14ac:dyDescent="0.2">
      <c r="A4355" s="6" t="s">
        <v>12918</v>
      </c>
      <c r="B4355" s="6" t="s">
        <v>12914</v>
      </c>
      <c r="C4355" s="6">
        <v>3518029</v>
      </c>
      <c r="D4355" s="6" t="s">
        <v>6659</v>
      </c>
      <c r="E4355" s="6" t="s">
        <v>12919</v>
      </c>
      <c r="F4355" s="6" t="s">
        <v>6402</v>
      </c>
      <c r="G4355" s="6">
        <v>654</v>
      </c>
      <c r="H4355" s="6">
        <v>1226</v>
      </c>
      <c r="I4355" s="6">
        <v>1</v>
      </c>
      <c r="J4355" s="6">
        <v>1</v>
      </c>
      <c r="K4355" s="6">
        <v>0</v>
      </c>
      <c r="L4355" s="6"/>
      <c r="M4355" s="6">
        <v>2022</v>
      </c>
      <c r="N4355" s="6" t="s">
        <v>7745</v>
      </c>
      <c r="O4355" s="6">
        <v>1</v>
      </c>
      <c r="P4355" s="6"/>
      <c r="Q4355" s="6" t="s">
        <v>7733</v>
      </c>
      <c r="R4355" s="6" t="s">
        <v>7734</v>
      </c>
      <c r="S4355" s="6"/>
      <c r="T4355" s="6" t="s">
        <v>5975</v>
      </c>
      <c r="U4355">
        <f t="shared" ref="U4355:U4418" si="68">COUNTIF(A4355:A10655,A4355)</f>
        <v>2</v>
      </c>
    </row>
    <row r="4356" spans="1:21" x14ac:dyDescent="0.2">
      <c r="A4356" s="6" t="s">
        <v>12918</v>
      </c>
      <c r="B4356" s="6" t="s">
        <v>12914</v>
      </c>
      <c r="C4356" s="6">
        <v>3518029</v>
      </c>
      <c r="D4356" s="6" t="s">
        <v>7398</v>
      </c>
      <c r="E4356" s="6" t="s">
        <v>12920</v>
      </c>
      <c r="F4356" s="6" t="s">
        <v>6402</v>
      </c>
      <c r="G4356" s="6">
        <v>572</v>
      </c>
      <c r="H4356" s="6">
        <v>1226</v>
      </c>
      <c r="I4356" s="6">
        <v>0</v>
      </c>
      <c r="J4356" s="6">
        <v>0</v>
      </c>
      <c r="K4356" s="6">
        <v>0</v>
      </c>
      <c r="L4356" s="6"/>
      <c r="M4356" s="6">
        <v>2022</v>
      </c>
      <c r="N4356" s="6" t="s">
        <v>7745</v>
      </c>
      <c r="O4356" s="6">
        <v>1</v>
      </c>
      <c r="P4356" s="6"/>
      <c r="Q4356" s="6" t="s">
        <v>7733</v>
      </c>
      <c r="R4356" s="6" t="s">
        <v>7734</v>
      </c>
      <c r="S4356" s="6"/>
      <c r="T4356" s="6" t="s">
        <v>5978</v>
      </c>
      <c r="U4356">
        <f t="shared" si="68"/>
        <v>1</v>
      </c>
    </row>
    <row r="4357" spans="1:21" x14ac:dyDescent="0.2">
      <c r="A4357" s="6" t="s">
        <v>12921</v>
      </c>
      <c r="B4357" s="6" t="s">
        <v>12914</v>
      </c>
      <c r="C4357" s="6">
        <v>3518029</v>
      </c>
      <c r="D4357" s="6" t="s">
        <v>6696</v>
      </c>
      <c r="E4357" s="6" t="s">
        <v>12922</v>
      </c>
      <c r="F4357" s="6" t="s">
        <v>6402</v>
      </c>
      <c r="G4357" s="6">
        <v>694</v>
      </c>
      <c r="H4357" s="6">
        <v>1439</v>
      </c>
      <c r="I4357" s="6">
        <v>0</v>
      </c>
      <c r="J4357" s="6">
        <v>0</v>
      </c>
      <c r="K4357" s="6">
        <v>0</v>
      </c>
      <c r="L4357" s="6"/>
      <c r="M4357" s="6">
        <v>2022</v>
      </c>
      <c r="N4357" s="6" t="s">
        <v>7745</v>
      </c>
      <c r="O4357" s="6">
        <v>2</v>
      </c>
      <c r="P4357" s="6"/>
      <c r="Q4357" s="6" t="s">
        <v>7733</v>
      </c>
      <c r="R4357" s="6" t="s">
        <v>7734</v>
      </c>
      <c r="S4357" s="6"/>
      <c r="T4357" s="6" t="s">
        <v>5979</v>
      </c>
      <c r="U4357">
        <f t="shared" si="68"/>
        <v>2</v>
      </c>
    </row>
    <row r="4358" spans="1:21" x14ac:dyDescent="0.2">
      <c r="A4358" s="6" t="s">
        <v>12921</v>
      </c>
      <c r="B4358" s="6" t="s">
        <v>12914</v>
      </c>
      <c r="C4358" s="6">
        <v>3518029</v>
      </c>
      <c r="D4358" s="6" t="s">
        <v>6430</v>
      </c>
      <c r="E4358" s="6" t="s">
        <v>12923</v>
      </c>
      <c r="F4358" s="6" t="s">
        <v>6402</v>
      </c>
      <c r="G4358" s="6">
        <v>745</v>
      </c>
      <c r="H4358" s="6">
        <v>1439</v>
      </c>
      <c r="I4358" s="6">
        <v>0</v>
      </c>
      <c r="J4358" s="6">
        <v>1</v>
      </c>
      <c r="K4358" s="6">
        <v>0</v>
      </c>
      <c r="L4358" s="6"/>
      <c r="M4358" s="6">
        <v>2022</v>
      </c>
      <c r="N4358" s="6" t="s">
        <v>7745</v>
      </c>
      <c r="O4358" s="6">
        <v>2</v>
      </c>
      <c r="P4358" s="6"/>
      <c r="Q4358" s="6" t="s">
        <v>7733</v>
      </c>
      <c r="R4358" s="6" t="s">
        <v>7734</v>
      </c>
      <c r="S4358" s="6"/>
      <c r="T4358" s="6" t="s">
        <v>5974</v>
      </c>
      <c r="U4358">
        <f t="shared" si="68"/>
        <v>1</v>
      </c>
    </row>
    <row r="4359" spans="1:21" x14ac:dyDescent="0.2">
      <c r="A4359" s="6" t="s">
        <v>12924</v>
      </c>
      <c r="B4359" s="6" t="s">
        <v>12914</v>
      </c>
      <c r="C4359" s="6">
        <v>3518029</v>
      </c>
      <c r="D4359" s="6" t="s">
        <v>12925</v>
      </c>
      <c r="E4359" s="6" t="s">
        <v>11743</v>
      </c>
      <c r="F4359" s="6" t="s">
        <v>6402</v>
      </c>
      <c r="G4359" s="6">
        <v>668</v>
      </c>
      <c r="H4359" s="6">
        <v>1183</v>
      </c>
      <c r="I4359" s="6">
        <v>0</v>
      </c>
      <c r="J4359" s="6">
        <v>1</v>
      </c>
      <c r="K4359" s="6">
        <v>0</v>
      </c>
      <c r="L4359" s="6"/>
      <c r="M4359" s="6">
        <v>2022</v>
      </c>
      <c r="N4359" s="6" t="s">
        <v>7745</v>
      </c>
      <c r="O4359" s="6">
        <v>3</v>
      </c>
      <c r="P4359" s="6"/>
      <c r="Q4359" s="6" t="s">
        <v>7733</v>
      </c>
      <c r="R4359" s="6" t="s">
        <v>7734</v>
      </c>
      <c r="S4359" s="6"/>
      <c r="T4359" s="6" t="s">
        <v>5973</v>
      </c>
      <c r="U4359">
        <f t="shared" si="68"/>
        <v>3</v>
      </c>
    </row>
    <row r="4360" spans="1:21" x14ac:dyDescent="0.2">
      <c r="A4360" s="6" t="s">
        <v>12924</v>
      </c>
      <c r="B4360" s="6" t="s">
        <v>12914</v>
      </c>
      <c r="C4360" s="6">
        <v>3518029</v>
      </c>
      <c r="D4360" s="6" t="s">
        <v>12926</v>
      </c>
      <c r="E4360" s="6" t="s">
        <v>10884</v>
      </c>
      <c r="F4360" s="6" t="s">
        <v>6402</v>
      </c>
      <c r="G4360" s="6">
        <v>186</v>
      </c>
      <c r="H4360" s="6">
        <v>1183</v>
      </c>
      <c r="I4360" s="6">
        <v>0</v>
      </c>
      <c r="J4360" s="6">
        <v>0</v>
      </c>
      <c r="K4360" s="6">
        <v>0</v>
      </c>
      <c r="L4360" s="6"/>
      <c r="M4360" s="6">
        <v>2022</v>
      </c>
      <c r="N4360" s="6" t="s">
        <v>7745</v>
      </c>
      <c r="O4360" s="6">
        <v>3</v>
      </c>
      <c r="P4360" s="6"/>
      <c r="Q4360" s="6" t="s">
        <v>7733</v>
      </c>
      <c r="R4360" s="6" t="s">
        <v>7734</v>
      </c>
      <c r="S4360" s="6"/>
      <c r="T4360" s="6" t="s">
        <v>5980</v>
      </c>
      <c r="U4360">
        <f t="shared" si="68"/>
        <v>2</v>
      </c>
    </row>
    <row r="4361" spans="1:21" x14ac:dyDescent="0.2">
      <c r="A4361" s="6" t="s">
        <v>12924</v>
      </c>
      <c r="B4361" s="6" t="s">
        <v>12914</v>
      </c>
      <c r="C4361" s="6">
        <v>3518029</v>
      </c>
      <c r="D4361" s="6" t="s">
        <v>6434</v>
      </c>
      <c r="E4361" s="6" t="s">
        <v>12927</v>
      </c>
      <c r="F4361" s="6" t="s">
        <v>6402</v>
      </c>
      <c r="G4361" s="6">
        <v>329</v>
      </c>
      <c r="H4361" s="6">
        <v>1183</v>
      </c>
      <c r="I4361" s="6">
        <v>0</v>
      </c>
      <c r="J4361" s="6">
        <v>0</v>
      </c>
      <c r="K4361" s="6">
        <v>0</v>
      </c>
      <c r="L4361" s="6"/>
      <c r="M4361" s="6">
        <v>2022</v>
      </c>
      <c r="N4361" s="6" t="s">
        <v>7745</v>
      </c>
      <c r="O4361" s="6">
        <v>3</v>
      </c>
      <c r="P4361" s="6"/>
      <c r="Q4361" s="6" t="s">
        <v>7733</v>
      </c>
      <c r="R4361" s="6" t="s">
        <v>7734</v>
      </c>
      <c r="S4361" s="6"/>
      <c r="T4361" s="6" t="s">
        <v>5981</v>
      </c>
      <c r="U4361">
        <f t="shared" si="68"/>
        <v>1</v>
      </c>
    </row>
    <row r="4362" spans="1:21" x14ac:dyDescent="0.2">
      <c r="A4362" s="6" t="s">
        <v>12928</v>
      </c>
      <c r="B4362" s="6" t="s">
        <v>12914</v>
      </c>
      <c r="C4362" s="6">
        <v>3518029</v>
      </c>
      <c r="D4362" s="6" t="s">
        <v>6949</v>
      </c>
      <c r="E4362" s="6" t="s">
        <v>12929</v>
      </c>
      <c r="F4362" s="6" t="s">
        <v>6402</v>
      </c>
      <c r="G4362" s="6">
        <v>0</v>
      </c>
      <c r="H4362" s="6"/>
      <c r="I4362" s="6">
        <v>1</v>
      </c>
      <c r="J4362" s="6">
        <v>1</v>
      </c>
      <c r="K4362" s="6">
        <v>1</v>
      </c>
      <c r="L4362" s="6"/>
      <c r="M4362" s="6">
        <v>2022</v>
      </c>
      <c r="N4362" s="6" t="s">
        <v>7745</v>
      </c>
      <c r="O4362" s="6">
        <v>4</v>
      </c>
      <c r="P4362" s="6"/>
      <c r="Q4362" s="6" t="s">
        <v>7733</v>
      </c>
      <c r="R4362" s="6" t="s">
        <v>7734</v>
      </c>
      <c r="S4362" s="6"/>
      <c r="T4362" s="6" t="s">
        <v>5972</v>
      </c>
      <c r="U4362">
        <f t="shared" si="68"/>
        <v>1</v>
      </c>
    </row>
    <row r="4363" spans="1:21" x14ac:dyDescent="0.2">
      <c r="A4363" s="6" t="s">
        <v>12930</v>
      </c>
      <c r="B4363" s="6" t="s">
        <v>12914</v>
      </c>
      <c r="C4363" s="6">
        <v>3518029</v>
      </c>
      <c r="D4363" s="6" t="s">
        <v>6444</v>
      </c>
      <c r="E4363" s="6" t="s">
        <v>12931</v>
      </c>
      <c r="F4363" s="6" t="s">
        <v>6402</v>
      </c>
      <c r="G4363" s="6">
        <v>699</v>
      </c>
      <c r="H4363" s="6">
        <v>1244</v>
      </c>
      <c r="I4363" s="6">
        <v>1</v>
      </c>
      <c r="J4363" s="6">
        <v>1</v>
      </c>
      <c r="K4363" s="6">
        <v>0</v>
      </c>
      <c r="L4363" s="6"/>
      <c r="M4363" s="6">
        <v>2022</v>
      </c>
      <c r="N4363" s="6" t="s">
        <v>7745</v>
      </c>
      <c r="O4363" s="6">
        <v>5</v>
      </c>
      <c r="P4363" s="6"/>
      <c r="Q4363" s="6" t="s">
        <v>7733</v>
      </c>
      <c r="R4363" s="6" t="s">
        <v>7734</v>
      </c>
      <c r="S4363" s="6"/>
      <c r="T4363" s="6" t="s">
        <v>5971</v>
      </c>
      <c r="U4363">
        <f t="shared" si="68"/>
        <v>3</v>
      </c>
    </row>
    <row r="4364" spans="1:21" x14ac:dyDescent="0.2">
      <c r="A4364" s="6" t="s">
        <v>12930</v>
      </c>
      <c r="B4364" s="6" t="s">
        <v>12914</v>
      </c>
      <c r="C4364" s="6">
        <v>3518029</v>
      </c>
      <c r="D4364" s="6" t="s">
        <v>6562</v>
      </c>
      <c r="E4364" s="6" t="s">
        <v>10873</v>
      </c>
      <c r="F4364" s="6" t="s">
        <v>6402</v>
      </c>
      <c r="G4364" s="6">
        <v>418</v>
      </c>
      <c r="H4364" s="6">
        <v>1244</v>
      </c>
      <c r="I4364" s="6">
        <v>0</v>
      </c>
      <c r="J4364" s="6">
        <v>0</v>
      </c>
      <c r="K4364" s="6">
        <v>0</v>
      </c>
      <c r="L4364" s="6"/>
      <c r="M4364" s="6">
        <v>2022</v>
      </c>
      <c r="N4364" s="6" t="s">
        <v>7745</v>
      </c>
      <c r="O4364" s="6">
        <v>5</v>
      </c>
      <c r="P4364" s="6"/>
      <c r="Q4364" s="6" t="s">
        <v>7733</v>
      </c>
      <c r="R4364" s="6" t="s">
        <v>7734</v>
      </c>
      <c r="S4364" s="6"/>
      <c r="T4364" s="6" t="s">
        <v>5982</v>
      </c>
      <c r="U4364">
        <f t="shared" si="68"/>
        <v>2</v>
      </c>
    </row>
    <row r="4365" spans="1:21" x14ac:dyDescent="0.2">
      <c r="A4365" s="6" t="s">
        <v>12930</v>
      </c>
      <c r="B4365" s="6" t="s">
        <v>12914</v>
      </c>
      <c r="C4365" s="6">
        <v>3518029</v>
      </c>
      <c r="D4365" s="6" t="s">
        <v>7019</v>
      </c>
      <c r="E4365" s="6" t="s">
        <v>7062</v>
      </c>
      <c r="F4365" s="6" t="s">
        <v>6402</v>
      </c>
      <c r="G4365" s="6">
        <v>127</v>
      </c>
      <c r="H4365" s="6">
        <v>1244</v>
      </c>
      <c r="I4365" s="6">
        <v>0</v>
      </c>
      <c r="J4365" s="6">
        <v>0</v>
      </c>
      <c r="K4365" s="6">
        <v>0</v>
      </c>
      <c r="L4365" s="6"/>
      <c r="M4365" s="6">
        <v>2022</v>
      </c>
      <c r="N4365" s="6" t="s">
        <v>7745</v>
      </c>
      <c r="O4365" s="6">
        <v>5</v>
      </c>
      <c r="P4365" s="6"/>
      <c r="Q4365" s="6" t="s">
        <v>7733</v>
      </c>
      <c r="R4365" s="6" t="s">
        <v>7734</v>
      </c>
      <c r="S4365" s="6"/>
      <c r="T4365" s="6" t="s">
        <v>5983</v>
      </c>
      <c r="U4365">
        <f t="shared" si="68"/>
        <v>1</v>
      </c>
    </row>
    <row r="4366" spans="1:21" x14ac:dyDescent="0.2">
      <c r="A4366" s="6" t="s">
        <v>12932</v>
      </c>
      <c r="B4366" s="6" t="s">
        <v>12933</v>
      </c>
      <c r="C4366" s="6">
        <v>3556070</v>
      </c>
      <c r="D4366" s="6" t="s">
        <v>7536</v>
      </c>
      <c r="E4366" s="6" t="s">
        <v>12934</v>
      </c>
      <c r="F4366" s="6" t="s">
        <v>6402</v>
      </c>
      <c r="G4366" s="6">
        <v>165</v>
      </c>
      <c r="H4366" s="6">
        <v>289</v>
      </c>
      <c r="I4366" s="6">
        <v>1</v>
      </c>
      <c r="J4366" s="6">
        <v>1</v>
      </c>
      <c r="K4366" s="6">
        <v>0</v>
      </c>
      <c r="L4366" s="6"/>
      <c r="M4366" s="6">
        <v>2022</v>
      </c>
      <c r="N4366" s="6" t="s">
        <v>7732</v>
      </c>
      <c r="O4366" s="6">
        <v>99</v>
      </c>
      <c r="P4366" s="6"/>
      <c r="Q4366" s="6" t="s">
        <v>7733</v>
      </c>
      <c r="R4366" s="6" t="s">
        <v>7734</v>
      </c>
      <c r="S4366" s="6"/>
      <c r="T4366" s="6" t="s">
        <v>1355</v>
      </c>
      <c r="U4366">
        <f t="shared" si="68"/>
        <v>2</v>
      </c>
    </row>
    <row r="4367" spans="1:21" x14ac:dyDescent="0.2">
      <c r="A4367" s="6" t="s">
        <v>12932</v>
      </c>
      <c r="B4367" s="6" t="s">
        <v>12933</v>
      </c>
      <c r="C4367" s="6">
        <v>3556070</v>
      </c>
      <c r="D4367" s="6" t="s">
        <v>12935</v>
      </c>
      <c r="E4367" s="6" t="s">
        <v>12936</v>
      </c>
      <c r="F4367" s="6" t="s">
        <v>6402</v>
      </c>
      <c r="G4367" s="6">
        <v>124</v>
      </c>
      <c r="H4367" s="6">
        <v>289</v>
      </c>
      <c r="I4367" s="6">
        <v>0</v>
      </c>
      <c r="J4367" s="6">
        <v>0</v>
      </c>
      <c r="K4367" s="6">
        <v>0</v>
      </c>
      <c r="L4367" s="6"/>
      <c r="M4367" s="6">
        <v>2022</v>
      </c>
      <c r="N4367" s="6" t="s">
        <v>7732</v>
      </c>
      <c r="O4367" s="6">
        <v>99</v>
      </c>
      <c r="P4367" s="6"/>
      <c r="Q4367" s="6" t="s">
        <v>7733</v>
      </c>
      <c r="R4367" s="6" t="s">
        <v>7734</v>
      </c>
      <c r="S4367" s="6"/>
      <c r="T4367" s="6" t="s">
        <v>1356</v>
      </c>
      <c r="U4367">
        <f t="shared" si="68"/>
        <v>1</v>
      </c>
    </row>
    <row r="4368" spans="1:21" x14ac:dyDescent="0.2">
      <c r="A4368" s="6" t="s">
        <v>12937</v>
      </c>
      <c r="B4368" s="6" t="s">
        <v>12933</v>
      </c>
      <c r="C4368" s="6">
        <v>3556070</v>
      </c>
      <c r="D4368" s="6" t="s">
        <v>12938</v>
      </c>
      <c r="E4368" s="6" t="s">
        <v>12939</v>
      </c>
      <c r="F4368" s="6" t="s">
        <v>6402</v>
      </c>
      <c r="G4368" s="6">
        <v>184</v>
      </c>
      <c r="H4368" s="6">
        <v>896</v>
      </c>
      <c r="I4368" s="6">
        <v>1</v>
      </c>
      <c r="J4368" s="6">
        <v>1</v>
      </c>
      <c r="K4368" s="6">
        <v>0</v>
      </c>
      <c r="L4368" s="6"/>
      <c r="M4368" s="6">
        <v>2022</v>
      </c>
      <c r="N4368" s="6" t="s">
        <v>7745</v>
      </c>
      <c r="O4368" s="6">
        <v>99</v>
      </c>
      <c r="P4368" s="6"/>
      <c r="Q4368" s="6" t="s">
        <v>7733</v>
      </c>
      <c r="R4368" s="6" t="s">
        <v>7734</v>
      </c>
      <c r="S4368" s="6"/>
      <c r="T4368" s="6" t="s">
        <v>20261</v>
      </c>
      <c r="U4368">
        <f t="shared" si="68"/>
        <v>6</v>
      </c>
    </row>
    <row r="4369" spans="1:21" x14ac:dyDescent="0.2">
      <c r="A4369" s="6" t="s">
        <v>12937</v>
      </c>
      <c r="B4369" s="6" t="s">
        <v>12933</v>
      </c>
      <c r="C4369" s="6">
        <v>3556070</v>
      </c>
      <c r="D4369" s="6" t="s">
        <v>6427</v>
      </c>
      <c r="E4369" s="6" t="s">
        <v>11922</v>
      </c>
      <c r="F4369" s="6" t="s">
        <v>6402</v>
      </c>
      <c r="G4369" s="6">
        <v>121</v>
      </c>
      <c r="H4369" s="6">
        <v>896</v>
      </c>
      <c r="I4369" s="6">
        <v>0</v>
      </c>
      <c r="J4369" s="6">
        <v>0</v>
      </c>
      <c r="K4369" s="6">
        <v>0</v>
      </c>
      <c r="L4369" s="6"/>
      <c r="M4369" s="6">
        <v>2022</v>
      </c>
      <c r="N4369" s="6" t="s">
        <v>7745</v>
      </c>
      <c r="O4369" s="6">
        <v>99</v>
      </c>
      <c r="P4369" s="6"/>
      <c r="Q4369" s="6" t="s">
        <v>7733</v>
      </c>
      <c r="R4369" s="6" t="s">
        <v>7734</v>
      </c>
      <c r="S4369" s="6"/>
      <c r="T4369" s="6" t="s">
        <v>5988</v>
      </c>
      <c r="U4369">
        <f t="shared" si="68"/>
        <v>5</v>
      </c>
    </row>
    <row r="4370" spans="1:21" x14ac:dyDescent="0.2">
      <c r="A4370" s="6" t="s">
        <v>12937</v>
      </c>
      <c r="B4370" s="6" t="s">
        <v>12933</v>
      </c>
      <c r="C4370" s="6">
        <v>3556070</v>
      </c>
      <c r="D4370" s="6" t="s">
        <v>6895</v>
      </c>
      <c r="E4370" s="6" t="s">
        <v>12447</v>
      </c>
      <c r="F4370" s="6" t="s">
        <v>6402</v>
      </c>
      <c r="G4370" s="6">
        <v>165</v>
      </c>
      <c r="H4370" s="6">
        <v>896</v>
      </c>
      <c r="I4370" s="6">
        <v>1</v>
      </c>
      <c r="J4370" s="6">
        <v>1</v>
      </c>
      <c r="K4370" s="6">
        <v>0</v>
      </c>
      <c r="L4370" s="6"/>
      <c r="M4370" s="6">
        <v>2022</v>
      </c>
      <c r="N4370" s="6" t="s">
        <v>7745</v>
      </c>
      <c r="O4370" s="6">
        <v>99</v>
      </c>
      <c r="P4370" s="6"/>
      <c r="Q4370" s="6" t="s">
        <v>7733</v>
      </c>
      <c r="R4370" s="6" t="s">
        <v>7734</v>
      </c>
      <c r="S4370" s="6"/>
      <c r="T4370" s="6" t="s">
        <v>5986</v>
      </c>
      <c r="U4370">
        <f t="shared" si="68"/>
        <v>4</v>
      </c>
    </row>
    <row r="4371" spans="1:21" x14ac:dyDescent="0.2">
      <c r="A4371" s="6" t="s">
        <v>12937</v>
      </c>
      <c r="B4371" s="6" t="s">
        <v>12933</v>
      </c>
      <c r="C4371" s="6">
        <v>3556070</v>
      </c>
      <c r="D4371" s="6" t="s">
        <v>7682</v>
      </c>
      <c r="E4371" s="6" t="s">
        <v>12940</v>
      </c>
      <c r="F4371" s="6" t="s">
        <v>6402</v>
      </c>
      <c r="G4371" s="6">
        <v>141</v>
      </c>
      <c r="H4371" s="6">
        <v>896</v>
      </c>
      <c r="I4371" s="6">
        <v>1</v>
      </c>
      <c r="J4371" s="6">
        <v>1</v>
      </c>
      <c r="K4371" s="6">
        <v>0</v>
      </c>
      <c r="L4371" s="6"/>
      <c r="M4371" s="6">
        <v>2022</v>
      </c>
      <c r="N4371" s="6" t="s">
        <v>7745</v>
      </c>
      <c r="O4371" s="6">
        <v>99</v>
      </c>
      <c r="P4371" s="6"/>
      <c r="Q4371" s="6" t="s">
        <v>7733</v>
      </c>
      <c r="R4371" s="6" t="s">
        <v>7734</v>
      </c>
      <c r="S4371" s="6"/>
      <c r="T4371" s="6" t="s">
        <v>5985</v>
      </c>
      <c r="U4371">
        <f t="shared" si="68"/>
        <v>3</v>
      </c>
    </row>
    <row r="4372" spans="1:21" x14ac:dyDescent="0.2">
      <c r="A4372" s="6" t="s">
        <v>12937</v>
      </c>
      <c r="B4372" s="6" t="s">
        <v>12933</v>
      </c>
      <c r="C4372" s="6">
        <v>3556070</v>
      </c>
      <c r="D4372" s="6" t="s">
        <v>12941</v>
      </c>
      <c r="E4372" s="6" t="s">
        <v>12942</v>
      </c>
      <c r="F4372" s="6" t="s">
        <v>6402</v>
      </c>
      <c r="G4372" s="6">
        <v>128</v>
      </c>
      <c r="H4372" s="6">
        <v>896</v>
      </c>
      <c r="I4372" s="6">
        <v>0</v>
      </c>
      <c r="J4372" s="6">
        <v>0</v>
      </c>
      <c r="K4372" s="6">
        <v>0</v>
      </c>
      <c r="L4372" s="6"/>
      <c r="M4372" s="6">
        <v>2022</v>
      </c>
      <c r="N4372" s="6" t="s">
        <v>7745</v>
      </c>
      <c r="O4372" s="6">
        <v>99</v>
      </c>
      <c r="P4372" s="6"/>
      <c r="Q4372" s="6" t="s">
        <v>7733</v>
      </c>
      <c r="R4372" s="6" t="s">
        <v>7734</v>
      </c>
      <c r="S4372" s="6"/>
      <c r="T4372" s="6" t="s">
        <v>5989</v>
      </c>
      <c r="U4372">
        <f t="shared" si="68"/>
        <v>2</v>
      </c>
    </row>
    <row r="4373" spans="1:21" x14ac:dyDescent="0.2">
      <c r="A4373" s="6" t="s">
        <v>12937</v>
      </c>
      <c r="B4373" s="6" t="s">
        <v>12933</v>
      </c>
      <c r="C4373" s="6">
        <v>3556070</v>
      </c>
      <c r="D4373" s="6" t="s">
        <v>7684</v>
      </c>
      <c r="E4373" s="6" t="s">
        <v>9282</v>
      </c>
      <c r="F4373" s="6" t="s">
        <v>6402</v>
      </c>
      <c r="G4373" s="6">
        <v>157</v>
      </c>
      <c r="H4373" s="6">
        <v>896</v>
      </c>
      <c r="I4373" s="6">
        <v>1</v>
      </c>
      <c r="J4373" s="6">
        <v>1</v>
      </c>
      <c r="K4373" s="6">
        <v>0</v>
      </c>
      <c r="L4373" s="6"/>
      <c r="M4373" s="6">
        <v>2022</v>
      </c>
      <c r="N4373" s="6" t="s">
        <v>7745</v>
      </c>
      <c r="O4373" s="6">
        <v>99</v>
      </c>
      <c r="P4373" s="6"/>
      <c r="Q4373" s="6" t="s">
        <v>7733</v>
      </c>
      <c r="R4373" s="6" t="s">
        <v>7734</v>
      </c>
      <c r="S4373" s="6"/>
      <c r="T4373" s="6" t="s">
        <v>5984</v>
      </c>
      <c r="U4373">
        <f t="shared" si="68"/>
        <v>1</v>
      </c>
    </row>
    <row r="4374" spans="1:21" x14ac:dyDescent="0.2">
      <c r="A4374" s="6" t="s">
        <v>12943</v>
      </c>
      <c r="B4374" s="6" t="s">
        <v>12944</v>
      </c>
      <c r="C4374" s="6">
        <v>3502010</v>
      </c>
      <c r="D4374" s="6" t="s">
        <v>7593</v>
      </c>
      <c r="E4374" s="6" t="s">
        <v>12105</v>
      </c>
      <c r="F4374" s="6" t="s">
        <v>6402</v>
      </c>
      <c r="G4374" s="6">
        <v>0</v>
      </c>
      <c r="H4374" s="6"/>
      <c r="I4374" s="6">
        <v>1</v>
      </c>
      <c r="J4374" s="6">
        <v>1</v>
      </c>
      <c r="K4374" s="6">
        <v>1</v>
      </c>
      <c r="L4374" s="6"/>
      <c r="M4374" s="6">
        <v>2022</v>
      </c>
      <c r="N4374" s="6" t="s">
        <v>7732</v>
      </c>
      <c r="O4374" s="6">
        <v>99</v>
      </c>
      <c r="P4374" s="6"/>
      <c r="Q4374" s="6" t="s">
        <v>7733</v>
      </c>
      <c r="R4374" s="6" t="s">
        <v>7734</v>
      </c>
      <c r="S4374" s="6"/>
      <c r="T4374" s="6" t="s">
        <v>623</v>
      </c>
      <c r="U4374">
        <f t="shared" si="68"/>
        <v>1</v>
      </c>
    </row>
    <row r="4375" spans="1:21" x14ac:dyDescent="0.2">
      <c r="A4375" s="6" t="s">
        <v>12945</v>
      </c>
      <c r="B4375" s="6" t="s">
        <v>12944</v>
      </c>
      <c r="C4375" s="6">
        <v>3502010</v>
      </c>
      <c r="D4375" s="6" t="s">
        <v>6738</v>
      </c>
      <c r="E4375" s="6" t="s">
        <v>11612</v>
      </c>
      <c r="F4375" s="6" t="s">
        <v>6402</v>
      </c>
      <c r="G4375" s="6">
        <v>619</v>
      </c>
      <c r="H4375" s="6">
        <v>1359</v>
      </c>
      <c r="I4375" s="6">
        <v>1</v>
      </c>
      <c r="J4375" s="6">
        <v>1</v>
      </c>
      <c r="K4375" s="6">
        <v>0</v>
      </c>
      <c r="L4375" s="6"/>
      <c r="M4375" s="6">
        <v>2022</v>
      </c>
      <c r="N4375" s="6" t="s">
        <v>7745</v>
      </c>
      <c r="O4375" s="6" t="s">
        <v>12946</v>
      </c>
      <c r="P4375" s="6"/>
      <c r="Q4375" s="6" t="s">
        <v>7733</v>
      </c>
      <c r="R4375" s="6" t="s">
        <v>7734</v>
      </c>
      <c r="S4375" s="6"/>
      <c r="T4375" s="6" t="s">
        <v>2310</v>
      </c>
      <c r="U4375">
        <f t="shared" si="68"/>
        <v>3</v>
      </c>
    </row>
    <row r="4376" spans="1:21" x14ac:dyDescent="0.2">
      <c r="A4376" s="6" t="s">
        <v>12945</v>
      </c>
      <c r="B4376" s="6" t="s">
        <v>12944</v>
      </c>
      <c r="C4376" s="6">
        <v>3502010</v>
      </c>
      <c r="D4376" s="6" t="s">
        <v>12947</v>
      </c>
      <c r="E4376" s="6" t="s">
        <v>12948</v>
      </c>
      <c r="F4376" s="6" t="s">
        <v>6402</v>
      </c>
      <c r="G4376" s="6">
        <v>636</v>
      </c>
      <c r="H4376" s="6">
        <v>1359</v>
      </c>
      <c r="I4376" s="6">
        <v>0</v>
      </c>
      <c r="J4376" s="6">
        <v>1</v>
      </c>
      <c r="K4376" s="6">
        <v>0</v>
      </c>
      <c r="L4376" s="6"/>
      <c r="M4376" s="6">
        <v>2022</v>
      </c>
      <c r="N4376" s="6" t="s">
        <v>7745</v>
      </c>
      <c r="O4376" s="6" t="s">
        <v>12946</v>
      </c>
      <c r="P4376" s="6"/>
      <c r="Q4376" s="6" t="s">
        <v>7733</v>
      </c>
      <c r="R4376" s="6" t="s">
        <v>7734</v>
      </c>
      <c r="S4376" s="6"/>
      <c r="T4376" s="6" t="s">
        <v>2309</v>
      </c>
      <c r="U4376">
        <f t="shared" si="68"/>
        <v>2</v>
      </c>
    </row>
    <row r="4377" spans="1:21" x14ac:dyDescent="0.2">
      <c r="A4377" s="6" t="s">
        <v>12945</v>
      </c>
      <c r="B4377" s="6" t="s">
        <v>12944</v>
      </c>
      <c r="C4377" s="6">
        <v>3502010</v>
      </c>
      <c r="D4377" s="6" t="s">
        <v>7569</v>
      </c>
      <c r="E4377" s="6" t="s">
        <v>12949</v>
      </c>
      <c r="F4377" s="6" t="s">
        <v>6402</v>
      </c>
      <c r="G4377" s="6">
        <v>104</v>
      </c>
      <c r="H4377" s="6">
        <v>1359</v>
      </c>
      <c r="I4377" s="6">
        <v>0</v>
      </c>
      <c r="J4377" s="6">
        <v>0</v>
      </c>
      <c r="K4377" s="6">
        <v>0</v>
      </c>
      <c r="L4377" s="6"/>
      <c r="M4377" s="6">
        <v>2022</v>
      </c>
      <c r="N4377" s="6" t="s">
        <v>7745</v>
      </c>
      <c r="O4377" s="6" t="s">
        <v>12946</v>
      </c>
      <c r="P4377" s="6"/>
      <c r="Q4377" s="6" t="s">
        <v>7733</v>
      </c>
      <c r="R4377" s="6" t="s">
        <v>7734</v>
      </c>
      <c r="S4377" s="6"/>
      <c r="T4377" s="6" t="s">
        <v>2311</v>
      </c>
      <c r="U4377">
        <f t="shared" si="68"/>
        <v>1</v>
      </c>
    </row>
    <row r="4378" spans="1:21" x14ac:dyDescent="0.2">
      <c r="A4378" s="6" t="s">
        <v>12950</v>
      </c>
      <c r="B4378" s="6" t="s">
        <v>12944</v>
      </c>
      <c r="C4378" s="6">
        <v>3502010</v>
      </c>
      <c r="D4378" s="6" t="s">
        <v>7619</v>
      </c>
      <c r="E4378" s="6" t="s">
        <v>9197</v>
      </c>
      <c r="F4378" s="6" t="s">
        <v>6402</v>
      </c>
      <c r="G4378" s="6">
        <v>0</v>
      </c>
      <c r="H4378" s="6"/>
      <c r="I4378" s="6">
        <v>1</v>
      </c>
      <c r="J4378" s="6">
        <v>1</v>
      </c>
      <c r="K4378" s="6">
        <v>1</v>
      </c>
      <c r="L4378" s="6"/>
      <c r="M4378" s="6">
        <v>2022</v>
      </c>
      <c r="N4378" s="6" t="s">
        <v>7745</v>
      </c>
      <c r="O4378" s="6" t="s">
        <v>12951</v>
      </c>
      <c r="P4378" s="6"/>
      <c r="Q4378" s="6" t="s">
        <v>7733</v>
      </c>
      <c r="R4378" s="6" t="s">
        <v>7734</v>
      </c>
      <c r="S4378" s="6"/>
      <c r="T4378" s="6" t="s">
        <v>2307</v>
      </c>
      <c r="U4378">
        <f t="shared" si="68"/>
        <v>2</v>
      </c>
    </row>
    <row r="4379" spans="1:21" x14ac:dyDescent="0.2">
      <c r="A4379" s="6" t="s">
        <v>12950</v>
      </c>
      <c r="B4379" s="6" t="s">
        <v>12944</v>
      </c>
      <c r="C4379" s="6">
        <v>3502010</v>
      </c>
      <c r="D4379" s="6" t="s">
        <v>7618</v>
      </c>
      <c r="E4379" s="6" t="s">
        <v>7517</v>
      </c>
      <c r="F4379" s="6" t="s">
        <v>6402</v>
      </c>
      <c r="G4379" s="6">
        <v>0</v>
      </c>
      <c r="H4379" s="6"/>
      <c r="I4379" s="6">
        <v>1</v>
      </c>
      <c r="J4379" s="6">
        <v>1</v>
      </c>
      <c r="K4379" s="6">
        <v>1</v>
      </c>
      <c r="L4379" s="6"/>
      <c r="M4379" s="6">
        <v>2022</v>
      </c>
      <c r="N4379" s="6" t="s">
        <v>7745</v>
      </c>
      <c r="O4379" s="6" t="s">
        <v>12951</v>
      </c>
      <c r="P4379" s="6"/>
      <c r="Q4379" s="6" t="s">
        <v>7733</v>
      </c>
      <c r="R4379" s="6" t="s">
        <v>7734</v>
      </c>
      <c r="S4379" s="6"/>
      <c r="T4379" s="6" t="s">
        <v>20262</v>
      </c>
      <c r="U4379">
        <f t="shared" si="68"/>
        <v>1</v>
      </c>
    </row>
    <row r="4380" spans="1:21" x14ac:dyDescent="0.2">
      <c r="A4380" s="6" t="s">
        <v>12952</v>
      </c>
      <c r="B4380" s="6" t="s">
        <v>12944</v>
      </c>
      <c r="C4380" s="6">
        <v>3502010</v>
      </c>
      <c r="D4380" s="6" t="s">
        <v>12953</v>
      </c>
      <c r="E4380" s="6" t="s">
        <v>12954</v>
      </c>
      <c r="F4380" s="6" t="s">
        <v>6402</v>
      </c>
      <c r="G4380" s="6">
        <v>104</v>
      </c>
      <c r="H4380" s="6">
        <v>1396</v>
      </c>
      <c r="I4380" s="6">
        <v>0</v>
      </c>
      <c r="J4380" s="6">
        <v>0</v>
      </c>
      <c r="K4380" s="6">
        <v>0</v>
      </c>
      <c r="L4380" s="6"/>
      <c r="M4380" s="6">
        <v>2022</v>
      </c>
      <c r="N4380" s="6" t="s">
        <v>7745</v>
      </c>
      <c r="O4380" s="6" t="s">
        <v>12955</v>
      </c>
      <c r="P4380" s="6"/>
      <c r="Q4380" s="6" t="s">
        <v>7733</v>
      </c>
      <c r="R4380" s="6" t="s">
        <v>7734</v>
      </c>
      <c r="S4380" s="6"/>
      <c r="T4380" s="6" t="s">
        <v>20263</v>
      </c>
      <c r="U4380">
        <f t="shared" si="68"/>
        <v>4</v>
      </c>
    </row>
    <row r="4381" spans="1:21" x14ac:dyDescent="0.2">
      <c r="A4381" s="6" t="s">
        <v>12952</v>
      </c>
      <c r="B4381" s="6" t="s">
        <v>12944</v>
      </c>
      <c r="C4381" s="6">
        <v>3502010</v>
      </c>
      <c r="D4381" s="6" t="s">
        <v>6440</v>
      </c>
      <c r="E4381" s="6" t="s">
        <v>12956</v>
      </c>
      <c r="F4381" s="6" t="s">
        <v>6402</v>
      </c>
      <c r="G4381" s="6">
        <v>572</v>
      </c>
      <c r="H4381" s="6">
        <v>1396</v>
      </c>
      <c r="I4381" s="6">
        <v>0</v>
      </c>
      <c r="J4381" s="6">
        <v>1</v>
      </c>
      <c r="K4381" s="6">
        <v>0</v>
      </c>
      <c r="L4381" s="6"/>
      <c r="M4381" s="6">
        <v>2022</v>
      </c>
      <c r="N4381" s="6" t="s">
        <v>7745</v>
      </c>
      <c r="O4381" s="6" t="s">
        <v>12955</v>
      </c>
      <c r="P4381" s="6"/>
      <c r="Q4381" s="6" t="s">
        <v>7733</v>
      </c>
      <c r="R4381" s="6" t="s">
        <v>7734</v>
      </c>
      <c r="S4381" s="6"/>
      <c r="T4381" s="6" t="s">
        <v>2304</v>
      </c>
      <c r="U4381">
        <f t="shared" si="68"/>
        <v>3</v>
      </c>
    </row>
    <row r="4382" spans="1:21" x14ac:dyDescent="0.2">
      <c r="A4382" s="6" t="s">
        <v>12952</v>
      </c>
      <c r="B4382" s="6" t="s">
        <v>12944</v>
      </c>
      <c r="C4382" s="6">
        <v>3502010</v>
      </c>
      <c r="D4382" s="6" t="s">
        <v>7693</v>
      </c>
      <c r="E4382" s="6" t="s">
        <v>12957</v>
      </c>
      <c r="F4382" s="6" t="s">
        <v>6402</v>
      </c>
      <c r="G4382" s="6">
        <v>369</v>
      </c>
      <c r="H4382" s="6">
        <v>1396</v>
      </c>
      <c r="I4382" s="6">
        <v>0</v>
      </c>
      <c r="J4382" s="6">
        <v>1</v>
      </c>
      <c r="K4382" s="6">
        <v>0</v>
      </c>
      <c r="L4382" s="6"/>
      <c r="M4382" s="6">
        <v>2022</v>
      </c>
      <c r="N4382" s="6" t="s">
        <v>7745</v>
      </c>
      <c r="O4382" s="6" t="s">
        <v>12955</v>
      </c>
      <c r="P4382" s="6"/>
      <c r="Q4382" s="6" t="s">
        <v>7733</v>
      </c>
      <c r="R4382" s="6" t="s">
        <v>7734</v>
      </c>
      <c r="S4382" s="6"/>
      <c r="T4382" s="6" t="s">
        <v>20264</v>
      </c>
      <c r="U4382">
        <f t="shared" si="68"/>
        <v>2</v>
      </c>
    </row>
    <row r="4383" spans="1:21" x14ac:dyDescent="0.2">
      <c r="A4383" s="6" t="s">
        <v>12952</v>
      </c>
      <c r="B4383" s="6" t="s">
        <v>12944</v>
      </c>
      <c r="C4383" s="6">
        <v>3502010</v>
      </c>
      <c r="D4383" s="6" t="s">
        <v>7605</v>
      </c>
      <c r="E4383" s="6" t="s">
        <v>12958</v>
      </c>
      <c r="F4383" s="6" t="s">
        <v>6402</v>
      </c>
      <c r="G4383" s="6">
        <v>351</v>
      </c>
      <c r="H4383" s="6">
        <v>1396</v>
      </c>
      <c r="I4383" s="6">
        <v>0</v>
      </c>
      <c r="J4383" s="6">
        <v>0</v>
      </c>
      <c r="K4383" s="6">
        <v>0</v>
      </c>
      <c r="L4383" s="6"/>
      <c r="M4383" s="6">
        <v>2022</v>
      </c>
      <c r="N4383" s="6" t="s">
        <v>7745</v>
      </c>
      <c r="O4383" s="6" t="s">
        <v>12955</v>
      </c>
      <c r="P4383" s="6"/>
      <c r="Q4383" s="6" t="s">
        <v>7733</v>
      </c>
      <c r="R4383" s="6" t="s">
        <v>7734</v>
      </c>
      <c r="S4383" s="6"/>
      <c r="T4383" s="6" t="s">
        <v>2313</v>
      </c>
      <c r="U4383">
        <f t="shared" si="68"/>
        <v>1</v>
      </c>
    </row>
    <row r="4384" spans="1:21" x14ac:dyDescent="0.2">
      <c r="A4384" s="6" t="s">
        <v>12959</v>
      </c>
      <c r="B4384" s="6" t="s">
        <v>12944</v>
      </c>
      <c r="C4384" s="6">
        <v>3502010</v>
      </c>
      <c r="D4384" s="6" t="s">
        <v>6525</v>
      </c>
      <c r="E4384" s="6" t="s">
        <v>8867</v>
      </c>
      <c r="F4384" s="6" t="s">
        <v>6402</v>
      </c>
      <c r="G4384" s="6">
        <v>0</v>
      </c>
      <c r="H4384" s="6"/>
      <c r="I4384" s="6">
        <v>1</v>
      </c>
      <c r="J4384" s="6">
        <v>1</v>
      </c>
      <c r="K4384" s="6">
        <v>1</v>
      </c>
      <c r="L4384" s="6"/>
      <c r="M4384" s="6">
        <v>2022</v>
      </c>
      <c r="N4384" s="6" t="s">
        <v>7745</v>
      </c>
      <c r="O4384" s="6" t="s">
        <v>12960</v>
      </c>
      <c r="P4384" s="6"/>
      <c r="Q4384" s="6" t="s">
        <v>7733</v>
      </c>
      <c r="R4384" s="6" t="s">
        <v>7734</v>
      </c>
      <c r="S4384" s="6"/>
      <c r="T4384" s="6" t="s">
        <v>2301</v>
      </c>
      <c r="U4384">
        <f t="shared" si="68"/>
        <v>2</v>
      </c>
    </row>
    <row r="4385" spans="1:21" x14ac:dyDescent="0.2">
      <c r="A4385" s="6" t="s">
        <v>12959</v>
      </c>
      <c r="B4385" s="6" t="s">
        <v>12944</v>
      </c>
      <c r="C4385" s="6">
        <v>3502010</v>
      </c>
      <c r="D4385" s="6" t="s">
        <v>12961</v>
      </c>
      <c r="E4385" s="6" t="s">
        <v>12962</v>
      </c>
      <c r="F4385" s="6" t="s">
        <v>6402</v>
      </c>
      <c r="G4385" s="6">
        <v>0</v>
      </c>
      <c r="H4385" s="6"/>
      <c r="I4385" s="6">
        <v>1</v>
      </c>
      <c r="J4385" s="6">
        <v>1</v>
      </c>
      <c r="K4385" s="6">
        <v>1</v>
      </c>
      <c r="L4385" s="6"/>
      <c r="M4385" s="6">
        <v>2022</v>
      </c>
      <c r="N4385" s="6" t="s">
        <v>7745</v>
      </c>
      <c r="O4385" s="6" t="s">
        <v>12960</v>
      </c>
      <c r="P4385" s="6"/>
      <c r="Q4385" s="6" t="s">
        <v>7733</v>
      </c>
      <c r="R4385" s="6" t="s">
        <v>7734</v>
      </c>
      <c r="S4385" s="6"/>
      <c r="T4385" s="6" t="s">
        <v>20265</v>
      </c>
      <c r="U4385">
        <f t="shared" si="68"/>
        <v>1</v>
      </c>
    </row>
    <row r="4386" spans="1:21" x14ac:dyDescent="0.2">
      <c r="A4386" s="6" t="s">
        <v>12963</v>
      </c>
      <c r="B4386" s="6" t="s">
        <v>12964</v>
      </c>
      <c r="C4386" s="6">
        <v>3560021</v>
      </c>
      <c r="D4386" s="6" t="s">
        <v>6943</v>
      </c>
      <c r="E4386" s="6" t="s">
        <v>12965</v>
      </c>
      <c r="F4386" s="6" t="s">
        <v>6402</v>
      </c>
      <c r="G4386" s="6">
        <v>130</v>
      </c>
      <c r="H4386" s="6">
        <v>314</v>
      </c>
      <c r="I4386" s="6">
        <v>0</v>
      </c>
      <c r="J4386" s="6">
        <v>0</v>
      </c>
      <c r="K4386" s="6">
        <v>0</v>
      </c>
      <c r="L4386" s="6"/>
      <c r="M4386" s="6">
        <v>2022</v>
      </c>
      <c r="N4386" s="6" t="s">
        <v>7732</v>
      </c>
      <c r="O4386" s="6">
        <v>99</v>
      </c>
      <c r="P4386" s="6"/>
      <c r="Q4386" s="6" t="s">
        <v>7733</v>
      </c>
      <c r="R4386" s="6" t="s">
        <v>7734</v>
      </c>
      <c r="S4386" s="6"/>
      <c r="T4386" s="6" t="s">
        <v>931</v>
      </c>
      <c r="U4386">
        <f t="shared" si="68"/>
        <v>2</v>
      </c>
    </row>
    <row r="4387" spans="1:21" x14ac:dyDescent="0.2">
      <c r="A4387" s="6" t="s">
        <v>12963</v>
      </c>
      <c r="B4387" s="6" t="s">
        <v>12964</v>
      </c>
      <c r="C4387" s="6">
        <v>3560021</v>
      </c>
      <c r="D4387" s="6" t="s">
        <v>6529</v>
      </c>
      <c r="E4387" s="6" t="s">
        <v>12966</v>
      </c>
      <c r="F4387" s="6" t="s">
        <v>6402</v>
      </c>
      <c r="G4387" s="6">
        <v>184</v>
      </c>
      <c r="H4387" s="6">
        <v>314</v>
      </c>
      <c r="I4387" s="6">
        <v>1</v>
      </c>
      <c r="J4387" s="6">
        <v>1</v>
      </c>
      <c r="K4387" s="6">
        <v>0</v>
      </c>
      <c r="L4387" s="6"/>
      <c r="M4387" s="6">
        <v>2022</v>
      </c>
      <c r="N4387" s="6" t="s">
        <v>7732</v>
      </c>
      <c r="O4387" s="6">
        <v>99</v>
      </c>
      <c r="P4387" s="6"/>
      <c r="Q4387" s="6" t="s">
        <v>7733</v>
      </c>
      <c r="R4387" s="6" t="s">
        <v>7734</v>
      </c>
      <c r="S4387" s="6"/>
      <c r="T4387" s="6" t="s">
        <v>930</v>
      </c>
      <c r="U4387">
        <f t="shared" si="68"/>
        <v>1</v>
      </c>
    </row>
    <row r="4388" spans="1:21" x14ac:dyDescent="0.2">
      <c r="A4388" s="6" t="s">
        <v>12967</v>
      </c>
      <c r="B4388" s="6" t="s">
        <v>12964</v>
      </c>
      <c r="C4388" s="6">
        <v>3560021</v>
      </c>
      <c r="D4388" s="6" t="s">
        <v>6807</v>
      </c>
      <c r="E4388" s="6" t="s">
        <v>12968</v>
      </c>
      <c r="F4388" s="6" t="s">
        <v>6402</v>
      </c>
      <c r="G4388" s="6">
        <v>246</v>
      </c>
      <c r="H4388" s="6">
        <v>1090</v>
      </c>
      <c r="I4388" s="6">
        <v>1</v>
      </c>
      <c r="J4388" s="6">
        <v>1</v>
      </c>
      <c r="K4388" s="6">
        <v>0</v>
      </c>
      <c r="L4388" s="6"/>
      <c r="M4388" s="6">
        <v>2022</v>
      </c>
      <c r="N4388" s="6" t="s">
        <v>7745</v>
      </c>
      <c r="O4388" s="6">
        <v>99</v>
      </c>
      <c r="P4388" s="6"/>
      <c r="Q4388" s="6" t="s">
        <v>7733</v>
      </c>
      <c r="R4388" s="6" t="s">
        <v>7734</v>
      </c>
      <c r="S4388" s="6"/>
      <c r="T4388" s="6" t="s">
        <v>3803</v>
      </c>
      <c r="U4388">
        <f t="shared" si="68"/>
        <v>6</v>
      </c>
    </row>
    <row r="4389" spans="1:21" x14ac:dyDescent="0.2">
      <c r="A4389" s="6" t="s">
        <v>12967</v>
      </c>
      <c r="B4389" s="6" t="s">
        <v>12964</v>
      </c>
      <c r="C4389" s="6">
        <v>3560021</v>
      </c>
      <c r="D4389" s="6" t="s">
        <v>6598</v>
      </c>
      <c r="E4389" s="6" t="s">
        <v>6983</v>
      </c>
      <c r="F4389" s="6" t="s">
        <v>6402</v>
      </c>
      <c r="G4389" s="6">
        <v>190</v>
      </c>
      <c r="H4389" s="6">
        <v>1090</v>
      </c>
      <c r="I4389" s="6">
        <v>1</v>
      </c>
      <c r="J4389" s="6">
        <v>1</v>
      </c>
      <c r="K4389" s="6">
        <v>0</v>
      </c>
      <c r="L4389" s="6"/>
      <c r="M4389" s="6">
        <v>2022</v>
      </c>
      <c r="N4389" s="6" t="s">
        <v>7745</v>
      </c>
      <c r="O4389" s="6">
        <v>99</v>
      </c>
      <c r="P4389" s="6"/>
      <c r="Q4389" s="6" t="s">
        <v>7733</v>
      </c>
      <c r="R4389" s="6" t="s">
        <v>7734</v>
      </c>
      <c r="S4389" s="6"/>
      <c r="T4389" s="6" t="s">
        <v>3802</v>
      </c>
      <c r="U4389">
        <f t="shared" si="68"/>
        <v>5</v>
      </c>
    </row>
    <row r="4390" spans="1:21" x14ac:dyDescent="0.2">
      <c r="A4390" s="6" t="s">
        <v>12967</v>
      </c>
      <c r="B4390" s="6" t="s">
        <v>12964</v>
      </c>
      <c r="C4390" s="6">
        <v>3560021</v>
      </c>
      <c r="D4390" s="6" t="s">
        <v>6717</v>
      </c>
      <c r="E4390" s="6" t="s">
        <v>6877</v>
      </c>
      <c r="F4390" s="6" t="s">
        <v>6402</v>
      </c>
      <c r="G4390" s="6">
        <v>200</v>
      </c>
      <c r="H4390" s="6">
        <v>1090</v>
      </c>
      <c r="I4390" s="6">
        <v>0</v>
      </c>
      <c r="J4390" s="6">
        <v>1</v>
      </c>
      <c r="K4390" s="6">
        <v>0</v>
      </c>
      <c r="L4390" s="6"/>
      <c r="M4390" s="6">
        <v>2022</v>
      </c>
      <c r="N4390" s="6" t="s">
        <v>7745</v>
      </c>
      <c r="O4390" s="6">
        <v>99</v>
      </c>
      <c r="P4390" s="6"/>
      <c r="Q4390" s="6" t="s">
        <v>7733</v>
      </c>
      <c r="R4390" s="6" t="s">
        <v>7734</v>
      </c>
      <c r="S4390" s="6"/>
      <c r="T4390" s="6" t="s">
        <v>3801</v>
      </c>
      <c r="U4390">
        <f t="shared" si="68"/>
        <v>4</v>
      </c>
    </row>
    <row r="4391" spans="1:21" x14ac:dyDescent="0.2">
      <c r="A4391" s="6" t="s">
        <v>12967</v>
      </c>
      <c r="B4391" s="6" t="s">
        <v>12964</v>
      </c>
      <c r="C4391" s="6">
        <v>3560021</v>
      </c>
      <c r="D4391" s="6" t="s">
        <v>6821</v>
      </c>
      <c r="E4391" s="6" t="s">
        <v>12969</v>
      </c>
      <c r="F4391" s="6" t="s">
        <v>6402</v>
      </c>
      <c r="G4391" s="6">
        <v>146</v>
      </c>
      <c r="H4391" s="6">
        <v>1090</v>
      </c>
      <c r="I4391" s="6">
        <v>0</v>
      </c>
      <c r="J4391" s="6">
        <v>0</v>
      </c>
      <c r="K4391" s="6">
        <v>0</v>
      </c>
      <c r="L4391" s="6"/>
      <c r="M4391" s="6">
        <v>2022</v>
      </c>
      <c r="N4391" s="6" t="s">
        <v>7745</v>
      </c>
      <c r="O4391" s="6">
        <v>99</v>
      </c>
      <c r="P4391" s="6"/>
      <c r="Q4391" s="6" t="s">
        <v>7733</v>
      </c>
      <c r="R4391" s="6" t="s">
        <v>7734</v>
      </c>
      <c r="S4391" s="6"/>
      <c r="T4391" s="6" t="s">
        <v>3804</v>
      </c>
      <c r="U4391">
        <f t="shared" si="68"/>
        <v>3</v>
      </c>
    </row>
    <row r="4392" spans="1:21" x14ac:dyDescent="0.2">
      <c r="A4392" s="6" t="s">
        <v>12967</v>
      </c>
      <c r="B4392" s="6" t="s">
        <v>12964</v>
      </c>
      <c r="C4392" s="6">
        <v>3560021</v>
      </c>
      <c r="D4392" s="6" t="s">
        <v>7309</v>
      </c>
      <c r="E4392" s="6" t="s">
        <v>12970</v>
      </c>
      <c r="F4392" s="6" t="s">
        <v>6402</v>
      </c>
      <c r="G4392" s="6">
        <v>145</v>
      </c>
      <c r="H4392" s="6">
        <v>1090</v>
      </c>
      <c r="I4392" s="6">
        <v>0</v>
      </c>
      <c r="J4392" s="6">
        <v>0</v>
      </c>
      <c r="K4392" s="6">
        <v>0</v>
      </c>
      <c r="L4392" s="6"/>
      <c r="M4392" s="6">
        <v>2022</v>
      </c>
      <c r="N4392" s="6" t="s">
        <v>7745</v>
      </c>
      <c r="O4392" s="6">
        <v>99</v>
      </c>
      <c r="P4392" s="6"/>
      <c r="Q4392" s="6" t="s">
        <v>7733</v>
      </c>
      <c r="R4392" s="6" t="s">
        <v>7734</v>
      </c>
      <c r="S4392" s="6"/>
      <c r="T4392" s="6" t="s">
        <v>3805</v>
      </c>
      <c r="U4392">
        <f t="shared" si="68"/>
        <v>2</v>
      </c>
    </row>
    <row r="4393" spans="1:21" x14ac:dyDescent="0.2">
      <c r="A4393" s="6" t="s">
        <v>12967</v>
      </c>
      <c r="B4393" s="6" t="s">
        <v>12964</v>
      </c>
      <c r="C4393" s="6">
        <v>3560021</v>
      </c>
      <c r="D4393" s="6" t="s">
        <v>6637</v>
      </c>
      <c r="E4393" s="6" t="s">
        <v>7377</v>
      </c>
      <c r="F4393" s="6" t="s">
        <v>6402</v>
      </c>
      <c r="G4393" s="6">
        <v>163</v>
      </c>
      <c r="H4393" s="6">
        <v>1090</v>
      </c>
      <c r="I4393" s="6">
        <v>0</v>
      </c>
      <c r="J4393" s="6">
        <v>1</v>
      </c>
      <c r="K4393" s="6">
        <v>0</v>
      </c>
      <c r="L4393" s="6"/>
      <c r="M4393" s="6">
        <v>2022</v>
      </c>
      <c r="N4393" s="6" t="s">
        <v>7745</v>
      </c>
      <c r="O4393" s="6">
        <v>99</v>
      </c>
      <c r="P4393" s="6"/>
      <c r="Q4393" s="6" t="s">
        <v>7733</v>
      </c>
      <c r="R4393" s="6" t="s">
        <v>7734</v>
      </c>
      <c r="S4393" s="6"/>
      <c r="T4393" s="6" t="s">
        <v>3800</v>
      </c>
      <c r="U4393">
        <f t="shared" si="68"/>
        <v>1</v>
      </c>
    </row>
    <row r="4394" spans="1:21" x14ac:dyDescent="0.2">
      <c r="A4394" s="6" t="s">
        <v>12971</v>
      </c>
      <c r="B4394" s="6" t="s">
        <v>12972</v>
      </c>
      <c r="C4394" s="6">
        <v>3543071</v>
      </c>
      <c r="D4394" s="6" t="s">
        <v>6566</v>
      </c>
      <c r="E4394" s="6" t="s">
        <v>7439</v>
      </c>
      <c r="F4394" s="6" t="s">
        <v>6402</v>
      </c>
      <c r="G4394" s="6">
        <v>0</v>
      </c>
      <c r="H4394" s="6"/>
      <c r="I4394" s="6">
        <v>1</v>
      </c>
      <c r="J4394" s="6">
        <v>1</v>
      </c>
      <c r="K4394" s="6">
        <v>1</v>
      </c>
      <c r="L4394" s="6"/>
      <c r="M4394" s="6">
        <v>2022</v>
      </c>
      <c r="N4394" s="6" t="s">
        <v>7732</v>
      </c>
      <c r="O4394" s="6">
        <v>99</v>
      </c>
      <c r="P4394" s="6"/>
      <c r="Q4394" s="6" t="s">
        <v>7733</v>
      </c>
      <c r="R4394" s="6" t="s">
        <v>7734</v>
      </c>
      <c r="S4394" s="6"/>
      <c r="T4394" s="6" t="s">
        <v>1282</v>
      </c>
      <c r="U4394">
        <f t="shared" si="68"/>
        <v>1</v>
      </c>
    </row>
    <row r="4395" spans="1:21" x14ac:dyDescent="0.2">
      <c r="A4395" s="6" t="s">
        <v>12973</v>
      </c>
      <c r="B4395" s="6" t="s">
        <v>12972</v>
      </c>
      <c r="C4395" s="6">
        <v>3543071</v>
      </c>
      <c r="D4395" s="6" t="s">
        <v>6761</v>
      </c>
      <c r="E4395" s="6" t="s">
        <v>7378</v>
      </c>
      <c r="F4395" s="6" t="s">
        <v>6402</v>
      </c>
      <c r="G4395" s="6">
        <v>0</v>
      </c>
      <c r="H4395" s="6"/>
      <c r="I4395" s="6">
        <v>0</v>
      </c>
      <c r="J4395" s="6">
        <v>1</v>
      </c>
      <c r="K4395" s="6">
        <v>1</v>
      </c>
      <c r="L4395" s="6"/>
      <c r="M4395" s="6">
        <v>2022</v>
      </c>
      <c r="N4395" s="6" t="s">
        <v>7770</v>
      </c>
      <c r="O4395" s="6">
        <v>99</v>
      </c>
      <c r="P4395" s="6"/>
      <c r="Q4395" s="6" t="s">
        <v>7733</v>
      </c>
      <c r="R4395" s="6" t="s">
        <v>7734</v>
      </c>
      <c r="S4395" s="6"/>
      <c r="T4395" s="6" t="s">
        <v>5673</v>
      </c>
      <c r="U4395">
        <f t="shared" si="68"/>
        <v>1</v>
      </c>
    </row>
    <row r="4396" spans="1:21" x14ac:dyDescent="0.2">
      <c r="A4396" s="6" t="s">
        <v>12974</v>
      </c>
      <c r="B4396" s="6" t="s">
        <v>12972</v>
      </c>
      <c r="C4396" s="6">
        <v>3543071</v>
      </c>
      <c r="D4396" s="6" t="s">
        <v>6843</v>
      </c>
      <c r="E4396" s="6" t="s">
        <v>12975</v>
      </c>
      <c r="F4396" s="6" t="s">
        <v>6402</v>
      </c>
      <c r="G4396" s="6">
        <v>0</v>
      </c>
      <c r="H4396" s="6"/>
      <c r="I4396" s="6">
        <v>0</v>
      </c>
      <c r="J4396" s="6">
        <v>1</v>
      </c>
      <c r="K4396" s="6">
        <v>1</v>
      </c>
      <c r="L4396" s="6"/>
      <c r="M4396" s="6">
        <v>2022</v>
      </c>
      <c r="N4396" s="6" t="s">
        <v>7745</v>
      </c>
      <c r="O4396" s="6">
        <v>99</v>
      </c>
      <c r="P4396" s="6"/>
      <c r="Q4396" s="6" t="s">
        <v>7733</v>
      </c>
      <c r="R4396" s="6" t="s">
        <v>7734</v>
      </c>
      <c r="S4396" s="6"/>
      <c r="T4396" s="6" t="s">
        <v>5672</v>
      </c>
      <c r="U4396">
        <f t="shared" si="68"/>
        <v>5</v>
      </c>
    </row>
    <row r="4397" spans="1:21" x14ac:dyDescent="0.2">
      <c r="A4397" s="6" t="s">
        <v>12974</v>
      </c>
      <c r="B4397" s="6" t="s">
        <v>12972</v>
      </c>
      <c r="C4397" s="6">
        <v>3543071</v>
      </c>
      <c r="D4397" s="6" t="s">
        <v>7624</v>
      </c>
      <c r="E4397" s="6" t="s">
        <v>12976</v>
      </c>
      <c r="F4397" s="6" t="s">
        <v>6402</v>
      </c>
      <c r="G4397" s="6">
        <v>0</v>
      </c>
      <c r="H4397" s="6"/>
      <c r="I4397" s="6">
        <v>1</v>
      </c>
      <c r="J4397" s="6">
        <v>1</v>
      </c>
      <c r="K4397" s="6">
        <v>1</v>
      </c>
      <c r="L4397" s="6"/>
      <c r="M4397" s="6">
        <v>2022</v>
      </c>
      <c r="N4397" s="6" t="s">
        <v>7745</v>
      </c>
      <c r="O4397" s="6">
        <v>99</v>
      </c>
      <c r="P4397" s="6"/>
      <c r="Q4397" s="6" t="s">
        <v>7733</v>
      </c>
      <c r="R4397" s="6" t="s">
        <v>7734</v>
      </c>
      <c r="S4397" s="6"/>
      <c r="T4397" s="6" t="s">
        <v>5671</v>
      </c>
      <c r="U4397">
        <f t="shared" si="68"/>
        <v>4</v>
      </c>
    </row>
    <row r="4398" spans="1:21" x14ac:dyDescent="0.2">
      <c r="A4398" s="6" t="s">
        <v>12974</v>
      </c>
      <c r="B4398" s="6" t="s">
        <v>12972</v>
      </c>
      <c r="C4398" s="6">
        <v>3543071</v>
      </c>
      <c r="D4398" s="6" t="s">
        <v>6964</v>
      </c>
      <c r="E4398" s="6" t="s">
        <v>12977</v>
      </c>
      <c r="F4398" s="6" t="s">
        <v>6402</v>
      </c>
      <c r="G4398" s="6">
        <v>0</v>
      </c>
      <c r="H4398" s="6"/>
      <c r="I4398" s="6">
        <v>0</v>
      </c>
      <c r="J4398" s="6">
        <v>1</v>
      </c>
      <c r="K4398" s="6">
        <v>1</v>
      </c>
      <c r="L4398" s="6"/>
      <c r="M4398" s="6">
        <v>2022</v>
      </c>
      <c r="N4398" s="6" t="s">
        <v>7745</v>
      </c>
      <c r="O4398" s="6">
        <v>99</v>
      </c>
      <c r="P4398" s="6"/>
      <c r="Q4398" s="6" t="s">
        <v>7733</v>
      </c>
      <c r="R4398" s="6" t="s">
        <v>7734</v>
      </c>
      <c r="S4398" s="6"/>
      <c r="T4398" s="6" t="s">
        <v>5670</v>
      </c>
      <c r="U4398">
        <f t="shared" si="68"/>
        <v>3</v>
      </c>
    </row>
    <row r="4399" spans="1:21" x14ac:dyDescent="0.2">
      <c r="A4399" s="6" t="s">
        <v>12974</v>
      </c>
      <c r="B4399" s="6" t="s">
        <v>12972</v>
      </c>
      <c r="C4399" s="6">
        <v>3543071</v>
      </c>
      <c r="D4399" s="6" t="s">
        <v>6440</v>
      </c>
      <c r="E4399" s="6" t="s">
        <v>7178</v>
      </c>
      <c r="F4399" s="6" t="s">
        <v>6402</v>
      </c>
      <c r="G4399" s="6">
        <v>0</v>
      </c>
      <c r="H4399" s="6"/>
      <c r="I4399" s="6">
        <v>1</v>
      </c>
      <c r="J4399" s="6">
        <v>1</v>
      </c>
      <c r="K4399" s="6">
        <v>1</v>
      </c>
      <c r="L4399" s="6"/>
      <c r="M4399" s="6">
        <v>2022</v>
      </c>
      <c r="N4399" s="6" t="s">
        <v>7745</v>
      </c>
      <c r="O4399" s="6">
        <v>99</v>
      </c>
      <c r="P4399" s="6"/>
      <c r="Q4399" s="6" t="s">
        <v>7733</v>
      </c>
      <c r="R4399" s="6" t="s">
        <v>7734</v>
      </c>
      <c r="S4399" s="6"/>
      <c r="T4399" s="6" t="s">
        <v>5669</v>
      </c>
      <c r="U4399">
        <f t="shared" si="68"/>
        <v>2</v>
      </c>
    </row>
    <row r="4400" spans="1:21" x14ac:dyDescent="0.2">
      <c r="A4400" s="6" t="s">
        <v>12974</v>
      </c>
      <c r="B4400" s="6" t="s">
        <v>12972</v>
      </c>
      <c r="C4400" s="6">
        <v>3543071</v>
      </c>
      <c r="D4400" s="6" t="s">
        <v>6416</v>
      </c>
      <c r="E4400" s="6" t="s">
        <v>7502</v>
      </c>
      <c r="F4400" s="6" t="s">
        <v>6402</v>
      </c>
      <c r="G4400" s="6">
        <v>0</v>
      </c>
      <c r="H4400" s="6"/>
      <c r="I4400" s="6">
        <v>1</v>
      </c>
      <c r="J4400" s="6">
        <v>1</v>
      </c>
      <c r="K4400" s="6">
        <v>1</v>
      </c>
      <c r="L4400" s="6"/>
      <c r="M4400" s="6">
        <v>2022</v>
      </c>
      <c r="N4400" s="6" t="s">
        <v>7745</v>
      </c>
      <c r="O4400" s="6">
        <v>99</v>
      </c>
      <c r="P4400" s="6"/>
      <c r="Q4400" s="6" t="s">
        <v>7733</v>
      </c>
      <c r="R4400" s="6" t="s">
        <v>7734</v>
      </c>
      <c r="S4400" s="6"/>
      <c r="T4400" s="6" t="s">
        <v>5668</v>
      </c>
      <c r="U4400">
        <f t="shared" si="68"/>
        <v>1</v>
      </c>
    </row>
    <row r="4401" spans="1:21" x14ac:dyDescent="0.2">
      <c r="A4401" s="6" t="s">
        <v>12978</v>
      </c>
      <c r="B4401" s="6" t="s">
        <v>12979</v>
      </c>
      <c r="C4401" s="6">
        <v>3526047</v>
      </c>
      <c r="D4401" s="6" t="s">
        <v>7082</v>
      </c>
      <c r="E4401" s="6" t="s">
        <v>12980</v>
      </c>
      <c r="F4401" s="6" t="s">
        <v>6402</v>
      </c>
      <c r="G4401" s="6">
        <v>2586</v>
      </c>
      <c r="H4401" s="6">
        <v>7578</v>
      </c>
      <c r="I4401" s="6">
        <v>1</v>
      </c>
      <c r="J4401" s="6">
        <v>0</v>
      </c>
      <c r="K4401" s="6">
        <v>0</v>
      </c>
      <c r="L4401" s="6"/>
      <c r="M4401" s="6">
        <v>2022</v>
      </c>
      <c r="N4401" s="6" t="s">
        <v>7732</v>
      </c>
      <c r="O4401" s="6">
        <v>99</v>
      </c>
      <c r="P4401" s="6"/>
      <c r="Q4401" s="6" t="s">
        <v>7733</v>
      </c>
      <c r="R4401" s="6" t="s">
        <v>7734</v>
      </c>
      <c r="S4401" s="6"/>
      <c r="T4401" s="6" t="s">
        <v>1028</v>
      </c>
      <c r="U4401">
        <f t="shared" si="68"/>
        <v>3</v>
      </c>
    </row>
    <row r="4402" spans="1:21" x14ac:dyDescent="0.2">
      <c r="A4402" s="6" t="s">
        <v>12978</v>
      </c>
      <c r="B4402" s="6" t="s">
        <v>12979</v>
      </c>
      <c r="C4402" s="6">
        <v>3526047</v>
      </c>
      <c r="D4402" s="6" t="s">
        <v>12981</v>
      </c>
      <c r="E4402" s="6" t="s">
        <v>12982</v>
      </c>
      <c r="F4402" s="6" t="s">
        <v>6402</v>
      </c>
      <c r="G4402" s="6">
        <v>1268</v>
      </c>
      <c r="H4402" s="6">
        <v>7578</v>
      </c>
      <c r="I4402" s="6">
        <v>0</v>
      </c>
      <c r="J4402" s="6">
        <v>0</v>
      </c>
      <c r="K4402" s="6">
        <v>0</v>
      </c>
      <c r="L4402" s="6"/>
      <c r="M4402" s="6">
        <v>2022</v>
      </c>
      <c r="N4402" s="6" t="s">
        <v>7732</v>
      </c>
      <c r="O4402" s="6">
        <v>99</v>
      </c>
      <c r="P4402" s="6"/>
      <c r="Q4402" s="6" t="s">
        <v>7733</v>
      </c>
      <c r="R4402" s="6" t="s">
        <v>7734</v>
      </c>
      <c r="S4402" s="6"/>
      <c r="T4402" s="6" t="s">
        <v>1029</v>
      </c>
      <c r="U4402">
        <f t="shared" si="68"/>
        <v>2</v>
      </c>
    </row>
    <row r="4403" spans="1:21" x14ac:dyDescent="0.2">
      <c r="A4403" s="6" t="s">
        <v>12978</v>
      </c>
      <c r="B4403" s="6" t="s">
        <v>12979</v>
      </c>
      <c r="C4403" s="6">
        <v>3526047</v>
      </c>
      <c r="D4403" s="6" t="s">
        <v>6722</v>
      </c>
      <c r="E4403" s="6" t="s">
        <v>12983</v>
      </c>
      <c r="F4403" s="6" t="s">
        <v>6402</v>
      </c>
      <c r="G4403" s="6">
        <v>3724</v>
      </c>
      <c r="H4403" s="6">
        <v>7578</v>
      </c>
      <c r="I4403" s="6">
        <v>0</v>
      </c>
      <c r="J4403" s="6">
        <v>1</v>
      </c>
      <c r="K4403" s="6">
        <v>0</v>
      </c>
      <c r="L4403" s="6"/>
      <c r="M4403" s="6">
        <v>2022</v>
      </c>
      <c r="N4403" s="6" t="s">
        <v>7732</v>
      </c>
      <c r="O4403" s="6">
        <v>99</v>
      </c>
      <c r="P4403" s="6"/>
      <c r="Q4403" s="6" t="s">
        <v>7733</v>
      </c>
      <c r="R4403" s="6" t="s">
        <v>7734</v>
      </c>
      <c r="S4403" s="6"/>
      <c r="T4403" s="6" t="s">
        <v>1027</v>
      </c>
      <c r="U4403">
        <f t="shared" si="68"/>
        <v>1</v>
      </c>
    </row>
    <row r="4404" spans="1:21" x14ac:dyDescent="0.2">
      <c r="A4404" s="6" t="s">
        <v>12984</v>
      </c>
      <c r="B4404" s="6" t="s">
        <v>12979</v>
      </c>
      <c r="C4404" s="6">
        <v>3526047</v>
      </c>
      <c r="D4404" s="6" t="s">
        <v>6427</v>
      </c>
      <c r="E4404" s="6" t="s">
        <v>12985</v>
      </c>
      <c r="F4404" s="6" t="s">
        <v>6402</v>
      </c>
      <c r="G4404" s="6">
        <v>3742</v>
      </c>
      <c r="H4404" s="6">
        <v>40540</v>
      </c>
      <c r="I4404" s="6">
        <v>0</v>
      </c>
      <c r="J4404" s="6">
        <v>1</v>
      </c>
      <c r="K4404" s="6">
        <v>0</v>
      </c>
      <c r="L4404" s="6"/>
      <c r="M4404" s="6">
        <v>2022</v>
      </c>
      <c r="N4404" s="6" t="s">
        <v>7745</v>
      </c>
      <c r="O4404" s="6">
        <v>99</v>
      </c>
      <c r="P4404" s="6"/>
      <c r="Q4404" s="6" t="s">
        <v>7733</v>
      </c>
      <c r="R4404" s="6" t="s">
        <v>7734</v>
      </c>
      <c r="S4404" s="6"/>
      <c r="T4404" s="6" t="s">
        <v>4307</v>
      </c>
      <c r="U4404">
        <f t="shared" si="68"/>
        <v>13</v>
      </c>
    </row>
    <row r="4405" spans="1:21" x14ac:dyDescent="0.2">
      <c r="A4405" s="6" t="s">
        <v>12984</v>
      </c>
      <c r="B4405" s="6" t="s">
        <v>12979</v>
      </c>
      <c r="C4405" s="6">
        <v>3526047</v>
      </c>
      <c r="D4405" s="6" t="s">
        <v>6771</v>
      </c>
      <c r="E4405" s="6" t="s">
        <v>12986</v>
      </c>
      <c r="F4405" s="6" t="s">
        <v>6402</v>
      </c>
      <c r="G4405" s="6">
        <v>2831</v>
      </c>
      <c r="H4405" s="6">
        <v>40540</v>
      </c>
      <c r="I4405" s="6">
        <v>1</v>
      </c>
      <c r="J4405" s="6">
        <v>0</v>
      </c>
      <c r="K4405" s="6">
        <v>0</v>
      </c>
      <c r="L4405" s="6"/>
      <c r="M4405" s="6">
        <v>2022</v>
      </c>
      <c r="N4405" s="6" t="s">
        <v>7745</v>
      </c>
      <c r="O4405" s="6">
        <v>99</v>
      </c>
      <c r="P4405" s="6"/>
      <c r="Q4405" s="6" t="s">
        <v>7733</v>
      </c>
      <c r="R4405" s="6" t="s">
        <v>7734</v>
      </c>
      <c r="S4405" s="6"/>
      <c r="T4405" s="6" t="s">
        <v>4308</v>
      </c>
      <c r="U4405">
        <f t="shared" si="68"/>
        <v>12</v>
      </c>
    </row>
    <row r="4406" spans="1:21" x14ac:dyDescent="0.2">
      <c r="A4406" s="6" t="s">
        <v>12984</v>
      </c>
      <c r="B4406" s="6" t="s">
        <v>12979</v>
      </c>
      <c r="C4406" s="6">
        <v>3526047</v>
      </c>
      <c r="D4406" s="6" t="s">
        <v>6722</v>
      </c>
      <c r="E4406" s="6" t="s">
        <v>12956</v>
      </c>
      <c r="F4406" s="6" t="s">
        <v>6402</v>
      </c>
      <c r="G4406" s="6">
        <v>4273</v>
      </c>
      <c r="H4406" s="6">
        <v>40540</v>
      </c>
      <c r="I4406" s="6">
        <v>1</v>
      </c>
      <c r="J4406" s="6">
        <v>1</v>
      </c>
      <c r="K4406" s="6">
        <v>0</v>
      </c>
      <c r="L4406" s="6"/>
      <c r="M4406" s="6">
        <v>2022</v>
      </c>
      <c r="N4406" s="6" t="s">
        <v>7745</v>
      </c>
      <c r="O4406" s="6">
        <v>99</v>
      </c>
      <c r="P4406" s="6"/>
      <c r="Q4406" s="6" t="s">
        <v>7733</v>
      </c>
      <c r="R4406" s="6" t="s">
        <v>7734</v>
      </c>
      <c r="S4406" s="6"/>
      <c r="T4406" s="6" t="s">
        <v>4306</v>
      </c>
      <c r="U4406">
        <f t="shared" si="68"/>
        <v>11</v>
      </c>
    </row>
    <row r="4407" spans="1:21" x14ac:dyDescent="0.2">
      <c r="A4407" s="6" t="s">
        <v>12984</v>
      </c>
      <c r="B4407" s="6" t="s">
        <v>12979</v>
      </c>
      <c r="C4407" s="6">
        <v>3526047</v>
      </c>
      <c r="D4407" s="6" t="s">
        <v>12987</v>
      </c>
      <c r="E4407" s="6" t="s">
        <v>12988</v>
      </c>
      <c r="F4407" s="6" t="s">
        <v>6402</v>
      </c>
      <c r="G4407" s="6">
        <v>3152</v>
      </c>
      <c r="H4407" s="6">
        <v>40540</v>
      </c>
      <c r="I4407" s="6">
        <v>0</v>
      </c>
      <c r="J4407" s="6">
        <v>1</v>
      </c>
      <c r="K4407" s="6">
        <v>0</v>
      </c>
      <c r="L4407" s="6"/>
      <c r="M4407" s="6">
        <v>2022</v>
      </c>
      <c r="N4407" s="6" t="s">
        <v>7745</v>
      </c>
      <c r="O4407" s="6">
        <v>99</v>
      </c>
      <c r="P4407" s="6"/>
      <c r="Q4407" s="6" t="s">
        <v>7733</v>
      </c>
      <c r="R4407" s="6" t="s">
        <v>7734</v>
      </c>
      <c r="S4407" s="6"/>
      <c r="T4407" s="6" t="s">
        <v>4305</v>
      </c>
      <c r="U4407">
        <f t="shared" si="68"/>
        <v>10</v>
      </c>
    </row>
    <row r="4408" spans="1:21" x14ac:dyDescent="0.2">
      <c r="A4408" s="6" t="s">
        <v>12984</v>
      </c>
      <c r="B4408" s="6" t="s">
        <v>12979</v>
      </c>
      <c r="C4408" s="6">
        <v>3526047</v>
      </c>
      <c r="D4408" s="6" t="s">
        <v>6488</v>
      </c>
      <c r="E4408" s="6" t="s">
        <v>12989</v>
      </c>
      <c r="F4408" s="6" t="s">
        <v>6402</v>
      </c>
      <c r="G4408" s="6">
        <v>3774</v>
      </c>
      <c r="H4408" s="6">
        <v>40540</v>
      </c>
      <c r="I4408" s="6">
        <v>1</v>
      </c>
      <c r="J4408" s="6">
        <v>1</v>
      </c>
      <c r="K4408" s="6">
        <v>0</v>
      </c>
      <c r="L4408" s="6"/>
      <c r="M4408" s="6">
        <v>2022</v>
      </c>
      <c r="N4408" s="6" t="s">
        <v>7745</v>
      </c>
      <c r="O4408" s="6">
        <v>99</v>
      </c>
      <c r="P4408" s="6"/>
      <c r="Q4408" s="6" t="s">
        <v>7733</v>
      </c>
      <c r="R4408" s="6" t="s">
        <v>7734</v>
      </c>
      <c r="S4408" s="6"/>
      <c r="T4408" s="6" t="s">
        <v>4304</v>
      </c>
      <c r="U4408">
        <f t="shared" si="68"/>
        <v>9</v>
      </c>
    </row>
    <row r="4409" spans="1:21" x14ac:dyDescent="0.2">
      <c r="A4409" s="6" t="s">
        <v>12984</v>
      </c>
      <c r="B4409" s="6" t="s">
        <v>12979</v>
      </c>
      <c r="C4409" s="6">
        <v>3526047</v>
      </c>
      <c r="D4409" s="6" t="s">
        <v>12990</v>
      </c>
      <c r="E4409" s="6" t="s">
        <v>12991</v>
      </c>
      <c r="F4409" s="6" t="s">
        <v>6402</v>
      </c>
      <c r="G4409" s="6">
        <v>1979</v>
      </c>
      <c r="H4409" s="6">
        <v>40540</v>
      </c>
      <c r="I4409" s="6">
        <v>0</v>
      </c>
      <c r="J4409" s="6">
        <v>0</v>
      </c>
      <c r="K4409" s="6">
        <v>0</v>
      </c>
      <c r="L4409" s="6"/>
      <c r="M4409" s="6">
        <v>2022</v>
      </c>
      <c r="N4409" s="6" t="s">
        <v>7745</v>
      </c>
      <c r="O4409" s="6">
        <v>99</v>
      </c>
      <c r="P4409" s="6"/>
      <c r="Q4409" s="6" t="s">
        <v>7733</v>
      </c>
      <c r="R4409" s="6" t="s">
        <v>7734</v>
      </c>
      <c r="S4409" s="6"/>
      <c r="T4409" s="6" t="s">
        <v>4309</v>
      </c>
      <c r="U4409">
        <f t="shared" si="68"/>
        <v>8</v>
      </c>
    </row>
    <row r="4410" spans="1:21" x14ac:dyDescent="0.2">
      <c r="A4410" s="6" t="s">
        <v>12984</v>
      </c>
      <c r="B4410" s="6" t="s">
        <v>12979</v>
      </c>
      <c r="C4410" s="6">
        <v>3526047</v>
      </c>
      <c r="D4410" s="6" t="s">
        <v>6517</v>
      </c>
      <c r="E4410" s="6" t="s">
        <v>12992</v>
      </c>
      <c r="F4410" s="6" t="s">
        <v>6402</v>
      </c>
      <c r="G4410" s="6">
        <v>2897</v>
      </c>
      <c r="H4410" s="6">
        <v>40540</v>
      </c>
      <c r="I4410" s="6">
        <v>0</v>
      </c>
      <c r="J4410" s="6">
        <v>1</v>
      </c>
      <c r="K4410" s="6">
        <v>0</v>
      </c>
      <c r="L4410" s="6"/>
      <c r="M4410" s="6">
        <v>2022</v>
      </c>
      <c r="N4410" s="6" t="s">
        <v>7745</v>
      </c>
      <c r="O4410" s="6">
        <v>99</v>
      </c>
      <c r="P4410" s="6"/>
      <c r="Q4410" s="6" t="s">
        <v>7733</v>
      </c>
      <c r="R4410" s="6" t="s">
        <v>7734</v>
      </c>
      <c r="S4410" s="6"/>
      <c r="T4410" s="6" t="s">
        <v>4303</v>
      </c>
      <c r="U4410">
        <f t="shared" si="68"/>
        <v>7</v>
      </c>
    </row>
    <row r="4411" spans="1:21" x14ac:dyDescent="0.2">
      <c r="A4411" s="6" t="s">
        <v>12984</v>
      </c>
      <c r="B4411" s="6" t="s">
        <v>12979</v>
      </c>
      <c r="C4411" s="6">
        <v>3526047</v>
      </c>
      <c r="D4411" s="6" t="s">
        <v>12993</v>
      </c>
      <c r="E4411" s="6" t="s">
        <v>8422</v>
      </c>
      <c r="F4411" s="6" t="s">
        <v>6402</v>
      </c>
      <c r="G4411" s="6">
        <v>2481</v>
      </c>
      <c r="H4411" s="6">
        <v>40540</v>
      </c>
      <c r="I4411" s="6">
        <v>0</v>
      </c>
      <c r="J4411" s="6">
        <v>0</v>
      </c>
      <c r="K4411" s="6">
        <v>0</v>
      </c>
      <c r="L4411" s="6"/>
      <c r="M4411" s="6">
        <v>2022</v>
      </c>
      <c r="N4411" s="6" t="s">
        <v>7745</v>
      </c>
      <c r="O4411" s="6">
        <v>99</v>
      </c>
      <c r="P4411" s="6"/>
      <c r="Q4411" s="6" t="s">
        <v>7733</v>
      </c>
      <c r="R4411" s="6" t="s">
        <v>7734</v>
      </c>
      <c r="S4411" s="6"/>
      <c r="T4411" s="6" t="s">
        <v>4310</v>
      </c>
      <c r="U4411">
        <f t="shared" si="68"/>
        <v>6</v>
      </c>
    </row>
    <row r="4412" spans="1:21" x14ac:dyDescent="0.2">
      <c r="A4412" s="6" t="s">
        <v>12984</v>
      </c>
      <c r="B4412" s="6" t="s">
        <v>12979</v>
      </c>
      <c r="C4412" s="6">
        <v>3526047</v>
      </c>
      <c r="D4412" s="6" t="s">
        <v>6591</v>
      </c>
      <c r="E4412" s="6" t="s">
        <v>12994</v>
      </c>
      <c r="F4412" s="6" t="s">
        <v>6402</v>
      </c>
      <c r="G4412" s="6">
        <v>2079</v>
      </c>
      <c r="H4412" s="6">
        <v>40540</v>
      </c>
      <c r="I4412" s="6">
        <v>0</v>
      </c>
      <c r="J4412" s="6">
        <v>0</v>
      </c>
      <c r="K4412" s="6">
        <v>0</v>
      </c>
      <c r="L4412" s="6"/>
      <c r="M4412" s="6">
        <v>2022</v>
      </c>
      <c r="N4412" s="6" t="s">
        <v>7745</v>
      </c>
      <c r="O4412" s="6">
        <v>99</v>
      </c>
      <c r="P4412" s="6"/>
      <c r="Q4412" s="6" t="s">
        <v>7733</v>
      </c>
      <c r="R4412" s="6" t="s">
        <v>7734</v>
      </c>
      <c r="S4412" s="6"/>
      <c r="T4412" s="6" t="s">
        <v>4311</v>
      </c>
      <c r="U4412">
        <f t="shared" si="68"/>
        <v>5</v>
      </c>
    </row>
    <row r="4413" spans="1:21" x14ac:dyDescent="0.2">
      <c r="A4413" s="6" t="s">
        <v>12984</v>
      </c>
      <c r="B4413" s="6" t="s">
        <v>12979</v>
      </c>
      <c r="C4413" s="6">
        <v>3526047</v>
      </c>
      <c r="D4413" s="6" t="s">
        <v>6509</v>
      </c>
      <c r="E4413" s="6" t="s">
        <v>9921</v>
      </c>
      <c r="F4413" s="6" t="s">
        <v>6402</v>
      </c>
      <c r="G4413" s="6">
        <v>3391</v>
      </c>
      <c r="H4413" s="6">
        <v>40540</v>
      </c>
      <c r="I4413" s="6">
        <v>1</v>
      </c>
      <c r="J4413" s="6">
        <v>1</v>
      </c>
      <c r="K4413" s="6">
        <v>0</v>
      </c>
      <c r="L4413" s="6"/>
      <c r="M4413" s="6">
        <v>2022</v>
      </c>
      <c r="N4413" s="6" t="s">
        <v>7745</v>
      </c>
      <c r="O4413" s="6">
        <v>99</v>
      </c>
      <c r="P4413" s="6"/>
      <c r="Q4413" s="6" t="s">
        <v>7733</v>
      </c>
      <c r="R4413" s="6" t="s">
        <v>7734</v>
      </c>
      <c r="S4413" s="6"/>
      <c r="T4413" s="6" t="s">
        <v>4302</v>
      </c>
      <c r="U4413">
        <f t="shared" si="68"/>
        <v>4</v>
      </c>
    </row>
    <row r="4414" spans="1:21" x14ac:dyDescent="0.2">
      <c r="A4414" s="6" t="s">
        <v>12984</v>
      </c>
      <c r="B4414" s="6" t="s">
        <v>12979</v>
      </c>
      <c r="C4414" s="6">
        <v>3526047</v>
      </c>
      <c r="D4414" s="6" t="s">
        <v>8480</v>
      </c>
      <c r="E4414" s="6" t="s">
        <v>6803</v>
      </c>
      <c r="F4414" s="6" t="s">
        <v>6402</v>
      </c>
      <c r="G4414" s="6">
        <v>1645</v>
      </c>
      <c r="H4414" s="6">
        <v>40540</v>
      </c>
      <c r="I4414" s="6">
        <v>0</v>
      </c>
      <c r="J4414" s="6">
        <v>0</v>
      </c>
      <c r="K4414" s="6">
        <v>0</v>
      </c>
      <c r="L4414" s="6"/>
      <c r="M4414" s="6">
        <v>2022</v>
      </c>
      <c r="N4414" s="6" t="s">
        <v>7745</v>
      </c>
      <c r="O4414" s="6">
        <v>99</v>
      </c>
      <c r="P4414" s="6"/>
      <c r="Q4414" s="6" t="s">
        <v>7733</v>
      </c>
      <c r="R4414" s="6" t="s">
        <v>7734</v>
      </c>
      <c r="S4414" s="6"/>
      <c r="T4414" s="6" t="s">
        <v>4312</v>
      </c>
      <c r="U4414">
        <f t="shared" si="68"/>
        <v>3</v>
      </c>
    </row>
    <row r="4415" spans="1:21" x14ac:dyDescent="0.2">
      <c r="A4415" s="6" t="s">
        <v>12984</v>
      </c>
      <c r="B4415" s="6" t="s">
        <v>12979</v>
      </c>
      <c r="C4415" s="6">
        <v>3526047</v>
      </c>
      <c r="D4415" s="6" t="s">
        <v>7119</v>
      </c>
      <c r="E4415" s="6" t="s">
        <v>12995</v>
      </c>
      <c r="F4415" s="6" t="s">
        <v>6402</v>
      </c>
      <c r="G4415" s="6">
        <v>3318</v>
      </c>
      <c r="H4415" s="6">
        <v>40540</v>
      </c>
      <c r="I4415" s="6">
        <v>0</v>
      </c>
      <c r="J4415" s="6">
        <v>1</v>
      </c>
      <c r="K4415" s="6">
        <v>0</v>
      </c>
      <c r="L4415" s="6"/>
      <c r="M4415" s="6">
        <v>2022</v>
      </c>
      <c r="N4415" s="6" t="s">
        <v>7745</v>
      </c>
      <c r="O4415" s="6">
        <v>99</v>
      </c>
      <c r="P4415" s="6"/>
      <c r="Q4415" s="6" t="s">
        <v>7733</v>
      </c>
      <c r="R4415" s="6" t="s">
        <v>7734</v>
      </c>
      <c r="S4415" s="6"/>
      <c r="T4415" s="6" t="s">
        <v>4301</v>
      </c>
      <c r="U4415">
        <f t="shared" si="68"/>
        <v>2</v>
      </c>
    </row>
    <row r="4416" spans="1:21" x14ac:dyDescent="0.2">
      <c r="A4416" s="6" t="s">
        <v>12984</v>
      </c>
      <c r="B4416" s="6" t="s">
        <v>12979</v>
      </c>
      <c r="C4416" s="6">
        <v>3526047</v>
      </c>
      <c r="D4416" s="6" t="s">
        <v>12996</v>
      </c>
      <c r="E4416" s="6" t="s">
        <v>12997</v>
      </c>
      <c r="F4416" s="6" t="s">
        <v>6402</v>
      </c>
      <c r="G4416" s="6">
        <v>4978</v>
      </c>
      <c r="H4416" s="6">
        <v>40540</v>
      </c>
      <c r="I4416" s="6">
        <v>1</v>
      </c>
      <c r="J4416" s="6">
        <v>1</v>
      </c>
      <c r="K4416" s="6">
        <v>0</v>
      </c>
      <c r="L4416" s="6"/>
      <c r="M4416" s="6">
        <v>2022</v>
      </c>
      <c r="N4416" s="6" t="s">
        <v>7745</v>
      </c>
      <c r="O4416" s="6">
        <v>99</v>
      </c>
      <c r="P4416" s="6"/>
      <c r="Q4416" s="6" t="s">
        <v>7733</v>
      </c>
      <c r="R4416" s="6" t="s">
        <v>7734</v>
      </c>
      <c r="S4416" s="6"/>
      <c r="T4416" s="6" t="s">
        <v>4300</v>
      </c>
      <c r="U4416">
        <f t="shared" si="68"/>
        <v>1</v>
      </c>
    </row>
    <row r="4417" spans="1:21" x14ac:dyDescent="0.2">
      <c r="A4417" s="6" t="s">
        <v>12998</v>
      </c>
      <c r="B4417" s="6" t="s">
        <v>12979</v>
      </c>
      <c r="C4417" s="6">
        <v>3526047</v>
      </c>
      <c r="D4417" s="6" t="s">
        <v>6575</v>
      </c>
      <c r="E4417" s="6" t="s">
        <v>12999</v>
      </c>
      <c r="F4417" s="6" t="s">
        <v>6402</v>
      </c>
      <c r="G4417" s="6">
        <v>910</v>
      </c>
      <c r="H4417" s="6">
        <v>7040</v>
      </c>
      <c r="I4417" s="6">
        <v>0</v>
      </c>
      <c r="J4417" s="6">
        <v>0</v>
      </c>
      <c r="K4417" s="6">
        <v>0</v>
      </c>
      <c r="L4417" s="6"/>
      <c r="M4417" s="6">
        <v>2022</v>
      </c>
      <c r="N4417" s="6" t="s">
        <v>7740</v>
      </c>
      <c r="O4417" s="6">
        <v>99</v>
      </c>
      <c r="P4417" s="6"/>
      <c r="Q4417" s="6" t="s">
        <v>7733</v>
      </c>
      <c r="R4417" s="6" t="s">
        <v>7734</v>
      </c>
      <c r="S4417" s="6"/>
      <c r="T4417" s="6" t="s">
        <v>4313</v>
      </c>
      <c r="U4417">
        <f t="shared" si="68"/>
        <v>5</v>
      </c>
    </row>
    <row r="4418" spans="1:21" x14ac:dyDescent="0.2">
      <c r="A4418" s="6" t="s">
        <v>12998</v>
      </c>
      <c r="B4418" s="6" t="s">
        <v>12979</v>
      </c>
      <c r="C4418" s="6">
        <v>3526047</v>
      </c>
      <c r="D4418" s="6" t="s">
        <v>6543</v>
      </c>
      <c r="E4418" s="6" t="s">
        <v>13000</v>
      </c>
      <c r="F4418" s="6" t="s">
        <v>6402</v>
      </c>
      <c r="G4418" s="6">
        <v>3100</v>
      </c>
      <c r="H4418" s="6">
        <v>7040</v>
      </c>
      <c r="I4418" s="6">
        <v>0</v>
      </c>
      <c r="J4418" s="6">
        <v>1</v>
      </c>
      <c r="K4418" s="6">
        <v>0</v>
      </c>
      <c r="L4418" s="6"/>
      <c r="M4418" s="6">
        <v>2022</v>
      </c>
      <c r="N4418" s="6" t="s">
        <v>7740</v>
      </c>
      <c r="O4418" s="6">
        <v>99</v>
      </c>
      <c r="P4418" s="6"/>
      <c r="Q4418" s="6" t="s">
        <v>7733</v>
      </c>
      <c r="R4418" s="6" t="s">
        <v>7734</v>
      </c>
      <c r="S4418" s="6"/>
      <c r="T4418" s="6" t="s">
        <v>4299</v>
      </c>
      <c r="U4418">
        <f t="shared" si="68"/>
        <v>4</v>
      </c>
    </row>
    <row r="4419" spans="1:21" x14ac:dyDescent="0.2">
      <c r="A4419" s="6" t="s">
        <v>12998</v>
      </c>
      <c r="B4419" s="6" t="s">
        <v>12979</v>
      </c>
      <c r="C4419" s="6">
        <v>3526047</v>
      </c>
      <c r="D4419" s="6" t="s">
        <v>8743</v>
      </c>
      <c r="E4419" s="6" t="s">
        <v>13001</v>
      </c>
      <c r="F4419" s="6" t="s">
        <v>6402</v>
      </c>
      <c r="G4419" s="6">
        <v>1709</v>
      </c>
      <c r="H4419" s="6">
        <v>7040</v>
      </c>
      <c r="I4419" s="6">
        <v>0</v>
      </c>
      <c r="J4419" s="6">
        <v>0</v>
      </c>
      <c r="K4419" s="6">
        <v>0</v>
      </c>
      <c r="L4419" s="6"/>
      <c r="M4419" s="6">
        <v>2022</v>
      </c>
      <c r="N4419" s="6" t="s">
        <v>7740</v>
      </c>
      <c r="O4419" s="6">
        <v>99</v>
      </c>
      <c r="P4419" s="6"/>
      <c r="Q4419" s="6" t="s">
        <v>7733</v>
      </c>
      <c r="R4419" s="6" t="s">
        <v>7734</v>
      </c>
      <c r="S4419" s="6"/>
      <c r="T4419" s="6" t="s">
        <v>4314</v>
      </c>
      <c r="U4419">
        <f t="shared" ref="U4419:U4482" si="69">COUNTIF(A4419:A10719,A4419)</f>
        <v>3</v>
      </c>
    </row>
    <row r="4420" spans="1:21" x14ac:dyDescent="0.2">
      <c r="A4420" s="6" t="s">
        <v>12998</v>
      </c>
      <c r="B4420" s="6" t="s">
        <v>12979</v>
      </c>
      <c r="C4420" s="6">
        <v>3526047</v>
      </c>
      <c r="D4420" s="6" t="s">
        <v>13002</v>
      </c>
      <c r="E4420" s="6" t="s">
        <v>6854</v>
      </c>
      <c r="F4420" s="6" t="s">
        <v>6402</v>
      </c>
      <c r="G4420" s="6">
        <v>1134</v>
      </c>
      <c r="H4420" s="6">
        <v>7040</v>
      </c>
      <c r="I4420" s="6">
        <v>0</v>
      </c>
      <c r="J4420" s="6">
        <v>0</v>
      </c>
      <c r="K4420" s="6">
        <v>0</v>
      </c>
      <c r="L4420" s="6"/>
      <c r="M4420" s="6">
        <v>2022</v>
      </c>
      <c r="N4420" s="6" t="s">
        <v>7740</v>
      </c>
      <c r="O4420" s="6">
        <v>99</v>
      </c>
      <c r="P4420" s="6"/>
      <c r="Q4420" s="6" t="s">
        <v>7733</v>
      </c>
      <c r="R4420" s="6" t="s">
        <v>7734</v>
      </c>
      <c r="S4420" s="6"/>
      <c r="T4420" s="6" t="s">
        <v>4315</v>
      </c>
      <c r="U4420">
        <f t="shared" si="69"/>
        <v>2</v>
      </c>
    </row>
    <row r="4421" spans="1:21" x14ac:dyDescent="0.2">
      <c r="A4421" s="6" t="s">
        <v>12998</v>
      </c>
      <c r="B4421" s="6" t="s">
        <v>12979</v>
      </c>
      <c r="C4421" s="6">
        <v>3526047</v>
      </c>
      <c r="D4421" s="6" t="s">
        <v>7169</v>
      </c>
      <c r="E4421" s="6" t="s">
        <v>13003</v>
      </c>
      <c r="F4421" s="6" t="s">
        <v>6402</v>
      </c>
      <c r="G4421" s="6">
        <v>187</v>
      </c>
      <c r="H4421" s="6">
        <v>7040</v>
      </c>
      <c r="I4421" s="6">
        <v>0</v>
      </c>
      <c r="J4421" s="6">
        <v>0</v>
      </c>
      <c r="K4421" s="6">
        <v>0</v>
      </c>
      <c r="L4421" s="6"/>
      <c r="M4421" s="6">
        <v>2022</v>
      </c>
      <c r="N4421" s="6" t="s">
        <v>7740</v>
      </c>
      <c r="O4421" s="6">
        <v>99</v>
      </c>
      <c r="P4421" s="6"/>
      <c r="Q4421" s="6" t="s">
        <v>7733</v>
      </c>
      <c r="R4421" s="6" t="s">
        <v>7734</v>
      </c>
      <c r="S4421" s="6"/>
      <c r="T4421" s="6" t="s">
        <v>4316</v>
      </c>
      <c r="U4421">
        <f t="shared" si="69"/>
        <v>1</v>
      </c>
    </row>
    <row r="4422" spans="1:21" x14ac:dyDescent="0.2">
      <c r="A4422" s="6" t="s">
        <v>13004</v>
      </c>
      <c r="B4422" s="6" t="s">
        <v>8653</v>
      </c>
      <c r="C4422" s="6">
        <v>3554058</v>
      </c>
      <c r="D4422" s="6" t="s">
        <v>6813</v>
      </c>
      <c r="E4422" s="6" t="s">
        <v>9297</v>
      </c>
      <c r="F4422" s="6" t="s">
        <v>6402</v>
      </c>
      <c r="G4422" s="6">
        <v>198</v>
      </c>
      <c r="H4422" s="6">
        <v>351</v>
      </c>
      <c r="I4422" s="6">
        <v>0</v>
      </c>
      <c r="J4422" s="6">
        <v>1</v>
      </c>
      <c r="K4422" s="6">
        <v>0</v>
      </c>
      <c r="L4422" s="6"/>
      <c r="M4422" s="6">
        <v>2022</v>
      </c>
      <c r="N4422" s="6" t="s">
        <v>7732</v>
      </c>
      <c r="O4422" s="6">
        <v>99</v>
      </c>
      <c r="P4422" s="6"/>
      <c r="Q4422" s="6" t="s">
        <v>7733</v>
      </c>
      <c r="R4422" s="6" t="s">
        <v>7734</v>
      </c>
      <c r="S4422" s="6"/>
      <c r="T4422" s="6" t="s">
        <v>958</v>
      </c>
      <c r="U4422">
        <f t="shared" si="69"/>
        <v>3</v>
      </c>
    </row>
    <row r="4423" spans="1:21" x14ac:dyDescent="0.2">
      <c r="A4423" s="6" t="s">
        <v>13004</v>
      </c>
      <c r="B4423" s="6" t="s">
        <v>8653</v>
      </c>
      <c r="C4423" s="6">
        <v>3554058</v>
      </c>
      <c r="D4423" s="6" t="s">
        <v>7069</v>
      </c>
      <c r="E4423" s="6" t="s">
        <v>13005</v>
      </c>
      <c r="F4423" s="6" t="s">
        <v>6402</v>
      </c>
      <c r="G4423" s="6">
        <v>46</v>
      </c>
      <c r="H4423" s="6">
        <v>351</v>
      </c>
      <c r="I4423" s="6">
        <v>0</v>
      </c>
      <c r="J4423" s="6">
        <v>0</v>
      </c>
      <c r="K4423" s="6">
        <v>0</v>
      </c>
      <c r="L4423" s="6"/>
      <c r="M4423" s="6">
        <v>2022</v>
      </c>
      <c r="N4423" s="6" t="s">
        <v>7732</v>
      </c>
      <c r="O4423" s="6">
        <v>99</v>
      </c>
      <c r="P4423" s="6"/>
      <c r="Q4423" s="6" t="s">
        <v>7733</v>
      </c>
      <c r="R4423" s="6" t="s">
        <v>7734</v>
      </c>
      <c r="S4423" s="6"/>
      <c r="T4423" s="6" t="s">
        <v>959</v>
      </c>
      <c r="U4423">
        <f t="shared" si="69"/>
        <v>2</v>
      </c>
    </row>
    <row r="4424" spans="1:21" x14ac:dyDescent="0.2">
      <c r="A4424" s="6" t="s">
        <v>13006</v>
      </c>
      <c r="B4424" s="6" t="s">
        <v>8653</v>
      </c>
      <c r="C4424" s="6">
        <v>3554058</v>
      </c>
      <c r="D4424" s="6" t="s">
        <v>13007</v>
      </c>
      <c r="E4424" s="6" t="s">
        <v>13008</v>
      </c>
      <c r="F4424" s="6" t="s">
        <v>6402</v>
      </c>
      <c r="G4424" s="6">
        <v>114</v>
      </c>
      <c r="H4424" s="6">
        <v>1197</v>
      </c>
      <c r="I4424" s="6">
        <v>1</v>
      </c>
      <c r="J4424" s="6">
        <v>0</v>
      </c>
      <c r="K4424" s="6">
        <v>0</v>
      </c>
      <c r="L4424" s="6"/>
      <c r="M4424" s="6">
        <v>2022</v>
      </c>
      <c r="N4424" s="6" t="s">
        <v>7745</v>
      </c>
      <c r="O4424" s="6">
        <v>99</v>
      </c>
      <c r="P4424" s="6"/>
      <c r="Q4424" s="6" t="s">
        <v>7733</v>
      </c>
      <c r="R4424" s="6" t="s">
        <v>7734</v>
      </c>
      <c r="S4424" s="6"/>
      <c r="T4424" s="6" t="s">
        <v>3953</v>
      </c>
      <c r="U4424">
        <f t="shared" si="69"/>
        <v>8</v>
      </c>
    </row>
    <row r="4425" spans="1:21" x14ac:dyDescent="0.2">
      <c r="A4425" s="6" t="s">
        <v>13006</v>
      </c>
      <c r="B4425" s="6" t="s">
        <v>8653</v>
      </c>
      <c r="C4425" s="6">
        <v>3554058</v>
      </c>
      <c r="D4425" s="6" t="s">
        <v>11651</v>
      </c>
      <c r="E4425" s="6" t="s">
        <v>13009</v>
      </c>
      <c r="F4425" s="6" t="s">
        <v>6402</v>
      </c>
      <c r="G4425" s="6">
        <v>159</v>
      </c>
      <c r="H4425" s="6">
        <v>1197</v>
      </c>
      <c r="I4425" s="6">
        <v>1</v>
      </c>
      <c r="J4425" s="6">
        <v>1</v>
      </c>
      <c r="K4425" s="6">
        <v>0</v>
      </c>
      <c r="L4425" s="6"/>
      <c r="M4425" s="6">
        <v>2022</v>
      </c>
      <c r="N4425" s="6" t="s">
        <v>7745</v>
      </c>
      <c r="O4425" s="6">
        <v>99</v>
      </c>
      <c r="P4425" s="6"/>
      <c r="Q4425" s="6" t="s">
        <v>7733</v>
      </c>
      <c r="R4425" s="6" t="s">
        <v>7734</v>
      </c>
      <c r="S4425" s="6"/>
      <c r="T4425" s="6" t="s">
        <v>3952</v>
      </c>
      <c r="U4425">
        <f t="shared" si="69"/>
        <v>7</v>
      </c>
    </row>
    <row r="4426" spans="1:21" x14ac:dyDescent="0.2">
      <c r="A4426" s="6" t="s">
        <v>13006</v>
      </c>
      <c r="B4426" s="6" t="s">
        <v>8653</v>
      </c>
      <c r="C4426" s="6">
        <v>3554058</v>
      </c>
      <c r="D4426" s="6" t="s">
        <v>7618</v>
      </c>
      <c r="E4426" s="6" t="s">
        <v>9286</v>
      </c>
      <c r="F4426" s="6" t="s">
        <v>6402</v>
      </c>
      <c r="G4426" s="6">
        <v>92</v>
      </c>
      <c r="H4426" s="6">
        <v>1197</v>
      </c>
      <c r="I4426" s="6">
        <v>0</v>
      </c>
      <c r="J4426" s="6">
        <v>0</v>
      </c>
      <c r="K4426" s="6">
        <v>0</v>
      </c>
      <c r="L4426" s="6"/>
      <c r="M4426" s="6">
        <v>2022</v>
      </c>
      <c r="N4426" s="6" t="s">
        <v>7745</v>
      </c>
      <c r="O4426" s="6">
        <v>99</v>
      </c>
      <c r="P4426" s="6"/>
      <c r="Q4426" s="6" t="s">
        <v>7733</v>
      </c>
      <c r="R4426" s="6" t="s">
        <v>7734</v>
      </c>
      <c r="S4426" s="6"/>
      <c r="T4426" s="6" t="s">
        <v>20266</v>
      </c>
      <c r="U4426">
        <f t="shared" si="69"/>
        <v>6</v>
      </c>
    </row>
    <row r="4427" spans="1:21" x14ac:dyDescent="0.2">
      <c r="A4427" s="6" t="s">
        <v>13006</v>
      </c>
      <c r="B4427" s="6" t="s">
        <v>8653</v>
      </c>
      <c r="C4427" s="6">
        <v>3554058</v>
      </c>
      <c r="D4427" s="6" t="s">
        <v>7608</v>
      </c>
      <c r="E4427" s="6" t="s">
        <v>13010</v>
      </c>
      <c r="F4427" s="6" t="s">
        <v>6402</v>
      </c>
      <c r="G4427" s="6">
        <v>259</v>
      </c>
      <c r="H4427" s="6">
        <v>1197</v>
      </c>
      <c r="I4427" s="6">
        <v>0</v>
      </c>
      <c r="J4427" s="6">
        <v>1</v>
      </c>
      <c r="K4427" s="6">
        <v>0</v>
      </c>
      <c r="L4427" s="6"/>
      <c r="M4427" s="6">
        <v>2022</v>
      </c>
      <c r="N4427" s="6" t="s">
        <v>7745</v>
      </c>
      <c r="O4427" s="6">
        <v>99</v>
      </c>
      <c r="P4427" s="6"/>
      <c r="Q4427" s="6" t="s">
        <v>7733</v>
      </c>
      <c r="R4427" s="6" t="s">
        <v>7734</v>
      </c>
      <c r="S4427" s="6"/>
      <c r="T4427" s="6" t="s">
        <v>3951</v>
      </c>
      <c r="U4427">
        <f t="shared" si="69"/>
        <v>5</v>
      </c>
    </row>
    <row r="4428" spans="1:21" x14ac:dyDescent="0.2">
      <c r="A4428" s="6" t="s">
        <v>13006</v>
      </c>
      <c r="B4428" s="6" t="s">
        <v>8653</v>
      </c>
      <c r="C4428" s="6">
        <v>3554058</v>
      </c>
      <c r="D4428" s="6" t="s">
        <v>6871</v>
      </c>
      <c r="E4428" s="6" t="s">
        <v>13011</v>
      </c>
      <c r="F4428" s="6" t="s">
        <v>6402</v>
      </c>
      <c r="G4428" s="6">
        <v>114</v>
      </c>
      <c r="H4428" s="6">
        <v>1197</v>
      </c>
      <c r="I4428" s="6">
        <v>0</v>
      </c>
      <c r="J4428" s="6">
        <v>0</v>
      </c>
      <c r="K4428" s="6">
        <v>0</v>
      </c>
      <c r="L4428" s="6"/>
      <c r="M4428" s="6">
        <v>2022</v>
      </c>
      <c r="N4428" s="6" t="s">
        <v>7745</v>
      </c>
      <c r="O4428" s="6">
        <v>99</v>
      </c>
      <c r="P4428" s="6"/>
      <c r="Q4428" s="6" t="s">
        <v>7733</v>
      </c>
      <c r="R4428" s="6" t="s">
        <v>7734</v>
      </c>
      <c r="S4428" s="6"/>
      <c r="T4428" s="6" t="s">
        <v>3955</v>
      </c>
      <c r="U4428">
        <f t="shared" si="69"/>
        <v>4</v>
      </c>
    </row>
    <row r="4429" spans="1:21" x14ac:dyDescent="0.2">
      <c r="A4429" s="6" t="s">
        <v>13006</v>
      </c>
      <c r="B4429" s="6" t="s">
        <v>8653</v>
      </c>
      <c r="C4429" s="6">
        <v>3554058</v>
      </c>
      <c r="D4429" s="6" t="s">
        <v>6488</v>
      </c>
      <c r="E4429" s="6" t="s">
        <v>13012</v>
      </c>
      <c r="F4429" s="6" t="s">
        <v>6402</v>
      </c>
      <c r="G4429" s="6">
        <v>189</v>
      </c>
      <c r="H4429" s="6">
        <v>1197</v>
      </c>
      <c r="I4429" s="6">
        <v>1</v>
      </c>
      <c r="J4429" s="6">
        <v>1</v>
      </c>
      <c r="K4429" s="6">
        <v>0</v>
      </c>
      <c r="L4429" s="6"/>
      <c r="M4429" s="6">
        <v>2022</v>
      </c>
      <c r="N4429" s="6" t="s">
        <v>7745</v>
      </c>
      <c r="O4429" s="6">
        <v>99</v>
      </c>
      <c r="P4429" s="6"/>
      <c r="Q4429" s="6" t="s">
        <v>7733</v>
      </c>
      <c r="R4429" s="6" t="s">
        <v>7734</v>
      </c>
      <c r="S4429" s="6"/>
      <c r="T4429" s="6" t="s">
        <v>3950</v>
      </c>
      <c r="U4429">
        <f t="shared" si="69"/>
        <v>3</v>
      </c>
    </row>
    <row r="4430" spans="1:21" x14ac:dyDescent="0.2">
      <c r="A4430" s="6" t="s">
        <v>13006</v>
      </c>
      <c r="B4430" s="6" t="s">
        <v>8653</v>
      </c>
      <c r="C4430" s="6">
        <v>3554058</v>
      </c>
      <c r="D4430" s="6" t="s">
        <v>13013</v>
      </c>
      <c r="E4430" s="6" t="s">
        <v>13014</v>
      </c>
      <c r="F4430" s="6" t="s">
        <v>6402</v>
      </c>
      <c r="G4430" s="6">
        <v>81</v>
      </c>
      <c r="H4430" s="6">
        <v>1197</v>
      </c>
      <c r="I4430" s="6">
        <v>0</v>
      </c>
      <c r="J4430" s="6">
        <v>0</v>
      </c>
      <c r="K4430" s="6">
        <v>0</v>
      </c>
      <c r="L4430" s="6"/>
      <c r="M4430" s="6">
        <v>2022</v>
      </c>
      <c r="N4430" s="6" t="s">
        <v>7745</v>
      </c>
      <c r="O4430" s="6">
        <v>99</v>
      </c>
      <c r="P4430" s="6"/>
      <c r="Q4430" s="6" t="s">
        <v>7733</v>
      </c>
      <c r="R4430" s="6" t="s">
        <v>7734</v>
      </c>
      <c r="S4430" s="6"/>
      <c r="T4430" s="6" t="s">
        <v>3956</v>
      </c>
      <c r="U4430">
        <f t="shared" si="69"/>
        <v>2</v>
      </c>
    </row>
    <row r="4431" spans="1:21" x14ac:dyDescent="0.2">
      <c r="A4431" s="6" t="s">
        <v>13004</v>
      </c>
      <c r="B4431" s="6" t="s">
        <v>8653</v>
      </c>
      <c r="C4431" s="6">
        <v>3554058</v>
      </c>
      <c r="D4431" s="6" t="s">
        <v>13015</v>
      </c>
      <c r="E4431" s="6" t="s">
        <v>8137</v>
      </c>
      <c r="F4431" s="6" t="s">
        <v>6402</v>
      </c>
      <c r="G4431" s="6">
        <v>107</v>
      </c>
      <c r="H4431" s="6">
        <v>351</v>
      </c>
      <c r="I4431" s="6">
        <v>1</v>
      </c>
      <c r="J4431" s="6">
        <v>0</v>
      </c>
      <c r="K4431" s="6">
        <v>0</v>
      </c>
      <c r="L4431" s="6"/>
      <c r="M4431" s="6">
        <v>2022</v>
      </c>
      <c r="N4431" s="6" t="s">
        <v>7732</v>
      </c>
      <c r="O4431" s="6">
        <v>99</v>
      </c>
      <c r="P4431" s="6"/>
      <c r="Q4431" s="6" t="s">
        <v>7733</v>
      </c>
      <c r="R4431" s="6" t="s">
        <v>7734</v>
      </c>
      <c r="S4431" s="6"/>
      <c r="T4431" s="6" t="s">
        <v>960</v>
      </c>
      <c r="U4431">
        <f t="shared" si="69"/>
        <v>1</v>
      </c>
    </row>
    <row r="4432" spans="1:21" x14ac:dyDescent="0.2">
      <c r="A4432" s="6" t="s">
        <v>13006</v>
      </c>
      <c r="B4432" s="6" t="s">
        <v>8653</v>
      </c>
      <c r="C4432" s="6">
        <v>3554058</v>
      </c>
      <c r="D4432" s="6" t="s">
        <v>13016</v>
      </c>
      <c r="E4432" s="6" t="s">
        <v>13017</v>
      </c>
      <c r="F4432" s="6" t="s">
        <v>6402</v>
      </c>
      <c r="G4432" s="6">
        <v>189</v>
      </c>
      <c r="H4432" s="6">
        <v>1197</v>
      </c>
      <c r="I4432" s="6">
        <v>0</v>
      </c>
      <c r="J4432" s="6">
        <v>1</v>
      </c>
      <c r="K4432" s="6">
        <v>0</v>
      </c>
      <c r="L4432" s="6"/>
      <c r="M4432" s="6">
        <v>2022</v>
      </c>
      <c r="N4432" s="6" t="s">
        <v>7745</v>
      </c>
      <c r="O4432" s="6">
        <v>99</v>
      </c>
      <c r="P4432" s="6"/>
      <c r="Q4432" s="6" t="s">
        <v>7733</v>
      </c>
      <c r="R4432" s="6" t="s">
        <v>7734</v>
      </c>
      <c r="S4432" s="6"/>
      <c r="T4432" s="6" t="s">
        <v>3949</v>
      </c>
      <c r="U4432">
        <f t="shared" si="69"/>
        <v>1</v>
      </c>
    </row>
    <row r="4433" spans="1:21" x14ac:dyDescent="0.2">
      <c r="A4433" s="6" t="s">
        <v>13018</v>
      </c>
      <c r="B4433" s="6" t="s">
        <v>13019</v>
      </c>
      <c r="C4433" s="6">
        <v>3526014</v>
      </c>
      <c r="D4433" s="6" t="s">
        <v>6485</v>
      </c>
      <c r="E4433" s="6" t="s">
        <v>6415</v>
      </c>
      <c r="F4433" s="6" t="s">
        <v>6402</v>
      </c>
      <c r="G4433" s="6">
        <v>1055</v>
      </c>
      <c r="H4433" s="6">
        <v>2587</v>
      </c>
      <c r="I4433" s="6">
        <v>1</v>
      </c>
      <c r="J4433" s="6">
        <v>0</v>
      </c>
      <c r="K4433" s="6">
        <v>0</v>
      </c>
      <c r="L4433" s="6"/>
      <c r="M4433" s="6">
        <v>2022</v>
      </c>
      <c r="N4433" s="6" t="s">
        <v>7732</v>
      </c>
      <c r="O4433" s="6">
        <v>99</v>
      </c>
      <c r="P4433" s="6"/>
      <c r="Q4433" s="6" t="s">
        <v>7733</v>
      </c>
      <c r="R4433" s="6" t="s">
        <v>7734</v>
      </c>
      <c r="S4433" s="6"/>
      <c r="T4433" s="6" t="s">
        <v>1365</v>
      </c>
      <c r="U4433">
        <f t="shared" si="69"/>
        <v>3</v>
      </c>
    </row>
    <row r="4434" spans="1:21" x14ac:dyDescent="0.2">
      <c r="A4434" s="6" t="s">
        <v>13018</v>
      </c>
      <c r="B4434" s="6" t="s">
        <v>13019</v>
      </c>
      <c r="C4434" s="6">
        <v>3526014</v>
      </c>
      <c r="D4434" s="6" t="s">
        <v>6609</v>
      </c>
      <c r="E4434" s="6" t="s">
        <v>6589</v>
      </c>
      <c r="F4434" s="6" t="s">
        <v>6402</v>
      </c>
      <c r="G4434" s="6">
        <v>1067</v>
      </c>
      <c r="H4434" s="6">
        <v>2587</v>
      </c>
      <c r="I4434" s="6">
        <v>0</v>
      </c>
      <c r="J4434" s="6">
        <v>1</v>
      </c>
      <c r="K4434" s="6">
        <v>0</v>
      </c>
      <c r="L4434" s="6"/>
      <c r="M4434" s="6">
        <v>2022</v>
      </c>
      <c r="N4434" s="6" t="s">
        <v>7732</v>
      </c>
      <c r="O4434" s="6">
        <v>99</v>
      </c>
      <c r="P4434" s="6"/>
      <c r="Q4434" s="6" t="s">
        <v>7733</v>
      </c>
      <c r="R4434" s="6" t="s">
        <v>7734</v>
      </c>
      <c r="S4434" s="6"/>
      <c r="T4434" s="6" t="s">
        <v>1364</v>
      </c>
      <c r="U4434">
        <f t="shared" si="69"/>
        <v>2</v>
      </c>
    </row>
    <row r="4435" spans="1:21" x14ac:dyDescent="0.2">
      <c r="A4435" s="6" t="s">
        <v>13018</v>
      </c>
      <c r="B4435" s="6" t="s">
        <v>13019</v>
      </c>
      <c r="C4435" s="6">
        <v>3526014</v>
      </c>
      <c r="D4435" s="6" t="s">
        <v>12382</v>
      </c>
      <c r="E4435" s="6" t="s">
        <v>13020</v>
      </c>
      <c r="F4435" s="6" t="s">
        <v>6402</v>
      </c>
      <c r="G4435" s="6">
        <v>465</v>
      </c>
      <c r="H4435" s="6">
        <v>2587</v>
      </c>
      <c r="I4435" s="6">
        <v>0</v>
      </c>
      <c r="J4435" s="6">
        <v>0</v>
      </c>
      <c r="K4435" s="6">
        <v>0</v>
      </c>
      <c r="L4435" s="6"/>
      <c r="M4435" s="6">
        <v>2022</v>
      </c>
      <c r="N4435" s="6" t="s">
        <v>7732</v>
      </c>
      <c r="O4435" s="6">
        <v>99</v>
      </c>
      <c r="P4435" s="6"/>
      <c r="Q4435" s="6" t="s">
        <v>7733</v>
      </c>
      <c r="R4435" s="6" t="s">
        <v>7734</v>
      </c>
      <c r="S4435" s="6"/>
      <c r="T4435" s="6" t="s">
        <v>1366</v>
      </c>
      <c r="U4435">
        <f t="shared" si="69"/>
        <v>1</v>
      </c>
    </row>
    <row r="4436" spans="1:21" x14ac:dyDescent="0.2">
      <c r="A4436" s="6" t="s">
        <v>13021</v>
      </c>
      <c r="B4436" s="6" t="s">
        <v>13019</v>
      </c>
      <c r="C4436" s="6">
        <v>3526014</v>
      </c>
      <c r="D4436" s="6" t="s">
        <v>6952</v>
      </c>
      <c r="E4436" s="6" t="s">
        <v>6669</v>
      </c>
      <c r="F4436" s="6" t="s">
        <v>6402</v>
      </c>
      <c r="G4436" s="6">
        <v>1076</v>
      </c>
      <c r="H4436" s="6">
        <v>8409</v>
      </c>
      <c r="I4436" s="6">
        <v>0</v>
      </c>
      <c r="J4436" s="6">
        <v>1</v>
      </c>
      <c r="K4436" s="6">
        <v>0</v>
      </c>
      <c r="L4436" s="6"/>
      <c r="M4436" s="6">
        <v>2022</v>
      </c>
      <c r="N4436" s="6" t="s">
        <v>7745</v>
      </c>
      <c r="O4436" s="6">
        <v>99</v>
      </c>
      <c r="P4436" s="6"/>
      <c r="Q4436" s="6" t="s">
        <v>7733</v>
      </c>
      <c r="R4436" s="6" t="s">
        <v>7734</v>
      </c>
      <c r="S4436" s="6"/>
      <c r="T4436" s="6" t="s">
        <v>6018</v>
      </c>
      <c r="U4436">
        <f t="shared" si="69"/>
        <v>8</v>
      </c>
    </row>
    <row r="4437" spans="1:21" x14ac:dyDescent="0.2">
      <c r="A4437" s="6" t="s">
        <v>13021</v>
      </c>
      <c r="B4437" s="6" t="s">
        <v>13019</v>
      </c>
      <c r="C4437" s="6">
        <v>3526014</v>
      </c>
      <c r="D4437" s="6" t="s">
        <v>8518</v>
      </c>
      <c r="E4437" s="6" t="s">
        <v>13022</v>
      </c>
      <c r="F4437" s="6" t="s">
        <v>6402</v>
      </c>
      <c r="G4437" s="6">
        <v>1039</v>
      </c>
      <c r="H4437" s="6">
        <v>8409</v>
      </c>
      <c r="I4437" s="6">
        <v>0</v>
      </c>
      <c r="J4437" s="6">
        <v>0</v>
      </c>
      <c r="K4437" s="6">
        <v>0</v>
      </c>
      <c r="L4437" s="6"/>
      <c r="M4437" s="6">
        <v>2022</v>
      </c>
      <c r="N4437" s="6" t="s">
        <v>7745</v>
      </c>
      <c r="O4437" s="6">
        <v>99</v>
      </c>
      <c r="P4437" s="6"/>
      <c r="Q4437" s="6" t="s">
        <v>7733</v>
      </c>
      <c r="R4437" s="6" t="s">
        <v>7734</v>
      </c>
      <c r="S4437" s="6"/>
      <c r="T4437" s="6" t="s">
        <v>6019</v>
      </c>
      <c r="U4437">
        <f t="shared" si="69"/>
        <v>7</v>
      </c>
    </row>
    <row r="4438" spans="1:21" x14ac:dyDescent="0.2">
      <c r="A4438" s="6" t="s">
        <v>13021</v>
      </c>
      <c r="B4438" s="6" t="s">
        <v>13019</v>
      </c>
      <c r="C4438" s="6">
        <v>3526014</v>
      </c>
      <c r="D4438" s="6" t="s">
        <v>7429</v>
      </c>
      <c r="E4438" s="6" t="s">
        <v>7291</v>
      </c>
      <c r="F4438" s="6" t="s">
        <v>6402</v>
      </c>
      <c r="G4438" s="6">
        <v>894</v>
      </c>
      <c r="H4438" s="6">
        <v>8409</v>
      </c>
      <c r="I4438" s="6">
        <v>0</v>
      </c>
      <c r="J4438" s="6">
        <v>0</v>
      </c>
      <c r="K4438" s="6">
        <v>0</v>
      </c>
      <c r="L4438" s="6"/>
      <c r="M4438" s="6">
        <v>2022</v>
      </c>
      <c r="N4438" s="6" t="s">
        <v>7745</v>
      </c>
      <c r="O4438" s="6">
        <v>99</v>
      </c>
      <c r="P4438" s="6"/>
      <c r="Q4438" s="6" t="s">
        <v>7733</v>
      </c>
      <c r="R4438" s="6" t="s">
        <v>7734</v>
      </c>
      <c r="S4438" s="6"/>
      <c r="T4438" s="6" t="s">
        <v>6020</v>
      </c>
      <c r="U4438">
        <f t="shared" si="69"/>
        <v>6</v>
      </c>
    </row>
    <row r="4439" spans="1:21" x14ac:dyDescent="0.2">
      <c r="A4439" s="6" t="s">
        <v>13021</v>
      </c>
      <c r="B4439" s="6" t="s">
        <v>13019</v>
      </c>
      <c r="C4439" s="6">
        <v>3526014</v>
      </c>
      <c r="D4439" s="6" t="s">
        <v>6858</v>
      </c>
      <c r="E4439" s="6" t="s">
        <v>13023</v>
      </c>
      <c r="F4439" s="6" t="s">
        <v>6402</v>
      </c>
      <c r="G4439" s="6">
        <v>1511</v>
      </c>
      <c r="H4439" s="6">
        <v>8409</v>
      </c>
      <c r="I4439" s="6">
        <v>1</v>
      </c>
      <c r="J4439" s="6">
        <v>1</v>
      </c>
      <c r="K4439" s="6">
        <v>0</v>
      </c>
      <c r="L4439" s="6"/>
      <c r="M4439" s="6">
        <v>2022</v>
      </c>
      <c r="N4439" s="6" t="s">
        <v>7745</v>
      </c>
      <c r="O4439" s="6">
        <v>99</v>
      </c>
      <c r="P4439" s="6"/>
      <c r="Q4439" s="6" t="s">
        <v>7733</v>
      </c>
      <c r="R4439" s="6" t="s">
        <v>7734</v>
      </c>
      <c r="S4439" s="6"/>
      <c r="T4439" s="6" t="s">
        <v>6017</v>
      </c>
      <c r="U4439">
        <f t="shared" si="69"/>
        <v>5</v>
      </c>
    </row>
    <row r="4440" spans="1:21" x14ac:dyDescent="0.2">
      <c r="A4440" s="6" t="s">
        <v>13021</v>
      </c>
      <c r="B4440" s="6" t="s">
        <v>13019</v>
      </c>
      <c r="C4440" s="6">
        <v>3526014</v>
      </c>
      <c r="D4440" s="6" t="s">
        <v>6463</v>
      </c>
      <c r="E4440" s="6" t="s">
        <v>13024</v>
      </c>
      <c r="F4440" s="6" t="s">
        <v>6402</v>
      </c>
      <c r="G4440" s="6">
        <v>781</v>
      </c>
      <c r="H4440" s="6">
        <v>8409</v>
      </c>
      <c r="I4440" s="6">
        <v>0</v>
      </c>
      <c r="J4440" s="6">
        <v>0</v>
      </c>
      <c r="K4440" s="6">
        <v>0</v>
      </c>
      <c r="L4440" s="6"/>
      <c r="M4440" s="6">
        <v>2022</v>
      </c>
      <c r="N4440" s="6" t="s">
        <v>7745</v>
      </c>
      <c r="O4440" s="6">
        <v>99</v>
      </c>
      <c r="P4440" s="6"/>
      <c r="Q4440" s="6" t="s">
        <v>7733</v>
      </c>
      <c r="R4440" s="6" t="s">
        <v>7734</v>
      </c>
      <c r="S4440" s="6"/>
      <c r="T4440" s="6" t="s">
        <v>6021</v>
      </c>
      <c r="U4440">
        <f t="shared" si="69"/>
        <v>4</v>
      </c>
    </row>
    <row r="4441" spans="1:21" x14ac:dyDescent="0.2">
      <c r="A4441" s="6" t="s">
        <v>13021</v>
      </c>
      <c r="B4441" s="6" t="s">
        <v>13019</v>
      </c>
      <c r="C4441" s="6">
        <v>3526014</v>
      </c>
      <c r="D4441" s="6" t="s">
        <v>6434</v>
      </c>
      <c r="E4441" s="6" t="s">
        <v>13025</v>
      </c>
      <c r="F4441" s="6" t="s">
        <v>6402</v>
      </c>
      <c r="G4441" s="6">
        <v>1115</v>
      </c>
      <c r="H4441" s="6">
        <v>8409</v>
      </c>
      <c r="I4441" s="6">
        <v>1</v>
      </c>
      <c r="J4441" s="6">
        <v>1</v>
      </c>
      <c r="K4441" s="6">
        <v>0</v>
      </c>
      <c r="L4441" s="6"/>
      <c r="M4441" s="6">
        <v>2022</v>
      </c>
      <c r="N4441" s="6" t="s">
        <v>7745</v>
      </c>
      <c r="O4441" s="6">
        <v>99</v>
      </c>
      <c r="P4441" s="6"/>
      <c r="Q4441" s="6" t="s">
        <v>7733</v>
      </c>
      <c r="R4441" s="6" t="s">
        <v>7734</v>
      </c>
      <c r="S4441" s="6"/>
      <c r="T4441" s="6" t="s">
        <v>6016</v>
      </c>
      <c r="U4441">
        <f t="shared" si="69"/>
        <v>3</v>
      </c>
    </row>
    <row r="4442" spans="1:21" x14ac:dyDescent="0.2">
      <c r="A4442" s="6" t="s">
        <v>13021</v>
      </c>
      <c r="B4442" s="6" t="s">
        <v>13019</v>
      </c>
      <c r="C4442" s="6">
        <v>3526014</v>
      </c>
      <c r="D4442" s="6" t="s">
        <v>13026</v>
      </c>
      <c r="E4442" s="6" t="s">
        <v>8956</v>
      </c>
      <c r="F4442" s="6" t="s">
        <v>6402</v>
      </c>
      <c r="G4442" s="6">
        <v>750</v>
      </c>
      <c r="H4442" s="6">
        <v>8409</v>
      </c>
      <c r="I4442" s="6">
        <v>0</v>
      </c>
      <c r="J4442" s="6">
        <v>0</v>
      </c>
      <c r="K4442" s="6">
        <v>0</v>
      </c>
      <c r="L4442" s="6"/>
      <c r="M4442" s="6">
        <v>2022</v>
      </c>
      <c r="N4442" s="6" t="s">
        <v>7745</v>
      </c>
      <c r="O4442" s="6">
        <v>99</v>
      </c>
      <c r="P4442" s="6"/>
      <c r="Q4442" s="6" t="s">
        <v>7733</v>
      </c>
      <c r="R4442" s="6" t="s">
        <v>7734</v>
      </c>
      <c r="S4442" s="6"/>
      <c r="T4442" s="6" t="s">
        <v>6022</v>
      </c>
      <c r="U4442">
        <f t="shared" si="69"/>
        <v>2</v>
      </c>
    </row>
    <row r="4443" spans="1:21" x14ac:dyDescent="0.2">
      <c r="A4443" s="6" t="s">
        <v>13021</v>
      </c>
      <c r="B4443" s="6" t="s">
        <v>13019</v>
      </c>
      <c r="C4443" s="6">
        <v>3526014</v>
      </c>
      <c r="D4443" s="6" t="s">
        <v>13027</v>
      </c>
      <c r="E4443" s="6" t="s">
        <v>13028</v>
      </c>
      <c r="F4443" s="6" t="s">
        <v>6402</v>
      </c>
      <c r="G4443" s="6">
        <v>1243</v>
      </c>
      <c r="H4443" s="6">
        <v>8409</v>
      </c>
      <c r="I4443" s="6">
        <v>1</v>
      </c>
      <c r="J4443" s="6">
        <v>1</v>
      </c>
      <c r="K4443" s="6">
        <v>0</v>
      </c>
      <c r="L4443" s="6"/>
      <c r="M4443" s="6">
        <v>2022</v>
      </c>
      <c r="N4443" s="6" t="s">
        <v>7745</v>
      </c>
      <c r="O4443" s="6">
        <v>99</v>
      </c>
      <c r="P4443" s="6"/>
      <c r="Q4443" s="6" t="s">
        <v>7733</v>
      </c>
      <c r="R4443" s="6" t="s">
        <v>7734</v>
      </c>
      <c r="S4443" s="6"/>
      <c r="T4443" s="6" t="s">
        <v>6015</v>
      </c>
      <c r="U4443">
        <f t="shared" si="69"/>
        <v>1</v>
      </c>
    </row>
    <row r="4444" spans="1:21" x14ac:dyDescent="0.2">
      <c r="A4444" s="6" t="s">
        <v>13029</v>
      </c>
      <c r="B4444" s="6" t="s">
        <v>13030</v>
      </c>
      <c r="C4444" s="6">
        <v>3515023</v>
      </c>
      <c r="D4444" s="6" t="s">
        <v>6785</v>
      </c>
      <c r="E4444" s="6" t="s">
        <v>7090</v>
      </c>
      <c r="F4444" s="6" t="s">
        <v>6402</v>
      </c>
      <c r="G4444" s="6">
        <v>1501</v>
      </c>
      <c r="H4444" s="6">
        <v>2625</v>
      </c>
      <c r="I4444" s="6">
        <v>0</v>
      </c>
      <c r="J4444" s="6">
        <v>1</v>
      </c>
      <c r="K4444" s="6">
        <v>0</v>
      </c>
      <c r="L4444" s="6"/>
      <c r="M4444" s="6">
        <v>2022</v>
      </c>
      <c r="N4444" s="6" t="s">
        <v>7732</v>
      </c>
      <c r="O4444" s="6">
        <v>99</v>
      </c>
      <c r="P4444" s="6"/>
      <c r="Q4444" s="6" t="s">
        <v>7733</v>
      </c>
      <c r="R4444" s="6" t="s">
        <v>7734</v>
      </c>
      <c r="S4444" s="6"/>
      <c r="T4444" s="6" t="s">
        <v>667</v>
      </c>
      <c r="U4444">
        <f t="shared" si="69"/>
        <v>2</v>
      </c>
    </row>
    <row r="4445" spans="1:21" x14ac:dyDescent="0.2">
      <c r="A4445" s="6" t="s">
        <v>13029</v>
      </c>
      <c r="B4445" s="6" t="s">
        <v>13030</v>
      </c>
      <c r="C4445" s="6">
        <v>3515023</v>
      </c>
      <c r="D4445" s="6" t="s">
        <v>6493</v>
      </c>
      <c r="E4445" s="6" t="s">
        <v>13031</v>
      </c>
      <c r="F4445" s="6" t="s">
        <v>6402</v>
      </c>
      <c r="G4445" s="6">
        <v>1124</v>
      </c>
      <c r="H4445" s="6">
        <v>2625</v>
      </c>
      <c r="I4445" s="6">
        <v>0</v>
      </c>
      <c r="J4445" s="6">
        <v>0</v>
      </c>
      <c r="K4445" s="6">
        <v>0</v>
      </c>
      <c r="L4445" s="6"/>
      <c r="M4445" s="6">
        <v>2022</v>
      </c>
      <c r="N4445" s="6" t="s">
        <v>7732</v>
      </c>
      <c r="O4445" s="6">
        <v>99</v>
      </c>
      <c r="P4445" s="6"/>
      <c r="Q4445" s="6" t="s">
        <v>7733</v>
      </c>
      <c r="R4445" s="6" t="s">
        <v>7734</v>
      </c>
      <c r="S4445" s="6"/>
      <c r="T4445" s="6" t="s">
        <v>668</v>
      </c>
      <c r="U4445">
        <f t="shared" si="69"/>
        <v>1</v>
      </c>
    </row>
    <row r="4446" spans="1:21" x14ac:dyDescent="0.2">
      <c r="A4446" s="6" t="s">
        <v>13032</v>
      </c>
      <c r="B4446" s="6" t="s">
        <v>13030</v>
      </c>
      <c r="C4446" s="6">
        <v>3515023</v>
      </c>
      <c r="D4446" s="6" t="s">
        <v>7586</v>
      </c>
      <c r="E4446" s="6" t="s">
        <v>6542</v>
      </c>
      <c r="F4446" s="6" t="s">
        <v>6402</v>
      </c>
      <c r="G4446" s="6">
        <v>1499</v>
      </c>
      <c r="H4446" s="6">
        <v>2509</v>
      </c>
      <c r="I4446" s="6">
        <v>0</v>
      </c>
      <c r="J4446" s="6">
        <v>1</v>
      </c>
      <c r="K4446" s="6">
        <v>0</v>
      </c>
      <c r="L4446" s="6"/>
      <c r="M4446" s="6">
        <v>2022</v>
      </c>
      <c r="N4446" s="6" t="s">
        <v>7770</v>
      </c>
      <c r="O4446" s="6">
        <v>99</v>
      </c>
      <c r="P4446" s="6"/>
      <c r="Q4446" s="6" t="s">
        <v>7733</v>
      </c>
      <c r="R4446" s="6" t="s">
        <v>7734</v>
      </c>
      <c r="S4446" s="6"/>
      <c r="T4446" s="6" t="s">
        <v>2552</v>
      </c>
      <c r="U4446">
        <f t="shared" si="69"/>
        <v>2</v>
      </c>
    </row>
    <row r="4447" spans="1:21" x14ac:dyDescent="0.2">
      <c r="A4447" s="6" t="s">
        <v>13032</v>
      </c>
      <c r="B4447" s="6" t="s">
        <v>13030</v>
      </c>
      <c r="C4447" s="6">
        <v>3515023</v>
      </c>
      <c r="D4447" s="6" t="s">
        <v>7633</v>
      </c>
      <c r="E4447" s="6" t="s">
        <v>13033</v>
      </c>
      <c r="F4447" s="6" t="s">
        <v>6402</v>
      </c>
      <c r="G4447" s="6">
        <v>1010</v>
      </c>
      <c r="H4447" s="6">
        <v>2509</v>
      </c>
      <c r="I4447" s="6">
        <v>0</v>
      </c>
      <c r="J4447" s="6">
        <v>0</v>
      </c>
      <c r="K4447" s="6">
        <v>0</v>
      </c>
      <c r="L4447" s="6"/>
      <c r="M4447" s="6">
        <v>2022</v>
      </c>
      <c r="N4447" s="6" t="s">
        <v>7770</v>
      </c>
      <c r="O4447" s="6">
        <v>99</v>
      </c>
      <c r="P4447" s="6"/>
      <c r="Q4447" s="6" t="s">
        <v>7733</v>
      </c>
      <c r="R4447" s="6" t="s">
        <v>7734</v>
      </c>
      <c r="S4447" s="6"/>
      <c r="T4447" s="6" t="s">
        <v>2553</v>
      </c>
      <c r="U4447">
        <f t="shared" si="69"/>
        <v>1</v>
      </c>
    </row>
    <row r="4448" spans="1:21" x14ac:dyDescent="0.2">
      <c r="A4448" s="6" t="s">
        <v>13034</v>
      </c>
      <c r="B4448" s="6" t="s">
        <v>13030</v>
      </c>
      <c r="C4448" s="6">
        <v>3515023</v>
      </c>
      <c r="D4448" s="6" t="s">
        <v>6780</v>
      </c>
      <c r="E4448" s="6" t="s">
        <v>13035</v>
      </c>
      <c r="F4448" s="6" t="s">
        <v>6402</v>
      </c>
      <c r="G4448" s="6">
        <v>383</v>
      </c>
      <c r="H4448" s="6">
        <v>1269</v>
      </c>
      <c r="I4448" s="6">
        <v>0</v>
      </c>
      <c r="J4448" s="6">
        <v>0</v>
      </c>
      <c r="K4448" s="6">
        <v>0</v>
      </c>
      <c r="L4448" s="6"/>
      <c r="M4448" s="6">
        <v>2022</v>
      </c>
      <c r="N4448" s="6" t="s">
        <v>7745</v>
      </c>
      <c r="O4448" s="6" t="s">
        <v>13036</v>
      </c>
      <c r="P4448" s="6"/>
      <c r="Q4448" s="6" t="s">
        <v>7733</v>
      </c>
      <c r="R4448" s="6" t="s">
        <v>7734</v>
      </c>
      <c r="S4448" s="6"/>
      <c r="T4448" s="6" t="s">
        <v>2554</v>
      </c>
      <c r="U4448">
        <f t="shared" si="69"/>
        <v>3</v>
      </c>
    </row>
    <row r="4449" spans="1:21" x14ac:dyDescent="0.2">
      <c r="A4449" s="6" t="s">
        <v>13034</v>
      </c>
      <c r="B4449" s="6" t="s">
        <v>13030</v>
      </c>
      <c r="C4449" s="6">
        <v>3515023</v>
      </c>
      <c r="D4449" s="6" t="s">
        <v>6411</v>
      </c>
      <c r="E4449" s="6" t="s">
        <v>11192</v>
      </c>
      <c r="F4449" s="6" t="s">
        <v>6402</v>
      </c>
      <c r="G4449" s="6">
        <v>356</v>
      </c>
      <c r="H4449" s="6">
        <v>1269</v>
      </c>
      <c r="I4449" s="6">
        <v>0</v>
      </c>
      <c r="J4449" s="6">
        <v>0</v>
      </c>
      <c r="K4449" s="6">
        <v>0</v>
      </c>
      <c r="L4449" s="6"/>
      <c r="M4449" s="6">
        <v>2022</v>
      </c>
      <c r="N4449" s="6" t="s">
        <v>7745</v>
      </c>
      <c r="O4449" s="6" t="s">
        <v>13036</v>
      </c>
      <c r="P4449" s="6"/>
      <c r="Q4449" s="6" t="s">
        <v>7733</v>
      </c>
      <c r="R4449" s="6" t="s">
        <v>7734</v>
      </c>
      <c r="S4449" s="6"/>
      <c r="T4449" s="6" t="s">
        <v>2555</v>
      </c>
      <c r="U4449">
        <f t="shared" si="69"/>
        <v>2</v>
      </c>
    </row>
    <row r="4450" spans="1:21" x14ac:dyDescent="0.2">
      <c r="A4450" s="6" t="s">
        <v>13034</v>
      </c>
      <c r="B4450" s="6" t="s">
        <v>13030</v>
      </c>
      <c r="C4450" s="6">
        <v>3515023</v>
      </c>
      <c r="D4450" s="6" t="s">
        <v>6807</v>
      </c>
      <c r="E4450" s="6" t="s">
        <v>6506</v>
      </c>
      <c r="F4450" s="6" t="s">
        <v>6402</v>
      </c>
      <c r="G4450" s="6">
        <v>530</v>
      </c>
      <c r="H4450" s="6">
        <v>1269</v>
      </c>
      <c r="I4450" s="6">
        <v>0</v>
      </c>
      <c r="J4450" s="6">
        <v>1</v>
      </c>
      <c r="K4450" s="6">
        <v>0</v>
      </c>
      <c r="L4450" s="6"/>
      <c r="M4450" s="6">
        <v>2022</v>
      </c>
      <c r="N4450" s="6" t="s">
        <v>7745</v>
      </c>
      <c r="O4450" s="6" t="s">
        <v>13036</v>
      </c>
      <c r="P4450" s="6"/>
      <c r="Q4450" s="6" t="s">
        <v>7733</v>
      </c>
      <c r="R4450" s="6" t="s">
        <v>7734</v>
      </c>
      <c r="S4450" s="6"/>
      <c r="T4450" s="6" t="s">
        <v>2551</v>
      </c>
      <c r="U4450">
        <f t="shared" si="69"/>
        <v>1</v>
      </c>
    </row>
    <row r="4451" spans="1:21" x14ac:dyDescent="0.2">
      <c r="A4451" s="6" t="s">
        <v>13037</v>
      </c>
      <c r="B4451" s="6" t="s">
        <v>13030</v>
      </c>
      <c r="C4451" s="6">
        <v>3515023</v>
      </c>
      <c r="D4451" s="6" t="s">
        <v>7100</v>
      </c>
      <c r="E4451" s="6" t="s">
        <v>13038</v>
      </c>
      <c r="F4451" s="6" t="s">
        <v>6402</v>
      </c>
      <c r="G4451" s="6">
        <v>703</v>
      </c>
      <c r="H4451" s="6">
        <v>1264</v>
      </c>
      <c r="I4451" s="6">
        <v>0</v>
      </c>
      <c r="J4451" s="6">
        <v>1</v>
      </c>
      <c r="K4451" s="6">
        <v>0</v>
      </c>
      <c r="L4451" s="6"/>
      <c r="M4451" s="6">
        <v>2022</v>
      </c>
      <c r="N4451" s="6" t="s">
        <v>7745</v>
      </c>
      <c r="O4451" s="6" t="s">
        <v>13039</v>
      </c>
      <c r="P4451" s="6"/>
      <c r="Q4451" s="6" t="s">
        <v>7733</v>
      </c>
      <c r="R4451" s="6" t="s">
        <v>7734</v>
      </c>
      <c r="S4451" s="6"/>
      <c r="T4451" s="6" t="s">
        <v>2549</v>
      </c>
      <c r="U4451">
        <f t="shared" si="69"/>
        <v>2</v>
      </c>
    </row>
    <row r="4452" spans="1:21" x14ac:dyDescent="0.2">
      <c r="A4452" s="6" t="s">
        <v>13037</v>
      </c>
      <c r="B4452" s="6" t="s">
        <v>13030</v>
      </c>
      <c r="C4452" s="6">
        <v>3515023</v>
      </c>
      <c r="D4452" s="6" t="s">
        <v>9573</v>
      </c>
      <c r="E4452" s="6" t="s">
        <v>13040</v>
      </c>
      <c r="F4452" s="6" t="s">
        <v>6402</v>
      </c>
      <c r="G4452" s="6">
        <v>561</v>
      </c>
      <c r="H4452" s="6">
        <v>1264</v>
      </c>
      <c r="I4452" s="6">
        <v>1</v>
      </c>
      <c r="J4452" s="6">
        <v>0</v>
      </c>
      <c r="K4452" s="6">
        <v>0</v>
      </c>
      <c r="L4452" s="6"/>
      <c r="M4452" s="6">
        <v>2022</v>
      </c>
      <c r="N4452" s="6" t="s">
        <v>7745</v>
      </c>
      <c r="O4452" s="6" t="s">
        <v>13039</v>
      </c>
      <c r="P4452" s="6"/>
      <c r="Q4452" s="6" t="s">
        <v>7733</v>
      </c>
      <c r="R4452" s="6" t="s">
        <v>7734</v>
      </c>
      <c r="S4452" s="6"/>
      <c r="T4452" s="6" t="s">
        <v>2556</v>
      </c>
      <c r="U4452">
        <f t="shared" si="69"/>
        <v>1</v>
      </c>
    </row>
    <row r="4453" spans="1:21" x14ac:dyDescent="0.2">
      <c r="A4453" s="6" t="s">
        <v>13041</v>
      </c>
      <c r="B4453" s="6" t="s">
        <v>13030</v>
      </c>
      <c r="C4453" s="6">
        <v>3515023</v>
      </c>
      <c r="D4453" s="6" t="s">
        <v>6423</v>
      </c>
      <c r="E4453" s="6" t="s">
        <v>7131</v>
      </c>
      <c r="F4453" s="6" t="s">
        <v>6402</v>
      </c>
      <c r="G4453" s="6">
        <v>0</v>
      </c>
      <c r="H4453" s="6"/>
      <c r="I4453" s="6">
        <v>1</v>
      </c>
      <c r="J4453" s="6">
        <v>1</v>
      </c>
      <c r="K4453" s="6">
        <v>1</v>
      </c>
      <c r="L4453" s="6"/>
      <c r="M4453" s="6">
        <v>2022</v>
      </c>
      <c r="N4453" s="6" t="s">
        <v>7773</v>
      </c>
      <c r="O4453" s="6">
        <v>99</v>
      </c>
      <c r="P4453" s="6"/>
      <c r="Q4453" s="6" t="s">
        <v>7733</v>
      </c>
      <c r="R4453" s="6" t="s">
        <v>7734</v>
      </c>
      <c r="S4453" s="6"/>
      <c r="T4453" s="6" t="s">
        <v>2547</v>
      </c>
      <c r="U4453">
        <f t="shared" si="69"/>
        <v>1</v>
      </c>
    </row>
    <row r="4454" spans="1:21" x14ac:dyDescent="0.2">
      <c r="A4454" s="6" t="s">
        <v>13042</v>
      </c>
      <c r="B4454" s="6" t="s">
        <v>13043</v>
      </c>
      <c r="C4454" s="6">
        <v>3543064</v>
      </c>
      <c r="D4454" s="6" t="s">
        <v>7311</v>
      </c>
      <c r="E4454" s="6" t="s">
        <v>13044</v>
      </c>
      <c r="F4454" s="6" t="s">
        <v>6402</v>
      </c>
      <c r="G4454" s="6">
        <v>2937</v>
      </c>
      <c r="H4454" s="6">
        <v>11639</v>
      </c>
      <c r="I4454" s="6">
        <v>1</v>
      </c>
      <c r="J4454" s="6">
        <v>0</v>
      </c>
      <c r="K4454" s="6">
        <v>0</v>
      </c>
      <c r="L4454" s="6"/>
      <c r="M4454" s="6">
        <v>2022</v>
      </c>
      <c r="N4454" s="6" t="s">
        <v>7732</v>
      </c>
      <c r="O4454" s="6">
        <v>99</v>
      </c>
      <c r="P4454" s="6"/>
      <c r="Q4454" s="6" t="s">
        <v>7733</v>
      </c>
      <c r="R4454" s="6" t="s">
        <v>7734</v>
      </c>
      <c r="S4454" s="6"/>
      <c r="T4454" s="6" t="s">
        <v>1370</v>
      </c>
      <c r="U4454">
        <f t="shared" si="69"/>
        <v>4</v>
      </c>
    </row>
    <row r="4455" spans="1:21" x14ac:dyDescent="0.2">
      <c r="A4455" s="6" t="s">
        <v>13042</v>
      </c>
      <c r="B4455" s="6" t="s">
        <v>13043</v>
      </c>
      <c r="C4455" s="6">
        <v>3543064</v>
      </c>
      <c r="D4455" s="6" t="s">
        <v>6602</v>
      </c>
      <c r="E4455" s="6" t="s">
        <v>13045</v>
      </c>
      <c r="F4455" s="6" t="s">
        <v>6402</v>
      </c>
      <c r="G4455" s="6">
        <v>1862</v>
      </c>
      <c r="H4455" s="6">
        <v>11639</v>
      </c>
      <c r="I4455" s="6">
        <v>0</v>
      </c>
      <c r="J4455" s="6">
        <v>0</v>
      </c>
      <c r="K4455" s="6">
        <v>0</v>
      </c>
      <c r="L4455" s="6"/>
      <c r="M4455" s="6">
        <v>2022</v>
      </c>
      <c r="N4455" s="6" t="s">
        <v>7732</v>
      </c>
      <c r="O4455" s="6">
        <v>99</v>
      </c>
      <c r="P4455" s="6"/>
      <c r="Q4455" s="6" t="s">
        <v>7733</v>
      </c>
      <c r="R4455" s="6" t="s">
        <v>7734</v>
      </c>
      <c r="S4455" s="6"/>
      <c r="T4455" s="6" t="s">
        <v>1371</v>
      </c>
      <c r="U4455">
        <f t="shared" si="69"/>
        <v>3</v>
      </c>
    </row>
    <row r="4456" spans="1:21" x14ac:dyDescent="0.2">
      <c r="A4456" s="6" t="s">
        <v>13042</v>
      </c>
      <c r="B4456" s="6" t="s">
        <v>13043</v>
      </c>
      <c r="C4456" s="6">
        <v>3543064</v>
      </c>
      <c r="D4456" s="6" t="s">
        <v>13046</v>
      </c>
      <c r="E4456" s="6" t="s">
        <v>13047</v>
      </c>
      <c r="F4456" s="6" t="s">
        <v>6402</v>
      </c>
      <c r="G4456" s="6">
        <v>2363</v>
      </c>
      <c r="H4456" s="6">
        <v>11639</v>
      </c>
      <c r="I4456" s="6">
        <v>0</v>
      </c>
      <c r="J4456" s="6">
        <v>0</v>
      </c>
      <c r="K4456" s="6">
        <v>0</v>
      </c>
      <c r="L4456" s="6"/>
      <c r="M4456" s="6">
        <v>2022</v>
      </c>
      <c r="N4456" s="6" t="s">
        <v>7732</v>
      </c>
      <c r="O4456" s="6">
        <v>99</v>
      </c>
      <c r="P4456" s="6"/>
      <c r="Q4456" s="6" t="s">
        <v>7733</v>
      </c>
      <c r="R4456" s="6" t="s">
        <v>7734</v>
      </c>
      <c r="S4456" s="6"/>
      <c r="T4456" s="6" t="s">
        <v>1372</v>
      </c>
      <c r="U4456">
        <f t="shared" si="69"/>
        <v>2</v>
      </c>
    </row>
    <row r="4457" spans="1:21" x14ac:dyDescent="0.2">
      <c r="A4457" s="6" t="s">
        <v>13042</v>
      </c>
      <c r="B4457" s="6" t="s">
        <v>13043</v>
      </c>
      <c r="C4457" s="6">
        <v>3543064</v>
      </c>
      <c r="D4457" s="6" t="s">
        <v>6609</v>
      </c>
      <c r="E4457" s="6" t="s">
        <v>6544</v>
      </c>
      <c r="F4457" s="6" t="s">
        <v>6402</v>
      </c>
      <c r="G4457" s="6">
        <v>4477</v>
      </c>
      <c r="H4457" s="6">
        <v>11639</v>
      </c>
      <c r="I4457" s="6">
        <v>0</v>
      </c>
      <c r="J4457" s="6">
        <v>1</v>
      </c>
      <c r="K4457" s="6">
        <v>0</v>
      </c>
      <c r="L4457" s="6"/>
      <c r="M4457" s="6">
        <v>2022</v>
      </c>
      <c r="N4457" s="6" t="s">
        <v>7732</v>
      </c>
      <c r="O4457" s="6">
        <v>99</v>
      </c>
      <c r="P4457" s="6"/>
      <c r="Q4457" s="6" t="s">
        <v>7733</v>
      </c>
      <c r="R4457" s="6" t="s">
        <v>7734</v>
      </c>
      <c r="S4457" s="6"/>
      <c r="T4457" s="6" t="s">
        <v>1369</v>
      </c>
      <c r="U4457">
        <f t="shared" si="69"/>
        <v>1</v>
      </c>
    </row>
    <row r="4458" spans="1:21" x14ac:dyDescent="0.2">
      <c r="A4458" s="6" t="s">
        <v>13048</v>
      </c>
      <c r="B4458" s="6" t="s">
        <v>13043</v>
      </c>
      <c r="C4458" s="6">
        <v>3543064</v>
      </c>
      <c r="D4458" s="6" t="s">
        <v>6843</v>
      </c>
      <c r="E4458" s="6" t="s">
        <v>8094</v>
      </c>
      <c r="F4458" s="6" t="s">
        <v>6402</v>
      </c>
      <c r="G4458" s="6">
        <v>3788</v>
      </c>
      <c r="H4458" s="6">
        <v>11253</v>
      </c>
      <c r="I4458" s="6">
        <v>1</v>
      </c>
      <c r="J4458" s="6">
        <v>0</v>
      </c>
      <c r="K4458" s="6">
        <v>0</v>
      </c>
      <c r="L4458" s="6"/>
      <c r="M4458" s="6">
        <v>2022</v>
      </c>
      <c r="N4458" s="6" t="s">
        <v>7770</v>
      </c>
      <c r="O4458" s="6">
        <v>99</v>
      </c>
      <c r="P4458" s="6"/>
      <c r="Q4458" s="6" t="s">
        <v>7733</v>
      </c>
      <c r="R4458" s="6" t="s">
        <v>7734</v>
      </c>
      <c r="S4458" s="6"/>
      <c r="T4458" s="6" t="s">
        <v>6038</v>
      </c>
      <c r="U4458">
        <f t="shared" si="69"/>
        <v>3</v>
      </c>
    </row>
    <row r="4459" spans="1:21" x14ac:dyDescent="0.2">
      <c r="A4459" s="6" t="s">
        <v>13048</v>
      </c>
      <c r="B4459" s="6" t="s">
        <v>13043</v>
      </c>
      <c r="C4459" s="6">
        <v>3543064</v>
      </c>
      <c r="D4459" s="6" t="s">
        <v>13049</v>
      </c>
      <c r="E4459" s="6" t="s">
        <v>11267</v>
      </c>
      <c r="F4459" s="6" t="s">
        <v>6402</v>
      </c>
      <c r="G4459" s="6">
        <v>1248</v>
      </c>
      <c r="H4459" s="6">
        <v>11253</v>
      </c>
      <c r="I4459" s="6">
        <v>0</v>
      </c>
      <c r="J4459" s="6">
        <v>0</v>
      </c>
      <c r="K4459" s="6">
        <v>0</v>
      </c>
      <c r="L4459" s="6"/>
      <c r="M4459" s="6">
        <v>2022</v>
      </c>
      <c r="N4459" s="6" t="s">
        <v>7770</v>
      </c>
      <c r="O4459" s="6">
        <v>99</v>
      </c>
      <c r="P4459" s="6"/>
      <c r="Q4459" s="6" t="s">
        <v>7733</v>
      </c>
      <c r="R4459" s="6" t="s">
        <v>7734</v>
      </c>
      <c r="S4459" s="6"/>
      <c r="T4459" s="6" t="s">
        <v>6039</v>
      </c>
      <c r="U4459">
        <f t="shared" si="69"/>
        <v>2</v>
      </c>
    </row>
    <row r="4460" spans="1:21" x14ac:dyDescent="0.2">
      <c r="A4460" s="6" t="s">
        <v>13048</v>
      </c>
      <c r="B4460" s="6" t="s">
        <v>13043</v>
      </c>
      <c r="C4460" s="6">
        <v>3543064</v>
      </c>
      <c r="D4460" s="6" t="s">
        <v>6934</v>
      </c>
      <c r="E4460" s="6" t="s">
        <v>13050</v>
      </c>
      <c r="F4460" s="6" t="s">
        <v>6402</v>
      </c>
      <c r="G4460" s="6">
        <v>6217</v>
      </c>
      <c r="H4460" s="6">
        <v>11253</v>
      </c>
      <c r="I4460" s="6">
        <v>0</v>
      </c>
      <c r="J4460" s="6">
        <v>1</v>
      </c>
      <c r="K4460" s="6">
        <v>0</v>
      </c>
      <c r="L4460" s="6"/>
      <c r="M4460" s="6">
        <v>2022</v>
      </c>
      <c r="N4460" s="6" t="s">
        <v>7770</v>
      </c>
      <c r="O4460" s="6">
        <v>99</v>
      </c>
      <c r="P4460" s="6"/>
      <c r="Q4460" s="6" t="s">
        <v>7733</v>
      </c>
      <c r="R4460" s="6" t="s">
        <v>7734</v>
      </c>
      <c r="S4460" s="6"/>
      <c r="T4460" s="6" t="s">
        <v>6037</v>
      </c>
      <c r="U4460">
        <f t="shared" si="69"/>
        <v>1</v>
      </c>
    </row>
    <row r="4461" spans="1:21" x14ac:dyDescent="0.2">
      <c r="A4461" s="6" t="s">
        <v>13051</v>
      </c>
      <c r="B4461" s="6" t="s">
        <v>13043</v>
      </c>
      <c r="C4461" s="6">
        <v>3543064</v>
      </c>
      <c r="D4461" s="6" t="s">
        <v>6503</v>
      </c>
      <c r="E4461" s="6" t="s">
        <v>6669</v>
      </c>
      <c r="F4461" s="6" t="s">
        <v>6402</v>
      </c>
      <c r="G4461" s="6">
        <v>3284</v>
      </c>
      <c r="H4461" s="6">
        <v>46951</v>
      </c>
      <c r="I4461" s="6">
        <v>0</v>
      </c>
      <c r="J4461" s="6">
        <v>0</v>
      </c>
      <c r="K4461" s="6">
        <v>0</v>
      </c>
      <c r="L4461" s="6"/>
      <c r="M4461" s="6">
        <v>2022</v>
      </c>
      <c r="N4461" s="6" t="s">
        <v>7745</v>
      </c>
      <c r="O4461" s="6">
        <v>99</v>
      </c>
      <c r="P4461" s="6"/>
      <c r="Q4461" s="6" t="s">
        <v>7733</v>
      </c>
      <c r="R4461" s="6" t="s">
        <v>7734</v>
      </c>
      <c r="S4461" s="6"/>
      <c r="T4461" s="6" t="s">
        <v>1976</v>
      </c>
      <c r="U4461">
        <f t="shared" si="69"/>
        <v>14</v>
      </c>
    </row>
    <row r="4462" spans="1:21" x14ac:dyDescent="0.2">
      <c r="A4462" s="6" t="s">
        <v>13051</v>
      </c>
      <c r="B4462" s="6" t="s">
        <v>13043</v>
      </c>
      <c r="C4462" s="6">
        <v>3543064</v>
      </c>
      <c r="D4462" s="6" t="s">
        <v>7117</v>
      </c>
      <c r="E4462" s="6" t="s">
        <v>9904</v>
      </c>
      <c r="F4462" s="6" t="s">
        <v>6402</v>
      </c>
      <c r="G4462" s="6">
        <v>2560</v>
      </c>
      <c r="H4462" s="6">
        <v>46951</v>
      </c>
      <c r="I4462" s="6">
        <v>0</v>
      </c>
      <c r="J4462" s="6">
        <v>0</v>
      </c>
      <c r="K4462" s="6">
        <v>0</v>
      </c>
      <c r="L4462" s="6"/>
      <c r="M4462" s="6">
        <v>2022</v>
      </c>
      <c r="N4462" s="6" t="s">
        <v>7745</v>
      </c>
      <c r="O4462" s="6">
        <v>99</v>
      </c>
      <c r="P4462" s="6"/>
      <c r="Q4462" s="6" t="s">
        <v>7733</v>
      </c>
      <c r="R4462" s="6" t="s">
        <v>7734</v>
      </c>
      <c r="S4462" s="6"/>
      <c r="T4462" s="6" t="s">
        <v>6040</v>
      </c>
      <c r="U4462">
        <f t="shared" si="69"/>
        <v>13</v>
      </c>
    </row>
    <row r="4463" spans="1:21" x14ac:dyDescent="0.2">
      <c r="A4463" s="6" t="s">
        <v>13051</v>
      </c>
      <c r="B4463" s="6" t="s">
        <v>13043</v>
      </c>
      <c r="C4463" s="6">
        <v>3543064</v>
      </c>
      <c r="D4463" s="6" t="s">
        <v>6442</v>
      </c>
      <c r="E4463" s="6" t="s">
        <v>9246</v>
      </c>
      <c r="F4463" s="6" t="s">
        <v>6402</v>
      </c>
      <c r="G4463" s="6">
        <v>5803</v>
      </c>
      <c r="H4463" s="6">
        <v>46951</v>
      </c>
      <c r="I4463" s="6">
        <v>1</v>
      </c>
      <c r="J4463" s="6">
        <v>1</v>
      </c>
      <c r="K4463" s="6">
        <v>0</v>
      </c>
      <c r="L4463" s="6"/>
      <c r="M4463" s="6">
        <v>2022</v>
      </c>
      <c r="N4463" s="6" t="s">
        <v>7745</v>
      </c>
      <c r="O4463" s="6">
        <v>99</v>
      </c>
      <c r="P4463" s="6"/>
      <c r="Q4463" s="6" t="s">
        <v>7733</v>
      </c>
      <c r="R4463" s="6" t="s">
        <v>7734</v>
      </c>
      <c r="S4463" s="6"/>
      <c r="T4463" s="6" t="s">
        <v>6036</v>
      </c>
      <c r="U4463">
        <f t="shared" si="69"/>
        <v>12</v>
      </c>
    </row>
    <row r="4464" spans="1:21" x14ac:dyDescent="0.2">
      <c r="A4464" s="6" t="s">
        <v>13051</v>
      </c>
      <c r="B4464" s="6" t="s">
        <v>13043</v>
      </c>
      <c r="C4464" s="6">
        <v>3543064</v>
      </c>
      <c r="D4464" s="6" t="s">
        <v>6678</v>
      </c>
      <c r="E4464" s="6" t="s">
        <v>13052</v>
      </c>
      <c r="F4464" s="6" t="s">
        <v>6402</v>
      </c>
      <c r="G4464" s="6">
        <v>2364</v>
      </c>
      <c r="H4464" s="6">
        <v>46951</v>
      </c>
      <c r="I4464" s="6">
        <v>0</v>
      </c>
      <c r="J4464" s="6">
        <v>0</v>
      </c>
      <c r="K4464" s="6">
        <v>0</v>
      </c>
      <c r="L4464" s="6"/>
      <c r="M4464" s="6">
        <v>2022</v>
      </c>
      <c r="N4464" s="6" t="s">
        <v>7745</v>
      </c>
      <c r="O4464" s="6">
        <v>99</v>
      </c>
      <c r="P4464" s="6"/>
      <c r="Q4464" s="6" t="s">
        <v>7733</v>
      </c>
      <c r="R4464" s="6" t="s">
        <v>7734</v>
      </c>
      <c r="S4464" s="6"/>
      <c r="T4464" s="6" t="s">
        <v>6041</v>
      </c>
      <c r="U4464">
        <f t="shared" si="69"/>
        <v>11</v>
      </c>
    </row>
    <row r="4465" spans="1:21" x14ac:dyDescent="0.2">
      <c r="A4465" s="6" t="s">
        <v>13051</v>
      </c>
      <c r="B4465" s="6" t="s">
        <v>13043</v>
      </c>
      <c r="C4465" s="6">
        <v>3543064</v>
      </c>
      <c r="D4465" s="6" t="s">
        <v>13053</v>
      </c>
      <c r="E4465" s="6" t="s">
        <v>13054</v>
      </c>
      <c r="F4465" s="6" t="s">
        <v>6402</v>
      </c>
      <c r="G4465" s="6">
        <v>902</v>
      </c>
      <c r="H4465" s="6">
        <v>46951</v>
      </c>
      <c r="I4465" s="6">
        <v>0</v>
      </c>
      <c r="J4465" s="6">
        <v>0</v>
      </c>
      <c r="K4465" s="6">
        <v>0</v>
      </c>
      <c r="L4465" s="6"/>
      <c r="M4465" s="6">
        <v>2022</v>
      </c>
      <c r="N4465" s="6" t="s">
        <v>7745</v>
      </c>
      <c r="O4465" s="6">
        <v>99</v>
      </c>
      <c r="P4465" s="6"/>
      <c r="Q4465" s="6" t="s">
        <v>7733</v>
      </c>
      <c r="R4465" s="6" t="s">
        <v>7734</v>
      </c>
      <c r="S4465" s="6"/>
      <c r="T4465" s="6" t="s">
        <v>6042</v>
      </c>
      <c r="U4465">
        <f t="shared" si="69"/>
        <v>10</v>
      </c>
    </row>
    <row r="4466" spans="1:21" x14ac:dyDescent="0.2">
      <c r="A4466" s="6" t="s">
        <v>13051</v>
      </c>
      <c r="B4466" s="6" t="s">
        <v>13043</v>
      </c>
      <c r="C4466" s="6">
        <v>3543064</v>
      </c>
      <c r="D4466" s="6" t="s">
        <v>13055</v>
      </c>
      <c r="E4466" s="6" t="s">
        <v>13056</v>
      </c>
      <c r="F4466" s="6" t="s">
        <v>6402</v>
      </c>
      <c r="G4466" s="6">
        <v>5462</v>
      </c>
      <c r="H4466" s="6">
        <v>46951</v>
      </c>
      <c r="I4466" s="6">
        <v>0</v>
      </c>
      <c r="J4466" s="6">
        <v>1</v>
      </c>
      <c r="K4466" s="6">
        <v>0</v>
      </c>
      <c r="L4466" s="6"/>
      <c r="M4466" s="6">
        <v>2022</v>
      </c>
      <c r="N4466" s="6" t="s">
        <v>7745</v>
      </c>
      <c r="O4466" s="6">
        <v>99</v>
      </c>
      <c r="P4466" s="6"/>
      <c r="Q4466" s="6" t="s">
        <v>7733</v>
      </c>
      <c r="R4466" s="6" t="s">
        <v>7734</v>
      </c>
      <c r="S4466" s="6"/>
      <c r="T4466" s="6" t="s">
        <v>6035</v>
      </c>
      <c r="U4466">
        <f t="shared" si="69"/>
        <v>9</v>
      </c>
    </row>
    <row r="4467" spans="1:21" x14ac:dyDescent="0.2">
      <c r="A4467" s="6" t="s">
        <v>13051</v>
      </c>
      <c r="B4467" s="6" t="s">
        <v>13043</v>
      </c>
      <c r="C4467" s="6">
        <v>3543064</v>
      </c>
      <c r="D4467" s="6" t="s">
        <v>12021</v>
      </c>
      <c r="E4467" s="6" t="s">
        <v>13057</v>
      </c>
      <c r="F4467" s="6" t="s">
        <v>6402</v>
      </c>
      <c r="G4467" s="6">
        <v>4884</v>
      </c>
      <c r="H4467" s="6">
        <v>46951</v>
      </c>
      <c r="I4467" s="6">
        <v>0</v>
      </c>
      <c r="J4467" s="6">
        <v>1</v>
      </c>
      <c r="K4467" s="6">
        <v>0</v>
      </c>
      <c r="L4467" s="6"/>
      <c r="M4467" s="6">
        <v>2022</v>
      </c>
      <c r="N4467" s="6" t="s">
        <v>7745</v>
      </c>
      <c r="O4467" s="6">
        <v>99</v>
      </c>
      <c r="P4467" s="6"/>
      <c r="Q4467" s="6" t="s">
        <v>7733</v>
      </c>
      <c r="R4467" s="6" t="s">
        <v>7734</v>
      </c>
      <c r="S4467" s="6"/>
      <c r="T4467" s="6" t="s">
        <v>6034</v>
      </c>
      <c r="U4467">
        <f t="shared" si="69"/>
        <v>8</v>
      </c>
    </row>
    <row r="4468" spans="1:21" x14ac:dyDescent="0.2">
      <c r="A4468" s="6" t="s">
        <v>13051</v>
      </c>
      <c r="B4468" s="6" t="s">
        <v>13043</v>
      </c>
      <c r="C4468" s="6">
        <v>3543064</v>
      </c>
      <c r="D4468" s="6" t="s">
        <v>6539</v>
      </c>
      <c r="E4468" s="6" t="s">
        <v>13058</v>
      </c>
      <c r="F4468" s="6" t="s">
        <v>6402</v>
      </c>
      <c r="G4468" s="6">
        <v>1021</v>
      </c>
      <c r="H4468" s="6">
        <v>46951</v>
      </c>
      <c r="I4468" s="6">
        <v>0</v>
      </c>
      <c r="J4468" s="6">
        <v>0</v>
      </c>
      <c r="K4468" s="6">
        <v>0</v>
      </c>
      <c r="L4468" s="6"/>
      <c r="M4468" s="6">
        <v>2022</v>
      </c>
      <c r="N4468" s="6" t="s">
        <v>7745</v>
      </c>
      <c r="O4468" s="6">
        <v>99</v>
      </c>
      <c r="P4468" s="6"/>
      <c r="Q4468" s="6" t="s">
        <v>7733</v>
      </c>
      <c r="R4468" s="6" t="s">
        <v>7734</v>
      </c>
      <c r="S4468" s="6"/>
      <c r="T4468" s="6" t="s">
        <v>6043</v>
      </c>
      <c r="U4468">
        <f t="shared" si="69"/>
        <v>7</v>
      </c>
    </row>
    <row r="4469" spans="1:21" x14ac:dyDescent="0.2">
      <c r="A4469" s="6" t="s">
        <v>13051</v>
      </c>
      <c r="B4469" s="6" t="s">
        <v>13043</v>
      </c>
      <c r="C4469" s="6">
        <v>3543064</v>
      </c>
      <c r="D4469" s="6" t="s">
        <v>13059</v>
      </c>
      <c r="E4469" s="6" t="s">
        <v>13060</v>
      </c>
      <c r="F4469" s="6" t="s">
        <v>6402</v>
      </c>
      <c r="G4469" s="6">
        <v>1087</v>
      </c>
      <c r="H4469" s="6">
        <v>46951</v>
      </c>
      <c r="I4469" s="6">
        <v>0</v>
      </c>
      <c r="J4469" s="6">
        <v>0</v>
      </c>
      <c r="K4469" s="6">
        <v>0</v>
      </c>
      <c r="L4469" s="6"/>
      <c r="M4469" s="6">
        <v>2022</v>
      </c>
      <c r="N4469" s="6" t="s">
        <v>7745</v>
      </c>
      <c r="O4469" s="6">
        <v>99</v>
      </c>
      <c r="P4469" s="6"/>
      <c r="Q4469" s="6" t="s">
        <v>7733</v>
      </c>
      <c r="R4469" s="6" t="s">
        <v>7734</v>
      </c>
      <c r="S4469" s="6"/>
      <c r="T4469" s="6" t="s">
        <v>6044</v>
      </c>
      <c r="U4469">
        <f t="shared" si="69"/>
        <v>6</v>
      </c>
    </row>
    <row r="4470" spans="1:21" x14ac:dyDescent="0.2">
      <c r="A4470" s="6" t="s">
        <v>13051</v>
      </c>
      <c r="B4470" s="6" t="s">
        <v>13043</v>
      </c>
      <c r="C4470" s="6">
        <v>3543064</v>
      </c>
      <c r="D4470" s="6" t="s">
        <v>6493</v>
      </c>
      <c r="E4470" s="6" t="s">
        <v>13061</v>
      </c>
      <c r="F4470" s="6" t="s">
        <v>6402</v>
      </c>
      <c r="G4470" s="6">
        <v>2094</v>
      </c>
      <c r="H4470" s="6">
        <v>46951</v>
      </c>
      <c r="I4470" s="6">
        <v>0</v>
      </c>
      <c r="J4470" s="6">
        <v>0</v>
      </c>
      <c r="K4470" s="6">
        <v>0</v>
      </c>
      <c r="L4470" s="6"/>
      <c r="M4470" s="6">
        <v>2022</v>
      </c>
      <c r="N4470" s="6" t="s">
        <v>7745</v>
      </c>
      <c r="O4470" s="6">
        <v>99</v>
      </c>
      <c r="P4470" s="6"/>
      <c r="Q4470" s="6" t="s">
        <v>7733</v>
      </c>
      <c r="R4470" s="6" t="s">
        <v>7734</v>
      </c>
      <c r="S4470" s="6"/>
      <c r="T4470" s="6" t="s">
        <v>6045</v>
      </c>
      <c r="U4470">
        <f t="shared" si="69"/>
        <v>5</v>
      </c>
    </row>
    <row r="4471" spans="1:21" x14ac:dyDescent="0.2">
      <c r="A4471" s="6" t="s">
        <v>13051</v>
      </c>
      <c r="B4471" s="6" t="s">
        <v>13043</v>
      </c>
      <c r="C4471" s="6">
        <v>3543064</v>
      </c>
      <c r="D4471" s="6" t="s">
        <v>9919</v>
      </c>
      <c r="E4471" s="6" t="s">
        <v>13062</v>
      </c>
      <c r="F4471" s="6" t="s">
        <v>6402</v>
      </c>
      <c r="G4471" s="6">
        <v>5462</v>
      </c>
      <c r="H4471" s="6">
        <v>46951</v>
      </c>
      <c r="I4471" s="6">
        <v>0</v>
      </c>
      <c r="J4471" s="6">
        <v>1</v>
      </c>
      <c r="K4471" s="6">
        <v>0</v>
      </c>
      <c r="L4471" s="6"/>
      <c r="M4471" s="6">
        <v>2022</v>
      </c>
      <c r="N4471" s="6" t="s">
        <v>7745</v>
      </c>
      <c r="O4471" s="6">
        <v>99</v>
      </c>
      <c r="P4471" s="6"/>
      <c r="Q4471" s="6" t="s">
        <v>7733</v>
      </c>
      <c r="R4471" s="6" t="s">
        <v>7734</v>
      </c>
      <c r="S4471" s="6"/>
      <c r="T4471" s="6" t="s">
        <v>6033</v>
      </c>
      <c r="U4471">
        <f t="shared" si="69"/>
        <v>4</v>
      </c>
    </row>
    <row r="4472" spans="1:21" x14ac:dyDescent="0.2">
      <c r="A4472" s="6" t="s">
        <v>13051</v>
      </c>
      <c r="B4472" s="6" t="s">
        <v>13043</v>
      </c>
      <c r="C4472" s="6">
        <v>3543064</v>
      </c>
      <c r="D4472" s="6" t="s">
        <v>6822</v>
      </c>
      <c r="E4472" s="6" t="s">
        <v>7090</v>
      </c>
      <c r="F4472" s="6" t="s">
        <v>6402</v>
      </c>
      <c r="G4472" s="6">
        <v>3702</v>
      </c>
      <c r="H4472" s="6">
        <v>46951</v>
      </c>
      <c r="I4472" s="6">
        <v>1</v>
      </c>
      <c r="J4472" s="6">
        <v>0</v>
      </c>
      <c r="K4472" s="6">
        <v>0</v>
      </c>
      <c r="L4472" s="6"/>
      <c r="M4472" s="6">
        <v>2022</v>
      </c>
      <c r="N4472" s="6" t="s">
        <v>7745</v>
      </c>
      <c r="O4472" s="6">
        <v>99</v>
      </c>
      <c r="P4472" s="6"/>
      <c r="Q4472" s="6" t="s">
        <v>7733</v>
      </c>
      <c r="R4472" s="6" t="s">
        <v>7734</v>
      </c>
      <c r="S4472" s="6"/>
      <c r="T4472" s="6" t="s">
        <v>6046</v>
      </c>
      <c r="U4472">
        <f t="shared" si="69"/>
        <v>3</v>
      </c>
    </row>
    <row r="4473" spans="1:21" x14ac:dyDescent="0.2">
      <c r="A4473" s="6" t="s">
        <v>13051</v>
      </c>
      <c r="B4473" s="6" t="s">
        <v>13043</v>
      </c>
      <c r="C4473" s="6">
        <v>3543064</v>
      </c>
      <c r="D4473" s="6" t="s">
        <v>7563</v>
      </c>
      <c r="E4473" s="6" t="s">
        <v>6610</v>
      </c>
      <c r="F4473" s="6" t="s">
        <v>6402</v>
      </c>
      <c r="G4473" s="6">
        <v>3547</v>
      </c>
      <c r="H4473" s="6">
        <v>46951</v>
      </c>
      <c r="I4473" s="6">
        <v>1</v>
      </c>
      <c r="J4473" s="6">
        <v>0</v>
      </c>
      <c r="K4473" s="6">
        <v>0</v>
      </c>
      <c r="L4473" s="6"/>
      <c r="M4473" s="6">
        <v>2022</v>
      </c>
      <c r="N4473" s="6" t="s">
        <v>7745</v>
      </c>
      <c r="O4473" s="6">
        <v>99</v>
      </c>
      <c r="P4473" s="6"/>
      <c r="Q4473" s="6" t="s">
        <v>7733</v>
      </c>
      <c r="R4473" s="6" t="s">
        <v>7734</v>
      </c>
      <c r="S4473" s="6"/>
      <c r="T4473" s="6" t="s">
        <v>6047</v>
      </c>
      <c r="U4473">
        <f t="shared" si="69"/>
        <v>2</v>
      </c>
    </row>
    <row r="4474" spans="1:21" x14ac:dyDescent="0.2">
      <c r="A4474" s="6" t="s">
        <v>13051</v>
      </c>
      <c r="B4474" s="6" t="s">
        <v>13043</v>
      </c>
      <c r="C4474" s="6">
        <v>3543064</v>
      </c>
      <c r="D4474" s="6" t="s">
        <v>6591</v>
      </c>
      <c r="E4474" s="6" t="s">
        <v>6486</v>
      </c>
      <c r="F4474" s="6" t="s">
        <v>6402</v>
      </c>
      <c r="G4474" s="6">
        <v>4779</v>
      </c>
      <c r="H4474" s="6">
        <v>46951</v>
      </c>
      <c r="I4474" s="6">
        <v>0</v>
      </c>
      <c r="J4474" s="6">
        <v>1</v>
      </c>
      <c r="K4474" s="6">
        <v>0</v>
      </c>
      <c r="L4474" s="6"/>
      <c r="M4474" s="6">
        <v>2022</v>
      </c>
      <c r="N4474" s="6" t="s">
        <v>7745</v>
      </c>
      <c r="O4474" s="6">
        <v>99</v>
      </c>
      <c r="P4474" s="6"/>
      <c r="Q4474" s="6" t="s">
        <v>7733</v>
      </c>
      <c r="R4474" s="6" t="s">
        <v>7734</v>
      </c>
      <c r="S4474" s="6"/>
      <c r="T4474" s="6" t="s">
        <v>6032</v>
      </c>
      <c r="U4474">
        <f t="shared" si="69"/>
        <v>1</v>
      </c>
    </row>
    <row r="4475" spans="1:21" x14ac:dyDescent="0.2">
      <c r="A4475" s="6" t="s">
        <v>13063</v>
      </c>
      <c r="B4475" s="6" t="s">
        <v>10096</v>
      </c>
      <c r="C4475" s="6">
        <v>3530016</v>
      </c>
      <c r="D4475" s="6" t="s">
        <v>6580</v>
      </c>
      <c r="E4475" s="6" t="s">
        <v>6426</v>
      </c>
      <c r="F4475" s="6" t="s">
        <v>6402</v>
      </c>
      <c r="G4475" s="6">
        <v>2474</v>
      </c>
      <c r="H4475" s="6">
        <v>21923</v>
      </c>
      <c r="I4475" s="6">
        <v>0</v>
      </c>
      <c r="J4475" s="6">
        <v>0</v>
      </c>
      <c r="K4475" s="6">
        <v>0</v>
      </c>
      <c r="L4475" s="6"/>
      <c r="M4475" s="6">
        <v>2022</v>
      </c>
      <c r="N4475" s="6" t="s">
        <v>7732</v>
      </c>
      <c r="O4475" s="6">
        <v>99</v>
      </c>
      <c r="P4475" s="6"/>
      <c r="Q4475" s="6" t="s">
        <v>7733</v>
      </c>
      <c r="R4475" s="6" t="s">
        <v>7734</v>
      </c>
      <c r="S4475" s="6"/>
      <c r="T4475" s="6" t="s">
        <v>1374</v>
      </c>
      <c r="U4475">
        <f t="shared" si="69"/>
        <v>4</v>
      </c>
    </row>
    <row r="4476" spans="1:21" x14ac:dyDescent="0.2">
      <c r="A4476" s="6" t="s">
        <v>13063</v>
      </c>
      <c r="B4476" s="6" t="s">
        <v>10096</v>
      </c>
      <c r="C4476" s="6">
        <v>3530016</v>
      </c>
      <c r="D4476" s="6" t="s">
        <v>8553</v>
      </c>
      <c r="E4476" s="6" t="s">
        <v>7711</v>
      </c>
      <c r="F4476" s="6" t="s">
        <v>6402</v>
      </c>
      <c r="G4476" s="6">
        <v>9543</v>
      </c>
      <c r="H4476" s="6">
        <v>21923</v>
      </c>
      <c r="I4476" s="6">
        <v>0</v>
      </c>
      <c r="J4476" s="6">
        <v>1</v>
      </c>
      <c r="K4476" s="6">
        <v>0</v>
      </c>
      <c r="L4476" s="6"/>
      <c r="M4476" s="6">
        <v>2022</v>
      </c>
      <c r="N4476" s="6" t="s">
        <v>7732</v>
      </c>
      <c r="O4476" s="6">
        <v>99</v>
      </c>
      <c r="P4476" s="6"/>
      <c r="Q4476" s="6" t="s">
        <v>7733</v>
      </c>
      <c r="R4476" s="6" t="s">
        <v>7734</v>
      </c>
      <c r="S4476" s="6"/>
      <c r="T4476" s="6" t="s">
        <v>1373</v>
      </c>
      <c r="U4476">
        <f t="shared" si="69"/>
        <v>3</v>
      </c>
    </row>
    <row r="4477" spans="1:21" x14ac:dyDescent="0.2">
      <c r="A4477" s="6" t="s">
        <v>13063</v>
      </c>
      <c r="B4477" s="6" t="s">
        <v>10096</v>
      </c>
      <c r="C4477" s="6">
        <v>3530016</v>
      </c>
      <c r="D4477" s="6" t="s">
        <v>13064</v>
      </c>
      <c r="E4477" s="6" t="s">
        <v>7552</v>
      </c>
      <c r="F4477" s="6" t="s">
        <v>6402</v>
      </c>
      <c r="G4477" s="6">
        <v>694</v>
      </c>
      <c r="H4477" s="6">
        <v>21923</v>
      </c>
      <c r="I4477" s="6">
        <v>0</v>
      </c>
      <c r="J4477" s="6">
        <v>0</v>
      </c>
      <c r="K4477" s="6">
        <v>0</v>
      </c>
      <c r="L4477" s="6"/>
      <c r="M4477" s="6">
        <v>2022</v>
      </c>
      <c r="N4477" s="6" t="s">
        <v>7732</v>
      </c>
      <c r="O4477" s="6">
        <v>99</v>
      </c>
      <c r="P4477" s="6"/>
      <c r="Q4477" s="6" t="s">
        <v>7733</v>
      </c>
      <c r="R4477" s="6" t="s">
        <v>7734</v>
      </c>
      <c r="S4477" s="6"/>
      <c r="T4477" s="6" t="s">
        <v>1375</v>
      </c>
      <c r="U4477">
        <f t="shared" si="69"/>
        <v>2</v>
      </c>
    </row>
    <row r="4478" spans="1:21" x14ac:dyDescent="0.2">
      <c r="A4478" s="6" t="s">
        <v>13063</v>
      </c>
      <c r="B4478" s="6" t="s">
        <v>10096</v>
      </c>
      <c r="C4478" s="6">
        <v>3530016</v>
      </c>
      <c r="D4478" s="6" t="s">
        <v>6712</v>
      </c>
      <c r="E4478" s="6" t="s">
        <v>10254</v>
      </c>
      <c r="F4478" s="6" t="s">
        <v>6402</v>
      </c>
      <c r="G4478" s="6">
        <v>9212</v>
      </c>
      <c r="H4478" s="6">
        <v>21923</v>
      </c>
      <c r="I4478" s="6">
        <v>0</v>
      </c>
      <c r="J4478" s="6">
        <v>0</v>
      </c>
      <c r="K4478" s="6">
        <v>0</v>
      </c>
      <c r="L4478" s="6"/>
      <c r="M4478" s="6">
        <v>2022</v>
      </c>
      <c r="N4478" s="6" t="s">
        <v>7732</v>
      </c>
      <c r="O4478" s="6">
        <v>99</v>
      </c>
      <c r="P4478" s="6"/>
      <c r="Q4478" s="6" t="s">
        <v>7733</v>
      </c>
      <c r="R4478" s="6" t="s">
        <v>7734</v>
      </c>
      <c r="S4478" s="6"/>
      <c r="T4478" s="6" t="s">
        <v>1376</v>
      </c>
      <c r="U4478">
        <f t="shared" si="69"/>
        <v>1</v>
      </c>
    </row>
    <row r="4479" spans="1:21" x14ac:dyDescent="0.2">
      <c r="A4479" s="6" t="s">
        <v>13065</v>
      </c>
      <c r="B4479" s="6" t="s">
        <v>10096</v>
      </c>
      <c r="C4479" s="6">
        <v>3530016</v>
      </c>
      <c r="D4479" s="6" t="s">
        <v>6509</v>
      </c>
      <c r="E4479" s="6" t="s">
        <v>13066</v>
      </c>
      <c r="F4479" s="6" t="s">
        <v>6402</v>
      </c>
      <c r="G4479" s="6">
        <v>1675</v>
      </c>
      <c r="H4479" s="6">
        <v>2937</v>
      </c>
      <c r="I4479" s="6">
        <v>1</v>
      </c>
      <c r="J4479" s="6">
        <v>1</v>
      </c>
      <c r="K4479" s="6">
        <v>0</v>
      </c>
      <c r="L4479" s="6"/>
      <c r="M4479" s="6">
        <v>2022</v>
      </c>
      <c r="N4479" s="6" t="s">
        <v>7745</v>
      </c>
      <c r="O4479" s="6">
        <v>1</v>
      </c>
      <c r="P4479" s="6"/>
      <c r="Q4479" s="6" t="s">
        <v>7733</v>
      </c>
      <c r="R4479" s="6" t="s">
        <v>7734</v>
      </c>
      <c r="S4479" s="6"/>
      <c r="T4479" s="6" t="s">
        <v>6056</v>
      </c>
      <c r="U4479">
        <f t="shared" si="69"/>
        <v>2</v>
      </c>
    </row>
    <row r="4480" spans="1:21" x14ac:dyDescent="0.2">
      <c r="A4480" s="6" t="s">
        <v>13065</v>
      </c>
      <c r="B4480" s="6" t="s">
        <v>10096</v>
      </c>
      <c r="C4480" s="6">
        <v>3530016</v>
      </c>
      <c r="D4480" s="6" t="s">
        <v>6597</v>
      </c>
      <c r="E4480" s="6" t="s">
        <v>12936</v>
      </c>
      <c r="F4480" s="6" t="s">
        <v>6402</v>
      </c>
      <c r="G4480" s="6">
        <v>1262</v>
      </c>
      <c r="H4480" s="6">
        <v>2937</v>
      </c>
      <c r="I4480" s="6">
        <v>0</v>
      </c>
      <c r="J4480" s="6">
        <v>0</v>
      </c>
      <c r="K4480" s="6">
        <v>0</v>
      </c>
      <c r="L4480" s="6"/>
      <c r="M4480" s="6">
        <v>2022</v>
      </c>
      <c r="N4480" s="6" t="s">
        <v>7745</v>
      </c>
      <c r="O4480" s="6">
        <v>1</v>
      </c>
      <c r="P4480" s="6"/>
      <c r="Q4480" s="6" t="s">
        <v>7733</v>
      </c>
      <c r="R4480" s="6" t="s">
        <v>7734</v>
      </c>
      <c r="S4480" s="6"/>
      <c r="T4480" s="6" t="s">
        <v>6057</v>
      </c>
      <c r="U4480">
        <f t="shared" si="69"/>
        <v>1</v>
      </c>
    </row>
    <row r="4481" spans="1:21" x14ac:dyDescent="0.2">
      <c r="A4481" s="6" t="s">
        <v>13067</v>
      </c>
      <c r="B4481" s="6" t="s">
        <v>10096</v>
      </c>
      <c r="C4481" s="6">
        <v>3530016</v>
      </c>
      <c r="D4481" s="6" t="s">
        <v>13068</v>
      </c>
      <c r="E4481" s="6" t="s">
        <v>13069</v>
      </c>
      <c r="F4481" s="6" t="s">
        <v>6402</v>
      </c>
      <c r="G4481" s="6">
        <v>703</v>
      </c>
      <c r="H4481" s="6">
        <v>2356</v>
      </c>
      <c r="I4481" s="6">
        <v>0</v>
      </c>
      <c r="J4481" s="6">
        <v>0</v>
      </c>
      <c r="K4481" s="6">
        <v>0</v>
      </c>
      <c r="L4481" s="6"/>
      <c r="M4481" s="6">
        <v>2022</v>
      </c>
      <c r="N4481" s="6" t="s">
        <v>7745</v>
      </c>
      <c r="O4481" s="6">
        <v>2</v>
      </c>
      <c r="P4481" s="6"/>
      <c r="Q4481" s="6" t="s">
        <v>7733</v>
      </c>
      <c r="R4481" s="6" t="s">
        <v>7734</v>
      </c>
      <c r="S4481" s="6"/>
      <c r="T4481" s="6" t="s">
        <v>6058</v>
      </c>
      <c r="U4481">
        <f t="shared" si="69"/>
        <v>3</v>
      </c>
    </row>
    <row r="4482" spans="1:21" x14ac:dyDescent="0.2">
      <c r="A4482" s="6" t="s">
        <v>13067</v>
      </c>
      <c r="B4482" s="6" t="s">
        <v>10096</v>
      </c>
      <c r="C4482" s="6">
        <v>3530016</v>
      </c>
      <c r="D4482" s="6" t="s">
        <v>8482</v>
      </c>
      <c r="E4482" s="6" t="s">
        <v>13070</v>
      </c>
      <c r="F4482" s="6" t="s">
        <v>6402</v>
      </c>
      <c r="G4482" s="6">
        <v>1568</v>
      </c>
      <c r="H4482" s="6">
        <v>2356</v>
      </c>
      <c r="I4482" s="6">
        <v>1</v>
      </c>
      <c r="J4482" s="6">
        <v>1</v>
      </c>
      <c r="K4482" s="6">
        <v>0</v>
      </c>
      <c r="L4482" s="6"/>
      <c r="M4482" s="6">
        <v>2022</v>
      </c>
      <c r="N4482" s="6" t="s">
        <v>7745</v>
      </c>
      <c r="O4482" s="6">
        <v>2</v>
      </c>
      <c r="P4482" s="6"/>
      <c r="Q4482" s="6" t="s">
        <v>7733</v>
      </c>
      <c r="R4482" s="6" t="s">
        <v>7734</v>
      </c>
      <c r="S4482" s="6"/>
      <c r="T4482" s="6" t="s">
        <v>6055</v>
      </c>
      <c r="U4482">
        <f t="shared" si="69"/>
        <v>2</v>
      </c>
    </row>
    <row r="4483" spans="1:21" x14ac:dyDescent="0.2">
      <c r="A4483" s="6" t="s">
        <v>13067</v>
      </c>
      <c r="B4483" s="6" t="s">
        <v>10096</v>
      </c>
      <c r="C4483" s="6">
        <v>3530016</v>
      </c>
      <c r="D4483" s="6" t="s">
        <v>11766</v>
      </c>
      <c r="E4483" s="6" t="s">
        <v>13071</v>
      </c>
      <c r="F4483" s="6" t="s">
        <v>6402</v>
      </c>
      <c r="G4483" s="6">
        <v>85</v>
      </c>
      <c r="H4483" s="6">
        <v>2356</v>
      </c>
      <c r="I4483" s="6">
        <v>0</v>
      </c>
      <c r="J4483" s="6">
        <v>0</v>
      </c>
      <c r="K4483" s="6">
        <v>0</v>
      </c>
      <c r="L4483" s="6"/>
      <c r="M4483" s="6">
        <v>2022</v>
      </c>
      <c r="N4483" s="6" t="s">
        <v>7745</v>
      </c>
      <c r="O4483" s="6">
        <v>2</v>
      </c>
      <c r="P4483" s="6"/>
      <c r="Q4483" s="6" t="s">
        <v>7733</v>
      </c>
      <c r="R4483" s="6" t="s">
        <v>7734</v>
      </c>
      <c r="S4483" s="6"/>
      <c r="T4483" s="6" t="s">
        <v>6059</v>
      </c>
      <c r="U4483">
        <f t="shared" ref="U4483:U4546" si="70">COUNTIF(A4483:A10783,A4483)</f>
        <v>1</v>
      </c>
    </row>
    <row r="4484" spans="1:21" x14ac:dyDescent="0.2">
      <c r="A4484" s="6" t="s">
        <v>13072</v>
      </c>
      <c r="B4484" s="6" t="s">
        <v>10096</v>
      </c>
      <c r="C4484" s="6">
        <v>3530016</v>
      </c>
      <c r="D4484" s="6" t="s">
        <v>7305</v>
      </c>
      <c r="E4484" s="6" t="s">
        <v>7797</v>
      </c>
      <c r="F4484" s="6" t="s">
        <v>6402</v>
      </c>
      <c r="G4484" s="6">
        <v>1404</v>
      </c>
      <c r="H4484" s="6">
        <v>2530</v>
      </c>
      <c r="I4484" s="6">
        <v>0</v>
      </c>
      <c r="J4484" s="6">
        <v>1</v>
      </c>
      <c r="K4484" s="6">
        <v>0</v>
      </c>
      <c r="L4484" s="6"/>
      <c r="M4484" s="6">
        <v>2022</v>
      </c>
      <c r="N4484" s="6" t="s">
        <v>7745</v>
      </c>
      <c r="O4484" s="6">
        <v>3</v>
      </c>
      <c r="P4484" s="6"/>
      <c r="Q4484" s="6" t="s">
        <v>7733</v>
      </c>
      <c r="R4484" s="6" t="s">
        <v>7734</v>
      </c>
      <c r="S4484" s="6"/>
      <c r="T4484" s="6" t="s">
        <v>6054</v>
      </c>
      <c r="U4484">
        <f t="shared" si="70"/>
        <v>2</v>
      </c>
    </row>
    <row r="4485" spans="1:21" x14ac:dyDescent="0.2">
      <c r="A4485" s="6" t="s">
        <v>13072</v>
      </c>
      <c r="B4485" s="6" t="s">
        <v>10096</v>
      </c>
      <c r="C4485" s="6">
        <v>3530016</v>
      </c>
      <c r="D4485" s="6" t="s">
        <v>13073</v>
      </c>
      <c r="E4485" s="6" t="s">
        <v>13074</v>
      </c>
      <c r="F4485" s="6" t="s">
        <v>6402</v>
      </c>
      <c r="G4485" s="6">
        <v>1126</v>
      </c>
      <c r="H4485" s="6">
        <v>2530</v>
      </c>
      <c r="I4485" s="6">
        <v>0</v>
      </c>
      <c r="J4485" s="6">
        <v>0</v>
      </c>
      <c r="K4485" s="6">
        <v>0</v>
      </c>
      <c r="L4485" s="6"/>
      <c r="M4485" s="6">
        <v>2022</v>
      </c>
      <c r="N4485" s="6" t="s">
        <v>7745</v>
      </c>
      <c r="O4485" s="6">
        <v>3</v>
      </c>
      <c r="P4485" s="6"/>
      <c r="Q4485" s="6" t="s">
        <v>7733</v>
      </c>
      <c r="R4485" s="6" t="s">
        <v>7734</v>
      </c>
      <c r="S4485" s="6"/>
      <c r="T4485" s="6" t="s">
        <v>6060</v>
      </c>
      <c r="U4485">
        <f t="shared" si="70"/>
        <v>1</v>
      </c>
    </row>
    <row r="4486" spans="1:21" x14ac:dyDescent="0.2">
      <c r="A4486" s="6" t="s">
        <v>13075</v>
      </c>
      <c r="B4486" s="6" t="s">
        <v>10096</v>
      </c>
      <c r="C4486" s="6">
        <v>3530016</v>
      </c>
      <c r="D4486" s="6" t="s">
        <v>13076</v>
      </c>
      <c r="E4486" s="6" t="s">
        <v>13077</v>
      </c>
      <c r="F4486" s="6" t="s">
        <v>6402</v>
      </c>
      <c r="G4486" s="6">
        <v>300</v>
      </c>
      <c r="H4486" s="6">
        <v>3142</v>
      </c>
      <c r="I4486" s="6">
        <v>0</v>
      </c>
      <c r="J4486" s="6">
        <v>0</v>
      </c>
      <c r="K4486" s="6">
        <v>0</v>
      </c>
      <c r="L4486" s="6"/>
      <c r="M4486" s="6">
        <v>2022</v>
      </c>
      <c r="N4486" s="6" t="s">
        <v>7745</v>
      </c>
      <c r="O4486" s="6">
        <v>4</v>
      </c>
      <c r="P4486" s="6"/>
      <c r="Q4486" s="6" t="s">
        <v>7733</v>
      </c>
      <c r="R4486" s="6" t="s">
        <v>7734</v>
      </c>
      <c r="S4486" s="6"/>
      <c r="T4486" s="6" t="s">
        <v>6061</v>
      </c>
      <c r="U4486">
        <f t="shared" si="70"/>
        <v>3</v>
      </c>
    </row>
    <row r="4487" spans="1:21" x14ac:dyDescent="0.2">
      <c r="A4487" s="6" t="s">
        <v>13075</v>
      </c>
      <c r="B4487" s="6" t="s">
        <v>10096</v>
      </c>
      <c r="C4487" s="6">
        <v>3530016</v>
      </c>
      <c r="D4487" s="6" t="s">
        <v>7484</v>
      </c>
      <c r="E4487" s="6" t="s">
        <v>7357</v>
      </c>
      <c r="F4487" s="6" t="s">
        <v>6402</v>
      </c>
      <c r="G4487" s="6">
        <v>2647</v>
      </c>
      <c r="H4487" s="6">
        <v>3142</v>
      </c>
      <c r="I4487" s="6">
        <v>1</v>
      </c>
      <c r="J4487" s="6">
        <v>1</v>
      </c>
      <c r="K4487" s="6">
        <v>0</v>
      </c>
      <c r="L4487" s="6"/>
      <c r="M4487" s="6">
        <v>2022</v>
      </c>
      <c r="N4487" s="6" t="s">
        <v>7745</v>
      </c>
      <c r="O4487" s="6">
        <v>4</v>
      </c>
      <c r="P4487" s="6"/>
      <c r="Q4487" s="6" t="s">
        <v>7733</v>
      </c>
      <c r="R4487" s="6" t="s">
        <v>7734</v>
      </c>
      <c r="S4487" s="6"/>
      <c r="T4487" s="6" t="s">
        <v>6053</v>
      </c>
      <c r="U4487">
        <f t="shared" si="70"/>
        <v>2</v>
      </c>
    </row>
    <row r="4488" spans="1:21" x14ac:dyDescent="0.2">
      <c r="A4488" s="6" t="s">
        <v>13075</v>
      </c>
      <c r="B4488" s="6" t="s">
        <v>10096</v>
      </c>
      <c r="C4488" s="6">
        <v>3530016</v>
      </c>
      <c r="D4488" s="6" t="s">
        <v>13078</v>
      </c>
      <c r="E4488" s="6" t="s">
        <v>7003</v>
      </c>
      <c r="F4488" s="6" t="s">
        <v>6402</v>
      </c>
      <c r="G4488" s="6">
        <v>195</v>
      </c>
      <c r="H4488" s="6">
        <v>3142</v>
      </c>
      <c r="I4488" s="6">
        <v>0</v>
      </c>
      <c r="J4488" s="6">
        <v>0</v>
      </c>
      <c r="K4488" s="6">
        <v>0</v>
      </c>
      <c r="L4488" s="6"/>
      <c r="M4488" s="6">
        <v>2022</v>
      </c>
      <c r="N4488" s="6" t="s">
        <v>7745</v>
      </c>
      <c r="O4488" s="6">
        <v>4</v>
      </c>
      <c r="P4488" s="6"/>
      <c r="Q4488" s="6" t="s">
        <v>7733</v>
      </c>
      <c r="R4488" s="6" t="s">
        <v>7734</v>
      </c>
      <c r="S4488" s="6"/>
      <c r="T4488" s="6" t="s">
        <v>6062</v>
      </c>
      <c r="U4488">
        <f t="shared" si="70"/>
        <v>1</v>
      </c>
    </row>
    <row r="4489" spans="1:21" x14ac:dyDescent="0.2">
      <c r="A4489" s="6" t="s">
        <v>13079</v>
      </c>
      <c r="B4489" s="6" t="s">
        <v>10096</v>
      </c>
      <c r="C4489" s="6">
        <v>3530016</v>
      </c>
      <c r="D4489" s="6" t="s">
        <v>6442</v>
      </c>
      <c r="E4489" s="6" t="s">
        <v>7461</v>
      </c>
      <c r="F4489" s="6" t="s">
        <v>6402</v>
      </c>
      <c r="G4489" s="6">
        <v>834</v>
      </c>
      <c r="H4489" s="6">
        <v>3501</v>
      </c>
      <c r="I4489" s="6">
        <v>0</v>
      </c>
      <c r="J4489" s="6">
        <v>0</v>
      </c>
      <c r="K4489" s="6">
        <v>0</v>
      </c>
      <c r="L4489" s="6"/>
      <c r="M4489" s="6">
        <v>2022</v>
      </c>
      <c r="N4489" s="6" t="s">
        <v>7745</v>
      </c>
      <c r="O4489" s="6">
        <v>5</v>
      </c>
      <c r="P4489" s="6"/>
      <c r="Q4489" s="6" t="s">
        <v>7733</v>
      </c>
      <c r="R4489" s="6" t="s">
        <v>7734</v>
      </c>
      <c r="S4489" s="6"/>
      <c r="T4489" s="6" t="s">
        <v>6063</v>
      </c>
      <c r="U4489">
        <f t="shared" si="70"/>
        <v>4</v>
      </c>
    </row>
    <row r="4490" spans="1:21" x14ac:dyDescent="0.2">
      <c r="A4490" s="6" t="s">
        <v>13079</v>
      </c>
      <c r="B4490" s="6" t="s">
        <v>10096</v>
      </c>
      <c r="C4490" s="6">
        <v>3530016</v>
      </c>
      <c r="D4490" s="6" t="s">
        <v>13080</v>
      </c>
      <c r="E4490" s="6" t="s">
        <v>7320</v>
      </c>
      <c r="F4490" s="6" t="s">
        <v>6402</v>
      </c>
      <c r="G4490" s="6">
        <v>306</v>
      </c>
      <c r="H4490" s="6">
        <v>3501</v>
      </c>
      <c r="I4490" s="6">
        <v>0</v>
      </c>
      <c r="J4490" s="6">
        <v>0</v>
      </c>
      <c r="K4490" s="6">
        <v>0</v>
      </c>
      <c r="L4490" s="6"/>
      <c r="M4490" s="6">
        <v>2022</v>
      </c>
      <c r="N4490" s="6" t="s">
        <v>7745</v>
      </c>
      <c r="O4490" s="6">
        <v>5</v>
      </c>
      <c r="P4490" s="6"/>
      <c r="Q4490" s="6" t="s">
        <v>7733</v>
      </c>
      <c r="R4490" s="6" t="s">
        <v>7734</v>
      </c>
      <c r="S4490" s="6"/>
      <c r="T4490" s="6" t="s">
        <v>6064</v>
      </c>
      <c r="U4490">
        <f t="shared" si="70"/>
        <v>3</v>
      </c>
    </row>
    <row r="4491" spans="1:21" x14ac:dyDescent="0.2">
      <c r="A4491" s="6" t="s">
        <v>13079</v>
      </c>
      <c r="B4491" s="6" t="s">
        <v>10096</v>
      </c>
      <c r="C4491" s="6">
        <v>3530016</v>
      </c>
      <c r="D4491" s="6" t="s">
        <v>13081</v>
      </c>
      <c r="E4491" s="6" t="s">
        <v>13082</v>
      </c>
      <c r="F4491" s="6" t="s">
        <v>6402</v>
      </c>
      <c r="G4491" s="6">
        <v>167</v>
      </c>
      <c r="H4491" s="6">
        <v>3501</v>
      </c>
      <c r="I4491" s="6">
        <v>0</v>
      </c>
      <c r="J4491" s="6">
        <v>0</v>
      </c>
      <c r="K4491" s="6">
        <v>0</v>
      </c>
      <c r="L4491" s="6"/>
      <c r="M4491" s="6">
        <v>2022</v>
      </c>
      <c r="N4491" s="6" t="s">
        <v>7745</v>
      </c>
      <c r="O4491" s="6">
        <v>5</v>
      </c>
      <c r="P4491" s="6"/>
      <c r="Q4491" s="6" t="s">
        <v>7733</v>
      </c>
      <c r="R4491" s="6" t="s">
        <v>7734</v>
      </c>
      <c r="S4491" s="6"/>
      <c r="T4491" s="6" t="s">
        <v>6065</v>
      </c>
      <c r="U4491">
        <f t="shared" si="70"/>
        <v>2</v>
      </c>
    </row>
    <row r="4492" spans="1:21" x14ac:dyDescent="0.2">
      <c r="A4492" s="6" t="s">
        <v>13079</v>
      </c>
      <c r="B4492" s="6" t="s">
        <v>10096</v>
      </c>
      <c r="C4492" s="6">
        <v>3530016</v>
      </c>
      <c r="D4492" s="6" t="s">
        <v>6922</v>
      </c>
      <c r="E4492" s="6" t="s">
        <v>13083</v>
      </c>
      <c r="F4492" s="6" t="s">
        <v>6402</v>
      </c>
      <c r="G4492" s="6">
        <v>2194</v>
      </c>
      <c r="H4492" s="6">
        <v>3501</v>
      </c>
      <c r="I4492" s="6">
        <v>1</v>
      </c>
      <c r="J4492" s="6">
        <v>1</v>
      </c>
      <c r="K4492" s="6">
        <v>0</v>
      </c>
      <c r="L4492" s="6"/>
      <c r="M4492" s="6">
        <v>2022</v>
      </c>
      <c r="N4492" s="6" t="s">
        <v>7745</v>
      </c>
      <c r="O4492" s="6">
        <v>5</v>
      </c>
      <c r="P4492" s="6"/>
      <c r="Q4492" s="6" t="s">
        <v>7733</v>
      </c>
      <c r="R4492" s="6" t="s">
        <v>7734</v>
      </c>
      <c r="S4492" s="6"/>
      <c r="T4492" s="6" t="s">
        <v>6052</v>
      </c>
      <c r="U4492">
        <f t="shared" si="70"/>
        <v>1</v>
      </c>
    </row>
    <row r="4493" spans="1:21" x14ac:dyDescent="0.2">
      <c r="A4493" s="6" t="s">
        <v>13084</v>
      </c>
      <c r="B4493" s="6" t="s">
        <v>10096</v>
      </c>
      <c r="C4493" s="6">
        <v>3530016</v>
      </c>
      <c r="D4493" s="6" t="s">
        <v>6698</v>
      </c>
      <c r="E4493" s="6" t="s">
        <v>13085</v>
      </c>
      <c r="F4493" s="6" t="s">
        <v>6402</v>
      </c>
      <c r="G4493" s="6">
        <v>607</v>
      </c>
      <c r="H4493" s="6">
        <v>2782</v>
      </c>
      <c r="I4493" s="6">
        <v>0</v>
      </c>
      <c r="J4493" s="6">
        <v>0</v>
      </c>
      <c r="K4493" s="6">
        <v>0</v>
      </c>
      <c r="L4493" s="6"/>
      <c r="M4493" s="6">
        <v>2022</v>
      </c>
      <c r="N4493" s="6" t="s">
        <v>7745</v>
      </c>
      <c r="O4493" s="6">
        <v>6</v>
      </c>
      <c r="P4493" s="6"/>
      <c r="Q4493" s="6" t="s">
        <v>7733</v>
      </c>
      <c r="R4493" s="6" t="s">
        <v>7734</v>
      </c>
      <c r="S4493" s="6"/>
      <c r="T4493" s="6" t="s">
        <v>6066</v>
      </c>
      <c r="U4493">
        <f t="shared" si="70"/>
        <v>4</v>
      </c>
    </row>
    <row r="4494" spans="1:21" x14ac:dyDescent="0.2">
      <c r="A4494" s="6" t="s">
        <v>13084</v>
      </c>
      <c r="B4494" s="6" t="s">
        <v>10096</v>
      </c>
      <c r="C4494" s="6">
        <v>3530016</v>
      </c>
      <c r="D4494" s="6" t="s">
        <v>6919</v>
      </c>
      <c r="E4494" s="6" t="s">
        <v>10284</v>
      </c>
      <c r="F4494" s="6" t="s">
        <v>6402</v>
      </c>
      <c r="G4494" s="6">
        <v>480</v>
      </c>
      <c r="H4494" s="6">
        <v>2782</v>
      </c>
      <c r="I4494" s="6">
        <v>0</v>
      </c>
      <c r="J4494" s="6">
        <v>0</v>
      </c>
      <c r="K4494" s="6">
        <v>0</v>
      </c>
      <c r="L4494" s="6"/>
      <c r="M4494" s="6">
        <v>2022</v>
      </c>
      <c r="N4494" s="6" t="s">
        <v>7745</v>
      </c>
      <c r="O4494" s="6">
        <v>6</v>
      </c>
      <c r="P4494" s="6"/>
      <c r="Q4494" s="6" t="s">
        <v>7733</v>
      </c>
      <c r="R4494" s="6" t="s">
        <v>7734</v>
      </c>
      <c r="S4494" s="6"/>
      <c r="T4494" s="6" t="s">
        <v>6067</v>
      </c>
      <c r="U4494">
        <f t="shared" si="70"/>
        <v>3</v>
      </c>
    </row>
    <row r="4495" spans="1:21" x14ac:dyDescent="0.2">
      <c r="A4495" s="6" t="s">
        <v>13084</v>
      </c>
      <c r="B4495" s="6" t="s">
        <v>10096</v>
      </c>
      <c r="C4495" s="6">
        <v>3530016</v>
      </c>
      <c r="D4495" s="6" t="s">
        <v>7853</v>
      </c>
      <c r="E4495" s="6" t="s">
        <v>13086</v>
      </c>
      <c r="F4495" s="6" t="s">
        <v>6402</v>
      </c>
      <c r="G4495" s="6">
        <v>896</v>
      </c>
      <c r="H4495" s="6">
        <v>2782</v>
      </c>
      <c r="I4495" s="6">
        <v>0</v>
      </c>
      <c r="J4495" s="6">
        <v>1</v>
      </c>
      <c r="K4495" s="6">
        <v>0</v>
      </c>
      <c r="L4495" s="6"/>
      <c r="M4495" s="6">
        <v>2022</v>
      </c>
      <c r="N4495" s="6" t="s">
        <v>7745</v>
      </c>
      <c r="O4495" s="6">
        <v>6</v>
      </c>
      <c r="P4495" s="6"/>
      <c r="Q4495" s="6" t="s">
        <v>7733</v>
      </c>
      <c r="R4495" s="6" t="s">
        <v>7734</v>
      </c>
      <c r="S4495" s="6"/>
      <c r="T4495" s="6" t="s">
        <v>6051</v>
      </c>
      <c r="U4495">
        <f t="shared" si="70"/>
        <v>2</v>
      </c>
    </row>
    <row r="4496" spans="1:21" x14ac:dyDescent="0.2">
      <c r="A4496" s="6" t="s">
        <v>13084</v>
      </c>
      <c r="B4496" s="6" t="s">
        <v>10096</v>
      </c>
      <c r="C4496" s="6">
        <v>3530016</v>
      </c>
      <c r="D4496" s="6" t="s">
        <v>13087</v>
      </c>
      <c r="E4496" s="6" t="s">
        <v>13088</v>
      </c>
      <c r="F4496" s="6" t="s">
        <v>6402</v>
      </c>
      <c r="G4496" s="6">
        <v>799</v>
      </c>
      <c r="H4496" s="6">
        <v>2782</v>
      </c>
      <c r="I4496" s="6">
        <v>0</v>
      </c>
      <c r="J4496" s="6">
        <v>0</v>
      </c>
      <c r="K4496" s="6">
        <v>0</v>
      </c>
      <c r="L4496" s="6"/>
      <c r="M4496" s="6">
        <v>2022</v>
      </c>
      <c r="N4496" s="6" t="s">
        <v>7745</v>
      </c>
      <c r="O4496" s="6">
        <v>6</v>
      </c>
      <c r="P4496" s="6"/>
      <c r="Q4496" s="6" t="s">
        <v>7733</v>
      </c>
      <c r="R4496" s="6" t="s">
        <v>7734</v>
      </c>
      <c r="S4496" s="6"/>
      <c r="T4496" s="6" t="s">
        <v>6068</v>
      </c>
      <c r="U4496">
        <f t="shared" si="70"/>
        <v>1</v>
      </c>
    </row>
    <row r="4497" spans="1:21" x14ac:dyDescent="0.2">
      <c r="A4497" s="6" t="s">
        <v>13089</v>
      </c>
      <c r="B4497" s="6" t="s">
        <v>10096</v>
      </c>
      <c r="C4497" s="6">
        <v>3530016</v>
      </c>
      <c r="D4497" s="6" t="s">
        <v>6666</v>
      </c>
      <c r="E4497" s="6" t="s">
        <v>13090</v>
      </c>
      <c r="F4497" s="6" t="s">
        <v>6402</v>
      </c>
      <c r="G4497" s="6">
        <v>730</v>
      </c>
      <c r="H4497" s="6">
        <v>3771</v>
      </c>
      <c r="I4497" s="6">
        <v>0</v>
      </c>
      <c r="J4497" s="6">
        <v>0</v>
      </c>
      <c r="K4497" s="6">
        <v>0</v>
      </c>
      <c r="L4497" s="6"/>
      <c r="M4497" s="6">
        <v>2022</v>
      </c>
      <c r="N4497" s="6" t="s">
        <v>7745</v>
      </c>
      <c r="O4497" s="6">
        <v>7</v>
      </c>
      <c r="P4497" s="6"/>
      <c r="Q4497" s="6" t="s">
        <v>7733</v>
      </c>
      <c r="R4497" s="6" t="s">
        <v>7734</v>
      </c>
      <c r="S4497" s="6"/>
      <c r="T4497" s="6" t="s">
        <v>6069</v>
      </c>
      <c r="U4497">
        <f t="shared" si="70"/>
        <v>2</v>
      </c>
    </row>
    <row r="4498" spans="1:21" x14ac:dyDescent="0.2">
      <c r="A4498" s="6" t="s">
        <v>13089</v>
      </c>
      <c r="B4498" s="6" t="s">
        <v>10096</v>
      </c>
      <c r="C4498" s="6">
        <v>3530016</v>
      </c>
      <c r="D4498" s="6" t="s">
        <v>6946</v>
      </c>
      <c r="E4498" s="6" t="s">
        <v>6955</v>
      </c>
      <c r="F4498" s="6" t="s">
        <v>6402</v>
      </c>
      <c r="G4498" s="6">
        <v>3041</v>
      </c>
      <c r="H4498" s="6">
        <v>3771</v>
      </c>
      <c r="I4498" s="6">
        <v>0</v>
      </c>
      <c r="J4498" s="6">
        <v>1</v>
      </c>
      <c r="K4498" s="6">
        <v>0</v>
      </c>
      <c r="L4498" s="6"/>
      <c r="M4498" s="6">
        <v>2022</v>
      </c>
      <c r="N4498" s="6" t="s">
        <v>7745</v>
      </c>
      <c r="O4498" s="6">
        <v>7</v>
      </c>
      <c r="P4498" s="6"/>
      <c r="Q4498" s="6" t="s">
        <v>7733</v>
      </c>
      <c r="R4498" s="6" t="s">
        <v>7734</v>
      </c>
      <c r="S4498" s="6"/>
      <c r="T4498" s="6" t="s">
        <v>6050</v>
      </c>
      <c r="U4498">
        <f t="shared" si="70"/>
        <v>1</v>
      </c>
    </row>
    <row r="4499" spans="1:21" x14ac:dyDescent="0.2">
      <c r="A4499" s="6" t="s">
        <v>13091</v>
      </c>
      <c r="B4499" s="6" t="s">
        <v>10096</v>
      </c>
      <c r="C4499" s="6">
        <v>3530016</v>
      </c>
      <c r="D4499" s="6" t="s">
        <v>6463</v>
      </c>
      <c r="E4499" s="6" t="s">
        <v>10680</v>
      </c>
      <c r="F4499" s="6" t="s">
        <v>6402</v>
      </c>
      <c r="G4499" s="6">
        <v>1988</v>
      </c>
      <c r="H4499" s="6">
        <v>35528</v>
      </c>
      <c r="I4499" s="6">
        <v>0</v>
      </c>
      <c r="J4499" s="6">
        <v>0</v>
      </c>
      <c r="K4499" s="6">
        <v>0</v>
      </c>
      <c r="L4499" s="6"/>
      <c r="M4499" s="6">
        <v>2022</v>
      </c>
      <c r="N4499" s="6" t="s">
        <v>7740</v>
      </c>
      <c r="O4499" s="6">
        <v>99</v>
      </c>
      <c r="P4499" s="6"/>
      <c r="Q4499" s="6" t="s">
        <v>7733</v>
      </c>
      <c r="R4499" s="6" t="s">
        <v>7734</v>
      </c>
      <c r="S4499" s="6"/>
      <c r="T4499" s="6" t="s">
        <v>6070</v>
      </c>
      <c r="U4499">
        <f t="shared" si="70"/>
        <v>10</v>
      </c>
    </row>
    <row r="4500" spans="1:21" x14ac:dyDescent="0.2">
      <c r="A4500" s="6" t="s">
        <v>13091</v>
      </c>
      <c r="B4500" s="6" t="s">
        <v>10096</v>
      </c>
      <c r="C4500" s="6">
        <v>3530016</v>
      </c>
      <c r="D4500" s="6" t="s">
        <v>6493</v>
      </c>
      <c r="E4500" s="6" t="s">
        <v>9190</v>
      </c>
      <c r="F4500" s="6" t="s">
        <v>6402</v>
      </c>
      <c r="G4500" s="6">
        <v>3456</v>
      </c>
      <c r="H4500" s="6">
        <v>35528</v>
      </c>
      <c r="I4500" s="6">
        <v>0</v>
      </c>
      <c r="J4500" s="6">
        <v>0</v>
      </c>
      <c r="K4500" s="6">
        <v>0</v>
      </c>
      <c r="L4500" s="6"/>
      <c r="M4500" s="6">
        <v>2022</v>
      </c>
      <c r="N4500" s="6" t="s">
        <v>7740</v>
      </c>
      <c r="O4500" s="6">
        <v>99</v>
      </c>
      <c r="P4500" s="6"/>
      <c r="Q4500" s="6" t="s">
        <v>7733</v>
      </c>
      <c r="R4500" s="6" t="s">
        <v>7734</v>
      </c>
      <c r="S4500" s="6"/>
      <c r="T4500" s="6" t="s">
        <v>6071</v>
      </c>
      <c r="U4500">
        <f t="shared" si="70"/>
        <v>9</v>
      </c>
    </row>
    <row r="4501" spans="1:21" x14ac:dyDescent="0.2">
      <c r="A4501" s="6" t="s">
        <v>13091</v>
      </c>
      <c r="B4501" s="6" t="s">
        <v>10096</v>
      </c>
      <c r="C4501" s="6">
        <v>3530016</v>
      </c>
      <c r="D4501" s="6" t="s">
        <v>6493</v>
      </c>
      <c r="E4501" s="6" t="s">
        <v>13092</v>
      </c>
      <c r="F4501" s="6" t="s">
        <v>6402</v>
      </c>
      <c r="G4501" s="6">
        <v>12541</v>
      </c>
      <c r="H4501" s="6">
        <v>35528</v>
      </c>
      <c r="I4501" s="6">
        <v>1</v>
      </c>
      <c r="J4501" s="6">
        <v>1</v>
      </c>
      <c r="K4501" s="6">
        <v>0</v>
      </c>
      <c r="L4501" s="6"/>
      <c r="M4501" s="6">
        <v>2022</v>
      </c>
      <c r="N4501" s="6" t="s">
        <v>7740</v>
      </c>
      <c r="O4501" s="6">
        <v>99</v>
      </c>
      <c r="P4501" s="6"/>
      <c r="Q4501" s="6" t="s">
        <v>7733</v>
      </c>
      <c r="R4501" s="6" t="s">
        <v>7734</v>
      </c>
      <c r="S4501" s="6"/>
      <c r="T4501" s="6" t="s">
        <v>6049</v>
      </c>
      <c r="U4501">
        <f t="shared" si="70"/>
        <v>8</v>
      </c>
    </row>
    <row r="4502" spans="1:21" x14ac:dyDescent="0.2">
      <c r="A4502" s="6" t="s">
        <v>13091</v>
      </c>
      <c r="B4502" s="6" t="s">
        <v>10096</v>
      </c>
      <c r="C4502" s="6">
        <v>3530016</v>
      </c>
      <c r="D4502" s="6" t="s">
        <v>6411</v>
      </c>
      <c r="E4502" s="6" t="s">
        <v>8456</v>
      </c>
      <c r="F4502" s="6" t="s">
        <v>6402</v>
      </c>
      <c r="G4502" s="6">
        <v>2450</v>
      </c>
      <c r="H4502" s="6">
        <v>35528</v>
      </c>
      <c r="I4502" s="6">
        <v>0</v>
      </c>
      <c r="J4502" s="6">
        <v>0</v>
      </c>
      <c r="K4502" s="6">
        <v>0</v>
      </c>
      <c r="L4502" s="6"/>
      <c r="M4502" s="6">
        <v>2022</v>
      </c>
      <c r="N4502" s="6" t="s">
        <v>7740</v>
      </c>
      <c r="O4502" s="6">
        <v>99</v>
      </c>
      <c r="P4502" s="6"/>
      <c r="Q4502" s="6" t="s">
        <v>7733</v>
      </c>
      <c r="R4502" s="6" t="s">
        <v>7734</v>
      </c>
      <c r="S4502" s="6"/>
      <c r="T4502" s="6" t="s">
        <v>6072</v>
      </c>
      <c r="U4502">
        <f t="shared" si="70"/>
        <v>7</v>
      </c>
    </row>
    <row r="4503" spans="1:21" x14ac:dyDescent="0.2">
      <c r="A4503" s="6" t="s">
        <v>13091</v>
      </c>
      <c r="B4503" s="6" t="s">
        <v>10096</v>
      </c>
      <c r="C4503" s="6">
        <v>3530016</v>
      </c>
      <c r="D4503" s="6" t="s">
        <v>6529</v>
      </c>
      <c r="E4503" s="6" t="s">
        <v>13093</v>
      </c>
      <c r="F4503" s="6" t="s">
        <v>6402</v>
      </c>
      <c r="G4503" s="6">
        <v>2438</v>
      </c>
      <c r="H4503" s="6">
        <v>35528</v>
      </c>
      <c r="I4503" s="6">
        <v>0</v>
      </c>
      <c r="J4503" s="6">
        <v>0</v>
      </c>
      <c r="K4503" s="6">
        <v>0</v>
      </c>
      <c r="L4503" s="6"/>
      <c r="M4503" s="6">
        <v>2022</v>
      </c>
      <c r="N4503" s="6" t="s">
        <v>7740</v>
      </c>
      <c r="O4503" s="6">
        <v>99</v>
      </c>
      <c r="P4503" s="6"/>
      <c r="Q4503" s="6" t="s">
        <v>7733</v>
      </c>
      <c r="R4503" s="6" t="s">
        <v>7734</v>
      </c>
      <c r="S4503" s="6"/>
      <c r="T4503" s="6" t="s">
        <v>20267</v>
      </c>
      <c r="U4503">
        <f t="shared" si="70"/>
        <v>6</v>
      </c>
    </row>
    <row r="4504" spans="1:21" x14ac:dyDescent="0.2">
      <c r="A4504" s="6" t="s">
        <v>13091</v>
      </c>
      <c r="B4504" s="6" t="s">
        <v>10096</v>
      </c>
      <c r="C4504" s="6">
        <v>3530016</v>
      </c>
      <c r="D4504" s="6" t="s">
        <v>7681</v>
      </c>
      <c r="E4504" s="6" t="s">
        <v>13094</v>
      </c>
      <c r="F4504" s="6" t="s">
        <v>6402</v>
      </c>
      <c r="G4504" s="6">
        <v>4655</v>
      </c>
      <c r="H4504" s="6">
        <v>35528</v>
      </c>
      <c r="I4504" s="6">
        <v>0</v>
      </c>
      <c r="J4504" s="6">
        <v>1</v>
      </c>
      <c r="K4504" s="6">
        <v>0</v>
      </c>
      <c r="L4504" s="6"/>
      <c r="M4504" s="6">
        <v>2022</v>
      </c>
      <c r="N4504" s="6" t="s">
        <v>7740</v>
      </c>
      <c r="O4504" s="6">
        <v>99</v>
      </c>
      <c r="P4504" s="6"/>
      <c r="Q4504" s="6" t="s">
        <v>7733</v>
      </c>
      <c r="R4504" s="6" t="s">
        <v>7734</v>
      </c>
      <c r="S4504" s="6"/>
      <c r="T4504" s="6" t="s">
        <v>6048</v>
      </c>
      <c r="U4504">
        <f t="shared" si="70"/>
        <v>5</v>
      </c>
    </row>
    <row r="4505" spans="1:21" x14ac:dyDescent="0.2">
      <c r="A4505" s="6" t="s">
        <v>13091</v>
      </c>
      <c r="B4505" s="6" t="s">
        <v>10096</v>
      </c>
      <c r="C4505" s="6">
        <v>3530016</v>
      </c>
      <c r="D4505" s="6" t="s">
        <v>6523</v>
      </c>
      <c r="E4505" s="6" t="s">
        <v>10187</v>
      </c>
      <c r="F4505" s="6" t="s">
        <v>6402</v>
      </c>
      <c r="G4505" s="6">
        <v>747</v>
      </c>
      <c r="H4505" s="6">
        <v>35528</v>
      </c>
      <c r="I4505" s="6">
        <v>0</v>
      </c>
      <c r="J4505" s="6">
        <v>0</v>
      </c>
      <c r="K4505" s="6">
        <v>0</v>
      </c>
      <c r="L4505" s="6"/>
      <c r="M4505" s="6">
        <v>2022</v>
      </c>
      <c r="N4505" s="6" t="s">
        <v>7740</v>
      </c>
      <c r="O4505" s="6">
        <v>99</v>
      </c>
      <c r="P4505" s="6"/>
      <c r="Q4505" s="6" t="s">
        <v>7733</v>
      </c>
      <c r="R4505" s="6" t="s">
        <v>7734</v>
      </c>
      <c r="S4505" s="6"/>
      <c r="T4505" s="6" t="s">
        <v>20268</v>
      </c>
      <c r="U4505">
        <f t="shared" si="70"/>
        <v>4</v>
      </c>
    </row>
    <row r="4506" spans="1:21" x14ac:dyDescent="0.2">
      <c r="A4506" s="6" t="s">
        <v>13091</v>
      </c>
      <c r="B4506" s="6" t="s">
        <v>10096</v>
      </c>
      <c r="C4506" s="6">
        <v>3530016</v>
      </c>
      <c r="D4506" s="6" t="s">
        <v>6738</v>
      </c>
      <c r="E4506" s="6" t="s">
        <v>7243</v>
      </c>
      <c r="F4506" s="6" t="s">
        <v>6402</v>
      </c>
      <c r="G4506" s="6">
        <v>1431</v>
      </c>
      <c r="H4506" s="6">
        <v>35528</v>
      </c>
      <c r="I4506" s="6">
        <v>0</v>
      </c>
      <c r="J4506" s="6">
        <v>0</v>
      </c>
      <c r="K4506" s="6">
        <v>0</v>
      </c>
      <c r="L4506" s="6"/>
      <c r="M4506" s="6">
        <v>2022</v>
      </c>
      <c r="N4506" s="6" t="s">
        <v>7740</v>
      </c>
      <c r="O4506" s="6">
        <v>99</v>
      </c>
      <c r="P4506" s="6"/>
      <c r="Q4506" s="6" t="s">
        <v>7733</v>
      </c>
      <c r="R4506" s="6" t="s">
        <v>7734</v>
      </c>
      <c r="S4506" s="6"/>
      <c r="T4506" s="6" t="s">
        <v>20269</v>
      </c>
      <c r="U4506">
        <f t="shared" si="70"/>
        <v>3</v>
      </c>
    </row>
    <row r="4507" spans="1:21" x14ac:dyDescent="0.2">
      <c r="A4507" s="6" t="s">
        <v>13091</v>
      </c>
      <c r="B4507" s="6" t="s">
        <v>10096</v>
      </c>
      <c r="C4507" s="6">
        <v>3530016</v>
      </c>
      <c r="D4507" s="6" t="s">
        <v>6434</v>
      </c>
      <c r="E4507" s="6" t="s">
        <v>13095</v>
      </c>
      <c r="F4507" s="6" t="s">
        <v>6402</v>
      </c>
      <c r="G4507" s="6">
        <v>2538</v>
      </c>
      <c r="H4507" s="6">
        <v>35528</v>
      </c>
      <c r="I4507" s="6">
        <v>0</v>
      </c>
      <c r="J4507" s="6">
        <v>0</v>
      </c>
      <c r="K4507" s="6">
        <v>0</v>
      </c>
      <c r="L4507" s="6"/>
      <c r="M4507" s="6">
        <v>2022</v>
      </c>
      <c r="N4507" s="6" t="s">
        <v>7740</v>
      </c>
      <c r="O4507" s="6">
        <v>99</v>
      </c>
      <c r="P4507" s="6"/>
      <c r="Q4507" s="6" t="s">
        <v>7733</v>
      </c>
      <c r="R4507" s="6" t="s">
        <v>7734</v>
      </c>
      <c r="S4507" s="6"/>
      <c r="T4507" s="6" t="s">
        <v>20270</v>
      </c>
      <c r="U4507">
        <f t="shared" si="70"/>
        <v>2</v>
      </c>
    </row>
    <row r="4508" spans="1:21" x14ac:dyDescent="0.2">
      <c r="A4508" s="6" t="s">
        <v>13091</v>
      </c>
      <c r="B4508" s="6" t="s">
        <v>10096</v>
      </c>
      <c r="C4508" s="6">
        <v>3530016</v>
      </c>
      <c r="D4508" s="6" t="s">
        <v>7111</v>
      </c>
      <c r="E4508" s="6" t="s">
        <v>13096</v>
      </c>
      <c r="F4508" s="6" t="s">
        <v>6402</v>
      </c>
      <c r="G4508" s="6">
        <v>3284</v>
      </c>
      <c r="H4508" s="6">
        <v>35528</v>
      </c>
      <c r="I4508" s="6">
        <v>0</v>
      </c>
      <c r="J4508" s="6">
        <v>0</v>
      </c>
      <c r="K4508" s="6">
        <v>0</v>
      </c>
      <c r="L4508" s="6"/>
      <c r="M4508" s="6">
        <v>2022</v>
      </c>
      <c r="N4508" s="6" t="s">
        <v>7740</v>
      </c>
      <c r="O4508" s="6">
        <v>99</v>
      </c>
      <c r="P4508" s="6"/>
      <c r="Q4508" s="6" t="s">
        <v>7733</v>
      </c>
      <c r="R4508" s="6" t="s">
        <v>7734</v>
      </c>
      <c r="S4508" s="6"/>
      <c r="T4508" s="6" t="s">
        <v>20271</v>
      </c>
      <c r="U4508">
        <f t="shared" si="70"/>
        <v>1</v>
      </c>
    </row>
    <row r="4509" spans="1:21" x14ac:dyDescent="0.2">
      <c r="A4509" s="6" t="s">
        <v>13097</v>
      </c>
      <c r="B4509" s="6" t="s">
        <v>8511</v>
      </c>
      <c r="C4509" s="6">
        <v>3538043</v>
      </c>
      <c r="D4509" s="6" t="s">
        <v>6444</v>
      </c>
      <c r="E4509" s="6" t="s">
        <v>13098</v>
      </c>
      <c r="F4509" s="6" t="s">
        <v>6402</v>
      </c>
      <c r="G4509" s="6">
        <v>907</v>
      </c>
      <c r="H4509" s="6">
        <v>1401</v>
      </c>
      <c r="I4509" s="6">
        <v>0</v>
      </c>
      <c r="J4509" s="6">
        <v>1</v>
      </c>
      <c r="K4509" s="6">
        <v>0</v>
      </c>
      <c r="L4509" s="6"/>
      <c r="M4509" s="6">
        <v>2022</v>
      </c>
      <c r="N4509" s="6" t="s">
        <v>7732</v>
      </c>
      <c r="O4509" s="6">
        <v>99</v>
      </c>
      <c r="P4509" s="6"/>
      <c r="Q4509" s="6" t="s">
        <v>7733</v>
      </c>
      <c r="R4509" s="6" t="s">
        <v>7734</v>
      </c>
      <c r="S4509" s="6"/>
      <c r="T4509" s="6" t="s">
        <v>1367</v>
      </c>
      <c r="U4509">
        <f t="shared" si="70"/>
        <v>2</v>
      </c>
    </row>
    <row r="4510" spans="1:21" x14ac:dyDescent="0.2">
      <c r="A4510" s="6" t="s">
        <v>13097</v>
      </c>
      <c r="B4510" s="6" t="s">
        <v>8511</v>
      </c>
      <c r="C4510" s="6">
        <v>3538043</v>
      </c>
      <c r="D4510" s="6" t="s">
        <v>6532</v>
      </c>
      <c r="E4510" s="6" t="s">
        <v>13099</v>
      </c>
      <c r="F4510" s="6" t="s">
        <v>6402</v>
      </c>
      <c r="G4510" s="6">
        <v>494</v>
      </c>
      <c r="H4510" s="6">
        <v>1401</v>
      </c>
      <c r="I4510" s="6">
        <v>1</v>
      </c>
      <c r="J4510" s="6">
        <v>0</v>
      </c>
      <c r="K4510" s="6">
        <v>0</v>
      </c>
      <c r="L4510" s="6"/>
      <c r="M4510" s="6">
        <v>2022</v>
      </c>
      <c r="N4510" s="6" t="s">
        <v>7732</v>
      </c>
      <c r="O4510" s="6">
        <v>99</v>
      </c>
      <c r="P4510" s="6"/>
      <c r="Q4510" s="6" t="s">
        <v>7733</v>
      </c>
      <c r="R4510" s="6" t="s">
        <v>7734</v>
      </c>
      <c r="S4510" s="6"/>
      <c r="T4510" s="6" t="s">
        <v>1368</v>
      </c>
      <c r="U4510">
        <f t="shared" si="70"/>
        <v>1</v>
      </c>
    </row>
    <row r="4511" spans="1:21" x14ac:dyDescent="0.2">
      <c r="A4511" s="6" t="s">
        <v>13100</v>
      </c>
      <c r="B4511" s="6" t="s">
        <v>8511</v>
      </c>
      <c r="C4511" s="6">
        <v>3538043</v>
      </c>
      <c r="D4511" s="6" t="s">
        <v>6434</v>
      </c>
      <c r="E4511" s="6" t="s">
        <v>11543</v>
      </c>
      <c r="F4511" s="6" t="s">
        <v>6402</v>
      </c>
      <c r="G4511" s="6">
        <v>729</v>
      </c>
      <c r="H4511" s="6">
        <v>4938</v>
      </c>
      <c r="I4511" s="6">
        <v>0</v>
      </c>
      <c r="J4511" s="6">
        <v>1</v>
      </c>
      <c r="K4511" s="6">
        <v>0</v>
      </c>
      <c r="L4511" s="6"/>
      <c r="M4511" s="6">
        <v>2022</v>
      </c>
      <c r="N4511" s="6" t="s">
        <v>7745</v>
      </c>
      <c r="O4511" s="6">
        <v>99</v>
      </c>
      <c r="P4511" s="6"/>
      <c r="Q4511" s="6" t="s">
        <v>7733</v>
      </c>
      <c r="R4511" s="6" t="s">
        <v>7734</v>
      </c>
      <c r="S4511" s="6"/>
      <c r="T4511" s="6" t="s">
        <v>6026</v>
      </c>
      <c r="U4511">
        <f t="shared" si="70"/>
        <v>9</v>
      </c>
    </row>
    <row r="4512" spans="1:21" x14ac:dyDescent="0.2">
      <c r="A4512" s="6" t="s">
        <v>13100</v>
      </c>
      <c r="B4512" s="6" t="s">
        <v>8511</v>
      </c>
      <c r="C4512" s="6">
        <v>3538043</v>
      </c>
      <c r="D4512" s="6" t="s">
        <v>6809</v>
      </c>
      <c r="E4512" s="6" t="s">
        <v>6514</v>
      </c>
      <c r="F4512" s="6" t="s">
        <v>6402</v>
      </c>
      <c r="G4512" s="6">
        <v>269</v>
      </c>
      <c r="H4512" s="6">
        <v>4938</v>
      </c>
      <c r="I4512" s="6">
        <v>0</v>
      </c>
      <c r="J4512" s="6">
        <v>0</v>
      </c>
      <c r="K4512" s="6">
        <v>0</v>
      </c>
      <c r="L4512" s="6"/>
      <c r="M4512" s="6">
        <v>2022</v>
      </c>
      <c r="N4512" s="6" t="s">
        <v>7745</v>
      </c>
      <c r="O4512" s="6">
        <v>99</v>
      </c>
      <c r="P4512" s="6"/>
      <c r="Q4512" s="6" t="s">
        <v>7733</v>
      </c>
      <c r="R4512" s="6" t="s">
        <v>7734</v>
      </c>
      <c r="S4512" s="6"/>
      <c r="T4512" s="6" t="s">
        <v>6027</v>
      </c>
      <c r="U4512">
        <f t="shared" si="70"/>
        <v>8</v>
      </c>
    </row>
    <row r="4513" spans="1:21" x14ac:dyDescent="0.2">
      <c r="A4513" s="6" t="s">
        <v>13100</v>
      </c>
      <c r="B4513" s="6" t="s">
        <v>8511</v>
      </c>
      <c r="C4513" s="6">
        <v>3538043</v>
      </c>
      <c r="D4513" s="6" t="s">
        <v>6442</v>
      </c>
      <c r="E4513" s="6" t="s">
        <v>7450</v>
      </c>
      <c r="F4513" s="6" t="s">
        <v>6402</v>
      </c>
      <c r="G4513" s="6">
        <v>607</v>
      </c>
      <c r="H4513" s="6">
        <v>4938</v>
      </c>
      <c r="I4513" s="6">
        <v>0</v>
      </c>
      <c r="J4513" s="6">
        <v>1</v>
      </c>
      <c r="K4513" s="6">
        <v>0</v>
      </c>
      <c r="L4513" s="6"/>
      <c r="M4513" s="6">
        <v>2022</v>
      </c>
      <c r="N4513" s="6" t="s">
        <v>7745</v>
      </c>
      <c r="O4513" s="6">
        <v>99</v>
      </c>
      <c r="P4513" s="6"/>
      <c r="Q4513" s="6" t="s">
        <v>7733</v>
      </c>
      <c r="R4513" s="6" t="s">
        <v>7734</v>
      </c>
      <c r="S4513" s="6"/>
      <c r="T4513" s="6" t="s">
        <v>6025</v>
      </c>
      <c r="U4513">
        <f t="shared" si="70"/>
        <v>7</v>
      </c>
    </row>
    <row r="4514" spans="1:21" x14ac:dyDescent="0.2">
      <c r="A4514" s="6" t="s">
        <v>13100</v>
      </c>
      <c r="B4514" s="6" t="s">
        <v>8511</v>
      </c>
      <c r="C4514" s="6">
        <v>3538043</v>
      </c>
      <c r="D4514" s="6" t="s">
        <v>6538</v>
      </c>
      <c r="E4514" s="6" t="s">
        <v>6420</v>
      </c>
      <c r="F4514" s="6" t="s">
        <v>6402</v>
      </c>
      <c r="G4514" s="6">
        <v>286</v>
      </c>
      <c r="H4514" s="6">
        <v>4938</v>
      </c>
      <c r="I4514" s="6">
        <v>1</v>
      </c>
      <c r="J4514" s="6">
        <v>0</v>
      </c>
      <c r="K4514" s="6">
        <v>0</v>
      </c>
      <c r="L4514" s="6"/>
      <c r="M4514" s="6">
        <v>2022</v>
      </c>
      <c r="N4514" s="6" t="s">
        <v>7745</v>
      </c>
      <c r="O4514" s="6">
        <v>99</v>
      </c>
      <c r="P4514" s="6"/>
      <c r="Q4514" s="6" t="s">
        <v>7733</v>
      </c>
      <c r="R4514" s="6" t="s">
        <v>7734</v>
      </c>
      <c r="S4514" s="6"/>
      <c r="T4514" s="6" t="s">
        <v>6028</v>
      </c>
      <c r="U4514">
        <f t="shared" si="70"/>
        <v>6</v>
      </c>
    </row>
    <row r="4515" spans="1:21" x14ac:dyDescent="0.2">
      <c r="A4515" s="6" t="s">
        <v>13100</v>
      </c>
      <c r="B4515" s="6" t="s">
        <v>8511</v>
      </c>
      <c r="C4515" s="6">
        <v>3538043</v>
      </c>
      <c r="D4515" s="6" t="s">
        <v>6624</v>
      </c>
      <c r="E4515" s="6" t="s">
        <v>6733</v>
      </c>
      <c r="F4515" s="6" t="s">
        <v>6402</v>
      </c>
      <c r="G4515" s="6">
        <v>664</v>
      </c>
      <c r="H4515" s="6">
        <v>4938</v>
      </c>
      <c r="I4515" s="6">
        <v>1</v>
      </c>
      <c r="J4515" s="6">
        <v>1</v>
      </c>
      <c r="K4515" s="6">
        <v>0</v>
      </c>
      <c r="L4515" s="6"/>
      <c r="M4515" s="6">
        <v>2022</v>
      </c>
      <c r="N4515" s="6" t="s">
        <v>7745</v>
      </c>
      <c r="O4515" s="6">
        <v>99</v>
      </c>
      <c r="P4515" s="6"/>
      <c r="Q4515" s="6" t="s">
        <v>7733</v>
      </c>
      <c r="R4515" s="6" t="s">
        <v>7734</v>
      </c>
      <c r="S4515" s="6"/>
      <c r="T4515" s="6" t="s">
        <v>6024</v>
      </c>
      <c r="U4515">
        <f t="shared" si="70"/>
        <v>5</v>
      </c>
    </row>
    <row r="4516" spans="1:21" x14ac:dyDescent="0.2">
      <c r="A4516" s="6" t="s">
        <v>13100</v>
      </c>
      <c r="B4516" s="6" t="s">
        <v>8511</v>
      </c>
      <c r="C4516" s="6">
        <v>3538043</v>
      </c>
      <c r="D4516" s="6" t="s">
        <v>7429</v>
      </c>
      <c r="E4516" s="6" t="s">
        <v>13101</v>
      </c>
      <c r="F4516" s="6" t="s">
        <v>6402</v>
      </c>
      <c r="G4516" s="6">
        <v>598</v>
      </c>
      <c r="H4516" s="6">
        <v>4938</v>
      </c>
      <c r="I4516" s="6">
        <v>0</v>
      </c>
      <c r="J4516" s="6">
        <v>0</v>
      </c>
      <c r="K4516" s="6">
        <v>0</v>
      </c>
      <c r="L4516" s="6"/>
      <c r="M4516" s="6">
        <v>2022</v>
      </c>
      <c r="N4516" s="6" t="s">
        <v>7745</v>
      </c>
      <c r="O4516" s="6">
        <v>99</v>
      </c>
      <c r="P4516" s="6"/>
      <c r="Q4516" s="6" t="s">
        <v>7733</v>
      </c>
      <c r="R4516" s="6" t="s">
        <v>7734</v>
      </c>
      <c r="S4516" s="6"/>
      <c r="T4516" s="6" t="s">
        <v>6029</v>
      </c>
      <c r="U4516">
        <f t="shared" si="70"/>
        <v>4</v>
      </c>
    </row>
    <row r="4517" spans="1:21" x14ac:dyDescent="0.2">
      <c r="A4517" s="6" t="s">
        <v>13100</v>
      </c>
      <c r="B4517" s="6" t="s">
        <v>8511</v>
      </c>
      <c r="C4517" s="6">
        <v>3538043</v>
      </c>
      <c r="D4517" s="6" t="s">
        <v>13102</v>
      </c>
      <c r="E4517" s="6" t="s">
        <v>13103</v>
      </c>
      <c r="F4517" s="6" t="s">
        <v>6402</v>
      </c>
      <c r="G4517" s="6">
        <v>581</v>
      </c>
      <c r="H4517" s="6">
        <v>4938</v>
      </c>
      <c r="I4517" s="6">
        <v>0</v>
      </c>
      <c r="J4517" s="6">
        <v>0</v>
      </c>
      <c r="K4517" s="6">
        <v>0</v>
      </c>
      <c r="L4517" s="6"/>
      <c r="M4517" s="6">
        <v>2022</v>
      </c>
      <c r="N4517" s="6" t="s">
        <v>7745</v>
      </c>
      <c r="O4517" s="6">
        <v>99</v>
      </c>
      <c r="P4517" s="6"/>
      <c r="Q4517" s="6" t="s">
        <v>7733</v>
      </c>
      <c r="R4517" s="6" t="s">
        <v>7734</v>
      </c>
      <c r="S4517" s="6"/>
      <c r="T4517" s="6" t="s">
        <v>6030</v>
      </c>
      <c r="U4517">
        <f t="shared" si="70"/>
        <v>3</v>
      </c>
    </row>
    <row r="4518" spans="1:21" x14ac:dyDescent="0.2">
      <c r="A4518" s="6" t="s">
        <v>13100</v>
      </c>
      <c r="B4518" s="6" t="s">
        <v>8511</v>
      </c>
      <c r="C4518" s="6">
        <v>3538043</v>
      </c>
      <c r="D4518" s="6" t="s">
        <v>8550</v>
      </c>
      <c r="E4518" s="6" t="s">
        <v>13104</v>
      </c>
      <c r="F4518" s="6" t="s">
        <v>6402</v>
      </c>
      <c r="G4518" s="6">
        <v>691</v>
      </c>
      <c r="H4518" s="6">
        <v>4938</v>
      </c>
      <c r="I4518" s="6">
        <v>1</v>
      </c>
      <c r="J4518" s="6">
        <v>1</v>
      </c>
      <c r="K4518" s="6">
        <v>0</v>
      </c>
      <c r="L4518" s="6"/>
      <c r="M4518" s="6">
        <v>2022</v>
      </c>
      <c r="N4518" s="6" t="s">
        <v>7745</v>
      </c>
      <c r="O4518" s="6">
        <v>99</v>
      </c>
      <c r="P4518" s="6"/>
      <c r="Q4518" s="6" t="s">
        <v>7733</v>
      </c>
      <c r="R4518" s="6" t="s">
        <v>7734</v>
      </c>
      <c r="S4518" s="6"/>
      <c r="T4518" s="6" t="s">
        <v>6023</v>
      </c>
      <c r="U4518">
        <f t="shared" si="70"/>
        <v>2</v>
      </c>
    </row>
    <row r="4519" spans="1:21" x14ac:dyDescent="0.2">
      <c r="A4519" s="6" t="s">
        <v>13100</v>
      </c>
      <c r="B4519" s="6" t="s">
        <v>8511</v>
      </c>
      <c r="C4519" s="6">
        <v>3538043</v>
      </c>
      <c r="D4519" s="6" t="s">
        <v>6444</v>
      </c>
      <c r="E4519" s="6" t="s">
        <v>6486</v>
      </c>
      <c r="F4519" s="6" t="s">
        <v>6402</v>
      </c>
      <c r="G4519" s="6">
        <v>513</v>
      </c>
      <c r="H4519" s="6">
        <v>4938</v>
      </c>
      <c r="I4519" s="6">
        <v>1</v>
      </c>
      <c r="J4519" s="6">
        <v>0</v>
      </c>
      <c r="K4519" s="6">
        <v>0</v>
      </c>
      <c r="L4519" s="6"/>
      <c r="M4519" s="6">
        <v>2022</v>
      </c>
      <c r="N4519" s="6" t="s">
        <v>7745</v>
      </c>
      <c r="O4519" s="6">
        <v>99</v>
      </c>
      <c r="P4519" s="6"/>
      <c r="Q4519" s="6" t="s">
        <v>7733</v>
      </c>
      <c r="R4519" s="6" t="s">
        <v>7734</v>
      </c>
      <c r="S4519" s="6"/>
      <c r="T4519" s="6" t="s">
        <v>6031</v>
      </c>
      <c r="U4519">
        <f t="shared" si="70"/>
        <v>1</v>
      </c>
    </row>
    <row r="4520" spans="1:21" x14ac:dyDescent="0.2">
      <c r="A4520" s="6" t="s">
        <v>13105</v>
      </c>
      <c r="B4520" s="6" t="s">
        <v>13106</v>
      </c>
      <c r="C4520" s="6">
        <v>3557076</v>
      </c>
      <c r="D4520" s="6" t="s">
        <v>6615</v>
      </c>
      <c r="E4520" s="6" t="s">
        <v>6947</v>
      </c>
      <c r="F4520" s="6" t="s">
        <v>6402</v>
      </c>
      <c r="G4520" s="6">
        <v>0</v>
      </c>
      <c r="H4520" s="6"/>
      <c r="I4520" s="6">
        <v>0</v>
      </c>
      <c r="J4520" s="6">
        <v>1</v>
      </c>
      <c r="K4520" s="6">
        <v>1</v>
      </c>
      <c r="L4520" s="6"/>
      <c r="M4520" s="6">
        <v>2022</v>
      </c>
      <c r="N4520" s="6" t="s">
        <v>7732</v>
      </c>
      <c r="O4520" s="6">
        <v>99</v>
      </c>
      <c r="P4520" s="6"/>
      <c r="Q4520" s="6" t="s">
        <v>7733</v>
      </c>
      <c r="R4520" s="6" t="s">
        <v>7734</v>
      </c>
      <c r="S4520" s="6"/>
      <c r="T4520" s="6" t="s">
        <v>1380</v>
      </c>
      <c r="U4520">
        <f t="shared" si="70"/>
        <v>1</v>
      </c>
    </row>
    <row r="4521" spans="1:21" x14ac:dyDescent="0.2">
      <c r="A4521" s="6" t="s">
        <v>13107</v>
      </c>
      <c r="B4521" s="6" t="s">
        <v>13106</v>
      </c>
      <c r="C4521" s="6">
        <v>3557076</v>
      </c>
      <c r="D4521" s="6" t="s">
        <v>6786</v>
      </c>
      <c r="E4521" s="6" t="s">
        <v>13108</v>
      </c>
      <c r="F4521" s="6" t="s">
        <v>6402</v>
      </c>
      <c r="G4521" s="6">
        <v>382</v>
      </c>
      <c r="H4521" s="6">
        <v>2891</v>
      </c>
      <c r="I4521" s="6">
        <v>0</v>
      </c>
      <c r="J4521" s="6">
        <v>0</v>
      </c>
      <c r="K4521" s="6">
        <v>0</v>
      </c>
      <c r="L4521" s="6"/>
      <c r="M4521" s="6">
        <v>2022</v>
      </c>
      <c r="N4521" s="6" t="s">
        <v>7745</v>
      </c>
      <c r="O4521" s="6">
        <v>99</v>
      </c>
      <c r="P4521" s="6"/>
      <c r="Q4521" s="6" t="s">
        <v>7733</v>
      </c>
      <c r="R4521" s="6" t="s">
        <v>7734</v>
      </c>
      <c r="S4521" s="6"/>
      <c r="T4521" s="6" t="s">
        <v>6077</v>
      </c>
      <c r="U4521">
        <f t="shared" si="70"/>
        <v>9</v>
      </c>
    </row>
    <row r="4522" spans="1:21" x14ac:dyDescent="0.2">
      <c r="A4522" s="6" t="s">
        <v>13107</v>
      </c>
      <c r="B4522" s="6" t="s">
        <v>13106</v>
      </c>
      <c r="C4522" s="6">
        <v>3557076</v>
      </c>
      <c r="D4522" s="6" t="s">
        <v>6914</v>
      </c>
      <c r="E4522" s="6" t="s">
        <v>7254</v>
      </c>
      <c r="F4522" s="6" t="s">
        <v>6402</v>
      </c>
      <c r="G4522" s="6">
        <v>406</v>
      </c>
      <c r="H4522" s="6">
        <v>2891</v>
      </c>
      <c r="I4522" s="6">
        <v>1</v>
      </c>
      <c r="J4522" s="6">
        <v>1</v>
      </c>
      <c r="K4522" s="6">
        <v>0</v>
      </c>
      <c r="L4522" s="6"/>
      <c r="M4522" s="6">
        <v>2022</v>
      </c>
      <c r="N4522" s="6" t="s">
        <v>7745</v>
      </c>
      <c r="O4522" s="6">
        <v>99</v>
      </c>
      <c r="P4522" s="6"/>
      <c r="Q4522" s="6" t="s">
        <v>7733</v>
      </c>
      <c r="R4522" s="6" t="s">
        <v>7734</v>
      </c>
      <c r="S4522" s="6"/>
      <c r="T4522" s="6" t="s">
        <v>6076</v>
      </c>
      <c r="U4522">
        <f t="shared" si="70"/>
        <v>8</v>
      </c>
    </row>
    <row r="4523" spans="1:21" x14ac:dyDescent="0.2">
      <c r="A4523" s="6" t="s">
        <v>13107</v>
      </c>
      <c r="B4523" s="6" t="s">
        <v>13106</v>
      </c>
      <c r="C4523" s="6">
        <v>3557076</v>
      </c>
      <c r="D4523" s="6" t="s">
        <v>6889</v>
      </c>
      <c r="E4523" s="6" t="s">
        <v>13109</v>
      </c>
      <c r="F4523" s="6" t="s">
        <v>6402</v>
      </c>
      <c r="G4523" s="6">
        <v>162</v>
      </c>
      <c r="H4523" s="6">
        <v>2891</v>
      </c>
      <c r="I4523" s="6">
        <v>0</v>
      </c>
      <c r="J4523" s="6">
        <v>0</v>
      </c>
      <c r="K4523" s="6">
        <v>0</v>
      </c>
      <c r="L4523" s="6"/>
      <c r="M4523" s="6">
        <v>2022</v>
      </c>
      <c r="N4523" s="6" t="s">
        <v>7745</v>
      </c>
      <c r="O4523" s="6">
        <v>99</v>
      </c>
      <c r="P4523" s="6"/>
      <c r="Q4523" s="6" t="s">
        <v>7733</v>
      </c>
      <c r="R4523" s="6" t="s">
        <v>7734</v>
      </c>
      <c r="S4523" s="6"/>
      <c r="T4523" s="6" t="s">
        <v>6078</v>
      </c>
      <c r="U4523">
        <f t="shared" si="70"/>
        <v>7</v>
      </c>
    </row>
    <row r="4524" spans="1:21" x14ac:dyDescent="0.2">
      <c r="A4524" s="6" t="s">
        <v>13107</v>
      </c>
      <c r="B4524" s="6" t="s">
        <v>13106</v>
      </c>
      <c r="C4524" s="6">
        <v>3557076</v>
      </c>
      <c r="D4524" s="6" t="s">
        <v>6954</v>
      </c>
      <c r="E4524" s="6" t="s">
        <v>13110</v>
      </c>
      <c r="F4524" s="6" t="s">
        <v>6402</v>
      </c>
      <c r="G4524" s="6">
        <v>392</v>
      </c>
      <c r="H4524" s="6">
        <v>2891</v>
      </c>
      <c r="I4524" s="6">
        <v>1</v>
      </c>
      <c r="J4524" s="6">
        <v>1</v>
      </c>
      <c r="K4524" s="6">
        <v>0</v>
      </c>
      <c r="L4524" s="6"/>
      <c r="M4524" s="6">
        <v>2022</v>
      </c>
      <c r="N4524" s="6" t="s">
        <v>7745</v>
      </c>
      <c r="O4524" s="6">
        <v>99</v>
      </c>
      <c r="P4524" s="6"/>
      <c r="Q4524" s="6" t="s">
        <v>7733</v>
      </c>
      <c r="R4524" s="6" t="s">
        <v>7734</v>
      </c>
      <c r="S4524" s="6"/>
      <c r="T4524" s="6" t="s">
        <v>6075</v>
      </c>
      <c r="U4524">
        <f t="shared" si="70"/>
        <v>6</v>
      </c>
    </row>
    <row r="4525" spans="1:21" x14ac:dyDescent="0.2">
      <c r="A4525" s="6" t="s">
        <v>13107</v>
      </c>
      <c r="B4525" s="6" t="s">
        <v>13106</v>
      </c>
      <c r="C4525" s="6">
        <v>3557076</v>
      </c>
      <c r="D4525" s="6" t="s">
        <v>6493</v>
      </c>
      <c r="E4525" s="6" t="s">
        <v>13111</v>
      </c>
      <c r="F4525" s="6" t="s">
        <v>6402</v>
      </c>
      <c r="G4525" s="6">
        <v>523</v>
      </c>
      <c r="H4525" s="6">
        <v>2891</v>
      </c>
      <c r="I4525" s="6">
        <v>0</v>
      </c>
      <c r="J4525" s="6">
        <v>1</v>
      </c>
      <c r="K4525" s="6">
        <v>0</v>
      </c>
      <c r="L4525" s="6"/>
      <c r="M4525" s="6">
        <v>2022</v>
      </c>
      <c r="N4525" s="6" t="s">
        <v>7745</v>
      </c>
      <c r="O4525" s="6">
        <v>99</v>
      </c>
      <c r="P4525" s="6"/>
      <c r="Q4525" s="6" t="s">
        <v>7733</v>
      </c>
      <c r="R4525" s="6" t="s">
        <v>7734</v>
      </c>
      <c r="S4525" s="6"/>
      <c r="T4525" s="6" t="s">
        <v>6074</v>
      </c>
      <c r="U4525">
        <f t="shared" si="70"/>
        <v>5</v>
      </c>
    </row>
    <row r="4526" spans="1:21" x14ac:dyDescent="0.2">
      <c r="A4526" s="6" t="s">
        <v>13107</v>
      </c>
      <c r="B4526" s="6" t="s">
        <v>13106</v>
      </c>
      <c r="C4526" s="6">
        <v>3557076</v>
      </c>
      <c r="D4526" s="6" t="s">
        <v>6966</v>
      </c>
      <c r="E4526" s="6" t="s">
        <v>13112</v>
      </c>
      <c r="F4526" s="6" t="s">
        <v>6402</v>
      </c>
      <c r="G4526" s="6">
        <v>274</v>
      </c>
      <c r="H4526" s="6">
        <v>2891</v>
      </c>
      <c r="I4526" s="6">
        <v>0</v>
      </c>
      <c r="J4526" s="6">
        <v>0</v>
      </c>
      <c r="K4526" s="6">
        <v>0</v>
      </c>
      <c r="L4526" s="6"/>
      <c r="M4526" s="6">
        <v>2022</v>
      </c>
      <c r="N4526" s="6" t="s">
        <v>7745</v>
      </c>
      <c r="O4526" s="6">
        <v>99</v>
      </c>
      <c r="P4526" s="6"/>
      <c r="Q4526" s="6" t="s">
        <v>7733</v>
      </c>
      <c r="R4526" s="6" t="s">
        <v>7734</v>
      </c>
      <c r="S4526" s="6"/>
      <c r="T4526" s="6" t="s">
        <v>6079</v>
      </c>
      <c r="U4526">
        <f t="shared" si="70"/>
        <v>4</v>
      </c>
    </row>
    <row r="4527" spans="1:21" x14ac:dyDescent="0.2">
      <c r="A4527" s="6" t="s">
        <v>13107</v>
      </c>
      <c r="B4527" s="6" t="s">
        <v>13106</v>
      </c>
      <c r="C4527" s="6">
        <v>3557076</v>
      </c>
      <c r="D4527" s="6" t="s">
        <v>6839</v>
      </c>
      <c r="E4527" s="6" t="s">
        <v>13113</v>
      </c>
      <c r="F4527" s="6" t="s">
        <v>6402</v>
      </c>
      <c r="G4527" s="6">
        <v>398</v>
      </c>
      <c r="H4527" s="6">
        <v>2891</v>
      </c>
      <c r="I4527" s="6">
        <v>0</v>
      </c>
      <c r="J4527" s="6">
        <v>1</v>
      </c>
      <c r="K4527" s="6">
        <v>0</v>
      </c>
      <c r="L4527" s="6"/>
      <c r="M4527" s="6">
        <v>2022</v>
      </c>
      <c r="N4527" s="6" t="s">
        <v>7745</v>
      </c>
      <c r="O4527" s="6">
        <v>99</v>
      </c>
      <c r="P4527" s="6"/>
      <c r="Q4527" s="6" t="s">
        <v>7733</v>
      </c>
      <c r="R4527" s="6" t="s">
        <v>7734</v>
      </c>
      <c r="S4527" s="6"/>
      <c r="T4527" s="6" t="s">
        <v>6073</v>
      </c>
      <c r="U4527">
        <f t="shared" si="70"/>
        <v>3</v>
      </c>
    </row>
    <row r="4528" spans="1:21" x14ac:dyDescent="0.2">
      <c r="A4528" s="6" t="s">
        <v>13107</v>
      </c>
      <c r="B4528" s="6" t="s">
        <v>13106</v>
      </c>
      <c r="C4528" s="6">
        <v>3557076</v>
      </c>
      <c r="D4528" s="6" t="s">
        <v>6597</v>
      </c>
      <c r="E4528" s="6" t="s">
        <v>13114</v>
      </c>
      <c r="F4528" s="6" t="s">
        <v>6402</v>
      </c>
      <c r="G4528" s="6">
        <v>269</v>
      </c>
      <c r="H4528" s="6">
        <v>2891</v>
      </c>
      <c r="I4528" s="6">
        <v>0</v>
      </c>
      <c r="J4528" s="6">
        <v>0</v>
      </c>
      <c r="K4528" s="6">
        <v>0</v>
      </c>
      <c r="L4528" s="6"/>
      <c r="M4528" s="6">
        <v>2022</v>
      </c>
      <c r="N4528" s="6" t="s">
        <v>7745</v>
      </c>
      <c r="O4528" s="6">
        <v>99</v>
      </c>
      <c r="P4528" s="6"/>
      <c r="Q4528" s="6" t="s">
        <v>7733</v>
      </c>
      <c r="R4528" s="6" t="s">
        <v>7734</v>
      </c>
      <c r="S4528" s="6"/>
      <c r="T4528" s="6" t="s">
        <v>6080</v>
      </c>
      <c r="U4528">
        <f t="shared" si="70"/>
        <v>2</v>
      </c>
    </row>
    <row r="4529" spans="1:21" x14ac:dyDescent="0.2">
      <c r="A4529" s="6" t="s">
        <v>13107</v>
      </c>
      <c r="B4529" s="6" t="s">
        <v>13106</v>
      </c>
      <c r="C4529" s="6">
        <v>3557076</v>
      </c>
      <c r="D4529" s="6" t="s">
        <v>6490</v>
      </c>
      <c r="E4529" s="6" t="s">
        <v>6544</v>
      </c>
      <c r="F4529" s="6" t="s">
        <v>6402</v>
      </c>
      <c r="G4529" s="6">
        <v>85</v>
      </c>
      <c r="H4529" s="6">
        <v>2891</v>
      </c>
      <c r="I4529" s="6">
        <v>0</v>
      </c>
      <c r="J4529" s="6">
        <v>0</v>
      </c>
      <c r="K4529" s="6">
        <v>0</v>
      </c>
      <c r="L4529" s="6"/>
      <c r="M4529" s="6">
        <v>2022</v>
      </c>
      <c r="N4529" s="6" t="s">
        <v>7745</v>
      </c>
      <c r="O4529" s="6">
        <v>99</v>
      </c>
      <c r="P4529" s="6"/>
      <c r="Q4529" s="6" t="s">
        <v>7733</v>
      </c>
      <c r="R4529" s="6" t="s">
        <v>7734</v>
      </c>
      <c r="S4529" s="6"/>
      <c r="T4529" s="6" t="s">
        <v>6081</v>
      </c>
      <c r="U4529">
        <f t="shared" si="70"/>
        <v>1</v>
      </c>
    </row>
    <row r="4530" spans="1:21" x14ac:dyDescent="0.2">
      <c r="A4530" s="6" t="s">
        <v>13115</v>
      </c>
      <c r="B4530" s="6" t="s">
        <v>13116</v>
      </c>
      <c r="C4530" s="6">
        <v>3526032</v>
      </c>
      <c r="D4530" s="6" t="s">
        <v>7022</v>
      </c>
      <c r="E4530" s="6" t="s">
        <v>13117</v>
      </c>
      <c r="F4530" s="6" t="s">
        <v>6402</v>
      </c>
      <c r="G4530" s="6">
        <v>6456</v>
      </c>
      <c r="H4530" s="6">
        <v>10894</v>
      </c>
      <c r="I4530" s="6">
        <v>1</v>
      </c>
      <c r="J4530" s="6">
        <v>1</v>
      </c>
      <c r="K4530" s="6">
        <v>0</v>
      </c>
      <c r="L4530" s="6"/>
      <c r="M4530" s="6">
        <v>2022</v>
      </c>
      <c r="N4530" s="6" t="s">
        <v>7732</v>
      </c>
      <c r="O4530" s="6">
        <v>99</v>
      </c>
      <c r="P4530" s="6"/>
      <c r="Q4530" s="6" t="s">
        <v>7733</v>
      </c>
      <c r="R4530" s="6" t="s">
        <v>7734</v>
      </c>
      <c r="S4530" s="6"/>
      <c r="T4530" s="6" t="s">
        <v>1381</v>
      </c>
      <c r="U4530">
        <f t="shared" si="70"/>
        <v>2</v>
      </c>
    </row>
    <row r="4531" spans="1:21" x14ac:dyDescent="0.2">
      <c r="A4531" s="6" t="s">
        <v>13118</v>
      </c>
      <c r="B4531" s="6" t="s">
        <v>13116</v>
      </c>
      <c r="C4531" s="6">
        <v>3526032</v>
      </c>
      <c r="D4531" s="6" t="s">
        <v>13119</v>
      </c>
      <c r="E4531" s="6" t="s">
        <v>13120</v>
      </c>
      <c r="F4531" s="6" t="s">
        <v>6402</v>
      </c>
      <c r="G4531" s="6">
        <v>781</v>
      </c>
      <c r="H4531" s="6">
        <v>2760</v>
      </c>
      <c r="I4531" s="6">
        <v>1</v>
      </c>
      <c r="J4531" s="6">
        <v>1</v>
      </c>
      <c r="K4531" s="6">
        <v>0</v>
      </c>
      <c r="L4531" s="6"/>
      <c r="M4531" s="6">
        <v>2022</v>
      </c>
      <c r="N4531" s="6" t="s">
        <v>7745</v>
      </c>
      <c r="O4531" s="6">
        <v>1</v>
      </c>
      <c r="P4531" s="6"/>
      <c r="Q4531" s="6" t="s">
        <v>7733</v>
      </c>
      <c r="R4531" s="6" t="s">
        <v>7734</v>
      </c>
      <c r="S4531" s="6"/>
      <c r="T4531" s="6" t="s">
        <v>6095</v>
      </c>
      <c r="U4531">
        <f t="shared" si="70"/>
        <v>5</v>
      </c>
    </row>
    <row r="4532" spans="1:21" x14ac:dyDescent="0.2">
      <c r="A4532" s="6" t="s">
        <v>13118</v>
      </c>
      <c r="B4532" s="6" t="s">
        <v>13116</v>
      </c>
      <c r="C4532" s="6">
        <v>3526032</v>
      </c>
      <c r="D4532" s="6" t="s">
        <v>7100</v>
      </c>
      <c r="E4532" s="6" t="s">
        <v>13121</v>
      </c>
      <c r="F4532" s="6" t="s">
        <v>6402</v>
      </c>
      <c r="G4532" s="6">
        <v>893</v>
      </c>
      <c r="H4532" s="6">
        <v>2760</v>
      </c>
      <c r="I4532" s="6">
        <v>1</v>
      </c>
      <c r="J4532" s="6">
        <v>1</v>
      </c>
      <c r="K4532" s="6">
        <v>0</v>
      </c>
      <c r="L4532" s="6"/>
      <c r="M4532" s="6">
        <v>2022</v>
      </c>
      <c r="N4532" s="6" t="s">
        <v>7745</v>
      </c>
      <c r="O4532" s="6">
        <v>1</v>
      </c>
      <c r="P4532" s="6"/>
      <c r="Q4532" s="6" t="s">
        <v>7733</v>
      </c>
      <c r="R4532" s="6" t="s">
        <v>7734</v>
      </c>
      <c r="S4532" s="6"/>
      <c r="T4532" s="6" t="s">
        <v>6094</v>
      </c>
      <c r="U4532">
        <f t="shared" si="70"/>
        <v>4</v>
      </c>
    </row>
    <row r="4533" spans="1:21" x14ac:dyDescent="0.2">
      <c r="A4533" s="6" t="s">
        <v>13122</v>
      </c>
      <c r="B4533" s="6" t="s">
        <v>13116</v>
      </c>
      <c r="C4533" s="6">
        <v>3526032</v>
      </c>
      <c r="D4533" s="6" t="s">
        <v>13123</v>
      </c>
      <c r="E4533" s="6" t="s">
        <v>13028</v>
      </c>
      <c r="F4533" s="6" t="s">
        <v>6402</v>
      </c>
      <c r="G4533" s="6">
        <v>745</v>
      </c>
      <c r="H4533" s="6">
        <v>3577</v>
      </c>
      <c r="I4533" s="6">
        <v>1</v>
      </c>
      <c r="J4533" s="6">
        <v>1</v>
      </c>
      <c r="K4533" s="6">
        <v>0</v>
      </c>
      <c r="L4533" s="6"/>
      <c r="M4533" s="6">
        <v>2022</v>
      </c>
      <c r="N4533" s="6" t="s">
        <v>7745</v>
      </c>
      <c r="O4533" s="6">
        <v>2</v>
      </c>
      <c r="P4533" s="6"/>
      <c r="Q4533" s="6" t="s">
        <v>7733</v>
      </c>
      <c r="R4533" s="6" t="s">
        <v>7734</v>
      </c>
      <c r="S4533" s="6"/>
      <c r="T4533" s="6" t="s">
        <v>6093</v>
      </c>
      <c r="U4533">
        <f t="shared" si="70"/>
        <v>6</v>
      </c>
    </row>
    <row r="4534" spans="1:21" x14ac:dyDescent="0.2">
      <c r="A4534" s="6" t="s">
        <v>13122</v>
      </c>
      <c r="B4534" s="6" t="s">
        <v>13116</v>
      </c>
      <c r="C4534" s="6">
        <v>3526032</v>
      </c>
      <c r="D4534" s="6" t="s">
        <v>6425</v>
      </c>
      <c r="E4534" s="6" t="s">
        <v>8914</v>
      </c>
      <c r="F4534" s="6" t="s">
        <v>6402</v>
      </c>
      <c r="G4534" s="6">
        <v>1013</v>
      </c>
      <c r="H4534" s="6">
        <v>3577</v>
      </c>
      <c r="I4534" s="6">
        <v>1</v>
      </c>
      <c r="J4534" s="6">
        <v>1</v>
      </c>
      <c r="K4534" s="6">
        <v>0</v>
      </c>
      <c r="L4534" s="6"/>
      <c r="M4534" s="6">
        <v>2022</v>
      </c>
      <c r="N4534" s="6" t="s">
        <v>7745</v>
      </c>
      <c r="O4534" s="6">
        <v>2</v>
      </c>
      <c r="P4534" s="6"/>
      <c r="Q4534" s="6" t="s">
        <v>7733</v>
      </c>
      <c r="R4534" s="6" t="s">
        <v>7734</v>
      </c>
      <c r="S4534" s="6"/>
      <c r="T4534" s="6" t="s">
        <v>6092</v>
      </c>
      <c r="U4534">
        <f t="shared" si="70"/>
        <v>5</v>
      </c>
    </row>
    <row r="4535" spans="1:21" x14ac:dyDescent="0.2">
      <c r="A4535" s="6" t="s">
        <v>13124</v>
      </c>
      <c r="B4535" s="6" t="s">
        <v>13116</v>
      </c>
      <c r="C4535" s="6">
        <v>3526032</v>
      </c>
      <c r="D4535" s="6" t="s">
        <v>6434</v>
      </c>
      <c r="E4535" s="6" t="s">
        <v>13125</v>
      </c>
      <c r="F4535" s="6" t="s">
        <v>6402</v>
      </c>
      <c r="G4535" s="6">
        <v>1060</v>
      </c>
      <c r="H4535" s="6">
        <v>3508</v>
      </c>
      <c r="I4535" s="6">
        <v>1</v>
      </c>
      <c r="J4535" s="6">
        <v>1</v>
      </c>
      <c r="K4535" s="6">
        <v>0</v>
      </c>
      <c r="L4535" s="6"/>
      <c r="M4535" s="6">
        <v>2022</v>
      </c>
      <c r="N4535" s="6" t="s">
        <v>7745</v>
      </c>
      <c r="O4535" s="6">
        <v>3</v>
      </c>
      <c r="P4535" s="6"/>
      <c r="Q4535" s="6" t="s">
        <v>7733</v>
      </c>
      <c r="R4535" s="6" t="s">
        <v>7734</v>
      </c>
      <c r="S4535" s="6"/>
      <c r="T4535" s="6" t="s">
        <v>6091</v>
      </c>
      <c r="U4535">
        <f t="shared" si="70"/>
        <v>4</v>
      </c>
    </row>
    <row r="4536" spans="1:21" x14ac:dyDescent="0.2">
      <c r="A4536" s="6" t="s">
        <v>13124</v>
      </c>
      <c r="B4536" s="6" t="s">
        <v>13116</v>
      </c>
      <c r="C4536" s="6">
        <v>3526032</v>
      </c>
      <c r="D4536" s="6" t="s">
        <v>6434</v>
      </c>
      <c r="E4536" s="6" t="s">
        <v>13126</v>
      </c>
      <c r="F4536" s="6" t="s">
        <v>6402</v>
      </c>
      <c r="G4536" s="6">
        <v>925</v>
      </c>
      <c r="H4536" s="6">
        <v>3508</v>
      </c>
      <c r="I4536" s="6">
        <v>1</v>
      </c>
      <c r="J4536" s="6">
        <v>0</v>
      </c>
      <c r="K4536" s="6">
        <v>0</v>
      </c>
      <c r="L4536" s="6"/>
      <c r="M4536" s="6">
        <v>2022</v>
      </c>
      <c r="N4536" s="6" t="s">
        <v>7745</v>
      </c>
      <c r="O4536" s="6">
        <v>3</v>
      </c>
      <c r="P4536" s="6"/>
      <c r="Q4536" s="6" t="s">
        <v>7733</v>
      </c>
      <c r="R4536" s="6" t="s">
        <v>7734</v>
      </c>
      <c r="S4536" s="6"/>
      <c r="T4536" s="6" t="s">
        <v>6096</v>
      </c>
      <c r="U4536">
        <f t="shared" si="70"/>
        <v>3</v>
      </c>
    </row>
    <row r="4537" spans="1:21" x14ac:dyDescent="0.2">
      <c r="A4537" s="6" t="s">
        <v>13127</v>
      </c>
      <c r="B4537" s="6" t="s">
        <v>13116</v>
      </c>
      <c r="C4537" s="6">
        <v>3526032</v>
      </c>
      <c r="D4537" s="6" t="s">
        <v>6717</v>
      </c>
      <c r="E4537" s="6" t="s">
        <v>13128</v>
      </c>
      <c r="F4537" s="6" t="s">
        <v>6402</v>
      </c>
      <c r="G4537" s="6">
        <v>911</v>
      </c>
      <c r="H4537" s="6">
        <v>3313</v>
      </c>
      <c r="I4537" s="6">
        <v>1</v>
      </c>
      <c r="J4537" s="6">
        <v>1</v>
      </c>
      <c r="K4537" s="6">
        <v>0</v>
      </c>
      <c r="L4537" s="6"/>
      <c r="M4537" s="6">
        <v>2022</v>
      </c>
      <c r="N4537" s="6" t="s">
        <v>7745</v>
      </c>
      <c r="O4537" s="6">
        <v>4</v>
      </c>
      <c r="P4537" s="6"/>
      <c r="Q4537" s="6" t="s">
        <v>7733</v>
      </c>
      <c r="R4537" s="6" t="s">
        <v>7734</v>
      </c>
      <c r="S4537" s="6"/>
      <c r="T4537" s="6" t="s">
        <v>6090</v>
      </c>
      <c r="U4537">
        <f t="shared" si="70"/>
        <v>4</v>
      </c>
    </row>
    <row r="4538" spans="1:21" x14ac:dyDescent="0.2">
      <c r="A4538" s="6" t="s">
        <v>13127</v>
      </c>
      <c r="B4538" s="6" t="s">
        <v>13116</v>
      </c>
      <c r="C4538" s="6">
        <v>3526032</v>
      </c>
      <c r="D4538" s="6" t="s">
        <v>6747</v>
      </c>
      <c r="E4538" s="6" t="s">
        <v>6977</v>
      </c>
      <c r="F4538" s="6" t="s">
        <v>6402</v>
      </c>
      <c r="G4538" s="6">
        <v>1197</v>
      </c>
      <c r="H4538" s="6">
        <v>3313</v>
      </c>
      <c r="I4538" s="6">
        <v>1</v>
      </c>
      <c r="J4538" s="6">
        <v>1</v>
      </c>
      <c r="K4538" s="6">
        <v>0</v>
      </c>
      <c r="L4538" s="6"/>
      <c r="M4538" s="6">
        <v>2022</v>
      </c>
      <c r="N4538" s="6" t="s">
        <v>7745</v>
      </c>
      <c r="O4538" s="6">
        <v>4</v>
      </c>
      <c r="P4538" s="6"/>
      <c r="Q4538" s="6" t="s">
        <v>7733</v>
      </c>
      <c r="R4538" s="6" t="s">
        <v>7734</v>
      </c>
      <c r="S4538" s="6"/>
      <c r="T4538" s="6" t="s">
        <v>6089</v>
      </c>
      <c r="U4538">
        <f t="shared" si="70"/>
        <v>3</v>
      </c>
    </row>
    <row r="4539" spans="1:21" x14ac:dyDescent="0.2">
      <c r="A4539" s="6" t="s">
        <v>13129</v>
      </c>
      <c r="B4539" s="6" t="s">
        <v>13116</v>
      </c>
      <c r="C4539" s="6">
        <v>3526032</v>
      </c>
      <c r="D4539" s="6" t="s">
        <v>13130</v>
      </c>
      <c r="E4539" s="6" t="s">
        <v>6591</v>
      </c>
      <c r="F4539" s="6" t="s">
        <v>6402</v>
      </c>
      <c r="G4539" s="6">
        <v>927</v>
      </c>
      <c r="H4539" s="6">
        <v>2561</v>
      </c>
      <c r="I4539" s="6">
        <v>1</v>
      </c>
      <c r="J4539" s="6">
        <v>1</v>
      </c>
      <c r="K4539" s="6">
        <v>0</v>
      </c>
      <c r="L4539" s="6"/>
      <c r="M4539" s="6">
        <v>2022</v>
      </c>
      <c r="N4539" s="6" t="s">
        <v>7745</v>
      </c>
      <c r="O4539" s="6">
        <v>5</v>
      </c>
      <c r="P4539" s="6"/>
      <c r="Q4539" s="6" t="s">
        <v>7733</v>
      </c>
      <c r="R4539" s="6" t="s">
        <v>7734</v>
      </c>
      <c r="S4539" s="6"/>
      <c r="T4539" s="6" t="s">
        <v>6088</v>
      </c>
      <c r="U4539">
        <f t="shared" si="70"/>
        <v>3</v>
      </c>
    </row>
    <row r="4540" spans="1:21" x14ac:dyDescent="0.2">
      <c r="A4540" s="6" t="s">
        <v>13129</v>
      </c>
      <c r="B4540" s="6" t="s">
        <v>13116</v>
      </c>
      <c r="C4540" s="6">
        <v>3526032</v>
      </c>
      <c r="D4540" s="6" t="s">
        <v>6531</v>
      </c>
      <c r="E4540" s="6" t="s">
        <v>13131</v>
      </c>
      <c r="F4540" s="6" t="s">
        <v>6402</v>
      </c>
      <c r="G4540" s="6">
        <v>910</v>
      </c>
      <c r="H4540" s="6">
        <v>2561</v>
      </c>
      <c r="I4540" s="6">
        <v>1</v>
      </c>
      <c r="J4540" s="6">
        <v>1</v>
      </c>
      <c r="K4540" s="6">
        <v>0</v>
      </c>
      <c r="L4540" s="6"/>
      <c r="M4540" s="6">
        <v>2022</v>
      </c>
      <c r="N4540" s="6" t="s">
        <v>7745</v>
      </c>
      <c r="O4540" s="6">
        <v>5</v>
      </c>
      <c r="P4540" s="6"/>
      <c r="Q4540" s="6" t="s">
        <v>7733</v>
      </c>
      <c r="R4540" s="6" t="s">
        <v>7734</v>
      </c>
      <c r="S4540" s="6"/>
      <c r="T4540" s="6" t="s">
        <v>6087</v>
      </c>
      <c r="U4540">
        <f t="shared" si="70"/>
        <v>2</v>
      </c>
    </row>
    <row r="4541" spans="1:21" x14ac:dyDescent="0.2">
      <c r="A4541" s="6" t="s">
        <v>13132</v>
      </c>
      <c r="B4541" s="6" t="s">
        <v>13116</v>
      </c>
      <c r="C4541" s="6">
        <v>3526032</v>
      </c>
      <c r="D4541" s="6" t="s">
        <v>6493</v>
      </c>
      <c r="E4541" s="6" t="s">
        <v>13133</v>
      </c>
      <c r="F4541" s="6" t="s">
        <v>6402</v>
      </c>
      <c r="G4541" s="6">
        <v>667</v>
      </c>
      <c r="H4541" s="6">
        <v>2982</v>
      </c>
      <c r="I4541" s="6">
        <v>1</v>
      </c>
      <c r="J4541" s="6">
        <v>0</v>
      </c>
      <c r="K4541" s="6">
        <v>0</v>
      </c>
      <c r="L4541" s="6"/>
      <c r="M4541" s="6">
        <v>2022</v>
      </c>
      <c r="N4541" s="6" t="s">
        <v>7745</v>
      </c>
      <c r="O4541" s="6">
        <v>6</v>
      </c>
      <c r="P4541" s="6"/>
      <c r="Q4541" s="6" t="s">
        <v>7733</v>
      </c>
      <c r="R4541" s="6" t="s">
        <v>7734</v>
      </c>
      <c r="S4541" s="6"/>
      <c r="T4541" s="6" t="s">
        <v>6097</v>
      </c>
      <c r="U4541">
        <f t="shared" si="70"/>
        <v>5</v>
      </c>
    </row>
    <row r="4542" spans="1:21" x14ac:dyDescent="0.2">
      <c r="A4542" s="6" t="s">
        <v>13132</v>
      </c>
      <c r="B4542" s="6" t="s">
        <v>13116</v>
      </c>
      <c r="C4542" s="6">
        <v>3526032</v>
      </c>
      <c r="D4542" s="6" t="s">
        <v>6821</v>
      </c>
      <c r="E4542" s="6" t="s">
        <v>13134</v>
      </c>
      <c r="F4542" s="6" t="s">
        <v>6402</v>
      </c>
      <c r="G4542" s="6">
        <v>840</v>
      </c>
      <c r="H4542" s="6">
        <v>2982</v>
      </c>
      <c r="I4542" s="6">
        <v>1</v>
      </c>
      <c r="J4542" s="6">
        <v>1</v>
      </c>
      <c r="K4542" s="6">
        <v>0</v>
      </c>
      <c r="L4542" s="6"/>
      <c r="M4542" s="6">
        <v>2022</v>
      </c>
      <c r="N4542" s="6" t="s">
        <v>7745</v>
      </c>
      <c r="O4542" s="6">
        <v>6</v>
      </c>
      <c r="P4542" s="6"/>
      <c r="Q4542" s="6" t="s">
        <v>7733</v>
      </c>
      <c r="R4542" s="6" t="s">
        <v>7734</v>
      </c>
      <c r="S4542" s="6"/>
      <c r="T4542" s="6" t="s">
        <v>6086</v>
      </c>
      <c r="U4542">
        <f t="shared" si="70"/>
        <v>4</v>
      </c>
    </row>
    <row r="4543" spans="1:21" x14ac:dyDescent="0.2">
      <c r="A4543" s="6" t="s">
        <v>13115</v>
      </c>
      <c r="B4543" s="6" t="s">
        <v>13116</v>
      </c>
      <c r="C4543" s="6">
        <v>3526032</v>
      </c>
      <c r="D4543" s="6" t="s">
        <v>13135</v>
      </c>
      <c r="E4543" s="6" t="s">
        <v>12542</v>
      </c>
      <c r="F4543" s="6" t="s">
        <v>6402</v>
      </c>
      <c r="G4543" s="6">
        <v>4438</v>
      </c>
      <c r="H4543" s="6">
        <v>10894</v>
      </c>
      <c r="I4543" s="6">
        <v>0</v>
      </c>
      <c r="J4543" s="6">
        <v>0</v>
      </c>
      <c r="K4543" s="6">
        <v>0</v>
      </c>
      <c r="L4543" s="6"/>
      <c r="M4543" s="6">
        <v>2022</v>
      </c>
      <c r="N4543" s="6" t="s">
        <v>7732</v>
      </c>
      <c r="O4543" s="6">
        <v>99</v>
      </c>
      <c r="P4543" s="6"/>
      <c r="Q4543" s="6" t="s">
        <v>7733</v>
      </c>
      <c r="R4543" s="6" t="s">
        <v>7734</v>
      </c>
      <c r="S4543" s="6"/>
      <c r="T4543" s="6" t="s">
        <v>1382</v>
      </c>
      <c r="U4543">
        <f t="shared" si="70"/>
        <v>1</v>
      </c>
    </row>
    <row r="4544" spans="1:21" x14ac:dyDescent="0.2">
      <c r="A4544" s="6" t="s">
        <v>13136</v>
      </c>
      <c r="B4544" s="6" t="s">
        <v>13116</v>
      </c>
      <c r="C4544" s="6">
        <v>3526032</v>
      </c>
      <c r="D4544" s="6" t="s">
        <v>13137</v>
      </c>
      <c r="E4544" s="6" t="s">
        <v>13138</v>
      </c>
      <c r="F4544" s="6" t="s">
        <v>6402</v>
      </c>
      <c r="G4544" s="6">
        <v>3316</v>
      </c>
      <c r="H4544" s="6">
        <v>16999</v>
      </c>
      <c r="I4544" s="6">
        <v>0</v>
      </c>
      <c r="J4544" s="6">
        <v>0</v>
      </c>
      <c r="K4544" s="6">
        <v>0</v>
      </c>
      <c r="L4544" s="6"/>
      <c r="M4544" s="6">
        <v>2022</v>
      </c>
      <c r="N4544" s="6" t="s">
        <v>7740</v>
      </c>
      <c r="O4544" s="6">
        <v>99</v>
      </c>
      <c r="P4544" s="6"/>
      <c r="Q4544" s="6" t="s">
        <v>7733</v>
      </c>
      <c r="R4544" s="6" t="s">
        <v>7734</v>
      </c>
      <c r="S4544" s="6"/>
      <c r="T4544" s="6" t="s">
        <v>6098</v>
      </c>
      <c r="U4544">
        <f t="shared" si="70"/>
        <v>3</v>
      </c>
    </row>
    <row r="4545" spans="1:21" x14ac:dyDescent="0.2">
      <c r="A4545" s="6" t="s">
        <v>13136</v>
      </c>
      <c r="B4545" s="6" t="s">
        <v>13116</v>
      </c>
      <c r="C4545" s="6">
        <v>3526032</v>
      </c>
      <c r="D4545" s="6" t="s">
        <v>6575</v>
      </c>
      <c r="E4545" s="6" t="s">
        <v>13125</v>
      </c>
      <c r="F4545" s="6" t="s">
        <v>6402</v>
      </c>
      <c r="G4545" s="6">
        <v>6823</v>
      </c>
      <c r="H4545" s="6">
        <v>16999</v>
      </c>
      <c r="I4545" s="6">
        <v>1</v>
      </c>
      <c r="J4545" s="6">
        <v>1</v>
      </c>
      <c r="K4545" s="6">
        <v>0</v>
      </c>
      <c r="L4545" s="6"/>
      <c r="M4545" s="6">
        <v>2022</v>
      </c>
      <c r="N4545" s="6" t="s">
        <v>7740</v>
      </c>
      <c r="O4545" s="6">
        <v>99</v>
      </c>
      <c r="P4545" s="6"/>
      <c r="Q4545" s="6" t="s">
        <v>7733</v>
      </c>
      <c r="R4545" s="6" t="s">
        <v>7734</v>
      </c>
      <c r="S4545" s="6"/>
      <c r="T4545" s="6" t="s">
        <v>6085</v>
      </c>
      <c r="U4545">
        <f t="shared" si="70"/>
        <v>2</v>
      </c>
    </row>
    <row r="4546" spans="1:21" x14ac:dyDescent="0.2">
      <c r="A4546" s="6" t="s">
        <v>13136</v>
      </c>
      <c r="B4546" s="6" t="s">
        <v>13116</v>
      </c>
      <c r="C4546" s="6">
        <v>3526032</v>
      </c>
      <c r="D4546" s="6" t="s">
        <v>13139</v>
      </c>
      <c r="E4546" s="6" t="s">
        <v>12772</v>
      </c>
      <c r="F4546" s="6" t="s">
        <v>6402</v>
      </c>
      <c r="G4546" s="6">
        <v>6860</v>
      </c>
      <c r="H4546" s="6">
        <v>16999</v>
      </c>
      <c r="I4546" s="6">
        <v>1</v>
      </c>
      <c r="J4546" s="6">
        <v>1</v>
      </c>
      <c r="K4546" s="6">
        <v>0</v>
      </c>
      <c r="L4546" s="6"/>
      <c r="M4546" s="6">
        <v>2022</v>
      </c>
      <c r="N4546" s="6" t="s">
        <v>7740</v>
      </c>
      <c r="O4546" s="6">
        <v>99</v>
      </c>
      <c r="P4546" s="6"/>
      <c r="Q4546" s="6" t="s">
        <v>7733</v>
      </c>
      <c r="R4546" s="6" t="s">
        <v>7734</v>
      </c>
      <c r="S4546" s="6"/>
      <c r="T4546" s="6" t="s">
        <v>6084</v>
      </c>
      <c r="U4546">
        <f t="shared" si="70"/>
        <v>1</v>
      </c>
    </row>
    <row r="4547" spans="1:21" x14ac:dyDescent="0.2">
      <c r="A4547" s="6" t="s">
        <v>13118</v>
      </c>
      <c r="B4547" s="6" t="s">
        <v>13116</v>
      </c>
      <c r="C4547" s="6">
        <v>3526032</v>
      </c>
      <c r="D4547" s="6" t="s">
        <v>6523</v>
      </c>
      <c r="E4547" s="6" t="s">
        <v>13140</v>
      </c>
      <c r="F4547" s="6" t="s">
        <v>6402</v>
      </c>
      <c r="G4547" s="6">
        <v>171</v>
      </c>
      <c r="H4547" s="6">
        <v>2760</v>
      </c>
      <c r="I4547" s="6">
        <v>0</v>
      </c>
      <c r="J4547" s="6">
        <v>0</v>
      </c>
      <c r="K4547" s="6">
        <v>0</v>
      </c>
      <c r="L4547" s="6"/>
      <c r="M4547" s="6">
        <v>2022</v>
      </c>
      <c r="N4547" s="6" t="s">
        <v>7745</v>
      </c>
      <c r="O4547" s="6">
        <v>1</v>
      </c>
      <c r="P4547" s="6"/>
      <c r="Q4547" s="6" t="s">
        <v>7733</v>
      </c>
      <c r="R4547" s="6" t="s">
        <v>7734</v>
      </c>
      <c r="S4547" s="6"/>
      <c r="T4547" s="6" t="s">
        <v>6099</v>
      </c>
      <c r="U4547">
        <f t="shared" ref="U4547:U4610" si="71">COUNTIF(A4547:A10847,A4547)</f>
        <v>3</v>
      </c>
    </row>
    <row r="4548" spans="1:21" x14ac:dyDescent="0.2">
      <c r="A4548" s="6" t="s">
        <v>13118</v>
      </c>
      <c r="B4548" s="6" t="s">
        <v>13116</v>
      </c>
      <c r="C4548" s="6">
        <v>3526032</v>
      </c>
      <c r="D4548" s="6" t="s">
        <v>13141</v>
      </c>
      <c r="E4548" s="6" t="s">
        <v>13142</v>
      </c>
      <c r="F4548" s="6" t="s">
        <v>6402</v>
      </c>
      <c r="G4548" s="6">
        <v>397</v>
      </c>
      <c r="H4548" s="6">
        <v>2760</v>
      </c>
      <c r="I4548" s="6">
        <v>0</v>
      </c>
      <c r="J4548" s="6">
        <v>0</v>
      </c>
      <c r="K4548" s="6">
        <v>0</v>
      </c>
      <c r="L4548" s="6"/>
      <c r="M4548" s="6">
        <v>2022</v>
      </c>
      <c r="N4548" s="6" t="s">
        <v>7745</v>
      </c>
      <c r="O4548" s="6">
        <v>1</v>
      </c>
      <c r="P4548" s="6"/>
      <c r="Q4548" s="6" t="s">
        <v>7733</v>
      </c>
      <c r="R4548" s="6" t="s">
        <v>7734</v>
      </c>
      <c r="S4548" s="6"/>
      <c r="T4548" s="6" t="s">
        <v>6100</v>
      </c>
      <c r="U4548">
        <f t="shared" si="71"/>
        <v>2</v>
      </c>
    </row>
    <row r="4549" spans="1:21" x14ac:dyDescent="0.2">
      <c r="A4549" s="6" t="s">
        <v>13118</v>
      </c>
      <c r="B4549" s="6" t="s">
        <v>13116</v>
      </c>
      <c r="C4549" s="6">
        <v>3526032</v>
      </c>
      <c r="D4549" s="6" t="s">
        <v>7658</v>
      </c>
      <c r="E4549" s="6" t="s">
        <v>13143</v>
      </c>
      <c r="F4549" s="6" t="s">
        <v>6402</v>
      </c>
      <c r="G4549" s="6">
        <v>518</v>
      </c>
      <c r="H4549" s="6">
        <v>2760</v>
      </c>
      <c r="I4549" s="6">
        <v>0</v>
      </c>
      <c r="J4549" s="6">
        <v>0</v>
      </c>
      <c r="K4549" s="6">
        <v>0</v>
      </c>
      <c r="L4549" s="6"/>
      <c r="M4549" s="6">
        <v>2022</v>
      </c>
      <c r="N4549" s="6" t="s">
        <v>7745</v>
      </c>
      <c r="O4549" s="6">
        <v>1</v>
      </c>
      <c r="P4549" s="6"/>
      <c r="Q4549" s="6" t="s">
        <v>7733</v>
      </c>
      <c r="R4549" s="6" t="s">
        <v>7734</v>
      </c>
      <c r="S4549" s="6"/>
      <c r="T4549" s="6" t="s">
        <v>6101</v>
      </c>
      <c r="U4549">
        <f t="shared" si="71"/>
        <v>1</v>
      </c>
    </row>
    <row r="4550" spans="1:21" x14ac:dyDescent="0.2">
      <c r="A4550" s="6" t="s">
        <v>13122</v>
      </c>
      <c r="B4550" s="6" t="s">
        <v>13116</v>
      </c>
      <c r="C4550" s="6">
        <v>3526032</v>
      </c>
      <c r="D4550" s="6" t="s">
        <v>7605</v>
      </c>
      <c r="E4550" s="6" t="s">
        <v>13144</v>
      </c>
      <c r="F4550" s="6" t="s">
        <v>6402</v>
      </c>
      <c r="G4550" s="6">
        <v>300</v>
      </c>
      <c r="H4550" s="6">
        <v>3577</v>
      </c>
      <c r="I4550" s="6">
        <v>0</v>
      </c>
      <c r="J4550" s="6">
        <v>0</v>
      </c>
      <c r="K4550" s="6">
        <v>0</v>
      </c>
      <c r="L4550" s="6"/>
      <c r="M4550" s="6">
        <v>2022</v>
      </c>
      <c r="N4550" s="6" t="s">
        <v>7745</v>
      </c>
      <c r="O4550" s="6">
        <v>2</v>
      </c>
      <c r="P4550" s="6"/>
      <c r="Q4550" s="6" t="s">
        <v>7733</v>
      </c>
      <c r="R4550" s="6" t="s">
        <v>7734</v>
      </c>
      <c r="S4550" s="6"/>
      <c r="T4550" s="6" t="s">
        <v>6102</v>
      </c>
      <c r="U4550">
        <f t="shared" si="71"/>
        <v>4</v>
      </c>
    </row>
    <row r="4551" spans="1:21" x14ac:dyDescent="0.2">
      <c r="A4551" s="6" t="s">
        <v>13122</v>
      </c>
      <c r="B4551" s="6" t="s">
        <v>13116</v>
      </c>
      <c r="C4551" s="6">
        <v>3526032</v>
      </c>
      <c r="D4551" s="6" t="s">
        <v>13145</v>
      </c>
      <c r="E4551" s="6" t="s">
        <v>13146</v>
      </c>
      <c r="F4551" s="6" t="s">
        <v>6402</v>
      </c>
      <c r="G4551" s="6">
        <v>421</v>
      </c>
      <c r="H4551" s="6">
        <v>3577</v>
      </c>
      <c r="I4551" s="6">
        <v>0</v>
      </c>
      <c r="J4551" s="6">
        <v>0</v>
      </c>
      <c r="K4551" s="6">
        <v>0</v>
      </c>
      <c r="L4551" s="6"/>
      <c r="M4551" s="6">
        <v>2022</v>
      </c>
      <c r="N4551" s="6" t="s">
        <v>7745</v>
      </c>
      <c r="O4551" s="6">
        <v>2</v>
      </c>
      <c r="P4551" s="6"/>
      <c r="Q4551" s="6" t="s">
        <v>7733</v>
      </c>
      <c r="R4551" s="6" t="s">
        <v>7734</v>
      </c>
      <c r="S4551" s="6"/>
      <c r="T4551" s="6" t="s">
        <v>6103</v>
      </c>
      <c r="U4551">
        <f t="shared" si="71"/>
        <v>3</v>
      </c>
    </row>
    <row r="4552" spans="1:21" x14ac:dyDescent="0.2">
      <c r="A4552" s="6" t="s">
        <v>13122</v>
      </c>
      <c r="B4552" s="6" t="s">
        <v>13116</v>
      </c>
      <c r="C4552" s="6">
        <v>3526032</v>
      </c>
      <c r="D4552" s="6" t="s">
        <v>6428</v>
      </c>
      <c r="E4552" s="6" t="s">
        <v>13147</v>
      </c>
      <c r="F4552" s="6" t="s">
        <v>6402</v>
      </c>
      <c r="G4552" s="6">
        <v>512</v>
      </c>
      <c r="H4552" s="6">
        <v>3577</v>
      </c>
      <c r="I4552" s="6">
        <v>0</v>
      </c>
      <c r="J4552" s="6">
        <v>0</v>
      </c>
      <c r="K4552" s="6">
        <v>0</v>
      </c>
      <c r="L4552" s="6"/>
      <c r="M4552" s="6">
        <v>2022</v>
      </c>
      <c r="N4552" s="6" t="s">
        <v>7745</v>
      </c>
      <c r="O4552" s="6">
        <v>2</v>
      </c>
      <c r="P4552" s="6"/>
      <c r="Q4552" s="6" t="s">
        <v>7733</v>
      </c>
      <c r="R4552" s="6" t="s">
        <v>7734</v>
      </c>
      <c r="S4552" s="6"/>
      <c r="T4552" s="6" t="s">
        <v>6104</v>
      </c>
      <c r="U4552">
        <f t="shared" si="71"/>
        <v>2</v>
      </c>
    </row>
    <row r="4553" spans="1:21" x14ac:dyDescent="0.2">
      <c r="A4553" s="6" t="s">
        <v>13122</v>
      </c>
      <c r="B4553" s="6" t="s">
        <v>13116</v>
      </c>
      <c r="C4553" s="6">
        <v>3526032</v>
      </c>
      <c r="D4553" s="6" t="s">
        <v>7991</v>
      </c>
      <c r="E4553" s="6" t="s">
        <v>13148</v>
      </c>
      <c r="F4553" s="6" t="s">
        <v>6402</v>
      </c>
      <c r="G4553" s="6">
        <v>586</v>
      </c>
      <c r="H4553" s="6">
        <v>3577</v>
      </c>
      <c r="I4553" s="6">
        <v>0</v>
      </c>
      <c r="J4553" s="6">
        <v>0</v>
      </c>
      <c r="K4553" s="6">
        <v>0</v>
      </c>
      <c r="L4553" s="6"/>
      <c r="M4553" s="6">
        <v>2022</v>
      </c>
      <c r="N4553" s="6" t="s">
        <v>7745</v>
      </c>
      <c r="O4553" s="6">
        <v>2</v>
      </c>
      <c r="P4553" s="6"/>
      <c r="Q4553" s="6" t="s">
        <v>7733</v>
      </c>
      <c r="R4553" s="6" t="s">
        <v>7734</v>
      </c>
      <c r="S4553" s="6"/>
      <c r="T4553" s="6" t="s">
        <v>6105</v>
      </c>
      <c r="U4553">
        <f t="shared" si="71"/>
        <v>1</v>
      </c>
    </row>
    <row r="4554" spans="1:21" x14ac:dyDescent="0.2">
      <c r="A4554" s="6" t="s">
        <v>13124</v>
      </c>
      <c r="B4554" s="6" t="s">
        <v>13116</v>
      </c>
      <c r="C4554" s="6">
        <v>3526032</v>
      </c>
      <c r="D4554" s="6" t="s">
        <v>11784</v>
      </c>
      <c r="E4554" s="6" t="s">
        <v>10782</v>
      </c>
      <c r="F4554" s="6" t="s">
        <v>6402</v>
      </c>
      <c r="G4554" s="6">
        <v>562</v>
      </c>
      <c r="H4554" s="6">
        <v>3508</v>
      </c>
      <c r="I4554" s="6">
        <v>0</v>
      </c>
      <c r="J4554" s="6">
        <v>0</v>
      </c>
      <c r="K4554" s="6">
        <v>0</v>
      </c>
      <c r="L4554" s="6"/>
      <c r="M4554" s="6">
        <v>2022</v>
      </c>
      <c r="N4554" s="6" t="s">
        <v>7745</v>
      </c>
      <c r="O4554" s="6">
        <v>3</v>
      </c>
      <c r="P4554" s="6"/>
      <c r="Q4554" s="6" t="s">
        <v>7733</v>
      </c>
      <c r="R4554" s="6" t="s">
        <v>7734</v>
      </c>
      <c r="S4554" s="6"/>
      <c r="T4554" s="6" t="s">
        <v>6106</v>
      </c>
      <c r="U4554">
        <f t="shared" si="71"/>
        <v>2</v>
      </c>
    </row>
    <row r="4555" spans="1:21" x14ac:dyDescent="0.2">
      <c r="A4555" s="6" t="s">
        <v>13124</v>
      </c>
      <c r="B4555" s="6" t="s">
        <v>13116</v>
      </c>
      <c r="C4555" s="6">
        <v>3526032</v>
      </c>
      <c r="D4555" s="6" t="s">
        <v>13149</v>
      </c>
      <c r="E4555" s="6" t="s">
        <v>13150</v>
      </c>
      <c r="F4555" s="6" t="s">
        <v>6402</v>
      </c>
      <c r="G4555" s="6">
        <v>961</v>
      </c>
      <c r="H4555" s="6">
        <v>3508</v>
      </c>
      <c r="I4555" s="6">
        <v>0</v>
      </c>
      <c r="J4555" s="6">
        <v>1</v>
      </c>
      <c r="K4555" s="6">
        <v>0</v>
      </c>
      <c r="L4555" s="6"/>
      <c r="M4555" s="6">
        <v>2022</v>
      </c>
      <c r="N4555" s="6" t="s">
        <v>7745</v>
      </c>
      <c r="O4555" s="6">
        <v>3</v>
      </c>
      <c r="P4555" s="6"/>
      <c r="Q4555" s="6" t="s">
        <v>7733</v>
      </c>
      <c r="R4555" s="6" t="s">
        <v>7734</v>
      </c>
      <c r="S4555" s="6"/>
      <c r="T4555" s="6" t="s">
        <v>6083</v>
      </c>
      <c r="U4555">
        <f t="shared" si="71"/>
        <v>1</v>
      </c>
    </row>
    <row r="4556" spans="1:21" x14ac:dyDescent="0.2">
      <c r="A4556" s="6" t="s">
        <v>13127</v>
      </c>
      <c r="B4556" s="6" t="s">
        <v>13116</v>
      </c>
      <c r="C4556" s="6">
        <v>3526032</v>
      </c>
      <c r="D4556" s="6" t="s">
        <v>13151</v>
      </c>
      <c r="E4556" s="6" t="s">
        <v>13152</v>
      </c>
      <c r="F4556" s="6" t="s">
        <v>6402</v>
      </c>
      <c r="G4556" s="6">
        <v>523</v>
      </c>
      <c r="H4556" s="6">
        <v>3313</v>
      </c>
      <c r="I4556" s="6">
        <v>0</v>
      </c>
      <c r="J4556" s="6">
        <v>0</v>
      </c>
      <c r="K4556" s="6">
        <v>0</v>
      </c>
      <c r="L4556" s="6"/>
      <c r="M4556" s="6">
        <v>2022</v>
      </c>
      <c r="N4556" s="6" t="s">
        <v>7745</v>
      </c>
      <c r="O4556" s="6">
        <v>4</v>
      </c>
      <c r="P4556" s="6"/>
      <c r="Q4556" s="6" t="s">
        <v>7733</v>
      </c>
      <c r="R4556" s="6" t="s">
        <v>7734</v>
      </c>
      <c r="S4556" s="6"/>
      <c r="T4556" s="6" t="s">
        <v>20272</v>
      </c>
      <c r="U4556">
        <f t="shared" si="71"/>
        <v>2</v>
      </c>
    </row>
    <row r="4557" spans="1:21" x14ac:dyDescent="0.2">
      <c r="A4557" s="6" t="s">
        <v>13127</v>
      </c>
      <c r="B4557" s="6" t="s">
        <v>13116</v>
      </c>
      <c r="C4557" s="6">
        <v>3526032</v>
      </c>
      <c r="D4557" s="6" t="s">
        <v>6843</v>
      </c>
      <c r="E4557" s="6" t="s">
        <v>13153</v>
      </c>
      <c r="F4557" s="6" t="s">
        <v>6402</v>
      </c>
      <c r="G4557" s="6">
        <v>682</v>
      </c>
      <c r="H4557" s="6">
        <v>3313</v>
      </c>
      <c r="I4557" s="6">
        <v>0</v>
      </c>
      <c r="J4557" s="6">
        <v>0</v>
      </c>
      <c r="K4557" s="6">
        <v>0</v>
      </c>
      <c r="L4557" s="6"/>
      <c r="M4557" s="6">
        <v>2022</v>
      </c>
      <c r="N4557" s="6" t="s">
        <v>7745</v>
      </c>
      <c r="O4557" s="6">
        <v>4</v>
      </c>
      <c r="P4557" s="6"/>
      <c r="Q4557" s="6" t="s">
        <v>7733</v>
      </c>
      <c r="R4557" s="6" t="s">
        <v>7734</v>
      </c>
      <c r="S4557" s="6"/>
      <c r="T4557" s="6" t="s">
        <v>20273</v>
      </c>
      <c r="U4557">
        <f t="shared" si="71"/>
        <v>1</v>
      </c>
    </row>
    <row r="4558" spans="1:21" x14ac:dyDescent="0.2">
      <c r="A4558" s="6" t="s">
        <v>13129</v>
      </c>
      <c r="B4558" s="6" t="s">
        <v>13116</v>
      </c>
      <c r="C4558" s="6">
        <v>3526032</v>
      </c>
      <c r="D4558" s="6" t="s">
        <v>6411</v>
      </c>
      <c r="E4558" s="6" t="s">
        <v>13154</v>
      </c>
      <c r="F4558" s="6" t="s">
        <v>6402</v>
      </c>
      <c r="G4558" s="6">
        <v>724</v>
      </c>
      <c r="H4558" s="6">
        <v>2561</v>
      </c>
      <c r="I4558" s="6">
        <v>0</v>
      </c>
      <c r="J4558" s="6">
        <v>0</v>
      </c>
      <c r="K4558" s="6">
        <v>0</v>
      </c>
      <c r="L4558" s="6"/>
      <c r="M4558" s="6">
        <v>2022</v>
      </c>
      <c r="N4558" s="6" t="s">
        <v>7745</v>
      </c>
      <c r="O4558" s="6">
        <v>5</v>
      </c>
      <c r="P4558" s="6"/>
      <c r="Q4558" s="6" t="s">
        <v>7733</v>
      </c>
      <c r="R4558" s="6" t="s">
        <v>7734</v>
      </c>
      <c r="S4558" s="6"/>
      <c r="T4558" s="6" t="s">
        <v>20274</v>
      </c>
      <c r="U4558">
        <f t="shared" si="71"/>
        <v>1</v>
      </c>
    </row>
    <row r="4559" spans="1:21" x14ac:dyDescent="0.2">
      <c r="A4559" s="6" t="s">
        <v>13132</v>
      </c>
      <c r="B4559" s="6" t="s">
        <v>13116</v>
      </c>
      <c r="C4559" s="6">
        <v>3526032</v>
      </c>
      <c r="D4559" s="6" t="s">
        <v>6428</v>
      </c>
      <c r="E4559" s="6" t="s">
        <v>13155</v>
      </c>
      <c r="F4559" s="6" t="s">
        <v>6402</v>
      </c>
      <c r="G4559" s="6">
        <v>333</v>
      </c>
      <c r="H4559" s="6">
        <v>2982</v>
      </c>
      <c r="I4559" s="6">
        <v>0</v>
      </c>
      <c r="J4559" s="6">
        <v>0</v>
      </c>
      <c r="K4559" s="6">
        <v>0</v>
      </c>
      <c r="L4559" s="6"/>
      <c r="M4559" s="6">
        <v>2022</v>
      </c>
      <c r="N4559" s="6" t="s">
        <v>7745</v>
      </c>
      <c r="O4559" s="6">
        <v>6</v>
      </c>
      <c r="P4559" s="6"/>
      <c r="Q4559" s="6" t="s">
        <v>7733</v>
      </c>
      <c r="R4559" s="6" t="s">
        <v>7734</v>
      </c>
      <c r="S4559" s="6"/>
      <c r="T4559" s="6" t="s">
        <v>20275</v>
      </c>
      <c r="U4559">
        <f t="shared" si="71"/>
        <v>3</v>
      </c>
    </row>
    <row r="4560" spans="1:21" x14ac:dyDescent="0.2">
      <c r="A4560" s="6" t="s">
        <v>13132</v>
      </c>
      <c r="B4560" s="6" t="s">
        <v>13116</v>
      </c>
      <c r="C4560" s="6">
        <v>3526032</v>
      </c>
      <c r="D4560" s="6" t="s">
        <v>6820</v>
      </c>
      <c r="E4560" s="6" t="s">
        <v>6466</v>
      </c>
      <c r="F4560" s="6" t="s">
        <v>6402</v>
      </c>
      <c r="G4560" s="6">
        <v>668</v>
      </c>
      <c r="H4560" s="6">
        <v>2982</v>
      </c>
      <c r="I4560" s="6">
        <v>0</v>
      </c>
      <c r="J4560" s="6">
        <v>1</v>
      </c>
      <c r="K4560" s="6">
        <v>0</v>
      </c>
      <c r="L4560" s="6"/>
      <c r="M4560" s="6">
        <v>2022</v>
      </c>
      <c r="N4560" s="6" t="s">
        <v>7745</v>
      </c>
      <c r="O4560" s="6">
        <v>6</v>
      </c>
      <c r="P4560" s="6"/>
      <c r="Q4560" s="6" t="s">
        <v>7733</v>
      </c>
      <c r="R4560" s="6" t="s">
        <v>7734</v>
      </c>
      <c r="S4560" s="6"/>
      <c r="T4560" s="6" t="s">
        <v>6082</v>
      </c>
      <c r="U4560">
        <f t="shared" si="71"/>
        <v>2</v>
      </c>
    </row>
    <row r="4561" spans="1:21" x14ac:dyDescent="0.2">
      <c r="A4561" s="6" t="s">
        <v>13132</v>
      </c>
      <c r="B4561" s="6" t="s">
        <v>13116</v>
      </c>
      <c r="C4561" s="6">
        <v>3526032</v>
      </c>
      <c r="D4561" s="6" t="s">
        <v>13156</v>
      </c>
      <c r="E4561" s="6" t="s">
        <v>7260</v>
      </c>
      <c r="F4561" s="6" t="s">
        <v>6402</v>
      </c>
      <c r="G4561" s="6">
        <v>474</v>
      </c>
      <c r="H4561" s="6">
        <v>2982</v>
      </c>
      <c r="I4561" s="6">
        <v>0</v>
      </c>
      <c r="J4561" s="6">
        <v>0</v>
      </c>
      <c r="K4561" s="6">
        <v>0</v>
      </c>
      <c r="L4561" s="6"/>
      <c r="M4561" s="6">
        <v>2022</v>
      </c>
      <c r="N4561" s="6" t="s">
        <v>7745</v>
      </c>
      <c r="O4561" s="6">
        <v>6</v>
      </c>
      <c r="P4561" s="6"/>
      <c r="Q4561" s="6" t="s">
        <v>7733</v>
      </c>
      <c r="R4561" s="6" t="s">
        <v>7734</v>
      </c>
      <c r="S4561" s="6"/>
      <c r="T4561" s="6" t="s">
        <v>20276</v>
      </c>
      <c r="U4561">
        <f t="shared" si="71"/>
        <v>1</v>
      </c>
    </row>
    <row r="4562" spans="1:21" x14ac:dyDescent="0.2">
      <c r="A4562" s="6" t="s">
        <v>13157</v>
      </c>
      <c r="B4562" s="6" t="s">
        <v>13158</v>
      </c>
      <c r="C4562" s="6">
        <v>3507033</v>
      </c>
      <c r="D4562" s="6" t="s">
        <v>7022</v>
      </c>
      <c r="E4562" s="6" t="s">
        <v>13159</v>
      </c>
      <c r="F4562" s="6" t="s">
        <v>6402</v>
      </c>
      <c r="G4562" s="6">
        <v>163</v>
      </c>
      <c r="H4562" s="6">
        <v>454</v>
      </c>
      <c r="I4562" s="6">
        <v>0</v>
      </c>
      <c r="J4562" s="6">
        <v>0</v>
      </c>
      <c r="K4562" s="6">
        <v>0</v>
      </c>
      <c r="L4562" s="6"/>
      <c r="M4562" s="6">
        <v>2022</v>
      </c>
      <c r="N4562" s="6" t="s">
        <v>7732</v>
      </c>
      <c r="O4562" s="6">
        <v>99</v>
      </c>
      <c r="P4562" s="6"/>
      <c r="Q4562" s="6" t="s">
        <v>7733</v>
      </c>
      <c r="R4562" s="6" t="s">
        <v>7734</v>
      </c>
      <c r="S4562" s="6"/>
      <c r="T4562" s="6" t="s">
        <v>1399</v>
      </c>
      <c r="U4562">
        <f t="shared" si="71"/>
        <v>2</v>
      </c>
    </row>
    <row r="4563" spans="1:21" x14ac:dyDescent="0.2">
      <c r="A4563" s="6" t="s">
        <v>13157</v>
      </c>
      <c r="B4563" s="6" t="s">
        <v>13158</v>
      </c>
      <c r="C4563" s="6">
        <v>3507033</v>
      </c>
      <c r="D4563" s="6" t="s">
        <v>6938</v>
      </c>
      <c r="E4563" s="6" t="s">
        <v>7062</v>
      </c>
      <c r="F4563" s="6" t="s">
        <v>6402</v>
      </c>
      <c r="G4563" s="6">
        <v>291</v>
      </c>
      <c r="H4563" s="6">
        <v>454</v>
      </c>
      <c r="I4563" s="6">
        <v>1</v>
      </c>
      <c r="J4563" s="6">
        <v>1</v>
      </c>
      <c r="K4563" s="6">
        <v>0</v>
      </c>
      <c r="L4563" s="6"/>
      <c r="M4563" s="6">
        <v>2022</v>
      </c>
      <c r="N4563" s="6" t="s">
        <v>7732</v>
      </c>
      <c r="O4563" s="6">
        <v>99</v>
      </c>
      <c r="P4563" s="6"/>
      <c r="Q4563" s="6" t="s">
        <v>7733</v>
      </c>
      <c r="R4563" s="6" t="s">
        <v>7734</v>
      </c>
      <c r="S4563" s="6"/>
      <c r="T4563" s="6" t="s">
        <v>1398</v>
      </c>
      <c r="U4563">
        <f t="shared" si="71"/>
        <v>1</v>
      </c>
    </row>
    <row r="4564" spans="1:21" x14ac:dyDescent="0.2">
      <c r="A4564" s="6" t="s">
        <v>13160</v>
      </c>
      <c r="B4564" s="6" t="s">
        <v>13158</v>
      </c>
      <c r="C4564" s="6">
        <v>3507033</v>
      </c>
      <c r="D4564" s="6" t="s">
        <v>13161</v>
      </c>
      <c r="E4564" s="6" t="s">
        <v>13162</v>
      </c>
      <c r="F4564" s="6" t="s">
        <v>6402</v>
      </c>
      <c r="G4564" s="6">
        <v>258</v>
      </c>
      <c r="H4564" s="6">
        <v>1418</v>
      </c>
      <c r="I4564" s="6">
        <v>0</v>
      </c>
      <c r="J4564" s="6">
        <v>1</v>
      </c>
      <c r="K4564" s="6">
        <v>0</v>
      </c>
      <c r="L4564" s="6"/>
      <c r="M4564" s="6">
        <v>2022</v>
      </c>
      <c r="N4564" s="6" t="s">
        <v>7745</v>
      </c>
      <c r="O4564" s="6">
        <v>99</v>
      </c>
      <c r="P4564" s="6"/>
      <c r="Q4564" s="6" t="s">
        <v>7733</v>
      </c>
      <c r="R4564" s="6" t="s">
        <v>7734</v>
      </c>
      <c r="S4564" s="6"/>
      <c r="T4564" s="6" t="s">
        <v>6214</v>
      </c>
      <c r="U4564">
        <f t="shared" si="71"/>
        <v>5</v>
      </c>
    </row>
    <row r="4565" spans="1:21" x14ac:dyDescent="0.2">
      <c r="A4565" s="6" t="s">
        <v>13160</v>
      </c>
      <c r="B4565" s="6" t="s">
        <v>13158</v>
      </c>
      <c r="C4565" s="6">
        <v>3507033</v>
      </c>
      <c r="D4565" s="6" t="s">
        <v>6761</v>
      </c>
      <c r="E4565" s="6" t="s">
        <v>12888</v>
      </c>
      <c r="F4565" s="6" t="s">
        <v>6402</v>
      </c>
      <c r="G4565" s="6">
        <v>277</v>
      </c>
      <c r="H4565" s="6">
        <v>1418</v>
      </c>
      <c r="I4565" s="6">
        <v>1</v>
      </c>
      <c r="J4565" s="6">
        <v>1</v>
      </c>
      <c r="K4565" s="6">
        <v>0</v>
      </c>
      <c r="L4565" s="6"/>
      <c r="M4565" s="6">
        <v>2022</v>
      </c>
      <c r="N4565" s="6" t="s">
        <v>7745</v>
      </c>
      <c r="O4565" s="6">
        <v>99</v>
      </c>
      <c r="P4565" s="6"/>
      <c r="Q4565" s="6" t="s">
        <v>7733</v>
      </c>
      <c r="R4565" s="6" t="s">
        <v>7734</v>
      </c>
      <c r="S4565" s="6"/>
      <c r="T4565" s="6" t="s">
        <v>6213</v>
      </c>
      <c r="U4565">
        <f t="shared" si="71"/>
        <v>4</v>
      </c>
    </row>
    <row r="4566" spans="1:21" x14ac:dyDescent="0.2">
      <c r="A4566" s="6" t="s">
        <v>13160</v>
      </c>
      <c r="B4566" s="6" t="s">
        <v>13158</v>
      </c>
      <c r="C4566" s="6">
        <v>3507033</v>
      </c>
      <c r="D4566" s="6" t="s">
        <v>13163</v>
      </c>
      <c r="E4566" s="6" t="s">
        <v>6974</v>
      </c>
      <c r="F4566" s="6" t="s">
        <v>6402</v>
      </c>
      <c r="G4566" s="6">
        <v>357</v>
      </c>
      <c r="H4566" s="6">
        <v>1418</v>
      </c>
      <c r="I4566" s="6">
        <v>1</v>
      </c>
      <c r="J4566" s="6">
        <v>1</v>
      </c>
      <c r="K4566" s="6">
        <v>0</v>
      </c>
      <c r="L4566" s="6"/>
      <c r="M4566" s="6">
        <v>2022</v>
      </c>
      <c r="N4566" s="6" t="s">
        <v>7745</v>
      </c>
      <c r="O4566" s="6">
        <v>99</v>
      </c>
      <c r="P4566" s="6"/>
      <c r="Q4566" s="6" t="s">
        <v>7733</v>
      </c>
      <c r="R4566" s="6" t="s">
        <v>7734</v>
      </c>
      <c r="S4566" s="6"/>
      <c r="T4566" s="6" t="s">
        <v>6212</v>
      </c>
      <c r="U4566">
        <f t="shared" si="71"/>
        <v>3</v>
      </c>
    </row>
    <row r="4567" spans="1:21" x14ac:dyDescent="0.2">
      <c r="A4567" s="6" t="s">
        <v>13160</v>
      </c>
      <c r="B4567" s="6" t="s">
        <v>13158</v>
      </c>
      <c r="C4567" s="6">
        <v>3507033</v>
      </c>
      <c r="D4567" s="6" t="s">
        <v>6481</v>
      </c>
      <c r="E4567" s="6" t="s">
        <v>13164</v>
      </c>
      <c r="F4567" s="6" t="s">
        <v>6402</v>
      </c>
      <c r="G4567" s="6">
        <v>341</v>
      </c>
      <c r="H4567" s="6">
        <v>1418</v>
      </c>
      <c r="I4567" s="6">
        <v>0</v>
      </c>
      <c r="J4567" s="6">
        <v>1</v>
      </c>
      <c r="K4567" s="6">
        <v>0</v>
      </c>
      <c r="L4567" s="6"/>
      <c r="M4567" s="6">
        <v>2022</v>
      </c>
      <c r="N4567" s="6" t="s">
        <v>7745</v>
      </c>
      <c r="O4567" s="6">
        <v>99</v>
      </c>
      <c r="P4567" s="6"/>
      <c r="Q4567" s="6" t="s">
        <v>7733</v>
      </c>
      <c r="R4567" s="6" t="s">
        <v>7734</v>
      </c>
      <c r="S4567" s="6"/>
      <c r="T4567" s="6" t="s">
        <v>6211</v>
      </c>
      <c r="U4567">
        <f t="shared" si="71"/>
        <v>2</v>
      </c>
    </row>
    <row r="4568" spans="1:21" x14ac:dyDescent="0.2">
      <c r="A4568" s="6" t="s">
        <v>13160</v>
      </c>
      <c r="B4568" s="6" t="s">
        <v>13158</v>
      </c>
      <c r="C4568" s="6">
        <v>3507033</v>
      </c>
      <c r="D4568" s="6" t="s">
        <v>6434</v>
      </c>
      <c r="E4568" s="6" t="s">
        <v>6739</v>
      </c>
      <c r="F4568" s="6" t="s">
        <v>6402</v>
      </c>
      <c r="G4568" s="6">
        <v>185</v>
      </c>
      <c r="H4568" s="6">
        <v>1418</v>
      </c>
      <c r="I4568" s="6">
        <v>0</v>
      </c>
      <c r="J4568" s="6">
        <v>0</v>
      </c>
      <c r="K4568" s="6">
        <v>0</v>
      </c>
      <c r="L4568" s="6"/>
      <c r="M4568" s="6">
        <v>2022</v>
      </c>
      <c r="N4568" s="6" t="s">
        <v>7745</v>
      </c>
      <c r="O4568" s="6">
        <v>99</v>
      </c>
      <c r="P4568" s="6"/>
      <c r="Q4568" s="6" t="s">
        <v>7733</v>
      </c>
      <c r="R4568" s="6" t="s">
        <v>7734</v>
      </c>
      <c r="S4568" s="6"/>
      <c r="T4568" s="6" t="s">
        <v>6215</v>
      </c>
      <c r="U4568">
        <f t="shared" si="71"/>
        <v>1</v>
      </c>
    </row>
    <row r="4569" spans="1:21" x14ac:dyDescent="0.2">
      <c r="A4569" s="6" t="s">
        <v>13165</v>
      </c>
      <c r="B4569" s="6" t="s">
        <v>13166</v>
      </c>
      <c r="C4569" s="6"/>
      <c r="D4569" s="6" t="s">
        <v>6434</v>
      </c>
      <c r="E4569" s="6" t="s">
        <v>6483</v>
      </c>
      <c r="F4569" s="6" t="s">
        <v>6402</v>
      </c>
      <c r="G4569" s="6">
        <v>69544</v>
      </c>
      <c r="H4569" s="6">
        <v>109662</v>
      </c>
      <c r="I4569" s="6">
        <v>1</v>
      </c>
      <c r="J4569" s="6">
        <v>1</v>
      </c>
      <c r="K4569" s="6">
        <v>0</v>
      </c>
      <c r="L4569" s="6"/>
      <c r="M4569" s="6">
        <v>2022</v>
      </c>
      <c r="N4569" s="6" t="s">
        <v>10099</v>
      </c>
      <c r="O4569" s="6">
        <v>99</v>
      </c>
      <c r="P4569" s="6"/>
      <c r="Q4569" s="6" t="s">
        <v>7733</v>
      </c>
      <c r="R4569" s="6" t="s">
        <v>7734</v>
      </c>
      <c r="S4569" s="6"/>
      <c r="T4569" s="6" t="s">
        <v>673</v>
      </c>
      <c r="U4569">
        <f t="shared" si="71"/>
        <v>4</v>
      </c>
    </row>
    <row r="4570" spans="1:21" x14ac:dyDescent="0.2">
      <c r="A4570" s="6" t="s">
        <v>13165</v>
      </c>
      <c r="B4570" s="6" t="s">
        <v>13166</v>
      </c>
      <c r="C4570" s="6"/>
      <c r="D4570" s="6" t="s">
        <v>13167</v>
      </c>
      <c r="E4570" s="6" t="s">
        <v>13168</v>
      </c>
      <c r="F4570" s="6" t="s">
        <v>6402</v>
      </c>
      <c r="G4570" s="6">
        <v>6895</v>
      </c>
      <c r="H4570" s="6">
        <v>109662</v>
      </c>
      <c r="I4570" s="6">
        <v>0</v>
      </c>
      <c r="J4570" s="6">
        <v>0</v>
      </c>
      <c r="K4570" s="6">
        <v>0</v>
      </c>
      <c r="L4570" s="6"/>
      <c r="M4570" s="6">
        <v>2022</v>
      </c>
      <c r="N4570" s="6" t="s">
        <v>10099</v>
      </c>
      <c r="O4570" s="6">
        <v>99</v>
      </c>
      <c r="P4570" s="6"/>
      <c r="Q4570" s="6" t="s">
        <v>7733</v>
      </c>
      <c r="R4570" s="6" t="s">
        <v>7734</v>
      </c>
      <c r="S4570" s="6"/>
      <c r="T4570" s="6" t="s">
        <v>674</v>
      </c>
      <c r="U4570">
        <f t="shared" si="71"/>
        <v>3</v>
      </c>
    </row>
    <row r="4571" spans="1:21" x14ac:dyDescent="0.2">
      <c r="A4571" s="6" t="s">
        <v>13165</v>
      </c>
      <c r="B4571" s="6" t="s">
        <v>13166</v>
      </c>
      <c r="C4571" s="6"/>
      <c r="D4571" s="6" t="s">
        <v>6738</v>
      </c>
      <c r="E4571" s="6" t="s">
        <v>8188</v>
      </c>
      <c r="F4571" s="6" t="s">
        <v>6402</v>
      </c>
      <c r="G4571" s="6">
        <v>12788</v>
      </c>
      <c r="H4571" s="6">
        <v>109662</v>
      </c>
      <c r="I4571" s="6">
        <v>0</v>
      </c>
      <c r="J4571" s="6">
        <v>0</v>
      </c>
      <c r="K4571" s="6">
        <v>0</v>
      </c>
      <c r="L4571" s="6"/>
      <c r="M4571" s="6">
        <v>2022</v>
      </c>
      <c r="N4571" s="6" t="s">
        <v>10099</v>
      </c>
      <c r="O4571" s="6">
        <v>99</v>
      </c>
      <c r="P4571" s="6"/>
      <c r="Q4571" s="6" t="s">
        <v>7733</v>
      </c>
      <c r="R4571" s="6" t="s">
        <v>7734</v>
      </c>
      <c r="S4571" s="6"/>
      <c r="T4571" s="6" t="s">
        <v>675</v>
      </c>
      <c r="U4571">
        <f t="shared" si="71"/>
        <v>2</v>
      </c>
    </row>
    <row r="4572" spans="1:21" x14ac:dyDescent="0.2">
      <c r="A4572" s="6" t="s">
        <v>13165</v>
      </c>
      <c r="B4572" s="6" t="s">
        <v>13166</v>
      </c>
      <c r="C4572" s="6"/>
      <c r="D4572" s="6" t="s">
        <v>13169</v>
      </c>
      <c r="E4572" s="6" t="s">
        <v>13170</v>
      </c>
      <c r="F4572" s="6" t="s">
        <v>6402</v>
      </c>
      <c r="G4572" s="6">
        <v>20435</v>
      </c>
      <c r="H4572" s="6">
        <v>109662</v>
      </c>
      <c r="I4572" s="6">
        <v>0</v>
      </c>
      <c r="J4572" s="6">
        <v>0</v>
      </c>
      <c r="K4572" s="6">
        <v>0</v>
      </c>
      <c r="L4572" s="6"/>
      <c r="M4572" s="6">
        <v>2022</v>
      </c>
      <c r="N4572" s="6" t="s">
        <v>10099</v>
      </c>
      <c r="O4572" s="6">
        <v>99</v>
      </c>
      <c r="P4572" s="6"/>
      <c r="Q4572" s="6" t="s">
        <v>7733</v>
      </c>
      <c r="R4572" s="6" t="s">
        <v>7734</v>
      </c>
      <c r="S4572" s="6"/>
      <c r="T4572" s="6" t="s">
        <v>676</v>
      </c>
      <c r="U4572">
        <f t="shared" si="71"/>
        <v>1</v>
      </c>
    </row>
    <row r="4573" spans="1:21" x14ac:dyDescent="0.2">
      <c r="A4573" s="6" t="s">
        <v>13171</v>
      </c>
      <c r="B4573" s="6" t="s">
        <v>13172</v>
      </c>
      <c r="C4573" s="6">
        <v>3518009</v>
      </c>
      <c r="D4573" s="6" t="s">
        <v>6614</v>
      </c>
      <c r="E4573" s="6" t="s">
        <v>12966</v>
      </c>
      <c r="F4573" s="6" t="s">
        <v>6402</v>
      </c>
      <c r="G4573" s="6">
        <v>1517</v>
      </c>
      <c r="H4573" s="6">
        <v>23526</v>
      </c>
      <c r="I4573" s="6">
        <v>0</v>
      </c>
      <c r="J4573" s="6">
        <v>0</v>
      </c>
      <c r="K4573" s="6">
        <v>0</v>
      </c>
      <c r="L4573" s="6"/>
      <c r="M4573" s="6">
        <v>2022</v>
      </c>
      <c r="N4573" s="6" t="s">
        <v>7732</v>
      </c>
      <c r="O4573" s="6">
        <v>99</v>
      </c>
      <c r="P4573" s="6"/>
      <c r="Q4573" s="6" t="s">
        <v>7733</v>
      </c>
      <c r="R4573" s="6" t="s">
        <v>7734</v>
      </c>
      <c r="S4573" s="6"/>
      <c r="T4573" s="6" t="s">
        <v>1401</v>
      </c>
      <c r="U4573">
        <f t="shared" si="71"/>
        <v>3</v>
      </c>
    </row>
    <row r="4574" spans="1:21" x14ac:dyDescent="0.2">
      <c r="A4574" s="6" t="s">
        <v>13171</v>
      </c>
      <c r="B4574" s="6" t="s">
        <v>13172</v>
      </c>
      <c r="C4574" s="6">
        <v>3518009</v>
      </c>
      <c r="D4574" s="6" t="s">
        <v>13173</v>
      </c>
      <c r="E4574" s="6" t="s">
        <v>6940</v>
      </c>
      <c r="F4574" s="6" t="s">
        <v>6402</v>
      </c>
      <c r="G4574" s="6">
        <v>9355</v>
      </c>
      <c r="H4574" s="6">
        <v>23526</v>
      </c>
      <c r="I4574" s="6">
        <v>0</v>
      </c>
      <c r="J4574" s="6">
        <v>0</v>
      </c>
      <c r="K4574" s="6">
        <v>0</v>
      </c>
      <c r="L4574" s="6"/>
      <c r="M4574" s="6">
        <v>2022</v>
      </c>
      <c r="N4574" s="6" t="s">
        <v>7732</v>
      </c>
      <c r="O4574" s="6">
        <v>99</v>
      </c>
      <c r="P4574" s="6"/>
      <c r="Q4574" s="6" t="s">
        <v>7733</v>
      </c>
      <c r="R4574" s="6" t="s">
        <v>7734</v>
      </c>
      <c r="S4574" s="6"/>
      <c r="T4574" s="6" t="s">
        <v>1402</v>
      </c>
      <c r="U4574">
        <f t="shared" si="71"/>
        <v>2</v>
      </c>
    </row>
    <row r="4575" spans="1:21" x14ac:dyDescent="0.2">
      <c r="A4575" s="6" t="s">
        <v>13171</v>
      </c>
      <c r="B4575" s="6" t="s">
        <v>13172</v>
      </c>
      <c r="C4575" s="6">
        <v>3518009</v>
      </c>
      <c r="D4575" s="6" t="s">
        <v>6640</v>
      </c>
      <c r="E4575" s="6" t="s">
        <v>7517</v>
      </c>
      <c r="F4575" s="6" t="s">
        <v>6402</v>
      </c>
      <c r="G4575" s="6">
        <v>12654</v>
      </c>
      <c r="H4575" s="6">
        <v>23526</v>
      </c>
      <c r="I4575" s="6">
        <v>0</v>
      </c>
      <c r="J4575" s="6">
        <v>1</v>
      </c>
      <c r="K4575" s="6">
        <v>0</v>
      </c>
      <c r="L4575" s="6"/>
      <c r="M4575" s="6">
        <v>2022</v>
      </c>
      <c r="N4575" s="6" t="s">
        <v>7732</v>
      </c>
      <c r="O4575" s="6">
        <v>99</v>
      </c>
      <c r="P4575" s="6"/>
      <c r="Q4575" s="6" t="s">
        <v>7733</v>
      </c>
      <c r="R4575" s="6" t="s">
        <v>7734</v>
      </c>
      <c r="S4575" s="6"/>
      <c r="T4575" s="6" t="s">
        <v>1400</v>
      </c>
      <c r="U4575">
        <f t="shared" si="71"/>
        <v>1</v>
      </c>
    </row>
    <row r="4576" spans="1:21" x14ac:dyDescent="0.2">
      <c r="A4576" s="6" t="s">
        <v>13174</v>
      </c>
      <c r="B4576" s="6" t="s">
        <v>13172</v>
      </c>
      <c r="C4576" s="6">
        <v>3518009</v>
      </c>
      <c r="D4576" s="6" t="s">
        <v>7639</v>
      </c>
      <c r="E4576" s="6" t="s">
        <v>13175</v>
      </c>
      <c r="F4576" s="6" t="s">
        <v>6402</v>
      </c>
      <c r="G4576" s="6">
        <v>7683</v>
      </c>
      <c r="H4576" s="6">
        <v>72675</v>
      </c>
      <c r="I4576" s="6">
        <v>0</v>
      </c>
      <c r="J4576" s="6">
        <v>0</v>
      </c>
      <c r="K4576" s="6">
        <v>0</v>
      </c>
      <c r="L4576" s="6"/>
      <c r="M4576" s="6">
        <v>2022</v>
      </c>
      <c r="N4576" s="6" t="s">
        <v>7740</v>
      </c>
      <c r="O4576" s="6">
        <v>99</v>
      </c>
      <c r="P4576" s="6"/>
      <c r="Q4576" s="6" t="s">
        <v>7733</v>
      </c>
      <c r="R4576" s="6" t="s">
        <v>7734</v>
      </c>
      <c r="S4576" s="6"/>
      <c r="T4576" s="6" t="s">
        <v>6228</v>
      </c>
      <c r="U4576">
        <f t="shared" si="71"/>
        <v>8</v>
      </c>
    </row>
    <row r="4577" spans="1:21" x14ac:dyDescent="0.2">
      <c r="A4577" s="6" t="s">
        <v>13174</v>
      </c>
      <c r="B4577" s="6" t="s">
        <v>13172</v>
      </c>
      <c r="C4577" s="6">
        <v>3518009</v>
      </c>
      <c r="D4577" s="6" t="s">
        <v>6503</v>
      </c>
      <c r="E4577" s="6" t="s">
        <v>13176</v>
      </c>
      <c r="F4577" s="6" t="s">
        <v>6402</v>
      </c>
      <c r="G4577" s="6">
        <v>8531</v>
      </c>
      <c r="H4577" s="6">
        <v>72675</v>
      </c>
      <c r="I4577" s="6">
        <v>0</v>
      </c>
      <c r="J4577" s="6">
        <v>0</v>
      </c>
      <c r="K4577" s="6">
        <v>0</v>
      </c>
      <c r="L4577" s="6"/>
      <c r="M4577" s="6">
        <v>2022</v>
      </c>
      <c r="N4577" s="6" t="s">
        <v>7740</v>
      </c>
      <c r="O4577" s="6">
        <v>99</v>
      </c>
      <c r="P4577" s="6"/>
      <c r="Q4577" s="6" t="s">
        <v>7733</v>
      </c>
      <c r="R4577" s="6" t="s">
        <v>7734</v>
      </c>
      <c r="S4577" s="6"/>
      <c r="T4577" s="6" t="s">
        <v>6229</v>
      </c>
      <c r="U4577">
        <f t="shared" si="71"/>
        <v>7</v>
      </c>
    </row>
    <row r="4578" spans="1:21" x14ac:dyDescent="0.2">
      <c r="A4578" s="6" t="s">
        <v>13174</v>
      </c>
      <c r="B4578" s="6" t="s">
        <v>13172</v>
      </c>
      <c r="C4578" s="6">
        <v>3518009</v>
      </c>
      <c r="D4578" s="6" t="s">
        <v>6548</v>
      </c>
      <c r="E4578" s="6" t="s">
        <v>13177</v>
      </c>
      <c r="F4578" s="6" t="s">
        <v>6402</v>
      </c>
      <c r="G4578" s="6">
        <v>12541</v>
      </c>
      <c r="H4578" s="6">
        <v>72675</v>
      </c>
      <c r="I4578" s="6">
        <v>1</v>
      </c>
      <c r="J4578" s="6">
        <v>1</v>
      </c>
      <c r="K4578" s="6">
        <v>0</v>
      </c>
      <c r="L4578" s="6"/>
      <c r="M4578" s="6">
        <v>2022</v>
      </c>
      <c r="N4578" s="6" t="s">
        <v>7740</v>
      </c>
      <c r="O4578" s="6">
        <v>99</v>
      </c>
      <c r="P4578" s="6"/>
      <c r="Q4578" s="6" t="s">
        <v>7733</v>
      </c>
      <c r="R4578" s="6" t="s">
        <v>7734</v>
      </c>
      <c r="S4578" s="6"/>
      <c r="T4578" s="6" t="s">
        <v>6227</v>
      </c>
      <c r="U4578">
        <f t="shared" si="71"/>
        <v>6</v>
      </c>
    </row>
    <row r="4579" spans="1:21" x14ac:dyDescent="0.2">
      <c r="A4579" s="6" t="s">
        <v>13174</v>
      </c>
      <c r="B4579" s="6" t="s">
        <v>13172</v>
      </c>
      <c r="C4579" s="6">
        <v>3518009</v>
      </c>
      <c r="D4579" s="6" t="s">
        <v>13178</v>
      </c>
      <c r="E4579" s="6" t="s">
        <v>13179</v>
      </c>
      <c r="F4579" s="6" t="s">
        <v>6402</v>
      </c>
      <c r="G4579" s="6">
        <v>3788</v>
      </c>
      <c r="H4579" s="6">
        <v>72675</v>
      </c>
      <c r="I4579" s="6">
        <v>0</v>
      </c>
      <c r="J4579" s="6">
        <v>0</v>
      </c>
      <c r="K4579" s="6">
        <v>0</v>
      </c>
      <c r="L4579" s="6"/>
      <c r="M4579" s="6">
        <v>2022</v>
      </c>
      <c r="N4579" s="6" t="s">
        <v>7740</v>
      </c>
      <c r="O4579" s="6">
        <v>99</v>
      </c>
      <c r="P4579" s="6"/>
      <c r="Q4579" s="6" t="s">
        <v>7733</v>
      </c>
      <c r="R4579" s="6" t="s">
        <v>7734</v>
      </c>
      <c r="S4579" s="6"/>
      <c r="T4579" s="6" t="s">
        <v>6230</v>
      </c>
      <c r="U4579">
        <f t="shared" si="71"/>
        <v>5</v>
      </c>
    </row>
    <row r="4580" spans="1:21" x14ac:dyDescent="0.2">
      <c r="A4580" s="6" t="s">
        <v>13174</v>
      </c>
      <c r="B4580" s="6" t="s">
        <v>13172</v>
      </c>
      <c r="C4580" s="6">
        <v>3518009</v>
      </c>
      <c r="D4580" s="6" t="s">
        <v>6874</v>
      </c>
      <c r="E4580" s="6" t="s">
        <v>13180</v>
      </c>
      <c r="F4580" s="6" t="s">
        <v>6402</v>
      </c>
      <c r="G4580" s="6">
        <v>12947</v>
      </c>
      <c r="H4580" s="6">
        <v>72675</v>
      </c>
      <c r="I4580" s="6">
        <v>1</v>
      </c>
      <c r="J4580" s="6">
        <v>1</v>
      </c>
      <c r="K4580" s="6">
        <v>0</v>
      </c>
      <c r="L4580" s="6"/>
      <c r="M4580" s="6">
        <v>2022</v>
      </c>
      <c r="N4580" s="6" t="s">
        <v>7740</v>
      </c>
      <c r="O4580" s="6">
        <v>99</v>
      </c>
      <c r="P4580" s="6"/>
      <c r="Q4580" s="6" t="s">
        <v>7733</v>
      </c>
      <c r="R4580" s="6" t="s">
        <v>7734</v>
      </c>
      <c r="S4580" s="6"/>
      <c r="T4580" s="6" t="s">
        <v>6226</v>
      </c>
      <c r="U4580">
        <f t="shared" si="71"/>
        <v>4</v>
      </c>
    </row>
    <row r="4581" spans="1:21" x14ac:dyDescent="0.2">
      <c r="A4581" s="6" t="s">
        <v>13174</v>
      </c>
      <c r="B4581" s="6" t="s">
        <v>13172</v>
      </c>
      <c r="C4581" s="6">
        <v>3518009</v>
      </c>
      <c r="D4581" s="6" t="s">
        <v>6406</v>
      </c>
      <c r="E4581" s="6" t="s">
        <v>13181</v>
      </c>
      <c r="F4581" s="6" t="s">
        <v>6402</v>
      </c>
      <c r="G4581" s="6">
        <v>3457</v>
      </c>
      <c r="H4581" s="6">
        <v>72675</v>
      </c>
      <c r="I4581" s="6">
        <v>0</v>
      </c>
      <c r="J4581" s="6">
        <v>0</v>
      </c>
      <c r="K4581" s="6">
        <v>0</v>
      </c>
      <c r="L4581" s="6"/>
      <c r="M4581" s="6">
        <v>2022</v>
      </c>
      <c r="N4581" s="6" t="s">
        <v>7740</v>
      </c>
      <c r="O4581" s="6">
        <v>99</v>
      </c>
      <c r="P4581" s="6"/>
      <c r="Q4581" s="6" t="s">
        <v>7733</v>
      </c>
      <c r="R4581" s="6" t="s">
        <v>7734</v>
      </c>
      <c r="S4581" s="6"/>
      <c r="T4581" s="6" t="s">
        <v>6231</v>
      </c>
      <c r="U4581">
        <f t="shared" si="71"/>
        <v>3</v>
      </c>
    </row>
    <row r="4582" spans="1:21" x14ac:dyDescent="0.2">
      <c r="A4582" s="6" t="s">
        <v>13174</v>
      </c>
      <c r="B4582" s="6" t="s">
        <v>13172</v>
      </c>
      <c r="C4582" s="6">
        <v>3518009</v>
      </c>
      <c r="D4582" s="6" t="s">
        <v>13182</v>
      </c>
      <c r="E4582" s="6" t="s">
        <v>13183</v>
      </c>
      <c r="F4582" s="6" t="s">
        <v>6402</v>
      </c>
      <c r="G4582" s="6">
        <v>11441</v>
      </c>
      <c r="H4582" s="6">
        <v>72675</v>
      </c>
      <c r="I4582" s="6">
        <v>0</v>
      </c>
      <c r="J4582" s="6">
        <v>1</v>
      </c>
      <c r="K4582" s="6">
        <v>0</v>
      </c>
      <c r="L4582" s="6"/>
      <c r="M4582" s="6">
        <v>2022</v>
      </c>
      <c r="N4582" s="6" t="s">
        <v>7740</v>
      </c>
      <c r="O4582" s="6">
        <v>99</v>
      </c>
      <c r="P4582" s="6"/>
      <c r="Q4582" s="6" t="s">
        <v>7733</v>
      </c>
      <c r="R4582" s="6" t="s">
        <v>7734</v>
      </c>
      <c r="S4582" s="6"/>
      <c r="T4582" s="6" t="s">
        <v>6225</v>
      </c>
      <c r="U4582">
        <f t="shared" si="71"/>
        <v>2</v>
      </c>
    </row>
    <row r="4583" spans="1:21" x14ac:dyDescent="0.2">
      <c r="A4583" s="6" t="s">
        <v>13174</v>
      </c>
      <c r="B4583" s="6" t="s">
        <v>13172</v>
      </c>
      <c r="C4583" s="6">
        <v>3518009</v>
      </c>
      <c r="D4583" s="6" t="s">
        <v>6428</v>
      </c>
      <c r="E4583" s="6" t="s">
        <v>13184</v>
      </c>
      <c r="F4583" s="6" t="s">
        <v>6402</v>
      </c>
      <c r="G4583" s="6">
        <v>12287</v>
      </c>
      <c r="H4583" s="6">
        <v>72675</v>
      </c>
      <c r="I4583" s="6">
        <v>1</v>
      </c>
      <c r="J4583" s="6">
        <v>1</v>
      </c>
      <c r="K4583" s="6">
        <v>0</v>
      </c>
      <c r="L4583" s="6"/>
      <c r="M4583" s="6">
        <v>2022</v>
      </c>
      <c r="N4583" s="6" t="s">
        <v>7740</v>
      </c>
      <c r="O4583" s="6">
        <v>99</v>
      </c>
      <c r="P4583" s="6"/>
      <c r="Q4583" s="6" t="s">
        <v>7733</v>
      </c>
      <c r="R4583" s="6" t="s">
        <v>7734</v>
      </c>
      <c r="S4583" s="6"/>
      <c r="T4583" s="6" t="s">
        <v>6224</v>
      </c>
      <c r="U4583">
        <f t="shared" si="71"/>
        <v>1</v>
      </c>
    </row>
    <row r="4584" spans="1:21" x14ac:dyDescent="0.2">
      <c r="A4584" s="6" t="s">
        <v>13185</v>
      </c>
      <c r="B4584" s="6" t="s">
        <v>13172</v>
      </c>
      <c r="C4584" s="6">
        <v>3518009</v>
      </c>
      <c r="D4584" s="6" t="s">
        <v>6428</v>
      </c>
      <c r="E4584" s="6" t="s">
        <v>6466</v>
      </c>
      <c r="F4584" s="6" t="s">
        <v>6402</v>
      </c>
      <c r="G4584" s="6">
        <v>0</v>
      </c>
      <c r="H4584" s="6"/>
      <c r="I4584" s="6">
        <v>1</v>
      </c>
      <c r="J4584" s="6">
        <v>1</v>
      </c>
      <c r="K4584" s="6">
        <v>1</v>
      </c>
      <c r="L4584" s="6"/>
      <c r="M4584" s="6">
        <v>2022</v>
      </c>
      <c r="N4584" s="6" t="s">
        <v>7745</v>
      </c>
      <c r="O4584" s="6" t="s">
        <v>13186</v>
      </c>
      <c r="P4584" s="6"/>
      <c r="Q4584" s="6" t="s">
        <v>7733</v>
      </c>
      <c r="R4584" s="6" t="s">
        <v>7734</v>
      </c>
      <c r="S4584" s="6"/>
      <c r="T4584" s="6" t="s">
        <v>6223</v>
      </c>
      <c r="U4584">
        <f t="shared" si="71"/>
        <v>1</v>
      </c>
    </row>
    <row r="4585" spans="1:21" x14ac:dyDescent="0.2">
      <c r="A4585" s="6" t="s">
        <v>13187</v>
      </c>
      <c r="B4585" s="6" t="s">
        <v>13172</v>
      </c>
      <c r="C4585" s="6">
        <v>3518009</v>
      </c>
      <c r="D4585" s="6" t="s">
        <v>6595</v>
      </c>
      <c r="E4585" s="6" t="s">
        <v>11473</v>
      </c>
      <c r="F4585" s="6" t="s">
        <v>6402</v>
      </c>
      <c r="G4585" s="6">
        <v>2995</v>
      </c>
      <c r="H4585" s="6">
        <v>6977</v>
      </c>
      <c r="I4585" s="6">
        <v>0</v>
      </c>
      <c r="J4585" s="6">
        <v>1</v>
      </c>
      <c r="K4585" s="6">
        <v>0</v>
      </c>
      <c r="L4585" s="6"/>
      <c r="M4585" s="6">
        <v>2022</v>
      </c>
      <c r="N4585" s="6" t="s">
        <v>7745</v>
      </c>
      <c r="O4585" s="6" t="s">
        <v>13188</v>
      </c>
      <c r="P4585" s="6"/>
      <c r="Q4585" s="6" t="s">
        <v>7733</v>
      </c>
      <c r="R4585" s="6" t="s">
        <v>7734</v>
      </c>
      <c r="S4585" s="6"/>
      <c r="T4585" s="6" t="s">
        <v>6221</v>
      </c>
      <c r="U4585">
        <f t="shared" si="71"/>
        <v>5</v>
      </c>
    </row>
    <row r="4586" spans="1:21" x14ac:dyDescent="0.2">
      <c r="A4586" s="6" t="s">
        <v>13187</v>
      </c>
      <c r="B4586" s="6" t="s">
        <v>13172</v>
      </c>
      <c r="C4586" s="6">
        <v>3518009</v>
      </c>
      <c r="D4586" s="6" t="s">
        <v>7891</v>
      </c>
      <c r="E4586" s="6" t="s">
        <v>13189</v>
      </c>
      <c r="F4586" s="6" t="s">
        <v>6402</v>
      </c>
      <c r="G4586" s="6">
        <v>2431</v>
      </c>
      <c r="H4586" s="6">
        <v>6977</v>
      </c>
      <c r="I4586" s="6">
        <v>0</v>
      </c>
      <c r="J4586" s="6">
        <v>0</v>
      </c>
      <c r="K4586" s="6">
        <v>0</v>
      </c>
      <c r="L4586" s="6"/>
      <c r="M4586" s="6">
        <v>2022</v>
      </c>
      <c r="N4586" s="6" t="s">
        <v>7745</v>
      </c>
      <c r="O4586" s="6" t="s">
        <v>13188</v>
      </c>
      <c r="P4586" s="6"/>
      <c r="Q4586" s="6" t="s">
        <v>7733</v>
      </c>
      <c r="R4586" s="6" t="s">
        <v>7734</v>
      </c>
      <c r="S4586" s="6"/>
      <c r="T4586" s="6" t="s">
        <v>6232</v>
      </c>
      <c r="U4586">
        <f t="shared" si="71"/>
        <v>4</v>
      </c>
    </row>
    <row r="4587" spans="1:21" x14ac:dyDescent="0.2">
      <c r="A4587" s="6" t="s">
        <v>13187</v>
      </c>
      <c r="B4587" s="6" t="s">
        <v>13172</v>
      </c>
      <c r="C4587" s="6">
        <v>3518009</v>
      </c>
      <c r="D4587" s="6" t="s">
        <v>13190</v>
      </c>
      <c r="E4587" s="6" t="s">
        <v>6879</v>
      </c>
      <c r="F4587" s="6" t="s">
        <v>6402</v>
      </c>
      <c r="G4587" s="6">
        <v>408</v>
      </c>
      <c r="H4587" s="6">
        <v>6977</v>
      </c>
      <c r="I4587" s="6">
        <v>0</v>
      </c>
      <c r="J4587" s="6">
        <v>0</v>
      </c>
      <c r="K4587" s="6">
        <v>0</v>
      </c>
      <c r="L4587" s="6"/>
      <c r="M4587" s="6">
        <v>2022</v>
      </c>
      <c r="N4587" s="6" t="s">
        <v>7745</v>
      </c>
      <c r="O4587" s="6" t="s">
        <v>13188</v>
      </c>
      <c r="P4587" s="6"/>
      <c r="Q4587" s="6" t="s">
        <v>7733</v>
      </c>
      <c r="R4587" s="6" t="s">
        <v>7734</v>
      </c>
      <c r="S4587" s="6"/>
      <c r="T4587" s="6" t="s">
        <v>6233</v>
      </c>
      <c r="U4587">
        <f t="shared" si="71"/>
        <v>3</v>
      </c>
    </row>
    <row r="4588" spans="1:21" x14ac:dyDescent="0.2">
      <c r="A4588" s="6" t="s">
        <v>13187</v>
      </c>
      <c r="B4588" s="6" t="s">
        <v>13172</v>
      </c>
      <c r="C4588" s="6">
        <v>3518009</v>
      </c>
      <c r="D4588" s="6" t="s">
        <v>6493</v>
      </c>
      <c r="E4588" s="6" t="s">
        <v>13191</v>
      </c>
      <c r="F4588" s="6" t="s">
        <v>6402</v>
      </c>
      <c r="G4588" s="6">
        <v>202</v>
      </c>
      <c r="H4588" s="6">
        <v>6977</v>
      </c>
      <c r="I4588" s="6">
        <v>0</v>
      </c>
      <c r="J4588" s="6">
        <v>0</v>
      </c>
      <c r="K4588" s="6">
        <v>0</v>
      </c>
      <c r="L4588" s="6"/>
      <c r="M4588" s="6">
        <v>2022</v>
      </c>
      <c r="N4588" s="6" t="s">
        <v>7745</v>
      </c>
      <c r="O4588" s="6" t="s">
        <v>13188</v>
      </c>
      <c r="P4588" s="6"/>
      <c r="Q4588" s="6" t="s">
        <v>7733</v>
      </c>
      <c r="R4588" s="6" t="s">
        <v>7734</v>
      </c>
      <c r="S4588" s="6"/>
      <c r="T4588" s="6" t="s">
        <v>6234</v>
      </c>
      <c r="U4588">
        <f t="shared" si="71"/>
        <v>2</v>
      </c>
    </row>
    <row r="4589" spans="1:21" x14ac:dyDescent="0.2">
      <c r="A4589" s="6" t="s">
        <v>13187</v>
      </c>
      <c r="B4589" s="6" t="s">
        <v>13172</v>
      </c>
      <c r="C4589" s="6">
        <v>3518009</v>
      </c>
      <c r="D4589" s="6" t="s">
        <v>13192</v>
      </c>
      <c r="E4589" s="6" t="s">
        <v>13193</v>
      </c>
      <c r="F4589" s="6" t="s">
        <v>6402</v>
      </c>
      <c r="G4589" s="6">
        <v>941</v>
      </c>
      <c r="H4589" s="6">
        <v>6977</v>
      </c>
      <c r="I4589" s="6">
        <v>0</v>
      </c>
      <c r="J4589" s="6">
        <v>0</v>
      </c>
      <c r="K4589" s="6">
        <v>0</v>
      </c>
      <c r="L4589" s="6"/>
      <c r="M4589" s="6">
        <v>2022</v>
      </c>
      <c r="N4589" s="6" t="s">
        <v>7745</v>
      </c>
      <c r="O4589" s="6" t="s">
        <v>13188</v>
      </c>
      <c r="P4589" s="6"/>
      <c r="Q4589" s="6" t="s">
        <v>7733</v>
      </c>
      <c r="R4589" s="6" t="s">
        <v>7734</v>
      </c>
      <c r="S4589" s="6"/>
      <c r="T4589" s="6" t="s">
        <v>6235</v>
      </c>
      <c r="U4589">
        <f t="shared" si="71"/>
        <v>1</v>
      </c>
    </row>
    <row r="4590" spans="1:21" x14ac:dyDescent="0.2">
      <c r="A4590" s="6" t="s">
        <v>13194</v>
      </c>
      <c r="B4590" s="6" t="s">
        <v>13172</v>
      </c>
      <c r="C4590" s="6">
        <v>3518009</v>
      </c>
      <c r="D4590" s="6" t="s">
        <v>7691</v>
      </c>
      <c r="E4590" s="6" t="s">
        <v>13195</v>
      </c>
      <c r="F4590" s="6" t="s">
        <v>6402</v>
      </c>
      <c r="G4590" s="6">
        <v>2052</v>
      </c>
      <c r="H4590" s="6">
        <v>4544</v>
      </c>
      <c r="I4590" s="6">
        <v>1</v>
      </c>
      <c r="J4590" s="6">
        <v>0</v>
      </c>
      <c r="K4590" s="6">
        <v>0</v>
      </c>
      <c r="L4590" s="6"/>
      <c r="M4590" s="6">
        <v>2022</v>
      </c>
      <c r="N4590" s="6" t="s">
        <v>7745</v>
      </c>
      <c r="O4590" s="6" t="s">
        <v>13196</v>
      </c>
      <c r="P4590" s="6"/>
      <c r="Q4590" s="6" t="s">
        <v>7733</v>
      </c>
      <c r="R4590" s="6" t="s">
        <v>7734</v>
      </c>
      <c r="S4590" s="6"/>
      <c r="T4590" s="6" t="s">
        <v>6236</v>
      </c>
      <c r="U4590">
        <f t="shared" si="71"/>
        <v>2</v>
      </c>
    </row>
    <row r="4591" spans="1:21" x14ac:dyDescent="0.2">
      <c r="A4591" s="6" t="s">
        <v>13194</v>
      </c>
      <c r="B4591" s="6" t="s">
        <v>13172</v>
      </c>
      <c r="C4591" s="6">
        <v>3518009</v>
      </c>
      <c r="D4591" s="6" t="s">
        <v>6755</v>
      </c>
      <c r="E4591" s="6" t="s">
        <v>13197</v>
      </c>
      <c r="F4591" s="6" t="s">
        <v>6402</v>
      </c>
      <c r="G4591" s="6">
        <v>2492</v>
      </c>
      <c r="H4591" s="6">
        <v>4544</v>
      </c>
      <c r="I4591" s="6">
        <v>0</v>
      </c>
      <c r="J4591" s="6">
        <v>1</v>
      </c>
      <c r="K4591" s="6">
        <v>0</v>
      </c>
      <c r="L4591" s="6"/>
      <c r="M4591" s="6">
        <v>2022</v>
      </c>
      <c r="N4591" s="6" t="s">
        <v>7745</v>
      </c>
      <c r="O4591" s="6" t="s">
        <v>13196</v>
      </c>
      <c r="P4591" s="6"/>
      <c r="Q4591" s="6" t="s">
        <v>7733</v>
      </c>
      <c r="R4591" s="6" t="s">
        <v>7734</v>
      </c>
      <c r="S4591" s="6"/>
      <c r="T4591" s="6" t="s">
        <v>6219</v>
      </c>
      <c r="U4591">
        <f t="shared" si="71"/>
        <v>1</v>
      </c>
    </row>
    <row r="4592" spans="1:21" x14ac:dyDescent="0.2">
      <c r="A4592" s="6" t="s">
        <v>13198</v>
      </c>
      <c r="B4592" s="6" t="s">
        <v>13172</v>
      </c>
      <c r="C4592" s="6">
        <v>3518009</v>
      </c>
      <c r="D4592" s="6" t="s">
        <v>7015</v>
      </c>
      <c r="E4592" s="6" t="s">
        <v>13199</v>
      </c>
      <c r="F4592" s="6" t="s">
        <v>6402</v>
      </c>
      <c r="G4592" s="6">
        <v>2431</v>
      </c>
      <c r="H4592" s="6">
        <v>6110</v>
      </c>
      <c r="I4592" s="6">
        <v>0</v>
      </c>
      <c r="J4592" s="6">
        <v>1</v>
      </c>
      <c r="K4592" s="6">
        <v>0</v>
      </c>
      <c r="L4592" s="6"/>
      <c r="M4592" s="6">
        <v>2022</v>
      </c>
      <c r="N4592" s="6" t="s">
        <v>7745</v>
      </c>
      <c r="O4592" s="6" t="s">
        <v>13200</v>
      </c>
      <c r="P4592" s="6"/>
      <c r="Q4592" s="6" t="s">
        <v>7733</v>
      </c>
      <c r="R4592" s="6" t="s">
        <v>7734</v>
      </c>
      <c r="S4592" s="6"/>
      <c r="T4592" s="6" t="s">
        <v>6217</v>
      </c>
      <c r="U4592">
        <f t="shared" si="71"/>
        <v>4</v>
      </c>
    </row>
    <row r="4593" spans="1:21" x14ac:dyDescent="0.2">
      <c r="A4593" s="6" t="s">
        <v>13198</v>
      </c>
      <c r="B4593" s="6" t="s">
        <v>13172</v>
      </c>
      <c r="C4593" s="6">
        <v>3518009</v>
      </c>
      <c r="D4593" s="6" t="s">
        <v>13201</v>
      </c>
      <c r="E4593" s="6" t="s">
        <v>13098</v>
      </c>
      <c r="F4593" s="6" t="s">
        <v>6402</v>
      </c>
      <c r="G4593" s="6">
        <v>860</v>
      </c>
      <c r="H4593" s="6">
        <v>6110</v>
      </c>
      <c r="I4593" s="6">
        <v>0</v>
      </c>
      <c r="J4593" s="6">
        <v>0</v>
      </c>
      <c r="K4593" s="6">
        <v>0</v>
      </c>
      <c r="L4593" s="6"/>
      <c r="M4593" s="6">
        <v>2022</v>
      </c>
      <c r="N4593" s="6" t="s">
        <v>7745</v>
      </c>
      <c r="O4593" s="6" t="s">
        <v>13200</v>
      </c>
      <c r="P4593" s="6"/>
      <c r="Q4593" s="6" t="s">
        <v>7733</v>
      </c>
      <c r="R4593" s="6" t="s">
        <v>7734</v>
      </c>
      <c r="S4593" s="6"/>
      <c r="T4593" s="6" t="s">
        <v>6237</v>
      </c>
      <c r="U4593">
        <f t="shared" si="71"/>
        <v>3</v>
      </c>
    </row>
    <row r="4594" spans="1:21" x14ac:dyDescent="0.2">
      <c r="A4594" s="6" t="s">
        <v>13198</v>
      </c>
      <c r="B4594" s="6" t="s">
        <v>13172</v>
      </c>
      <c r="C4594" s="6">
        <v>3518009</v>
      </c>
      <c r="D4594" s="6" t="s">
        <v>6434</v>
      </c>
      <c r="E4594" s="6" t="s">
        <v>13202</v>
      </c>
      <c r="F4594" s="6" t="s">
        <v>6402</v>
      </c>
      <c r="G4594" s="6">
        <v>2166</v>
      </c>
      <c r="H4594" s="6">
        <v>6110</v>
      </c>
      <c r="I4594" s="6">
        <v>0</v>
      </c>
      <c r="J4594" s="6">
        <v>0</v>
      </c>
      <c r="K4594" s="6">
        <v>0</v>
      </c>
      <c r="L4594" s="6"/>
      <c r="M4594" s="6">
        <v>2022</v>
      </c>
      <c r="N4594" s="6" t="s">
        <v>7745</v>
      </c>
      <c r="O4594" s="6" t="s">
        <v>13200</v>
      </c>
      <c r="P4594" s="6"/>
      <c r="Q4594" s="6" t="s">
        <v>7733</v>
      </c>
      <c r="R4594" s="6" t="s">
        <v>7734</v>
      </c>
      <c r="S4594" s="6"/>
      <c r="T4594" s="6" t="s">
        <v>6238</v>
      </c>
      <c r="U4594">
        <f t="shared" si="71"/>
        <v>2</v>
      </c>
    </row>
    <row r="4595" spans="1:21" x14ac:dyDescent="0.2">
      <c r="A4595" s="6" t="s">
        <v>13198</v>
      </c>
      <c r="B4595" s="6" t="s">
        <v>13172</v>
      </c>
      <c r="C4595" s="6">
        <v>3518009</v>
      </c>
      <c r="D4595" s="6" t="s">
        <v>13203</v>
      </c>
      <c r="E4595" s="6" t="s">
        <v>6816</v>
      </c>
      <c r="F4595" s="6" t="s">
        <v>6402</v>
      </c>
      <c r="G4595" s="6">
        <v>653</v>
      </c>
      <c r="H4595" s="6">
        <v>6110</v>
      </c>
      <c r="I4595" s="6">
        <v>0</v>
      </c>
      <c r="J4595" s="6">
        <v>0</v>
      </c>
      <c r="K4595" s="6">
        <v>0</v>
      </c>
      <c r="L4595" s="6"/>
      <c r="M4595" s="6">
        <v>2022</v>
      </c>
      <c r="N4595" s="6" t="s">
        <v>7745</v>
      </c>
      <c r="O4595" s="6" t="s">
        <v>13200</v>
      </c>
      <c r="P4595" s="6"/>
      <c r="Q4595" s="6" t="s">
        <v>7733</v>
      </c>
      <c r="R4595" s="6" t="s">
        <v>7734</v>
      </c>
      <c r="S4595" s="6"/>
      <c r="T4595" s="6" t="s">
        <v>6239</v>
      </c>
      <c r="U4595">
        <f t="shared" si="71"/>
        <v>1</v>
      </c>
    </row>
    <row r="4596" spans="1:21" x14ac:dyDescent="0.2">
      <c r="A4596" s="6" t="s">
        <v>13204</v>
      </c>
      <c r="B4596" s="6" t="s">
        <v>13205</v>
      </c>
      <c r="C4596" s="6">
        <v>3557091</v>
      </c>
      <c r="D4596" s="6" t="s">
        <v>13206</v>
      </c>
      <c r="E4596" s="6" t="s">
        <v>6942</v>
      </c>
      <c r="F4596" s="6" t="s">
        <v>6402</v>
      </c>
      <c r="G4596" s="6">
        <v>170</v>
      </c>
      <c r="H4596" s="6">
        <v>312</v>
      </c>
      <c r="I4596" s="6">
        <v>0</v>
      </c>
      <c r="J4596" s="6">
        <v>1</v>
      </c>
      <c r="K4596" s="6">
        <v>0</v>
      </c>
      <c r="L4596" s="6"/>
      <c r="M4596" s="6">
        <v>2022</v>
      </c>
      <c r="N4596" s="6" t="s">
        <v>7732</v>
      </c>
      <c r="O4596" s="6">
        <v>99</v>
      </c>
      <c r="P4596" s="6"/>
      <c r="Q4596" s="6" t="s">
        <v>7733</v>
      </c>
      <c r="R4596" s="6" t="s">
        <v>7734</v>
      </c>
      <c r="S4596" s="6"/>
      <c r="T4596" s="6" t="s">
        <v>1408</v>
      </c>
      <c r="U4596">
        <f t="shared" si="71"/>
        <v>2</v>
      </c>
    </row>
    <row r="4597" spans="1:21" x14ac:dyDescent="0.2">
      <c r="A4597" s="6" t="s">
        <v>13204</v>
      </c>
      <c r="B4597" s="6" t="s">
        <v>13205</v>
      </c>
      <c r="C4597" s="6">
        <v>3557091</v>
      </c>
      <c r="D4597" s="6" t="s">
        <v>6411</v>
      </c>
      <c r="E4597" s="6" t="s">
        <v>13207</v>
      </c>
      <c r="F4597" s="6" t="s">
        <v>6402</v>
      </c>
      <c r="G4597" s="6">
        <v>142</v>
      </c>
      <c r="H4597" s="6">
        <v>312</v>
      </c>
      <c r="I4597" s="6">
        <v>0</v>
      </c>
      <c r="J4597" s="6">
        <v>0</v>
      </c>
      <c r="K4597" s="6">
        <v>0</v>
      </c>
      <c r="L4597" s="6"/>
      <c r="M4597" s="6">
        <v>2022</v>
      </c>
      <c r="N4597" s="6" t="s">
        <v>7732</v>
      </c>
      <c r="O4597" s="6">
        <v>99</v>
      </c>
      <c r="P4597" s="6"/>
      <c r="Q4597" s="6" t="s">
        <v>7733</v>
      </c>
      <c r="R4597" s="6" t="s">
        <v>7734</v>
      </c>
      <c r="S4597" s="6"/>
      <c r="T4597" s="6" t="s">
        <v>1409</v>
      </c>
      <c r="U4597">
        <f t="shared" si="71"/>
        <v>1</v>
      </c>
    </row>
    <row r="4598" spans="1:21" x14ac:dyDescent="0.2">
      <c r="A4598" s="6" t="s">
        <v>13208</v>
      </c>
      <c r="B4598" s="6" t="s">
        <v>13205</v>
      </c>
      <c r="C4598" s="6">
        <v>3557091</v>
      </c>
      <c r="D4598" s="6" t="s">
        <v>13209</v>
      </c>
      <c r="E4598" s="6" t="s">
        <v>13210</v>
      </c>
      <c r="F4598" s="6" t="s">
        <v>6402</v>
      </c>
      <c r="G4598" s="6">
        <v>0</v>
      </c>
      <c r="H4598" s="6"/>
      <c r="I4598" s="6">
        <v>1</v>
      </c>
      <c r="J4598" s="6">
        <v>1</v>
      </c>
      <c r="K4598" s="6">
        <v>1</v>
      </c>
      <c r="L4598" s="6"/>
      <c r="M4598" s="6">
        <v>2022</v>
      </c>
      <c r="N4598" s="6" t="s">
        <v>7745</v>
      </c>
      <c r="O4598" s="6">
        <v>99</v>
      </c>
      <c r="P4598" s="6"/>
      <c r="Q4598" s="6" t="s">
        <v>7733</v>
      </c>
      <c r="R4598" s="6" t="s">
        <v>7734</v>
      </c>
      <c r="S4598" s="6"/>
      <c r="T4598" s="6" t="s">
        <v>6259</v>
      </c>
      <c r="U4598">
        <f t="shared" si="71"/>
        <v>7</v>
      </c>
    </row>
    <row r="4599" spans="1:21" x14ac:dyDescent="0.2">
      <c r="A4599" s="6" t="s">
        <v>13208</v>
      </c>
      <c r="B4599" s="6" t="s">
        <v>13205</v>
      </c>
      <c r="C4599" s="6">
        <v>3557091</v>
      </c>
      <c r="D4599" s="6" t="s">
        <v>8706</v>
      </c>
      <c r="E4599" s="6" t="s">
        <v>13211</v>
      </c>
      <c r="F4599" s="6" t="s">
        <v>6402</v>
      </c>
      <c r="G4599" s="6">
        <v>0</v>
      </c>
      <c r="H4599" s="6"/>
      <c r="I4599" s="6">
        <v>1</v>
      </c>
      <c r="J4599" s="6">
        <v>1</v>
      </c>
      <c r="K4599" s="6">
        <v>1</v>
      </c>
      <c r="L4599" s="6"/>
      <c r="M4599" s="6">
        <v>2022</v>
      </c>
      <c r="N4599" s="6" t="s">
        <v>7745</v>
      </c>
      <c r="O4599" s="6">
        <v>99</v>
      </c>
      <c r="P4599" s="6"/>
      <c r="Q4599" s="6" t="s">
        <v>7733</v>
      </c>
      <c r="R4599" s="6" t="s">
        <v>7734</v>
      </c>
      <c r="S4599" s="6"/>
      <c r="T4599" s="6" t="s">
        <v>6258</v>
      </c>
      <c r="U4599">
        <f t="shared" si="71"/>
        <v>6</v>
      </c>
    </row>
    <row r="4600" spans="1:21" x14ac:dyDescent="0.2">
      <c r="A4600" s="6" t="s">
        <v>13208</v>
      </c>
      <c r="B4600" s="6" t="s">
        <v>13205</v>
      </c>
      <c r="C4600" s="6">
        <v>3557091</v>
      </c>
      <c r="D4600" s="6" t="s">
        <v>6785</v>
      </c>
      <c r="E4600" s="6" t="s">
        <v>6584</v>
      </c>
      <c r="F4600" s="6" t="s">
        <v>6402</v>
      </c>
      <c r="G4600" s="6">
        <v>13</v>
      </c>
      <c r="H4600" s="6"/>
      <c r="I4600" s="6">
        <v>0</v>
      </c>
      <c r="J4600" s="6">
        <v>0</v>
      </c>
      <c r="K4600" s="6">
        <v>0</v>
      </c>
      <c r="L4600" s="6"/>
      <c r="M4600" s="6">
        <v>2022</v>
      </c>
      <c r="N4600" s="6" t="s">
        <v>7745</v>
      </c>
      <c r="O4600" s="6">
        <v>99</v>
      </c>
      <c r="P4600" s="6"/>
      <c r="Q4600" s="6" t="s">
        <v>7733</v>
      </c>
      <c r="R4600" s="6" t="s">
        <v>7734</v>
      </c>
      <c r="S4600" s="6"/>
      <c r="T4600" s="6" t="s">
        <v>6260</v>
      </c>
      <c r="U4600">
        <f t="shared" si="71"/>
        <v>5</v>
      </c>
    </row>
    <row r="4601" spans="1:21" x14ac:dyDescent="0.2">
      <c r="A4601" s="6" t="s">
        <v>13208</v>
      </c>
      <c r="B4601" s="6" t="s">
        <v>13205</v>
      </c>
      <c r="C4601" s="6">
        <v>3557091</v>
      </c>
      <c r="D4601" s="6" t="s">
        <v>6895</v>
      </c>
      <c r="E4601" s="6" t="s">
        <v>8802</v>
      </c>
      <c r="F4601" s="6" t="s">
        <v>6402</v>
      </c>
      <c r="G4601" s="6">
        <v>82</v>
      </c>
      <c r="H4601" s="6"/>
      <c r="I4601" s="6">
        <v>0</v>
      </c>
      <c r="J4601" s="6">
        <v>0</v>
      </c>
      <c r="K4601" s="6">
        <v>0</v>
      </c>
      <c r="L4601" s="6"/>
      <c r="M4601" s="6">
        <v>2022</v>
      </c>
      <c r="N4601" s="6" t="s">
        <v>7745</v>
      </c>
      <c r="O4601" s="6">
        <v>99</v>
      </c>
      <c r="P4601" s="6"/>
      <c r="Q4601" s="6" t="s">
        <v>7733</v>
      </c>
      <c r="R4601" s="6" t="s">
        <v>7734</v>
      </c>
      <c r="S4601" s="6"/>
      <c r="T4601" s="6" t="s">
        <v>6261</v>
      </c>
      <c r="U4601">
        <f t="shared" si="71"/>
        <v>4</v>
      </c>
    </row>
    <row r="4602" spans="1:21" x14ac:dyDescent="0.2">
      <c r="A4602" s="6" t="s">
        <v>13208</v>
      </c>
      <c r="B4602" s="6" t="s">
        <v>13205</v>
      </c>
      <c r="C4602" s="6">
        <v>3557091</v>
      </c>
      <c r="D4602" s="6" t="s">
        <v>6908</v>
      </c>
      <c r="E4602" s="6" t="s">
        <v>10782</v>
      </c>
      <c r="F4602" s="6" t="s">
        <v>6402</v>
      </c>
      <c r="G4602" s="6">
        <v>84</v>
      </c>
      <c r="H4602" s="6"/>
      <c r="I4602" s="6">
        <v>0</v>
      </c>
      <c r="J4602" s="6">
        <v>0</v>
      </c>
      <c r="K4602" s="6">
        <v>0</v>
      </c>
      <c r="L4602" s="6"/>
      <c r="M4602" s="6">
        <v>2022</v>
      </c>
      <c r="N4602" s="6" t="s">
        <v>7745</v>
      </c>
      <c r="O4602" s="6">
        <v>99</v>
      </c>
      <c r="P4602" s="6"/>
      <c r="Q4602" s="6" t="s">
        <v>7733</v>
      </c>
      <c r="R4602" s="6" t="s">
        <v>7734</v>
      </c>
      <c r="S4602" s="6"/>
      <c r="T4602" s="6" t="s">
        <v>6262</v>
      </c>
      <c r="U4602">
        <f t="shared" si="71"/>
        <v>3</v>
      </c>
    </row>
    <row r="4603" spans="1:21" x14ac:dyDescent="0.2">
      <c r="A4603" s="6" t="s">
        <v>13208</v>
      </c>
      <c r="B4603" s="6" t="s">
        <v>13205</v>
      </c>
      <c r="C4603" s="6">
        <v>3557091</v>
      </c>
      <c r="D4603" s="6" t="s">
        <v>6597</v>
      </c>
      <c r="E4603" s="6" t="s">
        <v>6787</v>
      </c>
      <c r="F4603" s="6" t="s">
        <v>6402</v>
      </c>
      <c r="G4603" s="6">
        <v>187</v>
      </c>
      <c r="H4603" s="6"/>
      <c r="I4603" s="6">
        <v>0</v>
      </c>
      <c r="J4603" s="6">
        <v>1</v>
      </c>
      <c r="K4603" s="6">
        <v>0</v>
      </c>
      <c r="L4603" s="6"/>
      <c r="M4603" s="6">
        <v>2022</v>
      </c>
      <c r="N4603" s="6" t="s">
        <v>7745</v>
      </c>
      <c r="O4603" s="6">
        <v>99</v>
      </c>
      <c r="P4603" s="6"/>
      <c r="Q4603" s="6" t="s">
        <v>7733</v>
      </c>
      <c r="R4603" s="6" t="s">
        <v>7734</v>
      </c>
      <c r="S4603" s="6"/>
      <c r="T4603" s="6" t="s">
        <v>6257</v>
      </c>
      <c r="U4603">
        <f t="shared" si="71"/>
        <v>2</v>
      </c>
    </row>
    <row r="4604" spans="1:21" x14ac:dyDescent="0.2">
      <c r="A4604" s="6" t="s">
        <v>13208</v>
      </c>
      <c r="B4604" s="6" t="s">
        <v>13205</v>
      </c>
      <c r="C4604" s="6">
        <v>3557091</v>
      </c>
      <c r="D4604" s="6" t="s">
        <v>13212</v>
      </c>
      <c r="E4604" s="6" t="s">
        <v>7596</v>
      </c>
      <c r="F4604" s="6" t="s">
        <v>6402</v>
      </c>
      <c r="G4604" s="6">
        <v>240</v>
      </c>
      <c r="H4604" s="6"/>
      <c r="I4604" s="6">
        <v>0</v>
      </c>
      <c r="J4604" s="6">
        <v>1</v>
      </c>
      <c r="K4604" s="6">
        <v>0</v>
      </c>
      <c r="L4604" s="6"/>
      <c r="M4604" s="6">
        <v>2022</v>
      </c>
      <c r="N4604" s="6" t="s">
        <v>7745</v>
      </c>
      <c r="O4604" s="6">
        <v>99</v>
      </c>
      <c r="P4604" s="6"/>
      <c r="Q4604" s="6" t="s">
        <v>7733</v>
      </c>
      <c r="R4604" s="6" t="s">
        <v>7734</v>
      </c>
      <c r="S4604" s="6"/>
      <c r="T4604" s="6" t="s">
        <v>6256</v>
      </c>
      <c r="U4604">
        <f t="shared" si="71"/>
        <v>1</v>
      </c>
    </row>
    <row r="4605" spans="1:21" x14ac:dyDescent="0.2">
      <c r="A4605" s="6" t="s">
        <v>13213</v>
      </c>
      <c r="B4605" s="6" t="s">
        <v>13214</v>
      </c>
      <c r="C4605" s="6">
        <v>3548001</v>
      </c>
      <c r="D4605" s="6" t="s">
        <v>13215</v>
      </c>
      <c r="E4605" s="6" t="s">
        <v>6750</v>
      </c>
      <c r="F4605" s="6" t="s">
        <v>6402</v>
      </c>
      <c r="G4605" s="6">
        <v>106</v>
      </c>
      <c r="H4605" s="6">
        <v>952</v>
      </c>
      <c r="I4605" s="6">
        <v>0</v>
      </c>
      <c r="J4605" s="6">
        <v>0</v>
      </c>
      <c r="K4605" s="6">
        <v>0</v>
      </c>
      <c r="L4605" s="6"/>
      <c r="M4605" s="6">
        <v>2022</v>
      </c>
      <c r="N4605" s="6" t="s">
        <v>7732</v>
      </c>
      <c r="O4605" s="6">
        <v>99</v>
      </c>
      <c r="P4605" s="6"/>
      <c r="Q4605" s="6" t="s">
        <v>7733</v>
      </c>
      <c r="R4605" s="6" t="s">
        <v>7734</v>
      </c>
      <c r="S4605" s="6"/>
      <c r="T4605" s="6" t="s">
        <v>1214</v>
      </c>
      <c r="U4605">
        <f t="shared" si="71"/>
        <v>3</v>
      </c>
    </row>
    <row r="4606" spans="1:21" x14ac:dyDescent="0.2">
      <c r="A4606" s="6" t="s">
        <v>13213</v>
      </c>
      <c r="B4606" s="6" t="s">
        <v>13214</v>
      </c>
      <c r="C4606" s="6">
        <v>3548001</v>
      </c>
      <c r="D4606" s="6" t="s">
        <v>13216</v>
      </c>
      <c r="E4606" s="6" t="s">
        <v>13216</v>
      </c>
      <c r="F4606" s="6" t="s">
        <v>6402</v>
      </c>
      <c r="G4606" s="6">
        <v>201</v>
      </c>
      <c r="H4606" s="6">
        <v>952</v>
      </c>
      <c r="I4606" s="6">
        <v>0</v>
      </c>
      <c r="J4606" s="6">
        <v>0</v>
      </c>
      <c r="K4606" s="6">
        <v>0</v>
      </c>
      <c r="L4606" s="6"/>
      <c r="M4606" s="6">
        <v>2022</v>
      </c>
      <c r="N4606" s="6" t="s">
        <v>7732</v>
      </c>
      <c r="O4606" s="6">
        <v>99</v>
      </c>
      <c r="P4606" s="6"/>
      <c r="Q4606" s="6" t="s">
        <v>7733</v>
      </c>
      <c r="R4606" s="6" t="s">
        <v>7734</v>
      </c>
      <c r="S4606" s="6"/>
      <c r="T4606" s="6" t="s">
        <v>1215</v>
      </c>
      <c r="U4606">
        <f t="shared" si="71"/>
        <v>2</v>
      </c>
    </row>
    <row r="4607" spans="1:21" x14ac:dyDescent="0.2">
      <c r="A4607" s="6" t="s">
        <v>13213</v>
      </c>
      <c r="B4607" s="6" t="s">
        <v>13214</v>
      </c>
      <c r="C4607" s="6">
        <v>3548001</v>
      </c>
      <c r="D4607" s="6" t="s">
        <v>13217</v>
      </c>
      <c r="E4607" s="6" t="s">
        <v>13218</v>
      </c>
      <c r="F4607" s="6" t="s">
        <v>6402</v>
      </c>
      <c r="G4607" s="6">
        <v>645</v>
      </c>
      <c r="H4607" s="6">
        <v>952</v>
      </c>
      <c r="I4607" s="6">
        <v>0</v>
      </c>
      <c r="J4607" s="6">
        <v>1</v>
      </c>
      <c r="K4607" s="6">
        <v>0</v>
      </c>
      <c r="L4607" s="6"/>
      <c r="M4607" s="6">
        <v>2022</v>
      </c>
      <c r="N4607" s="6" t="s">
        <v>7732</v>
      </c>
      <c r="O4607" s="6">
        <v>99</v>
      </c>
      <c r="P4607" s="6"/>
      <c r="Q4607" s="6" t="s">
        <v>7733</v>
      </c>
      <c r="R4607" s="6" t="s">
        <v>7734</v>
      </c>
      <c r="S4607" s="6"/>
      <c r="T4607" s="6" t="s">
        <v>1213</v>
      </c>
      <c r="U4607">
        <f t="shared" si="71"/>
        <v>1</v>
      </c>
    </row>
    <row r="4608" spans="1:21" x14ac:dyDescent="0.2">
      <c r="A4608" s="6" t="s">
        <v>13219</v>
      </c>
      <c r="B4608" s="6" t="s">
        <v>13214</v>
      </c>
      <c r="C4608" s="6">
        <v>3548001</v>
      </c>
      <c r="D4608" s="6" t="s">
        <v>6952</v>
      </c>
      <c r="E4608" s="6" t="s">
        <v>13220</v>
      </c>
      <c r="F4608" s="6" t="s">
        <v>6402</v>
      </c>
      <c r="G4608" s="6">
        <v>353</v>
      </c>
      <c r="H4608" s="6">
        <v>769</v>
      </c>
      <c r="I4608" s="6">
        <v>0</v>
      </c>
      <c r="J4608" s="6">
        <v>1</v>
      </c>
      <c r="K4608" s="6">
        <v>0</v>
      </c>
      <c r="L4608" s="6"/>
      <c r="M4608" s="6">
        <v>2022</v>
      </c>
      <c r="N4608" s="6" t="s">
        <v>7745</v>
      </c>
      <c r="O4608" s="6">
        <v>1</v>
      </c>
      <c r="P4608" s="6"/>
      <c r="Q4608" s="6" t="s">
        <v>7733</v>
      </c>
      <c r="R4608" s="6" t="s">
        <v>7734</v>
      </c>
      <c r="S4608" s="6"/>
      <c r="T4608" s="6" t="s">
        <v>5363</v>
      </c>
      <c r="U4608">
        <f t="shared" si="71"/>
        <v>3</v>
      </c>
    </row>
    <row r="4609" spans="1:21" x14ac:dyDescent="0.2">
      <c r="A4609" s="6" t="s">
        <v>13219</v>
      </c>
      <c r="B4609" s="6" t="s">
        <v>13214</v>
      </c>
      <c r="C4609" s="6">
        <v>3548001</v>
      </c>
      <c r="D4609" s="6" t="s">
        <v>6434</v>
      </c>
      <c r="E4609" s="6" t="s">
        <v>12644</v>
      </c>
      <c r="F4609" s="6" t="s">
        <v>6402</v>
      </c>
      <c r="G4609" s="6">
        <v>139</v>
      </c>
      <c r="H4609" s="6">
        <v>769</v>
      </c>
      <c r="I4609" s="6">
        <v>0</v>
      </c>
      <c r="J4609" s="6">
        <v>0</v>
      </c>
      <c r="K4609" s="6">
        <v>0</v>
      </c>
      <c r="L4609" s="6"/>
      <c r="M4609" s="6">
        <v>2022</v>
      </c>
      <c r="N4609" s="6" t="s">
        <v>7745</v>
      </c>
      <c r="O4609" s="6">
        <v>1</v>
      </c>
      <c r="P4609" s="6"/>
      <c r="Q4609" s="6" t="s">
        <v>7733</v>
      </c>
      <c r="R4609" s="6" t="s">
        <v>7734</v>
      </c>
      <c r="S4609" s="6"/>
      <c r="T4609" s="6" t="s">
        <v>5364</v>
      </c>
      <c r="U4609">
        <f t="shared" si="71"/>
        <v>2</v>
      </c>
    </row>
    <row r="4610" spans="1:21" x14ac:dyDescent="0.2">
      <c r="A4610" s="6" t="s">
        <v>13219</v>
      </c>
      <c r="B4610" s="6" t="s">
        <v>13214</v>
      </c>
      <c r="C4610" s="6">
        <v>3548001</v>
      </c>
      <c r="D4610" s="6" t="s">
        <v>6921</v>
      </c>
      <c r="E4610" s="6" t="s">
        <v>13221</v>
      </c>
      <c r="F4610" s="6" t="s">
        <v>6402</v>
      </c>
      <c r="G4610" s="6">
        <v>277</v>
      </c>
      <c r="H4610" s="6">
        <v>769</v>
      </c>
      <c r="I4610" s="6">
        <v>0</v>
      </c>
      <c r="J4610" s="6">
        <v>1</v>
      </c>
      <c r="K4610" s="6">
        <v>0</v>
      </c>
      <c r="L4610" s="6"/>
      <c r="M4610" s="6">
        <v>2022</v>
      </c>
      <c r="N4610" s="6" t="s">
        <v>7745</v>
      </c>
      <c r="O4610" s="6">
        <v>1</v>
      </c>
      <c r="P4610" s="6"/>
      <c r="Q4610" s="6" t="s">
        <v>7733</v>
      </c>
      <c r="R4610" s="6" t="s">
        <v>7734</v>
      </c>
      <c r="S4610" s="6"/>
      <c r="T4610" s="6" t="s">
        <v>5362</v>
      </c>
      <c r="U4610">
        <f t="shared" si="71"/>
        <v>1</v>
      </c>
    </row>
    <row r="4611" spans="1:21" x14ac:dyDescent="0.2">
      <c r="A4611" s="6" t="s">
        <v>13222</v>
      </c>
      <c r="B4611" s="6" t="s">
        <v>13214</v>
      </c>
      <c r="C4611" s="6">
        <v>3548001</v>
      </c>
      <c r="D4611" s="6" t="s">
        <v>6509</v>
      </c>
      <c r="E4611" s="6" t="s">
        <v>7114</v>
      </c>
      <c r="F4611" s="6" t="s">
        <v>6402</v>
      </c>
      <c r="G4611" s="6">
        <v>48</v>
      </c>
      <c r="H4611" s="6">
        <v>88</v>
      </c>
      <c r="I4611" s="6">
        <v>1</v>
      </c>
      <c r="J4611" s="6">
        <v>1</v>
      </c>
      <c r="K4611" s="6">
        <v>0</v>
      </c>
      <c r="L4611" s="6"/>
      <c r="M4611" s="6">
        <v>2022</v>
      </c>
      <c r="N4611" s="6" t="s">
        <v>7745</v>
      </c>
      <c r="O4611" s="6">
        <v>3</v>
      </c>
      <c r="P4611" s="6"/>
      <c r="Q4611" s="6" t="s">
        <v>7733</v>
      </c>
      <c r="R4611" s="6" t="s">
        <v>7734</v>
      </c>
      <c r="S4611" s="6"/>
      <c r="T4611" s="6" t="s">
        <v>5361</v>
      </c>
      <c r="U4611">
        <f t="shared" ref="U4611:U4674" si="72">COUNTIF(A4611:A10911,A4611)</f>
        <v>3</v>
      </c>
    </row>
    <row r="4612" spans="1:21" x14ac:dyDescent="0.2">
      <c r="A4612" s="6" t="s">
        <v>13222</v>
      </c>
      <c r="B4612" s="6" t="s">
        <v>13214</v>
      </c>
      <c r="C4612" s="6">
        <v>3548001</v>
      </c>
      <c r="D4612" s="6" t="s">
        <v>13223</v>
      </c>
      <c r="E4612" s="6" t="s">
        <v>13224</v>
      </c>
      <c r="F4612" s="6" t="s">
        <v>6402</v>
      </c>
      <c r="G4612" s="6">
        <v>1</v>
      </c>
      <c r="H4612" s="6">
        <v>88</v>
      </c>
      <c r="I4612" s="6">
        <v>0</v>
      </c>
      <c r="J4612" s="6">
        <v>0</v>
      </c>
      <c r="K4612" s="6">
        <v>0</v>
      </c>
      <c r="L4612" s="6"/>
      <c r="M4612" s="6">
        <v>2022</v>
      </c>
      <c r="N4612" s="6" t="s">
        <v>7745</v>
      </c>
      <c r="O4612" s="6">
        <v>3</v>
      </c>
      <c r="P4612" s="6"/>
      <c r="Q4612" s="6" t="s">
        <v>7733</v>
      </c>
      <c r="R4612" s="6" t="s">
        <v>7734</v>
      </c>
      <c r="S4612" s="6"/>
      <c r="T4612" s="6" t="s">
        <v>5365</v>
      </c>
      <c r="U4612">
        <f t="shared" si="72"/>
        <v>2</v>
      </c>
    </row>
    <row r="4613" spans="1:21" x14ac:dyDescent="0.2">
      <c r="A4613" s="6" t="s">
        <v>13222</v>
      </c>
      <c r="B4613" s="6" t="s">
        <v>13214</v>
      </c>
      <c r="C4613" s="6">
        <v>3548001</v>
      </c>
      <c r="D4613" s="6" t="s">
        <v>6423</v>
      </c>
      <c r="E4613" s="6" t="s">
        <v>6578</v>
      </c>
      <c r="F4613" s="6" t="s">
        <v>6402</v>
      </c>
      <c r="G4613" s="6">
        <v>39</v>
      </c>
      <c r="H4613" s="6">
        <v>88</v>
      </c>
      <c r="I4613" s="6">
        <v>0</v>
      </c>
      <c r="J4613" s="6">
        <v>0</v>
      </c>
      <c r="K4613" s="6">
        <v>0</v>
      </c>
      <c r="L4613" s="6"/>
      <c r="M4613" s="6">
        <v>2022</v>
      </c>
      <c r="N4613" s="6" t="s">
        <v>7745</v>
      </c>
      <c r="O4613" s="6">
        <v>3</v>
      </c>
      <c r="P4613" s="6"/>
      <c r="Q4613" s="6" t="s">
        <v>7733</v>
      </c>
      <c r="R4613" s="6" t="s">
        <v>7734</v>
      </c>
      <c r="S4613" s="6"/>
      <c r="T4613" s="6" t="s">
        <v>5366</v>
      </c>
      <c r="U4613">
        <f t="shared" si="72"/>
        <v>1</v>
      </c>
    </row>
    <row r="4614" spans="1:21" x14ac:dyDescent="0.2">
      <c r="A4614" s="6" t="s">
        <v>13225</v>
      </c>
      <c r="B4614" s="6" t="s">
        <v>13214</v>
      </c>
      <c r="C4614" s="6">
        <v>3548001</v>
      </c>
      <c r="D4614" s="6" t="s">
        <v>7655</v>
      </c>
      <c r="E4614" s="6" t="s">
        <v>6649</v>
      </c>
      <c r="F4614" s="6" t="s">
        <v>6402</v>
      </c>
      <c r="G4614" s="6">
        <v>25</v>
      </c>
      <c r="H4614" s="6">
        <v>143</v>
      </c>
      <c r="I4614" s="6">
        <v>0</v>
      </c>
      <c r="J4614" s="6">
        <v>0</v>
      </c>
      <c r="K4614" s="6">
        <v>0</v>
      </c>
      <c r="L4614" s="6"/>
      <c r="M4614" s="6">
        <v>2022</v>
      </c>
      <c r="N4614" s="6" t="s">
        <v>7745</v>
      </c>
      <c r="O4614" s="6">
        <v>5</v>
      </c>
      <c r="P4614" s="6"/>
      <c r="Q4614" s="6" t="s">
        <v>7733</v>
      </c>
      <c r="R4614" s="6" t="s">
        <v>7734</v>
      </c>
      <c r="S4614" s="6"/>
      <c r="T4614" s="6" t="s">
        <v>5367</v>
      </c>
      <c r="U4614">
        <f t="shared" si="72"/>
        <v>2</v>
      </c>
    </row>
    <row r="4615" spans="1:21" x14ac:dyDescent="0.2">
      <c r="A4615" s="6" t="s">
        <v>13225</v>
      </c>
      <c r="B4615" s="6" t="s">
        <v>13214</v>
      </c>
      <c r="C4615" s="6">
        <v>3548001</v>
      </c>
      <c r="D4615" s="6" t="s">
        <v>6678</v>
      </c>
      <c r="E4615" s="6" t="s">
        <v>8850</v>
      </c>
      <c r="F4615" s="6" t="s">
        <v>6402</v>
      </c>
      <c r="G4615" s="6">
        <v>118</v>
      </c>
      <c r="H4615" s="6">
        <v>143</v>
      </c>
      <c r="I4615" s="6">
        <v>0</v>
      </c>
      <c r="J4615" s="6">
        <v>1</v>
      </c>
      <c r="K4615" s="6">
        <v>0</v>
      </c>
      <c r="L4615" s="6"/>
      <c r="M4615" s="6">
        <v>2022</v>
      </c>
      <c r="N4615" s="6" t="s">
        <v>7745</v>
      </c>
      <c r="O4615" s="6">
        <v>5</v>
      </c>
      <c r="P4615" s="6"/>
      <c r="Q4615" s="6" t="s">
        <v>7733</v>
      </c>
      <c r="R4615" s="6" t="s">
        <v>7734</v>
      </c>
      <c r="S4615" s="6"/>
      <c r="T4615" s="6" t="s">
        <v>5360</v>
      </c>
      <c r="U4615">
        <f t="shared" si="72"/>
        <v>1</v>
      </c>
    </row>
    <row r="4616" spans="1:21" x14ac:dyDescent="0.2">
      <c r="A4616" s="6" t="s">
        <v>13226</v>
      </c>
      <c r="B4616" s="6" t="s">
        <v>13214</v>
      </c>
      <c r="C4616" s="6">
        <v>3548001</v>
      </c>
      <c r="D4616" s="6" t="s">
        <v>6442</v>
      </c>
      <c r="E4616" s="6" t="s">
        <v>10039</v>
      </c>
      <c r="F4616" s="6" t="s">
        <v>6402</v>
      </c>
      <c r="G4616" s="6">
        <v>0</v>
      </c>
      <c r="H4616" s="6"/>
      <c r="I4616" s="6">
        <v>1</v>
      </c>
      <c r="J4616" s="6">
        <v>1</v>
      </c>
      <c r="K4616" s="6">
        <v>1</v>
      </c>
      <c r="L4616" s="6"/>
      <c r="M4616" s="6">
        <v>2022</v>
      </c>
      <c r="N4616" s="6" t="s">
        <v>7745</v>
      </c>
      <c r="O4616" s="6">
        <v>4</v>
      </c>
      <c r="P4616" s="6"/>
      <c r="Q4616" s="6" t="s">
        <v>7733</v>
      </c>
      <c r="R4616" s="6" t="s">
        <v>7734</v>
      </c>
      <c r="S4616" s="6"/>
      <c r="T4616" s="6" t="s">
        <v>5359</v>
      </c>
      <c r="U4616">
        <f t="shared" si="72"/>
        <v>1</v>
      </c>
    </row>
    <row r="4617" spans="1:21" x14ac:dyDescent="0.2">
      <c r="A4617" s="6" t="s">
        <v>13227</v>
      </c>
      <c r="B4617" s="6" t="s">
        <v>13214</v>
      </c>
      <c r="C4617" s="6">
        <v>3548001</v>
      </c>
      <c r="D4617" s="6" t="s">
        <v>6809</v>
      </c>
      <c r="E4617" s="6" t="s">
        <v>13228</v>
      </c>
      <c r="F4617" s="6" t="s">
        <v>6402</v>
      </c>
      <c r="G4617" s="6">
        <v>0</v>
      </c>
      <c r="H4617" s="6"/>
      <c r="I4617" s="6">
        <v>1</v>
      </c>
      <c r="J4617" s="6">
        <v>1</v>
      </c>
      <c r="K4617" s="6">
        <v>1</v>
      </c>
      <c r="L4617" s="6"/>
      <c r="M4617" s="6">
        <v>2022</v>
      </c>
      <c r="N4617" s="6" t="s">
        <v>7745</v>
      </c>
      <c r="O4617" s="6">
        <v>2</v>
      </c>
      <c r="P4617" s="6"/>
      <c r="Q4617" s="6" t="s">
        <v>7733</v>
      </c>
      <c r="R4617" s="6" t="s">
        <v>7734</v>
      </c>
      <c r="S4617" s="6"/>
      <c r="T4617" s="6" t="s">
        <v>5358</v>
      </c>
      <c r="U4617">
        <f t="shared" si="72"/>
        <v>1</v>
      </c>
    </row>
    <row r="4618" spans="1:21" x14ac:dyDescent="0.2">
      <c r="A4618" s="6" t="s">
        <v>13229</v>
      </c>
      <c r="B4618" s="6" t="s">
        <v>13230</v>
      </c>
      <c r="C4618" s="6">
        <v>3501020</v>
      </c>
      <c r="D4618" s="6" t="s">
        <v>6547</v>
      </c>
      <c r="E4618" s="6" t="s">
        <v>9049</v>
      </c>
      <c r="F4618" s="6" t="s">
        <v>6402</v>
      </c>
      <c r="G4618" s="6">
        <v>1596</v>
      </c>
      <c r="H4618" s="6">
        <v>3849</v>
      </c>
      <c r="I4618" s="6">
        <v>0</v>
      </c>
      <c r="J4618" s="6">
        <v>1</v>
      </c>
      <c r="K4618" s="6">
        <v>0</v>
      </c>
      <c r="L4618" s="6"/>
      <c r="M4618" s="6">
        <v>2022</v>
      </c>
      <c r="N4618" s="6" t="s">
        <v>7732</v>
      </c>
      <c r="O4618" s="6">
        <v>99</v>
      </c>
      <c r="P4618" s="6"/>
      <c r="Q4618" s="6" t="s">
        <v>7733</v>
      </c>
      <c r="R4618" s="6" t="s">
        <v>7734</v>
      </c>
      <c r="S4618" s="6"/>
      <c r="T4618" s="6" t="s">
        <v>1222</v>
      </c>
      <c r="U4618">
        <f t="shared" si="72"/>
        <v>3</v>
      </c>
    </row>
    <row r="4619" spans="1:21" x14ac:dyDescent="0.2">
      <c r="A4619" s="6" t="s">
        <v>13229</v>
      </c>
      <c r="B4619" s="6" t="s">
        <v>13230</v>
      </c>
      <c r="C4619" s="6">
        <v>3501020</v>
      </c>
      <c r="D4619" s="6" t="s">
        <v>6809</v>
      </c>
      <c r="E4619" s="6" t="s">
        <v>13231</v>
      </c>
      <c r="F4619" s="6" t="s">
        <v>6402</v>
      </c>
      <c r="G4619" s="6">
        <v>1093</v>
      </c>
      <c r="H4619" s="6">
        <v>3849</v>
      </c>
      <c r="I4619" s="6">
        <v>0</v>
      </c>
      <c r="J4619" s="6">
        <v>0</v>
      </c>
      <c r="K4619" s="6">
        <v>0</v>
      </c>
      <c r="L4619" s="6"/>
      <c r="M4619" s="6">
        <v>2022</v>
      </c>
      <c r="N4619" s="6" t="s">
        <v>7732</v>
      </c>
      <c r="O4619" s="6">
        <v>99</v>
      </c>
      <c r="P4619" s="6"/>
      <c r="Q4619" s="6" t="s">
        <v>7733</v>
      </c>
      <c r="R4619" s="6" t="s">
        <v>7734</v>
      </c>
      <c r="S4619" s="6"/>
      <c r="T4619" s="6" t="s">
        <v>1223</v>
      </c>
      <c r="U4619">
        <f t="shared" si="72"/>
        <v>2</v>
      </c>
    </row>
    <row r="4620" spans="1:21" x14ac:dyDescent="0.2">
      <c r="A4620" s="6" t="s">
        <v>13229</v>
      </c>
      <c r="B4620" s="6" t="s">
        <v>13230</v>
      </c>
      <c r="C4620" s="6">
        <v>3501020</v>
      </c>
      <c r="D4620" s="6" t="s">
        <v>13232</v>
      </c>
      <c r="E4620" s="6" t="s">
        <v>6913</v>
      </c>
      <c r="F4620" s="6" t="s">
        <v>6402</v>
      </c>
      <c r="G4620" s="6">
        <v>1160</v>
      </c>
      <c r="H4620" s="6">
        <v>3849</v>
      </c>
      <c r="I4620" s="6">
        <v>0</v>
      </c>
      <c r="J4620" s="6">
        <v>0</v>
      </c>
      <c r="K4620" s="6">
        <v>0</v>
      </c>
      <c r="L4620" s="6"/>
      <c r="M4620" s="6">
        <v>2022</v>
      </c>
      <c r="N4620" s="6" t="s">
        <v>7732</v>
      </c>
      <c r="O4620" s="6">
        <v>99</v>
      </c>
      <c r="P4620" s="6"/>
      <c r="Q4620" s="6" t="s">
        <v>7733</v>
      </c>
      <c r="R4620" s="6" t="s">
        <v>7734</v>
      </c>
      <c r="S4620" s="6"/>
      <c r="T4620" s="6" t="s">
        <v>1224</v>
      </c>
      <c r="U4620">
        <f t="shared" si="72"/>
        <v>1</v>
      </c>
    </row>
    <row r="4621" spans="1:21" x14ac:dyDescent="0.2">
      <c r="A4621" s="6" t="s">
        <v>13233</v>
      </c>
      <c r="B4621" s="6" t="s">
        <v>13230</v>
      </c>
      <c r="C4621" s="6">
        <v>3501020</v>
      </c>
      <c r="D4621" s="6" t="s">
        <v>13234</v>
      </c>
      <c r="E4621" s="6" t="s">
        <v>6880</v>
      </c>
      <c r="F4621" s="6" t="s">
        <v>6402</v>
      </c>
      <c r="G4621" s="6">
        <v>1112</v>
      </c>
      <c r="H4621" s="6">
        <v>3833</v>
      </c>
      <c r="I4621" s="6">
        <v>0</v>
      </c>
      <c r="J4621" s="6">
        <v>0</v>
      </c>
      <c r="K4621" s="6">
        <v>0</v>
      </c>
      <c r="L4621" s="6"/>
      <c r="M4621" s="6">
        <v>2022</v>
      </c>
      <c r="N4621" s="6" t="s">
        <v>7770</v>
      </c>
      <c r="O4621" s="6">
        <v>99</v>
      </c>
      <c r="P4621" s="6"/>
      <c r="Q4621" s="6" t="s">
        <v>7733</v>
      </c>
      <c r="R4621" s="6" t="s">
        <v>7734</v>
      </c>
      <c r="S4621" s="6"/>
      <c r="T4621" s="6" t="s">
        <v>5397</v>
      </c>
      <c r="U4621">
        <f t="shared" si="72"/>
        <v>3</v>
      </c>
    </row>
    <row r="4622" spans="1:21" x14ac:dyDescent="0.2">
      <c r="A4622" s="6" t="s">
        <v>13233</v>
      </c>
      <c r="B4622" s="6" t="s">
        <v>13230</v>
      </c>
      <c r="C4622" s="6">
        <v>3501020</v>
      </c>
      <c r="D4622" s="6" t="s">
        <v>13235</v>
      </c>
      <c r="E4622" s="6" t="s">
        <v>7648</v>
      </c>
      <c r="F4622" s="6" t="s">
        <v>6402</v>
      </c>
      <c r="G4622" s="6">
        <v>2040</v>
      </c>
      <c r="H4622" s="6">
        <v>3833</v>
      </c>
      <c r="I4622" s="6">
        <v>0</v>
      </c>
      <c r="J4622" s="6">
        <v>1</v>
      </c>
      <c r="K4622" s="6">
        <v>0</v>
      </c>
      <c r="L4622" s="6"/>
      <c r="M4622" s="6">
        <v>2022</v>
      </c>
      <c r="N4622" s="6" t="s">
        <v>7770</v>
      </c>
      <c r="O4622" s="6">
        <v>99</v>
      </c>
      <c r="P4622" s="6"/>
      <c r="Q4622" s="6" t="s">
        <v>7733</v>
      </c>
      <c r="R4622" s="6" t="s">
        <v>7734</v>
      </c>
      <c r="S4622" s="6"/>
      <c r="T4622" s="6" t="s">
        <v>5396</v>
      </c>
      <c r="U4622">
        <f t="shared" si="72"/>
        <v>2</v>
      </c>
    </row>
    <row r="4623" spans="1:21" x14ac:dyDescent="0.2">
      <c r="A4623" s="6" t="s">
        <v>13233</v>
      </c>
      <c r="B4623" s="6" t="s">
        <v>13230</v>
      </c>
      <c r="C4623" s="6">
        <v>3501020</v>
      </c>
      <c r="D4623" s="6" t="s">
        <v>7272</v>
      </c>
      <c r="E4623" s="6" t="s">
        <v>7115</v>
      </c>
      <c r="F4623" s="6" t="s">
        <v>6402</v>
      </c>
      <c r="G4623" s="6">
        <v>681</v>
      </c>
      <c r="H4623" s="6">
        <v>3833</v>
      </c>
      <c r="I4623" s="6">
        <v>0</v>
      </c>
      <c r="J4623" s="6">
        <v>0</v>
      </c>
      <c r="K4623" s="6">
        <v>0</v>
      </c>
      <c r="L4623" s="6"/>
      <c r="M4623" s="6">
        <v>2022</v>
      </c>
      <c r="N4623" s="6" t="s">
        <v>7770</v>
      </c>
      <c r="O4623" s="6">
        <v>99</v>
      </c>
      <c r="P4623" s="6"/>
      <c r="Q4623" s="6" t="s">
        <v>7733</v>
      </c>
      <c r="R4623" s="6" t="s">
        <v>7734</v>
      </c>
      <c r="S4623" s="6"/>
      <c r="T4623" s="6" t="s">
        <v>5398</v>
      </c>
      <c r="U4623">
        <f t="shared" si="72"/>
        <v>1</v>
      </c>
    </row>
    <row r="4624" spans="1:21" x14ac:dyDescent="0.2">
      <c r="A4624" s="6" t="s">
        <v>13236</v>
      </c>
      <c r="B4624" s="6" t="s">
        <v>13230</v>
      </c>
      <c r="C4624" s="6">
        <v>3501020</v>
      </c>
      <c r="D4624" s="6" t="s">
        <v>6622</v>
      </c>
      <c r="E4624" s="6" t="s">
        <v>7245</v>
      </c>
      <c r="F4624" s="6" t="s">
        <v>6402</v>
      </c>
      <c r="G4624" s="6">
        <v>1484</v>
      </c>
      <c r="H4624" s="6">
        <v>10295</v>
      </c>
      <c r="I4624" s="6">
        <v>0</v>
      </c>
      <c r="J4624" s="6">
        <v>0</v>
      </c>
      <c r="K4624" s="6">
        <v>0</v>
      </c>
      <c r="L4624" s="6"/>
      <c r="M4624" s="6">
        <v>2022</v>
      </c>
      <c r="N4624" s="6" t="s">
        <v>7745</v>
      </c>
      <c r="O4624" s="6">
        <v>99</v>
      </c>
      <c r="P4624" s="6"/>
      <c r="Q4624" s="6" t="s">
        <v>7733</v>
      </c>
      <c r="R4624" s="6" t="s">
        <v>7734</v>
      </c>
      <c r="S4624" s="6"/>
      <c r="T4624" s="6" t="s">
        <v>5399</v>
      </c>
      <c r="U4624">
        <f t="shared" si="72"/>
        <v>7</v>
      </c>
    </row>
    <row r="4625" spans="1:21" x14ac:dyDescent="0.2">
      <c r="A4625" s="6" t="s">
        <v>13236</v>
      </c>
      <c r="B4625" s="6" t="s">
        <v>13230</v>
      </c>
      <c r="C4625" s="6">
        <v>3501020</v>
      </c>
      <c r="D4625" s="6" t="s">
        <v>6714</v>
      </c>
      <c r="E4625" s="6" t="s">
        <v>13237</v>
      </c>
      <c r="F4625" s="6" t="s">
        <v>6402</v>
      </c>
      <c r="G4625" s="6">
        <v>681</v>
      </c>
      <c r="H4625" s="6">
        <v>10295</v>
      </c>
      <c r="I4625" s="6">
        <v>0</v>
      </c>
      <c r="J4625" s="6">
        <v>0</v>
      </c>
      <c r="K4625" s="6">
        <v>0</v>
      </c>
      <c r="L4625" s="6"/>
      <c r="M4625" s="6">
        <v>2022</v>
      </c>
      <c r="N4625" s="6" t="s">
        <v>7745</v>
      </c>
      <c r="O4625" s="6">
        <v>99</v>
      </c>
      <c r="P4625" s="6"/>
      <c r="Q4625" s="6" t="s">
        <v>7733</v>
      </c>
      <c r="R4625" s="6" t="s">
        <v>7734</v>
      </c>
      <c r="S4625" s="6"/>
      <c r="T4625" s="6" t="s">
        <v>5400</v>
      </c>
      <c r="U4625">
        <f t="shared" si="72"/>
        <v>6</v>
      </c>
    </row>
    <row r="4626" spans="1:21" x14ac:dyDescent="0.2">
      <c r="A4626" s="6" t="s">
        <v>13236</v>
      </c>
      <c r="B4626" s="6" t="s">
        <v>13230</v>
      </c>
      <c r="C4626" s="6">
        <v>3501020</v>
      </c>
      <c r="D4626" s="6" t="s">
        <v>6423</v>
      </c>
      <c r="E4626" s="6" t="s">
        <v>6502</v>
      </c>
      <c r="F4626" s="6" t="s">
        <v>6402</v>
      </c>
      <c r="G4626" s="6">
        <v>2027</v>
      </c>
      <c r="H4626" s="6">
        <v>10295</v>
      </c>
      <c r="I4626" s="6">
        <v>0</v>
      </c>
      <c r="J4626" s="6">
        <v>1</v>
      </c>
      <c r="K4626" s="6">
        <v>0</v>
      </c>
      <c r="L4626" s="6"/>
      <c r="M4626" s="6">
        <v>2022</v>
      </c>
      <c r="N4626" s="6" t="s">
        <v>7745</v>
      </c>
      <c r="O4626" s="6">
        <v>99</v>
      </c>
      <c r="P4626" s="6"/>
      <c r="Q4626" s="6" t="s">
        <v>7733</v>
      </c>
      <c r="R4626" s="6" t="s">
        <v>7734</v>
      </c>
      <c r="S4626" s="6"/>
      <c r="T4626" s="6" t="s">
        <v>5395</v>
      </c>
      <c r="U4626">
        <f t="shared" si="72"/>
        <v>5</v>
      </c>
    </row>
    <row r="4627" spans="1:21" x14ac:dyDescent="0.2">
      <c r="A4627" s="6" t="s">
        <v>13236</v>
      </c>
      <c r="B4627" s="6" t="s">
        <v>13230</v>
      </c>
      <c r="C4627" s="6">
        <v>3501020</v>
      </c>
      <c r="D4627" s="6" t="s">
        <v>6454</v>
      </c>
      <c r="E4627" s="6" t="s">
        <v>13238</v>
      </c>
      <c r="F4627" s="6" t="s">
        <v>6402</v>
      </c>
      <c r="G4627" s="6">
        <v>2219</v>
      </c>
      <c r="H4627" s="6">
        <v>10295</v>
      </c>
      <c r="I4627" s="6">
        <v>0</v>
      </c>
      <c r="J4627" s="6">
        <v>1</v>
      </c>
      <c r="K4627" s="6">
        <v>0</v>
      </c>
      <c r="L4627" s="6"/>
      <c r="M4627" s="6">
        <v>2022</v>
      </c>
      <c r="N4627" s="6" t="s">
        <v>7745</v>
      </c>
      <c r="O4627" s="6">
        <v>99</v>
      </c>
      <c r="P4627" s="6"/>
      <c r="Q4627" s="6" t="s">
        <v>7733</v>
      </c>
      <c r="R4627" s="6" t="s">
        <v>7734</v>
      </c>
      <c r="S4627" s="6"/>
      <c r="T4627" s="6" t="s">
        <v>5394</v>
      </c>
      <c r="U4627">
        <f t="shared" si="72"/>
        <v>4</v>
      </c>
    </row>
    <row r="4628" spans="1:21" x14ac:dyDescent="0.2">
      <c r="A4628" s="6" t="s">
        <v>13236</v>
      </c>
      <c r="B4628" s="6" t="s">
        <v>13230</v>
      </c>
      <c r="C4628" s="6">
        <v>3501020</v>
      </c>
      <c r="D4628" s="6" t="s">
        <v>7170</v>
      </c>
      <c r="E4628" s="6" t="s">
        <v>6581</v>
      </c>
      <c r="F4628" s="6" t="s">
        <v>6402</v>
      </c>
      <c r="G4628" s="6">
        <v>1851</v>
      </c>
      <c r="H4628" s="6">
        <v>10295</v>
      </c>
      <c r="I4628" s="6">
        <v>0</v>
      </c>
      <c r="J4628" s="6">
        <v>1</v>
      </c>
      <c r="K4628" s="6">
        <v>0</v>
      </c>
      <c r="L4628" s="6"/>
      <c r="M4628" s="6">
        <v>2022</v>
      </c>
      <c r="N4628" s="6" t="s">
        <v>7745</v>
      </c>
      <c r="O4628" s="6">
        <v>99</v>
      </c>
      <c r="P4628" s="6"/>
      <c r="Q4628" s="6" t="s">
        <v>7733</v>
      </c>
      <c r="R4628" s="6" t="s">
        <v>7734</v>
      </c>
      <c r="S4628" s="6"/>
      <c r="T4628" s="6" t="s">
        <v>5393</v>
      </c>
      <c r="U4628">
        <f t="shared" si="72"/>
        <v>3</v>
      </c>
    </row>
    <row r="4629" spans="1:21" x14ac:dyDescent="0.2">
      <c r="A4629" s="6" t="s">
        <v>13236</v>
      </c>
      <c r="B4629" s="6" t="s">
        <v>13230</v>
      </c>
      <c r="C4629" s="6">
        <v>3501020</v>
      </c>
      <c r="D4629" s="6" t="s">
        <v>7668</v>
      </c>
      <c r="E4629" s="6" t="s">
        <v>6610</v>
      </c>
      <c r="F4629" s="6" t="s">
        <v>6402</v>
      </c>
      <c r="G4629" s="6">
        <v>1527</v>
      </c>
      <c r="H4629" s="6">
        <v>10295</v>
      </c>
      <c r="I4629" s="6">
        <v>1</v>
      </c>
      <c r="J4629" s="6">
        <v>0</v>
      </c>
      <c r="K4629" s="6">
        <v>0</v>
      </c>
      <c r="L4629" s="6"/>
      <c r="M4629" s="6">
        <v>2022</v>
      </c>
      <c r="N4629" s="6" t="s">
        <v>7745</v>
      </c>
      <c r="O4629" s="6">
        <v>99</v>
      </c>
      <c r="P4629" s="6"/>
      <c r="Q4629" s="6" t="s">
        <v>7733</v>
      </c>
      <c r="R4629" s="6" t="s">
        <v>7734</v>
      </c>
      <c r="S4629" s="6"/>
      <c r="T4629" s="6" t="s">
        <v>5401</v>
      </c>
      <c r="U4629">
        <f t="shared" si="72"/>
        <v>2</v>
      </c>
    </row>
    <row r="4630" spans="1:21" x14ac:dyDescent="0.2">
      <c r="A4630" s="6" t="s">
        <v>13236</v>
      </c>
      <c r="B4630" s="6" t="s">
        <v>13230</v>
      </c>
      <c r="C4630" s="6">
        <v>3501020</v>
      </c>
      <c r="D4630" s="6" t="s">
        <v>6550</v>
      </c>
      <c r="E4630" s="6" t="s">
        <v>11733</v>
      </c>
      <c r="F4630" s="6" t="s">
        <v>6402</v>
      </c>
      <c r="G4630" s="6">
        <v>506</v>
      </c>
      <c r="H4630" s="6">
        <v>10295</v>
      </c>
      <c r="I4630" s="6">
        <v>0</v>
      </c>
      <c r="J4630" s="6">
        <v>0</v>
      </c>
      <c r="K4630" s="6">
        <v>0</v>
      </c>
      <c r="L4630" s="6"/>
      <c r="M4630" s="6">
        <v>2022</v>
      </c>
      <c r="N4630" s="6" t="s">
        <v>7745</v>
      </c>
      <c r="O4630" s="6">
        <v>99</v>
      </c>
      <c r="P4630" s="6"/>
      <c r="Q4630" s="6" t="s">
        <v>7733</v>
      </c>
      <c r="R4630" s="6" t="s">
        <v>7734</v>
      </c>
      <c r="S4630" s="6"/>
      <c r="T4630" s="6" t="s">
        <v>5402</v>
      </c>
      <c r="U4630">
        <f t="shared" si="72"/>
        <v>1</v>
      </c>
    </row>
    <row r="4631" spans="1:21" x14ac:dyDescent="0.2">
      <c r="A4631" s="6" t="s">
        <v>13239</v>
      </c>
      <c r="B4631" s="6" t="s">
        <v>13240</v>
      </c>
      <c r="C4631" s="6">
        <v>3501005</v>
      </c>
      <c r="D4631" s="6" t="s">
        <v>6719</v>
      </c>
      <c r="E4631" s="6" t="s">
        <v>13241</v>
      </c>
      <c r="F4631" s="6" t="s">
        <v>6402</v>
      </c>
      <c r="G4631" s="6">
        <v>2063</v>
      </c>
      <c r="H4631" s="6">
        <v>4421</v>
      </c>
      <c r="I4631" s="6">
        <v>1</v>
      </c>
      <c r="J4631" s="6">
        <v>0</v>
      </c>
      <c r="K4631" s="6">
        <v>0</v>
      </c>
      <c r="L4631" s="6"/>
      <c r="M4631" s="6">
        <v>2022</v>
      </c>
      <c r="N4631" s="6" t="s">
        <v>7732</v>
      </c>
      <c r="O4631" s="6">
        <v>99</v>
      </c>
      <c r="P4631" s="6"/>
      <c r="Q4631" s="6" t="s">
        <v>7733</v>
      </c>
      <c r="R4631" s="6" t="s">
        <v>7734</v>
      </c>
      <c r="S4631" s="6"/>
      <c r="T4631" s="6" t="s">
        <v>1229</v>
      </c>
      <c r="U4631">
        <f t="shared" si="72"/>
        <v>2</v>
      </c>
    </row>
    <row r="4632" spans="1:21" x14ac:dyDescent="0.2">
      <c r="A4632" s="6" t="s">
        <v>13239</v>
      </c>
      <c r="B4632" s="6" t="s">
        <v>13240</v>
      </c>
      <c r="C4632" s="6">
        <v>3501005</v>
      </c>
      <c r="D4632" s="6" t="s">
        <v>13242</v>
      </c>
      <c r="E4632" s="6" t="s">
        <v>7999</v>
      </c>
      <c r="F4632" s="6" t="s">
        <v>6402</v>
      </c>
      <c r="G4632" s="6">
        <v>2358</v>
      </c>
      <c r="H4632" s="6">
        <v>4421</v>
      </c>
      <c r="I4632" s="6">
        <v>0</v>
      </c>
      <c r="J4632" s="6">
        <v>1</v>
      </c>
      <c r="K4632" s="6">
        <v>0</v>
      </c>
      <c r="L4632" s="6"/>
      <c r="M4632" s="6">
        <v>2022</v>
      </c>
      <c r="N4632" s="6" t="s">
        <v>7732</v>
      </c>
      <c r="O4632" s="6">
        <v>99</v>
      </c>
      <c r="P4632" s="6"/>
      <c r="Q4632" s="6" t="s">
        <v>7733</v>
      </c>
      <c r="R4632" s="6" t="s">
        <v>7734</v>
      </c>
      <c r="S4632" s="6"/>
      <c r="T4632" s="6" t="s">
        <v>1228</v>
      </c>
      <c r="U4632">
        <f t="shared" si="72"/>
        <v>1</v>
      </c>
    </row>
    <row r="4633" spans="1:21" x14ac:dyDescent="0.2">
      <c r="A4633" s="6" t="s">
        <v>13243</v>
      </c>
      <c r="B4633" s="6" t="s">
        <v>13240</v>
      </c>
      <c r="C4633" s="6">
        <v>3501005</v>
      </c>
      <c r="D4633" s="6" t="s">
        <v>6481</v>
      </c>
      <c r="E4633" s="6" t="s">
        <v>6829</v>
      </c>
      <c r="F4633" s="6" t="s">
        <v>6402</v>
      </c>
      <c r="G4633" s="6">
        <v>3201</v>
      </c>
      <c r="H4633" s="6">
        <v>4325</v>
      </c>
      <c r="I4633" s="6">
        <v>0</v>
      </c>
      <c r="J4633" s="6">
        <v>1</v>
      </c>
      <c r="K4633" s="6">
        <v>0</v>
      </c>
      <c r="L4633" s="6"/>
      <c r="M4633" s="6">
        <v>2022</v>
      </c>
      <c r="N4633" s="6" t="s">
        <v>7770</v>
      </c>
      <c r="O4633" s="6">
        <v>99</v>
      </c>
      <c r="P4633" s="6"/>
      <c r="Q4633" s="6" t="s">
        <v>7733</v>
      </c>
      <c r="R4633" s="6" t="s">
        <v>7734</v>
      </c>
      <c r="S4633" s="6"/>
      <c r="T4633" s="6" t="s">
        <v>5426</v>
      </c>
      <c r="U4633">
        <f t="shared" si="72"/>
        <v>2</v>
      </c>
    </row>
    <row r="4634" spans="1:21" x14ac:dyDescent="0.2">
      <c r="A4634" s="6" t="s">
        <v>13243</v>
      </c>
      <c r="B4634" s="6" t="s">
        <v>13240</v>
      </c>
      <c r="C4634" s="6">
        <v>3501005</v>
      </c>
      <c r="D4634" s="6" t="s">
        <v>6939</v>
      </c>
      <c r="E4634" s="6" t="s">
        <v>13244</v>
      </c>
      <c r="F4634" s="6" t="s">
        <v>6402</v>
      </c>
      <c r="G4634" s="6">
        <v>1124</v>
      </c>
      <c r="H4634" s="6">
        <v>4325</v>
      </c>
      <c r="I4634" s="6">
        <v>0</v>
      </c>
      <c r="J4634" s="6">
        <v>0</v>
      </c>
      <c r="K4634" s="6">
        <v>0</v>
      </c>
      <c r="L4634" s="6"/>
      <c r="M4634" s="6">
        <v>2022</v>
      </c>
      <c r="N4634" s="6" t="s">
        <v>7770</v>
      </c>
      <c r="O4634" s="6">
        <v>99</v>
      </c>
      <c r="P4634" s="6"/>
      <c r="Q4634" s="6" t="s">
        <v>7733</v>
      </c>
      <c r="R4634" s="6" t="s">
        <v>7734</v>
      </c>
      <c r="S4634" s="6"/>
      <c r="T4634" s="6" t="s">
        <v>5427</v>
      </c>
      <c r="U4634">
        <f t="shared" si="72"/>
        <v>1</v>
      </c>
    </row>
    <row r="4635" spans="1:21" x14ac:dyDescent="0.2">
      <c r="A4635" s="6" t="s">
        <v>13245</v>
      </c>
      <c r="B4635" s="6" t="s">
        <v>13240</v>
      </c>
      <c r="C4635" s="6">
        <v>3501005</v>
      </c>
      <c r="D4635" s="6" t="s">
        <v>6571</v>
      </c>
      <c r="E4635" s="6" t="s">
        <v>13246</v>
      </c>
      <c r="F4635" s="6" t="s">
        <v>6402</v>
      </c>
      <c r="G4635" s="6">
        <v>3214</v>
      </c>
      <c r="H4635" s="6">
        <v>11039</v>
      </c>
      <c r="I4635" s="6">
        <v>0</v>
      </c>
      <c r="J4635" s="6">
        <v>1</v>
      </c>
      <c r="K4635" s="6">
        <v>0</v>
      </c>
      <c r="L4635" s="6"/>
      <c r="M4635" s="6">
        <v>2022</v>
      </c>
      <c r="N4635" s="6" t="s">
        <v>7745</v>
      </c>
      <c r="O4635" s="6">
        <v>99</v>
      </c>
      <c r="P4635" s="6"/>
      <c r="Q4635" s="6" t="s">
        <v>7733</v>
      </c>
      <c r="R4635" s="6" t="s">
        <v>7734</v>
      </c>
      <c r="S4635" s="6"/>
      <c r="T4635" s="6" t="s">
        <v>5425</v>
      </c>
      <c r="U4635">
        <f t="shared" si="72"/>
        <v>4</v>
      </c>
    </row>
    <row r="4636" spans="1:21" x14ac:dyDescent="0.2">
      <c r="A4636" s="6" t="s">
        <v>13245</v>
      </c>
      <c r="B4636" s="6" t="s">
        <v>13240</v>
      </c>
      <c r="C4636" s="6">
        <v>3501005</v>
      </c>
      <c r="D4636" s="6" t="s">
        <v>6714</v>
      </c>
      <c r="E4636" s="6" t="s">
        <v>13247</v>
      </c>
      <c r="F4636" s="6" t="s">
        <v>6402</v>
      </c>
      <c r="G4636" s="6">
        <v>2672</v>
      </c>
      <c r="H4636" s="6">
        <v>11039</v>
      </c>
      <c r="I4636" s="6">
        <v>0</v>
      </c>
      <c r="J4636" s="6">
        <v>1</v>
      </c>
      <c r="K4636" s="6">
        <v>0</v>
      </c>
      <c r="L4636" s="6"/>
      <c r="M4636" s="6">
        <v>2022</v>
      </c>
      <c r="N4636" s="6" t="s">
        <v>7745</v>
      </c>
      <c r="O4636" s="6">
        <v>99</v>
      </c>
      <c r="P4636" s="6"/>
      <c r="Q4636" s="6" t="s">
        <v>7733</v>
      </c>
      <c r="R4636" s="6" t="s">
        <v>7734</v>
      </c>
      <c r="S4636" s="6"/>
      <c r="T4636" s="6" t="s">
        <v>5424</v>
      </c>
      <c r="U4636">
        <f t="shared" si="72"/>
        <v>3</v>
      </c>
    </row>
    <row r="4637" spans="1:21" x14ac:dyDescent="0.2">
      <c r="A4637" s="6" t="s">
        <v>13245</v>
      </c>
      <c r="B4637" s="6" t="s">
        <v>13240</v>
      </c>
      <c r="C4637" s="6">
        <v>3501005</v>
      </c>
      <c r="D4637" s="6" t="s">
        <v>7234</v>
      </c>
      <c r="E4637" s="6" t="s">
        <v>13248</v>
      </c>
      <c r="F4637" s="6" t="s">
        <v>6402</v>
      </c>
      <c r="G4637" s="6">
        <v>2999</v>
      </c>
      <c r="H4637" s="6">
        <v>11039</v>
      </c>
      <c r="I4637" s="6">
        <v>1</v>
      </c>
      <c r="J4637" s="6">
        <v>1</v>
      </c>
      <c r="K4637" s="6">
        <v>0</v>
      </c>
      <c r="L4637" s="6"/>
      <c r="M4637" s="6">
        <v>2022</v>
      </c>
      <c r="N4637" s="6" t="s">
        <v>7745</v>
      </c>
      <c r="O4637" s="6">
        <v>99</v>
      </c>
      <c r="P4637" s="6"/>
      <c r="Q4637" s="6" t="s">
        <v>7733</v>
      </c>
      <c r="R4637" s="6" t="s">
        <v>7734</v>
      </c>
      <c r="S4637" s="6"/>
      <c r="T4637" s="6" t="s">
        <v>5423</v>
      </c>
      <c r="U4637">
        <f t="shared" si="72"/>
        <v>2</v>
      </c>
    </row>
    <row r="4638" spans="1:21" x14ac:dyDescent="0.2">
      <c r="A4638" s="6" t="s">
        <v>13245</v>
      </c>
      <c r="B4638" s="6" t="s">
        <v>13240</v>
      </c>
      <c r="C4638" s="6">
        <v>3501005</v>
      </c>
      <c r="D4638" s="6" t="s">
        <v>6444</v>
      </c>
      <c r="E4638" s="6" t="s">
        <v>9197</v>
      </c>
      <c r="F4638" s="6" t="s">
        <v>6402</v>
      </c>
      <c r="G4638" s="6">
        <v>2154</v>
      </c>
      <c r="H4638" s="6">
        <v>11039</v>
      </c>
      <c r="I4638" s="6">
        <v>0</v>
      </c>
      <c r="J4638" s="6">
        <v>0</v>
      </c>
      <c r="K4638" s="6">
        <v>0</v>
      </c>
      <c r="L4638" s="6"/>
      <c r="M4638" s="6">
        <v>2022</v>
      </c>
      <c r="N4638" s="6" t="s">
        <v>7745</v>
      </c>
      <c r="O4638" s="6">
        <v>99</v>
      </c>
      <c r="P4638" s="6"/>
      <c r="Q4638" s="6" t="s">
        <v>7733</v>
      </c>
      <c r="R4638" s="6" t="s">
        <v>7734</v>
      </c>
      <c r="S4638" s="6"/>
      <c r="T4638" s="6" t="s">
        <v>5428</v>
      </c>
      <c r="U4638">
        <f t="shared" si="72"/>
        <v>1</v>
      </c>
    </row>
    <row r="4639" spans="1:21" x14ac:dyDescent="0.2">
      <c r="A4639" s="6" t="s">
        <v>13249</v>
      </c>
      <c r="B4639" s="6" t="s">
        <v>13250</v>
      </c>
      <c r="C4639" s="6">
        <v>3501030</v>
      </c>
      <c r="D4639" s="6" t="s">
        <v>6717</v>
      </c>
      <c r="E4639" s="6" t="s">
        <v>7291</v>
      </c>
      <c r="F4639" s="6" t="s">
        <v>6402</v>
      </c>
      <c r="G4639" s="6">
        <v>0</v>
      </c>
      <c r="H4639" s="6"/>
      <c r="I4639" s="6">
        <v>1</v>
      </c>
      <c r="J4639" s="6">
        <v>1</v>
      </c>
      <c r="K4639" s="6">
        <v>1</v>
      </c>
      <c r="L4639" s="6"/>
      <c r="M4639" s="6">
        <v>2022</v>
      </c>
      <c r="N4639" s="6" t="s">
        <v>7732</v>
      </c>
      <c r="O4639" s="6">
        <v>99</v>
      </c>
      <c r="P4639" s="6"/>
      <c r="Q4639" s="6" t="s">
        <v>7733</v>
      </c>
      <c r="R4639" s="6" t="s">
        <v>7734</v>
      </c>
      <c r="S4639" s="6"/>
      <c r="T4639" s="6" t="s">
        <v>1044</v>
      </c>
      <c r="U4639">
        <f t="shared" si="72"/>
        <v>1</v>
      </c>
    </row>
    <row r="4640" spans="1:21" x14ac:dyDescent="0.2">
      <c r="A4640" s="6" t="s">
        <v>13251</v>
      </c>
      <c r="B4640" s="6" t="s">
        <v>13250</v>
      </c>
      <c r="C4640" s="6">
        <v>3501030</v>
      </c>
      <c r="D4640" s="6" t="s">
        <v>6802</v>
      </c>
      <c r="E4640" s="6" t="s">
        <v>13252</v>
      </c>
      <c r="F4640" s="6" t="s">
        <v>6402</v>
      </c>
      <c r="G4640" s="6">
        <v>0</v>
      </c>
      <c r="H4640" s="6"/>
      <c r="I4640" s="6">
        <v>1</v>
      </c>
      <c r="J4640" s="6">
        <v>1</v>
      </c>
      <c r="K4640" s="6">
        <v>1</v>
      </c>
      <c r="L4640" s="6"/>
      <c r="M4640" s="6">
        <v>2022</v>
      </c>
      <c r="N4640" s="6" t="s">
        <v>7770</v>
      </c>
      <c r="O4640" s="6">
        <v>99</v>
      </c>
      <c r="P4640" s="6"/>
      <c r="Q4640" s="6" t="s">
        <v>7733</v>
      </c>
      <c r="R4640" s="6" t="s">
        <v>7734</v>
      </c>
      <c r="S4640" s="6"/>
      <c r="T4640" s="6" t="s">
        <v>4395</v>
      </c>
      <c r="U4640">
        <f t="shared" si="72"/>
        <v>1</v>
      </c>
    </row>
    <row r="4641" spans="1:21" x14ac:dyDescent="0.2">
      <c r="A4641" s="6" t="s">
        <v>13253</v>
      </c>
      <c r="B4641" s="6" t="s">
        <v>13250</v>
      </c>
      <c r="C4641" s="6">
        <v>3501030</v>
      </c>
      <c r="D4641" s="6" t="s">
        <v>6722</v>
      </c>
      <c r="E4641" s="6" t="s">
        <v>13254</v>
      </c>
      <c r="F4641" s="6" t="s">
        <v>6402</v>
      </c>
      <c r="G4641" s="6">
        <v>1910</v>
      </c>
      <c r="H4641" s="6">
        <v>7254</v>
      </c>
      <c r="I4641" s="6">
        <v>1</v>
      </c>
      <c r="J4641" s="6">
        <v>1</v>
      </c>
      <c r="K4641" s="6">
        <v>0</v>
      </c>
      <c r="L4641" s="6"/>
      <c r="M4641" s="6">
        <v>2022</v>
      </c>
      <c r="N4641" s="6" t="s">
        <v>7745</v>
      </c>
      <c r="O4641" s="6">
        <v>99</v>
      </c>
      <c r="P4641" s="6"/>
      <c r="Q4641" s="6" t="s">
        <v>7733</v>
      </c>
      <c r="R4641" s="6" t="s">
        <v>7734</v>
      </c>
      <c r="S4641" s="6"/>
      <c r="T4641" s="6" t="s">
        <v>4394</v>
      </c>
      <c r="U4641">
        <f t="shared" si="72"/>
        <v>6</v>
      </c>
    </row>
    <row r="4642" spans="1:21" x14ac:dyDescent="0.2">
      <c r="A4642" s="6" t="s">
        <v>13253</v>
      </c>
      <c r="B4642" s="6" t="s">
        <v>13250</v>
      </c>
      <c r="C4642" s="6">
        <v>3501030</v>
      </c>
      <c r="D4642" s="6" t="s">
        <v>7172</v>
      </c>
      <c r="E4642" s="6" t="s">
        <v>13255</v>
      </c>
      <c r="F4642" s="6" t="s">
        <v>6402</v>
      </c>
      <c r="G4642" s="6">
        <v>873</v>
      </c>
      <c r="H4642" s="6">
        <v>7254</v>
      </c>
      <c r="I4642" s="6">
        <v>0</v>
      </c>
      <c r="J4642" s="6">
        <v>0</v>
      </c>
      <c r="K4642" s="6">
        <v>0</v>
      </c>
      <c r="L4642" s="6"/>
      <c r="M4642" s="6">
        <v>2022</v>
      </c>
      <c r="N4642" s="6" t="s">
        <v>7745</v>
      </c>
      <c r="O4642" s="6">
        <v>99</v>
      </c>
      <c r="P4642" s="6"/>
      <c r="Q4642" s="6" t="s">
        <v>7733</v>
      </c>
      <c r="R4642" s="6" t="s">
        <v>7734</v>
      </c>
      <c r="S4642" s="6"/>
      <c r="T4642" s="6" t="s">
        <v>4396</v>
      </c>
      <c r="U4642">
        <f t="shared" si="72"/>
        <v>5</v>
      </c>
    </row>
    <row r="4643" spans="1:21" x14ac:dyDescent="0.2">
      <c r="A4643" s="6" t="s">
        <v>13253</v>
      </c>
      <c r="B4643" s="6" t="s">
        <v>13250</v>
      </c>
      <c r="C4643" s="6">
        <v>3501030</v>
      </c>
      <c r="D4643" s="6" t="s">
        <v>13256</v>
      </c>
      <c r="E4643" s="6" t="s">
        <v>13257</v>
      </c>
      <c r="F4643" s="6" t="s">
        <v>6402</v>
      </c>
      <c r="G4643" s="6">
        <v>551</v>
      </c>
      <c r="H4643" s="6">
        <v>7254</v>
      </c>
      <c r="I4643" s="6">
        <v>0</v>
      </c>
      <c r="J4643" s="6">
        <v>0</v>
      </c>
      <c r="K4643" s="6">
        <v>0</v>
      </c>
      <c r="L4643" s="6"/>
      <c r="M4643" s="6">
        <v>2022</v>
      </c>
      <c r="N4643" s="6" t="s">
        <v>7745</v>
      </c>
      <c r="O4643" s="6">
        <v>99</v>
      </c>
      <c r="P4643" s="6"/>
      <c r="Q4643" s="6" t="s">
        <v>7733</v>
      </c>
      <c r="R4643" s="6" t="s">
        <v>7734</v>
      </c>
      <c r="S4643" s="6"/>
      <c r="T4643" s="6" t="s">
        <v>4397</v>
      </c>
      <c r="U4643">
        <f t="shared" si="72"/>
        <v>4</v>
      </c>
    </row>
    <row r="4644" spans="1:21" x14ac:dyDescent="0.2">
      <c r="A4644" s="6" t="s">
        <v>13253</v>
      </c>
      <c r="B4644" s="6" t="s">
        <v>13250</v>
      </c>
      <c r="C4644" s="6">
        <v>3501030</v>
      </c>
      <c r="D4644" s="6" t="s">
        <v>6434</v>
      </c>
      <c r="E4644" s="6" t="s">
        <v>7534</v>
      </c>
      <c r="F4644" s="6" t="s">
        <v>6402</v>
      </c>
      <c r="G4644" s="6">
        <v>1434</v>
      </c>
      <c r="H4644" s="6">
        <v>7254</v>
      </c>
      <c r="I4644" s="6">
        <v>0</v>
      </c>
      <c r="J4644" s="6">
        <v>1</v>
      </c>
      <c r="K4644" s="6">
        <v>0</v>
      </c>
      <c r="L4644" s="6"/>
      <c r="M4644" s="6">
        <v>2022</v>
      </c>
      <c r="N4644" s="6" t="s">
        <v>7745</v>
      </c>
      <c r="O4644" s="6">
        <v>99</v>
      </c>
      <c r="P4644" s="6"/>
      <c r="Q4644" s="6" t="s">
        <v>7733</v>
      </c>
      <c r="R4644" s="6" t="s">
        <v>7734</v>
      </c>
      <c r="S4644" s="6"/>
      <c r="T4644" s="6" t="s">
        <v>4393</v>
      </c>
      <c r="U4644">
        <f t="shared" si="72"/>
        <v>3</v>
      </c>
    </row>
    <row r="4645" spans="1:21" x14ac:dyDescent="0.2">
      <c r="A4645" s="6" t="s">
        <v>13253</v>
      </c>
      <c r="B4645" s="6" t="s">
        <v>13250</v>
      </c>
      <c r="C4645" s="6">
        <v>3501030</v>
      </c>
      <c r="D4645" s="6" t="s">
        <v>13258</v>
      </c>
      <c r="E4645" s="6" t="s">
        <v>6891</v>
      </c>
      <c r="F4645" s="6" t="s">
        <v>6402</v>
      </c>
      <c r="G4645" s="6">
        <v>891</v>
      </c>
      <c r="H4645" s="6">
        <v>7254</v>
      </c>
      <c r="I4645" s="6">
        <v>0</v>
      </c>
      <c r="J4645" s="6">
        <v>0</v>
      </c>
      <c r="K4645" s="6">
        <v>0</v>
      </c>
      <c r="L4645" s="6"/>
      <c r="M4645" s="6">
        <v>2022</v>
      </c>
      <c r="N4645" s="6" t="s">
        <v>7745</v>
      </c>
      <c r="O4645" s="6">
        <v>99</v>
      </c>
      <c r="P4645" s="6"/>
      <c r="Q4645" s="6" t="s">
        <v>7733</v>
      </c>
      <c r="R4645" s="6" t="s">
        <v>7734</v>
      </c>
      <c r="S4645" s="6"/>
      <c r="T4645" s="6" t="s">
        <v>4398</v>
      </c>
      <c r="U4645">
        <f t="shared" si="72"/>
        <v>2</v>
      </c>
    </row>
    <row r="4646" spans="1:21" x14ac:dyDescent="0.2">
      <c r="A4646" s="6" t="s">
        <v>13253</v>
      </c>
      <c r="B4646" s="6" t="s">
        <v>13250</v>
      </c>
      <c r="C4646" s="6">
        <v>3501030</v>
      </c>
      <c r="D4646" s="6" t="s">
        <v>6828</v>
      </c>
      <c r="E4646" s="6" t="s">
        <v>13259</v>
      </c>
      <c r="F4646" s="6" t="s">
        <v>6402</v>
      </c>
      <c r="G4646" s="6">
        <v>1595</v>
      </c>
      <c r="H4646" s="6">
        <v>7254</v>
      </c>
      <c r="I4646" s="6">
        <v>0</v>
      </c>
      <c r="J4646" s="6">
        <v>1</v>
      </c>
      <c r="K4646" s="6">
        <v>0</v>
      </c>
      <c r="L4646" s="6"/>
      <c r="M4646" s="6">
        <v>2022</v>
      </c>
      <c r="N4646" s="6" t="s">
        <v>7745</v>
      </c>
      <c r="O4646" s="6">
        <v>99</v>
      </c>
      <c r="P4646" s="6"/>
      <c r="Q4646" s="6" t="s">
        <v>7733</v>
      </c>
      <c r="R4646" s="6" t="s">
        <v>7734</v>
      </c>
      <c r="S4646" s="6"/>
      <c r="T4646" s="6" t="s">
        <v>4392</v>
      </c>
      <c r="U4646">
        <f t="shared" si="72"/>
        <v>1</v>
      </c>
    </row>
    <row r="4647" spans="1:21" x14ac:dyDescent="0.2">
      <c r="A4647" s="6" t="s">
        <v>13260</v>
      </c>
      <c r="B4647" s="6" t="s">
        <v>6524</v>
      </c>
      <c r="C4647" s="6">
        <v>3537039</v>
      </c>
      <c r="D4647" s="6" t="s">
        <v>8255</v>
      </c>
      <c r="E4647" s="6" t="s">
        <v>13261</v>
      </c>
      <c r="F4647" s="6" t="s">
        <v>6402</v>
      </c>
      <c r="G4647" s="6">
        <v>364</v>
      </c>
      <c r="H4647" s="6">
        <v>5766</v>
      </c>
      <c r="I4647" s="6">
        <v>0</v>
      </c>
      <c r="J4647" s="6">
        <v>0</v>
      </c>
      <c r="K4647" s="6">
        <v>0</v>
      </c>
      <c r="L4647" s="6"/>
      <c r="M4647" s="6">
        <v>2022</v>
      </c>
      <c r="N4647" s="6" t="s">
        <v>7745</v>
      </c>
      <c r="O4647" s="6">
        <v>4</v>
      </c>
      <c r="P4647" s="6"/>
      <c r="Q4647" s="6" t="s">
        <v>7733</v>
      </c>
      <c r="R4647" s="6" t="s">
        <v>7734</v>
      </c>
      <c r="S4647" s="6"/>
      <c r="T4647" s="6" t="s">
        <v>6304</v>
      </c>
      <c r="U4647">
        <f t="shared" si="72"/>
        <v>8</v>
      </c>
    </row>
    <row r="4648" spans="1:21" x14ac:dyDescent="0.2">
      <c r="A4648" s="6" t="s">
        <v>13262</v>
      </c>
      <c r="B4648" s="6" t="s">
        <v>6524</v>
      </c>
      <c r="C4648" s="6">
        <v>3537039</v>
      </c>
      <c r="D4648" s="6" t="s">
        <v>6477</v>
      </c>
      <c r="E4648" s="6" t="s">
        <v>6944</v>
      </c>
      <c r="F4648" s="6" t="s">
        <v>6402</v>
      </c>
      <c r="G4648" s="6">
        <v>1252</v>
      </c>
      <c r="H4648" s="6">
        <v>3995</v>
      </c>
      <c r="I4648" s="6">
        <v>0</v>
      </c>
      <c r="J4648" s="6">
        <v>0</v>
      </c>
      <c r="K4648" s="6">
        <v>0</v>
      </c>
      <c r="L4648" s="6"/>
      <c r="M4648" s="6">
        <v>2022</v>
      </c>
      <c r="N4648" s="6" t="s">
        <v>7745</v>
      </c>
      <c r="O4648" s="6">
        <v>5</v>
      </c>
      <c r="P4648" s="6"/>
      <c r="Q4648" s="6" t="s">
        <v>7733</v>
      </c>
      <c r="R4648" s="6" t="s">
        <v>7734</v>
      </c>
      <c r="S4648" s="6"/>
      <c r="T4648" s="6" t="s">
        <v>6305</v>
      </c>
      <c r="U4648">
        <f t="shared" si="72"/>
        <v>6</v>
      </c>
    </row>
    <row r="4649" spans="1:21" x14ac:dyDescent="0.2">
      <c r="A4649" s="6" t="s">
        <v>13263</v>
      </c>
      <c r="B4649" s="6" t="s">
        <v>6524</v>
      </c>
      <c r="C4649" s="6">
        <v>3537039</v>
      </c>
      <c r="D4649" s="6" t="s">
        <v>13264</v>
      </c>
      <c r="E4649" s="6" t="s">
        <v>13265</v>
      </c>
      <c r="F4649" s="6" t="s">
        <v>6402</v>
      </c>
      <c r="G4649" s="6">
        <v>1075</v>
      </c>
      <c r="H4649" s="6">
        <v>3636</v>
      </c>
      <c r="I4649" s="6">
        <v>0</v>
      </c>
      <c r="J4649" s="6">
        <v>1</v>
      </c>
      <c r="K4649" s="6">
        <v>0</v>
      </c>
      <c r="L4649" s="6"/>
      <c r="M4649" s="6">
        <v>2022</v>
      </c>
      <c r="N4649" s="6" t="s">
        <v>7745</v>
      </c>
      <c r="O4649" s="6">
        <v>3</v>
      </c>
      <c r="P4649" s="6"/>
      <c r="Q4649" s="6" t="s">
        <v>7733</v>
      </c>
      <c r="R4649" s="6" t="s">
        <v>7734</v>
      </c>
      <c r="S4649" s="6"/>
      <c r="T4649" s="6" t="s">
        <v>6303</v>
      </c>
      <c r="U4649">
        <f t="shared" si="72"/>
        <v>9</v>
      </c>
    </row>
    <row r="4650" spans="1:21" x14ac:dyDescent="0.2">
      <c r="A4650" s="6" t="s">
        <v>13266</v>
      </c>
      <c r="B4650" s="6" t="s">
        <v>6524</v>
      </c>
      <c r="C4650" s="6">
        <v>3537039</v>
      </c>
      <c r="D4650" s="6" t="s">
        <v>6440</v>
      </c>
      <c r="E4650" s="6" t="s">
        <v>13267</v>
      </c>
      <c r="F4650" s="6" t="s">
        <v>6402</v>
      </c>
      <c r="G4650" s="6">
        <v>1075</v>
      </c>
      <c r="H4650" s="6">
        <v>4638</v>
      </c>
      <c r="I4650" s="6">
        <v>0</v>
      </c>
      <c r="J4650" s="6">
        <v>0</v>
      </c>
      <c r="K4650" s="6">
        <v>0</v>
      </c>
      <c r="L4650" s="6"/>
      <c r="M4650" s="6">
        <v>2022</v>
      </c>
      <c r="N4650" s="6" t="s">
        <v>7745</v>
      </c>
      <c r="O4650" s="6">
        <v>10</v>
      </c>
      <c r="P4650" s="6"/>
      <c r="Q4650" s="6" t="s">
        <v>7733</v>
      </c>
      <c r="R4650" s="6" t="s">
        <v>7734</v>
      </c>
      <c r="S4650" s="6"/>
      <c r="T4650" s="6" t="s">
        <v>6306</v>
      </c>
      <c r="U4650">
        <f t="shared" si="72"/>
        <v>4</v>
      </c>
    </row>
    <row r="4651" spans="1:21" x14ac:dyDescent="0.2">
      <c r="A4651" s="6" t="s">
        <v>13268</v>
      </c>
      <c r="B4651" s="6" t="s">
        <v>6524</v>
      </c>
      <c r="C4651" s="6">
        <v>3537039</v>
      </c>
      <c r="D4651" s="6" t="s">
        <v>13269</v>
      </c>
      <c r="E4651" s="6" t="s">
        <v>13270</v>
      </c>
      <c r="F4651" s="6" t="s">
        <v>6402</v>
      </c>
      <c r="G4651" s="6">
        <v>243</v>
      </c>
      <c r="H4651" s="6">
        <v>7287</v>
      </c>
      <c r="I4651" s="6">
        <v>0</v>
      </c>
      <c r="J4651" s="6">
        <v>0</v>
      </c>
      <c r="K4651" s="6">
        <v>0</v>
      </c>
      <c r="L4651" s="6"/>
      <c r="M4651" s="6">
        <v>2022</v>
      </c>
      <c r="N4651" s="6" t="s">
        <v>7745</v>
      </c>
      <c r="O4651" s="6">
        <v>7</v>
      </c>
      <c r="P4651" s="6"/>
      <c r="Q4651" s="6" t="s">
        <v>7733</v>
      </c>
      <c r="R4651" s="6" t="s">
        <v>7734</v>
      </c>
      <c r="S4651" s="6"/>
      <c r="T4651" s="6" t="s">
        <v>6307</v>
      </c>
      <c r="U4651">
        <f t="shared" si="72"/>
        <v>5</v>
      </c>
    </row>
    <row r="4652" spans="1:21" x14ac:dyDescent="0.2">
      <c r="A4652" s="6" t="s">
        <v>13263</v>
      </c>
      <c r="B4652" s="6" t="s">
        <v>6524</v>
      </c>
      <c r="C4652" s="6">
        <v>3537039</v>
      </c>
      <c r="D4652" s="6" t="s">
        <v>8480</v>
      </c>
      <c r="E4652" s="6" t="s">
        <v>6608</v>
      </c>
      <c r="F4652" s="6" t="s">
        <v>6402</v>
      </c>
      <c r="G4652" s="6">
        <v>218</v>
      </c>
      <c r="H4652" s="6">
        <v>3636</v>
      </c>
      <c r="I4652" s="6">
        <v>0</v>
      </c>
      <c r="J4652" s="6">
        <v>0</v>
      </c>
      <c r="K4652" s="6">
        <v>0</v>
      </c>
      <c r="L4652" s="6"/>
      <c r="M4652" s="6">
        <v>2022</v>
      </c>
      <c r="N4652" s="6" t="s">
        <v>7745</v>
      </c>
      <c r="O4652" s="6">
        <v>3</v>
      </c>
      <c r="P4652" s="6"/>
      <c r="Q4652" s="6" t="s">
        <v>7733</v>
      </c>
      <c r="R4652" s="6" t="s">
        <v>7734</v>
      </c>
      <c r="S4652" s="6"/>
      <c r="T4652" s="6" t="s">
        <v>6308</v>
      </c>
      <c r="U4652">
        <f t="shared" si="72"/>
        <v>8</v>
      </c>
    </row>
    <row r="4653" spans="1:21" x14ac:dyDescent="0.2">
      <c r="A4653" s="6" t="s">
        <v>13266</v>
      </c>
      <c r="B4653" s="6" t="s">
        <v>6524</v>
      </c>
      <c r="C4653" s="6">
        <v>3537039</v>
      </c>
      <c r="D4653" s="6" t="s">
        <v>13271</v>
      </c>
      <c r="E4653" s="6" t="s">
        <v>13272</v>
      </c>
      <c r="F4653" s="6" t="s">
        <v>6402</v>
      </c>
      <c r="G4653" s="6">
        <v>947</v>
      </c>
      <c r="H4653" s="6">
        <v>4638</v>
      </c>
      <c r="I4653" s="6">
        <v>0</v>
      </c>
      <c r="J4653" s="6">
        <v>0</v>
      </c>
      <c r="K4653" s="6">
        <v>0</v>
      </c>
      <c r="L4653" s="6"/>
      <c r="M4653" s="6">
        <v>2022</v>
      </c>
      <c r="N4653" s="6" t="s">
        <v>7745</v>
      </c>
      <c r="O4653" s="6">
        <v>10</v>
      </c>
      <c r="P4653" s="6"/>
      <c r="Q4653" s="6" t="s">
        <v>7733</v>
      </c>
      <c r="R4653" s="6" t="s">
        <v>7734</v>
      </c>
      <c r="S4653" s="6"/>
      <c r="T4653" s="6" t="s">
        <v>6309</v>
      </c>
      <c r="U4653">
        <f t="shared" si="72"/>
        <v>3</v>
      </c>
    </row>
    <row r="4654" spans="1:21" x14ac:dyDescent="0.2">
      <c r="A4654" s="6" t="s">
        <v>13263</v>
      </c>
      <c r="B4654" s="6" t="s">
        <v>6524</v>
      </c>
      <c r="C4654" s="6">
        <v>3537039</v>
      </c>
      <c r="D4654" s="6" t="s">
        <v>13273</v>
      </c>
      <c r="E4654" s="6" t="s">
        <v>13274</v>
      </c>
      <c r="F4654" s="6" t="s">
        <v>6402</v>
      </c>
      <c r="G4654" s="6">
        <v>622</v>
      </c>
      <c r="H4654" s="6">
        <v>3636</v>
      </c>
      <c r="I4654" s="6">
        <v>0</v>
      </c>
      <c r="J4654" s="6">
        <v>0</v>
      </c>
      <c r="K4654" s="6">
        <v>0</v>
      </c>
      <c r="L4654" s="6"/>
      <c r="M4654" s="6">
        <v>2022</v>
      </c>
      <c r="N4654" s="6" t="s">
        <v>7745</v>
      </c>
      <c r="O4654" s="6">
        <v>3</v>
      </c>
      <c r="P4654" s="6"/>
      <c r="Q4654" s="6" t="s">
        <v>7733</v>
      </c>
      <c r="R4654" s="6" t="s">
        <v>7734</v>
      </c>
      <c r="S4654" s="6"/>
      <c r="T4654" s="6" t="s">
        <v>6310</v>
      </c>
      <c r="U4654">
        <f t="shared" si="72"/>
        <v>7</v>
      </c>
    </row>
    <row r="4655" spans="1:21" x14ac:dyDescent="0.2">
      <c r="A4655" s="6" t="s">
        <v>13275</v>
      </c>
      <c r="B4655" s="6" t="s">
        <v>6524</v>
      </c>
      <c r="C4655" s="6">
        <v>3537039</v>
      </c>
      <c r="D4655" s="6" t="s">
        <v>13276</v>
      </c>
      <c r="E4655" s="6" t="s">
        <v>6912</v>
      </c>
      <c r="F4655" s="6" t="s">
        <v>6402</v>
      </c>
      <c r="G4655" s="6">
        <v>870</v>
      </c>
      <c r="H4655" s="6">
        <v>4505</v>
      </c>
      <c r="I4655" s="6">
        <v>0</v>
      </c>
      <c r="J4655" s="6">
        <v>0</v>
      </c>
      <c r="K4655" s="6">
        <v>0</v>
      </c>
      <c r="L4655" s="6"/>
      <c r="M4655" s="6">
        <v>2022</v>
      </c>
      <c r="N4655" s="6" t="s">
        <v>7745</v>
      </c>
      <c r="O4655" s="6">
        <v>9</v>
      </c>
      <c r="P4655" s="6"/>
      <c r="Q4655" s="6" t="s">
        <v>7733</v>
      </c>
      <c r="R4655" s="6" t="s">
        <v>7734</v>
      </c>
      <c r="S4655" s="6"/>
      <c r="T4655" s="6" t="s">
        <v>6311</v>
      </c>
      <c r="U4655">
        <f t="shared" si="72"/>
        <v>3</v>
      </c>
    </row>
    <row r="4656" spans="1:21" x14ac:dyDescent="0.2">
      <c r="A4656" s="6" t="s">
        <v>13277</v>
      </c>
      <c r="B4656" s="6" t="s">
        <v>6524</v>
      </c>
      <c r="C4656" s="6">
        <v>3537039</v>
      </c>
      <c r="D4656" s="6" t="s">
        <v>13278</v>
      </c>
      <c r="E4656" s="6" t="s">
        <v>13279</v>
      </c>
      <c r="F4656" s="6" t="s">
        <v>6402</v>
      </c>
      <c r="G4656" s="6">
        <v>2181</v>
      </c>
      <c r="H4656" s="6">
        <v>2952</v>
      </c>
      <c r="I4656" s="6">
        <v>1</v>
      </c>
      <c r="J4656" s="6">
        <v>1</v>
      </c>
      <c r="K4656" s="6">
        <v>0</v>
      </c>
      <c r="L4656" s="6"/>
      <c r="M4656" s="6">
        <v>2022</v>
      </c>
      <c r="N4656" s="6" t="s">
        <v>7745</v>
      </c>
      <c r="O4656" s="6">
        <v>2</v>
      </c>
      <c r="P4656" s="6"/>
      <c r="Q4656" s="6" t="s">
        <v>7733</v>
      </c>
      <c r="R4656" s="6" t="s">
        <v>7734</v>
      </c>
      <c r="S4656" s="6"/>
      <c r="T4656" s="6" t="s">
        <v>6302</v>
      </c>
      <c r="U4656">
        <f t="shared" si="72"/>
        <v>4</v>
      </c>
    </row>
    <row r="4657" spans="1:21" x14ac:dyDescent="0.2">
      <c r="A4657" s="6" t="s">
        <v>13280</v>
      </c>
      <c r="B4657" s="6" t="s">
        <v>6524</v>
      </c>
      <c r="C4657" s="6">
        <v>3537039</v>
      </c>
      <c r="D4657" s="6" t="s">
        <v>6603</v>
      </c>
      <c r="E4657" s="6" t="s">
        <v>13281</v>
      </c>
      <c r="F4657" s="6" t="s">
        <v>6402</v>
      </c>
      <c r="G4657" s="6">
        <v>875</v>
      </c>
      <c r="H4657" s="6">
        <v>49550</v>
      </c>
      <c r="I4657" s="6">
        <v>0</v>
      </c>
      <c r="J4657" s="6">
        <v>0</v>
      </c>
      <c r="K4657" s="6">
        <v>0</v>
      </c>
      <c r="L4657" s="6"/>
      <c r="M4657" s="6">
        <v>2022</v>
      </c>
      <c r="N4657" s="6" t="s">
        <v>7732</v>
      </c>
      <c r="O4657" s="6">
        <v>99</v>
      </c>
      <c r="P4657" s="6"/>
      <c r="Q4657" s="6" t="s">
        <v>7733</v>
      </c>
      <c r="R4657" s="6" t="s">
        <v>7734</v>
      </c>
      <c r="S4657" s="6"/>
      <c r="T4657" s="6" t="s">
        <v>1416</v>
      </c>
      <c r="U4657">
        <f t="shared" si="72"/>
        <v>7</v>
      </c>
    </row>
    <row r="4658" spans="1:21" x14ac:dyDescent="0.2">
      <c r="A4658" s="6" t="s">
        <v>13280</v>
      </c>
      <c r="B4658" s="6" t="s">
        <v>6524</v>
      </c>
      <c r="C4658" s="6">
        <v>3537039</v>
      </c>
      <c r="D4658" s="6" t="s">
        <v>6612</v>
      </c>
      <c r="E4658" s="6" t="s">
        <v>6583</v>
      </c>
      <c r="F4658" s="6" t="s">
        <v>6402</v>
      </c>
      <c r="G4658" s="6">
        <v>511</v>
      </c>
      <c r="H4658" s="6">
        <v>49550</v>
      </c>
      <c r="I4658" s="6">
        <v>0</v>
      </c>
      <c r="J4658" s="6">
        <v>0</v>
      </c>
      <c r="K4658" s="6">
        <v>0</v>
      </c>
      <c r="L4658" s="6"/>
      <c r="M4658" s="6">
        <v>2022</v>
      </c>
      <c r="N4658" s="6" t="s">
        <v>7732</v>
      </c>
      <c r="O4658" s="6">
        <v>99</v>
      </c>
      <c r="P4658" s="6"/>
      <c r="Q4658" s="6" t="s">
        <v>7733</v>
      </c>
      <c r="R4658" s="6" t="s">
        <v>7734</v>
      </c>
      <c r="S4658" s="6"/>
      <c r="T4658" s="6" t="s">
        <v>1417</v>
      </c>
      <c r="U4658">
        <f t="shared" si="72"/>
        <v>6</v>
      </c>
    </row>
    <row r="4659" spans="1:21" x14ac:dyDescent="0.2">
      <c r="A4659" s="6" t="s">
        <v>13262</v>
      </c>
      <c r="B4659" s="6" t="s">
        <v>6524</v>
      </c>
      <c r="C4659" s="6">
        <v>3537039</v>
      </c>
      <c r="D4659" s="6" t="s">
        <v>13282</v>
      </c>
      <c r="E4659" s="6" t="s">
        <v>11882</v>
      </c>
      <c r="F4659" s="6" t="s">
        <v>6402</v>
      </c>
      <c r="G4659" s="6">
        <v>217</v>
      </c>
      <c r="H4659" s="6">
        <v>3995</v>
      </c>
      <c r="I4659" s="6">
        <v>0</v>
      </c>
      <c r="J4659" s="6">
        <v>0</v>
      </c>
      <c r="K4659" s="6">
        <v>0</v>
      </c>
      <c r="L4659" s="6"/>
      <c r="M4659" s="6">
        <v>2022</v>
      </c>
      <c r="N4659" s="6" t="s">
        <v>7745</v>
      </c>
      <c r="O4659" s="6">
        <v>5</v>
      </c>
      <c r="P4659" s="6"/>
      <c r="Q4659" s="6" t="s">
        <v>7733</v>
      </c>
      <c r="R4659" s="6" t="s">
        <v>7734</v>
      </c>
      <c r="S4659" s="6"/>
      <c r="T4659" s="6" t="s">
        <v>6312</v>
      </c>
      <c r="U4659">
        <f t="shared" si="72"/>
        <v>5</v>
      </c>
    </row>
    <row r="4660" spans="1:21" x14ac:dyDescent="0.2">
      <c r="A4660" s="6" t="s">
        <v>13262</v>
      </c>
      <c r="B4660" s="6" t="s">
        <v>6524</v>
      </c>
      <c r="C4660" s="6">
        <v>3537039</v>
      </c>
      <c r="D4660" s="6" t="s">
        <v>13283</v>
      </c>
      <c r="E4660" s="6" t="s">
        <v>13284</v>
      </c>
      <c r="F4660" s="6" t="s">
        <v>6402</v>
      </c>
      <c r="G4660" s="6">
        <v>190</v>
      </c>
      <c r="H4660" s="6">
        <v>3995</v>
      </c>
      <c r="I4660" s="6">
        <v>0</v>
      </c>
      <c r="J4660" s="6">
        <v>0</v>
      </c>
      <c r="K4660" s="6">
        <v>0</v>
      </c>
      <c r="L4660" s="6"/>
      <c r="M4660" s="6">
        <v>2022</v>
      </c>
      <c r="N4660" s="6" t="s">
        <v>7745</v>
      </c>
      <c r="O4660" s="6">
        <v>5</v>
      </c>
      <c r="P4660" s="6"/>
      <c r="Q4660" s="6" t="s">
        <v>7733</v>
      </c>
      <c r="R4660" s="6" t="s">
        <v>7734</v>
      </c>
      <c r="S4660" s="6"/>
      <c r="T4660" s="6" t="s">
        <v>6313</v>
      </c>
      <c r="U4660">
        <f t="shared" si="72"/>
        <v>4</v>
      </c>
    </row>
    <row r="4661" spans="1:21" x14ac:dyDescent="0.2">
      <c r="A4661" s="6" t="s">
        <v>13280</v>
      </c>
      <c r="B4661" s="6" t="s">
        <v>6524</v>
      </c>
      <c r="C4661" s="6">
        <v>3537039</v>
      </c>
      <c r="D4661" s="6" t="s">
        <v>9407</v>
      </c>
      <c r="E4661" s="6" t="s">
        <v>13285</v>
      </c>
      <c r="F4661" s="6" t="s">
        <v>6402</v>
      </c>
      <c r="G4661" s="6">
        <v>26018</v>
      </c>
      <c r="H4661" s="6">
        <v>49550</v>
      </c>
      <c r="I4661" s="6">
        <v>1</v>
      </c>
      <c r="J4661" s="6">
        <v>1</v>
      </c>
      <c r="K4661" s="6">
        <v>0</v>
      </c>
      <c r="L4661" s="6"/>
      <c r="M4661" s="6">
        <v>2022</v>
      </c>
      <c r="N4661" s="6" t="s">
        <v>7732</v>
      </c>
      <c r="O4661" s="6">
        <v>99</v>
      </c>
      <c r="P4661" s="6"/>
      <c r="Q4661" s="6" t="s">
        <v>7733</v>
      </c>
      <c r="R4661" s="6" t="s">
        <v>7734</v>
      </c>
      <c r="S4661" s="6"/>
      <c r="T4661" s="6" t="s">
        <v>1415</v>
      </c>
      <c r="U4661">
        <f t="shared" si="72"/>
        <v>5</v>
      </c>
    </row>
    <row r="4662" spans="1:21" x14ac:dyDescent="0.2">
      <c r="A4662" s="6" t="s">
        <v>13277</v>
      </c>
      <c r="B4662" s="6" t="s">
        <v>6524</v>
      </c>
      <c r="C4662" s="6">
        <v>3537039</v>
      </c>
      <c r="D4662" s="6" t="s">
        <v>13286</v>
      </c>
      <c r="E4662" s="6" t="s">
        <v>13287</v>
      </c>
      <c r="F4662" s="6" t="s">
        <v>6402</v>
      </c>
      <c r="G4662" s="6">
        <v>215</v>
      </c>
      <c r="H4662" s="6">
        <v>2952</v>
      </c>
      <c r="I4662" s="6">
        <v>0</v>
      </c>
      <c r="J4662" s="6">
        <v>0</v>
      </c>
      <c r="K4662" s="6">
        <v>0</v>
      </c>
      <c r="L4662" s="6"/>
      <c r="M4662" s="6">
        <v>2022</v>
      </c>
      <c r="N4662" s="6" t="s">
        <v>7745</v>
      </c>
      <c r="O4662" s="6">
        <v>2</v>
      </c>
      <c r="P4662" s="6"/>
      <c r="Q4662" s="6" t="s">
        <v>7733</v>
      </c>
      <c r="R4662" s="6" t="s">
        <v>7734</v>
      </c>
      <c r="S4662" s="6"/>
      <c r="T4662" s="6" t="s">
        <v>6314</v>
      </c>
      <c r="U4662">
        <f t="shared" si="72"/>
        <v>3</v>
      </c>
    </row>
    <row r="4663" spans="1:21" x14ac:dyDescent="0.2">
      <c r="A4663" s="6" t="s">
        <v>13263</v>
      </c>
      <c r="B4663" s="6" t="s">
        <v>6524</v>
      </c>
      <c r="C4663" s="6">
        <v>3537039</v>
      </c>
      <c r="D4663" s="6" t="s">
        <v>6786</v>
      </c>
      <c r="E4663" s="6" t="s">
        <v>7198</v>
      </c>
      <c r="F4663" s="6" t="s">
        <v>6402</v>
      </c>
      <c r="G4663" s="6">
        <v>144</v>
      </c>
      <c r="H4663" s="6">
        <v>3636</v>
      </c>
      <c r="I4663" s="6">
        <v>0</v>
      </c>
      <c r="J4663" s="6">
        <v>0</v>
      </c>
      <c r="K4663" s="6">
        <v>0</v>
      </c>
      <c r="L4663" s="6"/>
      <c r="M4663" s="6">
        <v>2022</v>
      </c>
      <c r="N4663" s="6" t="s">
        <v>7745</v>
      </c>
      <c r="O4663" s="6">
        <v>3</v>
      </c>
      <c r="P4663" s="6"/>
      <c r="Q4663" s="6" t="s">
        <v>7733</v>
      </c>
      <c r="R4663" s="6" t="s">
        <v>7734</v>
      </c>
      <c r="S4663" s="6"/>
      <c r="T4663" s="6" t="s">
        <v>6315</v>
      </c>
      <c r="U4663">
        <f t="shared" si="72"/>
        <v>6</v>
      </c>
    </row>
    <row r="4664" spans="1:21" x14ac:dyDescent="0.2">
      <c r="A4664" s="6" t="s">
        <v>13288</v>
      </c>
      <c r="B4664" s="6" t="s">
        <v>6524</v>
      </c>
      <c r="C4664" s="6">
        <v>3537039</v>
      </c>
      <c r="D4664" s="6" t="s">
        <v>6539</v>
      </c>
      <c r="E4664" s="6" t="s">
        <v>7396</v>
      </c>
      <c r="F4664" s="6" t="s">
        <v>6402</v>
      </c>
      <c r="G4664" s="6">
        <v>3481</v>
      </c>
      <c r="H4664" s="6">
        <v>6250</v>
      </c>
      <c r="I4664" s="6">
        <v>1</v>
      </c>
      <c r="J4664" s="6">
        <v>1</v>
      </c>
      <c r="K4664" s="6">
        <v>0</v>
      </c>
      <c r="L4664" s="6"/>
      <c r="M4664" s="6">
        <v>2022</v>
      </c>
      <c r="N4664" s="6" t="s">
        <v>7745</v>
      </c>
      <c r="O4664" s="6">
        <v>1</v>
      </c>
      <c r="P4664" s="6"/>
      <c r="Q4664" s="6" t="s">
        <v>7733</v>
      </c>
      <c r="R4664" s="6" t="s">
        <v>7734</v>
      </c>
      <c r="S4664" s="6"/>
      <c r="T4664" s="6" t="s">
        <v>6301</v>
      </c>
      <c r="U4664">
        <f t="shared" si="72"/>
        <v>2</v>
      </c>
    </row>
    <row r="4665" spans="1:21" x14ac:dyDescent="0.2">
      <c r="A4665" s="6" t="s">
        <v>13280</v>
      </c>
      <c r="B4665" s="6" t="s">
        <v>6524</v>
      </c>
      <c r="C4665" s="6">
        <v>3537039</v>
      </c>
      <c r="D4665" s="6" t="s">
        <v>6828</v>
      </c>
      <c r="E4665" s="6" t="s">
        <v>13289</v>
      </c>
      <c r="F4665" s="6" t="s">
        <v>6402</v>
      </c>
      <c r="G4665" s="6">
        <v>2091</v>
      </c>
      <c r="H4665" s="6">
        <v>49550</v>
      </c>
      <c r="I4665" s="6">
        <v>0</v>
      </c>
      <c r="J4665" s="6">
        <v>0</v>
      </c>
      <c r="K4665" s="6">
        <v>0</v>
      </c>
      <c r="L4665" s="6"/>
      <c r="M4665" s="6">
        <v>2022</v>
      </c>
      <c r="N4665" s="6" t="s">
        <v>7732</v>
      </c>
      <c r="O4665" s="6">
        <v>99</v>
      </c>
      <c r="P4665" s="6"/>
      <c r="Q4665" s="6" t="s">
        <v>7733</v>
      </c>
      <c r="R4665" s="6" t="s">
        <v>7734</v>
      </c>
      <c r="S4665" s="6"/>
      <c r="T4665" s="6" t="s">
        <v>1418</v>
      </c>
      <c r="U4665">
        <f t="shared" si="72"/>
        <v>4</v>
      </c>
    </row>
    <row r="4666" spans="1:21" x14ac:dyDescent="0.2">
      <c r="A4666" s="6" t="s">
        <v>13290</v>
      </c>
      <c r="B4666" s="6" t="s">
        <v>6524</v>
      </c>
      <c r="C4666" s="6">
        <v>3537039</v>
      </c>
      <c r="D4666" s="6" t="s">
        <v>9227</v>
      </c>
      <c r="E4666" s="6" t="s">
        <v>13291</v>
      </c>
      <c r="F4666" s="6" t="s">
        <v>6402</v>
      </c>
      <c r="G4666" s="6">
        <v>3318</v>
      </c>
      <c r="H4666" s="6">
        <v>6661</v>
      </c>
      <c r="I4666" s="6">
        <v>1</v>
      </c>
      <c r="J4666" s="6">
        <v>1</v>
      </c>
      <c r="K4666" s="6">
        <v>0</v>
      </c>
      <c r="L4666" s="6"/>
      <c r="M4666" s="6">
        <v>2022</v>
      </c>
      <c r="N4666" s="6" t="s">
        <v>7745</v>
      </c>
      <c r="O4666" s="6">
        <v>6</v>
      </c>
      <c r="P4666" s="6"/>
      <c r="Q4666" s="6" t="s">
        <v>7733</v>
      </c>
      <c r="R4666" s="6" t="s">
        <v>7734</v>
      </c>
      <c r="S4666" s="6"/>
      <c r="T4666" s="6" t="s">
        <v>6300</v>
      </c>
      <c r="U4666">
        <f t="shared" si="72"/>
        <v>6</v>
      </c>
    </row>
    <row r="4667" spans="1:21" x14ac:dyDescent="0.2">
      <c r="A4667" s="6" t="s">
        <v>13268</v>
      </c>
      <c r="B4667" s="6" t="s">
        <v>6524</v>
      </c>
      <c r="C4667" s="6">
        <v>3537039</v>
      </c>
      <c r="D4667" s="6" t="s">
        <v>13292</v>
      </c>
      <c r="E4667" s="6" t="s">
        <v>6917</v>
      </c>
      <c r="F4667" s="6" t="s">
        <v>6402</v>
      </c>
      <c r="G4667" s="6">
        <v>1893</v>
      </c>
      <c r="H4667" s="6">
        <v>7287</v>
      </c>
      <c r="I4667" s="6">
        <v>1</v>
      </c>
      <c r="J4667" s="6">
        <v>0</v>
      </c>
      <c r="K4667" s="6">
        <v>0</v>
      </c>
      <c r="L4667" s="6"/>
      <c r="M4667" s="6">
        <v>2022</v>
      </c>
      <c r="N4667" s="6" t="s">
        <v>7745</v>
      </c>
      <c r="O4667" s="6">
        <v>7</v>
      </c>
      <c r="P4667" s="6"/>
      <c r="Q4667" s="6" t="s">
        <v>7733</v>
      </c>
      <c r="R4667" s="6" t="s">
        <v>7734</v>
      </c>
      <c r="S4667" s="6"/>
      <c r="T4667" s="6" t="s">
        <v>6316</v>
      </c>
      <c r="U4667">
        <f t="shared" si="72"/>
        <v>4</v>
      </c>
    </row>
    <row r="4668" spans="1:21" x14ac:dyDescent="0.2">
      <c r="A4668" s="6" t="s">
        <v>13290</v>
      </c>
      <c r="B4668" s="6" t="s">
        <v>6524</v>
      </c>
      <c r="C4668" s="6">
        <v>3537039</v>
      </c>
      <c r="D4668" s="6" t="s">
        <v>13293</v>
      </c>
      <c r="E4668" s="6" t="s">
        <v>7123</v>
      </c>
      <c r="F4668" s="6" t="s">
        <v>6402</v>
      </c>
      <c r="G4668" s="6">
        <v>107</v>
      </c>
      <c r="H4668" s="6">
        <v>6661</v>
      </c>
      <c r="I4668" s="6">
        <v>0</v>
      </c>
      <c r="J4668" s="6">
        <v>0</v>
      </c>
      <c r="K4668" s="6">
        <v>0</v>
      </c>
      <c r="L4668" s="6"/>
      <c r="M4668" s="6">
        <v>2022</v>
      </c>
      <c r="N4668" s="6" t="s">
        <v>7745</v>
      </c>
      <c r="O4668" s="6">
        <v>6</v>
      </c>
      <c r="P4668" s="6"/>
      <c r="Q4668" s="6" t="s">
        <v>7733</v>
      </c>
      <c r="R4668" s="6" t="s">
        <v>7734</v>
      </c>
      <c r="S4668" s="6"/>
      <c r="T4668" s="6" t="s">
        <v>6317</v>
      </c>
      <c r="U4668">
        <f t="shared" si="72"/>
        <v>5</v>
      </c>
    </row>
    <row r="4669" spans="1:21" x14ac:dyDescent="0.2">
      <c r="A4669" s="6" t="s">
        <v>13294</v>
      </c>
      <c r="B4669" s="6" t="s">
        <v>6524</v>
      </c>
      <c r="C4669" s="6">
        <v>3537039</v>
      </c>
      <c r="D4669" s="6" t="s">
        <v>13295</v>
      </c>
      <c r="E4669" s="6" t="s">
        <v>13296</v>
      </c>
      <c r="F4669" s="6" t="s">
        <v>6402</v>
      </c>
      <c r="G4669" s="6">
        <v>1332</v>
      </c>
      <c r="H4669" s="6">
        <v>3391</v>
      </c>
      <c r="I4669" s="6">
        <v>0</v>
      </c>
      <c r="J4669" s="6">
        <v>0</v>
      </c>
      <c r="K4669" s="6">
        <v>0</v>
      </c>
      <c r="L4669" s="6"/>
      <c r="M4669" s="6">
        <v>2022</v>
      </c>
      <c r="N4669" s="6" t="s">
        <v>7745</v>
      </c>
      <c r="O4669" s="6">
        <v>8</v>
      </c>
      <c r="P4669" s="6"/>
      <c r="Q4669" s="6" t="s">
        <v>7733</v>
      </c>
      <c r="R4669" s="6" t="s">
        <v>7734</v>
      </c>
      <c r="S4669" s="6"/>
      <c r="T4669" s="6" t="s">
        <v>6318</v>
      </c>
      <c r="U4669">
        <f t="shared" si="72"/>
        <v>2</v>
      </c>
    </row>
    <row r="4670" spans="1:21" x14ac:dyDescent="0.2">
      <c r="A4670" s="6" t="s">
        <v>13260</v>
      </c>
      <c r="B4670" s="6" t="s">
        <v>6524</v>
      </c>
      <c r="C4670" s="6">
        <v>3537039</v>
      </c>
      <c r="D4670" s="6" t="s">
        <v>13297</v>
      </c>
      <c r="E4670" s="6" t="s">
        <v>13298</v>
      </c>
      <c r="F4670" s="6" t="s">
        <v>6402</v>
      </c>
      <c r="G4670" s="6">
        <v>737</v>
      </c>
      <c r="H4670" s="6">
        <v>5766</v>
      </c>
      <c r="I4670" s="6">
        <v>0</v>
      </c>
      <c r="J4670" s="6">
        <v>0</v>
      </c>
      <c r="K4670" s="6">
        <v>0</v>
      </c>
      <c r="L4670" s="6"/>
      <c r="M4670" s="6">
        <v>2022</v>
      </c>
      <c r="N4670" s="6" t="s">
        <v>7745</v>
      </c>
      <c r="O4670" s="6">
        <v>4</v>
      </c>
      <c r="P4670" s="6"/>
      <c r="Q4670" s="6" t="s">
        <v>7733</v>
      </c>
      <c r="R4670" s="6" t="s">
        <v>7734</v>
      </c>
      <c r="S4670" s="6"/>
      <c r="T4670" s="6" t="s">
        <v>20277</v>
      </c>
      <c r="U4670">
        <f t="shared" si="72"/>
        <v>7</v>
      </c>
    </row>
    <row r="4671" spans="1:21" x14ac:dyDescent="0.2">
      <c r="A4671" s="6" t="s">
        <v>13260</v>
      </c>
      <c r="B4671" s="6" t="s">
        <v>6524</v>
      </c>
      <c r="C4671" s="6">
        <v>3537039</v>
      </c>
      <c r="D4671" s="6" t="s">
        <v>7246</v>
      </c>
      <c r="E4671" s="6" t="s">
        <v>13299</v>
      </c>
      <c r="F4671" s="6" t="s">
        <v>6402</v>
      </c>
      <c r="G4671" s="6">
        <v>249</v>
      </c>
      <c r="H4671" s="6">
        <v>5766</v>
      </c>
      <c r="I4671" s="6">
        <v>0</v>
      </c>
      <c r="J4671" s="6">
        <v>0</v>
      </c>
      <c r="K4671" s="6">
        <v>0</v>
      </c>
      <c r="L4671" s="6"/>
      <c r="M4671" s="6">
        <v>2022</v>
      </c>
      <c r="N4671" s="6" t="s">
        <v>7745</v>
      </c>
      <c r="O4671" s="6">
        <v>4</v>
      </c>
      <c r="P4671" s="6"/>
      <c r="Q4671" s="6" t="s">
        <v>7733</v>
      </c>
      <c r="R4671" s="6" t="s">
        <v>7734</v>
      </c>
      <c r="S4671" s="6"/>
      <c r="T4671" s="6" t="s">
        <v>20278</v>
      </c>
      <c r="U4671">
        <f t="shared" si="72"/>
        <v>6</v>
      </c>
    </row>
    <row r="4672" spans="1:21" x14ac:dyDescent="0.2">
      <c r="A4672" s="6" t="s">
        <v>13280</v>
      </c>
      <c r="B4672" s="6" t="s">
        <v>6524</v>
      </c>
      <c r="C4672" s="6">
        <v>3537039</v>
      </c>
      <c r="D4672" s="6" t="s">
        <v>6548</v>
      </c>
      <c r="E4672" s="6" t="s">
        <v>7257</v>
      </c>
      <c r="F4672" s="6" t="s">
        <v>6402</v>
      </c>
      <c r="G4672" s="6">
        <v>19177</v>
      </c>
      <c r="H4672" s="6">
        <v>49550</v>
      </c>
      <c r="I4672" s="6">
        <v>0</v>
      </c>
      <c r="J4672" s="6">
        <v>0</v>
      </c>
      <c r="K4672" s="6">
        <v>0</v>
      </c>
      <c r="L4672" s="6"/>
      <c r="M4672" s="6">
        <v>2022</v>
      </c>
      <c r="N4672" s="6" t="s">
        <v>7732</v>
      </c>
      <c r="O4672" s="6">
        <v>99</v>
      </c>
      <c r="P4672" s="6"/>
      <c r="Q4672" s="6" t="s">
        <v>7733</v>
      </c>
      <c r="R4672" s="6" t="s">
        <v>7734</v>
      </c>
      <c r="S4672" s="6"/>
      <c r="T4672" s="6" t="s">
        <v>1419</v>
      </c>
      <c r="U4672">
        <f t="shared" si="72"/>
        <v>3</v>
      </c>
    </row>
    <row r="4673" spans="1:21" x14ac:dyDescent="0.2">
      <c r="A4673" s="6" t="s">
        <v>13294</v>
      </c>
      <c r="B4673" s="6" t="s">
        <v>6524</v>
      </c>
      <c r="C4673" s="6">
        <v>3537039</v>
      </c>
      <c r="D4673" s="6" t="s">
        <v>6722</v>
      </c>
      <c r="E4673" s="6" t="s">
        <v>13300</v>
      </c>
      <c r="F4673" s="6" t="s">
        <v>6402</v>
      </c>
      <c r="G4673" s="6">
        <v>2059</v>
      </c>
      <c r="H4673" s="6">
        <v>3391</v>
      </c>
      <c r="I4673" s="6">
        <v>1</v>
      </c>
      <c r="J4673" s="6">
        <v>1</v>
      </c>
      <c r="K4673" s="6">
        <v>0</v>
      </c>
      <c r="L4673" s="6"/>
      <c r="M4673" s="6">
        <v>2022</v>
      </c>
      <c r="N4673" s="6" t="s">
        <v>7745</v>
      </c>
      <c r="O4673" s="6">
        <v>8</v>
      </c>
      <c r="P4673" s="6"/>
      <c r="Q4673" s="6" t="s">
        <v>7733</v>
      </c>
      <c r="R4673" s="6" t="s">
        <v>7734</v>
      </c>
      <c r="S4673" s="6"/>
      <c r="T4673" s="6" t="s">
        <v>6299</v>
      </c>
      <c r="U4673">
        <f t="shared" si="72"/>
        <v>1</v>
      </c>
    </row>
    <row r="4674" spans="1:21" x14ac:dyDescent="0.2">
      <c r="A4674" s="6" t="s">
        <v>13263</v>
      </c>
      <c r="B4674" s="6" t="s">
        <v>6524</v>
      </c>
      <c r="C4674" s="6">
        <v>3537039</v>
      </c>
      <c r="D4674" s="6" t="s">
        <v>7119</v>
      </c>
      <c r="E4674" s="6" t="s">
        <v>13301</v>
      </c>
      <c r="F4674" s="6" t="s">
        <v>6402</v>
      </c>
      <c r="G4674" s="6">
        <v>104</v>
      </c>
      <c r="H4674" s="6">
        <v>3636</v>
      </c>
      <c r="I4674" s="6">
        <v>0</v>
      </c>
      <c r="J4674" s="6">
        <v>0</v>
      </c>
      <c r="K4674" s="6">
        <v>0</v>
      </c>
      <c r="L4674" s="6"/>
      <c r="M4674" s="6">
        <v>2022</v>
      </c>
      <c r="N4674" s="6" t="s">
        <v>7745</v>
      </c>
      <c r="O4674" s="6">
        <v>3</v>
      </c>
      <c r="P4674" s="6"/>
      <c r="Q4674" s="6" t="s">
        <v>7733</v>
      </c>
      <c r="R4674" s="6" t="s">
        <v>7734</v>
      </c>
      <c r="S4674" s="6"/>
      <c r="T4674" s="6" t="s">
        <v>20279</v>
      </c>
      <c r="U4674">
        <f t="shared" si="72"/>
        <v>5</v>
      </c>
    </row>
    <row r="4675" spans="1:21" x14ac:dyDescent="0.2">
      <c r="A4675" s="6" t="s">
        <v>13290</v>
      </c>
      <c r="B4675" s="6" t="s">
        <v>6524</v>
      </c>
      <c r="C4675" s="6">
        <v>3537039</v>
      </c>
      <c r="D4675" s="6" t="s">
        <v>8539</v>
      </c>
      <c r="E4675" s="6" t="s">
        <v>8869</v>
      </c>
      <c r="F4675" s="6" t="s">
        <v>6402</v>
      </c>
      <c r="G4675" s="6">
        <v>0</v>
      </c>
      <c r="H4675" s="6">
        <v>6661</v>
      </c>
      <c r="I4675" s="6">
        <v>0</v>
      </c>
      <c r="J4675" s="6">
        <v>0</v>
      </c>
      <c r="K4675" s="6">
        <v>0</v>
      </c>
      <c r="L4675" s="6"/>
      <c r="M4675" s="6">
        <v>2022</v>
      </c>
      <c r="N4675" s="6" t="s">
        <v>7745</v>
      </c>
      <c r="O4675" s="6">
        <v>6</v>
      </c>
      <c r="P4675" s="6"/>
      <c r="Q4675" s="6" t="s">
        <v>7733</v>
      </c>
      <c r="R4675" s="6" t="s">
        <v>7734</v>
      </c>
      <c r="S4675" s="6"/>
      <c r="T4675" s="6" t="s">
        <v>20280</v>
      </c>
      <c r="U4675">
        <f t="shared" ref="U4675:U4738" si="73">COUNTIF(A4675:A10975,A4675)</f>
        <v>4</v>
      </c>
    </row>
    <row r="4676" spans="1:21" x14ac:dyDescent="0.2">
      <c r="A4676" s="6" t="s">
        <v>13280</v>
      </c>
      <c r="B4676" s="6" t="s">
        <v>6524</v>
      </c>
      <c r="C4676" s="6">
        <v>3537039</v>
      </c>
      <c r="D4676" s="6" t="s">
        <v>7447</v>
      </c>
      <c r="E4676" s="6" t="s">
        <v>13302</v>
      </c>
      <c r="F4676" s="6" t="s">
        <v>6402</v>
      </c>
      <c r="G4676" s="6">
        <v>684</v>
      </c>
      <c r="H4676" s="6">
        <v>49550</v>
      </c>
      <c r="I4676" s="6">
        <v>0</v>
      </c>
      <c r="J4676" s="6">
        <v>0</v>
      </c>
      <c r="K4676" s="6">
        <v>0</v>
      </c>
      <c r="L4676" s="6"/>
      <c r="M4676" s="6">
        <v>2022</v>
      </c>
      <c r="N4676" s="6" t="s">
        <v>7732</v>
      </c>
      <c r="O4676" s="6">
        <v>99</v>
      </c>
      <c r="P4676" s="6"/>
      <c r="Q4676" s="6" t="s">
        <v>7733</v>
      </c>
      <c r="R4676" s="6" t="s">
        <v>7734</v>
      </c>
      <c r="S4676" s="6"/>
      <c r="T4676" s="6" t="s">
        <v>1420</v>
      </c>
      <c r="U4676">
        <f t="shared" si="73"/>
        <v>2</v>
      </c>
    </row>
    <row r="4677" spans="1:21" x14ac:dyDescent="0.2">
      <c r="A4677" s="6" t="s">
        <v>13268</v>
      </c>
      <c r="B4677" s="6" t="s">
        <v>6524</v>
      </c>
      <c r="C4677" s="6">
        <v>3537039</v>
      </c>
      <c r="D4677" s="6" t="s">
        <v>7246</v>
      </c>
      <c r="E4677" s="6" t="s">
        <v>13303</v>
      </c>
      <c r="F4677" s="6" t="s">
        <v>6402</v>
      </c>
      <c r="G4677" s="6">
        <v>2248</v>
      </c>
      <c r="H4677" s="6">
        <v>7287</v>
      </c>
      <c r="I4677" s="6">
        <v>0</v>
      </c>
      <c r="J4677" s="6">
        <v>0</v>
      </c>
      <c r="K4677" s="6">
        <v>0</v>
      </c>
      <c r="L4677" s="6"/>
      <c r="M4677" s="6">
        <v>2022</v>
      </c>
      <c r="N4677" s="6" t="s">
        <v>7745</v>
      </c>
      <c r="O4677" s="6">
        <v>7</v>
      </c>
      <c r="P4677" s="6"/>
      <c r="Q4677" s="6" t="s">
        <v>7733</v>
      </c>
      <c r="R4677" s="6" t="s">
        <v>7734</v>
      </c>
      <c r="S4677" s="6"/>
      <c r="T4677" s="6" t="s">
        <v>20281</v>
      </c>
      <c r="U4677">
        <f t="shared" si="73"/>
        <v>3</v>
      </c>
    </row>
    <row r="4678" spans="1:21" x14ac:dyDescent="0.2">
      <c r="A4678" s="6" t="s">
        <v>13263</v>
      </c>
      <c r="B4678" s="6" t="s">
        <v>6524</v>
      </c>
      <c r="C4678" s="6">
        <v>3537039</v>
      </c>
      <c r="D4678" s="6" t="s">
        <v>7309</v>
      </c>
      <c r="E4678" s="6" t="s">
        <v>13304</v>
      </c>
      <c r="F4678" s="6" t="s">
        <v>6402</v>
      </c>
      <c r="G4678" s="6">
        <v>371</v>
      </c>
      <c r="H4678" s="6">
        <v>3636</v>
      </c>
      <c r="I4678" s="6">
        <v>0</v>
      </c>
      <c r="J4678" s="6">
        <v>0</v>
      </c>
      <c r="K4678" s="6">
        <v>0</v>
      </c>
      <c r="L4678" s="6"/>
      <c r="M4678" s="6">
        <v>2022</v>
      </c>
      <c r="N4678" s="6" t="s">
        <v>7745</v>
      </c>
      <c r="O4678" s="6">
        <v>3</v>
      </c>
      <c r="P4678" s="6"/>
      <c r="Q4678" s="6" t="s">
        <v>7733</v>
      </c>
      <c r="R4678" s="6" t="s">
        <v>7734</v>
      </c>
      <c r="S4678" s="6"/>
      <c r="T4678" s="6" t="s">
        <v>20282</v>
      </c>
      <c r="U4678">
        <f t="shared" si="73"/>
        <v>4</v>
      </c>
    </row>
    <row r="4679" spans="1:21" x14ac:dyDescent="0.2">
      <c r="A4679" s="6" t="s">
        <v>13260</v>
      </c>
      <c r="B4679" s="6" t="s">
        <v>6524</v>
      </c>
      <c r="C4679" s="6">
        <v>3537039</v>
      </c>
      <c r="D4679" s="6" t="s">
        <v>6595</v>
      </c>
      <c r="E4679" s="6" t="s">
        <v>11655</v>
      </c>
      <c r="F4679" s="6" t="s">
        <v>6402</v>
      </c>
      <c r="G4679" s="6">
        <v>654</v>
      </c>
      <c r="H4679" s="6">
        <v>5766</v>
      </c>
      <c r="I4679" s="6">
        <v>0</v>
      </c>
      <c r="J4679" s="6">
        <v>0</v>
      </c>
      <c r="K4679" s="6">
        <v>0</v>
      </c>
      <c r="L4679" s="6"/>
      <c r="M4679" s="6">
        <v>2022</v>
      </c>
      <c r="N4679" s="6" t="s">
        <v>7745</v>
      </c>
      <c r="O4679" s="6">
        <v>4</v>
      </c>
      <c r="P4679" s="6"/>
      <c r="Q4679" s="6" t="s">
        <v>7733</v>
      </c>
      <c r="R4679" s="6" t="s">
        <v>7734</v>
      </c>
      <c r="S4679" s="6"/>
      <c r="T4679" s="6" t="s">
        <v>20283</v>
      </c>
      <c r="U4679">
        <f t="shared" si="73"/>
        <v>5</v>
      </c>
    </row>
    <row r="4680" spans="1:21" x14ac:dyDescent="0.2">
      <c r="A4680" s="6" t="s">
        <v>13268</v>
      </c>
      <c r="B4680" s="6" t="s">
        <v>6524</v>
      </c>
      <c r="C4680" s="6">
        <v>3537039</v>
      </c>
      <c r="D4680" s="6" t="s">
        <v>8427</v>
      </c>
      <c r="E4680" s="6" t="s">
        <v>13305</v>
      </c>
      <c r="F4680" s="6" t="s">
        <v>6402</v>
      </c>
      <c r="G4680" s="6">
        <v>2678</v>
      </c>
      <c r="H4680" s="6">
        <v>7287</v>
      </c>
      <c r="I4680" s="6">
        <v>0</v>
      </c>
      <c r="J4680" s="6">
        <v>1</v>
      </c>
      <c r="K4680" s="6">
        <v>0</v>
      </c>
      <c r="L4680" s="6"/>
      <c r="M4680" s="6">
        <v>2022</v>
      </c>
      <c r="N4680" s="6" t="s">
        <v>7745</v>
      </c>
      <c r="O4680" s="6">
        <v>7</v>
      </c>
      <c r="P4680" s="6"/>
      <c r="Q4680" s="6" t="s">
        <v>7733</v>
      </c>
      <c r="R4680" s="6" t="s">
        <v>7734</v>
      </c>
      <c r="S4680" s="6"/>
      <c r="T4680" s="6" t="s">
        <v>6298</v>
      </c>
      <c r="U4680">
        <f t="shared" si="73"/>
        <v>2</v>
      </c>
    </row>
    <row r="4681" spans="1:21" x14ac:dyDescent="0.2">
      <c r="A4681" s="6" t="s">
        <v>13266</v>
      </c>
      <c r="B4681" s="6" t="s">
        <v>6524</v>
      </c>
      <c r="C4681" s="6">
        <v>3537039</v>
      </c>
      <c r="D4681" s="6" t="s">
        <v>6411</v>
      </c>
      <c r="E4681" s="6" t="s">
        <v>13306</v>
      </c>
      <c r="F4681" s="6" t="s">
        <v>6402</v>
      </c>
      <c r="G4681" s="6">
        <v>1239</v>
      </c>
      <c r="H4681" s="6">
        <v>4638</v>
      </c>
      <c r="I4681" s="6">
        <v>0</v>
      </c>
      <c r="J4681" s="6">
        <v>0</v>
      </c>
      <c r="K4681" s="6">
        <v>0</v>
      </c>
      <c r="L4681" s="6"/>
      <c r="M4681" s="6">
        <v>2022</v>
      </c>
      <c r="N4681" s="6" t="s">
        <v>7745</v>
      </c>
      <c r="O4681" s="6">
        <v>10</v>
      </c>
      <c r="P4681" s="6"/>
      <c r="Q4681" s="6" t="s">
        <v>7733</v>
      </c>
      <c r="R4681" s="6" t="s">
        <v>7734</v>
      </c>
      <c r="S4681" s="6"/>
      <c r="T4681" s="6" t="s">
        <v>20284</v>
      </c>
      <c r="U4681">
        <f t="shared" si="73"/>
        <v>2</v>
      </c>
    </row>
    <row r="4682" spans="1:21" x14ac:dyDescent="0.2">
      <c r="A4682" s="6" t="s">
        <v>13263</v>
      </c>
      <c r="B4682" s="6" t="s">
        <v>6524</v>
      </c>
      <c r="C4682" s="6">
        <v>3537039</v>
      </c>
      <c r="D4682" s="6" t="s">
        <v>6463</v>
      </c>
      <c r="E4682" s="6" t="s">
        <v>13307</v>
      </c>
      <c r="F4682" s="6" t="s">
        <v>6402</v>
      </c>
      <c r="G4682" s="6">
        <v>65</v>
      </c>
      <c r="H4682" s="6">
        <v>3636</v>
      </c>
      <c r="I4682" s="6">
        <v>0</v>
      </c>
      <c r="J4682" s="6">
        <v>0</v>
      </c>
      <c r="K4682" s="6">
        <v>0</v>
      </c>
      <c r="L4682" s="6"/>
      <c r="M4682" s="6">
        <v>2022</v>
      </c>
      <c r="N4682" s="6" t="s">
        <v>7745</v>
      </c>
      <c r="O4682" s="6">
        <v>3</v>
      </c>
      <c r="P4682" s="6"/>
      <c r="Q4682" s="6" t="s">
        <v>7733</v>
      </c>
      <c r="R4682" s="6" t="s">
        <v>7734</v>
      </c>
      <c r="S4682" s="6"/>
      <c r="T4682" s="6" t="s">
        <v>20285</v>
      </c>
      <c r="U4682">
        <f t="shared" si="73"/>
        <v>3</v>
      </c>
    </row>
    <row r="4683" spans="1:21" x14ac:dyDescent="0.2">
      <c r="A4683" s="6" t="s">
        <v>13290</v>
      </c>
      <c r="B4683" s="6" t="s">
        <v>6524</v>
      </c>
      <c r="C4683" s="6">
        <v>3537039</v>
      </c>
      <c r="D4683" s="6" t="s">
        <v>6609</v>
      </c>
      <c r="E4683" s="6" t="s">
        <v>13308</v>
      </c>
      <c r="F4683" s="6" t="s">
        <v>6402</v>
      </c>
      <c r="G4683" s="6">
        <v>623</v>
      </c>
      <c r="H4683" s="6">
        <v>6661</v>
      </c>
      <c r="I4683" s="6">
        <v>0</v>
      </c>
      <c r="J4683" s="6">
        <v>0</v>
      </c>
      <c r="K4683" s="6">
        <v>0</v>
      </c>
      <c r="L4683" s="6"/>
      <c r="M4683" s="6">
        <v>2022</v>
      </c>
      <c r="N4683" s="6" t="s">
        <v>7745</v>
      </c>
      <c r="O4683" s="6">
        <v>6</v>
      </c>
      <c r="P4683" s="6"/>
      <c r="Q4683" s="6" t="s">
        <v>7733</v>
      </c>
      <c r="R4683" s="6" t="s">
        <v>7734</v>
      </c>
      <c r="S4683" s="6"/>
      <c r="T4683" s="6" t="s">
        <v>20286</v>
      </c>
      <c r="U4683">
        <f t="shared" si="73"/>
        <v>3</v>
      </c>
    </row>
    <row r="4684" spans="1:21" x14ac:dyDescent="0.2">
      <c r="A4684" s="6" t="s">
        <v>13275</v>
      </c>
      <c r="B4684" s="6" t="s">
        <v>6524</v>
      </c>
      <c r="C4684" s="6">
        <v>3537039</v>
      </c>
      <c r="D4684" s="6" t="s">
        <v>12727</v>
      </c>
      <c r="E4684" s="6" t="s">
        <v>10873</v>
      </c>
      <c r="F4684" s="6" t="s">
        <v>6402</v>
      </c>
      <c r="G4684" s="6">
        <v>3261</v>
      </c>
      <c r="H4684" s="6">
        <v>4505</v>
      </c>
      <c r="I4684" s="6">
        <v>1</v>
      </c>
      <c r="J4684" s="6">
        <v>1</v>
      </c>
      <c r="K4684" s="6">
        <v>0</v>
      </c>
      <c r="L4684" s="6"/>
      <c r="M4684" s="6">
        <v>2022</v>
      </c>
      <c r="N4684" s="6" t="s">
        <v>7745</v>
      </c>
      <c r="O4684" s="6">
        <v>9</v>
      </c>
      <c r="P4684" s="6"/>
      <c r="Q4684" s="6" t="s">
        <v>7733</v>
      </c>
      <c r="R4684" s="6" t="s">
        <v>7734</v>
      </c>
      <c r="S4684" s="6"/>
      <c r="T4684" s="6" t="s">
        <v>6297</v>
      </c>
      <c r="U4684">
        <f t="shared" si="73"/>
        <v>2</v>
      </c>
    </row>
    <row r="4685" spans="1:21" x14ac:dyDescent="0.2">
      <c r="A4685" s="6" t="s">
        <v>13260</v>
      </c>
      <c r="B4685" s="6" t="s">
        <v>6524</v>
      </c>
      <c r="C4685" s="6">
        <v>3537039</v>
      </c>
      <c r="D4685" s="6" t="s">
        <v>6411</v>
      </c>
      <c r="E4685" s="6" t="s">
        <v>6878</v>
      </c>
      <c r="F4685" s="6" t="s">
        <v>6402</v>
      </c>
      <c r="G4685" s="6">
        <v>1285</v>
      </c>
      <c r="H4685" s="6">
        <v>5766</v>
      </c>
      <c r="I4685" s="6">
        <v>0</v>
      </c>
      <c r="J4685" s="6">
        <v>1</v>
      </c>
      <c r="K4685" s="6">
        <v>0</v>
      </c>
      <c r="L4685" s="6"/>
      <c r="M4685" s="6">
        <v>2022</v>
      </c>
      <c r="N4685" s="6" t="s">
        <v>7745</v>
      </c>
      <c r="O4685" s="6">
        <v>4</v>
      </c>
      <c r="P4685" s="6"/>
      <c r="Q4685" s="6" t="s">
        <v>7733</v>
      </c>
      <c r="R4685" s="6" t="s">
        <v>7734</v>
      </c>
      <c r="S4685" s="6"/>
      <c r="T4685" s="6" t="s">
        <v>6296</v>
      </c>
      <c r="U4685">
        <f t="shared" si="73"/>
        <v>4</v>
      </c>
    </row>
    <row r="4686" spans="1:21" x14ac:dyDescent="0.2">
      <c r="A4686" s="6" t="s">
        <v>13275</v>
      </c>
      <c r="B4686" s="6" t="s">
        <v>6524</v>
      </c>
      <c r="C4686" s="6">
        <v>3537039</v>
      </c>
      <c r="D4686" s="6" t="s">
        <v>6838</v>
      </c>
      <c r="E4686" s="6" t="s">
        <v>13309</v>
      </c>
      <c r="F4686" s="6" t="s">
        <v>6402</v>
      </c>
      <c r="G4686" s="6">
        <v>374</v>
      </c>
      <c r="H4686" s="6">
        <v>4505</v>
      </c>
      <c r="I4686" s="6">
        <v>0</v>
      </c>
      <c r="J4686" s="6">
        <v>0</v>
      </c>
      <c r="K4686" s="6">
        <v>0</v>
      </c>
      <c r="L4686" s="6"/>
      <c r="M4686" s="6">
        <v>2022</v>
      </c>
      <c r="N4686" s="6" t="s">
        <v>7745</v>
      </c>
      <c r="O4686" s="6">
        <v>9</v>
      </c>
      <c r="P4686" s="6"/>
      <c r="Q4686" s="6" t="s">
        <v>7733</v>
      </c>
      <c r="R4686" s="6" t="s">
        <v>7734</v>
      </c>
      <c r="S4686" s="6"/>
      <c r="T4686" s="6" t="s">
        <v>20287</v>
      </c>
      <c r="U4686">
        <f t="shared" si="73"/>
        <v>1</v>
      </c>
    </row>
    <row r="4687" spans="1:21" x14ac:dyDescent="0.2">
      <c r="A4687" s="6" t="s">
        <v>13266</v>
      </c>
      <c r="B4687" s="6" t="s">
        <v>6524</v>
      </c>
      <c r="C4687" s="6">
        <v>3537039</v>
      </c>
      <c r="D4687" s="6" t="s">
        <v>6493</v>
      </c>
      <c r="E4687" s="6" t="s">
        <v>6683</v>
      </c>
      <c r="F4687" s="6" t="s">
        <v>6402</v>
      </c>
      <c r="G4687" s="6">
        <v>1377</v>
      </c>
      <c r="H4687" s="6">
        <v>4638</v>
      </c>
      <c r="I4687" s="6">
        <v>1</v>
      </c>
      <c r="J4687" s="6">
        <v>1</v>
      </c>
      <c r="K4687" s="6">
        <v>0</v>
      </c>
      <c r="L4687" s="6"/>
      <c r="M4687" s="6">
        <v>2022</v>
      </c>
      <c r="N4687" s="6" t="s">
        <v>7745</v>
      </c>
      <c r="O4687" s="6">
        <v>10</v>
      </c>
      <c r="P4687" s="6"/>
      <c r="Q4687" s="6" t="s">
        <v>7733</v>
      </c>
      <c r="R4687" s="6" t="s">
        <v>7734</v>
      </c>
      <c r="S4687" s="6"/>
      <c r="T4687" s="6" t="s">
        <v>6295</v>
      </c>
      <c r="U4687">
        <f t="shared" si="73"/>
        <v>1</v>
      </c>
    </row>
    <row r="4688" spans="1:21" x14ac:dyDescent="0.2">
      <c r="A4688" s="6" t="s">
        <v>13288</v>
      </c>
      <c r="B4688" s="6" t="s">
        <v>6524</v>
      </c>
      <c r="C4688" s="6">
        <v>3537039</v>
      </c>
      <c r="D4688" s="6" t="s">
        <v>13310</v>
      </c>
      <c r="E4688" s="6" t="s">
        <v>7889</v>
      </c>
      <c r="F4688" s="6" t="s">
        <v>6402</v>
      </c>
      <c r="G4688" s="6">
        <v>2769</v>
      </c>
      <c r="H4688" s="6">
        <v>6250</v>
      </c>
      <c r="I4688" s="6">
        <v>0</v>
      </c>
      <c r="J4688" s="6">
        <v>0</v>
      </c>
      <c r="K4688" s="6">
        <v>0</v>
      </c>
      <c r="L4688" s="6"/>
      <c r="M4688" s="6">
        <v>2022</v>
      </c>
      <c r="N4688" s="6" t="s">
        <v>7745</v>
      </c>
      <c r="O4688" s="6">
        <v>1</v>
      </c>
      <c r="P4688" s="6"/>
      <c r="Q4688" s="6" t="s">
        <v>7733</v>
      </c>
      <c r="R4688" s="6" t="s">
        <v>7734</v>
      </c>
      <c r="S4688" s="6"/>
      <c r="T4688" s="6" t="s">
        <v>20288</v>
      </c>
      <c r="U4688">
        <f t="shared" si="73"/>
        <v>1</v>
      </c>
    </row>
    <row r="4689" spans="1:21" x14ac:dyDescent="0.2">
      <c r="A4689" s="6" t="s">
        <v>13290</v>
      </c>
      <c r="B4689" s="6" t="s">
        <v>6524</v>
      </c>
      <c r="C4689" s="6">
        <v>3537039</v>
      </c>
      <c r="D4689" s="6" t="s">
        <v>6573</v>
      </c>
      <c r="E4689" s="6" t="s">
        <v>7889</v>
      </c>
      <c r="F4689" s="6" t="s">
        <v>6402</v>
      </c>
      <c r="G4689" s="6">
        <v>2263</v>
      </c>
      <c r="H4689" s="6">
        <v>6661</v>
      </c>
      <c r="I4689" s="6">
        <v>0</v>
      </c>
      <c r="J4689" s="6">
        <v>0</v>
      </c>
      <c r="K4689" s="6">
        <v>0</v>
      </c>
      <c r="L4689" s="6"/>
      <c r="M4689" s="6">
        <v>2022</v>
      </c>
      <c r="N4689" s="6" t="s">
        <v>7745</v>
      </c>
      <c r="O4689" s="6">
        <v>6</v>
      </c>
      <c r="P4689" s="6"/>
      <c r="Q4689" s="6" t="s">
        <v>7733</v>
      </c>
      <c r="R4689" s="6" t="s">
        <v>7734</v>
      </c>
      <c r="S4689" s="6"/>
      <c r="T4689" s="6" t="s">
        <v>20289</v>
      </c>
      <c r="U4689">
        <f t="shared" si="73"/>
        <v>2</v>
      </c>
    </row>
    <row r="4690" spans="1:21" x14ac:dyDescent="0.2">
      <c r="A4690" s="6" t="s">
        <v>13277</v>
      </c>
      <c r="B4690" s="6" t="s">
        <v>6524</v>
      </c>
      <c r="C4690" s="6">
        <v>3537039</v>
      </c>
      <c r="D4690" s="6" t="s">
        <v>7234</v>
      </c>
      <c r="E4690" s="6" t="s">
        <v>13311</v>
      </c>
      <c r="F4690" s="6" t="s">
        <v>6402</v>
      </c>
      <c r="G4690" s="6">
        <v>326</v>
      </c>
      <c r="H4690" s="6">
        <v>2952</v>
      </c>
      <c r="I4690" s="6">
        <v>0</v>
      </c>
      <c r="J4690" s="6">
        <v>0</v>
      </c>
      <c r="K4690" s="6">
        <v>0</v>
      </c>
      <c r="L4690" s="6"/>
      <c r="M4690" s="6">
        <v>2022</v>
      </c>
      <c r="N4690" s="6" t="s">
        <v>7745</v>
      </c>
      <c r="O4690" s="6">
        <v>2</v>
      </c>
      <c r="P4690" s="6"/>
      <c r="Q4690" s="6" t="s">
        <v>7733</v>
      </c>
      <c r="R4690" s="6" t="s">
        <v>7734</v>
      </c>
      <c r="S4690" s="6"/>
      <c r="T4690" s="6" t="s">
        <v>20290</v>
      </c>
      <c r="U4690">
        <f t="shared" si="73"/>
        <v>2</v>
      </c>
    </row>
    <row r="4691" spans="1:21" x14ac:dyDescent="0.2">
      <c r="A4691" s="6" t="s">
        <v>13260</v>
      </c>
      <c r="B4691" s="6" t="s">
        <v>6524</v>
      </c>
      <c r="C4691" s="6">
        <v>3537039</v>
      </c>
      <c r="D4691" s="6" t="s">
        <v>7927</v>
      </c>
      <c r="E4691" s="6" t="s">
        <v>13312</v>
      </c>
      <c r="F4691" s="6" t="s">
        <v>6402</v>
      </c>
      <c r="G4691" s="6">
        <v>1257</v>
      </c>
      <c r="H4691" s="6">
        <v>5766</v>
      </c>
      <c r="I4691" s="6">
        <v>0</v>
      </c>
      <c r="J4691" s="6">
        <v>0</v>
      </c>
      <c r="K4691" s="6">
        <v>0</v>
      </c>
      <c r="L4691" s="6"/>
      <c r="M4691" s="6">
        <v>2022</v>
      </c>
      <c r="N4691" s="6" t="s">
        <v>7745</v>
      </c>
      <c r="O4691" s="6">
        <v>4</v>
      </c>
      <c r="P4691" s="6"/>
      <c r="Q4691" s="6" t="s">
        <v>7733</v>
      </c>
      <c r="R4691" s="6" t="s">
        <v>7734</v>
      </c>
      <c r="S4691" s="6"/>
      <c r="T4691" s="6" t="s">
        <v>20291</v>
      </c>
      <c r="U4691">
        <f t="shared" si="73"/>
        <v>3</v>
      </c>
    </row>
    <row r="4692" spans="1:21" x14ac:dyDescent="0.2">
      <c r="A4692" s="6" t="s">
        <v>13268</v>
      </c>
      <c r="B4692" s="6" t="s">
        <v>6524</v>
      </c>
      <c r="C4692" s="6">
        <v>3537039</v>
      </c>
      <c r="D4692" s="6" t="s">
        <v>10528</v>
      </c>
      <c r="E4692" s="6" t="s">
        <v>13313</v>
      </c>
      <c r="F4692" s="6" t="s">
        <v>6402</v>
      </c>
      <c r="G4692" s="6">
        <v>225</v>
      </c>
      <c r="H4692" s="6">
        <v>7287</v>
      </c>
      <c r="I4692" s="6">
        <v>0</v>
      </c>
      <c r="J4692" s="6">
        <v>0</v>
      </c>
      <c r="K4692" s="6">
        <v>0</v>
      </c>
      <c r="L4692" s="6"/>
      <c r="M4692" s="6">
        <v>2022</v>
      </c>
      <c r="N4692" s="6" t="s">
        <v>7745</v>
      </c>
      <c r="O4692" s="6">
        <v>7</v>
      </c>
      <c r="P4692" s="6"/>
      <c r="Q4692" s="6" t="s">
        <v>7733</v>
      </c>
      <c r="R4692" s="6" t="s">
        <v>7734</v>
      </c>
      <c r="S4692" s="6"/>
      <c r="T4692" s="6" t="s">
        <v>20292</v>
      </c>
      <c r="U4692">
        <f t="shared" si="73"/>
        <v>1</v>
      </c>
    </row>
    <row r="4693" spans="1:21" x14ac:dyDescent="0.2">
      <c r="A4693" s="6" t="s">
        <v>13260</v>
      </c>
      <c r="B4693" s="6" t="s">
        <v>6524</v>
      </c>
      <c r="C4693" s="6">
        <v>3537039</v>
      </c>
      <c r="D4693" s="6" t="s">
        <v>9345</v>
      </c>
      <c r="E4693" s="6" t="s">
        <v>13314</v>
      </c>
      <c r="F4693" s="6" t="s">
        <v>6402</v>
      </c>
      <c r="G4693" s="6">
        <v>1106</v>
      </c>
      <c r="H4693" s="6">
        <v>5766</v>
      </c>
      <c r="I4693" s="6">
        <v>0</v>
      </c>
      <c r="J4693" s="6">
        <v>0</v>
      </c>
      <c r="K4693" s="6">
        <v>0</v>
      </c>
      <c r="L4693" s="6"/>
      <c r="M4693" s="6">
        <v>2022</v>
      </c>
      <c r="N4693" s="6" t="s">
        <v>7745</v>
      </c>
      <c r="O4693" s="6">
        <v>4</v>
      </c>
      <c r="P4693" s="6"/>
      <c r="Q4693" s="6" t="s">
        <v>7733</v>
      </c>
      <c r="R4693" s="6" t="s">
        <v>7734</v>
      </c>
      <c r="S4693" s="6"/>
      <c r="T4693" s="6" t="s">
        <v>20293</v>
      </c>
      <c r="U4693">
        <f t="shared" si="73"/>
        <v>2</v>
      </c>
    </row>
    <row r="4694" spans="1:21" x14ac:dyDescent="0.2">
      <c r="A4694" s="6" t="s">
        <v>13262</v>
      </c>
      <c r="B4694" s="6" t="s">
        <v>6524</v>
      </c>
      <c r="C4694" s="6">
        <v>3537039</v>
      </c>
      <c r="D4694" s="6" t="s">
        <v>6766</v>
      </c>
      <c r="E4694" s="6" t="s">
        <v>13315</v>
      </c>
      <c r="F4694" s="6" t="s">
        <v>6402</v>
      </c>
      <c r="G4694" s="6">
        <v>1949</v>
      </c>
      <c r="H4694" s="6">
        <v>3995</v>
      </c>
      <c r="I4694" s="6">
        <v>1</v>
      </c>
      <c r="J4694" s="6">
        <v>1</v>
      </c>
      <c r="K4694" s="6">
        <v>0</v>
      </c>
      <c r="L4694" s="6"/>
      <c r="M4694" s="6">
        <v>2022</v>
      </c>
      <c r="N4694" s="6" t="s">
        <v>7745</v>
      </c>
      <c r="O4694" s="6">
        <v>5</v>
      </c>
      <c r="P4694" s="6"/>
      <c r="Q4694" s="6" t="s">
        <v>7733</v>
      </c>
      <c r="R4694" s="6" t="s">
        <v>7734</v>
      </c>
      <c r="S4694" s="6"/>
      <c r="T4694" s="6" t="s">
        <v>6294</v>
      </c>
      <c r="U4694">
        <f t="shared" si="73"/>
        <v>3</v>
      </c>
    </row>
    <row r="4695" spans="1:21" x14ac:dyDescent="0.2">
      <c r="A4695" s="6" t="s">
        <v>13277</v>
      </c>
      <c r="B4695" s="6" t="s">
        <v>6524</v>
      </c>
      <c r="C4695" s="6">
        <v>3537039</v>
      </c>
      <c r="D4695" s="6" t="s">
        <v>6548</v>
      </c>
      <c r="E4695" s="6" t="s">
        <v>13316</v>
      </c>
      <c r="F4695" s="6" t="s">
        <v>6402</v>
      </c>
      <c r="G4695" s="6">
        <v>230</v>
      </c>
      <c r="H4695" s="6">
        <v>2952</v>
      </c>
      <c r="I4695" s="6">
        <v>0</v>
      </c>
      <c r="J4695" s="6">
        <v>0</v>
      </c>
      <c r="K4695" s="6">
        <v>0</v>
      </c>
      <c r="L4695" s="6"/>
      <c r="M4695" s="6">
        <v>2022</v>
      </c>
      <c r="N4695" s="6" t="s">
        <v>7745</v>
      </c>
      <c r="O4695" s="6">
        <v>2</v>
      </c>
      <c r="P4695" s="6"/>
      <c r="Q4695" s="6" t="s">
        <v>7733</v>
      </c>
      <c r="R4695" s="6" t="s">
        <v>7734</v>
      </c>
      <c r="S4695" s="6"/>
      <c r="T4695" s="6" t="s">
        <v>20294</v>
      </c>
      <c r="U4695">
        <f t="shared" si="73"/>
        <v>1</v>
      </c>
    </row>
    <row r="4696" spans="1:21" x14ac:dyDescent="0.2">
      <c r="A4696" s="6" t="s">
        <v>13262</v>
      </c>
      <c r="B4696" s="6" t="s">
        <v>6524</v>
      </c>
      <c r="C4696" s="6">
        <v>3537039</v>
      </c>
      <c r="D4696" s="6" t="s">
        <v>6975</v>
      </c>
      <c r="E4696" s="6" t="s">
        <v>13317</v>
      </c>
      <c r="F4696" s="6" t="s">
        <v>6402</v>
      </c>
      <c r="G4696" s="6">
        <v>90</v>
      </c>
      <c r="H4696" s="6">
        <v>3995</v>
      </c>
      <c r="I4696" s="6">
        <v>0</v>
      </c>
      <c r="J4696" s="6">
        <v>0</v>
      </c>
      <c r="K4696" s="6">
        <v>0</v>
      </c>
      <c r="L4696" s="6"/>
      <c r="M4696" s="6">
        <v>2022</v>
      </c>
      <c r="N4696" s="6" t="s">
        <v>7745</v>
      </c>
      <c r="O4696" s="6">
        <v>5</v>
      </c>
      <c r="P4696" s="6"/>
      <c r="Q4696" s="6" t="s">
        <v>7733</v>
      </c>
      <c r="R4696" s="6" t="s">
        <v>7734</v>
      </c>
      <c r="S4696" s="6"/>
      <c r="T4696" s="6" t="s">
        <v>20295</v>
      </c>
      <c r="U4696">
        <f t="shared" si="73"/>
        <v>2</v>
      </c>
    </row>
    <row r="4697" spans="1:21" x14ac:dyDescent="0.2">
      <c r="A4697" s="6" t="s">
        <v>13262</v>
      </c>
      <c r="B4697" s="6" t="s">
        <v>6524</v>
      </c>
      <c r="C4697" s="6">
        <v>3537039</v>
      </c>
      <c r="D4697" s="6" t="s">
        <v>13318</v>
      </c>
      <c r="E4697" s="6" t="s">
        <v>7569</v>
      </c>
      <c r="F4697" s="6" t="s">
        <v>6402</v>
      </c>
      <c r="G4697" s="6">
        <v>297</v>
      </c>
      <c r="H4697" s="6">
        <v>3995</v>
      </c>
      <c r="I4697" s="6">
        <v>0</v>
      </c>
      <c r="J4697" s="6">
        <v>0</v>
      </c>
      <c r="K4697" s="6">
        <v>0</v>
      </c>
      <c r="L4697" s="6"/>
      <c r="M4697" s="6">
        <v>2022</v>
      </c>
      <c r="N4697" s="6" t="s">
        <v>7745</v>
      </c>
      <c r="O4697" s="6">
        <v>5</v>
      </c>
      <c r="P4697" s="6"/>
      <c r="Q4697" s="6" t="s">
        <v>7733</v>
      </c>
      <c r="R4697" s="6" t="s">
        <v>7734</v>
      </c>
      <c r="S4697" s="6"/>
      <c r="T4697" s="6" t="s">
        <v>20296</v>
      </c>
      <c r="U4697">
        <f t="shared" si="73"/>
        <v>1</v>
      </c>
    </row>
    <row r="4698" spans="1:21" x14ac:dyDescent="0.2">
      <c r="A4698" s="6" t="s">
        <v>13290</v>
      </c>
      <c r="B4698" s="6" t="s">
        <v>6524</v>
      </c>
      <c r="C4698" s="6">
        <v>3537039</v>
      </c>
      <c r="D4698" s="6" t="s">
        <v>13319</v>
      </c>
      <c r="E4698" s="6" t="s">
        <v>7569</v>
      </c>
      <c r="F4698" s="6" t="s">
        <v>6402</v>
      </c>
      <c r="G4698" s="6">
        <v>350</v>
      </c>
      <c r="H4698" s="6">
        <v>6661</v>
      </c>
      <c r="I4698" s="6">
        <v>0</v>
      </c>
      <c r="J4698" s="6">
        <v>0</v>
      </c>
      <c r="K4698" s="6">
        <v>0</v>
      </c>
      <c r="L4698" s="6"/>
      <c r="M4698" s="6">
        <v>2022</v>
      </c>
      <c r="N4698" s="6" t="s">
        <v>7745</v>
      </c>
      <c r="O4698" s="6">
        <v>6</v>
      </c>
      <c r="P4698" s="6"/>
      <c r="Q4698" s="6" t="s">
        <v>7733</v>
      </c>
      <c r="R4698" s="6" t="s">
        <v>7734</v>
      </c>
      <c r="S4698" s="6"/>
      <c r="T4698" s="6" t="s">
        <v>20297</v>
      </c>
      <c r="U4698">
        <f t="shared" si="73"/>
        <v>1</v>
      </c>
    </row>
    <row r="4699" spans="1:21" x14ac:dyDescent="0.2">
      <c r="A4699" s="6" t="s">
        <v>13260</v>
      </c>
      <c r="B4699" s="6" t="s">
        <v>6524</v>
      </c>
      <c r="C4699" s="6">
        <v>3537039</v>
      </c>
      <c r="D4699" s="6" t="s">
        <v>6696</v>
      </c>
      <c r="E4699" s="6" t="s">
        <v>7035</v>
      </c>
      <c r="F4699" s="6" t="s">
        <v>6402</v>
      </c>
      <c r="G4699" s="6">
        <v>114</v>
      </c>
      <c r="H4699" s="6">
        <v>5766</v>
      </c>
      <c r="I4699" s="6">
        <v>0</v>
      </c>
      <c r="J4699" s="6">
        <v>0</v>
      </c>
      <c r="K4699" s="6">
        <v>0</v>
      </c>
      <c r="L4699" s="6"/>
      <c r="M4699" s="6">
        <v>2022</v>
      </c>
      <c r="N4699" s="6" t="s">
        <v>7745</v>
      </c>
      <c r="O4699" s="6">
        <v>4</v>
      </c>
      <c r="P4699" s="6"/>
      <c r="Q4699" s="6" t="s">
        <v>7733</v>
      </c>
      <c r="R4699" s="6" t="s">
        <v>7734</v>
      </c>
      <c r="S4699" s="6"/>
      <c r="T4699" s="6" t="s">
        <v>20298</v>
      </c>
      <c r="U4699">
        <f t="shared" si="73"/>
        <v>1</v>
      </c>
    </row>
    <row r="4700" spans="1:21" x14ac:dyDescent="0.2">
      <c r="A4700" s="6" t="s">
        <v>13263</v>
      </c>
      <c r="B4700" s="6" t="s">
        <v>6524</v>
      </c>
      <c r="C4700" s="6">
        <v>3537039</v>
      </c>
      <c r="D4700" s="6" t="s">
        <v>13320</v>
      </c>
      <c r="E4700" s="6" t="s">
        <v>13321</v>
      </c>
      <c r="F4700" s="6" t="s">
        <v>6402</v>
      </c>
      <c r="G4700" s="6">
        <v>37</v>
      </c>
      <c r="H4700" s="6">
        <v>3636</v>
      </c>
      <c r="I4700" s="6">
        <v>0</v>
      </c>
      <c r="J4700" s="6">
        <v>0</v>
      </c>
      <c r="K4700" s="6">
        <v>0</v>
      </c>
      <c r="L4700" s="6"/>
      <c r="M4700" s="6">
        <v>2022</v>
      </c>
      <c r="N4700" s="6" t="s">
        <v>7745</v>
      </c>
      <c r="O4700" s="6">
        <v>3</v>
      </c>
      <c r="P4700" s="6"/>
      <c r="Q4700" s="6" t="s">
        <v>7733</v>
      </c>
      <c r="R4700" s="6" t="s">
        <v>7734</v>
      </c>
      <c r="S4700" s="6"/>
      <c r="T4700" s="6" t="s">
        <v>20299</v>
      </c>
      <c r="U4700">
        <f t="shared" si="73"/>
        <v>2</v>
      </c>
    </row>
    <row r="4701" spans="1:21" x14ac:dyDescent="0.2">
      <c r="A4701" s="6" t="s">
        <v>13280</v>
      </c>
      <c r="B4701" s="6" t="s">
        <v>6524</v>
      </c>
      <c r="C4701" s="6">
        <v>3537039</v>
      </c>
      <c r="D4701" s="6" t="s">
        <v>7596</v>
      </c>
      <c r="E4701" s="6" t="s">
        <v>13322</v>
      </c>
      <c r="F4701" s="6" t="s">
        <v>6402</v>
      </c>
      <c r="G4701" s="6">
        <v>194</v>
      </c>
      <c r="H4701" s="6">
        <v>49550</v>
      </c>
      <c r="I4701" s="6">
        <v>0</v>
      </c>
      <c r="J4701" s="6">
        <v>0</v>
      </c>
      <c r="K4701" s="6">
        <v>0</v>
      </c>
      <c r="L4701" s="6"/>
      <c r="M4701" s="6">
        <v>2022</v>
      </c>
      <c r="N4701" s="6" t="s">
        <v>7732</v>
      </c>
      <c r="O4701" s="6">
        <v>99</v>
      </c>
      <c r="P4701" s="6"/>
      <c r="Q4701" s="6" t="s">
        <v>7733</v>
      </c>
      <c r="R4701" s="6" t="s">
        <v>7734</v>
      </c>
      <c r="S4701" s="6"/>
      <c r="T4701" s="6" t="s">
        <v>1421</v>
      </c>
      <c r="U4701">
        <f t="shared" si="73"/>
        <v>1</v>
      </c>
    </row>
    <row r="4702" spans="1:21" x14ac:dyDescent="0.2">
      <c r="A4702" s="6" t="s">
        <v>13263</v>
      </c>
      <c r="B4702" s="6" t="s">
        <v>6524</v>
      </c>
      <c r="C4702" s="6">
        <v>3537039</v>
      </c>
      <c r="D4702" s="6" t="s">
        <v>6609</v>
      </c>
      <c r="E4702" s="6" t="s">
        <v>13323</v>
      </c>
      <c r="F4702" s="6" t="s">
        <v>6402</v>
      </c>
      <c r="G4702" s="6">
        <v>1000</v>
      </c>
      <c r="H4702" s="6">
        <v>3636</v>
      </c>
      <c r="I4702" s="6">
        <v>0</v>
      </c>
      <c r="J4702" s="6">
        <v>0</v>
      </c>
      <c r="K4702" s="6">
        <v>0</v>
      </c>
      <c r="L4702" s="6"/>
      <c r="M4702" s="6">
        <v>2022</v>
      </c>
      <c r="N4702" s="6" t="s">
        <v>7745</v>
      </c>
      <c r="O4702" s="6">
        <v>3</v>
      </c>
      <c r="P4702" s="6"/>
      <c r="Q4702" s="6" t="s">
        <v>7733</v>
      </c>
      <c r="R4702" s="6" t="s">
        <v>7734</v>
      </c>
      <c r="S4702" s="6"/>
      <c r="T4702" s="6" t="s">
        <v>20300</v>
      </c>
      <c r="U4702">
        <f t="shared" si="73"/>
        <v>1</v>
      </c>
    </row>
    <row r="4703" spans="1:21" x14ac:dyDescent="0.2">
      <c r="A4703" s="6" t="s">
        <v>13324</v>
      </c>
      <c r="B4703" s="6" t="s">
        <v>13325</v>
      </c>
      <c r="C4703" s="6">
        <v>3510005</v>
      </c>
      <c r="D4703" s="6" t="s">
        <v>13326</v>
      </c>
      <c r="E4703" s="6" t="s">
        <v>13327</v>
      </c>
      <c r="F4703" s="6" t="s">
        <v>6402</v>
      </c>
      <c r="G4703" s="6">
        <v>672</v>
      </c>
      <c r="H4703" s="6">
        <v>1491</v>
      </c>
      <c r="I4703" s="6">
        <v>0</v>
      </c>
      <c r="J4703" s="6">
        <v>1</v>
      </c>
      <c r="K4703" s="6">
        <v>0</v>
      </c>
      <c r="L4703" s="6"/>
      <c r="M4703" s="6">
        <v>2022</v>
      </c>
      <c r="N4703" s="6" t="s">
        <v>7732</v>
      </c>
      <c r="O4703" s="6">
        <v>99</v>
      </c>
      <c r="P4703" s="6"/>
      <c r="Q4703" s="6" t="s">
        <v>7733</v>
      </c>
      <c r="R4703" s="6" t="s">
        <v>7734</v>
      </c>
      <c r="S4703" s="6"/>
      <c r="T4703" s="6" t="s">
        <v>721</v>
      </c>
      <c r="U4703">
        <f t="shared" si="73"/>
        <v>3</v>
      </c>
    </row>
    <row r="4704" spans="1:21" x14ac:dyDescent="0.2">
      <c r="A4704" s="6" t="s">
        <v>13324</v>
      </c>
      <c r="B4704" s="6" t="s">
        <v>13325</v>
      </c>
      <c r="C4704" s="6">
        <v>3510005</v>
      </c>
      <c r="D4704" s="6" t="s">
        <v>7169</v>
      </c>
      <c r="E4704" s="6" t="s">
        <v>13328</v>
      </c>
      <c r="F4704" s="6" t="s">
        <v>6402</v>
      </c>
      <c r="G4704" s="6">
        <v>305</v>
      </c>
      <c r="H4704" s="6">
        <v>1491</v>
      </c>
      <c r="I4704" s="6">
        <v>0</v>
      </c>
      <c r="J4704" s="6">
        <v>0</v>
      </c>
      <c r="K4704" s="6">
        <v>0</v>
      </c>
      <c r="L4704" s="6"/>
      <c r="M4704" s="6">
        <v>2022</v>
      </c>
      <c r="N4704" s="6" t="s">
        <v>7732</v>
      </c>
      <c r="O4704" s="6">
        <v>99</v>
      </c>
      <c r="P4704" s="6"/>
      <c r="Q4704" s="6" t="s">
        <v>7733</v>
      </c>
      <c r="R4704" s="6" t="s">
        <v>7734</v>
      </c>
      <c r="S4704" s="6"/>
      <c r="T4704" s="6" t="s">
        <v>722</v>
      </c>
      <c r="U4704">
        <f t="shared" si="73"/>
        <v>2</v>
      </c>
    </row>
    <row r="4705" spans="1:21" x14ac:dyDescent="0.2">
      <c r="A4705" s="6" t="s">
        <v>13324</v>
      </c>
      <c r="B4705" s="6" t="s">
        <v>13325</v>
      </c>
      <c r="C4705" s="6">
        <v>3510005</v>
      </c>
      <c r="D4705" s="6" t="s">
        <v>6815</v>
      </c>
      <c r="E4705" s="6" t="s">
        <v>13329</v>
      </c>
      <c r="F4705" s="6" t="s">
        <v>6402</v>
      </c>
      <c r="G4705" s="6">
        <v>514</v>
      </c>
      <c r="H4705" s="6">
        <v>1491</v>
      </c>
      <c r="I4705" s="6">
        <v>0</v>
      </c>
      <c r="J4705" s="6">
        <v>0</v>
      </c>
      <c r="K4705" s="6">
        <v>0</v>
      </c>
      <c r="L4705" s="6"/>
      <c r="M4705" s="6">
        <v>2022</v>
      </c>
      <c r="N4705" s="6" t="s">
        <v>7732</v>
      </c>
      <c r="O4705" s="6">
        <v>99</v>
      </c>
      <c r="P4705" s="6"/>
      <c r="Q4705" s="6" t="s">
        <v>7733</v>
      </c>
      <c r="R4705" s="6" t="s">
        <v>7734</v>
      </c>
      <c r="S4705" s="6"/>
      <c r="T4705" s="6" t="s">
        <v>723</v>
      </c>
      <c r="U4705">
        <f t="shared" si="73"/>
        <v>1</v>
      </c>
    </row>
    <row r="4706" spans="1:21" x14ac:dyDescent="0.2">
      <c r="A4706" s="6" t="s">
        <v>13330</v>
      </c>
      <c r="B4706" s="6" t="s">
        <v>13325</v>
      </c>
      <c r="C4706" s="6">
        <v>3510005</v>
      </c>
      <c r="D4706" s="6" t="s">
        <v>6527</v>
      </c>
      <c r="E4706" s="6" t="s">
        <v>13331</v>
      </c>
      <c r="F4706" s="6" t="s">
        <v>6402</v>
      </c>
      <c r="G4706" s="6">
        <v>255</v>
      </c>
      <c r="H4706" s="6">
        <v>961</v>
      </c>
      <c r="I4706" s="6">
        <v>0</v>
      </c>
      <c r="J4706" s="6">
        <v>1</v>
      </c>
      <c r="K4706" s="6">
        <v>0</v>
      </c>
      <c r="L4706" s="6"/>
      <c r="M4706" s="6">
        <v>2022</v>
      </c>
      <c r="N4706" s="6" t="s">
        <v>7745</v>
      </c>
      <c r="O4706" s="6" t="s">
        <v>13332</v>
      </c>
      <c r="P4706" s="6"/>
      <c r="Q4706" s="6" t="s">
        <v>7733</v>
      </c>
      <c r="R4706" s="6" t="s">
        <v>7734</v>
      </c>
      <c r="S4706" s="6"/>
      <c r="T4706" s="6" t="s">
        <v>2797</v>
      </c>
      <c r="U4706">
        <f t="shared" si="73"/>
        <v>5</v>
      </c>
    </row>
    <row r="4707" spans="1:21" x14ac:dyDescent="0.2">
      <c r="A4707" s="6" t="s">
        <v>13330</v>
      </c>
      <c r="B4707" s="6" t="s">
        <v>13325</v>
      </c>
      <c r="C4707" s="6">
        <v>3510005</v>
      </c>
      <c r="D4707" s="6" t="s">
        <v>6666</v>
      </c>
      <c r="E4707" s="6" t="s">
        <v>13333</v>
      </c>
      <c r="F4707" s="6" t="s">
        <v>6402</v>
      </c>
      <c r="G4707" s="6">
        <v>124</v>
      </c>
      <c r="H4707" s="6">
        <v>961</v>
      </c>
      <c r="I4707" s="6">
        <v>1</v>
      </c>
      <c r="J4707" s="6">
        <v>0</v>
      </c>
      <c r="K4707" s="6">
        <v>0</v>
      </c>
      <c r="L4707" s="6"/>
      <c r="M4707" s="6">
        <v>2022</v>
      </c>
      <c r="N4707" s="6" t="s">
        <v>7745</v>
      </c>
      <c r="O4707" s="6" t="s">
        <v>13332</v>
      </c>
      <c r="P4707" s="6"/>
      <c r="Q4707" s="6" t="s">
        <v>7733</v>
      </c>
      <c r="R4707" s="6" t="s">
        <v>7734</v>
      </c>
      <c r="S4707" s="6"/>
      <c r="T4707" s="6" t="s">
        <v>2798</v>
      </c>
      <c r="U4707">
        <f t="shared" si="73"/>
        <v>4</v>
      </c>
    </row>
    <row r="4708" spans="1:21" x14ac:dyDescent="0.2">
      <c r="A4708" s="6" t="s">
        <v>13330</v>
      </c>
      <c r="B4708" s="6" t="s">
        <v>13325</v>
      </c>
      <c r="C4708" s="6">
        <v>3510005</v>
      </c>
      <c r="D4708" s="6" t="s">
        <v>13334</v>
      </c>
      <c r="E4708" s="6" t="s">
        <v>7482</v>
      </c>
      <c r="F4708" s="6" t="s">
        <v>6402</v>
      </c>
      <c r="G4708" s="6">
        <v>139</v>
      </c>
      <c r="H4708" s="6">
        <v>961</v>
      </c>
      <c r="I4708" s="6">
        <v>0</v>
      </c>
      <c r="J4708" s="6">
        <v>0</v>
      </c>
      <c r="K4708" s="6">
        <v>0</v>
      </c>
      <c r="L4708" s="6"/>
      <c r="M4708" s="6">
        <v>2022</v>
      </c>
      <c r="N4708" s="6" t="s">
        <v>7745</v>
      </c>
      <c r="O4708" s="6" t="s">
        <v>13332</v>
      </c>
      <c r="P4708" s="6"/>
      <c r="Q4708" s="6" t="s">
        <v>7733</v>
      </c>
      <c r="R4708" s="6" t="s">
        <v>7734</v>
      </c>
      <c r="S4708" s="6"/>
      <c r="T4708" s="6" t="s">
        <v>2799</v>
      </c>
      <c r="U4708">
        <f t="shared" si="73"/>
        <v>3</v>
      </c>
    </row>
    <row r="4709" spans="1:21" x14ac:dyDescent="0.2">
      <c r="A4709" s="6" t="s">
        <v>13330</v>
      </c>
      <c r="B4709" s="6" t="s">
        <v>13325</v>
      </c>
      <c r="C4709" s="6">
        <v>3510005</v>
      </c>
      <c r="D4709" s="6" t="s">
        <v>13335</v>
      </c>
      <c r="E4709" s="6" t="s">
        <v>8439</v>
      </c>
      <c r="F4709" s="6" t="s">
        <v>6402</v>
      </c>
      <c r="G4709" s="6">
        <v>73</v>
      </c>
      <c r="H4709" s="6">
        <v>961</v>
      </c>
      <c r="I4709" s="6">
        <v>1</v>
      </c>
      <c r="J4709" s="6">
        <v>0</v>
      </c>
      <c r="K4709" s="6">
        <v>0</v>
      </c>
      <c r="L4709" s="6"/>
      <c r="M4709" s="6">
        <v>2022</v>
      </c>
      <c r="N4709" s="6" t="s">
        <v>7745</v>
      </c>
      <c r="O4709" s="6" t="s">
        <v>13332</v>
      </c>
      <c r="P4709" s="6"/>
      <c r="Q4709" s="6" t="s">
        <v>7733</v>
      </c>
      <c r="R4709" s="6" t="s">
        <v>7734</v>
      </c>
      <c r="S4709" s="6"/>
      <c r="T4709" s="6" t="s">
        <v>2800</v>
      </c>
      <c r="U4709">
        <f t="shared" si="73"/>
        <v>2</v>
      </c>
    </row>
    <row r="4710" spans="1:21" x14ac:dyDescent="0.2">
      <c r="A4710" s="6" t="s">
        <v>13330</v>
      </c>
      <c r="B4710" s="6" t="s">
        <v>13325</v>
      </c>
      <c r="C4710" s="6">
        <v>3510005</v>
      </c>
      <c r="D4710" s="6" t="s">
        <v>6809</v>
      </c>
      <c r="E4710" s="6" t="s">
        <v>7552</v>
      </c>
      <c r="F4710" s="6" t="s">
        <v>6402</v>
      </c>
      <c r="G4710" s="6">
        <v>370</v>
      </c>
      <c r="H4710" s="6">
        <v>961</v>
      </c>
      <c r="I4710" s="6">
        <v>0</v>
      </c>
      <c r="J4710" s="6">
        <v>1</v>
      </c>
      <c r="K4710" s="6">
        <v>0</v>
      </c>
      <c r="L4710" s="6"/>
      <c r="M4710" s="6">
        <v>2022</v>
      </c>
      <c r="N4710" s="6" t="s">
        <v>7745</v>
      </c>
      <c r="O4710" s="6" t="s">
        <v>13332</v>
      </c>
      <c r="P4710" s="6"/>
      <c r="Q4710" s="6" t="s">
        <v>7733</v>
      </c>
      <c r="R4710" s="6" t="s">
        <v>7734</v>
      </c>
      <c r="S4710" s="6"/>
      <c r="T4710" s="6" t="s">
        <v>2796</v>
      </c>
      <c r="U4710">
        <f t="shared" si="73"/>
        <v>1</v>
      </c>
    </row>
    <row r="4711" spans="1:21" x14ac:dyDescent="0.2">
      <c r="A4711" s="6" t="s">
        <v>13336</v>
      </c>
      <c r="B4711" s="6" t="s">
        <v>13325</v>
      </c>
      <c r="C4711" s="6">
        <v>3510005</v>
      </c>
      <c r="D4711" s="6" t="s">
        <v>6463</v>
      </c>
      <c r="E4711" s="6" t="s">
        <v>13337</v>
      </c>
      <c r="F4711" s="6" t="s">
        <v>6402</v>
      </c>
      <c r="G4711" s="6">
        <v>191</v>
      </c>
      <c r="H4711" s="6">
        <v>1898</v>
      </c>
      <c r="I4711" s="6">
        <v>0</v>
      </c>
      <c r="J4711" s="6">
        <v>0</v>
      </c>
      <c r="K4711" s="6">
        <v>0</v>
      </c>
      <c r="L4711" s="6"/>
      <c r="M4711" s="6">
        <v>2022</v>
      </c>
      <c r="N4711" s="6" t="s">
        <v>7745</v>
      </c>
      <c r="O4711" s="6" t="s">
        <v>13338</v>
      </c>
      <c r="P4711" s="6"/>
      <c r="Q4711" s="6" t="s">
        <v>7733</v>
      </c>
      <c r="R4711" s="6" t="s">
        <v>7734</v>
      </c>
      <c r="S4711" s="6"/>
      <c r="T4711" s="6" t="s">
        <v>2801</v>
      </c>
      <c r="U4711">
        <f t="shared" si="73"/>
        <v>7</v>
      </c>
    </row>
    <row r="4712" spans="1:21" x14ac:dyDescent="0.2">
      <c r="A4712" s="6" t="s">
        <v>13336</v>
      </c>
      <c r="B4712" s="6" t="s">
        <v>13325</v>
      </c>
      <c r="C4712" s="6">
        <v>3510005</v>
      </c>
      <c r="D4712" s="6" t="s">
        <v>6467</v>
      </c>
      <c r="E4712" s="6" t="s">
        <v>13339</v>
      </c>
      <c r="F4712" s="6" t="s">
        <v>6402</v>
      </c>
      <c r="G4712" s="6">
        <v>647</v>
      </c>
      <c r="H4712" s="6">
        <v>1898</v>
      </c>
      <c r="I4712" s="6">
        <v>0</v>
      </c>
      <c r="J4712" s="6">
        <v>1</v>
      </c>
      <c r="K4712" s="6">
        <v>0</v>
      </c>
      <c r="L4712" s="6"/>
      <c r="M4712" s="6">
        <v>2022</v>
      </c>
      <c r="N4712" s="6" t="s">
        <v>7745</v>
      </c>
      <c r="O4712" s="6" t="s">
        <v>13338</v>
      </c>
      <c r="P4712" s="6"/>
      <c r="Q4712" s="6" t="s">
        <v>7733</v>
      </c>
      <c r="R4712" s="6" t="s">
        <v>7734</v>
      </c>
      <c r="S4712" s="6"/>
      <c r="T4712" s="6" t="s">
        <v>2794</v>
      </c>
      <c r="U4712">
        <f t="shared" si="73"/>
        <v>6</v>
      </c>
    </row>
    <row r="4713" spans="1:21" x14ac:dyDescent="0.2">
      <c r="A4713" s="6" t="s">
        <v>13336</v>
      </c>
      <c r="B4713" s="6" t="s">
        <v>13325</v>
      </c>
      <c r="C4713" s="6">
        <v>3510005</v>
      </c>
      <c r="D4713" s="6" t="s">
        <v>6459</v>
      </c>
      <c r="E4713" s="6" t="s">
        <v>13340</v>
      </c>
      <c r="F4713" s="6" t="s">
        <v>6402</v>
      </c>
      <c r="G4713" s="6">
        <v>316</v>
      </c>
      <c r="H4713" s="6">
        <v>1898</v>
      </c>
      <c r="I4713" s="6">
        <v>0</v>
      </c>
      <c r="J4713" s="6">
        <v>1</v>
      </c>
      <c r="K4713" s="6">
        <v>0</v>
      </c>
      <c r="L4713" s="6"/>
      <c r="M4713" s="6">
        <v>2022</v>
      </c>
      <c r="N4713" s="6" t="s">
        <v>7745</v>
      </c>
      <c r="O4713" s="6" t="s">
        <v>13338</v>
      </c>
      <c r="P4713" s="6"/>
      <c r="Q4713" s="6" t="s">
        <v>7733</v>
      </c>
      <c r="R4713" s="6" t="s">
        <v>7734</v>
      </c>
      <c r="S4713" s="6"/>
      <c r="T4713" s="6" t="s">
        <v>2793</v>
      </c>
      <c r="U4713">
        <f t="shared" si="73"/>
        <v>5</v>
      </c>
    </row>
    <row r="4714" spans="1:21" x14ac:dyDescent="0.2">
      <c r="A4714" s="6" t="s">
        <v>13336</v>
      </c>
      <c r="B4714" s="6" t="s">
        <v>13325</v>
      </c>
      <c r="C4714" s="6">
        <v>3510005</v>
      </c>
      <c r="D4714" s="6" t="s">
        <v>6822</v>
      </c>
      <c r="E4714" s="6" t="s">
        <v>13341</v>
      </c>
      <c r="F4714" s="6" t="s">
        <v>6402</v>
      </c>
      <c r="G4714" s="6">
        <v>219</v>
      </c>
      <c r="H4714" s="6">
        <v>1898</v>
      </c>
      <c r="I4714" s="6">
        <v>0</v>
      </c>
      <c r="J4714" s="6">
        <v>0</v>
      </c>
      <c r="K4714" s="6">
        <v>0</v>
      </c>
      <c r="L4714" s="6"/>
      <c r="M4714" s="6">
        <v>2022</v>
      </c>
      <c r="N4714" s="6" t="s">
        <v>7745</v>
      </c>
      <c r="O4714" s="6" t="s">
        <v>13338</v>
      </c>
      <c r="P4714" s="6"/>
      <c r="Q4714" s="6" t="s">
        <v>7733</v>
      </c>
      <c r="R4714" s="6" t="s">
        <v>7734</v>
      </c>
      <c r="S4714" s="6"/>
      <c r="T4714" s="6" t="s">
        <v>2802</v>
      </c>
      <c r="U4714">
        <f t="shared" si="73"/>
        <v>4</v>
      </c>
    </row>
    <row r="4715" spans="1:21" x14ac:dyDescent="0.2">
      <c r="A4715" s="6" t="s">
        <v>13336</v>
      </c>
      <c r="B4715" s="6" t="s">
        <v>13325</v>
      </c>
      <c r="C4715" s="6">
        <v>3510005</v>
      </c>
      <c r="D4715" s="6" t="s">
        <v>6793</v>
      </c>
      <c r="E4715" s="6" t="s">
        <v>6850</v>
      </c>
      <c r="F4715" s="6" t="s">
        <v>6402</v>
      </c>
      <c r="G4715" s="6">
        <v>147</v>
      </c>
      <c r="H4715" s="6">
        <v>1898</v>
      </c>
      <c r="I4715" s="6">
        <v>0</v>
      </c>
      <c r="J4715" s="6">
        <v>0</v>
      </c>
      <c r="K4715" s="6">
        <v>0</v>
      </c>
      <c r="L4715" s="6"/>
      <c r="M4715" s="6">
        <v>2022</v>
      </c>
      <c r="N4715" s="6" t="s">
        <v>7745</v>
      </c>
      <c r="O4715" s="6" t="s">
        <v>13338</v>
      </c>
      <c r="P4715" s="6"/>
      <c r="Q4715" s="6" t="s">
        <v>7733</v>
      </c>
      <c r="R4715" s="6" t="s">
        <v>7734</v>
      </c>
      <c r="S4715" s="6"/>
      <c r="T4715" s="6" t="s">
        <v>2803</v>
      </c>
      <c r="U4715">
        <f t="shared" si="73"/>
        <v>3</v>
      </c>
    </row>
    <row r="4716" spans="1:21" x14ac:dyDescent="0.2">
      <c r="A4716" s="6" t="s">
        <v>13336</v>
      </c>
      <c r="B4716" s="6" t="s">
        <v>13325</v>
      </c>
      <c r="C4716" s="6">
        <v>3510005</v>
      </c>
      <c r="D4716" s="6" t="s">
        <v>8414</v>
      </c>
      <c r="E4716" s="6" t="s">
        <v>13342</v>
      </c>
      <c r="F4716" s="6" t="s">
        <v>6402</v>
      </c>
      <c r="G4716" s="6">
        <v>188</v>
      </c>
      <c r="H4716" s="6">
        <v>1898</v>
      </c>
      <c r="I4716" s="6">
        <v>0</v>
      </c>
      <c r="J4716" s="6">
        <v>0</v>
      </c>
      <c r="K4716" s="6">
        <v>0</v>
      </c>
      <c r="L4716" s="6"/>
      <c r="M4716" s="6">
        <v>2022</v>
      </c>
      <c r="N4716" s="6" t="s">
        <v>7745</v>
      </c>
      <c r="O4716" s="6" t="s">
        <v>13338</v>
      </c>
      <c r="P4716" s="6"/>
      <c r="Q4716" s="6" t="s">
        <v>7733</v>
      </c>
      <c r="R4716" s="6" t="s">
        <v>7734</v>
      </c>
      <c r="S4716" s="6"/>
      <c r="T4716" s="6" t="s">
        <v>2804</v>
      </c>
      <c r="U4716">
        <f t="shared" si="73"/>
        <v>2</v>
      </c>
    </row>
    <row r="4717" spans="1:21" x14ac:dyDescent="0.2">
      <c r="A4717" s="6" t="s">
        <v>13336</v>
      </c>
      <c r="B4717" s="6" t="s">
        <v>13325</v>
      </c>
      <c r="C4717" s="6">
        <v>3510005</v>
      </c>
      <c r="D4717" s="6" t="s">
        <v>13343</v>
      </c>
      <c r="E4717" s="6" t="s">
        <v>13344</v>
      </c>
      <c r="F4717" s="6" t="s">
        <v>6402</v>
      </c>
      <c r="G4717" s="6">
        <v>190</v>
      </c>
      <c r="H4717" s="6">
        <v>1898</v>
      </c>
      <c r="I4717" s="6">
        <v>1</v>
      </c>
      <c r="J4717" s="6">
        <v>0</v>
      </c>
      <c r="K4717" s="6">
        <v>0</v>
      </c>
      <c r="L4717" s="6"/>
      <c r="M4717" s="6">
        <v>2022</v>
      </c>
      <c r="N4717" s="6" t="s">
        <v>7745</v>
      </c>
      <c r="O4717" s="6" t="s">
        <v>13338</v>
      </c>
      <c r="P4717" s="6"/>
      <c r="Q4717" s="6" t="s">
        <v>7733</v>
      </c>
      <c r="R4717" s="6" t="s">
        <v>7734</v>
      </c>
      <c r="S4717" s="6"/>
      <c r="T4717" s="6" t="s">
        <v>2805</v>
      </c>
      <c r="U4717">
        <f t="shared" si="73"/>
        <v>1</v>
      </c>
    </row>
    <row r="4718" spans="1:21" x14ac:dyDescent="0.2">
      <c r="A4718" s="6" t="s">
        <v>13345</v>
      </c>
      <c r="B4718" s="6" t="s">
        <v>7634</v>
      </c>
      <c r="C4718" s="6">
        <v>3532042</v>
      </c>
      <c r="D4718" s="6" t="s">
        <v>6483</v>
      </c>
      <c r="E4718" s="6" t="s">
        <v>13346</v>
      </c>
      <c r="F4718" s="6" t="s">
        <v>6402</v>
      </c>
      <c r="G4718" s="6">
        <v>31</v>
      </c>
      <c r="H4718" s="6">
        <v>9338</v>
      </c>
      <c r="I4718" s="6">
        <v>0</v>
      </c>
      <c r="J4718" s="6">
        <v>0</v>
      </c>
      <c r="K4718" s="6">
        <v>0</v>
      </c>
      <c r="L4718" s="6"/>
      <c r="M4718" s="6">
        <v>2022</v>
      </c>
      <c r="N4718" s="6" t="s">
        <v>7732</v>
      </c>
      <c r="O4718" s="6">
        <v>99</v>
      </c>
      <c r="P4718" s="6"/>
      <c r="Q4718" s="6" t="s">
        <v>7733</v>
      </c>
      <c r="R4718" s="6" t="s">
        <v>7734</v>
      </c>
      <c r="S4718" s="6"/>
      <c r="T4718" s="6" t="s">
        <v>1425</v>
      </c>
      <c r="U4718">
        <f t="shared" si="73"/>
        <v>6</v>
      </c>
    </row>
    <row r="4719" spans="1:21" x14ac:dyDescent="0.2">
      <c r="A4719" s="6" t="s">
        <v>13345</v>
      </c>
      <c r="B4719" s="6" t="s">
        <v>7634</v>
      </c>
      <c r="C4719" s="6">
        <v>3532042</v>
      </c>
      <c r="D4719" s="6" t="s">
        <v>6714</v>
      </c>
      <c r="E4719" s="6" t="s">
        <v>13347</v>
      </c>
      <c r="F4719" s="6" t="s">
        <v>6402</v>
      </c>
      <c r="G4719" s="6">
        <v>305</v>
      </c>
      <c r="H4719" s="6">
        <v>9338</v>
      </c>
      <c r="I4719" s="6">
        <v>1</v>
      </c>
      <c r="J4719" s="6">
        <v>0</v>
      </c>
      <c r="K4719" s="6">
        <v>0</v>
      </c>
      <c r="L4719" s="6"/>
      <c r="M4719" s="6">
        <v>2022</v>
      </c>
      <c r="N4719" s="6" t="s">
        <v>7732</v>
      </c>
      <c r="O4719" s="6">
        <v>99</v>
      </c>
      <c r="P4719" s="6"/>
      <c r="Q4719" s="6" t="s">
        <v>7733</v>
      </c>
      <c r="R4719" s="6" t="s">
        <v>7734</v>
      </c>
      <c r="S4719" s="6"/>
      <c r="T4719" s="6" t="s">
        <v>1426</v>
      </c>
      <c r="U4719">
        <f t="shared" si="73"/>
        <v>5</v>
      </c>
    </row>
    <row r="4720" spans="1:21" x14ac:dyDescent="0.2">
      <c r="A4720" s="6" t="s">
        <v>13345</v>
      </c>
      <c r="B4720" s="6" t="s">
        <v>7634</v>
      </c>
      <c r="C4720" s="6">
        <v>3532042</v>
      </c>
      <c r="D4720" s="6" t="s">
        <v>6636</v>
      </c>
      <c r="E4720" s="6" t="s">
        <v>13348</v>
      </c>
      <c r="F4720" s="6" t="s">
        <v>6402</v>
      </c>
      <c r="G4720" s="6">
        <v>1883</v>
      </c>
      <c r="H4720" s="6">
        <v>9338</v>
      </c>
      <c r="I4720" s="6">
        <v>0</v>
      </c>
      <c r="J4720" s="6">
        <v>0</v>
      </c>
      <c r="K4720" s="6">
        <v>0</v>
      </c>
      <c r="L4720" s="6"/>
      <c r="M4720" s="6">
        <v>2022</v>
      </c>
      <c r="N4720" s="6" t="s">
        <v>7732</v>
      </c>
      <c r="O4720" s="6">
        <v>99</v>
      </c>
      <c r="P4720" s="6"/>
      <c r="Q4720" s="6" t="s">
        <v>7733</v>
      </c>
      <c r="R4720" s="6" t="s">
        <v>7734</v>
      </c>
      <c r="S4720" s="6"/>
      <c r="T4720" s="6" t="s">
        <v>1427</v>
      </c>
      <c r="U4720">
        <f t="shared" si="73"/>
        <v>4</v>
      </c>
    </row>
    <row r="4721" spans="1:21" x14ac:dyDescent="0.2">
      <c r="A4721" s="6" t="s">
        <v>13345</v>
      </c>
      <c r="B4721" s="6" t="s">
        <v>7634</v>
      </c>
      <c r="C4721" s="6">
        <v>3532042</v>
      </c>
      <c r="D4721" s="6" t="s">
        <v>6425</v>
      </c>
      <c r="E4721" s="6" t="s">
        <v>13349</v>
      </c>
      <c r="F4721" s="6" t="s">
        <v>6402</v>
      </c>
      <c r="G4721" s="6">
        <v>3441</v>
      </c>
      <c r="H4721" s="6">
        <v>9338</v>
      </c>
      <c r="I4721" s="6">
        <v>0</v>
      </c>
      <c r="J4721" s="6">
        <v>0</v>
      </c>
      <c r="K4721" s="6">
        <v>0</v>
      </c>
      <c r="L4721" s="6"/>
      <c r="M4721" s="6">
        <v>2022</v>
      </c>
      <c r="N4721" s="6" t="s">
        <v>7732</v>
      </c>
      <c r="O4721" s="6">
        <v>99</v>
      </c>
      <c r="P4721" s="6"/>
      <c r="Q4721" s="6" t="s">
        <v>7733</v>
      </c>
      <c r="R4721" s="6" t="s">
        <v>7734</v>
      </c>
      <c r="S4721" s="6"/>
      <c r="T4721" s="6" t="s">
        <v>1428</v>
      </c>
      <c r="U4721">
        <f t="shared" si="73"/>
        <v>3</v>
      </c>
    </row>
    <row r="4722" spans="1:21" x14ac:dyDescent="0.2">
      <c r="A4722" s="6" t="s">
        <v>13345</v>
      </c>
      <c r="B4722" s="6" t="s">
        <v>7634</v>
      </c>
      <c r="C4722" s="6">
        <v>3532042</v>
      </c>
      <c r="D4722" s="6" t="s">
        <v>8550</v>
      </c>
      <c r="E4722" s="6" t="s">
        <v>13350</v>
      </c>
      <c r="F4722" s="6" t="s">
        <v>6402</v>
      </c>
      <c r="G4722" s="6">
        <v>3612</v>
      </c>
      <c r="H4722" s="6">
        <v>9338</v>
      </c>
      <c r="I4722" s="6">
        <v>0</v>
      </c>
      <c r="J4722" s="6">
        <v>1</v>
      </c>
      <c r="K4722" s="6">
        <v>0</v>
      </c>
      <c r="L4722" s="6"/>
      <c r="M4722" s="6">
        <v>2022</v>
      </c>
      <c r="N4722" s="6" t="s">
        <v>7732</v>
      </c>
      <c r="O4722" s="6">
        <v>99</v>
      </c>
      <c r="P4722" s="6"/>
      <c r="Q4722" s="6" t="s">
        <v>7733</v>
      </c>
      <c r="R4722" s="6" t="s">
        <v>7734</v>
      </c>
      <c r="S4722" s="6"/>
      <c r="T4722" s="6" t="s">
        <v>1424</v>
      </c>
      <c r="U4722">
        <f t="shared" si="73"/>
        <v>2</v>
      </c>
    </row>
    <row r="4723" spans="1:21" x14ac:dyDescent="0.2">
      <c r="A4723" s="6" t="s">
        <v>13345</v>
      </c>
      <c r="B4723" s="6" t="s">
        <v>7634</v>
      </c>
      <c r="C4723" s="6">
        <v>3532042</v>
      </c>
      <c r="D4723" s="6" t="s">
        <v>6738</v>
      </c>
      <c r="E4723" s="6" t="s">
        <v>13351</v>
      </c>
      <c r="F4723" s="6" t="s">
        <v>6402</v>
      </c>
      <c r="G4723" s="6">
        <v>66</v>
      </c>
      <c r="H4723" s="6">
        <v>9338</v>
      </c>
      <c r="I4723" s="6">
        <v>0</v>
      </c>
      <c r="J4723" s="6">
        <v>0</v>
      </c>
      <c r="K4723" s="6">
        <v>0</v>
      </c>
      <c r="L4723" s="6"/>
      <c r="M4723" s="6">
        <v>2022</v>
      </c>
      <c r="N4723" s="6" t="s">
        <v>7732</v>
      </c>
      <c r="O4723" s="6">
        <v>99</v>
      </c>
      <c r="P4723" s="6"/>
      <c r="Q4723" s="6" t="s">
        <v>7733</v>
      </c>
      <c r="R4723" s="6" t="s">
        <v>7734</v>
      </c>
      <c r="S4723" s="6"/>
      <c r="T4723" s="6" t="s">
        <v>1429</v>
      </c>
      <c r="U4723">
        <f t="shared" si="73"/>
        <v>1</v>
      </c>
    </row>
    <row r="4724" spans="1:21" x14ac:dyDescent="0.2">
      <c r="A4724" s="6" t="s">
        <v>13352</v>
      </c>
      <c r="B4724" s="6" t="s">
        <v>7634</v>
      </c>
      <c r="C4724" s="6">
        <v>3532042</v>
      </c>
      <c r="D4724" s="6" t="s">
        <v>13353</v>
      </c>
      <c r="E4724" s="6" t="s">
        <v>13354</v>
      </c>
      <c r="F4724" s="6" t="s">
        <v>6402</v>
      </c>
      <c r="G4724" s="6">
        <v>4509</v>
      </c>
      <c r="H4724" s="6">
        <v>15225</v>
      </c>
      <c r="I4724" s="6">
        <v>0</v>
      </c>
      <c r="J4724" s="6">
        <v>1</v>
      </c>
      <c r="K4724" s="6">
        <v>0</v>
      </c>
      <c r="L4724" s="6"/>
      <c r="M4724" s="6">
        <v>2022</v>
      </c>
      <c r="N4724" s="6" t="s">
        <v>7914</v>
      </c>
      <c r="O4724" s="6">
        <v>99</v>
      </c>
      <c r="P4724" s="6"/>
      <c r="Q4724" s="6" t="s">
        <v>7733</v>
      </c>
      <c r="R4724" s="6" t="s">
        <v>7734</v>
      </c>
      <c r="S4724" s="6"/>
      <c r="T4724" s="6" t="s">
        <v>6331</v>
      </c>
      <c r="U4724">
        <f t="shared" si="73"/>
        <v>4</v>
      </c>
    </row>
    <row r="4725" spans="1:21" x14ac:dyDescent="0.2">
      <c r="A4725" s="6" t="s">
        <v>13352</v>
      </c>
      <c r="B4725" s="6" t="s">
        <v>7634</v>
      </c>
      <c r="C4725" s="6">
        <v>3532042</v>
      </c>
      <c r="D4725" s="6" t="s">
        <v>6470</v>
      </c>
      <c r="E4725" s="6" t="s">
        <v>7032</v>
      </c>
      <c r="F4725" s="6" t="s">
        <v>6402</v>
      </c>
      <c r="G4725" s="6">
        <v>4207</v>
      </c>
      <c r="H4725" s="6">
        <v>15225</v>
      </c>
      <c r="I4725" s="6">
        <v>1</v>
      </c>
      <c r="J4725" s="6">
        <v>1</v>
      </c>
      <c r="K4725" s="6">
        <v>0</v>
      </c>
      <c r="L4725" s="6"/>
      <c r="M4725" s="6">
        <v>2022</v>
      </c>
      <c r="N4725" s="6" t="s">
        <v>7914</v>
      </c>
      <c r="O4725" s="6">
        <v>99</v>
      </c>
      <c r="P4725" s="6"/>
      <c r="Q4725" s="6" t="s">
        <v>7733</v>
      </c>
      <c r="R4725" s="6" t="s">
        <v>7734</v>
      </c>
      <c r="S4725" s="6"/>
      <c r="T4725" s="6" t="s">
        <v>6330</v>
      </c>
      <c r="U4725">
        <f t="shared" si="73"/>
        <v>3</v>
      </c>
    </row>
    <row r="4726" spans="1:21" x14ac:dyDescent="0.2">
      <c r="A4726" s="6" t="s">
        <v>13352</v>
      </c>
      <c r="B4726" s="6" t="s">
        <v>7634</v>
      </c>
      <c r="C4726" s="6">
        <v>3532042</v>
      </c>
      <c r="D4726" s="6" t="s">
        <v>6440</v>
      </c>
      <c r="E4726" s="6" t="s">
        <v>7237</v>
      </c>
      <c r="F4726" s="6" t="s">
        <v>6402</v>
      </c>
      <c r="G4726" s="6">
        <v>3788</v>
      </c>
      <c r="H4726" s="6">
        <v>15225</v>
      </c>
      <c r="I4726" s="6">
        <v>0</v>
      </c>
      <c r="J4726" s="6">
        <v>0</v>
      </c>
      <c r="K4726" s="6">
        <v>0</v>
      </c>
      <c r="L4726" s="6"/>
      <c r="M4726" s="6">
        <v>2022</v>
      </c>
      <c r="N4726" s="6" t="s">
        <v>7914</v>
      </c>
      <c r="O4726" s="6">
        <v>99</v>
      </c>
      <c r="P4726" s="6"/>
      <c r="Q4726" s="6" t="s">
        <v>7733</v>
      </c>
      <c r="R4726" s="6" t="s">
        <v>7734</v>
      </c>
      <c r="S4726" s="6"/>
      <c r="T4726" s="6" t="s">
        <v>6332</v>
      </c>
      <c r="U4726">
        <f t="shared" si="73"/>
        <v>2</v>
      </c>
    </row>
    <row r="4727" spans="1:21" x14ac:dyDescent="0.2">
      <c r="A4727" s="6" t="s">
        <v>13352</v>
      </c>
      <c r="B4727" s="6" t="s">
        <v>7634</v>
      </c>
      <c r="C4727" s="6">
        <v>3532042</v>
      </c>
      <c r="D4727" s="6" t="s">
        <v>6509</v>
      </c>
      <c r="E4727" s="6" t="s">
        <v>7502</v>
      </c>
      <c r="F4727" s="6" t="s">
        <v>6402</v>
      </c>
      <c r="G4727" s="6">
        <v>2721</v>
      </c>
      <c r="H4727" s="6">
        <v>15225</v>
      </c>
      <c r="I4727" s="6">
        <v>1</v>
      </c>
      <c r="J4727" s="6">
        <v>0</v>
      </c>
      <c r="K4727" s="6">
        <v>0</v>
      </c>
      <c r="L4727" s="6"/>
      <c r="M4727" s="6">
        <v>2022</v>
      </c>
      <c r="N4727" s="6" t="s">
        <v>7914</v>
      </c>
      <c r="O4727" s="6">
        <v>99</v>
      </c>
      <c r="P4727" s="6"/>
      <c r="Q4727" s="6" t="s">
        <v>7733</v>
      </c>
      <c r="R4727" s="6" t="s">
        <v>7734</v>
      </c>
      <c r="S4727" s="6"/>
      <c r="T4727" s="6" t="s">
        <v>6333</v>
      </c>
      <c r="U4727">
        <f t="shared" si="73"/>
        <v>1</v>
      </c>
    </row>
    <row r="4728" spans="1:21" x14ac:dyDescent="0.2">
      <c r="A4728" s="6" t="s">
        <v>13355</v>
      </c>
      <c r="B4728" s="6" t="s">
        <v>7634</v>
      </c>
      <c r="C4728" s="6">
        <v>3532042</v>
      </c>
      <c r="D4728" s="6" t="s">
        <v>13356</v>
      </c>
      <c r="E4728" s="6" t="s">
        <v>13357</v>
      </c>
      <c r="F4728" s="6" t="s">
        <v>6402</v>
      </c>
      <c r="G4728" s="6">
        <v>856</v>
      </c>
      <c r="H4728" s="6">
        <v>31138</v>
      </c>
      <c r="I4728" s="6">
        <v>0</v>
      </c>
      <c r="J4728" s="6">
        <v>0</v>
      </c>
      <c r="K4728" s="6">
        <v>0</v>
      </c>
      <c r="L4728" s="6"/>
      <c r="M4728" s="6">
        <v>2022</v>
      </c>
      <c r="N4728" s="6" t="s">
        <v>7745</v>
      </c>
      <c r="O4728" s="6">
        <v>99</v>
      </c>
      <c r="P4728" s="6"/>
      <c r="Q4728" s="6" t="s">
        <v>7733</v>
      </c>
      <c r="R4728" s="6" t="s">
        <v>7734</v>
      </c>
      <c r="S4728" s="6"/>
      <c r="T4728" s="6" t="s">
        <v>6334</v>
      </c>
      <c r="U4728">
        <f t="shared" si="73"/>
        <v>13</v>
      </c>
    </row>
    <row r="4729" spans="1:21" x14ac:dyDescent="0.2">
      <c r="A4729" s="6" t="s">
        <v>13355</v>
      </c>
      <c r="B4729" s="6" t="s">
        <v>7634</v>
      </c>
      <c r="C4729" s="6">
        <v>3532042</v>
      </c>
      <c r="D4729" s="6" t="s">
        <v>11058</v>
      </c>
      <c r="E4729" s="6" t="s">
        <v>13358</v>
      </c>
      <c r="F4729" s="6" t="s">
        <v>6402</v>
      </c>
      <c r="G4729" s="6">
        <v>3605</v>
      </c>
      <c r="H4729" s="6">
        <v>31138</v>
      </c>
      <c r="I4729" s="6">
        <v>1</v>
      </c>
      <c r="J4729" s="6">
        <v>1</v>
      </c>
      <c r="K4729" s="6">
        <v>0</v>
      </c>
      <c r="L4729" s="6"/>
      <c r="M4729" s="6">
        <v>2022</v>
      </c>
      <c r="N4729" s="6" t="s">
        <v>7745</v>
      </c>
      <c r="O4729" s="6">
        <v>99</v>
      </c>
      <c r="P4729" s="6"/>
      <c r="Q4729" s="6" t="s">
        <v>7733</v>
      </c>
      <c r="R4729" s="6" t="s">
        <v>7734</v>
      </c>
      <c r="S4729" s="6"/>
      <c r="T4729" s="6" t="s">
        <v>6329</v>
      </c>
      <c r="U4729">
        <f t="shared" si="73"/>
        <v>12</v>
      </c>
    </row>
    <row r="4730" spans="1:21" x14ac:dyDescent="0.2">
      <c r="A4730" s="6" t="s">
        <v>13355</v>
      </c>
      <c r="B4730" s="6" t="s">
        <v>7634</v>
      </c>
      <c r="C4730" s="6">
        <v>3532042</v>
      </c>
      <c r="D4730" s="6" t="s">
        <v>6406</v>
      </c>
      <c r="E4730" s="6" t="s">
        <v>11204</v>
      </c>
      <c r="F4730" s="6" t="s">
        <v>6402</v>
      </c>
      <c r="G4730" s="6">
        <v>1064</v>
      </c>
      <c r="H4730" s="6">
        <v>31138</v>
      </c>
      <c r="I4730" s="6">
        <v>0</v>
      </c>
      <c r="J4730" s="6">
        <v>0</v>
      </c>
      <c r="K4730" s="6">
        <v>0</v>
      </c>
      <c r="L4730" s="6"/>
      <c r="M4730" s="6">
        <v>2022</v>
      </c>
      <c r="N4730" s="6" t="s">
        <v>7745</v>
      </c>
      <c r="O4730" s="6">
        <v>99</v>
      </c>
      <c r="P4730" s="6"/>
      <c r="Q4730" s="6" t="s">
        <v>7733</v>
      </c>
      <c r="R4730" s="6" t="s">
        <v>7734</v>
      </c>
      <c r="S4730" s="6"/>
      <c r="T4730" s="6" t="s">
        <v>6335</v>
      </c>
      <c r="U4730">
        <f t="shared" si="73"/>
        <v>11</v>
      </c>
    </row>
    <row r="4731" spans="1:21" x14ac:dyDescent="0.2">
      <c r="A4731" s="6" t="s">
        <v>13355</v>
      </c>
      <c r="B4731" s="6" t="s">
        <v>7634</v>
      </c>
      <c r="C4731" s="6">
        <v>3532042</v>
      </c>
      <c r="D4731" s="6" t="s">
        <v>6845</v>
      </c>
      <c r="E4731" s="6" t="s">
        <v>13359</v>
      </c>
      <c r="F4731" s="6" t="s">
        <v>6402</v>
      </c>
      <c r="G4731" s="6">
        <v>2247</v>
      </c>
      <c r="H4731" s="6">
        <v>31138</v>
      </c>
      <c r="I4731" s="6">
        <v>0</v>
      </c>
      <c r="J4731" s="6">
        <v>0</v>
      </c>
      <c r="K4731" s="6">
        <v>0</v>
      </c>
      <c r="L4731" s="6"/>
      <c r="M4731" s="6">
        <v>2022</v>
      </c>
      <c r="N4731" s="6" t="s">
        <v>7745</v>
      </c>
      <c r="O4731" s="6">
        <v>99</v>
      </c>
      <c r="P4731" s="6"/>
      <c r="Q4731" s="6" t="s">
        <v>7733</v>
      </c>
      <c r="R4731" s="6" t="s">
        <v>7734</v>
      </c>
      <c r="S4731" s="6"/>
      <c r="T4731" s="6" t="s">
        <v>6336</v>
      </c>
      <c r="U4731">
        <f t="shared" si="73"/>
        <v>10</v>
      </c>
    </row>
    <row r="4732" spans="1:21" x14ac:dyDescent="0.2">
      <c r="A4732" s="6" t="s">
        <v>13355</v>
      </c>
      <c r="B4732" s="6" t="s">
        <v>7634</v>
      </c>
      <c r="C4732" s="6">
        <v>3532042</v>
      </c>
      <c r="D4732" s="6" t="s">
        <v>13360</v>
      </c>
      <c r="E4732" s="6" t="s">
        <v>13361</v>
      </c>
      <c r="F4732" s="6" t="s">
        <v>6402</v>
      </c>
      <c r="G4732" s="6">
        <v>339</v>
      </c>
      <c r="H4732" s="6">
        <v>31138</v>
      </c>
      <c r="I4732" s="6">
        <v>0</v>
      </c>
      <c r="J4732" s="6">
        <v>0</v>
      </c>
      <c r="K4732" s="6">
        <v>0</v>
      </c>
      <c r="L4732" s="6"/>
      <c r="M4732" s="6">
        <v>2022</v>
      </c>
      <c r="N4732" s="6" t="s">
        <v>7745</v>
      </c>
      <c r="O4732" s="6">
        <v>99</v>
      </c>
      <c r="P4732" s="6"/>
      <c r="Q4732" s="6" t="s">
        <v>7733</v>
      </c>
      <c r="R4732" s="6" t="s">
        <v>7734</v>
      </c>
      <c r="S4732" s="6"/>
      <c r="T4732" s="6" t="s">
        <v>6337</v>
      </c>
      <c r="U4732">
        <f t="shared" si="73"/>
        <v>9</v>
      </c>
    </row>
    <row r="4733" spans="1:21" x14ac:dyDescent="0.2">
      <c r="A4733" s="6" t="s">
        <v>13355</v>
      </c>
      <c r="B4733" s="6" t="s">
        <v>7634</v>
      </c>
      <c r="C4733" s="6">
        <v>3532042</v>
      </c>
      <c r="D4733" s="6" t="s">
        <v>6547</v>
      </c>
      <c r="E4733" s="6" t="s">
        <v>7378</v>
      </c>
      <c r="F4733" s="6" t="s">
        <v>6402</v>
      </c>
      <c r="G4733" s="6">
        <v>699</v>
      </c>
      <c r="H4733" s="6">
        <v>31138</v>
      </c>
      <c r="I4733" s="6">
        <v>0</v>
      </c>
      <c r="J4733" s="6">
        <v>0</v>
      </c>
      <c r="K4733" s="6">
        <v>0</v>
      </c>
      <c r="L4733" s="6"/>
      <c r="M4733" s="6">
        <v>2022</v>
      </c>
      <c r="N4733" s="6" t="s">
        <v>7745</v>
      </c>
      <c r="O4733" s="6">
        <v>99</v>
      </c>
      <c r="P4733" s="6"/>
      <c r="Q4733" s="6" t="s">
        <v>7733</v>
      </c>
      <c r="R4733" s="6" t="s">
        <v>7734</v>
      </c>
      <c r="S4733" s="6"/>
      <c r="T4733" s="6" t="s">
        <v>6338</v>
      </c>
      <c r="U4733">
        <f t="shared" si="73"/>
        <v>8</v>
      </c>
    </row>
    <row r="4734" spans="1:21" x14ac:dyDescent="0.2">
      <c r="A4734" s="6" t="s">
        <v>13355</v>
      </c>
      <c r="B4734" s="6" t="s">
        <v>7634</v>
      </c>
      <c r="C4734" s="6">
        <v>3532042</v>
      </c>
      <c r="D4734" s="6" t="s">
        <v>13362</v>
      </c>
      <c r="E4734" s="6" t="s">
        <v>6418</v>
      </c>
      <c r="F4734" s="6" t="s">
        <v>6402</v>
      </c>
      <c r="G4734" s="6">
        <v>2381</v>
      </c>
      <c r="H4734" s="6">
        <v>31138</v>
      </c>
      <c r="I4734" s="6">
        <v>0</v>
      </c>
      <c r="J4734" s="6">
        <v>0</v>
      </c>
      <c r="K4734" s="6">
        <v>0</v>
      </c>
      <c r="L4734" s="6"/>
      <c r="M4734" s="6">
        <v>2022</v>
      </c>
      <c r="N4734" s="6" t="s">
        <v>7745</v>
      </c>
      <c r="O4734" s="6">
        <v>99</v>
      </c>
      <c r="P4734" s="6"/>
      <c r="Q4734" s="6" t="s">
        <v>7733</v>
      </c>
      <c r="R4734" s="6" t="s">
        <v>7734</v>
      </c>
      <c r="S4734" s="6"/>
      <c r="T4734" s="6" t="s">
        <v>6339</v>
      </c>
      <c r="U4734">
        <f t="shared" si="73"/>
        <v>7</v>
      </c>
    </row>
    <row r="4735" spans="1:21" x14ac:dyDescent="0.2">
      <c r="A4735" s="6" t="s">
        <v>13355</v>
      </c>
      <c r="B4735" s="6" t="s">
        <v>7634</v>
      </c>
      <c r="C4735" s="6">
        <v>3532042</v>
      </c>
      <c r="D4735" s="6" t="s">
        <v>6987</v>
      </c>
      <c r="E4735" s="6" t="s">
        <v>13363</v>
      </c>
      <c r="F4735" s="6" t="s">
        <v>6402</v>
      </c>
      <c r="G4735" s="6">
        <v>3425</v>
      </c>
      <c r="H4735" s="6">
        <v>31138</v>
      </c>
      <c r="I4735" s="6">
        <v>0</v>
      </c>
      <c r="J4735" s="6">
        <v>0</v>
      </c>
      <c r="K4735" s="6">
        <v>0</v>
      </c>
      <c r="L4735" s="6"/>
      <c r="M4735" s="6">
        <v>2022</v>
      </c>
      <c r="N4735" s="6" t="s">
        <v>7745</v>
      </c>
      <c r="O4735" s="6">
        <v>99</v>
      </c>
      <c r="P4735" s="6"/>
      <c r="Q4735" s="6" t="s">
        <v>7733</v>
      </c>
      <c r="R4735" s="6" t="s">
        <v>7734</v>
      </c>
      <c r="S4735" s="6"/>
      <c r="T4735" s="6" t="s">
        <v>6340</v>
      </c>
      <c r="U4735">
        <f t="shared" si="73"/>
        <v>6</v>
      </c>
    </row>
    <row r="4736" spans="1:21" x14ac:dyDescent="0.2">
      <c r="A4736" s="6" t="s">
        <v>13355</v>
      </c>
      <c r="B4736" s="6" t="s">
        <v>7634</v>
      </c>
      <c r="C4736" s="6">
        <v>3532042</v>
      </c>
      <c r="D4736" s="6" t="s">
        <v>7031</v>
      </c>
      <c r="E4736" s="6" t="s">
        <v>13364</v>
      </c>
      <c r="F4736" s="6" t="s">
        <v>6402</v>
      </c>
      <c r="G4736" s="6">
        <v>4901</v>
      </c>
      <c r="H4736" s="6">
        <v>31138</v>
      </c>
      <c r="I4736" s="6">
        <v>0</v>
      </c>
      <c r="J4736" s="6">
        <v>1</v>
      </c>
      <c r="K4736" s="6">
        <v>0</v>
      </c>
      <c r="L4736" s="6"/>
      <c r="M4736" s="6">
        <v>2022</v>
      </c>
      <c r="N4736" s="6" t="s">
        <v>7745</v>
      </c>
      <c r="O4736" s="6">
        <v>99</v>
      </c>
      <c r="P4736" s="6"/>
      <c r="Q4736" s="6" t="s">
        <v>7733</v>
      </c>
      <c r="R4736" s="6" t="s">
        <v>7734</v>
      </c>
      <c r="S4736" s="6"/>
      <c r="T4736" s="6" t="s">
        <v>6328</v>
      </c>
      <c r="U4736">
        <f t="shared" si="73"/>
        <v>5</v>
      </c>
    </row>
    <row r="4737" spans="1:21" x14ac:dyDescent="0.2">
      <c r="A4737" s="6" t="s">
        <v>13355</v>
      </c>
      <c r="B4737" s="6" t="s">
        <v>7634</v>
      </c>
      <c r="C4737" s="6">
        <v>3532042</v>
      </c>
      <c r="D4737" s="6" t="s">
        <v>6966</v>
      </c>
      <c r="E4737" s="6" t="s">
        <v>8365</v>
      </c>
      <c r="F4737" s="6" t="s">
        <v>6402</v>
      </c>
      <c r="G4737" s="6">
        <v>1082</v>
      </c>
      <c r="H4737" s="6">
        <v>31138</v>
      </c>
      <c r="I4737" s="6">
        <v>0</v>
      </c>
      <c r="J4737" s="6">
        <v>0</v>
      </c>
      <c r="K4737" s="6">
        <v>0</v>
      </c>
      <c r="L4737" s="6"/>
      <c r="M4737" s="6">
        <v>2022</v>
      </c>
      <c r="N4737" s="6" t="s">
        <v>7745</v>
      </c>
      <c r="O4737" s="6">
        <v>99</v>
      </c>
      <c r="P4737" s="6"/>
      <c r="Q4737" s="6" t="s">
        <v>7733</v>
      </c>
      <c r="R4737" s="6" t="s">
        <v>7734</v>
      </c>
      <c r="S4737" s="6"/>
      <c r="T4737" s="6" t="s">
        <v>6341</v>
      </c>
      <c r="U4737">
        <f t="shared" si="73"/>
        <v>4</v>
      </c>
    </row>
    <row r="4738" spans="1:21" x14ac:dyDescent="0.2">
      <c r="A4738" s="6" t="s">
        <v>13355</v>
      </c>
      <c r="B4738" s="6" t="s">
        <v>7634</v>
      </c>
      <c r="C4738" s="6">
        <v>3532042</v>
      </c>
      <c r="D4738" s="6" t="s">
        <v>13365</v>
      </c>
      <c r="E4738" s="6" t="s">
        <v>12434</v>
      </c>
      <c r="F4738" s="6" t="s">
        <v>6402</v>
      </c>
      <c r="G4738" s="6">
        <v>4843</v>
      </c>
      <c r="H4738" s="6">
        <v>31138</v>
      </c>
      <c r="I4738" s="6">
        <v>0</v>
      </c>
      <c r="J4738" s="6">
        <v>1</v>
      </c>
      <c r="K4738" s="6">
        <v>0</v>
      </c>
      <c r="L4738" s="6"/>
      <c r="M4738" s="6">
        <v>2022</v>
      </c>
      <c r="N4738" s="6" t="s">
        <v>7745</v>
      </c>
      <c r="O4738" s="6">
        <v>99</v>
      </c>
      <c r="P4738" s="6"/>
      <c r="Q4738" s="6" t="s">
        <v>7733</v>
      </c>
      <c r="R4738" s="6" t="s">
        <v>7734</v>
      </c>
      <c r="S4738" s="6"/>
      <c r="T4738" s="6" t="s">
        <v>6327</v>
      </c>
      <c r="U4738">
        <f t="shared" si="73"/>
        <v>3</v>
      </c>
    </row>
    <row r="4739" spans="1:21" x14ac:dyDescent="0.2">
      <c r="A4739" s="6" t="s">
        <v>13355</v>
      </c>
      <c r="B4739" s="6" t="s">
        <v>7634</v>
      </c>
      <c r="C4739" s="6">
        <v>3532042</v>
      </c>
      <c r="D4739" s="6" t="s">
        <v>6411</v>
      </c>
      <c r="E4739" s="6" t="s">
        <v>13366</v>
      </c>
      <c r="F4739" s="6" t="s">
        <v>6402</v>
      </c>
      <c r="G4739" s="6">
        <v>3598</v>
      </c>
      <c r="H4739" s="6">
        <v>31138</v>
      </c>
      <c r="I4739" s="6">
        <v>1</v>
      </c>
      <c r="J4739" s="6">
        <v>1</v>
      </c>
      <c r="K4739" s="6">
        <v>0</v>
      </c>
      <c r="L4739" s="6"/>
      <c r="M4739" s="6">
        <v>2022</v>
      </c>
      <c r="N4739" s="6" t="s">
        <v>7745</v>
      </c>
      <c r="O4739" s="6">
        <v>99</v>
      </c>
      <c r="P4739" s="6"/>
      <c r="Q4739" s="6" t="s">
        <v>7733</v>
      </c>
      <c r="R4739" s="6" t="s">
        <v>7734</v>
      </c>
      <c r="S4739" s="6"/>
      <c r="T4739" s="6" t="s">
        <v>6326</v>
      </c>
      <c r="U4739">
        <f t="shared" ref="U4739:U4802" si="74">COUNTIF(A4739:A11039,A4739)</f>
        <v>2</v>
      </c>
    </row>
    <row r="4740" spans="1:21" x14ac:dyDescent="0.2">
      <c r="A4740" s="6" t="s">
        <v>13355</v>
      </c>
      <c r="B4740" s="6" t="s">
        <v>7634</v>
      </c>
      <c r="C4740" s="6">
        <v>3532042</v>
      </c>
      <c r="D4740" s="6" t="s">
        <v>6746</v>
      </c>
      <c r="E4740" s="6" t="s">
        <v>13367</v>
      </c>
      <c r="F4740" s="6" t="s">
        <v>6402</v>
      </c>
      <c r="G4740" s="6">
        <v>2098</v>
      </c>
      <c r="H4740" s="6">
        <v>31138</v>
      </c>
      <c r="I4740" s="6">
        <v>0</v>
      </c>
      <c r="J4740" s="6">
        <v>0</v>
      </c>
      <c r="K4740" s="6">
        <v>0</v>
      </c>
      <c r="L4740" s="6"/>
      <c r="M4740" s="6">
        <v>2022</v>
      </c>
      <c r="N4740" s="6" t="s">
        <v>7745</v>
      </c>
      <c r="O4740" s="6">
        <v>99</v>
      </c>
      <c r="P4740" s="6"/>
      <c r="Q4740" s="6" t="s">
        <v>7733</v>
      </c>
      <c r="R4740" s="6" t="s">
        <v>7734</v>
      </c>
      <c r="S4740" s="6"/>
      <c r="T4740" s="6" t="s">
        <v>6342</v>
      </c>
      <c r="U4740">
        <f t="shared" si="74"/>
        <v>1</v>
      </c>
    </row>
    <row r="4741" spans="1:21" x14ac:dyDescent="0.2">
      <c r="A4741" s="6" t="s">
        <v>13368</v>
      </c>
      <c r="B4741" s="6" t="s">
        <v>13369</v>
      </c>
      <c r="C4741" s="6">
        <v>3552023</v>
      </c>
      <c r="D4741" s="6" t="s">
        <v>6485</v>
      </c>
      <c r="E4741" s="6" t="s">
        <v>6697</v>
      </c>
      <c r="F4741" s="6" t="s">
        <v>6402</v>
      </c>
      <c r="G4741" s="6">
        <v>741</v>
      </c>
      <c r="H4741" s="6">
        <v>1063</v>
      </c>
      <c r="I4741" s="6">
        <v>0</v>
      </c>
      <c r="J4741" s="6">
        <v>1</v>
      </c>
      <c r="K4741" s="6">
        <v>0</v>
      </c>
      <c r="L4741" s="6"/>
      <c r="M4741" s="6">
        <v>2022</v>
      </c>
      <c r="N4741" s="6" t="s">
        <v>7732</v>
      </c>
      <c r="O4741" s="6">
        <v>99</v>
      </c>
      <c r="P4741" s="6"/>
      <c r="Q4741" s="6" t="s">
        <v>7733</v>
      </c>
      <c r="R4741" s="6" t="s">
        <v>7734</v>
      </c>
      <c r="S4741" s="6"/>
      <c r="T4741" s="6" t="s">
        <v>1184</v>
      </c>
      <c r="U4741">
        <f t="shared" si="74"/>
        <v>3</v>
      </c>
    </row>
    <row r="4742" spans="1:21" x14ac:dyDescent="0.2">
      <c r="A4742" s="6" t="s">
        <v>13368</v>
      </c>
      <c r="B4742" s="6" t="s">
        <v>13369</v>
      </c>
      <c r="C4742" s="6">
        <v>3552023</v>
      </c>
      <c r="D4742" s="6" t="s">
        <v>7498</v>
      </c>
      <c r="E4742" s="6" t="s">
        <v>12866</v>
      </c>
      <c r="F4742" s="6" t="s">
        <v>6402</v>
      </c>
      <c r="G4742" s="6">
        <v>257</v>
      </c>
      <c r="H4742" s="6">
        <v>1063</v>
      </c>
      <c r="I4742" s="6">
        <v>0</v>
      </c>
      <c r="J4742" s="6">
        <v>0</v>
      </c>
      <c r="K4742" s="6">
        <v>0</v>
      </c>
      <c r="L4742" s="6"/>
      <c r="M4742" s="6">
        <v>2022</v>
      </c>
      <c r="N4742" s="6" t="s">
        <v>7732</v>
      </c>
      <c r="O4742" s="6">
        <v>99</v>
      </c>
      <c r="P4742" s="6"/>
      <c r="Q4742" s="6" t="s">
        <v>7733</v>
      </c>
      <c r="R4742" s="6" t="s">
        <v>7734</v>
      </c>
      <c r="S4742" s="6"/>
      <c r="T4742" s="6" t="s">
        <v>1185</v>
      </c>
      <c r="U4742">
        <f t="shared" si="74"/>
        <v>2</v>
      </c>
    </row>
    <row r="4743" spans="1:21" x14ac:dyDescent="0.2">
      <c r="A4743" s="6" t="s">
        <v>13368</v>
      </c>
      <c r="B4743" s="6" t="s">
        <v>13369</v>
      </c>
      <c r="C4743" s="6">
        <v>3552023</v>
      </c>
      <c r="D4743" s="6" t="s">
        <v>6597</v>
      </c>
      <c r="E4743" s="6" t="s">
        <v>13370</v>
      </c>
      <c r="F4743" s="6" t="s">
        <v>6402</v>
      </c>
      <c r="G4743" s="6">
        <v>65</v>
      </c>
      <c r="H4743" s="6">
        <v>1063</v>
      </c>
      <c r="I4743" s="6">
        <v>0</v>
      </c>
      <c r="J4743" s="6">
        <v>0</v>
      </c>
      <c r="K4743" s="6">
        <v>0</v>
      </c>
      <c r="L4743" s="6"/>
      <c r="M4743" s="6">
        <v>2022</v>
      </c>
      <c r="N4743" s="6" t="s">
        <v>7732</v>
      </c>
      <c r="O4743" s="6">
        <v>99</v>
      </c>
      <c r="P4743" s="6"/>
      <c r="Q4743" s="6" t="s">
        <v>7733</v>
      </c>
      <c r="R4743" s="6" t="s">
        <v>7734</v>
      </c>
      <c r="S4743" s="6"/>
      <c r="T4743" s="6" t="s">
        <v>1186</v>
      </c>
      <c r="U4743">
        <f t="shared" si="74"/>
        <v>1</v>
      </c>
    </row>
    <row r="4744" spans="1:21" x14ac:dyDescent="0.2">
      <c r="A4744" s="6" t="s">
        <v>13371</v>
      </c>
      <c r="B4744" s="6" t="s">
        <v>13369</v>
      </c>
      <c r="C4744" s="6">
        <v>3552023</v>
      </c>
      <c r="D4744" s="6" t="s">
        <v>13372</v>
      </c>
      <c r="E4744" s="6" t="s">
        <v>7049</v>
      </c>
      <c r="F4744" s="6" t="s">
        <v>6402</v>
      </c>
      <c r="G4744" s="6">
        <v>418</v>
      </c>
      <c r="H4744" s="6">
        <v>5255</v>
      </c>
      <c r="I4744" s="6">
        <v>0</v>
      </c>
      <c r="J4744" s="6">
        <v>1</v>
      </c>
      <c r="K4744" s="6">
        <v>0</v>
      </c>
      <c r="L4744" s="6"/>
      <c r="M4744" s="6">
        <v>2022</v>
      </c>
      <c r="N4744" s="6" t="s">
        <v>7745</v>
      </c>
      <c r="O4744" s="6">
        <v>99</v>
      </c>
      <c r="P4744" s="6"/>
      <c r="Q4744" s="6" t="s">
        <v>7733</v>
      </c>
      <c r="R4744" s="6" t="s">
        <v>7734</v>
      </c>
      <c r="S4744" s="6"/>
      <c r="T4744" s="6" t="s">
        <v>5177</v>
      </c>
      <c r="U4744">
        <f t="shared" si="74"/>
        <v>14</v>
      </c>
    </row>
    <row r="4745" spans="1:21" x14ac:dyDescent="0.2">
      <c r="A4745" s="6" t="s">
        <v>13371</v>
      </c>
      <c r="B4745" s="6" t="s">
        <v>13369</v>
      </c>
      <c r="C4745" s="6">
        <v>3552023</v>
      </c>
      <c r="D4745" s="6" t="s">
        <v>7586</v>
      </c>
      <c r="E4745" s="6" t="s">
        <v>13373</v>
      </c>
      <c r="F4745" s="6" t="s">
        <v>6402</v>
      </c>
      <c r="G4745" s="6">
        <v>554</v>
      </c>
      <c r="H4745" s="6">
        <v>5255</v>
      </c>
      <c r="I4745" s="6">
        <v>0</v>
      </c>
      <c r="J4745" s="6">
        <v>1</v>
      </c>
      <c r="K4745" s="6">
        <v>0</v>
      </c>
      <c r="L4745" s="6"/>
      <c r="M4745" s="6">
        <v>2022</v>
      </c>
      <c r="N4745" s="6" t="s">
        <v>7745</v>
      </c>
      <c r="O4745" s="6">
        <v>99</v>
      </c>
      <c r="P4745" s="6"/>
      <c r="Q4745" s="6" t="s">
        <v>7733</v>
      </c>
      <c r="R4745" s="6" t="s">
        <v>7734</v>
      </c>
      <c r="S4745" s="6"/>
      <c r="T4745" s="6" t="s">
        <v>5176</v>
      </c>
      <c r="U4745">
        <f t="shared" si="74"/>
        <v>13</v>
      </c>
    </row>
    <row r="4746" spans="1:21" x14ac:dyDescent="0.2">
      <c r="A4746" s="6" t="s">
        <v>13371</v>
      </c>
      <c r="B4746" s="6" t="s">
        <v>13369</v>
      </c>
      <c r="C4746" s="6">
        <v>3552023</v>
      </c>
      <c r="D4746" s="6" t="s">
        <v>13374</v>
      </c>
      <c r="E4746" s="6" t="s">
        <v>13375</v>
      </c>
      <c r="F4746" s="6" t="s">
        <v>6402</v>
      </c>
      <c r="G4746" s="6">
        <v>537</v>
      </c>
      <c r="H4746" s="6">
        <v>5255</v>
      </c>
      <c r="I4746" s="6">
        <v>1</v>
      </c>
      <c r="J4746" s="6">
        <v>1</v>
      </c>
      <c r="K4746" s="6">
        <v>0</v>
      </c>
      <c r="L4746" s="6"/>
      <c r="M4746" s="6">
        <v>2022</v>
      </c>
      <c r="N4746" s="6" t="s">
        <v>7745</v>
      </c>
      <c r="O4746" s="6">
        <v>99</v>
      </c>
      <c r="P4746" s="6"/>
      <c r="Q4746" s="6" t="s">
        <v>7733</v>
      </c>
      <c r="R4746" s="6" t="s">
        <v>7734</v>
      </c>
      <c r="S4746" s="6"/>
      <c r="T4746" s="6" t="s">
        <v>5175</v>
      </c>
      <c r="U4746">
        <f t="shared" si="74"/>
        <v>12</v>
      </c>
    </row>
    <row r="4747" spans="1:21" x14ac:dyDescent="0.2">
      <c r="A4747" s="6" t="s">
        <v>13371</v>
      </c>
      <c r="B4747" s="6" t="s">
        <v>13369</v>
      </c>
      <c r="C4747" s="6">
        <v>3552023</v>
      </c>
      <c r="D4747" s="6" t="s">
        <v>6408</v>
      </c>
      <c r="E4747" s="6" t="s">
        <v>13376</v>
      </c>
      <c r="F4747" s="6" t="s">
        <v>6402</v>
      </c>
      <c r="G4747" s="6">
        <v>394</v>
      </c>
      <c r="H4747" s="6">
        <v>5255</v>
      </c>
      <c r="I4747" s="6">
        <v>1</v>
      </c>
      <c r="J4747" s="6">
        <v>0</v>
      </c>
      <c r="K4747" s="6">
        <v>0</v>
      </c>
      <c r="L4747" s="6"/>
      <c r="M4747" s="6">
        <v>2022</v>
      </c>
      <c r="N4747" s="6" t="s">
        <v>7745</v>
      </c>
      <c r="O4747" s="6">
        <v>99</v>
      </c>
      <c r="P4747" s="6"/>
      <c r="Q4747" s="6" t="s">
        <v>7733</v>
      </c>
      <c r="R4747" s="6" t="s">
        <v>7734</v>
      </c>
      <c r="S4747" s="6"/>
      <c r="T4747" s="6" t="s">
        <v>5178</v>
      </c>
      <c r="U4747">
        <f t="shared" si="74"/>
        <v>11</v>
      </c>
    </row>
    <row r="4748" spans="1:21" x14ac:dyDescent="0.2">
      <c r="A4748" s="6" t="s">
        <v>13371</v>
      </c>
      <c r="B4748" s="6" t="s">
        <v>13369</v>
      </c>
      <c r="C4748" s="6">
        <v>3552023</v>
      </c>
      <c r="D4748" s="6" t="s">
        <v>13377</v>
      </c>
      <c r="E4748" s="6" t="s">
        <v>6893</v>
      </c>
      <c r="F4748" s="6" t="s">
        <v>6402</v>
      </c>
      <c r="G4748" s="6">
        <v>496</v>
      </c>
      <c r="H4748" s="6">
        <v>5255</v>
      </c>
      <c r="I4748" s="6">
        <v>0</v>
      </c>
      <c r="J4748" s="6">
        <v>1</v>
      </c>
      <c r="K4748" s="6">
        <v>0</v>
      </c>
      <c r="L4748" s="6"/>
      <c r="M4748" s="6">
        <v>2022</v>
      </c>
      <c r="N4748" s="6" t="s">
        <v>7745</v>
      </c>
      <c r="O4748" s="6">
        <v>99</v>
      </c>
      <c r="P4748" s="6"/>
      <c r="Q4748" s="6" t="s">
        <v>7733</v>
      </c>
      <c r="R4748" s="6" t="s">
        <v>7734</v>
      </c>
      <c r="S4748" s="6"/>
      <c r="T4748" s="6" t="s">
        <v>5174</v>
      </c>
      <c r="U4748">
        <f t="shared" si="74"/>
        <v>10</v>
      </c>
    </row>
    <row r="4749" spans="1:21" x14ac:dyDescent="0.2">
      <c r="A4749" s="6" t="s">
        <v>13371</v>
      </c>
      <c r="B4749" s="6" t="s">
        <v>13369</v>
      </c>
      <c r="C4749" s="6">
        <v>3552023</v>
      </c>
      <c r="D4749" s="6" t="s">
        <v>8706</v>
      </c>
      <c r="E4749" s="6" t="s">
        <v>13378</v>
      </c>
      <c r="F4749" s="6" t="s">
        <v>6402</v>
      </c>
      <c r="G4749" s="6">
        <v>181</v>
      </c>
      <c r="H4749" s="6">
        <v>5255</v>
      </c>
      <c r="I4749" s="6">
        <v>0</v>
      </c>
      <c r="J4749" s="6">
        <v>0</v>
      </c>
      <c r="K4749" s="6">
        <v>0</v>
      </c>
      <c r="L4749" s="6"/>
      <c r="M4749" s="6">
        <v>2022</v>
      </c>
      <c r="N4749" s="6" t="s">
        <v>7745</v>
      </c>
      <c r="O4749" s="6">
        <v>99</v>
      </c>
      <c r="P4749" s="6"/>
      <c r="Q4749" s="6" t="s">
        <v>7733</v>
      </c>
      <c r="R4749" s="6" t="s">
        <v>7734</v>
      </c>
      <c r="S4749" s="6"/>
      <c r="T4749" s="6" t="s">
        <v>5179</v>
      </c>
      <c r="U4749">
        <f t="shared" si="74"/>
        <v>9</v>
      </c>
    </row>
    <row r="4750" spans="1:21" x14ac:dyDescent="0.2">
      <c r="A4750" s="6" t="s">
        <v>13371</v>
      </c>
      <c r="B4750" s="6" t="s">
        <v>13369</v>
      </c>
      <c r="C4750" s="6">
        <v>3552023</v>
      </c>
      <c r="D4750" s="6" t="s">
        <v>6459</v>
      </c>
      <c r="E4750" s="6" t="s">
        <v>13379</v>
      </c>
      <c r="F4750" s="6" t="s">
        <v>6402</v>
      </c>
      <c r="G4750" s="6">
        <v>829</v>
      </c>
      <c r="H4750" s="6">
        <v>5255</v>
      </c>
      <c r="I4750" s="6">
        <v>0</v>
      </c>
      <c r="J4750" s="6">
        <v>1</v>
      </c>
      <c r="K4750" s="6">
        <v>0</v>
      </c>
      <c r="L4750" s="6"/>
      <c r="M4750" s="6">
        <v>2022</v>
      </c>
      <c r="N4750" s="6" t="s">
        <v>7745</v>
      </c>
      <c r="O4750" s="6">
        <v>99</v>
      </c>
      <c r="P4750" s="6"/>
      <c r="Q4750" s="6" t="s">
        <v>7733</v>
      </c>
      <c r="R4750" s="6" t="s">
        <v>7734</v>
      </c>
      <c r="S4750" s="6"/>
      <c r="T4750" s="6" t="s">
        <v>5173</v>
      </c>
      <c r="U4750">
        <f t="shared" si="74"/>
        <v>8</v>
      </c>
    </row>
    <row r="4751" spans="1:21" x14ac:dyDescent="0.2">
      <c r="A4751" s="6" t="s">
        <v>13371</v>
      </c>
      <c r="B4751" s="6" t="s">
        <v>13369</v>
      </c>
      <c r="C4751" s="6">
        <v>3552023</v>
      </c>
      <c r="D4751" s="6" t="s">
        <v>7264</v>
      </c>
      <c r="E4751" s="6" t="s">
        <v>6986</v>
      </c>
      <c r="F4751" s="6" t="s">
        <v>6402</v>
      </c>
      <c r="G4751" s="6">
        <v>424</v>
      </c>
      <c r="H4751" s="6">
        <v>5255</v>
      </c>
      <c r="I4751" s="6">
        <v>1</v>
      </c>
      <c r="J4751" s="6">
        <v>1</v>
      </c>
      <c r="K4751" s="6">
        <v>0</v>
      </c>
      <c r="L4751" s="6"/>
      <c r="M4751" s="6">
        <v>2022</v>
      </c>
      <c r="N4751" s="6" t="s">
        <v>7745</v>
      </c>
      <c r="O4751" s="6">
        <v>99</v>
      </c>
      <c r="P4751" s="6"/>
      <c r="Q4751" s="6" t="s">
        <v>7733</v>
      </c>
      <c r="R4751" s="6" t="s">
        <v>7734</v>
      </c>
      <c r="S4751" s="6"/>
      <c r="T4751" s="6" t="s">
        <v>5172</v>
      </c>
      <c r="U4751">
        <f t="shared" si="74"/>
        <v>7</v>
      </c>
    </row>
    <row r="4752" spans="1:21" x14ac:dyDescent="0.2">
      <c r="A4752" s="6" t="s">
        <v>13371</v>
      </c>
      <c r="B4752" s="6" t="s">
        <v>13369</v>
      </c>
      <c r="C4752" s="6">
        <v>3552023</v>
      </c>
      <c r="D4752" s="6" t="s">
        <v>13380</v>
      </c>
      <c r="E4752" s="6" t="s">
        <v>6854</v>
      </c>
      <c r="F4752" s="6" t="s">
        <v>6402</v>
      </c>
      <c r="G4752" s="6">
        <v>64</v>
      </c>
      <c r="H4752" s="6">
        <v>5255</v>
      </c>
      <c r="I4752" s="6">
        <v>0</v>
      </c>
      <c r="J4752" s="6">
        <v>0</v>
      </c>
      <c r="K4752" s="6">
        <v>0</v>
      </c>
      <c r="L4752" s="6"/>
      <c r="M4752" s="6">
        <v>2022</v>
      </c>
      <c r="N4752" s="6" t="s">
        <v>7745</v>
      </c>
      <c r="O4752" s="6">
        <v>99</v>
      </c>
      <c r="P4752" s="6"/>
      <c r="Q4752" s="6" t="s">
        <v>7733</v>
      </c>
      <c r="R4752" s="6" t="s">
        <v>7734</v>
      </c>
      <c r="S4752" s="6"/>
      <c r="T4752" s="6" t="s">
        <v>5180</v>
      </c>
      <c r="U4752">
        <f t="shared" si="74"/>
        <v>6</v>
      </c>
    </row>
    <row r="4753" spans="1:21" x14ac:dyDescent="0.2">
      <c r="A4753" s="6" t="s">
        <v>13371</v>
      </c>
      <c r="B4753" s="6" t="s">
        <v>13369</v>
      </c>
      <c r="C4753" s="6">
        <v>3552023</v>
      </c>
      <c r="D4753" s="6" t="s">
        <v>13381</v>
      </c>
      <c r="E4753" s="6" t="s">
        <v>6652</v>
      </c>
      <c r="F4753" s="6" t="s">
        <v>6402</v>
      </c>
      <c r="G4753" s="6">
        <v>280</v>
      </c>
      <c r="H4753" s="6">
        <v>5255</v>
      </c>
      <c r="I4753" s="6">
        <v>0</v>
      </c>
      <c r="J4753" s="6">
        <v>0</v>
      </c>
      <c r="K4753" s="6">
        <v>0</v>
      </c>
      <c r="L4753" s="6"/>
      <c r="M4753" s="6">
        <v>2022</v>
      </c>
      <c r="N4753" s="6" t="s">
        <v>7745</v>
      </c>
      <c r="O4753" s="6">
        <v>99</v>
      </c>
      <c r="P4753" s="6"/>
      <c r="Q4753" s="6" t="s">
        <v>7733</v>
      </c>
      <c r="R4753" s="6" t="s">
        <v>7734</v>
      </c>
      <c r="S4753" s="6"/>
      <c r="T4753" s="6" t="s">
        <v>5181</v>
      </c>
      <c r="U4753">
        <f t="shared" si="74"/>
        <v>5</v>
      </c>
    </row>
    <row r="4754" spans="1:21" x14ac:dyDescent="0.2">
      <c r="A4754" s="6" t="s">
        <v>13371</v>
      </c>
      <c r="B4754" s="6" t="s">
        <v>13369</v>
      </c>
      <c r="C4754" s="6">
        <v>3552023</v>
      </c>
      <c r="D4754" s="6" t="s">
        <v>7468</v>
      </c>
      <c r="E4754" s="6" t="s">
        <v>13382</v>
      </c>
      <c r="F4754" s="6" t="s">
        <v>6402</v>
      </c>
      <c r="G4754" s="6">
        <v>283</v>
      </c>
      <c r="H4754" s="6">
        <v>5255</v>
      </c>
      <c r="I4754" s="6">
        <v>0</v>
      </c>
      <c r="J4754" s="6">
        <v>0</v>
      </c>
      <c r="K4754" s="6">
        <v>0</v>
      </c>
      <c r="L4754" s="6"/>
      <c r="M4754" s="6">
        <v>2022</v>
      </c>
      <c r="N4754" s="6" t="s">
        <v>7745</v>
      </c>
      <c r="O4754" s="6">
        <v>99</v>
      </c>
      <c r="P4754" s="6"/>
      <c r="Q4754" s="6" t="s">
        <v>7733</v>
      </c>
      <c r="R4754" s="6" t="s">
        <v>7734</v>
      </c>
      <c r="S4754" s="6"/>
      <c r="T4754" s="6" t="s">
        <v>5182</v>
      </c>
      <c r="U4754">
        <f t="shared" si="74"/>
        <v>4</v>
      </c>
    </row>
    <row r="4755" spans="1:21" x14ac:dyDescent="0.2">
      <c r="A4755" s="6" t="s">
        <v>13371</v>
      </c>
      <c r="B4755" s="6" t="s">
        <v>13369</v>
      </c>
      <c r="C4755" s="6">
        <v>3552023</v>
      </c>
      <c r="D4755" s="6" t="s">
        <v>6498</v>
      </c>
      <c r="E4755" s="6" t="s">
        <v>6544</v>
      </c>
      <c r="F4755" s="6" t="s">
        <v>6402</v>
      </c>
      <c r="G4755" s="6">
        <v>404</v>
      </c>
      <c r="H4755" s="6">
        <v>5255</v>
      </c>
      <c r="I4755" s="6">
        <v>0</v>
      </c>
      <c r="J4755" s="6">
        <v>0</v>
      </c>
      <c r="K4755" s="6">
        <v>0</v>
      </c>
      <c r="L4755" s="6"/>
      <c r="M4755" s="6">
        <v>2022</v>
      </c>
      <c r="N4755" s="6" t="s">
        <v>7745</v>
      </c>
      <c r="O4755" s="6">
        <v>99</v>
      </c>
      <c r="P4755" s="6"/>
      <c r="Q4755" s="6" t="s">
        <v>7733</v>
      </c>
      <c r="R4755" s="6" t="s">
        <v>7734</v>
      </c>
      <c r="S4755" s="6"/>
      <c r="T4755" s="6" t="s">
        <v>5183</v>
      </c>
      <c r="U4755">
        <f t="shared" si="74"/>
        <v>3</v>
      </c>
    </row>
    <row r="4756" spans="1:21" x14ac:dyDescent="0.2">
      <c r="A4756" s="6" t="s">
        <v>13371</v>
      </c>
      <c r="B4756" s="6" t="s">
        <v>13369</v>
      </c>
      <c r="C4756" s="6">
        <v>3552023</v>
      </c>
      <c r="D4756" s="6" t="s">
        <v>6736</v>
      </c>
      <c r="E4756" s="6" t="s">
        <v>6965</v>
      </c>
      <c r="F4756" s="6" t="s">
        <v>6402</v>
      </c>
      <c r="G4756" s="6">
        <v>159</v>
      </c>
      <c r="H4756" s="6">
        <v>5255</v>
      </c>
      <c r="I4756" s="6">
        <v>0</v>
      </c>
      <c r="J4756" s="6">
        <v>0</v>
      </c>
      <c r="K4756" s="6">
        <v>0</v>
      </c>
      <c r="L4756" s="6"/>
      <c r="M4756" s="6">
        <v>2022</v>
      </c>
      <c r="N4756" s="6" t="s">
        <v>7745</v>
      </c>
      <c r="O4756" s="6">
        <v>99</v>
      </c>
      <c r="P4756" s="6"/>
      <c r="Q4756" s="6" t="s">
        <v>7733</v>
      </c>
      <c r="R4756" s="6" t="s">
        <v>7734</v>
      </c>
      <c r="S4756" s="6"/>
      <c r="T4756" s="6" t="s">
        <v>5184</v>
      </c>
      <c r="U4756">
        <f t="shared" si="74"/>
        <v>2</v>
      </c>
    </row>
    <row r="4757" spans="1:21" x14ac:dyDescent="0.2">
      <c r="A4757" s="6" t="s">
        <v>13371</v>
      </c>
      <c r="B4757" s="6" t="s">
        <v>13369</v>
      </c>
      <c r="C4757" s="6">
        <v>3552023</v>
      </c>
      <c r="D4757" s="6" t="s">
        <v>6609</v>
      </c>
      <c r="E4757" s="6" t="s">
        <v>13383</v>
      </c>
      <c r="F4757" s="6" t="s">
        <v>6402</v>
      </c>
      <c r="G4757" s="6">
        <v>232</v>
      </c>
      <c r="H4757" s="6">
        <v>5255</v>
      </c>
      <c r="I4757" s="6">
        <v>0</v>
      </c>
      <c r="J4757" s="6">
        <v>0</v>
      </c>
      <c r="K4757" s="6">
        <v>0</v>
      </c>
      <c r="L4757" s="6"/>
      <c r="M4757" s="6">
        <v>2022</v>
      </c>
      <c r="N4757" s="6" t="s">
        <v>7745</v>
      </c>
      <c r="O4757" s="6">
        <v>99</v>
      </c>
      <c r="P4757" s="6"/>
      <c r="Q4757" s="6" t="s">
        <v>7733</v>
      </c>
      <c r="R4757" s="6" t="s">
        <v>7734</v>
      </c>
      <c r="S4757" s="6"/>
      <c r="T4757" s="6" t="s">
        <v>5185</v>
      </c>
      <c r="U4757">
        <f t="shared" si="74"/>
        <v>1</v>
      </c>
    </row>
    <row r="4758" spans="1:21" x14ac:dyDescent="0.2">
      <c r="A4758" s="6" t="s">
        <v>13384</v>
      </c>
      <c r="B4758" s="6" t="s">
        <v>13385</v>
      </c>
      <c r="C4758" s="6">
        <v>3520005</v>
      </c>
      <c r="D4758" s="6" t="s">
        <v>10455</v>
      </c>
      <c r="E4758" s="6" t="s">
        <v>13386</v>
      </c>
      <c r="F4758" s="6" t="s">
        <v>6402</v>
      </c>
      <c r="G4758" s="6">
        <v>285</v>
      </c>
      <c r="H4758" s="6">
        <v>16595</v>
      </c>
      <c r="I4758" s="6">
        <v>0</v>
      </c>
      <c r="J4758" s="6">
        <v>0</v>
      </c>
      <c r="K4758" s="6">
        <v>0</v>
      </c>
      <c r="L4758" s="6"/>
      <c r="M4758" s="6">
        <v>2022</v>
      </c>
      <c r="N4758" s="6" t="s">
        <v>7745</v>
      </c>
      <c r="O4758" s="6" t="s">
        <v>13387</v>
      </c>
      <c r="P4758" s="6"/>
      <c r="Q4758" s="6" t="s">
        <v>7733</v>
      </c>
      <c r="R4758" s="6" t="s">
        <v>7734</v>
      </c>
      <c r="S4758" s="6"/>
      <c r="T4758" s="6" t="s">
        <v>20301</v>
      </c>
      <c r="U4758">
        <f t="shared" si="74"/>
        <v>16</v>
      </c>
    </row>
    <row r="4759" spans="1:21" x14ac:dyDescent="0.2">
      <c r="A4759" s="6" t="s">
        <v>13388</v>
      </c>
      <c r="B4759" s="6" t="s">
        <v>13385</v>
      </c>
      <c r="C4759" s="6">
        <v>3520005</v>
      </c>
      <c r="D4759" s="6" t="s">
        <v>13389</v>
      </c>
      <c r="E4759" s="6" t="s">
        <v>13390</v>
      </c>
      <c r="F4759" s="6" t="s">
        <v>6402</v>
      </c>
      <c r="G4759" s="6">
        <v>1982</v>
      </c>
      <c r="H4759" s="6">
        <v>27433</v>
      </c>
      <c r="I4759" s="6">
        <v>0</v>
      </c>
      <c r="J4759" s="6">
        <v>0</v>
      </c>
      <c r="K4759" s="6">
        <v>0</v>
      </c>
      <c r="L4759" s="6"/>
      <c r="M4759" s="6">
        <v>2022</v>
      </c>
      <c r="N4759" s="6" t="s">
        <v>7745</v>
      </c>
      <c r="O4759" s="6" t="s">
        <v>13391</v>
      </c>
      <c r="P4759" s="6"/>
      <c r="Q4759" s="6" t="s">
        <v>7733</v>
      </c>
      <c r="R4759" s="6" t="s">
        <v>7734</v>
      </c>
      <c r="S4759" s="6"/>
      <c r="T4759" s="6" t="s">
        <v>20302</v>
      </c>
      <c r="U4759">
        <f t="shared" si="74"/>
        <v>5</v>
      </c>
    </row>
    <row r="4760" spans="1:21" x14ac:dyDescent="0.2">
      <c r="A4760" s="6" t="s">
        <v>13392</v>
      </c>
      <c r="B4760" s="6" t="s">
        <v>13385</v>
      </c>
      <c r="C4760" s="6">
        <v>3520005</v>
      </c>
      <c r="D4760" s="6" t="s">
        <v>13393</v>
      </c>
      <c r="E4760" s="6" t="s">
        <v>13394</v>
      </c>
      <c r="F4760" s="6" t="s">
        <v>6402</v>
      </c>
      <c r="G4760" s="6">
        <v>1906</v>
      </c>
      <c r="H4760" s="6">
        <v>21978</v>
      </c>
      <c r="I4760" s="6">
        <v>0</v>
      </c>
      <c r="J4760" s="6">
        <v>0</v>
      </c>
      <c r="K4760" s="6">
        <v>0</v>
      </c>
      <c r="L4760" s="6"/>
      <c r="M4760" s="6">
        <v>2022</v>
      </c>
      <c r="N4760" s="6" t="s">
        <v>7745</v>
      </c>
      <c r="O4760" s="6" t="s">
        <v>13395</v>
      </c>
      <c r="P4760" s="6"/>
      <c r="Q4760" s="6" t="s">
        <v>7733</v>
      </c>
      <c r="R4760" s="6" t="s">
        <v>7734</v>
      </c>
      <c r="S4760" s="6"/>
      <c r="T4760" s="6" t="s">
        <v>20303</v>
      </c>
      <c r="U4760">
        <f t="shared" si="74"/>
        <v>12</v>
      </c>
    </row>
    <row r="4761" spans="1:21" x14ac:dyDescent="0.2">
      <c r="A4761" s="6" t="s">
        <v>13396</v>
      </c>
      <c r="B4761" s="6" t="s">
        <v>13385</v>
      </c>
      <c r="C4761" s="6">
        <v>3520005</v>
      </c>
      <c r="D4761" s="6" t="s">
        <v>13397</v>
      </c>
      <c r="E4761" s="6" t="s">
        <v>13398</v>
      </c>
      <c r="F4761" s="6" t="s">
        <v>6402</v>
      </c>
      <c r="G4761" s="6">
        <v>8077</v>
      </c>
      <c r="H4761" s="6">
        <v>31425</v>
      </c>
      <c r="I4761" s="6">
        <v>0</v>
      </c>
      <c r="J4761" s="6">
        <v>0</v>
      </c>
      <c r="K4761" s="6">
        <v>0</v>
      </c>
      <c r="L4761" s="6"/>
      <c r="M4761" s="6">
        <v>2022</v>
      </c>
      <c r="N4761" s="6" t="s">
        <v>7745</v>
      </c>
      <c r="O4761" s="6" t="s">
        <v>13399</v>
      </c>
      <c r="P4761" s="6"/>
      <c r="Q4761" s="6" t="s">
        <v>7733</v>
      </c>
      <c r="R4761" s="6" t="s">
        <v>7734</v>
      </c>
      <c r="S4761" s="6"/>
      <c r="T4761" s="6" t="s">
        <v>20304</v>
      </c>
      <c r="U4761">
        <f t="shared" si="74"/>
        <v>6</v>
      </c>
    </row>
    <row r="4762" spans="1:21" x14ac:dyDescent="0.2">
      <c r="A4762" s="6" t="s">
        <v>13400</v>
      </c>
      <c r="B4762" s="6" t="s">
        <v>13385</v>
      </c>
      <c r="C4762" s="6">
        <v>3520005</v>
      </c>
      <c r="D4762" s="6" t="s">
        <v>6440</v>
      </c>
      <c r="E4762" s="6" t="s">
        <v>13401</v>
      </c>
      <c r="F4762" s="6" t="s">
        <v>6402</v>
      </c>
      <c r="G4762" s="6">
        <v>12483</v>
      </c>
      <c r="H4762" s="6">
        <v>16313</v>
      </c>
      <c r="I4762" s="6">
        <v>1</v>
      </c>
      <c r="J4762" s="6">
        <v>1</v>
      </c>
      <c r="K4762" s="6">
        <v>0</v>
      </c>
      <c r="L4762" s="6"/>
      <c r="M4762" s="6">
        <v>2022</v>
      </c>
      <c r="N4762" s="6" t="s">
        <v>7745</v>
      </c>
      <c r="O4762" s="6" t="s">
        <v>13402</v>
      </c>
      <c r="P4762" s="6"/>
      <c r="Q4762" s="6" t="s">
        <v>7733</v>
      </c>
      <c r="R4762" s="6" t="s">
        <v>7734</v>
      </c>
      <c r="S4762" s="6"/>
      <c r="T4762" s="6" t="s">
        <v>5920</v>
      </c>
      <c r="U4762">
        <f t="shared" si="74"/>
        <v>4</v>
      </c>
    </row>
    <row r="4763" spans="1:21" x14ac:dyDescent="0.2">
      <c r="A4763" s="6" t="s">
        <v>13403</v>
      </c>
      <c r="B4763" s="6" t="s">
        <v>13385</v>
      </c>
      <c r="C4763" s="6">
        <v>3520005</v>
      </c>
      <c r="D4763" s="6" t="s">
        <v>13404</v>
      </c>
      <c r="E4763" s="6" t="s">
        <v>13405</v>
      </c>
      <c r="F4763" s="6" t="s">
        <v>6402</v>
      </c>
      <c r="G4763" s="6">
        <v>463</v>
      </c>
      <c r="H4763" s="6">
        <v>15860</v>
      </c>
      <c r="I4763" s="6">
        <v>0</v>
      </c>
      <c r="J4763" s="6">
        <v>0</v>
      </c>
      <c r="K4763" s="6">
        <v>0</v>
      </c>
      <c r="L4763" s="6"/>
      <c r="M4763" s="6">
        <v>2022</v>
      </c>
      <c r="N4763" s="6" t="s">
        <v>7745</v>
      </c>
      <c r="O4763" s="6" t="s">
        <v>13406</v>
      </c>
      <c r="P4763" s="6"/>
      <c r="Q4763" s="6" t="s">
        <v>7733</v>
      </c>
      <c r="R4763" s="6" t="s">
        <v>7734</v>
      </c>
      <c r="S4763" s="6"/>
      <c r="T4763" s="6" t="s">
        <v>20305</v>
      </c>
      <c r="U4763">
        <f t="shared" si="74"/>
        <v>13</v>
      </c>
    </row>
    <row r="4764" spans="1:21" x14ac:dyDescent="0.2">
      <c r="A4764" s="6" t="s">
        <v>13407</v>
      </c>
      <c r="B4764" s="6" t="s">
        <v>13385</v>
      </c>
      <c r="C4764" s="6">
        <v>3520005</v>
      </c>
      <c r="D4764" s="6" t="s">
        <v>6747</v>
      </c>
      <c r="E4764" s="6" t="s">
        <v>13408</v>
      </c>
      <c r="F4764" s="6" t="s">
        <v>6402</v>
      </c>
      <c r="G4764" s="6">
        <v>2045</v>
      </c>
      <c r="H4764" s="6">
        <v>26782</v>
      </c>
      <c r="I4764" s="6">
        <v>0</v>
      </c>
      <c r="J4764" s="6">
        <v>0</v>
      </c>
      <c r="K4764" s="6">
        <v>0</v>
      </c>
      <c r="L4764" s="6"/>
      <c r="M4764" s="6">
        <v>2022</v>
      </c>
      <c r="N4764" s="6" t="s">
        <v>7745</v>
      </c>
      <c r="O4764" s="6" t="s">
        <v>13409</v>
      </c>
      <c r="P4764" s="6"/>
      <c r="Q4764" s="6" t="s">
        <v>7733</v>
      </c>
      <c r="R4764" s="6" t="s">
        <v>7734</v>
      </c>
      <c r="S4764" s="6"/>
      <c r="T4764" s="6" t="s">
        <v>20306</v>
      </c>
      <c r="U4764">
        <f t="shared" si="74"/>
        <v>4</v>
      </c>
    </row>
    <row r="4765" spans="1:21" x14ac:dyDescent="0.2">
      <c r="A4765" s="6" t="s">
        <v>13410</v>
      </c>
      <c r="B4765" s="6" t="s">
        <v>13385</v>
      </c>
      <c r="C4765" s="6">
        <v>3520005</v>
      </c>
      <c r="D4765" s="6" t="s">
        <v>13411</v>
      </c>
      <c r="E4765" s="6" t="s">
        <v>13412</v>
      </c>
      <c r="F4765" s="6" t="s">
        <v>6402</v>
      </c>
      <c r="G4765" s="6">
        <v>1049</v>
      </c>
      <c r="H4765" s="6">
        <v>21468</v>
      </c>
      <c r="I4765" s="6">
        <v>0</v>
      </c>
      <c r="J4765" s="6">
        <v>0</v>
      </c>
      <c r="K4765" s="6">
        <v>0</v>
      </c>
      <c r="L4765" s="6"/>
      <c r="M4765" s="6">
        <v>2022</v>
      </c>
      <c r="N4765" s="6" t="s">
        <v>7745</v>
      </c>
      <c r="O4765" s="6" t="s">
        <v>13413</v>
      </c>
      <c r="P4765" s="6"/>
      <c r="Q4765" s="6" t="s">
        <v>7733</v>
      </c>
      <c r="R4765" s="6" t="s">
        <v>7734</v>
      </c>
      <c r="S4765" s="6"/>
      <c r="T4765" s="6" t="s">
        <v>20307</v>
      </c>
      <c r="U4765">
        <f t="shared" si="74"/>
        <v>9</v>
      </c>
    </row>
    <row r="4766" spans="1:21" x14ac:dyDescent="0.2">
      <c r="A4766" s="6" t="s">
        <v>13403</v>
      </c>
      <c r="B4766" s="6" t="s">
        <v>13385</v>
      </c>
      <c r="C4766" s="6">
        <v>3520005</v>
      </c>
      <c r="D4766" s="6" t="s">
        <v>6622</v>
      </c>
      <c r="E4766" s="6" t="s">
        <v>13267</v>
      </c>
      <c r="F4766" s="6" t="s">
        <v>6402</v>
      </c>
      <c r="G4766" s="6">
        <v>245</v>
      </c>
      <c r="H4766" s="6">
        <v>15860</v>
      </c>
      <c r="I4766" s="6">
        <v>0</v>
      </c>
      <c r="J4766" s="6">
        <v>0</v>
      </c>
      <c r="K4766" s="6">
        <v>0</v>
      </c>
      <c r="L4766" s="6"/>
      <c r="M4766" s="6">
        <v>2022</v>
      </c>
      <c r="N4766" s="6" t="s">
        <v>7745</v>
      </c>
      <c r="O4766" s="6" t="s">
        <v>13406</v>
      </c>
      <c r="P4766" s="6"/>
      <c r="Q4766" s="6" t="s">
        <v>7733</v>
      </c>
      <c r="R4766" s="6" t="s">
        <v>7734</v>
      </c>
      <c r="S4766" s="6"/>
      <c r="T4766" s="6" t="s">
        <v>20308</v>
      </c>
      <c r="U4766">
        <f t="shared" si="74"/>
        <v>12</v>
      </c>
    </row>
    <row r="4767" spans="1:21" x14ac:dyDescent="0.2">
      <c r="A4767" s="6" t="s">
        <v>13414</v>
      </c>
      <c r="B4767" s="6" t="s">
        <v>13385</v>
      </c>
      <c r="C4767" s="6">
        <v>3520005</v>
      </c>
      <c r="D4767" s="6" t="s">
        <v>13415</v>
      </c>
      <c r="E4767" s="6" t="s">
        <v>13416</v>
      </c>
      <c r="F4767" s="6" t="s">
        <v>6402</v>
      </c>
      <c r="G4767" s="6">
        <v>17009</v>
      </c>
      <c r="H4767" s="6">
        <v>23375</v>
      </c>
      <c r="I4767" s="6">
        <v>0</v>
      </c>
      <c r="J4767" s="6">
        <v>1</v>
      </c>
      <c r="K4767" s="6">
        <v>0</v>
      </c>
      <c r="L4767" s="6"/>
      <c r="M4767" s="6">
        <v>2022</v>
      </c>
      <c r="N4767" s="6" t="s">
        <v>7745</v>
      </c>
      <c r="O4767" s="6" t="s">
        <v>13417</v>
      </c>
      <c r="P4767" s="6"/>
      <c r="Q4767" s="6" t="s">
        <v>7733</v>
      </c>
      <c r="R4767" s="6" t="s">
        <v>7734</v>
      </c>
      <c r="S4767" s="6"/>
      <c r="T4767" s="6" t="s">
        <v>5918</v>
      </c>
      <c r="U4767">
        <f t="shared" si="74"/>
        <v>8</v>
      </c>
    </row>
    <row r="4768" spans="1:21" x14ac:dyDescent="0.2">
      <c r="A4768" s="6" t="s">
        <v>13384</v>
      </c>
      <c r="B4768" s="6" t="s">
        <v>13385</v>
      </c>
      <c r="C4768" s="6">
        <v>3520005</v>
      </c>
      <c r="D4768" s="6" t="s">
        <v>6809</v>
      </c>
      <c r="E4768" s="6" t="s">
        <v>6445</v>
      </c>
      <c r="F4768" s="6" t="s">
        <v>6402</v>
      </c>
      <c r="G4768" s="6">
        <v>805</v>
      </c>
      <c r="H4768" s="6">
        <v>16595</v>
      </c>
      <c r="I4768" s="6">
        <v>0</v>
      </c>
      <c r="J4768" s="6">
        <v>0</v>
      </c>
      <c r="K4768" s="6">
        <v>0</v>
      </c>
      <c r="L4768" s="6"/>
      <c r="M4768" s="6">
        <v>2022</v>
      </c>
      <c r="N4768" s="6" t="s">
        <v>7745</v>
      </c>
      <c r="O4768" s="6" t="s">
        <v>13387</v>
      </c>
      <c r="P4768" s="6"/>
      <c r="Q4768" s="6" t="s">
        <v>7733</v>
      </c>
      <c r="R4768" s="6" t="s">
        <v>7734</v>
      </c>
      <c r="S4768" s="6"/>
      <c r="T4768" s="6" t="s">
        <v>20309</v>
      </c>
      <c r="U4768">
        <f t="shared" si="74"/>
        <v>15</v>
      </c>
    </row>
    <row r="4769" spans="1:21" x14ac:dyDescent="0.2">
      <c r="A4769" s="6" t="s">
        <v>13403</v>
      </c>
      <c r="B4769" s="6" t="s">
        <v>13385</v>
      </c>
      <c r="C4769" s="6">
        <v>3520005</v>
      </c>
      <c r="D4769" s="6" t="s">
        <v>13418</v>
      </c>
      <c r="E4769" s="6" t="s">
        <v>8925</v>
      </c>
      <c r="F4769" s="6" t="s">
        <v>6402</v>
      </c>
      <c r="G4769" s="6">
        <v>2156</v>
      </c>
      <c r="H4769" s="6">
        <v>15860</v>
      </c>
      <c r="I4769" s="6">
        <v>1</v>
      </c>
      <c r="J4769" s="6">
        <v>0</v>
      </c>
      <c r="K4769" s="6">
        <v>0</v>
      </c>
      <c r="L4769" s="6"/>
      <c r="M4769" s="6">
        <v>2022</v>
      </c>
      <c r="N4769" s="6" t="s">
        <v>7745</v>
      </c>
      <c r="O4769" s="6" t="s">
        <v>13406</v>
      </c>
      <c r="P4769" s="6"/>
      <c r="Q4769" s="6" t="s">
        <v>7733</v>
      </c>
      <c r="R4769" s="6" t="s">
        <v>7734</v>
      </c>
      <c r="S4769" s="6"/>
      <c r="T4769" s="6" t="s">
        <v>20310</v>
      </c>
      <c r="U4769">
        <f t="shared" si="74"/>
        <v>11</v>
      </c>
    </row>
    <row r="4770" spans="1:21" x14ac:dyDescent="0.2">
      <c r="A4770" s="6" t="s">
        <v>13384</v>
      </c>
      <c r="B4770" s="6" t="s">
        <v>13385</v>
      </c>
      <c r="C4770" s="6">
        <v>3520005</v>
      </c>
      <c r="D4770" s="6" t="s">
        <v>13419</v>
      </c>
      <c r="E4770" s="6" t="s">
        <v>13420</v>
      </c>
      <c r="F4770" s="6" t="s">
        <v>6402</v>
      </c>
      <c r="G4770" s="6">
        <v>934</v>
      </c>
      <c r="H4770" s="6">
        <v>16595</v>
      </c>
      <c r="I4770" s="6">
        <v>0</v>
      </c>
      <c r="J4770" s="6">
        <v>0</v>
      </c>
      <c r="K4770" s="6">
        <v>0</v>
      </c>
      <c r="L4770" s="6"/>
      <c r="M4770" s="6">
        <v>2022</v>
      </c>
      <c r="N4770" s="6" t="s">
        <v>7745</v>
      </c>
      <c r="O4770" s="6" t="s">
        <v>13387</v>
      </c>
      <c r="P4770" s="6"/>
      <c r="Q4770" s="6" t="s">
        <v>7733</v>
      </c>
      <c r="R4770" s="6" t="s">
        <v>7734</v>
      </c>
      <c r="S4770" s="6"/>
      <c r="T4770" s="6" t="s">
        <v>20311</v>
      </c>
      <c r="U4770">
        <f t="shared" si="74"/>
        <v>14</v>
      </c>
    </row>
    <row r="4771" spans="1:21" x14ac:dyDescent="0.2">
      <c r="A4771" s="6" t="s">
        <v>13384</v>
      </c>
      <c r="B4771" s="6" t="s">
        <v>13385</v>
      </c>
      <c r="C4771" s="6">
        <v>3520005</v>
      </c>
      <c r="D4771" s="6" t="s">
        <v>7467</v>
      </c>
      <c r="E4771" s="6" t="s">
        <v>13421</v>
      </c>
      <c r="F4771" s="6" t="s">
        <v>6402</v>
      </c>
      <c r="G4771" s="6">
        <v>6815</v>
      </c>
      <c r="H4771" s="6">
        <v>16595</v>
      </c>
      <c r="I4771" s="6">
        <v>0</v>
      </c>
      <c r="J4771" s="6">
        <v>1</v>
      </c>
      <c r="K4771" s="6">
        <v>0</v>
      </c>
      <c r="L4771" s="6"/>
      <c r="M4771" s="6">
        <v>2022</v>
      </c>
      <c r="N4771" s="6" t="s">
        <v>7745</v>
      </c>
      <c r="O4771" s="6" t="s">
        <v>13387</v>
      </c>
      <c r="P4771" s="6"/>
      <c r="Q4771" s="6" t="s">
        <v>7733</v>
      </c>
      <c r="R4771" s="6" t="s">
        <v>7734</v>
      </c>
      <c r="S4771" s="6"/>
      <c r="T4771" s="6" t="s">
        <v>5916</v>
      </c>
      <c r="U4771">
        <f t="shared" si="74"/>
        <v>13</v>
      </c>
    </row>
    <row r="4772" spans="1:21" x14ac:dyDescent="0.2">
      <c r="A4772" s="6" t="s">
        <v>13422</v>
      </c>
      <c r="B4772" s="6" t="s">
        <v>13385</v>
      </c>
      <c r="C4772" s="6">
        <v>3520005</v>
      </c>
      <c r="D4772" s="6" t="s">
        <v>8643</v>
      </c>
      <c r="E4772" s="6" t="s">
        <v>13423</v>
      </c>
      <c r="F4772" s="6" t="s">
        <v>6402</v>
      </c>
      <c r="G4772" s="6">
        <v>2429</v>
      </c>
      <c r="H4772" s="6">
        <v>17965</v>
      </c>
      <c r="I4772" s="6">
        <v>0</v>
      </c>
      <c r="J4772" s="6">
        <v>0</v>
      </c>
      <c r="K4772" s="6">
        <v>0</v>
      </c>
      <c r="L4772" s="6"/>
      <c r="M4772" s="6">
        <v>2022</v>
      </c>
      <c r="N4772" s="6" t="s">
        <v>7745</v>
      </c>
      <c r="O4772" s="6" t="s">
        <v>13424</v>
      </c>
      <c r="P4772" s="6"/>
      <c r="Q4772" s="6" t="s">
        <v>7733</v>
      </c>
      <c r="R4772" s="6" t="s">
        <v>7734</v>
      </c>
      <c r="S4772" s="6"/>
      <c r="T4772" s="6" t="s">
        <v>20312</v>
      </c>
      <c r="U4772">
        <f t="shared" si="74"/>
        <v>6</v>
      </c>
    </row>
    <row r="4773" spans="1:21" x14ac:dyDescent="0.2">
      <c r="A4773" s="6" t="s">
        <v>13392</v>
      </c>
      <c r="B4773" s="6" t="s">
        <v>13385</v>
      </c>
      <c r="C4773" s="6">
        <v>3520005</v>
      </c>
      <c r="D4773" s="6" t="s">
        <v>7027</v>
      </c>
      <c r="E4773" s="6" t="s">
        <v>12701</v>
      </c>
      <c r="F4773" s="6" t="s">
        <v>6402</v>
      </c>
      <c r="G4773" s="6">
        <v>434</v>
      </c>
      <c r="H4773" s="6">
        <v>21978</v>
      </c>
      <c r="I4773" s="6">
        <v>0</v>
      </c>
      <c r="J4773" s="6">
        <v>0</v>
      </c>
      <c r="K4773" s="6">
        <v>0</v>
      </c>
      <c r="L4773" s="6"/>
      <c r="M4773" s="6">
        <v>2022</v>
      </c>
      <c r="N4773" s="6" t="s">
        <v>7745</v>
      </c>
      <c r="O4773" s="6" t="s">
        <v>13395</v>
      </c>
      <c r="P4773" s="6"/>
      <c r="Q4773" s="6" t="s">
        <v>7733</v>
      </c>
      <c r="R4773" s="6" t="s">
        <v>7734</v>
      </c>
      <c r="S4773" s="6"/>
      <c r="T4773" s="6" t="s">
        <v>20313</v>
      </c>
      <c r="U4773">
        <f t="shared" si="74"/>
        <v>11</v>
      </c>
    </row>
    <row r="4774" spans="1:21" x14ac:dyDescent="0.2">
      <c r="A4774" s="6" t="s">
        <v>13425</v>
      </c>
      <c r="B4774" s="6" t="s">
        <v>13385</v>
      </c>
      <c r="C4774" s="6">
        <v>3520005</v>
      </c>
      <c r="D4774" s="6" t="s">
        <v>6871</v>
      </c>
      <c r="E4774" s="6" t="s">
        <v>11922</v>
      </c>
      <c r="F4774" s="6" t="s">
        <v>6402</v>
      </c>
      <c r="G4774" s="6">
        <v>2282</v>
      </c>
      <c r="H4774" s="6">
        <v>14204</v>
      </c>
      <c r="I4774" s="6">
        <v>0</v>
      </c>
      <c r="J4774" s="6">
        <v>0</v>
      </c>
      <c r="K4774" s="6">
        <v>0</v>
      </c>
      <c r="L4774" s="6"/>
      <c r="M4774" s="6">
        <v>2022</v>
      </c>
      <c r="N4774" s="6" t="s">
        <v>7745</v>
      </c>
      <c r="O4774" s="6" t="s">
        <v>13426</v>
      </c>
      <c r="P4774" s="6"/>
      <c r="Q4774" s="6" t="s">
        <v>7733</v>
      </c>
      <c r="R4774" s="6" t="s">
        <v>7734</v>
      </c>
      <c r="S4774" s="6"/>
      <c r="T4774" s="6" t="s">
        <v>20314</v>
      </c>
      <c r="U4774">
        <f t="shared" si="74"/>
        <v>3</v>
      </c>
    </row>
    <row r="4775" spans="1:21" x14ac:dyDescent="0.2">
      <c r="A4775" s="6" t="s">
        <v>13407</v>
      </c>
      <c r="B4775" s="6" t="s">
        <v>13385</v>
      </c>
      <c r="C4775" s="6">
        <v>3520005</v>
      </c>
      <c r="D4775" s="6" t="s">
        <v>13427</v>
      </c>
      <c r="E4775" s="6" t="s">
        <v>13428</v>
      </c>
      <c r="F4775" s="6" t="s">
        <v>6402</v>
      </c>
      <c r="G4775" s="6">
        <v>892</v>
      </c>
      <c r="H4775" s="6">
        <v>26782</v>
      </c>
      <c r="I4775" s="6">
        <v>0</v>
      </c>
      <c r="J4775" s="6">
        <v>0</v>
      </c>
      <c r="K4775" s="6">
        <v>0</v>
      </c>
      <c r="L4775" s="6"/>
      <c r="M4775" s="6">
        <v>2022</v>
      </c>
      <c r="N4775" s="6" t="s">
        <v>7745</v>
      </c>
      <c r="O4775" s="6" t="s">
        <v>13409</v>
      </c>
      <c r="P4775" s="6"/>
      <c r="Q4775" s="6" t="s">
        <v>7733</v>
      </c>
      <c r="R4775" s="6" t="s">
        <v>7734</v>
      </c>
      <c r="S4775" s="6"/>
      <c r="T4775" s="6" t="s">
        <v>20315</v>
      </c>
      <c r="U4775">
        <f t="shared" si="74"/>
        <v>3</v>
      </c>
    </row>
    <row r="4776" spans="1:21" x14ac:dyDescent="0.2">
      <c r="A4776" s="6" t="s">
        <v>13384</v>
      </c>
      <c r="B4776" s="6" t="s">
        <v>13385</v>
      </c>
      <c r="C4776" s="6">
        <v>3520005</v>
      </c>
      <c r="D4776" s="6" t="s">
        <v>13429</v>
      </c>
      <c r="E4776" s="6" t="s">
        <v>7878</v>
      </c>
      <c r="F4776" s="6" t="s">
        <v>6402</v>
      </c>
      <c r="G4776" s="6">
        <v>185</v>
      </c>
      <c r="H4776" s="6">
        <v>16595</v>
      </c>
      <c r="I4776" s="6">
        <v>0</v>
      </c>
      <c r="J4776" s="6">
        <v>0</v>
      </c>
      <c r="K4776" s="6">
        <v>0</v>
      </c>
      <c r="L4776" s="6"/>
      <c r="M4776" s="6">
        <v>2022</v>
      </c>
      <c r="N4776" s="6" t="s">
        <v>7745</v>
      </c>
      <c r="O4776" s="6" t="s">
        <v>13387</v>
      </c>
      <c r="P4776" s="6"/>
      <c r="Q4776" s="6" t="s">
        <v>7733</v>
      </c>
      <c r="R4776" s="6" t="s">
        <v>7734</v>
      </c>
      <c r="S4776" s="6"/>
      <c r="T4776" s="6" t="s">
        <v>20316</v>
      </c>
      <c r="U4776">
        <f t="shared" si="74"/>
        <v>12</v>
      </c>
    </row>
    <row r="4777" spans="1:21" x14ac:dyDescent="0.2">
      <c r="A4777" s="6" t="s">
        <v>13388</v>
      </c>
      <c r="B4777" s="6" t="s">
        <v>13385</v>
      </c>
      <c r="C4777" s="6">
        <v>3520005</v>
      </c>
      <c r="D4777" s="6" t="s">
        <v>13430</v>
      </c>
      <c r="E4777" s="6" t="s">
        <v>7645</v>
      </c>
      <c r="F4777" s="6" t="s">
        <v>6402</v>
      </c>
      <c r="G4777" s="6">
        <v>1469</v>
      </c>
      <c r="H4777" s="6">
        <v>27433</v>
      </c>
      <c r="I4777" s="6">
        <v>0</v>
      </c>
      <c r="J4777" s="6">
        <v>0</v>
      </c>
      <c r="K4777" s="6">
        <v>0</v>
      </c>
      <c r="L4777" s="6"/>
      <c r="M4777" s="6">
        <v>2022</v>
      </c>
      <c r="N4777" s="6" t="s">
        <v>7745</v>
      </c>
      <c r="O4777" s="6" t="s">
        <v>13391</v>
      </c>
      <c r="P4777" s="6"/>
      <c r="Q4777" s="6" t="s">
        <v>7733</v>
      </c>
      <c r="R4777" s="6" t="s">
        <v>7734</v>
      </c>
      <c r="S4777" s="6"/>
      <c r="T4777" s="6" t="s">
        <v>20317</v>
      </c>
      <c r="U4777">
        <f t="shared" si="74"/>
        <v>4</v>
      </c>
    </row>
    <row r="4778" spans="1:21" x14ac:dyDescent="0.2">
      <c r="A4778" s="6" t="s">
        <v>13400</v>
      </c>
      <c r="B4778" s="6" t="s">
        <v>13385</v>
      </c>
      <c r="C4778" s="6">
        <v>3520005</v>
      </c>
      <c r="D4778" s="6" t="s">
        <v>13431</v>
      </c>
      <c r="E4778" s="6" t="s">
        <v>13432</v>
      </c>
      <c r="F4778" s="6" t="s">
        <v>6402</v>
      </c>
      <c r="G4778" s="6">
        <v>1307</v>
      </c>
      <c r="H4778" s="6">
        <v>16313</v>
      </c>
      <c r="I4778" s="6">
        <v>0</v>
      </c>
      <c r="J4778" s="6">
        <v>0</v>
      </c>
      <c r="K4778" s="6">
        <v>0</v>
      </c>
      <c r="L4778" s="6"/>
      <c r="M4778" s="6">
        <v>2022</v>
      </c>
      <c r="N4778" s="6" t="s">
        <v>7745</v>
      </c>
      <c r="O4778" s="6" t="s">
        <v>13402</v>
      </c>
      <c r="P4778" s="6"/>
      <c r="Q4778" s="6" t="s">
        <v>7733</v>
      </c>
      <c r="R4778" s="6" t="s">
        <v>7734</v>
      </c>
      <c r="S4778" s="6"/>
      <c r="T4778" s="6" t="s">
        <v>20318</v>
      </c>
      <c r="U4778">
        <f t="shared" si="74"/>
        <v>3</v>
      </c>
    </row>
    <row r="4779" spans="1:21" x14ac:dyDescent="0.2">
      <c r="A4779" s="6" t="s">
        <v>13388</v>
      </c>
      <c r="B4779" s="6" t="s">
        <v>13385</v>
      </c>
      <c r="C4779" s="6">
        <v>3520005</v>
      </c>
      <c r="D4779" s="6" t="s">
        <v>6463</v>
      </c>
      <c r="E4779" s="6" t="s">
        <v>12384</v>
      </c>
      <c r="F4779" s="6" t="s">
        <v>6402</v>
      </c>
      <c r="G4779" s="6">
        <v>1937</v>
      </c>
      <c r="H4779" s="6">
        <v>27433</v>
      </c>
      <c r="I4779" s="6">
        <v>0</v>
      </c>
      <c r="J4779" s="6">
        <v>0</v>
      </c>
      <c r="K4779" s="6">
        <v>0</v>
      </c>
      <c r="L4779" s="6"/>
      <c r="M4779" s="6">
        <v>2022</v>
      </c>
      <c r="N4779" s="6" t="s">
        <v>7745</v>
      </c>
      <c r="O4779" s="6" t="s">
        <v>13391</v>
      </c>
      <c r="P4779" s="6"/>
      <c r="Q4779" s="6" t="s">
        <v>7733</v>
      </c>
      <c r="R4779" s="6" t="s">
        <v>7734</v>
      </c>
      <c r="S4779" s="6"/>
      <c r="T4779" s="6" t="s">
        <v>20319</v>
      </c>
      <c r="U4779">
        <f t="shared" si="74"/>
        <v>3</v>
      </c>
    </row>
    <row r="4780" spans="1:21" x14ac:dyDescent="0.2">
      <c r="A4780" s="6" t="s">
        <v>13422</v>
      </c>
      <c r="B4780" s="6" t="s">
        <v>13385</v>
      </c>
      <c r="C4780" s="6">
        <v>3520005</v>
      </c>
      <c r="D4780" s="6" t="s">
        <v>13433</v>
      </c>
      <c r="E4780" s="6" t="s">
        <v>13434</v>
      </c>
      <c r="F4780" s="6" t="s">
        <v>6402</v>
      </c>
      <c r="G4780" s="6">
        <v>286</v>
      </c>
      <c r="H4780" s="6">
        <v>17965</v>
      </c>
      <c r="I4780" s="6">
        <v>0</v>
      </c>
      <c r="J4780" s="6">
        <v>0</v>
      </c>
      <c r="K4780" s="6">
        <v>0</v>
      </c>
      <c r="L4780" s="6"/>
      <c r="M4780" s="6">
        <v>2022</v>
      </c>
      <c r="N4780" s="6" t="s">
        <v>7745</v>
      </c>
      <c r="O4780" s="6" t="s">
        <v>13424</v>
      </c>
      <c r="P4780" s="6"/>
      <c r="Q4780" s="6" t="s">
        <v>7733</v>
      </c>
      <c r="R4780" s="6" t="s">
        <v>7734</v>
      </c>
      <c r="S4780" s="6"/>
      <c r="T4780" s="6" t="s">
        <v>20320</v>
      </c>
      <c r="U4780">
        <f t="shared" si="74"/>
        <v>5</v>
      </c>
    </row>
    <row r="4781" spans="1:21" x14ac:dyDescent="0.2">
      <c r="A4781" s="6" t="s">
        <v>13392</v>
      </c>
      <c r="B4781" s="6" t="s">
        <v>13385</v>
      </c>
      <c r="C4781" s="6">
        <v>3520005</v>
      </c>
      <c r="D4781" s="6" t="s">
        <v>6692</v>
      </c>
      <c r="E4781" s="6" t="s">
        <v>13435</v>
      </c>
      <c r="F4781" s="6" t="s">
        <v>6402</v>
      </c>
      <c r="G4781" s="6">
        <v>4690</v>
      </c>
      <c r="H4781" s="6">
        <v>21978</v>
      </c>
      <c r="I4781" s="6">
        <v>0</v>
      </c>
      <c r="J4781" s="6">
        <v>0</v>
      </c>
      <c r="K4781" s="6">
        <v>0</v>
      </c>
      <c r="L4781" s="6"/>
      <c r="M4781" s="6">
        <v>2022</v>
      </c>
      <c r="N4781" s="6" t="s">
        <v>7745</v>
      </c>
      <c r="O4781" s="6" t="s">
        <v>13395</v>
      </c>
      <c r="P4781" s="6"/>
      <c r="Q4781" s="6" t="s">
        <v>7733</v>
      </c>
      <c r="R4781" s="6" t="s">
        <v>7734</v>
      </c>
      <c r="S4781" s="6"/>
      <c r="T4781" s="6" t="s">
        <v>20321</v>
      </c>
      <c r="U4781">
        <f t="shared" si="74"/>
        <v>10</v>
      </c>
    </row>
    <row r="4782" spans="1:21" x14ac:dyDescent="0.2">
      <c r="A4782" s="6" t="s">
        <v>13392</v>
      </c>
      <c r="B4782" s="6" t="s">
        <v>13385</v>
      </c>
      <c r="C4782" s="6">
        <v>3520005</v>
      </c>
      <c r="D4782" s="6" t="s">
        <v>6689</v>
      </c>
      <c r="E4782" s="6" t="s">
        <v>13436</v>
      </c>
      <c r="F4782" s="6" t="s">
        <v>6402</v>
      </c>
      <c r="G4782" s="6">
        <v>439</v>
      </c>
      <c r="H4782" s="6">
        <v>21978</v>
      </c>
      <c r="I4782" s="6">
        <v>0</v>
      </c>
      <c r="J4782" s="6">
        <v>0</v>
      </c>
      <c r="K4782" s="6">
        <v>0</v>
      </c>
      <c r="L4782" s="6"/>
      <c r="M4782" s="6">
        <v>2022</v>
      </c>
      <c r="N4782" s="6" t="s">
        <v>7745</v>
      </c>
      <c r="O4782" s="6" t="s">
        <v>13395</v>
      </c>
      <c r="P4782" s="6"/>
      <c r="Q4782" s="6" t="s">
        <v>7733</v>
      </c>
      <c r="R4782" s="6" t="s">
        <v>7734</v>
      </c>
      <c r="S4782" s="6"/>
      <c r="T4782" s="6" t="s">
        <v>20322</v>
      </c>
      <c r="U4782">
        <f t="shared" si="74"/>
        <v>9</v>
      </c>
    </row>
    <row r="4783" spans="1:21" x14ac:dyDescent="0.2">
      <c r="A4783" s="6" t="s">
        <v>13437</v>
      </c>
      <c r="B4783" s="6" t="s">
        <v>13385</v>
      </c>
      <c r="C4783" s="6">
        <v>3520005</v>
      </c>
      <c r="D4783" s="6" t="s">
        <v>13438</v>
      </c>
      <c r="E4783" s="6" t="s">
        <v>13439</v>
      </c>
      <c r="F4783" s="6" t="s">
        <v>6402</v>
      </c>
      <c r="G4783" s="6">
        <v>1984</v>
      </c>
      <c r="H4783" s="6">
        <v>19601</v>
      </c>
      <c r="I4783" s="6">
        <v>0</v>
      </c>
      <c r="J4783" s="6">
        <v>0</v>
      </c>
      <c r="K4783" s="6">
        <v>0</v>
      </c>
      <c r="L4783" s="6"/>
      <c r="M4783" s="6">
        <v>2022</v>
      </c>
      <c r="N4783" s="6" t="s">
        <v>7745</v>
      </c>
      <c r="O4783" s="6" t="s">
        <v>13440</v>
      </c>
      <c r="P4783" s="6"/>
      <c r="Q4783" s="6" t="s">
        <v>7733</v>
      </c>
      <c r="R4783" s="6" t="s">
        <v>7734</v>
      </c>
      <c r="S4783" s="6"/>
      <c r="T4783" s="6" t="s">
        <v>20323</v>
      </c>
      <c r="U4783">
        <f t="shared" si="74"/>
        <v>3</v>
      </c>
    </row>
    <row r="4784" spans="1:21" x14ac:dyDescent="0.2">
      <c r="A4784" s="6" t="s">
        <v>13403</v>
      </c>
      <c r="B4784" s="6" t="s">
        <v>13385</v>
      </c>
      <c r="C4784" s="6">
        <v>3520005</v>
      </c>
      <c r="D4784" s="6" t="s">
        <v>6425</v>
      </c>
      <c r="E4784" s="6" t="s">
        <v>10978</v>
      </c>
      <c r="F4784" s="6" t="s">
        <v>6402</v>
      </c>
      <c r="G4784" s="6">
        <v>177</v>
      </c>
      <c r="H4784" s="6">
        <v>15860</v>
      </c>
      <c r="I4784" s="6">
        <v>0</v>
      </c>
      <c r="J4784" s="6">
        <v>0</v>
      </c>
      <c r="K4784" s="6">
        <v>0</v>
      </c>
      <c r="L4784" s="6"/>
      <c r="M4784" s="6">
        <v>2022</v>
      </c>
      <c r="N4784" s="6" t="s">
        <v>7745</v>
      </c>
      <c r="O4784" s="6" t="s">
        <v>13406</v>
      </c>
      <c r="P4784" s="6"/>
      <c r="Q4784" s="6" t="s">
        <v>7733</v>
      </c>
      <c r="R4784" s="6" t="s">
        <v>7734</v>
      </c>
      <c r="S4784" s="6"/>
      <c r="T4784" s="6" t="s">
        <v>20324</v>
      </c>
      <c r="U4784">
        <f t="shared" si="74"/>
        <v>10</v>
      </c>
    </row>
    <row r="4785" spans="1:21" x14ac:dyDescent="0.2">
      <c r="A4785" s="6" t="s">
        <v>13388</v>
      </c>
      <c r="B4785" s="6" t="s">
        <v>13385</v>
      </c>
      <c r="C4785" s="6">
        <v>3520005</v>
      </c>
      <c r="D4785" s="6" t="s">
        <v>7109</v>
      </c>
      <c r="E4785" s="6" t="s">
        <v>7256</v>
      </c>
      <c r="F4785" s="6" t="s">
        <v>6402</v>
      </c>
      <c r="G4785" s="6">
        <v>20305</v>
      </c>
      <c r="H4785" s="6">
        <v>27433</v>
      </c>
      <c r="I4785" s="6">
        <v>1</v>
      </c>
      <c r="J4785" s="6">
        <v>1</v>
      </c>
      <c r="K4785" s="6">
        <v>0</v>
      </c>
      <c r="L4785" s="6"/>
      <c r="M4785" s="6">
        <v>2022</v>
      </c>
      <c r="N4785" s="6" t="s">
        <v>7745</v>
      </c>
      <c r="O4785" s="6" t="s">
        <v>13391</v>
      </c>
      <c r="P4785" s="6"/>
      <c r="Q4785" s="6" t="s">
        <v>7733</v>
      </c>
      <c r="R4785" s="6" t="s">
        <v>7734</v>
      </c>
      <c r="S4785" s="6"/>
      <c r="T4785" s="6" t="s">
        <v>5914</v>
      </c>
      <c r="U4785">
        <f t="shared" si="74"/>
        <v>2</v>
      </c>
    </row>
    <row r="4786" spans="1:21" x14ac:dyDescent="0.2">
      <c r="A4786" s="6" t="s">
        <v>13414</v>
      </c>
      <c r="B4786" s="6" t="s">
        <v>13385</v>
      </c>
      <c r="C4786" s="6">
        <v>3520005</v>
      </c>
      <c r="D4786" s="6" t="s">
        <v>6414</v>
      </c>
      <c r="E4786" s="6" t="s">
        <v>13441</v>
      </c>
      <c r="F4786" s="6" t="s">
        <v>6402</v>
      </c>
      <c r="G4786" s="6">
        <v>381</v>
      </c>
      <c r="H4786" s="6">
        <v>23375</v>
      </c>
      <c r="I4786" s="6">
        <v>0</v>
      </c>
      <c r="J4786" s="6">
        <v>0</v>
      </c>
      <c r="K4786" s="6">
        <v>0</v>
      </c>
      <c r="L4786" s="6"/>
      <c r="M4786" s="6">
        <v>2022</v>
      </c>
      <c r="N4786" s="6" t="s">
        <v>7745</v>
      </c>
      <c r="O4786" s="6" t="s">
        <v>13417</v>
      </c>
      <c r="P4786" s="6"/>
      <c r="Q4786" s="6" t="s">
        <v>7733</v>
      </c>
      <c r="R4786" s="6" t="s">
        <v>7734</v>
      </c>
      <c r="S4786" s="6"/>
      <c r="T4786" s="6" t="s">
        <v>20325</v>
      </c>
      <c r="U4786">
        <f t="shared" si="74"/>
        <v>7</v>
      </c>
    </row>
    <row r="4787" spans="1:21" x14ac:dyDescent="0.2">
      <c r="A4787" s="6" t="s">
        <v>13442</v>
      </c>
      <c r="B4787" s="6" t="s">
        <v>13385</v>
      </c>
      <c r="C4787" s="6">
        <v>3520005</v>
      </c>
      <c r="D4787" s="6" t="s">
        <v>7701</v>
      </c>
      <c r="E4787" s="6" t="s">
        <v>7396</v>
      </c>
      <c r="F4787" s="6" t="s">
        <v>6402</v>
      </c>
      <c r="G4787" s="6">
        <v>2755</v>
      </c>
      <c r="H4787" s="6">
        <v>10403</v>
      </c>
      <c r="I4787" s="6">
        <v>0</v>
      </c>
      <c r="J4787" s="6">
        <v>0</v>
      </c>
      <c r="K4787" s="6">
        <v>0</v>
      </c>
      <c r="L4787" s="6"/>
      <c r="M4787" s="6">
        <v>2022</v>
      </c>
      <c r="N4787" s="6" t="s">
        <v>7745</v>
      </c>
      <c r="O4787" s="6" t="s">
        <v>13443</v>
      </c>
      <c r="P4787" s="6"/>
      <c r="Q4787" s="6" t="s">
        <v>7733</v>
      </c>
      <c r="R4787" s="6" t="s">
        <v>7734</v>
      </c>
      <c r="S4787" s="6"/>
      <c r="T4787" s="6" t="s">
        <v>20326</v>
      </c>
      <c r="U4787">
        <f t="shared" si="74"/>
        <v>4</v>
      </c>
    </row>
    <row r="4788" spans="1:21" x14ac:dyDescent="0.2">
      <c r="A4788" s="6" t="s">
        <v>13384</v>
      </c>
      <c r="B4788" s="6" t="s">
        <v>13385</v>
      </c>
      <c r="C4788" s="6">
        <v>3520005</v>
      </c>
      <c r="D4788" s="6" t="s">
        <v>6859</v>
      </c>
      <c r="E4788" s="6" t="s">
        <v>8257</v>
      </c>
      <c r="F4788" s="6" t="s">
        <v>6402</v>
      </c>
      <c r="G4788" s="6">
        <v>620</v>
      </c>
      <c r="H4788" s="6">
        <v>16595</v>
      </c>
      <c r="I4788" s="6">
        <v>0</v>
      </c>
      <c r="J4788" s="6">
        <v>0</v>
      </c>
      <c r="K4788" s="6">
        <v>0</v>
      </c>
      <c r="L4788" s="6"/>
      <c r="M4788" s="6">
        <v>2022</v>
      </c>
      <c r="N4788" s="6" t="s">
        <v>7745</v>
      </c>
      <c r="O4788" s="6" t="s">
        <v>13387</v>
      </c>
      <c r="P4788" s="6"/>
      <c r="Q4788" s="6" t="s">
        <v>7733</v>
      </c>
      <c r="R4788" s="6" t="s">
        <v>7734</v>
      </c>
      <c r="S4788" s="6"/>
      <c r="T4788" s="6" t="s">
        <v>20327</v>
      </c>
      <c r="U4788">
        <f t="shared" si="74"/>
        <v>11</v>
      </c>
    </row>
    <row r="4789" spans="1:21" x14ac:dyDescent="0.2">
      <c r="A4789" s="6" t="s">
        <v>13384</v>
      </c>
      <c r="B4789" s="6" t="s">
        <v>13385</v>
      </c>
      <c r="C4789" s="6">
        <v>3520005</v>
      </c>
      <c r="D4789" s="6" t="s">
        <v>6434</v>
      </c>
      <c r="E4789" s="6" t="s">
        <v>13444</v>
      </c>
      <c r="F4789" s="6" t="s">
        <v>6402</v>
      </c>
      <c r="G4789" s="6">
        <v>198</v>
      </c>
      <c r="H4789" s="6">
        <v>16595</v>
      </c>
      <c r="I4789" s="6">
        <v>0</v>
      </c>
      <c r="J4789" s="6">
        <v>0</v>
      </c>
      <c r="K4789" s="6">
        <v>0</v>
      </c>
      <c r="L4789" s="6"/>
      <c r="M4789" s="6">
        <v>2022</v>
      </c>
      <c r="N4789" s="6" t="s">
        <v>7745</v>
      </c>
      <c r="O4789" s="6" t="s">
        <v>13387</v>
      </c>
      <c r="P4789" s="6"/>
      <c r="Q4789" s="6" t="s">
        <v>7733</v>
      </c>
      <c r="R4789" s="6" t="s">
        <v>7734</v>
      </c>
      <c r="S4789" s="6"/>
      <c r="T4789" s="6" t="s">
        <v>20328</v>
      </c>
      <c r="U4789">
        <f t="shared" si="74"/>
        <v>10</v>
      </c>
    </row>
    <row r="4790" spans="1:21" x14ac:dyDescent="0.2">
      <c r="A4790" s="6" t="s">
        <v>13392</v>
      </c>
      <c r="B4790" s="6" t="s">
        <v>13385</v>
      </c>
      <c r="C4790" s="6">
        <v>3520005</v>
      </c>
      <c r="D4790" s="6" t="s">
        <v>6738</v>
      </c>
      <c r="E4790" s="6" t="s">
        <v>6822</v>
      </c>
      <c r="F4790" s="6" t="s">
        <v>6402</v>
      </c>
      <c r="G4790" s="6">
        <v>1757</v>
      </c>
      <c r="H4790" s="6">
        <v>21978</v>
      </c>
      <c r="I4790" s="6">
        <v>0</v>
      </c>
      <c r="J4790" s="6">
        <v>0</v>
      </c>
      <c r="K4790" s="6">
        <v>0</v>
      </c>
      <c r="L4790" s="6"/>
      <c r="M4790" s="6">
        <v>2022</v>
      </c>
      <c r="N4790" s="6" t="s">
        <v>7745</v>
      </c>
      <c r="O4790" s="6" t="s">
        <v>13395</v>
      </c>
      <c r="P4790" s="6"/>
      <c r="Q4790" s="6" t="s">
        <v>7733</v>
      </c>
      <c r="R4790" s="6" t="s">
        <v>7734</v>
      </c>
      <c r="S4790" s="6"/>
      <c r="T4790" s="6" t="s">
        <v>20329</v>
      </c>
      <c r="U4790">
        <f t="shared" si="74"/>
        <v>8</v>
      </c>
    </row>
    <row r="4791" spans="1:21" x14ac:dyDescent="0.2">
      <c r="A4791" s="6" t="s">
        <v>13403</v>
      </c>
      <c r="B4791" s="6" t="s">
        <v>13385</v>
      </c>
      <c r="C4791" s="6">
        <v>3520005</v>
      </c>
      <c r="D4791" s="6" t="s">
        <v>7100</v>
      </c>
      <c r="E4791" s="6" t="s">
        <v>13445</v>
      </c>
      <c r="F4791" s="6" t="s">
        <v>6402</v>
      </c>
      <c r="G4791" s="6">
        <v>481</v>
      </c>
      <c r="H4791" s="6">
        <v>15860</v>
      </c>
      <c r="I4791" s="6">
        <v>0</v>
      </c>
      <c r="J4791" s="6">
        <v>0</v>
      </c>
      <c r="K4791" s="6">
        <v>0</v>
      </c>
      <c r="L4791" s="6"/>
      <c r="M4791" s="6">
        <v>2022</v>
      </c>
      <c r="N4791" s="6" t="s">
        <v>7745</v>
      </c>
      <c r="O4791" s="6" t="s">
        <v>13406</v>
      </c>
      <c r="P4791" s="6"/>
      <c r="Q4791" s="6" t="s">
        <v>7733</v>
      </c>
      <c r="R4791" s="6" t="s">
        <v>7734</v>
      </c>
      <c r="S4791" s="6"/>
      <c r="T4791" s="6" t="s">
        <v>20330</v>
      </c>
      <c r="U4791">
        <f t="shared" si="74"/>
        <v>9</v>
      </c>
    </row>
    <row r="4792" spans="1:21" x14ac:dyDescent="0.2">
      <c r="A4792" s="6" t="s">
        <v>13414</v>
      </c>
      <c r="B4792" s="6" t="s">
        <v>13385</v>
      </c>
      <c r="C4792" s="6">
        <v>3520005</v>
      </c>
      <c r="D4792" s="6" t="s">
        <v>6589</v>
      </c>
      <c r="E4792" s="6" t="s">
        <v>7516</v>
      </c>
      <c r="F4792" s="6" t="s">
        <v>6402</v>
      </c>
      <c r="G4792" s="6">
        <v>3192</v>
      </c>
      <c r="H4792" s="6">
        <v>23375</v>
      </c>
      <c r="I4792" s="6">
        <v>0</v>
      </c>
      <c r="J4792" s="6">
        <v>0</v>
      </c>
      <c r="K4792" s="6">
        <v>0</v>
      </c>
      <c r="L4792" s="6"/>
      <c r="M4792" s="6">
        <v>2022</v>
      </c>
      <c r="N4792" s="6" t="s">
        <v>7745</v>
      </c>
      <c r="O4792" s="6" t="s">
        <v>13417</v>
      </c>
      <c r="P4792" s="6"/>
      <c r="Q4792" s="6" t="s">
        <v>7733</v>
      </c>
      <c r="R4792" s="6" t="s">
        <v>7734</v>
      </c>
      <c r="S4792" s="6"/>
      <c r="T4792" s="6" t="s">
        <v>20331</v>
      </c>
      <c r="U4792">
        <f t="shared" si="74"/>
        <v>6</v>
      </c>
    </row>
    <row r="4793" spans="1:21" x14ac:dyDescent="0.2">
      <c r="A4793" s="6" t="s">
        <v>13446</v>
      </c>
      <c r="B4793" s="6" t="s">
        <v>13385</v>
      </c>
      <c r="C4793" s="6">
        <v>3520005</v>
      </c>
      <c r="D4793" s="6" t="s">
        <v>6813</v>
      </c>
      <c r="E4793" s="6" t="s">
        <v>13447</v>
      </c>
      <c r="F4793" s="6" t="s">
        <v>6402</v>
      </c>
      <c r="G4793" s="6">
        <v>18559</v>
      </c>
      <c r="H4793" s="6">
        <v>25678</v>
      </c>
      <c r="I4793" s="6">
        <v>1</v>
      </c>
      <c r="J4793" s="6">
        <v>1</v>
      </c>
      <c r="K4793" s="6">
        <v>0</v>
      </c>
      <c r="L4793" s="6"/>
      <c r="M4793" s="6">
        <v>2022</v>
      </c>
      <c r="N4793" s="6" t="s">
        <v>7745</v>
      </c>
      <c r="O4793" s="6" t="s">
        <v>13448</v>
      </c>
      <c r="P4793" s="6"/>
      <c r="Q4793" s="6" t="s">
        <v>7733</v>
      </c>
      <c r="R4793" s="6" t="s">
        <v>7734</v>
      </c>
      <c r="S4793" s="6"/>
      <c r="T4793" s="6" t="s">
        <v>5912</v>
      </c>
      <c r="U4793">
        <f t="shared" si="74"/>
        <v>5</v>
      </c>
    </row>
    <row r="4794" spans="1:21" x14ac:dyDescent="0.2">
      <c r="A4794" s="6" t="s">
        <v>13414</v>
      </c>
      <c r="B4794" s="6" t="s">
        <v>13385</v>
      </c>
      <c r="C4794" s="6">
        <v>3520005</v>
      </c>
      <c r="D4794" s="6" t="s">
        <v>13449</v>
      </c>
      <c r="E4794" s="6" t="s">
        <v>13450</v>
      </c>
      <c r="F4794" s="6" t="s">
        <v>6402</v>
      </c>
      <c r="G4794" s="6">
        <v>151</v>
      </c>
      <c r="H4794" s="6">
        <v>23375</v>
      </c>
      <c r="I4794" s="6">
        <v>0</v>
      </c>
      <c r="J4794" s="6">
        <v>0</v>
      </c>
      <c r="K4794" s="6">
        <v>0</v>
      </c>
      <c r="L4794" s="6"/>
      <c r="M4794" s="6">
        <v>2022</v>
      </c>
      <c r="N4794" s="6" t="s">
        <v>7745</v>
      </c>
      <c r="O4794" s="6" t="s">
        <v>13417</v>
      </c>
      <c r="P4794" s="6"/>
      <c r="Q4794" s="6" t="s">
        <v>7733</v>
      </c>
      <c r="R4794" s="6" t="s">
        <v>7734</v>
      </c>
      <c r="S4794" s="6"/>
      <c r="T4794" s="6" t="s">
        <v>20332</v>
      </c>
      <c r="U4794">
        <f t="shared" si="74"/>
        <v>5</v>
      </c>
    </row>
    <row r="4795" spans="1:21" x14ac:dyDescent="0.2">
      <c r="A4795" s="6" t="s">
        <v>13451</v>
      </c>
      <c r="B4795" s="6" t="s">
        <v>13385</v>
      </c>
      <c r="C4795" s="6">
        <v>3520005</v>
      </c>
      <c r="D4795" s="6" t="s">
        <v>6636</v>
      </c>
      <c r="E4795" s="6" t="s">
        <v>13452</v>
      </c>
      <c r="F4795" s="6" t="s">
        <v>6402</v>
      </c>
      <c r="G4795" s="6">
        <v>677</v>
      </c>
      <c r="H4795" s="6">
        <v>16831</v>
      </c>
      <c r="I4795" s="6">
        <v>0</v>
      </c>
      <c r="J4795" s="6">
        <v>0</v>
      </c>
      <c r="K4795" s="6">
        <v>0</v>
      </c>
      <c r="L4795" s="6"/>
      <c r="M4795" s="6">
        <v>2022</v>
      </c>
      <c r="N4795" s="6" t="s">
        <v>7745</v>
      </c>
      <c r="O4795" s="6" t="s">
        <v>13453</v>
      </c>
      <c r="P4795" s="6"/>
      <c r="Q4795" s="6" t="s">
        <v>7733</v>
      </c>
      <c r="R4795" s="6" t="s">
        <v>7734</v>
      </c>
      <c r="S4795" s="6"/>
      <c r="T4795" s="6" t="s">
        <v>20333</v>
      </c>
      <c r="U4795">
        <f t="shared" si="74"/>
        <v>6</v>
      </c>
    </row>
    <row r="4796" spans="1:21" x14ac:dyDescent="0.2">
      <c r="A4796" s="6" t="s">
        <v>13414</v>
      </c>
      <c r="B4796" s="6" t="s">
        <v>13385</v>
      </c>
      <c r="C4796" s="6">
        <v>3520005</v>
      </c>
      <c r="D4796" s="6" t="s">
        <v>13454</v>
      </c>
      <c r="E4796" s="6" t="s">
        <v>13455</v>
      </c>
      <c r="F4796" s="6" t="s">
        <v>6402</v>
      </c>
      <c r="G4796" s="6">
        <v>1414</v>
      </c>
      <c r="H4796" s="6">
        <v>23375</v>
      </c>
      <c r="I4796" s="6">
        <v>0</v>
      </c>
      <c r="J4796" s="6">
        <v>0</v>
      </c>
      <c r="K4796" s="6">
        <v>0</v>
      </c>
      <c r="L4796" s="6"/>
      <c r="M4796" s="6">
        <v>2022</v>
      </c>
      <c r="N4796" s="6" t="s">
        <v>7745</v>
      </c>
      <c r="O4796" s="6" t="s">
        <v>13417</v>
      </c>
      <c r="P4796" s="6"/>
      <c r="Q4796" s="6" t="s">
        <v>7733</v>
      </c>
      <c r="R4796" s="6" t="s">
        <v>7734</v>
      </c>
      <c r="S4796" s="6"/>
      <c r="T4796" s="6" t="s">
        <v>20334</v>
      </c>
      <c r="U4796">
        <f t="shared" si="74"/>
        <v>4</v>
      </c>
    </row>
    <row r="4797" spans="1:21" x14ac:dyDescent="0.2">
      <c r="A4797" s="6" t="s">
        <v>13410</v>
      </c>
      <c r="B4797" s="6" t="s">
        <v>13385</v>
      </c>
      <c r="C4797" s="6">
        <v>3520005</v>
      </c>
      <c r="D4797" s="6" t="s">
        <v>6538</v>
      </c>
      <c r="E4797" s="6" t="s">
        <v>6872</v>
      </c>
      <c r="F4797" s="6" t="s">
        <v>6402</v>
      </c>
      <c r="G4797" s="6">
        <v>1087</v>
      </c>
      <c r="H4797" s="6">
        <v>21468</v>
      </c>
      <c r="I4797" s="6">
        <v>0</v>
      </c>
      <c r="J4797" s="6">
        <v>0</v>
      </c>
      <c r="K4797" s="6">
        <v>0</v>
      </c>
      <c r="L4797" s="6"/>
      <c r="M4797" s="6">
        <v>2022</v>
      </c>
      <c r="N4797" s="6" t="s">
        <v>7745</v>
      </c>
      <c r="O4797" s="6" t="s">
        <v>13413</v>
      </c>
      <c r="P4797" s="6"/>
      <c r="Q4797" s="6" t="s">
        <v>7733</v>
      </c>
      <c r="R4797" s="6" t="s">
        <v>7734</v>
      </c>
      <c r="S4797" s="6"/>
      <c r="T4797" s="6" t="s">
        <v>20335</v>
      </c>
      <c r="U4797">
        <f t="shared" si="74"/>
        <v>8</v>
      </c>
    </row>
    <row r="4798" spans="1:21" x14ac:dyDescent="0.2">
      <c r="A4798" s="6" t="s">
        <v>13442</v>
      </c>
      <c r="B4798" s="6" t="s">
        <v>13385</v>
      </c>
      <c r="C4798" s="6">
        <v>3520005</v>
      </c>
      <c r="D4798" s="6" t="s">
        <v>12233</v>
      </c>
      <c r="E4798" s="6" t="s">
        <v>7062</v>
      </c>
      <c r="F4798" s="6" t="s">
        <v>6402</v>
      </c>
      <c r="G4798" s="6">
        <v>2333</v>
      </c>
      <c r="H4798" s="6">
        <v>10403</v>
      </c>
      <c r="I4798" s="6">
        <v>0</v>
      </c>
      <c r="J4798" s="6">
        <v>0</v>
      </c>
      <c r="K4798" s="6">
        <v>0</v>
      </c>
      <c r="L4798" s="6"/>
      <c r="M4798" s="6">
        <v>2022</v>
      </c>
      <c r="N4798" s="6" t="s">
        <v>7745</v>
      </c>
      <c r="O4798" s="6" t="s">
        <v>13443</v>
      </c>
      <c r="P4798" s="6"/>
      <c r="Q4798" s="6" t="s">
        <v>7733</v>
      </c>
      <c r="R4798" s="6" t="s">
        <v>7734</v>
      </c>
      <c r="S4798" s="6"/>
      <c r="T4798" s="6" t="s">
        <v>20336</v>
      </c>
      <c r="U4798">
        <f t="shared" si="74"/>
        <v>3</v>
      </c>
    </row>
    <row r="4799" spans="1:21" x14ac:dyDescent="0.2">
      <c r="A4799" s="6" t="s">
        <v>13437</v>
      </c>
      <c r="B4799" s="6" t="s">
        <v>13385</v>
      </c>
      <c r="C4799" s="6">
        <v>3520005</v>
      </c>
      <c r="D4799" s="6" t="s">
        <v>13456</v>
      </c>
      <c r="E4799" s="6" t="s">
        <v>13457</v>
      </c>
      <c r="F4799" s="6" t="s">
        <v>6402</v>
      </c>
      <c r="G4799" s="6">
        <v>3449</v>
      </c>
      <c r="H4799" s="6">
        <v>19601</v>
      </c>
      <c r="I4799" s="6">
        <v>0</v>
      </c>
      <c r="J4799" s="6">
        <v>0</v>
      </c>
      <c r="K4799" s="6">
        <v>0</v>
      </c>
      <c r="L4799" s="6"/>
      <c r="M4799" s="6">
        <v>2022</v>
      </c>
      <c r="N4799" s="6" t="s">
        <v>7745</v>
      </c>
      <c r="O4799" s="6" t="s">
        <v>13440</v>
      </c>
      <c r="P4799" s="6"/>
      <c r="Q4799" s="6" t="s">
        <v>7733</v>
      </c>
      <c r="R4799" s="6" t="s">
        <v>7734</v>
      </c>
      <c r="S4799" s="6"/>
      <c r="T4799" s="6" t="s">
        <v>20337</v>
      </c>
      <c r="U4799">
        <f t="shared" si="74"/>
        <v>2</v>
      </c>
    </row>
    <row r="4800" spans="1:21" x14ac:dyDescent="0.2">
      <c r="A4800" s="6" t="s">
        <v>13458</v>
      </c>
      <c r="B4800" s="6" t="s">
        <v>13385</v>
      </c>
      <c r="C4800" s="6">
        <v>3520005</v>
      </c>
      <c r="D4800" s="6" t="s">
        <v>13459</v>
      </c>
      <c r="E4800" s="6" t="s">
        <v>13460</v>
      </c>
      <c r="F4800" s="6" t="s">
        <v>6402</v>
      </c>
      <c r="G4800" s="6">
        <v>6936</v>
      </c>
      <c r="H4800" s="6">
        <v>23428</v>
      </c>
      <c r="I4800" s="6">
        <v>0</v>
      </c>
      <c r="J4800" s="6">
        <v>0</v>
      </c>
      <c r="K4800" s="6">
        <v>0</v>
      </c>
      <c r="L4800" s="6"/>
      <c r="M4800" s="6">
        <v>2022</v>
      </c>
      <c r="N4800" s="6" t="s">
        <v>7745</v>
      </c>
      <c r="O4800" s="6" t="s">
        <v>13461</v>
      </c>
      <c r="P4800" s="6"/>
      <c r="Q4800" s="6" t="s">
        <v>7733</v>
      </c>
      <c r="R4800" s="6" t="s">
        <v>7734</v>
      </c>
      <c r="S4800" s="6"/>
      <c r="T4800" s="6" t="s">
        <v>20338</v>
      </c>
      <c r="U4800">
        <f t="shared" si="74"/>
        <v>8</v>
      </c>
    </row>
    <row r="4801" spans="1:21" x14ac:dyDescent="0.2">
      <c r="A4801" s="6" t="s">
        <v>13451</v>
      </c>
      <c r="B4801" s="6" t="s">
        <v>13385</v>
      </c>
      <c r="C4801" s="6">
        <v>3520005</v>
      </c>
      <c r="D4801" s="6" t="s">
        <v>7605</v>
      </c>
      <c r="E4801" s="6" t="s">
        <v>13462</v>
      </c>
      <c r="F4801" s="6" t="s">
        <v>6402</v>
      </c>
      <c r="G4801" s="6">
        <v>1383</v>
      </c>
      <c r="H4801" s="6">
        <v>16831</v>
      </c>
      <c r="I4801" s="6">
        <v>0</v>
      </c>
      <c r="J4801" s="6">
        <v>0</v>
      </c>
      <c r="K4801" s="6">
        <v>0</v>
      </c>
      <c r="L4801" s="6"/>
      <c r="M4801" s="6">
        <v>2022</v>
      </c>
      <c r="N4801" s="6" t="s">
        <v>7745</v>
      </c>
      <c r="O4801" s="6" t="s">
        <v>13453</v>
      </c>
      <c r="P4801" s="6"/>
      <c r="Q4801" s="6" t="s">
        <v>7733</v>
      </c>
      <c r="R4801" s="6" t="s">
        <v>7734</v>
      </c>
      <c r="S4801" s="6"/>
      <c r="T4801" s="6" t="s">
        <v>20339</v>
      </c>
      <c r="U4801">
        <f t="shared" si="74"/>
        <v>5</v>
      </c>
    </row>
    <row r="4802" spans="1:21" x14ac:dyDescent="0.2">
      <c r="A4802" s="6" t="s">
        <v>13422</v>
      </c>
      <c r="B4802" s="6" t="s">
        <v>13385</v>
      </c>
      <c r="C4802" s="6">
        <v>3520005</v>
      </c>
      <c r="D4802" s="6" t="s">
        <v>7463</v>
      </c>
      <c r="E4802" s="6" t="s">
        <v>7282</v>
      </c>
      <c r="F4802" s="6" t="s">
        <v>6402</v>
      </c>
      <c r="G4802" s="6">
        <v>409</v>
      </c>
      <c r="H4802" s="6">
        <v>17965</v>
      </c>
      <c r="I4802" s="6">
        <v>0</v>
      </c>
      <c r="J4802" s="6">
        <v>0</v>
      </c>
      <c r="K4802" s="6">
        <v>0</v>
      </c>
      <c r="L4802" s="6"/>
      <c r="M4802" s="6">
        <v>2022</v>
      </c>
      <c r="N4802" s="6" t="s">
        <v>7745</v>
      </c>
      <c r="O4802" s="6" t="s">
        <v>13424</v>
      </c>
      <c r="P4802" s="6"/>
      <c r="Q4802" s="6" t="s">
        <v>7733</v>
      </c>
      <c r="R4802" s="6" t="s">
        <v>7734</v>
      </c>
      <c r="S4802" s="6"/>
      <c r="T4802" s="6" t="s">
        <v>20340</v>
      </c>
      <c r="U4802">
        <f t="shared" si="74"/>
        <v>4</v>
      </c>
    </row>
    <row r="4803" spans="1:21" x14ac:dyDescent="0.2">
      <c r="A4803" s="6" t="s">
        <v>13463</v>
      </c>
      <c r="B4803" s="6" t="s">
        <v>13385</v>
      </c>
      <c r="C4803" s="6">
        <v>3520005</v>
      </c>
      <c r="D4803" s="6" t="s">
        <v>6813</v>
      </c>
      <c r="E4803" s="6" t="s">
        <v>13464</v>
      </c>
      <c r="F4803" s="6" t="s">
        <v>6402</v>
      </c>
      <c r="G4803" s="6">
        <v>3778</v>
      </c>
      <c r="H4803" s="6">
        <v>18234</v>
      </c>
      <c r="I4803" s="6">
        <v>0</v>
      </c>
      <c r="J4803" s="6">
        <v>0</v>
      </c>
      <c r="K4803" s="6">
        <v>0</v>
      </c>
      <c r="L4803" s="6"/>
      <c r="M4803" s="6">
        <v>2022</v>
      </c>
      <c r="N4803" s="6" t="s">
        <v>7745</v>
      </c>
      <c r="O4803" s="6" t="s">
        <v>13465</v>
      </c>
      <c r="P4803" s="6"/>
      <c r="Q4803" s="6" t="s">
        <v>7733</v>
      </c>
      <c r="R4803" s="6" t="s">
        <v>7734</v>
      </c>
      <c r="S4803" s="6"/>
      <c r="T4803" s="6" t="s">
        <v>20341</v>
      </c>
      <c r="U4803">
        <f t="shared" ref="U4803:U4866" si="75">COUNTIF(A4803:A11103,A4803)</f>
        <v>11</v>
      </c>
    </row>
    <row r="4804" spans="1:21" x14ac:dyDescent="0.2">
      <c r="A4804" s="6" t="s">
        <v>13442</v>
      </c>
      <c r="B4804" s="6" t="s">
        <v>13385</v>
      </c>
      <c r="C4804" s="6">
        <v>3520005</v>
      </c>
      <c r="D4804" s="6" t="s">
        <v>6582</v>
      </c>
      <c r="E4804" s="6" t="s">
        <v>7077</v>
      </c>
      <c r="F4804" s="6" t="s">
        <v>6402</v>
      </c>
      <c r="G4804" s="6">
        <v>0</v>
      </c>
      <c r="H4804" s="6">
        <v>10403</v>
      </c>
      <c r="I4804" s="6">
        <v>1</v>
      </c>
      <c r="J4804" s="6">
        <v>0</v>
      </c>
      <c r="K4804" s="6">
        <v>0</v>
      </c>
      <c r="L4804" s="6"/>
      <c r="M4804" s="6">
        <v>2022</v>
      </c>
      <c r="N4804" s="6" t="s">
        <v>7745</v>
      </c>
      <c r="O4804" s="6" t="s">
        <v>13443</v>
      </c>
      <c r="P4804" s="6"/>
      <c r="Q4804" s="6" t="s">
        <v>7733</v>
      </c>
      <c r="R4804" s="6" t="s">
        <v>7734</v>
      </c>
      <c r="S4804" s="6"/>
      <c r="T4804" s="6" t="s">
        <v>20342</v>
      </c>
      <c r="U4804">
        <f t="shared" si="75"/>
        <v>2</v>
      </c>
    </row>
    <row r="4805" spans="1:21" x14ac:dyDescent="0.2">
      <c r="A4805" s="6" t="s">
        <v>13403</v>
      </c>
      <c r="B4805" s="6" t="s">
        <v>13385</v>
      </c>
      <c r="C4805" s="6">
        <v>3520005</v>
      </c>
      <c r="D4805" s="6" t="s">
        <v>6857</v>
      </c>
      <c r="E4805" s="6" t="s">
        <v>13466</v>
      </c>
      <c r="F4805" s="6" t="s">
        <v>6402</v>
      </c>
      <c r="G4805" s="6">
        <v>683</v>
      </c>
      <c r="H4805" s="6">
        <v>15860</v>
      </c>
      <c r="I4805" s="6">
        <v>0</v>
      </c>
      <c r="J4805" s="6">
        <v>0</v>
      </c>
      <c r="K4805" s="6">
        <v>0</v>
      </c>
      <c r="L4805" s="6"/>
      <c r="M4805" s="6">
        <v>2022</v>
      </c>
      <c r="N4805" s="6" t="s">
        <v>7745</v>
      </c>
      <c r="O4805" s="6" t="s">
        <v>13406</v>
      </c>
      <c r="P4805" s="6"/>
      <c r="Q4805" s="6" t="s">
        <v>7733</v>
      </c>
      <c r="R4805" s="6" t="s">
        <v>7734</v>
      </c>
      <c r="S4805" s="6"/>
      <c r="T4805" s="6" t="s">
        <v>20343</v>
      </c>
      <c r="U4805">
        <f t="shared" si="75"/>
        <v>8</v>
      </c>
    </row>
    <row r="4806" spans="1:21" x14ac:dyDescent="0.2">
      <c r="A4806" s="6" t="s">
        <v>13410</v>
      </c>
      <c r="B4806" s="6" t="s">
        <v>13385</v>
      </c>
      <c r="C4806" s="6">
        <v>3520005</v>
      </c>
      <c r="D4806" s="6" t="s">
        <v>6523</v>
      </c>
      <c r="E4806" s="6" t="s">
        <v>13467</v>
      </c>
      <c r="F4806" s="6" t="s">
        <v>6402</v>
      </c>
      <c r="G4806" s="6">
        <v>648</v>
      </c>
      <c r="H4806" s="6">
        <v>21468</v>
      </c>
      <c r="I4806" s="6">
        <v>0</v>
      </c>
      <c r="J4806" s="6">
        <v>0</v>
      </c>
      <c r="K4806" s="6">
        <v>0</v>
      </c>
      <c r="L4806" s="6"/>
      <c r="M4806" s="6">
        <v>2022</v>
      </c>
      <c r="N4806" s="6" t="s">
        <v>7745</v>
      </c>
      <c r="O4806" s="6" t="s">
        <v>13413</v>
      </c>
      <c r="P4806" s="6"/>
      <c r="Q4806" s="6" t="s">
        <v>7733</v>
      </c>
      <c r="R4806" s="6" t="s">
        <v>7734</v>
      </c>
      <c r="S4806" s="6"/>
      <c r="T4806" s="6" t="s">
        <v>20344</v>
      </c>
      <c r="U4806">
        <f t="shared" si="75"/>
        <v>7</v>
      </c>
    </row>
    <row r="4807" spans="1:21" x14ac:dyDescent="0.2">
      <c r="A4807" s="6" t="s">
        <v>13396</v>
      </c>
      <c r="B4807" s="6" t="s">
        <v>13385</v>
      </c>
      <c r="C4807" s="6">
        <v>3520005</v>
      </c>
      <c r="D4807" s="6" t="s">
        <v>13468</v>
      </c>
      <c r="E4807" s="6" t="s">
        <v>13469</v>
      </c>
      <c r="F4807" s="6" t="s">
        <v>6402</v>
      </c>
      <c r="G4807" s="6">
        <v>9919</v>
      </c>
      <c r="H4807" s="6">
        <v>31425</v>
      </c>
      <c r="I4807" s="6">
        <v>0</v>
      </c>
      <c r="J4807" s="6">
        <v>0</v>
      </c>
      <c r="K4807" s="6">
        <v>0</v>
      </c>
      <c r="L4807" s="6"/>
      <c r="M4807" s="6">
        <v>2022</v>
      </c>
      <c r="N4807" s="6" t="s">
        <v>7745</v>
      </c>
      <c r="O4807" s="6" t="s">
        <v>13399</v>
      </c>
      <c r="P4807" s="6"/>
      <c r="Q4807" s="6" t="s">
        <v>7733</v>
      </c>
      <c r="R4807" s="6" t="s">
        <v>7734</v>
      </c>
      <c r="S4807" s="6"/>
      <c r="T4807" s="6" t="s">
        <v>20345</v>
      </c>
      <c r="U4807">
        <f t="shared" si="75"/>
        <v>5</v>
      </c>
    </row>
    <row r="4808" spans="1:21" x14ac:dyDescent="0.2">
      <c r="A4808" s="6" t="s">
        <v>13451</v>
      </c>
      <c r="B4808" s="6" t="s">
        <v>13385</v>
      </c>
      <c r="C4808" s="6">
        <v>3520005</v>
      </c>
      <c r="D4808" s="6" t="s">
        <v>6561</v>
      </c>
      <c r="E4808" s="6" t="s">
        <v>6618</v>
      </c>
      <c r="F4808" s="6" t="s">
        <v>6402</v>
      </c>
      <c r="G4808" s="6">
        <v>1549</v>
      </c>
      <c r="H4808" s="6">
        <v>16831</v>
      </c>
      <c r="I4808" s="6">
        <v>0</v>
      </c>
      <c r="J4808" s="6">
        <v>0</v>
      </c>
      <c r="K4808" s="6">
        <v>0</v>
      </c>
      <c r="L4808" s="6"/>
      <c r="M4808" s="6">
        <v>2022</v>
      </c>
      <c r="N4808" s="6" t="s">
        <v>7745</v>
      </c>
      <c r="O4808" s="6" t="s">
        <v>13453</v>
      </c>
      <c r="P4808" s="6"/>
      <c r="Q4808" s="6" t="s">
        <v>7733</v>
      </c>
      <c r="R4808" s="6" t="s">
        <v>7734</v>
      </c>
      <c r="S4808" s="6"/>
      <c r="T4808" s="6" t="s">
        <v>20346</v>
      </c>
      <c r="U4808">
        <f t="shared" si="75"/>
        <v>4</v>
      </c>
    </row>
    <row r="4809" spans="1:21" x14ac:dyDescent="0.2">
      <c r="A4809" s="6" t="s">
        <v>13422</v>
      </c>
      <c r="B4809" s="6" t="s">
        <v>13385</v>
      </c>
      <c r="C4809" s="6">
        <v>3520005</v>
      </c>
      <c r="D4809" s="6" t="s">
        <v>6786</v>
      </c>
      <c r="E4809" s="6" t="s">
        <v>13470</v>
      </c>
      <c r="F4809" s="6" t="s">
        <v>6402</v>
      </c>
      <c r="G4809" s="6">
        <v>577</v>
      </c>
      <c r="H4809" s="6">
        <v>17965</v>
      </c>
      <c r="I4809" s="6">
        <v>0</v>
      </c>
      <c r="J4809" s="6">
        <v>0</v>
      </c>
      <c r="K4809" s="6">
        <v>0</v>
      </c>
      <c r="L4809" s="6"/>
      <c r="M4809" s="6">
        <v>2022</v>
      </c>
      <c r="N4809" s="6" t="s">
        <v>7745</v>
      </c>
      <c r="O4809" s="6" t="s">
        <v>13424</v>
      </c>
      <c r="P4809" s="6"/>
      <c r="Q4809" s="6" t="s">
        <v>7733</v>
      </c>
      <c r="R4809" s="6" t="s">
        <v>7734</v>
      </c>
      <c r="S4809" s="6"/>
      <c r="T4809" s="6" t="s">
        <v>20347</v>
      </c>
      <c r="U4809">
        <f t="shared" si="75"/>
        <v>3</v>
      </c>
    </row>
    <row r="4810" spans="1:21" x14ac:dyDescent="0.2">
      <c r="A4810" s="6" t="s">
        <v>13403</v>
      </c>
      <c r="B4810" s="6" t="s">
        <v>13385</v>
      </c>
      <c r="C4810" s="6">
        <v>3520005</v>
      </c>
      <c r="D4810" s="6" t="s">
        <v>6738</v>
      </c>
      <c r="E4810" s="6" t="s">
        <v>13471</v>
      </c>
      <c r="F4810" s="6" t="s">
        <v>6402</v>
      </c>
      <c r="G4810" s="6">
        <v>1321</v>
      </c>
      <c r="H4810" s="6">
        <v>15860</v>
      </c>
      <c r="I4810" s="6">
        <v>0</v>
      </c>
      <c r="J4810" s="6">
        <v>0</v>
      </c>
      <c r="K4810" s="6">
        <v>0</v>
      </c>
      <c r="L4810" s="6"/>
      <c r="M4810" s="6">
        <v>2022</v>
      </c>
      <c r="N4810" s="6" t="s">
        <v>7745</v>
      </c>
      <c r="O4810" s="6" t="s">
        <v>13406</v>
      </c>
      <c r="P4810" s="6"/>
      <c r="Q4810" s="6" t="s">
        <v>7733</v>
      </c>
      <c r="R4810" s="6" t="s">
        <v>7734</v>
      </c>
      <c r="S4810" s="6"/>
      <c r="T4810" s="6" t="s">
        <v>20348</v>
      </c>
      <c r="U4810">
        <f t="shared" si="75"/>
        <v>7</v>
      </c>
    </row>
    <row r="4811" spans="1:21" x14ac:dyDescent="0.2">
      <c r="A4811" s="6" t="s">
        <v>13392</v>
      </c>
      <c r="B4811" s="6" t="s">
        <v>13385</v>
      </c>
      <c r="C4811" s="6">
        <v>3520005</v>
      </c>
      <c r="D4811" s="6" t="s">
        <v>11572</v>
      </c>
      <c r="E4811" s="6" t="s">
        <v>11046</v>
      </c>
      <c r="F4811" s="6" t="s">
        <v>6402</v>
      </c>
      <c r="G4811" s="6">
        <v>8033</v>
      </c>
      <c r="H4811" s="6">
        <v>21978</v>
      </c>
      <c r="I4811" s="6">
        <v>0</v>
      </c>
      <c r="J4811" s="6">
        <v>1</v>
      </c>
      <c r="K4811" s="6">
        <v>0</v>
      </c>
      <c r="L4811" s="6"/>
      <c r="M4811" s="6">
        <v>2022</v>
      </c>
      <c r="N4811" s="6" t="s">
        <v>7745</v>
      </c>
      <c r="O4811" s="6" t="s">
        <v>13395</v>
      </c>
      <c r="P4811" s="6"/>
      <c r="Q4811" s="6" t="s">
        <v>7733</v>
      </c>
      <c r="R4811" s="6" t="s">
        <v>7734</v>
      </c>
      <c r="S4811" s="6"/>
      <c r="T4811" s="6" t="s">
        <v>5910</v>
      </c>
      <c r="U4811">
        <f t="shared" si="75"/>
        <v>7</v>
      </c>
    </row>
    <row r="4812" spans="1:21" x14ac:dyDescent="0.2">
      <c r="A4812" s="6" t="s">
        <v>13410</v>
      </c>
      <c r="B4812" s="6" t="s">
        <v>13385</v>
      </c>
      <c r="C4812" s="6">
        <v>3520005</v>
      </c>
      <c r="D4812" s="6" t="s">
        <v>13472</v>
      </c>
      <c r="E4812" s="6" t="s">
        <v>13473</v>
      </c>
      <c r="F4812" s="6" t="s">
        <v>6402</v>
      </c>
      <c r="G4812" s="6">
        <v>1055</v>
      </c>
      <c r="H4812" s="6">
        <v>21468</v>
      </c>
      <c r="I4812" s="6">
        <v>0</v>
      </c>
      <c r="J4812" s="6">
        <v>0</v>
      </c>
      <c r="K4812" s="6">
        <v>0</v>
      </c>
      <c r="L4812" s="6"/>
      <c r="M4812" s="6">
        <v>2022</v>
      </c>
      <c r="N4812" s="6" t="s">
        <v>7745</v>
      </c>
      <c r="O4812" s="6" t="s">
        <v>13413</v>
      </c>
      <c r="P4812" s="6"/>
      <c r="Q4812" s="6" t="s">
        <v>7733</v>
      </c>
      <c r="R4812" s="6" t="s">
        <v>7734</v>
      </c>
      <c r="S4812" s="6"/>
      <c r="T4812" s="6" t="s">
        <v>20349</v>
      </c>
      <c r="U4812">
        <f t="shared" si="75"/>
        <v>6</v>
      </c>
    </row>
    <row r="4813" spans="1:21" x14ac:dyDescent="0.2">
      <c r="A4813" s="6" t="s">
        <v>13451</v>
      </c>
      <c r="B4813" s="6" t="s">
        <v>13385</v>
      </c>
      <c r="C4813" s="6">
        <v>3520005</v>
      </c>
      <c r="D4813" s="6" t="s">
        <v>9731</v>
      </c>
      <c r="E4813" s="6" t="s">
        <v>13474</v>
      </c>
      <c r="F4813" s="6" t="s">
        <v>6402</v>
      </c>
      <c r="G4813" s="6">
        <v>1841</v>
      </c>
      <c r="H4813" s="6">
        <v>16831</v>
      </c>
      <c r="I4813" s="6">
        <v>0</v>
      </c>
      <c r="J4813" s="6">
        <v>0</v>
      </c>
      <c r="K4813" s="6">
        <v>0</v>
      </c>
      <c r="L4813" s="6"/>
      <c r="M4813" s="6">
        <v>2022</v>
      </c>
      <c r="N4813" s="6" t="s">
        <v>7745</v>
      </c>
      <c r="O4813" s="6" t="s">
        <v>13453</v>
      </c>
      <c r="P4813" s="6"/>
      <c r="Q4813" s="6" t="s">
        <v>7733</v>
      </c>
      <c r="R4813" s="6" t="s">
        <v>7734</v>
      </c>
      <c r="S4813" s="6"/>
      <c r="T4813" s="6" t="s">
        <v>20350</v>
      </c>
      <c r="U4813">
        <f t="shared" si="75"/>
        <v>3</v>
      </c>
    </row>
    <row r="4814" spans="1:21" x14ac:dyDescent="0.2">
      <c r="A4814" s="6" t="s">
        <v>13451</v>
      </c>
      <c r="B4814" s="6" t="s">
        <v>13385</v>
      </c>
      <c r="C4814" s="6">
        <v>3520005</v>
      </c>
      <c r="D4814" s="6" t="s">
        <v>7119</v>
      </c>
      <c r="E4814" s="6" t="s">
        <v>13474</v>
      </c>
      <c r="F4814" s="6" t="s">
        <v>6402</v>
      </c>
      <c r="G4814" s="6">
        <v>8228</v>
      </c>
      <c r="H4814" s="6">
        <v>16831</v>
      </c>
      <c r="I4814" s="6">
        <v>1</v>
      </c>
      <c r="J4814" s="6">
        <v>1</v>
      </c>
      <c r="K4814" s="6">
        <v>0</v>
      </c>
      <c r="L4814" s="6"/>
      <c r="M4814" s="6">
        <v>2022</v>
      </c>
      <c r="N4814" s="6" t="s">
        <v>7745</v>
      </c>
      <c r="O4814" s="6" t="s">
        <v>13453</v>
      </c>
      <c r="P4814" s="6"/>
      <c r="Q4814" s="6" t="s">
        <v>7733</v>
      </c>
      <c r="R4814" s="6" t="s">
        <v>7734</v>
      </c>
      <c r="S4814" s="6"/>
      <c r="T4814" s="6" t="s">
        <v>5908</v>
      </c>
      <c r="U4814">
        <f t="shared" si="75"/>
        <v>2</v>
      </c>
    </row>
    <row r="4815" spans="1:21" x14ac:dyDescent="0.2">
      <c r="A4815" s="6" t="s">
        <v>13410</v>
      </c>
      <c r="B4815" s="6" t="s">
        <v>13385</v>
      </c>
      <c r="C4815" s="6">
        <v>3520005</v>
      </c>
      <c r="D4815" s="6" t="s">
        <v>8885</v>
      </c>
      <c r="E4815" s="6" t="s">
        <v>7284</v>
      </c>
      <c r="F4815" s="6" t="s">
        <v>6402</v>
      </c>
      <c r="G4815" s="6">
        <v>400</v>
      </c>
      <c r="H4815" s="6">
        <v>21468</v>
      </c>
      <c r="I4815" s="6">
        <v>0</v>
      </c>
      <c r="J4815" s="6">
        <v>0</v>
      </c>
      <c r="K4815" s="6">
        <v>0</v>
      </c>
      <c r="L4815" s="6"/>
      <c r="M4815" s="6">
        <v>2022</v>
      </c>
      <c r="N4815" s="6" t="s">
        <v>7745</v>
      </c>
      <c r="O4815" s="6" t="s">
        <v>13413</v>
      </c>
      <c r="P4815" s="6"/>
      <c r="Q4815" s="6" t="s">
        <v>7733</v>
      </c>
      <c r="R4815" s="6" t="s">
        <v>7734</v>
      </c>
      <c r="S4815" s="6"/>
      <c r="T4815" s="6" t="s">
        <v>20351</v>
      </c>
      <c r="U4815">
        <f t="shared" si="75"/>
        <v>5</v>
      </c>
    </row>
    <row r="4816" spans="1:21" x14ac:dyDescent="0.2">
      <c r="A4816" s="6" t="s">
        <v>13407</v>
      </c>
      <c r="B4816" s="6" t="s">
        <v>13385</v>
      </c>
      <c r="C4816" s="6">
        <v>3520005</v>
      </c>
      <c r="D4816" s="6" t="s">
        <v>7549</v>
      </c>
      <c r="E4816" s="6" t="s">
        <v>13475</v>
      </c>
      <c r="F4816" s="6" t="s">
        <v>6402</v>
      </c>
      <c r="G4816" s="6">
        <v>22670</v>
      </c>
      <c r="H4816" s="6">
        <v>26782</v>
      </c>
      <c r="I4816" s="6">
        <v>1</v>
      </c>
      <c r="J4816" s="6">
        <v>1</v>
      </c>
      <c r="K4816" s="6">
        <v>0</v>
      </c>
      <c r="L4816" s="6"/>
      <c r="M4816" s="6">
        <v>2022</v>
      </c>
      <c r="N4816" s="6" t="s">
        <v>7745</v>
      </c>
      <c r="O4816" s="6" t="s">
        <v>13409</v>
      </c>
      <c r="P4816" s="6"/>
      <c r="Q4816" s="6" t="s">
        <v>7733</v>
      </c>
      <c r="R4816" s="6" t="s">
        <v>7734</v>
      </c>
      <c r="S4816" s="6"/>
      <c r="T4816" s="6" t="s">
        <v>5906</v>
      </c>
      <c r="U4816">
        <f t="shared" si="75"/>
        <v>2</v>
      </c>
    </row>
    <row r="4817" spans="1:21" x14ac:dyDescent="0.2">
      <c r="A4817" s="6" t="s">
        <v>13414</v>
      </c>
      <c r="B4817" s="6" t="s">
        <v>13385</v>
      </c>
      <c r="C4817" s="6">
        <v>3520005</v>
      </c>
      <c r="D4817" s="6" t="s">
        <v>6685</v>
      </c>
      <c r="E4817" s="6" t="s">
        <v>13476</v>
      </c>
      <c r="F4817" s="6" t="s">
        <v>6402</v>
      </c>
      <c r="G4817" s="6">
        <v>207</v>
      </c>
      <c r="H4817" s="6">
        <v>23375</v>
      </c>
      <c r="I4817" s="6">
        <v>0</v>
      </c>
      <c r="J4817" s="6">
        <v>0</v>
      </c>
      <c r="K4817" s="6">
        <v>0</v>
      </c>
      <c r="L4817" s="6"/>
      <c r="M4817" s="6">
        <v>2022</v>
      </c>
      <c r="N4817" s="6" t="s">
        <v>7745</v>
      </c>
      <c r="O4817" s="6" t="s">
        <v>13417</v>
      </c>
      <c r="P4817" s="6"/>
      <c r="Q4817" s="6" t="s">
        <v>7733</v>
      </c>
      <c r="R4817" s="6" t="s">
        <v>7734</v>
      </c>
      <c r="S4817" s="6"/>
      <c r="T4817" s="6" t="s">
        <v>20352</v>
      </c>
      <c r="U4817">
        <f t="shared" si="75"/>
        <v>3</v>
      </c>
    </row>
    <row r="4818" spans="1:21" x14ac:dyDescent="0.2">
      <c r="A4818" s="6" t="s">
        <v>13437</v>
      </c>
      <c r="B4818" s="6" t="s">
        <v>13385</v>
      </c>
      <c r="C4818" s="6">
        <v>3520005</v>
      </c>
      <c r="D4818" s="6" t="s">
        <v>6656</v>
      </c>
      <c r="E4818" s="6" t="s">
        <v>13477</v>
      </c>
      <c r="F4818" s="6" t="s">
        <v>6402</v>
      </c>
      <c r="G4818" s="6">
        <v>14168</v>
      </c>
      <c r="H4818" s="6">
        <v>19601</v>
      </c>
      <c r="I4818" s="6">
        <v>1</v>
      </c>
      <c r="J4818" s="6">
        <v>1</v>
      </c>
      <c r="K4818" s="6">
        <v>0</v>
      </c>
      <c r="L4818" s="6"/>
      <c r="M4818" s="6">
        <v>2022</v>
      </c>
      <c r="N4818" s="6" t="s">
        <v>7745</v>
      </c>
      <c r="O4818" s="6" t="s">
        <v>13440</v>
      </c>
      <c r="P4818" s="6"/>
      <c r="Q4818" s="6" t="s">
        <v>7733</v>
      </c>
      <c r="R4818" s="6" t="s">
        <v>7734</v>
      </c>
      <c r="S4818" s="6"/>
      <c r="T4818" s="6" t="s">
        <v>5904</v>
      </c>
      <c r="U4818">
        <f t="shared" si="75"/>
        <v>1</v>
      </c>
    </row>
    <row r="4819" spans="1:21" x14ac:dyDescent="0.2">
      <c r="A4819" s="6" t="s">
        <v>13458</v>
      </c>
      <c r="B4819" s="6" t="s">
        <v>13385</v>
      </c>
      <c r="C4819" s="6">
        <v>3520005</v>
      </c>
      <c r="D4819" s="6" t="s">
        <v>7332</v>
      </c>
      <c r="E4819" s="6" t="s">
        <v>7278</v>
      </c>
      <c r="F4819" s="6" t="s">
        <v>6402</v>
      </c>
      <c r="G4819" s="6">
        <v>363</v>
      </c>
      <c r="H4819" s="6">
        <v>23428</v>
      </c>
      <c r="I4819" s="6">
        <v>0</v>
      </c>
      <c r="J4819" s="6">
        <v>0</v>
      </c>
      <c r="K4819" s="6">
        <v>0</v>
      </c>
      <c r="L4819" s="6"/>
      <c r="M4819" s="6">
        <v>2022</v>
      </c>
      <c r="N4819" s="6" t="s">
        <v>7745</v>
      </c>
      <c r="O4819" s="6" t="s">
        <v>13461</v>
      </c>
      <c r="P4819" s="6"/>
      <c r="Q4819" s="6" t="s">
        <v>7733</v>
      </c>
      <c r="R4819" s="6" t="s">
        <v>7734</v>
      </c>
      <c r="S4819" s="6"/>
      <c r="T4819" s="6" t="s">
        <v>20353</v>
      </c>
      <c r="U4819">
        <f t="shared" si="75"/>
        <v>7</v>
      </c>
    </row>
    <row r="4820" spans="1:21" x14ac:dyDescent="0.2">
      <c r="A4820" s="6" t="s">
        <v>13384</v>
      </c>
      <c r="B4820" s="6" t="s">
        <v>13385</v>
      </c>
      <c r="C4820" s="6">
        <v>3520005</v>
      </c>
      <c r="D4820" s="6" t="s">
        <v>13478</v>
      </c>
      <c r="E4820" s="6" t="s">
        <v>7053</v>
      </c>
      <c r="F4820" s="6" t="s">
        <v>6402</v>
      </c>
      <c r="G4820" s="6">
        <v>3409</v>
      </c>
      <c r="H4820" s="6">
        <v>16595</v>
      </c>
      <c r="I4820" s="6">
        <v>0</v>
      </c>
      <c r="J4820" s="6">
        <v>0</v>
      </c>
      <c r="K4820" s="6">
        <v>0</v>
      </c>
      <c r="L4820" s="6"/>
      <c r="M4820" s="6">
        <v>2022</v>
      </c>
      <c r="N4820" s="6" t="s">
        <v>7745</v>
      </c>
      <c r="O4820" s="6" t="s">
        <v>13387</v>
      </c>
      <c r="P4820" s="6"/>
      <c r="Q4820" s="6" t="s">
        <v>7733</v>
      </c>
      <c r="R4820" s="6" t="s">
        <v>7734</v>
      </c>
      <c r="S4820" s="6"/>
      <c r="T4820" s="6" t="s">
        <v>20354</v>
      </c>
      <c r="U4820">
        <f t="shared" si="75"/>
        <v>9</v>
      </c>
    </row>
    <row r="4821" spans="1:21" x14ac:dyDescent="0.2">
      <c r="A4821" s="6" t="s">
        <v>13410</v>
      </c>
      <c r="B4821" s="6" t="s">
        <v>13385</v>
      </c>
      <c r="C4821" s="6">
        <v>3520005</v>
      </c>
      <c r="D4821" s="6" t="s">
        <v>6548</v>
      </c>
      <c r="E4821" s="6" t="s">
        <v>13479</v>
      </c>
      <c r="F4821" s="6" t="s">
        <v>6402</v>
      </c>
      <c r="G4821" s="6">
        <v>10457</v>
      </c>
      <c r="H4821" s="6">
        <v>21468</v>
      </c>
      <c r="I4821" s="6">
        <v>0</v>
      </c>
      <c r="J4821" s="6">
        <v>1</v>
      </c>
      <c r="K4821" s="6">
        <v>0</v>
      </c>
      <c r="L4821" s="6"/>
      <c r="M4821" s="6">
        <v>2022</v>
      </c>
      <c r="N4821" s="6" t="s">
        <v>7745</v>
      </c>
      <c r="O4821" s="6" t="s">
        <v>13413</v>
      </c>
      <c r="P4821" s="6"/>
      <c r="Q4821" s="6" t="s">
        <v>7733</v>
      </c>
      <c r="R4821" s="6" t="s">
        <v>7734</v>
      </c>
      <c r="S4821" s="6"/>
      <c r="T4821" s="6" t="s">
        <v>5902</v>
      </c>
      <c r="U4821">
        <f t="shared" si="75"/>
        <v>4</v>
      </c>
    </row>
    <row r="4822" spans="1:21" x14ac:dyDescent="0.2">
      <c r="A4822" s="6" t="s">
        <v>13480</v>
      </c>
      <c r="B4822" s="6" t="s">
        <v>13385</v>
      </c>
      <c r="C4822" s="6">
        <v>3520005</v>
      </c>
      <c r="D4822" s="6" t="s">
        <v>6554</v>
      </c>
      <c r="E4822" s="6" t="s">
        <v>6891</v>
      </c>
      <c r="F4822" s="6" t="s">
        <v>6402</v>
      </c>
      <c r="G4822" s="6">
        <v>15271</v>
      </c>
      <c r="H4822" s="6">
        <v>32883</v>
      </c>
      <c r="I4822" s="6">
        <v>0</v>
      </c>
      <c r="J4822" s="6">
        <v>1</v>
      </c>
      <c r="K4822" s="6">
        <v>0</v>
      </c>
      <c r="L4822" s="6"/>
      <c r="M4822" s="6">
        <v>2022</v>
      </c>
      <c r="N4822" s="6" t="s">
        <v>7745</v>
      </c>
      <c r="O4822" s="6" t="s">
        <v>13481</v>
      </c>
      <c r="P4822" s="6"/>
      <c r="Q4822" s="6" t="s">
        <v>7733</v>
      </c>
      <c r="R4822" s="6" t="s">
        <v>7734</v>
      </c>
      <c r="S4822" s="6"/>
      <c r="T4822" s="6" t="s">
        <v>5900</v>
      </c>
      <c r="U4822">
        <f t="shared" si="75"/>
        <v>6</v>
      </c>
    </row>
    <row r="4823" spans="1:21" x14ac:dyDescent="0.2">
      <c r="A4823" s="6" t="s">
        <v>13407</v>
      </c>
      <c r="B4823" s="6" t="s">
        <v>13385</v>
      </c>
      <c r="C4823" s="6">
        <v>3520005</v>
      </c>
      <c r="D4823" s="6" t="s">
        <v>6527</v>
      </c>
      <c r="E4823" s="6" t="s">
        <v>8952</v>
      </c>
      <c r="F4823" s="6" t="s">
        <v>6402</v>
      </c>
      <c r="G4823" s="6">
        <v>1175</v>
      </c>
      <c r="H4823" s="6">
        <v>26782</v>
      </c>
      <c r="I4823" s="6">
        <v>0</v>
      </c>
      <c r="J4823" s="6">
        <v>0</v>
      </c>
      <c r="K4823" s="6">
        <v>0</v>
      </c>
      <c r="L4823" s="6"/>
      <c r="M4823" s="6">
        <v>2022</v>
      </c>
      <c r="N4823" s="6" t="s">
        <v>7745</v>
      </c>
      <c r="O4823" s="6" t="s">
        <v>13409</v>
      </c>
      <c r="P4823" s="6"/>
      <c r="Q4823" s="6" t="s">
        <v>7733</v>
      </c>
      <c r="R4823" s="6" t="s">
        <v>7734</v>
      </c>
      <c r="S4823" s="6"/>
      <c r="T4823" s="6" t="s">
        <v>20355</v>
      </c>
      <c r="U4823">
        <f t="shared" si="75"/>
        <v>1</v>
      </c>
    </row>
    <row r="4824" spans="1:21" x14ac:dyDescent="0.2">
      <c r="A4824" s="6" t="s">
        <v>13410</v>
      </c>
      <c r="B4824" s="6" t="s">
        <v>13385</v>
      </c>
      <c r="C4824" s="6">
        <v>3520005</v>
      </c>
      <c r="D4824" s="6" t="s">
        <v>12555</v>
      </c>
      <c r="E4824" s="6" t="s">
        <v>8952</v>
      </c>
      <c r="F4824" s="6" t="s">
        <v>6402</v>
      </c>
      <c r="G4824" s="6">
        <v>2625</v>
      </c>
      <c r="H4824" s="6">
        <v>21468</v>
      </c>
      <c r="I4824" s="6">
        <v>0</v>
      </c>
      <c r="J4824" s="6">
        <v>0</v>
      </c>
      <c r="K4824" s="6">
        <v>0</v>
      </c>
      <c r="L4824" s="6"/>
      <c r="M4824" s="6">
        <v>2022</v>
      </c>
      <c r="N4824" s="6" t="s">
        <v>7745</v>
      </c>
      <c r="O4824" s="6" t="s">
        <v>13413</v>
      </c>
      <c r="P4824" s="6"/>
      <c r="Q4824" s="6" t="s">
        <v>7733</v>
      </c>
      <c r="R4824" s="6" t="s">
        <v>7734</v>
      </c>
      <c r="S4824" s="6"/>
      <c r="T4824" s="6" t="s">
        <v>20356</v>
      </c>
      <c r="U4824">
        <f t="shared" si="75"/>
        <v>3</v>
      </c>
    </row>
    <row r="4825" spans="1:21" x14ac:dyDescent="0.2">
      <c r="A4825" s="6" t="s">
        <v>13442</v>
      </c>
      <c r="B4825" s="6" t="s">
        <v>13385</v>
      </c>
      <c r="C4825" s="6">
        <v>3520005</v>
      </c>
      <c r="D4825" s="6" t="s">
        <v>13482</v>
      </c>
      <c r="E4825" s="6" t="s">
        <v>7097</v>
      </c>
      <c r="F4825" s="6" t="s">
        <v>6402</v>
      </c>
      <c r="G4825" s="6">
        <v>5315</v>
      </c>
      <c r="H4825" s="6">
        <v>10403</v>
      </c>
      <c r="I4825" s="6">
        <v>0</v>
      </c>
      <c r="J4825" s="6">
        <v>1</v>
      </c>
      <c r="K4825" s="6">
        <v>0</v>
      </c>
      <c r="L4825" s="6"/>
      <c r="M4825" s="6">
        <v>2022</v>
      </c>
      <c r="N4825" s="6" t="s">
        <v>7745</v>
      </c>
      <c r="O4825" s="6" t="s">
        <v>13443</v>
      </c>
      <c r="P4825" s="6"/>
      <c r="Q4825" s="6" t="s">
        <v>7733</v>
      </c>
      <c r="R4825" s="6" t="s">
        <v>7734</v>
      </c>
      <c r="S4825" s="6"/>
      <c r="T4825" s="6" t="s">
        <v>5898</v>
      </c>
      <c r="U4825">
        <f t="shared" si="75"/>
        <v>1</v>
      </c>
    </row>
    <row r="4826" spans="1:21" x14ac:dyDescent="0.2">
      <c r="A4826" s="6" t="s">
        <v>13384</v>
      </c>
      <c r="B4826" s="6" t="s">
        <v>13385</v>
      </c>
      <c r="C4826" s="6">
        <v>3520005</v>
      </c>
      <c r="D4826" s="6" t="s">
        <v>13483</v>
      </c>
      <c r="E4826" s="6" t="s">
        <v>13484</v>
      </c>
      <c r="F4826" s="6" t="s">
        <v>6402</v>
      </c>
      <c r="G4826" s="6">
        <v>436</v>
      </c>
      <c r="H4826" s="6">
        <v>16595</v>
      </c>
      <c r="I4826" s="6">
        <v>0</v>
      </c>
      <c r="J4826" s="6">
        <v>0</v>
      </c>
      <c r="K4826" s="6">
        <v>0</v>
      </c>
      <c r="L4826" s="6"/>
      <c r="M4826" s="6">
        <v>2022</v>
      </c>
      <c r="N4826" s="6" t="s">
        <v>7745</v>
      </c>
      <c r="O4826" s="6" t="s">
        <v>13387</v>
      </c>
      <c r="P4826" s="6"/>
      <c r="Q4826" s="6" t="s">
        <v>7733</v>
      </c>
      <c r="R4826" s="6" t="s">
        <v>7734</v>
      </c>
      <c r="S4826" s="6"/>
      <c r="T4826" s="6" t="s">
        <v>20357</v>
      </c>
      <c r="U4826">
        <f t="shared" si="75"/>
        <v>8</v>
      </c>
    </row>
    <row r="4827" spans="1:21" x14ac:dyDescent="0.2">
      <c r="A4827" s="6" t="s">
        <v>13392</v>
      </c>
      <c r="B4827" s="6" t="s">
        <v>13385</v>
      </c>
      <c r="C4827" s="6">
        <v>3520005</v>
      </c>
      <c r="D4827" s="6" t="s">
        <v>13485</v>
      </c>
      <c r="E4827" s="6" t="s">
        <v>13486</v>
      </c>
      <c r="F4827" s="6" t="s">
        <v>6402</v>
      </c>
      <c r="G4827" s="6">
        <v>1001</v>
      </c>
      <c r="H4827" s="6">
        <v>21978</v>
      </c>
      <c r="I4827" s="6">
        <v>0</v>
      </c>
      <c r="J4827" s="6">
        <v>0</v>
      </c>
      <c r="K4827" s="6">
        <v>0</v>
      </c>
      <c r="L4827" s="6"/>
      <c r="M4827" s="6">
        <v>2022</v>
      </c>
      <c r="N4827" s="6" t="s">
        <v>7745</v>
      </c>
      <c r="O4827" s="6" t="s">
        <v>13395</v>
      </c>
      <c r="P4827" s="6"/>
      <c r="Q4827" s="6" t="s">
        <v>7733</v>
      </c>
      <c r="R4827" s="6" t="s">
        <v>7734</v>
      </c>
      <c r="S4827" s="6"/>
      <c r="T4827" s="6" t="s">
        <v>20358</v>
      </c>
      <c r="U4827">
        <f t="shared" si="75"/>
        <v>6</v>
      </c>
    </row>
    <row r="4828" spans="1:21" x14ac:dyDescent="0.2">
      <c r="A4828" s="6" t="s">
        <v>13392</v>
      </c>
      <c r="B4828" s="6" t="s">
        <v>13385</v>
      </c>
      <c r="C4828" s="6">
        <v>3520005</v>
      </c>
      <c r="D4828" s="6" t="s">
        <v>13487</v>
      </c>
      <c r="E4828" s="6" t="s">
        <v>13488</v>
      </c>
      <c r="F4828" s="6" t="s">
        <v>6402</v>
      </c>
      <c r="G4828" s="6">
        <v>471</v>
      </c>
      <c r="H4828" s="6">
        <v>21978</v>
      </c>
      <c r="I4828" s="6">
        <v>0</v>
      </c>
      <c r="J4828" s="6">
        <v>0</v>
      </c>
      <c r="K4828" s="6">
        <v>0</v>
      </c>
      <c r="L4828" s="6"/>
      <c r="M4828" s="6">
        <v>2022</v>
      </c>
      <c r="N4828" s="6" t="s">
        <v>7745</v>
      </c>
      <c r="O4828" s="6" t="s">
        <v>13395</v>
      </c>
      <c r="P4828" s="6"/>
      <c r="Q4828" s="6" t="s">
        <v>7733</v>
      </c>
      <c r="R4828" s="6" t="s">
        <v>7734</v>
      </c>
      <c r="S4828" s="6"/>
      <c r="T4828" s="6" t="s">
        <v>20359</v>
      </c>
      <c r="U4828">
        <f t="shared" si="75"/>
        <v>5</v>
      </c>
    </row>
    <row r="4829" spans="1:21" x14ac:dyDescent="0.2">
      <c r="A4829" s="6" t="s">
        <v>13384</v>
      </c>
      <c r="B4829" s="6" t="s">
        <v>13385</v>
      </c>
      <c r="C4829" s="6">
        <v>3520005</v>
      </c>
      <c r="D4829" s="6" t="s">
        <v>6530</v>
      </c>
      <c r="E4829" s="6" t="s">
        <v>13489</v>
      </c>
      <c r="F4829" s="6" t="s">
        <v>6402</v>
      </c>
      <c r="G4829" s="6">
        <v>261</v>
      </c>
      <c r="H4829" s="6">
        <v>16595</v>
      </c>
      <c r="I4829" s="6">
        <v>0</v>
      </c>
      <c r="J4829" s="6">
        <v>0</v>
      </c>
      <c r="K4829" s="6">
        <v>0</v>
      </c>
      <c r="L4829" s="6"/>
      <c r="M4829" s="6">
        <v>2022</v>
      </c>
      <c r="N4829" s="6" t="s">
        <v>7745</v>
      </c>
      <c r="O4829" s="6" t="s">
        <v>13387</v>
      </c>
      <c r="P4829" s="6"/>
      <c r="Q4829" s="6" t="s">
        <v>7733</v>
      </c>
      <c r="R4829" s="6" t="s">
        <v>7734</v>
      </c>
      <c r="S4829" s="6"/>
      <c r="T4829" s="6" t="s">
        <v>20360</v>
      </c>
      <c r="U4829">
        <f t="shared" si="75"/>
        <v>7</v>
      </c>
    </row>
    <row r="4830" spans="1:21" x14ac:dyDescent="0.2">
      <c r="A4830" s="6" t="s">
        <v>13384</v>
      </c>
      <c r="B4830" s="6" t="s">
        <v>13385</v>
      </c>
      <c r="C4830" s="6">
        <v>3520005</v>
      </c>
      <c r="D4830" s="6" t="s">
        <v>7037</v>
      </c>
      <c r="E4830" s="6" t="s">
        <v>13490</v>
      </c>
      <c r="F4830" s="6" t="s">
        <v>6402</v>
      </c>
      <c r="G4830" s="6">
        <v>1023</v>
      </c>
      <c r="H4830" s="6">
        <v>16595</v>
      </c>
      <c r="I4830" s="6">
        <v>0</v>
      </c>
      <c r="J4830" s="6">
        <v>0</v>
      </c>
      <c r="K4830" s="6">
        <v>0</v>
      </c>
      <c r="L4830" s="6"/>
      <c r="M4830" s="6">
        <v>2022</v>
      </c>
      <c r="N4830" s="6" t="s">
        <v>7745</v>
      </c>
      <c r="O4830" s="6" t="s">
        <v>13387</v>
      </c>
      <c r="P4830" s="6"/>
      <c r="Q4830" s="6" t="s">
        <v>7733</v>
      </c>
      <c r="R4830" s="6" t="s">
        <v>7734</v>
      </c>
      <c r="S4830" s="6"/>
      <c r="T4830" s="6" t="s">
        <v>20361</v>
      </c>
      <c r="U4830">
        <f t="shared" si="75"/>
        <v>6</v>
      </c>
    </row>
    <row r="4831" spans="1:21" x14ac:dyDescent="0.2">
      <c r="A4831" s="6" t="s">
        <v>13491</v>
      </c>
      <c r="B4831" s="6" t="s">
        <v>13385</v>
      </c>
      <c r="C4831" s="6">
        <v>3520005</v>
      </c>
      <c r="D4831" s="6" t="s">
        <v>13492</v>
      </c>
      <c r="E4831" s="6" t="s">
        <v>13493</v>
      </c>
      <c r="F4831" s="6" t="s">
        <v>6402</v>
      </c>
      <c r="G4831" s="6">
        <v>9983</v>
      </c>
      <c r="H4831" s="6">
        <v>21167</v>
      </c>
      <c r="I4831" s="6">
        <v>0</v>
      </c>
      <c r="J4831" s="6">
        <v>0</v>
      </c>
      <c r="K4831" s="6">
        <v>0</v>
      </c>
      <c r="L4831" s="6"/>
      <c r="M4831" s="6">
        <v>2022</v>
      </c>
      <c r="N4831" s="6" t="s">
        <v>7745</v>
      </c>
      <c r="O4831" s="6" t="s">
        <v>13494</v>
      </c>
      <c r="P4831" s="6"/>
      <c r="Q4831" s="6" t="s">
        <v>7733</v>
      </c>
      <c r="R4831" s="6" t="s">
        <v>7734</v>
      </c>
      <c r="S4831" s="6"/>
      <c r="T4831" s="6" t="s">
        <v>20362</v>
      </c>
      <c r="U4831">
        <f t="shared" si="75"/>
        <v>3</v>
      </c>
    </row>
    <row r="4832" spans="1:21" x14ac:dyDescent="0.2">
      <c r="A4832" s="6" t="s">
        <v>13403</v>
      </c>
      <c r="B4832" s="6" t="s">
        <v>13385</v>
      </c>
      <c r="C4832" s="6">
        <v>3520005</v>
      </c>
      <c r="D4832" s="6" t="s">
        <v>6461</v>
      </c>
      <c r="E4832" s="6" t="s">
        <v>13495</v>
      </c>
      <c r="F4832" s="6" t="s">
        <v>6402</v>
      </c>
      <c r="G4832" s="6">
        <v>465</v>
      </c>
      <c r="H4832" s="6">
        <v>15860</v>
      </c>
      <c r="I4832" s="6">
        <v>0</v>
      </c>
      <c r="J4832" s="6">
        <v>0</v>
      </c>
      <c r="K4832" s="6">
        <v>0</v>
      </c>
      <c r="L4832" s="6"/>
      <c r="M4832" s="6">
        <v>2022</v>
      </c>
      <c r="N4832" s="6" t="s">
        <v>7745</v>
      </c>
      <c r="O4832" s="6" t="s">
        <v>13406</v>
      </c>
      <c r="P4832" s="6"/>
      <c r="Q4832" s="6" t="s">
        <v>7733</v>
      </c>
      <c r="R4832" s="6" t="s">
        <v>7734</v>
      </c>
      <c r="S4832" s="6"/>
      <c r="T4832" s="6" t="s">
        <v>20363</v>
      </c>
      <c r="U4832">
        <f t="shared" si="75"/>
        <v>6</v>
      </c>
    </row>
    <row r="4833" spans="1:21" x14ac:dyDescent="0.2">
      <c r="A4833" s="6" t="s">
        <v>13400</v>
      </c>
      <c r="B4833" s="6" t="s">
        <v>13385</v>
      </c>
      <c r="C4833" s="6">
        <v>3520005</v>
      </c>
      <c r="D4833" s="6" t="s">
        <v>7538</v>
      </c>
      <c r="E4833" s="6" t="s">
        <v>7316</v>
      </c>
      <c r="F4833" s="6" t="s">
        <v>6402</v>
      </c>
      <c r="G4833" s="6">
        <v>1820</v>
      </c>
      <c r="H4833" s="6">
        <v>16313</v>
      </c>
      <c r="I4833" s="6">
        <v>0</v>
      </c>
      <c r="J4833" s="6">
        <v>0</v>
      </c>
      <c r="K4833" s="6">
        <v>0</v>
      </c>
      <c r="L4833" s="6"/>
      <c r="M4833" s="6">
        <v>2022</v>
      </c>
      <c r="N4833" s="6" t="s">
        <v>7745</v>
      </c>
      <c r="O4833" s="6" t="s">
        <v>13402</v>
      </c>
      <c r="P4833" s="6"/>
      <c r="Q4833" s="6" t="s">
        <v>7733</v>
      </c>
      <c r="R4833" s="6" t="s">
        <v>7734</v>
      </c>
      <c r="S4833" s="6"/>
      <c r="T4833" s="6" t="s">
        <v>20364</v>
      </c>
      <c r="U4833">
        <f t="shared" si="75"/>
        <v>2</v>
      </c>
    </row>
    <row r="4834" spans="1:21" x14ac:dyDescent="0.2">
      <c r="A4834" s="6" t="s">
        <v>13384</v>
      </c>
      <c r="B4834" s="6" t="s">
        <v>13385</v>
      </c>
      <c r="C4834" s="6">
        <v>3520005</v>
      </c>
      <c r="D4834" s="6" t="s">
        <v>7609</v>
      </c>
      <c r="E4834" s="6" t="s">
        <v>13496</v>
      </c>
      <c r="F4834" s="6" t="s">
        <v>6402</v>
      </c>
      <c r="G4834" s="6">
        <v>123</v>
      </c>
      <c r="H4834" s="6">
        <v>16595</v>
      </c>
      <c r="I4834" s="6">
        <v>0</v>
      </c>
      <c r="J4834" s="6">
        <v>0</v>
      </c>
      <c r="K4834" s="6">
        <v>0</v>
      </c>
      <c r="L4834" s="6"/>
      <c r="M4834" s="6">
        <v>2022</v>
      </c>
      <c r="N4834" s="6" t="s">
        <v>7745</v>
      </c>
      <c r="O4834" s="6" t="s">
        <v>13387</v>
      </c>
      <c r="P4834" s="6"/>
      <c r="Q4834" s="6" t="s">
        <v>7733</v>
      </c>
      <c r="R4834" s="6" t="s">
        <v>7734</v>
      </c>
      <c r="S4834" s="6"/>
      <c r="T4834" s="6" t="s">
        <v>20365</v>
      </c>
      <c r="U4834">
        <f t="shared" si="75"/>
        <v>5</v>
      </c>
    </row>
    <row r="4835" spans="1:21" x14ac:dyDescent="0.2">
      <c r="A4835" s="6" t="s">
        <v>13396</v>
      </c>
      <c r="B4835" s="6" t="s">
        <v>13385</v>
      </c>
      <c r="C4835" s="6">
        <v>3520005</v>
      </c>
      <c r="D4835" s="6" t="s">
        <v>6529</v>
      </c>
      <c r="E4835" s="6" t="s">
        <v>13497</v>
      </c>
      <c r="F4835" s="6" t="s">
        <v>6402</v>
      </c>
      <c r="G4835" s="6">
        <v>11149</v>
      </c>
      <c r="H4835" s="6">
        <v>31425</v>
      </c>
      <c r="I4835" s="6">
        <v>1</v>
      </c>
      <c r="J4835" s="6">
        <v>1</v>
      </c>
      <c r="K4835" s="6">
        <v>0</v>
      </c>
      <c r="L4835" s="6"/>
      <c r="M4835" s="6">
        <v>2022</v>
      </c>
      <c r="N4835" s="6" t="s">
        <v>7745</v>
      </c>
      <c r="O4835" s="6" t="s">
        <v>13399</v>
      </c>
      <c r="P4835" s="6"/>
      <c r="Q4835" s="6" t="s">
        <v>7733</v>
      </c>
      <c r="R4835" s="6" t="s">
        <v>7734</v>
      </c>
      <c r="S4835" s="6"/>
      <c r="T4835" s="6" t="s">
        <v>5896</v>
      </c>
      <c r="U4835">
        <f t="shared" si="75"/>
        <v>4</v>
      </c>
    </row>
    <row r="4836" spans="1:21" x14ac:dyDescent="0.2">
      <c r="A4836" s="6" t="s">
        <v>13392</v>
      </c>
      <c r="B4836" s="6" t="s">
        <v>13385</v>
      </c>
      <c r="C4836" s="6">
        <v>3520005</v>
      </c>
      <c r="D4836" s="6" t="s">
        <v>13498</v>
      </c>
      <c r="E4836" s="6" t="s">
        <v>13499</v>
      </c>
      <c r="F4836" s="6" t="s">
        <v>6402</v>
      </c>
      <c r="G4836" s="6">
        <v>603</v>
      </c>
      <c r="H4836" s="6">
        <v>21978</v>
      </c>
      <c r="I4836" s="6">
        <v>0</v>
      </c>
      <c r="J4836" s="6">
        <v>0</v>
      </c>
      <c r="K4836" s="6">
        <v>0</v>
      </c>
      <c r="L4836" s="6"/>
      <c r="M4836" s="6">
        <v>2022</v>
      </c>
      <c r="N4836" s="6" t="s">
        <v>7745</v>
      </c>
      <c r="O4836" s="6" t="s">
        <v>13395</v>
      </c>
      <c r="P4836" s="6"/>
      <c r="Q4836" s="6" t="s">
        <v>7733</v>
      </c>
      <c r="R4836" s="6" t="s">
        <v>7734</v>
      </c>
      <c r="S4836" s="6"/>
      <c r="T4836" s="6" t="s">
        <v>20366</v>
      </c>
      <c r="U4836">
        <f t="shared" si="75"/>
        <v>4</v>
      </c>
    </row>
    <row r="4837" spans="1:21" x14ac:dyDescent="0.2">
      <c r="A4837" s="6" t="s">
        <v>13410</v>
      </c>
      <c r="B4837" s="6" t="s">
        <v>13385</v>
      </c>
      <c r="C4837" s="6">
        <v>3520005</v>
      </c>
      <c r="D4837" s="6" t="s">
        <v>13483</v>
      </c>
      <c r="E4837" s="6" t="s">
        <v>13500</v>
      </c>
      <c r="F4837" s="6" t="s">
        <v>6402</v>
      </c>
      <c r="G4837" s="6">
        <v>307</v>
      </c>
      <c r="H4837" s="6">
        <v>21468</v>
      </c>
      <c r="I4837" s="6">
        <v>0</v>
      </c>
      <c r="J4837" s="6">
        <v>0</v>
      </c>
      <c r="K4837" s="6">
        <v>0</v>
      </c>
      <c r="L4837" s="6"/>
      <c r="M4837" s="6">
        <v>2022</v>
      </c>
      <c r="N4837" s="6" t="s">
        <v>7745</v>
      </c>
      <c r="O4837" s="6" t="s">
        <v>13413</v>
      </c>
      <c r="P4837" s="6"/>
      <c r="Q4837" s="6" t="s">
        <v>7733</v>
      </c>
      <c r="R4837" s="6" t="s">
        <v>7734</v>
      </c>
      <c r="S4837" s="6"/>
      <c r="T4837" s="6" t="s">
        <v>20367</v>
      </c>
      <c r="U4837">
        <f t="shared" si="75"/>
        <v>2</v>
      </c>
    </row>
    <row r="4838" spans="1:21" x14ac:dyDescent="0.2">
      <c r="A4838" s="6" t="s">
        <v>13403</v>
      </c>
      <c r="B4838" s="6" t="s">
        <v>13385</v>
      </c>
      <c r="C4838" s="6">
        <v>3520005</v>
      </c>
      <c r="D4838" s="6" t="s">
        <v>6778</v>
      </c>
      <c r="E4838" s="6" t="s">
        <v>13501</v>
      </c>
      <c r="F4838" s="6" t="s">
        <v>6402</v>
      </c>
      <c r="G4838" s="6">
        <v>589</v>
      </c>
      <c r="H4838" s="6">
        <v>15860</v>
      </c>
      <c r="I4838" s="6">
        <v>0</v>
      </c>
      <c r="J4838" s="6">
        <v>0</v>
      </c>
      <c r="K4838" s="6">
        <v>0</v>
      </c>
      <c r="L4838" s="6"/>
      <c r="M4838" s="6">
        <v>2022</v>
      </c>
      <c r="N4838" s="6" t="s">
        <v>7745</v>
      </c>
      <c r="O4838" s="6" t="s">
        <v>13406</v>
      </c>
      <c r="P4838" s="6"/>
      <c r="Q4838" s="6" t="s">
        <v>7733</v>
      </c>
      <c r="R4838" s="6" t="s">
        <v>7734</v>
      </c>
      <c r="S4838" s="6"/>
      <c r="T4838" s="6" t="s">
        <v>20368</v>
      </c>
      <c r="U4838">
        <f t="shared" si="75"/>
        <v>5</v>
      </c>
    </row>
    <row r="4839" spans="1:21" x14ac:dyDescent="0.2">
      <c r="A4839" s="6" t="s">
        <v>13400</v>
      </c>
      <c r="B4839" s="6" t="s">
        <v>13385</v>
      </c>
      <c r="C4839" s="6">
        <v>3520005</v>
      </c>
      <c r="D4839" s="6" t="s">
        <v>13502</v>
      </c>
      <c r="E4839" s="6" t="s">
        <v>6401</v>
      </c>
      <c r="F4839" s="6" t="s">
        <v>6402</v>
      </c>
      <c r="G4839" s="6">
        <v>703</v>
      </c>
      <c r="H4839" s="6">
        <v>16313</v>
      </c>
      <c r="I4839" s="6">
        <v>0</v>
      </c>
      <c r="J4839" s="6">
        <v>0</v>
      </c>
      <c r="K4839" s="6">
        <v>0</v>
      </c>
      <c r="L4839" s="6"/>
      <c r="M4839" s="6">
        <v>2022</v>
      </c>
      <c r="N4839" s="6" t="s">
        <v>7745</v>
      </c>
      <c r="O4839" s="6" t="s">
        <v>13402</v>
      </c>
      <c r="P4839" s="6"/>
      <c r="Q4839" s="6" t="s">
        <v>7733</v>
      </c>
      <c r="R4839" s="6" t="s">
        <v>7734</v>
      </c>
      <c r="S4839" s="6"/>
      <c r="T4839" s="6" t="s">
        <v>20369</v>
      </c>
      <c r="U4839">
        <f t="shared" si="75"/>
        <v>1</v>
      </c>
    </row>
    <row r="4840" spans="1:21" x14ac:dyDescent="0.2">
      <c r="A4840" s="6" t="s">
        <v>13458</v>
      </c>
      <c r="B4840" s="6" t="s">
        <v>13385</v>
      </c>
      <c r="C4840" s="6">
        <v>3520005</v>
      </c>
      <c r="D4840" s="6" t="s">
        <v>6485</v>
      </c>
      <c r="E4840" s="6" t="s">
        <v>13503</v>
      </c>
      <c r="F4840" s="6" t="s">
        <v>6402</v>
      </c>
      <c r="G4840" s="6">
        <v>3208</v>
      </c>
      <c r="H4840" s="6">
        <v>23428</v>
      </c>
      <c r="I4840" s="6">
        <v>0</v>
      </c>
      <c r="J4840" s="6">
        <v>0</v>
      </c>
      <c r="K4840" s="6">
        <v>0</v>
      </c>
      <c r="L4840" s="6"/>
      <c r="M4840" s="6">
        <v>2022</v>
      </c>
      <c r="N4840" s="6" t="s">
        <v>7745</v>
      </c>
      <c r="O4840" s="6" t="s">
        <v>13461</v>
      </c>
      <c r="P4840" s="6"/>
      <c r="Q4840" s="6" t="s">
        <v>7733</v>
      </c>
      <c r="R4840" s="6" t="s">
        <v>7734</v>
      </c>
      <c r="S4840" s="6"/>
      <c r="T4840" s="6" t="s">
        <v>20370</v>
      </c>
      <c r="U4840">
        <f t="shared" si="75"/>
        <v>6</v>
      </c>
    </row>
    <row r="4841" spans="1:21" x14ac:dyDescent="0.2">
      <c r="A4841" s="6" t="s">
        <v>13392</v>
      </c>
      <c r="B4841" s="6" t="s">
        <v>13385</v>
      </c>
      <c r="C4841" s="6">
        <v>3520005</v>
      </c>
      <c r="D4841" s="6" t="s">
        <v>13504</v>
      </c>
      <c r="E4841" s="6" t="s">
        <v>13505</v>
      </c>
      <c r="F4841" s="6" t="s">
        <v>6402</v>
      </c>
      <c r="G4841" s="6">
        <v>1686</v>
      </c>
      <c r="H4841" s="6">
        <v>21978</v>
      </c>
      <c r="I4841" s="6">
        <v>0</v>
      </c>
      <c r="J4841" s="6">
        <v>0</v>
      </c>
      <c r="K4841" s="6">
        <v>0</v>
      </c>
      <c r="L4841" s="6"/>
      <c r="M4841" s="6">
        <v>2022</v>
      </c>
      <c r="N4841" s="6" t="s">
        <v>7745</v>
      </c>
      <c r="O4841" s="6" t="s">
        <v>13395</v>
      </c>
      <c r="P4841" s="6"/>
      <c r="Q4841" s="6" t="s">
        <v>7733</v>
      </c>
      <c r="R4841" s="6" t="s">
        <v>7734</v>
      </c>
      <c r="S4841" s="6"/>
      <c r="T4841" s="6" t="s">
        <v>20371</v>
      </c>
      <c r="U4841">
        <f t="shared" si="75"/>
        <v>3</v>
      </c>
    </row>
    <row r="4842" spans="1:21" x14ac:dyDescent="0.2">
      <c r="A4842" s="6" t="s">
        <v>13506</v>
      </c>
      <c r="B4842" s="6" t="s">
        <v>13385</v>
      </c>
      <c r="C4842" s="6">
        <v>3520005</v>
      </c>
      <c r="D4842" s="6" t="s">
        <v>6614</v>
      </c>
      <c r="E4842" s="6" t="s">
        <v>13507</v>
      </c>
      <c r="F4842" s="6" t="s">
        <v>6402</v>
      </c>
      <c r="G4842" s="6">
        <v>3447</v>
      </c>
      <c r="H4842" s="6">
        <v>24334</v>
      </c>
      <c r="I4842" s="6">
        <v>0</v>
      </c>
      <c r="J4842" s="6">
        <v>0</v>
      </c>
      <c r="K4842" s="6">
        <v>0</v>
      </c>
      <c r="L4842" s="6"/>
      <c r="M4842" s="6">
        <v>2022</v>
      </c>
      <c r="N4842" s="6" t="s">
        <v>7745</v>
      </c>
      <c r="O4842" s="6" t="s">
        <v>13508</v>
      </c>
      <c r="P4842" s="6"/>
      <c r="Q4842" s="6" t="s">
        <v>7733</v>
      </c>
      <c r="R4842" s="6" t="s">
        <v>7734</v>
      </c>
      <c r="S4842" s="6"/>
      <c r="T4842" s="6" t="s">
        <v>20372</v>
      </c>
      <c r="U4842">
        <f t="shared" si="75"/>
        <v>5</v>
      </c>
    </row>
    <row r="4843" spans="1:21" x14ac:dyDescent="0.2">
      <c r="A4843" s="6" t="s">
        <v>13384</v>
      </c>
      <c r="B4843" s="6" t="s">
        <v>13385</v>
      </c>
      <c r="C4843" s="6">
        <v>3520005</v>
      </c>
      <c r="D4843" s="6" t="s">
        <v>11917</v>
      </c>
      <c r="E4843" s="6" t="s">
        <v>8365</v>
      </c>
      <c r="F4843" s="6" t="s">
        <v>6402</v>
      </c>
      <c r="G4843" s="6">
        <v>613</v>
      </c>
      <c r="H4843" s="6">
        <v>16595</v>
      </c>
      <c r="I4843" s="6">
        <v>0</v>
      </c>
      <c r="J4843" s="6">
        <v>0</v>
      </c>
      <c r="K4843" s="6">
        <v>0</v>
      </c>
      <c r="L4843" s="6"/>
      <c r="M4843" s="6">
        <v>2022</v>
      </c>
      <c r="N4843" s="6" t="s">
        <v>7745</v>
      </c>
      <c r="O4843" s="6" t="s">
        <v>13387</v>
      </c>
      <c r="P4843" s="6"/>
      <c r="Q4843" s="6" t="s">
        <v>7733</v>
      </c>
      <c r="R4843" s="6" t="s">
        <v>7734</v>
      </c>
      <c r="S4843" s="6"/>
      <c r="T4843" s="6" t="s">
        <v>20373</v>
      </c>
      <c r="U4843">
        <f t="shared" si="75"/>
        <v>4</v>
      </c>
    </row>
    <row r="4844" spans="1:21" x14ac:dyDescent="0.2">
      <c r="A4844" s="6" t="s">
        <v>13384</v>
      </c>
      <c r="B4844" s="6" t="s">
        <v>13385</v>
      </c>
      <c r="C4844" s="6">
        <v>3520005</v>
      </c>
      <c r="D4844" s="6" t="s">
        <v>13509</v>
      </c>
      <c r="E4844" s="6" t="s">
        <v>8365</v>
      </c>
      <c r="F4844" s="6" t="s">
        <v>6402</v>
      </c>
      <c r="G4844" s="6">
        <v>421</v>
      </c>
      <c r="H4844" s="6">
        <v>16595</v>
      </c>
      <c r="I4844" s="6">
        <v>0</v>
      </c>
      <c r="J4844" s="6">
        <v>0</v>
      </c>
      <c r="K4844" s="6">
        <v>0</v>
      </c>
      <c r="L4844" s="6"/>
      <c r="M4844" s="6">
        <v>2022</v>
      </c>
      <c r="N4844" s="6" t="s">
        <v>7745</v>
      </c>
      <c r="O4844" s="6" t="s">
        <v>13387</v>
      </c>
      <c r="P4844" s="6"/>
      <c r="Q4844" s="6" t="s">
        <v>7733</v>
      </c>
      <c r="R4844" s="6" t="s">
        <v>7734</v>
      </c>
      <c r="S4844" s="6"/>
      <c r="T4844" s="6" t="s">
        <v>20374</v>
      </c>
      <c r="U4844">
        <f t="shared" si="75"/>
        <v>3</v>
      </c>
    </row>
    <row r="4845" spans="1:21" x14ac:dyDescent="0.2">
      <c r="A4845" s="6" t="s">
        <v>13384</v>
      </c>
      <c r="B4845" s="6" t="s">
        <v>13385</v>
      </c>
      <c r="C4845" s="6">
        <v>3520005</v>
      </c>
      <c r="D4845" s="6" t="s">
        <v>13510</v>
      </c>
      <c r="E4845" s="6" t="s">
        <v>6816</v>
      </c>
      <c r="F4845" s="6" t="s">
        <v>6402</v>
      </c>
      <c r="G4845" s="6">
        <v>185</v>
      </c>
      <c r="H4845" s="6">
        <v>16595</v>
      </c>
      <c r="I4845" s="6">
        <v>0</v>
      </c>
      <c r="J4845" s="6">
        <v>0</v>
      </c>
      <c r="K4845" s="6">
        <v>0</v>
      </c>
      <c r="L4845" s="6"/>
      <c r="M4845" s="6">
        <v>2022</v>
      </c>
      <c r="N4845" s="6" t="s">
        <v>7745</v>
      </c>
      <c r="O4845" s="6" t="s">
        <v>13387</v>
      </c>
      <c r="P4845" s="6"/>
      <c r="Q4845" s="6" t="s">
        <v>7733</v>
      </c>
      <c r="R4845" s="6" t="s">
        <v>7734</v>
      </c>
      <c r="S4845" s="6"/>
      <c r="T4845" s="6" t="s">
        <v>20375</v>
      </c>
      <c r="U4845">
        <f t="shared" si="75"/>
        <v>2</v>
      </c>
    </row>
    <row r="4846" spans="1:21" x14ac:dyDescent="0.2">
      <c r="A4846" s="6" t="s">
        <v>13403</v>
      </c>
      <c r="B4846" s="6" t="s">
        <v>13385</v>
      </c>
      <c r="C4846" s="6">
        <v>3520005</v>
      </c>
      <c r="D4846" s="6" t="s">
        <v>6785</v>
      </c>
      <c r="E4846" s="6" t="s">
        <v>13511</v>
      </c>
      <c r="F4846" s="6" t="s">
        <v>6402</v>
      </c>
      <c r="G4846" s="6">
        <v>82</v>
      </c>
      <c r="H4846" s="6">
        <v>15860</v>
      </c>
      <c r="I4846" s="6">
        <v>0</v>
      </c>
      <c r="J4846" s="6">
        <v>0</v>
      </c>
      <c r="K4846" s="6">
        <v>0</v>
      </c>
      <c r="L4846" s="6"/>
      <c r="M4846" s="6">
        <v>2022</v>
      </c>
      <c r="N4846" s="6" t="s">
        <v>7745</v>
      </c>
      <c r="O4846" s="6" t="s">
        <v>13406</v>
      </c>
      <c r="P4846" s="6"/>
      <c r="Q4846" s="6" t="s">
        <v>7733</v>
      </c>
      <c r="R4846" s="6" t="s">
        <v>7734</v>
      </c>
      <c r="S4846" s="6"/>
      <c r="T4846" s="6" t="s">
        <v>20376</v>
      </c>
      <c r="U4846">
        <f t="shared" si="75"/>
        <v>4</v>
      </c>
    </row>
    <row r="4847" spans="1:21" x14ac:dyDescent="0.2">
      <c r="A4847" s="6" t="s">
        <v>13414</v>
      </c>
      <c r="B4847" s="6" t="s">
        <v>13385</v>
      </c>
      <c r="C4847" s="6">
        <v>3520005</v>
      </c>
      <c r="D4847" s="6" t="s">
        <v>13512</v>
      </c>
      <c r="E4847" s="6" t="s">
        <v>13513</v>
      </c>
      <c r="F4847" s="6" t="s">
        <v>6402</v>
      </c>
      <c r="G4847" s="6">
        <v>139</v>
      </c>
      <c r="H4847" s="6">
        <v>23375</v>
      </c>
      <c r="I4847" s="6">
        <v>0</v>
      </c>
      <c r="J4847" s="6">
        <v>0</v>
      </c>
      <c r="K4847" s="6">
        <v>0</v>
      </c>
      <c r="L4847" s="6"/>
      <c r="M4847" s="6">
        <v>2022</v>
      </c>
      <c r="N4847" s="6" t="s">
        <v>7745</v>
      </c>
      <c r="O4847" s="6" t="s">
        <v>13417</v>
      </c>
      <c r="P4847" s="6"/>
      <c r="Q4847" s="6" t="s">
        <v>7733</v>
      </c>
      <c r="R4847" s="6" t="s">
        <v>7734</v>
      </c>
      <c r="S4847" s="6"/>
      <c r="T4847" s="6" t="s">
        <v>20377</v>
      </c>
      <c r="U4847">
        <f t="shared" si="75"/>
        <v>2</v>
      </c>
    </row>
    <row r="4848" spans="1:21" x14ac:dyDescent="0.2">
      <c r="A4848" s="6" t="s">
        <v>13392</v>
      </c>
      <c r="B4848" s="6" t="s">
        <v>13385</v>
      </c>
      <c r="C4848" s="6">
        <v>3520005</v>
      </c>
      <c r="D4848" s="6" t="s">
        <v>6571</v>
      </c>
      <c r="E4848" s="6" t="s">
        <v>13514</v>
      </c>
      <c r="F4848" s="6" t="s">
        <v>6402</v>
      </c>
      <c r="G4848" s="6">
        <v>661</v>
      </c>
      <c r="H4848" s="6">
        <v>21978</v>
      </c>
      <c r="I4848" s="6">
        <v>0</v>
      </c>
      <c r="J4848" s="6">
        <v>0</v>
      </c>
      <c r="K4848" s="6">
        <v>0</v>
      </c>
      <c r="L4848" s="6"/>
      <c r="M4848" s="6">
        <v>2022</v>
      </c>
      <c r="N4848" s="6" t="s">
        <v>7745</v>
      </c>
      <c r="O4848" s="6" t="s">
        <v>13395</v>
      </c>
      <c r="P4848" s="6"/>
      <c r="Q4848" s="6" t="s">
        <v>7733</v>
      </c>
      <c r="R4848" s="6" t="s">
        <v>7734</v>
      </c>
      <c r="S4848" s="6"/>
      <c r="T4848" s="6" t="s">
        <v>20378</v>
      </c>
      <c r="U4848">
        <f t="shared" si="75"/>
        <v>2</v>
      </c>
    </row>
    <row r="4849" spans="1:21" x14ac:dyDescent="0.2">
      <c r="A4849" s="6" t="s">
        <v>13414</v>
      </c>
      <c r="B4849" s="6" t="s">
        <v>13385</v>
      </c>
      <c r="C4849" s="6">
        <v>3520005</v>
      </c>
      <c r="D4849" s="6" t="s">
        <v>13515</v>
      </c>
      <c r="E4849" s="6" t="s">
        <v>6694</v>
      </c>
      <c r="F4849" s="6" t="s">
        <v>6402</v>
      </c>
      <c r="G4849" s="6">
        <v>882</v>
      </c>
      <c r="H4849" s="6">
        <v>23375</v>
      </c>
      <c r="I4849" s="6">
        <v>0</v>
      </c>
      <c r="J4849" s="6">
        <v>0</v>
      </c>
      <c r="K4849" s="6">
        <v>0</v>
      </c>
      <c r="L4849" s="6"/>
      <c r="M4849" s="6">
        <v>2022</v>
      </c>
      <c r="N4849" s="6" t="s">
        <v>7745</v>
      </c>
      <c r="O4849" s="6" t="s">
        <v>13417</v>
      </c>
      <c r="P4849" s="6"/>
      <c r="Q4849" s="6" t="s">
        <v>7733</v>
      </c>
      <c r="R4849" s="6" t="s">
        <v>7734</v>
      </c>
      <c r="S4849" s="6"/>
      <c r="T4849" s="6" t="s">
        <v>20379</v>
      </c>
      <c r="U4849">
        <f t="shared" si="75"/>
        <v>1</v>
      </c>
    </row>
    <row r="4850" spans="1:21" x14ac:dyDescent="0.2">
      <c r="A4850" s="6" t="s">
        <v>13384</v>
      </c>
      <c r="B4850" s="6" t="s">
        <v>13385</v>
      </c>
      <c r="C4850" s="6">
        <v>3520005</v>
      </c>
      <c r="D4850" s="6" t="s">
        <v>6633</v>
      </c>
      <c r="E4850" s="6" t="s">
        <v>6813</v>
      </c>
      <c r="F4850" s="6" t="s">
        <v>6402</v>
      </c>
      <c r="G4850" s="6">
        <v>282</v>
      </c>
      <c r="H4850" s="6">
        <v>16595</v>
      </c>
      <c r="I4850" s="6">
        <v>0</v>
      </c>
      <c r="J4850" s="6">
        <v>0</v>
      </c>
      <c r="K4850" s="6">
        <v>0</v>
      </c>
      <c r="L4850" s="6"/>
      <c r="M4850" s="6">
        <v>2022</v>
      </c>
      <c r="N4850" s="6" t="s">
        <v>7745</v>
      </c>
      <c r="O4850" s="6" t="s">
        <v>13387</v>
      </c>
      <c r="P4850" s="6"/>
      <c r="Q4850" s="6" t="s">
        <v>7733</v>
      </c>
      <c r="R4850" s="6" t="s">
        <v>7734</v>
      </c>
      <c r="S4850" s="6"/>
      <c r="T4850" s="6" t="s">
        <v>20380</v>
      </c>
      <c r="U4850">
        <f t="shared" si="75"/>
        <v>1</v>
      </c>
    </row>
    <row r="4851" spans="1:21" x14ac:dyDescent="0.2">
      <c r="A4851" s="6" t="s">
        <v>13491</v>
      </c>
      <c r="B4851" s="6" t="s">
        <v>13385</v>
      </c>
      <c r="C4851" s="6">
        <v>3520005</v>
      </c>
      <c r="D4851" s="6" t="s">
        <v>12091</v>
      </c>
      <c r="E4851" s="6" t="s">
        <v>13516</v>
      </c>
      <c r="F4851" s="6" t="s">
        <v>6402</v>
      </c>
      <c r="G4851" s="6">
        <v>1107</v>
      </c>
      <c r="H4851" s="6">
        <v>21167</v>
      </c>
      <c r="I4851" s="6">
        <v>0</v>
      </c>
      <c r="J4851" s="6">
        <v>0</v>
      </c>
      <c r="K4851" s="6">
        <v>0</v>
      </c>
      <c r="L4851" s="6"/>
      <c r="M4851" s="6">
        <v>2022</v>
      </c>
      <c r="N4851" s="6" t="s">
        <v>7745</v>
      </c>
      <c r="O4851" s="6" t="s">
        <v>13494</v>
      </c>
      <c r="P4851" s="6"/>
      <c r="Q4851" s="6" t="s">
        <v>7733</v>
      </c>
      <c r="R4851" s="6" t="s">
        <v>7734</v>
      </c>
      <c r="S4851" s="6"/>
      <c r="T4851" s="6" t="s">
        <v>20381</v>
      </c>
      <c r="U4851">
        <f t="shared" si="75"/>
        <v>2</v>
      </c>
    </row>
    <row r="4852" spans="1:21" x14ac:dyDescent="0.2">
      <c r="A4852" s="6" t="s">
        <v>13403</v>
      </c>
      <c r="B4852" s="6" t="s">
        <v>13385</v>
      </c>
      <c r="C4852" s="6">
        <v>3520005</v>
      </c>
      <c r="D4852" s="6" t="s">
        <v>7648</v>
      </c>
      <c r="E4852" s="6" t="s">
        <v>6648</v>
      </c>
      <c r="F4852" s="6" t="s">
        <v>6402</v>
      </c>
      <c r="G4852" s="6">
        <v>169</v>
      </c>
      <c r="H4852" s="6">
        <v>15860</v>
      </c>
      <c r="I4852" s="6">
        <v>0</v>
      </c>
      <c r="J4852" s="6">
        <v>0</v>
      </c>
      <c r="K4852" s="6">
        <v>0</v>
      </c>
      <c r="L4852" s="6"/>
      <c r="M4852" s="6">
        <v>2022</v>
      </c>
      <c r="N4852" s="6" t="s">
        <v>7745</v>
      </c>
      <c r="O4852" s="6" t="s">
        <v>13406</v>
      </c>
      <c r="P4852" s="6"/>
      <c r="Q4852" s="6" t="s">
        <v>7733</v>
      </c>
      <c r="R4852" s="6" t="s">
        <v>7734</v>
      </c>
      <c r="S4852" s="6"/>
      <c r="T4852" s="6" t="s">
        <v>20382</v>
      </c>
      <c r="U4852">
        <f t="shared" si="75"/>
        <v>3</v>
      </c>
    </row>
    <row r="4853" spans="1:21" x14ac:dyDescent="0.2">
      <c r="A4853" s="6" t="s">
        <v>13517</v>
      </c>
      <c r="B4853" s="6" t="s">
        <v>13385</v>
      </c>
      <c r="C4853" s="6">
        <v>3520005</v>
      </c>
      <c r="D4853" s="6" t="s">
        <v>6622</v>
      </c>
      <c r="E4853" s="6" t="s">
        <v>6528</v>
      </c>
      <c r="F4853" s="6" t="s">
        <v>6402</v>
      </c>
      <c r="G4853" s="6">
        <v>9977</v>
      </c>
      <c r="H4853" s="6">
        <v>18057</v>
      </c>
      <c r="I4853" s="6">
        <v>1</v>
      </c>
      <c r="J4853" s="6">
        <v>1</v>
      </c>
      <c r="K4853" s="6">
        <v>0</v>
      </c>
      <c r="L4853" s="6"/>
      <c r="M4853" s="6">
        <v>2022</v>
      </c>
      <c r="N4853" s="6" t="s">
        <v>7745</v>
      </c>
      <c r="O4853" s="6" t="s">
        <v>13518</v>
      </c>
      <c r="P4853" s="6"/>
      <c r="Q4853" s="6" t="s">
        <v>7733</v>
      </c>
      <c r="R4853" s="6" t="s">
        <v>7734</v>
      </c>
      <c r="S4853" s="6"/>
      <c r="T4853" s="6" t="s">
        <v>1659</v>
      </c>
      <c r="U4853">
        <f t="shared" si="75"/>
        <v>6</v>
      </c>
    </row>
    <row r="4854" spans="1:21" x14ac:dyDescent="0.2">
      <c r="A4854" s="6" t="s">
        <v>13388</v>
      </c>
      <c r="B4854" s="6" t="s">
        <v>13385</v>
      </c>
      <c r="C4854" s="6">
        <v>3520005</v>
      </c>
      <c r="D4854" s="6" t="s">
        <v>6630</v>
      </c>
      <c r="E4854" s="6" t="s">
        <v>13519</v>
      </c>
      <c r="F4854" s="6" t="s">
        <v>6402</v>
      </c>
      <c r="G4854" s="6">
        <v>1740</v>
      </c>
      <c r="H4854" s="6">
        <v>27433</v>
      </c>
      <c r="I4854" s="6">
        <v>0</v>
      </c>
      <c r="J4854" s="6">
        <v>0</v>
      </c>
      <c r="K4854" s="6">
        <v>0</v>
      </c>
      <c r="L4854" s="6"/>
      <c r="M4854" s="6">
        <v>2022</v>
      </c>
      <c r="N4854" s="6" t="s">
        <v>7745</v>
      </c>
      <c r="O4854" s="6" t="s">
        <v>13391</v>
      </c>
      <c r="P4854" s="6"/>
      <c r="Q4854" s="6" t="s">
        <v>7733</v>
      </c>
      <c r="R4854" s="6" t="s">
        <v>7734</v>
      </c>
      <c r="S4854" s="6"/>
      <c r="T4854" s="6" t="s">
        <v>20383</v>
      </c>
      <c r="U4854">
        <f t="shared" si="75"/>
        <v>1</v>
      </c>
    </row>
    <row r="4855" spans="1:21" x14ac:dyDescent="0.2">
      <c r="A4855" s="6" t="s">
        <v>13410</v>
      </c>
      <c r="B4855" s="6" t="s">
        <v>13385</v>
      </c>
      <c r="C4855" s="6">
        <v>3520005</v>
      </c>
      <c r="D4855" s="6" t="s">
        <v>12228</v>
      </c>
      <c r="E4855" s="6" t="s">
        <v>6581</v>
      </c>
      <c r="F4855" s="6" t="s">
        <v>6402</v>
      </c>
      <c r="G4855" s="6">
        <v>3840</v>
      </c>
      <c r="H4855" s="6">
        <v>21468</v>
      </c>
      <c r="I4855" s="6">
        <v>0</v>
      </c>
      <c r="J4855" s="6">
        <v>0</v>
      </c>
      <c r="K4855" s="6">
        <v>0</v>
      </c>
      <c r="L4855" s="6"/>
      <c r="M4855" s="6">
        <v>2022</v>
      </c>
      <c r="N4855" s="6" t="s">
        <v>7745</v>
      </c>
      <c r="O4855" s="6" t="s">
        <v>13413</v>
      </c>
      <c r="P4855" s="6"/>
      <c r="Q4855" s="6" t="s">
        <v>7733</v>
      </c>
      <c r="R4855" s="6" t="s">
        <v>7734</v>
      </c>
      <c r="S4855" s="6"/>
      <c r="T4855" s="6" t="s">
        <v>20384</v>
      </c>
      <c r="U4855">
        <f t="shared" si="75"/>
        <v>1</v>
      </c>
    </row>
    <row r="4856" spans="1:21" x14ac:dyDescent="0.2">
      <c r="A4856" s="6" t="s">
        <v>13451</v>
      </c>
      <c r="B4856" s="6" t="s">
        <v>13385</v>
      </c>
      <c r="C4856" s="6">
        <v>3520005</v>
      </c>
      <c r="D4856" s="6" t="s">
        <v>6809</v>
      </c>
      <c r="E4856" s="6" t="s">
        <v>13520</v>
      </c>
      <c r="F4856" s="6" t="s">
        <v>6402</v>
      </c>
      <c r="G4856" s="6">
        <v>3153</v>
      </c>
      <c r="H4856" s="6">
        <v>16831</v>
      </c>
      <c r="I4856" s="6">
        <v>0</v>
      </c>
      <c r="J4856" s="6">
        <v>0</v>
      </c>
      <c r="K4856" s="6">
        <v>0</v>
      </c>
      <c r="L4856" s="6"/>
      <c r="M4856" s="6">
        <v>2022</v>
      </c>
      <c r="N4856" s="6" t="s">
        <v>7745</v>
      </c>
      <c r="O4856" s="6" t="s">
        <v>13453</v>
      </c>
      <c r="P4856" s="6"/>
      <c r="Q4856" s="6" t="s">
        <v>7733</v>
      </c>
      <c r="R4856" s="6" t="s">
        <v>7734</v>
      </c>
      <c r="S4856" s="6"/>
      <c r="T4856" s="6" t="s">
        <v>20385</v>
      </c>
      <c r="U4856">
        <f t="shared" si="75"/>
        <v>1</v>
      </c>
    </row>
    <row r="4857" spans="1:21" x14ac:dyDescent="0.2">
      <c r="A4857" s="6" t="s">
        <v>13422</v>
      </c>
      <c r="B4857" s="6" t="s">
        <v>13385</v>
      </c>
      <c r="C4857" s="6">
        <v>3520005</v>
      </c>
      <c r="D4857" s="6" t="s">
        <v>7287</v>
      </c>
      <c r="E4857" s="6" t="s">
        <v>13521</v>
      </c>
      <c r="F4857" s="6" t="s">
        <v>6402</v>
      </c>
      <c r="G4857" s="6">
        <v>1367</v>
      </c>
      <c r="H4857" s="6">
        <v>17965</v>
      </c>
      <c r="I4857" s="6">
        <v>0</v>
      </c>
      <c r="J4857" s="6">
        <v>0</v>
      </c>
      <c r="K4857" s="6">
        <v>0</v>
      </c>
      <c r="L4857" s="6"/>
      <c r="M4857" s="6">
        <v>2022</v>
      </c>
      <c r="N4857" s="6" t="s">
        <v>7745</v>
      </c>
      <c r="O4857" s="6" t="s">
        <v>13424</v>
      </c>
      <c r="P4857" s="6"/>
      <c r="Q4857" s="6" t="s">
        <v>7733</v>
      </c>
      <c r="R4857" s="6" t="s">
        <v>7734</v>
      </c>
      <c r="S4857" s="6"/>
      <c r="T4857" s="6" t="s">
        <v>20386</v>
      </c>
      <c r="U4857">
        <f t="shared" si="75"/>
        <v>2</v>
      </c>
    </row>
    <row r="4858" spans="1:21" x14ac:dyDescent="0.2">
      <c r="A4858" s="6" t="s">
        <v>13403</v>
      </c>
      <c r="B4858" s="6" t="s">
        <v>13385</v>
      </c>
      <c r="C4858" s="6">
        <v>3520005</v>
      </c>
      <c r="D4858" s="6" t="s">
        <v>7165</v>
      </c>
      <c r="E4858" s="6" t="s">
        <v>13522</v>
      </c>
      <c r="F4858" s="6" t="s">
        <v>6402</v>
      </c>
      <c r="G4858" s="6">
        <v>415</v>
      </c>
      <c r="H4858" s="6">
        <v>15860</v>
      </c>
      <c r="I4858" s="6">
        <v>0</v>
      </c>
      <c r="J4858" s="6">
        <v>0</v>
      </c>
      <c r="K4858" s="6">
        <v>0</v>
      </c>
      <c r="L4858" s="6"/>
      <c r="M4858" s="6">
        <v>2022</v>
      </c>
      <c r="N4858" s="6" t="s">
        <v>7745</v>
      </c>
      <c r="O4858" s="6" t="s">
        <v>13406</v>
      </c>
      <c r="P4858" s="6"/>
      <c r="Q4858" s="6" t="s">
        <v>7733</v>
      </c>
      <c r="R4858" s="6" t="s">
        <v>7734</v>
      </c>
      <c r="S4858" s="6"/>
      <c r="T4858" s="6" t="s">
        <v>20387</v>
      </c>
      <c r="U4858">
        <f t="shared" si="75"/>
        <v>2</v>
      </c>
    </row>
    <row r="4859" spans="1:21" x14ac:dyDescent="0.2">
      <c r="A4859" s="6" t="s">
        <v>13480</v>
      </c>
      <c r="B4859" s="6" t="s">
        <v>13385</v>
      </c>
      <c r="C4859" s="6">
        <v>3520005</v>
      </c>
      <c r="D4859" s="6" t="s">
        <v>13523</v>
      </c>
      <c r="E4859" s="6" t="s">
        <v>13524</v>
      </c>
      <c r="F4859" s="6" t="s">
        <v>6402</v>
      </c>
      <c r="G4859" s="6">
        <v>467</v>
      </c>
      <c r="H4859" s="6">
        <v>32883</v>
      </c>
      <c r="I4859" s="6">
        <v>0</v>
      </c>
      <c r="J4859" s="6">
        <v>0</v>
      </c>
      <c r="K4859" s="6">
        <v>0</v>
      </c>
      <c r="L4859" s="6"/>
      <c r="M4859" s="6">
        <v>2022</v>
      </c>
      <c r="N4859" s="6" t="s">
        <v>7745</v>
      </c>
      <c r="O4859" s="6" t="s">
        <v>13481</v>
      </c>
      <c r="P4859" s="6"/>
      <c r="Q4859" s="6" t="s">
        <v>7733</v>
      </c>
      <c r="R4859" s="6" t="s">
        <v>7734</v>
      </c>
      <c r="S4859" s="6"/>
      <c r="T4859" s="6" t="s">
        <v>20388</v>
      </c>
      <c r="U4859">
        <f t="shared" si="75"/>
        <v>5</v>
      </c>
    </row>
    <row r="4860" spans="1:21" x14ac:dyDescent="0.2">
      <c r="A4860" s="6" t="s">
        <v>13392</v>
      </c>
      <c r="B4860" s="6" t="s">
        <v>13385</v>
      </c>
      <c r="C4860" s="6">
        <v>3520005</v>
      </c>
      <c r="D4860" s="6" t="s">
        <v>13525</v>
      </c>
      <c r="E4860" s="6" t="s">
        <v>13526</v>
      </c>
      <c r="F4860" s="6" t="s">
        <v>6402</v>
      </c>
      <c r="G4860" s="6">
        <v>297</v>
      </c>
      <c r="H4860" s="6">
        <v>21978</v>
      </c>
      <c r="I4860" s="6">
        <v>0</v>
      </c>
      <c r="J4860" s="6">
        <v>0</v>
      </c>
      <c r="K4860" s="6">
        <v>0</v>
      </c>
      <c r="L4860" s="6"/>
      <c r="M4860" s="6">
        <v>2022</v>
      </c>
      <c r="N4860" s="6" t="s">
        <v>7745</v>
      </c>
      <c r="O4860" s="6" t="s">
        <v>13395</v>
      </c>
      <c r="P4860" s="6"/>
      <c r="Q4860" s="6" t="s">
        <v>7733</v>
      </c>
      <c r="R4860" s="6" t="s">
        <v>7734</v>
      </c>
      <c r="S4860" s="6"/>
      <c r="T4860" s="6" t="s">
        <v>20389</v>
      </c>
      <c r="U4860">
        <f t="shared" si="75"/>
        <v>1</v>
      </c>
    </row>
    <row r="4861" spans="1:21" x14ac:dyDescent="0.2">
      <c r="A4861" s="6" t="s">
        <v>13458</v>
      </c>
      <c r="B4861" s="6" t="s">
        <v>13385</v>
      </c>
      <c r="C4861" s="6">
        <v>3520005</v>
      </c>
      <c r="D4861" s="6" t="s">
        <v>11046</v>
      </c>
      <c r="E4861" s="6" t="s">
        <v>8285</v>
      </c>
      <c r="F4861" s="6" t="s">
        <v>6402</v>
      </c>
      <c r="G4861" s="6">
        <v>709</v>
      </c>
      <c r="H4861" s="6">
        <v>23428</v>
      </c>
      <c r="I4861" s="6">
        <v>0</v>
      </c>
      <c r="J4861" s="6">
        <v>0</v>
      </c>
      <c r="K4861" s="6">
        <v>0</v>
      </c>
      <c r="L4861" s="6"/>
      <c r="M4861" s="6">
        <v>2022</v>
      </c>
      <c r="N4861" s="6" t="s">
        <v>7745</v>
      </c>
      <c r="O4861" s="6" t="s">
        <v>13461</v>
      </c>
      <c r="P4861" s="6"/>
      <c r="Q4861" s="6" t="s">
        <v>7733</v>
      </c>
      <c r="R4861" s="6" t="s">
        <v>7734</v>
      </c>
      <c r="S4861" s="6"/>
      <c r="T4861" s="6" t="s">
        <v>20390</v>
      </c>
      <c r="U4861">
        <f t="shared" si="75"/>
        <v>5</v>
      </c>
    </row>
    <row r="4862" spans="1:21" x14ac:dyDescent="0.2">
      <c r="A4862" s="6" t="s">
        <v>13458</v>
      </c>
      <c r="B4862" s="6" t="s">
        <v>13385</v>
      </c>
      <c r="C4862" s="6">
        <v>3520005</v>
      </c>
      <c r="D4862" s="6" t="s">
        <v>13527</v>
      </c>
      <c r="E4862" s="6" t="s">
        <v>6961</v>
      </c>
      <c r="F4862" s="6" t="s">
        <v>6402</v>
      </c>
      <c r="G4862" s="6">
        <v>608</v>
      </c>
      <c r="H4862" s="6">
        <v>23428</v>
      </c>
      <c r="I4862" s="6">
        <v>0</v>
      </c>
      <c r="J4862" s="6">
        <v>0</v>
      </c>
      <c r="K4862" s="6">
        <v>0</v>
      </c>
      <c r="L4862" s="6"/>
      <c r="M4862" s="6">
        <v>2022</v>
      </c>
      <c r="N4862" s="6" t="s">
        <v>7745</v>
      </c>
      <c r="O4862" s="6" t="s">
        <v>13461</v>
      </c>
      <c r="P4862" s="6"/>
      <c r="Q4862" s="6" t="s">
        <v>7733</v>
      </c>
      <c r="R4862" s="6" t="s">
        <v>7734</v>
      </c>
      <c r="S4862" s="6"/>
      <c r="T4862" s="6" t="s">
        <v>20391</v>
      </c>
      <c r="U4862">
        <f t="shared" si="75"/>
        <v>4</v>
      </c>
    </row>
    <row r="4863" spans="1:21" x14ac:dyDescent="0.2">
      <c r="A4863" s="6" t="s">
        <v>13463</v>
      </c>
      <c r="B4863" s="6" t="s">
        <v>13385</v>
      </c>
      <c r="C4863" s="6">
        <v>3520005</v>
      </c>
      <c r="D4863" s="6" t="s">
        <v>13528</v>
      </c>
      <c r="E4863" s="6" t="s">
        <v>13529</v>
      </c>
      <c r="F4863" s="6" t="s">
        <v>6402</v>
      </c>
      <c r="G4863" s="6">
        <v>945</v>
      </c>
      <c r="H4863" s="6">
        <v>18234</v>
      </c>
      <c r="I4863" s="6">
        <v>0</v>
      </c>
      <c r="J4863" s="6">
        <v>0</v>
      </c>
      <c r="K4863" s="6">
        <v>0</v>
      </c>
      <c r="L4863" s="6"/>
      <c r="M4863" s="6">
        <v>2022</v>
      </c>
      <c r="N4863" s="6" t="s">
        <v>7745</v>
      </c>
      <c r="O4863" s="6" t="s">
        <v>13465</v>
      </c>
      <c r="P4863" s="6"/>
      <c r="Q4863" s="6" t="s">
        <v>7733</v>
      </c>
      <c r="R4863" s="6" t="s">
        <v>7734</v>
      </c>
      <c r="S4863" s="6"/>
      <c r="T4863" s="6" t="s">
        <v>20392</v>
      </c>
      <c r="U4863">
        <f t="shared" si="75"/>
        <v>10</v>
      </c>
    </row>
    <row r="4864" spans="1:21" x14ac:dyDescent="0.2">
      <c r="A4864" s="6" t="s">
        <v>13463</v>
      </c>
      <c r="B4864" s="6" t="s">
        <v>13385</v>
      </c>
      <c r="C4864" s="6">
        <v>3520005</v>
      </c>
      <c r="D4864" s="6" t="s">
        <v>7493</v>
      </c>
      <c r="E4864" s="6" t="s">
        <v>13530</v>
      </c>
      <c r="F4864" s="6" t="s">
        <v>6402</v>
      </c>
      <c r="G4864" s="6">
        <v>616</v>
      </c>
      <c r="H4864" s="6">
        <v>18234</v>
      </c>
      <c r="I4864" s="6">
        <v>0</v>
      </c>
      <c r="J4864" s="6">
        <v>0</v>
      </c>
      <c r="K4864" s="6">
        <v>0</v>
      </c>
      <c r="L4864" s="6"/>
      <c r="M4864" s="6">
        <v>2022</v>
      </c>
      <c r="N4864" s="6" t="s">
        <v>7745</v>
      </c>
      <c r="O4864" s="6" t="s">
        <v>13465</v>
      </c>
      <c r="P4864" s="6"/>
      <c r="Q4864" s="6" t="s">
        <v>7733</v>
      </c>
      <c r="R4864" s="6" t="s">
        <v>7734</v>
      </c>
      <c r="S4864" s="6"/>
      <c r="T4864" s="6" t="s">
        <v>20393</v>
      </c>
      <c r="U4864">
        <f t="shared" si="75"/>
        <v>9</v>
      </c>
    </row>
    <row r="4865" spans="1:21" x14ac:dyDescent="0.2">
      <c r="A4865" s="6" t="s">
        <v>13531</v>
      </c>
      <c r="B4865" s="6" t="s">
        <v>13385</v>
      </c>
      <c r="C4865" s="6">
        <v>3520005</v>
      </c>
      <c r="D4865" s="6" t="s">
        <v>6459</v>
      </c>
      <c r="E4865" s="6" t="s">
        <v>13532</v>
      </c>
      <c r="F4865" s="6" t="s">
        <v>6402</v>
      </c>
      <c r="G4865" s="6">
        <v>1916</v>
      </c>
      <c r="H4865" s="6">
        <v>16574</v>
      </c>
      <c r="I4865" s="6">
        <v>0</v>
      </c>
      <c r="J4865" s="6">
        <v>0</v>
      </c>
      <c r="K4865" s="6">
        <v>0</v>
      </c>
      <c r="L4865" s="6"/>
      <c r="M4865" s="6">
        <v>2022</v>
      </c>
      <c r="N4865" s="6" t="s">
        <v>7745</v>
      </c>
      <c r="O4865" s="6" t="s">
        <v>13533</v>
      </c>
      <c r="P4865" s="6"/>
      <c r="Q4865" s="6" t="s">
        <v>7733</v>
      </c>
      <c r="R4865" s="6" t="s">
        <v>7734</v>
      </c>
      <c r="S4865" s="6"/>
      <c r="T4865" s="6" t="s">
        <v>20394</v>
      </c>
      <c r="U4865">
        <f t="shared" si="75"/>
        <v>4</v>
      </c>
    </row>
    <row r="4866" spans="1:21" x14ac:dyDescent="0.2">
      <c r="A4866" s="6" t="s">
        <v>13463</v>
      </c>
      <c r="B4866" s="6" t="s">
        <v>13385</v>
      </c>
      <c r="C4866" s="6">
        <v>3520005</v>
      </c>
      <c r="D4866" s="6" t="s">
        <v>6822</v>
      </c>
      <c r="E4866" s="6" t="s">
        <v>13534</v>
      </c>
      <c r="F4866" s="6" t="s">
        <v>6402</v>
      </c>
      <c r="G4866" s="6">
        <v>169</v>
      </c>
      <c r="H4866" s="6">
        <v>18234</v>
      </c>
      <c r="I4866" s="6">
        <v>0</v>
      </c>
      <c r="J4866" s="6">
        <v>0</v>
      </c>
      <c r="K4866" s="6">
        <v>0</v>
      </c>
      <c r="L4866" s="6"/>
      <c r="M4866" s="6">
        <v>2022</v>
      </c>
      <c r="N4866" s="6" t="s">
        <v>7745</v>
      </c>
      <c r="O4866" s="6" t="s">
        <v>13465</v>
      </c>
      <c r="P4866" s="6"/>
      <c r="Q4866" s="6" t="s">
        <v>7733</v>
      </c>
      <c r="R4866" s="6" t="s">
        <v>7734</v>
      </c>
      <c r="S4866" s="6"/>
      <c r="T4866" s="6" t="s">
        <v>20395</v>
      </c>
      <c r="U4866">
        <f t="shared" si="75"/>
        <v>8</v>
      </c>
    </row>
    <row r="4867" spans="1:21" x14ac:dyDescent="0.2">
      <c r="A4867" s="6" t="s">
        <v>13535</v>
      </c>
      <c r="B4867" s="6" t="s">
        <v>13385</v>
      </c>
      <c r="C4867" s="6">
        <v>3520005</v>
      </c>
      <c r="D4867" s="6" t="s">
        <v>13536</v>
      </c>
      <c r="E4867" s="6" t="s">
        <v>12852</v>
      </c>
      <c r="F4867" s="6" t="s">
        <v>6402</v>
      </c>
      <c r="G4867" s="6">
        <v>469</v>
      </c>
      <c r="H4867" s="6">
        <v>27728</v>
      </c>
      <c r="I4867" s="6">
        <v>0</v>
      </c>
      <c r="J4867" s="6">
        <v>0</v>
      </c>
      <c r="K4867" s="6">
        <v>0</v>
      </c>
      <c r="L4867" s="6"/>
      <c r="M4867" s="6">
        <v>2022</v>
      </c>
      <c r="N4867" s="6" t="s">
        <v>7745</v>
      </c>
      <c r="O4867" s="6" t="s">
        <v>13537</v>
      </c>
      <c r="P4867" s="6"/>
      <c r="Q4867" s="6" t="s">
        <v>7733</v>
      </c>
      <c r="R4867" s="6" t="s">
        <v>7734</v>
      </c>
      <c r="S4867" s="6"/>
      <c r="T4867" s="6" t="s">
        <v>20396</v>
      </c>
      <c r="U4867">
        <f t="shared" ref="U4867:U4930" si="76">COUNTIF(A4867:A11167,A4867)</f>
        <v>7</v>
      </c>
    </row>
    <row r="4868" spans="1:21" x14ac:dyDescent="0.2">
      <c r="A4868" s="6" t="s">
        <v>13517</v>
      </c>
      <c r="B4868" s="6" t="s">
        <v>13385</v>
      </c>
      <c r="C4868" s="6">
        <v>3520005</v>
      </c>
      <c r="D4868" s="6" t="s">
        <v>10138</v>
      </c>
      <c r="E4868" s="6" t="s">
        <v>13538</v>
      </c>
      <c r="F4868" s="6" t="s">
        <v>6402</v>
      </c>
      <c r="G4868" s="6">
        <v>2478</v>
      </c>
      <c r="H4868" s="6">
        <v>18057</v>
      </c>
      <c r="I4868" s="6">
        <v>0</v>
      </c>
      <c r="J4868" s="6">
        <v>0</v>
      </c>
      <c r="K4868" s="6">
        <v>0</v>
      </c>
      <c r="L4868" s="6"/>
      <c r="M4868" s="6">
        <v>2022</v>
      </c>
      <c r="N4868" s="6" t="s">
        <v>7745</v>
      </c>
      <c r="O4868" s="6" t="s">
        <v>13518</v>
      </c>
      <c r="P4868" s="6"/>
      <c r="Q4868" s="6" t="s">
        <v>7733</v>
      </c>
      <c r="R4868" s="6" t="s">
        <v>7734</v>
      </c>
      <c r="S4868" s="6"/>
      <c r="T4868" s="6" t="s">
        <v>20397</v>
      </c>
      <c r="U4868">
        <f t="shared" si="76"/>
        <v>5</v>
      </c>
    </row>
    <row r="4869" spans="1:21" x14ac:dyDescent="0.2">
      <c r="A4869" s="6" t="s">
        <v>13517</v>
      </c>
      <c r="B4869" s="6" t="s">
        <v>13385</v>
      </c>
      <c r="C4869" s="6">
        <v>3520005</v>
      </c>
      <c r="D4869" s="6" t="s">
        <v>6440</v>
      </c>
      <c r="E4869" s="6" t="s">
        <v>8887</v>
      </c>
      <c r="F4869" s="6" t="s">
        <v>6402</v>
      </c>
      <c r="G4869" s="6">
        <v>1857</v>
      </c>
      <c r="H4869" s="6">
        <v>18057</v>
      </c>
      <c r="I4869" s="6">
        <v>0</v>
      </c>
      <c r="J4869" s="6">
        <v>0</v>
      </c>
      <c r="K4869" s="6">
        <v>0</v>
      </c>
      <c r="L4869" s="6"/>
      <c r="M4869" s="6">
        <v>2022</v>
      </c>
      <c r="N4869" s="6" t="s">
        <v>7745</v>
      </c>
      <c r="O4869" s="6" t="s">
        <v>13518</v>
      </c>
      <c r="P4869" s="6"/>
      <c r="Q4869" s="6" t="s">
        <v>7733</v>
      </c>
      <c r="R4869" s="6" t="s">
        <v>7734</v>
      </c>
      <c r="S4869" s="6"/>
      <c r="T4869" s="6" t="s">
        <v>20398</v>
      </c>
      <c r="U4869">
        <f t="shared" si="76"/>
        <v>4</v>
      </c>
    </row>
    <row r="4870" spans="1:21" x14ac:dyDescent="0.2">
      <c r="A4870" s="6" t="s">
        <v>13458</v>
      </c>
      <c r="B4870" s="6" t="s">
        <v>13385</v>
      </c>
      <c r="C4870" s="6">
        <v>3520005</v>
      </c>
      <c r="D4870" s="6" t="s">
        <v>10728</v>
      </c>
      <c r="E4870" s="6" t="s">
        <v>13539</v>
      </c>
      <c r="F4870" s="6" t="s">
        <v>6402</v>
      </c>
      <c r="G4870" s="6">
        <v>2773</v>
      </c>
      <c r="H4870" s="6">
        <v>23428</v>
      </c>
      <c r="I4870" s="6">
        <v>0</v>
      </c>
      <c r="J4870" s="6">
        <v>0</v>
      </c>
      <c r="K4870" s="6">
        <v>0</v>
      </c>
      <c r="L4870" s="6"/>
      <c r="M4870" s="6">
        <v>2022</v>
      </c>
      <c r="N4870" s="6" t="s">
        <v>7745</v>
      </c>
      <c r="O4870" s="6" t="s">
        <v>13461</v>
      </c>
      <c r="P4870" s="6"/>
      <c r="Q4870" s="6" t="s">
        <v>7733</v>
      </c>
      <c r="R4870" s="6" t="s">
        <v>7734</v>
      </c>
      <c r="S4870" s="6"/>
      <c r="T4870" s="6" t="s">
        <v>20399</v>
      </c>
      <c r="U4870">
        <f t="shared" si="76"/>
        <v>3</v>
      </c>
    </row>
    <row r="4871" spans="1:21" x14ac:dyDescent="0.2">
      <c r="A4871" s="6" t="s">
        <v>13535</v>
      </c>
      <c r="B4871" s="6" t="s">
        <v>13385</v>
      </c>
      <c r="C4871" s="6">
        <v>3520005</v>
      </c>
      <c r="D4871" s="6" t="s">
        <v>6709</v>
      </c>
      <c r="E4871" s="6" t="s">
        <v>12301</v>
      </c>
      <c r="F4871" s="6" t="s">
        <v>6402</v>
      </c>
      <c r="G4871" s="6">
        <v>15169</v>
      </c>
      <c r="H4871" s="6">
        <v>27728</v>
      </c>
      <c r="I4871" s="6">
        <v>1</v>
      </c>
      <c r="J4871" s="6">
        <v>1</v>
      </c>
      <c r="K4871" s="6">
        <v>0</v>
      </c>
      <c r="L4871" s="6"/>
      <c r="M4871" s="6">
        <v>2022</v>
      </c>
      <c r="N4871" s="6" t="s">
        <v>7745</v>
      </c>
      <c r="O4871" s="6" t="s">
        <v>13537</v>
      </c>
      <c r="P4871" s="6"/>
      <c r="Q4871" s="6" t="s">
        <v>7733</v>
      </c>
      <c r="R4871" s="6" t="s">
        <v>7734</v>
      </c>
      <c r="S4871" s="6"/>
      <c r="T4871" s="6" t="s">
        <v>5893</v>
      </c>
      <c r="U4871">
        <f t="shared" si="76"/>
        <v>6</v>
      </c>
    </row>
    <row r="4872" spans="1:21" x14ac:dyDescent="0.2">
      <c r="A4872" s="6" t="s">
        <v>13535</v>
      </c>
      <c r="B4872" s="6" t="s">
        <v>13385</v>
      </c>
      <c r="C4872" s="6">
        <v>3520005</v>
      </c>
      <c r="D4872" s="6" t="s">
        <v>7261</v>
      </c>
      <c r="E4872" s="6" t="s">
        <v>8673</v>
      </c>
      <c r="F4872" s="6" t="s">
        <v>6402</v>
      </c>
      <c r="G4872" s="6">
        <v>702</v>
      </c>
      <c r="H4872" s="6">
        <v>27728</v>
      </c>
      <c r="I4872" s="6">
        <v>0</v>
      </c>
      <c r="J4872" s="6">
        <v>0</v>
      </c>
      <c r="K4872" s="6">
        <v>0</v>
      </c>
      <c r="L4872" s="6"/>
      <c r="M4872" s="6">
        <v>2022</v>
      </c>
      <c r="N4872" s="6" t="s">
        <v>7745</v>
      </c>
      <c r="O4872" s="6" t="s">
        <v>13537</v>
      </c>
      <c r="P4872" s="6"/>
      <c r="Q4872" s="6" t="s">
        <v>7733</v>
      </c>
      <c r="R4872" s="6" t="s">
        <v>7734</v>
      </c>
      <c r="S4872" s="6"/>
      <c r="T4872" s="6" t="s">
        <v>20400</v>
      </c>
      <c r="U4872">
        <f t="shared" si="76"/>
        <v>5</v>
      </c>
    </row>
    <row r="4873" spans="1:21" x14ac:dyDescent="0.2">
      <c r="A4873" s="6" t="s">
        <v>13463</v>
      </c>
      <c r="B4873" s="6" t="s">
        <v>13385</v>
      </c>
      <c r="C4873" s="6">
        <v>3520005</v>
      </c>
      <c r="D4873" s="6" t="s">
        <v>7068</v>
      </c>
      <c r="E4873" s="6" t="s">
        <v>13540</v>
      </c>
      <c r="F4873" s="6" t="s">
        <v>6402</v>
      </c>
      <c r="G4873" s="6">
        <v>8147</v>
      </c>
      <c r="H4873" s="6">
        <v>18234</v>
      </c>
      <c r="I4873" s="6">
        <v>0</v>
      </c>
      <c r="J4873" s="6">
        <v>1</v>
      </c>
      <c r="K4873" s="6">
        <v>0</v>
      </c>
      <c r="L4873" s="6"/>
      <c r="M4873" s="6">
        <v>2022</v>
      </c>
      <c r="N4873" s="6" t="s">
        <v>7745</v>
      </c>
      <c r="O4873" s="6" t="s">
        <v>13465</v>
      </c>
      <c r="P4873" s="6"/>
      <c r="Q4873" s="6" t="s">
        <v>7733</v>
      </c>
      <c r="R4873" s="6" t="s">
        <v>7734</v>
      </c>
      <c r="S4873" s="6"/>
      <c r="T4873" s="6" t="s">
        <v>5891</v>
      </c>
      <c r="U4873">
        <f t="shared" si="76"/>
        <v>7</v>
      </c>
    </row>
    <row r="4874" spans="1:21" x14ac:dyDescent="0.2">
      <c r="A4874" s="6" t="s">
        <v>13531</v>
      </c>
      <c r="B4874" s="6" t="s">
        <v>13385</v>
      </c>
      <c r="C4874" s="6">
        <v>3520005</v>
      </c>
      <c r="D4874" s="6" t="s">
        <v>7241</v>
      </c>
      <c r="E4874" s="6" t="s">
        <v>10681</v>
      </c>
      <c r="F4874" s="6" t="s">
        <v>6402</v>
      </c>
      <c r="G4874" s="6">
        <v>1179</v>
      </c>
      <c r="H4874" s="6">
        <v>16574</v>
      </c>
      <c r="I4874" s="6">
        <v>0</v>
      </c>
      <c r="J4874" s="6">
        <v>0</v>
      </c>
      <c r="K4874" s="6">
        <v>0</v>
      </c>
      <c r="L4874" s="6"/>
      <c r="M4874" s="6">
        <v>2022</v>
      </c>
      <c r="N4874" s="6" t="s">
        <v>7745</v>
      </c>
      <c r="O4874" s="6" t="s">
        <v>13533</v>
      </c>
      <c r="P4874" s="6"/>
      <c r="Q4874" s="6" t="s">
        <v>7733</v>
      </c>
      <c r="R4874" s="6" t="s">
        <v>7734</v>
      </c>
      <c r="S4874" s="6"/>
      <c r="T4874" s="6" t="s">
        <v>20401</v>
      </c>
      <c r="U4874">
        <f t="shared" si="76"/>
        <v>3</v>
      </c>
    </row>
    <row r="4875" spans="1:21" x14ac:dyDescent="0.2">
      <c r="A4875" s="6" t="s">
        <v>13422</v>
      </c>
      <c r="B4875" s="6" t="s">
        <v>13385</v>
      </c>
      <c r="C4875" s="6">
        <v>3520005</v>
      </c>
      <c r="D4875" s="6" t="s">
        <v>7162</v>
      </c>
      <c r="E4875" s="6" t="s">
        <v>7706</v>
      </c>
      <c r="F4875" s="6" t="s">
        <v>6402</v>
      </c>
      <c r="G4875" s="6">
        <v>12897</v>
      </c>
      <c r="H4875" s="6">
        <v>17965</v>
      </c>
      <c r="I4875" s="6">
        <v>1</v>
      </c>
      <c r="J4875" s="6">
        <v>1</v>
      </c>
      <c r="K4875" s="6">
        <v>0</v>
      </c>
      <c r="L4875" s="6"/>
      <c r="M4875" s="6">
        <v>2022</v>
      </c>
      <c r="N4875" s="6" t="s">
        <v>7745</v>
      </c>
      <c r="O4875" s="6" t="s">
        <v>13424</v>
      </c>
      <c r="P4875" s="6"/>
      <c r="Q4875" s="6" t="s">
        <v>7733</v>
      </c>
      <c r="R4875" s="6" t="s">
        <v>7734</v>
      </c>
      <c r="S4875" s="6"/>
      <c r="T4875" s="6" t="s">
        <v>5889</v>
      </c>
      <c r="U4875">
        <f t="shared" si="76"/>
        <v>1</v>
      </c>
    </row>
    <row r="4876" spans="1:21" x14ac:dyDescent="0.2">
      <c r="A4876" s="6" t="s">
        <v>13541</v>
      </c>
      <c r="B4876" s="6" t="s">
        <v>13385</v>
      </c>
      <c r="C4876" s="6">
        <v>3520005</v>
      </c>
      <c r="D4876" s="6" t="s">
        <v>13542</v>
      </c>
      <c r="E4876" s="6" t="s">
        <v>12039</v>
      </c>
      <c r="F4876" s="6" t="s">
        <v>6402</v>
      </c>
      <c r="G4876" s="6">
        <v>8337</v>
      </c>
      <c r="H4876" s="6">
        <v>19981</v>
      </c>
      <c r="I4876" s="6">
        <v>0</v>
      </c>
      <c r="J4876" s="6">
        <v>1</v>
      </c>
      <c r="K4876" s="6">
        <v>0</v>
      </c>
      <c r="L4876" s="6"/>
      <c r="M4876" s="6">
        <v>2022</v>
      </c>
      <c r="N4876" s="6" t="s">
        <v>7745</v>
      </c>
      <c r="O4876" s="6" t="s">
        <v>13543</v>
      </c>
      <c r="P4876" s="6"/>
      <c r="Q4876" s="6" t="s">
        <v>7733</v>
      </c>
      <c r="R4876" s="6" t="s">
        <v>7734</v>
      </c>
      <c r="S4876" s="6"/>
      <c r="T4876" s="6" t="s">
        <v>5887</v>
      </c>
      <c r="U4876">
        <f t="shared" si="76"/>
        <v>4</v>
      </c>
    </row>
    <row r="4877" spans="1:21" x14ac:dyDescent="0.2">
      <c r="A4877" s="6" t="s">
        <v>13506</v>
      </c>
      <c r="B4877" s="6" t="s">
        <v>13385</v>
      </c>
      <c r="C4877" s="6">
        <v>3520005</v>
      </c>
      <c r="D4877" s="6" t="s">
        <v>6459</v>
      </c>
      <c r="E4877" s="6" t="s">
        <v>13544</v>
      </c>
      <c r="F4877" s="6" t="s">
        <v>6402</v>
      </c>
      <c r="G4877" s="6">
        <v>17109</v>
      </c>
      <c r="H4877" s="6">
        <v>24334</v>
      </c>
      <c r="I4877" s="6">
        <v>1</v>
      </c>
      <c r="J4877" s="6">
        <v>1</v>
      </c>
      <c r="K4877" s="6">
        <v>0</v>
      </c>
      <c r="L4877" s="6"/>
      <c r="M4877" s="6">
        <v>2022</v>
      </c>
      <c r="N4877" s="6" t="s">
        <v>7745</v>
      </c>
      <c r="O4877" s="6" t="s">
        <v>13508</v>
      </c>
      <c r="P4877" s="6"/>
      <c r="Q4877" s="6" t="s">
        <v>7733</v>
      </c>
      <c r="R4877" s="6" t="s">
        <v>7734</v>
      </c>
      <c r="S4877" s="6"/>
      <c r="T4877" s="6" t="s">
        <v>5885</v>
      </c>
      <c r="U4877">
        <f t="shared" si="76"/>
        <v>4</v>
      </c>
    </row>
    <row r="4878" spans="1:21" x14ac:dyDescent="0.2">
      <c r="A4878" s="6" t="s">
        <v>13458</v>
      </c>
      <c r="B4878" s="6" t="s">
        <v>13385</v>
      </c>
      <c r="C4878" s="6">
        <v>3520005</v>
      </c>
      <c r="D4878" s="6" t="s">
        <v>6722</v>
      </c>
      <c r="E4878" s="6" t="s">
        <v>7741</v>
      </c>
      <c r="F4878" s="6" t="s">
        <v>6402</v>
      </c>
      <c r="G4878" s="6">
        <v>8216</v>
      </c>
      <c r="H4878" s="6">
        <v>23428</v>
      </c>
      <c r="I4878" s="6">
        <v>1</v>
      </c>
      <c r="J4878" s="6">
        <v>1</v>
      </c>
      <c r="K4878" s="6">
        <v>0</v>
      </c>
      <c r="L4878" s="6"/>
      <c r="M4878" s="6">
        <v>2022</v>
      </c>
      <c r="N4878" s="6" t="s">
        <v>7745</v>
      </c>
      <c r="O4878" s="6" t="s">
        <v>13461</v>
      </c>
      <c r="P4878" s="6"/>
      <c r="Q4878" s="6" t="s">
        <v>7733</v>
      </c>
      <c r="R4878" s="6" t="s">
        <v>7734</v>
      </c>
      <c r="S4878" s="6"/>
      <c r="T4878" s="6" t="s">
        <v>5883</v>
      </c>
      <c r="U4878">
        <f t="shared" si="76"/>
        <v>2</v>
      </c>
    </row>
    <row r="4879" spans="1:21" x14ac:dyDescent="0.2">
      <c r="A4879" s="6" t="s">
        <v>13517</v>
      </c>
      <c r="B4879" s="6" t="s">
        <v>13385</v>
      </c>
      <c r="C4879" s="6">
        <v>3520005</v>
      </c>
      <c r="D4879" s="6" t="s">
        <v>13545</v>
      </c>
      <c r="E4879" s="6" t="s">
        <v>6467</v>
      </c>
      <c r="F4879" s="6" t="s">
        <v>6402</v>
      </c>
      <c r="G4879" s="6">
        <v>1375</v>
      </c>
      <c r="H4879" s="6">
        <v>18057</v>
      </c>
      <c r="I4879" s="6">
        <v>0</v>
      </c>
      <c r="J4879" s="6">
        <v>0</v>
      </c>
      <c r="K4879" s="6">
        <v>0</v>
      </c>
      <c r="L4879" s="6"/>
      <c r="M4879" s="6">
        <v>2022</v>
      </c>
      <c r="N4879" s="6" t="s">
        <v>7745</v>
      </c>
      <c r="O4879" s="6" t="s">
        <v>13518</v>
      </c>
      <c r="P4879" s="6"/>
      <c r="Q4879" s="6" t="s">
        <v>7733</v>
      </c>
      <c r="R4879" s="6" t="s">
        <v>7734</v>
      </c>
      <c r="S4879" s="6"/>
      <c r="T4879" s="6" t="s">
        <v>20402</v>
      </c>
      <c r="U4879">
        <f t="shared" si="76"/>
        <v>3</v>
      </c>
    </row>
    <row r="4880" spans="1:21" x14ac:dyDescent="0.2">
      <c r="A4880" s="6" t="s">
        <v>13458</v>
      </c>
      <c r="B4880" s="6" t="s">
        <v>13385</v>
      </c>
      <c r="C4880" s="6">
        <v>3520005</v>
      </c>
      <c r="D4880" s="6" t="s">
        <v>7128</v>
      </c>
      <c r="E4880" s="6" t="s">
        <v>6425</v>
      </c>
      <c r="F4880" s="6" t="s">
        <v>6402</v>
      </c>
      <c r="G4880" s="6">
        <v>615</v>
      </c>
      <c r="H4880" s="6">
        <v>23428</v>
      </c>
      <c r="I4880" s="6">
        <v>0</v>
      </c>
      <c r="J4880" s="6">
        <v>0</v>
      </c>
      <c r="K4880" s="6">
        <v>0</v>
      </c>
      <c r="L4880" s="6"/>
      <c r="M4880" s="6">
        <v>2022</v>
      </c>
      <c r="N4880" s="6" t="s">
        <v>7745</v>
      </c>
      <c r="O4880" s="6" t="s">
        <v>13461</v>
      </c>
      <c r="P4880" s="6"/>
      <c r="Q4880" s="6" t="s">
        <v>7733</v>
      </c>
      <c r="R4880" s="6" t="s">
        <v>7734</v>
      </c>
      <c r="S4880" s="6"/>
      <c r="T4880" s="6" t="s">
        <v>20403</v>
      </c>
      <c r="U4880">
        <f t="shared" si="76"/>
        <v>1</v>
      </c>
    </row>
    <row r="4881" spans="1:21" x14ac:dyDescent="0.2">
      <c r="A4881" s="6" t="s">
        <v>13506</v>
      </c>
      <c r="B4881" s="6" t="s">
        <v>13385</v>
      </c>
      <c r="C4881" s="6">
        <v>3520005</v>
      </c>
      <c r="D4881" s="6" t="s">
        <v>7332</v>
      </c>
      <c r="E4881" s="6" t="s">
        <v>13546</v>
      </c>
      <c r="F4881" s="6" t="s">
        <v>6402</v>
      </c>
      <c r="G4881" s="6">
        <v>1275</v>
      </c>
      <c r="H4881" s="6">
        <v>24334</v>
      </c>
      <c r="I4881" s="6">
        <v>0</v>
      </c>
      <c r="J4881" s="6">
        <v>0</v>
      </c>
      <c r="K4881" s="6">
        <v>0</v>
      </c>
      <c r="L4881" s="6"/>
      <c r="M4881" s="6">
        <v>2022</v>
      </c>
      <c r="N4881" s="6" t="s">
        <v>7745</v>
      </c>
      <c r="O4881" s="6" t="s">
        <v>13508</v>
      </c>
      <c r="P4881" s="6"/>
      <c r="Q4881" s="6" t="s">
        <v>7733</v>
      </c>
      <c r="R4881" s="6" t="s">
        <v>7734</v>
      </c>
      <c r="S4881" s="6"/>
      <c r="T4881" s="6" t="s">
        <v>20404</v>
      </c>
      <c r="U4881">
        <f t="shared" si="76"/>
        <v>3</v>
      </c>
    </row>
    <row r="4882" spans="1:21" x14ac:dyDescent="0.2">
      <c r="A4882" s="6" t="s">
        <v>13396</v>
      </c>
      <c r="B4882" s="6" t="s">
        <v>13385</v>
      </c>
      <c r="C4882" s="6">
        <v>3520005</v>
      </c>
      <c r="D4882" s="6" t="s">
        <v>6857</v>
      </c>
      <c r="E4882" s="6" t="s">
        <v>11338</v>
      </c>
      <c r="F4882" s="6" t="s">
        <v>6402</v>
      </c>
      <c r="G4882" s="6">
        <v>626</v>
      </c>
      <c r="H4882" s="6">
        <v>31425</v>
      </c>
      <c r="I4882" s="6">
        <v>0</v>
      </c>
      <c r="J4882" s="6">
        <v>0</v>
      </c>
      <c r="K4882" s="6">
        <v>0</v>
      </c>
      <c r="L4882" s="6"/>
      <c r="M4882" s="6">
        <v>2022</v>
      </c>
      <c r="N4882" s="6" t="s">
        <v>7745</v>
      </c>
      <c r="O4882" s="6" t="s">
        <v>13399</v>
      </c>
      <c r="P4882" s="6"/>
      <c r="Q4882" s="6" t="s">
        <v>7733</v>
      </c>
      <c r="R4882" s="6" t="s">
        <v>7734</v>
      </c>
      <c r="S4882" s="6"/>
      <c r="T4882" s="6" t="s">
        <v>20405</v>
      </c>
      <c r="U4882">
        <f t="shared" si="76"/>
        <v>3</v>
      </c>
    </row>
    <row r="4883" spans="1:21" x14ac:dyDescent="0.2">
      <c r="A4883" s="6" t="s">
        <v>13480</v>
      </c>
      <c r="B4883" s="6" t="s">
        <v>13385</v>
      </c>
      <c r="C4883" s="6">
        <v>3520005</v>
      </c>
      <c r="D4883" s="6" t="s">
        <v>6411</v>
      </c>
      <c r="E4883" s="6" t="s">
        <v>9468</v>
      </c>
      <c r="F4883" s="6" t="s">
        <v>6402</v>
      </c>
      <c r="G4883" s="6">
        <v>13258</v>
      </c>
      <c r="H4883" s="6">
        <v>32883</v>
      </c>
      <c r="I4883" s="6">
        <v>1</v>
      </c>
      <c r="J4883" s="6">
        <v>0</v>
      </c>
      <c r="K4883" s="6">
        <v>0</v>
      </c>
      <c r="L4883" s="6"/>
      <c r="M4883" s="6">
        <v>2022</v>
      </c>
      <c r="N4883" s="6" t="s">
        <v>7745</v>
      </c>
      <c r="O4883" s="6" t="s">
        <v>13481</v>
      </c>
      <c r="P4883" s="6"/>
      <c r="Q4883" s="6" t="s">
        <v>7733</v>
      </c>
      <c r="R4883" s="6" t="s">
        <v>7734</v>
      </c>
      <c r="S4883" s="6"/>
      <c r="T4883" s="6" t="s">
        <v>20406</v>
      </c>
      <c r="U4883">
        <f t="shared" si="76"/>
        <v>4</v>
      </c>
    </row>
    <row r="4884" spans="1:21" x14ac:dyDescent="0.2">
      <c r="A4884" s="6" t="s">
        <v>13446</v>
      </c>
      <c r="B4884" s="6" t="s">
        <v>13385</v>
      </c>
      <c r="C4884" s="6">
        <v>3520005</v>
      </c>
      <c r="D4884" s="6" t="s">
        <v>7080</v>
      </c>
      <c r="E4884" s="6" t="s">
        <v>13547</v>
      </c>
      <c r="F4884" s="6" t="s">
        <v>6402</v>
      </c>
      <c r="G4884" s="6">
        <v>2318</v>
      </c>
      <c r="H4884" s="6">
        <v>25678</v>
      </c>
      <c r="I4884" s="6">
        <v>0</v>
      </c>
      <c r="J4884" s="6">
        <v>0</v>
      </c>
      <c r="K4884" s="6">
        <v>0</v>
      </c>
      <c r="L4884" s="6"/>
      <c r="M4884" s="6">
        <v>2022</v>
      </c>
      <c r="N4884" s="6" t="s">
        <v>7745</v>
      </c>
      <c r="O4884" s="6" t="s">
        <v>13448</v>
      </c>
      <c r="P4884" s="6"/>
      <c r="Q4884" s="6" t="s">
        <v>7733</v>
      </c>
      <c r="R4884" s="6" t="s">
        <v>7734</v>
      </c>
      <c r="S4884" s="6"/>
      <c r="T4884" s="6" t="s">
        <v>20407</v>
      </c>
      <c r="U4884">
        <f t="shared" si="76"/>
        <v>4</v>
      </c>
    </row>
    <row r="4885" spans="1:21" x14ac:dyDescent="0.2">
      <c r="A4885" s="6" t="s">
        <v>13446</v>
      </c>
      <c r="B4885" s="6" t="s">
        <v>13385</v>
      </c>
      <c r="C4885" s="6">
        <v>3520005</v>
      </c>
      <c r="D4885" s="6" t="s">
        <v>13548</v>
      </c>
      <c r="E4885" s="6" t="s">
        <v>13549</v>
      </c>
      <c r="F4885" s="6" t="s">
        <v>6402</v>
      </c>
      <c r="G4885" s="6">
        <v>1591</v>
      </c>
      <c r="H4885" s="6">
        <v>25678</v>
      </c>
      <c r="I4885" s="6">
        <v>0</v>
      </c>
      <c r="J4885" s="6">
        <v>0</v>
      </c>
      <c r="K4885" s="6">
        <v>0</v>
      </c>
      <c r="L4885" s="6"/>
      <c r="M4885" s="6">
        <v>2022</v>
      </c>
      <c r="N4885" s="6" t="s">
        <v>7745</v>
      </c>
      <c r="O4885" s="6" t="s">
        <v>13448</v>
      </c>
      <c r="P4885" s="6"/>
      <c r="Q4885" s="6" t="s">
        <v>7733</v>
      </c>
      <c r="R4885" s="6" t="s">
        <v>7734</v>
      </c>
      <c r="S4885" s="6"/>
      <c r="T4885" s="6" t="s">
        <v>20408</v>
      </c>
      <c r="U4885">
        <f t="shared" si="76"/>
        <v>3</v>
      </c>
    </row>
    <row r="4886" spans="1:21" x14ac:dyDescent="0.2">
      <c r="A4886" s="6" t="s">
        <v>13480</v>
      </c>
      <c r="B4886" s="6" t="s">
        <v>13385</v>
      </c>
      <c r="C4886" s="6">
        <v>3520005</v>
      </c>
      <c r="D4886" s="6" t="s">
        <v>6821</v>
      </c>
      <c r="E4886" s="6" t="s">
        <v>13550</v>
      </c>
      <c r="F4886" s="6" t="s">
        <v>6402</v>
      </c>
      <c r="G4886" s="6">
        <v>618</v>
      </c>
      <c r="H4886" s="6">
        <v>32883</v>
      </c>
      <c r="I4886" s="6">
        <v>0</v>
      </c>
      <c r="J4886" s="6">
        <v>0</v>
      </c>
      <c r="K4886" s="6">
        <v>0</v>
      </c>
      <c r="L4886" s="6"/>
      <c r="M4886" s="6">
        <v>2022</v>
      </c>
      <c r="N4886" s="6" t="s">
        <v>7745</v>
      </c>
      <c r="O4886" s="6" t="s">
        <v>13481</v>
      </c>
      <c r="P4886" s="6"/>
      <c r="Q4886" s="6" t="s">
        <v>7733</v>
      </c>
      <c r="R4886" s="6" t="s">
        <v>7734</v>
      </c>
      <c r="S4886" s="6"/>
      <c r="T4886" s="6" t="s">
        <v>20409</v>
      </c>
      <c r="U4886">
        <f t="shared" si="76"/>
        <v>3</v>
      </c>
    </row>
    <row r="4887" spans="1:21" x14ac:dyDescent="0.2">
      <c r="A4887" s="6" t="s">
        <v>13396</v>
      </c>
      <c r="B4887" s="6" t="s">
        <v>13385</v>
      </c>
      <c r="C4887" s="6">
        <v>3520005</v>
      </c>
      <c r="D4887" s="6" t="s">
        <v>6530</v>
      </c>
      <c r="E4887" s="6" t="s">
        <v>13551</v>
      </c>
      <c r="F4887" s="6" t="s">
        <v>6402</v>
      </c>
      <c r="G4887" s="6">
        <v>827</v>
      </c>
      <c r="H4887" s="6">
        <v>31425</v>
      </c>
      <c r="I4887" s="6">
        <v>0</v>
      </c>
      <c r="J4887" s="6">
        <v>0</v>
      </c>
      <c r="K4887" s="6">
        <v>0</v>
      </c>
      <c r="L4887" s="6"/>
      <c r="M4887" s="6">
        <v>2022</v>
      </c>
      <c r="N4887" s="6" t="s">
        <v>7745</v>
      </c>
      <c r="O4887" s="6" t="s">
        <v>13399</v>
      </c>
      <c r="P4887" s="6"/>
      <c r="Q4887" s="6" t="s">
        <v>7733</v>
      </c>
      <c r="R4887" s="6" t="s">
        <v>7734</v>
      </c>
      <c r="S4887" s="6"/>
      <c r="T4887" s="6" t="s">
        <v>20410</v>
      </c>
      <c r="U4887">
        <f t="shared" si="76"/>
        <v>2</v>
      </c>
    </row>
    <row r="4888" spans="1:21" x14ac:dyDescent="0.2">
      <c r="A4888" s="6" t="s">
        <v>13463</v>
      </c>
      <c r="B4888" s="6" t="s">
        <v>13385</v>
      </c>
      <c r="C4888" s="6">
        <v>3520005</v>
      </c>
      <c r="D4888" s="6" t="s">
        <v>7354</v>
      </c>
      <c r="E4888" s="6" t="s">
        <v>13552</v>
      </c>
      <c r="F4888" s="6" t="s">
        <v>6402</v>
      </c>
      <c r="G4888" s="6">
        <v>700</v>
      </c>
      <c r="H4888" s="6">
        <v>18234</v>
      </c>
      <c r="I4888" s="6">
        <v>0</v>
      </c>
      <c r="J4888" s="6">
        <v>0</v>
      </c>
      <c r="K4888" s="6">
        <v>0</v>
      </c>
      <c r="L4888" s="6"/>
      <c r="M4888" s="6">
        <v>2022</v>
      </c>
      <c r="N4888" s="6" t="s">
        <v>7745</v>
      </c>
      <c r="O4888" s="6" t="s">
        <v>13465</v>
      </c>
      <c r="P4888" s="6"/>
      <c r="Q4888" s="6" t="s">
        <v>7733</v>
      </c>
      <c r="R4888" s="6" t="s">
        <v>7734</v>
      </c>
      <c r="S4888" s="6"/>
      <c r="T4888" s="6" t="s">
        <v>20411</v>
      </c>
      <c r="U4888">
        <f t="shared" si="76"/>
        <v>6</v>
      </c>
    </row>
    <row r="4889" spans="1:21" x14ac:dyDescent="0.2">
      <c r="A4889" s="6" t="s">
        <v>13541</v>
      </c>
      <c r="B4889" s="6" t="s">
        <v>13385</v>
      </c>
      <c r="C4889" s="6">
        <v>3520005</v>
      </c>
      <c r="D4889" s="6" t="s">
        <v>6467</v>
      </c>
      <c r="E4889" s="6" t="s">
        <v>6466</v>
      </c>
      <c r="F4889" s="6" t="s">
        <v>6402</v>
      </c>
      <c r="G4889" s="6">
        <v>4617</v>
      </c>
      <c r="H4889" s="6">
        <v>19981</v>
      </c>
      <c r="I4889" s="6">
        <v>0</v>
      </c>
      <c r="J4889" s="6">
        <v>0</v>
      </c>
      <c r="K4889" s="6">
        <v>0</v>
      </c>
      <c r="L4889" s="6"/>
      <c r="M4889" s="6">
        <v>2022</v>
      </c>
      <c r="N4889" s="6" t="s">
        <v>7745</v>
      </c>
      <c r="O4889" s="6" t="s">
        <v>13543</v>
      </c>
      <c r="P4889" s="6"/>
      <c r="Q4889" s="6" t="s">
        <v>7733</v>
      </c>
      <c r="R4889" s="6" t="s">
        <v>7734</v>
      </c>
      <c r="S4889" s="6"/>
      <c r="T4889" s="6" t="s">
        <v>20412</v>
      </c>
      <c r="U4889">
        <f t="shared" si="76"/>
        <v>3</v>
      </c>
    </row>
    <row r="4890" spans="1:21" x14ac:dyDescent="0.2">
      <c r="A4890" s="6" t="s">
        <v>13517</v>
      </c>
      <c r="B4890" s="6" t="s">
        <v>13385</v>
      </c>
      <c r="C4890" s="6">
        <v>3520005</v>
      </c>
      <c r="D4890" s="6" t="s">
        <v>13553</v>
      </c>
      <c r="E4890" s="6" t="s">
        <v>13554</v>
      </c>
      <c r="F4890" s="6" t="s">
        <v>6402</v>
      </c>
      <c r="G4890" s="6">
        <v>570</v>
      </c>
      <c r="H4890" s="6">
        <v>18057</v>
      </c>
      <c r="I4890" s="6">
        <v>0</v>
      </c>
      <c r="J4890" s="6">
        <v>0</v>
      </c>
      <c r="K4890" s="6">
        <v>0</v>
      </c>
      <c r="L4890" s="6"/>
      <c r="M4890" s="6">
        <v>2022</v>
      </c>
      <c r="N4890" s="6" t="s">
        <v>7745</v>
      </c>
      <c r="O4890" s="6" t="s">
        <v>13518</v>
      </c>
      <c r="P4890" s="6"/>
      <c r="Q4890" s="6" t="s">
        <v>7733</v>
      </c>
      <c r="R4890" s="6" t="s">
        <v>7734</v>
      </c>
      <c r="S4890" s="6"/>
      <c r="T4890" s="6" t="s">
        <v>20413</v>
      </c>
      <c r="U4890">
        <f t="shared" si="76"/>
        <v>2</v>
      </c>
    </row>
    <row r="4891" spans="1:21" x14ac:dyDescent="0.2">
      <c r="A4891" s="6" t="s">
        <v>13463</v>
      </c>
      <c r="B4891" s="6" t="s">
        <v>13385</v>
      </c>
      <c r="C4891" s="6">
        <v>3520005</v>
      </c>
      <c r="D4891" s="6" t="s">
        <v>6538</v>
      </c>
      <c r="E4891" s="6" t="s">
        <v>6592</v>
      </c>
      <c r="F4891" s="6" t="s">
        <v>6402</v>
      </c>
      <c r="G4891" s="6">
        <v>1059</v>
      </c>
      <c r="H4891" s="6">
        <v>18234</v>
      </c>
      <c r="I4891" s="6">
        <v>0</v>
      </c>
      <c r="J4891" s="6">
        <v>0</v>
      </c>
      <c r="K4891" s="6">
        <v>0</v>
      </c>
      <c r="L4891" s="6"/>
      <c r="M4891" s="6">
        <v>2022</v>
      </c>
      <c r="N4891" s="6" t="s">
        <v>7745</v>
      </c>
      <c r="O4891" s="6" t="s">
        <v>13465</v>
      </c>
      <c r="P4891" s="6"/>
      <c r="Q4891" s="6" t="s">
        <v>7733</v>
      </c>
      <c r="R4891" s="6" t="s">
        <v>7734</v>
      </c>
      <c r="S4891" s="6"/>
      <c r="T4891" s="6" t="s">
        <v>20414</v>
      </c>
      <c r="U4891">
        <f t="shared" si="76"/>
        <v>5</v>
      </c>
    </row>
    <row r="4892" spans="1:21" x14ac:dyDescent="0.2">
      <c r="A4892" s="6" t="s">
        <v>13506</v>
      </c>
      <c r="B4892" s="6" t="s">
        <v>13385</v>
      </c>
      <c r="C4892" s="6">
        <v>3520005</v>
      </c>
      <c r="D4892" s="6" t="s">
        <v>13555</v>
      </c>
      <c r="E4892" s="6" t="s">
        <v>13556</v>
      </c>
      <c r="F4892" s="6" t="s">
        <v>6402</v>
      </c>
      <c r="G4892" s="6">
        <v>513</v>
      </c>
      <c r="H4892" s="6">
        <v>24334</v>
      </c>
      <c r="I4892" s="6">
        <v>0</v>
      </c>
      <c r="J4892" s="6">
        <v>0</v>
      </c>
      <c r="K4892" s="6">
        <v>0</v>
      </c>
      <c r="L4892" s="6"/>
      <c r="M4892" s="6">
        <v>2022</v>
      </c>
      <c r="N4892" s="6" t="s">
        <v>7745</v>
      </c>
      <c r="O4892" s="6" t="s">
        <v>13508</v>
      </c>
      <c r="P4892" s="6"/>
      <c r="Q4892" s="6" t="s">
        <v>7733</v>
      </c>
      <c r="R4892" s="6" t="s">
        <v>7734</v>
      </c>
      <c r="S4892" s="6"/>
      <c r="T4892" s="6" t="s">
        <v>20415</v>
      </c>
      <c r="U4892">
        <f t="shared" si="76"/>
        <v>2</v>
      </c>
    </row>
    <row r="4893" spans="1:21" x14ac:dyDescent="0.2">
      <c r="A4893" s="6" t="s">
        <v>13425</v>
      </c>
      <c r="B4893" s="6" t="s">
        <v>13385</v>
      </c>
      <c r="C4893" s="6">
        <v>3520005</v>
      </c>
      <c r="D4893" s="6" t="s">
        <v>6530</v>
      </c>
      <c r="E4893" s="6" t="s">
        <v>13047</v>
      </c>
      <c r="F4893" s="6" t="s">
        <v>6402</v>
      </c>
      <c r="G4893" s="6">
        <v>3215</v>
      </c>
      <c r="H4893" s="6">
        <v>14204</v>
      </c>
      <c r="I4893" s="6">
        <v>0</v>
      </c>
      <c r="J4893" s="6">
        <v>0</v>
      </c>
      <c r="K4893" s="6">
        <v>0</v>
      </c>
      <c r="L4893" s="6"/>
      <c r="M4893" s="6">
        <v>2022</v>
      </c>
      <c r="N4893" s="6" t="s">
        <v>7745</v>
      </c>
      <c r="O4893" s="6" t="s">
        <v>13426</v>
      </c>
      <c r="P4893" s="6"/>
      <c r="Q4893" s="6" t="s">
        <v>7733</v>
      </c>
      <c r="R4893" s="6" t="s">
        <v>7734</v>
      </c>
      <c r="S4893" s="6"/>
      <c r="T4893" s="6" t="s">
        <v>20416</v>
      </c>
      <c r="U4893">
        <f t="shared" si="76"/>
        <v>2</v>
      </c>
    </row>
    <row r="4894" spans="1:21" x14ac:dyDescent="0.2">
      <c r="A4894" s="6" t="s">
        <v>13480</v>
      </c>
      <c r="B4894" s="6" t="s">
        <v>13385</v>
      </c>
      <c r="C4894" s="6">
        <v>3520005</v>
      </c>
      <c r="D4894" s="6" t="s">
        <v>6889</v>
      </c>
      <c r="E4894" s="6" t="s">
        <v>13557</v>
      </c>
      <c r="F4894" s="6" t="s">
        <v>6402</v>
      </c>
      <c r="G4894" s="6">
        <v>2625</v>
      </c>
      <c r="H4894" s="6">
        <v>32883</v>
      </c>
      <c r="I4894" s="6">
        <v>0</v>
      </c>
      <c r="J4894" s="6">
        <v>0</v>
      </c>
      <c r="K4894" s="6">
        <v>0</v>
      </c>
      <c r="L4894" s="6"/>
      <c r="M4894" s="6">
        <v>2022</v>
      </c>
      <c r="N4894" s="6" t="s">
        <v>7745</v>
      </c>
      <c r="O4894" s="6" t="s">
        <v>13481</v>
      </c>
      <c r="P4894" s="6"/>
      <c r="Q4894" s="6" t="s">
        <v>7733</v>
      </c>
      <c r="R4894" s="6" t="s">
        <v>7734</v>
      </c>
      <c r="S4894" s="6"/>
      <c r="T4894" s="6" t="s">
        <v>20417</v>
      </c>
      <c r="U4894">
        <f t="shared" si="76"/>
        <v>2</v>
      </c>
    </row>
    <row r="4895" spans="1:21" x14ac:dyDescent="0.2">
      <c r="A4895" s="6" t="s">
        <v>13535</v>
      </c>
      <c r="B4895" s="6" t="s">
        <v>13385</v>
      </c>
      <c r="C4895" s="6">
        <v>3520005</v>
      </c>
      <c r="D4895" s="6" t="s">
        <v>7022</v>
      </c>
      <c r="E4895" s="6" t="s">
        <v>13558</v>
      </c>
      <c r="F4895" s="6" t="s">
        <v>6402</v>
      </c>
      <c r="G4895" s="6">
        <v>1460</v>
      </c>
      <c r="H4895" s="6">
        <v>27728</v>
      </c>
      <c r="I4895" s="6">
        <v>0</v>
      </c>
      <c r="J4895" s="6">
        <v>0</v>
      </c>
      <c r="K4895" s="6">
        <v>0</v>
      </c>
      <c r="L4895" s="6"/>
      <c r="M4895" s="6">
        <v>2022</v>
      </c>
      <c r="N4895" s="6" t="s">
        <v>7745</v>
      </c>
      <c r="O4895" s="6" t="s">
        <v>13537</v>
      </c>
      <c r="P4895" s="6"/>
      <c r="Q4895" s="6" t="s">
        <v>7733</v>
      </c>
      <c r="R4895" s="6" t="s">
        <v>7734</v>
      </c>
      <c r="S4895" s="6"/>
      <c r="T4895" s="6" t="s">
        <v>20418</v>
      </c>
      <c r="U4895">
        <f t="shared" si="76"/>
        <v>4</v>
      </c>
    </row>
    <row r="4896" spans="1:21" x14ac:dyDescent="0.2">
      <c r="A4896" s="6" t="s">
        <v>13463</v>
      </c>
      <c r="B4896" s="6" t="s">
        <v>13385</v>
      </c>
      <c r="C4896" s="6">
        <v>3520005</v>
      </c>
      <c r="D4896" s="6" t="s">
        <v>6698</v>
      </c>
      <c r="E4896" s="6" t="s">
        <v>13559</v>
      </c>
      <c r="F4896" s="6" t="s">
        <v>6402</v>
      </c>
      <c r="G4896" s="6">
        <v>1282</v>
      </c>
      <c r="H4896" s="6">
        <v>18234</v>
      </c>
      <c r="I4896" s="6">
        <v>0</v>
      </c>
      <c r="J4896" s="6">
        <v>0</v>
      </c>
      <c r="K4896" s="6">
        <v>0</v>
      </c>
      <c r="L4896" s="6"/>
      <c r="M4896" s="6">
        <v>2022</v>
      </c>
      <c r="N4896" s="6" t="s">
        <v>7745</v>
      </c>
      <c r="O4896" s="6" t="s">
        <v>13465</v>
      </c>
      <c r="P4896" s="6"/>
      <c r="Q4896" s="6" t="s">
        <v>7733</v>
      </c>
      <c r="R4896" s="6" t="s">
        <v>7734</v>
      </c>
      <c r="S4896" s="6"/>
      <c r="T4896" s="6" t="s">
        <v>20419</v>
      </c>
      <c r="U4896">
        <f t="shared" si="76"/>
        <v>4</v>
      </c>
    </row>
    <row r="4897" spans="1:21" x14ac:dyDescent="0.2">
      <c r="A4897" s="6" t="s">
        <v>13491</v>
      </c>
      <c r="B4897" s="6" t="s">
        <v>13385</v>
      </c>
      <c r="C4897" s="6">
        <v>3520005</v>
      </c>
      <c r="D4897" s="6" t="s">
        <v>8421</v>
      </c>
      <c r="E4897" s="6" t="s">
        <v>13560</v>
      </c>
      <c r="F4897" s="6" t="s">
        <v>6402</v>
      </c>
      <c r="G4897" s="6">
        <v>10077</v>
      </c>
      <c r="H4897" s="6">
        <v>21167</v>
      </c>
      <c r="I4897" s="6">
        <v>1</v>
      </c>
      <c r="J4897" s="6">
        <v>1</v>
      </c>
      <c r="K4897" s="6">
        <v>0</v>
      </c>
      <c r="L4897" s="6"/>
      <c r="M4897" s="6">
        <v>2022</v>
      </c>
      <c r="N4897" s="6" t="s">
        <v>7745</v>
      </c>
      <c r="O4897" s="6" t="s">
        <v>13494</v>
      </c>
      <c r="P4897" s="6"/>
      <c r="Q4897" s="6" t="s">
        <v>7733</v>
      </c>
      <c r="R4897" s="6" t="s">
        <v>7734</v>
      </c>
      <c r="S4897" s="6"/>
      <c r="T4897" s="6" t="s">
        <v>5881</v>
      </c>
      <c r="U4897">
        <f t="shared" si="76"/>
        <v>1</v>
      </c>
    </row>
    <row r="4898" spans="1:21" x14ac:dyDescent="0.2">
      <c r="A4898" s="6" t="s">
        <v>13541</v>
      </c>
      <c r="B4898" s="6" t="s">
        <v>13385</v>
      </c>
      <c r="C4898" s="6">
        <v>3520005</v>
      </c>
      <c r="D4898" s="6" t="s">
        <v>13561</v>
      </c>
      <c r="E4898" s="6" t="s">
        <v>7406</v>
      </c>
      <c r="F4898" s="6" t="s">
        <v>6402</v>
      </c>
      <c r="G4898" s="6">
        <v>6709</v>
      </c>
      <c r="H4898" s="6">
        <v>19981</v>
      </c>
      <c r="I4898" s="6">
        <v>0</v>
      </c>
      <c r="J4898" s="6">
        <v>0</v>
      </c>
      <c r="K4898" s="6">
        <v>0</v>
      </c>
      <c r="L4898" s="6"/>
      <c r="M4898" s="6">
        <v>2022</v>
      </c>
      <c r="N4898" s="6" t="s">
        <v>7745</v>
      </c>
      <c r="O4898" s="6" t="s">
        <v>13543</v>
      </c>
      <c r="P4898" s="6"/>
      <c r="Q4898" s="6" t="s">
        <v>7733</v>
      </c>
      <c r="R4898" s="6" t="s">
        <v>7734</v>
      </c>
      <c r="S4898" s="6"/>
      <c r="T4898" s="6" t="s">
        <v>20420</v>
      </c>
      <c r="U4898">
        <f t="shared" si="76"/>
        <v>2</v>
      </c>
    </row>
    <row r="4899" spans="1:21" x14ac:dyDescent="0.2">
      <c r="A4899" s="6" t="s">
        <v>13463</v>
      </c>
      <c r="B4899" s="6" t="s">
        <v>13385</v>
      </c>
      <c r="C4899" s="6">
        <v>3520005</v>
      </c>
      <c r="D4899" s="6" t="s">
        <v>12228</v>
      </c>
      <c r="E4899" s="6" t="s">
        <v>13562</v>
      </c>
      <c r="F4899" s="6" t="s">
        <v>6402</v>
      </c>
      <c r="G4899" s="6">
        <v>579</v>
      </c>
      <c r="H4899" s="6">
        <v>18234</v>
      </c>
      <c r="I4899" s="6">
        <v>0</v>
      </c>
      <c r="J4899" s="6">
        <v>0</v>
      </c>
      <c r="K4899" s="6">
        <v>0</v>
      </c>
      <c r="L4899" s="6"/>
      <c r="M4899" s="6">
        <v>2022</v>
      </c>
      <c r="N4899" s="6" t="s">
        <v>7745</v>
      </c>
      <c r="O4899" s="6" t="s">
        <v>13465</v>
      </c>
      <c r="P4899" s="6"/>
      <c r="Q4899" s="6" t="s">
        <v>7733</v>
      </c>
      <c r="R4899" s="6" t="s">
        <v>7734</v>
      </c>
      <c r="S4899" s="6"/>
      <c r="T4899" s="6" t="s">
        <v>20421</v>
      </c>
      <c r="U4899">
        <f t="shared" si="76"/>
        <v>3</v>
      </c>
    </row>
    <row r="4900" spans="1:21" x14ac:dyDescent="0.2">
      <c r="A4900" s="6" t="s">
        <v>13531</v>
      </c>
      <c r="B4900" s="6" t="s">
        <v>13385</v>
      </c>
      <c r="C4900" s="6">
        <v>3520005</v>
      </c>
      <c r="D4900" s="6" t="s">
        <v>6463</v>
      </c>
      <c r="E4900" s="6" t="s">
        <v>13563</v>
      </c>
      <c r="F4900" s="6" t="s">
        <v>6402</v>
      </c>
      <c r="G4900" s="6">
        <v>12187</v>
      </c>
      <c r="H4900" s="6">
        <v>16574</v>
      </c>
      <c r="I4900" s="6">
        <v>1</v>
      </c>
      <c r="J4900" s="6">
        <v>1</v>
      </c>
      <c r="K4900" s="6">
        <v>0</v>
      </c>
      <c r="L4900" s="6"/>
      <c r="M4900" s="6">
        <v>2022</v>
      </c>
      <c r="N4900" s="6" t="s">
        <v>7745</v>
      </c>
      <c r="O4900" s="6" t="s">
        <v>13533</v>
      </c>
      <c r="P4900" s="6"/>
      <c r="Q4900" s="6" t="s">
        <v>7733</v>
      </c>
      <c r="R4900" s="6" t="s">
        <v>7734</v>
      </c>
      <c r="S4900" s="6"/>
      <c r="T4900" s="6" t="s">
        <v>5879</v>
      </c>
      <c r="U4900">
        <f t="shared" si="76"/>
        <v>2</v>
      </c>
    </row>
    <row r="4901" spans="1:21" x14ac:dyDescent="0.2">
      <c r="A4901" s="6" t="s">
        <v>13425</v>
      </c>
      <c r="B4901" s="6" t="s">
        <v>13385</v>
      </c>
      <c r="C4901" s="6">
        <v>3520005</v>
      </c>
      <c r="D4901" s="6" t="s">
        <v>6636</v>
      </c>
      <c r="E4901" s="6" t="s">
        <v>13564</v>
      </c>
      <c r="F4901" s="6" t="s">
        <v>6402</v>
      </c>
      <c r="G4901" s="6">
        <v>8707</v>
      </c>
      <c r="H4901" s="6">
        <v>14204</v>
      </c>
      <c r="I4901" s="6">
        <v>1</v>
      </c>
      <c r="J4901" s="6">
        <v>1</v>
      </c>
      <c r="K4901" s="6">
        <v>0</v>
      </c>
      <c r="L4901" s="6"/>
      <c r="M4901" s="6">
        <v>2022</v>
      </c>
      <c r="N4901" s="6" t="s">
        <v>7745</v>
      </c>
      <c r="O4901" s="6" t="s">
        <v>13426</v>
      </c>
      <c r="P4901" s="6"/>
      <c r="Q4901" s="6" t="s">
        <v>7733</v>
      </c>
      <c r="R4901" s="6" t="s">
        <v>7734</v>
      </c>
      <c r="S4901" s="6"/>
      <c r="T4901" s="6" t="s">
        <v>5877</v>
      </c>
      <c r="U4901">
        <f t="shared" si="76"/>
        <v>1</v>
      </c>
    </row>
    <row r="4902" spans="1:21" x14ac:dyDescent="0.2">
      <c r="A4902" s="6" t="s">
        <v>13463</v>
      </c>
      <c r="B4902" s="6" t="s">
        <v>13385</v>
      </c>
      <c r="C4902" s="6">
        <v>3520005</v>
      </c>
      <c r="D4902" s="6" t="s">
        <v>13565</v>
      </c>
      <c r="E4902" s="6" t="s">
        <v>13566</v>
      </c>
      <c r="F4902" s="6" t="s">
        <v>6402</v>
      </c>
      <c r="G4902" s="6">
        <v>549</v>
      </c>
      <c r="H4902" s="6">
        <v>18234</v>
      </c>
      <c r="I4902" s="6">
        <v>0</v>
      </c>
      <c r="J4902" s="6">
        <v>0</v>
      </c>
      <c r="K4902" s="6">
        <v>0</v>
      </c>
      <c r="L4902" s="6"/>
      <c r="M4902" s="6">
        <v>2022</v>
      </c>
      <c r="N4902" s="6" t="s">
        <v>7745</v>
      </c>
      <c r="O4902" s="6" t="s">
        <v>13465</v>
      </c>
      <c r="P4902" s="6"/>
      <c r="Q4902" s="6" t="s">
        <v>7733</v>
      </c>
      <c r="R4902" s="6" t="s">
        <v>7734</v>
      </c>
      <c r="S4902" s="6"/>
      <c r="T4902" s="6" t="s">
        <v>20422</v>
      </c>
      <c r="U4902">
        <f t="shared" si="76"/>
        <v>2</v>
      </c>
    </row>
    <row r="4903" spans="1:21" x14ac:dyDescent="0.2">
      <c r="A4903" s="6" t="s">
        <v>13446</v>
      </c>
      <c r="B4903" s="6" t="s">
        <v>13385</v>
      </c>
      <c r="C4903" s="6">
        <v>3520005</v>
      </c>
      <c r="D4903" s="6" t="s">
        <v>7234</v>
      </c>
      <c r="E4903" s="6" t="s">
        <v>13567</v>
      </c>
      <c r="F4903" s="6" t="s">
        <v>6402</v>
      </c>
      <c r="G4903" s="6">
        <v>557</v>
      </c>
      <c r="H4903" s="6">
        <v>25678</v>
      </c>
      <c r="I4903" s="6">
        <v>0</v>
      </c>
      <c r="J4903" s="6">
        <v>0</v>
      </c>
      <c r="K4903" s="6">
        <v>0</v>
      </c>
      <c r="L4903" s="6"/>
      <c r="M4903" s="6">
        <v>2022</v>
      </c>
      <c r="N4903" s="6" t="s">
        <v>7745</v>
      </c>
      <c r="O4903" s="6" t="s">
        <v>13448</v>
      </c>
      <c r="P4903" s="6"/>
      <c r="Q4903" s="6" t="s">
        <v>7733</v>
      </c>
      <c r="R4903" s="6" t="s">
        <v>7734</v>
      </c>
      <c r="S4903" s="6"/>
      <c r="T4903" s="6" t="s">
        <v>20423</v>
      </c>
      <c r="U4903">
        <f t="shared" si="76"/>
        <v>2</v>
      </c>
    </row>
    <row r="4904" spans="1:21" x14ac:dyDescent="0.2">
      <c r="A4904" s="6" t="s">
        <v>13568</v>
      </c>
      <c r="B4904" s="6" t="s">
        <v>13385</v>
      </c>
      <c r="C4904" s="6">
        <v>3520005</v>
      </c>
      <c r="D4904" s="6" t="s">
        <v>6425</v>
      </c>
      <c r="E4904" s="6" t="s">
        <v>13569</v>
      </c>
      <c r="F4904" s="6" t="s">
        <v>6402</v>
      </c>
      <c r="G4904" s="6">
        <v>2438</v>
      </c>
      <c r="H4904" s="6">
        <v>21749</v>
      </c>
      <c r="I4904" s="6">
        <v>0</v>
      </c>
      <c r="J4904" s="6">
        <v>0</v>
      </c>
      <c r="K4904" s="6">
        <v>0</v>
      </c>
      <c r="L4904" s="6"/>
      <c r="M4904" s="6">
        <v>2022</v>
      </c>
      <c r="N4904" s="6" t="s">
        <v>7745</v>
      </c>
      <c r="O4904" s="6" t="s">
        <v>13570</v>
      </c>
      <c r="P4904" s="6"/>
      <c r="Q4904" s="6" t="s">
        <v>7733</v>
      </c>
      <c r="R4904" s="6" t="s">
        <v>7734</v>
      </c>
      <c r="S4904" s="6"/>
      <c r="T4904" s="6" t="s">
        <v>20424</v>
      </c>
      <c r="U4904">
        <f t="shared" si="76"/>
        <v>4</v>
      </c>
    </row>
    <row r="4905" spans="1:21" x14ac:dyDescent="0.2">
      <c r="A4905" s="6" t="s">
        <v>13568</v>
      </c>
      <c r="B4905" s="6" t="s">
        <v>13385</v>
      </c>
      <c r="C4905" s="6">
        <v>3520005</v>
      </c>
      <c r="D4905" s="6" t="s">
        <v>13571</v>
      </c>
      <c r="E4905" s="6" t="s">
        <v>6724</v>
      </c>
      <c r="F4905" s="6" t="s">
        <v>6402</v>
      </c>
      <c r="G4905" s="6">
        <v>16142</v>
      </c>
      <c r="H4905" s="6">
        <v>21749</v>
      </c>
      <c r="I4905" s="6">
        <v>1</v>
      </c>
      <c r="J4905" s="6">
        <v>1</v>
      </c>
      <c r="K4905" s="6">
        <v>0</v>
      </c>
      <c r="L4905" s="6"/>
      <c r="M4905" s="6">
        <v>2022</v>
      </c>
      <c r="N4905" s="6" t="s">
        <v>7745</v>
      </c>
      <c r="O4905" s="6" t="s">
        <v>13570</v>
      </c>
      <c r="P4905" s="6"/>
      <c r="Q4905" s="6" t="s">
        <v>7733</v>
      </c>
      <c r="R4905" s="6" t="s">
        <v>7734</v>
      </c>
      <c r="S4905" s="6"/>
      <c r="T4905" s="6" t="s">
        <v>5875</v>
      </c>
      <c r="U4905">
        <f t="shared" si="76"/>
        <v>3</v>
      </c>
    </row>
    <row r="4906" spans="1:21" x14ac:dyDescent="0.2">
      <c r="A4906" s="6" t="s">
        <v>13403</v>
      </c>
      <c r="B4906" s="6" t="s">
        <v>13385</v>
      </c>
      <c r="C4906" s="6">
        <v>3520005</v>
      </c>
      <c r="D4906" s="6" t="s">
        <v>7263</v>
      </c>
      <c r="E4906" s="6" t="s">
        <v>13572</v>
      </c>
      <c r="F4906" s="6" t="s">
        <v>6402</v>
      </c>
      <c r="G4906" s="6">
        <v>8614</v>
      </c>
      <c r="H4906" s="6">
        <v>15860</v>
      </c>
      <c r="I4906" s="6">
        <v>0</v>
      </c>
      <c r="J4906" s="6">
        <v>1</v>
      </c>
      <c r="K4906" s="6">
        <v>0</v>
      </c>
      <c r="L4906" s="6"/>
      <c r="M4906" s="6">
        <v>2022</v>
      </c>
      <c r="N4906" s="6" t="s">
        <v>7745</v>
      </c>
      <c r="O4906" s="6" t="s">
        <v>13406</v>
      </c>
      <c r="P4906" s="6"/>
      <c r="Q4906" s="6" t="s">
        <v>7733</v>
      </c>
      <c r="R4906" s="6" t="s">
        <v>7734</v>
      </c>
      <c r="S4906" s="6"/>
      <c r="T4906" s="6" t="s">
        <v>5873</v>
      </c>
      <c r="U4906">
        <f t="shared" si="76"/>
        <v>1</v>
      </c>
    </row>
    <row r="4907" spans="1:21" x14ac:dyDescent="0.2">
      <c r="A4907" s="6" t="s">
        <v>13531</v>
      </c>
      <c r="B4907" s="6" t="s">
        <v>13385</v>
      </c>
      <c r="C4907" s="6">
        <v>3520005</v>
      </c>
      <c r="D4907" s="6" t="s">
        <v>6782</v>
      </c>
      <c r="E4907" s="6" t="s">
        <v>13573</v>
      </c>
      <c r="F4907" s="6" t="s">
        <v>6402</v>
      </c>
      <c r="G4907" s="6">
        <v>1292</v>
      </c>
      <c r="H4907" s="6">
        <v>16574</v>
      </c>
      <c r="I4907" s="6">
        <v>0</v>
      </c>
      <c r="J4907" s="6">
        <v>0</v>
      </c>
      <c r="K4907" s="6">
        <v>0</v>
      </c>
      <c r="L4907" s="6"/>
      <c r="M4907" s="6">
        <v>2022</v>
      </c>
      <c r="N4907" s="6" t="s">
        <v>7745</v>
      </c>
      <c r="O4907" s="6" t="s">
        <v>13533</v>
      </c>
      <c r="P4907" s="6"/>
      <c r="Q4907" s="6" t="s">
        <v>7733</v>
      </c>
      <c r="R4907" s="6" t="s">
        <v>7734</v>
      </c>
      <c r="S4907" s="6"/>
      <c r="T4907" s="6" t="s">
        <v>20425</v>
      </c>
      <c r="U4907">
        <f t="shared" si="76"/>
        <v>1</v>
      </c>
    </row>
    <row r="4908" spans="1:21" x14ac:dyDescent="0.2">
      <c r="A4908" s="6" t="s">
        <v>13541</v>
      </c>
      <c r="B4908" s="6" t="s">
        <v>13385</v>
      </c>
      <c r="C4908" s="6">
        <v>3520005</v>
      </c>
      <c r="D4908" s="6" t="s">
        <v>13574</v>
      </c>
      <c r="E4908" s="6" t="s">
        <v>13575</v>
      </c>
      <c r="F4908" s="6" t="s">
        <v>6402</v>
      </c>
      <c r="G4908" s="6">
        <v>318</v>
      </c>
      <c r="H4908" s="6">
        <v>19981</v>
      </c>
      <c r="I4908" s="6">
        <v>0</v>
      </c>
      <c r="J4908" s="6">
        <v>0</v>
      </c>
      <c r="K4908" s="6">
        <v>0</v>
      </c>
      <c r="L4908" s="6"/>
      <c r="M4908" s="6">
        <v>2022</v>
      </c>
      <c r="N4908" s="6" t="s">
        <v>7745</v>
      </c>
      <c r="O4908" s="6" t="s">
        <v>13543</v>
      </c>
      <c r="P4908" s="6"/>
      <c r="Q4908" s="6" t="s">
        <v>7733</v>
      </c>
      <c r="R4908" s="6" t="s">
        <v>7734</v>
      </c>
      <c r="S4908" s="6"/>
      <c r="T4908" s="6" t="s">
        <v>20426</v>
      </c>
      <c r="U4908">
        <f t="shared" si="76"/>
        <v>1</v>
      </c>
    </row>
    <row r="4909" spans="1:21" x14ac:dyDescent="0.2">
      <c r="A4909" s="6" t="s">
        <v>13568</v>
      </c>
      <c r="B4909" s="6" t="s">
        <v>13385</v>
      </c>
      <c r="C4909" s="6">
        <v>3520005</v>
      </c>
      <c r="D4909" s="6" t="s">
        <v>7700</v>
      </c>
      <c r="E4909" s="6" t="s">
        <v>11926</v>
      </c>
      <c r="F4909" s="6" t="s">
        <v>6402</v>
      </c>
      <c r="G4909" s="6">
        <v>2780</v>
      </c>
      <c r="H4909" s="6">
        <v>21749</v>
      </c>
      <c r="I4909" s="6">
        <v>0</v>
      </c>
      <c r="J4909" s="6">
        <v>0</v>
      </c>
      <c r="K4909" s="6">
        <v>0</v>
      </c>
      <c r="L4909" s="6"/>
      <c r="M4909" s="6">
        <v>2022</v>
      </c>
      <c r="N4909" s="6" t="s">
        <v>7745</v>
      </c>
      <c r="O4909" s="6" t="s">
        <v>13570</v>
      </c>
      <c r="P4909" s="6"/>
      <c r="Q4909" s="6" t="s">
        <v>7733</v>
      </c>
      <c r="R4909" s="6" t="s">
        <v>7734</v>
      </c>
      <c r="S4909" s="6"/>
      <c r="T4909" s="6" t="s">
        <v>20427</v>
      </c>
      <c r="U4909">
        <f t="shared" si="76"/>
        <v>2</v>
      </c>
    </row>
    <row r="4910" spans="1:21" x14ac:dyDescent="0.2">
      <c r="A4910" s="6" t="s">
        <v>13463</v>
      </c>
      <c r="B4910" s="6" t="s">
        <v>13385</v>
      </c>
      <c r="C4910" s="6">
        <v>3520005</v>
      </c>
      <c r="D4910" s="6" t="s">
        <v>6434</v>
      </c>
      <c r="E4910" s="6" t="s">
        <v>13576</v>
      </c>
      <c r="F4910" s="6" t="s">
        <v>6402</v>
      </c>
      <c r="G4910" s="6">
        <v>410</v>
      </c>
      <c r="H4910" s="6">
        <v>18234</v>
      </c>
      <c r="I4910" s="6">
        <v>0</v>
      </c>
      <c r="J4910" s="6">
        <v>0</v>
      </c>
      <c r="K4910" s="6">
        <v>0</v>
      </c>
      <c r="L4910" s="6"/>
      <c r="M4910" s="6">
        <v>2022</v>
      </c>
      <c r="N4910" s="6" t="s">
        <v>7745</v>
      </c>
      <c r="O4910" s="6" t="s">
        <v>13465</v>
      </c>
      <c r="P4910" s="6"/>
      <c r="Q4910" s="6" t="s">
        <v>7733</v>
      </c>
      <c r="R4910" s="6" t="s">
        <v>7734</v>
      </c>
      <c r="S4910" s="6"/>
      <c r="T4910" s="6" t="s">
        <v>20428</v>
      </c>
      <c r="U4910">
        <f t="shared" si="76"/>
        <v>1</v>
      </c>
    </row>
    <row r="4911" spans="1:21" x14ac:dyDescent="0.2">
      <c r="A4911" s="6" t="s">
        <v>13535</v>
      </c>
      <c r="B4911" s="6" t="s">
        <v>13385</v>
      </c>
      <c r="C4911" s="6">
        <v>3520005</v>
      </c>
      <c r="D4911" s="6" t="s">
        <v>7100</v>
      </c>
      <c r="E4911" s="6" t="s">
        <v>6544</v>
      </c>
      <c r="F4911" s="6" t="s">
        <v>6402</v>
      </c>
      <c r="G4911" s="6">
        <v>1902</v>
      </c>
      <c r="H4911" s="6">
        <v>27728</v>
      </c>
      <c r="I4911" s="6">
        <v>0</v>
      </c>
      <c r="J4911" s="6">
        <v>0</v>
      </c>
      <c r="K4911" s="6">
        <v>0</v>
      </c>
      <c r="L4911" s="6"/>
      <c r="M4911" s="6">
        <v>2022</v>
      </c>
      <c r="N4911" s="6" t="s">
        <v>7745</v>
      </c>
      <c r="O4911" s="6" t="s">
        <v>13537</v>
      </c>
      <c r="P4911" s="6"/>
      <c r="Q4911" s="6" t="s">
        <v>7733</v>
      </c>
      <c r="R4911" s="6" t="s">
        <v>7734</v>
      </c>
      <c r="S4911" s="6"/>
      <c r="T4911" s="6" t="s">
        <v>20429</v>
      </c>
      <c r="U4911">
        <f t="shared" si="76"/>
        <v>3</v>
      </c>
    </row>
    <row r="4912" spans="1:21" x14ac:dyDescent="0.2">
      <c r="A4912" s="6" t="s">
        <v>13535</v>
      </c>
      <c r="B4912" s="6" t="s">
        <v>13385</v>
      </c>
      <c r="C4912" s="6">
        <v>3520005</v>
      </c>
      <c r="D4912" s="6" t="s">
        <v>6713</v>
      </c>
      <c r="E4912" s="6" t="s">
        <v>6528</v>
      </c>
      <c r="F4912" s="6" t="s">
        <v>6402</v>
      </c>
      <c r="G4912" s="6">
        <v>1735</v>
      </c>
      <c r="H4912" s="6">
        <v>27728</v>
      </c>
      <c r="I4912" s="6">
        <v>0</v>
      </c>
      <c r="J4912" s="6">
        <v>0</v>
      </c>
      <c r="K4912" s="6">
        <v>0</v>
      </c>
      <c r="L4912" s="6"/>
      <c r="M4912" s="6">
        <v>2022</v>
      </c>
      <c r="N4912" s="6" t="s">
        <v>7745</v>
      </c>
      <c r="O4912" s="6" t="s">
        <v>13537</v>
      </c>
      <c r="P4912" s="6"/>
      <c r="Q4912" s="6" t="s">
        <v>7733</v>
      </c>
      <c r="R4912" s="6" t="s">
        <v>7734</v>
      </c>
      <c r="S4912" s="6"/>
      <c r="T4912" s="6" t="s">
        <v>20430</v>
      </c>
      <c r="U4912">
        <f t="shared" si="76"/>
        <v>2</v>
      </c>
    </row>
    <row r="4913" spans="1:21" x14ac:dyDescent="0.2">
      <c r="A4913" s="6" t="s">
        <v>13517</v>
      </c>
      <c r="B4913" s="6" t="s">
        <v>13385</v>
      </c>
      <c r="C4913" s="6">
        <v>3520005</v>
      </c>
      <c r="D4913" s="6" t="s">
        <v>13577</v>
      </c>
      <c r="E4913" s="6" t="s">
        <v>13578</v>
      </c>
      <c r="F4913" s="6" t="s">
        <v>6402</v>
      </c>
      <c r="G4913" s="6">
        <v>1800</v>
      </c>
      <c r="H4913" s="6">
        <v>18057</v>
      </c>
      <c r="I4913" s="6">
        <v>0</v>
      </c>
      <c r="J4913" s="6">
        <v>0</v>
      </c>
      <c r="K4913" s="6">
        <v>0</v>
      </c>
      <c r="L4913" s="6"/>
      <c r="M4913" s="6">
        <v>2022</v>
      </c>
      <c r="N4913" s="6" t="s">
        <v>7745</v>
      </c>
      <c r="O4913" s="6" t="s">
        <v>13518</v>
      </c>
      <c r="P4913" s="6"/>
      <c r="Q4913" s="6" t="s">
        <v>7733</v>
      </c>
      <c r="R4913" s="6" t="s">
        <v>7734</v>
      </c>
      <c r="S4913" s="6"/>
      <c r="T4913" s="6" t="s">
        <v>20431</v>
      </c>
      <c r="U4913">
        <f t="shared" si="76"/>
        <v>1</v>
      </c>
    </row>
    <row r="4914" spans="1:21" x14ac:dyDescent="0.2">
      <c r="A4914" s="6" t="s">
        <v>13480</v>
      </c>
      <c r="B4914" s="6" t="s">
        <v>13385</v>
      </c>
      <c r="C4914" s="6">
        <v>3520005</v>
      </c>
      <c r="D4914" s="6" t="s">
        <v>7645</v>
      </c>
      <c r="E4914" s="6" t="s">
        <v>13579</v>
      </c>
      <c r="F4914" s="6" t="s">
        <v>6402</v>
      </c>
      <c r="G4914" s="6">
        <v>644</v>
      </c>
      <c r="H4914" s="6">
        <v>32883</v>
      </c>
      <c r="I4914" s="6">
        <v>0</v>
      </c>
      <c r="J4914" s="6">
        <v>0</v>
      </c>
      <c r="K4914" s="6">
        <v>0</v>
      </c>
      <c r="L4914" s="6"/>
      <c r="M4914" s="6">
        <v>2022</v>
      </c>
      <c r="N4914" s="6" t="s">
        <v>7745</v>
      </c>
      <c r="O4914" s="6" t="s">
        <v>13481</v>
      </c>
      <c r="P4914" s="6"/>
      <c r="Q4914" s="6" t="s">
        <v>7733</v>
      </c>
      <c r="R4914" s="6" t="s">
        <v>7734</v>
      </c>
      <c r="S4914" s="6"/>
      <c r="T4914" s="6" t="s">
        <v>20432</v>
      </c>
      <c r="U4914">
        <f t="shared" si="76"/>
        <v>1</v>
      </c>
    </row>
    <row r="4915" spans="1:21" x14ac:dyDescent="0.2">
      <c r="A4915" s="6" t="s">
        <v>13568</v>
      </c>
      <c r="B4915" s="6" t="s">
        <v>13385</v>
      </c>
      <c r="C4915" s="6">
        <v>3520005</v>
      </c>
      <c r="D4915" s="6" t="s">
        <v>7246</v>
      </c>
      <c r="E4915" s="6" t="s">
        <v>13580</v>
      </c>
      <c r="F4915" s="6" t="s">
        <v>6402</v>
      </c>
      <c r="G4915" s="6">
        <v>389</v>
      </c>
      <c r="H4915" s="6">
        <v>21749</v>
      </c>
      <c r="I4915" s="6">
        <v>0</v>
      </c>
      <c r="J4915" s="6">
        <v>0</v>
      </c>
      <c r="K4915" s="6">
        <v>0</v>
      </c>
      <c r="L4915" s="6"/>
      <c r="M4915" s="6">
        <v>2022</v>
      </c>
      <c r="N4915" s="6" t="s">
        <v>7745</v>
      </c>
      <c r="O4915" s="6" t="s">
        <v>13570</v>
      </c>
      <c r="P4915" s="6"/>
      <c r="Q4915" s="6" t="s">
        <v>7733</v>
      </c>
      <c r="R4915" s="6" t="s">
        <v>7734</v>
      </c>
      <c r="S4915" s="6"/>
      <c r="T4915" s="6" t="s">
        <v>20433</v>
      </c>
      <c r="U4915">
        <f t="shared" si="76"/>
        <v>1</v>
      </c>
    </row>
    <row r="4916" spans="1:21" x14ac:dyDescent="0.2">
      <c r="A4916" s="6" t="s">
        <v>13506</v>
      </c>
      <c r="B4916" s="6" t="s">
        <v>13385</v>
      </c>
      <c r="C4916" s="6">
        <v>3520005</v>
      </c>
      <c r="D4916" s="6" t="s">
        <v>6488</v>
      </c>
      <c r="E4916" s="6" t="s">
        <v>6945</v>
      </c>
      <c r="F4916" s="6" t="s">
        <v>6402</v>
      </c>
      <c r="G4916" s="6">
        <v>1990</v>
      </c>
      <c r="H4916" s="6">
        <v>24334</v>
      </c>
      <c r="I4916" s="6">
        <v>0</v>
      </c>
      <c r="J4916" s="6">
        <v>0</v>
      </c>
      <c r="K4916" s="6">
        <v>0</v>
      </c>
      <c r="L4916" s="6"/>
      <c r="M4916" s="6">
        <v>2022</v>
      </c>
      <c r="N4916" s="6" t="s">
        <v>7745</v>
      </c>
      <c r="O4916" s="6" t="s">
        <v>13508</v>
      </c>
      <c r="P4916" s="6"/>
      <c r="Q4916" s="6" t="s">
        <v>7733</v>
      </c>
      <c r="R4916" s="6" t="s">
        <v>7734</v>
      </c>
      <c r="S4916" s="6"/>
      <c r="T4916" s="6" t="s">
        <v>20434</v>
      </c>
      <c r="U4916">
        <f t="shared" si="76"/>
        <v>1</v>
      </c>
    </row>
    <row r="4917" spans="1:21" x14ac:dyDescent="0.2">
      <c r="A4917" s="6" t="s">
        <v>13535</v>
      </c>
      <c r="B4917" s="6" t="s">
        <v>13385</v>
      </c>
      <c r="C4917" s="6">
        <v>3520005</v>
      </c>
      <c r="D4917" s="6" t="s">
        <v>13581</v>
      </c>
      <c r="E4917" s="6" t="s">
        <v>13582</v>
      </c>
      <c r="F4917" s="6" t="s">
        <v>6402</v>
      </c>
      <c r="G4917" s="6">
        <v>6291</v>
      </c>
      <c r="H4917" s="6">
        <v>27728</v>
      </c>
      <c r="I4917" s="6">
        <v>0</v>
      </c>
      <c r="J4917" s="6">
        <v>0</v>
      </c>
      <c r="K4917" s="6">
        <v>0</v>
      </c>
      <c r="L4917" s="6"/>
      <c r="M4917" s="6">
        <v>2022</v>
      </c>
      <c r="N4917" s="6" t="s">
        <v>7745</v>
      </c>
      <c r="O4917" s="6" t="s">
        <v>13537</v>
      </c>
      <c r="P4917" s="6"/>
      <c r="Q4917" s="6" t="s">
        <v>7733</v>
      </c>
      <c r="R4917" s="6" t="s">
        <v>7734</v>
      </c>
      <c r="S4917" s="6"/>
      <c r="T4917" s="6" t="s">
        <v>20435</v>
      </c>
      <c r="U4917">
        <f t="shared" si="76"/>
        <v>1</v>
      </c>
    </row>
    <row r="4918" spans="1:21" x14ac:dyDescent="0.2">
      <c r="A4918" s="6" t="s">
        <v>13446</v>
      </c>
      <c r="B4918" s="6" t="s">
        <v>13385</v>
      </c>
      <c r="C4918" s="6">
        <v>3520005</v>
      </c>
      <c r="D4918" s="6" t="s">
        <v>6793</v>
      </c>
      <c r="E4918" s="6" t="s">
        <v>13583</v>
      </c>
      <c r="F4918" s="6" t="s">
        <v>6402</v>
      </c>
      <c r="G4918" s="6">
        <v>2653</v>
      </c>
      <c r="H4918" s="6">
        <v>25678</v>
      </c>
      <c r="I4918" s="6">
        <v>0</v>
      </c>
      <c r="J4918" s="6">
        <v>0</v>
      </c>
      <c r="K4918" s="6">
        <v>0</v>
      </c>
      <c r="L4918" s="6"/>
      <c r="M4918" s="6">
        <v>2022</v>
      </c>
      <c r="N4918" s="6" t="s">
        <v>7745</v>
      </c>
      <c r="O4918" s="6" t="s">
        <v>13448</v>
      </c>
      <c r="P4918" s="6"/>
      <c r="Q4918" s="6" t="s">
        <v>7733</v>
      </c>
      <c r="R4918" s="6" t="s">
        <v>7734</v>
      </c>
      <c r="S4918" s="6"/>
      <c r="T4918" s="6" t="s">
        <v>20436</v>
      </c>
      <c r="U4918">
        <f t="shared" si="76"/>
        <v>1</v>
      </c>
    </row>
    <row r="4919" spans="1:21" x14ac:dyDescent="0.2">
      <c r="A4919" s="6" t="s">
        <v>13396</v>
      </c>
      <c r="B4919" s="6" t="s">
        <v>13385</v>
      </c>
      <c r="C4919" s="6">
        <v>3520005</v>
      </c>
      <c r="D4919" s="6" t="s">
        <v>6428</v>
      </c>
      <c r="E4919" s="6" t="s">
        <v>13584</v>
      </c>
      <c r="F4919" s="6" t="s">
        <v>6402</v>
      </c>
      <c r="G4919" s="6">
        <v>827</v>
      </c>
      <c r="H4919" s="6">
        <v>31425</v>
      </c>
      <c r="I4919" s="6">
        <v>0</v>
      </c>
      <c r="J4919" s="6">
        <v>0</v>
      </c>
      <c r="K4919" s="6">
        <v>0</v>
      </c>
      <c r="L4919" s="6"/>
      <c r="M4919" s="6">
        <v>2022</v>
      </c>
      <c r="N4919" s="6" t="s">
        <v>7745</v>
      </c>
      <c r="O4919" s="6" t="s">
        <v>13399</v>
      </c>
      <c r="P4919" s="6"/>
      <c r="Q4919" s="6" t="s">
        <v>7733</v>
      </c>
      <c r="R4919" s="6" t="s">
        <v>7734</v>
      </c>
      <c r="S4919" s="6"/>
      <c r="T4919" s="6" t="s">
        <v>20437</v>
      </c>
      <c r="U4919">
        <f t="shared" si="76"/>
        <v>1</v>
      </c>
    </row>
    <row r="4920" spans="1:21" x14ac:dyDescent="0.2">
      <c r="A4920" s="6" t="s">
        <v>13585</v>
      </c>
      <c r="B4920" s="6" t="s">
        <v>13385</v>
      </c>
      <c r="C4920" s="6">
        <v>3520005</v>
      </c>
      <c r="D4920" s="6" t="s">
        <v>6731</v>
      </c>
      <c r="E4920" s="6" t="s">
        <v>6944</v>
      </c>
      <c r="F4920" s="6" t="s">
        <v>6402</v>
      </c>
      <c r="G4920" s="6">
        <v>8893</v>
      </c>
      <c r="H4920" s="6">
        <v>551890</v>
      </c>
      <c r="I4920" s="6">
        <v>0</v>
      </c>
      <c r="J4920" s="6">
        <v>0</v>
      </c>
      <c r="K4920" s="6">
        <v>0</v>
      </c>
      <c r="L4920" s="6"/>
      <c r="M4920" s="6">
        <v>2022</v>
      </c>
      <c r="N4920" s="6" t="s">
        <v>7732</v>
      </c>
      <c r="O4920" s="6">
        <v>99</v>
      </c>
      <c r="P4920" s="6"/>
      <c r="Q4920" s="6" t="s">
        <v>7733</v>
      </c>
      <c r="R4920" s="6" t="s">
        <v>7734</v>
      </c>
      <c r="S4920" s="6"/>
      <c r="T4920" s="6" t="s">
        <v>1321</v>
      </c>
      <c r="U4920">
        <f t="shared" si="76"/>
        <v>31</v>
      </c>
    </row>
    <row r="4921" spans="1:21" x14ac:dyDescent="0.2">
      <c r="A4921" s="6" t="s">
        <v>13585</v>
      </c>
      <c r="B4921" s="6" t="s">
        <v>13385</v>
      </c>
      <c r="C4921" s="6">
        <v>3520005</v>
      </c>
      <c r="D4921" s="6" t="s">
        <v>13586</v>
      </c>
      <c r="E4921" s="6" t="s">
        <v>13587</v>
      </c>
      <c r="F4921" s="6" t="s">
        <v>6402</v>
      </c>
      <c r="G4921" s="6">
        <v>942</v>
      </c>
      <c r="H4921" s="6">
        <v>551890</v>
      </c>
      <c r="I4921" s="6">
        <v>0</v>
      </c>
      <c r="J4921" s="6">
        <v>0</v>
      </c>
      <c r="K4921" s="6">
        <v>0</v>
      </c>
      <c r="L4921" s="6"/>
      <c r="M4921" s="6">
        <v>2022</v>
      </c>
      <c r="N4921" s="6" t="s">
        <v>7732</v>
      </c>
      <c r="O4921" s="6">
        <v>99</v>
      </c>
      <c r="P4921" s="6"/>
      <c r="Q4921" s="6" t="s">
        <v>7733</v>
      </c>
      <c r="R4921" s="6" t="s">
        <v>7734</v>
      </c>
      <c r="S4921" s="6"/>
      <c r="T4921" s="6" t="s">
        <v>1322</v>
      </c>
      <c r="U4921">
        <f t="shared" si="76"/>
        <v>30</v>
      </c>
    </row>
    <row r="4922" spans="1:21" x14ac:dyDescent="0.2">
      <c r="A4922" s="6" t="s">
        <v>13585</v>
      </c>
      <c r="B4922" s="6" t="s">
        <v>13385</v>
      </c>
      <c r="C4922" s="6">
        <v>3520005</v>
      </c>
      <c r="D4922" s="6" t="s">
        <v>7262</v>
      </c>
      <c r="E4922" s="6" t="s">
        <v>6953</v>
      </c>
      <c r="F4922" s="6" t="s">
        <v>6402</v>
      </c>
      <c r="G4922" s="6">
        <v>2580</v>
      </c>
      <c r="H4922" s="6">
        <v>551890</v>
      </c>
      <c r="I4922" s="6">
        <v>0</v>
      </c>
      <c r="J4922" s="6">
        <v>0</v>
      </c>
      <c r="K4922" s="6">
        <v>0</v>
      </c>
      <c r="L4922" s="6"/>
      <c r="M4922" s="6">
        <v>2022</v>
      </c>
      <c r="N4922" s="6" t="s">
        <v>7732</v>
      </c>
      <c r="O4922" s="6">
        <v>99</v>
      </c>
      <c r="P4922" s="6"/>
      <c r="Q4922" s="6" t="s">
        <v>7733</v>
      </c>
      <c r="R4922" s="6" t="s">
        <v>7734</v>
      </c>
      <c r="S4922" s="6"/>
      <c r="T4922" s="6" t="s">
        <v>1323</v>
      </c>
      <c r="U4922">
        <f t="shared" si="76"/>
        <v>29</v>
      </c>
    </row>
    <row r="4923" spans="1:21" x14ac:dyDescent="0.2">
      <c r="A4923" s="6" t="s">
        <v>13585</v>
      </c>
      <c r="B4923" s="6" t="s">
        <v>13385</v>
      </c>
      <c r="C4923" s="6">
        <v>3520005</v>
      </c>
      <c r="D4923" s="6" t="s">
        <v>13588</v>
      </c>
      <c r="E4923" s="6" t="s">
        <v>6645</v>
      </c>
      <c r="F4923" s="6" t="s">
        <v>6402</v>
      </c>
      <c r="G4923" s="6">
        <v>34821</v>
      </c>
      <c r="H4923" s="6">
        <v>551890</v>
      </c>
      <c r="I4923" s="6">
        <v>0</v>
      </c>
      <c r="J4923" s="6">
        <v>0</v>
      </c>
      <c r="K4923" s="6">
        <v>0</v>
      </c>
      <c r="L4923" s="6"/>
      <c r="M4923" s="6">
        <v>2022</v>
      </c>
      <c r="N4923" s="6" t="s">
        <v>7732</v>
      </c>
      <c r="O4923" s="6">
        <v>99</v>
      </c>
      <c r="P4923" s="6"/>
      <c r="Q4923" s="6" t="s">
        <v>7733</v>
      </c>
      <c r="R4923" s="6" t="s">
        <v>7734</v>
      </c>
      <c r="S4923" s="6"/>
      <c r="T4923" s="6" t="s">
        <v>1324</v>
      </c>
      <c r="U4923">
        <f t="shared" si="76"/>
        <v>28</v>
      </c>
    </row>
    <row r="4924" spans="1:21" x14ac:dyDescent="0.2">
      <c r="A4924" s="6" t="s">
        <v>13585</v>
      </c>
      <c r="B4924" s="6" t="s">
        <v>13385</v>
      </c>
      <c r="C4924" s="6">
        <v>3520005</v>
      </c>
      <c r="D4924" s="6" t="s">
        <v>9407</v>
      </c>
      <c r="E4924" s="6" t="s">
        <v>13589</v>
      </c>
      <c r="F4924" s="6" t="s">
        <v>6402</v>
      </c>
      <c r="G4924" s="6">
        <v>1679</v>
      </c>
      <c r="H4924" s="6">
        <v>551890</v>
      </c>
      <c r="I4924" s="6">
        <v>0</v>
      </c>
      <c r="J4924" s="6">
        <v>0</v>
      </c>
      <c r="K4924" s="6">
        <v>0</v>
      </c>
      <c r="L4924" s="6"/>
      <c r="M4924" s="6">
        <v>2022</v>
      </c>
      <c r="N4924" s="6" t="s">
        <v>7732</v>
      </c>
      <c r="O4924" s="6">
        <v>99</v>
      </c>
      <c r="P4924" s="6"/>
      <c r="Q4924" s="6" t="s">
        <v>7733</v>
      </c>
      <c r="R4924" s="6" t="s">
        <v>7734</v>
      </c>
      <c r="S4924" s="6"/>
      <c r="T4924" s="6" t="s">
        <v>1325</v>
      </c>
      <c r="U4924">
        <f t="shared" si="76"/>
        <v>27</v>
      </c>
    </row>
    <row r="4925" spans="1:21" x14ac:dyDescent="0.2">
      <c r="A4925" s="6" t="s">
        <v>13585</v>
      </c>
      <c r="B4925" s="6" t="s">
        <v>13385</v>
      </c>
      <c r="C4925" s="6">
        <v>3520005</v>
      </c>
      <c r="D4925" s="6" t="s">
        <v>13590</v>
      </c>
      <c r="E4925" s="6" t="s">
        <v>13591</v>
      </c>
      <c r="F4925" s="6" t="s">
        <v>6402</v>
      </c>
      <c r="G4925" s="6">
        <v>1280</v>
      </c>
      <c r="H4925" s="6">
        <v>551890</v>
      </c>
      <c r="I4925" s="6">
        <v>0</v>
      </c>
      <c r="J4925" s="6">
        <v>0</v>
      </c>
      <c r="K4925" s="6">
        <v>0</v>
      </c>
      <c r="L4925" s="6"/>
      <c r="M4925" s="6">
        <v>2022</v>
      </c>
      <c r="N4925" s="6" t="s">
        <v>7732</v>
      </c>
      <c r="O4925" s="6">
        <v>99</v>
      </c>
      <c r="P4925" s="6"/>
      <c r="Q4925" s="6" t="s">
        <v>7733</v>
      </c>
      <c r="R4925" s="6" t="s">
        <v>7734</v>
      </c>
      <c r="S4925" s="6"/>
      <c r="T4925" s="6" t="s">
        <v>1326</v>
      </c>
      <c r="U4925">
        <f t="shared" si="76"/>
        <v>26</v>
      </c>
    </row>
    <row r="4926" spans="1:21" x14ac:dyDescent="0.2">
      <c r="A4926" s="6" t="s">
        <v>13585</v>
      </c>
      <c r="B4926" s="6" t="s">
        <v>13385</v>
      </c>
      <c r="C4926" s="6">
        <v>3520005</v>
      </c>
      <c r="D4926" s="6" t="s">
        <v>6485</v>
      </c>
      <c r="E4926" s="6" t="s">
        <v>8448</v>
      </c>
      <c r="F4926" s="6" t="s">
        <v>6402</v>
      </c>
      <c r="G4926" s="6">
        <v>4333</v>
      </c>
      <c r="H4926" s="6">
        <v>551890</v>
      </c>
      <c r="I4926" s="6">
        <v>0</v>
      </c>
      <c r="J4926" s="6">
        <v>0</v>
      </c>
      <c r="K4926" s="6">
        <v>0</v>
      </c>
      <c r="L4926" s="6"/>
      <c r="M4926" s="6">
        <v>2022</v>
      </c>
      <c r="N4926" s="6" t="s">
        <v>7732</v>
      </c>
      <c r="O4926" s="6">
        <v>99</v>
      </c>
      <c r="P4926" s="6"/>
      <c r="Q4926" s="6" t="s">
        <v>7733</v>
      </c>
      <c r="R4926" s="6" t="s">
        <v>7734</v>
      </c>
      <c r="S4926" s="6"/>
      <c r="T4926" s="6" t="s">
        <v>1327</v>
      </c>
      <c r="U4926">
        <f t="shared" si="76"/>
        <v>25</v>
      </c>
    </row>
    <row r="4927" spans="1:21" x14ac:dyDescent="0.2">
      <c r="A4927" s="6" t="s">
        <v>13585</v>
      </c>
      <c r="B4927" s="6" t="s">
        <v>13385</v>
      </c>
      <c r="C4927" s="6">
        <v>3520005</v>
      </c>
      <c r="D4927" s="6" t="s">
        <v>6525</v>
      </c>
      <c r="E4927" s="6" t="s">
        <v>13592</v>
      </c>
      <c r="F4927" s="6" t="s">
        <v>6402</v>
      </c>
      <c r="G4927" s="6">
        <v>6729</v>
      </c>
      <c r="H4927" s="6">
        <v>551890</v>
      </c>
      <c r="I4927" s="6">
        <v>0</v>
      </c>
      <c r="J4927" s="6">
        <v>0</v>
      </c>
      <c r="K4927" s="6">
        <v>0</v>
      </c>
      <c r="L4927" s="6"/>
      <c r="M4927" s="6">
        <v>2022</v>
      </c>
      <c r="N4927" s="6" t="s">
        <v>7732</v>
      </c>
      <c r="O4927" s="6">
        <v>99</v>
      </c>
      <c r="P4927" s="6"/>
      <c r="Q4927" s="6" t="s">
        <v>7733</v>
      </c>
      <c r="R4927" s="6" t="s">
        <v>7734</v>
      </c>
      <c r="S4927" s="6"/>
      <c r="T4927" s="6" t="s">
        <v>1328</v>
      </c>
      <c r="U4927">
        <f t="shared" si="76"/>
        <v>24</v>
      </c>
    </row>
    <row r="4928" spans="1:21" x14ac:dyDescent="0.2">
      <c r="A4928" s="6" t="s">
        <v>13585</v>
      </c>
      <c r="B4928" s="6" t="s">
        <v>13385</v>
      </c>
      <c r="C4928" s="6">
        <v>3520005</v>
      </c>
      <c r="D4928" s="6" t="s">
        <v>7701</v>
      </c>
      <c r="E4928" s="6" t="s">
        <v>13593</v>
      </c>
      <c r="F4928" s="6" t="s">
        <v>6402</v>
      </c>
      <c r="G4928" s="6">
        <v>1695</v>
      </c>
      <c r="H4928" s="6">
        <v>551890</v>
      </c>
      <c r="I4928" s="6">
        <v>0</v>
      </c>
      <c r="J4928" s="6">
        <v>0</v>
      </c>
      <c r="K4928" s="6">
        <v>0</v>
      </c>
      <c r="L4928" s="6"/>
      <c r="M4928" s="6">
        <v>2022</v>
      </c>
      <c r="N4928" s="6" t="s">
        <v>7732</v>
      </c>
      <c r="O4928" s="6">
        <v>99</v>
      </c>
      <c r="P4928" s="6"/>
      <c r="Q4928" s="6" t="s">
        <v>7733</v>
      </c>
      <c r="R4928" s="6" t="s">
        <v>7734</v>
      </c>
      <c r="S4928" s="6"/>
      <c r="T4928" s="6" t="s">
        <v>1329</v>
      </c>
      <c r="U4928">
        <f t="shared" si="76"/>
        <v>23</v>
      </c>
    </row>
    <row r="4929" spans="1:21" x14ac:dyDescent="0.2">
      <c r="A4929" s="6" t="s">
        <v>13585</v>
      </c>
      <c r="B4929" s="6" t="s">
        <v>13385</v>
      </c>
      <c r="C4929" s="6">
        <v>3520005</v>
      </c>
      <c r="D4929" s="6" t="s">
        <v>7489</v>
      </c>
      <c r="E4929" s="6" t="s">
        <v>13594</v>
      </c>
      <c r="F4929" s="6" t="s">
        <v>6402</v>
      </c>
      <c r="G4929" s="6">
        <v>1142</v>
      </c>
      <c r="H4929" s="6">
        <v>551890</v>
      </c>
      <c r="I4929" s="6">
        <v>0</v>
      </c>
      <c r="J4929" s="6">
        <v>0</v>
      </c>
      <c r="K4929" s="6">
        <v>0</v>
      </c>
      <c r="L4929" s="6"/>
      <c r="M4929" s="6">
        <v>2022</v>
      </c>
      <c r="N4929" s="6" t="s">
        <v>7732</v>
      </c>
      <c r="O4929" s="6">
        <v>99</v>
      </c>
      <c r="P4929" s="6"/>
      <c r="Q4929" s="6" t="s">
        <v>7733</v>
      </c>
      <c r="R4929" s="6" t="s">
        <v>7734</v>
      </c>
      <c r="S4929" s="6"/>
      <c r="T4929" s="6" t="s">
        <v>1330</v>
      </c>
      <c r="U4929">
        <f t="shared" si="76"/>
        <v>22</v>
      </c>
    </row>
    <row r="4930" spans="1:21" x14ac:dyDescent="0.2">
      <c r="A4930" s="6" t="s">
        <v>13585</v>
      </c>
      <c r="B4930" s="6" t="s">
        <v>13385</v>
      </c>
      <c r="C4930" s="6">
        <v>3520005</v>
      </c>
      <c r="D4930" s="6" t="s">
        <v>13595</v>
      </c>
      <c r="E4930" s="6" t="s">
        <v>13596</v>
      </c>
      <c r="F4930" s="6" t="s">
        <v>6402</v>
      </c>
      <c r="G4930" s="6">
        <v>844</v>
      </c>
      <c r="H4930" s="6">
        <v>551890</v>
      </c>
      <c r="I4930" s="6">
        <v>0</v>
      </c>
      <c r="J4930" s="6">
        <v>0</v>
      </c>
      <c r="K4930" s="6">
        <v>0</v>
      </c>
      <c r="L4930" s="6"/>
      <c r="M4930" s="6">
        <v>2022</v>
      </c>
      <c r="N4930" s="6" t="s">
        <v>7732</v>
      </c>
      <c r="O4930" s="6">
        <v>99</v>
      </c>
      <c r="P4930" s="6"/>
      <c r="Q4930" s="6" t="s">
        <v>7733</v>
      </c>
      <c r="R4930" s="6" t="s">
        <v>7734</v>
      </c>
      <c r="S4930" s="6"/>
      <c r="T4930" s="6" t="s">
        <v>1331</v>
      </c>
      <c r="U4930">
        <f t="shared" si="76"/>
        <v>21</v>
      </c>
    </row>
    <row r="4931" spans="1:21" x14ac:dyDescent="0.2">
      <c r="A4931" s="6" t="s">
        <v>13585</v>
      </c>
      <c r="B4931" s="6" t="s">
        <v>13385</v>
      </c>
      <c r="C4931" s="6">
        <v>3520005</v>
      </c>
      <c r="D4931" s="6" t="s">
        <v>13597</v>
      </c>
      <c r="E4931" s="6" t="s">
        <v>13598</v>
      </c>
      <c r="F4931" s="6" t="s">
        <v>6402</v>
      </c>
      <c r="G4931" s="6">
        <v>1151</v>
      </c>
      <c r="H4931" s="6">
        <v>551890</v>
      </c>
      <c r="I4931" s="6">
        <v>0</v>
      </c>
      <c r="J4931" s="6">
        <v>0</v>
      </c>
      <c r="K4931" s="6">
        <v>0</v>
      </c>
      <c r="L4931" s="6"/>
      <c r="M4931" s="6">
        <v>2022</v>
      </c>
      <c r="N4931" s="6" t="s">
        <v>7732</v>
      </c>
      <c r="O4931" s="6">
        <v>99</v>
      </c>
      <c r="P4931" s="6"/>
      <c r="Q4931" s="6" t="s">
        <v>7733</v>
      </c>
      <c r="R4931" s="6" t="s">
        <v>7734</v>
      </c>
      <c r="S4931" s="6"/>
      <c r="T4931" s="6" t="s">
        <v>1332</v>
      </c>
      <c r="U4931">
        <f t="shared" ref="U4931:U4994" si="77">COUNTIF(A4931:A11231,A4931)</f>
        <v>20</v>
      </c>
    </row>
    <row r="4932" spans="1:21" x14ac:dyDescent="0.2">
      <c r="A4932" s="6" t="s">
        <v>13585</v>
      </c>
      <c r="B4932" s="6" t="s">
        <v>13385</v>
      </c>
      <c r="C4932" s="6">
        <v>3520005</v>
      </c>
      <c r="D4932" s="6" t="s">
        <v>8623</v>
      </c>
      <c r="E4932" s="6" t="s">
        <v>8331</v>
      </c>
      <c r="F4932" s="6" t="s">
        <v>6402</v>
      </c>
      <c r="G4932" s="6">
        <v>2843</v>
      </c>
      <c r="H4932" s="6">
        <v>551890</v>
      </c>
      <c r="I4932" s="6">
        <v>0</v>
      </c>
      <c r="J4932" s="6">
        <v>0</v>
      </c>
      <c r="K4932" s="6">
        <v>0</v>
      </c>
      <c r="L4932" s="6"/>
      <c r="M4932" s="6">
        <v>2022</v>
      </c>
      <c r="N4932" s="6" t="s">
        <v>7732</v>
      </c>
      <c r="O4932" s="6">
        <v>99</v>
      </c>
      <c r="P4932" s="6"/>
      <c r="Q4932" s="6" t="s">
        <v>7733</v>
      </c>
      <c r="R4932" s="6" t="s">
        <v>7734</v>
      </c>
      <c r="S4932" s="6"/>
      <c r="T4932" s="6" t="s">
        <v>1333</v>
      </c>
      <c r="U4932">
        <f t="shared" si="77"/>
        <v>19</v>
      </c>
    </row>
    <row r="4933" spans="1:21" x14ac:dyDescent="0.2">
      <c r="A4933" s="6" t="s">
        <v>13585</v>
      </c>
      <c r="B4933" s="6" t="s">
        <v>13385</v>
      </c>
      <c r="C4933" s="6">
        <v>3520005</v>
      </c>
      <c r="D4933" s="6" t="s">
        <v>6738</v>
      </c>
      <c r="E4933" s="6" t="s">
        <v>13599</v>
      </c>
      <c r="F4933" s="6" t="s">
        <v>6402</v>
      </c>
      <c r="G4933" s="6">
        <v>755</v>
      </c>
      <c r="H4933" s="6">
        <v>551890</v>
      </c>
      <c r="I4933" s="6">
        <v>0</v>
      </c>
      <c r="J4933" s="6">
        <v>0</v>
      </c>
      <c r="K4933" s="6">
        <v>0</v>
      </c>
      <c r="L4933" s="6"/>
      <c r="M4933" s="6">
        <v>2022</v>
      </c>
      <c r="N4933" s="6" t="s">
        <v>7732</v>
      </c>
      <c r="O4933" s="6">
        <v>99</v>
      </c>
      <c r="P4933" s="6"/>
      <c r="Q4933" s="6" t="s">
        <v>7733</v>
      </c>
      <c r="R4933" s="6" t="s">
        <v>7734</v>
      </c>
      <c r="S4933" s="6"/>
      <c r="T4933" s="6" t="s">
        <v>1334</v>
      </c>
      <c r="U4933">
        <f t="shared" si="77"/>
        <v>18</v>
      </c>
    </row>
    <row r="4934" spans="1:21" x14ac:dyDescent="0.2">
      <c r="A4934" s="6" t="s">
        <v>13585</v>
      </c>
      <c r="B4934" s="6" t="s">
        <v>13385</v>
      </c>
      <c r="C4934" s="6">
        <v>3520005</v>
      </c>
      <c r="D4934" s="6" t="s">
        <v>13600</v>
      </c>
      <c r="E4934" s="6" t="s">
        <v>13601</v>
      </c>
      <c r="F4934" s="6" t="s">
        <v>6402</v>
      </c>
      <c r="G4934" s="6">
        <v>1840</v>
      </c>
      <c r="H4934" s="6">
        <v>551890</v>
      </c>
      <c r="I4934" s="6">
        <v>0</v>
      </c>
      <c r="J4934" s="6">
        <v>0</v>
      </c>
      <c r="K4934" s="6">
        <v>0</v>
      </c>
      <c r="L4934" s="6"/>
      <c r="M4934" s="6">
        <v>2022</v>
      </c>
      <c r="N4934" s="6" t="s">
        <v>7732</v>
      </c>
      <c r="O4934" s="6">
        <v>99</v>
      </c>
      <c r="P4934" s="6"/>
      <c r="Q4934" s="6" t="s">
        <v>7733</v>
      </c>
      <c r="R4934" s="6" t="s">
        <v>7734</v>
      </c>
      <c r="S4934" s="6"/>
      <c r="T4934" s="6" t="s">
        <v>1335</v>
      </c>
      <c r="U4934">
        <f t="shared" si="77"/>
        <v>17</v>
      </c>
    </row>
    <row r="4935" spans="1:21" x14ac:dyDescent="0.2">
      <c r="A4935" s="6" t="s">
        <v>13585</v>
      </c>
      <c r="B4935" s="6" t="s">
        <v>13385</v>
      </c>
      <c r="C4935" s="6">
        <v>3520005</v>
      </c>
      <c r="D4935" s="6" t="s">
        <v>13602</v>
      </c>
      <c r="E4935" s="6" t="s">
        <v>13601</v>
      </c>
      <c r="F4935" s="6" t="s">
        <v>6402</v>
      </c>
      <c r="G4935" s="6">
        <v>1670</v>
      </c>
      <c r="H4935" s="6">
        <v>551890</v>
      </c>
      <c r="I4935" s="6">
        <v>0</v>
      </c>
      <c r="J4935" s="6">
        <v>0</v>
      </c>
      <c r="K4935" s="6">
        <v>0</v>
      </c>
      <c r="L4935" s="6"/>
      <c r="M4935" s="6">
        <v>2022</v>
      </c>
      <c r="N4935" s="6" t="s">
        <v>7732</v>
      </c>
      <c r="O4935" s="6">
        <v>99</v>
      </c>
      <c r="P4935" s="6"/>
      <c r="Q4935" s="6" t="s">
        <v>7733</v>
      </c>
      <c r="R4935" s="6" t="s">
        <v>7734</v>
      </c>
      <c r="S4935" s="6"/>
      <c r="T4935" s="6" t="s">
        <v>1336</v>
      </c>
      <c r="U4935">
        <f t="shared" si="77"/>
        <v>16</v>
      </c>
    </row>
    <row r="4936" spans="1:21" x14ac:dyDescent="0.2">
      <c r="A4936" s="6" t="s">
        <v>13585</v>
      </c>
      <c r="B4936" s="6" t="s">
        <v>13385</v>
      </c>
      <c r="C4936" s="6">
        <v>3520005</v>
      </c>
      <c r="D4936" s="6" t="s">
        <v>9864</v>
      </c>
      <c r="E4936" s="6" t="s">
        <v>13455</v>
      </c>
      <c r="F4936" s="6" t="s">
        <v>6402</v>
      </c>
      <c r="G4936" s="6">
        <v>3656</v>
      </c>
      <c r="H4936" s="6">
        <v>551890</v>
      </c>
      <c r="I4936" s="6">
        <v>0</v>
      </c>
      <c r="J4936" s="6">
        <v>0</v>
      </c>
      <c r="K4936" s="6">
        <v>0</v>
      </c>
      <c r="L4936" s="6"/>
      <c r="M4936" s="6">
        <v>2022</v>
      </c>
      <c r="N4936" s="6" t="s">
        <v>7732</v>
      </c>
      <c r="O4936" s="6">
        <v>99</v>
      </c>
      <c r="P4936" s="6"/>
      <c r="Q4936" s="6" t="s">
        <v>7733</v>
      </c>
      <c r="R4936" s="6" t="s">
        <v>7734</v>
      </c>
      <c r="S4936" s="6"/>
      <c r="T4936" s="6" t="s">
        <v>1337</v>
      </c>
      <c r="U4936">
        <f t="shared" si="77"/>
        <v>15</v>
      </c>
    </row>
    <row r="4937" spans="1:21" x14ac:dyDescent="0.2">
      <c r="A4937" s="6" t="s">
        <v>13585</v>
      </c>
      <c r="B4937" s="6" t="s">
        <v>13385</v>
      </c>
      <c r="C4937" s="6">
        <v>3520005</v>
      </c>
      <c r="D4937" s="6" t="s">
        <v>6703</v>
      </c>
      <c r="E4937" s="6" t="s">
        <v>13603</v>
      </c>
      <c r="F4937" s="6" t="s">
        <v>6402</v>
      </c>
      <c r="G4937" s="6">
        <v>1326</v>
      </c>
      <c r="H4937" s="6">
        <v>551890</v>
      </c>
      <c r="I4937" s="6">
        <v>0</v>
      </c>
      <c r="J4937" s="6">
        <v>0</v>
      </c>
      <c r="K4937" s="6">
        <v>0</v>
      </c>
      <c r="L4937" s="6"/>
      <c r="M4937" s="6">
        <v>2022</v>
      </c>
      <c r="N4937" s="6" t="s">
        <v>7732</v>
      </c>
      <c r="O4937" s="6">
        <v>99</v>
      </c>
      <c r="P4937" s="6"/>
      <c r="Q4937" s="6" t="s">
        <v>7733</v>
      </c>
      <c r="R4937" s="6" t="s">
        <v>7734</v>
      </c>
      <c r="S4937" s="6"/>
      <c r="T4937" s="6" t="s">
        <v>1338</v>
      </c>
      <c r="U4937">
        <f t="shared" si="77"/>
        <v>14</v>
      </c>
    </row>
    <row r="4938" spans="1:21" x14ac:dyDescent="0.2">
      <c r="A4938" s="6" t="s">
        <v>13585</v>
      </c>
      <c r="B4938" s="6" t="s">
        <v>13385</v>
      </c>
      <c r="C4938" s="6">
        <v>3520005</v>
      </c>
      <c r="D4938" s="6" t="s">
        <v>6434</v>
      </c>
      <c r="E4938" s="6" t="s">
        <v>13604</v>
      </c>
      <c r="F4938" s="6" t="s">
        <v>6402</v>
      </c>
      <c r="G4938" s="6">
        <v>859</v>
      </c>
      <c r="H4938" s="6">
        <v>551890</v>
      </c>
      <c r="I4938" s="6">
        <v>0</v>
      </c>
      <c r="J4938" s="6">
        <v>0</v>
      </c>
      <c r="K4938" s="6">
        <v>0</v>
      </c>
      <c r="L4938" s="6"/>
      <c r="M4938" s="6">
        <v>2022</v>
      </c>
      <c r="N4938" s="6" t="s">
        <v>7732</v>
      </c>
      <c r="O4938" s="6">
        <v>99</v>
      </c>
      <c r="P4938" s="6"/>
      <c r="Q4938" s="6" t="s">
        <v>7733</v>
      </c>
      <c r="R4938" s="6" t="s">
        <v>7734</v>
      </c>
      <c r="S4938" s="6"/>
      <c r="T4938" s="6" t="s">
        <v>1339</v>
      </c>
      <c r="U4938">
        <f t="shared" si="77"/>
        <v>13</v>
      </c>
    </row>
    <row r="4939" spans="1:21" x14ac:dyDescent="0.2">
      <c r="A4939" s="6" t="s">
        <v>13585</v>
      </c>
      <c r="B4939" s="6" t="s">
        <v>13385</v>
      </c>
      <c r="C4939" s="6">
        <v>3520005</v>
      </c>
      <c r="D4939" s="6" t="s">
        <v>6717</v>
      </c>
      <c r="E4939" s="6" t="s">
        <v>13605</v>
      </c>
      <c r="F4939" s="6" t="s">
        <v>6402</v>
      </c>
      <c r="G4939" s="6">
        <v>6662</v>
      </c>
      <c r="H4939" s="6">
        <v>551890</v>
      </c>
      <c r="I4939" s="6">
        <v>0</v>
      </c>
      <c r="J4939" s="6">
        <v>0</v>
      </c>
      <c r="K4939" s="6">
        <v>0</v>
      </c>
      <c r="L4939" s="6"/>
      <c r="M4939" s="6">
        <v>2022</v>
      </c>
      <c r="N4939" s="6" t="s">
        <v>7732</v>
      </c>
      <c r="O4939" s="6">
        <v>99</v>
      </c>
      <c r="P4939" s="6"/>
      <c r="Q4939" s="6" t="s">
        <v>7733</v>
      </c>
      <c r="R4939" s="6" t="s">
        <v>7734</v>
      </c>
      <c r="S4939" s="6"/>
      <c r="T4939" s="6" t="s">
        <v>1340</v>
      </c>
      <c r="U4939">
        <f t="shared" si="77"/>
        <v>12</v>
      </c>
    </row>
    <row r="4940" spans="1:21" x14ac:dyDescent="0.2">
      <c r="A4940" s="6" t="s">
        <v>13585</v>
      </c>
      <c r="B4940" s="6" t="s">
        <v>13385</v>
      </c>
      <c r="C4940" s="6">
        <v>3520005</v>
      </c>
      <c r="D4940" s="6" t="s">
        <v>13606</v>
      </c>
      <c r="E4940" s="6" t="s">
        <v>13607</v>
      </c>
      <c r="F4940" s="6" t="s">
        <v>6402</v>
      </c>
      <c r="G4940" s="6">
        <v>939</v>
      </c>
      <c r="H4940" s="6">
        <v>551890</v>
      </c>
      <c r="I4940" s="6">
        <v>0</v>
      </c>
      <c r="J4940" s="6">
        <v>0</v>
      </c>
      <c r="K4940" s="6">
        <v>0</v>
      </c>
      <c r="L4940" s="6"/>
      <c r="M4940" s="6">
        <v>2022</v>
      </c>
      <c r="N4940" s="6" t="s">
        <v>7732</v>
      </c>
      <c r="O4940" s="6">
        <v>99</v>
      </c>
      <c r="P4940" s="6"/>
      <c r="Q4940" s="6" t="s">
        <v>7733</v>
      </c>
      <c r="R4940" s="6" t="s">
        <v>7734</v>
      </c>
      <c r="S4940" s="6"/>
      <c r="T4940" s="6" t="s">
        <v>1341</v>
      </c>
      <c r="U4940">
        <f t="shared" si="77"/>
        <v>11</v>
      </c>
    </row>
    <row r="4941" spans="1:21" x14ac:dyDescent="0.2">
      <c r="A4941" s="6" t="s">
        <v>13585</v>
      </c>
      <c r="B4941" s="6" t="s">
        <v>13385</v>
      </c>
      <c r="C4941" s="6">
        <v>3520005</v>
      </c>
      <c r="D4941" s="6" t="s">
        <v>13608</v>
      </c>
      <c r="E4941" s="6" t="s">
        <v>13609</v>
      </c>
      <c r="F4941" s="6" t="s">
        <v>6402</v>
      </c>
      <c r="G4941" s="6">
        <v>98525</v>
      </c>
      <c r="H4941" s="6">
        <v>551890</v>
      </c>
      <c r="I4941" s="6">
        <v>0</v>
      </c>
      <c r="J4941" s="6">
        <v>0</v>
      </c>
      <c r="K4941" s="6">
        <v>0</v>
      </c>
      <c r="L4941" s="6"/>
      <c r="M4941" s="6">
        <v>2022</v>
      </c>
      <c r="N4941" s="6" t="s">
        <v>7732</v>
      </c>
      <c r="O4941" s="6">
        <v>99</v>
      </c>
      <c r="P4941" s="6"/>
      <c r="Q4941" s="6" t="s">
        <v>7733</v>
      </c>
      <c r="R4941" s="6" t="s">
        <v>7734</v>
      </c>
      <c r="S4941" s="6"/>
      <c r="T4941" s="6" t="s">
        <v>1342</v>
      </c>
      <c r="U4941">
        <f t="shared" si="77"/>
        <v>10</v>
      </c>
    </row>
    <row r="4942" spans="1:21" x14ac:dyDescent="0.2">
      <c r="A4942" s="6" t="s">
        <v>13585</v>
      </c>
      <c r="B4942" s="6" t="s">
        <v>13385</v>
      </c>
      <c r="C4942" s="6">
        <v>3520005</v>
      </c>
      <c r="D4942" s="6" t="s">
        <v>6813</v>
      </c>
      <c r="E4942" s="6" t="s">
        <v>13610</v>
      </c>
      <c r="F4942" s="6" t="s">
        <v>6402</v>
      </c>
      <c r="G4942" s="6">
        <v>5236</v>
      </c>
      <c r="H4942" s="6">
        <v>551890</v>
      </c>
      <c r="I4942" s="6">
        <v>0</v>
      </c>
      <c r="J4942" s="6">
        <v>0</v>
      </c>
      <c r="K4942" s="6">
        <v>0</v>
      </c>
      <c r="L4942" s="6"/>
      <c r="M4942" s="6">
        <v>2022</v>
      </c>
      <c r="N4942" s="6" t="s">
        <v>7732</v>
      </c>
      <c r="O4942" s="6">
        <v>99</v>
      </c>
      <c r="P4942" s="6"/>
      <c r="Q4942" s="6" t="s">
        <v>7733</v>
      </c>
      <c r="R4942" s="6" t="s">
        <v>7734</v>
      </c>
      <c r="S4942" s="6"/>
      <c r="T4942" s="6" t="s">
        <v>1343</v>
      </c>
      <c r="U4942">
        <f t="shared" si="77"/>
        <v>9</v>
      </c>
    </row>
    <row r="4943" spans="1:21" x14ac:dyDescent="0.2">
      <c r="A4943" s="6" t="s">
        <v>13585</v>
      </c>
      <c r="B4943" s="6" t="s">
        <v>13385</v>
      </c>
      <c r="C4943" s="6">
        <v>3520005</v>
      </c>
      <c r="D4943" s="6" t="s">
        <v>13611</v>
      </c>
      <c r="E4943" s="6" t="s">
        <v>13612</v>
      </c>
      <c r="F4943" s="6" t="s">
        <v>6402</v>
      </c>
      <c r="G4943" s="6">
        <v>1483</v>
      </c>
      <c r="H4943" s="6">
        <v>551890</v>
      </c>
      <c r="I4943" s="6">
        <v>0</v>
      </c>
      <c r="J4943" s="6">
        <v>0</v>
      </c>
      <c r="K4943" s="6">
        <v>0</v>
      </c>
      <c r="L4943" s="6"/>
      <c r="M4943" s="6">
        <v>2022</v>
      </c>
      <c r="N4943" s="6" t="s">
        <v>7732</v>
      </c>
      <c r="O4943" s="6">
        <v>99</v>
      </c>
      <c r="P4943" s="6"/>
      <c r="Q4943" s="6" t="s">
        <v>7733</v>
      </c>
      <c r="R4943" s="6" t="s">
        <v>7734</v>
      </c>
      <c r="S4943" s="6"/>
      <c r="T4943" s="6" t="s">
        <v>1344</v>
      </c>
      <c r="U4943">
        <f t="shared" si="77"/>
        <v>8</v>
      </c>
    </row>
    <row r="4944" spans="1:21" x14ac:dyDescent="0.2">
      <c r="A4944" s="6" t="s">
        <v>13585</v>
      </c>
      <c r="B4944" s="6" t="s">
        <v>13385</v>
      </c>
      <c r="C4944" s="6">
        <v>3520005</v>
      </c>
      <c r="D4944" s="6" t="s">
        <v>6689</v>
      </c>
      <c r="E4944" s="6" t="s">
        <v>13613</v>
      </c>
      <c r="F4944" s="6" t="s">
        <v>6402</v>
      </c>
      <c r="G4944" s="6">
        <v>1357</v>
      </c>
      <c r="H4944" s="6">
        <v>551890</v>
      </c>
      <c r="I4944" s="6">
        <v>0</v>
      </c>
      <c r="J4944" s="6">
        <v>0</v>
      </c>
      <c r="K4944" s="6">
        <v>0</v>
      </c>
      <c r="L4944" s="6"/>
      <c r="M4944" s="6">
        <v>2022</v>
      </c>
      <c r="N4944" s="6" t="s">
        <v>7732</v>
      </c>
      <c r="O4944" s="6">
        <v>99</v>
      </c>
      <c r="P4944" s="6"/>
      <c r="Q4944" s="6" t="s">
        <v>7733</v>
      </c>
      <c r="R4944" s="6" t="s">
        <v>7734</v>
      </c>
      <c r="S4944" s="6"/>
      <c r="T4944" s="6" t="s">
        <v>20438</v>
      </c>
      <c r="U4944">
        <f t="shared" si="77"/>
        <v>7</v>
      </c>
    </row>
    <row r="4945" spans="1:21" x14ac:dyDescent="0.2">
      <c r="A4945" s="6" t="s">
        <v>13585</v>
      </c>
      <c r="B4945" s="6" t="s">
        <v>13385</v>
      </c>
      <c r="C4945" s="6">
        <v>3520005</v>
      </c>
      <c r="D4945" s="6" t="s">
        <v>13614</v>
      </c>
      <c r="E4945" s="6" t="s">
        <v>6806</v>
      </c>
      <c r="F4945" s="6" t="s">
        <v>6402</v>
      </c>
      <c r="G4945" s="6">
        <v>3030</v>
      </c>
      <c r="H4945" s="6">
        <v>551890</v>
      </c>
      <c r="I4945" s="6">
        <v>0</v>
      </c>
      <c r="J4945" s="6">
        <v>0</v>
      </c>
      <c r="K4945" s="6">
        <v>0</v>
      </c>
      <c r="L4945" s="6"/>
      <c r="M4945" s="6">
        <v>2022</v>
      </c>
      <c r="N4945" s="6" t="s">
        <v>7732</v>
      </c>
      <c r="O4945" s="6">
        <v>99</v>
      </c>
      <c r="P4945" s="6"/>
      <c r="Q4945" s="6" t="s">
        <v>7733</v>
      </c>
      <c r="R4945" s="6" t="s">
        <v>7734</v>
      </c>
      <c r="S4945" s="6"/>
      <c r="T4945" s="6" t="s">
        <v>20439</v>
      </c>
      <c r="U4945">
        <f t="shared" si="77"/>
        <v>6</v>
      </c>
    </row>
    <row r="4946" spans="1:21" x14ac:dyDescent="0.2">
      <c r="A4946" s="6" t="s">
        <v>13585</v>
      </c>
      <c r="B4946" s="6" t="s">
        <v>13385</v>
      </c>
      <c r="C4946" s="6">
        <v>3520005</v>
      </c>
      <c r="D4946" s="6" t="s">
        <v>13615</v>
      </c>
      <c r="E4946" s="6" t="s">
        <v>13616</v>
      </c>
      <c r="F4946" s="6" t="s">
        <v>6402</v>
      </c>
      <c r="G4946" s="6">
        <v>2024</v>
      </c>
      <c r="H4946" s="6">
        <v>551890</v>
      </c>
      <c r="I4946" s="6">
        <v>0</v>
      </c>
      <c r="J4946" s="6">
        <v>0</v>
      </c>
      <c r="K4946" s="6">
        <v>0</v>
      </c>
      <c r="L4946" s="6"/>
      <c r="M4946" s="6">
        <v>2022</v>
      </c>
      <c r="N4946" s="6" t="s">
        <v>7732</v>
      </c>
      <c r="O4946" s="6">
        <v>99</v>
      </c>
      <c r="P4946" s="6"/>
      <c r="Q4946" s="6" t="s">
        <v>7733</v>
      </c>
      <c r="R4946" s="6" t="s">
        <v>7734</v>
      </c>
      <c r="S4946" s="6"/>
      <c r="T4946" s="6" t="s">
        <v>20440</v>
      </c>
      <c r="U4946">
        <f t="shared" si="77"/>
        <v>5</v>
      </c>
    </row>
    <row r="4947" spans="1:21" x14ac:dyDescent="0.2">
      <c r="A4947" s="6" t="s">
        <v>13585</v>
      </c>
      <c r="B4947" s="6" t="s">
        <v>13385</v>
      </c>
      <c r="C4947" s="6">
        <v>3520005</v>
      </c>
      <c r="D4947" s="6" t="s">
        <v>6434</v>
      </c>
      <c r="E4947" s="6" t="s">
        <v>9890</v>
      </c>
      <c r="F4947" s="6" t="s">
        <v>6402</v>
      </c>
      <c r="G4947" s="6">
        <v>342158</v>
      </c>
      <c r="H4947" s="6">
        <v>551890</v>
      </c>
      <c r="I4947" s="6">
        <v>1</v>
      </c>
      <c r="J4947" s="6">
        <v>1</v>
      </c>
      <c r="K4947" s="6">
        <v>0</v>
      </c>
      <c r="L4947" s="6"/>
      <c r="M4947" s="6">
        <v>2022</v>
      </c>
      <c r="N4947" s="6" t="s">
        <v>7732</v>
      </c>
      <c r="O4947" s="6">
        <v>99</v>
      </c>
      <c r="P4947" s="6"/>
      <c r="Q4947" s="6" t="s">
        <v>7733</v>
      </c>
      <c r="R4947" s="6" t="s">
        <v>7734</v>
      </c>
      <c r="S4947" s="6"/>
      <c r="T4947" s="6" t="s">
        <v>1320</v>
      </c>
      <c r="U4947">
        <f t="shared" si="77"/>
        <v>4</v>
      </c>
    </row>
    <row r="4948" spans="1:21" x14ac:dyDescent="0.2">
      <c r="A4948" s="6" t="s">
        <v>13585</v>
      </c>
      <c r="B4948" s="6" t="s">
        <v>13385</v>
      </c>
      <c r="C4948" s="6">
        <v>3520005</v>
      </c>
      <c r="D4948" s="6" t="s">
        <v>7670</v>
      </c>
      <c r="E4948" s="6" t="s">
        <v>13617</v>
      </c>
      <c r="F4948" s="6" t="s">
        <v>6402</v>
      </c>
      <c r="G4948" s="6">
        <v>3935</v>
      </c>
      <c r="H4948" s="6">
        <v>551890</v>
      </c>
      <c r="I4948" s="6">
        <v>0</v>
      </c>
      <c r="J4948" s="6">
        <v>0</v>
      </c>
      <c r="K4948" s="6">
        <v>0</v>
      </c>
      <c r="L4948" s="6"/>
      <c r="M4948" s="6">
        <v>2022</v>
      </c>
      <c r="N4948" s="6" t="s">
        <v>7732</v>
      </c>
      <c r="O4948" s="6">
        <v>99</v>
      </c>
      <c r="P4948" s="6"/>
      <c r="Q4948" s="6" t="s">
        <v>7733</v>
      </c>
      <c r="R4948" s="6" t="s">
        <v>7734</v>
      </c>
      <c r="S4948" s="6"/>
      <c r="T4948" s="6" t="s">
        <v>20441</v>
      </c>
      <c r="U4948">
        <f t="shared" si="77"/>
        <v>3</v>
      </c>
    </row>
    <row r="4949" spans="1:21" x14ac:dyDescent="0.2">
      <c r="A4949" s="6" t="s">
        <v>13585</v>
      </c>
      <c r="B4949" s="6" t="s">
        <v>13385</v>
      </c>
      <c r="C4949" s="6">
        <v>3520005</v>
      </c>
      <c r="D4949" s="6" t="s">
        <v>7064</v>
      </c>
      <c r="E4949" s="6" t="s">
        <v>10533</v>
      </c>
      <c r="F4949" s="6" t="s">
        <v>6402</v>
      </c>
      <c r="G4949" s="6">
        <v>5585</v>
      </c>
      <c r="H4949" s="6">
        <v>551890</v>
      </c>
      <c r="I4949" s="6">
        <v>0</v>
      </c>
      <c r="J4949" s="6">
        <v>0</v>
      </c>
      <c r="K4949" s="6">
        <v>0</v>
      </c>
      <c r="L4949" s="6"/>
      <c r="M4949" s="6">
        <v>2022</v>
      </c>
      <c r="N4949" s="6" t="s">
        <v>7732</v>
      </c>
      <c r="O4949" s="6">
        <v>99</v>
      </c>
      <c r="P4949" s="6"/>
      <c r="Q4949" s="6" t="s">
        <v>7733</v>
      </c>
      <c r="R4949" s="6" t="s">
        <v>7734</v>
      </c>
      <c r="S4949" s="6"/>
      <c r="T4949" s="6" t="s">
        <v>20442</v>
      </c>
      <c r="U4949">
        <f t="shared" si="77"/>
        <v>2</v>
      </c>
    </row>
    <row r="4950" spans="1:21" x14ac:dyDescent="0.2">
      <c r="A4950" s="6" t="s">
        <v>13585</v>
      </c>
      <c r="B4950" s="6" t="s">
        <v>13385</v>
      </c>
      <c r="C4950" s="6">
        <v>3520005</v>
      </c>
      <c r="D4950" s="6" t="s">
        <v>6597</v>
      </c>
      <c r="E4950" s="6" t="s">
        <v>13618</v>
      </c>
      <c r="F4950" s="6" t="s">
        <v>6402</v>
      </c>
      <c r="G4950" s="6">
        <v>1918</v>
      </c>
      <c r="H4950" s="6">
        <v>551890</v>
      </c>
      <c r="I4950" s="6">
        <v>0</v>
      </c>
      <c r="J4950" s="6">
        <v>0</v>
      </c>
      <c r="K4950" s="6">
        <v>0</v>
      </c>
      <c r="L4950" s="6"/>
      <c r="M4950" s="6">
        <v>2022</v>
      </c>
      <c r="N4950" s="6" t="s">
        <v>7732</v>
      </c>
      <c r="O4950" s="6">
        <v>99</v>
      </c>
      <c r="P4950" s="6"/>
      <c r="Q4950" s="6" t="s">
        <v>7733</v>
      </c>
      <c r="R4950" s="6" t="s">
        <v>7734</v>
      </c>
      <c r="S4950" s="6"/>
      <c r="T4950" s="6" t="s">
        <v>20443</v>
      </c>
      <c r="U4950">
        <f t="shared" si="77"/>
        <v>1</v>
      </c>
    </row>
    <row r="4951" spans="1:21" x14ac:dyDescent="0.2">
      <c r="A4951" s="6" t="s">
        <v>13619</v>
      </c>
      <c r="B4951" s="6" t="s">
        <v>13385</v>
      </c>
      <c r="C4951" s="6">
        <v>3520005</v>
      </c>
      <c r="D4951" s="6" t="s">
        <v>6713</v>
      </c>
      <c r="E4951" s="6" t="s">
        <v>13620</v>
      </c>
      <c r="F4951" s="6" t="s">
        <v>6402</v>
      </c>
      <c r="G4951" s="6">
        <v>675</v>
      </c>
      <c r="H4951" s="6">
        <v>675</v>
      </c>
      <c r="I4951" s="6">
        <v>0</v>
      </c>
      <c r="J4951" s="6">
        <v>0</v>
      </c>
      <c r="K4951" s="6">
        <v>0</v>
      </c>
      <c r="L4951" s="6"/>
      <c r="M4951" s="6">
        <v>2022</v>
      </c>
      <c r="N4951" s="6" t="s">
        <v>7745</v>
      </c>
      <c r="O4951" s="6" t="s">
        <v>13621</v>
      </c>
      <c r="P4951" s="6"/>
      <c r="Q4951" s="6" t="s">
        <v>7733</v>
      </c>
      <c r="R4951" s="6" t="s">
        <v>7734</v>
      </c>
      <c r="S4951" s="6"/>
      <c r="T4951" s="6" t="s">
        <v>20444</v>
      </c>
      <c r="U4951">
        <f t="shared" si="77"/>
        <v>1</v>
      </c>
    </row>
    <row r="4952" spans="1:21" x14ac:dyDescent="0.2">
      <c r="A4952" s="6" t="s">
        <v>13622</v>
      </c>
      <c r="B4952" s="6" t="s">
        <v>13385</v>
      </c>
      <c r="C4952" s="6">
        <v>3520005</v>
      </c>
      <c r="D4952" s="6" t="s">
        <v>13623</v>
      </c>
      <c r="E4952" s="6" t="s">
        <v>7882</v>
      </c>
      <c r="F4952" s="6" t="s">
        <v>6402</v>
      </c>
      <c r="G4952" s="6">
        <v>8491</v>
      </c>
      <c r="H4952" s="6">
        <v>8491</v>
      </c>
      <c r="I4952" s="6">
        <v>0</v>
      </c>
      <c r="J4952" s="6">
        <v>0</v>
      </c>
      <c r="K4952" s="6">
        <v>0</v>
      </c>
      <c r="L4952" s="6"/>
      <c r="M4952" s="6">
        <v>2022</v>
      </c>
      <c r="N4952" s="6" t="s">
        <v>7745</v>
      </c>
      <c r="O4952" s="6" t="s">
        <v>13624</v>
      </c>
      <c r="P4952" s="6"/>
      <c r="Q4952" s="6" t="s">
        <v>7733</v>
      </c>
      <c r="R4952" s="6" t="s">
        <v>7734</v>
      </c>
      <c r="S4952" s="6"/>
      <c r="T4952" s="6" t="s">
        <v>20445</v>
      </c>
      <c r="U4952">
        <f t="shared" si="77"/>
        <v>1</v>
      </c>
    </row>
    <row r="4953" spans="1:21" x14ac:dyDescent="0.2">
      <c r="A4953" s="6" t="s">
        <v>13625</v>
      </c>
      <c r="B4953" s="6" t="s">
        <v>13626</v>
      </c>
      <c r="C4953" s="6">
        <v>3551006</v>
      </c>
      <c r="D4953" s="6" t="s">
        <v>6591</v>
      </c>
      <c r="E4953" s="6" t="s">
        <v>12320</v>
      </c>
      <c r="F4953" s="6" t="s">
        <v>6402</v>
      </c>
      <c r="G4953" s="6">
        <v>533</v>
      </c>
      <c r="H4953" s="6">
        <v>1333</v>
      </c>
      <c r="I4953" s="6">
        <v>1</v>
      </c>
      <c r="J4953" s="6">
        <v>1</v>
      </c>
      <c r="K4953" s="6">
        <v>0</v>
      </c>
      <c r="L4953" s="6"/>
      <c r="M4953" s="6">
        <v>2022</v>
      </c>
      <c r="N4953" s="6" t="s">
        <v>7732</v>
      </c>
      <c r="O4953" s="6">
        <v>99</v>
      </c>
      <c r="P4953" s="6"/>
      <c r="Q4953" s="6" t="s">
        <v>7733</v>
      </c>
      <c r="R4953" s="6" t="s">
        <v>7734</v>
      </c>
      <c r="S4953" s="6"/>
      <c r="T4953" s="6" t="s">
        <v>615</v>
      </c>
      <c r="U4953">
        <f t="shared" si="77"/>
        <v>3</v>
      </c>
    </row>
    <row r="4954" spans="1:21" x14ac:dyDescent="0.2">
      <c r="A4954" s="6" t="s">
        <v>13625</v>
      </c>
      <c r="B4954" s="6" t="s">
        <v>13626</v>
      </c>
      <c r="C4954" s="6">
        <v>3551006</v>
      </c>
      <c r="D4954" s="6" t="s">
        <v>6713</v>
      </c>
      <c r="E4954" s="6" t="s">
        <v>13627</v>
      </c>
      <c r="F4954" s="6" t="s">
        <v>6402</v>
      </c>
      <c r="G4954" s="6">
        <v>397</v>
      </c>
      <c r="H4954" s="6">
        <v>1333</v>
      </c>
      <c r="I4954" s="6">
        <v>0</v>
      </c>
      <c r="J4954" s="6">
        <v>0</v>
      </c>
      <c r="K4954" s="6">
        <v>0</v>
      </c>
      <c r="L4954" s="6"/>
      <c r="M4954" s="6">
        <v>2022</v>
      </c>
      <c r="N4954" s="6" t="s">
        <v>7732</v>
      </c>
      <c r="O4954" s="6">
        <v>99</v>
      </c>
      <c r="P4954" s="6"/>
      <c r="Q4954" s="6" t="s">
        <v>7733</v>
      </c>
      <c r="R4954" s="6" t="s">
        <v>7734</v>
      </c>
      <c r="S4954" s="6"/>
      <c r="T4954" s="6" t="s">
        <v>616</v>
      </c>
      <c r="U4954">
        <f t="shared" si="77"/>
        <v>2</v>
      </c>
    </row>
    <row r="4955" spans="1:21" x14ac:dyDescent="0.2">
      <c r="A4955" s="6" t="s">
        <v>13625</v>
      </c>
      <c r="B4955" s="6" t="s">
        <v>13626</v>
      </c>
      <c r="C4955" s="6">
        <v>3551006</v>
      </c>
      <c r="D4955" s="6" t="s">
        <v>7555</v>
      </c>
      <c r="E4955" s="6" t="s">
        <v>13628</v>
      </c>
      <c r="F4955" s="6" t="s">
        <v>6402</v>
      </c>
      <c r="G4955" s="6">
        <v>403</v>
      </c>
      <c r="H4955" s="6">
        <v>1333</v>
      </c>
      <c r="I4955" s="6">
        <v>0</v>
      </c>
      <c r="J4955" s="6">
        <v>0</v>
      </c>
      <c r="K4955" s="6">
        <v>0</v>
      </c>
      <c r="L4955" s="6"/>
      <c r="M4955" s="6">
        <v>2022</v>
      </c>
      <c r="N4955" s="6" t="s">
        <v>7732</v>
      </c>
      <c r="O4955" s="6">
        <v>99</v>
      </c>
      <c r="P4955" s="6"/>
      <c r="Q4955" s="6" t="s">
        <v>7733</v>
      </c>
      <c r="R4955" s="6" t="s">
        <v>7734</v>
      </c>
      <c r="S4955" s="6"/>
      <c r="T4955" s="6" t="s">
        <v>617</v>
      </c>
      <c r="U4955">
        <f t="shared" si="77"/>
        <v>1</v>
      </c>
    </row>
    <row r="4956" spans="1:21" x14ac:dyDescent="0.2">
      <c r="A4956" s="6" t="s">
        <v>13629</v>
      </c>
      <c r="B4956" s="6" t="s">
        <v>13626</v>
      </c>
      <c r="C4956" s="6">
        <v>3551006</v>
      </c>
      <c r="D4956" s="6" t="s">
        <v>7023</v>
      </c>
      <c r="E4956" s="6" t="s">
        <v>12320</v>
      </c>
      <c r="F4956" s="6" t="s">
        <v>6402</v>
      </c>
      <c r="G4956" s="6">
        <v>0</v>
      </c>
      <c r="H4956" s="6"/>
      <c r="I4956" s="6">
        <v>1</v>
      </c>
      <c r="J4956" s="6">
        <v>1</v>
      </c>
      <c r="K4956" s="6">
        <v>1</v>
      </c>
      <c r="L4956" s="6"/>
      <c r="M4956" s="6">
        <v>2022</v>
      </c>
      <c r="N4956" s="6" t="s">
        <v>7745</v>
      </c>
      <c r="O4956" s="6" t="s">
        <v>13630</v>
      </c>
      <c r="P4956" s="6"/>
      <c r="Q4956" s="6" t="s">
        <v>7733</v>
      </c>
      <c r="R4956" s="6" t="s">
        <v>7734</v>
      </c>
      <c r="S4956" s="6"/>
      <c r="T4956" s="6" t="s">
        <v>2268</v>
      </c>
      <c r="U4956">
        <f t="shared" si="77"/>
        <v>2</v>
      </c>
    </row>
    <row r="4957" spans="1:21" x14ac:dyDescent="0.2">
      <c r="A4957" s="6" t="s">
        <v>13629</v>
      </c>
      <c r="B4957" s="6" t="s">
        <v>13626</v>
      </c>
      <c r="C4957" s="6">
        <v>3551006</v>
      </c>
      <c r="D4957" s="6" t="s">
        <v>6609</v>
      </c>
      <c r="E4957" s="6" t="s">
        <v>6420</v>
      </c>
      <c r="F4957" s="6" t="s">
        <v>6402</v>
      </c>
      <c r="G4957" s="6">
        <v>0</v>
      </c>
      <c r="H4957" s="6"/>
      <c r="I4957" s="6">
        <v>0</v>
      </c>
      <c r="J4957" s="6">
        <v>1</v>
      </c>
      <c r="K4957" s="6">
        <v>1</v>
      </c>
      <c r="L4957" s="6"/>
      <c r="M4957" s="6">
        <v>2022</v>
      </c>
      <c r="N4957" s="6" t="s">
        <v>7745</v>
      </c>
      <c r="O4957" s="6" t="s">
        <v>13630</v>
      </c>
      <c r="P4957" s="6"/>
      <c r="Q4957" s="6" t="s">
        <v>7733</v>
      </c>
      <c r="R4957" s="6" t="s">
        <v>7734</v>
      </c>
      <c r="S4957" s="6"/>
      <c r="T4957" s="6" t="s">
        <v>2267</v>
      </c>
      <c r="U4957">
        <f t="shared" si="77"/>
        <v>1</v>
      </c>
    </row>
    <row r="4958" spans="1:21" x14ac:dyDescent="0.2">
      <c r="A4958" s="6" t="s">
        <v>13631</v>
      </c>
      <c r="B4958" s="6" t="s">
        <v>13626</v>
      </c>
      <c r="C4958" s="6">
        <v>3551006</v>
      </c>
      <c r="D4958" s="6" t="s">
        <v>13632</v>
      </c>
      <c r="E4958" s="6" t="s">
        <v>6535</v>
      </c>
      <c r="F4958" s="6" t="s">
        <v>6402</v>
      </c>
      <c r="G4958" s="6">
        <v>0</v>
      </c>
      <c r="H4958" s="6"/>
      <c r="I4958" s="6">
        <v>1</v>
      </c>
      <c r="J4958" s="6">
        <v>1</v>
      </c>
      <c r="K4958" s="6">
        <v>1</v>
      </c>
      <c r="L4958" s="6"/>
      <c r="M4958" s="6">
        <v>2022</v>
      </c>
      <c r="N4958" s="6" t="s">
        <v>7745</v>
      </c>
      <c r="O4958" s="6" t="s">
        <v>13633</v>
      </c>
      <c r="P4958" s="6"/>
      <c r="Q4958" s="6" t="s">
        <v>7733</v>
      </c>
      <c r="R4958" s="6" t="s">
        <v>7734</v>
      </c>
      <c r="S4958" s="6"/>
      <c r="T4958" s="6" t="s">
        <v>2265</v>
      </c>
      <c r="U4958">
        <f t="shared" si="77"/>
        <v>2</v>
      </c>
    </row>
    <row r="4959" spans="1:21" x14ac:dyDescent="0.2">
      <c r="A4959" s="6" t="s">
        <v>13631</v>
      </c>
      <c r="B4959" s="6" t="s">
        <v>13626</v>
      </c>
      <c r="C4959" s="6">
        <v>3551006</v>
      </c>
      <c r="D4959" s="6" t="s">
        <v>6434</v>
      </c>
      <c r="E4959" s="6" t="s">
        <v>13634</v>
      </c>
      <c r="F4959" s="6" t="s">
        <v>6402</v>
      </c>
      <c r="G4959" s="6">
        <v>0</v>
      </c>
      <c r="H4959" s="6"/>
      <c r="I4959" s="6">
        <v>0</v>
      </c>
      <c r="J4959" s="6">
        <v>1</v>
      </c>
      <c r="K4959" s="6">
        <v>1</v>
      </c>
      <c r="L4959" s="6"/>
      <c r="M4959" s="6">
        <v>2022</v>
      </c>
      <c r="N4959" s="6" t="s">
        <v>7745</v>
      </c>
      <c r="O4959" s="6" t="s">
        <v>13633</v>
      </c>
      <c r="P4959" s="6"/>
      <c r="Q4959" s="6" t="s">
        <v>7733</v>
      </c>
      <c r="R4959" s="6" t="s">
        <v>7734</v>
      </c>
      <c r="S4959" s="6"/>
      <c r="T4959" s="6" t="s">
        <v>2264</v>
      </c>
      <c r="U4959">
        <f t="shared" si="77"/>
        <v>1</v>
      </c>
    </row>
    <row r="4960" spans="1:21" x14ac:dyDescent="0.2">
      <c r="A4960" s="6" t="s">
        <v>13635</v>
      </c>
      <c r="B4960" s="6" t="s">
        <v>13626</v>
      </c>
      <c r="C4960" s="6">
        <v>3551006</v>
      </c>
      <c r="D4960" s="6" t="s">
        <v>13636</v>
      </c>
      <c r="E4960" s="6" t="s">
        <v>13637</v>
      </c>
      <c r="F4960" s="6" t="s">
        <v>6402</v>
      </c>
      <c r="G4960" s="6">
        <v>141</v>
      </c>
      <c r="H4960" s="6">
        <v>428</v>
      </c>
      <c r="I4960" s="6">
        <v>1</v>
      </c>
      <c r="J4960" s="6">
        <v>1</v>
      </c>
      <c r="K4960" s="6">
        <v>0</v>
      </c>
      <c r="L4960" s="6"/>
      <c r="M4960" s="6">
        <v>2022</v>
      </c>
      <c r="N4960" s="6" t="s">
        <v>7745</v>
      </c>
      <c r="O4960" s="6" t="s">
        <v>13638</v>
      </c>
      <c r="P4960" s="6"/>
      <c r="Q4960" s="6" t="s">
        <v>7733</v>
      </c>
      <c r="R4960" s="6" t="s">
        <v>7734</v>
      </c>
      <c r="S4960" s="6"/>
      <c r="T4960" s="6" t="s">
        <v>2262</v>
      </c>
      <c r="U4960">
        <f t="shared" si="77"/>
        <v>3</v>
      </c>
    </row>
    <row r="4961" spans="1:21" x14ac:dyDescent="0.2">
      <c r="A4961" s="6" t="s">
        <v>13635</v>
      </c>
      <c r="B4961" s="6" t="s">
        <v>13626</v>
      </c>
      <c r="C4961" s="6">
        <v>3551006</v>
      </c>
      <c r="D4961" s="6" t="s">
        <v>7069</v>
      </c>
      <c r="E4961" s="6" t="s">
        <v>13639</v>
      </c>
      <c r="F4961" s="6" t="s">
        <v>6402</v>
      </c>
      <c r="G4961" s="6">
        <v>165</v>
      </c>
      <c r="H4961" s="6">
        <v>428</v>
      </c>
      <c r="I4961" s="6">
        <v>0</v>
      </c>
      <c r="J4961" s="6">
        <v>1</v>
      </c>
      <c r="K4961" s="6">
        <v>0</v>
      </c>
      <c r="L4961" s="6"/>
      <c r="M4961" s="6">
        <v>2022</v>
      </c>
      <c r="N4961" s="6" t="s">
        <v>7745</v>
      </c>
      <c r="O4961" s="6" t="s">
        <v>13638</v>
      </c>
      <c r="P4961" s="6"/>
      <c r="Q4961" s="6" t="s">
        <v>7733</v>
      </c>
      <c r="R4961" s="6" t="s">
        <v>7734</v>
      </c>
      <c r="S4961" s="6"/>
      <c r="T4961" s="6" t="s">
        <v>2261</v>
      </c>
      <c r="U4961">
        <f t="shared" si="77"/>
        <v>2</v>
      </c>
    </row>
    <row r="4962" spans="1:21" x14ac:dyDescent="0.2">
      <c r="A4962" s="6" t="s">
        <v>13635</v>
      </c>
      <c r="B4962" s="6" t="s">
        <v>13626</v>
      </c>
      <c r="C4962" s="6">
        <v>3551006</v>
      </c>
      <c r="D4962" s="6" t="s">
        <v>13640</v>
      </c>
      <c r="E4962" s="6" t="s">
        <v>13641</v>
      </c>
      <c r="F4962" s="6" t="s">
        <v>6402</v>
      </c>
      <c r="G4962" s="6">
        <v>122</v>
      </c>
      <c r="H4962" s="6">
        <v>428</v>
      </c>
      <c r="I4962" s="6">
        <v>0</v>
      </c>
      <c r="J4962" s="6">
        <v>0</v>
      </c>
      <c r="K4962" s="6">
        <v>0</v>
      </c>
      <c r="L4962" s="6"/>
      <c r="M4962" s="6">
        <v>2022</v>
      </c>
      <c r="N4962" s="6" t="s">
        <v>7745</v>
      </c>
      <c r="O4962" s="6" t="s">
        <v>13638</v>
      </c>
      <c r="P4962" s="6"/>
      <c r="Q4962" s="6" t="s">
        <v>7733</v>
      </c>
      <c r="R4962" s="6" t="s">
        <v>7734</v>
      </c>
      <c r="S4962" s="6"/>
      <c r="T4962" s="6" t="s">
        <v>2269</v>
      </c>
      <c r="U4962">
        <f t="shared" si="77"/>
        <v>1</v>
      </c>
    </row>
    <row r="4963" spans="1:21" x14ac:dyDescent="0.2">
      <c r="A4963" s="6" t="s">
        <v>13642</v>
      </c>
      <c r="B4963" s="6" t="s">
        <v>13643</v>
      </c>
      <c r="C4963" s="6">
        <v>3557035</v>
      </c>
      <c r="D4963" s="6" t="s">
        <v>7669</v>
      </c>
      <c r="E4963" s="6" t="s">
        <v>13644</v>
      </c>
      <c r="F4963" s="6" t="s">
        <v>6402</v>
      </c>
      <c r="G4963" s="6">
        <v>116</v>
      </c>
      <c r="H4963" s="6">
        <v>818</v>
      </c>
      <c r="I4963" s="6">
        <v>1</v>
      </c>
      <c r="J4963" s="6">
        <v>0</v>
      </c>
      <c r="K4963" s="6">
        <v>0</v>
      </c>
      <c r="L4963" s="6"/>
      <c r="M4963" s="6">
        <v>2022</v>
      </c>
      <c r="N4963" s="6" t="s">
        <v>7732</v>
      </c>
      <c r="O4963" s="6">
        <v>99</v>
      </c>
      <c r="P4963" s="6"/>
      <c r="Q4963" s="6" t="s">
        <v>7733</v>
      </c>
      <c r="R4963" s="6" t="s">
        <v>7734</v>
      </c>
      <c r="S4963" s="6"/>
      <c r="T4963" s="6" t="s">
        <v>830</v>
      </c>
      <c r="U4963">
        <f t="shared" si="77"/>
        <v>2</v>
      </c>
    </row>
    <row r="4964" spans="1:21" x14ac:dyDescent="0.2">
      <c r="A4964" s="6" t="s">
        <v>13642</v>
      </c>
      <c r="B4964" s="6" t="s">
        <v>13643</v>
      </c>
      <c r="C4964" s="6">
        <v>3557035</v>
      </c>
      <c r="D4964" s="6" t="s">
        <v>6828</v>
      </c>
      <c r="E4964" s="6" t="s">
        <v>13645</v>
      </c>
      <c r="F4964" s="6" t="s">
        <v>6402</v>
      </c>
      <c r="G4964" s="6">
        <v>702</v>
      </c>
      <c r="H4964" s="6">
        <v>818</v>
      </c>
      <c r="I4964" s="6">
        <v>0</v>
      </c>
      <c r="J4964" s="6">
        <v>1</v>
      </c>
      <c r="K4964" s="6">
        <v>0</v>
      </c>
      <c r="L4964" s="6"/>
      <c r="M4964" s="6">
        <v>2022</v>
      </c>
      <c r="N4964" s="6" t="s">
        <v>7732</v>
      </c>
      <c r="O4964" s="6">
        <v>99</v>
      </c>
      <c r="P4964" s="6"/>
      <c r="Q4964" s="6" t="s">
        <v>7733</v>
      </c>
      <c r="R4964" s="6" t="s">
        <v>7734</v>
      </c>
      <c r="S4964" s="6"/>
      <c r="T4964" s="6" t="s">
        <v>829</v>
      </c>
      <c r="U4964">
        <f t="shared" si="77"/>
        <v>1</v>
      </c>
    </row>
    <row r="4965" spans="1:21" x14ac:dyDescent="0.2">
      <c r="A4965" s="6" t="s">
        <v>13646</v>
      </c>
      <c r="B4965" s="6" t="s">
        <v>13643</v>
      </c>
      <c r="C4965" s="6">
        <v>3557035</v>
      </c>
      <c r="D4965" s="6" t="s">
        <v>6684</v>
      </c>
      <c r="E4965" s="6" t="s">
        <v>7004</v>
      </c>
      <c r="F4965" s="6" t="s">
        <v>6402</v>
      </c>
      <c r="G4965" s="6">
        <v>51</v>
      </c>
      <c r="H4965" s="6">
        <v>277</v>
      </c>
      <c r="I4965" s="6">
        <v>1</v>
      </c>
      <c r="J4965" s="6">
        <v>0</v>
      </c>
      <c r="K4965" s="6">
        <v>0</v>
      </c>
      <c r="L4965" s="6"/>
      <c r="M4965" s="6">
        <v>2022</v>
      </c>
      <c r="N4965" s="6" t="s">
        <v>7745</v>
      </c>
      <c r="O4965" s="6">
        <v>1</v>
      </c>
      <c r="P4965" s="6"/>
      <c r="Q4965" s="6" t="s">
        <v>7733</v>
      </c>
      <c r="R4965" s="6" t="s">
        <v>7734</v>
      </c>
      <c r="S4965" s="6"/>
      <c r="T4965" s="6" t="s">
        <v>3279</v>
      </c>
      <c r="U4965">
        <f t="shared" si="77"/>
        <v>2</v>
      </c>
    </row>
    <row r="4966" spans="1:21" x14ac:dyDescent="0.2">
      <c r="A4966" s="6" t="s">
        <v>13646</v>
      </c>
      <c r="B4966" s="6" t="s">
        <v>13643</v>
      </c>
      <c r="C4966" s="6">
        <v>3557035</v>
      </c>
      <c r="D4966" s="6" t="s">
        <v>6895</v>
      </c>
      <c r="E4966" s="6" t="s">
        <v>13647</v>
      </c>
      <c r="F4966" s="6" t="s">
        <v>6402</v>
      </c>
      <c r="G4966" s="6">
        <v>226</v>
      </c>
      <c r="H4966" s="6">
        <v>277</v>
      </c>
      <c r="I4966" s="6">
        <v>0</v>
      </c>
      <c r="J4966" s="6">
        <v>1</v>
      </c>
      <c r="K4966" s="6">
        <v>0</v>
      </c>
      <c r="L4966" s="6"/>
      <c r="M4966" s="6">
        <v>2022</v>
      </c>
      <c r="N4966" s="6" t="s">
        <v>7745</v>
      </c>
      <c r="O4966" s="6">
        <v>1</v>
      </c>
      <c r="P4966" s="6"/>
      <c r="Q4966" s="6" t="s">
        <v>7733</v>
      </c>
      <c r="R4966" s="6" t="s">
        <v>7734</v>
      </c>
      <c r="S4966" s="6"/>
      <c r="T4966" s="6" t="s">
        <v>3278</v>
      </c>
      <c r="U4966">
        <f t="shared" si="77"/>
        <v>1</v>
      </c>
    </row>
    <row r="4967" spans="1:21" x14ac:dyDescent="0.2">
      <c r="A4967" s="6" t="s">
        <v>13648</v>
      </c>
      <c r="B4967" s="6" t="s">
        <v>13643</v>
      </c>
      <c r="C4967" s="6">
        <v>3557035</v>
      </c>
      <c r="D4967" s="6" t="s">
        <v>6877</v>
      </c>
      <c r="E4967" s="6" t="s">
        <v>13649</v>
      </c>
      <c r="F4967" s="6" t="s">
        <v>6402</v>
      </c>
      <c r="G4967" s="6">
        <v>245</v>
      </c>
      <c r="H4967" s="6">
        <v>723</v>
      </c>
      <c r="I4967" s="6">
        <v>1</v>
      </c>
      <c r="J4967" s="6">
        <v>1</v>
      </c>
      <c r="K4967" s="6">
        <v>0</v>
      </c>
      <c r="L4967" s="6"/>
      <c r="M4967" s="6">
        <v>2022</v>
      </c>
      <c r="N4967" s="6" t="s">
        <v>7745</v>
      </c>
      <c r="O4967" s="6">
        <v>2</v>
      </c>
      <c r="P4967" s="6"/>
      <c r="Q4967" s="6" t="s">
        <v>7733</v>
      </c>
      <c r="R4967" s="6" t="s">
        <v>7734</v>
      </c>
      <c r="S4967" s="6"/>
      <c r="T4967" s="6" t="s">
        <v>3277</v>
      </c>
      <c r="U4967">
        <f t="shared" si="77"/>
        <v>4</v>
      </c>
    </row>
    <row r="4968" spans="1:21" x14ac:dyDescent="0.2">
      <c r="A4968" s="6" t="s">
        <v>13648</v>
      </c>
      <c r="B4968" s="6" t="s">
        <v>13643</v>
      </c>
      <c r="C4968" s="6">
        <v>3557035</v>
      </c>
      <c r="D4968" s="6" t="s">
        <v>6425</v>
      </c>
      <c r="E4968" s="6" t="s">
        <v>13650</v>
      </c>
      <c r="F4968" s="6" t="s">
        <v>6402</v>
      </c>
      <c r="G4968" s="6">
        <v>238</v>
      </c>
      <c r="H4968" s="6">
        <v>723</v>
      </c>
      <c r="I4968" s="6">
        <v>0</v>
      </c>
      <c r="J4968" s="6">
        <v>0</v>
      </c>
      <c r="K4968" s="6">
        <v>0</v>
      </c>
      <c r="L4968" s="6"/>
      <c r="M4968" s="6">
        <v>2022</v>
      </c>
      <c r="N4968" s="6" t="s">
        <v>7745</v>
      </c>
      <c r="O4968" s="6">
        <v>2</v>
      </c>
      <c r="P4968" s="6"/>
      <c r="Q4968" s="6" t="s">
        <v>7733</v>
      </c>
      <c r="R4968" s="6" t="s">
        <v>7734</v>
      </c>
      <c r="S4968" s="6"/>
      <c r="T4968" s="6" t="s">
        <v>3280</v>
      </c>
      <c r="U4968">
        <f t="shared" si="77"/>
        <v>3</v>
      </c>
    </row>
    <row r="4969" spans="1:21" x14ac:dyDescent="0.2">
      <c r="A4969" s="6" t="s">
        <v>13648</v>
      </c>
      <c r="B4969" s="6" t="s">
        <v>13643</v>
      </c>
      <c r="C4969" s="6">
        <v>3557035</v>
      </c>
      <c r="D4969" s="6" t="s">
        <v>6738</v>
      </c>
      <c r="E4969" s="6" t="s">
        <v>6925</v>
      </c>
      <c r="F4969" s="6" t="s">
        <v>6402</v>
      </c>
      <c r="G4969" s="6">
        <v>212</v>
      </c>
      <c r="H4969" s="6">
        <v>723</v>
      </c>
      <c r="I4969" s="6">
        <v>0</v>
      </c>
      <c r="J4969" s="6">
        <v>1</v>
      </c>
      <c r="K4969" s="6">
        <v>0</v>
      </c>
      <c r="L4969" s="6"/>
      <c r="M4969" s="6">
        <v>2022</v>
      </c>
      <c r="N4969" s="6" t="s">
        <v>7745</v>
      </c>
      <c r="O4969" s="6">
        <v>2</v>
      </c>
      <c r="P4969" s="6"/>
      <c r="Q4969" s="6" t="s">
        <v>7733</v>
      </c>
      <c r="R4969" s="6" t="s">
        <v>7734</v>
      </c>
      <c r="S4969" s="6"/>
      <c r="T4969" s="6" t="s">
        <v>3275</v>
      </c>
      <c r="U4969">
        <f t="shared" si="77"/>
        <v>2</v>
      </c>
    </row>
    <row r="4970" spans="1:21" x14ac:dyDescent="0.2">
      <c r="A4970" s="6" t="s">
        <v>13648</v>
      </c>
      <c r="B4970" s="6" t="s">
        <v>13643</v>
      </c>
      <c r="C4970" s="6">
        <v>3557035</v>
      </c>
      <c r="D4970" s="6" t="s">
        <v>13651</v>
      </c>
      <c r="E4970" s="6" t="s">
        <v>13652</v>
      </c>
      <c r="F4970" s="6" t="s">
        <v>6402</v>
      </c>
      <c r="G4970" s="6">
        <v>28</v>
      </c>
      <c r="H4970" s="6">
        <v>723</v>
      </c>
      <c r="I4970" s="6">
        <v>0</v>
      </c>
      <c r="J4970" s="6">
        <v>0</v>
      </c>
      <c r="K4970" s="6">
        <v>0</v>
      </c>
      <c r="L4970" s="6"/>
      <c r="M4970" s="6">
        <v>2022</v>
      </c>
      <c r="N4970" s="6" t="s">
        <v>7745</v>
      </c>
      <c r="O4970" s="6">
        <v>2</v>
      </c>
      <c r="P4970" s="6"/>
      <c r="Q4970" s="6" t="s">
        <v>7733</v>
      </c>
      <c r="R4970" s="6" t="s">
        <v>7734</v>
      </c>
      <c r="S4970" s="6"/>
      <c r="T4970" s="6" t="s">
        <v>3281</v>
      </c>
      <c r="U4970">
        <f t="shared" si="77"/>
        <v>1</v>
      </c>
    </row>
    <row r="4971" spans="1:21" x14ac:dyDescent="0.2">
      <c r="A4971" s="6" t="s">
        <v>13653</v>
      </c>
      <c r="B4971" s="6" t="s">
        <v>13643</v>
      </c>
      <c r="C4971" s="6">
        <v>3557035</v>
      </c>
      <c r="D4971" s="6" t="s">
        <v>6736</v>
      </c>
      <c r="E4971" s="6" t="s">
        <v>13654</v>
      </c>
      <c r="F4971" s="6" t="s">
        <v>6402</v>
      </c>
      <c r="G4971" s="6">
        <v>89</v>
      </c>
      <c r="H4971" s="6">
        <v>218</v>
      </c>
      <c r="I4971" s="6">
        <v>1</v>
      </c>
      <c r="J4971" s="6">
        <v>0</v>
      </c>
      <c r="K4971" s="6">
        <v>0</v>
      </c>
      <c r="L4971" s="6"/>
      <c r="M4971" s="6">
        <v>2022</v>
      </c>
      <c r="N4971" s="6" t="s">
        <v>7745</v>
      </c>
      <c r="O4971" s="6">
        <v>3</v>
      </c>
      <c r="P4971" s="6"/>
      <c r="Q4971" s="6" t="s">
        <v>7733</v>
      </c>
      <c r="R4971" s="6" t="s">
        <v>7734</v>
      </c>
      <c r="S4971" s="6"/>
      <c r="T4971" s="6" t="s">
        <v>3282</v>
      </c>
      <c r="U4971">
        <f t="shared" si="77"/>
        <v>2</v>
      </c>
    </row>
    <row r="4972" spans="1:21" x14ac:dyDescent="0.2">
      <c r="A4972" s="6" t="s">
        <v>13653</v>
      </c>
      <c r="B4972" s="6" t="s">
        <v>13643</v>
      </c>
      <c r="C4972" s="6">
        <v>3557035</v>
      </c>
      <c r="D4972" s="6" t="s">
        <v>6427</v>
      </c>
      <c r="E4972" s="6" t="s">
        <v>6975</v>
      </c>
      <c r="F4972" s="6" t="s">
        <v>6402</v>
      </c>
      <c r="G4972" s="6">
        <v>129</v>
      </c>
      <c r="H4972" s="6">
        <v>218</v>
      </c>
      <c r="I4972" s="6">
        <v>0</v>
      </c>
      <c r="J4972" s="6">
        <v>1</v>
      </c>
      <c r="K4972" s="6">
        <v>0</v>
      </c>
      <c r="L4972" s="6"/>
      <c r="M4972" s="6">
        <v>2022</v>
      </c>
      <c r="N4972" s="6" t="s">
        <v>7745</v>
      </c>
      <c r="O4972" s="6">
        <v>3</v>
      </c>
      <c r="P4972" s="6"/>
      <c r="Q4972" s="6" t="s">
        <v>7733</v>
      </c>
      <c r="R4972" s="6" t="s">
        <v>7734</v>
      </c>
      <c r="S4972" s="6"/>
      <c r="T4972" s="6" t="s">
        <v>3274</v>
      </c>
      <c r="U4972">
        <f t="shared" si="77"/>
        <v>1</v>
      </c>
    </row>
    <row r="4973" spans="1:21" x14ac:dyDescent="0.2">
      <c r="A4973" s="6" t="s">
        <v>13655</v>
      </c>
      <c r="B4973" s="6" t="s">
        <v>13643</v>
      </c>
      <c r="C4973" s="6">
        <v>3557035</v>
      </c>
      <c r="D4973" s="6" t="s">
        <v>6537</v>
      </c>
      <c r="E4973" s="6" t="s">
        <v>6441</v>
      </c>
      <c r="F4973" s="6" t="s">
        <v>6402</v>
      </c>
      <c r="G4973" s="6">
        <v>0</v>
      </c>
      <c r="H4973" s="6"/>
      <c r="I4973" s="6">
        <v>1</v>
      </c>
      <c r="J4973" s="6">
        <v>1</v>
      </c>
      <c r="K4973" s="6">
        <v>1</v>
      </c>
      <c r="L4973" s="6"/>
      <c r="M4973" s="6">
        <v>2022</v>
      </c>
      <c r="N4973" s="6" t="s">
        <v>7745</v>
      </c>
      <c r="O4973" s="6">
        <v>4</v>
      </c>
      <c r="P4973" s="6"/>
      <c r="Q4973" s="6" t="s">
        <v>7733</v>
      </c>
      <c r="R4973" s="6" t="s">
        <v>7734</v>
      </c>
      <c r="S4973" s="6"/>
      <c r="T4973" s="6" t="s">
        <v>3273</v>
      </c>
      <c r="U4973">
        <f t="shared" si="77"/>
        <v>2</v>
      </c>
    </row>
    <row r="4974" spans="1:21" x14ac:dyDescent="0.2">
      <c r="A4974" s="6" t="s">
        <v>13655</v>
      </c>
      <c r="B4974" s="6" t="s">
        <v>13643</v>
      </c>
      <c r="C4974" s="6">
        <v>3557035</v>
      </c>
      <c r="D4974" s="6" t="s">
        <v>13656</v>
      </c>
      <c r="E4974" s="6" t="s">
        <v>13657</v>
      </c>
      <c r="F4974" s="6" t="s">
        <v>6402</v>
      </c>
      <c r="G4974" s="6">
        <v>0</v>
      </c>
      <c r="H4974" s="6"/>
      <c r="I4974" s="6">
        <v>1</v>
      </c>
      <c r="J4974" s="6">
        <v>1</v>
      </c>
      <c r="K4974" s="6">
        <v>1</v>
      </c>
      <c r="L4974" s="6"/>
      <c r="M4974" s="6">
        <v>2022</v>
      </c>
      <c r="N4974" s="6" t="s">
        <v>7745</v>
      </c>
      <c r="O4974" s="6">
        <v>4</v>
      </c>
      <c r="P4974" s="6"/>
      <c r="Q4974" s="6" t="s">
        <v>7733</v>
      </c>
      <c r="R4974" s="6" t="s">
        <v>7734</v>
      </c>
      <c r="S4974" s="6"/>
      <c r="T4974" s="6" t="s">
        <v>3272</v>
      </c>
      <c r="U4974">
        <f t="shared" si="77"/>
        <v>1</v>
      </c>
    </row>
    <row r="4975" spans="1:21" x14ac:dyDescent="0.2">
      <c r="A4975" s="6" t="s">
        <v>13658</v>
      </c>
      <c r="B4975" s="6" t="s">
        <v>13659</v>
      </c>
      <c r="C4975" s="6">
        <v>3552013</v>
      </c>
      <c r="D4975" s="6" t="s">
        <v>13660</v>
      </c>
      <c r="E4975" s="6" t="s">
        <v>13661</v>
      </c>
      <c r="F4975" s="6" t="s">
        <v>6402</v>
      </c>
      <c r="G4975" s="6">
        <v>0</v>
      </c>
      <c r="H4975" s="6"/>
      <c r="I4975" s="6">
        <v>0</v>
      </c>
      <c r="J4975" s="6">
        <v>1</v>
      </c>
      <c r="K4975" s="6">
        <v>1</v>
      </c>
      <c r="L4975" s="6"/>
      <c r="M4975" s="6">
        <v>2022</v>
      </c>
      <c r="N4975" s="6" t="s">
        <v>7732</v>
      </c>
      <c r="O4975" s="6">
        <v>99</v>
      </c>
      <c r="P4975" s="6"/>
      <c r="Q4975" s="6" t="s">
        <v>7733</v>
      </c>
      <c r="R4975" s="6" t="s">
        <v>7734</v>
      </c>
      <c r="S4975" s="6"/>
      <c r="T4975" s="6" t="s">
        <v>946</v>
      </c>
      <c r="U4975">
        <f t="shared" si="77"/>
        <v>1</v>
      </c>
    </row>
    <row r="4976" spans="1:21" x14ac:dyDescent="0.2">
      <c r="A4976" s="6" t="s">
        <v>13662</v>
      </c>
      <c r="B4976" s="6" t="s">
        <v>13659</v>
      </c>
      <c r="C4976" s="6">
        <v>3552013</v>
      </c>
      <c r="D4976" s="6" t="s">
        <v>6713</v>
      </c>
      <c r="E4976" s="6" t="s">
        <v>6585</v>
      </c>
      <c r="F4976" s="6" t="s">
        <v>6402</v>
      </c>
      <c r="G4976" s="6">
        <v>406</v>
      </c>
      <c r="H4976" s="6">
        <v>2267</v>
      </c>
      <c r="I4976" s="6">
        <v>1</v>
      </c>
      <c r="J4976" s="6">
        <v>1</v>
      </c>
      <c r="K4976" s="6">
        <v>0</v>
      </c>
      <c r="L4976" s="6"/>
      <c r="M4976" s="6">
        <v>2022</v>
      </c>
      <c r="N4976" s="6" t="s">
        <v>7745</v>
      </c>
      <c r="O4976" s="6">
        <v>99</v>
      </c>
      <c r="P4976" s="6"/>
      <c r="Q4976" s="6" t="s">
        <v>7733</v>
      </c>
      <c r="R4976" s="6" t="s">
        <v>7734</v>
      </c>
      <c r="S4976" s="6"/>
      <c r="T4976" s="6" t="s">
        <v>3898</v>
      </c>
      <c r="U4976">
        <f t="shared" si="77"/>
        <v>9</v>
      </c>
    </row>
    <row r="4977" spans="1:21" x14ac:dyDescent="0.2">
      <c r="A4977" s="6" t="s">
        <v>13662</v>
      </c>
      <c r="B4977" s="6" t="s">
        <v>13659</v>
      </c>
      <c r="C4977" s="6">
        <v>3552013</v>
      </c>
      <c r="D4977" s="6" t="s">
        <v>6411</v>
      </c>
      <c r="E4977" s="6" t="s">
        <v>13663</v>
      </c>
      <c r="F4977" s="6" t="s">
        <v>6402</v>
      </c>
      <c r="G4977" s="6">
        <v>189</v>
      </c>
      <c r="H4977" s="6">
        <v>2267</v>
      </c>
      <c r="I4977" s="6">
        <v>0</v>
      </c>
      <c r="J4977" s="6">
        <v>0</v>
      </c>
      <c r="K4977" s="6">
        <v>0</v>
      </c>
      <c r="L4977" s="6"/>
      <c r="M4977" s="6">
        <v>2022</v>
      </c>
      <c r="N4977" s="6" t="s">
        <v>7745</v>
      </c>
      <c r="O4977" s="6">
        <v>99</v>
      </c>
      <c r="P4977" s="6"/>
      <c r="Q4977" s="6" t="s">
        <v>7733</v>
      </c>
      <c r="R4977" s="6" t="s">
        <v>7734</v>
      </c>
      <c r="S4977" s="6"/>
      <c r="T4977" s="6" t="s">
        <v>3899</v>
      </c>
      <c r="U4977">
        <f t="shared" si="77"/>
        <v>8</v>
      </c>
    </row>
    <row r="4978" spans="1:21" x14ac:dyDescent="0.2">
      <c r="A4978" s="6" t="s">
        <v>13662</v>
      </c>
      <c r="B4978" s="6" t="s">
        <v>13659</v>
      </c>
      <c r="C4978" s="6">
        <v>3552013</v>
      </c>
      <c r="D4978" s="6" t="s">
        <v>7001</v>
      </c>
      <c r="E4978" s="6" t="s">
        <v>13664</v>
      </c>
      <c r="F4978" s="6" t="s">
        <v>6402</v>
      </c>
      <c r="G4978" s="6">
        <v>270</v>
      </c>
      <c r="H4978" s="6">
        <v>2267</v>
      </c>
      <c r="I4978" s="6">
        <v>0</v>
      </c>
      <c r="J4978" s="6">
        <v>1</v>
      </c>
      <c r="K4978" s="6">
        <v>0</v>
      </c>
      <c r="L4978" s="6"/>
      <c r="M4978" s="6">
        <v>2022</v>
      </c>
      <c r="N4978" s="6" t="s">
        <v>7745</v>
      </c>
      <c r="O4978" s="6">
        <v>99</v>
      </c>
      <c r="P4978" s="6"/>
      <c r="Q4978" s="6" t="s">
        <v>7733</v>
      </c>
      <c r="R4978" s="6" t="s">
        <v>7734</v>
      </c>
      <c r="S4978" s="6"/>
      <c r="T4978" s="6" t="s">
        <v>3897</v>
      </c>
      <c r="U4978">
        <f t="shared" si="77"/>
        <v>7</v>
      </c>
    </row>
    <row r="4979" spans="1:21" x14ac:dyDescent="0.2">
      <c r="A4979" s="6" t="s">
        <v>13662</v>
      </c>
      <c r="B4979" s="6" t="s">
        <v>13659</v>
      </c>
      <c r="C4979" s="6">
        <v>3552013</v>
      </c>
      <c r="D4979" s="6" t="s">
        <v>6919</v>
      </c>
      <c r="E4979" s="6" t="s">
        <v>8456</v>
      </c>
      <c r="F4979" s="6" t="s">
        <v>6402</v>
      </c>
      <c r="G4979" s="6">
        <v>206</v>
      </c>
      <c r="H4979" s="6">
        <v>2267</v>
      </c>
      <c r="I4979" s="6">
        <v>1</v>
      </c>
      <c r="J4979" s="6">
        <v>0</v>
      </c>
      <c r="K4979" s="6">
        <v>0</v>
      </c>
      <c r="L4979" s="6"/>
      <c r="M4979" s="6">
        <v>2022</v>
      </c>
      <c r="N4979" s="6" t="s">
        <v>7745</v>
      </c>
      <c r="O4979" s="6">
        <v>99</v>
      </c>
      <c r="P4979" s="6"/>
      <c r="Q4979" s="6" t="s">
        <v>7733</v>
      </c>
      <c r="R4979" s="6" t="s">
        <v>7734</v>
      </c>
      <c r="S4979" s="6"/>
      <c r="T4979" s="6" t="s">
        <v>3900</v>
      </c>
      <c r="U4979">
        <f t="shared" si="77"/>
        <v>6</v>
      </c>
    </row>
    <row r="4980" spans="1:21" x14ac:dyDescent="0.2">
      <c r="A4980" s="6" t="s">
        <v>13662</v>
      </c>
      <c r="B4980" s="6" t="s">
        <v>13659</v>
      </c>
      <c r="C4980" s="6">
        <v>3552013</v>
      </c>
      <c r="D4980" s="6" t="s">
        <v>6801</v>
      </c>
      <c r="E4980" s="6" t="s">
        <v>6759</v>
      </c>
      <c r="F4980" s="6" t="s">
        <v>6402</v>
      </c>
      <c r="G4980" s="6">
        <v>219</v>
      </c>
      <c r="H4980" s="6">
        <v>2267</v>
      </c>
      <c r="I4980" s="6">
        <v>0</v>
      </c>
      <c r="J4980" s="6">
        <v>0</v>
      </c>
      <c r="K4980" s="6">
        <v>0</v>
      </c>
      <c r="L4980" s="6"/>
      <c r="M4980" s="6">
        <v>2022</v>
      </c>
      <c r="N4980" s="6" t="s">
        <v>7745</v>
      </c>
      <c r="O4980" s="6">
        <v>99</v>
      </c>
      <c r="P4980" s="6"/>
      <c r="Q4980" s="6" t="s">
        <v>7733</v>
      </c>
      <c r="R4980" s="6" t="s">
        <v>7734</v>
      </c>
      <c r="S4980" s="6"/>
      <c r="T4980" s="6" t="s">
        <v>3901</v>
      </c>
      <c r="U4980">
        <f t="shared" si="77"/>
        <v>5</v>
      </c>
    </row>
    <row r="4981" spans="1:21" x14ac:dyDescent="0.2">
      <c r="A4981" s="6" t="s">
        <v>13662</v>
      </c>
      <c r="B4981" s="6" t="s">
        <v>13659</v>
      </c>
      <c r="C4981" s="6">
        <v>3552013</v>
      </c>
      <c r="D4981" s="6" t="s">
        <v>13665</v>
      </c>
      <c r="E4981" s="6" t="s">
        <v>6443</v>
      </c>
      <c r="F4981" s="6" t="s">
        <v>6402</v>
      </c>
      <c r="G4981" s="6">
        <v>128</v>
      </c>
      <c r="H4981" s="6">
        <v>2267</v>
      </c>
      <c r="I4981" s="6">
        <v>0</v>
      </c>
      <c r="J4981" s="6">
        <v>0</v>
      </c>
      <c r="K4981" s="6">
        <v>0</v>
      </c>
      <c r="L4981" s="6"/>
      <c r="M4981" s="6">
        <v>2022</v>
      </c>
      <c r="N4981" s="6" t="s">
        <v>7745</v>
      </c>
      <c r="O4981" s="6">
        <v>99</v>
      </c>
      <c r="P4981" s="6"/>
      <c r="Q4981" s="6" t="s">
        <v>7733</v>
      </c>
      <c r="R4981" s="6" t="s">
        <v>7734</v>
      </c>
      <c r="S4981" s="6"/>
      <c r="T4981" s="6" t="s">
        <v>3902</v>
      </c>
      <c r="U4981">
        <f t="shared" si="77"/>
        <v>4</v>
      </c>
    </row>
    <row r="4982" spans="1:21" x14ac:dyDescent="0.2">
      <c r="A4982" s="6" t="s">
        <v>13662</v>
      </c>
      <c r="B4982" s="6" t="s">
        <v>13659</v>
      </c>
      <c r="C4982" s="6">
        <v>3552013</v>
      </c>
      <c r="D4982" s="6" t="s">
        <v>6793</v>
      </c>
      <c r="E4982" s="6" t="s">
        <v>6602</v>
      </c>
      <c r="F4982" s="6" t="s">
        <v>6402</v>
      </c>
      <c r="G4982" s="6">
        <v>243</v>
      </c>
      <c r="H4982" s="6">
        <v>2267</v>
      </c>
      <c r="I4982" s="6">
        <v>0</v>
      </c>
      <c r="J4982" s="6">
        <v>1</v>
      </c>
      <c r="K4982" s="6">
        <v>0</v>
      </c>
      <c r="L4982" s="6"/>
      <c r="M4982" s="6">
        <v>2022</v>
      </c>
      <c r="N4982" s="6" t="s">
        <v>7745</v>
      </c>
      <c r="O4982" s="6">
        <v>99</v>
      </c>
      <c r="P4982" s="6"/>
      <c r="Q4982" s="6" t="s">
        <v>7733</v>
      </c>
      <c r="R4982" s="6" t="s">
        <v>7734</v>
      </c>
      <c r="S4982" s="6"/>
      <c r="T4982" s="6" t="s">
        <v>3896</v>
      </c>
      <c r="U4982">
        <f t="shared" si="77"/>
        <v>3</v>
      </c>
    </row>
    <row r="4983" spans="1:21" x14ac:dyDescent="0.2">
      <c r="A4983" s="6" t="s">
        <v>13662</v>
      </c>
      <c r="B4983" s="6" t="s">
        <v>13659</v>
      </c>
      <c r="C4983" s="6">
        <v>3552013</v>
      </c>
      <c r="D4983" s="6" t="s">
        <v>7366</v>
      </c>
      <c r="E4983" s="6" t="s">
        <v>7525</v>
      </c>
      <c r="F4983" s="6" t="s">
        <v>6402</v>
      </c>
      <c r="G4983" s="6">
        <v>427</v>
      </c>
      <c r="H4983" s="6">
        <v>2267</v>
      </c>
      <c r="I4983" s="6">
        <v>0</v>
      </c>
      <c r="J4983" s="6">
        <v>1</v>
      </c>
      <c r="K4983" s="6">
        <v>0</v>
      </c>
      <c r="L4983" s="6"/>
      <c r="M4983" s="6">
        <v>2022</v>
      </c>
      <c r="N4983" s="6" t="s">
        <v>7745</v>
      </c>
      <c r="O4983" s="6">
        <v>99</v>
      </c>
      <c r="P4983" s="6"/>
      <c r="Q4983" s="6" t="s">
        <v>7733</v>
      </c>
      <c r="R4983" s="6" t="s">
        <v>7734</v>
      </c>
      <c r="S4983" s="6"/>
      <c r="T4983" s="6" t="s">
        <v>3895</v>
      </c>
      <c r="U4983">
        <f t="shared" si="77"/>
        <v>2</v>
      </c>
    </row>
    <row r="4984" spans="1:21" x14ac:dyDescent="0.2">
      <c r="A4984" s="6" t="s">
        <v>13662</v>
      </c>
      <c r="B4984" s="6" t="s">
        <v>13659</v>
      </c>
      <c r="C4984" s="6">
        <v>3552013</v>
      </c>
      <c r="D4984" s="6" t="s">
        <v>6797</v>
      </c>
      <c r="E4984" s="6" t="s">
        <v>13666</v>
      </c>
      <c r="F4984" s="6" t="s">
        <v>6402</v>
      </c>
      <c r="G4984" s="6">
        <v>179</v>
      </c>
      <c r="H4984" s="6">
        <v>2267</v>
      </c>
      <c r="I4984" s="6">
        <v>0</v>
      </c>
      <c r="J4984" s="6">
        <v>0</v>
      </c>
      <c r="K4984" s="6">
        <v>0</v>
      </c>
      <c r="L4984" s="6"/>
      <c r="M4984" s="6">
        <v>2022</v>
      </c>
      <c r="N4984" s="6" t="s">
        <v>7745</v>
      </c>
      <c r="O4984" s="6">
        <v>99</v>
      </c>
      <c r="P4984" s="6"/>
      <c r="Q4984" s="6" t="s">
        <v>7733</v>
      </c>
      <c r="R4984" s="6" t="s">
        <v>7734</v>
      </c>
      <c r="S4984" s="6"/>
      <c r="T4984" s="6" t="s">
        <v>3903</v>
      </c>
      <c r="U4984">
        <f t="shared" si="77"/>
        <v>1</v>
      </c>
    </row>
    <row r="4985" spans="1:21" x14ac:dyDescent="0.2">
      <c r="A4985" s="6" t="s">
        <v>13667</v>
      </c>
      <c r="B4985" s="6" t="s">
        <v>13668</v>
      </c>
      <c r="C4985" s="6">
        <v>3541055</v>
      </c>
      <c r="D4985" s="6" t="s">
        <v>6943</v>
      </c>
      <c r="E4985" s="6" t="s">
        <v>13669</v>
      </c>
      <c r="F4985" s="6" t="s">
        <v>6402</v>
      </c>
      <c r="G4985" s="6">
        <v>2853</v>
      </c>
      <c r="H4985" s="6">
        <v>5476</v>
      </c>
      <c r="I4985" s="6">
        <v>0</v>
      </c>
      <c r="J4985" s="6">
        <v>1</v>
      </c>
      <c r="K4985" s="6">
        <v>0</v>
      </c>
      <c r="L4985" s="6"/>
      <c r="M4985" s="6">
        <v>2022</v>
      </c>
      <c r="N4985" s="6" t="s">
        <v>7732</v>
      </c>
      <c r="O4985" s="6">
        <v>99</v>
      </c>
      <c r="P4985" s="6"/>
      <c r="Q4985" s="6" t="s">
        <v>7733</v>
      </c>
      <c r="R4985" s="6" t="s">
        <v>7734</v>
      </c>
      <c r="S4985" s="6"/>
      <c r="T4985" s="6" t="s">
        <v>1216</v>
      </c>
      <c r="U4985">
        <f t="shared" si="77"/>
        <v>3</v>
      </c>
    </row>
    <row r="4986" spans="1:21" x14ac:dyDescent="0.2">
      <c r="A4986" s="6" t="s">
        <v>13667</v>
      </c>
      <c r="B4986" s="6" t="s">
        <v>13668</v>
      </c>
      <c r="C4986" s="6">
        <v>3541055</v>
      </c>
      <c r="D4986" s="6" t="s">
        <v>13670</v>
      </c>
      <c r="E4986" s="6" t="s">
        <v>13671</v>
      </c>
      <c r="F4986" s="6" t="s">
        <v>6402</v>
      </c>
      <c r="G4986" s="6">
        <v>132</v>
      </c>
      <c r="H4986" s="6">
        <v>5476</v>
      </c>
      <c r="I4986" s="6">
        <v>0</v>
      </c>
      <c r="J4986" s="6">
        <v>0</v>
      </c>
      <c r="K4986" s="6">
        <v>0</v>
      </c>
      <c r="L4986" s="6"/>
      <c r="M4986" s="6">
        <v>2022</v>
      </c>
      <c r="N4986" s="6" t="s">
        <v>7732</v>
      </c>
      <c r="O4986" s="6">
        <v>99</v>
      </c>
      <c r="P4986" s="6"/>
      <c r="Q4986" s="6" t="s">
        <v>7733</v>
      </c>
      <c r="R4986" s="6" t="s">
        <v>7734</v>
      </c>
      <c r="S4986" s="6"/>
      <c r="T4986" s="6" t="s">
        <v>1217</v>
      </c>
      <c r="U4986">
        <f t="shared" si="77"/>
        <v>2</v>
      </c>
    </row>
    <row r="4987" spans="1:21" x14ac:dyDescent="0.2">
      <c r="A4987" s="6" t="s">
        <v>13667</v>
      </c>
      <c r="B4987" s="6" t="s">
        <v>13668</v>
      </c>
      <c r="C4987" s="6">
        <v>3541055</v>
      </c>
      <c r="D4987" s="6" t="s">
        <v>6958</v>
      </c>
      <c r="E4987" s="6" t="s">
        <v>6772</v>
      </c>
      <c r="F4987" s="6" t="s">
        <v>6402</v>
      </c>
      <c r="G4987" s="6">
        <v>2491</v>
      </c>
      <c r="H4987" s="6">
        <v>5476</v>
      </c>
      <c r="I4987" s="6">
        <v>1</v>
      </c>
      <c r="J4987" s="6">
        <v>0</v>
      </c>
      <c r="K4987" s="6">
        <v>0</v>
      </c>
      <c r="L4987" s="6"/>
      <c r="M4987" s="6">
        <v>2022</v>
      </c>
      <c r="N4987" s="6" t="s">
        <v>7732</v>
      </c>
      <c r="O4987" s="6">
        <v>99</v>
      </c>
      <c r="P4987" s="6"/>
      <c r="Q4987" s="6" t="s">
        <v>7733</v>
      </c>
      <c r="R4987" s="6" t="s">
        <v>7734</v>
      </c>
      <c r="S4987" s="6"/>
      <c r="T4987" s="6" t="s">
        <v>1218</v>
      </c>
      <c r="U4987">
        <f t="shared" si="77"/>
        <v>1</v>
      </c>
    </row>
    <row r="4988" spans="1:21" x14ac:dyDescent="0.2">
      <c r="A4988" s="6" t="s">
        <v>13672</v>
      </c>
      <c r="B4988" s="6" t="s">
        <v>13668</v>
      </c>
      <c r="C4988" s="6">
        <v>3541055</v>
      </c>
      <c r="D4988" s="6" t="s">
        <v>9347</v>
      </c>
      <c r="E4988" s="6" t="s">
        <v>13673</v>
      </c>
      <c r="F4988" s="6" t="s">
        <v>6402</v>
      </c>
      <c r="G4988" s="6">
        <v>1633</v>
      </c>
      <c r="H4988" s="6">
        <v>5449</v>
      </c>
      <c r="I4988" s="6">
        <v>0</v>
      </c>
      <c r="J4988" s="6">
        <v>0</v>
      </c>
      <c r="K4988" s="6">
        <v>0</v>
      </c>
      <c r="L4988" s="6"/>
      <c r="M4988" s="6">
        <v>2022</v>
      </c>
      <c r="N4988" s="6" t="s">
        <v>7770</v>
      </c>
      <c r="O4988" s="6">
        <v>99</v>
      </c>
      <c r="P4988" s="6"/>
      <c r="Q4988" s="6" t="s">
        <v>7733</v>
      </c>
      <c r="R4988" s="6" t="s">
        <v>7734</v>
      </c>
      <c r="S4988" s="6"/>
      <c r="T4988" s="6" t="s">
        <v>5372</v>
      </c>
      <c r="U4988">
        <f t="shared" si="77"/>
        <v>3</v>
      </c>
    </row>
    <row r="4989" spans="1:21" x14ac:dyDescent="0.2">
      <c r="A4989" s="6" t="s">
        <v>13672</v>
      </c>
      <c r="B4989" s="6" t="s">
        <v>13668</v>
      </c>
      <c r="C4989" s="6">
        <v>3541055</v>
      </c>
      <c r="D4989" s="6" t="s">
        <v>6987</v>
      </c>
      <c r="E4989" s="6" t="s">
        <v>13674</v>
      </c>
      <c r="F4989" s="6" t="s">
        <v>6402</v>
      </c>
      <c r="G4989" s="6">
        <v>2139</v>
      </c>
      <c r="H4989" s="6">
        <v>5449</v>
      </c>
      <c r="I4989" s="6">
        <v>1</v>
      </c>
      <c r="J4989" s="6">
        <v>1</v>
      </c>
      <c r="K4989" s="6">
        <v>0</v>
      </c>
      <c r="L4989" s="6"/>
      <c r="M4989" s="6">
        <v>2022</v>
      </c>
      <c r="N4989" s="6" t="s">
        <v>7770</v>
      </c>
      <c r="O4989" s="6">
        <v>99</v>
      </c>
      <c r="P4989" s="6"/>
      <c r="Q4989" s="6" t="s">
        <v>7733</v>
      </c>
      <c r="R4989" s="6" t="s">
        <v>7734</v>
      </c>
      <c r="S4989" s="6"/>
      <c r="T4989" s="6" t="s">
        <v>5371</v>
      </c>
      <c r="U4989">
        <f t="shared" si="77"/>
        <v>2</v>
      </c>
    </row>
    <row r="4990" spans="1:21" x14ac:dyDescent="0.2">
      <c r="A4990" s="6" t="s">
        <v>13672</v>
      </c>
      <c r="B4990" s="6" t="s">
        <v>13668</v>
      </c>
      <c r="C4990" s="6">
        <v>3541055</v>
      </c>
      <c r="D4990" s="6" t="s">
        <v>6507</v>
      </c>
      <c r="E4990" s="6" t="s">
        <v>6623</v>
      </c>
      <c r="F4990" s="6" t="s">
        <v>6402</v>
      </c>
      <c r="G4990" s="6">
        <v>1677</v>
      </c>
      <c r="H4990" s="6">
        <v>5449</v>
      </c>
      <c r="I4990" s="6">
        <v>0</v>
      </c>
      <c r="J4990" s="6">
        <v>0</v>
      </c>
      <c r="K4990" s="6">
        <v>0</v>
      </c>
      <c r="L4990" s="6"/>
      <c r="M4990" s="6">
        <v>2022</v>
      </c>
      <c r="N4990" s="6" t="s">
        <v>7770</v>
      </c>
      <c r="O4990" s="6">
        <v>99</v>
      </c>
      <c r="P4990" s="6"/>
      <c r="Q4990" s="6" t="s">
        <v>7733</v>
      </c>
      <c r="R4990" s="6" t="s">
        <v>7734</v>
      </c>
      <c r="S4990" s="6"/>
      <c r="T4990" s="6" t="s">
        <v>5373</v>
      </c>
      <c r="U4990">
        <f t="shared" si="77"/>
        <v>1</v>
      </c>
    </row>
    <row r="4991" spans="1:21" x14ac:dyDescent="0.2">
      <c r="A4991" s="6" t="s">
        <v>13675</v>
      </c>
      <c r="B4991" s="6" t="s">
        <v>13668</v>
      </c>
      <c r="C4991" s="6">
        <v>3541055</v>
      </c>
      <c r="D4991" s="6" t="s">
        <v>7074</v>
      </c>
      <c r="E4991" s="6" t="s">
        <v>13676</v>
      </c>
      <c r="F4991" s="6" t="s">
        <v>6402</v>
      </c>
      <c r="G4991" s="6">
        <v>2188</v>
      </c>
      <c r="H4991" s="6">
        <v>14488</v>
      </c>
      <c r="I4991" s="6">
        <v>1</v>
      </c>
      <c r="J4991" s="6">
        <v>1</v>
      </c>
      <c r="K4991" s="6">
        <v>0</v>
      </c>
      <c r="L4991" s="6"/>
      <c r="M4991" s="6">
        <v>2022</v>
      </c>
      <c r="N4991" s="6" t="s">
        <v>7745</v>
      </c>
      <c r="O4991" s="6">
        <v>99</v>
      </c>
      <c r="P4991" s="6"/>
      <c r="Q4991" s="6" t="s">
        <v>7733</v>
      </c>
      <c r="R4991" s="6" t="s">
        <v>7734</v>
      </c>
      <c r="S4991" s="6"/>
      <c r="T4991" s="6" t="s">
        <v>5370</v>
      </c>
      <c r="U4991">
        <f t="shared" si="77"/>
        <v>10</v>
      </c>
    </row>
    <row r="4992" spans="1:21" x14ac:dyDescent="0.2">
      <c r="A4992" s="6" t="s">
        <v>13675</v>
      </c>
      <c r="B4992" s="6" t="s">
        <v>13668</v>
      </c>
      <c r="C4992" s="6">
        <v>3541055</v>
      </c>
      <c r="D4992" s="6" t="s">
        <v>12413</v>
      </c>
      <c r="E4992" s="6" t="s">
        <v>10198</v>
      </c>
      <c r="F4992" s="6" t="s">
        <v>6402</v>
      </c>
      <c r="G4992" s="6">
        <v>2371</v>
      </c>
      <c r="H4992" s="6">
        <v>14488</v>
      </c>
      <c r="I4992" s="6">
        <v>0</v>
      </c>
      <c r="J4992" s="6">
        <v>1</v>
      </c>
      <c r="K4992" s="6">
        <v>0</v>
      </c>
      <c r="L4992" s="6"/>
      <c r="M4992" s="6">
        <v>2022</v>
      </c>
      <c r="N4992" s="6" t="s">
        <v>7745</v>
      </c>
      <c r="O4992" s="6">
        <v>99</v>
      </c>
      <c r="P4992" s="6"/>
      <c r="Q4992" s="6" t="s">
        <v>7733</v>
      </c>
      <c r="R4992" s="6" t="s">
        <v>7734</v>
      </c>
      <c r="S4992" s="6"/>
      <c r="T4992" s="6" t="s">
        <v>5369</v>
      </c>
      <c r="U4992">
        <f t="shared" si="77"/>
        <v>9</v>
      </c>
    </row>
    <row r="4993" spans="1:21" x14ac:dyDescent="0.2">
      <c r="A4993" s="6" t="s">
        <v>13675</v>
      </c>
      <c r="B4993" s="6" t="s">
        <v>13668</v>
      </c>
      <c r="C4993" s="6">
        <v>3541055</v>
      </c>
      <c r="D4993" s="6" t="s">
        <v>13677</v>
      </c>
      <c r="E4993" s="6" t="s">
        <v>13678</v>
      </c>
      <c r="F4993" s="6" t="s">
        <v>6402</v>
      </c>
      <c r="G4993" s="6">
        <v>437</v>
      </c>
      <c r="H4993" s="6">
        <v>14488</v>
      </c>
      <c r="I4993" s="6">
        <v>0</v>
      </c>
      <c r="J4993" s="6">
        <v>0</v>
      </c>
      <c r="K4993" s="6">
        <v>0</v>
      </c>
      <c r="L4993" s="6"/>
      <c r="M4993" s="6">
        <v>2022</v>
      </c>
      <c r="N4993" s="6" t="s">
        <v>7745</v>
      </c>
      <c r="O4993" s="6">
        <v>99</v>
      </c>
      <c r="P4993" s="6"/>
      <c r="Q4993" s="6" t="s">
        <v>7733</v>
      </c>
      <c r="R4993" s="6" t="s">
        <v>7734</v>
      </c>
      <c r="S4993" s="6"/>
      <c r="T4993" s="6" t="s">
        <v>5374</v>
      </c>
      <c r="U4993">
        <f t="shared" si="77"/>
        <v>8</v>
      </c>
    </row>
    <row r="4994" spans="1:21" x14ac:dyDescent="0.2">
      <c r="A4994" s="6" t="s">
        <v>13675</v>
      </c>
      <c r="B4994" s="6" t="s">
        <v>13668</v>
      </c>
      <c r="C4994" s="6">
        <v>3541055</v>
      </c>
      <c r="D4994" s="6" t="s">
        <v>6809</v>
      </c>
      <c r="E4994" s="6" t="s">
        <v>13679</v>
      </c>
      <c r="F4994" s="6" t="s">
        <v>6402</v>
      </c>
      <c r="G4994" s="6">
        <v>1652</v>
      </c>
      <c r="H4994" s="6">
        <v>14488</v>
      </c>
      <c r="I4994" s="6">
        <v>0</v>
      </c>
      <c r="J4994" s="6">
        <v>0</v>
      </c>
      <c r="K4994" s="6">
        <v>0</v>
      </c>
      <c r="L4994" s="6"/>
      <c r="M4994" s="6">
        <v>2022</v>
      </c>
      <c r="N4994" s="6" t="s">
        <v>7745</v>
      </c>
      <c r="O4994" s="6">
        <v>99</v>
      </c>
      <c r="P4994" s="6"/>
      <c r="Q4994" s="6" t="s">
        <v>7733</v>
      </c>
      <c r="R4994" s="6" t="s">
        <v>7734</v>
      </c>
      <c r="S4994" s="6"/>
      <c r="T4994" s="6" t="s">
        <v>5375</v>
      </c>
      <c r="U4994">
        <f t="shared" si="77"/>
        <v>7</v>
      </c>
    </row>
    <row r="4995" spans="1:21" x14ac:dyDescent="0.2">
      <c r="A4995" s="6" t="s">
        <v>13675</v>
      </c>
      <c r="B4995" s="6" t="s">
        <v>13668</v>
      </c>
      <c r="C4995" s="6">
        <v>3541055</v>
      </c>
      <c r="D4995" s="6" t="s">
        <v>6428</v>
      </c>
      <c r="E4995" s="6" t="s">
        <v>13680</v>
      </c>
      <c r="F4995" s="6" t="s">
        <v>6402</v>
      </c>
      <c r="G4995" s="6">
        <v>1392</v>
      </c>
      <c r="H4995" s="6">
        <v>14488</v>
      </c>
      <c r="I4995" s="6">
        <v>0</v>
      </c>
      <c r="J4995" s="6">
        <v>0</v>
      </c>
      <c r="K4995" s="6">
        <v>0</v>
      </c>
      <c r="L4995" s="6"/>
      <c r="M4995" s="6">
        <v>2022</v>
      </c>
      <c r="N4995" s="6" t="s">
        <v>7745</v>
      </c>
      <c r="O4995" s="6">
        <v>99</v>
      </c>
      <c r="P4995" s="6"/>
      <c r="Q4995" s="6" t="s">
        <v>7733</v>
      </c>
      <c r="R4995" s="6" t="s">
        <v>7734</v>
      </c>
      <c r="S4995" s="6"/>
      <c r="T4995" s="6" t="s">
        <v>5376</v>
      </c>
      <c r="U4995">
        <f t="shared" ref="U4995:U5058" si="78">COUNTIF(A4995:A11295,A4995)</f>
        <v>6</v>
      </c>
    </row>
    <row r="4996" spans="1:21" x14ac:dyDescent="0.2">
      <c r="A4996" s="6" t="s">
        <v>13675</v>
      </c>
      <c r="B4996" s="6" t="s">
        <v>13668</v>
      </c>
      <c r="C4996" s="6">
        <v>3541055</v>
      </c>
      <c r="D4996" s="6" t="s">
        <v>7659</v>
      </c>
      <c r="E4996" s="6" t="s">
        <v>13681</v>
      </c>
      <c r="F4996" s="6" t="s">
        <v>6402</v>
      </c>
      <c r="G4996" s="6">
        <v>667</v>
      </c>
      <c r="H4996" s="6">
        <v>14488</v>
      </c>
      <c r="I4996" s="6">
        <v>0</v>
      </c>
      <c r="J4996" s="6">
        <v>0</v>
      </c>
      <c r="K4996" s="6">
        <v>0</v>
      </c>
      <c r="L4996" s="6"/>
      <c r="M4996" s="6">
        <v>2022</v>
      </c>
      <c r="N4996" s="6" t="s">
        <v>7745</v>
      </c>
      <c r="O4996" s="6">
        <v>99</v>
      </c>
      <c r="P4996" s="6"/>
      <c r="Q4996" s="6" t="s">
        <v>7733</v>
      </c>
      <c r="R4996" s="6" t="s">
        <v>7734</v>
      </c>
      <c r="S4996" s="6"/>
      <c r="T4996" s="6" t="s">
        <v>5377</v>
      </c>
      <c r="U4996">
        <f t="shared" si="78"/>
        <v>5</v>
      </c>
    </row>
    <row r="4997" spans="1:21" x14ac:dyDescent="0.2">
      <c r="A4997" s="6" t="s">
        <v>13675</v>
      </c>
      <c r="B4997" s="6" t="s">
        <v>13668</v>
      </c>
      <c r="C4997" s="6">
        <v>3541055</v>
      </c>
      <c r="D4997" s="6" t="s">
        <v>6858</v>
      </c>
      <c r="E4997" s="6" t="s">
        <v>6520</v>
      </c>
      <c r="F4997" s="6" t="s">
        <v>6402</v>
      </c>
      <c r="G4997" s="6">
        <v>2269</v>
      </c>
      <c r="H4997" s="6">
        <v>14488</v>
      </c>
      <c r="I4997" s="6">
        <v>1</v>
      </c>
      <c r="J4997" s="6">
        <v>1</v>
      </c>
      <c r="K4997" s="6">
        <v>0</v>
      </c>
      <c r="L4997" s="6"/>
      <c r="M4997" s="6">
        <v>2022</v>
      </c>
      <c r="N4997" s="6" t="s">
        <v>7745</v>
      </c>
      <c r="O4997" s="6">
        <v>99</v>
      </c>
      <c r="P4997" s="6"/>
      <c r="Q4997" s="6" t="s">
        <v>7733</v>
      </c>
      <c r="R4997" s="6" t="s">
        <v>7734</v>
      </c>
      <c r="S4997" s="6"/>
      <c r="T4997" s="6" t="s">
        <v>5368</v>
      </c>
      <c r="U4997">
        <f t="shared" si="78"/>
        <v>4</v>
      </c>
    </row>
    <row r="4998" spans="1:21" x14ac:dyDescent="0.2">
      <c r="A4998" s="6" t="s">
        <v>13675</v>
      </c>
      <c r="B4998" s="6" t="s">
        <v>13668</v>
      </c>
      <c r="C4998" s="6">
        <v>3541055</v>
      </c>
      <c r="D4998" s="6" t="s">
        <v>13682</v>
      </c>
      <c r="E4998" s="6" t="s">
        <v>13683</v>
      </c>
      <c r="F4998" s="6" t="s">
        <v>6402</v>
      </c>
      <c r="G4998" s="6">
        <v>382</v>
      </c>
      <c r="H4998" s="6">
        <v>14488</v>
      </c>
      <c r="I4998" s="6">
        <v>0</v>
      </c>
      <c r="J4998" s="6">
        <v>0</v>
      </c>
      <c r="K4998" s="6">
        <v>0</v>
      </c>
      <c r="L4998" s="6"/>
      <c r="M4998" s="6">
        <v>2022</v>
      </c>
      <c r="N4998" s="6" t="s">
        <v>7745</v>
      </c>
      <c r="O4998" s="6">
        <v>99</v>
      </c>
      <c r="P4998" s="6"/>
      <c r="Q4998" s="6" t="s">
        <v>7733</v>
      </c>
      <c r="R4998" s="6" t="s">
        <v>7734</v>
      </c>
      <c r="S4998" s="6"/>
      <c r="T4998" s="6" t="s">
        <v>5378</v>
      </c>
      <c r="U4998">
        <f t="shared" si="78"/>
        <v>3</v>
      </c>
    </row>
    <row r="4999" spans="1:21" x14ac:dyDescent="0.2">
      <c r="A4999" s="6" t="s">
        <v>13675</v>
      </c>
      <c r="B4999" s="6" t="s">
        <v>13668</v>
      </c>
      <c r="C4999" s="6">
        <v>3541055</v>
      </c>
      <c r="D4999" s="6" t="s">
        <v>13684</v>
      </c>
      <c r="E4999" s="6" t="s">
        <v>13685</v>
      </c>
      <c r="F4999" s="6" t="s">
        <v>6402</v>
      </c>
      <c r="G4999" s="6">
        <v>1554</v>
      </c>
      <c r="H4999" s="6">
        <v>14488</v>
      </c>
      <c r="I4999" s="6">
        <v>0</v>
      </c>
      <c r="J4999" s="6">
        <v>0</v>
      </c>
      <c r="K4999" s="6">
        <v>0</v>
      </c>
      <c r="L4999" s="6"/>
      <c r="M4999" s="6">
        <v>2022</v>
      </c>
      <c r="N4999" s="6" t="s">
        <v>7745</v>
      </c>
      <c r="O4999" s="6">
        <v>99</v>
      </c>
      <c r="P4999" s="6"/>
      <c r="Q4999" s="6" t="s">
        <v>7733</v>
      </c>
      <c r="R4999" s="6" t="s">
        <v>7734</v>
      </c>
      <c r="S4999" s="6"/>
      <c r="T4999" s="6" t="s">
        <v>5379</v>
      </c>
      <c r="U4999">
        <f t="shared" si="78"/>
        <v>2</v>
      </c>
    </row>
    <row r="5000" spans="1:21" x14ac:dyDescent="0.2">
      <c r="A5000" s="6" t="s">
        <v>13675</v>
      </c>
      <c r="B5000" s="6" t="s">
        <v>13668</v>
      </c>
      <c r="C5000" s="6">
        <v>3541055</v>
      </c>
      <c r="D5000" s="6" t="s">
        <v>6595</v>
      </c>
      <c r="E5000" s="6" t="s">
        <v>7612</v>
      </c>
      <c r="F5000" s="6" t="s">
        <v>6402</v>
      </c>
      <c r="G5000" s="6">
        <v>1576</v>
      </c>
      <c r="H5000" s="6">
        <v>14488</v>
      </c>
      <c r="I5000" s="6">
        <v>0</v>
      </c>
      <c r="J5000" s="6">
        <v>0</v>
      </c>
      <c r="K5000" s="6">
        <v>0</v>
      </c>
      <c r="L5000" s="6"/>
      <c r="M5000" s="6">
        <v>2022</v>
      </c>
      <c r="N5000" s="6" t="s">
        <v>7745</v>
      </c>
      <c r="O5000" s="6">
        <v>99</v>
      </c>
      <c r="P5000" s="6"/>
      <c r="Q5000" s="6" t="s">
        <v>7733</v>
      </c>
      <c r="R5000" s="6" t="s">
        <v>7734</v>
      </c>
      <c r="S5000" s="6"/>
      <c r="T5000" s="6" t="s">
        <v>5380</v>
      </c>
      <c r="U5000">
        <f t="shared" si="78"/>
        <v>1</v>
      </c>
    </row>
    <row r="5001" spans="1:21" x14ac:dyDescent="0.2">
      <c r="A5001" s="6" t="s">
        <v>13686</v>
      </c>
      <c r="B5001" s="6" t="s">
        <v>13687</v>
      </c>
      <c r="C5001" s="6">
        <v>3512061</v>
      </c>
      <c r="D5001" s="6" t="s">
        <v>6440</v>
      </c>
      <c r="E5001" s="6" t="s">
        <v>7728</v>
      </c>
      <c r="F5001" s="6" t="s">
        <v>6402</v>
      </c>
      <c r="G5001" s="6">
        <v>697</v>
      </c>
      <c r="H5001" s="6">
        <v>1471</v>
      </c>
      <c r="I5001" s="6">
        <v>1</v>
      </c>
      <c r="J5001" s="6">
        <v>1</v>
      </c>
      <c r="K5001" s="6">
        <v>0</v>
      </c>
      <c r="L5001" s="6"/>
      <c r="M5001" s="6">
        <v>2022</v>
      </c>
      <c r="N5001" s="6" t="s">
        <v>7732</v>
      </c>
      <c r="O5001" s="6">
        <v>99</v>
      </c>
      <c r="P5001" s="6"/>
      <c r="Q5001" s="6" t="s">
        <v>7733</v>
      </c>
      <c r="R5001" s="6" t="s">
        <v>7734</v>
      </c>
      <c r="S5001" s="6"/>
      <c r="T5001" s="6" t="s">
        <v>513</v>
      </c>
      <c r="U5001">
        <f t="shared" si="78"/>
        <v>3</v>
      </c>
    </row>
    <row r="5002" spans="1:21" x14ac:dyDescent="0.2">
      <c r="A5002" s="6" t="s">
        <v>13686</v>
      </c>
      <c r="B5002" s="6" t="s">
        <v>13687</v>
      </c>
      <c r="C5002" s="6">
        <v>3512061</v>
      </c>
      <c r="D5002" s="6" t="s">
        <v>6535</v>
      </c>
      <c r="E5002" s="6" t="s">
        <v>7723</v>
      </c>
      <c r="F5002" s="6" t="s">
        <v>6402</v>
      </c>
      <c r="G5002" s="6">
        <v>585</v>
      </c>
      <c r="H5002" s="6">
        <v>1471</v>
      </c>
      <c r="I5002" s="6">
        <v>0</v>
      </c>
      <c r="J5002" s="6">
        <v>0</v>
      </c>
      <c r="K5002" s="6">
        <v>0</v>
      </c>
      <c r="L5002" s="6"/>
      <c r="M5002" s="6">
        <v>2022</v>
      </c>
      <c r="N5002" s="6" t="s">
        <v>7732</v>
      </c>
      <c r="O5002" s="6">
        <v>99</v>
      </c>
      <c r="P5002" s="6"/>
      <c r="Q5002" s="6" t="s">
        <v>7733</v>
      </c>
      <c r="R5002" s="6" t="s">
        <v>7734</v>
      </c>
      <c r="S5002" s="6"/>
      <c r="T5002" s="6" t="s">
        <v>514</v>
      </c>
      <c r="U5002">
        <f t="shared" si="78"/>
        <v>2</v>
      </c>
    </row>
    <row r="5003" spans="1:21" x14ac:dyDescent="0.2">
      <c r="A5003" s="6" t="s">
        <v>13686</v>
      </c>
      <c r="B5003" s="6" t="s">
        <v>13687</v>
      </c>
      <c r="C5003" s="6">
        <v>3512061</v>
      </c>
      <c r="D5003" s="6" t="s">
        <v>6622</v>
      </c>
      <c r="E5003" s="6" t="s">
        <v>6669</v>
      </c>
      <c r="F5003" s="6" t="s">
        <v>6402</v>
      </c>
      <c r="G5003" s="6">
        <v>189</v>
      </c>
      <c r="H5003" s="6">
        <v>1471</v>
      </c>
      <c r="I5003" s="6">
        <v>0</v>
      </c>
      <c r="J5003" s="6">
        <v>0</v>
      </c>
      <c r="K5003" s="6">
        <v>0</v>
      </c>
      <c r="L5003" s="6"/>
      <c r="M5003" s="6">
        <v>2022</v>
      </c>
      <c r="N5003" s="6" t="s">
        <v>7732</v>
      </c>
      <c r="O5003" s="6">
        <v>99</v>
      </c>
      <c r="P5003" s="6"/>
      <c r="Q5003" s="6" t="s">
        <v>7733</v>
      </c>
      <c r="R5003" s="6" t="s">
        <v>7734</v>
      </c>
      <c r="S5003" s="6"/>
      <c r="T5003" s="6" t="s">
        <v>515</v>
      </c>
      <c r="U5003">
        <f t="shared" si="78"/>
        <v>1</v>
      </c>
    </row>
    <row r="5004" spans="1:21" x14ac:dyDescent="0.2">
      <c r="A5004" s="6" t="s">
        <v>13688</v>
      </c>
      <c r="B5004" s="6" t="s">
        <v>13687</v>
      </c>
      <c r="C5004" s="6">
        <v>3512061</v>
      </c>
      <c r="D5004" s="6" t="s">
        <v>7133</v>
      </c>
      <c r="E5004" s="6" t="s">
        <v>13689</v>
      </c>
      <c r="F5004" s="6" t="s">
        <v>6402</v>
      </c>
      <c r="G5004" s="6">
        <v>521</v>
      </c>
      <c r="H5004" s="6">
        <v>2285</v>
      </c>
      <c r="I5004" s="6">
        <v>1</v>
      </c>
      <c r="J5004" s="6">
        <v>1</v>
      </c>
      <c r="K5004" s="6">
        <v>0</v>
      </c>
      <c r="L5004" s="6"/>
      <c r="M5004" s="6">
        <v>2022</v>
      </c>
      <c r="N5004" s="6" t="s">
        <v>7745</v>
      </c>
      <c r="O5004" s="6" t="s">
        <v>13687</v>
      </c>
      <c r="P5004" s="6"/>
      <c r="Q5004" s="6" t="s">
        <v>7733</v>
      </c>
      <c r="R5004" s="6" t="s">
        <v>7734</v>
      </c>
      <c r="S5004" s="6"/>
      <c r="T5004" s="6" t="s">
        <v>1705</v>
      </c>
      <c r="U5004">
        <f t="shared" si="78"/>
        <v>6</v>
      </c>
    </row>
    <row r="5005" spans="1:21" x14ac:dyDescent="0.2">
      <c r="A5005" s="6" t="s">
        <v>13688</v>
      </c>
      <c r="B5005" s="6" t="s">
        <v>13687</v>
      </c>
      <c r="C5005" s="6">
        <v>3512061</v>
      </c>
      <c r="D5005" s="6" t="s">
        <v>6624</v>
      </c>
      <c r="E5005" s="6" t="s">
        <v>13690</v>
      </c>
      <c r="F5005" s="6" t="s">
        <v>6402</v>
      </c>
      <c r="G5005" s="6">
        <v>365</v>
      </c>
      <c r="H5005" s="6">
        <v>2285</v>
      </c>
      <c r="I5005" s="6">
        <v>1</v>
      </c>
      <c r="J5005" s="6">
        <v>0</v>
      </c>
      <c r="K5005" s="6">
        <v>0</v>
      </c>
      <c r="L5005" s="6"/>
      <c r="M5005" s="6">
        <v>2022</v>
      </c>
      <c r="N5005" s="6" t="s">
        <v>7745</v>
      </c>
      <c r="O5005" s="6" t="s">
        <v>13687</v>
      </c>
      <c r="P5005" s="6"/>
      <c r="Q5005" s="6" t="s">
        <v>7733</v>
      </c>
      <c r="R5005" s="6" t="s">
        <v>7734</v>
      </c>
      <c r="S5005" s="6"/>
      <c r="T5005" s="6" t="s">
        <v>1706</v>
      </c>
      <c r="U5005">
        <f t="shared" si="78"/>
        <v>5</v>
      </c>
    </row>
    <row r="5006" spans="1:21" x14ac:dyDescent="0.2">
      <c r="A5006" s="6" t="s">
        <v>13688</v>
      </c>
      <c r="B5006" s="6" t="s">
        <v>13687</v>
      </c>
      <c r="C5006" s="6">
        <v>3512061</v>
      </c>
      <c r="D5006" s="6" t="s">
        <v>6822</v>
      </c>
      <c r="E5006" s="6" t="s">
        <v>11274</v>
      </c>
      <c r="F5006" s="6" t="s">
        <v>6402</v>
      </c>
      <c r="G5006" s="6">
        <v>407</v>
      </c>
      <c r="H5006" s="6">
        <v>2285</v>
      </c>
      <c r="I5006" s="6">
        <v>0</v>
      </c>
      <c r="J5006" s="6">
        <v>1</v>
      </c>
      <c r="K5006" s="6">
        <v>0</v>
      </c>
      <c r="L5006" s="6"/>
      <c r="M5006" s="6">
        <v>2022</v>
      </c>
      <c r="N5006" s="6" t="s">
        <v>7745</v>
      </c>
      <c r="O5006" s="6" t="s">
        <v>13687</v>
      </c>
      <c r="P5006" s="6"/>
      <c r="Q5006" s="6" t="s">
        <v>7733</v>
      </c>
      <c r="R5006" s="6" t="s">
        <v>7734</v>
      </c>
      <c r="S5006" s="6"/>
      <c r="T5006" s="6" t="s">
        <v>1704</v>
      </c>
      <c r="U5006">
        <f t="shared" si="78"/>
        <v>4</v>
      </c>
    </row>
    <row r="5007" spans="1:21" x14ac:dyDescent="0.2">
      <c r="A5007" s="6" t="s">
        <v>13688</v>
      </c>
      <c r="B5007" s="6" t="s">
        <v>13687</v>
      </c>
      <c r="C5007" s="6">
        <v>3512061</v>
      </c>
      <c r="D5007" s="6" t="s">
        <v>6889</v>
      </c>
      <c r="E5007" s="6" t="s">
        <v>13691</v>
      </c>
      <c r="F5007" s="6" t="s">
        <v>6402</v>
      </c>
      <c r="G5007" s="6">
        <v>508</v>
      </c>
      <c r="H5007" s="6">
        <v>2285</v>
      </c>
      <c r="I5007" s="6">
        <v>0</v>
      </c>
      <c r="J5007" s="6">
        <v>1</v>
      </c>
      <c r="K5007" s="6">
        <v>0</v>
      </c>
      <c r="L5007" s="6"/>
      <c r="M5007" s="6">
        <v>2022</v>
      </c>
      <c r="N5007" s="6" t="s">
        <v>7745</v>
      </c>
      <c r="O5007" s="6" t="s">
        <v>13687</v>
      </c>
      <c r="P5007" s="6"/>
      <c r="Q5007" s="6" t="s">
        <v>7733</v>
      </c>
      <c r="R5007" s="6" t="s">
        <v>7734</v>
      </c>
      <c r="S5007" s="6"/>
      <c r="T5007" s="6" t="s">
        <v>1703</v>
      </c>
      <c r="U5007">
        <f t="shared" si="78"/>
        <v>3</v>
      </c>
    </row>
    <row r="5008" spans="1:21" x14ac:dyDescent="0.2">
      <c r="A5008" s="6" t="s">
        <v>13688</v>
      </c>
      <c r="B5008" s="6" t="s">
        <v>13687</v>
      </c>
      <c r="C5008" s="6">
        <v>3512061</v>
      </c>
      <c r="D5008" s="6" t="s">
        <v>12818</v>
      </c>
      <c r="E5008" s="6" t="s">
        <v>13692</v>
      </c>
      <c r="F5008" s="6" t="s">
        <v>6402</v>
      </c>
      <c r="G5008" s="6">
        <v>242</v>
      </c>
      <c r="H5008" s="6">
        <v>2285</v>
      </c>
      <c r="I5008" s="6">
        <v>0</v>
      </c>
      <c r="J5008" s="6">
        <v>0</v>
      </c>
      <c r="K5008" s="6">
        <v>0</v>
      </c>
      <c r="L5008" s="6"/>
      <c r="M5008" s="6">
        <v>2022</v>
      </c>
      <c r="N5008" s="6" t="s">
        <v>7745</v>
      </c>
      <c r="O5008" s="6" t="s">
        <v>13687</v>
      </c>
      <c r="P5008" s="6"/>
      <c r="Q5008" s="6" t="s">
        <v>7733</v>
      </c>
      <c r="R5008" s="6" t="s">
        <v>7734</v>
      </c>
      <c r="S5008" s="6"/>
      <c r="T5008" s="6" t="s">
        <v>1707</v>
      </c>
      <c r="U5008">
        <f t="shared" si="78"/>
        <v>2</v>
      </c>
    </row>
    <row r="5009" spans="1:21" x14ac:dyDescent="0.2">
      <c r="A5009" s="6" t="s">
        <v>13688</v>
      </c>
      <c r="B5009" s="6" t="s">
        <v>13687</v>
      </c>
      <c r="C5009" s="6">
        <v>3512061</v>
      </c>
      <c r="D5009" s="6" t="s">
        <v>6934</v>
      </c>
      <c r="E5009" s="6" t="s">
        <v>13693</v>
      </c>
      <c r="F5009" s="6" t="s">
        <v>6402</v>
      </c>
      <c r="G5009" s="6">
        <v>242</v>
      </c>
      <c r="H5009" s="6">
        <v>2285</v>
      </c>
      <c r="I5009" s="6">
        <v>0</v>
      </c>
      <c r="J5009" s="6">
        <v>0</v>
      </c>
      <c r="K5009" s="6">
        <v>0</v>
      </c>
      <c r="L5009" s="6"/>
      <c r="M5009" s="6">
        <v>2022</v>
      </c>
      <c r="N5009" s="6" t="s">
        <v>7745</v>
      </c>
      <c r="O5009" s="6" t="s">
        <v>13687</v>
      </c>
      <c r="P5009" s="6"/>
      <c r="Q5009" s="6" t="s">
        <v>7733</v>
      </c>
      <c r="R5009" s="6" t="s">
        <v>7734</v>
      </c>
      <c r="S5009" s="6"/>
      <c r="T5009" s="6" t="s">
        <v>1708</v>
      </c>
      <c r="U5009">
        <f t="shared" si="78"/>
        <v>1</v>
      </c>
    </row>
    <row r="5010" spans="1:21" x14ac:dyDescent="0.2">
      <c r="A5010" s="6" t="s">
        <v>13694</v>
      </c>
      <c r="B5010" s="6" t="s">
        <v>13687</v>
      </c>
      <c r="C5010" s="6">
        <v>3512061</v>
      </c>
      <c r="D5010" s="6" t="s">
        <v>6761</v>
      </c>
      <c r="E5010" s="6" t="s">
        <v>13689</v>
      </c>
      <c r="F5010" s="6" t="s">
        <v>6402</v>
      </c>
      <c r="G5010" s="6">
        <v>327</v>
      </c>
      <c r="H5010" s="6">
        <v>1451</v>
      </c>
      <c r="I5010" s="6">
        <v>1</v>
      </c>
      <c r="J5010" s="6">
        <v>1</v>
      </c>
      <c r="K5010" s="6">
        <v>0</v>
      </c>
      <c r="L5010" s="6"/>
      <c r="M5010" s="6">
        <v>2022</v>
      </c>
      <c r="N5010" s="6" t="s">
        <v>7745</v>
      </c>
      <c r="O5010" s="6" t="s">
        <v>13695</v>
      </c>
      <c r="P5010" s="6"/>
      <c r="Q5010" s="6" t="s">
        <v>7733</v>
      </c>
      <c r="R5010" s="6" t="s">
        <v>7734</v>
      </c>
      <c r="S5010" s="6"/>
      <c r="T5010" s="6" t="s">
        <v>1701</v>
      </c>
      <c r="U5010">
        <f t="shared" si="78"/>
        <v>6</v>
      </c>
    </row>
    <row r="5011" spans="1:21" x14ac:dyDescent="0.2">
      <c r="A5011" s="6" t="s">
        <v>13694</v>
      </c>
      <c r="B5011" s="6" t="s">
        <v>13687</v>
      </c>
      <c r="C5011" s="6">
        <v>3512061</v>
      </c>
      <c r="D5011" s="6" t="s">
        <v>9733</v>
      </c>
      <c r="E5011" s="6" t="s">
        <v>7110</v>
      </c>
      <c r="F5011" s="6" t="s">
        <v>6402</v>
      </c>
      <c r="G5011" s="6">
        <v>293</v>
      </c>
      <c r="H5011" s="6">
        <v>1451</v>
      </c>
      <c r="I5011" s="6">
        <v>1</v>
      </c>
      <c r="J5011" s="6">
        <v>1</v>
      </c>
      <c r="K5011" s="6">
        <v>0</v>
      </c>
      <c r="L5011" s="6"/>
      <c r="M5011" s="6">
        <v>2022</v>
      </c>
      <c r="N5011" s="6" t="s">
        <v>7745</v>
      </c>
      <c r="O5011" s="6" t="s">
        <v>13695</v>
      </c>
      <c r="P5011" s="6"/>
      <c r="Q5011" s="6" t="s">
        <v>7733</v>
      </c>
      <c r="R5011" s="6" t="s">
        <v>7734</v>
      </c>
      <c r="S5011" s="6"/>
      <c r="T5011" s="6" t="s">
        <v>1700</v>
      </c>
      <c r="U5011">
        <f t="shared" si="78"/>
        <v>5</v>
      </c>
    </row>
    <row r="5012" spans="1:21" x14ac:dyDescent="0.2">
      <c r="A5012" s="6" t="s">
        <v>13694</v>
      </c>
      <c r="B5012" s="6" t="s">
        <v>13687</v>
      </c>
      <c r="C5012" s="6">
        <v>3512061</v>
      </c>
      <c r="D5012" s="6" t="s">
        <v>7037</v>
      </c>
      <c r="E5012" s="6" t="s">
        <v>13696</v>
      </c>
      <c r="F5012" s="6" t="s">
        <v>6402</v>
      </c>
      <c r="G5012" s="6">
        <v>283</v>
      </c>
      <c r="H5012" s="6">
        <v>1451</v>
      </c>
      <c r="I5012" s="6">
        <v>1</v>
      </c>
      <c r="J5012" s="6">
        <v>1</v>
      </c>
      <c r="K5012" s="6">
        <v>0</v>
      </c>
      <c r="L5012" s="6"/>
      <c r="M5012" s="6">
        <v>2022</v>
      </c>
      <c r="N5012" s="6" t="s">
        <v>7745</v>
      </c>
      <c r="O5012" s="6" t="s">
        <v>13695</v>
      </c>
      <c r="P5012" s="6"/>
      <c r="Q5012" s="6" t="s">
        <v>7733</v>
      </c>
      <c r="R5012" s="6" t="s">
        <v>7734</v>
      </c>
      <c r="S5012" s="6"/>
      <c r="T5012" s="6" t="s">
        <v>1699</v>
      </c>
      <c r="U5012">
        <f t="shared" si="78"/>
        <v>4</v>
      </c>
    </row>
    <row r="5013" spans="1:21" x14ac:dyDescent="0.2">
      <c r="A5013" s="6" t="s">
        <v>13694</v>
      </c>
      <c r="B5013" s="6" t="s">
        <v>13687</v>
      </c>
      <c r="C5013" s="6">
        <v>3512061</v>
      </c>
      <c r="D5013" s="6" t="s">
        <v>6736</v>
      </c>
      <c r="E5013" s="6" t="s">
        <v>6669</v>
      </c>
      <c r="F5013" s="6" t="s">
        <v>6402</v>
      </c>
      <c r="G5013" s="6">
        <v>224</v>
      </c>
      <c r="H5013" s="6">
        <v>1451</v>
      </c>
      <c r="I5013" s="6">
        <v>0</v>
      </c>
      <c r="J5013" s="6">
        <v>0</v>
      </c>
      <c r="K5013" s="6">
        <v>0</v>
      </c>
      <c r="L5013" s="6"/>
      <c r="M5013" s="6">
        <v>2022</v>
      </c>
      <c r="N5013" s="6" t="s">
        <v>7745</v>
      </c>
      <c r="O5013" s="6" t="s">
        <v>13695</v>
      </c>
      <c r="P5013" s="6"/>
      <c r="Q5013" s="6" t="s">
        <v>7733</v>
      </c>
      <c r="R5013" s="6" t="s">
        <v>7734</v>
      </c>
      <c r="S5013" s="6"/>
      <c r="T5013" s="6" t="s">
        <v>1709</v>
      </c>
      <c r="U5013">
        <f t="shared" si="78"/>
        <v>3</v>
      </c>
    </row>
    <row r="5014" spans="1:21" x14ac:dyDescent="0.2">
      <c r="A5014" s="6" t="s">
        <v>13694</v>
      </c>
      <c r="B5014" s="6" t="s">
        <v>13687</v>
      </c>
      <c r="C5014" s="6">
        <v>3512061</v>
      </c>
      <c r="D5014" s="6" t="s">
        <v>6714</v>
      </c>
      <c r="E5014" s="6" t="s">
        <v>6579</v>
      </c>
      <c r="F5014" s="6" t="s">
        <v>6402</v>
      </c>
      <c r="G5014" s="6">
        <v>219</v>
      </c>
      <c r="H5014" s="6">
        <v>1451</v>
      </c>
      <c r="I5014" s="6">
        <v>0</v>
      </c>
      <c r="J5014" s="6">
        <v>0</v>
      </c>
      <c r="K5014" s="6">
        <v>0</v>
      </c>
      <c r="L5014" s="6"/>
      <c r="M5014" s="6">
        <v>2022</v>
      </c>
      <c r="N5014" s="6" t="s">
        <v>7745</v>
      </c>
      <c r="O5014" s="6" t="s">
        <v>13695</v>
      </c>
      <c r="P5014" s="6"/>
      <c r="Q5014" s="6" t="s">
        <v>7733</v>
      </c>
      <c r="R5014" s="6" t="s">
        <v>7734</v>
      </c>
      <c r="S5014" s="6"/>
      <c r="T5014" s="6" t="s">
        <v>1710</v>
      </c>
      <c r="U5014">
        <f t="shared" si="78"/>
        <v>2</v>
      </c>
    </row>
    <row r="5015" spans="1:21" x14ac:dyDescent="0.2">
      <c r="A5015" s="6" t="s">
        <v>13694</v>
      </c>
      <c r="B5015" s="6" t="s">
        <v>13687</v>
      </c>
      <c r="C5015" s="6">
        <v>3512061</v>
      </c>
      <c r="D5015" s="6" t="s">
        <v>13102</v>
      </c>
      <c r="E5015" s="6" t="s">
        <v>9177</v>
      </c>
      <c r="F5015" s="6" t="s">
        <v>6402</v>
      </c>
      <c r="G5015" s="6">
        <v>105</v>
      </c>
      <c r="H5015" s="6">
        <v>1451</v>
      </c>
      <c r="I5015" s="6">
        <v>0</v>
      </c>
      <c r="J5015" s="6">
        <v>0</v>
      </c>
      <c r="K5015" s="6">
        <v>0</v>
      </c>
      <c r="L5015" s="6"/>
      <c r="M5015" s="6">
        <v>2022</v>
      </c>
      <c r="N5015" s="6" t="s">
        <v>7745</v>
      </c>
      <c r="O5015" s="6" t="s">
        <v>13695</v>
      </c>
      <c r="P5015" s="6"/>
      <c r="Q5015" s="6" t="s">
        <v>7733</v>
      </c>
      <c r="R5015" s="6" t="s">
        <v>7734</v>
      </c>
      <c r="S5015" s="6"/>
      <c r="T5015" s="6" t="s">
        <v>1711</v>
      </c>
      <c r="U5015">
        <f t="shared" si="78"/>
        <v>1</v>
      </c>
    </row>
    <row r="5016" spans="1:21" x14ac:dyDescent="0.2">
      <c r="A5016" s="6" t="s">
        <v>13697</v>
      </c>
      <c r="B5016" s="6" t="s">
        <v>13698</v>
      </c>
      <c r="C5016" s="6">
        <v>3537016</v>
      </c>
      <c r="D5016" s="6" t="s">
        <v>9834</v>
      </c>
      <c r="E5016" s="6" t="s">
        <v>8844</v>
      </c>
      <c r="F5016" s="6" t="s">
        <v>6402</v>
      </c>
      <c r="G5016" s="6">
        <v>3794</v>
      </c>
      <c r="H5016" s="6">
        <v>7005</v>
      </c>
      <c r="I5016" s="6">
        <v>0</v>
      </c>
      <c r="J5016" s="6">
        <v>1</v>
      </c>
      <c r="K5016" s="6">
        <v>0</v>
      </c>
      <c r="L5016" s="6"/>
      <c r="M5016" s="6">
        <v>2022</v>
      </c>
      <c r="N5016" s="6" t="s">
        <v>7732</v>
      </c>
      <c r="O5016" s="6">
        <v>99</v>
      </c>
      <c r="P5016" s="6"/>
      <c r="Q5016" s="6" t="s">
        <v>7733</v>
      </c>
      <c r="R5016" s="6" t="s">
        <v>7734</v>
      </c>
      <c r="S5016" s="6"/>
      <c r="T5016" s="6" t="s">
        <v>708</v>
      </c>
      <c r="U5016">
        <f t="shared" si="78"/>
        <v>2</v>
      </c>
    </row>
    <row r="5017" spans="1:21" x14ac:dyDescent="0.2">
      <c r="A5017" s="6" t="s">
        <v>13697</v>
      </c>
      <c r="B5017" s="6" t="s">
        <v>13698</v>
      </c>
      <c r="C5017" s="6">
        <v>3537016</v>
      </c>
      <c r="D5017" s="6" t="s">
        <v>6591</v>
      </c>
      <c r="E5017" s="6" t="s">
        <v>10206</v>
      </c>
      <c r="F5017" s="6" t="s">
        <v>6402</v>
      </c>
      <c r="G5017" s="6">
        <v>3211</v>
      </c>
      <c r="H5017" s="6">
        <v>7005</v>
      </c>
      <c r="I5017" s="6">
        <v>1</v>
      </c>
      <c r="J5017" s="6">
        <v>0</v>
      </c>
      <c r="K5017" s="6">
        <v>0</v>
      </c>
      <c r="L5017" s="6"/>
      <c r="M5017" s="6">
        <v>2022</v>
      </c>
      <c r="N5017" s="6" t="s">
        <v>7732</v>
      </c>
      <c r="O5017" s="6">
        <v>99</v>
      </c>
      <c r="P5017" s="6"/>
      <c r="Q5017" s="6" t="s">
        <v>7733</v>
      </c>
      <c r="R5017" s="6" t="s">
        <v>7734</v>
      </c>
      <c r="S5017" s="6"/>
      <c r="T5017" s="6" t="s">
        <v>709</v>
      </c>
      <c r="U5017">
        <f t="shared" si="78"/>
        <v>1</v>
      </c>
    </row>
    <row r="5018" spans="1:21" x14ac:dyDescent="0.2">
      <c r="A5018" s="6" t="s">
        <v>13699</v>
      </c>
      <c r="B5018" s="6" t="s">
        <v>13698</v>
      </c>
      <c r="C5018" s="6">
        <v>3537016</v>
      </c>
      <c r="D5018" s="6" t="s">
        <v>6503</v>
      </c>
      <c r="E5018" s="6" t="s">
        <v>6652</v>
      </c>
      <c r="F5018" s="6" t="s">
        <v>6402</v>
      </c>
      <c r="G5018" s="6">
        <v>3197</v>
      </c>
      <c r="H5018" s="6">
        <v>6778</v>
      </c>
      <c r="I5018" s="6">
        <v>0</v>
      </c>
      <c r="J5018" s="6">
        <v>0</v>
      </c>
      <c r="K5018" s="6">
        <v>0</v>
      </c>
      <c r="L5018" s="6"/>
      <c r="M5018" s="6">
        <v>2022</v>
      </c>
      <c r="N5018" s="6" t="s">
        <v>7770</v>
      </c>
      <c r="O5018" s="6">
        <v>99</v>
      </c>
      <c r="P5018" s="6"/>
      <c r="Q5018" s="6" t="s">
        <v>7733</v>
      </c>
      <c r="R5018" s="6" t="s">
        <v>7734</v>
      </c>
      <c r="S5018" s="6"/>
      <c r="T5018" s="6" t="s">
        <v>2730</v>
      </c>
      <c r="U5018">
        <f t="shared" si="78"/>
        <v>2</v>
      </c>
    </row>
    <row r="5019" spans="1:21" x14ac:dyDescent="0.2">
      <c r="A5019" s="6" t="s">
        <v>13699</v>
      </c>
      <c r="B5019" s="6" t="s">
        <v>13698</v>
      </c>
      <c r="C5019" s="6">
        <v>3537016</v>
      </c>
      <c r="D5019" s="6" t="s">
        <v>6580</v>
      </c>
      <c r="E5019" s="6" t="s">
        <v>13700</v>
      </c>
      <c r="F5019" s="6" t="s">
        <v>6402</v>
      </c>
      <c r="G5019" s="6">
        <v>3581</v>
      </c>
      <c r="H5019" s="6">
        <v>6778</v>
      </c>
      <c r="I5019" s="6">
        <v>0</v>
      </c>
      <c r="J5019" s="6">
        <v>1</v>
      </c>
      <c r="K5019" s="6">
        <v>0</v>
      </c>
      <c r="L5019" s="6"/>
      <c r="M5019" s="6">
        <v>2022</v>
      </c>
      <c r="N5019" s="6" t="s">
        <v>7770</v>
      </c>
      <c r="O5019" s="6">
        <v>99</v>
      </c>
      <c r="P5019" s="6"/>
      <c r="Q5019" s="6" t="s">
        <v>7733</v>
      </c>
      <c r="R5019" s="6" t="s">
        <v>7734</v>
      </c>
      <c r="S5019" s="6"/>
      <c r="T5019" s="6" t="s">
        <v>2729</v>
      </c>
      <c r="U5019">
        <f t="shared" si="78"/>
        <v>1</v>
      </c>
    </row>
    <row r="5020" spans="1:21" x14ac:dyDescent="0.2">
      <c r="A5020" s="6" t="s">
        <v>13701</v>
      </c>
      <c r="B5020" s="6" t="s">
        <v>13698</v>
      </c>
      <c r="C5020" s="6">
        <v>3537016</v>
      </c>
      <c r="D5020" s="6" t="s">
        <v>6891</v>
      </c>
      <c r="E5020" s="6" t="s">
        <v>9578</v>
      </c>
      <c r="F5020" s="6" t="s">
        <v>6402</v>
      </c>
      <c r="G5020" s="6">
        <v>771</v>
      </c>
      <c r="H5020" s="6">
        <v>3886</v>
      </c>
      <c r="I5020" s="6">
        <v>1</v>
      </c>
      <c r="J5020" s="6">
        <v>0</v>
      </c>
      <c r="K5020" s="6">
        <v>0</v>
      </c>
      <c r="L5020" s="6"/>
      <c r="M5020" s="6">
        <v>2022</v>
      </c>
      <c r="N5020" s="6" t="s">
        <v>7745</v>
      </c>
      <c r="O5020" s="6">
        <v>1</v>
      </c>
      <c r="P5020" s="6"/>
      <c r="Q5020" s="6" t="s">
        <v>7733</v>
      </c>
      <c r="R5020" s="6" t="s">
        <v>7734</v>
      </c>
      <c r="S5020" s="6"/>
      <c r="T5020" s="6" t="s">
        <v>2731</v>
      </c>
      <c r="U5020">
        <f t="shared" si="78"/>
        <v>4</v>
      </c>
    </row>
    <row r="5021" spans="1:21" x14ac:dyDescent="0.2">
      <c r="A5021" s="6" t="s">
        <v>13701</v>
      </c>
      <c r="B5021" s="6" t="s">
        <v>13698</v>
      </c>
      <c r="C5021" s="6">
        <v>3537016</v>
      </c>
      <c r="D5021" s="6" t="s">
        <v>6442</v>
      </c>
      <c r="E5021" s="6" t="s">
        <v>13702</v>
      </c>
      <c r="F5021" s="6" t="s">
        <v>6402</v>
      </c>
      <c r="G5021" s="6">
        <v>1282</v>
      </c>
      <c r="H5021" s="6">
        <v>3886</v>
      </c>
      <c r="I5021" s="6">
        <v>1</v>
      </c>
      <c r="J5021" s="6">
        <v>1</v>
      </c>
      <c r="K5021" s="6">
        <v>0</v>
      </c>
      <c r="L5021" s="6"/>
      <c r="M5021" s="6">
        <v>2022</v>
      </c>
      <c r="N5021" s="6" t="s">
        <v>7745</v>
      </c>
      <c r="O5021" s="6">
        <v>1</v>
      </c>
      <c r="P5021" s="6"/>
      <c r="Q5021" s="6" t="s">
        <v>7733</v>
      </c>
      <c r="R5021" s="6" t="s">
        <v>7734</v>
      </c>
      <c r="S5021" s="6"/>
      <c r="T5021" s="6" t="s">
        <v>2728</v>
      </c>
      <c r="U5021">
        <f t="shared" si="78"/>
        <v>3</v>
      </c>
    </row>
    <row r="5022" spans="1:21" x14ac:dyDescent="0.2">
      <c r="A5022" s="6" t="s">
        <v>13701</v>
      </c>
      <c r="B5022" s="6" t="s">
        <v>13698</v>
      </c>
      <c r="C5022" s="6">
        <v>3537016</v>
      </c>
      <c r="D5022" s="6" t="s">
        <v>6808</v>
      </c>
      <c r="E5022" s="6" t="s">
        <v>13703</v>
      </c>
      <c r="F5022" s="6" t="s">
        <v>6402</v>
      </c>
      <c r="G5022" s="6">
        <v>1186</v>
      </c>
      <c r="H5022" s="6">
        <v>3886</v>
      </c>
      <c r="I5022" s="6">
        <v>0</v>
      </c>
      <c r="J5022" s="6">
        <v>1</v>
      </c>
      <c r="K5022" s="6">
        <v>0</v>
      </c>
      <c r="L5022" s="6"/>
      <c r="M5022" s="6">
        <v>2022</v>
      </c>
      <c r="N5022" s="6" t="s">
        <v>7745</v>
      </c>
      <c r="O5022" s="6">
        <v>1</v>
      </c>
      <c r="P5022" s="6"/>
      <c r="Q5022" s="6" t="s">
        <v>7733</v>
      </c>
      <c r="R5022" s="6" t="s">
        <v>7734</v>
      </c>
      <c r="S5022" s="6"/>
      <c r="T5022" s="6" t="s">
        <v>2727</v>
      </c>
      <c r="U5022">
        <f t="shared" si="78"/>
        <v>2</v>
      </c>
    </row>
    <row r="5023" spans="1:21" x14ac:dyDescent="0.2">
      <c r="A5023" s="6" t="s">
        <v>13701</v>
      </c>
      <c r="B5023" s="6" t="s">
        <v>13698</v>
      </c>
      <c r="C5023" s="6">
        <v>3537016</v>
      </c>
      <c r="D5023" s="6" t="s">
        <v>6577</v>
      </c>
      <c r="E5023" s="6" t="s">
        <v>7278</v>
      </c>
      <c r="F5023" s="6" t="s">
        <v>6402</v>
      </c>
      <c r="G5023" s="6">
        <v>647</v>
      </c>
      <c r="H5023" s="6">
        <v>3886</v>
      </c>
      <c r="I5023" s="6">
        <v>0</v>
      </c>
      <c r="J5023" s="6">
        <v>0</v>
      </c>
      <c r="K5023" s="6">
        <v>0</v>
      </c>
      <c r="L5023" s="6"/>
      <c r="M5023" s="6">
        <v>2022</v>
      </c>
      <c r="N5023" s="6" t="s">
        <v>7745</v>
      </c>
      <c r="O5023" s="6">
        <v>1</v>
      </c>
      <c r="P5023" s="6"/>
      <c r="Q5023" s="6" t="s">
        <v>7733</v>
      </c>
      <c r="R5023" s="6" t="s">
        <v>7734</v>
      </c>
      <c r="S5023" s="6"/>
      <c r="T5023" s="6" t="s">
        <v>2732</v>
      </c>
      <c r="U5023">
        <f t="shared" si="78"/>
        <v>1</v>
      </c>
    </row>
    <row r="5024" spans="1:21" x14ac:dyDescent="0.2">
      <c r="A5024" s="6" t="s">
        <v>13704</v>
      </c>
      <c r="B5024" s="6" t="s">
        <v>13698</v>
      </c>
      <c r="C5024" s="6">
        <v>3537016</v>
      </c>
      <c r="D5024" s="6" t="s">
        <v>6439</v>
      </c>
      <c r="E5024" s="6" t="s">
        <v>13705</v>
      </c>
      <c r="F5024" s="6" t="s">
        <v>6402</v>
      </c>
      <c r="G5024" s="6">
        <v>0</v>
      </c>
      <c r="H5024" s="6"/>
      <c r="I5024" s="6">
        <v>1</v>
      </c>
      <c r="J5024" s="6">
        <v>1</v>
      </c>
      <c r="K5024" s="6">
        <v>1</v>
      </c>
      <c r="L5024" s="6"/>
      <c r="M5024" s="6">
        <v>2022</v>
      </c>
      <c r="N5024" s="6" t="s">
        <v>7745</v>
      </c>
      <c r="O5024" s="6">
        <v>2</v>
      </c>
      <c r="P5024" s="6"/>
      <c r="Q5024" s="6" t="s">
        <v>7733</v>
      </c>
      <c r="R5024" s="6" t="s">
        <v>7734</v>
      </c>
      <c r="S5024" s="6"/>
      <c r="T5024" s="6" t="s">
        <v>2726</v>
      </c>
      <c r="U5024">
        <f t="shared" si="78"/>
        <v>1</v>
      </c>
    </row>
    <row r="5025" spans="1:21" x14ac:dyDescent="0.2">
      <c r="A5025" s="6" t="s">
        <v>13706</v>
      </c>
      <c r="B5025" s="6" t="s">
        <v>13698</v>
      </c>
      <c r="C5025" s="6">
        <v>3537016</v>
      </c>
      <c r="D5025" s="6" t="s">
        <v>6709</v>
      </c>
      <c r="E5025" s="6" t="s">
        <v>13707</v>
      </c>
      <c r="F5025" s="6" t="s">
        <v>6402</v>
      </c>
      <c r="G5025" s="6">
        <v>1063</v>
      </c>
      <c r="H5025" s="6">
        <v>2993</v>
      </c>
      <c r="I5025" s="6">
        <v>0</v>
      </c>
      <c r="J5025" s="6">
        <v>1</v>
      </c>
      <c r="K5025" s="6">
        <v>0</v>
      </c>
      <c r="L5025" s="6"/>
      <c r="M5025" s="6">
        <v>2022</v>
      </c>
      <c r="N5025" s="6" t="s">
        <v>7745</v>
      </c>
      <c r="O5025" s="6">
        <v>3</v>
      </c>
      <c r="P5025" s="6"/>
      <c r="Q5025" s="6" t="s">
        <v>7733</v>
      </c>
      <c r="R5025" s="6" t="s">
        <v>7734</v>
      </c>
      <c r="S5025" s="6"/>
      <c r="T5025" s="6" t="s">
        <v>2725</v>
      </c>
      <c r="U5025">
        <f t="shared" si="78"/>
        <v>3</v>
      </c>
    </row>
    <row r="5026" spans="1:21" x14ac:dyDescent="0.2">
      <c r="A5026" s="6" t="s">
        <v>13706</v>
      </c>
      <c r="B5026" s="6" t="s">
        <v>13698</v>
      </c>
      <c r="C5026" s="6">
        <v>3537016</v>
      </c>
      <c r="D5026" s="6" t="s">
        <v>6547</v>
      </c>
      <c r="E5026" s="6" t="s">
        <v>13708</v>
      </c>
      <c r="F5026" s="6" t="s">
        <v>6402</v>
      </c>
      <c r="G5026" s="6">
        <v>1038</v>
      </c>
      <c r="H5026" s="6">
        <v>2993</v>
      </c>
      <c r="I5026" s="6">
        <v>1</v>
      </c>
      <c r="J5026" s="6">
        <v>1</v>
      </c>
      <c r="K5026" s="6">
        <v>0</v>
      </c>
      <c r="L5026" s="6"/>
      <c r="M5026" s="6">
        <v>2022</v>
      </c>
      <c r="N5026" s="6" t="s">
        <v>7745</v>
      </c>
      <c r="O5026" s="6">
        <v>3</v>
      </c>
      <c r="P5026" s="6"/>
      <c r="Q5026" s="6" t="s">
        <v>7733</v>
      </c>
      <c r="R5026" s="6" t="s">
        <v>7734</v>
      </c>
      <c r="S5026" s="6"/>
      <c r="T5026" s="6" t="s">
        <v>2724</v>
      </c>
      <c r="U5026">
        <f t="shared" si="78"/>
        <v>2</v>
      </c>
    </row>
    <row r="5027" spans="1:21" x14ac:dyDescent="0.2">
      <c r="A5027" s="6" t="s">
        <v>13706</v>
      </c>
      <c r="B5027" s="6" t="s">
        <v>13698</v>
      </c>
      <c r="C5027" s="6">
        <v>3537016</v>
      </c>
      <c r="D5027" s="6" t="s">
        <v>13709</v>
      </c>
      <c r="E5027" s="6" t="s">
        <v>13710</v>
      </c>
      <c r="F5027" s="6" t="s">
        <v>6402</v>
      </c>
      <c r="G5027" s="6">
        <v>892</v>
      </c>
      <c r="H5027" s="6">
        <v>2993</v>
      </c>
      <c r="I5027" s="6">
        <v>1</v>
      </c>
      <c r="J5027" s="6">
        <v>0</v>
      </c>
      <c r="K5027" s="6">
        <v>0</v>
      </c>
      <c r="L5027" s="6"/>
      <c r="M5027" s="6">
        <v>2022</v>
      </c>
      <c r="N5027" s="6" t="s">
        <v>7745</v>
      </c>
      <c r="O5027" s="6">
        <v>3</v>
      </c>
      <c r="P5027" s="6"/>
      <c r="Q5027" s="6" t="s">
        <v>7733</v>
      </c>
      <c r="R5027" s="6" t="s">
        <v>7734</v>
      </c>
      <c r="S5027" s="6"/>
      <c r="T5027" s="6" t="s">
        <v>2733</v>
      </c>
      <c r="U5027">
        <f t="shared" si="78"/>
        <v>1</v>
      </c>
    </row>
    <row r="5028" spans="1:21" x14ac:dyDescent="0.2">
      <c r="A5028" s="6" t="s">
        <v>13711</v>
      </c>
      <c r="B5028" s="6" t="s">
        <v>13698</v>
      </c>
      <c r="C5028" s="6">
        <v>3537016</v>
      </c>
      <c r="D5028" s="6" t="s">
        <v>8706</v>
      </c>
      <c r="E5028" s="6" t="s">
        <v>7043</v>
      </c>
      <c r="F5028" s="6" t="s">
        <v>6402</v>
      </c>
      <c r="G5028" s="6">
        <v>626</v>
      </c>
      <c r="H5028" s="6">
        <v>1101</v>
      </c>
      <c r="I5028" s="6">
        <v>0</v>
      </c>
      <c r="J5028" s="6">
        <v>1</v>
      </c>
      <c r="K5028" s="6">
        <v>0</v>
      </c>
      <c r="L5028" s="6"/>
      <c r="M5028" s="6">
        <v>2022</v>
      </c>
      <c r="N5028" s="6" t="s">
        <v>7745</v>
      </c>
      <c r="O5028" s="6">
        <v>4</v>
      </c>
      <c r="P5028" s="6"/>
      <c r="Q5028" s="6" t="s">
        <v>7733</v>
      </c>
      <c r="R5028" s="6" t="s">
        <v>7734</v>
      </c>
      <c r="S5028" s="6"/>
      <c r="T5028" s="6" t="s">
        <v>2723</v>
      </c>
      <c r="U5028">
        <f t="shared" si="78"/>
        <v>2</v>
      </c>
    </row>
    <row r="5029" spans="1:21" x14ac:dyDescent="0.2">
      <c r="A5029" s="6" t="s">
        <v>13711</v>
      </c>
      <c r="B5029" s="6" t="s">
        <v>13698</v>
      </c>
      <c r="C5029" s="6">
        <v>3537016</v>
      </c>
      <c r="D5029" s="6" t="s">
        <v>6678</v>
      </c>
      <c r="E5029" s="6" t="s">
        <v>13712</v>
      </c>
      <c r="F5029" s="6" t="s">
        <v>6402</v>
      </c>
      <c r="G5029" s="6">
        <v>475</v>
      </c>
      <c r="H5029" s="6">
        <v>1101</v>
      </c>
      <c r="I5029" s="6">
        <v>0</v>
      </c>
      <c r="J5029" s="6">
        <v>0</v>
      </c>
      <c r="K5029" s="6">
        <v>0</v>
      </c>
      <c r="L5029" s="6"/>
      <c r="M5029" s="6">
        <v>2022</v>
      </c>
      <c r="N5029" s="6" t="s">
        <v>7745</v>
      </c>
      <c r="O5029" s="6">
        <v>4</v>
      </c>
      <c r="P5029" s="6"/>
      <c r="Q5029" s="6" t="s">
        <v>7733</v>
      </c>
      <c r="R5029" s="6" t="s">
        <v>7734</v>
      </c>
      <c r="S5029" s="6"/>
      <c r="T5029" s="6" t="s">
        <v>2734</v>
      </c>
      <c r="U5029">
        <f t="shared" si="78"/>
        <v>1</v>
      </c>
    </row>
    <row r="5030" spans="1:21" x14ac:dyDescent="0.2">
      <c r="A5030" s="6" t="s">
        <v>13713</v>
      </c>
      <c r="B5030" s="6" t="s">
        <v>13714</v>
      </c>
      <c r="C5030" s="6">
        <v>3537013</v>
      </c>
      <c r="D5030" s="6" t="s">
        <v>7288</v>
      </c>
      <c r="E5030" s="6" t="s">
        <v>10214</v>
      </c>
      <c r="F5030" s="6" t="s">
        <v>6402</v>
      </c>
      <c r="G5030" s="6">
        <v>2161</v>
      </c>
      <c r="H5030" s="6">
        <v>8379</v>
      </c>
      <c r="I5030" s="6">
        <v>0</v>
      </c>
      <c r="J5030" s="6">
        <v>0</v>
      </c>
      <c r="K5030" s="6">
        <v>0</v>
      </c>
      <c r="L5030" s="6"/>
      <c r="M5030" s="6">
        <v>2022</v>
      </c>
      <c r="N5030" s="6" t="s">
        <v>7732</v>
      </c>
      <c r="O5030" s="6">
        <v>99</v>
      </c>
      <c r="P5030" s="6"/>
      <c r="Q5030" s="6" t="s">
        <v>7733</v>
      </c>
      <c r="R5030" s="6" t="s">
        <v>7734</v>
      </c>
      <c r="S5030" s="6"/>
      <c r="T5030" s="6" t="s">
        <v>876</v>
      </c>
      <c r="U5030">
        <f t="shared" si="78"/>
        <v>3</v>
      </c>
    </row>
    <row r="5031" spans="1:21" x14ac:dyDescent="0.2">
      <c r="A5031" s="6" t="s">
        <v>13713</v>
      </c>
      <c r="B5031" s="6" t="s">
        <v>13714</v>
      </c>
      <c r="C5031" s="6">
        <v>3537013</v>
      </c>
      <c r="D5031" s="6" t="s">
        <v>6598</v>
      </c>
      <c r="E5031" s="6" t="s">
        <v>6652</v>
      </c>
      <c r="F5031" s="6" t="s">
        <v>6402</v>
      </c>
      <c r="G5031" s="6">
        <v>3182</v>
      </c>
      <c r="H5031" s="6">
        <v>8379</v>
      </c>
      <c r="I5031" s="6">
        <v>0</v>
      </c>
      <c r="J5031" s="6">
        <v>1</v>
      </c>
      <c r="K5031" s="6">
        <v>0</v>
      </c>
      <c r="L5031" s="6"/>
      <c r="M5031" s="6">
        <v>2022</v>
      </c>
      <c r="N5031" s="6" t="s">
        <v>7732</v>
      </c>
      <c r="O5031" s="6">
        <v>99</v>
      </c>
      <c r="P5031" s="6"/>
      <c r="Q5031" s="6" t="s">
        <v>7733</v>
      </c>
      <c r="R5031" s="6" t="s">
        <v>7734</v>
      </c>
      <c r="S5031" s="6"/>
      <c r="T5031" s="6" t="s">
        <v>875</v>
      </c>
      <c r="U5031">
        <f t="shared" si="78"/>
        <v>2</v>
      </c>
    </row>
    <row r="5032" spans="1:21" x14ac:dyDescent="0.2">
      <c r="A5032" s="6" t="s">
        <v>13713</v>
      </c>
      <c r="B5032" s="6" t="s">
        <v>13714</v>
      </c>
      <c r="C5032" s="6">
        <v>3537013</v>
      </c>
      <c r="D5032" s="6" t="s">
        <v>6930</v>
      </c>
      <c r="E5032" s="6" t="s">
        <v>13715</v>
      </c>
      <c r="F5032" s="6" t="s">
        <v>6402</v>
      </c>
      <c r="G5032" s="6">
        <v>3036</v>
      </c>
      <c r="H5032" s="6">
        <v>8379</v>
      </c>
      <c r="I5032" s="6">
        <v>0</v>
      </c>
      <c r="J5032" s="6">
        <v>0</v>
      </c>
      <c r="K5032" s="6">
        <v>0</v>
      </c>
      <c r="L5032" s="6"/>
      <c r="M5032" s="6">
        <v>2022</v>
      </c>
      <c r="N5032" s="6" t="s">
        <v>7732</v>
      </c>
      <c r="O5032" s="6">
        <v>99</v>
      </c>
      <c r="P5032" s="6"/>
      <c r="Q5032" s="6" t="s">
        <v>7733</v>
      </c>
      <c r="R5032" s="6" t="s">
        <v>7734</v>
      </c>
      <c r="S5032" s="6"/>
      <c r="T5032" s="6" t="s">
        <v>877</v>
      </c>
      <c r="U5032">
        <f t="shared" si="78"/>
        <v>1</v>
      </c>
    </row>
    <row r="5033" spans="1:21" x14ac:dyDescent="0.2">
      <c r="A5033" s="6" t="s">
        <v>13716</v>
      </c>
      <c r="B5033" s="6" t="s">
        <v>13714</v>
      </c>
      <c r="C5033" s="6">
        <v>3537013</v>
      </c>
      <c r="D5033" s="6" t="s">
        <v>8898</v>
      </c>
      <c r="E5033" s="6" t="s">
        <v>13717</v>
      </c>
      <c r="F5033" s="6" t="s">
        <v>6402</v>
      </c>
      <c r="G5033" s="6">
        <v>4629</v>
      </c>
      <c r="H5033" s="6">
        <v>8292</v>
      </c>
      <c r="I5033" s="6">
        <v>0</v>
      </c>
      <c r="J5033" s="6">
        <v>1</v>
      </c>
      <c r="K5033" s="6">
        <v>0</v>
      </c>
      <c r="L5033" s="6"/>
      <c r="M5033" s="6">
        <v>2022</v>
      </c>
      <c r="N5033" s="6" t="s">
        <v>7770</v>
      </c>
      <c r="O5033" s="6">
        <v>99</v>
      </c>
      <c r="P5033" s="6"/>
      <c r="Q5033" s="6" t="s">
        <v>7733</v>
      </c>
      <c r="R5033" s="6" t="s">
        <v>7734</v>
      </c>
      <c r="S5033" s="6"/>
      <c r="T5033" s="6" t="s">
        <v>3528</v>
      </c>
      <c r="U5033">
        <f t="shared" si="78"/>
        <v>3</v>
      </c>
    </row>
    <row r="5034" spans="1:21" x14ac:dyDescent="0.2">
      <c r="A5034" s="6" t="s">
        <v>13716</v>
      </c>
      <c r="B5034" s="6" t="s">
        <v>13714</v>
      </c>
      <c r="C5034" s="6">
        <v>3537013</v>
      </c>
      <c r="D5034" s="6" t="s">
        <v>6529</v>
      </c>
      <c r="E5034" s="6" t="s">
        <v>13718</v>
      </c>
      <c r="F5034" s="6" t="s">
        <v>6402</v>
      </c>
      <c r="G5034" s="6">
        <v>3130</v>
      </c>
      <c r="H5034" s="6">
        <v>8292</v>
      </c>
      <c r="I5034" s="6">
        <v>1</v>
      </c>
      <c r="J5034" s="6">
        <v>0</v>
      </c>
      <c r="K5034" s="6">
        <v>0</v>
      </c>
      <c r="L5034" s="6"/>
      <c r="M5034" s="6">
        <v>2022</v>
      </c>
      <c r="N5034" s="6" t="s">
        <v>7770</v>
      </c>
      <c r="O5034" s="6">
        <v>99</v>
      </c>
      <c r="P5034" s="6"/>
      <c r="Q5034" s="6" t="s">
        <v>7733</v>
      </c>
      <c r="R5034" s="6" t="s">
        <v>7734</v>
      </c>
      <c r="S5034" s="6"/>
      <c r="T5034" s="6" t="s">
        <v>3529</v>
      </c>
      <c r="U5034">
        <f t="shared" si="78"/>
        <v>2</v>
      </c>
    </row>
    <row r="5035" spans="1:21" x14ac:dyDescent="0.2">
      <c r="A5035" s="6" t="s">
        <v>13716</v>
      </c>
      <c r="B5035" s="6" t="s">
        <v>13714</v>
      </c>
      <c r="C5035" s="6">
        <v>3537013</v>
      </c>
      <c r="D5035" s="6" t="s">
        <v>6497</v>
      </c>
      <c r="E5035" s="6" t="s">
        <v>13719</v>
      </c>
      <c r="F5035" s="6" t="s">
        <v>6402</v>
      </c>
      <c r="G5035" s="6">
        <v>533</v>
      </c>
      <c r="H5035" s="6">
        <v>8292</v>
      </c>
      <c r="I5035" s="6">
        <v>0</v>
      </c>
      <c r="J5035" s="6">
        <v>0</v>
      </c>
      <c r="K5035" s="6">
        <v>0</v>
      </c>
      <c r="L5035" s="6"/>
      <c r="M5035" s="6">
        <v>2022</v>
      </c>
      <c r="N5035" s="6" t="s">
        <v>7770</v>
      </c>
      <c r="O5035" s="6">
        <v>99</v>
      </c>
      <c r="P5035" s="6"/>
      <c r="Q5035" s="6" t="s">
        <v>7733</v>
      </c>
      <c r="R5035" s="6" t="s">
        <v>7734</v>
      </c>
      <c r="S5035" s="6"/>
      <c r="T5035" s="6" t="s">
        <v>3530</v>
      </c>
      <c r="U5035">
        <f t="shared" si="78"/>
        <v>1</v>
      </c>
    </row>
    <row r="5036" spans="1:21" x14ac:dyDescent="0.2">
      <c r="A5036" s="6" t="s">
        <v>13720</v>
      </c>
      <c r="B5036" s="6" t="s">
        <v>13714</v>
      </c>
      <c r="C5036" s="6">
        <v>3537013</v>
      </c>
      <c r="D5036" s="6" t="s">
        <v>6535</v>
      </c>
      <c r="E5036" s="6" t="s">
        <v>7735</v>
      </c>
      <c r="F5036" s="6" t="s">
        <v>6402</v>
      </c>
      <c r="G5036" s="6">
        <v>1028</v>
      </c>
      <c r="H5036" s="6">
        <v>36283</v>
      </c>
      <c r="I5036" s="6">
        <v>0</v>
      </c>
      <c r="J5036" s="6">
        <v>0</v>
      </c>
      <c r="K5036" s="6">
        <v>0</v>
      </c>
      <c r="L5036" s="6"/>
      <c r="M5036" s="6">
        <v>2022</v>
      </c>
      <c r="N5036" s="6" t="s">
        <v>7745</v>
      </c>
      <c r="O5036" s="6">
        <v>99</v>
      </c>
      <c r="P5036" s="6"/>
      <c r="Q5036" s="6" t="s">
        <v>7733</v>
      </c>
      <c r="R5036" s="6" t="s">
        <v>7734</v>
      </c>
      <c r="S5036" s="6"/>
      <c r="T5036" s="6" t="s">
        <v>3531</v>
      </c>
      <c r="U5036">
        <f t="shared" si="78"/>
        <v>14</v>
      </c>
    </row>
    <row r="5037" spans="1:21" x14ac:dyDescent="0.2">
      <c r="A5037" s="6" t="s">
        <v>13720</v>
      </c>
      <c r="B5037" s="6" t="s">
        <v>13714</v>
      </c>
      <c r="C5037" s="6">
        <v>3537013</v>
      </c>
      <c r="D5037" s="6" t="s">
        <v>13721</v>
      </c>
      <c r="E5037" s="6" t="s">
        <v>13722</v>
      </c>
      <c r="F5037" s="6" t="s">
        <v>6402</v>
      </c>
      <c r="G5037" s="6">
        <v>2568</v>
      </c>
      <c r="H5037" s="6">
        <v>36283</v>
      </c>
      <c r="I5037" s="6">
        <v>0</v>
      </c>
      <c r="J5037" s="6">
        <v>0</v>
      </c>
      <c r="K5037" s="6">
        <v>0</v>
      </c>
      <c r="L5037" s="6"/>
      <c r="M5037" s="6">
        <v>2022</v>
      </c>
      <c r="N5037" s="6" t="s">
        <v>7745</v>
      </c>
      <c r="O5037" s="6">
        <v>99</v>
      </c>
      <c r="P5037" s="6"/>
      <c r="Q5037" s="6" t="s">
        <v>7733</v>
      </c>
      <c r="R5037" s="6" t="s">
        <v>7734</v>
      </c>
      <c r="S5037" s="6"/>
      <c r="T5037" s="6" t="s">
        <v>3532</v>
      </c>
      <c r="U5037">
        <f t="shared" si="78"/>
        <v>13</v>
      </c>
    </row>
    <row r="5038" spans="1:21" x14ac:dyDescent="0.2">
      <c r="A5038" s="6" t="s">
        <v>13720</v>
      </c>
      <c r="B5038" s="6" t="s">
        <v>13714</v>
      </c>
      <c r="C5038" s="6">
        <v>3537013</v>
      </c>
      <c r="D5038" s="6" t="s">
        <v>6613</v>
      </c>
      <c r="E5038" s="6" t="s">
        <v>13723</v>
      </c>
      <c r="F5038" s="6" t="s">
        <v>6402</v>
      </c>
      <c r="G5038" s="6">
        <v>1673</v>
      </c>
      <c r="H5038" s="6">
        <v>36283</v>
      </c>
      <c r="I5038" s="6">
        <v>0</v>
      </c>
      <c r="J5038" s="6">
        <v>0</v>
      </c>
      <c r="K5038" s="6">
        <v>0</v>
      </c>
      <c r="L5038" s="6"/>
      <c r="M5038" s="6">
        <v>2022</v>
      </c>
      <c r="N5038" s="6" t="s">
        <v>7745</v>
      </c>
      <c r="O5038" s="6">
        <v>99</v>
      </c>
      <c r="P5038" s="6"/>
      <c r="Q5038" s="6" t="s">
        <v>7733</v>
      </c>
      <c r="R5038" s="6" t="s">
        <v>7734</v>
      </c>
      <c r="S5038" s="6"/>
      <c r="T5038" s="6" t="s">
        <v>3533</v>
      </c>
      <c r="U5038">
        <f t="shared" si="78"/>
        <v>12</v>
      </c>
    </row>
    <row r="5039" spans="1:21" x14ac:dyDescent="0.2">
      <c r="A5039" s="6" t="s">
        <v>13720</v>
      </c>
      <c r="B5039" s="6" t="s">
        <v>13714</v>
      </c>
      <c r="C5039" s="6">
        <v>3537013</v>
      </c>
      <c r="D5039" s="6" t="s">
        <v>6717</v>
      </c>
      <c r="E5039" s="6" t="s">
        <v>13724</v>
      </c>
      <c r="F5039" s="6" t="s">
        <v>6402</v>
      </c>
      <c r="G5039" s="6">
        <v>5285</v>
      </c>
      <c r="H5039" s="6">
        <v>36283</v>
      </c>
      <c r="I5039" s="6">
        <v>1</v>
      </c>
      <c r="J5039" s="6">
        <v>1</v>
      </c>
      <c r="K5039" s="6">
        <v>0</v>
      </c>
      <c r="L5039" s="6"/>
      <c r="M5039" s="6">
        <v>2022</v>
      </c>
      <c r="N5039" s="6" t="s">
        <v>7745</v>
      </c>
      <c r="O5039" s="6">
        <v>99</v>
      </c>
      <c r="P5039" s="6"/>
      <c r="Q5039" s="6" t="s">
        <v>7733</v>
      </c>
      <c r="R5039" s="6" t="s">
        <v>7734</v>
      </c>
      <c r="S5039" s="6"/>
      <c r="T5039" s="6" t="s">
        <v>3527</v>
      </c>
      <c r="U5039">
        <f t="shared" si="78"/>
        <v>11</v>
      </c>
    </row>
    <row r="5040" spans="1:21" x14ac:dyDescent="0.2">
      <c r="A5040" s="6" t="s">
        <v>13720</v>
      </c>
      <c r="B5040" s="6" t="s">
        <v>13714</v>
      </c>
      <c r="C5040" s="6">
        <v>3537013</v>
      </c>
      <c r="D5040" s="6" t="s">
        <v>6622</v>
      </c>
      <c r="E5040" s="6" t="s">
        <v>13725</v>
      </c>
      <c r="F5040" s="6" t="s">
        <v>6402</v>
      </c>
      <c r="G5040" s="6">
        <v>1728</v>
      </c>
      <c r="H5040" s="6">
        <v>36283</v>
      </c>
      <c r="I5040" s="6">
        <v>0</v>
      </c>
      <c r="J5040" s="6">
        <v>0</v>
      </c>
      <c r="K5040" s="6">
        <v>0</v>
      </c>
      <c r="L5040" s="6"/>
      <c r="M5040" s="6">
        <v>2022</v>
      </c>
      <c r="N5040" s="6" t="s">
        <v>7745</v>
      </c>
      <c r="O5040" s="6">
        <v>99</v>
      </c>
      <c r="P5040" s="6"/>
      <c r="Q5040" s="6" t="s">
        <v>7733</v>
      </c>
      <c r="R5040" s="6" t="s">
        <v>7734</v>
      </c>
      <c r="S5040" s="6"/>
      <c r="T5040" s="6" t="s">
        <v>3534</v>
      </c>
      <c r="U5040">
        <f t="shared" si="78"/>
        <v>10</v>
      </c>
    </row>
    <row r="5041" spans="1:21" x14ac:dyDescent="0.2">
      <c r="A5041" s="6" t="s">
        <v>13720</v>
      </c>
      <c r="B5041" s="6" t="s">
        <v>13714</v>
      </c>
      <c r="C5041" s="6">
        <v>3537013</v>
      </c>
      <c r="D5041" s="6" t="s">
        <v>13726</v>
      </c>
      <c r="E5041" s="6" t="s">
        <v>13727</v>
      </c>
      <c r="F5041" s="6" t="s">
        <v>6402</v>
      </c>
      <c r="G5041" s="6">
        <v>3443</v>
      </c>
      <c r="H5041" s="6">
        <v>36283</v>
      </c>
      <c r="I5041" s="6">
        <v>0</v>
      </c>
      <c r="J5041" s="6">
        <v>1</v>
      </c>
      <c r="K5041" s="6">
        <v>0</v>
      </c>
      <c r="L5041" s="6"/>
      <c r="M5041" s="6">
        <v>2022</v>
      </c>
      <c r="N5041" s="6" t="s">
        <v>7745</v>
      </c>
      <c r="O5041" s="6">
        <v>99</v>
      </c>
      <c r="P5041" s="6"/>
      <c r="Q5041" s="6" t="s">
        <v>7733</v>
      </c>
      <c r="R5041" s="6" t="s">
        <v>7734</v>
      </c>
      <c r="S5041" s="6"/>
      <c r="T5041" s="6" t="s">
        <v>3526</v>
      </c>
      <c r="U5041">
        <f t="shared" si="78"/>
        <v>9</v>
      </c>
    </row>
    <row r="5042" spans="1:21" x14ac:dyDescent="0.2">
      <c r="A5042" s="6" t="s">
        <v>13720</v>
      </c>
      <c r="B5042" s="6" t="s">
        <v>13714</v>
      </c>
      <c r="C5042" s="6">
        <v>3537013</v>
      </c>
      <c r="D5042" s="6" t="s">
        <v>8680</v>
      </c>
      <c r="E5042" s="6" t="s">
        <v>13728</v>
      </c>
      <c r="F5042" s="6" t="s">
        <v>6402</v>
      </c>
      <c r="G5042" s="6">
        <v>3316</v>
      </c>
      <c r="H5042" s="6">
        <v>36283</v>
      </c>
      <c r="I5042" s="6">
        <v>0</v>
      </c>
      <c r="J5042" s="6">
        <v>1</v>
      </c>
      <c r="K5042" s="6">
        <v>0</v>
      </c>
      <c r="L5042" s="6"/>
      <c r="M5042" s="6">
        <v>2022</v>
      </c>
      <c r="N5042" s="6" t="s">
        <v>7745</v>
      </c>
      <c r="O5042" s="6">
        <v>99</v>
      </c>
      <c r="P5042" s="6"/>
      <c r="Q5042" s="6" t="s">
        <v>7733</v>
      </c>
      <c r="R5042" s="6" t="s">
        <v>7734</v>
      </c>
      <c r="S5042" s="6"/>
      <c r="T5042" s="6" t="s">
        <v>3525</v>
      </c>
      <c r="U5042">
        <f t="shared" si="78"/>
        <v>8</v>
      </c>
    </row>
    <row r="5043" spans="1:21" x14ac:dyDescent="0.2">
      <c r="A5043" s="6" t="s">
        <v>13720</v>
      </c>
      <c r="B5043" s="6" t="s">
        <v>13714</v>
      </c>
      <c r="C5043" s="6">
        <v>3537013</v>
      </c>
      <c r="D5043" s="6" t="s">
        <v>6410</v>
      </c>
      <c r="E5043" s="6" t="s">
        <v>7999</v>
      </c>
      <c r="F5043" s="6" t="s">
        <v>6402</v>
      </c>
      <c r="G5043" s="6">
        <v>1326</v>
      </c>
      <c r="H5043" s="6">
        <v>36283</v>
      </c>
      <c r="I5043" s="6">
        <v>0</v>
      </c>
      <c r="J5043" s="6">
        <v>0</v>
      </c>
      <c r="K5043" s="6">
        <v>0</v>
      </c>
      <c r="L5043" s="6"/>
      <c r="M5043" s="6">
        <v>2022</v>
      </c>
      <c r="N5043" s="6" t="s">
        <v>7745</v>
      </c>
      <c r="O5043" s="6">
        <v>99</v>
      </c>
      <c r="P5043" s="6"/>
      <c r="Q5043" s="6" t="s">
        <v>7733</v>
      </c>
      <c r="R5043" s="6" t="s">
        <v>7734</v>
      </c>
      <c r="S5043" s="6"/>
      <c r="T5043" s="6" t="s">
        <v>3535</v>
      </c>
      <c r="U5043">
        <f t="shared" si="78"/>
        <v>7</v>
      </c>
    </row>
    <row r="5044" spans="1:21" x14ac:dyDescent="0.2">
      <c r="A5044" s="6" t="s">
        <v>13720</v>
      </c>
      <c r="B5044" s="6" t="s">
        <v>13714</v>
      </c>
      <c r="C5044" s="6">
        <v>3537013</v>
      </c>
      <c r="D5044" s="6" t="s">
        <v>6793</v>
      </c>
      <c r="E5044" s="6" t="s">
        <v>7243</v>
      </c>
      <c r="F5044" s="6" t="s">
        <v>6402</v>
      </c>
      <c r="G5044" s="6">
        <v>4188</v>
      </c>
      <c r="H5044" s="6">
        <v>36283</v>
      </c>
      <c r="I5044" s="6">
        <v>1</v>
      </c>
      <c r="J5044" s="6">
        <v>1</v>
      </c>
      <c r="K5044" s="6">
        <v>0</v>
      </c>
      <c r="L5044" s="6"/>
      <c r="M5044" s="6">
        <v>2022</v>
      </c>
      <c r="N5044" s="6" t="s">
        <v>7745</v>
      </c>
      <c r="O5044" s="6">
        <v>99</v>
      </c>
      <c r="P5044" s="6"/>
      <c r="Q5044" s="6" t="s">
        <v>7733</v>
      </c>
      <c r="R5044" s="6" t="s">
        <v>7734</v>
      </c>
      <c r="S5044" s="6"/>
      <c r="T5044" s="6" t="s">
        <v>3524</v>
      </c>
      <c r="U5044">
        <f t="shared" si="78"/>
        <v>6</v>
      </c>
    </row>
    <row r="5045" spans="1:21" x14ac:dyDescent="0.2">
      <c r="A5045" s="6" t="s">
        <v>13720</v>
      </c>
      <c r="B5045" s="6" t="s">
        <v>13714</v>
      </c>
      <c r="C5045" s="6">
        <v>3537013</v>
      </c>
      <c r="D5045" s="6" t="s">
        <v>6496</v>
      </c>
      <c r="E5045" s="6" t="s">
        <v>7104</v>
      </c>
      <c r="F5045" s="6" t="s">
        <v>6402</v>
      </c>
      <c r="G5045" s="6">
        <v>4409</v>
      </c>
      <c r="H5045" s="6">
        <v>36283</v>
      </c>
      <c r="I5045" s="6">
        <v>1</v>
      </c>
      <c r="J5045" s="6">
        <v>1</v>
      </c>
      <c r="K5045" s="6">
        <v>0</v>
      </c>
      <c r="L5045" s="6"/>
      <c r="M5045" s="6">
        <v>2022</v>
      </c>
      <c r="N5045" s="6" t="s">
        <v>7745</v>
      </c>
      <c r="O5045" s="6">
        <v>99</v>
      </c>
      <c r="P5045" s="6"/>
      <c r="Q5045" s="6" t="s">
        <v>7733</v>
      </c>
      <c r="R5045" s="6" t="s">
        <v>7734</v>
      </c>
      <c r="S5045" s="6"/>
      <c r="T5045" s="6" t="s">
        <v>3523</v>
      </c>
      <c r="U5045">
        <f t="shared" si="78"/>
        <v>5</v>
      </c>
    </row>
    <row r="5046" spans="1:21" x14ac:dyDescent="0.2">
      <c r="A5046" s="6" t="s">
        <v>13720</v>
      </c>
      <c r="B5046" s="6" t="s">
        <v>13714</v>
      </c>
      <c r="C5046" s="6">
        <v>3537013</v>
      </c>
      <c r="D5046" s="6" t="s">
        <v>6427</v>
      </c>
      <c r="E5046" s="6" t="s">
        <v>13729</v>
      </c>
      <c r="F5046" s="6" t="s">
        <v>6402</v>
      </c>
      <c r="G5046" s="6">
        <v>1903</v>
      </c>
      <c r="H5046" s="6">
        <v>36283</v>
      </c>
      <c r="I5046" s="6">
        <v>0</v>
      </c>
      <c r="J5046" s="6">
        <v>0</v>
      </c>
      <c r="K5046" s="6">
        <v>0</v>
      </c>
      <c r="L5046" s="6"/>
      <c r="M5046" s="6">
        <v>2022</v>
      </c>
      <c r="N5046" s="6" t="s">
        <v>7745</v>
      </c>
      <c r="O5046" s="6">
        <v>99</v>
      </c>
      <c r="P5046" s="6"/>
      <c r="Q5046" s="6" t="s">
        <v>7733</v>
      </c>
      <c r="R5046" s="6" t="s">
        <v>7734</v>
      </c>
      <c r="S5046" s="6"/>
      <c r="T5046" s="6" t="s">
        <v>3536</v>
      </c>
      <c r="U5046">
        <f t="shared" si="78"/>
        <v>4</v>
      </c>
    </row>
    <row r="5047" spans="1:21" x14ac:dyDescent="0.2">
      <c r="A5047" s="6" t="s">
        <v>13720</v>
      </c>
      <c r="B5047" s="6" t="s">
        <v>13714</v>
      </c>
      <c r="C5047" s="6">
        <v>3537013</v>
      </c>
      <c r="D5047" s="6" t="s">
        <v>12184</v>
      </c>
      <c r="E5047" s="6" t="s">
        <v>13730</v>
      </c>
      <c r="F5047" s="6" t="s">
        <v>6402</v>
      </c>
      <c r="G5047" s="6">
        <v>756</v>
      </c>
      <c r="H5047" s="6">
        <v>36283</v>
      </c>
      <c r="I5047" s="6">
        <v>0</v>
      </c>
      <c r="J5047" s="6">
        <v>0</v>
      </c>
      <c r="K5047" s="6">
        <v>0</v>
      </c>
      <c r="L5047" s="6"/>
      <c r="M5047" s="6">
        <v>2022</v>
      </c>
      <c r="N5047" s="6" t="s">
        <v>7745</v>
      </c>
      <c r="O5047" s="6">
        <v>99</v>
      </c>
      <c r="P5047" s="6"/>
      <c r="Q5047" s="6" t="s">
        <v>7733</v>
      </c>
      <c r="R5047" s="6" t="s">
        <v>7734</v>
      </c>
      <c r="S5047" s="6"/>
      <c r="T5047" s="6" t="s">
        <v>3537</v>
      </c>
      <c r="U5047">
        <f t="shared" si="78"/>
        <v>3</v>
      </c>
    </row>
    <row r="5048" spans="1:21" x14ac:dyDescent="0.2">
      <c r="A5048" s="6" t="s">
        <v>13720</v>
      </c>
      <c r="B5048" s="6" t="s">
        <v>13714</v>
      </c>
      <c r="C5048" s="6">
        <v>3537013</v>
      </c>
      <c r="D5048" s="6" t="s">
        <v>7000</v>
      </c>
      <c r="E5048" s="6" t="s">
        <v>7522</v>
      </c>
      <c r="F5048" s="6" t="s">
        <v>6402</v>
      </c>
      <c r="G5048" s="6">
        <v>1429</v>
      </c>
      <c r="H5048" s="6">
        <v>36283</v>
      </c>
      <c r="I5048" s="6">
        <v>0</v>
      </c>
      <c r="J5048" s="6">
        <v>0</v>
      </c>
      <c r="K5048" s="6">
        <v>0</v>
      </c>
      <c r="L5048" s="6"/>
      <c r="M5048" s="6">
        <v>2022</v>
      </c>
      <c r="N5048" s="6" t="s">
        <v>7745</v>
      </c>
      <c r="O5048" s="6">
        <v>99</v>
      </c>
      <c r="P5048" s="6"/>
      <c r="Q5048" s="6" t="s">
        <v>7733</v>
      </c>
      <c r="R5048" s="6" t="s">
        <v>7734</v>
      </c>
      <c r="S5048" s="6"/>
      <c r="T5048" s="6" t="s">
        <v>3538</v>
      </c>
      <c r="U5048">
        <f t="shared" si="78"/>
        <v>2</v>
      </c>
    </row>
    <row r="5049" spans="1:21" x14ac:dyDescent="0.2">
      <c r="A5049" s="6" t="s">
        <v>13720</v>
      </c>
      <c r="B5049" s="6" t="s">
        <v>13714</v>
      </c>
      <c r="C5049" s="6">
        <v>3537013</v>
      </c>
      <c r="D5049" s="6" t="s">
        <v>6761</v>
      </c>
      <c r="E5049" s="6" t="s">
        <v>7107</v>
      </c>
      <c r="F5049" s="6" t="s">
        <v>6402</v>
      </c>
      <c r="G5049" s="6">
        <v>3231</v>
      </c>
      <c r="H5049" s="6">
        <v>36283</v>
      </c>
      <c r="I5049" s="6">
        <v>0</v>
      </c>
      <c r="J5049" s="6">
        <v>0</v>
      </c>
      <c r="K5049" s="6">
        <v>0</v>
      </c>
      <c r="L5049" s="6"/>
      <c r="M5049" s="6">
        <v>2022</v>
      </c>
      <c r="N5049" s="6" t="s">
        <v>7745</v>
      </c>
      <c r="O5049" s="6">
        <v>99</v>
      </c>
      <c r="P5049" s="6"/>
      <c r="Q5049" s="6" t="s">
        <v>7733</v>
      </c>
      <c r="R5049" s="6" t="s">
        <v>7734</v>
      </c>
      <c r="S5049" s="6"/>
      <c r="T5049" s="6" t="s">
        <v>3539</v>
      </c>
      <c r="U5049">
        <f t="shared" si="78"/>
        <v>1</v>
      </c>
    </row>
    <row r="5050" spans="1:21" x14ac:dyDescent="0.2">
      <c r="A5050" s="6" t="s">
        <v>13731</v>
      </c>
      <c r="B5050" s="6" t="s">
        <v>13732</v>
      </c>
      <c r="C5050" s="6">
        <v>3537064</v>
      </c>
      <c r="D5050" s="6" t="s">
        <v>7621</v>
      </c>
      <c r="E5050" s="6" t="s">
        <v>7108</v>
      </c>
      <c r="F5050" s="6" t="s">
        <v>6402</v>
      </c>
      <c r="G5050" s="6">
        <v>5638</v>
      </c>
      <c r="H5050" s="6">
        <v>9085</v>
      </c>
      <c r="I5050" s="6">
        <v>0</v>
      </c>
      <c r="J5050" s="6">
        <v>1</v>
      </c>
      <c r="K5050" s="6">
        <v>0</v>
      </c>
      <c r="L5050" s="6"/>
      <c r="M5050" s="6">
        <v>2022</v>
      </c>
      <c r="N5050" s="6" t="s">
        <v>7732</v>
      </c>
      <c r="O5050" s="6">
        <v>99</v>
      </c>
      <c r="P5050" s="6"/>
      <c r="Q5050" s="6" t="s">
        <v>7733</v>
      </c>
      <c r="R5050" s="6" t="s">
        <v>7734</v>
      </c>
      <c r="S5050" s="6"/>
      <c r="T5050" s="6" t="s">
        <v>894</v>
      </c>
      <c r="U5050">
        <f t="shared" si="78"/>
        <v>2</v>
      </c>
    </row>
    <row r="5051" spans="1:21" x14ac:dyDescent="0.2">
      <c r="A5051" s="6" t="s">
        <v>13731</v>
      </c>
      <c r="B5051" s="6" t="s">
        <v>13732</v>
      </c>
      <c r="C5051" s="6">
        <v>3537064</v>
      </c>
      <c r="D5051" s="6" t="s">
        <v>6423</v>
      </c>
      <c r="E5051" s="6" t="s">
        <v>6935</v>
      </c>
      <c r="F5051" s="6" t="s">
        <v>6402</v>
      </c>
      <c r="G5051" s="6">
        <v>3447</v>
      </c>
      <c r="H5051" s="6">
        <v>9085</v>
      </c>
      <c r="I5051" s="6">
        <v>1</v>
      </c>
      <c r="J5051" s="6">
        <v>0</v>
      </c>
      <c r="K5051" s="6">
        <v>0</v>
      </c>
      <c r="L5051" s="6"/>
      <c r="M5051" s="6">
        <v>2022</v>
      </c>
      <c r="N5051" s="6" t="s">
        <v>7732</v>
      </c>
      <c r="O5051" s="6">
        <v>99</v>
      </c>
      <c r="P5051" s="6"/>
      <c r="Q5051" s="6" t="s">
        <v>7733</v>
      </c>
      <c r="R5051" s="6" t="s">
        <v>7734</v>
      </c>
      <c r="S5051" s="6"/>
      <c r="T5051" s="6" t="s">
        <v>895</v>
      </c>
      <c r="U5051">
        <f t="shared" si="78"/>
        <v>1</v>
      </c>
    </row>
    <row r="5052" spans="1:21" x14ac:dyDescent="0.2">
      <c r="A5052" s="6" t="s">
        <v>13733</v>
      </c>
      <c r="B5052" s="6" t="s">
        <v>13732</v>
      </c>
      <c r="C5052" s="6">
        <v>3537064</v>
      </c>
      <c r="D5052" s="6" t="s">
        <v>7513</v>
      </c>
      <c r="E5052" s="6" t="s">
        <v>13734</v>
      </c>
      <c r="F5052" s="6" t="s">
        <v>6402</v>
      </c>
      <c r="G5052" s="6">
        <v>4719</v>
      </c>
      <c r="H5052" s="6">
        <v>8873</v>
      </c>
      <c r="I5052" s="6">
        <v>0</v>
      </c>
      <c r="J5052" s="6">
        <v>1</v>
      </c>
      <c r="K5052" s="6">
        <v>0</v>
      </c>
      <c r="L5052" s="6"/>
      <c r="M5052" s="6">
        <v>2022</v>
      </c>
      <c r="N5052" s="6" t="s">
        <v>7770</v>
      </c>
      <c r="O5052" s="6">
        <v>99</v>
      </c>
      <c r="P5052" s="6"/>
      <c r="Q5052" s="6" t="s">
        <v>7733</v>
      </c>
      <c r="R5052" s="6" t="s">
        <v>7734</v>
      </c>
      <c r="S5052" s="6"/>
      <c r="T5052" s="6" t="s">
        <v>3623</v>
      </c>
      <c r="U5052">
        <f t="shared" si="78"/>
        <v>2</v>
      </c>
    </row>
    <row r="5053" spans="1:21" x14ac:dyDescent="0.2">
      <c r="A5053" s="6" t="s">
        <v>13733</v>
      </c>
      <c r="B5053" s="6" t="s">
        <v>13732</v>
      </c>
      <c r="C5053" s="6">
        <v>3537064</v>
      </c>
      <c r="D5053" s="6" t="s">
        <v>6406</v>
      </c>
      <c r="E5053" s="6" t="s">
        <v>13735</v>
      </c>
      <c r="F5053" s="6" t="s">
        <v>6402</v>
      </c>
      <c r="G5053" s="6">
        <v>4154</v>
      </c>
      <c r="H5053" s="6">
        <v>8873</v>
      </c>
      <c r="I5053" s="6">
        <v>0</v>
      </c>
      <c r="J5053" s="6">
        <v>0</v>
      </c>
      <c r="K5053" s="6">
        <v>0</v>
      </c>
      <c r="L5053" s="6"/>
      <c r="M5053" s="6">
        <v>2022</v>
      </c>
      <c r="N5053" s="6" t="s">
        <v>7770</v>
      </c>
      <c r="O5053" s="6">
        <v>99</v>
      </c>
      <c r="P5053" s="6"/>
      <c r="Q5053" s="6" t="s">
        <v>7733</v>
      </c>
      <c r="R5053" s="6" t="s">
        <v>7734</v>
      </c>
      <c r="S5053" s="6"/>
      <c r="T5053" s="6" t="s">
        <v>3624</v>
      </c>
      <c r="U5053">
        <f t="shared" si="78"/>
        <v>1</v>
      </c>
    </row>
    <row r="5054" spans="1:21" x14ac:dyDescent="0.2">
      <c r="A5054" s="6" t="s">
        <v>13736</v>
      </c>
      <c r="B5054" s="6" t="s">
        <v>13732</v>
      </c>
      <c r="C5054" s="6">
        <v>3537064</v>
      </c>
      <c r="D5054" s="6" t="s">
        <v>7119</v>
      </c>
      <c r="E5054" s="6" t="s">
        <v>13737</v>
      </c>
      <c r="F5054" s="6" t="s">
        <v>6402</v>
      </c>
      <c r="G5054" s="6">
        <v>298</v>
      </c>
      <c r="H5054" s="6">
        <v>1272</v>
      </c>
      <c r="I5054" s="6">
        <v>0</v>
      </c>
      <c r="J5054" s="6">
        <v>0</v>
      </c>
      <c r="K5054" s="6">
        <v>0</v>
      </c>
      <c r="L5054" s="6"/>
      <c r="M5054" s="6">
        <v>2022</v>
      </c>
      <c r="N5054" s="6" t="s">
        <v>7745</v>
      </c>
      <c r="O5054" s="6">
        <v>1</v>
      </c>
      <c r="P5054" s="6"/>
      <c r="Q5054" s="6" t="s">
        <v>7733</v>
      </c>
      <c r="R5054" s="6" t="s">
        <v>7734</v>
      </c>
      <c r="S5054" s="6"/>
      <c r="T5054" s="6" t="s">
        <v>3625</v>
      </c>
      <c r="U5054">
        <f t="shared" si="78"/>
        <v>2</v>
      </c>
    </row>
    <row r="5055" spans="1:21" x14ac:dyDescent="0.2">
      <c r="A5055" s="6" t="s">
        <v>13736</v>
      </c>
      <c r="B5055" s="6" t="s">
        <v>13732</v>
      </c>
      <c r="C5055" s="6">
        <v>3537064</v>
      </c>
      <c r="D5055" s="6" t="s">
        <v>6523</v>
      </c>
      <c r="E5055" s="6" t="s">
        <v>11301</v>
      </c>
      <c r="F5055" s="6" t="s">
        <v>6402</v>
      </c>
      <c r="G5055" s="6">
        <v>974</v>
      </c>
      <c r="H5055" s="6">
        <v>1272</v>
      </c>
      <c r="I5055" s="6">
        <v>0</v>
      </c>
      <c r="J5055" s="6">
        <v>1</v>
      </c>
      <c r="K5055" s="6">
        <v>0</v>
      </c>
      <c r="L5055" s="6"/>
      <c r="M5055" s="6">
        <v>2022</v>
      </c>
      <c r="N5055" s="6" t="s">
        <v>7745</v>
      </c>
      <c r="O5055" s="6">
        <v>1</v>
      </c>
      <c r="P5055" s="6"/>
      <c r="Q5055" s="6" t="s">
        <v>7733</v>
      </c>
      <c r="R5055" s="6" t="s">
        <v>7734</v>
      </c>
      <c r="S5055" s="6"/>
      <c r="T5055" s="6" t="s">
        <v>3622</v>
      </c>
      <c r="U5055">
        <f t="shared" si="78"/>
        <v>1</v>
      </c>
    </row>
    <row r="5056" spans="1:21" x14ac:dyDescent="0.2">
      <c r="A5056" s="6" t="s">
        <v>13738</v>
      </c>
      <c r="B5056" s="6" t="s">
        <v>13732</v>
      </c>
      <c r="C5056" s="6">
        <v>3537064</v>
      </c>
      <c r="D5056" s="6" t="s">
        <v>6622</v>
      </c>
      <c r="E5056" s="6" t="s">
        <v>6572</v>
      </c>
      <c r="F5056" s="6" t="s">
        <v>6402</v>
      </c>
      <c r="G5056" s="6">
        <v>468</v>
      </c>
      <c r="H5056" s="6">
        <v>1073</v>
      </c>
      <c r="I5056" s="6">
        <v>0</v>
      </c>
      <c r="J5056" s="6">
        <v>0</v>
      </c>
      <c r="K5056" s="6">
        <v>0</v>
      </c>
      <c r="L5056" s="6"/>
      <c r="M5056" s="6">
        <v>2022</v>
      </c>
      <c r="N5056" s="6" t="s">
        <v>7745</v>
      </c>
      <c r="O5056" s="6">
        <v>2</v>
      </c>
      <c r="P5056" s="6"/>
      <c r="Q5056" s="6" t="s">
        <v>7733</v>
      </c>
      <c r="R5056" s="6" t="s">
        <v>7734</v>
      </c>
      <c r="S5056" s="6"/>
      <c r="T5056" s="6" t="s">
        <v>3626</v>
      </c>
      <c r="U5056">
        <f t="shared" si="78"/>
        <v>2</v>
      </c>
    </row>
    <row r="5057" spans="1:21" x14ac:dyDescent="0.2">
      <c r="A5057" s="6" t="s">
        <v>13738</v>
      </c>
      <c r="B5057" s="6" t="s">
        <v>13732</v>
      </c>
      <c r="C5057" s="6">
        <v>3537064</v>
      </c>
      <c r="D5057" s="6" t="s">
        <v>13739</v>
      </c>
      <c r="E5057" s="6" t="s">
        <v>7307</v>
      </c>
      <c r="F5057" s="6" t="s">
        <v>6402</v>
      </c>
      <c r="G5057" s="6">
        <v>605</v>
      </c>
      <c r="H5057" s="6">
        <v>1073</v>
      </c>
      <c r="I5057" s="6">
        <v>0</v>
      </c>
      <c r="J5057" s="6">
        <v>1</v>
      </c>
      <c r="K5057" s="6">
        <v>0</v>
      </c>
      <c r="L5057" s="6"/>
      <c r="M5057" s="6">
        <v>2022</v>
      </c>
      <c r="N5057" s="6" t="s">
        <v>7745</v>
      </c>
      <c r="O5057" s="6">
        <v>2</v>
      </c>
      <c r="P5057" s="6"/>
      <c r="Q5057" s="6" t="s">
        <v>7733</v>
      </c>
      <c r="R5057" s="6" t="s">
        <v>7734</v>
      </c>
      <c r="S5057" s="6"/>
      <c r="T5057" s="6" t="s">
        <v>3621</v>
      </c>
      <c r="U5057">
        <f t="shared" si="78"/>
        <v>1</v>
      </c>
    </row>
    <row r="5058" spans="1:21" x14ac:dyDescent="0.2">
      <c r="A5058" s="6" t="s">
        <v>13740</v>
      </c>
      <c r="B5058" s="6" t="s">
        <v>13732</v>
      </c>
      <c r="C5058" s="6">
        <v>3537064</v>
      </c>
      <c r="D5058" s="6" t="s">
        <v>8255</v>
      </c>
      <c r="E5058" s="6" t="s">
        <v>13741</v>
      </c>
      <c r="F5058" s="6" t="s">
        <v>6402</v>
      </c>
      <c r="G5058" s="6">
        <v>483</v>
      </c>
      <c r="H5058" s="6">
        <v>1374</v>
      </c>
      <c r="I5058" s="6">
        <v>0</v>
      </c>
      <c r="J5058" s="6">
        <v>0</v>
      </c>
      <c r="K5058" s="6">
        <v>0</v>
      </c>
      <c r="L5058" s="6"/>
      <c r="M5058" s="6">
        <v>2022</v>
      </c>
      <c r="N5058" s="6" t="s">
        <v>7745</v>
      </c>
      <c r="O5058" s="6">
        <v>3</v>
      </c>
      <c r="P5058" s="6"/>
      <c r="Q5058" s="6" t="s">
        <v>7733</v>
      </c>
      <c r="R5058" s="6" t="s">
        <v>7734</v>
      </c>
      <c r="S5058" s="6"/>
      <c r="T5058" s="6" t="s">
        <v>3627</v>
      </c>
      <c r="U5058">
        <f t="shared" si="78"/>
        <v>3</v>
      </c>
    </row>
    <row r="5059" spans="1:21" x14ac:dyDescent="0.2">
      <c r="A5059" s="6" t="s">
        <v>13740</v>
      </c>
      <c r="B5059" s="6" t="s">
        <v>13732</v>
      </c>
      <c r="C5059" s="6">
        <v>3537064</v>
      </c>
      <c r="D5059" s="6" t="s">
        <v>12219</v>
      </c>
      <c r="E5059" s="6" t="s">
        <v>13742</v>
      </c>
      <c r="F5059" s="6" t="s">
        <v>6402</v>
      </c>
      <c r="G5059" s="6">
        <v>837</v>
      </c>
      <c r="H5059" s="6">
        <v>1374</v>
      </c>
      <c r="I5059" s="6">
        <v>1</v>
      </c>
      <c r="J5059" s="6">
        <v>1</v>
      </c>
      <c r="K5059" s="6">
        <v>0</v>
      </c>
      <c r="L5059" s="6"/>
      <c r="M5059" s="6">
        <v>2022</v>
      </c>
      <c r="N5059" s="6" t="s">
        <v>7745</v>
      </c>
      <c r="O5059" s="6">
        <v>3</v>
      </c>
      <c r="P5059" s="6"/>
      <c r="Q5059" s="6" t="s">
        <v>7733</v>
      </c>
      <c r="R5059" s="6" t="s">
        <v>7734</v>
      </c>
      <c r="S5059" s="6"/>
      <c r="T5059" s="6" t="s">
        <v>3620</v>
      </c>
      <c r="U5059">
        <f t="shared" ref="U5059:U5122" si="79">COUNTIF(A5059:A11359,A5059)</f>
        <v>2</v>
      </c>
    </row>
    <row r="5060" spans="1:21" x14ac:dyDescent="0.2">
      <c r="A5060" s="6" t="s">
        <v>13740</v>
      </c>
      <c r="B5060" s="6" t="s">
        <v>13732</v>
      </c>
      <c r="C5060" s="6">
        <v>3537064</v>
      </c>
      <c r="D5060" s="6" t="s">
        <v>11049</v>
      </c>
      <c r="E5060" s="6" t="s">
        <v>13743</v>
      </c>
      <c r="F5060" s="6" t="s">
        <v>6402</v>
      </c>
      <c r="G5060" s="6">
        <v>54</v>
      </c>
      <c r="H5060" s="6">
        <v>1374</v>
      </c>
      <c r="I5060" s="6">
        <v>0</v>
      </c>
      <c r="J5060" s="6">
        <v>0</v>
      </c>
      <c r="K5060" s="6">
        <v>0</v>
      </c>
      <c r="L5060" s="6"/>
      <c r="M5060" s="6">
        <v>2022</v>
      </c>
      <c r="N5060" s="6" t="s">
        <v>7745</v>
      </c>
      <c r="O5060" s="6">
        <v>3</v>
      </c>
      <c r="P5060" s="6"/>
      <c r="Q5060" s="6" t="s">
        <v>7733</v>
      </c>
      <c r="R5060" s="6" t="s">
        <v>7734</v>
      </c>
      <c r="S5060" s="6"/>
      <c r="T5060" s="6" t="s">
        <v>3628</v>
      </c>
      <c r="U5060">
        <f t="shared" si="79"/>
        <v>1</v>
      </c>
    </row>
    <row r="5061" spans="1:21" x14ac:dyDescent="0.2">
      <c r="A5061" s="6" t="s">
        <v>13744</v>
      </c>
      <c r="B5061" s="6" t="s">
        <v>13732</v>
      </c>
      <c r="C5061" s="6">
        <v>3537064</v>
      </c>
      <c r="D5061" s="6" t="s">
        <v>6525</v>
      </c>
      <c r="E5061" s="6" t="s">
        <v>13745</v>
      </c>
      <c r="F5061" s="6" t="s">
        <v>6402</v>
      </c>
      <c r="G5061" s="6">
        <v>188</v>
      </c>
      <c r="H5061" s="6">
        <v>2143</v>
      </c>
      <c r="I5061" s="6">
        <v>0</v>
      </c>
      <c r="J5061" s="6">
        <v>0</v>
      </c>
      <c r="K5061" s="6">
        <v>0</v>
      </c>
      <c r="L5061" s="6"/>
      <c r="M5061" s="6">
        <v>2022</v>
      </c>
      <c r="N5061" s="6" t="s">
        <v>7745</v>
      </c>
      <c r="O5061" s="6">
        <v>4</v>
      </c>
      <c r="P5061" s="6"/>
      <c r="Q5061" s="6" t="s">
        <v>7733</v>
      </c>
      <c r="R5061" s="6" t="s">
        <v>7734</v>
      </c>
      <c r="S5061" s="6"/>
      <c r="T5061" s="6" t="s">
        <v>3629</v>
      </c>
      <c r="U5061">
        <f t="shared" si="79"/>
        <v>3</v>
      </c>
    </row>
    <row r="5062" spans="1:21" x14ac:dyDescent="0.2">
      <c r="A5062" s="6" t="s">
        <v>13744</v>
      </c>
      <c r="B5062" s="6" t="s">
        <v>13732</v>
      </c>
      <c r="C5062" s="6">
        <v>3537064</v>
      </c>
      <c r="D5062" s="6" t="s">
        <v>6656</v>
      </c>
      <c r="E5062" s="6" t="s">
        <v>13746</v>
      </c>
      <c r="F5062" s="6" t="s">
        <v>6402</v>
      </c>
      <c r="G5062" s="6">
        <v>628</v>
      </c>
      <c r="H5062" s="6">
        <v>2143</v>
      </c>
      <c r="I5062" s="6">
        <v>0</v>
      </c>
      <c r="J5062" s="6">
        <v>0</v>
      </c>
      <c r="K5062" s="6">
        <v>0</v>
      </c>
      <c r="L5062" s="6"/>
      <c r="M5062" s="6">
        <v>2022</v>
      </c>
      <c r="N5062" s="6" t="s">
        <v>7745</v>
      </c>
      <c r="O5062" s="6">
        <v>4</v>
      </c>
      <c r="P5062" s="6"/>
      <c r="Q5062" s="6" t="s">
        <v>7733</v>
      </c>
      <c r="R5062" s="6" t="s">
        <v>7734</v>
      </c>
      <c r="S5062" s="6"/>
      <c r="T5062" s="6" t="s">
        <v>3630</v>
      </c>
      <c r="U5062">
        <f t="shared" si="79"/>
        <v>2</v>
      </c>
    </row>
    <row r="5063" spans="1:21" x14ac:dyDescent="0.2">
      <c r="A5063" s="6" t="s">
        <v>13744</v>
      </c>
      <c r="B5063" s="6" t="s">
        <v>13732</v>
      </c>
      <c r="C5063" s="6">
        <v>3537064</v>
      </c>
      <c r="D5063" s="6" t="s">
        <v>6434</v>
      </c>
      <c r="E5063" s="6" t="s">
        <v>6504</v>
      </c>
      <c r="F5063" s="6" t="s">
        <v>6402</v>
      </c>
      <c r="G5063" s="6">
        <v>1327</v>
      </c>
      <c r="H5063" s="6">
        <v>2143</v>
      </c>
      <c r="I5063" s="6">
        <v>1</v>
      </c>
      <c r="J5063" s="6">
        <v>1</v>
      </c>
      <c r="K5063" s="6">
        <v>0</v>
      </c>
      <c r="L5063" s="6"/>
      <c r="M5063" s="6">
        <v>2022</v>
      </c>
      <c r="N5063" s="6" t="s">
        <v>7745</v>
      </c>
      <c r="O5063" s="6">
        <v>4</v>
      </c>
      <c r="P5063" s="6"/>
      <c r="Q5063" s="6" t="s">
        <v>7733</v>
      </c>
      <c r="R5063" s="6" t="s">
        <v>7734</v>
      </c>
      <c r="S5063" s="6"/>
      <c r="T5063" s="6" t="s">
        <v>3619</v>
      </c>
      <c r="U5063">
        <f t="shared" si="79"/>
        <v>1</v>
      </c>
    </row>
    <row r="5064" spans="1:21" x14ac:dyDescent="0.2">
      <c r="A5064" s="6" t="s">
        <v>13747</v>
      </c>
      <c r="B5064" s="6" t="s">
        <v>13732</v>
      </c>
      <c r="C5064" s="6">
        <v>3537064</v>
      </c>
      <c r="D5064" s="6" t="s">
        <v>6545</v>
      </c>
      <c r="E5064" s="6" t="s">
        <v>13748</v>
      </c>
      <c r="F5064" s="6" t="s">
        <v>6402</v>
      </c>
      <c r="G5064" s="6">
        <v>656</v>
      </c>
      <c r="H5064" s="6">
        <v>1615</v>
      </c>
      <c r="I5064" s="6">
        <v>0</v>
      </c>
      <c r="J5064" s="6">
        <v>1</v>
      </c>
      <c r="K5064" s="6">
        <v>0</v>
      </c>
      <c r="L5064" s="6"/>
      <c r="M5064" s="6">
        <v>2022</v>
      </c>
      <c r="N5064" s="6" t="s">
        <v>7745</v>
      </c>
      <c r="O5064" s="6">
        <v>5</v>
      </c>
      <c r="P5064" s="6"/>
      <c r="Q5064" s="6" t="s">
        <v>7733</v>
      </c>
      <c r="R5064" s="6" t="s">
        <v>7734</v>
      </c>
      <c r="S5064" s="6"/>
      <c r="T5064" s="6" t="s">
        <v>3618</v>
      </c>
      <c r="U5064">
        <f t="shared" si="79"/>
        <v>3</v>
      </c>
    </row>
    <row r="5065" spans="1:21" x14ac:dyDescent="0.2">
      <c r="A5065" s="6" t="s">
        <v>13747</v>
      </c>
      <c r="B5065" s="6" t="s">
        <v>13732</v>
      </c>
      <c r="C5065" s="6">
        <v>3537064</v>
      </c>
      <c r="D5065" s="6" t="s">
        <v>6427</v>
      </c>
      <c r="E5065" s="6" t="s">
        <v>9329</v>
      </c>
      <c r="F5065" s="6" t="s">
        <v>6402</v>
      </c>
      <c r="G5065" s="6">
        <v>647</v>
      </c>
      <c r="H5065" s="6">
        <v>1615</v>
      </c>
      <c r="I5065" s="6">
        <v>0</v>
      </c>
      <c r="J5065" s="6">
        <v>0</v>
      </c>
      <c r="K5065" s="6">
        <v>0</v>
      </c>
      <c r="L5065" s="6"/>
      <c r="M5065" s="6">
        <v>2022</v>
      </c>
      <c r="N5065" s="6" t="s">
        <v>7745</v>
      </c>
      <c r="O5065" s="6">
        <v>5</v>
      </c>
      <c r="P5065" s="6"/>
      <c r="Q5065" s="6" t="s">
        <v>7733</v>
      </c>
      <c r="R5065" s="6" t="s">
        <v>7734</v>
      </c>
      <c r="S5065" s="6"/>
      <c r="T5065" s="6" t="s">
        <v>3631</v>
      </c>
      <c r="U5065">
        <f t="shared" si="79"/>
        <v>2</v>
      </c>
    </row>
    <row r="5066" spans="1:21" x14ac:dyDescent="0.2">
      <c r="A5066" s="6" t="s">
        <v>13747</v>
      </c>
      <c r="B5066" s="6" t="s">
        <v>13732</v>
      </c>
      <c r="C5066" s="6">
        <v>3537064</v>
      </c>
      <c r="D5066" s="6" t="s">
        <v>6428</v>
      </c>
      <c r="E5066" s="6" t="s">
        <v>13749</v>
      </c>
      <c r="F5066" s="6" t="s">
        <v>6402</v>
      </c>
      <c r="G5066" s="6">
        <v>312</v>
      </c>
      <c r="H5066" s="6">
        <v>1615</v>
      </c>
      <c r="I5066" s="6">
        <v>0</v>
      </c>
      <c r="J5066" s="6">
        <v>0</v>
      </c>
      <c r="K5066" s="6">
        <v>0</v>
      </c>
      <c r="L5066" s="6"/>
      <c r="M5066" s="6">
        <v>2022</v>
      </c>
      <c r="N5066" s="6" t="s">
        <v>7745</v>
      </c>
      <c r="O5066" s="6">
        <v>5</v>
      </c>
      <c r="P5066" s="6"/>
      <c r="Q5066" s="6" t="s">
        <v>7733</v>
      </c>
      <c r="R5066" s="6" t="s">
        <v>7734</v>
      </c>
      <c r="S5066" s="6"/>
      <c r="T5066" s="6" t="s">
        <v>3632</v>
      </c>
      <c r="U5066">
        <f t="shared" si="79"/>
        <v>1</v>
      </c>
    </row>
    <row r="5067" spans="1:21" x14ac:dyDescent="0.2">
      <c r="A5067" s="6" t="s">
        <v>13750</v>
      </c>
      <c r="B5067" s="6" t="s">
        <v>13732</v>
      </c>
      <c r="C5067" s="6">
        <v>3537064</v>
      </c>
      <c r="D5067" s="6" t="s">
        <v>13751</v>
      </c>
      <c r="E5067" s="6" t="s">
        <v>13752</v>
      </c>
      <c r="F5067" s="6" t="s">
        <v>6402</v>
      </c>
      <c r="G5067" s="6">
        <v>1084</v>
      </c>
      <c r="H5067" s="6">
        <v>1413</v>
      </c>
      <c r="I5067" s="6">
        <v>0</v>
      </c>
      <c r="J5067" s="6">
        <v>1</v>
      </c>
      <c r="K5067" s="6">
        <v>0</v>
      </c>
      <c r="L5067" s="6"/>
      <c r="M5067" s="6">
        <v>2022</v>
      </c>
      <c r="N5067" s="6" t="s">
        <v>7745</v>
      </c>
      <c r="O5067" s="6">
        <v>6</v>
      </c>
      <c r="P5067" s="6"/>
      <c r="Q5067" s="6" t="s">
        <v>7733</v>
      </c>
      <c r="R5067" s="6" t="s">
        <v>7734</v>
      </c>
      <c r="S5067" s="6"/>
      <c r="T5067" s="6" t="s">
        <v>3617</v>
      </c>
      <c r="U5067">
        <f t="shared" si="79"/>
        <v>3</v>
      </c>
    </row>
    <row r="5068" spans="1:21" x14ac:dyDescent="0.2">
      <c r="A5068" s="6" t="s">
        <v>13750</v>
      </c>
      <c r="B5068" s="6" t="s">
        <v>13732</v>
      </c>
      <c r="C5068" s="6">
        <v>3537064</v>
      </c>
      <c r="D5068" s="6" t="s">
        <v>6425</v>
      </c>
      <c r="E5068" s="6" t="s">
        <v>13753</v>
      </c>
      <c r="F5068" s="6" t="s">
        <v>6402</v>
      </c>
      <c r="G5068" s="6">
        <v>178</v>
      </c>
      <c r="H5068" s="6">
        <v>1413</v>
      </c>
      <c r="I5068" s="6">
        <v>0</v>
      </c>
      <c r="J5068" s="6">
        <v>0</v>
      </c>
      <c r="K5068" s="6">
        <v>0</v>
      </c>
      <c r="L5068" s="6"/>
      <c r="M5068" s="6">
        <v>2022</v>
      </c>
      <c r="N5068" s="6" t="s">
        <v>7745</v>
      </c>
      <c r="O5068" s="6">
        <v>6</v>
      </c>
      <c r="P5068" s="6"/>
      <c r="Q5068" s="6" t="s">
        <v>7733</v>
      </c>
      <c r="R5068" s="6" t="s">
        <v>7734</v>
      </c>
      <c r="S5068" s="6"/>
      <c r="T5068" s="6" t="s">
        <v>3633</v>
      </c>
      <c r="U5068">
        <f t="shared" si="79"/>
        <v>2</v>
      </c>
    </row>
    <row r="5069" spans="1:21" x14ac:dyDescent="0.2">
      <c r="A5069" s="6" t="s">
        <v>13750</v>
      </c>
      <c r="B5069" s="6" t="s">
        <v>13732</v>
      </c>
      <c r="C5069" s="6">
        <v>3537064</v>
      </c>
      <c r="D5069" s="6" t="s">
        <v>6425</v>
      </c>
      <c r="E5069" s="6" t="s">
        <v>13754</v>
      </c>
      <c r="F5069" s="6" t="s">
        <v>6402</v>
      </c>
      <c r="G5069" s="6">
        <v>151</v>
      </c>
      <c r="H5069" s="6">
        <v>1413</v>
      </c>
      <c r="I5069" s="6">
        <v>0</v>
      </c>
      <c r="J5069" s="6">
        <v>0</v>
      </c>
      <c r="K5069" s="6">
        <v>0</v>
      </c>
      <c r="L5069" s="6"/>
      <c r="M5069" s="6">
        <v>2022</v>
      </c>
      <c r="N5069" s="6" t="s">
        <v>7745</v>
      </c>
      <c r="O5069" s="6">
        <v>6</v>
      </c>
      <c r="P5069" s="6"/>
      <c r="Q5069" s="6" t="s">
        <v>7733</v>
      </c>
      <c r="R5069" s="6" t="s">
        <v>7734</v>
      </c>
      <c r="S5069" s="6"/>
      <c r="T5069" s="6" t="s">
        <v>3634</v>
      </c>
      <c r="U5069">
        <f t="shared" si="79"/>
        <v>1</v>
      </c>
    </row>
    <row r="5070" spans="1:21" x14ac:dyDescent="0.2">
      <c r="A5070" s="6" t="s">
        <v>13755</v>
      </c>
      <c r="B5070" s="6" t="s">
        <v>13756</v>
      </c>
      <c r="C5070" s="6">
        <v>3537003</v>
      </c>
      <c r="D5070" s="6" t="s">
        <v>6548</v>
      </c>
      <c r="E5070" s="6" t="s">
        <v>13757</v>
      </c>
      <c r="F5070" s="6" t="s">
        <v>6402</v>
      </c>
      <c r="G5070" s="6">
        <v>754</v>
      </c>
      <c r="H5070" s="6">
        <v>8091</v>
      </c>
      <c r="I5070" s="6">
        <v>0</v>
      </c>
      <c r="J5070" s="6">
        <v>0</v>
      </c>
      <c r="K5070" s="6">
        <v>0</v>
      </c>
      <c r="L5070" s="6"/>
      <c r="M5070" s="6">
        <v>2022</v>
      </c>
      <c r="N5070" s="6" t="s">
        <v>7732</v>
      </c>
      <c r="O5070" s="6">
        <v>99</v>
      </c>
      <c r="P5070" s="6"/>
      <c r="Q5070" s="6" t="s">
        <v>7733</v>
      </c>
      <c r="R5070" s="6" t="s">
        <v>7734</v>
      </c>
      <c r="S5070" s="6"/>
      <c r="T5070" s="6" t="s">
        <v>907</v>
      </c>
      <c r="U5070">
        <f t="shared" si="79"/>
        <v>3</v>
      </c>
    </row>
    <row r="5071" spans="1:21" x14ac:dyDescent="0.2">
      <c r="A5071" s="6" t="s">
        <v>13755</v>
      </c>
      <c r="B5071" s="6" t="s">
        <v>13756</v>
      </c>
      <c r="C5071" s="6">
        <v>3537003</v>
      </c>
      <c r="D5071" s="6" t="s">
        <v>13758</v>
      </c>
      <c r="E5071" s="6" t="s">
        <v>7716</v>
      </c>
      <c r="F5071" s="6" t="s">
        <v>6402</v>
      </c>
      <c r="G5071" s="6">
        <v>4333</v>
      </c>
      <c r="H5071" s="6">
        <v>8091</v>
      </c>
      <c r="I5071" s="6">
        <v>1</v>
      </c>
      <c r="J5071" s="6">
        <v>1</v>
      </c>
      <c r="K5071" s="6">
        <v>0</v>
      </c>
      <c r="L5071" s="6"/>
      <c r="M5071" s="6">
        <v>2022</v>
      </c>
      <c r="N5071" s="6" t="s">
        <v>7732</v>
      </c>
      <c r="O5071" s="6">
        <v>99</v>
      </c>
      <c r="P5071" s="6"/>
      <c r="Q5071" s="6" t="s">
        <v>7733</v>
      </c>
      <c r="R5071" s="6" t="s">
        <v>7734</v>
      </c>
      <c r="S5071" s="6"/>
      <c r="T5071" s="6" t="s">
        <v>906</v>
      </c>
      <c r="U5071">
        <f t="shared" si="79"/>
        <v>2</v>
      </c>
    </row>
    <row r="5072" spans="1:21" x14ac:dyDescent="0.2">
      <c r="A5072" s="6" t="s">
        <v>13755</v>
      </c>
      <c r="B5072" s="6" t="s">
        <v>13756</v>
      </c>
      <c r="C5072" s="6">
        <v>3537003</v>
      </c>
      <c r="D5072" s="6" t="s">
        <v>7623</v>
      </c>
      <c r="E5072" s="6" t="s">
        <v>13759</v>
      </c>
      <c r="F5072" s="6" t="s">
        <v>6402</v>
      </c>
      <c r="G5072" s="6">
        <v>3004</v>
      </c>
      <c r="H5072" s="6">
        <v>8091</v>
      </c>
      <c r="I5072" s="6">
        <v>0</v>
      </c>
      <c r="J5072" s="6">
        <v>0</v>
      </c>
      <c r="K5072" s="6">
        <v>0</v>
      </c>
      <c r="L5072" s="6"/>
      <c r="M5072" s="6">
        <v>2022</v>
      </c>
      <c r="N5072" s="6" t="s">
        <v>7732</v>
      </c>
      <c r="O5072" s="6">
        <v>99</v>
      </c>
      <c r="P5072" s="6"/>
      <c r="Q5072" s="6" t="s">
        <v>7733</v>
      </c>
      <c r="R5072" s="6" t="s">
        <v>7734</v>
      </c>
      <c r="S5072" s="6"/>
      <c r="T5072" s="6" t="s">
        <v>908</v>
      </c>
      <c r="U5072">
        <f t="shared" si="79"/>
        <v>1</v>
      </c>
    </row>
    <row r="5073" spans="1:21" x14ac:dyDescent="0.2">
      <c r="A5073" s="6" t="s">
        <v>13760</v>
      </c>
      <c r="B5073" s="6" t="s">
        <v>13756</v>
      </c>
      <c r="C5073" s="6">
        <v>3537003</v>
      </c>
      <c r="D5073" s="6" t="s">
        <v>13761</v>
      </c>
      <c r="E5073" s="6" t="s">
        <v>13762</v>
      </c>
      <c r="F5073" s="6" t="s">
        <v>6402</v>
      </c>
      <c r="G5073" s="6">
        <v>2330</v>
      </c>
      <c r="H5073" s="6">
        <v>7864</v>
      </c>
      <c r="I5073" s="6">
        <v>0</v>
      </c>
      <c r="J5073" s="6">
        <v>0</v>
      </c>
      <c r="K5073" s="6">
        <v>0</v>
      </c>
      <c r="L5073" s="6"/>
      <c r="M5073" s="6">
        <v>2022</v>
      </c>
      <c r="N5073" s="6" t="s">
        <v>7770</v>
      </c>
      <c r="O5073" s="6">
        <v>99</v>
      </c>
      <c r="P5073" s="6"/>
      <c r="Q5073" s="6" t="s">
        <v>7733</v>
      </c>
      <c r="R5073" s="6" t="s">
        <v>7734</v>
      </c>
      <c r="S5073" s="6"/>
      <c r="T5073" s="6" t="s">
        <v>3700</v>
      </c>
      <c r="U5073">
        <f t="shared" si="79"/>
        <v>3</v>
      </c>
    </row>
    <row r="5074" spans="1:21" x14ac:dyDescent="0.2">
      <c r="A5074" s="6" t="s">
        <v>13760</v>
      </c>
      <c r="B5074" s="6" t="s">
        <v>13756</v>
      </c>
      <c r="C5074" s="6">
        <v>3537003</v>
      </c>
      <c r="D5074" s="6" t="s">
        <v>6434</v>
      </c>
      <c r="E5074" s="6" t="s">
        <v>13763</v>
      </c>
      <c r="F5074" s="6" t="s">
        <v>6402</v>
      </c>
      <c r="G5074" s="6">
        <v>2305</v>
      </c>
      <c r="H5074" s="6">
        <v>7864</v>
      </c>
      <c r="I5074" s="6">
        <v>0</v>
      </c>
      <c r="J5074" s="6">
        <v>0</v>
      </c>
      <c r="K5074" s="6">
        <v>0</v>
      </c>
      <c r="L5074" s="6"/>
      <c r="M5074" s="6">
        <v>2022</v>
      </c>
      <c r="N5074" s="6" t="s">
        <v>7770</v>
      </c>
      <c r="O5074" s="6">
        <v>99</v>
      </c>
      <c r="P5074" s="6"/>
      <c r="Q5074" s="6" t="s">
        <v>7733</v>
      </c>
      <c r="R5074" s="6" t="s">
        <v>7734</v>
      </c>
      <c r="S5074" s="6"/>
      <c r="T5074" s="6" t="s">
        <v>3701</v>
      </c>
      <c r="U5074">
        <f t="shared" si="79"/>
        <v>2</v>
      </c>
    </row>
    <row r="5075" spans="1:21" x14ac:dyDescent="0.2">
      <c r="A5075" s="6" t="s">
        <v>13760</v>
      </c>
      <c r="B5075" s="6" t="s">
        <v>13756</v>
      </c>
      <c r="C5075" s="6">
        <v>3537003</v>
      </c>
      <c r="D5075" s="6" t="s">
        <v>13764</v>
      </c>
      <c r="E5075" s="6" t="s">
        <v>13765</v>
      </c>
      <c r="F5075" s="6" t="s">
        <v>6402</v>
      </c>
      <c r="G5075" s="6">
        <v>3229</v>
      </c>
      <c r="H5075" s="6">
        <v>7864</v>
      </c>
      <c r="I5075" s="6">
        <v>1</v>
      </c>
      <c r="J5075" s="6">
        <v>1</v>
      </c>
      <c r="K5075" s="6">
        <v>0</v>
      </c>
      <c r="L5075" s="6"/>
      <c r="M5075" s="6">
        <v>2022</v>
      </c>
      <c r="N5075" s="6" t="s">
        <v>7770</v>
      </c>
      <c r="O5075" s="6">
        <v>99</v>
      </c>
      <c r="P5075" s="6"/>
      <c r="Q5075" s="6" t="s">
        <v>7733</v>
      </c>
      <c r="R5075" s="6" t="s">
        <v>7734</v>
      </c>
      <c r="S5075" s="6"/>
      <c r="T5075" s="6" t="s">
        <v>3699</v>
      </c>
      <c r="U5075">
        <f t="shared" si="79"/>
        <v>1</v>
      </c>
    </row>
    <row r="5076" spans="1:21" x14ac:dyDescent="0.2">
      <c r="A5076" s="6" t="s">
        <v>13766</v>
      </c>
      <c r="B5076" s="6" t="s">
        <v>13756</v>
      </c>
      <c r="C5076" s="6">
        <v>3537003</v>
      </c>
      <c r="D5076" s="6" t="s">
        <v>6636</v>
      </c>
      <c r="E5076" s="6" t="s">
        <v>10455</v>
      </c>
      <c r="F5076" s="6" t="s">
        <v>6402</v>
      </c>
      <c r="G5076" s="6">
        <v>2806</v>
      </c>
      <c r="H5076" s="6">
        <v>34157</v>
      </c>
      <c r="I5076" s="6">
        <v>0</v>
      </c>
      <c r="J5076" s="6">
        <v>1</v>
      </c>
      <c r="K5076" s="6">
        <v>0</v>
      </c>
      <c r="L5076" s="6"/>
      <c r="M5076" s="6">
        <v>2022</v>
      </c>
      <c r="N5076" s="6" t="s">
        <v>7745</v>
      </c>
      <c r="O5076" s="6">
        <v>99</v>
      </c>
      <c r="P5076" s="6"/>
      <c r="Q5076" s="6" t="s">
        <v>7733</v>
      </c>
      <c r="R5076" s="6" t="s">
        <v>7734</v>
      </c>
      <c r="S5076" s="6"/>
      <c r="T5076" s="6" t="s">
        <v>3698</v>
      </c>
      <c r="U5076">
        <f t="shared" si="79"/>
        <v>16</v>
      </c>
    </row>
    <row r="5077" spans="1:21" x14ac:dyDescent="0.2">
      <c r="A5077" s="6" t="s">
        <v>13766</v>
      </c>
      <c r="B5077" s="6" t="s">
        <v>13756</v>
      </c>
      <c r="C5077" s="6">
        <v>3537003</v>
      </c>
      <c r="D5077" s="6" t="s">
        <v>6480</v>
      </c>
      <c r="E5077" s="6" t="s">
        <v>6621</v>
      </c>
      <c r="F5077" s="6" t="s">
        <v>6402</v>
      </c>
      <c r="G5077" s="6">
        <v>1684</v>
      </c>
      <c r="H5077" s="6">
        <v>34157</v>
      </c>
      <c r="I5077" s="6">
        <v>0</v>
      </c>
      <c r="J5077" s="6">
        <v>0</v>
      </c>
      <c r="K5077" s="6">
        <v>0</v>
      </c>
      <c r="L5077" s="6"/>
      <c r="M5077" s="6">
        <v>2022</v>
      </c>
      <c r="N5077" s="6" t="s">
        <v>7745</v>
      </c>
      <c r="O5077" s="6">
        <v>99</v>
      </c>
      <c r="P5077" s="6"/>
      <c r="Q5077" s="6" t="s">
        <v>7733</v>
      </c>
      <c r="R5077" s="6" t="s">
        <v>7734</v>
      </c>
      <c r="S5077" s="6"/>
      <c r="T5077" s="6" t="s">
        <v>3702</v>
      </c>
      <c r="U5077">
        <f t="shared" si="79"/>
        <v>15</v>
      </c>
    </row>
    <row r="5078" spans="1:21" x14ac:dyDescent="0.2">
      <c r="A5078" s="6" t="s">
        <v>13766</v>
      </c>
      <c r="B5078" s="6" t="s">
        <v>13756</v>
      </c>
      <c r="C5078" s="6">
        <v>3537003</v>
      </c>
      <c r="D5078" s="6" t="s">
        <v>6918</v>
      </c>
      <c r="E5078" s="6" t="s">
        <v>13767</v>
      </c>
      <c r="F5078" s="6" t="s">
        <v>6402</v>
      </c>
      <c r="G5078" s="6">
        <v>344</v>
      </c>
      <c r="H5078" s="6">
        <v>34157</v>
      </c>
      <c r="I5078" s="6">
        <v>0</v>
      </c>
      <c r="J5078" s="6">
        <v>0</v>
      </c>
      <c r="K5078" s="6">
        <v>0</v>
      </c>
      <c r="L5078" s="6"/>
      <c r="M5078" s="6">
        <v>2022</v>
      </c>
      <c r="N5078" s="6" t="s">
        <v>7745</v>
      </c>
      <c r="O5078" s="6">
        <v>99</v>
      </c>
      <c r="P5078" s="6"/>
      <c r="Q5078" s="6" t="s">
        <v>7733</v>
      </c>
      <c r="R5078" s="6" t="s">
        <v>7734</v>
      </c>
      <c r="S5078" s="6"/>
      <c r="T5078" s="6" t="s">
        <v>3703</v>
      </c>
      <c r="U5078">
        <f t="shared" si="79"/>
        <v>14</v>
      </c>
    </row>
    <row r="5079" spans="1:21" x14ac:dyDescent="0.2">
      <c r="A5079" s="6" t="s">
        <v>13766</v>
      </c>
      <c r="B5079" s="6" t="s">
        <v>13756</v>
      </c>
      <c r="C5079" s="6">
        <v>3537003</v>
      </c>
      <c r="D5079" s="6" t="s">
        <v>6809</v>
      </c>
      <c r="E5079" s="6" t="s">
        <v>7565</v>
      </c>
      <c r="F5079" s="6" t="s">
        <v>6402</v>
      </c>
      <c r="G5079" s="6">
        <v>4250</v>
      </c>
      <c r="H5079" s="6">
        <v>34157</v>
      </c>
      <c r="I5079" s="6">
        <v>1</v>
      </c>
      <c r="J5079" s="6">
        <v>1</v>
      </c>
      <c r="K5079" s="6">
        <v>0</v>
      </c>
      <c r="L5079" s="6"/>
      <c r="M5079" s="6">
        <v>2022</v>
      </c>
      <c r="N5079" s="6" t="s">
        <v>7745</v>
      </c>
      <c r="O5079" s="6">
        <v>99</v>
      </c>
      <c r="P5079" s="6"/>
      <c r="Q5079" s="6" t="s">
        <v>7733</v>
      </c>
      <c r="R5079" s="6" t="s">
        <v>7734</v>
      </c>
      <c r="S5079" s="6"/>
      <c r="T5079" s="6" t="s">
        <v>3697</v>
      </c>
      <c r="U5079">
        <f t="shared" si="79"/>
        <v>13</v>
      </c>
    </row>
    <row r="5080" spans="1:21" x14ac:dyDescent="0.2">
      <c r="A5080" s="6" t="s">
        <v>13766</v>
      </c>
      <c r="B5080" s="6" t="s">
        <v>13756</v>
      </c>
      <c r="C5080" s="6">
        <v>3537003</v>
      </c>
      <c r="D5080" s="6" t="s">
        <v>7023</v>
      </c>
      <c r="E5080" s="6" t="s">
        <v>6706</v>
      </c>
      <c r="F5080" s="6" t="s">
        <v>6402</v>
      </c>
      <c r="G5080" s="6">
        <v>2166</v>
      </c>
      <c r="H5080" s="6">
        <v>34157</v>
      </c>
      <c r="I5080" s="6">
        <v>0</v>
      </c>
      <c r="J5080" s="6">
        <v>0</v>
      </c>
      <c r="K5080" s="6">
        <v>0</v>
      </c>
      <c r="L5080" s="6"/>
      <c r="M5080" s="6">
        <v>2022</v>
      </c>
      <c r="N5080" s="6" t="s">
        <v>7745</v>
      </c>
      <c r="O5080" s="6">
        <v>99</v>
      </c>
      <c r="P5080" s="6"/>
      <c r="Q5080" s="6" t="s">
        <v>7733</v>
      </c>
      <c r="R5080" s="6" t="s">
        <v>7734</v>
      </c>
      <c r="S5080" s="6"/>
      <c r="T5080" s="6" t="s">
        <v>3704</v>
      </c>
      <c r="U5080">
        <f t="shared" si="79"/>
        <v>12</v>
      </c>
    </row>
    <row r="5081" spans="1:21" x14ac:dyDescent="0.2">
      <c r="A5081" s="6" t="s">
        <v>13766</v>
      </c>
      <c r="B5081" s="6" t="s">
        <v>13756</v>
      </c>
      <c r="C5081" s="6">
        <v>3537003</v>
      </c>
      <c r="D5081" s="6" t="s">
        <v>6785</v>
      </c>
      <c r="E5081" s="6" t="s">
        <v>9479</v>
      </c>
      <c r="F5081" s="6" t="s">
        <v>6402</v>
      </c>
      <c r="G5081" s="6">
        <v>2363</v>
      </c>
      <c r="H5081" s="6">
        <v>34157</v>
      </c>
      <c r="I5081" s="6">
        <v>1</v>
      </c>
      <c r="J5081" s="6">
        <v>1</v>
      </c>
      <c r="K5081" s="6">
        <v>0</v>
      </c>
      <c r="L5081" s="6"/>
      <c r="M5081" s="6">
        <v>2022</v>
      </c>
      <c r="N5081" s="6" t="s">
        <v>7745</v>
      </c>
      <c r="O5081" s="6">
        <v>99</v>
      </c>
      <c r="P5081" s="6"/>
      <c r="Q5081" s="6" t="s">
        <v>7733</v>
      </c>
      <c r="R5081" s="6" t="s">
        <v>7734</v>
      </c>
      <c r="S5081" s="6"/>
      <c r="T5081" s="6" t="s">
        <v>3696</v>
      </c>
      <c r="U5081">
        <f t="shared" si="79"/>
        <v>11</v>
      </c>
    </row>
    <row r="5082" spans="1:21" x14ac:dyDescent="0.2">
      <c r="A5082" s="6" t="s">
        <v>13766</v>
      </c>
      <c r="B5082" s="6" t="s">
        <v>13756</v>
      </c>
      <c r="C5082" s="6">
        <v>3537003</v>
      </c>
      <c r="D5082" s="6" t="s">
        <v>6562</v>
      </c>
      <c r="E5082" s="6" t="s">
        <v>13768</v>
      </c>
      <c r="F5082" s="6" t="s">
        <v>6402</v>
      </c>
      <c r="G5082" s="6">
        <v>2079</v>
      </c>
      <c r="H5082" s="6">
        <v>34157</v>
      </c>
      <c r="I5082" s="6">
        <v>0</v>
      </c>
      <c r="J5082" s="6">
        <v>0</v>
      </c>
      <c r="K5082" s="6">
        <v>0</v>
      </c>
      <c r="L5082" s="6"/>
      <c r="M5082" s="6">
        <v>2022</v>
      </c>
      <c r="N5082" s="6" t="s">
        <v>7745</v>
      </c>
      <c r="O5082" s="6">
        <v>99</v>
      </c>
      <c r="P5082" s="6"/>
      <c r="Q5082" s="6" t="s">
        <v>7733</v>
      </c>
      <c r="R5082" s="6" t="s">
        <v>7734</v>
      </c>
      <c r="S5082" s="6"/>
      <c r="T5082" s="6" t="s">
        <v>3705</v>
      </c>
      <c r="U5082">
        <f t="shared" si="79"/>
        <v>10</v>
      </c>
    </row>
    <row r="5083" spans="1:21" x14ac:dyDescent="0.2">
      <c r="A5083" s="6" t="s">
        <v>13766</v>
      </c>
      <c r="B5083" s="6" t="s">
        <v>13756</v>
      </c>
      <c r="C5083" s="6">
        <v>3537003</v>
      </c>
      <c r="D5083" s="6" t="s">
        <v>6406</v>
      </c>
      <c r="E5083" s="6" t="s">
        <v>13769</v>
      </c>
      <c r="F5083" s="6" t="s">
        <v>6402</v>
      </c>
      <c r="G5083" s="6">
        <v>1637</v>
      </c>
      <c r="H5083" s="6">
        <v>34157</v>
      </c>
      <c r="I5083" s="6">
        <v>0</v>
      </c>
      <c r="J5083" s="6">
        <v>0</v>
      </c>
      <c r="K5083" s="6">
        <v>0</v>
      </c>
      <c r="L5083" s="6"/>
      <c r="M5083" s="6">
        <v>2022</v>
      </c>
      <c r="N5083" s="6" t="s">
        <v>7745</v>
      </c>
      <c r="O5083" s="6">
        <v>99</v>
      </c>
      <c r="P5083" s="6"/>
      <c r="Q5083" s="6" t="s">
        <v>7733</v>
      </c>
      <c r="R5083" s="6" t="s">
        <v>7734</v>
      </c>
      <c r="S5083" s="6"/>
      <c r="T5083" s="6" t="s">
        <v>3706</v>
      </c>
      <c r="U5083">
        <f t="shared" si="79"/>
        <v>9</v>
      </c>
    </row>
    <row r="5084" spans="1:21" x14ac:dyDescent="0.2">
      <c r="A5084" s="6" t="s">
        <v>13766</v>
      </c>
      <c r="B5084" s="6" t="s">
        <v>13756</v>
      </c>
      <c r="C5084" s="6">
        <v>3537003</v>
      </c>
      <c r="D5084" s="6" t="s">
        <v>6562</v>
      </c>
      <c r="E5084" s="6" t="s">
        <v>12613</v>
      </c>
      <c r="F5084" s="6" t="s">
        <v>6402</v>
      </c>
      <c r="G5084" s="6">
        <v>1412</v>
      </c>
      <c r="H5084" s="6">
        <v>34157</v>
      </c>
      <c r="I5084" s="6">
        <v>0</v>
      </c>
      <c r="J5084" s="6">
        <v>0</v>
      </c>
      <c r="K5084" s="6">
        <v>0</v>
      </c>
      <c r="L5084" s="6"/>
      <c r="M5084" s="6">
        <v>2022</v>
      </c>
      <c r="N5084" s="6" t="s">
        <v>7745</v>
      </c>
      <c r="O5084" s="6">
        <v>99</v>
      </c>
      <c r="P5084" s="6"/>
      <c r="Q5084" s="6" t="s">
        <v>7733</v>
      </c>
      <c r="R5084" s="6" t="s">
        <v>7734</v>
      </c>
      <c r="S5084" s="6"/>
      <c r="T5084" s="6" t="s">
        <v>3707</v>
      </c>
      <c r="U5084">
        <f t="shared" si="79"/>
        <v>8</v>
      </c>
    </row>
    <row r="5085" spans="1:21" x14ac:dyDescent="0.2">
      <c r="A5085" s="6" t="s">
        <v>13766</v>
      </c>
      <c r="B5085" s="6" t="s">
        <v>13756</v>
      </c>
      <c r="C5085" s="6">
        <v>3537003</v>
      </c>
      <c r="D5085" s="6" t="s">
        <v>13770</v>
      </c>
      <c r="E5085" s="6" t="s">
        <v>13771</v>
      </c>
      <c r="F5085" s="6" t="s">
        <v>6402</v>
      </c>
      <c r="G5085" s="6">
        <v>792</v>
      </c>
      <c r="H5085" s="6">
        <v>34157</v>
      </c>
      <c r="I5085" s="6">
        <v>0</v>
      </c>
      <c r="J5085" s="6">
        <v>0</v>
      </c>
      <c r="K5085" s="6">
        <v>0</v>
      </c>
      <c r="L5085" s="6"/>
      <c r="M5085" s="6">
        <v>2022</v>
      </c>
      <c r="N5085" s="6" t="s">
        <v>7745</v>
      </c>
      <c r="O5085" s="6">
        <v>99</v>
      </c>
      <c r="P5085" s="6"/>
      <c r="Q5085" s="6" t="s">
        <v>7733</v>
      </c>
      <c r="R5085" s="6" t="s">
        <v>7734</v>
      </c>
      <c r="S5085" s="6"/>
      <c r="T5085" s="6" t="s">
        <v>3708</v>
      </c>
      <c r="U5085">
        <f t="shared" si="79"/>
        <v>7</v>
      </c>
    </row>
    <row r="5086" spans="1:21" x14ac:dyDescent="0.2">
      <c r="A5086" s="6" t="s">
        <v>13766</v>
      </c>
      <c r="B5086" s="6" t="s">
        <v>13756</v>
      </c>
      <c r="C5086" s="6">
        <v>3537003</v>
      </c>
      <c r="D5086" s="6" t="s">
        <v>7128</v>
      </c>
      <c r="E5086" s="6" t="s">
        <v>7157</v>
      </c>
      <c r="F5086" s="6" t="s">
        <v>6402</v>
      </c>
      <c r="G5086" s="6">
        <v>2210</v>
      </c>
      <c r="H5086" s="6">
        <v>34157</v>
      </c>
      <c r="I5086" s="6">
        <v>0</v>
      </c>
      <c r="J5086" s="6">
        <v>0</v>
      </c>
      <c r="K5086" s="6">
        <v>0</v>
      </c>
      <c r="L5086" s="6"/>
      <c r="M5086" s="6">
        <v>2022</v>
      </c>
      <c r="N5086" s="6" t="s">
        <v>7745</v>
      </c>
      <c r="O5086" s="6">
        <v>99</v>
      </c>
      <c r="P5086" s="6"/>
      <c r="Q5086" s="6" t="s">
        <v>7733</v>
      </c>
      <c r="R5086" s="6" t="s">
        <v>7734</v>
      </c>
      <c r="S5086" s="6"/>
      <c r="T5086" s="6" t="s">
        <v>3709</v>
      </c>
      <c r="U5086">
        <f t="shared" si="79"/>
        <v>6</v>
      </c>
    </row>
    <row r="5087" spans="1:21" x14ac:dyDescent="0.2">
      <c r="A5087" s="6" t="s">
        <v>13766</v>
      </c>
      <c r="B5087" s="6" t="s">
        <v>13756</v>
      </c>
      <c r="C5087" s="6">
        <v>3537003</v>
      </c>
      <c r="D5087" s="6" t="s">
        <v>7132</v>
      </c>
      <c r="E5087" s="6" t="s">
        <v>13772</v>
      </c>
      <c r="F5087" s="6" t="s">
        <v>6402</v>
      </c>
      <c r="G5087" s="6">
        <v>2120</v>
      </c>
      <c r="H5087" s="6">
        <v>34157</v>
      </c>
      <c r="I5087" s="6">
        <v>0</v>
      </c>
      <c r="J5087" s="6">
        <v>0</v>
      </c>
      <c r="K5087" s="6">
        <v>0</v>
      </c>
      <c r="L5087" s="6"/>
      <c r="M5087" s="6">
        <v>2022</v>
      </c>
      <c r="N5087" s="6" t="s">
        <v>7745</v>
      </c>
      <c r="O5087" s="6">
        <v>99</v>
      </c>
      <c r="P5087" s="6"/>
      <c r="Q5087" s="6" t="s">
        <v>7733</v>
      </c>
      <c r="R5087" s="6" t="s">
        <v>7734</v>
      </c>
      <c r="S5087" s="6"/>
      <c r="T5087" s="6" t="s">
        <v>3710</v>
      </c>
      <c r="U5087">
        <f t="shared" si="79"/>
        <v>5</v>
      </c>
    </row>
    <row r="5088" spans="1:21" x14ac:dyDescent="0.2">
      <c r="A5088" s="6" t="s">
        <v>13766</v>
      </c>
      <c r="B5088" s="6" t="s">
        <v>13756</v>
      </c>
      <c r="C5088" s="6">
        <v>3537003</v>
      </c>
      <c r="D5088" s="6" t="s">
        <v>6689</v>
      </c>
      <c r="E5088" s="6" t="s">
        <v>13773</v>
      </c>
      <c r="F5088" s="6" t="s">
        <v>6402</v>
      </c>
      <c r="G5088" s="6">
        <v>1286</v>
      </c>
      <c r="H5088" s="6">
        <v>34157</v>
      </c>
      <c r="I5088" s="6">
        <v>0</v>
      </c>
      <c r="J5088" s="6">
        <v>0</v>
      </c>
      <c r="K5088" s="6">
        <v>0</v>
      </c>
      <c r="L5088" s="6"/>
      <c r="M5088" s="6">
        <v>2022</v>
      </c>
      <c r="N5088" s="6" t="s">
        <v>7745</v>
      </c>
      <c r="O5088" s="6">
        <v>99</v>
      </c>
      <c r="P5088" s="6"/>
      <c r="Q5088" s="6" t="s">
        <v>7733</v>
      </c>
      <c r="R5088" s="6" t="s">
        <v>7734</v>
      </c>
      <c r="S5088" s="6"/>
      <c r="T5088" s="6" t="s">
        <v>3711</v>
      </c>
      <c r="U5088">
        <f t="shared" si="79"/>
        <v>4</v>
      </c>
    </row>
    <row r="5089" spans="1:21" x14ac:dyDescent="0.2">
      <c r="A5089" s="6" t="s">
        <v>13766</v>
      </c>
      <c r="B5089" s="6" t="s">
        <v>13756</v>
      </c>
      <c r="C5089" s="6">
        <v>3537003</v>
      </c>
      <c r="D5089" s="6" t="s">
        <v>6411</v>
      </c>
      <c r="E5089" s="6" t="s">
        <v>6579</v>
      </c>
      <c r="F5089" s="6" t="s">
        <v>6402</v>
      </c>
      <c r="G5089" s="6">
        <v>806</v>
      </c>
      <c r="H5089" s="6">
        <v>34157</v>
      </c>
      <c r="I5089" s="6">
        <v>0</v>
      </c>
      <c r="J5089" s="6">
        <v>0</v>
      </c>
      <c r="K5089" s="6">
        <v>0</v>
      </c>
      <c r="L5089" s="6"/>
      <c r="M5089" s="6">
        <v>2022</v>
      </c>
      <c r="N5089" s="6" t="s">
        <v>7745</v>
      </c>
      <c r="O5089" s="6">
        <v>99</v>
      </c>
      <c r="P5089" s="6"/>
      <c r="Q5089" s="6" t="s">
        <v>7733</v>
      </c>
      <c r="R5089" s="6" t="s">
        <v>7734</v>
      </c>
      <c r="S5089" s="6"/>
      <c r="T5089" s="6" t="s">
        <v>3712</v>
      </c>
      <c r="U5089">
        <f t="shared" si="79"/>
        <v>3</v>
      </c>
    </row>
    <row r="5090" spans="1:21" x14ac:dyDescent="0.2">
      <c r="A5090" s="6" t="s">
        <v>13766</v>
      </c>
      <c r="B5090" s="6" t="s">
        <v>13756</v>
      </c>
      <c r="C5090" s="6">
        <v>3537003</v>
      </c>
      <c r="D5090" s="6" t="s">
        <v>6440</v>
      </c>
      <c r="E5090" s="6" t="s">
        <v>13774</v>
      </c>
      <c r="F5090" s="6" t="s">
        <v>6402</v>
      </c>
      <c r="G5090" s="6">
        <v>3949</v>
      </c>
      <c r="H5090" s="6">
        <v>34157</v>
      </c>
      <c r="I5090" s="6">
        <v>1</v>
      </c>
      <c r="J5090" s="6">
        <v>1</v>
      </c>
      <c r="K5090" s="6">
        <v>0</v>
      </c>
      <c r="L5090" s="6"/>
      <c r="M5090" s="6">
        <v>2022</v>
      </c>
      <c r="N5090" s="6" t="s">
        <v>7745</v>
      </c>
      <c r="O5090" s="6">
        <v>99</v>
      </c>
      <c r="P5090" s="6"/>
      <c r="Q5090" s="6" t="s">
        <v>7733</v>
      </c>
      <c r="R5090" s="6" t="s">
        <v>7734</v>
      </c>
      <c r="S5090" s="6"/>
      <c r="T5090" s="6" t="s">
        <v>3695</v>
      </c>
      <c r="U5090">
        <f t="shared" si="79"/>
        <v>2</v>
      </c>
    </row>
    <row r="5091" spans="1:21" x14ac:dyDescent="0.2">
      <c r="A5091" s="6" t="s">
        <v>13766</v>
      </c>
      <c r="B5091" s="6" t="s">
        <v>13756</v>
      </c>
      <c r="C5091" s="6">
        <v>3537003</v>
      </c>
      <c r="D5091" s="6" t="s">
        <v>6427</v>
      </c>
      <c r="E5091" s="6" t="s">
        <v>7036</v>
      </c>
      <c r="F5091" s="6" t="s">
        <v>6402</v>
      </c>
      <c r="G5091" s="6">
        <v>4253</v>
      </c>
      <c r="H5091" s="6">
        <v>34157</v>
      </c>
      <c r="I5091" s="6">
        <v>1</v>
      </c>
      <c r="J5091" s="6">
        <v>1</v>
      </c>
      <c r="K5091" s="6">
        <v>0</v>
      </c>
      <c r="L5091" s="6"/>
      <c r="M5091" s="6">
        <v>2022</v>
      </c>
      <c r="N5091" s="6" t="s">
        <v>7745</v>
      </c>
      <c r="O5091" s="6">
        <v>99</v>
      </c>
      <c r="P5091" s="6"/>
      <c r="Q5091" s="6" t="s">
        <v>7733</v>
      </c>
      <c r="R5091" s="6" t="s">
        <v>7734</v>
      </c>
      <c r="S5091" s="6"/>
      <c r="T5091" s="6" t="s">
        <v>3694</v>
      </c>
      <c r="U5091">
        <f t="shared" si="79"/>
        <v>1</v>
      </c>
    </row>
    <row r="5092" spans="1:21" x14ac:dyDescent="0.2">
      <c r="A5092" s="6" t="s">
        <v>13775</v>
      </c>
      <c r="B5092" s="6" t="s">
        <v>13776</v>
      </c>
      <c r="C5092" s="6">
        <v>3523043</v>
      </c>
      <c r="D5092" s="6" t="s">
        <v>6406</v>
      </c>
      <c r="E5092" s="6" t="s">
        <v>13777</v>
      </c>
      <c r="F5092" s="6" t="s">
        <v>6402</v>
      </c>
      <c r="G5092" s="6">
        <v>0</v>
      </c>
      <c r="H5092" s="6"/>
      <c r="I5092" s="6">
        <v>0</v>
      </c>
      <c r="J5092" s="6">
        <v>1</v>
      </c>
      <c r="K5092" s="6">
        <v>1</v>
      </c>
      <c r="L5092" s="6"/>
      <c r="M5092" s="6">
        <v>2022</v>
      </c>
      <c r="N5092" s="6" t="s">
        <v>7732</v>
      </c>
      <c r="O5092" s="6">
        <v>99</v>
      </c>
      <c r="P5092" s="6"/>
      <c r="Q5092" s="6" t="s">
        <v>7733</v>
      </c>
      <c r="R5092" s="6" t="s">
        <v>7734</v>
      </c>
      <c r="S5092" s="6"/>
      <c r="T5092" s="6" t="s">
        <v>986</v>
      </c>
      <c r="U5092">
        <f t="shared" si="79"/>
        <v>1</v>
      </c>
    </row>
    <row r="5093" spans="1:21" x14ac:dyDescent="0.2">
      <c r="A5093" s="6" t="s">
        <v>13778</v>
      </c>
      <c r="B5093" s="6" t="s">
        <v>13776</v>
      </c>
      <c r="C5093" s="6">
        <v>3523043</v>
      </c>
      <c r="D5093" s="6" t="s">
        <v>7205</v>
      </c>
      <c r="E5093" s="6" t="s">
        <v>6669</v>
      </c>
      <c r="F5093" s="6" t="s">
        <v>6402</v>
      </c>
      <c r="G5093" s="6">
        <v>0</v>
      </c>
      <c r="H5093" s="6"/>
      <c r="I5093" s="6">
        <v>0</v>
      </c>
      <c r="J5093" s="6">
        <v>1</v>
      </c>
      <c r="K5093" s="6">
        <v>1</v>
      </c>
      <c r="L5093" s="6"/>
      <c r="M5093" s="6">
        <v>2022</v>
      </c>
      <c r="N5093" s="6" t="s">
        <v>7770</v>
      </c>
      <c r="O5093" s="6">
        <v>99</v>
      </c>
      <c r="P5093" s="6"/>
      <c r="Q5093" s="6" t="s">
        <v>7733</v>
      </c>
      <c r="R5093" s="6" t="s">
        <v>7734</v>
      </c>
      <c r="S5093" s="6"/>
      <c r="T5093" s="6" t="s">
        <v>4086</v>
      </c>
      <c r="U5093">
        <f t="shared" si="79"/>
        <v>1</v>
      </c>
    </row>
    <row r="5094" spans="1:21" x14ac:dyDescent="0.2">
      <c r="A5094" s="6" t="s">
        <v>13779</v>
      </c>
      <c r="B5094" s="6" t="s">
        <v>13776</v>
      </c>
      <c r="C5094" s="6">
        <v>3523043</v>
      </c>
      <c r="D5094" s="6" t="s">
        <v>6533</v>
      </c>
      <c r="E5094" s="6" t="s">
        <v>13780</v>
      </c>
      <c r="F5094" s="6" t="s">
        <v>6402</v>
      </c>
      <c r="G5094" s="6">
        <v>0</v>
      </c>
      <c r="H5094" s="6"/>
      <c r="I5094" s="6">
        <v>1</v>
      </c>
      <c r="J5094" s="6">
        <v>1</v>
      </c>
      <c r="K5094" s="6">
        <v>1</v>
      </c>
      <c r="L5094" s="6"/>
      <c r="M5094" s="6">
        <v>2022</v>
      </c>
      <c r="N5094" s="6" t="s">
        <v>7745</v>
      </c>
      <c r="O5094" s="6">
        <v>99</v>
      </c>
      <c r="P5094" s="6"/>
      <c r="Q5094" s="6" t="s">
        <v>7733</v>
      </c>
      <c r="R5094" s="6" t="s">
        <v>7734</v>
      </c>
      <c r="S5094" s="6"/>
      <c r="T5094" s="6" t="s">
        <v>4085</v>
      </c>
      <c r="U5094">
        <f t="shared" si="79"/>
        <v>5</v>
      </c>
    </row>
    <row r="5095" spans="1:21" x14ac:dyDescent="0.2">
      <c r="A5095" s="6" t="s">
        <v>13779</v>
      </c>
      <c r="B5095" s="6" t="s">
        <v>13776</v>
      </c>
      <c r="C5095" s="6">
        <v>3523043</v>
      </c>
      <c r="D5095" s="6" t="s">
        <v>6964</v>
      </c>
      <c r="E5095" s="6" t="s">
        <v>13781</v>
      </c>
      <c r="F5095" s="6" t="s">
        <v>6402</v>
      </c>
      <c r="G5095" s="6">
        <v>0</v>
      </c>
      <c r="H5095" s="6"/>
      <c r="I5095" s="6">
        <v>1</v>
      </c>
      <c r="J5095" s="6">
        <v>1</v>
      </c>
      <c r="K5095" s="6">
        <v>1</v>
      </c>
      <c r="L5095" s="6"/>
      <c r="M5095" s="6">
        <v>2022</v>
      </c>
      <c r="N5095" s="6" t="s">
        <v>7745</v>
      </c>
      <c r="O5095" s="6">
        <v>99</v>
      </c>
      <c r="P5095" s="6"/>
      <c r="Q5095" s="6" t="s">
        <v>7733</v>
      </c>
      <c r="R5095" s="6" t="s">
        <v>7734</v>
      </c>
      <c r="S5095" s="6"/>
      <c r="T5095" s="6" t="s">
        <v>4084</v>
      </c>
      <c r="U5095">
        <f t="shared" si="79"/>
        <v>4</v>
      </c>
    </row>
    <row r="5096" spans="1:21" x14ac:dyDescent="0.2">
      <c r="A5096" s="6" t="s">
        <v>13779</v>
      </c>
      <c r="B5096" s="6" t="s">
        <v>13776</v>
      </c>
      <c r="C5096" s="6">
        <v>3523043</v>
      </c>
      <c r="D5096" s="6" t="s">
        <v>6503</v>
      </c>
      <c r="E5096" s="6" t="s">
        <v>6847</v>
      </c>
      <c r="F5096" s="6" t="s">
        <v>6402</v>
      </c>
      <c r="G5096" s="6">
        <v>0</v>
      </c>
      <c r="H5096" s="6"/>
      <c r="I5096" s="6">
        <v>1</v>
      </c>
      <c r="J5096" s="6">
        <v>1</v>
      </c>
      <c r="K5096" s="6">
        <v>1</v>
      </c>
      <c r="L5096" s="6"/>
      <c r="M5096" s="6">
        <v>2022</v>
      </c>
      <c r="N5096" s="6" t="s">
        <v>7745</v>
      </c>
      <c r="O5096" s="6">
        <v>99</v>
      </c>
      <c r="P5096" s="6"/>
      <c r="Q5096" s="6" t="s">
        <v>7733</v>
      </c>
      <c r="R5096" s="6" t="s">
        <v>7734</v>
      </c>
      <c r="S5096" s="6"/>
      <c r="T5096" s="6" t="s">
        <v>4083</v>
      </c>
      <c r="U5096">
        <f t="shared" si="79"/>
        <v>3</v>
      </c>
    </row>
    <row r="5097" spans="1:21" x14ac:dyDescent="0.2">
      <c r="A5097" s="6" t="s">
        <v>13779</v>
      </c>
      <c r="B5097" s="6" t="s">
        <v>13776</v>
      </c>
      <c r="C5097" s="6">
        <v>3523043</v>
      </c>
      <c r="D5097" s="6" t="s">
        <v>6440</v>
      </c>
      <c r="E5097" s="6" t="s">
        <v>7352</v>
      </c>
      <c r="F5097" s="6" t="s">
        <v>6402</v>
      </c>
      <c r="G5097" s="6">
        <v>0</v>
      </c>
      <c r="H5097" s="6"/>
      <c r="I5097" s="6">
        <v>0</v>
      </c>
      <c r="J5097" s="6">
        <v>1</v>
      </c>
      <c r="K5097" s="6">
        <v>1</v>
      </c>
      <c r="L5097" s="6"/>
      <c r="M5097" s="6">
        <v>2022</v>
      </c>
      <c r="N5097" s="6" t="s">
        <v>7745</v>
      </c>
      <c r="O5097" s="6">
        <v>99</v>
      </c>
      <c r="P5097" s="6"/>
      <c r="Q5097" s="6" t="s">
        <v>7733</v>
      </c>
      <c r="R5097" s="6" t="s">
        <v>7734</v>
      </c>
      <c r="S5097" s="6"/>
      <c r="T5097" s="6" t="s">
        <v>4082</v>
      </c>
      <c r="U5097">
        <f t="shared" si="79"/>
        <v>2</v>
      </c>
    </row>
    <row r="5098" spans="1:21" x14ac:dyDescent="0.2">
      <c r="A5098" s="6" t="s">
        <v>13779</v>
      </c>
      <c r="B5098" s="6" t="s">
        <v>13776</v>
      </c>
      <c r="C5098" s="6">
        <v>3523043</v>
      </c>
      <c r="D5098" s="6" t="s">
        <v>6766</v>
      </c>
      <c r="E5098" s="6" t="s">
        <v>13782</v>
      </c>
      <c r="F5098" s="6" t="s">
        <v>6402</v>
      </c>
      <c r="G5098" s="6">
        <v>0</v>
      </c>
      <c r="H5098" s="6"/>
      <c r="I5098" s="6">
        <v>0</v>
      </c>
      <c r="J5098" s="6">
        <v>1</v>
      </c>
      <c r="K5098" s="6">
        <v>1</v>
      </c>
      <c r="L5098" s="6"/>
      <c r="M5098" s="6">
        <v>2022</v>
      </c>
      <c r="N5098" s="6" t="s">
        <v>7745</v>
      </c>
      <c r="O5098" s="6">
        <v>99</v>
      </c>
      <c r="P5098" s="6"/>
      <c r="Q5098" s="6" t="s">
        <v>7733</v>
      </c>
      <c r="R5098" s="6" t="s">
        <v>7734</v>
      </c>
      <c r="S5098" s="6"/>
      <c r="T5098" s="6" t="s">
        <v>4081</v>
      </c>
      <c r="U5098">
        <f t="shared" si="79"/>
        <v>1</v>
      </c>
    </row>
    <row r="5099" spans="1:21" x14ac:dyDescent="0.2">
      <c r="A5099" s="6" t="s">
        <v>13783</v>
      </c>
      <c r="B5099" s="6" t="s">
        <v>13784</v>
      </c>
      <c r="C5099" s="6">
        <v>3541045</v>
      </c>
      <c r="D5099" s="6" t="s">
        <v>7251</v>
      </c>
      <c r="E5099" s="6" t="s">
        <v>13785</v>
      </c>
      <c r="F5099" s="6" t="s">
        <v>6402</v>
      </c>
      <c r="G5099" s="6">
        <v>0</v>
      </c>
      <c r="H5099" s="6"/>
      <c r="I5099" s="6">
        <v>1</v>
      </c>
      <c r="J5099" s="6">
        <v>1</v>
      </c>
      <c r="K5099" s="6">
        <v>1</v>
      </c>
      <c r="L5099" s="6"/>
      <c r="M5099" s="6">
        <v>2022</v>
      </c>
      <c r="N5099" s="6" t="s">
        <v>7732</v>
      </c>
      <c r="O5099" s="6">
        <v>99</v>
      </c>
      <c r="P5099" s="6"/>
      <c r="Q5099" s="6" t="s">
        <v>7733</v>
      </c>
      <c r="R5099" s="6" t="s">
        <v>7734</v>
      </c>
      <c r="S5099" s="6"/>
      <c r="T5099" s="6" t="s">
        <v>1189</v>
      </c>
      <c r="U5099">
        <f t="shared" si="79"/>
        <v>1</v>
      </c>
    </row>
    <row r="5100" spans="1:21" x14ac:dyDescent="0.2">
      <c r="A5100" s="6" t="s">
        <v>13786</v>
      </c>
      <c r="B5100" s="6" t="s">
        <v>13784</v>
      </c>
      <c r="C5100" s="6">
        <v>3541045</v>
      </c>
      <c r="D5100" s="6" t="s">
        <v>6595</v>
      </c>
      <c r="E5100" s="6" t="s">
        <v>7374</v>
      </c>
      <c r="F5100" s="6" t="s">
        <v>6402</v>
      </c>
      <c r="G5100" s="6">
        <v>1185</v>
      </c>
      <c r="H5100" s="6">
        <v>5193</v>
      </c>
      <c r="I5100" s="6">
        <v>0</v>
      </c>
      <c r="J5100" s="6">
        <v>0</v>
      </c>
      <c r="K5100" s="6">
        <v>0</v>
      </c>
      <c r="L5100" s="6"/>
      <c r="M5100" s="6">
        <v>2022</v>
      </c>
      <c r="N5100" s="6" t="s">
        <v>7770</v>
      </c>
      <c r="O5100" s="6">
        <v>99</v>
      </c>
      <c r="P5100" s="6"/>
      <c r="Q5100" s="6" t="s">
        <v>7733</v>
      </c>
      <c r="R5100" s="6" t="s">
        <v>7734</v>
      </c>
      <c r="S5100" s="6"/>
      <c r="T5100" s="6" t="s">
        <v>5225</v>
      </c>
      <c r="U5100">
        <f t="shared" si="79"/>
        <v>3</v>
      </c>
    </row>
    <row r="5101" spans="1:21" x14ac:dyDescent="0.2">
      <c r="A5101" s="6" t="s">
        <v>13786</v>
      </c>
      <c r="B5101" s="6" t="s">
        <v>13784</v>
      </c>
      <c r="C5101" s="6">
        <v>3541045</v>
      </c>
      <c r="D5101" s="6" t="s">
        <v>7484</v>
      </c>
      <c r="E5101" s="6" t="s">
        <v>13787</v>
      </c>
      <c r="F5101" s="6" t="s">
        <v>6402</v>
      </c>
      <c r="G5101" s="6">
        <v>2431</v>
      </c>
      <c r="H5101" s="6">
        <v>5193</v>
      </c>
      <c r="I5101" s="6">
        <v>0</v>
      </c>
      <c r="J5101" s="6">
        <v>1</v>
      </c>
      <c r="K5101" s="6">
        <v>0</v>
      </c>
      <c r="L5101" s="6"/>
      <c r="M5101" s="6">
        <v>2022</v>
      </c>
      <c r="N5101" s="6" t="s">
        <v>7770</v>
      </c>
      <c r="O5101" s="6">
        <v>99</v>
      </c>
      <c r="P5101" s="6"/>
      <c r="Q5101" s="6" t="s">
        <v>7733</v>
      </c>
      <c r="R5101" s="6" t="s">
        <v>7734</v>
      </c>
      <c r="S5101" s="6"/>
      <c r="T5101" s="6" t="s">
        <v>5224</v>
      </c>
      <c r="U5101">
        <f t="shared" si="79"/>
        <v>2</v>
      </c>
    </row>
    <row r="5102" spans="1:21" x14ac:dyDescent="0.2">
      <c r="A5102" s="6" t="s">
        <v>13786</v>
      </c>
      <c r="B5102" s="6" t="s">
        <v>13784</v>
      </c>
      <c r="C5102" s="6">
        <v>3541045</v>
      </c>
      <c r="D5102" s="6" t="s">
        <v>13788</v>
      </c>
      <c r="E5102" s="6" t="s">
        <v>7575</v>
      </c>
      <c r="F5102" s="6" t="s">
        <v>6402</v>
      </c>
      <c r="G5102" s="6">
        <v>1577</v>
      </c>
      <c r="H5102" s="6">
        <v>5193</v>
      </c>
      <c r="I5102" s="6">
        <v>1</v>
      </c>
      <c r="J5102" s="6">
        <v>0</v>
      </c>
      <c r="K5102" s="6">
        <v>0</v>
      </c>
      <c r="L5102" s="6"/>
      <c r="M5102" s="6">
        <v>2022</v>
      </c>
      <c r="N5102" s="6" t="s">
        <v>7770</v>
      </c>
      <c r="O5102" s="6">
        <v>99</v>
      </c>
      <c r="P5102" s="6"/>
      <c r="Q5102" s="6" t="s">
        <v>7733</v>
      </c>
      <c r="R5102" s="6" t="s">
        <v>7734</v>
      </c>
      <c r="S5102" s="6"/>
      <c r="T5102" s="6" t="s">
        <v>5226</v>
      </c>
      <c r="U5102">
        <f t="shared" si="79"/>
        <v>1</v>
      </c>
    </row>
    <row r="5103" spans="1:21" x14ac:dyDescent="0.2">
      <c r="A5103" s="6" t="s">
        <v>13789</v>
      </c>
      <c r="B5103" s="6" t="s">
        <v>13784</v>
      </c>
      <c r="C5103" s="6">
        <v>3541045</v>
      </c>
      <c r="D5103" s="6" t="s">
        <v>6459</v>
      </c>
      <c r="E5103" s="6" t="s">
        <v>13790</v>
      </c>
      <c r="F5103" s="6" t="s">
        <v>6402</v>
      </c>
      <c r="G5103" s="6">
        <v>0</v>
      </c>
      <c r="H5103" s="6"/>
      <c r="I5103" s="6">
        <v>1</v>
      </c>
      <c r="J5103" s="6">
        <v>1</v>
      </c>
      <c r="K5103" s="6">
        <v>1</v>
      </c>
      <c r="L5103" s="6"/>
      <c r="M5103" s="6">
        <v>2022</v>
      </c>
      <c r="N5103" s="6" t="s">
        <v>13791</v>
      </c>
      <c r="O5103" s="6">
        <v>99</v>
      </c>
      <c r="P5103" s="6"/>
      <c r="Q5103" s="6" t="s">
        <v>7733</v>
      </c>
      <c r="R5103" s="6" t="s">
        <v>7734</v>
      </c>
      <c r="S5103" s="6"/>
      <c r="T5103" s="6" t="s">
        <v>5223</v>
      </c>
      <c r="U5103">
        <f t="shared" si="79"/>
        <v>1</v>
      </c>
    </row>
    <row r="5104" spans="1:21" x14ac:dyDescent="0.2">
      <c r="A5104" s="6" t="s">
        <v>13792</v>
      </c>
      <c r="B5104" s="6" t="s">
        <v>13784</v>
      </c>
      <c r="C5104" s="6">
        <v>3541045</v>
      </c>
      <c r="D5104" s="6" t="s">
        <v>7463</v>
      </c>
      <c r="E5104" s="6" t="s">
        <v>13793</v>
      </c>
      <c r="F5104" s="6" t="s">
        <v>6402</v>
      </c>
      <c r="G5104" s="6">
        <v>787</v>
      </c>
      <c r="H5104" s="6">
        <v>2289</v>
      </c>
      <c r="I5104" s="6">
        <v>0</v>
      </c>
      <c r="J5104" s="6">
        <v>1</v>
      </c>
      <c r="K5104" s="6">
        <v>0</v>
      </c>
      <c r="L5104" s="6"/>
      <c r="M5104" s="6">
        <v>2022</v>
      </c>
      <c r="N5104" s="6" t="s">
        <v>7745</v>
      </c>
      <c r="O5104" s="6" t="s">
        <v>13794</v>
      </c>
      <c r="P5104" s="6"/>
      <c r="Q5104" s="6" t="s">
        <v>7733</v>
      </c>
      <c r="R5104" s="6" t="s">
        <v>7734</v>
      </c>
      <c r="S5104" s="6"/>
      <c r="T5104" s="6" t="s">
        <v>5221</v>
      </c>
      <c r="U5104">
        <f t="shared" si="79"/>
        <v>3</v>
      </c>
    </row>
    <row r="5105" spans="1:21" x14ac:dyDescent="0.2">
      <c r="A5105" s="6" t="s">
        <v>13792</v>
      </c>
      <c r="B5105" s="6" t="s">
        <v>13784</v>
      </c>
      <c r="C5105" s="6">
        <v>3541045</v>
      </c>
      <c r="D5105" s="6" t="s">
        <v>6850</v>
      </c>
      <c r="E5105" s="6" t="s">
        <v>13795</v>
      </c>
      <c r="F5105" s="6" t="s">
        <v>6402</v>
      </c>
      <c r="G5105" s="6">
        <v>730</v>
      </c>
      <c r="H5105" s="6">
        <v>2289</v>
      </c>
      <c r="I5105" s="6">
        <v>0</v>
      </c>
      <c r="J5105" s="6">
        <v>0</v>
      </c>
      <c r="K5105" s="6">
        <v>0</v>
      </c>
      <c r="L5105" s="6"/>
      <c r="M5105" s="6">
        <v>2022</v>
      </c>
      <c r="N5105" s="6" t="s">
        <v>7745</v>
      </c>
      <c r="O5105" s="6" t="s">
        <v>13794</v>
      </c>
      <c r="P5105" s="6"/>
      <c r="Q5105" s="6" t="s">
        <v>7733</v>
      </c>
      <c r="R5105" s="6" t="s">
        <v>7734</v>
      </c>
      <c r="S5105" s="6"/>
      <c r="T5105" s="6" t="s">
        <v>5227</v>
      </c>
      <c r="U5105">
        <f t="shared" si="79"/>
        <v>2</v>
      </c>
    </row>
    <row r="5106" spans="1:21" x14ac:dyDescent="0.2">
      <c r="A5106" s="6" t="s">
        <v>13792</v>
      </c>
      <c r="B5106" s="6" t="s">
        <v>13784</v>
      </c>
      <c r="C5106" s="6">
        <v>3541045</v>
      </c>
      <c r="D5106" s="6" t="s">
        <v>6425</v>
      </c>
      <c r="E5106" s="6" t="s">
        <v>13796</v>
      </c>
      <c r="F5106" s="6" t="s">
        <v>6402</v>
      </c>
      <c r="G5106" s="6">
        <v>772</v>
      </c>
      <c r="H5106" s="6">
        <v>2289</v>
      </c>
      <c r="I5106" s="6">
        <v>1</v>
      </c>
      <c r="J5106" s="6">
        <v>1</v>
      </c>
      <c r="K5106" s="6">
        <v>0</v>
      </c>
      <c r="L5106" s="6"/>
      <c r="M5106" s="6">
        <v>2022</v>
      </c>
      <c r="N5106" s="6" t="s">
        <v>7745</v>
      </c>
      <c r="O5106" s="6" t="s">
        <v>13794</v>
      </c>
      <c r="P5106" s="6"/>
      <c r="Q5106" s="6" t="s">
        <v>7733</v>
      </c>
      <c r="R5106" s="6" t="s">
        <v>7734</v>
      </c>
      <c r="S5106" s="6"/>
      <c r="T5106" s="6" t="s">
        <v>5220</v>
      </c>
      <c r="U5106">
        <f t="shared" si="79"/>
        <v>1</v>
      </c>
    </row>
    <row r="5107" spans="1:21" x14ac:dyDescent="0.2">
      <c r="A5107" s="6" t="s">
        <v>13797</v>
      </c>
      <c r="B5107" s="6" t="s">
        <v>13784</v>
      </c>
      <c r="C5107" s="6">
        <v>3541045</v>
      </c>
      <c r="D5107" s="6" t="s">
        <v>13798</v>
      </c>
      <c r="E5107" s="6" t="s">
        <v>12501</v>
      </c>
      <c r="F5107" s="6" t="s">
        <v>6402</v>
      </c>
      <c r="G5107" s="6">
        <v>1485</v>
      </c>
      <c r="H5107" s="6">
        <v>4211</v>
      </c>
      <c r="I5107" s="6">
        <v>0</v>
      </c>
      <c r="J5107" s="6">
        <v>1</v>
      </c>
      <c r="K5107" s="6">
        <v>0</v>
      </c>
      <c r="L5107" s="6"/>
      <c r="M5107" s="6">
        <v>2022</v>
      </c>
      <c r="N5107" s="6" t="s">
        <v>7745</v>
      </c>
      <c r="O5107" s="6" t="s">
        <v>13799</v>
      </c>
      <c r="P5107" s="6"/>
      <c r="Q5107" s="6" t="s">
        <v>7733</v>
      </c>
      <c r="R5107" s="6" t="s">
        <v>7734</v>
      </c>
      <c r="S5107" s="6"/>
      <c r="T5107" s="6" t="s">
        <v>5218</v>
      </c>
      <c r="U5107">
        <f t="shared" si="79"/>
        <v>4</v>
      </c>
    </row>
    <row r="5108" spans="1:21" x14ac:dyDescent="0.2">
      <c r="A5108" s="6" t="s">
        <v>13797</v>
      </c>
      <c r="B5108" s="6" t="s">
        <v>13784</v>
      </c>
      <c r="C5108" s="6">
        <v>3541045</v>
      </c>
      <c r="D5108" s="6" t="s">
        <v>13800</v>
      </c>
      <c r="E5108" s="6" t="s">
        <v>6663</v>
      </c>
      <c r="F5108" s="6" t="s">
        <v>6402</v>
      </c>
      <c r="G5108" s="6">
        <v>955</v>
      </c>
      <c r="H5108" s="6">
        <v>4211</v>
      </c>
      <c r="I5108" s="6">
        <v>1</v>
      </c>
      <c r="J5108" s="6">
        <v>0</v>
      </c>
      <c r="K5108" s="6">
        <v>0</v>
      </c>
      <c r="L5108" s="6"/>
      <c r="M5108" s="6">
        <v>2022</v>
      </c>
      <c r="N5108" s="6" t="s">
        <v>7745</v>
      </c>
      <c r="O5108" s="6" t="s">
        <v>13799</v>
      </c>
      <c r="P5108" s="6"/>
      <c r="Q5108" s="6" t="s">
        <v>7733</v>
      </c>
      <c r="R5108" s="6" t="s">
        <v>7734</v>
      </c>
      <c r="S5108" s="6"/>
      <c r="T5108" s="6" t="s">
        <v>5228</v>
      </c>
      <c r="U5108">
        <f t="shared" si="79"/>
        <v>3</v>
      </c>
    </row>
    <row r="5109" spans="1:21" x14ac:dyDescent="0.2">
      <c r="A5109" s="6" t="s">
        <v>13797</v>
      </c>
      <c r="B5109" s="6" t="s">
        <v>13784</v>
      </c>
      <c r="C5109" s="6">
        <v>3541045</v>
      </c>
      <c r="D5109" s="6" t="s">
        <v>6808</v>
      </c>
      <c r="E5109" s="6" t="s">
        <v>7545</v>
      </c>
      <c r="F5109" s="6" t="s">
        <v>6402</v>
      </c>
      <c r="G5109" s="6">
        <v>769</v>
      </c>
      <c r="H5109" s="6">
        <v>4211</v>
      </c>
      <c r="I5109" s="6">
        <v>0</v>
      </c>
      <c r="J5109" s="6">
        <v>0</v>
      </c>
      <c r="K5109" s="6">
        <v>0</v>
      </c>
      <c r="L5109" s="6"/>
      <c r="M5109" s="6">
        <v>2022</v>
      </c>
      <c r="N5109" s="6" t="s">
        <v>7745</v>
      </c>
      <c r="O5109" s="6" t="s">
        <v>13799</v>
      </c>
      <c r="P5109" s="6"/>
      <c r="Q5109" s="6" t="s">
        <v>7733</v>
      </c>
      <c r="R5109" s="6" t="s">
        <v>7734</v>
      </c>
      <c r="S5109" s="6"/>
      <c r="T5109" s="6" t="s">
        <v>5229</v>
      </c>
      <c r="U5109">
        <f t="shared" si="79"/>
        <v>2</v>
      </c>
    </row>
    <row r="5110" spans="1:21" x14ac:dyDescent="0.2">
      <c r="A5110" s="6" t="s">
        <v>13797</v>
      </c>
      <c r="B5110" s="6" t="s">
        <v>13784</v>
      </c>
      <c r="C5110" s="6">
        <v>3541045</v>
      </c>
      <c r="D5110" s="6" t="s">
        <v>7598</v>
      </c>
      <c r="E5110" s="6" t="s">
        <v>6833</v>
      </c>
      <c r="F5110" s="6" t="s">
        <v>6402</v>
      </c>
      <c r="G5110" s="6">
        <v>1002</v>
      </c>
      <c r="H5110" s="6">
        <v>4211</v>
      </c>
      <c r="I5110" s="6">
        <v>0</v>
      </c>
      <c r="J5110" s="6">
        <v>1</v>
      </c>
      <c r="K5110" s="6">
        <v>0</v>
      </c>
      <c r="L5110" s="6"/>
      <c r="M5110" s="6">
        <v>2022</v>
      </c>
      <c r="N5110" s="6" t="s">
        <v>7745</v>
      </c>
      <c r="O5110" s="6" t="s">
        <v>13799</v>
      </c>
      <c r="P5110" s="6"/>
      <c r="Q5110" s="6" t="s">
        <v>7733</v>
      </c>
      <c r="R5110" s="6" t="s">
        <v>7734</v>
      </c>
      <c r="S5110" s="6"/>
      <c r="T5110" s="6" t="s">
        <v>5217</v>
      </c>
      <c r="U5110">
        <f t="shared" si="79"/>
        <v>1</v>
      </c>
    </row>
    <row r="5111" spans="1:21" x14ac:dyDescent="0.2">
      <c r="A5111" s="6" t="s">
        <v>13801</v>
      </c>
      <c r="B5111" s="6" t="s">
        <v>13784</v>
      </c>
      <c r="C5111" s="6">
        <v>3541045</v>
      </c>
      <c r="D5111" s="6" t="s">
        <v>6434</v>
      </c>
      <c r="E5111" s="6" t="s">
        <v>13802</v>
      </c>
      <c r="F5111" s="6" t="s">
        <v>6402</v>
      </c>
      <c r="G5111" s="6">
        <v>0</v>
      </c>
      <c r="H5111" s="6"/>
      <c r="I5111" s="6">
        <v>1</v>
      </c>
      <c r="J5111" s="6">
        <v>1</v>
      </c>
      <c r="K5111" s="6">
        <v>1</v>
      </c>
      <c r="L5111" s="6"/>
      <c r="M5111" s="6">
        <v>2022</v>
      </c>
      <c r="N5111" s="6" t="s">
        <v>7745</v>
      </c>
      <c r="O5111" s="6" t="s">
        <v>13803</v>
      </c>
      <c r="P5111" s="6"/>
      <c r="Q5111" s="6" t="s">
        <v>7733</v>
      </c>
      <c r="R5111" s="6" t="s">
        <v>7734</v>
      </c>
      <c r="S5111" s="6"/>
      <c r="T5111" s="6" t="s">
        <v>5215</v>
      </c>
      <c r="U5111">
        <f t="shared" si="79"/>
        <v>2</v>
      </c>
    </row>
    <row r="5112" spans="1:21" x14ac:dyDescent="0.2">
      <c r="A5112" s="6" t="s">
        <v>13801</v>
      </c>
      <c r="B5112" s="6" t="s">
        <v>13784</v>
      </c>
      <c r="C5112" s="6">
        <v>3541045</v>
      </c>
      <c r="D5112" s="6" t="s">
        <v>7264</v>
      </c>
      <c r="E5112" s="6" t="s">
        <v>7385</v>
      </c>
      <c r="F5112" s="6" t="s">
        <v>6402</v>
      </c>
      <c r="G5112" s="6">
        <v>0</v>
      </c>
      <c r="H5112" s="6"/>
      <c r="I5112" s="6">
        <v>1</v>
      </c>
      <c r="J5112" s="6">
        <v>1</v>
      </c>
      <c r="K5112" s="6">
        <v>1</v>
      </c>
      <c r="L5112" s="6"/>
      <c r="M5112" s="6">
        <v>2022</v>
      </c>
      <c r="N5112" s="6" t="s">
        <v>7745</v>
      </c>
      <c r="O5112" s="6" t="s">
        <v>13803</v>
      </c>
      <c r="P5112" s="6"/>
      <c r="Q5112" s="6" t="s">
        <v>7733</v>
      </c>
      <c r="R5112" s="6" t="s">
        <v>7734</v>
      </c>
      <c r="S5112" s="6"/>
      <c r="T5112" s="6" t="s">
        <v>5214</v>
      </c>
      <c r="U5112">
        <f t="shared" si="79"/>
        <v>1</v>
      </c>
    </row>
    <row r="5113" spans="1:21" x14ac:dyDescent="0.2">
      <c r="A5113" s="6" t="s">
        <v>13804</v>
      </c>
      <c r="B5113" s="6" t="s">
        <v>13805</v>
      </c>
      <c r="C5113" s="6">
        <v>3537048</v>
      </c>
      <c r="D5113" s="6" t="s">
        <v>6722</v>
      </c>
      <c r="E5113" s="6" t="s">
        <v>11301</v>
      </c>
      <c r="F5113" s="6" t="s">
        <v>6402</v>
      </c>
      <c r="G5113" s="6">
        <v>0</v>
      </c>
      <c r="H5113" s="6"/>
      <c r="I5113" s="6">
        <v>1</v>
      </c>
      <c r="J5113" s="6">
        <v>1</v>
      </c>
      <c r="K5113" s="6">
        <v>1</v>
      </c>
      <c r="L5113" s="6"/>
      <c r="M5113" s="6">
        <v>2022</v>
      </c>
      <c r="N5113" s="6" t="s">
        <v>7732</v>
      </c>
      <c r="O5113" s="6">
        <v>99</v>
      </c>
      <c r="P5113" s="6"/>
      <c r="Q5113" s="6" t="s">
        <v>7733</v>
      </c>
      <c r="R5113" s="6" t="s">
        <v>7734</v>
      </c>
      <c r="S5113" s="6"/>
      <c r="T5113" s="6" t="s">
        <v>1283</v>
      </c>
      <c r="U5113">
        <f t="shared" si="79"/>
        <v>1</v>
      </c>
    </row>
    <row r="5114" spans="1:21" x14ac:dyDescent="0.2">
      <c r="A5114" s="6" t="s">
        <v>13806</v>
      </c>
      <c r="B5114" s="6" t="s">
        <v>13805</v>
      </c>
      <c r="C5114" s="6">
        <v>3537048</v>
      </c>
      <c r="D5114" s="6" t="s">
        <v>6442</v>
      </c>
      <c r="E5114" s="6" t="s">
        <v>13807</v>
      </c>
      <c r="F5114" s="6" t="s">
        <v>6402</v>
      </c>
      <c r="G5114" s="6">
        <v>0</v>
      </c>
      <c r="H5114" s="6"/>
      <c r="I5114" s="6">
        <v>1</v>
      </c>
      <c r="J5114" s="6">
        <v>1</v>
      </c>
      <c r="K5114" s="6">
        <v>1</v>
      </c>
      <c r="L5114" s="6"/>
      <c r="M5114" s="6">
        <v>2022</v>
      </c>
      <c r="N5114" s="6" t="s">
        <v>7770</v>
      </c>
      <c r="O5114" s="6">
        <v>99</v>
      </c>
      <c r="P5114" s="6"/>
      <c r="Q5114" s="6" t="s">
        <v>7733</v>
      </c>
      <c r="R5114" s="6" t="s">
        <v>7734</v>
      </c>
      <c r="S5114" s="6"/>
      <c r="T5114" s="6" t="s">
        <v>5679</v>
      </c>
      <c r="U5114">
        <f t="shared" si="79"/>
        <v>1</v>
      </c>
    </row>
    <row r="5115" spans="1:21" x14ac:dyDescent="0.2">
      <c r="A5115" s="6" t="s">
        <v>13808</v>
      </c>
      <c r="B5115" s="6" t="s">
        <v>13805</v>
      </c>
      <c r="C5115" s="6">
        <v>3537048</v>
      </c>
      <c r="D5115" s="6" t="s">
        <v>6467</v>
      </c>
      <c r="E5115" s="6" t="s">
        <v>13809</v>
      </c>
      <c r="F5115" s="6" t="s">
        <v>6402</v>
      </c>
      <c r="G5115" s="6">
        <v>404</v>
      </c>
      <c r="H5115" s="6">
        <v>1472</v>
      </c>
      <c r="I5115" s="6">
        <v>0</v>
      </c>
      <c r="J5115" s="6">
        <v>0</v>
      </c>
      <c r="K5115" s="6">
        <v>0</v>
      </c>
      <c r="L5115" s="6"/>
      <c r="M5115" s="6">
        <v>2022</v>
      </c>
      <c r="N5115" s="6" t="s">
        <v>7745</v>
      </c>
      <c r="O5115" s="6">
        <v>1</v>
      </c>
      <c r="P5115" s="6"/>
      <c r="Q5115" s="6" t="s">
        <v>7733</v>
      </c>
      <c r="R5115" s="6" t="s">
        <v>7734</v>
      </c>
      <c r="S5115" s="6"/>
      <c r="T5115" s="6" t="s">
        <v>5680</v>
      </c>
      <c r="U5115">
        <f t="shared" si="79"/>
        <v>2</v>
      </c>
    </row>
    <row r="5116" spans="1:21" x14ac:dyDescent="0.2">
      <c r="A5116" s="6" t="s">
        <v>13808</v>
      </c>
      <c r="B5116" s="6" t="s">
        <v>13805</v>
      </c>
      <c r="C5116" s="6">
        <v>3537048</v>
      </c>
      <c r="D5116" s="6" t="s">
        <v>6653</v>
      </c>
      <c r="E5116" s="6" t="s">
        <v>13810</v>
      </c>
      <c r="F5116" s="6" t="s">
        <v>6402</v>
      </c>
      <c r="G5116" s="6">
        <v>1068</v>
      </c>
      <c r="H5116" s="6">
        <v>1472</v>
      </c>
      <c r="I5116" s="6">
        <v>0</v>
      </c>
      <c r="J5116" s="6">
        <v>1</v>
      </c>
      <c r="K5116" s="6">
        <v>0</v>
      </c>
      <c r="L5116" s="6"/>
      <c r="M5116" s="6">
        <v>2022</v>
      </c>
      <c r="N5116" s="6" t="s">
        <v>7745</v>
      </c>
      <c r="O5116" s="6">
        <v>1</v>
      </c>
      <c r="P5116" s="6"/>
      <c r="Q5116" s="6" t="s">
        <v>7733</v>
      </c>
      <c r="R5116" s="6" t="s">
        <v>7734</v>
      </c>
      <c r="S5116" s="6"/>
      <c r="T5116" s="6" t="s">
        <v>5678</v>
      </c>
      <c r="U5116">
        <f t="shared" si="79"/>
        <v>1</v>
      </c>
    </row>
    <row r="5117" spans="1:21" x14ac:dyDescent="0.2">
      <c r="A5117" s="6" t="s">
        <v>13811</v>
      </c>
      <c r="B5117" s="6" t="s">
        <v>13805</v>
      </c>
      <c r="C5117" s="6">
        <v>3537048</v>
      </c>
      <c r="D5117" s="6" t="s">
        <v>11841</v>
      </c>
      <c r="E5117" s="6" t="s">
        <v>13812</v>
      </c>
      <c r="F5117" s="6" t="s">
        <v>6402</v>
      </c>
      <c r="G5117" s="6">
        <v>467</v>
      </c>
      <c r="H5117" s="6">
        <v>1606</v>
      </c>
      <c r="I5117" s="6">
        <v>0</v>
      </c>
      <c r="J5117" s="6">
        <v>0</v>
      </c>
      <c r="K5117" s="6">
        <v>0</v>
      </c>
      <c r="L5117" s="6"/>
      <c r="M5117" s="6">
        <v>2022</v>
      </c>
      <c r="N5117" s="6" t="s">
        <v>7745</v>
      </c>
      <c r="O5117" s="6">
        <v>2</v>
      </c>
      <c r="P5117" s="6"/>
      <c r="Q5117" s="6" t="s">
        <v>7733</v>
      </c>
      <c r="R5117" s="6" t="s">
        <v>7734</v>
      </c>
      <c r="S5117" s="6"/>
      <c r="T5117" s="6" t="s">
        <v>5681</v>
      </c>
      <c r="U5117">
        <f t="shared" si="79"/>
        <v>2</v>
      </c>
    </row>
    <row r="5118" spans="1:21" x14ac:dyDescent="0.2">
      <c r="A5118" s="6" t="s">
        <v>13811</v>
      </c>
      <c r="B5118" s="6" t="s">
        <v>13805</v>
      </c>
      <c r="C5118" s="6">
        <v>3537048</v>
      </c>
      <c r="D5118" s="6" t="s">
        <v>6463</v>
      </c>
      <c r="E5118" s="6" t="s">
        <v>13813</v>
      </c>
      <c r="F5118" s="6" t="s">
        <v>6402</v>
      </c>
      <c r="G5118" s="6">
        <v>1139</v>
      </c>
      <c r="H5118" s="6">
        <v>1606</v>
      </c>
      <c r="I5118" s="6">
        <v>0</v>
      </c>
      <c r="J5118" s="6">
        <v>1</v>
      </c>
      <c r="K5118" s="6">
        <v>0</v>
      </c>
      <c r="L5118" s="6"/>
      <c r="M5118" s="6">
        <v>2022</v>
      </c>
      <c r="N5118" s="6" t="s">
        <v>7745</v>
      </c>
      <c r="O5118" s="6">
        <v>2</v>
      </c>
      <c r="P5118" s="6"/>
      <c r="Q5118" s="6" t="s">
        <v>7733</v>
      </c>
      <c r="R5118" s="6" t="s">
        <v>7734</v>
      </c>
      <c r="S5118" s="6"/>
      <c r="T5118" s="6" t="s">
        <v>5677</v>
      </c>
      <c r="U5118">
        <f t="shared" si="79"/>
        <v>1</v>
      </c>
    </row>
    <row r="5119" spans="1:21" x14ac:dyDescent="0.2">
      <c r="A5119" s="6" t="s">
        <v>13814</v>
      </c>
      <c r="B5119" s="6" t="s">
        <v>13805</v>
      </c>
      <c r="C5119" s="6">
        <v>3537048</v>
      </c>
      <c r="D5119" s="6" t="s">
        <v>13815</v>
      </c>
      <c r="E5119" s="6" t="s">
        <v>13816</v>
      </c>
      <c r="F5119" s="6" t="s">
        <v>6402</v>
      </c>
      <c r="G5119" s="6">
        <v>881</v>
      </c>
      <c r="H5119" s="6">
        <v>1163</v>
      </c>
      <c r="I5119" s="6">
        <v>1</v>
      </c>
      <c r="J5119" s="6">
        <v>1</v>
      </c>
      <c r="K5119" s="6">
        <v>0</v>
      </c>
      <c r="L5119" s="6"/>
      <c r="M5119" s="6">
        <v>2022</v>
      </c>
      <c r="N5119" s="6" t="s">
        <v>7745</v>
      </c>
      <c r="O5119" s="6">
        <v>3</v>
      </c>
      <c r="P5119" s="6"/>
      <c r="Q5119" s="6" t="s">
        <v>7733</v>
      </c>
      <c r="R5119" s="6" t="s">
        <v>7734</v>
      </c>
      <c r="S5119" s="6"/>
      <c r="T5119" s="6" t="s">
        <v>5676</v>
      </c>
      <c r="U5119">
        <f t="shared" si="79"/>
        <v>2</v>
      </c>
    </row>
    <row r="5120" spans="1:21" x14ac:dyDescent="0.2">
      <c r="A5120" s="6" t="s">
        <v>13814</v>
      </c>
      <c r="B5120" s="6" t="s">
        <v>13805</v>
      </c>
      <c r="C5120" s="6">
        <v>3537048</v>
      </c>
      <c r="D5120" s="6" t="s">
        <v>13817</v>
      </c>
      <c r="E5120" s="6" t="s">
        <v>13818</v>
      </c>
      <c r="F5120" s="6" t="s">
        <v>6402</v>
      </c>
      <c r="G5120" s="6">
        <v>282</v>
      </c>
      <c r="H5120" s="6">
        <v>1163</v>
      </c>
      <c r="I5120" s="6">
        <v>0</v>
      </c>
      <c r="J5120" s="6">
        <v>0</v>
      </c>
      <c r="K5120" s="6">
        <v>0</v>
      </c>
      <c r="L5120" s="6"/>
      <c r="M5120" s="6">
        <v>2022</v>
      </c>
      <c r="N5120" s="6" t="s">
        <v>7745</v>
      </c>
      <c r="O5120" s="6">
        <v>3</v>
      </c>
      <c r="P5120" s="6"/>
      <c r="Q5120" s="6" t="s">
        <v>7733</v>
      </c>
      <c r="R5120" s="6" t="s">
        <v>7734</v>
      </c>
      <c r="S5120" s="6"/>
      <c r="T5120" s="6" t="s">
        <v>5682</v>
      </c>
      <c r="U5120">
        <f t="shared" si="79"/>
        <v>1</v>
      </c>
    </row>
    <row r="5121" spans="1:21" x14ac:dyDescent="0.2">
      <c r="A5121" s="6" t="s">
        <v>13819</v>
      </c>
      <c r="B5121" s="6" t="s">
        <v>13805</v>
      </c>
      <c r="C5121" s="6">
        <v>3537048</v>
      </c>
      <c r="D5121" s="6" t="s">
        <v>6609</v>
      </c>
      <c r="E5121" s="6" t="s">
        <v>6791</v>
      </c>
      <c r="F5121" s="6" t="s">
        <v>6402</v>
      </c>
      <c r="G5121" s="6">
        <v>0</v>
      </c>
      <c r="H5121" s="6"/>
      <c r="I5121" s="6">
        <v>1</v>
      </c>
      <c r="J5121" s="6">
        <v>1</v>
      </c>
      <c r="K5121" s="6">
        <v>1</v>
      </c>
      <c r="L5121" s="6"/>
      <c r="M5121" s="6">
        <v>2022</v>
      </c>
      <c r="N5121" s="6" t="s">
        <v>7745</v>
      </c>
      <c r="O5121" s="6">
        <v>4</v>
      </c>
      <c r="P5121" s="6"/>
      <c r="Q5121" s="6" t="s">
        <v>7733</v>
      </c>
      <c r="R5121" s="6" t="s">
        <v>7734</v>
      </c>
      <c r="S5121" s="6"/>
      <c r="T5121" s="6" t="s">
        <v>5675</v>
      </c>
      <c r="U5121">
        <f t="shared" si="79"/>
        <v>1</v>
      </c>
    </row>
    <row r="5122" spans="1:21" x14ac:dyDescent="0.2">
      <c r="A5122" s="6" t="s">
        <v>13820</v>
      </c>
      <c r="B5122" s="6" t="s">
        <v>13805</v>
      </c>
      <c r="C5122" s="6">
        <v>3537048</v>
      </c>
      <c r="D5122" s="6" t="s">
        <v>13821</v>
      </c>
      <c r="E5122" s="6" t="s">
        <v>13822</v>
      </c>
      <c r="F5122" s="6" t="s">
        <v>6402</v>
      </c>
      <c r="G5122" s="6">
        <v>612</v>
      </c>
      <c r="H5122" s="6">
        <v>825</v>
      </c>
      <c r="I5122" s="6">
        <v>1</v>
      </c>
      <c r="J5122" s="6">
        <v>1</v>
      </c>
      <c r="K5122" s="6">
        <v>0</v>
      </c>
      <c r="L5122" s="6"/>
      <c r="M5122" s="6">
        <v>2022</v>
      </c>
      <c r="N5122" s="6" t="s">
        <v>7745</v>
      </c>
      <c r="O5122" s="6">
        <v>5</v>
      </c>
      <c r="P5122" s="6"/>
      <c r="Q5122" s="6" t="s">
        <v>7733</v>
      </c>
      <c r="R5122" s="6" t="s">
        <v>7734</v>
      </c>
      <c r="S5122" s="6"/>
      <c r="T5122" s="6" t="s">
        <v>5674</v>
      </c>
      <c r="U5122">
        <f t="shared" si="79"/>
        <v>2</v>
      </c>
    </row>
    <row r="5123" spans="1:21" x14ac:dyDescent="0.2">
      <c r="A5123" s="6" t="s">
        <v>13820</v>
      </c>
      <c r="B5123" s="6" t="s">
        <v>13805</v>
      </c>
      <c r="C5123" s="6">
        <v>3537048</v>
      </c>
      <c r="D5123" s="6" t="s">
        <v>6622</v>
      </c>
      <c r="E5123" s="6" t="s">
        <v>12671</v>
      </c>
      <c r="F5123" s="6" t="s">
        <v>6402</v>
      </c>
      <c r="G5123" s="6">
        <v>213</v>
      </c>
      <c r="H5123" s="6">
        <v>825</v>
      </c>
      <c r="I5123" s="6">
        <v>0</v>
      </c>
      <c r="J5123" s="6">
        <v>0</v>
      </c>
      <c r="K5123" s="6">
        <v>0</v>
      </c>
      <c r="L5123" s="6"/>
      <c r="M5123" s="6">
        <v>2022</v>
      </c>
      <c r="N5123" s="6" t="s">
        <v>7745</v>
      </c>
      <c r="O5123" s="6">
        <v>5</v>
      </c>
      <c r="P5123" s="6"/>
      <c r="Q5123" s="6" t="s">
        <v>7733</v>
      </c>
      <c r="R5123" s="6" t="s">
        <v>7734</v>
      </c>
      <c r="S5123" s="6"/>
      <c r="T5123" s="6" t="s">
        <v>5683</v>
      </c>
      <c r="U5123">
        <f t="shared" ref="U5123:U5186" si="80">COUNTIF(A5123:A11423,A5123)</f>
        <v>1</v>
      </c>
    </row>
    <row r="5124" spans="1:21" x14ac:dyDescent="0.2">
      <c r="A5124" s="6" t="s">
        <v>13823</v>
      </c>
      <c r="B5124" s="6" t="s">
        <v>13824</v>
      </c>
      <c r="C5124" s="6">
        <v>3548055</v>
      </c>
      <c r="D5124" s="6" t="s">
        <v>6406</v>
      </c>
      <c r="E5124" s="6" t="s">
        <v>13825</v>
      </c>
      <c r="F5124" s="6" t="s">
        <v>6402</v>
      </c>
      <c r="G5124" s="6">
        <v>1978</v>
      </c>
      <c r="H5124" s="6">
        <v>6584</v>
      </c>
      <c r="I5124" s="6">
        <v>0</v>
      </c>
      <c r="J5124" s="6">
        <v>0</v>
      </c>
      <c r="K5124" s="6">
        <v>0</v>
      </c>
      <c r="L5124" s="6"/>
      <c r="M5124" s="6">
        <v>2022</v>
      </c>
      <c r="N5124" s="6" t="s">
        <v>7732</v>
      </c>
      <c r="O5124" s="6">
        <v>99</v>
      </c>
      <c r="P5124" s="6"/>
      <c r="Q5124" s="6" t="s">
        <v>7733</v>
      </c>
      <c r="R5124" s="6" t="s">
        <v>7734</v>
      </c>
      <c r="S5124" s="6"/>
      <c r="T5124" s="6" t="s">
        <v>1394</v>
      </c>
      <c r="U5124">
        <f t="shared" si="80"/>
        <v>3</v>
      </c>
    </row>
    <row r="5125" spans="1:21" x14ac:dyDescent="0.2">
      <c r="A5125" s="6" t="s">
        <v>13823</v>
      </c>
      <c r="B5125" s="6" t="s">
        <v>13824</v>
      </c>
      <c r="C5125" s="6">
        <v>3548055</v>
      </c>
      <c r="D5125" s="6" t="s">
        <v>13826</v>
      </c>
      <c r="E5125" s="6" t="s">
        <v>12349</v>
      </c>
      <c r="F5125" s="6" t="s">
        <v>6402</v>
      </c>
      <c r="G5125" s="6">
        <v>2698</v>
      </c>
      <c r="H5125" s="6">
        <v>6584</v>
      </c>
      <c r="I5125" s="6">
        <v>0</v>
      </c>
      <c r="J5125" s="6">
        <v>1</v>
      </c>
      <c r="K5125" s="6">
        <v>0</v>
      </c>
      <c r="L5125" s="6"/>
      <c r="M5125" s="6">
        <v>2022</v>
      </c>
      <c r="N5125" s="6" t="s">
        <v>7732</v>
      </c>
      <c r="O5125" s="6">
        <v>99</v>
      </c>
      <c r="P5125" s="6"/>
      <c r="Q5125" s="6" t="s">
        <v>7733</v>
      </c>
      <c r="R5125" s="6" t="s">
        <v>7734</v>
      </c>
      <c r="S5125" s="6"/>
      <c r="T5125" s="6" t="s">
        <v>1393</v>
      </c>
      <c r="U5125">
        <f t="shared" si="80"/>
        <v>2</v>
      </c>
    </row>
    <row r="5126" spans="1:21" x14ac:dyDescent="0.2">
      <c r="A5126" s="6" t="s">
        <v>13823</v>
      </c>
      <c r="B5126" s="6" t="s">
        <v>13824</v>
      </c>
      <c r="C5126" s="6">
        <v>3548055</v>
      </c>
      <c r="D5126" s="6" t="s">
        <v>6838</v>
      </c>
      <c r="E5126" s="6" t="s">
        <v>13827</v>
      </c>
      <c r="F5126" s="6" t="s">
        <v>6402</v>
      </c>
      <c r="G5126" s="6">
        <v>1908</v>
      </c>
      <c r="H5126" s="6">
        <v>6584</v>
      </c>
      <c r="I5126" s="6">
        <v>0</v>
      </c>
      <c r="J5126" s="6">
        <v>0</v>
      </c>
      <c r="K5126" s="6">
        <v>0</v>
      </c>
      <c r="L5126" s="6"/>
      <c r="M5126" s="6">
        <v>2022</v>
      </c>
      <c r="N5126" s="6" t="s">
        <v>7732</v>
      </c>
      <c r="O5126" s="6">
        <v>99</v>
      </c>
      <c r="P5126" s="6"/>
      <c r="Q5126" s="6" t="s">
        <v>7733</v>
      </c>
      <c r="R5126" s="6" t="s">
        <v>7734</v>
      </c>
      <c r="S5126" s="6"/>
      <c r="T5126" s="6" t="s">
        <v>1395</v>
      </c>
      <c r="U5126">
        <f t="shared" si="80"/>
        <v>1</v>
      </c>
    </row>
    <row r="5127" spans="1:21" x14ac:dyDescent="0.2">
      <c r="A5127" s="6" t="s">
        <v>13828</v>
      </c>
      <c r="B5127" s="6" t="s">
        <v>13824</v>
      </c>
      <c r="C5127" s="6">
        <v>3548055</v>
      </c>
      <c r="D5127" s="6" t="s">
        <v>6703</v>
      </c>
      <c r="E5127" s="6" t="s">
        <v>9127</v>
      </c>
      <c r="F5127" s="6" t="s">
        <v>6402</v>
      </c>
      <c r="G5127" s="6">
        <v>768</v>
      </c>
      <c r="H5127" s="6">
        <v>944</v>
      </c>
      <c r="I5127" s="6">
        <v>0</v>
      </c>
      <c r="J5127" s="6">
        <v>1</v>
      </c>
      <c r="K5127" s="6">
        <v>0</v>
      </c>
      <c r="L5127" s="6"/>
      <c r="M5127" s="6">
        <v>2022</v>
      </c>
      <c r="N5127" s="6" t="s">
        <v>7745</v>
      </c>
      <c r="O5127" s="6">
        <v>1</v>
      </c>
      <c r="P5127" s="6"/>
      <c r="Q5127" s="6" t="s">
        <v>7733</v>
      </c>
      <c r="R5127" s="6" t="s">
        <v>7734</v>
      </c>
      <c r="S5127" s="6"/>
      <c r="T5127" s="6" t="s">
        <v>6184</v>
      </c>
      <c r="U5127">
        <f t="shared" si="80"/>
        <v>2</v>
      </c>
    </row>
    <row r="5128" spans="1:21" x14ac:dyDescent="0.2">
      <c r="A5128" s="6" t="s">
        <v>13828</v>
      </c>
      <c r="B5128" s="6" t="s">
        <v>13824</v>
      </c>
      <c r="C5128" s="6">
        <v>3548055</v>
      </c>
      <c r="D5128" s="6" t="s">
        <v>7641</v>
      </c>
      <c r="E5128" s="6" t="s">
        <v>13829</v>
      </c>
      <c r="F5128" s="6" t="s">
        <v>6402</v>
      </c>
      <c r="G5128" s="6">
        <v>176</v>
      </c>
      <c r="H5128" s="6">
        <v>944</v>
      </c>
      <c r="I5128" s="6">
        <v>0</v>
      </c>
      <c r="J5128" s="6">
        <v>0</v>
      </c>
      <c r="K5128" s="6">
        <v>0</v>
      </c>
      <c r="L5128" s="6"/>
      <c r="M5128" s="6">
        <v>2022</v>
      </c>
      <c r="N5128" s="6" t="s">
        <v>7745</v>
      </c>
      <c r="O5128" s="6">
        <v>1</v>
      </c>
      <c r="P5128" s="6"/>
      <c r="Q5128" s="6" t="s">
        <v>7733</v>
      </c>
      <c r="R5128" s="6" t="s">
        <v>7734</v>
      </c>
      <c r="S5128" s="6"/>
      <c r="T5128" s="6" t="s">
        <v>20446</v>
      </c>
      <c r="U5128">
        <f t="shared" si="80"/>
        <v>1</v>
      </c>
    </row>
    <row r="5129" spans="1:21" x14ac:dyDescent="0.2">
      <c r="A5129" s="6" t="s">
        <v>13830</v>
      </c>
      <c r="B5129" s="6" t="s">
        <v>13824</v>
      </c>
      <c r="C5129" s="6">
        <v>3548055</v>
      </c>
      <c r="D5129" s="6" t="s">
        <v>6562</v>
      </c>
      <c r="E5129" s="6" t="s">
        <v>13831</v>
      </c>
      <c r="F5129" s="6" t="s">
        <v>6402</v>
      </c>
      <c r="G5129" s="6">
        <v>386</v>
      </c>
      <c r="H5129" s="6">
        <v>1295</v>
      </c>
      <c r="I5129" s="6">
        <v>0</v>
      </c>
      <c r="J5129" s="6">
        <v>0</v>
      </c>
      <c r="K5129" s="6">
        <v>0</v>
      </c>
      <c r="L5129" s="6"/>
      <c r="M5129" s="6">
        <v>2022</v>
      </c>
      <c r="N5129" s="6" t="s">
        <v>7745</v>
      </c>
      <c r="O5129" s="6">
        <v>2</v>
      </c>
      <c r="P5129" s="6"/>
      <c r="Q5129" s="6" t="s">
        <v>7733</v>
      </c>
      <c r="R5129" s="6" t="s">
        <v>7734</v>
      </c>
      <c r="S5129" s="6"/>
      <c r="T5129" s="6" t="s">
        <v>6186</v>
      </c>
      <c r="U5129">
        <f t="shared" si="80"/>
        <v>2</v>
      </c>
    </row>
    <row r="5130" spans="1:21" x14ac:dyDescent="0.2">
      <c r="A5130" s="6" t="s">
        <v>13830</v>
      </c>
      <c r="B5130" s="6" t="s">
        <v>13824</v>
      </c>
      <c r="C5130" s="6">
        <v>3548055</v>
      </c>
      <c r="D5130" s="6" t="s">
        <v>13832</v>
      </c>
      <c r="E5130" s="6" t="s">
        <v>7596</v>
      </c>
      <c r="F5130" s="6" t="s">
        <v>6402</v>
      </c>
      <c r="G5130" s="6">
        <v>909</v>
      </c>
      <c r="H5130" s="6">
        <v>1295</v>
      </c>
      <c r="I5130" s="6">
        <v>0</v>
      </c>
      <c r="J5130" s="6">
        <v>1</v>
      </c>
      <c r="K5130" s="6">
        <v>0</v>
      </c>
      <c r="L5130" s="6"/>
      <c r="M5130" s="6">
        <v>2022</v>
      </c>
      <c r="N5130" s="6" t="s">
        <v>7745</v>
      </c>
      <c r="O5130" s="6">
        <v>2</v>
      </c>
      <c r="P5130" s="6"/>
      <c r="Q5130" s="6" t="s">
        <v>7733</v>
      </c>
      <c r="R5130" s="6" t="s">
        <v>7734</v>
      </c>
      <c r="S5130" s="6"/>
      <c r="T5130" s="6" t="s">
        <v>6183</v>
      </c>
      <c r="U5130">
        <f t="shared" si="80"/>
        <v>1</v>
      </c>
    </row>
    <row r="5131" spans="1:21" x14ac:dyDescent="0.2">
      <c r="A5131" s="6" t="s">
        <v>13833</v>
      </c>
      <c r="B5131" s="6" t="s">
        <v>13824</v>
      </c>
      <c r="C5131" s="6">
        <v>3548055</v>
      </c>
      <c r="D5131" s="6" t="s">
        <v>6467</v>
      </c>
      <c r="E5131" s="6" t="s">
        <v>13834</v>
      </c>
      <c r="F5131" s="6" t="s">
        <v>6402</v>
      </c>
      <c r="G5131" s="6">
        <v>711</v>
      </c>
      <c r="H5131" s="6">
        <v>952</v>
      </c>
      <c r="I5131" s="6">
        <v>0</v>
      </c>
      <c r="J5131" s="6">
        <v>1</v>
      </c>
      <c r="K5131" s="6">
        <v>0</v>
      </c>
      <c r="L5131" s="6"/>
      <c r="M5131" s="6">
        <v>2022</v>
      </c>
      <c r="N5131" s="6" t="s">
        <v>7745</v>
      </c>
      <c r="O5131" s="6">
        <v>3</v>
      </c>
      <c r="P5131" s="6"/>
      <c r="Q5131" s="6" t="s">
        <v>7733</v>
      </c>
      <c r="R5131" s="6" t="s">
        <v>7734</v>
      </c>
      <c r="S5131" s="6"/>
      <c r="T5131" s="6" t="s">
        <v>20447</v>
      </c>
      <c r="U5131">
        <f t="shared" si="80"/>
        <v>2</v>
      </c>
    </row>
    <row r="5132" spans="1:21" x14ac:dyDescent="0.2">
      <c r="A5132" s="6" t="s">
        <v>13833</v>
      </c>
      <c r="B5132" s="6" t="s">
        <v>13824</v>
      </c>
      <c r="C5132" s="6">
        <v>3548055</v>
      </c>
      <c r="D5132" s="6" t="s">
        <v>7569</v>
      </c>
      <c r="E5132" s="6" t="s">
        <v>8957</v>
      </c>
      <c r="F5132" s="6" t="s">
        <v>6402</v>
      </c>
      <c r="G5132" s="6">
        <v>241</v>
      </c>
      <c r="H5132" s="6">
        <v>952</v>
      </c>
      <c r="I5132" s="6">
        <v>0</v>
      </c>
      <c r="J5132" s="6">
        <v>0</v>
      </c>
      <c r="K5132" s="6">
        <v>0</v>
      </c>
      <c r="L5132" s="6"/>
      <c r="M5132" s="6">
        <v>2022</v>
      </c>
      <c r="N5132" s="6" t="s">
        <v>7745</v>
      </c>
      <c r="O5132" s="6">
        <v>3</v>
      </c>
      <c r="P5132" s="6"/>
      <c r="Q5132" s="6" t="s">
        <v>7733</v>
      </c>
      <c r="R5132" s="6" t="s">
        <v>7734</v>
      </c>
      <c r="S5132" s="6"/>
      <c r="T5132" s="6" t="s">
        <v>2484</v>
      </c>
      <c r="U5132">
        <f t="shared" si="80"/>
        <v>1</v>
      </c>
    </row>
    <row r="5133" spans="1:21" x14ac:dyDescent="0.2">
      <c r="A5133" s="6" t="s">
        <v>13835</v>
      </c>
      <c r="B5133" s="6" t="s">
        <v>13824</v>
      </c>
      <c r="C5133" s="6">
        <v>3548055</v>
      </c>
      <c r="D5133" s="6" t="s">
        <v>6597</v>
      </c>
      <c r="E5133" s="6" t="s">
        <v>13836</v>
      </c>
      <c r="F5133" s="6" t="s">
        <v>6402</v>
      </c>
      <c r="G5133" s="6">
        <v>243</v>
      </c>
      <c r="H5133" s="6">
        <v>1111</v>
      </c>
      <c r="I5133" s="6">
        <v>0</v>
      </c>
      <c r="J5133" s="6">
        <v>0</v>
      </c>
      <c r="K5133" s="6">
        <v>0</v>
      </c>
      <c r="L5133" s="6"/>
      <c r="M5133" s="6">
        <v>2022</v>
      </c>
      <c r="N5133" s="6" t="s">
        <v>7745</v>
      </c>
      <c r="O5133" s="6">
        <v>4</v>
      </c>
      <c r="P5133" s="6"/>
      <c r="Q5133" s="6" t="s">
        <v>7733</v>
      </c>
      <c r="R5133" s="6" t="s">
        <v>7734</v>
      </c>
      <c r="S5133" s="6"/>
      <c r="T5133" s="6" t="s">
        <v>6187</v>
      </c>
      <c r="U5133">
        <f t="shared" si="80"/>
        <v>2</v>
      </c>
    </row>
    <row r="5134" spans="1:21" x14ac:dyDescent="0.2">
      <c r="A5134" s="6" t="s">
        <v>13835</v>
      </c>
      <c r="B5134" s="6" t="s">
        <v>13824</v>
      </c>
      <c r="C5134" s="6">
        <v>3548055</v>
      </c>
      <c r="D5134" s="6" t="s">
        <v>6820</v>
      </c>
      <c r="E5134" s="6" t="s">
        <v>13837</v>
      </c>
      <c r="F5134" s="6" t="s">
        <v>6402</v>
      </c>
      <c r="G5134" s="6">
        <v>868</v>
      </c>
      <c r="H5134" s="6">
        <v>1111</v>
      </c>
      <c r="I5134" s="6">
        <v>0</v>
      </c>
      <c r="J5134" s="6">
        <v>1</v>
      </c>
      <c r="K5134" s="6">
        <v>0</v>
      </c>
      <c r="L5134" s="6"/>
      <c r="M5134" s="6">
        <v>2022</v>
      </c>
      <c r="N5134" s="6" t="s">
        <v>7745</v>
      </c>
      <c r="O5134" s="6">
        <v>4</v>
      </c>
      <c r="P5134" s="6"/>
      <c r="Q5134" s="6" t="s">
        <v>7733</v>
      </c>
      <c r="R5134" s="6" t="s">
        <v>7734</v>
      </c>
      <c r="S5134" s="6"/>
      <c r="T5134" s="6" t="s">
        <v>6181</v>
      </c>
      <c r="U5134">
        <f t="shared" si="80"/>
        <v>1</v>
      </c>
    </row>
    <row r="5135" spans="1:21" x14ac:dyDescent="0.2">
      <c r="A5135" s="6" t="s">
        <v>13838</v>
      </c>
      <c r="B5135" s="6" t="s">
        <v>13824</v>
      </c>
      <c r="C5135" s="6">
        <v>3548055</v>
      </c>
      <c r="D5135" s="6" t="s">
        <v>6490</v>
      </c>
      <c r="E5135" s="6" t="s">
        <v>13839</v>
      </c>
      <c r="F5135" s="6" t="s">
        <v>6402</v>
      </c>
      <c r="G5135" s="6">
        <v>64</v>
      </c>
      <c r="H5135" s="6">
        <v>520</v>
      </c>
      <c r="I5135" s="6">
        <v>0</v>
      </c>
      <c r="J5135" s="6">
        <v>0</v>
      </c>
      <c r="K5135" s="6">
        <v>0</v>
      </c>
      <c r="L5135" s="6"/>
      <c r="M5135" s="6">
        <v>2022</v>
      </c>
      <c r="N5135" s="6" t="s">
        <v>7745</v>
      </c>
      <c r="O5135" s="6">
        <v>5</v>
      </c>
      <c r="P5135" s="6"/>
      <c r="Q5135" s="6" t="s">
        <v>7733</v>
      </c>
      <c r="R5135" s="6" t="s">
        <v>7734</v>
      </c>
      <c r="S5135" s="6"/>
      <c r="T5135" s="6" t="s">
        <v>6188</v>
      </c>
      <c r="U5135">
        <f t="shared" si="80"/>
        <v>3</v>
      </c>
    </row>
    <row r="5136" spans="1:21" x14ac:dyDescent="0.2">
      <c r="A5136" s="6" t="s">
        <v>13838</v>
      </c>
      <c r="B5136" s="6" t="s">
        <v>13824</v>
      </c>
      <c r="C5136" s="6">
        <v>3548055</v>
      </c>
      <c r="D5136" s="6" t="s">
        <v>6530</v>
      </c>
      <c r="E5136" s="6" t="s">
        <v>8456</v>
      </c>
      <c r="F5136" s="6" t="s">
        <v>6402</v>
      </c>
      <c r="G5136" s="6">
        <v>222</v>
      </c>
      <c r="H5136" s="6">
        <v>520</v>
      </c>
      <c r="I5136" s="6">
        <v>1</v>
      </c>
      <c r="J5136" s="6">
        <v>0</v>
      </c>
      <c r="K5136" s="6">
        <v>0</v>
      </c>
      <c r="L5136" s="6"/>
      <c r="M5136" s="6">
        <v>2022</v>
      </c>
      <c r="N5136" s="6" t="s">
        <v>7745</v>
      </c>
      <c r="O5136" s="6">
        <v>5</v>
      </c>
      <c r="P5136" s="6"/>
      <c r="Q5136" s="6" t="s">
        <v>7733</v>
      </c>
      <c r="R5136" s="6" t="s">
        <v>7734</v>
      </c>
      <c r="S5136" s="6"/>
      <c r="T5136" s="6" t="s">
        <v>6189</v>
      </c>
      <c r="U5136">
        <f t="shared" si="80"/>
        <v>2</v>
      </c>
    </row>
    <row r="5137" spans="1:21" x14ac:dyDescent="0.2">
      <c r="A5137" s="6" t="s">
        <v>13838</v>
      </c>
      <c r="B5137" s="6" t="s">
        <v>13824</v>
      </c>
      <c r="C5137" s="6">
        <v>3548055</v>
      </c>
      <c r="D5137" s="6" t="s">
        <v>13840</v>
      </c>
      <c r="E5137" s="6" t="s">
        <v>7146</v>
      </c>
      <c r="F5137" s="6" t="s">
        <v>6402</v>
      </c>
      <c r="G5137" s="6">
        <v>234</v>
      </c>
      <c r="H5137" s="6">
        <v>520</v>
      </c>
      <c r="I5137" s="6">
        <v>0</v>
      </c>
      <c r="J5137" s="6">
        <v>1</v>
      </c>
      <c r="K5137" s="6">
        <v>0</v>
      </c>
      <c r="L5137" s="6"/>
      <c r="M5137" s="6">
        <v>2022</v>
      </c>
      <c r="N5137" s="6" t="s">
        <v>7745</v>
      </c>
      <c r="O5137" s="6">
        <v>5</v>
      </c>
      <c r="P5137" s="6"/>
      <c r="Q5137" s="6" t="s">
        <v>7733</v>
      </c>
      <c r="R5137" s="6" t="s">
        <v>7734</v>
      </c>
      <c r="S5137" s="6"/>
      <c r="T5137" s="6" t="s">
        <v>6180</v>
      </c>
      <c r="U5137">
        <f t="shared" si="80"/>
        <v>1</v>
      </c>
    </row>
    <row r="5138" spans="1:21" x14ac:dyDescent="0.2">
      <c r="A5138" s="6" t="s">
        <v>13841</v>
      </c>
      <c r="B5138" s="6" t="s">
        <v>13824</v>
      </c>
      <c r="C5138" s="6">
        <v>3548055</v>
      </c>
      <c r="D5138" s="6" t="s">
        <v>6561</v>
      </c>
      <c r="E5138" s="6" t="s">
        <v>13842</v>
      </c>
      <c r="F5138" s="6" t="s">
        <v>6402</v>
      </c>
      <c r="G5138" s="6">
        <v>295</v>
      </c>
      <c r="H5138" s="6">
        <v>683</v>
      </c>
      <c r="I5138" s="6">
        <v>1</v>
      </c>
      <c r="J5138" s="6">
        <v>0</v>
      </c>
      <c r="K5138" s="6">
        <v>0</v>
      </c>
      <c r="L5138" s="6"/>
      <c r="M5138" s="6">
        <v>2022</v>
      </c>
      <c r="N5138" s="6" t="s">
        <v>7745</v>
      </c>
      <c r="O5138" s="6">
        <v>6</v>
      </c>
      <c r="P5138" s="6"/>
      <c r="Q5138" s="6" t="s">
        <v>7733</v>
      </c>
      <c r="R5138" s="6" t="s">
        <v>7734</v>
      </c>
      <c r="S5138" s="6"/>
      <c r="T5138" s="6" t="s">
        <v>6190</v>
      </c>
      <c r="U5138">
        <f t="shared" si="80"/>
        <v>2</v>
      </c>
    </row>
    <row r="5139" spans="1:21" x14ac:dyDescent="0.2">
      <c r="A5139" s="6" t="s">
        <v>13841</v>
      </c>
      <c r="B5139" s="6" t="s">
        <v>13824</v>
      </c>
      <c r="C5139" s="6">
        <v>3548055</v>
      </c>
      <c r="D5139" s="6" t="s">
        <v>7204</v>
      </c>
      <c r="E5139" s="6" t="s">
        <v>13843</v>
      </c>
      <c r="F5139" s="6" t="s">
        <v>6402</v>
      </c>
      <c r="G5139" s="6">
        <v>388</v>
      </c>
      <c r="H5139" s="6">
        <v>683</v>
      </c>
      <c r="I5139" s="6">
        <v>0</v>
      </c>
      <c r="J5139" s="6">
        <v>1</v>
      </c>
      <c r="K5139" s="6">
        <v>0</v>
      </c>
      <c r="L5139" s="6"/>
      <c r="M5139" s="6">
        <v>2022</v>
      </c>
      <c r="N5139" s="6" t="s">
        <v>7745</v>
      </c>
      <c r="O5139" s="6">
        <v>6</v>
      </c>
      <c r="P5139" s="6"/>
      <c r="Q5139" s="6" t="s">
        <v>7733</v>
      </c>
      <c r="R5139" s="6" t="s">
        <v>7734</v>
      </c>
      <c r="S5139" s="6"/>
      <c r="T5139" s="6" t="s">
        <v>6179</v>
      </c>
      <c r="U5139">
        <f t="shared" si="80"/>
        <v>1</v>
      </c>
    </row>
    <row r="5140" spans="1:21" x14ac:dyDescent="0.2">
      <c r="A5140" s="6" t="s">
        <v>13844</v>
      </c>
      <c r="B5140" s="6" t="s">
        <v>13824</v>
      </c>
      <c r="C5140" s="6">
        <v>3548055</v>
      </c>
      <c r="D5140" s="6" t="s">
        <v>13845</v>
      </c>
      <c r="E5140" s="6" t="s">
        <v>13846</v>
      </c>
      <c r="F5140" s="6" t="s">
        <v>6402</v>
      </c>
      <c r="G5140" s="6">
        <v>445</v>
      </c>
      <c r="H5140" s="6">
        <v>612</v>
      </c>
      <c r="I5140" s="6">
        <v>0</v>
      </c>
      <c r="J5140" s="6">
        <v>1</v>
      </c>
      <c r="K5140" s="6">
        <v>0</v>
      </c>
      <c r="L5140" s="6"/>
      <c r="M5140" s="6">
        <v>2022</v>
      </c>
      <c r="N5140" s="6" t="s">
        <v>7745</v>
      </c>
      <c r="O5140" s="6">
        <v>7</v>
      </c>
      <c r="P5140" s="6"/>
      <c r="Q5140" s="6" t="s">
        <v>7733</v>
      </c>
      <c r="R5140" s="6" t="s">
        <v>7734</v>
      </c>
      <c r="S5140" s="6"/>
      <c r="T5140" s="6" t="s">
        <v>6178</v>
      </c>
      <c r="U5140">
        <f t="shared" si="80"/>
        <v>2</v>
      </c>
    </row>
    <row r="5141" spans="1:21" x14ac:dyDescent="0.2">
      <c r="A5141" s="6" t="s">
        <v>13844</v>
      </c>
      <c r="B5141" s="6" t="s">
        <v>13824</v>
      </c>
      <c r="C5141" s="6">
        <v>3548055</v>
      </c>
      <c r="D5141" s="6" t="s">
        <v>7593</v>
      </c>
      <c r="E5141" s="6" t="s">
        <v>6969</v>
      </c>
      <c r="F5141" s="6" t="s">
        <v>6402</v>
      </c>
      <c r="G5141" s="6">
        <v>167</v>
      </c>
      <c r="H5141" s="6">
        <v>612</v>
      </c>
      <c r="I5141" s="6">
        <v>1</v>
      </c>
      <c r="J5141" s="6">
        <v>0</v>
      </c>
      <c r="K5141" s="6">
        <v>0</v>
      </c>
      <c r="L5141" s="6"/>
      <c r="M5141" s="6">
        <v>2022</v>
      </c>
      <c r="N5141" s="6" t="s">
        <v>7745</v>
      </c>
      <c r="O5141" s="6">
        <v>7</v>
      </c>
      <c r="P5141" s="6"/>
      <c r="Q5141" s="6" t="s">
        <v>7733</v>
      </c>
      <c r="R5141" s="6" t="s">
        <v>7734</v>
      </c>
      <c r="S5141" s="6"/>
      <c r="T5141" s="6" t="s">
        <v>6191</v>
      </c>
      <c r="U5141">
        <f t="shared" si="80"/>
        <v>1</v>
      </c>
    </row>
    <row r="5142" spans="1:21" x14ac:dyDescent="0.2">
      <c r="A5142" s="6" t="s">
        <v>13847</v>
      </c>
      <c r="B5142" s="6" t="s">
        <v>13824</v>
      </c>
      <c r="C5142" s="6">
        <v>3548055</v>
      </c>
      <c r="D5142" s="6" t="s">
        <v>13848</v>
      </c>
      <c r="E5142" s="6" t="s">
        <v>9281</v>
      </c>
      <c r="F5142" s="6" t="s">
        <v>6402</v>
      </c>
      <c r="G5142" s="6">
        <v>0</v>
      </c>
      <c r="H5142" s="6"/>
      <c r="I5142" s="6">
        <v>0</v>
      </c>
      <c r="J5142" s="6">
        <v>1</v>
      </c>
      <c r="K5142" s="6">
        <v>1</v>
      </c>
      <c r="L5142" s="6"/>
      <c r="M5142" s="6">
        <v>2022</v>
      </c>
      <c r="N5142" s="6" t="s">
        <v>7745</v>
      </c>
      <c r="O5142" s="6">
        <v>8</v>
      </c>
      <c r="P5142" s="6"/>
      <c r="Q5142" s="6" t="s">
        <v>7733</v>
      </c>
      <c r="R5142" s="6" t="s">
        <v>7734</v>
      </c>
      <c r="S5142" s="6"/>
      <c r="T5142" s="6" t="s">
        <v>20448</v>
      </c>
      <c r="U5142">
        <f t="shared" si="80"/>
        <v>1</v>
      </c>
    </row>
    <row r="5143" spans="1:21" x14ac:dyDescent="0.2">
      <c r="A5143" s="6" t="s">
        <v>13849</v>
      </c>
      <c r="B5143" s="6" t="s">
        <v>13850</v>
      </c>
      <c r="C5143" s="6">
        <v>3541043</v>
      </c>
      <c r="D5143" s="6" t="s">
        <v>6428</v>
      </c>
      <c r="E5143" s="6" t="s">
        <v>13851</v>
      </c>
      <c r="F5143" s="6" t="s">
        <v>6402</v>
      </c>
      <c r="G5143" s="6">
        <v>0</v>
      </c>
      <c r="H5143" s="6"/>
      <c r="I5143" s="6">
        <v>1</v>
      </c>
      <c r="J5143" s="6">
        <v>1</v>
      </c>
      <c r="K5143" s="6">
        <v>1</v>
      </c>
      <c r="L5143" s="6"/>
      <c r="M5143" s="6">
        <v>2022</v>
      </c>
      <c r="N5143" s="6" t="s">
        <v>7732</v>
      </c>
      <c r="O5143" s="6">
        <v>99</v>
      </c>
      <c r="P5143" s="6"/>
      <c r="Q5143" s="6" t="s">
        <v>7733</v>
      </c>
      <c r="R5143" s="6" t="s">
        <v>7734</v>
      </c>
      <c r="S5143" s="6"/>
      <c r="T5143" s="6" t="s">
        <v>493</v>
      </c>
      <c r="U5143">
        <f t="shared" si="80"/>
        <v>1</v>
      </c>
    </row>
    <row r="5144" spans="1:21" x14ac:dyDescent="0.2">
      <c r="A5144" s="6" t="s">
        <v>13852</v>
      </c>
      <c r="B5144" s="6" t="s">
        <v>13850</v>
      </c>
      <c r="C5144" s="6">
        <v>3541043</v>
      </c>
      <c r="D5144" s="6" t="s">
        <v>6411</v>
      </c>
      <c r="E5144" s="6" t="s">
        <v>6590</v>
      </c>
      <c r="F5144" s="6" t="s">
        <v>6402</v>
      </c>
      <c r="G5144" s="6">
        <v>722</v>
      </c>
      <c r="H5144" s="6">
        <v>2426</v>
      </c>
      <c r="I5144" s="6">
        <v>1</v>
      </c>
      <c r="J5144" s="6">
        <v>0</v>
      </c>
      <c r="K5144" s="6">
        <v>0</v>
      </c>
      <c r="L5144" s="6"/>
      <c r="M5144" s="6">
        <v>2022</v>
      </c>
      <c r="N5144" s="6" t="s">
        <v>7770</v>
      </c>
      <c r="O5144" s="6">
        <v>99</v>
      </c>
      <c r="P5144" s="6"/>
      <c r="Q5144" s="6" t="s">
        <v>7733</v>
      </c>
      <c r="R5144" s="6" t="s">
        <v>7734</v>
      </c>
      <c r="S5144" s="6"/>
      <c r="T5144" s="6" t="s">
        <v>1603</v>
      </c>
      <c r="U5144">
        <f t="shared" si="80"/>
        <v>2</v>
      </c>
    </row>
    <row r="5145" spans="1:21" x14ac:dyDescent="0.2">
      <c r="A5145" s="6" t="s">
        <v>13852</v>
      </c>
      <c r="B5145" s="6" t="s">
        <v>13850</v>
      </c>
      <c r="C5145" s="6">
        <v>3541043</v>
      </c>
      <c r="D5145" s="6" t="s">
        <v>6656</v>
      </c>
      <c r="E5145" s="6" t="s">
        <v>13853</v>
      </c>
      <c r="F5145" s="6" t="s">
        <v>6402</v>
      </c>
      <c r="G5145" s="6">
        <v>1704</v>
      </c>
      <c r="H5145" s="6">
        <v>2426</v>
      </c>
      <c r="I5145" s="6">
        <v>0</v>
      </c>
      <c r="J5145" s="6">
        <v>1</v>
      </c>
      <c r="K5145" s="6">
        <v>0</v>
      </c>
      <c r="L5145" s="6"/>
      <c r="M5145" s="6">
        <v>2022</v>
      </c>
      <c r="N5145" s="6" t="s">
        <v>7770</v>
      </c>
      <c r="O5145" s="6">
        <v>99</v>
      </c>
      <c r="P5145" s="6"/>
      <c r="Q5145" s="6" t="s">
        <v>7733</v>
      </c>
      <c r="R5145" s="6" t="s">
        <v>7734</v>
      </c>
      <c r="S5145" s="6"/>
      <c r="T5145" s="6" t="s">
        <v>1602</v>
      </c>
      <c r="U5145">
        <f t="shared" si="80"/>
        <v>1</v>
      </c>
    </row>
    <row r="5146" spans="1:21" x14ac:dyDescent="0.2">
      <c r="A5146" s="6" t="s">
        <v>13854</v>
      </c>
      <c r="B5146" s="6" t="s">
        <v>13850</v>
      </c>
      <c r="C5146" s="6">
        <v>3541043</v>
      </c>
      <c r="D5146" s="6" t="s">
        <v>6523</v>
      </c>
      <c r="E5146" s="6" t="s">
        <v>13855</v>
      </c>
      <c r="F5146" s="6" t="s">
        <v>6402</v>
      </c>
      <c r="G5146" s="6">
        <v>489</v>
      </c>
      <c r="H5146" s="6">
        <v>563</v>
      </c>
      <c r="I5146" s="6">
        <v>1</v>
      </c>
      <c r="J5146" s="6">
        <v>1</v>
      </c>
      <c r="K5146" s="6">
        <v>0</v>
      </c>
      <c r="L5146" s="6"/>
      <c r="M5146" s="6">
        <v>2022</v>
      </c>
      <c r="N5146" s="6" t="s">
        <v>7745</v>
      </c>
      <c r="O5146" s="6" t="s">
        <v>13856</v>
      </c>
      <c r="P5146" s="6"/>
      <c r="Q5146" s="6" t="s">
        <v>7733</v>
      </c>
      <c r="R5146" s="6" t="s">
        <v>7734</v>
      </c>
      <c r="S5146" s="6"/>
      <c r="T5146" s="6" t="s">
        <v>1601</v>
      </c>
      <c r="U5146">
        <f t="shared" si="80"/>
        <v>2</v>
      </c>
    </row>
    <row r="5147" spans="1:21" x14ac:dyDescent="0.2">
      <c r="A5147" s="6" t="s">
        <v>13854</v>
      </c>
      <c r="B5147" s="6" t="s">
        <v>13850</v>
      </c>
      <c r="C5147" s="6">
        <v>3541043</v>
      </c>
      <c r="D5147" s="6" t="s">
        <v>6434</v>
      </c>
      <c r="E5147" s="6" t="s">
        <v>13857</v>
      </c>
      <c r="F5147" s="6" t="s">
        <v>6402</v>
      </c>
      <c r="G5147" s="6">
        <v>74</v>
      </c>
      <c r="H5147" s="6">
        <v>563</v>
      </c>
      <c r="I5147" s="6">
        <v>0</v>
      </c>
      <c r="J5147" s="6">
        <v>0</v>
      </c>
      <c r="K5147" s="6">
        <v>0</v>
      </c>
      <c r="L5147" s="6"/>
      <c r="M5147" s="6">
        <v>2022</v>
      </c>
      <c r="N5147" s="6" t="s">
        <v>7745</v>
      </c>
      <c r="O5147" s="6" t="s">
        <v>13856</v>
      </c>
      <c r="P5147" s="6"/>
      <c r="Q5147" s="6" t="s">
        <v>7733</v>
      </c>
      <c r="R5147" s="6" t="s">
        <v>7734</v>
      </c>
      <c r="S5147" s="6"/>
      <c r="T5147" s="6" t="s">
        <v>1604</v>
      </c>
      <c r="U5147">
        <f t="shared" si="80"/>
        <v>1</v>
      </c>
    </row>
    <row r="5148" spans="1:21" x14ac:dyDescent="0.2">
      <c r="A5148" s="6" t="s">
        <v>13858</v>
      </c>
      <c r="B5148" s="6" t="s">
        <v>13850</v>
      </c>
      <c r="C5148" s="6">
        <v>3541043</v>
      </c>
      <c r="D5148" s="6" t="s">
        <v>7446</v>
      </c>
      <c r="E5148" s="6" t="s">
        <v>7615</v>
      </c>
      <c r="F5148" s="6" t="s">
        <v>6402</v>
      </c>
      <c r="G5148" s="6">
        <v>0</v>
      </c>
      <c r="H5148" s="6"/>
      <c r="I5148" s="6">
        <v>0</v>
      </c>
      <c r="J5148" s="6">
        <v>1</v>
      </c>
      <c r="K5148" s="6">
        <v>1</v>
      </c>
      <c r="L5148" s="6"/>
      <c r="M5148" s="6">
        <v>2022</v>
      </c>
      <c r="N5148" s="6" t="s">
        <v>7745</v>
      </c>
      <c r="O5148" s="6" t="s">
        <v>13859</v>
      </c>
      <c r="P5148" s="6"/>
      <c r="Q5148" s="6" t="s">
        <v>7733</v>
      </c>
      <c r="R5148" s="6" t="s">
        <v>7734</v>
      </c>
      <c r="S5148" s="6"/>
      <c r="T5148" s="6" t="s">
        <v>1599</v>
      </c>
      <c r="U5148">
        <f t="shared" si="80"/>
        <v>1</v>
      </c>
    </row>
    <row r="5149" spans="1:21" x14ac:dyDescent="0.2">
      <c r="A5149" s="6" t="s">
        <v>13860</v>
      </c>
      <c r="B5149" s="6" t="s">
        <v>13850</v>
      </c>
      <c r="C5149" s="6">
        <v>3541043</v>
      </c>
      <c r="D5149" s="6" t="s">
        <v>7224</v>
      </c>
      <c r="E5149" s="6" t="s">
        <v>7547</v>
      </c>
      <c r="F5149" s="6" t="s">
        <v>6402</v>
      </c>
      <c r="G5149" s="6">
        <v>119</v>
      </c>
      <c r="H5149" s="6">
        <v>337</v>
      </c>
      <c r="I5149" s="6">
        <v>0</v>
      </c>
      <c r="J5149" s="6">
        <v>0</v>
      </c>
      <c r="K5149" s="6">
        <v>0</v>
      </c>
      <c r="L5149" s="6"/>
      <c r="M5149" s="6">
        <v>2022</v>
      </c>
      <c r="N5149" s="6" t="s">
        <v>7745</v>
      </c>
      <c r="O5149" s="6" t="s">
        <v>13861</v>
      </c>
      <c r="P5149" s="6"/>
      <c r="Q5149" s="6" t="s">
        <v>7733</v>
      </c>
      <c r="R5149" s="6" t="s">
        <v>7734</v>
      </c>
      <c r="S5149" s="6"/>
      <c r="T5149" s="6" t="s">
        <v>1605</v>
      </c>
      <c r="U5149">
        <f t="shared" si="80"/>
        <v>2</v>
      </c>
    </row>
    <row r="5150" spans="1:21" x14ac:dyDescent="0.2">
      <c r="A5150" s="6" t="s">
        <v>13860</v>
      </c>
      <c r="B5150" s="6" t="s">
        <v>13850</v>
      </c>
      <c r="C5150" s="6">
        <v>3541043</v>
      </c>
      <c r="D5150" s="6" t="s">
        <v>6609</v>
      </c>
      <c r="E5150" s="6" t="s">
        <v>13862</v>
      </c>
      <c r="F5150" s="6" t="s">
        <v>6402</v>
      </c>
      <c r="G5150" s="6">
        <v>218</v>
      </c>
      <c r="H5150" s="6">
        <v>337</v>
      </c>
      <c r="I5150" s="6">
        <v>1</v>
      </c>
      <c r="J5150" s="6">
        <v>1</v>
      </c>
      <c r="K5150" s="6">
        <v>0</v>
      </c>
      <c r="L5150" s="6"/>
      <c r="M5150" s="6">
        <v>2022</v>
      </c>
      <c r="N5150" s="6" t="s">
        <v>7745</v>
      </c>
      <c r="O5150" s="6" t="s">
        <v>13861</v>
      </c>
      <c r="P5150" s="6"/>
      <c r="Q5150" s="6" t="s">
        <v>7733</v>
      </c>
      <c r="R5150" s="6" t="s">
        <v>7734</v>
      </c>
      <c r="S5150" s="6"/>
      <c r="T5150" s="6" t="s">
        <v>1597</v>
      </c>
      <c r="U5150">
        <f t="shared" si="80"/>
        <v>1</v>
      </c>
    </row>
    <row r="5151" spans="1:21" x14ac:dyDescent="0.2">
      <c r="A5151" s="6" t="s">
        <v>13863</v>
      </c>
      <c r="B5151" s="6" t="s">
        <v>13850</v>
      </c>
      <c r="C5151" s="6">
        <v>3541043</v>
      </c>
      <c r="D5151" s="6" t="s">
        <v>13864</v>
      </c>
      <c r="E5151" s="6" t="s">
        <v>7150</v>
      </c>
      <c r="F5151" s="6" t="s">
        <v>6402</v>
      </c>
      <c r="G5151" s="6">
        <v>0</v>
      </c>
      <c r="H5151" s="6"/>
      <c r="I5151" s="6">
        <v>0</v>
      </c>
      <c r="J5151" s="6">
        <v>1</v>
      </c>
      <c r="K5151" s="6">
        <v>1</v>
      </c>
      <c r="L5151" s="6"/>
      <c r="M5151" s="6">
        <v>2022</v>
      </c>
      <c r="N5151" s="6" t="s">
        <v>7745</v>
      </c>
      <c r="O5151" s="6" t="s">
        <v>13865</v>
      </c>
      <c r="P5151" s="6"/>
      <c r="Q5151" s="6" t="s">
        <v>7733</v>
      </c>
      <c r="R5151" s="6" t="s">
        <v>7734</v>
      </c>
      <c r="S5151" s="6"/>
      <c r="T5151" s="6" t="s">
        <v>1595</v>
      </c>
      <c r="U5151">
        <f t="shared" si="80"/>
        <v>1</v>
      </c>
    </row>
    <row r="5152" spans="1:21" x14ac:dyDescent="0.2">
      <c r="A5152" s="6" t="s">
        <v>13866</v>
      </c>
      <c r="B5152" s="6" t="s">
        <v>13850</v>
      </c>
      <c r="C5152" s="6">
        <v>3541043</v>
      </c>
      <c r="D5152" s="6" t="s">
        <v>6523</v>
      </c>
      <c r="E5152" s="6" t="s">
        <v>6732</v>
      </c>
      <c r="F5152" s="6" t="s">
        <v>6402</v>
      </c>
      <c r="G5152" s="6">
        <v>218</v>
      </c>
      <c r="H5152" s="6">
        <v>527</v>
      </c>
      <c r="I5152" s="6">
        <v>1</v>
      </c>
      <c r="J5152" s="6">
        <v>0</v>
      </c>
      <c r="K5152" s="6">
        <v>0</v>
      </c>
      <c r="L5152" s="6"/>
      <c r="M5152" s="6">
        <v>2022</v>
      </c>
      <c r="N5152" s="6" t="s">
        <v>7745</v>
      </c>
      <c r="O5152" s="6" t="s">
        <v>6480</v>
      </c>
      <c r="P5152" s="6"/>
      <c r="Q5152" s="6" t="s">
        <v>7733</v>
      </c>
      <c r="R5152" s="6" t="s">
        <v>7734</v>
      </c>
      <c r="S5152" s="6"/>
      <c r="T5152" s="6" t="s">
        <v>1606</v>
      </c>
      <c r="U5152">
        <f t="shared" si="80"/>
        <v>2</v>
      </c>
    </row>
    <row r="5153" spans="1:21" x14ac:dyDescent="0.2">
      <c r="A5153" s="6" t="s">
        <v>13866</v>
      </c>
      <c r="B5153" s="6" t="s">
        <v>13850</v>
      </c>
      <c r="C5153" s="6">
        <v>3541043</v>
      </c>
      <c r="D5153" s="6" t="s">
        <v>6738</v>
      </c>
      <c r="E5153" s="6" t="s">
        <v>13867</v>
      </c>
      <c r="F5153" s="6" t="s">
        <v>6402</v>
      </c>
      <c r="G5153" s="6">
        <v>309</v>
      </c>
      <c r="H5153" s="6">
        <v>527</v>
      </c>
      <c r="I5153" s="6">
        <v>0</v>
      </c>
      <c r="J5153" s="6">
        <v>1</v>
      </c>
      <c r="K5153" s="6">
        <v>0</v>
      </c>
      <c r="L5153" s="6"/>
      <c r="M5153" s="6">
        <v>2022</v>
      </c>
      <c r="N5153" s="6" t="s">
        <v>7745</v>
      </c>
      <c r="O5153" s="6" t="s">
        <v>6480</v>
      </c>
      <c r="P5153" s="6"/>
      <c r="Q5153" s="6" t="s">
        <v>7733</v>
      </c>
      <c r="R5153" s="6" t="s">
        <v>7734</v>
      </c>
      <c r="S5153" s="6"/>
      <c r="T5153" s="6" t="s">
        <v>1593</v>
      </c>
      <c r="U5153">
        <f t="shared" si="80"/>
        <v>1</v>
      </c>
    </row>
    <row r="5154" spans="1:21" x14ac:dyDescent="0.2">
      <c r="A5154" s="6" t="s">
        <v>13868</v>
      </c>
      <c r="B5154" s="6" t="s">
        <v>13869</v>
      </c>
      <c r="C5154" s="6">
        <v>3541032</v>
      </c>
      <c r="D5154" s="6" t="s">
        <v>6548</v>
      </c>
      <c r="E5154" s="6" t="s">
        <v>6627</v>
      </c>
      <c r="F5154" s="6" t="s">
        <v>6402</v>
      </c>
      <c r="G5154" s="6">
        <v>0</v>
      </c>
      <c r="H5154" s="6"/>
      <c r="I5154" s="6">
        <v>1</v>
      </c>
      <c r="J5154" s="6">
        <v>1</v>
      </c>
      <c r="K5154" s="6">
        <v>1</v>
      </c>
      <c r="L5154" s="6"/>
      <c r="M5154" s="6">
        <v>2022</v>
      </c>
      <c r="N5154" s="6" t="s">
        <v>7732</v>
      </c>
      <c r="O5154" s="6">
        <v>99</v>
      </c>
      <c r="P5154" s="6"/>
      <c r="Q5154" s="6" t="s">
        <v>7733</v>
      </c>
      <c r="R5154" s="6" t="s">
        <v>7734</v>
      </c>
      <c r="S5154" s="6"/>
      <c r="T5154" s="6" t="s">
        <v>567</v>
      </c>
      <c r="U5154">
        <f t="shared" si="80"/>
        <v>1</v>
      </c>
    </row>
    <row r="5155" spans="1:21" x14ac:dyDescent="0.2">
      <c r="A5155" s="6" t="s">
        <v>13870</v>
      </c>
      <c r="B5155" s="6" t="s">
        <v>13869</v>
      </c>
      <c r="C5155" s="6">
        <v>3541032</v>
      </c>
      <c r="D5155" s="6" t="s">
        <v>6463</v>
      </c>
      <c r="E5155" s="6" t="s">
        <v>6829</v>
      </c>
      <c r="F5155" s="6" t="s">
        <v>6402</v>
      </c>
      <c r="G5155" s="6">
        <v>0</v>
      </c>
      <c r="H5155" s="6"/>
      <c r="I5155" s="6">
        <v>0</v>
      </c>
      <c r="J5155" s="6">
        <v>1</v>
      </c>
      <c r="K5155" s="6">
        <v>1</v>
      </c>
      <c r="L5155" s="6"/>
      <c r="M5155" s="6">
        <v>2022</v>
      </c>
      <c r="N5155" s="6" t="s">
        <v>7770</v>
      </c>
      <c r="O5155" s="6">
        <v>99</v>
      </c>
      <c r="P5155" s="6"/>
      <c r="Q5155" s="6" t="s">
        <v>7733</v>
      </c>
      <c r="R5155" s="6" t="s">
        <v>7734</v>
      </c>
      <c r="S5155" s="6"/>
      <c r="T5155" s="6" t="s">
        <v>1996</v>
      </c>
      <c r="U5155">
        <f t="shared" si="80"/>
        <v>1</v>
      </c>
    </row>
    <row r="5156" spans="1:21" x14ac:dyDescent="0.2">
      <c r="A5156" s="6" t="s">
        <v>13871</v>
      </c>
      <c r="B5156" s="6" t="s">
        <v>13869</v>
      </c>
      <c r="C5156" s="6">
        <v>3541032</v>
      </c>
      <c r="D5156" s="6" t="s">
        <v>6427</v>
      </c>
      <c r="E5156" s="6" t="s">
        <v>13872</v>
      </c>
      <c r="F5156" s="6" t="s">
        <v>6402</v>
      </c>
      <c r="G5156" s="6">
        <v>2395</v>
      </c>
      <c r="H5156" s="6">
        <v>10613</v>
      </c>
      <c r="I5156" s="6">
        <v>1</v>
      </c>
      <c r="J5156" s="6">
        <v>1</v>
      </c>
      <c r="K5156" s="6">
        <v>0</v>
      </c>
      <c r="L5156" s="6"/>
      <c r="M5156" s="6">
        <v>2022</v>
      </c>
      <c r="N5156" s="6" t="s">
        <v>7745</v>
      </c>
      <c r="O5156" s="6">
        <v>99</v>
      </c>
      <c r="P5156" s="6"/>
      <c r="Q5156" s="6" t="s">
        <v>7733</v>
      </c>
      <c r="R5156" s="6" t="s">
        <v>7734</v>
      </c>
      <c r="S5156" s="6"/>
      <c r="T5156" s="6" t="s">
        <v>1995</v>
      </c>
      <c r="U5156">
        <f t="shared" si="80"/>
        <v>6</v>
      </c>
    </row>
    <row r="5157" spans="1:21" x14ac:dyDescent="0.2">
      <c r="A5157" s="6" t="s">
        <v>13871</v>
      </c>
      <c r="B5157" s="6" t="s">
        <v>13869</v>
      </c>
      <c r="C5157" s="6">
        <v>3541032</v>
      </c>
      <c r="D5157" s="6" t="s">
        <v>13873</v>
      </c>
      <c r="E5157" s="6" t="s">
        <v>6762</v>
      </c>
      <c r="F5157" s="6" t="s">
        <v>6402</v>
      </c>
      <c r="G5157" s="6">
        <v>2170</v>
      </c>
      <c r="H5157" s="6">
        <v>10613</v>
      </c>
      <c r="I5157" s="6">
        <v>0</v>
      </c>
      <c r="J5157" s="6">
        <v>1</v>
      </c>
      <c r="K5157" s="6">
        <v>0</v>
      </c>
      <c r="L5157" s="6"/>
      <c r="M5157" s="6">
        <v>2022</v>
      </c>
      <c r="N5157" s="6" t="s">
        <v>7745</v>
      </c>
      <c r="O5157" s="6">
        <v>99</v>
      </c>
      <c r="P5157" s="6"/>
      <c r="Q5157" s="6" t="s">
        <v>7733</v>
      </c>
      <c r="R5157" s="6" t="s">
        <v>7734</v>
      </c>
      <c r="S5157" s="6"/>
      <c r="T5157" s="6" t="s">
        <v>1994</v>
      </c>
      <c r="U5157">
        <f t="shared" si="80"/>
        <v>5</v>
      </c>
    </row>
    <row r="5158" spans="1:21" x14ac:dyDescent="0.2">
      <c r="A5158" s="6" t="s">
        <v>13871</v>
      </c>
      <c r="B5158" s="6" t="s">
        <v>13869</v>
      </c>
      <c r="C5158" s="6">
        <v>3541032</v>
      </c>
      <c r="D5158" s="6" t="s">
        <v>13874</v>
      </c>
      <c r="E5158" s="6" t="s">
        <v>13875</v>
      </c>
      <c r="F5158" s="6" t="s">
        <v>6402</v>
      </c>
      <c r="G5158" s="6">
        <v>2035</v>
      </c>
      <c r="H5158" s="6">
        <v>10613</v>
      </c>
      <c r="I5158" s="6">
        <v>1</v>
      </c>
      <c r="J5158" s="6">
        <v>1</v>
      </c>
      <c r="K5158" s="6">
        <v>0</v>
      </c>
      <c r="L5158" s="6"/>
      <c r="M5158" s="6">
        <v>2022</v>
      </c>
      <c r="N5158" s="6" t="s">
        <v>7745</v>
      </c>
      <c r="O5158" s="6">
        <v>99</v>
      </c>
      <c r="P5158" s="6"/>
      <c r="Q5158" s="6" t="s">
        <v>7733</v>
      </c>
      <c r="R5158" s="6" t="s">
        <v>7734</v>
      </c>
      <c r="S5158" s="6"/>
      <c r="T5158" s="6" t="s">
        <v>1993</v>
      </c>
      <c r="U5158">
        <f t="shared" si="80"/>
        <v>4</v>
      </c>
    </row>
    <row r="5159" spans="1:21" x14ac:dyDescent="0.2">
      <c r="A5159" s="6" t="s">
        <v>13871</v>
      </c>
      <c r="B5159" s="6" t="s">
        <v>13869</v>
      </c>
      <c r="C5159" s="6">
        <v>3541032</v>
      </c>
      <c r="D5159" s="6" t="s">
        <v>6954</v>
      </c>
      <c r="E5159" s="6" t="s">
        <v>6456</v>
      </c>
      <c r="F5159" s="6" t="s">
        <v>6402</v>
      </c>
      <c r="G5159" s="6">
        <v>2306</v>
      </c>
      <c r="H5159" s="6">
        <v>10613</v>
      </c>
      <c r="I5159" s="6">
        <v>0</v>
      </c>
      <c r="J5159" s="6">
        <v>1</v>
      </c>
      <c r="K5159" s="6">
        <v>0</v>
      </c>
      <c r="L5159" s="6"/>
      <c r="M5159" s="6">
        <v>2022</v>
      </c>
      <c r="N5159" s="6" t="s">
        <v>7745</v>
      </c>
      <c r="O5159" s="6">
        <v>99</v>
      </c>
      <c r="P5159" s="6"/>
      <c r="Q5159" s="6" t="s">
        <v>7733</v>
      </c>
      <c r="R5159" s="6" t="s">
        <v>7734</v>
      </c>
      <c r="S5159" s="6"/>
      <c r="T5159" s="6" t="s">
        <v>1992</v>
      </c>
      <c r="U5159">
        <f t="shared" si="80"/>
        <v>3</v>
      </c>
    </row>
    <row r="5160" spans="1:21" x14ac:dyDescent="0.2">
      <c r="A5160" s="6" t="s">
        <v>13871</v>
      </c>
      <c r="B5160" s="6" t="s">
        <v>13869</v>
      </c>
      <c r="C5160" s="6">
        <v>3541032</v>
      </c>
      <c r="D5160" s="6" t="s">
        <v>7332</v>
      </c>
      <c r="E5160" s="6" t="s">
        <v>13876</v>
      </c>
      <c r="F5160" s="6" t="s">
        <v>6402</v>
      </c>
      <c r="G5160" s="6">
        <v>0</v>
      </c>
      <c r="H5160" s="6">
        <v>10613</v>
      </c>
      <c r="I5160" s="6">
        <v>0</v>
      </c>
      <c r="J5160" s="6">
        <v>0</v>
      </c>
      <c r="K5160" s="6">
        <v>0</v>
      </c>
      <c r="L5160" s="6"/>
      <c r="M5160" s="6">
        <v>2022</v>
      </c>
      <c r="N5160" s="6" t="s">
        <v>7745</v>
      </c>
      <c r="O5160" s="6">
        <v>99</v>
      </c>
      <c r="P5160" s="6"/>
      <c r="Q5160" s="6" t="s">
        <v>7733</v>
      </c>
      <c r="R5160" s="6" t="s">
        <v>7734</v>
      </c>
      <c r="S5160" s="6"/>
      <c r="T5160" s="6" t="s">
        <v>1997</v>
      </c>
      <c r="U5160">
        <f t="shared" si="80"/>
        <v>2</v>
      </c>
    </row>
    <row r="5161" spans="1:21" x14ac:dyDescent="0.2">
      <c r="A5161" s="6" t="s">
        <v>13871</v>
      </c>
      <c r="B5161" s="6" t="s">
        <v>13869</v>
      </c>
      <c r="C5161" s="6">
        <v>3541032</v>
      </c>
      <c r="D5161" s="6" t="s">
        <v>6605</v>
      </c>
      <c r="E5161" s="6" t="s">
        <v>13877</v>
      </c>
      <c r="F5161" s="6" t="s">
        <v>6402</v>
      </c>
      <c r="G5161" s="6">
        <v>1707</v>
      </c>
      <c r="H5161" s="6">
        <v>10613</v>
      </c>
      <c r="I5161" s="6">
        <v>0</v>
      </c>
      <c r="J5161" s="6">
        <v>1</v>
      </c>
      <c r="K5161" s="6">
        <v>0</v>
      </c>
      <c r="L5161" s="6"/>
      <c r="M5161" s="6">
        <v>2022</v>
      </c>
      <c r="N5161" s="6" t="s">
        <v>7745</v>
      </c>
      <c r="O5161" s="6">
        <v>99</v>
      </c>
      <c r="P5161" s="6"/>
      <c r="Q5161" s="6" t="s">
        <v>7733</v>
      </c>
      <c r="R5161" s="6" t="s">
        <v>7734</v>
      </c>
      <c r="S5161" s="6"/>
      <c r="T5161" s="6" t="s">
        <v>1991</v>
      </c>
      <c r="U5161">
        <f t="shared" si="80"/>
        <v>1</v>
      </c>
    </row>
    <row r="5162" spans="1:21" x14ac:dyDescent="0.2">
      <c r="A5162" s="6" t="s">
        <v>13878</v>
      </c>
      <c r="B5162" s="6" t="s">
        <v>13879</v>
      </c>
      <c r="C5162" s="6">
        <v>3547020</v>
      </c>
      <c r="D5162" s="6" t="s">
        <v>6543</v>
      </c>
      <c r="E5162" s="6" t="s">
        <v>11205</v>
      </c>
      <c r="F5162" s="6" t="s">
        <v>6402</v>
      </c>
      <c r="G5162" s="6">
        <v>144</v>
      </c>
      <c r="H5162" s="6">
        <v>1047</v>
      </c>
      <c r="I5162" s="6">
        <v>0</v>
      </c>
      <c r="J5162" s="6">
        <v>0</v>
      </c>
      <c r="K5162" s="6">
        <v>0</v>
      </c>
      <c r="L5162" s="6"/>
      <c r="M5162" s="6">
        <v>2022</v>
      </c>
      <c r="N5162" s="6" t="s">
        <v>7732</v>
      </c>
      <c r="O5162" s="6">
        <v>99</v>
      </c>
      <c r="P5162" s="6"/>
      <c r="Q5162" s="6" t="s">
        <v>7733</v>
      </c>
      <c r="R5162" s="6" t="s">
        <v>7734</v>
      </c>
      <c r="S5162" s="6"/>
      <c r="T5162" s="6" t="s">
        <v>574</v>
      </c>
      <c r="U5162">
        <f t="shared" si="80"/>
        <v>3</v>
      </c>
    </row>
    <row r="5163" spans="1:21" x14ac:dyDescent="0.2">
      <c r="A5163" s="6" t="s">
        <v>13878</v>
      </c>
      <c r="B5163" s="6" t="s">
        <v>13879</v>
      </c>
      <c r="C5163" s="6">
        <v>3547020</v>
      </c>
      <c r="D5163" s="6" t="s">
        <v>7055</v>
      </c>
      <c r="E5163" s="6" t="s">
        <v>7816</v>
      </c>
      <c r="F5163" s="6" t="s">
        <v>6402</v>
      </c>
      <c r="G5163" s="6">
        <v>333</v>
      </c>
      <c r="H5163" s="6">
        <v>1047</v>
      </c>
      <c r="I5163" s="6">
        <v>0</v>
      </c>
      <c r="J5163" s="6">
        <v>0</v>
      </c>
      <c r="K5163" s="6">
        <v>0</v>
      </c>
      <c r="L5163" s="6"/>
      <c r="M5163" s="6">
        <v>2022</v>
      </c>
      <c r="N5163" s="6" t="s">
        <v>7732</v>
      </c>
      <c r="O5163" s="6">
        <v>99</v>
      </c>
      <c r="P5163" s="6"/>
      <c r="Q5163" s="6" t="s">
        <v>7733</v>
      </c>
      <c r="R5163" s="6" t="s">
        <v>7734</v>
      </c>
      <c r="S5163" s="6"/>
      <c r="T5163" s="6" t="s">
        <v>575</v>
      </c>
      <c r="U5163">
        <f t="shared" si="80"/>
        <v>2</v>
      </c>
    </row>
    <row r="5164" spans="1:21" x14ac:dyDescent="0.2">
      <c r="A5164" s="6" t="s">
        <v>13878</v>
      </c>
      <c r="B5164" s="6" t="s">
        <v>13879</v>
      </c>
      <c r="C5164" s="6">
        <v>3547020</v>
      </c>
      <c r="D5164" s="6" t="s">
        <v>9733</v>
      </c>
      <c r="E5164" s="6" t="s">
        <v>13880</v>
      </c>
      <c r="F5164" s="6" t="s">
        <v>6402</v>
      </c>
      <c r="G5164" s="6">
        <v>570</v>
      </c>
      <c r="H5164" s="6">
        <v>1047</v>
      </c>
      <c r="I5164" s="6">
        <v>0</v>
      </c>
      <c r="J5164" s="6">
        <v>1</v>
      </c>
      <c r="K5164" s="6">
        <v>0</v>
      </c>
      <c r="L5164" s="6"/>
      <c r="M5164" s="6">
        <v>2022</v>
      </c>
      <c r="N5164" s="6" t="s">
        <v>7732</v>
      </c>
      <c r="O5164" s="6">
        <v>99</v>
      </c>
      <c r="P5164" s="6"/>
      <c r="Q5164" s="6" t="s">
        <v>7733</v>
      </c>
      <c r="R5164" s="6" t="s">
        <v>7734</v>
      </c>
      <c r="S5164" s="6"/>
      <c r="T5164" s="6" t="s">
        <v>573</v>
      </c>
      <c r="U5164">
        <f t="shared" si="80"/>
        <v>1</v>
      </c>
    </row>
    <row r="5165" spans="1:21" x14ac:dyDescent="0.2">
      <c r="A5165" s="6" t="s">
        <v>13881</v>
      </c>
      <c r="B5165" s="6" t="s">
        <v>13879</v>
      </c>
      <c r="C5165" s="6">
        <v>3547020</v>
      </c>
      <c r="D5165" s="6" t="s">
        <v>6936</v>
      </c>
      <c r="E5165" s="6" t="s">
        <v>13283</v>
      </c>
      <c r="F5165" s="6" t="s">
        <v>6402</v>
      </c>
      <c r="G5165" s="6">
        <v>85</v>
      </c>
      <c r="H5165" s="6">
        <v>968</v>
      </c>
      <c r="I5165" s="6">
        <v>0</v>
      </c>
      <c r="J5165" s="6">
        <v>0</v>
      </c>
      <c r="K5165" s="6">
        <v>0</v>
      </c>
      <c r="L5165" s="6"/>
      <c r="M5165" s="6">
        <v>2022</v>
      </c>
      <c r="N5165" s="6" t="s">
        <v>7745</v>
      </c>
      <c r="O5165" s="6">
        <v>1</v>
      </c>
      <c r="P5165" s="6"/>
      <c r="Q5165" s="6" t="s">
        <v>7733</v>
      </c>
      <c r="R5165" s="6" t="s">
        <v>7734</v>
      </c>
      <c r="S5165" s="6"/>
      <c r="T5165" s="6" t="s">
        <v>2035</v>
      </c>
      <c r="U5165">
        <f t="shared" si="80"/>
        <v>5</v>
      </c>
    </row>
    <row r="5166" spans="1:21" x14ac:dyDescent="0.2">
      <c r="A5166" s="6" t="s">
        <v>13881</v>
      </c>
      <c r="B5166" s="6" t="s">
        <v>13879</v>
      </c>
      <c r="C5166" s="6">
        <v>3547020</v>
      </c>
      <c r="D5166" s="6" t="s">
        <v>13882</v>
      </c>
      <c r="E5166" s="6" t="s">
        <v>13883</v>
      </c>
      <c r="F5166" s="6" t="s">
        <v>6402</v>
      </c>
      <c r="G5166" s="6">
        <v>310</v>
      </c>
      <c r="H5166" s="6">
        <v>968</v>
      </c>
      <c r="I5166" s="6">
        <v>1</v>
      </c>
      <c r="J5166" s="6">
        <v>1</v>
      </c>
      <c r="K5166" s="6">
        <v>0</v>
      </c>
      <c r="L5166" s="6"/>
      <c r="M5166" s="6">
        <v>2022</v>
      </c>
      <c r="N5166" s="6" t="s">
        <v>7745</v>
      </c>
      <c r="O5166" s="6">
        <v>1</v>
      </c>
      <c r="P5166" s="6"/>
      <c r="Q5166" s="6" t="s">
        <v>7733</v>
      </c>
      <c r="R5166" s="6" t="s">
        <v>7734</v>
      </c>
      <c r="S5166" s="6"/>
      <c r="T5166" s="6" t="s">
        <v>2034</v>
      </c>
      <c r="U5166">
        <f t="shared" si="80"/>
        <v>4</v>
      </c>
    </row>
    <row r="5167" spans="1:21" x14ac:dyDescent="0.2">
      <c r="A5167" s="6" t="s">
        <v>13881</v>
      </c>
      <c r="B5167" s="6" t="s">
        <v>13879</v>
      </c>
      <c r="C5167" s="6">
        <v>3547020</v>
      </c>
      <c r="D5167" s="6" t="s">
        <v>6485</v>
      </c>
      <c r="E5167" s="6" t="s">
        <v>13884</v>
      </c>
      <c r="F5167" s="6" t="s">
        <v>6402</v>
      </c>
      <c r="G5167" s="6">
        <v>245</v>
      </c>
      <c r="H5167" s="6">
        <v>968</v>
      </c>
      <c r="I5167" s="6">
        <v>0</v>
      </c>
      <c r="J5167" s="6">
        <v>1</v>
      </c>
      <c r="K5167" s="6">
        <v>0</v>
      </c>
      <c r="L5167" s="6"/>
      <c r="M5167" s="6">
        <v>2022</v>
      </c>
      <c r="N5167" s="6" t="s">
        <v>7745</v>
      </c>
      <c r="O5167" s="6">
        <v>1</v>
      </c>
      <c r="P5167" s="6"/>
      <c r="Q5167" s="6" t="s">
        <v>7733</v>
      </c>
      <c r="R5167" s="6" t="s">
        <v>7734</v>
      </c>
      <c r="S5167" s="6"/>
      <c r="T5167" s="6" t="s">
        <v>2033</v>
      </c>
      <c r="U5167">
        <f t="shared" si="80"/>
        <v>3</v>
      </c>
    </row>
    <row r="5168" spans="1:21" x14ac:dyDescent="0.2">
      <c r="A5168" s="6" t="s">
        <v>13881</v>
      </c>
      <c r="B5168" s="6" t="s">
        <v>13879</v>
      </c>
      <c r="C5168" s="6">
        <v>3547020</v>
      </c>
      <c r="D5168" s="6" t="s">
        <v>13885</v>
      </c>
      <c r="E5168" s="6" t="s">
        <v>8300</v>
      </c>
      <c r="F5168" s="6" t="s">
        <v>6402</v>
      </c>
      <c r="G5168" s="6">
        <v>141</v>
      </c>
      <c r="H5168" s="6">
        <v>968</v>
      </c>
      <c r="I5168" s="6">
        <v>0</v>
      </c>
      <c r="J5168" s="6">
        <v>0</v>
      </c>
      <c r="K5168" s="6">
        <v>0</v>
      </c>
      <c r="L5168" s="6"/>
      <c r="M5168" s="6">
        <v>2022</v>
      </c>
      <c r="N5168" s="6" t="s">
        <v>7745</v>
      </c>
      <c r="O5168" s="6">
        <v>1</v>
      </c>
      <c r="P5168" s="6"/>
      <c r="Q5168" s="6" t="s">
        <v>7733</v>
      </c>
      <c r="R5168" s="6" t="s">
        <v>7734</v>
      </c>
      <c r="S5168" s="6"/>
      <c r="T5168" s="6" t="s">
        <v>2036</v>
      </c>
      <c r="U5168">
        <f t="shared" si="80"/>
        <v>2</v>
      </c>
    </row>
    <row r="5169" spans="1:21" x14ac:dyDescent="0.2">
      <c r="A5169" s="6" t="s">
        <v>13881</v>
      </c>
      <c r="B5169" s="6" t="s">
        <v>13879</v>
      </c>
      <c r="C5169" s="6">
        <v>3547020</v>
      </c>
      <c r="D5169" s="6" t="s">
        <v>673</v>
      </c>
      <c r="E5169" s="6" t="s">
        <v>8058</v>
      </c>
      <c r="F5169" s="6" t="s">
        <v>6402</v>
      </c>
      <c r="G5169" s="6">
        <v>187</v>
      </c>
      <c r="H5169" s="6">
        <v>968</v>
      </c>
      <c r="I5169" s="6">
        <v>1</v>
      </c>
      <c r="J5169" s="6">
        <v>0</v>
      </c>
      <c r="K5169" s="6">
        <v>0</v>
      </c>
      <c r="L5169" s="6"/>
      <c r="M5169" s="6">
        <v>2022</v>
      </c>
      <c r="N5169" s="6" t="s">
        <v>7745</v>
      </c>
      <c r="O5169" s="6">
        <v>1</v>
      </c>
      <c r="P5169" s="6"/>
      <c r="Q5169" s="6" t="s">
        <v>7733</v>
      </c>
      <c r="R5169" s="6" t="s">
        <v>7734</v>
      </c>
      <c r="S5169" s="6"/>
      <c r="T5169" s="6" t="s">
        <v>2037</v>
      </c>
      <c r="U5169">
        <f t="shared" si="80"/>
        <v>1</v>
      </c>
    </row>
    <row r="5170" spans="1:21" x14ac:dyDescent="0.2">
      <c r="A5170" s="6" t="s">
        <v>13886</v>
      </c>
      <c r="B5170" s="6" t="s">
        <v>13879</v>
      </c>
      <c r="C5170" s="6">
        <v>3547020</v>
      </c>
      <c r="D5170" s="6" t="s">
        <v>13887</v>
      </c>
      <c r="E5170" s="6" t="s">
        <v>8982</v>
      </c>
      <c r="F5170" s="6" t="s">
        <v>6402</v>
      </c>
      <c r="G5170" s="6">
        <v>232</v>
      </c>
      <c r="H5170" s="6">
        <v>936</v>
      </c>
      <c r="I5170" s="6">
        <v>1</v>
      </c>
      <c r="J5170" s="6">
        <v>1</v>
      </c>
      <c r="K5170" s="6">
        <v>0</v>
      </c>
      <c r="L5170" s="6"/>
      <c r="M5170" s="6">
        <v>2022</v>
      </c>
      <c r="N5170" s="6" t="s">
        <v>7745</v>
      </c>
      <c r="O5170" s="6">
        <v>2</v>
      </c>
      <c r="P5170" s="6"/>
      <c r="Q5170" s="6" t="s">
        <v>7733</v>
      </c>
      <c r="R5170" s="6" t="s">
        <v>7734</v>
      </c>
      <c r="S5170" s="6"/>
      <c r="T5170" s="6" t="s">
        <v>2032</v>
      </c>
      <c r="U5170">
        <f t="shared" si="80"/>
        <v>5</v>
      </c>
    </row>
    <row r="5171" spans="1:21" x14ac:dyDescent="0.2">
      <c r="A5171" s="6" t="s">
        <v>13886</v>
      </c>
      <c r="B5171" s="6" t="s">
        <v>13879</v>
      </c>
      <c r="C5171" s="6">
        <v>3547020</v>
      </c>
      <c r="D5171" s="6" t="s">
        <v>673</v>
      </c>
      <c r="E5171" s="6" t="s">
        <v>13888</v>
      </c>
      <c r="F5171" s="6" t="s">
        <v>6402</v>
      </c>
      <c r="G5171" s="6">
        <v>167</v>
      </c>
      <c r="H5171" s="6">
        <v>936</v>
      </c>
      <c r="I5171" s="6">
        <v>0</v>
      </c>
      <c r="J5171" s="6">
        <v>0</v>
      </c>
      <c r="K5171" s="6">
        <v>0</v>
      </c>
      <c r="L5171" s="6"/>
      <c r="M5171" s="6">
        <v>2022</v>
      </c>
      <c r="N5171" s="6" t="s">
        <v>7745</v>
      </c>
      <c r="O5171" s="6">
        <v>2</v>
      </c>
      <c r="P5171" s="6"/>
      <c r="Q5171" s="6" t="s">
        <v>7733</v>
      </c>
      <c r="R5171" s="6" t="s">
        <v>7734</v>
      </c>
      <c r="S5171" s="6"/>
      <c r="T5171" s="6" t="s">
        <v>2038</v>
      </c>
      <c r="U5171">
        <f t="shared" si="80"/>
        <v>4</v>
      </c>
    </row>
    <row r="5172" spans="1:21" x14ac:dyDescent="0.2">
      <c r="A5172" s="6" t="s">
        <v>13886</v>
      </c>
      <c r="B5172" s="6" t="s">
        <v>13879</v>
      </c>
      <c r="C5172" s="6">
        <v>3547020</v>
      </c>
      <c r="D5172" s="6" t="s">
        <v>13889</v>
      </c>
      <c r="E5172" s="6" t="s">
        <v>11205</v>
      </c>
      <c r="F5172" s="6" t="s">
        <v>6402</v>
      </c>
      <c r="G5172" s="6">
        <v>136</v>
      </c>
      <c r="H5172" s="6">
        <v>936</v>
      </c>
      <c r="I5172" s="6">
        <v>0</v>
      </c>
      <c r="J5172" s="6">
        <v>0</v>
      </c>
      <c r="K5172" s="6">
        <v>0</v>
      </c>
      <c r="L5172" s="6"/>
      <c r="M5172" s="6">
        <v>2022</v>
      </c>
      <c r="N5172" s="6" t="s">
        <v>7745</v>
      </c>
      <c r="O5172" s="6">
        <v>2</v>
      </c>
      <c r="P5172" s="6"/>
      <c r="Q5172" s="6" t="s">
        <v>7733</v>
      </c>
      <c r="R5172" s="6" t="s">
        <v>7734</v>
      </c>
      <c r="S5172" s="6"/>
      <c r="T5172" s="6" t="s">
        <v>2039</v>
      </c>
      <c r="U5172">
        <f t="shared" si="80"/>
        <v>3</v>
      </c>
    </row>
    <row r="5173" spans="1:21" x14ac:dyDescent="0.2">
      <c r="A5173" s="6" t="s">
        <v>13886</v>
      </c>
      <c r="B5173" s="6" t="s">
        <v>13879</v>
      </c>
      <c r="C5173" s="6">
        <v>3547020</v>
      </c>
      <c r="D5173" s="6" t="s">
        <v>7630</v>
      </c>
      <c r="E5173" s="6" t="s">
        <v>13641</v>
      </c>
      <c r="F5173" s="6" t="s">
        <v>6402</v>
      </c>
      <c r="G5173" s="6">
        <v>319</v>
      </c>
      <c r="H5173" s="6">
        <v>936</v>
      </c>
      <c r="I5173" s="6">
        <v>0</v>
      </c>
      <c r="J5173" s="6">
        <v>1</v>
      </c>
      <c r="K5173" s="6">
        <v>0</v>
      </c>
      <c r="L5173" s="6"/>
      <c r="M5173" s="6">
        <v>2022</v>
      </c>
      <c r="N5173" s="6" t="s">
        <v>7745</v>
      </c>
      <c r="O5173" s="6">
        <v>2</v>
      </c>
      <c r="P5173" s="6"/>
      <c r="Q5173" s="6" t="s">
        <v>7733</v>
      </c>
      <c r="R5173" s="6" t="s">
        <v>7734</v>
      </c>
      <c r="S5173" s="6"/>
      <c r="T5173" s="6" t="s">
        <v>2031</v>
      </c>
      <c r="U5173">
        <f t="shared" si="80"/>
        <v>2</v>
      </c>
    </row>
    <row r="5174" spans="1:21" x14ac:dyDescent="0.2">
      <c r="A5174" s="6" t="s">
        <v>13886</v>
      </c>
      <c r="B5174" s="6" t="s">
        <v>13879</v>
      </c>
      <c r="C5174" s="6">
        <v>3547020</v>
      </c>
      <c r="D5174" s="6" t="s">
        <v>13256</v>
      </c>
      <c r="E5174" s="6" t="s">
        <v>13890</v>
      </c>
      <c r="F5174" s="6" t="s">
        <v>6402</v>
      </c>
      <c r="G5174" s="6">
        <v>82</v>
      </c>
      <c r="H5174" s="6">
        <v>936</v>
      </c>
      <c r="I5174" s="6">
        <v>0</v>
      </c>
      <c r="J5174" s="6">
        <v>0</v>
      </c>
      <c r="K5174" s="6">
        <v>0</v>
      </c>
      <c r="L5174" s="6"/>
      <c r="M5174" s="6">
        <v>2022</v>
      </c>
      <c r="N5174" s="6" t="s">
        <v>7745</v>
      </c>
      <c r="O5174" s="6">
        <v>2</v>
      </c>
      <c r="P5174" s="6"/>
      <c r="Q5174" s="6" t="s">
        <v>7733</v>
      </c>
      <c r="R5174" s="6" t="s">
        <v>7734</v>
      </c>
      <c r="S5174" s="6"/>
      <c r="T5174" s="6" t="s">
        <v>2040</v>
      </c>
      <c r="U5174">
        <f t="shared" si="80"/>
        <v>1</v>
      </c>
    </row>
    <row r="5175" spans="1:21" x14ac:dyDescent="0.2">
      <c r="A5175" s="6" t="s">
        <v>13891</v>
      </c>
      <c r="B5175" s="6" t="s">
        <v>13892</v>
      </c>
      <c r="C5175" s="6">
        <v>3523025</v>
      </c>
      <c r="D5175" s="6" t="s">
        <v>6649</v>
      </c>
      <c r="E5175" s="6" t="s">
        <v>13893</v>
      </c>
      <c r="F5175" s="6" t="s">
        <v>6402</v>
      </c>
      <c r="G5175" s="6">
        <v>3417</v>
      </c>
      <c r="H5175" s="6">
        <v>9051</v>
      </c>
      <c r="I5175" s="6">
        <v>0</v>
      </c>
      <c r="J5175" s="6">
        <v>0</v>
      </c>
      <c r="K5175" s="6">
        <v>0</v>
      </c>
      <c r="L5175" s="6"/>
      <c r="M5175" s="6">
        <v>2022</v>
      </c>
      <c r="N5175" s="6" t="s">
        <v>7732</v>
      </c>
      <c r="O5175" s="6">
        <v>99</v>
      </c>
      <c r="P5175" s="6"/>
      <c r="Q5175" s="6" t="s">
        <v>7733</v>
      </c>
      <c r="R5175" s="6" t="s">
        <v>7734</v>
      </c>
      <c r="S5175" s="6"/>
      <c r="T5175" s="6" t="s">
        <v>620</v>
      </c>
      <c r="U5175">
        <f t="shared" si="80"/>
        <v>3</v>
      </c>
    </row>
    <row r="5176" spans="1:21" x14ac:dyDescent="0.2">
      <c r="A5176" s="6" t="s">
        <v>13891</v>
      </c>
      <c r="B5176" s="6" t="s">
        <v>13892</v>
      </c>
      <c r="C5176" s="6">
        <v>3523025</v>
      </c>
      <c r="D5176" s="6" t="s">
        <v>6527</v>
      </c>
      <c r="E5176" s="6" t="s">
        <v>7584</v>
      </c>
      <c r="F5176" s="6" t="s">
        <v>6402</v>
      </c>
      <c r="G5176" s="6">
        <v>1529</v>
      </c>
      <c r="H5176" s="6">
        <v>9051</v>
      </c>
      <c r="I5176" s="6">
        <v>0</v>
      </c>
      <c r="J5176" s="6">
        <v>0</v>
      </c>
      <c r="K5176" s="6">
        <v>0</v>
      </c>
      <c r="L5176" s="6"/>
      <c r="M5176" s="6">
        <v>2022</v>
      </c>
      <c r="N5176" s="6" t="s">
        <v>7732</v>
      </c>
      <c r="O5176" s="6">
        <v>99</v>
      </c>
      <c r="P5176" s="6"/>
      <c r="Q5176" s="6" t="s">
        <v>7733</v>
      </c>
      <c r="R5176" s="6" t="s">
        <v>7734</v>
      </c>
      <c r="S5176" s="6"/>
      <c r="T5176" s="6" t="s">
        <v>621</v>
      </c>
      <c r="U5176">
        <f t="shared" si="80"/>
        <v>2</v>
      </c>
    </row>
    <row r="5177" spans="1:21" x14ac:dyDescent="0.2">
      <c r="A5177" s="6" t="s">
        <v>13891</v>
      </c>
      <c r="B5177" s="6" t="s">
        <v>13892</v>
      </c>
      <c r="C5177" s="6">
        <v>3523025</v>
      </c>
      <c r="D5177" s="6" t="s">
        <v>6678</v>
      </c>
      <c r="E5177" s="6" t="s">
        <v>7847</v>
      </c>
      <c r="F5177" s="6" t="s">
        <v>6402</v>
      </c>
      <c r="G5177" s="6">
        <v>4105</v>
      </c>
      <c r="H5177" s="6">
        <v>9051</v>
      </c>
      <c r="I5177" s="6">
        <v>0</v>
      </c>
      <c r="J5177" s="6">
        <v>1</v>
      </c>
      <c r="K5177" s="6">
        <v>0</v>
      </c>
      <c r="L5177" s="6"/>
      <c r="M5177" s="6">
        <v>2022</v>
      </c>
      <c r="N5177" s="6" t="s">
        <v>7732</v>
      </c>
      <c r="O5177" s="6">
        <v>99</v>
      </c>
      <c r="P5177" s="6"/>
      <c r="Q5177" s="6" t="s">
        <v>7733</v>
      </c>
      <c r="R5177" s="6" t="s">
        <v>7734</v>
      </c>
      <c r="S5177" s="6"/>
      <c r="T5177" s="6" t="s">
        <v>619</v>
      </c>
      <c r="U5177">
        <f t="shared" si="80"/>
        <v>1</v>
      </c>
    </row>
    <row r="5178" spans="1:21" x14ac:dyDescent="0.2">
      <c r="A5178" s="6" t="s">
        <v>13894</v>
      </c>
      <c r="B5178" s="6" t="s">
        <v>13892</v>
      </c>
      <c r="C5178" s="6">
        <v>3523025</v>
      </c>
      <c r="D5178" s="6" t="s">
        <v>7250</v>
      </c>
      <c r="E5178" s="6" t="s">
        <v>6590</v>
      </c>
      <c r="F5178" s="6" t="s">
        <v>6402</v>
      </c>
      <c r="G5178" s="6">
        <v>355</v>
      </c>
      <c r="H5178" s="6">
        <v>2010</v>
      </c>
      <c r="I5178" s="6">
        <v>0</v>
      </c>
      <c r="J5178" s="6">
        <v>0</v>
      </c>
      <c r="K5178" s="6">
        <v>0</v>
      </c>
      <c r="L5178" s="6"/>
      <c r="M5178" s="6">
        <v>2022</v>
      </c>
      <c r="N5178" s="6" t="s">
        <v>7745</v>
      </c>
      <c r="O5178" s="6">
        <v>1</v>
      </c>
      <c r="P5178" s="6"/>
      <c r="Q5178" s="6" t="s">
        <v>7733</v>
      </c>
      <c r="R5178" s="6" t="s">
        <v>7734</v>
      </c>
      <c r="S5178" s="6"/>
      <c r="T5178" s="6" t="s">
        <v>2284</v>
      </c>
      <c r="U5178">
        <f t="shared" si="80"/>
        <v>2</v>
      </c>
    </row>
    <row r="5179" spans="1:21" x14ac:dyDescent="0.2">
      <c r="A5179" s="6" t="s">
        <v>13894</v>
      </c>
      <c r="B5179" s="6" t="s">
        <v>13892</v>
      </c>
      <c r="C5179" s="6">
        <v>3523025</v>
      </c>
      <c r="D5179" s="6" t="s">
        <v>6794</v>
      </c>
      <c r="E5179" s="6" t="s">
        <v>7716</v>
      </c>
      <c r="F5179" s="6" t="s">
        <v>6402</v>
      </c>
      <c r="G5179" s="6">
        <v>1655</v>
      </c>
      <c r="H5179" s="6">
        <v>2010</v>
      </c>
      <c r="I5179" s="6">
        <v>0</v>
      </c>
      <c r="J5179" s="6">
        <v>1</v>
      </c>
      <c r="K5179" s="6">
        <v>0</v>
      </c>
      <c r="L5179" s="6"/>
      <c r="M5179" s="6">
        <v>2022</v>
      </c>
      <c r="N5179" s="6" t="s">
        <v>7745</v>
      </c>
      <c r="O5179" s="6">
        <v>1</v>
      </c>
      <c r="P5179" s="6"/>
      <c r="Q5179" s="6" t="s">
        <v>7733</v>
      </c>
      <c r="R5179" s="6" t="s">
        <v>7734</v>
      </c>
      <c r="S5179" s="6"/>
      <c r="T5179" s="6" t="s">
        <v>2283</v>
      </c>
      <c r="U5179">
        <f t="shared" si="80"/>
        <v>1</v>
      </c>
    </row>
    <row r="5180" spans="1:21" x14ac:dyDescent="0.2">
      <c r="A5180" s="6" t="s">
        <v>13895</v>
      </c>
      <c r="B5180" s="6" t="s">
        <v>13892</v>
      </c>
      <c r="C5180" s="6">
        <v>3523025</v>
      </c>
      <c r="D5180" s="6" t="s">
        <v>6850</v>
      </c>
      <c r="E5180" s="6" t="s">
        <v>13896</v>
      </c>
      <c r="F5180" s="6" t="s">
        <v>6402</v>
      </c>
      <c r="G5180" s="6">
        <v>592</v>
      </c>
      <c r="H5180" s="6">
        <v>1050</v>
      </c>
      <c r="I5180" s="6">
        <v>0</v>
      </c>
      <c r="J5180" s="6">
        <v>1</v>
      </c>
      <c r="K5180" s="6">
        <v>0</v>
      </c>
      <c r="L5180" s="6"/>
      <c r="M5180" s="6">
        <v>2022</v>
      </c>
      <c r="N5180" s="6" t="s">
        <v>7745</v>
      </c>
      <c r="O5180" s="6">
        <v>2</v>
      </c>
      <c r="P5180" s="6"/>
      <c r="Q5180" s="6" t="s">
        <v>7733</v>
      </c>
      <c r="R5180" s="6" t="s">
        <v>7734</v>
      </c>
      <c r="S5180" s="6"/>
      <c r="T5180" s="6" t="s">
        <v>2282</v>
      </c>
      <c r="U5180">
        <f t="shared" si="80"/>
        <v>3</v>
      </c>
    </row>
    <row r="5181" spans="1:21" x14ac:dyDescent="0.2">
      <c r="A5181" s="6" t="s">
        <v>13895</v>
      </c>
      <c r="B5181" s="6" t="s">
        <v>13892</v>
      </c>
      <c r="C5181" s="6">
        <v>3523025</v>
      </c>
      <c r="D5181" s="6" t="s">
        <v>7513</v>
      </c>
      <c r="E5181" s="6" t="s">
        <v>13897</v>
      </c>
      <c r="F5181" s="6" t="s">
        <v>6402</v>
      </c>
      <c r="G5181" s="6">
        <v>403</v>
      </c>
      <c r="H5181" s="6">
        <v>1050</v>
      </c>
      <c r="I5181" s="6">
        <v>1</v>
      </c>
      <c r="J5181" s="6">
        <v>0</v>
      </c>
      <c r="K5181" s="6">
        <v>0</v>
      </c>
      <c r="L5181" s="6"/>
      <c r="M5181" s="6">
        <v>2022</v>
      </c>
      <c r="N5181" s="6" t="s">
        <v>7745</v>
      </c>
      <c r="O5181" s="6">
        <v>2</v>
      </c>
      <c r="P5181" s="6"/>
      <c r="Q5181" s="6" t="s">
        <v>7733</v>
      </c>
      <c r="R5181" s="6" t="s">
        <v>7734</v>
      </c>
      <c r="S5181" s="6"/>
      <c r="T5181" s="6" t="s">
        <v>2285</v>
      </c>
      <c r="U5181">
        <f t="shared" si="80"/>
        <v>2</v>
      </c>
    </row>
    <row r="5182" spans="1:21" x14ac:dyDescent="0.2">
      <c r="A5182" s="6" t="s">
        <v>13895</v>
      </c>
      <c r="B5182" s="6" t="s">
        <v>13892</v>
      </c>
      <c r="C5182" s="6">
        <v>3523025</v>
      </c>
      <c r="D5182" s="6" t="s">
        <v>6905</v>
      </c>
      <c r="E5182" s="6" t="s">
        <v>13898</v>
      </c>
      <c r="F5182" s="6" t="s">
        <v>6402</v>
      </c>
      <c r="G5182" s="6">
        <v>55</v>
      </c>
      <c r="H5182" s="6">
        <v>1050</v>
      </c>
      <c r="I5182" s="6">
        <v>0</v>
      </c>
      <c r="J5182" s="6">
        <v>0</v>
      </c>
      <c r="K5182" s="6">
        <v>0</v>
      </c>
      <c r="L5182" s="6"/>
      <c r="M5182" s="6">
        <v>2022</v>
      </c>
      <c r="N5182" s="6" t="s">
        <v>7745</v>
      </c>
      <c r="O5182" s="6">
        <v>2</v>
      </c>
      <c r="P5182" s="6"/>
      <c r="Q5182" s="6" t="s">
        <v>7733</v>
      </c>
      <c r="R5182" s="6" t="s">
        <v>7734</v>
      </c>
      <c r="S5182" s="6"/>
      <c r="T5182" s="6" t="s">
        <v>2286</v>
      </c>
      <c r="U5182">
        <f t="shared" si="80"/>
        <v>1</v>
      </c>
    </row>
    <row r="5183" spans="1:21" x14ac:dyDescent="0.2">
      <c r="A5183" s="6" t="s">
        <v>13899</v>
      </c>
      <c r="B5183" s="6" t="s">
        <v>13892</v>
      </c>
      <c r="C5183" s="6">
        <v>3523025</v>
      </c>
      <c r="D5183" s="6" t="s">
        <v>6649</v>
      </c>
      <c r="E5183" s="6" t="s">
        <v>6441</v>
      </c>
      <c r="F5183" s="6" t="s">
        <v>6402</v>
      </c>
      <c r="G5183" s="6">
        <v>436</v>
      </c>
      <c r="H5183" s="6">
        <v>1850</v>
      </c>
      <c r="I5183" s="6">
        <v>0</v>
      </c>
      <c r="J5183" s="6">
        <v>0</v>
      </c>
      <c r="K5183" s="6">
        <v>0</v>
      </c>
      <c r="L5183" s="6"/>
      <c r="M5183" s="6">
        <v>2022</v>
      </c>
      <c r="N5183" s="6" t="s">
        <v>7745</v>
      </c>
      <c r="O5183" s="6">
        <v>3</v>
      </c>
      <c r="P5183" s="6"/>
      <c r="Q5183" s="6" t="s">
        <v>7733</v>
      </c>
      <c r="R5183" s="6" t="s">
        <v>7734</v>
      </c>
      <c r="S5183" s="6"/>
      <c r="T5183" s="6" t="s">
        <v>2287</v>
      </c>
      <c r="U5183">
        <f t="shared" si="80"/>
        <v>6</v>
      </c>
    </row>
    <row r="5184" spans="1:21" x14ac:dyDescent="0.2">
      <c r="A5184" s="6" t="s">
        <v>13899</v>
      </c>
      <c r="B5184" s="6" t="s">
        <v>13892</v>
      </c>
      <c r="C5184" s="6">
        <v>3523025</v>
      </c>
      <c r="D5184" s="6" t="s">
        <v>6406</v>
      </c>
      <c r="E5184" s="6" t="s">
        <v>6651</v>
      </c>
      <c r="F5184" s="6" t="s">
        <v>6402</v>
      </c>
      <c r="G5184" s="6">
        <v>207</v>
      </c>
      <c r="H5184" s="6">
        <v>1850</v>
      </c>
      <c r="I5184" s="6">
        <v>0</v>
      </c>
      <c r="J5184" s="6">
        <v>0</v>
      </c>
      <c r="K5184" s="6">
        <v>0</v>
      </c>
      <c r="L5184" s="6"/>
      <c r="M5184" s="6">
        <v>2022</v>
      </c>
      <c r="N5184" s="6" t="s">
        <v>7745</v>
      </c>
      <c r="O5184" s="6">
        <v>3</v>
      </c>
      <c r="P5184" s="6"/>
      <c r="Q5184" s="6" t="s">
        <v>7733</v>
      </c>
      <c r="R5184" s="6" t="s">
        <v>7734</v>
      </c>
      <c r="S5184" s="6"/>
      <c r="T5184" s="6" t="s">
        <v>2288</v>
      </c>
      <c r="U5184">
        <f t="shared" si="80"/>
        <v>5</v>
      </c>
    </row>
    <row r="5185" spans="1:21" x14ac:dyDescent="0.2">
      <c r="A5185" s="6" t="s">
        <v>13899</v>
      </c>
      <c r="B5185" s="6" t="s">
        <v>13892</v>
      </c>
      <c r="C5185" s="6">
        <v>3523025</v>
      </c>
      <c r="D5185" s="6" t="s">
        <v>7169</v>
      </c>
      <c r="E5185" s="6" t="s">
        <v>13900</v>
      </c>
      <c r="F5185" s="6" t="s">
        <v>6402</v>
      </c>
      <c r="G5185" s="6">
        <v>786</v>
      </c>
      <c r="H5185" s="6">
        <v>1850</v>
      </c>
      <c r="I5185" s="6">
        <v>0</v>
      </c>
      <c r="J5185" s="6">
        <v>1</v>
      </c>
      <c r="K5185" s="6">
        <v>0</v>
      </c>
      <c r="L5185" s="6"/>
      <c r="M5185" s="6">
        <v>2022</v>
      </c>
      <c r="N5185" s="6" t="s">
        <v>7745</v>
      </c>
      <c r="O5185" s="6">
        <v>3</v>
      </c>
      <c r="P5185" s="6"/>
      <c r="Q5185" s="6" t="s">
        <v>7733</v>
      </c>
      <c r="R5185" s="6" t="s">
        <v>7734</v>
      </c>
      <c r="S5185" s="6"/>
      <c r="T5185" s="6" t="s">
        <v>2281</v>
      </c>
      <c r="U5185">
        <f t="shared" si="80"/>
        <v>4</v>
      </c>
    </row>
    <row r="5186" spans="1:21" x14ac:dyDescent="0.2">
      <c r="A5186" s="6" t="s">
        <v>13899</v>
      </c>
      <c r="B5186" s="6" t="s">
        <v>13892</v>
      </c>
      <c r="C5186" s="6">
        <v>3523025</v>
      </c>
      <c r="D5186" s="6" t="s">
        <v>6463</v>
      </c>
      <c r="E5186" s="6" t="s">
        <v>13901</v>
      </c>
      <c r="F5186" s="6" t="s">
        <v>6402</v>
      </c>
      <c r="G5186" s="6">
        <v>102</v>
      </c>
      <c r="H5186" s="6">
        <v>1850</v>
      </c>
      <c r="I5186" s="6">
        <v>0</v>
      </c>
      <c r="J5186" s="6">
        <v>0</v>
      </c>
      <c r="K5186" s="6">
        <v>0</v>
      </c>
      <c r="L5186" s="6"/>
      <c r="M5186" s="6">
        <v>2022</v>
      </c>
      <c r="N5186" s="6" t="s">
        <v>7745</v>
      </c>
      <c r="O5186" s="6">
        <v>3</v>
      </c>
      <c r="P5186" s="6"/>
      <c r="Q5186" s="6" t="s">
        <v>7733</v>
      </c>
      <c r="R5186" s="6" t="s">
        <v>7734</v>
      </c>
      <c r="S5186" s="6"/>
      <c r="T5186" s="6" t="s">
        <v>2289</v>
      </c>
      <c r="U5186">
        <f t="shared" si="80"/>
        <v>3</v>
      </c>
    </row>
    <row r="5187" spans="1:21" x14ac:dyDescent="0.2">
      <c r="A5187" s="6" t="s">
        <v>13899</v>
      </c>
      <c r="B5187" s="6" t="s">
        <v>13892</v>
      </c>
      <c r="C5187" s="6">
        <v>3523025</v>
      </c>
      <c r="D5187" s="6" t="s">
        <v>6557</v>
      </c>
      <c r="E5187" s="6" t="s">
        <v>6578</v>
      </c>
      <c r="F5187" s="6" t="s">
        <v>6402</v>
      </c>
      <c r="G5187" s="6">
        <v>68</v>
      </c>
      <c r="H5187" s="6">
        <v>1850</v>
      </c>
      <c r="I5187" s="6">
        <v>0</v>
      </c>
      <c r="J5187" s="6">
        <v>0</v>
      </c>
      <c r="K5187" s="6">
        <v>0</v>
      </c>
      <c r="L5187" s="6"/>
      <c r="M5187" s="6">
        <v>2022</v>
      </c>
      <c r="N5187" s="6" t="s">
        <v>7745</v>
      </c>
      <c r="O5187" s="6">
        <v>3</v>
      </c>
      <c r="P5187" s="6"/>
      <c r="Q5187" s="6" t="s">
        <v>7733</v>
      </c>
      <c r="R5187" s="6" t="s">
        <v>7734</v>
      </c>
      <c r="S5187" s="6"/>
      <c r="T5187" s="6" t="s">
        <v>2290</v>
      </c>
      <c r="U5187">
        <f t="shared" ref="U5187:U5250" si="81">COUNTIF(A5187:A11487,A5187)</f>
        <v>2</v>
      </c>
    </row>
    <row r="5188" spans="1:21" x14ac:dyDescent="0.2">
      <c r="A5188" s="6" t="s">
        <v>13899</v>
      </c>
      <c r="B5188" s="6" t="s">
        <v>13892</v>
      </c>
      <c r="C5188" s="6">
        <v>3523025</v>
      </c>
      <c r="D5188" s="6" t="s">
        <v>6807</v>
      </c>
      <c r="E5188" s="6" t="s">
        <v>13902</v>
      </c>
      <c r="F5188" s="6" t="s">
        <v>6402</v>
      </c>
      <c r="G5188" s="6">
        <v>251</v>
      </c>
      <c r="H5188" s="6">
        <v>1850</v>
      </c>
      <c r="I5188" s="6">
        <v>0</v>
      </c>
      <c r="J5188" s="6">
        <v>0</v>
      </c>
      <c r="K5188" s="6">
        <v>0</v>
      </c>
      <c r="L5188" s="6"/>
      <c r="M5188" s="6">
        <v>2022</v>
      </c>
      <c r="N5188" s="6" t="s">
        <v>7745</v>
      </c>
      <c r="O5188" s="6">
        <v>3</v>
      </c>
      <c r="P5188" s="6"/>
      <c r="Q5188" s="6" t="s">
        <v>7733</v>
      </c>
      <c r="R5188" s="6" t="s">
        <v>7734</v>
      </c>
      <c r="S5188" s="6"/>
      <c r="T5188" s="6" t="s">
        <v>2291</v>
      </c>
      <c r="U5188">
        <f t="shared" si="81"/>
        <v>1</v>
      </c>
    </row>
    <row r="5189" spans="1:21" x14ac:dyDescent="0.2">
      <c r="A5189" s="6" t="s">
        <v>13903</v>
      </c>
      <c r="B5189" s="6" t="s">
        <v>13892</v>
      </c>
      <c r="C5189" s="6">
        <v>3523025</v>
      </c>
      <c r="D5189" s="6" t="s">
        <v>6656</v>
      </c>
      <c r="E5189" s="6" t="s">
        <v>6621</v>
      </c>
      <c r="F5189" s="6" t="s">
        <v>6402</v>
      </c>
      <c r="G5189" s="6">
        <v>1275</v>
      </c>
      <c r="H5189" s="6">
        <v>1630</v>
      </c>
      <c r="I5189" s="6">
        <v>0</v>
      </c>
      <c r="J5189" s="6">
        <v>1</v>
      </c>
      <c r="K5189" s="6">
        <v>0</v>
      </c>
      <c r="L5189" s="6"/>
      <c r="M5189" s="6">
        <v>2022</v>
      </c>
      <c r="N5189" s="6" t="s">
        <v>7745</v>
      </c>
      <c r="O5189" s="6">
        <v>4</v>
      </c>
      <c r="P5189" s="6"/>
      <c r="Q5189" s="6" t="s">
        <v>7733</v>
      </c>
      <c r="R5189" s="6" t="s">
        <v>7734</v>
      </c>
      <c r="S5189" s="6"/>
      <c r="T5189" s="6" t="s">
        <v>2280</v>
      </c>
      <c r="U5189">
        <f t="shared" si="81"/>
        <v>2</v>
      </c>
    </row>
    <row r="5190" spans="1:21" x14ac:dyDescent="0.2">
      <c r="A5190" s="6" t="s">
        <v>13903</v>
      </c>
      <c r="B5190" s="6" t="s">
        <v>13892</v>
      </c>
      <c r="C5190" s="6">
        <v>3523025</v>
      </c>
      <c r="D5190" s="6" t="s">
        <v>8716</v>
      </c>
      <c r="E5190" s="6" t="s">
        <v>13904</v>
      </c>
      <c r="F5190" s="6" t="s">
        <v>6402</v>
      </c>
      <c r="G5190" s="6">
        <v>355</v>
      </c>
      <c r="H5190" s="6">
        <v>1630</v>
      </c>
      <c r="I5190" s="6">
        <v>0</v>
      </c>
      <c r="J5190" s="6">
        <v>0</v>
      </c>
      <c r="K5190" s="6">
        <v>0</v>
      </c>
      <c r="L5190" s="6"/>
      <c r="M5190" s="6">
        <v>2022</v>
      </c>
      <c r="N5190" s="6" t="s">
        <v>7745</v>
      </c>
      <c r="O5190" s="6">
        <v>4</v>
      </c>
      <c r="P5190" s="6"/>
      <c r="Q5190" s="6" t="s">
        <v>7733</v>
      </c>
      <c r="R5190" s="6" t="s">
        <v>7734</v>
      </c>
      <c r="S5190" s="6"/>
      <c r="T5190" s="6" t="s">
        <v>2292</v>
      </c>
      <c r="U5190">
        <f t="shared" si="81"/>
        <v>1</v>
      </c>
    </row>
    <row r="5191" spans="1:21" x14ac:dyDescent="0.2">
      <c r="A5191" s="6" t="s">
        <v>13905</v>
      </c>
      <c r="B5191" s="6" t="s">
        <v>13892</v>
      </c>
      <c r="C5191" s="6">
        <v>3523025</v>
      </c>
      <c r="D5191" s="6" t="s">
        <v>13906</v>
      </c>
      <c r="E5191" s="6" t="s">
        <v>10292</v>
      </c>
      <c r="F5191" s="6" t="s">
        <v>6402</v>
      </c>
      <c r="G5191" s="6">
        <v>1087</v>
      </c>
      <c r="H5191" s="6">
        <v>1247</v>
      </c>
      <c r="I5191" s="6">
        <v>0</v>
      </c>
      <c r="J5191" s="6">
        <v>1</v>
      </c>
      <c r="K5191" s="6">
        <v>0</v>
      </c>
      <c r="L5191" s="6"/>
      <c r="M5191" s="6">
        <v>2022</v>
      </c>
      <c r="N5191" s="6" t="s">
        <v>7745</v>
      </c>
      <c r="O5191" s="6">
        <v>5</v>
      </c>
      <c r="P5191" s="6"/>
      <c r="Q5191" s="6" t="s">
        <v>7733</v>
      </c>
      <c r="R5191" s="6" t="s">
        <v>7734</v>
      </c>
      <c r="S5191" s="6"/>
      <c r="T5191" s="6" t="s">
        <v>2279</v>
      </c>
      <c r="U5191">
        <f t="shared" si="81"/>
        <v>2</v>
      </c>
    </row>
    <row r="5192" spans="1:21" x14ac:dyDescent="0.2">
      <c r="A5192" s="6" t="s">
        <v>13905</v>
      </c>
      <c r="B5192" s="6" t="s">
        <v>13892</v>
      </c>
      <c r="C5192" s="6">
        <v>3523025</v>
      </c>
      <c r="D5192" s="6" t="s">
        <v>6738</v>
      </c>
      <c r="E5192" s="6" t="s">
        <v>13907</v>
      </c>
      <c r="F5192" s="6" t="s">
        <v>6402</v>
      </c>
      <c r="G5192" s="6">
        <v>160</v>
      </c>
      <c r="H5192" s="6">
        <v>1247</v>
      </c>
      <c r="I5192" s="6">
        <v>0</v>
      </c>
      <c r="J5192" s="6">
        <v>0</v>
      </c>
      <c r="K5192" s="6">
        <v>0</v>
      </c>
      <c r="L5192" s="6"/>
      <c r="M5192" s="6">
        <v>2022</v>
      </c>
      <c r="N5192" s="6" t="s">
        <v>7745</v>
      </c>
      <c r="O5192" s="6">
        <v>5</v>
      </c>
      <c r="P5192" s="6"/>
      <c r="Q5192" s="6" t="s">
        <v>7733</v>
      </c>
      <c r="R5192" s="6" t="s">
        <v>7734</v>
      </c>
      <c r="S5192" s="6"/>
      <c r="T5192" s="6" t="s">
        <v>2293</v>
      </c>
      <c r="U5192">
        <f t="shared" si="81"/>
        <v>1</v>
      </c>
    </row>
    <row r="5193" spans="1:21" x14ac:dyDescent="0.2">
      <c r="A5193" s="6" t="s">
        <v>13908</v>
      </c>
      <c r="B5193" s="6" t="s">
        <v>13892</v>
      </c>
      <c r="C5193" s="6">
        <v>3523025</v>
      </c>
      <c r="D5193" s="6" t="s">
        <v>7569</v>
      </c>
      <c r="E5193" s="6" t="s">
        <v>7122</v>
      </c>
      <c r="F5193" s="6" t="s">
        <v>6402</v>
      </c>
      <c r="G5193" s="6">
        <v>412</v>
      </c>
      <c r="H5193" s="6">
        <v>711</v>
      </c>
      <c r="I5193" s="6">
        <v>0</v>
      </c>
      <c r="J5193" s="6">
        <v>1</v>
      </c>
      <c r="K5193" s="6">
        <v>0</v>
      </c>
      <c r="L5193" s="6"/>
      <c r="M5193" s="6">
        <v>2022</v>
      </c>
      <c r="N5193" s="6" t="s">
        <v>7745</v>
      </c>
      <c r="O5193" s="6">
        <v>6</v>
      </c>
      <c r="P5193" s="6"/>
      <c r="Q5193" s="6" t="s">
        <v>7733</v>
      </c>
      <c r="R5193" s="6" t="s">
        <v>7734</v>
      </c>
      <c r="S5193" s="6"/>
      <c r="T5193" s="6" t="s">
        <v>2278</v>
      </c>
      <c r="U5193">
        <f t="shared" si="81"/>
        <v>2</v>
      </c>
    </row>
    <row r="5194" spans="1:21" x14ac:dyDescent="0.2">
      <c r="A5194" s="6" t="s">
        <v>13908</v>
      </c>
      <c r="B5194" s="6" t="s">
        <v>13892</v>
      </c>
      <c r="C5194" s="6">
        <v>3523025</v>
      </c>
      <c r="D5194" s="6" t="s">
        <v>7055</v>
      </c>
      <c r="E5194" s="6" t="s">
        <v>13909</v>
      </c>
      <c r="F5194" s="6" t="s">
        <v>6402</v>
      </c>
      <c r="G5194" s="6">
        <v>299</v>
      </c>
      <c r="H5194" s="6">
        <v>711</v>
      </c>
      <c r="I5194" s="6">
        <v>0</v>
      </c>
      <c r="J5194" s="6">
        <v>0</v>
      </c>
      <c r="K5194" s="6">
        <v>0</v>
      </c>
      <c r="L5194" s="6"/>
      <c r="M5194" s="6">
        <v>2022</v>
      </c>
      <c r="N5194" s="6" t="s">
        <v>7745</v>
      </c>
      <c r="O5194" s="6">
        <v>6</v>
      </c>
      <c r="P5194" s="6"/>
      <c r="Q5194" s="6" t="s">
        <v>7733</v>
      </c>
      <c r="R5194" s="6" t="s">
        <v>7734</v>
      </c>
      <c r="S5194" s="6"/>
      <c r="T5194" s="6" t="s">
        <v>2294</v>
      </c>
      <c r="U5194">
        <f t="shared" si="81"/>
        <v>1</v>
      </c>
    </row>
    <row r="5195" spans="1:21" x14ac:dyDescent="0.2">
      <c r="A5195" s="6" t="s">
        <v>13910</v>
      </c>
      <c r="B5195" s="6" t="s">
        <v>13911</v>
      </c>
      <c r="C5195" s="6">
        <v>3541015</v>
      </c>
      <c r="D5195" s="6" t="s">
        <v>13912</v>
      </c>
      <c r="E5195" s="6" t="s">
        <v>7535</v>
      </c>
      <c r="F5195" s="6" t="s">
        <v>6402</v>
      </c>
      <c r="G5195" s="6">
        <v>73</v>
      </c>
      <c r="H5195" s="6">
        <v>2971</v>
      </c>
      <c r="I5195" s="6">
        <v>0</v>
      </c>
      <c r="J5195" s="6">
        <v>0</v>
      </c>
      <c r="K5195" s="6">
        <v>0</v>
      </c>
      <c r="L5195" s="6"/>
      <c r="M5195" s="6">
        <v>2022</v>
      </c>
      <c r="N5195" s="6" t="s">
        <v>7732</v>
      </c>
      <c r="O5195" s="6">
        <v>99</v>
      </c>
      <c r="P5195" s="6"/>
      <c r="Q5195" s="6" t="s">
        <v>7733</v>
      </c>
      <c r="R5195" s="6" t="s">
        <v>7734</v>
      </c>
      <c r="S5195" s="6"/>
      <c r="T5195" s="6" t="s">
        <v>832</v>
      </c>
      <c r="U5195">
        <f t="shared" si="81"/>
        <v>3</v>
      </c>
    </row>
    <row r="5196" spans="1:21" x14ac:dyDescent="0.2">
      <c r="A5196" s="6" t="s">
        <v>13910</v>
      </c>
      <c r="B5196" s="6" t="s">
        <v>13911</v>
      </c>
      <c r="C5196" s="6">
        <v>3541015</v>
      </c>
      <c r="D5196" s="6" t="s">
        <v>6851</v>
      </c>
      <c r="E5196" s="6" t="s">
        <v>7063</v>
      </c>
      <c r="F5196" s="6" t="s">
        <v>6402</v>
      </c>
      <c r="G5196" s="6">
        <v>1650</v>
      </c>
      <c r="H5196" s="6">
        <v>2971</v>
      </c>
      <c r="I5196" s="6">
        <v>0</v>
      </c>
      <c r="J5196" s="6">
        <v>1</v>
      </c>
      <c r="K5196" s="6">
        <v>0</v>
      </c>
      <c r="L5196" s="6"/>
      <c r="M5196" s="6">
        <v>2022</v>
      </c>
      <c r="N5196" s="6" t="s">
        <v>7732</v>
      </c>
      <c r="O5196" s="6">
        <v>99</v>
      </c>
      <c r="P5196" s="6"/>
      <c r="Q5196" s="6" t="s">
        <v>7733</v>
      </c>
      <c r="R5196" s="6" t="s">
        <v>7734</v>
      </c>
      <c r="S5196" s="6"/>
      <c r="T5196" s="6" t="s">
        <v>831</v>
      </c>
      <c r="U5196">
        <f t="shared" si="81"/>
        <v>2</v>
      </c>
    </row>
    <row r="5197" spans="1:21" x14ac:dyDescent="0.2">
      <c r="A5197" s="6" t="s">
        <v>13910</v>
      </c>
      <c r="B5197" s="6" t="s">
        <v>13911</v>
      </c>
      <c r="C5197" s="6">
        <v>3541015</v>
      </c>
      <c r="D5197" s="6" t="s">
        <v>6786</v>
      </c>
      <c r="E5197" s="6" t="s">
        <v>13913</v>
      </c>
      <c r="F5197" s="6" t="s">
        <v>6402</v>
      </c>
      <c r="G5197" s="6">
        <v>1248</v>
      </c>
      <c r="H5197" s="6">
        <v>2971</v>
      </c>
      <c r="I5197" s="6">
        <v>0</v>
      </c>
      <c r="J5197" s="6">
        <v>0</v>
      </c>
      <c r="K5197" s="6">
        <v>0</v>
      </c>
      <c r="L5197" s="6"/>
      <c r="M5197" s="6">
        <v>2022</v>
      </c>
      <c r="N5197" s="6" t="s">
        <v>7732</v>
      </c>
      <c r="O5197" s="6">
        <v>99</v>
      </c>
      <c r="P5197" s="6"/>
      <c r="Q5197" s="6" t="s">
        <v>7733</v>
      </c>
      <c r="R5197" s="6" t="s">
        <v>7734</v>
      </c>
      <c r="S5197" s="6"/>
      <c r="T5197" s="6" t="s">
        <v>833</v>
      </c>
      <c r="U5197">
        <f t="shared" si="81"/>
        <v>1</v>
      </c>
    </row>
    <row r="5198" spans="1:21" x14ac:dyDescent="0.2">
      <c r="A5198" s="6" t="s">
        <v>13914</v>
      </c>
      <c r="B5198" s="6" t="s">
        <v>13911</v>
      </c>
      <c r="C5198" s="6">
        <v>3541015</v>
      </c>
      <c r="D5198" s="6" t="s">
        <v>6604</v>
      </c>
      <c r="E5198" s="6" t="s">
        <v>6847</v>
      </c>
      <c r="F5198" s="6" t="s">
        <v>6402</v>
      </c>
      <c r="G5198" s="6">
        <v>956</v>
      </c>
      <c r="H5198" s="6">
        <v>2870</v>
      </c>
      <c r="I5198" s="6">
        <v>0</v>
      </c>
      <c r="J5198" s="6">
        <v>0</v>
      </c>
      <c r="K5198" s="6">
        <v>0</v>
      </c>
      <c r="L5198" s="6"/>
      <c r="M5198" s="6">
        <v>2022</v>
      </c>
      <c r="N5198" s="6" t="s">
        <v>7770</v>
      </c>
      <c r="O5198" s="6">
        <v>99</v>
      </c>
      <c r="P5198" s="6"/>
      <c r="Q5198" s="6" t="s">
        <v>7733</v>
      </c>
      <c r="R5198" s="6" t="s">
        <v>7734</v>
      </c>
      <c r="S5198" s="6"/>
      <c r="T5198" s="6" t="s">
        <v>3289</v>
      </c>
      <c r="U5198">
        <f t="shared" si="81"/>
        <v>2</v>
      </c>
    </row>
    <row r="5199" spans="1:21" x14ac:dyDescent="0.2">
      <c r="A5199" s="6" t="s">
        <v>13914</v>
      </c>
      <c r="B5199" s="6" t="s">
        <v>13911</v>
      </c>
      <c r="C5199" s="6">
        <v>3541015</v>
      </c>
      <c r="D5199" s="6" t="s">
        <v>6463</v>
      </c>
      <c r="E5199" s="6" t="s">
        <v>7024</v>
      </c>
      <c r="F5199" s="6" t="s">
        <v>6402</v>
      </c>
      <c r="G5199" s="6">
        <v>1914</v>
      </c>
      <c r="H5199" s="6">
        <v>2870</v>
      </c>
      <c r="I5199" s="6">
        <v>0</v>
      </c>
      <c r="J5199" s="6">
        <v>1</v>
      </c>
      <c r="K5199" s="6">
        <v>0</v>
      </c>
      <c r="L5199" s="6"/>
      <c r="M5199" s="6">
        <v>2022</v>
      </c>
      <c r="N5199" s="6" t="s">
        <v>7770</v>
      </c>
      <c r="O5199" s="6">
        <v>99</v>
      </c>
      <c r="P5199" s="6"/>
      <c r="Q5199" s="6" t="s">
        <v>7733</v>
      </c>
      <c r="R5199" s="6" t="s">
        <v>7734</v>
      </c>
      <c r="S5199" s="6"/>
      <c r="T5199" s="6" t="s">
        <v>3288</v>
      </c>
      <c r="U5199">
        <f t="shared" si="81"/>
        <v>1</v>
      </c>
    </row>
    <row r="5200" spans="1:21" x14ac:dyDescent="0.2">
      <c r="A5200" s="6" t="s">
        <v>13915</v>
      </c>
      <c r="B5200" s="6" t="s">
        <v>13911</v>
      </c>
      <c r="C5200" s="6">
        <v>3541015</v>
      </c>
      <c r="D5200" s="6" t="s">
        <v>6892</v>
      </c>
      <c r="E5200" s="6" t="s">
        <v>6932</v>
      </c>
      <c r="F5200" s="6" t="s">
        <v>6402</v>
      </c>
      <c r="G5200" s="6">
        <v>1466</v>
      </c>
      <c r="H5200" s="6">
        <v>11512</v>
      </c>
      <c r="I5200" s="6">
        <v>1</v>
      </c>
      <c r="J5200" s="6">
        <v>0</v>
      </c>
      <c r="K5200" s="6">
        <v>0</v>
      </c>
      <c r="L5200" s="6"/>
      <c r="M5200" s="6">
        <v>2022</v>
      </c>
      <c r="N5200" s="6" t="s">
        <v>7745</v>
      </c>
      <c r="O5200" s="6">
        <v>99</v>
      </c>
      <c r="P5200" s="6"/>
      <c r="Q5200" s="6" t="s">
        <v>7733</v>
      </c>
      <c r="R5200" s="6" t="s">
        <v>7734</v>
      </c>
      <c r="S5200" s="6"/>
      <c r="T5200" s="6" t="s">
        <v>3290</v>
      </c>
      <c r="U5200">
        <f t="shared" si="81"/>
        <v>8</v>
      </c>
    </row>
    <row r="5201" spans="1:21" x14ac:dyDescent="0.2">
      <c r="A5201" s="6" t="s">
        <v>13915</v>
      </c>
      <c r="B5201" s="6" t="s">
        <v>13911</v>
      </c>
      <c r="C5201" s="6">
        <v>3541015</v>
      </c>
      <c r="D5201" s="6" t="s">
        <v>6496</v>
      </c>
      <c r="E5201" s="6" t="s">
        <v>7326</v>
      </c>
      <c r="F5201" s="6" t="s">
        <v>6402</v>
      </c>
      <c r="G5201" s="6">
        <v>1528</v>
      </c>
      <c r="H5201" s="6">
        <v>11512</v>
      </c>
      <c r="I5201" s="6">
        <v>0</v>
      </c>
      <c r="J5201" s="6">
        <v>1</v>
      </c>
      <c r="K5201" s="6">
        <v>0</v>
      </c>
      <c r="L5201" s="6"/>
      <c r="M5201" s="6">
        <v>2022</v>
      </c>
      <c r="N5201" s="6" t="s">
        <v>7745</v>
      </c>
      <c r="O5201" s="6">
        <v>99</v>
      </c>
      <c r="P5201" s="6"/>
      <c r="Q5201" s="6" t="s">
        <v>7733</v>
      </c>
      <c r="R5201" s="6" t="s">
        <v>7734</v>
      </c>
      <c r="S5201" s="6"/>
      <c r="T5201" s="6" t="s">
        <v>3287</v>
      </c>
      <c r="U5201">
        <f t="shared" si="81"/>
        <v>7</v>
      </c>
    </row>
    <row r="5202" spans="1:21" x14ac:dyDescent="0.2">
      <c r="A5202" s="6" t="s">
        <v>13915</v>
      </c>
      <c r="B5202" s="6" t="s">
        <v>13911</v>
      </c>
      <c r="C5202" s="6">
        <v>3541015</v>
      </c>
      <c r="D5202" s="6" t="s">
        <v>13916</v>
      </c>
      <c r="E5202" s="6" t="s">
        <v>12477</v>
      </c>
      <c r="F5202" s="6" t="s">
        <v>6402</v>
      </c>
      <c r="G5202" s="6">
        <v>715</v>
      </c>
      <c r="H5202" s="6">
        <v>11512</v>
      </c>
      <c r="I5202" s="6">
        <v>0</v>
      </c>
      <c r="J5202" s="6">
        <v>0</v>
      </c>
      <c r="K5202" s="6">
        <v>0</v>
      </c>
      <c r="L5202" s="6"/>
      <c r="M5202" s="6">
        <v>2022</v>
      </c>
      <c r="N5202" s="6" t="s">
        <v>7745</v>
      </c>
      <c r="O5202" s="6">
        <v>99</v>
      </c>
      <c r="P5202" s="6"/>
      <c r="Q5202" s="6" t="s">
        <v>7733</v>
      </c>
      <c r="R5202" s="6" t="s">
        <v>7734</v>
      </c>
      <c r="S5202" s="6"/>
      <c r="T5202" s="6" t="s">
        <v>3291</v>
      </c>
      <c r="U5202">
        <f t="shared" si="81"/>
        <v>6</v>
      </c>
    </row>
    <row r="5203" spans="1:21" x14ac:dyDescent="0.2">
      <c r="A5203" s="6" t="s">
        <v>13915</v>
      </c>
      <c r="B5203" s="6" t="s">
        <v>13911</v>
      </c>
      <c r="C5203" s="6">
        <v>3541015</v>
      </c>
      <c r="D5203" s="6" t="s">
        <v>11246</v>
      </c>
      <c r="E5203" s="6" t="s">
        <v>13917</v>
      </c>
      <c r="F5203" s="6" t="s">
        <v>6402</v>
      </c>
      <c r="G5203" s="6">
        <v>1541</v>
      </c>
      <c r="H5203" s="6">
        <v>11512</v>
      </c>
      <c r="I5203" s="6">
        <v>0</v>
      </c>
      <c r="J5203" s="6">
        <v>1</v>
      </c>
      <c r="K5203" s="6">
        <v>0</v>
      </c>
      <c r="L5203" s="6"/>
      <c r="M5203" s="6">
        <v>2022</v>
      </c>
      <c r="N5203" s="6" t="s">
        <v>7745</v>
      </c>
      <c r="O5203" s="6">
        <v>99</v>
      </c>
      <c r="P5203" s="6"/>
      <c r="Q5203" s="6" t="s">
        <v>7733</v>
      </c>
      <c r="R5203" s="6" t="s">
        <v>7734</v>
      </c>
      <c r="S5203" s="6"/>
      <c r="T5203" s="6" t="s">
        <v>3286</v>
      </c>
      <c r="U5203">
        <f t="shared" si="81"/>
        <v>5</v>
      </c>
    </row>
    <row r="5204" spans="1:21" x14ac:dyDescent="0.2">
      <c r="A5204" s="6" t="s">
        <v>13915</v>
      </c>
      <c r="B5204" s="6" t="s">
        <v>13911</v>
      </c>
      <c r="C5204" s="6">
        <v>3541015</v>
      </c>
      <c r="D5204" s="6" t="s">
        <v>6535</v>
      </c>
      <c r="E5204" s="6" t="s">
        <v>6415</v>
      </c>
      <c r="F5204" s="6" t="s">
        <v>6402</v>
      </c>
      <c r="G5204" s="6">
        <v>1691</v>
      </c>
      <c r="H5204" s="6">
        <v>11512</v>
      </c>
      <c r="I5204" s="6">
        <v>0</v>
      </c>
      <c r="J5204" s="6">
        <v>1</v>
      </c>
      <c r="K5204" s="6">
        <v>0</v>
      </c>
      <c r="L5204" s="6"/>
      <c r="M5204" s="6">
        <v>2022</v>
      </c>
      <c r="N5204" s="6" t="s">
        <v>7745</v>
      </c>
      <c r="O5204" s="6">
        <v>99</v>
      </c>
      <c r="P5204" s="6"/>
      <c r="Q5204" s="6" t="s">
        <v>7733</v>
      </c>
      <c r="R5204" s="6" t="s">
        <v>7734</v>
      </c>
      <c r="S5204" s="6"/>
      <c r="T5204" s="6" t="s">
        <v>3285</v>
      </c>
      <c r="U5204">
        <f t="shared" si="81"/>
        <v>4</v>
      </c>
    </row>
    <row r="5205" spans="1:21" x14ac:dyDescent="0.2">
      <c r="A5205" s="6" t="s">
        <v>13915</v>
      </c>
      <c r="B5205" s="6" t="s">
        <v>13911</v>
      </c>
      <c r="C5205" s="6">
        <v>3541015</v>
      </c>
      <c r="D5205" s="6" t="s">
        <v>6609</v>
      </c>
      <c r="E5205" s="6" t="s">
        <v>13918</v>
      </c>
      <c r="F5205" s="6" t="s">
        <v>6402</v>
      </c>
      <c r="G5205" s="6">
        <v>1052</v>
      </c>
      <c r="H5205" s="6">
        <v>11512</v>
      </c>
      <c r="I5205" s="6">
        <v>0</v>
      </c>
      <c r="J5205" s="6">
        <v>0</v>
      </c>
      <c r="K5205" s="6">
        <v>0</v>
      </c>
      <c r="L5205" s="6"/>
      <c r="M5205" s="6">
        <v>2022</v>
      </c>
      <c r="N5205" s="6" t="s">
        <v>7745</v>
      </c>
      <c r="O5205" s="6">
        <v>99</v>
      </c>
      <c r="P5205" s="6"/>
      <c r="Q5205" s="6" t="s">
        <v>7733</v>
      </c>
      <c r="R5205" s="6" t="s">
        <v>7734</v>
      </c>
      <c r="S5205" s="6"/>
      <c r="T5205" s="6" t="s">
        <v>3292</v>
      </c>
      <c r="U5205">
        <f t="shared" si="81"/>
        <v>3</v>
      </c>
    </row>
    <row r="5206" spans="1:21" x14ac:dyDescent="0.2">
      <c r="A5206" s="6" t="s">
        <v>13915</v>
      </c>
      <c r="B5206" s="6" t="s">
        <v>13911</v>
      </c>
      <c r="C5206" s="6">
        <v>3541015</v>
      </c>
      <c r="D5206" s="6" t="s">
        <v>6766</v>
      </c>
      <c r="E5206" s="6" t="s">
        <v>13919</v>
      </c>
      <c r="F5206" s="6" t="s">
        <v>6402</v>
      </c>
      <c r="G5206" s="6">
        <v>1726</v>
      </c>
      <c r="H5206" s="6">
        <v>11512</v>
      </c>
      <c r="I5206" s="6">
        <v>1</v>
      </c>
      <c r="J5206" s="6">
        <v>1</v>
      </c>
      <c r="K5206" s="6">
        <v>0</v>
      </c>
      <c r="L5206" s="6"/>
      <c r="M5206" s="6">
        <v>2022</v>
      </c>
      <c r="N5206" s="6" t="s">
        <v>7745</v>
      </c>
      <c r="O5206" s="6">
        <v>99</v>
      </c>
      <c r="P5206" s="6"/>
      <c r="Q5206" s="6" t="s">
        <v>7733</v>
      </c>
      <c r="R5206" s="6" t="s">
        <v>7734</v>
      </c>
      <c r="S5206" s="6"/>
      <c r="T5206" s="6" t="s">
        <v>3284</v>
      </c>
      <c r="U5206">
        <f t="shared" si="81"/>
        <v>2</v>
      </c>
    </row>
    <row r="5207" spans="1:21" x14ac:dyDescent="0.2">
      <c r="A5207" s="6" t="s">
        <v>13915</v>
      </c>
      <c r="B5207" s="6" t="s">
        <v>13911</v>
      </c>
      <c r="C5207" s="6">
        <v>3541015</v>
      </c>
      <c r="D5207" s="6" t="s">
        <v>6605</v>
      </c>
      <c r="E5207" s="6" t="s">
        <v>13920</v>
      </c>
      <c r="F5207" s="6" t="s">
        <v>6402</v>
      </c>
      <c r="G5207" s="6">
        <v>1793</v>
      </c>
      <c r="H5207" s="6">
        <v>11512</v>
      </c>
      <c r="I5207" s="6">
        <v>1</v>
      </c>
      <c r="J5207" s="6">
        <v>1</v>
      </c>
      <c r="K5207" s="6">
        <v>0</v>
      </c>
      <c r="L5207" s="6"/>
      <c r="M5207" s="6">
        <v>2022</v>
      </c>
      <c r="N5207" s="6" t="s">
        <v>7745</v>
      </c>
      <c r="O5207" s="6">
        <v>99</v>
      </c>
      <c r="P5207" s="6"/>
      <c r="Q5207" s="6" t="s">
        <v>7733</v>
      </c>
      <c r="R5207" s="6" t="s">
        <v>7734</v>
      </c>
      <c r="S5207" s="6"/>
      <c r="T5207" s="6" t="s">
        <v>3283</v>
      </c>
      <c r="U5207">
        <f t="shared" si="81"/>
        <v>1</v>
      </c>
    </row>
    <row r="5208" spans="1:21" x14ac:dyDescent="0.2">
      <c r="A5208" s="6" t="s">
        <v>13921</v>
      </c>
      <c r="B5208" s="6" t="s">
        <v>13922</v>
      </c>
      <c r="C5208" s="6">
        <v>3541024</v>
      </c>
      <c r="D5208" s="6" t="s">
        <v>7144</v>
      </c>
      <c r="E5208" s="6" t="s">
        <v>6894</v>
      </c>
      <c r="F5208" s="6" t="s">
        <v>6402</v>
      </c>
      <c r="G5208" s="6">
        <v>0</v>
      </c>
      <c r="H5208" s="6"/>
      <c r="I5208" s="6">
        <v>0</v>
      </c>
      <c r="J5208" s="6">
        <v>1</v>
      </c>
      <c r="K5208" s="6">
        <v>1</v>
      </c>
      <c r="L5208" s="6"/>
      <c r="M5208" s="6">
        <v>2022</v>
      </c>
      <c r="N5208" s="6" t="s">
        <v>7745</v>
      </c>
      <c r="O5208" s="6">
        <v>1</v>
      </c>
      <c r="P5208" s="6"/>
      <c r="Q5208" s="6" t="s">
        <v>7733</v>
      </c>
      <c r="R5208" s="6" t="s">
        <v>7734</v>
      </c>
      <c r="S5208" s="6"/>
      <c r="T5208" s="6" t="s">
        <v>3461</v>
      </c>
      <c r="U5208">
        <f t="shared" si="81"/>
        <v>2</v>
      </c>
    </row>
    <row r="5209" spans="1:21" x14ac:dyDescent="0.2">
      <c r="A5209" s="6" t="s">
        <v>13921</v>
      </c>
      <c r="B5209" s="6" t="s">
        <v>13922</v>
      </c>
      <c r="C5209" s="6">
        <v>3541024</v>
      </c>
      <c r="D5209" s="6" t="s">
        <v>6505</v>
      </c>
      <c r="E5209" s="6" t="s">
        <v>7309</v>
      </c>
      <c r="F5209" s="6" t="s">
        <v>6402</v>
      </c>
      <c r="G5209" s="6">
        <v>0</v>
      </c>
      <c r="H5209" s="6"/>
      <c r="I5209" s="6">
        <v>1</v>
      </c>
      <c r="J5209" s="6">
        <v>1</v>
      </c>
      <c r="K5209" s="6">
        <v>1</v>
      </c>
      <c r="L5209" s="6"/>
      <c r="M5209" s="6">
        <v>2022</v>
      </c>
      <c r="N5209" s="6" t="s">
        <v>7745</v>
      </c>
      <c r="O5209" s="6">
        <v>1</v>
      </c>
      <c r="P5209" s="6"/>
      <c r="Q5209" s="6" t="s">
        <v>7733</v>
      </c>
      <c r="R5209" s="6" t="s">
        <v>7734</v>
      </c>
      <c r="S5209" s="6"/>
      <c r="T5209" s="6" t="s">
        <v>3460</v>
      </c>
      <c r="U5209">
        <f t="shared" si="81"/>
        <v>1</v>
      </c>
    </row>
    <row r="5210" spans="1:21" x14ac:dyDescent="0.2">
      <c r="A5210" s="6" t="s">
        <v>13923</v>
      </c>
      <c r="B5210" s="6" t="s">
        <v>13922</v>
      </c>
      <c r="C5210" s="6">
        <v>3541024</v>
      </c>
      <c r="D5210" s="6" t="s">
        <v>9022</v>
      </c>
      <c r="E5210" s="6" t="s">
        <v>6559</v>
      </c>
      <c r="F5210" s="6" t="s">
        <v>6402</v>
      </c>
      <c r="G5210" s="6">
        <v>2776</v>
      </c>
      <c r="H5210" s="6">
        <v>4681</v>
      </c>
      <c r="I5210" s="6">
        <v>0</v>
      </c>
      <c r="J5210" s="6">
        <v>1</v>
      </c>
      <c r="K5210" s="6">
        <v>0</v>
      </c>
      <c r="L5210" s="6"/>
      <c r="M5210" s="6">
        <v>2022</v>
      </c>
      <c r="N5210" s="6" t="s">
        <v>7732</v>
      </c>
      <c r="O5210" s="6">
        <v>99</v>
      </c>
      <c r="P5210" s="6"/>
      <c r="Q5210" s="6" t="s">
        <v>7733</v>
      </c>
      <c r="R5210" s="6" t="s">
        <v>7734</v>
      </c>
      <c r="S5210" s="6"/>
      <c r="T5210" s="6" t="s">
        <v>868</v>
      </c>
      <c r="U5210">
        <f t="shared" si="81"/>
        <v>2</v>
      </c>
    </row>
    <row r="5211" spans="1:21" x14ac:dyDescent="0.2">
      <c r="A5211" s="6" t="s">
        <v>13923</v>
      </c>
      <c r="B5211" s="6" t="s">
        <v>13922</v>
      </c>
      <c r="C5211" s="6">
        <v>3541024</v>
      </c>
      <c r="D5211" s="6" t="s">
        <v>7288</v>
      </c>
      <c r="E5211" s="6" t="s">
        <v>10648</v>
      </c>
      <c r="F5211" s="6" t="s">
        <v>6402</v>
      </c>
      <c r="G5211" s="6">
        <v>1905</v>
      </c>
      <c r="H5211" s="6">
        <v>4681</v>
      </c>
      <c r="I5211" s="6">
        <v>0</v>
      </c>
      <c r="J5211" s="6">
        <v>0</v>
      </c>
      <c r="K5211" s="6">
        <v>0</v>
      </c>
      <c r="L5211" s="6"/>
      <c r="M5211" s="6">
        <v>2022</v>
      </c>
      <c r="N5211" s="6" t="s">
        <v>7732</v>
      </c>
      <c r="O5211" s="6">
        <v>99</v>
      </c>
      <c r="P5211" s="6"/>
      <c r="Q5211" s="6" t="s">
        <v>7733</v>
      </c>
      <c r="R5211" s="6" t="s">
        <v>7734</v>
      </c>
      <c r="S5211" s="6"/>
      <c r="T5211" s="6" t="s">
        <v>869</v>
      </c>
      <c r="U5211">
        <f t="shared" si="81"/>
        <v>1</v>
      </c>
    </row>
    <row r="5212" spans="1:21" x14ac:dyDescent="0.2">
      <c r="A5212" s="6" t="s">
        <v>13924</v>
      </c>
      <c r="B5212" s="6" t="s">
        <v>13922</v>
      </c>
      <c r="C5212" s="6">
        <v>3541024</v>
      </c>
      <c r="D5212" s="6" t="s">
        <v>6543</v>
      </c>
      <c r="E5212" s="6" t="s">
        <v>8448</v>
      </c>
      <c r="F5212" s="6" t="s">
        <v>6402</v>
      </c>
      <c r="G5212" s="6">
        <v>2838</v>
      </c>
      <c r="H5212" s="6">
        <v>4665</v>
      </c>
      <c r="I5212" s="6">
        <v>0</v>
      </c>
      <c r="J5212" s="6">
        <v>1</v>
      </c>
      <c r="K5212" s="6">
        <v>0</v>
      </c>
      <c r="L5212" s="6"/>
      <c r="M5212" s="6">
        <v>2022</v>
      </c>
      <c r="N5212" s="6" t="s">
        <v>7770</v>
      </c>
      <c r="O5212" s="6">
        <v>99</v>
      </c>
      <c r="P5212" s="6"/>
      <c r="Q5212" s="6" t="s">
        <v>7733</v>
      </c>
      <c r="R5212" s="6" t="s">
        <v>7734</v>
      </c>
      <c r="S5212" s="6"/>
      <c r="T5212" s="6" t="s">
        <v>3459</v>
      </c>
      <c r="U5212">
        <f t="shared" si="81"/>
        <v>3</v>
      </c>
    </row>
    <row r="5213" spans="1:21" x14ac:dyDescent="0.2">
      <c r="A5213" s="6" t="s">
        <v>13924</v>
      </c>
      <c r="B5213" s="6" t="s">
        <v>13922</v>
      </c>
      <c r="C5213" s="6">
        <v>3541024</v>
      </c>
      <c r="D5213" s="6" t="s">
        <v>6801</v>
      </c>
      <c r="E5213" s="6" t="s">
        <v>9099</v>
      </c>
      <c r="F5213" s="6" t="s">
        <v>6402</v>
      </c>
      <c r="G5213" s="6">
        <v>960</v>
      </c>
      <c r="H5213" s="6">
        <v>4665</v>
      </c>
      <c r="I5213" s="6">
        <v>0</v>
      </c>
      <c r="J5213" s="6">
        <v>0</v>
      </c>
      <c r="K5213" s="6">
        <v>0</v>
      </c>
      <c r="L5213" s="6"/>
      <c r="M5213" s="6">
        <v>2022</v>
      </c>
      <c r="N5213" s="6" t="s">
        <v>7770</v>
      </c>
      <c r="O5213" s="6">
        <v>99</v>
      </c>
      <c r="P5213" s="6"/>
      <c r="Q5213" s="6" t="s">
        <v>7733</v>
      </c>
      <c r="R5213" s="6" t="s">
        <v>7734</v>
      </c>
      <c r="S5213" s="6"/>
      <c r="T5213" s="6" t="s">
        <v>3462</v>
      </c>
      <c r="U5213">
        <f t="shared" si="81"/>
        <v>2</v>
      </c>
    </row>
    <row r="5214" spans="1:21" x14ac:dyDescent="0.2">
      <c r="A5214" s="6" t="s">
        <v>13924</v>
      </c>
      <c r="B5214" s="6" t="s">
        <v>13922</v>
      </c>
      <c r="C5214" s="6">
        <v>3541024</v>
      </c>
      <c r="D5214" s="6" t="s">
        <v>13925</v>
      </c>
      <c r="E5214" s="6" t="s">
        <v>13926</v>
      </c>
      <c r="F5214" s="6" t="s">
        <v>6402</v>
      </c>
      <c r="G5214" s="6">
        <v>867</v>
      </c>
      <c r="H5214" s="6">
        <v>4665</v>
      </c>
      <c r="I5214" s="6">
        <v>0</v>
      </c>
      <c r="J5214" s="6">
        <v>0</v>
      </c>
      <c r="K5214" s="6">
        <v>0</v>
      </c>
      <c r="L5214" s="6"/>
      <c r="M5214" s="6">
        <v>2022</v>
      </c>
      <c r="N5214" s="6" t="s">
        <v>7770</v>
      </c>
      <c r="O5214" s="6">
        <v>99</v>
      </c>
      <c r="P5214" s="6"/>
      <c r="Q5214" s="6" t="s">
        <v>7733</v>
      </c>
      <c r="R5214" s="6" t="s">
        <v>7734</v>
      </c>
      <c r="S5214" s="6"/>
      <c r="T5214" s="6" t="s">
        <v>3463</v>
      </c>
      <c r="U5214">
        <f t="shared" si="81"/>
        <v>1</v>
      </c>
    </row>
    <row r="5215" spans="1:21" x14ac:dyDescent="0.2">
      <c r="A5215" s="6" t="s">
        <v>13927</v>
      </c>
      <c r="B5215" s="6" t="s">
        <v>13922</v>
      </c>
      <c r="C5215" s="6">
        <v>3541024</v>
      </c>
      <c r="D5215" s="6" t="s">
        <v>6996</v>
      </c>
      <c r="E5215" s="6" t="s">
        <v>6731</v>
      </c>
      <c r="F5215" s="6" t="s">
        <v>6402</v>
      </c>
      <c r="G5215" s="6">
        <v>409</v>
      </c>
      <c r="H5215" s="6">
        <v>1229</v>
      </c>
      <c r="I5215" s="6">
        <v>0</v>
      </c>
      <c r="J5215" s="6">
        <v>0</v>
      </c>
      <c r="K5215" s="6">
        <v>0</v>
      </c>
      <c r="L5215" s="6"/>
      <c r="M5215" s="6">
        <v>2022</v>
      </c>
      <c r="N5215" s="6" t="s">
        <v>7745</v>
      </c>
      <c r="O5215" s="6">
        <v>2</v>
      </c>
      <c r="P5215" s="6"/>
      <c r="Q5215" s="6" t="s">
        <v>7733</v>
      </c>
      <c r="R5215" s="6" t="s">
        <v>7734</v>
      </c>
      <c r="S5215" s="6"/>
      <c r="T5215" s="6" t="s">
        <v>3464</v>
      </c>
      <c r="U5215">
        <f t="shared" si="81"/>
        <v>3</v>
      </c>
    </row>
    <row r="5216" spans="1:21" x14ac:dyDescent="0.2">
      <c r="A5216" s="6" t="s">
        <v>13927</v>
      </c>
      <c r="B5216" s="6" t="s">
        <v>13922</v>
      </c>
      <c r="C5216" s="6">
        <v>3541024</v>
      </c>
      <c r="D5216" s="6" t="s">
        <v>7069</v>
      </c>
      <c r="E5216" s="6" t="s">
        <v>13928</v>
      </c>
      <c r="F5216" s="6" t="s">
        <v>6402</v>
      </c>
      <c r="G5216" s="6">
        <v>152</v>
      </c>
      <c r="H5216" s="6">
        <v>1229</v>
      </c>
      <c r="I5216" s="6">
        <v>0</v>
      </c>
      <c r="J5216" s="6">
        <v>0</v>
      </c>
      <c r="K5216" s="6">
        <v>0</v>
      </c>
      <c r="L5216" s="6"/>
      <c r="M5216" s="6">
        <v>2022</v>
      </c>
      <c r="N5216" s="6" t="s">
        <v>7745</v>
      </c>
      <c r="O5216" s="6">
        <v>2</v>
      </c>
      <c r="P5216" s="6"/>
      <c r="Q5216" s="6" t="s">
        <v>7733</v>
      </c>
      <c r="R5216" s="6" t="s">
        <v>7734</v>
      </c>
      <c r="S5216" s="6"/>
      <c r="T5216" s="6" t="s">
        <v>3465</v>
      </c>
      <c r="U5216">
        <f t="shared" si="81"/>
        <v>2</v>
      </c>
    </row>
    <row r="5217" spans="1:21" x14ac:dyDescent="0.2">
      <c r="A5217" s="6" t="s">
        <v>13927</v>
      </c>
      <c r="B5217" s="6" t="s">
        <v>13922</v>
      </c>
      <c r="C5217" s="6">
        <v>3541024</v>
      </c>
      <c r="D5217" s="6" t="s">
        <v>6809</v>
      </c>
      <c r="E5217" s="6" t="s">
        <v>6586</v>
      </c>
      <c r="F5217" s="6" t="s">
        <v>6402</v>
      </c>
      <c r="G5217" s="6">
        <v>668</v>
      </c>
      <c r="H5217" s="6">
        <v>1229</v>
      </c>
      <c r="I5217" s="6">
        <v>1</v>
      </c>
      <c r="J5217" s="6">
        <v>1</v>
      </c>
      <c r="K5217" s="6">
        <v>0</v>
      </c>
      <c r="L5217" s="6"/>
      <c r="M5217" s="6">
        <v>2022</v>
      </c>
      <c r="N5217" s="6" t="s">
        <v>7745</v>
      </c>
      <c r="O5217" s="6">
        <v>2</v>
      </c>
      <c r="P5217" s="6"/>
      <c r="Q5217" s="6" t="s">
        <v>7733</v>
      </c>
      <c r="R5217" s="6" t="s">
        <v>7734</v>
      </c>
      <c r="S5217" s="6"/>
      <c r="T5217" s="6" t="s">
        <v>3458</v>
      </c>
      <c r="U5217">
        <f t="shared" si="81"/>
        <v>1</v>
      </c>
    </row>
    <row r="5218" spans="1:21" x14ac:dyDescent="0.2">
      <c r="A5218" s="6" t="s">
        <v>13929</v>
      </c>
      <c r="B5218" s="6" t="s">
        <v>13922</v>
      </c>
      <c r="C5218" s="6">
        <v>3541024</v>
      </c>
      <c r="D5218" s="6" t="s">
        <v>6871</v>
      </c>
      <c r="E5218" s="6" t="s">
        <v>13930</v>
      </c>
      <c r="F5218" s="6" t="s">
        <v>6402</v>
      </c>
      <c r="G5218" s="6">
        <v>474</v>
      </c>
      <c r="H5218" s="6">
        <v>690</v>
      </c>
      <c r="I5218" s="6">
        <v>0</v>
      </c>
      <c r="J5218" s="6">
        <v>1</v>
      </c>
      <c r="K5218" s="6">
        <v>0</v>
      </c>
      <c r="L5218" s="6"/>
      <c r="M5218" s="6">
        <v>2022</v>
      </c>
      <c r="N5218" s="6" t="s">
        <v>7745</v>
      </c>
      <c r="O5218" s="6">
        <v>3</v>
      </c>
      <c r="P5218" s="6"/>
      <c r="Q5218" s="6" t="s">
        <v>7733</v>
      </c>
      <c r="R5218" s="6" t="s">
        <v>7734</v>
      </c>
      <c r="S5218" s="6"/>
      <c r="T5218" s="6" t="s">
        <v>3457</v>
      </c>
      <c r="U5218">
        <f t="shared" si="81"/>
        <v>2</v>
      </c>
    </row>
    <row r="5219" spans="1:21" x14ac:dyDescent="0.2">
      <c r="A5219" s="6" t="s">
        <v>13929</v>
      </c>
      <c r="B5219" s="6" t="s">
        <v>13922</v>
      </c>
      <c r="C5219" s="6">
        <v>3541024</v>
      </c>
      <c r="D5219" s="6" t="s">
        <v>6809</v>
      </c>
      <c r="E5219" s="6" t="s">
        <v>13931</v>
      </c>
      <c r="F5219" s="6" t="s">
        <v>6402</v>
      </c>
      <c r="G5219" s="6">
        <v>216</v>
      </c>
      <c r="H5219" s="6">
        <v>690</v>
      </c>
      <c r="I5219" s="6">
        <v>0</v>
      </c>
      <c r="J5219" s="6">
        <v>0</v>
      </c>
      <c r="K5219" s="6">
        <v>0</v>
      </c>
      <c r="L5219" s="6"/>
      <c r="M5219" s="6">
        <v>2022</v>
      </c>
      <c r="N5219" s="6" t="s">
        <v>7745</v>
      </c>
      <c r="O5219" s="6">
        <v>3</v>
      </c>
      <c r="P5219" s="6"/>
      <c r="Q5219" s="6" t="s">
        <v>7733</v>
      </c>
      <c r="R5219" s="6" t="s">
        <v>7734</v>
      </c>
      <c r="S5219" s="6"/>
      <c r="T5219" s="6" t="s">
        <v>3466</v>
      </c>
      <c r="U5219">
        <f t="shared" si="81"/>
        <v>1</v>
      </c>
    </row>
    <row r="5220" spans="1:21" x14ac:dyDescent="0.2">
      <c r="A5220" s="6" t="s">
        <v>13932</v>
      </c>
      <c r="B5220" s="6" t="s">
        <v>13922</v>
      </c>
      <c r="C5220" s="6">
        <v>3541024</v>
      </c>
      <c r="D5220" s="6" t="s">
        <v>8575</v>
      </c>
      <c r="E5220" s="6" t="s">
        <v>8746</v>
      </c>
      <c r="F5220" s="6" t="s">
        <v>6402</v>
      </c>
      <c r="G5220" s="6">
        <v>2788</v>
      </c>
      <c r="H5220" s="6">
        <v>11907</v>
      </c>
      <c r="I5220" s="6">
        <v>0</v>
      </c>
      <c r="J5220" s="6">
        <v>1</v>
      </c>
      <c r="K5220" s="6">
        <v>0</v>
      </c>
      <c r="L5220" s="6"/>
      <c r="M5220" s="6">
        <v>2022</v>
      </c>
      <c r="N5220" s="6" t="s">
        <v>7773</v>
      </c>
      <c r="O5220" s="6">
        <v>99</v>
      </c>
      <c r="P5220" s="6"/>
      <c r="Q5220" s="6" t="s">
        <v>7733</v>
      </c>
      <c r="R5220" s="6" t="s">
        <v>7734</v>
      </c>
      <c r="S5220" s="6"/>
      <c r="T5220" s="6" t="s">
        <v>3456</v>
      </c>
      <c r="U5220">
        <f t="shared" si="81"/>
        <v>7</v>
      </c>
    </row>
    <row r="5221" spans="1:21" x14ac:dyDescent="0.2">
      <c r="A5221" s="6" t="s">
        <v>13932</v>
      </c>
      <c r="B5221" s="6" t="s">
        <v>13922</v>
      </c>
      <c r="C5221" s="6">
        <v>3541024</v>
      </c>
      <c r="D5221" s="6" t="s">
        <v>6493</v>
      </c>
      <c r="E5221" s="6" t="s">
        <v>6425</v>
      </c>
      <c r="F5221" s="6" t="s">
        <v>6402</v>
      </c>
      <c r="G5221" s="6">
        <v>540</v>
      </c>
      <c r="H5221" s="6">
        <v>11907</v>
      </c>
      <c r="I5221" s="6">
        <v>0</v>
      </c>
      <c r="J5221" s="6">
        <v>0</v>
      </c>
      <c r="K5221" s="6">
        <v>0</v>
      </c>
      <c r="L5221" s="6"/>
      <c r="M5221" s="6">
        <v>2022</v>
      </c>
      <c r="N5221" s="6" t="s">
        <v>7773</v>
      </c>
      <c r="O5221" s="6">
        <v>99</v>
      </c>
      <c r="P5221" s="6"/>
      <c r="Q5221" s="6" t="s">
        <v>7733</v>
      </c>
      <c r="R5221" s="6" t="s">
        <v>7734</v>
      </c>
      <c r="S5221" s="6"/>
      <c r="T5221" s="6" t="s">
        <v>3467</v>
      </c>
      <c r="U5221">
        <f t="shared" si="81"/>
        <v>6</v>
      </c>
    </row>
    <row r="5222" spans="1:21" x14ac:dyDescent="0.2">
      <c r="A5222" s="6" t="s">
        <v>13932</v>
      </c>
      <c r="B5222" s="6" t="s">
        <v>13922</v>
      </c>
      <c r="C5222" s="6">
        <v>3541024</v>
      </c>
      <c r="D5222" s="6" t="s">
        <v>7546</v>
      </c>
      <c r="E5222" s="6" t="s">
        <v>9099</v>
      </c>
      <c r="F5222" s="6" t="s">
        <v>6402</v>
      </c>
      <c r="G5222" s="6">
        <v>1088</v>
      </c>
      <c r="H5222" s="6">
        <v>11907</v>
      </c>
      <c r="I5222" s="6">
        <v>0</v>
      </c>
      <c r="J5222" s="6">
        <v>0</v>
      </c>
      <c r="K5222" s="6">
        <v>0</v>
      </c>
      <c r="L5222" s="6"/>
      <c r="M5222" s="6">
        <v>2022</v>
      </c>
      <c r="N5222" s="6" t="s">
        <v>7773</v>
      </c>
      <c r="O5222" s="6">
        <v>99</v>
      </c>
      <c r="P5222" s="6"/>
      <c r="Q5222" s="6" t="s">
        <v>7733</v>
      </c>
      <c r="R5222" s="6" t="s">
        <v>7734</v>
      </c>
      <c r="S5222" s="6"/>
      <c r="T5222" s="6" t="s">
        <v>3468</v>
      </c>
      <c r="U5222">
        <f t="shared" si="81"/>
        <v>5</v>
      </c>
    </row>
    <row r="5223" spans="1:21" x14ac:dyDescent="0.2">
      <c r="A5223" s="6" t="s">
        <v>13932</v>
      </c>
      <c r="B5223" s="6" t="s">
        <v>13922</v>
      </c>
      <c r="C5223" s="6">
        <v>3541024</v>
      </c>
      <c r="D5223" s="6" t="s">
        <v>6550</v>
      </c>
      <c r="E5223" s="6" t="s">
        <v>13933</v>
      </c>
      <c r="F5223" s="6" t="s">
        <v>6402</v>
      </c>
      <c r="G5223" s="6">
        <v>1613</v>
      </c>
      <c r="H5223" s="6">
        <v>11907</v>
      </c>
      <c r="I5223" s="6">
        <v>0</v>
      </c>
      <c r="J5223" s="6">
        <v>0</v>
      </c>
      <c r="K5223" s="6">
        <v>0</v>
      </c>
      <c r="L5223" s="6"/>
      <c r="M5223" s="6">
        <v>2022</v>
      </c>
      <c r="N5223" s="6" t="s">
        <v>7773</v>
      </c>
      <c r="O5223" s="6">
        <v>99</v>
      </c>
      <c r="P5223" s="6"/>
      <c r="Q5223" s="6" t="s">
        <v>7733</v>
      </c>
      <c r="R5223" s="6" t="s">
        <v>7734</v>
      </c>
      <c r="S5223" s="6"/>
      <c r="T5223" s="6" t="s">
        <v>3469</v>
      </c>
      <c r="U5223">
        <f t="shared" si="81"/>
        <v>4</v>
      </c>
    </row>
    <row r="5224" spans="1:21" x14ac:dyDescent="0.2">
      <c r="A5224" s="6" t="s">
        <v>13932</v>
      </c>
      <c r="B5224" s="6" t="s">
        <v>13922</v>
      </c>
      <c r="C5224" s="6">
        <v>3541024</v>
      </c>
      <c r="D5224" s="6" t="s">
        <v>6459</v>
      </c>
      <c r="E5224" s="6" t="s">
        <v>13934</v>
      </c>
      <c r="F5224" s="6" t="s">
        <v>6402</v>
      </c>
      <c r="G5224" s="6">
        <v>2814</v>
      </c>
      <c r="H5224" s="6">
        <v>11907</v>
      </c>
      <c r="I5224" s="6">
        <v>0</v>
      </c>
      <c r="J5224" s="6">
        <v>1</v>
      </c>
      <c r="K5224" s="6">
        <v>0</v>
      </c>
      <c r="L5224" s="6"/>
      <c r="M5224" s="6">
        <v>2022</v>
      </c>
      <c r="N5224" s="6" t="s">
        <v>7773</v>
      </c>
      <c r="O5224" s="6">
        <v>99</v>
      </c>
      <c r="P5224" s="6"/>
      <c r="Q5224" s="6" t="s">
        <v>7733</v>
      </c>
      <c r="R5224" s="6" t="s">
        <v>7734</v>
      </c>
      <c r="S5224" s="6"/>
      <c r="T5224" s="6" t="s">
        <v>3455</v>
      </c>
      <c r="U5224">
        <f t="shared" si="81"/>
        <v>3</v>
      </c>
    </row>
    <row r="5225" spans="1:21" x14ac:dyDescent="0.2">
      <c r="A5225" s="6" t="s">
        <v>13932</v>
      </c>
      <c r="B5225" s="6" t="s">
        <v>13922</v>
      </c>
      <c r="C5225" s="6">
        <v>3541024</v>
      </c>
      <c r="D5225" s="6" t="s">
        <v>6656</v>
      </c>
      <c r="E5225" s="6" t="s">
        <v>13935</v>
      </c>
      <c r="F5225" s="6" t="s">
        <v>6402</v>
      </c>
      <c r="G5225" s="6">
        <v>1927</v>
      </c>
      <c r="H5225" s="6">
        <v>11907</v>
      </c>
      <c r="I5225" s="6">
        <v>0</v>
      </c>
      <c r="J5225" s="6">
        <v>1</v>
      </c>
      <c r="K5225" s="6">
        <v>0</v>
      </c>
      <c r="L5225" s="6"/>
      <c r="M5225" s="6">
        <v>2022</v>
      </c>
      <c r="N5225" s="6" t="s">
        <v>7773</v>
      </c>
      <c r="O5225" s="6">
        <v>99</v>
      </c>
      <c r="P5225" s="6"/>
      <c r="Q5225" s="6" t="s">
        <v>7733</v>
      </c>
      <c r="R5225" s="6" t="s">
        <v>7734</v>
      </c>
      <c r="S5225" s="6"/>
      <c r="T5225" s="6" t="s">
        <v>3454</v>
      </c>
      <c r="U5225">
        <f t="shared" si="81"/>
        <v>2</v>
      </c>
    </row>
    <row r="5226" spans="1:21" x14ac:dyDescent="0.2">
      <c r="A5226" s="6" t="s">
        <v>13932</v>
      </c>
      <c r="B5226" s="6" t="s">
        <v>13922</v>
      </c>
      <c r="C5226" s="6">
        <v>3541024</v>
      </c>
      <c r="D5226" s="6" t="s">
        <v>6535</v>
      </c>
      <c r="E5226" s="6" t="s">
        <v>7107</v>
      </c>
      <c r="F5226" s="6" t="s">
        <v>6402</v>
      </c>
      <c r="G5226" s="6">
        <v>1137</v>
      </c>
      <c r="H5226" s="6">
        <v>11907</v>
      </c>
      <c r="I5226" s="6">
        <v>0</v>
      </c>
      <c r="J5226" s="6">
        <v>0</v>
      </c>
      <c r="K5226" s="6">
        <v>0</v>
      </c>
      <c r="L5226" s="6"/>
      <c r="M5226" s="6">
        <v>2022</v>
      </c>
      <c r="N5226" s="6" t="s">
        <v>7773</v>
      </c>
      <c r="O5226" s="6">
        <v>99</v>
      </c>
      <c r="P5226" s="6"/>
      <c r="Q5226" s="6" t="s">
        <v>7733</v>
      </c>
      <c r="R5226" s="6" t="s">
        <v>7734</v>
      </c>
      <c r="S5226" s="6"/>
      <c r="T5226" s="6" t="s">
        <v>3470</v>
      </c>
      <c r="U5226">
        <f t="shared" si="81"/>
        <v>1</v>
      </c>
    </row>
    <row r="5227" spans="1:21" x14ac:dyDescent="0.2">
      <c r="A5227" s="6" t="s">
        <v>13936</v>
      </c>
      <c r="B5227" s="6" t="s">
        <v>13937</v>
      </c>
      <c r="C5227" s="6">
        <v>3539060</v>
      </c>
      <c r="D5227" s="6" t="s">
        <v>6914</v>
      </c>
      <c r="E5227" s="6" t="s">
        <v>13938</v>
      </c>
      <c r="F5227" s="6" t="s">
        <v>6402</v>
      </c>
      <c r="G5227" s="6">
        <v>1018</v>
      </c>
      <c r="H5227" s="6">
        <v>1886</v>
      </c>
      <c r="I5227" s="6">
        <v>1</v>
      </c>
      <c r="J5227" s="6">
        <v>1</v>
      </c>
      <c r="K5227" s="6">
        <v>0</v>
      </c>
      <c r="L5227" s="6"/>
      <c r="M5227" s="6">
        <v>2022</v>
      </c>
      <c r="N5227" s="6" t="s">
        <v>7732</v>
      </c>
      <c r="O5227" s="6">
        <v>99</v>
      </c>
      <c r="P5227" s="6"/>
      <c r="Q5227" s="6" t="s">
        <v>7733</v>
      </c>
      <c r="R5227" s="6" t="s">
        <v>7734</v>
      </c>
      <c r="S5227" s="6"/>
      <c r="T5227" s="6" t="s">
        <v>925</v>
      </c>
      <c r="U5227">
        <f t="shared" si="81"/>
        <v>2</v>
      </c>
    </row>
    <row r="5228" spans="1:21" x14ac:dyDescent="0.2">
      <c r="A5228" s="6" t="s">
        <v>13936</v>
      </c>
      <c r="B5228" s="6" t="s">
        <v>13937</v>
      </c>
      <c r="C5228" s="6">
        <v>3539060</v>
      </c>
      <c r="D5228" s="6" t="s">
        <v>6771</v>
      </c>
      <c r="E5228" s="6" t="s">
        <v>7118</v>
      </c>
      <c r="F5228" s="6" t="s">
        <v>6402</v>
      </c>
      <c r="G5228" s="6">
        <v>868</v>
      </c>
      <c r="H5228" s="6">
        <v>1886</v>
      </c>
      <c r="I5228" s="6">
        <v>0</v>
      </c>
      <c r="J5228" s="6">
        <v>0</v>
      </c>
      <c r="K5228" s="6">
        <v>0</v>
      </c>
      <c r="L5228" s="6"/>
      <c r="M5228" s="6">
        <v>2022</v>
      </c>
      <c r="N5228" s="6" t="s">
        <v>7732</v>
      </c>
      <c r="O5228" s="6">
        <v>99</v>
      </c>
      <c r="P5228" s="6"/>
      <c r="Q5228" s="6" t="s">
        <v>7733</v>
      </c>
      <c r="R5228" s="6" t="s">
        <v>7734</v>
      </c>
      <c r="S5228" s="6"/>
      <c r="T5228" s="6" t="s">
        <v>926</v>
      </c>
      <c r="U5228">
        <f t="shared" si="81"/>
        <v>1</v>
      </c>
    </row>
    <row r="5229" spans="1:21" x14ac:dyDescent="0.2">
      <c r="A5229" s="6" t="s">
        <v>13939</v>
      </c>
      <c r="B5229" s="6" t="s">
        <v>13937</v>
      </c>
      <c r="C5229" s="6">
        <v>3539060</v>
      </c>
      <c r="D5229" s="6" t="s">
        <v>6406</v>
      </c>
      <c r="E5229" s="6" t="s">
        <v>13940</v>
      </c>
      <c r="F5229" s="6" t="s">
        <v>6402</v>
      </c>
      <c r="G5229" s="6">
        <v>0</v>
      </c>
      <c r="H5229" s="6"/>
      <c r="I5229" s="6">
        <v>1</v>
      </c>
      <c r="J5229" s="6">
        <v>1</v>
      </c>
      <c r="K5229" s="6">
        <v>1</v>
      </c>
      <c r="L5229" s="6"/>
      <c r="M5229" s="6">
        <v>2022</v>
      </c>
      <c r="N5229" s="6" t="s">
        <v>7770</v>
      </c>
      <c r="O5229" s="6">
        <v>99</v>
      </c>
      <c r="P5229" s="6"/>
      <c r="Q5229" s="6" t="s">
        <v>7733</v>
      </c>
      <c r="R5229" s="6" t="s">
        <v>7734</v>
      </c>
      <c r="S5229" s="6"/>
      <c r="T5229" s="6" t="s">
        <v>3783</v>
      </c>
      <c r="U5229">
        <f t="shared" si="81"/>
        <v>1</v>
      </c>
    </row>
    <row r="5230" spans="1:21" x14ac:dyDescent="0.2">
      <c r="A5230" s="6" t="s">
        <v>13941</v>
      </c>
      <c r="B5230" s="6" t="s">
        <v>13937</v>
      </c>
      <c r="C5230" s="6">
        <v>3539060</v>
      </c>
      <c r="D5230" s="6" t="s">
        <v>6467</v>
      </c>
      <c r="E5230" s="6" t="s">
        <v>13942</v>
      </c>
      <c r="F5230" s="6" t="s">
        <v>6402</v>
      </c>
      <c r="G5230" s="6">
        <v>395</v>
      </c>
      <c r="H5230" s="6">
        <v>608</v>
      </c>
      <c r="I5230" s="6">
        <v>1</v>
      </c>
      <c r="J5230" s="6">
        <v>1</v>
      </c>
      <c r="K5230" s="6">
        <v>0</v>
      </c>
      <c r="L5230" s="6"/>
      <c r="M5230" s="6">
        <v>2022</v>
      </c>
      <c r="N5230" s="6" t="s">
        <v>7745</v>
      </c>
      <c r="O5230" s="6" t="s">
        <v>9517</v>
      </c>
      <c r="P5230" s="6"/>
      <c r="Q5230" s="6" t="s">
        <v>7733</v>
      </c>
      <c r="R5230" s="6" t="s">
        <v>7734</v>
      </c>
      <c r="S5230" s="6"/>
      <c r="T5230" s="6" t="s">
        <v>3782</v>
      </c>
      <c r="U5230">
        <f t="shared" si="81"/>
        <v>2</v>
      </c>
    </row>
    <row r="5231" spans="1:21" x14ac:dyDescent="0.2">
      <c r="A5231" s="6" t="s">
        <v>13941</v>
      </c>
      <c r="B5231" s="6" t="s">
        <v>13937</v>
      </c>
      <c r="C5231" s="6">
        <v>3539060</v>
      </c>
      <c r="D5231" s="6" t="s">
        <v>13943</v>
      </c>
      <c r="E5231" s="6" t="s">
        <v>6763</v>
      </c>
      <c r="F5231" s="6" t="s">
        <v>6402</v>
      </c>
      <c r="G5231" s="6">
        <v>213</v>
      </c>
      <c r="H5231" s="6">
        <v>608</v>
      </c>
      <c r="I5231" s="6">
        <v>0</v>
      </c>
      <c r="J5231" s="6">
        <v>0</v>
      </c>
      <c r="K5231" s="6">
        <v>0</v>
      </c>
      <c r="L5231" s="6"/>
      <c r="M5231" s="6">
        <v>2022</v>
      </c>
      <c r="N5231" s="6" t="s">
        <v>7745</v>
      </c>
      <c r="O5231" s="6" t="s">
        <v>9517</v>
      </c>
      <c r="P5231" s="6"/>
      <c r="Q5231" s="6" t="s">
        <v>7733</v>
      </c>
      <c r="R5231" s="6" t="s">
        <v>7734</v>
      </c>
      <c r="S5231" s="6"/>
      <c r="T5231" s="6" t="s">
        <v>3784</v>
      </c>
      <c r="U5231">
        <f t="shared" si="81"/>
        <v>1</v>
      </c>
    </row>
    <row r="5232" spans="1:21" x14ac:dyDescent="0.2">
      <c r="A5232" s="6" t="s">
        <v>13944</v>
      </c>
      <c r="B5232" s="6" t="s">
        <v>13937</v>
      </c>
      <c r="C5232" s="6">
        <v>3539060</v>
      </c>
      <c r="D5232" s="6" t="s">
        <v>9491</v>
      </c>
      <c r="E5232" s="6" t="s">
        <v>13945</v>
      </c>
      <c r="F5232" s="6" t="s">
        <v>6402</v>
      </c>
      <c r="G5232" s="6">
        <v>0</v>
      </c>
      <c r="H5232" s="6"/>
      <c r="I5232" s="6">
        <v>1</v>
      </c>
      <c r="J5232" s="6">
        <v>1</v>
      </c>
      <c r="K5232" s="6">
        <v>1</v>
      </c>
      <c r="L5232" s="6"/>
      <c r="M5232" s="6">
        <v>2022</v>
      </c>
      <c r="N5232" s="6" t="s">
        <v>7745</v>
      </c>
      <c r="O5232" s="6" t="s">
        <v>9523</v>
      </c>
      <c r="P5232" s="6"/>
      <c r="Q5232" s="6" t="s">
        <v>7733</v>
      </c>
      <c r="R5232" s="6" t="s">
        <v>7734</v>
      </c>
      <c r="S5232" s="6"/>
      <c r="T5232" s="6" t="s">
        <v>3781</v>
      </c>
      <c r="U5232">
        <f t="shared" si="81"/>
        <v>1</v>
      </c>
    </row>
    <row r="5233" spans="1:21" x14ac:dyDescent="0.2">
      <c r="A5233" s="6" t="s">
        <v>13946</v>
      </c>
      <c r="B5233" s="6" t="s">
        <v>13937</v>
      </c>
      <c r="C5233" s="6">
        <v>3539060</v>
      </c>
      <c r="D5233" s="6" t="s">
        <v>6419</v>
      </c>
      <c r="E5233" s="6" t="s">
        <v>13947</v>
      </c>
      <c r="F5233" s="6" t="s">
        <v>6402</v>
      </c>
      <c r="G5233" s="6">
        <v>309</v>
      </c>
      <c r="H5233" s="6">
        <v>488</v>
      </c>
      <c r="I5233" s="6">
        <v>1</v>
      </c>
      <c r="J5233" s="6">
        <v>1</v>
      </c>
      <c r="K5233" s="6">
        <v>0</v>
      </c>
      <c r="L5233" s="6"/>
      <c r="M5233" s="6">
        <v>2022</v>
      </c>
      <c r="N5233" s="6" t="s">
        <v>7745</v>
      </c>
      <c r="O5233" s="6" t="s">
        <v>9530</v>
      </c>
      <c r="P5233" s="6"/>
      <c r="Q5233" s="6" t="s">
        <v>7733</v>
      </c>
      <c r="R5233" s="6" t="s">
        <v>7734</v>
      </c>
      <c r="S5233" s="6"/>
      <c r="T5233" s="6" t="s">
        <v>3780</v>
      </c>
      <c r="U5233">
        <f t="shared" si="81"/>
        <v>2</v>
      </c>
    </row>
    <row r="5234" spans="1:21" x14ac:dyDescent="0.2">
      <c r="A5234" s="6" t="s">
        <v>13946</v>
      </c>
      <c r="B5234" s="6" t="s">
        <v>13937</v>
      </c>
      <c r="C5234" s="6">
        <v>3539060</v>
      </c>
      <c r="D5234" s="6" t="s">
        <v>6822</v>
      </c>
      <c r="E5234" s="6" t="s">
        <v>13948</v>
      </c>
      <c r="F5234" s="6" t="s">
        <v>6402</v>
      </c>
      <c r="G5234" s="6">
        <v>179</v>
      </c>
      <c r="H5234" s="6">
        <v>488</v>
      </c>
      <c r="I5234" s="6">
        <v>0</v>
      </c>
      <c r="J5234" s="6">
        <v>0</v>
      </c>
      <c r="K5234" s="6">
        <v>0</v>
      </c>
      <c r="L5234" s="6"/>
      <c r="M5234" s="6">
        <v>2022</v>
      </c>
      <c r="N5234" s="6" t="s">
        <v>7745</v>
      </c>
      <c r="O5234" s="6" t="s">
        <v>9530</v>
      </c>
      <c r="P5234" s="6"/>
      <c r="Q5234" s="6" t="s">
        <v>7733</v>
      </c>
      <c r="R5234" s="6" t="s">
        <v>7734</v>
      </c>
      <c r="S5234" s="6"/>
      <c r="T5234" s="6" t="s">
        <v>3785</v>
      </c>
      <c r="U5234">
        <f t="shared" si="81"/>
        <v>1</v>
      </c>
    </row>
    <row r="5235" spans="1:21" x14ac:dyDescent="0.2">
      <c r="A5235" s="6" t="s">
        <v>13949</v>
      </c>
      <c r="B5235" s="6" t="s">
        <v>13950</v>
      </c>
      <c r="C5235" s="6">
        <v>3523033</v>
      </c>
      <c r="D5235" s="6" t="s">
        <v>12473</v>
      </c>
      <c r="E5235" s="6" t="s">
        <v>7486</v>
      </c>
      <c r="F5235" s="6" t="s">
        <v>6402</v>
      </c>
      <c r="G5235" s="6">
        <v>0</v>
      </c>
      <c r="H5235" s="6"/>
      <c r="I5235" s="6">
        <v>1</v>
      </c>
      <c r="J5235" s="6">
        <v>1</v>
      </c>
      <c r="K5235" s="6">
        <v>1</v>
      </c>
      <c r="L5235" s="6"/>
      <c r="M5235" s="6">
        <v>2022</v>
      </c>
      <c r="N5235" s="6" t="s">
        <v>7732</v>
      </c>
      <c r="O5235" s="6">
        <v>99</v>
      </c>
      <c r="P5235" s="6"/>
      <c r="Q5235" s="6" t="s">
        <v>7733</v>
      </c>
      <c r="R5235" s="6" t="s">
        <v>7734</v>
      </c>
      <c r="S5235" s="6"/>
      <c r="T5235" s="6" t="s">
        <v>942</v>
      </c>
      <c r="U5235">
        <f t="shared" si="81"/>
        <v>1</v>
      </c>
    </row>
    <row r="5236" spans="1:21" x14ac:dyDescent="0.2">
      <c r="A5236" s="6" t="s">
        <v>13951</v>
      </c>
      <c r="B5236" s="6" t="s">
        <v>13950</v>
      </c>
      <c r="C5236" s="6">
        <v>3523033</v>
      </c>
      <c r="D5236" s="6" t="s">
        <v>6871</v>
      </c>
      <c r="E5236" s="6" t="s">
        <v>6803</v>
      </c>
      <c r="F5236" s="6" t="s">
        <v>6402</v>
      </c>
      <c r="G5236" s="6">
        <v>693</v>
      </c>
      <c r="H5236" s="6">
        <v>3807</v>
      </c>
      <c r="I5236" s="6">
        <v>0</v>
      </c>
      <c r="J5236" s="6">
        <v>1</v>
      </c>
      <c r="K5236" s="6">
        <v>0</v>
      </c>
      <c r="L5236" s="6"/>
      <c r="M5236" s="6">
        <v>2022</v>
      </c>
      <c r="N5236" s="6" t="s">
        <v>7745</v>
      </c>
      <c r="O5236" s="6">
        <v>99</v>
      </c>
      <c r="P5236" s="6"/>
      <c r="Q5236" s="6" t="s">
        <v>7733</v>
      </c>
      <c r="R5236" s="6" t="s">
        <v>7734</v>
      </c>
      <c r="S5236" s="6"/>
      <c r="T5236" s="6" t="s">
        <v>3858</v>
      </c>
      <c r="U5236">
        <f t="shared" si="81"/>
        <v>6</v>
      </c>
    </row>
    <row r="5237" spans="1:21" x14ac:dyDescent="0.2">
      <c r="A5237" s="6" t="s">
        <v>13951</v>
      </c>
      <c r="B5237" s="6" t="s">
        <v>13950</v>
      </c>
      <c r="C5237" s="6">
        <v>3523033</v>
      </c>
      <c r="D5237" s="6" t="s">
        <v>6809</v>
      </c>
      <c r="E5237" s="6" t="s">
        <v>13952</v>
      </c>
      <c r="F5237" s="6" t="s">
        <v>6402</v>
      </c>
      <c r="G5237" s="6">
        <v>515</v>
      </c>
      <c r="H5237" s="6">
        <v>3807</v>
      </c>
      <c r="I5237" s="6">
        <v>0</v>
      </c>
      <c r="J5237" s="6">
        <v>0</v>
      </c>
      <c r="K5237" s="6">
        <v>0</v>
      </c>
      <c r="L5237" s="6"/>
      <c r="M5237" s="6">
        <v>2022</v>
      </c>
      <c r="N5237" s="6" t="s">
        <v>7745</v>
      </c>
      <c r="O5237" s="6">
        <v>99</v>
      </c>
      <c r="P5237" s="6"/>
      <c r="Q5237" s="6" t="s">
        <v>7733</v>
      </c>
      <c r="R5237" s="6" t="s">
        <v>7734</v>
      </c>
      <c r="S5237" s="6"/>
      <c r="T5237" s="6" t="s">
        <v>3859</v>
      </c>
      <c r="U5237">
        <f t="shared" si="81"/>
        <v>5</v>
      </c>
    </row>
    <row r="5238" spans="1:21" x14ac:dyDescent="0.2">
      <c r="A5238" s="6" t="s">
        <v>13951</v>
      </c>
      <c r="B5238" s="6" t="s">
        <v>13950</v>
      </c>
      <c r="C5238" s="6">
        <v>3523033</v>
      </c>
      <c r="D5238" s="6" t="s">
        <v>13953</v>
      </c>
      <c r="E5238" s="6" t="s">
        <v>13954</v>
      </c>
      <c r="F5238" s="6" t="s">
        <v>6402</v>
      </c>
      <c r="G5238" s="6">
        <v>306</v>
      </c>
      <c r="H5238" s="6">
        <v>3807</v>
      </c>
      <c r="I5238" s="6">
        <v>0</v>
      </c>
      <c r="J5238" s="6">
        <v>0</v>
      </c>
      <c r="K5238" s="6">
        <v>0</v>
      </c>
      <c r="L5238" s="6"/>
      <c r="M5238" s="6">
        <v>2022</v>
      </c>
      <c r="N5238" s="6" t="s">
        <v>7745</v>
      </c>
      <c r="O5238" s="6">
        <v>99</v>
      </c>
      <c r="P5238" s="6"/>
      <c r="Q5238" s="6" t="s">
        <v>7733</v>
      </c>
      <c r="R5238" s="6" t="s">
        <v>7734</v>
      </c>
      <c r="S5238" s="6"/>
      <c r="T5238" s="6" t="s">
        <v>3860</v>
      </c>
      <c r="U5238">
        <f t="shared" si="81"/>
        <v>4</v>
      </c>
    </row>
    <row r="5239" spans="1:21" x14ac:dyDescent="0.2">
      <c r="A5239" s="6" t="s">
        <v>13951</v>
      </c>
      <c r="B5239" s="6" t="s">
        <v>13950</v>
      </c>
      <c r="C5239" s="6">
        <v>3523033</v>
      </c>
      <c r="D5239" s="6" t="s">
        <v>7179</v>
      </c>
      <c r="E5239" s="6" t="s">
        <v>13955</v>
      </c>
      <c r="F5239" s="6" t="s">
        <v>6402</v>
      </c>
      <c r="G5239" s="6">
        <v>852</v>
      </c>
      <c r="H5239" s="6">
        <v>3807</v>
      </c>
      <c r="I5239" s="6">
        <v>1</v>
      </c>
      <c r="J5239" s="6">
        <v>1</v>
      </c>
      <c r="K5239" s="6">
        <v>0</v>
      </c>
      <c r="L5239" s="6"/>
      <c r="M5239" s="6">
        <v>2022</v>
      </c>
      <c r="N5239" s="6" t="s">
        <v>7745</v>
      </c>
      <c r="O5239" s="6">
        <v>99</v>
      </c>
      <c r="P5239" s="6"/>
      <c r="Q5239" s="6" t="s">
        <v>7733</v>
      </c>
      <c r="R5239" s="6" t="s">
        <v>7734</v>
      </c>
      <c r="S5239" s="6"/>
      <c r="T5239" s="6" t="s">
        <v>3857</v>
      </c>
      <c r="U5239">
        <f t="shared" si="81"/>
        <v>3</v>
      </c>
    </row>
    <row r="5240" spans="1:21" x14ac:dyDescent="0.2">
      <c r="A5240" s="6" t="s">
        <v>13951</v>
      </c>
      <c r="B5240" s="6" t="s">
        <v>13950</v>
      </c>
      <c r="C5240" s="6">
        <v>3523033</v>
      </c>
      <c r="D5240" s="6" t="s">
        <v>6481</v>
      </c>
      <c r="E5240" s="6" t="s">
        <v>13956</v>
      </c>
      <c r="F5240" s="6" t="s">
        <v>6402</v>
      </c>
      <c r="G5240" s="6">
        <v>648</v>
      </c>
      <c r="H5240" s="6">
        <v>3807</v>
      </c>
      <c r="I5240" s="6">
        <v>0</v>
      </c>
      <c r="J5240" s="6">
        <v>1</v>
      </c>
      <c r="K5240" s="6">
        <v>0</v>
      </c>
      <c r="L5240" s="6"/>
      <c r="M5240" s="6">
        <v>2022</v>
      </c>
      <c r="N5240" s="6" t="s">
        <v>7745</v>
      </c>
      <c r="O5240" s="6">
        <v>99</v>
      </c>
      <c r="P5240" s="6"/>
      <c r="Q5240" s="6" t="s">
        <v>7733</v>
      </c>
      <c r="R5240" s="6" t="s">
        <v>7734</v>
      </c>
      <c r="S5240" s="6"/>
      <c r="T5240" s="6" t="s">
        <v>3856</v>
      </c>
      <c r="U5240">
        <f t="shared" si="81"/>
        <v>2</v>
      </c>
    </row>
    <row r="5241" spans="1:21" x14ac:dyDescent="0.2">
      <c r="A5241" s="6" t="s">
        <v>13951</v>
      </c>
      <c r="B5241" s="6" t="s">
        <v>13950</v>
      </c>
      <c r="C5241" s="6">
        <v>3523033</v>
      </c>
      <c r="D5241" s="6" t="s">
        <v>6622</v>
      </c>
      <c r="E5241" s="6" t="s">
        <v>6481</v>
      </c>
      <c r="F5241" s="6" t="s">
        <v>6402</v>
      </c>
      <c r="G5241" s="6">
        <v>793</v>
      </c>
      <c r="H5241" s="6">
        <v>3807</v>
      </c>
      <c r="I5241" s="6">
        <v>1</v>
      </c>
      <c r="J5241" s="6">
        <v>1</v>
      </c>
      <c r="K5241" s="6">
        <v>0</v>
      </c>
      <c r="L5241" s="6"/>
      <c r="M5241" s="6">
        <v>2022</v>
      </c>
      <c r="N5241" s="6" t="s">
        <v>7745</v>
      </c>
      <c r="O5241" s="6">
        <v>99</v>
      </c>
      <c r="P5241" s="6"/>
      <c r="Q5241" s="6" t="s">
        <v>7733</v>
      </c>
      <c r="R5241" s="6" t="s">
        <v>7734</v>
      </c>
      <c r="S5241" s="6"/>
      <c r="T5241" s="6" t="s">
        <v>3855</v>
      </c>
      <c r="U5241">
        <f t="shared" si="81"/>
        <v>1</v>
      </c>
    </row>
    <row r="5242" spans="1:21" x14ac:dyDescent="0.2">
      <c r="A5242" s="6" t="s">
        <v>13957</v>
      </c>
      <c r="B5242" s="6" t="s">
        <v>13958</v>
      </c>
      <c r="C5242" s="6">
        <v>3541004</v>
      </c>
      <c r="D5242" s="6" t="s">
        <v>6597</v>
      </c>
      <c r="E5242" s="6" t="s">
        <v>13959</v>
      </c>
      <c r="F5242" s="6" t="s">
        <v>6402</v>
      </c>
      <c r="G5242" s="6">
        <v>788</v>
      </c>
      <c r="H5242" s="6">
        <v>2887</v>
      </c>
      <c r="I5242" s="6">
        <v>1</v>
      </c>
      <c r="J5242" s="6">
        <v>0</v>
      </c>
      <c r="K5242" s="6">
        <v>0</v>
      </c>
      <c r="L5242" s="6"/>
      <c r="M5242" s="6">
        <v>2022</v>
      </c>
      <c r="N5242" s="6" t="s">
        <v>7732</v>
      </c>
      <c r="O5242" s="6">
        <v>99</v>
      </c>
      <c r="P5242" s="6"/>
      <c r="Q5242" s="6" t="s">
        <v>7733</v>
      </c>
      <c r="R5242" s="6" t="s">
        <v>7734</v>
      </c>
      <c r="S5242" s="6"/>
      <c r="T5242" s="6" t="s">
        <v>1220</v>
      </c>
      <c r="U5242">
        <f t="shared" si="81"/>
        <v>3</v>
      </c>
    </row>
    <row r="5243" spans="1:21" x14ac:dyDescent="0.2">
      <c r="A5243" s="6" t="s">
        <v>13957</v>
      </c>
      <c r="B5243" s="6" t="s">
        <v>13958</v>
      </c>
      <c r="C5243" s="6">
        <v>3541004</v>
      </c>
      <c r="D5243" s="6" t="s">
        <v>6411</v>
      </c>
      <c r="E5243" s="6" t="s">
        <v>6980</v>
      </c>
      <c r="F5243" s="6" t="s">
        <v>6402</v>
      </c>
      <c r="G5243" s="6">
        <v>1311</v>
      </c>
      <c r="H5243" s="6">
        <v>2887</v>
      </c>
      <c r="I5243" s="6">
        <v>0</v>
      </c>
      <c r="J5243" s="6">
        <v>1</v>
      </c>
      <c r="K5243" s="6">
        <v>0</v>
      </c>
      <c r="L5243" s="6"/>
      <c r="M5243" s="6">
        <v>2022</v>
      </c>
      <c r="N5243" s="6" t="s">
        <v>7732</v>
      </c>
      <c r="O5243" s="6">
        <v>99</v>
      </c>
      <c r="P5243" s="6"/>
      <c r="Q5243" s="6" t="s">
        <v>7733</v>
      </c>
      <c r="R5243" s="6" t="s">
        <v>7734</v>
      </c>
      <c r="S5243" s="6"/>
      <c r="T5243" s="6" t="s">
        <v>1219</v>
      </c>
      <c r="U5243">
        <f t="shared" si="81"/>
        <v>2</v>
      </c>
    </row>
    <row r="5244" spans="1:21" x14ac:dyDescent="0.2">
      <c r="A5244" s="6" t="s">
        <v>13957</v>
      </c>
      <c r="B5244" s="6" t="s">
        <v>13958</v>
      </c>
      <c r="C5244" s="6">
        <v>3541004</v>
      </c>
      <c r="D5244" s="6" t="s">
        <v>8022</v>
      </c>
      <c r="E5244" s="6" t="s">
        <v>13960</v>
      </c>
      <c r="F5244" s="6" t="s">
        <v>6402</v>
      </c>
      <c r="G5244" s="6">
        <v>788</v>
      </c>
      <c r="H5244" s="6">
        <v>2887</v>
      </c>
      <c r="I5244" s="6">
        <v>0</v>
      </c>
      <c r="J5244" s="6">
        <v>0</v>
      </c>
      <c r="K5244" s="6">
        <v>0</v>
      </c>
      <c r="L5244" s="6"/>
      <c r="M5244" s="6">
        <v>2022</v>
      </c>
      <c r="N5244" s="6" t="s">
        <v>7732</v>
      </c>
      <c r="O5244" s="6">
        <v>99</v>
      </c>
      <c r="P5244" s="6"/>
      <c r="Q5244" s="6" t="s">
        <v>7733</v>
      </c>
      <c r="R5244" s="6" t="s">
        <v>7734</v>
      </c>
      <c r="S5244" s="6"/>
      <c r="T5244" s="6" t="s">
        <v>1221</v>
      </c>
      <c r="U5244">
        <f t="shared" si="81"/>
        <v>1</v>
      </c>
    </row>
    <row r="5245" spans="1:21" x14ac:dyDescent="0.2">
      <c r="A5245" s="6" t="s">
        <v>13961</v>
      </c>
      <c r="B5245" s="6" t="s">
        <v>13958</v>
      </c>
      <c r="C5245" s="6">
        <v>3541004</v>
      </c>
      <c r="D5245" s="6" t="s">
        <v>6416</v>
      </c>
      <c r="E5245" s="6" t="s">
        <v>13962</v>
      </c>
      <c r="F5245" s="6" t="s">
        <v>6402</v>
      </c>
      <c r="G5245" s="6">
        <v>956</v>
      </c>
      <c r="H5245" s="6">
        <v>5453</v>
      </c>
      <c r="I5245" s="6">
        <v>0</v>
      </c>
      <c r="J5245" s="6">
        <v>0</v>
      </c>
      <c r="K5245" s="6">
        <v>0</v>
      </c>
      <c r="L5245" s="6"/>
      <c r="M5245" s="6">
        <v>2022</v>
      </c>
      <c r="N5245" s="6" t="s">
        <v>7773</v>
      </c>
      <c r="O5245" s="6">
        <v>99</v>
      </c>
      <c r="P5245" s="6"/>
      <c r="Q5245" s="6" t="s">
        <v>7733</v>
      </c>
      <c r="R5245" s="6" t="s">
        <v>7734</v>
      </c>
      <c r="S5245" s="6"/>
      <c r="T5245" s="6" t="s">
        <v>5389</v>
      </c>
      <c r="U5245">
        <f t="shared" si="81"/>
        <v>4</v>
      </c>
    </row>
    <row r="5246" spans="1:21" x14ac:dyDescent="0.2">
      <c r="A5246" s="6" t="s">
        <v>13961</v>
      </c>
      <c r="B5246" s="6" t="s">
        <v>13958</v>
      </c>
      <c r="C5246" s="6">
        <v>3541004</v>
      </c>
      <c r="D5246" s="6" t="s">
        <v>6505</v>
      </c>
      <c r="E5246" s="6" t="s">
        <v>13963</v>
      </c>
      <c r="F5246" s="6" t="s">
        <v>6402</v>
      </c>
      <c r="G5246" s="6">
        <v>922</v>
      </c>
      <c r="H5246" s="6">
        <v>5453</v>
      </c>
      <c r="I5246" s="6">
        <v>0</v>
      </c>
      <c r="J5246" s="6">
        <v>0</v>
      </c>
      <c r="K5246" s="6">
        <v>0</v>
      </c>
      <c r="L5246" s="6"/>
      <c r="M5246" s="6">
        <v>2022</v>
      </c>
      <c r="N5246" s="6" t="s">
        <v>7773</v>
      </c>
      <c r="O5246" s="6">
        <v>99</v>
      </c>
      <c r="P5246" s="6"/>
      <c r="Q5246" s="6" t="s">
        <v>7733</v>
      </c>
      <c r="R5246" s="6" t="s">
        <v>7734</v>
      </c>
      <c r="S5246" s="6"/>
      <c r="T5246" s="6" t="s">
        <v>5390</v>
      </c>
      <c r="U5246">
        <f t="shared" si="81"/>
        <v>3</v>
      </c>
    </row>
    <row r="5247" spans="1:21" x14ac:dyDescent="0.2">
      <c r="A5247" s="6" t="s">
        <v>13961</v>
      </c>
      <c r="B5247" s="6" t="s">
        <v>13958</v>
      </c>
      <c r="C5247" s="6">
        <v>3541004</v>
      </c>
      <c r="D5247" s="6" t="s">
        <v>6459</v>
      </c>
      <c r="E5247" s="6" t="s">
        <v>13964</v>
      </c>
      <c r="F5247" s="6" t="s">
        <v>6402</v>
      </c>
      <c r="G5247" s="6">
        <v>1770</v>
      </c>
      <c r="H5247" s="6">
        <v>5453</v>
      </c>
      <c r="I5247" s="6">
        <v>1</v>
      </c>
      <c r="J5247" s="6">
        <v>1</v>
      </c>
      <c r="K5247" s="6">
        <v>0</v>
      </c>
      <c r="L5247" s="6"/>
      <c r="M5247" s="6">
        <v>2022</v>
      </c>
      <c r="N5247" s="6" t="s">
        <v>7773</v>
      </c>
      <c r="O5247" s="6">
        <v>99</v>
      </c>
      <c r="P5247" s="6"/>
      <c r="Q5247" s="6" t="s">
        <v>7733</v>
      </c>
      <c r="R5247" s="6" t="s">
        <v>7734</v>
      </c>
      <c r="S5247" s="6"/>
      <c r="T5247" s="6" t="s">
        <v>5388</v>
      </c>
      <c r="U5247">
        <f t="shared" si="81"/>
        <v>2</v>
      </c>
    </row>
    <row r="5248" spans="1:21" x14ac:dyDescent="0.2">
      <c r="A5248" s="6" t="s">
        <v>13961</v>
      </c>
      <c r="B5248" s="6" t="s">
        <v>13958</v>
      </c>
      <c r="C5248" s="6">
        <v>3541004</v>
      </c>
      <c r="D5248" s="6" t="s">
        <v>13965</v>
      </c>
      <c r="E5248" s="6" t="s">
        <v>13966</v>
      </c>
      <c r="F5248" s="6" t="s">
        <v>6402</v>
      </c>
      <c r="G5248" s="6">
        <v>1805</v>
      </c>
      <c r="H5248" s="6">
        <v>5453</v>
      </c>
      <c r="I5248" s="6">
        <v>0</v>
      </c>
      <c r="J5248" s="6">
        <v>1</v>
      </c>
      <c r="K5248" s="6">
        <v>0</v>
      </c>
      <c r="L5248" s="6"/>
      <c r="M5248" s="6">
        <v>2022</v>
      </c>
      <c r="N5248" s="6" t="s">
        <v>7773</v>
      </c>
      <c r="O5248" s="6">
        <v>99</v>
      </c>
      <c r="P5248" s="6"/>
      <c r="Q5248" s="6" t="s">
        <v>7733</v>
      </c>
      <c r="R5248" s="6" t="s">
        <v>7734</v>
      </c>
      <c r="S5248" s="6"/>
      <c r="T5248" s="6" t="s">
        <v>5387</v>
      </c>
      <c r="U5248">
        <f t="shared" si="81"/>
        <v>1</v>
      </c>
    </row>
    <row r="5249" spans="1:21" x14ac:dyDescent="0.2">
      <c r="A5249" s="6" t="s">
        <v>13967</v>
      </c>
      <c r="B5249" s="6" t="s">
        <v>13958</v>
      </c>
      <c r="C5249" s="6">
        <v>3541004</v>
      </c>
      <c r="D5249" s="6" t="s">
        <v>6411</v>
      </c>
      <c r="E5249" s="6" t="s">
        <v>6641</v>
      </c>
      <c r="F5249" s="6" t="s">
        <v>6402</v>
      </c>
      <c r="G5249" s="6">
        <v>837</v>
      </c>
      <c r="H5249" s="6">
        <v>2593</v>
      </c>
      <c r="I5249" s="6">
        <v>1</v>
      </c>
      <c r="J5249" s="6">
        <v>1</v>
      </c>
      <c r="K5249" s="6">
        <v>0</v>
      </c>
      <c r="L5249" s="6"/>
      <c r="M5249" s="6">
        <v>2022</v>
      </c>
      <c r="N5249" s="6" t="s">
        <v>7745</v>
      </c>
      <c r="O5249" s="6" t="s">
        <v>13968</v>
      </c>
      <c r="P5249" s="6"/>
      <c r="Q5249" s="6" t="s">
        <v>7733</v>
      </c>
      <c r="R5249" s="6" t="s">
        <v>7734</v>
      </c>
      <c r="S5249" s="6"/>
      <c r="T5249" s="6" t="s">
        <v>5386</v>
      </c>
      <c r="U5249">
        <f t="shared" si="81"/>
        <v>4</v>
      </c>
    </row>
    <row r="5250" spans="1:21" x14ac:dyDescent="0.2">
      <c r="A5250" s="6" t="s">
        <v>13967</v>
      </c>
      <c r="B5250" s="6" t="s">
        <v>13958</v>
      </c>
      <c r="C5250" s="6">
        <v>3541004</v>
      </c>
      <c r="D5250" s="6" t="s">
        <v>6459</v>
      </c>
      <c r="E5250" s="6" t="s">
        <v>13969</v>
      </c>
      <c r="F5250" s="6" t="s">
        <v>6402</v>
      </c>
      <c r="G5250" s="6">
        <v>889</v>
      </c>
      <c r="H5250" s="6">
        <v>2593</v>
      </c>
      <c r="I5250" s="6">
        <v>1</v>
      </c>
      <c r="J5250" s="6">
        <v>1</v>
      </c>
      <c r="K5250" s="6">
        <v>0</v>
      </c>
      <c r="L5250" s="6"/>
      <c r="M5250" s="6">
        <v>2022</v>
      </c>
      <c r="N5250" s="6" t="s">
        <v>7745</v>
      </c>
      <c r="O5250" s="6" t="s">
        <v>13968</v>
      </c>
      <c r="P5250" s="6"/>
      <c r="Q5250" s="6" t="s">
        <v>7733</v>
      </c>
      <c r="R5250" s="6" t="s">
        <v>7734</v>
      </c>
      <c r="S5250" s="6"/>
      <c r="T5250" s="6" t="s">
        <v>5385</v>
      </c>
      <c r="U5250">
        <f t="shared" si="81"/>
        <v>3</v>
      </c>
    </row>
    <row r="5251" spans="1:21" x14ac:dyDescent="0.2">
      <c r="A5251" s="6" t="s">
        <v>13967</v>
      </c>
      <c r="B5251" s="6" t="s">
        <v>13958</v>
      </c>
      <c r="C5251" s="6">
        <v>3541004</v>
      </c>
      <c r="D5251" s="6" t="s">
        <v>6430</v>
      </c>
      <c r="E5251" s="6" t="s">
        <v>13970</v>
      </c>
      <c r="F5251" s="6" t="s">
        <v>6402</v>
      </c>
      <c r="G5251" s="6">
        <v>407</v>
      </c>
      <c r="H5251" s="6">
        <v>2593</v>
      </c>
      <c r="I5251" s="6">
        <v>0</v>
      </c>
      <c r="J5251" s="6">
        <v>0</v>
      </c>
      <c r="K5251" s="6">
        <v>0</v>
      </c>
      <c r="L5251" s="6"/>
      <c r="M5251" s="6">
        <v>2022</v>
      </c>
      <c r="N5251" s="6" t="s">
        <v>7745</v>
      </c>
      <c r="O5251" s="6" t="s">
        <v>13968</v>
      </c>
      <c r="P5251" s="6"/>
      <c r="Q5251" s="6" t="s">
        <v>7733</v>
      </c>
      <c r="R5251" s="6" t="s">
        <v>7734</v>
      </c>
      <c r="S5251" s="6"/>
      <c r="T5251" s="6" t="s">
        <v>5391</v>
      </c>
      <c r="U5251">
        <f t="shared" ref="U5251:U5314" si="82">COUNTIF(A5251:A11551,A5251)</f>
        <v>2</v>
      </c>
    </row>
    <row r="5252" spans="1:21" x14ac:dyDescent="0.2">
      <c r="A5252" s="6" t="s">
        <v>13967</v>
      </c>
      <c r="B5252" s="6" t="s">
        <v>13958</v>
      </c>
      <c r="C5252" s="6">
        <v>3541004</v>
      </c>
      <c r="D5252" s="6" t="s">
        <v>6859</v>
      </c>
      <c r="E5252" s="6" t="s">
        <v>11468</v>
      </c>
      <c r="F5252" s="6" t="s">
        <v>6402</v>
      </c>
      <c r="G5252" s="6">
        <v>460</v>
      </c>
      <c r="H5252" s="6">
        <v>2593</v>
      </c>
      <c r="I5252" s="6">
        <v>0</v>
      </c>
      <c r="J5252" s="6">
        <v>0</v>
      </c>
      <c r="K5252" s="6">
        <v>0</v>
      </c>
      <c r="L5252" s="6"/>
      <c r="M5252" s="6">
        <v>2022</v>
      </c>
      <c r="N5252" s="6" t="s">
        <v>7745</v>
      </c>
      <c r="O5252" s="6" t="s">
        <v>13968</v>
      </c>
      <c r="P5252" s="6"/>
      <c r="Q5252" s="6" t="s">
        <v>7733</v>
      </c>
      <c r="R5252" s="6" t="s">
        <v>7734</v>
      </c>
      <c r="S5252" s="6"/>
      <c r="T5252" s="6" t="s">
        <v>5392</v>
      </c>
      <c r="U5252">
        <f t="shared" si="82"/>
        <v>1</v>
      </c>
    </row>
    <row r="5253" spans="1:21" x14ac:dyDescent="0.2">
      <c r="A5253" s="6" t="s">
        <v>13971</v>
      </c>
      <c r="B5253" s="6" t="s">
        <v>13958</v>
      </c>
      <c r="C5253" s="6">
        <v>3541004</v>
      </c>
      <c r="D5253" s="6" t="s">
        <v>13972</v>
      </c>
      <c r="E5253" s="6" t="s">
        <v>13973</v>
      </c>
      <c r="F5253" s="6" t="s">
        <v>6402</v>
      </c>
      <c r="G5253" s="6">
        <v>0</v>
      </c>
      <c r="H5253" s="6"/>
      <c r="I5253" s="6">
        <v>0</v>
      </c>
      <c r="J5253" s="6">
        <v>1</v>
      </c>
      <c r="K5253" s="6">
        <v>1</v>
      </c>
      <c r="L5253" s="6"/>
      <c r="M5253" s="6">
        <v>2022</v>
      </c>
      <c r="N5253" s="6" t="s">
        <v>7745</v>
      </c>
      <c r="O5253" s="6" t="s">
        <v>13974</v>
      </c>
      <c r="P5253" s="6"/>
      <c r="Q5253" s="6" t="s">
        <v>7733</v>
      </c>
      <c r="R5253" s="6" t="s">
        <v>7734</v>
      </c>
      <c r="S5253" s="6"/>
      <c r="T5253" s="6" t="s">
        <v>5383</v>
      </c>
      <c r="U5253">
        <f t="shared" si="82"/>
        <v>2</v>
      </c>
    </row>
    <row r="5254" spans="1:21" x14ac:dyDescent="0.2">
      <c r="A5254" s="6" t="s">
        <v>13971</v>
      </c>
      <c r="B5254" s="6" t="s">
        <v>13958</v>
      </c>
      <c r="C5254" s="6">
        <v>3541004</v>
      </c>
      <c r="D5254" s="6" t="s">
        <v>6550</v>
      </c>
      <c r="E5254" s="6" t="s">
        <v>6980</v>
      </c>
      <c r="F5254" s="6" t="s">
        <v>6402</v>
      </c>
      <c r="G5254" s="6">
        <v>0</v>
      </c>
      <c r="H5254" s="6"/>
      <c r="I5254" s="6">
        <v>0</v>
      </c>
      <c r="J5254" s="6">
        <v>1</v>
      </c>
      <c r="K5254" s="6">
        <v>1</v>
      </c>
      <c r="L5254" s="6"/>
      <c r="M5254" s="6">
        <v>2022</v>
      </c>
      <c r="N5254" s="6" t="s">
        <v>7745</v>
      </c>
      <c r="O5254" s="6" t="s">
        <v>13974</v>
      </c>
      <c r="P5254" s="6"/>
      <c r="Q5254" s="6" t="s">
        <v>7733</v>
      </c>
      <c r="R5254" s="6" t="s">
        <v>7734</v>
      </c>
      <c r="S5254" s="6"/>
      <c r="T5254" s="6" t="s">
        <v>5382</v>
      </c>
      <c r="U5254">
        <f t="shared" si="82"/>
        <v>1</v>
      </c>
    </row>
    <row r="5255" spans="1:21" x14ac:dyDescent="0.2">
      <c r="A5255" s="6" t="s">
        <v>13975</v>
      </c>
      <c r="B5255" s="6" t="s">
        <v>13976</v>
      </c>
      <c r="C5255" s="6">
        <v>3523050</v>
      </c>
      <c r="D5255" s="6" t="s">
        <v>6956</v>
      </c>
      <c r="E5255" s="6" t="s">
        <v>7534</v>
      </c>
      <c r="F5255" s="6" t="s">
        <v>6402</v>
      </c>
      <c r="G5255" s="6">
        <v>1646</v>
      </c>
      <c r="H5255" s="6">
        <v>3121</v>
      </c>
      <c r="I5255" s="6">
        <v>1</v>
      </c>
      <c r="J5255" s="6">
        <v>1</v>
      </c>
      <c r="K5255" s="6">
        <v>0</v>
      </c>
      <c r="L5255" s="6"/>
      <c r="M5255" s="6">
        <v>2022</v>
      </c>
      <c r="N5255" s="6" t="s">
        <v>7732</v>
      </c>
      <c r="O5255" s="6">
        <v>99</v>
      </c>
      <c r="P5255" s="6"/>
      <c r="Q5255" s="6" t="s">
        <v>7733</v>
      </c>
      <c r="R5255" s="6" t="s">
        <v>7734</v>
      </c>
      <c r="S5255" s="6"/>
      <c r="T5255" s="6" t="s">
        <v>1384</v>
      </c>
      <c r="U5255">
        <f t="shared" si="82"/>
        <v>2</v>
      </c>
    </row>
    <row r="5256" spans="1:21" x14ac:dyDescent="0.2">
      <c r="A5256" s="6" t="s">
        <v>13975</v>
      </c>
      <c r="B5256" s="6" t="s">
        <v>13976</v>
      </c>
      <c r="C5256" s="6">
        <v>3523050</v>
      </c>
      <c r="D5256" s="6" t="s">
        <v>6838</v>
      </c>
      <c r="E5256" s="6" t="s">
        <v>13977</v>
      </c>
      <c r="F5256" s="6" t="s">
        <v>6402</v>
      </c>
      <c r="G5256" s="6">
        <v>1475</v>
      </c>
      <c r="H5256" s="6">
        <v>3121</v>
      </c>
      <c r="I5256" s="6">
        <v>0</v>
      </c>
      <c r="J5256" s="6">
        <v>0</v>
      </c>
      <c r="K5256" s="6">
        <v>0</v>
      </c>
      <c r="L5256" s="6"/>
      <c r="M5256" s="6">
        <v>2022</v>
      </c>
      <c r="N5256" s="6" t="s">
        <v>7732</v>
      </c>
      <c r="O5256" s="6">
        <v>99</v>
      </c>
      <c r="P5256" s="6"/>
      <c r="Q5256" s="6" t="s">
        <v>7733</v>
      </c>
      <c r="R5256" s="6" t="s">
        <v>7734</v>
      </c>
      <c r="S5256" s="6"/>
      <c r="T5256" s="6" t="s">
        <v>1385</v>
      </c>
      <c r="U5256">
        <f t="shared" si="82"/>
        <v>1</v>
      </c>
    </row>
    <row r="5257" spans="1:21" x14ac:dyDescent="0.2">
      <c r="A5257" s="6" t="s">
        <v>13978</v>
      </c>
      <c r="B5257" s="6" t="s">
        <v>13976</v>
      </c>
      <c r="C5257" s="6">
        <v>3523050</v>
      </c>
      <c r="D5257" s="6" t="s">
        <v>6678</v>
      </c>
      <c r="E5257" s="6" t="s">
        <v>8914</v>
      </c>
      <c r="F5257" s="6" t="s">
        <v>6402</v>
      </c>
      <c r="G5257" s="6">
        <v>289</v>
      </c>
      <c r="H5257" s="6">
        <v>836</v>
      </c>
      <c r="I5257" s="6">
        <v>0</v>
      </c>
      <c r="J5257" s="6">
        <v>0</v>
      </c>
      <c r="K5257" s="6">
        <v>0</v>
      </c>
      <c r="L5257" s="6"/>
      <c r="M5257" s="6">
        <v>2022</v>
      </c>
      <c r="N5257" s="6" t="s">
        <v>7745</v>
      </c>
      <c r="O5257" s="6">
        <v>1</v>
      </c>
      <c r="P5257" s="6"/>
      <c r="Q5257" s="6" t="s">
        <v>7733</v>
      </c>
      <c r="R5257" s="6" t="s">
        <v>7734</v>
      </c>
      <c r="S5257" s="6"/>
      <c r="T5257" s="6" t="s">
        <v>6117</v>
      </c>
      <c r="U5257">
        <f t="shared" si="82"/>
        <v>3</v>
      </c>
    </row>
    <row r="5258" spans="1:21" x14ac:dyDescent="0.2">
      <c r="A5258" s="6" t="s">
        <v>13978</v>
      </c>
      <c r="B5258" s="6" t="s">
        <v>13976</v>
      </c>
      <c r="C5258" s="6">
        <v>3523050</v>
      </c>
      <c r="D5258" s="6" t="s">
        <v>13979</v>
      </c>
      <c r="E5258" s="6" t="s">
        <v>13980</v>
      </c>
      <c r="F5258" s="6" t="s">
        <v>6402</v>
      </c>
      <c r="G5258" s="6">
        <v>165</v>
      </c>
      <c r="H5258" s="6">
        <v>836</v>
      </c>
      <c r="I5258" s="6">
        <v>0</v>
      </c>
      <c r="J5258" s="6">
        <v>0</v>
      </c>
      <c r="K5258" s="6">
        <v>0</v>
      </c>
      <c r="L5258" s="6"/>
      <c r="M5258" s="6">
        <v>2022</v>
      </c>
      <c r="N5258" s="6" t="s">
        <v>7745</v>
      </c>
      <c r="O5258" s="6">
        <v>1</v>
      </c>
      <c r="P5258" s="6"/>
      <c r="Q5258" s="6" t="s">
        <v>7733</v>
      </c>
      <c r="R5258" s="6" t="s">
        <v>7734</v>
      </c>
      <c r="S5258" s="6"/>
      <c r="T5258" s="6" t="s">
        <v>6118</v>
      </c>
      <c r="U5258">
        <f t="shared" si="82"/>
        <v>2</v>
      </c>
    </row>
    <row r="5259" spans="1:21" x14ac:dyDescent="0.2">
      <c r="A5259" s="6" t="s">
        <v>13978</v>
      </c>
      <c r="B5259" s="6" t="s">
        <v>13976</v>
      </c>
      <c r="C5259" s="6">
        <v>3523050</v>
      </c>
      <c r="D5259" s="6" t="s">
        <v>7471</v>
      </c>
      <c r="E5259" s="6" t="s">
        <v>13981</v>
      </c>
      <c r="F5259" s="6" t="s">
        <v>6402</v>
      </c>
      <c r="G5259" s="6">
        <v>382</v>
      </c>
      <c r="H5259" s="6">
        <v>836</v>
      </c>
      <c r="I5259" s="6">
        <v>0</v>
      </c>
      <c r="J5259" s="6">
        <v>1</v>
      </c>
      <c r="K5259" s="6">
        <v>0</v>
      </c>
      <c r="L5259" s="6"/>
      <c r="M5259" s="6">
        <v>2022</v>
      </c>
      <c r="N5259" s="6" t="s">
        <v>7745</v>
      </c>
      <c r="O5259" s="6">
        <v>1</v>
      </c>
      <c r="P5259" s="6"/>
      <c r="Q5259" s="6" t="s">
        <v>7733</v>
      </c>
      <c r="R5259" s="6" t="s">
        <v>7734</v>
      </c>
      <c r="S5259" s="6"/>
      <c r="T5259" s="6" t="s">
        <v>6116</v>
      </c>
      <c r="U5259">
        <f t="shared" si="82"/>
        <v>1</v>
      </c>
    </row>
    <row r="5260" spans="1:21" x14ac:dyDescent="0.2">
      <c r="A5260" s="6" t="s">
        <v>13982</v>
      </c>
      <c r="B5260" s="6" t="s">
        <v>13976</v>
      </c>
      <c r="C5260" s="6">
        <v>3523050</v>
      </c>
      <c r="D5260" s="6" t="s">
        <v>9834</v>
      </c>
      <c r="E5260" s="6" t="s">
        <v>6697</v>
      </c>
      <c r="F5260" s="6" t="s">
        <v>6402</v>
      </c>
      <c r="G5260" s="6">
        <v>843</v>
      </c>
      <c r="H5260" s="6">
        <v>952</v>
      </c>
      <c r="I5260" s="6">
        <v>1</v>
      </c>
      <c r="J5260" s="6">
        <v>1</v>
      </c>
      <c r="K5260" s="6">
        <v>0</v>
      </c>
      <c r="L5260" s="6"/>
      <c r="M5260" s="6">
        <v>2022</v>
      </c>
      <c r="N5260" s="6" t="s">
        <v>7745</v>
      </c>
      <c r="O5260" s="6">
        <v>2</v>
      </c>
      <c r="P5260" s="6"/>
      <c r="Q5260" s="6" t="s">
        <v>7733</v>
      </c>
      <c r="R5260" s="6" t="s">
        <v>7734</v>
      </c>
      <c r="S5260" s="6"/>
      <c r="T5260" s="6" t="s">
        <v>6115</v>
      </c>
      <c r="U5260">
        <f t="shared" si="82"/>
        <v>2</v>
      </c>
    </row>
    <row r="5261" spans="1:21" x14ac:dyDescent="0.2">
      <c r="A5261" s="6" t="s">
        <v>13982</v>
      </c>
      <c r="B5261" s="6" t="s">
        <v>13976</v>
      </c>
      <c r="C5261" s="6">
        <v>3523050</v>
      </c>
      <c r="D5261" s="6" t="s">
        <v>13983</v>
      </c>
      <c r="E5261" s="6" t="s">
        <v>13984</v>
      </c>
      <c r="F5261" s="6" t="s">
        <v>6402</v>
      </c>
      <c r="G5261" s="6">
        <v>109</v>
      </c>
      <c r="H5261" s="6">
        <v>952</v>
      </c>
      <c r="I5261" s="6">
        <v>0</v>
      </c>
      <c r="J5261" s="6">
        <v>0</v>
      </c>
      <c r="K5261" s="6">
        <v>0</v>
      </c>
      <c r="L5261" s="6"/>
      <c r="M5261" s="6">
        <v>2022</v>
      </c>
      <c r="N5261" s="6" t="s">
        <v>7745</v>
      </c>
      <c r="O5261" s="6">
        <v>2</v>
      </c>
      <c r="P5261" s="6"/>
      <c r="Q5261" s="6" t="s">
        <v>7733</v>
      </c>
      <c r="R5261" s="6" t="s">
        <v>7734</v>
      </c>
      <c r="S5261" s="6"/>
      <c r="T5261" s="6" t="s">
        <v>6119</v>
      </c>
      <c r="U5261">
        <f t="shared" si="82"/>
        <v>1</v>
      </c>
    </row>
    <row r="5262" spans="1:21" x14ac:dyDescent="0.2">
      <c r="A5262" s="6" t="s">
        <v>13985</v>
      </c>
      <c r="B5262" s="6" t="s">
        <v>13976</v>
      </c>
      <c r="C5262" s="6">
        <v>3523050</v>
      </c>
      <c r="D5262" s="6" t="s">
        <v>6794</v>
      </c>
      <c r="E5262" s="6" t="s">
        <v>13986</v>
      </c>
      <c r="F5262" s="6" t="s">
        <v>6402</v>
      </c>
      <c r="G5262" s="6">
        <v>0</v>
      </c>
      <c r="H5262" s="6"/>
      <c r="I5262" s="6">
        <v>1</v>
      </c>
      <c r="J5262" s="6">
        <v>1</v>
      </c>
      <c r="K5262" s="6">
        <v>1</v>
      </c>
      <c r="L5262" s="6"/>
      <c r="M5262" s="6">
        <v>2022</v>
      </c>
      <c r="N5262" s="6" t="s">
        <v>7745</v>
      </c>
      <c r="O5262" s="6">
        <v>3</v>
      </c>
      <c r="P5262" s="6"/>
      <c r="Q5262" s="6" t="s">
        <v>7733</v>
      </c>
      <c r="R5262" s="6" t="s">
        <v>7734</v>
      </c>
      <c r="S5262" s="6"/>
      <c r="T5262" s="6" t="s">
        <v>6114</v>
      </c>
      <c r="U5262">
        <f t="shared" si="82"/>
        <v>1</v>
      </c>
    </row>
    <row r="5263" spans="1:21" x14ac:dyDescent="0.2">
      <c r="A5263" s="6" t="s">
        <v>13987</v>
      </c>
      <c r="B5263" s="6" t="s">
        <v>13976</v>
      </c>
      <c r="C5263" s="6">
        <v>3523050</v>
      </c>
      <c r="D5263" s="6" t="s">
        <v>6428</v>
      </c>
      <c r="E5263" s="6" t="s">
        <v>7711</v>
      </c>
      <c r="F5263" s="6" t="s">
        <v>6402</v>
      </c>
      <c r="G5263" s="6">
        <v>0</v>
      </c>
      <c r="H5263" s="6"/>
      <c r="I5263" s="6">
        <v>1</v>
      </c>
      <c r="J5263" s="6">
        <v>1</v>
      </c>
      <c r="K5263" s="6">
        <v>1</v>
      </c>
      <c r="L5263" s="6"/>
      <c r="M5263" s="6">
        <v>2022</v>
      </c>
      <c r="N5263" s="6" t="s">
        <v>7745</v>
      </c>
      <c r="O5263" s="6">
        <v>4</v>
      </c>
      <c r="P5263" s="6"/>
      <c r="Q5263" s="6" t="s">
        <v>7733</v>
      </c>
      <c r="R5263" s="6" t="s">
        <v>7734</v>
      </c>
      <c r="S5263" s="6"/>
      <c r="T5263" s="6" t="s">
        <v>6113</v>
      </c>
      <c r="U5263">
        <f t="shared" si="82"/>
        <v>1</v>
      </c>
    </row>
    <row r="5264" spans="1:21" x14ac:dyDescent="0.2">
      <c r="A5264" s="6" t="s">
        <v>13988</v>
      </c>
      <c r="B5264" s="6" t="s">
        <v>13989</v>
      </c>
      <c r="C5264" s="6">
        <v>3560042</v>
      </c>
      <c r="D5264" s="6" t="s">
        <v>6539</v>
      </c>
      <c r="E5264" s="6" t="s">
        <v>13990</v>
      </c>
      <c r="F5264" s="6" t="s">
        <v>6402</v>
      </c>
      <c r="G5264" s="6">
        <v>1397</v>
      </c>
      <c r="H5264" s="6">
        <v>1703</v>
      </c>
      <c r="I5264" s="6">
        <v>1</v>
      </c>
      <c r="J5264" s="6">
        <v>1</v>
      </c>
      <c r="K5264" s="6">
        <v>0</v>
      </c>
      <c r="L5264" s="6"/>
      <c r="M5264" s="6">
        <v>2022</v>
      </c>
      <c r="N5264" s="6" t="s">
        <v>7732</v>
      </c>
      <c r="O5264" s="6">
        <v>99</v>
      </c>
      <c r="P5264" s="6"/>
      <c r="Q5264" s="6" t="s">
        <v>7733</v>
      </c>
      <c r="R5264" s="6" t="s">
        <v>7734</v>
      </c>
      <c r="S5264" s="6"/>
      <c r="T5264" s="6" t="s">
        <v>1166</v>
      </c>
      <c r="U5264">
        <f t="shared" si="82"/>
        <v>2</v>
      </c>
    </row>
    <row r="5265" spans="1:21" x14ac:dyDescent="0.2">
      <c r="A5265" s="6" t="s">
        <v>13988</v>
      </c>
      <c r="B5265" s="6" t="s">
        <v>13989</v>
      </c>
      <c r="C5265" s="6">
        <v>3560042</v>
      </c>
      <c r="D5265" s="6" t="s">
        <v>6584</v>
      </c>
      <c r="E5265" s="6" t="s">
        <v>6481</v>
      </c>
      <c r="F5265" s="6" t="s">
        <v>6402</v>
      </c>
      <c r="G5265" s="6">
        <v>306</v>
      </c>
      <c r="H5265" s="6">
        <v>1703</v>
      </c>
      <c r="I5265" s="6">
        <v>0</v>
      </c>
      <c r="J5265" s="6">
        <v>0</v>
      </c>
      <c r="K5265" s="6">
        <v>0</v>
      </c>
      <c r="L5265" s="6"/>
      <c r="M5265" s="6">
        <v>2022</v>
      </c>
      <c r="N5265" s="6" t="s">
        <v>7732</v>
      </c>
      <c r="O5265" s="6">
        <v>99</v>
      </c>
      <c r="P5265" s="6"/>
      <c r="Q5265" s="6" t="s">
        <v>7733</v>
      </c>
      <c r="R5265" s="6" t="s">
        <v>7734</v>
      </c>
      <c r="S5265" s="6"/>
      <c r="T5265" s="6" t="s">
        <v>1167</v>
      </c>
      <c r="U5265">
        <f t="shared" si="82"/>
        <v>1</v>
      </c>
    </row>
    <row r="5266" spans="1:21" x14ac:dyDescent="0.2">
      <c r="A5266" s="6" t="s">
        <v>13991</v>
      </c>
      <c r="B5266" s="6" t="s">
        <v>13989</v>
      </c>
      <c r="C5266" s="6">
        <v>3560042</v>
      </c>
      <c r="D5266" s="6" t="s">
        <v>7265</v>
      </c>
      <c r="E5266" s="6" t="s">
        <v>9025</v>
      </c>
      <c r="F5266" s="6" t="s">
        <v>6402</v>
      </c>
      <c r="G5266" s="6">
        <v>1152</v>
      </c>
      <c r="H5266" s="6">
        <v>6410</v>
      </c>
      <c r="I5266" s="6">
        <v>1</v>
      </c>
      <c r="J5266" s="6">
        <v>1</v>
      </c>
      <c r="K5266" s="6">
        <v>0</v>
      </c>
      <c r="L5266" s="6"/>
      <c r="M5266" s="6">
        <v>2022</v>
      </c>
      <c r="N5266" s="6" t="s">
        <v>7745</v>
      </c>
      <c r="O5266" s="6">
        <v>99</v>
      </c>
      <c r="P5266" s="6"/>
      <c r="Q5266" s="6" t="s">
        <v>7733</v>
      </c>
      <c r="R5266" s="6" t="s">
        <v>7734</v>
      </c>
      <c r="S5266" s="6"/>
      <c r="T5266" s="6" t="s">
        <v>5092</v>
      </c>
      <c r="U5266">
        <f t="shared" si="82"/>
        <v>8</v>
      </c>
    </row>
    <row r="5267" spans="1:21" x14ac:dyDescent="0.2">
      <c r="A5267" s="6" t="s">
        <v>13991</v>
      </c>
      <c r="B5267" s="6" t="s">
        <v>13989</v>
      </c>
      <c r="C5267" s="6">
        <v>3560042</v>
      </c>
      <c r="D5267" s="6" t="s">
        <v>6736</v>
      </c>
      <c r="E5267" s="6" t="s">
        <v>13992</v>
      </c>
      <c r="F5267" s="6" t="s">
        <v>6402</v>
      </c>
      <c r="G5267" s="6">
        <v>834</v>
      </c>
      <c r="H5267" s="6">
        <v>6410</v>
      </c>
      <c r="I5267" s="6">
        <v>1</v>
      </c>
      <c r="J5267" s="6">
        <v>0</v>
      </c>
      <c r="K5267" s="6">
        <v>0</v>
      </c>
      <c r="L5267" s="6"/>
      <c r="M5267" s="6">
        <v>2022</v>
      </c>
      <c r="N5267" s="6" t="s">
        <v>7745</v>
      </c>
      <c r="O5267" s="6">
        <v>99</v>
      </c>
      <c r="P5267" s="6"/>
      <c r="Q5267" s="6" t="s">
        <v>7733</v>
      </c>
      <c r="R5267" s="6" t="s">
        <v>7734</v>
      </c>
      <c r="S5267" s="6"/>
      <c r="T5267" s="6" t="s">
        <v>5093</v>
      </c>
      <c r="U5267">
        <f t="shared" si="82"/>
        <v>7</v>
      </c>
    </row>
    <row r="5268" spans="1:21" x14ac:dyDescent="0.2">
      <c r="A5268" s="6" t="s">
        <v>13991</v>
      </c>
      <c r="B5268" s="6" t="s">
        <v>13989</v>
      </c>
      <c r="C5268" s="6">
        <v>3560042</v>
      </c>
      <c r="D5268" s="6" t="s">
        <v>6820</v>
      </c>
      <c r="E5268" s="6" t="s">
        <v>13993</v>
      </c>
      <c r="F5268" s="6" t="s">
        <v>6402</v>
      </c>
      <c r="G5268" s="6">
        <v>1014</v>
      </c>
      <c r="H5268" s="6">
        <v>6410</v>
      </c>
      <c r="I5268" s="6">
        <v>1</v>
      </c>
      <c r="J5268" s="6">
        <v>1</v>
      </c>
      <c r="K5268" s="6">
        <v>0</v>
      </c>
      <c r="L5268" s="6"/>
      <c r="M5268" s="6">
        <v>2022</v>
      </c>
      <c r="N5268" s="6" t="s">
        <v>7745</v>
      </c>
      <c r="O5268" s="6">
        <v>99</v>
      </c>
      <c r="P5268" s="6"/>
      <c r="Q5268" s="6" t="s">
        <v>7733</v>
      </c>
      <c r="R5268" s="6" t="s">
        <v>7734</v>
      </c>
      <c r="S5268" s="6"/>
      <c r="T5268" s="6" t="s">
        <v>5091</v>
      </c>
      <c r="U5268">
        <f t="shared" si="82"/>
        <v>6</v>
      </c>
    </row>
    <row r="5269" spans="1:21" x14ac:dyDescent="0.2">
      <c r="A5269" s="6" t="s">
        <v>13991</v>
      </c>
      <c r="B5269" s="6" t="s">
        <v>13989</v>
      </c>
      <c r="C5269" s="6">
        <v>3560042</v>
      </c>
      <c r="D5269" s="6" t="s">
        <v>6455</v>
      </c>
      <c r="E5269" s="6" t="s">
        <v>13994</v>
      </c>
      <c r="F5269" s="6" t="s">
        <v>6402</v>
      </c>
      <c r="G5269" s="6">
        <v>1139</v>
      </c>
      <c r="H5269" s="6">
        <v>6410</v>
      </c>
      <c r="I5269" s="6">
        <v>1</v>
      </c>
      <c r="J5269" s="6">
        <v>1</v>
      </c>
      <c r="K5269" s="6">
        <v>0</v>
      </c>
      <c r="L5269" s="6"/>
      <c r="M5269" s="6">
        <v>2022</v>
      </c>
      <c r="N5269" s="6" t="s">
        <v>7745</v>
      </c>
      <c r="O5269" s="6">
        <v>99</v>
      </c>
      <c r="P5269" s="6"/>
      <c r="Q5269" s="6" t="s">
        <v>7733</v>
      </c>
      <c r="R5269" s="6" t="s">
        <v>7734</v>
      </c>
      <c r="S5269" s="6"/>
      <c r="T5269" s="6" t="s">
        <v>5090</v>
      </c>
      <c r="U5269">
        <f t="shared" si="82"/>
        <v>5</v>
      </c>
    </row>
    <row r="5270" spans="1:21" x14ac:dyDescent="0.2">
      <c r="A5270" s="6" t="s">
        <v>13991</v>
      </c>
      <c r="B5270" s="6" t="s">
        <v>13989</v>
      </c>
      <c r="C5270" s="6">
        <v>3560042</v>
      </c>
      <c r="D5270" s="6" t="s">
        <v>7448</v>
      </c>
      <c r="E5270" s="6" t="s">
        <v>13995</v>
      </c>
      <c r="F5270" s="6" t="s">
        <v>6402</v>
      </c>
      <c r="G5270" s="6">
        <v>538</v>
      </c>
      <c r="H5270" s="6">
        <v>6410</v>
      </c>
      <c r="I5270" s="6">
        <v>0</v>
      </c>
      <c r="J5270" s="6">
        <v>0</v>
      </c>
      <c r="K5270" s="6">
        <v>0</v>
      </c>
      <c r="L5270" s="6"/>
      <c r="M5270" s="6">
        <v>2022</v>
      </c>
      <c r="N5270" s="6" t="s">
        <v>7745</v>
      </c>
      <c r="O5270" s="6">
        <v>99</v>
      </c>
      <c r="P5270" s="6"/>
      <c r="Q5270" s="6" t="s">
        <v>7733</v>
      </c>
      <c r="R5270" s="6" t="s">
        <v>7734</v>
      </c>
      <c r="S5270" s="6"/>
      <c r="T5270" s="6" t="s">
        <v>5094</v>
      </c>
      <c r="U5270">
        <f t="shared" si="82"/>
        <v>4</v>
      </c>
    </row>
    <row r="5271" spans="1:21" x14ac:dyDescent="0.2">
      <c r="A5271" s="6" t="s">
        <v>13991</v>
      </c>
      <c r="B5271" s="6" t="s">
        <v>13989</v>
      </c>
      <c r="C5271" s="6">
        <v>3560042</v>
      </c>
      <c r="D5271" s="6" t="s">
        <v>6423</v>
      </c>
      <c r="E5271" s="6" t="s">
        <v>7567</v>
      </c>
      <c r="F5271" s="6" t="s">
        <v>6402</v>
      </c>
      <c r="G5271" s="6">
        <v>663</v>
      </c>
      <c r="H5271" s="6">
        <v>6410</v>
      </c>
      <c r="I5271" s="6">
        <v>0</v>
      </c>
      <c r="J5271" s="6">
        <v>0</v>
      </c>
      <c r="K5271" s="6">
        <v>0</v>
      </c>
      <c r="L5271" s="6"/>
      <c r="M5271" s="6">
        <v>2022</v>
      </c>
      <c r="N5271" s="6" t="s">
        <v>7745</v>
      </c>
      <c r="O5271" s="6">
        <v>99</v>
      </c>
      <c r="P5271" s="6"/>
      <c r="Q5271" s="6" t="s">
        <v>7733</v>
      </c>
      <c r="R5271" s="6" t="s">
        <v>7734</v>
      </c>
      <c r="S5271" s="6"/>
      <c r="T5271" s="6" t="s">
        <v>5095</v>
      </c>
      <c r="U5271">
        <f t="shared" si="82"/>
        <v>3</v>
      </c>
    </row>
    <row r="5272" spans="1:21" x14ac:dyDescent="0.2">
      <c r="A5272" s="6" t="s">
        <v>13991</v>
      </c>
      <c r="B5272" s="6" t="s">
        <v>13989</v>
      </c>
      <c r="C5272" s="6">
        <v>3560042</v>
      </c>
      <c r="D5272" s="6" t="s">
        <v>7056</v>
      </c>
      <c r="E5272" s="6" t="s">
        <v>13996</v>
      </c>
      <c r="F5272" s="6" t="s">
        <v>6402</v>
      </c>
      <c r="G5272" s="6">
        <v>877</v>
      </c>
      <c r="H5272" s="6">
        <v>6410</v>
      </c>
      <c r="I5272" s="6">
        <v>0</v>
      </c>
      <c r="J5272" s="6">
        <v>1</v>
      </c>
      <c r="K5272" s="6">
        <v>0</v>
      </c>
      <c r="L5272" s="6"/>
      <c r="M5272" s="6">
        <v>2022</v>
      </c>
      <c r="N5272" s="6" t="s">
        <v>7745</v>
      </c>
      <c r="O5272" s="6">
        <v>99</v>
      </c>
      <c r="P5272" s="6"/>
      <c r="Q5272" s="6" t="s">
        <v>7733</v>
      </c>
      <c r="R5272" s="6" t="s">
        <v>7734</v>
      </c>
      <c r="S5272" s="6"/>
      <c r="T5272" s="6" t="s">
        <v>5089</v>
      </c>
      <c r="U5272">
        <f t="shared" si="82"/>
        <v>2</v>
      </c>
    </row>
    <row r="5273" spans="1:21" x14ac:dyDescent="0.2">
      <c r="A5273" s="6" t="s">
        <v>13991</v>
      </c>
      <c r="B5273" s="6" t="s">
        <v>13989</v>
      </c>
      <c r="C5273" s="6">
        <v>3560042</v>
      </c>
      <c r="D5273" s="6" t="s">
        <v>13997</v>
      </c>
      <c r="E5273" s="6" t="s">
        <v>13998</v>
      </c>
      <c r="F5273" s="6" t="s">
        <v>6402</v>
      </c>
      <c r="G5273" s="6">
        <v>193</v>
      </c>
      <c r="H5273" s="6">
        <v>6410</v>
      </c>
      <c r="I5273" s="6">
        <v>0</v>
      </c>
      <c r="J5273" s="6">
        <v>0</v>
      </c>
      <c r="K5273" s="6">
        <v>0</v>
      </c>
      <c r="L5273" s="6"/>
      <c r="M5273" s="6">
        <v>2022</v>
      </c>
      <c r="N5273" s="6" t="s">
        <v>7745</v>
      </c>
      <c r="O5273" s="6">
        <v>99</v>
      </c>
      <c r="P5273" s="6"/>
      <c r="Q5273" s="6" t="s">
        <v>7733</v>
      </c>
      <c r="R5273" s="6" t="s">
        <v>7734</v>
      </c>
      <c r="S5273" s="6"/>
      <c r="T5273" s="6" t="s">
        <v>5096</v>
      </c>
      <c r="U5273">
        <f t="shared" si="82"/>
        <v>1</v>
      </c>
    </row>
    <row r="5274" spans="1:21" x14ac:dyDescent="0.2">
      <c r="A5274" s="6" t="s">
        <v>13999</v>
      </c>
      <c r="B5274" s="6" t="s">
        <v>14000</v>
      </c>
      <c r="C5274" s="6">
        <v>3541069</v>
      </c>
      <c r="D5274" s="6" t="s">
        <v>10713</v>
      </c>
      <c r="E5274" s="6" t="s">
        <v>14001</v>
      </c>
      <c r="F5274" s="6" t="s">
        <v>6402</v>
      </c>
      <c r="G5274" s="6">
        <v>2424</v>
      </c>
      <c r="H5274" s="6">
        <v>3512</v>
      </c>
      <c r="I5274" s="6">
        <v>1</v>
      </c>
      <c r="J5274" s="6">
        <v>1</v>
      </c>
      <c r="K5274" s="6">
        <v>0</v>
      </c>
      <c r="L5274" s="6"/>
      <c r="M5274" s="6">
        <v>2022</v>
      </c>
      <c r="N5274" s="6" t="s">
        <v>7732</v>
      </c>
      <c r="O5274" s="6">
        <v>99</v>
      </c>
      <c r="P5274" s="6"/>
      <c r="Q5274" s="6" t="s">
        <v>7733</v>
      </c>
      <c r="R5274" s="6" t="s">
        <v>7734</v>
      </c>
      <c r="S5274" s="6"/>
      <c r="T5274" s="6" t="s">
        <v>1061</v>
      </c>
      <c r="U5274">
        <f t="shared" si="82"/>
        <v>2</v>
      </c>
    </row>
    <row r="5275" spans="1:21" x14ac:dyDescent="0.2">
      <c r="A5275" s="6" t="s">
        <v>14002</v>
      </c>
      <c r="B5275" s="6" t="s">
        <v>14000</v>
      </c>
      <c r="C5275" s="6">
        <v>3541069</v>
      </c>
      <c r="D5275" s="6" t="s">
        <v>7139</v>
      </c>
      <c r="E5275" s="6" t="s">
        <v>9436</v>
      </c>
      <c r="F5275" s="6" t="s">
        <v>6402</v>
      </c>
      <c r="G5275" s="6">
        <v>913</v>
      </c>
      <c r="H5275" s="6">
        <v>3549</v>
      </c>
      <c r="I5275" s="6">
        <v>1</v>
      </c>
      <c r="J5275" s="6">
        <v>0</v>
      </c>
      <c r="K5275" s="6">
        <v>0</v>
      </c>
      <c r="L5275" s="6"/>
      <c r="M5275" s="6">
        <v>2022</v>
      </c>
      <c r="N5275" s="6" t="s">
        <v>7770</v>
      </c>
      <c r="O5275" s="6">
        <v>99</v>
      </c>
      <c r="P5275" s="6"/>
      <c r="Q5275" s="6" t="s">
        <v>7733</v>
      </c>
      <c r="R5275" s="6" t="s">
        <v>7734</v>
      </c>
      <c r="S5275" s="6"/>
      <c r="T5275" s="6" t="s">
        <v>4512</v>
      </c>
      <c r="U5275">
        <f t="shared" si="82"/>
        <v>3</v>
      </c>
    </row>
    <row r="5276" spans="1:21" x14ac:dyDescent="0.2">
      <c r="A5276" s="6" t="s">
        <v>14003</v>
      </c>
      <c r="B5276" s="6" t="s">
        <v>14000</v>
      </c>
      <c r="C5276" s="6">
        <v>3541069</v>
      </c>
      <c r="D5276" s="6" t="s">
        <v>6921</v>
      </c>
      <c r="E5276" s="6" t="s">
        <v>6741</v>
      </c>
      <c r="F5276" s="6" t="s">
        <v>6402</v>
      </c>
      <c r="G5276" s="6">
        <v>2425</v>
      </c>
      <c r="H5276" s="6">
        <v>9393</v>
      </c>
      <c r="I5276" s="6">
        <v>1</v>
      </c>
      <c r="J5276" s="6">
        <v>1</v>
      </c>
      <c r="K5276" s="6">
        <v>0</v>
      </c>
      <c r="L5276" s="6"/>
      <c r="M5276" s="6">
        <v>2022</v>
      </c>
      <c r="N5276" s="6" t="s">
        <v>7745</v>
      </c>
      <c r="O5276" s="6">
        <v>99</v>
      </c>
      <c r="P5276" s="6"/>
      <c r="Q5276" s="6" t="s">
        <v>7733</v>
      </c>
      <c r="R5276" s="6" t="s">
        <v>7734</v>
      </c>
      <c r="S5276" s="6"/>
      <c r="T5276" s="6" t="s">
        <v>4511</v>
      </c>
      <c r="U5276">
        <f t="shared" si="82"/>
        <v>5</v>
      </c>
    </row>
    <row r="5277" spans="1:21" x14ac:dyDescent="0.2">
      <c r="A5277" s="6" t="s">
        <v>14002</v>
      </c>
      <c r="B5277" s="6" t="s">
        <v>14000</v>
      </c>
      <c r="C5277" s="6">
        <v>3541069</v>
      </c>
      <c r="D5277" s="6" t="s">
        <v>6463</v>
      </c>
      <c r="E5277" s="6" t="s">
        <v>14004</v>
      </c>
      <c r="F5277" s="6" t="s">
        <v>6402</v>
      </c>
      <c r="G5277" s="6">
        <v>1148</v>
      </c>
      <c r="H5277" s="6">
        <v>3549</v>
      </c>
      <c r="I5277" s="6">
        <v>0</v>
      </c>
      <c r="J5277" s="6">
        <v>0</v>
      </c>
      <c r="K5277" s="6">
        <v>0</v>
      </c>
      <c r="L5277" s="6"/>
      <c r="M5277" s="6">
        <v>2022</v>
      </c>
      <c r="N5277" s="6" t="s">
        <v>7770</v>
      </c>
      <c r="O5277" s="6">
        <v>99</v>
      </c>
      <c r="P5277" s="6"/>
      <c r="Q5277" s="6" t="s">
        <v>7733</v>
      </c>
      <c r="R5277" s="6" t="s">
        <v>7734</v>
      </c>
      <c r="S5277" s="6"/>
      <c r="T5277" s="6" t="s">
        <v>4513</v>
      </c>
      <c r="U5277">
        <f t="shared" si="82"/>
        <v>2</v>
      </c>
    </row>
    <row r="5278" spans="1:21" x14ac:dyDescent="0.2">
      <c r="A5278" s="6" t="s">
        <v>14002</v>
      </c>
      <c r="B5278" s="6" t="s">
        <v>14000</v>
      </c>
      <c r="C5278" s="6">
        <v>3541069</v>
      </c>
      <c r="D5278" s="6" t="s">
        <v>6657</v>
      </c>
      <c r="E5278" s="6" t="s">
        <v>6669</v>
      </c>
      <c r="F5278" s="6" t="s">
        <v>6402</v>
      </c>
      <c r="G5278" s="6">
        <v>1488</v>
      </c>
      <c r="H5278" s="6">
        <v>3549</v>
      </c>
      <c r="I5278" s="6">
        <v>0</v>
      </c>
      <c r="J5278" s="6">
        <v>1</v>
      </c>
      <c r="K5278" s="6">
        <v>0</v>
      </c>
      <c r="L5278" s="6"/>
      <c r="M5278" s="6">
        <v>2022</v>
      </c>
      <c r="N5278" s="6" t="s">
        <v>7770</v>
      </c>
      <c r="O5278" s="6">
        <v>99</v>
      </c>
      <c r="P5278" s="6"/>
      <c r="Q5278" s="6" t="s">
        <v>7733</v>
      </c>
      <c r="R5278" s="6" t="s">
        <v>7734</v>
      </c>
      <c r="S5278" s="6"/>
      <c r="T5278" s="6" t="s">
        <v>4510</v>
      </c>
      <c r="U5278">
        <f t="shared" si="82"/>
        <v>1</v>
      </c>
    </row>
    <row r="5279" spans="1:21" x14ac:dyDescent="0.2">
      <c r="A5279" s="6" t="s">
        <v>14003</v>
      </c>
      <c r="B5279" s="6" t="s">
        <v>14000</v>
      </c>
      <c r="C5279" s="6">
        <v>3541069</v>
      </c>
      <c r="D5279" s="6" t="s">
        <v>6444</v>
      </c>
      <c r="E5279" s="6" t="s">
        <v>14005</v>
      </c>
      <c r="F5279" s="6" t="s">
        <v>6402</v>
      </c>
      <c r="G5279" s="6">
        <v>1840</v>
      </c>
      <c r="H5279" s="6">
        <v>9393</v>
      </c>
      <c r="I5279" s="6">
        <v>0</v>
      </c>
      <c r="J5279" s="6">
        <v>1</v>
      </c>
      <c r="K5279" s="6">
        <v>0</v>
      </c>
      <c r="L5279" s="6"/>
      <c r="M5279" s="6">
        <v>2022</v>
      </c>
      <c r="N5279" s="6" t="s">
        <v>7745</v>
      </c>
      <c r="O5279" s="6">
        <v>99</v>
      </c>
      <c r="P5279" s="6"/>
      <c r="Q5279" s="6" t="s">
        <v>7733</v>
      </c>
      <c r="R5279" s="6" t="s">
        <v>7734</v>
      </c>
      <c r="S5279" s="6"/>
      <c r="T5279" s="6" t="s">
        <v>4509</v>
      </c>
      <c r="U5279">
        <f t="shared" si="82"/>
        <v>4</v>
      </c>
    </row>
    <row r="5280" spans="1:21" x14ac:dyDescent="0.2">
      <c r="A5280" s="6" t="s">
        <v>14003</v>
      </c>
      <c r="B5280" s="6" t="s">
        <v>14000</v>
      </c>
      <c r="C5280" s="6">
        <v>3541069</v>
      </c>
      <c r="D5280" s="6" t="s">
        <v>14006</v>
      </c>
      <c r="E5280" s="6" t="s">
        <v>6854</v>
      </c>
      <c r="F5280" s="6" t="s">
        <v>6402</v>
      </c>
      <c r="G5280" s="6">
        <v>1376</v>
      </c>
      <c r="H5280" s="6">
        <v>9393</v>
      </c>
      <c r="I5280" s="6">
        <v>0</v>
      </c>
      <c r="J5280" s="6">
        <v>0</v>
      </c>
      <c r="K5280" s="6">
        <v>0</v>
      </c>
      <c r="L5280" s="6"/>
      <c r="M5280" s="6">
        <v>2022</v>
      </c>
      <c r="N5280" s="6" t="s">
        <v>7745</v>
      </c>
      <c r="O5280" s="6">
        <v>99</v>
      </c>
      <c r="P5280" s="6"/>
      <c r="Q5280" s="6" t="s">
        <v>7733</v>
      </c>
      <c r="R5280" s="6" t="s">
        <v>7734</v>
      </c>
      <c r="S5280" s="6"/>
      <c r="T5280" s="6" t="s">
        <v>4514</v>
      </c>
      <c r="U5280">
        <f t="shared" si="82"/>
        <v>3</v>
      </c>
    </row>
    <row r="5281" spans="1:21" x14ac:dyDescent="0.2">
      <c r="A5281" s="6" t="s">
        <v>14003</v>
      </c>
      <c r="B5281" s="6" t="s">
        <v>14000</v>
      </c>
      <c r="C5281" s="6">
        <v>3541069</v>
      </c>
      <c r="D5281" s="6" t="s">
        <v>14007</v>
      </c>
      <c r="E5281" s="6" t="s">
        <v>14008</v>
      </c>
      <c r="F5281" s="6" t="s">
        <v>6402</v>
      </c>
      <c r="G5281" s="6">
        <v>1937</v>
      </c>
      <c r="H5281" s="6">
        <v>9393</v>
      </c>
      <c r="I5281" s="6">
        <v>0</v>
      </c>
      <c r="J5281" s="6">
        <v>1</v>
      </c>
      <c r="K5281" s="6">
        <v>0</v>
      </c>
      <c r="L5281" s="6"/>
      <c r="M5281" s="6">
        <v>2022</v>
      </c>
      <c r="N5281" s="6" t="s">
        <v>7745</v>
      </c>
      <c r="O5281" s="6">
        <v>99</v>
      </c>
      <c r="P5281" s="6"/>
      <c r="Q5281" s="6" t="s">
        <v>7733</v>
      </c>
      <c r="R5281" s="6" t="s">
        <v>7734</v>
      </c>
      <c r="S5281" s="6"/>
      <c r="T5281" s="6" t="s">
        <v>4508</v>
      </c>
      <c r="U5281">
        <f t="shared" si="82"/>
        <v>2</v>
      </c>
    </row>
    <row r="5282" spans="1:21" x14ac:dyDescent="0.2">
      <c r="A5282" s="6" t="s">
        <v>14003</v>
      </c>
      <c r="B5282" s="6" t="s">
        <v>14000</v>
      </c>
      <c r="C5282" s="6">
        <v>3541069</v>
      </c>
      <c r="D5282" s="6" t="s">
        <v>6408</v>
      </c>
      <c r="E5282" s="6" t="s">
        <v>6732</v>
      </c>
      <c r="F5282" s="6" t="s">
        <v>6402</v>
      </c>
      <c r="G5282" s="6">
        <v>1815</v>
      </c>
      <c r="H5282" s="6">
        <v>9393</v>
      </c>
      <c r="I5282" s="6">
        <v>0</v>
      </c>
      <c r="J5282" s="6">
        <v>0</v>
      </c>
      <c r="K5282" s="6">
        <v>0</v>
      </c>
      <c r="L5282" s="6"/>
      <c r="M5282" s="6">
        <v>2022</v>
      </c>
      <c r="N5282" s="6" t="s">
        <v>7745</v>
      </c>
      <c r="O5282" s="6">
        <v>99</v>
      </c>
      <c r="P5282" s="6"/>
      <c r="Q5282" s="6" t="s">
        <v>7733</v>
      </c>
      <c r="R5282" s="6" t="s">
        <v>7734</v>
      </c>
      <c r="S5282" s="6"/>
      <c r="T5282" s="6" t="s">
        <v>4515</v>
      </c>
      <c r="U5282">
        <f t="shared" si="82"/>
        <v>1</v>
      </c>
    </row>
    <row r="5283" spans="1:21" x14ac:dyDescent="0.2">
      <c r="A5283" s="6" t="s">
        <v>13999</v>
      </c>
      <c r="B5283" s="6" t="s">
        <v>14000</v>
      </c>
      <c r="C5283" s="6">
        <v>3541069</v>
      </c>
      <c r="D5283" s="6" t="s">
        <v>6919</v>
      </c>
      <c r="E5283" s="6" t="s">
        <v>6986</v>
      </c>
      <c r="F5283" s="6" t="s">
        <v>6402</v>
      </c>
      <c r="G5283" s="6">
        <v>1088</v>
      </c>
      <c r="H5283" s="6">
        <v>3512</v>
      </c>
      <c r="I5283" s="6">
        <v>0</v>
      </c>
      <c r="J5283" s="6">
        <v>0</v>
      </c>
      <c r="K5283" s="6">
        <v>0</v>
      </c>
      <c r="L5283" s="6"/>
      <c r="M5283" s="6">
        <v>2022</v>
      </c>
      <c r="N5283" s="6" t="s">
        <v>7732</v>
      </c>
      <c r="O5283" s="6">
        <v>99</v>
      </c>
      <c r="P5283" s="6"/>
      <c r="Q5283" s="6" t="s">
        <v>7733</v>
      </c>
      <c r="R5283" s="6" t="s">
        <v>7734</v>
      </c>
      <c r="S5283" s="6"/>
      <c r="T5283" s="6" t="s">
        <v>1062</v>
      </c>
      <c r="U5283">
        <f t="shared" si="82"/>
        <v>1</v>
      </c>
    </row>
    <row r="5284" spans="1:21" x14ac:dyDescent="0.2">
      <c r="A5284" s="6" t="s">
        <v>14009</v>
      </c>
      <c r="B5284" s="6" t="s">
        <v>14010</v>
      </c>
      <c r="C5284" s="6">
        <v>3547070</v>
      </c>
      <c r="D5284" s="6" t="s">
        <v>14011</v>
      </c>
      <c r="E5284" s="6" t="s">
        <v>14012</v>
      </c>
      <c r="F5284" s="6" t="s">
        <v>6402</v>
      </c>
      <c r="G5284" s="6">
        <v>1220</v>
      </c>
      <c r="H5284" s="6">
        <v>1512</v>
      </c>
      <c r="I5284" s="6">
        <v>1</v>
      </c>
      <c r="J5284" s="6">
        <v>1</v>
      </c>
      <c r="K5284" s="6">
        <v>0</v>
      </c>
      <c r="L5284" s="6"/>
      <c r="M5284" s="6">
        <v>2022</v>
      </c>
      <c r="N5284" s="6" t="s">
        <v>7732</v>
      </c>
      <c r="O5284" s="6">
        <v>99</v>
      </c>
      <c r="P5284" s="6"/>
      <c r="Q5284" s="6" t="s">
        <v>7733</v>
      </c>
      <c r="R5284" s="6" t="s">
        <v>7734</v>
      </c>
      <c r="S5284" s="6"/>
      <c r="T5284" s="6" t="s">
        <v>1038</v>
      </c>
      <c r="U5284">
        <f t="shared" si="82"/>
        <v>2</v>
      </c>
    </row>
    <row r="5285" spans="1:21" x14ac:dyDescent="0.2">
      <c r="A5285" s="6" t="s">
        <v>14009</v>
      </c>
      <c r="B5285" s="6" t="s">
        <v>14010</v>
      </c>
      <c r="C5285" s="6">
        <v>3547070</v>
      </c>
      <c r="D5285" s="6" t="s">
        <v>6482</v>
      </c>
      <c r="E5285" s="6" t="s">
        <v>14013</v>
      </c>
      <c r="F5285" s="6" t="s">
        <v>6402</v>
      </c>
      <c r="G5285" s="6">
        <v>292</v>
      </c>
      <c r="H5285" s="6">
        <v>1512</v>
      </c>
      <c r="I5285" s="6">
        <v>0</v>
      </c>
      <c r="J5285" s="6">
        <v>0</v>
      </c>
      <c r="K5285" s="6">
        <v>0</v>
      </c>
      <c r="L5285" s="6"/>
      <c r="M5285" s="6">
        <v>2022</v>
      </c>
      <c r="N5285" s="6" t="s">
        <v>7732</v>
      </c>
      <c r="O5285" s="6">
        <v>99</v>
      </c>
      <c r="P5285" s="6"/>
      <c r="Q5285" s="6" t="s">
        <v>7733</v>
      </c>
      <c r="R5285" s="6" t="s">
        <v>7734</v>
      </c>
      <c r="S5285" s="6"/>
      <c r="T5285" s="6" t="s">
        <v>1039</v>
      </c>
      <c r="U5285">
        <f t="shared" si="82"/>
        <v>1</v>
      </c>
    </row>
    <row r="5286" spans="1:21" x14ac:dyDescent="0.2">
      <c r="A5286" s="6" t="s">
        <v>14014</v>
      </c>
      <c r="B5286" s="6" t="s">
        <v>14010</v>
      </c>
      <c r="C5286" s="6">
        <v>3547070</v>
      </c>
      <c r="D5286" s="6" t="s">
        <v>14015</v>
      </c>
      <c r="E5286" s="6" t="s">
        <v>14016</v>
      </c>
      <c r="F5286" s="6" t="s">
        <v>6402</v>
      </c>
      <c r="G5286" s="6">
        <v>927</v>
      </c>
      <c r="H5286" s="6">
        <v>5002</v>
      </c>
      <c r="I5286" s="6">
        <v>1</v>
      </c>
      <c r="J5286" s="6">
        <v>1</v>
      </c>
      <c r="K5286" s="6">
        <v>0</v>
      </c>
      <c r="L5286" s="6"/>
      <c r="M5286" s="6">
        <v>2022</v>
      </c>
      <c r="N5286" s="6" t="s">
        <v>7745</v>
      </c>
      <c r="O5286" s="6">
        <v>99</v>
      </c>
      <c r="P5286" s="6"/>
      <c r="Q5286" s="6" t="s">
        <v>7733</v>
      </c>
      <c r="R5286" s="6" t="s">
        <v>7734</v>
      </c>
      <c r="S5286" s="6"/>
      <c r="T5286" s="6" t="s">
        <v>4361</v>
      </c>
      <c r="U5286">
        <f t="shared" si="82"/>
        <v>5</v>
      </c>
    </row>
    <row r="5287" spans="1:21" x14ac:dyDescent="0.2">
      <c r="A5287" s="6" t="s">
        <v>14014</v>
      </c>
      <c r="B5287" s="6" t="s">
        <v>14010</v>
      </c>
      <c r="C5287" s="6">
        <v>3547070</v>
      </c>
      <c r="D5287" s="6" t="s">
        <v>6505</v>
      </c>
      <c r="E5287" s="6" t="s">
        <v>14017</v>
      </c>
      <c r="F5287" s="6" t="s">
        <v>6402</v>
      </c>
      <c r="G5287" s="6">
        <v>989</v>
      </c>
      <c r="H5287" s="6">
        <v>5002</v>
      </c>
      <c r="I5287" s="6">
        <v>1</v>
      </c>
      <c r="J5287" s="6">
        <v>1</v>
      </c>
      <c r="K5287" s="6">
        <v>0</v>
      </c>
      <c r="L5287" s="6"/>
      <c r="M5287" s="6">
        <v>2022</v>
      </c>
      <c r="N5287" s="6" t="s">
        <v>7745</v>
      </c>
      <c r="O5287" s="6">
        <v>99</v>
      </c>
      <c r="P5287" s="6"/>
      <c r="Q5287" s="6" t="s">
        <v>7733</v>
      </c>
      <c r="R5287" s="6" t="s">
        <v>7734</v>
      </c>
      <c r="S5287" s="6"/>
      <c r="T5287" s="6" t="s">
        <v>4360</v>
      </c>
      <c r="U5287">
        <f t="shared" si="82"/>
        <v>4</v>
      </c>
    </row>
    <row r="5288" spans="1:21" x14ac:dyDescent="0.2">
      <c r="A5288" s="6" t="s">
        <v>14014</v>
      </c>
      <c r="B5288" s="6" t="s">
        <v>14010</v>
      </c>
      <c r="C5288" s="6">
        <v>3547070</v>
      </c>
      <c r="D5288" s="6" t="s">
        <v>6485</v>
      </c>
      <c r="E5288" s="6" t="s">
        <v>8448</v>
      </c>
      <c r="F5288" s="6" t="s">
        <v>6402</v>
      </c>
      <c r="G5288" s="6">
        <v>710</v>
      </c>
      <c r="H5288" s="6">
        <v>5002</v>
      </c>
      <c r="I5288" s="6">
        <v>0</v>
      </c>
      <c r="J5288" s="6">
        <v>0</v>
      </c>
      <c r="K5288" s="6">
        <v>0</v>
      </c>
      <c r="L5288" s="6"/>
      <c r="M5288" s="6">
        <v>2022</v>
      </c>
      <c r="N5288" s="6" t="s">
        <v>7745</v>
      </c>
      <c r="O5288" s="6">
        <v>99</v>
      </c>
      <c r="P5288" s="6"/>
      <c r="Q5288" s="6" t="s">
        <v>7733</v>
      </c>
      <c r="R5288" s="6" t="s">
        <v>7734</v>
      </c>
      <c r="S5288" s="6"/>
      <c r="T5288" s="6" t="s">
        <v>1327</v>
      </c>
      <c r="U5288">
        <f t="shared" si="82"/>
        <v>3</v>
      </c>
    </row>
    <row r="5289" spans="1:21" x14ac:dyDescent="0.2">
      <c r="A5289" s="6" t="s">
        <v>14014</v>
      </c>
      <c r="B5289" s="6" t="s">
        <v>14010</v>
      </c>
      <c r="C5289" s="6">
        <v>3547070</v>
      </c>
      <c r="D5289" s="6" t="s">
        <v>6455</v>
      </c>
      <c r="E5289" s="6" t="s">
        <v>14018</v>
      </c>
      <c r="F5289" s="6" t="s">
        <v>6402</v>
      </c>
      <c r="G5289" s="6">
        <v>1257</v>
      </c>
      <c r="H5289" s="6">
        <v>5002</v>
      </c>
      <c r="I5289" s="6">
        <v>1</v>
      </c>
      <c r="J5289" s="6">
        <v>1</v>
      </c>
      <c r="K5289" s="6">
        <v>0</v>
      </c>
      <c r="L5289" s="6"/>
      <c r="M5289" s="6">
        <v>2022</v>
      </c>
      <c r="N5289" s="6" t="s">
        <v>7745</v>
      </c>
      <c r="O5289" s="6">
        <v>99</v>
      </c>
      <c r="P5289" s="6"/>
      <c r="Q5289" s="6" t="s">
        <v>7733</v>
      </c>
      <c r="R5289" s="6" t="s">
        <v>7734</v>
      </c>
      <c r="S5289" s="6"/>
      <c r="T5289" s="6" t="s">
        <v>4359</v>
      </c>
      <c r="U5289">
        <f t="shared" si="82"/>
        <v>2</v>
      </c>
    </row>
    <row r="5290" spans="1:21" x14ac:dyDescent="0.2">
      <c r="A5290" s="6" t="s">
        <v>14014</v>
      </c>
      <c r="B5290" s="6" t="s">
        <v>14010</v>
      </c>
      <c r="C5290" s="6">
        <v>3547070</v>
      </c>
      <c r="D5290" s="6" t="s">
        <v>6517</v>
      </c>
      <c r="E5290" s="6" t="s">
        <v>6724</v>
      </c>
      <c r="F5290" s="6" t="s">
        <v>6402</v>
      </c>
      <c r="G5290" s="6">
        <v>1119</v>
      </c>
      <c r="H5290" s="6">
        <v>5002</v>
      </c>
      <c r="I5290" s="6">
        <v>1</v>
      </c>
      <c r="J5290" s="6">
        <v>1</v>
      </c>
      <c r="K5290" s="6">
        <v>0</v>
      </c>
      <c r="L5290" s="6"/>
      <c r="M5290" s="6">
        <v>2022</v>
      </c>
      <c r="N5290" s="6" t="s">
        <v>7745</v>
      </c>
      <c r="O5290" s="6">
        <v>99</v>
      </c>
      <c r="P5290" s="6"/>
      <c r="Q5290" s="6" t="s">
        <v>7733</v>
      </c>
      <c r="R5290" s="6" t="s">
        <v>7734</v>
      </c>
      <c r="S5290" s="6"/>
      <c r="T5290" s="6" t="s">
        <v>4358</v>
      </c>
      <c r="U5290">
        <f t="shared" si="82"/>
        <v>1</v>
      </c>
    </row>
    <row r="5291" spans="1:21" x14ac:dyDescent="0.2">
      <c r="A5291" s="6" t="s">
        <v>14019</v>
      </c>
      <c r="B5291" s="6" t="s">
        <v>14020</v>
      </c>
      <c r="C5291" s="6">
        <v>3523009</v>
      </c>
      <c r="D5291" s="6" t="s">
        <v>6548</v>
      </c>
      <c r="E5291" s="6" t="s">
        <v>6486</v>
      </c>
      <c r="F5291" s="6" t="s">
        <v>6402</v>
      </c>
      <c r="G5291" s="6">
        <v>0</v>
      </c>
      <c r="H5291" s="6"/>
      <c r="I5291" s="6">
        <v>1</v>
      </c>
      <c r="J5291" s="6">
        <v>1</v>
      </c>
      <c r="K5291" s="6">
        <v>1</v>
      </c>
      <c r="L5291" s="6"/>
      <c r="M5291" s="6">
        <v>2022</v>
      </c>
      <c r="N5291" s="6" t="s">
        <v>7732</v>
      </c>
      <c r="O5291" s="6">
        <v>99</v>
      </c>
      <c r="P5291" s="6"/>
      <c r="Q5291" s="6" t="s">
        <v>7733</v>
      </c>
      <c r="R5291" s="6" t="s">
        <v>7734</v>
      </c>
      <c r="S5291" s="6"/>
      <c r="T5291" s="6" t="s">
        <v>774</v>
      </c>
      <c r="U5291">
        <f t="shared" si="82"/>
        <v>1</v>
      </c>
    </row>
    <row r="5292" spans="1:21" x14ac:dyDescent="0.2">
      <c r="A5292" s="6" t="s">
        <v>14021</v>
      </c>
      <c r="B5292" s="6" t="s">
        <v>14020</v>
      </c>
      <c r="C5292" s="6">
        <v>3523009</v>
      </c>
      <c r="D5292" s="6" t="s">
        <v>6666</v>
      </c>
      <c r="E5292" s="6" t="s">
        <v>12142</v>
      </c>
      <c r="F5292" s="6" t="s">
        <v>6402</v>
      </c>
      <c r="G5292" s="6">
        <v>341</v>
      </c>
      <c r="H5292" s="6">
        <v>538</v>
      </c>
      <c r="I5292" s="6">
        <v>1</v>
      </c>
      <c r="J5292" s="6">
        <v>1</v>
      </c>
      <c r="K5292" s="6">
        <v>0</v>
      </c>
      <c r="L5292" s="6"/>
      <c r="M5292" s="6">
        <v>2022</v>
      </c>
      <c r="N5292" s="6" t="s">
        <v>7745</v>
      </c>
      <c r="O5292" s="6">
        <v>1</v>
      </c>
      <c r="P5292" s="6"/>
      <c r="Q5292" s="6" t="s">
        <v>7733</v>
      </c>
      <c r="R5292" s="6" t="s">
        <v>7734</v>
      </c>
      <c r="S5292" s="6"/>
      <c r="T5292" s="6" t="s">
        <v>3054</v>
      </c>
      <c r="U5292">
        <f t="shared" si="82"/>
        <v>2</v>
      </c>
    </row>
    <row r="5293" spans="1:21" x14ac:dyDescent="0.2">
      <c r="A5293" s="6" t="s">
        <v>14021</v>
      </c>
      <c r="B5293" s="6" t="s">
        <v>14020</v>
      </c>
      <c r="C5293" s="6">
        <v>3523009</v>
      </c>
      <c r="D5293" s="6" t="s">
        <v>7332</v>
      </c>
      <c r="E5293" s="6" t="s">
        <v>14022</v>
      </c>
      <c r="F5293" s="6" t="s">
        <v>6402</v>
      </c>
      <c r="G5293" s="6">
        <v>197</v>
      </c>
      <c r="H5293" s="6">
        <v>538</v>
      </c>
      <c r="I5293" s="6">
        <v>0</v>
      </c>
      <c r="J5293" s="6">
        <v>0</v>
      </c>
      <c r="K5293" s="6">
        <v>0</v>
      </c>
      <c r="L5293" s="6"/>
      <c r="M5293" s="6">
        <v>2022</v>
      </c>
      <c r="N5293" s="6" t="s">
        <v>7745</v>
      </c>
      <c r="O5293" s="6">
        <v>1</v>
      </c>
      <c r="P5293" s="6"/>
      <c r="Q5293" s="6" t="s">
        <v>7733</v>
      </c>
      <c r="R5293" s="6" t="s">
        <v>7734</v>
      </c>
      <c r="S5293" s="6"/>
      <c r="T5293" s="6" t="s">
        <v>3055</v>
      </c>
      <c r="U5293">
        <f t="shared" si="82"/>
        <v>1</v>
      </c>
    </row>
    <row r="5294" spans="1:21" x14ac:dyDescent="0.2">
      <c r="A5294" s="6" t="s">
        <v>14023</v>
      </c>
      <c r="B5294" s="6" t="s">
        <v>14020</v>
      </c>
      <c r="C5294" s="6">
        <v>3523009</v>
      </c>
      <c r="D5294" s="6" t="s">
        <v>7128</v>
      </c>
      <c r="E5294" s="6" t="s">
        <v>6743</v>
      </c>
      <c r="F5294" s="6" t="s">
        <v>6402</v>
      </c>
      <c r="G5294" s="6">
        <v>237</v>
      </c>
      <c r="H5294" s="6">
        <v>485</v>
      </c>
      <c r="I5294" s="6">
        <v>1</v>
      </c>
      <c r="J5294" s="6">
        <v>1</v>
      </c>
      <c r="K5294" s="6">
        <v>0</v>
      </c>
      <c r="L5294" s="6"/>
      <c r="M5294" s="6">
        <v>2022</v>
      </c>
      <c r="N5294" s="6" t="s">
        <v>7745</v>
      </c>
      <c r="O5294" s="6">
        <v>2</v>
      </c>
      <c r="P5294" s="6"/>
      <c r="Q5294" s="6" t="s">
        <v>7733</v>
      </c>
      <c r="R5294" s="6" t="s">
        <v>7734</v>
      </c>
      <c r="S5294" s="6"/>
      <c r="T5294" s="6" t="s">
        <v>3053</v>
      </c>
      <c r="U5294">
        <f t="shared" si="82"/>
        <v>3</v>
      </c>
    </row>
    <row r="5295" spans="1:21" x14ac:dyDescent="0.2">
      <c r="A5295" s="6" t="s">
        <v>14023</v>
      </c>
      <c r="B5295" s="6" t="s">
        <v>14020</v>
      </c>
      <c r="C5295" s="6">
        <v>3523009</v>
      </c>
      <c r="D5295" s="6" t="s">
        <v>7423</v>
      </c>
      <c r="E5295" s="6" t="s">
        <v>14024</v>
      </c>
      <c r="F5295" s="6" t="s">
        <v>6402</v>
      </c>
      <c r="G5295" s="6">
        <v>125</v>
      </c>
      <c r="H5295" s="6">
        <v>485</v>
      </c>
      <c r="I5295" s="6">
        <v>0</v>
      </c>
      <c r="J5295" s="6">
        <v>0</v>
      </c>
      <c r="K5295" s="6">
        <v>0</v>
      </c>
      <c r="L5295" s="6"/>
      <c r="M5295" s="6">
        <v>2022</v>
      </c>
      <c r="N5295" s="6" t="s">
        <v>7745</v>
      </c>
      <c r="O5295" s="6">
        <v>2</v>
      </c>
      <c r="P5295" s="6"/>
      <c r="Q5295" s="6" t="s">
        <v>7733</v>
      </c>
      <c r="R5295" s="6" t="s">
        <v>7734</v>
      </c>
      <c r="S5295" s="6"/>
      <c r="T5295" s="6" t="s">
        <v>3056</v>
      </c>
      <c r="U5295">
        <f t="shared" si="82"/>
        <v>2</v>
      </c>
    </row>
    <row r="5296" spans="1:21" x14ac:dyDescent="0.2">
      <c r="A5296" s="6" t="s">
        <v>14023</v>
      </c>
      <c r="B5296" s="6" t="s">
        <v>14020</v>
      </c>
      <c r="C5296" s="6">
        <v>3523009</v>
      </c>
      <c r="D5296" s="6" t="s">
        <v>6738</v>
      </c>
      <c r="E5296" s="6" t="s">
        <v>7062</v>
      </c>
      <c r="F5296" s="6" t="s">
        <v>6402</v>
      </c>
      <c r="G5296" s="6">
        <v>123</v>
      </c>
      <c r="H5296" s="6">
        <v>485</v>
      </c>
      <c r="I5296" s="6">
        <v>0</v>
      </c>
      <c r="J5296" s="6">
        <v>0</v>
      </c>
      <c r="K5296" s="6">
        <v>0</v>
      </c>
      <c r="L5296" s="6"/>
      <c r="M5296" s="6">
        <v>2022</v>
      </c>
      <c r="N5296" s="6" t="s">
        <v>7745</v>
      </c>
      <c r="O5296" s="6">
        <v>2</v>
      </c>
      <c r="P5296" s="6"/>
      <c r="Q5296" s="6" t="s">
        <v>7733</v>
      </c>
      <c r="R5296" s="6" t="s">
        <v>7734</v>
      </c>
      <c r="S5296" s="6"/>
      <c r="T5296" s="6" t="s">
        <v>3057</v>
      </c>
      <c r="U5296">
        <f t="shared" si="82"/>
        <v>1</v>
      </c>
    </row>
    <row r="5297" spans="1:21" x14ac:dyDescent="0.2">
      <c r="A5297" s="6" t="s">
        <v>14025</v>
      </c>
      <c r="B5297" s="6" t="s">
        <v>14020</v>
      </c>
      <c r="C5297" s="6">
        <v>3523009</v>
      </c>
      <c r="D5297" s="6" t="s">
        <v>6428</v>
      </c>
      <c r="E5297" s="6" t="s">
        <v>14026</v>
      </c>
      <c r="F5297" s="6" t="s">
        <v>6402</v>
      </c>
      <c r="G5297" s="6">
        <v>718</v>
      </c>
      <c r="H5297" s="6">
        <v>1024</v>
      </c>
      <c r="I5297" s="6">
        <v>1</v>
      </c>
      <c r="J5297" s="6">
        <v>1</v>
      </c>
      <c r="K5297" s="6">
        <v>0</v>
      </c>
      <c r="L5297" s="6"/>
      <c r="M5297" s="6">
        <v>2022</v>
      </c>
      <c r="N5297" s="6" t="s">
        <v>7745</v>
      </c>
      <c r="O5297" s="6">
        <v>3</v>
      </c>
      <c r="P5297" s="6"/>
      <c r="Q5297" s="6" t="s">
        <v>7733</v>
      </c>
      <c r="R5297" s="6" t="s">
        <v>7734</v>
      </c>
      <c r="S5297" s="6"/>
      <c r="T5297" s="6" t="s">
        <v>3052</v>
      </c>
      <c r="U5297">
        <f t="shared" si="82"/>
        <v>2</v>
      </c>
    </row>
    <row r="5298" spans="1:21" x14ac:dyDescent="0.2">
      <c r="A5298" s="6" t="s">
        <v>14025</v>
      </c>
      <c r="B5298" s="6" t="s">
        <v>14020</v>
      </c>
      <c r="C5298" s="6">
        <v>3523009</v>
      </c>
      <c r="D5298" s="6" t="s">
        <v>6794</v>
      </c>
      <c r="E5298" s="6" t="s">
        <v>14027</v>
      </c>
      <c r="F5298" s="6" t="s">
        <v>6402</v>
      </c>
      <c r="G5298" s="6">
        <v>306</v>
      </c>
      <c r="H5298" s="6">
        <v>1024</v>
      </c>
      <c r="I5298" s="6">
        <v>0</v>
      </c>
      <c r="J5298" s="6">
        <v>0</v>
      </c>
      <c r="K5298" s="6">
        <v>0</v>
      </c>
      <c r="L5298" s="6"/>
      <c r="M5298" s="6">
        <v>2022</v>
      </c>
      <c r="N5298" s="6" t="s">
        <v>7745</v>
      </c>
      <c r="O5298" s="6">
        <v>3</v>
      </c>
      <c r="P5298" s="6"/>
      <c r="Q5298" s="6" t="s">
        <v>7733</v>
      </c>
      <c r="R5298" s="6" t="s">
        <v>7734</v>
      </c>
      <c r="S5298" s="6"/>
      <c r="T5298" s="6" t="s">
        <v>3058</v>
      </c>
      <c r="U5298">
        <f t="shared" si="82"/>
        <v>1</v>
      </c>
    </row>
    <row r="5299" spans="1:21" x14ac:dyDescent="0.2">
      <c r="A5299" s="6" t="s">
        <v>14028</v>
      </c>
      <c r="B5299" s="6" t="s">
        <v>14020</v>
      </c>
      <c r="C5299" s="6">
        <v>3523009</v>
      </c>
      <c r="D5299" s="6" t="s">
        <v>6411</v>
      </c>
      <c r="E5299" s="6" t="s">
        <v>14029</v>
      </c>
      <c r="F5299" s="6" t="s">
        <v>6402</v>
      </c>
      <c r="G5299" s="6">
        <v>0</v>
      </c>
      <c r="H5299" s="6"/>
      <c r="I5299" s="6">
        <v>1</v>
      </c>
      <c r="J5299" s="6">
        <v>1</v>
      </c>
      <c r="K5299" s="6">
        <v>1</v>
      </c>
      <c r="L5299" s="6"/>
      <c r="M5299" s="6">
        <v>2022</v>
      </c>
      <c r="N5299" s="6" t="s">
        <v>7745</v>
      </c>
      <c r="O5299" s="6">
        <v>4</v>
      </c>
      <c r="P5299" s="6"/>
      <c r="Q5299" s="6" t="s">
        <v>7733</v>
      </c>
      <c r="R5299" s="6" t="s">
        <v>7734</v>
      </c>
      <c r="S5299" s="6"/>
      <c r="T5299" s="6" t="s">
        <v>3051</v>
      </c>
      <c r="U5299">
        <f t="shared" si="82"/>
        <v>1</v>
      </c>
    </row>
    <row r="5300" spans="1:21" x14ac:dyDescent="0.2">
      <c r="A5300" s="6" t="s">
        <v>14030</v>
      </c>
      <c r="B5300" s="6" t="s">
        <v>14031</v>
      </c>
      <c r="C5300" s="6">
        <v>3542037</v>
      </c>
      <c r="D5300" s="6" t="s">
        <v>6535</v>
      </c>
      <c r="E5300" s="6" t="s">
        <v>14032</v>
      </c>
      <c r="F5300" s="6" t="s">
        <v>6402</v>
      </c>
      <c r="G5300" s="6">
        <v>1870</v>
      </c>
      <c r="H5300" s="6">
        <v>2230</v>
      </c>
      <c r="I5300" s="6">
        <v>1</v>
      </c>
      <c r="J5300" s="6">
        <v>1</v>
      </c>
      <c r="K5300" s="6">
        <v>0</v>
      </c>
      <c r="L5300" s="6"/>
      <c r="M5300" s="6">
        <v>2022</v>
      </c>
      <c r="N5300" s="6" t="s">
        <v>7732</v>
      </c>
      <c r="O5300" s="6">
        <v>99</v>
      </c>
      <c r="P5300" s="6"/>
      <c r="Q5300" s="6" t="s">
        <v>7733</v>
      </c>
      <c r="R5300" s="6" t="s">
        <v>7734</v>
      </c>
      <c r="S5300" s="6"/>
      <c r="T5300" s="6" t="s">
        <v>630</v>
      </c>
      <c r="U5300">
        <f t="shared" si="82"/>
        <v>2</v>
      </c>
    </row>
    <row r="5301" spans="1:21" x14ac:dyDescent="0.2">
      <c r="A5301" s="6" t="s">
        <v>14030</v>
      </c>
      <c r="B5301" s="6" t="s">
        <v>14031</v>
      </c>
      <c r="C5301" s="6">
        <v>3542037</v>
      </c>
      <c r="D5301" s="6" t="s">
        <v>6842</v>
      </c>
      <c r="E5301" s="6" t="s">
        <v>14033</v>
      </c>
      <c r="F5301" s="6" t="s">
        <v>6402</v>
      </c>
      <c r="G5301" s="6">
        <v>360</v>
      </c>
      <c r="H5301" s="6">
        <v>2230</v>
      </c>
      <c r="I5301" s="6">
        <v>0</v>
      </c>
      <c r="J5301" s="6">
        <v>0</v>
      </c>
      <c r="K5301" s="6">
        <v>0</v>
      </c>
      <c r="L5301" s="6"/>
      <c r="M5301" s="6">
        <v>2022</v>
      </c>
      <c r="N5301" s="6" t="s">
        <v>7732</v>
      </c>
      <c r="O5301" s="6">
        <v>99</v>
      </c>
      <c r="P5301" s="6"/>
      <c r="Q5301" s="6" t="s">
        <v>7733</v>
      </c>
      <c r="R5301" s="6" t="s">
        <v>7734</v>
      </c>
      <c r="S5301" s="6"/>
      <c r="T5301" s="6" t="s">
        <v>631</v>
      </c>
      <c r="U5301">
        <f t="shared" si="82"/>
        <v>1</v>
      </c>
    </row>
    <row r="5302" spans="1:21" x14ac:dyDescent="0.2">
      <c r="A5302" s="6" t="s">
        <v>14034</v>
      </c>
      <c r="B5302" s="6" t="s">
        <v>14031</v>
      </c>
      <c r="C5302" s="6">
        <v>3542037</v>
      </c>
      <c r="D5302" s="6" t="s">
        <v>6858</v>
      </c>
      <c r="E5302" s="6" t="s">
        <v>14035</v>
      </c>
      <c r="F5302" s="6" t="s">
        <v>6402</v>
      </c>
      <c r="G5302" s="6">
        <v>1221</v>
      </c>
      <c r="H5302" s="6">
        <v>2215</v>
      </c>
      <c r="I5302" s="6">
        <v>0</v>
      </c>
      <c r="J5302" s="6">
        <v>1</v>
      </c>
      <c r="K5302" s="6">
        <v>0</v>
      </c>
      <c r="L5302" s="6"/>
      <c r="M5302" s="6">
        <v>2022</v>
      </c>
      <c r="N5302" s="6" t="s">
        <v>7770</v>
      </c>
      <c r="O5302" s="6">
        <v>99</v>
      </c>
      <c r="P5302" s="6"/>
      <c r="Q5302" s="6" t="s">
        <v>7733</v>
      </c>
      <c r="R5302" s="6" t="s">
        <v>7734</v>
      </c>
      <c r="S5302" s="6"/>
      <c r="T5302" s="6" t="s">
        <v>2361</v>
      </c>
      <c r="U5302">
        <f t="shared" si="82"/>
        <v>2</v>
      </c>
    </row>
    <row r="5303" spans="1:21" x14ac:dyDescent="0.2">
      <c r="A5303" s="6" t="s">
        <v>14034</v>
      </c>
      <c r="B5303" s="6" t="s">
        <v>14031</v>
      </c>
      <c r="C5303" s="6">
        <v>3542037</v>
      </c>
      <c r="D5303" s="6" t="s">
        <v>7165</v>
      </c>
      <c r="E5303" s="6" t="s">
        <v>14036</v>
      </c>
      <c r="F5303" s="6" t="s">
        <v>6402</v>
      </c>
      <c r="G5303" s="6">
        <v>994</v>
      </c>
      <c r="H5303" s="6">
        <v>2215</v>
      </c>
      <c r="I5303" s="6">
        <v>0</v>
      </c>
      <c r="J5303" s="6">
        <v>0</v>
      </c>
      <c r="K5303" s="6">
        <v>0</v>
      </c>
      <c r="L5303" s="6"/>
      <c r="M5303" s="6">
        <v>2022</v>
      </c>
      <c r="N5303" s="6" t="s">
        <v>7770</v>
      </c>
      <c r="O5303" s="6">
        <v>99</v>
      </c>
      <c r="P5303" s="6"/>
      <c r="Q5303" s="6" t="s">
        <v>7733</v>
      </c>
      <c r="R5303" s="6" t="s">
        <v>7734</v>
      </c>
      <c r="S5303" s="6"/>
      <c r="T5303" s="6" t="s">
        <v>2362</v>
      </c>
      <c r="U5303">
        <f t="shared" si="82"/>
        <v>1</v>
      </c>
    </row>
    <row r="5304" spans="1:21" x14ac:dyDescent="0.2">
      <c r="A5304" s="6" t="s">
        <v>14037</v>
      </c>
      <c r="B5304" s="6" t="s">
        <v>14031</v>
      </c>
      <c r="C5304" s="6">
        <v>3542037</v>
      </c>
      <c r="D5304" s="6" t="s">
        <v>6678</v>
      </c>
      <c r="E5304" s="6" t="s">
        <v>6732</v>
      </c>
      <c r="F5304" s="6" t="s">
        <v>6402</v>
      </c>
      <c r="G5304" s="6">
        <v>0</v>
      </c>
      <c r="H5304" s="6"/>
      <c r="I5304" s="6">
        <v>1</v>
      </c>
      <c r="J5304" s="6">
        <v>1</v>
      </c>
      <c r="K5304" s="6">
        <v>1</v>
      </c>
      <c r="L5304" s="6"/>
      <c r="M5304" s="6">
        <v>2022</v>
      </c>
      <c r="N5304" s="6" t="s">
        <v>7745</v>
      </c>
      <c r="O5304" s="6">
        <v>99</v>
      </c>
      <c r="P5304" s="6"/>
      <c r="Q5304" s="6" t="s">
        <v>7733</v>
      </c>
      <c r="R5304" s="6" t="s">
        <v>7734</v>
      </c>
      <c r="S5304" s="6"/>
      <c r="T5304" s="6" t="s">
        <v>2360</v>
      </c>
      <c r="U5304">
        <f t="shared" si="82"/>
        <v>3</v>
      </c>
    </row>
    <row r="5305" spans="1:21" x14ac:dyDescent="0.2">
      <c r="A5305" s="6" t="s">
        <v>14037</v>
      </c>
      <c r="B5305" s="6" t="s">
        <v>14031</v>
      </c>
      <c r="C5305" s="6">
        <v>3542037</v>
      </c>
      <c r="D5305" s="6" t="s">
        <v>6640</v>
      </c>
      <c r="E5305" s="6" t="s">
        <v>6528</v>
      </c>
      <c r="F5305" s="6" t="s">
        <v>6402</v>
      </c>
      <c r="G5305" s="6">
        <v>0</v>
      </c>
      <c r="H5305" s="6"/>
      <c r="I5305" s="6">
        <v>1</v>
      </c>
      <c r="J5305" s="6">
        <v>1</v>
      </c>
      <c r="K5305" s="6">
        <v>1</v>
      </c>
      <c r="L5305" s="6"/>
      <c r="M5305" s="6">
        <v>2022</v>
      </c>
      <c r="N5305" s="6" t="s">
        <v>7745</v>
      </c>
      <c r="O5305" s="6">
        <v>99</v>
      </c>
      <c r="P5305" s="6"/>
      <c r="Q5305" s="6" t="s">
        <v>7733</v>
      </c>
      <c r="R5305" s="6" t="s">
        <v>7734</v>
      </c>
      <c r="S5305" s="6"/>
      <c r="T5305" s="6" t="s">
        <v>2359</v>
      </c>
      <c r="U5305">
        <f t="shared" si="82"/>
        <v>2</v>
      </c>
    </row>
    <row r="5306" spans="1:21" x14ac:dyDescent="0.2">
      <c r="A5306" s="6" t="s">
        <v>14037</v>
      </c>
      <c r="B5306" s="6" t="s">
        <v>14031</v>
      </c>
      <c r="C5306" s="6">
        <v>3542037</v>
      </c>
      <c r="D5306" s="6" t="s">
        <v>14038</v>
      </c>
      <c r="E5306" s="6" t="s">
        <v>14039</v>
      </c>
      <c r="F5306" s="6" t="s">
        <v>6402</v>
      </c>
      <c r="G5306" s="6">
        <v>0</v>
      </c>
      <c r="H5306" s="6"/>
      <c r="I5306" s="6">
        <v>0</v>
      </c>
      <c r="J5306" s="6">
        <v>1</v>
      </c>
      <c r="K5306" s="6">
        <v>1</v>
      </c>
      <c r="L5306" s="6"/>
      <c r="M5306" s="6">
        <v>2022</v>
      </c>
      <c r="N5306" s="6" t="s">
        <v>7745</v>
      </c>
      <c r="O5306" s="6">
        <v>99</v>
      </c>
      <c r="P5306" s="6"/>
      <c r="Q5306" s="6" t="s">
        <v>7733</v>
      </c>
      <c r="R5306" s="6" t="s">
        <v>7734</v>
      </c>
      <c r="S5306" s="6"/>
      <c r="T5306" s="6" t="s">
        <v>2358</v>
      </c>
      <c r="U5306">
        <f t="shared" si="82"/>
        <v>1</v>
      </c>
    </row>
    <row r="5307" spans="1:21" x14ac:dyDescent="0.2">
      <c r="A5307" s="6" t="s">
        <v>14040</v>
      </c>
      <c r="B5307" s="6" t="s">
        <v>14041</v>
      </c>
      <c r="C5307" s="6">
        <v>3542005</v>
      </c>
      <c r="D5307" s="6" t="s">
        <v>6609</v>
      </c>
      <c r="E5307" s="6" t="s">
        <v>10266</v>
      </c>
      <c r="F5307" s="6" t="s">
        <v>6402</v>
      </c>
      <c r="G5307" s="6">
        <v>911</v>
      </c>
      <c r="H5307" s="6">
        <v>1758</v>
      </c>
      <c r="I5307" s="6">
        <v>0</v>
      </c>
      <c r="J5307" s="6">
        <v>1</v>
      </c>
      <c r="K5307" s="6">
        <v>0</v>
      </c>
      <c r="L5307" s="6"/>
      <c r="M5307" s="6">
        <v>2022</v>
      </c>
      <c r="N5307" s="6" t="s">
        <v>7732</v>
      </c>
      <c r="O5307" s="6">
        <v>99</v>
      </c>
      <c r="P5307" s="6"/>
      <c r="Q5307" s="6" t="s">
        <v>7733</v>
      </c>
      <c r="R5307" s="6" t="s">
        <v>7734</v>
      </c>
      <c r="S5307" s="6"/>
      <c r="T5307" s="6" t="s">
        <v>1236</v>
      </c>
      <c r="U5307">
        <f t="shared" si="82"/>
        <v>2</v>
      </c>
    </row>
    <row r="5308" spans="1:21" x14ac:dyDescent="0.2">
      <c r="A5308" s="6" t="s">
        <v>14040</v>
      </c>
      <c r="B5308" s="6" t="s">
        <v>14041</v>
      </c>
      <c r="C5308" s="6">
        <v>3542005</v>
      </c>
      <c r="D5308" s="6" t="s">
        <v>6622</v>
      </c>
      <c r="E5308" s="6" t="s">
        <v>14042</v>
      </c>
      <c r="F5308" s="6" t="s">
        <v>6402</v>
      </c>
      <c r="G5308" s="6">
        <v>847</v>
      </c>
      <c r="H5308" s="6">
        <v>1758</v>
      </c>
      <c r="I5308" s="6">
        <v>0</v>
      </c>
      <c r="J5308" s="6">
        <v>0</v>
      </c>
      <c r="K5308" s="6">
        <v>0</v>
      </c>
      <c r="L5308" s="6"/>
      <c r="M5308" s="6">
        <v>2022</v>
      </c>
      <c r="N5308" s="6" t="s">
        <v>7732</v>
      </c>
      <c r="O5308" s="6">
        <v>99</v>
      </c>
      <c r="P5308" s="6"/>
      <c r="Q5308" s="6" t="s">
        <v>7733</v>
      </c>
      <c r="R5308" s="6" t="s">
        <v>7734</v>
      </c>
      <c r="S5308" s="6"/>
      <c r="T5308" s="6" t="s">
        <v>1237</v>
      </c>
      <c r="U5308">
        <f t="shared" si="82"/>
        <v>1</v>
      </c>
    </row>
    <row r="5309" spans="1:21" x14ac:dyDescent="0.2">
      <c r="A5309" s="6" t="s">
        <v>14043</v>
      </c>
      <c r="B5309" s="6" t="s">
        <v>14041</v>
      </c>
      <c r="C5309" s="6">
        <v>3542005</v>
      </c>
      <c r="D5309" s="6" t="s">
        <v>7169</v>
      </c>
      <c r="E5309" s="6" t="s">
        <v>14044</v>
      </c>
      <c r="F5309" s="6" t="s">
        <v>6402</v>
      </c>
      <c r="G5309" s="6">
        <v>1319</v>
      </c>
      <c r="H5309" s="6">
        <v>1707</v>
      </c>
      <c r="I5309" s="6">
        <v>0</v>
      </c>
      <c r="J5309" s="6">
        <v>1</v>
      </c>
      <c r="K5309" s="6">
        <v>0</v>
      </c>
      <c r="L5309" s="6"/>
      <c r="M5309" s="6">
        <v>2022</v>
      </c>
      <c r="N5309" s="6" t="s">
        <v>7770</v>
      </c>
      <c r="O5309" s="6">
        <v>99</v>
      </c>
      <c r="P5309" s="6"/>
      <c r="Q5309" s="6" t="s">
        <v>7733</v>
      </c>
      <c r="R5309" s="6" t="s">
        <v>7734</v>
      </c>
      <c r="S5309" s="6"/>
      <c r="T5309" s="6" t="s">
        <v>5465</v>
      </c>
      <c r="U5309">
        <f t="shared" si="82"/>
        <v>2</v>
      </c>
    </row>
    <row r="5310" spans="1:21" x14ac:dyDescent="0.2">
      <c r="A5310" s="6" t="s">
        <v>14043</v>
      </c>
      <c r="B5310" s="6" t="s">
        <v>14041</v>
      </c>
      <c r="C5310" s="6">
        <v>3542005</v>
      </c>
      <c r="D5310" s="6" t="s">
        <v>6505</v>
      </c>
      <c r="E5310" s="6" t="s">
        <v>7716</v>
      </c>
      <c r="F5310" s="6" t="s">
        <v>6402</v>
      </c>
      <c r="G5310" s="6">
        <v>388</v>
      </c>
      <c r="H5310" s="6">
        <v>1707</v>
      </c>
      <c r="I5310" s="6">
        <v>0</v>
      </c>
      <c r="J5310" s="6">
        <v>0</v>
      </c>
      <c r="K5310" s="6">
        <v>0</v>
      </c>
      <c r="L5310" s="6"/>
      <c r="M5310" s="6">
        <v>2022</v>
      </c>
      <c r="N5310" s="6" t="s">
        <v>7770</v>
      </c>
      <c r="O5310" s="6">
        <v>99</v>
      </c>
      <c r="P5310" s="6"/>
      <c r="Q5310" s="6" t="s">
        <v>7733</v>
      </c>
      <c r="R5310" s="6" t="s">
        <v>7734</v>
      </c>
      <c r="S5310" s="6"/>
      <c r="T5310" s="6" t="s">
        <v>5466</v>
      </c>
      <c r="U5310">
        <f t="shared" si="82"/>
        <v>1</v>
      </c>
    </row>
    <row r="5311" spans="1:21" x14ac:dyDescent="0.2">
      <c r="A5311" s="6" t="s">
        <v>14045</v>
      </c>
      <c r="B5311" s="6" t="s">
        <v>14041</v>
      </c>
      <c r="C5311" s="6">
        <v>3542005</v>
      </c>
      <c r="D5311" s="6" t="s">
        <v>7128</v>
      </c>
      <c r="E5311" s="6" t="s">
        <v>6536</v>
      </c>
      <c r="F5311" s="6" t="s">
        <v>6402</v>
      </c>
      <c r="G5311" s="6">
        <v>634</v>
      </c>
      <c r="H5311" s="6">
        <v>7009</v>
      </c>
      <c r="I5311" s="6">
        <v>0</v>
      </c>
      <c r="J5311" s="6">
        <v>0</v>
      </c>
      <c r="K5311" s="6">
        <v>0</v>
      </c>
      <c r="L5311" s="6"/>
      <c r="M5311" s="6">
        <v>2022</v>
      </c>
      <c r="N5311" s="6" t="s">
        <v>7745</v>
      </c>
      <c r="O5311" s="6">
        <v>99</v>
      </c>
      <c r="P5311" s="6"/>
      <c r="Q5311" s="6" t="s">
        <v>7733</v>
      </c>
      <c r="R5311" s="6" t="s">
        <v>7734</v>
      </c>
      <c r="S5311" s="6"/>
      <c r="T5311" s="6" t="s">
        <v>5467</v>
      </c>
      <c r="U5311">
        <f t="shared" si="82"/>
        <v>9</v>
      </c>
    </row>
    <row r="5312" spans="1:21" x14ac:dyDescent="0.2">
      <c r="A5312" s="6" t="s">
        <v>14045</v>
      </c>
      <c r="B5312" s="6" t="s">
        <v>14041</v>
      </c>
      <c r="C5312" s="6">
        <v>3542005</v>
      </c>
      <c r="D5312" s="6" t="s">
        <v>6493</v>
      </c>
      <c r="E5312" s="6" t="s">
        <v>6909</v>
      </c>
      <c r="F5312" s="6" t="s">
        <v>6402</v>
      </c>
      <c r="G5312" s="6">
        <v>1045</v>
      </c>
      <c r="H5312" s="6">
        <v>7009</v>
      </c>
      <c r="I5312" s="6">
        <v>0</v>
      </c>
      <c r="J5312" s="6">
        <v>1</v>
      </c>
      <c r="K5312" s="6">
        <v>0</v>
      </c>
      <c r="L5312" s="6"/>
      <c r="M5312" s="6">
        <v>2022</v>
      </c>
      <c r="N5312" s="6" t="s">
        <v>7745</v>
      </c>
      <c r="O5312" s="6">
        <v>99</v>
      </c>
      <c r="P5312" s="6"/>
      <c r="Q5312" s="6" t="s">
        <v>7733</v>
      </c>
      <c r="R5312" s="6" t="s">
        <v>7734</v>
      </c>
      <c r="S5312" s="6"/>
      <c r="T5312" s="6" t="s">
        <v>4506</v>
      </c>
      <c r="U5312">
        <f t="shared" si="82"/>
        <v>8</v>
      </c>
    </row>
    <row r="5313" spans="1:21" x14ac:dyDescent="0.2">
      <c r="A5313" s="6" t="s">
        <v>14045</v>
      </c>
      <c r="B5313" s="6" t="s">
        <v>14041</v>
      </c>
      <c r="C5313" s="6">
        <v>3542005</v>
      </c>
      <c r="D5313" s="6" t="s">
        <v>6952</v>
      </c>
      <c r="E5313" s="6" t="s">
        <v>6434</v>
      </c>
      <c r="F5313" s="6" t="s">
        <v>6402</v>
      </c>
      <c r="G5313" s="6">
        <v>920</v>
      </c>
      <c r="H5313" s="6">
        <v>7009</v>
      </c>
      <c r="I5313" s="6">
        <v>0</v>
      </c>
      <c r="J5313" s="6">
        <v>1</v>
      </c>
      <c r="K5313" s="6">
        <v>0</v>
      </c>
      <c r="L5313" s="6"/>
      <c r="M5313" s="6">
        <v>2022</v>
      </c>
      <c r="N5313" s="6" t="s">
        <v>7745</v>
      </c>
      <c r="O5313" s="6">
        <v>99</v>
      </c>
      <c r="P5313" s="6"/>
      <c r="Q5313" s="6" t="s">
        <v>7733</v>
      </c>
      <c r="R5313" s="6" t="s">
        <v>7734</v>
      </c>
      <c r="S5313" s="6"/>
      <c r="T5313" s="6" t="s">
        <v>5464</v>
      </c>
      <c r="U5313">
        <f t="shared" si="82"/>
        <v>7</v>
      </c>
    </row>
    <row r="5314" spans="1:21" x14ac:dyDescent="0.2">
      <c r="A5314" s="6" t="s">
        <v>14045</v>
      </c>
      <c r="B5314" s="6" t="s">
        <v>14041</v>
      </c>
      <c r="C5314" s="6">
        <v>3542005</v>
      </c>
      <c r="D5314" s="6" t="s">
        <v>7303</v>
      </c>
      <c r="E5314" s="6" t="s">
        <v>14046</v>
      </c>
      <c r="F5314" s="6" t="s">
        <v>6402</v>
      </c>
      <c r="G5314" s="6">
        <v>597</v>
      </c>
      <c r="H5314" s="6">
        <v>7009</v>
      </c>
      <c r="I5314" s="6">
        <v>0</v>
      </c>
      <c r="J5314" s="6">
        <v>0</v>
      </c>
      <c r="K5314" s="6">
        <v>0</v>
      </c>
      <c r="L5314" s="6"/>
      <c r="M5314" s="6">
        <v>2022</v>
      </c>
      <c r="N5314" s="6" t="s">
        <v>7745</v>
      </c>
      <c r="O5314" s="6">
        <v>99</v>
      </c>
      <c r="P5314" s="6"/>
      <c r="Q5314" s="6" t="s">
        <v>7733</v>
      </c>
      <c r="R5314" s="6" t="s">
        <v>7734</v>
      </c>
      <c r="S5314" s="6"/>
      <c r="T5314" s="6" t="s">
        <v>5468</v>
      </c>
      <c r="U5314">
        <f t="shared" si="82"/>
        <v>6</v>
      </c>
    </row>
    <row r="5315" spans="1:21" x14ac:dyDescent="0.2">
      <c r="A5315" s="6" t="s">
        <v>14045</v>
      </c>
      <c r="B5315" s="6" t="s">
        <v>14041</v>
      </c>
      <c r="C5315" s="6">
        <v>3542005</v>
      </c>
      <c r="D5315" s="6" t="s">
        <v>7224</v>
      </c>
      <c r="E5315" s="6" t="s">
        <v>14047</v>
      </c>
      <c r="F5315" s="6" t="s">
        <v>6402</v>
      </c>
      <c r="G5315" s="6">
        <v>636</v>
      </c>
      <c r="H5315" s="6">
        <v>7009</v>
      </c>
      <c r="I5315" s="6">
        <v>0</v>
      </c>
      <c r="J5315" s="6">
        <v>0</v>
      </c>
      <c r="K5315" s="6">
        <v>0</v>
      </c>
      <c r="L5315" s="6"/>
      <c r="M5315" s="6">
        <v>2022</v>
      </c>
      <c r="N5315" s="6" t="s">
        <v>7745</v>
      </c>
      <c r="O5315" s="6">
        <v>99</v>
      </c>
      <c r="P5315" s="6"/>
      <c r="Q5315" s="6" t="s">
        <v>7733</v>
      </c>
      <c r="R5315" s="6" t="s">
        <v>7734</v>
      </c>
      <c r="S5315" s="6"/>
      <c r="T5315" s="6" t="s">
        <v>5469</v>
      </c>
      <c r="U5315">
        <f t="shared" ref="U5315:U5378" si="83">COUNTIF(A5315:A11615,A5315)</f>
        <v>5</v>
      </c>
    </row>
    <row r="5316" spans="1:21" x14ac:dyDescent="0.2">
      <c r="A5316" s="6" t="s">
        <v>14045</v>
      </c>
      <c r="B5316" s="6" t="s">
        <v>14041</v>
      </c>
      <c r="C5316" s="6">
        <v>3542005</v>
      </c>
      <c r="D5316" s="6" t="s">
        <v>6547</v>
      </c>
      <c r="E5316" s="6" t="s">
        <v>7545</v>
      </c>
      <c r="F5316" s="6" t="s">
        <v>6402</v>
      </c>
      <c r="G5316" s="6">
        <v>1108</v>
      </c>
      <c r="H5316" s="6">
        <v>7009</v>
      </c>
      <c r="I5316" s="6">
        <v>1</v>
      </c>
      <c r="J5316" s="6">
        <v>1</v>
      </c>
      <c r="K5316" s="6">
        <v>0</v>
      </c>
      <c r="L5316" s="6"/>
      <c r="M5316" s="6">
        <v>2022</v>
      </c>
      <c r="N5316" s="6" t="s">
        <v>7745</v>
      </c>
      <c r="O5316" s="6">
        <v>99</v>
      </c>
      <c r="P5316" s="6"/>
      <c r="Q5316" s="6" t="s">
        <v>7733</v>
      </c>
      <c r="R5316" s="6" t="s">
        <v>7734</v>
      </c>
      <c r="S5316" s="6"/>
      <c r="T5316" s="6" t="s">
        <v>5463</v>
      </c>
      <c r="U5316">
        <f t="shared" si="83"/>
        <v>4</v>
      </c>
    </row>
    <row r="5317" spans="1:21" x14ac:dyDescent="0.2">
      <c r="A5317" s="6" t="s">
        <v>14045</v>
      </c>
      <c r="B5317" s="6" t="s">
        <v>14041</v>
      </c>
      <c r="C5317" s="6">
        <v>3542005</v>
      </c>
      <c r="D5317" s="6" t="s">
        <v>6481</v>
      </c>
      <c r="E5317" s="6" t="s">
        <v>14048</v>
      </c>
      <c r="F5317" s="6" t="s">
        <v>6402</v>
      </c>
      <c r="G5317" s="6">
        <v>929</v>
      </c>
      <c r="H5317" s="6">
        <v>7009</v>
      </c>
      <c r="I5317" s="6">
        <v>1</v>
      </c>
      <c r="J5317" s="6">
        <v>1</v>
      </c>
      <c r="K5317" s="6">
        <v>0</v>
      </c>
      <c r="L5317" s="6"/>
      <c r="M5317" s="6">
        <v>2022</v>
      </c>
      <c r="N5317" s="6" t="s">
        <v>7745</v>
      </c>
      <c r="O5317" s="6">
        <v>99</v>
      </c>
      <c r="P5317" s="6"/>
      <c r="Q5317" s="6" t="s">
        <v>7733</v>
      </c>
      <c r="R5317" s="6" t="s">
        <v>7734</v>
      </c>
      <c r="S5317" s="6"/>
      <c r="T5317" s="6" t="s">
        <v>5462</v>
      </c>
      <c r="U5317">
        <f t="shared" si="83"/>
        <v>3</v>
      </c>
    </row>
    <row r="5318" spans="1:21" x14ac:dyDescent="0.2">
      <c r="A5318" s="6" t="s">
        <v>14045</v>
      </c>
      <c r="B5318" s="6" t="s">
        <v>14041</v>
      </c>
      <c r="C5318" s="6">
        <v>3542005</v>
      </c>
      <c r="D5318" s="6" t="s">
        <v>14049</v>
      </c>
      <c r="E5318" s="6" t="s">
        <v>14050</v>
      </c>
      <c r="F5318" s="6" t="s">
        <v>6402</v>
      </c>
      <c r="G5318" s="6">
        <v>729</v>
      </c>
      <c r="H5318" s="6">
        <v>7009</v>
      </c>
      <c r="I5318" s="6">
        <v>0</v>
      </c>
      <c r="J5318" s="6">
        <v>1</v>
      </c>
      <c r="K5318" s="6">
        <v>0</v>
      </c>
      <c r="L5318" s="6"/>
      <c r="M5318" s="6">
        <v>2022</v>
      </c>
      <c r="N5318" s="6" t="s">
        <v>7745</v>
      </c>
      <c r="O5318" s="6">
        <v>99</v>
      </c>
      <c r="P5318" s="6"/>
      <c r="Q5318" s="6" t="s">
        <v>7733</v>
      </c>
      <c r="R5318" s="6" t="s">
        <v>7734</v>
      </c>
      <c r="S5318" s="6"/>
      <c r="T5318" s="6" t="s">
        <v>5461</v>
      </c>
      <c r="U5318">
        <f t="shared" si="83"/>
        <v>2</v>
      </c>
    </row>
    <row r="5319" spans="1:21" x14ac:dyDescent="0.2">
      <c r="A5319" s="6" t="s">
        <v>14045</v>
      </c>
      <c r="B5319" s="6" t="s">
        <v>14041</v>
      </c>
      <c r="C5319" s="6">
        <v>3542005</v>
      </c>
      <c r="D5319" s="6" t="s">
        <v>6477</v>
      </c>
      <c r="E5319" s="6" t="s">
        <v>7410</v>
      </c>
      <c r="F5319" s="6" t="s">
        <v>6402</v>
      </c>
      <c r="G5319" s="6">
        <v>411</v>
      </c>
      <c r="H5319" s="6">
        <v>7009</v>
      </c>
      <c r="I5319" s="6">
        <v>0</v>
      </c>
      <c r="J5319" s="6">
        <v>0</v>
      </c>
      <c r="K5319" s="6">
        <v>0</v>
      </c>
      <c r="L5319" s="6"/>
      <c r="M5319" s="6">
        <v>2022</v>
      </c>
      <c r="N5319" s="6" t="s">
        <v>7745</v>
      </c>
      <c r="O5319" s="6">
        <v>99</v>
      </c>
      <c r="P5319" s="6"/>
      <c r="Q5319" s="6" t="s">
        <v>7733</v>
      </c>
      <c r="R5319" s="6" t="s">
        <v>7734</v>
      </c>
      <c r="S5319" s="6"/>
      <c r="T5319" s="6" t="s">
        <v>5470</v>
      </c>
      <c r="U5319">
        <f t="shared" si="83"/>
        <v>1</v>
      </c>
    </row>
    <row r="5320" spans="1:21" x14ac:dyDescent="0.2">
      <c r="A5320" s="6" t="s">
        <v>14051</v>
      </c>
      <c r="B5320" s="6" t="s">
        <v>14052</v>
      </c>
      <c r="C5320" s="6">
        <v>3547043</v>
      </c>
      <c r="D5320" s="6" t="s">
        <v>6622</v>
      </c>
      <c r="E5320" s="6" t="s">
        <v>14053</v>
      </c>
      <c r="F5320" s="6" t="s">
        <v>6402</v>
      </c>
      <c r="G5320" s="6">
        <v>718</v>
      </c>
      <c r="H5320" s="6">
        <v>1302</v>
      </c>
      <c r="I5320" s="6">
        <v>1</v>
      </c>
      <c r="J5320" s="6">
        <v>1</v>
      </c>
      <c r="K5320" s="6">
        <v>0</v>
      </c>
      <c r="L5320" s="6"/>
      <c r="M5320" s="6">
        <v>2022</v>
      </c>
      <c r="N5320" s="6" t="s">
        <v>7732</v>
      </c>
      <c r="O5320" s="6">
        <v>99</v>
      </c>
      <c r="P5320" s="6"/>
      <c r="Q5320" s="6" t="s">
        <v>7733</v>
      </c>
      <c r="R5320" s="6" t="s">
        <v>7734</v>
      </c>
      <c r="S5320" s="6"/>
      <c r="T5320" s="6" t="s">
        <v>465</v>
      </c>
      <c r="U5320">
        <f t="shared" si="83"/>
        <v>2</v>
      </c>
    </row>
    <row r="5321" spans="1:21" x14ac:dyDescent="0.2">
      <c r="A5321" s="6" t="s">
        <v>14051</v>
      </c>
      <c r="B5321" s="6" t="s">
        <v>14052</v>
      </c>
      <c r="C5321" s="6">
        <v>3547043</v>
      </c>
      <c r="D5321" s="6" t="s">
        <v>7064</v>
      </c>
      <c r="E5321" s="6" t="s">
        <v>6412</v>
      </c>
      <c r="F5321" s="6" t="s">
        <v>6402</v>
      </c>
      <c r="G5321" s="6">
        <v>584</v>
      </c>
      <c r="H5321" s="6">
        <v>1302</v>
      </c>
      <c r="I5321" s="6">
        <v>0</v>
      </c>
      <c r="J5321" s="6">
        <v>0</v>
      </c>
      <c r="K5321" s="6">
        <v>0</v>
      </c>
      <c r="L5321" s="6"/>
      <c r="M5321" s="6">
        <v>2022</v>
      </c>
      <c r="N5321" s="6" t="s">
        <v>7732</v>
      </c>
      <c r="O5321" s="6">
        <v>99</v>
      </c>
      <c r="P5321" s="6"/>
      <c r="Q5321" s="6" t="s">
        <v>7733</v>
      </c>
      <c r="R5321" s="6" t="s">
        <v>7734</v>
      </c>
      <c r="S5321" s="6"/>
      <c r="T5321" s="6" t="s">
        <v>466</v>
      </c>
      <c r="U5321">
        <f t="shared" si="83"/>
        <v>1</v>
      </c>
    </row>
    <row r="5322" spans="1:21" x14ac:dyDescent="0.2">
      <c r="A5322" s="6" t="s">
        <v>14054</v>
      </c>
      <c r="B5322" s="6" t="s">
        <v>14052</v>
      </c>
      <c r="C5322" s="6">
        <v>3547043</v>
      </c>
      <c r="D5322" s="6" t="s">
        <v>6679</v>
      </c>
      <c r="E5322" s="6" t="s">
        <v>14055</v>
      </c>
      <c r="F5322" s="6" t="s">
        <v>6402</v>
      </c>
      <c r="G5322" s="6">
        <v>598</v>
      </c>
      <c r="H5322" s="6">
        <v>4405</v>
      </c>
      <c r="I5322" s="6">
        <v>0</v>
      </c>
      <c r="J5322" s="6">
        <v>0</v>
      </c>
      <c r="K5322" s="6">
        <v>0</v>
      </c>
      <c r="L5322" s="6"/>
      <c r="M5322" s="6">
        <v>2022</v>
      </c>
      <c r="N5322" s="6" t="s">
        <v>7745</v>
      </c>
      <c r="O5322" s="6">
        <v>99</v>
      </c>
      <c r="P5322" s="6"/>
      <c r="Q5322" s="6" t="s">
        <v>7733</v>
      </c>
      <c r="R5322" s="6" t="s">
        <v>7734</v>
      </c>
      <c r="S5322" s="6"/>
      <c r="T5322" s="6" t="s">
        <v>1494</v>
      </c>
      <c r="U5322">
        <f t="shared" si="83"/>
        <v>6</v>
      </c>
    </row>
    <row r="5323" spans="1:21" x14ac:dyDescent="0.2">
      <c r="A5323" s="6" t="s">
        <v>14054</v>
      </c>
      <c r="B5323" s="6" t="s">
        <v>14052</v>
      </c>
      <c r="C5323" s="6">
        <v>3547043</v>
      </c>
      <c r="D5323" s="6" t="s">
        <v>6786</v>
      </c>
      <c r="E5323" s="6" t="s">
        <v>11726</v>
      </c>
      <c r="F5323" s="6" t="s">
        <v>6402</v>
      </c>
      <c r="G5323" s="6">
        <v>679</v>
      </c>
      <c r="H5323" s="6">
        <v>4405</v>
      </c>
      <c r="I5323" s="6">
        <v>0</v>
      </c>
      <c r="J5323" s="6">
        <v>1</v>
      </c>
      <c r="K5323" s="6">
        <v>0</v>
      </c>
      <c r="L5323" s="6"/>
      <c r="M5323" s="6">
        <v>2022</v>
      </c>
      <c r="N5323" s="6" t="s">
        <v>7745</v>
      </c>
      <c r="O5323" s="6">
        <v>99</v>
      </c>
      <c r="P5323" s="6"/>
      <c r="Q5323" s="6" t="s">
        <v>7733</v>
      </c>
      <c r="R5323" s="6" t="s">
        <v>7734</v>
      </c>
      <c r="S5323" s="6"/>
      <c r="T5323" s="6" t="s">
        <v>1493</v>
      </c>
      <c r="U5323">
        <f t="shared" si="83"/>
        <v>5</v>
      </c>
    </row>
    <row r="5324" spans="1:21" x14ac:dyDescent="0.2">
      <c r="A5324" s="6" t="s">
        <v>14054</v>
      </c>
      <c r="B5324" s="6" t="s">
        <v>14052</v>
      </c>
      <c r="C5324" s="6">
        <v>3547043</v>
      </c>
      <c r="D5324" s="6" t="s">
        <v>6633</v>
      </c>
      <c r="E5324" s="6" t="s">
        <v>14056</v>
      </c>
      <c r="F5324" s="6" t="s">
        <v>6402</v>
      </c>
      <c r="G5324" s="6">
        <v>1052</v>
      </c>
      <c r="H5324" s="6">
        <v>4405</v>
      </c>
      <c r="I5324" s="6">
        <v>0</v>
      </c>
      <c r="J5324" s="6">
        <v>1</v>
      </c>
      <c r="K5324" s="6">
        <v>0</v>
      </c>
      <c r="L5324" s="6"/>
      <c r="M5324" s="6">
        <v>2022</v>
      </c>
      <c r="N5324" s="6" t="s">
        <v>7745</v>
      </c>
      <c r="O5324" s="6">
        <v>99</v>
      </c>
      <c r="P5324" s="6"/>
      <c r="Q5324" s="6" t="s">
        <v>7733</v>
      </c>
      <c r="R5324" s="6" t="s">
        <v>7734</v>
      </c>
      <c r="S5324" s="6"/>
      <c r="T5324" s="6" t="s">
        <v>1492</v>
      </c>
      <c r="U5324">
        <f t="shared" si="83"/>
        <v>4</v>
      </c>
    </row>
    <row r="5325" spans="1:21" x14ac:dyDescent="0.2">
      <c r="A5325" s="6" t="s">
        <v>14054</v>
      </c>
      <c r="B5325" s="6" t="s">
        <v>14052</v>
      </c>
      <c r="C5325" s="6">
        <v>3547043</v>
      </c>
      <c r="D5325" s="6" t="s">
        <v>6609</v>
      </c>
      <c r="E5325" s="6" t="s">
        <v>6690</v>
      </c>
      <c r="F5325" s="6" t="s">
        <v>6402</v>
      </c>
      <c r="G5325" s="6">
        <v>703</v>
      </c>
      <c r="H5325" s="6">
        <v>4405</v>
      </c>
      <c r="I5325" s="6">
        <v>0</v>
      </c>
      <c r="J5325" s="6">
        <v>1</v>
      </c>
      <c r="K5325" s="6">
        <v>0</v>
      </c>
      <c r="L5325" s="6"/>
      <c r="M5325" s="6">
        <v>2022</v>
      </c>
      <c r="N5325" s="6" t="s">
        <v>7745</v>
      </c>
      <c r="O5325" s="6">
        <v>99</v>
      </c>
      <c r="P5325" s="6"/>
      <c r="Q5325" s="6" t="s">
        <v>7733</v>
      </c>
      <c r="R5325" s="6" t="s">
        <v>7734</v>
      </c>
      <c r="S5325" s="6"/>
      <c r="T5325" s="6" t="s">
        <v>1491</v>
      </c>
      <c r="U5325">
        <f t="shared" si="83"/>
        <v>3</v>
      </c>
    </row>
    <row r="5326" spans="1:21" x14ac:dyDescent="0.2">
      <c r="A5326" s="6" t="s">
        <v>14054</v>
      </c>
      <c r="B5326" s="6" t="s">
        <v>14052</v>
      </c>
      <c r="C5326" s="6">
        <v>3547043</v>
      </c>
      <c r="D5326" s="6" t="s">
        <v>6477</v>
      </c>
      <c r="E5326" s="6" t="s">
        <v>14057</v>
      </c>
      <c r="F5326" s="6" t="s">
        <v>6402</v>
      </c>
      <c r="G5326" s="6">
        <v>572</v>
      </c>
      <c r="H5326" s="6">
        <v>4405</v>
      </c>
      <c r="I5326" s="6">
        <v>0</v>
      </c>
      <c r="J5326" s="6">
        <v>0</v>
      </c>
      <c r="K5326" s="6">
        <v>0</v>
      </c>
      <c r="L5326" s="6"/>
      <c r="M5326" s="6">
        <v>2022</v>
      </c>
      <c r="N5326" s="6" t="s">
        <v>7745</v>
      </c>
      <c r="O5326" s="6">
        <v>99</v>
      </c>
      <c r="P5326" s="6"/>
      <c r="Q5326" s="6" t="s">
        <v>7733</v>
      </c>
      <c r="R5326" s="6" t="s">
        <v>7734</v>
      </c>
      <c r="S5326" s="6"/>
      <c r="T5326" s="6" t="s">
        <v>1495</v>
      </c>
      <c r="U5326">
        <f t="shared" si="83"/>
        <v>2</v>
      </c>
    </row>
    <row r="5327" spans="1:21" x14ac:dyDescent="0.2">
      <c r="A5327" s="6" t="s">
        <v>14054</v>
      </c>
      <c r="B5327" s="6" t="s">
        <v>14052</v>
      </c>
      <c r="C5327" s="6">
        <v>3547043</v>
      </c>
      <c r="D5327" s="6" t="s">
        <v>6485</v>
      </c>
      <c r="E5327" s="6" t="s">
        <v>14058</v>
      </c>
      <c r="F5327" s="6" t="s">
        <v>6402</v>
      </c>
      <c r="G5327" s="6">
        <v>801</v>
      </c>
      <c r="H5327" s="6">
        <v>4405</v>
      </c>
      <c r="I5327" s="6">
        <v>1</v>
      </c>
      <c r="J5327" s="6">
        <v>1</v>
      </c>
      <c r="K5327" s="6">
        <v>0</v>
      </c>
      <c r="L5327" s="6"/>
      <c r="M5327" s="6">
        <v>2022</v>
      </c>
      <c r="N5327" s="6" t="s">
        <v>7745</v>
      </c>
      <c r="O5327" s="6">
        <v>99</v>
      </c>
      <c r="P5327" s="6"/>
      <c r="Q5327" s="6" t="s">
        <v>7733</v>
      </c>
      <c r="R5327" s="6" t="s">
        <v>7734</v>
      </c>
      <c r="S5327" s="6"/>
      <c r="T5327" s="6" t="s">
        <v>1490</v>
      </c>
      <c r="U5327">
        <f t="shared" si="83"/>
        <v>1</v>
      </c>
    </row>
    <row r="5328" spans="1:21" x14ac:dyDescent="0.2">
      <c r="A5328" s="6" t="s">
        <v>14059</v>
      </c>
      <c r="B5328" s="6" t="s">
        <v>14060</v>
      </c>
      <c r="C5328" s="6">
        <v>3547090</v>
      </c>
      <c r="D5328" s="6" t="s">
        <v>7204</v>
      </c>
      <c r="E5328" s="6" t="s">
        <v>8970</v>
      </c>
      <c r="F5328" s="6" t="s">
        <v>6402</v>
      </c>
      <c r="G5328" s="6">
        <v>0</v>
      </c>
      <c r="H5328" s="6"/>
      <c r="I5328" s="6">
        <v>0</v>
      </c>
      <c r="J5328" s="6">
        <v>1</v>
      </c>
      <c r="K5328" s="6">
        <v>1</v>
      </c>
      <c r="L5328" s="6"/>
      <c r="M5328" s="6">
        <v>2022</v>
      </c>
      <c r="N5328" s="6" t="s">
        <v>7732</v>
      </c>
      <c r="O5328" s="6">
        <v>99</v>
      </c>
      <c r="P5328" s="6"/>
      <c r="Q5328" s="6" t="s">
        <v>7733</v>
      </c>
      <c r="R5328" s="6" t="s">
        <v>7734</v>
      </c>
      <c r="S5328" s="6"/>
      <c r="T5328" s="6" t="s">
        <v>904</v>
      </c>
      <c r="U5328">
        <f t="shared" si="83"/>
        <v>1</v>
      </c>
    </row>
    <row r="5329" spans="1:21" x14ac:dyDescent="0.2">
      <c r="A5329" s="6" t="s">
        <v>14061</v>
      </c>
      <c r="B5329" s="6" t="s">
        <v>14060</v>
      </c>
      <c r="C5329" s="6">
        <v>3547090</v>
      </c>
      <c r="D5329" s="6" t="s">
        <v>6666</v>
      </c>
      <c r="E5329" s="6" t="s">
        <v>7492</v>
      </c>
      <c r="F5329" s="6" t="s">
        <v>6402</v>
      </c>
      <c r="G5329" s="6">
        <v>0</v>
      </c>
      <c r="H5329" s="6"/>
      <c r="I5329" s="6">
        <v>1</v>
      </c>
      <c r="J5329" s="6">
        <v>1</v>
      </c>
      <c r="K5329" s="6">
        <v>1</v>
      </c>
      <c r="L5329" s="6"/>
      <c r="M5329" s="6">
        <v>2022</v>
      </c>
      <c r="N5329" s="6" t="s">
        <v>7745</v>
      </c>
      <c r="O5329" s="6">
        <v>99</v>
      </c>
      <c r="P5329" s="6"/>
      <c r="Q5329" s="6" t="s">
        <v>7733</v>
      </c>
      <c r="R5329" s="6" t="s">
        <v>7734</v>
      </c>
      <c r="S5329" s="6"/>
      <c r="T5329" s="6" t="s">
        <v>3682</v>
      </c>
      <c r="U5329">
        <f t="shared" si="83"/>
        <v>4</v>
      </c>
    </row>
    <row r="5330" spans="1:21" x14ac:dyDescent="0.2">
      <c r="A5330" s="6" t="s">
        <v>14061</v>
      </c>
      <c r="B5330" s="6" t="s">
        <v>14060</v>
      </c>
      <c r="C5330" s="6">
        <v>3547090</v>
      </c>
      <c r="D5330" s="6" t="s">
        <v>6722</v>
      </c>
      <c r="E5330" s="6" t="s">
        <v>14062</v>
      </c>
      <c r="F5330" s="6" t="s">
        <v>6402</v>
      </c>
      <c r="G5330" s="6">
        <v>0</v>
      </c>
      <c r="H5330" s="6"/>
      <c r="I5330" s="6">
        <v>0</v>
      </c>
      <c r="J5330" s="6">
        <v>1</v>
      </c>
      <c r="K5330" s="6">
        <v>1</v>
      </c>
      <c r="L5330" s="6"/>
      <c r="M5330" s="6">
        <v>2022</v>
      </c>
      <c r="N5330" s="6" t="s">
        <v>7745</v>
      </c>
      <c r="O5330" s="6">
        <v>99</v>
      </c>
      <c r="P5330" s="6"/>
      <c r="Q5330" s="6" t="s">
        <v>7733</v>
      </c>
      <c r="R5330" s="6" t="s">
        <v>7734</v>
      </c>
      <c r="S5330" s="6"/>
      <c r="T5330" s="6" t="s">
        <v>3681</v>
      </c>
      <c r="U5330">
        <f t="shared" si="83"/>
        <v>3</v>
      </c>
    </row>
    <row r="5331" spans="1:21" x14ac:dyDescent="0.2">
      <c r="A5331" s="6" t="s">
        <v>14061</v>
      </c>
      <c r="B5331" s="6" t="s">
        <v>14060</v>
      </c>
      <c r="C5331" s="6">
        <v>3547090</v>
      </c>
      <c r="D5331" s="6" t="s">
        <v>6708</v>
      </c>
      <c r="E5331" s="6" t="s">
        <v>14063</v>
      </c>
      <c r="F5331" s="6" t="s">
        <v>6402</v>
      </c>
      <c r="G5331" s="6">
        <v>0</v>
      </c>
      <c r="H5331" s="6"/>
      <c r="I5331" s="6">
        <v>1</v>
      </c>
      <c r="J5331" s="6">
        <v>1</v>
      </c>
      <c r="K5331" s="6">
        <v>1</v>
      </c>
      <c r="L5331" s="6"/>
      <c r="M5331" s="6">
        <v>2022</v>
      </c>
      <c r="N5331" s="6" t="s">
        <v>7745</v>
      </c>
      <c r="O5331" s="6">
        <v>99</v>
      </c>
      <c r="P5331" s="6"/>
      <c r="Q5331" s="6" t="s">
        <v>7733</v>
      </c>
      <c r="R5331" s="6" t="s">
        <v>7734</v>
      </c>
      <c r="S5331" s="6"/>
      <c r="T5331" s="6" t="s">
        <v>3680</v>
      </c>
      <c r="U5331">
        <f t="shared" si="83"/>
        <v>2</v>
      </c>
    </row>
    <row r="5332" spans="1:21" x14ac:dyDescent="0.2">
      <c r="A5332" s="6" t="s">
        <v>14061</v>
      </c>
      <c r="B5332" s="6" t="s">
        <v>14060</v>
      </c>
      <c r="C5332" s="6">
        <v>3547090</v>
      </c>
      <c r="D5332" s="6" t="s">
        <v>6434</v>
      </c>
      <c r="E5332" s="6" t="s">
        <v>11881</v>
      </c>
      <c r="F5332" s="6" t="s">
        <v>6402</v>
      </c>
      <c r="G5332" s="6">
        <v>0</v>
      </c>
      <c r="H5332" s="6"/>
      <c r="I5332" s="6">
        <v>1</v>
      </c>
      <c r="J5332" s="6">
        <v>1</v>
      </c>
      <c r="K5332" s="6">
        <v>1</v>
      </c>
      <c r="L5332" s="6"/>
      <c r="M5332" s="6">
        <v>2022</v>
      </c>
      <c r="N5332" s="6" t="s">
        <v>7745</v>
      </c>
      <c r="O5332" s="6">
        <v>99</v>
      </c>
      <c r="P5332" s="6"/>
      <c r="Q5332" s="6" t="s">
        <v>7733</v>
      </c>
      <c r="R5332" s="6" t="s">
        <v>7734</v>
      </c>
      <c r="S5332" s="6"/>
      <c r="T5332" s="6" t="s">
        <v>3679</v>
      </c>
      <c r="U5332">
        <f t="shared" si="83"/>
        <v>1</v>
      </c>
    </row>
    <row r="5333" spans="1:21" x14ac:dyDescent="0.2">
      <c r="A5333" s="6" t="s">
        <v>14064</v>
      </c>
      <c r="B5333" s="6" t="s">
        <v>14065</v>
      </c>
      <c r="C5333" s="6">
        <v>3547075</v>
      </c>
      <c r="D5333" s="6" t="s">
        <v>6548</v>
      </c>
      <c r="E5333" s="6" t="s">
        <v>14066</v>
      </c>
      <c r="F5333" s="6" t="s">
        <v>6402</v>
      </c>
      <c r="G5333" s="6">
        <v>1245</v>
      </c>
      <c r="H5333" s="6">
        <v>2930</v>
      </c>
      <c r="I5333" s="6">
        <v>0</v>
      </c>
      <c r="J5333" s="6">
        <v>0</v>
      </c>
      <c r="K5333" s="6">
        <v>0</v>
      </c>
      <c r="L5333" s="6"/>
      <c r="M5333" s="6">
        <v>2022</v>
      </c>
      <c r="N5333" s="6" t="s">
        <v>8113</v>
      </c>
      <c r="O5333" s="6">
        <v>99</v>
      </c>
      <c r="P5333" s="6"/>
      <c r="Q5333" s="6" t="s">
        <v>7733</v>
      </c>
      <c r="R5333" s="6" t="s">
        <v>7734</v>
      </c>
      <c r="S5333" s="6"/>
      <c r="T5333" s="6" t="s">
        <v>3689</v>
      </c>
      <c r="U5333">
        <f t="shared" si="83"/>
        <v>2</v>
      </c>
    </row>
    <row r="5334" spans="1:21" x14ac:dyDescent="0.2">
      <c r="A5334" s="6" t="s">
        <v>14064</v>
      </c>
      <c r="B5334" s="6" t="s">
        <v>14065</v>
      </c>
      <c r="C5334" s="6">
        <v>3547075</v>
      </c>
      <c r="D5334" s="6" t="s">
        <v>6633</v>
      </c>
      <c r="E5334" s="6" t="s">
        <v>7131</v>
      </c>
      <c r="F5334" s="6" t="s">
        <v>6402</v>
      </c>
      <c r="G5334" s="6">
        <v>1685</v>
      </c>
      <c r="H5334" s="6">
        <v>2930</v>
      </c>
      <c r="I5334" s="6">
        <v>0</v>
      </c>
      <c r="J5334" s="6">
        <v>1</v>
      </c>
      <c r="K5334" s="6">
        <v>0</v>
      </c>
      <c r="L5334" s="6"/>
      <c r="M5334" s="6">
        <v>2022</v>
      </c>
      <c r="N5334" s="6" t="s">
        <v>8113</v>
      </c>
      <c r="O5334" s="6">
        <v>99</v>
      </c>
      <c r="P5334" s="6"/>
      <c r="Q5334" s="6" t="s">
        <v>7733</v>
      </c>
      <c r="R5334" s="6" t="s">
        <v>7734</v>
      </c>
      <c r="S5334" s="6"/>
      <c r="T5334" s="6" t="s">
        <v>3688</v>
      </c>
      <c r="U5334">
        <f t="shared" si="83"/>
        <v>1</v>
      </c>
    </row>
    <row r="5335" spans="1:21" x14ac:dyDescent="0.2">
      <c r="A5335" s="6" t="s">
        <v>14067</v>
      </c>
      <c r="B5335" s="6" t="s">
        <v>14065</v>
      </c>
      <c r="C5335" s="6">
        <v>3547075</v>
      </c>
      <c r="D5335" s="6" t="s">
        <v>14068</v>
      </c>
      <c r="E5335" s="6" t="s">
        <v>9030</v>
      </c>
      <c r="F5335" s="6" t="s">
        <v>6402</v>
      </c>
      <c r="G5335" s="6">
        <v>1694</v>
      </c>
      <c r="H5335" s="6">
        <v>12059</v>
      </c>
      <c r="I5335" s="6">
        <v>1</v>
      </c>
      <c r="J5335" s="6">
        <v>1</v>
      </c>
      <c r="K5335" s="6">
        <v>0</v>
      </c>
      <c r="L5335" s="6"/>
      <c r="M5335" s="6">
        <v>2022</v>
      </c>
      <c r="N5335" s="6" t="s">
        <v>7745</v>
      </c>
      <c r="O5335" s="6">
        <v>99</v>
      </c>
      <c r="P5335" s="6"/>
      <c r="Q5335" s="6" t="s">
        <v>7733</v>
      </c>
      <c r="R5335" s="6" t="s">
        <v>7734</v>
      </c>
      <c r="S5335" s="6"/>
      <c r="T5335" s="6" t="s">
        <v>3687</v>
      </c>
      <c r="U5335">
        <f t="shared" si="83"/>
        <v>9</v>
      </c>
    </row>
    <row r="5336" spans="1:21" x14ac:dyDescent="0.2">
      <c r="A5336" s="6" t="s">
        <v>14067</v>
      </c>
      <c r="B5336" s="6" t="s">
        <v>14065</v>
      </c>
      <c r="C5336" s="6">
        <v>3547075</v>
      </c>
      <c r="D5336" s="6" t="s">
        <v>6488</v>
      </c>
      <c r="E5336" s="6" t="s">
        <v>14069</v>
      </c>
      <c r="F5336" s="6" t="s">
        <v>6402</v>
      </c>
      <c r="G5336" s="6">
        <v>1413</v>
      </c>
      <c r="H5336" s="6">
        <v>12059</v>
      </c>
      <c r="I5336" s="6">
        <v>0</v>
      </c>
      <c r="J5336" s="6">
        <v>1</v>
      </c>
      <c r="K5336" s="6">
        <v>0</v>
      </c>
      <c r="L5336" s="6"/>
      <c r="M5336" s="6">
        <v>2022</v>
      </c>
      <c r="N5336" s="6" t="s">
        <v>7745</v>
      </c>
      <c r="O5336" s="6">
        <v>99</v>
      </c>
      <c r="P5336" s="6"/>
      <c r="Q5336" s="6" t="s">
        <v>7733</v>
      </c>
      <c r="R5336" s="6" t="s">
        <v>7734</v>
      </c>
      <c r="S5336" s="6"/>
      <c r="T5336" s="6" t="s">
        <v>3686</v>
      </c>
      <c r="U5336">
        <f t="shared" si="83"/>
        <v>8</v>
      </c>
    </row>
    <row r="5337" spans="1:21" x14ac:dyDescent="0.2">
      <c r="A5337" s="6" t="s">
        <v>14067</v>
      </c>
      <c r="B5337" s="6" t="s">
        <v>14065</v>
      </c>
      <c r="C5337" s="6">
        <v>3547075</v>
      </c>
      <c r="D5337" s="6" t="s">
        <v>6609</v>
      </c>
      <c r="E5337" s="6" t="s">
        <v>14070</v>
      </c>
      <c r="F5337" s="6" t="s">
        <v>6402</v>
      </c>
      <c r="G5337" s="6">
        <v>1708</v>
      </c>
      <c r="H5337" s="6">
        <v>12059</v>
      </c>
      <c r="I5337" s="6">
        <v>1</v>
      </c>
      <c r="J5337" s="6">
        <v>1</v>
      </c>
      <c r="K5337" s="6">
        <v>0</v>
      </c>
      <c r="L5337" s="6"/>
      <c r="M5337" s="6">
        <v>2022</v>
      </c>
      <c r="N5337" s="6" t="s">
        <v>7745</v>
      </c>
      <c r="O5337" s="6">
        <v>99</v>
      </c>
      <c r="P5337" s="6"/>
      <c r="Q5337" s="6" t="s">
        <v>7733</v>
      </c>
      <c r="R5337" s="6" t="s">
        <v>7734</v>
      </c>
      <c r="S5337" s="6"/>
      <c r="T5337" s="6" t="s">
        <v>3685</v>
      </c>
      <c r="U5337">
        <f t="shared" si="83"/>
        <v>7</v>
      </c>
    </row>
    <row r="5338" spans="1:21" x14ac:dyDescent="0.2">
      <c r="A5338" s="6" t="s">
        <v>14067</v>
      </c>
      <c r="B5338" s="6" t="s">
        <v>14065</v>
      </c>
      <c r="C5338" s="6">
        <v>3547075</v>
      </c>
      <c r="D5338" s="6" t="s">
        <v>6997</v>
      </c>
      <c r="E5338" s="6" t="s">
        <v>14071</v>
      </c>
      <c r="F5338" s="6" t="s">
        <v>6402</v>
      </c>
      <c r="G5338" s="6">
        <v>1013</v>
      </c>
      <c r="H5338" s="6">
        <v>12059</v>
      </c>
      <c r="I5338" s="6">
        <v>0</v>
      </c>
      <c r="J5338" s="6">
        <v>0</v>
      </c>
      <c r="K5338" s="6">
        <v>0</v>
      </c>
      <c r="L5338" s="6"/>
      <c r="M5338" s="6">
        <v>2022</v>
      </c>
      <c r="N5338" s="6" t="s">
        <v>7745</v>
      </c>
      <c r="O5338" s="6">
        <v>99</v>
      </c>
      <c r="P5338" s="6"/>
      <c r="Q5338" s="6" t="s">
        <v>7733</v>
      </c>
      <c r="R5338" s="6" t="s">
        <v>7734</v>
      </c>
      <c r="S5338" s="6"/>
      <c r="T5338" s="6" t="s">
        <v>3690</v>
      </c>
      <c r="U5338">
        <f t="shared" si="83"/>
        <v>6</v>
      </c>
    </row>
    <row r="5339" spans="1:21" x14ac:dyDescent="0.2">
      <c r="A5339" s="6" t="s">
        <v>14067</v>
      </c>
      <c r="B5339" s="6" t="s">
        <v>14065</v>
      </c>
      <c r="C5339" s="6">
        <v>3547075</v>
      </c>
      <c r="D5339" s="6" t="s">
        <v>7082</v>
      </c>
      <c r="E5339" s="6" t="s">
        <v>6526</v>
      </c>
      <c r="F5339" s="6" t="s">
        <v>6402</v>
      </c>
      <c r="G5339" s="6">
        <v>1264</v>
      </c>
      <c r="H5339" s="6">
        <v>12059</v>
      </c>
      <c r="I5339" s="6">
        <v>0</v>
      </c>
      <c r="J5339" s="6">
        <v>1</v>
      </c>
      <c r="K5339" s="6">
        <v>0</v>
      </c>
      <c r="L5339" s="6"/>
      <c r="M5339" s="6">
        <v>2022</v>
      </c>
      <c r="N5339" s="6" t="s">
        <v>7745</v>
      </c>
      <c r="O5339" s="6">
        <v>99</v>
      </c>
      <c r="P5339" s="6"/>
      <c r="Q5339" s="6" t="s">
        <v>7733</v>
      </c>
      <c r="R5339" s="6" t="s">
        <v>7734</v>
      </c>
      <c r="S5339" s="6"/>
      <c r="T5339" s="6" t="s">
        <v>3684</v>
      </c>
      <c r="U5339">
        <f t="shared" si="83"/>
        <v>5</v>
      </c>
    </row>
    <row r="5340" spans="1:21" x14ac:dyDescent="0.2">
      <c r="A5340" s="6" t="s">
        <v>14067</v>
      </c>
      <c r="B5340" s="6" t="s">
        <v>14065</v>
      </c>
      <c r="C5340" s="6">
        <v>3547075</v>
      </c>
      <c r="D5340" s="6" t="s">
        <v>6586</v>
      </c>
      <c r="E5340" s="6" t="s">
        <v>6807</v>
      </c>
      <c r="F5340" s="6" t="s">
        <v>6402</v>
      </c>
      <c r="G5340" s="6">
        <v>816</v>
      </c>
      <c r="H5340" s="6">
        <v>12059</v>
      </c>
      <c r="I5340" s="6">
        <v>0</v>
      </c>
      <c r="J5340" s="6">
        <v>0</v>
      </c>
      <c r="K5340" s="6">
        <v>0</v>
      </c>
      <c r="L5340" s="6"/>
      <c r="M5340" s="6">
        <v>2022</v>
      </c>
      <c r="N5340" s="6" t="s">
        <v>7745</v>
      </c>
      <c r="O5340" s="6">
        <v>99</v>
      </c>
      <c r="P5340" s="6"/>
      <c r="Q5340" s="6" t="s">
        <v>7733</v>
      </c>
      <c r="R5340" s="6" t="s">
        <v>7734</v>
      </c>
      <c r="S5340" s="6"/>
      <c r="T5340" s="6" t="s">
        <v>3691</v>
      </c>
      <c r="U5340">
        <f t="shared" si="83"/>
        <v>4</v>
      </c>
    </row>
    <row r="5341" spans="1:21" x14ac:dyDescent="0.2">
      <c r="A5341" s="6" t="s">
        <v>14067</v>
      </c>
      <c r="B5341" s="6" t="s">
        <v>14065</v>
      </c>
      <c r="C5341" s="6">
        <v>3547075</v>
      </c>
      <c r="D5341" s="6" t="s">
        <v>6547</v>
      </c>
      <c r="E5341" s="6" t="s">
        <v>14072</v>
      </c>
      <c r="F5341" s="6" t="s">
        <v>6402</v>
      </c>
      <c r="G5341" s="6">
        <v>1211</v>
      </c>
      <c r="H5341" s="6">
        <v>12059</v>
      </c>
      <c r="I5341" s="6">
        <v>0</v>
      </c>
      <c r="J5341" s="6">
        <v>0</v>
      </c>
      <c r="K5341" s="6">
        <v>0</v>
      </c>
      <c r="L5341" s="6"/>
      <c r="M5341" s="6">
        <v>2022</v>
      </c>
      <c r="N5341" s="6" t="s">
        <v>7745</v>
      </c>
      <c r="O5341" s="6">
        <v>99</v>
      </c>
      <c r="P5341" s="6"/>
      <c r="Q5341" s="6" t="s">
        <v>7733</v>
      </c>
      <c r="R5341" s="6" t="s">
        <v>7734</v>
      </c>
      <c r="S5341" s="6"/>
      <c r="T5341" s="6" t="s">
        <v>3692</v>
      </c>
      <c r="U5341">
        <f t="shared" si="83"/>
        <v>3</v>
      </c>
    </row>
    <row r="5342" spans="1:21" x14ac:dyDescent="0.2">
      <c r="A5342" s="6" t="s">
        <v>14067</v>
      </c>
      <c r="B5342" s="6" t="s">
        <v>14065</v>
      </c>
      <c r="C5342" s="6">
        <v>3547075</v>
      </c>
      <c r="D5342" s="6" t="s">
        <v>6459</v>
      </c>
      <c r="E5342" s="6" t="s">
        <v>7518</v>
      </c>
      <c r="F5342" s="6" t="s">
        <v>6402</v>
      </c>
      <c r="G5342" s="6">
        <v>1113</v>
      </c>
      <c r="H5342" s="6">
        <v>12059</v>
      </c>
      <c r="I5342" s="6">
        <v>0</v>
      </c>
      <c r="J5342" s="6">
        <v>0</v>
      </c>
      <c r="K5342" s="6">
        <v>0</v>
      </c>
      <c r="L5342" s="6"/>
      <c r="M5342" s="6">
        <v>2022</v>
      </c>
      <c r="N5342" s="6" t="s">
        <v>7745</v>
      </c>
      <c r="O5342" s="6">
        <v>99</v>
      </c>
      <c r="P5342" s="6"/>
      <c r="Q5342" s="6" t="s">
        <v>7733</v>
      </c>
      <c r="R5342" s="6" t="s">
        <v>7734</v>
      </c>
      <c r="S5342" s="6"/>
      <c r="T5342" s="6" t="s">
        <v>3693</v>
      </c>
      <c r="U5342">
        <f t="shared" si="83"/>
        <v>2</v>
      </c>
    </row>
    <row r="5343" spans="1:21" x14ac:dyDescent="0.2">
      <c r="A5343" s="6" t="s">
        <v>14067</v>
      </c>
      <c r="B5343" s="6" t="s">
        <v>14065</v>
      </c>
      <c r="C5343" s="6">
        <v>3547075</v>
      </c>
      <c r="D5343" s="6" t="s">
        <v>6771</v>
      </c>
      <c r="E5343" s="6" t="s">
        <v>8471</v>
      </c>
      <c r="F5343" s="6" t="s">
        <v>6402</v>
      </c>
      <c r="G5343" s="6">
        <v>1827</v>
      </c>
      <c r="H5343" s="6">
        <v>12059</v>
      </c>
      <c r="I5343" s="6">
        <v>1</v>
      </c>
      <c r="J5343" s="6">
        <v>1</v>
      </c>
      <c r="K5343" s="6">
        <v>0</v>
      </c>
      <c r="L5343" s="6"/>
      <c r="M5343" s="6">
        <v>2022</v>
      </c>
      <c r="N5343" s="6" t="s">
        <v>7745</v>
      </c>
      <c r="O5343" s="6">
        <v>99</v>
      </c>
      <c r="P5343" s="6"/>
      <c r="Q5343" s="6" t="s">
        <v>7733</v>
      </c>
      <c r="R5343" s="6" t="s">
        <v>7734</v>
      </c>
      <c r="S5343" s="6"/>
      <c r="T5343" s="6" t="s">
        <v>3683</v>
      </c>
      <c r="U5343">
        <f t="shared" si="83"/>
        <v>1</v>
      </c>
    </row>
    <row r="5344" spans="1:21" x14ac:dyDescent="0.2">
      <c r="A5344" s="6" t="s">
        <v>14073</v>
      </c>
      <c r="B5344" s="6" t="s">
        <v>14065</v>
      </c>
      <c r="C5344" s="6">
        <v>3547075</v>
      </c>
      <c r="D5344" s="6" t="s">
        <v>6428</v>
      </c>
      <c r="E5344" s="6" t="s">
        <v>7025</v>
      </c>
      <c r="F5344" s="6" t="s">
        <v>6402</v>
      </c>
      <c r="G5344" s="6">
        <v>0</v>
      </c>
      <c r="H5344" s="6"/>
      <c r="I5344" s="6">
        <v>1</v>
      </c>
      <c r="J5344" s="6">
        <v>1</v>
      </c>
      <c r="K5344" s="6">
        <v>1</v>
      </c>
      <c r="L5344" s="6"/>
      <c r="M5344" s="6">
        <v>2022</v>
      </c>
      <c r="N5344" s="6" t="s">
        <v>7732</v>
      </c>
      <c r="O5344" s="6">
        <v>99</v>
      </c>
      <c r="P5344" s="6"/>
      <c r="Q5344" s="6" t="s">
        <v>7733</v>
      </c>
      <c r="R5344" s="6" t="s">
        <v>7734</v>
      </c>
      <c r="S5344" s="6"/>
      <c r="T5344" s="6" t="s">
        <v>905</v>
      </c>
      <c r="U5344">
        <f t="shared" si="83"/>
        <v>1</v>
      </c>
    </row>
    <row r="5345" spans="1:21" x14ac:dyDescent="0.2">
      <c r="A5345" s="6" t="s">
        <v>14074</v>
      </c>
      <c r="B5345" s="6" t="s">
        <v>14075</v>
      </c>
      <c r="C5345" s="6">
        <v>3547033</v>
      </c>
      <c r="D5345" s="6" t="s">
        <v>6958</v>
      </c>
      <c r="E5345" s="6" t="s">
        <v>14076</v>
      </c>
      <c r="F5345" s="6" t="s">
        <v>6402</v>
      </c>
      <c r="G5345" s="6">
        <v>897</v>
      </c>
      <c r="H5345" s="6">
        <v>1880</v>
      </c>
      <c r="I5345" s="6">
        <v>1</v>
      </c>
      <c r="J5345" s="6">
        <v>0</v>
      </c>
      <c r="K5345" s="6">
        <v>0</v>
      </c>
      <c r="L5345" s="6"/>
      <c r="M5345" s="6">
        <v>2022</v>
      </c>
      <c r="N5345" s="6" t="s">
        <v>7732</v>
      </c>
      <c r="O5345" s="6">
        <v>99</v>
      </c>
      <c r="P5345" s="6"/>
      <c r="Q5345" s="6" t="s">
        <v>7733</v>
      </c>
      <c r="R5345" s="6" t="s">
        <v>7734</v>
      </c>
      <c r="S5345" s="6"/>
      <c r="T5345" s="6" t="s">
        <v>866</v>
      </c>
      <c r="U5345">
        <f t="shared" si="83"/>
        <v>2</v>
      </c>
    </row>
    <row r="5346" spans="1:21" x14ac:dyDescent="0.2">
      <c r="A5346" s="6" t="s">
        <v>14074</v>
      </c>
      <c r="B5346" s="6" t="s">
        <v>14075</v>
      </c>
      <c r="C5346" s="6">
        <v>3547033</v>
      </c>
      <c r="D5346" s="6" t="s">
        <v>6425</v>
      </c>
      <c r="E5346" s="6" t="s">
        <v>14077</v>
      </c>
      <c r="F5346" s="6" t="s">
        <v>6402</v>
      </c>
      <c r="G5346" s="6">
        <v>983</v>
      </c>
      <c r="H5346" s="6">
        <v>1880</v>
      </c>
      <c r="I5346" s="6">
        <v>0</v>
      </c>
      <c r="J5346" s="6">
        <v>1</v>
      </c>
      <c r="K5346" s="6">
        <v>0</v>
      </c>
      <c r="L5346" s="6"/>
      <c r="M5346" s="6">
        <v>2022</v>
      </c>
      <c r="N5346" s="6" t="s">
        <v>7732</v>
      </c>
      <c r="O5346" s="6">
        <v>99</v>
      </c>
      <c r="P5346" s="6"/>
      <c r="Q5346" s="6" t="s">
        <v>7733</v>
      </c>
      <c r="R5346" s="6" t="s">
        <v>7734</v>
      </c>
      <c r="S5346" s="6"/>
      <c r="T5346" s="6" t="s">
        <v>865</v>
      </c>
      <c r="U5346">
        <f t="shared" si="83"/>
        <v>1</v>
      </c>
    </row>
    <row r="5347" spans="1:21" x14ac:dyDescent="0.2">
      <c r="A5347" s="6" t="s">
        <v>14078</v>
      </c>
      <c r="B5347" s="6" t="s">
        <v>14075</v>
      </c>
      <c r="C5347" s="6">
        <v>3547033</v>
      </c>
      <c r="D5347" s="6" t="s">
        <v>14079</v>
      </c>
      <c r="E5347" s="6" t="s">
        <v>12398</v>
      </c>
      <c r="F5347" s="6" t="s">
        <v>6402</v>
      </c>
      <c r="G5347" s="6">
        <v>361</v>
      </c>
      <c r="H5347" s="6">
        <v>870</v>
      </c>
      <c r="I5347" s="6">
        <v>1</v>
      </c>
      <c r="J5347" s="6">
        <v>1</v>
      </c>
      <c r="K5347" s="6">
        <v>0</v>
      </c>
      <c r="L5347" s="6"/>
      <c r="M5347" s="6">
        <v>2022</v>
      </c>
      <c r="N5347" s="6" t="s">
        <v>7745</v>
      </c>
      <c r="O5347" s="6">
        <v>1</v>
      </c>
      <c r="P5347" s="6"/>
      <c r="Q5347" s="6" t="s">
        <v>7733</v>
      </c>
      <c r="R5347" s="6" t="s">
        <v>7734</v>
      </c>
      <c r="S5347" s="6"/>
      <c r="T5347" s="6" t="s">
        <v>3442</v>
      </c>
      <c r="U5347">
        <f t="shared" si="83"/>
        <v>3</v>
      </c>
    </row>
    <row r="5348" spans="1:21" x14ac:dyDescent="0.2">
      <c r="A5348" s="6" t="s">
        <v>14078</v>
      </c>
      <c r="B5348" s="6" t="s">
        <v>14075</v>
      </c>
      <c r="C5348" s="6">
        <v>3547033</v>
      </c>
      <c r="D5348" s="6" t="s">
        <v>10147</v>
      </c>
      <c r="E5348" s="6" t="s">
        <v>6544</v>
      </c>
      <c r="F5348" s="6" t="s">
        <v>6402</v>
      </c>
      <c r="G5348" s="6">
        <v>355</v>
      </c>
      <c r="H5348" s="6">
        <v>870</v>
      </c>
      <c r="I5348" s="6">
        <v>0</v>
      </c>
      <c r="J5348" s="6">
        <v>1</v>
      </c>
      <c r="K5348" s="6">
        <v>0</v>
      </c>
      <c r="L5348" s="6"/>
      <c r="M5348" s="6">
        <v>2022</v>
      </c>
      <c r="N5348" s="6" t="s">
        <v>7745</v>
      </c>
      <c r="O5348" s="6">
        <v>1</v>
      </c>
      <c r="P5348" s="6"/>
      <c r="Q5348" s="6" t="s">
        <v>7733</v>
      </c>
      <c r="R5348" s="6" t="s">
        <v>7734</v>
      </c>
      <c r="S5348" s="6"/>
      <c r="T5348" s="6" t="s">
        <v>3441</v>
      </c>
      <c r="U5348">
        <f t="shared" si="83"/>
        <v>2</v>
      </c>
    </row>
    <row r="5349" spans="1:21" x14ac:dyDescent="0.2">
      <c r="A5349" s="6" t="s">
        <v>14078</v>
      </c>
      <c r="B5349" s="6" t="s">
        <v>14075</v>
      </c>
      <c r="C5349" s="6">
        <v>3547033</v>
      </c>
      <c r="D5349" s="6" t="s">
        <v>6459</v>
      </c>
      <c r="E5349" s="6" t="s">
        <v>6483</v>
      </c>
      <c r="F5349" s="6" t="s">
        <v>6402</v>
      </c>
      <c r="G5349" s="6">
        <v>154</v>
      </c>
      <c r="H5349" s="6">
        <v>870</v>
      </c>
      <c r="I5349" s="6">
        <v>0</v>
      </c>
      <c r="J5349" s="6">
        <v>0</v>
      </c>
      <c r="K5349" s="6">
        <v>0</v>
      </c>
      <c r="L5349" s="6"/>
      <c r="M5349" s="6">
        <v>2022</v>
      </c>
      <c r="N5349" s="6" t="s">
        <v>7745</v>
      </c>
      <c r="O5349" s="6">
        <v>1</v>
      </c>
      <c r="P5349" s="6"/>
      <c r="Q5349" s="6" t="s">
        <v>7733</v>
      </c>
      <c r="R5349" s="6" t="s">
        <v>7734</v>
      </c>
      <c r="S5349" s="6"/>
      <c r="T5349" s="6" t="s">
        <v>3443</v>
      </c>
      <c r="U5349">
        <f t="shared" si="83"/>
        <v>1</v>
      </c>
    </row>
    <row r="5350" spans="1:21" x14ac:dyDescent="0.2">
      <c r="A5350" s="6" t="s">
        <v>14080</v>
      </c>
      <c r="B5350" s="6" t="s">
        <v>14075</v>
      </c>
      <c r="C5350" s="6">
        <v>3547033</v>
      </c>
      <c r="D5350" s="6" t="s">
        <v>7550</v>
      </c>
      <c r="E5350" s="6" t="s">
        <v>14081</v>
      </c>
      <c r="F5350" s="6" t="s">
        <v>6402</v>
      </c>
      <c r="G5350" s="6">
        <v>417</v>
      </c>
      <c r="H5350" s="6">
        <v>1145</v>
      </c>
      <c r="I5350" s="6">
        <v>0</v>
      </c>
      <c r="J5350" s="6">
        <v>1</v>
      </c>
      <c r="K5350" s="6">
        <v>0</v>
      </c>
      <c r="L5350" s="6"/>
      <c r="M5350" s="6">
        <v>2022</v>
      </c>
      <c r="N5350" s="6" t="s">
        <v>7745</v>
      </c>
      <c r="O5350" s="6">
        <v>2</v>
      </c>
      <c r="P5350" s="6"/>
      <c r="Q5350" s="6" t="s">
        <v>7733</v>
      </c>
      <c r="R5350" s="6" t="s">
        <v>7734</v>
      </c>
      <c r="S5350" s="6"/>
      <c r="T5350" s="6" t="s">
        <v>3440</v>
      </c>
      <c r="U5350">
        <f t="shared" si="83"/>
        <v>3</v>
      </c>
    </row>
    <row r="5351" spans="1:21" x14ac:dyDescent="0.2">
      <c r="A5351" s="6" t="s">
        <v>14080</v>
      </c>
      <c r="B5351" s="6" t="s">
        <v>14075</v>
      </c>
      <c r="C5351" s="6">
        <v>3547033</v>
      </c>
      <c r="D5351" s="6" t="s">
        <v>6605</v>
      </c>
      <c r="E5351" s="6" t="s">
        <v>11626</v>
      </c>
      <c r="F5351" s="6" t="s">
        <v>6402</v>
      </c>
      <c r="G5351" s="6">
        <v>372</v>
      </c>
      <c r="H5351" s="6">
        <v>1145</v>
      </c>
      <c r="I5351" s="6">
        <v>1</v>
      </c>
      <c r="J5351" s="6">
        <v>1</v>
      </c>
      <c r="K5351" s="6">
        <v>0</v>
      </c>
      <c r="L5351" s="6"/>
      <c r="M5351" s="6">
        <v>2022</v>
      </c>
      <c r="N5351" s="6" t="s">
        <v>7745</v>
      </c>
      <c r="O5351" s="6">
        <v>2</v>
      </c>
      <c r="P5351" s="6"/>
      <c r="Q5351" s="6" t="s">
        <v>7733</v>
      </c>
      <c r="R5351" s="6" t="s">
        <v>7734</v>
      </c>
      <c r="S5351" s="6"/>
      <c r="T5351" s="6" t="s">
        <v>3439</v>
      </c>
      <c r="U5351">
        <f t="shared" si="83"/>
        <v>2</v>
      </c>
    </row>
    <row r="5352" spans="1:21" x14ac:dyDescent="0.2">
      <c r="A5352" s="6" t="s">
        <v>14080</v>
      </c>
      <c r="B5352" s="6" t="s">
        <v>14075</v>
      </c>
      <c r="C5352" s="6">
        <v>3547033</v>
      </c>
      <c r="D5352" s="6" t="s">
        <v>6406</v>
      </c>
      <c r="E5352" s="6" t="s">
        <v>6526</v>
      </c>
      <c r="F5352" s="6" t="s">
        <v>6402</v>
      </c>
      <c r="G5352" s="6">
        <v>356</v>
      </c>
      <c r="H5352" s="6">
        <v>1145</v>
      </c>
      <c r="I5352" s="6">
        <v>0</v>
      </c>
      <c r="J5352" s="6">
        <v>0</v>
      </c>
      <c r="K5352" s="6">
        <v>0</v>
      </c>
      <c r="L5352" s="6"/>
      <c r="M5352" s="6">
        <v>2022</v>
      </c>
      <c r="N5352" s="6" t="s">
        <v>7745</v>
      </c>
      <c r="O5352" s="6">
        <v>2</v>
      </c>
      <c r="P5352" s="6"/>
      <c r="Q5352" s="6" t="s">
        <v>7733</v>
      </c>
      <c r="R5352" s="6" t="s">
        <v>7734</v>
      </c>
      <c r="S5352" s="6"/>
      <c r="T5352" s="6" t="s">
        <v>3444</v>
      </c>
      <c r="U5352">
        <f t="shared" si="83"/>
        <v>1</v>
      </c>
    </row>
    <row r="5353" spans="1:21" x14ac:dyDescent="0.2">
      <c r="A5353" s="6" t="s">
        <v>14082</v>
      </c>
      <c r="B5353" s="6" t="s">
        <v>14075</v>
      </c>
      <c r="C5353" s="6">
        <v>3547033</v>
      </c>
      <c r="D5353" s="6" t="s">
        <v>6609</v>
      </c>
      <c r="E5353" s="6" t="s">
        <v>14083</v>
      </c>
      <c r="F5353" s="6" t="s">
        <v>6402</v>
      </c>
      <c r="G5353" s="6">
        <v>405</v>
      </c>
      <c r="H5353" s="6">
        <v>1076</v>
      </c>
      <c r="I5353" s="6">
        <v>1</v>
      </c>
      <c r="J5353" s="6">
        <v>1</v>
      </c>
      <c r="K5353" s="6">
        <v>0</v>
      </c>
      <c r="L5353" s="6"/>
      <c r="M5353" s="6">
        <v>2022</v>
      </c>
      <c r="N5353" s="6" t="s">
        <v>7745</v>
      </c>
      <c r="O5353" s="6">
        <v>3</v>
      </c>
      <c r="P5353" s="6"/>
      <c r="Q5353" s="6" t="s">
        <v>7733</v>
      </c>
      <c r="R5353" s="6" t="s">
        <v>7734</v>
      </c>
      <c r="S5353" s="6"/>
      <c r="T5353" s="6" t="s">
        <v>3438</v>
      </c>
      <c r="U5353">
        <f t="shared" si="83"/>
        <v>4</v>
      </c>
    </row>
    <row r="5354" spans="1:21" x14ac:dyDescent="0.2">
      <c r="A5354" s="6" t="s">
        <v>14082</v>
      </c>
      <c r="B5354" s="6" t="s">
        <v>14075</v>
      </c>
      <c r="C5354" s="6">
        <v>3547033</v>
      </c>
      <c r="D5354" s="6" t="s">
        <v>6713</v>
      </c>
      <c r="E5354" s="6" t="s">
        <v>7375</v>
      </c>
      <c r="F5354" s="6" t="s">
        <v>6402</v>
      </c>
      <c r="G5354" s="6">
        <v>97</v>
      </c>
      <c r="H5354" s="6">
        <v>1076</v>
      </c>
      <c r="I5354" s="6">
        <v>0</v>
      </c>
      <c r="J5354" s="6">
        <v>0</v>
      </c>
      <c r="K5354" s="6">
        <v>0</v>
      </c>
      <c r="L5354" s="6"/>
      <c r="M5354" s="6">
        <v>2022</v>
      </c>
      <c r="N5354" s="6" t="s">
        <v>7745</v>
      </c>
      <c r="O5354" s="6">
        <v>3</v>
      </c>
      <c r="P5354" s="6"/>
      <c r="Q5354" s="6" t="s">
        <v>7733</v>
      </c>
      <c r="R5354" s="6" t="s">
        <v>7734</v>
      </c>
      <c r="S5354" s="6"/>
      <c r="T5354" s="6" t="s">
        <v>3445</v>
      </c>
      <c r="U5354">
        <f t="shared" si="83"/>
        <v>3</v>
      </c>
    </row>
    <row r="5355" spans="1:21" x14ac:dyDescent="0.2">
      <c r="A5355" s="6" t="s">
        <v>14082</v>
      </c>
      <c r="B5355" s="6" t="s">
        <v>14075</v>
      </c>
      <c r="C5355" s="6">
        <v>3547033</v>
      </c>
      <c r="D5355" s="6" t="s">
        <v>7586</v>
      </c>
      <c r="E5355" s="6" t="s">
        <v>14084</v>
      </c>
      <c r="F5355" s="6" t="s">
        <v>6402</v>
      </c>
      <c r="G5355" s="6">
        <v>309</v>
      </c>
      <c r="H5355" s="6">
        <v>1076</v>
      </c>
      <c r="I5355" s="6">
        <v>0</v>
      </c>
      <c r="J5355" s="6">
        <v>1</v>
      </c>
      <c r="K5355" s="6">
        <v>0</v>
      </c>
      <c r="L5355" s="6"/>
      <c r="M5355" s="6">
        <v>2022</v>
      </c>
      <c r="N5355" s="6" t="s">
        <v>7745</v>
      </c>
      <c r="O5355" s="6">
        <v>3</v>
      </c>
      <c r="P5355" s="6"/>
      <c r="Q5355" s="6" t="s">
        <v>7733</v>
      </c>
      <c r="R5355" s="6" t="s">
        <v>7734</v>
      </c>
      <c r="S5355" s="6"/>
      <c r="T5355" s="6" t="s">
        <v>3437</v>
      </c>
      <c r="U5355">
        <f t="shared" si="83"/>
        <v>2</v>
      </c>
    </row>
    <row r="5356" spans="1:21" x14ac:dyDescent="0.2">
      <c r="A5356" s="6" t="s">
        <v>14082</v>
      </c>
      <c r="B5356" s="6" t="s">
        <v>14075</v>
      </c>
      <c r="C5356" s="6">
        <v>3547033</v>
      </c>
      <c r="D5356" s="6" t="s">
        <v>7297</v>
      </c>
      <c r="E5356" s="6" t="s">
        <v>11666</v>
      </c>
      <c r="F5356" s="6" t="s">
        <v>6402</v>
      </c>
      <c r="G5356" s="6">
        <v>265</v>
      </c>
      <c r="H5356" s="6">
        <v>1076</v>
      </c>
      <c r="I5356" s="6">
        <v>0</v>
      </c>
      <c r="J5356" s="6">
        <v>0</v>
      </c>
      <c r="K5356" s="6">
        <v>0</v>
      </c>
      <c r="L5356" s="6"/>
      <c r="M5356" s="6">
        <v>2022</v>
      </c>
      <c r="N5356" s="6" t="s">
        <v>7745</v>
      </c>
      <c r="O5356" s="6">
        <v>3</v>
      </c>
      <c r="P5356" s="6"/>
      <c r="Q5356" s="6" t="s">
        <v>7733</v>
      </c>
      <c r="R5356" s="6" t="s">
        <v>7734</v>
      </c>
      <c r="S5356" s="6"/>
      <c r="T5356" s="6" t="s">
        <v>3446</v>
      </c>
      <c r="U5356">
        <f t="shared" si="83"/>
        <v>1</v>
      </c>
    </row>
    <row r="5357" spans="1:21" x14ac:dyDescent="0.2">
      <c r="A5357" s="6" t="s">
        <v>14085</v>
      </c>
      <c r="B5357" s="6" t="s">
        <v>14086</v>
      </c>
      <c r="C5357" s="6">
        <v>3549043</v>
      </c>
      <c r="D5357" s="6" t="s">
        <v>6622</v>
      </c>
      <c r="E5357" s="6" t="s">
        <v>14087</v>
      </c>
      <c r="F5357" s="6" t="s">
        <v>6402</v>
      </c>
      <c r="G5357" s="6">
        <v>424</v>
      </c>
      <c r="H5357" s="6">
        <v>1124</v>
      </c>
      <c r="I5357" s="6">
        <v>0</v>
      </c>
      <c r="J5357" s="6">
        <v>0</v>
      </c>
      <c r="K5357" s="6">
        <v>0</v>
      </c>
      <c r="L5357" s="6"/>
      <c r="M5357" s="6">
        <v>2022</v>
      </c>
      <c r="N5357" s="6" t="s">
        <v>7732</v>
      </c>
      <c r="O5357" s="6">
        <v>99</v>
      </c>
      <c r="P5357" s="6"/>
      <c r="Q5357" s="6" t="s">
        <v>7733</v>
      </c>
      <c r="R5357" s="6" t="s">
        <v>7734</v>
      </c>
      <c r="S5357" s="6"/>
      <c r="T5357" s="6" t="s">
        <v>937</v>
      </c>
      <c r="U5357">
        <f t="shared" si="83"/>
        <v>2</v>
      </c>
    </row>
    <row r="5358" spans="1:21" x14ac:dyDescent="0.2">
      <c r="A5358" s="6" t="s">
        <v>14085</v>
      </c>
      <c r="B5358" s="6" t="s">
        <v>14086</v>
      </c>
      <c r="C5358" s="6">
        <v>3549043</v>
      </c>
      <c r="D5358" s="6" t="s">
        <v>7234</v>
      </c>
      <c r="E5358" s="6" t="s">
        <v>14088</v>
      </c>
      <c r="F5358" s="6" t="s">
        <v>6402</v>
      </c>
      <c r="G5358" s="6">
        <v>700</v>
      </c>
      <c r="H5358" s="6">
        <v>1124</v>
      </c>
      <c r="I5358" s="6">
        <v>1</v>
      </c>
      <c r="J5358" s="6">
        <v>1</v>
      </c>
      <c r="K5358" s="6">
        <v>0</v>
      </c>
      <c r="L5358" s="6"/>
      <c r="M5358" s="6">
        <v>2022</v>
      </c>
      <c r="N5358" s="6" t="s">
        <v>7732</v>
      </c>
      <c r="O5358" s="6">
        <v>99</v>
      </c>
      <c r="P5358" s="6"/>
      <c r="Q5358" s="6" t="s">
        <v>7733</v>
      </c>
      <c r="R5358" s="6" t="s">
        <v>7734</v>
      </c>
      <c r="S5358" s="6"/>
      <c r="T5358" s="6" t="s">
        <v>936</v>
      </c>
      <c r="U5358">
        <f t="shared" si="83"/>
        <v>1</v>
      </c>
    </row>
    <row r="5359" spans="1:21" x14ac:dyDescent="0.2">
      <c r="A5359" s="6" t="s">
        <v>14089</v>
      </c>
      <c r="B5359" s="6" t="s">
        <v>14086</v>
      </c>
      <c r="C5359" s="6">
        <v>3549043</v>
      </c>
      <c r="D5359" s="6" t="s">
        <v>6656</v>
      </c>
      <c r="E5359" s="6" t="s">
        <v>14090</v>
      </c>
      <c r="F5359" s="6" t="s">
        <v>6402</v>
      </c>
      <c r="G5359" s="6">
        <v>232</v>
      </c>
      <c r="H5359" s="6">
        <v>4126</v>
      </c>
      <c r="I5359" s="6">
        <v>0</v>
      </c>
      <c r="J5359" s="6">
        <v>0</v>
      </c>
      <c r="K5359" s="6">
        <v>0</v>
      </c>
      <c r="L5359" s="6"/>
      <c r="M5359" s="6">
        <v>2022</v>
      </c>
      <c r="N5359" s="6" t="s">
        <v>7745</v>
      </c>
      <c r="O5359" s="6">
        <v>99</v>
      </c>
      <c r="P5359" s="6"/>
      <c r="Q5359" s="6" t="s">
        <v>7733</v>
      </c>
      <c r="R5359" s="6" t="s">
        <v>7734</v>
      </c>
      <c r="S5359" s="6"/>
      <c r="T5359" s="6" t="s">
        <v>3827</v>
      </c>
      <c r="U5359">
        <f t="shared" si="83"/>
        <v>9</v>
      </c>
    </row>
    <row r="5360" spans="1:21" x14ac:dyDescent="0.2">
      <c r="A5360" s="6" t="s">
        <v>14089</v>
      </c>
      <c r="B5360" s="6" t="s">
        <v>14086</v>
      </c>
      <c r="C5360" s="6">
        <v>3549043</v>
      </c>
      <c r="D5360" s="6" t="s">
        <v>6434</v>
      </c>
      <c r="E5360" s="6" t="s">
        <v>8462</v>
      </c>
      <c r="F5360" s="6" t="s">
        <v>6402</v>
      </c>
      <c r="G5360" s="6">
        <v>547</v>
      </c>
      <c r="H5360" s="6">
        <v>4126</v>
      </c>
      <c r="I5360" s="6">
        <v>1</v>
      </c>
      <c r="J5360" s="6">
        <v>1</v>
      </c>
      <c r="K5360" s="6">
        <v>0</v>
      </c>
      <c r="L5360" s="6"/>
      <c r="M5360" s="6">
        <v>2022</v>
      </c>
      <c r="N5360" s="6" t="s">
        <v>7745</v>
      </c>
      <c r="O5360" s="6">
        <v>99</v>
      </c>
      <c r="P5360" s="6"/>
      <c r="Q5360" s="6" t="s">
        <v>7733</v>
      </c>
      <c r="R5360" s="6" t="s">
        <v>7734</v>
      </c>
      <c r="S5360" s="6"/>
      <c r="T5360" s="6" t="s">
        <v>3826</v>
      </c>
      <c r="U5360">
        <f t="shared" si="83"/>
        <v>8</v>
      </c>
    </row>
    <row r="5361" spans="1:21" x14ac:dyDescent="0.2">
      <c r="A5361" s="6" t="s">
        <v>14089</v>
      </c>
      <c r="B5361" s="6" t="s">
        <v>14086</v>
      </c>
      <c r="C5361" s="6">
        <v>3549043</v>
      </c>
      <c r="D5361" s="6" t="s">
        <v>6738</v>
      </c>
      <c r="E5361" s="6" t="s">
        <v>14091</v>
      </c>
      <c r="F5361" s="6" t="s">
        <v>6402</v>
      </c>
      <c r="G5361" s="6">
        <v>190</v>
      </c>
      <c r="H5361" s="6">
        <v>4126</v>
      </c>
      <c r="I5361" s="6">
        <v>0</v>
      </c>
      <c r="J5361" s="6">
        <v>0</v>
      </c>
      <c r="K5361" s="6">
        <v>0</v>
      </c>
      <c r="L5361" s="6"/>
      <c r="M5361" s="6">
        <v>2022</v>
      </c>
      <c r="N5361" s="6" t="s">
        <v>7745</v>
      </c>
      <c r="O5361" s="6">
        <v>99</v>
      </c>
      <c r="P5361" s="6"/>
      <c r="Q5361" s="6" t="s">
        <v>7733</v>
      </c>
      <c r="R5361" s="6" t="s">
        <v>7734</v>
      </c>
      <c r="S5361" s="6"/>
      <c r="T5361" s="6" t="s">
        <v>3828</v>
      </c>
      <c r="U5361">
        <f t="shared" si="83"/>
        <v>7</v>
      </c>
    </row>
    <row r="5362" spans="1:21" x14ac:dyDescent="0.2">
      <c r="A5362" s="6" t="s">
        <v>14089</v>
      </c>
      <c r="B5362" s="6" t="s">
        <v>14086</v>
      </c>
      <c r="C5362" s="6">
        <v>3549043</v>
      </c>
      <c r="D5362" s="6" t="s">
        <v>6709</v>
      </c>
      <c r="E5362" s="6" t="s">
        <v>14092</v>
      </c>
      <c r="F5362" s="6" t="s">
        <v>6402</v>
      </c>
      <c r="G5362" s="6">
        <v>555</v>
      </c>
      <c r="H5362" s="6">
        <v>4126</v>
      </c>
      <c r="I5362" s="6">
        <v>1</v>
      </c>
      <c r="J5362" s="6">
        <v>1</v>
      </c>
      <c r="K5362" s="6">
        <v>0</v>
      </c>
      <c r="L5362" s="6"/>
      <c r="M5362" s="6">
        <v>2022</v>
      </c>
      <c r="N5362" s="6" t="s">
        <v>7745</v>
      </c>
      <c r="O5362" s="6">
        <v>99</v>
      </c>
      <c r="P5362" s="6"/>
      <c r="Q5362" s="6" t="s">
        <v>7733</v>
      </c>
      <c r="R5362" s="6" t="s">
        <v>7734</v>
      </c>
      <c r="S5362" s="6"/>
      <c r="T5362" s="6" t="s">
        <v>3825</v>
      </c>
      <c r="U5362">
        <f t="shared" si="83"/>
        <v>6</v>
      </c>
    </row>
    <row r="5363" spans="1:21" x14ac:dyDescent="0.2">
      <c r="A5363" s="6" t="s">
        <v>14089</v>
      </c>
      <c r="B5363" s="6" t="s">
        <v>14086</v>
      </c>
      <c r="C5363" s="6">
        <v>3549043</v>
      </c>
      <c r="D5363" s="6" t="s">
        <v>6624</v>
      </c>
      <c r="E5363" s="6" t="s">
        <v>6544</v>
      </c>
      <c r="F5363" s="6" t="s">
        <v>6402</v>
      </c>
      <c r="G5363" s="6">
        <v>395</v>
      </c>
      <c r="H5363" s="6">
        <v>4126</v>
      </c>
      <c r="I5363" s="6">
        <v>1</v>
      </c>
      <c r="J5363" s="6">
        <v>0</v>
      </c>
      <c r="K5363" s="6">
        <v>0</v>
      </c>
      <c r="L5363" s="6"/>
      <c r="M5363" s="6">
        <v>2022</v>
      </c>
      <c r="N5363" s="6" t="s">
        <v>7745</v>
      </c>
      <c r="O5363" s="6">
        <v>99</v>
      </c>
      <c r="P5363" s="6"/>
      <c r="Q5363" s="6" t="s">
        <v>7733</v>
      </c>
      <c r="R5363" s="6" t="s">
        <v>7734</v>
      </c>
      <c r="S5363" s="6"/>
      <c r="T5363" s="6" t="s">
        <v>3829</v>
      </c>
      <c r="U5363">
        <f t="shared" si="83"/>
        <v>5</v>
      </c>
    </row>
    <row r="5364" spans="1:21" x14ac:dyDescent="0.2">
      <c r="A5364" s="6" t="s">
        <v>14089</v>
      </c>
      <c r="B5364" s="6" t="s">
        <v>14086</v>
      </c>
      <c r="C5364" s="6">
        <v>3549043</v>
      </c>
      <c r="D5364" s="6" t="s">
        <v>6946</v>
      </c>
      <c r="E5364" s="6" t="s">
        <v>14093</v>
      </c>
      <c r="F5364" s="6" t="s">
        <v>6402</v>
      </c>
      <c r="G5364" s="6">
        <v>532</v>
      </c>
      <c r="H5364" s="6">
        <v>4126</v>
      </c>
      <c r="I5364" s="6">
        <v>0</v>
      </c>
      <c r="J5364" s="6">
        <v>0</v>
      </c>
      <c r="K5364" s="6">
        <v>0</v>
      </c>
      <c r="L5364" s="6"/>
      <c r="M5364" s="6">
        <v>2022</v>
      </c>
      <c r="N5364" s="6" t="s">
        <v>7745</v>
      </c>
      <c r="O5364" s="6">
        <v>99</v>
      </c>
      <c r="P5364" s="6"/>
      <c r="Q5364" s="6" t="s">
        <v>7733</v>
      </c>
      <c r="R5364" s="6" t="s">
        <v>7734</v>
      </c>
      <c r="S5364" s="6"/>
      <c r="T5364" s="6" t="s">
        <v>3830</v>
      </c>
      <c r="U5364">
        <f t="shared" si="83"/>
        <v>4</v>
      </c>
    </row>
    <row r="5365" spans="1:21" x14ac:dyDescent="0.2">
      <c r="A5365" s="6" t="s">
        <v>14089</v>
      </c>
      <c r="B5365" s="6" t="s">
        <v>14086</v>
      </c>
      <c r="C5365" s="6">
        <v>3549043</v>
      </c>
      <c r="D5365" s="6" t="s">
        <v>14094</v>
      </c>
      <c r="E5365" s="6" t="s">
        <v>14095</v>
      </c>
      <c r="F5365" s="6" t="s">
        <v>6402</v>
      </c>
      <c r="G5365" s="6">
        <v>451</v>
      </c>
      <c r="H5365" s="6">
        <v>4126</v>
      </c>
      <c r="I5365" s="6">
        <v>0</v>
      </c>
      <c r="J5365" s="6">
        <v>0</v>
      </c>
      <c r="K5365" s="6">
        <v>0</v>
      </c>
      <c r="L5365" s="6"/>
      <c r="M5365" s="6">
        <v>2022</v>
      </c>
      <c r="N5365" s="6" t="s">
        <v>7745</v>
      </c>
      <c r="O5365" s="6">
        <v>99</v>
      </c>
      <c r="P5365" s="6"/>
      <c r="Q5365" s="6" t="s">
        <v>7733</v>
      </c>
      <c r="R5365" s="6" t="s">
        <v>7734</v>
      </c>
      <c r="S5365" s="6"/>
      <c r="T5365" s="6" t="s">
        <v>3831</v>
      </c>
      <c r="U5365">
        <f t="shared" si="83"/>
        <v>3</v>
      </c>
    </row>
    <row r="5366" spans="1:21" x14ac:dyDescent="0.2">
      <c r="A5366" s="6" t="s">
        <v>14089</v>
      </c>
      <c r="B5366" s="6" t="s">
        <v>14086</v>
      </c>
      <c r="C5366" s="6">
        <v>3549043</v>
      </c>
      <c r="D5366" s="6" t="s">
        <v>6809</v>
      </c>
      <c r="E5366" s="6" t="s">
        <v>7481</v>
      </c>
      <c r="F5366" s="6" t="s">
        <v>6402</v>
      </c>
      <c r="G5366" s="6">
        <v>688</v>
      </c>
      <c r="H5366" s="6">
        <v>4126</v>
      </c>
      <c r="I5366" s="6">
        <v>0</v>
      </c>
      <c r="J5366" s="6">
        <v>1</v>
      </c>
      <c r="K5366" s="6">
        <v>0</v>
      </c>
      <c r="L5366" s="6"/>
      <c r="M5366" s="6">
        <v>2022</v>
      </c>
      <c r="N5366" s="6" t="s">
        <v>7745</v>
      </c>
      <c r="O5366" s="6">
        <v>99</v>
      </c>
      <c r="P5366" s="6"/>
      <c r="Q5366" s="6" t="s">
        <v>7733</v>
      </c>
      <c r="R5366" s="6" t="s">
        <v>7734</v>
      </c>
      <c r="S5366" s="6"/>
      <c r="T5366" s="6" t="s">
        <v>3824</v>
      </c>
      <c r="U5366">
        <f t="shared" si="83"/>
        <v>2</v>
      </c>
    </row>
    <row r="5367" spans="1:21" x14ac:dyDescent="0.2">
      <c r="A5367" s="6" t="s">
        <v>14089</v>
      </c>
      <c r="B5367" s="6" t="s">
        <v>14086</v>
      </c>
      <c r="C5367" s="6">
        <v>3549043</v>
      </c>
      <c r="D5367" s="6" t="s">
        <v>7068</v>
      </c>
      <c r="E5367" s="6" t="s">
        <v>14096</v>
      </c>
      <c r="F5367" s="6" t="s">
        <v>6402</v>
      </c>
      <c r="G5367" s="6">
        <v>536</v>
      </c>
      <c r="H5367" s="6">
        <v>4126</v>
      </c>
      <c r="I5367" s="6">
        <v>0</v>
      </c>
      <c r="J5367" s="6">
        <v>1</v>
      </c>
      <c r="K5367" s="6">
        <v>0</v>
      </c>
      <c r="L5367" s="6"/>
      <c r="M5367" s="6">
        <v>2022</v>
      </c>
      <c r="N5367" s="6" t="s">
        <v>7745</v>
      </c>
      <c r="O5367" s="6">
        <v>99</v>
      </c>
      <c r="P5367" s="6"/>
      <c r="Q5367" s="6" t="s">
        <v>7733</v>
      </c>
      <c r="R5367" s="6" t="s">
        <v>7734</v>
      </c>
      <c r="S5367" s="6"/>
      <c r="T5367" s="6" t="s">
        <v>3823</v>
      </c>
      <c r="U5367">
        <f t="shared" si="83"/>
        <v>1</v>
      </c>
    </row>
    <row r="5368" spans="1:21" x14ac:dyDescent="0.2">
      <c r="A5368" s="6" t="s">
        <v>14097</v>
      </c>
      <c r="B5368" s="6" t="s">
        <v>14098</v>
      </c>
      <c r="C5368" s="6">
        <v>3549039</v>
      </c>
      <c r="D5368" s="6" t="s">
        <v>6958</v>
      </c>
      <c r="E5368" s="6" t="s">
        <v>8094</v>
      </c>
      <c r="F5368" s="6" t="s">
        <v>6402</v>
      </c>
      <c r="G5368" s="6">
        <v>897</v>
      </c>
      <c r="H5368" s="6">
        <v>4983</v>
      </c>
      <c r="I5368" s="6">
        <v>0</v>
      </c>
      <c r="J5368" s="6">
        <v>1</v>
      </c>
      <c r="K5368" s="6">
        <v>0</v>
      </c>
      <c r="L5368" s="6"/>
      <c r="M5368" s="6">
        <v>2022</v>
      </c>
      <c r="N5368" s="6" t="s">
        <v>7745</v>
      </c>
      <c r="O5368" s="6">
        <v>99</v>
      </c>
      <c r="P5368" s="6"/>
      <c r="Q5368" s="6" t="s">
        <v>7733</v>
      </c>
      <c r="R5368" s="6" t="s">
        <v>7734</v>
      </c>
      <c r="S5368" s="6"/>
      <c r="T5368" s="6" t="s">
        <v>6266</v>
      </c>
      <c r="U5368">
        <f t="shared" si="83"/>
        <v>8</v>
      </c>
    </row>
    <row r="5369" spans="1:21" x14ac:dyDescent="0.2">
      <c r="A5369" s="6" t="s">
        <v>14097</v>
      </c>
      <c r="B5369" s="6" t="s">
        <v>14098</v>
      </c>
      <c r="C5369" s="6">
        <v>3549039</v>
      </c>
      <c r="D5369" s="6" t="s">
        <v>7549</v>
      </c>
      <c r="E5369" s="6" t="s">
        <v>6590</v>
      </c>
      <c r="F5369" s="6" t="s">
        <v>6402</v>
      </c>
      <c r="G5369" s="6">
        <v>550</v>
      </c>
      <c r="H5369" s="6">
        <v>4983</v>
      </c>
      <c r="I5369" s="6">
        <v>0</v>
      </c>
      <c r="J5369" s="6">
        <v>0</v>
      </c>
      <c r="K5369" s="6">
        <v>0</v>
      </c>
      <c r="L5369" s="6"/>
      <c r="M5369" s="6">
        <v>2022</v>
      </c>
      <c r="N5369" s="6" t="s">
        <v>7745</v>
      </c>
      <c r="O5369" s="6">
        <v>99</v>
      </c>
      <c r="P5369" s="6"/>
      <c r="Q5369" s="6" t="s">
        <v>7733</v>
      </c>
      <c r="R5369" s="6" t="s">
        <v>7734</v>
      </c>
      <c r="S5369" s="6"/>
      <c r="T5369" s="6" t="s">
        <v>6267</v>
      </c>
      <c r="U5369">
        <f t="shared" si="83"/>
        <v>7</v>
      </c>
    </row>
    <row r="5370" spans="1:21" x14ac:dyDescent="0.2">
      <c r="A5370" s="6" t="s">
        <v>14097</v>
      </c>
      <c r="B5370" s="6" t="s">
        <v>14098</v>
      </c>
      <c r="C5370" s="6">
        <v>3549039</v>
      </c>
      <c r="D5370" s="6" t="s">
        <v>14099</v>
      </c>
      <c r="E5370" s="6" t="s">
        <v>11595</v>
      </c>
      <c r="F5370" s="6" t="s">
        <v>6402</v>
      </c>
      <c r="G5370" s="6">
        <v>482</v>
      </c>
      <c r="H5370" s="6">
        <v>4983</v>
      </c>
      <c r="I5370" s="6">
        <v>0</v>
      </c>
      <c r="J5370" s="6">
        <v>0</v>
      </c>
      <c r="K5370" s="6">
        <v>0</v>
      </c>
      <c r="L5370" s="6"/>
      <c r="M5370" s="6">
        <v>2022</v>
      </c>
      <c r="N5370" s="6" t="s">
        <v>7745</v>
      </c>
      <c r="O5370" s="6">
        <v>99</v>
      </c>
      <c r="P5370" s="6"/>
      <c r="Q5370" s="6" t="s">
        <v>7733</v>
      </c>
      <c r="R5370" s="6" t="s">
        <v>7734</v>
      </c>
      <c r="S5370" s="6"/>
      <c r="T5370" s="6" t="s">
        <v>6268</v>
      </c>
      <c r="U5370">
        <f t="shared" si="83"/>
        <v>6</v>
      </c>
    </row>
    <row r="5371" spans="1:21" x14ac:dyDescent="0.2">
      <c r="A5371" s="6" t="s">
        <v>14097</v>
      </c>
      <c r="B5371" s="6" t="s">
        <v>14098</v>
      </c>
      <c r="C5371" s="6">
        <v>3549039</v>
      </c>
      <c r="D5371" s="6" t="s">
        <v>6485</v>
      </c>
      <c r="E5371" s="6" t="s">
        <v>14100</v>
      </c>
      <c r="F5371" s="6" t="s">
        <v>6402</v>
      </c>
      <c r="G5371" s="6">
        <v>352</v>
      </c>
      <c r="H5371" s="6">
        <v>4983</v>
      </c>
      <c r="I5371" s="6">
        <v>0</v>
      </c>
      <c r="J5371" s="6">
        <v>0</v>
      </c>
      <c r="K5371" s="6">
        <v>0</v>
      </c>
      <c r="L5371" s="6"/>
      <c r="M5371" s="6">
        <v>2022</v>
      </c>
      <c r="N5371" s="6" t="s">
        <v>7745</v>
      </c>
      <c r="O5371" s="6">
        <v>99</v>
      </c>
      <c r="P5371" s="6"/>
      <c r="Q5371" s="6" t="s">
        <v>7733</v>
      </c>
      <c r="R5371" s="6" t="s">
        <v>7734</v>
      </c>
      <c r="S5371" s="6"/>
      <c r="T5371" s="6" t="s">
        <v>6269</v>
      </c>
      <c r="U5371">
        <f t="shared" si="83"/>
        <v>5</v>
      </c>
    </row>
    <row r="5372" spans="1:21" x14ac:dyDescent="0.2">
      <c r="A5372" s="6" t="s">
        <v>14097</v>
      </c>
      <c r="B5372" s="6" t="s">
        <v>14098</v>
      </c>
      <c r="C5372" s="6">
        <v>3549039</v>
      </c>
      <c r="D5372" s="6" t="s">
        <v>6442</v>
      </c>
      <c r="E5372" s="6" t="s">
        <v>8278</v>
      </c>
      <c r="F5372" s="6" t="s">
        <v>6402</v>
      </c>
      <c r="G5372" s="6">
        <v>778</v>
      </c>
      <c r="H5372" s="6">
        <v>4983</v>
      </c>
      <c r="I5372" s="6">
        <v>1</v>
      </c>
      <c r="J5372" s="6">
        <v>1</v>
      </c>
      <c r="K5372" s="6">
        <v>0</v>
      </c>
      <c r="L5372" s="6"/>
      <c r="M5372" s="6">
        <v>2022</v>
      </c>
      <c r="N5372" s="6" t="s">
        <v>7745</v>
      </c>
      <c r="O5372" s="6">
        <v>99</v>
      </c>
      <c r="P5372" s="6"/>
      <c r="Q5372" s="6" t="s">
        <v>7733</v>
      </c>
      <c r="R5372" s="6" t="s">
        <v>7734</v>
      </c>
      <c r="S5372" s="6"/>
      <c r="T5372" s="6" t="s">
        <v>6265</v>
      </c>
      <c r="U5372">
        <f t="shared" si="83"/>
        <v>4</v>
      </c>
    </row>
    <row r="5373" spans="1:21" x14ac:dyDescent="0.2">
      <c r="A5373" s="6" t="s">
        <v>14097</v>
      </c>
      <c r="B5373" s="6" t="s">
        <v>14098</v>
      </c>
      <c r="C5373" s="6">
        <v>3549039</v>
      </c>
      <c r="D5373" s="6" t="s">
        <v>6535</v>
      </c>
      <c r="E5373" s="6" t="s">
        <v>14101</v>
      </c>
      <c r="F5373" s="6" t="s">
        <v>6402</v>
      </c>
      <c r="G5373" s="6">
        <v>678</v>
      </c>
      <c r="H5373" s="6">
        <v>4983</v>
      </c>
      <c r="I5373" s="6">
        <v>0</v>
      </c>
      <c r="J5373" s="6">
        <v>1</v>
      </c>
      <c r="K5373" s="6">
        <v>0</v>
      </c>
      <c r="L5373" s="6"/>
      <c r="M5373" s="6">
        <v>2022</v>
      </c>
      <c r="N5373" s="6" t="s">
        <v>7745</v>
      </c>
      <c r="O5373" s="6">
        <v>99</v>
      </c>
      <c r="P5373" s="6"/>
      <c r="Q5373" s="6" t="s">
        <v>7733</v>
      </c>
      <c r="R5373" s="6" t="s">
        <v>7734</v>
      </c>
      <c r="S5373" s="6"/>
      <c r="T5373" s="6" t="s">
        <v>6264</v>
      </c>
      <c r="U5373">
        <f t="shared" si="83"/>
        <v>3</v>
      </c>
    </row>
    <row r="5374" spans="1:21" x14ac:dyDescent="0.2">
      <c r="A5374" s="6" t="s">
        <v>14097</v>
      </c>
      <c r="B5374" s="6" t="s">
        <v>14098</v>
      </c>
      <c r="C5374" s="6">
        <v>3549039</v>
      </c>
      <c r="D5374" s="6" t="s">
        <v>7075</v>
      </c>
      <c r="E5374" s="6" t="s">
        <v>14102</v>
      </c>
      <c r="F5374" s="6" t="s">
        <v>6402</v>
      </c>
      <c r="G5374" s="6">
        <v>488</v>
      </c>
      <c r="H5374" s="6">
        <v>4983</v>
      </c>
      <c r="I5374" s="6">
        <v>0</v>
      </c>
      <c r="J5374" s="6">
        <v>0</v>
      </c>
      <c r="K5374" s="6">
        <v>0</v>
      </c>
      <c r="L5374" s="6"/>
      <c r="M5374" s="6">
        <v>2022</v>
      </c>
      <c r="N5374" s="6" t="s">
        <v>7745</v>
      </c>
      <c r="O5374" s="6">
        <v>99</v>
      </c>
      <c r="P5374" s="6"/>
      <c r="Q5374" s="6" t="s">
        <v>7733</v>
      </c>
      <c r="R5374" s="6" t="s">
        <v>7734</v>
      </c>
      <c r="S5374" s="6"/>
      <c r="T5374" s="6" t="s">
        <v>6270</v>
      </c>
      <c r="U5374">
        <f t="shared" si="83"/>
        <v>2</v>
      </c>
    </row>
    <row r="5375" spans="1:21" x14ac:dyDescent="0.2">
      <c r="A5375" s="6" t="s">
        <v>14097</v>
      </c>
      <c r="B5375" s="6" t="s">
        <v>14098</v>
      </c>
      <c r="C5375" s="6">
        <v>3549039</v>
      </c>
      <c r="D5375" s="6" t="s">
        <v>6609</v>
      </c>
      <c r="E5375" s="6" t="s">
        <v>6743</v>
      </c>
      <c r="F5375" s="6" t="s">
        <v>6402</v>
      </c>
      <c r="G5375" s="6">
        <v>758</v>
      </c>
      <c r="H5375" s="6">
        <v>4983</v>
      </c>
      <c r="I5375" s="6">
        <v>1</v>
      </c>
      <c r="J5375" s="6">
        <v>1</v>
      </c>
      <c r="K5375" s="6">
        <v>0</v>
      </c>
      <c r="L5375" s="6"/>
      <c r="M5375" s="6">
        <v>2022</v>
      </c>
      <c r="N5375" s="6" t="s">
        <v>7745</v>
      </c>
      <c r="O5375" s="6">
        <v>99</v>
      </c>
      <c r="P5375" s="6"/>
      <c r="Q5375" s="6" t="s">
        <v>7733</v>
      </c>
      <c r="R5375" s="6" t="s">
        <v>7734</v>
      </c>
      <c r="S5375" s="6"/>
      <c r="T5375" s="6" t="s">
        <v>6263</v>
      </c>
      <c r="U5375">
        <f t="shared" si="83"/>
        <v>1</v>
      </c>
    </row>
    <row r="5376" spans="1:21" x14ac:dyDescent="0.2">
      <c r="A5376" s="6" t="s">
        <v>14103</v>
      </c>
      <c r="B5376" s="6" t="s">
        <v>14098</v>
      </c>
      <c r="C5376" s="6">
        <v>3549039</v>
      </c>
      <c r="D5376" s="6" t="s">
        <v>6822</v>
      </c>
      <c r="E5376" s="6" t="s">
        <v>14104</v>
      </c>
      <c r="F5376" s="6" t="s">
        <v>6402</v>
      </c>
      <c r="G5376" s="6">
        <v>0</v>
      </c>
      <c r="H5376" s="6"/>
      <c r="I5376" s="6">
        <v>1</v>
      </c>
      <c r="J5376" s="6">
        <v>1</v>
      </c>
      <c r="K5376" s="6">
        <v>1</v>
      </c>
      <c r="L5376" s="6"/>
      <c r="M5376" s="6">
        <v>2022</v>
      </c>
      <c r="N5376" s="6" t="s">
        <v>7732</v>
      </c>
      <c r="O5376" s="6">
        <v>99</v>
      </c>
      <c r="P5376" s="6"/>
      <c r="Q5376" s="6" t="s">
        <v>7733</v>
      </c>
      <c r="R5376" s="6" t="s">
        <v>7734</v>
      </c>
      <c r="S5376" s="6"/>
      <c r="T5376" s="6" t="s">
        <v>1410</v>
      </c>
      <c r="U5376">
        <f t="shared" si="83"/>
        <v>1</v>
      </c>
    </row>
    <row r="5377" spans="1:21" x14ac:dyDescent="0.2">
      <c r="A5377" s="6" t="s">
        <v>14105</v>
      </c>
      <c r="B5377" s="6" t="s">
        <v>14106</v>
      </c>
      <c r="C5377" s="6">
        <v>3560010</v>
      </c>
      <c r="D5377" s="6" t="s">
        <v>14107</v>
      </c>
      <c r="E5377" s="6" t="s">
        <v>7531</v>
      </c>
      <c r="F5377" s="6" t="s">
        <v>6402</v>
      </c>
      <c r="G5377" s="6">
        <v>634</v>
      </c>
      <c r="H5377" s="6">
        <v>5887</v>
      </c>
      <c r="I5377" s="6">
        <v>0</v>
      </c>
      <c r="J5377" s="6">
        <v>0</v>
      </c>
      <c r="K5377" s="6">
        <v>0</v>
      </c>
      <c r="L5377" s="6"/>
      <c r="M5377" s="6">
        <v>2022</v>
      </c>
      <c r="N5377" s="6" t="s">
        <v>7732</v>
      </c>
      <c r="O5377" s="6">
        <v>99</v>
      </c>
      <c r="P5377" s="6"/>
      <c r="Q5377" s="6" t="s">
        <v>7733</v>
      </c>
      <c r="R5377" s="6" t="s">
        <v>7734</v>
      </c>
      <c r="S5377" s="6"/>
      <c r="T5377" s="6" t="s">
        <v>862</v>
      </c>
      <c r="U5377">
        <f t="shared" si="83"/>
        <v>3</v>
      </c>
    </row>
    <row r="5378" spans="1:21" x14ac:dyDescent="0.2">
      <c r="A5378" s="6" t="s">
        <v>14105</v>
      </c>
      <c r="B5378" s="6" t="s">
        <v>14106</v>
      </c>
      <c r="C5378" s="6">
        <v>3560010</v>
      </c>
      <c r="D5378" s="6" t="s">
        <v>6857</v>
      </c>
      <c r="E5378" s="6" t="s">
        <v>7525</v>
      </c>
      <c r="F5378" s="6" t="s">
        <v>6402</v>
      </c>
      <c r="G5378" s="6">
        <v>3778</v>
      </c>
      <c r="H5378" s="6">
        <v>5887</v>
      </c>
      <c r="I5378" s="6">
        <v>0</v>
      </c>
      <c r="J5378" s="6">
        <v>1</v>
      </c>
      <c r="K5378" s="6">
        <v>0</v>
      </c>
      <c r="L5378" s="6"/>
      <c r="M5378" s="6">
        <v>2022</v>
      </c>
      <c r="N5378" s="6" t="s">
        <v>7732</v>
      </c>
      <c r="O5378" s="6">
        <v>99</v>
      </c>
      <c r="P5378" s="6"/>
      <c r="Q5378" s="6" t="s">
        <v>7733</v>
      </c>
      <c r="R5378" s="6" t="s">
        <v>7734</v>
      </c>
      <c r="S5378" s="6"/>
      <c r="T5378" s="6" t="s">
        <v>861</v>
      </c>
      <c r="U5378">
        <f t="shared" si="83"/>
        <v>2</v>
      </c>
    </row>
    <row r="5379" spans="1:21" x14ac:dyDescent="0.2">
      <c r="A5379" s="6" t="s">
        <v>14105</v>
      </c>
      <c r="B5379" s="6" t="s">
        <v>14106</v>
      </c>
      <c r="C5379" s="6">
        <v>3560010</v>
      </c>
      <c r="D5379" s="6" t="s">
        <v>6956</v>
      </c>
      <c r="E5379" s="6" t="s">
        <v>14108</v>
      </c>
      <c r="F5379" s="6" t="s">
        <v>6402</v>
      </c>
      <c r="G5379" s="6">
        <v>1475</v>
      </c>
      <c r="H5379" s="6">
        <v>5887</v>
      </c>
      <c r="I5379" s="6">
        <v>0</v>
      </c>
      <c r="J5379" s="6">
        <v>0</v>
      </c>
      <c r="K5379" s="6">
        <v>0</v>
      </c>
      <c r="L5379" s="6"/>
      <c r="M5379" s="6">
        <v>2022</v>
      </c>
      <c r="N5379" s="6" t="s">
        <v>7732</v>
      </c>
      <c r="O5379" s="6">
        <v>99</v>
      </c>
      <c r="P5379" s="6"/>
      <c r="Q5379" s="6" t="s">
        <v>7733</v>
      </c>
      <c r="R5379" s="6" t="s">
        <v>7734</v>
      </c>
      <c r="S5379" s="6"/>
      <c r="T5379" s="6" t="s">
        <v>863</v>
      </c>
      <c r="U5379">
        <f t="shared" ref="U5379:U5442" si="84">COUNTIF(A5379:A11679,A5379)</f>
        <v>1</v>
      </c>
    </row>
    <row r="5380" spans="1:21" x14ac:dyDescent="0.2">
      <c r="A5380" s="6" t="s">
        <v>14109</v>
      </c>
      <c r="B5380" s="6" t="s">
        <v>14106</v>
      </c>
      <c r="C5380" s="6">
        <v>3560010</v>
      </c>
      <c r="D5380" s="6" t="s">
        <v>12141</v>
      </c>
      <c r="E5380" s="6" t="s">
        <v>10937</v>
      </c>
      <c r="F5380" s="6" t="s">
        <v>6402</v>
      </c>
      <c r="G5380" s="6">
        <v>3136</v>
      </c>
      <c r="H5380" s="6">
        <v>30413</v>
      </c>
      <c r="I5380" s="6">
        <v>0</v>
      </c>
      <c r="J5380" s="6">
        <v>1</v>
      </c>
      <c r="K5380" s="6">
        <v>0</v>
      </c>
      <c r="L5380" s="6"/>
      <c r="M5380" s="6">
        <v>2022</v>
      </c>
      <c r="N5380" s="6" t="s">
        <v>7745</v>
      </c>
      <c r="O5380" s="6">
        <v>99</v>
      </c>
      <c r="P5380" s="6"/>
      <c r="Q5380" s="6" t="s">
        <v>7733</v>
      </c>
      <c r="R5380" s="6" t="s">
        <v>7734</v>
      </c>
      <c r="S5380" s="6"/>
      <c r="T5380" s="6" t="s">
        <v>3423</v>
      </c>
      <c r="U5380">
        <f t="shared" si="84"/>
        <v>15</v>
      </c>
    </row>
    <row r="5381" spans="1:21" x14ac:dyDescent="0.2">
      <c r="A5381" s="6" t="s">
        <v>14109</v>
      </c>
      <c r="B5381" s="6" t="s">
        <v>14106</v>
      </c>
      <c r="C5381" s="6">
        <v>3560010</v>
      </c>
      <c r="D5381" s="6" t="s">
        <v>6531</v>
      </c>
      <c r="E5381" s="6" t="s">
        <v>14110</v>
      </c>
      <c r="F5381" s="6" t="s">
        <v>6402</v>
      </c>
      <c r="G5381" s="6">
        <v>2253</v>
      </c>
      <c r="H5381" s="6">
        <v>30413</v>
      </c>
      <c r="I5381" s="6">
        <v>1</v>
      </c>
      <c r="J5381" s="6">
        <v>1</v>
      </c>
      <c r="K5381" s="6">
        <v>0</v>
      </c>
      <c r="L5381" s="6"/>
      <c r="M5381" s="6">
        <v>2022</v>
      </c>
      <c r="N5381" s="6" t="s">
        <v>7745</v>
      </c>
      <c r="O5381" s="6">
        <v>99</v>
      </c>
      <c r="P5381" s="6"/>
      <c r="Q5381" s="6" t="s">
        <v>7733</v>
      </c>
      <c r="R5381" s="6" t="s">
        <v>7734</v>
      </c>
      <c r="S5381" s="6"/>
      <c r="T5381" s="6" t="s">
        <v>3422</v>
      </c>
      <c r="U5381">
        <f t="shared" si="84"/>
        <v>14</v>
      </c>
    </row>
    <row r="5382" spans="1:21" x14ac:dyDescent="0.2">
      <c r="A5382" s="6" t="s">
        <v>14109</v>
      </c>
      <c r="B5382" s="6" t="s">
        <v>14106</v>
      </c>
      <c r="C5382" s="6">
        <v>3560010</v>
      </c>
      <c r="D5382" s="6" t="s">
        <v>14111</v>
      </c>
      <c r="E5382" s="6" t="s">
        <v>10796</v>
      </c>
      <c r="F5382" s="6" t="s">
        <v>6402</v>
      </c>
      <c r="G5382" s="6">
        <v>1981</v>
      </c>
      <c r="H5382" s="6">
        <v>30413</v>
      </c>
      <c r="I5382" s="6">
        <v>1</v>
      </c>
      <c r="J5382" s="6">
        <v>0</v>
      </c>
      <c r="K5382" s="6">
        <v>0</v>
      </c>
      <c r="L5382" s="6"/>
      <c r="M5382" s="6">
        <v>2022</v>
      </c>
      <c r="N5382" s="6" t="s">
        <v>7745</v>
      </c>
      <c r="O5382" s="6">
        <v>99</v>
      </c>
      <c r="P5382" s="6"/>
      <c r="Q5382" s="6" t="s">
        <v>7733</v>
      </c>
      <c r="R5382" s="6" t="s">
        <v>7734</v>
      </c>
      <c r="S5382" s="6"/>
      <c r="T5382" s="6" t="s">
        <v>3424</v>
      </c>
      <c r="U5382">
        <f t="shared" si="84"/>
        <v>13</v>
      </c>
    </row>
    <row r="5383" spans="1:21" x14ac:dyDescent="0.2">
      <c r="A5383" s="6" t="s">
        <v>14109</v>
      </c>
      <c r="B5383" s="6" t="s">
        <v>14106</v>
      </c>
      <c r="C5383" s="6">
        <v>3560010</v>
      </c>
      <c r="D5383" s="6" t="s">
        <v>7007</v>
      </c>
      <c r="E5383" s="6" t="s">
        <v>14112</v>
      </c>
      <c r="F5383" s="6" t="s">
        <v>6402</v>
      </c>
      <c r="G5383" s="6">
        <v>1932</v>
      </c>
      <c r="H5383" s="6">
        <v>30413</v>
      </c>
      <c r="I5383" s="6">
        <v>0</v>
      </c>
      <c r="J5383" s="6">
        <v>0</v>
      </c>
      <c r="K5383" s="6">
        <v>0</v>
      </c>
      <c r="L5383" s="6"/>
      <c r="M5383" s="6">
        <v>2022</v>
      </c>
      <c r="N5383" s="6" t="s">
        <v>7745</v>
      </c>
      <c r="O5383" s="6">
        <v>99</v>
      </c>
      <c r="P5383" s="6"/>
      <c r="Q5383" s="6" t="s">
        <v>7733</v>
      </c>
      <c r="R5383" s="6" t="s">
        <v>7734</v>
      </c>
      <c r="S5383" s="6"/>
      <c r="T5383" s="6" t="s">
        <v>3425</v>
      </c>
      <c r="U5383">
        <f t="shared" si="84"/>
        <v>12</v>
      </c>
    </row>
    <row r="5384" spans="1:21" x14ac:dyDescent="0.2">
      <c r="A5384" s="6" t="s">
        <v>14109</v>
      </c>
      <c r="B5384" s="6" t="s">
        <v>14106</v>
      </c>
      <c r="C5384" s="6">
        <v>3560010</v>
      </c>
      <c r="D5384" s="6" t="s">
        <v>7454</v>
      </c>
      <c r="E5384" s="6" t="s">
        <v>6999</v>
      </c>
      <c r="F5384" s="6" t="s">
        <v>6402</v>
      </c>
      <c r="G5384" s="6">
        <v>2411</v>
      </c>
      <c r="H5384" s="6">
        <v>30413</v>
      </c>
      <c r="I5384" s="6">
        <v>0</v>
      </c>
      <c r="J5384" s="6">
        <v>1</v>
      </c>
      <c r="K5384" s="6">
        <v>0</v>
      </c>
      <c r="L5384" s="6"/>
      <c r="M5384" s="6">
        <v>2022</v>
      </c>
      <c r="N5384" s="6" t="s">
        <v>7745</v>
      </c>
      <c r="O5384" s="6">
        <v>99</v>
      </c>
      <c r="P5384" s="6"/>
      <c r="Q5384" s="6" t="s">
        <v>7733</v>
      </c>
      <c r="R5384" s="6" t="s">
        <v>7734</v>
      </c>
      <c r="S5384" s="6"/>
      <c r="T5384" s="6" t="s">
        <v>3421</v>
      </c>
      <c r="U5384">
        <f t="shared" si="84"/>
        <v>11</v>
      </c>
    </row>
    <row r="5385" spans="1:21" x14ac:dyDescent="0.2">
      <c r="A5385" s="6" t="s">
        <v>14109</v>
      </c>
      <c r="B5385" s="6" t="s">
        <v>14106</v>
      </c>
      <c r="C5385" s="6">
        <v>3560010</v>
      </c>
      <c r="D5385" s="6" t="s">
        <v>6411</v>
      </c>
      <c r="E5385" s="6" t="s">
        <v>14113</v>
      </c>
      <c r="F5385" s="6" t="s">
        <v>6402</v>
      </c>
      <c r="G5385" s="6">
        <v>1689</v>
      </c>
      <c r="H5385" s="6">
        <v>30413</v>
      </c>
      <c r="I5385" s="6">
        <v>0</v>
      </c>
      <c r="J5385" s="6">
        <v>0</v>
      </c>
      <c r="K5385" s="6">
        <v>0</v>
      </c>
      <c r="L5385" s="6"/>
      <c r="M5385" s="6">
        <v>2022</v>
      </c>
      <c r="N5385" s="6" t="s">
        <v>7745</v>
      </c>
      <c r="O5385" s="6">
        <v>99</v>
      </c>
      <c r="P5385" s="6"/>
      <c r="Q5385" s="6" t="s">
        <v>7733</v>
      </c>
      <c r="R5385" s="6" t="s">
        <v>7734</v>
      </c>
      <c r="S5385" s="6"/>
      <c r="T5385" s="6" t="s">
        <v>3426</v>
      </c>
      <c r="U5385">
        <f t="shared" si="84"/>
        <v>10</v>
      </c>
    </row>
    <row r="5386" spans="1:21" x14ac:dyDescent="0.2">
      <c r="A5386" s="6" t="s">
        <v>14109</v>
      </c>
      <c r="B5386" s="6" t="s">
        <v>14106</v>
      </c>
      <c r="C5386" s="6">
        <v>3560010</v>
      </c>
      <c r="D5386" s="6" t="s">
        <v>14114</v>
      </c>
      <c r="E5386" s="6" t="s">
        <v>14115</v>
      </c>
      <c r="F5386" s="6" t="s">
        <v>6402</v>
      </c>
      <c r="G5386" s="6">
        <v>3602</v>
      </c>
      <c r="H5386" s="6">
        <v>30413</v>
      </c>
      <c r="I5386" s="6">
        <v>0</v>
      </c>
      <c r="J5386" s="6">
        <v>1</v>
      </c>
      <c r="K5386" s="6">
        <v>0</v>
      </c>
      <c r="L5386" s="6"/>
      <c r="M5386" s="6">
        <v>2022</v>
      </c>
      <c r="N5386" s="6" t="s">
        <v>7745</v>
      </c>
      <c r="O5386" s="6">
        <v>99</v>
      </c>
      <c r="P5386" s="6"/>
      <c r="Q5386" s="6" t="s">
        <v>7733</v>
      </c>
      <c r="R5386" s="6" t="s">
        <v>7734</v>
      </c>
      <c r="S5386" s="6"/>
      <c r="T5386" s="6" t="s">
        <v>3420</v>
      </c>
      <c r="U5386">
        <f t="shared" si="84"/>
        <v>9</v>
      </c>
    </row>
    <row r="5387" spans="1:21" x14ac:dyDescent="0.2">
      <c r="A5387" s="6" t="s">
        <v>14109</v>
      </c>
      <c r="B5387" s="6" t="s">
        <v>14106</v>
      </c>
      <c r="C5387" s="6">
        <v>3560010</v>
      </c>
      <c r="D5387" s="6" t="s">
        <v>7101</v>
      </c>
      <c r="E5387" s="6" t="s">
        <v>7726</v>
      </c>
      <c r="F5387" s="6" t="s">
        <v>6402</v>
      </c>
      <c r="G5387" s="6">
        <v>1299</v>
      </c>
      <c r="H5387" s="6">
        <v>30413</v>
      </c>
      <c r="I5387" s="6">
        <v>0</v>
      </c>
      <c r="J5387" s="6">
        <v>0</v>
      </c>
      <c r="K5387" s="6">
        <v>0</v>
      </c>
      <c r="L5387" s="6"/>
      <c r="M5387" s="6">
        <v>2022</v>
      </c>
      <c r="N5387" s="6" t="s">
        <v>7745</v>
      </c>
      <c r="O5387" s="6">
        <v>99</v>
      </c>
      <c r="P5387" s="6"/>
      <c r="Q5387" s="6" t="s">
        <v>7733</v>
      </c>
      <c r="R5387" s="6" t="s">
        <v>7734</v>
      </c>
      <c r="S5387" s="6"/>
      <c r="T5387" s="6" t="s">
        <v>3427</v>
      </c>
      <c r="U5387">
        <f t="shared" si="84"/>
        <v>8</v>
      </c>
    </row>
    <row r="5388" spans="1:21" x14ac:dyDescent="0.2">
      <c r="A5388" s="6" t="s">
        <v>14109</v>
      </c>
      <c r="B5388" s="6" t="s">
        <v>14106</v>
      </c>
      <c r="C5388" s="6">
        <v>3560010</v>
      </c>
      <c r="D5388" s="6" t="s">
        <v>13753</v>
      </c>
      <c r="E5388" s="6" t="s">
        <v>14116</v>
      </c>
      <c r="F5388" s="6" t="s">
        <v>6402</v>
      </c>
      <c r="G5388" s="6">
        <v>972</v>
      </c>
      <c r="H5388" s="6">
        <v>30413</v>
      </c>
      <c r="I5388" s="6">
        <v>0</v>
      </c>
      <c r="J5388" s="6">
        <v>0</v>
      </c>
      <c r="K5388" s="6">
        <v>0</v>
      </c>
      <c r="L5388" s="6"/>
      <c r="M5388" s="6">
        <v>2022</v>
      </c>
      <c r="N5388" s="6" t="s">
        <v>7745</v>
      </c>
      <c r="O5388" s="6">
        <v>99</v>
      </c>
      <c r="P5388" s="6"/>
      <c r="Q5388" s="6" t="s">
        <v>7733</v>
      </c>
      <c r="R5388" s="6" t="s">
        <v>7734</v>
      </c>
      <c r="S5388" s="6"/>
      <c r="T5388" s="6" t="s">
        <v>3428</v>
      </c>
      <c r="U5388">
        <f t="shared" si="84"/>
        <v>7</v>
      </c>
    </row>
    <row r="5389" spans="1:21" x14ac:dyDescent="0.2">
      <c r="A5389" s="6" t="s">
        <v>14109</v>
      </c>
      <c r="B5389" s="6" t="s">
        <v>14106</v>
      </c>
      <c r="C5389" s="6">
        <v>3560010</v>
      </c>
      <c r="D5389" s="6" t="s">
        <v>6794</v>
      </c>
      <c r="E5389" s="6" t="s">
        <v>14117</v>
      </c>
      <c r="F5389" s="6" t="s">
        <v>6402</v>
      </c>
      <c r="G5389" s="6">
        <v>3237</v>
      </c>
      <c r="H5389" s="6">
        <v>30413</v>
      </c>
      <c r="I5389" s="6">
        <v>0</v>
      </c>
      <c r="J5389" s="6">
        <v>1</v>
      </c>
      <c r="K5389" s="6">
        <v>0</v>
      </c>
      <c r="L5389" s="6"/>
      <c r="M5389" s="6">
        <v>2022</v>
      </c>
      <c r="N5389" s="6" t="s">
        <v>7745</v>
      </c>
      <c r="O5389" s="6">
        <v>99</v>
      </c>
      <c r="P5389" s="6"/>
      <c r="Q5389" s="6" t="s">
        <v>7733</v>
      </c>
      <c r="R5389" s="6" t="s">
        <v>7734</v>
      </c>
      <c r="S5389" s="6"/>
      <c r="T5389" s="6" t="s">
        <v>3419</v>
      </c>
      <c r="U5389">
        <f t="shared" si="84"/>
        <v>6</v>
      </c>
    </row>
    <row r="5390" spans="1:21" x14ac:dyDescent="0.2">
      <c r="A5390" s="6" t="s">
        <v>14109</v>
      </c>
      <c r="B5390" s="6" t="s">
        <v>14106</v>
      </c>
      <c r="C5390" s="6">
        <v>3560010</v>
      </c>
      <c r="D5390" s="6" t="s">
        <v>6411</v>
      </c>
      <c r="E5390" s="6" t="s">
        <v>14118</v>
      </c>
      <c r="F5390" s="6" t="s">
        <v>6402</v>
      </c>
      <c r="G5390" s="6">
        <v>796</v>
      </c>
      <c r="H5390" s="6">
        <v>30413</v>
      </c>
      <c r="I5390" s="6">
        <v>0</v>
      </c>
      <c r="J5390" s="6">
        <v>0</v>
      </c>
      <c r="K5390" s="6">
        <v>0</v>
      </c>
      <c r="L5390" s="6"/>
      <c r="M5390" s="6">
        <v>2022</v>
      </c>
      <c r="N5390" s="6" t="s">
        <v>7745</v>
      </c>
      <c r="O5390" s="6">
        <v>99</v>
      </c>
      <c r="P5390" s="6"/>
      <c r="Q5390" s="6" t="s">
        <v>7733</v>
      </c>
      <c r="R5390" s="6" t="s">
        <v>7734</v>
      </c>
      <c r="S5390" s="6"/>
      <c r="T5390" s="6" t="s">
        <v>3429</v>
      </c>
      <c r="U5390">
        <f t="shared" si="84"/>
        <v>5</v>
      </c>
    </row>
    <row r="5391" spans="1:21" x14ac:dyDescent="0.2">
      <c r="A5391" s="6" t="s">
        <v>14109</v>
      </c>
      <c r="B5391" s="6" t="s">
        <v>14106</v>
      </c>
      <c r="C5391" s="6">
        <v>3560010</v>
      </c>
      <c r="D5391" s="6" t="s">
        <v>14119</v>
      </c>
      <c r="E5391" s="6" t="s">
        <v>14120</v>
      </c>
      <c r="F5391" s="6" t="s">
        <v>6402</v>
      </c>
      <c r="G5391" s="6">
        <v>937</v>
      </c>
      <c r="H5391" s="6">
        <v>30413</v>
      </c>
      <c r="I5391" s="6">
        <v>0</v>
      </c>
      <c r="J5391" s="6">
        <v>0</v>
      </c>
      <c r="K5391" s="6">
        <v>0</v>
      </c>
      <c r="L5391" s="6"/>
      <c r="M5391" s="6">
        <v>2022</v>
      </c>
      <c r="N5391" s="6" t="s">
        <v>7745</v>
      </c>
      <c r="O5391" s="6">
        <v>99</v>
      </c>
      <c r="P5391" s="6"/>
      <c r="Q5391" s="6" t="s">
        <v>7733</v>
      </c>
      <c r="R5391" s="6" t="s">
        <v>7734</v>
      </c>
      <c r="S5391" s="6"/>
      <c r="T5391" s="6" t="s">
        <v>3430</v>
      </c>
      <c r="U5391">
        <f t="shared" si="84"/>
        <v>4</v>
      </c>
    </row>
    <row r="5392" spans="1:21" x14ac:dyDescent="0.2">
      <c r="A5392" s="6" t="s">
        <v>14109</v>
      </c>
      <c r="B5392" s="6" t="s">
        <v>14106</v>
      </c>
      <c r="C5392" s="6">
        <v>3560010</v>
      </c>
      <c r="D5392" s="6" t="s">
        <v>7596</v>
      </c>
      <c r="E5392" s="6" t="s">
        <v>14121</v>
      </c>
      <c r="F5392" s="6" t="s">
        <v>6402</v>
      </c>
      <c r="G5392" s="6">
        <v>1615</v>
      </c>
      <c r="H5392" s="6">
        <v>30413</v>
      </c>
      <c r="I5392" s="6">
        <v>0</v>
      </c>
      <c r="J5392" s="6">
        <v>0</v>
      </c>
      <c r="K5392" s="6">
        <v>0</v>
      </c>
      <c r="L5392" s="6"/>
      <c r="M5392" s="6">
        <v>2022</v>
      </c>
      <c r="N5392" s="6" t="s">
        <v>7745</v>
      </c>
      <c r="O5392" s="6">
        <v>99</v>
      </c>
      <c r="P5392" s="6"/>
      <c r="Q5392" s="6" t="s">
        <v>7733</v>
      </c>
      <c r="R5392" s="6" t="s">
        <v>7734</v>
      </c>
      <c r="S5392" s="6"/>
      <c r="T5392" s="6" t="s">
        <v>3431</v>
      </c>
      <c r="U5392">
        <f t="shared" si="84"/>
        <v>3</v>
      </c>
    </row>
    <row r="5393" spans="1:21" x14ac:dyDescent="0.2">
      <c r="A5393" s="6" t="s">
        <v>14109</v>
      </c>
      <c r="B5393" s="6" t="s">
        <v>14106</v>
      </c>
      <c r="C5393" s="6">
        <v>3560010</v>
      </c>
      <c r="D5393" s="6" t="s">
        <v>7429</v>
      </c>
      <c r="E5393" s="6" t="s">
        <v>6544</v>
      </c>
      <c r="F5393" s="6" t="s">
        <v>6402</v>
      </c>
      <c r="G5393" s="6">
        <v>2077</v>
      </c>
      <c r="H5393" s="6">
        <v>30413</v>
      </c>
      <c r="I5393" s="6">
        <v>1</v>
      </c>
      <c r="J5393" s="6">
        <v>0</v>
      </c>
      <c r="K5393" s="6">
        <v>0</v>
      </c>
      <c r="L5393" s="6"/>
      <c r="M5393" s="6">
        <v>2022</v>
      </c>
      <c r="N5393" s="6" t="s">
        <v>7745</v>
      </c>
      <c r="O5393" s="6">
        <v>99</v>
      </c>
      <c r="P5393" s="6"/>
      <c r="Q5393" s="6" t="s">
        <v>7733</v>
      </c>
      <c r="R5393" s="6" t="s">
        <v>7734</v>
      </c>
      <c r="S5393" s="6"/>
      <c r="T5393" s="6" t="s">
        <v>3432</v>
      </c>
      <c r="U5393">
        <f t="shared" si="84"/>
        <v>2</v>
      </c>
    </row>
    <row r="5394" spans="1:21" x14ac:dyDescent="0.2">
      <c r="A5394" s="6" t="s">
        <v>14109</v>
      </c>
      <c r="B5394" s="6" t="s">
        <v>14106</v>
      </c>
      <c r="C5394" s="6">
        <v>3560010</v>
      </c>
      <c r="D5394" s="6" t="s">
        <v>14122</v>
      </c>
      <c r="E5394" s="6" t="s">
        <v>14123</v>
      </c>
      <c r="F5394" s="6" t="s">
        <v>6402</v>
      </c>
      <c r="G5394" s="6">
        <v>2476</v>
      </c>
      <c r="H5394" s="6">
        <v>30413</v>
      </c>
      <c r="I5394" s="6">
        <v>0</v>
      </c>
      <c r="J5394" s="6">
        <v>1</v>
      </c>
      <c r="K5394" s="6">
        <v>0</v>
      </c>
      <c r="L5394" s="6"/>
      <c r="M5394" s="6">
        <v>2022</v>
      </c>
      <c r="N5394" s="6" t="s">
        <v>7745</v>
      </c>
      <c r="O5394" s="6">
        <v>99</v>
      </c>
      <c r="P5394" s="6"/>
      <c r="Q5394" s="6" t="s">
        <v>7733</v>
      </c>
      <c r="R5394" s="6" t="s">
        <v>7734</v>
      </c>
      <c r="S5394" s="6"/>
      <c r="T5394" s="6" t="s">
        <v>3418</v>
      </c>
      <c r="U5394">
        <f t="shared" si="84"/>
        <v>1</v>
      </c>
    </row>
    <row r="5395" spans="1:21" x14ac:dyDescent="0.2">
      <c r="A5395" s="6" t="s">
        <v>14124</v>
      </c>
      <c r="B5395" s="6" t="s">
        <v>6576</v>
      </c>
      <c r="C5395" s="6">
        <v>3556042</v>
      </c>
      <c r="D5395" s="6" t="s">
        <v>6738</v>
      </c>
      <c r="E5395" s="6" t="s">
        <v>14125</v>
      </c>
      <c r="F5395" s="6" t="s">
        <v>6402</v>
      </c>
      <c r="G5395" s="6">
        <v>1397</v>
      </c>
      <c r="H5395" s="6">
        <v>2036</v>
      </c>
      <c r="I5395" s="6">
        <v>0</v>
      </c>
      <c r="J5395" s="6">
        <v>1</v>
      </c>
      <c r="K5395" s="6">
        <v>0</v>
      </c>
      <c r="L5395" s="6"/>
      <c r="M5395" s="6">
        <v>2022</v>
      </c>
      <c r="N5395" s="6" t="s">
        <v>7732</v>
      </c>
      <c r="O5395" s="6">
        <v>99</v>
      </c>
      <c r="P5395" s="6"/>
      <c r="Q5395" s="6" t="s">
        <v>7733</v>
      </c>
      <c r="R5395" s="6" t="s">
        <v>7734</v>
      </c>
      <c r="S5395" s="6"/>
      <c r="T5395" s="6" t="s">
        <v>646</v>
      </c>
      <c r="U5395">
        <f t="shared" si="84"/>
        <v>2</v>
      </c>
    </row>
    <row r="5396" spans="1:21" x14ac:dyDescent="0.2">
      <c r="A5396" s="6" t="s">
        <v>14124</v>
      </c>
      <c r="B5396" s="6" t="s">
        <v>6576</v>
      </c>
      <c r="C5396" s="6">
        <v>3556042</v>
      </c>
      <c r="D5396" s="6" t="s">
        <v>7569</v>
      </c>
      <c r="E5396" s="6" t="s">
        <v>6452</v>
      </c>
      <c r="F5396" s="6" t="s">
        <v>6402</v>
      </c>
      <c r="G5396" s="6">
        <v>639</v>
      </c>
      <c r="H5396" s="6">
        <v>2036</v>
      </c>
      <c r="I5396" s="6">
        <v>1</v>
      </c>
      <c r="J5396" s="6">
        <v>0</v>
      </c>
      <c r="K5396" s="6">
        <v>0</v>
      </c>
      <c r="L5396" s="6"/>
      <c r="M5396" s="6">
        <v>2022</v>
      </c>
      <c r="N5396" s="6" t="s">
        <v>7732</v>
      </c>
      <c r="O5396" s="6">
        <v>99</v>
      </c>
      <c r="P5396" s="6"/>
      <c r="Q5396" s="6" t="s">
        <v>7733</v>
      </c>
      <c r="R5396" s="6" t="s">
        <v>7734</v>
      </c>
      <c r="S5396" s="6"/>
      <c r="T5396" s="6" t="s">
        <v>647</v>
      </c>
      <c r="U5396">
        <f t="shared" si="84"/>
        <v>1</v>
      </c>
    </row>
    <row r="5397" spans="1:21" x14ac:dyDescent="0.2">
      <c r="A5397" s="6" t="s">
        <v>14126</v>
      </c>
      <c r="B5397" s="6" t="s">
        <v>6576</v>
      </c>
      <c r="C5397" s="6">
        <v>3556042</v>
      </c>
      <c r="D5397" s="6" t="s">
        <v>6597</v>
      </c>
      <c r="E5397" s="6" t="s">
        <v>14127</v>
      </c>
      <c r="F5397" s="6" t="s">
        <v>6402</v>
      </c>
      <c r="G5397" s="6">
        <v>1103</v>
      </c>
      <c r="H5397" s="6">
        <v>9166</v>
      </c>
      <c r="I5397" s="6">
        <v>1</v>
      </c>
      <c r="J5397" s="6">
        <v>0</v>
      </c>
      <c r="K5397" s="6">
        <v>0</v>
      </c>
      <c r="L5397" s="6"/>
      <c r="M5397" s="6">
        <v>2022</v>
      </c>
      <c r="N5397" s="6" t="s">
        <v>7745</v>
      </c>
      <c r="O5397" s="6">
        <v>99</v>
      </c>
      <c r="P5397" s="6"/>
      <c r="Q5397" s="6" t="s">
        <v>7733</v>
      </c>
      <c r="R5397" s="6" t="s">
        <v>7734</v>
      </c>
      <c r="S5397" s="6"/>
      <c r="T5397" s="6" t="s">
        <v>2448</v>
      </c>
      <c r="U5397">
        <f t="shared" si="84"/>
        <v>7</v>
      </c>
    </row>
    <row r="5398" spans="1:21" x14ac:dyDescent="0.2">
      <c r="A5398" s="6" t="s">
        <v>14126</v>
      </c>
      <c r="B5398" s="6" t="s">
        <v>6576</v>
      </c>
      <c r="C5398" s="6">
        <v>3556042</v>
      </c>
      <c r="D5398" s="6" t="s">
        <v>8706</v>
      </c>
      <c r="E5398" s="6" t="s">
        <v>14128</v>
      </c>
      <c r="F5398" s="6" t="s">
        <v>6402</v>
      </c>
      <c r="G5398" s="6">
        <v>1445</v>
      </c>
      <c r="H5398" s="6">
        <v>9166</v>
      </c>
      <c r="I5398" s="6">
        <v>1</v>
      </c>
      <c r="J5398" s="6">
        <v>1</v>
      </c>
      <c r="K5398" s="6">
        <v>0</v>
      </c>
      <c r="L5398" s="6"/>
      <c r="M5398" s="6">
        <v>2022</v>
      </c>
      <c r="N5398" s="6" t="s">
        <v>7745</v>
      </c>
      <c r="O5398" s="6">
        <v>99</v>
      </c>
      <c r="P5398" s="6"/>
      <c r="Q5398" s="6" t="s">
        <v>7733</v>
      </c>
      <c r="R5398" s="6" t="s">
        <v>7734</v>
      </c>
      <c r="S5398" s="6"/>
      <c r="T5398" s="6" t="s">
        <v>2447</v>
      </c>
      <c r="U5398">
        <f t="shared" si="84"/>
        <v>6</v>
      </c>
    </row>
    <row r="5399" spans="1:21" x14ac:dyDescent="0.2">
      <c r="A5399" s="6" t="s">
        <v>14126</v>
      </c>
      <c r="B5399" s="6" t="s">
        <v>6576</v>
      </c>
      <c r="C5399" s="6">
        <v>3556042</v>
      </c>
      <c r="D5399" s="6" t="s">
        <v>6467</v>
      </c>
      <c r="E5399" s="6" t="s">
        <v>8129</v>
      </c>
      <c r="F5399" s="6" t="s">
        <v>6402</v>
      </c>
      <c r="G5399" s="6">
        <v>1321</v>
      </c>
      <c r="H5399" s="6">
        <v>9166</v>
      </c>
      <c r="I5399" s="6">
        <v>0</v>
      </c>
      <c r="J5399" s="6">
        <v>1</v>
      </c>
      <c r="K5399" s="6">
        <v>0</v>
      </c>
      <c r="L5399" s="6"/>
      <c r="M5399" s="6">
        <v>2022</v>
      </c>
      <c r="N5399" s="6" t="s">
        <v>7745</v>
      </c>
      <c r="O5399" s="6">
        <v>99</v>
      </c>
      <c r="P5399" s="6"/>
      <c r="Q5399" s="6" t="s">
        <v>7733</v>
      </c>
      <c r="R5399" s="6" t="s">
        <v>7734</v>
      </c>
      <c r="S5399" s="6"/>
      <c r="T5399" s="6" t="s">
        <v>2446</v>
      </c>
      <c r="U5399">
        <f t="shared" si="84"/>
        <v>5</v>
      </c>
    </row>
    <row r="5400" spans="1:21" x14ac:dyDescent="0.2">
      <c r="A5400" s="6" t="s">
        <v>14126</v>
      </c>
      <c r="B5400" s="6" t="s">
        <v>6576</v>
      </c>
      <c r="C5400" s="6">
        <v>3556042</v>
      </c>
      <c r="D5400" s="6" t="s">
        <v>14129</v>
      </c>
      <c r="E5400" s="6" t="s">
        <v>14130</v>
      </c>
      <c r="F5400" s="6" t="s">
        <v>6402</v>
      </c>
      <c r="G5400" s="6">
        <v>1414</v>
      </c>
      <c r="H5400" s="6">
        <v>9166</v>
      </c>
      <c r="I5400" s="6">
        <v>0</v>
      </c>
      <c r="J5400" s="6">
        <v>1</v>
      </c>
      <c r="K5400" s="6">
        <v>0</v>
      </c>
      <c r="L5400" s="6"/>
      <c r="M5400" s="6">
        <v>2022</v>
      </c>
      <c r="N5400" s="6" t="s">
        <v>7745</v>
      </c>
      <c r="O5400" s="6">
        <v>99</v>
      </c>
      <c r="P5400" s="6"/>
      <c r="Q5400" s="6" t="s">
        <v>7733</v>
      </c>
      <c r="R5400" s="6" t="s">
        <v>7734</v>
      </c>
      <c r="S5400" s="6"/>
      <c r="T5400" s="6" t="s">
        <v>2445</v>
      </c>
      <c r="U5400">
        <f t="shared" si="84"/>
        <v>4</v>
      </c>
    </row>
    <row r="5401" spans="1:21" x14ac:dyDescent="0.2">
      <c r="A5401" s="6" t="s">
        <v>14126</v>
      </c>
      <c r="B5401" s="6" t="s">
        <v>6576</v>
      </c>
      <c r="C5401" s="6">
        <v>3556042</v>
      </c>
      <c r="D5401" s="6" t="s">
        <v>14131</v>
      </c>
      <c r="E5401" s="6" t="s">
        <v>6542</v>
      </c>
      <c r="F5401" s="6" t="s">
        <v>6402</v>
      </c>
      <c r="G5401" s="6">
        <v>1171</v>
      </c>
      <c r="H5401" s="6">
        <v>9166</v>
      </c>
      <c r="I5401" s="6">
        <v>0</v>
      </c>
      <c r="J5401" s="6">
        <v>1</v>
      </c>
      <c r="K5401" s="6">
        <v>0</v>
      </c>
      <c r="L5401" s="6"/>
      <c r="M5401" s="6">
        <v>2022</v>
      </c>
      <c r="N5401" s="6" t="s">
        <v>7745</v>
      </c>
      <c r="O5401" s="6">
        <v>99</v>
      </c>
      <c r="P5401" s="6"/>
      <c r="Q5401" s="6" t="s">
        <v>7733</v>
      </c>
      <c r="R5401" s="6" t="s">
        <v>7734</v>
      </c>
      <c r="S5401" s="6"/>
      <c r="T5401" s="6" t="s">
        <v>2444</v>
      </c>
      <c r="U5401">
        <f t="shared" si="84"/>
        <v>3</v>
      </c>
    </row>
    <row r="5402" spans="1:21" x14ac:dyDescent="0.2">
      <c r="A5402" s="6" t="s">
        <v>14126</v>
      </c>
      <c r="B5402" s="6" t="s">
        <v>6576</v>
      </c>
      <c r="C5402" s="6">
        <v>3556042</v>
      </c>
      <c r="D5402" s="6" t="s">
        <v>9284</v>
      </c>
      <c r="E5402" s="6" t="s">
        <v>14132</v>
      </c>
      <c r="F5402" s="6" t="s">
        <v>6402</v>
      </c>
      <c r="G5402" s="6">
        <v>1493</v>
      </c>
      <c r="H5402" s="6">
        <v>9166</v>
      </c>
      <c r="I5402" s="6">
        <v>0</v>
      </c>
      <c r="J5402" s="6">
        <v>1</v>
      </c>
      <c r="K5402" s="6">
        <v>0</v>
      </c>
      <c r="L5402" s="6"/>
      <c r="M5402" s="6">
        <v>2022</v>
      </c>
      <c r="N5402" s="6" t="s">
        <v>7745</v>
      </c>
      <c r="O5402" s="6">
        <v>99</v>
      </c>
      <c r="P5402" s="6"/>
      <c r="Q5402" s="6" t="s">
        <v>7733</v>
      </c>
      <c r="R5402" s="6" t="s">
        <v>7734</v>
      </c>
      <c r="S5402" s="6"/>
      <c r="T5402" s="6" t="s">
        <v>2443</v>
      </c>
      <c r="U5402">
        <f t="shared" si="84"/>
        <v>2</v>
      </c>
    </row>
    <row r="5403" spans="1:21" x14ac:dyDescent="0.2">
      <c r="A5403" s="6" t="s">
        <v>14126</v>
      </c>
      <c r="B5403" s="6" t="s">
        <v>6576</v>
      </c>
      <c r="C5403" s="6">
        <v>3556042</v>
      </c>
      <c r="D5403" s="6" t="s">
        <v>7665</v>
      </c>
      <c r="E5403" s="6" t="s">
        <v>14133</v>
      </c>
      <c r="F5403" s="6" t="s">
        <v>6402</v>
      </c>
      <c r="G5403" s="6">
        <v>1219</v>
      </c>
      <c r="H5403" s="6">
        <v>9166</v>
      </c>
      <c r="I5403" s="6">
        <v>0</v>
      </c>
      <c r="J5403" s="6">
        <v>1</v>
      </c>
      <c r="K5403" s="6">
        <v>0</v>
      </c>
      <c r="L5403" s="6"/>
      <c r="M5403" s="6">
        <v>2022</v>
      </c>
      <c r="N5403" s="6" t="s">
        <v>7745</v>
      </c>
      <c r="O5403" s="6">
        <v>99</v>
      </c>
      <c r="P5403" s="6"/>
      <c r="Q5403" s="6" t="s">
        <v>7733</v>
      </c>
      <c r="R5403" s="6" t="s">
        <v>7734</v>
      </c>
      <c r="S5403" s="6"/>
      <c r="T5403" s="6" t="s">
        <v>2442</v>
      </c>
      <c r="U5403">
        <f t="shared" si="84"/>
        <v>1</v>
      </c>
    </row>
    <row r="5404" spans="1:21" x14ac:dyDescent="0.2">
      <c r="A5404" s="6" t="s">
        <v>14134</v>
      </c>
      <c r="B5404" s="6" t="s">
        <v>14135</v>
      </c>
      <c r="C5404" s="6">
        <v>3515037</v>
      </c>
      <c r="D5404" s="6" t="s">
        <v>7294</v>
      </c>
      <c r="E5404" s="6" t="s">
        <v>14136</v>
      </c>
      <c r="F5404" s="6" t="s">
        <v>6402</v>
      </c>
      <c r="G5404" s="6">
        <v>0</v>
      </c>
      <c r="H5404" s="6"/>
      <c r="I5404" s="6">
        <v>1</v>
      </c>
      <c r="J5404" s="6">
        <v>1</v>
      </c>
      <c r="K5404" s="6">
        <v>1</v>
      </c>
      <c r="L5404" s="6"/>
      <c r="M5404" s="6">
        <v>2022</v>
      </c>
      <c r="N5404" s="6" t="s">
        <v>7732</v>
      </c>
      <c r="O5404" s="6">
        <v>99</v>
      </c>
      <c r="P5404" s="6"/>
      <c r="Q5404" s="6" t="s">
        <v>7733</v>
      </c>
      <c r="R5404" s="6" t="s">
        <v>7734</v>
      </c>
      <c r="S5404" s="6"/>
      <c r="T5404" s="6" t="s">
        <v>1054</v>
      </c>
      <c r="U5404">
        <f t="shared" si="84"/>
        <v>1</v>
      </c>
    </row>
    <row r="5405" spans="1:21" x14ac:dyDescent="0.2">
      <c r="A5405" s="6" t="s">
        <v>14137</v>
      </c>
      <c r="B5405" s="6" t="s">
        <v>14135</v>
      </c>
      <c r="C5405" s="6">
        <v>3515037</v>
      </c>
      <c r="D5405" s="6" t="s">
        <v>6493</v>
      </c>
      <c r="E5405" s="6" t="s">
        <v>14138</v>
      </c>
      <c r="F5405" s="6" t="s">
        <v>6402</v>
      </c>
      <c r="G5405" s="6">
        <v>0</v>
      </c>
      <c r="H5405" s="6"/>
      <c r="I5405" s="6">
        <v>1</v>
      </c>
      <c r="J5405" s="6">
        <v>1</v>
      </c>
      <c r="K5405" s="6">
        <v>1</v>
      </c>
      <c r="L5405" s="6"/>
      <c r="M5405" s="6">
        <v>2022</v>
      </c>
      <c r="N5405" s="6" t="s">
        <v>7770</v>
      </c>
      <c r="O5405" s="6">
        <v>99</v>
      </c>
      <c r="P5405" s="6"/>
      <c r="Q5405" s="6" t="s">
        <v>7733</v>
      </c>
      <c r="R5405" s="6" t="s">
        <v>7734</v>
      </c>
      <c r="S5405" s="6"/>
      <c r="T5405" s="6" t="s">
        <v>4447</v>
      </c>
      <c r="U5405">
        <f t="shared" si="84"/>
        <v>1</v>
      </c>
    </row>
    <row r="5406" spans="1:21" x14ac:dyDescent="0.2">
      <c r="A5406" s="6" t="s">
        <v>14139</v>
      </c>
      <c r="B5406" s="6" t="s">
        <v>14135</v>
      </c>
      <c r="C5406" s="6">
        <v>3515037</v>
      </c>
      <c r="D5406" s="6" t="s">
        <v>6434</v>
      </c>
      <c r="E5406" s="6" t="s">
        <v>14140</v>
      </c>
      <c r="F5406" s="6" t="s">
        <v>6402</v>
      </c>
      <c r="G5406" s="6">
        <v>325</v>
      </c>
      <c r="H5406" s="6">
        <v>967</v>
      </c>
      <c r="I5406" s="6">
        <v>0</v>
      </c>
      <c r="J5406" s="6">
        <v>0</v>
      </c>
      <c r="K5406" s="6">
        <v>0</v>
      </c>
      <c r="L5406" s="6"/>
      <c r="M5406" s="6">
        <v>2022</v>
      </c>
      <c r="N5406" s="6" t="s">
        <v>7745</v>
      </c>
      <c r="O5406" s="6">
        <v>1</v>
      </c>
      <c r="P5406" s="6"/>
      <c r="Q5406" s="6" t="s">
        <v>7733</v>
      </c>
      <c r="R5406" s="6" t="s">
        <v>7734</v>
      </c>
      <c r="S5406" s="6"/>
      <c r="T5406" s="6" t="s">
        <v>4448</v>
      </c>
      <c r="U5406">
        <f t="shared" si="84"/>
        <v>2</v>
      </c>
    </row>
    <row r="5407" spans="1:21" x14ac:dyDescent="0.2">
      <c r="A5407" s="6" t="s">
        <v>14139</v>
      </c>
      <c r="B5407" s="6" t="s">
        <v>14135</v>
      </c>
      <c r="C5407" s="6">
        <v>3515037</v>
      </c>
      <c r="D5407" s="6" t="s">
        <v>6463</v>
      </c>
      <c r="E5407" s="6" t="s">
        <v>14141</v>
      </c>
      <c r="F5407" s="6" t="s">
        <v>6402</v>
      </c>
      <c r="G5407" s="6">
        <v>642</v>
      </c>
      <c r="H5407" s="6">
        <v>967</v>
      </c>
      <c r="I5407" s="6">
        <v>1</v>
      </c>
      <c r="J5407" s="6">
        <v>1</v>
      </c>
      <c r="K5407" s="6">
        <v>0</v>
      </c>
      <c r="L5407" s="6"/>
      <c r="M5407" s="6">
        <v>2022</v>
      </c>
      <c r="N5407" s="6" t="s">
        <v>7745</v>
      </c>
      <c r="O5407" s="6">
        <v>1</v>
      </c>
      <c r="P5407" s="6"/>
      <c r="Q5407" s="6" t="s">
        <v>7733</v>
      </c>
      <c r="R5407" s="6" t="s">
        <v>7734</v>
      </c>
      <c r="S5407" s="6"/>
      <c r="T5407" s="6" t="s">
        <v>4446</v>
      </c>
      <c r="U5407">
        <f t="shared" si="84"/>
        <v>1</v>
      </c>
    </row>
    <row r="5408" spans="1:21" x14ac:dyDescent="0.2">
      <c r="A5408" s="6" t="s">
        <v>14142</v>
      </c>
      <c r="B5408" s="6" t="s">
        <v>14135</v>
      </c>
      <c r="C5408" s="6">
        <v>3515037</v>
      </c>
      <c r="D5408" s="6" t="s">
        <v>14143</v>
      </c>
      <c r="E5408" s="6" t="s">
        <v>10701</v>
      </c>
      <c r="F5408" s="6" t="s">
        <v>6402</v>
      </c>
      <c r="G5408" s="6">
        <v>429</v>
      </c>
      <c r="H5408" s="6">
        <v>1019</v>
      </c>
      <c r="I5408" s="6">
        <v>0</v>
      </c>
      <c r="J5408" s="6">
        <v>0</v>
      </c>
      <c r="K5408" s="6">
        <v>0</v>
      </c>
      <c r="L5408" s="6"/>
      <c r="M5408" s="6">
        <v>2022</v>
      </c>
      <c r="N5408" s="6" t="s">
        <v>7745</v>
      </c>
      <c r="O5408" s="6">
        <v>2</v>
      </c>
      <c r="P5408" s="6"/>
      <c r="Q5408" s="6" t="s">
        <v>7733</v>
      </c>
      <c r="R5408" s="6" t="s">
        <v>7734</v>
      </c>
      <c r="S5408" s="6"/>
      <c r="T5408" s="6" t="s">
        <v>4449</v>
      </c>
      <c r="U5408">
        <f t="shared" si="84"/>
        <v>3</v>
      </c>
    </row>
    <row r="5409" spans="1:21" x14ac:dyDescent="0.2">
      <c r="A5409" s="6" t="s">
        <v>14142</v>
      </c>
      <c r="B5409" s="6" t="s">
        <v>14135</v>
      </c>
      <c r="C5409" s="6">
        <v>3515037</v>
      </c>
      <c r="D5409" s="6" t="s">
        <v>6442</v>
      </c>
      <c r="E5409" s="6" t="s">
        <v>14144</v>
      </c>
      <c r="F5409" s="6" t="s">
        <v>6402</v>
      </c>
      <c r="G5409" s="6">
        <v>123</v>
      </c>
      <c r="H5409" s="6">
        <v>1019</v>
      </c>
      <c r="I5409" s="6">
        <v>0</v>
      </c>
      <c r="J5409" s="6">
        <v>0</v>
      </c>
      <c r="K5409" s="6">
        <v>0</v>
      </c>
      <c r="L5409" s="6"/>
      <c r="M5409" s="6">
        <v>2022</v>
      </c>
      <c r="N5409" s="6" t="s">
        <v>7745</v>
      </c>
      <c r="O5409" s="6">
        <v>2</v>
      </c>
      <c r="P5409" s="6"/>
      <c r="Q5409" s="6" t="s">
        <v>7733</v>
      </c>
      <c r="R5409" s="6" t="s">
        <v>7734</v>
      </c>
      <c r="S5409" s="6"/>
      <c r="T5409" s="6" t="s">
        <v>4450</v>
      </c>
      <c r="U5409">
        <f t="shared" si="84"/>
        <v>2</v>
      </c>
    </row>
    <row r="5410" spans="1:21" x14ac:dyDescent="0.2">
      <c r="A5410" s="6" t="s">
        <v>14142</v>
      </c>
      <c r="B5410" s="6" t="s">
        <v>14135</v>
      </c>
      <c r="C5410" s="6">
        <v>3515037</v>
      </c>
      <c r="D5410" s="6" t="s">
        <v>6538</v>
      </c>
      <c r="E5410" s="6" t="s">
        <v>14145</v>
      </c>
      <c r="F5410" s="6" t="s">
        <v>6402</v>
      </c>
      <c r="G5410" s="6">
        <v>467</v>
      </c>
      <c r="H5410" s="6">
        <v>1019</v>
      </c>
      <c r="I5410" s="6">
        <v>1</v>
      </c>
      <c r="J5410" s="6">
        <v>1</v>
      </c>
      <c r="K5410" s="6">
        <v>0</v>
      </c>
      <c r="L5410" s="6"/>
      <c r="M5410" s="6">
        <v>2022</v>
      </c>
      <c r="N5410" s="6" t="s">
        <v>7745</v>
      </c>
      <c r="O5410" s="6">
        <v>2</v>
      </c>
      <c r="P5410" s="6"/>
      <c r="Q5410" s="6" t="s">
        <v>7733</v>
      </c>
      <c r="R5410" s="6" t="s">
        <v>7734</v>
      </c>
      <c r="S5410" s="6"/>
      <c r="T5410" s="6" t="s">
        <v>4445</v>
      </c>
      <c r="U5410">
        <f t="shared" si="84"/>
        <v>1</v>
      </c>
    </row>
    <row r="5411" spans="1:21" x14ac:dyDescent="0.2">
      <c r="A5411" s="6" t="s">
        <v>14146</v>
      </c>
      <c r="B5411" s="6" t="s">
        <v>14135</v>
      </c>
      <c r="C5411" s="6">
        <v>3515037</v>
      </c>
      <c r="D5411" s="6" t="s">
        <v>14147</v>
      </c>
      <c r="E5411" s="6" t="s">
        <v>14148</v>
      </c>
      <c r="F5411" s="6" t="s">
        <v>6402</v>
      </c>
      <c r="G5411" s="6">
        <v>1120</v>
      </c>
      <c r="H5411" s="6">
        <v>1927</v>
      </c>
      <c r="I5411" s="6">
        <v>0</v>
      </c>
      <c r="J5411" s="6">
        <v>1</v>
      </c>
      <c r="K5411" s="6">
        <v>0</v>
      </c>
      <c r="L5411" s="6"/>
      <c r="M5411" s="6">
        <v>2022</v>
      </c>
      <c r="N5411" s="6" t="s">
        <v>7773</v>
      </c>
      <c r="O5411" s="6">
        <v>99</v>
      </c>
      <c r="P5411" s="6"/>
      <c r="Q5411" s="6" t="s">
        <v>7733</v>
      </c>
      <c r="R5411" s="6" t="s">
        <v>7734</v>
      </c>
      <c r="S5411" s="6"/>
      <c r="T5411" s="6" t="s">
        <v>4444</v>
      </c>
      <c r="U5411">
        <f t="shared" si="84"/>
        <v>2</v>
      </c>
    </row>
    <row r="5412" spans="1:21" x14ac:dyDescent="0.2">
      <c r="A5412" s="6" t="s">
        <v>14146</v>
      </c>
      <c r="B5412" s="6" t="s">
        <v>14135</v>
      </c>
      <c r="C5412" s="6">
        <v>3515037</v>
      </c>
      <c r="D5412" s="6" t="s">
        <v>14149</v>
      </c>
      <c r="E5412" s="6" t="s">
        <v>14150</v>
      </c>
      <c r="F5412" s="6" t="s">
        <v>6402</v>
      </c>
      <c r="G5412" s="6">
        <v>807</v>
      </c>
      <c r="H5412" s="6">
        <v>1927</v>
      </c>
      <c r="I5412" s="6">
        <v>1</v>
      </c>
      <c r="J5412" s="6">
        <v>0</v>
      </c>
      <c r="K5412" s="6">
        <v>0</v>
      </c>
      <c r="L5412" s="6"/>
      <c r="M5412" s="6">
        <v>2022</v>
      </c>
      <c r="N5412" s="6" t="s">
        <v>7773</v>
      </c>
      <c r="O5412" s="6">
        <v>99</v>
      </c>
      <c r="P5412" s="6"/>
      <c r="Q5412" s="6" t="s">
        <v>7733</v>
      </c>
      <c r="R5412" s="6" t="s">
        <v>7734</v>
      </c>
      <c r="S5412" s="6"/>
      <c r="T5412" s="6" t="s">
        <v>4451</v>
      </c>
      <c r="U5412">
        <f t="shared" si="84"/>
        <v>1</v>
      </c>
    </row>
    <row r="5413" spans="1:21" x14ac:dyDescent="0.2">
      <c r="A5413" s="6" t="s">
        <v>14151</v>
      </c>
      <c r="B5413" s="6" t="s">
        <v>14152</v>
      </c>
      <c r="C5413" s="6">
        <v>3542053</v>
      </c>
      <c r="D5413" s="6" t="s">
        <v>14153</v>
      </c>
      <c r="E5413" s="6" t="s">
        <v>14154</v>
      </c>
      <c r="F5413" s="6" t="s">
        <v>6402</v>
      </c>
      <c r="G5413" s="6">
        <v>948</v>
      </c>
      <c r="H5413" s="6">
        <v>3610</v>
      </c>
      <c r="I5413" s="6">
        <v>1</v>
      </c>
      <c r="J5413" s="6">
        <v>0</v>
      </c>
      <c r="K5413" s="6">
        <v>0</v>
      </c>
      <c r="L5413" s="6"/>
      <c r="M5413" s="6">
        <v>2022</v>
      </c>
      <c r="N5413" s="6" t="s">
        <v>7732</v>
      </c>
      <c r="O5413" s="6">
        <v>99</v>
      </c>
      <c r="P5413" s="6"/>
      <c r="Q5413" s="6" t="s">
        <v>7733</v>
      </c>
      <c r="R5413" s="6" t="s">
        <v>7734</v>
      </c>
      <c r="S5413" s="6"/>
      <c r="T5413" s="6" t="s">
        <v>730</v>
      </c>
      <c r="U5413">
        <f t="shared" si="84"/>
        <v>3</v>
      </c>
    </row>
    <row r="5414" spans="1:21" x14ac:dyDescent="0.2">
      <c r="A5414" s="6" t="s">
        <v>14151</v>
      </c>
      <c r="B5414" s="6" t="s">
        <v>14152</v>
      </c>
      <c r="C5414" s="6">
        <v>3542053</v>
      </c>
      <c r="D5414" s="6" t="s">
        <v>6490</v>
      </c>
      <c r="E5414" s="6" t="s">
        <v>12356</v>
      </c>
      <c r="F5414" s="6" t="s">
        <v>6402</v>
      </c>
      <c r="G5414" s="6">
        <v>1727</v>
      </c>
      <c r="H5414" s="6">
        <v>3610</v>
      </c>
      <c r="I5414" s="6">
        <v>0</v>
      </c>
      <c r="J5414" s="6">
        <v>1</v>
      </c>
      <c r="K5414" s="6">
        <v>0</v>
      </c>
      <c r="L5414" s="6"/>
      <c r="M5414" s="6">
        <v>2022</v>
      </c>
      <c r="N5414" s="6" t="s">
        <v>7732</v>
      </c>
      <c r="O5414" s="6">
        <v>99</v>
      </c>
      <c r="P5414" s="6"/>
      <c r="Q5414" s="6" t="s">
        <v>7733</v>
      </c>
      <c r="R5414" s="6" t="s">
        <v>7734</v>
      </c>
      <c r="S5414" s="6"/>
      <c r="T5414" s="6" t="s">
        <v>729</v>
      </c>
      <c r="U5414">
        <f t="shared" si="84"/>
        <v>2</v>
      </c>
    </row>
    <row r="5415" spans="1:21" x14ac:dyDescent="0.2">
      <c r="A5415" s="6" t="s">
        <v>14151</v>
      </c>
      <c r="B5415" s="6" t="s">
        <v>14152</v>
      </c>
      <c r="C5415" s="6">
        <v>3542053</v>
      </c>
      <c r="D5415" s="6" t="s">
        <v>6535</v>
      </c>
      <c r="E5415" s="6" t="s">
        <v>14155</v>
      </c>
      <c r="F5415" s="6" t="s">
        <v>6402</v>
      </c>
      <c r="G5415" s="6">
        <v>935</v>
      </c>
      <c r="H5415" s="6">
        <v>3610</v>
      </c>
      <c r="I5415" s="6">
        <v>0</v>
      </c>
      <c r="J5415" s="6">
        <v>0</v>
      </c>
      <c r="K5415" s="6">
        <v>0</v>
      </c>
      <c r="L5415" s="6"/>
      <c r="M5415" s="6">
        <v>2022</v>
      </c>
      <c r="N5415" s="6" t="s">
        <v>7732</v>
      </c>
      <c r="O5415" s="6">
        <v>99</v>
      </c>
      <c r="P5415" s="6"/>
      <c r="Q5415" s="6" t="s">
        <v>7733</v>
      </c>
      <c r="R5415" s="6" t="s">
        <v>7734</v>
      </c>
      <c r="S5415" s="6"/>
      <c r="T5415" s="6" t="s">
        <v>731</v>
      </c>
      <c r="U5415">
        <f t="shared" si="84"/>
        <v>1</v>
      </c>
    </row>
    <row r="5416" spans="1:21" x14ac:dyDescent="0.2">
      <c r="A5416" s="6" t="s">
        <v>14156</v>
      </c>
      <c r="B5416" s="6" t="s">
        <v>14152</v>
      </c>
      <c r="C5416" s="6">
        <v>3542053</v>
      </c>
      <c r="D5416" s="6" t="s">
        <v>6589</v>
      </c>
      <c r="E5416" s="6" t="s">
        <v>6739</v>
      </c>
      <c r="F5416" s="6" t="s">
        <v>6402</v>
      </c>
      <c r="G5416" s="6">
        <v>0</v>
      </c>
      <c r="H5416" s="6"/>
      <c r="I5416" s="6">
        <v>0</v>
      </c>
      <c r="J5416" s="6">
        <v>1</v>
      </c>
      <c r="K5416" s="6">
        <v>1</v>
      </c>
      <c r="L5416" s="6"/>
      <c r="M5416" s="6">
        <v>2022</v>
      </c>
      <c r="N5416" s="6" t="s">
        <v>7770</v>
      </c>
      <c r="O5416" s="6">
        <v>99</v>
      </c>
      <c r="P5416" s="6"/>
      <c r="Q5416" s="6" t="s">
        <v>7733</v>
      </c>
      <c r="R5416" s="6" t="s">
        <v>7734</v>
      </c>
      <c r="S5416" s="6"/>
      <c r="T5416" s="6" t="s">
        <v>2834</v>
      </c>
      <c r="U5416">
        <f t="shared" si="84"/>
        <v>1</v>
      </c>
    </row>
    <row r="5417" spans="1:21" x14ac:dyDescent="0.2">
      <c r="A5417" s="6" t="s">
        <v>14157</v>
      </c>
      <c r="B5417" s="6" t="s">
        <v>14152</v>
      </c>
      <c r="C5417" s="6">
        <v>3542053</v>
      </c>
      <c r="D5417" s="6" t="s">
        <v>6530</v>
      </c>
      <c r="E5417" s="6" t="s">
        <v>14158</v>
      </c>
      <c r="F5417" s="6" t="s">
        <v>6402</v>
      </c>
      <c r="G5417" s="6">
        <v>1472</v>
      </c>
      <c r="H5417" s="6">
        <v>14530</v>
      </c>
      <c r="I5417" s="6">
        <v>0</v>
      </c>
      <c r="J5417" s="6">
        <v>0</v>
      </c>
      <c r="K5417" s="6">
        <v>0</v>
      </c>
      <c r="L5417" s="6"/>
      <c r="M5417" s="6">
        <v>2022</v>
      </c>
      <c r="N5417" s="6" t="s">
        <v>7745</v>
      </c>
      <c r="O5417" s="6">
        <v>99</v>
      </c>
      <c r="P5417" s="6"/>
      <c r="Q5417" s="6" t="s">
        <v>7733</v>
      </c>
      <c r="R5417" s="6" t="s">
        <v>7734</v>
      </c>
      <c r="S5417" s="6"/>
      <c r="T5417" s="6" t="s">
        <v>2835</v>
      </c>
      <c r="U5417">
        <f t="shared" si="84"/>
        <v>8</v>
      </c>
    </row>
    <row r="5418" spans="1:21" x14ac:dyDescent="0.2">
      <c r="A5418" s="6" t="s">
        <v>14157</v>
      </c>
      <c r="B5418" s="6" t="s">
        <v>14152</v>
      </c>
      <c r="C5418" s="6">
        <v>3542053</v>
      </c>
      <c r="D5418" s="6" t="s">
        <v>14159</v>
      </c>
      <c r="E5418" s="6" t="s">
        <v>14160</v>
      </c>
      <c r="F5418" s="6" t="s">
        <v>6402</v>
      </c>
      <c r="G5418" s="6">
        <v>864</v>
      </c>
      <c r="H5418" s="6">
        <v>14530</v>
      </c>
      <c r="I5418" s="6">
        <v>0</v>
      </c>
      <c r="J5418" s="6">
        <v>0</v>
      </c>
      <c r="K5418" s="6">
        <v>0</v>
      </c>
      <c r="L5418" s="6"/>
      <c r="M5418" s="6">
        <v>2022</v>
      </c>
      <c r="N5418" s="6" t="s">
        <v>7745</v>
      </c>
      <c r="O5418" s="6">
        <v>99</v>
      </c>
      <c r="P5418" s="6"/>
      <c r="Q5418" s="6" t="s">
        <v>7733</v>
      </c>
      <c r="R5418" s="6" t="s">
        <v>7734</v>
      </c>
      <c r="S5418" s="6"/>
      <c r="T5418" s="6" t="s">
        <v>2836</v>
      </c>
      <c r="U5418">
        <f t="shared" si="84"/>
        <v>7</v>
      </c>
    </row>
    <row r="5419" spans="1:21" x14ac:dyDescent="0.2">
      <c r="A5419" s="6" t="s">
        <v>14157</v>
      </c>
      <c r="B5419" s="6" t="s">
        <v>14152</v>
      </c>
      <c r="C5419" s="6">
        <v>3542053</v>
      </c>
      <c r="D5419" s="6" t="s">
        <v>12162</v>
      </c>
      <c r="E5419" s="6" t="s">
        <v>6583</v>
      </c>
      <c r="F5419" s="6" t="s">
        <v>6402</v>
      </c>
      <c r="G5419" s="6">
        <v>1912</v>
      </c>
      <c r="H5419" s="6">
        <v>14530</v>
      </c>
      <c r="I5419" s="6">
        <v>0</v>
      </c>
      <c r="J5419" s="6">
        <v>1</v>
      </c>
      <c r="K5419" s="6">
        <v>0</v>
      </c>
      <c r="L5419" s="6"/>
      <c r="M5419" s="6">
        <v>2022</v>
      </c>
      <c r="N5419" s="6" t="s">
        <v>7745</v>
      </c>
      <c r="O5419" s="6">
        <v>99</v>
      </c>
      <c r="P5419" s="6"/>
      <c r="Q5419" s="6" t="s">
        <v>7733</v>
      </c>
      <c r="R5419" s="6" t="s">
        <v>7734</v>
      </c>
      <c r="S5419" s="6"/>
      <c r="T5419" s="6" t="s">
        <v>2833</v>
      </c>
      <c r="U5419">
        <f t="shared" si="84"/>
        <v>6</v>
      </c>
    </row>
    <row r="5420" spans="1:21" x14ac:dyDescent="0.2">
      <c r="A5420" s="6" t="s">
        <v>14157</v>
      </c>
      <c r="B5420" s="6" t="s">
        <v>14152</v>
      </c>
      <c r="C5420" s="6">
        <v>3542053</v>
      </c>
      <c r="D5420" s="6" t="s">
        <v>14161</v>
      </c>
      <c r="E5420" s="6" t="s">
        <v>6902</v>
      </c>
      <c r="F5420" s="6" t="s">
        <v>6402</v>
      </c>
      <c r="G5420" s="6">
        <v>2423</v>
      </c>
      <c r="H5420" s="6">
        <v>14530</v>
      </c>
      <c r="I5420" s="6">
        <v>1</v>
      </c>
      <c r="J5420" s="6">
        <v>1</v>
      </c>
      <c r="K5420" s="6">
        <v>0</v>
      </c>
      <c r="L5420" s="6"/>
      <c r="M5420" s="6">
        <v>2022</v>
      </c>
      <c r="N5420" s="6" t="s">
        <v>7745</v>
      </c>
      <c r="O5420" s="6">
        <v>99</v>
      </c>
      <c r="P5420" s="6"/>
      <c r="Q5420" s="6" t="s">
        <v>7733</v>
      </c>
      <c r="R5420" s="6" t="s">
        <v>7734</v>
      </c>
      <c r="S5420" s="6"/>
      <c r="T5420" s="6" t="s">
        <v>2832</v>
      </c>
      <c r="U5420">
        <f t="shared" si="84"/>
        <v>5</v>
      </c>
    </row>
    <row r="5421" spans="1:21" x14ac:dyDescent="0.2">
      <c r="A5421" s="6" t="s">
        <v>14157</v>
      </c>
      <c r="B5421" s="6" t="s">
        <v>14152</v>
      </c>
      <c r="C5421" s="6">
        <v>3542053</v>
      </c>
      <c r="D5421" s="6" t="s">
        <v>7132</v>
      </c>
      <c r="E5421" s="6" t="s">
        <v>14162</v>
      </c>
      <c r="F5421" s="6" t="s">
        <v>6402</v>
      </c>
      <c r="G5421" s="6">
        <v>1644</v>
      </c>
      <c r="H5421" s="6">
        <v>14530</v>
      </c>
      <c r="I5421" s="6">
        <v>0</v>
      </c>
      <c r="J5421" s="6">
        <v>0</v>
      </c>
      <c r="K5421" s="6">
        <v>0</v>
      </c>
      <c r="L5421" s="6"/>
      <c r="M5421" s="6">
        <v>2022</v>
      </c>
      <c r="N5421" s="6" t="s">
        <v>7745</v>
      </c>
      <c r="O5421" s="6">
        <v>99</v>
      </c>
      <c r="P5421" s="6"/>
      <c r="Q5421" s="6" t="s">
        <v>7733</v>
      </c>
      <c r="R5421" s="6" t="s">
        <v>7734</v>
      </c>
      <c r="S5421" s="6"/>
      <c r="T5421" s="6" t="s">
        <v>2837</v>
      </c>
      <c r="U5421">
        <f t="shared" si="84"/>
        <v>4</v>
      </c>
    </row>
    <row r="5422" spans="1:21" x14ac:dyDescent="0.2">
      <c r="A5422" s="6" t="s">
        <v>14157</v>
      </c>
      <c r="B5422" s="6" t="s">
        <v>14152</v>
      </c>
      <c r="C5422" s="6">
        <v>3542053</v>
      </c>
      <c r="D5422" s="6" t="s">
        <v>6459</v>
      </c>
      <c r="E5422" s="6" t="s">
        <v>6544</v>
      </c>
      <c r="F5422" s="6" t="s">
        <v>6402</v>
      </c>
      <c r="G5422" s="6">
        <v>1963</v>
      </c>
      <c r="H5422" s="6">
        <v>14530</v>
      </c>
      <c r="I5422" s="6">
        <v>0</v>
      </c>
      <c r="J5422" s="6">
        <v>1</v>
      </c>
      <c r="K5422" s="6">
        <v>0</v>
      </c>
      <c r="L5422" s="6"/>
      <c r="M5422" s="6">
        <v>2022</v>
      </c>
      <c r="N5422" s="6" t="s">
        <v>7745</v>
      </c>
      <c r="O5422" s="6">
        <v>99</v>
      </c>
      <c r="P5422" s="6"/>
      <c r="Q5422" s="6" t="s">
        <v>7733</v>
      </c>
      <c r="R5422" s="6" t="s">
        <v>7734</v>
      </c>
      <c r="S5422" s="6"/>
      <c r="T5422" s="6" t="s">
        <v>2831</v>
      </c>
      <c r="U5422">
        <f t="shared" si="84"/>
        <v>3</v>
      </c>
    </row>
    <row r="5423" spans="1:21" x14ac:dyDescent="0.2">
      <c r="A5423" s="6" t="s">
        <v>14157</v>
      </c>
      <c r="B5423" s="6" t="s">
        <v>14152</v>
      </c>
      <c r="C5423" s="6">
        <v>3542053</v>
      </c>
      <c r="D5423" s="6" t="s">
        <v>6523</v>
      </c>
      <c r="E5423" s="6" t="s">
        <v>6528</v>
      </c>
      <c r="F5423" s="6" t="s">
        <v>6402</v>
      </c>
      <c r="G5423" s="6">
        <v>2518</v>
      </c>
      <c r="H5423" s="6">
        <v>14530</v>
      </c>
      <c r="I5423" s="6">
        <v>1</v>
      </c>
      <c r="J5423" s="6">
        <v>1</v>
      </c>
      <c r="K5423" s="6">
        <v>0</v>
      </c>
      <c r="L5423" s="6"/>
      <c r="M5423" s="6">
        <v>2022</v>
      </c>
      <c r="N5423" s="6" t="s">
        <v>7745</v>
      </c>
      <c r="O5423" s="6">
        <v>99</v>
      </c>
      <c r="P5423" s="6"/>
      <c r="Q5423" s="6" t="s">
        <v>7733</v>
      </c>
      <c r="R5423" s="6" t="s">
        <v>7734</v>
      </c>
      <c r="S5423" s="6"/>
      <c r="T5423" s="6" t="s">
        <v>2830</v>
      </c>
      <c r="U5423">
        <f t="shared" si="84"/>
        <v>2</v>
      </c>
    </row>
    <row r="5424" spans="1:21" x14ac:dyDescent="0.2">
      <c r="A5424" s="6" t="s">
        <v>14157</v>
      </c>
      <c r="B5424" s="6" t="s">
        <v>14152</v>
      </c>
      <c r="C5424" s="6">
        <v>3542053</v>
      </c>
      <c r="D5424" s="6" t="s">
        <v>7055</v>
      </c>
      <c r="E5424" s="6" t="s">
        <v>14163</v>
      </c>
      <c r="F5424" s="6" t="s">
        <v>6402</v>
      </c>
      <c r="G5424" s="6">
        <v>1734</v>
      </c>
      <c r="H5424" s="6">
        <v>14530</v>
      </c>
      <c r="I5424" s="6">
        <v>0</v>
      </c>
      <c r="J5424" s="6">
        <v>1</v>
      </c>
      <c r="K5424" s="6">
        <v>0</v>
      </c>
      <c r="L5424" s="6"/>
      <c r="M5424" s="6">
        <v>2022</v>
      </c>
      <c r="N5424" s="6" t="s">
        <v>7745</v>
      </c>
      <c r="O5424" s="6">
        <v>99</v>
      </c>
      <c r="P5424" s="6"/>
      <c r="Q5424" s="6" t="s">
        <v>7733</v>
      </c>
      <c r="R5424" s="6" t="s">
        <v>7734</v>
      </c>
      <c r="S5424" s="6"/>
      <c r="T5424" s="6" t="s">
        <v>2829</v>
      </c>
      <c r="U5424">
        <f t="shared" si="84"/>
        <v>1</v>
      </c>
    </row>
    <row r="5425" spans="1:21" x14ac:dyDescent="0.2">
      <c r="A5425" s="6" t="s">
        <v>14164</v>
      </c>
      <c r="B5425" s="6" t="s">
        <v>14165</v>
      </c>
      <c r="C5425" s="6">
        <v>3542047</v>
      </c>
      <c r="D5425" s="6" t="s">
        <v>6428</v>
      </c>
      <c r="E5425" s="6" t="s">
        <v>12577</v>
      </c>
      <c r="F5425" s="6" t="s">
        <v>6402</v>
      </c>
      <c r="G5425" s="6">
        <v>2328</v>
      </c>
      <c r="H5425" s="6">
        <v>16380</v>
      </c>
      <c r="I5425" s="6">
        <v>1</v>
      </c>
      <c r="J5425" s="6">
        <v>1</v>
      </c>
      <c r="K5425" s="6">
        <v>0</v>
      </c>
      <c r="L5425" s="6"/>
      <c r="M5425" s="6">
        <v>2022</v>
      </c>
      <c r="N5425" s="6" t="s">
        <v>7745</v>
      </c>
      <c r="O5425" s="6">
        <v>99</v>
      </c>
      <c r="P5425" s="6"/>
      <c r="Q5425" s="6" t="s">
        <v>7733</v>
      </c>
      <c r="R5425" s="6" t="s">
        <v>7734</v>
      </c>
      <c r="S5425" s="6"/>
      <c r="T5425" s="6" t="s">
        <v>3989</v>
      </c>
      <c r="U5425">
        <f t="shared" si="84"/>
        <v>12</v>
      </c>
    </row>
    <row r="5426" spans="1:21" x14ac:dyDescent="0.2">
      <c r="A5426" s="6" t="s">
        <v>14164</v>
      </c>
      <c r="B5426" s="6" t="s">
        <v>14165</v>
      </c>
      <c r="C5426" s="6">
        <v>3542047</v>
      </c>
      <c r="D5426" s="6" t="s">
        <v>6717</v>
      </c>
      <c r="E5426" s="6" t="s">
        <v>6520</v>
      </c>
      <c r="F5426" s="6" t="s">
        <v>6402</v>
      </c>
      <c r="G5426" s="6">
        <v>2016</v>
      </c>
      <c r="H5426" s="6">
        <v>16380</v>
      </c>
      <c r="I5426" s="6">
        <v>1</v>
      </c>
      <c r="J5426" s="6">
        <v>1</v>
      </c>
      <c r="K5426" s="6">
        <v>0</v>
      </c>
      <c r="L5426" s="6"/>
      <c r="M5426" s="6">
        <v>2022</v>
      </c>
      <c r="N5426" s="6" t="s">
        <v>7745</v>
      </c>
      <c r="O5426" s="6">
        <v>99</v>
      </c>
      <c r="P5426" s="6"/>
      <c r="Q5426" s="6" t="s">
        <v>7733</v>
      </c>
      <c r="R5426" s="6" t="s">
        <v>7734</v>
      </c>
      <c r="S5426" s="6"/>
      <c r="T5426" s="6" t="s">
        <v>3988</v>
      </c>
      <c r="U5426">
        <f t="shared" si="84"/>
        <v>11</v>
      </c>
    </row>
    <row r="5427" spans="1:21" x14ac:dyDescent="0.2">
      <c r="A5427" s="6" t="s">
        <v>14164</v>
      </c>
      <c r="B5427" s="6" t="s">
        <v>14165</v>
      </c>
      <c r="C5427" s="6">
        <v>3542047</v>
      </c>
      <c r="D5427" s="6" t="s">
        <v>7446</v>
      </c>
      <c r="E5427" s="6" t="s">
        <v>14166</v>
      </c>
      <c r="F5427" s="6" t="s">
        <v>6402</v>
      </c>
      <c r="G5427" s="6">
        <v>523</v>
      </c>
      <c r="H5427" s="6">
        <v>16380</v>
      </c>
      <c r="I5427" s="6">
        <v>0</v>
      </c>
      <c r="J5427" s="6">
        <v>0</v>
      </c>
      <c r="K5427" s="6">
        <v>0</v>
      </c>
      <c r="L5427" s="6"/>
      <c r="M5427" s="6">
        <v>2022</v>
      </c>
      <c r="N5427" s="6" t="s">
        <v>7745</v>
      </c>
      <c r="O5427" s="6">
        <v>99</v>
      </c>
      <c r="P5427" s="6"/>
      <c r="Q5427" s="6" t="s">
        <v>7733</v>
      </c>
      <c r="R5427" s="6" t="s">
        <v>7734</v>
      </c>
      <c r="S5427" s="6"/>
      <c r="T5427" s="6" t="s">
        <v>3990</v>
      </c>
      <c r="U5427">
        <f t="shared" si="84"/>
        <v>10</v>
      </c>
    </row>
    <row r="5428" spans="1:21" x14ac:dyDescent="0.2">
      <c r="A5428" s="6" t="s">
        <v>14164</v>
      </c>
      <c r="B5428" s="6" t="s">
        <v>14165</v>
      </c>
      <c r="C5428" s="6">
        <v>3542047</v>
      </c>
      <c r="D5428" s="6" t="s">
        <v>6809</v>
      </c>
      <c r="E5428" s="6" t="s">
        <v>6608</v>
      </c>
      <c r="F5428" s="6" t="s">
        <v>6402</v>
      </c>
      <c r="G5428" s="6">
        <v>759</v>
      </c>
      <c r="H5428" s="6">
        <v>16380</v>
      </c>
      <c r="I5428" s="6">
        <v>0</v>
      </c>
      <c r="J5428" s="6">
        <v>0</v>
      </c>
      <c r="K5428" s="6">
        <v>0</v>
      </c>
      <c r="L5428" s="6"/>
      <c r="M5428" s="6">
        <v>2022</v>
      </c>
      <c r="N5428" s="6" t="s">
        <v>7745</v>
      </c>
      <c r="O5428" s="6">
        <v>99</v>
      </c>
      <c r="P5428" s="6"/>
      <c r="Q5428" s="6" t="s">
        <v>7733</v>
      </c>
      <c r="R5428" s="6" t="s">
        <v>7734</v>
      </c>
      <c r="S5428" s="6"/>
      <c r="T5428" s="6" t="s">
        <v>3991</v>
      </c>
      <c r="U5428">
        <f t="shared" si="84"/>
        <v>9</v>
      </c>
    </row>
    <row r="5429" spans="1:21" x14ac:dyDescent="0.2">
      <c r="A5429" s="6" t="s">
        <v>14164</v>
      </c>
      <c r="B5429" s="6" t="s">
        <v>14165</v>
      </c>
      <c r="C5429" s="6">
        <v>3542047</v>
      </c>
      <c r="D5429" s="6" t="s">
        <v>6597</v>
      </c>
      <c r="E5429" s="6" t="s">
        <v>8095</v>
      </c>
      <c r="F5429" s="6" t="s">
        <v>6402</v>
      </c>
      <c r="G5429" s="6">
        <v>456</v>
      </c>
      <c r="H5429" s="6">
        <v>16380</v>
      </c>
      <c r="I5429" s="6">
        <v>0</v>
      </c>
      <c r="J5429" s="6">
        <v>0</v>
      </c>
      <c r="K5429" s="6">
        <v>0</v>
      </c>
      <c r="L5429" s="6"/>
      <c r="M5429" s="6">
        <v>2022</v>
      </c>
      <c r="N5429" s="6" t="s">
        <v>7745</v>
      </c>
      <c r="O5429" s="6">
        <v>99</v>
      </c>
      <c r="P5429" s="6"/>
      <c r="Q5429" s="6" t="s">
        <v>7733</v>
      </c>
      <c r="R5429" s="6" t="s">
        <v>7734</v>
      </c>
      <c r="S5429" s="6"/>
      <c r="T5429" s="6" t="s">
        <v>3992</v>
      </c>
      <c r="U5429">
        <f t="shared" si="84"/>
        <v>8</v>
      </c>
    </row>
    <row r="5430" spans="1:21" x14ac:dyDescent="0.2">
      <c r="A5430" s="6" t="s">
        <v>14164</v>
      </c>
      <c r="B5430" s="6" t="s">
        <v>14165</v>
      </c>
      <c r="C5430" s="6">
        <v>3542047</v>
      </c>
      <c r="D5430" s="6" t="s">
        <v>6905</v>
      </c>
      <c r="E5430" s="6" t="s">
        <v>11203</v>
      </c>
      <c r="F5430" s="6" t="s">
        <v>6402</v>
      </c>
      <c r="G5430" s="6">
        <v>1620</v>
      </c>
      <c r="H5430" s="6">
        <v>16380</v>
      </c>
      <c r="I5430" s="6">
        <v>0</v>
      </c>
      <c r="J5430" s="6">
        <v>0</v>
      </c>
      <c r="K5430" s="6">
        <v>0</v>
      </c>
      <c r="L5430" s="6"/>
      <c r="M5430" s="6">
        <v>2022</v>
      </c>
      <c r="N5430" s="6" t="s">
        <v>7745</v>
      </c>
      <c r="O5430" s="6">
        <v>99</v>
      </c>
      <c r="P5430" s="6"/>
      <c r="Q5430" s="6" t="s">
        <v>7733</v>
      </c>
      <c r="R5430" s="6" t="s">
        <v>7734</v>
      </c>
      <c r="S5430" s="6"/>
      <c r="T5430" s="6" t="s">
        <v>3993</v>
      </c>
      <c r="U5430">
        <f t="shared" si="84"/>
        <v>7</v>
      </c>
    </row>
    <row r="5431" spans="1:21" x14ac:dyDescent="0.2">
      <c r="A5431" s="6" t="s">
        <v>14164</v>
      </c>
      <c r="B5431" s="6" t="s">
        <v>14165</v>
      </c>
      <c r="C5431" s="6">
        <v>3542047</v>
      </c>
      <c r="D5431" s="6" t="s">
        <v>7000</v>
      </c>
      <c r="E5431" s="6" t="s">
        <v>14167</v>
      </c>
      <c r="F5431" s="6" t="s">
        <v>6402</v>
      </c>
      <c r="G5431" s="6">
        <v>1936</v>
      </c>
      <c r="H5431" s="6">
        <v>16380</v>
      </c>
      <c r="I5431" s="6">
        <v>0</v>
      </c>
      <c r="J5431" s="6">
        <v>1</v>
      </c>
      <c r="K5431" s="6">
        <v>0</v>
      </c>
      <c r="L5431" s="6"/>
      <c r="M5431" s="6">
        <v>2022</v>
      </c>
      <c r="N5431" s="6" t="s">
        <v>7745</v>
      </c>
      <c r="O5431" s="6">
        <v>99</v>
      </c>
      <c r="P5431" s="6"/>
      <c r="Q5431" s="6" t="s">
        <v>7733</v>
      </c>
      <c r="R5431" s="6" t="s">
        <v>7734</v>
      </c>
      <c r="S5431" s="6"/>
      <c r="T5431" s="6" t="s">
        <v>3987</v>
      </c>
      <c r="U5431">
        <f t="shared" si="84"/>
        <v>6</v>
      </c>
    </row>
    <row r="5432" spans="1:21" x14ac:dyDescent="0.2">
      <c r="A5432" s="6" t="s">
        <v>14164</v>
      </c>
      <c r="B5432" s="6" t="s">
        <v>14165</v>
      </c>
      <c r="C5432" s="6">
        <v>3542047</v>
      </c>
      <c r="D5432" s="6" t="s">
        <v>7485</v>
      </c>
      <c r="E5432" s="6" t="s">
        <v>14168</v>
      </c>
      <c r="F5432" s="6" t="s">
        <v>6402</v>
      </c>
      <c r="G5432" s="6">
        <v>837</v>
      </c>
      <c r="H5432" s="6">
        <v>16380</v>
      </c>
      <c r="I5432" s="6">
        <v>0</v>
      </c>
      <c r="J5432" s="6">
        <v>0</v>
      </c>
      <c r="K5432" s="6">
        <v>0</v>
      </c>
      <c r="L5432" s="6"/>
      <c r="M5432" s="6">
        <v>2022</v>
      </c>
      <c r="N5432" s="6" t="s">
        <v>7745</v>
      </c>
      <c r="O5432" s="6">
        <v>99</v>
      </c>
      <c r="P5432" s="6"/>
      <c r="Q5432" s="6" t="s">
        <v>7733</v>
      </c>
      <c r="R5432" s="6" t="s">
        <v>7734</v>
      </c>
      <c r="S5432" s="6"/>
      <c r="T5432" s="6" t="s">
        <v>3994</v>
      </c>
      <c r="U5432">
        <f t="shared" si="84"/>
        <v>5</v>
      </c>
    </row>
    <row r="5433" spans="1:21" x14ac:dyDescent="0.2">
      <c r="A5433" s="6" t="s">
        <v>14164</v>
      </c>
      <c r="B5433" s="6" t="s">
        <v>14165</v>
      </c>
      <c r="C5433" s="6">
        <v>3542047</v>
      </c>
      <c r="D5433" s="6" t="s">
        <v>10976</v>
      </c>
      <c r="E5433" s="6" t="s">
        <v>14169</v>
      </c>
      <c r="F5433" s="6" t="s">
        <v>6402</v>
      </c>
      <c r="G5433" s="6">
        <v>2248</v>
      </c>
      <c r="H5433" s="6">
        <v>16380</v>
      </c>
      <c r="I5433" s="6">
        <v>1</v>
      </c>
      <c r="J5433" s="6">
        <v>1</v>
      </c>
      <c r="K5433" s="6">
        <v>0</v>
      </c>
      <c r="L5433" s="6"/>
      <c r="M5433" s="6">
        <v>2022</v>
      </c>
      <c r="N5433" s="6" t="s">
        <v>7745</v>
      </c>
      <c r="O5433" s="6">
        <v>99</v>
      </c>
      <c r="P5433" s="6"/>
      <c r="Q5433" s="6" t="s">
        <v>7733</v>
      </c>
      <c r="R5433" s="6" t="s">
        <v>7734</v>
      </c>
      <c r="S5433" s="6"/>
      <c r="T5433" s="6" t="s">
        <v>3986</v>
      </c>
      <c r="U5433">
        <f t="shared" si="84"/>
        <v>4</v>
      </c>
    </row>
    <row r="5434" spans="1:21" x14ac:dyDescent="0.2">
      <c r="A5434" s="6" t="s">
        <v>14170</v>
      </c>
      <c r="B5434" s="6" t="s">
        <v>14165</v>
      </c>
      <c r="C5434" s="6">
        <v>3542047</v>
      </c>
      <c r="D5434" s="6" t="s">
        <v>6875</v>
      </c>
      <c r="E5434" s="6" t="s">
        <v>14171</v>
      </c>
      <c r="F5434" s="6" t="s">
        <v>6402</v>
      </c>
      <c r="G5434" s="6">
        <v>0</v>
      </c>
      <c r="H5434" s="6"/>
      <c r="I5434" s="6">
        <v>1</v>
      </c>
      <c r="J5434" s="6">
        <v>1</v>
      </c>
      <c r="K5434" s="6">
        <v>1</v>
      </c>
      <c r="L5434" s="6"/>
      <c r="M5434" s="6">
        <v>2022</v>
      </c>
      <c r="N5434" s="6" t="s">
        <v>7770</v>
      </c>
      <c r="O5434" s="6">
        <v>99</v>
      </c>
      <c r="P5434" s="6"/>
      <c r="Q5434" s="6" t="s">
        <v>7733</v>
      </c>
      <c r="R5434" s="6" t="s">
        <v>7734</v>
      </c>
      <c r="S5434" s="6"/>
      <c r="T5434" s="6" t="s">
        <v>3985</v>
      </c>
      <c r="U5434">
        <f t="shared" si="84"/>
        <v>1</v>
      </c>
    </row>
    <row r="5435" spans="1:21" x14ac:dyDescent="0.2">
      <c r="A5435" s="6" t="s">
        <v>14172</v>
      </c>
      <c r="B5435" s="6" t="s">
        <v>14165</v>
      </c>
      <c r="C5435" s="6">
        <v>3542047</v>
      </c>
      <c r="D5435" s="6" t="s">
        <v>6401</v>
      </c>
      <c r="E5435" s="6" t="s">
        <v>14173</v>
      </c>
      <c r="F5435" s="6" t="s">
        <v>6402</v>
      </c>
      <c r="G5435" s="6">
        <v>2063</v>
      </c>
      <c r="H5435" s="6">
        <v>3839</v>
      </c>
      <c r="I5435" s="6">
        <v>0</v>
      </c>
      <c r="J5435" s="6">
        <v>1</v>
      </c>
      <c r="K5435" s="6">
        <v>0</v>
      </c>
      <c r="L5435" s="6"/>
      <c r="M5435" s="6">
        <v>2022</v>
      </c>
      <c r="N5435" s="6" t="s">
        <v>7732</v>
      </c>
      <c r="O5435" s="6">
        <v>99</v>
      </c>
      <c r="P5435" s="6"/>
      <c r="Q5435" s="6" t="s">
        <v>7733</v>
      </c>
      <c r="R5435" s="6" t="s">
        <v>7734</v>
      </c>
      <c r="S5435" s="6"/>
      <c r="T5435" s="6" t="s">
        <v>969</v>
      </c>
      <c r="U5435">
        <f t="shared" si="84"/>
        <v>2</v>
      </c>
    </row>
    <row r="5436" spans="1:21" x14ac:dyDescent="0.2">
      <c r="A5436" s="6" t="s">
        <v>14164</v>
      </c>
      <c r="B5436" s="6" t="s">
        <v>14165</v>
      </c>
      <c r="C5436" s="6">
        <v>3542047</v>
      </c>
      <c r="D5436" s="6" t="s">
        <v>6411</v>
      </c>
      <c r="E5436" s="6" t="s">
        <v>14174</v>
      </c>
      <c r="F5436" s="6" t="s">
        <v>6402</v>
      </c>
      <c r="G5436" s="6">
        <v>417</v>
      </c>
      <c r="H5436" s="6">
        <v>16380</v>
      </c>
      <c r="I5436" s="6">
        <v>0</v>
      </c>
      <c r="J5436" s="6">
        <v>0</v>
      </c>
      <c r="K5436" s="6">
        <v>0</v>
      </c>
      <c r="L5436" s="6"/>
      <c r="M5436" s="6">
        <v>2022</v>
      </c>
      <c r="N5436" s="6" t="s">
        <v>7745</v>
      </c>
      <c r="O5436" s="6">
        <v>99</v>
      </c>
      <c r="P5436" s="6"/>
      <c r="Q5436" s="6" t="s">
        <v>7733</v>
      </c>
      <c r="R5436" s="6" t="s">
        <v>7734</v>
      </c>
      <c r="S5436" s="6"/>
      <c r="T5436" s="6" t="s">
        <v>3995</v>
      </c>
      <c r="U5436">
        <f t="shared" si="84"/>
        <v>3</v>
      </c>
    </row>
    <row r="5437" spans="1:21" x14ac:dyDescent="0.2">
      <c r="A5437" s="6" t="s">
        <v>14164</v>
      </c>
      <c r="B5437" s="6" t="s">
        <v>14165</v>
      </c>
      <c r="C5437" s="6">
        <v>3542047</v>
      </c>
      <c r="D5437" s="6" t="s">
        <v>6857</v>
      </c>
      <c r="E5437" s="6" t="s">
        <v>14175</v>
      </c>
      <c r="F5437" s="6" t="s">
        <v>6402</v>
      </c>
      <c r="G5437" s="6">
        <v>1422</v>
      </c>
      <c r="H5437" s="6">
        <v>16380</v>
      </c>
      <c r="I5437" s="6">
        <v>0</v>
      </c>
      <c r="J5437" s="6">
        <v>0</v>
      </c>
      <c r="K5437" s="6">
        <v>0</v>
      </c>
      <c r="L5437" s="6"/>
      <c r="M5437" s="6">
        <v>2022</v>
      </c>
      <c r="N5437" s="6" t="s">
        <v>7745</v>
      </c>
      <c r="O5437" s="6">
        <v>99</v>
      </c>
      <c r="P5437" s="6"/>
      <c r="Q5437" s="6" t="s">
        <v>7733</v>
      </c>
      <c r="R5437" s="6" t="s">
        <v>7734</v>
      </c>
      <c r="S5437" s="6"/>
      <c r="T5437" s="6" t="s">
        <v>3996</v>
      </c>
      <c r="U5437">
        <f t="shared" si="84"/>
        <v>2</v>
      </c>
    </row>
    <row r="5438" spans="1:21" x14ac:dyDescent="0.2">
      <c r="A5438" s="6" t="s">
        <v>14164</v>
      </c>
      <c r="B5438" s="6" t="s">
        <v>14165</v>
      </c>
      <c r="C5438" s="6">
        <v>3542047</v>
      </c>
      <c r="D5438" s="6" t="s">
        <v>6580</v>
      </c>
      <c r="E5438" s="6" t="s">
        <v>13259</v>
      </c>
      <c r="F5438" s="6" t="s">
        <v>6402</v>
      </c>
      <c r="G5438" s="6">
        <v>1818</v>
      </c>
      <c r="H5438" s="6">
        <v>16380</v>
      </c>
      <c r="I5438" s="6">
        <v>0</v>
      </c>
      <c r="J5438" s="6">
        <v>1</v>
      </c>
      <c r="K5438" s="6">
        <v>0</v>
      </c>
      <c r="L5438" s="6"/>
      <c r="M5438" s="6">
        <v>2022</v>
      </c>
      <c r="N5438" s="6" t="s">
        <v>7745</v>
      </c>
      <c r="O5438" s="6">
        <v>99</v>
      </c>
      <c r="P5438" s="6"/>
      <c r="Q5438" s="6" t="s">
        <v>7733</v>
      </c>
      <c r="R5438" s="6" t="s">
        <v>7734</v>
      </c>
      <c r="S5438" s="6"/>
      <c r="T5438" s="6" t="s">
        <v>3984</v>
      </c>
      <c r="U5438">
        <f t="shared" si="84"/>
        <v>1</v>
      </c>
    </row>
    <row r="5439" spans="1:21" x14ac:dyDescent="0.2">
      <c r="A5439" s="6" t="s">
        <v>14172</v>
      </c>
      <c r="B5439" s="6" t="s">
        <v>14165</v>
      </c>
      <c r="C5439" s="6">
        <v>3542047</v>
      </c>
      <c r="D5439" s="6" t="s">
        <v>6440</v>
      </c>
      <c r="E5439" s="6" t="s">
        <v>14176</v>
      </c>
      <c r="F5439" s="6" t="s">
        <v>6402</v>
      </c>
      <c r="G5439" s="6">
        <v>1776</v>
      </c>
      <c r="H5439" s="6">
        <v>3839</v>
      </c>
      <c r="I5439" s="6">
        <v>0</v>
      </c>
      <c r="J5439" s="6">
        <v>0</v>
      </c>
      <c r="K5439" s="6">
        <v>0</v>
      </c>
      <c r="L5439" s="6"/>
      <c r="M5439" s="6">
        <v>2022</v>
      </c>
      <c r="N5439" s="6" t="s">
        <v>7732</v>
      </c>
      <c r="O5439" s="6">
        <v>99</v>
      </c>
      <c r="P5439" s="6"/>
      <c r="Q5439" s="6" t="s">
        <v>7733</v>
      </c>
      <c r="R5439" s="6" t="s">
        <v>7734</v>
      </c>
      <c r="S5439" s="6"/>
      <c r="T5439" s="6" t="s">
        <v>970</v>
      </c>
      <c r="U5439">
        <f t="shared" si="84"/>
        <v>1</v>
      </c>
    </row>
    <row r="5440" spans="1:21" x14ac:dyDescent="0.2">
      <c r="A5440" s="6" t="s">
        <v>14177</v>
      </c>
      <c r="B5440" s="6" t="s">
        <v>14178</v>
      </c>
      <c r="C5440" s="6">
        <v>3538035</v>
      </c>
      <c r="D5440" s="6" t="s">
        <v>6722</v>
      </c>
      <c r="E5440" s="6" t="s">
        <v>6953</v>
      </c>
      <c r="F5440" s="6" t="s">
        <v>6402</v>
      </c>
      <c r="G5440" s="6">
        <v>1458</v>
      </c>
      <c r="H5440" s="6">
        <v>3049</v>
      </c>
      <c r="I5440" s="6">
        <v>0</v>
      </c>
      <c r="J5440" s="6">
        <v>1</v>
      </c>
      <c r="K5440" s="6">
        <v>0</v>
      </c>
      <c r="L5440" s="6"/>
      <c r="M5440" s="6">
        <v>2022</v>
      </c>
      <c r="N5440" s="6" t="s">
        <v>7732</v>
      </c>
      <c r="O5440" s="6">
        <v>99</v>
      </c>
      <c r="P5440" s="6"/>
      <c r="Q5440" s="6" t="s">
        <v>7733</v>
      </c>
      <c r="R5440" s="6" t="s">
        <v>7734</v>
      </c>
      <c r="S5440" s="6"/>
      <c r="T5440" s="6" t="s">
        <v>1139</v>
      </c>
      <c r="U5440">
        <f t="shared" si="84"/>
        <v>3</v>
      </c>
    </row>
    <row r="5441" spans="1:21" x14ac:dyDescent="0.2">
      <c r="A5441" s="6" t="s">
        <v>14179</v>
      </c>
      <c r="B5441" s="6" t="s">
        <v>14178</v>
      </c>
      <c r="C5441" s="6">
        <v>3538035</v>
      </c>
      <c r="D5441" s="6" t="s">
        <v>14180</v>
      </c>
      <c r="E5441" s="6" t="s">
        <v>14181</v>
      </c>
      <c r="F5441" s="6" t="s">
        <v>6402</v>
      </c>
      <c r="G5441" s="6">
        <v>0</v>
      </c>
      <c r="H5441" s="6"/>
      <c r="I5441" s="6">
        <v>0</v>
      </c>
      <c r="J5441" s="6">
        <v>1</v>
      </c>
      <c r="K5441" s="6">
        <v>1</v>
      </c>
      <c r="L5441" s="6"/>
      <c r="M5441" s="6">
        <v>2022</v>
      </c>
      <c r="N5441" s="6" t="s">
        <v>7770</v>
      </c>
      <c r="O5441" s="6">
        <v>99</v>
      </c>
      <c r="P5441" s="6"/>
      <c r="Q5441" s="6" t="s">
        <v>7733</v>
      </c>
      <c r="R5441" s="6" t="s">
        <v>7734</v>
      </c>
      <c r="S5441" s="6"/>
      <c r="T5441" s="6" t="s">
        <v>4930</v>
      </c>
      <c r="U5441">
        <f t="shared" si="84"/>
        <v>1</v>
      </c>
    </row>
    <row r="5442" spans="1:21" x14ac:dyDescent="0.2">
      <c r="A5442" s="6" t="s">
        <v>14177</v>
      </c>
      <c r="B5442" s="6" t="s">
        <v>14178</v>
      </c>
      <c r="C5442" s="6">
        <v>3538035</v>
      </c>
      <c r="D5442" s="6" t="s">
        <v>6427</v>
      </c>
      <c r="E5442" s="6" t="s">
        <v>14182</v>
      </c>
      <c r="F5442" s="6" t="s">
        <v>6402</v>
      </c>
      <c r="G5442" s="6">
        <v>1215</v>
      </c>
      <c r="H5442" s="6">
        <v>3049</v>
      </c>
      <c r="I5442" s="6">
        <v>0</v>
      </c>
      <c r="J5442" s="6">
        <v>0</v>
      </c>
      <c r="K5442" s="6">
        <v>0</v>
      </c>
      <c r="L5442" s="6"/>
      <c r="M5442" s="6">
        <v>2022</v>
      </c>
      <c r="N5442" s="6" t="s">
        <v>7732</v>
      </c>
      <c r="O5442" s="6">
        <v>99</v>
      </c>
      <c r="P5442" s="6"/>
      <c r="Q5442" s="6" t="s">
        <v>7733</v>
      </c>
      <c r="R5442" s="6" t="s">
        <v>7734</v>
      </c>
      <c r="S5442" s="6"/>
      <c r="T5442" s="6" t="s">
        <v>1140</v>
      </c>
      <c r="U5442">
        <f t="shared" si="84"/>
        <v>2</v>
      </c>
    </row>
    <row r="5443" spans="1:21" x14ac:dyDescent="0.2">
      <c r="A5443" s="6" t="s">
        <v>14177</v>
      </c>
      <c r="B5443" s="6" t="s">
        <v>14178</v>
      </c>
      <c r="C5443" s="6">
        <v>3538035</v>
      </c>
      <c r="D5443" s="6" t="s">
        <v>14183</v>
      </c>
      <c r="E5443" s="6" t="s">
        <v>6955</v>
      </c>
      <c r="F5443" s="6" t="s">
        <v>6402</v>
      </c>
      <c r="G5443" s="6">
        <v>376</v>
      </c>
      <c r="H5443" s="6">
        <v>3049</v>
      </c>
      <c r="I5443" s="6">
        <v>0</v>
      </c>
      <c r="J5443" s="6">
        <v>0</v>
      </c>
      <c r="K5443" s="6">
        <v>0</v>
      </c>
      <c r="L5443" s="6"/>
      <c r="M5443" s="6">
        <v>2022</v>
      </c>
      <c r="N5443" s="6" t="s">
        <v>7732</v>
      </c>
      <c r="O5443" s="6">
        <v>99</v>
      </c>
      <c r="P5443" s="6"/>
      <c r="Q5443" s="6" t="s">
        <v>7733</v>
      </c>
      <c r="R5443" s="6" t="s">
        <v>7734</v>
      </c>
      <c r="S5443" s="6"/>
      <c r="T5443" s="6" t="s">
        <v>1141</v>
      </c>
      <c r="U5443">
        <f t="shared" ref="U5443:U5506" si="85">COUNTIF(A5443:A11743,A5443)</f>
        <v>1</v>
      </c>
    </row>
    <row r="5444" spans="1:21" x14ac:dyDescent="0.2">
      <c r="A5444" s="6" t="s">
        <v>14184</v>
      </c>
      <c r="B5444" s="6" t="s">
        <v>14178</v>
      </c>
      <c r="C5444" s="6">
        <v>3538035</v>
      </c>
      <c r="D5444" s="6" t="s">
        <v>6419</v>
      </c>
      <c r="E5444" s="6" t="s">
        <v>14185</v>
      </c>
      <c r="F5444" s="6" t="s">
        <v>6402</v>
      </c>
      <c r="G5444" s="6">
        <v>1535</v>
      </c>
      <c r="H5444" s="6">
        <v>11364</v>
      </c>
      <c r="I5444" s="6">
        <v>0</v>
      </c>
      <c r="J5444" s="6">
        <v>1</v>
      </c>
      <c r="K5444" s="6">
        <v>0</v>
      </c>
      <c r="L5444" s="6"/>
      <c r="M5444" s="6">
        <v>2022</v>
      </c>
      <c r="N5444" s="6" t="s">
        <v>7745</v>
      </c>
      <c r="O5444" s="6">
        <v>99</v>
      </c>
      <c r="P5444" s="6"/>
      <c r="Q5444" s="6" t="s">
        <v>7733</v>
      </c>
      <c r="R5444" s="6" t="s">
        <v>7734</v>
      </c>
      <c r="S5444" s="6"/>
      <c r="T5444" s="6" t="s">
        <v>4929</v>
      </c>
      <c r="U5444">
        <f t="shared" si="85"/>
        <v>8</v>
      </c>
    </row>
    <row r="5445" spans="1:21" x14ac:dyDescent="0.2">
      <c r="A5445" s="6" t="s">
        <v>14184</v>
      </c>
      <c r="B5445" s="6" t="s">
        <v>14178</v>
      </c>
      <c r="C5445" s="6">
        <v>3538035</v>
      </c>
      <c r="D5445" s="6" t="s">
        <v>6815</v>
      </c>
      <c r="E5445" s="6" t="s">
        <v>14186</v>
      </c>
      <c r="F5445" s="6" t="s">
        <v>6402</v>
      </c>
      <c r="G5445" s="6">
        <v>704</v>
      </c>
      <c r="H5445" s="6">
        <v>11364</v>
      </c>
      <c r="I5445" s="6">
        <v>0</v>
      </c>
      <c r="J5445" s="6">
        <v>0</v>
      </c>
      <c r="K5445" s="6">
        <v>0</v>
      </c>
      <c r="L5445" s="6"/>
      <c r="M5445" s="6">
        <v>2022</v>
      </c>
      <c r="N5445" s="6" t="s">
        <v>7745</v>
      </c>
      <c r="O5445" s="6">
        <v>99</v>
      </c>
      <c r="P5445" s="6"/>
      <c r="Q5445" s="6" t="s">
        <v>7733</v>
      </c>
      <c r="R5445" s="6" t="s">
        <v>7734</v>
      </c>
      <c r="S5445" s="6"/>
      <c r="T5445" s="6" t="s">
        <v>4931</v>
      </c>
      <c r="U5445">
        <f t="shared" si="85"/>
        <v>7</v>
      </c>
    </row>
    <row r="5446" spans="1:21" x14ac:dyDescent="0.2">
      <c r="A5446" s="6" t="s">
        <v>14184</v>
      </c>
      <c r="B5446" s="6" t="s">
        <v>14178</v>
      </c>
      <c r="C5446" s="6">
        <v>3538035</v>
      </c>
      <c r="D5446" s="6" t="s">
        <v>9345</v>
      </c>
      <c r="E5446" s="6" t="s">
        <v>10175</v>
      </c>
      <c r="F5446" s="6" t="s">
        <v>6402</v>
      </c>
      <c r="G5446" s="6">
        <v>1555</v>
      </c>
      <c r="H5446" s="6">
        <v>11364</v>
      </c>
      <c r="I5446" s="6">
        <v>0</v>
      </c>
      <c r="J5446" s="6">
        <v>1</v>
      </c>
      <c r="K5446" s="6">
        <v>0</v>
      </c>
      <c r="L5446" s="6"/>
      <c r="M5446" s="6">
        <v>2022</v>
      </c>
      <c r="N5446" s="6" t="s">
        <v>7745</v>
      </c>
      <c r="O5446" s="6">
        <v>99</v>
      </c>
      <c r="P5446" s="6"/>
      <c r="Q5446" s="6" t="s">
        <v>7733</v>
      </c>
      <c r="R5446" s="6" t="s">
        <v>7734</v>
      </c>
      <c r="S5446" s="6"/>
      <c r="T5446" s="6" t="s">
        <v>4928</v>
      </c>
      <c r="U5446">
        <f t="shared" si="85"/>
        <v>6</v>
      </c>
    </row>
    <row r="5447" spans="1:21" x14ac:dyDescent="0.2">
      <c r="A5447" s="6" t="s">
        <v>14184</v>
      </c>
      <c r="B5447" s="6" t="s">
        <v>14178</v>
      </c>
      <c r="C5447" s="6">
        <v>3538035</v>
      </c>
      <c r="D5447" s="6" t="s">
        <v>6459</v>
      </c>
      <c r="E5447" s="6" t="s">
        <v>6528</v>
      </c>
      <c r="F5447" s="6" t="s">
        <v>6402</v>
      </c>
      <c r="G5447" s="6">
        <v>1508</v>
      </c>
      <c r="H5447" s="6">
        <v>11364</v>
      </c>
      <c r="I5447" s="6">
        <v>0</v>
      </c>
      <c r="J5447" s="6">
        <v>0</v>
      </c>
      <c r="K5447" s="6">
        <v>0</v>
      </c>
      <c r="L5447" s="6"/>
      <c r="M5447" s="6">
        <v>2022</v>
      </c>
      <c r="N5447" s="6" t="s">
        <v>7745</v>
      </c>
      <c r="O5447" s="6">
        <v>99</v>
      </c>
      <c r="P5447" s="6"/>
      <c r="Q5447" s="6" t="s">
        <v>7733</v>
      </c>
      <c r="R5447" s="6" t="s">
        <v>7734</v>
      </c>
      <c r="S5447" s="6"/>
      <c r="T5447" s="6" t="s">
        <v>4932</v>
      </c>
      <c r="U5447">
        <f t="shared" si="85"/>
        <v>5</v>
      </c>
    </row>
    <row r="5448" spans="1:21" x14ac:dyDescent="0.2">
      <c r="A5448" s="6" t="s">
        <v>14184</v>
      </c>
      <c r="B5448" s="6" t="s">
        <v>14178</v>
      </c>
      <c r="C5448" s="6">
        <v>3538035</v>
      </c>
      <c r="D5448" s="6" t="s">
        <v>8414</v>
      </c>
      <c r="E5448" s="6" t="s">
        <v>14187</v>
      </c>
      <c r="F5448" s="6" t="s">
        <v>6402</v>
      </c>
      <c r="G5448" s="6">
        <v>1697</v>
      </c>
      <c r="H5448" s="6">
        <v>11364</v>
      </c>
      <c r="I5448" s="6">
        <v>0</v>
      </c>
      <c r="J5448" s="6">
        <v>1</v>
      </c>
      <c r="K5448" s="6">
        <v>0</v>
      </c>
      <c r="L5448" s="6"/>
      <c r="M5448" s="6">
        <v>2022</v>
      </c>
      <c r="N5448" s="6" t="s">
        <v>7745</v>
      </c>
      <c r="O5448" s="6">
        <v>99</v>
      </c>
      <c r="P5448" s="6"/>
      <c r="Q5448" s="6" t="s">
        <v>7733</v>
      </c>
      <c r="R5448" s="6" t="s">
        <v>7734</v>
      </c>
      <c r="S5448" s="6"/>
      <c r="T5448" s="6" t="s">
        <v>4927</v>
      </c>
      <c r="U5448">
        <f t="shared" si="85"/>
        <v>4</v>
      </c>
    </row>
    <row r="5449" spans="1:21" x14ac:dyDescent="0.2">
      <c r="A5449" s="6" t="s">
        <v>14184</v>
      </c>
      <c r="B5449" s="6" t="s">
        <v>14178</v>
      </c>
      <c r="C5449" s="6">
        <v>3538035</v>
      </c>
      <c r="D5449" s="6" t="s">
        <v>6459</v>
      </c>
      <c r="E5449" s="6" t="s">
        <v>14188</v>
      </c>
      <c r="F5449" s="6" t="s">
        <v>6402</v>
      </c>
      <c r="G5449" s="6">
        <v>1828</v>
      </c>
      <c r="H5449" s="6">
        <v>11364</v>
      </c>
      <c r="I5449" s="6">
        <v>1</v>
      </c>
      <c r="J5449" s="6">
        <v>1</v>
      </c>
      <c r="K5449" s="6">
        <v>0</v>
      </c>
      <c r="L5449" s="6"/>
      <c r="M5449" s="6">
        <v>2022</v>
      </c>
      <c r="N5449" s="6" t="s">
        <v>7745</v>
      </c>
      <c r="O5449" s="6">
        <v>99</v>
      </c>
      <c r="P5449" s="6"/>
      <c r="Q5449" s="6" t="s">
        <v>7733</v>
      </c>
      <c r="R5449" s="6" t="s">
        <v>7734</v>
      </c>
      <c r="S5449" s="6"/>
      <c r="T5449" s="6" t="s">
        <v>4926</v>
      </c>
      <c r="U5449">
        <f t="shared" si="85"/>
        <v>3</v>
      </c>
    </row>
    <row r="5450" spans="1:21" x14ac:dyDescent="0.2">
      <c r="A5450" s="6" t="s">
        <v>14184</v>
      </c>
      <c r="B5450" s="6" t="s">
        <v>14178</v>
      </c>
      <c r="C5450" s="6">
        <v>3538035</v>
      </c>
      <c r="D5450" s="6" t="s">
        <v>14189</v>
      </c>
      <c r="E5450" s="6" t="s">
        <v>14190</v>
      </c>
      <c r="F5450" s="6" t="s">
        <v>6402</v>
      </c>
      <c r="G5450" s="6">
        <v>995</v>
      </c>
      <c r="H5450" s="6">
        <v>11364</v>
      </c>
      <c r="I5450" s="6">
        <v>0</v>
      </c>
      <c r="J5450" s="6">
        <v>0</v>
      </c>
      <c r="K5450" s="6">
        <v>0</v>
      </c>
      <c r="L5450" s="6"/>
      <c r="M5450" s="6">
        <v>2022</v>
      </c>
      <c r="N5450" s="6" t="s">
        <v>7745</v>
      </c>
      <c r="O5450" s="6">
        <v>99</v>
      </c>
      <c r="P5450" s="6"/>
      <c r="Q5450" s="6" t="s">
        <v>7733</v>
      </c>
      <c r="R5450" s="6" t="s">
        <v>7734</v>
      </c>
      <c r="S5450" s="6"/>
      <c r="T5450" s="6" t="s">
        <v>4933</v>
      </c>
      <c r="U5450">
        <f t="shared" si="85"/>
        <v>2</v>
      </c>
    </row>
    <row r="5451" spans="1:21" x14ac:dyDescent="0.2">
      <c r="A5451" s="6" t="s">
        <v>14184</v>
      </c>
      <c r="B5451" s="6" t="s">
        <v>14178</v>
      </c>
      <c r="C5451" s="6">
        <v>3538035</v>
      </c>
      <c r="D5451" s="6" t="s">
        <v>6527</v>
      </c>
      <c r="E5451" s="6" t="s">
        <v>14191</v>
      </c>
      <c r="F5451" s="6" t="s">
        <v>6402</v>
      </c>
      <c r="G5451" s="6">
        <v>1542</v>
      </c>
      <c r="H5451" s="6">
        <v>11364</v>
      </c>
      <c r="I5451" s="6">
        <v>1</v>
      </c>
      <c r="J5451" s="6">
        <v>1</v>
      </c>
      <c r="K5451" s="6">
        <v>0</v>
      </c>
      <c r="L5451" s="6"/>
      <c r="M5451" s="6">
        <v>2022</v>
      </c>
      <c r="N5451" s="6" t="s">
        <v>7745</v>
      </c>
      <c r="O5451" s="6">
        <v>99</v>
      </c>
      <c r="P5451" s="6"/>
      <c r="Q5451" s="6" t="s">
        <v>7733</v>
      </c>
      <c r="R5451" s="6" t="s">
        <v>7734</v>
      </c>
      <c r="S5451" s="6"/>
      <c r="T5451" s="6" t="s">
        <v>4925</v>
      </c>
      <c r="U5451">
        <f t="shared" si="85"/>
        <v>1</v>
      </c>
    </row>
    <row r="5452" spans="1:21" x14ac:dyDescent="0.2">
      <c r="A5452" s="6" t="s">
        <v>14192</v>
      </c>
      <c r="B5452" s="6" t="s">
        <v>14193</v>
      </c>
      <c r="C5452" s="6">
        <v>3514020</v>
      </c>
      <c r="D5452" s="6" t="s">
        <v>6921</v>
      </c>
      <c r="E5452" s="6" t="s">
        <v>7374</v>
      </c>
      <c r="F5452" s="6" t="s">
        <v>6402</v>
      </c>
      <c r="G5452" s="6">
        <v>1587</v>
      </c>
      <c r="H5452" s="6">
        <v>6125</v>
      </c>
      <c r="I5452" s="6">
        <v>0</v>
      </c>
      <c r="J5452" s="6">
        <v>0</v>
      </c>
      <c r="K5452" s="6">
        <v>0</v>
      </c>
      <c r="L5452" s="6"/>
      <c r="M5452" s="6">
        <v>2022</v>
      </c>
      <c r="N5452" s="6" t="s">
        <v>7732</v>
      </c>
      <c r="O5452" s="6">
        <v>99</v>
      </c>
      <c r="P5452" s="6"/>
      <c r="Q5452" s="6" t="s">
        <v>7733</v>
      </c>
      <c r="R5452" s="6" t="s">
        <v>7734</v>
      </c>
      <c r="S5452" s="6"/>
      <c r="T5452" s="6" t="s">
        <v>1146</v>
      </c>
      <c r="U5452">
        <f t="shared" si="85"/>
        <v>4</v>
      </c>
    </row>
    <row r="5453" spans="1:21" x14ac:dyDescent="0.2">
      <c r="A5453" s="6" t="s">
        <v>14192</v>
      </c>
      <c r="B5453" s="6" t="s">
        <v>14193</v>
      </c>
      <c r="C5453" s="6">
        <v>3514020</v>
      </c>
      <c r="D5453" s="6" t="s">
        <v>6786</v>
      </c>
      <c r="E5453" s="6" t="s">
        <v>9909</v>
      </c>
      <c r="F5453" s="6" t="s">
        <v>6402</v>
      </c>
      <c r="G5453" s="6">
        <v>551</v>
      </c>
      <c r="H5453" s="6">
        <v>6125</v>
      </c>
      <c r="I5453" s="6">
        <v>0</v>
      </c>
      <c r="J5453" s="6">
        <v>0</v>
      </c>
      <c r="K5453" s="6">
        <v>0</v>
      </c>
      <c r="L5453" s="6"/>
      <c r="M5453" s="6">
        <v>2022</v>
      </c>
      <c r="N5453" s="6" t="s">
        <v>7732</v>
      </c>
      <c r="O5453" s="6">
        <v>99</v>
      </c>
      <c r="P5453" s="6"/>
      <c r="Q5453" s="6" t="s">
        <v>7733</v>
      </c>
      <c r="R5453" s="6" t="s">
        <v>7734</v>
      </c>
      <c r="S5453" s="6"/>
      <c r="T5453" s="6" t="s">
        <v>1147</v>
      </c>
      <c r="U5453">
        <f t="shared" si="85"/>
        <v>3</v>
      </c>
    </row>
    <row r="5454" spans="1:21" x14ac:dyDescent="0.2">
      <c r="A5454" s="6" t="s">
        <v>14192</v>
      </c>
      <c r="B5454" s="6" t="s">
        <v>14193</v>
      </c>
      <c r="C5454" s="6">
        <v>3514020</v>
      </c>
      <c r="D5454" s="6" t="s">
        <v>14194</v>
      </c>
      <c r="E5454" s="6" t="s">
        <v>14195</v>
      </c>
      <c r="F5454" s="6" t="s">
        <v>6402</v>
      </c>
      <c r="G5454" s="6">
        <v>2093</v>
      </c>
      <c r="H5454" s="6">
        <v>6125</v>
      </c>
      <c r="I5454" s="6">
        <v>0</v>
      </c>
      <c r="J5454" s="6">
        <v>1</v>
      </c>
      <c r="K5454" s="6">
        <v>0</v>
      </c>
      <c r="L5454" s="6"/>
      <c r="M5454" s="6">
        <v>2022</v>
      </c>
      <c r="N5454" s="6" t="s">
        <v>7732</v>
      </c>
      <c r="O5454" s="6">
        <v>99</v>
      </c>
      <c r="P5454" s="6"/>
      <c r="Q5454" s="6" t="s">
        <v>7733</v>
      </c>
      <c r="R5454" s="6" t="s">
        <v>7734</v>
      </c>
      <c r="S5454" s="6"/>
      <c r="T5454" s="6" t="s">
        <v>1145</v>
      </c>
      <c r="U5454">
        <f t="shared" si="85"/>
        <v>2</v>
      </c>
    </row>
    <row r="5455" spans="1:21" x14ac:dyDescent="0.2">
      <c r="A5455" s="6" t="s">
        <v>14192</v>
      </c>
      <c r="B5455" s="6" t="s">
        <v>14193</v>
      </c>
      <c r="C5455" s="6">
        <v>3514020</v>
      </c>
      <c r="D5455" s="6" t="s">
        <v>6550</v>
      </c>
      <c r="E5455" s="6" t="s">
        <v>14196</v>
      </c>
      <c r="F5455" s="6" t="s">
        <v>6402</v>
      </c>
      <c r="G5455" s="6">
        <v>1894</v>
      </c>
      <c r="H5455" s="6">
        <v>6125</v>
      </c>
      <c r="I5455" s="6">
        <v>0</v>
      </c>
      <c r="J5455" s="6">
        <v>0</v>
      </c>
      <c r="K5455" s="6">
        <v>0</v>
      </c>
      <c r="L5455" s="6"/>
      <c r="M5455" s="6">
        <v>2022</v>
      </c>
      <c r="N5455" s="6" t="s">
        <v>7732</v>
      </c>
      <c r="O5455" s="6">
        <v>99</v>
      </c>
      <c r="P5455" s="6"/>
      <c r="Q5455" s="6" t="s">
        <v>7733</v>
      </c>
      <c r="R5455" s="6" t="s">
        <v>7734</v>
      </c>
      <c r="S5455" s="6"/>
      <c r="T5455" s="6" t="s">
        <v>1148</v>
      </c>
      <c r="U5455">
        <f t="shared" si="85"/>
        <v>1</v>
      </c>
    </row>
    <row r="5456" spans="1:21" x14ac:dyDescent="0.2">
      <c r="A5456" s="6" t="s">
        <v>14197</v>
      </c>
      <c r="B5456" s="6" t="s">
        <v>14193</v>
      </c>
      <c r="C5456" s="6">
        <v>3514020</v>
      </c>
      <c r="D5456" s="6" t="s">
        <v>6410</v>
      </c>
      <c r="E5456" s="6" t="s">
        <v>7585</v>
      </c>
      <c r="F5456" s="6" t="s">
        <v>6402</v>
      </c>
      <c r="G5456" s="6">
        <v>1867</v>
      </c>
      <c r="H5456" s="6">
        <v>16381</v>
      </c>
      <c r="I5456" s="6">
        <v>1</v>
      </c>
      <c r="J5456" s="6">
        <v>1</v>
      </c>
      <c r="K5456" s="6">
        <v>0</v>
      </c>
      <c r="L5456" s="6"/>
      <c r="M5456" s="6">
        <v>2022</v>
      </c>
      <c r="N5456" s="6" t="s">
        <v>7745</v>
      </c>
      <c r="O5456" s="6" t="s">
        <v>14198</v>
      </c>
      <c r="P5456" s="6"/>
      <c r="Q5456" s="6" t="s">
        <v>7733</v>
      </c>
      <c r="R5456" s="6" t="s">
        <v>7734</v>
      </c>
      <c r="S5456" s="6"/>
      <c r="T5456" s="6" t="s">
        <v>4962</v>
      </c>
      <c r="U5456">
        <f t="shared" si="85"/>
        <v>11</v>
      </c>
    </row>
    <row r="5457" spans="1:21" x14ac:dyDescent="0.2">
      <c r="A5457" s="6" t="s">
        <v>14197</v>
      </c>
      <c r="B5457" s="6" t="s">
        <v>14193</v>
      </c>
      <c r="C5457" s="6">
        <v>3514020</v>
      </c>
      <c r="D5457" s="6" t="s">
        <v>6434</v>
      </c>
      <c r="E5457" s="6" t="s">
        <v>14199</v>
      </c>
      <c r="F5457" s="6" t="s">
        <v>6402</v>
      </c>
      <c r="G5457" s="6">
        <v>982</v>
      </c>
      <c r="H5457" s="6">
        <v>16381</v>
      </c>
      <c r="I5457" s="6">
        <v>0</v>
      </c>
      <c r="J5457" s="6">
        <v>0</v>
      </c>
      <c r="K5457" s="6">
        <v>0</v>
      </c>
      <c r="L5457" s="6"/>
      <c r="M5457" s="6">
        <v>2022</v>
      </c>
      <c r="N5457" s="6" t="s">
        <v>7745</v>
      </c>
      <c r="O5457" s="6" t="s">
        <v>14198</v>
      </c>
      <c r="P5457" s="6"/>
      <c r="Q5457" s="6" t="s">
        <v>7733</v>
      </c>
      <c r="R5457" s="6" t="s">
        <v>7734</v>
      </c>
      <c r="S5457" s="6"/>
      <c r="T5457" s="6" t="s">
        <v>4963</v>
      </c>
      <c r="U5457">
        <f t="shared" si="85"/>
        <v>10</v>
      </c>
    </row>
    <row r="5458" spans="1:21" x14ac:dyDescent="0.2">
      <c r="A5458" s="6" t="s">
        <v>14197</v>
      </c>
      <c r="B5458" s="6" t="s">
        <v>14193</v>
      </c>
      <c r="C5458" s="6">
        <v>3514020</v>
      </c>
      <c r="D5458" s="6" t="s">
        <v>6444</v>
      </c>
      <c r="E5458" s="6" t="s">
        <v>14200</v>
      </c>
      <c r="F5458" s="6" t="s">
        <v>6402</v>
      </c>
      <c r="G5458" s="6">
        <v>1952</v>
      </c>
      <c r="H5458" s="6">
        <v>16381</v>
      </c>
      <c r="I5458" s="6">
        <v>0</v>
      </c>
      <c r="J5458" s="6">
        <v>1</v>
      </c>
      <c r="K5458" s="6">
        <v>0</v>
      </c>
      <c r="L5458" s="6"/>
      <c r="M5458" s="6">
        <v>2022</v>
      </c>
      <c r="N5458" s="6" t="s">
        <v>7745</v>
      </c>
      <c r="O5458" s="6" t="s">
        <v>14198</v>
      </c>
      <c r="P5458" s="6"/>
      <c r="Q5458" s="6" t="s">
        <v>7733</v>
      </c>
      <c r="R5458" s="6" t="s">
        <v>7734</v>
      </c>
      <c r="S5458" s="6"/>
      <c r="T5458" s="6" t="s">
        <v>4961</v>
      </c>
      <c r="U5458">
        <f t="shared" si="85"/>
        <v>9</v>
      </c>
    </row>
    <row r="5459" spans="1:21" x14ac:dyDescent="0.2">
      <c r="A5459" s="6" t="s">
        <v>14197</v>
      </c>
      <c r="B5459" s="6" t="s">
        <v>14193</v>
      </c>
      <c r="C5459" s="6">
        <v>3514020</v>
      </c>
      <c r="D5459" s="6" t="s">
        <v>7110</v>
      </c>
      <c r="E5459" s="6" t="s">
        <v>9578</v>
      </c>
      <c r="F5459" s="6" t="s">
        <v>6402</v>
      </c>
      <c r="G5459" s="6">
        <v>1691</v>
      </c>
      <c r="H5459" s="6">
        <v>16381</v>
      </c>
      <c r="I5459" s="6">
        <v>0</v>
      </c>
      <c r="J5459" s="6">
        <v>0</v>
      </c>
      <c r="K5459" s="6">
        <v>0</v>
      </c>
      <c r="L5459" s="6"/>
      <c r="M5459" s="6">
        <v>2022</v>
      </c>
      <c r="N5459" s="6" t="s">
        <v>7745</v>
      </c>
      <c r="O5459" s="6" t="s">
        <v>14198</v>
      </c>
      <c r="P5459" s="6"/>
      <c r="Q5459" s="6" t="s">
        <v>7733</v>
      </c>
      <c r="R5459" s="6" t="s">
        <v>7734</v>
      </c>
      <c r="S5459" s="6"/>
      <c r="T5459" s="6" t="s">
        <v>4964</v>
      </c>
      <c r="U5459">
        <f t="shared" si="85"/>
        <v>8</v>
      </c>
    </row>
    <row r="5460" spans="1:21" x14ac:dyDescent="0.2">
      <c r="A5460" s="6" t="s">
        <v>14197</v>
      </c>
      <c r="B5460" s="6" t="s">
        <v>14193</v>
      </c>
      <c r="C5460" s="6">
        <v>3514020</v>
      </c>
      <c r="D5460" s="6" t="s">
        <v>6858</v>
      </c>
      <c r="E5460" s="6" t="s">
        <v>14201</v>
      </c>
      <c r="F5460" s="6" t="s">
        <v>6402</v>
      </c>
      <c r="G5460" s="6">
        <v>1766</v>
      </c>
      <c r="H5460" s="6">
        <v>16381</v>
      </c>
      <c r="I5460" s="6">
        <v>0</v>
      </c>
      <c r="J5460" s="6">
        <v>0</v>
      </c>
      <c r="K5460" s="6">
        <v>0</v>
      </c>
      <c r="L5460" s="6"/>
      <c r="M5460" s="6">
        <v>2022</v>
      </c>
      <c r="N5460" s="6" t="s">
        <v>7745</v>
      </c>
      <c r="O5460" s="6" t="s">
        <v>14198</v>
      </c>
      <c r="P5460" s="6"/>
      <c r="Q5460" s="6" t="s">
        <v>7733</v>
      </c>
      <c r="R5460" s="6" t="s">
        <v>7734</v>
      </c>
      <c r="S5460" s="6"/>
      <c r="T5460" s="6" t="s">
        <v>4965</v>
      </c>
      <c r="U5460">
        <f t="shared" si="85"/>
        <v>7</v>
      </c>
    </row>
    <row r="5461" spans="1:21" x14ac:dyDescent="0.2">
      <c r="A5461" s="6" t="s">
        <v>14197</v>
      </c>
      <c r="B5461" s="6" t="s">
        <v>14193</v>
      </c>
      <c r="C5461" s="6">
        <v>3514020</v>
      </c>
      <c r="D5461" s="6" t="s">
        <v>14202</v>
      </c>
      <c r="E5461" s="6" t="s">
        <v>14203</v>
      </c>
      <c r="F5461" s="6" t="s">
        <v>6402</v>
      </c>
      <c r="G5461" s="6">
        <v>2131</v>
      </c>
      <c r="H5461" s="6">
        <v>16381</v>
      </c>
      <c r="I5461" s="6">
        <v>0</v>
      </c>
      <c r="J5461" s="6">
        <v>1</v>
      </c>
      <c r="K5461" s="6">
        <v>0</v>
      </c>
      <c r="L5461" s="6"/>
      <c r="M5461" s="6">
        <v>2022</v>
      </c>
      <c r="N5461" s="6" t="s">
        <v>7745</v>
      </c>
      <c r="O5461" s="6" t="s">
        <v>14198</v>
      </c>
      <c r="P5461" s="6"/>
      <c r="Q5461" s="6" t="s">
        <v>7733</v>
      </c>
      <c r="R5461" s="6" t="s">
        <v>7734</v>
      </c>
      <c r="S5461" s="6"/>
      <c r="T5461" s="6" t="s">
        <v>4960</v>
      </c>
      <c r="U5461">
        <f t="shared" si="85"/>
        <v>6</v>
      </c>
    </row>
    <row r="5462" spans="1:21" x14ac:dyDescent="0.2">
      <c r="A5462" s="6" t="s">
        <v>14197</v>
      </c>
      <c r="B5462" s="6" t="s">
        <v>14193</v>
      </c>
      <c r="C5462" s="6">
        <v>3514020</v>
      </c>
      <c r="D5462" s="6" t="s">
        <v>14204</v>
      </c>
      <c r="E5462" s="6" t="s">
        <v>6451</v>
      </c>
      <c r="F5462" s="6" t="s">
        <v>6402</v>
      </c>
      <c r="G5462" s="6">
        <v>1366</v>
      </c>
      <c r="H5462" s="6">
        <v>16381</v>
      </c>
      <c r="I5462" s="6">
        <v>0</v>
      </c>
      <c r="J5462" s="6">
        <v>0</v>
      </c>
      <c r="K5462" s="6">
        <v>0</v>
      </c>
      <c r="L5462" s="6"/>
      <c r="M5462" s="6">
        <v>2022</v>
      </c>
      <c r="N5462" s="6" t="s">
        <v>7745</v>
      </c>
      <c r="O5462" s="6" t="s">
        <v>14198</v>
      </c>
      <c r="P5462" s="6"/>
      <c r="Q5462" s="6" t="s">
        <v>7733</v>
      </c>
      <c r="R5462" s="6" t="s">
        <v>7734</v>
      </c>
      <c r="S5462" s="6"/>
      <c r="T5462" s="6" t="s">
        <v>4966</v>
      </c>
      <c r="U5462">
        <f t="shared" si="85"/>
        <v>5</v>
      </c>
    </row>
    <row r="5463" spans="1:21" x14ac:dyDescent="0.2">
      <c r="A5463" s="6" t="s">
        <v>14197</v>
      </c>
      <c r="B5463" s="6" t="s">
        <v>14193</v>
      </c>
      <c r="C5463" s="6">
        <v>3514020</v>
      </c>
      <c r="D5463" s="6" t="s">
        <v>14205</v>
      </c>
      <c r="E5463" s="6" t="s">
        <v>14206</v>
      </c>
      <c r="F5463" s="6" t="s">
        <v>6402</v>
      </c>
      <c r="G5463" s="6">
        <v>666</v>
      </c>
      <c r="H5463" s="6">
        <v>16381</v>
      </c>
      <c r="I5463" s="6">
        <v>0</v>
      </c>
      <c r="J5463" s="6">
        <v>0</v>
      </c>
      <c r="K5463" s="6">
        <v>0</v>
      </c>
      <c r="L5463" s="6"/>
      <c r="M5463" s="6">
        <v>2022</v>
      </c>
      <c r="N5463" s="6" t="s">
        <v>7745</v>
      </c>
      <c r="O5463" s="6" t="s">
        <v>14198</v>
      </c>
      <c r="P5463" s="6"/>
      <c r="Q5463" s="6" t="s">
        <v>7733</v>
      </c>
      <c r="R5463" s="6" t="s">
        <v>7734</v>
      </c>
      <c r="S5463" s="6"/>
      <c r="T5463" s="6" t="s">
        <v>4967</v>
      </c>
      <c r="U5463">
        <f t="shared" si="85"/>
        <v>4</v>
      </c>
    </row>
    <row r="5464" spans="1:21" x14ac:dyDescent="0.2">
      <c r="A5464" s="6" t="s">
        <v>14197</v>
      </c>
      <c r="B5464" s="6" t="s">
        <v>14193</v>
      </c>
      <c r="C5464" s="6">
        <v>3514020</v>
      </c>
      <c r="D5464" s="6" t="s">
        <v>6488</v>
      </c>
      <c r="E5464" s="6" t="s">
        <v>10364</v>
      </c>
      <c r="F5464" s="6" t="s">
        <v>6402</v>
      </c>
      <c r="G5464" s="6">
        <v>1643</v>
      </c>
      <c r="H5464" s="6">
        <v>16381</v>
      </c>
      <c r="I5464" s="6">
        <v>1</v>
      </c>
      <c r="J5464" s="6">
        <v>0</v>
      </c>
      <c r="K5464" s="6">
        <v>0</v>
      </c>
      <c r="L5464" s="6"/>
      <c r="M5464" s="6">
        <v>2022</v>
      </c>
      <c r="N5464" s="6" t="s">
        <v>7745</v>
      </c>
      <c r="O5464" s="6" t="s">
        <v>14198</v>
      </c>
      <c r="P5464" s="6"/>
      <c r="Q5464" s="6" t="s">
        <v>7733</v>
      </c>
      <c r="R5464" s="6" t="s">
        <v>7734</v>
      </c>
      <c r="S5464" s="6"/>
      <c r="T5464" s="6" t="s">
        <v>4968</v>
      </c>
      <c r="U5464">
        <f t="shared" si="85"/>
        <v>3</v>
      </c>
    </row>
    <row r="5465" spans="1:21" x14ac:dyDescent="0.2">
      <c r="A5465" s="6" t="s">
        <v>14197</v>
      </c>
      <c r="B5465" s="6" t="s">
        <v>14193</v>
      </c>
      <c r="C5465" s="6">
        <v>3514020</v>
      </c>
      <c r="D5465" s="6" t="s">
        <v>6632</v>
      </c>
      <c r="E5465" s="6" t="s">
        <v>14207</v>
      </c>
      <c r="F5465" s="6" t="s">
        <v>6402</v>
      </c>
      <c r="G5465" s="6">
        <v>350</v>
      </c>
      <c r="H5465" s="6">
        <v>16381</v>
      </c>
      <c r="I5465" s="6">
        <v>0</v>
      </c>
      <c r="J5465" s="6">
        <v>0</v>
      </c>
      <c r="K5465" s="6">
        <v>0</v>
      </c>
      <c r="L5465" s="6"/>
      <c r="M5465" s="6">
        <v>2022</v>
      </c>
      <c r="N5465" s="6" t="s">
        <v>7745</v>
      </c>
      <c r="O5465" s="6" t="s">
        <v>14198</v>
      </c>
      <c r="P5465" s="6"/>
      <c r="Q5465" s="6" t="s">
        <v>7733</v>
      </c>
      <c r="R5465" s="6" t="s">
        <v>7734</v>
      </c>
      <c r="S5465" s="6"/>
      <c r="T5465" s="6" t="s">
        <v>4969</v>
      </c>
      <c r="U5465">
        <f t="shared" si="85"/>
        <v>2</v>
      </c>
    </row>
    <row r="5466" spans="1:21" x14ac:dyDescent="0.2">
      <c r="A5466" s="6" t="s">
        <v>14197</v>
      </c>
      <c r="B5466" s="6" t="s">
        <v>14193</v>
      </c>
      <c r="C5466" s="6">
        <v>3514020</v>
      </c>
      <c r="D5466" s="6" t="s">
        <v>14208</v>
      </c>
      <c r="E5466" s="6" t="s">
        <v>7368</v>
      </c>
      <c r="F5466" s="6" t="s">
        <v>6402</v>
      </c>
      <c r="G5466" s="6">
        <v>1967</v>
      </c>
      <c r="H5466" s="6">
        <v>16381</v>
      </c>
      <c r="I5466" s="6">
        <v>0</v>
      </c>
      <c r="J5466" s="6">
        <v>1</v>
      </c>
      <c r="K5466" s="6">
        <v>0</v>
      </c>
      <c r="L5466" s="6"/>
      <c r="M5466" s="6">
        <v>2022</v>
      </c>
      <c r="N5466" s="6" t="s">
        <v>7745</v>
      </c>
      <c r="O5466" s="6" t="s">
        <v>14198</v>
      </c>
      <c r="P5466" s="6"/>
      <c r="Q5466" s="6" t="s">
        <v>7733</v>
      </c>
      <c r="R5466" s="6" t="s">
        <v>7734</v>
      </c>
      <c r="S5466" s="6"/>
      <c r="T5466" s="6" t="s">
        <v>4959</v>
      </c>
      <c r="U5466">
        <f t="shared" si="85"/>
        <v>1</v>
      </c>
    </row>
    <row r="5467" spans="1:21" x14ac:dyDescent="0.2">
      <c r="A5467" s="6" t="s">
        <v>14209</v>
      </c>
      <c r="B5467" s="6" t="s">
        <v>14193</v>
      </c>
      <c r="C5467" s="6">
        <v>3514020</v>
      </c>
      <c r="D5467" s="6" t="s">
        <v>6738</v>
      </c>
      <c r="E5467" s="6" t="s">
        <v>8427</v>
      </c>
      <c r="F5467" s="6" t="s">
        <v>6402</v>
      </c>
      <c r="G5467" s="6">
        <v>213</v>
      </c>
      <c r="H5467" s="6">
        <v>2385</v>
      </c>
      <c r="I5467" s="6">
        <v>0</v>
      </c>
      <c r="J5467" s="6">
        <v>0</v>
      </c>
      <c r="K5467" s="6">
        <v>0</v>
      </c>
      <c r="L5467" s="6"/>
      <c r="M5467" s="6">
        <v>2022</v>
      </c>
      <c r="N5467" s="6" t="s">
        <v>7745</v>
      </c>
      <c r="O5467" s="6" t="s">
        <v>14210</v>
      </c>
      <c r="P5467" s="6"/>
      <c r="Q5467" s="6" t="s">
        <v>7733</v>
      </c>
      <c r="R5467" s="6" t="s">
        <v>7734</v>
      </c>
      <c r="S5467" s="6"/>
      <c r="T5467" s="6" t="s">
        <v>4970</v>
      </c>
      <c r="U5467">
        <f t="shared" si="85"/>
        <v>7</v>
      </c>
    </row>
    <row r="5468" spans="1:21" x14ac:dyDescent="0.2">
      <c r="A5468" s="6" t="s">
        <v>14209</v>
      </c>
      <c r="B5468" s="6" t="s">
        <v>14193</v>
      </c>
      <c r="C5468" s="6">
        <v>3514020</v>
      </c>
      <c r="D5468" s="6" t="s">
        <v>6434</v>
      </c>
      <c r="E5468" s="6" t="s">
        <v>14211</v>
      </c>
      <c r="F5468" s="6" t="s">
        <v>6402</v>
      </c>
      <c r="G5468" s="6">
        <v>340</v>
      </c>
      <c r="H5468" s="6">
        <v>2385</v>
      </c>
      <c r="I5468" s="6">
        <v>1</v>
      </c>
      <c r="J5468" s="6">
        <v>0</v>
      </c>
      <c r="K5468" s="6">
        <v>0</v>
      </c>
      <c r="L5468" s="6"/>
      <c r="M5468" s="6">
        <v>2022</v>
      </c>
      <c r="N5468" s="6" t="s">
        <v>7745</v>
      </c>
      <c r="O5468" s="6" t="s">
        <v>14210</v>
      </c>
      <c r="P5468" s="6"/>
      <c r="Q5468" s="6" t="s">
        <v>7733</v>
      </c>
      <c r="R5468" s="6" t="s">
        <v>7734</v>
      </c>
      <c r="S5468" s="6"/>
      <c r="T5468" s="6" t="s">
        <v>4971</v>
      </c>
      <c r="U5468">
        <f t="shared" si="85"/>
        <v>6</v>
      </c>
    </row>
    <row r="5469" spans="1:21" x14ac:dyDescent="0.2">
      <c r="A5469" s="6" t="s">
        <v>14209</v>
      </c>
      <c r="B5469" s="6" t="s">
        <v>14193</v>
      </c>
      <c r="C5469" s="6">
        <v>3514020</v>
      </c>
      <c r="D5469" s="6" t="s">
        <v>14212</v>
      </c>
      <c r="E5469" s="6" t="s">
        <v>7114</v>
      </c>
      <c r="F5469" s="6" t="s">
        <v>6402</v>
      </c>
      <c r="G5469" s="6">
        <v>604</v>
      </c>
      <c r="H5469" s="6">
        <v>2385</v>
      </c>
      <c r="I5469" s="6">
        <v>0</v>
      </c>
      <c r="J5469" s="6">
        <v>1</v>
      </c>
      <c r="K5469" s="6">
        <v>0</v>
      </c>
      <c r="L5469" s="6"/>
      <c r="M5469" s="6">
        <v>2022</v>
      </c>
      <c r="N5469" s="6" t="s">
        <v>7745</v>
      </c>
      <c r="O5469" s="6" t="s">
        <v>14210</v>
      </c>
      <c r="P5469" s="6"/>
      <c r="Q5469" s="6" t="s">
        <v>7733</v>
      </c>
      <c r="R5469" s="6" t="s">
        <v>7734</v>
      </c>
      <c r="S5469" s="6"/>
      <c r="T5469" s="6" t="s">
        <v>4957</v>
      </c>
      <c r="U5469">
        <f t="shared" si="85"/>
        <v>5</v>
      </c>
    </row>
    <row r="5470" spans="1:21" x14ac:dyDescent="0.2">
      <c r="A5470" s="6" t="s">
        <v>14209</v>
      </c>
      <c r="B5470" s="6" t="s">
        <v>14193</v>
      </c>
      <c r="C5470" s="6">
        <v>3514020</v>
      </c>
      <c r="D5470" s="6" t="s">
        <v>6905</v>
      </c>
      <c r="E5470" s="6" t="s">
        <v>7704</v>
      </c>
      <c r="F5470" s="6" t="s">
        <v>6402</v>
      </c>
      <c r="G5470" s="6">
        <v>45</v>
      </c>
      <c r="H5470" s="6">
        <v>2385</v>
      </c>
      <c r="I5470" s="6">
        <v>0</v>
      </c>
      <c r="J5470" s="6">
        <v>0</v>
      </c>
      <c r="K5470" s="6">
        <v>0</v>
      </c>
      <c r="L5470" s="6"/>
      <c r="M5470" s="6">
        <v>2022</v>
      </c>
      <c r="N5470" s="6" t="s">
        <v>7745</v>
      </c>
      <c r="O5470" s="6" t="s">
        <v>14210</v>
      </c>
      <c r="P5470" s="6"/>
      <c r="Q5470" s="6" t="s">
        <v>7733</v>
      </c>
      <c r="R5470" s="6" t="s">
        <v>7734</v>
      </c>
      <c r="S5470" s="6"/>
      <c r="T5470" s="6" t="s">
        <v>4972</v>
      </c>
      <c r="U5470">
        <f t="shared" si="85"/>
        <v>4</v>
      </c>
    </row>
    <row r="5471" spans="1:21" x14ac:dyDescent="0.2">
      <c r="A5471" s="6" t="s">
        <v>14209</v>
      </c>
      <c r="B5471" s="6" t="s">
        <v>14193</v>
      </c>
      <c r="C5471" s="6">
        <v>3514020</v>
      </c>
      <c r="D5471" s="6" t="s">
        <v>7860</v>
      </c>
      <c r="E5471" s="6" t="s">
        <v>14213</v>
      </c>
      <c r="F5471" s="6" t="s">
        <v>6402</v>
      </c>
      <c r="G5471" s="6">
        <v>646</v>
      </c>
      <c r="H5471" s="6">
        <v>2385</v>
      </c>
      <c r="I5471" s="6">
        <v>1</v>
      </c>
      <c r="J5471" s="6">
        <v>1</v>
      </c>
      <c r="K5471" s="6">
        <v>0</v>
      </c>
      <c r="L5471" s="6"/>
      <c r="M5471" s="6">
        <v>2022</v>
      </c>
      <c r="N5471" s="6" t="s">
        <v>7745</v>
      </c>
      <c r="O5471" s="6" t="s">
        <v>14210</v>
      </c>
      <c r="P5471" s="6"/>
      <c r="Q5471" s="6" t="s">
        <v>7733</v>
      </c>
      <c r="R5471" s="6" t="s">
        <v>7734</v>
      </c>
      <c r="S5471" s="6"/>
      <c r="T5471" s="6" t="s">
        <v>4956</v>
      </c>
      <c r="U5471">
        <f t="shared" si="85"/>
        <v>3</v>
      </c>
    </row>
    <row r="5472" spans="1:21" x14ac:dyDescent="0.2">
      <c r="A5472" s="6" t="s">
        <v>14209</v>
      </c>
      <c r="B5472" s="6" t="s">
        <v>14193</v>
      </c>
      <c r="C5472" s="6">
        <v>3514020</v>
      </c>
      <c r="D5472" s="6" t="s">
        <v>14214</v>
      </c>
      <c r="E5472" s="6" t="s">
        <v>6555</v>
      </c>
      <c r="F5472" s="6" t="s">
        <v>6402</v>
      </c>
      <c r="G5472" s="6">
        <v>163</v>
      </c>
      <c r="H5472" s="6">
        <v>2385</v>
      </c>
      <c r="I5472" s="6">
        <v>0</v>
      </c>
      <c r="J5472" s="6">
        <v>0</v>
      </c>
      <c r="K5472" s="6">
        <v>0</v>
      </c>
      <c r="L5472" s="6"/>
      <c r="M5472" s="6">
        <v>2022</v>
      </c>
      <c r="N5472" s="6" t="s">
        <v>7745</v>
      </c>
      <c r="O5472" s="6" t="s">
        <v>14210</v>
      </c>
      <c r="P5472" s="6"/>
      <c r="Q5472" s="6" t="s">
        <v>7733</v>
      </c>
      <c r="R5472" s="6" t="s">
        <v>7734</v>
      </c>
      <c r="S5472" s="6"/>
      <c r="T5472" s="6" t="s">
        <v>4973</v>
      </c>
      <c r="U5472">
        <f t="shared" si="85"/>
        <v>2</v>
      </c>
    </row>
    <row r="5473" spans="1:21" x14ac:dyDescent="0.2">
      <c r="A5473" s="6" t="s">
        <v>14209</v>
      </c>
      <c r="B5473" s="6" t="s">
        <v>14193</v>
      </c>
      <c r="C5473" s="6">
        <v>3514020</v>
      </c>
      <c r="D5473" s="6" t="s">
        <v>6487</v>
      </c>
      <c r="E5473" s="6" t="s">
        <v>14215</v>
      </c>
      <c r="F5473" s="6" t="s">
        <v>6402</v>
      </c>
      <c r="G5473" s="6">
        <v>374</v>
      </c>
      <c r="H5473" s="6">
        <v>2385</v>
      </c>
      <c r="I5473" s="6">
        <v>0</v>
      </c>
      <c r="J5473" s="6">
        <v>0</v>
      </c>
      <c r="K5473" s="6">
        <v>0</v>
      </c>
      <c r="L5473" s="6"/>
      <c r="M5473" s="6">
        <v>2022</v>
      </c>
      <c r="N5473" s="6" t="s">
        <v>7745</v>
      </c>
      <c r="O5473" s="6" t="s">
        <v>14210</v>
      </c>
      <c r="P5473" s="6"/>
      <c r="Q5473" s="6" t="s">
        <v>7733</v>
      </c>
      <c r="R5473" s="6" t="s">
        <v>7734</v>
      </c>
      <c r="S5473" s="6"/>
      <c r="T5473" s="6" t="s">
        <v>4974</v>
      </c>
      <c r="U5473">
        <f t="shared" si="85"/>
        <v>1</v>
      </c>
    </row>
    <row r="5474" spans="1:21" x14ac:dyDescent="0.2">
      <c r="A5474" s="6" t="s">
        <v>14216</v>
      </c>
      <c r="B5474" s="6" t="s">
        <v>283</v>
      </c>
      <c r="C5474" s="6">
        <v>3528052</v>
      </c>
      <c r="D5474" s="6" t="s">
        <v>6720</v>
      </c>
      <c r="E5474" s="6" t="s">
        <v>6481</v>
      </c>
      <c r="F5474" s="6" t="s">
        <v>6402</v>
      </c>
      <c r="G5474" s="6">
        <v>8199</v>
      </c>
      <c r="H5474" s="6">
        <v>19398</v>
      </c>
      <c r="I5474" s="6">
        <v>0</v>
      </c>
      <c r="J5474" s="6">
        <v>1</v>
      </c>
      <c r="K5474" s="6">
        <v>0</v>
      </c>
      <c r="L5474" s="6"/>
      <c r="M5474" s="6">
        <v>2022</v>
      </c>
      <c r="N5474" s="6" t="s">
        <v>7732</v>
      </c>
      <c r="O5474" s="6">
        <v>99</v>
      </c>
      <c r="P5474" s="6"/>
      <c r="Q5474" s="6" t="s">
        <v>7733</v>
      </c>
      <c r="R5474" s="6" t="s">
        <v>7734</v>
      </c>
      <c r="S5474" s="6"/>
      <c r="T5474" s="6" t="s">
        <v>1033</v>
      </c>
      <c r="U5474">
        <f t="shared" si="85"/>
        <v>5</v>
      </c>
    </row>
    <row r="5475" spans="1:21" x14ac:dyDescent="0.2">
      <c r="A5475" s="6" t="s">
        <v>14216</v>
      </c>
      <c r="B5475" s="6" t="s">
        <v>283</v>
      </c>
      <c r="C5475" s="6">
        <v>3528052</v>
      </c>
      <c r="D5475" s="6" t="s">
        <v>6545</v>
      </c>
      <c r="E5475" s="6" t="s">
        <v>14217</v>
      </c>
      <c r="F5475" s="6" t="s">
        <v>6402</v>
      </c>
      <c r="G5475" s="6">
        <v>1638</v>
      </c>
      <c r="H5475" s="6">
        <v>19398</v>
      </c>
      <c r="I5475" s="6">
        <v>0</v>
      </c>
      <c r="J5475" s="6">
        <v>0</v>
      </c>
      <c r="K5475" s="6">
        <v>0</v>
      </c>
      <c r="L5475" s="6"/>
      <c r="M5475" s="6">
        <v>2022</v>
      </c>
      <c r="N5475" s="6" t="s">
        <v>7732</v>
      </c>
      <c r="O5475" s="6">
        <v>99</v>
      </c>
      <c r="P5475" s="6"/>
      <c r="Q5475" s="6" t="s">
        <v>7733</v>
      </c>
      <c r="R5475" s="6" t="s">
        <v>7734</v>
      </c>
      <c r="S5475" s="6"/>
      <c r="T5475" s="6" t="s">
        <v>1034</v>
      </c>
      <c r="U5475">
        <f t="shared" si="85"/>
        <v>4</v>
      </c>
    </row>
    <row r="5476" spans="1:21" x14ac:dyDescent="0.2">
      <c r="A5476" s="6" t="s">
        <v>14216</v>
      </c>
      <c r="B5476" s="6" t="s">
        <v>283</v>
      </c>
      <c r="C5476" s="6">
        <v>3528052</v>
      </c>
      <c r="D5476" s="6" t="s">
        <v>6425</v>
      </c>
      <c r="E5476" s="6" t="s">
        <v>14218</v>
      </c>
      <c r="F5476" s="6" t="s">
        <v>6402</v>
      </c>
      <c r="G5476" s="6">
        <v>508</v>
      </c>
      <c r="H5476" s="6">
        <v>19398</v>
      </c>
      <c r="I5476" s="6">
        <v>0</v>
      </c>
      <c r="J5476" s="6">
        <v>0</v>
      </c>
      <c r="K5476" s="6">
        <v>0</v>
      </c>
      <c r="L5476" s="6"/>
      <c r="M5476" s="6">
        <v>2022</v>
      </c>
      <c r="N5476" s="6" t="s">
        <v>7732</v>
      </c>
      <c r="O5476" s="6">
        <v>99</v>
      </c>
      <c r="P5476" s="6"/>
      <c r="Q5476" s="6" t="s">
        <v>7733</v>
      </c>
      <c r="R5476" s="6" t="s">
        <v>7734</v>
      </c>
      <c r="S5476" s="6"/>
      <c r="T5476" s="6" t="s">
        <v>1035</v>
      </c>
      <c r="U5476">
        <f t="shared" si="85"/>
        <v>3</v>
      </c>
    </row>
    <row r="5477" spans="1:21" x14ac:dyDescent="0.2">
      <c r="A5477" s="6" t="s">
        <v>14216</v>
      </c>
      <c r="B5477" s="6" t="s">
        <v>283</v>
      </c>
      <c r="C5477" s="6">
        <v>3528052</v>
      </c>
      <c r="D5477" s="6" t="s">
        <v>14219</v>
      </c>
      <c r="E5477" s="6" t="s">
        <v>14220</v>
      </c>
      <c r="F5477" s="6" t="s">
        <v>6402</v>
      </c>
      <c r="G5477" s="6">
        <v>5127</v>
      </c>
      <c r="H5477" s="6">
        <v>19398</v>
      </c>
      <c r="I5477" s="6">
        <v>1</v>
      </c>
      <c r="J5477" s="6">
        <v>0</v>
      </c>
      <c r="K5477" s="6">
        <v>0</v>
      </c>
      <c r="L5477" s="6"/>
      <c r="M5477" s="6">
        <v>2022</v>
      </c>
      <c r="N5477" s="6" t="s">
        <v>7732</v>
      </c>
      <c r="O5477" s="6">
        <v>99</v>
      </c>
      <c r="P5477" s="6"/>
      <c r="Q5477" s="6" t="s">
        <v>7733</v>
      </c>
      <c r="R5477" s="6" t="s">
        <v>7734</v>
      </c>
      <c r="S5477" s="6"/>
      <c r="T5477" s="6" t="s">
        <v>1036</v>
      </c>
      <c r="U5477">
        <f t="shared" si="85"/>
        <v>2</v>
      </c>
    </row>
    <row r="5478" spans="1:21" x14ac:dyDescent="0.2">
      <c r="A5478" s="6" t="s">
        <v>14216</v>
      </c>
      <c r="B5478" s="6" t="s">
        <v>283</v>
      </c>
      <c r="C5478" s="6">
        <v>3528052</v>
      </c>
      <c r="D5478" s="6" t="s">
        <v>6809</v>
      </c>
      <c r="E5478" s="6" t="s">
        <v>7438</v>
      </c>
      <c r="F5478" s="6" t="s">
        <v>6402</v>
      </c>
      <c r="G5478" s="6">
        <v>3926</v>
      </c>
      <c r="H5478" s="6">
        <v>19398</v>
      </c>
      <c r="I5478" s="6">
        <v>0</v>
      </c>
      <c r="J5478" s="6">
        <v>0</v>
      </c>
      <c r="K5478" s="6">
        <v>0</v>
      </c>
      <c r="L5478" s="6"/>
      <c r="M5478" s="6">
        <v>2022</v>
      </c>
      <c r="N5478" s="6" t="s">
        <v>7732</v>
      </c>
      <c r="O5478" s="6">
        <v>99</v>
      </c>
      <c r="P5478" s="6"/>
      <c r="Q5478" s="6" t="s">
        <v>7733</v>
      </c>
      <c r="R5478" s="6" t="s">
        <v>7734</v>
      </c>
      <c r="S5478" s="6"/>
      <c r="T5478" s="6" t="s">
        <v>1037</v>
      </c>
      <c r="U5478">
        <f t="shared" si="85"/>
        <v>1</v>
      </c>
    </row>
    <row r="5479" spans="1:21" x14ac:dyDescent="0.2">
      <c r="A5479" s="6" t="s">
        <v>14221</v>
      </c>
      <c r="B5479" s="6" t="s">
        <v>283</v>
      </c>
      <c r="C5479" s="6">
        <v>3528052</v>
      </c>
      <c r="D5479" s="6" t="s">
        <v>6423</v>
      </c>
      <c r="E5479" s="6" t="s">
        <v>14222</v>
      </c>
      <c r="F5479" s="6" t="s">
        <v>6402</v>
      </c>
      <c r="G5479" s="6">
        <v>1310</v>
      </c>
      <c r="H5479" s="6">
        <v>2031</v>
      </c>
      <c r="I5479" s="6">
        <v>1</v>
      </c>
      <c r="J5479" s="6">
        <v>1</v>
      </c>
      <c r="K5479" s="6">
        <v>0</v>
      </c>
      <c r="L5479" s="6"/>
      <c r="M5479" s="6">
        <v>2022</v>
      </c>
      <c r="N5479" s="6" t="s">
        <v>7745</v>
      </c>
      <c r="O5479" s="6">
        <v>1</v>
      </c>
      <c r="P5479" s="6"/>
      <c r="Q5479" s="6" t="s">
        <v>7733</v>
      </c>
      <c r="R5479" s="6" t="s">
        <v>7734</v>
      </c>
      <c r="S5479" s="6"/>
      <c r="T5479" s="6" t="s">
        <v>4340</v>
      </c>
      <c r="U5479">
        <f t="shared" si="85"/>
        <v>2</v>
      </c>
    </row>
    <row r="5480" spans="1:21" x14ac:dyDescent="0.2">
      <c r="A5480" s="6" t="s">
        <v>14221</v>
      </c>
      <c r="B5480" s="6" t="s">
        <v>283</v>
      </c>
      <c r="C5480" s="6">
        <v>3528052</v>
      </c>
      <c r="D5480" s="6" t="s">
        <v>6815</v>
      </c>
      <c r="E5480" s="6" t="s">
        <v>14223</v>
      </c>
      <c r="F5480" s="6" t="s">
        <v>6402</v>
      </c>
      <c r="G5480" s="6">
        <v>721</v>
      </c>
      <c r="H5480" s="6">
        <v>2031</v>
      </c>
      <c r="I5480" s="6">
        <v>0</v>
      </c>
      <c r="J5480" s="6">
        <v>0</v>
      </c>
      <c r="K5480" s="6">
        <v>0</v>
      </c>
      <c r="L5480" s="6"/>
      <c r="M5480" s="6">
        <v>2022</v>
      </c>
      <c r="N5480" s="6" t="s">
        <v>7745</v>
      </c>
      <c r="O5480" s="6">
        <v>1</v>
      </c>
      <c r="P5480" s="6"/>
      <c r="Q5480" s="6" t="s">
        <v>7733</v>
      </c>
      <c r="R5480" s="6" t="s">
        <v>7734</v>
      </c>
      <c r="S5480" s="6"/>
      <c r="T5480" s="6" t="s">
        <v>4341</v>
      </c>
      <c r="U5480">
        <f t="shared" si="85"/>
        <v>1</v>
      </c>
    </row>
    <row r="5481" spans="1:21" x14ac:dyDescent="0.2">
      <c r="A5481" s="6" t="s">
        <v>14224</v>
      </c>
      <c r="B5481" s="6" t="s">
        <v>283</v>
      </c>
      <c r="C5481" s="6">
        <v>3528052</v>
      </c>
      <c r="D5481" s="6" t="s">
        <v>7069</v>
      </c>
      <c r="E5481" s="6" t="s">
        <v>14225</v>
      </c>
      <c r="F5481" s="6" t="s">
        <v>6402</v>
      </c>
      <c r="G5481" s="6">
        <v>1346</v>
      </c>
      <c r="H5481" s="6">
        <v>1664</v>
      </c>
      <c r="I5481" s="6">
        <v>1</v>
      </c>
      <c r="J5481" s="6">
        <v>1</v>
      </c>
      <c r="K5481" s="6">
        <v>0</v>
      </c>
      <c r="L5481" s="6"/>
      <c r="M5481" s="6">
        <v>2022</v>
      </c>
      <c r="N5481" s="6" t="s">
        <v>7745</v>
      </c>
      <c r="O5481" s="6">
        <v>2</v>
      </c>
      <c r="P5481" s="6"/>
      <c r="Q5481" s="6" t="s">
        <v>7733</v>
      </c>
      <c r="R5481" s="6" t="s">
        <v>7734</v>
      </c>
      <c r="S5481" s="6"/>
      <c r="T5481" s="6" t="s">
        <v>4339</v>
      </c>
      <c r="U5481">
        <f t="shared" si="85"/>
        <v>2</v>
      </c>
    </row>
    <row r="5482" spans="1:21" x14ac:dyDescent="0.2">
      <c r="A5482" s="6" t="s">
        <v>14224</v>
      </c>
      <c r="B5482" s="6" t="s">
        <v>283</v>
      </c>
      <c r="C5482" s="6">
        <v>3528052</v>
      </c>
      <c r="D5482" s="6" t="s">
        <v>7876</v>
      </c>
      <c r="E5482" s="6" t="s">
        <v>14226</v>
      </c>
      <c r="F5482" s="6" t="s">
        <v>6402</v>
      </c>
      <c r="G5482" s="6">
        <v>318</v>
      </c>
      <c r="H5482" s="6">
        <v>1664</v>
      </c>
      <c r="I5482" s="6">
        <v>0</v>
      </c>
      <c r="J5482" s="6">
        <v>0</v>
      </c>
      <c r="K5482" s="6">
        <v>0</v>
      </c>
      <c r="L5482" s="6"/>
      <c r="M5482" s="6">
        <v>2022</v>
      </c>
      <c r="N5482" s="6" t="s">
        <v>7745</v>
      </c>
      <c r="O5482" s="6">
        <v>2</v>
      </c>
      <c r="P5482" s="6"/>
      <c r="Q5482" s="6" t="s">
        <v>7733</v>
      </c>
      <c r="R5482" s="6" t="s">
        <v>7734</v>
      </c>
      <c r="S5482" s="6"/>
      <c r="T5482" s="6" t="s">
        <v>4342</v>
      </c>
      <c r="U5482">
        <f t="shared" si="85"/>
        <v>1</v>
      </c>
    </row>
    <row r="5483" spans="1:21" x14ac:dyDescent="0.2">
      <c r="A5483" s="6" t="s">
        <v>14227</v>
      </c>
      <c r="B5483" s="6" t="s">
        <v>283</v>
      </c>
      <c r="C5483" s="6">
        <v>3528052</v>
      </c>
      <c r="D5483" s="6" t="s">
        <v>7652</v>
      </c>
      <c r="E5483" s="6" t="s">
        <v>14228</v>
      </c>
      <c r="F5483" s="6" t="s">
        <v>6402</v>
      </c>
      <c r="G5483" s="6">
        <v>1616</v>
      </c>
      <c r="H5483" s="6">
        <v>1965</v>
      </c>
      <c r="I5483" s="6">
        <v>1</v>
      </c>
      <c r="J5483" s="6">
        <v>1</v>
      </c>
      <c r="K5483" s="6">
        <v>0</v>
      </c>
      <c r="L5483" s="6"/>
      <c r="M5483" s="6">
        <v>2022</v>
      </c>
      <c r="N5483" s="6" t="s">
        <v>7745</v>
      </c>
      <c r="O5483" s="6">
        <v>3</v>
      </c>
      <c r="P5483" s="6"/>
      <c r="Q5483" s="6" t="s">
        <v>7733</v>
      </c>
      <c r="R5483" s="6" t="s">
        <v>7734</v>
      </c>
      <c r="S5483" s="6"/>
      <c r="T5483" s="6" t="s">
        <v>4338</v>
      </c>
      <c r="U5483">
        <f t="shared" si="85"/>
        <v>2</v>
      </c>
    </row>
    <row r="5484" spans="1:21" x14ac:dyDescent="0.2">
      <c r="A5484" s="6" t="s">
        <v>14227</v>
      </c>
      <c r="B5484" s="6" t="s">
        <v>283</v>
      </c>
      <c r="C5484" s="6">
        <v>3528052</v>
      </c>
      <c r="D5484" s="6" t="s">
        <v>7382</v>
      </c>
      <c r="E5484" s="6" t="s">
        <v>14229</v>
      </c>
      <c r="F5484" s="6" t="s">
        <v>6402</v>
      </c>
      <c r="G5484" s="6">
        <v>349</v>
      </c>
      <c r="H5484" s="6">
        <v>1965</v>
      </c>
      <c r="I5484" s="6">
        <v>0</v>
      </c>
      <c r="J5484" s="6">
        <v>0</v>
      </c>
      <c r="K5484" s="6">
        <v>0</v>
      </c>
      <c r="L5484" s="6"/>
      <c r="M5484" s="6">
        <v>2022</v>
      </c>
      <c r="N5484" s="6" t="s">
        <v>7745</v>
      </c>
      <c r="O5484" s="6">
        <v>3</v>
      </c>
      <c r="P5484" s="6"/>
      <c r="Q5484" s="6" t="s">
        <v>7733</v>
      </c>
      <c r="R5484" s="6" t="s">
        <v>7734</v>
      </c>
      <c r="S5484" s="6"/>
      <c r="T5484" s="6" t="s">
        <v>4343</v>
      </c>
      <c r="U5484">
        <f t="shared" si="85"/>
        <v>1</v>
      </c>
    </row>
    <row r="5485" spans="1:21" x14ac:dyDescent="0.2">
      <c r="A5485" s="6" t="s">
        <v>14230</v>
      </c>
      <c r="B5485" s="6" t="s">
        <v>283</v>
      </c>
      <c r="C5485" s="6">
        <v>3528052</v>
      </c>
      <c r="D5485" s="6" t="s">
        <v>14231</v>
      </c>
      <c r="E5485" s="6" t="s">
        <v>14232</v>
      </c>
      <c r="F5485" s="6" t="s">
        <v>6402</v>
      </c>
      <c r="G5485" s="6">
        <v>1108</v>
      </c>
      <c r="H5485" s="6">
        <v>2048</v>
      </c>
      <c r="I5485" s="6">
        <v>1</v>
      </c>
      <c r="J5485" s="6">
        <v>1</v>
      </c>
      <c r="K5485" s="6">
        <v>0</v>
      </c>
      <c r="L5485" s="6"/>
      <c r="M5485" s="6">
        <v>2022</v>
      </c>
      <c r="N5485" s="6" t="s">
        <v>7745</v>
      </c>
      <c r="O5485" s="6">
        <v>4</v>
      </c>
      <c r="P5485" s="6"/>
      <c r="Q5485" s="6" t="s">
        <v>7733</v>
      </c>
      <c r="R5485" s="6" t="s">
        <v>7734</v>
      </c>
      <c r="S5485" s="6"/>
      <c r="T5485" s="6" t="s">
        <v>4337</v>
      </c>
      <c r="U5485">
        <f t="shared" si="85"/>
        <v>4</v>
      </c>
    </row>
    <row r="5486" spans="1:21" x14ac:dyDescent="0.2">
      <c r="A5486" s="6" t="s">
        <v>14230</v>
      </c>
      <c r="B5486" s="6" t="s">
        <v>283</v>
      </c>
      <c r="C5486" s="6">
        <v>3528052</v>
      </c>
      <c r="D5486" s="6" t="s">
        <v>7172</v>
      </c>
      <c r="E5486" s="6" t="s">
        <v>7063</v>
      </c>
      <c r="F5486" s="6" t="s">
        <v>6402</v>
      </c>
      <c r="G5486" s="6">
        <v>504</v>
      </c>
      <c r="H5486" s="6">
        <v>2048</v>
      </c>
      <c r="I5486" s="6">
        <v>0</v>
      </c>
      <c r="J5486" s="6">
        <v>0</v>
      </c>
      <c r="K5486" s="6">
        <v>0</v>
      </c>
      <c r="L5486" s="6"/>
      <c r="M5486" s="6">
        <v>2022</v>
      </c>
      <c r="N5486" s="6" t="s">
        <v>7745</v>
      </c>
      <c r="O5486" s="6">
        <v>4</v>
      </c>
      <c r="P5486" s="6"/>
      <c r="Q5486" s="6" t="s">
        <v>7733</v>
      </c>
      <c r="R5486" s="6" t="s">
        <v>7734</v>
      </c>
      <c r="S5486" s="6"/>
      <c r="T5486" s="6" t="s">
        <v>4344</v>
      </c>
      <c r="U5486">
        <f t="shared" si="85"/>
        <v>3</v>
      </c>
    </row>
    <row r="5487" spans="1:21" x14ac:dyDescent="0.2">
      <c r="A5487" s="6" t="s">
        <v>14230</v>
      </c>
      <c r="B5487" s="6" t="s">
        <v>283</v>
      </c>
      <c r="C5487" s="6">
        <v>3528052</v>
      </c>
      <c r="D5487" s="6" t="s">
        <v>6717</v>
      </c>
      <c r="E5487" s="6" t="s">
        <v>14233</v>
      </c>
      <c r="F5487" s="6" t="s">
        <v>6402</v>
      </c>
      <c r="G5487" s="6">
        <v>300</v>
      </c>
      <c r="H5487" s="6">
        <v>2048</v>
      </c>
      <c r="I5487" s="6">
        <v>0</v>
      </c>
      <c r="J5487" s="6">
        <v>0</v>
      </c>
      <c r="K5487" s="6">
        <v>0</v>
      </c>
      <c r="L5487" s="6"/>
      <c r="M5487" s="6">
        <v>2022</v>
      </c>
      <c r="N5487" s="6" t="s">
        <v>7745</v>
      </c>
      <c r="O5487" s="6">
        <v>4</v>
      </c>
      <c r="P5487" s="6"/>
      <c r="Q5487" s="6" t="s">
        <v>7733</v>
      </c>
      <c r="R5487" s="6" t="s">
        <v>7734</v>
      </c>
      <c r="S5487" s="6"/>
      <c r="T5487" s="6" t="s">
        <v>4345</v>
      </c>
      <c r="U5487">
        <f t="shared" si="85"/>
        <v>2</v>
      </c>
    </row>
    <row r="5488" spans="1:21" x14ac:dyDescent="0.2">
      <c r="A5488" s="6" t="s">
        <v>14230</v>
      </c>
      <c r="B5488" s="6" t="s">
        <v>283</v>
      </c>
      <c r="C5488" s="6">
        <v>3528052</v>
      </c>
      <c r="D5488" s="6" t="s">
        <v>6550</v>
      </c>
      <c r="E5488" s="6" t="s">
        <v>14234</v>
      </c>
      <c r="F5488" s="6" t="s">
        <v>6402</v>
      </c>
      <c r="G5488" s="6">
        <v>136</v>
      </c>
      <c r="H5488" s="6">
        <v>2048</v>
      </c>
      <c r="I5488" s="6">
        <v>0</v>
      </c>
      <c r="J5488" s="6">
        <v>0</v>
      </c>
      <c r="K5488" s="6">
        <v>0</v>
      </c>
      <c r="L5488" s="6"/>
      <c r="M5488" s="6">
        <v>2022</v>
      </c>
      <c r="N5488" s="6" t="s">
        <v>7745</v>
      </c>
      <c r="O5488" s="6">
        <v>4</v>
      </c>
      <c r="P5488" s="6"/>
      <c r="Q5488" s="6" t="s">
        <v>7733</v>
      </c>
      <c r="R5488" s="6" t="s">
        <v>7734</v>
      </c>
      <c r="S5488" s="6"/>
      <c r="T5488" s="6" t="s">
        <v>4346</v>
      </c>
      <c r="U5488">
        <f t="shared" si="85"/>
        <v>1</v>
      </c>
    </row>
    <row r="5489" spans="1:21" x14ac:dyDescent="0.2">
      <c r="A5489" s="6" t="s">
        <v>14235</v>
      </c>
      <c r="B5489" s="6" t="s">
        <v>283</v>
      </c>
      <c r="C5489" s="6">
        <v>3528052</v>
      </c>
      <c r="D5489" s="6" t="s">
        <v>6738</v>
      </c>
      <c r="E5489" s="6" t="s">
        <v>8463</v>
      </c>
      <c r="F5489" s="6" t="s">
        <v>6402</v>
      </c>
      <c r="G5489" s="6">
        <v>1427</v>
      </c>
      <c r="H5489" s="6">
        <v>8340</v>
      </c>
      <c r="I5489" s="6">
        <v>0</v>
      </c>
      <c r="J5489" s="6">
        <v>0</v>
      </c>
      <c r="K5489" s="6">
        <v>0</v>
      </c>
      <c r="L5489" s="6"/>
      <c r="M5489" s="6">
        <v>2022</v>
      </c>
      <c r="N5489" s="6" t="s">
        <v>7745</v>
      </c>
      <c r="O5489" s="6">
        <v>5</v>
      </c>
      <c r="P5489" s="6"/>
      <c r="Q5489" s="6" t="s">
        <v>7733</v>
      </c>
      <c r="R5489" s="6" t="s">
        <v>7734</v>
      </c>
      <c r="S5489" s="6"/>
      <c r="T5489" s="6" t="s">
        <v>4347</v>
      </c>
      <c r="U5489">
        <f t="shared" si="85"/>
        <v>6</v>
      </c>
    </row>
    <row r="5490" spans="1:21" x14ac:dyDescent="0.2">
      <c r="A5490" s="6" t="s">
        <v>14235</v>
      </c>
      <c r="B5490" s="6" t="s">
        <v>283</v>
      </c>
      <c r="C5490" s="6">
        <v>3528052</v>
      </c>
      <c r="D5490" s="6" t="s">
        <v>7255</v>
      </c>
      <c r="E5490" s="6" t="s">
        <v>6420</v>
      </c>
      <c r="F5490" s="6" t="s">
        <v>6402</v>
      </c>
      <c r="G5490" s="6">
        <v>1402</v>
      </c>
      <c r="H5490" s="6">
        <v>8340</v>
      </c>
      <c r="I5490" s="6">
        <v>0</v>
      </c>
      <c r="J5490" s="6">
        <v>0</v>
      </c>
      <c r="K5490" s="6">
        <v>0</v>
      </c>
      <c r="L5490" s="6"/>
      <c r="M5490" s="6">
        <v>2022</v>
      </c>
      <c r="N5490" s="6" t="s">
        <v>7745</v>
      </c>
      <c r="O5490" s="6">
        <v>5</v>
      </c>
      <c r="P5490" s="6"/>
      <c r="Q5490" s="6" t="s">
        <v>7733</v>
      </c>
      <c r="R5490" s="6" t="s">
        <v>7734</v>
      </c>
      <c r="S5490" s="6"/>
      <c r="T5490" s="6" t="s">
        <v>4348</v>
      </c>
      <c r="U5490">
        <f t="shared" si="85"/>
        <v>5</v>
      </c>
    </row>
    <row r="5491" spans="1:21" x14ac:dyDescent="0.2">
      <c r="A5491" s="6" t="s">
        <v>14235</v>
      </c>
      <c r="B5491" s="6" t="s">
        <v>283</v>
      </c>
      <c r="C5491" s="6">
        <v>3528052</v>
      </c>
      <c r="D5491" s="6" t="s">
        <v>7514</v>
      </c>
      <c r="E5491" s="6" t="s">
        <v>14236</v>
      </c>
      <c r="F5491" s="6" t="s">
        <v>6402</v>
      </c>
      <c r="G5491" s="6">
        <v>2375</v>
      </c>
      <c r="H5491" s="6">
        <v>8340</v>
      </c>
      <c r="I5491" s="6">
        <v>0</v>
      </c>
      <c r="J5491" s="6">
        <v>1</v>
      </c>
      <c r="K5491" s="6">
        <v>0</v>
      </c>
      <c r="L5491" s="6"/>
      <c r="M5491" s="6">
        <v>2022</v>
      </c>
      <c r="N5491" s="6" t="s">
        <v>7745</v>
      </c>
      <c r="O5491" s="6">
        <v>5</v>
      </c>
      <c r="P5491" s="6"/>
      <c r="Q5491" s="6" t="s">
        <v>7733</v>
      </c>
      <c r="R5491" s="6" t="s">
        <v>7734</v>
      </c>
      <c r="S5491" s="6"/>
      <c r="T5491" s="6" t="s">
        <v>4336</v>
      </c>
      <c r="U5491">
        <f t="shared" si="85"/>
        <v>4</v>
      </c>
    </row>
    <row r="5492" spans="1:21" x14ac:dyDescent="0.2">
      <c r="A5492" s="6" t="s">
        <v>14235</v>
      </c>
      <c r="B5492" s="6" t="s">
        <v>283</v>
      </c>
      <c r="C5492" s="6">
        <v>3528052</v>
      </c>
      <c r="D5492" s="6" t="s">
        <v>6505</v>
      </c>
      <c r="E5492" s="6" t="s">
        <v>14237</v>
      </c>
      <c r="F5492" s="6" t="s">
        <v>6402</v>
      </c>
      <c r="G5492" s="6">
        <v>1906</v>
      </c>
      <c r="H5492" s="6">
        <v>8340</v>
      </c>
      <c r="I5492" s="6">
        <v>0</v>
      </c>
      <c r="J5492" s="6">
        <v>1</v>
      </c>
      <c r="K5492" s="6">
        <v>0</v>
      </c>
      <c r="L5492" s="6"/>
      <c r="M5492" s="6">
        <v>2022</v>
      </c>
      <c r="N5492" s="6" t="s">
        <v>7745</v>
      </c>
      <c r="O5492" s="6">
        <v>5</v>
      </c>
      <c r="P5492" s="6"/>
      <c r="Q5492" s="6" t="s">
        <v>7733</v>
      </c>
      <c r="R5492" s="6" t="s">
        <v>7734</v>
      </c>
      <c r="S5492" s="6"/>
      <c r="T5492" s="6" t="s">
        <v>4335</v>
      </c>
      <c r="U5492">
        <f t="shared" si="85"/>
        <v>3</v>
      </c>
    </row>
    <row r="5493" spans="1:21" x14ac:dyDescent="0.2">
      <c r="A5493" s="6" t="s">
        <v>14235</v>
      </c>
      <c r="B5493" s="6" t="s">
        <v>283</v>
      </c>
      <c r="C5493" s="6">
        <v>3528052</v>
      </c>
      <c r="D5493" s="6" t="s">
        <v>6609</v>
      </c>
      <c r="E5493" s="6" t="s">
        <v>7062</v>
      </c>
      <c r="F5493" s="6" t="s">
        <v>6402</v>
      </c>
      <c r="G5493" s="6">
        <v>703</v>
      </c>
      <c r="H5493" s="6">
        <v>8340</v>
      </c>
      <c r="I5493" s="6">
        <v>0</v>
      </c>
      <c r="J5493" s="6">
        <v>0</v>
      </c>
      <c r="K5493" s="6">
        <v>0</v>
      </c>
      <c r="L5493" s="6"/>
      <c r="M5493" s="6">
        <v>2022</v>
      </c>
      <c r="N5493" s="6" t="s">
        <v>7745</v>
      </c>
      <c r="O5493" s="6">
        <v>5</v>
      </c>
      <c r="P5493" s="6"/>
      <c r="Q5493" s="6" t="s">
        <v>7733</v>
      </c>
      <c r="R5493" s="6" t="s">
        <v>7734</v>
      </c>
      <c r="S5493" s="6"/>
      <c r="T5493" s="6" t="s">
        <v>4349</v>
      </c>
      <c r="U5493">
        <f t="shared" si="85"/>
        <v>2</v>
      </c>
    </row>
    <row r="5494" spans="1:21" x14ac:dyDescent="0.2">
      <c r="A5494" s="6" t="s">
        <v>14235</v>
      </c>
      <c r="B5494" s="6" t="s">
        <v>283</v>
      </c>
      <c r="C5494" s="6">
        <v>3528052</v>
      </c>
      <c r="D5494" s="6" t="s">
        <v>14238</v>
      </c>
      <c r="E5494" s="6" t="s">
        <v>6578</v>
      </c>
      <c r="F5494" s="6" t="s">
        <v>6402</v>
      </c>
      <c r="G5494" s="6">
        <v>527</v>
      </c>
      <c r="H5494" s="6">
        <v>8340</v>
      </c>
      <c r="I5494" s="6">
        <v>1</v>
      </c>
      <c r="J5494" s="6">
        <v>0</v>
      </c>
      <c r="K5494" s="6">
        <v>0</v>
      </c>
      <c r="L5494" s="6"/>
      <c r="M5494" s="6">
        <v>2022</v>
      </c>
      <c r="N5494" s="6" t="s">
        <v>7745</v>
      </c>
      <c r="O5494" s="6">
        <v>5</v>
      </c>
      <c r="P5494" s="6"/>
      <c r="Q5494" s="6" t="s">
        <v>7733</v>
      </c>
      <c r="R5494" s="6" t="s">
        <v>7734</v>
      </c>
      <c r="S5494" s="6"/>
      <c r="T5494" s="6" t="s">
        <v>4350</v>
      </c>
      <c r="U5494">
        <f t="shared" si="85"/>
        <v>1</v>
      </c>
    </row>
    <row r="5495" spans="1:21" x14ac:dyDescent="0.2">
      <c r="A5495" s="6" t="s">
        <v>14239</v>
      </c>
      <c r="B5495" s="6" t="s">
        <v>283</v>
      </c>
      <c r="C5495" s="6">
        <v>3528052</v>
      </c>
      <c r="D5495" s="6" t="s">
        <v>6738</v>
      </c>
      <c r="E5495" s="6" t="s">
        <v>7363</v>
      </c>
      <c r="F5495" s="6" t="s">
        <v>6402</v>
      </c>
      <c r="G5495" s="6">
        <v>1015</v>
      </c>
      <c r="H5495" s="6">
        <v>4147</v>
      </c>
      <c r="I5495" s="6">
        <v>0</v>
      </c>
      <c r="J5495" s="6">
        <v>0</v>
      </c>
      <c r="K5495" s="6">
        <v>0</v>
      </c>
      <c r="L5495" s="6"/>
      <c r="M5495" s="6">
        <v>2022</v>
      </c>
      <c r="N5495" s="6" t="s">
        <v>7745</v>
      </c>
      <c r="O5495" s="6">
        <v>6</v>
      </c>
      <c r="P5495" s="6"/>
      <c r="Q5495" s="6" t="s">
        <v>7733</v>
      </c>
      <c r="R5495" s="6" t="s">
        <v>7734</v>
      </c>
      <c r="S5495" s="6"/>
      <c r="T5495" s="6" t="s">
        <v>4351</v>
      </c>
      <c r="U5495">
        <f t="shared" si="85"/>
        <v>5</v>
      </c>
    </row>
    <row r="5496" spans="1:21" x14ac:dyDescent="0.2">
      <c r="A5496" s="6" t="s">
        <v>14239</v>
      </c>
      <c r="B5496" s="6" t="s">
        <v>283</v>
      </c>
      <c r="C5496" s="6">
        <v>3528052</v>
      </c>
      <c r="D5496" s="6" t="s">
        <v>7100</v>
      </c>
      <c r="E5496" s="6" t="s">
        <v>14240</v>
      </c>
      <c r="F5496" s="6" t="s">
        <v>6402</v>
      </c>
      <c r="G5496" s="6">
        <v>2654</v>
      </c>
      <c r="H5496" s="6">
        <v>4147</v>
      </c>
      <c r="I5496" s="6">
        <v>0</v>
      </c>
      <c r="J5496" s="6">
        <v>1</v>
      </c>
      <c r="K5496" s="6">
        <v>0</v>
      </c>
      <c r="L5496" s="6"/>
      <c r="M5496" s="6">
        <v>2022</v>
      </c>
      <c r="N5496" s="6" t="s">
        <v>7745</v>
      </c>
      <c r="O5496" s="6">
        <v>6</v>
      </c>
      <c r="P5496" s="6"/>
      <c r="Q5496" s="6" t="s">
        <v>7733</v>
      </c>
      <c r="R5496" s="6" t="s">
        <v>7734</v>
      </c>
      <c r="S5496" s="6"/>
      <c r="T5496" s="6" t="s">
        <v>4334</v>
      </c>
      <c r="U5496">
        <f t="shared" si="85"/>
        <v>4</v>
      </c>
    </row>
    <row r="5497" spans="1:21" x14ac:dyDescent="0.2">
      <c r="A5497" s="6" t="s">
        <v>14239</v>
      </c>
      <c r="B5497" s="6" t="s">
        <v>283</v>
      </c>
      <c r="C5497" s="6">
        <v>3528052</v>
      </c>
      <c r="D5497" s="6" t="s">
        <v>14241</v>
      </c>
      <c r="E5497" s="6" t="s">
        <v>6544</v>
      </c>
      <c r="F5497" s="6" t="s">
        <v>6402</v>
      </c>
      <c r="G5497" s="6">
        <v>141</v>
      </c>
      <c r="H5497" s="6">
        <v>4147</v>
      </c>
      <c r="I5497" s="6">
        <v>0</v>
      </c>
      <c r="J5497" s="6">
        <v>0</v>
      </c>
      <c r="K5497" s="6">
        <v>0</v>
      </c>
      <c r="L5497" s="6"/>
      <c r="M5497" s="6">
        <v>2022</v>
      </c>
      <c r="N5497" s="6" t="s">
        <v>7745</v>
      </c>
      <c r="O5497" s="6">
        <v>6</v>
      </c>
      <c r="P5497" s="6"/>
      <c r="Q5497" s="6" t="s">
        <v>7733</v>
      </c>
      <c r="R5497" s="6" t="s">
        <v>7734</v>
      </c>
      <c r="S5497" s="6"/>
      <c r="T5497" s="6" t="s">
        <v>4352</v>
      </c>
      <c r="U5497">
        <f t="shared" si="85"/>
        <v>3</v>
      </c>
    </row>
    <row r="5498" spans="1:21" x14ac:dyDescent="0.2">
      <c r="A5498" s="6" t="s">
        <v>14239</v>
      </c>
      <c r="B5498" s="6" t="s">
        <v>283</v>
      </c>
      <c r="C5498" s="6">
        <v>3528052</v>
      </c>
      <c r="D5498" s="6" t="s">
        <v>6659</v>
      </c>
      <c r="E5498" s="6" t="s">
        <v>6578</v>
      </c>
      <c r="F5498" s="6" t="s">
        <v>6402</v>
      </c>
      <c r="G5498" s="6">
        <v>216</v>
      </c>
      <c r="H5498" s="6">
        <v>4147</v>
      </c>
      <c r="I5498" s="6">
        <v>0</v>
      </c>
      <c r="J5498" s="6">
        <v>0</v>
      </c>
      <c r="K5498" s="6">
        <v>0</v>
      </c>
      <c r="L5498" s="6"/>
      <c r="M5498" s="6">
        <v>2022</v>
      </c>
      <c r="N5498" s="6" t="s">
        <v>7745</v>
      </c>
      <c r="O5498" s="6">
        <v>6</v>
      </c>
      <c r="P5498" s="6"/>
      <c r="Q5498" s="6" t="s">
        <v>7733</v>
      </c>
      <c r="R5498" s="6" t="s">
        <v>7734</v>
      </c>
      <c r="S5498" s="6"/>
      <c r="T5498" s="6" t="s">
        <v>4353</v>
      </c>
      <c r="U5498">
        <f t="shared" si="85"/>
        <v>2</v>
      </c>
    </row>
    <row r="5499" spans="1:21" x14ac:dyDescent="0.2">
      <c r="A5499" s="6" t="s">
        <v>14239</v>
      </c>
      <c r="B5499" s="6" t="s">
        <v>283</v>
      </c>
      <c r="C5499" s="6">
        <v>3528052</v>
      </c>
      <c r="D5499" s="6" t="s">
        <v>7100</v>
      </c>
      <c r="E5499" s="6" t="s">
        <v>7107</v>
      </c>
      <c r="F5499" s="6" t="s">
        <v>6402</v>
      </c>
      <c r="G5499" s="6">
        <v>121</v>
      </c>
      <c r="H5499" s="6">
        <v>4147</v>
      </c>
      <c r="I5499" s="6">
        <v>0</v>
      </c>
      <c r="J5499" s="6">
        <v>0</v>
      </c>
      <c r="K5499" s="6">
        <v>0</v>
      </c>
      <c r="L5499" s="6"/>
      <c r="M5499" s="6">
        <v>2022</v>
      </c>
      <c r="N5499" s="6" t="s">
        <v>7745</v>
      </c>
      <c r="O5499" s="6">
        <v>6</v>
      </c>
      <c r="P5499" s="6"/>
      <c r="Q5499" s="6" t="s">
        <v>7733</v>
      </c>
      <c r="R5499" s="6" t="s">
        <v>7734</v>
      </c>
      <c r="S5499" s="6"/>
      <c r="T5499" s="6" t="s">
        <v>4354</v>
      </c>
      <c r="U5499">
        <f t="shared" si="85"/>
        <v>1</v>
      </c>
    </row>
    <row r="5500" spans="1:21" x14ac:dyDescent="0.2">
      <c r="A5500" s="6" t="s">
        <v>14242</v>
      </c>
      <c r="B5500" s="6" t="s">
        <v>283</v>
      </c>
      <c r="C5500" s="6">
        <v>3528052</v>
      </c>
      <c r="D5500" s="6" t="s">
        <v>7171</v>
      </c>
      <c r="E5500" s="6" t="s">
        <v>14243</v>
      </c>
      <c r="F5500" s="6" t="s">
        <v>6402</v>
      </c>
      <c r="G5500" s="6">
        <v>742</v>
      </c>
      <c r="H5500" s="6">
        <v>2367</v>
      </c>
      <c r="I5500" s="6">
        <v>0</v>
      </c>
      <c r="J5500" s="6">
        <v>0</v>
      </c>
      <c r="K5500" s="6">
        <v>0</v>
      </c>
      <c r="L5500" s="6"/>
      <c r="M5500" s="6">
        <v>2022</v>
      </c>
      <c r="N5500" s="6" t="s">
        <v>7745</v>
      </c>
      <c r="O5500" s="6">
        <v>7</v>
      </c>
      <c r="P5500" s="6"/>
      <c r="Q5500" s="6" t="s">
        <v>7733</v>
      </c>
      <c r="R5500" s="6" t="s">
        <v>7734</v>
      </c>
      <c r="S5500" s="6"/>
      <c r="T5500" s="6" t="s">
        <v>4355</v>
      </c>
      <c r="U5500">
        <f t="shared" si="85"/>
        <v>4</v>
      </c>
    </row>
    <row r="5501" spans="1:21" x14ac:dyDescent="0.2">
      <c r="A5501" s="6" t="s">
        <v>14242</v>
      </c>
      <c r="B5501" s="6" t="s">
        <v>283</v>
      </c>
      <c r="C5501" s="6">
        <v>3528052</v>
      </c>
      <c r="D5501" s="6" t="s">
        <v>6589</v>
      </c>
      <c r="E5501" s="6" t="s">
        <v>7716</v>
      </c>
      <c r="F5501" s="6" t="s">
        <v>6402</v>
      </c>
      <c r="G5501" s="6">
        <v>447</v>
      </c>
      <c r="H5501" s="6">
        <v>2367</v>
      </c>
      <c r="I5501" s="6">
        <v>0</v>
      </c>
      <c r="J5501" s="6">
        <v>0</v>
      </c>
      <c r="K5501" s="6">
        <v>0</v>
      </c>
      <c r="L5501" s="6"/>
      <c r="M5501" s="6">
        <v>2022</v>
      </c>
      <c r="N5501" s="6" t="s">
        <v>7745</v>
      </c>
      <c r="O5501" s="6">
        <v>7</v>
      </c>
      <c r="P5501" s="6"/>
      <c r="Q5501" s="6" t="s">
        <v>7733</v>
      </c>
      <c r="R5501" s="6" t="s">
        <v>7734</v>
      </c>
      <c r="S5501" s="6"/>
      <c r="T5501" s="6" t="s">
        <v>4356</v>
      </c>
      <c r="U5501">
        <f t="shared" si="85"/>
        <v>3</v>
      </c>
    </row>
    <row r="5502" spans="1:21" x14ac:dyDescent="0.2">
      <c r="A5502" s="6" t="s">
        <v>14242</v>
      </c>
      <c r="B5502" s="6" t="s">
        <v>283</v>
      </c>
      <c r="C5502" s="6">
        <v>3528052</v>
      </c>
      <c r="D5502" s="6" t="s">
        <v>6439</v>
      </c>
      <c r="E5502" s="6" t="s">
        <v>14244</v>
      </c>
      <c r="F5502" s="6" t="s">
        <v>6402</v>
      </c>
      <c r="G5502" s="6">
        <v>1073</v>
      </c>
      <c r="H5502" s="6">
        <v>2367</v>
      </c>
      <c r="I5502" s="6">
        <v>1</v>
      </c>
      <c r="J5502" s="6">
        <v>1</v>
      </c>
      <c r="K5502" s="6">
        <v>0</v>
      </c>
      <c r="L5502" s="6"/>
      <c r="M5502" s="6">
        <v>2022</v>
      </c>
      <c r="N5502" s="6" t="s">
        <v>7745</v>
      </c>
      <c r="O5502" s="6">
        <v>7</v>
      </c>
      <c r="P5502" s="6"/>
      <c r="Q5502" s="6" t="s">
        <v>7733</v>
      </c>
      <c r="R5502" s="6" t="s">
        <v>7734</v>
      </c>
      <c r="S5502" s="6"/>
      <c r="T5502" s="6" t="s">
        <v>4333</v>
      </c>
      <c r="U5502">
        <f t="shared" si="85"/>
        <v>2</v>
      </c>
    </row>
    <row r="5503" spans="1:21" x14ac:dyDescent="0.2">
      <c r="A5503" s="6" t="s">
        <v>14242</v>
      </c>
      <c r="B5503" s="6" t="s">
        <v>283</v>
      </c>
      <c r="C5503" s="6">
        <v>3528052</v>
      </c>
      <c r="D5503" s="6" t="s">
        <v>9614</v>
      </c>
      <c r="E5503" s="6" t="s">
        <v>14245</v>
      </c>
      <c r="F5503" s="6" t="s">
        <v>6402</v>
      </c>
      <c r="G5503" s="6">
        <v>105</v>
      </c>
      <c r="H5503" s="6">
        <v>2367</v>
      </c>
      <c r="I5503" s="6">
        <v>0</v>
      </c>
      <c r="J5503" s="6">
        <v>0</v>
      </c>
      <c r="K5503" s="6">
        <v>0</v>
      </c>
      <c r="L5503" s="6"/>
      <c r="M5503" s="6">
        <v>2022</v>
      </c>
      <c r="N5503" s="6" t="s">
        <v>7745</v>
      </c>
      <c r="O5503" s="6">
        <v>7</v>
      </c>
      <c r="P5503" s="6"/>
      <c r="Q5503" s="6" t="s">
        <v>7733</v>
      </c>
      <c r="R5503" s="6" t="s">
        <v>7734</v>
      </c>
      <c r="S5503" s="6"/>
      <c r="T5503" s="6" t="s">
        <v>4357</v>
      </c>
      <c r="U5503">
        <f t="shared" si="85"/>
        <v>1</v>
      </c>
    </row>
    <row r="5504" spans="1:21" x14ac:dyDescent="0.2">
      <c r="A5504" s="6" t="s">
        <v>14246</v>
      </c>
      <c r="B5504" s="6" t="s">
        <v>14247</v>
      </c>
      <c r="C5504" s="6">
        <v>3540055</v>
      </c>
      <c r="D5504" s="6" t="s">
        <v>10937</v>
      </c>
      <c r="E5504" s="6" t="s">
        <v>7108</v>
      </c>
      <c r="F5504" s="6" t="s">
        <v>6402</v>
      </c>
      <c r="G5504" s="6">
        <v>410</v>
      </c>
      <c r="H5504" s="6">
        <v>1827</v>
      </c>
      <c r="I5504" s="6">
        <v>1</v>
      </c>
      <c r="J5504" s="6">
        <v>0</v>
      </c>
      <c r="K5504" s="6">
        <v>0</v>
      </c>
      <c r="L5504" s="6"/>
      <c r="M5504" s="6">
        <v>2022</v>
      </c>
      <c r="N5504" s="6" t="s">
        <v>8113</v>
      </c>
      <c r="O5504" s="6">
        <v>99</v>
      </c>
      <c r="P5504" s="6"/>
      <c r="Q5504" s="6" t="s">
        <v>7733</v>
      </c>
      <c r="R5504" s="6" t="s">
        <v>7734</v>
      </c>
      <c r="S5504" s="6"/>
      <c r="T5504" s="6" t="s">
        <v>1051</v>
      </c>
      <c r="U5504">
        <f t="shared" si="85"/>
        <v>4</v>
      </c>
    </row>
    <row r="5505" spans="1:21" x14ac:dyDescent="0.2">
      <c r="A5505" s="6" t="s">
        <v>14246</v>
      </c>
      <c r="B5505" s="6" t="s">
        <v>14247</v>
      </c>
      <c r="C5505" s="6">
        <v>3540055</v>
      </c>
      <c r="D5505" s="6" t="s">
        <v>6440</v>
      </c>
      <c r="E5505" s="6" t="s">
        <v>14248</v>
      </c>
      <c r="F5505" s="6" t="s">
        <v>6402</v>
      </c>
      <c r="G5505" s="6">
        <v>810</v>
      </c>
      <c r="H5505" s="6">
        <v>1827</v>
      </c>
      <c r="I5505" s="6">
        <v>0</v>
      </c>
      <c r="J5505" s="6">
        <v>1</v>
      </c>
      <c r="K5505" s="6">
        <v>0</v>
      </c>
      <c r="L5505" s="6"/>
      <c r="M5505" s="6">
        <v>2022</v>
      </c>
      <c r="N5505" s="6" t="s">
        <v>8113</v>
      </c>
      <c r="O5505" s="6">
        <v>99</v>
      </c>
      <c r="P5505" s="6"/>
      <c r="Q5505" s="6" t="s">
        <v>7733</v>
      </c>
      <c r="R5505" s="6" t="s">
        <v>7734</v>
      </c>
      <c r="S5505" s="6"/>
      <c r="T5505" s="6" t="s">
        <v>1050</v>
      </c>
      <c r="U5505">
        <f t="shared" si="85"/>
        <v>3</v>
      </c>
    </row>
    <row r="5506" spans="1:21" x14ac:dyDescent="0.2">
      <c r="A5506" s="6" t="s">
        <v>14246</v>
      </c>
      <c r="B5506" s="6" t="s">
        <v>14247</v>
      </c>
      <c r="C5506" s="6">
        <v>3540055</v>
      </c>
      <c r="D5506" s="6" t="s">
        <v>14249</v>
      </c>
      <c r="E5506" s="6" t="s">
        <v>14250</v>
      </c>
      <c r="F5506" s="6" t="s">
        <v>6402</v>
      </c>
      <c r="G5506" s="6">
        <v>38</v>
      </c>
      <c r="H5506" s="6">
        <v>1827</v>
      </c>
      <c r="I5506" s="6">
        <v>0</v>
      </c>
      <c r="J5506" s="6">
        <v>0</v>
      </c>
      <c r="K5506" s="6">
        <v>0</v>
      </c>
      <c r="L5506" s="6"/>
      <c r="M5506" s="6">
        <v>2022</v>
      </c>
      <c r="N5506" s="6" t="s">
        <v>8113</v>
      </c>
      <c r="O5506" s="6">
        <v>99</v>
      </c>
      <c r="P5506" s="6"/>
      <c r="Q5506" s="6" t="s">
        <v>7733</v>
      </c>
      <c r="R5506" s="6" t="s">
        <v>7734</v>
      </c>
      <c r="S5506" s="6"/>
      <c r="T5506" s="6" t="s">
        <v>1052</v>
      </c>
      <c r="U5506">
        <f t="shared" si="85"/>
        <v>2</v>
      </c>
    </row>
    <row r="5507" spans="1:21" x14ac:dyDescent="0.2">
      <c r="A5507" s="6" t="s">
        <v>14246</v>
      </c>
      <c r="B5507" s="6" t="s">
        <v>14247</v>
      </c>
      <c r="C5507" s="6">
        <v>3540055</v>
      </c>
      <c r="D5507" s="6" t="s">
        <v>6714</v>
      </c>
      <c r="E5507" s="6" t="s">
        <v>14251</v>
      </c>
      <c r="F5507" s="6" t="s">
        <v>6402</v>
      </c>
      <c r="G5507" s="6">
        <v>569</v>
      </c>
      <c r="H5507" s="6">
        <v>1827</v>
      </c>
      <c r="I5507" s="6">
        <v>0</v>
      </c>
      <c r="J5507" s="6">
        <v>0</v>
      </c>
      <c r="K5507" s="6">
        <v>0</v>
      </c>
      <c r="L5507" s="6"/>
      <c r="M5507" s="6">
        <v>2022</v>
      </c>
      <c r="N5507" s="6" t="s">
        <v>8113</v>
      </c>
      <c r="O5507" s="6">
        <v>99</v>
      </c>
      <c r="P5507" s="6"/>
      <c r="Q5507" s="6" t="s">
        <v>7733</v>
      </c>
      <c r="R5507" s="6" t="s">
        <v>7734</v>
      </c>
      <c r="S5507" s="6"/>
      <c r="T5507" s="6" t="s">
        <v>1053</v>
      </c>
      <c r="U5507">
        <f t="shared" ref="U5507:U5570" si="86">COUNTIF(A5507:A11807,A5507)</f>
        <v>1</v>
      </c>
    </row>
    <row r="5508" spans="1:21" x14ac:dyDescent="0.2">
      <c r="A5508" s="6" t="s">
        <v>14252</v>
      </c>
      <c r="B5508" s="6" t="s">
        <v>14247</v>
      </c>
      <c r="C5508" s="6">
        <v>3540055</v>
      </c>
      <c r="D5508" s="6" t="s">
        <v>6485</v>
      </c>
      <c r="E5508" s="6" t="s">
        <v>14253</v>
      </c>
      <c r="F5508" s="6" t="s">
        <v>6402</v>
      </c>
      <c r="G5508" s="6">
        <v>0</v>
      </c>
      <c r="H5508" s="6"/>
      <c r="I5508" s="6">
        <v>1</v>
      </c>
      <c r="J5508" s="6">
        <v>1</v>
      </c>
      <c r="K5508" s="6">
        <v>1</v>
      </c>
      <c r="L5508" s="6"/>
      <c r="M5508" s="6">
        <v>2022</v>
      </c>
      <c r="N5508" s="6" t="s">
        <v>7745</v>
      </c>
      <c r="O5508" s="6" t="s">
        <v>14254</v>
      </c>
      <c r="P5508" s="6"/>
      <c r="Q5508" s="6" t="s">
        <v>7733</v>
      </c>
      <c r="R5508" s="6" t="s">
        <v>7734</v>
      </c>
      <c r="S5508" s="6"/>
      <c r="T5508" s="6" t="s">
        <v>4438</v>
      </c>
      <c r="U5508">
        <f t="shared" si="86"/>
        <v>2</v>
      </c>
    </row>
    <row r="5509" spans="1:21" x14ac:dyDescent="0.2">
      <c r="A5509" s="6" t="s">
        <v>14252</v>
      </c>
      <c r="B5509" s="6" t="s">
        <v>14247</v>
      </c>
      <c r="C5509" s="6">
        <v>3540055</v>
      </c>
      <c r="D5509" s="6" t="s">
        <v>14255</v>
      </c>
      <c r="E5509" s="6" t="s">
        <v>14256</v>
      </c>
      <c r="F5509" s="6" t="s">
        <v>6402</v>
      </c>
      <c r="G5509" s="6">
        <v>0</v>
      </c>
      <c r="H5509" s="6"/>
      <c r="I5509" s="6">
        <v>1</v>
      </c>
      <c r="J5509" s="6">
        <v>1</v>
      </c>
      <c r="K5509" s="6">
        <v>1</v>
      </c>
      <c r="L5509" s="6"/>
      <c r="M5509" s="6">
        <v>2022</v>
      </c>
      <c r="N5509" s="6" t="s">
        <v>7745</v>
      </c>
      <c r="O5509" s="6" t="s">
        <v>14254</v>
      </c>
      <c r="P5509" s="6"/>
      <c r="Q5509" s="6" t="s">
        <v>7733</v>
      </c>
      <c r="R5509" s="6" t="s">
        <v>7734</v>
      </c>
      <c r="S5509" s="6"/>
      <c r="T5509" s="6" t="s">
        <v>4437</v>
      </c>
      <c r="U5509">
        <f t="shared" si="86"/>
        <v>1</v>
      </c>
    </row>
    <row r="5510" spans="1:21" x14ac:dyDescent="0.2">
      <c r="A5510" s="6" t="s">
        <v>14257</v>
      </c>
      <c r="B5510" s="6" t="s">
        <v>14247</v>
      </c>
      <c r="C5510" s="6">
        <v>3540055</v>
      </c>
      <c r="D5510" s="6" t="s">
        <v>6548</v>
      </c>
      <c r="E5510" s="6" t="s">
        <v>7214</v>
      </c>
      <c r="F5510" s="6" t="s">
        <v>6402</v>
      </c>
      <c r="G5510" s="6">
        <v>286</v>
      </c>
      <c r="H5510" s="6">
        <v>830</v>
      </c>
      <c r="I5510" s="6">
        <v>1</v>
      </c>
      <c r="J5510" s="6">
        <v>1</v>
      </c>
      <c r="K5510" s="6">
        <v>0</v>
      </c>
      <c r="L5510" s="6"/>
      <c r="M5510" s="6">
        <v>2022</v>
      </c>
      <c r="N5510" s="6" t="s">
        <v>7745</v>
      </c>
      <c r="O5510" s="6" t="s">
        <v>14258</v>
      </c>
      <c r="P5510" s="6"/>
      <c r="Q5510" s="6" t="s">
        <v>7733</v>
      </c>
      <c r="R5510" s="6" t="s">
        <v>7734</v>
      </c>
      <c r="S5510" s="6"/>
      <c r="T5510" s="6" t="s">
        <v>4435</v>
      </c>
      <c r="U5510">
        <f t="shared" si="86"/>
        <v>3</v>
      </c>
    </row>
    <row r="5511" spans="1:21" x14ac:dyDescent="0.2">
      <c r="A5511" s="6" t="s">
        <v>14257</v>
      </c>
      <c r="B5511" s="6" t="s">
        <v>14247</v>
      </c>
      <c r="C5511" s="6">
        <v>3540055</v>
      </c>
      <c r="D5511" s="6" t="s">
        <v>6412</v>
      </c>
      <c r="E5511" s="6" t="s">
        <v>14259</v>
      </c>
      <c r="F5511" s="6" t="s">
        <v>6402</v>
      </c>
      <c r="G5511" s="6">
        <v>267</v>
      </c>
      <c r="H5511" s="6">
        <v>830</v>
      </c>
      <c r="I5511" s="6">
        <v>0</v>
      </c>
      <c r="J5511" s="6">
        <v>0</v>
      </c>
      <c r="K5511" s="6">
        <v>0</v>
      </c>
      <c r="L5511" s="6"/>
      <c r="M5511" s="6">
        <v>2022</v>
      </c>
      <c r="N5511" s="6" t="s">
        <v>7745</v>
      </c>
      <c r="O5511" s="6" t="s">
        <v>14258</v>
      </c>
      <c r="P5511" s="6"/>
      <c r="Q5511" s="6" t="s">
        <v>7733</v>
      </c>
      <c r="R5511" s="6" t="s">
        <v>7734</v>
      </c>
      <c r="S5511" s="6"/>
      <c r="T5511" s="6" t="s">
        <v>4439</v>
      </c>
      <c r="U5511">
        <f t="shared" si="86"/>
        <v>2</v>
      </c>
    </row>
    <row r="5512" spans="1:21" x14ac:dyDescent="0.2">
      <c r="A5512" s="6" t="s">
        <v>14257</v>
      </c>
      <c r="B5512" s="6" t="s">
        <v>14247</v>
      </c>
      <c r="C5512" s="6">
        <v>3540055</v>
      </c>
      <c r="D5512" s="6" t="s">
        <v>14260</v>
      </c>
      <c r="E5512" s="6" t="s">
        <v>14261</v>
      </c>
      <c r="F5512" s="6" t="s">
        <v>6402</v>
      </c>
      <c r="G5512" s="6">
        <v>277</v>
      </c>
      <c r="H5512" s="6">
        <v>830</v>
      </c>
      <c r="I5512" s="6">
        <v>1</v>
      </c>
      <c r="J5512" s="6">
        <v>1</v>
      </c>
      <c r="K5512" s="6">
        <v>0</v>
      </c>
      <c r="L5512" s="6"/>
      <c r="M5512" s="6">
        <v>2022</v>
      </c>
      <c r="N5512" s="6" t="s">
        <v>7745</v>
      </c>
      <c r="O5512" s="6" t="s">
        <v>14258</v>
      </c>
      <c r="P5512" s="6"/>
      <c r="Q5512" s="6" t="s">
        <v>7733</v>
      </c>
      <c r="R5512" s="6" t="s">
        <v>7734</v>
      </c>
      <c r="S5512" s="6"/>
      <c r="T5512" s="6" t="s">
        <v>4434</v>
      </c>
      <c r="U5512">
        <f t="shared" si="86"/>
        <v>1</v>
      </c>
    </row>
    <row r="5513" spans="1:21" x14ac:dyDescent="0.2">
      <c r="A5513" s="6" t="s">
        <v>14262</v>
      </c>
      <c r="B5513" s="6" t="s">
        <v>14247</v>
      </c>
      <c r="C5513" s="6">
        <v>3540055</v>
      </c>
      <c r="D5513" s="6" t="s">
        <v>7468</v>
      </c>
      <c r="E5513" s="6" t="s">
        <v>10003</v>
      </c>
      <c r="F5513" s="6" t="s">
        <v>6402</v>
      </c>
      <c r="G5513" s="6">
        <v>451</v>
      </c>
      <c r="H5513" s="6">
        <v>1997</v>
      </c>
      <c r="I5513" s="6">
        <v>0</v>
      </c>
      <c r="J5513" s="6">
        <v>0</v>
      </c>
      <c r="K5513" s="6">
        <v>0</v>
      </c>
      <c r="L5513" s="6"/>
      <c r="M5513" s="6">
        <v>2022</v>
      </c>
      <c r="N5513" s="6" t="s">
        <v>7745</v>
      </c>
      <c r="O5513" s="6" t="s">
        <v>14263</v>
      </c>
      <c r="P5513" s="6"/>
      <c r="Q5513" s="6" t="s">
        <v>7733</v>
      </c>
      <c r="R5513" s="6" t="s">
        <v>7734</v>
      </c>
      <c r="S5513" s="6"/>
      <c r="T5513" s="6" t="s">
        <v>4440</v>
      </c>
      <c r="U5513">
        <f t="shared" si="86"/>
        <v>6</v>
      </c>
    </row>
    <row r="5514" spans="1:21" x14ac:dyDescent="0.2">
      <c r="A5514" s="6" t="s">
        <v>14262</v>
      </c>
      <c r="B5514" s="6" t="s">
        <v>14247</v>
      </c>
      <c r="C5514" s="6">
        <v>3540055</v>
      </c>
      <c r="D5514" s="6" t="s">
        <v>6813</v>
      </c>
      <c r="E5514" s="6" t="s">
        <v>6433</v>
      </c>
      <c r="F5514" s="6" t="s">
        <v>6402</v>
      </c>
      <c r="G5514" s="6">
        <v>61</v>
      </c>
      <c r="H5514" s="6">
        <v>1997</v>
      </c>
      <c r="I5514" s="6">
        <v>0</v>
      </c>
      <c r="J5514" s="6">
        <v>0</v>
      </c>
      <c r="K5514" s="6">
        <v>0</v>
      </c>
      <c r="L5514" s="6"/>
      <c r="M5514" s="6">
        <v>2022</v>
      </c>
      <c r="N5514" s="6" t="s">
        <v>7745</v>
      </c>
      <c r="O5514" s="6" t="s">
        <v>14263</v>
      </c>
      <c r="P5514" s="6"/>
      <c r="Q5514" s="6" t="s">
        <v>7733</v>
      </c>
      <c r="R5514" s="6" t="s">
        <v>7734</v>
      </c>
      <c r="S5514" s="6"/>
      <c r="T5514" s="6" t="s">
        <v>4441</v>
      </c>
      <c r="U5514">
        <f t="shared" si="86"/>
        <v>5</v>
      </c>
    </row>
    <row r="5515" spans="1:21" x14ac:dyDescent="0.2">
      <c r="A5515" s="6" t="s">
        <v>14262</v>
      </c>
      <c r="B5515" s="6" t="s">
        <v>14247</v>
      </c>
      <c r="C5515" s="6">
        <v>3540055</v>
      </c>
      <c r="D5515" s="6" t="s">
        <v>6720</v>
      </c>
      <c r="E5515" s="6" t="s">
        <v>14264</v>
      </c>
      <c r="F5515" s="6" t="s">
        <v>6402</v>
      </c>
      <c r="G5515" s="6">
        <v>98</v>
      </c>
      <c r="H5515" s="6">
        <v>1997</v>
      </c>
      <c r="I5515" s="6">
        <v>0</v>
      </c>
      <c r="J5515" s="6">
        <v>0</v>
      </c>
      <c r="K5515" s="6">
        <v>0</v>
      </c>
      <c r="L5515" s="6"/>
      <c r="M5515" s="6">
        <v>2022</v>
      </c>
      <c r="N5515" s="6" t="s">
        <v>7745</v>
      </c>
      <c r="O5515" s="6" t="s">
        <v>14263</v>
      </c>
      <c r="P5515" s="6"/>
      <c r="Q5515" s="6" t="s">
        <v>7733</v>
      </c>
      <c r="R5515" s="6" t="s">
        <v>7734</v>
      </c>
      <c r="S5515" s="6"/>
      <c r="T5515" s="6" t="s">
        <v>4442</v>
      </c>
      <c r="U5515">
        <f t="shared" si="86"/>
        <v>4</v>
      </c>
    </row>
    <row r="5516" spans="1:21" x14ac:dyDescent="0.2">
      <c r="A5516" s="6" t="s">
        <v>14262</v>
      </c>
      <c r="B5516" s="6" t="s">
        <v>14247</v>
      </c>
      <c r="C5516" s="6">
        <v>3540055</v>
      </c>
      <c r="D5516" s="6" t="s">
        <v>14265</v>
      </c>
      <c r="E5516" s="6" t="s">
        <v>14266</v>
      </c>
      <c r="F5516" s="6" t="s">
        <v>6402</v>
      </c>
      <c r="G5516" s="6">
        <v>527</v>
      </c>
      <c r="H5516" s="6">
        <v>1997</v>
      </c>
      <c r="I5516" s="6">
        <v>0</v>
      </c>
      <c r="J5516" s="6">
        <v>1</v>
      </c>
      <c r="K5516" s="6">
        <v>0</v>
      </c>
      <c r="L5516" s="6"/>
      <c r="M5516" s="6">
        <v>2022</v>
      </c>
      <c r="N5516" s="6" t="s">
        <v>7745</v>
      </c>
      <c r="O5516" s="6" t="s">
        <v>14263</v>
      </c>
      <c r="P5516" s="6"/>
      <c r="Q5516" s="6" t="s">
        <v>7733</v>
      </c>
      <c r="R5516" s="6" t="s">
        <v>7734</v>
      </c>
      <c r="S5516" s="6"/>
      <c r="T5516" s="6" t="s">
        <v>4432</v>
      </c>
      <c r="U5516">
        <f t="shared" si="86"/>
        <v>3</v>
      </c>
    </row>
    <row r="5517" spans="1:21" x14ac:dyDescent="0.2">
      <c r="A5517" s="6" t="s">
        <v>14262</v>
      </c>
      <c r="B5517" s="6" t="s">
        <v>14247</v>
      </c>
      <c r="C5517" s="6">
        <v>3540055</v>
      </c>
      <c r="D5517" s="6" t="s">
        <v>14267</v>
      </c>
      <c r="E5517" s="6" t="s">
        <v>6777</v>
      </c>
      <c r="F5517" s="6" t="s">
        <v>6402</v>
      </c>
      <c r="G5517" s="6">
        <v>40</v>
      </c>
      <c r="H5517" s="6">
        <v>1997</v>
      </c>
      <c r="I5517" s="6">
        <v>0</v>
      </c>
      <c r="J5517" s="6">
        <v>0</v>
      </c>
      <c r="K5517" s="6">
        <v>0</v>
      </c>
      <c r="L5517" s="6"/>
      <c r="M5517" s="6">
        <v>2022</v>
      </c>
      <c r="N5517" s="6" t="s">
        <v>7745</v>
      </c>
      <c r="O5517" s="6" t="s">
        <v>14263</v>
      </c>
      <c r="P5517" s="6"/>
      <c r="Q5517" s="6" t="s">
        <v>7733</v>
      </c>
      <c r="R5517" s="6" t="s">
        <v>7734</v>
      </c>
      <c r="S5517" s="6"/>
      <c r="T5517" s="6" t="s">
        <v>4443</v>
      </c>
      <c r="U5517">
        <f t="shared" si="86"/>
        <v>2</v>
      </c>
    </row>
    <row r="5518" spans="1:21" x14ac:dyDescent="0.2">
      <c r="A5518" s="6" t="s">
        <v>14262</v>
      </c>
      <c r="B5518" s="6" t="s">
        <v>14247</v>
      </c>
      <c r="C5518" s="6">
        <v>3540055</v>
      </c>
      <c r="D5518" s="6" t="s">
        <v>6954</v>
      </c>
      <c r="E5518" s="6" t="s">
        <v>6955</v>
      </c>
      <c r="F5518" s="6" t="s">
        <v>6402</v>
      </c>
      <c r="G5518" s="6">
        <v>820</v>
      </c>
      <c r="H5518" s="6">
        <v>1997</v>
      </c>
      <c r="I5518" s="6">
        <v>0</v>
      </c>
      <c r="J5518" s="6">
        <v>1</v>
      </c>
      <c r="K5518" s="6">
        <v>0</v>
      </c>
      <c r="L5518" s="6"/>
      <c r="M5518" s="6">
        <v>2022</v>
      </c>
      <c r="N5518" s="6" t="s">
        <v>7745</v>
      </c>
      <c r="O5518" s="6" t="s">
        <v>14263</v>
      </c>
      <c r="P5518" s="6"/>
      <c r="Q5518" s="6" t="s">
        <v>7733</v>
      </c>
      <c r="R5518" s="6" t="s">
        <v>7734</v>
      </c>
      <c r="S5518" s="6"/>
      <c r="T5518" s="6" t="s">
        <v>4431</v>
      </c>
      <c r="U5518">
        <f t="shared" si="86"/>
        <v>1</v>
      </c>
    </row>
    <row r="5519" spans="1:21" x14ac:dyDescent="0.2">
      <c r="A5519" s="6" t="s">
        <v>14268</v>
      </c>
      <c r="B5519" s="6" t="s">
        <v>14269</v>
      </c>
      <c r="C5519" s="6">
        <v>3549060</v>
      </c>
      <c r="D5519" s="6" t="s">
        <v>6738</v>
      </c>
      <c r="E5519" s="6" t="s">
        <v>11419</v>
      </c>
      <c r="F5519" s="6" t="s">
        <v>6402</v>
      </c>
      <c r="G5519" s="6">
        <v>690</v>
      </c>
      <c r="H5519" s="6">
        <v>1185</v>
      </c>
      <c r="I5519" s="6">
        <v>1</v>
      </c>
      <c r="J5519" s="6">
        <v>1</v>
      </c>
      <c r="K5519" s="6">
        <v>0</v>
      </c>
      <c r="L5519" s="6"/>
      <c r="M5519" s="6">
        <v>2022</v>
      </c>
      <c r="N5519" s="6" t="s">
        <v>7732</v>
      </c>
      <c r="O5519" s="6">
        <v>99</v>
      </c>
      <c r="P5519" s="6"/>
      <c r="Q5519" s="6" t="s">
        <v>7733</v>
      </c>
      <c r="R5519" s="6" t="s">
        <v>7734</v>
      </c>
      <c r="S5519" s="6"/>
      <c r="T5519" s="6" t="s">
        <v>1149</v>
      </c>
      <c r="U5519">
        <f t="shared" si="86"/>
        <v>2</v>
      </c>
    </row>
    <row r="5520" spans="1:21" x14ac:dyDescent="0.2">
      <c r="A5520" s="6" t="s">
        <v>14268</v>
      </c>
      <c r="B5520" s="6" t="s">
        <v>14269</v>
      </c>
      <c r="C5520" s="6">
        <v>3549060</v>
      </c>
      <c r="D5520" s="6" t="s">
        <v>6738</v>
      </c>
      <c r="E5520" s="6" t="s">
        <v>14270</v>
      </c>
      <c r="F5520" s="6" t="s">
        <v>6402</v>
      </c>
      <c r="G5520" s="6">
        <v>495</v>
      </c>
      <c r="H5520" s="6">
        <v>1185</v>
      </c>
      <c r="I5520" s="6">
        <v>0</v>
      </c>
      <c r="J5520" s="6">
        <v>0</v>
      </c>
      <c r="K5520" s="6">
        <v>0</v>
      </c>
      <c r="L5520" s="6"/>
      <c r="M5520" s="6">
        <v>2022</v>
      </c>
      <c r="N5520" s="6" t="s">
        <v>7732</v>
      </c>
      <c r="O5520" s="6">
        <v>99</v>
      </c>
      <c r="P5520" s="6"/>
      <c r="Q5520" s="6" t="s">
        <v>7733</v>
      </c>
      <c r="R5520" s="6" t="s">
        <v>7734</v>
      </c>
      <c r="S5520" s="6"/>
      <c r="T5520" s="6" t="s">
        <v>1150</v>
      </c>
      <c r="U5520">
        <f t="shared" si="86"/>
        <v>1</v>
      </c>
    </row>
    <row r="5521" spans="1:21" x14ac:dyDescent="0.2">
      <c r="A5521" s="6" t="s">
        <v>14271</v>
      </c>
      <c r="B5521" s="6" t="s">
        <v>14269</v>
      </c>
      <c r="C5521" s="6">
        <v>3549060</v>
      </c>
      <c r="D5521" s="6" t="s">
        <v>6406</v>
      </c>
      <c r="E5521" s="6" t="s">
        <v>6445</v>
      </c>
      <c r="F5521" s="6" t="s">
        <v>6402</v>
      </c>
      <c r="G5521" s="6">
        <v>509</v>
      </c>
      <c r="H5521" s="6">
        <v>4023</v>
      </c>
      <c r="I5521" s="6">
        <v>1</v>
      </c>
      <c r="J5521" s="6">
        <v>1</v>
      </c>
      <c r="K5521" s="6">
        <v>0</v>
      </c>
      <c r="L5521" s="6"/>
      <c r="M5521" s="6">
        <v>2022</v>
      </c>
      <c r="N5521" s="6" t="s">
        <v>7745</v>
      </c>
      <c r="O5521" s="6">
        <v>99</v>
      </c>
      <c r="P5521" s="6"/>
      <c r="Q5521" s="6" t="s">
        <v>7733</v>
      </c>
      <c r="R5521" s="6" t="s">
        <v>7734</v>
      </c>
      <c r="S5521" s="6"/>
      <c r="T5521" s="6" t="s">
        <v>4978</v>
      </c>
      <c r="U5521">
        <f t="shared" si="86"/>
        <v>11</v>
      </c>
    </row>
    <row r="5522" spans="1:21" x14ac:dyDescent="0.2">
      <c r="A5522" s="6" t="s">
        <v>14271</v>
      </c>
      <c r="B5522" s="6" t="s">
        <v>14269</v>
      </c>
      <c r="C5522" s="6">
        <v>3549060</v>
      </c>
      <c r="D5522" s="6" t="s">
        <v>6696</v>
      </c>
      <c r="E5522" s="6" t="s">
        <v>7590</v>
      </c>
      <c r="F5522" s="6" t="s">
        <v>6402</v>
      </c>
      <c r="G5522" s="6">
        <v>233</v>
      </c>
      <c r="H5522" s="6">
        <v>4023</v>
      </c>
      <c r="I5522" s="6">
        <v>0</v>
      </c>
      <c r="J5522" s="6">
        <v>0</v>
      </c>
      <c r="K5522" s="6">
        <v>0</v>
      </c>
      <c r="L5522" s="6"/>
      <c r="M5522" s="6">
        <v>2022</v>
      </c>
      <c r="N5522" s="6" t="s">
        <v>7745</v>
      </c>
      <c r="O5522" s="6">
        <v>99</v>
      </c>
      <c r="P5522" s="6"/>
      <c r="Q5522" s="6" t="s">
        <v>7733</v>
      </c>
      <c r="R5522" s="6" t="s">
        <v>7734</v>
      </c>
      <c r="S5522" s="6"/>
      <c r="T5522" s="6" t="s">
        <v>4979</v>
      </c>
      <c r="U5522">
        <f t="shared" si="86"/>
        <v>10</v>
      </c>
    </row>
    <row r="5523" spans="1:21" x14ac:dyDescent="0.2">
      <c r="A5523" s="6" t="s">
        <v>14271</v>
      </c>
      <c r="B5523" s="6" t="s">
        <v>14269</v>
      </c>
      <c r="C5523" s="6">
        <v>3549060</v>
      </c>
      <c r="D5523" s="6" t="s">
        <v>6822</v>
      </c>
      <c r="E5523" s="6" t="s">
        <v>14272</v>
      </c>
      <c r="F5523" s="6" t="s">
        <v>6402</v>
      </c>
      <c r="G5523" s="6">
        <v>61</v>
      </c>
      <c r="H5523" s="6">
        <v>4023</v>
      </c>
      <c r="I5523" s="6">
        <v>0</v>
      </c>
      <c r="J5523" s="6">
        <v>0</v>
      </c>
      <c r="K5523" s="6">
        <v>0</v>
      </c>
      <c r="L5523" s="6"/>
      <c r="M5523" s="6">
        <v>2022</v>
      </c>
      <c r="N5523" s="6" t="s">
        <v>7745</v>
      </c>
      <c r="O5523" s="6">
        <v>99</v>
      </c>
      <c r="P5523" s="6"/>
      <c r="Q5523" s="6" t="s">
        <v>7733</v>
      </c>
      <c r="R5523" s="6" t="s">
        <v>7734</v>
      </c>
      <c r="S5523" s="6"/>
      <c r="T5523" s="6" t="s">
        <v>4980</v>
      </c>
      <c r="U5523">
        <f t="shared" si="86"/>
        <v>9</v>
      </c>
    </row>
    <row r="5524" spans="1:21" x14ac:dyDescent="0.2">
      <c r="A5524" s="6" t="s">
        <v>14271</v>
      </c>
      <c r="B5524" s="6" t="s">
        <v>14269</v>
      </c>
      <c r="C5524" s="6">
        <v>3549060</v>
      </c>
      <c r="D5524" s="6" t="s">
        <v>6895</v>
      </c>
      <c r="E5524" s="6" t="s">
        <v>14273</v>
      </c>
      <c r="F5524" s="6" t="s">
        <v>6402</v>
      </c>
      <c r="G5524" s="6">
        <v>403</v>
      </c>
      <c r="H5524" s="6">
        <v>4023</v>
      </c>
      <c r="I5524" s="6">
        <v>0</v>
      </c>
      <c r="J5524" s="6">
        <v>0</v>
      </c>
      <c r="K5524" s="6">
        <v>0</v>
      </c>
      <c r="L5524" s="6"/>
      <c r="M5524" s="6">
        <v>2022</v>
      </c>
      <c r="N5524" s="6" t="s">
        <v>7745</v>
      </c>
      <c r="O5524" s="6">
        <v>99</v>
      </c>
      <c r="P5524" s="6"/>
      <c r="Q5524" s="6" t="s">
        <v>7733</v>
      </c>
      <c r="R5524" s="6" t="s">
        <v>7734</v>
      </c>
      <c r="S5524" s="6"/>
      <c r="T5524" s="6" t="s">
        <v>4981</v>
      </c>
      <c r="U5524">
        <f t="shared" si="86"/>
        <v>8</v>
      </c>
    </row>
    <row r="5525" spans="1:21" x14ac:dyDescent="0.2">
      <c r="A5525" s="6" t="s">
        <v>14271</v>
      </c>
      <c r="B5525" s="6" t="s">
        <v>14269</v>
      </c>
      <c r="C5525" s="6">
        <v>3549060</v>
      </c>
      <c r="D5525" s="6" t="s">
        <v>6815</v>
      </c>
      <c r="E5525" s="6" t="s">
        <v>6811</v>
      </c>
      <c r="F5525" s="6" t="s">
        <v>6402</v>
      </c>
      <c r="G5525" s="6">
        <v>419</v>
      </c>
      <c r="H5525" s="6">
        <v>4023</v>
      </c>
      <c r="I5525" s="6">
        <v>1</v>
      </c>
      <c r="J5525" s="6">
        <v>1</v>
      </c>
      <c r="K5525" s="6">
        <v>0</v>
      </c>
      <c r="L5525" s="6"/>
      <c r="M5525" s="6">
        <v>2022</v>
      </c>
      <c r="N5525" s="6" t="s">
        <v>7745</v>
      </c>
      <c r="O5525" s="6">
        <v>99</v>
      </c>
      <c r="P5525" s="6"/>
      <c r="Q5525" s="6" t="s">
        <v>7733</v>
      </c>
      <c r="R5525" s="6" t="s">
        <v>7734</v>
      </c>
      <c r="S5525" s="6"/>
      <c r="T5525" s="6" t="s">
        <v>4977</v>
      </c>
      <c r="U5525">
        <f t="shared" si="86"/>
        <v>7</v>
      </c>
    </row>
    <row r="5526" spans="1:21" x14ac:dyDescent="0.2">
      <c r="A5526" s="6" t="s">
        <v>14271</v>
      </c>
      <c r="B5526" s="6" t="s">
        <v>14269</v>
      </c>
      <c r="C5526" s="6">
        <v>3549060</v>
      </c>
      <c r="D5526" s="6" t="s">
        <v>6612</v>
      </c>
      <c r="E5526" s="6" t="s">
        <v>7309</v>
      </c>
      <c r="F5526" s="6" t="s">
        <v>6402</v>
      </c>
      <c r="G5526" s="6">
        <v>262</v>
      </c>
      <c r="H5526" s="6">
        <v>4023</v>
      </c>
      <c r="I5526" s="6">
        <v>0</v>
      </c>
      <c r="J5526" s="6">
        <v>0</v>
      </c>
      <c r="K5526" s="6">
        <v>0</v>
      </c>
      <c r="L5526" s="6"/>
      <c r="M5526" s="6">
        <v>2022</v>
      </c>
      <c r="N5526" s="6" t="s">
        <v>7745</v>
      </c>
      <c r="O5526" s="6">
        <v>99</v>
      </c>
      <c r="P5526" s="6"/>
      <c r="Q5526" s="6" t="s">
        <v>7733</v>
      </c>
      <c r="R5526" s="6" t="s">
        <v>7734</v>
      </c>
      <c r="S5526" s="6"/>
      <c r="T5526" s="6" t="s">
        <v>4982</v>
      </c>
      <c r="U5526">
        <f t="shared" si="86"/>
        <v>6</v>
      </c>
    </row>
    <row r="5527" spans="1:21" x14ac:dyDescent="0.2">
      <c r="A5527" s="6" t="s">
        <v>14271</v>
      </c>
      <c r="B5527" s="6" t="s">
        <v>14269</v>
      </c>
      <c r="C5527" s="6">
        <v>3549060</v>
      </c>
      <c r="D5527" s="6" t="s">
        <v>6637</v>
      </c>
      <c r="E5527" s="6" t="s">
        <v>6526</v>
      </c>
      <c r="F5527" s="6" t="s">
        <v>6402</v>
      </c>
      <c r="G5527" s="6">
        <v>354</v>
      </c>
      <c r="H5527" s="6">
        <v>4023</v>
      </c>
      <c r="I5527" s="6">
        <v>0</v>
      </c>
      <c r="J5527" s="6">
        <v>0</v>
      </c>
      <c r="K5527" s="6">
        <v>0</v>
      </c>
      <c r="L5527" s="6"/>
      <c r="M5527" s="6">
        <v>2022</v>
      </c>
      <c r="N5527" s="6" t="s">
        <v>7745</v>
      </c>
      <c r="O5527" s="6">
        <v>99</v>
      </c>
      <c r="P5527" s="6"/>
      <c r="Q5527" s="6" t="s">
        <v>7733</v>
      </c>
      <c r="R5527" s="6" t="s">
        <v>7734</v>
      </c>
      <c r="S5527" s="6"/>
      <c r="T5527" s="6" t="s">
        <v>4983</v>
      </c>
      <c r="U5527">
        <f t="shared" si="86"/>
        <v>5</v>
      </c>
    </row>
    <row r="5528" spans="1:21" x14ac:dyDescent="0.2">
      <c r="A5528" s="6" t="s">
        <v>14271</v>
      </c>
      <c r="B5528" s="6" t="s">
        <v>14269</v>
      </c>
      <c r="C5528" s="6">
        <v>3549060</v>
      </c>
      <c r="D5528" s="6" t="s">
        <v>6774</v>
      </c>
      <c r="E5528" s="6" t="s">
        <v>14274</v>
      </c>
      <c r="F5528" s="6" t="s">
        <v>6402</v>
      </c>
      <c r="G5528" s="6">
        <v>536</v>
      </c>
      <c r="H5528" s="6">
        <v>4023</v>
      </c>
      <c r="I5528" s="6">
        <v>0</v>
      </c>
      <c r="J5528" s="6">
        <v>1</v>
      </c>
      <c r="K5528" s="6">
        <v>0</v>
      </c>
      <c r="L5528" s="6"/>
      <c r="M5528" s="6">
        <v>2022</v>
      </c>
      <c r="N5528" s="6" t="s">
        <v>7745</v>
      </c>
      <c r="O5528" s="6">
        <v>99</v>
      </c>
      <c r="P5528" s="6"/>
      <c r="Q5528" s="6" t="s">
        <v>7733</v>
      </c>
      <c r="R5528" s="6" t="s">
        <v>7734</v>
      </c>
      <c r="S5528" s="6"/>
      <c r="T5528" s="6" t="s">
        <v>4976</v>
      </c>
      <c r="U5528">
        <f t="shared" si="86"/>
        <v>4</v>
      </c>
    </row>
    <row r="5529" spans="1:21" x14ac:dyDescent="0.2">
      <c r="A5529" s="6" t="s">
        <v>14271</v>
      </c>
      <c r="B5529" s="6" t="s">
        <v>14269</v>
      </c>
      <c r="C5529" s="6">
        <v>3549060</v>
      </c>
      <c r="D5529" s="6" t="s">
        <v>7072</v>
      </c>
      <c r="E5529" s="6" t="s">
        <v>7270</v>
      </c>
      <c r="F5529" s="6" t="s">
        <v>6402</v>
      </c>
      <c r="G5529" s="6">
        <v>254</v>
      </c>
      <c r="H5529" s="6">
        <v>4023</v>
      </c>
      <c r="I5529" s="6">
        <v>0</v>
      </c>
      <c r="J5529" s="6">
        <v>0</v>
      </c>
      <c r="K5529" s="6">
        <v>0</v>
      </c>
      <c r="L5529" s="6"/>
      <c r="M5529" s="6">
        <v>2022</v>
      </c>
      <c r="N5529" s="6" t="s">
        <v>7745</v>
      </c>
      <c r="O5529" s="6">
        <v>99</v>
      </c>
      <c r="P5529" s="6"/>
      <c r="Q5529" s="6" t="s">
        <v>7733</v>
      </c>
      <c r="R5529" s="6" t="s">
        <v>7734</v>
      </c>
      <c r="S5529" s="6"/>
      <c r="T5529" s="6" t="s">
        <v>4984</v>
      </c>
      <c r="U5529">
        <f t="shared" si="86"/>
        <v>3</v>
      </c>
    </row>
    <row r="5530" spans="1:21" x14ac:dyDescent="0.2">
      <c r="A5530" s="6" t="s">
        <v>14271</v>
      </c>
      <c r="B5530" s="6" t="s">
        <v>14269</v>
      </c>
      <c r="C5530" s="6">
        <v>3549060</v>
      </c>
      <c r="D5530" s="6" t="s">
        <v>6851</v>
      </c>
      <c r="E5530" s="6" t="s">
        <v>6528</v>
      </c>
      <c r="F5530" s="6" t="s">
        <v>6402</v>
      </c>
      <c r="G5530" s="6">
        <v>359</v>
      </c>
      <c r="H5530" s="6">
        <v>4023</v>
      </c>
      <c r="I5530" s="6">
        <v>0</v>
      </c>
      <c r="J5530" s="6">
        <v>0</v>
      </c>
      <c r="K5530" s="6">
        <v>0</v>
      </c>
      <c r="L5530" s="6"/>
      <c r="M5530" s="6">
        <v>2022</v>
      </c>
      <c r="N5530" s="6" t="s">
        <v>7745</v>
      </c>
      <c r="O5530" s="6">
        <v>99</v>
      </c>
      <c r="P5530" s="6"/>
      <c r="Q5530" s="6" t="s">
        <v>7733</v>
      </c>
      <c r="R5530" s="6" t="s">
        <v>7734</v>
      </c>
      <c r="S5530" s="6"/>
      <c r="T5530" s="6" t="s">
        <v>4985</v>
      </c>
      <c r="U5530">
        <f t="shared" si="86"/>
        <v>2</v>
      </c>
    </row>
    <row r="5531" spans="1:21" x14ac:dyDescent="0.2">
      <c r="A5531" s="6" t="s">
        <v>14271</v>
      </c>
      <c r="B5531" s="6" t="s">
        <v>14269</v>
      </c>
      <c r="C5531" s="6">
        <v>3549060</v>
      </c>
      <c r="D5531" s="6" t="s">
        <v>14275</v>
      </c>
      <c r="E5531" s="6" t="s">
        <v>14276</v>
      </c>
      <c r="F5531" s="6" t="s">
        <v>6402</v>
      </c>
      <c r="G5531" s="6">
        <v>633</v>
      </c>
      <c r="H5531" s="6">
        <v>4023</v>
      </c>
      <c r="I5531" s="6">
        <v>1</v>
      </c>
      <c r="J5531" s="6">
        <v>1</v>
      </c>
      <c r="K5531" s="6">
        <v>0</v>
      </c>
      <c r="L5531" s="6"/>
      <c r="M5531" s="6">
        <v>2022</v>
      </c>
      <c r="N5531" s="6" t="s">
        <v>7745</v>
      </c>
      <c r="O5531" s="6">
        <v>99</v>
      </c>
      <c r="P5531" s="6"/>
      <c r="Q5531" s="6" t="s">
        <v>7733</v>
      </c>
      <c r="R5531" s="6" t="s">
        <v>7734</v>
      </c>
      <c r="S5531" s="6"/>
      <c r="T5531" s="6" t="s">
        <v>4975</v>
      </c>
      <c r="U5531">
        <f t="shared" si="86"/>
        <v>1</v>
      </c>
    </row>
    <row r="5532" spans="1:21" x14ac:dyDescent="0.2">
      <c r="A5532" s="6" t="s">
        <v>14277</v>
      </c>
      <c r="B5532" s="6" t="s">
        <v>14278</v>
      </c>
      <c r="C5532" s="6">
        <v>3546018</v>
      </c>
      <c r="D5532" s="6" t="s">
        <v>9442</v>
      </c>
      <c r="E5532" s="6" t="s">
        <v>14279</v>
      </c>
      <c r="F5532" s="6" t="s">
        <v>6402</v>
      </c>
      <c r="G5532" s="6">
        <v>1204</v>
      </c>
      <c r="H5532" s="6">
        <v>2268</v>
      </c>
      <c r="I5532" s="6">
        <v>0</v>
      </c>
      <c r="J5532" s="6">
        <v>1</v>
      </c>
      <c r="K5532" s="6">
        <v>0</v>
      </c>
      <c r="L5532" s="6"/>
      <c r="M5532" s="6">
        <v>2022</v>
      </c>
      <c r="N5532" s="6" t="s">
        <v>7732</v>
      </c>
      <c r="O5532" s="6">
        <v>99</v>
      </c>
      <c r="P5532" s="6"/>
      <c r="Q5532" s="6" t="s">
        <v>7733</v>
      </c>
      <c r="R5532" s="6" t="s">
        <v>7734</v>
      </c>
      <c r="S5532" s="6"/>
      <c r="T5532" s="6" t="s">
        <v>477</v>
      </c>
      <c r="U5532">
        <f t="shared" si="86"/>
        <v>2</v>
      </c>
    </row>
    <row r="5533" spans="1:21" x14ac:dyDescent="0.2">
      <c r="A5533" s="6" t="s">
        <v>14277</v>
      </c>
      <c r="B5533" s="6" t="s">
        <v>14278</v>
      </c>
      <c r="C5533" s="6">
        <v>3546018</v>
      </c>
      <c r="D5533" s="6" t="s">
        <v>6459</v>
      </c>
      <c r="E5533" s="6" t="s">
        <v>6829</v>
      </c>
      <c r="F5533" s="6" t="s">
        <v>6402</v>
      </c>
      <c r="G5533" s="6">
        <v>1064</v>
      </c>
      <c r="H5533" s="6">
        <v>2268</v>
      </c>
      <c r="I5533" s="6">
        <v>0</v>
      </c>
      <c r="J5533" s="6">
        <v>0</v>
      </c>
      <c r="K5533" s="6">
        <v>0</v>
      </c>
      <c r="L5533" s="6"/>
      <c r="M5533" s="6">
        <v>2022</v>
      </c>
      <c r="N5533" s="6" t="s">
        <v>7732</v>
      </c>
      <c r="O5533" s="6">
        <v>99</v>
      </c>
      <c r="P5533" s="6"/>
      <c r="Q5533" s="6" t="s">
        <v>7733</v>
      </c>
      <c r="R5533" s="6" t="s">
        <v>7734</v>
      </c>
      <c r="S5533" s="6"/>
      <c r="T5533" s="6" t="s">
        <v>478</v>
      </c>
      <c r="U5533">
        <f t="shared" si="86"/>
        <v>1</v>
      </c>
    </row>
    <row r="5534" spans="1:21" x14ac:dyDescent="0.2">
      <c r="A5534" s="6" t="s">
        <v>14280</v>
      </c>
      <c r="B5534" s="6" t="s">
        <v>14278</v>
      </c>
      <c r="C5534" s="6">
        <v>3546018</v>
      </c>
      <c r="D5534" s="6" t="s">
        <v>7418</v>
      </c>
      <c r="E5534" s="6" t="s">
        <v>9208</v>
      </c>
      <c r="F5534" s="6" t="s">
        <v>6402</v>
      </c>
      <c r="G5534" s="6">
        <v>0</v>
      </c>
      <c r="H5534" s="6"/>
      <c r="I5534" s="6">
        <v>1</v>
      </c>
      <c r="J5534" s="6">
        <v>1</v>
      </c>
      <c r="K5534" s="6">
        <v>1</v>
      </c>
      <c r="L5534" s="6"/>
      <c r="M5534" s="6">
        <v>2022</v>
      </c>
      <c r="N5534" s="6" t="s">
        <v>7745</v>
      </c>
      <c r="O5534" s="6">
        <v>1</v>
      </c>
      <c r="P5534" s="6"/>
      <c r="Q5534" s="6" t="s">
        <v>7733</v>
      </c>
      <c r="R5534" s="6" t="s">
        <v>7734</v>
      </c>
      <c r="S5534" s="6"/>
      <c r="T5534" s="6" t="s">
        <v>1528</v>
      </c>
      <c r="U5534">
        <f t="shared" si="86"/>
        <v>1</v>
      </c>
    </row>
    <row r="5535" spans="1:21" x14ac:dyDescent="0.2">
      <c r="A5535" s="6" t="s">
        <v>14281</v>
      </c>
      <c r="B5535" s="6" t="s">
        <v>14278</v>
      </c>
      <c r="C5535" s="6">
        <v>3546018</v>
      </c>
      <c r="D5535" s="6" t="s">
        <v>6794</v>
      </c>
      <c r="E5535" s="6" t="s">
        <v>6761</v>
      </c>
      <c r="F5535" s="6" t="s">
        <v>6402</v>
      </c>
      <c r="G5535" s="6">
        <v>798</v>
      </c>
      <c r="H5535" s="6">
        <v>2743</v>
      </c>
      <c r="I5535" s="6">
        <v>1</v>
      </c>
      <c r="J5535" s="6">
        <v>1</v>
      </c>
      <c r="K5535" s="6">
        <v>0</v>
      </c>
      <c r="L5535" s="6"/>
      <c r="M5535" s="6">
        <v>2022</v>
      </c>
      <c r="N5535" s="6" t="s">
        <v>7745</v>
      </c>
      <c r="O5535" s="6">
        <v>2</v>
      </c>
      <c r="P5535" s="6"/>
      <c r="Q5535" s="6" t="s">
        <v>7733</v>
      </c>
      <c r="R5535" s="6" t="s">
        <v>7734</v>
      </c>
      <c r="S5535" s="6"/>
      <c r="T5535" s="6" t="s">
        <v>1527</v>
      </c>
      <c r="U5535">
        <f t="shared" si="86"/>
        <v>4</v>
      </c>
    </row>
    <row r="5536" spans="1:21" x14ac:dyDescent="0.2">
      <c r="A5536" s="6" t="s">
        <v>14281</v>
      </c>
      <c r="B5536" s="6" t="s">
        <v>14278</v>
      </c>
      <c r="C5536" s="6">
        <v>3546018</v>
      </c>
      <c r="D5536" s="6" t="s">
        <v>6554</v>
      </c>
      <c r="E5536" s="6" t="s">
        <v>14282</v>
      </c>
      <c r="F5536" s="6" t="s">
        <v>6402</v>
      </c>
      <c r="G5536" s="6">
        <v>454</v>
      </c>
      <c r="H5536" s="6">
        <v>2743</v>
      </c>
      <c r="I5536" s="6">
        <v>0</v>
      </c>
      <c r="J5536" s="6">
        <v>0</v>
      </c>
      <c r="K5536" s="6">
        <v>0</v>
      </c>
      <c r="L5536" s="6"/>
      <c r="M5536" s="6">
        <v>2022</v>
      </c>
      <c r="N5536" s="6" t="s">
        <v>7745</v>
      </c>
      <c r="O5536" s="6">
        <v>2</v>
      </c>
      <c r="P5536" s="6"/>
      <c r="Q5536" s="6" t="s">
        <v>7733</v>
      </c>
      <c r="R5536" s="6" t="s">
        <v>7734</v>
      </c>
      <c r="S5536" s="6"/>
      <c r="T5536" s="6" t="s">
        <v>1529</v>
      </c>
      <c r="U5536">
        <f t="shared" si="86"/>
        <v>3</v>
      </c>
    </row>
    <row r="5537" spans="1:21" x14ac:dyDescent="0.2">
      <c r="A5537" s="6" t="s">
        <v>14281</v>
      </c>
      <c r="B5537" s="6" t="s">
        <v>14278</v>
      </c>
      <c r="C5537" s="6">
        <v>3546018</v>
      </c>
      <c r="D5537" s="6" t="s">
        <v>10939</v>
      </c>
      <c r="E5537" s="6" t="s">
        <v>7060</v>
      </c>
      <c r="F5537" s="6" t="s">
        <v>6402</v>
      </c>
      <c r="G5537" s="6">
        <v>930</v>
      </c>
      <c r="H5537" s="6">
        <v>2743</v>
      </c>
      <c r="I5537" s="6">
        <v>0</v>
      </c>
      <c r="J5537" s="6">
        <v>1</v>
      </c>
      <c r="K5537" s="6">
        <v>0</v>
      </c>
      <c r="L5537" s="6"/>
      <c r="M5537" s="6">
        <v>2022</v>
      </c>
      <c r="N5537" s="6" t="s">
        <v>7745</v>
      </c>
      <c r="O5537" s="6">
        <v>2</v>
      </c>
      <c r="P5537" s="6"/>
      <c r="Q5537" s="6" t="s">
        <v>7733</v>
      </c>
      <c r="R5537" s="6" t="s">
        <v>7734</v>
      </c>
      <c r="S5537" s="6"/>
      <c r="T5537" s="6" t="s">
        <v>1526</v>
      </c>
      <c r="U5537">
        <f t="shared" si="86"/>
        <v>2</v>
      </c>
    </row>
    <row r="5538" spans="1:21" x14ac:dyDescent="0.2">
      <c r="A5538" s="6" t="s">
        <v>14281</v>
      </c>
      <c r="B5538" s="6" t="s">
        <v>14278</v>
      </c>
      <c r="C5538" s="6">
        <v>3546018</v>
      </c>
      <c r="D5538" s="6" t="s">
        <v>14283</v>
      </c>
      <c r="E5538" s="6" t="s">
        <v>6700</v>
      </c>
      <c r="F5538" s="6" t="s">
        <v>6402</v>
      </c>
      <c r="G5538" s="6">
        <v>561</v>
      </c>
      <c r="H5538" s="6">
        <v>2743</v>
      </c>
      <c r="I5538" s="6">
        <v>0</v>
      </c>
      <c r="J5538" s="6">
        <v>0</v>
      </c>
      <c r="K5538" s="6">
        <v>0</v>
      </c>
      <c r="L5538" s="6"/>
      <c r="M5538" s="6">
        <v>2022</v>
      </c>
      <c r="N5538" s="6" t="s">
        <v>7745</v>
      </c>
      <c r="O5538" s="6">
        <v>2</v>
      </c>
      <c r="P5538" s="6"/>
      <c r="Q5538" s="6" t="s">
        <v>7733</v>
      </c>
      <c r="R5538" s="6" t="s">
        <v>7734</v>
      </c>
      <c r="S5538" s="6"/>
      <c r="T5538" s="6" t="s">
        <v>1530</v>
      </c>
      <c r="U5538">
        <f t="shared" si="86"/>
        <v>1</v>
      </c>
    </row>
    <row r="5539" spans="1:21" x14ac:dyDescent="0.2">
      <c r="A5539" s="6" t="s">
        <v>14284</v>
      </c>
      <c r="B5539" s="6" t="s">
        <v>14278</v>
      </c>
      <c r="C5539" s="6">
        <v>3546018</v>
      </c>
      <c r="D5539" s="6" t="s">
        <v>6656</v>
      </c>
      <c r="E5539" s="6" t="s">
        <v>14285</v>
      </c>
      <c r="F5539" s="6" t="s">
        <v>6402</v>
      </c>
      <c r="G5539" s="6">
        <v>0</v>
      </c>
      <c r="H5539" s="6"/>
      <c r="I5539" s="6">
        <v>1</v>
      </c>
      <c r="J5539" s="6">
        <v>1</v>
      </c>
      <c r="K5539" s="6">
        <v>1</v>
      </c>
      <c r="L5539" s="6"/>
      <c r="M5539" s="6">
        <v>2022</v>
      </c>
      <c r="N5539" s="6" t="s">
        <v>7745</v>
      </c>
      <c r="O5539" s="6">
        <v>3</v>
      </c>
      <c r="P5539" s="6"/>
      <c r="Q5539" s="6" t="s">
        <v>7733</v>
      </c>
      <c r="R5539" s="6" t="s">
        <v>7734</v>
      </c>
      <c r="S5539" s="6"/>
      <c r="T5539" s="6" t="s">
        <v>1525</v>
      </c>
      <c r="U5539">
        <f t="shared" si="86"/>
        <v>1</v>
      </c>
    </row>
    <row r="5540" spans="1:21" x14ac:dyDescent="0.2">
      <c r="A5540" s="6" t="s">
        <v>14286</v>
      </c>
      <c r="B5540" s="6" t="s">
        <v>9668</v>
      </c>
      <c r="C5540" s="6">
        <v>3515015</v>
      </c>
      <c r="D5540" s="6" t="s">
        <v>9834</v>
      </c>
      <c r="E5540" s="6" t="s">
        <v>14287</v>
      </c>
      <c r="F5540" s="6" t="s">
        <v>6402</v>
      </c>
      <c r="G5540" s="6">
        <v>0</v>
      </c>
      <c r="H5540" s="6"/>
      <c r="I5540" s="6">
        <v>0</v>
      </c>
      <c r="J5540" s="6">
        <v>1</v>
      </c>
      <c r="K5540" s="6">
        <v>1</v>
      </c>
      <c r="L5540" s="6"/>
      <c r="M5540" s="6">
        <v>2022</v>
      </c>
      <c r="N5540" s="6" t="s">
        <v>7732</v>
      </c>
      <c r="O5540" s="6">
        <v>99</v>
      </c>
      <c r="P5540" s="6"/>
      <c r="Q5540" s="6" t="s">
        <v>7733</v>
      </c>
      <c r="R5540" s="6" t="s">
        <v>7734</v>
      </c>
      <c r="S5540" s="6"/>
      <c r="T5540" s="6" t="s">
        <v>1201</v>
      </c>
      <c r="U5540">
        <f t="shared" si="86"/>
        <v>1</v>
      </c>
    </row>
    <row r="5541" spans="1:21" x14ac:dyDescent="0.2">
      <c r="A5541" s="6" t="s">
        <v>14288</v>
      </c>
      <c r="B5541" s="6" t="s">
        <v>9668</v>
      </c>
      <c r="C5541" s="6">
        <v>3515015</v>
      </c>
      <c r="D5541" s="6" t="s">
        <v>6503</v>
      </c>
      <c r="E5541" s="6" t="s">
        <v>8463</v>
      </c>
      <c r="F5541" s="6" t="s">
        <v>6402</v>
      </c>
      <c r="G5541" s="6">
        <v>0</v>
      </c>
      <c r="H5541" s="6"/>
      <c r="I5541" s="6">
        <v>0</v>
      </c>
      <c r="J5541" s="6">
        <v>1</v>
      </c>
      <c r="K5541" s="6">
        <v>1</v>
      </c>
      <c r="L5541" s="6"/>
      <c r="M5541" s="6">
        <v>2022</v>
      </c>
      <c r="N5541" s="6" t="s">
        <v>7770</v>
      </c>
      <c r="O5541" s="6">
        <v>99</v>
      </c>
      <c r="P5541" s="6"/>
      <c r="Q5541" s="6" t="s">
        <v>7733</v>
      </c>
      <c r="R5541" s="6" t="s">
        <v>7734</v>
      </c>
      <c r="S5541" s="6"/>
      <c r="T5541" s="6" t="s">
        <v>5286</v>
      </c>
      <c r="U5541">
        <f t="shared" si="86"/>
        <v>1</v>
      </c>
    </row>
    <row r="5542" spans="1:21" x14ac:dyDescent="0.2">
      <c r="A5542" s="6" t="s">
        <v>14289</v>
      </c>
      <c r="B5542" s="6" t="s">
        <v>9668</v>
      </c>
      <c r="C5542" s="6">
        <v>3515015</v>
      </c>
      <c r="D5542" s="6" t="s">
        <v>6889</v>
      </c>
      <c r="E5542" s="6" t="s">
        <v>11994</v>
      </c>
      <c r="F5542" s="6" t="s">
        <v>6402</v>
      </c>
      <c r="G5542" s="6">
        <v>1121</v>
      </c>
      <c r="H5542" s="6">
        <v>1469</v>
      </c>
      <c r="I5542" s="6">
        <v>0</v>
      </c>
      <c r="J5542" s="6">
        <v>1</v>
      </c>
      <c r="K5542" s="6">
        <v>0</v>
      </c>
      <c r="L5542" s="6"/>
      <c r="M5542" s="6">
        <v>2022</v>
      </c>
      <c r="N5542" s="6" t="s">
        <v>7745</v>
      </c>
      <c r="O5542" s="6" t="s">
        <v>14290</v>
      </c>
      <c r="P5542" s="6"/>
      <c r="Q5542" s="6" t="s">
        <v>7733</v>
      </c>
      <c r="R5542" s="6" t="s">
        <v>7734</v>
      </c>
      <c r="S5542" s="6"/>
      <c r="T5542" s="6" t="s">
        <v>5285</v>
      </c>
      <c r="U5542">
        <f t="shared" si="86"/>
        <v>2</v>
      </c>
    </row>
    <row r="5543" spans="1:21" x14ac:dyDescent="0.2">
      <c r="A5543" s="6" t="s">
        <v>14289</v>
      </c>
      <c r="B5543" s="6" t="s">
        <v>9668</v>
      </c>
      <c r="C5543" s="6">
        <v>3515015</v>
      </c>
      <c r="D5543" s="6" t="s">
        <v>7045</v>
      </c>
      <c r="E5543" s="6" t="s">
        <v>14291</v>
      </c>
      <c r="F5543" s="6" t="s">
        <v>6402</v>
      </c>
      <c r="G5543" s="6">
        <v>348</v>
      </c>
      <c r="H5543" s="6">
        <v>1469</v>
      </c>
      <c r="I5543" s="6">
        <v>0</v>
      </c>
      <c r="J5543" s="6">
        <v>0</v>
      </c>
      <c r="K5543" s="6">
        <v>0</v>
      </c>
      <c r="L5543" s="6"/>
      <c r="M5543" s="6">
        <v>2022</v>
      </c>
      <c r="N5543" s="6" t="s">
        <v>7745</v>
      </c>
      <c r="O5543" s="6" t="s">
        <v>14290</v>
      </c>
      <c r="P5543" s="6"/>
      <c r="Q5543" s="6" t="s">
        <v>7733</v>
      </c>
      <c r="R5543" s="6" t="s">
        <v>7734</v>
      </c>
      <c r="S5543" s="6"/>
      <c r="T5543" s="6" t="s">
        <v>5287</v>
      </c>
      <c r="U5543">
        <f t="shared" si="86"/>
        <v>1</v>
      </c>
    </row>
    <row r="5544" spans="1:21" x14ac:dyDescent="0.2">
      <c r="A5544" s="6" t="s">
        <v>14292</v>
      </c>
      <c r="B5544" s="6" t="s">
        <v>9668</v>
      </c>
      <c r="C5544" s="6">
        <v>3515015</v>
      </c>
      <c r="D5544" s="6" t="s">
        <v>7344</v>
      </c>
      <c r="E5544" s="6" t="s">
        <v>7347</v>
      </c>
      <c r="F5544" s="6" t="s">
        <v>6402</v>
      </c>
      <c r="G5544" s="6">
        <v>423</v>
      </c>
      <c r="H5544" s="6">
        <v>1482</v>
      </c>
      <c r="I5544" s="6">
        <v>0</v>
      </c>
      <c r="J5544" s="6">
        <v>0</v>
      </c>
      <c r="K5544" s="6">
        <v>0</v>
      </c>
      <c r="L5544" s="6"/>
      <c r="M5544" s="6">
        <v>2022</v>
      </c>
      <c r="N5544" s="6" t="s">
        <v>7745</v>
      </c>
      <c r="O5544" s="6" t="s">
        <v>14293</v>
      </c>
      <c r="P5544" s="6"/>
      <c r="Q5544" s="6" t="s">
        <v>7733</v>
      </c>
      <c r="R5544" s="6" t="s">
        <v>7734</v>
      </c>
      <c r="S5544" s="6"/>
      <c r="T5544" s="6" t="s">
        <v>5288</v>
      </c>
      <c r="U5544">
        <f t="shared" si="86"/>
        <v>2</v>
      </c>
    </row>
    <row r="5545" spans="1:21" x14ac:dyDescent="0.2">
      <c r="A5545" s="6" t="s">
        <v>14292</v>
      </c>
      <c r="B5545" s="6" t="s">
        <v>9668</v>
      </c>
      <c r="C5545" s="6">
        <v>3515015</v>
      </c>
      <c r="D5545" s="6" t="s">
        <v>6609</v>
      </c>
      <c r="E5545" s="6" t="s">
        <v>6483</v>
      </c>
      <c r="F5545" s="6" t="s">
        <v>6402</v>
      </c>
      <c r="G5545" s="6">
        <v>1059</v>
      </c>
      <c r="H5545" s="6">
        <v>1482</v>
      </c>
      <c r="I5545" s="6">
        <v>0</v>
      </c>
      <c r="J5545" s="6">
        <v>1</v>
      </c>
      <c r="K5545" s="6">
        <v>0</v>
      </c>
      <c r="L5545" s="6"/>
      <c r="M5545" s="6">
        <v>2022</v>
      </c>
      <c r="N5545" s="6" t="s">
        <v>7745</v>
      </c>
      <c r="O5545" s="6" t="s">
        <v>14293</v>
      </c>
      <c r="P5545" s="6"/>
      <c r="Q5545" s="6" t="s">
        <v>7733</v>
      </c>
      <c r="R5545" s="6" t="s">
        <v>7734</v>
      </c>
      <c r="S5545" s="6"/>
      <c r="T5545" s="6" t="s">
        <v>5283</v>
      </c>
      <c r="U5545">
        <f t="shared" si="86"/>
        <v>1</v>
      </c>
    </row>
    <row r="5546" spans="1:21" x14ac:dyDescent="0.2">
      <c r="A5546" s="6" t="s">
        <v>14294</v>
      </c>
      <c r="B5546" s="6" t="s">
        <v>9668</v>
      </c>
      <c r="C5546" s="6">
        <v>3515015</v>
      </c>
      <c r="D5546" s="6" t="s">
        <v>7529</v>
      </c>
      <c r="E5546" s="6" t="s">
        <v>7317</v>
      </c>
      <c r="F5546" s="6" t="s">
        <v>6402</v>
      </c>
      <c r="G5546" s="6">
        <v>202</v>
      </c>
      <c r="H5546" s="6">
        <v>1099</v>
      </c>
      <c r="I5546" s="6">
        <v>1</v>
      </c>
      <c r="J5546" s="6">
        <v>0</v>
      </c>
      <c r="K5546" s="6">
        <v>0</v>
      </c>
      <c r="L5546" s="6"/>
      <c r="M5546" s="6">
        <v>2022</v>
      </c>
      <c r="N5546" s="6" t="s">
        <v>7745</v>
      </c>
      <c r="O5546" s="6" t="s">
        <v>14295</v>
      </c>
      <c r="P5546" s="6"/>
      <c r="Q5546" s="6" t="s">
        <v>7733</v>
      </c>
      <c r="R5546" s="6" t="s">
        <v>7734</v>
      </c>
      <c r="S5546" s="6"/>
      <c r="T5546" s="6" t="s">
        <v>5289</v>
      </c>
      <c r="U5546">
        <f t="shared" si="86"/>
        <v>2</v>
      </c>
    </row>
    <row r="5547" spans="1:21" x14ac:dyDescent="0.2">
      <c r="A5547" s="6" t="s">
        <v>14294</v>
      </c>
      <c r="B5547" s="6" t="s">
        <v>9668</v>
      </c>
      <c r="C5547" s="6">
        <v>3515015</v>
      </c>
      <c r="D5547" s="6" t="s">
        <v>6434</v>
      </c>
      <c r="E5547" s="6" t="s">
        <v>7469</v>
      </c>
      <c r="F5547" s="6" t="s">
        <v>6402</v>
      </c>
      <c r="G5547" s="6">
        <v>897</v>
      </c>
      <c r="H5547" s="6">
        <v>1099</v>
      </c>
      <c r="I5547" s="6">
        <v>0</v>
      </c>
      <c r="J5547" s="6">
        <v>1</v>
      </c>
      <c r="K5547" s="6">
        <v>0</v>
      </c>
      <c r="L5547" s="6"/>
      <c r="M5547" s="6">
        <v>2022</v>
      </c>
      <c r="N5547" s="6" t="s">
        <v>7745</v>
      </c>
      <c r="O5547" s="6" t="s">
        <v>14295</v>
      </c>
      <c r="P5547" s="6"/>
      <c r="Q5547" s="6" t="s">
        <v>7733</v>
      </c>
      <c r="R5547" s="6" t="s">
        <v>7734</v>
      </c>
      <c r="S5547" s="6"/>
      <c r="T5547" s="6" t="s">
        <v>5281</v>
      </c>
      <c r="U5547">
        <f t="shared" si="86"/>
        <v>1</v>
      </c>
    </row>
    <row r="5548" spans="1:21" x14ac:dyDescent="0.2">
      <c r="A5548" s="6" t="s">
        <v>14296</v>
      </c>
      <c r="B5548" s="6" t="s">
        <v>14297</v>
      </c>
      <c r="C5548" s="6">
        <v>3556106</v>
      </c>
      <c r="D5548" s="6" t="s">
        <v>6624</v>
      </c>
      <c r="E5548" s="6" t="s">
        <v>14298</v>
      </c>
      <c r="F5548" s="6" t="s">
        <v>6402</v>
      </c>
      <c r="G5548" s="6">
        <v>226</v>
      </c>
      <c r="H5548" s="6">
        <v>435</v>
      </c>
      <c r="I5548" s="6">
        <v>1</v>
      </c>
      <c r="J5548" s="6">
        <v>1</v>
      </c>
      <c r="K5548" s="6">
        <v>0</v>
      </c>
      <c r="L5548" s="6"/>
      <c r="M5548" s="6">
        <v>2022</v>
      </c>
      <c r="N5548" s="6" t="s">
        <v>7732</v>
      </c>
      <c r="O5548" s="6">
        <v>99</v>
      </c>
      <c r="P5548" s="6"/>
      <c r="Q5548" s="6" t="s">
        <v>7733</v>
      </c>
      <c r="R5548" s="6" t="s">
        <v>7734</v>
      </c>
      <c r="S5548" s="6"/>
      <c r="T5548" s="6" t="s">
        <v>1002</v>
      </c>
      <c r="U5548">
        <f t="shared" si="86"/>
        <v>3</v>
      </c>
    </row>
    <row r="5549" spans="1:21" x14ac:dyDescent="0.2">
      <c r="A5549" s="6" t="s">
        <v>14296</v>
      </c>
      <c r="B5549" s="6" t="s">
        <v>14297</v>
      </c>
      <c r="C5549" s="6">
        <v>3556106</v>
      </c>
      <c r="D5549" s="6" t="s">
        <v>6815</v>
      </c>
      <c r="E5549" s="6" t="s">
        <v>14299</v>
      </c>
      <c r="F5549" s="6" t="s">
        <v>6402</v>
      </c>
      <c r="G5549" s="6">
        <v>121</v>
      </c>
      <c r="H5549" s="6">
        <v>435</v>
      </c>
      <c r="I5549" s="6">
        <v>0</v>
      </c>
      <c r="J5549" s="6">
        <v>0</v>
      </c>
      <c r="K5549" s="6">
        <v>0</v>
      </c>
      <c r="L5549" s="6"/>
      <c r="M5549" s="6">
        <v>2022</v>
      </c>
      <c r="N5549" s="6" t="s">
        <v>7732</v>
      </c>
      <c r="O5549" s="6">
        <v>99</v>
      </c>
      <c r="P5549" s="6"/>
      <c r="Q5549" s="6" t="s">
        <v>7733</v>
      </c>
      <c r="R5549" s="6" t="s">
        <v>7734</v>
      </c>
      <c r="S5549" s="6"/>
      <c r="T5549" s="6" t="s">
        <v>1003</v>
      </c>
      <c r="U5549">
        <f t="shared" si="86"/>
        <v>2</v>
      </c>
    </row>
    <row r="5550" spans="1:21" x14ac:dyDescent="0.2">
      <c r="A5550" s="6" t="s">
        <v>14296</v>
      </c>
      <c r="B5550" s="6" t="s">
        <v>14297</v>
      </c>
      <c r="C5550" s="6">
        <v>3556106</v>
      </c>
      <c r="D5550" s="6" t="s">
        <v>6656</v>
      </c>
      <c r="E5550" s="6" t="s">
        <v>14300</v>
      </c>
      <c r="F5550" s="6" t="s">
        <v>6402</v>
      </c>
      <c r="G5550" s="6">
        <v>88</v>
      </c>
      <c r="H5550" s="6">
        <v>435</v>
      </c>
      <c r="I5550" s="6">
        <v>0</v>
      </c>
      <c r="J5550" s="6">
        <v>0</v>
      </c>
      <c r="K5550" s="6">
        <v>0</v>
      </c>
      <c r="L5550" s="6"/>
      <c r="M5550" s="6">
        <v>2022</v>
      </c>
      <c r="N5550" s="6" t="s">
        <v>7732</v>
      </c>
      <c r="O5550" s="6">
        <v>99</v>
      </c>
      <c r="P5550" s="6"/>
      <c r="Q5550" s="6" t="s">
        <v>7733</v>
      </c>
      <c r="R5550" s="6" t="s">
        <v>7734</v>
      </c>
      <c r="S5550" s="6"/>
      <c r="T5550" s="6" t="s">
        <v>1004</v>
      </c>
      <c r="U5550">
        <f t="shared" si="86"/>
        <v>1</v>
      </c>
    </row>
    <row r="5551" spans="1:21" x14ac:dyDescent="0.2">
      <c r="A5551" s="6" t="s">
        <v>14301</v>
      </c>
      <c r="B5551" s="6" t="s">
        <v>14297</v>
      </c>
      <c r="C5551" s="6">
        <v>3556106</v>
      </c>
      <c r="D5551" s="6" t="s">
        <v>14302</v>
      </c>
      <c r="E5551" s="6" t="s">
        <v>14300</v>
      </c>
      <c r="F5551" s="6" t="s">
        <v>6402</v>
      </c>
      <c r="G5551" s="6">
        <v>279</v>
      </c>
      <c r="H5551" s="6">
        <v>1610</v>
      </c>
      <c r="I5551" s="6">
        <v>1</v>
      </c>
      <c r="J5551" s="6">
        <v>1</v>
      </c>
      <c r="K5551" s="6">
        <v>0</v>
      </c>
      <c r="L5551" s="6"/>
      <c r="M5551" s="6">
        <v>2022</v>
      </c>
      <c r="N5551" s="6" t="s">
        <v>7745</v>
      </c>
      <c r="O5551" s="6">
        <v>99</v>
      </c>
      <c r="P5551" s="6"/>
      <c r="Q5551" s="6" t="s">
        <v>7733</v>
      </c>
      <c r="R5551" s="6" t="s">
        <v>7734</v>
      </c>
      <c r="S5551" s="6"/>
      <c r="T5551" s="6" t="s">
        <v>4152</v>
      </c>
      <c r="U5551">
        <f t="shared" si="86"/>
        <v>8</v>
      </c>
    </row>
    <row r="5552" spans="1:21" x14ac:dyDescent="0.2">
      <c r="A5552" s="6" t="s">
        <v>14301</v>
      </c>
      <c r="B5552" s="6" t="s">
        <v>14297</v>
      </c>
      <c r="C5552" s="6">
        <v>3556106</v>
      </c>
      <c r="D5552" s="6" t="s">
        <v>7630</v>
      </c>
      <c r="E5552" s="6" t="s">
        <v>6401</v>
      </c>
      <c r="F5552" s="6" t="s">
        <v>6402</v>
      </c>
      <c r="G5552" s="6">
        <v>313</v>
      </c>
      <c r="H5552" s="6">
        <v>1610</v>
      </c>
      <c r="I5552" s="6">
        <v>0</v>
      </c>
      <c r="J5552" s="6">
        <v>1</v>
      </c>
      <c r="K5552" s="6">
        <v>0</v>
      </c>
      <c r="L5552" s="6"/>
      <c r="M5552" s="6">
        <v>2022</v>
      </c>
      <c r="N5552" s="6" t="s">
        <v>7745</v>
      </c>
      <c r="O5552" s="6">
        <v>99</v>
      </c>
      <c r="P5552" s="6"/>
      <c r="Q5552" s="6" t="s">
        <v>7733</v>
      </c>
      <c r="R5552" s="6" t="s">
        <v>7734</v>
      </c>
      <c r="S5552" s="6"/>
      <c r="T5552" s="6" t="s">
        <v>4151</v>
      </c>
      <c r="U5552">
        <f t="shared" si="86"/>
        <v>7</v>
      </c>
    </row>
    <row r="5553" spans="1:21" x14ac:dyDescent="0.2">
      <c r="A5553" s="6" t="s">
        <v>14301</v>
      </c>
      <c r="B5553" s="6" t="s">
        <v>14297</v>
      </c>
      <c r="C5553" s="6">
        <v>3556106</v>
      </c>
      <c r="D5553" s="6" t="s">
        <v>14303</v>
      </c>
      <c r="E5553" s="6" t="s">
        <v>7266</v>
      </c>
      <c r="F5553" s="6" t="s">
        <v>6402</v>
      </c>
      <c r="G5553" s="6">
        <v>171</v>
      </c>
      <c r="H5553" s="6">
        <v>1610</v>
      </c>
      <c r="I5553" s="6">
        <v>1</v>
      </c>
      <c r="J5553" s="6">
        <v>0</v>
      </c>
      <c r="K5553" s="6">
        <v>0</v>
      </c>
      <c r="L5553" s="6"/>
      <c r="M5553" s="6">
        <v>2022</v>
      </c>
      <c r="N5553" s="6" t="s">
        <v>7745</v>
      </c>
      <c r="O5553" s="6">
        <v>99</v>
      </c>
      <c r="P5553" s="6"/>
      <c r="Q5553" s="6" t="s">
        <v>7733</v>
      </c>
      <c r="R5553" s="6" t="s">
        <v>7734</v>
      </c>
      <c r="S5553" s="6"/>
      <c r="T5553" s="6" t="s">
        <v>4153</v>
      </c>
      <c r="U5553">
        <f t="shared" si="86"/>
        <v>6</v>
      </c>
    </row>
    <row r="5554" spans="1:21" x14ac:dyDescent="0.2">
      <c r="A5554" s="6" t="s">
        <v>14301</v>
      </c>
      <c r="B5554" s="6" t="s">
        <v>14297</v>
      </c>
      <c r="C5554" s="6">
        <v>3556106</v>
      </c>
      <c r="D5554" s="6" t="s">
        <v>6802</v>
      </c>
      <c r="E5554" s="6" t="s">
        <v>14304</v>
      </c>
      <c r="F5554" s="6" t="s">
        <v>6402</v>
      </c>
      <c r="G5554" s="6">
        <v>266</v>
      </c>
      <c r="H5554" s="6">
        <v>1610</v>
      </c>
      <c r="I5554" s="6">
        <v>1</v>
      </c>
      <c r="J5554" s="6">
        <v>1</v>
      </c>
      <c r="K5554" s="6">
        <v>0</v>
      </c>
      <c r="L5554" s="6"/>
      <c r="M5554" s="6">
        <v>2022</v>
      </c>
      <c r="N5554" s="6" t="s">
        <v>7745</v>
      </c>
      <c r="O5554" s="6">
        <v>99</v>
      </c>
      <c r="P5554" s="6"/>
      <c r="Q5554" s="6" t="s">
        <v>7733</v>
      </c>
      <c r="R5554" s="6" t="s">
        <v>7734</v>
      </c>
      <c r="S5554" s="6"/>
      <c r="T5554" s="6" t="s">
        <v>4150</v>
      </c>
      <c r="U5554">
        <f t="shared" si="86"/>
        <v>5</v>
      </c>
    </row>
    <row r="5555" spans="1:21" x14ac:dyDescent="0.2">
      <c r="A5555" s="6" t="s">
        <v>14301</v>
      </c>
      <c r="B5555" s="6" t="s">
        <v>14297</v>
      </c>
      <c r="C5555" s="6">
        <v>3556106</v>
      </c>
      <c r="D5555" s="6" t="s">
        <v>6895</v>
      </c>
      <c r="E5555" s="6" t="s">
        <v>14305</v>
      </c>
      <c r="F5555" s="6" t="s">
        <v>6402</v>
      </c>
      <c r="G5555" s="6">
        <v>109</v>
      </c>
      <c r="H5555" s="6">
        <v>1610</v>
      </c>
      <c r="I5555" s="6">
        <v>0</v>
      </c>
      <c r="J5555" s="6">
        <v>0</v>
      </c>
      <c r="K5555" s="6">
        <v>0</v>
      </c>
      <c r="L5555" s="6"/>
      <c r="M5555" s="6">
        <v>2022</v>
      </c>
      <c r="N5555" s="6" t="s">
        <v>7745</v>
      </c>
      <c r="O5555" s="6">
        <v>99</v>
      </c>
      <c r="P5555" s="6"/>
      <c r="Q5555" s="6" t="s">
        <v>7733</v>
      </c>
      <c r="R5555" s="6" t="s">
        <v>7734</v>
      </c>
      <c r="S5555" s="6"/>
      <c r="T5555" s="6" t="s">
        <v>4154</v>
      </c>
      <c r="U5555">
        <f t="shared" si="86"/>
        <v>4</v>
      </c>
    </row>
    <row r="5556" spans="1:21" x14ac:dyDescent="0.2">
      <c r="A5556" s="6" t="s">
        <v>14301</v>
      </c>
      <c r="B5556" s="6" t="s">
        <v>14297</v>
      </c>
      <c r="C5556" s="6">
        <v>3556106</v>
      </c>
      <c r="D5556" s="6" t="s">
        <v>7484</v>
      </c>
      <c r="E5556" s="6" t="s">
        <v>14306</v>
      </c>
      <c r="F5556" s="6" t="s">
        <v>6402</v>
      </c>
      <c r="G5556" s="6">
        <v>229</v>
      </c>
      <c r="H5556" s="6">
        <v>1610</v>
      </c>
      <c r="I5556" s="6">
        <v>0</v>
      </c>
      <c r="J5556" s="6">
        <v>1</v>
      </c>
      <c r="K5556" s="6">
        <v>0</v>
      </c>
      <c r="L5556" s="6"/>
      <c r="M5556" s="6">
        <v>2022</v>
      </c>
      <c r="N5556" s="6" t="s">
        <v>7745</v>
      </c>
      <c r="O5556" s="6">
        <v>99</v>
      </c>
      <c r="P5556" s="6"/>
      <c r="Q5556" s="6" t="s">
        <v>7733</v>
      </c>
      <c r="R5556" s="6" t="s">
        <v>7734</v>
      </c>
      <c r="S5556" s="6"/>
      <c r="T5556" s="6" t="s">
        <v>4149</v>
      </c>
      <c r="U5556">
        <f t="shared" si="86"/>
        <v>3</v>
      </c>
    </row>
    <row r="5557" spans="1:21" x14ac:dyDescent="0.2">
      <c r="A5557" s="6" t="s">
        <v>14301</v>
      </c>
      <c r="B5557" s="6" t="s">
        <v>14297</v>
      </c>
      <c r="C5557" s="6">
        <v>3556106</v>
      </c>
      <c r="D5557" s="6" t="s">
        <v>7354</v>
      </c>
      <c r="E5557" s="6" t="s">
        <v>14307</v>
      </c>
      <c r="F5557" s="6" t="s">
        <v>6402</v>
      </c>
      <c r="G5557" s="6">
        <v>102</v>
      </c>
      <c r="H5557" s="6">
        <v>1610</v>
      </c>
      <c r="I5557" s="6">
        <v>0</v>
      </c>
      <c r="J5557" s="6">
        <v>0</v>
      </c>
      <c r="K5557" s="6">
        <v>0</v>
      </c>
      <c r="L5557" s="6"/>
      <c r="M5557" s="6">
        <v>2022</v>
      </c>
      <c r="N5557" s="6" t="s">
        <v>7745</v>
      </c>
      <c r="O5557" s="6">
        <v>99</v>
      </c>
      <c r="P5557" s="6"/>
      <c r="Q5557" s="6" t="s">
        <v>7733</v>
      </c>
      <c r="R5557" s="6" t="s">
        <v>7734</v>
      </c>
      <c r="S5557" s="6"/>
      <c r="T5557" s="6" t="s">
        <v>4155</v>
      </c>
      <c r="U5557">
        <f t="shared" si="86"/>
        <v>2</v>
      </c>
    </row>
    <row r="5558" spans="1:21" x14ac:dyDescent="0.2">
      <c r="A5558" s="6" t="s">
        <v>14301</v>
      </c>
      <c r="B5558" s="6" t="s">
        <v>14297</v>
      </c>
      <c r="C5558" s="6">
        <v>3556106</v>
      </c>
      <c r="D5558" s="6" t="s">
        <v>6591</v>
      </c>
      <c r="E5558" s="6" t="s">
        <v>14308</v>
      </c>
      <c r="F5558" s="6" t="s">
        <v>6402</v>
      </c>
      <c r="G5558" s="6">
        <v>141</v>
      </c>
      <c r="H5558" s="6">
        <v>1610</v>
      </c>
      <c r="I5558" s="6">
        <v>0</v>
      </c>
      <c r="J5558" s="6">
        <v>0</v>
      </c>
      <c r="K5558" s="6">
        <v>0</v>
      </c>
      <c r="L5558" s="6"/>
      <c r="M5558" s="6">
        <v>2022</v>
      </c>
      <c r="N5558" s="6" t="s">
        <v>7745</v>
      </c>
      <c r="O5558" s="6">
        <v>99</v>
      </c>
      <c r="P5558" s="6"/>
      <c r="Q5558" s="6" t="s">
        <v>7733</v>
      </c>
      <c r="R5558" s="6" t="s">
        <v>7734</v>
      </c>
      <c r="S5558" s="6"/>
      <c r="T5558" s="6" t="s">
        <v>4156</v>
      </c>
      <c r="U5558">
        <f t="shared" si="86"/>
        <v>1</v>
      </c>
    </row>
    <row r="5559" spans="1:21" x14ac:dyDescent="0.2">
      <c r="A5559" s="6" t="s">
        <v>14309</v>
      </c>
      <c r="B5559" s="6" t="s">
        <v>14310</v>
      </c>
      <c r="C5559" s="6">
        <v>3540050</v>
      </c>
      <c r="D5559" s="6" t="s">
        <v>6820</v>
      </c>
      <c r="E5559" s="6" t="s">
        <v>14248</v>
      </c>
      <c r="F5559" s="6" t="s">
        <v>6402</v>
      </c>
      <c r="G5559" s="6">
        <v>0</v>
      </c>
      <c r="H5559" s="6"/>
      <c r="I5559" s="6">
        <v>1</v>
      </c>
      <c r="J5559" s="6">
        <v>1</v>
      </c>
      <c r="K5559" s="6">
        <v>1</v>
      </c>
      <c r="L5559" s="6"/>
      <c r="M5559" s="6">
        <v>2022</v>
      </c>
      <c r="N5559" s="6" t="s">
        <v>7732</v>
      </c>
      <c r="O5559" s="6">
        <v>99</v>
      </c>
      <c r="P5559" s="6"/>
      <c r="Q5559" s="6" t="s">
        <v>7733</v>
      </c>
      <c r="R5559" s="6" t="s">
        <v>7734</v>
      </c>
      <c r="S5559" s="6"/>
      <c r="T5559" s="6" t="s">
        <v>1007</v>
      </c>
      <c r="U5559">
        <f t="shared" si="86"/>
        <v>1</v>
      </c>
    </row>
    <row r="5560" spans="1:21" x14ac:dyDescent="0.2">
      <c r="A5560" s="6" t="s">
        <v>14311</v>
      </c>
      <c r="B5560" s="6" t="s">
        <v>14310</v>
      </c>
      <c r="C5560" s="6">
        <v>3540050</v>
      </c>
      <c r="D5560" s="6" t="s">
        <v>6485</v>
      </c>
      <c r="E5560" s="6" t="s">
        <v>14312</v>
      </c>
      <c r="F5560" s="6" t="s">
        <v>6402</v>
      </c>
      <c r="G5560" s="6">
        <v>720</v>
      </c>
      <c r="H5560" s="6">
        <v>3500</v>
      </c>
      <c r="I5560" s="6">
        <v>1</v>
      </c>
      <c r="J5560" s="6">
        <v>1</v>
      </c>
      <c r="K5560" s="6">
        <v>0</v>
      </c>
      <c r="L5560" s="6"/>
      <c r="M5560" s="6">
        <v>2022</v>
      </c>
      <c r="N5560" s="6" t="s">
        <v>7745</v>
      </c>
      <c r="O5560" s="6">
        <v>99</v>
      </c>
      <c r="P5560" s="6"/>
      <c r="Q5560" s="6" t="s">
        <v>7733</v>
      </c>
      <c r="R5560" s="6" t="s">
        <v>7734</v>
      </c>
      <c r="S5560" s="6"/>
      <c r="T5560" s="6" t="s">
        <v>4170</v>
      </c>
      <c r="U5560">
        <f t="shared" si="86"/>
        <v>6</v>
      </c>
    </row>
    <row r="5561" spans="1:21" x14ac:dyDescent="0.2">
      <c r="A5561" s="6" t="s">
        <v>14311</v>
      </c>
      <c r="B5561" s="6" t="s">
        <v>14310</v>
      </c>
      <c r="C5561" s="6">
        <v>3540050</v>
      </c>
      <c r="D5561" s="6" t="s">
        <v>14313</v>
      </c>
      <c r="E5561" s="6" t="s">
        <v>14314</v>
      </c>
      <c r="F5561" s="6" t="s">
        <v>6402</v>
      </c>
      <c r="G5561" s="6">
        <v>590</v>
      </c>
      <c r="H5561" s="6">
        <v>3500</v>
      </c>
      <c r="I5561" s="6">
        <v>1</v>
      </c>
      <c r="J5561" s="6">
        <v>1</v>
      </c>
      <c r="K5561" s="6">
        <v>0</v>
      </c>
      <c r="L5561" s="6"/>
      <c r="M5561" s="6">
        <v>2022</v>
      </c>
      <c r="N5561" s="6" t="s">
        <v>7745</v>
      </c>
      <c r="O5561" s="6">
        <v>99</v>
      </c>
      <c r="P5561" s="6"/>
      <c r="Q5561" s="6" t="s">
        <v>7733</v>
      </c>
      <c r="R5561" s="6" t="s">
        <v>7734</v>
      </c>
      <c r="S5561" s="6"/>
      <c r="T5561" s="6" t="s">
        <v>4169</v>
      </c>
      <c r="U5561">
        <f t="shared" si="86"/>
        <v>5</v>
      </c>
    </row>
    <row r="5562" spans="1:21" x14ac:dyDescent="0.2">
      <c r="A5562" s="6" t="s">
        <v>14311</v>
      </c>
      <c r="B5562" s="6" t="s">
        <v>14310</v>
      </c>
      <c r="C5562" s="6">
        <v>3540050</v>
      </c>
      <c r="D5562" s="6" t="s">
        <v>6820</v>
      </c>
      <c r="E5562" s="6" t="s">
        <v>8422</v>
      </c>
      <c r="F5562" s="6" t="s">
        <v>6402</v>
      </c>
      <c r="G5562" s="6">
        <v>689</v>
      </c>
      <c r="H5562" s="6">
        <v>3500</v>
      </c>
      <c r="I5562" s="6">
        <v>1</v>
      </c>
      <c r="J5562" s="6">
        <v>1</v>
      </c>
      <c r="K5562" s="6">
        <v>0</v>
      </c>
      <c r="L5562" s="6"/>
      <c r="M5562" s="6">
        <v>2022</v>
      </c>
      <c r="N5562" s="6" t="s">
        <v>7745</v>
      </c>
      <c r="O5562" s="6">
        <v>99</v>
      </c>
      <c r="P5562" s="6"/>
      <c r="Q5562" s="6" t="s">
        <v>7733</v>
      </c>
      <c r="R5562" s="6" t="s">
        <v>7734</v>
      </c>
      <c r="S5562" s="6"/>
      <c r="T5562" s="6" t="s">
        <v>4168</v>
      </c>
      <c r="U5562">
        <f t="shared" si="86"/>
        <v>4</v>
      </c>
    </row>
    <row r="5563" spans="1:21" x14ac:dyDescent="0.2">
      <c r="A5563" s="6" t="s">
        <v>14311</v>
      </c>
      <c r="B5563" s="6" t="s">
        <v>14310</v>
      </c>
      <c r="C5563" s="6">
        <v>3540050</v>
      </c>
      <c r="D5563" s="6" t="s">
        <v>14315</v>
      </c>
      <c r="E5563" s="6" t="s">
        <v>6773</v>
      </c>
      <c r="F5563" s="6" t="s">
        <v>6402</v>
      </c>
      <c r="G5563" s="6">
        <v>586</v>
      </c>
      <c r="H5563" s="6">
        <v>3500</v>
      </c>
      <c r="I5563" s="6">
        <v>0</v>
      </c>
      <c r="J5563" s="6">
        <v>0</v>
      </c>
      <c r="K5563" s="6">
        <v>0</v>
      </c>
      <c r="L5563" s="6"/>
      <c r="M5563" s="6">
        <v>2022</v>
      </c>
      <c r="N5563" s="6" t="s">
        <v>7745</v>
      </c>
      <c r="O5563" s="6">
        <v>99</v>
      </c>
      <c r="P5563" s="6"/>
      <c r="Q5563" s="6" t="s">
        <v>7733</v>
      </c>
      <c r="R5563" s="6" t="s">
        <v>7734</v>
      </c>
      <c r="S5563" s="6"/>
      <c r="T5563" s="6" t="s">
        <v>4171</v>
      </c>
      <c r="U5563">
        <f t="shared" si="86"/>
        <v>3</v>
      </c>
    </row>
    <row r="5564" spans="1:21" x14ac:dyDescent="0.2">
      <c r="A5564" s="6" t="s">
        <v>14311</v>
      </c>
      <c r="B5564" s="6" t="s">
        <v>14310</v>
      </c>
      <c r="C5564" s="6">
        <v>3540050</v>
      </c>
      <c r="D5564" s="6" t="s">
        <v>8230</v>
      </c>
      <c r="E5564" s="6" t="s">
        <v>13050</v>
      </c>
      <c r="F5564" s="6" t="s">
        <v>6402</v>
      </c>
      <c r="G5564" s="6">
        <v>587</v>
      </c>
      <c r="H5564" s="6">
        <v>3500</v>
      </c>
      <c r="I5564" s="6">
        <v>0</v>
      </c>
      <c r="J5564" s="6">
        <v>1</v>
      </c>
      <c r="K5564" s="6">
        <v>0</v>
      </c>
      <c r="L5564" s="6"/>
      <c r="M5564" s="6">
        <v>2022</v>
      </c>
      <c r="N5564" s="6" t="s">
        <v>7745</v>
      </c>
      <c r="O5564" s="6">
        <v>99</v>
      </c>
      <c r="P5564" s="6"/>
      <c r="Q5564" s="6" t="s">
        <v>7733</v>
      </c>
      <c r="R5564" s="6" t="s">
        <v>7734</v>
      </c>
      <c r="S5564" s="6"/>
      <c r="T5564" s="6" t="s">
        <v>4167</v>
      </c>
      <c r="U5564">
        <f t="shared" si="86"/>
        <v>2</v>
      </c>
    </row>
    <row r="5565" spans="1:21" x14ac:dyDescent="0.2">
      <c r="A5565" s="6" t="s">
        <v>14311</v>
      </c>
      <c r="B5565" s="6" t="s">
        <v>14310</v>
      </c>
      <c r="C5565" s="6">
        <v>3540050</v>
      </c>
      <c r="D5565" s="6" t="s">
        <v>6736</v>
      </c>
      <c r="E5565" s="6" t="s">
        <v>12511</v>
      </c>
      <c r="F5565" s="6" t="s">
        <v>6402</v>
      </c>
      <c r="G5565" s="6">
        <v>328</v>
      </c>
      <c r="H5565" s="6">
        <v>3500</v>
      </c>
      <c r="I5565" s="6">
        <v>0</v>
      </c>
      <c r="J5565" s="6">
        <v>0</v>
      </c>
      <c r="K5565" s="6">
        <v>0</v>
      </c>
      <c r="L5565" s="6"/>
      <c r="M5565" s="6">
        <v>2022</v>
      </c>
      <c r="N5565" s="6" t="s">
        <v>7745</v>
      </c>
      <c r="O5565" s="6">
        <v>99</v>
      </c>
      <c r="P5565" s="6"/>
      <c r="Q5565" s="6" t="s">
        <v>7733</v>
      </c>
      <c r="R5565" s="6" t="s">
        <v>7734</v>
      </c>
      <c r="S5565" s="6"/>
      <c r="T5565" s="6" t="s">
        <v>4172</v>
      </c>
      <c r="U5565">
        <f t="shared" si="86"/>
        <v>1</v>
      </c>
    </row>
    <row r="5566" spans="1:21" x14ac:dyDescent="0.2">
      <c r="A5566" s="6" t="s">
        <v>14316</v>
      </c>
      <c r="B5566" s="6" t="s">
        <v>14317</v>
      </c>
      <c r="C5566" s="6">
        <v>3540005</v>
      </c>
      <c r="D5566" s="6" t="s">
        <v>7550</v>
      </c>
      <c r="E5566" s="6" t="s">
        <v>6454</v>
      </c>
      <c r="F5566" s="6" t="s">
        <v>6402</v>
      </c>
      <c r="G5566" s="6">
        <v>1506</v>
      </c>
      <c r="H5566" s="6">
        <v>3579</v>
      </c>
      <c r="I5566" s="6">
        <v>0</v>
      </c>
      <c r="J5566" s="6">
        <v>0</v>
      </c>
      <c r="K5566" s="6">
        <v>0</v>
      </c>
      <c r="L5566" s="6"/>
      <c r="M5566" s="6">
        <v>2022</v>
      </c>
      <c r="N5566" s="6" t="s">
        <v>7732</v>
      </c>
      <c r="O5566" s="6">
        <v>99</v>
      </c>
      <c r="P5566" s="6"/>
      <c r="Q5566" s="6" t="s">
        <v>7733</v>
      </c>
      <c r="R5566" s="6" t="s">
        <v>7734</v>
      </c>
      <c r="S5566" s="6"/>
      <c r="T5566" s="6" t="s">
        <v>1231</v>
      </c>
      <c r="U5566">
        <f t="shared" si="86"/>
        <v>2</v>
      </c>
    </row>
    <row r="5567" spans="1:21" x14ac:dyDescent="0.2">
      <c r="A5567" s="6" t="s">
        <v>14316</v>
      </c>
      <c r="B5567" s="6" t="s">
        <v>14317</v>
      </c>
      <c r="C5567" s="6">
        <v>3540005</v>
      </c>
      <c r="D5567" s="6" t="s">
        <v>6822</v>
      </c>
      <c r="E5567" s="6" t="s">
        <v>9879</v>
      </c>
      <c r="F5567" s="6" t="s">
        <v>6402</v>
      </c>
      <c r="G5567" s="6">
        <v>2073</v>
      </c>
      <c r="H5567" s="6">
        <v>3579</v>
      </c>
      <c r="I5567" s="6">
        <v>1</v>
      </c>
      <c r="J5567" s="6">
        <v>1</v>
      </c>
      <c r="K5567" s="6">
        <v>0</v>
      </c>
      <c r="L5567" s="6"/>
      <c r="M5567" s="6">
        <v>2022</v>
      </c>
      <c r="N5567" s="6" t="s">
        <v>7732</v>
      </c>
      <c r="O5567" s="6">
        <v>99</v>
      </c>
      <c r="P5567" s="6"/>
      <c r="Q5567" s="6" t="s">
        <v>7733</v>
      </c>
      <c r="R5567" s="6" t="s">
        <v>7734</v>
      </c>
      <c r="S5567" s="6"/>
      <c r="T5567" s="6" t="s">
        <v>1230</v>
      </c>
      <c r="U5567">
        <f t="shared" si="86"/>
        <v>1</v>
      </c>
    </row>
    <row r="5568" spans="1:21" x14ac:dyDescent="0.2">
      <c r="A5568" s="6" t="s">
        <v>14318</v>
      </c>
      <c r="B5568" s="6" t="s">
        <v>14317</v>
      </c>
      <c r="C5568" s="6">
        <v>3540005</v>
      </c>
      <c r="D5568" s="6" t="s">
        <v>6919</v>
      </c>
      <c r="E5568" s="6" t="s">
        <v>6645</v>
      </c>
      <c r="F5568" s="6" t="s">
        <v>6402</v>
      </c>
      <c r="G5568" s="6">
        <v>1338</v>
      </c>
      <c r="H5568" s="6">
        <v>3527</v>
      </c>
      <c r="I5568" s="6">
        <v>0</v>
      </c>
      <c r="J5568" s="6">
        <v>0</v>
      </c>
      <c r="K5568" s="6">
        <v>0</v>
      </c>
      <c r="L5568" s="6"/>
      <c r="M5568" s="6">
        <v>2022</v>
      </c>
      <c r="N5568" s="6" t="s">
        <v>7770</v>
      </c>
      <c r="O5568" s="6">
        <v>99</v>
      </c>
      <c r="P5568" s="6"/>
      <c r="Q5568" s="6" t="s">
        <v>7733</v>
      </c>
      <c r="R5568" s="6" t="s">
        <v>7734</v>
      </c>
      <c r="S5568" s="6"/>
      <c r="T5568" s="6" t="s">
        <v>5435</v>
      </c>
      <c r="U5568">
        <f t="shared" si="86"/>
        <v>2</v>
      </c>
    </row>
    <row r="5569" spans="1:21" x14ac:dyDescent="0.2">
      <c r="A5569" s="6" t="s">
        <v>14318</v>
      </c>
      <c r="B5569" s="6" t="s">
        <v>14317</v>
      </c>
      <c r="C5569" s="6">
        <v>3540005</v>
      </c>
      <c r="D5569" s="6" t="s">
        <v>6493</v>
      </c>
      <c r="E5569" s="6" t="s">
        <v>14319</v>
      </c>
      <c r="F5569" s="6" t="s">
        <v>6402</v>
      </c>
      <c r="G5569" s="6">
        <v>2189</v>
      </c>
      <c r="H5569" s="6">
        <v>3527</v>
      </c>
      <c r="I5569" s="6">
        <v>1</v>
      </c>
      <c r="J5569" s="6">
        <v>1</v>
      </c>
      <c r="K5569" s="6">
        <v>0</v>
      </c>
      <c r="L5569" s="6"/>
      <c r="M5569" s="6">
        <v>2022</v>
      </c>
      <c r="N5569" s="6" t="s">
        <v>7770</v>
      </c>
      <c r="O5569" s="6">
        <v>99</v>
      </c>
      <c r="P5569" s="6"/>
      <c r="Q5569" s="6" t="s">
        <v>7733</v>
      </c>
      <c r="R5569" s="6" t="s">
        <v>7734</v>
      </c>
      <c r="S5569" s="6"/>
      <c r="T5569" s="6" t="s">
        <v>5434</v>
      </c>
      <c r="U5569">
        <f t="shared" si="86"/>
        <v>1</v>
      </c>
    </row>
    <row r="5570" spans="1:21" x14ac:dyDescent="0.2">
      <c r="A5570" s="6" t="s">
        <v>14320</v>
      </c>
      <c r="B5570" s="6" t="s">
        <v>14317</v>
      </c>
      <c r="C5570" s="6">
        <v>3540005</v>
      </c>
      <c r="D5570" s="6" t="s">
        <v>14321</v>
      </c>
      <c r="E5570" s="6" t="s">
        <v>14322</v>
      </c>
      <c r="F5570" s="6" t="s">
        <v>6402</v>
      </c>
      <c r="G5570" s="6">
        <v>196</v>
      </c>
      <c r="H5570" s="6">
        <v>2335</v>
      </c>
      <c r="I5570" s="6">
        <v>0</v>
      </c>
      <c r="J5570" s="6">
        <v>0</v>
      </c>
      <c r="K5570" s="6">
        <v>0</v>
      </c>
      <c r="L5570" s="6"/>
      <c r="M5570" s="6">
        <v>2022</v>
      </c>
      <c r="N5570" s="6" t="s">
        <v>7745</v>
      </c>
      <c r="O5570" s="6">
        <v>1</v>
      </c>
      <c r="P5570" s="6"/>
      <c r="Q5570" s="6" t="s">
        <v>7733</v>
      </c>
      <c r="R5570" s="6" t="s">
        <v>7734</v>
      </c>
      <c r="S5570" s="6"/>
      <c r="T5570" s="6" t="s">
        <v>5436</v>
      </c>
      <c r="U5570">
        <f t="shared" si="86"/>
        <v>8</v>
      </c>
    </row>
    <row r="5571" spans="1:21" x14ac:dyDescent="0.2">
      <c r="A5571" s="6" t="s">
        <v>14320</v>
      </c>
      <c r="B5571" s="6" t="s">
        <v>14317</v>
      </c>
      <c r="C5571" s="6">
        <v>3540005</v>
      </c>
      <c r="D5571" s="6" t="s">
        <v>14323</v>
      </c>
      <c r="E5571" s="6" t="s">
        <v>14319</v>
      </c>
      <c r="F5571" s="6" t="s">
        <v>6402</v>
      </c>
      <c r="G5571" s="6">
        <v>388</v>
      </c>
      <c r="H5571" s="6">
        <v>2335</v>
      </c>
      <c r="I5571" s="6">
        <v>0</v>
      </c>
      <c r="J5571" s="6">
        <v>1</v>
      </c>
      <c r="K5571" s="6">
        <v>0</v>
      </c>
      <c r="L5571" s="6"/>
      <c r="M5571" s="6">
        <v>2022</v>
      </c>
      <c r="N5571" s="6" t="s">
        <v>7745</v>
      </c>
      <c r="O5571" s="6">
        <v>1</v>
      </c>
      <c r="P5571" s="6"/>
      <c r="Q5571" s="6" t="s">
        <v>7733</v>
      </c>
      <c r="R5571" s="6" t="s">
        <v>7734</v>
      </c>
      <c r="S5571" s="6"/>
      <c r="T5571" s="6" t="s">
        <v>5433</v>
      </c>
      <c r="U5571">
        <f t="shared" ref="U5571:U5634" si="87">COUNTIF(A5571:A11871,A5571)</f>
        <v>7</v>
      </c>
    </row>
    <row r="5572" spans="1:21" x14ac:dyDescent="0.2">
      <c r="A5572" s="6" t="s">
        <v>14320</v>
      </c>
      <c r="B5572" s="6" t="s">
        <v>14317</v>
      </c>
      <c r="C5572" s="6">
        <v>3540005</v>
      </c>
      <c r="D5572" s="6" t="s">
        <v>7263</v>
      </c>
      <c r="E5572" s="6" t="s">
        <v>14324</v>
      </c>
      <c r="F5572" s="6" t="s">
        <v>6402</v>
      </c>
      <c r="G5572" s="6">
        <v>290</v>
      </c>
      <c r="H5572" s="6">
        <v>2335</v>
      </c>
      <c r="I5572" s="6">
        <v>1</v>
      </c>
      <c r="J5572" s="6">
        <v>0</v>
      </c>
      <c r="K5572" s="6">
        <v>0</v>
      </c>
      <c r="L5572" s="6"/>
      <c r="M5572" s="6">
        <v>2022</v>
      </c>
      <c r="N5572" s="6" t="s">
        <v>7745</v>
      </c>
      <c r="O5572" s="6">
        <v>1</v>
      </c>
      <c r="P5572" s="6"/>
      <c r="Q5572" s="6" t="s">
        <v>7733</v>
      </c>
      <c r="R5572" s="6" t="s">
        <v>7734</v>
      </c>
      <c r="S5572" s="6"/>
      <c r="T5572" s="6" t="s">
        <v>5437</v>
      </c>
      <c r="U5572">
        <f t="shared" si="87"/>
        <v>6</v>
      </c>
    </row>
    <row r="5573" spans="1:21" x14ac:dyDescent="0.2">
      <c r="A5573" s="6" t="s">
        <v>14320</v>
      </c>
      <c r="B5573" s="6" t="s">
        <v>14317</v>
      </c>
      <c r="C5573" s="6">
        <v>3540005</v>
      </c>
      <c r="D5573" s="6" t="s">
        <v>6488</v>
      </c>
      <c r="E5573" s="6" t="s">
        <v>14325</v>
      </c>
      <c r="F5573" s="6" t="s">
        <v>6402</v>
      </c>
      <c r="G5573" s="6">
        <v>298</v>
      </c>
      <c r="H5573" s="6">
        <v>2335</v>
      </c>
      <c r="I5573" s="6">
        <v>0</v>
      </c>
      <c r="J5573" s="6">
        <v>0</v>
      </c>
      <c r="K5573" s="6">
        <v>0</v>
      </c>
      <c r="L5573" s="6"/>
      <c r="M5573" s="6">
        <v>2022</v>
      </c>
      <c r="N5573" s="6" t="s">
        <v>7745</v>
      </c>
      <c r="O5573" s="6">
        <v>1</v>
      </c>
      <c r="P5573" s="6"/>
      <c r="Q5573" s="6" t="s">
        <v>7733</v>
      </c>
      <c r="R5573" s="6" t="s">
        <v>7734</v>
      </c>
      <c r="S5573" s="6"/>
      <c r="T5573" s="6" t="s">
        <v>5438</v>
      </c>
      <c r="U5573">
        <f t="shared" si="87"/>
        <v>5</v>
      </c>
    </row>
    <row r="5574" spans="1:21" x14ac:dyDescent="0.2">
      <c r="A5574" s="6" t="s">
        <v>14320</v>
      </c>
      <c r="B5574" s="6" t="s">
        <v>14317</v>
      </c>
      <c r="C5574" s="6">
        <v>3540005</v>
      </c>
      <c r="D5574" s="6" t="s">
        <v>6434</v>
      </c>
      <c r="E5574" s="6" t="s">
        <v>7197</v>
      </c>
      <c r="F5574" s="6" t="s">
        <v>6402</v>
      </c>
      <c r="G5574" s="6">
        <v>49</v>
      </c>
      <c r="H5574" s="6">
        <v>2335</v>
      </c>
      <c r="I5574" s="6">
        <v>0</v>
      </c>
      <c r="J5574" s="6">
        <v>0</v>
      </c>
      <c r="K5574" s="6">
        <v>0</v>
      </c>
      <c r="L5574" s="6"/>
      <c r="M5574" s="6">
        <v>2022</v>
      </c>
      <c r="N5574" s="6" t="s">
        <v>7745</v>
      </c>
      <c r="O5574" s="6">
        <v>1</v>
      </c>
      <c r="P5574" s="6"/>
      <c r="Q5574" s="6" t="s">
        <v>7733</v>
      </c>
      <c r="R5574" s="6" t="s">
        <v>7734</v>
      </c>
      <c r="S5574" s="6"/>
      <c r="T5574" s="6" t="s">
        <v>5439</v>
      </c>
      <c r="U5574">
        <f t="shared" si="87"/>
        <v>4</v>
      </c>
    </row>
    <row r="5575" spans="1:21" x14ac:dyDescent="0.2">
      <c r="A5575" s="6" t="s">
        <v>14320</v>
      </c>
      <c r="B5575" s="6" t="s">
        <v>14317</v>
      </c>
      <c r="C5575" s="6">
        <v>3540005</v>
      </c>
      <c r="D5575" s="6" t="s">
        <v>7200</v>
      </c>
      <c r="E5575" s="6" t="s">
        <v>14326</v>
      </c>
      <c r="F5575" s="6" t="s">
        <v>6402</v>
      </c>
      <c r="G5575" s="6">
        <v>63</v>
      </c>
      <c r="H5575" s="6">
        <v>2335</v>
      </c>
      <c r="I5575" s="6">
        <v>0</v>
      </c>
      <c r="J5575" s="6">
        <v>0</v>
      </c>
      <c r="K5575" s="6">
        <v>0</v>
      </c>
      <c r="L5575" s="6"/>
      <c r="M5575" s="6">
        <v>2022</v>
      </c>
      <c r="N5575" s="6" t="s">
        <v>7745</v>
      </c>
      <c r="O5575" s="6">
        <v>1</v>
      </c>
      <c r="P5575" s="6"/>
      <c r="Q5575" s="6" t="s">
        <v>7733</v>
      </c>
      <c r="R5575" s="6" t="s">
        <v>7734</v>
      </c>
      <c r="S5575" s="6"/>
      <c r="T5575" s="6" t="s">
        <v>5440</v>
      </c>
      <c r="U5575">
        <f t="shared" si="87"/>
        <v>3</v>
      </c>
    </row>
    <row r="5576" spans="1:21" x14ac:dyDescent="0.2">
      <c r="A5576" s="6" t="s">
        <v>14320</v>
      </c>
      <c r="B5576" s="6" t="s">
        <v>14317</v>
      </c>
      <c r="C5576" s="6">
        <v>3540005</v>
      </c>
      <c r="D5576" s="6" t="s">
        <v>14327</v>
      </c>
      <c r="E5576" s="6" t="s">
        <v>14328</v>
      </c>
      <c r="F5576" s="6" t="s">
        <v>6402</v>
      </c>
      <c r="G5576" s="6">
        <v>361</v>
      </c>
      <c r="H5576" s="6">
        <v>2335</v>
      </c>
      <c r="I5576" s="6">
        <v>0</v>
      </c>
      <c r="J5576" s="6">
        <v>0</v>
      </c>
      <c r="K5576" s="6">
        <v>0</v>
      </c>
      <c r="L5576" s="6"/>
      <c r="M5576" s="6">
        <v>2022</v>
      </c>
      <c r="N5576" s="6" t="s">
        <v>7745</v>
      </c>
      <c r="O5576" s="6">
        <v>1</v>
      </c>
      <c r="P5576" s="6"/>
      <c r="Q5576" s="6" t="s">
        <v>7733</v>
      </c>
      <c r="R5576" s="6" t="s">
        <v>7734</v>
      </c>
      <c r="S5576" s="6"/>
      <c r="T5576" s="6" t="s">
        <v>5441</v>
      </c>
      <c r="U5576">
        <f t="shared" si="87"/>
        <v>2</v>
      </c>
    </row>
    <row r="5577" spans="1:21" x14ac:dyDescent="0.2">
      <c r="A5577" s="6" t="s">
        <v>14320</v>
      </c>
      <c r="B5577" s="6" t="s">
        <v>14317</v>
      </c>
      <c r="C5577" s="6">
        <v>3540005</v>
      </c>
      <c r="D5577" s="6" t="s">
        <v>14329</v>
      </c>
      <c r="E5577" s="6" t="s">
        <v>8971</v>
      </c>
      <c r="F5577" s="6" t="s">
        <v>6402</v>
      </c>
      <c r="G5577" s="6">
        <v>690</v>
      </c>
      <c r="H5577" s="6">
        <v>2335</v>
      </c>
      <c r="I5577" s="6">
        <v>1</v>
      </c>
      <c r="J5577" s="6">
        <v>1</v>
      </c>
      <c r="K5577" s="6">
        <v>0</v>
      </c>
      <c r="L5577" s="6"/>
      <c r="M5577" s="6">
        <v>2022</v>
      </c>
      <c r="N5577" s="6" t="s">
        <v>7745</v>
      </c>
      <c r="O5577" s="6">
        <v>1</v>
      </c>
      <c r="P5577" s="6"/>
      <c r="Q5577" s="6" t="s">
        <v>7733</v>
      </c>
      <c r="R5577" s="6" t="s">
        <v>7734</v>
      </c>
      <c r="S5577" s="6"/>
      <c r="T5577" s="6" t="s">
        <v>5432</v>
      </c>
      <c r="U5577">
        <f t="shared" si="87"/>
        <v>1</v>
      </c>
    </row>
    <row r="5578" spans="1:21" x14ac:dyDescent="0.2">
      <c r="A5578" s="6" t="s">
        <v>14330</v>
      </c>
      <c r="B5578" s="6" t="s">
        <v>14317</v>
      </c>
      <c r="C5578" s="6">
        <v>3540005</v>
      </c>
      <c r="D5578" s="6" t="s">
        <v>14331</v>
      </c>
      <c r="E5578" s="6" t="s">
        <v>14332</v>
      </c>
      <c r="F5578" s="6" t="s">
        <v>6402</v>
      </c>
      <c r="G5578" s="6">
        <v>1114</v>
      </c>
      <c r="H5578" s="6">
        <v>3322</v>
      </c>
      <c r="I5578" s="6">
        <v>0</v>
      </c>
      <c r="J5578" s="6">
        <v>1</v>
      </c>
      <c r="K5578" s="6">
        <v>0</v>
      </c>
      <c r="L5578" s="6"/>
      <c r="M5578" s="6">
        <v>2022</v>
      </c>
      <c r="N5578" s="6" t="s">
        <v>7745</v>
      </c>
      <c r="O5578" s="6">
        <v>2</v>
      </c>
      <c r="P5578" s="6"/>
      <c r="Q5578" s="6" t="s">
        <v>7733</v>
      </c>
      <c r="R5578" s="6" t="s">
        <v>7734</v>
      </c>
      <c r="S5578" s="6"/>
      <c r="T5578" s="6" t="s">
        <v>5431</v>
      </c>
      <c r="U5578">
        <f t="shared" si="87"/>
        <v>3</v>
      </c>
    </row>
    <row r="5579" spans="1:21" x14ac:dyDescent="0.2">
      <c r="A5579" s="6" t="s">
        <v>14330</v>
      </c>
      <c r="B5579" s="6" t="s">
        <v>14317</v>
      </c>
      <c r="C5579" s="6">
        <v>3540005</v>
      </c>
      <c r="D5579" s="6" t="s">
        <v>6612</v>
      </c>
      <c r="E5579" s="6" t="s">
        <v>14333</v>
      </c>
      <c r="F5579" s="6" t="s">
        <v>6402</v>
      </c>
      <c r="G5579" s="6">
        <v>1234</v>
      </c>
      <c r="H5579" s="6">
        <v>3322</v>
      </c>
      <c r="I5579" s="6">
        <v>1</v>
      </c>
      <c r="J5579" s="6">
        <v>1</v>
      </c>
      <c r="K5579" s="6">
        <v>0</v>
      </c>
      <c r="L5579" s="6"/>
      <c r="M5579" s="6">
        <v>2022</v>
      </c>
      <c r="N5579" s="6" t="s">
        <v>7745</v>
      </c>
      <c r="O5579" s="6">
        <v>2</v>
      </c>
      <c r="P5579" s="6"/>
      <c r="Q5579" s="6" t="s">
        <v>7733</v>
      </c>
      <c r="R5579" s="6" t="s">
        <v>7734</v>
      </c>
      <c r="S5579" s="6"/>
      <c r="T5579" s="6" t="s">
        <v>5430</v>
      </c>
      <c r="U5579">
        <f t="shared" si="87"/>
        <v>2</v>
      </c>
    </row>
    <row r="5580" spans="1:21" x14ac:dyDescent="0.2">
      <c r="A5580" s="6" t="s">
        <v>14330</v>
      </c>
      <c r="B5580" s="6" t="s">
        <v>14317</v>
      </c>
      <c r="C5580" s="6">
        <v>3540005</v>
      </c>
      <c r="D5580" s="6" t="s">
        <v>7169</v>
      </c>
      <c r="E5580" s="6" t="s">
        <v>14334</v>
      </c>
      <c r="F5580" s="6" t="s">
        <v>6402</v>
      </c>
      <c r="G5580" s="6">
        <v>974</v>
      </c>
      <c r="H5580" s="6">
        <v>3322</v>
      </c>
      <c r="I5580" s="6">
        <v>1</v>
      </c>
      <c r="J5580" s="6">
        <v>0</v>
      </c>
      <c r="K5580" s="6">
        <v>0</v>
      </c>
      <c r="L5580" s="6"/>
      <c r="M5580" s="6">
        <v>2022</v>
      </c>
      <c r="N5580" s="6" t="s">
        <v>7745</v>
      </c>
      <c r="O5580" s="6">
        <v>2</v>
      </c>
      <c r="P5580" s="6"/>
      <c r="Q5580" s="6" t="s">
        <v>7733</v>
      </c>
      <c r="R5580" s="6" t="s">
        <v>7734</v>
      </c>
      <c r="S5580" s="6"/>
      <c r="T5580" s="6" t="s">
        <v>5442</v>
      </c>
      <c r="U5580">
        <f t="shared" si="87"/>
        <v>1</v>
      </c>
    </row>
    <row r="5581" spans="1:21" x14ac:dyDescent="0.2">
      <c r="A5581" s="6" t="s">
        <v>14335</v>
      </c>
      <c r="B5581" s="6" t="s">
        <v>14317</v>
      </c>
      <c r="C5581" s="6">
        <v>3540005</v>
      </c>
      <c r="D5581" s="6" t="s">
        <v>6566</v>
      </c>
      <c r="E5581" s="6" t="s">
        <v>14336</v>
      </c>
      <c r="F5581" s="6" t="s">
        <v>6402</v>
      </c>
      <c r="G5581" s="6">
        <v>0</v>
      </c>
      <c r="H5581" s="6"/>
      <c r="I5581" s="6">
        <v>1</v>
      </c>
      <c r="J5581" s="6">
        <v>1</v>
      </c>
      <c r="K5581" s="6">
        <v>1</v>
      </c>
      <c r="L5581" s="6"/>
      <c r="M5581" s="6">
        <v>2022</v>
      </c>
      <c r="N5581" s="6" t="s">
        <v>7745</v>
      </c>
      <c r="O5581" s="6">
        <v>3</v>
      </c>
      <c r="P5581" s="6"/>
      <c r="Q5581" s="6" t="s">
        <v>7733</v>
      </c>
      <c r="R5581" s="6" t="s">
        <v>7734</v>
      </c>
      <c r="S5581" s="6"/>
      <c r="T5581" s="6" t="s">
        <v>5429</v>
      </c>
      <c r="U5581">
        <f t="shared" si="87"/>
        <v>1</v>
      </c>
    </row>
    <row r="5582" spans="1:21" x14ac:dyDescent="0.2">
      <c r="A5582" s="6" t="s">
        <v>14337</v>
      </c>
      <c r="B5582" s="6" t="s">
        <v>14338</v>
      </c>
      <c r="C5582" s="6">
        <v>3539005</v>
      </c>
      <c r="D5582" s="6" t="s">
        <v>6771</v>
      </c>
      <c r="E5582" s="6" t="s">
        <v>14339</v>
      </c>
      <c r="F5582" s="6" t="s">
        <v>6402</v>
      </c>
      <c r="G5582" s="6">
        <v>1434</v>
      </c>
      <c r="H5582" s="6">
        <v>2229</v>
      </c>
      <c r="I5582" s="6">
        <v>1</v>
      </c>
      <c r="J5582" s="6">
        <v>1</v>
      </c>
      <c r="K5582" s="6">
        <v>0</v>
      </c>
      <c r="L5582" s="6"/>
      <c r="M5582" s="6">
        <v>2022</v>
      </c>
      <c r="N5582" s="6" t="s">
        <v>7732</v>
      </c>
      <c r="O5582" s="6">
        <v>99</v>
      </c>
      <c r="P5582" s="6"/>
      <c r="Q5582" s="6" t="s">
        <v>7733</v>
      </c>
      <c r="R5582" s="6" t="s">
        <v>7734</v>
      </c>
      <c r="S5582" s="6"/>
      <c r="T5582" s="6" t="s">
        <v>1238</v>
      </c>
      <c r="U5582">
        <f t="shared" si="87"/>
        <v>2</v>
      </c>
    </row>
    <row r="5583" spans="1:21" x14ac:dyDescent="0.2">
      <c r="A5583" s="6" t="s">
        <v>14337</v>
      </c>
      <c r="B5583" s="6" t="s">
        <v>14338</v>
      </c>
      <c r="C5583" s="6">
        <v>3539005</v>
      </c>
      <c r="D5583" s="6" t="s">
        <v>14340</v>
      </c>
      <c r="E5583" s="6" t="s">
        <v>14182</v>
      </c>
      <c r="F5583" s="6" t="s">
        <v>6402</v>
      </c>
      <c r="G5583" s="6">
        <v>795</v>
      </c>
      <c r="H5583" s="6">
        <v>2229</v>
      </c>
      <c r="I5583" s="6">
        <v>0</v>
      </c>
      <c r="J5583" s="6">
        <v>0</v>
      </c>
      <c r="K5583" s="6">
        <v>0</v>
      </c>
      <c r="L5583" s="6"/>
      <c r="M5583" s="6">
        <v>2022</v>
      </c>
      <c r="N5583" s="6" t="s">
        <v>7732</v>
      </c>
      <c r="O5583" s="6">
        <v>99</v>
      </c>
      <c r="P5583" s="6"/>
      <c r="Q5583" s="6" t="s">
        <v>7733</v>
      </c>
      <c r="R5583" s="6" t="s">
        <v>7734</v>
      </c>
      <c r="S5583" s="6"/>
      <c r="T5583" s="6" t="s">
        <v>1239</v>
      </c>
      <c r="U5583">
        <f t="shared" si="87"/>
        <v>1</v>
      </c>
    </row>
    <row r="5584" spans="1:21" x14ac:dyDescent="0.2">
      <c r="A5584" s="6" t="s">
        <v>14341</v>
      </c>
      <c r="B5584" s="6" t="s">
        <v>14338</v>
      </c>
      <c r="C5584" s="6">
        <v>3539005</v>
      </c>
      <c r="D5584" s="6" t="s">
        <v>7695</v>
      </c>
      <c r="E5584" s="6" t="s">
        <v>14342</v>
      </c>
      <c r="F5584" s="6" t="s">
        <v>6402</v>
      </c>
      <c r="G5584" s="6">
        <v>615</v>
      </c>
      <c r="H5584" s="6">
        <v>2209</v>
      </c>
      <c r="I5584" s="6">
        <v>0</v>
      </c>
      <c r="J5584" s="6">
        <v>0</v>
      </c>
      <c r="K5584" s="6">
        <v>0</v>
      </c>
      <c r="L5584" s="6"/>
      <c r="M5584" s="6">
        <v>2022</v>
      </c>
      <c r="N5584" s="6" t="s">
        <v>7770</v>
      </c>
      <c r="O5584" s="6">
        <v>99</v>
      </c>
      <c r="P5584" s="6"/>
      <c r="Q5584" s="6" t="s">
        <v>7733</v>
      </c>
      <c r="R5584" s="6" t="s">
        <v>7734</v>
      </c>
      <c r="S5584" s="6"/>
      <c r="T5584" s="6" t="s">
        <v>5478</v>
      </c>
      <c r="U5584">
        <f t="shared" si="87"/>
        <v>2</v>
      </c>
    </row>
    <row r="5585" spans="1:21" x14ac:dyDescent="0.2">
      <c r="A5585" s="6" t="s">
        <v>14341</v>
      </c>
      <c r="B5585" s="6" t="s">
        <v>14338</v>
      </c>
      <c r="C5585" s="6">
        <v>3539005</v>
      </c>
      <c r="D5585" s="6" t="s">
        <v>6459</v>
      </c>
      <c r="E5585" s="6" t="s">
        <v>14343</v>
      </c>
      <c r="F5585" s="6" t="s">
        <v>6402</v>
      </c>
      <c r="G5585" s="6">
        <v>1594</v>
      </c>
      <c r="H5585" s="6">
        <v>2209</v>
      </c>
      <c r="I5585" s="6">
        <v>0</v>
      </c>
      <c r="J5585" s="6">
        <v>1</v>
      </c>
      <c r="K5585" s="6">
        <v>0</v>
      </c>
      <c r="L5585" s="6"/>
      <c r="M5585" s="6">
        <v>2022</v>
      </c>
      <c r="N5585" s="6" t="s">
        <v>7770</v>
      </c>
      <c r="O5585" s="6">
        <v>99</v>
      </c>
      <c r="P5585" s="6"/>
      <c r="Q5585" s="6" t="s">
        <v>7733</v>
      </c>
      <c r="R5585" s="6" t="s">
        <v>7734</v>
      </c>
      <c r="S5585" s="6"/>
      <c r="T5585" s="6" t="s">
        <v>5477</v>
      </c>
      <c r="U5585">
        <f t="shared" si="87"/>
        <v>1</v>
      </c>
    </row>
    <row r="5586" spans="1:21" x14ac:dyDescent="0.2">
      <c r="A5586" s="6" t="s">
        <v>14344</v>
      </c>
      <c r="B5586" s="6" t="s">
        <v>14338</v>
      </c>
      <c r="C5586" s="6">
        <v>3539005</v>
      </c>
      <c r="D5586" s="6" t="s">
        <v>6467</v>
      </c>
      <c r="E5586" s="6" t="s">
        <v>7153</v>
      </c>
      <c r="F5586" s="6" t="s">
        <v>6402</v>
      </c>
      <c r="G5586" s="6">
        <v>286</v>
      </c>
      <c r="H5586" s="6">
        <v>1391</v>
      </c>
      <c r="I5586" s="6">
        <v>0</v>
      </c>
      <c r="J5586" s="6">
        <v>0</v>
      </c>
      <c r="K5586" s="6">
        <v>0</v>
      </c>
      <c r="L5586" s="6"/>
      <c r="M5586" s="6">
        <v>2022</v>
      </c>
      <c r="N5586" s="6" t="s">
        <v>7745</v>
      </c>
      <c r="O5586" s="6">
        <v>1</v>
      </c>
      <c r="P5586" s="6"/>
      <c r="Q5586" s="6" t="s">
        <v>7733</v>
      </c>
      <c r="R5586" s="6" t="s">
        <v>7734</v>
      </c>
      <c r="S5586" s="6"/>
      <c r="T5586" s="6" t="s">
        <v>915</v>
      </c>
      <c r="U5586">
        <f t="shared" si="87"/>
        <v>5</v>
      </c>
    </row>
    <row r="5587" spans="1:21" x14ac:dyDescent="0.2">
      <c r="A5587" s="6" t="s">
        <v>14344</v>
      </c>
      <c r="B5587" s="6" t="s">
        <v>14338</v>
      </c>
      <c r="C5587" s="6">
        <v>3539005</v>
      </c>
      <c r="D5587" s="6" t="s">
        <v>6851</v>
      </c>
      <c r="E5587" s="6" t="s">
        <v>8422</v>
      </c>
      <c r="F5587" s="6" t="s">
        <v>6402</v>
      </c>
      <c r="G5587" s="6">
        <v>318</v>
      </c>
      <c r="H5587" s="6">
        <v>1391</v>
      </c>
      <c r="I5587" s="6">
        <v>0</v>
      </c>
      <c r="J5587" s="6">
        <v>1</v>
      </c>
      <c r="K5587" s="6">
        <v>0</v>
      </c>
      <c r="L5587" s="6"/>
      <c r="M5587" s="6">
        <v>2022</v>
      </c>
      <c r="N5587" s="6" t="s">
        <v>7745</v>
      </c>
      <c r="O5587" s="6">
        <v>1</v>
      </c>
      <c r="P5587" s="6"/>
      <c r="Q5587" s="6" t="s">
        <v>7733</v>
      </c>
      <c r="R5587" s="6" t="s">
        <v>7734</v>
      </c>
      <c r="S5587" s="6"/>
      <c r="T5587" s="6" t="s">
        <v>5476</v>
      </c>
      <c r="U5587">
        <f t="shared" si="87"/>
        <v>4</v>
      </c>
    </row>
    <row r="5588" spans="1:21" x14ac:dyDescent="0.2">
      <c r="A5588" s="6" t="s">
        <v>14344</v>
      </c>
      <c r="B5588" s="6" t="s">
        <v>14338</v>
      </c>
      <c r="C5588" s="6">
        <v>3539005</v>
      </c>
      <c r="D5588" s="6" t="s">
        <v>6411</v>
      </c>
      <c r="E5588" s="6" t="s">
        <v>12427</v>
      </c>
      <c r="F5588" s="6" t="s">
        <v>6402</v>
      </c>
      <c r="G5588" s="6">
        <v>429</v>
      </c>
      <c r="H5588" s="6">
        <v>1391</v>
      </c>
      <c r="I5588" s="6">
        <v>1</v>
      </c>
      <c r="J5588" s="6">
        <v>1</v>
      </c>
      <c r="K5588" s="6">
        <v>0</v>
      </c>
      <c r="L5588" s="6"/>
      <c r="M5588" s="6">
        <v>2022</v>
      </c>
      <c r="N5588" s="6" t="s">
        <v>7745</v>
      </c>
      <c r="O5588" s="6">
        <v>1</v>
      </c>
      <c r="P5588" s="6"/>
      <c r="Q5588" s="6" t="s">
        <v>7733</v>
      </c>
      <c r="R5588" s="6" t="s">
        <v>7734</v>
      </c>
      <c r="S5588" s="6"/>
      <c r="T5588" s="6" t="s">
        <v>5475</v>
      </c>
      <c r="U5588">
        <f t="shared" si="87"/>
        <v>3</v>
      </c>
    </row>
    <row r="5589" spans="1:21" x14ac:dyDescent="0.2">
      <c r="A5589" s="6" t="s">
        <v>14344</v>
      </c>
      <c r="B5589" s="6" t="s">
        <v>14338</v>
      </c>
      <c r="C5589" s="6">
        <v>3539005</v>
      </c>
      <c r="D5589" s="6" t="s">
        <v>10043</v>
      </c>
      <c r="E5589" s="6" t="s">
        <v>7203</v>
      </c>
      <c r="F5589" s="6" t="s">
        <v>6402</v>
      </c>
      <c r="G5589" s="6">
        <v>128</v>
      </c>
      <c r="H5589" s="6">
        <v>1391</v>
      </c>
      <c r="I5589" s="6">
        <v>0</v>
      </c>
      <c r="J5589" s="6">
        <v>0</v>
      </c>
      <c r="K5589" s="6">
        <v>0</v>
      </c>
      <c r="L5589" s="6"/>
      <c r="M5589" s="6">
        <v>2022</v>
      </c>
      <c r="N5589" s="6" t="s">
        <v>7745</v>
      </c>
      <c r="O5589" s="6">
        <v>1</v>
      </c>
      <c r="P5589" s="6"/>
      <c r="Q5589" s="6" t="s">
        <v>7733</v>
      </c>
      <c r="R5589" s="6" t="s">
        <v>7734</v>
      </c>
      <c r="S5589" s="6"/>
      <c r="T5589" s="6" t="s">
        <v>5479</v>
      </c>
      <c r="U5589">
        <f t="shared" si="87"/>
        <v>2</v>
      </c>
    </row>
    <row r="5590" spans="1:21" x14ac:dyDescent="0.2">
      <c r="A5590" s="6" t="s">
        <v>14344</v>
      </c>
      <c r="B5590" s="6" t="s">
        <v>14338</v>
      </c>
      <c r="C5590" s="6">
        <v>3539005</v>
      </c>
      <c r="D5590" s="6" t="s">
        <v>7692</v>
      </c>
      <c r="E5590" s="6" t="s">
        <v>11862</v>
      </c>
      <c r="F5590" s="6" t="s">
        <v>6402</v>
      </c>
      <c r="G5590" s="6">
        <v>230</v>
      </c>
      <c r="H5590" s="6">
        <v>1391</v>
      </c>
      <c r="I5590" s="6">
        <v>0</v>
      </c>
      <c r="J5590" s="6">
        <v>0</v>
      </c>
      <c r="K5590" s="6">
        <v>0</v>
      </c>
      <c r="L5590" s="6"/>
      <c r="M5590" s="6">
        <v>2022</v>
      </c>
      <c r="N5590" s="6" t="s">
        <v>7745</v>
      </c>
      <c r="O5590" s="6">
        <v>1</v>
      </c>
      <c r="P5590" s="6"/>
      <c r="Q5590" s="6" t="s">
        <v>7733</v>
      </c>
      <c r="R5590" s="6" t="s">
        <v>7734</v>
      </c>
      <c r="S5590" s="6"/>
      <c r="T5590" s="6" t="s">
        <v>5480</v>
      </c>
      <c r="U5590">
        <f t="shared" si="87"/>
        <v>1</v>
      </c>
    </row>
    <row r="5591" spans="1:21" x14ac:dyDescent="0.2">
      <c r="A5591" s="6" t="s">
        <v>14345</v>
      </c>
      <c r="B5591" s="6" t="s">
        <v>14338</v>
      </c>
      <c r="C5591" s="6">
        <v>3539005</v>
      </c>
      <c r="D5591" s="6" t="s">
        <v>7101</v>
      </c>
      <c r="E5591" s="6" t="s">
        <v>14346</v>
      </c>
      <c r="F5591" s="6" t="s">
        <v>6402</v>
      </c>
      <c r="G5591" s="6">
        <v>0</v>
      </c>
      <c r="H5591" s="6"/>
      <c r="I5591" s="6">
        <v>0</v>
      </c>
      <c r="J5591" s="6">
        <v>1</v>
      </c>
      <c r="K5591" s="6">
        <v>1</v>
      </c>
      <c r="L5591" s="6"/>
      <c r="M5591" s="6">
        <v>2022</v>
      </c>
      <c r="N5591" s="6" t="s">
        <v>7745</v>
      </c>
      <c r="O5591" s="6">
        <v>2</v>
      </c>
      <c r="P5591" s="6"/>
      <c r="Q5591" s="6" t="s">
        <v>7733</v>
      </c>
      <c r="R5591" s="6" t="s">
        <v>7734</v>
      </c>
      <c r="S5591" s="6"/>
      <c r="T5591" s="6" t="s">
        <v>5474</v>
      </c>
      <c r="U5591">
        <f t="shared" si="87"/>
        <v>2</v>
      </c>
    </row>
    <row r="5592" spans="1:21" x14ac:dyDescent="0.2">
      <c r="A5592" s="6" t="s">
        <v>14345</v>
      </c>
      <c r="B5592" s="6" t="s">
        <v>14338</v>
      </c>
      <c r="C5592" s="6">
        <v>3539005</v>
      </c>
      <c r="D5592" s="6" t="s">
        <v>6766</v>
      </c>
      <c r="E5592" s="6" t="s">
        <v>7097</v>
      </c>
      <c r="F5592" s="6" t="s">
        <v>6402</v>
      </c>
      <c r="G5592" s="6">
        <v>0</v>
      </c>
      <c r="H5592" s="6"/>
      <c r="I5592" s="6">
        <v>0</v>
      </c>
      <c r="J5592" s="6">
        <v>1</v>
      </c>
      <c r="K5592" s="6">
        <v>1</v>
      </c>
      <c r="L5592" s="6"/>
      <c r="M5592" s="6">
        <v>2022</v>
      </c>
      <c r="N5592" s="6" t="s">
        <v>7745</v>
      </c>
      <c r="O5592" s="6">
        <v>2</v>
      </c>
      <c r="P5592" s="6"/>
      <c r="Q5592" s="6" t="s">
        <v>7733</v>
      </c>
      <c r="R5592" s="6" t="s">
        <v>7734</v>
      </c>
      <c r="S5592" s="6"/>
      <c r="T5592" s="6" t="s">
        <v>5473</v>
      </c>
      <c r="U5592">
        <f t="shared" si="87"/>
        <v>1</v>
      </c>
    </row>
    <row r="5593" spans="1:21" x14ac:dyDescent="0.2">
      <c r="A5593" s="6" t="s">
        <v>14347</v>
      </c>
      <c r="B5593" s="6" t="s">
        <v>14338</v>
      </c>
      <c r="C5593" s="6">
        <v>3539005</v>
      </c>
      <c r="D5593" s="6" t="s">
        <v>6720</v>
      </c>
      <c r="E5593" s="6" t="s">
        <v>14348</v>
      </c>
      <c r="F5593" s="6" t="s">
        <v>6402</v>
      </c>
      <c r="G5593" s="6">
        <v>357</v>
      </c>
      <c r="H5593" s="6">
        <v>1057</v>
      </c>
      <c r="I5593" s="6">
        <v>1</v>
      </c>
      <c r="J5593" s="6">
        <v>1</v>
      </c>
      <c r="K5593" s="6">
        <v>0</v>
      </c>
      <c r="L5593" s="6"/>
      <c r="M5593" s="6">
        <v>2022</v>
      </c>
      <c r="N5593" s="6" t="s">
        <v>7745</v>
      </c>
      <c r="O5593" s="6">
        <v>3</v>
      </c>
      <c r="P5593" s="6"/>
      <c r="Q5593" s="6" t="s">
        <v>7733</v>
      </c>
      <c r="R5593" s="6" t="s">
        <v>7734</v>
      </c>
      <c r="S5593" s="6"/>
      <c r="T5593" s="6" t="s">
        <v>5472</v>
      </c>
      <c r="U5593">
        <f t="shared" si="87"/>
        <v>3</v>
      </c>
    </row>
    <row r="5594" spans="1:21" x14ac:dyDescent="0.2">
      <c r="A5594" s="6" t="s">
        <v>14347</v>
      </c>
      <c r="B5594" s="6" t="s">
        <v>14338</v>
      </c>
      <c r="C5594" s="6">
        <v>3539005</v>
      </c>
      <c r="D5594" s="6" t="s">
        <v>8801</v>
      </c>
      <c r="E5594" s="6" t="s">
        <v>7269</v>
      </c>
      <c r="F5594" s="6" t="s">
        <v>6402</v>
      </c>
      <c r="G5594" s="6">
        <v>229</v>
      </c>
      <c r="H5594" s="6">
        <v>1057</v>
      </c>
      <c r="I5594" s="6">
        <v>0</v>
      </c>
      <c r="J5594" s="6">
        <v>0</v>
      </c>
      <c r="K5594" s="6">
        <v>0</v>
      </c>
      <c r="L5594" s="6"/>
      <c r="M5594" s="6">
        <v>2022</v>
      </c>
      <c r="N5594" s="6" t="s">
        <v>7745</v>
      </c>
      <c r="O5594" s="6">
        <v>3</v>
      </c>
      <c r="P5594" s="6"/>
      <c r="Q5594" s="6" t="s">
        <v>7733</v>
      </c>
      <c r="R5594" s="6" t="s">
        <v>7734</v>
      </c>
      <c r="S5594" s="6"/>
      <c r="T5594" s="6" t="s">
        <v>5481</v>
      </c>
      <c r="U5594">
        <f t="shared" si="87"/>
        <v>2</v>
      </c>
    </row>
    <row r="5595" spans="1:21" x14ac:dyDescent="0.2">
      <c r="A5595" s="6" t="s">
        <v>14347</v>
      </c>
      <c r="B5595" s="6" t="s">
        <v>14338</v>
      </c>
      <c r="C5595" s="6">
        <v>3539005</v>
      </c>
      <c r="D5595" s="6" t="s">
        <v>6481</v>
      </c>
      <c r="E5595" s="6" t="s">
        <v>10887</v>
      </c>
      <c r="F5595" s="6" t="s">
        <v>6402</v>
      </c>
      <c r="G5595" s="6">
        <v>471</v>
      </c>
      <c r="H5595" s="6">
        <v>1057</v>
      </c>
      <c r="I5595" s="6">
        <v>1</v>
      </c>
      <c r="J5595" s="6">
        <v>1</v>
      </c>
      <c r="K5595" s="6">
        <v>0</v>
      </c>
      <c r="L5595" s="6"/>
      <c r="M5595" s="6">
        <v>2022</v>
      </c>
      <c r="N5595" s="6" t="s">
        <v>7745</v>
      </c>
      <c r="O5595" s="6">
        <v>3</v>
      </c>
      <c r="P5595" s="6"/>
      <c r="Q5595" s="6" t="s">
        <v>7733</v>
      </c>
      <c r="R5595" s="6" t="s">
        <v>7734</v>
      </c>
      <c r="S5595" s="6"/>
      <c r="T5595" s="6" t="s">
        <v>5471</v>
      </c>
      <c r="U5595">
        <f t="shared" si="87"/>
        <v>1</v>
      </c>
    </row>
    <row r="5596" spans="1:21" x14ac:dyDescent="0.2">
      <c r="A5596" s="6" t="s">
        <v>14349</v>
      </c>
      <c r="B5596" s="6" t="s">
        <v>14350</v>
      </c>
      <c r="C5596" s="6">
        <v>3538003</v>
      </c>
      <c r="D5596" s="6" t="s">
        <v>6550</v>
      </c>
      <c r="E5596" s="6" t="s">
        <v>14351</v>
      </c>
      <c r="F5596" s="6" t="s">
        <v>6402</v>
      </c>
      <c r="G5596" s="6">
        <v>2437</v>
      </c>
      <c r="H5596" s="6">
        <v>4850</v>
      </c>
      <c r="I5596" s="6">
        <v>0</v>
      </c>
      <c r="J5596" s="6">
        <v>1</v>
      </c>
      <c r="K5596" s="6">
        <v>0</v>
      </c>
      <c r="L5596" s="6"/>
      <c r="M5596" s="6">
        <v>2022</v>
      </c>
      <c r="N5596" s="6" t="s">
        <v>7732</v>
      </c>
      <c r="O5596" s="6">
        <v>99</v>
      </c>
      <c r="P5596" s="6"/>
      <c r="Q5596" s="6" t="s">
        <v>7733</v>
      </c>
      <c r="R5596" s="6" t="s">
        <v>7734</v>
      </c>
      <c r="S5596" s="6"/>
      <c r="T5596" s="6" t="s">
        <v>1252</v>
      </c>
      <c r="U5596">
        <f t="shared" si="87"/>
        <v>3</v>
      </c>
    </row>
    <row r="5597" spans="1:21" x14ac:dyDescent="0.2">
      <c r="A5597" s="6" t="s">
        <v>14349</v>
      </c>
      <c r="B5597" s="6" t="s">
        <v>14350</v>
      </c>
      <c r="C5597" s="6">
        <v>3538003</v>
      </c>
      <c r="D5597" s="6" t="s">
        <v>7133</v>
      </c>
      <c r="E5597" s="6" t="s">
        <v>10021</v>
      </c>
      <c r="F5597" s="6" t="s">
        <v>6402</v>
      </c>
      <c r="G5597" s="6">
        <v>2155</v>
      </c>
      <c r="H5597" s="6">
        <v>4850</v>
      </c>
      <c r="I5597" s="6">
        <v>0</v>
      </c>
      <c r="J5597" s="6">
        <v>0</v>
      </c>
      <c r="K5597" s="6">
        <v>0</v>
      </c>
      <c r="L5597" s="6"/>
      <c r="M5597" s="6">
        <v>2022</v>
      </c>
      <c r="N5597" s="6" t="s">
        <v>7732</v>
      </c>
      <c r="O5597" s="6">
        <v>99</v>
      </c>
      <c r="P5597" s="6"/>
      <c r="Q5597" s="6" t="s">
        <v>7733</v>
      </c>
      <c r="R5597" s="6" t="s">
        <v>7734</v>
      </c>
      <c r="S5597" s="6"/>
      <c r="T5597" s="6" t="s">
        <v>1253</v>
      </c>
      <c r="U5597">
        <f t="shared" si="87"/>
        <v>2</v>
      </c>
    </row>
    <row r="5598" spans="1:21" x14ac:dyDescent="0.2">
      <c r="A5598" s="6" t="s">
        <v>14349</v>
      </c>
      <c r="B5598" s="6" t="s">
        <v>14350</v>
      </c>
      <c r="C5598" s="6">
        <v>3538003</v>
      </c>
      <c r="D5598" s="6" t="s">
        <v>7211</v>
      </c>
      <c r="E5598" s="6" t="s">
        <v>14352</v>
      </c>
      <c r="F5598" s="6" t="s">
        <v>6402</v>
      </c>
      <c r="G5598" s="6">
        <v>258</v>
      </c>
      <c r="H5598" s="6">
        <v>4850</v>
      </c>
      <c r="I5598" s="6">
        <v>0</v>
      </c>
      <c r="J5598" s="6">
        <v>0</v>
      </c>
      <c r="K5598" s="6">
        <v>0</v>
      </c>
      <c r="L5598" s="6"/>
      <c r="M5598" s="6">
        <v>2022</v>
      </c>
      <c r="N5598" s="6" t="s">
        <v>7732</v>
      </c>
      <c r="O5598" s="6">
        <v>99</v>
      </c>
      <c r="P5598" s="6"/>
      <c r="Q5598" s="6" t="s">
        <v>7733</v>
      </c>
      <c r="R5598" s="6" t="s">
        <v>7734</v>
      </c>
      <c r="S5598" s="6"/>
      <c r="T5598" s="6" t="s">
        <v>1254</v>
      </c>
      <c r="U5598">
        <f t="shared" si="87"/>
        <v>1</v>
      </c>
    </row>
    <row r="5599" spans="1:21" x14ac:dyDescent="0.2">
      <c r="A5599" s="6" t="s">
        <v>14353</v>
      </c>
      <c r="B5599" s="6" t="s">
        <v>14350</v>
      </c>
      <c r="C5599" s="6">
        <v>3538003</v>
      </c>
      <c r="D5599" s="6" t="s">
        <v>6428</v>
      </c>
      <c r="E5599" s="6" t="s">
        <v>6710</v>
      </c>
      <c r="F5599" s="6" t="s">
        <v>6402</v>
      </c>
      <c r="G5599" s="6">
        <v>0</v>
      </c>
      <c r="H5599" s="6"/>
      <c r="I5599" s="6">
        <v>1</v>
      </c>
      <c r="J5599" s="6">
        <v>1</v>
      </c>
      <c r="K5599" s="6">
        <v>1</v>
      </c>
      <c r="L5599" s="6"/>
      <c r="M5599" s="6">
        <v>2022</v>
      </c>
      <c r="N5599" s="6" t="s">
        <v>7770</v>
      </c>
      <c r="O5599" s="6">
        <v>99</v>
      </c>
      <c r="P5599" s="6"/>
      <c r="Q5599" s="6" t="s">
        <v>7733</v>
      </c>
      <c r="R5599" s="6" t="s">
        <v>7734</v>
      </c>
      <c r="S5599" s="6"/>
      <c r="T5599" s="6" t="s">
        <v>5544</v>
      </c>
      <c r="U5599">
        <f t="shared" si="87"/>
        <v>1</v>
      </c>
    </row>
    <row r="5600" spans="1:21" x14ac:dyDescent="0.2">
      <c r="A5600" s="6" t="s">
        <v>14354</v>
      </c>
      <c r="B5600" s="6" t="s">
        <v>14350</v>
      </c>
      <c r="C5600" s="6">
        <v>3538003</v>
      </c>
      <c r="D5600" s="6" t="s">
        <v>6575</v>
      </c>
      <c r="E5600" s="6" t="s">
        <v>6645</v>
      </c>
      <c r="F5600" s="6" t="s">
        <v>6402</v>
      </c>
      <c r="G5600" s="6">
        <v>2033</v>
      </c>
      <c r="H5600" s="6">
        <v>8120</v>
      </c>
      <c r="I5600" s="6">
        <v>1</v>
      </c>
      <c r="J5600" s="6">
        <v>1</v>
      </c>
      <c r="K5600" s="6">
        <v>0</v>
      </c>
      <c r="L5600" s="6"/>
      <c r="M5600" s="6">
        <v>2022</v>
      </c>
      <c r="N5600" s="6" t="s">
        <v>7745</v>
      </c>
      <c r="O5600" s="6">
        <v>1</v>
      </c>
      <c r="P5600" s="6"/>
      <c r="Q5600" s="6" t="s">
        <v>7733</v>
      </c>
      <c r="R5600" s="6" t="s">
        <v>7734</v>
      </c>
      <c r="S5600" s="6"/>
      <c r="T5600" s="6" t="s">
        <v>5543</v>
      </c>
      <c r="U5600">
        <f t="shared" si="87"/>
        <v>6</v>
      </c>
    </row>
    <row r="5601" spans="1:21" x14ac:dyDescent="0.2">
      <c r="A5601" s="6" t="s">
        <v>14354</v>
      </c>
      <c r="B5601" s="6" t="s">
        <v>14350</v>
      </c>
      <c r="C5601" s="6">
        <v>3538003</v>
      </c>
      <c r="D5601" s="6" t="s">
        <v>7072</v>
      </c>
      <c r="E5601" s="6" t="s">
        <v>7584</v>
      </c>
      <c r="F5601" s="6" t="s">
        <v>6402</v>
      </c>
      <c r="G5601" s="6">
        <v>1736</v>
      </c>
      <c r="H5601" s="6">
        <v>8120</v>
      </c>
      <c r="I5601" s="6">
        <v>0</v>
      </c>
      <c r="J5601" s="6">
        <v>1</v>
      </c>
      <c r="K5601" s="6">
        <v>0</v>
      </c>
      <c r="L5601" s="6"/>
      <c r="M5601" s="6">
        <v>2022</v>
      </c>
      <c r="N5601" s="6" t="s">
        <v>7745</v>
      </c>
      <c r="O5601" s="6">
        <v>1</v>
      </c>
      <c r="P5601" s="6"/>
      <c r="Q5601" s="6" t="s">
        <v>7733</v>
      </c>
      <c r="R5601" s="6" t="s">
        <v>7734</v>
      </c>
      <c r="S5601" s="6"/>
      <c r="T5601" s="6" t="s">
        <v>5542</v>
      </c>
      <c r="U5601">
        <f t="shared" si="87"/>
        <v>5</v>
      </c>
    </row>
    <row r="5602" spans="1:21" x14ac:dyDescent="0.2">
      <c r="A5602" s="6" t="s">
        <v>14354</v>
      </c>
      <c r="B5602" s="6" t="s">
        <v>14350</v>
      </c>
      <c r="C5602" s="6">
        <v>3538003</v>
      </c>
      <c r="D5602" s="6" t="s">
        <v>6914</v>
      </c>
      <c r="E5602" s="6" t="s">
        <v>14355</v>
      </c>
      <c r="F5602" s="6" t="s">
        <v>6402</v>
      </c>
      <c r="G5602" s="6">
        <v>1662</v>
      </c>
      <c r="H5602" s="6">
        <v>8120</v>
      </c>
      <c r="I5602" s="6">
        <v>0</v>
      </c>
      <c r="J5602" s="6">
        <v>1</v>
      </c>
      <c r="K5602" s="6">
        <v>0</v>
      </c>
      <c r="L5602" s="6"/>
      <c r="M5602" s="6">
        <v>2022</v>
      </c>
      <c r="N5602" s="6" t="s">
        <v>7745</v>
      </c>
      <c r="O5602" s="6">
        <v>1</v>
      </c>
      <c r="P5602" s="6"/>
      <c r="Q5602" s="6" t="s">
        <v>7733</v>
      </c>
      <c r="R5602" s="6" t="s">
        <v>7734</v>
      </c>
      <c r="S5602" s="6"/>
      <c r="T5602" s="6" t="s">
        <v>5541</v>
      </c>
      <c r="U5602">
        <f t="shared" si="87"/>
        <v>4</v>
      </c>
    </row>
    <row r="5603" spans="1:21" x14ac:dyDescent="0.2">
      <c r="A5603" s="6" t="s">
        <v>14354</v>
      </c>
      <c r="B5603" s="6" t="s">
        <v>14350</v>
      </c>
      <c r="C5603" s="6">
        <v>3538003</v>
      </c>
      <c r="D5603" s="6" t="s">
        <v>6859</v>
      </c>
      <c r="E5603" s="6" t="s">
        <v>6776</v>
      </c>
      <c r="F5603" s="6" t="s">
        <v>6402</v>
      </c>
      <c r="G5603" s="6">
        <v>1061</v>
      </c>
      <c r="H5603" s="6">
        <v>8120</v>
      </c>
      <c r="I5603" s="6">
        <v>0</v>
      </c>
      <c r="J5603" s="6">
        <v>0</v>
      </c>
      <c r="K5603" s="6">
        <v>0</v>
      </c>
      <c r="L5603" s="6"/>
      <c r="M5603" s="6">
        <v>2022</v>
      </c>
      <c r="N5603" s="6" t="s">
        <v>7745</v>
      </c>
      <c r="O5603" s="6">
        <v>1</v>
      </c>
      <c r="P5603" s="6"/>
      <c r="Q5603" s="6" t="s">
        <v>7733</v>
      </c>
      <c r="R5603" s="6" t="s">
        <v>7734</v>
      </c>
      <c r="S5603" s="6"/>
      <c r="T5603" s="6" t="s">
        <v>5545</v>
      </c>
      <c r="U5603">
        <f t="shared" si="87"/>
        <v>3</v>
      </c>
    </row>
    <row r="5604" spans="1:21" x14ac:dyDescent="0.2">
      <c r="A5604" s="6" t="s">
        <v>14354</v>
      </c>
      <c r="B5604" s="6" t="s">
        <v>14350</v>
      </c>
      <c r="C5604" s="6">
        <v>3538003</v>
      </c>
      <c r="D5604" s="6" t="s">
        <v>6809</v>
      </c>
      <c r="E5604" s="6" t="s">
        <v>14356</v>
      </c>
      <c r="F5604" s="6" t="s">
        <v>6402</v>
      </c>
      <c r="G5604" s="6">
        <v>1012</v>
      </c>
      <c r="H5604" s="6">
        <v>8120</v>
      </c>
      <c r="I5604" s="6">
        <v>0</v>
      </c>
      <c r="J5604" s="6">
        <v>0</v>
      </c>
      <c r="K5604" s="6">
        <v>0</v>
      </c>
      <c r="L5604" s="6"/>
      <c r="M5604" s="6">
        <v>2022</v>
      </c>
      <c r="N5604" s="6" t="s">
        <v>7745</v>
      </c>
      <c r="O5604" s="6">
        <v>1</v>
      </c>
      <c r="P5604" s="6"/>
      <c r="Q5604" s="6" t="s">
        <v>7733</v>
      </c>
      <c r="R5604" s="6" t="s">
        <v>7734</v>
      </c>
      <c r="S5604" s="6"/>
      <c r="T5604" s="6" t="s">
        <v>5546</v>
      </c>
      <c r="U5604">
        <f t="shared" si="87"/>
        <v>2</v>
      </c>
    </row>
    <row r="5605" spans="1:21" x14ac:dyDescent="0.2">
      <c r="A5605" s="6" t="s">
        <v>14354</v>
      </c>
      <c r="B5605" s="6" t="s">
        <v>14350</v>
      </c>
      <c r="C5605" s="6">
        <v>3538003</v>
      </c>
      <c r="D5605" s="6" t="s">
        <v>7037</v>
      </c>
      <c r="E5605" s="6" t="s">
        <v>14357</v>
      </c>
      <c r="F5605" s="6" t="s">
        <v>6402</v>
      </c>
      <c r="G5605" s="6">
        <v>616</v>
      </c>
      <c r="H5605" s="6">
        <v>8120</v>
      </c>
      <c r="I5605" s="6">
        <v>0</v>
      </c>
      <c r="J5605" s="6">
        <v>0</v>
      </c>
      <c r="K5605" s="6">
        <v>0</v>
      </c>
      <c r="L5605" s="6"/>
      <c r="M5605" s="6">
        <v>2022</v>
      </c>
      <c r="N5605" s="6" t="s">
        <v>7745</v>
      </c>
      <c r="O5605" s="6">
        <v>1</v>
      </c>
      <c r="P5605" s="6"/>
      <c r="Q5605" s="6" t="s">
        <v>7733</v>
      </c>
      <c r="R5605" s="6" t="s">
        <v>7734</v>
      </c>
      <c r="S5605" s="6"/>
      <c r="T5605" s="6" t="s">
        <v>5547</v>
      </c>
      <c r="U5605">
        <f t="shared" si="87"/>
        <v>1</v>
      </c>
    </row>
    <row r="5606" spans="1:21" x14ac:dyDescent="0.2">
      <c r="A5606" s="6" t="s">
        <v>14358</v>
      </c>
      <c r="B5606" s="6" t="s">
        <v>14350</v>
      </c>
      <c r="C5606" s="6">
        <v>3538003</v>
      </c>
      <c r="D5606" s="6" t="s">
        <v>6559</v>
      </c>
      <c r="E5606" s="6" t="s">
        <v>14359</v>
      </c>
      <c r="F5606" s="6" t="s">
        <v>6402</v>
      </c>
      <c r="G5606" s="6">
        <v>712</v>
      </c>
      <c r="H5606" s="6">
        <v>2782</v>
      </c>
      <c r="I5606" s="6">
        <v>0</v>
      </c>
      <c r="J5606" s="6">
        <v>0</v>
      </c>
      <c r="K5606" s="6">
        <v>0</v>
      </c>
      <c r="L5606" s="6"/>
      <c r="M5606" s="6">
        <v>2022</v>
      </c>
      <c r="N5606" s="6" t="s">
        <v>7745</v>
      </c>
      <c r="O5606" s="6">
        <v>2</v>
      </c>
      <c r="P5606" s="6"/>
      <c r="Q5606" s="6" t="s">
        <v>7733</v>
      </c>
      <c r="R5606" s="6" t="s">
        <v>7734</v>
      </c>
      <c r="S5606" s="6"/>
      <c r="T5606" s="6" t="s">
        <v>5548</v>
      </c>
      <c r="U5606">
        <f t="shared" si="87"/>
        <v>4</v>
      </c>
    </row>
    <row r="5607" spans="1:21" x14ac:dyDescent="0.2">
      <c r="A5607" s="6" t="s">
        <v>14358</v>
      </c>
      <c r="B5607" s="6" t="s">
        <v>14350</v>
      </c>
      <c r="C5607" s="6">
        <v>3538003</v>
      </c>
      <c r="D5607" s="6" t="s">
        <v>6709</v>
      </c>
      <c r="E5607" s="6" t="s">
        <v>14360</v>
      </c>
      <c r="F5607" s="6" t="s">
        <v>6402</v>
      </c>
      <c r="G5607" s="6">
        <v>735</v>
      </c>
      <c r="H5607" s="6">
        <v>2782</v>
      </c>
      <c r="I5607" s="6">
        <v>0</v>
      </c>
      <c r="J5607" s="6">
        <v>1</v>
      </c>
      <c r="K5607" s="6">
        <v>0</v>
      </c>
      <c r="L5607" s="6"/>
      <c r="M5607" s="6">
        <v>2022</v>
      </c>
      <c r="N5607" s="6" t="s">
        <v>7745</v>
      </c>
      <c r="O5607" s="6">
        <v>2</v>
      </c>
      <c r="P5607" s="6"/>
      <c r="Q5607" s="6" t="s">
        <v>7733</v>
      </c>
      <c r="R5607" s="6" t="s">
        <v>7734</v>
      </c>
      <c r="S5607" s="6"/>
      <c r="T5607" s="6" t="s">
        <v>5540</v>
      </c>
      <c r="U5607">
        <f t="shared" si="87"/>
        <v>3</v>
      </c>
    </row>
    <row r="5608" spans="1:21" x14ac:dyDescent="0.2">
      <c r="A5608" s="6" t="s">
        <v>14358</v>
      </c>
      <c r="B5608" s="6" t="s">
        <v>14350</v>
      </c>
      <c r="C5608" s="6">
        <v>3538003</v>
      </c>
      <c r="D5608" s="6" t="s">
        <v>6722</v>
      </c>
      <c r="E5608" s="6" t="s">
        <v>6481</v>
      </c>
      <c r="F5608" s="6" t="s">
        <v>6402</v>
      </c>
      <c r="G5608" s="6">
        <v>437</v>
      </c>
      <c r="H5608" s="6">
        <v>2782</v>
      </c>
      <c r="I5608" s="6">
        <v>0</v>
      </c>
      <c r="J5608" s="6">
        <v>0</v>
      </c>
      <c r="K5608" s="6">
        <v>0</v>
      </c>
      <c r="L5608" s="6"/>
      <c r="M5608" s="6">
        <v>2022</v>
      </c>
      <c r="N5608" s="6" t="s">
        <v>7745</v>
      </c>
      <c r="O5608" s="6">
        <v>2</v>
      </c>
      <c r="P5608" s="6"/>
      <c r="Q5608" s="6" t="s">
        <v>7733</v>
      </c>
      <c r="R5608" s="6" t="s">
        <v>7734</v>
      </c>
      <c r="S5608" s="6"/>
      <c r="T5608" s="6" t="s">
        <v>4409</v>
      </c>
      <c r="U5608">
        <f t="shared" si="87"/>
        <v>2</v>
      </c>
    </row>
    <row r="5609" spans="1:21" x14ac:dyDescent="0.2">
      <c r="A5609" s="6" t="s">
        <v>14358</v>
      </c>
      <c r="B5609" s="6" t="s">
        <v>14350</v>
      </c>
      <c r="C5609" s="6">
        <v>3538003</v>
      </c>
      <c r="D5609" s="6" t="s">
        <v>6809</v>
      </c>
      <c r="E5609" s="6" t="s">
        <v>7097</v>
      </c>
      <c r="F5609" s="6" t="s">
        <v>6402</v>
      </c>
      <c r="G5609" s="6">
        <v>898</v>
      </c>
      <c r="H5609" s="6">
        <v>2782</v>
      </c>
      <c r="I5609" s="6">
        <v>1</v>
      </c>
      <c r="J5609" s="6">
        <v>1</v>
      </c>
      <c r="K5609" s="6">
        <v>0</v>
      </c>
      <c r="L5609" s="6"/>
      <c r="M5609" s="6">
        <v>2022</v>
      </c>
      <c r="N5609" s="6" t="s">
        <v>7745</v>
      </c>
      <c r="O5609" s="6">
        <v>2</v>
      </c>
      <c r="P5609" s="6"/>
      <c r="Q5609" s="6" t="s">
        <v>7733</v>
      </c>
      <c r="R5609" s="6" t="s">
        <v>7734</v>
      </c>
      <c r="S5609" s="6"/>
      <c r="T5609" s="6" t="s">
        <v>5539</v>
      </c>
      <c r="U5609">
        <f t="shared" si="87"/>
        <v>1</v>
      </c>
    </row>
    <row r="5610" spans="1:21" x14ac:dyDescent="0.2">
      <c r="A5610" s="6" t="s">
        <v>14361</v>
      </c>
      <c r="B5610" s="6" t="s">
        <v>14362</v>
      </c>
      <c r="C5610" s="6">
        <v>3539015</v>
      </c>
      <c r="D5610" s="6" t="s">
        <v>6467</v>
      </c>
      <c r="E5610" s="6" t="s">
        <v>14363</v>
      </c>
      <c r="F5610" s="6" t="s">
        <v>6402</v>
      </c>
      <c r="G5610" s="6">
        <v>127</v>
      </c>
      <c r="H5610" s="6">
        <v>6956</v>
      </c>
      <c r="I5610" s="6">
        <v>0</v>
      </c>
      <c r="J5610" s="6">
        <v>0</v>
      </c>
      <c r="K5610" s="6">
        <v>0</v>
      </c>
      <c r="L5610" s="6"/>
      <c r="M5610" s="6">
        <v>2022</v>
      </c>
      <c r="N5610" s="6" t="s">
        <v>7732</v>
      </c>
      <c r="O5610" s="6">
        <v>99</v>
      </c>
      <c r="P5610" s="6"/>
      <c r="Q5610" s="6" t="s">
        <v>7733</v>
      </c>
      <c r="R5610" s="6" t="s">
        <v>7734</v>
      </c>
      <c r="S5610" s="6"/>
      <c r="T5610" s="6" t="s">
        <v>1269</v>
      </c>
      <c r="U5610">
        <f t="shared" si="87"/>
        <v>4</v>
      </c>
    </row>
    <row r="5611" spans="1:21" x14ac:dyDescent="0.2">
      <c r="A5611" s="6" t="s">
        <v>14361</v>
      </c>
      <c r="B5611" s="6" t="s">
        <v>14362</v>
      </c>
      <c r="C5611" s="6">
        <v>3539015</v>
      </c>
      <c r="D5611" s="6" t="s">
        <v>6709</v>
      </c>
      <c r="E5611" s="6" t="s">
        <v>14364</v>
      </c>
      <c r="F5611" s="6" t="s">
        <v>6402</v>
      </c>
      <c r="G5611" s="6">
        <v>115</v>
      </c>
      <c r="H5611" s="6">
        <v>6956</v>
      </c>
      <c r="I5611" s="6">
        <v>0</v>
      </c>
      <c r="J5611" s="6">
        <v>0</v>
      </c>
      <c r="K5611" s="6">
        <v>0</v>
      </c>
      <c r="L5611" s="6"/>
      <c r="M5611" s="6">
        <v>2022</v>
      </c>
      <c r="N5611" s="6" t="s">
        <v>7732</v>
      </c>
      <c r="O5611" s="6">
        <v>99</v>
      </c>
      <c r="P5611" s="6"/>
      <c r="Q5611" s="6" t="s">
        <v>7733</v>
      </c>
      <c r="R5611" s="6" t="s">
        <v>7734</v>
      </c>
      <c r="S5611" s="6"/>
      <c r="T5611" s="6" t="s">
        <v>1270</v>
      </c>
      <c r="U5611">
        <f t="shared" si="87"/>
        <v>3</v>
      </c>
    </row>
    <row r="5612" spans="1:21" x14ac:dyDescent="0.2">
      <c r="A5612" s="6" t="s">
        <v>14361</v>
      </c>
      <c r="B5612" s="6" t="s">
        <v>14362</v>
      </c>
      <c r="C5612" s="6">
        <v>3539015</v>
      </c>
      <c r="D5612" s="6" t="s">
        <v>6538</v>
      </c>
      <c r="E5612" s="6" t="s">
        <v>14365</v>
      </c>
      <c r="F5612" s="6" t="s">
        <v>6402</v>
      </c>
      <c r="G5612" s="6">
        <v>4032</v>
      </c>
      <c r="H5612" s="6">
        <v>6956</v>
      </c>
      <c r="I5612" s="6">
        <v>0</v>
      </c>
      <c r="J5612" s="6">
        <v>1</v>
      </c>
      <c r="K5612" s="6">
        <v>0</v>
      </c>
      <c r="L5612" s="6"/>
      <c r="M5612" s="6">
        <v>2022</v>
      </c>
      <c r="N5612" s="6" t="s">
        <v>7732</v>
      </c>
      <c r="O5612" s="6">
        <v>99</v>
      </c>
      <c r="P5612" s="6"/>
      <c r="Q5612" s="6" t="s">
        <v>7733</v>
      </c>
      <c r="R5612" s="6" t="s">
        <v>7734</v>
      </c>
      <c r="S5612" s="6"/>
      <c r="T5612" s="6" t="s">
        <v>1268</v>
      </c>
      <c r="U5612">
        <f t="shared" si="87"/>
        <v>2</v>
      </c>
    </row>
    <row r="5613" spans="1:21" x14ac:dyDescent="0.2">
      <c r="A5613" s="6" t="s">
        <v>14361</v>
      </c>
      <c r="B5613" s="6" t="s">
        <v>14362</v>
      </c>
      <c r="C5613" s="6">
        <v>3539015</v>
      </c>
      <c r="D5613" s="6" t="s">
        <v>7691</v>
      </c>
      <c r="E5613" s="6" t="s">
        <v>14366</v>
      </c>
      <c r="F5613" s="6" t="s">
        <v>6402</v>
      </c>
      <c r="G5613" s="6">
        <v>2682</v>
      </c>
      <c r="H5613" s="6">
        <v>6956</v>
      </c>
      <c r="I5613" s="6">
        <v>1</v>
      </c>
      <c r="J5613" s="6">
        <v>0</v>
      </c>
      <c r="K5613" s="6">
        <v>0</v>
      </c>
      <c r="L5613" s="6"/>
      <c r="M5613" s="6">
        <v>2022</v>
      </c>
      <c r="N5613" s="6" t="s">
        <v>7732</v>
      </c>
      <c r="O5613" s="6">
        <v>99</v>
      </c>
      <c r="P5613" s="6"/>
      <c r="Q5613" s="6" t="s">
        <v>7733</v>
      </c>
      <c r="R5613" s="6" t="s">
        <v>7734</v>
      </c>
      <c r="S5613" s="6"/>
      <c r="T5613" s="6" t="s">
        <v>1271</v>
      </c>
      <c r="U5613">
        <f t="shared" si="87"/>
        <v>1</v>
      </c>
    </row>
    <row r="5614" spans="1:21" x14ac:dyDescent="0.2">
      <c r="A5614" s="6" t="s">
        <v>14367</v>
      </c>
      <c r="B5614" s="6" t="s">
        <v>14362</v>
      </c>
      <c r="C5614" s="6">
        <v>3539015</v>
      </c>
      <c r="D5614" s="6" t="s">
        <v>6459</v>
      </c>
      <c r="E5614" s="6" t="s">
        <v>9052</v>
      </c>
      <c r="F5614" s="6" t="s">
        <v>6402</v>
      </c>
      <c r="G5614" s="6">
        <v>3540</v>
      </c>
      <c r="H5614" s="6">
        <v>6750</v>
      </c>
      <c r="I5614" s="6">
        <v>0</v>
      </c>
      <c r="J5614" s="6">
        <v>1</v>
      </c>
      <c r="K5614" s="6">
        <v>0</v>
      </c>
      <c r="L5614" s="6"/>
      <c r="M5614" s="6">
        <v>2022</v>
      </c>
      <c r="N5614" s="6" t="s">
        <v>7770</v>
      </c>
      <c r="O5614" s="6">
        <v>99</v>
      </c>
      <c r="P5614" s="6"/>
      <c r="Q5614" s="6" t="s">
        <v>7733</v>
      </c>
      <c r="R5614" s="6" t="s">
        <v>7734</v>
      </c>
      <c r="S5614" s="6"/>
      <c r="T5614" s="6" t="s">
        <v>5628</v>
      </c>
      <c r="U5614">
        <f t="shared" si="87"/>
        <v>2</v>
      </c>
    </row>
    <row r="5615" spans="1:21" x14ac:dyDescent="0.2">
      <c r="A5615" s="6" t="s">
        <v>14367</v>
      </c>
      <c r="B5615" s="6" t="s">
        <v>14362</v>
      </c>
      <c r="C5615" s="6">
        <v>3539015</v>
      </c>
      <c r="D5615" s="6" t="s">
        <v>6709</v>
      </c>
      <c r="E5615" s="6" t="s">
        <v>7060</v>
      </c>
      <c r="F5615" s="6" t="s">
        <v>6402</v>
      </c>
      <c r="G5615" s="6">
        <v>3210</v>
      </c>
      <c r="H5615" s="6">
        <v>6750</v>
      </c>
      <c r="I5615" s="6">
        <v>1</v>
      </c>
      <c r="J5615" s="6">
        <v>0</v>
      </c>
      <c r="K5615" s="6">
        <v>0</v>
      </c>
      <c r="L5615" s="6"/>
      <c r="M5615" s="6">
        <v>2022</v>
      </c>
      <c r="N5615" s="6" t="s">
        <v>7770</v>
      </c>
      <c r="O5615" s="6">
        <v>99</v>
      </c>
      <c r="P5615" s="6"/>
      <c r="Q5615" s="6" t="s">
        <v>7733</v>
      </c>
      <c r="R5615" s="6" t="s">
        <v>7734</v>
      </c>
      <c r="S5615" s="6"/>
      <c r="T5615" s="6" t="s">
        <v>5629</v>
      </c>
      <c r="U5615">
        <f t="shared" si="87"/>
        <v>1</v>
      </c>
    </row>
    <row r="5616" spans="1:21" x14ac:dyDescent="0.2">
      <c r="A5616" s="6" t="s">
        <v>14368</v>
      </c>
      <c r="B5616" s="6" t="s">
        <v>14362</v>
      </c>
      <c r="C5616" s="6">
        <v>3539015</v>
      </c>
      <c r="D5616" s="6" t="s">
        <v>6434</v>
      </c>
      <c r="E5616" s="6" t="s">
        <v>6617</v>
      </c>
      <c r="F5616" s="6" t="s">
        <v>6402</v>
      </c>
      <c r="G5616" s="6">
        <v>2662</v>
      </c>
      <c r="H5616" s="6">
        <v>13811</v>
      </c>
      <c r="I5616" s="6">
        <v>1</v>
      </c>
      <c r="J5616" s="6">
        <v>1</v>
      </c>
      <c r="K5616" s="6">
        <v>0</v>
      </c>
      <c r="L5616" s="6"/>
      <c r="M5616" s="6">
        <v>2022</v>
      </c>
      <c r="N5616" s="6" t="s">
        <v>7745</v>
      </c>
      <c r="O5616" s="6">
        <v>1</v>
      </c>
      <c r="P5616" s="6"/>
      <c r="Q5616" s="6" t="s">
        <v>7733</v>
      </c>
      <c r="R5616" s="6" t="s">
        <v>7734</v>
      </c>
      <c r="S5616" s="6"/>
      <c r="T5616" s="6" t="s">
        <v>2696</v>
      </c>
      <c r="U5616">
        <f t="shared" si="87"/>
        <v>8</v>
      </c>
    </row>
    <row r="5617" spans="1:21" x14ac:dyDescent="0.2">
      <c r="A5617" s="6" t="s">
        <v>14368</v>
      </c>
      <c r="B5617" s="6" t="s">
        <v>14362</v>
      </c>
      <c r="C5617" s="6">
        <v>3539015</v>
      </c>
      <c r="D5617" s="6" t="s">
        <v>6713</v>
      </c>
      <c r="E5617" s="6" t="s">
        <v>11000</v>
      </c>
      <c r="F5617" s="6" t="s">
        <v>6402</v>
      </c>
      <c r="G5617" s="6">
        <v>1320</v>
      </c>
      <c r="H5617" s="6">
        <v>13811</v>
      </c>
      <c r="I5617" s="6">
        <v>0</v>
      </c>
      <c r="J5617" s="6">
        <v>0</v>
      </c>
      <c r="K5617" s="6">
        <v>0</v>
      </c>
      <c r="L5617" s="6"/>
      <c r="M5617" s="6">
        <v>2022</v>
      </c>
      <c r="N5617" s="6" t="s">
        <v>7745</v>
      </c>
      <c r="O5617" s="6">
        <v>1</v>
      </c>
      <c r="P5617" s="6"/>
      <c r="Q5617" s="6" t="s">
        <v>7733</v>
      </c>
      <c r="R5617" s="6" t="s">
        <v>7734</v>
      </c>
      <c r="S5617" s="6"/>
      <c r="T5617" s="6" t="s">
        <v>5630</v>
      </c>
      <c r="U5617">
        <f t="shared" si="87"/>
        <v>7</v>
      </c>
    </row>
    <row r="5618" spans="1:21" x14ac:dyDescent="0.2">
      <c r="A5618" s="6" t="s">
        <v>14368</v>
      </c>
      <c r="B5618" s="6" t="s">
        <v>14362</v>
      </c>
      <c r="C5618" s="6">
        <v>3539015</v>
      </c>
      <c r="D5618" s="6" t="s">
        <v>6859</v>
      </c>
      <c r="E5618" s="6" t="s">
        <v>7719</v>
      </c>
      <c r="F5618" s="6" t="s">
        <v>6402</v>
      </c>
      <c r="G5618" s="6">
        <v>1329</v>
      </c>
      <c r="H5618" s="6">
        <v>13811</v>
      </c>
      <c r="I5618" s="6">
        <v>0</v>
      </c>
      <c r="J5618" s="6">
        <v>0</v>
      </c>
      <c r="K5618" s="6">
        <v>0</v>
      </c>
      <c r="L5618" s="6"/>
      <c r="M5618" s="6">
        <v>2022</v>
      </c>
      <c r="N5618" s="6" t="s">
        <v>7745</v>
      </c>
      <c r="O5618" s="6">
        <v>1</v>
      </c>
      <c r="P5618" s="6"/>
      <c r="Q5618" s="6" t="s">
        <v>7733</v>
      </c>
      <c r="R5618" s="6" t="s">
        <v>7734</v>
      </c>
      <c r="S5618" s="6"/>
      <c r="T5618" s="6" t="s">
        <v>5631</v>
      </c>
      <c r="U5618">
        <f t="shared" si="87"/>
        <v>6</v>
      </c>
    </row>
    <row r="5619" spans="1:21" x14ac:dyDescent="0.2">
      <c r="A5619" s="6" t="s">
        <v>14368</v>
      </c>
      <c r="B5619" s="6" t="s">
        <v>14362</v>
      </c>
      <c r="C5619" s="6">
        <v>3539015</v>
      </c>
      <c r="D5619" s="6" t="s">
        <v>6595</v>
      </c>
      <c r="E5619" s="6" t="s">
        <v>6811</v>
      </c>
      <c r="F5619" s="6" t="s">
        <v>6402</v>
      </c>
      <c r="G5619" s="6">
        <v>1586</v>
      </c>
      <c r="H5619" s="6">
        <v>13811</v>
      </c>
      <c r="I5619" s="6">
        <v>0</v>
      </c>
      <c r="J5619" s="6">
        <v>0</v>
      </c>
      <c r="K5619" s="6">
        <v>0</v>
      </c>
      <c r="L5619" s="6"/>
      <c r="M5619" s="6">
        <v>2022</v>
      </c>
      <c r="N5619" s="6" t="s">
        <v>7745</v>
      </c>
      <c r="O5619" s="6">
        <v>1</v>
      </c>
      <c r="P5619" s="6"/>
      <c r="Q5619" s="6" t="s">
        <v>7733</v>
      </c>
      <c r="R5619" s="6" t="s">
        <v>7734</v>
      </c>
      <c r="S5619" s="6"/>
      <c r="T5619" s="6" t="s">
        <v>5632</v>
      </c>
      <c r="U5619">
        <f t="shared" si="87"/>
        <v>5</v>
      </c>
    </row>
    <row r="5620" spans="1:21" x14ac:dyDescent="0.2">
      <c r="A5620" s="6" t="s">
        <v>14368</v>
      </c>
      <c r="B5620" s="6" t="s">
        <v>14362</v>
      </c>
      <c r="C5620" s="6">
        <v>3539015</v>
      </c>
      <c r="D5620" s="6" t="s">
        <v>7022</v>
      </c>
      <c r="E5620" s="6" t="s">
        <v>14369</v>
      </c>
      <c r="F5620" s="6" t="s">
        <v>6402</v>
      </c>
      <c r="G5620" s="6">
        <v>1719</v>
      </c>
      <c r="H5620" s="6">
        <v>13811</v>
      </c>
      <c r="I5620" s="6">
        <v>1</v>
      </c>
      <c r="J5620" s="6">
        <v>1</v>
      </c>
      <c r="K5620" s="6">
        <v>0</v>
      </c>
      <c r="L5620" s="6"/>
      <c r="M5620" s="6">
        <v>2022</v>
      </c>
      <c r="N5620" s="6" t="s">
        <v>7745</v>
      </c>
      <c r="O5620" s="6">
        <v>1</v>
      </c>
      <c r="P5620" s="6"/>
      <c r="Q5620" s="6" t="s">
        <v>7733</v>
      </c>
      <c r="R5620" s="6" t="s">
        <v>7734</v>
      </c>
      <c r="S5620" s="6"/>
      <c r="T5620" s="6" t="s">
        <v>5627</v>
      </c>
      <c r="U5620">
        <f t="shared" si="87"/>
        <v>4</v>
      </c>
    </row>
    <row r="5621" spans="1:21" x14ac:dyDescent="0.2">
      <c r="A5621" s="6" t="s">
        <v>14368</v>
      </c>
      <c r="B5621" s="6" t="s">
        <v>14362</v>
      </c>
      <c r="C5621" s="6">
        <v>3539015</v>
      </c>
      <c r="D5621" s="6" t="s">
        <v>7261</v>
      </c>
      <c r="E5621" s="6" t="s">
        <v>14370</v>
      </c>
      <c r="F5621" s="6" t="s">
        <v>6402</v>
      </c>
      <c r="G5621" s="6">
        <v>2028</v>
      </c>
      <c r="H5621" s="6">
        <v>13811</v>
      </c>
      <c r="I5621" s="6">
        <v>0</v>
      </c>
      <c r="J5621" s="6">
        <v>1</v>
      </c>
      <c r="K5621" s="6">
        <v>0</v>
      </c>
      <c r="L5621" s="6"/>
      <c r="M5621" s="6">
        <v>2022</v>
      </c>
      <c r="N5621" s="6" t="s">
        <v>7745</v>
      </c>
      <c r="O5621" s="6">
        <v>1</v>
      </c>
      <c r="P5621" s="6"/>
      <c r="Q5621" s="6" t="s">
        <v>7733</v>
      </c>
      <c r="R5621" s="6" t="s">
        <v>7734</v>
      </c>
      <c r="S5621" s="6"/>
      <c r="T5621" s="6" t="s">
        <v>5626</v>
      </c>
      <c r="U5621">
        <f t="shared" si="87"/>
        <v>3</v>
      </c>
    </row>
    <row r="5622" spans="1:21" x14ac:dyDescent="0.2">
      <c r="A5622" s="6" t="s">
        <v>14368</v>
      </c>
      <c r="B5622" s="6" t="s">
        <v>14362</v>
      </c>
      <c r="C5622" s="6">
        <v>3539015</v>
      </c>
      <c r="D5622" s="6" t="s">
        <v>6428</v>
      </c>
      <c r="E5622" s="6" t="s">
        <v>14371</v>
      </c>
      <c r="F5622" s="6" t="s">
        <v>6402</v>
      </c>
      <c r="G5622" s="6">
        <v>2475</v>
      </c>
      <c r="H5622" s="6">
        <v>13811</v>
      </c>
      <c r="I5622" s="6">
        <v>1</v>
      </c>
      <c r="J5622" s="6">
        <v>1</v>
      </c>
      <c r="K5622" s="6">
        <v>0</v>
      </c>
      <c r="L5622" s="6"/>
      <c r="M5622" s="6">
        <v>2022</v>
      </c>
      <c r="N5622" s="6" t="s">
        <v>7745</v>
      </c>
      <c r="O5622" s="6">
        <v>1</v>
      </c>
      <c r="P5622" s="6"/>
      <c r="Q5622" s="6" t="s">
        <v>7733</v>
      </c>
      <c r="R5622" s="6" t="s">
        <v>7734</v>
      </c>
      <c r="S5622" s="6"/>
      <c r="T5622" s="6" t="s">
        <v>5625</v>
      </c>
      <c r="U5622">
        <f t="shared" si="87"/>
        <v>2</v>
      </c>
    </row>
    <row r="5623" spans="1:21" x14ac:dyDescent="0.2">
      <c r="A5623" s="6" t="s">
        <v>14368</v>
      </c>
      <c r="B5623" s="6" t="s">
        <v>14362</v>
      </c>
      <c r="C5623" s="6">
        <v>3539015</v>
      </c>
      <c r="D5623" s="6" t="s">
        <v>7246</v>
      </c>
      <c r="E5623" s="6" t="s">
        <v>12162</v>
      </c>
      <c r="F5623" s="6" t="s">
        <v>6402</v>
      </c>
      <c r="G5623" s="6">
        <v>692</v>
      </c>
      <c r="H5623" s="6">
        <v>13811</v>
      </c>
      <c r="I5623" s="6">
        <v>0</v>
      </c>
      <c r="J5623" s="6">
        <v>0</v>
      </c>
      <c r="K5623" s="6">
        <v>0</v>
      </c>
      <c r="L5623" s="6"/>
      <c r="M5623" s="6">
        <v>2022</v>
      </c>
      <c r="N5623" s="6" t="s">
        <v>7745</v>
      </c>
      <c r="O5623" s="6">
        <v>1</v>
      </c>
      <c r="P5623" s="6"/>
      <c r="Q5623" s="6" t="s">
        <v>7733</v>
      </c>
      <c r="R5623" s="6" t="s">
        <v>7734</v>
      </c>
      <c r="S5623" s="6"/>
      <c r="T5623" s="6" t="s">
        <v>5633</v>
      </c>
      <c r="U5623">
        <f t="shared" si="87"/>
        <v>1</v>
      </c>
    </row>
    <row r="5624" spans="1:21" x14ac:dyDescent="0.2">
      <c r="A5624" s="6" t="s">
        <v>14372</v>
      </c>
      <c r="B5624" s="6" t="s">
        <v>14362</v>
      </c>
      <c r="C5624" s="6">
        <v>3539015</v>
      </c>
      <c r="D5624" s="6" t="s">
        <v>14373</v>
      </c>
      <c r="E5624" s="6" t="s">
        <v>14363</v>
      </c>
      <c r="F5624" s="6" t="s">
        <v>6402</v>
      </c>
      <c r="G5624" s="6">
        <v>258</v>
      </c>
      <c r="H5624" s="6">
        <v>6921</v>
      </c>
      <c r="I5624" s="6">
        <v>0</v>
      </c>
      <c r="J5624" s="6">
        <v>0</v>
      </c>
      <c r="K5624" s="6">
        <v>0</v>
      </c>
      <c r="L5624" s="6"/>
      <c r="M5624" s="6">
        <v>2022</v>
      </c>
      <c r="N5624" s="6" t="s">
        <v>7745</v>
      </c>
      <c r="O5624" s="6">
        <v>2</v>
      </c>
      <c r="P5624" s="6"/>
      <c r="Q5624" s="6" t="s">
        <v>7733</v>
      </c>
      <c r="R5624" s="6" t="s">
        <v>7734</v>
      </c>
      <c r="S5624" s="6"/>
      <c r="T5624" s="6" t="s">
        <v>5634</v>
      </c>
      <c r="U5624">
        <f t="shared" si="87"/>
        <v>7</v>
      </c>
    </row>
    <row r="5625" spans="1:21" x14ac:dyDescent="0.2">
      <c r="A5625" s="6" t="s">
        <v>14372</v>
      </c>
      <c r="B5625" s="6" t="s">
        <v>14362</v>
      </c>
      <c r="C5625" s="6">
        <v>3539015</v>
      </c>
      <c r="D5625" s="6" t="s">
        <v>6609</v>
      </c>
      <c r="E5625" s="6" t="s">
        <v>11000</v>
      </c>
      <c r="F5625" s="6" t="s">
        <v>6402</v>
      </c>
      <c r="G5625" s="6">
        <v>1285</v>
      </c>
      <c r="H5625" s="6">
        <v>6921</v>
      </c>
      <c r="I5625" s="6">
        <v>0</v>
      </c>
      <c r="J5625" s="6">
        <v>1</v>
      </c>
      <c r="K5625" s="6">
        <v>0</v>
      </c>
      <c r="L5625" s="6"/>
      <c r="M5625" s="6">
        <v>2022</v>
      </c>
      <c r="N5625" s="6" t="s">
        <v>7745</v>
      </c>
      <c r="O5625" s="6">
        <v>2</v>
      </c>
      <c r="P5625" s="6"/>
      <c r="Q5625" s="6" t="s">
        <v>7733</v>
      </c>
      <c r="R5625" s="6" t="s">
        <v>7734</v>
      </c>
      <c r="S5625" s="6"/>
      <c r="T5625" s="6" t="s">
        <v>5624</v>
      </c>
      <c r="U5625">
        <f t="shared" si="87"/>
        <v>6</v>
      </c>
    </row>
    <row r="5626" spans="1:21" x14ac:dyDescent="0.2">
      <c r="A5626" s="6" t="s">
        <v>14372</v>
      </c>
      <c r="B5626" s="6" t="s">
        <v>14362</v>
      </c>
      <c r="C5626" s="6">
        <v>3539015</v>
      </c>
      <c r="D5626" s="6" t="s">
        <v>8680</v>
      </c>
      <c r="E5626" s="6" t="s">
        <v>14374</v>
      </c>
      <c r="F5626" s="6" t="s">
        <v>6402</v>
      </c>
      <c r="G5626" s="6">
        <v>935</v>
      </c>
      <c r="H5626" s="6">
        <v>6921</v>
      </c>
      <c r="I5626" s="6">
        <v>0</v>
      </c>
      <c r="J5626" s="6">
        <v>0</v>
      </c>
      <c r="K5626" s="6">
        <v>0</v>
      </c>
      <c r="L5626" s="6"/>
      <c r="M5626" s="6">
        <v>2022</v>
      </c>
      <c r="N5626" s="6" t="s">
        <v>7745</v>
      </c>
      <c r="O5626" s="6">
        <v>2</v>
      </c>
      <c r="P5626" s="6"/>
      <c r="Q5626" s="6" t="s">
        <v>7733</v>
      </c>
      <c r="R5626" s="6" t="s">
        <v>7734</v>
      </c>
      <c r="S5626" s="6"/>
      <c r="T5626" s="6" t="s">
        <v>5635</v>
      </c>
      <c r="U5626">
        <f t="shared" si="87"/>
        <v>5</v>
      </c>
    </row>
    <row r="5627" spans="1:21" x14ac:dyDescent="0.2">
      <c r="A5627" s="6" t="s">
        <v>14372</v>
      </c>
      <c r="B5627" s="6" t="s">
        <v>14362</v>
      </c>
      <c r="C5627" s="6">
        <v>3539015</v>
      </c>
      <c r="D5627" s="6" t="s">
        <v>9498</v>
      </c>
      <c r="E5627" s="6" t="s">
        <v>14375</v>
      </c>
      <c r="F5627" s="6" t="s">
        <v>6402</v>
      </c>
      <c r="G5627" s="6">
        <v>1545</v>
      </c>
      <c r="H5627" s="6">
        <v>6921</v>
      </c>
      <c r="I5627" s="6">
        <v>1</v>
      </c>
      <c r="J5627" s="6">
        <v>1</v>
      </c>
      <c r="K5627" s="6">
        <v>0</v>
      </c>
      <c r="L5627" s="6"/>
      <c r="M5627" s="6">
        <v>2022</v>
      </c>
      <c r="N5627" s="6" t="s">
        <v>7745</v>
      </c>
      <c r="O5627" s="6">
        <v>2</v>
      </c>
      <c r="P5627" s="6"/>
      <c r="Q5627" s="6" t="s">
        <v>7733</v>
      </c>
      <c r="R5627" s="6" t="s">
        <v>7734</v>
      </c>
      <c r="S5627" s="6"/>
      <c r="T5627" s="6" t="s">
        <v>5623</v>
      </c>
      <c r="U5627">
        <f t="shared" si="87"/>
        <v>4</v>
      </c>
    </row>
    <row r="5628" spans="1:21" x14ac:dyDescent="0.2">
      <c r="A5628" s="6" t="s">
        <v>14372</v>
      </c>
      <c r="B5628" s="6" t="s">
        <v>14362</v>
      </c>
      <c r="C5628" s="6">
        <v>3539015</v>
      </c>
      <c r="D5628" s="6" t="s">
        <v>6736</v>
      </c>
      <c r="E5628" s="6" t="s">
        <v>14376</v>
      </c>
      <c r="F5628" s="6" t="s">
        <v>6402</v>
      </c>
      <c r="G5628" s="6">
        <v>756</v>
      </c>
      <c r="H5628" s="6">
        <v>6921</v>
      </c>
      <c r="I5628" s="6">
        <v>0</v>
      </c>
      <c r="J5628" s="6">
        <v>0</v>
      </c>
      <c r="K5628" s="6">
        <v>0</v>
      </c>
      <c r="L5628" s="6"/>
      <c r="M5628" s="6">
        <v>2022</v>
      </c>
      <c r="N5628" s="6" t="s">
        <v>7745</v>
      </c>
      <c r="O5628" s="6">
        <v>2</v>
      </c>
      <c r="P5628" s="6"/>
      <c r="Q5628" s="6" t="s">
        <v>7733</v>
      </c>
      <c r="R5628" s="6" t="s">
        <v>7734</v>
      </c>
      <c r="S5628" s="6"/>
      <c r="T5628" s="6" t="s">
        <v>5636</v>
      </c>
      <c r="U5628">
        <f t="shared" si="87"/>
        <v>3</v>
      </c>
    </row>
    <row r="5629" spans="1:21" x14ac:dyDescent="0.2">
      <c r="A5629" s="6" t="s">
        <v>14372</v>
      </c>
      <c r="B5629" s="6" t="s">
        <v>14362</v>
      </c>
      <c r="C5629" s="6">
        <v>3539015</v>
      </c>
      <c r="D5629" s="6" t="s">
        <v>6858</v>
      </c>
      <c r="E5629" s="6" t="s">
        <v>14138</v>
      </c>
      <c r="F5629" s="6" t="s">
        <v>6402</v>
      </c>
      <c r="G5629" s="6">
        <v>920</v>
      </c>
      <c r="H5629" s="6">
        <v>6921</v>
      </c>
      <c r="I5629" s="6">
        <v>0</v>
      </c>
      <c r="J5629" s="6">
        <v>0</v>
      </c>
      <c r="K5629" s="6">
        <v>0</v>
      </c>
      <c r="L5629" s="6"/>
      <c r="M5629" s="6">
        <v>2022</v>
      </c>
      <c r="N5629" s="6" t="s">
        <v>7745</v>
      </c>
      <c r="O5629" s="6">
        <v>2</v>
      </c>
      <c r="P5629" s="6"/>
      <c r="Q5629" s="6" t="s">
        <v>7733</v>
      </c>
      <c r="R5629" s="6" t="s">
        <v>7734</v>
      </c>
      <c r="S5629" s="6"/>
      <c r="T5629" s="6" t="s">
        <v>5637</v>
      </c>
      <c r="U5629">
        <f t="shared" si="87"/>
        <v>2</v>
      </c>
    </row>
    <row r="5630" spans="1:21" x14ac:dyDescent="0.2">
      <c r="A5630" s="6" t="s">
        <v>14372</v>
      </c>
      <c r="B5630" s="6" t="s">
        <v>14362</v>
      </c>
      <c r="C5630" s="6">
        <v>3539015</v>
      </c>
      <c r="D5630" s="6" t="s">
        <v>6637</v>
      </c>
      <c r="E5630" s="6" t="s">
        <v>14377</v>
      </c>
      <c r="F5630" s="6" t="s">
        <v>6402</v>
      </c>
      <c r="G5630" s="6">
        <v>1222</v>
      </c>
      <c r="H5630" s="6">
        <v>6921</v>
      </c>
      <c r="I5630" s="6">
        <v>0</v>
      </c>
      <c r="J5630" s="6">
        <v>1</v>
      </c>
      <c r="K5630" s="6">
        <v>0</v>
      </c>
      <c r="L5630" s="6"/>
      <c r="M5630" s="6">
        <v>2022</v>
      </c>
      <c r="N5630" s="6" t="s">
        <v>7745</v>
      </c>
      <c r="O5630" s="6">
        <v>2</v>
      </c>
      <c r="P5630" s="6"/>
      <c r="Q5630" s="6" t="s">
        <v>7733</v>
      </c>
      <c r="R5630" s="6" t="s">
        <v>7734</v>
      </c>
      <c r="S5630" s="6"/>
      <c r="T5630" s="6" t="s">
        <v>5622</v>
      </c>
      <c r="U5630">
        <f t="shared" si="87"/>
        <v>1</v>
      </c>
    </row>
    <row r="5631" spans="1:21" x14ac:dyDescent="0.2">
      <c r="A5631" s="6" t="s">
        <v>14378</v>
      </c>
      <c r="B5631" s="6" t="s">
        <v>14379</v>
      </c>
      <c r="C5631" s="6">
        <v>3539027</v>
      </c>
      <c r="D5631" s="6" t="s">
        <v>6412</v>
      </c>
      <c r="E5631" s="6" t="s">
        <v>6847</v>
      </c>
      <c r="F5631" s="6" t="s">
        <v>6402</v>
      </c>
      <c r="G5631" s="6">
        <v>2429</v>
      </c>
      <c r="H5631" s="6">
        <v>5199</v>
      </c>
      <c r="I5631" s="6">
        <v>0</v>
      </c>
      <c r="J5631" s="6">
        <v>0</v>
      </c>
      <c r="K5631" s="6">
        <v>0</v>
      </c>
      <c r="L5631" s="6"/>
      <c r="M5631" s="6">
        <v>2022</v>
      </c>
      <c r="N5631" s="6" t="s">
        <v>7732</v>
      </c>
      <c r="O5631" s="6">
        <v>99</v>
      </c>
      <c r="P5631" s="6"/>
      <c r="Q5631" s="6" t="s">
        <v>7733</v>
      </c>
      <c r="R5631" s="6" t="s">
        <v>7734</v>
      </c>
      <c r="S5631" s="6"/>
      <c r="T5631" s="6" t="s">
        <v>1294</v>
      </c>
      <c r="U5631">
        <f t="shared" si="87"/>
        <v>3</v>
      </c>
    </row>
    <row r="5632" spans="1:21" x14ac:dyDescent="0.2">
      <c r="A5632" s="6" t="s">
        <v>14378</v>
      </c>
      <c r="B5632" s="6" t="s">
        <v>14379</v>
      </c>
      <c r="C5632" s="6">
        <v>3539027</v>
      </c>
      <c r="D5632" s="6" t="s">
        <v>14380</v>
      </c>
      <c r="E5632" s="6" t="s">
        <v>10782</v>
      </c>
      <c r="F5632" s="6" t="s">
        <v>6402</v>
      </c>
      <c r="G5632" s="6">
        <v>2683</v>
      </c>
      <c r="H5632" s="6">
        <v>5199</v>
      </c>
      <c r="I5632" s="6">
        <v>0</v>
      </c>
      <c r="J5632" s="6">
        <v>1</v>
      </c>
      <c r="K5632" s="6">
        <v>0</v>
      </c>
      <c r="L5632" s="6"/>
      <c r="M5632" s="6">
        <v>2022</v>
      </c>
      <c r="N5632" s="6" t="s">
        <v>7732</v>
      </c>
      <c r="O5632" s="6">
        <v>99</v>
      </c>
      <c r="P5632" s="6"/>
      <c r="Q5632" s="6" t="s">
        <v>7733</v>
      </c>
      <c r="R5632" s="6" t="s">
        <v>7734</v>
      </c>
      <c r="S5632" s="6"/>
      <c r="T5632" s="6" t="s">
        <v>1293</v>
      </c>
      <c r="U5632">
        <f t="shared" si="87"/>
        <v>2</v>
      </c>
    </row>
    <row r="5633" spans="1:21" x14ac:dyDescent="0.2">
      <c r="A5633" s="6" t="s">
        <v>14378</v>
      </c>
      <c r="B5633" s="6" t="s">
        <v>14379</v>
      </c>
      <c r="C5633" s="6">
        <v>3539027</v>
      </c>
      <c r="D5633" s="6" t="s">
        <v>9908</v>
      </c>
      <c r="E5633" s="6" t="s">
        <v>14381</v>
      </c>
      <c r="F5633" s="6" t="s">
        <v>6402</v>
      </c>
      <c r="G5633" s="6">
        <v>87</v>
      </c>
      <c r="H5633" s="6">
        <v>5199</v>
      </c>
      <c r="I5633" s="6">
        <v>0</v>
      </c>
      <c r="J5633" s="6">
        <v>0</v>
      </c>
      <c r="K5633" s="6">
        <v>0</v>
      </c>
      <c r="L5633" s="6"/>
      <c r="M5633" s="6">
        <v>2022</v>
      </c>
      <c r="N5633" s="6" t="s">
        <v>7732</v>
      </c>
      <c r="O5633" s="6">
        <v>99</v>
      </c>
      <c r="P5633" s="6"/>
      <c r="Q5633" s="6" t="s">
        <v>7733</v>
      </c>
      <c r="R5633" s="6" t="s">
        <v>7734</v>
      </c>
      <c r="S5633" s="6"/>
      <c r="T5633" s="6" t="s">
        <v>1295</v>
      </c>
      <c r="U5633">
        <f t="shared" si="87"/>
        <v>1</v>
      </c>
    </row>
    <row r="5634" spans="1:21" x14ac:dyDescent="0.2">
      <c r="A5634" s="6" t="s">
        <v>14382</v>
      </c>
      <c r="B5634" s="6" t="s">
        <v>14379</v>
      </c>
      <c r="C5634" s="6">
        <v>3539027</v>
      </c>
      <c r="D5634" s="6" t="s">
        <v>6440</v>
      </c>
      <c r="E5634" s="6" t="s">
        <v>6805</v>
      </c>
      <c r="F5634" s="6" t="s">
        <v>6402</v>
      </c>
      <c r="G5634" s="6">
        <v>2013</v>
      </c>
      <c r="H5634" s="6">
        <v>5095</v>
      </c>
      <c r="I5634" s="6">
        <v>0</v>
      </c>
      <c r="J5634" s="6">
        <v>0</v>
      </c>
      <c r="K5634" s="6">
        <v>0</v>
      </c>
      <c r="L5634" s="6"/>
      <c r="M5634" s="6">
        <v>2022</v>
      </c>
      <c r="N5634" s="6" t="s">
        <v>7770</v>
      </c>
      <c r="O5634" s="6">
        <v>99</v>
      </c>
      <c r="P5634" s="6"/>
      <c r="Q5634" s="6" t="s">
        <v>7733</v>
      </c>
      <c r="R5634" s="6" t="s">
        <v>7734</v>
      </c>
      <c r="S5634" s="6"/>
      <c r="T5634" s="6" t="s">
        <v>5725</v>
      </c>
      <c r="U5634">
        <f t="shared" si="87"/>
        <v>2</v>
      </c>
    </row>
    <row r="5635" spans="1:21" x14ac:dyDescent="0.2">
      <c r="A5635" s="6" t="s">
        <v>14382</v>
      </c>
      <c r="B5635" s="6" t="s">
        <v>14379</v>
      </c>
      <c r="C5635" s="6">
        <v>3539027</v>
      </c>
      <c r="D5635" s="6" t="s">
        <v>6859</v>
      </c>
      <c r="E5635" s="6" t="s">
        <v>14383</v>
      </c>
      <c r="F5635" s="6" t="s">
        <v>6402</v>
      </c>
      <c r="G5635" s="6">
        <v>3082</v>
      </c>
      <c r="H5635" s="6">
        <v>5095</v>
      </c>
      <c r="I5635" s="6">
        <v>0</v>
      </c>
      <c r="J5635" s="6">
        <v>1</v>
      </c>
      <c r="K5635" s="6">
        <v>0</v>
      </c>
      <c r="L5635" s="6"/>
      <c r="M5635" s="6">
        <v>2022</v>
      </c>
      <c r="N5635" s="6" t="s">
        <v>7770</v>
      </c>
      <c r="O5635" s="6">
        <v>99</v>
      </c>
      <c r="P5635" s="6"/>
      <c r="Q5635" s="6" t="s">
        <v>7733</v>
      </c>
      <c r="R5635" s="6" t="s">
        <v>7734</v>
      </c>
      <c r="S5635" s="6"/>
      <c r="T5635" s="6" t="s">
        <v>5724</v>
      </c>
      <c r="U5635">
        <f t="shared" ref="U5635:U5698" si="88">COUNTIF(A5635:A11935,A5635)</f>
        <v>1</v>
      </c>
    </row>
    <row r="5636" spans="1:21" x14ac:dyDescent="0.2">
      <c r="A5636" s="6" t="s">
        <v>14384</v>
      </c>
      <c r="B5636" s="6" t="s">
        <v>14379</v>
      </c>
      <c r="C5636" s="6">
        <v>3539027</v>
      </c>
      <c r="D5636" s="6" t="s">
        <v>6423</v>
      </c>
      <c r="E5636" s="6" t="s">
        <v>14385</v>
      </c>
      <c r="F5636" s="6" t="s">
        <v>6402</v>
      </c>
      <c r="G5636" s="6">
        <v>1304</v>
      </c>
      <c r="H5636" s="6">
        <v>1674</v>
      </c>
      <c r="I5636" s="6">
        <v>1</v>
      </c>
      <c r="J5636" s="6">
        <v>1</v>
      </c>
      <c r="K5636" s="6">
        <v>0</v>
      </c>
      <c r="L5636" s="6"/>
      <c r="M5636" s="6">
        <v>2022</v>
      </c>
      <c r="N5636" s="6" t="s">
        <v>7745</v>
      </c>
      <c r="O5636" s="6">
        <v>1</v>
      </c>
      <c r="P5636" s="6"/>
      <c r="Q5636" s="6" t="s">
        <v>7733</v>
      </c>
      <c r="R5636" s="6" t="s">
        <v>7734</v>
      </c>
      <c r="S5636" s="6"/>
      <c r="T5636" s="6" t="s">
        <v>5723</v>
      </c>
      <c r="U5636">
        <f t="shared" si="88"/>
        <v>2</v>
      </c>
    </row>
    <row r="5637" spans="1:21" x14ac:dyDescent="0.2">
      <c r="A5637" s="6" t="s">
        <v>14384</v>
      </c>
      <c r="B5637" s="6" t="s">
        <v>14379</v>
      </c>
      <c r="C5637" s="6">
        <v>3539027</v>
      </c>
      <c r="D5637" s="6" t="s">
        <v>14386</v>
      </c>
      <c r="E5637" s="6" t="s">
        <v>14387</v>
      </c>
      <c r="F5637" s="6" t="s">
        <v>6402</v>
      </c>
      <c r="G5637" s="6">
        <v>370</v>
      </c>
      <c r="H5637" s="6">
        <v>1674</v>
      </c>
      <c r="I5637" s="6">
        <v>0</v>
      </c>
      <c r="J5637" s="6">
        <v>0</v>
      </c>
      <c r="K5637" s="6">
        <v>0</v>
      </c>
      <c r="L5637" s="6"/>
      <c r="M5637" s="6">
        <v>2022</v>
      </c>
      <c r="N5637" s="6" t="s">
        <v>7745</v>
      </c>
      <c r="O5637" s="6">
        <v>1</v>
      </c>
      <c r="P5637" s="6"/>
      <c r="Q5637" s="6" t="s">
        <v>7733</v>
      </c>
      <c r="R5637" s="6" t="s">
        <v>7734</v>
      </c>
      <c r="S5637" s="6"/>
      <c r="T5637" s="6" t="s">
        <v>5726</v>
      </c>
      <c r="U5637">
        <f t="shared" si="88"/>
        <v>1</v>
      </c>
    </row>
    <row r="5638" spans="1:21" x14ac:dyDescent="0.2">
      <c r="A5638" s="6" t="s">
        <v>14388</v>
      </c>
      <c r="B5638" s="6" t="s">
        <v>14379</v>
      </c>
      <c r="C5638" s="6">
        <v>3539027</v>
      </c>
      <c r="D5638" s="6" t="s">
        <v>7666</v>
      </c>
      <c r="E5638" s="6" t="s">
        <v>14389</v>
      </c>
      <c r="F5638" s="6" t="s">
        <v>6402</v>
      </c>
      <c r="G5638" s="6">
        <v>197</v>
      </c>
      <c r="H5638" s="6">
        <v>1913</v>
      </c>
      <c r="I5638" s="6">
        <v>0</v>
      </c>
      <c r="J5638" s="6">
        <v>0</v>
      </c>
      <c r="K5638" s="6">
        <v>0</v>
      </c>
      <c r="L5638" s="6"/>
      <c r="M5638" s="6">
        <v>2022</v>
      </c>
      <c r="N5638" s="6" t="s">
        <v>7745</v>
      </c>
      <c r="O5638" s="6">
        <v>2</v>
      </c>
      <c r="P5638" s="6"/>
      <c r="Q5638" s="6" t="s">
        <v>7733</v>
      </c>
      <c r="R5638" s="6" t="s">
        <v>7734</v>
      </c>
      <c r="S5638" s="6"/>
      <c r="T5638" s="6" t="s">
        <v>5727</v>
      </c>
      <c r="U5638">
        <f t="shared" si="88"/>
        <v>4</v>
      </c>
    </row>
    <row r="5639" spans="1:21" x14ac:dyDescent="0.2">
      <c r="A5639" s="6" t="s">
        <v>14388</v>
      </c>
      <c r="B5639" s="6" t="s">
        <v>14379</v>
      </c>
      <c r="C5639" s="6">
        <v>3539027</v>
      </c>
      <c r="D5639" s="6" t="s">
        <v>7170</v>
      </c>
      <c r="E5639" s="6" t="s">
        <v>14390</v>
      </c>
      <c r="F5639" s="6" t="s">
        <v>6402</v>
      </c>
      <c r="G5639" s="6">
        <v>929</v>
      </c>
      <c r="H5639" s="6">
        <v>1913</v>
      </c>
      <c r="I5639" s="6">
        <v>0</v>
      </c>
      <c r="J5639" s="6">
        <v>1</v>
      </c>
      <c r="K5639" s="6">
        <v>0</v>
      </c>
      <c r="L5639" s="6"/>
      <c r="M5639" s="6">
        <v>2022</v>
      </c>
      <c r="N5639" s="6" t="s">
        <v>7745</v>
      </c>
      <c r="O5639" s="6">
        <v>2</v>
      </c>
      <c r="P5639" s="6"/>
      <c r="Q5639" s="6" t="s">
        <v>7733</v>
      </c>
      <c r="R5639" s="6" t="s">
        <v>7734</v>
      </c>
      <c r="S5639" s="6"/>
      <c r="T5639" s="6" t="s">
        <v>5722</v>
      </c>
      <c r="U5639">
        <f t="shared" si="88"/>
        <v>3</v>
      </c>
    </row>
    <row r="5640" spans="1:21" x14ac:dyDescent="0.2">
      <c r="A5640" s="6" t="s">
        <v>14388</v>
      </c>
      <c r="B5640" s="6" t="s">
        <v>14379</v>
      </c>
      <c r="C5640" s="6">
        <v>3539027</v>
      </c>
      <c r="D5640" s="6" t="s">
        <v>6477</v>
      </c>
      <c r="E5640" s="6" t="s">
        <v>7512</v>
      </c>
      <c r="F5640" s="6" t="s">
        <v>6402</v>
      </c>
      <c r="G5640" s="6">
        <v>442</v>
      </c>
      <c r="H5640" s="6">
        <v>1913</v>
      </c>
      <c r="I5640" s="6">
        <v>0</v>
      </c>
      <c r="J5640" s="6">
        <v>0</v>
      </c>
      <c r="K5640" s="6">
        <v>0</v>
      </c>
      <c r="L5640" s="6"/>
      <c r="M5640" s="6">
        <v>2022</v>
      </c>
      <c r="N5640" s="6" t="s">
        <v>7745</v>
      </c>
      <c r="O5640" s="6">
        <v>2</v>
      </c>
      <c r="P5640" s="6"/>
      <c r="Q5640" s="6" t="s">
        <v>7733</v>
      </c>
      <c r="R5640" s="6" t="s">
        <v>7734</v>
      </c>
      <c r="S5640" s="6"/>
      <c r="T5640" s="6" t="s">
        <v>5728</v>
      </c>
      <c r="U5640">
        <f t="shared" si="88"/>
        <v>2</v>
      </c>
    </row>
    <row r="5641" spans="1:21" x14ac:dyDescent="0.2">
      <c r="A5641" s="6" t="s">
        <v>14388</v>
      </c>
      <c r="B5641" s="6" t="s">
        <v>14379</v>
      </c>
      <c r="C5641" s="6">
        <v>3539027</v>
      </c>
      <c r="D5641" s="6" t="s">
        <v>6547</v>
      </c>
      <c r="E5641" s="6" t="s">
        <v>6506</v>
      </c>
      <c r="F5641" s="6" t="s">
        <v>6402</v>
      </c>
      <c r="G5641" s="6">
        <v>345</v>
      </c>
      <c r="H5641" s="6">
        <v>1913</v>
      </c>
      <c r="I5641" s="6">
        <v>0</v>
      </c>
      <c r="J5641" s="6">
        <v>0</v>
      </c>
      <c r="K5641" s="6">
        <v>0</v>
      </c>
      <c r="L5641" s="6"/>
      <c r="M5641" s="6">
        <v>2022</v>
      </c>
      <c r="N5641" s="6" t="s">
        <v>7745</v>
      </c>
      <c r="O5641" s="6">
        <v>2</v>
      </c>
      <c r="P5641" s="6"/>
      <c r="Q5641" s="6" t="s">
        <v>7733</v>
      </c>
      <c r="R5641" s="6" t="s">
        <v>7734</v>
      </c>
      <c r="S5641" s="6"/>
      <c r="T5641" s="6" t="s">
        <v>5729</v>
      </c>
      <c r="U5641">
        <f t="shared" si="88"/>
        <v>1</v>
      </c>
    </row>
    <row r="5642" spans="1:21" x14ac:dyDescent="0.2">
      <c r="A5642" s="6" t="s">
        <v>14391</v>
      </c>
      <c r="B5642" s="6" t="s">
        <v>14379</v>
      </c>
      <c r="C5642" s="6">
        <v>3539027</v>
      </c>
      <c r="D5642" s="6" t="s">
        <v>14392</v>
      </c>
      <c r="E5642" s="6" t="s">
        <v>14393</v>
      </c>
      <c r="F5642" s="6" t="s">
        <v>6402</v>
      </c>
      <c r="G5642" s="6">
        <v>1012</v>
      </c>
      <c r="H5642" s="6">
        <v>1545</v>
      </c>
      <c r="I5642" s="6">
        <v>0</v>
      </c>
      <c r="J5642" s="6">
        <v>1</v>
      </c>
      <c r="K5642" s="6">
        <v>0</v>
      </c>
      <c r="L5642" s="6"/>
      <c r="M5642" s="6">
        <v>2022</v>
      </c>
      <c r="N5642" s="6" t="s">
        <v>7745</v>
      </c>
      <c r="O5642" s="6">
        <v>3</v>
      </c>
      <c r="P5642" s="6"/>
      <c r="Q5642" s="6" t="s">
        <v>7733</v>
      </c>
      <c r="R5642" s="6" t="s">
        <v>7734</v>
      </c>
      <c r="S5642" s="6"/>
      <c r="T5642" s="6" t="s">
        <v>5721</v>
      </c>
      <c r="U5642">
        <f t="shared" si="88"/>
        <v>2</v>
      </c>
    </row>
    <row r="5643" spans="1:21" x14ac:dyDescent="0.2">
      <c r="A5643" s="6" t="s">
        <v>14391</v>
      </c>
      <c r="B5643" s="6" t="s">
        <v>14379</v>
      </c>
      <c r="C5643" s="6">
        <v>3539027</v>
      </c>
      <c r="D5643" s="6" t="s">
        <v>7175</v>
      </c>
      <c r="E5643" s="6" t="s">
        <v>7453</v>
      </c>
      <c r="F5643" s="6" t="s">
        <v>6402</v>
      </c>
      <c r="G5643" s="6">
        <v>533</v>
      </c>
      <c r="H5643" s="6">
        <v>1545</v>
      </c>
      <c r="I5643" s="6">
        <v>0</v>
      </c>
      <c r="J5643" s="6">
        <v>0</v>
      </c>
      <c r="K5643" s="6">
        <v>0</v>
      </c>
      <c r="L5643" s="6"/>
      <c r="M5643" s="6">
        <v>2022</v>
      </c>
      <c r="N5643" s="6" t="s">
        <v>7745</v>
      </c>
      <c r="O5643" s="6">
        <v>3</v>
      </c>
      <c r="P5643" s="6"/>
      <c r="Q5643" s="6" t="s">
        <v>7733</v>
      </c>
      <c r="R5643" s="6" t="s">
        <v>7734</v>
      </c>
      <c r="S5643" s="6"/>
      <c r="T5643" s="6" t="s">
        <v>5730</v>
      </c>
      <c r="U5643">
        <f t="shared" si="88"/>
        <v>1</v>
      </c>
    </row>
    <row r="5644" spans="1:21" x14ac:dyDescent="0.2">
      <c r="A5644" s="6" t="s">
        <v>14394</v>
      </c>
      <c r="B5644" s="6" t="s">
        <v>14395</v>
      </c>
      <c r="C5644" s="6">
        <v>3542004</v>
      </c>
      <c r="D5644" s="6" t="s">
        <v>6562</v>
      </c>
      <c r="E5644" s="6" t="s">
        <v>6724</v>
      </c>
      <c r="F5644" s="6" t="s">
        <v>6402</v>
      </c>
      <c r="G5644" s="6">
        <v>999</v>
      </c>
      <c r="H5644" s="6">
        <v>3958</v>
      </c>
      <c r="I5644" s="6">
        <v>1</v>
      </c>
      <c r="J5644" s="6">
        <v>0</v>
      </c>
      <c r="K5644" s="6">
        <v>0</v>
      </c>
      <c r="L5644" s="6"/>
      <c r="M5644" s="6">
        <v>2022</v>
      </c>
      <c r="N5644" s="6" t="s">
        <v>7732</v>
      </c>
      <c r="O5644" s="6">
        <v>99</v>
      </c>
      <c r="P5644" s="6"/>
      <c r="Q5644" s="6" t="s">
        <v>7733</v>
      </c>
      <c r="R5644" s="6" t="s">
        <v>7734</v>
      </c>
      <c r="S5644" s="6"/>
      <c r="T5644" s="6" t="s">
        <v>1388</v>
      </c>
      <c r="U5644">
        <f t="shared" si="88"/>
        <v>3</v>
      </c>
    </row>
    <row r="5645" spans="1:21" x14ac:dyDescent="0.2">
      <c r="A5645" s="6" t="s">
        <v>14394</v>
      </c>
      <c r="B5645" s="6" t="s">
        <v>14395</v>
      </c>
      <c r="C5645" s="6">
        <v>3542004</v>
      </c>
      <c r="D5645" s="6" t="s">
        <v>6813</v>
      </c>
      <c r="E5645" s="6" t="s">
        <v>12408</v>
      </c>
      <c r="F5645" s="6" t="s">
        <v>6402</v>
      </c>
      <c r="G5645" s="6">
        <v>1125</v>
      </c>
      <c r="H5645" s="6">
        <v>3958</v>
      </c>
      <c r="I5645" s="6">
        <v>0</v>
      </c>
      <c r="J5645" s="6">
        <v>0</v>
      </c>
      <c r="K5645" s="6">
        <v>0</v>
      </c>
      <c r="L5645" s="6"/>
      <c r="M5645" s="6">
        <v>2022</v>
      </c>
      <c r="N5645" s="6" t="s">
        <v>7732</v>
      </c>
      <c r="O5645" s="6">
        <v>99</v>
      </c>
      <c r="P5645" s="6"/>
      <c r="Q5645" s="6" t="s">
        <v>7733</v>
      </c>
      <c r="R5645" s="6" t="s">
        <v>7734</v>
      </c>
      <c r="S5645" s="6"/>
      <c r="T5645" s="6" t="s">
        <v>1389</v>
      </c>
      <c r="U5645">
        <f t="shared" si="88"/>
        <v>2</v>
      </c>
    </row>
    <row r="5646" spans="1:21" x14ac:dyDescent="0.2">
      <c r="A5646" s="6" t="s">
        <v>14394</v>
      </c>
      <c r="B5646" s="6" t="s">
        <v>14395</v>
      </c>
      <c r="C5646" s="6">
        <v>3542004</v>
      </c>
      <c r="D5646" s="6" t="s">
        <v>6485</v>
      </c>
      <c r="E5646" s="6" t="s">
        <v>14396</v>
      </c>
      <c r="F5646" s="6" t="s">
        <v>6402</v>
      </c>
      <c r="G5646" s="6">
        <v>1834</v>
      </c>
      <c r="H5646" s="6">
        <v>3958</v>
      </c>
      <c r="I5646" s="6">
        <v>0</v>
      </c>
      <c r="J5646" s="6">
        <v>1</v>
      </c>
      <c r="K5646" s="6">
        <v>0</v>
      </c>
      <c r="L5646" s="6"/>
      <c r="M5646" s="6">
        <v>2022</v>
      </c>
      <c r="N5646" s="6" t="s">
        <v>7732</v>
      </c>
      <c r="O5646" s="6">
        <v>99</v>
      </c>
      <c r="P5646" s="6"/>
      <c r="Q5646" s="6" t="s">
        <v>7733</v>
      </c>
      <c r="R5646" s="6" t="s">
        <v>7734</v>
      </c>
      <c r="S5646" s="6"/>
      <c r="T5646" s="6" t="s">
        <v>1387</v>
      </c>
      <c r="U5646">
        <f t="shared" si="88"/>
        <v>1</v>
      </c>
    </row>
    <row r="5647" spans="1:21" x14ac:dyDescent="0.2">
      <c r="A5647" s="6" t="s">
        <v>14397</v>
      </c>
      <c r="B5647" s="6" t="s">
        <v>14395</v>
      </c>
      <c r="C5647" s="6">
        <v>3542004</v>
      </c>
      <c r="D5647" s="6" t="s">
        <v>10199</v>
      </c>
      <c r="E5647" s="6" t="s">
        <v>14127</v>
      </c>
      <c r="F5647" s="6" t="s">
        <v>6402</v>
      </c>
      <c r="G5647" s="6">
        <v>2718</v>
      </c>
      <c r="H5647" s="6">
        <v>3622</v>
      </c>
      <c r="I5647" s="6">
        <v>1</v>
      </c>
      <c r="J5647" s="6">
        <v>1</v>
      </c>
      <c r="K5647" s="6">
        <v>0</v>
      </c>
      <c r="L5647" s="6"/>
      <c r="M5647" s="6">
        <v>2022</v>
      </c>
      <c r="N5647" s="6" t="s">
        <v>7770</v>
      </c>
      <c r="O5647" s="6">
        <v>99</v>
      </c>
      <c r="P5647" s="6"/>
      <c r="Q5647" s="6" t="s">
        <v>7733</v>
      </c>
      <c r="R5647" s="6" t="s">
        <v>7734</v>
      </c>
      <c r="S5647" s="6"/>
      <c r="T5647" s="6" t="s">
        <v>6153</v>
      </c>
      <c r="U5647">
        <f t="shared" si="88"/>
        <v>2</v>
      </c>
    </row>
    <row r="5648" spans="1:21" x14ac:dyDescent="0.2">
      <c r="A5648" s="6" t="s">
        <v>14397</v>
      </c>
      <c r="B5648" s="6" t="s">
        <v>14395</v>
      </c>
      <c r="C5648" s="6">
        <v>3542004</v>
      </c>
      <c r="D5648" s="6" t="s">
        <v>14398</v>
      </c>
      <c r="E5648" s="6" t="s">
        <v>14399</v>
      </c>
      <c r="F5648" s="6" t="s">
        <v>6402</v>
      </c>
      <c r="G5648" s="6">
        <v>904</v>
      </c>
      <c r="H5648" s="6">
        <v>3622</v>
      </c>
      <c r="I5648" s="6">
        <v>0</v>
      </c>
      <c r="J5648" s="6">
        <v>0</v>
      </c>
      <c r="K5648" s="6">
        <v>0</v>
      </c>
      <c r="L5648" s="6"/>
      <c r="M5648" s="6">
        <v>2022</v>
      </c>
      <c r="N5648" s="6" t="s">
        <v>7770</v>
      </c>
      <c r="O5648" s="6">
        <v>99</v>
      </c>
      <c r="P5648" s="6"/>
      <c r="Q5648" s="6" t="s">
        <v>7733</v>
      </c>
      <c r="R5648" s="6" t="s">
        <v>7734</v>
      </c>
      <c r="S5648" s="6"/>
      <c r="T5648" s="6" t="s">
        <v>6154</v>
      </c>
      <c r="U5648">
        <f t="shared" si="88"/>
        <v>1</v>
      </c>
    </row>
    <row r="5649" spans="1:21" x14ac:dyDescent="0.2">
      <c r="A5649" s="6" t="s">
        <v>14400</v>
      </c>
      <c r="B5649" s="6" t="s">
        <v>14395</v>
      </c>
      <c r="C5649" s="6">
        <v>3542004</v>
      </c>
      <c r="D5649" s="6" t="s">
        <v>6535</v>
      </c>
      <c r="E5649" s="6" t="s">
        <v>14401</v>
      </c>
      <c r="F5649" s="6" t="s">
        <v>6402</v>
      </c>
      <c r="G5649" s="6">
        <v>1502</v>
      </c>
      <c r="H5649" s="6">
        <v>16661</v>
      </c>
      <c r="I5649" s="6">
        <v>0</v>
      </c>
      <c r="J5649" s="6">
        <v>1</v>
      </c>
      <c r="K5649" s="6">
        <v>0</v>
      </c>
      <c r="L5649" s="6"/>
      <c r="M5649" s="6">
        <v>2022</v>
      </c>
      <c r="N5649" s="6" t="s">
        <v>7745</v>
      </c>
      <c r="O5649" s="6">
        <v>99</v>
      </c>
      <c r="P5649" s="6"/>
      <c r="Q5649" s="6" t="s">
        <v>7733</v>
      </c>
      <c r="R5649" s="6" t="s">
        <v>7734</v>
      </c>
      <c r="S5649" s="6"/>
      <c r="T5649" s="6" t="s">
        <v>6152</v>
      </c>
      <c r="U5649">
        <f t="shared" si="88"/>
        <v>14</v>
      </c>
    </row>
    <row r="5650" spans="1:21" x14ac:dyDescent="0.2">
      <c r="A5650" s="6" t="s">
        <v>14400</v>
      </c>
      <c r="B5650" s="6" t="s">
        <v>14395</v>
      </c>
      <c r="C5650" s="6">
        <v>3542004</v>
      </c>
      <c r="D5650" s="6" t="s">
        <v>14402</v>
      </c>
      <c r="E5650" s="6" t="s">
        <v>14403</v>
      </c>
      <c r="F5650" s="6" t="s">
        <v>6402</v>
      </c>
      <c r="G5650" s="6">
        <v>956</v>
      </c>
      <c r="H5650" s="6">
        <v>16661</v>
      </c>
      <c r="I5650" s="6">
        <v>0</v>
      </c>
      <c r="J5650" s="6">
        <v>0</v>
      </c>
      <c r="K5650" s="6">
        <v>0</v>
      </c>
      <c r="L5650" s="6"/>
      <c r="M5650" s="6">
        <v>2022</v>
      </c>
      <c r="N5650" s="6" t="s">
        <v>7745</v>
      </c>
      <c r="O5650" s="6">
        <v>99</v>
      </c>
      <c r="P5650" s="6"/>
      <c r="Q5650" s="6" t="s">
        <v>7733</v>
      </c>
      <c r="R5650" s="6" t="s">
        <v>7734</v>
      </c>
      <c r="S5650" s="6"/>
      <c r="T5650" s="6" t="s">
        <v>6155</v>
      </c>
      <c r="U5650">
        <f t="shared" si="88"/>
        <v>13</v>
      </c>
    </row>
    <row r="5651" spans="1:21" x14ac:dyDescent="0.2">
      <c r="A5651" s="6" t="s">
        <v>14400</v>
      </c>
      <c r="B5651" s="6" t="s">
        <v>14395</v>
      </c>
      <c r="C5651" s="6">
        <v>3542004</v>
      </c>
      <c r="D5651" s="6" t="s">
        <v>6505</v>
      </c>
      <c r="E5651" s="6" t="s">
        <v>14127</v>
      </c>
      <c r="F5651" s="6" t="s">
        <v>6402</v>
      </c>
      <c r="G5651" s="6">
        <v>2090</v>
      </c>
      <c r="H5651" s="6">
        <v>16661</v>
      </c>
      <c r="I5651" s="6">
        <v>1</v>
      </c>
      <c r="J5651" s="6">
        <v>1</v>
      </c>
      <c r="K5651" s="6">
        <v>0</v>
      </c>
      <c r="L5651" s="6"/>
      <c r="M5651" s="6">
        <v>2022</v>
      </c>
      <c r="N5651" s="6" t="s">
        <v>7745</v>
      </c>
      <c r="O5651" s="6">
        <v>99</v>
      </c>
      <c r="P5651" s="6"/>
      <c r="Q5651" s="6" t="s">
        <v>7733</v>
      </c>
      <c r="R5651" s="6" t="s">
        <v>7734</v>
      </c>
      <c r="S5651" s="6"/>
      <c r="T5651" s="6" t="s">
        <v>6151</v>
      </c>
      <c r="U5651">
        <f t="shared" si="88"/>
        <v>12</v>
      </c>
    </row>
    <row r="5652" spans="1:21" x14ac:dyDescent="0.2">
      <c r="A5652" s="6" t="s">
        <v>14400</v>
      </c>
      <c r="B5652" s="6" t="s">
        <v>14395</v>
      </c>
      <c r="C5652" s="6">
        <v>3542004</v>
      </c>
      <c r="D5652" s="6" t="s">
        <v>14404</v>
      </c>
      <c r="E5652" s="6" t="s">
        <v>14405</v>
      </c>
      <c r="F5652" s="6" t="s">
        <v>6402</v>
      </c>
      <c r="G5652" s="6">
        <v>513</v>
      </c>
      <c r="H5652" s="6">
        <v>16661</v>
      </c>
      <c r="I5652" s="6">
        <v>0</v>
      </c>
      <c r="J5652" s="6">
        <v>0</v>
      </c>
      <c r="K5652" s="6">
        <v>0</v>
      </c>
      <c r="L5652" s="6"/>
      <c r="M5652" s="6">
        <v>2022</v>
      </c>
      <c r="N5652" s="6" t="s">
        <v>7745</v>
      </c>
      <c r="O5652" s="6">
        <v>99</v>
      </c>
      <c r="P5652" s="6"/>
      <c r="Q5652" s="6" t="s">
        <v>7733</v>
      </c>
      <c r="R5652" s="6" t="s">
        <v>7734</v>
      </c>
      <c r="S5652" s="6"/>
      <c r="T5652" s="6" t="s">
        <v>6156</v>
      </c>
      <c r="U5652">
        <f t="shared" si="88"/>
        <v>11</v>
      </c>
    </row>
    <row r="5653" spans="1:21" x14ac:dyDescent="0.2">
      <c r="A5653" s="6" t="s">
        <v>14400</v>
      </c>
      <c r="B5653" s="6" t="s">
        <v>14395</v>
      </c>
      <c r="C5653" s="6">
        <v>3542004</v>
      </c>
      <c r="D5653" s="6" t="s">
        <v>6505</v>
      </c>
      <c r="E5653" s="6" t="s">
        <v>12408</v>
      </c>
      <c r="F5653" s="6" t="s">
        <v>6402</v>
      </c>
      <c r="G5653" s="6">
        <v>1656</v>
      </c>
      <c r="H5653" s="6">
        <v>16661</v>
      </c>
      <c r="I5653" s="6">
        <v>0</v>
      </c>
      <c r="J5653" s="6">
        <v>1</v>
      </c>
      <c r="K5653" s="6">
        <v>0</v>
      </c>
      <c r="L5653" s="6"/>
      <c r="M5653" s="6">
        <v>2022</v>
      </c>
      <c r="N5653" s="6" t="s">
        <v>7745</v>
      </c>
      <c r="O5653" s="6">
        <v>99</v>
      </c>
      <c r="P5653" s="6"/>
      <c r="Q5653" s="6" t="s">
        <v>7733</v>
      </c>
      <c r="R5653" s="6" t="s">
        <v>7734</v>
      </c>
      <c r="S5653" s="6"/>
      <c r="T5653" s="6" t="s">
        <v>6150</v>
      </c>
      <c r="U5653">
        <f t="shared" si="88"/>
        <v>10</v>
      </c>
    </row>
    <row r="5654" spans="1:21" x14ac:dyDescent="0.2">
      <c r="A5654" s="6" t="s">
        <v>14400</v>
      </c>
      <c r="B5654" s="6" t="s">
        <v>14395</v>
      </c>
      <c r="C5654" s="6">
        <v>3542004</v>
      </c>
      <c r="D5654" s="6" t="s">
        <v>6713</v>
      </c>
      <c r="E5654" s="6" t="s">
        <v>7231</v>
      </c>
      <c r="F5654" s="6" t="s">
        <v>6402</v>
      </c>
      <c r="G5654" s="6">
        <v>890</v>
      </c>
      <c r="H5654" s="6">
        <v>16661</v>
      </c>
      <c r="I5654" s="6">
        <v>0</v>
      </c>
      <c r="J5654" s="6">
        <v>0</v>
      </c>
      <c r="K5654" s="6">
        <v>0</v>
      </c>
      <c r="L5654" s="6"/>
      <c r="M5654" s="6">
        <v>2022</v>
      </c>
      <c r="N5654" s="6" t="s">
        <v>7745</v>
      </c>
      <c r="O5654" s="6">
        <v>99</v>
      </c>
      <c r="P5654" s="6"/>
      <c r="Q5654" s="6" t="s">
        <v>7733</v>
      </c>
      <c r="R5654" s="6" t="s">
        <v>7734</v>
      </c>
      <c r="S5654" s="6"/>
      <c r="T5654" s="6" t="s">
        <v>6157</v>
      </c>
      <c r="U5654">
        <f t="shared" si="88"/>
        <v>9</v>
      </c>
    </row>
    <row r="5655" spans="1:21" x14ac:dyDescent="0.2">
      <c r="A5655" s="6" t="s">
        <v>14400</v>
      </c>
      <c r="B5655" s="6" t="s">
        <v>14395</v>
      </c>
      <c r="C5655" s="6">
        <v>3542004</v>
      </c>
      <c r="D5655" s="6" t="s">
        <v>9205</v>
      </c>
      <c r="E5655" s="6" t="s">
        <v>7421</v>
      </c>
      <c r="F5655" s="6" t="s">
        <v>6402</v>
      </c>
      <c r="G5655" s="6">
        <v>1437</v>
      </c>
      <c r="H5655" s="6">
        <v>16661</v>
      </c>
      <c r="I5655" s="6">
        <v>1</v>
      </c>
      <c r="J5655" s="6">
        <v>1</v>
      </c>
      <c r="K5655" s="6">
        <v>0</v>
      </c>
      <c r="L5655" s="6"/>
      <c r="M5655" s="6">
        <v>2022</v>
      </c>
      <c r="N5655" s="6" t="s">
        <v>7745</v>
      </c>
      <c r="O5655" s="6">
        <v>99</v>
      </c>
      <c r="P5655" s="6"/>
      <c r="Q5655" s="6" t="s">
        <v>7733</v>
      </c>
      <c r="R5655" s="6" t="s">
        <v>7734</v>
      </c>
      <c r="S5655" s="6"/>
      <c r="T5655" s="6" t="s">
        <v>6149</v>
      </c>
      <c r="U5655">
        <f t="shared" si="88"/>
        <v>8</v>
      </c>
    </row>
    <row r="5656" spans="1:21" x14ac:dyDescent="0.2">
      <c r="A5656" s="6" t="s">
        <v>14400</v>
      </c>
      <c r="B5656" s="6" t="s">
        <v>14395</v>
      </c>
      <c r="C5656" s="6">
        <v>3542004</v>
      </c>
      <c r="D5656" s="6" t="s">
        <v>6785</v>
      </c>
      <c r="E5656" s="6" t="s">
        <v>6955</v>
      </c>
      <c r="F5656" s="6" t="s">
        <v>6402</v>
      </c>
      <c r="G5656" s="6">
        <v>1113</v>
      </c>
      <c r="H5656" s="6">
        <v>16661</v>
      </c>
      <c r="I5656" s="6">
        <v>0</v>
      </c>
      <c r="J5656" s="6">
        <v>0</v>
      </c>
      <c r="K5656" s="6">
        <v>0</v>
      </c>
      <c r="L5656" s="6"/>
      <c r="M5656" s="6">
        <v>2022</v>
      </c>
      <c r="N5656" s="6" t="s">
        <v>7745</v>
      </c>
      <c r="O5656" s="6">
        <v>99</v>
      </c>
      <c r="P5656" s="6"/>
      <c r="Q5656" s="6" t="s">
        <v>7733</v>
      </c>
      <c r="R5656" s="6" t="s">
        <v>7734</v>
      </c>
      <c r="S5656" s="6"/>
      <c r="T5656" s="6" t="s">
        <v>6158</v>
      </c>
      <c r="U5656">
        <f t="shared" si="88"/>
        <v>7</v>
      </c>
    </row>
    <row r="5657" spans="1:21" x14ac:dyDescent="0.2">
      <c r="A5657" s="6" t="s">
        <v>14400</v>
      </c>
      <c r="B5657" s="6" t="s">
        <v>14395</v>
      </c>
      <c r="C5657" s="6">
        <v>3542004</v>
      </c>
      <c r="D5657" s="6" t="s">
        <v>6609</v>
      </c>
      <c r="E5657" s="6" t="s">
        <v>7374</v>
      </c>
      <c r="F5657" s="6" t="s">
        <v>6402</v>
      </c>
      <c r="G5657" s="6">
        <v>899</v>
      </c>
      <c r="H5657" s="6">
        <v>16661</v>
      </c>
      <c r="I5657" s="6">
        <v>0</v>
      </c>
      <c r="J5657" s="6">
        <v>0</v>
      </c>
      <c r="K5657" s="6">
        <v>0</v>
      </c>
      <c r="L5657" s="6"/>
      <c r="M5657" s="6">
        <v>2022</v>
      </c>
      <c r="N5657" s="6" t="s">
        <v>7745</v>
      </c>
      <c r="O5657" s="6">
        <v>99</v>
      </c>
      <c r="P5657" s="6"/>
      <c r="Q5657" s="6" t="s">
        <v>7733</v>
      </c>
      <c r="R5657" s="6" t="s">
        <v>7734</v>
      </c>
      <c r="S5657" s="6"/>
      <c r="T5657" s="6" t="s">
        <v>6159</v>
      </c>
      <c r="U5657">
        <f t="shared" si="88"/>
        <v>6</v>
      </c>
    </row>
    <row r="5658" spans="1:21" x14ac:dyDescent="0.2">
      <c r="A5658" s="6" t="s">
        <v>14400</v>
      </c>
      <c r="B5658" s="6" t="s">
        <v>14395</v>
      </c>
      <c r="C5658" s="6">
        <v>3542004</v>
      </c>
      <c r="D5658" s="6" t="s">
        <v>7058</v>
      </c>
      <c r="E5658" s="6" t="s">
        <v>14033</v>
      </c>
      <c r="F5658" s="6" t="s">
        <v>6402</v>
      </c>
      <c r="G5658" s="6">
        <v>1710</v>
      </c>
      <c r="H5658" s="6">
        <v>16661</v>
      </c>
      <c r="I5658" s="6">
        <v>0</v>
      </c>
      <c r="J5658" s="6">
        <v>1</v>
      </c>
      <c r="K5658" s="6">
        <v>0</v>
      </c>
      <c r="L5658" s="6"/>
      <c r="M5658" s="6">
        <v>2022</v>
      </c>
      <c r="N5658" s="6" t="s">
        <v>7745</v>
      </c>
      <c r="O5658" s="6">
        <v>99</v>
      </c>
      <c r="P5658" s="6"/>
      <c r="Q5658" s="6" t="s">
        <v>7733</v>
      </c>
      <c r="R5658" s="6" t="s">
        <v>7734</v>
      </c>
      <c r="S5658" s="6"/>
      <c r="T5658" s="6" t="s">
        <v>6148</v>
      </c>
      <c r="U5658">
        <f t="shared" si="88"/>
        <v>5</v>
      </c>
    </row>
    <row r="5659" spans="1:21" x14ac:dyDescent="0.2">
      <c r="A5659" s="6" t="s">
        <v>14400</v>
      </c>
      <c r="B5659" s="6" t="s">
        <v>14395</v>
      </c>
      <c r="C5659" s="6">
        <v>3542004</v>
      </c>
      <c r="D5659" s="6" t="s">
        <v>6562</v>
      </c>
      <c r="E5659" s="6" t="s">
        <v>14406</v>
      </c>
      <c r="F5659" s="6" t="s">
        <v>6402</v>
      </c>
      <c r="G5659" s="6">
        <v>974</v>
      </c>
      <c r="H5659" s="6">
        <v>16661</v>
      </c>
      <c r="I5659" s="6">
        <v>0</v>
      </c>
      <c r="J5659" s="6">
        <v>0</v>
      </c>
      <c r="K5659" s="6">
        <v>0</v>
      </c>
      <c r="L5659" s="6"/>
      <c r="M5659" s="6">
        <v>2022</v>
      </c>
      <c r="N5659" s="6" t="s">
        <v>7745</v>
      </c>
      <c r="O5659" s="6">
        <v>99</v>
      </c>
      <c r="P5659" s="6"/>
      <c r="Q5659" s="6" t="s">
        <v>7733</v>
      </c>
      <c r="R5659" s="6" t="s">
        <v>7734</v>
      </c>
      <c r="S5659" s="6"/>
      <c r="T5659" s="6" t="s">
        <v>6160</v>
      </c>
      <c r="U5659">
        <f t="shared" si="88"/>
        <v>4</v>
      </c>
    </row>
    <row r="5660" spans="1:21" x14ac:dyDescent="0.2">
      <c r="A5660" s="6" t="s">
        <v>14400</v>
      </c>
      <c r="B5660" s="6" t="s">
        <v>14395</v>
      </c>
      <c r="C5660" s="6">
        <v>3542004</v>
      </c>
      <c r="D5660" s="6" t="s">
        <v>14407</v>
      </c>
      <c r="E5660" s="6" t="s">
        <v>7999</v>
      </c>
      <c r="F5660" s="6" t="s">
        <v>6402</v>
      </c>
      <c r="G5660" s="6">
        <v>901</v>
      </c>
      <c r="H5660" s="6">
        <v>16661</v>
      </c>
      <c r="I5660" s="6">
        <v>0</v>
      </c>
      <c r="J5660" s="6">
        <v>0</v>
      </c>
      <c r="K5660" s="6">
        <v>0</v>
      </c>
      <c r="L5660" s="6"/>
      <c r="M5660" s="6">
        <v>2022</v>
      </c>
      <c r="N5660" s="6" t="s">
        <v>7745</v>
      </c>
      <c r="O5660" s="6">
        <v>99</v>
      </c>
      <c r="P5660" s="6"/>
      <c r="Q5660" s="6" t="s">
        <v>7733</v>
      </c>
      <c r="R5660" s="6" t="s">
        <v>7734</v>
      </c>
      <c r="S5660" s="6"/>
      <c r="T5660" s="6" t="s">
        <v>6161</v>
      </c>
      <c r="U5660">
        <f t="shared" si="88"/>
        <v>3</v>
      </c>
    </row>
    <row r="5661" spans="1:21" x14ac:dyDescent="0.2">
      <c r="A5661" s="6" t="s">
        <v>14400</v>
      </c>
      <c r="B5661" s="6" t="s">
        <v>14395</v>
      </c>
      <c r="C5661" s="6">
        <v>3542004</v>
      </c>
      <c r="D5661" s="6" t="s">
        <v>7358</v>
      </c>
      <c r="E5661" s="6" t="s">
        <v>6680</v>
      </c>
      <c r="F5661" s="6" t="s">
        <v>6402</v>
      </c>
      <c r="G5661" s="6">
        <v>770</v>
      </c>
      <c r="H5661" s="6">
        <v>16661</v>
      </c>
      <c r="I5661" s="6">
        <v>0</v>
      </c>
      <c r="J5661" s="6">
        <v>0</v>
      </c>
      <c r="K5661" s="6">
        <v>0</v>
      </c>
      <c r="L5661" s="6"/>
      <c r="M5661" s="6">
        <v>2022</v>
      </c>
      <c r="N5661" s="6" t="s">
        <v>7745</v>
      </c>
      <c r="O5661" s="6">
        <v>99</v>
      </c>
      <c r="P5661" s="6"/>
      <c r="Q5661" s="6" t="s">
        <v>7733</v>
      </c>
      <c r="R5661" s="6" t="s">
        <v>7734</v>
      </c>
      <c r="S5661" s="6"/>
      <c r="T5661" s="6" t="s">
        <v>6162</v>
      </c>
      <c r="U5661">
        <f t="shared" si="88"/>
        <v>2</v>
      </c>
    </row>
    <row r="5662" spans="1:21" x14ac:dyDescent="0.2">
      <c r="A5662" s="6" t="s">
        <v>14400</v>
      </c>
      <c r="B5662" s="6" t="s">
        <v>14395</v>
      </c>
      <c r="C5662" s="6">
        <v>3542004</v>
      </c>
      <c r="D5662" s="6" t="s">
        <v>6796</v>
      </c>
      <c r="E5662" s="6" t="s">
        <v>14408</v>
      </c>
      <c r="F5662" s="6" t="s">
        <v>6402</v>
      </c>
      <c r="G5662" s="6">
        <v>1250</v>
      </c>
      <c r="H5662" s="6">
        <v>16661</v>
      </c>
      <c r="I5662" s="6">
        <v>1</v>
      </c>
      <c r="J5662" s="6">
        <v>0</v>
      </c>
      <c r="K5662" s="6">
        <v>0</v>
      </c>
      <c r="L5662" s="6"/>
      <c r="M5662" s="6">
        <v>2022</v>
      </c>
      <c r="N5662" s="6" t="s">
        <v>7745</v>
      </c>
      <c r="O5662" s="6">
        <v>99</v>
      </c>
      <c r="P5662" s="6"/>
      <c r="Q5662" s="6" t="s">
        <v>7733</v>
      </c>
      <c r="R5662" s="6" t="s">
        <v>7734</v>
      </c>
      <c r="S5662" s="6"/>
      <c r="T5662" s="6" t="s">
        <v>6163</v>
      </c>
      <c r="U5662">
        <f t="shared" si="88"/>
        <v>1</v>
      </c>
    </row>
    <row r="5663" spans="1:21" x14ac:dyDescent="0.2">
      <c r="A5663" s="6" t="s">
        <v>14409</v>
      </c>
      <c r="B5663" s="6" t="s">
        <v>14410</v>
      </c>
      <c r="C5663" s="6">
        <v>3547056</v>
      </c>
      <c r="D5663" s="6" t="s">
        <v>7261</v>
      </c>
      <c r="E5663" s="6" t="s">
        <v>7049</v>
      </c>
      <c r="F5663" s="6" t="s">
        <v>6402</v>
      </c>
      <c r="G5663" s="6">
        <v>548</v>
      </c>
      <c r="H5663" s="6">
        <v>2704</v>
      </c>
      <c r="I5663" s="6">
        <v>0</v>
      </c>
      <c r="J5663" s="6">
        <v>0</v>
      </c>
      <c r="K5663" s="6">
        <v>0</v>
      </c>
      <c r="L5663" s="6"/>
      <c r="M5663" s="6">
        <v>2022</v>
      </c>
      <c r="N5663" s="6" t="s">
        <v>7732</v>
      </c>
      <c r="O5663" s="6">
        <v>99</v>
      </c>
      <c r="P5663" s="6"/>
      <c r="Q5663" s="6" t="s">
        <v>7733</v>
      </c>
      <c r="R5663" s="6" t="s">
        <v>7734</v>
      </c>
      <c r="S5663" s="6"/>
      <c r="T5663" s="6" t="s">
        <v>1412</v>
      </c>
      <c r="U5663">
        <f t="shared" si="88"/>
        <v>2</v>
      </c>
    </row>
    <row r="5664" spans="1:21" x14ac:dyDescent="0.2">
      <c r="A5664" s="6" t="s">
        <v>14409</v>
      </c>
      <c r="B5664" s="6" t="s">
        <v>14410</v>
      </c>
      <c r="C5664" s="6">
        <v>3547056</v>
      </c>
      <c r="D5664" s="6" t="s">
        <v>6649</v>
      </c>
      <c r="E5664" s="6" t="s">
        <v>7506</v>
      </c>
      <c r="F5664" s="6" t="s">
        <v>6402</v>
      </c>
      <c r="G5664" s="6">
        <v>2156</v>
      </c>
      <c r="H5664" s="6">
        <v>2704</v>
      </c>
      <c r="I5664" s="6">
        <v>0</v>
      </c>
      <c r="J5664" s="6">
        <v>1</v>
      </c>
      <c r="K5664" s="6">
        <v>0</v>
      </c>
      <c r="L5664" s="6"/>
      <c r="M5664" s="6">
        <v>2022</v>
      </c>
      <c r="N5664" s="6" t="s">
        <v>7732</v>
      </c>
      <c r="O5664" s="6">
        <v>99</v>
      </c>
      <c r="P5664" s="6"/>
      <c r="Q5664" s="6" t="s">
        <v>7733</v>
      </c>
      <c r="R5664" s="6" t="s">
        <v>7734</v>
      </c>
      <c r="S5664" s="6"/>
      <c r="T5664" s="6" t="s">
        <v>1411</v>
      </c>
      <c r="U5664">
        <f t="shared" si="88"/>
        <v>1</v>
      </c>
    </row>
    <row r="5665" spans="1:21" x14ac:dyDescent="0.2">
      <c r="A5665" s="6" t="s">
        <v>14411</v>
      </c>
      <c r="B5665" s="6" t="s">
        <v>14410</v>
      </c>
      <c r="C5665" s="6">
        <v>3547056</v>
      </c>
      <c r="D5665" s="6" t="s">
        <v>6914</v>
      </c>
      <c r="E5665" s="6" t="s">
        <v>14412</v>
      </c>
      <c r="F5665" s="6" t="s">
        <v>6402</v>
      </c>
      <c r="G5665" s="6">
        <v>0</v>
      </c>
      <c r="H5665" s="6"/>
      <c r="I5665" s="6">
        <v>1</v>
      </c>
      <c r="J5665" s="6">
        <v>1</v>
      </c>
      <c r="K5665" s="6">
        <v>1</v>
      </c>
      <c r="L5665" s="6"/>
      <c r="M5665" s="6">
        <v>2022</v>
      </c>
      <c r="N5665" s="6" t="s">
        <v>7770</v>
      </c>
      <c r="O5665" s="6">
        <v>99</v>
      </c>
      <c r="P5665" s="6"/>
      <c r="Q5665" s="6" t="s">
        <v>7733</v>
      </c>
      <c r="R5665" s="6" t="s">
        <v>7734</v>
      </c>
      <c r="S5665" s="6"/>
      <c r="T5665" s="6" t="s">
        <v>6275</v>
      </c>
      <c r="U5665">
        <f t="shared" si="88"/>
        <v>1</v>
      </c>
    </row>
    <row r="5666" spans="1:21" x14ac:dyDescent="0.2">
      <c r="A5666" s="6" t="s">
        <v>14413</v>
      </c>
      <c r="B5666" s="6" t="s">
        <v>14410</v>
      </c>
      <c r="C5666" s="6">
        <v>3547056</v>
      </c>
      <c r="D5666" s="6" t="s">
        <v>6411</v>
      </c>
      <c r="E5666" s="6" t="s">
        <v>6520</v>
      </c>
      <c r="F5666" s="6" t="s">
        <v>6402</v>
      </c>
      <c r="G5666" s="6">
        <v>1663</v>
      </c>
      <c r="H5666" s="6">
        <v>11448</v>
      </c>
      <c r="I5666" s="6">
        <v>0</v>
      </c>
      <c r="J5666" s="6">
        <v>1</v>
      </c>
      <c r="K5666" s="6">
        <v>0</v>
      </c>
      <c r="L5666" s="6"/>
      <c r="M5666" s="6">
        <v>2022</v>
      </c>
      <c r="N5666" s="6" t="s">
        <v>7745</v>
      </c>
      <c r="O5666" s="6">
        <v>99</v>
      </c>
      <c r="P5666" s="6"/>
      <c r="Q5666" s="6" t="s">
        <v>7733</v>
      </c>
      <c r="R5666" s="6" t="s">
        <v>7734</v>
      </c>
      <c r="S5666" s="6"/>
      <c r="T5666" s="6" t="s">
        <v>4817</v>
      </c>
      <c r="U5666">
        <f t="shared" si="88"/>
        <v>10</v>
      </c>
    </row>
    <row r="5667" spans="1:21" x14ac:dyDescent="0.2">
      <c r="A5667" s="6" t="s">
        <v>14413</v>
      </c>
      <c r="B5667" s="6" t="s">
        <v>14410</v>
      </c>
      <c r="C5667" s="6">
        <v>3547056</v>
      </c>
      <c r="D5667" s="6" t="s">
        <v>6493</v>
      </c>
      <c r="E5667" s="6" t="s">
        <v>7102</v>
      </c>
      <c r="F5667" s="6" t="s">
        <v>6402</v>
      </c>
      <c r="G5667" s="6">
        <v>790</v>
      </c>
      <c r="H5667" s="6">
        <v>11448</v>
      </c>
      <c r="I5667" s="6">
        <v>0</v>
      </c>
      <c r="J5667" s="6">
        <v>0</v>
      </c>
      <c r="K5667" s="6">
        <v>0</v>
      </c>
      <c r="L5667" s="6"/>
      <c r="M5667" s="6">
        <v>2022</v>
      </c>
      <c r="N5667" s="6" t="s">
        <v>7745</v>
      </c>
      <c r="O5667" s="6">
        <v>99</v>
      </c>
      <c r="P5667" s="6"/>
      <c r="Q5667" s="6" t="s">
        <v>7733</v>
      </c>
      <c r="R5667" s="6" t="s">
        <v>7734</v>
      </c>
      <c r="S5667" s="6"/>
      <c r="T5667" s="6" t="s">
        <v>6276</v>
      </c>
      <c r="U5667">
        <f t="shared" si="88"/>
        <v>9</v>
      </c>
    </row>
    <row r="5668" spans="1:21" x14ac:dyDescent="0.2">
      <c r="A5668" s="6" t="s">
        <v>14413</v>
      </c>
      <c r="B5668" s="6" t="s">
        <v>14410</v>
      </c>
      <c r="C5668" s="6">
        <v>3547056</v>
      </c>
      <c r="D5668" s="6" t="s">
        <v>6442</v>
      </c>
      <c r="E5668" s="6" t="s">
        <v>14414</v>
      </c>
      <c r="F5668" s="6" t="s">
        <v>6402</v>
      </c>
      <c r="G5668" s="6">
        <v>884</v>
      </c>
      <c r="H5668" s="6">
        <v>11448</v>
      </c>
      <c r="I5668" s="6">
        <v>0</v>
      </c>
      <c r="J5668" s="6">
        <v>0</v>
      </c>
      <c r="K5668" s="6">
        <v>0</v>
      </c>
      <c r="L5668" s="6"/>
      <c r="M5668" s="6">
        <v>2022</v>
      </c>
      <c r="N5668" s="6" t="s">
        <v>7745</v>
      </c>
      <c r="O5668" s="6">
        <v>99</v>
      </c>
      <c r="P5668" s="6"/>
      <c r="Q5668" s="6" t="s">
        <v>7733</v>
      </c>
      <c r="R5668" s="6" t="s">
        <v>7734</v>
      </c>
      <c r="S5668" s="6"/>
      <c r="T5668" s="6" t="s">
        <v>6277</v>
      </c>
      <c r="U5668">
        <f t="shared" si="88"/>
        <v>8</v>
      </c>
    </row>
    <row r="5669" spans="1:21" x14ac:dyDescent="0.2">
      <c r="A5669" s="6" t="s">
        <v>14413</v>
      </c>
      <c r="B5669" s="6" t="s">
        <v>14410</v>
      </c>
      <c r="C5669" s="6">
        <v>3547056</v>
      </c>
      <c r="D5669" s="6" t="s">
        <v>6503</v>
      </c>
      <c r="E5669" s="6" t="s">
        <v>11627</v>
      </c>
      <c r="F5669" s="6" t="s">
        <v>6402</v>
      </c>
      <c r="G5669" s="6">
        <v>683</v>
      </c>
      <c r="H5669" s="6">
        <v>11448</v>
      </c>
      <c r="I5669" s="6">
        <v>0</v>
      </c>
      <c r="J5669" s="6">
        <v>0</v>
      </c>
      <c r="K5669" s="6">
        <v>0</v>
      </c>
      <c r="L5669" s="6"/>
      <c r="M5669" s="6">
        <v>2022</v>
      </c>
      <c r="N5669" s="6" t="s">
        <v>7745</v>
      </c>
      <c r="O5669" s="6">
        <v>99</v>
      </c>
      <c r="P5669" s="6"/>
      <c r="Q5669" s="6" t="s">
        <v>7733</v>
      </c>
      <c r="R5669" s="6" t="s">
        <v>7734</v>
      </c>
      <c r="S5669" s="6"/>
      <c r="T5669" s="6" t="s">
        <v>6278</v>
      </c>
      <c r="U5669">
        <f t="shared" si="88"/>
        <v>7</v>
      </c>
    </row>
    <row r="5670" spans="1:21" x14ac:dyDescent="0.2">
      <c r="A5670" s="6" t="s">
        <v>14413</v>
      </c>
      <c r="B5670" s="6" t="s">
        <v>14410</v>
      </c>
      <c r="C5670" s="6">
        <v>3547056</v>
      </c>
      <c r="D5670" s="6" t="s">
        <v>6406</v>
      </c>
      <c r="E5670" s="6" t="s">
        <v>9776</v>
      </c>
      <c r="F5670" s="6" t="s">
        <v>6402</v>
      </c>
      <c r="G5670" s="6">
        <v>1131</v>
      </c>
      <c r="H5670" s="6">
        <v>11448</v>
      </c>
      <c r="I5670" s="6">
        <v>1</v>
      </c>
      <c r="J5670" s="6">
        <v>0</v>
      </c>
      <c r="K5670" s="6">
        <v>0</v>
      </c>
      <c r="L5670" s="6"/>
      <c r="M5670" s="6">
        <v>2022</v>
      </c>
      <c r="N5670" s="6" t="s">
        <v>7745</v>
      </c>
      <c r="O5670" s="6">
        <v>99</v>
      </c>
      <c r="P5670" s="6"/>
      <c r="Q5670" s="6" t="s">
        <v>7733</v>
      </c>
      <c r="R5670" s="6" t="s">
        <v>7734</v>
      </c>
      <c r="S5670" s="6"/>
      <c r="T5670" s="6" t="s">
        <v>6279</v>
      </c>
      <c r="U5670">
        <f t="shared" si="88"/>
        <v>6</v>
      </c>
    </row>
    <row r="5671" spans="1:21" x14ac:dyDescent="0.2">
      <c r="A5671" s="6" t="s">
        <v>14413</v>
      </c>
      <c r="B5671" s="6" t="s">
        <v>14410</v>
      </c>
      <c r="C5671" s="6">
        <v>3547056</v>
      </c>
      <c r="D5671" s="6" t="s">
        <v>8643</v>
      </c>
      <c r="E5671" s="6" t="s">
        <v>8487</v>
      </c>
      <c r="F5671" s="6" t="s">
        <v>6402</v>
      </c>
      <c r="G5671" s="6">
        <v>1181</v>
      </c>
      <c r="H5671" s="6">
        <v>11448</v>
      </c>
      <c r="I5671" s="6">
        <v>1</v>
      </c>
      <c r="J5671" s="6">
        <v>0</v>
      </c>
      <c r="K5671" s="6">
        <v>0</v>
      </c>
      <c r="L5671" s="6"/>
      <c r="M5671" s="6">
        <v>2022</v>
      </c>
      <c r="N5671" s="6" t="s">
        <v>7745</v>
      </c>
      <c r="O5671" s="6">
        <v>99</v>
      </c>
      <c r="P5671" s="6"/>
      <c r="Q5671" s="6" t="s">
        <v>7733</v>
      </c>
      <c r="R5671" s="6" t="s">
        <v>7734</v>
      </c>
      <c r="S5671" s="6"/>
      <c r="T5671" s="6" t="s">
        <v>6280</v>
      </c>
      <c r="U5671">
        <f t="shared" si="88"/>
        <v>5</v>
      </c>
    </row>
    <row r="5672" spans="1:21" x14ac:dyDescent="0.2">
      <c r="A5672" s="6" t="s">
        <v>14413</v>
      </c>
      <c r="B5672" s="6" t="s">
        <v>14410</v>
      </c>
      <c r="C5672" s="6">
        <v>3547056</v>
      </c>
      <c r="D5672" s="6" t="s">
        <v>6622</v>
      </c>
      <c r="E5672" s="6" t="s">
        <v>7266</v>
      </c>
      <c r="F5672" s="6" t="s">
        <v>6402</v>
      </c>
      <c r="G5672" s="6">
        <v>1208</v>
      </c>
      <c r="H5672" s="6">
        <v>11448</v>
      </c>
      <c r="I5672" s="6">
        <v>0</v>
      </c>
      <c r="J5672" s="6">
        <v>1</v>
      </c>
      <c r="K5672" s="6">
        <v>0</v>
      </c>
      <c r="L5672" s="6"/>
      <c r="M5672" s="6">
        <v>2022</v>
      </c>
      <c r="N5672" s="6" t="s">
        <v>7745</v>
      </c>
      <c r="O5672" s="6">
        <v>99</v>
      </c>
      <c r="P5672" s="6"/>
      <c r="Q5672" s="6" t="s">
        <v>7733</v>
      </c>
      <c r="R5672" s="6" t="s">
        <v>7734</v>
      </c>
      <c r="S5672" s="6"/>
      <c r="T5672" s="6" t="s">
        <v>6274</v>
      </c>
      <c r="U5672">
        <f t="shared" si="88"/>
        <v>4</v>
      </c>
    </row>
    <row r="5673" spans="1:21" x14ac:dyDescent="0.2">
      <c r="A5673" s="6" t="s">
        <v>14413</v>
      </c>
      <c r="B5673" s="6" t="s">
        <v>14410</v>
      </c>
      <c r="C5673" s="6">
        <v>3547056</v>
      </c>
      <c r="D5673" s="6" t="s">
        <v>6530</v>
      </c>
      <c r="E5673" s="6" t="s">
        <v>9459</v>
      </c>
      <c r="F5673" s="6" t="s">
        <v>6402</v>
      </c>
      <c r="G5673" s="6">
        <v>1346</v>
      </c>
      <c r="H5673" s="6">
        <v>11448</v>
      </c>
      <c r="I5673" s="6">
        <v>1</v>
      </c>
      <c r="J5673" s="6">
        <v>1</v>
      </c>
      <c r="K5673" s="6">
        <v>0</v>
      </c>
      <c r="L5673" s="6"/>
      <c r="M5673" s="6">
        <v>2022</v>
      </c>
      <c r="N5673" s="6" t="s">
        <v>7745</v>
      </c>
      <c r="O5673" s="6">
        <v>99</v>
      </c>
      <c r="P5673" s="6"/>
      <c r="Q5673" s="6" t="s">
        <v>7733</v>
      </c>
      <c r="R5673" s="6" t="s">
        <v>7734</v>
      </c>
      <c r="S5673" s="6"/>
      <c r="T5673" s="6" t="s">
        <v>6273</v>
      </c>
      <c r="U5673">
        <f t="shared" si="88"/>
        <v>3</v>
      </c>
    </row>
    <row r="5674" spans="1:21" x14ac:dyDescent="0.2">
      <c r="A5674" s="6" t="s">
        <v>14413</v>
      </c>
      <c r="B5674" s="6" t="s">
        <v>14410</v>
      </c>
      <c r="C5674" s="6">
        <v>3547056</v>
      </c>
      <c r="D5674" s="6" t="s">
        <v>11058</v>
      </c>
      <c r="E5674" s="6" t="s">
        <v>14415</v>
      </c>
      <c r="F5674" s="6" t="s">
        <v>6402</v>
      </c>
      <c r="G5674" s="6">
        <v>1374</v>
      </c>
      <c r="H5674" s="6">
        <v>11448</v>
      </c>
      <c r="I5674" s="6">
        <v>0</v>
      </c>
      <c r="J5674" s="6">
        <v>1</v>
      </c>
      <c r="K5674" s="6">
        <v>0</v>
      </c>
      <c r="L5674" s="6"/>
      <c r="M5674" s="6">
        <v>2022</v>
      </c>
      <c r="N5674" s="6" t="s">
        <v>7745</v>
      </c>
      <c r="O5674" s="6">
        <v>99</v>
      </c>
      <c r="P5674" s="6"/>
      <c r="Q5674" s="6" t="s">
        <v>7733</v>
      </c>
      <c r="R5674" s="6" t="s">
        <v>7734</v>
      </c>
      <c r="S5674" s="6"/>
      <c r="T5674" s="6" t="s">
        <v>6272</v>
      </c>
      <c r="U5674">
        <f t="shared" si="88"/>
        <v>2</v>
      </c>
    </row>
    <row r="5675" spans="1:21" x14ac:dyDescent="0.2">
      <c r="A5675" s="6" t="s">
        <v>14413</v>
      </c>
      <c r="B5675" s="6" t="s">
        <v>14410</v>
      </c>
      <c r="C5675" s="6">
        <v>3547056</v>
      </c>
      <c r="D5675" s="6" t="s">
        <v>7628</v>
      </c>
      <c r="E5675" s="6" t="s">
        <v>14416</v>
      </c>
      <c r="F5675" s="6" t="s">
        <v>6402</v>
      </c>
      <c r="G5675" s="6">
        <v>1188</v>
      </c>
      <c r="H5675" s="6">
        <v>11448</v>
      </c>
      <c r="I5675" s="6">
        <v>0</v>
      </c>
      <c r="J5675" s="6">
        <v>1</v>
      </c>
      <c r="K5675" s="6">
        <v>0</v>
      </c>
      <c r="L5675" s="6"/>
      <c r="M5675" s="6">
        <v>2022</v>
      </c>
      <c r="N5675" s="6" t="s">
        <v>7745</v>
      </c>
      <c r="O5675" s="6">
        <v>99</v>
      </c>
      <c r="P5675" s="6"/>
      <c r="Q5675" s="6" t="s">
        <v>7733</v>
      </c>
      <c r="R5675" s="6" t="s">
        <v>7734</v>
      </c>
      <c r="S5675" s="6"/>
      <c r="T5675" s="6" t="s">
        <v>6271</v>
      </c>
      <c r="U5675">
        <f t="shared" si="88"/>
        <v>1</v>
      </c>
    </row>
    <row r="5676" spans="1:21" x14ac:dyDescent="0.2">
      <c r="A5676" s="6" t="s">
        <v>14417</v>
      </c>
      <c r="B5676" s="6" t="s">
        <v>14418</v>
      </c>
      <c r="C5676" s="6">
        <v>3539047</v>
      </c>
      <c r="D5676" s="6" t="s">
        <v>6501</v>
      </c>
      <c r="E5676" s="6" t="s">
        <v>8448</v>
      </c>
      <c r="F5676" s="6" t="s">
        <v>6402</v>
      </c>
      <c r="G5676" s="6">
        <v>0</v>
      </c>
      <c r="H5676" s="6"/>
      <c r="I5676" s="6">
        <v>0</v>
      </c>
      <c r="J5676" s="6">
        <v>1</v>
      </c>
      <c r="K5676" s="6">
        <v>1</v>
      </c>
      <c r="L5676" s="6"/>
      <c r="M5676" s="6">
        <v>2022</v>
      </c>
      <c r="N5676" s="6" t="s">
        <v>7732</v>
      </c>
      <c r="O5676" s="6">
        <v>99</v>
      </c>
      <c r="P5676" s="6"/>
      <c r="Q5676" s="6" t="s">
        <v>7733</v>
      </c>
      <c r="R5676" s="6" t="s">
        <v>7734</v>
      </c>
      <c r="S5676" s="6"/>
      <c r="T5676" s="6" t="s">
        <v>460</v>
      </c>
      <c r="U5676">
        <f t="shared" si="88"/>
        <v>1</v>
      </c>
    </row>
    <row r="5677" spans="1:21" x14ac:dyDescent="0.2">
      <c r="A5677" s="6" t="s">
        <v>14419</v>
      </c>
      <c r="B5677" s="6" t="s">
        <v>14418</v>
      </c>
      <c r="C5677" s="6">
        <v>3539047</v>
      </c>
      <c r="D5677" s="6" t="s">
        <v>6459</v>
      </c>
      <c r="E5677" s="6" t="s">
        <v>7218</v>
      </c>
      <c r="F5677" s="6" t="s">
        <v>6402</v>
      </c>
      <c r="G5677" s="6">
        <v>581</v>
      </c>
      <c r="H5677" s="6">
        <v>3086</v>
      </c>
      <c r="I5677" s="6">
        <v>1</v>
      </c>
      <c r="J5677" s="6">
        <v>1</v>
      </c>
      <c r="K5677" s="6">
        <v>0</v>
      </c>
      <c r="L5677" s="6"/>
      <c r="M5677" s="6">
        <v>2022</v>
      </c>
      <c r="N5677" s="6" t="s">
        <v>7745</v>
      </c>
      <c r="O5677" s="6">
        <v>99</v>
      </c>
      <c r="P5677" s="6"/>
      <c r="Q5677" s="6" t="s">
        <v>7733</v>
      </c>
      <c r="R5677" s="6" t="s">
        <v>7734</v>
      </c>
      <c r="S5677" s="6"/>
      <c r="T5677" s="6" t="s">
        <v>1467</v>
      </c>
      <c r="U5677">
        <f t="shared" si="88"/>
        <v>7</v>
      </c>
    </row>
    <row r="5678" spans="1:21" x14ac:dyDescent="0.2">
      <c r="A5678" s="6" t="s">
        <v>14419</v>
      </c>
      <c r="B5678" s="6" t="s">
        <v>14418</v>
      </c>
      <c r="C5678" s="6">
        <v>3539047</v>
      </c>
      <c r="D5678" s="6" t="s">
        <v>6905</v>
      </c>
      <c r="E5678" s="6" t="s">
        <v>14420</v>
      </c>
      <c r="F5678" s="6" t="s">
        <v>6402</v>
      </c>
      <c r="G5678" s="6">
        <v>258</v>
      </c>
      <c r="H5678" s="6">
        <v>3086</v>
      </c>
      <c r="I5678" s="6">
        <v>0</v>
      </c>
      <c r="J5678" s="6">
        <v>0</v>
      </c>
      <c r="K5678" s="6">
        <v>0</v>
      </c>
      <c r="L5678" s="6"/>
      <c r="M5678" s="6">
        <v>2022</v>
      </c>
      <c r="N5678" s="6" t="s">
        <v>7745</v>
      </c>
      <c r="O5678" s="6">
        <v>99</v>
      </c>
      <c r="P5678" s="6"/>
      <c r="Q5678" s="6" t="s">
        <v>7733</v>
      </c>
      <c r="R5678" s="6" t="s">
        <v>7734</v>
      </c>
      <c r="S5678" s="6"/>
      <c r="T5678" s="6" t="s">
        <v>1468</v>
      </c>
      <c r="U5678">
        <f t="shared" si="88"/>
        <v>6</v>
      </c>
    </row>
    <row r="5679" spans="1:21" x14ac:dyDescent="0.2">
      <c r="A5679" s="6" t="s">
        <v>14419</v>
      </c>
      <c r="B5679" s="6" t="s">
        <v>14418</v>
      </c>
      <c r="C5679" s="6">
        <v>3539047</v>
      </c>
      <c r="D5679" s="6" t="s">
        <v>13119</v>
      </c>
      <c r="E5679" s="6" t="s">
        <v>14421</v>
      </c>
      <c r="F5679" s="6" t="s">
        <v>6402</v>
      </c>
      <c r="G5679" s="6">
        <v>426</v>
      </c>
      <c r="H5679" s="6">
        <v>3086</v>
      </c>
      <c r="I5679" s="6">
        <v>1</v>
      </c>
      <c r="J5679" s="6">
        <v>0</v>
      </c>
      <c r="K5679" s="6">
        <v>0</v>
      </c>
      <c r="L5679" s="6"/>
      <c r="M5679" s="6">
        <v>2022</v>
      </c>
      <c r="N5679" s="6" t="s">
        <v>7745</v>
      </c>
      <c r="O5679" s="6">
        <v>99</v>
      </c>
      <c r="P5679" s="6"/>
      <c r="Q5679" s="6" t="s">
        <v>7733</v>
      </c>
      <c r="R5679" s="6" t="s">
        <v>7734</v>
      </c>
      <c r="S5679" s="6"/>
      <c r="T5679" s="6" t="s">
        <v>1469</v>
      </c>
      <c r="U5679">
        <f t="shared" si="88"/>
        <v>5</v>
      </c>
    </row>
    <row r="5680" spans="1:21" x14ac:dyDescent="0.2">
      <c r="A5680" s="6" t="s">
        <v>14419</v>
      </c>
      <c r="B5680" s="6" t="s">
        <v>14418</v>
      </c>
      <c r="C5680" s="6">
        <v>3539047</v>
      </c>
      <c r="D5680" s="6" t="s">
        <v>8013</v>
      </c>
      <c r="E5680" s="6" t="s">
        <v>14422</v>
      </c>
      <c r="F5680" s="6" t="s">
        <v>6402</v>
      </c>
      <c r="G5680" s="6">
        <v>455</v>
      </c>
      <c r="H5680" s="6">
        <v>3086</v>
      </c>
      <c r="I5680" s="6">
        <v>0</v>
      </c>
      <c r="J5680" s="6">
        <v>1</v>
      </c>
      <c r="K5680" s="6">
        <v>0</v>
      </c>
      <c r="L5680" s="6"/>
      <c r="M5680" s="6">
        <v>2022</v>
      </c>
      <c r="N5680" s="6" t="s">
        <v>7745</v>
      </c>
      <c r="O5680" s="6">
        <v>99</v>
      </c>
      <c r="P5680" s="6"/>
      <c r="Q5680" s="6" t="s">
        <v>7733</v>
      </c>
      <c r="R5680" s="6" t="s">
        <v>7734</v>
      </c>
      <c r="S5680" s="6"/>
      <c r="T5680" s="6" t="s">
        <v>1466</v>
      </c>
      <c r="U5680">
        <f t="shared" si="88"/>
        <v>4</v>
      </c>
    </row>
    <row r="5681" spans="1:21" x14ac:dyDescent="0.2">
      <c r="A5681" s="6" t="s">
        <v>14419</v>
      </c>
      <c r="B5681" s="6" t="s">
        <v>14418</v>
      </c>
      <c r="C5681" s="6">
        <v>3539047</v>
      </c>
      <c r="D5681" s="6" t="s">
        <v>14423</v>
      </c>
      <c r="E5681" s="6" t="s">
        <v>14424</v>
      </c>
      <c r="F5681" s="6" t="s">
        <v>6402</v>
      </c>
      <c r="G5681" s="6">
        <v>467</v>
      </c>
      <c r="H5681" s="6">
        <v>3086</v>
      </c>
      <c r="I5681" s="6">
        <v>0</v>
      </c>
      <c r="J5681" s="6">
        <v>1</v>
      </c>
      <c r="K5681" s="6">
        <v>0</v>
      </c>
      <c r="L5681" s="6"/>
      <c r="M5681" s="6">
        <v>2022</v>
      </c>
      <c r="N5681" s="6" t="s">
        <v>7745</v>
      </c>
      <c r="O5681" s="6">
        <v>99</v>
      </c>
      <c r="P5681" s="6"/>
      <c r="Q5681" s="6" t="s">
        <v>7733</v>
      </c>
      <c r="R5681" s="6" t="s">
        <v>7734</v>
      </c>
      <c r="S5681" s="6"/>
      <c r="T5681" s="6" t="s">
        <v>1465</v>
      </c>
      <c r="U5681">
        <f t="shared" si="88"/>
        <v>3</v>
      </c>
    </row>
    <row r="5682" spans="1:21" x14ac:dyDescent="0.2">
      <c r="A5682" s="6" t="s">
        <v>14419</v>
      </c>
      <c r="B5682" s="6" t="s">
        <v>14418</v>
      </c>
      <c r="C5682" s="6">
        <v>3539047</v>
      </c>
      <c r="D5682" s="6" t="s">
        <v>8170</v>
      </c>
      <c r="E5682" s="6" t="s">
        <v>7709</v>
      </c>
      <c r="F5682" s="6" t="s">
        <v>6402</v>
      </c>
      <c r="G5682" s="6">
        <v>460</v>
      </c>
      <c r="H5682" s="6">
        <v>3086</v>
      </c>
      <c r="I5682" s="6">
        <v>1</v>
      </c>
      <c r="J5682" s="6">
        <v>1</v>
      </c>
      <c r="K5682" s="6">
        <v>0</v>
      </c>
      <c r="L5682" s="6"/>
      <c r="M5682" s="6">
        <v>2022</v>
      </c>
      <c r="N5682" s="6" t="s">
        <v>7745</v>
      </c>
      <c r="O5682" s="6">
        <v>99</v>
      </c>
      <c r="P5682" s="6"/>
      <c r="Q5682" s="6" t="s">
        <v>7733</v>
      </c>
      <c r="R5682" s="6" t="s">
        <v>7734</v>
      </c>
      <c r="S5682" s="6"/>
      <c r="T5682" s="6" t="s">
        <v>1464</v>
      </c>
      <c r="U5682">
        <f t="shared" si="88"/>
        <v>2</v>
      </c>
    </row>
    <row r="5683" spans="1:21" x14ac:dyDescent="0.2">
      <c r="A5683" s="6" t="s">
        <v>14419</v>
      </c>
      <c r="B5683" s="6" t="s">
        <v>14418</v>
      </c>
      <c r="C5683" s="6">
        <v>3539047</v>
      </c>
      <c r="D5683" s="6" t="s">
        <v>6918</v>
      </c>
      <c r="E5683" s="6" t="s">
        <v>11516</v>
      </c>
      <c r="F5683" s="6" t="s">
        <v>6402</v>
      </c>
      <c r="G5683" s="6">
        <v>439</v>
      </c>
      <c r="H5683" s="6">
        <v>3086</v>
      </c>
      <c r="I5683" s="6">
        <v>0</v>
      </c>
      <c r="J5683" s="6">
        <v>0</v>
      </c>
      <c r="K5683" s="6">
        <v>0</v>
      </c>
      <c r="L5683" s="6"/>
      <c r="M5683" s="6">
        <v>2022</v>
      </c>
      <c r="N5683" s="6" t="s">
        <v>7745</v>
      </c>
      <c r="O5683" s="6">
        <v>99</v>
      </c>
      <c r="P5683" s="6"/>
      <c r="Q5683" s="6" t="s">
        <v>7733</v>
      </c>
      <c r="R5683" s="6" t="s">
        <v>7734</v>
      </c>
      <c r="S5683" s="6"/>
      <c r="T5683" s="6" t="s">
        <v>1470</v>
      </c>
      <c r="U5683">
        <f t="shared" si="88"/>
        <v>1</v>
      </c>
    </row>
    <row r="5684" spans="1:21" x14ac:dyDescent="0.2">
      <c r="A5684" s="6" t="s">
        <v>14425</v>
      </c>
      <c r="B5684" s="6" t="s">
        <v>14426</v>
      </c>
      <c r="C5684" s="6">
        <v>3514024</v>
      </c>
      <c r="D5684" s="6" t="s">
        <v>6428</v>
      </c>
      <c r="E5684" s="6" t="s">
        <v>14427</v>
      </c>
      <c r="F5684" s="6" t="s">
        <v>6402</v>
      </c>
      <c r="G5684" s="6">
        <v>823</v>
      </c>
      <c r="H5684" s="6">
        <v>2429</v>
      </c>
      <c r="I5684" s="6">
        <v>0</v>
      </c>
      <c r="J5684" s="6">
        <v>0</v>
      </c>
      <c r="K5684" s="6">
        <v>0</v>
      </c>
      <c r="L5684" s="6"/>
      <c r="M5684" s="6">
        <v>2022</v>
      </c>
      <c r="N5684" s="6" t="s">
        <v>7732</v>
      </c>
      <c r="O5684" s="6">
        <v>99</v>
      </c>
      <c r="P5684" s="6"/>
      <c r="Q5684" s="6" t="s">
        <v>7733</v>
      </c>
      <c r="R5684" s="6" t="s">
        <v>7734</v>
      </c>
      <c r="S5684" s="6"/>
      <c r="T5684" s="6" t="s">
        <v>480</v>
      </c>
      <c r="U5684">
        <f t="shared" si="88"/>
        <v>3</v>
      </c>
    </row>
    <row r="5685" spans="1:21" x14ac:dyDescent="0.2">
      <c r="A5685" s="6" t="s">
        <v>14425</v>
      </c>
      <c r="B5685" s="6" t="s">
        <v>14426</v>
      </c>
      <c r="C5685" s="6">
        <v>3514024</v>
      </c>
      <c r="D5685" s="6" t="s">
        <v>14428</v>
      </c>
      <c r="E5685" s="6" t="s">
        <v>14429</v>
      </c>
      <c r="F5685" s="6" t="s">
        <v>6402</v>
      </c>
      <c r="G5685" s="6">
        <v>572</v>
      </c>
      <c r="H5685" s="6">
        <v>2429</v>
      </c>
      <c r="I5685" s="6">
        <v>0</v>
      </c>
      <c r="J5685" s="6">
        <v>0</v>
      </c>
      <c r="K5685" s="6">
        <v>0</v>
      </c>
      <c r="L5685" s="6"/>
      <c r="M5685" s="6">
        <v>2022</v>
      </c>
      <c r="N5685" s="6" t="s">
        <v>7732</v>
      </c>
      <c r="O5685" s="6">
        <v>99</v>
      </c>
      <c r="P5685" s="6"/>
      <c r="Q5685" s="6" t="s">
        <v>7733</v>
      </c>
      <c r="R5685" s="6" t="s">
        <v>7734</v>
      </c>
      <c r="S5685" s="6"/>
      <c r="T5685" s="6" t="s">
        <v>481</v>
      </c>
      <c r="U5685">
        <f t="shared" si="88"/>
        <v>2</v>
      </c>
    </row>
    <row r="5686" spans="1:21" x14ac:dyDescent="0.2">
      <c r="A5686" s="6" t="s">
        <v>14425</v>
      </c>
      <c r="B5686" s="6" t="s">
        <v>14426</v>
      </c>
      <c r="C5686" s="6">
        <v>3514024</v>
      </c>
      <c r="D5686" s="6" t="s">
        <v>14430</v>
      </c>
      <c r="E5686" s="6" t="s">
        <v>14431</v>
      </c>
      <c r="F5686" s="6" t="s">
        <v>6402</v>
      </c>
      <c r="G5686" s="6">
        <v>1034</v>
      </c>
      <c r="H5686" s="6">
        <v>2429</v>
      </c>
      <c r="I5686" s="6">
        <v>0</v>
      </c>
      <c r="J5686" s="6">
        <v>1</v>
      </c>
      <c r="K5686" s="6">
        <v>0</v>
      </c>
      <c r="L5686" s="6"/>
      <c r="M5686" s="6">
        <v>2022</v>
      </c>
      <c r="N5686" s="6" t="s">
        <v>7732</v>
      </c>
      <c r="O5686" s="6">
        <v>99</v>
      </c>
      <c r="P5686" s="6"/>
      <c r="Q5686" s="6" t="s">
        <v>7733</v>
      </c>
      <c r="R5686" s="6" t="s">
        <v>7734</v>
      </c>
      <c r="S5686" s="6"/>
      <c r="T5686" s="6" t="s">
        <v>479</v>
      </c>
      <c r="U5686">
        <f t="shared" si="88"/>
        <v>1</v>
      </c>
    </row>
    <row r="5687" spans="1:21" x14ac:dyDescent="0.2">
      <c r="A5687" s="6" t="s">
        <v>14432</v>
      </c>
      <c r="B5687" s="6" t="s">
        <v>14426</v>
      </c>
      <c r="C5687" s="6">
        <v>3514024</v>
      </c>
      <c r="D5687" s="6" t="s">
        <v>6493</v>
      </c>
      <c r="E5687" s="6" t="s">
        <v>7320</v>
      </c>
      <c r="F5687" s="6" t="s">
        <v>6402</v>
      </c>
      <c r="G5687" s="6">
        <v>716</v>
      </c>
      <c r="H5687" s="6">
        <v>2361</v>
      </c>
      <c r="I5687" s="6">
        <v>0</v>
      </c>
      <c r="J5687" s="6">
        <v>0</v>
      </c>
      <c r="K5687" s="6">
        <v>0</v>
      </c>
      <c r="L5687" s="6"/>
      <c r="M5687" s="6">
        <v>2022</v>
      </c>
      <c r="N5687" s="6" t="s">
        <v>7770</v>
      </c>
      <c r="O5687" s="6">
        <v>99</v>
      </c>
      <c r="P5687" s="6"/>
      <c r="Q5687" s="6" t="s">
        <v>7733</v>
      </c>
      <c r="R5687" s="6" t="s">
        <v>7734</v>
      </c>
      <c r="S5687" s="6"/>
      <c r="T5687" s="6" t="s">
        <v>1535</v>
      </c>
      <c r="U5687">
        <f t="shared" si="88"/>
        <v>2</v>
      </c>
    </row>
    <row r="5688" spans="1:21" x14ac:dyDescent="0.2">
      <c r="A5688" s="6" t="s">
        <v>14432</v>
      </c>
      <c r="B5688" s="6" t="s">
        <v>14426</v>
      </c>
      <c r="C5688" s="6">
        <v>3514024</v>
      </c>
      <c r="D5688" s="6" t="s">
        <v>6952</v>
      </c>
      <c r="E5688" s="6" t="s">
        <v>14433</v>
      </c>
      <c r="F5688" s="6" t="s">
        <v>6402</v>
      </c>
      <c r="G5688" s="6">
        <v>1645</v>
      </c>
      <c r="H5688" s="6">
        <v>2361</v>
      </c>
      <c r="I5688" s="6">
        <v>0</v>
      </c>
      <c r="J5688" s="6">
        <v>1</v>
      </c>
      <c r="K5688" s="6">
        <v>0</v>
      </c>
      <c r="L5688" s="6"/>
      <c r="M5688" s="6">
        <v>2022</v>
      </c>
      <c r="N5688" s="6" t="s">
        <v>7770</v>
      </c>
      <c r="O5688" s="6">
        <v>99</v>
      </c>
      <c r="P5688" s="6"/>
      <c r="Q5688" s="6" t="s">
        <v>7733</v>
      </c>
      <c r="R5688" s="6" t="s">
        <v>7734</v>
      </c>
      <c r="S5688" s="6"/>
      <c r="T5688" s="6" t="s">
        <v>1534</v>
      </c>
      <c r="U5688">
        <f t="shared" si="88"/>
        <v>1</v>
      </c>
    </row>
    <row r="5689" spans="1:21" x14ac:dyDescent="0.2">
      <c r="A5689" s="6" t="s">
        <v>14434</v>
      </c>
      <c r="B5689" s="6" t="s">
        <v>14426</v>
      </c>
      <c r="C5689" s="6">
        <v>3514024</v>
      </c>
      <c r="D5689" s="6" t="s">
        <v>6459</v>
      </c>
      <c r="E5689" s="6" t="s">
        <v>10476</v>
      </c>
      <c r="F5689" s="6" t="s">
        <v>6402</v>
      </c>
      <c r="G5689" s="6">
        <v>1426</v>
      </c>
      <c r="H5689" s="6">
        <v>6315</v>
      </c>
      <c r="I5689" s="6">
        <v>0</v>
      </c>
      <c r="J5689" s="6">
        <v>1</v>
      </c>
      <c r="K5689" s="6">
        <v>0</v>
      </c>
      <c r="L5689" s="6"/>
      <c r="M5689" s="6">
        <v>2022</v>
      </c>
      <c r="N5689" s="6" t="s">
        <v>7745</v>
      </c>
      <c r="O5689" s="6">
        <v>99</v>
      </c>
      <c r="P5689" s="6"/>
      <c r="Q5689" s="6" t="s">
        <v>7733</v>
      </c>
      <c r="R5689" s="6" t="s">
        <v>7734</v>
      </c>
      <c r="S5689" s="6"/>
      <c r="T5689" s="6" t="s">
        <v>1533</v>
      </c>
      <c r="U5689">
        <f t="shared" si="88"/>
        <v>7</v>
      </c>
    </row>
    <row r="5690" spans="1:21" x14ac:dyDescent="0.2">
      <c r="A5690" s="6" t="s">
        <v>14434</v>
      </c>
      <c r="B5690" s="6" t="s">
        <v>14426</v>
      </c>
      <c r="C5690" s="6">
        <v>3514024</v>
      </c>
      <c r="D5690" s="6" t="s">
        <v>6548</v>
      </c>
      <c r="E5690" s="6" t="s">
        <v>14435</v>
      </c>
      <c r="F5690" s="6" t="s">
        <v>6402</v>
      </c>
      <c r="G5690" s="6">
        <v>602</v>
      </c>
      <c r="H5690" s="6">
        <v>6315</v>
      </c>
      <c r="I5690" s="6">
        <v>0</v>
      </c>
      <c r="J5690" s="6">
        <v>0</v>
      </c>
      <c r="K5690" s="6">
        <v>0</v>
      </c>
      <c r="L5690" s="6"/>
      <c r="M5690" s="6">
        <v>2022</v>
      </c>
      <c r="N5690" s="6" t="s">
        <v>7745</v>
      </c>
      <c r="O5690" s="6">
        <v>99</v>
      </c>
      <c r="P5690" s="6"/>
      <c r="Q5690" s="6" t="s">
        <v>7733</v>
      </c>
      <c r="R5690" s="6" t="s">
        <v>7734</v>
      </c>
      <c r="S5690" s="6"/>
      <c r="T5690" s="6" t="s">
        <v>1536</v>
      </c>
      <c r="U5690">
        <f t="shared" si="88"/>
        <v>6</v>
      </c>
    </row>
    <row r="5691" spans="1:21" x14ac:dyDescent="0.2">
      <c r="A5691" s="6" t="s">
        <v>14434</v>
      </c>
      <c r="B5691" s="6" t="s">
        <v>14426</v>
      </c>
      <c r="C5691" s="6">
        <v>3514024</v>
      </c>
      <c r="D5691" s="6" t="s">
        <v>6637</v>
      </c>
      <c r="E5691" s="6" t="s">
        <v>7428</v>
      </c>
      <c r="F5691" s="6" t="s">
        <v>6402</v>
      </c>
      <c r="G5691" s="6">
        <v>1012</v>
      </c>
      <c r="H5691" s="6">
        <v>6315</v>
      </c>
      <c r="I5691" s="6">
        <v>1</v>
      </c>
      <c r="J5691" s="6">
        <v>1</v>
      </c>
      <c r="K5691" s="6">
        <v>0</v>
      </c>
      <c r="L5691" s="6"/>
      <c r="M5691" s="6">
        <v>2022</v>
      </c>
      <c r="N5691" s="6" t="s">
        <v>7745</v>
      </c>
      <c r="O5691" s="6">
        <v>99</v>
      </c>
      <c r="P5691" s="6"/>
      <c r="Q5691" s="6" t="s">
        <v>7733</v>
      </c>
      <c r="R5691" s="6" t="s">
        <v>7734</v>
      </c>
      <c r="S5691" s="6"/>
      <c r="T5691" s="6" t="s">
        <v>1532</v>
      </c>
      <c r="U5691">
        <f t="shared" si="88"/>
        <v>5</v>
      </c>
    </row>
    <row r="5692" spans="1:21" x14ac:dyDescent="0.2">
      <c r="A5692" s="6" t="s">
        <v>14434</v>
      </c>
      <c r="B5692" s="6" t="s">
        <v>14426</v>
      </c>
      <c r="C5692" s="6">
        <v>3514024</v>
      </c>
      <c r="D5692" s="6" t="s">
        <v>7465</v>
      </c>
      <c r="E5692" s="6" t="s">
        <v>14436</v>
      </c>
      <c r="F5692" s="6" t="s">
        <v>6402</v>
      </c>
      <c r="G5692" s="6">
        <v>503</v>
      </c>
      <c r="H5692" s="6">
        <v>6315</v>
      </c>
      <c r="I5692" s="6">
        <v>0</v>
      </c>
      <c r="J5692" s="6">
        <v>0</v>
      </c>
      <c r="K5692" s="6">
        <v>0</v>
      </c>
      <c r="L5692" s="6"/>
      <c r="M5692" s="6">
        <v>2022</v>
      </c>
      <c r="N5692" s="6" t="s">
        <v>7745</v>
      </c>
      <c r="O5692" s="6">
        <v>99</v>
      </c>
      <c r="P5692" s="6"/>
      <c r="Q5692" s="6" t="s">
        <v>7733</v>
      </c>
      <c r="R5692" s="6" t="s">
        <v>7734</v>
      </c>
      <c r="S5692" s="6"/>
      <c r="T5692" s="6" t="s">
        <v>1537</v>
      </c>
      <c r="U5692">
        <f t="shared" si="88"/>
        <v>4</v>
      </c>
    </row>
    <row r="5693" spans="1:21" x14ac:dyDescent="0.2">
      <c r="A5693" s="6" t="s">
        <v>14434</v>
      </c>
      <c r="B5693" s="6" t="s">
        <v>14426</v>
      </c>
      <c r="C5693" s="6">
        <v>3514024</v>
      </c>
      <c r="D5693" s="6" t="s">
        <v>8553</v>
      </c>
      <c r="E5693" s="6" t="s">
        <v>14437</v>
      </c>
      <c r="F5693" s="6" t="s">
        <v>6402</v>
      </c>
      <c r="G5693" s="6">
        <v>852</v>
      </c>
      <c r="H5693" s="6">
        <v>6315</v>
      </c>
      <c r="I5693" s="6">
        <v>0</v>
      </c>
      <c r="J5693" s="6">
        <v>0</v>
      </c>
      <c r="K5693" s="6">
        <v>0</v>
      </c>
      <c r="L5693" s="6"/>
      <c r="M5693" s="6">
        <v>2022</v>
      </c>
      <c r="N5693" s="6" t="s">
        <v>7745</v>
      </c>
      <c r="O5693" s="6">
        <v>99</v>
      </c>
      <c r="P5693" s="6"/>
      <c r="Q5693" s="6" t="s">
        <v>7733</v>
      </c>
      <c r="R5693" s="6" t="s">
        <v>7734</v>
      </c>
      <c r="S5693" s="6"/>
      <c r="T5693" s="6" t="s">
        <v>1538</v>
      </c>
      <c r="U5693">
        <f t="shared" si="88"/>
        <v>3</v>
      </c>
    </row>
    <row r="5694" spans="1:21" x14ac:dyDescent="0.2">
      <c r="A5694" s="6" t="s">
        <v>14434</v>
      </c>
      <c r="B5694" s="6" t="s">
        <v>14426</v>
      </c>
      <c r="C5694" s="6">
        <v>3514024</v>
      </c>
      <c r="D5694" s="6" t="s">
        <v>14438</v>
      </c>
      <c r="E5694" s="6" t="s">
        <v>9546</v>
      </c>
      <c r="F5694" s="6" t="s">
        <v>6402</v>
      </c>
      <c r="G5694" s="6">
        <v>1231</v>
      </c>
      <c r="H5694" s="6">
        <v>6315</v>
      </c>
      <c r="I5694" s="6">
        <v>0</v>
      </c>
      <c r="J5694" s="6">
        <v>1</v>
      </c>
      <c r="K5694" s="6">
        <v>0</v>
      </c>
      <c r="L5694" s="6"/>
      <c r="M5694" s="6">
        <v>2022</v>
      </c>
      <c r="N5694" s="6" t="s">
        <v>7745</v>
      </c>
      <c r="O5694" s="6">
        <v>99</v>
      </c>
      <c r="P5694" s="6"/>
      <c r="Q5694" s="6" t="s">
        <v>7733</v>
      </c>
      <c r="R5694" s="6" t="s">
        <v>7734</v>
      </c>
      <c r="S5694" s="6"/>
      <c r="T5694" s="6" t="s">
        <v>1531</v>
      </c>
      <c r="U5694">
        <f t="shared" si="88"/>
        <v>2</v>
      </c>
    </row>
    <row r="5695" spans="1:21" x14ac:dyDescent="0.2">
      <c r="A5695" s="6" t="s">
        <v>14434</v>
      </c>
      <c r="B5695" s="6" t="s">
        <v>14426</v>
      </c>
      <c r="C5695" s="6">
        <v>3514024</v>
      </c>
      <c r="D5695" s="6" t="s">
        <v>14439</v>
      </c>
      <c r="E5695" s="6" t="s">
        <v>9520</v>
      </c>
      <c r="F5695" s="6" t="s">
        <v>6402</v>
      </c>
      <c r="G5695" s="6">
        <v>689</v>
      </c>
      <c r="H5695" s="6">
        <v>6315</v>
      </c>
      <c r="I5695" s="6">
        <v>0</v>
      </c>
      <c r="J5695" s="6">
        <v>0</v>
      </c>
      <c r="K5695" s="6">
        <v>0</v>
      </c>
      <c r="L5695" s="6"/>
      <c r="M5695" s="6">
        <v>2022</v>
      </c>
      <c r="N5695" s="6" t="s">
        <v>7745</v>
      </c>
      <c r="O5695" s="6">
        <v>99</v>
      </c>
      <c r="P5695" s="6"/>
      <c r="Q5695" s="6" t="s">
        <v>7733</v>
      </c>
      <c r="R5695" s="6" t="s">
        <v>7734</v>
      </c>
      <c r="S5695" s="6"/>
      <c r="T5695" s="6" t="s">
        <v>1539</v>
      </c>
      <c r="U5695">
        <f t="shared" si="88"/>
        <v>1</v>
      </c>
    </row>
    <row r="5696" spans="1:21" x14ac:dyDescent="0.2">
      <c r="A5696" s="6" t="s">
        <v>14440</v>
      </c>
      <c r="B5696" s="6" t="s">
        <v>14441</v>
      </c>
      <c r="C5696" s="6">
        <v>3540063</v>
      </c>
      <c r="D5696" s="6" t="s">
        <v>6577</v>
      </c>
      <c r="E5696" s="6" t="s">
        <v>14442</v>
      </c>
      <c r="F5696" s="6" t="s">
        <v>6402</v>
      </c>
      <c r="G5696" s="6">
        <v>0</v>
      </c>
      <c r="H5696" s="6"/>
      <c r="I5696" s="6">
        <v>1</v>
      </c>
      <c r="J5696" s="6">
        <v>1</v>
      </c>
      <c r="K5696" s="6">
        <v>1</v>
      </c>
      <c r="L5696" s="6"/>
      <c r="M5696" s="6">
        <v>2022</v>
      </c>
      <c r="N5696" s="6" t="s">
        <v>7732</v>
      </c>
      <c r="O5696" s="6">
        <v>99</v>
      </c>
      <c r="P5696" s="6"/>
      <c r="Q5696" s="6" t="s">
        <v>7733</v>
      </c>
      <c r="R5696" s="6" t="s">
        <v>7734</v>
      </c>
      <c r="S5696" s="6"/>
      <c r="T5696" s="6" t="s">
        <v>494</v>
      </c>
      <c r="U5696">
        <f t="shared" si="88"/>
        <v>1</v>
      </c>
    </row>
    <row r="5697" spans="1:21" x14ac:dyDescent="0.2">
      <c r="A5697" s="6" t="s">
        <v>14443</v>
      </c>
      <c r="B5697" s="6" t="s">
        <v>14441</v>
      </c>
      <c r="C5697" s="6">
        <v>3540063</v>
      </c>
      <c r="D5697" s="6" t="s">
        <v>12818</v>
      </c>
      <c r="E5697" s="6" t="s">
        <v>6731</v>
      </c>
      <c r="F5697" s="6" t="s">
        <v>6402</v>
      </c>
      <c r="G5697" s="6">
        <v>1328</v>
      </c>
      <c r="H5697" s="6">
        <v>9275</v>
      </c>
      <c r="I5697" s="6">
        <v>0</v>
      </c>
      <c r="J5697" s="6">
        <v>1</v>
      </c>
      <c r="K5697" s="6">
        <v>0</v>
      </c>
      <c r="L5697" s="6"/>
      <c r="M5697" s="6">
        <v>2022</v>
      </c>
      <c r="N5697" s="6" t="s">
        <v>7745</v>
      </c>
      <c r="O5697" s="6">
        <v>99</v>
      </c>
      <c r="P5697" s="6"/>
      <c r="Q5697" s="6" t="s">
        <v>7733</v>
      </c>
      <c r="R5697" s="6" t="s">
        <v>7734</v>
      </c>
      <c r="S5697" s="6"/>
      <c r="T5697" s="6" t="s">
        <v>1612</v>
      </c>
      <c r="U5697">
        <f t="shared" si="88"/>
        <v>8</v>
      </c>
    </row>
    <row r="5698" spans="1:21" x14ac:dyDescent="0.2">
      <c r="A5698" s="6" t="s">
        <v>14443</v>
      </c>
      <c r="B5698" s="6" t="s">
        <v>14441</v>
      </c>
      <c r="C5698" s="6">
        <v>3540063</v>
      </c>
      <c r="D5698" s="6" t="s">
        <v>14444</v>
      </c>
      <c r="E5698" s="6" t="s">
        <v>8456</v>
      </c>
      <c r="F5698" s="6" t="s">
        <v>6402</v>
      </c>
      <c r="G5698" s="6">
        <v>1067</v>
      </c>
      <c r="H5698" s="6">
        <v>9275</v>
      </c>
      <c r="I5698" s="6">
        <v>1</v>
      </c>
      <c r="J5698" s="6">
        <v>0</v>
      </c>
      <c r="K5698" s="6">
        <v>0</v>
      </c>
      <c r="L5698" s="6"/>
      <c r="M5698" s="6">
        <v>2022</v>
      </c>
      <c r="N5698" s="6" t="s">
        <v>7745</v>
      </c>
      <c r="O5698" s="6">
        <v>99</v>
      </c>
      <c r="P5698" s="6"/>
      <c r="Q5698" s="6" t="s">
        <v>7733</v>
      </c>
      <c r="R5698" s="6" t="s">
        <v>7734</v>
      </c>
      <c r="S5698" s="6"/>
      <c r="T5698" s="6" t="s">
        <v>1613</v>
      </c>
      <c r="U5698">
        <f t="shared" si="88"/>
        <v>7</v>
      </c>
    </row>
    <row r="5699" spans="1:21" x14ac:dyDescent="0.2">
      <c r="A5699" s="6" t="s">
        <v>14443</v>
      </c>
      <c r="B5699" s="6" t="s">
        <v>14441</v>
      </c>
      <c r="C5699" s="6">
        <v>3540063</v>
      </c>
      <c r="D5699" s="6" t="s">
        <v>6624</v>
      </c>
      <c r="E5699" s="6" t="s">
        <v>7199</v>
      </c>
      <c r="F5699" s="6" t="s">
        <v>6402</v>
      </c>
      <c r="G5699" s="6">
        <v>1247</v>
      </c>
      <c r="H5699" s="6">
        <v>9275</v>
      </c>
      <c r="I5699" s="6">
        <v>1</v>
      </c>
      <c r="J5699" s="6">
        <v>1</v>
      </c>
      <c r="K5699" s="6">
        <v>0</v>
      </c>
      <c r="L5699" s="6"/>
      <c r="M5699" s="6">
        <v>2022</v>
      </c>
      <c r="N5699" s="6" t="s">
        <v>7745</v>
      </c>
      <c r="O5699" s="6">
        <v>99</v>
      </c>
      <c r="P5699" s="6"/>
      <c r="Q5699" s="6" t="s">
        <v>7733</v>
      </c>
      <c r="R5699" s="6" t="s">
        <v>7734</v>
      </c>
      <c r="S5699" s="6"/>
      <c r="T5699" s="6" t="s">
        <v>1611</v>
      </c>
      <c r="U5699">
        <f t="shared" ref="U5699:U5762" si="89">COUNTIF(A5699:A11999,A5699)</f>
        <v>6</v>
      </c>
    </row>
    <row r="5700" spans="1:21" x14ac:dyDescent="0.2">
      <c r="A5700" s="6" t="s">
        <v>14443</v>
      </c>
      <c r="B5700" s="6" t="s">
        <v>14441</v>
      </c>
      <c r="C5700" s="6">
        <v>3540063</v>
      </c>
      <c r="D5700" s="6" t="s">
        <v>6614</v>
      </c>
      <c r="E5700" s="6" t="s">
        <v>14201</v>
      </c>
      <c r="F5700" s="6" t="s">
        <v>6402</v>
      </c>
      <c r="G5700" s="6">
        <v>1408</v>
      </c>
      <c r="H5700" s="6">
        <v>9275</v>
      </c>
      <c r="I5700" s="6">
        <v>0</v>
      </c>
      <c r="J5700" s="6">
        <v>1</v>
      </c>
      <c r="K5700" s="6">
        <v>0</v>
      </c>
      <c r="L5700" s="6"/>
      <c r="M5700" s="6">
        <v>2022</v>
      </c>
      <c r="N5700" s="6" t="s">
        <v>7745</v>
      </c>
      <c r="O5700" s="6">
        <v>99</v>
      </c>
      <c r="P5700" s="6"/>
      <c r="Q5700" s="6" t="s">
        <v>7733</v>
      </c>
      <c r="R5700" s="6" t="s">
        <v>7734</v>
      </c>
      <c r="S5700" s="6"/>
      <c r="T5700" s="6" t="s">
        <v>1610</v>
      </c>
      <c r="U5700">
        <f t="shared" si="89"/>
        <v>5</v>
      </c>
    </row>
    <row r="5701" spans="1:21" x14ac:dyDescent="0.2">
      <c r="A5701" s="6" t="s">
        <v>14443</v>
      </c>
      <c r="B5701" s="6" t="s">
        <v>14441</v>
      </c>
      <c r="C5701" s="6">
        <v>3540063</v>
      </c>
      <c r="D5701" s="6" t="s">
        <v>6738</v>
      </c>
      <c r="E5701" s="6" t="s">
        <v>13928</v>
      </c>
      <c r="F5701" s="6" t="s">
        <v>6402</v>
      </c>
      <c r="G5701" s="6">
        <v>824</v>
      </c>
      <c r="H5701" s="6">
        <v>9275</v>
      </c>
      <c r="I5701" s="6">
        <v>0</v>
      </c>
      <c r="J5701" s="6">
        <v>0</v>
      </c>
      <c r="K5701" s="6">
        <v>0</v>
      </c>
      <c r="L5701" s="6"/>
      <c r="M5701" s="6">
        <v>2022</v>
      </c>
      <c r="N5701" s="6" t="s">
        <v>7745</v>
      </c>
      <c r="O5701" s="6">
        <v>99</v>
      </c>
      <c r="P5701" s="6"/>
      <c r="Q5701" s="6" t="s">
        <v>7733</v>
      </c>
      <c r="R5701" s="6" t="s">
        <v>7734</v>
      </c>
      <c r="S5701" s="6"/>
      <c r="T5701" s="6" t="s">
        <v>1614</v>
      </c>
      <c r="U5701">
        <f t="shared" si="89"/>
        <v>4</v>
      </c>
    </row>
    <row r="5702" spans="1:21" x14ac:dyDescent="0.2">
      <c r="A5702" s="6" t="s">
        <v>14443</v>
      </c>
      <c r="B5702" s="6" t="s">
        <v>14441</v>
      </c>
      <c r="C5702" s="6">
        <v>3540063</v>
      </c>
      <c r="D5702" s="6" t="s">
        <v>6656</v>
      </c>
      <c r="E5702" s="6" t="s">
        <v>14445</v>
      </c>
      <c r="F5702" s="6" t="s">
        <v>6402</v>
      </c>
      <c r="G5702" s="6">
        <v>1189</v>
      </c>
      <c r="H5702" s="6">
        <v>9275</v>
      </c>
      <c r="I5702" s="6">
        <v>1</v>
      </c>
      <c r="J5702" s="6">
        <v>1</v>
      </c>
      <c r="K5702" s="6">
        <v>0</v>
      </c>
      <c r="L5702" s="6"/>
      <c r="M5702" s="6">
        <v>2022</v>
      </c>
      <c r="N5702" s="6" t="s">
        <v>7745</v>
      </c>
      <c r="O5702" s="6">
        <v>99</v>
      </c>
      <c r="P5702" s="6"/>
      <c r="Q5702" s="6" t="s">
        <v>7733</v>
      </c>
      <c r="R5702" s="6" t="s">
        <v>7734</v>
      </c>
      <c r="S5702" s="6"/>
      <c r="T5702" s="6" t="s">
        <v>1609</v>
      </c>
      <c r="U5702">
        <f t="shared" si="89"/>
        <v>3</v>
      </c>
    </row>
    <row r="5703" spans="1:21" x14ac:dyDescent="0.2">
      <c r="A5703" s="6" t="s">
        <v>14443</v>
      </c>
      <c r="B5703" s="6" t="s">
        <v>14441</v>
      </c>
      <c r="C5703" s="6">
        <v>3540063</v>
      </c>
      <c r="D5703" s="6" t="s">
        <v>7529</v>
      </c>
      <c r="E5703" s="6" t="s">
        <v>14446</v>
      </c>
      <c r="F5703" s="6" t="s">
        <v>6402</v>
      </c>
      <c r="G5703" s="6">
        <v>1298</v>
      </c>
      <c r="H5703" s="6">
        <v>9275</v>
      </c>
      <c r="I5703" s="6">
        <v>1</v>
      </c>
      <c r="J5703" s="6">
        <v>1</v>
      </c>
      <c r="K5703" s="6">
        <v>0</v>
      </c>
      <c r="L5703" s="6"/>
      <c r="M5703" s="6">
        <v>2022</v>
      </c>
      <c r="N5703" s="6" t="s">
        <v>7745</v>
      </c>
      <c r="O5703" s="6">
        <v>99</v>
      </c>
      <c r="P5703" s="6"/>
      <c r="Q5703" s="6" t="s">
        <v>7733</v>
      </c>
      <c r="R5703" s="6" t="s">
        <v>7734</v>
      </c>
      <c r="S5703" s="6"/>
      <c r="T5703" s="6" t="s">
        <v>1608</v>
      </c>
      <c r="U5703">
        <f t="shared" si="89"/>
        <v>2</v>
      </c>
    </row>
    <row r="5704" spans="1:21" x14ac:dyDescent="0.2">
      <c r="A5704" s="6" t="s">
        <v>14443</v>
      </c>
      <c r="B5704" s="6" t="s">
        <v>14441</v>
      </c>
      <c r="C5704" s="6">
        <v>3540063</v>
      </c>
      <c r="D5704" s="6" t="s">
        <v>6924</v>
      </c>
      <c r="E5704" s="6" t="s">
        <v>14182</v>
      </c>
      <c r="F5704" s="6" t="s">
        <v>6402</v>
      </c>
      <c r="G5704" s="6">
        <v>914</v>
      </c>
      <c r="H5704" s="6">
        <v>9275</v>
      </c>
      <c r="I5704" s="6">
        <v>0</v>
      </c>
      <c r="J5704" s="6">
        <v>0</v>
      </c>
      <c r="K5704" s="6">
        <v>0</v>
      </c>
      <c r="L5704" s="6"/>
      <c r="M5704" s="6">
        <v>2022</v>
      </c>
      <c r="N5704" s="6" t="s">
        <v>7745</v>
      </c>
      <c r="O5704" s="6">
        <v>99</v>
      </c>
      <c r="P5704" s="6"/>
      <c r="Q5704" s="6" t="s">
        <v>7733</v>
      </c>
      <c r="R5704" s="6" t="s">
        <v>7734</v>
      </c>
      <c r="S5704" s="6"/>
      <c r="T5704" s="6" t="s">
        <v>1615</v>
      </c>
      <c r="U5704">
        <f t="shared" si="89"/>
        <v>1</v>
      </c>
    </row>
    <row r="5705" spans="1:21" x14ac:dyDescent="0.2">
      <c r="A5705" s="6" t="s">
        <v>14447</v>
      </c>
      <c r="B5705" s="6" t="s">
        <v>14441</v>
      </c>
      <c r="C5705" s="6">
        <v>3540063</v>
      </c>
      <c r="D5705" s="6" t="s">
        <v>6809</v>
      </c>
      <c r="E5705" s="6" t="s">
        <v>14448</v>
      </c>
      <c r="F5705" s="6" t="s">
        <v>6402</v>
      </c>
      <c r="G5705" s="6">
        <v>1480</v>
      </c>
      <c r="H5705" s="6">
        <v>2281</v>
      </c>
      <c r="I5705" s="6">
        <v>0</v>
      </c>
      <c r="J5705" s="6">
        <v>1</v>
      </c>
      <c r="K5705" s="6">
        <v>0</v>
      </c>
      <c r="L5705" s="6"/>
      <c r="M5705" s="6">
        <v>2022</v>
      </c>
      <c r="N5705" s="6" t="s">
        <v>7770</v>
      </c>
      <c r="O5705" s="6">
        <v>99</v>
      </c>
      <c r="P5705" s="6"/>
      <c r="Q5705" s="6" t="s">
        <v>7733</v>
      </c>
      <c r="R5705" s="6" t="s">
        <v>7734</v>
      </c>
      <c r="S5705" s="6"/>
      <c r="T5705" s="6" t="s">
        <v>1607</v>
      </c>
      <c r="U5705">
        <f t="shared" si="89"/>
        <v>2</v>
      </c>
    </row>
    <row r="5706" spans="1:21" x14ac:dyDescent="0.2">
      <c r="A5706" s="6" t="s">
        <v>14447</v>
      </c>
      <c r="B5706" s="6" t="s">
        <v>14441</v>
      </c>
      <c r="C5706" s="6">
        <v>3540063</v>
      </c>
      <c r="D5706" s="6" t="s">
        <v>6895</v>
      </c>
      <c r="E5706" s="6" t="s">
        <v>7131</v>
      </c>
      <c r="F5706" s="6" t="s">
        <v>6402</v>
      </c>
      <c r="G5706" s="6">
        <v>801</v>
      </c>
      <c r="H5706" s="6">
        <v>2281</v>
      </c>
      <c r="I5706" s="6">
        <v>1</v>
      </c>
      <c r="J5706" s="6">
        <v>0</v>
      </c>
      <c r="K5706" s="6">
        <v>0</v>
      </c>
      <c r="L5706" s="6"/>
      <c r="M5706" s="6">
        <v>2022</v>
      </c>
      <c r="N5706" s="6" t="s">
        <v>7770</v>
      </c>
      <c r="O5706" s="6">
        <v>99</v>
      </c>
      <c r="P5706" s="6"/>
      <c r="Q5706" s="6" t="s">
        <v>7733</v>
      </c>
      <c r="R5706" s="6" t="s">
        <v>7734</v>
      </c>
      <c r="S5706" s="6"/>
      <c r="T5706" s="6" t="s">
        <v>1616</v>
      </c>
      <c r="U5706">
        <f t="shared" si="89"/>
        <v>1</v>
      </c>
    </row>
    <row r="5707" spans="1:21" x14ac:dyDescent="0.2">
      <c r="A5707" s="6" t="s">
        <v>14449</v>
      </c>
      <c r="B5707" s="6" t="s">
        <v>14450</v>
      </c>
      <c r="C5707" s="6">
        <v>3507042</v>
      </c>
      <c r="D5707" s="6" t="s">
        <v>6434</v>
      </c>
      <c r="E5707" s="6" t="s">
        <v>14451</v>
      </c>
      <c r="F5707" s="6" t="s">
        <v>6402</v>
      </c>
      <c r="G5707" s="6">
        <v>202</v>
      </c>
      <c r="H5707" s="6">
        <v>623</v>
      </c>
      <c r="I5707" s="6">
        <v>0</v>
      </c>
      <c r="J5707" s="6">
        <v>0</v>
      </c>
      <c r="K5707" s="6">
        <v>0</v>
      </c>
      <c r="L5707" s="6"/>
      <c r="M5707" s="6">
        <v>2022</v>
      </c>
      <c r="N5707" s="6" t="s">
        <v>7732</v>
      </c>
      <c r="O5707" s="6">
        <v>99</v>
      </c>
      <c r="P5707" s="6"/>
      <c r="Q5707" s="6" t="s">
        <v>7733</v>
      </c>
      <c r="R5707" s="6" t="s">
        <v>7734</v>
      </c>
      <c r="S5707" s="6"/>
      <c r="T5707" s="6" t="s">
        <v>501</v>
      </c>
      <c r="U5707">
        <f t="shared" si="89"/>
        <v>2</v>
      </c>
    </row>
    <row r="5708" spans="1:21" x14ac:dyDescent="0.2">
      <c r="A5708" s="6" t="s">
        <v>14449</v>
      </c>
      <c r="B5708" s="6" t="s">
        <v>14450</v>
      </c>
      <c r="C5708" s="6">
        <v>3507042</v>
      </c>
      <c r="D5708" s="6" t="s">
        <v>7196</v>
      </c>
      <c r="E5708" s="6" t="s">
        <v>6535</v>
      </c>
      <c r="F5708" s="6" t="s">
        <v>6402</v>
      </c>
      <c r="G5708" s="6">
        <v>421</v>
      </c>
      <c r="H5708" s="6">
        <v>623</v>
      </c>
      <c r="I5708" s="6">
        <v>1</v>
      </c>
      <c r="J5708" s="6">
        <v>1</v>
      </c>
      <c r="K5708" s="6">
        <v>0</v>
      </c>
      <c r="L5708" s="6"/>
      <c r="M5708" s="6">
        <v>2022</v>
      </c>
      <c r="N5708" s="6" t="s">
        <v>7732</v>
      </c>
      <c r="O5708" s="6">
        <v>99</v>
      </c>
      <c r="P5708" s="6"/>
      <c r="Q5708" s="6" t="s">
        <v>7733</v>
      </c>
      <c r="R5708" s="6" t="s">
        <v>7734</v>
      </c>
      <c r="S5708" s="6"/>
      <c r="T5708" s="6" t="s">
        <v>500</v>
      </c>
      <c r="U5708">
        <f t="shared" si="89"/>
        <v>1</v>
      </c>
    </row>
    <row r="5709" spans="1:21" x14ac:dyDescent="0.2">
      <c r="A5709" s="6" t="s">
        <v>14452</v>
      </c>
      <c r="B5709" s="6" t="s">
        <v>14450</v>
      </c>
      <c r="C5709" s="6">
        <v>3507042</v>
      </c>
      <c r="D5709" s="6" t="s">
        <v>14453</v>
      </c>
      <c r="E5709" s="6" t="s">
        <v>14454</v>
      </c>
      <c r="F5709" s="6" t="s">
        <v>6402</v>
      </c>
      <c r="G5709" s="6">
        <v>456</v>
      </c>
      <c r="H5709" s="6">
        <v>3059</v>
      </c>
      <c r="I5709" s="6">
        <v>1</v>
      </c>
      <c r="J5709" s="6">
        <v>1</v>
      </c>
      <c r="K5709" s="6">
        <v>0</v>
      </c>
      <c r="L5709" s="6"/>
      <c r="M5709" s="6">
        <v>2022</v>
      </c>
      <c r="N5709" s="6" t="s">
        <v>7745</v>
      </c>
      <c r="O5709" s="6">
        <v>99</v>
      </c>
      <c r="P5709" s="6"/>
      <c r="Q5709" s="6" t="s">
        <v>7733</v>
      </c>
      <c r="R5709" s="6" t="s">
        <v>7734</v>
      </c>
      <c r="S5709" s="6"/>
      <c r="T5709" s="6" t="s">
        <v>1637</v>
      </c>
      <c r="U5709">
        <f t="shared" si="89"/>
        <v>7</v>
      </c>
    </row>
    <row r="5710" spans="1:21" x14ac:dyDescent="0.2">
      <c r="A5710" s="6" t="s">
        <v>14452</v>
      </c>
      <c r="B5710" s="6" t="s">
        <v>14450</v>
      </c>
      <c r="C5710" s="6">
        <v>3507042</v>
      </c>
      <c r="D5710" s="6" t="s">
        <v>12143</v>
      </c>
      <c r="E5710" s="6" t="s">
        <v>8339</v>
      </c>
      <c r="F5710" s="6" t="s">
        <v>6402</v>
      </c>
      <c r="G5710" s="6">
        <v>520</v>
      </c>
      <c r="H5710" s="6">
        <v>3059</v>
      </c>
      <c r="I5710" s="6">
        <v>0</v>
      </c>
      <c r="J5710" s="6">
        <v>1</v>
      </c>
      <c r="K5710" s="6">
        <v>0</v>
      </c>
      <c r="L5710" s="6"/>
      <c r="M5710" s="6">
        <v>2022</v>
      </c>
      <c r="N5710" s="6" t="s">
        <v>7745</v>
      </c>
      <c r="O5710" s="6">
        <v>99</v>
      </c>
      <c r="P5710" s="6"/>
      <c r="Q5710" s="6" t="s">
        <v>7733</v>
      </c>
      <c r="R5710" s="6" t="s">
        <v>7734</v>
      </c>
      <c r="S5710" s="6"/>
      <c r="T5710" s="6" t="s">
        <v>1636</v>
      </c>
      <c r="U5710">
        <f t="shared" si="89"/>
        <v>6</v>
      </c>
    </row>
    <row r="5711" spans="1:21" x14ac:dyDescent="0.2">
      <c r="A5711" s="6" t="s">
        <v>14452</v>
      </c>
      <c r="B5711" s="6" t="s">
        <v>14450</v>
      </c>
      <c r="C5711" s="6">
        <v>3507042</v>
      </c>
      <c r="D5711" s="6" t="s">
        <v>6444</v>
      </c>
      <c r="E5711" s="6" t="s">
        <v>6426</v>
      </c>
      <c r="F5711" s="6" t="s">
        <v>6402</v>
      </c>
      <c r="G5711" s="6">
        <v>489</v>
      </c>
      <c r="H5711" s="6">
        <v>3059</v>
      </c>
      <c r="I5711" s="6">
        <v>1</v>
      </c>
      <c r="J5711" s="6">
        <v>1</v>
      </c>
      <c r="K5711" s="6">
        <v>0</v>
      </c>
      <c r="L5711" s="6"/>
      <c r="M5711" s="6">
        <v>2022</v>
      </c>
      <c r="N5711" s="6" t="s">
        <v>7745</v>
      </c>
      <c r="O5711" s="6">
        <v>99</v>
      </c>
      <c r="P5711" s="6"/>
      <c r="Q5711" s="6" t="s">
        <v>7733</v>
      </c>
      <c r="R5711" s="6" t="s">
        <v>7734</v>
      </c>
      <c r="S5711" s="6"/>
      <c r="T5711" s="6" t="s">
        <v>1635</v>
      </c>
      <c r="U5711">
        <f t="shared" si="89"/>
        <v>5</v>
      </c>
    </row>
    <row r="5712" spans="1:21" x14ac:dyDescent="0.2">
      <c r="A5712" s="6" t="s">
        <v>14452</v>
      </c>
      <c r="B5712" s="6" t="s">
        <v>14450</v>
      </c>
      <c r="C5712" s="6">
        <v>3507042</v>
      </c>
      <c r="D5712" s="6" t="s">
        <v>6637</v>
      </c>
      <c r="E5712" s="6" t="s">
        <v>9940</v>
      </c>
      <c r="F5712" s="6" t="s">
        <v>6402</v>
      </c>
      <c r="G5712" s="6">
        <v>460</v>
      </c>
      <c r="H5712" s="6">
        <v>3059</v>
      </c>
      <c r="I5712" s="6">
        <v>1</v>
      </c>
      <c r="J5712" s="6">
        <v>1</v>
      </c>
      <c r="K5712" s="6">
        <v>0</v>
      </c>
      <c r="L5712" s="6"/>
      <c r="M5712" s="6">
        <v>2022</v>
      </c>
      <c r="N5712" s="6" t="s">
        <v>7745</v>
      </c>
      <c r="O5712" s="6">
        <v>99</v>
      </c>
      <c r="P5712" s="6"/>
      <c r="Q5712" s="6" t="s">
        <v>7733</v>
      </c>
      <c r="R5712" s="6" t="s">
        <v>7734</v>
      </c>
      <c r="S5712" s="6"/>
      <c r="T5712" s="6" t="s">
        <v>1634</v>
      </c>
      <c r="U5712">
        <f t="shared" si="89"/>
        <v>4</v>
      </c>
    </row>
    <row r="5713" spans="1:21" x14ac:dyDescent="0.2">
      <c r="A5713" s="6" t="s">
        <v>14452</v>
      </c>
      <c r="B5713" s="6" t="s">
        <v>14450</v>
      </c>
      <c r="C5713" s="6">
        <v>3507042</v>
      </c>
      <c r="D5713" s="6" t="s">
        <v>6580</v>
      </c>
      <c r="E5713" s="6" t="s">
        <v>14455</v>
      </c>
      <c r="F5713" s="6" t="s">
        <v>6402</v>
      </c>
      <c r="G5713" s="6">
        <v>534</v>
      </c>
      <c r="H5713" s="6">
        <v>3059</v>
      </c>
      <c r="I5713" s="6">
        <v>1</v>
      </c>
      <c r="J5713" s="6">
        <v>1</v>
      </c>
      <c r="K5713" s="6">
        <v>0</v>
      </c>
      <c r="L5713" s="6"/>
      <c r="M5713" s="6">
        <v>2022</v>
      </c>
      <c r="N5713" s="6" t="s">
        <v>7745</v>
      </c>
      <c r="O5713" s="6">
        <v>99</v>
      </c>
      <c r="P5713" s="6"/>
      <c r="Q5713" s="6" t="s">
        <v>7733</v>
      </c>
      <c r="R5713" s="6" t="s">
        <v>7734</v>
      </c>
      <c r="S5713" s="6"/>
      <c r="T5713" s="6" t="s">
        <v>1633</v>
      </c>
      <c r="U5713">
        <f t="shared" si="89"/>
        <v>3</v>
      </c>
    </row>
    <row r="5714" spans="1:21" x14ac:dyDescent="0.2">
      <c r="A5714" s="6" t="s">
        <v>14452</v>
      </c>
      <c r="B5714" s="6" t="s">
        <v>14450</v>
      </c>
      <c r="C5714" s="6">
        <v>3507042</v>
      </c>
      <c r="D5714" s="6" t="s">
        <v>6595</v>
      </c>
      <c r="E5714" s="6" t="s">
        <v>6544</v>
      </c>
      <c r="F5714" s="6" t="s">
        <v>6402</v>
      </c>
      <c r="G5714" s="6">
        <v>326</v>
      </c>
      <c r="H5714" s="6">
        <v>3059</v>
      </c>
      <c r="I5714" s="6">
        <v>0</v>
      </c>
      <c r="J5714" s="6">
        <v>1</v>
      </c>
      <c r="K5714" s="6">
        <v>0</v>
      </c>
      <c r="L5714" s="6"/>
      <c r="M5714" s="6">
        <v>2022</v>
      </c>
      <c r="N5714" s="6" t="s">
        <v>7745</v>
      </c>
      <c r="O5714" s="6">
        <v>99</v>
      </c>
      <c r="P5714" s="6"/>
      <c r="Q5714" s="6" t="s">
        <v>7733</v>
      </c>
      <c r="R5714" s="6" t="s">
        <v>7734</v>
      </c>
      <c r="S5714" s="6"/>
      <c r="T5714" s="6" t="s">
        <v>1632</v>
      </c>
      <c r="U5714">
        <f t="shared" si="89"/>
        <v>2</v>
      </c>
    </row>
    <row r="5715" spans="1:21" x14ac:dyDescent="0.2">
      <c r="A5715" s="6" t="s">
        <v>14452</v>
      </c>
      <c r="B5715" s="6" t="s">
        <v>14450</v>
      </c>
      <c r="C5715" s="6">
        <v>3507042</v>
      </c>
      <c r="D5715" s="6" t="s">
        <v>6525</v>
      </c>
      <c r="E5715" s="6" t="s">
        <v>6544</v>
      </c>
      <c r="F5715" s="6" t="s">
        <v>6402</v>
      </c>
      <c r="G5715" s="6">
        <v>274</v>
      </c>
      <c r="H5715" s="6">
        <v>3059</v>
      </c>
      <c r="I5715" s="6">
        <v>0</v>
      </c>
      <c r="J5715" s="6">
        <v>0</v>
      </c>
      <c r="K5715" s="6">
        <v>0</v>
      </c>
      <c r="L5715" s="6"/>
      <c r="M5715" s="6">
        <v>2022</v>
      </c>
      <c r="N5715" s="6" t="s">
        <v>7745</v>
      </c>
      <c r="O5715" s="6">
        <v>99</v>
      </c>
      <c r="P5715" s="6"/>
      <c r="Q5715" s="6" t="s">
        <v>7733</v>
      </c>
      <c r="R5715" s="6" t="s">
        <v>7734</v>
      </c>
      <c r="S5715" s="6"/>
      <c r="T5715" s="6" t="s">
        <v>1638</v>
      </c>
      <c r="U5715">
        <f t="shared" si="89"/>
        <v>1</v>
      </c>
    </row>
    <row r="5716" spans="1:21" x14ac:dyDescent="0.2">
      <c r="A5716" s="6" t="s">
        <v>14456</v>
      </c>
      <c r="B5716" s="6" t="s">
        <v>14457</v>
      </c>
      <c r="C5716" s="6">
        <v>3540010</v>
      </c>
      <c r="D5716" s="6" t="s">
        <v>6440</v>
      </c>
      <c r="E5716" s="6" t="s">
        <v>14458</v>
      </c>
      <c r="F5716" s="6" t="s">
        <v>6402</v>
      </c>
      <c r="G5716" s="6">
        <v>0</v>
      </c>
      <c r="H5716" s="6"/>
      <c r="I5716" s="6">
        <v>1</v>
      </c>
      <c r="J5716" s="6">
        <v>1</v>
      </c>
      <c r="K5716" s="6">
        <v>1</v>
      </c>
      <c r="L5716" s="6"/>
      <c r="M5716" s="6">
        <v>2022</v>
      </c>
      <c r="N5716" s="6" t="s">
        <v>7732</v>
      </c>
      <c r="O5716" s="6">
        <v>99</v>
      </c>
      <c r="P5716" s="6"/>
      <c r="Q5716" s="6" t="s">
        <v>7733</v>
      </c>
      <c r="R5716" s="6" t="s">
        <v>7734</v>
      </c>
      <c r="S5716" s="6"/>
      <c r="T5716" s="6" t="s">
        <v>533</v>
      </c>
      <c r="U5716">
        <f t="shared" si="89"/>
        <v>1</v>
      </c>
    </row>
    <row r="5717" spans="1:21" x14ac:dyDescent="0.2">
      <c r="A5717" s="6" t="s">
        <v>14459</v>
      </c>
      <c r="B5717" s="6" t="s">
        <v>14457</v>
      </c>
      <c r="C5717" s="6">
        <v>3540010</v>
      </c>
      <c r="D5717" s="6" t="s">
        <v>6809</v>
      </c>
      <c r="E5717" s="6" t="s">
        <v>14460</v>
      </c>
      <c r="F5717" s="6" t="s">
        <v>6402</v>
      </c>
      <c r="G5717" s="6">
        <v>0</v>
      </c>
      <c r="H5717" s="6"/>
      <c r="I5717" s="6">
        <v>1</v>
      </c>
      <c r="J5717" s="6">
        <v>1</v>
      </c>
      <c r="K5717" s="6">
        <v>1</v>
      </c>
      <c r="L5717" s="6"/>
      <c r="M5717" s="6">
        <v>2022</v>
      </c>
      <c r="N5717" s="6" t="s">
        <v>7745</v>
      </c>
      <c r="O5717" s="6" t="s">
        <v>14461</v>
      </c>
      <c r="P5717" s="6"/>
      <c r="Q5717" s="6" t="s">
        <v>7733</v>
      </c>
      <c r="R5717" s="6" t="s">
        <v>7734</v>
      </c>
      <c r="S5717" s="6"/>
      <c r="T5717" s="6" t="s">
        <v>1819</v>
      </c>
      <c r="U5717">
        <f t="shared" si="89"/>
        <v>1</v>
      </c>
    </row>
    <row r="5718" spans="1:21" x14ac:dyDescent="0.2">
      <c r="A5718" s="6" t="s">
        <v>14462</v>
      </c>
      <c r="B5718" s="6" t="s">
        <v>14457</v>
      </c>
      <c r="C5718" s="6">
        <v>3540010</v>
      </c>
      <c r="D5718" s="6" t="s">
        <v>6535</v>
      </c>
      <c r="E5718" s="6" t="s">
        <v>8101</v>
      </c>
      <c r="F5718" s="6" t="s">
        <v>6402</v>
      </c>
      <c r="G5718" s="6">
        <v>0</v>
      </c>
      <c r="H5718" s="6"/>
      <c r="I5718" s="6">
        <v>1</v>
      </c>
      <c r="J5718" s="6">
        <v>1</v>
      </c>
      <c r="K5718" s="6">
        <v>1</v>
      </c>
      <c r="L5718" s="6"/>
      <c r="M5718" s="6">
        <v>2022</v>
      </c>
      <c r="N5718" s="6" t="s">
        <v>7745</v>
      </c>
      <c r="O5718" s="6" t="s">
        <v>14463</v>
      </c>
      <c r="P5718" s="6"/>
      <c r="Q5718" s="6" t="s">
        <v>7733</v>
      </c>
      <c r="R5718" s="6" t="s">
        <v>7734</v>
      </c>
      <c r="S5718" s="6"/>
      <c r="T5718" s="6" t="s">
        <v>1817</v>
      </c>
      <c r="U5718">
        <f t="shared" si="89"/>
        <v>1</v>
      </c>
    </row>
    <row r="5719" spans="1:21" x14ac:dyDescent="0.2">
      <c r="A5719" s="6" t="s">
        <v>14464</v>
      </c>
      <c r="B5719" s="6" t="s">
        <v>14457</v>
      </c>
      <c r="C5719" s="6">
        <v>3540010</v>
      </c>
      <c r="D5719" s="6" t="s">
        <v>14465</v>
      </c>
      <c r="E5719" s="6" t="s">
        <v>14466</v>
      </c>
      <c r="F5719" s="6" t="s">
        <v>6402</v>
      </c>
      <c r="G5719" s="6">
        <v>0</v>
      </c>
      <c r="H5719" s="6"/>
      <c r="I5719" s="6">
        <v>0</v>
      </c>
      <c r="J5719" s="6">
        <v>1</v>
      </c>
      <c r="K5719" s="6">
        <v>1</v>
      </c>
      <c r="L5719" s="6"/>
      <c r="M5719" s="6">
        <v>2022</v>
      </c>
      <c r="N5719" s="6" t="s">
        <v>7745</v>
      </c>
      <c r="O5719" s="6" t="s">
        <v>14467</v>
      </c>
      <c r="P5719" s="6"/>
      <c r="Q5719" s="6" t="s">
        <v>7733</v>
      </c>
      <c r="R5719" s="6" t="s">
        <v>7734</v>
      </c>
      <c r="S5719" s="6"/>
      <c r="T5719" s="6" t="s">
        <v>1815</v>
      </c>
      <c r="U5719">
        <f t="shared" si="89"/>
        <v>1</v>
      </c>
    </row>
    <row r="5720" spans="1:21" x14ac:dyDescent="0.2">
      <c r="A5720" s="6" t="s">
        <v>14468</v>
      </c>
      <c r="B5720" s="6" t="s">
        <v>14457</v>
      </c>
      <c r="C5720" s="6">
        <v>3540010</v>
      </c>
      <c r="D5720" s="6" t="s">
        <v>7001</v>
      </c>
      <c r="E5720" s="6" t="s">
        <v>14469</v>
      </c>
      <c r="F5720" s="6" t="s">
        <v>6402</v>
      </c>
      <c r="G5720" s="6">
        <v>0</v>
      </c>
      <c r="H5720" s="6"/>
      <c r="I5720" s="6">
        <v>0</v>
      </c>
      <c r="J5720" s="6">
        <v>1</v>
      </c>
      <c r="K5720" s="6">
        <v>1</v>
      </c>
      <c r="L5720" s="6"/>
      <c r="M5720" s="6">
        <v>2022</v>
      </c>
      <c r="N5720" s="6" t="s">
        <v>7745</v>
      </c>
      <c r="O5720" s="6" t="s">
        <v>14470</v>
      </c>
      <c r="P5720" s="6"/>
      <c r="Q5720" s="6" t="s">
        <v>7733</v>
      </c>
      <c r="R5720" s="6" t="s">
        <v>7734</v>
      </c>
      <c r="S5720" s="6"/>
      <c r="T5720" s="6" t="s">
        <v>1813</v>
      </c>
      <c r="U5720">
        <f t="shared" si="89"/>
        <v>1</v>
      </c>
    </row>
    <row r="5721" spans="1:21" x14ac:dyDescent="0.2">
      <c r="A5721" s="6" t="s">
        <v>14471</v>
      </c>
      <c r="B5721" s="6" t="s">
        <v>14457</v>
      </c>
      <c r="C5721" s="6">
        <v>3540010</v>
      </c>
      <c r="D5721" s="6" t="s">
        <v>14472</v>
      </c>
      <c r="E5721" s="6" t="s">
        <v>14473</v>
      </c>
      <c r="F5721" s="6" t="s">
        <v>6402</v>
      </c>
      <c r="G5721" s="6">
        <v>0</v>
      </c>
      <c r="H5721" s="6"/>
      <c r="I5721" s="6">
        <v>1</v>
      </c>
      <c r="J5721" s="6">
        <v>1</v>
      </c>
      <c r="K5721" s="6">
        <v>1</v>
      </c>
      <c r="L5721" s="6"/>
      <c r="M5721" s="6">
        <v>2022</v>
      </c>
      <c r="N5721" s="6" t="s">
        <v>7745</v>
      </c>
      <c r="O5721" s="6" t="s">
        <v>14474</v>
      </c>
      <c r="P5721" s="6"/>
      <c r="Q5721" s="6" t="s">
        <v>7733</v>
      </c>
      <c r="R5721" s="6" t="s">
        <v>7734</v>
      </c>
      <c r="S5721" s="6"/>
      <c r="T5721" s="6" t="s">
        <v>1811</v>
      </c>
      <c r="U5721">
        <f t="shared" si="89"/>
        <v>1</v>
      </c>
    </row>
    <row r="5722" spans="1:21" x14ac:dyDescent="0.2">
      <c r="A5722" s="6" t="s">
        <v>14475</v>
      </c>
      <c r="B5722" s="6" t="s">
        <v>14457</v>
      </c>
      <c r="C5722" s="6">
        <v>3540010</v>
      </c>
      <c r="D5722" s="6" t="s">
        <v>6434</v>
      </c>
      <c r="E5722" s="6" t="s">
        <v>6800</v>
      </c>
      <c r="F5722" s="6" t="s">
        <v>6402</v>
      </c>
      <c r="G5722" s="6">
        <v>1375</v>
      </c>
      <c r="H5722" s="6">
        <v>2728</v>
      </c>
      <c r="I5722" s="6">
        <v>0</v>
      </c>
      <c r="J5722" s="6">
        <v>1</v>
      </c>
      <c r="K5722" s="6">
        <v>0</v>
      </c>
      <c r="L5722" s="6"/>
      <c r="M5722" s="6">
        <v>2022</v>
      </c>
      <c r="N5722" s="6" t="s">
        <v>7770</v>
      </c>
      <c r="O5722" s="6">
        <v>99</v>
      </c>
      <c r="P5722" s="6"/>
      <c r="Q5722" s="6" t="s">
        <v>7733</v>
      </c>
      <c r="R5722" s="6" t="s">
        <v>7734</v>
      </c>
      <c r="S5722" s="6"/>
      <c r="T5722" s="6" t="s">
        <v>1809</v>
      </c>
      <c r="U5722">
        <f t="shared" si="89"/>
        <v>2</v>
      </c>
    </row>
    <row r="5723" spans="1:21" x14ac:dyDescent="0.2">
      <c r="A5723" s="6" t="s">
        <v>14475</v>
      </c>
      <c r="B5723" s="6" t="s">
        <v>14457</v>
      </c>
      <c r="C5723" s="6">
        <v>3540010</v>
      </c>
      <c r="D5723" s="6" t="s">
        <v>14476</v>
      </c>
      <c r="E5723" s="6" t="s">
        <v>7048</v>
      </c>
      <c r="F5723" s="6" t="s">
        <v>6402</v>
      </c>
      <c r="G5723" s="6">
        <v>1353</v>
      </c>
      <c r="H5723" s="6">
        <v>2728</v>
      </c>
      <c r="I5723" s="6">
        <v>0</v>
      </c>
      <c r="J5723" s="6">
        <v>0</v>
      </c>
      <c r="K5723" s="6">
        <v>0</v>
      </c>
      <c r="L5723" s="6"/>
      <c r="M5723" s="6">
        <v>2022</v>
      </c>
      <c r="N5723" s="6" t="s">
        <v>7770</v>
      </c>
      <c r="O5723" s="6">
        <v>99</v>
      </c>
      <c r="P5723" s="6"/>
      <c r="Q5723" s="6" t="s">
        <v>7733</v>
      </c>
      <c r="R5723" s="6" t="s">
        <v>7734</v>
      </c>
      <c r="S5723" s="6"/>
      <c r="T5723" s="6" t="s">
        <v>1820</v>
      </c>
      <c r="U5723">
        <f t="shared" si="89"/>
        <v>1</v>
      </c>
    </row>
    <row r="5724" spans="1:21" x14ac:dyDescent="0.2">
      <c r="A5724" s="6" t="s">
        <v>14477</v>
      </c>
      <c r="B5724" s="6" t="s">
        <v>14457</v>
      </c>
      <c r="C5724" s="6">
        <v>3540010</v>
      </c>
      <c r="D5724" s="6" t="s">
        <v>14478</v>
      </c>
      <c r="E5724" s="6" t="s">
        <v>7108</v>
      </c>
      <c r="F5724" s="6" t="s">
        <v>6402</v>
      </c>
      <c r="G5724" s="6">
        <v>195</v>
      </c>
      <c r="H5724" s="6">
        <v>332</v>
      </c>
      <c r="I5724" s="6">
        <v>0</v>
      </c>
      <c r="J5724" s="6">
        <v>1</v>
      </c>
      <c r="K5724" s="6">
        <v>0</v>
      </c>
      <c r="L5724" s="6"/>
      <c r="M5724" s="6">
        <v>2022</v>
      </c>
      <c r="N5724" s="6" t="s">
        <v>7745</v>
      </c>
      <c r="O5724" s="6" t="s">
        <v>14479</v>
      </c>
      <c r="P5724" s="6"/>
      <c r="Q5724" s="6" t="s">
        <v>7733</v>
      </c>
      <c r="R5724" s="6" t="s">
        <v>7734</v>
      </c>
      <c r="S5724" s="6"/>
      <c r="T5724" s="6" t="s">
        <v>1808</v>
      </c>
      <c r="U5724">
        <f t="shared" si="89"/>
        <v>2</v>
      </c>
    </row>
    <row r="5725" spans="1:21" x14ac:dyDescent="0.2">
      <c r="A5725" s="6" t="s">
        <v>14477</v>
      </c>
      <c r="B5725" s="6" t="s">
        <v>14457</v>
      </c>
      <c r="C5725" s="6">
        <v>3540010</v>
      </c>
      <c r="D5725" s="6" t="s">
        <v>6678</v>
      </c>
      <c r="E5725" s="6" t="s">
        <v>14480</v>
      </c>
      <c r="F5725" s="6" t="s">
        <v>6402</v>
      </c>
      <c r="G5725" s="6">
        <v>137</v>
      </c>
      <c r="H5725" s="6">
        <v>332</v>
      </c>
      <c r="I5725" s="6">
        <v>1</v>
      </c>
      <c r="J5725" s="6">
        <v>0</v>
      </c>
      <c r="K5725" s="6">
        <v>0</v>
      </c>
      <c r="L5725" s="6"/>
      <c r="M5725" s="6">
        <v>2022</v>
      </c>
      <c r="N5725" s="6" t="s">
        <v>7745</v>
      </c>
      <c r="O5725" s="6" t="s">
        <v>14479</v>
      </c>
      <c r="P5725" s="6"/>
      <c r="Q5725" s="6" t="s">
        <v>7733</v>
      </c>
      <c r="R5725" s="6" t="s">
        <v>7734</v>
      </c>
      <c r="S5725" s="6"/>
      <c r="T5725" s="6" t="s">
        <v>1821</v>
      </c>
      <c r="U5725">
        <f t="shared" si="89"/>
        <v>1</v>
      </c>
    </row>
    <row r="5726" spans="1:21" x14ac:dyDescent="0.2">
      <c r="A5726" s="6" t="s">
        <v>14481</v>
      </c>
      <c r="B5726" s="6" t="s">
        <v>14457</v>
      </c>
      <c r="C5726" s="6">
        <v>3540010</v>
      </c>
      <c r="D5726" s="6" t="s">
        <v>6822</v>
      </c>
      <c r="E5726" s="6" t="s">
        <v>14482</v>
      </c>
      <c r="F5726" s="6" t="s">
        <v>6402</v>
      </c>
      <c r="G5726" s="6">
        <v>144</v>
      </c>
      <c r="H5726" s="6">
        <v>363</v>
      </c>
      <c r="I5726" s="6">
        <v>1</v>
      </c>
      <c r="J5726" s="6">
        <v>0</v>
      </c>
      <c r="K5726" s="6">
        <v>0</v>
      </c>
      <c r="L5726" s="6"/>
      <c r="M5726" s="6">
        <v>2022</v>
      </c>
      <c r="N5726" s="6" t="s">
        <v>7745</v>
      </c>
      <c r="O5726" s="6" t="s">
        <v>14483</v>
      </c>
      <c r="P5726" s="6"/>
      <c r="Q5726" s="6" t="s">
        <v>7733</v>
      </c>
      <c r="R5726" s="6" t="s">
        <v>7734</v>
      </c>
      <c r="S5726" s="6"/>
      <c r="T5726" s="6" t="s">
        <v>1822</v>
      </c>
      <c r="U5726">
        <f t="shared" si="89"/>
        <v>2</v>
      </c>
    </row>
    <row r="5727" spans="1:21" x14ac:dyDescent="0.2">
      <c r="A5727" s="6" t="s">
        <v>14481</v>
      </c>
      <c r="B5727" s="6" t="s">
        <v>14457</v>
      </c>
      <c r="C5727" s="6">
        <v>3540010</v>
      </c>
      <c r="D5727" s="6" t="s">
        <v>6637</v>
      </c>
      <c r="E5727" s="6" t="s">
        <v>14484</v>
      </c>
      <c r="F5727" s="6" t="s">
        <v>6402</v>
      </c>
      <c r="G5727" s="6">
        <v>219</v>
      </c>
      <c r="H5727" s="6">
        <v>363</v>
      </c>
      <c r="I5727" s="6">
        <v>0</v>
      </c>
      <c r="J5727" s="6">
        <v>1</v>
      </c>
      <c r="K5727" s="6">
        <v>0</v>
      </c>
      <c r="L5727" s="6"/>
      <c r="M5727" s="6">
        <v>2022</v>
      </c>
      <c r="N5727" s="6" t="s">
        <v>7745</v>
      </c>
      <c r="O5727" s="6" t="s">
        <v>14483</v>
      </c>
      <c r="P5727" s="6"/>
      <c r="Q5727" s="6" t="s">
        <v>7733</v>
      </c>
      <c r="R5727" s="6" t="s">
        <v>7734</v>
      </c>
      <c r="S5727" s="6"/>
      <c r="T5727" s="6" t="s">
        <v>1806</v>
      </c>
      <c r="U5727">
        <f t="shared" si="89"/>
        <v>1</v>
      </c>
    </row>
    <row r="5728" spans="1:21" x14ac:dyDescent="0.2">
      <c r="A5728" s="6" t="s">
        <v>14485</v>
      </c>
      <c r="B5728" s="6" t="s">
        <v>14486</v>
      </c>
      <c r="C5728" s="6">
        <v>3547035</v>
      </c>
      <c r="D5728" s="6" t="s">
        <v>6656</v>
      </c>
      <c r="E5728" s="6" t="s">
        <v>8952</v>
      </c>
      <c r="F5728" s="6" t="s">
        <v>6402</v>
      </c>
      <c r="G5728" s="6">
        <v>778</v>
      </c>
      <c r="H5728" s="6">
        <v>2157</v>
      </c>
      <c r="I5728" s="6">
        <v>1</v>
      </c>
      <c r="J5728" s="6">
        <v>1</v>
      </c>
      <c r="K5728" s="6">
        <v>0</v>
      </c>
      <c r="L5728" s="6"/>
      <c r="M5728" s="6">
        <v>2022</v>
      </c>
      <c r="N5728" s="6" t="s">
        <v>7732</v>
      </c>
      <c r="O5728" s="6">
        <v>99</v>
      </c>
      <c r="P5728" s="6"/>
      <c r="Q5728" s="6" t="s">
        <v>7733</v>
      </c>
      <c r="R5728" s="6" t="s">
        <v>7734</v>
      </c>
      <c r="S5728" s="6"/>
      <c r="T5728" s="6" t="s">
        <v>537</v>
      </c>
      <c r="U5728">
        <f t="shared" si="89"/>
        <v>4</v>
      </c>
    </row>
    <row r="5729" spans="1:21" x14ac:dyDescent="0.2">
      <c r="A5729" s="6" t="s">
        <v>14485</v>
      </c>
      <c r="B5729" s="6" t="s">
        <v>14486</v>
      </c>
      <c r="C5729" s="6">
        <v>3547035</v>
      </c>
      <c r="D5729" s="6" t="s">
        <v>7520</v>
      </c>
      <c r="E5729" s="6" t="s">
        <v>14487</v>
      </c>
      <c r="F5729" s="6" t="s">
        <v>6402</v>
      </c>
      <c r="G5729" s="6">
        <v>134</v>
      </c>
      <c r="H5729" s="6">
        <v>2157</v>
      </c>
      <c r="I5729" s="6">
        <v>0</v>
      </c>
      <c r="J5729" s="6">
        <v>0</v>
      </c>
      <c r="K5729" s="6">
        <v>0</v>
      </c>
      <c r="L5729" s="6"/>
      <c r="M5729" s="6">
        <v>2022</v>
      </c>
      <c r="N5729" s="6" t="s">
        <v>7732</v>
      </c>
      <c r="O5729" s="6">
        <v>99</v>
      </c>
      <c r="P5729" s="6"/>
      <c r="Q5729" s="6" t="s">
        <v>7733</v>
      </c>
      <c r="R5729" s="6" t="s">
        <v>7734</v>
      </c>
      <c r="S5729" s="6"/>
      <c r="T5729" s="6" t="s">
        <v>538</v>
      </c>
      <c r="U5729">
        <f t="shared" si="89"/>
        <v>3</v>
      </c>
    </row>
    <row r="5730" spans="1:21" x14ac:dyDescent="0.2">
      <c r="A5730" s="6" t="s">
        <v>14485</v>
      </c>
      <c r="B5730" s="6" t="s">
        <v>14486</v>
      </c>
      <c r="C5730" s="6">
        <v>3547035</v>
      </c>
      <c r="D5730" s="6" t="s">
        <v>14488</v>
      </c>
      <c r="E5730" s="6" t="s">
        <v>14489</v>
      </c>
      <c r="F5730" s="6" t="s">
        <v>6402</v>
      </c>
      <c r="G5730" s="6">
        <v>693</v>
      </c>
      <c r="H5730" s="6">
        <v>2157</v>
      </c>
      <c r="I5730" s="6">
        <v>0</v>
      </c>
      <c r="J5730" s="6">
        <v>0</v>
      </c>
      <c r="K5730" s="6">
        <v>0</v>
      </c>
      <c r="L5730" s="6"/>
      <c r="M5730" s="6">
        <v>2022</v>
      </c>
      <c r="N5730" s="6" t="s">
        <v>7732</v>
      </c>
      <c r="O5730" s="6">
        <v>99</v>
      </c>
      <c r="P5730" s="6"/>
      <c r="Q5730" s="6" t="s">
        <v>7733</v>
      </c>
      <c r="R5730" s="6" t="s">
        <v>7734</v>
      </c>
      <c r="S5730" s="6"/>
      <c r="T5730" s="6" t="s">
        <v>539</v>
      </c>
      <c r="U5730">
        <f t="shared" si="89"/>
        <v>2</v>
      </c>
    </row>
    <row r="5731" spans="1:21" x14ac:dyDescent="0.2">
      <c r="A5731" s="6" t="s">
        <v>14485</v>
      </c>
      <c r="B5731" s="6" t="s">
        <v>14486</v>
      </c>
      <c r="C5731" s="6">
        <v>3547035</v>
      </c>
      <c r="D5731" s="6" t="s">
        <v>6532</v>
      </c>
      <c r="E5731" s="6" t="s">
        <v>14490</v>
      </c>
      <c r="F5731" s="6" t="s">
        <v>6402</v>
      </c>
      <c r="G5731" s="6">
        <v>552</v>
      </c>
      <c r="H5731" s="6">
        <v>2157</v>
      </c>
      <c r="I5731" s="6">
        <v>0</v>
      </c>
      <c r="J5731" s="6">
        <v>0</v>
      </c>
      <c r="K5731" s="6">
        <v>0</v>
      </c>
      <c r="L5731" s="6"/>
      <c r="M5731" s="6">
        <v>2022</v>
      </c>
      <c r="N5731" s="6" t="s">
        <v>7732</v>
      </c>
      <c r="O5731" s="6">
        <v>99</v>
      </c>
      <c r="P5731" s="6"/>
      <c r="Q5731" s="6" t="s">
        <v>7733</v>
      </c>
      <c r="R5731" s="6" t="s">
        <v>7734</v>
      </c>
      <c r="S5731" s="6"/>
      <c r="T5731" s="6" t="s">
        <v>540</v>
      </c>
      <c r="U5731">
        <f t="shared" si="89"/>
        <v>1</v>
      </c>
    </row>
    <row r="5732" spans="1:21" x14ac:dyDescent="0.2">
      <c r="A5732" s="6" t="s">
        <v>14491</v>
      </c>
      <c r="B5732" s="6" t="s">
        <v>14486</v>
      </c>
      <c r="C5732" s="6">
        <v>3547035</v>
      </c>
      <c r="D5732" s="6" t="s">
        <v>9191</v>
      </c>
      <c r="E5732" s="6" t="s">
        <v>6682</v>
      </c>
      <c r="F5732" s="6" t="s">
        <v>6402</v>
      </c>
      <c r="G5732" s="6">
        <v>605</v>
      </c>
      <c r="H5732" s="6">
        <v>7375</v>
      </c>
      <c r="I5732" s="6">
        <v>0</v>
      </c>
      <c r="J5732" s="6">
        <v>0</v>
      </c>
      <c r="K5732" s="6">
        <v>0</v>
      </c>
      <c r="L5732" s="6"/>
      <c r="M5732" s="6">
        <v>2022</v>
      </c>
      <c r="N5732" s="6" t="s">
        <v>7745</v>
      </c>
      <c r="O5732" s="6">
        <v>99</v>
      </c>
      <c r="P5732" s="6"/>
      <c r="Q5732" s="6" t="s">
        <v>7733</v>
      </c>
      <c r="R5732" s="6" t="s">
        <v>7734</v>
      </c>
      <c r="S5732" s="6"/>
      <c r="T5732" s="6" t="s">
        <v>1834</v>
      </c>
      <c r="U5732">
        <f t="shared" si="89"/>
        <v>10</v>
      </c>
    </row>
    <row r="5733" spans="1:21" x14ac:dyDescent="0.2">
      <c r="A5733" s="6" t="s">
        <v>14491</v>
      </c>
      <c r="B5733" s="6" t="s">
        <v>14486</v>
      </c>
      <c r="C5733" s="6">
        <v>3547035</v>
      </c>
      <c r="D5733" s="6" t="s">
        <v>14492</v>
      </c>
      <c r="E5733" s="6" t="s">
        <v>14017</v>
      </c>
      <c r="F5733" s="6" t="s">
        <v>6402</v>
      </c>
      <c r="G5733" s="6">
        <v>802</v>
      </c>
      <c r="H5733" s="6">
        <v>7375</v>
      </c>
      <c r="I5733" s="6">
        <v>1</v>
      </c>
      <c r="J5733" s="6">
        <v>1</v>
      </c>
      <c r="K5733" s="6">
        <v>0</v>
      </c>
      <c r="L5733" s="6"/>
      <c r="M5733" s="6">
        <v>2022</v>
      </c>
      <c r="N5733" s="6" t="s">
        <v>7745</v>
      </c>
      <c r="O5733" s="6">
        <v>99</v>
      </c>
      <c r="P5733" s="6"/>
      <c r="Q5733" s="6" t="s">
        <v>7733</v>
      </c>
      <c r="R5733" s="6" t="s">
        <v>7734</v>
      </c>
      <c r="S5733" s="6"/>
      <c r="T5733" s="6" t="s">
        <v>1833</v>
      </c>
      <c r="U5733">
        <f t="shared" si="89"/>
        <v>9</v>
      </c>
    </row>
    <row r="5734" spans="1:21" x14ac:dyDescent="0.2">
      <c r="A5734" s="6" t="s">
        <v>14491</v>
      </c>
      <c r="B5734" s="6" t="s">
        <v>14486</v>
      </c>
      <c r="C5734" s="6">
        <v>3547035</v>
      </c>
      <c r="D5734" s="6" t="s">
        <v>8898</v>
      </c>
      <c r="E5734" s="6" t="s">
        <v>10323</v>
      </c>
      <c r="F5734" s="6" t="s">
        <v>6402</v>
      </c>
      <c r="G5734" s="6">
        <v>592</v>
      </c>
      <c r="H5734" s="6">
        <v>7375</v>
      </c>
      <c r="I5734" s="6">
        <v>0</v>
      </c>
      <c r="J5734" s="6">
        <v>0</v>
      </c>
      <c r="K5734" s="6">
        <v>0</v>
      </c>
      <c r="L5734" s="6"/>
      <c r="M5734" s="6">
        <v>2022</v>
      </c>
      <c r="N5734" s="6" t="s">
        <v>7745</v>
      </c>
      <c r="O5734" s="6">
        <v>99</v>
      </c>
      <c r="P5734" s="6"/>
      <c r="Q5734" s="6" t="s">
        <v>7733</v>
      </c>
      <c r="R5734" s="6" t="s">
        <v>7734</v>
      </c>
      <c r="S5734" s="6"/>
      <c r="T5734" s="6" t="s">
        <v>1835</v>
      </c>
      <c r="U5734">
        <f t="shared" si="89"/>
        <v>8</v>
      </c>
    </row>
    <row r="5735" spans="1:21" x14ac:dyDescent="0.2">
      <c r="A5735" s="6" t="s">
        <v>14491</v>
      </c>
      <c r="B5735" s="6" t="s">
        <v>14486</v>
      </c>
      <c r="C5735" s="6">
        <v>3547035</v>
      </c>
      <c r="D5735" s="6" t="s">
        <v>14493</v>
      </c>
      <c r="E5735" s="6" t="s">
        <v>14494</v>
      </c>
      <c r="F5735" s="6" t="s">
        <v>6402</v>
      </c>
      <c r="G5735" s="6">
        <v>734</v>
      </c>
      <c r="H5735" s="6">
        <v>7375</v>
      </c>
      <c r="I5735" s="6">
        <v>0</v>
      </c>
      <c r="J5735" s="6">
        <v>0</v>
      </c>
      <c r="K5735" s="6">
        <v>0</v>
      </c>
      <c r="L5735" s="6"/>
      <c r="M5735" s="6">
        <v>2022</v>
      </c>
      <c r="N5735" s="6" t="s">
        <v>7745</v>
      </c>
      <c r="O5735" s="6">
        <v>99</v>
      </c>
      <c r="P5735" s="6"/>
      <c r="Q5735" s="6" t="s">
        <v>7733</v>
      </c>
      <c r="R5735" s="6" t="s">
        <v>7734</v>
      </c>
      <c r="S5735" s="6"/>
      <c r="T5735" s="6" t="s">
        <v>1836</v>
      </c>
      <c r="U5735">
        <f t="shared" si="89"/>
        <v>7</v>
      </c>
    </row>
    <row r="5736" spans="1:21" x14ac:dyDescent="0.2">
      <c r="A5736" s="6" t="s">
        <v>14491</v>
      </c>
      <c r="B5736" s="6" t="s">
        <v>14486</v>
      </c>
      <c r="C5736" s="6">
        <v>3547035</v>
      </c>
      <c r="D5736" s="6" t="s">
        <v>6434</v>
      </c>
      <c r="E5736" s="6" t="s">
        <v>14495</v>
      </c>
      <c r="F5736" s="6" t="s">
        <v>6402</v>
      </c>
      <c r="G5736" s="6">
        <v>1287</v>
      </c>
      <c r="H5736" s="6">
        <v>7375</v>
      </c>
      <c r="I5736" s="6">
        <v>0</v>
      </c>
      <c r="J5736" s="6">
        <v>1</v>
      </c>
      <c r="K5736" s="6">
        <v>0</v>
      </c>
      <c r="L5736" s="6"/>
      <c r="M5736" s="6">
        <v>2022</v>
      </c>
      <c r="N5736" s="6" t="s">
        <v>7745</v>
      </c>
      <c r="O5736" s="6">
        <v>99</v>
      </c>
      <c r="P5736" s="6"/>
      <c r="Q5736" s="6" t="s">
        <v>7733</v>
      </c>
      <c r="R5736" s="6" t="s">
        <v>7734</v>
      </c>
      <c r="S5736" s="6"/>
      <c r="T5736" s="6" t="s">
        <v>1832</v>
      </c>
      <c r="U5736">
        <f t="shared" si="89"/>
        <v>6</v>
      </c>
    </row>
    <row r="5737" spans="1:21" x14ac:dyDescent="0.2">
      <c r="A5737" s="6" t="s">
        <v>14491</v>
      </c>
      <c r="B5737" s="6" t="s">
        <v>14486</v>
      </c>
      <c r="C5737" s="6">
        <v>3547035</v>
      </c>
      <c r="D5737" s="6" t="s">
        <v>6427</v>
      </c>
      <c r="E5737" s="6" t="s">
        <v>14496</v>
      </c>
      <c r="F5737" s="6" t="s">
        <v>6402</v>
      </c>
      <c r="G5737" s="6">
        <v>649</v>
      </c>
      <c r="H5737" s="6">
        <v>7375</v>
      </c>
      <c r="I5737" s="6">
        <v>1</v>
      </c>
      <c r="J5737" s="6">
        <v>0</v>
      </c>
      <c r="K5737" s="6">
        <v>0</v>
      </c>
      <c r="L5737" s="6"/>
      <c r="M5737" s="6">
        <v>2022</v>
      </c>
      <c r="N5737" s="6" t="s">
        <v>7745</v>
      </c>
      <c r="O5737" s="6">
        <v>99</v>
      </c>
      <c r="P5737" s="6"/>
      <c r="Q5737" s="6" t="s">
        <v>7733</v>
      </c>
      <c r="R5737" s="6" t="s">
        <v>7734</v>
      </c>
      <c r="S5737" s="6"/>
      <c r="T5737" s="6" t="s">
        <v>1837</v>
      </c>
      <c r="U5737">
        <f t="shared" si="89"/>
        <v>5</v>
      </c>
    </row>
    <row r="5738" spans="1:21" x14ac:dyDescent="0.2">
      <c r="A5738" s="6" t="s">
        <v>14491</v>
      </c>
      <c r="B5738" s="6" t="s">
        <v>14486</v>
      </c>
      <c r="C5738" s="6">
        <v>3547035</v>
      </c>
      <c r="D5738" s="6" t="s">
        <v>7064</v>
      </c>
      <c r="E5738" s="6" t="s">
        <v>14497</v>
      </c>
      <c r="F5738" s="6" t="s">
        <v>6402</v>
      </c>
      <c r="G5738" s="6">
        <v>723</v>
      </c>
      <c r="H5738" s="6">
        <v>7375</v>
      </c>
      <c r="I5738" s="6">
        <v>1</v>
      </c>
      <c r="J5738" s="6">
        <v>0</v>
      </c>
      <c r="K5738" s="6">
        <v>0</v>
      </c>
      <c r="L5738" s="6"/>
      <c r="M5738" s="6">
        <v>2022</v>
      </c>
      <c r="N5738" s="6" t="s">
        <v>7745</v>
      </c>
      <c r="O5738" s="6">
        <v>99</v>
      </c>
      <c r="P5738" s="6"/>
      <c r="Q5738" s="6" t="s">
        <v>7733</v>
      </c>
      <c r="R5738" s="6" t="s">
        <v>7734</v>
      </c>
      <c r="S5738" s="6"/>
      <c r="T5738" s="6" t="s">
        <v>1838</v>
      </c>
      <c r="U5738">
        <f t="shared" si="89"/>
        <v>4</v>
      </c>
    </row>
    <row r="5739" spans="1:21" x14ac:dyDescent="0.2">
      <c r="A5739" s="6" t="s">
        <v>14491</v>
      </c>
      <c r="B5739" s="6" t="s">
        <v>14486</v>
      </c>
      <c r="C5739" s="6">
        <v>3547035</v>
      </c>
      <c r="D5739" s="6" t="s">
        <v>6678</v>
      </c>
      <c r="E5739" s="6" t="s">
        <v>6483</v>
      </c>
      <c r="F5739" s="6" t="s">
        <v>6402</v>
      </c>
      <c r="G5739" s="6">
        <v>404</v>
      </c>
      <c r="H5739" s="6">
        <v>7375</v>
      </c>
      <c r="I5739" s="6">
        <v>0</v>
      </c>
      <c r="J5739" s="6">
        <v>0</v>
      </c>
      <c r="K5739" s="6">
        <v>0</v>
      </c>
      <c r="L5739" s="6"/>
      <c r="M5739" s="6">
        <v>2022</v>
      </c>
      <c r="N5739" s="6" t="s">
        <v>7745</v>
      </c>
      <c r="O5739" s="6">
        <v>99</v>
      </c>
      <c r="P5739" s="6"/>
      <c r="Q5739" s="6" t="s">
        <v>7733</v>
      </c>
      <c r="R5739" s="6" t="s">
        <v>7734</v>
      </c>
      <c r="S5739" s="6"/>
      <c r="T5739" s="6" t="s">
        <v>1839</v>
      </c>
      <c r="U5739">
        <f t="shared" si="89"/>
        <v>3</v>
      </c>
    </row>
    <row r="5740" spans="1:21" x14ac:dyDescent="0.2">
      <c r="A5740" s="6" t="s">
        <v>14491</v>
      </c>
      <c r="B5740" s="6" t="s">
        <v>14486</v>
      </c>
      <c r="C5740" s="6">
        <v>3547035</v>
      </c>
      <c r="D5740" s="6" t="s">
        <v>7621</v>
      </c>
      <c r="E5740" s="6" t="s">
        <v>8381</v>
      </c>
      <c r="F5740" s="6" t="s">
        <v>6402</v>
      </c>
      <c r="G5740" s="6">
        <v>746</v>
      </c>
      <c r="H5740" s="6">
        <v>7375</v>
      </c>
      <c r="I5740" s="6">
        <v>0</v>
      </c>
      <c r="J5740" s="6">
        <v>1</v>
      </c>
      <c r="K5740" s="6">
        <v>0</v>
      </c>
      <c r="L5740" s="6"/>
      <c r="M5740" s="6">
        <v>2022</v>
      </c>
      <c r="N5740" s="6" t="s">
        <v>7745</v>
      </c>
      <c r="O5740" s="6">
        <v>99</v>
      </c>
      <c r="P5740" s="6"/>
      <c r="Q5740" s="6" t="s">
        <v>7733</v>
      </c>
      <c r="R5740" s="6" t="s">
        <v>7734</v>
      </c>
      <c r="S5740" s="6"/>
      <c r="T5740" s="6" t="s">
        <v>1831</v>
      </c>
      <c r="U5740">
        <f t="shared" si="89"/>
        <v>2</v>
      </c>
    </row>
    <row r="5741" spans="1:21" x14ac:dyDescent="0.2">
      <c r="A5741" s="6" t="s">
        <v>14491</v>
      </c>
      <c r="B5741" s="6" t="s">
        <v>14486</v>
      </c>
      <c r="C5741" s="6">
        <v>3547035</v>
      </c>
      <c r="D5741" s="6" t="s">
        <v>6558</v>
      </c>
      <c r="E5741" s="6" t="s">
        <v>6696</v>
      </c>
      <c r="F5741" s="6" t="s">
        <v>6402</v>
      </c>
      <c r="G5741" s="6">
        <v>833</v>
      </c>
      <c r="H5741" s="6">
        <v>7375</v>
      </c>
      <c r="I5741" s="6">
        <v>1</v>
      </c>
      <c r="J5741" s="6">
        <v>1</v>
      </c>
      <c r="K5741" s="6">
        <v>0</v>
      </c>
      <c r="L5741" s="6"/>
      <c r="M5741" s="6">
        <v>2022</v>
      </c>
      <c r="N5741" s="6" t="s">
        <v>7745</v>
      </c>
      <c r="O5741" s="6">
        <v>99</v>
      </c>
      <c r="P5741" s="6"/>
      <c r="Q5741" s="6" t="s">
        <v>7733</v>
      </c>
      <c r="R5741" s="6" t="s">
        <v>7734</v>
      </c>
      <c r="S5741" s="6"/>
      <c r="T5741" s="6" t="s">
        <v>1830</v>
      </c>
      <c r="U5741">
        <f t="shared" si="89"/>
        <v>1</v>
      </c>
    </row>
    <row r="5742" spans="1:21" x14ac:dyDescent="0.2">
      <c r="A5742" s="6" t="s">
        <v>14498</v>
      </c>
      <c r="B5742" s="6" t="s">
        <v>14499</v>
      </c>
      <c r="C5742" s="6">
        <v>3514004</v>
      </c>
      <c r="D5742" s="6" t="s">
        <v>6609</v>
      </c>
      <c r="E5742" s="6" t="s">
        <v>14500</v>
      </c>
      <c r="F5742" s="6" t="s">
        <v>6402</v>
      </c>
      <c r="G5742" s="6">
        <v>2533</v>
      </c>
      <c r="H5742" s="6">
        <v>4795</v>
      </c>
      <c r="I5742" s="6">
        <v>1</v>
      </c>
      <c r="J5742" s="6">
        <v>1</v>
      </c>
      <c r="K5742" s="6">
        <v>0</v>
      </c>
      <c r="L5742" s="6"/>
      <c r="M5742" s="6">
        <v>2022</v>
      </c>
      <c r="N5742" s="6" t="s">
        <v>7732</v>
      </c>
      <c r="O5742" s="6">
        <v>99</v>
      </c>
      <c r="P5742" s="6"/>
      <c r="Q5742" s="6" t="s">
        <v>7733</v>
      </c>
      <c r="R5742" s="6" t="s">
        <v>7734</v>
      </c>
      <c r="S5742" s="6"/>
      <c r="T5742" s="6" t="s">
        <v>562</v>
      </c>
      <c r="U5742">
        <f t="shared" si="89"/>
        <v>2</v>
      </c>
    </row>
    <row r="5743" spans="1:21" x14ac:dyDescent="0.2">
      <c r="A5743" s="6" t="s">
        <v>14498</v>
      </c>
      <c r="B5743" s="6" t="s">
        <v>14499</v>
      </c>
      <c r="C5743" s="6">
        <v>3514004</v>
      </c>
      <c r="D5743" s="6" t="s">
        <v>6505</v>
      </c>
      <c r="E5743" s="6" t="s">
        <v>14501</v>
      </c>
      <c r="F5743" s="6" t="s">
        <v>6402</v>
      </c>
      <c r="G5743" s="6">
        <v>2262</v>
      </c>
      <c r="H5743" s="6">
        <v>4795</v>
      </c>
      <c r="I5743" s="6">
        <v>0</v>
      </c>
      <c r="J5743" s="6">
        <v>0</v>
      </c>
      <c r="K5743" s="6">
        <v>0</v>
      </c>
      <c r="L5743" s="6"/>
      <c r="M5743" s="6">
        <v>2022</v>
      </c>
      <c r="N5743" s="6" t="s">
        <v>7732</v>
      </c>
      <c r="O5743" s="6">
        <v>99</v>
      </c>
      <c r="P5743" s="6"/>
      <c r="Q5743" s="6" t="s">
        <v>7733</v>
      </c>
      <c r="R5743" s="6" t="s">
        <v>7734</v>
      </c>
      <c r="S5743" s="6"/>
      <c r="T5743" s="6" t="s">
        <v>563</v>
      </c>
      <c r="U5743">
        <f t="shared" si="89"/>
        <v>1</v>
      </c>
    </row>
    <row r="5744" spans="1:21" x14ac:dyDescent="0.2">
      <c r="A5744" s="6" t="s">
        <v>14502</v>
      </c>
      <c r="B5744" s="6" t="s">
        <v>14499</v>
      </c>
      <c r="C5744" s="6">
        <v>3514004</v>
      </c>
      <c r="D5744" s="6" t="s">
        <v>6411</v>
      </c>
      <c r="E5744" s="6" t="s">
        <v>7559</v>
      </c>
      <c r="F5744" s="6" t="s">
        <v>6402</v>
      </c>
      <c r="G5744" s="6">
        <v>2327</v>
      </c>
      <c r="H5744" s="6">
        <v>4748</v>
      </c>
      <c r="I5744" s="6">
        <v>0</v>
      </c>
      <c r="J5744" s="6">
        <v>0</v>
      </c>
      <c r="K5744" s="6">
        <v>0</v>
      </c>
      <c r="L5744" s="6"/>
      <c r="M5744" s="6">
        <v>2022</v>
      </c>
      <c r="N5744" s="6" t="s">
        <v>7770</v>
      </c>
      <c r="O5744" s="6">
        <v>99</v>
      </c>
      <c r="P5744" s="6"/>
      <c r="Q5744" s="6" t="s">
        <v>7733</v>
      </c>
      <c r="R5744" s="6" t="s">
        <v>7734</v>
      </c>
      <c r="S5744" s="6"/>
      <c r="T5744" s="6" t="s">
        <v>1977</v>
      </c>
      <c r="U5744">
        <f t="shared" si="89"/>
        <v>2</v>
      </c>
    </row>
    <row r="5745" spans="1:21" x14ac:dyDescent="0.2">
      <c r="A5745" s="6" t="s">
        <v>14502</v>
      </c>
      <c r="B5745" s="6" t="s">
        <v>14499</v>
      </c>
      <c r="C5745" s="6">
        <v>3514004</v>
      </c>
      <c r="D5745" s="6" t="s">
        <v>6503</v>
      </c>
      <c r="E5745" s="6" t="s">
        <v>6669</v>
      </c>
      <c r="F5745" s="6" t="s">
        <v>6402</v>
      </c>
      <c r="G5745" s="6">
        <v>2421</v>
      </c>
      <c r="H5745" s="6">
        <v>4748</v>
      </c>
      <c r="I5745" s="6">
        <v>0</v>
      </c>
      <c r="J5745" s="6">
        <v>1</v>
      </c>
      <c r="K5745" s="6">
        <v>0</v>
      </c>
      <c r="L5745" s="6"/>
      <c r="M5745" s="6">
        <v>2022</v>
      </c>
      <c r="N5745" s="6" t="s">
        <v>7770</v>
      </c>
      <c r="O5745" s="6">
        <v>99</v>
      </c>
      <c r="P5745" s="6"/>
      <c r="Q5745" s="6" t="s">
        <v>7733</v>
      </c>
      <c r="R5745" s="6" t="s">
        <v>7734</v>
      </c>
      <c r="S5745" s="6"/>
      <c r="T5745" s="6" t="s">
        <v>1976</v>
      </c>
      <c r="U5745">
        <f t="shared" si="89"/>
        <v>1</v>
      </c>
    </row>
    <row r="5746" spans="1:21" x14ac:dyDescent="0.2">
      <c r="A5746" s="6" t="s">
        <v>14503</v>
      </c>
      <c r="B5746" s="6" t="s">
        <v>14499</v>
      </c>
      <c r="C5746" s="6">
        <v>3514004</v>
      </c>
      <c r="D5746" s="6" t="s">
        <v>7172</v>
      </c>
      <c r="E5746" s="6" t="s">
        <v>7154</v>
      </c>
      <c r="F5746" s="6" t="s">
        <v>6402</v>
      </c>
      <c r="G5746" s="6">
        <v>1939</v>
      </c>
      <c r="H5746" s="6">
        <v>17607</v>
      </c>
      <c r="I5746" s="6">
        <v>0</v>
      </c>
      <c r="J5746" s="6">
        <v>0</v>
      </c>
      <c r="K5746" s="6">
        <v>0</v>
      </c>
      <c r="L5746" s="6"/>
      <c r="M5746" s="6">
        <v>2022</v>
      </c>
      <c r="N5746" s="6" t="s">
        <v>7745</v>
      </c>
      <c r="O5746" s="6">
        <v>99</v>
      </c>
      <c r="P5746" s="6"/>
      <c r="Q5746" s="6" t="s">
        <v>7733</v>
      </c>
      <c r="R5746" s="6" t="s">
        <v>7734</v>
      </c>
      <c r="S5746" s="6"/>
      <c r="T5746" s="6" t="s">
        <v>1978</v>
      </c>
      <c r="U5746">
        <f t="shared" si="89"/>
        <v>7</v>
      </c>
    </row>
    <row r="5747" spans="1:21" x14ac:dyDescent="0.2">
      <c r="A5747" s="6" t="s">
        <v>14503</v>
      </c>
      <c r="B5747" s="6" t="s">
        <v>14499</v>
      </c>
      <c r="C5747" s="6">
        <v>3514004</v>
      </c>
      <c r="D5747" s="6" t="s">
        <v>14504</v>
      </c>
      <c r="E5747" s="6" t="s">
        <v>6466</v>
      </c>
      <c r="F5747" s="6" t="s">
        <v>6402</v>
      </c>
      <c r="G5747" s="6">
        <v>1458</v>
      </c>
      <c r="H5747" s="6">
        <v>17607</v>
      </c>
      <c r="I5747" s="6">
        <v>0</v>
      </c>
      <c r="J5747" s="6">
        <v>0</v>
      </c>
      <c r="K5747" s="6">
        <v>0</v>
      </c>
      <c r="L5747" s="6"/>
      <c r="M5747" s="6">
        <v>2022</v>
      </c>
      <c r="N5747" s="6" t="s">
        <v>7745</v>
      </c>
      <c r="O5747" s="6">
        <v>99</v>
      </c>
      <c r="P5747" s="6"/>
      <c r="Q5747" s="6" t="s">
        <v>7733</v>
      </c>
      <c r="R5747" s="6" t="s">
        <v>7734</v>
      </c>
      <c r="S5747" s="6"/>
      <c r="T5747" s="6" t="s">
        <v>20449</v>
      </c>
      <c r="U5747">
        <f t="shared" si="89"/>
        <v>6</v>
      </c>
    </row>
    <row r="5748" spans="1:21" x14ac:dyDescent="0.2">
      <c r="A5748" s="6" t="s">
        <v>14503</v>
      </c>
      <c r="B5748" s="6" t="s">
        <v>14499</v>
      </c>
      <c r="C5748" s="6">
        <v>3514004</v>
      </c>
      <c r="D5748" s="6" t="s">
        <v>8686</v>
      </c>
      <c r="E5748" s="6" t="s">
        <v>6955</v>
      </c>
      <c r="F5748" s="6" t="s">
        <v>6402</v>
      </c>
      <c r="G5748" s="6">
        <v>2915</v>
      </c>
      <c r="H5748" s="6">
        <v>17607</v>
      </c>
      <c r="I5748" s="6">
        <v>0</v>
      </c>
      <c r="J5748" s="6">
        <v>1</v>
      </c>
      <c r="K5748" s="6">
        <v>0</v>
      </c>
      <c r="L5748" s="6"/>
      <c r="M5748" s="6">
        <v>2022</v>
      </c>
      <c r="N5748" s="6" t="s">
        <v>7745</v>
      </c>
      <c r="O5748" s="6">
        <v>99</v>
      </c>
      <c r="P5748" s="6"/>
      <c r="Q5748" s="6" t="s">
        <v>7733</v>
      </c>
      <c r="R5748" s="6" t="s">
        <v>7734</v>
      </c>
      <c r="S5748" s="6"/>
      <c r="T5748" s="6" t="s">
        <v>1975</v>
      </c>
      <c r="U5748">
        <f t="shared" si="89"/>
        <v>5</v>
      </c>
    </row>
    <row r="5749" spans="1:21" x14ac:dyDescent="0.2">
      <c r="A5749" s="6" t="s">
        <v>14503</v>
      </c>
      <c r="B5749" s="6" t="s">
        <v>14499</v>
      </c>
      <c r="C5749" s="6">
        <v>3514004</v>
      </c>
      <c r="D5749" s="6" t="s">
        <v>6550</v>
      </c>
      <c r="E5749" s="6" t="s">
        <v>14505</v>
      </c>
      <c r="F5749" s="6" t="s">
        <v>6402</v>
      </c>
      <c r="G5749" s="6">
        <v>2910</v>
      </c>
      <c r="H5749" s="6">
        <v>17607</v>
      </c>
      <c r="I5749" s="6">
        <v>0</v>
      </c>
      <c r="J5749" s="6">
        <v>1</v>
      </c>
      <c r="K5749" s="6">
        <v>0</v>
      </c>
      <c r="L5749" s="6"/>
      <c r="M5749" s="6">
        <v>2022</v>
      </c>
      <c r="N5749" s="6" t="s">
        <v>7745</v>
      </c>
      <c r="O5749" s="6">
        <v>99</v>
      </c>
      <c r="P5749" s="6"/>
      <c r="Q5749" s="6" t="s">
        <v>7733</v>
      </c>
      <c r="R5749" s="6" t="s">
        <v>7734</v>
      </c>
      <c r="S5749" s="6"/>
      <c r="T5749" s="6" t="s">
        <v>1974</v>
      </c>
      <c r="U5749">
        <f t="shared" si="89"/>
        <v>4</v>
      </c>
    </row>
    <row r="5750" spans="1:21" x14ac:dyDescent="0.2">
      <c r="A5750" s="6" t="s">
        <v>14503</v>
      </c>
      <c r="B5750" s="6" t="s">
        <v>14499</v>
      </c>
      <c r="C5750" s="6">
        <v>3514004</v>
      </c>
      <c r="D5750" s="6" t="s">
        <v>6718</v>
      </c>
      <c r="E5750" s="6" t="s">
        <v>14506</v>
      </c>
      <c r="F5750" s="6" t="s">
        <v>6402</v>
      </c>
      <c r="G5750" s="6">
        <v>2261</v>
      </c>
      <c r="H5750" s="6">
        <v>17607</v>
      </c>
      <c r="I5750" s="6">
        <v>0</v>
      </c>
      <c r="J5750" s="6">
        <v>1</v>
      </c>
      <c r="K5750" s="6">
        <v>0</v>
      </c>
      <c r="L5750" s="6"/>
      <c r="M5750" s="6">
        <v>2022</v>
      </c>
      <c r="N5750" s="6" t="s">
        <v>7745</v>
      </c>
      <c r="O5750" s="6">
        <v>99</v>
      </c>
      <c r="P5750" s="6"/>
      <c r="Q5750" s="6" t="s">
        <v>7733</v>
      </c>
      <c r="R5750" s="6" t="s">
        <v>7734</v>
      </c>
      <c r="S5750" s="6"/>
      <c r="T5750" s="6" t="s">
        <v>1973</v>
      </c>
      <c r="U5750">
        <f t="shared" si="89"/>
        <v>3</v>
      </c>
    </row>
    <row r="5751" spans="1:21" x14ac:dyDescent="0.2">
      <c r="A5751" s="6" t="s">
        <v>14503</v>
      </c>
      <c r="B5751" s="6" t="s">
        <v>14499</v>
      </c>
      <c r="C5751" s="6">
        <v>3514004</v>
      </c>
      <c r="D5751" s="6" t="s">
        <v>7204</v>
      </c>
      <c r="E5751" s="6" t="s">
        <v>14507</v>
      </c>
      <c r="F5751" s="6" t="s">
        <v>6402</v>
      </c>
      <c r="G5751" s="6">
        <v>3061</v>
      </c>
      <c r="H5751" s="6">
        <v>17607</v>
      </c>
      <c r="I5751" s="6">
        <v>0</v>
      </c>
      <c r="J5751" s="6">
        <v>1</v>
      </c>
      <c r="K5751" s="6">
        <v>0</v>
      </c>
      <c r="L5751" s="6"/>
      <c r="M5751" s="6">
        <v>2022</v>
      </c>
      <c r="N5751" s="6" t="s">
        <v>7745</v>
      </c>
      <c r="O5751" s="6">
        <v>99</v>
      </c>
      <c r="P5751" s="6"/>
      <c r="Q5751" s="6" t="s">
        <v>7733</v>
      </c>
      <c r="R5751" s="6" t="s">
        <v>7734</v>
      </c>
      <c r="S5751" s="6"/>
      <c r="T5751" s="6" t="s">
        <v>1972</v>
      </c>
      <c r="U5751">
        <f t="shared" si="89"/>
        <v>2</v>
      </c>
    </row>
    <row r="5752" spans="1:21" x14ac:dyDescent="0.2">
      <c r="A5752" s="6" t="s">
        <v>14503</v>
      </c>
      <c r="B5752" s="6" t="s">
        <v>14499</v>
      </c>
      <c r="C5752" s="6">
        <v>3514004</v>
      </c>
      <c r="D5752" s="6" t="s">
        <v>9023</v>
      </c>
      <c r="E5752" s="6" t="s">
        <v>14508</v>
      </c>
      <c r="F5752" s="6" t="s">
        <v>6402</v>
      </c>
      <c r="G5752" s="6">
        <v>3063</v>
      </c>
      <c r="H5752" s="6">
        <v>17607</v>
      </c>
      <c r="I5752" s="6">
        <v>1</v>
      </c>
      <c r="J5752" s="6">
        <v>1</v>
      </c>
      <c r="K5752" s="6">
        <v>0</v>
      </c>
      <c r="L5752" s="6"/>
      <c r="M5752" s="6">
        <v>2022</v>
      </c>
      <c r="N5752" s="6" t="s">
        <v>7745</v>
      </c>
      <c r="O5752" s="6">
        <v>99</v>
      </c>
      <c r="P5752" s="6"/>
      <c r="Q5752" s="6" t="s">
        <v>7733</v>
      </c>
      <c r="R5752" s="6" t="s">
        <v>7734</v>
      </c>
      <c r="S5752" s="6"/>
      <c r="T5752" s="6" t="s">
        <v>1971</v>
      </c>
      <c r="U5752">
        <f t="shared" si="89"/>
        <v>1</v>
      </c>
    </row>
    <row r="5753" spans="1:21" x14ac:dyDescent="0.2">
      <c r="A5753" s="6" t="s">
        <v>14509</v>
      </c>
      <c r="B5753" s="6" t="s">
        <v>14510</v>
      </c>
      <c r="C5753" s="6">
        <v>3538015</v>
      </c>
      <c r="D5753" s="6" t="s">
        <v>6463</v>
      </c>
      <c r="E5753" s="6" t="s">
        <v>6441</v>
      </c>
      <c r="F5753" s="6" t="s">
        <v>6402</v>
      </c>
      <c r="G5753" s="6">
        <v>524</v>
      </c>
      <c r="H5753" s="6">
        <v>1158</v>
      </c>
      <c r="I5753" s="6">
        <v>0</v>
      </c>
      <c r="J5753" s="6">
        <v>0</v>
      </c>
      <c r="K5753" s="6">
        <v>0</v>
      </c>
      <c r="L5753" s="6"/>
      <c r="M5753" s="6">
        <v>2022</v>
      </c>
      <c r="N5753" s="6" t="s">
        <v>7732</v>
      </c>
      <c r="O5753" s="6">
        <v>99</v>
      </c>
      <c r="P5753" s="6"/>
      <c r="Q5753" s="6" t="s">
        <v>7733</v>
      </c>
      <c r="R5753" s="6" t="s">
        <v>7734</v>
      </c>
      <c r="S5753" s="6"/>
      <c r="T5753" s="6" t="s">
        <v>570</v>
      </c>
      <c r="U5753">
        <f t="shared" si="89"/>
        <v>2</v>
      </c>
    </row>
    <row r="5754" spans="1:21" x14ac:dyDescent="0.2">
      <c r="A5754" s="6" t="s">
        <v>14509</v>
      </c>
      <c r="B5754" s="6" t="s">
        <v>14510</v>
      </c>
      <c r="C5754" s="6">
        <v>3538015</v>
      </c>
      <c r="D5754" s="6" t="s">
        <v>6425</v>
      </c>
      <c r="E5754" s="6" t="s">
        <v>6909</v>
      </c>
      <c r="F5754" s="6" t="s">
        <v>6402</v>
      </c>
      <c r="G5754" s="6">
        <v>634</v>
      </c>
      <c r="H5754" s="6">
        <v>1158</v>
      </c>
      <c r="I5754" s="6">
        <v>1</v>
      </c>
      <c r="J5754" s="6">
        <v>1</v>
      </c>
      <c r="K5754" s="6">
        <v>0</v>
      </c>
      <c r="L5754" s="6"/>
      <c r="M5754" s="6">
        <v>2022</v>
      </c>
      <c r="N5754" s="6" t="s">
        <v>7732</v>
      </c>
      <c r="O5754" s="6">
        <v>99</v>
      </c>
      <c r="P5754" s="6"/>
      <c r="Q5754" s="6" t="s">
        <v>7733</v>
      </c>
      <c r="R5754" s="6" t="s">
        <v>7734</v>
      </c>
      <c r="S5754" s="6"/>
      <c r="T5754" s="6" t="s">
        <v>569</v>
      </c>
      <c r="U5754">
        <f t="shared" si="89"/>
        <v>1</v>
      </c>
    </row>
    <row r="5755" spans="1:21" x14ac:dyDescent="0.2">
      <c r="A5755" s="6" t="s">
        <v>14511</v>
      </c>
      <c r="B5755" s="6" t="s">
        <v>14510</v>
      </c>
      <c r="C5755" s="6">
        <v>3538015</v>
      </c>
      <c r="D5755" s="6" t="s">
        <v>7519</v>
      </c>
      <c r="E5755" s="6" t="s">
        <v>7650</v>
      </c>
      <c r="F5755" s="6" t="s">
        <v>6402</v>
      </c>
      <c r="G5755" s="6">
        <v>410</v>
      </c>
      <c r="H5755" s="6">
        <v>4061</v>
      </c>
      <c r="I5755" s="6">
        <v>0</v>
      </c>
      <c r="J5755" s="6">
        <v>0</v>
      </c>
      <c r="K5755" s="6">
        <v>0</v>
      </c>
      <c r="L5755" s="6"/>
      <c r="M5755" s="6">
        <v>2022</v>
      </c>
      <c r="N5755" s="6" t="s">
        <v>7745</v>
      </c>
      <c r="O5755" s="6">
        <v>99</v>
      </c>
      <c r="P5755" s="6"/>
      <c r="Q5755" s="6" t="s">
        <v>7733</v>
      </c>
      <c r="R5755" s="6" t="s">
        <v>7734</v>
      </c>
      <c r="S5755" s="6"/>
      <c r="T5755" s="6" t="s">
        <v>2018</v>
      </c>
      <c r="U5755">
        <f t="shared" si="89"/>
        <v>9</v>
      </c>
    </row>
    <row r="5756" spans="1:21" x14ac:dyDescent="0.2">
      <c r="A5756" s="6" t="s">
        <v>14511</v>
      </c>
      <c r="B5756" s="6" t="s">
        <v>14510</v>
      </c>
      <c r="C5756" s="6">
        <v>3538015</v>
      </c>
      <c r="D5756" s="6" t="s">
        <v>6624</v>
      </c>
      <c r="E5756" s="6" t="s">
        <v>14512</v>
      </c>
      <c r="F5756" s="6" t="s">
        <v>6402</v>
      </c>
      <c r="G5756" s="6">
        <v>494</v>
      </c>
      <c r="H5756" s="6">
        <v>4061</v>
      </c>
      <c r="I5756" s="6">
        <v>1</v>
      </c>
      <c r="J5756" s="6">
        <v>0</v>
      </c>
      <c r="K5756" s="6">
        <v>0</v>
      </c>
      <c r="L5756" s="6"/>
      <c r="M5756" s="6">
        <v>2022</v>
      </c>
      <c r="N5756" s="6" t="s">
        <v>7745</v>
      </c>
      <c r="O5756" s="6">
        <v>99</v>
      </c>
      <c r="P5756" s="6"/>
      <c r="Q5756" s="6" t="s">
        <v>7733</v>
      </c>
      <c r="R5756" s="6" t="s">
        <v>7734</v>
      </c>
      <c r="S5756" s="6"/>
      <c r="T5756" s="6" t="s">
        <v>2019</v>
      </c>
      <c r="U5756">
        <f t="shared" si="89"/>
        <v>8</v>
      </c>
    </row>
    <row r="5757" spans="1:21" x14ac:dyDescent="0.2">
      <c r="A5757" s="6" t="s">
        <v>14511</v>
      </c>
      <c r="B5757" s="6" t="s">
        <v>14510</v>
      </c>
      <c r="C5757" s="6">
        <v>3538015</v>
      </c>
      <c r="D5757" s="6" t="s">
        <v>14513</v>
      </c>
      <c r="E5757" s="6" t="s">
        <v>6437</v>
      </c>
      <c r="F5757" s="6" t="s">
        <v>6402</v>
      </c>
      <c r="G5757" s="6">
        <v>350</v>
      </c>
      <c r="H5757" s="6">
        <v>4061</v>
      </c>
      <c r="I5757" s="6">
        <v>1</v>
      </c>
      <c r="J5757" s="6">
        <v>0</v>
      </c>
      <c r="K5757" s="6">
        <v>0</v>
      </c>
      <c r="L5757" s="6"/>
      <c r="M5757" s="6">
        <v>2022</v>
      </c>
      <c r="N5757" s="6" t="s">
        <v>7745</v>
      </c>
      <c r="O5757" s="6">
        <v>99</v>
      </c>
      <c r="P5757" s="6"/>
      <c r="Q5757" s="6" t="s">
        <v>7733</v>
      </c>
      <c r="R5757" s="6" t="s">
        <v>7734</v>
      </c>
      <c r="S5757" s="6"/>
      <c r="T5757" s="6" t="s">
        <v>2020</v>
      </c>
      <c r="U5757">
        <f t="shared" si="89"/>
        <v>7</v>
      </c>
    </row>
    <row r="5758" spans="1:21" x14ac:dyDescent="0.2">
      <c r="A5758" s="6" t="s">
        <v>14511</v>
      </c>
      <c r="B5758" s="6" t="s">
        <v>14510</v>
      </c>
      <c r="C5758" s="6">
        <v>3538015</v>
      </c>
      <c r="D5758" s="6" t="s">
        <v>6410</v>
      </c>
      <c r="E5758" s="6" t="s">
        <v>6437</v>
      </c>
      <c r="F5758" s="6" t="s">
        <v>6402</v>
      </c>
      <c r="G5758" s="6">
        <v>326</v>
      </c>
      <c r="H5758" s="6">
        <v>4061</v>
      </c>
      <c r="I5758" s="6">
        <v>0</v>
      </c>
      <c r="J5758" s="6">
        <v>0</v>
      </c>
      <c r="K5758" s="6">
        <v>0</v>
      </c>
      <c r="L5758" s="6"/>
      <c r="M5758" s="6">
        <v>2022</v>
      </c>
      <c r="N5758" s="6" t="s">
        <v>7745</v>
      </c>
      <c r="O5758" s="6">
        <v>99</v>
      </c>
      <c r="P5758" s="6"/>
      <c r="Q5758" s="6" t="s">
        <v>7733</v>
      </c>
      <c r="R5758" s="6" t="s">
        <v>7734</v>
      </c>
      <c r="S5758" s="6"/>
      <c r="T5758" s="6" t="s">
        <v>2021</v>
      </c>
      <c r="U5758">
        <f t="shared" si="89"/>
        <v>6</v>
      </c>
    </row>
    <row r="5759" spans="1:21" x14ac:dyDescent="0.2">
      <c r="A5759" s="6" t="s">
        <v>14511</v>
      </c>
      <c r="B5759" s="6" t="s">
        <v>14510</v>
      </c>
      <c r="C5759" s="6">
        <v>3538015</v>
      </c>
      <c r="D5759" s="6" t="s">
        <v>7246</v>
      </c>
      <c r="E5759" s="6" t="s">
        <v>9760</v>
      </c>
      <c r="F5759" s="6" t="s">
        <v>6402</v>
      </c>
      <c r="G5759" s="6">
        <v>116</v>
      </c>
      <c r="H5759" s="6">
        <v>4061</v>
      </c>
      <c r="I5759" s="6">
        <v>0</v>
      </c>
      <c r="J5759" s="6">
        <v>0</v>
      </c>
      <c r="K5759" s="6">
        <v>0</v>
      </c>
      <c r="L5759" s="6"/>
      <c r="M5759" s="6">
        <v>2022</v>
      </c>
      <c r="N5759" s="6" t="s">
        <v>7745</v>
      </c>
      <c r="O5759" s="6">
        <v>99</v>
      </c>
      <c r="P5759" s="6"/>
      <c r="Q5759" s="6" t="s">
        <v>7733</v>
      </c>
      <c r="R5759" s="6" t="s">
        <v>7734</v>
      </c>
      <c r="S5759" s="6"/>
      <c r="T5759" s="6" t="s">
        <v>2022</v>
      </c>
      <c r="U5759">
        <f t="shared" si="89"/>
        <v>5</v>
      </c>
    </row>
    <row r="5760" spans="1:21" x14ac:dyDescent="0.2">
      <c r="A5760" s="6" t="s">
        <v>14511</v>
      </c>
      <c r="B5760" s="6" t="s">
        <v>14510</v>
      </c>
      <c r="C5760" s="6">
        <v>3538015</v>
      </c>
      <c r="D5760" s="6" t="s">
        <v>6851</v>
      </c>
      <c r="E5760" s="6" t="s">
        <v>7711</v>
      </c>
      <c r="F5760" s="6" t="s">
        <v>6402</v>
      </c>
      <c r="G5760" s="6">
        <v>598</v>
      </c>
      <c r="H5760" s="6">
        <v>4061</v>
      </c>
      <c r="I5760" s="6">
        <v>0</v>
      </c>
      <c r="J5760" s="6">
        <v>1</v>
      </c>
      <c r="K5760" s="6">
        <v>0</v>
      </c>
      <c r="L5760" s="6"/>
      <c r="M5760" s="6">
        <v>2022</v>
      </c>
      <c r="N5760" s="6" t="s">
        <v>7745</v>
      </c>
      <c r="O5760" s="6">
        <v>99</v>
      </c>
      <c r="P5760" s="6"/>
      <c r="Q5760" s="6" t="s">
        <v>7733</v>
      </c>
      <c r="R5760" s="6" t="s">
        <v>7734</v>
      </c>
      <c r="S5760" s="6"/>
      <c r="T5760" s="6" t="s">
        <v>2017</v>
      </c>
      <c r="U5760">
        <f t="shared" si="89"/>
        <v>4</v>
      </c>
    </row>
    <row r="5761" spans="1:21" x14ac:dyDescent="0.2">
      <c r="A5761" s="6" t="s">
        <v>14511</v>
      </c>
      <c r="B5761" s="6" t="s">
        <v>14510</v>
      </c>
      <c r="C5761" s="6">
        <v>3538015</v>
      </c>
      <c r="D5761" s="6" t="s">
        <v>7022</v>
      </c>
      <c r="E5761" s="6" t="s">
        <v>14514</v>
      </c>
      <c r="F5761" s="6" t="s">
        <v>6402</v>
      </c>
      <c r="G5761" s="6">
        <v>610</v>
      </c>
      <c r="H5761" s="6">
        <v>4061</v>
      </c>
      <c r="I5761" s="6">
        <v>1</v>
      </c>
      <c r="J5761" s="6">
        <v>1</v>
      </c>
      <c r="K5761" s="6">
        <v>0</v>
      </c>
      <c r="L5761" s="6"/>
      <c r="M5761" s="6">
        <v>2022</v>
      </c>
      <c r="N5761" s="6" t="s">
        <v>7745</v>
      </c>
      <c r="O5761" s="6">
        <v>99</v>
      </c>
      <c r="P5761" s="6"/>
      <c r="Q5761" s="6" t="s">
        <v>7733</v>
      </c>
      <c r="R5761" s="6" t="s">
        <v>7734</v>
      </c>
      <c r="S5761" s="6"/>
      <c r="T5761" s="6" t="s">
        <v>2016</v>
      </c>
      <c r="U5761">
        <f t="shared" si="89"/>
        <v>3</v>
      </c>
    </row>
    <row r="5762" spans="1:21" x14ac:dyDescent="0.2">
      <c r="A5762" s="6" t="s">
        <v>14511</v>
      </c>
      <c r="B5762" s="6" t="s">
        <v>14510</v>
      </c>
      <c r="C5762" s="6">
        <v>3538015</v>
      </c>
      <c r="D5762" s="6" t="s">
        <v>6962</v>
      </c>
      <c r="E5762" s="6" t="s">
        <v>14515</v>
      </c>
      <c r="F5762" s="6" t="s">
        <v>6402</v>
      </c>
      <c r="G5762" s="6">
        <v>587</v>
      </c>
      <c r="H5762" s="6">
        <v>4061</v>
      </c>
      <c r="I5762" s="6">
        <v>0</v>
      </c>
      <c r="J5762" s="6">
        <v>1</v>
      </c>
      <c r="K5762" s="6">
        <v>0</v>
      </c>
      <c r="L5762" s="6"/>
      <c r="M5762" s="6">
        <v>2022</v>
      </c>
      <c r="N5762" s="6" t="s">
        <v>7745</v>
      </c>
      <c r="O5762" s="6">
        <v>99</v>
      </c>
      <c r="P5762" s="6"/>
      <c r="Q5762" s="6" t="s">
        <v>7733</v>
      </c>
      <c r="R5762" s="6" t="s">
        <v>7734</v>
      </c>
      <c r="S5762" s="6"/>
      <c r="T5762" s="6" t="s">
        <v>2015</v>
      </c>
      <c r="U5762">
        <f t="shared" si="89"/>
        <v>2</v>
      </c>
    </row>
    <row r="5763" spans="1:21" x14ac:dyDescent="0.2">
      <c r="A5763" s="6" t="s">
        <v>14511</v>
      </c>
      <c r="B5763" s="6" t="s">
        <v>14510</v>
      </c>
      <c r="C5763" s="6">
        <v>3538015</v>
      </c>
      <c r="D5763" s="6" t="s">
        <v>6559</v>
      </c>
      <c r="E5763" s="6" t="s">
        <v>11516</v>
      </c>
      <c r="F5763" s="6" t="s">
        <v>6402</v>
      </c>
      <c r="G5763" s="6">
        <v>570</v>
      </c>
      <c r="H5763" s="6">
        <v>4061</v>
      </c>
      <c r="I5763" s="6">
        <v>0</v>
      </c>
      <c r="J5763" s="6">
        <v>1</v>
      </c>
      <c r="K5763" s="6">
        <v>0</v>
      </c>
      <c r="L5763" s="6"/>
      <c r="M5763" s="6">
        <v>2022</v>
      </c>
      <c r="N5763" s="6" t="s">
        <v>7745</v>
      </c>
      <c r="O5763" s="6">
        <v>99</v>
      </c>
      <c r="P5763" s="6"/>
      <c r="Q5763" s="6" t="s">
        <v>7733</v>
      </c>
      <c r="R5763" s="6" t="s">
        <v>7734</v>
      </c>
      <c r="S5763" s="6"/>
      <c r="T5763" s="6" t="s">
        <v>2014</v>
      </c>
      <c r="U5763">
        <f t="shared" ref="U5763:U5826" si="90">COUNTIF(A5763:A12063,A5763)</f>
        <v>1</v>
      </c>
    </row>
    <row r="5764" spans="1:21" x14ac:dyDescent="0.2">
      <c r="A5764" s="6" t="s">
        <v>14516</v>
      </c>
      <c r="B5764" s="6" t="s">
        <v>14517</v>
      </c>
      <c r="C5764" s="6">
        <v>3514045</v>
      </c>
      <c r="D5764" s="6" t="s">
        <v>6501</v>
      </c>
      <c r="E5764" s="6" t="s">
        <v>14518</v>
      </c>
      <c r="F5764" s="6" t="s">
        <v>6402</v>
      </c>
      <c r="G5764" s="6">
        <v>1529</v>
      </c>
      <c r="H5764" s="6">
        <v>4028</v>
      </c>
      <c r="I5764" s="6">
        <v>0</v>
      </c>
      <c r="J5764" s="6">
        <v>0</v>
      </c>
      <c r="K5764" s="6">
        <v>0</v>
      </c>
      <c r="L5764" s="6"/>
      <c r="M5764" s="6">
        <v>2022</v>
      </c>
      <c r="N5764" s="6" t="s">
        <v>7732</v>
      </c>
      <c r="O5764" s="6">
        <v>99</v>
      </c>
      <c r="P5764" s="6"/>
      <c r="Q5764" s="6" t="s">
        <v>7733</v>
      </c>
      <c r="R5764" s="6" t="s">
        <v>7734</v>
      </c>
      <c r="S5764" s="6"/>
      <c r="T5764" s="6" t="s">
        <v>1346</v>
      </c>
      <c r="U5764">
        <f t="shared" si="90"/>
        <v>2</v>
      </c>
    </row>
    <row r="5765" spans="1:21" x14ac:dyDescent="0.2">
      <c r="A5765" s="6" t="s">
        <v>14519</v>
      </c>
      <c r="B5765" s="6" t="s">
        <v>14517</v>
      </c>
      <c r="C5765" s="6">
        <v>3514045</v>
      </c>
      <c r="D5765" s="6" t="s">
        <v>6622</v>
      </c>
      <c r="E5765" s="6" t="s">
        <v>6993</v>
      </c>
      <c r="F5765" s="6" t="s">
        <v>6402</v>
      </c>
      <c r="G5765" s="6">
        <v>2345</v>
      </c>
      <c r="H5765" s="6">
        <v>3927</v>
      </c>
      <c r="I5765" s="6">
        <v>0</v>
      </c>
      <c r="J5765" s="6">
        <v>1</v>
      </c>
      <c r="K5765" s="6">
        <v>0</v>
      </c>
      <c r="L5765" s="6"/>
      <c r="M5765" s="6">
        <v>2022</v>
      </c>
      <c r="N5765" s="6" t="s">
        <v>7770</v>
      </c>
      <c r="O5765" s="6">
        <v>99</v>
      </c>
      <c r="P5765" s="6"/>
      <c r="Q5765" s="6" t="s">
        <v>7733</v>
      </c>
      <c r="R5765" s="6" t="s">
        <v>7734</v>
      </c>
      <c r="S5765" s="6"/>
      <c r="T5765" s="6" t="s">
        <v>5926</v>
      </c>
      <c r="U5765">
        <f t="shared" si="90"/>
        <v>2</v>
      </c>
    </row>
    <row r="5766" spans="1:21" x14ac:dyDescent="0.2">
      <c r="A5766" s="6" t="s">
        <v>14519</v>
      </c>
      <c r="B5766" s="6" t="s">
        <v>14517</v>
      </c>
      <c r="C5766" s="6">
        <v>3514045</v>
      </c>
      <c r="D5766" s="6" t="s">
        <v>6809</v>
      </c>
      <c r="E5766" s="6" t="s">
        <v>6803</v>
      </c>
      <c r="F5766" s="6" t="s">
        <v>6402</v>
      </c>
      <c r="G5766" s="6">
        <v>1582</v>
      </c>
      <c r="H5766" s="6">
        <v>3927</v>
      </c>
      <c r="I5766" s="6">
        <v>0</v>
      </c>
      <c r="J5766" s="6">
        <v>0</v>
      </c>
      <c r="K5766" s="6">
        <v>0</v>
      </c>
      <c r="L5766" s="6"/>
      <c r="M5766" s="6">
        <v>2022</v>
      </c>
      <c r="N5766" s="6" t="s">
        <v>7770</v>
      </c>
      <c r="O5766" s="6">
        <v>99</v>
      </c>
      <c r="P5766" s="6"/>
      <c r="Q5766" s="6" t="s">
        <v>7733</v>
      </c>
      <c r="R5766" s="6" t="s">
        <v>7734</v>
      </c>
      <c r="S5766" s="6"/>
      <c r="T5766" s="6" t="s">
        <v>5927</v>
      </c>
      <c r="U5766">
        <f t="shared" si="90"/>
        <v>1</v>
      </c>
    </row>
    <row r="5767" spans="1:21" x14ac:dyDescent="0.2">
      <c r="A5767" s="6" t="s">
        <v>14520</v>
      </c>
      <c r="B5767" s="6" t="s">
        <v>14517</v>
      </c>
      <c r="C5767" s="6">
        <v>3514045</v>
      </c>
      <c r="D5767" s="6" t="s">
        <v>11467</v>
      </c>
      <c r="E5767" s="6" t="s">
        <v>14521</v>
      </c>
      <c r="F5767" s="6" t="s">
        <v>6402</v>
      </c>
      <c r="G5767" s="6">
        <v>240</v>
      </c>
      <c r="H5767" s="6">
        <v>463</v>
      </c>
      <c r="I5767" s="6">
        <v>1</v>
      </c>
      <c r="J5767" s="6">
        <v>1</v>
      </c>
      <c r="K5767" s="6">
        <v>0</v>
      </c>
      <c r="L5767" s="6"/>
      <c r="M5767" s="6">
        <v>2022</v>
      </c>
      <c r="N5767" s="6" t="s">
        <v>7745</v>
      </c>
      <c r="O5767" s="6">
        <v>1</v>
      </c>
      <c r="P5767" s="6"/>
      <c r="Q5767" s="6" t="s">
        <v>7733</v>
      </c>
      <c r="R5767" s="6" t="s">
        <v>7734</v>
      </c>
      <c r="S5767" s="6"/>
      <c r="T5767" s="6" t="s">
        <v>5925</v>
      </c>
      <c r="U5767">
        <f t="shared" si="90"/>
        <v>2</v>
      </c>
    </row>
    <row r="5768" spans="1:21" x14ac:dyDescent="0.2">
      <c r="A5768" s="6" t="s">
        <v>14520</v>
      </c>
      <c r="B5768" s="6" t="s">
        <v>14517</v>
      </c>
      <c r="C5768" s="6">
        <v>3514045</v>
      </c>
      <c r="D5768" s="6" t="s">
        <v>9000</v>
      </c>
      <c r="E5768" s="6" t="s">
        <v>7439</v>
      </c>
      <c r="F5768" s="6" t="s">
        <v>6402</v>
      </c>
      <c r="G5768" s="6">
        <v>223</v>
      </c>
      <c r="H5768" s="6">
        <v>463</v>
      </c>
      <c r="I5768" s="6">
        <v>0</v>
      </c>
      <c r="J5768" s="6">
        <v>0</v>
      </c>
      <c r="K5768" s="6">
        <v>0</v>
      </c>
      <c r="L5768" s="6"/>
      <c r="M5768" s="6">
        <v>2022</v>
      </c>
      <c r="N5768" s="6" t="s">
        <v>7745</v>
      </c>
      <c r="O5768" s="6">
        <v>1</v>
      </c>
      <c r="P5768" s="6"/>
      <c r="Q5768" s="6" t="s">
        <v>7733</v>
      </c>
      <c r="R5768" s="6" t="s">
        <v>7734</v>
      </c>
      <c r="S5768" s="6"/>
      <c r="T5768" s="6" t="s">
        <v>5928</v>
      </c>
      <c r="U5768">
        <f t="shared" si="90"/>
        <v>1</v>
      </c>
    </row>
    <row r="5769" spans="1:21" x14ac:dyDescent="0.2">
      <c r="A5769" s="6" t="s">
        <v>14522</v>
      </c>
      <c r="B5769" s="6" t="s">
        <v>14517</v>
      </c>
      <c r="C5769" s="6">
        <v>3514045</v>
      </c>
      <c r="D5769" s="6" t="s">
        <v>6698</v>
      </c>
      <c r="E5769" s="6" t="s">
        <v>6923</v>
      </c>
      <c r="F5769" s="6" t="s">
        <v>6402</v>
      </c>
      <c r="G5769" s="6">
        <v>111</v>
      </c>
      <c r="H5769" s="6">
        <v>494</v>
      </c>
      <c r="I5769" s="6">
        <v>0</v>
      </c>
      <c r="J5769" s="6">
        <v>0</v>
      </c>
      <c r="K5769" s="6">
        <v>0</v>
      </c>
      <c r="L5769" s="6"/>
      <c r="M5769" s="6">
        <v>2022</v>
      </c>
      <c r="N5769" s="6" t="s">
        <v>7745</v>
      </c>
      <c r="O5769" s="6">
        <v>2</v>
      </c>
      <c r="P5769" s="6"/>
      <c r="Q5769" s="6" t="s">
        <v>7733</v>
      </c>
      <c r="R5769" s="6" t="s">
        <v>7734</v>
      </c>
      <c r="S5769" s="6"/>
      <c r="T5769" s="6" t="s">
        <v>5929</v>
      </c>
      <c r="U5769">
        <f t="shared" si="90"/>
        <v>3</v>
      </c>
    </row>
    <row r="5770" spans="1:21" x14ac:dyDescent="0.2">
      <c r="A5770" s="6" t="s">
        <v>14522</v>
      </c>
      <c r="B5770" s="6" t="s">
        <v>14517</v>
      </c>
      <c r="C5770" s="6">
        <v>3514045</v>
      </c>
      <c r="D5770" s="6" t="s">
        <v>6580</v>
      </c>
      <c r="E5770" s="6" t="s">
        <v>7081</v>
      </c>
      <c r="F5770" s="6" t="s">
        <v>6402</v>
      </c>
      <c r="G5770" s="6">
        <v>212</v>
      </c>
      <c r="H5770" s="6">
        <v>494</v>
      </c>
      <c r="I5770" s="6">
        <v>0</v>
      </c>
      <c r="J5770" s="6">
        <v>1</v>
      </c>
      <c r="K5770" s="6">
        <v>0</v>
      </c>
      <c r="L5770" s="6"/>
      <c r="M5770" s="6">
        <v>2022</v>
      </c>
      <c r="N5770" s="6" t="s">
        <v>7745</v>
      </c>
      <c r="O5770" s="6">
        <v>2</v>
      </c>
      <c r="P5770" s="6"/>
      <c r="Q5770" s="6" t="s">
        <v>7733</v>
      </c>
      <c r="R5770" s="6" t="s">
        <v>7734</v>
      </c>
      <c r="S5770" s="6"/>
      <c r="T5770" s="6" t="s">
        <v>5924</v>
      </c>
      <c r="U5770">
        <f t="shared" si="90"/>
        <v>2</v>
      </c>
    </row>
    <row r="5771" spans="1:21" x14ac:dyDescent="0.2">
      <c r="A5771" s="6" t="s">
        <v>14522</v>
      </c>
      <c r="B5771" s="6" t="s">
        <v>14517</v>
      </c>
      <c r="C5771" s="6">
        <v>3514045</v>
      </c>
      <c r="D5771" s="6" t="s">
        <v>7080</v>
      </c>
      <c r="E5771" s="6" t="s">
        <v>14523</v>
      </c>
      <c r="F5771" s="6" t="s">
        <v>6402</v>
      </c>
      <c r="G5771" s="6">
        <v>171</v>
      </c>
      <c r="H5771" s="6">
        <v>494</v>
      </c>
      <c r="I5771" s="6">
        <v>1</v>
      </c>
      <c r="J5771" s="6">
        <v>0</v>
      </c>
      <c r="K5771" s="6">
        <v>0</v>
      </c>
      <c r="L5771" s="6"/>
      <c r="M5771" s="6">
        <v>2022</v>
      </c>
      <c r="N5771" s="6" t="s">
        <v>7745</v>
      </c>
      <c r="O5771" s="6">
        <v>2</v>
      </c>
      <c r="P5771" s="6"/>
      <c r="Q5771" s="6" t="s">
        <v>7733</v>
      </c>
      <c r="R5771" s="6" t="s">
        <v>7734</v>
      </c>
      <c r="S5771" s="6"/>
      <c r="T5771" s="6" t="s">
        <v>5930</v>
      </c>
      <c r="U5771">
        <f t="shared" si="90"/>
        <v>1</v>
      </c>
    </row>
    <row r="5772" spans="1:21" x14ac:dyDescent="0.2">
      <c r="A5772" s="6" t="s">
        <v>14524</v>
      </c>
      <c r="B5772" s="6" t="s">
        <v>14517</v>
      </c>
      <c r="C5772" s="6">
        <v>3514045</v>
      </c>
      <c r="D5772" s="6" t="s">
        <v>6467</v>
      </c>
      <c r="E5772" s="6" t="s">
        <v>14525</v>
      </c>
      <c r="F5772" s="6" t="s">
        <v>6402</v>
      </c>
      <c r="G5772" s="6">
        <v>618</v>
      </c>
      <c r="H5772" s="6">
        <v>1054</v>
      </c>
      <c r="I5772" s="6">
        <v>0</v>
      </c>
      <c r="J5772" s="6">
        <v>1</v>
      </c>
      <c r="K5772" s="6">
        <v>0</v>
      </c>
      <c r="L5772" s="6"/>
      <c r="M5772" s="6">
        <v>2022</v>
      </c>
      <c r="N5772" s="6" t="s">
        <v>7745</v>
      </c>
      <c r="O5772" s="6">
        <v>3</v>
      </c>
      <c r="P5772" s="6"/>
      <c r="Q5772" s="6" t="s">
        <v>7733</v>
      </c>
      <c r="R5772" s="6" t="s">
        <v>7734</v>
      </c>
      <c r="S5772" s="6"/>
      <c r="T5772" s="6" t="s">
        <v>5923</v>
      </c>
      <c r="U5772">
        <f t="shared" si="90"/>
        <v>2</v>
      </c>
    </row>
    <row r="5773" spans="1:21" x14ac:dyDescent="0.2">
      <c r="A5773" s="6" t="s">
        <v>14524</v>
      </c>
      <c r="B5773" s="6" t="s">
        <v>14517</v>
      </c>
      <c r="C5773" s="6">
        <v>3514045</v>
      </c>
      <c r="D5773" s="6" t="s">
        <v>6509</v>
      </c>
      <c r="E5773" s="6" t="s">
        <v>14526</v>
      </c>
      <c r="F5773" s="6" t="s">
        <v>6402</v>
      </c>
      <c r="G5773" s="6">
        <v>436</v>
      </c>
      <c r="H5773" s="6">
        <v>1054</v>
      </c>
      <c r="I5773" s="6">
        <v>0</v>
      </c>
      <c r="J5773" s="6">
        <v>0</v>
      </c>
      <c r="K5773" s="6">
        <v>0</v>
      </c>
      <c r="L5773" s="6"/>
      <c r="M5773" s="6">
        <v>2022</v>
      </c>
      <c r="N5773" s="6" t="s">
        <v>7745</v>
      </c>
      <c r="O5773" s="6">
        <v>3</v>
      </c>
      <c r="P5773" s="6"/>
      <c r="Q5773" s="6" t="s">
        <v>7733</v>
      </c>
      <c r="R5773" s="6" t="s">
        <v>7734</v>
      </c>
      <c r="S5773" s="6"/>
      <c r="T5773" s="6" t="s">
        <v>5931</v>
      </c>
      <c r="U5773">
        <f t="shared" si="90"/>
        <v>1</v>
      </c>
    </row>
    <row r="5774" spans="1:21" x14ac:dyDescent="0.2">
      <c r="A5774" s="6" t="s">
        <v>14527</v>
      </c>
      <c r="B5774" s="6" t="s">
        <v>14517</v>
      </c>
      <c r="C5774" s="6">
        <v>3514045</v>
      </c>
      <c r="D5774" s="6" t="s">
        <v>7055</v>
      </c>
      <c r="E5774" s="6" t="s">
        <v>14528</v>
      </c>
      <c r="F5774" s="6" t="s">
        <v>6402</v>
      </c>
      <c r="G5774" s="6">
        <v>622</v>
      </c>
      <c r="H5774" s="6">
        <v>1000</v>
      </c>
      <c r="I5774" s="6">
        <v>1</v>
      </c>
      <c r="J5774" s="6">
        <v>1</v>
      </c>
      <c r="K5774" s="6">
        <v>0</v>
      </c>
      <c r="L5774" s="6"/>
      <c r="M5774" s="6">
        <v>2022</v>
      </c>
      <c r="N5774" s="6" t="s">
        <v>7745</v>
      </c>
      <c r="O5774" s="6">
        <v>4</v>
      </c>
      <c r="P5774" s="6"/>
      <c r="Q5774" s="6" t="s">
        <v>7733</v>
      </c>
      <c r="R5774" s="6" t="s">
        <v>7734</v>
      </c>
      <c r="S5774" s="6"/>
      <c r="T5774" s="6" t="s">
        <v>5922</v>
      </c>
      <c r="U5774">
        <f t="shared" si="90"/>
        <v>2</v>
      </c>
    </row>
    <row r="5775" spans="1:21" x14ac:dyDescent="0.2">
      <c r="A5775" s="6" t="s">
        <v>14527</v>
      </c>
      <c r="B5775" s="6" t="s">
        <v>14517</v>
      </c>
      <c r="C5775" s="6">
        <v>3514045</v>
      </c>
      <c r="D5775" s="6" t="s">
        <v>12401</v>
      </c>
      <c r="E5775" s="6" t="s">
        <v>14529</v>
      </c>
      <c r="F5775" s="6" t="s">
        <v>6402</v>
      </c>
      <c r="G5775" s="6">
        <v>378</v>
      </c>
      <c r="H5775" s="6">
        <v>1000</v>
      </c>
      <c r="I5775" s="6">
        <v>0</v>
      </c>
      <c r="J5775" s="6">
        <v>0</v>
      </c>
      <c r="K5775" s="6">
        <v>0</v>
      </c>
      <c r="L5775" s="6"/>
      <c r="M5775" s="6">
        <v>2022</v>
      </c>
      <c r="N5775" s="6" t="s">
        <v>7745</v>
      </c>
      <c r="O5775" s="6">
        <v>4</v>
      </c>
      <c r="P5775" s="6"/>
      <c r="Q5775" s="6" t="s">
        <v>7733</v>
      </c>
      <c r="R5775" s="6" t="s">
        <v>7734</v>
      </c>
      <c r="S5775" s="6"/>
      <c r="T5775" s="6" t="s">
        <v>5932</v>
      </c>
      <c r="U5775">
        <f t="shared" si="90"/>
        <v>1</v>
      </c>
    </row>
    <row r="5776" spans="1:21" x14ac:dyDescent="0.2">
      <c r="A5776" s="6" t="s">
        <v>14530</v>
      </c>
      <c r="B5776" s="6" t="s">
        <v>14517</v>
      </c>
      <c r="C5776" s="6">
        <v>3514045</v>
      </c>
      <c r="D5776" s="6" t="s">
        <v>7143</v>
      </c>
      <c r="E5776" s="6" t="s">
        <v>14531</v>
      </c>
      <c r="F5776" s="6" t="s">
        <v>6402</v>
      </c>
      <c r="G5776" s="6">
        <v>97</v>
      </c>
      <c r="H5776" s="6">
        <v>959</v>
      </c>
      <c r="I5776" s="6">
        <v>0</v>
      </c>
      <c r="J5776" s="6">
        <v>0</v>
      </c>
      <c r="K5776" s="6">
        <v>0</v>
      </c>
      <c r="L5776" s="6"/>
      <c r="M5776" s="6">
        <v>2022</v>
      </c>
      <c r="N5776" s="6" t="s">
        <v>7745</v>
      </c>
      <c r="O5776" s="6">
        <v>5</v>
      </c>
      <c r="P5776" s="6"/>
      <c r="Q5776" s="6" t="s">
        <v>7733</v>
      </c>
      <c r="R5776" s="6" t="s">
        <v>7734</v>
      </c>
      <c r="S5776" s="6"/>
      <c r="T5776" s="6" t="s">
        <v>5933</v>
      </c>
      <c r="U5776">
        <f t="shared" si="90"/>
        <v>3</v>
      </c>
    </row>
    <row r="5777" spans="1:21" x14ac:dyDescent="0.2">
      <c r="A5777" s="6" t="s">
        <v>14530</v>
      </c>
      <c r="B5777" s="6" t="s">
        <v>14517</v>
      </c>
      <c r="C5777" s="6">
        <v>3514045</v>
      </c>
      <c r="D5777" s="6" t="s">
        <v>14532</v>
      </c>
      <c r="E5777" s="6" t="s">
        <v>14533</v>
      </c>
      <c r="F5777" s="6" t="s">
        <v>6402</v>
      </c>
      <c r="G5777" s="6">
        <v>292</v>
      </c>
      <c r="H5777" s="6">
        <v>959</v>
      </c>
      <c r="I5777" s="6">
        <v>0</v>
      </c>
      <c r="J5777" s="6">
        <v>0</v>
      </c>
      <c r="K5777" s="6">
        <v>0</v>
      </c>
      <c r="L5777" s="6"/>
      <c r="M5777" s="6">
        <v>2022</v>
      </c>
      <c r="N5777" s="6" t="s">
        <v>7745</v>
      </c>
      <c r="O5777" s="6">
        <v>5</v>
      </c>
      <c r="P5777" s="6"/>
      <c r="Q5777" s="6" t="s">
        <v>7733</v>
      </c>
      <c r="R5777" s="6" t="s">
        <v>7734</v>
      </c>
      <c r="S5777" s="6"/>
      <c r="T5777" s="6" t="s">
        <v>5934</v>
      </c>
      <c r="U5777">
        <f t="shared" si="90"/>
        <v>2</v>
      </c>
    </row>
    <row r="5778" spans="1:21" x14ac:dyDescent="0.2">
      <c r="A5778" s="6" t="s">
        <v>14530</v>
      </c>
      <c r="B5778" s="6" t="s">
        <v>14517</v>
      </c>
      <c r="C5778" s="6">
        <v>3514045</v>
      </c>
      <c r="D5778" s="6" t="s">
        <v>6598</v>
      </c>
      <c r="E5778" s="6" t="s">
        <v>14534</v>
      </c>
      <c r="F5778" s="6" t="s">
        <v>6402</v>
      </c>
      <c r="G5778" s="6">
        <v>570</v>
      </c>
      <c r="H5778" s="6">
        <v>959</v>
      </c>
      <c r="I5778" s="6">
        <v>0</v>
      </c>
      <c r="J5778" s="6">
        <v>1</v>
      </c>
      <c r="K5778" s="6">
        <v>0</v>
      </c>
      <c r="L5778" s="6"/>
      <c r="M5778" s="6">
        <v>2022</v>
      </c>
      <c r="N5778" s="6" t="s">
        <v>7745</v>
      </c>
      <c r="O5778" s="6">
        <v>5</v>
      </c>
      <c r="P5778" s="6"/>
      <c r="Q5778" s="6" t="s">
        <v>7733</v>
      </c>
      <c r="R5778" s="6" t="s">
        <v>7734</v>
      </c>
      <c r="S5778" s="6"/>
      <c r="T5778" s="6" t="s">
        <v>5921</v>
      </c>
      <c r="U5778">
        <f t="shared" si="90"/>
        <v>1</v>
      </c>
    </row>
    <row r="5779" spans="1:21" x14ac:dyDescent="0.2">
      <c r="A5779" s="6" t="s">
        <v>14516</v>
      </c>
      <c r="B5779" s="6" t="s">
        <v>14517</v>
      </c>
      <c r="C5779" s="6">
        <v>3514045</v>
      </c>
      <c r="D5779" s="6" t="s">
        <v>6597</v>
      </c>
      <c r="E5779" s="6" t="s">
        <v>14535</v>
      </c>
      <c r="F5779" s="6" t="s">
        <v>6402</v>
      </c>
      <c r="G5779" s="6">
        <v>2499</v>
      </c>
      <c r="H5779" s="6">
        <v>4028</v>
      </c>
      <c r="I5779" s="6">
        <v>1</v>
      </c>
      <c r="J5779" s="6">
        <v>1</v>
      </c>
      <c r="K5779" s="6">
        <v>0</v>
      </c>
      <c r="L5779" s="6"/>
      <c r="M5779" s="6">
        <v>2022</v>
      </c>
      <c r="N5779" s="6" t="s">
        <v>7732</v>
      </c>
      <c r="O5779" s="6">
        <v>99</v>
      </c>
      <c r="P5779" s="6"/>
      <c r="Q5779" s="6" t="s">
        <v>7733</v>
      </c>
      <c r="R5779" s="6" t="s">
        <v>7734</v>
      </c>
      <c r="S5779" s="6"/>
      <c r="T5779" s="6" t="s">
        <v>1345</v>
      </c>
      <c r="U5779">
        <f t="shared" si="90"/>
        <v>1</v>
      </c>
    </row>
    <row r="5780" spans="1:21" x14ac:dyDescent="0.2">
      <c r="A5780" s="6" t="s">
        <v>14536</v>
      </c>
      <c r="B5780" s="6" t="s">
        <v>14537</v>
      </c>
      <c r="C5780" s="6">
        <v>3512065</v>
      </c>
      <c r="D5780" s="6" t="s">
        <v>6821</v>
      </c>
      <c r="E5780" s="6" t="s">
        <v>6621</v>
      </c>
      <c r="F5780" s="6" t="s">
        <v>6402</v>
      </c>
      <c r="G5780" s="6">
        <v>237</v>
      </c>
      <c r="H5780" s="6">
        <v>587</v>
      </c>
      <c r="I5780" s="6">
        <v>1</v>
      </c>
      <c r="J5780" s="6">
        <v>0</v>
      </c>
      <c r="K5780" s="6">
        <v>0</v>
      </c>
      <c r="L5780" s="6"/>
      <c r="M5780" s="6">
        <v>2022</v>
      </c>
      <c r="N5780" s="6" t="s">
        <v>7732</v>
      </c>
      <c r="O5780" s="6">
        <v>99</v>
      </c>
      <c r="P5780" s="6"/>
      <c r="Q5780" s="6" t="s">
        <v>7733</v>
      </c>
      <c r="R5780" s="6" t="s">
        <v>7734</v>
      </c>
      <c r="S5780" s="6"/>
      <c r="T5780" s="6" t="s">
        <v>602</v>
      </c>
      <c r="U5780">
        <f t="shared" si="90"/>
        <v>2</v>
      </c>
    </row>
    <row r="5781" spans="1:21" x14ac:dyDescent="0.2">
      <c r="A5781" s="6" t="s">
        <v>14536</v>
      </c>
      <c r="B5781" s="6" t="s">
        <v>14537</v>
      </c>
      <c r="C5781" s="6">
        <v>3512065</v>
      </c>
      <c r="D5781" s="6" t="s">
        <v>6815</v>
      </c>
      <c r="E5781" s="6" t="s">
        <v>6898</v>
      </c>
      <c r="F5781" s="6" t="s">
        <v>6402</v>
      </c>
      <c r="G5781" s="6">
        <v>350</v>
      </c>
      <c r="H5781" s="6">
        <v>587</v>
      </c>
      <c r="I5781" s="6">
        <v>0</v>
      </c>
      <c r="J5781" s="6">
        <v>1</v>
      </c>
      <c r="K5781" s="6">
        <v>0</v>
      </c>
      <c r="L5781" s="6"/>
      <c r="M5781" s="6">
        <v>2022</v>
      </c>
      <c r="N5781" s="6" t="s">
        <v>7732</v>
      </c>
      <c r="O5781" s="6">
        <v>99</v>
      </c>
      <c r="P5781" s="6"/>
      <c r="Q5781" s="6" t="s">
        <v>7733</v>
      </c>
      <c r="R5781" s="6" t="s">
        <v>7734</v>
      </c>
      <c r="S5781" s="6"/>
      <c r="T5781" s="6" t="s">
        <v>601</v>
      </c>
      <c r="U5781">
        <f t="shared" si="90"/>
        <v>1</v>
      </c>
    </row>
    <row r="5782" spans="1:21" x14ac:dyDescent="0.2">
      <c r="A5782" s="6" t="s">
        <v>14538</v>
      </c>
      <c r="B5782" s="6" t="s">
        <v>14537</v>
      </c>
      <c r="C5782" s="6">
        <v>3512065</v>
      </c>
      <c r="D5782" s="6" t="s">
        <v>7701</v>
      </c>
      <c r="E5782" s="6" t="s">
        <v>14539</v>
      </c>
      <c r="F5782" s="6" t="s">
        <v>6402</v>
      </c>
      <c r="G5782" s="6">
        <v>94</v>
      </c>
      <c r="H5782" s="6">
        <v>584</v>
      </c>
      <c r="I5782" s="6">
        <v>0</v>
      </c>
      <c r="J5782" s="6">
        <v>0</v>
      </c>
      <c r="K5782" s="6">
        <v>0</v>
      </c>
      <c r="L5782" s="6"/>
      <c r="M5782" s="6">
        <v>2022</v>
      </c>
      <c r="N5782" s="6" t="s">
        <v>7745</v>
      </c>
      <c r="O5782" s="6">
        <v>1</v>
      </c>
      <c r="P5782" s="6"/>
      <c r="Q5782" s="6" t="s">
        <v>7733</v>
      </c>
      <c r="R5782" s="6" t="s">
        <v>7734</v>
      </c>
      <c r="S5782" s="6"/>
      <c r="T5782" s="6" t="s">
        <v>2183</v>
      </c>
      <c r="U5782">
        <f t="shared" si="90"/>
        <v>4</v>
      </c>
    </row>
    <row r="5783" spans="1:21" x14ac:dyDescent="0.2">
      <c r="A5783" s="6" t="s">
        <v>14538</v>
      </c>
      <c r="B5783" s="6" t="s">
        <v>14537</v>
      </c>
      <c r="C5783" s="6">
        <v>3512065</v>
      </c>
      <c r="D5783" s="6" t="s">
        <v>6459</v>
      </c>
      <c r="E5783" s="6" t="s">
        <v>7254</v>
      </c>
      <c r="F5783" s="6" t="s">
        <v>6402</v>
      </c>
      <c r="G5783" s="6">
        <v>115</v>
      </c>
      <c r="H5783" s="6">
        <v>584</v>
      </c>
      <c r="I5783" s="6">
        <v>1</v>
      </c>
      <c r="J5783" s="6">
        <v>0</v>
      </c>
      <c r="K5783" s="6">
        <v>0</v>
      </c>
      <c r="L5783" s="6"/>
      <c r="M5783" s="6">
        <v>2022</v>
      </c>
      <c r="N5783" s="6" t="s">
        <v>7745</v>
      </c>
      <c r="O5783" s="6">
        <v>1</v>
      </c>
      <c r="P5783" s="6"/>
      <c r="Q5783" s="6" t="s">
        <v>7733</v>
      </c>
      <c r="R5783" s="6" t="s">
        <v>7734</v>
      </c>
      <c r="S5783" s="6"/>
      <c r="T5783" s="6" t="s">
        <v>2184</v>
      </c>
      <c r="U5783">
        <f t="shared" si="90"/>
        <v>3</v>
      </c>
    </row>
    <row r="5784" spans="1:21" x14ac:dyDescent="0.2">
      <c r="A5784" s="6" t="s">
        <v>14538</v>
      </c>
      <c r="B5784" s="6" t="s">
        <v>14537</v>
      </c>
      <c r="C5784" s="6">
        <v>3512065</v>
      </c>
      <c r="D5784" s="6" t="s">
        <v>14540</v>
      </c>
      <c r="E5784" s="6" t="s">
        <v>14541</v>
      </c>
      <c r="F5784" s="6" t="s">
        <v>6402</v>
      </c>
      <c r="G5784" s="6">
        <v>160</v>
      </c>
      <c r="H5784" s="6">
        <v>584</v>
      </c>
      <c r="I5784" s="6">
        <v>0</v>
      </c>
      <c r="J5784" s="6">
        <v>1</v>
      </c>
      <c r="K5784" s="6">
        <v>0</v>
      </c>
      <c r="L5784" s="6"/>
      <c r="M5784" s="6">
        <v>2022</v>
      </c>
      <c r="N5784" s="6" t="s">
        <v>7745</v>
      </c>
      <c r="O5784" s="6">
        <v>1</v>
      </c>
      <c r="P5784" s="6"/>
      <c r="Q5784" s="6" t="s">
        <v>7733</v>
      </c>
      <c r="R5784" s="6" t="s">
        <v>7734</v>
      </c>
      <c r="S5784" s="6"/>
      <c r="T5784" s="6" t="s">
        <v>2182</v>
      </c>
      <c r="U5784">
        <f t="shared" si="90"/>
        <v>2</v>
      </c>
    </row>
    <row r="5785" spans="1:21" x14ac:dyDescent="0.2">
      <c r="A5785" s="6" t="s">
        <v>14538</v>
      </c>
      <c r="B5785" s="6" t="s">
        <v>14537</v>
      </c>
      <c r="C5785" s="6">
        <v>3512065</v>
      </c>
      <c r="D5785" s="6" t="s">
        <v>6659</v>
      </c>
      <c r="E5785" s="6" t="s">
        <v>6586</v>
      </c>
      <c r="F5785" s="6" t="s">
        <v>6402</v>
      </c>
      <c r="G5785" s="6">
        <v>215</v>
      </c>
      <c r="H5785" s="6">
        <v>584</v>
      </c>
      <c r="I5785" s="6">
        <v>0</v>
      </c>
      <c r="J5785" s="6">
        <v>1</v>
      </c>
      <c r="K5785" s="6">
        <v>0</v>
      </c>
      <c r="L5785" s="6"/>
      <c r="M5785" s="6">
        <v>2022</v>
      </c>
      <c r="N5785" s="6" t="s">
        <v>7745</v>
      </c>
      <c r="O5785" s="6">
        <v>1</v>
      </c>
      <c r="P5785" s="6"/>
      <c r="Q5785" s="6" t="s">
        <v>7733</v>
      </c>
      <c r="R5785" s="6" t="s">
        <v>7734</v>
      </c>
      <c r="S5785" s="6"/>
      <c r="T5785" s="6" t="s">
        <v>2181</v>
      </c>
      <c r="U5785">
        <f t="shared" si="90"/>
        <v>1</v>
      </c>
    </row>
    <row r="5786" spans="1:21" x14ac:dyDescent="0.2">
      <c r="A5786" s="6" t="s">
        <v>14542</v>
      </c>
      <c r="B5786" s="6" t="s">
        <v>14537</v>
      </c>
      <c r="C5786" s="6">
        <v>3512065</v>
      </c>
      <c r="D5786" s="6" t="s">
        <v>6591</v>
      </c>
      <c r="E5786" s="6" t="s">
        <v>10611</v>
      </c>
      <c r="F5786" s="6" t="s">
        <v>6402</v>
      </c>
      <c r="G5786" s="6">
        <v>193</v>
      </c>
      <c r="H5786" s="6">
        <v>503</v>
      </c>
      <c r="I5786" s="6">
        <v>1</v>
      </c>
      <c r="J5786" s="6">
        <v>1</v>
      </c>
      <c r="K5786" s="6">
        <v>0</v>
      </c>
      <c r="L5786" s="6"/>
      <c r="M5786" s="6">
        <v>2022</v>
      </c>
      <c r="N5786" s="6" t="s">
        <v>7745</v>
      </c>
      <c r="O5786" s="6">
        <v>2</v>
      </c>
      <c r="P5786" s="6"/>
      <c r="Q5786" s="6" t="s">
        <v>7733</v>
      </c>
      <c r="R5786" s="6" t="s">
        <v>7734</v>
      </c>
      <c r="S5786" s="6"/>
      <c r="T5786" s="6" t="s">
        <v>2180</v>
      </c>
      <c r="U5786">
        <f t="shared" si="90"/>
        <v>3</v>
      </c>
    </row>
    <row r="5787" spans="1:21" x14ac:dyDescent="0.2">
      <c r="A5787" s="6" t="s">
        <v>14542</v>
      </c>
      <c r="B5787" s="6" t="s">
        <v>14537</v>
      </c>
      <c r="C5787" s="6">
        <v>3512065</v>
      </c>
      <c r="D5787" s="6" t="s">
        <v>6624</v>
      </c>
      <c r="E5787" s="6" t="s">
        <v>14543</v>
      </c>
      <c r="F5787" s="6" t="s">
        <v>6402</v>
      </c>
      <c r="G5787" s="6">
        <v>84</v>
      </c>
      <c r="H5787" s="6">
        <v>503</v>
      </c>
      <c r="I5787" s="6">
        <v>0</v>
      </c>
      <c r="J5787" s="6">
        <v>0</v>
      </c>
      <c r="K5787" s="6">
        <v>0</v>
      </c>
      <c r="L5787" s="6"/>
      <c r="M5787" s="6">
        <v>2022</v>
      </c>
      <c r="N5787" s="6" t="s">
        <v>7745</v>
      </c>
      <c r="O5787" s="6">
        <v>2</v>
      </c>
      <c r="P5787" s="6"/>
      <c r="Q5787" s="6" t="s">
        <v>7733</v>
      </c>
      <c r="R5787" s="6" t="s">
        <v>7734</v>
      </c>
      <c r="S5787" s="6"/>
      <c r="T5787" s="6" t="s">
        <v>2185</v>
      </c>
      <c r="U5787">
        <f t="shared" si="90"/>
        <v>2</v>
      </c>
    </row>
    <row r="5788" spans="1:21" x14ac:dyDescent="0.2">
      <c r="A5788" s="6" t="s">
        <v>14542</v>
      </c>
      <c r="B5788" s="6" t="s">
        <v>14537</v>
      </c>
      <c r="C5788" s="6">
        <v>3512065</v>
      </c>
      <c r="D5788" s="6" t="s">
        <v>14544</v>
      </c>
      <c r="E5788" s="6" t="s">
        <v>6586</v>
      </c>
      <c r="F5788" s="6" t="s">
        <v>6402</v>
      </c>
      <c r="G5788" s="6">
        <v>226</v>
      </c>
      <c r="H5788" s="6">
        <v>503</v>
      </c>
      <c r="I5788" s="6">
        <v>1</v>
      </c>
      <c r="J5788" s="6">
        <v>1</v>
      </c>
      <c r="K5788" s="6">
        <v>0</v>
      </c>
      <c r="L5788" s="6"/>
      <c r="M5788" s="6">
        <v>2022</v>
      </c>
      <c r="N5788" s="6" t="s">
        <v>7745</v>
      </c>
      <c r="O5788" s="6">
        <v>2</v>
      </c>
      <c r="P5788" s="6"/>
      <c r="Q5788" s="6" t="s">
        <v>7733</v>
      </c>
      <c r="R5788" s="6" t="s">
        <v>7734</v>
      </c>
      <c r="S5788" s="6"/>
      <c r="T5788" s="6" t="s">
        <v>2179</v>
      </c>
      <c r="U5788">
        <f t="shared" si="90"/>
        <v>1</v>
      </c>
    </row>
    <row r="5789" spans="1:21" x14ac:dyDescent="0.2">
      <c r="A5789" s="6" t="s">
        <v>14545</v>
      </c>
      <c r="B5789" s="6" t="s">
        <v>14546</v>
      </c>
      <c r="C5789" s="6">
        <v>3540025</v>
      </c>
      <c r="D5789" s="6" t="s">
        <v>6493</v>
      </c>
      <c r="E5789" s="6" t="s">
        <v>14547</v>
      </c>
      <c r="F5789" s="6" t="s">
        <v>6402</v>
      </c>
      <c r="G5789" s="6">
        <v>1257</v>
      </c>
      <c r="H5789" s="6">
        <v>2404</v>
      </c>
      <c r="I5789" s="6">
        <v>1</v>
      </c>
      <c r="J5789" s="6">
        <v>1</v>
      </c>
      <c r="K5789" s="6">
        <v>0</v>
      </c>
      <c r="L5789" s="6"/>
      <c r="M5789" s="6">
        <v>2022</v>
      </c>
      <c r="N5789" s="6" t="s">
        <v>7732</v>
      </c>
      <c r="O5789" s="6">
        <v>99</v>
      </c>
      <c r="P5789" s="6"/>
      <c r="Q5789" s="6" t="s">
        <v>7733</v>
      </c>
      <c r="R5789" s="6" t="s">
        <v>7734</v>
      </c>
      <c r="S5789" s="6"/>
      <c r="T5789" s="6" t="s">
        <v>613</v>
      </c>
      <c r="U5789">
        <f t="shared" si="90"/>
        <v>2</v>
      </c>
    </row>
    <row r="5790" spans="1:21" x14ac:dyDescent="0.2">
      <c r="A5790" s="6" t="s">
        <v>14545</v>
      </c>
      <c r="B5790" s="6" t="s">
        <v>14546</v>
      </c>
      <c r="C5790" s="6">
        <v>3540025</v>
      </c>
      <c r="D5790" s="6" t="s">
        <v>6425</v>
      </c>
      <c r="E5790" s="6" t="s">
        <v>14548</v>
      </c>
      <c r="F5790" s="6" t="s">
        <v>6402</v>
      </c>
      <c r="G5790" s="6">
        <v>1147</v>
      </c>
      <c r="H5790" s="6">
        <v>2404</v>
      </c>
      <c r="I5790" s="6">
        <v>0</v>
      </c>
      <c r="J5790" s="6">
        <v>0</v>
      </c>
      <c r="K5790" s="6">
        <v>0</v>
      </c>
      <c r="L5790" s="6"/>
      <c r="M5790" s="6">
        <v>2022</v>
      </c>
      <c r="N5790" s="6" t="s">
        <v>7732</v>
      </c>
      <c r="O5790" s="6">
        <v>99</v>
      </c>
      <c r="P5790" s="6"/>
      <c r="Q5790" s="6" t="s">
        <v>7733</v>
      </c>
      <c r="R5790" s="6" t="s">
        <v>7734</v>
      </c>
      <c r="S5790" s="6"/>
      <c r="T5790" s="6" t="s">
        <v>614</v>
      </c>
      <c r="U5790">
        <f t="shared" si="90"/>
        <v>1</v>
      </c>
    </row>
    <row r="5791" spans="1:21" x14ac:dyDescent="0.2">
      <c r="A5791" s="6" t="s">
        <v>14549</v>
      </c>
      <c r="B5791" s="6" t="s">
        <v>14546</v>
      </c>
      <c r="C5791" s="6">
        <v>3540025</v>
      </c>
      <c r="D5791" s="6" t="s">
        <v>7676</v>
      </c>
      <c r="E5791" s="6" t="s">
        <v>6669</v>
      </c>
      <c r="F5791" s="6" t="s">
        <v>6402</v>
      </c>
      <c r="G5791" s="6">
        <v>1477</v>
      </c>
      <c r="H5791" s="6">
        <v>2378</v>
      </c>
      <c r="I5791" s="6">
        <v>0</v>
      </c>
      <c r="J5791" s="6">
        <v>1</v>
      </c>
      <c r="K5791" s="6">
        <v>0</v>
      </c>
      <c r="L5791" s="6"/>
      <c r="M5791" s="6">
        <v>2022</v>
      </c>
      <c r="N5791" s="6" t="s">
        <v>7770</v>
      </c>
      <c r="O5791" s="6">
        <v>99</v>
      </c>
      <c r="P5791" s="6"/>
      <c r="Q5791" s="6" t="s">
        <v>7733</v>
      </c>
      <c r="R5791" s="6" t="s">
        <v>7734</v>
      </c>
      <c r="S5791" s="6"/>
      <c r="T5791" s="6" t="s">
        <v>2256</v>
      </c>
      <c r="U5791">
        <f t="shared" si="90"/>
        <v>2</v>
      </c>
    </row>
    <row r="5792" spans="1:21" x14ac:dyDescent="0.2">
      <c r="A5792" s="6" t="s">
        <v>14549</v>
      </c>
      <c r="B5792" s="6" t="s">
        <v>14546</v>
      </c>
      <c r="C5792" s="6">
        <v>3540025</v>
      </c>
      <c r="D5792" s="6" t="s">
        <v>6556</v>
      </c>
      <c r="E5792" s="6" t="s">
        <v>14550</v>
      </c>
      <c r="F5792" s="6" t="s">
        <v>6402</v>
      </c>
      <c r="G5792" s="6">
        <v>901</v>
      </c>
      <c r="H5792" s="6">
        <v>2378</v>
      </c>
      <c r="I5792" s="6">
        <v>0</v>
      </c>
      <c r="J5792" s="6">
        <v>0</v>
      </c>
      <c r="K5792" s="6">
        <v>0</v>
      </c>
      <c r="L5792" s="6"/>
      <c r="M5792" s="6">
        <v>2022</v>
      </c>
      <c r="N5792" s="6" t="s">
        <v>7770</v>
      </c>
      <c r="O5792" s="6">
        <v>99</v>
      </c>
      <c r="P5792" s="6"/>
      <c r="Q5792" s="6" t="s">
        <v>7733</v>
      </c>
      <c r="R5792" s="6" t="s">
        <v>7734</v>
      </c>
      <c r="S5792" s="6"/>
      <c r="T5792" s="6" t="s">
        <v>2257</v>
      </c>
      <c r="U5792">
        <f t="shared" si="90"/>
        <v>1</v>
      </c>
    </row>
    <row r="5793" spans="1:21" x14ac:dyDescent="0.2">
      <c r="A5793" s="6" t="s">
        <v>14551</v>
      </c>
      <c r="B5793" s="6" t="s">
        <v>14546</v>
      </c>
      <c r="C5793" s="6">
        <v>3540025</v>
      </c>
      <c r="D5793" s="6" t="s">
        <v>6997</v>
      </c>
      <c r="E5793" s="6" t="s">
        <v>12125</v>
      </c>
      <c r="F5793" s="6" t="s">
        <v>6402</v>
      </c>
      <c r="G5793" s="6">
        <v>934</v>
      </c>
      <c r="H5793" s="6">
        <v>3889</v>
      </c>
      <c r="I5793" s="6">
        <v>1</v>
      </c>
      <c r="J5793" s="6">
        <v>1</v>
      </c>
      <c r="K5793" s="6">
        <v>0</v>
      </c>
      <c r="L5793" s="6"/>
      <c r="M5793" s="6">
        <v>2022</v>
      </c>
      <c r="N5793" s="6" t="s">
        <v>7745</v>
      </c>
      <c r="O5793" s="6" t="s">
        <v>10682</v>
      </c>
      <c r="P5793" s="6"/>
      <c r="Q5793" s="6" t="s">
        <v>7733</v>
      </c>
      <c r="R5793" s="6" t="s">
        <v>7734</v>
      </c>
      <c r="S5793" s="6"/>
      <c r="T5793" s="6" t="s">
        <v>2255</v>
      </c>
      <c r="U5793">
        <f t="shared" si="90"/>
        <v>5</v>
      </c>
    </row>
    <row r="5794" spans="1:21" x14ac:dyDescent="0.2">
      <c r="A5794" s="6" t="s">
        <v>14551</v>
      </c>
      <c r="B5794" s="6" t="s">
        <v>14546</v>
      </c>
      <c r="C5794" s="6">
        <v>3540025</v>
      </c>
      <c r="D5794" s="6" t="s">
        <v>6656</v>
      </c>
      <c r="E5794" s="6" t="s">
        <v>6721</v>
      </c>
      <c r="F5794" s="6" t="s">
        <v>6402</v>
      </c>
      <c r="G5794" s="6">
        <v>1127</v>
      </c>
      <c r="H5794" s="6">
        <v>3889</v>
      </c>
      <c r="I5794" s="6">
        <v>0</v>
      </c>
      <c r="J5794" s="6">
        <v>1</v>
      </c>
      <c r="K5794" s="6">
        <v>0</v>
      </c>
      <c r="L5794" s="6"/>
      <c r="M5794" s="6">
        <v>2022</v>
      </c>
      <c r="N5794" s="6" t="s">
        <v>7745</v>
      </c>
      <c r="O5794" s="6" t="s">
        <v>10682</v>
      </c>
      <c r="P5794" s="6"/>
      <c r="Q5794" s="6" t="s">
        <v>7733</v>
      </c>
      <c r="R5794" s="6" t="s">
        <v>7734</v>
      </c>
      <c r="S5794" s="6"/>
      <c r="T5794" s="6" t="s">
        <v>2254</v>
      </c>
      <c r="U5794">
        <f t="shared" si="90"/>
        <v>4</v>
      </c>
    </row>
    <row r="5795" spans="1:21" x14ac:dyDescent="0.2">
      <c r="A5795" s="6" t="s">
        <v>14551</v>
      </c>
      <c r="B5795" s="6" t="s">
        <v>14546</v>
      </c>
      <c r="C5795" s="6">
        <v>3540025</v>
      </c>
      <c r="D5795" s="6" t="s">
        <v>6771</v>
      </c>
      <c r="E5795" s="6" t="s">
        <v>14552</v>
      </c>
      <c r="F5795" s="6" t="s">
        <v>6402</v>
      </c>
      <c r="G5795" s="6">
        <v>310</v>
      </c>
      <c r="H5795" s="6">
        <v>3889</v>
      </c>
      <c r="I5795" s="6">
        <v>0</v>
      </c>
      <c r="J5795" s="6">
        <v>0</v>
      </c>
      <c r="K5795" s="6">
        <v>0</v>
      </c>
      <c r="L5795" s="6"/>
      <c r="M5795" s="6">
        <v>2022</v>
      </c>
      <c r="N5795" s="6" t="s">
        <v>7745</v>
      </c>
      <c r="O5795" s="6" t="s">
        <v>10682</v>
      </c>
      <c r="P5795" s="6"/>
      <c r="Q5795" s="6" t="s">
        <v>7733</v>
      </c>
      <c r="R5795" s="6" t="s">
        <v>7734</v>
      </c>
      <c r="S5795" s="6"/>
      <c r="T5795" s="6" t="s">
        <v>2258</v>
      </c>
      <c r="U5795">
        <f t="shared" si="90"/>
        <v>3</v>
      </c>
    </row>
    <row r="5796" spans="1:21" x14ac:dyDescent="0.2">
      <c r="A5796" s="6" t="s">
        <v>14551</v>
      </c>
      <c r="B5796" s="6" t="s">
        <v>14546</v>
      </c>
      <c r="C5796" s="6">
        <v>3540025</v>
      </c>
      <c r="D5796" s="6" t="s">
        <v>7153</v>
      </c>
      <c r="E5796" s="6" t="s">
        <v>14553</v>
      </c>
      <c r="F5796" s="6" t="s">
        <v>6402</v>
      </c>
      <c r="G5796" s="6">
        <v>595</v>
      </c>
      <c r="H5796" s="6">
        <v>3889</v>
      </c>
      <c r="I5796" s="6">
        <v>0</v>
      </c>
      <c r="J5796" s="6">
        <v>0</v>
      </c>
      <c r="K5796" s="6">
        <v>0</v>
      </c>
      <c r="L5796" s="6"/>
      <c r="M5796" s="6">
        <v>2022</v>
      </c>
      <c r="N5796" s="6" t="s">
        <v>7745</v>
      </c>
      <c r="O5796" s="6" t="s">
        <v>10682</v>
      </c>
      <c r="P5796" s="6"/>
      <c r="Q5796" s="6" t="s">
        <v>7733</v>
      </c>
      <c r="R5796" s="6" t="s">
        <v>7734</v>
      </c>
      <c r="S5796" s="6"/>
      <c r="T5796" s="6" t="s">
        <v>2259</v>
      </c>
      <c r="U5796">
        <f t="shared" si="90"/>
        <v>2</v>
      </c>
    </row>
    <row r="5797" spans="1:21" x14ac:dyDescent="0.2">
      <c r="A5797" s="6" t="s">
        <v>14551</v>
      </c>
      <c r="B5797" s="6" t="s">
        <v>14546</v>
      </c>
      <c r="C5797" s="6">
        <v>3540025</v>
      </c>
      <c r="D5797" s="6" t="s">
        <v>6749</v>
      </c>
      <c r="E5797" s="6" t="s">
        <v>6544</v>
      </c>
      <c r="F5797" s="6" t="s">
        <v>6402</v>
      </c>
      <c r="G5797" s="6">
        <v>923</v>
      </c>
      <c r="H5797" s="6">
        <v>3889</v>
      </c>
      <c r="I5797" s="6">
        <v>0</v>
      </c>
      <c r="J5797" s="6">
        <v>1</v>
      </c>
      <c r="K5797" s="6">
        <v>0</v>
      </c>
      <c r="L5797" s="6"/>
      <c r="M5797" s="6">
        <v>2022</v>
      </c>
      <c r="N5797" s="6" t="s">
        <v>7745</v>
      </c>
      <c r="O5797" s="6" t="s">
        <v>10682</v>
      </c>
      <c r="P5797" s="6"/>
      <c r="Q5797" s="6" t="s">
        <v>7733</v>
      </c>
      <c r="R5797" s="6" t="s">
        <v>7734</v>
      </c>
      <c r="S5797" s="6"/>
      <c r="T5797" s="6" t="s">
        <v>2253</v>
      </c>
      <c r="U5797">
        <f t="shared" si="90"/>
        <v>1</v>
      </c>
    </row>
    <row r="5798" spans="1:21" x14ac:dyDescent="0.2">
      <c r="A5798" s="6" t="s">
        <v>14554</v>
      </c>
      <c r="B5798" s="6" t="s">
        <v>14546</v>
      </c>
      <c r="C5798" s="6">
        <v>3540025</v>
      </c>
      <c r="D5798" s="6" t="s">
        <v>6461</v>
      </c>
      <c r="E5798" s="6" t="s">
        <v>14555</v>
      </c>
      <c r="F5798" s="6" t="s">
        <v>6402</v>
      </c>
      <c r="G5798" s="6">
        <v>0</v>
      </c>
      <c r="H5798" s="6"/>
      <c r="I5798" s="6">
        <v>1</v>
      </c>
      <c r="J5798" s="6">
        <v>1</v>
      </c>
      <c r="K5798" s="6">
        <v>1</v>
      </c>
      <c r="L5798" s="6"/>
      <c r="M5798" s="6">
        <v>2022</v>
      </c>
      <c r="N5798" s="6" t="s">
        <v>7745</v>
      </c>
      <c r="O5798" s="6" t="s">
        <v>7149</v>
      </c>
      <c r="P5798" s="6"/>
      <c r="Q5798" s="6" t="s">
        <v>7733</v>
      </c>
      <c r="R5798" s="6" t="s">
        <v>7734</v>
      </c>
      <c r="S5798" s="6"/>
      <c r="T5798" s="6" t="s">
        <v>2251</v>
      </c>
      <c r="U5798">
        <f t="shared" si="90"/>
        <v>3</v>
      </c>
    </row>
    <row r="5799" spans="1:21" x14ac:dyDescent="0.2">
      <c r="A5799" s="6" t="s">
        <v>14554</v>
      </c>
      <c r="B5799" s="6" t="s">
        <v>14546</v>
      </c>
      <c r="C5799" s="6">
        <v>3540025</v>
      </c>
      <c r="D5799" s="6" t="s">
        <v>7100</v>
      </c>
      <c r="E5799" s="6" t="s">
        <v>6724</v>
      </c>
      <c r="F5799" s="6" t="s">
        <v>6402</v>
      </c>
      <c r="G5799" s="6">
        <v>0</v>
      </c>
      <c r="H5799" s="6"/>
      <c r="I5799" s="6">
        <v>1</v>
      </c>
      <c r="J5799" s="6">
        <v>1</v>
      </c>
      <c r="K5799" s="6">
        <v>1</v>
      </c>
      <c r="L5799" s="6"/>
      <c r="M5799" s="6">
        <v>2022</v>
      </c>
      <c r="N5799" s="6" t="s">
        <v>7745</v>
      </c>
      <c r="O5799" s="6" t="s">
        <v>7149</v>
      </c>
      <c r="P5799" s="6"/>
      <c r="Q5799" s="6" t="s">
        <v>7733</v>
      </c>
      <c r="R5799" s="6" t="s">
        <v>7734</v>
      </c>
      <c r="S5799" s="6"/>
      <c r="T5799" s="6" t="s">
        <v>2250</v>
      </c>
      <c r="U5799">
        <f t="shared" si="90"/>
        <v>2</v>
      </c>
    </row>
    <row r="5800" spans="1:21" x14ac:dyDescent="0.2">
      <c r="A5800" s="6" t="s">
        <v>14554</v>
      </c>
      <c r="B5800" s="6" t="s">
        <v>14546</v>
      </c>
      <c r="C5800" s="6">
        <v>3540025</v>
      </c>
      <c r="D5800" s="6" t="s">
        <v>6622</v>
      </c>
      <c r="E5800" s="6" t="s">
        <v>8610</v>
      </c>
      <c r="F5800" s="6" t="s">
        <v>6402</v>
      </c>
      <c r="G5800" s="6">
        <v>0</v>
      </c>
      <c r="H5800" s="6"/>
      <c r="I5800" s="6">
        <v>1</v>
      </c>
      <c r="J5800" s="6">
        <v>1</v>
      </c>
      <c r="K5800" s="6">
        <v>1</v>
      </c>
      <c r="L5800" s="6"/>
      <c r="M5800" s="6">
        <v>2022</v>
      </c>
      <c r="N5800" s="6" t="s">
        <v>7745</v>
      </c>
      <c r="O5800" s="6" t="s">
        <v>7149</v>
      </c>
      <c r="P5800" s="6"/>
      <c r="Q5800" s="6" t="s">
        <v>7733</v>
      </c>
      <c r="R5800" s="6" t="s">
        <v>7734</v>
      </c>
      <c r="S5800" s="6"/>
      <c r="T5800" s="6" t="s">
        <v>2249</v>
      </c>
      <c r="U5800">
        <f t="shared" si="90"/>
        <v>1</v>
      </c>
    </row>
    <row r="5801" spans="1:21" x14ac:dyDescent="0.2">
      <c r="A5801" s="6" t="s">
        <v>14556</v>
      </c>
      <c r="B5801" s="6" t="s">
        <v>14557</v>
      </c>
      <c r="C5801" s="6">
        <v>3514014</v>
      </c>
      <c r="D5801" s="6" t="s">
        <v>6671</v>
      </c>
      <c r="E5801" s="6" t="s">
        <v>6481</v>
      </c>
      <c r="F5801" s="6" t="s">
        <v>6402</v>
      </c>
      <c r="G5801" s="6">
        <v>0</v>
      </c>
      <c r="H5801" s="6"/>
      <c r="I5801" s="6">
        <v>1</v>
      </c>
      <c r="J5801" s="6">
        <v>1</v>
      </c>
      <c r="K5801" s="6">
        <v>1</v>
      </c>
      <c r="L5801" s="6"/>
      <c r="M5801" s="6">
        <v>2022</v>
      </c>
      <c r="N5801" s="6" t="s">
        <v>7732</v>
      </c>
      <c r="O5801" s="6">
        <v>99</v>
      </c>
      <c r="P5801" s="6"/>
      <c r="Q5801" s="6" t="s">
        <v>7733</v>
      </c>
      <c r="R5801" s="6" t="s">
        <v>7734</v>
      </c>
      <c r="S5801" s="6"/>
      <c r="T5801" s="6" t="s">
        <v>661</v>
      </c>
      <c r="U5801">
        <f t="shared" si="90"/>
        <v>1</v>
      </c>
    </row>
    <row r="5802" spans="1:21" x14ac:dyDescent="0.2">
      <c r="A5802" s="6" t="s">
        <v>14558</v>
      </c>
      <c r="B5802" s="6" t="s">
        <v>14557</v>
      </c>
      <c r="C5802" s="6">
        <v>3514014</v>
      </c>
      <c r="D5802" s="6" t="s">
        <v>6509</v>
      </c>
      <c r="E5802" s="6" t="s">
        <v>7612</v>
      </c>
      <c r="F5802" s="6" t="s">
        <v>6402</v>
      </c>
      <c r="G5802" s="6">
        <v>0</v>
      </c>
      <c r="H5802" s="6"/>
      <c r="I5802" s="6">
        <v>1</v>
      </c>
      <c r="J5802" s="6">
        <v>1</v>
      </c>
      <c r="K5802" s="6">
        <v>1</v>
      </c>
      <c r="L5802" s="6"/>
      <c r="M5802" s="6">
        <v>2022</v>
      </c>
      <c r="N5802" s="6" t="s">
        <v>7770</v>
      </c>
      <c r="O5802" s="6">
        <v>99</v>
      </c>
      <c r="P5802" s="6"/>
      <c r="Q5802" s="6" t="s">
        <v>7733</v>
      </c>
      <c r="R5802" s="6" t="s">
        <v>7734</v>
      </c>
      <c r="S5802" s="6"/>
      <c r="T5802" s="6" t="s">
        <v>2512</v>
      </c>
      <c r="U5802">
        <f t="shared" si="90"/>
        <v>1</v>
      </c>
    </row>
    <row r="5803" spans="1:21" x14ac:dyDescent="0.2">
      <c r="A5803" s="6" t="s">
        <v>14559</v>
      </c>
      <c r="B5803" s="6" t="s">
        <v>14557</v>
      </c>
      <c r="C5803" s="6">
        <v>3514014</v>
      </c>
      <c r="D5803" s="6" t="s">
        <v>8667</v>
      </c>
      <c r="E5803" s="6" t="s">
        <v>14560</v>
      </c>
      <c r="F5803" s="6" t="s">
        <v>6402</v>
      </c>
      <c r="G5803" s="6">
        <v>374</v>
      </c>
      <c r="H5803" s="6">
        <v>3476</v>
      </c>
      <c r="I5803" s="6">
        <v>0</v>
      </c>
      <c r="J5803" s="6">
        <v>0</v>
      </c>
      <c r="K5803" s="6">
        <v>0</v>
      </c>
      <c r="L5803" s="6"/>
      <c r="M5803" s="6">
        <v>2022</v>
      </c>
      <c r="N5803" s="6" t="s">
        <v>7745</v>
      </c>
      <c r="O5803" s="6">
        <v>99</v>
      </c>
      <c r="P5803" s="6"/>
      <c r="Q5803" s="6" t="s">
        <v>7733</v>
      </c>
      <c r="R5803" s="6" t="s">
        <v>7734</v>
      </c>
      <c r="S5803" s="6"/>
      <c r="T5803" s="6" t="s">
        <v>2513</v>
      </c>
      <c r="U5803">
        <f t="shared" si="90"/>
        <v>6</v>
      </c>
    </row>
    <row r="5804" spans="1:21" x14ac:dyDescent="0.2">
      <c r="A5804" s="6" t="s">
        <v>14559</v>
      </c>
      <c r="B5804" s="6" t="s">
        <v>14557</v>
      </c>
      <c r="C5804" s="6">
        <v>3514014</v>
      </c>
      <c r="D5804" s="6" t="s">
        <v>9834</v>
      </c>
      <c r="E5804" s="6" t="s">
        <v>6690</v>
      </c>
      <c r="F5804" s="6" t="s">
        <v>6402</v>
      </c>
      <c r="G5804" s="6">
        <v>731</v>
      </c>
      <c r="H5804" s="6">
        <v>3476</v>
      </c>
      <c r="I5804" s="6">
        <v>0</v>
      </c>
      <c r="J5804" s="6">
        <v>1</v>
      </c>
      <c r="K5804" s="6">
        <v>0</v>
      </c>
      <c r="L5804" s="6"/>
      <c r="M5804" s="6">
        <v>2022</v>
      </c>
      <c r="N5804" s="6" t="s">
        <v>7745</v>
      </c>
      <c r="O5804" s="6">
        <v>99</v>
      </c>
      <c r="P5804" s="6"/>
      <c r="Q5804" s="6" t="s">
        <v>7733</v>
      </c>
      <c r="R5804" s="6" t="s">
        <v>7734</v>
      </c>
      <c r="S5804" s="6"/>
      <c r="T5804" s="6" t="s">
        <v>2511</v>
      </c>
      <c r="U5804">
        <f t="shared" si="90"/>
        <v>5</v>
      </c>
    </row>
    <row r="5805" spans="1:21" x14ac:dyDescent="0.2">
      <c r="A5805" s="6" t="s">
        <v>14559</v>
      </c>
      <c r="B5805" s="6" t="s">
        <v>14557</v>
      </c>
      <c r="C5805" s="6">
        <v>3514014</v>
      </c>
      <c r="D5805" s="6" t="s">
        <v>7692</v>
      </c>
      <c r="E5805" s="6" t="s">
        <v>14561</v>
      </c>
      <c r="F5805" s="6" t="s">
        <v>6402</v>
      </c>
      <c r="G5805" s="6">
        <v>607</v>
      </c>
      <c r="H5805" s="6">
        <v>3476</v>
      </c>
      <c r="I5805" s="6">
        <v>1</v>
      </c>
      <c r="J5805" s="6">
        <v>0</v>
      </c>
      <c r="K5805" s="6">
        <v>0</v>
      </c>
      <c r="L5805" s="6"/>
      <c r="M5805" s="6">
        <v>2022</v>
      </c>
      <c r="N5805" s="6" t="s">
        <v>7745</v>
      </c>
      <c r="O5805" s="6">
        <v>99</v>
      </c>
      <c r="P5805" s="6"/>
      <c r="Q5805" s="6" t="s">
        <v>7733</v>
      </c>
      <c r="R5805" s="6" t="s">
        <v>7734</v>
      </c>
      <c r="S5805" s="6"/>
      <c r="T5805" s="6" t="s">
        <v>2514</v>
      </c>
      <c r="U5805">
        <f t="shared" si="90"/>
        <v>4</v>
      </c>
    </row>
    <row r="5806" spans="1:21" x14ac:dyDescent="0.2">
      <c r="A5806" s="6" t="s">
        <v>14559</v>
      </c>
      <c r="B5806" s="6" t="s">
        <v>14557</v>
      </c>
      <c r="C5806" s="6">
        <v>3514014</v>
      </c>
      <c r="D5806" s="6" t="s">
        <v>7101</v>
      </c>
      <c r="E5806" s="6" t="s">
        <v>14562</v>
      </c>
      <c r="F5806" s="6" t="s">
        <v>6402</v>
      </c>
      <c r="G5806" s="6">
        <v>609</v>
      </c>
      <c r="H5806" s="6">
        <v>3476</v>
      </c>
      <c r="I5806" s="6">
        <v>0</v>
      </c>
      <c r="J5806" s="6">
        <v>1</v>
      </c>
      <c r="K5806" s="6">
        <v>0</v>
      </c>
      <c r="L5806" s="6"/>
      <c r="M5806" s="6">
        <v>2022</v>
      </c>
      <c r="N5806" s="6" t="s">
        <v>7745</v>
      </c>
      <c r="O5806" s="6">
        <v>99</v>
      </c>
      <c r="P5806" s="6"/>
      <c r="Q5806" s="6" t="s">
        <v>7733</v>
      </c>
      <c r="R5806" s="6" t="s">
        <v>7734</v>
      </c>
      <c r="S5806" s="6"/>
      <c r="T5806" s="6" t="s">
        <v>2510</v>
      </c>
      <c r="U5806">
        <f t="shared" si="90"/>
        <v>3</v>
      </c>
    </row>
    <row r="5807" spans="1:21" x14ac:dyDescent="0.2">
      <c r="A5807" s="6" t="s">
        <v>14559</v>
      </c>
      <c r="B5807" s="6" t="s">
        <v>14557</v>
      </c>
      <c r="C5807" s="6">
        <v>3514014</v>
      </c>
      <c r="D5807" s="6" t="s">
        <v>14563</v>
      </c>
      <c r="E5807" s="6" t="s">
        <v>14564</v>
      </c>
      <c r="F5807" s="6" t="s">
        <v>6402</v>
      </c>
      <c r="G5807" s="6">
        <v>664</v>
      </c>
      <c r="H5807" s="6">
        <v>3476</v>
      </c>
      <c r="I5807" s="6">
        <v>1</v>
      </c>
      <c r="J5807" s="6">
        <v>1</v>
      </c>
      <c r="K5807" s="6">
        <v>0</v>
      </c>
      <c r="L5807" s="6"/>
      <c r="M5807" s="6">
        <v>2022</v>
      </c>
      <c r="N5807" s="6" t="s">
        <v>7745</v>
      </c>
      <c r="O5807" s="6">
        <v>99</v>
      </c>
      <c r="P5807" s="6"/>
      <c r="Q5807" s="6" t="s">
        <v>7733</v>
      </c>
      <c r="R5807" s="6" t="s">
        <v>7734</v>
      </c>
      <c r="S5807" s="6"/>
      <c r="T5807" s="6" t="s">
        <v>2509</v>
      </c>
      <c r="U5807">
        <f t="shared" si="90"/>
        <v>2</v>
      </c>
    </row>
    <row r="5808" spans="1:21" x14ac:dyDescent="0.2">
      <c r="A5808" s="6" t="s">
        <v>14559</v>
      </c>
      <c r="B5808" s="6" t="s">
        <v>14557</v>
      </c>
      <c r="C5808" s="6">
        <v>3514014</v>
      </c>
      <c r="D5808" s="6" t="s">
        <v>8667</v>
      </c>
      <c r="E5808" s="6" t="s">
        <v>14565</v>
      </c>
      <c r="F5808" s="6" t="s">
        <v>6402</v>
      </c>
      <c r="G5808" s="6">
        <v>491</v>
      </c>
      <c r="H5808" s="6">
        <v>3476</v>
      </c>
      <c r="I5808" s="6">
        <v>0</v>
      </c>
      <c r="J5808" s="6">
        <v>0</v>
      </c>
      <c r="K5808" s="6">
        <v>0</v>
      </c>
      <c r="L5808" s="6"/>
      <c r="M5808" s="6">
        <v>2022</v>
      </c>
      <c r="N5808" s="6" t="s">
        <v>7745</v>
      </c>
      <c r="O5808" s="6">
        <v>99</v>
      </c>
      <c r="P5808" s="6"/>
      <c r="Q5808" s="6" t="s">
        <v>7733</v>
      </c>
      <c r="R5808" s="6" t="s">
        <v>7734</v>
      </c>
      <c r="S5808" s="6"/>
      <c r="T5808" s="6" t="s">
        <v>2515</v>
      </c>
      <c r="U5808">
        <f t="shared" si="90"/>
        <v>1</v>
      </c>
    </row>
    <row r="5809" spans="1:21" x14ac:dyDescent="0.2">
      <c r="A5809" s="6" t="s">
        <v>14566</v>
      </c>
      <c r="B5809" s="6" t="s">
        <v>14567</v>
      </c>
      <c r="C5809" s="6">
        <v>3507004</v>
      </c>
      <c r="D5809" s="6" t="s">
        <v>6575</v>
      </c>
      <c r="E5809" s="6" t="s">
        <v>14568</v>
      </c>
      <c r="F5809" s="6" t="s">
        <v>6402</v>
      </c>
      <c r="G5809" s="6">
        <v>1061</v>
      </c>
      <c r="H5809" s="6">
        <v>2646</v>
      </c>
      <c r="I5809" s="6">
        <v>1</v>
      </c>
      <c r="J5809" s="6">
        <v>0</v>
      </c>
      <c r="K5809" s="6">
        <v>0</v>
      </c>
      <c r="L5809" s="6"/>
      <c r="M5809" s="6">
        <v>2022</v>
      </c>
      <c r="N5809" s="6" t="s">
        <v>7732</v>
      </c>
      <c r="O5809" s="6">
        <v>99</v>
      </c>
      <c r="P5809" s="6"/>
      <c r="Q5809" s="6" t="s">
        <v>7733</v>
      </c>
      <c r="R5809" s="6" t="s">
        <v>7734</v>
      </c>
      <c r="S5809" s="6"/>
      <c r="T5809" s="6" t="s">
        <v>690</v>
      </c>
      <c r="U5809">
        <f t="shared" si="90"/>
        <v>2</v>
      </c>
    </row>
    <row r="5810" spans="1:21" x14ac:dyDescent="0.2">
      <c r="A5810" s="6" t="s">
        <v>14566</v>
      </c>
      <c r="B5810" s="6" t="s">
        <v>14567</v>
      </c>
      <c r="C5810" s="6">
        <v>3507004</v>
      </c>
      <c r="D5810" s="6" t="s">
        <v>9890</v>
      </c>
      <c r="E5810" s="6" t="s">
        <v>14569</v>
      </c>
      <c r="F5810" s="6" t="s">
        <v>6402</v>
      </c>
      <c r="G5810" s="6">
        <v>1585</v>
      </c>
      <c r="H5810" s="6">
        <v>2646</v>
      </c>
      <c r="I5810" s="6">
        <v>0</v>
      </c>
      <c r="J5810" s="6">
        <v>1</v>
      </c>
      <c r="K5810" s="6">
        <v>0</v>
      </c>
      <c r="L5810" s="6"/>
      <c r="M5810" s="6">
        <v>2022</v>
      </c>
      <c r="N5810" s="6" t="s">
        <v>7732</v>
      </c>
      <c r="O5810" s="6">
        <v>99</v>
      </c>
      <c r="P5810" s="6"/>
      <c r="Q5810" s="6" t="s">
        <v>7733</v>
      </c>
      <c r="R5810" s="6" t="s">
        <v>7734</v>
      </c>
      <c r="S5810" s="6"/>
      <c r="T5810" s="6" t="s">
        <v>689</v>
      </c>
      <c r="U5810">
        <f t="shared" si="90"/>
        <v>1</v>
      </c>
    </row>
    <row r="5811" spans="1:21" x14ac:dyDescent="0.2">
      <c r="A5811" s="6" t="s">
        <v>14570</v>
      </c>
      <c r="B5811" s="6" t="s">
        <v>14567</v>
      </c>
      <c r="C5811" s="6">
        <v>3507004</v>
      </c>
      <c r="D5811" s="6" t="s">
        <v>6813</v>
      </c>
      <c r="E5811" s="6" t="s">
        <v>10611</v>
      </c>
      <c r="F5811" s="6" t="s">
        <v>6402</v>
      </c>
      <c r="G5811" s="6">
        <v>1667</v>
      </c>
      <c r="H5811" s="6">
        <v>2583</v>
      </c>
      <c r="I5811" s="6">
        <v>0</v>
      </c>
      <c r="J5811" s="6">
        <v>1</v>
      </c>
      <c r="K5811" s="6">
        <v>0</v>
      </c>
      <c r="L5811" s="6"/>
      <c r="M5811" s="6">
        <v>2022</v>
      </c>
      <c r="N5811" s="6" t="s">
        <v>7770</v>
      </c>
      <c r="O5811" s="6">
        <v>99</v>
      </c>
      <c r="P5811" s="6"/>
      <c r="Q5811" s="6" t="s">
        <v>7733</v>
      </c>
      <c r="R5811" s="6" t="s">
        <v>7734</v>
      </c>
      <c r="S5811" s="6"/>
      <c r="T5811" s="6" t="s">
        <v>2647</v>
      </c>
      <c r="U5811">
        <f t="shared" si="90"/>
        <v>2</v>
      </c>
    </row>
    <row r="5812" spans="1:21" x14ac:dyDescent="0.2">
      <c r="A5812" s="6" t="s">
        <v>14570</v>
      </c>
      <c r="B5812" s="6" t="s">
        <v>14567</v>
      </c>
      <c r="C5812" s="6">
        <v>3507004</v>
      </c>
      <c r="D5812" s="6" t="s">
        <v>6530</v>
      </c>
      <c r="E5812" s="6" t="s">
        <v>14571</v>
      </c>
      <c r="F5812" s="6" t="s">
        <v>6402</v>
      </c>
      <c r="G5812" s="6">
        <v>916</v>
      </c>
      <c r="H5812" s="6">
        <v>2583</v>
      </c>
      <c r="I5812" s="6">
        <v>0</v>
      </c>
      <c r="J5812" s="6">
        <v>0</v>
      </c>
      <c r="K5812" s="6">
        <v>0</v>
      </c>
      <c r="L5812" s="6"/>
      <c r="M5812" s="6">
        <v>2022</v>
      </c>
      <c r="N5812" s="6" t="s">
        <v>7770</v>
      </c>
      <c r="O5812" s="6">
        <v>99</v>
      </c>
      <c r="P5812" s="6"/>
      <c r="Q5812" s="6" t="s">
        <v>7733</v>
      </c>
      <c r="R5812" s="6" t="s">
        <v>7734</v>
      </c>
      <c r="S5812" s="6"/>
      <c r="T5812" s="6" t="s">
        <v>2648</v>
      </c>
      <c r="U5812">
        <f t="shared" si="90"/>
        <v>1</v>
      </c>
    </row>
    <row r="5813" spans="1:21" x14ac:dyDescent="0.2">
      <c r="A5813" s="6" t="s">
        <v>14572</v>
      </c>
      <c r="B5813" s="6" t="s">
        <v>14567</v>
      </c>
      <c r="C5813" s="6">
        <v>3507004</v>
      </c>
      <c r="D5813" s="6" t="s">
        <v>7485</v>
      </c>
      <c r="E5813" s="6" t="s">
        <v>6608</v>
      </c>
      <c r="F5813" s="6" t="s">
        <v>6402</v>
      </c>
      <c r="G5813" s="6">
        <v>335</v>
      </c>
      <c r="H5813" s="6">
        <v>905</v>
      </c>
      <c r="I5813" s="6">
        <v>1</v>
      </c>
      <c r="J5813" s="6">
        <v>0</v>
      </c>
      <c r="K5813" s="6">
        <v>0</v>
      </c>
      <c r="L5813" s="6"/>
      <c r="M5813" s="6">
        <v>2022</v>
      </c>
      <c r="N5813" s="6" t="s">
        <v>7745</v>
      </c>
      <c r="O5813" s="6">
        <v>1</v>
      </c>
      <c r="P5813" s="6"/>
      <c r="Q5813" s="6" t="s">
        <v>7733</v>
      </c>
      <c r="R5813" s="6" t="s">
        <v>7734</v>
      </c>
      <c r="S5813" s="6"/>
      <c r="T5813" s="6" t="s">
        <v>2649</v>
      </c>
      <c r="U5813">
        <f t="shared" si="90"/>
        <v>2</v>
      </c>
    </row>
    <row r="5814" spans="1:21" x14ac:dyDescent="0.2">
      <c r="A5814" s="6" t="s">
        <v>14572</v>
      </c>
      <c r="B5814" s="6" t="s">
        <v>14567</v>
      </c>
      <c r="C5814" s="6">
        <v>3507004</v>
      </c>
      <c r="D5814" s="6" t="s">
        <v>6442</v>
      </c>
      <c r="E5814" s="6" t="s">
        <v>8953</v>
      </c>
      <c r="F5814" s="6" t="s">
        <v>6402</v>
      </c>
      <c r="G5814" s="6">
        <v>570</v>
      </c>
      <c r="H5814" s="6">
        <v>905</v>
      </c>
      <c r="I5814" s="6">
        <v>0</v>
      </c>
      <c r="J5814" s="6">
        <v>1</v>
      </c>
      <c r="K5814" s="6">
        <v>0</v>
      </c>
      <c r="L5814" s="6"/>
      <c r="M5814" s="6">
        <v>2022</v>
      </c>
      <c r="N5814" s="6" t="s">
        <v>7745</v>
      </c>
      <c r="O5814" s="6">
        <v>1</v>
      </c>
      <c r="P5814" s="6"/>
      <c r="Q5814" s="6" t="s">
        <v>7733</v>
      </c>
      <c r="R5814" s="6" t="s">
        <v>7734</v>
      </c>
      <c r="S5814" s="6"/>
      <c r="T5814" s="6" t="s">
        <v>2646</v>
      </c>
      <c r="U5814">
        <f t="shared" si="90"/>
        <v>1</v>
      </c>
    </row>
    <row r="5815" spans="1:21" x14ac:dyDescent="0.2">
      <c r="A5815" s="6" t="s">
        <v>14573</v>
      </c>
      <c r="B5815" s="6" t="s">
        <v>14567</v>
      </c>
      <c r="C5815" s="6">
        <v>3507004</v>
      </c>
      <c r="D5815" s="6" t="s">
        <v>7475</v>
      </c>
      <c r="E5815" s="6" t="s">
        <v>6608</v>
      </c>
      <c r="F5815" s="6" t="s">
        <v>6402</v>
      </c>
      <c r="G5815" s="6">
        <v>392</v>
      </c>
      <c r="H5815" s="6">
        <v>867</v>
      </c>
      <c r="I5815" s="6">
        <v>0</v>
      </c>
      <c r="J5815" s="6">
        <v>0</v>
      </c>
      <c r="K5815" s="6">
        <v>0</v>
      </c>
      <c r="L5815" s="6"/>
      <c r="M5815" s="6">
        <v>2022</v>
      </c>
      <c r="N5815" s="6" t="s">
        <v>7745</v>
      </c>
      <c r="O5815" s="6">
        <v>2</v>
      </c>
      <c r="P5815" s="6"/>
      <c r="Q5815" s="6" t="s">
        <v>7733</v>
      </c>
      <c r="R5815" s="6" t="s">
        <v>7734</v>
      </c>
      <c r="S5815" s="6"/>
      <c r="T5815" s="6" t="s">
        <v>2650</v>
      </c>
      <c r="U5815">
        <f t="shared" si="90"/>
        <v>2</v>
      </c>
    </row>
    <row r="5816" spans="1:21" x14ac:dyDescent="0.2">
      <c r="A5816" s="6" t="s">
        <v>14573</v>
      </c>
      <c r="B5816" s="6" t="s">
        <v>14567</v>
      </c>
      <c r="C5816" s="6">
        <v>3507004</v>
      </c>
      <c r="D5816" s="6" t="s">
        <v>14574</v>
      </c>
      <c r="E5816" s="6" t="s">
        <v>14575</v>
      </c>
      <c r="F5816" s="6" t="s">
        <v>6402</v>
      </c>
      <c r="G5816" s="6">
        <v>475</v>
      </c>
      <c r="H5816" s="6">
        <v>867</v>
      </c>
      <c r="I5816" s="6">
        <v>0</v>
      </c>
      <c r="J5816" s="6">
        <v>1</v>
      </c>
      <c r="K5816" s="6">
        <v>0</v>
      </c>
      <c r="L5816" s="6"/>
      <c r="M5816" s="6">
        <v>2022</v>
      </c>
      <c r="N5816" s="6" t="s">
        <v>7745</v>
      </c>
      <c r="O5816" s="6">
        <v>2</v>
      </c>
      <c r="P5816" s="6"/>
      <c r="Q5816" s="6" t="s">
        <v>7733</v>
      </c>
      <c r="R5816" s="6" t="s">
        <v>7734</v>
      </c>
      <c r="S5816" s="6"/>
      <c r="T5816" s="6" t="s">
        <v>2645</v>
      </c>
      <c r="U5816">
        <f t="shared" si="90"/>
        <v>1</v>
      </c>
    </row>
    <row r="5817" spans="1:21" x14ac:dyDescent="0.2">
      <c r="A5817" s="6" t="s">
        <v>14576</v>
      </c>
      <c r="B5817" s="6" t="s">
        <v>14567</v>
      </c>
      <c r="C5817" s="6">
        <v>3507004</v>
      </c>
      <c r="D5817" s="6" t="s">
        <v>6548</v>
      </c>
      <c r="E5817" s="6" t="s">
        <v>6581</v>
      </c>
      <c r="F5817" s="6" t="s">
        <v>6402</v>
      </c>
      <c r="G5817" s="6">
        <v>524</v>
      </c>
      <c r="H5817" s="6">
        <v>791</v>
      </c>
      <c r="I5817" s="6">
        <v>0</v>
      </c>
      <c r="J5817" s="6">
        <v>1</v>
      </c>
      <c r="K5817" s="6">
        <v>0</v>
      </c>
      <c r="L5817" s="6"/>
      <c r="M5817" s="6">
        <v>2022</v>
      </c>
      <c r="N5817" s="6" t="s">
        <v>7745</v>
      </c>
      <c r="O5817" s="6">
        <v>3</v>
      </c>
      <c r="P5817" s="6"/>
      <c r="Q5817" s="6" t="s">
        <v>7733</v>
      </c>
      <c r="R5817" s="6" t="s">
        <v>7734</v>
      </c>
      <c r="S5817" s="6"/>
      <c r="T5817" s="6" t="s">
        <v>2644</v>
      </c>
      <c r="U5817">
        <f t="shared" si="90"/>
        <v>2</v>
      </c>
    </row>
    <row r="5818" spans="1:21" x14ac:dyDescent="0.2">
      <c r="A5818" s="6" t="s">
        <v>14576</v>
      </c>
      <c r="B5818" s="6" t="s">
        <v>14567</v>
      </c>
      <c r="C5818" s="6">
        <v>3507004</v>
      </c>
      <c r="D5818" s="6" t="s">
        <v>6434</v>
      </c>
      <c r="E5818" s="6" t="s">
        <v>7878</v>
      </c>
      <c r="F5818" s="6" t="s">
        <v>6402</v>
      </c>
      <c r="G5818" s="6">
        <v>267</v>
      </c>
      <c r="H5818" s="6">
        <v>791</v>
      </c>
      <c r="I5818" s="6">
        <v>0</v>
      </c>
      <c r="J5818" s="6">
        <v>0</v>
      </c>
      <c r="K5818" s="6">
        <v>0</v>
      </c>
      <c r="L5818" s="6"/>
      <c r="M5818" s="6">
        <v>2022</v>
      </c>
      <c r="N5818" s="6" t="s">
        <v>7745</v>
      </c>
      <c r="O5818" s="6">
        <v>3</v>
      </c>
      <c r="P5818" s="6"/>
      <c r="Q5818" s="6" t="s">
        <v>7733</v>
      </c>
      <c r="R5818" s="6" t="s">
        <v>7734</v>
      </c>
      <c r="S5818" s="6"/>
      <c r="T5818" s="6" t="s">
        <v>2651</v>
      </c>
      <c r="U5818">
        <f t="shared" si="90"/>
        <v>1</v>
      </c>
    </row>
    <row r="5819" spans="1:21" x14ac:dyDescent="0.2">
      <c r="A5819" s="6" t="s">
        <v>14577</v>
      </c>
      <c r="B5819" s="6" t="s">
        <v>14578</v>
      </c>
      <c r="C5819" s="6">
        <v>3507014</v>
      </c>
      <c r="D5819" s="6" t="s">
        <v>8513</v>
      </c>
      <c r="E5819" s="6" t="s">
        <v>14579</v>
      </c>
      <c r="F5819" s="6" t="s">
        <v>6402</v>
      </c>
      <c r="G5819" s="6">
        <v>1529</v>
      </c>
      <c r="H5819" s="6">
        <v>2708</v>
      </c>
      <c r="I5819" s="6">
        <v>1</v>
      </c>
      <c r="J5819" s="6">
        <v>1</v>
      </c>
      <c r="K5819" s="6">
        <v>0</v>
      </c>
      <c r="L5819" s="6"/>
      <c r="M5819" s="6">
        <v>2022</v>
      </c>
      <c r="N5819" s="6" t="s">
        <v>7732</v>
      </c>
      <c r="O5819" s="6">
        <v>99</v>
      </c>
      <c r="P5819" s="6"/>
      <c r="Q5819" s="6" t="s">
        <v>7733</v>
      </c>
      <c r="R5819" s="6" t="s">
        <v>7734</v>
      </c>
      <c r="S5819" s="6"/>
      <c r="T5819" s="6" t="s">
        <v>691</v>
      </c>
      <c r="U5819">
        <f t="shared" si="90"/>
        <v>2</v>
      </c>
    </row>
    <row r="5820" spans="1:21" x14ac:dyDescent="0.2">
      <c r="A5820" s="6" t="s">
        <v>14577</v>
      </c>
      <c r="B5820" s="6" t="s">
        <v>14578</v>
      </c>
      <c r="C5820" s="6">
        <v>3507014</v>
      </c>
      <c r="D5820" s="6" t="s">
        <v>6838</v>
      </c>
      <c r="E5820" s="6" t="s">
        <v>7163</v>
      </c>
      <c r="F5820" s="6" t="s">
        <v>6402</v>
      </c>
      <c r="G5820" s="6">
        <v>1179</v>
      </c>
      <c r="H5820" s="6">
        <v>2708</v>
      </c>
      <c r="I5820" s="6">
        <v>0</v>
      </c>
      <c r="J5820" s="6">
        <v>0</v>
      </c>
      <c r="K5820" s="6">
        <v>0</v>
      </c>
      <c r="L5820" s="6"/>
      <c r="M5820" s="6">
        <v>2022</v>
      </c>
      <c r="N5820" s="6" t="s">
        <v>7732</v>
      </c>
      <c r="O5820" s="6">
        <v>99</v>
      </c>
      <c r="P5820" s="6"/>
      <c r="Q5820" s="6" t="s">
        <v>7733</v>
      </c>
      <c r="R5820" s="6" t="s">
        <v>7734</v>
      </c>
      <c r="S5820" s="6"/>
      <c r="T5820" s="6" t="s">
        <v>692</v>
      </c>
      <c r="U5820">
        <f t="shared" si="90"/>
        <v>1</v>
      </c>
    </row>
    <row r="5821" spans="1:21" x14ac:dyDescent="0.2">
      <c r="A5821" s="6" t="s">
        <v>14580</v>
      </c>
      <c r="B5821" s="6" t="s">
        <v>14578</v>
      </c>
      <c r="C5821" s="6">
        <v>3507014</v>
      </c>
      <c r="D5821" s="6" t="s">
        <v>6650</v>
      </c>
      <c r="E5821" s="6" t="s">
        <v>14581</v>
      </c>
      <c r="F5821" s="6" t="s">
        <v>6402</v>
      </c>
      <c r="G5821" s="6">
        <v>0</v>
      </c>
      <c r="H5821" s="6"/>
      <c r="I5821" s="6">
        <v>1</v>
      </c>
      <c r="J5821" s="6">
        <v>1</v>
      </c>
      <c r="K5821" s="6">
        <v>1</v>
      </c>
      <c r="L5821" s="6"/>
      <c r="M5821" s="6">
        <v>2022</v>
      </c>
      <c r="N5821" s="6" t="s">
        <v>7745</v>
      </c>
      <c r="O5821" s="6">
        <v>99</v>
      </c>
      <c r="P5821" s="6"/>
      <c r="Q5821" s="6" t="s">
        <v>7733</v>
      </c>
      <c r="R5821" s="6" t="s">
        <v>7734</v>
      </c>
      <c r="S5821" s="6"/>
      <c r="T5821" s="6" t="s">
        <v>2656</v>
      </c>
      <c r="U5821">
        <f t="shared" si="90"/>
        <v>6</v>
      </c>
    </row>
    <row r="5822" spans="1:21" x14ac:dyDescent="0.2">
      <c r="A5822" s="6" t="s">
        <v>14580</v>
      </c>
      <c r="B5822" s="6" t="s">
        <v>14578</v>
      </c>
      <c r="C5822" s="6">
        <v>3507014</v>
      </c>
      <c r="D5822" s="6" t="s">
        <v>7303</v>
      </c>
      <c r="E5822" s="6" t="s">
        <v>14582</v>
      </c>
      <c r="F5822" s="6" t="s">
        <v>6402</v>
      </c>
      <c r="G5822" s="6">
        <v>0</v>
      </c>
      <c r="H5822" s="6"/>
      <c r="I5822" s="6">
        <v>1</v>
      </c>
      <c r="J5822" s="6">
        <v>1</v>
      </c>
      <c r="K5822" s="6">
        <v>1</v>
      </c>
      <c r="L5822" s="6"/>
      <c r="M5822" s="6">
        <v>2022</v>
      </c>
      <c r="N5822" s="6" t="s">
        <v>7745</v>
      </c>
      <c r="O5822" s="6">
        <v>99</v>
      </c>
      <c r="P5822" s="6"/>
      <c r="Q5822" s="6" t="s">
        <v>7733</v>
      </c>
      <c r="R5822" s="6" t="s">
        <v>7734</v>
      </c>
      <c r="S5822" s="6"/>
      <c r="T5822" s="6" t="s">
        <v>2655</v>
      </c>
      <c r="U5822">
        <f t="shared" si="90"/>
        <v>5</v>
      </c>
    </row>
    <row r="5823" spans="1:21" x14ac:dyDescent="0.2">
      <c r="A5823" s="6" t="s">
        <v>14580</v>
      </c>
      <c r="B5823" s="6" t="s">
        <v>14578</v>
      </c>
      <c r="C5823" s="6">
        <v>3507014</v>
      </c>
      <c r="D5823" s="6" t="s">
        <v>14583</v>
      </c>
      <c r="E5823" s="6" t="s">
        <v>7889</v>
      </c>
      <c r="F5823" s="6" t="s">
        <v>6402</v>
      </c>
      <c r="G5823" s="6">
        <v>0</v>
      </c>
      <c r="H5823" s="6"/>
      <c r="I5823" s="6">
        <v>1</v>
      </c>
      <c r="J5823" s="6">
        <v>1</v>
      </c>
      <c r="K5823" s="6">
        <v>1</v>
      </c>
      <c r="L5823" s="6"/>
      <c r="M5823" s="6">
        <v>2022</v>
      </c>
      <c r="N5823" s="6" t="s">
        <v>7745</v>
      </c>
      <c r="O5823" s="6">
        <v>99</v>
      </c>
      <c r="P5823" s="6"/>
      <c r="Q5823" s="6" t="s">
        <v>7733</v>
      </c>
      <c r="R5823" s="6" t="s">
        <v>7734</v>
      </c>
      <c r="S5823" s="6"/>
      <c r="T5823" s="6" t="s">
        <v>2654</v>
      </c>
      <c r="U5823">
        <f t="shared" si="90"/>
        <v>4</v>
      </c>
    </row>
    <row r="5824" spans="1:21" x14ac:dyDescent="0.2">
      <c r="A5824" s="6" t="s">
        <v>14580</v>
      </c>
      <c r="B5824" s="6" t="s">
        <v>14578</v>
      </c>
      <c r="C5824" s="6">
        <v>3507014</v>
      </c>
      <c r="D5824" s="6" t="s">
        <v>6423</v>
      </c>
      <c r="E5824" s="6" t="s">
        <v>11389</v>
      </c>
      <c r="F5824" s="6" t="s">
        <v>6402</v>
      </c>
      <c r="G5824" s="6">
        <v>0</v>
      </c>
      <c r="H5824" s="6"/>
      <c r="I5824" s="6">
        <v>1</v>
      </c>
      <c r="J5824" s="6">
        <v>1</v>
      </c>
      <c r="K5824" s="6">
        <v>1</v>
      </c>
      <c r="L5824" s="6"/>
      <c r="M5824" s="6">
        <v>2022</v>
      </c>
      <c r="N5824" s="6" t="s">
        <v>7745</v>
      </c>
      <c r="O5824" s="6">
        <v>99</v>
      </c>
      <c r="P5824" s="6"/>
      <c r="Q5824" s="6" t="s">
        <v>7733</v>
      </c>
      <c r="R5824" s="6" t="s">
        <v>7734</v>
      </c>
      <c r="S5824" s="6"/>
      <c r="T5824" s="6" t="s">
        <v>2653</v>
      </c>
      <c r="U5824">
        <f t="shared" si="90"/>
        <v>3</v>
      </c>
    </row>
    <row r="5825" spans="1:21" x14ac:dyDescent="0.2">
      <c r="A5825" s="6" t="s">
        <v>14580</v>
      </c>
      <c r="B5825" s="6" t="s">
        <v>14578</v>
      </c>
      <c r="C5825" s="6">
        <v>3507014</v>
      </c>
      <c r="D5825" s="6" t="s">
        <v>6483</v>
      </c>
      <c r="E5825" s="6" t="s">
        <v>10026</v>
      </c>
      <c r="F5825" s="6" t="s">
        <v>6402</v>
      </c>
      <c r="G5825" s="6">
        <v>0</v>
      </c>
      <c r="H5825" s="6"/>
      <c r="I5825" s="6">
        <v>0</v>
      </c>
      <c r="J5825" s="6">
        <v>1</v>
      </c>
      <c r="K5825" s="6">
        <v>1</v>
      </c>
      <c r="L5825" s="6"/>
      <c r="M5825" s="6">
        <v>2022</v>
      </c>
      <c r="N5825" s="6" t="s">
        <v>7745</v>
      </c>
      <c r="O5825" s="6">
        <v>99</v>
      </c>
      <c r="P5825" s="6"/>
      <c r="Q5825" s="6" t="s">
        <v>7733</v>
      </c>
      <c r="R5825" s="6" t="s">
        <v>7734</v>
      </c>
      <c r="S5825" s="6"/>
      <c r="T5825" s="6" t="s">
        <v>2652</v>
      </c>
      <c r="U5825">
        <f t="shared" si="90"/>
        <v>2</v>
      </c>
    </row>
    <row r="5826" spans="1:21" x14ac:dyDescent="0.2">
      <c r="A5826" s="6" t="s">
        <v>14580</v>
      </c>
      <c r="B5826" s="6" t="s">
        <v>14578</v>
      </c>
      <c r="C5826" s="6">
        <v>3507014</v>
      </c>
      <c r="D5826" s="6" t="s">
        <v>6580</v>
      </c>
      <c r="E5826" s="6" t="s">
        <v>6544</v>
      </c>
      <c r="F5826" s="6" t="s">
        <v>6402</v>
      </c>
      <c r="G5826" s="6">
        <v>0</v>
      </c>
      <c r="H5826" s="6"/>
      <c r="I5826" s="6">
        <v>1</v>
      </c>
      <c r="J5826" s="6">
        <v>1</v>
      </c>
      <c r="K5826" s="6">
        <v>1</v>
      </c>
      <c r="L5826" s="6"/>
      <c r="M5826" s="6">
        <v>2022</v>
      </c>
      <c r="N5826" s="6" t="s">
        <v>7745</v>
      </c>
      <c r="O5826" s="6">
        <v>99</v>
      </c>
      <c r="P5826" s="6"/>
      <c r="Q5826" s="6" t="s">
        <v>7733</v>
      </c>
      <c r="R5826" s="6" t="s">
        <v>7734</v>
      </c>
      <c r="S5826" s="6"/>
      <c r="T5826" s="6" t="s">
        <v>702</v>
      </c>
      <c r="U5826">
        <f t="shared" si="90"/>
        <v>1</v>
      </c>
    </row>
    <row r="5827" spans="1:21" x14ac:dyDescent="0.2">
      <c r="A5827" s="6" t="s">
        <v>14584</v>
      </c>
      <c r="B5827" s="6" t="s">
        <v>14585</v>
      </c>
      <c r="C5827" s="6">
        <v>3547008</v>
      </c>
      <c r="D5827" s="6" t="s">
        <v>6482</v>
      </c>
      <c r="E5827" s="6" t="s">
        <v>14586</v>
      </c>
      <c r="F5827" s="6" t="s">
        <v>6402</v>
      </c>
      <c r="G5827" s="6">
        <v>633</v>
      </c>
      <c r="H5827" s="6">
        <v>1770</v>
      </c>
      <c r="I5827" s="6">
        <v>0</v>
      </c>
      <c r="J5827" s="6">
        <v>0</v>
      </c>
      <c r="K5827" s="6">
        <v>0</v>
      </c>
      <c r="L5827" s="6"/>
      <c r="M5827" s="6">
        <v>2022</v>
      </c>
      <c r="N5827" s="6" t="s">
        <v>7732</v>
      </c>
      <c r="O5827" s="6">
        <v>99</v>
      </c>
      <c r="P5827" s="6"/>
      <c r="Q5827" s="6" t="s">
        <v>7733</v>
      </c>
      <c r="R5827" s="6" t="s">
        <v>7734</v>
      </c>
      <c r="S5827" s="6"/>
      <c r="T5827" s="6" t="s">
        <v>749</v>
      </c>
      <c r="U5827">
        <f t="shared" ref="U5827:U5890" si="91">COUNTIF(A5827:A12127,A5827)</f>
        <v>4</v>
      </c>
    </row>
    <row r="5828" spans="1:21" x14ac:dyDescent="0.2">
      <c r="A5828" s="6" t="s">
        <v>14584</v>
      </c>
      <c r="B5828" s="6" t="s">
        <v>14585</v>
      </c>
      <c r="C5828" s="6">
        <v>3547008</v>
      </c>
      <c r="D5828" s="6" t="s">
        <v>6493</v>
      </c>
      <c r="E5828" s="6" t="s">
        <v>14587</v>
      </c>
      <c r="F5828" s="6" t="s">
        <v>6402</v>
      </c>
      <c r="G5828" s="6">
        <v>245</v>
      </c>
      <c r="H5828" s="6">
        <v>1770</v>
      </c>
      <c r="I5828" s="6">
        <v>0</v>
      </c>
      <c r="J5828" s="6">
        <v>0</v>
      </c>
      <c r="K5828" s="6">
        <v>0</v>
      </c>
      <c r="L5828" s="6"/>
      <c r="M5828" s="6">
        <v>2022</v>
      </c>
      <c r="N5828" s="6" t="s">
        <v>7732</v>
      </c>
      <c r="O5828" s="6">
        <v>99</v>
      </c>
      <c r="P5828" s="6"/>
      <c r="Q5828" s="6" t="s">
        <v>7733</v>
      </c>
      <c r="R5828" s="6" t="s">
        <v>7734</v>
      </c>
      <c r="S5828" s="6"/>
      <c r="T5828" s="6" t="s">
        <v>750</v>
      </c>
      <c r="U5828">
        <f t="shared" si="91"/>
        <v>3</v>
      </c>
    </row>
    <row r="5829" spans="1:21" x14ac:dyDescent="0.2">
      <c r="A5829" s="6" t="s">
        <v>14584</v>
      </c>
      <c r="B5829" s="6" t="s">
        <v>14585</v>
      </c>
      <c r="C5829" s="6">
        <v>3547008</v>
      </c>
      <c r="D5829" s="6" t="s">
        <v>7638</v>
      </c>
      <c r="E5829" s="6" t="s">
        <v>14588</v>
      </c>
      <c r="F5829" s="6" t="s">
        <v>6402</v>
      </c>
      <c r="G5829" s="6">
        <v>26</v>
      </c>
      <c r="H5829" s="6">
        <v>1770</v>
      </c>
      <c r="I5829" s="6">
        <v>0</v>
      </c>
      <c r="J5829" s="6">
        <v>0</v>
      </c>
      <c r="K5829" s="6">
        <v>0</v>
      </c>
      <c r="L5829" s="6"/>
      <c r="M5829" s="6">
        <v>2022</v>
      </c>
      <c r="N5829" s="6" t="s">
        <v>7732</v>
      </c>
      <c r="O5829" s="6">
        <v>99</v>
      </c>
      <c r="P5829" s="6"/>
      <c r="Q5829" s="6" t="s">
        <v>7733</v>
      </c>
      <c r="R5829" s="6" t="s">
        <v>7734</v>
      </c>
      <c r="S5829" s="6"/>
      <c r="T5829" s="6" t="s">
        <v>751</v>
      </c>
      <c r="U5829">
        <f t="shared" si="91"/>
        <v>2</v>
      </c>
    </row>
    <row r="5830" spans="1:21" x14ac:dyDescent="0.2">
      <c r="A5830" s="6" t="s">
        <v>14584</v>
      </c>
      <c r="B5830" s="6" t="s">
        <v>14585</v>
      </c>
      <c r="C5830" s="6">
        <v>3547008</v>
      </c>
      <c r="D5830" s="6" t="s">
        <v>6580</v>
      </c>
      <c r="E5830" s="6" t="s">
        <v>12194</v>
      </c>
      <c r="F5830" s="6" t="s">
        <v>6402</v>
      </c>
      <c r="G5830" s="6">
        <v>866</v>
      </c>
      <c r="H5830" s="6">
        <v>1770</v>
      </c>
      <c r="I5830" s="6">
        <v>0</v>
      </c>
      <c r="J5830" s="6">
        <v>1</v>
      </c>
      <c r="K5830" s="6">
        <v>0</v>
      </c>
      <c r="L5830" s="6"/>
      <c r="M5830" s="6">
        <v>2022</v>
      </c>
      <c r="N5830" s="6" t="s">
        <v>7732</v>
      </c>
      <c r="O5830" s="6">
        <v>99</v>
      </c>
      <c r="P5830" s="6"/>
      <c r="Q5830" s="6" t="s">
        <v>7733</v>
      </c>
      <c r="R5830" s="6" t="s">
        <v>7734</v>
      </c>
      <c r="S5830" s="6"/>
      <c r="T5830" s="6" t="s">
        <v>748</v>
      </c>
      <c r="U5830">
        <f t="shared" si="91"/>
        <v>1</v>
      </c>
    </row>
    <row r="5831" spans="1:21" x14ac:dyDescent="0.2">
      <c r="A5831" s="6" t="s">
        <v>14589</v>
      </c>
      <c r="B5831" s="6" t="s">
        <v>14585</v>
      </c>
      <c r="C5831" s="6">
        <v>3547008</v>
      </c>
      <c r="D5831" s="6" t="s">
        <v>6559</v>
      </c>
      <c r="E5831" s="6" t="s">
        <v>6441</v>
      </c>
      <c r="F5831" s="6" t="s">
        <v>6402</v>
      </c>
      <c r="G5831" s="6">
        <v>115</v>
      </c>
      <c r="H5831" s="6">
        <v>2258</v>
      </c>
      <c r="I5831" s="6">
        <v>0</v>
      </c>
      <c r="J5831" s="6">
        <v>0</v>
      </c>
      <c r="K5831" s="6">
        <v>0</v>
      </c>
      <c r="L5831" s="6"/>
      <c r="M5831" s="6">
        <v>2022</v>
      </c>
      <c r="N5831" s="6" t="s">
        <v>7745</v>
      </c>
      <c r="O5831" s="6">
        <v>1</v>
      </c>
      <c r="P5831" s="6"/>
      <c r="Q5831" s="6" t="s">
        <v>7733</v>
      </c>
      <c r="R5831" s="6" t="s">
        <v>7734</v>
      </c>
      <c r="S5831" s="6"/>
      <c r="T5831" s="6" t="s">
        <v>2912</v>
      </c>
      <c r="U5831">
        <f t="shared" si="91"/>
        <v>7</v>
      </c>
    </row>
    <row r="5832" spans="1:21" x14ac:dyDescent="0.2">
      <c r="A5832" s="6" t="s">
        <v>14589</v>
      </c>
      <c r="B5832" s="6" t="s">
        <v>14585</v>
      </c>
      <c r="C5832" s="6">
        <v>3547008</v>
      </c>
      <c r="D5832" s="6" t="s">
        <v>6871</v>
      </c>
      <c r="E5832" s="6" t="s">
        <v>14590</v>
      </c>
      <c r="F5832" s="6" t="s">
        <v>6402</v>
      </c>
      <c r="G5832" s="6">
        <v>66</v>
      </c>
      <c r="H5832" s="6">
        <v>2258</v>
      </c>
      <c r="I5832" s="6">
        <v>0</v>
      </c>
      <c r="J5832" s="6">
        <v>0</v>
      </c>
      <c r="K5832" s="6">
        <v>0</v>
      </c>
      <c r="L5832" s="6"/>
      <c r="M5832" s="6">
        <v>2022</v>
      </c>
      <c r="N5832" s="6" t="s">
        <v>7745</v>
      </c>
      <c r="O5832" s="6">
        <v>1</v>
      </c>
      <c r="P5832" s="6"/>
      <c r="Q5832" s="6" t="s">
        <v>7733</v>
      </c>
      <c r="R5832" s="6" t="s">
        <v>7734</v>
      </c>
      <c r="S5832" s="6"/>
      <c r="T5832" s="6" t="s">
        <v>2913</v>
      </c>
      <c r="U5832">
        <f t="shared" si="91"/>
        <v>6</v>
      </c>
    </row>
    <row r="5833" spans="1:21" x14ac:dyDescent="0.2">
      <c r="A5833" s="6" t="s">
        <v>14589</v>
      </c>
      <c r="B5833" s="6" t="s">
        <v>14585</v>
      </c>
      <c r="C5833" s="6">
        <v>3547008</v>
      </c>
      <c r="D5833" s="6" t="s">
        <v>6851</v>
      </c>
      <c r="E5833" s="6" t="s">
        <v>14591</v>
      </c>
      <c r="F5833" s="6" t="s">
        <v>6402</v>
      </c>
      <c r="G5833" s="6">
        <v>139</v>
      </c>
      <c r="H5833" s="6">
        <v>2258</v>
      </c>
      <c r="I5833" s="6">
        <v>0</v>
      </c>
      <c r="J5833" s="6">
        <v>0</v>
      </c>
      <c r="K5833" s="6">
        <v>0</v>
      </c>
      <c r="L5833" s="6"/>
      <c r="M5833" s="6">
        <v>2022</v>
      </c>
      <c r="N5833" s="6" t="s">
        <v>7745</v>
      </c>
      <c r="O5833" s="6">
        <v>1</v>
      </c>
      <c r="P5833" s="6"/>
      <c r="Q5833" s="6" t="s">
        <v>7733</v>
      </c>
      <c r="R5833" s="6" t="s">
        <v>7734</v>
      </c>
      <c r="S5833" s="6"/>
      <c r="T5833" s="6" t="s">
        <v>2914</v>
      </c>
      <c r="U5833">
        <f t="shared" si="91"/>
        <v>5</v>
      </c>
    </row>
    <row r="5834" spans="1:21" x14ac:dyDescent="0.2">
      <c r="A5834" s="6" t="s">
        <v>14589</v>
      </c>
      <c r="B5834" s="6" t="s">
        <v>14585</v>
      </c>
      <c r="C5834" s="6">
        <v>3547008</v>
      </c>
      <c r="D5834" s="6" t="s">
        <v>6550</v>
      </c>
      <c r="E5834" s="6" t="s">
        <v>10585</v>
      </c>
      <c r="F5834" s="6" t="s">
        <v>6402</v>
      </c>
      <c r="G5834" s="6">
        <v>751</v>
      </c>
      <c r="H5834" s="6">
        <v>2258</v>
      </c>
      <c r="I5834" s="6">
        <v>0</v>
      </c>
      <c r="J5834" s="6">
        <v>1</v>
      </c>
      <c r="K5834" s="6">
        <v>0</v>
      </c>
      <c r="L5834" s="6"/>
      <c r="M5834" s="6">
        <v>2022</v>
      </c>
      <c r="N5834" s="6" t="s">
        <v>7745</v>
      </c>
      <c r="O5834" s="6">
        <v>1</v>
      </c>
      <c r="P5834" s="6"/>
      <c r="Q5834" s="6" t="s">
        <v>7733</v>
      </c>
      <c r="R5834" s="6" t="s">
        <v>7734</v>
      </c>
      <c r="S5834" s="6"/>
      <c r="T5834" s="6" t="s">
        <v>2911</v>
      </c>
      <c r="U5834">
        <f t="shared" si="91"/>
        <v>4</v>
      </c>
    </row>
    <row r="5835" spans="1:21" x14ac:dyDescent="0.2">
      <c r="A5835" s="6" t="s">
        <v>14589</v>
      </c>
      <c r="B5835" s="6" t="s">
        <v>14585</v>
      </c>
      <c r="C5835" s="6">
        <v>3547008</v>
      </c>
      <c r="D5835" s="6" t="s">
        <v>6548</v>
      </c>
      <c r="E5835" s="6" t="s">
        <v>6424</v>
      </c>
      <c r="F5835" s="6" t="s">
        <v>6402</v>
      </c>
      <c r="G5835" s="6">
        <v>258</v>
      </c>
      <c r="H5835" s="6">
        <v>2258</v>
      </c>
      <c r="I5835" s="6">
        <v>0</v>
      </c>
      <c r="J5835" s="6">
        <v>0</v>
      </c>
      <c r="K5835" s="6">
        <v>0</v>
      </c>
      <c r="L5835" s="6"/>
      <c r="M5835" s="6">
        <v>2022</v>
      </c>
      <c r="N5835" s="6" t="s">
        <v>7745</v>
      </c>
      <c r="O5835" s="6">
        <v>1</v>
      </c>
      <c r="P5835" s="6"/>
      <c r="Q5835" s="6" t="s">
        <v>7733</v>
      </c>
      <c r="R5835" s="6" t="s">
        <v>7734</v>
      </c>
      <c r="S5835" s="6"/>
      <c r="T5835" s="6" t="s">
        <v>2915</v>
      </c>
      <c r="U5835">
        <f t="shared" si="91"/>
        <v>3</v>
      </c>
    </row>
    <row r="5836" spans="1:21" x14ac:dyDescent="0.2">
      <c r="A5836" s="6" t="s">
        <v>14589</v>
      </c>
      <c r="B5836" s="6" t="s">
        <v>14585</v>
      </c>
      <c r="C5836" s="6">
        <v>3547008</v>
      </c>
      <c r="D5836" s="6" t="s">
        <v>6580</v>
      </c>
      <c r="E5836" s="6" t="s">
        <v>14592</v>
      </c>
      <c r="F5836" s="6" t="s">
        <v>6402</v>
      </c>
      <c r="G5836" s="6">
        <v>852</v>
      </c>
      <c r="H5836" s="6">
        <v>2258</v>
      </c>
      <c r="I5836" s="6">
        <v>0</v>
      </c>
      <c r="J5836" s="6">
        <v>1</v>
      </c>
      <c r="K5836" s="6">
        <v>0</v>
      </c>
      <c r="L5836" s="6"/>
      <c r="M5836" s="6">
        <v>2022</v>
      </c>
      <c r="N5836" s="6" t="s">
        <v>7745</v>
      </c>
      <c r="O5836" s="6">
        <v>1</v>
      </c>
      <c r="P5836" s="6"/>
      <c r="Q5836" s="6" t="s">
        <v>7733</v>
      </c>
      <c r="R5836" s="6" t="s">
        <v>7734</v>
      </c>
      <c r="S5836" s="6"/>
      <c r="T5836" s="6" t="s">
        <v>2910</v>
      </c>
      <c r="U5836">
        <f t="shared" si="91"/>
        <v>2</v>
      </c>
    </row>
    <row r="5837" spans="1:21" x14ac:dyDescent="0.2">
      <c r="A5837" s="6" t="s">
        <v>14589</v>
      </c>
      <c r="B5837" s="6" t="s">
        <v>14585</v>
      </c>
      <c r="C5837" s="6">
        <v>3547008</v>
      </c>
      <c r="D5837" s="6" t="s">
        <v>14593</v>
      </c>
      <c r="E5837" s="6" t="s">
        <v>14594</v>
      </c>
      <c r="F5837" s="6" t="s">
        <v>6402</v>
      </c>
      <c r="G5837" s="6">
        <v>77</v>
      </c>
      <c r="H5837" s="6">
        <v>2258</v>
      </c>
      <c r="I5837" s="6">
        <v>0</v>
      </c>
      <c r="J5837" s="6">
        <v>0</v>
      </c>
      <c r="K5837" s="6">
        <v>0</v>
      </c>
      <c r="L5837" s="6"/>
      <c r="M5837" s="6">
        <v>2022</v>
      </c>
      <c r="N5837" s="6" t="s">
        <v>7745</v>
      </c>
      <c r="O5837" s="6">
        <v>1</v>
      </c>
      <c r="P5837" s="6"/>
      <c r="Q5837" s="6" t="s">
        <v>7733</v>
      </c>
      <c r="R5837" s="6" t="s">
        <v>7734</v>
      </c>
      <c r="S5837" s="6"/>
      <c r="T5837" s="6" t="s">
        <v>2916</v>
      </c>
      <c r="U5837">
        <f t="shared" si="91"/>
        <v>1</v>
      </c>
    </row>
    <row r="5838" spans="1:21" x14ac:dyDescent="0.2">
      <c r="A5838" s="6" t="s">
        <v>14595</v>
      </c>
      <c r="B5838" s="6" t="s">
        <v>14585</v>
      </c>
      <c r="C5838" s="6">
        <v>3547008</v>
      </c>
      <c r="D5838" s="6" t="s">
        <v>6578</v>
      </c>
      <c r="E5838" s="6" t="s">
        <v>14596</v>
      </c>
      <c r="F5838" s="6" t="s">
        <v>6402</v>
      </c>
      <c r="G5838" s="6">
        <v>0</v>
      </c>
      <c r="H5838" s="6"/>
      <c r="I5838" s="6">
        <v>0</v>
      </c>
      <c r="J5838" s="6">
        <v>1</v>
      </c>
      <c r="K5838" s="6">
        <v>1</v>
      </c>
      <c r="L5838" s="6"/>
      <c r="M5838" s="6">
        <v>2022</v>
      </c>
      <c r="N5838" s="6" t="s">
        <v>7745</v>
      </c>
      <c r="O5838" s="6">
        <v>2</v>
      </c>
      <c r="P5838" s="6"/>
      <c r="Q5838" s="6" t="s">
        <v>7733</v>
      </c>
      <c r="R5838" s="6" t="s">
        <v>7734</v>
      </c>
      <c r="S5838" s="6"/>
      <c r="T5838" s="6" t="s">
        <v>2909</v>
      </c>
      <c r="U5838">
        <f t="shared" si="91"/>
        <v>1</v>
      </c>
    </row>
    <row r="5839" spans="1:21" x14ac:dyDescent="0.2">
      <c r="A5839" s="6" t="s">
        <v>14597</v>
      </c>
      <c r="B5839" s="6" t="s">
        <v>14585</v>
      </c>
      <c r="C5839" s="6">
        <v>3547008</v>
      </c>
      <c r="D5839" s="6" t="s">
        <v>6406</v>
      </c>
      <c r="E5839" s="6" t="s">
        <v>8871</v>
      </c>
      <c r="F5839" s="6" t="s">
        <v>6402</v>
      </c>
      <c r="G5839" s="6">
        <v>73</v>
      </c>
      <c r="H5839" s="6">
        <v>340</v>
      </c>
      <c r="I5839" s="6">
        <v>0</v>
      </c>
      <c r="J5839" s="6">
        <v>0</v>
      </c>
      <c r="K5839" s="6">
        <v>0</v>
      </c>
      <c r="L5839" s="6"/>
      <c r="M5839" s="6">
        <v>2022</v>
      </c>
      <c r="N5839" s="6" t="s">
        <v>7745</v>
      </c>
      <c r="O5839" s="6">
        <v>3</v>
      </c>
      <c r="P5839" s="6"/>
      <c r="Q5839" s="6" t="s">
        <v>7733</v>
      </c>
      <c r="R5839" s="6" t="s">
        <v>7734</v>
      </c>
      <c r="S5839" s="6"/>
      <c r="T5839" s="6" t="s">
        <v>2917</v>
      </c>
      <c r="U5839">
        <f t="shared" si="91"/>
        <v>3</v>
      </c>
    </row>
    <row r="5840" spans="1:21" x14ac:dyDescent="0.2">
      <c r="A5840" s="6" t="s">
        <v>14597</v>
      </c>
      <c r="B5840" s="6" t="s">
        <v>14585</v>
      </c>
      <c r="C5840" s="6">
        <v>3547008</v>
      </c>
      <c r="D5840" s="6" t="s">
        <v>7632</v>
      </c>
      <c r="E5840" s="6" t="s">
        <v>6728</v>
      </c>
      <c r="F5840" s="6" t="s">
        <v>6402</v>
      </c>
      <c r="G5840" s="6">
        <v>148</v>
      </c>
      <c r="H5840" s="6">
        <v>340</v>
      </c>
      <c r="I5840" s="6">
        <v>0</v>
      </c>
      <c r="J5840" s="6">
        <v>1</v>
      </c>
      <c r="K5840" s="6">
        <v>0</v>
      </c>
      <c r="L5840" s="6"/>
      <c r="M5840" s="6">
        <v>2022</v>
      </c>
      <c r="N5840" s="6" t="s">
        <v>7745</v>
      </c>
      <c r="O5840" s="6">
        <v>3</v>
      </c>
      <c r="P5840" s="6"/>
      <c r="Q5840" s="6" t="s">
        <v>7733</v>
      </c>
      <c r="R5840" s="6" t="s">
        <v>7734</v>
      </c>
      <c r="S5840" s="6"/>
      <c r="T5840" s="6" t="s">
        <v>2908</v>
      </c>
      <c r="U5840">
        <f t="shared" si="91"/>
        <v>2</v>
      </c>
    </row>
    <row r="5841" spans="1:21" x14ac:dyDescent="0.2">
      <c r="A5841" s="6" t="s">
        <v>14597</v>
      </c>
      <c r="B5841" s="6" t="s">
        <v>14585</v>
      </c>
      <c r="C5841" s="6">
        <v>3547008</v>
      </c>
      <c r="D5841" s="6" t="s">
        <v>6411</v>
      </c>
      <c r="E5841" s="6" t="s">
        <v>14598</v>
      </c>
      <c r="F5841" s="6" t="s">
        <v>6402</v>
      </c>
      <c r="G5841" s="6">
        <v>119</v>
      </c>
      <c r="H5841" s="6">
        <v>340</v>
      </c>
      <c r="I5841" s="6">
        <v>0</v>
      </c>
      <c r="J5841" s="6">
        <v>0</v>
      </c>
      <c r="K5841" s="6">
        <v>0</v>
      </c>
      <c r="L5841" s="6"/>
      <c r="M5841" s="6">
        <v>2022</v>
      </c>
      <c r="N5841" s="6" t="s">
        <v>7745</v>
      </c>
      <c r="O5841" s="6">
        <v>3</v>
      </c>
      <c r="P5841" s="6"/>
      <c r="Q5841" s="6" t="s">
        <v>7733</v>
      </c>
      <c r="R5841" s="6" t="s">
        <v>7734</v>
      </c>
      <c r="S5841" s="6"/>
      <c r="T5841" s="6" t="s">
        <v>2918</v>
      </c>
      <c r="U5841">
        <f t="shared" si="91"/>
        <v>1</v>
      </c>
    </row>
    <row r="5842" spans="1:21" x14ac:dyDescent="0.2">
      <c r="A5842" s="6" t="s">
        <v>14599</v>
      </c>
      <c r="B5842" s="6" t="s">
        <v>14600</v>
      </c>
      <c r="C5842" s="6">
        <v>3553005</v>
      </c>
      <c r="D5842" s="6" t="s">
        <v>6609</v>
      </c>
      <c r="E5842" s="6" t="s">
        <v>14601</v>
      </c>
      <c r="F5842" s="6" t="s">
        <v>6402</v>
      </c>
      <c r="G5842" s="6">
        <v>607</v>
      </c>
      <c r="H5842" s="6">
        <v>49941</v>
      </c>
      <c r="I5842" s="6">
        <v>1</v>
      </c>
      <c r="J5842" s="6">
        <v>0</v>
      </c>
      <c r="K5842" s="6">
        <v>0</v>
      </c>
      <c r="L5842" s="6"/>
      <c r="M5842" s="6">
        <v>2022</v>
      </c>
      <c r="N5842" s="6" t="s">
        <v>7732</v>
      </c>
      <c r="O5842" s="6">
        <v>99</v>
      </c>
      <c r="P5842" s="6"/>
      <c r="Q5842" s="6" t="s">
        <v>7733</v>
      </c>
      <c r="R5842" s="6" t="s">
        <v>7734</v>
      </c>
      <c r="S5842" s="6"/>
      <c r="T5842" s="6" t="s">
        <v>754</v>
      </c>
      <c r="U5842">
        <f t="shared" si="91"/>
        <v>9</v>
      </c>
    </row>
    <row r="5843" spans="1:21" x14ac:dyDescent="0.2">
      <c r="A5843" s="6" t="s">
        <v>14599</v>
      </c>
      <c r="B5843" s="6" t="s">
        <v>14600</v>
      </c>
      <c r="C5843" s="6">
        <v>3553005</v>
      </c>
      <c r="D5843" s="6" t="s">
        <v>14602</v>
      </c>
      <c r="E5843" s="6" t="s">
        <v>14603</v>
      </c>
      <c r="F5843" s="6" t="s">
        <v>6402</v>
      </c>
      <c r="G5843" s="6">
        <v>9094</v>
      </c>
      <c r="H5843" s="6">
        <v>49941</v>
      </c>
      <c r="I5843" s="6">
        <v>0</v>
      </c>
      <c r="J5843" s="6">
        <v>0</v>
      </c>
      <c r="K5843" s="6">
        <v>0</v>
      </c>
      <c r="L5843" s="6"/>
      <c r="M5843" s="6">
        <v>2022</v>
      </c>
      <c r="N5843" s="6" t="s">
        <v>7732</v>
      </c>
      <c r="O5843" s="6">
        <v>99</v>
      </c>
      <c r="P5843" s="6"/>
      <c r="Q5843" s="6" t="s">
        <v>7733</v>
      </c>
      <c r="R5843" s="6" t="s">
        <v>7734</v>
      </c>
      <c r="S5843" s="6"/>
      <c r="T5843" s="6" t="s">
        <v>755</v>
      </c>
      <c r="U5843">
        <f t="shared" si="91"/>
        <v>8</v>
      </c>
    </row>
    <row r="5844" spans="1:21" x14ac:dyDescent="0.2">
      <c r="A5844" s="6" t="s">
        <v>14599</v>
      </c>
      <c r="B5844" s="6" t="s">
        <v>14600</v>
      </c>
      <c r="C5844" s="6">
        <v>3553005</v>
      </c>
      <c r="D5844" s="6" t="s">
        <v>6851</v>
      </c>
      <c r="E5844" s="6" t="s">
        <v>14604</v>
      </c>
      <c r="F5844" s="6" t="s">
        <v>6402</v>
      </c>
      <c r="G5844" s="6">
        <v>1090</v>
      </c>
      <c r="H5844" s="6">
        <v>49941</v>
      </c>
      <c r="I5844" s="6">
        <v>0</v>
      </c>
      <c r="J5844" s="6">
        <v>0</v>
      </c>
      <c r="K5844" s="6">
        <v>0</v>
      </c>
      <c r="L5844" s="6"/>
      <c r="M5844" s="6">
        <v>2022</v>
      </c>
      <c r="N5844" s="6" t="s">
        <v>7732</v>
      </c>
      <c r="O5844" s="6">
        <v>99</v>
      </c>
      <c r="P5844" s="6"/>
      <c r="Q5844" s="6" t="s">
        <v>7733</v>
      </c>
      <c r="R5844" s="6" t="s">
        <v>7734</v>
      </c>
      <c r="S5844" s="6"/>
      <c r="T5844" s="6" t="s">
        <v>756</v>
      </c>
      <c r="U5844">
        <f t="shared" si="91"/>
        <v>7</v>
      </c>
    </row>
    <row r="5845" spans="1:21" x14ac:dyDescent="0.2">
      <c r="A5845" s="6" t="s">
        <v>14599</v>
      </c>
      <c r="B5845" s="6" t="s">
        <v>14600</v>
      </c>
      <c r="C5845" s="6">
        <v>3553005</v>
      </c>
      <c r="D5845" s="6" t="s">
        <v>6527</v>
      </c>
      <c r="E5845" s="6" t="s">
        <v>6506</v>
      </c>
      <c r="F5845" s="6" t="s">
        <v>6402</v>
      </c>
      <c r="G5845" s="6">
        <v>1860</v>
      </c>
      <c r="H5845" s="6">
        <v>49941</v>
      </c>
      <c r="I5845" s="6">
        <v>0</v>
      </c>
      <c r="J5845" s="6">
        <v>0</v>
      </c>
      <c r="K5845" s="6">
        <v>0</v>
      </c>
      <c r="L5845" s="6"/>
      <c r="M5845" s="6">
        <v>2022</v>
      </c>
      <c r="N5845" s="6" t="s">
        <v>7732</v>
      </c>
      <c r="O5845" s="6">
        <v>99</v>
      </c>
      <c r="P5845" s="6"/>
      <c r="Q5845" s="6" t="s">
        <v>7733</v>
      </c>
      <c r="R5845" s="6" t="s">
        <v>7734</v>
      </c>
      <c r="S5845" s="6"/>
      <c r="T5845" s="6" t="s">
        <v>757</v>
      </c>
      <c r="U5845">
        <f t="shared" si="91"/>
        <v>6</v>
      </c>
    </row>
    <row r="5846" spans="1:21" x14ac:dyDescent="0.2">
      <c r="A5846" s="6" t="s">
        <v>14599</v>
      </c>
      <c r="B5846" s="6" t="s">
        <v>14600</v>
      </c>
      <c r="C5846" s="6">
        <v>3553005</v>
      </c>
      <c r="D5846" s="6" t="s">
        <v>14605</v>
      </c>
      <c r="E5846" s="6" t="s">
        <v>14606</v>
      </c>
      <c r="F5846" s="6" t="s">
        <v>6402</v>
      </c>
      <c r="G5846" s="6">
        <v>1367</v>
      </c>
      <c r="H5846" s="6">
        <v>49941</v>
      </c>
      <c r="I5846" s="6">
        <v>0</v>
      </c>
      <c r="J5846" s="6">
        <v>0</v>
      </c>
      <c r="K5846" s="6">
        <v>0</v>
      </c>
      <c r="L5846" s="6"/>
      <c r="M5846" s="6">
        <v>2022</v>
      </c>
      <c r="N5846" s="6" t="s">
        <v>7732</v>
      </c>
      <c r="O5846" s="6">
        <v>99</v>
      </c>
      <c r="P5846" s="6"/>
      <c r="Q5846" s="6" t="s">
        <v>7733</v>
      </c>
      <c r="R5846" s="6" t="s">
        <v>7734</v>
      </c>
      <c r="S5846" s="6"/>
      <c r="T5846" s="6" t="s">
        <v>758</v>
      </c>
      <c r="U5846">
        <f t="shared" si="91"/>
        <v>5</v>
      </c>
    </row>
    <row r="5847" spans="1:21" x14ac:dyDescent="0.2">
      <c r="A5847" s="6" t="s">
        <v>14599</v>
      </c>
      <c r="B5847" s="6" t="s">
        <v>14600</v>
      </c>
      <c r="C5847" s="6">
        <v>3553005</v>
      </c>
      <c r="D5847" s="6" t="s">
        <v>6440</v>
      </c>
      <c r="E5847" s="6" t="s">
        <v>9171</v>
      </c>
      <c r="F5847" s="6" t="s">
        <v>6402</v>
      </c>
      <c r="G5847" s="6">
        <v>26187</v>
      </c>
      <c r="H5847" s="6">
        <v>49941</v>
      </c>
      <c r="I5847" s="6">
        <v>0</v>
      </c>
      <c r="J5847" s="6">
        <v>1</v>
      </c>
      <c r="K5847" s="6">
        <v>0</v>
      </c>
      <c r="L5847" s="6"/>
      <c r="M5847" s="6">
        <v>2022</v>
      </c>
      <c r="N5847" s="6" t="s">
        <v>7732</v>
      </c>
      <c r="O5847" s="6">
        <v>99</v>
      </c>
      <c r="P5847" s="6"/>
      <c r="Q5847" s="6" t="s">
        <v>7733</v>
      </c>
      <c r="R5847" s="6" t="s">
        <v>7734</v>
      </c>
      <c r="S5847" s="6"/>
      <c r="T5847" s="6" t="s">
        <v>753</v>
      </c>
      <c r="U5847">
        <f t="shared" si="91"/>
        <v>4</v>
      </c>
    </row>
    <row r="5848" spans="1:21" x14ac:dyDescent="0.2">
      <c r="A5848" s="6" t="s">
        <v>14599</v>
      </c>
      <c r="B5848" s="6" t="s">
        <v>14600</v>
      </c>
      <c r="C5848" s="6">
        <v>3553005</v>
      </c>
      <c r="D5848" s="6" t="s">
        <v>14607</v>
      </c>
      <c r="E5848" s="6" t="s">
        <v>14608</v>
      </c>
      <c r="F5848" s="6" t="s">
        <v>6402</v>
      </c>
      <c r="G5848" s="6">
        <v>83</v>
      </c>
      <c r="H5848" s="6">
        <v>49941</v>
      </c>
      <c r="I5848" s="6">
        <v>0</v>
      </c>
      <c r="J5848" s="6">
        <v>0</v>
      </c>
      <c r="K5848" s="6">
        <v>0</v>
      </c>
      <c r="L5848" s="6"/>
      <c r="M5848" s="6">
        <v>2022</v>
      </c>
      <c r="N5848" s="6" t="s">
        <v>7732</v>
      </c>
      <c r="O5848" s="6">
        <v>99</v>
      </c>
      <c r="P5848" s="6"/>
      <c r="Q5848" s="6" t="s">
        <v>7733</v>
      </c>
      <c r="R5848" s="6" t="s">
        <v>7734</v>
      </c>
      <c r="S5848" s="6"/>
      <c r="T5848" s="6" t="s">
        <v>759</v>
      </c>
      <c r="U5848">
        <f t="shared" si="91"/>
        <v>3</v>
      </c>
    </row>
    <row r="5849" spans="1:21" x14ac:dyDescent="0.2">
      <c r="A5849" s="6" t="s">
        <v>14599</v>
      </c>
      <c r="B5849" s="6" t="s">
        <v>14600</v>
      </c>
      <c r="C5849" s="6">
        <v>3553005</v>
      </c>
      <c r="D5849" s="6" t="s">
        <v>14205</v>
      </c>
      <c r="E5849" s="6" t="s">
        <v>14609</v>
      </c>
      <c r="F5849" s="6" t="s">
        <v>6402</v>
      </c>
      <c r="G5849" s="6">
        <v>6651</v>
      </c>
      <c r="H5849" s="6">
        <v>49941</v>
      </c>
      <c r="I5849" s="6">
        <v>0</v>
      </c>
      <c r="J5849" s="6">
        <v>0</v>
      </c>
      <c r="K5849" s="6">
        <v>0</v>
      </c>
      <c r="L5849" s="6"/>
      <c r="M5849" s="6">
        <v>2022</v>
      </c>
      <c r="N5849" s="6" t="s">
        <v>7732</v>
      </c>
      <c r="O5849" s="6">
        <v>99</v>
      </c>
      <c r="P5849" s="6"/>
      <c r="Q5849" s="6" t="s">
        <v>7733</v>
      </c>
      <c r="R5849" s="6" t="s">
        <v>7734</v>
      </c>
      <c r="S5849" s="6"/>
      <c r="T5849" s="6" t="s">
        <v>760</v>
      </c>
      <c r="U5849">
        <f t="shared" si="91"/>
        <v>2</v>
      </c>
    </row>
    <row r="5850" spans="1:21" x14ac:dyDescent="0.2">
      <c r="A5850" s="6" t="s">
        <v>14599</v>
      </c>
      <c r="B5850" s="6" t="s">
        <v>14600</v>
      </c>
      <c r="C5850" s="6">
        <v>3553005</v>
      </c>
      <c r="D5850" s="6" t="s">
        <v>14610</v>
      </c>
      <c r="E5850" s="6" t="s">
        <v>7223</v>
      </c>
      <c r="F5850" s="6" t="s">
        <v>6402</v>
      </c>
      <c r="G5850" s="6">
        <v>3002</v>
      </c>
      <c r="H5850" s="6">
        <v>49941</v>
      </c>
      <c r="I5850" s="6">
        <v>0</v>
      </c>
      <c r="J5850" s="6">
        <v>0</v>
      </c>
      <c r="K5850" s="6">
        <v>0</v>
      </c>
      <c r="L5850" s="6"/>
      <c r="M5850" s="6">
        <v>2022</v>
      </c>
      <c r="N5850" s="6" t="s">
        <v>7732</v>
      </c>
      <c r="O5850" s="6">
        <v>99</v>
      </c>
      <c r="P5850" s="6"/>
      <c r="Q5850" s="6" t="s">
        <v>7733</v>
      </c>
      <c r="R5850" s="6" t="s">
        <v>7734</v>
      </c>
      <c r="S5850" s="6"/>
      <c r="T5850" s="6" t="s">
        <v>761</v>
      </c>
      <c r="U5850">
        <f t="shared" si="91"/>
        <v>1</v>
      </c>
    </row>
    <row r="5851" spans="1:21" x14ac:dyDescent="0.2">
      <c r="A5851" s="6" t="s">
        <v>14611</v>
      </c>
      <c r="B5851" s="6" t="s">
        <v>14600</v>
      </c>
      <c r="C5851" s="6">
        <v>3553005</v>
      </c>
      <c r="D5851" s="6" t="s">
        <v>6817</v>
      </c>
      <c r="E5851" s="6" t="s">
        <v>14612</v>
      </c>
      <c r="F5851" s="6" t="s">
        <v>6402</v>
      </c>
      <c r="G5851" s="6">
        <v>384</v>
      </c>
      <c r="H5851" s="6">
        <v>4117</v>
      </c>
      <c r="I5851" s="6">
        <v>0</v>
      </c>
      <c r="J5851" s="6">
        <v>0</v>
      </c>
      <c r="K5851" s="6">
        <v>0</v>
      </c>
      <c r="L5851" s="6"/>
      <c r="M5851" s="6">
        <v>2022</v>
      </c>
      <c r="N5851" s="6" t="s">
        <v>7745</v>
      </c>
      <c r="O5851" s="6">
        <v>1</v>
      </c>
      <c r="P5851" s="6"/>
      <c r="Q5851" s="6" t="s">
        <v>7733</v>
      </c>
      <c r="R5851" s="6" t="s">
        <v>7734</v>
      </c>
      <c r="S5851" s="6"/>
      <c r="T5851" s="6" t="s">
        <v>2952</v>
      </c>
      <c r="U5851">
        <f t="shared" si="91"/>
        <v>3</v>
      </c>
    </row>
    <row r="5852" spans="1:21" x14ac:dyDescent="0.2">
      <c r="A5852" s="6" t="s">
        <v>14611</v>
      </c>
      <c r="B5852" s="6" t="s">
        <v>14600</v>
      </c>
      <c r="C5852" s="6">
        <v>3553005</v>
      </c>
      <c r="D5852" s="6" t="s">
        <v>6411</v>
      </c>
      <c r="E5852" s="6" t="s">
        <v>14613</v>
      </c>
      <c r="F5852" s="6" t="s">
        <v>6402</v>
      </c>
      <c r="G5852" s="6">
        <v>1733</v>
      </c>
      <c r="H5852" s="6">
        <v>4117</v>
      </c>
      <c r="I5852" s="6">
        <v>0</v>
      </c>
      <c r="J5852" s="6">
        <v>0</v>
      </c>
      <c r="K5852" s="6">
        <v>0</v>
      </c>
      <c r="L5852" s="6"/>
      <c r="M5852" s="6">
        <v>2022</v>
      </c>
      <c r="N5852" s="6" t="s">
        <v>7745</v>
      </c>
      <c r="O5852" s="6">
        <v>1</v>
      </c>
      <c r="P5852" s="6"/>
      <c r="Q5852" s="6" t="s">
        <v>7733</v>
      </c>
      <c r="R5852" s="6" t="s">
        <v>7734</v>
      </c>
      <c r="S5852" s="6"/>
      <c r="T5852" s="6" t="s">
        <v>2953</v>
      </c>
      <c r="U5852">
        <f t="shared" si="91"/>
        <v>2</v>
      </c>
    </row>
    <row r="5853" spans="1:21" x14ac:dyDescent="0.2">
      <c r="A5853" s="6" t="s">
        <v>14611</v>
      </c>
      <c r="B5853" s="6" t="s">
        <v>14600</v>
      </c>
      <c r="C5853" s="6">
        <v>3553005</v>
      </c>
      <c r="D5853" s="6" t="s">
        <v>6411</v>
      </c>
      <c r="E5853" s="6" t="s">
        <v>14614</v>
      </c>
      <c r="F5853" s="6" t="s">
        <v>6402</v>
      </c>
      <c r="G5853" s="6">
        <v>2000</v>
      </c>
      <c r="H5853" s="6">
        <v>4117</v>
      </c>
      <c r="I5853" s="6">
        <v>1</v>
      </c>
      <c r="J5853" s="6">
        <v>1</v>
      </c>
      <c r="K5853" s="6">
        <v>0</v>
      </c>
      <c r="L5853" s="6"/>
      <c r="M5853" s="6">
        <v>2022</v>
      </c>
      <c r="N5853" s="6" t="s">
        <v>7745</v>
      </c>
      <c r="O5853" s="6">
        <v>1</v>
      </c>
      <c r="P5853" s="6"/>
      <c r="Q5853" s="6" t="s">
        <v>7733</v>
      </c>
      <c r="R5853" s="6" t="s">
        <v>7734</v>
      </c>
      <c r="S5853" s="6"/>
      <c r="T5853" s="6" t="s">
        <v>2951</v>
      </c>
      <c r="U5853">
        <f t="shared" si="91"/>
        <v>1</v>
      </c>
    </row>
    <row r="5854" spans="1:21" x14ac:dyDescent="0.2">
      <c r="A5854" s="6" t="s">
        <v>14615</v>
      </c>
      <c r="B5854" s="6" t="s">
        <v>14600</v>
      </c>
      <c r="C5854" s="6">
        <v>3553005</v>
      </c>
      <c r="D5854" s="6" t="s">
        <v>6622</v>
      </c>
      <c r="E5854" s="6" t="s">
        <v>14616</v>
      </c>
      <c r="F5854" s="6" t="s">
        <v>6402</v>
      </c>
      <c r="G5854" s="6">
        <v>2830</v>
      </c>
      <c r="H5854" s="6">
        <v>4644</v>
      </c>
      <c r="I5854" s="6">
        <v>1</v>
      </c>
      <c r="J5854" s="6">
        <v>1</v>
      </c>
      <c r="K5854" s="6">
        <v>0</v>
      </c>
      <c r="L5854" s="6"/>
      <c r="M5854" s="6">
        <v>2022</v>
      </c>
      <c r="N5854" s="6" t="s">
        <v>7745</v>
      </c>
      <c r="O5854" s="6">
        <v>2</v>
      </c>
      <c r="P5854" s="6"/>
      <c r="Q5854" s="6" t="s">
        <v>7733</v>
      </c>
      <c r="R5854" s="6" t="s">
        <v>7734</v>
      </c>
      <c r="S5854" s="6"/>
      <c r="T5854" s="6" t="s">
        <v>2950</v>
      </c>
      <c r="U5854">
        <f t="shared" si="91"/>
        <v>2</v>
      </c>
    </row>
    <row r="5855" spans="1:21" x14ac:dyDescent="0.2">
      <c r="A5855" s="6" t="s">
        <v>14615</v>
      </c>
      <c r="B5855" s="6" t="s">
        <v>14600</v>
      </c>
      <c r="C5855" s="6">
        <v>3553005</v>
      </c>
      <c r="D5855" s="6" t="s">
        <v>6905</v>
      </c>
      <c r="E5855" s="6" t="s">
        <v>7650</v>
      </c>
      <c r="F5855" s="6" t="s">
        <v>6402</v>
      </c>
      <c r="G5855" s="6">
        <v>1814</v>
      </c>
      <c r="H5855" s="6">
        <v>4644</v>
      </c>
      <c r="I5855" s="6">
        <v>0</v>
      </c>
      <c r="J5855" s="6">
        <v>0</v>
      </c>
      <c r="K5855" s="6">
        <v>0</v>
      </c>
      <c r="L5855" s="6"/>
      <c r="M5855" s="6">
        <v>2022</v>
      </c>
      <c r="N5855" s="6" t="s">
        <v>7745</v>
      </c>
      <c r="O5855" s="6">
        <v>2</v>
      </c>
      <c r="P5855" s="6"/>
      <c r="Q5855" s="6" t="s">
        <v>7733</v>
      </c>
      <c r="R5855" s="6" t="s">
        <v>7734</v>
      </c>
      <c r="S5855" s="6"/>
      <c r="T5855" s="6" t="s">
        <v>2954</v>
      </c>
      <c r="U5855">
        <f t="shared" si="91"/>
        <v>1</v>
      </c>
    </row>
    <row r="5856" spans="1:21" x14ac:dyDescent="0.2">
      <c r="A5856" s="6" t="s">
        <v>14617</v>
      </c>
      <c r="B5856" s="6" t="s">
        <v>14600</v>
      </c>
      <c r="C5856" s="6">
        <v>3553005</v>
      </c>
      <c r="D5856" s="6" t="s">
        <v>14618</v>
      </c>
      <c r="E5856" s="6" t="s">
        <v>14619</v>
      </c>
      <c r="F5856" s="6" t="s">
        <v>6402</v>
      </c>
      <c r="G5856" s="6">
        <v>1369</v>
      </c>
      <c r="H5856" s="6">
        <v>3742</v>
      </c>
      <c r="I5856" s="6">
        <v>0</v>
      </c>
      <c r="J5856" s="6">
        <v>0</v>
      </c>
      <c r="K5856" s="6">
        <v>0</v>
      </c>
      <c r="L5856" s="6"/>
      <c r="M5856" s="6">
        <v>2022</v>
      </c>
      <c r="N5856" s="6" t="s">
        <v>7745</v>
      </c>
      <c r="O5856" s="6">
        <v>3</v>
      </c>
      <c r="P5856" s="6"/>
      <c r="Q5856" s="6" t="s">
        <v>7733</v>
      </c>
      <c r="R5856" s="6" t="s">
        <v>7734</v>
      </c>
      <c r="S5856" s="6"/>
      <c r="T5856" s="6" t="s">
        <v>2955</v>
      </c>
      <c r="U5856">
        <f t="shared" si="91"/>
        <v>2</v>
      </c>
    </row>
    <row r="5857" spans="1:21" x14ac:dyDescent="0.2">
      <c r="A5857" s="6" t="s">
        <v>14617</v>
      </c>
      <c r="B5857" s="6" t="s">
        <v>14600</v>
      </c>
      <c r="C5857" s="6">
        <v>3553005</v>
      </c>
      <c r="D5857" s="6" t="s">
        <v>14620</v>
      </c>
      <c r="E5857" s="6" t="s">
        <v>14621</v>
      </c>
      <c r="F5857" s="6" t="s">
        <v>6402</v>
      </c>
      <c r="G5857" s="6">
        <v>2373</v>
      </c>
      <c r="H5857" s="6">
        <v>3742</v>
      </c>
      <c r="I5857" s="6">
        <v>1</v>
      </c>
      <c r="J5857" s="6">
        <v>1</v>
      </c>
      <c r="K5857" s="6">
        <v>0</v>
      </c>
      <c r="L5857" s="6"/>
      <c r="M5857" s="6">
        <v>2022</v>
      </c>
      <c r="N5857" s="6" t="s">
        <v>7745</v>
      </c>
      <c r="O5857" s="6">
        <v>3</v>
      </c>
      <c r="P5857" s="6"/>
      <c r="Q5857" s="6" t="s">
        <v>7733</v>
      </c>
      <c r="R5857" s="6" t="s">
        <v>7734</v>
      </c>
      <c r="S5857" s="6"/>
      <c r="T5857" s="6" t="s">
        <v>2949</v>
      </c>
      <c r="U5857">
        <f t="shared" si="91"/>
        <v>1</v>
      </c>
    </row>
    <row r="5858" spans="1:21" x14ac:dyDescent="0.2">
      <c r="A5858" s="6" t="s">
        <v>14622</v>
      </c>
      <c r="B5858" s="6" t="s">
        <v>14600</v>
      </c>
      <c r="C5858" s="6">
        <v>3553005</v>
      </c>
      <c r="D5858" s="6" t="s">
        <v>6784</v>
      </c>
      <c r="E5858" s="6" t="s">
        <v>7112</v>
      </c>
      <c r="F5858" s="6" t="s">
        <v>6402</v>
      </c>
      <c r="G5858" s="6">
        <v>1972</v>
      </c>
      <c r="H5858" s="6">
        <v>3998</v>
      </c>
      <c r="I5858" s="6">
        <v>0</v>
      </c>
      <c r="J5858" s="6">
        <v>1</v>
      </c>
      <c r="K5858" s="6">
        <v>0</v>
      </c>
      <c r="L5858" s="6"/>
      <c r="M5858" s="6">
        <v>2022</v>
      </c>
      <c r="N5858" s="6" t="s">
        <v>7745</v>
      </c>
      <c r="O5858" s="6">
        <v>4</v>
      </c>
      <c r="P5858" s="6"/>
      <c r="Q5858" s="6" t="s">
        <v>7733</v>
      </c>
      <c r="R5858" s="6" t="s">
        <v>7734</v>
      </c>
      <c r="S5858" s="6"/>
      <c r="T5858" s="6" t="s">
        <v>2948</v>
      </c>
      <c r="U5858">
        <f t="shared" si="91"/>
        <v>3</v>
      </c>
    </row>
    <row r="5859" spans="1:21" x14ac:dyDescent="0.2">
      <c r="A5859" s="6" t="s">
        <v>14622</v>
      </c>
      <c r="B5859" s="6" t="s">
        <v>14600</v>
      </c>
      <c r="C5859" s="6">
        <v>3553005</v>
      </c>
      <c r="D5859" s="6" t="s">
        <v>6533</v>
      </c>
      <c r="E5859" s="6" t="s">
        <v>14623</v>
      </c>
      <c r="F5859" s="6" t="s">
        <v>6402</v>
      </c>
      <c r="G5859" s="6">
        <v>1866</v>
      </c>
      <c r="H5859" s="6">
        <v>3998</v>
      </c>
      <c r="I5859" s="6">
        <v>1</v>
      </c>
      <c r="J5859" s="6">
        <v>0</v>
      </c>
      <c r="K5859" s="6">
        <v>0</v>
      </c>
      <c r="L5859" s="6"/>
      <c r="M5859" s="6">
        <v>2022</v>
      </c>
      <c r="N5859" s="6" t="s">
        <v>7745</v>
      </c>
      <c r="O5859" s="6">
        <v>4</v>
      </c>
      <c r="P5859" s="6"/>
      <c r="Q5859" s="6" t="s">
        <v>7733</v>
      </c>
      <c r="R5859" s="6" t="s">
        <v>7734</v>
      </c>
      <c r="S5859" s="6"/>
      <c r="T5859" s="6" t="s">
        <v>2956</v>
      </c>
      <c r="U5859">
        <f t="shared" si="91"/>
        <v>2</v>
      </c>
    </row>
    <row r="5860" spans="1:21" x14ac:dyDescent="0.2">
      <c r="A5860" s="6" t="s">
        <v>14622</v>
      </c>
      <c r="B5860" s="6" t="s">
        <v>14600</v>
      </c>
      <c r="C5860" s="6">
        <v>3553005</v>
      </c>
      <c r="D5860" s="6" t="s">
        <v>6876</v>
      </c>
      <c r="E5860" s="6" t="s">
        <v>14624</v>
      </c>
      <c r="F5860" s="6" t="s">
        <v>6402</v>
      </c>
      <c r="G5860" s="6">
        <v>160</v>
      </c>
      <c r="H5860" s="6">
        <v>3998</v>
      </c>
      <c r="I5860" s="6">
        <v>0</v>
      </c>
      <c r="J5860" s="6">
        <v>0</v>
      </c>
      <c r="K5860" s="6">
        <v>0</v>
      </c>
      <c r="L5860" s="6"/>
      <c r="M5860" s="6">
        <v>2022</v>
      </c>
      <c r="N5860" s="6" t="s">
        <v>7745</v>
      </c>
      <c r="O5860" s="6">
        <v>4</v>
      </c>
      <c r="P5860" s="6"/>
      <c r="Q5860" s="6" t="s">
        <v>7733</v>
      </c>
      <c r="R5860" s="6" t="s">
        <v>7734</v>
      </c>
      <c r="S5860" s="6"/>
      <c r="T5860" s="6" t="s">
        <v>2957</v>
      </c>
      <c r="U5860">
        <f t="shared" si="91"/>
        <v>1</v>
      </c>
    </row>
    <row r="5861" spans="1:21" x14ac:dyDescent="0.2">
      <c r="A5861" s="6" t="s">
        <v>14625</v>
      </c>
      <c r="B5861" s="6" t="s">
        <v>14600</v>
      </c>
      <c r="C5861" s="6">
        <v>3553005</v>
      </c>
      <c r="D5861" s="6" t="s">
        <v>6597</v>
      </c>
      <c r="E5861" s="6" t="s">
        <v>14626</v>
      </c>
      <c r="F5861" s="6" t="s">
        <v>6402</v>
      </c>
      <c r="G5861" s="6">
        <v>713</v>
      </c>
      <c r="H5861" s="6">
        <v>3768</v>
      </c>
      <c r="I5861" s="6">
        <v>1</v>
      </c>
      <c r="J5861" s="6">
        <v>0</v>
      </c>
      <c r="K5861" s="6">
        <v>0</v>
      </c>
      <c r="L5861" s="6"/>
      <c r="M5861" s="6">
        <v>2022</v>
      </c>
      <c r="N5861" s="6" t="s">
        <v>7745</v>
      </c>
      <c r="O5861" s="6">
        <v>5</v>
      </c>
      <c r="P5861" s="6"/>
      <c r="Q5861" s="6" t="s">
        <v>7733</v>
      </c>
      <c r="R5861" s="6" t="s">
        <v>7734</v>
      </c>
      <c r="S5861" s="6"/>
      <c r="T5861" s="6" t="s">
        <v>2958</v>
      </c>
      <c r="U5861">
        <f t="shared" si="91"/>
        <v>2</v>
      </c>
    </row>
    <row r="5862" spans="1:21" x14ac:dyDescent="0.2">
      <c r="A5862" s="6" t="s">
        <v>14625</v>
      </c>
      <c r="B5862" s="6" t="s">
        <v>14600</v>
      </c>
      <c r="C5862" s="6">
        <v>3553005</v>
      </c>
      <c r="D5862" s="6" t="s">
        <v>7619</v>
      </c>
      <c r="E5862" s="6" t="s">
        <v>12936</v>
      </c>
      <c r="F5862" s="6" t="s">
        <v>6402</v>
      </c>
      <c r="G5862" s="6">
        <v>3055</v>
      </c>
      <c r="H5862" s="6">
        <v>3768</v>
      </c>
      <c r="I5862" s="6">
        <v>0</v>
      </c>
      <c r="J5862" s="6">
        <v>1</v>
      </c>
      <c r="K5862" s="6">
        <v>0</v>
      </c>
      <c r="L5862" s="6"/>
      <c r="M5862" s="6">
        <v>2022</v>
      </c>
      <c r="N5862" s="6" t="s">
        <v>7745</v>
      </c>
      <c r="O5862" s="6">
        <v>5</v>
      </c>
      <c r="P5862" s="6"/>
      <c r="Q5862" s="6" t="s">
        <v>7733</v>
      </c>
      <c r="R5862" s="6" t="s">
        <v>7734</v>
      </c>
      <c r="S5862" s="6"/>
      <c r="T5862" s="6" t="s">
        <v>2947</v>
      </c>
      <c r="U5862">
        <f t="shared" si="91"/>
        <v>1</v>
      </c>
    </row>
    <row r="5863" spans="1:21" x14ac:dyDescent="0.2">
      <c r="A5863" s="6" t="s">
        <v>14627</v>
      </c>
      <c r="B5863" s="6" t="s">
        <v>14600</v>
      </c>
      <c r="C5863" s="6">
        <v>3553005</v>
      </c>
      <c r="D5863" s="6" t="s">
        <v>6838</v>
      </c>
      <c r="E5863" s="6" t="s">
        <v>14628</v>
      </c>
      <c r="F5863" s="6" t="s">
        <v>6402</v>
      </c>
      <c r="G5863" s="6">
        <v>501</v>
      </c>
      <c r="H5863" s="6">
        <v>4410</v>
      </c>
      <c r="I5863" s="6">
        <v>0</v>
      </c>
      <c r="J5863" s="6">
        <v>0</v>
      </c>
      <c r="K5863" s="6">
        <v>0</v>
      </c>
      <c r="L5863" s="6"/>
      <c r="M5863" s="6">
        <v>2022</v>
      </c>
      <c r="N5863" s="6" t="s">
        <v>7745</v>
      </c>
      <c r="O5863" s="6">
        <v>6</v>
      </c>
      <c r="P5863" s="6"/>
      <c r="Q5863" s="6" t="s">
        <v>7733</v>
      </c>
      <c r="R5863" s="6" t="s">
        <v>7734</v>
      </c>
      <c r="S5863" s="6"/>
      <c r="T5863" s="6" t="s">
        <v>2959</v>
      </c>
      <c r="U5863">
        <f t="shared" si="91"/>
        <v>5</v>
      </c>
    </row>
    <row r="5864" spans="1:21" x14ac:dyDescent="0.2">
      <c r="A5864" s="6" t="s">
        <v>14627</v>
      </c>
      <c r="B5864" s="6" t="s">
        <v>14600</v>
      </c>
      <c r="C5864" s="6">
        <v>3553005</v>
      </c>
      <c r="D5864" s="6" t="s">
        <v>7619</v>
      </c>
      <c r="E5864" s="6" t="s">
        <v>9197</v>
      </c>
      <c r="F5864" s="6" t="s">
        <v>6402</v>
      </c>
      <c r="G5864" s="6">
        <v>1113</v>
      </c>
      <c r="H5864" s="6">
        <v>4410</v>
      </c>
      <c r="I5864" s="6">
        <v>0</v>
      </c>
      <c r="J5864" s="6">
        <v>0</v>
      </c>
      <c r="K5864" s="6">
        <v>0</v>
      </c>
      <c r="L5864" s="6"/>
      <c r="M5864" s="6">
        <v>2022</v>
      </c>
      <c r="N5864" s="6" t="s">
        <v>7745</v>
      </c>
      <c r="O5864" s="6">
        <v>6</v>
      </c>
      <c r="P5864" s="6"/>
      <c r="Q5864" s="6" t="s">
        <v>7733</v>
      </c>
      <c r="R5864" s="6" t="s">
        <v>7734</v>
      </c>
      <c r="S5864" s="6"/>
      <c r="T5864" s="6" t="s">
        <v>2307</v>
      </c>
      <c r="U5864">
        <f t="shared" si="91"/>
        <v>4</v>
      </c>
    </row>
    <row r="5865" spans="1:21" x14ac:dyDescent="0.2">
      <c r="A5865" s="6" t="s">
        <v>14627</v>
      </c>
      <c r="B5865" s="6" t="s">
        <v>14600</v>
      </c>
      <c r="C5865" s="6">
        <v>3553005</v>
      </c>
      <c r="D5865" s="6" t="s">
        <v>7501</v>
      </c>
      <c r="E5865" s="6" t="s">
        <v>14629</v>
      </c>
      <c r="F5865" s="6" t="s">
        <v>6402</v>
      </c>
      <c r="G5865" s="6">
        <v>1451</v>
      </c>
      <c r="H5865" s="6">
        <v>4410</v>
      </c>
      <c r="I5865" s="6">
        <v>1</v>
      </c>
      <c r="J5865" s="6">
        <v>1</v>
      </c>
      <c r="K5865" s="6">
        <v>0</v>
      </c>
      <c r="L5865" s="6"/>
      <c r="M5865" s="6">
        <v>2022</v>
      </c>
      <c r="N5865" s="6" t="s">
        <v>7745</v>
      </c>
      <c r="O5865" s="6">
        <v>6</v>
      </c>
      <c r="P5865" s="6"/>
      <c r="Q5865" s="6" t="s">
        <v>7733</v>
      </c>
      <c r="R5865" s="6" t="s">
        <v>7734</v>
      </c>
      <c r="S5865" s="6"/>
      <c r="T5865" s="6" t="s">
        <v>2946</v>
      </c>
      <c r="U5865">
        <f t="shared" si="91"/>
        <v>3</v>
      </c>
    </row>
    <row r="5866" spans="1:21" x14ac:dyDescent="0.2">
      <c r="A5866" s="6" t="s">
        <v>14627</v>
      </c>
      <c r="B5866" s="6" t="s">
        <v>14600</v>
      </c>
      <c r="C5866" s="6">
        <v>3553005</v>
      </c>
      <c r="D5866" s="6" t="s">
        <v>14630</v>
      </c>
      <c r="E5866" s="6" t="s">
        <v>9730</v>
      </c>
      <c r="F5866" s="6" t="s">
        <v>6402</v>
      </c>
      <c r="G5866" s="6">
        <v>864</v>
      </c>
      <c r="H5866" s="6">
        <v>4410</v>
      </c>
      <c r="I5866" s="6">
        <v>0</v>
      </c>
      <c r="J5866" s="6">
        <v>0</v>
      </c>
      <c r="K5866" s="6">
        <v>0</v>
      </c>
      <c r="L5866" s="6"/>
      <c r="M5866" s="6">
        <v>2022</v>
      </c>
      <c r="N5866" s="6" t="s">
        <v>7745</v>
      </c>
      <c r="O5866" s="6">
        <v>6</v>
      </c>
      <c r="P5866" s="6"/>
      <c r="Q5866" s="6" t="s">
        <v>7733</v>
      </c>
      <c r="R5866" s="6" t="s">
        <v>7734</v>
      </c>
      <c r="S5866" s="6"/>
      <c r="T5866" s="6" t="s">
        <v>2960</v>
      </c>
      <c r="U5866">
        <f t="shared" si="91"/>
        <v>2</v>
      </c>
    </row>
    <row r="5867" spans="1:21" x14ac:dyDescent="0.2">
      <c r="A5867" s="6" t="s">
        <v>14627</v>
      </c>
      <c r="B5867" s="6" t="s">
        <v>14600</v>
      </c>
      <c r="C5867" s="6">
        <v>3553005</v>
      </c>
      <c r="D5867" s="6" t="s">
        <v>7693</v>
      </c>
      <c r="E5867" s="6" t="s">
        <v>14631</v>
      </c>
      <c r="F5867" s="6" t="s">
        <v>6402</v>
      </c>
      <c r="G5867" s="6">
        <v>481</v>
      </c>
      <c r="H5867" s="6">
        <v>4410</v>
      </c>
      <c r="I5867" s="6">
        <v>0</v>
      </c>
      <c r="J5867" s="6">
        <v>0</v>
      </c>
      <c r="K5867" s="6">
        <v>0</v>
      </c>
      <c r="L5867" s="6"/>
      <c r="M5867" s="6">
        <v>2022</v>
      </c>
      <c r="N5867" s="6" t="s">
        <v>7745</v>
      </c>
      <c r="O5867" s="6">
        <v>6</v>
      </c>
      <c r="P5867" s="6"/>
      <c r="Q5867" s="6" t="s">
        <v>7733</v>
      </c>
      <c r="R5867" s="6" t="s">
        <v>7734</v>
      </c>
      <c r="S5867" s="6"/>
      <c r="T5867" s="6" t="s">
        <v>2961</v>
      </c>
      <c r="U5867">
        <f t="shared" si="91"/>
        <v>1</v>
      </c>
    </row>
    <row r="5868" spans="1:21" x14ac:dyDescent="0.2">
      <c r="A5868" s="6" t="s">
        <v>14632</v>
      </c>
      <c r="B5868" s="6" t="s">
        <v>14600</v>
      </c>
      <c r="C5868" s="6">
        <v>3553005</v>
      </c>
      <c r="D5868" s="6" t="s">
        <v>6815</v>
      </c>
      <c r="E5868" s="6" t="s">
        <v>11092</v>
      </c>
      <c r="F5868" s="6" t="s">
        <v>6402</v>
      </c>
      <c r="G5868" s="6">
        <v>357</v>
      </c>
      <c r="H5868" s="6">
        <v>4022</v>
      </c>
      <c r="I5868" s="6">
        <v>0</v>
      </c>
      <c r="J5868" s="6">
        <v>0</v>
      </c>
      <c r="K5868" s="6">
        <v>0</v>
      </c>
      <c r="L5868" s="6"/>
      <c r="M5868" s="6">
        <v>2022</v>
      </c>
      <c r="N5868" s="6" t="s">
        <v>7745</v>
      </c>
      <c r="O5868" s="6">
        <v>7</v>
      </c>
      <c r="P5868" s="6"/>
      <c r="Q5868" s="6" t="s">
        <v>7733</v>
      </c>
      <c r="R5868" s="6" t="s">
        <v>7734</v>
      </c>
      <c r="S5868" s="6"/>
      <c r="T5868" s="6" t="s">
        <v>2962</v>
      </c>
      <c r="U5868">
        <f t="shared" si="91"/>
        <v>4</v>
      </c>
    </row>
    <row r="5869" spans="1:21" x14ac:dyDescent="0.2">
      <c r="A5869" s="6" t="s">
        <v>14632</v>
      </c>
      <c r="B5869" s="6" t="s">
        <v>14600</v>
      </c>
      <c r="C5869" s="6">
        <v>3553005</v>
      </c>
      <c r="D5869" s="6" t="s">
        <v>7689</v>
      </c>
      <c r="E5869" s="6" t="s">
        <v>14633</v>
      </c>
      <c r="F5869" s="6" t="s">
        <v>6402</v>
      </c>
      <c r="G5869" s="6">
        <v>2192</v>
      </c>
      <c r="H5869" s="6">
        <v>4022</v>
      </c>
      <c r="I5869" s="6">
        <v>0</v>
      </c>
      <c r="J5869" s="6">
        <v>1</v>
      </c>
      <c r="K5869" s="6">
        <v>0</v>
      </c>
      <c r="L5869" s="6"/>
      <c r="M5869" s="6">
        <v>2022</v>
      </c>
      <c r="N5869" s="6" t="s">
        <v>7745</v>
      </c>
      <c r="O5869" s="6">
        <v>7</v>
      </c>
      <c r="P5869" s="6"/>
      <c r="Q5869" s="6" t="s">
        <v>7733</v>
      </c>
      <c r="R5869" s="6" t="s">
        <v>7734</v>
      </c>
      <c r="S5869" s="6"/>
      <c r="T5869" s="6" t="s">
        <v>2945</v>
      </c>
      <c r="U5869">
        <f t="shared" si="91"/>
        <v>3</v>
      </c>
    </row>
    <row r="5870" spans="1:21" x14ac:dyDescent="0.2">
      <c r="A5870" s="6" t="s">
        <v>14632</v>
      </c>
      <c r="B5870" s="6" t="s">
        <v>14600</v>
      </c>
      <c r="C5870" s="6">
        <v>3553005</v>
      </c>
      <c r="D5870" s="6" t="s">
        <v>6411</v>
      </c>
      <c r="E5870" s="6" t="s">
        <v>14634</v>
      </c>
      <c r="F5870" s="6" t="s">
        <v>6402</v>
      </c>
      <c r="G5870" s="6">
        <v>1281</v>
      </c>
      <c r="H5870" s="6">
        <v>4022</v>
      </c>
      <c r="I5870" s="6">
        <v>0</v>
      </c>
      <c r="J5870" s="6">
        <v>0</v>
      </c>
      <c r="K5870" s="6">
        <v>0</v>
      </c>
      <c r="L5870" s="6"/>
      <c r="M5870" s="6">
        <v>2022</v>
      </c>
      <c r="N5870" s="6" t="s">
        <v>7745</v>
      </c>
      <c r="O5870" s="6">
        <v>7</v>
      </c>
      <c r="P5870" s="6"/>
      <c r="Q5870" s="6" t="s">
        <v>7733</v>
      </c>
      <c r="R5870" s="6" t="s">
        <v>7734</v>
      </c>
      <c r="S5870" s="6"/>
      <c r="T5870" s="6" t="s">
        <v>2963</v>
      </c>
      <c r="U5870">
        <f t="shared" si="91"/>
        <v>2</v>
      </c>
    </row>
    <row r="5871" spans="1:21" x14ac:dyDescent="0.2">
      <c r="A5871" s="6" t="s">
        <v>14632</v>
      </c>
      <c r="B5871" s="6" t="s">
        <v>14600</v>
      </c>
      <c r="C5871" s="6">
        <v>3553005</v>
      </c>
      <c r="D5871" s="6" t="s">
        <v>6467</v>
      </c>
      <c r="E5871" s="6" t="s">
        <v>14635</v>
      </c>
      <c r="F5871" s="6" t="s">
        <v>6402</v>
      </c>
      <c r="G5871" s="6">
        <v>192</v>
      </c>
      <c r="H5871" s="6">
        <v>4022</v>
      </c>
      <c r="I5871" s="6">
        <v>0</v>
      </c>
      <c r="J5871" s="6">
        <v>0</v>
      </c>
      <c r="K5871" s="6">
        <v>0</v>
      </c>
      <c r="L5871" s="6"/>
      <c r="M5871" s="6">
        <v>2022</v>
      </c>
      <c r="N5871" s="6" t="s">
        <v>7745</v>
      </c>
      <c r="O5871" s="6">
        <v>7</v>
      </c>
      <c r="P5871" s="6"/>
      <c r="Q5871" s="6" t="s">
        <v>7733</v>
      </c>
      <c r="R5871" s="6" t="s">
        <v>7734</v>
      </c>
      <c r="S5871" s="6"/>
      <c r="T5871" s="6" t="s">
        <v>20450</v>
      </c>
      <c r="U5871">
        <f t="shared" si="91"/>
        <v>1</v>
      </c>
    </row>
    <row r="5872" spans="1:21" x14ac:dyDescent="0.2">
      <c r="A5872" s="6" t="s">
        <v>14636</v>
      </c>
      <c r="B5872" s="6" t="s">
        <v>14600</v>
      </c>
      <c r="C5872" s="6">
        <v>3553005</v>
      </c>
      <c r="D5872" s="6" t="s">
        <v>6696</v>
      </c>
      <c r="E5872" s="6" t="s">
        <v>14637</v>
      </c>
      <c r="F5872" s="6" t="s">
        <v>6402</v>
      </c>
      <c r="G5872" s="6">
        <v>119</v>
      </c>
      <c r="H5872" s="6">
        <v>3583</v>
      </c>
      <c r="I5872" s="6">
        <v>0</v>
      </c>
      <c r="J5872" s="6">
        <v>0</v>
      </c>
      <c r="K5872" s="6">
        <v>0</v>
      </c>
      <c r="L5872" s="6"/>
      <c r="M5872" s="6">
        <v>2022</v>
      </c>
      <c r="N5872" s="6" t="s">
        <v>7745</v>
      </c>
      <c r="O5872" s="6">
        <v>8</v>
      </c>
      <c r="P5872" s="6"/>
      <c r="Q5872" s="6" t="s">
        <v>7733</v>
      </c>
      <c r="R5872" s="6" t="s">
        <v>7734</v>
      </c>
      <c r="S5872" s="6"/>
      <c r="T5872" s="6" t="s">
        <v>20451</v>
      </c>
      <c r="U5872">
        <f t="shared" si="91"/>
        <v>7</v>
      </c>
    </row>
    <row r="5873" spans="1:21" x14ac:dyDescent="0.2">
      <c r="A5873" s="6" t="s">
        <v>14636</v>
      </c>
      <c r="B5873" s="6" t="s">
        <v>14600</v>
      </c>
      <c r="C5873" s="6">
        <v>3553005</v>
      </c>
      <c r="D5873" s="6" t="s">
        <v>6430</v>
      </c>
      <c r="E5873" s="6" t="s">
        <v>7328</v>
      </c>
      <c r="F5873" s="6" t="s">
        <v>6402</v>
      </c>
      <c r="G5873" s="6">
        <v>114</v>
      </c>
      <c r="H5873" s="6">
        <v>3583</v>
      </c>
      <c r="I5873" s="6">
        <v>0</v>
      </c>
      <c r="J5873" s="6">
        <v>0</v>
      </c>
      <c r="K5873" s="6">
        <v>0</v>
      </c>
      <c r="L5873" s="6"/>
      <c r="M5873" s="6">
        <v>2022</v>
      </c>
      <c r="N5873" s="6" t="s">
        <v>7745</v>
      </c>
      <c r="O5873" s="6">
        <v>8</v>
      </c>
      <c r="P5873" s="6"/>
      <c r="Q5873" s="6" t="s">
        <v>7733</v>
      </c>
      <c r="R5873" s="6" t="s">
        <v>7734</v>
      </c>
      <c r="S5873" s="6"/>
      <c r="T5873" s="6" t="s">
        <v>20452</v>
      </c>
      <c r="U5873">
        <f t="shared" si="91"/>
        <v>6</v>
      </c>
    </row>
    <row r="5874" spans="1:21" x14ac:dyDescent="0.2">
      <c r="A5874" s="6" t="s">
        <v>14636</v>
      </c>
      <c r="B5874" s="6" t="s">
        <v>14600</v>
      </c>
      <c r="C5874" s="6">
        <v>3553005</v>
      </c>
      <c r="D5874" s="6" t="s">
        <v>6696</v>
      </c>
      <c r="E5874" s="6" t="s">
        <v>14638</v>
      </c>
      <c r="F5874" s="6" t="s">
        <v>6402</v>
      </c>
      <c r="G5874" s="6">
        <v>1060</v>
      </c>
      <c r="H5874" s="6">
        <v>3583</v>
      </c>
      <c r="I5874" s="6">
        <v>0</v>
      </c>
      <c r="J5874" s="6">
        <v>0</v>
      </c>
      <c r="K5874" s="6">
        <v>0</v>
      </c>
      <c r="L5874" s="6"/>
      <c r="M5874" s="6">
        <v>2022</v>
      </c>
      <c r="N5874" s="6" t="s">
        <v>7745</v>
      </c>
      <c r="O5874" s="6">
        <v>8</v>
      </c>
      <c r="P5874" s="6"/>
      <c r="Q5874" s="6" t="s">
        <v>7733</v>
      </c>
      <c r="R5874" s="6" t="s">
        <v>7734</v>
      </c>
      <c r="S5874" s="6"/>
      <c r="T5874" s="6" t="s">
        <v>20453</v>
      </c>
      <c r="U5874">
        <f t="shared" si="91"/>
        <v>5</v>
      </c>
    </row>
    <row r="5875" spans="1:21" x14ac:dyDescent="0.2">
      <c r="A5875" s="6" t="s">
        <v>14636</v>
      </c>
      <c r="B5875" s="6" t="s">
        <v>14600</v>
      </c>
      <c r="C5875" s="6">
        <v>3553005</v>
      </c>
      <c r="D5875" s="6" t="s">
        <v>6809</v>
      </c>
      <c r="E5875" s="6" t="s">
        <v>14639</v>
      </c>
      <c r="F5875" s="6" t="s">
        <v>6402</v>
      </c>
      <c r="G5875" s="6">
        <v>338</v>
      </c>
      <c r="H5875" s="6">
        <v>3583</v>
      </c>
      <c r="I5875" s="6">
        <v>0</v>
      </c>
      <c r="J5875" s="6">
        <v>0</v>
      </c>
      <c r="K5875" s="6">
        <v>0</v>
      </c>
      <c r="L5875" s="6"/>
      <c r="M5875" s="6">
        <v>2022</v>
      </c>
      <c r="N5875" s="6" t="s">
        <v>7745</v>
      </c>
      <c r="O5875" s="6">
        <v>8</v>
      </c>
      <c r="P5875" s="6"/>
      <c r="Q5875" s="6" t="s">
        <v>7733</v>
      </c>
      <c r="R5875" s="6" t="s">
        <v>7734</v>
      </c>
      <c r="S5875" s="6"/>
      <c r="T5875" s="6" t="s">
        <v>20454</v>
      </c>
      <c r="U5875">
        <f t="shared" si="91"/>
        <v>4</v>
      </c>
    </row>
    <row r="5876" spans="1:21" x14ac:dyDescent="0.2">
      <c r="A5876" s="6" t="s">
        <v>14636</v>
      </c>
      <c r="B5876" s="6" t="s">
        <v>14600</v>
      </c>
      <c r="C5876" s="6">
        <v>3553005</v>
      </c>
      <c r="D5876" s="6" t="s">
        <v>10405</v>
      </c>
      <c r="E5876" s="6" t="s">
        <v>14640</v>
      </c>
      <c r="F5876" s="6" t="s">
        <v>6402</v>
      </c>
      <c r="G5876" s="6">
        <v>383</v>
      </c>
      <c r="H5876" s="6">
        <v>3583</v>
      </c>
      <c r="I5876" s="6">
        <v>0</v>
      </c>
      <c r="J5876" s="6">
        <v>0</v>
      </c>
      <c r="K5876" s="6">
        <v>0</v>
      </c>
      <c r="L5876" s="6"/>
      <c r="M5876" s="6">
        <v>2022</v>
      </c>
      <c r="N5876" s="6" t="s">
        <v>7745</v>
      </c>
      <c r="O5876" s="6">
        <v>8</v>
      </c>
      <c r="P5876" s="6"/>
      <c r="Q5876" s="6" t="s">
        <v>7733</v>
      </c>
      <c r="R5876" s="6" t="s">
        <v>7734</v>
      </c>
      <c r="S5876" s="6"/>
      <c r="T5876" s="6" t="s">
        <v>20455</v>
      </c>
      <c r="U5876">
        <f t="shared" si="91"/>
        <v>3</v>
      </c>
    </row>
    <row r="5877" spans="1:21" x14ac:dyDescent="0.2">
      <c r="A5877" s="6" t="s">
        <v>14636</v>
      </c>
      <c r="B5877" s="6" t="s">
        <v>14600</v>
      </c>
      <c r="C5877" s="6">
        <v>3553005</v>
      </c>
      <c r="D5877" s="6" t="s">
        <v>7546</v>
      </c>
      <c r="E5877" s="6" t="s">
        <v>14641</v>
      </c>
      <c r="F5877" s="6" t="s">
        <v>6402</v>
      </c>
      <c r="G5877" s="6">
        <v>157</v>
      </c>
      <c r="H5877" s="6">
        <v>3583</v>
      </c>
      <c r="I5877" s="6">
        <v>0</v>
      </c>
      <c r="J5877" s="6">
        <v>0</v>
      </c>
      <c r="K5877" s="6">
        <v>0</v>
      </c>
      <c r="L5877" s="6"/>
      <c r="M5877" s="6">
        <v>2022</v>
      </c>
      <c r="N5877" s="6" t="s">
        <v>7745</v>
      </c>
      <c r="O5877" s="6">
        <v>8</v>
      </c>
      <c r="P5877" s="6"/>
      <c r="Q5877" s="6" t="s">
        <v>7733</v>
      </c>
      <c r="R5877" s="6" t="s">
        <v>7734</v>
      </c>
      <c r="S5877" s="6"/>
      <c r="T5877" s="6" t="s">
        <v>20456</v>
      </c>
      <c r="U5877">
        <f t="shared" si="91"/>
        <v>2</v>
      </c>
    </row>
    <row r="5878" spans="1:21" x14ac:dyDescent="0.2">
      <c r="A5878" s="6" t="s">
        <v>14636</v>
      </c>
      <c r="B5878" s="6" t="s">
        <v>14600</v>
      </c>
      <c r="C5878" s="6">
        <v>3553005</v>
      </c>
      <c r="D5878" s="6" t="s">
        <v>6771</v>
      </c>
      <c r="E5878" s="6" t="s">
        <v>14642</v>
      </c>
      <c r="F5878" s="6" t="s">
        <v>6402</v>
      </c>
      <c r="G5878" s="6">
        <v>1412</v>
      </c>
      <c r="H5878" s="6">
        <v>3583</v>
      </c>
      <c r="I5878" s="6">
        <v>1</v>
      </c>
      <c r="J5878" s="6">
        <v>1</v>
      </c>
      <c r="K5878" s="6">
        <v>0</v>
      </c>
      <c r="L5878" s="6"/>
      <c r="M5878" s="6">
        <v>2022</v>
      </c>
      <c r="N5878" s="6" t="s">
        <v>7745</v>
      </c>
      <c r="O5878" s="6">
        <v>8</v>
      </c>
      <c r="P5878" s="6"/>
      <c r="Q5878" s="6" t="s">
        <v>7733</v>
      </c>
      <c r="R5878" s="6" t="s">
        <v>7734</v>
      </c>
      <c r="S5878" s="6"/>
      <c r="T5878" s="6" t="s">
        <v>2944</v>
      </c>
      <c r="U5878">
        <f t="shared" si="91"/>
        <v>1</v>
      </c>
    </row>
    <row r="5879" spans="1:21" x14ac:dyDescent="0.2">
      <c r="A5879" s="6" t="s">
        <v>14643</v>
      </c>
      <c r="B5879" s="6" t="s">
        <v>14600</v>
      </c>
      <c r="C5879" s="6">
        <v>3553005</v>
      </c>
      <c r="D5879" s="6" t="s">
        <v>6633</v>
      </c>
      <c r="E5879" s="6" t="s">
        <v>14644</v>
      </c>
      <c r="F5879" s="6" t="s">
        <v>6402</v>
      </c>
      <c r="G5879" s="6">
        <v>260</v>
      </c>
      <c r="H5879" s="6">
        <v>4760</v>
      </c>
      <c r="I5879" s="6">
        <v>0</v>
      </c>
      <c r="J5879" s="6">
        <v>0</v>
      </c>
      <c r="K5879" s="6">
        <v>0</v>
      </c>
      <c r="L5879" s="6"/>
      <c r="M5879" s="6">
        <v>2022</v>
      </c>
      <c r="N5879" s="6" t="s">
        <v>7745</v>
      </c>
      <c r="O5879" s="6">
        <v>9</v>
      </c>
      <c r="P5879" s="6"/>
      <c r="Q5879" s="6" t="s">
        <v>7733</v>
      </c>
      <c r="R5879" s="6" t="s">
        <v>7734</v>
      </c>
      <c r="S5879" s="6"/>
      <c r="T5879" s="6" t="s">
        <v>20457</v>
      </c>
      <c r="U5879">
        <f t="shared" si="91"/>
        <v>4</v>
      </c>
    </row>
    <row r="5880" spans="1:21" x14ac:dyDescent="0.2">
      <c r="A5880" s="6" t="s">
        <v>14643</v>
      </c>
      <c r="B5880" s="6" t="s">
        <v>14600</v>
      </c>
      <c r="C5880" s="6">
        <v>3553005</v>
      </c>
      <c r="D5880" s="6" t="s">
        <v>6470</v>
      </c>
      <c r="E5880" s="6" t="s">
        <v>14645</v>
      </c>
      <c r="F5880" s="6" t="s">
        <v>6402</v>
      </c>
      <c r="G5880" s="6">
        <v>2930</v>
      </c>
      <c r="H5880" s="6">
        <v>4760</v>
      </c>
      <c r="I5880" s="6">
        <v>1</v>
      </c>
      <c r="J5880" s="6">
        <v>1</v>
      </c>
      <c r="K5880" s="6">
        <v>0</v>
      </c>
      <c r="L5880" s="6"/>
      <c r="M5880" s="6">
        <v>2022</v>
      </c>
      <c r="N5880" s="6" t="s">
        <v>7745</v>
      </c>
      <c r="O5880" s="6">
        <v>9</v>
      </c>
      <c r="P5880" s="6"/>
      <c r="Q5880" s="6" t="s">
        <v>7733</v>
      </c>
      <c r="R5880" s="6" t="s">
        <v>7734</v>
      </c>
      <c r="S5880" s="6"/>
      <c r="T5880" s="6" t="s">
        <v>2943</v>
      </c>
      <c r="U5880">
        <f t="shared" si="91"/>
        <v>3</v>
      </c>
    </row>
    <row r="5881" spans="1:21" x14ac:dyDescent="0.2">
      <c r="A5881" s="6" t="s">
        <v>14643</v>
      </c>
      <c r="B5881" s="6" t="s">
        <v>14600</v>
      </c>
      <c r="C5881" s="6">
        <v>3553005</v>
      </c>
      <c r="D5881" s="6" t="s">
        <v>14646</v>
      </c>
      <c r="E5881" s="6" t="s">
        <v>6535</v>
      </c>
      <c r="F5881" s="6" t="s">
        <v>6402</v>
      </c>
      <c r="G5881" s="6">
        <v>235</v>
      </c>
      <c r="H5881" s="6">
        <v>4760</v>
      </c>
      <c r="I5881" s="6">
        <v>0</v>
      </c>
      <c r="J5881" s="6">
        <v>0</v>
      </c>
      <c r="K5881" s="6">
        <v>0</v>
      </c>
      <c r="L5881" s="6"/>
      <c r="M5881" s="6">
        <v>2022</v>
      </c>
      <c r="N5881" s="6" t="s">
        <v>7745</v>
      </c>
      <c r="O5881" s="6">
        <v>9</v>
      </c>
      <c r="P5881" s="6"/>
      <c r="Q5881" s="6" t="s">
        <v>7733</v>
      </c>
      <c r="R5881" s="6" t="s">
        <v>7734</v>
      </c>
      <c r="S5881" s="6"/>
      <c r="T5881" s="6" t="s">
        <v>20458</v>
      </c>
      <c r="U5881">
        <f t="shared" si="91"/>
        <v>2</v>
      </c>
    </row>
    <row r="5882" spans="1:21" x14ac:dyDescent="0.2">
      <c r="A5882" s="6" t="s">
        <v>14643</v>
      </c>
      <c r="B5882" s="6" t="s">
        <v>14600</v>
      </c>
      <c r="C5882" s="6">
        <v>3553005</v>
      </c>
      <c r="D5882" s="6" t="s">
        <v>6602</v>
      </c>
      <c r="E5882" s="6" t="s">
        <v>14647</v>
      </c>
      <c r="F5882" s="6" t="s">
        <v>6402</v>
      </c>
      <c r="G5882" s="6">
        <v>1335</v>
      </c>
      <c r="H5882" s="6">
        <v>4760</v>
      </c>
      <c r="I5882" s="6">
        <v>0</v>
      </c>
      <c r="J5882" s="6">
        <v>0</v>
      </c>
      <c r="K5882" s="6">
        <v>0</v>
      </c>
      <c r="L5882" s="6"/>
      <c r="M5882" s="6">
        <v>2022</v>
      </c>
      <c r="N5882" s="6" t="s">
        <v>7745</v>
      </c>
      <c r="O5882" s="6">
        <v>9</v>
      </c>
      <c r="P5882" s="6"/>
      <c r="Q5882" s="6" t="s">
        <v>7733</v>
      </c>
      <c r="R5882" s="6" t="s">
        <v>7734</v>
      </c>
      <c r="S5882" s="6"/>
      <c r="T5882" s="6" t="s">
        <v>20459</v>
      </c>
      <c r="U5882">
        <f t="shared" si="91"/>
        <v>1</v>
      </c>
    </row>
    <row r="5883" spans="1:21" x14ac:dyDescent="0.2">
      <c r="A5883" s="6" t="s">
        <v>14648</v>
      </c>
      <c r="B5883" s="6" t="s">
        <v>14600</v>
      </c>
      <c r="C5883" s="6">
        <v>3553005</v>
      </c>
      <c r="D5883" s="6" t="s">
        <v>10584</v>
      </c>
      <c r="E5883" s="6" t="s">
        <v>8647</v>
      </c>
      <c r="F5883" s="6" t="s">
        <v>6402</v>
      </c>
      <c r="G5883" s="6">
        <v>2844</v>
      </c>
      <c r="H5883" s="6">
        <v>4758</v>
      </c>
      <c r="I5883" s="6">
        <v>1</v>
      </c>
      <c r="J5883" s="6">
        <v>1</v>
      </c>
      <c r="K5883" s="6">
        <v>0</v>
      </c>
      <c r="L5883" s="6"/>
      <c r="M5883" s="6">
        <v>2022</v>
      </c>
      <c r="N5883" s="6" t="s">
        <v>7745</v>
      </c>
      <c r="O5883" s="6">
        <v>10</v>
      </c>
      <c r="P5883" s="6"/>
      <c r="Q5883" s="6" t="s">
        <v>7733</v>
      </c>
      <c r="R5883" s="6" t="s">
        <v>7734</v>
      </c>
      <c r="S5883" s="6"/>
      <c r="T5883" s="6" t="s">
        <v>2942</v>
      </c>
      <c r="U5883">
        <f t="shared" si="91"/>
        <v>3</v>
      </c>
    </row>
    <row r="5884" spans="1:21" x14ac:dyDescent="0.2">
      <c r="A5884" s="6" t="s">
        <v>14648</v>
      </c>
      <c r="B5884" s="6" t="s">
        <v>14600</v>
      </c>
      <c r="C5884" s="6">
        <v>3553005</v>
      </c>
      <c r="D5884" s="6" t="s">
        <v>14649</v>
      </c>
      <c r="E5884" s="6" t="s">
        <v>14650</v>
      </c>
      <c r="F5884" s="6" t="s">
        <v>6402</v>
      </c>
      <c r="G5884" s="6">
        <v>1098</v>
      </c>
      <c r="H5884" s="6">
        <v>4758</v>
      </c>
      <c r="I5884" s="6">
        <v>0</v>
      </c>
      <c r="J5884" s="6">
        <v>0</v>
      </c>
      <c r="K5884" s="6">
        <v>0</v>
      </c>
      <c r="L5884" s="6"/>
      <c r="M5884" s="6">
        <v>2022</v>
      </c>
      <c r="N5884" s="6" t="s">
        <v>7745</v>
      </c>
      <c r="O5884" s="6">
        <v>10</v>
      </c>
      <c r="P5884" s="6"/>
      <c r="Q5884" s="6" t="s">
        <v>7733</v>
      </c>
      <c r="R5884" s="6" t="s">
        <v>7734</v>
      </c>
      <c r="S5884" s="6"/>
      <c r="T5884" s="6" t="s">
        <v>20460</v>
      </c>
      <c r="U5884">
        <f t="shared" si="91"/>
        <v>2</v>
      </c>
    </row>
    <row r="5885" spans="1:21" x14ac:dyDescent="0.2">
      <c r="A5885" s="6" t="s">
        <v>14648</v>
      </c>
      <c r="B5885" s="6" t="s">
        <v>14600</v>
      </c>
      <c r="C5885" s="6">
        <v>3553005</v>
      </c>
      <c r="D5885" s="6" t="s">
        <v>6622</v>
      </c>
      <c r="E5885" s="6" t="s">
        <v>11516</v>
      </c>
      <c r="F5885" s="6" t="s">
        <v>6402</v>
      </c>
      <c r="G5885" s="6">
        <v>816</v>
      </c>
      <c r="H5885" s="6">
        <v>4758</v>
      </c>
      <c r="I5885" s="6">
        <v>0</v>
      </c>
      <c r="J5885" s="6">
        <v>0</v>
      </c>
      <c r="K5885" s="6">
        <v>0</v>
      </c>
      <c r="L5885" s="6"/>
      <c r="M5885" s="6">
        <v>2022</v>
      </c>
      <c r="N5885" s="6" t="s">
        <v>7745</v>
      </c>
      <c r="O5885" s="6">
        <v>10</v>
      </c>
      <c r="P5885" s="6"/>
      <c r="Q5885" s="6" t="s">
        <v>7733</v>
      </c>
      <c r="R5885" s="6" t="s">
        <v>7734</v>
      </c>
      <c r="S5885" s="6"/>
      <c r="T5885" s="6" t="s">
        <v>20461</v>
      </c>
      <c r="U5885">
        <f t="shared" si="91"/>
        <v>1</v>
      </c>
    </row>
    <row r="5886" spans="1:21" x14ac:dyDescent="0.2">
      <c r="A5886" s="6" t="s">
        <v>14651</v>
      </c>
      <c r="B5886" s="6" t="s">
        <v>14600</v>
      </c>
      <c r="C5886" s="6">
        <v>3553005</v>
      </c>
      <c r="D5886" s="6" t="s">
        <v>6530</v>
      </c>
      <c r="E5886" s="6" t="s">
        <v>14652</v>
      </c>
      <c r="F5886" s="6" t="s">
        <v>6402</v>
      </c>
      <c r="G5886" s="6">
        <v>1481</v>
      </c>
      <c r="H5886" s="6">
        <v>4483</v>
      </c>
      <c r="I5886" s="6">
        <v>0</v>
      </c>
      <c r="J5886" s="6">
        <v>0</v>
      </c>
      <c r="K5886" s="6">
        <v>0</v>
      </c>
      <c r="L5886" s="6"/>
      <c r="M5886" s="6">
        <v>2022</v>
      </c>
      <c r="N5886" s="6" t="s">
        <v>7745</v>
      </c>
      <c r="O5886" s="6">
        <v>11</v>
      </c>
      <c r="P5886" s="6"/>
      <c r="Q5886" s="6" t="s">
        <v>7733</v>
      </c>
      <c r="R5886" s="6" t="s">
        <v>7734</v>
      </c>
      <c r="S5886" s="6"/>
      <c r="T5886" s="6" t="s">
        <v>20462</v>
      </c>
      <c r="U5886">
        <f t="shared" si="91"/>
        <v>2</v>
      </c>
    </row>
    <row r="5887" spans="1:21" x14ac:dyDescent="0.2">
      <c r="A5887" s="6" t="s">
        <v>14651</v>
      </c>
      <c r="B5887" s="6" t="s">
        <v>14600</v>
      </c>
      <c r="C5887" s="6">
        <v>3553005</v>
      </c>
      <c r="D5887" s="6" t="s">
        <v>6809</v>
      </c>
      <c r="E5887" s="6" t="s">
        <v>8258</v>
      </c>
      <c r="F5887" s="6" t="s">
        <v>6402</v>
      </c>
      <c r="G5887" s="6">
        <v>3002</v>
      </c>
      <c r="H5887" s="6">
        <v>4483</v>
      </c>
      <c r="I5887" s="6">
        <v>1</v>
      </c>
      <c r="J5887" s="6">
        <v>1</v>
      </c>
      <c r="K5887" s="6">
        <v>0</v>
      </c>
      <c r="L5887" s="6"/>
      <c r="M5887" s="6">
        <v>2022</v>
      </c>
      <c r="N5887" s="6" t="s">
        <v>7745</v>
      </c>
      <c r="O5887" s="6">
        <v>11</v>
      </c>
      <c r="P5887" s="6"/>
      <c r="Q5887" s="6" t="s">
        <v>7733</v>
      </c>
      <c r="R5887" s="6" t="s">
        <v>7734</v>
      </c>
      <c r="S5887" s="6"/>
      <c r="T5887" s="6" t="s">
        <v>2941</v>
      </c>
      <c r="U5887">
        <f t="shared" si="91"/>
        <v>1</v>
      </c>
    </row>
    <row r="5888" spans="1:21" x14ac:dyDescent="0.2">
      <c r="A5888" s="6" t="s">
        <v>14653</v>
      </c>
      <c r="B5888" s="6" t="s">
        <v>14600</v>
      </c>
      <c r="C5888" s="6">
        <v>3553005</v>
      </c>
      <c r="D5888" s="6" t="s">
        <v>14654</v>
      </c>
      <c r="E5888" s="6" t="s">
        <v>6436</v>
      </c>
      <c r="F5888" s="6" t="s">
        <v>6402</v>
      </c>
      <c r="G5888" s="6">
        <v>135</v>
      </c>
      <c r="H5888" s="6">
        <v>3259</v>
      </c>
      <c r="I5888" s="6">
        <v>0</v>
      </c>
      <c r="J5888" s="6">
        <v>0</v>
      </c>
      <c r="K5888" s="6">
        <v>0</v>
      </c>
      <c r="L5888" s="6"/>
      <c r="M5888" s="6">
        <v>2022</v>
      </c>
      <c r="N5888" s="6" t="s">
        <v>7745</v>
      </c>
      <c r="O5888" s="6">
        <v>12</v>
      </c>
      <c r="P5888" s="6"/>
      <c r="Q5888" s="6" t="s">
        <v>7733</v>
      </c>
      <c r="R5888" s="6" t="s">
        <v>7734</v>
      </c>
      <c r="S5888" s="6"/>
      <c r="T5888" s="6" t="s">
        <v>20463</v>
      </c>
      <c r="U5888">
        <f t="shared" si="91"/>
        <v>4</v>
      </c>
    </row>
    <row r="5889" spans="1:21" x14ac:dyDescent="0.2">
      <c r="A5889" s="6" t="s">
        <v>14653</v>
      </c>
      <c r="B5889" s="6" t="s">
        <v>14600</v>
      </c>
      <c r="C5889" s="6">
        <v>3553005</v>
      </c>
      <c r="D5889" s="6" t="s">
        <v>14655</v>
      </c>
      <c r="E5889" s="6" t="s">
        <v>14656</v>
      </c>
      <c r="F5889" s="6" t="s">
        <v>6402</v>
      </c>
      <c r="G5889" s="6">
        <v>1609</v>
      </c>
      <c r="H5889" s="6">
        <v>3259</v>
      </c>
      <c r="I5889" s="6">
        <v>1</v>
      </c>
      <c r="J5889" s="6">
        <v>1</v>
      </c>
      <c r="K5889" s="6">
        <v>0</v>
      </c>
      <c r="L5889" s="6"/>
      <c r="M5889" s="6">
        <v>2022</v>
      </c>
      <c r="N5889" s="6" t="s">
        <v>7745</v>
      </c>
      <c r="O5889" s="6">
        <v>12</v>
      </c>
      <c r="P5889" s="6"/>
      <c r="Q5889" s="6" t="s">
        <v>7733</v>
      </c>
      <c r="R5889" s="6" t="s">
        <v>7734</v>
      </c>
      <c r="S5889" s="6"/>
      <c r="T5889" s="6" t="s">
        <v>2939</v>
      </c>
      <c r="U5889">
        <f t="shared" si="91"/>
        <v>3</v>
      </c>
    </row>
    <row r="5890" spans="1:21" x14ac:dyDescent="0.2">
      <c r="A5890" s="6" t="s">
        <v>14653</v>
      </c>
      <c r="B5890" s="6" t="s">
        <v>14600</v>
      </c>
      <c r="C5890" s="6">
        <v>3553005</v>
      </c>
      <c r="D5890" s="6" t="s">
        <v>6550</v>
      </c>
      <c r="E5890" s="6" t="s">
        <v>7707</v>
      </c>
      <c r="F5890" s="6" t="s">
        <v>6402</v>
      </c>
      <c r="G5890" s="6">
        <v>1044</v>
      </c>
      <c r="H5890" s="6">
        <v>3259</v>
      </c>
      <c r="I5890" s="6">
        <v>0</v>
      </c>
      <c r="J5890" s="6">
        <v>0</v>
      </c>
      <c r="K5890" s="6">
        <v>0</v>
      </c>
      <c r="L5890" s="6"/>
      <c r="M5890" s="6">
        <v>2022</v>
      </c>
      <c r="N5890" s="6" t="s">
        <v>7745</v>
      </c>
      <c r="O5890" s="6">
        <v>12</v>
      </c>
      <c r="P5890" s="6"/>
      <c r="Q5890" s="6" t="s">
        <v>7733</v>
      </c>
      <c r="R5890" s="6" t="s">
        <v>7734</v>
      </c>
      <c r="S5890" s="6"/>
      <c r="T5890" s="6" t="s">
        <v>20464</v>
      </c>
      <c r="U5890">
        <f t="shared" si="91"/>
        <v>2</v>
      </c>
    </row>
    <row r="5891" spans="1:21" x14ac:dyDescent="0.2">
      <c r="A5891" s="6" t="s">
        <v>14653</v>
      </c>
      <c r="B5891" s="6" t="s">
        <v>14600</v>
      </c>
      <c r="C5891" s="6">
        <v>3553005</v>
      </c>
      <c r="D5891" s="6" t="s">
        <v>6678</v>
      </c>
      <c r="E5891" s="6" t="s">
        <v>14657</v>
      </c>
      <c r="F5891" s="6" t="s">
        <v>6402</v>
      </c>
      <c r="G5891" s="6">
        <v>471</v>
      </c>
      <c r="H5891" s="6">
        <v>3259</v>
      </c>
      <c r="I5891" s="6">
        <v>0</v>
      </c>
      <c r="J5891" s="6">
        <v>0</v>
      </c>
      <c r="K5891" s="6">
        <v>0</v>
      </c>
      <c r="L5891" s="6"/>
      <c r="M5891" s="6">
        <v>2022</v>
      </c>
      <c r="N5891" s="6" t="s">
        <v>7745</v>
      </c>
      <c r="O5891" s="6">
        <v>12</v>
      </c>
      <c r="P5891" s="6"/>
      <c r="Q5891" s="6" t="s">
        <v>7733</v>
      </c>
      <c r="R5891" s="6" t="s">
        <v>7734</v>
      </c>
      <c r="S5891" s="6"/>
      <c r="T5891" s="6" t="s">
        <v>20465</v>
      </c>
      <c r="U5891">
        <f t="shared" ref="U5891:U5954" si="92">COUNTIF(A5891:A12191,A5891)</f>
        <v>1</v>
      </c>
    </row>
    <row r="5892" spans="1:21" x14ac:dyDescent="0.2">
      <c r="A5892" s="6" t="s">
        <v>14658</v>
      </c>
      <c r="B5892" s="6" t="s">
        <v>14659</v>
      </c>
      <c r="C5892" s="6">
        <v>3558075</v>
      </c>
      <c r="D5892" s="6" t="s">
        <v>6463</v>
      </c>
      <c r="E5892" s="6" t="s">
        <v>11660</v>
      </c>
      <c r="F5892" s="6" t="s">
        <v>6402</v>
      </c>
      <c r="G5892" s="6">
        <v>0</v>
      </c>
      <c r="H5892" s="6"/>
      <c r="I5892" s="6">
        <v>0</v>
      </c>
      <c r="J5892" s="6">
        <v>1</v>
      </c>
      <c r="K5892" s="6">
        <v>1</v>
      </c>
      <c r="L5892" s="6"/>
      <c r="M5892" s="6">
        <v>2022</v>
      </c>
      <c r="N5892" s="6" t="s">
        <v>7732</v>
      </c>
      <c r="O5892" s="6">
        <v>99</v>
      </c>
      <c r="P5892" s="6"/>
      <c r="Q5892" s="6" t="s">
        <v>7733</v>
      </c>
      <c r="R5892" s="6" t="s">
        <v>7734</v>
      </c>
      <c r="S5892" s="6"/>
      <c r="T5892" s="6" t="s">
        <v>762</v>
      </c>
      <c r="U5892">
        <f t="shared" si="92"/>
        <v>1</v>
      </c>
    </row>
    <row r="5893" spans="1:21" x14ac:dyDescent="0.2">
      <c r="A5893" s="6" t="s">
        <v>14660</v>
      </c>
      <c r="B5893" s="6" t="s">
        <v>14659</v>
      </c>
      <c r="C5893" s="6">
        <v>3558075</v>
      </c>
      <c r="D5893" s="6" t="s">
        <v>6905</v>
      </c>
      <c r="E5893" s="6" t="s">
        <v>14661</v>
      </c>
      <c r="F5893" s="6" t="s">
        <v>6402</v>
      </c>
      <c r="G5893" s="6">
        <v>0</v>
      </c>
      <c r="H5893" s="6"/>
      <c r="I5893" s="6">
        <v>0</v>
      </c>
      <c r="J5893" s="6">
        <v>1</v>
      </c>
      <c r="K5893" s="6">
        <v>1</v>
      </c>
      <c r="L5893" s="6"/>
      <c r="M5893" s="6">
        <v>2022</v>
      </c>
      <c r="N5893" s="6" t="s">
        <v>7745</v>
      </c>
      <c r="O5893" s="6" t="s">
        <v>14662</v>
      </c>
      <c r="P5893" s="6"/>
      <c r="Q5893" s="6" t="s">
        <v>7733</v>
      </c>
      <c r="R5893" s="6" t="s">
        <v>7734</v>
      </c>
      <c r="S5893" s="6"/>
      <c r="T5893" s="6" t="s">
        <v>2977</v>
      </c>
      <c r="U5893">
        <f t="shared" si="92"/>
        <v>2</v>
      </c>
    </row>
    <row r="5894" spans="1:21" x14ac:dyDescent="0.2">
      <c r="A5894" s="6" t="s">
        <v>14660</v>
      </c>
      <c r="B5894" s="6" t="s">
        <v>14659</v>
      </c>
      <c r="C5894" s="6">
        <v>3558075</v>
      </c>
      <c r="D5894" s="6" t="s">
        <v>6548</v>
      </c>
      <c r="E5894" s="6" t="s">
        <v>14663</v>
      </c>
      <c r="F5894" s="6" t="s">
        <v>6402</v>
      </c>
      <c r="G5894" s="6">
        <v>0</v>
      </c>
      <c r="H5894" s="6"/>
      <c r="I5894" s="6">
        <v>1</v>
      </c>
      <c r="J5894" s="6">
        <v>1</v>
      </c>
      <c r="K5894" s="6">
        <v>1</v>
      </c>
      <c r="L5894" s="6"/>
      <c r="M5894" s="6">
        <v>2022</v>
      </c>
      <c r="N5894" s="6" t="s">
        <v>7745</v>
      </c>
      <c r="O5894" s="6" t="s">
        <v>14662</v>
      </c>
      <c r="P5894" s="6"/>
      <c r="Q5894" s="6" t="s">
        <v>7733</v>
      </c>
      <c r="R5894" s="6" t="s">
        <v>7734</v>
      </c>
      <c r="S5894" s="6"/>
      <c r="T5894" s="6" t="s">
        <v>2976</v>
      </c>
      <c r="U5894">
        <f t="shared" si="92"/>
        <v>1</v>
      </c>
    </row>
    <row r="5895" spans="1:21" x14ac:dyDescent="0.2">
      <c r="A5895" s="6" t="s">
        <v>14664</v>
      </c>
      <c r="B5895" s="6" t="s">
        <v>14659</v>
      </c>
      <c r="C5895" s="6">
        <v>3558075</v>
      </c>
      <c r="D5895" s="6" t="s">
        <v>13130</v>
      </c>
      <c r="E5895" s="6" t="s">
        <v>14631</v>
      </c>
      <c r="F5895" s="6" t="s">
        <v>6402</v>
      </c>
      <c r="G5895" s="6">
        <v>0</v>
      </c>
      <c r="H5895" s="6"/>
      <c r="I5895" s="6">
        <v>1</v>
      </c>
      <c r="J5895" s="6">
        <v>1</v>
      </c>
      <c r="K5895" s="6">
        <v>1</v>
      </c>
      <c r="L5895" s="6"/>
      <c r="M5895" s="6">
        <v>2022</v>
      </c>
      <c r="N5895" s="6" t="s">
        <v>7745</v>
      </c>
      <c r="O5895" s="6" t="s">
        <v>14665</v>
      </c>
      <c r="P5895" s="6"/>
      <c r="Q5895" s="6" t="s">
        <v>7733</v>
      </c>
      <c r="R5895" s="6" t="s">
        <v>7734</v>
      </c>
      <c r="S5895" s="6"/>
      <c r="T5895" s="6" t="s">
        <v>2974</v>
      </c>
      <c r="U5895">
        <f t="shared" si="92"/>
        <v>1</v>
      </c>
    </row>
    <row r="5896" spans="1:21" x14ac:dyDescent="0.2">
      <c r="A5896" s="6" t="s">
        <v>14666</v>
      </c>
      <c r="B5896" s="6" t="s">
        <v>14659</v>
      </c>
      <c r="C5896" s="6">
        <v>3558075</v>
      </c>
      <c r="D5896" s="6" t="s">
        <v>6828</v>
      </c>
      <c r="E5896" s="6" t="s">
        <v>7364</v>
      </c>
      <c r="F5896" s="6" t="s">
        <v>6402</v>
      </c>
      <c r="G5896" s="6">
        <v>0</v>
      </c>
      <c r="H5896" s="6"/>
      <c r="I5896" s="6">
        <v>1</v>
      </c>
      <c r="J5896" s="6">
        <v>1</v>
      </c>
      <c r="K5896" s="6">
        <v>1</v>
      </c>
      <c r="L5896" s="6"/>
      <c r="M5896" s="6">
        <v>2022</v>
      </c>
      <c r="N5896" s="6" t="s">
        <v>7745</v>
      </c>
      <c r="O5896" s="6" t="s">
        <v>14667</v>
      </c>
      <c r="P5896" s="6"/>
      <c r="Q5896" s="6" t="s">
        <v>7733</v>
      </c>
      <c r="R5896" s="6" t="s">
        <v>7734</v>
      </c>
      <c r="S5896" s="6"/>
      <c r="T5896" s="6" t="s">
        <v>2972</v>
      </c>
      <c r="U5896">
        <f t="shared" si="92"/>
        <v>1</v>
      </c>
    </row>
    <row r="5897" spans="1:21" x14ac:dyDescent="0.2">
      <c r="A5897" s="6" t="s">
        <v>14668</v>
      </c>
      <c r="B5897" s="6" t="s">
        <v>14659</v>
      </c>
      <c r="C5897" s="6">
        <v>3558075</v>
      </c>
      <c r="D5897" s="6" t="s">
        <v>7642</v>
      </c>
      <c r="E5897" s="6" t="s">
        <v>14669</v>
      </c>
      <c r="F5897" s="6" t="s">
        <v>6402</v>
      </c>
      <c r="G5897" s="6">
        <v>51</v>
      </c>
      <c r="H5897" s="6">
        <v>82</v>
      </c>
      <c r="I5897" s="6">
        <v>0</v>
      </c>
      <c r="J5897" s="6">
        <v>1</v>
      </c>
      <c r="K5897" s="6">
        <v>0</v>
      </c>
      <c r="L5897" s="6"/>
      <c r="M5897" s="6">
        <v>2022</v>
      </c>
      <c r="N5897" s="6" t="s">
        <v>7745</v>
      </c>
      <c r="O5897" s="6" t="s">
        <v>14670</v>
      </c>
      <c r="P5897" s="6"/>
      <c r="Q5897" s="6" t="s">
        <v>7733</v>
      </c>
      <c r="R5897" s="6" t="s">
        <v>7734</v>
      </c>
      <c r="S5897" s="6"/>
      <c r="T5897" s="6" t="s">
        <v>2970</v>
      </c>
      <c r="U5897">
        <f t="shared" si="92"/>
        <v>2</v>
      </c>
    </row>
    <row r="5898" spans="1:21" x14ac:dyDescent="0.2">
      <c r="A5898" s="6" t="s">
        <v>14668</v>
      </c>
      <c r="B5898" s="6" t="s">
        <v>14659</v>
      </c>
      <c r="C5898" s="6">
        <v>3558075</v>
      </c>
      <c r="D5898" s="6" t="s">
        <v>14444</v>
      </c>
      <c r="E5898" s="6" t="s">
        <v>14671</v>
      </c>
      <c r="F5898" s="6" t="s">
        <v>6402</v>
      </c>
      <c r="G5898" s="6">
        <v>31</v>
      </c>
      <c r="H5898" s="6">
        <v>82</v>
      </c>
      <c r="I5898" s="6">
        <v>1</v>
      </c>
      <c r="J5898" s="6">
        <v>0</v>
      </c>
      <c r="K5898" s="6">
        <v>0</v>
      </c>
      <c r="L5898" s="6"/>
      <c r="M5898" s="6">
        <v>2022</v>
      </c>
      <c r="N5898" s="6" t="s">
        <v>7745</v>
      </c>
      <c r="O5898" s="6" t="s">
        <v>14670</v>
      </c>
      <c r="P5898" s="6"/>
      <c r="Q5898" s="6" t="s">
        <v>7733</v>
      </c>
      <c r="R5898" s="6" t="s">
        <v>7734</v>
      </c>
      <c r="S5898" s="6"/>
      <c r="T5898" s="6" t="s">
        <v>2978</v>
      </c>
      <c r="U5898">
        <f t="shared" si="92"/>
        <v>1</v>
      </c>
    </row>
    <row r="5899" spans="1:21" x14ac:dyDescent="0.2">
      <c r="A5899" s="6" t="s">
        <v>14672</v>
      </c>
      <c r="B5899" s="6" t="s">
        <v>14659</v>
      </c>
      <c r="C5899" s="6">
        <v>3558075</v>
      </c>
      <c r="D5899" s="6" t="s">
        <v>6425</v>
      </c>
      <c r="E5899" s="6" t="s">
        <v>14673</v>
      </c>
      <c r="F5899" s="6" t="s">
        <v>6402</v>
      </c>
      <c r="G5899" s="6">
        <v>79</v>
      </c>
      <c r="H5899" s="6">
        <v>528</v>
      </c>
      <c r="I5899" s="6">
        <v>0</v>
      </c>
      <c r="J5899" s="6">
        <v>0</v>
      </c>
      <c r="K5899" s="6">
        <v>0</v>
      </c>
      <c r="L5899" s="6"/>
      <c r="M5899" s="6">
        <v>2022</v>
      </c>
      <c r="N5899" s="6" t="s">
        <v>7745</v>
      </c>
      <c r="O5899" s="6" t="s">
        <v>14674</v>
      </c>
      <c r="P5899" s="6"/>
      <c r="Q5899" s="6" t="s">
        <v>7733</v>
      </c>
      <c r="R5899" s="6" t="s">
        <v>7734</v>
      </c>
      <c r="S5899" s="6"/>
      <c r="T5899" s="6" t="s">
        <v>2979</v>
      </c>
      <c r="U5899">
        <f t="shared" si="92"/>
        <v>3</v>
      </c>
    </row>
    <row r="5900" spans="1:21" x14ac:dyDescent="0.2">
      <c r="A5900" s="6" t="s">
        <v>14672</v>
      </c>
      <c r="B5900" s="6" t="s">
        <v>14659</v>
      </c>
      <c r="C5900" s="6">
        <v>3558075</v>
      </c>
      <c r="D5900" s="6" t="s">
        <v>7391</v>
      </c>
      <c r="E5900" s="6" t="s">
        <v>14675</v>
      </c>
      <c r="F5900" s="6" t="s">
        <v>6402</v>
      </c>
      <c r="G5900" s="6">
        <v>222</v>
      </c>
      <c r="H5900" s="6">
        <v>528</v>
      </c>
      <c r="I5900" s="6">
        <v>1</v>
      </c>
      <c r="J5900" s="6">
        <v>1</v>
      </c>
      <c r="K5900" s="6">
        <v>0</v>
      </c>
      <c r="L5900" s="6"/>
      <c r="M5900" s="6">
        <v>2022</v>
      </c>
      <c r="N5900" s="6" t="s">
        <v>7745</v>
      </c>
      <c r="O5900" s="6" t="s">
        <v>14674</v>
      </c>
      <c r="P5900" s="6"/>
      <c r="Q5900" s="6" t="s">
        <v>7733</v>
      </c>
      <c r="R5900" s="6" t="s">
        <v>7734</v>
      </c>
      <c r="S5900" s="6"/>
      <c r="T5900" s="6" t="s">
        <v>2968</v>
      </c>
      <c r="U5900">
        <f t="shared" si="92"/>
        <v>2</v>
      </c>
    </row>
    <row r="5901" spans="1:21" x14ac:dyDescent="0.2">
      <c r="A5901" s="6" t="s">
        <v>14676</v>
      </c>
      <c r="B5901" s="6" t="s">
        <v>14659</v>
      </c>
      <c r="C5901" s="6">
        <v>3558075</v>
      </c>
      <c r="D5901" s="6" t="s">
        <v>6968</v>
      </c>
      <c r="E5901" s="6" t="s">
        <v>9636</v>
      </c>
      <c r="F5901" s="6" t="s">
        <v>6402</v>
      </c>
      <c r="G5901" s="6">
        <v>6</v>
      </c>
      <c r="H5901" s="6">
        <v>106</v>
      </c>
      <c r="I5901" s="6">
        <v>1</v>
      </c>
      <c r="J5901" s="6">
        <v>0</v>
      </c>
      <c r="K5901" s="6">
        <v>0</v>
      </c>
      <c r="L5901" s="6"/>
      <c r="M5901" s="6">
        <v>2022</v>
      </c>
      <c r="N5901" s="6" t="s">
        <v>7745</v>
      </c>
      <c r="O5901" s="6" t="s">
        <v>14677</v>
      </c>
      <c r="P5901" s="6"/>
      <c r="Q5901" s="6" t="s">
        <v>7733</v>
      </c>
      <c r="R5901" s="6" t="s">
        <v>7734</v>
      </c>
      <c r="S5901" s="6"/>
      <c r="T5901" s="6" t="s">
        <v>2980</v>
      </c>
      <c r="U5901">
        <f t="shared" si="92"/>
        <v>3</v>
      </c>
    </row>
    <row r="5902" spans="1:21" x14ac:dyDescent="0.2">
      <c r="A5902" s="6" t="s">
        <v>14676</v>
      </c>
      <c r="B5902" s="6" t="s">
        <v>14659</v>
      </c>
      <c r="C5902" s="6">
        <v>3558075</v>
      </c>
      <c r="D5902" s="6" t="s">
        <v>7426</v>
      </c>
      <c r="E5902" s="6" t="s">
        <v>14678</v>
      </c>
      <c r="F5902" s="6" t="s">
        <v>6402</v>
      </c>
      <c r="G5902" s="6">
        <v>65</v>
      </c>
      <c r="H5902" s="6">
        <v>106</v>
      </c>
      <c r="I5902" s="6">
        <v>0</v>
      </c>
      <c r="J5902" s="6">
        <v>1</v>
      </c>
      <c r="K5902" s="6">
        <v>0</v>
      </c>
      <c r="L5902" s="6"/>
      <c r="M5902" s="6">
        <v>2022</v>
      </c>
      <c r="N5902" s="6" t="s">
        <v>7745</v>
      </c>
      <c r="O5902" s="6" t="s">
        <v>14677</v>
      </c>
      <c r="P5902" s="6"/>
      <c r="Q5902" s="6" t="s">
        <v>7733</v>
      </c>
      <c r="R5902" s="6" t="s">
        <v>7734</v>
      </c>
      <c r="S5902" s="6"/>
      <c r="T5902" s="6" t="s">
        <v>2967</v>
      </c>
      <c r="U5902">
        <f t="shared" si="92"/>
        <v>2</v>
      </c>
    </row>
    <row r="5903" spans="1:21" x14ac:dyDescent="0.2">
      <c r="A5903" s="6" t="s">
        <v>14676</v>
      </c>
      <c r="B5903" s="6" t="s">
        <v>14659</v>
      </c>
      <c r="C5903" s="6">
        <v>3558075</v>
      </c>
      <c r="D5903" s="6" t="s">
        <v>7681</v>
      </c>
      <c r="E5903" s="6" t="s">
        <v>9309</v>
      </c>
      <c r="F5903" s="6" t="s">
        <v>6402</v>
      </c>
      <c r="G5903" s="6">
        <v>35</v>
      </c>
      <c r="H5903" s="6">
        <v>106</v>
      </c>
      <c r="I5903" s="6">
        <v>0</v>
      </c>
      <c r="J5903" s="6">
        <v>0</v>
      </c>
      <c r="K5903" s="6">
        <v>0</v>
      </c>
      <c r="L5903" s="6"/>
      <c r="M5903" s="6">
        <v>2022</v>
      </c>
      <c r="N5903" s="6" t="s">
        <v>7745</v>
      </c>
      <c r="O5903" s="6" t="s">
        <v>14677</v>
      </c>
      <c r="P5903" s="6"/>
      <c r="Q5903" s="6" t="s">
        <v>7733</v>
      </c>
      <c r="R5903" s="6" t="s">
        <v>7734</v>
      </c>
      <c r="S5903" s="6"/>
      <c r="T5903" s="6" t="s">
        <v>2981</v>
      </c>
      <c r="U5903">
        <f t="shared" si="92"/>
        <v>1</v>
      </c>
    </row>
    <row r="5904" spans="1:21" x14ac:dyDescent="0.2">
      <c r="A5904" s="6" t="s">
        <v>14672</v>
      </c>
      <c r="B5904" s="6" t="s">
        <v>14659</v>
      </c>
      <c r="C5904" s="6">
        <v>3558075</v>
      </c>
      <c r="D5904" s="6" t="s">
        <v>7514</v>
      </c>
      <c r="E5904" s="6" t="s">
        <v>14679</v>
      </c>
      <c r="F5904" s="6" t="s">
        <v>6402</v>
      </c>
      <c r="G5904" s="6">
        <v>227</v>
      </c>
      <c r="H5904" s="6">
        <v>528</v>
      </c>
      <c r="I5904" s="6">
        <v>0</v>
      </c>
      <c r="J5904" s="6">
        <v>1</v>
      </c>
      <c r="K5904" s="6">
        <v>0</v>
      </c>
      <c r="L5904" s="6"/>
      <c r="M5904" s="6">
        <v>2022</v>
      </c>
      <c r="N5904" s="6" t="s">
        <v>7745</v>
      </c>
      <c r="O5904" s="6" t="s">
        <v>14674</v>
      </c>
      <c r="P5904" s="6"/>
      <c r="Q5904" s="6" t="s">
        <v>7733</v>
      </c>
      <c r="R5904" s="6" t="s">
        <v>7734</v>
      </c>
      <c r="S5904" s="6"/>
      <c r="T5904" s="6" t="s">
        <v>2965</v>
      </c>
      <c r="U5904">
        <f t="shared" si="92"/>
        <v>1</v>
      </c>
    </row>
    <row r="5905" spans="1:21" x14ac:dyDescent="0.2">
      <c r="A5905" s="6" t="s">
        <v>14680</v>
      </c>
      <c r="B5905" s="6" t="s">
        <v>14681</v>
      </c>
      <c r="C5905" s="6">
        <v>3542015</v>
      </c>
      <c r="D5905" s="6" t="s">
        <v>6851</v>
      </c>
      <c r="E5905" s="6" t="s">
        <v>14682</v>
      </c>
      <c r="F5905" s="6" t="s">
        <v>6402</v>
      </c>
      <c r="G5905" s="6">
        <v>265</v>
      </c>
      <c r="H5905" s="6">
        <v>3580</v>
      </c>
      <c r="I5905" s="6">
        <v>0</v>
      </c>
      <c r="J5905" s="6">
        <v>0</v>
      </c>
      <c r="K5905" s="6">
        <v>0</v>
      </c>
      <c r="L5905" s="6"/>
      <c r="M5905" s="6">
        <v>2022</v>
      </c>
      <c r="N5905" s="6" t="s">
        <v>7732</v>
      </c>
      <c r="O5905" s="6">
        <v>99</v>
      </c>
      <c r="P5905" s="6"/>
      <c r="Q5905" s="6" t="s">
        <v>7733</v>
      </c>
      <c r="R5905" s="6" t="s">
        <v>7734</v>
      </c>
      <c r="S5905" s="6"/>
      <c r="T5905" s="6" t="s">
        <v>764</v>
      </c>
      <c r="U5905">
        <f t="shared" si="92"/>
        <v>3</v>
      </c>
    </row>
    <row r="5906" spans="1:21" x14ac:dyDescent="0.2">
      <c r="A5906" s="6" t="s">
        <v>14680</v>
      </c>
      <c r="B5906" s="6" t="s">
        <v>14681</v>
      </c>
      <c r="C5906" s="6">
        <v>3542015</v>
      </c>
      <c r="D5906" s="6" t="s">
        <v>7170</v>
      </c>
      <c r="E5906" s="6" t="s">
        <v>12911</v>
      </c>
      <c r="F5906" s="6" t="s">
        <v>6402</v>
      </c>
      <c r="G5906" s="6">
        <v>969</v>
      </c>
      <c r="H5906" s="6">
        <v>3580</v>
      </c>
      <c r="I5906" s="6">
        <v>0</v>
      </c>
      <c r="J5906" s="6">
        <v>0</v>
      </c>
      <c r="K5906" s="6">
        <v>0</v>
      </c>
      <c r="L5906" s="6"/>
      <c r="M5906" s="6">
        <v>2022</v>
      </c>
      <c r="N5906" s="6" t="s">
        <v>7732</v>
      </c>
      <c r="O5906" s="6">
        <v>99</v>
      </c>
      <c r="P5906" s="6"/>
      <c r="Q5906" s="6" t="s">
        <v>7733</v>
      </c>
      <c r="R5906" s="6" t="s">
        <v>7734</v>
      </c>
      <c r="S5906" s="6"/>
      <c r="T5906" s="6" t="s">
        <v>765</v>
      </c>
      <c r="U5906">
        <f t="shared" si="92"/>
        <v>2</v>
      </c>
    </row>
    <row r="5907" spans="1:21" x14ac:dyDescent="0.2">
      <c r="A5907" s="6" t="s">
        <v>14680</v>
      </c>
      <c r="B5907" s="6" t="s">
        <v>14681</v>
      </c>
      <c r="C5907" s="6">
        <v>3542015</v>
      </c>
      <c r="D5907" s="6" t="s">
        <v>6440</v>
      </c>
      <c r="E5907" s="6" t="s">
        <v>14683</v>
      </c>
      <c r="F5907" s="6" t="s">
        <v>6402</v>
      </c>
      <c r="G5907" s="6">
        <v>2346</v>
      </c>
      <c r="H5907" s="6">
        <v>3580</v>
      </c>
      <c r="I5907" s="6">
        <v>1</v>
      </c>
      <c r="J5907" s="6">
        <v>1</v>
      </c>
      <c r="K5907" s="6">
        <v>0</v>
      </c>
      <c r="L5907" s="6"/>
      <c r="M5907" s="6">
        <v>2022</v>
      </c>
      <c r="N5907" s="6" t="s">
        <v>7732</v>
      </c>
      <c r="O5907" s="6">
        <v>99</v>
      </c>
      <c r="P5907" s="6"/>
      <c r="Q5907" s="6" t="s">
        <v>7733</v>
      </c>
      <c r="R5907" s="6" t="s">
        <v>7734</v>
      </c>
      <c r="S5907" s="6"/>
      <c r="T5907" s="6" t="s">
        <v>763</v>
      </c>
      <c r="U5907">
        <f t="shared" si="92"/>
        <v>1</v>
      </c>
    </row>
    <row r="5908" spans="1:21" x14ac:dyDescent="0.2">
      <c r="A5908" s="6" t="s">
        <v>14684</v>
      </c>
      <c r="B5908" s="6" t="s">
        <v>14681</v>
      </c>
      <c r="C5908" s="6">
        <v>3542015</v>
      </c>
      <c r="D5908" s="6" t="s">
        <v>14685</v>
      </c>
      <c r="E5908" s="6" t="s">
        <v>6704</v>
      </c>
      <c r="F5908" s="6" t="s">
        <v>6402</v>
      </c>
      <c r="G5908" s="6">
        <v>1793</v>
      </c>
      <c r="H5908" s="6">
        <v>3405</v>
      </c>
      <c r="I5908" s="6">
        <v>0</v>
      </c>
      <c r="J5908" s="6">
        <v>1</v>
      </c>
      <c r="K5908" s="6">
        <v>0</v>
      </c>
      <c r="L5908" s="6"/>
      <c r="M5908" s="6">
        <v>2022</v>
      </c>
      <c r="N5908" s="6" t="s">
        <v>7770</v>
      </c>
      <c r="O5908" s="6">
        <v>99</v>
      </c>
      <c r="P5908" s="6"/>
      <c r="Q5908" s="6" t="s">
        <v>7733</v>
      </c>
      <c r="R5908" s="6" t="s">
        <v>7734</v>
      </c>
      <c r="S5908" s="6"/>
      <c r="T5908" s="6" t="s">
        <v>2987</v>
      </c>
      <c r="U5908">
        <f t="shared" si="92"/>
        <v>3</v>
      </c>
    </row>
    <row r="5909" spans="1:21" x14ac:dyDescent="0.2">
      <c r="A5909" s="6" t="s">
        <v>14684</v>
      </c>
      <c r="B5909" s="6" t="s">
        <v>14681</v>
      </c>
      <c r="C5909" s="6">
        <v>3542015</v>
      </c>
      <c r="D5909" s="6" t="s">
        <v>14686</v>
      </c>
      <c r="E5909" s="6" t="s">
        <v>8223</v>
      </c>
      <c r="F5909" s="6" t="s">
        <v>6402</v>
      </c>
      <c r="G5909" s="6">
        <v>906</v>
      </c>
      <c r="H5909" s="6">
        <v>3405</v>
      </c>
      <c r="I5909" s="6">
        <v>0</v>
      </c>
      <c r="J5909" s="6">
        <v>0</v>
      </c>
      <c r="K5909" s="6">
        <v>0</v>
      </c>
      <c r="L5909" s="6"/>
      <c r="M5909" s="6">
        <v>2022</v>
      </c>
      <c r="N5909" s="6" t="s">
        <v>7770</v>
      </c>
      <c r="O5909" s="6">
        <v>99</v>
      </c>
      <c r="P5909" s="6"/>
      <c r="Q5909" s="6" t="s">
        <v>7733</v>
      </c>
      <c r="R5909" s="6" t="s">
        <v>7734</v>
      </c>
      <c r="S5909" s="6"/>
      <c r="T5909" s="6" t="s">
        <v>2988</v>
      </c>
      <c r="U5909">
        <f t="shared" si="92"/>
        <v>2</v>
      </c>
    </row>
    <row r="5910" spans="1:21" x14ac:dyDescent="0.2">
      <c r="A5910" s="6" t="s">
        <v>14684</v>
      </c>
      <c r="B5910" s="6" t="s">
        <v>14681</v>
      </c>
      <c r="C5910" s="6">
        <v>3542015</v>
      </c>
      <c r="D5910" s="6" t="s">
        <v>14687</v>
      </c>
      <c r="E5910" s="6" t="s">
        <v>9625</v>
      </c>
      <c r="F5910" s="6" t="s">
        <v>6402</v>
      </c>
      <c r="G5910" s="6">
        <v>706</v>
      </c>
      <c r="H5910" s="6">
        <v>3405</v>
      </c>
      <c r="I5910" s="6">
        <v>0</v>
      </c>
      <c r="J5910" s="6">
        <v>0</v>
      </c>
      <c r="K5910" s="6">
        <v>0</v>
      </c>
      <c r="L5910" s="6"/>
      <c r="M5910" s="6">
        <v>2022</v>
      </c>
      <c r="N5910" s="6" t="s">
        <v>7770</v>
      </c>
      <c r="O5910" s="6">
        <v>99</v>
      </c>
      <c r="P5910" s="6"/>
      <c r="Q5910" s="6" t="s">
        <v>7733</v>
      </c>
      <c r="R5910" s="6" t="s">
        <v>7734</v>
      </c>
      <c r="S5910" s="6"/>
      <c r="T5910" s="6" t="s">
        <v>2989</v>
      </c>
      <c r="U5910">
        <f t="shared" si="92"/>
        <v>1</v>
      </c>
    </row>
    <row r="5911" spans="1:21" x14ac:dyDescent="0.2">
      <c r="A5911" s="6" t="s">
        <v>14688</v>
      </c>
      <c r="B5911" s="6" t="s">
        <v>14681</v>
      </c>
      <c r="C5911" s="6">
        <v>3542015</v>
      </c>
      <c r="D5911" s="6" t="s">
        <v>7308</v>
      </c>
      <c r="E5911" s="6" t="s">
        <v>7277</v>
      </c>
      <c r="F5911" s="6" t="s">
        <v>6402</v>
      </c>
      <c r="G5911" s="6">
        <v>977</v>
      </c>
      <c r="H5911" s="6">
        <v>15477</v>
      </c>
      <c r="I5911" s="6">
        <v>0</v>
      </c>
      <c r="J5911" s="6">
        <v>0</v>
      </c>
      <c r="K5911" s="6">
        <v>0</v>
      </c>
      <c r="L5911" s="6"/>
      <c r="M5911" s="6">
        <v>2022</v>
      </c>
      <c r="N5911" s="6" t="s">
        <v>7745</v>
      </c>
      <c r="O5911" s="6">
        <v>99</v>
      </c>
      <c r="P5911" s="6"/>
      <c r="Q5911" s="6" t="s">
        <v>7733</v>
      </c>
      <c r="R5911" s="6" t="s">
        <v>7734</v>
      </c>
      <c r="S5911" s="6"/>
      <c r="T5911" s="6" t="s">
        <v>2990</v>
      </c>
      <c r="U5911">
        <f t="shared" si="92"/>
        <v>17</v>
      </c>
    </row>
    <row r="5912" spans="1:21" x14ac:dyDescent="0.2">
      <c r="A5912" s="6" t="s">
        <v>14688</v>
      </c>
      <c r="B5912" s="6" t="s">
        <v>14681</v>
      </c>
      <c r="C5912" s="6">
        <v>3542015</v>
      </c>
      <c r="D5912" s="6" t="s">
        <v>6838</v>
      </c>
      <c r="E5912" s="6" t="s">
        <v>14689</v>
      </c>
      <c r="F5912" s="6" t="s">
        <v>6402</v>
      </c>
      <c r="G5912" s="6">
        <v>1155</v>
      </c>
      <c r="H5912" s="6">
        <v>15477</v>
      </c>
      <c r="I5912" s="6">
        <v>0</v>
      </c>
      <c r="J5912" s="6">
        <v>1</v>
      </c>
      <c r="K5912" s="6">
        <v>0</v>
      </c>
      <c r="L5912" s="6"/>
      <c r="M5912" s="6">
        <v>2022</v>
      </c>
      <c r="N5912" s="6" t="s">
        <v>7745</v>
      </c>
      <c r="O5912" s="6">
        <v>99</v>
      </c>
      <c r="P5912" s="6"/>
      <c r="Q5912" s="6" t="s">
        <v>7733</v>
      </c>
      <c r="R5912" s="6" t="s">
        <v>7734</v>
      </c>
      <c r="S5912" s="6"/>
      <c r="T5912" s="6" t="s">
        <v>2986</v>
      </c>
      <c r="U5912">
        <f t="shared" si="92"/>
        <v>16</v>
      </c>
    </row>
    <row r="5913" spans="1:21" x14ac:dyDescent="0.2">
      <c r="A5913" s="6" t="s">
        <v>14688</v>
      </c>
      <c r="B5913" s="6" t="s">
        <v>14681</v>
      </c>
      <c r="C5913" s="6">
        <v>3542015</v>
      </c>
      <c r="D5913" s="6" t="s">
        <v>6423</v>
      </c>
      <c r="E5913" s="6" t="s">
        <v>14690</v>
      </c>
      <c r="F5913" s="6" t="s">
        <v>6402</v>
      </c>
      <c r="G5913" s="6">
        <v>1514</v>
      </c>
      <c r="H5913" s="6">
        <v>15477</v>
      </c>
      <c r="I5913" s="6">
        <v>1</v>
      </c>
      <c r="J5913" s="6">
        <v>1</v>
      </c>
      <c r="K5913" s="6">
        <v>0</v>
      </c>
      <c r="L5913" s="6"/>
      <c r="M5913" s="6">
        <v>2022</v>
      </c>
      <c r="N5913" s="6" t="s">
        <v>7745</v>
      </c>
      <c r="O5913" s="6">
        <v>99</v>
      </c>
      <c r="P5913" s="6"/>
      <c r="Q5913" s="6" t="s">
        <v>7733</v>
      </c>
      <c r="R5913" s="6" t="s">
        <v>7734</v>
      </c>
      <c r="S5913" s="6"/>
      <c r="T5913" s="6" t="s">
        <v>2985</v>
      </c>
      <c r="U5913">
        <f t="shared" si="92"/>
        <v>15</v>
      </c>
    </row>
    <row r="5914" spans="1:21" x14ac:dyDescent="0.2">
      <c r="A5914" s="6" t="s">
        <v>14688</v>
      </c>
      <c r="B5914" s="6" t="s">
        <v>14681</v>
      </c>
      <c r="C5914" s="6">
        <v>3542015</v>
      </c>
      <c r="D5914" s="6" t="s">
        <v>6440</v>
      </c>
      <c r="E5914" s="6" t="s">
        <v>6536</v>
      </c>
      <c r="F5914" s="6" t="s">
        <v>6402</v>
      </c>
      <c r="G5914" s="6">
        <v>2072</v>
      </c>
      <c r="H5914" s="6">
        <v>15477</v>
      </c>
      <c r="I5914" s="6">
        <v>1</v>
      </c>
      <c r="J5914" s="6">
        <v>1</v>
      </c>
      <c r="K5914" s="6">
        <v>0</v>
      </c>
      <c r="L5914" s="6"/>
      <c r="M5914" s="6">
        <v>2022</v>
      </c>
      <c r="N5914" s="6" t="s">
        <v>7745</v>
      </c>
      <c r="O5914" s="6">
        <v>99</v>
      </c>
      <c r="P5914" s="6"/>
      <c r="Q5914" s="6" t="s">
        <v>7733</v>
      </c>
      <c r="R5914" s="6" t="s">
        <v>7734</v>
      </c>
      <c r="S5914" s="6"/>
      <c r="T5914" s="6" t="s">
        <v>2984</v>
      </c>
      <c r="U5914">
        <f t="shared" si="92"/>
        <v>14</v>
      </c>
    </row>
    <row r="5915" spans="1:21" x14ac:dyDescent="0.2">
      <c r="A5915" s="6" t="s">
        <v>14688</v>
      </c>
      <c r="B5915" s="6" t="s">
        <v>14681</v>
      </c>
      <c r="C5915" s="6">
        <v>3542015</v>
      </c>
      <c r="D5915" s="6" t="s">
        <v>7101</v>
      </c>
      <c r="E5915" s="6" t="s">
        <v>14691</v>
      </c>
      <c r="F5915" s="6" t="s">
        <v>6402</v>
      </c>
      <c r="G5915" s="6">
        <v>1450</v>
      </c>
      <c r="H5915" s="6">
        <v>15477</v>
      </c>
      <c r="I5915" s="6">
        <v>0</v>
      </c>
      <c r="J5915" s="6">
        <v>1</v>
      </c>
      <c r="K5915" s="6">
        <v>0</v>
      </c>
      <c r="L5915" s="6"/>
      <c r="M5915" s="6">
        <v>2022</v>
      </c>
      <c r="N5915" s="6" t="s">
        <v>7745</v>
      </c>
      <c r="O5915" s="6">
        <v>99</v>
      </c>
      <c r="P5915" s="6"/>
      <c r="Q5915" s="6" t="s">
        <v>7733</v>
      </c>
      <c r="R5915" s="6" t="s">
        <v>7734</v>
      </c>
      <c r="S5915" s="6"/>
      <c r="T5915" s="6" t="s">
        <v>2983</v>
      </c>
      <c r="U5915">
        <f t="shared" si="92"/>
        <v>13</v>
      </c>
    </row>
    <row r="5916" spans="1:21" x14ac:dyDescent="0.2">
      <c r="A5916" s="6" t="s">
        <v>14688</v>
      </c>
      <c r="B5916" s="6" t="s">
        <v>14681</v>
      </c>
      <c r="C5916" s="6">
        <v>3542015</v>
      </c>
      <c r="D5916" s="6" t="s">
        <v>6722</v>
      </c>
      <c r="E5916" s="6" t="s">
        <v>14692</v>
      </c>
      <c r="F5916" s="6" t="s">
        <v>6402</v>
      </c>
      <c r="G5916" s="6">
        <v>306</v>
      </c>
      <c r="H5916" s="6">
        <v>15477</v>
      </c>
      <c r="I5916" s="6">
        <v>0</v>
      </c>
      <c r="J5916" s="6">
        <v>0</v>
      </c>
      <c r="K5916" s="6">
        <v>0</v>
      </c>
      <c r="L5916" s="6"/>
      <c r="M5916" s="6">
        <v>2022</v>
      </c>
      <c r="N5916" s="6" t="s">
        <v>7745</v>
      </c>
      <c r="O5916" s="6">
        <v>99</v>
      </c>
      <c r="P5916" s="6"/>
      <c r="Q5916" s="6" t="s">
        <v>7733</v>
      </c>
      <c r="R5916" s="6" t="s">
        <v>7734</v>
      </c>
      <c r="S5916" s="6"/>
      <c r="T5916" s="6" t="s">
        <v>2991</v>
      </c>
      <c r="U5916">
        <f t="shared" si="92"/>
        <v>12</v>
      </c>
    </row>
    <row r="5917" spans="1:21" x14ac:dyDescent="0.2">
      <c r="A5917" s="6" t="s">
        <v>14688</v>
      </c>
      <c r="B5917" s="6" t="s">
        <v>14681</v>
      </c>
      <c r="C5917" s="6">
        <v>3542015</v>
      </c>
      <c r="D5917" s="6" t="s">
        <v>6609</v>
      </c>
      <c r="E5917" s="6" t="s">
        <v>8492</v>
      </c>
      <c r="F5917" s="6" t="s">
        <v>6402</v>
      </c>
      <c r="G5917" s="6">
        <v>677</v>
      </c>
      <c r="H5917" s="6">
        <v>15477</v>
      </c>
      <c r="I5917" s="6">
        <v>0</v>
      </c>
      <c r="J5917" s="6">
        <v>0</v>
      </c>
      <c r="K5917" s="6">
        <v>0</v>
      </c>
      <c r="L5917" s="6"/>
      <c r="M5917" s="6">
        <v>2022</v>
      </c>
      <c r="N5917" s="6" t="s">
        <v>7745</v>
      </c>
      <c r="O5917" s="6">
        <v>99</v>
      </c>
      <c r="P5917" s="6"/>
      <c r="Q5917" s="6" t="s">
        <v>7733</v>
      </c>
      <c r="R5917" s="6" t="s">
        <v>7734</v>
      </c>
      <c r="S5917" s="6"/>
      <c r="T5917" s="6" t="s">
        <v>2992</v>
      </c>
      <c r="U5917">
        <f t="shared" si="92"/>
        <v>11</v>
      </c>
    </row>
    <row r="5918" spans="1:21" x14ac:dyDescent="0.2">
      <c r="A5918" s="6" t="s">
        <v>14688</v>
      </c>
      <c r="B5918" s="6" t="s">
        <v>14681</v>
      </c>
      <c r="C5918" s="6">
        <v>3542015</v>
      </c>
      <c r="D5918" s="6" t="s">
        <v>6803</v>
      </c>
      <c r="E5918" s="6" t="s">
        <v>14693</v>
      </c>
      <c r="F5918" s="6" t="s">
        <v>6402</v>
      </c>
      <c r="G5918" s="6">
        <v>1067</v>
      </c>
      <c r="H5918" s="6">
        <v>15477</v>
      </c>
      <c r="I5918" s="6">
        <v>0</v>
      </c>
      <c r="J5918" s="6">
        <v>0</v>
      </c>
      <c r="K5918" s="6">
        <v>0</v>
      </c>
      <c r="L5918" s="6"/>
      <c r="M5918" s="6">
        <v>2022</v>
      </c>
      <c r="N5918" s="6" t="s">
        <v>7745</v>
      </c>
      <c r="O5918" s="6">
        <v>99</v>
      </c>
      <c r="P5918" s="6"/>
      <c r="Q5918" s="6" t="s">
        <v>7733</v>
      </c>
      <c r="R5918" s="6" t="s">
        <v>7734</v>
      </c>
      <c r="S5918" s="6"/>
      <c r="T5918" s="6" t="s">
        <v>2993</v>
      </c>
      <c r="U5918">
        <f t="shared" si="92"/>
        <v>10</v>
      </c>
    </row>
    <row r="5919" spans="1:21" x14ac:dyDescent="0.2">
      <c r="A5919" s="6" t="s">
        <v>14688</v>
      </c>
      <c r="B5919" s="6" t="s">
        <v>14681</v>
      </c>
      <c r="C5919" s="6">
        <v>3542015</v>
      </c>
      <c r="D5919" s="6" t="s">
        <v>14694</v>
      </c>
      <c r="E5919" s="6" t="s">
        <v>6909</v>
      </c>
      <c r="F5919" s="6" t="s">
        <v>6402</v>
      </c>
      <c r="G5919" s="6">
        <v>1018</v>
      </c>
      <c r="H5919" s="6">
        <v>15477</v>
      </c>
      <c r="I5919" s="6">
        <v>0</v>
      </c>
      <c r="J5919" s="6">
        <v>0</v>
      </c>
      <c r="K5919" s="6">
        <v>0</v>
      </c>
      <c r="L5919" s="6"/>
      <c r="M5919" s="6">
        <v>2022</v>
      </c>
      <c r="N5919" s="6" t="s">
        <v>7745</v>
      </c>
      <c r="O5919" s="6">
        <v>99</v>
      </c>
      <c r="P5919" s="6"/>
      <c r="Q5919" s="6" t="s">
        <v>7733</v>
      </c>
      <c r="R5919" s="6" t="s">
        <v>7734</v>
      </c>
      <c r="S5919" s="6"/>
      <c r="T5919" s="6" t="s">
        <v>2994</v>
      </c>
      <c r="U5919">
        <f t="shared" si="92"/>
        <v>9</v>
      </c>
    </row>
    <row r="5920" spans="1:21" x14ac:dyDescent="0.2">
      <c r="A5920" s="6" t="s">
        <v>14688</v>
      </c>
      <c r="B5920" s="6" t="s">
        <v>14681</v>
      </c>
      <c r="C5920" s="6">
        <v>3542015</v>
      </c>
      <c r="D5920" s="6" t="s">
        <v>14695</v>
      </c>
      <c r="E5920" s="6" t="s">
        <v>14696</v>
      </c>
      <c r="F5920" s="6" t="s">
        <v>6402</v>
      </c>
      <c r="G5920" s="6">
        <v>565</v>
      </c>
      <c r="H5920" s="6">
        <v>15477</v>
      </c>
      <c r="I5920" s="6">
        <v>0</v>
      </c>
      <c r="J5920" s="6">
        <v>0</v>
      </c>
      <c r="K5920" s="6">
        <v>0</v>
      </c>
      <c r="L5920" s="6"/>
      <c r="M5920" s="6">
        <v>2022</v>
      </c>
      <c r="N5920" s="6" t="s">
        <v>7745</v>
      </c>
      <c r="O5920" s="6">
        <v>99</v>
      </c>
      <c r="P5920" s="6"/>
      <c r="Q5920" s="6" t="s">
        <v>7733</v>
      </c>
      <c r="R5920" s="6" t="s">
        <v>7734</v>
      </c>
      <c r="S5920" s="6"/>
      <c r="T5920" s="6" t="s">
        <v>2995</v>
      </c>
      <c r="U5920">
        <f t="shared" si="92"/>
        <v>8</v>
      </c>
    </row>
    <row r="5921" spans="1:21" x14ac:dyDescent="0.2">
      <c r="A5921" s="6" t="s">
        <v>14688</v>
      </c>
      <c r="B5921" s="6" t="s">
        <v>14681</v>
      </c>
      <c r="C5921" s="6">
        <v>3542015</v>
      </c>
      <c r="D5921" s="6" t="s">
        <v>7058</v>
      </c>
      <c r="E5921" s="6" t="s">
        <v>6811</v>
      </c>
      <c r="F5921" s="6" t="s">
        <v>6402</v>
      </c>
      <c r="G5921" s="6">
        <v>158</v>
      </c>
      <c r="H5921" s="6">
        <v>15477</v>
      </c>
      <c r="I5921" s="6">
        <v>0</v>
      </c>
      <c r="J5921" s="6">
        <v>0</v>
      </c>
      <c r="K5921" s="6">
        <v>0</v>
      </c>
      <c r="L5921" s="6"/>
      <c r="M5921" s="6">
        <v>2022</v>
      </c>
      <c r="N5921" s="6" t="s">
        <v>7745</v>
      </c>
      <c r="O5921" s="6">
        <v>99</v>
      </c>
      <c r="P5921" s="6"/>
      <c r="Q5921" s="6" t="s">
        <v>7733</v>
      </c>
      <c r="R5921" s="6" t="s">
        <v>7734</v>
      </c>
      <c r="S5921" s="6"/>
      <c r="T5921" s="6" t="s">
        <v>2996</v>
      </c>
      <c r="U5921">
        <f t="shared" si="92"/>
        <v>7</v>
      </c>
    </row>
    <row r="5922" spans="1:21" x14ac:dyDescent="0.2">
      <c r="A5922" s="6" t="s">
        <v>14688</v>
      </c>
      <c r="B5922" s="6" t="s">
        <v>14681</v>
      </c>
      <c r="C5922" s="6">
        <v>3542015</v>
      </c>
      <c r="D5922" s="6" t="s">
        <v>9644</v>
      </c>
      <c r="E5922" s="6" t="s">
        <v>14697</v>
      </c>
      <c r="F5922" s="6" t="s">
        <v>6402</v>
      </c>
      <c r="G5922" s="6">
        <v>1626</v>
      </c>
      <c r="H5922" s="6">
        <v>15477</v>
      </c>
      <c r="I5922" s="6">
        <v>0</v>
      </c>
      <c r="J5922" s="6">
        <v>1</v>
      </c>
      <c r="K5922" s="6">
        <v>0</v>
      </c>
      <c r="L5922" s="6"/>
      <c r="M5922" s="6">
        <v>2022</v>
      </c>
      <c r="N5922" s="6" t="s">
        <v>7745</v>
      </c>
      <c r="O5922" s="6">
        <v>99</v>
      </c>
      <c r="P5922" s="6"/>
      <c r="Q5922" s="6" t="s">
        <v>7733</v>
      </c>
      <c r="R5922" s="6" t="s">
        <v>7734</v>
      </c>
      <c r="S5922" s="6"/>
      <c r="T5922" s="6" t="s">
        <v>2982</v>
      </c>
      <c r="U5922">
        <f t="shared" si="92"/>
        <v>6</v>
      </c>
    </row>
    <row r="5923" spans="1:21" x14ac:dyDescent="0.2">
      <c r="A5923" s="6" t="s">
        <v>14688</v>
      </c>
      <c r="B5923" s="6" t="s">
        <v>14681</v>
      </c>
      <c r="C5923" s="6">
        <v>3542015</v>
      </c>
      <c r="D5923" s="6" t="s">
        <v>7071</v>
      </c>
      <c r="E5923" s="6" t="s">
        <v>7043</v>
      </c>
      <c r="F5923" s="6" t="s">
        <v>6402</v>
      </c>
      <c r="G5923" s="6">
        <v>644</v>
      </c>
      <c r="H5923" s="6">
        <v>15477</v>
      </c>
      <c r="I5923" s="6">
        <v>0</v>
      </c>
      <c r="J5923" s="6">
        <v>0</v>
      </c>
      <c r="K5923" s="6">
        <v>0</v>
      </c>
      <c r="L5923" s="6"/>
      <c r="M5923" s="6">
        <v>2022</v>
      </c>
      <c r="N5923" s="6" t="s">
        <v>7745</v>
      </c>
      <c r="O5923" s="6">
        <v>99</v>
      </c>
      <c r="P5923" s="6"/>
      <c r="Q5923" s="6" t="s">
        <v>7733</v>
      </c>
      <c r="R5923" s="6" t="s">
        <v>7734</v>
      </c>
      <c r="S5923" s="6"/>
      <c r="T5923" s="6" t="s">
        <v>2997</v>
      </c>
      <c r="U5923">
        <f t="shared" si="92"/>
        <v>5</v>
      </c>
    </row>
    <row r="5924" spans="1:21" x14ac:dyDescent="0.2">
      <c r="A5924" s="6" t="s">
        <v>14688</v>
      </c>
      <c r="B5924" s="6" t="s">
        <v>14681</v>
      </c>
      <c r="C5924" s="6">
        <v>3542015</v>
      </c>
      <c r="D5924" s="6" t="s">
        <v>14698</v>
      </c>
      <c r="E5924" s="6" t="s">
        <v>14699</v>
      </c>
      <c r="F5924" s="6" t="s">
        <v>6402</v>
      </c>
      <c r="G5924" s="6">
        <v>607</v>
      </c>
      <c r="H5924" s="6">
        <v>15477</v>
      </c>
      <c r="I5924" s="6">
        <v>0</v>
      </c>
      <c r="J5924" s="6">
        <v>0</v>
      </c>
      <c r="K5924" s="6">
        <v>0</v>
      </c>
      <c r="L5924" s="6"/>
      <c r="M5924" s="6">
        <v>2022</v>
      </c>
      <c r="N5924" s="6" t="s">
        <v>7745</v>
      </c>
      <c r="O5924" s="6">
        <v>99</v>
      </c>
      <c r="P5924" s="6"/>
      <c r="Q5924" s="6" t="s">
        <v>7733</v>
      </c>
      <c r="R5924" s="6" t="s">
        <v>7734</v>
      </c>
      <c r="S5924" s="6"/>
      <c r="T5924" s="6" t="s">
        <v>2998</v>
      </c>
      <c r="U5924">
        <f t="shared" si="92"/>
        <v>4</v>
      </c>
    </row>
    <row r="5925" spans="1:21" x14ac:dyDescent="0.2">
      <c r="A5925" s="6" t="s">
        <v>14688</v>
      </c>
      <c r="B5925" s="6" t="s">
        <v>14681</v>
      </c>
      <c r="C5925" s="6">
        <v>3542015</v>
      </c>
      <c r="D5925" s="6" t="s">
        <v>14700</v>
      </c>
      <c r="E5925" s="6" t="s">
        <v>14701</v>
      </c>
      <c r="F5925" s="6" t="s">
        <v>6402</v>
      </c>
      <c r="G5925" s="6">
        <v>321</v>
      </c>
      <c r="H5925" s="6">
        <v>15477</v>
      </c>
      <c r="I5925" s="6">
        <v>0</v>
      </c>
      <c r="J5925" s="6">
        <v>0</v>
      </c>
      <c r="K5925" s="6">
        <v>0</v>
      </c>
      <c r="L5925" s="6"/>
      <c r="M5925" s="6">
        <v>2022</v>
      </c>
      <c r="N5925" s="6" t="s">
        <v>7745</v>
      </c>
      <c r="O5925" s="6">
        <v>99</v>
      </c>
      <c r="P5925" s="6"/>
      <c r="Q5925" s="6" t="s">
        <v>7733</v>
      </c>
      <c r="R5925" s="6" t="s">
        <v>7734</v>
      </c>
      <c r="S5925" s="6"/>
      <c r="T5925" s="6" t="s">
        <v>20466</v>
      </c>
      <c r="U5925">
        <f t="shared" si="92"/>
        <v>3</v>
      </c>
    </row>
    <row r="5926" spans="1:21" x14ac:dyDescent="0.2">
      <c r="A5926" s="6" t="s">
        <v>14688</v>
      </c>
      <c r="B5926" s="6" t="s">
        <v>14681</v>
      </c>
      <c r="C5926" s="6">
        <v>3542015</v>
      </c>
      <c r="D5926" s="6" t="s">
        <v>6562</v>
      </c>
      <c r="E5926" s="6" t="s">
        <v>6890</v>
      </c>
      <c r="F5926" s="6" t="s">
        <v>6402</v>
      </c>
      <c r="G5926" s="6">
        <v>1137</v>
      </c>
      <c r="H5926" s="6">
        <v>15477</v>
      </c>
      <c r="I5926" s="6">
        <v>0</v>
      </c>
      <c r="J5926" s="6">
        <v>0</v>
      </c>
      <c r="K5926" s="6">
        <v>0</v>
      </c>
      <c r="L5926" s="6"/>
      <c r="M5926" s="6">
        <v>2022</v>
      </c>
      <c r="N5926" s="6" t="s">
        <v>7745</v>
      </c>
      <c r="O5926" s="6">
        <v>99</v>
      </c>
      <c r="P5926" s="6"/>
      <c r="Q5926" s="6" t="s">
        <v>7733</v>
      </c>
      <c r="R5926" s="6" t="s">
        <v>7734</v>
      </c>
      <c r="S5926" s="6"/>
      <c r="T5926" s="6" t="s">
        <v>3000</v>
      </c>
      <c r="U5926">
        <f t="shared" si="92"/>
        <v>2</v>
      </c>
    </row>
    <row r="5927" spans="1:21" x14ac:dyDescent="0.2">
      <c r="A5927" s="6" t="s">
        <v>14688</v>
      </c>
      <c r="B5927" s="6" t="s">
        <v>14681</v>
      </c>
      <c r="C5927" s="6">
        <v>3542015</v>
      </c>
      <c r="D5927" s="6" t="s">
        <v>14702</v>
      </c>
      <c r="E5927" s="6" t="s">
        <v>14703</v>
      </c>
      <c r="F5927" s="6" t="s">
        <v>6402</v>
      </c>
      <c r="G5927" s="6">
        <v>183</v>
      </c>
      <c r="H5927" s="6">
        <v>15477</v>
      </c>
      <c r="I5927" s="6">
        <v>0</v>
      </c>
      <c r="J5927" s="6">
        <v>0</v>
      </c>
      <c r="K5927" s="6">
        <v>0</v>
      </c>
      <c r="L5927" s="6"/>
      <c r="M5927" s="6">
        <v>2022</v>
      </c>
      <c r="N5927" s="6" t="s">
        <v>7745</v>
      </c>
      <c r="O5927" s="6">
        <v>99</v>
      </c>
      <c r="P5927" s="6"/>
      <c r="Q5927" s="6" t="s">
        <v>7733</v>
      </c>
      <c r="R5927" s="6" t="s">
        <v>7734</v>
      </c>
      <c r="S5927" s="6"/>
      <c r="T5927" s="6" t="s">
        <v>3001</v>
      </c>
      <c r="U5927">
        <f t="shared" si="92"/>
        <v>1</v>
      </c>
    </row>
    <row r="5928" spans="1:21" x14ac:dyDescent="0.2">
      <c r="A5928" s="6" t="s">
        <v>14704</v>
      </c>
      <c r="B5928" s="6" t="s">
        <v>159</v>
      </c>
      <c r="C5928" s="6">
        <v>3528018</v>
      </c>
      <c r="D5928" s="6" t="s">
        <v>12328</v>
      </c>
      <c r="E5928" s="6" t="s">
        <v>14705</v>
      </c>
      <c r="F5928" s="6" t="s">
        <v>6402</v>
      </c>
      <c r="G5928" s="6">
        <v>4760</v>
      </c>
      <c r="H5928" s="6">
        <v>14832</v>
      </c>
      <c r="I5928" s="6">
        <v>0</v>
      </c>
      <c r="J5928" s="6">
        <v>1</v>
      </c>
      <c r="K5928" s="6">
        <v>0</v>
      </c>
      <c r="L5928" s="6"/>
      <c r="M5928" s="6">
        <v>2022</v>
      </c>
      <c r="N5928" s="6" t="s">
        <v>7732</v>
      </c>
      <c r="O5928" s="6">
        <v>99</v>
      </c>
      <c r="P5928" s="6"/>
      <c r="Q5928" s="6" t="s">
        <v>7733</v>
      </c>
      <c r="R5928" s="6" t="s">
        <v>7734</v>
      </c>
      <c r="S5928" s="6"/>
      <c r="T5928" s="6" t="s">
        <v>775</v>
      </c>
      <c r="U5928">
        <f t="shared" si="92"/>
        <v>5</v>
      </c>
    </row>
    <row r="5929" spans="1:21" x14ac:dyDescent="0.2">
      <c r="A5929" s="6" t="s">
        <v>14704</v>
      </c>
      <c r="B5929" s="6" t="s">
        <v>159</v>
      </c>
      <c r="C5929" s="6">
        <v>3528018</v>
      </c>
      <c r="D5929" s="6" t="s">
        <v>6656</v>
      </c>
      <c r="E5929" s="6" t="s">
        <v>14706</v>
      </c>
      <c r="F5929" s="6" t="s">
        <v>6402</v>
      </c>
      <c r="G5929" s="6">
        <v>334</v>
      </c>
      <c r="H5929" s="6">
        <v>14832</v>
      </c>
      <c r="I5929" s="6">
        <v>0</v>
      </c>
      <c r="J5929" s="6">
        <v>0</v>
      </c>
      <c r="K5929" s="6">
        <v>0</v>
      </c>
      <c r="L5929" s="6"/>
      <c r="M5929" s="6">
        <v>2022</v>
      </c>
      <c r="N5929" s="6" t="s">
        <v>7732</v>
      </c>
      <c r="O5929" s="6">
        <v>99</v>
      </c>
      <c r="P5929" s="6"/>
      <c r="Q5929" s="6" t="s">
        <v>7733</v>
      </c>
      <c r="R5929" s="6" t="s">
        <v>7734</v>
      </c>
      <c r="S5929" s="6"/>
      <c r="T5929" s="6" t="s">
        <v>776</v>
      </c>
      <c r="U5929">
        <f t="shared" si="92"/>
        <v>4</v>
      </c>
    </row>
    <row r="5930" spans="1:21" x14ac:dyDescent="0.2">
      <c r="A5930" s="6" t="s">
        <v>14704</v>
      </c>
      <c r="B5930" s="6" t="s">
        <v>159</v>
      </c>
      <c r="C5930" s="6">
        <v>3528018</v>
      </c>
      <c r="D5930" s="6" t="s">
        <v>6477</v>
      </c>
      <c r="E5930" s="6" t="s">
        <v>14069</v>
      </c>
      <c r="F5930" s="6" t="s">
        <v>6402</v>
      </c>
      <c r="G5930" s="6">
        <v>3700</v>
      </c>
      <c r="H5930" s="6">
        <v>14832</v>
      </c>
      <c r="I5930" s="6">
        <v>1</v>
      </c>
      <c r="J5930" s="6">
        <v>0</v>
      </c>
      <c r="K5930" s="6">
        <v>0</v>
      </c>
      <c r="L5930" s="6"/>
      <c r="M5930" s="6">
        <v>2022</v>
      </c>
      <c r="N5930" s="6" t="s">
        <v>7732</v>
      </c>
      <c r="O5930" s="6">
        <v>99</v>
      </c>
      <c r="P5930" s="6"/>
      <c r="Q5930" s="6" t="s">
        <v>7733</v>
      </c>
      <c r="R5930" s="6" t="s">
        <v>7734</v>
      </c>
      <c r="S5930" s="6"/>
      <c r="T5930" s="6" t="s">
        <v>777</v>
      </c>
      <c r="U5930">
        <f t="shared" si="92"/>
        <v>3</v>
      </c>
    </row>
    <row r="5931" spans="1:21" x14ac:dyDescent="0.2">
      <c r="A5931" s="6" t="s">
        <v>14704</v>
      </c>
      <c r="B5931" s="6" t="s">
        <v>159</v>
      </c>
      <c r="C5931" s="6">
        <v>3528018</v>
      </c>
      <c r="D5931" s="6" t="s">
        <v>12000</v>
      </c>
      <c r="E5931" s="6" t="s">
        <v>14707</v>
      </c>
      <c r="F5931" s="6" t="s">
        <v>6402</v>
      </c>
      <c r="G5931" s="6">
        <v>1444</v>
      </c>
      <c r="H5931" s="6">
        <v>14832</v>
      </c>
      <c r="I5931" s="6">
        <v>0</v>
      </c>
      <c r="J5931" s="6">
        <v>0</v>
      </c>
      <c r="K5931" s="6">
        <v>0</v>
      </c>
      <c r="L5931" s="6"/>
      <c r="M5931" s="6">
        <v>2022</v>
      </c>
      <c r="N5931" s="6" t="s">
        <v>7732</v>
      </c>
      <c r="O5931" s="6">
        <v>99</v>
      </c>
      <c r="P5931" s="6"/>
      <c r="Q5931" s="6" t="s">
        <v>7733</v>
      </c>
      <c r="R5931" s="6" t="s">
        <v>7734</v>
      </c>
      <c r="S5931" s="6"/>
      <c r="T5931" s="6" t="s">
        <v>778</v>
      </c>
      <c r="U5931">
        <f t="shared" si="92"/>
        <v>2</v>
      </c>
    </row>
    <row r="5932" spans="1:21" x14ac:dyDescent="0.2">
      <c r="A5932" s="6" t="s">
        <v>14704</v>
      </c>
      <c r="B5932" s="6" t="s">
        <v>159</v>
      </c>
      <c r="C5932" s="6">
        <v>3528018</v>
      </c>
      <c r="D5932" s="6" t="s">
        <v>7927</v>
      </c>
      <c r="E5932" s="6" t="s">
        <v>14708</v>
      </c>
      <c r="F5932" s="6" t="s">
        <v>6402</v>
      </c>
      <c r="G5932" s="6">
        <v>4594</v>
      </c>
      <c r="H5932" s="6">
        <v>14832</v>
      </c>
      <c r="I5932" s="6">
        <v>0</v>
      </c>
      <c r="J5932" s="6">
        <v>0</v>
      </c>
      <c r="K5932" s="6">
        <v>0</v>
      </c>
      <c r="L5932" s="6"/>
      <c r="M5932" s="6">
        <v>2022</v>
      </c>
      <c r="N5932" s="6" t="s">
        <v>7732</v>
      </c>
      <c r="O5932" s="6">
        <v>99</v>
      </c>
      <c r="P5932" s="6"/>
      <c r="Q5932" s="6" t="s">
        <v>7733</v>
      </c>
      <c r="R5932" s="6" t="s">
        <v>7734</v>
      </c>
      <c r="S5932" s="6"/>
      <c r="T5932" s="6" t="s">
        <v>779</v>
      </c>
      <c r="U5932">
        <f t="shared" si="92"/>
        <v>1</v>
      </c>
    </row>
    <row r="5933" spans="1:21" x14ac:dyDescent="0.2">
      <c r="A5933" s="6" t="s">
        <v>14709</v>
      </c>
      <c r="B5933" s="6" t="s">
        <v>159</v>
      </c>
      <c r="C5933" s="6">
        <v>3528018</v>
      </c>
      <c r="D5933" s="6" t="s">
        <v>6586</v>
      </c>
      <c r="E5933" s="6" t="s">
        <v>7104</v>
      </c>
      <c r="F5933" s="6" t="s">
        <v>6402</v>
      </c>
      <c r="G5933" s="6">
        <v>0</v>
      </c>
      <c r="H5933" s="6"/>
      <c r="I5933" s="6">
        <v>1</v>
      </c>
      <c r="J5933" s="6">
        <v>1</v>
      </c>
      <c r="K5933" s="6">
        <v>1</v>
      </c>
      <c r="L5933" s="6"/>
      <c r="M5933" s="6">
        <v>2022</v>
      </c>
      <c r="N5933" s="6" t="s">
        <v>7745</v>
      </c>
      <c r="O5933" s="6">
        <v>1</v>
      </c>
      <c r="P5933" s="6"/>
      <c r="Q5933" s="6" t="s">
        <v>7733</v>
      </c>
      <c r="R5933" s="6" t="s">
        <v>7734</v>
      </c>
      <c r="S5933" s="6"/>
      <c r="T5933" s="6" t="s">
        <v>3064</v>
      </c>
      <c r="U5933">
        <f t="shared" si="92"/>
        <v>1</v>
      </c>
    </row>
    <row r="5934" spans="1:21" x14ac:dyDescent="0.2">
      <c r="A5934" s="6" t="s">
        <v>14710</v>
      </c>
      <c r="B5934" s="6" t="s">
        <v>159</v>
      </c>
      <c r="C5934" s="6">
        <v>3528018</v>
      </c>
      <c r="D5934" s="6" t="s">
        <v>6440</v>
      </c>
      <c r="E5934" s="6" t="s">
        <v>12939</v>
      </c>
      <c r="F5934" s="6" t="s">
        <v>6402</v>
      </c>
      <c r="G5934" s="6">
        <v>716</v>
      </c>
      <c r="H5934" s="6">
        <v>2218</v>
      </c>
      <c r="I5934" s="6">
        <v>0</v>
      </c>
      <c r="J5934" s="6">
        <v>0</v>
      </c>
      <c r="K5934" s="6">
        <v>0</v>
      </c>
      <c r="L5934" s="6"/>
      <c r="M5934" s="6">
        <v>2022</v>
      </c>
      <c r="N5934" s="6" t="s">
        <v>7745</v>
      </c>
      <c r="O5934" s="6">
        <v>2</v>
      </c>
      <c r="P5934" s="6"/>
      <c r="Q5934" s="6" t="s">
        <v>7733</v>
      </c>
      <c r="R5934" s="6" t="s">
        <v>7734</v>
      </c>
      <c r="S5934" s="6"/>
      <c r="T5934" s="6" t="s">
        <v>3065</v>
      </c>
      <c r="U5934">
        <f t="shared" si="92"/>
        <v>2</v>
      </c>
    </row>
    <row r="5935" spans="1:21" x14ac:dyDescent="0.2">
      <c r="A5935" s="6" t="s">
        <v>14710</v>
      </c>
      <c r="B5935" s="6" t="s">
        <v>159</v>
      </c>
      <c r="C5935" s="6">
        <v>3528018</v>
      </c>
      <c r="D5935" s="6" t="s">
        <v>6434</v>
      </c>
      <c r="E5935" s="6" t="s">
        <v>13769</v>
      </c>
      <c r="F5935" s="6" t="s">
        <v>6402</v>
      </c>
      <c r="G5935" s="6">
        <v>1502</v>
      </c>
      <c r="H5935" s="6">
        <v>2218</v>
      </c>
      <c r="I5935" s="6">
        <v>1</v>
      </c>
      <c r="J5935" s="6">
        <v>1</v>
      </c>
      <c r="K5935" s="6">
        <v>0</v>
      </c>
      <c r="L5935" s="6"/>
      <c r="M5935" s="6">
        <v>2022</v>
      </c>
      <c r="N5935" s="6" t="s">
        <v>7745</v>
      </c>
      <c r="O5935" s="6">
        <v>2</v>
      </c>
      <c r="P5935" s="6"/>
      <c r="Q5935" s="6" t="s">
        <v>7733</v>
      </c>
      <c r="R5935" s="6" t="s">
        <v>7734</v>
      </c>
      <c r="S5935" s="6"/>
      <c r="T5935" s="6" t="s">
        <v>3063</v>
      </c>
      <c r="U5935">
        <f t="shared" si="92"/>
        <v>1</v>
      </c>
    </row>
    <row r="5936" spans="1:21" x14ac:dyDescent="0.2">
      <c r="A5936" s="6" t="s">
        <v>14711</v>
      </c>
      <c r="B5936" s="6" t="s">
        <v>159</v>
      </c>
      <c r="C5936" s="6">
        <v>3528018</v>
      </c>
      <c r="D5936" s="6" t="s">
        <v>6807</v>
      </c>
      <c r="E5936" s="6" t="s">
        <v>14712</v>
      </c>
      <c r="F5936" s="6" t="s">
        <v>6402</v>
      </c>
      <c r="G5936" s="6">
        <v>221</v>
      </c>
      <c r="H5936" s="6">
        <v>3526</v>
      </c>
      <c r="I5936" s="6">
        <v>0</v>
      </c>
      <c r="J5936" s="6">
        <v>0</v>
      </c>
      <c r="K5936" s="6">
        <v>0</v>
      </c>
      <c r="L5936" s="6"/>
      <c r="M5936" s="6">
        <v>2022</v>
      </c>
      <c r="N5936" s="6" t="s">
        <v>7745</v>
      </c>
      <c r="O5936" s="6">
        <v>3</v>
      </c>
      <c r="P5936" s="6"/>
      <c r="Q5936" s="6" t="s">
        <v>7733</v>
      </c>
      <c r="R5936" s="6" t="s">
        <v>7734</v>
      </c>
      <c r="S5936" s="6"/>
      <c r="T5936" s="6" t="s">
        <v>3066</v>
      </c>
      <c r="U5936">
        <f t="shared" si="92"/>
        <v>4</v>
      </c>
    </row>
    <row r="5937" spans="1:21" x14ac:dyDescent="0.2">
      <c r="A5937" s="6" t="s">
        <v>14711</v>
      </c>
      <c r="B5937" s="6" t="s">
        <v>159</v>
      </c>
      <c r="C5937" s="6">
        <v>3528018</v>
      </c>
      <c r="D5937" s="6" t="s">
        <v>6838</v>
      </c>
      <c r="E5937" s="6" t="s">
        <v>6518</v>
      </c>
      <c r="F5937" s="6" t="s">
        <v>6402</v>
      </c>
      <c r="G5937" s="6">
        <v>1731</v>
      </c>
      <c r="H5937" s="6">
        <v>3526</v>
      </c>
      <c r="I5937" s="6">
        <v>1</v>
      </c>
      <c r="J5937" s="6">
        <v>1</v>
      </c>
      <c r="K5937" s="6">
        <v>0</v>
      </c>
      <c r="L5937" s="6"/>
      <c r="M5937" s="6">
        <v>2022</v>
      </c>
      <c r="N5937" s="6" t="s">
        <v>7745</v>
      </c>
      <c r="O5937" s="6">
        <v>3</v>
      </c>
      <c r="P5937" s="6"/>
      <c r="Q5937" s="6" t="s">
        <v>7733</v>
      </c>
      <c r="R5937" s="6" t="s">
        <v>7734</v>
      </c>
      <c r="S5937" s="6"/>
      <c r="T5937" s="6" t="s">
        <v>3062</v>
      </c>
      <c r="U5937">
        <f t="shared" si="92"/>
        <v>3</v>
      </c>
    </row>
    <row r="5938" spans="1:21" x14ac:dyDescent="0.2">
      <c r="A5938" s="6" t="s">
        <v>14711</v>
      </c>
      <c r="B5938" s="6" t="s">
        <v>159</v>
      </c>
      <c r="C5938" s="6">
        <v>3528018</v>
      </c>
      <c r="D5938" s="6" t="s">
        <v>6411</v>
      </c>
      <c r="E5938" s="6" t="s">
        <v>8587</v>
      </c>
      <c r="F5938" s="6" t="s">
        <v>6402</v>
      </c>
      <c r="G5938" s="6">
        <v>539</v>
      </c>
      <c r="H5938" s="6">
        <v>3526</v>
      </c>
      <c r="I5938" s="6">
        <v>0</v>
      </c>
      <c r="J5938" s="6">
        <v>0</v>
      </c>
      <c r="K5938" s="6">
        <v>0</v>
      </c>
      <c r="L5938" s="6"/>
      <c r="M5938" s="6">
        <v>2022</v>
      </c>
      <c r="N5938" s="6" t="s">
        <v>7745</v>
      </c>
      <c r="O5938" s="6">
        <v>3</v>
      </c>
      <c r="P5938" s="6"/>
      <c r="Q5938" s="6" t="s">
        <v>7733</v>
      </c>
      <c r="R5938" s="6" t="s">
        <v>7734</v>
      </c>
      <c r="S5938" s="6"/>
      <c r="T5938" s="6" t="s">
        <v>3067</v>
      </c>
      <c r="U5938">
        <f t="shared" si="92"/>
        <v>2</v>
      </c>
    </row>
    <row r="5939" spans="1:21" x14ac:dyDescent="0.2">
      <c r="A5939" s="6" t="s">
        <v>14711</v>
      </c>
      <c r="B5939" s="6" t="s">
        <v>159</v>
      </c>
      <c r="C5939" s="6">
        <v>3528018</v>
      </c>
      <c r="D5939" s="6" t="s">
        <v>6946</v>
      </c>
      <c r="E5939" s="6" t="s">
        <v>6438</v>
      </c>
      <c r="F5939" s="6" t="s">
        <v>6402</v>
      </c>
      <c r="G5939" s="6">
        <v>1035</v>
      </c>
      <c r="H5939" s="6">
        <v>3526</v>
      </c>
      <c r="I5939" s="6">
        <v>0</v>
      </c>
      <c r="J5939" s="6">
        <v>0</v>
      </c>
      <c r="K5939" s="6">
        <v>0</v>
      </c>
      <c r="L5939" s="6"/>
      <c r="M5939" s="6">
        <v>2022</v>
      </c>
      <c r="N5939" s="6" t="s">
        <v>7745</v>
      </c>
      <c r="O5939" s="6">
        <v>3</v>
      </c>
      <c r="P5939" s="6"/>
      <c r="Q5939" s="6" t="s">
        <v>7733</v>
      </c>
      <c r="R5939" s="6" t="s">
        <v>7734</v>
      </c>
      <c r="S5939" s="6"/>
      <c r="T5939" s="6" t="s">
        <v>3068</v>
      </c>
      <c r="U5939">
        <f t="shared" si="92"/>
        <v>1</v>
      </c>
    </row>
    <row r="5940" spans="1:21" x14ac:dyDescent="0.2">
      <c r="A5940" s="6" t="s">
        <v>14713</v>
      </c>
      <c r="B5940" s="6" t="s">
        <v>159</v>
      </c>
      <c r="C5940" s="6">
        <v>3528018</v>
      </c>
      <c r="D5940" s="6" t="s">
        <v>6717</v>
      </c>
      <c r="E5940" s="6" t="s">
        <v>14714</v>
      </c>
      <c r="F5940" s="6" t="s">
        <v>6402</v>
      </c>
      <c r="G5940" s="6">
        <v>997</v>
      </c>
      <c r="H5940" s="6">
        <v>2896</v>
      </c>
      <c r="I5940" s="6">
        <v>1</v>
      </c>
      <c r="J5940" s="6">
        <v>0</v>
      </c>
      <c r="K5940" s="6">
        <v>0</v>
      </c>
      <c r="L5940" s="6"/>
      <c r="M5940" s="6">
        <v>2022</v>
      </c>
      <c r="N5940" s="6" t="s">
        <v>7745</v>
      </c>
      <c r="O5940" s="6">
        <v>4</v>
      </c>
      <c r="P5940" s="6"/>
      <c r="Q5940" s="6" t="s">
        <v>7733</v>
      </c>
      <c r="R5940" s="6" t="s">
        <v>7734</v>
      </c>
      <c r="S5940" s="6"/>
      <c r="T5940" s="6" t="s">
        <v>3069</v>
      </c>
      <c r="U5940">
        <f t="shared" si="92"/>
        <v>2</v>
      </c>
    </row>
    <row r="5941" spans="1:21" x14ac:dyDescent="0.2">
      <c r="A5941" s="6" t="s">
        <v>14713</v>
      </c>
      <c r="B5941" s="6" t="s">
        <v>159</v>
      </c>
      <c r="C5941" s="6">
        <v>3528018</v>
      </c>
      <c r="D5941" s="6" t="s">
        <v>7689</v>
      </c>
      <c r="E5941" s="6" t="s">
        <v>14715</v>
      </c>
      <c r="F5941" s="6" t="s">
        <v>6402</v>
      </c>
      <c r="G5941" s="6">
        <v>1899</v>
      </c>
      <c r="H5941" s="6">
        <v>2896</v>
      </c>
      <c r="I5941" s="6">
        <v>0</v>
      </c>
      <c r="J5941" s="6">
        <v>1</v>
      </c>
      <c r="K5941" s="6">
        <v>0</v>
      </c>
      <c r="L5941" s="6"/>
      <c r="M5941" s="6">
        <v>2022</v>
      </c>
      <c r="N5941" s="6" t="s">
        <v>7745</v>
      </c>
      <c r="O5941" s="6">
        <v>4</v>
      </c>
      <c r="P5941" s="6"/>
      <c r="Q5941" s="6" t="s">
        <v>7733</v>
      </c>
      <c r="R5941" s="6" t="s">
        <v>7734</v>
      </c>
      <c r="S5941" s="6"/>
      <c r="T5941" s="6" t="s">
        <v>3061</v>
      </c>
      <c r="U5941">
        <f t="shared" si="92"/>
        <v>1</v>
      </c>
    </row>
    <row r="5942" spans="1:21" x14ac:dyDescent="0.2">
      <c r="A5942" s="6" t="s">
        <v>14716</v>
      </c>
      <c r="B5942" s="6" t="s">
        <v>159</v>
      </c>
      <c r="C5942" s="6">
        <v>3528018</v>
      </c>
      <c r="D5942" s="6" t="s">
        <v>6463</v>
      </c>
      <c r="E5942" s="6" t="s">
        <v>14717</v>
      </c>
      <c r="F5942" s="6" t="s">
        <v>6402</v>
      </c>
      <c r="G5942" s="6">
        <v>288</v>
      </c>
      <c r="H5942" s="6">
        <v>1745</v>
      </c>
      <c r="I5942" s="6">
        <v>0</v>
      </c>
      <c r="J5942" s="6">
        <v>0</v>
      </c>
      <c r="K5942" s="6">
        <v>0</v>
      </c>
      <c r="L5942" s="6"/>
      <c r="M5942" s="6">
        <v>2022</v>
      </c>
      <c r="N5942" s="6" t="s">
        <v>7745</v>
      </c>
      <c r="O5942" s="6">
        <v>5</v>
      </c>
      <c r="P5942" s="6"/>
      <c r="Q5942" s="6" t="s">
        <v>7733</v>
      </c>
      <c r="R5942" s="6" t="s">
        <v>7734</v>
      </c>
      <c r="S5942" s="6"/>
      <c r="T5942" s="6" t="s">
        <v>3070</v>
      </c>
      <c r="U5942">
        <f t="shared" si="92"/>
        <v>3</v>
      </c>
    </row>
    <row r="5943" spans="1:21" x14ac:dyDescent="0.2">
      <c r="A5943" s="6" t="s">
        <v>14716</v>
      </c>
      <c r="B5943" s="6" t="s">
        <v>159</v>
      </c>
      <c r="C5943" s="6">
        <v>3528018</v>
      </c>
      <c r="D5943" s="6" t="s">
        <v>6580</v>
      </c>
      <c r="E5943" s="6" t="s">
        <v>14718</v>
      </c>
      <c r="F5943" s="6" t="s">
        <v>6402</v>
      </c>
      <c r="G5943" s="6">
        <v>925</v>
      </c>
      <c r="H5943" s="6">
        <v>1745</v>
      </c>
      <c r="I5943" s="6">
        <v>1</v>
      </c>
      <c r="J5943" s="6">
        <v>1</v>
      </c>
      <c r="K5943" s="6">
        <v>0</v>
      </c>
      <c r="L5943" s="6"/>
      <c r="M5943" s="6">
        <v>2022</v>
      </c>
      <c r="N5943" s="6" t="s">
        <v>7745</v>
      </c>
      <c r="O5943" s="6">
        <v>5</v>
      </c>
      <c r="P5943" s="6"/>
      <c r="Q5943" s="6" t="s">
        <v>7733</v>
      </c>
      <c r="R5943" s="6" t="s">
        <v>7734</v>
      </c>
      <c r="S5943" s="6"/>
      <c r="T5943" s="6" t="s">
        <v>3060</v>
      </c>
      <c r="U5943">
        <f t="shared" si="92"/>
        <v>2</v>
      </c>
    </row>
    <row r="5944" spans="1:21" x14ac:dyDescent="0.2">
      <c r="A5944" s="6" t="s">
        <v>14716</v>
      </c>
      <c r="B5944" s="6" t="s">
        <v>159</v>
      </c>
      <c r="C5944" s="6">
        <v>3528018</v>
      </c>
      <c r="D5944" s="6" t="s">
        <v>7630</v>
      </c>
      <c r="E5944" s="6" t="s">
        <v>6700</v>
      </c>
      <c r="F5944" s="6" t="s">
        <v>6402</v>
      </c>
      <c r="G5944" s="6">
        <v>532</v>
      </c>
      <c r="H5944" s="6">
        <v>1745</v>
      </c>
      <c r="I5944" s="6">
        <v>0</v>
      </c>
      <c r="J5944" s="6">
        <v>0</v>
      </c>
      <c r="K5944" s="6">
        <v>0</v>
      </c>
      <c r="L5944" s="6"/>
      <c r="M5944" s="6">
        <v>2022</v>
      </c>
      <c r="N5944" s="6" t="s">
        <v>7745</v>
      </c>
      <c r="O5944" s="6">
        <v>5</v>
      </c>
      <c r="P5944" s="6"/>
      <c r="Q5944" s="6" t="s">
        <v>7733</v>
      </c>
      <c r="R5944" s="6" t="s">
        <v>7734</v>
      </c>
      <c r="S5944" s="6"/>
      <c r="T5944" s="6" t="s">
        <v>3071</v>
      </c>
      <c r="U5944">
        <f t="shared" si="92"/>
        <v>1</v>
      </c>
    </row>
    <row r="5945" spans="1:21" x14ac:dyDescent="0.2">
      <c r="A5945" s="6" t="s">
        <v>14719</v>
      </c>
      <c r="B5945" s="6" t="s">
        <v>159</v>
      </c>
      <c r="C5945" s="6">
        <v>3528018</v>
      </c>
      <c r="D5945" s="6" t="s">
        <v>6946</v>
      </c>
      <c r="E5945" s="6" t="s">
        <v>14720</v>
      </c>
      <c r="F5945" s="6" t="s">
        <v>6402</v>
      </c>
      <c r="G5945" s="6">
        <v>243</v>
      </c>
      <c r="H5945" s="6">
        <v>2155</v>
      </c>
      <c r="I5945" s="6">
        <v>0</v>
      </c>
      <c r="J5945" s="6">
        <v>0</v>
      </c>
      <c r="K5945" s="6">
        <v>0</v>
      </c>
      <c r="L5945" s="6"/>
      <c r="M5945" s="6">
        <v>2022</v>
      </c>
      <c r="N5945" s="6" t="s">
        <v>7745</v>
      </c>
      <c r="O5945" s="6">
        <v>6</v>
      </c>
      <c r="P5945" s="6"/>
      <c r="Q5945" s="6" t="s">
        <v>7733</v>
      </c>
      <c r="R5945" s="6" t="s">
        <v>7734</v>
      </c>
      <c r="S5945" s="6"/>
      <c r="T5945" s="6" t="s">
        <v>3072</v>
      </c>
      <c r="U5945">
        <f t="shared" si="92"/>
        <v>3</v>
      </c>
    </row>
    <row r="5946" spans="1:21" x14ac:dyDescent="0.2">
      <c r="A5946" s="6" t="s">
        <v>14719</v>
      </c>
      <c r="B5946" s="6" t="s">
        <v>159</v>
      </c>
      <c r="C5946" s="6">
        <v>3528018</v>
      </c>
      <c r="D5946" s="6" t="s">
        <v>6696</v>
      </c>
      <c r="E5946" s="6" t="s">
        <v>9546</v>
      </c>
      <c r="F5946" s="6" t="s">
        <v>6402</v>
      </c>
      <c r="G5946" s="6">
        <v>1003</v>
      </c>
      <c r="H5946" s="6">
        <v>2155</v>
      </c>
      <c r="I5946" s="6">
        <v>0</v>
      </c>
      <c r="J5946" s="6">
        <v>1</v>
      </c>
      <c r="K5946" s="6">
        <v>0</v>
      </c>
      <c r="L5946" s="6"/>
      <c r="M5946" s="6">
        <v>2022</v>
      </c>
      <c r="N5946" s="6" t="s">
        <v>7745</v>
      </c>
      <c r="O5946" s="6">
        <v>6</v>
      </c>
      <c r="P5946" s="6"/>
      <c r="Q5946" s="6" t="s">
        <v>7733</v>
      </c>
      <c r="R5946" s="6" t="s">
        <v>7734</v>
      </c>
      <c r="S5946" s="6"/>
      <c r="T5946" s="6" t="s">
        <v>3059</v>
      </c>
      <c r="U5946">
        <f t="shared" si="92"/>
        <v>2</v>
      </c>
    </row>
    <row r="5947" spans="1:21" x14ac:dyDescent="0.2">
      <c r="A5947" s="6" t="s">
        <v>14719</v>
      </c>
      <c r="B5947" s="6" t="s">
        <v>159</v>
      </c>
      <c r="C5947" s="6">
        <v>3528018</v>
      </c>
      <c r="D5947" s="6" t="s">
        <v>6794</v>
      </c>
      <c r="E5947" s="6" t="s">
        <v>6578</v>
      </c>
      <c r="F5947" s="6" t="s">
        <v>6402</v>
      </c>
      <c r="G5947" s="6">
        <v>909</v>
      </c>
      <c r="H5947" s="6">
        <v>2155</v>
      </c>
      <c r="I5947" s="6">
        <v>0</v>
      </c>
      <c r="J5947" s="6">
        <v>0</v>
      </c>
      <c r="K5947" s="6">
        <v>0</v>
      </c>
      <c r="L5947" s="6"/>
      <c r="M5947" s="6">
        <v>2022</v>
      </c>
      <c r="N5947" s="6" t="s">
        <v>7745</v>
      </c>
      <c r="O5947" s="6">
        <v>6</v>
      </c>
      <c r="P5947" s="6"/>
      <c r="Q5947" s="6" t="s">
        <v>7733</v>
      </c>
      <c r="R5947" s="6" t="s">
        <v>7734</v>
      </c>
      <c r="S5947" s="6"/>
      <c r="T5947" s="6" t="s">
        <v>3073</v>
      </c>
      <c r="U5947">
        <f t="shared" si="92"/>
        <v>1</v>
      </c>
    </row>
    <row r="5948" spans="1:21" x14ac:dyDescent="0.2">
      <c r="A5948" s="6" t="s">
        <v>8889</v>
      </c>
      <c r="B5948" s="6" t="s">
        <v>6690</v>
      </c>
      <c r="C5948" s="6">
        <v>3525005</v>
      </c>
      <c r="D5948" s="6" t="s">
        <v>14721</v>
      </c>
      <c r="E5948" s="6" t="s">
        <v>14722</v>
      </c>
      <c r="F5948" s="6" t="s">
        <v>6402</v>
      </c>
      <c r="G5948" s="6">
        <v>57553</v>
      </c>
      <c r="H5948" s="6"/>
      <c r="I5948" s="6">
        <v>0</v>
      </c>
      <c r="J5948" s="6">
        <v>0</v>
      </c>
      <c r="K5948" s="6">
        <v>0</v>
      </c>
      <c r="L5948" s="6"/>
      <c r="M5948" s="6">
        <v>2022</v>
      </c>
      <c r="N5948" s="6" t="s">
        <v>7732</v>
      </c>
      <c r="O5948" s="6">
        <v>99</v>
      </c>
      <c r="P5948" s="6"/>
      <c r="Q5948" s="6" t="s">
        <v>7733</v>
      </c>
      <c r="R5948" s="6" t="s">
        <v>7734</v>
      </c>
      <c r="S5948" s="6"/>
      <c r="T5948" s="6" t="s">
        <v>789</v>
      </c>
      <c r="U5948">
        <f t="shared" si="92"/>
        <v>9</v>
      </c>
    </row>
    <row r="5949" spans="1:21" x14ac:dyDescent="0.2">
      <c r="A5949" s="6" t="s">
        <v>8889</v>
      </c>
      <c r="B5949" s="6" t="s">
        <v>6690</v>
      </c>
      <c r="C5949" s="6">
        <v>3525005</v>
      </c>
      <c r="D5949" s="6" t="s">
        <v>14723</v>
      </c>
      <c r="E5949" s="6" t="s">
        <v>10843</v>
      </c>
      <c r="F5949" s="6" t="s">
        <v>6402</v>
      </c>
      <c r="G5949" s="6">
        <v>1907</v>
      </c>
      <c r="H5949" s="6"/>
      <c r="I5949" s="6">
        <v>0</v>
      </c>
      <c r="J5949" s="6">
        <v>0</v>
      </c>
      <c r="K5949" s="6">
        <v>0</v>
      </c>
      <c r="L5949" s="6"/>
      <c r="M5949" s="6">
        <v>2022</v>
      </c>
      <c r="N5949" s="6" t="s">
        <v>7732</v>
      </c>
      <c r="O5949" s="6">
        <v>99</v>
      </c>
      <c r="P5949" s="6"/>
      <c r="Q5949" s="6" t="s">
        <v>7733</v>
      </c>
      <c r="R5949" s="6" t="s">
        <v>7734</v>
      </c>
      <c r="S5949" s="6"/>
      <c r="T5949" s="6" t="s">
        <v>790</v>
      </c>
      <c r="U5949">
        <f t="shared" si="92"/>
        <v>8</v>
      </c>
    </row>
    <row r="5950" spans="1:21" x14ac:dyDescent="0.2">
      <c r="A5950" s="6" t="s">
        <v>8889</v>
      </c>
      <c r="B5950" s="6" t="s">
        <v>6690</v>
      </c>
      <c r="C5950" s="6">
        <v>3525005</v>
      </c>
      <c r="D5950" s="6" t="s">
        <v>6527</v>
      </c>
      <c r="E5950" s="6" t="s">
        <v>14724</v>
      </c>
      <c r="F5950" s="6" t="s">
        <v>6402</v>
      </c>
      <c r="G5950" s="6">
        <v>17436</v>
      </c>
      <c r="H5950" s="6"/>
      <c r="I5950" s="6">
        <v>0</v>
      </c>
      <c r="J5950" s="6">
        <v>0</v>
      </c>
      <c r="K5950" s="6">
        <v>0</v>
      </c>
      <c r="L5950" s="6"/>
      <c r="M5950" s="6">
        <v>2022</v>
      </c>
      <c r="N5950" s="6" t="s">
        <v>7732</v>
      </c>
      <c r="O5950" s="6">
        <v>99</v>
      </c>
      <c r="P5950" s="6"/>
      <c r="Q5950" s="6" t="s">
        <v>7733</v>
      </c>
      <c r="R5950" s="6" t="s">
        <v>7734</v>
      </c>
      <c r="S5950" s="6"/>
      <c r="T5950" s="6" t="s">
        <v>791</v>
      </c>
      <c r="U5950">
        <f t="shared" si="92"/>
        <v>7</v>
      </c>
    </row>
    <row r="5951" spans="1:21" x14ac:dyDescent="0.2">
      <c r="A5951" s="6" t="s">
        <v>8889</v>
      </c>
      <c r="B5951" s="6" t="s">
        <v>6690</v>
      </c>
      <c r="C5951" s="6">
        <v>3525005</v>
      </c>
      <c r="D5951" s="6" t="s">
        <v>6543</v>
      </c>
      <c r="E5951" s="6" t="s">
        <v>14725</v>
      </c>
      <c r="F5951" s="6" t="s">
        <v>6402</v>
      </c>
      <c r="G5951" s="6">
        <v>59216</v>
      </c>
      <c r="H5951" s="6"/>
      <c r="I5951" s="6">
        <v>0</v>
      </c>
      <c r="J5951" s="6">
        <v>1</v>
      </c>
      <c r="K5951" s="6">
        <v>0</v>
      </c>
      <c r="L5951" s="6"/>
      <c r="M5951" s="6">
        <v>2022</v>
      </c>
      <c r="N5951" s="6" t="s">
        <v>7732</v>
      </c>
      <c r="O5951" s="6">
        <v>99</v>
      </c>
      <c r="P5951" s="6"/>
      <c r="Q5951" s="6" t="s">
        <v>7733</v>
      </c>
      <c r="R5951" s="6" t="s">
        <v>7734</v>
      </c>
      <c r="S5951" s="6"/>
      <c r="T5951" s="6" t="s">
        <v>788</v>
      </c>
      <c r="U5951">
        <f t="shared" si="92"/>
        <v>6</v>
      </c>
    </row>
    <row r="5952" spans="1:21" x14ac:dyDescent="0.2">
      <c r="A5952" s="6" t="s">
        <v>8889</v>
      </c>
      <c r="B5952" s="6" t="s">
        <v>6690</v>
      </c>
      <c r="C5952" s="6">
        <v>3525005</v>
      </c>
      <c r="D5952" s="6" t="s">
        <v>14726</v>
      </c>
      <c r="E5952" s="6" t="s">
        <v>14727</v>
      </c>
      <c r="F5952" s="6" t="s">
        <v>6402</v>
      </c>
      <c r="G5952" s="6">
        <v>1867</v>
      </c>
      <c r="H5952" s="6"/>
      <c r="I5952" s="6">
        <v>0</v>
      </c>
      <c r="J5952" s="6">
        <v>0</v>
      </c>
      <c r="K5952" s="6">
        <v>0</v>
      </c>
      <c r="L5952" s="6"/>
      <c r="M5952" s="6">
        <v>2022</v>
      </c>
      <c r="N5952" s="6" t="s">
        <v>7732</v>
      </c>
      <c r="O5952" s="6">
        <v>99</v>
      </c>
      <c r="P5952" s="6"/>
      <c r="Q5952" s="6" t="s">
        <v>7733</v>
      </c>
      <c r="R5952" s="6" t="s">
        <v>7734</v>
      </c>
      <c r="S5952" s="6"/>
      <c r="T5952" s="6" t="s">
        <v>792</v>
      </c>
      <c r="U5952">
        <f t="shared" si="92"/>
        <v>5</v>
      </c>
    </row>
    <row r="5953" spans="1:21" x14ac:dyDescent="0.2">
      <c r="A5953" s="6" t="s">
        <v>8889</v>
      </c>
      <c r="B5953" s="6" t="s">
        <v>6690</v>
      </c>
      <c r="C5953" s="6">
        <v>3525005</v>
      </c>
      <c r="D5953" s="6" t="s">
        <v>6440</v>
      </c>
      <c r="E5953" s="6" t="s">
        <v>14728</v>
      </c>
      <c r="F5953" s="6" t="s">
        <v>6402</v>
      </c>
      <c r="G5953" s="6">
        <v>898</v>
      </c>
      <c r="H5953" s="6"/>
      <c r="I5953" s="6">
        <v>0</v>
      </c>
      <c r="J5953" s="6">
        <v>0</v>
      </c>
      <c r="K5953" s="6">
        <v>0</v>
      </c>
      <c r="L5953" s="6"/>
      <c r="M5953" s="6">
        <v>2022</v>
      </c>
      <c r="N5953" s="6" t="s">
        <v>7732</v>
      </c>
      <c r="O5953" s="6">
        <v>99</v>
      </c>
      <c r="P5953" s="6"/>
      <c r="Q5953" s="6" t="s">
        <v>7733</v>
      </c>
      <c r="R5953" s="6" t="s">
        <v>7734</v>
      </c>
      <c r="S5953" s="6"/>
      <c r="T5953" s="6" t="s">
        <v>793</v>
      </c>
      <c r="U5953">
        <f t="shared" si="92"/>
        <v>4</v>
      </c>
    </row>
    <row r="5954" spans="1:21" x14ac:dyDescent="0.2">
      <c r="A5954" s="6" t="s">
        <v>8889</v>
      </c>
      <c r="B5954" s="6" t="s">
        <v>6690</v>
      </c>
      <c r="C5954" s="6">
        <v>3525005</v>
      </c>
      <c r="D5954" s="6" t="s">
        <v>14729</v>
      </c>
      <c r="E5954" s="6" t="s">
        <v>14730</v>
      </c>
      <c r="F5954" s="6" t="s">
        <v>6402</v>
      </c>
      <c r="G5954" s="6">
        <v>326</v>
      </c>
      <c r="H5954" s="6"/>
      <c r="I5954" s="6">
        <v>0</v>
      </c>
      <c r="J5954" s="6">
        <v>0</v>
      </c>
      <c r="K5954" s="6">
        <v>0</v>
      </c>
      <c r="L5954" s="6"/>
      <c r="M5954" s="6">
        <v>2022</v>
      </c>
      <c r="N5954" s="6" t="s">
        <v>7732</v>
      </c>
      <c r="O5954" s="6">
        <v>99</v>
      </c>
      <c r="P5954" s="6"/>
      <c r="Q5954" s="6" t="s">
        <v>7733</v>
      </c>
      <c r="R5954" s="6" t="s">
        <v>7734</v>
      </c>
      <c r="S5954" s="6"/>
      <c r="T5954" s="6" t="s">
        <v>794</v>
      </c>
      <c r="U5954">
        <f t="shared" si="92"/>
        <v>3</v>
      </c>
    </row>
    <row r="5955" spans="1:21" x14ac:dyDescent="0.2">
      <c r="A5955" s="6" t="s">
        <v>8889</v>
      </c>
      <c r="B5955" s="6" t="s">
        <v>6690</v>
      </c>
      <c r="C5955" s="6">
        <v>3525005</v>
      </c>
      <c r="D5955" s="6" t="s">
        <v>6622</v>
      </c>
      <c r="E5955" s="6" t="s">
        <v>14731</v>
      </c>
      <c r="F5955" s="6" t="s">
        <v>6402</v>
      </c>
      <c r="G5955" s="6">
        <v>1422</v>
      </c>
      <c r="H5955" s="6"/>
      <c r="I5955" s="6">
        <v>0</v>
      </c>
      <c r="J5955" s="6">
        <v>0</v>
      </c>
      <c r="K5955" s="6">
        <v>0</v>
      </c>
      <c r="L5955" s="6"/>
      <c r="M5955" s="6">
        <v>2022</v>
      </c>
      <c r="N5955" s="6" t="s">
        <v>7732</v>
      </c>
      <c r="O5955" s="6">
        <v>99</v>
      </c>
      <c r="P5955" s="6"/>
      <c r="Q5955" s="6" t="s">
        <v>7733</v>
      </c>
      <c r="R5955" s="6" t="s">
        <v>7734</v>
      </c>
      <c r="S5955" s="6"/>
      <c r="T5955" s="6" t="s">
        <v>795</v>
      </c>
      <c r="U5955">
        <f t="shared" ref="U5955:U6018" si="93">COUNTIF(A5955:A12255,A5955)</f>
        <v>2</v>
      </c>
    </row>
    <row r="5956" spans="1:21" x14ac:dyDescent="0.2">
      <c r="A5956" s="6" t="s">
        <v>8889</v>
      </c>
      <c r="B5956" s="6" t="s">
        <v>6690</v>
      </c>
      <c r="C5956" s="6">
        <v>3525005</v>
      </c>
      <c r="D5956" s="6" t="s">
        <v>6493</v>
      </c>
      <c r="E5956" s="6" t="s">
        <v>6590</v>
      </c>
      <c r="F5956" s="6" t="s">
        <v>6402</v>
      </c>
      <c r="G5956" s="6">
        <v>1433</v>
      </c>
      <c r="H5956" s="6"/>
      <c r="I5956" s="6">
        <v>0</v>
      </c>
      <c r="J5956" s="6">
        <v>0</v>
      </c>
      <c r="K5956" s="6">
        <v>0</v>
      </c>
      <c r="L5956" s="6"/>
      <c r="M5956" s="6">
        <v>2022</v>
      </c>
      <c r="N5956" s="6" t="s">
        <v>7732</v>
      </c>
      <c r="O5956" s="6">
        <v>99</v>
      </c>
      <c r="P5956" s="6"/>
      <c r="Q5956" s="6" t="s">
        <v>7733</v>
      </c>
      <c r="R5956" s="6" t="s">
        <v>7734</v>
      </c>
      <c r="S5956" s="6"/>
      <c r="T5956" s="6" t="s">
        <v>796</v>
      </c>
      <c r="U5956">
        <f t="shared" si="93"/>
        <v>1</v>
      </c>
    </row>
    <row r="5957" spans="1:21" x14ac:dyDescent="0.2">
      <c r="A5957" s="6" t="s">
        <v>14732</v>
      </c>
      <c r="B5957" s="6" t="s">
        <v>6690</v>
      </c>
      <c r="C5957" s="6">
        <v>3525005</v>
      </c>
      <c r="D5957" s="6" t="s">
        <v>7550</v>
      </c>
      <c r="E5957" s="6" t="s">
        <v>7107</v>
      </c>
      <c r="F5957" s="6" t="s">
        <v>6402</v>
      </c>
      <c r="G5957" s="6">
        <v>6610</v>
      </c>
      <c r="H5957" s="6">
        <v>8818</v>
      </c>
      <c r="I5957" s="6">
        <v>1</v>
      </c>
      <c r="J5957" s="6">
        <v>1</v>
      </c>
      <c r="K5957" s="6">
        <v>0</v>
      </c>
      <c r="L5957" s="6"/>
      <c r="M5957" s="6">
        <v>2022</v>
      </c>
      <c r="N5957" s="6" t="s">
        <v>7745</v>
      </c>
      <c r="O5957" s="6">
        <v>1</v>
      </c>
      <c r="P5957" s="6"/>
      <c r="Q5957" s="6" t="s">
        <v>7733</v>
      </c>
      <c r="R5957" s="6" t="s">
        <v>7734</v>
      </c>
      <c r="S5957" s="6"/>
      <c r="T5957" s="6" t="s">
        <v>3115</v>
      </c>
      <c r="U5957">
        <f t="shared" si="93"/>
        <v>3</v>
      </c>
    </row>
    <row r="5958" spans="1:21" x14ac:dyDescent="0.2">
      <c r="A5958" s="6" t="s">
        <v>14732</v>
      </c>
      <c r="B5958" s="6" t="s">
        <v>6690</v>
      </c>
      <c r="C5958" s="6">
        <v>3525005</v>
      </c>
      <c r="D5958" s="6" t="s">
        <v>6545</v>
      </c>
      <c r="E5958" s="6" t="s">
        <v>9247</v>
      </c>
      <c r="F5958" s="6" t="s">
        <v>6402</v>
      </c>
      <c r="G5958" s="6">
        <v>1386</v>
      </c>
      <c r="H5958" s="6">
        <v>8818</v>
      </c>
      <c r="I5958" s="6">
        <v>0</v>
      </c>
      <c r="J5958" s="6">
        <v>0</v>
      </c>
      <c r="K5958" s="6">
        <v>0</v>
      </c>
      <c r="L5958" s="6"/>
      <c r="M5958" s="6">
        <v>2022</v>
      </c>
      <c r="N5958" s="6" t="s">
        <v>7745</v>
      </c>
      <c r="O5958" s="6">
        <v>1</v>
      </c>
      <c r="P5958" s="6"/>
      <c r="Q5958" s="6" t="s">
        <v>7733</v>
      </c>
      <c r="R5958" s="6" t="s">
        <v>7734</v>
      </c>
      <c r="S5958" s="6"/>
      <c r="T5958" s="6" t="s">
        <v>3116</v>
      </c>
      <c r="U5958">
        <f t="shared" si="93"/>
        <v>2</v>
      </c>
    </row>
    <row r="5959" spans="1:21" x14ac:dyDescent="0.2">
      <c r="A5959" s="6" t="s">
        <v>14732</v>
      </c>
      <c r="B5959" s="6" t="s">
        <v>6690</v>
      </c>
      <c r="C5959" s="6">
        <v>3525005</v>
      </c>
      <c r="D5959" s="6" t="s">
        <v>6434</v>
      </c>
      <c r="E5959" s="6" t="s">
        <v>14733</v>
      </c>
      <c r="F5959" s="6" t="s">
        <v>6402</v>
      </c>
      <c r="G5959" s="6">
        <v>822</v>
      </c>
      <c r="H5959" s="6">
        <v>8818</v>
      </c>
      <c r="I5959" s="6">
        <v>0</v>
      </c>
      <c r="J5959" s="6">
        <v>0</v>
      </c>
      <c r="K5959" s="6">
        <v>0</v>
      </c>
      <c r="L5959" s="6"/>
      <c r="M5959" s="6">
        <v>2022</v>
      </c>
      <c r="N5959" s="6" t="s">
        <v>7745</v>
      </c>
      <c r="O5959" s="6">
        <v>1</v>
      </c>
      <c r="P5959" s="6"/>
      <c r="Q5959" s="6" t="s">
        <v>7733</v>
      </c>
      <c r="R5959" s="6" t="s">
        <v>7734</v>
      </c>
      <c r="S5959" s="6"/>
      <c r="T5959" s="6" t="s">
        <v>3117</v>
      </c>
      <c r="U5959">
        <f t="shared" si="93"/>
        <v>1</v>
      </c>
    </row>
    <row r="5960" spans="1:21" x14ac:dyDescent="0.2">
      <c r="A5960" s="6" t="s">
        <v>14734</v>
      </c>
      <c r="B5960" s="6" t="s">
        <v>6690</v>
      </c>
      <c r="C5960" s="6">
        <v>3525005</v>
      </c>
      <c r="D5960" s="6" t="s">
        <v>6547</v>
      </c>
      <c r="E5960" s="6" t="s">
        <v>14013</v>
      </c>
      <c r="F5960" s="6" t="s">
        <v>6402</v>
      </c>
      <c r="G5960" s="6">
        <v>2412</v>
      </c>
      <c r="H5960" s="6">
        <v>7348</v>
      </c>
      <c r="I5960" s="6">
        <v>1</v>
      </c>
      <c r="J5960" s="6">
        <v>0</v>
      </c>
      <c r="K5960" s="6">
        <v>0</v>
      </c>
      <c r="L5960" s="6"/>
      <c r="M5960" s="6">
        <v>2022</v>
      </c>
      <c r="N5960" s="6" t="s">
        <v>7745</v>
      </c>
      <c r="O5960" s="6">
        <v>2</v>
      </c>
      <c r="P5960" s="6"/>
      <c r="Q5960" s="6" t="s">
        <v>7733</v>
      </c>
      <c r="R5960" s="6" t="s">
        <v>7734</v>
      </c>
      <c r="S5960" s="6"/>
      <c r="T5960" s="6" t="s">
        <v>3118</v>
      </c>
      <c r="U5960">
        <f t="shared" si="93"/>
        <v>5</v>
      </c>
    </row>
    <row r="5961" spans="1:21" x14ac:dyDescent="0.2">
      <c r="A5961" s="6" t="s">
        <v>14734</v>
      </c>
      <c r="B5961" s="6" t="s">
        <v>6690</v>
      </c>
      <c r="C5961" s="6">
        <v>3525005</v>
      </c>
      <c r="D5961" s="6" t="s">
        <v>6608</v>
      </c>
      <c r="E5961" s="6" t="s">
        <v>14735</v>
      </c>
      <c r="F5961" s="6" t="s">
        <v>6402</v>
      </c>
      <c r="G5961" s="6">
        <v>3619</v>
      </c>
      <c r="H5961" s="6">
        <v>7348</v>
      </c>
      <c r="I5961" s="6">
        <v>0</v>
      </c>
      <c r="J5961" s="6">
        <v>1</v>
      </c>
      <c r="K5961" s="6">
        <v>0</v>
      </c>
      <c r="L5961" s="6"/>
      <c r="M5961" s="6">
        <v>2022</v>
      </c>
      <c r="N5961" s="6" t="s">
        <v>7745</v>
      </c>
      <c r="O5961" s="6">
        <v>2</v>
      </c>
      <c r="P5961" s="6"/>
      <c r="Q5961" s="6" t="s">
        <v>7733</v>
      </c>
      <c r="R5961" s="6" t="s">
        <v>7734</v>
      </c>
      <c r="S5961" s="6"/>
      <c r="T5961" s="6" t="s">
        <v>3114</v>
      </c>
      <c r="U5961">
        <f t="shared" si="93"/>
        <v>4</v>
      </c>
    </row>
    <row r="5962" spans="1:21" x14ac:dyDescent="0.2">
      <c r="A5962" s="6" t="s">
        <v>14734</v>
      </c>
      <c r="B5962" s="6" t="s">
        <v>6690</v>
      </c>
      <c r="C5962" s="6">
        <v>3525005</v>
      </c>
      <c r="D5962" s="6" t="s">
        <v>14736</v>
      </c>
      <c r="E5962" s="6" t="s">
        <v>14737</v>
      </c>
      <c r="F5962" s="6" t="s">
        <v>6402</v>
      </c>
      <c r="G5962" s="6">
        <v>730</v>
      </c>
      <c r="H5962" s="6">
        <v>7348</v>
      </c>
      <c r="I5962" s="6">
        <v>0</v>
      </c>
      <c r="J5962" s="6">
        <v>0</v>
      </c>
      <c r="K5962" s="6">
        <v>0</v>
      </c>
      <c r="L5962" s="6"/>
      <c r="M5962" s="6">
        <v>2022</v>
      </c>
      <c r="N5962" s="6" t="s">
        <v>7745</v>
      </c>
      <c r="O5962" s="6">
        <v>2</v>
      </c>
      <c r="P5962" s="6"/>
      <c r="Q5962" s="6" t="s">
        <v>7733</v>
      </c>
      <c r="R5962" s="6" t="s">
        <v>7734</v>
      </c>
      <c r="S5962" s="6"/>
      <c r="T5962" s="6" t="s">
        <v>3119</v>
      </c>
      <c r="U5962">
        <f t="shared" si="93"/>
        <v>3</v>
      </c>
    </row>
    <row r="5963" spans="1:21" x14ac:dyDescent="0.2">
      <c r="A5963" s="6" t="s">
        <v>14734</v>
      </c>
      <c r="B5963" s="6" t="s">
        <v>6690</v>
      </c>
      <c r="C5963" s="6">
        <v>3525005</v>
      </c>
      <c r="D5963" s="6" t="s">
        <v>6938</v>
      </c>
      <c r="E5963" s="6" t="s">
        <v>13928</v>
      </c>
      <c r="F5963" s="6" t="s">
        <v>6402</v>
      </c>
      <c r="G5963" s="6">
        <v>375</v>
      </c>
      <c r="H5963" s="6">
        <v>7348</v>
      </c>
      <c r="I5963" s="6">
        <v>0</v>
      </c>
      <c r="J5963" s="6">
        <v>0</v>
      </c>
      <c r="K5963" s="6">
        <v>0</v>
      </c>
      <c r="L5963" s="6"/>
      <c r="M5963" s="6">
        <v>2022</v>
      </c>
      <c r="N5963" s="6" t="s">
        <v>7745</v>
      </c>
      <c r="O5963" s="6">
        <v>2</v>
      </c>
      <c r="P5963" s="6"/>
      <c r="Q5963" s="6" t="s">
        <v>7733</v>
      </c>
      <c r="R5963" s="6" t="s">
        <v>7734</v>
      </c>
      <c r="S5963" s="6"/>
      <c r="T5963" s="6" t="s">
        <v>3120</v>
      </c>
      <c r="U5963">
        <f t="shared" si="93"/>
        <v>2</v>
      </c>
    </row>
    <row r="5964" spans="1:21" x14ac:dyDescent="0.2">
      <c r="A5964" s="6" t="s">
        <v>14734</v>
      </c>
      <c r="B5964" s="6" t="s">
        <v>6690</v>
      </c>
      <c r="C5964" s="6">
        <v>3525005</v>
      </c>
      <c r="D5964" s="6" t="s">
        <v>14738</v>
      </c>
      <c r="E5964" s="6" t="s">
        <v>6612</v>
      </c>
      <c r="F5964" s="6" t="s">
        <v>6402</v>
      </c>
      <c r="G5964" s="6">
        <v>212</v>
      </c>
      <c r="H5964" s="6">
        <v>7348</v>
      </c>
      <c r="I5964" s="6">
        <v>0</v>
      </c>
      <c r="J5964" s="6">
        <v>0</v>
      </c>
      <c r="K5964" s="6">
        <v>0</v>
      </c>
      <c r="L5964" s="6"/>
      <c r="M5964" s="6">
        <v>2022</v>
      </c>
      <c r="N5964" s="6" t="s">
        <v>7745</v>
      </c>
      <c r="O5964" s="6">
        <v>2</v>
      </c>
      <c r="P5964" s="6"/>
      <c r="Q5964" s="6" t="s">
        <v>7733</v>
      </c>
      <c r="R5964" s="6" t="s">
        <v>7734</v>
      </c>
      <c r="S5964" s="6"/>
      <c r="T5964" s="6" t="s">
        <v>3121</v>
      </c>
      <c r="U5964">
        <f t="shared" si="93"/>
        <v>1</v>
      </c>
    </row>
    <row r="5965" spans="1:21" x14ac:dyDescent="0.2">
      <c r="A5965" s="6" t="s">
        <v>14739</v>
      </c>
      <c r="B5965" s="6" t="s">
        <v>6690</v>
      </c>
      <c r="C5965" s="6">
        <v>3525005</v>
      </c>
      <c r="D5965" s="6" t="s">
        <v>14740</v>
      </c>
      <c r="E5965" s="6" t="s">
        <v>14741</v>
      </c>
      <c r="F5965" s="6" t="s">
        <v>6402</v>
      </c>
      <c r="G5965" s="6">
        <v>4334</v>
      </c>
      <c r="H5965" s="6">
        <v>8612</v>
      </c>
      <c r="I5965" s="6">
        <v>1</v>
      </c>
      <c r="J5965" s="6">
        <v>1</v>
      </c>
      <c r="K5965" s="6">
        <v>0</v>
      </c>
      <c r="L5965" s="6"/>
      <c r="M5965" s="6">
        <v>2022</v>
      </c>
      <c r="N5965" s="6" t="s">
        <v>7745</v>
      </c>
      <c r="O5965" s="6">
        <v>3</v>
      </c>
      <c r="P5965" s="6"/>
      <c r="Q5965" s="6" t="s">
        <v>7733</v>
      </c>
      <c r="R5965" s="6" t="s">
        <v>7734</v>
      </c>
      <c r="S5965" s="6"/>
      <c r="T5965" s="6" t="s">
        <v>3113</v>
      </c>
      <c r="U5965">
        <f t="shared" si="93"/>
        <v>5</v>
      </c>
    </row>
    <row r="5966" spans="1:21" x14ac:dyDescent="0.2">
      <c r="A5966" s="6" t="s">
        <v>14739</v>
      </c>
      <c r="B5966" s="6" t="s">
        <v>6690</v>
      </c>
      <c r="C5966" s="6">
        <v>3525005</v>
      </c>
      <c r="D5966" s="6" t="s">
        <v>7288</v>
      </c>
      <c r="E5966" s="6" t="s">
        <v>14013</v>
      </c>
      <c r="F5966" s="6" t="s">
        <v>6402</v>
      </c>
      <c r="G5966" s="6">
        <v>1010</v>
      </c>
      <c r="H5966" s="6">
        <v>8612</v>
      </c>
      <c r="I5966" s="6">
        <v>0</v>
      </c>
      <c r="J5966" s="6">
        <v>0</v>
      </c>
      <c r="K5966" s="6">
        <v>0</v>
      </c>
      <c r="L5966" s="6"/>
      <c r="M5966" s="6">
        <v>2022</v>
      </c>
      <c r="N5966" s="6" t="s">
        <v>7745</v>
      </c>
      <c r="O5966" s="6">
        <v>3</v>
      </c>
      <c r="P5966" s="6"/>
      <c r="Q5966" s="6" t="s">
        <v>7733</v>
      </c>
      <c r="R5966" s="6" t="s">
        <v>7734</v>
      </c>
      <c r="S5966" s="6"/>
      <c r="T5966" s="6" t="s">
        <v>3122</v>
      </c>
      <c r="U5966">
        <f t="shared" si="93"/>
        <v>4</v>
      </c>
    </row>
    <row r="5967" spans="1:21" x14ac:dyDescent="0.2">
      <c r="A5967" s="6" t="s">
        <v>14739</v>
      </c>
      <c r="B5967" s="6" t="s">
        <v>6690</v>
      </c>
      <c r="C5967" s="6">
        <v>3525005</v>
      </c>
      <c r="D5967" s="6" t="s">
        <v>7493</v>
      </c>
      <c r="E5967" s="6" t="s">
        <v>14742</v>
      </c>
      <c r="F5967" s="6" t="s">
        <v>6402</v>
      </c>
      <c r="G5967" s="6">
        <v>2948</v>
      </c>
      <c r="H5967" s="6">
        <v>8612</v>
      </c>
      <c r="I5967" s="6">
        <v>0</v>
      </c>
      <c r="J5967" s="6">
        <v>0</v>
      </c>
      <c r="K5967" s="6">
        <v>0</v>
      </c>
      <c r="L5967" s="6"/>
      <c r="M5967" s="6">
        <v>2022</v>
      </c>
      <c r="N5967" s="6" t="s">
        <v>7745</v>
      </c>
      <c r="O5967" s="6">
        <v>3</v>
      </c>
      <c r="P5967" s="6"/>
      <c r="Q5967" s="6" t="s">
        <v>7733</v>
      </c>
      <c r="R5967" s="6" t="s">
        <v>7734</v>
      </c>
      <c r="S5967" s="6"/>
      <c r="T5967" s="6" t="s">
        <v>3123</v>
      </c>
      <c r="U5967">
        <f t="shared" si="93"/>
        <v>3</v>
      </c>
    </row>
    <row r="5968" spans="1:21" x14ac:dyDescent="0.2">
      <c r="A5968" s="6" t="s">
        <v>14739</v>
      </c>
      <c r="B5968" s="6" t="s">
        <v>6690</v>
      </c>
      <c r="C5968" s="6">
        <v>3525005</v>
      </c>
      <c r="D5968" s="6" t="s">
        <v>6622</v>
      </c>
      <c r="E5968" s="6" t="s">
        <v>14743</v>
      </c>
      <c r="F5968" s="6" t="s">
        <v>6402</v>
      </c>
      <c r="G5968" s="6">
        <v>220</v>
      </c>
      <c r="H5968" s="6">
        <v>8612</v>
      </c>
      <c r="I5968" s="6">
        <v>0</v>
      </c>
      <c r="J5968" s="6">
        <v>0</v>
      </c>
      <c r="K5968" s="6">
        <v>0</v>
      </c>
      <c r="L5968" s="6"/>
      <c r="M5968" s="6">
        <v>2022</v>
      </c>
      <c r="N5968" s="6" t="s">
        <v>7745</v>
      </c>
      <c r="O5968" s="6">
        <v>3</v>
      </c>
      <c r="P5968" s="6"/>
      <c r="Q5968" s="6" t="s">
        <v>7733</v>
      </c>
      <c r="R5968" s="6" t="s">
        <v>7734</v>
      </c>
      <c r="S5968" s="6"/>
      <c r="T5968" s="6" t="s">
        <v>3124</v>
      </c>
      <c r="U5968">
        <f t="shared" si="93"/>
        <v>2</v>
      </c>
    </row>
    <row r="5969" spans="1:21" x14ac:dyDescent="0.2">
      <c r="A5969" s="6" t="s">
        <v>14739</v>
      </c>
      <c r="B5969" s="6" t="s">
        <v>6690</v>
      </c>
      <c r="C5969" s="6">
        <v>3525005</v>
      </c>
      <c r="D5969" s="6" t="s">
        <v>7563</v>
      </c>
      <c r="E5969" s="6" t="s">
        <v>14744</v>
      </c>
      <c r="F5969" s="6" t="s">
        <v>6402</v>
      </c>
      <c r="G5969" s="6">
        <v>100</v>
      </c>
      <c r="H5969" s="6">
        <v>8612</v>
      </c>
      <c r="I5969" s="6">
        <v>0</v>
      </c>
      <c r="J5969" s="6">
        <v>0</v>
      </c>
      <c r="K5969" s="6">
        <v>0</v>
      </c>
      <c r="L5969" s="6"/>
      <c r="M5969" s="6">
        <v>2022</v>
      </c>
      <c r="N5969" s="6" t="s">
        <v>7745</v>
      </c>
      <c r="O5969" s="6">
        <v>3</v>
      </c>
      <c r="P5969" s="6"/>
      <c r="Q5969" s="6" t="s">
        <v>7733</v>
      </c>
      <c r="R5969" s="6" t="s">
        <v>7734</v>
      </c>
      <c r="S5969" s="6"/>
      <c r="T5969" s="6" t="s">
        <v>3125</v>
      </c>
      <c r="U5969">
        <f t="shared" si="93"/>
        <v>1</v>
      </c>
    </row>
    <row r="5970" spans="1:21" x14ac:dyDescent="0.2">
      <c r="A5970" s="6" t="s">
        <v>14745</v>
      </c>
      <c r="B5970" s="6" t="s">
        <v>6690</v>
      </c>
      <c r="C5970" s="6">
        <v>3525005</v>
      </c>
      <c r="D5970" s="6" t="s">
        <v>6419</v>
      </c>
      <c r="E5970" s="6" t="s">
        <v>7050</v>
      </c>
      <c r="F5970" s="6" t="s">
        <v>6402</v>
      </c>
      <c r="G5970" s="6">
        <v>1585</v>
      </c>
      <c r="H5970" s="6">
        <v>9136</v>
      </c>
      <c r="I5970" s="6">
        <v>0</v>
      </c>
      <c r="J5970" s="6">
        <v>0</v>
      </c>
      <c r="K5970" s="6">
        <v>0</v>
      </c>
      <c r="L5970" s="6"/>
      <c r="M5970" s="6">
        <v>2022</v>
      </c>
      <c r="N5970" s="6" t="s">
        <v>7745</v>
      </c>
      <c r="O5970" s="6">
        <v>4</v>
      </c>
      <c r="P5970" s="6"/>
      <c r="Q5970" s="6" t="s">
        <v>7733</v>
      </c>
      <c r="R5970" s="6" t="s">
        <v>7734</v>
      </c>
      <c r="S5970" s="6"/>
      <c r="T5970" s="6" t="s">
        <v>20467</v>
      </c>
      <c r="U5970">
        <f t="shared" si="93"/>
        <v>11</v>
      </c>
    </row>
    <row r="5971" spans="1:21" x14ac:dyDescent="0.2">
      <c r="A5971" s="6" t="s">
        <v>14745</v>
      </c>
      <c r="B5971" s="6" t="s">
        <v>6690</v>
      </c>
      <c r="C5971" s="6">
        <v>3525005</v>
      </c>
      <c r="D5971" s="6" t="s">
        <v>14746</v>
      </c>
      <c r="E5971" s="6" t="s">
        <v>14747</v>
      </c>
      <c r="F5971" s="6" t="s">
        <v>6402</v>
      </c>
      <c r="G5971" s="6">
        <v>1128</v>
      </c>
      <c r="H5971" s="6">
        <v>9136</v>
      </c>
      <c r="I5971" s="6">
        <v>0</v>
      </c>
      <c r="J5971" s="6">
        <v>0</v>
      </c>
      <c r="K5971" s="6">
        <v>0</v>
      </c>
      <c r="L5971" s="6"/>
      <c r="M5971" s="6">
        <v>2022</v>
      </c>
      <c r="N5971" s="6" t="s">
        <v>7745</v>
      </c>
      <c r="O5971" s="6">
        <v>4</v>
      </c>
      <c r="P5971" s="6"/>
      <c r="Q5971" s="6" t="s">
        <v>7733</v>
      </c>
      <c r="R5971" s="6" t="s">
        <v>7734</v>
      </c>
      <c r="S5971" s="6"/>
      <c r="T5971" s="6" t="s">
        <v>20468</v>
      </c>
      <c r="U5971">
        <f t="shared" si="93"/>
        <v>10</v>
      </c>
    </row>
    <row r="5972" spans="1:21" x14ac:dyDescent="0.2">
      <c r="A5972" s="6" t="s">
        <v>14745</v>
      </c>
      <c r="B5972" s="6" t="s">
        <v>6690</v>
      </c>
      <c r="C5972" s="6">
        <v>3525005</v>
      </c>
      <c r="D5972" s="6" t="s">
        <v>8694</v>
      </c>
      <c r="E5972" s="6" t="s">
        <v>7396</v>
      </c>
      <c r="F5972" s="6" t="s">
        <v>6402</v>
      </c>
      <c r="G5972" s="6">
        <v>742</v>
      </c>
      <c r="H5972" s="6">
        <v>9136</v>
      </c>
      <c r="I5972" s="6">
        <v>0</v>
      </c>
      <c r="J5972" s="6">
        <v>0</v>
      </c>
      <c r="K5972" s="6">
        <v>0</v>
      </c>
      <c r="L5972" s="6"/>
      <c r="M5972" s="6">
        <v>2022</v>
      </c>
      <c r="N5972" s="6" t="s">
        <v>7745</v>
      </c>
      <c r="O5972" s="6">
        <v>4</v>
      </c>
      <c r="P5972" s="6"/>
      <c r="Q5972" s="6" t="s">
        <v>7733</v>
      </c>
      <c r="R5972" s="6" t="s">
        <v>7734</v>
      </c>
      <c r="S5972" s="6"/>
      <c r="T5972" s="6" t="s">
        <v>20469</v>
      </c>
      <c r="U5972">
        <f t="shared" si="93"/>
        <v>9</v>
      </c>
    </row>
    <row r="5973" spans="1:21" x14ac:dyDescent="0.2">
      <c r="A5973" s="6" t="s">
        <v>14745</v>
      </c>
      <c r="B5973" s="6" t="s">
        <v>6690</v>
      </c>
      <c r="C5973" s="6">
        <v>3525005</v>
      </c>
      <c r="D5973" s="6" t="s">
        <v>6889</v>
      </c>
      <c r="E5973" s="6" t="s">
        <v>6777</v>
      </c>
      <c r="F5973" s="6" t="s">
        <v>6402</v>
      </c>
      <c r="G5973" s="6">
        <v>67</v>
      </c>
      <c r="H5973" s="6">
        <v>9136</v>
      </c>
      <c r="I5973" s="6">
        <v>0</v>
      </c>
      <c r="J5973" s="6">
        <v>0</v>
      </c>
      <c r="K5973" s="6">
        <v>0</v>
      </c>
      <c r="L5973" s="6"/>
      <c r="M5973" s="6">
        <v>2022</v>
      </c>
      <c r="N5973" s="6" t="s">
        <v>7745</v>
      </c>
      <c r="O5973" s="6">
        <v>4</v>
      </c>
      <c r="P5973" s="6"/>
      <c r="Q5973" s="6" t="s">
        <v>7733</v>
      </c>
      <c r="R5973" s="6" t="s">
        <v>7734</v>
      </c>
      <c r="S5973" s="6"/>
      <c r="T5973" s="6" t="s">
        <v>20470</v>
      </c>
      <c r="U5973">
        <f t="shared" si="93"/>
        <v>8</v>
      </c>
    </row>
    <row r="5974" spans="1:21" x14ac:dyDescent="0.2">
      <c r="A5974" s="6" t="s">
        <v>14745</v>
      </c>
      <c r="B5974" s="6" t="s">
        <v>6690</v>
      </c>
      <c r="C5974" s="6">
        <v>3525005</v>
      </c>
      <c r="D5974" s="6" t="s">
        <v>7288</v>
      </c>
      <c r="E5974" s="6" t="s">
        <v>6578</v>
      </c>
      <c r="F5974" s="6" t="s">
        <v>6402</v>
      </c>
      <c r="G5974" s="6">
        <v>253</v>
      </c>
      <c r="H5974" s="6">
        <v>9136</v>
      </c>
      <c r="I5974" s="6">
        <v>0</v>
      </c>
      <c r="J5974" s="6">
        <v>0</v>
      </c>
      <c r="K5974" s="6">
        <v>0</v>
      </c>
      <c r="L5974" s="6"/>
      <c r="M5974" s="6">
        <v>2022</v>
      </c>
      <c r="N5974" s="6" t="s">
        <v>7745</v>
      </c>
      <c r="O5974" s="6">
        <v>4</v>
      </c>
      <c r="P5974" s="6"/>
      <c r="Q5974" s="6" t="s">
        <v>7733</v>
      </c>
      <c r="R5974" s="6" t="s">
        <v>7734</v>
      </c>
      <c r="S5974" s="6"/>
      <c r="T5974" s="6" t="s">
        <v>20471</v>
      </c>
      <c r="U5974">
        <f t="shared" si="93"/>
        <v>7</v>
      </c>
    </row>
    <row r="5975" spans="1:21" x14ac:dyDescent="0.2">
      <c r="A5975" s="6" t="s">
        <v>14745</v>
      </c>
      <c r="B5975" s="6" t="s">
        <v>6690</v>
      </c>
      <c r="C5975" s="6">
        <v>3525005</v>
      </c>
      <c r="D5975" s="6" t="s">
        <v>14748</v>
      </c>
      <c r="E5975" s="6" t="s">
        <v>11655</v>
      </c>
      <c r="F5975" s="6" t="s">
        <v>6402</v>
      </c>
      <c r="G5975" s="6">
        <v>510</v>
      </c>
      <c r="H5975" s="6">
        <v>9136</v>
      </c>
      <c r="I5975" s="6">
        <v>0</v>
      </c>
      <c r="J5975" s="6">
        <v>0</v>
      </c>
      <c r="K5975" s="6">
        <v>0</v>
      </c>
      <c r="L5975" s="6"/>
      <c r="M5975" s="6">
        <v>2022</v>
      </c>
      <c r="N5975" s="6" t="s">
        <v>7745</v>
      </c>
      <c r="O5975" s="6">
        <v>4</v>
      </c>
      <c r="P5975" s="6"/>
      <c r="Q5975" s="6" t="s">
        <v>7733</v>
      </c>
      <c r="R5975" s="6" t="s">
        <v>7734</v>
      </c>
      <c r="S5975" s="6"/>
      <c r="T5975" s="6" t="s">
        <v>20472</v>
      </c>
      <c r="U5975">
        <f t="shared" si="93"/>
        <v>6</v>
      </c>
    </row>
    <row r="5976" spans="1:21" x14ac:dyDescent="0.2">
      <c r="A5976" s="6" t="s">
        <v>14745</v>
      </c>
      <c r="B5976" s="6" t="s">
        <v>6690</v>
      </c>
      <c r="C5976" s="6">
        <v>3525005</v>
      </c>
      <c r="D5976" s="6" t="s">
        <v>7272</v>
      </c>
      <c r="E5976" s="6" t="s">
        <v>14749</v>
      </c>
      <c r="F5976" s="6" t="s">
        <v>6402</v>
      </c>
      <c r="G5976" s="6">
        <v>2101</v>
      </c>
      <c r="H5976" s="6">
        <v>9136</v>
      </c>
      <c r="I5976" s="6">
        <v>0</v>
      </c>
      <c r="J5976" s="6">
        <v>1</v>
      </c>
      <c r="K5976" s="6">
        <v>0</v>
      </c>
      <c r="L5976" s="6"/>
      <c r="M5976" s="6">
        <v>2022</v>
      </c>
      <c r="N5976" s="6" t="s">
        <v>7745</v>
      </c>
      <c r="O5976" s="6">
        <v>4</v>
      </c>
      <c r="P5976" s="6"/>
      <c r="Q5976" s="6" t="s">
        <v>7733</v>
      </c>
      <c r="R5976" s="6" t="s">
        <v>7734</v>
      </c>
      <c r="S5976" s="6"/>
      <c r="T5976" s="6" t="s">
        <v>3112</v>
      </c>
      <c r="U5976">
        <f t="shared" si="93"/>
        <v>5</v>
      </c>
    </row>
    <row r="5977" spans="1:21" x14ac:dyDescent="0.2">
      <c r="A5977" s="6" t="s">
        <v>14745</v>
      </c>
      <c r="B5977" s="6" t="s">
        <v>6690</v>
      </c>
      <c r="C5977" s="6">
        <v>3525005</v>
      </c>
      <c r="D5977" s="6" t="s">
        <v>7100</v>
      </c>
      <c r="E5977" s="6" t="s">
        <v>10643</v>
      </c>
      <c r="F5977" s="6" t="s">
        <v>6402</v>
      </c>
      <c r="G5977" s="6">
        <v>520</v>
      </c>
      <c r="H5977" s="6">
        <v>9136</v>
      </c>
      <c r="I5977" s="6">
        <v>0</v>
      </c>
      <c r="J5977" s="6">
        <v>0</v>
      </c>
      <c r="K5977" s="6">
        <v>0</v>
      </c>
      <c r="L5977" s="6"/>
      <c r="M5977" s="6">
        <v>2022</v>
      </c>
      <c r="N5977" s="6" t="s">
        <v>7745</v>
      </c>
      <c r="O5977" s="6">
        <v>4</v>
      </c>
      <c r="P5977" s="6"/>
      <c r="Q5977" s="6" t="s">
        <v>7733</v>
      </c>
      <c r="R5977" s="6" t="s">
        <v>7734</v>
      </c>
      <c r="S5977" s="6"/>
      <c r="T5977" s="6" t="s">
        <v>20473</v>
      </c>
      <c r="U5977">
        <f t="shared" si="93"/>
        <v>4</v>
      </c>
    </row>
    <row r="5978" spans="1:21" x14ac:dyDescent="0.2">
      <c r="A5978" s="6" t="s">
        <v>14745</v>
      </c>
      <c r="B5978" s="6" t="s">
        <v>6690</v>
      </c>
      <c r="C5978" s="6">
        <v>3525005</v>
      </c>
      <c r="D5978" s="6" t="s">
        <v>6905</v>
      </c>
      <c r="E5978" s="6" t="s">
        <v>8585</v>
      </c>
      <c r="F5978" s="6" t="s">
        <v>6402</v>
      </c>
      <c r="G5978" s="6">
        <v>1816</v>
      </c>
      <c r="H5978" s="6">
        <v>9136</v>
      </c>
      <c r="I5978" s="6">
        <v>0</v>
      </c>
      <c r="J5978" s="6">
        <v>0</v>
      </c>
      <c r="K5978" s="6">
        <v>0</v>
      </c>
      <c r="L5978" s="6"/>
      <c r="M5978" s="6">
        <v>2022</v>
      </c>
      <c r="N5978" s="6" t="s">
        <v>7745</v>
      </c>
      <c r="O5978" s="6">
        <v>4</v>
      </c>
      <c r="P5978" s="6"/>
      <c r="Q5978" s="6" t="s">
        <v>7733</v>
      </c>
      <c r="R5978" s="6" t="s">
        <v>7734</v>
      </c>
      <c r="S5978" s="6"/>
      <c r="T5978" s="6" t="s">
        <v>20474</v>
      </c>
      <c r="U5978">
        <f t="shared" si="93"/>
        <v>3</v>
      </c>
    </row>
    <row r="5979" spans="1:21" x14ac:dyDescent="0.2">
      <c r="A5979" s="6" t="s">
        <v>14745</v>
      </c>
      <c r="B5979" s="6" t="s">
        <v>6690</v>
      </c>
      <c r="C5979" s="6">
        <v>3525005</v>
      </c>
      <c r="D5979" s="6" t="s">
        <v>7111</v>
      </c>
      <c r="E5979" s="6" t="s">
        <v>7309</v>
      </c>
      <c r="F5979" s="6" t="s">
        <v>6402</v>
      </c>
      <c r="G5979" s="6">
        <v>251</v>
      </c>
      <c r="H5979" s="6">
        <v>9136</v>
      </c>
      <c r="I5979" s="6">
        <v>0</v>
      </c>
      <c r="J5979" s="6">
        <v>0</v>
      </c>
      <c r="K5979" s="6">
        <v>0</v>
      </c>
      <c r="L5979" s="6"/>
      <c r="M5979" s="6">
        <v>2022</v>
      </c>
      <c r="N5979" s="6" t="s">
        <v>7745</v>
      </c>
      <c r="O5979" s="6">
        <v>4</v>
      </c>
      <c r="P5979" s="6"/>
      <c r="Q5979" s="6" t="s">
        <v>7733</v>
      </c>
      <c r="R5979" s="6" t="s">
        <v>7734</v>
      </c>
      <c r="S5979" s="6"/>
      <c r="T5979" s="6" t="s">
        <v>20475</v>
      </c>
      <c r="U5979">
        <f t="shared" si="93"/>
        <v>2</v>
      </c>
    </row>
    <row r="5980" spans="1:21" x14ac:dyDescent="0.2">
      <c r="A5980" s="6" t="s">
        <v>14745</v>
      </c>
      <c r="B5980" s="6" t="s">
        <v>6690</v>
      </c>
      <c r="C5980" s="6">
        <v>3525005</v>
      </c>
      <c r="D5980" s="6" t="s">
        <v>6597</v>
      </c>
      <c r="E5980" s="6" t="s">
        <v>14750</v>
      </c>
      <c r="F5980" s="6" t="s">
        <v>6402</v>
      </c>
      <c r="G5980" s="6">
        <v>163</v>
      </c>
      <c r="H5980" s="6">
        <v>9136</v>
      </c>
      <c r="I5980" s="6">
        <v>0</v>
      </c>
      <c r="J5980" s="6">
        <v>0</v>
      </c>
      <c r="K5980" s="6">
        <v>0</v>
      </c>
      <c r="L5980" s="6"/>
      <c r="M5980" s="6">
        <v>2022</v>
      </c>
      <c r="N5980" s="6" t="s">
        <v>7745</v>
      </c>
      <c r="O5980" s="6">
        <v>4</v>
      </c>
      <c r="P5980" s="6"/>
      <c r="Q5980" s="6" t="s">
        <v>7733</v>
      </c>
      <c r="R5980" s="6" t="s">
        <v>7734</v>
      </c>
      <c r="S5980" s="6"/>
      <c r="T5980" s="6" t="s">
        <v>20476</v>
      </c>
      <c r="U5980">
        <f t="shared" si="93"/>
        <v>1</v>
      </c>
    </row>
    <row r="5981" spans="1:21" x14ac:dyDescent="0.2">
      <c r="A5981" s="6" t="s">
        <v>14751</v>
      </c>
      <c r="B5981" s="6" t="s">
        <v>6690</v>
      </c>
      <c r="C5981" s="6">
        <v>3525005</v>
      </c>
      <c r="D5981" s="6" t="s">
        <v>6595</v>
      </c>
      <c r="E5981" s="6" t="s">
        <v>7396</v>
      </c>
      <c r="F5981" s="6" t="s">
        <v>6402</v>
      </c>
      <c r="G5981" s="6">
        <v>4239</v>
      </c>
      <c r="H5981" s="6">
        <v>9720</v>
      </c>
      <c r="I5981" s="6">
        <v>0</v>
      </c>
      <c r="J5981" s="6">
        <v>1</v>
      </c>
      <c r="K5981" s="6">
        <v>0</v>
      </c>
      <c r="L5981" s="6"/>
      <c r="M5981" s="6">
        <v>2022</v>
      </c>
      <c r="N5981" s="6" t="s">
        <v>7745</v>
      </c>
      <c r="O5981" s="6">
        <v>5</v>
      </c>
      <c r="P5981" s="6"/>
      <c r="Q5981" s="6" t="s">
        <v>7733</v>
      </c>
      <c r="R5981" s="6" t="s">
        <v>7734</v>
      </c>
      <c r="S5981" s="6"/>
      <c r="T5981" s="6" t="s">
        <v>3111</v>
      </c>
      <c r="U5981">
        <f t="shared" si="93"/>
        <v>11</v>
      </c>
    </row>
    <row r="5982" spans="1:21" x14ac:dyDescent="0.2">
      <c r="A5982" s="6" t="s">
        <v>14751</v>
      </c>
      <c r="B5982" s="6" t="s">
        <v>6690</v>
      </c>
      <c r="C5982" s="6">
        <v>3525005</v>
      </c>
      <c r="D5982" s="6" t="s">
        <v>6527</v>
      </c>
      <c r="E5982" s="6" t="s">
        <v>9398</v>
      </c>
      <c r="F5982" s="6" t="s">
        <v>6402</v>
      </c>
      <c r="G5982" s="6">
        <v>331</v>
      </c>
      <c r="H5982" s="6">
        <v>9720</v>
      </c>
      <c r="I5982" s="6">
        <v>0</v>
      </c>
      <c r="J5982" s="6">
        <v>0</v>
      </c>
      <c r="K5982" s="6">
        <v>0</v>
      </c>
      <c r="L5982" s="6"/>
      <c r="M5982" s="6">
        <v>2022</v>
      </c>
      <c r="N5982" s="6" t="s">
        <v>7745</v>
      </c>
      <c r="O5982" s="6">
        <v>5</v>
      </c>
      <c r="P5982" s="6"/>
      <c r="Q5982" s="6" t="s">
        <v>7733</v>
      </c>
      <c r="R5982" s="6" t="s">
        <v>7734</v>
      </c>
      <c r="S5982" s="6"/>
      <c r="T5982" s="6" t="s">
        <v>20477</v>
      </c>
      <c r="U5982">
        <f t="shared" si="93"/>
        <v>10</v>
      </c>
    </row>
    <row r="5983" spans="1:21" x14ac:dyDescent="0.2">
      <c r="A5983" s="6" t="s">
        <v>14751</v>
      </c>
      <c r="B5983" s="6" t="s">
        <v>6690</v>
      </c>
      <c r="C5983" s="6">
        <v>3525005</v>
      </c>
      <c r="D5983" s="6" t="s">
        <v>6485</v>
      </c>
      <c r="E5983" s="6" t="s">
        <v>14752</v>
      </c>
      <c r="F5983" s="6" t="s">
        <v>6402</v>
      </c>
      <c r="G5983" s="6">
        <v>374</v>
      </c>
      <c r="H5983" s="6">
        <v>9720</v>
      </c>
      <c r="I5983" s="6">
        <v>0</v>
      </c>
      <c r="J5983" s="6">
        <v>0</v>
      </c>
      <c r="K5983" s="6">
        <v>0</v>
      </c>
      <c r="L5983" s="6"/>
      <c r="M5983" s="6">
        <v>2022</v>
      </c>
      <c r="N5983" s="6" t="s">
        <v>7745</v>
      </c>
      <c r="O5983" s="6">
        <v>5</v>
      </c>
      <c r="P5983" s="6"/>
      <c r="Q5983" s="6" t="s">
        <v>7733</v>
      </c>
      <c r="R5983" s="6" t="s">
        <v>7734</v>
      </c>
      <c r="S5983" s="6"/>
      <c r="T5983" s="6" t="s">
        <v>20478</v>
      </c>
      <c r="U5983">
        <f t="shared" si="93"/>
        <v>9</v>
      </c>
    </row>
    <row r="5984" spans="1:21" x14ac:dyDescent="0.2">
      <c r="A5984" s="6" t="s">
        <v>14751</v>
      </c>
      <c r="B5984" s="6" t="s">
        <v>6690</v>
      </c>
      <c r="C5984" s="6">
        <v>3525005</v>
      </c>
      <c r="D5984" s="6" t="s">
        <v>7329</v>
      </c>
      <c r="E5984" s="6" t="s">
        <v>14753</v>
      </c>
      <c r="F5984" s="6" t="s">
        <v>6402</v>
      </c>
      <c r="G5984" s="6">
        <v>145</v>
      </c>
      <c r="H5984" s="6">
        <v>9720</v>
      </c>
      <c r="I5984" s="6">
        <v>0</v>
      </c>
      <c r="J5984" s="6">
        <v>0</v>
      </c>
      <c r="K5984" s="6">
        <v>0</v>
      </c>
      <c r="L5984" s="6"/>
      <c r="M5984" s="6">
        <v>2022</v>
      </c>
      <c r="N5984" s="6" t="s">
        <v>7745</v>
      </c>
      <c r="O5984" s="6">
        <v>5</v>
      </c>
      <c r="P5984" s="6"/>
      <c r="Q5984" s="6" t="s">
        <v>7733</v>
      </c>
      <c r="R5984" s="6" t="s">
        <v>7734</v>
      </c>
      <c r="S5984" s="6"/>
      <c r="T5984" s="6" t="s">
        <v>20479</v>
      </c>
      <c r="U5984">
        <f t="shared" si="93"/>
        <v>8</v>
      </c>
    </row>
    <row r="5985" spans="1:21" x14ac:dyDescent="0.2">
      <c r="A5985" s="6" t="s">
        <v>14751</v>
      </c>
      <c r="B5985" s="6" t="s">
        <v>6690</v>
      </c>
      <c r="C5985" s="6">
        <v>3525005</v>
      </c>
      <c r="D5985" s="6" t="s">
        <v>6831</v>
      </c>
      <c r="E5985" s="6" t="s">
        <v>14754</v>
      </c>
      <c r="F5985" s="6" t="s">
        <v>6402</v>
      </c>
      <c r="G5985" s="6">
        <v>1598</v>
      </c>
      <c r="H5985" s="6">
        <v>9720</v>
      </c>
      <c r="I5985" s="6">
        <v>0</v>
      </c>
      <c r="J5985" s="6">
        <v>0</v>
      </c>
      <c r="K5985" s="6">
        <v>0</v>
      </c>
      <c r="L5985" s="6"/>
      <c r="M5985" s="6">
        <v>2022</v>
      </c>
      <c r="N5985" s="6" t="s">
        <v>7745</v>
      </c>
      <c r="O5985" s="6">
        <v>5</v>
      </c>
      <c r="P5985" s="6"/>
      <c r="Q5985" s="6" t="s">
        <v>7733</v>
      </c>
      <c r="R5985" s="6" t="s">
        <v>7734</v>
      </c>
      <c r="S5985" s="6"/>
      <c r="T5985" s="6" t="s">
        <v>20480</v>
      </c>
      <c r="U5985">
        <f t="shared" si="93"/>
        <v>7</v>
      </c>
    </row>
    <row r="5986" spans="1:21" x14ac:dyDescent="0.2">
      <c r="A5986" s="6" t="s">
        <v>14751</v>
      </c>
      <c r="B5986" s="6" t="s">
        <v>6690</v>
      </c>
      <c r="C5986" s="6">
        <v>3525005</v>
      </c>
      <c r="D5986" s="6" t="s">
        <v>6786</v>
      </c>
      <c r="E5986" s="6" t="s">
        <v>14755</v>
      </c>
      <c r="F5986" s="6" t="s">
        <v>6402</v>
      </c>
      <c r="G5986" s="6">
        <v>241</v>
      </c>
      <c r="H5986" s="6">
        <v>9720</v>
      </c>
      <c r="I5986" s="6">
        <v>0</v>
      </c>
      <c r="J5986" s="6">
        <v>0</v>
      </c>
      <c r="K5986" s="6">
        <v>0</v>
      </c>
      <c r="L5986" s="6"/>
      <c r="M5986" s="6">
        <v>2022</v>
      </c>
      <c r="N5986" s="6" t="s">
        <v>7745</v>
      </c>
      <c r="O5986" s="6">
        <v>5</v>
      </c>
      <c r="P5986" s="6"/>
      <c r="Q5986" s="6" t="s">
        <v>7733</v>
      </c>
      <c r="R5986" s="6" t="s">
        <v>7734</v>
      </c>
      <c r="S5986" s="6"/>
      <c r="T5986" s="6" t="s">
        <v>20481</v>
      </c>
      <c r="U5986">
        <f t="shared" si="93"/>
        <v>6</v>
      </c>
    </row>
    <row r="5987" spans="1:21" x14ac:dyDescent="0.2">
      <c r="A5987" s="6" t="s">
        <v>14751</v>
      </c>
      <c r="B5987" s="6" t="s">
        <v>6690</v>
      </c>
      <c r="C5987" s="6">
        <v>3525005</v>
      </c>
      <c r="D5987" s="6" t="s">
        <v>6523</v>
      </c>
      <c r="E5987" s="6" t="s">
        <v>7442</v>
      </c>
      <c r="F5987" s="6" t="s">
        <v>6402</v>
      </c>
      <c r="G5987" s="6">
        <v>313</v>
      </c>
      <c r="H5987" s="6">
        <v>9720</v>
      </c>
      <c r="I5987" s="6">
        <v>0</v>
      </c>
      <c r="J5987" s="6">
        <v>0</v>
      </c>
      <c r="K5987" s="6">
        <v>0</v>
      </c>
      <c r="L5987" s="6"/>
      <c r="M5987" s="6">
        <v>2022</v>
      </c>
      <c r="N5987" s="6" t="s">
        <v>7745</v>
      </c>
      <c r="O5987" s="6">
        <v>5</v>
      </c>
      <c r="P5987" s="6"/>
      <c r="Q5987" s="6" t="s">
        <v>7733</v>
      </c>
      <c r="R5987" s="6" t="s">
        <v>7734</v>
      </c>
      <c r="S5987" s="6"/>
      <c r="T5987" s="6" t="s">
        <v>20482</v>
      </c>
      <c r="U5987">
        <f t="shared" si="93"/>
        <v>5</v>
      </c>
    </row>
    <row r="5988" spans="1:21" x14ac:dyDescent="0.2">
      <c r="A5988" s="6" t="s">
        <v>14751</v>
      </c>
      <c r="B5988" s="6" t="s">
        <v>6690</v>
      </c>
      <c r="C5988" s="6">
        <v>3525005</v>
      </c>
      <c r="D5988" s="6" t="s">
        <v>14756</v>
      </c>
      <c r="E5988" s="6" t="s">
        <v>7174</v>
      </c>
      <c r="F5988" s="6" t="s">
        <v>6402</v>
      </c>
      <c r="G5988" s="6">
        <v>1234</v>
      </c>
      <c r="H5988" s="6">
        <v>9720</v>
      </c>
      <c r="I5988" s="6">
        <v>0</v>
      </c>
      <c r="J5988" s="6">
        <v>0</v>
      </c>
      <c r="K5988" s="6">
        <v>0</v>
      </c>
      <c r="L5988" s="6"/>
      <c r="M5988" s="6">
        <v>2022</v>
      </c>
      <c r="N5988" s="6" t="s">
        <v>7745</v>
      </c>
      <c r="O5988" s="6">
        <v>5</v>
      </c>
      <c r="P5988" s="6"/>
      <c r="Q5988" s="6" t="s">
        <v>7733</v>
      </c>
      <c r="R5988" s="6" t="s">
        <v>7734</v>
      </c>
      <c r="S5988" s="6"/>
      <c r="T5988" s="6" t="s">
        <v>20483</v>
      </c>
      <c r="U5988">
        <f t="shared" si="93"/>
        <v>4</v>
      </c>
    </row>
    <row r="5989" spans="1:21" x14ac:dyDescent="0.2">
      <c r="A5989" s="6" t="s">
        <v>14751</v>
      </c>
      <c r="B5989" s="6" t="s">
        <v>6690</v>
      </c>
      <c r="C5989" s="6">
        <v>3525005</v>
      </c>
      <c r="D5989" s="6" t="s">
        <v>7563</v>
      </c>
      <c r="E5989" s="6" t="s">
        <v>14757</v>
      </c>
      <c r="F5989" s="6" t="s">
        <v>6402</v>
      </c>
      <c r="G5989" s="6">
        <v>131</v>
      </c>
      <c r="H5989" s="6">
        <v>9720</v>
      </c>
      <c r="I5989" s="6">
        <v>0</v>
      </c>
      <c r="J5989" s="6">
        <v>0</v>
      </c>
      <c r="K5989" s="6">
        <v>0</v>
      </c>
      <c r="L5989" s="6"/>
      <c r="M5989" s="6">
        <v>2022</v>
      </c>
      <c r="N5989" s="6" t="s">
        <v>7745</v>
      </c>
      <c r="O5989" s="6">
        <v>5</v>
      </c>
      <c r="P5989" s="6"/>
      <c r="Q5989" s="6" t="s">
        <v>7733</v>
      </c>
      <c r="R5989" s="6" t="s">
        <v>7734</v>
      </c>
      <c r="S5989" s="6"/>
      <c r="T5989" s="6" t="s">
        <v>20484</v>
      </c>
      <c r="U5989">
        <f t="shared" si="93"/>
        <v>3</v>
      </c>
    </row>
    <row r="5990" spans="1:21" x14ac:dyDescent="0.2">
      <c r="A5990" s="6" t="s">
        <v>14751</v>
      </c>
      <c r="B5990" s="6" t="s">
        <v>6690</v>
      </c>
      <c r="C5990" s="6">
        <v>3525005</v>
      </c>
      <c r="D5990" s="6" t="s">
        <v>6822</v>
      </c>
      <c r="E5990" s="6" t="s">
        <v>14758</v>
      </c>
      <c r="F5990" s="6" t="s">
        <v>6402</v>
      </c>
      <c r="G5990" s="6">
        <v>781</v>
      </c>
      <c r="H5990" s="6">
        <v>9720</v>
      </c>
      <c r="I5990" s="6">
        <v>0</v>
      </c>
      <c r="J5990" s="6">
        <v>0</v>
      </c>
      <c r="K5990" s="6">
        <v>0</v>
      </c>
      <c r="L5990" s="6"/>
      <c r="M5990" s="6">
        <v>2022</v>
      </c>
      <c r="N5990" s="6" t="s">
        <v>7745</v>
      </c>
      <c r="O5990" s="6">
        <v>5</v>
      </c>
      <c r="P5990" s="6"/>
      <c r="Q5990" s="6" t="s">
        <v>7733</v>
      </c>
      <c r="R5990" s="6" t="s">
        <v>7734</v>
      </c>
      <c r="S5990" s="6"/>
      <c r="T5990" s="6" t="s">
        <v>20485</v>
      </c>
      <c r="U5990">
        <f t="shared" si="93"/>
        <v>2</v>
      </c>
    </row>
    <row r="5991" spans="1:21" x14ac:dyDescent="0.2">
      <c r="A5991" s="6" t="s">
        <v>14759</v>
      </c>
      <c r="B5991" s="6" t="s">
        <v>6690</v>
      </c>
      <c r="C5991" s="6">
        <v>3525005</v>
      </c>
      <c r="D5991" s="6" t="s">
        <v>6423</v>
      </c>
      <c r="E5991" s="6" t="s">
        <v>6772</v>
      </c>
      <c r="F5991" s="6" t="s">
        <v>6402</v>
      </c>
      <c r="G5991" s="6">
        <v>6326</v>
      </c>
      <c r="H5991" s="6">
        <v>9970</v>
      </c>
      <c r="I5991" s="6">
        <v>1</v>
      </c>
      <c r="J5991" s="6">
        <v>1</v>
      </c>
      <c r="K5991" s="6">
        <v>0</v>
      </c>
      <c r="L5991" s="6"/>
      <c r="M5991" s="6">
        <v>2022</v>
      </c>
      <c r="N5991" s="6" t="s">
        <v>7745</v>
      </c>
      <c r="O5991" s="6">
        <v>6</v>
      </c>
      <c r="P5991" s="6"/>
      <c r="Q5991" s="6" t="s">
        <v>7733</v>
      </c>
      <c r="R5991" s="6" t="s">
        <v>7734</v>
      </c>
      <c r="S5991" s="6"/>
      <c r="T5991" s="6" t="s">
        <v>3110</v>
      </c>
      <c r="U5991">
        <f t="shared" si="93"/>
        <v>5</v>
      </c>
    </row>
    <row r="5992" spans="1:21" x14ac:dyDescent="0.2">
      <c r="A5992" s="6" t="s">
        <v>14759</v>
      </c>
      <c r="B5992" s="6" t="s">
        <v>6690</v>
      </c>
      <c r="C5992" s="6">
        <v>3525005</v>
      </c>
      <c r="D5992" s="6" t="s">
        <v>7261</v>
      </c>
      <c r="E5992" s="6" t="s">
        <v>14760</v>
      </c>
      <c r="F5992" s="6" t="s">
        <v>6402</v>
      </c>
      <c r="G5992" s="6">
        <v>1310</v>
      </c>
      <c r="H5992" s="6">
        <v>9970</v>
      </c>
      <c r="I5992" s="6">
        <v>0</v>
      </c>
      <c r="J5992" s="6">
        <v>0</v>
      </c>
      <c r="K5992" s="6">
        <v>0</v>
      </c>
      <c r="L5992" s="6"/>
      <c r="M5992" s="6">
        <v>2022</v>
      </c>
      <c r="N5992" s="6" t="s">
        <v>7745</v>
      </c>
      <c r="O5992" s="6">
        <v>6</v>
      </c>
      <c r="P5992" s="6"/>
      <c r="Q5992" s="6" t="s">
        <v>7733</v>
      </c>
      <c r="R5992" s="6" t="s">
        <v>7734</v>
      </c>
      <c r="S5992" s="6"/>
      <c r="T5992" s="6" t="s">
        <v>20486</v>
      </c>
      <c r="U5992">
        <f t="shared" si="93"/>
        <v>4</v>
      </c>
    </row>
    <row r="5993" spans="1:21" x14ac:dyDescent="0.2">
      <c r="A5993" s="6" t="s">
        <v>14759</v>
      </c>
      <c r="B5993" s="6" t="s">
        <v>6690</v>
      </c>
      <c r="C5993" s="6">
        <v>3525005</v>
      </c>
      <c r="D5993" s="6" t="s">
        <v>13256</v>
      </c>
      <c r="E5993" s="6" t="s">
        <v>14761</v>
      </c>
      <c r="F5993" s="6" t="s">
        <v>6402</v>
      </c>
      <c r="G5993" s="6">
        <v>345</v>
      </c>
      <c r="H5993" s="6">
        <v>9970</v>
      </c>
      <c r="I5993" s="6">
        <v>0</v>
      </c>
      <c r="J5993" s="6">
        <v>0</v>
      </c>
      <c r="K5993" s="6">
        <v>0</v>
      </c>
      <c r="L5993" s="6"/>
      <c r="M5993" s="6">
        <v>2022</v>
      </c>
      <c r="N5993" s="6" t="s">
        <v>7745</v>
      </c>
      <c r="O5993" s="6">
        <v>6</v>
      </c>
      <c r="P5993" s="6"/>
      <c r="Q5993" s="6" t="s">
        <v>7733</v>
      </c>
      <c r="R5993" s="6" t="s">
        <v>7734</v>
      </c>
      <c r="S5993" s="6"/>
      <c r="T5993" s="6" t="s">
        <v>20487</v>
      </c>
      <c r="U5993">
        <f t="shared" si="93"/>
        <v>3</v>
      </c>
    </row>
    <row r="5994" spans="1:21" x14ac:dyDescent="0.2">
      <c r="A5994" s="6" t="s">
        <v>14759</v>
      </c>
      <c r="B5994" s="6" t="s">
        <v>6690</v>
      </c>
      <c r="C5994" s="6">
        <v>3525005</v>
      </c>
      <c r="D5994" s="6" t="s">
        <v>6548</v>
      </c>
      <c r="E5994" s="6" t="s">
        <v>14762</v>
      </c>
      <c r="F5994" s="6" t="s">
        <v>6402</v>
      </c>
      <c r="G5994" s="6">
        <v>1539</v>
      </c>
      <c r="H5994" s="6">
        <v>9970</v>
      </c>
      <c r="I5994" s="6">
        <v>0</v>
      </c>
      <c r="J5994" s="6">
        <v>0</v>
      </c>
      <c r="K5994" s="6">
        <v>0</v>
      </c>
      <c r="L5994" s="6"/>
      <c r="M5994" s="6">
        <v>2022</v>
      </c>
      <c r="N5994" s="6" t="s">
        <v>7745</v>
      </c>
      <c r="O5994" s="6">
        <v>6</v>
      </c>
      <c r="P5994" s="6"/>
      <c r="Q5994" s="6" t="s">
        <v>7733</v>
      </c>
      <c r="R5994" s="6" t="s">
        <v>7734</v>
      </c>
      <c r="S5994" s="6"/>
      <c r="T5994" s="6" t="s">
        <v>20488</v>
      </c>
      <c r="U5994">
        <f t="shared" si="93"/>
        <v>2</v>
      </c>
    </row>
    <row r="5995" spans="1:21" x14ac:dyDescent="0.2">
      <c r="A5995" s="6" t="s">
        <v>14759</v>
      </c>
      <c r="B5995" s="6" t="s">
        <v>6690</v>
      </c>
      <c r="C5995" s="6">
        <v>3525005</v>
      </c>
      <c r="D5995" s="6" t="s">
        <v>6838</v>
      </c>
      <c r="E5995" s="6" t="s">
        <v>7312</v>
      </c>
      <c r="F5995" s="6" t="s">
        <v>6402</v>
      </c>
      <c r="G5995" s="6">
        <v>450</v>
      </c>
      <c r="H5995" s="6">
        <v>9970</v>
      </c>
      <c r="I5995" s="6">
        <v>0</v>
      </c>
      <c r="J5995" s="6">
        <v>0</v>
      </c>
      <c r="K5995" s="6">
        <v>0</v>
      </c>
      <c r="L5995" s="6"/>
      <c r="M5995" s="6">
        <v>2022</v>
      </c>
      <c r="N5995" s="6" t="s">
        <v>7745</v>
      </c>
      <c r="O5995" s="6">
        <v>6</v>
      </c>
      <c r="P5995" s="6"/>
      <c r="Q5995" s="6" t="s">
        <v>7733</v>
      </c>
      <c r="R5995" s="6" t="s">
        <v>7734</v>
      </c>
      <c r="S5995" s="6"/>
      <c r="T5995" s="6" t="s">
        <v>20489</v>
      </c>
      <c r="U5995">
        <f t="shared" si="93"/>
        <v>1</v>
      </c>
    </row>
    <row r="5996" spans="1:21" x14ac:dyDescent="0.2">
      <c r="A5996" s="6" t="s">
        <v>14763</v>
      </c>
      <c r="B5996" s="6" t="s">
        <v>6690</v>
      </c>
      <c r="C5996" s="6">
        <v>3525005</v>
      </c>
      <c r="D5996" s="6" t="s">
        <v>7091</v>
      </c>
      <c r="E5996" s="6" t="s">
        <v>14764</v>
      </c>
      <c r="F5996" s="6" t="s">
        <v>6402</v>
      </c>
      <c r="G5996" s="6">
        <v>6043</v>
      </c>
      <c r="H5996" s="6">
        <v>11869</v>
      </c>
      <c r="I5996" s="6">
        <v>1</v>
      </c>
      <c r="J5996" s="6">
        <v>1</v>
      </c>
      <c r="K5996" s="6">
        <v>0</v>
      </c>
      <c r="L5996" s="6"/>
      <c r="M5996" s="6">
        <v>2022</v>
      </c>
      <c r="N5996" s="6" t="s">
        <v>7745</v>
      </c>
      <c r="O5996" s="6">
        <v>7</v>
      </c>
      <c r="P5996" s="6"/>
      <c r="Q5996" s="6" t="s">
        <v>7733</v>
      </c>
      <c r="R5996" s="6" t="s">
        <v>7734</v>
      </c>
      <c r="S5996" s="6"/>
      <c r="T5996" s="6" t="s">
        <v>3109</v>
      </c>
      <c r="U5996">
        <f t="shared" si="93"/>
        <v>2</v>
      </c>
    </row>
    <row r="5997" spans="1:21" x14ac:dyDescent="0.2">
      <c r="A5997" s="6" t="s">
        <v>14763</v>
      </c>
      <c r="B5997" s="6" t="s">
        <v>6690</v>
      </c>
      <c r="C5997" s="6">
        <v>3525005</v>
      </c>
      <c r="D5997" s="6" t="s">
        <v>6535</v>
      </c>
      <c r="E5997" s="6" t="s">
        <v>14765</v>
      </c>
      <c r="F5997" s="6" t="s">
        <v>6402</v>
      </c>
      <c r="G5997" s="6">
        <v>5826</v>
      </c>
      <c r="H5997" s="6">
        <v>11869</v>
      </c>
      <c r="I5997" s="6">
        <v>0</v>
      </c>
      <c r="J5997" s="6">
        <v>0</v>
      </c>
      <c r="K5997" s="6">
        <v>0</v>
      </c>
      <c r="L5997" s="6"/>
      <c r="M5997" s="6">
        <v>2022</v>
      </c>
      <c r="N5997" s="6" t="s">
        <v>7745</v>
      </c>
      <c r="O5997" s="6">
        <v>7</v>
      </c>
      <c r="P5997" s="6"/>
      <c r="Q5997" s="6" t="s">
        <v>7733</v>
      </c>
      <c r="R5997" s="6" t="s">
        <v>7734</v>
      </c>
      <c r="S5997" s="6"/>
      <c r="T5997" s="6" t="s">
        <v>20490</v>
      </c>
      <c r="U5997">
        <f t="shared" si="93"/>
        <v>1</v>
      </c>
    </row>
    <row r="5998" spans="1:21" x14ac:dyDescent="0.2">
      <c r="A5998" s="6" t="s">
        <v>14766</v>
      </c>
      <c r="B5998" s="6" t="s">
        <v>6690</v>
      </c>
      <c r="C5998" s="6">
        <v>3525005</v>
      </c>
      <c r="D5998" s="6" t="s">
        <v>14767</v>
      </c>
      <c r="E5998" s="6" t="s">
        <v>6645</v>
      </c>
      <c r="F5998" s="6" t="s">
        <v>6402</v>
      </c>
      <c r="G5998" s="6">
        <v>1936</v>
      </c>
      <c r="H5998" s="6">
        <v>8482</v>
      </c>
      <c r="I5998" s="6">
        <v>0</v>
      </c>
      <c r="J5998" s="6">
        <v>0</v>
      </c>
      <c r="K5998" s="6">
        <v>0</v>
      </c>
      <c r="L5998" s="6"/>
      <c r="M5998" s="6">
        <v>2022</v>
      </c>
      <c r="N5998" s="6" t="s">
        <v>7745</v>
      </c>
      <c r="O5998" s="6">
        <v>8</v>
      </c>
      <c r="P5998" s="6"/>
      <c r="Q5998" s="6" t="s">
        <v>7733</v>
      </c>
      <c r="R5998" s="6" t="s">
        <v>7734</v>
      </c>
      <c r="S5998" s="6"/>
      <c r="T5998" s="6" t="s">
        <v>20491</v>
      </c>
      <c r="U5998">
        <f t="shared" si="93"/>
        <v>5</v>
      </c>
    </row>
    <row r="5999" spans="1:21" x14ac:dyDescent="0.2">
      <c r="A5999" s="6" t="s">
        <v>14766</v>
      </c>
      <c r="B5999" s="6" t="s">
        <v>6690</v>
      </c>
      <c r="C5999" s="6">
        <v>3525005</v>
      </c>
      <c r="D5999" s="6" t="s">
        <v>7143</v>
      </c>
      <c r="E5999" s="6" t="s">
        <v>14768</v>
      </c>
      <c r="F5999" s="6" t="s">
        <v>6402</v>
      </c>
      <c r="G5999" s="6">
        <v>413</v>
      </c>
      <c r="H5999" s="6">
        <v>8482</v>
      </c>
      <c r="I5999" s="6">
        <v>0</v>
      </c>
      <c r="J5999" s="6">
        <v>0</v>
      </c>
      <c r="K5999" s="6">
        <v>0</v>
      </c>
      <c r="L5999" s="6"/>
      <c r="M5999" s="6">
        <v>2022</v>
      </c>
      <c r="N5999" s="6" t="s">
        <v>7745</v>
      </c>
      <c r="O5999" s="6">
        <v>8</v>
      </c>
      <c r="P5999" s="6"/>
      <c r="Q5999" s="6" t="s">
        <v>7733</v>
      </c>
      <c r="R5999" s="6" t="s">
        <v>7734</v>
      </c>
      <c r="S5999" s="6"/>
      <c r="T5999" s="6" t="s">
        <v>20492</v>
      </c>
      <c r="U5999">
        <f t="shared" si="93"/>
        <v>4</v>
      </c>
    </row>
    <row r="6000" spans="1:21" x14ac:dyDescent="0.2">
      <c r="A6000" s="6" t="s">
        <v>14766</v>
      </c>
      <c r="B6000" s="6" t="s">
        <v>6690</v>
      </c>
      <c r="C6000" s="6">
        <v>3525005</v>
      </c>
      <c r="D6000" s="6" t="s">
        <v>14769</v>
      </c>
      <c r="E6000" s="6" t="s">
        <v>14770</v>
      </c>
      <c r="F6000" s="6" t="s">
        <v>6402</v>
      </c>
      <c r="G6000" s="6">
        <v>5274</v>
      </c>
      <c r="H6000" s="6">
        <v>8482</v>
      </c>
      <c r="I6000" s="6">
        <v>1</v>
      </c>
      <c r="J6000" s="6">
        <v>1</v>
      </c>
      <c r="K6000" s="6">
        <v>0</v>
      </c>
      <c r="L6000" s="6"/>
      <c r="M6000" s="6">
        <v>2022</v>
      </c>
      <c r="N6000" s="6" t="s">
        <v>7745</v>
      </c>
      <c r="O6000" s="6">
        <v>8</v>
      </c>
      <c r="P6000" s="6"/>
      <c r="Q6000" s="6" t="s">
        <v>7733</v>
      </c>
      <c r="R6000" s="6" t="s">
        <v>7734</v>
      </c>
      <c r="S6000" s="6"/>
      <c r="T6000" s="6" t="s">
        <v>3108</v>
      </c>
      <c r="U6000">
        <f t="shared" si="93"/>
        <v>3</v>
      </c>
    </row>
    <row r="6001" spans="1:21" x14ac:dyDescent="0.2">
      <c r="A6001" s="6" t="s">
        <v>14766</v>
      </c>
      <c r="B6001" s="6" t="s">
        <v>6690</v>
      </c>
      <c r="C6001" s="6">
        <v>3525005</v>
      </c>
      <c r="D6001" s="6" t="s">
        <v>6636</v>
      </c>
      <c r="E6001" s="6" t="s">
        <v>14771</v>
      </c>
      <c r="F6001" s="6" t="s">
        <v>6402</v>
      </c>
      <c r="G6001" s="6">
        <v>634</v>
      </c>
      <c r="H6001" s="6">
        <v>8482</v>
      </c>
      <c r="I6001" s="6">
        <v>0</v>
      </c>
      <c r="J6001" s="6">
        <v>0</v>
      </c>
      <c r="K6001" s="6">
        <v>0</v>
      </c>
      <c r="L6001" s="6"/>
      <c r="M6001" s="6">
        <v>2022</v>
      </c>
      <c r="N6001" s="6" t="s">
        <v>7745</v>
      </c>
      <c r="O6001" s="6">
        <v>8</v>
      </c>
      <c r="P6001" s="6"/>
      <c r="Q6001" s="6" t="s">
        <v>7733</v>
      </c>
      <c r="R6001" s="6" t="s">
        <v>7734</v>
      </c>
      <c r="S6001" s="6"/>
      <c r="T6001" s="6" t="s">
        <v>20493</v>
      </c>
      <c r="U6001">
        <f t="shared" si="93"/>
        <v>2</v>
      </c>
    </row>
    <row r="6002" spans="1:21" x14ac:dyDescent="0.2">
      <c r="A6002" s="6" t="s">
        <v>14766</v>
      </c>
      <c r="B6002" s="6" t="s">
        <v>6690</v>
      </c>
      <c r="C6002" s="6">
        <v>3525005</v>
      </c>
      <c r="D6002" s="6" t="s">
        <v>6467</v>
      </c>
      <c r="E6002" s="6" t="s">
        <v>7803</v>
      </c>
      <c r="F6002" s="6" t="s">
        <v>6402</v>
      </c>
      <c r="G6002" s="6">
        <v>225</v>
      </c>
      <c r="H6002" s="6">
        <v>8482</v>
      </c>
      <c r="I6002" s="6">
        <v>0</v>
      </c>
      <c r="J6002" s="6">
        <v>0</v>
      </c>
      <c r="K6002" s="6">
        <v>0</v>
      </c>
      <c r="L6002" s="6"/>
      <c r="M6002" s="6">
        <v>2022</v>
      </c>
      <c r="N6002" s="6" t="s">
        <v>7745</v>
      </c>
      <c r="O6002" s="6">
        <v>8</v>
      </c>
      <c r="P6002" s="6"/>
      <c r="Q6002" s="6" t="s">
        <v>7733</v>
      </c>
      <c r="R6002" s="6" t="s">
        <v>7734</v>
      </c>
      <c r="S6002" s="6"/>
      <c r="T6002" s="6" t="s">
        <v>20494</v>
      </c>
      <c r="U6002">
        <f t="shared" si="93"/>
        <v>1</v>
      </c>
    </row>
    <row r="6003" spans="1:21" x14ac:dyDescent="0.2">
      <c r="A6003" s="6" t="s">
        <v>14772</v>
      </c>
      <c r="B6003" s="6" t="s">
        <v>6690</v>
      </c>
      <c r="C6003" s="6">
        <v>3525005</v>
      </c>
      <c r="D6003" s="6" t="s">
        <v>6709</v>
      </c>
      <c r="E6003" s="6" t="s">
        <v>6456</v>
      </c>
      <c r="F6003" s="6" t="s">
        <v>6402</v>
      </c>
      <c r="G6003" s="6">
        <v>3622</v>
      </c>
      <c r="H6003" s="6">
        <v>7025</v>
      </c>
      <c r="I6003" s="6">
        <v>1</v>
      </c>
      <c r="J6003" s="6">
        <v>1</v>
      </c>
      <c r="K6003" s="6">
        <v>0</v>
      </c>
      <c r="L6003" s="6"/>
      <c r="M6003" s="6">
        <v>2022</v>
      </c>
      <c r="N6003" s="6" t="s">
        <v>7745</v>
      </c>
      <c r="O6003" s="6">
        <v>9</v>
      </c>
      <c r="P6003" s="6"/>
      <c r="Q6003" s="6" t="s">
        <v>7733</v>
      </c>
      <c r="R6003" s="6" t="s">
        <v>7734</v>
      </c>
      <c r="S6003" s="6"/>
      <c r="T6003" s="6" t="s">
        <v>3107</v>
      </c>
      <c r="U6003">
        <f t="shared" si="93"/>
        <v>4</v>
      </c>
    </row>
    <row r="6004" spans="1:21" x14ac:dyDescent="0.2">
      <c r="A6004" s="6" t="s">
        <v>14772</v>
      </c>
      <c r="B6004" s="6" t="s">
        <v>6690</v>
      </c>
      <c r="C6004" s="6">
        <v>3525005</v>
      </c>
      <c r="D6004" s="6" t="s">
        <v>6738</v>
      </c>
      <c r="E6004" s="6" t="s">
        <v>14773</v>
      </c>
      <c r="F6004" s="6" t="s">
        <v>6402</v>
      </c>
      <c r="G6004" s="6">
        <v>2462</v>
      </c>
      <c r="H6004" s="6">
        <v>7025</v>
      </c>
      <c r="I6004" s="6">
        <v>0</v>
      </c>
      <c r="J6004" s="6">
        <v>0</v>
      </c>
      <c r="K6004" s="6">
        <v>0</v>
      </c>
      <c r="L6004" s="6"/>
      <c r="M6004" s="6">
        <v>2022</v>
      </c>
      <c r="N6004" s="6" t="s">
        <v>7745</v>
      </c>
      <c r="O6004" s="6">
        <v>9</v>
      </c>
      <c r="P6004" s="6"/>
      <c r="Q6004" s="6" t="s">
        <v>7733</v>
      </c>
      <c r="R6004" s="6" t="s">
        <v>7734</v>
      </c>
      <c r="S6004" s="6"/>
      <c r="T6004" s="6" t="s">
        <v>20495</v>
      </c>
      <c r="U6004">
        <f t="shared" si="93"/>
        <v>3</v>
      </c>
    </row>
    <row r="6005" spans="1:21" x14ac:dyDescent="0.2">
      <c r="A6005" s="6" t="s">
        <v>14772</v>
      </c>
      <c r="B6005" s="6" t="s">
        <v>6690</v>
      </c>
      <c r="C6005" s="6">
        <v>3525005</v>
      </c>
      <c r="D6005" s="6" t="s">
        <v>9650</v>
      </c>
      <c r="E6005" s="6" t="s">
        <v>14774</v>
      </c>
      <c r="F6005" s="6" t="s">
        <v>6402</v>
      </c>
      <c r="G6005" s="6">
        <v>346</v>
      </c>
      <c r="H6005" s="6">
        <v>7025</v>
      </c>
      <c r="I6005" s="6">
        <v>0</v>
      </c>
      <c r="J6005" s="6">
        <v>0</v>
      </c>
      <c r="K6005" s="6">
        <v>0</v>
      </c>
      <c r="L6005" s="6"/>
      <c r="M6005" s="6">
        <v>2022</v>
      </c>
      <c r="N6005" s="6" t="s">
        <v>7745</v>
      </c>
      <c r="O6005" s="6">
        <v>9</v>
      </c>
      <c r="P6005" s="6"/>
      <c r="Q6005" s="6" t="s">
        <v>7733</v>
      </c>
      <c r="R6005" s="6" t="s">
        <v>7734</v>
      </c>
      <c r="S6005" s="6"/>
      <c r="T6005" s="6" t="s">
        <v>20496</v>
      </c>
      <c r="U6005">
        <f t="shared" si="93"/>
        <v>2</v>
      </c>
    </row>
    <row r="6006" spans="1:21" x14ac:dyDescent="0.2">
      <c r="A6006" s="6" t="s">
        <v>14772</v>
      </c>
      <c r="B6006" s="6" t="s">
        <v>6690</v>
      </c>
      <c r="C6006" s="6">
        <v>3525005</v>
      </c>
      <c r="D6006" s="6" t="s">
        <v>10138</v>
      </c>
      <c r="E6006" s="6" t="s">
        <v>8682</v>
      </c>
      <c r="F6006" s="6" t="s">
        <v>6402</v>
      </c>
      <c r="G6006" s="6">
        <v>595</v>
      </c>
      <c r="H6006" s="6">
        <v>7025</v>
      </c>
      <c r="I6006" s="6">
        <v>0</v>
      </c>
      <c r="J6006" s="6">
        <v>0</v>
      </c>
      <c r="K6006" s="6">
        <v>0</v>
      </c>
      <c r="L6006" s="6"/>
      <c r="M6006" s="6">
        <v>2022</v>
      </c>
      <c r="N6006" s="6" t="s">
        <v>7745</v>
      </c>
      <c r="O6006" s="6">
        <v>9</v>
      </c>
      <c r="P6006" s="6"/>
      <c r="Q6006" s="6" t="s">
        <v>7733</v>
      </c>
      <c r="R6006" s="6" t="s">
        <v>7734</v>
      </c>
      <c r="S6006" s="6"/>
      <c r="T6006" s="6" t="s">
        <v>20497</v>
      </c>
      <c r="U6006">
        <f t="shared" si="93"/>
        <v>1</v>
      </c>
    </row>
    <row r="6007" spans="1:21" x14ac:dyDescent="0.2">
      <c r="A6007" s="6" t="s">
        <v>14775</v>
      </c>
      <c r="B6007" s="6" t="s">
        <v>6690</v>
      </c>
      <c r="C6007" s="6">
        <v>3525005</v>
      </c>
      <c r="D6007" s="6" t="s">
        <v>6517</v>
      </c>
      <c r="E6007" s="6" t="s">
        <v>7368</v>
      </c>
      <c r="F6007" s="6" t="s">
        <v>6402</v>
      </c>
      <c r="G6007" s="6">
        <v>3000</v>
      </c>
      <c r="H6007" s="6">
        <v>10672</v>
      </c>
      <c r="I6007" s="6">
        <v>1</v>
      </c>
      <c r="J6007" s="6">
        <v>0</v>
      </c>
      <c r="K6007" s="6">
        <v>0</v>
      </c>
      <c r="L6007" s="6"/>
      <c r="M6007" s="6">
        <v>2022</v>
      </c>
      <c r="N6007" s="6" t="s">
        <v>7745</v>
      </c>
      <c r="O6007" s="6">
        <v>10</v>
      </c>
      <c r="P6007" s="6"/>
      <c r="Q6007" s="6" t="s">
        <v>7733</v>
      </c>
      <c r="R6007" s="6" t="s">
        <v>7734</v>
      </c>
      <c r="S6007" s="6"/>
      <c r="T6007" s="6" t="s">
        <v>20498</v>
      </c>
      <c r="U6007">
        <f t="shared" si="93"/>
        <v>3</v>
      </c>
    </row>
    <row r="6008" spans="1:21" x14ac:dyDescent="0.2">
      <c r="A6008" s="6" t="s">
        <v>14775</v>
      </c>
      <c r="B6008" s="6" t="s">
        <v>6690</v>
      </c>
      <c r="C6008" s="6">
        <v>3525005</v>
      </c>
      <c r="D6008" s="6" t="s">
        <v>6550</v>
      </c>
      <c r="E6008" s="6" t="s">
        <v>6798</v>
      </c>
      <c r="F6008" s="6" t="s">
        <v>6402</v>
      </c>
      <c r="G6008" s="6">
        <v>4236</v>
      </c>
      <c r="H6008" s="6">
        <v>10672</v>
      </c>
      <c r="I6008" s="6">
        <v>0</v>
      </c>
      <c r="J6008" s="6">
        <v>1</v>
      </c>
      <c r="K6008" s="6">
        <v>0</v>
      </c>
      <c r="L6008" s="6"/>
      <c r="M6008" s="6">
        <v>2022</v>
      </c>
      <c r="N6008" s="6" t="s">
        <v>7745</v>
      </c>
      <c r="O6008" s="6">
        <v>10</v>
      </c>
      <c r="P6008" s="6"/>
      <c r="Q6008" s="6" t="s">
        <v>7733</v>
      </c>
      <c r="R6008" s="6" t="s">
        <v>7734</v>
      </c>
      <c r="S6008" s="6"/>
      <c r="T6008" s="6" t="s">
        <v>3106</v>
      </c>
      <c r="U6008">
        <f t="shared" si="93"/>
        <v>2</v>
      </c>
    </row>
    <row r="6009" spans="1:21" x14ac:dyDescent="0.2">
      <c r="A6009" s="6" t="s">
        <v>14775</v>
      </c>
      <c r="B6009" s="6" t="s">
        <v>6690</v>
      </c>
      <c r="C6009" s="6">
        <v>3525005</v>
      </c>
      <c r="D6009" s="6" t="s">
        <v>14776</v>
      </c>
      <c r="E6009" s="6" t="s">
        <v>14777</v>
      </c>
      <c r="F6009" s="6" t="s">
        <v>6402</v>
      </c>
      <c r="G6009" s="6">
        <v>3436</v>
      </c>
      <c r="H6009" s="6">
        <v>10672</v>
      </c>
      <c r="I6009" s="6">
        <v>0</v>
      </c>
      <c r="J6009" s="6">
        <v>0</v>
      </c>
      <c r="K6009" s="6">
        <v>0</v>
      </c>
      <c r="L6009" s="6"/>
      <c r="M6009" s="6">
        <v>2022</v>
      </c>
      <c r="N6009" s="6" t="s">
        <v>7745</v>
      </c>
      <c r="O6009" s="6">
        <v>10</v>
      </c>
      <c r="P6009" s="6"/>
      <c r="Q6009" s="6" t="s">
        <v>7733</v>
      </c>
      <c r="R6009" s="6" t="s">
        <v>7734</v>
      </c>
      <c r="S6009" s="6"/>
      <c r="T6009" s="6" t="s">
        <v>20499</v>
      </c>
      <c r="U6009">
        <f t="shared" si="93"/>
        <v>1</v>
      </c>
    </row>
    <row r="6010" spans="1:21" x14ac:dyDescent="0.2">
      <c r="A6010" s="6" t="s">
        <v>14778</v>
      </c>
      <c r="B6010" s="6" t="s">
        <v>6690</v>
      </c>
      <c r="C6010" s="6">
        <v>3525005</v>
      </c>
      <c r="D6010" s="6" t="s">
        <v>6564</v>
      </c>
      <c r="E6010" s="6" t="s">
        <v>14779</v>
      </c>
      <c r="F6010" s="6" t="s">
        <v>6402</v>
      </c>
      <c r="G6010" s="6">
        <v>2746</v>
      </c>
      <c r="H6010" s="6">
        <v>7446</v>
      </c>
      <c r="I6010" s="6">
        <v>0</v>
      </c>
      <c r="J6010" s="6">
        <v>0</v>
      </c>
      <c r="K6010" s="6">
        <v>0</v>
      </c>
      <c r="L6010" s="6"/>
      <c r="M6010" s="6">
        <v>2022</v>
      </c>
      <c r="N6010" s="6" t="s">
        <v>7745</v>
      </c>
      <c r="O6010" s="6">
        <v>11</v>
      </c>
      <c r="P6010" s="6"/>
      <c r="Q6010" s="6" t="s">
        <v>7733</v>
      </c>
      <c r="R6010" s="6" t="s">
        <v>7734</v>
      </c>
      <c r="S6010" s="6"/>
      <c r="T6010" s="6" t="s">
        <v>20500</v>
      </c>
      <c r="U6010">
        <f t="shared" si="93"/>
        <v>4</v>
      </c>
    </row>
    <row r="6011" spans="1:21" x14ac:dyDescent="0.2">
      <c r="A6011" s="6" t="s">
        <v>14778</v>
      </c>
      <c r="B6011" s="6" t="s">
        <v>6690</v>
      </c>
      <c r="C6011" s="6">
        <v>3525005</v>
      </c>
      <c r="D6011" s="6" t="s">
        <v>6411</v>
      </c>
      <c r="E6011" s="6" t="s">
        <v>14780</v>
      </c>
      <c r="F6011" s="6" t="s">
        <v>6402</v>
      </c>
      <c r="G6011" s="6">
        <v>2829</v>
      </c>
      <c r="H6011" s="6">
        <v>7446</v>
      </c>
      <c r="I6011" s="6">
        <v>0</v>
      </c>
      <c r="J6011" s="6">
        <v>1</v>
      </c>
      <c r="K6011" s="6">
        <v>0</v>
      </c>
      <c r="L6011" s="6"/>
      <c r="M6011" s="6">
        <v>2022</v>
      </c>
      <c r="N6011" s="6" t="s">
        <v>7745</v>
      </c>
      <c r="O6011" s="6">
        <v>11</v>
      </c>
      <c r="P6011" s="6"/>
      <c r="Q6011" s="6" t="s">
        <v>7733</v>
      </c>
      <c r="R6011" s="6" t="s">
        <v>7734</v>
      </c>
      <c r="S6011" s="6"/>
      <c r="T6011" s="6" t="s">
        <v>3105</v>
      </c>
      <c r="U6011">
        <f t="shared" si="93"/>
        <v>3</v>
      </c>
    </row>
    <row r="6012" spans="1:21" x14ac:dyDescent="0.2">
      <c r="A6012" s="6" t="s">
        <v>14778</v>
      </c>
      <c r="B6012" s="6" t="s">
        <v>6690</v>
      </c>
      <c r="C6012" s="6">
        <v>3525005</v>
      </c>
      <c r="D6012" s="6" t="s">
        <v>7186</v>
      </c>
      <c r="E6012" s="6" t="s">
        <v>14781</v>
      </c>
      <c r="F6012" s="6" t="s">
        <v>6402</v>
      </c>
      <c r="G6012" s="6">
        <v>553</v>
      </c>
      <c r="H6012" s="6">
        <v>7446</v>
      </c>
      <c r="I6012" s="6">
        <v>0</v>
      </c>
      <c r="J6012" s="6">
        <v>0</v>
      </c>
      <c r="K6012" s="6">
        <v>0</v>
      </c>
      <c r="L6012" s="6"/>
      <c r="M6012" s="6">
        <v>2022</v>
      </c>
      <c r="N6012" s="6" t="s">
        <v>7745</v>
      </c>
      <c r="O6012" s="6">
        <v>11</v>
      </c>
      <c r="P6012" s="6"/>
      <c r="Q6012" s="6" t="s">
        <v>7733</v>
      </c>
      <c r="R6012" s="6" t="s">
        <v>7734</v>
      </c>
      <c r="S6012" s="6"/>
      <c r="T6012" s="6" t="s">
        <v>20501</v>
      </c>
      <c r="U6012">
        <f t="shared" si="93"/>
        <v>2</v>
      </c>
    </row>
    <row r="6013" spans="1:21" x14ac:dyDescent="0.2">
      <c r="A6013" s="6" t="s">
        <v>14778</v>
      </c>
      <c r="B6013" s="6" t="s">
        <v>6690</v>
      </c>
      <c r="C6013" s="6">
        <v>3525005</v>
      </c>
      <c r="D6013" s="6" t="s">
        <v>7119</v>
      </c>
      <c r="E6013" s="6" t="s">
        <v>14782</v>
      </c>
      <c r="F6013" s="6" t="s">
        <v>6402</v>
      </c>
      <c r="G6013" s="6">
        <v>1318</v>
      </c>
      <c r="H6013" s="6">
        <v>7446</v>
      </c>
      <c r="I6013" s="6">
        <v>0</v>
      </c>
      <c r="J6013" s="6">
        <v>0</v>
      </c>
      <c r="K6013" s="6">
        <v>0</v>
      </c>
      <c r="L6013" s="6"/>
      <c r="M6013" s="6">
        <v>2022</v>
      </c>
      <c r="N6013" s="6" t="s">
        <v>7745</v>
      </c>
      <c r="O6013" s="6">
        <v>11</v>
      </c>
      <c r="P6013" s="6"/>
      <c r="Q6013" s="6" t="s">
        <v>7733</v>
      </c>
      <c r="R6013" s="6" t="s">
        <v>7734</v>
      </c>
      <c r="S6013" s="6"/>
      <c r="T6013" s="6" t="s">
        <v>20502</v>
      </c>
      <c r="U6013">
        <f t="shared" si="93"/>
        <v>1</v>
      </c>
    </row>
    <row r="6014" spans="1:21" x14ac:dyDescent="0.2">
      <c r="A6014" s="6" t="s">
        <v>14783</v>
      </c>
      <c r="B6014" s="6" t="s">
        <v>6690</v>
      </c>
      <c r="C6014" s="6">
        <v>3525005</v>
      </c>
      <c r="D6014" s="6" t="s">
        <v>6559</v>
      </c>
      <c r="E6014" s="6" t="s">
        <v>14784</v>
      </c>
      <c r="F6014" s="6" t="s">
        <v>6402</v>
      </c>
      <c r="G6014" s="6">
        <v>4960</v>
      </c>
      <c r="H6014" s="6">
        <v>12785</v>
      </c>
      <c r="I6014" s="6">
        <v>0</v>
      </c>
      <c r="J6014" s="6">
        <v>1</v>
      </c>
      <c r="K6014" s="6">
        <v>0</v>
      </c>
      <c r="L6014" s="6"/>
      <c r="M6014" s="6">
        <v>2022</v>
      </c>
      <c r="N6014" s="6" t="s">
        <v>7745</v>
      </c>
      <c r="O6014" s="6">
        <v>12</v>
      </c>
      <c r="P6014" s="6"/>
      <c r="Q6014" s="6" t="s">
        <v>7733</v>
      </c>
      <c r="R6014" s="6" t="s">
        <v>7734</v>
      </c>
      <c r="S6014" s="6"/>
      <c r="T6014" s="6" t="s">
        <v>3104</v>
      </c>
      <c r="U6014">
        <f t="shared" si="93"/>
        <v>10</v>
      </c>
    </row>
    <row r="6015" spans="1:21" x14ac:dyDescent="0.2">
      <c r="A6015" s="6" t="s">
        <v>14783</v>
      </c>
      <c r="B6015" s="6" t="s">
        <v>6690</v>
      </c>
      <c r="C6015" s="6">
        <v>3525005</v>
      </c>
      <c r="D6015" s="6" t="s">
        <v>6527</v>
      </c>
      <c r="E6015" s="6" t="s">
        <v>14785</v>
      </c>
      <c r="F6015" s="6" t="s">
        <v>6402</v>
      </c>
      <c r="G6015" s="6">
        <v>774</v>
      </c>
      <c r="H6015" s="6">
        <v>12785</v>
      </c>
      <c r="I6015" s="6">
        <v>0</v>
      </c>
      <c r="J6015" s="6">
        <v>0</v>
      </c>
      <c r="K6015" s="6">
        <v>0</v>
      </c>
      <c r="L6015" s="6"/>
      <c r="M6015" s="6">
        <v>2022</v>
      </c>
      <c r="N6015" s="6" t="s">
        <v>7745</v>
      </c>
      <c r="O6015" s="6">
        <v>12</v>
      </c>
      <c r="P6015" s="6"/>
      <c r="Q6015" s="6" t="s">
        <v>7733</v>
      </c>
      <c r="R6015" s="6" t="s">
        <v>7734</v>
      </c>
      <c r="S6015" s="6"/>
      <c r="T6015" s="6" t="s">
        <v>20503</v>
      </c>
      <c r="U6015">
        <f t="shared" si="93"/>
        <v>9</v>
      </c>
    </row>
    <row r="6016" spans="1:21" x14ac:dyDescent="0.2">
      <c r="A6016" s="6" t="s">
        <v>14783</v>
      </c>
      <c r="B6016" s="6" t="s">
        <v>6690</v>
      </c>
      <c r="C6016" s="6">
        <v>3525005</v>
      </c>
      <c r="D6016" s="6" t="s">
        <v>14786</v>
      </c>
      <c r="E6016" s="6" t="s">
        <v>14787</v>
      </c>
      <c r="F6016" s="6" t="s">
        <v>6402</v>
      </c>
      <c r="G6016" s="6">
        <v>688</v>
      </c>
      <c r="H6016" s="6">
        <v>12785</v>
      </c>
      <c r="I6016" s="6">
        <v>0</v>
      </c>
      <c r="J6016" s="6">
        <v>0</v>
      </c>
      <c r="K6016" s="6">
        <v>0</v>
      </c>
      <c r="L6016" s="6"/>
      <c r="M6016" s="6">
        <v>2022</v>
      </c>
      <c r="N6016" s="6" t="s">
        <v>7745</v>
      </c>
      <c r="O6016" s="6">
        <v>12</v>
      </c>
      <c r="P6016" s="6"/>
      <c r="Q6016" s="6" t="s">
        <v>7733</v>
      </c>
      <c r="R6016" s="6" t="s">
        <v>7734</v>
      </c>
      <c r="S6016" s="6"/>
      <c r="T6016" s="6" t="s">
        <v>20504</v>
      </c>
      <c r="U6016">
        <f t="shared" si="93"/>
        <v>8</v>
      </c>
    </row>
    <row r="6017" spans="1:21" x14ac:dyDescent="0.2">
      <c r="A6017" s="6" t="s">
        <v>14783</v>
      </c>
      <c r="B6017" s="6" t="s">
        <v>6690</v>
      </c>
      <c r="C6017" s="6">
        <v>3525005</v>
      </c>
      <c r="D6017" s="6" t="s">
        <v>7566</v>
      </c>
      <c r="E6017" s="6" t="s">
        <v>14788</v>
      </c>
      <c r="F6017" s="6" t="s">
        <v>6402</v>
      </c>
      <c r="G6017" s="6">
        <v>1499</v>
      </c>
      <c r="H6017" s="6">
        <v>12785</v>
      </c>
      <c r="I6017" s="6">
        <v>0</v>
      </c>
      <c r="J6017" s="6">
        <v>0</v>
      </c>
      <c r="K6017" s="6">
        <v>0</v>
      </c>
      <c r="L6017" s="6"/>
      <c r="M6017" s="6">
        <v>2022</v>
      </c>
      <c r="N6017" s="6" t="s">
        <v>7745</v>
      </c>
      <c r="O6017" s="6">
        <v>12</v>
      </c>
      <c r="P6017" s="6"/>
      <c r="Q6017" s="6" t="s">
        <v>7733</v>
      </c>
      <c r="R6017" s="6" t="s">
        <v>7734</v>
      </c>
      <c r="S6017" s="6"/>
      <c r="T6017" s="6" t="s">
        <v>20505</v>
      </c>
      <c r="U6017">
        <f t="shared" si="93"/>
        <v>7</v>
      </c>
    </row>
    <row r="6018" spans="1:21" x14ac:dyDescent="0.2">
      <c r="A6018" s="6" t="s">
        <v>14783</v>
      </c>
      <c r="B6018" s="6" t="s">
        <v>6690</v>
      </c>
      <c r="C6018" s="6">
        <v>3525005</v>
      </c>
      <c r="D6018" s="6" t="s">
        <v>7111</v>
      </c>
      <c r="E6018" s="6" t="s">
        <v>14789</v>
      </c>
      <c r="F6018" s="6" t="s">
        <v>6402</v>
      </c>
      <c r="G6018" s="6">
        <v>395</v>
      </c>
      <c r="H6018" s="6">
        <v>12785</v>
      </c>
      <c r="I6018" s="6">
        <v>0</v>
      </c>
      <c r="J6018" s="6">
        <v>0</v>
      </c>
      <c r="K6018" s="6">
        <v>0</v>
      </c>
      <c r="L6018" s="6"/>
      <c r="M6018" s="6">
        <v>2022</v>
      </c>
      <c r="N6018" s="6" t="s">
        <v>7745</v>
      </c>
      <c r="O6018" s="6">
        <v>12</v>
      </c>
      <c r="P6018" s="6"/>
      <c r="Q6018" s="6" t="s">
        <v>7733</v>
      </c>
      <c r="R6018" s="6" t="s">
        <v>7734</v>
      </c>
      <c r="S6018" s="6"/>
      <c r="T6018" s="6" t="s">
        <v>20506</v>
      </c>
      <c r="U6018">
        <f t="shared" si="93"/>
        <v>6</v>
      </c>
    </row>
    <row r="6019" spans="1:21" x14ac:dyDescent="0.2">
      <c r="A6019" s="6" t="s">
        <v>14783</v>
      </c>
      <c r="B6019" s="6" t="s">
        <v>6690</v>
      </c>
      <c r="C6019" s="6">
        <v>3525005</v>
      </c>
      <c r="D6019" s="6" t="s">
        <v>6659</v>
      </c>
      <c r="E6019" s="6" t="s">
        <v>6420</v>
      </c>
      <c r="F6019" s="6" t="s">
        <v>6402</v>
      </c>
      <c r="G6019" s="6">
        <v>175</v>
      </c>
      <c r="H6019" s="6">
        <v>12785</v>
      </c>
      <c r="I6019" s="6">
        <v>0</v>
      </c>
      <c r="J6019" s="6">
        <v>0</v>
      </c>
      <c r="K6019" s="6">
        <v>0</v>
      </c>
      <c r="L6019" s="6"/>
      <c r="M6019" s="6">
        <v>2022</v>
      </c>
      <c r="N6019" s="6" t="s">
        <v>7745</v>
      </c>
      <c r="O6019" s="6">
        <v>12</v>
      </c>
      <c r="P6019" s="6"/>
      <c r="Q6019" s="6" t="s">
        <v>7733</v>
      </c>
      <c r="R6019" s="6" t="s">
        <v>7734</v>
      </c>
      <c r="S6019" s="6"/>
      <c r="T6019" s="6" t="s">
        <v>20507</v>
      </c>
      <c r="U6019">
        <f t="shared" ref="U6019:U6082" si="94">COUNTIF(A6019:A12319,A6019)</f>
        <v>5</v>
      </c>
    </row>
    <row r="6020" spans="1:21" x14ac:dyDescent="0.2">
      <c r="A6020" s="6" t="s">
        <v>14783</v>
      </c>
      <c r="B6020" s="6" t="s">
        <v>6690</v>
      </c>
      <c r="C6020" s="6">
        <v>3525005</v>
      </c>
      <c r="D6020" s="6" t="s">
        <v>7051</v>
      </c>
      <c r="E6020" s="6" t="s">
        <v>14790</v>
      </c>
      <c r="F6020" s="6" t="s">
        <v>6402</v>
      </c>
      <c r="G6020" s="6">
        <v>2601</v>
      </c>
      <c r="H6020" s="6">
        <v>12785</v>
      </c>
      <c r="I6020" s="6">
        <v>0</v>
      </c>
      <c r="J6020" s="6">
        <v>0</v>
      </c>
      <c r="K6020" s="6">
        <v>0</v>
      </c>
      <c r="L6020" s="6"/>
      <c r="M6020" s="6">
        <v>2022</v>
      </c>
      <c r="N6020" s="6" t="s">
        <v>7745</v>
      </c>
      <c r="O6020" s="6">
        <v>12</v>
      </c>
      <c r="P6020" s="6"/>
      <c r="Q6020" s="6" t="s">
        <v>7733</v>
      </c>
      <c r="R6020" s="6" t="s">
        <v>7734</v>
      </c>
      <c r="S6020" s="6"/>
      <c r="T6020" s="6" t="s">
        <v>20508</v>
      </c>
      <c r="U6020">
        <f t="shared" si="94"/>
        <v>4</v>
      </c>
    </row>
    <row r="6021" spans="1:21" x14ac:dyDescent="0.2">
      <c r="A6021" s="6" t="s">
        <v>14783</v>
      </c>
      <c r="B6021" s="6" t="s">
        <v>6690</v>
      </c>
      <c r="C6021" s="6">
        <v>3525005</v>
      </c>
      <c r="D6021" s="6" t="s">
        <v>6597</v>
      </c>
      <c r="E6021" s="6" t="s">
        <v>14791</v>
      </c>
      <c r="F6021" s="6" t="s">
        <v>6402</v>
      </c>
      <c r="G6021" s="6">
        <v>385</v>
      </c>
      <c r="H6021" s="6">
        <v>12785</v>
      </c>
      <c r="I6021" s="6">
        <v>0</v>
      </c>
      <c r="J6021" s="6">
        <v>0</v>
      </c>
      <c r="K6021" s="6">
        <v>0</v>
      </c>
      <c r="L6021" s="6"/>
      <c r="M6021" s="6">
        <v>2022</v>
      </c>
      <c r="N6021" s="6" t="s">
        <v>7745</v>
      </c>
      <c r="O6021" s="6">
        <v>12</v>
      </c>
      <c r="P6021" s="6"/>
      <c r="Q6021" s="6" t="s">
        <v>7733</v>
      </c>
      <c r="R6021" s="6" t="s">
        <v>7734</v>
      </c>
      <c r="S6021" s="6"/>
      <c r="T6021" s="6" t="s">
        <v>20509</v>
      </c>
      <c r="U6021">
        <f t="shared" si="94"/>
        <v>3</v>
      </c>
    </row>
    <row r="6022" spans="1:21" x14ac:dyDescent="0.2">
      <c r="A6022" s="6" t="s">
        <v>14783</v>
      </c>
      <c r="B6022" s="6" t="s">
        <v>6690</v>
      </c>
      <c r="C6022" s="6">
        <v>3525005</v>
      </c>
      <c r="D6022" s="6" t="s">
        <v>14792</v>
      </c>
      <c r="E6022" s="6" t="s">
        <v>14793</v>
      </c>
      <c r="F6022" s="6" t="s">
        <v>6402</v>
      </c>
      <c r="G6022" s="6">
        <v>1063</v>
      </c>
      <c r="H6022" s="6">
        <v>12785</v>
      </c>
      <c r="I6022" s="6">
        <v>0</v>
      </c>
      <c r="J6022" s="6">
        <v>0</v>
      </c>
      <c r="K6022" s="6">
        <v>0</v>
      </c>
      <c r="L6022" s="6"/>
      <c r="M6022" s="6">
        <v>2022</v>
      </c>
      <c r="N6022" s="6" t="s">
        <v>7745</v>
      </c>
      <c r="O6022" s="6">
        <v>12</v>
      </c>
      <c r="P6022" s="6"/>
      <c r="Q6022" s="6" t="s">
        <v>7733</v>
      </c>
      <c r="R6022" s="6" t="s">
        <v>7734</v>
      </c>
      <c r="S6022" s="6"/>
      <c r="T6022" s="6" t="s">
        <v>20510</v>
      </c>
      <c r="U6022">
        <f t="shared" si="94"/>
        <v>2</v>
      </c>
    </row>
    <row r="6023" spans="1:21" x14ac:dyDescent="0.2">
      <c r="A6023" s="6" t="s">
        <v>14783</v>
      </c>
      <c r="B6023" s="6" t="s">
        <v>6690</v>
      </c>
      <c r="C6023" s="6">
        <v>3525005</v>
      </c>
      <c r="D6023" s="6" t="s">
        <v>6591</v>
      </c>
      <c r="E6023" s="6" t="s">
        <v>14794</v>
      </c>
      <c r="F6023" s="6" t="s">
        <v>6402</v>
      </c>
      <c r="G6023" s="6">
        <v>245</v>
      </c>
      <c r="H6023" s="6">
        <v>12785</v>
      </c>
      <c r="I6023" s="6">
        <v>0</v>
      </c>
      <c r="J6023" s="6">
        <v>0</v>
      </c>
      <c r="K6023" s="6">
        <v>0</v>
      </c>
      <c r="L6023" s="6"/>
      <c r="M6023" s="6">
        <v>2022</v>
      </c>
      <c r="N6023" s="6" t="s">
        <v>7745</v>
      </c>
      <c r="O6023" s="6">
        <v>12</v>
      </c>
      <c r="P6023" s="6"/>
      <c r="Q6023" s="6" t="s">
        <v>7733</v>
      </c>
      <c r="R6023" s="6" t="s">
        <v>7734</v>
      </c>
      <c r="S6023" s="6"/>
      <c r="T6023" s="6" t="s">
        <v>20511</v>
      </c>
      <c r="U6023">
        <f t="shared" si="94"/>
        <v>1</v>
      </c>
    </row>
    <row r="6024" spans="1:21" x14ac:dyDescent="0.2">
      <c r="A6024" s="6" t="s">
        <v>14795</v>
      </c>
      <c r="B6024" s="6" t="s">
        <v>6690</v>
      </c>
      <c r="C6024" s="6">
        <v>3525005</v>
      </c>
      <c r="D6024" s="6" t="s">
        <v>6419</v>
      </c>
      <c r="E6024" s="6" t="s">
        <v>7107</v>
      </c>
      <c r="F6024" s="6" t="s">
        <v>6402</v>
      </c>
      <c r="G6024" s="6">
        <v>7038</v>
      </c>
      <c r="H6024" s="6">
        <v>12148</v>
      </c>
      <c r="I6024" s="6">
        <v>0</v>
      </c>
      <c r="J6024" s="6">
        <v>1</v>
      </c>
      <c r="K6024" s="6">
        <v>0</v>
      </c>
      <c r="L6024" s="6"/>
      <c r="M6024" s="6">
        <v>2022</v>
      </c>
      <c r="N6024" s="6" t="s">
        <v>7745</v>
      </c>
      <c r="O6024" s="6">
        <v>13</v>
      </c>
      <c r="P6024" s="6"/>
      <c r="Q6024" s="6" t="s">
        <v>7733</v>
      </c>
      <c r="R6024" s="6" t="s">
        <v>7734</v>
      </c>
      <c r="S6024" s="6"/>
      <c r="T6024" s="6" t="s">
        <v>3103</v>
      </c>
      <c r="U6024">
        <f t="shared" si="94"/>
        <v>2</v>
      </c>
    </row>
    <row r="6025" spans="1:21" x14ac:dyDescent="0.2">
      <c r="A6025" s="6" t="s">
        <v>14795</v>
      </c>
      <c r="B6025" s="6" t="s">
        <v>6690</v>
      </c>
      <c r="C6025" s="6">
        <v>3525005</v>
      </c>
      <c r="D6025" s="6" t="s">
        <v>7281</v>
      </c>
      <c r="E6025" s="6" t="s">
        <v>14796</v>
      </c>
      <c r="F6025" s="6" t="s">
        <v>6402</v>
      </c>
      <c r="G6025" s="6">
        <v>5110</v>
      </c>
      <c r="H6025" s="6">
        <v>12148</v>
      </c>
      <c r="I6025" s="6">
        <v>1</v>
      </c>
      <c r="J6025" s="6">
        <v>0</v>
      </c>
      <c r="K6025" s="6">
        <v>0</v>
      </c>
      <c r="L6025" s="6"/>
      <c r="M6025" s="6">
        <v>2022</v>
      </c>
      <c r="N6025" s="6" t="s">
        <v>7745</v>
      </c>
      <c r="O6025" s="6">
        <v>13</v>
      </c>
      <c r="P6025" s="6"/>
      <c r="Q6025" s="6" t="s">
        <v>7733</v>
      </c>
      <c r="R6025" s="6" t="s">
        <v>7734</v>
      </c>
      <c r="S6025" s="6"/>
      <c r="T6025" s="6" t="s">
        <v>20512</v>
      </c>
      <c r="U6025">
        <f t="shared" si="94"/>
        <v>1</v>
      </c>
    </row>
    <row r="6026" spans="1:21" x14ac:dyDescent="0.2">
      <c r="A6026" s="6" t="s">
        <v>14797</v>
      </c>
      <c r="B6026" s="6" t="s">
        <v>6690</v>
      </c>
      <c r="C6026" s="6">
        <v>3525005</v>
      </c>
      <c r="D6026" s="6" t="s">
        <v>14798</v>
      </c>
      <c r="E6026" s="6" t="s">
        <v>14799</v>
      </c>
      <c r="F6026" s="6" t="s">
        <v>6402</v>
      </c>
      <c r="G6026" s="6">
        <v>2531</v>
      </c>
      <c r="H6026" s="6">
        <v>9164</v>
      </c>
      <c r="I6026" s="6">
        <v>0</v>
      </c>
      <c r="J6026" s="6">
        <v>0</v>
      </c>
      <c r="K6026" s="6">
        <v>0</v>
      </c>
      <c r="L6026" s="6"/>
      <c r="M6026" s="6">
        <v>2022</v>
      </c>
      <c r="N6026" s="6" t="s">
        <v>7745</v>
      </c>
      <c r="O6026" s="6">
        <v>14</v>
      </c>
      <c r="P6026" s="6"/>
      <c r="Q6026" s="6" t="s">
        <v>7733</v>
      </c>
      <c r="R6026" s="6" t="s">
        <v>7734</v>
      </c>
      <c r="S6026" s="6"/>
      <c r="T6026" s="6" t="s">
        <v>20513</v>
      </c>
      <c r="U6026">
        <f t="shared" si="94"/>
        <v>7</v>
      </c>
    </row>
    <row r="6027" spans="1:21" x14ac:dyDescent="0.2">
      <c r="A6027" s="6" t="s">
        <v>14797</v>
      </c>
      <c r="B6027" s="6" t="s">
        <v>6690</v>
      </c>
      <c r="C6027" s="6">
        <v>3525005</v>
      </c>
      <c r="D6027" s="6" t="s">
        <v>6609</v>
      </c>
      <c r="E6027" s="6" t="s">
        <v>6880</v>
      </c>
      <c r="F6027" s="6" t="s">
        <v>6402</v>
      </c>
      <c r="G6027" s="6">
        <v>1108</v>
      </c>
      <c r="H6027" s="6">
        <v>9164</v>
      </c>
      <c r="I6027" s="6">
        <v>0</v>
      </c>
      <c r="J6027" s="6">
        <v>0</v>
      </c>
      <c r="K6027" s="6">
        <v>0</v>
      </c>
      <c r="L6027" s="6"/>
      <c r="M6027" s="6">
        <v>2022</v>
      </c>
      <c r="N6027" s="6" t="s">
        <v>7745</v>
      </c>
      <c r="O6027" s="6">
        <v>14</v>
      </c>
      <c r="P6027" s="6"/>
      <c r="Q6027" s="6" t="s">
        <v>7733</v>
      </c>
      <c r="R6027" s="6" t="s">
        <v>7734</v>
      </c>
      <c r="S6027" s="6"/>
      <c r="T6027" s="6" t="s">
        <v>20514</v>
      </c>
      <c r="U6027">
        <f t="shared" si="94"/>
        <v>6</v>
      </c>
    </row>
    <row r="6028" spans="1:21" x14ac:dyDescent="0.2">
      <c r="A6028" s="6" t="s">
        <v>14797</v>
      </c>
      <c r="B6028" s="6" t="s">
        <v>6690</v>
      </c>
      <c r="C6028" s="6">
        <v>3525005</v>
      </c>
      <c r="D6028" s="6" t="s">
        <v>6512</v>
      </c>
      <c r="E6028" s="6" t="s">
        <v>14800</v>
      </c>
      <c r="F6028" s="6" t="s">
        <v>6402</v>
      </c>
      <c r="G6028" s="6">
        <v>620</v>
      </c>
      <c r="H6028" s="6">
        <v>9164</v>
      </c>
      <c r="I6028" s="6">
        <v>0</v>
      </c>
      <c r="J6028" s="6">
        <v>0</v>
      </c>
      <c r="K6028" s="6">
        <v>0</v>
      </c>
      <c r="L6028" s="6"/>
      <c r="M6028" s="6">
        <v>2022</v>
      </c>
      <c r="N6028" s="6" t="s">
        <v>7745</v>
      </c>
      <c r="O6028" s="6">
        <v>14</v>
      </c>
      <c r="P6028" s="6"/>
      <c r="Q6028" s="6" t="s">
        <v>7733</v>
      </c>
      <c r="R6028" s="6" t="s">
        <v>7734</v>
      </c>
      <c r="S6028" s="6"/>
      <c r="T6028" s="6" t="s">
        <v>20515</v>
      </c>
      <c r="U6028">
        <f t="shared" si="94"/>
        <v>5</v>
      </c>
    </row>
    <row r="6029" spans="1:21" x14ac:dyDescent="0.2">
      <c r="A6029" s="6" t="s">
        <v>14797</v>
      </c>
      <c r="B6029" s="6" t="s">
        <v>6690</v>
      </c>
      <c r="C6029" s="6">
        <v>3525005</v>
      </c>
      <c r="D6029" s="6" t="s">
        <v>6459</v>
      </c>
      <c r="E6029" s="6" t="s">
        <v>14801</v>
      </c>
      <c r="F6029" s="6" t="s">
        <v>6402</v>
      </c>
      <c r="G6029" s="6">
        <v>2610</v>
      </c>
      <c r="H6029" s="6">
        <v>9164</v>
      </c>
      <c r="I6029" s="6">
        <v>0</v>
      </c>
      <c r="J6029" s="6">
        <v>1</v>
      </c>
      <c r="K6029" s="6">
        <v>0</v>
      </c>
      <c r="L6029" s="6"/>
      <c r="M6029" s="6">
        <v>2022</v>
      </c>
      <c r="N6029" s="6" t="s">
        <v>7745</v>
      </c>
      <c r="O6029" s="6">
        <v>14</v>
      </c>
      <c r="P6029" s="6"/>
      <c r="Q6029" s="6" t="s">
        <v>7733</v>
      </c>
      <c r="R6029" s="6" t="s">
        <v>7734</v>
      </c>
      <c r="S6029" s="6"/>
      <c r="T6029" s="6" t="s">
        <v>3101</v>
      </c>
      <c r="U6029">
        <f t="shared" si="94"/>
        <v>4</v>
      </c>
    </row>
    <row r="6030" spans="1:21" x14ac:dyDescent="0.2">
      <c r="A6030" s="6" t="s">
        <v>14797</v>
      </c>
      <c r="B6030" s="6" t="s">
        <v>6690</v>
      </c>
      <c r="C6030" s="6">
        <v>3525005</v>
      </c>
      <c r="D6030" s="6" t="s">
        <v>6562</v>
      </c>
      <c r="E6030" s="6" t="s">
        <v>14802</v>
      </c>
      <c r="F6030" s="6" t="s">
        <v>6402</v>
      </c>
      <c r="G6030" s="6">
        <v>766</v>
      </c>
      <c r="H6030" s="6">
        <v>9164</v>
      </c>
      <c r="I6030" s="6">
        <v>0</v>
      </c>
      <c r="J6030" s="6">
        <v>0</v>
      </c>
      <c r="K6030" s="6">
        <v>0</v>
      </c>
      <c r="L6030" s="6"/>
      <c r="M6030" s="6">
        <v>2022</v>
      </c>
      <c r="N6030" s="6" t="s">
        <v>7745</v>
      </c>
      <c r="O6030" s="6">
        <v>14</v>
      </c>
      <c r="P6030" s="6"/>
      <c r="Q6030" s="6" t="s">
        <v>7733</v>
      </c>
      <c r="R6030" s="6" t="s">
        <v>7734</v>
      </c>
      <c r="S6030" s="6"/>
      <c r="T6030" s="6" t="s">
        <v>20516</v>
      </c>
      <c r="U6030">
        <f t="shared" si="94"/>
        <v>3</v>
      </c>
    </row>
    <row r="6031" spans="1:21" x14ac:dyDescent="0.2">
      <c r="A6031" s="6" t="s">
        <v>14797</v>
      </c>
      <c r="B6031" s="6" t="s">
        <v>6690</v>
      </c>
      <c r="C6031" s="6">
        <v>3525005</v>
      </c>
      <c r="D6031" s="6" t="s">
        <v>6851</v>
      </c>
      <c r="E6031" s="6" t="s">
        <v>6401</v>
      </c>
      <c r="F6031" s="6" t="s">
        <v>6402</v>
      </c>
      <c r="G6031" s="6">
        <v>1382</v>
      </c>
      <c r="H6031" s="6">
        <v>9164</v>
      </c>
      <c r="I6031" s="6">
        <v>0</v>
      </c>
      <c r="J6031" s="6">
        <v>0</v>
      </c>
      <c r="K6031" s="6">
        <v>0</v>
      </c>
      <c r="L6031" s="6"/>
      <c r="M6031" s="6">
        <v>2022</v>
      </c>
      <c r="N6031" s="6" t="s">
        <v>7745</v>
      </c>
      <c r="O6031" s="6">
        <v>14</v>
      </c>
      <c r="P6031" s="6"/>
      <c r="Q6031" s="6" t="s">
        <v>7733</v>
      </c>
      <c r="R6031" s="6" t="s">
        <v>7734</v>
      </c>
      <c r="S6031" s="6"/>
      <c r="T6031" s="6" t="s">
        <v>20517</v>
      </c>
      <c r="U6031">
        <f t="shared" si="94"/>
        <v>2</v>
      </c>
    </row>
    <row r="6032" spans="1:21" x14ac:dyDescent="0.2">
      <c r="A6032" s="6" t="s">
        <v>14803</v>
      </c>
      <c r="B6032" s="6" t="s">
        <v>6690</v>
      </c>
      <c r="C6032" s="6">
        <v>3525005</v>
      </c>
      <c r="D6032" s="6" t="s">
        <v>6566</v>
      </c>
      <c r="E6032" s="6" t="s">
        <v>14804</v>
      </c>
      <c r="F6032" s="6" t="s">
        <v>6402</v>
      </c>
      <c r="G6032" s="6">
        <v>3091</v>
      </c>
      <c r="H6032" s="6">
        <v>7052</v>
      </c>
      <c r="I6032" s="6">
        <v>0</v>
      </c>
      <c r="J6032" s="6">
        <v>1</v>
      </c>
      <c r="K6032" s="6">
        <v>0</v>
      </c>
      <c r="L6032" s="6"/>
      <c r="M6032" s="6">
        <v>2022</v>
      </c>
      <c r="N6032" s="6" t="s">
        <v>7745</v>
      </c>
      <c r="O6032" s="6">
        <v>15</v>
      </c>
      <c r="P6032" s="6"/>
      <c r="Q6032" s="6" t="s">
        <v>7733</v>
      </c>
      <c r="R6032" s="6" t="s">
        <v>7734</v>
      </c>
      <c r="S6032" s="6"/>
      <c r="T6032" s="6" t="s">
        <v>3099</v>
      </c>
      <c r="U6032">
        <f t="shared" si="94"/>
        <v>5</v>
      </c>
    </row>
    <row r="6033" spans="1:21" x14ac:dyDescent="0.2">
      <c r="A6033" s="6" t="s">
        <v>14803</v>
      </c>
      <c r="B6033" s="6" t="s">
        <v>6690</v>
      </c>
      <c r="C6033" s="6">
        <v>3525005</v>
      </c>
      <c r="D6033" s="6" t="s">
        <v>14805</v>
      </c>
      <c r="E6033" s="6" t="s">
        <v>14806</v>
      </c>
      <c r="F6033" s="6" t="s">
        <v>6402</v>
      </c>
      <c r="G6033" s="6">
        <v>324</v>
      </c>
      <c r="H6033" s="6">
        <v>7052</v>
      </c>
      <c r="I6033" s="6">
        <v>0</v>
      </c>
      <c r="J6033" s="6">
        <v>0</v>
      </c>
      <c r="K6033" s="6">
        <v>0</v>
      </c>
      <c r="L6033" s="6"/>
      <c r="M6033" s="6">
        <v>2022</v>
      </c>
      <c r="N6033" s="6" t="s">
        <v>7745</v>
      </c>
      <c r="O6033" s="6">
        <v>15</v>
      </c>
      <c r="P6033" s="6"/>
      <c r="Q6033" s="6" t="s">
        <v>7733</v>
      </c>
      <c r="R6033" s="6" t="s">
        <v>7734</v>
      </c>
      <c r="S6033" s="6"/>
      <c r="T6033" s="6" t="s">
        <v>20518</v>
      </c>
      <c r="U6033">
        <f t="shared" si="94"/>
        <v>4</v>
      </c>
    </row>
    <row r="6034" spans="1:21" x14ac:dyDescent="0.2">
      <c r="A6034" s="6" t="s">
        <v>14803</v>
      </c>
      <c r="B6034" s="6" t="s">
        <v>6690</v>
      </c>
      <c r="C6034" s="6">
        <v>3525005</v>
      </c>
      <c r="D6034" s="6" t="s">
        <v>14807</v>
      </c>
      <c r="E6034" s="6" t="s">
        <v>14808</v>
      </c>
      <c r="F6034" s="6" t="s">
        <v>6402</v>
      </c>
      <c r="G6034" s="6">
        <v>2451</v>
      </c>
      <c r="H6034" s="6">
        <v>7052</v>
      </c>
      <c r="I6034" s="6">
        <v>0</v>
      </c>
      <c r="J6034" s="6">
        <v>0</v>
      </c>
      <c r="K6034" s="6">
        <v>0</v>
      </c>
      <c r="L6034" s="6"/>
      <c r="M6034" s="6">
        <v>2022</v>
      </c>
      <c r="N6034" s="6" t="s">
        <v>7745</v>
      </c>
      <c r="O6034" s="6">
        <v>15</v>
      </c>
      <c r="P6034" s="6"/>
      <c r="Q6034" s="6" t="s">
        <v>7733</v>
      </c>
      <c r="R6034" s="6" t="s">
        <v>7734</v>
      </c>
      <c r="S6034" s="6"/>
      <c r="T6034" s="6" t="s">
        <v>20519</v>
      </c>
      <c r="U6034">
        <f t="shared" si="94"/>
        <v>3</v>
      </c>
    </row>
    <row r="6035" spans="1:21" x14ac:dyDescent="0.2">
      <c r="A6035" s="6" t="s">
        <v>14803</v>
      </c>
      <c r="B6035" s="6" t="s">
        <v>6690</v>
      </c>
      <c r="C6035" s="6">
        <v>3525005</v>
      </c>
      <c r="D6035" s="6" t="s">
        <v>6548</v>
      </c>
      <c r="E6035" s="6" t="s">
        <v>14809</v>
      </c>
      <c r="F6035" s="6" t="s">
        <v>6402</v>
      </c>
      <c r="G6035" s="6">
        <v>833</v>
      </c>
      <c r="H6035" s="6">
        <v>7052</v>
      </c>
      <c r="I6035" s="6">
        <v>0</v>
      </c>
      <c r="J6035" s="6">
        <v>0</v>
      </c>
      <c r="K6035" s="6">
        <v>0</v>
      </c>
      <c r="L6035" s="6"/>
      <c r="M6035" s="6">
        <v>2022</v>
      </c>
      <c r="N6035" s="6" t="s">
        <v>7745</v>
      </c>
      <c r="O6035" s="6">
        <v>15</v>
      </c>
      <c r="P6035" s="6"/>
      <c r="Q6035" s="6" t="s">
        <v>7733</v>
      </c>
      <c r="R6035" s="6" t="s">
        <v>7734</v>
      </c>
      <c r="S6035" s="6"/>
      <c r="T6035" s="6" t="s">
        <v>20520</v>
      </c>
      <c r="U6035">
        <f t="shared" si="94"/>
        <v>2</v>
      </c>
    </row>
    <row r="6036" spans="1:21" x14ac:dyDescent="0.2">
      <c r="A6036" s="6" t="s">
        <v>14803</v>
      </c>
      <c r="B6036" s="6" t="s">
        <v>6690</v>
      </c>
      <c r="C6036" s="6">
        <v>3525005</v>
      </c>
      <c r="D6036" s="6" t="s">
        <v>6597</v>
      </c>
      <c r="E6036" s="6" t="s">
        <v>14810</v>
      </c>
      <c r="F6036" s="6" t="s">
        <v>6402</v>
      </c>
      <c r="G6036" s="6">
        <v>353</v>
      </c>
      <c r="H6036" s="6">
        <v>7052</v>
      </c>
      <c r="I6036" s="6">
        <v>0</v>
      </c>
      <c r="J6036" s="6">
        <v>0</v>
      </c>
      <c r="K6036" s="6">
        <v>0</v>
      </c>
      <c r="L6036" s="6"/>
      <c r="M6036" s="6">
        <v>2022</v>
      </c>
      <c r="N6036" s="6" t="s">
        <v>7745</v>
      </c>
      <c r="O6036" s="6">
        <v>15</v>
      </c>
      <c r="P6036" s="6"/>
      <c r="Q6036" s="6" t="s">
        <v>7733</v>
      </c>
      <c r="R6036" s="6" t="s">
        <v>7734</v>
      </c>
      <c r="S6036" s="6"/>
      <c r="T6036" s="6" t="s">
        <v>20521</v>
      </c>
      <c r="U6036">
        <f t="shared" si="94"/>
        <v>1</v>
      </c>
    </row>
    <row r="6037" spans="1:21" x14ac:dyDescent="0.2">
      <c r="A6037" s="6" t="s">
        <v>14797</v>
      </c>
      <c r="B6037" s="6" t="s">
        <v>6690</v>
      </c>
      <c r="C6037" s="6">
        <v>3525005</v>
      </c>
      <c r="D6037" s="6" t="s">
        <v>6530</v>
      </c>
      <c r="E6037" s="6" t="s">
        <v>7026</v>
      </c>
      <c r="F6037" s="6" t="s">
        <v>6402</v>
      </c>
      <c r="G6037" s="6">
        <v>147</v>
      </c>
      <c r="H6037" s="6">
        <v>9164</v>
      </c>
      <c r="I6037" s="6">
        <v>0</v>
      </c>
      <c r="J6037" s="6">
        <v>0</v>
      </c>
      <c r="K6037" s="6">
        <v>0</v>
      </c>
      <c r="L6037" s="6"/>
      <c r="M6037" s="6">
        <v>2022</v>
      </c>
      <c r="N6037" s="6" t="s">
        <v>7745</v>
      </c>
      <c r="O6037" s="6">
        <v>14</v>
      </c>
      <c r="P6037" s="6"/>
      <c r="Q6037" s="6" t="s">
        <v>7733</v>
      </c>
      <c r="R6037" s="6" t="s">
        <v>7734</v>
      </c>
      <c r="S6037" s="6"/>
      <c r="T6037" s="6" t="s">
        <v>20522</v>
      </c>
      <c r="U6037">
        <f t="shared" si="94"/>
        <v>1</v>
      </c>
    </row>
    <row r="6038" spans="1:21" x14ac:dyDescent="0.2">
      <c r="A6038" s="6" t="s">
        <v>14751</v>
      </c>
      <c r="B6038" s="6" t="s">
        <v>6690</v>
      </c>
      <c r="C6038" s="6">
        <v>3525005</v>
      </c>
      <c r="D6038" s="6" t="s">
        <v>6430</v>
      </c>
      <c r="E6038" s="6" t="s">
        <v>7568</v>
      </c>
      <c r="F6038" s="6" t="s">
        <v>6402</v>
      </c>
      <c r="G6038" s="6">
        <v>333</v>
      </c>
      <c r="H6038" s="6">
        <v>9720</v>
      </c>
      <c r="I6038" s="6">
        <v>0</v>
      </c>
      <c r="J6038" s="6">
        <v>0</v>
      </c>
      <c r="K6038" s="6">
        <v>0</v>
      </c>
      <c r="L6038" s="6"/>
      <c r="M6038" s="6">
        <v>2022</v>
      </c>
      <c r="N6038" s="6" t="s">
        <v>7745</v>
      </c>
      <c r="O6038" s="6">
        <v>5</v>
      </c>
      <c r="P6038" s="6"/>
      <c r="Q6038" s="6" t="s">
        <v>7733</v>
      </c>
      <c r="R6038" s="6" t="s">
        <v>7734</v>
      </c>
      <c r="S6038" s="6"/>
      <c r="T6038" s="6" t="s">
        <v>20523</v>
      </c>
      <c r="U6038">
        <f t="shared" si="94"/>
        <v>1</v>
      </c>
    </row>
    <row r="6039" spans="1:21" x14ac:dyDescent="0.2">
      <c r="A6039" s="6" t="s">
        <v>14811</v>
      </c>
      <c r="B6039" s="6" t="s">
        <v>14812</v>
      </c>
      <c r="C6039" s="6">
        <v>3512076</v>
      </c>
      <c r="D6039" s="6" t="s">
        <v>6717</v>
      </c>
      <c r="E6039" s="6" t="s">
        <v>7532</v>
      </c>
      <c r="F6039" s="6" t="s">
        <v>6402</v>
      </c>
      <c r="G6039" s="6">
        <v>1130</v>
      </c>
      <c r="H6039" s="6">
        <v>2442</v>
      </c>
      <c r="I6039" s="6">
        <v>0</v>
      </c>
      <c r="J6039" s="6">
        <v>1</v>
      </c>
      <c r="K6039" s="6">
        <v>0</v>
      </c>
      <c r="L6039" s="6"/>
      <c r="M6039" s="6">
        <v>2022</v>
      </c>
      <c r="N6039" s="6" t="s">
        <v>7732</v>
      </c>
      <c r="O6039" s="6">
        <v>99</v>
      </c>
      <c r="P6039" s="6"/>
      <c r="Q6039" s="6" t="s">
        <v>7733</v>
      </c>
      <c r="R6039" s="6" t="s">
        <v>7734</v>
      </c>
      <c r="S6039" s="6"/>
      <c r="T6039" s="6" t="s">
        <v>803</v>
      </c>
      <c r="U6039">
        <f t="shared" si="94"/>
        <v>3</v>
      </c>
    </row>
    <row r="6040" spans="1:21" x14ac:dyDescent="0.2">
      <c r="A6040" s="6" t="s">
        <v>14811</v>
      </c>
      <c r="B6040" s="6" t="s">
        <v>14812</v>
      </c>
      <c r="C6040" s="6">
        <v>3512076</v>
      </c>
      <c r="D6040" s="6" t="s">
        <v>8553</v>
      </c>
      <c r="E6040" s="6" t="s">
        <v>14813</v>
      </c>
      <c r="F6040" s="6" t="s">
        <v>6402</v>
      </c>
      <c r="G6040" s="6">
        <v>871</v>
      </c>
      <c r="H6040" s="6">
        <v>2442</v>
      </c>
      <c r="I6040" s="6">
        <v>0</v>
      </c>
      <c r="J6040" s="6">
        <v>0</v>
      </c>
      <c r="K6040" s="6">
        <v>0</v>
      </c>
      <c r="L6040" s="6"/>
      <c r="M6040" s="6">
        <v>2022</v>
      </c>
      <c r="N6040" s="6" t="s">
        <v>7732</v>
      </c>
      <c r="O6040" s="6">
        <v>99</v>
      </c>
      <c r="P6040" s="6"/>
      <c r="Q6040" s="6" t="s">
        <v>7733</v>
      </c>
      <c r="R6040" s="6" t="s">
        <v>7734</v>
      </c>
      <c r="S6040" s="6"/>
      <c r="T6040" s="6" t="s">
        <v>804</v>
      </c>
      <c r="U6040">
        <f t="shared" si="94"/>
        <v>2</v>
      </c>
    </row>
    <row r="6041" spans="1:21" x14ac:dyDescent="0.2">
      <c r="A6041" s="6" t="s">
        <v>14811</v>
      </c>
      <c r="B6041" s="6" t="s">
        <v>14812</v>
      </c>
      <c r="C6041" s="6">
        <v>3512076</v>
      </c>
      <c r="D6041" s="6" t="s">
        <v>7022</v>
      </c>
      <c r="E6041" s="6" t="s">
        <v>14201</v>
      </c>
      <c r="F6041" s="6" t="s">
        <v>6402</v>
      </c>
      <c r="G6041" s="6">
        <v>441</v>
      </c>
      <c r="H6041" s="6">
        <v>2442</v>
      </c>
      <c r="I6041" s="6">
        <v>0</v>
      </c>
      <c r="J6041" s="6">
        <v>0</v>
      </c>
      <c r="K6041" s="6">
        <v>0</v>
      </c>
      <c r="L6041" s="6"/>
      <c r="M6041" s="6">
        <v>2022</v>
      </c>
      <c r="N6041" s="6" t="s">
        <v>7732</v>
      </c>
      <c r="O6041" s="6">
        <v>99</v>
      </c>
      <c r="P6041" s="6"/>
      <c r="Q6041" s="6" t="s">
        <v>7733</v>
      </c>
      <c r="R6041" s="6" t="s">
        <v>7734</v>
      </c>
      <c r="S6041" s="6"/>
      <c r="T6041" s="6" t="s">
        <v>805</v>
      </c>
      <c r="U6041">
        <f t="shared" si="94"/>
        <v>1</v>
      </c>
    </row>
    <row r="6042" spans="1:21" x14ac:dyDescent="0.2">
      <c r="A6042" s="6" t="s">
        <v>14814</v>
      </c>
      <c r="B6042" s="6" t="s">
        <v>14812</v>
      </c>
      <c r="C6042" s="6">
        <v>3512076</v>
      </c>
      <c r="D6042" s="6" t="s">
        <v>7272</v>
      </c>
      <c r="E6042" s="6" t="s">
        <v>6590</v>
      </c>
      <c r="F6042" s="6" t="s">
        <v>6402</v>
      </c>
      <c r="G6042" s="6">
        <v>0</v>
      </c>
      <c r="H6042" s="6"/>
      <c r="I6042" s="6">
        <v>0</v>
      </c>
      <c r="J6042" s="6">
        <v>1</v>
      </c>
      <c r="K6042" s="6">
        <v>1</v>
      </c>
      <c r="L6042" s="6"/>
      <c r="M6042" s="6">
        <v>2022</v>
      </c>
      <c r="N6042" s="6" t="s">
        <v>7770</v>
      </c>
      <c r="O6042" s="6">
        <v>99</v>
      </c>
      <c r="P6042" s="6"/>
      <c r="Q6042" s="6" t="s">
        <v>7733</v>
      </c>
      <c r="R6042" s="6" t="s">
        <v>7734</v>
      </c>
      <c r="S6042" s="6"/>
      <c r="T6042" s="6" t="s">
        <v>3157</v>
      </c>
      <c r="U6042">
        <f t="shared" si="94"/>
        <v>1</v>
      </c>
    </row>
    <row r="6043" spans="1:21" x14ac:dyDescent="0.2">
      <c r="A6043" s="6" t="s">
        <v>14815</v>
      </c>
      <c r="B6043" s="6" t="s">
        <v>14812</v>
      </c>
      <c r="C6043" s="6">
        <v>3512076</v>
      </c>
      <c r="D6043" s="6" t="s">
        <v>6633</v>
      </c>
      <c r="E6043" s="6" t="s">
        <v>14816</v>
      </c>
      <c r="F6043" s="6" t="s">
        <v>6402</v>
      </c>
      <c r="G6043" s="6">
        <v>1001</v>
      </c>
      <c r="H6043" s="6">
        <v>9020</v>
      </c>
      <c r="I6043" s="6">
        <v>1</v>
      </c>
      <c r="J6043" s="6">
        <v>1</v>
      </c>
      <c r="K6043" s="6">
        <v>0</v>
      </c>
      <c r="L6043" s="6"/>
      <c r="M6043" s="6">
        <v>2022</v>
      </c>
      <c r="N6043" s="6" t="s">
        <v>7745</v>
      </c>
      <c r="O6043" s="6">
        <v>99</v>
      </c>
      <c r="P6043" s="6"/>
      <c r="Q6043" s="6" t="s">
        <v>7733</v>
      </c>
      <c r="R6043" s="6" t="s">
        <v>7734</v>
      </c>
      <c r="S6043" s="6"/>
      <c r="T6043" s="6" t="s">
        <v>3156</v>
      </c>
      <c r="U6043">
        <f t="shared" si="94"/>
        <v>8</v>
      </c>
    </row>
    <row r="6044" spans="1:21" x14ac:dyDescent="0.2">
      <c r="A6044" s="6" t="s">
        <v>14815</v>
      </c>
      <c r="B6044" s="6" t="s">
        <v>14812</v>
      </c>
      <c r="C6044" s="6">
        <v>3512076</v>
      </c>
      <c r="D6044" s="6" t="s">
        <v>6895</v>
      </c>
      <c r="E6044" s="6" t="s">
        <v>6590</v>
      </c>
      <c r="F6044" s="6" t="s">
        <v>6402</v>
      </c>
      <c r="G6044" s="6">
        <v>1180</v>
      </c>
      <c r="H6044" s="6">
        <v>9020</v>
      </c>
      <c r="I6044" s="6">
        <v>0</v>
      </c>
      <c r="J6044" s="6">
        <v>1</v>
      </c>
      <c r="K6044" s="6">
        <v>0</v>
      </c>
      <c r="L6044" s="6"/>
      <c r="M6044" s="6">
        <v>2022</v>
      </c>
      <c r="N6044" s="6" t="s">
        <v>7745</v>
      </c>
      <c r="O6044" s="6">
        <v>99</v>
      </c>
      <c r="P6044" s="6"/>
      <c r="Q6044" s="6" t="s">
        <v>7733</v>
      </c>
      <c r="R6044" s="6" t="s">
        <v>7734</v>
      </c>
      <c r="S6044" s="6"/>
      <c r="T6044" s="6" t="s">
        <v>3155</v>
      </c>
      <c r="U6044">
        <f t="shared" si="94"/>
        <v>7</v>
      </c>
    </row>
    <row r="6045" spans="1:21" x14ac:dyDescent="0.2">
      <c r="A6045" s="6" t="s">
        <v>14815</v>
      </c>
      <c r="B6045" s="6" t="s">
        <v>14812</v>
      </c>
      <c r="C6045" s="6">
        <v>3512076</v>
      </c>
      <c r="D6045" s="6" t="s">
        <v>7133</v>
      </c>
      <c r="E6045" s="6" t="s">
        <v>14817</v>
      </c>
      <c r="F6045" s="6" t="s">
        <v>6402</v>
      </c>
      <c r="G6045" s="6">
        <v>1285</v>
      </c>
      <c r="H6045" s="6">
        <v>9020</v>
      </c>
      <c r="I6045" s="6">
        <v>0</v>
      </c>
      <c r="J6045" s="6">
        <v>1</v>
      </c>
      <c r="K6045" s="6">
        <v>0</v>
      </c>
      <c r="L6045" s="6"/>
      <c r="M6045" s="6">
        <v>2022</v>
      </c>
      <c r="N6045" s="6" t="s">
        <v>7745</v>
      </c>
      <c r="O6045" s="6">
        <v>99</v>
      </c>
      <c r="P6045" s="6"/>
      <c r="Q6045" s="6" t="s">
        <v>7733</v>
      </c>
      <c r="R6045" s="6" t="s">
        <v>7734</v>
      </c>
      <c r="S6045" s="6"/>
      <c r="T6045" s="6" t="s">
        <v>3154</v>
      </c>
      <c r="U6045">
        <f t="shared" si="94"/>
        <v>6</v>
      </c>
    </row>
    <row r="6046" spans="1:21" x14ac:dyDescent="0.2">
      <c r="A6046" s="6" t="s">
        <v>14815</v>
      </c>
      <c r="B6046" s="6" t="s">
        <v>14812</v>
      </c>
      <c r="C6046" s="6">
        <v>3512076</v>
      </c>
      <c r="D6046" s="6" t="s">
        <v>6814</v>
      </c>
      <c r="E6046" s="6" t="s">
        <v>7575</v>
      </c>
      <c r="F6046" s="6" t="s">
        <v>6402</v>
      </c>
      <c r="G6046" s="6">
        <v>1301</v>
      </c>
      <c r="H6046" s="6">
        <v>9020</v>
      </c>
      <c r="I6046" s="6">
        <v>1</v>
      </c>
      <c r="J6046" s="6">
        <v>1</v>
      </c>
      <c r="K6046" s="6">
        <v>0</v>
      </c>
      <c r="L6046" s="6"/>
      <c r="M6046" s="6">
        <v>2022</v>
      </c>
      <c r="N6046" s="6" t="s">
        <v>7745</v>
      </c>
      <c r="O6046" s="6">
        <v>99</v>
      </c>
      <c r="P6046" s="6"/>
      <c r="Q6046" s="6" t="s">
        <v>7733</v>
      </c>
      <c r="R6046" s="6" t="s">
        <v>7734</v>
      </c>
      <c r="S6046" s="6"/>
      <c r="T6046" s="6" t="s">
        <v>3153</v>
      </c>
      <c r="U6046">
        <f t="shared" si="94"/>
        <v>5</v>
      </c>
    </row>
    <row r="6047" spans="1:21" x14ac:dyDescent="0.2">
      <c r="A6047" s="6" t="s">
        <v>14815</v>
      </c>
      <c r="B6047" s="6" t="s">
        <v>14812</v>
      </c>
      <c r="C6047" s="6">
        <v>3512076</v>
      </c>
      <c r="D6047" s="6" t="s">
        <v>6952</v>
      </c>
      <c r="E6047" s="6" t="s">
        <v>11802</v>
      </c>
      <c r="F6047" s="6" t="s">
        <v>6402</v>
      </c>
      <c r="G6047" s="6">
        <v>1539</v>
      </c>
      <c r="H6047" s="6">
        <v>9020</v>
      </c>
      <c r="I6047" s="6">
        <v>0</v>
      </c>
      <c r="J6047" s="6">
        <v>1</v>
      </c>
      <c r="K6047" s="6">
        <v>0</v>
      </c>
      <c r="L6047" s="6"/>
      <c r="M6047" s="6">
        <v>2022</v>
      </c>
      <c r="N6047" s="6" t="s">
        <v>7745</v>
      </c>
      <c r="O6047" s="6">
        <v>99</v>
      </c>
      <c r="P6047" s="6"/>
      <c r="Q6047" s="6" t="s">
        <v>7733</v>
      </c>
      <c r="R6047" s="6" t="s">
        <v>7734</v>
      </c>
      <c r="S6047" s="6"/>
      <c r="T6047" s="6" t="s">
        <v>3152</v>
      </c>
      <c r="U6047">
        <f t="shared" si="94"/>
        <v>4</v>
      </c>
    </row>
    <row r="6048" spans="1:21" x14ac:dyDescent="0.2">
      <c r="A6048" s="6" t="s">
        <v>14815</v>
      </c>
      <c r="B6048" s="6" t="s">
        <v>14812</v>
      </c>
      <c r="C6048" s="6">
        <v>3512076</v>
      </c>
      <c r="D6048" s="6" t="s">
        <v>14818</v>
      </c>
      <c r="E6048" s="6" t="s">
        <v>14819</v>
      </c>
      <c r="F6048" s="6" t="s">
        <v>6402</v>
      </c>
      <c r="G6048" s="6">
        <v>990</v>
      </c>
      <c r="H6048" s="6">
        <v>9020</v>
      </c>
      <c r="I6048" s="6">
        <v>0</v>
      </c>
      <c r="J6048" s="6">
        <v>0</v>
      </c>
      <c r="K6048" s="6">
        <v>0</v>
      </c>
      <c r="L6048" s="6"/>
      <c r="M6048" s="6">
        <v>2022</v>
      </c>
      <c r="N6048" s="6" t="s">
        <v>7745</v>
      </c>
      <c r="O6048" s="6">
        <v>99</v>
      </c>
      <c r="P6048" s="6"/>
      <c r="Q6048" s="6" t="s">
        <v>7733</v>
      </c>
      <c r="R6048" s="6" t="s">
        <v>7734</v>
      </c>
      <c r="S6048" s="6"/>
      <c r="T6048" s="6" t="s">
        <v>3158</v>
      </c>
      <c r="U6048">
        <f t="shared" si="94"/>
        <v>3</v>
      </c>
    </row>
    <row r="6049" spans="1:21" x14ac:dyDescent="0.2">
      <c r="A6049" s="6" t="s">
        <v>14815</v>
      </c>
      <c r="B6049" s="6" t="s">
        <v>14812</v>
      </c>
      <c r="C6049" s="6">
        <v>3512076</v>
      </c>
      <c r="D6049" s="6" t="s">
        <v>6589</v>
      </c>
      <c r="E6049" s="6" t="s">
        <v>6535</v>
      </c>
      <c r="F6049" s="6" t="s">
        <v>6402</v>
      </c>
      <c r="G6049" s="6">
        <v>856</v>
      </c>
      <c r="H6049" s="6">
        <v>9020</v>
      </c>
      <c r="I6049" s="6">
        <v>0</v>
      </c>
      <c r="J6049" s="6">
        <v>0</v>
      </c>
      <c r="K6049" s="6">
        <v>0</v>
      </c>
      <c r="L6049" s="6"/>
      <c r="M6049" s="6">
        <v>2022</v>
      </c>
      <c r="N6049" s="6" t="s">
        <v>7745</v>
      </c>
      <c r="O6049" s="6">
        <v>99</v>
      </c>
      <c r="P6049" s="6"/>
      <c r="Q6049" s="6" t="s">
        <v>7733</v>
      </c>
      <c r="R6049" s="6" t="s">
        <v>7734</v>
      </c>
      <c r="S6049" s="6"/>
      <c r="T6049" s="6" t="s">
        <v>3159</v>
      </c>
      <c r="U6049">
        <f t="shared" si="94"/>
        <v>2</v>
      </c>
    </row>
    <row r="6050" spans="1:21" x14ac:dyDescent="0.2">
      <c r="A6050" s="6" t="s">
        <v>14815</v>
      </c>
      <c r="B6050" s="6" t="s">
        <v>14812</v>
      </c>
      <c r="C6050" s="6">
        <v>3512076</v>
      </c>
      <c r="D6050" s="6" t="s">
        <v>6419</v>
      </c>
      <c r="E6050" s="6" t="s">
        <v>14820</v>
      </c>
      <c r="F6050" s="6" t="s">
        <v>6402</v>
      </c>
      <c r="G6050" s="6">
        <v>868</v>
      </c>
      <c r="H6050" s="6">
        <v>9020</v>
      </c>
      <c r="I6050" s="6">
        <v>1</v>
      </c>
      <c r="J6050" s="6">
        <v>0</v>
      </c>
      <c r="K6050" s="6">
        <v>0</v>
      </c>
      <c r="L6050" s="6"/>
      <c r="M6050" s="6">
        <v>2022</v>
      </c>
      <c r="N6050" s="6" t="s">
        <v>7745</v>
      </c>
      <c r="O6050" s="6">
        <v>99</v>
      </c>
      <c r="P6050" s="6"/>
      <c r="Q6050" s="6" t="s">
        <v>7733</v>
      </c>
      <c r="R6050" s="6" t="s">
        <v>7734</v>
      </c>
      <c r="S6050" s="6"/>
      <c r="T6050" s="6" t="s">
        <v>3160</v>
      </c>
      <c r="U6050">
        <f t="shared" si="94"/>
        <v>1</v>
      </c>
    </row>
    <row r="6051" spans="1:21" x14ac:dyDescent="0.2">
      <c r="A6051" s="6" t="s">
        <v>14821</v>
      </c>
      <c r="B6051" s="6" t="s">
        <v>14822</v>
      </c>
      <c r="C6051" s="6">
        <v>3546005</v>
      </c>
      <c r="D6051" s="6" t="s">
        <v>6406</v>
      </c>
      <c r="E6051" s="6" t="s">
        <v>7245</v>
      </c>
      <c r="F6051" s="6" t="s">
        <v>6402</v>
      </c>
      <c r="G6051" s="6">
        <v>1117</v>
      </c>
      <c r="H6051" s="6">
        <v>1918</v>
      </c>
      <c r="I6051" s="6">
        <v>1</v>
      </c>
      <c r="J6051" s="6">
        <v>1</v>
      </c>
      <c r="K6051" s="6">
        <v>0</v>
      </c>
      <c r="L6051" s="6"/>
      <c r="M6051" s="6">
        <v>2022</v>
      </c>
      <c r="N6051" s="6" t="s">
        <v>7732</v>
      </c>
      <c r="O6051" s="6">
        <v>99</v>
      </c>
      <c r="P6051" s="6"/>
      <c r="Q6051" s="6" t="s">
        <v>7733</v>
      </c>
      <c r="R6051" s="6" t="s">
        <v>7734</v>
      </c>
      <c r="S6051" s="6"/>
      <c r="T6051" s="6" t="s">
        <v>814</v>
      </c>
      <c r="U6051">
        <f t="shared" si="94"/>
        <v>2</v>
      </c>
    </row>
    <row r="6052" spans="1:21" x14ac:dyDescent="0.2">
      <c r="A6052" s="6" t="s">
        <v>14821</v>
      </c>
      <c r="B6052" s="6" t="s">
        <v>14822</v>
      </c>
      <c r="C6052" s="6">
        <v>3546005</v>
      </c>
      <c r="D6052" s="6" t="s">
        <v>7264</v>
      </c>
      <c r="E6052" s="6" t="s">
        <v>7505</v>
      </c>
      <c r="F6052" s="6" t="s">
        <v>6402</v>
      </c>
      <c r="G6052" s="6">
        <v>801</v>
      </c>
      <c r="H6052" s="6">
        <v>1918</v>
      </c>
      <c r="I6052" s="6">
        <v>0</v>
      </c>
      <c r="J6052" s="6">
        <v>0</v>
      </c>
      <c r="K6052" s="6">
        <v>0</v>
      </c>
      <c r="L6052" s="6"/>
      <c r="M6052" s="6">
        <v>2022</v>
      </c>
      <c r="N6052" s="6" t="s">
        <v>7732</v>
      </c>
      <c r="O6052" s="6">
        <v>99</v>
      </c>
      <c r="P6052" s="6"/>
      <c r="Q6052" s="6" t="s">
        <v>7733</v>
      </c>
      <c r="R6052" s="6" t="s">
        <v>7734</v>
      </c>
      <c r="S6052" s="6"/>
      <c r="T6052" s="6" t="s">
        <v>815</v>
      </c>
      <c r="U6052">
        <f t="shared" si="94"/>
        <v>1</v>
      </c>
    </row>
    <row r="6053" spans="1:21" x14ac:dyDescent="0.2">
      <c r="A6053" s="6" t="s">
        <v>14823</v>
      </c>
      <c r="B6053" s="6" t="s">
        <v>14822</v>
      </c>
      <c r="C6053" s="6">
        <v>3546005</v>
      </c>
      <c r="D6053" s="6" t="s">
        <v>7276</v>
      </c>
      <c r="E6053" s="6" t="s">
        <v>10873</v>
      </c>
      <c r="F6053" s="6" t="s">
        <v>6402</v>
      </c>
      <c r="G6053" s="6">
        <v>0</v>
      </c>
      <c r="H6053" s="6"/>
      <c r="I6053" s="6">
        <v>1</v>
      </c>
      <c r="J6053" s="6">
        <v>1</v>
      </c>
      <c r="K6053" s="6">
        <v>1</v>
      </c>
      <c r="L6053" s="6"/>
      <c r="M6053" s="6">
        <v>2022</v>
      </c>
      <c r="N6053" s="6" t="s">
        <v>7745</v>
      </c>
      <c r="O6053" s="6">
        <v>1</v>
      </c>
      <c r="P6053" s="6"/>
      <c r="Q6053" s="6" t="s">
        <v>7733</v>
      </c>
      <c r="R6053" s="6" t="s">
        <v>7734</v>
      </c>
      <c r="S6053" s="6"/>
      <c r="T6053" s="6" t="s">
        <v>3201</v>
      </c>
      <c r="U6053">
        <f t="shared" si="94"/>
        <v>1</v>
      </c>
    </row>
    <row r="6054" spans="1:21" x14ac:dyDescent="0.2">
      <c r="A6054" s="6" t="s">
        <v>14824</v>
      </c>
      <c r="B6054" s="6" t="s">
        <v>14822</v>
      </c>
      <c r="C6054" s="6">
        <v>3546005</v>
      </c>
      <c r="D6054" s="6" t="s">
        <v>6958</v>
      </c>
      <c r="E6054" s="6" t="s">
        <v>6841</v>
      </c>
      <c r="F6054" s="6" t="s">
        <v>6402</v>
      </c>
      <c r="G6054" s="6">
        <v>198</v>
      </c>
      <c r="H6054" s="6">
        <v>647</v>
      </c>
      <c r="I6054" s="6">
        <v>0</v>
      </c>
      <c r="J6054" s="6">
        <v>0</v>
      </c>
      <c r="K6054" s="6">
        <v>0</v>
      </c>
      <c r="L6054" s="6"/>
      <c r="M6054" s="6">
        <v>2022</v>
      </c>
      <c r="N6054" s="6" t="s">
        <v>7745</v>
      </c>
      <c r="O6054" s="6">
        <v>2</v>
      </c>
      <c r="P6054" s="6"/>
      <c r="Q6054" s="6" t="s">
        <v>7733</v>
      </c>
      <c r="R6054" s="6" t="s">
        <v>7734</v>
      </c>
      <c r="S6054" s="6"/>
      <c r="T6054" s="6" t="s">
        <v>3202</v>
      </c>
      <c r="U6054">
        <f t="shared" si="94"/>
        <v>2</v>
      </c>
    </row>
    <row r="6055" spans="1:21" x14ac:dyDescent="0.2">
      <c r="A6055" s="6" t="s">
        <v>14824</v>
      </c>
      <c r="B6055" s="6" t="s">
        <v>14822</v>
      </c>
      <c r="C6055" s="6">
        <v>3546005</v>
      </c>
      <c r="D6055" s="6" t="s">
        <v>6786</v>
      </c>
      <c r="E6055" s="6" t="s">
        <v>6880</v>
      </c>
      <c r="F6055" s="6" t="s">
        <v>6402</v>
      </c>
      <c r="G6055" s="6">
        <v>449</v>
      </c>
      <c r="H6055" s="6">
        <v>647</v>
      </c>
      <c r="I6055" s="6">
        <v>0</v>
      </c>
      <c r="J6055" s="6">
        <v>1</v>
      </c>
      <c r="K6055" s="6">
        <v>0</v>
      </c>
      <c r="L6055" s="6"/>
      <c r="M6055" s="6">
        <v>2022</v>
      </c>
      <c r="N6055" s="6" t="s">
        <v>7745</v>
      </c>
      <c r="O6055" s="6">
        <v>2</v>
      </c>
      <c r="P6055" s="6"/>
      <c r="Q6055" s="6" t="s">
        <v>7733</v>
      </c>
      <c r="R6055" s="6" t="s">
        <v>7734</v>
      </c>
      <c r="S6055" s="6"/>
      <c r="T6055" s="6" t="s">
        <v>3200</v>
      </c>
      <c r="U6055">
        <f t="shared" si="94"/>
        <v>1</v>
      </c>
    </row>
    <row r="6056" spans="1:21" x14ac:dyDescent="0.2">
      <c r="A6056" s="6" t="s">
        <v>14825</v>
      </c>
      <c r="B6056" s="6" t="s">
        <v>14822</v>
      </c>
      <c r="C6056" s="6">
        <v>3546005</v>
      </c>
      <c r="D6056" s="6" t="s">
        <v>7702</v>
      </c>
      <c r="E6056" s="6" t="s">
        <v>14826</v>
      </c>
      <c r="F6056" s="6" t="s">
        <v>6402</v>
      </c>
      <c r="G6056" s="6">
        <v>0</v>
      </c>
      <c r="H6056" s="6"/>
      <c r="I6056" s="6">
        <v>1</v>
      </c>
      <c r="J6056" s="6">
        <v>1</v>
      </c>
      <c r="K6056" s="6">
        <v>1</v>
      </c>
      <c r="L6056" s="6"/>
      <c r="M6056" s="6">
        <v>2022</v>
      </c>
      <c r="N6056" s="6" t="s">
        <v>7745</v>
      </c>
      <c r="O6056" s="6">
        <v>3</v>
      </c>
      <c r="P6056" s="6"/>
      <c r="Q6056" s="6" t="s">
        <v>7733</v>
      </c>
      <c r="R6056" s="6" t="s">
        <v>7734</v>
      </c>
      <c r="S6056" s="6"/>
      <c r="T6056" s="6" t="s">
        <v>3199</v>
      </c>
      <c r="U6056">
        <f t="shared" si="94"/>
        <v>1</v>
      </c>
    </row>
    <row r="6057" spans="1:21" x14ac:dyDescent="0.2">
      <c r="A6057" s="6" t="s">
        <v>14827</v>
      </c>
      <c r="B6057" s="6" t="s">
        <v>14822</v>
      </c>
      <c r="C6057" s="6">
        <v>3546005</v>
      </c>
      <c r="D6057" s="6" t="s">
        <v>6569</v>
      </c>
      <c r="E6057" s="6" t="s">
        <v>12671</v>
      </c>
      <c r="F6057" s="6" t="s">
        <v>6402</v>
      </c>
      <c r="G6057" s="6">
        <v>0</v>
      </c>
      <c r="H6057" s="6"/>
      <c r="I6057" s="6">
        <v>1</v>
      </c>
      <c r="J6057" s="6">
        <v>1</v>
      </c>
      <c r="K6057" s="6">
        <v>1</v>
      </c>
      <c r="L6057" s="6"/>
      <c r="M6057" s="6">
        <v>2022</v>
      </c>
      <c r="N6057" s="6" t="s">
        <v>7745</v>
      </c>
      <c r="O6057" s="6">
        <v>4</v>
      </c>
      <c r="P6057" s="6"/>
      <c r="Q6057" s="6" t="s">
        <v>7733</v>
      </c>
      <c r="R6057" s="6" t="s">
        <v>7734</v>
      </c>
      <c r="S6057" s="6"/>
      <c r="T6057" s="6" t="s">
        <v>3198</v>
      </c>
      <c r="U6057">
        <f t="shared" si="94"/>
        <v>1</v>
      </c>
    </row>
    <row r="6058" spans="1:21" x14ac:dyDescent="0.2">
      <c r="A6058" s="6" t="s">
        <v>14828</v>
      </c>
      <c r="B6058" s="6" t="s">
        <v>14829</v>
      </c>
      <c r="C6058" s="6">
        <v>3540040</v>
      </c>
      <c r="D6058" s="6" t="s">
        <v>10937</v>
      </c>
      <c r="E6058" s="6" t="s">
        <v>7805</v>
      </c>
      <c r="F6058" s="6" t="s">
        <v>6402</v>
      </c>
      <c r="G6058" s="6">
        <v>1595</v>
      </c>
      <c r="H6058" s="6">
        <v>2274</v>
      </c>
      <c r="I6058" s="6">
        <v>1</v>
      </c>
      <c r="J6058" s="6">
        <v>1</v>
      </c>
      <c r="K6058" s="6">
        <v>0</v>
      </c>
      <c r="L6058" s="6"/>
      <c r="M6058" s="6">
        <v>2022</v>
      </c>
      <c r="N6058" s="6" t="s">
        <v>7732</v>
      </c>
      <c r="O6058" s="6">
        <v>99</v>
      </c>
      <c r="P6058" s="6"/>
      <c r="Q6058" s="6" t="s">
        <v>7733</v>
      </c>
      <c r="R6058" s="6" t="s">
        <v>7734</v>
      </c>
      <c r="S6058" s="6"/>
      <c r="T6058" s="6" t="s">
        <v>827</v>
      </c>
      <c r="U6058">
        <f t="shared" si="94"/>
        <v>2</v>
      </c>
    </row>
    <row r="6059" spans="1:21" x14ac:dyDescent="0.2">
      <c r="A6059" s="6" t="s">
        <v>14828</v>
      </c>
      <c r="B6059" s="6" t="s">
        <v>14829</v>
      </c>
      <c r="C6059" s="6">
        <v>3540040</v>
      </c>
      <c r="D6059" s="6" t="s">
        <v>6814</v>
      </c>
      <c r="E6059" s="6" t="s">
        <v>6559</v>
      </c>
      <c r="F6059" s="6" t="s">
        <v>6402</v>
      </c>
      <c r="G6059" s="6">
        <v>679</v>
      </c>
      <c r="H6059" s="6">
        <v>2274</v>
      </c>
      <c r="I6059" s="6">
        <v>0</v>
      </c>
      <c r="J6059" s="6">
        <v>0</v>
      </c>
      <c r="K6059" s="6">
        <v>0</v>
      </c>
      <c r="L6059" s="6"/>
      <c r="M6059" s="6">
        <v>2022</v>
      </c>
      <c r="N6059" s="6" t="s">
        <v>7732</v>
      </c>
      <c r="O6059" s="6">
        <v>99</v>
      </c>
      <c r="P6059" s="6"/>
      <c r="Q6059" s="6" t="s">
        <v>7733</v>
      </c>
      <c r="R6059" s="6" t="s">
        <v>7734</v>
      </c>
      <c r="S6059" s="6"/>
      <c r="T6059" s="6" t="s">
        <v>828</v>
      </c>
      <c r="U6059">
        <f t="shared" si="94"/>
        <v>1</v>
      </c>
    </row>
    <row r="6060" spans="1:21" x14ac:dyDescent="0.2">
      <c r="A6060" s="6" t="s">
        <v>14830</v>
      </c>
      <c r="B6060" s="6" t="s">
        <v>14829</v>
      </c>
      <c r="C6060" s="6">
        <v>3540040</v>
      </c>
      <c r="D6060" s="6" t="s">
        <v>7178</v>
      </c>
      <c r="E6060" s="6" t="s">
        <v>11782</v>
      </c>
      <c r="F6060" s="6" t="s">
        <v>6402</v>
      </c>
      <c r="G6060" s="6">
        <v>0</v>
      </c>
      <c r="H6060" s="6"/>
      <c r="I6060" s="6">
        <v>1</v>
      </c>
      <c r="J6060" s="6">
        <v>1</v>
      </c>
      <c r="K6060" s="6">
        <v>1</v>
      </c>
      <c r="L6060" s="6"/>
      <c r="M6060" s="6">
        <v>2022</v>
      </c>
      <c r="N6060" s="6" t="s">
        <v>7745</v>
      </c>
      <c r="O6060" s="6" t="s">
        <v>14831</v>
      </c>
      <c r="P6060" s="6"/>
      <c r="Q6060" s="6" t="s">
        <v>7733</v>
      </c>
      <c r="R6060" s="6" t="s">
        <v>7734</v>
      </c>
      <c r="S6060" s="6"/>
      <c r="T6060" s="6" t="s">
        <v>3270</v>
      </c>
      <c r="U6060">
        <f t="shared" si="94"/>
        <v>2</v>
      </c>
    </row>
    <row r="6061" spans="1:21" x14ac:dyDescent="0.2">
      <c r="A6061" s="6" t="s">
        <v>14832</v>
      </c>
      <c r="B6061" s="6" t="s">
        <v>14829</v>
      </c>
      <c r="C6061" s="6">
        <v>3540040</v>
      </c>
      <c r="D6061" s="6" t="s">
        <v>6597</v>
      </c>
      <c r="E6061" s="6" t="s">
        <v>8456</v>
      </c>
      <c r="F6061" s="6" t="s">
        <v>6402</v>
      </c>
      <c r="G6061" s="6">
        <v>0</v>
      </c>
      <c r="H6061" s="6"/>
      <c r="I6061" s="6">
        <v>1</v>
      </c>
      <c r="J6061" s="6">
        <v>1</v>
      </c>
      <c r="K6061" s="6">
        <v>1</v>
      </c>
      <c r="L6061" s="6"/>
      <c r="M6061" s="6">
        <v>2022</v>
      </c>
      <c r="N6061" s="6" t="s">
        <v>7745</v>
      </c>
      <c r="O6061" s="6" t="s">
        <v>14833</v>
      </c>
      <c r="P6061" s="6"/>
      <c r="Q6061" s="6" t="s">
        <v>7733</v>
      </c>
      <c r="R6061" s="6" t="s">
        <v>7734</v>
      </c>
      <c r="S6061" s="6"/>
      <c r="T6061" s="6" t="s">
        <v>3269</v>
      </c>
      <c r="U6061">
        <f t="shared" si="94"/>
        <v>2</v>
      </c>
    </row>
    <row r="6062" spans="1:21" x14ac:dyDescent="0.2">
      <c r="A6062" s="6" t="s">
        <v>14834</v>
      </c>
      <c r="B6062" s="6" t="s">
        <v>14829</v>
      </c>
      <c r="C6062" s="6">
        <v>3540040</v>
      </c>
      <c r="D6062" s="6" t="s">
        <v>7463</v>
      </c>
      <c r="E6062" s="6" t="s">
        <v>6683</v>
      </c>
      <c r="F6062" s="6" t="s">
        <v>6402</v>
      </c>
      <c r="G6062" s="6">
        <v>0</v>
      </c>
      <c r="H6062" s="6"/>
      <c r="I6062" s="6">
        <v>1</v>
      </c>
      <c r="J6062" s="6">
        <v>1</v>
      </c>
      <c r="K6062" s="6">
        <v>1</v>
      </c>
      <c r="L6062" s="6"/>
      <c r="M6062" s="6">
        <v>2022</v>
      </c>
      <c r="N6062" s="6" t="s">
        <v>7745</v>
      </c>
      <c r="O6062" s="6" t="s">
        <v>14835</v>
      </c>
      <c r="P6062" s="6"/>
      <c r="Q6062" s="6" t="s">
        <v>7733</v>
      </c>
      <c r="R6062" s="6" t="s">
        <v>7734</v>
      </c>
      <c r="S6062" s="6"/>
      <c r="T6062" s="6" t="s">
        <v>3268</v>
      </c>
      <c r="U6062">
        <f t="shared" si="94"/>
        <v>2</v>
      </c>
    </row>
    <row r="6063" spans="1:21" x14ac:dyDescent="0.2">
      <c r="A6063" s="6" t="s">
        <v>14836</v>
      </c>
      <c r="B6063" s="6" t="s">
        <v>14829</v>
      </c>
      <c r="C6063" s="6">
        <v>3540040</v>
      </c>
      <c r="D6063" s="6" t="s">
        <v>14444</v>
      </c>
      <c r="E6063" s="6" t="s">
        <v>14837</v>
      </c>
      <c r="F6063" s="6" t="s">
        <v>6402</v>
      </c>
      <c r="G6063" s="6">
        <v>0</v>
      </c>
      <c r="H6063" s="6"/>
      <c r="I6063" s="6">
        <v>1</v>
      </c>
      <c r="J6063" s="6">
        <v>1</v>
      </c>
      <c r="K6063" s="6">
        <v>1</v>
      </c>
      <c r="L6063" s="6"/>
      <c r="M6063" s="6">
        <v>2022</v>
      </c>
      <c r="N6063" s="6" t="s">
        <v>7745</v>
      </c>
      <c r="O6063" s="6" t="s">
        <v>14634</v>
      </c>
      <c r="P6063" s="6"/>
      <c r="Q6063" s="6" t="s">
        <v>7733</v>
      </c>
      <c r="R6063" s="6" t="s">
        <v>7734</v>
      </c>
      <c r="S6063" s="6"/>
      <c r="T6063" s="6" t="s">
        <v>3267</v>
      </c>
      <c r="U6063">
        <f t="shared" si="94"/>
        <v>2</v>
      </c>
    </row>
    <row r="6064" spans="1:21" x14ac:dyDescent="0.2">
      <c r="A6064" s="6" t="s">
        <v>14838</v>
      </c>
      <c r="B6064" s="6" t="s">
        <v>14829</v>
      </c>
      <c r="C6064" s="6">
        <v>3540040</v>
      </c>
      <c r="D6064" s="6" t="s">
        <v>7379</v>
      </c>
      <c r="E6064" s="6" t="s">
        <v>14145</v>
      </c>
      <c r="F6064" s="6" t="s">
        <v>6402</v>
      </c>
      <c r="G6064" s="6">
        <v>305</v>
      </c>
      <c r="H6064" s="6">
        <v>682</v>
      </c>
      <c r="I6064" s="6">
        <v>1</v>
      </c>
      <c r="J6064" s="6">
        <v>1</v>
      </c>
      <c r="K6064" s="6">
        <v>0</v>
      </c>
      <c r="L6064" s="6"/>
      <c r="M6064" s="6">
        <v>2022</v>
      </c>
      <c r="N6064" s="6" t="s">
        <v>7745</v>
      </c>
      <c r="O6064" s="6" t="s">
        <v>14839</v>
      </c>
      <c r="P6064" s="6"/>
      <c r="Q6064" s="6" t="s">
        <v>7733</v>
      </c>
      <c r="R6064" s="6" t="s">
        <v>7734</v>
      </c>
      <c r="S6064" s="6"/>
      <c r="T6064" s="6" t="s">
        <v>3266</v>
      </c>
      <c r="U6064">
        <f t="shared" si="94"/>
        <v>3</v>
      </c>
    </row>
    <row r="6065" spans="1:21" x14ac:dyDescent="0.2">
      <c r="A6065" s="6" t="s">
        <v>14838</v>
      </c>
      <c r="B6065" s="6" t="s">
        <v>14829</v>
      </c>
      <c r="C6065" s="6">
        <v>3540040</v>
      </c>
      <c r="D6065" s="6" t="s">
        <v>7263</v>
      </c>
      <c r="E6065" s="6" t="s">
        <v>14840</v>
      </c>
      <c r="F6065" s="6" t="s">
        <v>6402</v>
      </c>
      <c r="G6065" s="6">
        <v>272</v>
      </c>
      <c r="H6065" s="6">
        <v>682</v>
      </c>
      <c r="I6065" s="6">
        <v>1</v>
      </c>
      <c r="J6065" s="6">
        <v>1</v>
      </c>
      <c r="K6065" s="6">
        <v>0</v>
      </c>
      <c r="L6065" s="6"/>
      <c r="M6065" s="6">
        <v>2022</v>
      </c>
      <c r="N6065" s="6" t="s">
        <v>7745</v>
      </c>
      <c r="O6065" s="6" t="s">
        <v>14839</v>
      </c>
      <c r="P6065" s="6"/>
      <c r="Q6065" s="6" t="s">
        <v>7733</v>
      </c>
      <c r="R6065" s="6" t="s">
        <v>7734</v>
      </c>
      <c r="S6065" s="6"/>
      <c r="T6065" s="6" t="s">
        <v>3265</v>
      </c>
      <c r="U6065">
        <f t="shared" si="94"/>
        <v>2</v>
      </c>
    </row>
    <row r="6066" spans="1:21" x14ac:dyDescent="0.2">
      <c r="A6066" s="6" t="s">
        <v>14838</v>
      </c>
      <c r="B6066" s="6" t="s">
        <v>14829</v>
      </c>
      <c r="C6066" s="6">
        <v>3540040</v>
      </c>
      <c r="D6066" s="6" t="s">
        <v>12818</v>
      </c>
      <c r="E6066" s="6" t="s">
        <v>8242</v>
      </c>
      <c r="F6066" s="6" t="s">
        <v>6402</v>
      </c>
      <c r="G6066" s="6">
        <v>105</v>
      </c>
      <c r="H6066" s="6">
        <v>682</v>
      </c>
      <c r="I6066" s="6">
        <v>0</v>
      </c>
      <c r="J6066" s="6">
        <v>0</v>
      </c>
      <c r="K6066" s="6">
        <v>0</v>
      </c>
      <c r="L6066" s="6"/>
      <c r="M6066" s="6">
        <v>2022</v>
      </c>
      <c r="N6066" s="6" t="s">
        <v>7745</v>
      </c>
      <c r="O6066" s="6" t="s">
        <v>14839</v>
      </c>
      <c r="P6066" s="6"/>
      <c r="Q6066" s="6" t="s">
        <v>7733</v>
      </c>
      <c r="R6066" s="6" t="s">
        <v>7734</v>
      </c>
      <c r="S6066" s="6"/>
      <c r="T6066" s="6" t="s">
        <v>3271</v>
      </c>
      <c r="U6066">
        <f t="shared" si="94"/>
        <v>1</v>
      </c>
    </row>
    <row r="6067" spans="1:21" x14ac:dyDescent="0.2">
      <c r="A6067" s="6" t="s">
        <v>14836</v>
      </c>
      <c r="B6067" s="6" t="s">
        <v>14829</v>
      </c>
      <c r="C6067" s="6">
        <v>3540040</v>
      </c>
      <c r="D6067" s="6" t="s">
        <v>6708</v>
      </c>
      <c r="E6067" s="6" t="s">
        <v>8999</v>
      </c>
      <c r="F6067" s="6" t="s">
        <v>6402</v>
      </c>
      <c r="G6067" s="6">
        <v>0</v>
      </c>
      <c r="H6067" s="6"/>
      <c r="I6067" s="6">
        <v>1</v>
      </c>
      <c r="J6067" s="6">
        <v>1</v>
      </c>
      <c r="K6067" s="6">
        <v>1</v>
      </c>
      <c r="L6067" s="6"/>
      <c r="M6067" s="6">
        <v>2022</v>
      </c>
      <c r="N6067" s="6" t="s">
        <v>7745</v>
      </c>
      <c r="O6067" s="6" t="s">
        <v>14634</v>
      </c>
      <c r="P6067" s="6"/>
      <c r="Q6067" s="6" t="s">
        <v>7733</v>
      </c>
      <c r="R6067" s="6" t="s">
        <v>7734</v>
      </c>
      <c r="S6067" s="6"/>
      <c r="T6067" s="6" t="s">
        <v>3263</v>
      </c>
      <c r="U6067">
        <f t="shared" si="94"/>
        <v>1</v>
      </c>
    </row>
    <row r="6068" spans="1:21" x14ac:dyDescent="0.2">
      <c r="A6068" s="6" t="s">
        <v>14830</v>
      </c>
      <c r="B6068" s="6" t="s">
        <v>14829</v>
      </c>
      <c r="C6068" s="6">
        <v>3540040</v>
      </c>
      <c r="D6068" s="6" t="s">
        <v>6496</v>
      </c>
      <c r="E6068" s="6" t="s">
        <v>7726</v>
      </c>
      <c r="F6068" s="6" t="s">
        <v>6402</v>
      </c>
      <c r="G6068" s="6">
        <v>0</v>
      </c>
      <c r="H6068" s="6"/>
      <c r="I6068" s="6">
        <v>1</v>
      </c>
      <c r="J6068" s="6">
        <v>1</v>
      </c>
      <c r="K6068" s="6">
        <v>1</v>
      </c>
      <c r="L6068" s="6"/>
      <c r="M6068" s="6">
        <v>2022</v>
      </c>
      <c r="N6068" s="6" t="s">
        <v>7745</v>
      </c>
      <c r="O6068" s="6" t="s">
        <v>14831</v>
      </c>
      <c r="P6068" s="6"/>
      <c r="Q6068" s="6" t="s">
        <v>7733</v>
      </c>
      <c r="R6068" s="6" t="s">
        <v>7734</v>
      </c>
      <c r="S6068" s="6"/>
      <c r="T6068" s="6" t="s">
        <v>3261</v>
      </c>
      <c r="U6068">
        <f t="shared" si="94"/>
        <v>1</v>
      </c>
    </row>
    <row r="6069" spans="1:21" x14ac:dyDescent="0.2">
      <c r="A6069" s="6" t="s">
        <v>14832</v>
      </c>
      <c r="B6069" s="6" t="s">
        <v>14829</v>
      </c>
      <c r="C6069" s="6">
        <v>3540040</v>
      </c>
      <c r="D6069" s="6" t="s">
        <v>6434</v>
      </c>
      <c r="E6069" s="6" t="s">
        <v>14841</v>
      </c>
      <c r="F6069" s="6" t="s">
        <v>6402</v>
      </c>
      <c r="G6069" s="6">
        <v>0</v>
      </c>
      <c r="H6069" s="6"/>
      <c r="I6069" s="6">
        <v>1</v>
      </c>
      <c r="J6069" s="6">
        <v>1</v>
      </c>
      <c r="K6069" s="6">
        <v>1</v>
      </c>
      <c r="L6069" s="6"/>
      <c r="M6069" s="6">
        <v>2022</v>
      </c>
      <c r="N6069" s="6" t="s">
        <v>7745</v>
      </c>
      <c r="O6069" s="6" t="s">
        <v>14833</v>
      </c>
      <c r="P6069" s="6"/>
      <c r="Q6069" s="6" t="s">
        <v>7733</v>
      </c>
      <c r="R6069" s="6" t="s">
        <v>7734</v>
      </c>
      <c r="S6069" s="6"/>
      <c r="T6069" s="6" t="s">
        <v>3259</v>
      </c>
      <c r="U6069">
        <f t="shared" si="94"/>
        <v>1</v>
      </c>
    </row>
    <row r="6070" spans="1:21" x14ac:dyDescent="0.2">
      <c r="A6070" s="6" t="s">
        <v>14834</v>
      </c>
      <c r="B6070" s="6" t="s">
        <v>14829</v>
      </c>
      <c r="C6070" s="6">
        <v>3540040</v>
      </c>
      <c r="D6070" s="6" t="s">
        <v>6550</v>
      </c>
      <c r="E6070" s="6" t="s">
        <v>7476</v>
      </c>
      <c r="F6070" s="6" t="s">
        <v>6402</v>
      </c>
      <c r="G6070" s="6">
        <v>0</v>
      </c>
      <c r="H6070" s="6"/>
      <c r="I6070" s="6">
        <v>0</v>
      </c>
      <c r="J6070" s="6">
        <v>1</v>
      </c>
      <c r="K6070" s="6">
        <v>1</v>
      </c>
      <c r="L6070" s="6"/>
      <c r="M6070" s="6">
        <v>2022</v>
      </c>
      <c r="N6070" s="6" t="s">
        <v>7745</v>
      </c>
      <c r="O6070" s="6" t="s">
        <v>14835</v>
      </c>
      <c r="P6070" s="6"/>
      <c r="Q6070" s="6" t="s">
        <v>7733</v>
      </c>
      <c r="R6070" s="6" t="s">
        <v>7734</v>
      </c>
      <c r="S6070" s="6"/>
      <c r="T6070" s="6" t="s">
        <v>3257</v>
      </c>
      <c r="U6070">
        <f t="shared" si="94"/>
        <v>1</v>
      </c>
    </row>
    <row r="6071" spans="1:21" x14ac:dyDescent="0.2">
      <c r="A6071" s="6" t="s">
        <v>14842</v>
      </c>
      <c r="B6071" s="6" t="s">
        <v>14843</v>
      </c>
      <c r="C6071" s="6">
        <v>3516010</v>
      </c>
      <c r="D6071" s="6" t="s">
        <v>7172</v>
      </c>
      <c r="E6071" s="6" t="s">
        <v>14844</v>
      </c>
      <c r="F6071" s="6" t="s">
        <v>6402</v>
      </c>
      <c r="G6071" s="6">
        <v>1232</v>
      </c>
      <c r="H6071" s="6">
        <v>22629</v>
      </c>
      <c r="I6071" s="6">
        <v>0</v>
      </c>
      <c r="J6071" s="6">
        <v>0</v>
      </c>
      <c r="K6071" s="6">
        <v>0</v>
      </c>
      <c r="L6071" s="6"/>
      <c r="M6071" s="6">
        <v>2022</v>
      </c>
      <c r="N6071" s="6" t="s">
        <v>7732</v>
      </c>
      <c r="O6071" s="6">
        <v>99</v>
      </c>
      <c r="P6071" s="6"/>
      <c r="Q6071" s="6" t="s">
        <v>7733</v>
      </c>
      <c r="R6071" s="6" t="s">
        <v>7734</v>
      </c>
      <c r="S6071" s="6"/>
      <c r="T6071" s="6" t="s">
        <v>853</v>
      </c>
      <c r="U6071">
        <f t="shared" si="94"/>
        <v>6</v>
      </c>
    </row>
    <row r="6072" spans="1:21" x14ac:dyDescent="0.2">
      <c r="A6072" s="6" t="s">
        <v>14842</v>
      </c>
      <c r="B6072" s="6" t="s">
        <v>14843</v>
      </c>
      <c r="C6072" s="6">
        <v>3516010</v>
      </c>
      <c r="D6072" s="6" t="s">
        <v>6575</v>
      </c>
      <c r="E6072" s="6" t="s">
        <v>7565</v>
      </c>
      <c r="F6072" s="6" t="s">
        <v>6402</v>
      </c>
      <c r="G6072" s="6">
        <v>5295</v>
      </c>
      <c r="H6072" s="6">
        <v>22629</v>
      </c>
      <c r="I6072" s="6">
        <v>0</v>
      </c>
      <c r="J6072" s="6">
        <v>0</v>
      </c>
      <c r="K6072" s="6">
        <v>0</v>
      </c>
      <c r="L6072" s="6"/>
      <c r="M6072" s="6">
        <v>2022</v>
      </c>
      <c r="N6072" s="6" t="s">
        <v>7732</v>
      </c>
      <c r="O6072" s="6">
        <v>99</v>
      </c>
      <c r="P6072" s="6"/>
      <c r="Q6072" s="6" t="s">
        <v>7733</v>
      </c>
      <c r="R6072" s="6" t="s">
        <v>7734</v>
      </c>
      <c r="S6072" s="6"/>
      <c r="T6072" s="6" t="s">
        <v>854</v>
      </c>
      <c r="U6072">
        <f t="shared" si="94"/>
        <v>5</v>
      </c>
    </row>
    <row r="6073" spans="1:21" x14ac:dyDescent="0.2">
      <c r="A6073" s="6" t="s">
        <v>14842</v>
      </c>
      <c r="B6073" s="6" t="s">
        <v>14843</v>
      </c>
      <c r="C6073" s="6">
        <v>3516010</v>
      </c>
      <c r="D6073" s="6" t="s">
        <v>6505</v>
      </c>
      <c r="E6073" s="6" t="s">
        <v>9598</v>
      </c>
      <c r="F6073" s="6" t="s">
        <v>6402</v>
      </c>
      <c r="G6073" s="6">
        <v>7982</v>
      </c>
      <c r="H6073" s="6">
        <v>22629</v>
      </c>
      <c r="I6073" s="6">
        <v>0</v>
      </c>
      <c r="J6073" s="6">
        <v>1</v>
      </c>
      <c r="K6073" s="6">
        <v>0</v>
      </c>
      <c r="L6073" s="6"/>
      <c r="M6073" s="6">
        <v>2022</v>
      </c>
      <c r="N6073" s="6" t="s">
        <v>7732</v>
      </c>
      <c r="O6073" s="6">
        <v>99</v>
      </c>
      <c r="P6073" s="6"/>
      <c r="Q6073" s="6" t="s">
        <v>7733</v>
      </c>
      <c r="R6073" s="6" t="s">
        <v>7734</v>
      </c>
      <c r="S6073" s="6"/>
      <c r="T6073" s="6" t="s">
        <v>852</v>
      </c>
      <c r="U6073">
        <f t="shared" si="94"/>
        <v>4</v>
      </c>
    </row>
    <row r="6074" spans="1:21" x14ac:dyDescent="0.2">
      <c r="A6074" s="6" t="s">
        <v>14842</v>
      </c>
      <c r="B6074" s="6" t="s">
        <v>14843</v>
      </c>
      <c r="C6074" s="6">
        <v>3516010</v>
      </c>
      <c r="D6074" s="6" t="s">
        <v>12021</v>
      </c>
      <c r="E6074" s="6" t="s">
        <v>7910</v>
      </c>
      <c r="F6074" s="6" t="s">
        <v>6402</v>
      </c>
      <c r="G6074" s="6">
        <v>2800</v>
      </c>
      <c r="H6074" s="6">
        <v>22629</v>
      </c>
      <c r="I6074" s="6">
        <v>0</v>
      </c>
      <c r="J6074" s="6">
        <v>0</v>
      </c>
      <c r="K6074" s="6">
        <v>0</v>
      </c>
      <c r="L6074" s="6"/>
      <c r="M6074" s="6">
        <v>2022</v>
      </c>
      <c r="N6074" s="6" t="s">
        <v>7732</v>
      </c>
      <c r="O6074" s="6">
        <v>99</v>
      </c>
      <c r="P6074" s="6"/>
      <c r="Q6074" s="6" t="s">
        <v>7733</v>
      </c>
      <c r="R6074" s="6" t="s">
        <v>7734</v>
      </c>
      <c r="S6074" s="6"/>
      <c r="T6074" s="6" t="s">
        <v>855</v>
      </c>
      <c r="U6074">
        <f t="shared" si="94"/>
        <v>3</v>
      </c>
    </row>
    <row r="6075" spans="1:21" x14ac:dyDescent="0.2">
      <c r="A6075" s="6" t="s">
        <v>14842</v>
      </c>
      <c r="B6075" s="6" t="s">
        <v>14843</v>
      </c>
      <c r="C6075" s="6">
        <v>3516010</v>
      </c>
      <c r="D6075" s="6" t="s">
        <v>6493</v>
      </c>
      <c r="E6075" s="6" t="s">
        <v>14845</v>
      </c>
      <c r="F6075" s="6" t="s">
        <v>6402</v>
      </c>
      <c r="G6075" s="6">
        <v>1371</v>
      </c>
      <c r="H6075" s="6">
        <v>22629</v>
      </c>
      <c r="I6075" s="6">
        <v>0</v>
      </c>
      <c r="J6075" s="6">
        <v>0</v>
      </c>
      <c r="K6075" s="6">
        <v>0</v>
      </c>
      <c r="L6075" s="6"/>
      <c r="M6075" s="6">
        <v>2022</v>
      </c>
      <c r="N6075" s="6" t="s">
        <v>7732</v>
      </c>
      <c r="O6075" s="6">
        <v>99</v>
      </c>
      <c r="P6075" s="6"/>
      <c r="Q6075" s="6" t="s">
        <v>7733</v>
      </c>
      <c r="R6075" s="6" t="s">
        <v>7734</v>
      </c>
      <c r="S6075" s="6"/>
      <c r="T6075" s="6" t="s">
        <v>856</v>
      </c>
      <c r="U6075">
        <f t="shared" si="94"/>
        <v>2</v>
      </c>
    </row>
    <row r="6076" spans="1:21" x14ac:dyDescent="0.2">
      <c r="A6076" s="6" t="s">
        <v>14842</v>
      </c>
      <c r="B6076" s="6" t="s">
        <v>14843</v>
      </c>
      <c r="C6076" s="6">
        <v>3516010</v>
      </c>
      <c r="D6076" s="6" t="s">
        <v>7244</v>
      </c>
      <c r="E6076" s="6" t="s">
        <v>14846</v>
      </c>
      <c r="F6076" s="6" t="s">
        <v>6402</v>
      </c>
      <c r="G6076" s="6">
        <v>3949</v>
      </c>
      <c r="H6076" s="6">
        <v>22629</v>
      </c>
      <c r="I6076" s="6">
        <v>0</v>
      </c>
      <c r="J6076" s="6">
        <v>0</v>
      </c>
      <c r="K6076" s="6">
        <v>0</v>
      </c>
      <c r="L6076" s="6"/>
      <c r="M6076" s="6">
        <v>2022</v>
      </c>
      <c r="N6076" s="6" t="s">
        <v>7732</v>
      </c>
      <c r="O6076" s="6">
        <v>99</v>
      </c>
      <c r="P6076" s="6"/>
      <c r="Q6076" s="6" t="s">
        <v>7733</v>
      </c>
      <c r="R6076" s="6" t="s">
        <v>7734</v>
      </c>
      <c r="S6076" s="6"/>
      <c r="T6076" s="6" t="s">
        <v>857</v>
      </c>
      <c r="U6076">
        <f t="shared" si="94"/>
        <v>1</v>
      </c>
    </row>
    <row r="6077" spans="1:21" x14ac:dyDescent="0.2">
      <c r="A6077" s="6" t="s">
        <v>14847</v>
      </c>
      <c r="B6077" s="6" t="s">
        <v>14843</v>
      </c>
      <c r="C6077" s="6">
        <v>3516010</v>
      </c>
      <c r="D6077" s="6" t="s">
        <v>14848</v>
      </c>
      <c r="E6077" s="6" t="s">
        <v>12345</v>
      </c>
      <c r="F6077" s="6" t="s">
        <v>6402</v>
      </c>
      <c r="G6077" s="6">
        <v>216</v>
      </c>
      <c r="H6077" s="6">
        <v>2270</v>
      </c>
      <c r="I6077" s="6">
        <v>0</v>
      </c>
      <c r="J6077" s="6">
        <v>0</v>
      </c>
      <c r="K6077" s="6">
        <v>0</v>
      </c>
      <c r="L6077" s="6"/>
      <c r="M6077" s="6">
        <v>2022</v>
      </c>
      <c r="N6077" s="6" t="s">
        <v>7745</v>
      </c>
      <c r="O6077" s="6">
        <v>1</v>
      </c>
      <c r="P6077" s="6"/>
      <c r="Q6077" s="6" t="s">
        <v>7733</v>
      </c>
      <c r="R6077" s="6" t="s">
        <v>7734</v>
      </c>
      <c r="S6077" s="6"/>
      <c r="T6077" s="6" t="s">
        <v>3395</v>
      </c>
      <c r="U6077">
        <f t="shared" si="94"/>
        <v>4</v>
      </c>
    </row>
    <row r="6078" spans="1:21" x14ac:dyDescent="0.2">
      <c r="A6078" s="6" t="s">
        <v>14847</v>
      </c>
      <c r="B6078" s="6" t="s">
        <v>14843</v>
      </c>
      <c r="C6078" s="6">
        <v>3516010</v>
      </c>
      <c r="D6078" s="6" t="s">
        <v>6493</v>
      </c>
      <c r="E6078" s="6" t="s">
        <v>8101</v>
      </c>
      <c r="F6078" s="6" t="s">
        <v>6402</v>
      </c>
      <c r="G6078" s="6">
        <v>453</v>
      </c>
      <c r="H6078" s="6">
        <v>2270</v>
      </c>
      <c r="I6078" s="6">
        <v>0</v>
      </c>
      <c r="J6078" s="6">
        <v>0</v>
      </c>
      <c r="K6078" s="6">
        <v>0</v>
      </c>
      <c r="L6078" s="6"/>
      <c r="M6078" s="6">
        <v>2022</v>
      </c>
      <c r="N6078" s="6" t="s">
        <v>7745</v>
      </c>
      <c r="O6078" s="6">
        <v>1</v>
      </c>
      <c r="P6078" s="6"/>
      <c r="Q6078" s="6" t="s">
        <v>7733</v>
      </c>
      <c r="R6078" s="6" t="s">
        <v>7734</v>
      </c>
      <c r="S6078" s="6"/>
      <c r="T6078" s="6" t="s">
        <v>1717</v>
      </c>
      <c r="U6078">
        <f t="shared" si="94"/>
        <v>3</v>
      </c>
    </row>
    <row r="6079" spans="1:21" x14ac:dyDescent="0.2">
      <c r="A6079" s="6" t="s">
        <v>14847</v>
      </c>
      <c r="B6079" s="6" t="s">
        <v>14843</v>
      </c>
      <c r="C6079" s="6">
        <v>3516010</v>
      </c>
      <c r="D6079" s="6" t="s">
        <v>6851</v>
      </c>
      <c r="E6079" s="6" t="s">
        <v>7007</v>
      </c>
      <c r="F6079" s="6" t="s">
        <v>6402</v>
      </c>
      <c r="G6079" s="6">
        <v>597</v>
      </c>
      <c r="H6079" s="6">
        <v>2270</v>
      </c>
      <c r="I6079" s="6">
        <v>0</v>
      </c>
      <c r="J6079" s="6">
        <v>0</v>
      </c>
      <c r="K6079" s="6">
        <v>0</v>
      </c>
      <c r="L6079" s="6"/>
      <c r="M6079" s="6">
        <v>2022</v>
      </c>
      <c r="N6079" s="6" t="s">
        <v>7745</v>
      </c>
      <c r="O6079" s="6">
        <v>1</v>
      </c>
      <c r="P6079" s="6"/>
      <c r="Q6079" s="6" t="s">
        <v>7733</v>
      </c>
      <c r="R6079" s="6" t="s">
        <v>7734</v>
      </c>
      <c r="S6079" s="6"/>
      <c r="T6079" s="6" t="s">
        <v>3396</v>
      </c>
      <c r="U6079">
        <f t="shared" si="94"/>
        <v>2</v>
      </c>
    </row>
    <row r="6080" spans="1:21" x14ac:dyDescent="0.2">
      <c r="A6080" s="6" t="s">
        <v>14847</v>
      </c>
      <c r="B6080" s="6" t="s">
        <v>14843</v>
      </c>
      <c r="C6080" s="6">
        <v>3516010</v>
      </c>
      <c r="D6080" s="6" t="s">
        <v>14694</v>
      </c>
      <c r="E6080" s="6" t="s">
        <v>14849</v>
      </c>
      <c r="F6080" s="6" t="s">
        <v>6402</v>
      </c>
      <c r="G6080" s="6">
        <v>1004</v>
      </c>
      <c r="H6080" s="6">
        <v>2270</v>
      </c>
      <c r="I6080" s="6">
        <v>1</v>
      </c>
      <c r="J6080" s="6">
        <v>1</v>
      </c>
      <c r="K6080" s="6">
        <v>0</v>
      </c>
      <c r="L6080" s="6"/>
      <c r="M6080" s="6">
        <v>2022</v>
      </c>
      <c r="N6080" s="6" t="s">
        <v>7745</v>
      </c>
      <c r="O6080" s="6">
        <v>1</v>
      </c>
      <c r="P6080" s="6"/>
      <c r="Q6080" s="6" t="s">
        <v>7733</v>
      </c>
      <c r="R6080" s="6" t="s">
        <v>7734</v>
      </c>
      <c r="S6080" s="6"/>
      <c r="T6080" s="6" t="s">
        <v>3394</v>
      </c>
      <c r="U6080">
        <f t="shared" si="94"/>
        <v>1</v>
      </c>
    </row>
    <row r="6081" spans="1:21" x14ac:dyDescent="0.2">
      <c r="A6081" s="6" t="s">
        <v>14850</v>
      </c>
      <c r="B6081" s="6" t="s">
        <v>14843</v>
      </c>
      <c r="C6081" s="6">
        <v>3516010</v>
      </c>
      <c r="D6081" s="6" t="s">
        <v>6820</v>
      </c>
      <c r="E6081" s="6" t="s">
        <v>6645</v>
      </c>
      <c r="F6081" s="6" t="s">
        <v>6402</v>
      </c>
      <c r="G6081" s="6">
        <v>579</v>
      </c>
      <c r="H6081" s="6">
        <v>2826</v>
      </c>
      <c r="I6081" s="6">
        <v>0</v>
      </c>
      <c r="J6081" s="6">
        <v>0</v>
      </c>
      <c r="K6081" s="6">
        <v>0</v>
      </c>
      <c r="L6081" s="6"/>
      <c r="M6081" s="6">
        <v>2022</v>
      </c>
      <c r="N6081" s="6" t="s">
        <v>7745</v>
      </c>
      <c r="O6081" s="6">
        <v>2</v>
      </c>
      <c r="P6081" s="6"/>
      <c r="Q6081" s="6" t="s">
        <v>7733</v>
      </c>
      <c r="R6081" s="6" t="s">
        <v>7734</v>
      </c>
      <c r="S6081" s="6"/>
      <c r="T6081" s="6" t="s">
        <v>3397</v>
      </c>
      <c r="U6081">
        <f t="shared" si="94"/>
        <v>3</v>
      </c>
    </row>
    <row r="6082" spans="1:21" x14ac:dyDescent="0.2">
      <c r="A6082" s="6" t="s">
        <v>14850</v>
      </c>
      <c r="B6082" s="6" t="s">
        <v>14843</v>
      </c>
      <c r="C6082" s="6">
        <v>3516010</v>
      </c>
      <c r="D6082" s="6" t="s">
        <v>6434</v>
      </c>
      <c r="E6082" s="6" t="s">
        <v>7430</v>
      </c>
      <c r="F6082" s="6" t="s">
        <v>6402</v>
      </c>
      <c r="G6082" s="6">
        <v>424</v>
      </c>
      <c r="H6082" s="6">
        <v>2826</v>
      </c>
      <c r="I6082" s="6">
        <v>0</v>
      </c>
      <c r="J6082" s="6">
        <v>0</v>
      </c>
      <c r="K6082" s="6">
        <v>0</v>
      </c>
      <c r="L6082" s="6"/>
      <c r="M6082" s="6">
        <v>2022</v>
      </c>
      <c r="N6082" s="6" t="s">
        <v>7745</v>
      </c>
      <c r="O6082" s="6">
        <v>2</v>
      </c>
      <c r="P6082" s="6"/>
      <c r="Q6082" s="6" t="s">
        <v>7733</v>
      </c>
      <c r="R6082" s="6" t="s">
        <v>7734</v>
      </c>
      <c r="S6082" s="6"/>
      <c r="T6082" s="6" t="s">
        <v>3398</v>
      </c>
      <c r="U6082">
        <f t="shared" si="94"/>
        <v>2</v>
      </c>
    </row>
    <row r="6083" spans="1:21" x14ac:dyDescent="0.2">
      <c r="A6083" s="6" t="s">
        <v>14850</v>
      </c>
      <c r="B6083" s="6" t="s">
        <v>14843</v>
      </c>
      <c r="C6083" s="6">
        <v>3516010</v>
      </c>
      <c r="D6083" s="6" t="s">
        <v>6575</v>
      </c>
      <c r="E6083" s="6" t="s">
        <v>7265</v>
      </c>
      <c r="F6083" s="6" t="s">
        <v>6402</v>
      </c>
      <c r="G6083" s="6">
        <v>1823</v>
      </c>
      <c r="H6083" s="6">
        <v>2826</v>
      </c>
      <c r="I6083" s="6">
        <v>0</v>
      </c>
      <c r="J6083" s="6">
        <v>1</v>
      </c>
      <c r="K6083" s="6">
        <v>0</v>
      </c>
      <c r="L6083" s="6"/>
      <c r="M6083" s="6">
        <v>2022</v>
      </c>
      <c r="N6083" s="6" t="s">
        <v>7745</v>
      </c>
      <c r="O6083" s="6">
        <v>2</v>
      </c>
      <c r="P6083" s="6"/>
      <c r="Q6083" s="6" t="s">
        <v>7733</v>
      </c>
      <c r="R6083" s="6" t="s">
        <v>7734</v>
      </c>
      <c r="S6083" s="6"/>
      <c r="T6083" s="6" t="s">
        <v>3393</v>
      </c>
      <c r="U6083">
        <f t="shared" ref="U6083:U6146" si="95">COUNTIF(A6083:A12383,A6083)</f>
        <v>1</v>
      </c>
    </row>
    <row r="6084" spans="1:21" x14ac:dyDescent="0.2">
      <c r="A6084" s="6" t="s">
        <v>14851</v>
      </c>
      <c r="B6084" s="6" t="s">
        <v>14843</v>
      </c>
      <c r="C6084" s="6">
        <v>3516010</v>
      </c>
      <c r="D6084" s="6" t="s">
        <v>6505</v>
      </c>
      <c r="E6084" s="6" t="s">
        <v>14852</v>
      </c>
      <c r="F6084" s="6" t="s">
        <v>6402</v>
      </c>
      <c r="G6084" s="6">
        <v>1364</v>
      </c>
      <c r="H6084" s="6">
        <v>3571</v>
      </c>
      <c r="I6084" s="6">
        <v>0</v>
      </c>
      <c r="J6084" s="6">
        <v>0</v>
      </c>
      <c r="K6084" s="6">
        <v>0</v>
      </c>
      <c r="L6084" s="6"/>
      <c r="M6084" s="6">
        <v>2022</v>
      </c>
      <c r="N6084" s="6" t="s">
        <v>7745</v>
      </c>
      <c r="O6084" s="6">
        <v>3</v>
      </c>
      <c r="P6084" s="6"/>
      <c r="Q6084" s="6" t="s">
        <v>7733</v>
      </c>
      <c r="R6084" s="6" t="s">
        <v>7734</v>
      </c>
      <c r="S6084" s="6"/>
      <c r="T6084" s="6" t="s">
        <v>3399</v>
      </c>
      <c r="U6084">
        <f t="shared" si="95"/>
        <v>2</v>
      </c>
    </row>
    <row r="6085" spans="1:21" x14ac:dyDescent="0.2">
      <c r="A6085" s="6" t="s">
        <v>14851</v>
      </c>
      <c r="B6085" s="6" t="s">
        <v>14843</v>
      </c>
      <c r="C6085" s="6">
        <v>3516010</v>
      </c>
      <c r="D6085" s="6" t="s">
        <v>6459</v>
      </c>
      <c r="E6085" s="6" t="s">
        <v>6604</v>
      </c>
      <c r="F6085" s="6" t="s">
        <v>6402</v>
      </c>
      <c r="G6085" s="6">
        <v>2207</v>
      </c>
      <c r="H6085" s="6">
        <v>3571</v>
      </c>
      <c r="I6085" s="6">
        <v>0</v>
      </c>
      <c r="J6085" s="6">
        <v>1</v>
      </c>
      <c r="K6085" s="6">
        <v>0</v>
      </c>
      <c r="L6085" s="6"/>
      <c r="M6085" s="6">
        <v>2022</v>
      </c>
      <c r="N6085" s="6" t="s">
        <v>7745</v>
      </c>
      <c r="O6085" s="6">
        <v>3</v>
      </c>
      <c r="P6085" s="6"/>
      <c r="Q6085" s="6" t="s">
        <v>7733</v>
      </c>
      <c r="R6085" s="6" t="s">
        <v>7734</v>
      </c>
      <c r="S6085" s="6"/>
      <c r="T6085" s="6" t="s">
        <v>3392</v>
      </c>
      <c r="U6085">
        <f t="shared" si="95"/>
        <v>1</v>
      </c>
    </row>
    <row r="6086" spans="1:21" x14ac:dyDescent="0.2">
      <c r="A6086" s="6" t="s">
        <v>14853</v>
      </c>
      <c r="B6086" s="6" t="s">
        <v>14843</v>
      </c>
      <c r="C6086" s="6">
        <v>3516010</v>
      </c>
      <c r="D6086" s="6" t="s">
        <v>6820</v>
      </c>
      <c r="E6086" s="6" t="s">
        <v>6679</v>
      </c>
      <c r="F6086" s="6" t="s">
        <v>6402</v>
      </c>
      <c r="G6086" s="6">
        <v>297</v>
      </c>
      <c r="H6086" s="6">
        <v>2267</v>
      </c>
      <c r="I6086" s="6">
        <v>0</v>
      </c>
      <c r="J6086" s="6">
        <v>0</v>
      </c>
      <c r="K6086" s="6">
        <v>0</v>
      </c>
      <c r="L6086" s="6"/>
      <c r="M6086" s="6">
        <v>2022</v>
      </c>
      <c r="N6086" s="6" t="s">
        <v>7745</v>
      </c>
      <c r="O6086" s="6">
        <v>4</v>
      </c>
      <c r="P6086" s="6"/>
      <c r="Q6086" s="6" t="s">
        <v>7733</v>
      </c>
      <c r="R6086" s="6" t="s">
        <v>7734</v>
      </c>
      <c r="S6086" s="6"/>
      <c r="T6086" s="6" t="s">
        <v>3400</v>
      </c>
      <c r="U6086">
        <f t="shared" si="95"/>
        <v>7</v>
      </c>
    </row>
    <row r="6087" spans="1:21" x14ac:dyDescent="0.2">
      <c r="A6087" s="6" t="s">
        <v>14853</v>
      </c>
      <c r="B6087" s="6" t="s">
        <v>14843</v>
      </c>
      <c r="C6087" s="6">
        <v>3516010</v>
      </c>
      <c r="D6087" s="6" t="s">
        <v>6998</v>
      </c>
      <c r="E6087" s="6" t="s">
        <v>14854</v>
      </c>
      <c r="F6087" s="6" t="s">
        <v>6402</v>
      </c>
      <c r="G6087" s="6">
        <v>49</v>
      </c>
      <c r="H6087" s="6">
        <v>2267</v>
      </c>
      <c r="I6087" s="6">
        <v>0</v>
      </c>
      <c r="J6087" s="6">
        <v>0</v>
      </c>
      <c r="K6087" s="6">
        <v>0</v>
      </c>
      <c r="L6087" s="6"/>
      <c r="M6087" s="6">
        <v>2022</v>
      </c>
      <c r="N6087" s="6" t="s">
        <v>7745</v>
      </c>
      <c r="O6087" s="6">
        <v>4</v>
      </c>
      <c r="P6087" s="6"/>
      <c r="Q6087" s="6" t="s">
        <v>7733</v>
      </c>
      <c r="R6087" s="6" t="s">
        <v>7734</v>
      </c>
      <c r="S6087" s="6"/>
      <c r="T6087" s="6" t="s">
        <v>3401</v>
      </c>
      <c r="U6087">
        <f t="shared" si="95"/>
        <v>6</v>
      </c>
    </row>
    <row r="6088" spans="1:21" x14ac:dyDescent="0.2">
      <c r="A6088" s="6" t="s">
        <v>14853</v>
      </c>
      <c r="B6088" s="6" t="s">
        <v>14843</v>
      </c>
      <c r="C6088" s="6">
        <v>3516010</v>
      </c>
      <c r="D6088" s="6" t="s">
        <v>6714</v>
      </c>
      <c r="E6088" s="6" t="s">
        <v>6506</v>
      </c>
      <c r="F6088" s="6" t="s">
        <v>6402</v>
      </c>
      <c r="G6088" s="6">
        <v>187</v>
      </c>
      <c r="H6088" s="6">
        <v>2267</v>
      </c>
      <c r="I6088" s="6">
        <v>0</v>
      </c>
      <c r="J6088" s="6">
        <v>0</v>
      </c>
      <c r="K6088" s="6">
        <v>0</v>
      </c>
      <c r="L6088" s="6"/>
      <c r="M6088" s="6">
        <v>2022</v>
      </c>
      <c r="N6088" s="6" t="s">
        <v>7745</v>
      </c>
      <c r="O6088" s="6">
        <v>4</v>
      </c>
      <c r="P6088" s="6"/>
      <c r="Q6088" s="6" t="s">
        <v>7733</v>
      </c>
      <c r="R6088" s="6" t="s">
        <v>7734</v>
      </c>
      <c r="S6088" s="6"/>
      <c r="T6088" s="6" t="s">
        <v>3402</v>
      </c>
      <c r="U6088">
        <f t="shared" si="95"/>
        <v>5</v>
      </c>
    </row>
    <row r="6089" spans="1:21" x14ac:dyDescent="0.2">
      <c r="A6089" s="6" t="s">
        <v>14853</v>
      </c>
      <c r="B6089" s="6" t="s">
        <v>14843</v>
      </c>
      <c r="C6089" s="6">
        <v>3516010</v>
      </c>
      <c r="D6089" s="6" t="s">
        <v>6838</v>
      </c>
      <c r="E6089" s="6" t="s">
        <v>7058</v>
      </c>
      <c r="F6089" s="6" t="s">
        <v>6402</v>
      </c>
      <c r="G6089" s="6">
        <v>548</v>
      </c>
      <c r="H6089" s="6">
        <v>2267</v>
      </c>
      <c r="I6089" s="6">
        <v>0</v>
      </c>
      <c r="J6089" s="6">
        <v>1</v>
      </c>
      <c r="K6089" s="6">
        <v>0</v>
      </c>
      <c r="L6089" s="6"/>
      <c r="M6089" s="6">
        <v>2022</v>
      </c>
      <c r="N6089" s="6" t="s">
        <v>7745</v>
      </c>
      <c r="O6089" s="6">
        <v>4</v>
      </c>
      <c r="P6089" s="6"/>
      <c r="Q6089" s="6" t="s">
        <v>7733</v>
      </c>
      <c r="R6089" s="6" t="s">
        <v>7734</v>
      </c>
      <c r="S6089" s="6"/>
      <c r="T6089" s="6" t="s">
        <v>3391</v>
      </c>
      <c r="U6089">
        <f t="shared" si="95"/>
        <v>4</v>
      </c>
    </row>
    <row r="6090" spans="1:21" x14ac:dyDescent="0.2">
      <c r="A6090" s="6" t="s">
        <v>14853</v>
      </c>
      <c r="B6090" s="6" t="s">
        <v>14843</v>
      </c>
      <c r="C6090" s="6">
        <v>3516010</v>
      </c>
      <c r="D6090" s="6" t="s">
        <v>6545</v>
      </c>
      <c r="E6090" s="6" t="s">
        <v>14855</v>
      </c>
      <c r="F6090" s="6" t="s">
        <v>6402</v>
      </c>
      <c r="G6090" s="6">
        <v>466</v>
      </c>
      <c r="H6090" s="6">
        <v>2267</v>
      </c>
      <c r="I6090" s="6">
        <v>0</v>
      </c>
      <c r="J6090" s="6">
        <v>0</v>
      </c>
      <c r="K6090" s="6">
        <v>0</v>
      </c>
      <c r="L6090" s="6"/>
      <c r="M6090" s="6">
        <v>2022</v>
      </c>
      <c r="N6090" s="6" t="s">
        <v>7745</v>
      </c>
      <c r="O6090" s="6">
        <v>4</v>
      </c>
      <c r="P6090" s="6"/>
      <c r="Q6090" s="6" t="s">
        <v>7733</v>
      </c>
      <c r="R6090" s="6" t="s">
        <v>7734</v>
      </c>
      <c r="S6090" s="6"/>
      <c r="T6090" s="6" t="s">
        <v>3403</v>
      </c>
      <c r="U6090">
        <f t="shared" si="95"/>
        <v>3</v>
      </c>
    </row>
    <row r="6091" spans="1:21" x14ac:dyDescent="0.2">
      <c r="A6091" s="6" t="s">
        <v>14853</v>
      </c>
      <c r="B6091" s="6" t="s">
        <v>14843</v>
      </c>
      <c r="C6091" s="6">
        <v>3516010</v>
      </c>
      <c r="D6091" s="6" t="s">
        <v>7001</v>
      </c>
      <c r="E6091" s="6" t="s">
        <v>7060</v>
      </c>
      <c r="F6091" s="6" t="s">
        <v>6402</v>
      </c>
      <c r="G6091" s="6">
        <v>182</v>
      </c>
      <c r="H6091" s="6">
        <v>2267</v>
      </c>
      <c r="I6091" s="6">
        <v>0</v>
      </c>
      <c r="J6091" s="6">
        <v>0</v>
      </c>
      <c r="K6091" s="6">
        <v>0</v>
      </c>
      <c r="L6091" s="6"/>
      <c r="M6091" s="6">
        <v>2022</v>
      </c>
      <c r="N6091" s="6" t="s">
        <v>7745</v>
      </c>
      <c r="O6091" s="6">
        <v>4</v>
      </c>
      <c r="P6091" s="6"/>
      <c r="Q6091" s="6" t="s">
        <v>7733</v>
      </c>
      <c r="R6091" s="6" t="s">
        <v>7734</v>
      </c>
      <c r="S6091" s="6"/>
      <c r="T6091" s="6" t="s">
        <v>3404</v>
      </c>
      <c r="U6091">
        <f t="shared" si="95"/>
        <v>2</v>
      </c>
    </row>
    <row r="6092" spans="1:21" x14ac:dyDescent="0.2">
      <c r="A6092" s="6" t="s">
        <v>14853</v>
      </c>
      <c r="B6092" s="6" t="s">
        <v>14843</v>
      </c>
      <c r="C6092" s="6">
        <v>3516010</v>
      </c>
      <c r="D6092" s="6" t="s">
        <v>6425</v>
      </c>
      <c r="E6092" s="6" t="s">
        <v>14856</v>
      </c>
      <c r="F6092" s="6" t="s">
        <v>6402</v>
      </c>
      <c r="G6092" s="6">
        <v>538</v>
      </c>
      <c r="H6092" s="6">
        <v>2267</v>
      </c>
      <c r="I6092" s="6">
        <v>0</v>
      </c>
      <c r="J6092" s="6">
        <v>0</v>
      </c>
      <c r="K6092" s="6">
        <v>0</v>
      </c>
      <c r="L6092" s="6"/>
      <c r="M6092" s="6">
        <v>2022</v>
      </c>
      <c r="N6092" s="6" t="s">
        <v>7745</v>
      </c>
      <c r="O6092" s="6">
        <v>4</v>
      </c>
      <c r="P6092" s="6"/>
      <c r="Q6092" s="6" t="s">
        <v>7733</v>
      </c>
      <c r="R6092" s="6" t="s">
        <v>7734</v>
      </c>
      <c r="S6092" s="6"/>
      <c r="T6092" s="6" t="s">
        <v>3405</v>
      </c>
      <c r="U6092">
        <f t="shared" si="95"/>
        <v>1</v>
      </c>
    </row>
    <row r="6093" spans="1:21" x14ac:dyDescent="0.2">
      <c r="A6093" s="6" t="s">
        <v>14857</v>
      </c>
      <c r="B6093" s="6" t="s">
        <v>14843</v>
      </c>
      <c r="C6093" s="6">
        <v>3516010</v>
      </c>
      <c r="D6093" s="6" t="s">
        <v>14858</v>
      </c>
      <c r="E6093" s="6" t="s">
        <v>14859</v>
      </c>
      <c r="F6093" s="6" t="s">
        <v>6402</v>
      </c>
      <c r="G6093" s="6">
        <v>569</v>
      </c>
      <c r="H6093" s="6">
        <v>3765</v>
      </c>
      <c r="I6093" s="6">
        <v>0</v>
      </c>
      <c r="J6093" s="6">
        <v>0</v>
      </c>
      <c r="K6093" s="6">
        <v>0</v>
      </c>
      <c r="L6093" s="6"/>
      <c r="M6093" s="6">
        <v>2022</v>
      </c>
      <c r="N6093" s="6" t="s">
        <v>7745</v>
      </c>
      <c r="O6093" s="6">
        <v>5</v>
      </c>
      <c r="P6093" s="6"/>
      <c r="Q6093" s="6" t="s">
        <v>7733</v>
      </c>
      <c r="R6093" s="6" t="s">
        <v>7734</v>
      </c>
      <c r="S6093" s="6"/>
      <c r="T6093" s="6" t="s">
        <v>3406</v>
      </c>
      <c r="U6093">
        <f t="shared" si="95"/>
        <v>5</v>
      </c>
    </row>
    <row r="6094" spans="1:21" x14ac:dyDescent="0.2">
      <c r="A6094" s="6" t="s">
        <v>14857</v>
      </c>
      <c r="B6094" s="6" t="s">
        <v>14843</v>
      </c>
      <c r="C6094" s="6">
        <v>3516010</v>
      </c>
      <c r="D6094" s="6" t="s">
        <v>6660</v>
      </c>
      <c r="E6094" s="6" t="s">
        <v>14860</v>
      </c>
      <c r="F6094" s="6" t="s">
        <v>6402</v>
      </c>
      <c r="G6094" s="6">
        <v>699</v>
      </c>
      <c r="H6094" s="6">
        <v>3765</v>
      </c>
      <c r="I6094" s="6">
        <v>0</v>
      </c>
      <c r="J6094" s="6">
        <v>0</v>
      </c>
      <c r="K6094" s="6">
        <v>0</v>
      </c>
      <c r="L6094" s="6"/>
      <c r="M6094" s="6">
        <v>2022</v>
      </c>
      <c r="N6094" s="6" t="s">
        <v>7745</v>
      </c>
      <c r="O6094" s="6">
        <v>5</v>
      </c>
      <c r="P6094" s="6"/>
      <c r="Q6094" s="6" t="s">
        <v>7733</v>
      </c>
      <c r="R6094" s="6" t="s">
        <v>7734</v>
      </c>
      <c r="S6094" s="6"/>
      <c r="T6094" s="6" t="s">
        <v>3407</v>
      </c>
      <c r="U6094">
        <f t="shared" si="95"/>
        <v>4</v>
      </c>
    </row>
    <row r="6095" spans="1:21" x14ac:dyDescent="0.2">
      <c r="A6095" s="6" t="s">
        <v>14857</v>
      </c>
      <c r="B6095" s="6" t="s">
        <v>14843</v>
      </c>
      <c r="C6095" s="6">
        <v>3516010</v>
      </c>
      <c r="D6095" s="6" t="s">
        <v>14444</v>
      </c>
      <c r="E6095" s="6" t="s">
        <v>14861</v>
      </c>
      <c r="F6095" s="6" t="s">
        <v>6402</v>
      </c>
      <c r="G6095" s="6">
        <v>125</v>
      </c>
      <c r="H6095" s="6">
        <v>3765</v>
      </c>
      <c r="I6095" s="6">
        <v>0</v>
      </c>
      <c r="J6095" s="6">
        <v>0</v>
      </c>
      <c r="K6095" s="6">
        <v>0</v>
      </c>
      <c r="L6095" s="6"/>
      <c r="M6095" s="6">
        <v>2022</v>
      </c>
      <c r="N6095" s="6" t="s">
        <v>7745</v>
      </c>
      <c r="O6095" s="6">
        <v>5</v>
      </c>
      <c r="P6095" s="6"/>
      <c r="Q6095" s="6" t="s">
        <v>7733</v>
      </c>
      <c r="R6095" s="6" t="s">
        <v>7734</v>
      </c>
      <c r="S6095" s="6"/>
      <c r="T6095" s="6" t="s">
        <v>3408</v>
      </c>
      <c r="U6095">
        <f t="shared" si="95"/>
        <v>3</v>
      </c>
    </row>
    <row r="6096" spans="1:21" x14ac:dyDescent="0.2">
      <c r="A6096" s="6" t="s">
        <v>14857</v>
      </c>
      <c r="B6096" s="6" t="s">
        <v>14843</v>
      </c>
      <c r="C6096" s="6">
        <v>3516010</v>
      </c>
      <c r="D6096" s="6" t="s">
        <v>7191</v>
      </c>
      <c r="E6096" s="6" t="s">
        <v>14862</v>
      </c>
      <c r="F6096" s="6" t="s">
        <v>6402</v>
      </c>
      <c r="G6096" s="6">
        <v>190</v>
      </c>
      <c r="H6096" s="6">
        <v>3765</v>
      </c>
      <c r="I6096" s="6">
        <v>0</v>
      </c>
      <c r="J6096" s="6">
        <v>0</v>
      </c>
      <c r="K6096" s="6">
        <v>0</v>
      </c>
      <c r="L6096" s="6"/>
      <c r="M6096" s="6">
        <v>2022</v>
      </c>
      <c r="N6096" s="6" t="s">
        <v>7745</v>
      </c>
      <c r="O6096" s="6">
        <v>5</v>
      </c>
      <c r="P6096" s="6"/>
      <c r="Q6096" s="6" t="s">
        <v>7733</v>
      </c>
      <c r="R6096" s="6" t="s">
        <v>7734</v>
      </c>
      <c r="S6096" s="6"/>
      <c r="T6096" s="6" t="s">
        <v>3409</v>
      </c>
      <c r="U6096">
        <f t="shared" si="95"/>
        <v>2</v>
      </c>
    </row>
    <row r="6097" spans="1:21" x14ac:dyDescent="0.2">
      <c r="A6097" s="6" t="s">
        <v>14857</v>
      </c>
      <c r="B6097" s="6" t="s">
        <v>14843</v>
      </c>
      <c r="C6097" s="6">
        <v>3516010</v>
      </c>
      <c r="D6097" s="6" t="s">
        <v>6905</v>
      </c>
      <c r="E6097" s="6" t="s">
        <v>14863</v>
      </c>
      <c r="F6097" s="6" t="s">
        <v>6402</v>
      </c>
      <c r="G6097" s="6">
        <v>2182</v>
      </c>
      <c r="H6097" s="6">
        <v>3765</v>
      </c>
      <c r="I6097" s="6">
        <v>0</v>
      </c>
      <c r="J6097" s="6">
        <v>1</v>
      </c>
      <c r="K6097" s="6">
        <v>0</v>
      </c>
      <c r="L6097" s="6"/>
      <c r="M6097" s="6">
        <v>2022</v>
      </c>
      <c r="N6097" s="6" t="s">
        <v>7745</v>
      </c>
      <c r="O6097" s="6">
        <v>5</v>
      </c>
      <c r="P6097" s="6"/>
      <c r="Q6097" s="6" t="s">
        <v>7733</v>
      </c>
      <c r="R6097" s="6" t="s">
        <v>7734</v>
      </c>
      <c r="S6097" s="6"/>
      <c r="T6097" s="6" t="s">
        <v>3390</v>
      </c>
      <c r="U6097">
        <f t="shared" si="95"/>
        <v>1</v>
      </c>
    </row>
    <row r="6098" spans="1:21" x14ac:dyDescent="0.2">
      <c r="A6098" s="6" t="s">
        <v>14864</v>
      </c>
      <c r="B6098" s="6" t="s">
        <v>14843</v>
      </c>
      <c r="C6098" s="6">
        <v>3516010</v>
      </c>
      <c r="D6098" s="6" t="s">
        <v>6503</v>
      </c>
      <c r="E6098" s="6" t="s">
        <v>14865</v>
      </c>
      <c r="F6098" s="6" t="s">
        <v>6402</v>
      </c>
      <c r="G6098" s="6">
        <v>1632</v>
      </c>
      <c r="H6098" s="6">
        <v>2766</v>
      </c>
      <c r="I6098" s="6">
        <v>1</v>
      </c>
      <c r="J6098" s="6">
        <v>1</v>
      </c>
      <c r="K6098" s="6">
        <v>0</v>
      </c>
      <c r="L6098" s="6"/>
      <c r="M6098" s="6">
        <v>2022</v>
      </c>
      <c r="N6098" s="6" t="s">
        <v>7745</v>
      </c>
      <c r="O6098" s="6">
        <v>6</v>
      </c>
      <c r="P6098" s="6"/>
      <c r="Q6098" s="6" t="s">
        <v>7733</v>
      </c>
      <c r="R6098" s="6" t="s">
        <v>7734</v>
      </c>
      <c r="S6098" s="6"/>
      <c r="T6098" s="6" t="s">
        <v>3389</v>
      </c>
      <c r="U6098">
        <f t="shared" si="95"/>
        <v>2</v>
      </c>
    </row>
    <row r="6099" spans="1:21" x14ac:dyDescent="0.2">
      <c r="A6099" s="6" t="s">
        <v>14864</v>
      </c>
      <c r="B6099" s="6" t="s">
        <v>14843</v>
      </c>
      <c r="C6099" s="6">
        <v>3516010</v>
      </c>
      <c r="D6099" s="6" t="s">
        <v>7624</v>
      </c>
      <c r="E6099" s="6" t="s">
        <v>14866</v>
      </c>
      <c r="F6099" s="6" t="s">
        <v>6402</v>
      </c>
      <c r="G6099" s="6">
        <v>1134</v>
      </c>
      <c r="H6099" s="6">
        <v>2766</v>
      </c>
      <c r="I6099" s="6">
        <v>0</v>
      </c>
      <c r="J6099" s="6">
        <v>0</v>
      </c>
      <c r="K6099" s="6">
        <v>0</v>
      </c>
      <c r="L6099" s="6"/>
      <c r="M6099" s="6">
        <v>2022</v>
      </c>
      <c r="N6099" s="6" t="s">
        <v>7745</v>
      </c>
      <c r="O6099" s="6">
        <v>6</v>
      </c>
      <c r="P6099" s="6"/>
      <c r="Q6099" s="6" t="s">
        <v>7733</v>
      </c>
      <c r="R6099" s="6" t="s">
        <v>7734</v>
      </c>
      <c r="S6099" s="6"/>
      <c r="T6099" s="6" t="s">
        <v>3410</v>
      </c>
      <c r="U6099">
        <f t="shared" si="95"/>
        <v>1</v>
      </c>
    </row>
    <row r="6100" spans="1:21" x14ac:dyDescent="0.2">
      <c r="A6100" s="6" t="s">
        <v>14867</v>
      </c>
      <c r="B6100" s="6" t="s">
        <v>14843</v>
      </c>
      <c r="C6100" s="6">
        <v>3516010</v>
      </c>
      <c r="D6100" s="6" t="s">
        <v>7484</v>
      </c>
      <c r="E6100" s="6" t="s">
        <v>8231</v>
      </c>
      <c r="F6100" s="6" t="s">
        <v>6402</v>
      </c>
      <c r="G6100" s="6">
        <v>447</v>
      </c>
      <c r="H6100" s="6">
        <v>3178</v>
      </c>
      <c r="I6100" s="6">
        <v>0</v>
      </c>
      <c r="J6100" s="6">
        <v>0</v>
      </c>
      <c r="K6100" s="6">
        <v>0</v>
      </c>
      <c r="L6100" s="6"/>
      <c r="M6100" s="6">
        <v>2022</v>
      </c>
      <c r="N6100" s="6" t="s">
        <v>7745</v>
      </c>
      <c r="O6100" s="6">
        <v>7</v>
      </c>
      <c r="P6100" s="6"/>
      <c r="Q6100" s="6" t="s">
        <v>7733</v>
      </c>
      <c r="R6100" s="6" t="s">
        <v>7734</v>
      </c>
      <c r="S6100" s="6"/>
      <c r="T6100" s="6" t="s">
        <v>20524</v>
      </c>
      <c r="U6100">
        <f t="shared" si="95"/>
        <v>3</v>
      </c>
    </row>
    <row r="6101" spans="1:21" x14ac:dyDescent="0.2">
      <c r="A6101" s="6" t="s">
        <v>14867</v>
      </c>
      <c r="B6101" s="6" t="s">
        <v>14843</v>
      </c>
      <c r="C6101" s="6">
        <v>3516010</v>
      </c>
      <c r="D6101" s="6" t="s">
        <v>7037</v>
      </c>
      <c r="E6101" s="6" t="s">
        <v>7999</v>
      </c>
      <c r="F6101" s="6" t="s">
        <v>6402</v>
      </c>
      <c r="G6101" s="6">
        <v>2035</v>
      </c>
      <c r="H6101" s="6">
        <v>3178</v>
      </c>
      <c r="I6101" s="6">
        <v>0</v>
      </c>
      <c r="J6101" s="6">
        <v>1</v>
      </c>
      <c r="K6101" s="6">
        <v>0</v>
      </c>
      <c r="L6101" s="6"/>
      <c r="M6101" s="6">
        <v>2022</v>
      </c>
      <c r="N6101" s="6" t="s">
        <v>7745</v>
      </c>
      <c r="O6101" s="6">
        <v>7</v>
      </c>
      <c r="P6101" s="6"/>
      <c r="Q6101" s="6" t="s">
        <v>7733</v>
      </c>
      <c r="R6101" s="6" t="s">
        <v>7734</v>
      </c>
      <c r="S6101" s="6"/>
      <c r="T6101" s="6" t="s">
        <v>3388</v>
      </c>
      <c r="U6101">
        <f t="shared" si="95"/>
        <v>2</v>
      </c>
    </row>
    <row r="6102" spans="1:21" x14ac:dyDescent="0.2">
      <c r="A6102" s="6" t="s">
        <v>14867</v>
      </c>
      <c r="B6102" s="6" t="s">
        <v>14843</v>
      </c>
      <c r="C6102" s="6">
        <v>3516010</v>
      </c>
      <c r="D6102" s="6" t="s">
        <v>7170</v>
      </c>
      <c r="E6102" s="6" t="s">
        <v>14868</v>
      </c>
      <c r="F6102" s="6" t="s">
        <v>6402</v>
      </c>
      <c r="G6102" s="6">
        <v>696</v>
      </c>
      <c r="H6102" s="6">
        <v>3178</v>
      </c>
      <c r="I6102" s="6">
        <v>0</v>
      </c>
      <c r="J6102" s="6">
        <v>0</v>
      </c>
      <c r="K6102" s="6">
        <v>0</v>
      </c>
      <c r="L6102" s="6"/>
      <c r="M6102" s="6">
        <v>2022</v>
      </c>
      <c r="N6102" s="6" t="s">
        <v>7745</v>
      </c>
      <c r="O6102" s="6">
        <v>7</v>
      </c>
      <c r="P6102" s="6"/>
      <c r="Q6102" s="6" t="s">
        <v>7733</v>
      </c>
      <c r="R6102" s="6" t="s">
        <v>7734</v>
      </c>
      <c r="S6102" s="6"/>
      <c r="T6102" s="6" t="s">
        <v>20525</v>
      </c>
      <c r="U6102">
        <f t="shared" si="95"/>
        <v>1</v>
      </c>
    </row>
    <row r="6103" spans="1:21" x14ac:dyDescent="0.2">
      <c r="A6103" s="6" t="s">
        <v>14869</v>
      </c>
      <c r="B6103" s="6" t="s">
        <v>14843</v>
      </c>
      <c r="C6103" s="6">
        <v>3516010</v>
      </c>
      <c r="D6103" s="6" t="s">
        <v>7133</v>
      </c>
      <c r="E6103" s="6" t="s">
        <v>6438</v>
      </c>
      <c r="F6103" s="6" t="s">
        <v>6402</v>
      </c>
      <c r="G6103" s="6">
        <v>1700</v>
      </c>
      <c r="H6103" s="6">
        <v>2040</v>
      </c>
      <c r="I6103" s="6">
        <v>1</v>
      </c>
      <c r="J6103" s="6">
        <v>1</v>
      </c>
      <c r="K6103" s="6">
        <v>0</v>
      </c>
      <c r="L6103" s="6"/>
      <c r="M6103" s="6">
        <v>2022</v>
      </c>
      <c r="N6103" s="6" t="s">
        <v>7745</v>
      </c>
      <c r="O6103" s="6">
        <v>8</v>
      </c>
      <c r="P6103" s="6"/>
      <c r="Q6103" s="6" t="s">
        <v>7733</v>
      </c>
      <c r="R6103" s="6" t="s">
        <v>7734</v>
      </c>
      <c r="S6103" s="6"/>
      <c r="T6103" s="6" t="s">
        <v>3387</v>
      </c>
      <c r="U6103">
        <f t="shared" si="95"/>
        <v>2</v>
      </c>
    </row>
    <row r="6104" spans="1:21" x14ac:dyDescent="0.2">
      <c r="A6104" s="6" t="s">
        <v>14869</v>
      </c>
      <c r="B6104" s="6" t="s">
        <v>14843</v>
      </c>
      <c r="C6104" s="6">
        <v>3516010</v>
      </c>
      <c r="D6104" s="6" t="s">
        <v>6637</v>
      </c>
      <c r="E6104" s="6" t="s">
        <v>6581</v>
      </c>
      <c r="F6104" s="6" t="s">
        <v>6402</v>
      </c>
      <c r="G6104" s="6">
        <v>340</v>
      </c>
      <c r="H6104" s="6">
        <v>2040</v>
      </c>
      <c r="I6104" s="6">
        <v>0</v>
      </c>
      <c r="J6104" s="6">
        <v>0</v>
      </c>
      <c r="K6104" s="6">
        <v>0</v>
      </c>
      <c r="L6104" s="6"/>
      <c r="M6104" s="6">
        <v>2022</v>
      </c>
      <c r="N6104" s="6" t="s">
        <v>7745</v>
      </c>
      <c r="O6104" s="6">
        <v>8</v>
      </c>
      <c r="P6104" s="6"/>
      <c r="Q6104" s="6" t="s">
        <v>7733</v>
      </c>
      <c r="R6104" s="6" t="s">
        <v>7734</v>
      </c>
      <c r="S6104" s="6"/>
      <c r="T6104" s="6" t="s">
        <v>20526</v>
      </c>
      <c r="U6104">
        <f t="shared" si="95"/>
        <v>1</v>
      </c>
    </row>
    <row r="6105" spans="1:21" x14ac:dyDescent="0.2">
      <c r="A6105" s="6" t="s">
        <v>14870</v>
      </c>
      <c r="B6105" s="6" t="s">
        <v>14871</v>
      </c>
      <c r="C6105" s="6">
        <v>3507021</v>
      </c>
      <c r="D6105" s="6" t="s">
        <v>8208</v>
      </c>
      <c r="E6105" s="6" t="s">
        <v>14872</v>
      </c>
      <c r="F6105" s="6" t="s">
        <v>6402</v>
      </c>
      <c r="G6105" s="6">
        <v>0</v>
      </c>
      <c r="H6105" s="6"/>
      <c r="I6105" s="6">
        <v>1</v>
      </c>
      <c r="J6105" s="6">
        <v>1</v>
      </c>
      <c r="K6105" s="6">
        <v>1</v>
      </c>
      <c r="L6105" s="6"/>
      <c r="M6105" s="6">
        <v>2022</v>
      </c>
      <c r="N6105" s="6" t="s">
        <v>7732</v>
      </c>
      <c r="O6105" s="6">
        <v>99</v>
      </c>
      <c r="P6105" s="6"/>
      <c r="Q6105" s="6" t="s">
        <v>7733</v>
      </c>
      <c r="R6105" s="6" t="s">
        <v>7734</v>
      </c>
      <c r="S6105" s="6"/>
      <c r="T6105" s="6" t="s">
        <v>909</v>
      </c>
      <c r="U6105">
        <f t="shared" si="95"/>
        <v>1</v>
      </c>
    </row>
    <row r="6106" spans="1:21" x14ac:dyDescent="0.2">
      <c r="A6106" s="6" t="s">
        <v>14873</v>
      </c>
      <c r="B6106" s="6" t="s">
        <v>14871</v>
      </c>
      <c r="C6106" s="6">
        <v>3507021</v>
      </c>
      <c r="D6106" s="6" t="s">
        <v>6609</v>
      </c>
      <c r="E6106" s="6" t="s">
        <v>14874</v>
      </c>
      <c r="F6106" s="6" t="s">
        <v>6402</v>
      </c>
      <c r="G6106" s="6">
        <v>608</v>
      </c>
      <c r="H6106" s="6">
        <v>3860</v>
      </c>
      <c r="I6106" s="6">
        <v>0</v>
      </c>
      <c r="J6106" s="6">
        <v>0</v>
      </c>
      <c r="K6106" s="6">
        <v>0</v>
      </c>
      <c r="L6106" s="6"/>
      <c r="M6106" s="6">
        <v>2022</v>
      </c>
      <c r="N6106" s="6" t="s">
        <v>7745</v>
      </c>
      <c r="O6106" s="6">
        <v>1</v>
      </c>
      <c r="P6106" s="6"/>
      <c r="Q6106" s="6" t="s">
        <v>7733</v>
      </c>
      <c r="R6106" s="6" t="s">
        <v>7734</v>
      </c>
      <c r="S6106" s="6"/>
      <c r="T6106" s="6" t="s">
        <v>3719</v>
      </c>
      <c r="U6106">
        <f t="shared" si="95"/>
        <v>6</v>
      </c>
    </row>
    <row r="6107" spans="1:21" x14ac:dyDescent="0.2">
      <c r="A6107" s="6" t="s">
        <v>14873</v>
      </c>
      <c r="B6107" s="6" t="s">
        <v>14871</v>
      </c>
      <c r="C6107" s="6">
        <v>3507021</v>
      </c>
      <c r="D6107" s="6" t="s">
        <v>6858</v>
      </c>
      <c r="E6107" s="6" t="s">
        <v>14875</v>
      </c>
      <c r="F6107" s="6" t="s">
        <v>6402</v>
      </c>
      <c r="G6107" s="6">
        <v>906</v>
      </c>
      <c r="H6107" s="6">
        <v>3860</v>
      </c>
      <c r="I6107" s="6">
        <v>1</v>
      </c>
      <c r="J6107" s="6">
        <v>1</v>
      </c>
      <c r="K6107" s="6">
        <v>0</v>
      </c>
      <c r="L6107" s="6"/>
      <c r="M6107" s="6">
        <v>2022</v>
      </c>
      <c r="N6107" s="6" t="s">
        <v>7745</v>
      </c>
      <c r="O6107" s="6">
        <v>1</v>
      </c>
      <c r="P6107" s="6"/>
      <c r="Q6107" s="6" t="s">
        <v>7733</v>
      </c>
      <c r="R6107" s="6" t="s">
        <v>7734</v>
      </c>
      <c r="S6107" s="6"/>
      <c r="T6107" s="6" t="s">
        <v>3718</v>
      </c>
      <c r="U6107">
        <f t="shared" si="95"/>
        <v>5</v>
      </c>
    </row>
    <row r="6108" spans="1:21" x14ac:dyDescent="0.2">
      <c r="A6108" s="6" t="s">
        <v>14873</v>
      </c>
      <c r="B6108" s="6" t="s">
        <v>14871</v>
      </c>
      <c r="C6108" s="6">
        <v>3507021</v>
      </c>
      <c r="D6108" s="6" t="s">
        <v>6550</v>
      </c>
      <c r="E6108" s="6" t="s">
        <v>14876</v>
      </c>
      <c r="F6108" s="6" t="s">
        <v>6402</v>
      </c>
      <c r="G6108" s="6">
        <v>818</v>
      </c>
      <c r="H6108" s="6">
        <v>3860</v>
      </c>
      <c r="I6108" s="6">
        <v>1</v>
      </c>
      <c r="J6108" s="6">
        <v>1</v>
      </c>
      <c r="K6108" s="6">
        <v>0</v>
      </c>
      <c r="L6108" s="6"/>
      <c r="M6108" s="6">
        <v>2022</v>
      </c>
      <c r="N6108" s="6" t="s">
        <v>7745</v>
      </c>
      <c r="O6108" s="6">
        <v>1</v>
      </c>
      <c r="P6108" s="6"/>
      <c r="Q6108" s="6" t="s">
        <v>7733</v>
      </c>
      <c r="R6108" s="6" t="s">
        <v>7734</v>
      </c>
      <c r="S6108" s="6"/>
      <c r="T6108" s="6" t="s">
        <v>3717</v>
      </c>
      <c r="U6108">
        <f t="shared" si="95"/>
        <v>4</v>
      </c>
    </row>
    <row r="6109" spans="1:21" x14ac:dyDescent="0.2">
      <c r="A6109" s="6" t="s">
        <v>14873</v>
      </c>
      <c r="B6109" s="6" t="s">
        <v>14871</v>
      </c>
      <c r="C6109" s="6">
        <v>3507021</v>
      </c>
      <c r="D6109" s="6" t="s">
        <v>6423</v>
      </c>
      <c r="E6109" s="6" t="s">
        <v>14877</v>
      </c>
      <c r="F6109" s="6" t="s">
        <v>6402</v>
      </c>
      <c r="G6109" s="6">
        <v>616</v>
      </c>
      <c r="H6109" s="6">
        <v>3860</v>
      </c>
      <c r="I6109" s="6">
        <v>0</v>
      </c>
      <c r="J6109" s="6">
        <v>0</v>
      </c>
      <c r="K6109" s="6">
        <v>0</v>
      </c>
      <c r="L6109" s="6"/>
      <c r="M6109" s="6">
        <v>2022</v>
      </c>
      <c r="N6109" s="6" t="s">
        <v>7745</v>
      </c>
      <c r="O6109" s="6">
        <v>1</v>
      </c>
      <c r="P6109" s="6"/>
      <c r="Q6109" s="6" t="s">
        <v>7733</v>
      </c>
      <c r="R6109" s="6" t="s">
        <v>7734</v>
      </c>
      <c r="S6109" s="6"/>
      <c r="T6109" s="6" t="s">
        <v>3720</v>
      </c>
      <c r="U6109">
        <f t="shared" si="95"/>
        <v>3</v>
      </c>
    </row>
    <row r="6110" spans="1:21" x14ac:dyDescent="0.2">
      <c r="A6110" s="6" t="s">
        <v>14873</v>
      </c>
      <c r="B6110" s="6" t="s">
        <v>14871</v>
      </c>
      <c r="C6110" s="6">
        <v>3507021</v>
      </c>
      <c r="D6110" s="6" t="s">
        <v>14878</v>
      </c>
      <c r="E6110" s="6" t="s">
        <v>14879</v>
      </c>
      <c r="F6110" s="6" t="s">
        <v>6402</v>
      </c>
      <c r="G6110" s="6">
        <v>743</v>
      </c>
      <c r="H6110" s="6">
        <v>3860</v>
      </c>
      <c r="I6110" s="6">
        <v>1</v>
      </c>
      <c r="J6110" s="6">
        <v>1</v>
      </c>
      <c r="K6110" s="6">
        <v>0</v>
      </c>
      <c r="L6110" s="6"/>
      <c r="M6110" s="6">
        <v>2022</v>
      </c>
      <c r="N6110" s="6" t="s">
        <v>7745</v>
      </c>
      <c r="O6110" s="6">
        <v>1</v>
      </c>
      <c r="P6110" s="6"/>
      <c r="Q6110" s="6" t="s">
        <v>7733</v>
      </c>
      <c r="R6110" s="6" t="s">
        <v>7734</v>
      </c>
      <c r="S6110" s="6"/>
      <c r="T6110" s="6" t="s">
        <v>3716</v>
      </c>
      <c r="U6110">
        <f t="shared" si="95"/>
        <v>2</v>
      </c>
    </row>
    <row r="6111" spans="1:21" x14ac:dyDescent="0.2">
      <c r="A6111" s="6" t="s">
        <v>14880</v>
      </c>
      <c r="B6111" s="6" t="s">
        <v>14871</v>
      </c>
      <c r="C6111" s="6">
        <v>3507021</v>
      </c>
      <c r="D6111" s="6" t="s">
        <v>6434</v>
      </c>
      <c r="E6111" s="6" t="s">
        <v>6772</v>
      </c>
      <c r="F6111" s="6" t="s">
        <v>6402</v>
      </c>
      <c r="G6111" s="6">
        <v>428</v>
      </c>
      <c r="H6111" s="6">
        <v>1885</v>
      </c>
      <c r="I6111" s="6">
        <v>0</v>
      </c>
      <c r="J6111" s="6">
        <v>0</v>
      </c>
      <c r="K6111" s="6">
        <v>0</v>
      </c>
      <c r="L6111" s="6"/>
      <c r="M6111" s="6">
        <v>2022</v>
      </c>
      <c r="N6111" s="6" t="s">
        <v>7745</v>
      </c>
      <c r="O6111" s="6">
        <v>2</v>
      </c>
      <c r="P6111" s="6"/>
      <c r="Q6111" s="6" t="s">
        <v>7733</v>
      </c>
      <c r="R6111" s="6" t="s">
        <v>7734</v>
      </c>
      <c r="S6111" s="6"/>
      <c r="T6111" s="6" t="s">
        <v>3721</v>
      </c>
      <c r="U6111">
        <f t="shared" si="95"/>
        <v>3</v>
      </c>
    </row>
    <row r="6112" spans="1:21" x14ac:dyDescent="0.2">
      <c r="A6112" s="6" t="s">
        <v>14880</v>
      </c>
      <c r="B6112" s="6" t="s">
        <v>14871</v>
      </c>
      <c r="C6112" s="6">
        <v>3507021</v>
      </c>
      <c r="D6112" s="6" t="s">
        <v>6411</v>
      </c>
      <c r="E6112" s="6" t="s">
        <v>14881</v>
      </c>
      <c r="F6112" s="6" t="s">
        <v>6402</v>
      </c>
      <c r="G6112" s="6">
        <v>705</v>
      </c>
      <c r="H6112" s="6">
        <v>1885</v>
      </c>
      <c r="I6112" s="6">
        <v>1</v>
      </c>
      <c r="J6112" s="6">
        <v>1</v>
      </c>
      <c r="K6112" s="6">
        <v>0</v>
      </c>
      <c r="L6112" s="6"/>
      <c r="M6112" s="6">
        <v>2022</v>
      </c>
      <c r="N6112" s="6" t="s">
        <v>7745</v>
      </c>
      <c r="O6112" s="6">
        <v>2</v>
      </c>
      <c r="P6112" s="6"/>
      <c r="Q6112" s="6" t="s">
        <v>7733</v>
      </c>
      <c r="R6112" s="6" t="s">
        <v>7734</v>
      </c>
      <c r="S6112" s="6"/>
      <c r="T6112" s="6" t="s">
        <v>3715</v>
      </c>
      <c r="U6112">
        <f t="shared" si="95"/>
        <v>2</v>
      </c>
    </row>
    <row r="6113" spans="1:21" x14ac:dyDescent="0.2">
      <c r="A6113" s="6" t="s">
        <v>14880</v>
      </c>
      <c r="B6113" s="6" t="s">
        <v>14871</v>
      </c>
      <c r="C6113" s="6">
        <v>3507021</v>
      </c>
      <c r="D6113" s="6" t="s">
        <v>6430</v>
      </c>
      <c r="E6113" s="6" t="s">
        <v>14882</v>
      </c>
      <c r="F6113" s="6" t="s">
        <v>6402</v>
      </c>
      <c r="G6113" s="6">
        <v>752</v>
      </c>
      <c r="H6113" s="6">
        <v>1885</v>
      </c>
      <c r="I6113" s="6">
        <v>1</v>
      </c>
      <c r="J6113" s="6">
        <v>1</v>
      </c>
      <c r="K6113" s="6">
        <v>0</v>
      </c>
      <c r="L6113" s="6"/>
      <c r="M6113" s="6">
        <v>2022</v>
      </c>
      <c r="N6113" s="6" t="s">
        <v>7745</v>
      </c>
      <c r="O6113" s="6">
        <v>2</v>
      </c>
      <c r="P6113" s="6"/>
      <c r="Q6113" s="6" t="s">
        <v>7733</v>
      </c>
      <c r="R6113" s="6" t="s">
        <v>7734</v>
      </c>
      <c r="S6113" s="6"/>
      <c r="T6113" s="6" t="s">
        <v>3714</v>
      </c>
      <c r="U6113">
        <f t="shared" si="95"/>
        <v>1</v>
      </c>
    </row>
    <row r="6114" spans="1:21" x14ac:dyDescent="0.2">
      <c r="A6114" s="6" t="s">
        <v>14883</v>
      </c>
      <c r="B6114" s="6" t="s">
        <v>14871</v>
      </c>
      <c r="C6114" s="6">
        <v>3507021</v>
      </c>
      <c r="D6114" s="6" t="s">
        <v>8716</v>
      </c>
      <c r="E6114" s="6" t="s">
        <v>14884</v>
      </c>
      <c r="F6114" s="6" t="s">
        <v>6402</v>
      </c>
      <c r="G6114" s="6">
        <v>281</v>
      </c>
      <c r="H6114" s="6">
        <v>489</v>
      </c>
      <c r="I6114" s="6">
        <v>1</v>
      </c>
      <c r="J6114" s="6">
        <v>1</v>
      </c>
      <c r="K6114" s="6">
        <v>0</v>
      </c>
      <c r="L6114" s="6"/>
      <c r="M6114" s="6">
        <v>2022</v>
      </c>
      <c r="N6114" s="6" t="s">
        <v>7745</v>
      </c>
      <c r="O6114" s="6">
        <v>3</v>
      </c>
      <c r="P6114" s="6"/>
      <c r="Q6114" s="6" t="s">
        <v>7733</v>
      </c>
      <c r="R6114" s="6" t="s">
        <v>7734</v>
      </c>
      <c r="S6114" s="6"/>
      <c r="T6114" s="6" t="s">
        <v>3713</v>
      </c>
      <c r="U6114">
        <f t="shared" si="95"/>
        <v>2</v>
      </c>
    </row>
    <row r="6115" spans="1:21" x14ac:dyDescent="0.2">
      <c r="A6115" s="6" t="s">
        <v>14883</v>
      </c>
      <c r="B6115" s="6" t="s">
        <v>14871</v>
      </c>
      <c r="C6115" s="6">
        <v>3507021</v>
      </c>
      <c r="D6115" s="6" t="s">
        <v>14885</v>
      </c>
      <c r="E6115" s="6" t="s">
        <v>7033</v>
      </c>
      <c r="F6115" s="6" t="s">
        <v>6402</v>
      </c>
      <c r="G6115" s="6">
        <v>208</v>
      </c>
      <c r="H6115" s="6">
        <v>489</v>
      </c>
      <c r="I6115" s="6">
        <v>0</v>
      </c>
      <c r="J6115" s="6">
        <v>0</v>
      </c>
      <c r="K6115" s="6">
        <v>0</v>
      </c>
      <c r="L6115" s="6"/>
      <c r="M6115" s="6">
        <v>2022</v>
      </c>
      <c r="N6115" s="6" t="s">
        <v>7745</v>
      </c>
      <c r="O6115" s="6">
        <v>3</v>
      </c>
      <c r="P6115" s="6"/>
      <c r="Q6115" s="6" t="s">
        <v>7733</v>
      </c>
      <c r="R6115" s="6" t="s">
        <v>7734</v>
      </c>
      <c r="S6115" s="6"/>
      <c r="T6115" s="6" t="s">
        <v>3722</v>
      </c>
      <c r="U6115">
        <f t="shared" si="95"/>
        <v>1</v>
      </c>
    </row>
    <row r="6116" spans="1:21" x14ac:dyDescent="0.2">
      <c r="A6116" s="6" t="s">
        <v>14873</v>
      </c>
      <c r="B6116" s="6" t="s">
        <v>14871</v>
      </c>
      <c r="C6116" s="6">
        <v>3507021</v>
      </c>
      <c r="D6116" s="6" t="s">
        <v>6598</v>
      </c>
      <c r="E6116" s="6" t="s">
        <v>6803</v>
      </c>
      <c r="F6116" s="6" t="s">
        <v>6402</v>
      </c>
      <c r="G6116" s="6">
        <v>169</v>
      </c>
      <c r="H6116" s="6">
        <v>3860</v>
      </c>
      <c r="I6116" s="6">
        <v>0</v>
      </c>
      <c r="J6116" s="6">
        <v>0</v>
      </c>
      <c r="K6116" s="6">
        <v>0</v>
      </c>
      <c r="L6116" s="6"/>
      <c r="M6116" s="6">
        <v>2022</v>
      </c>
      <c r="N6116" s="6" t="s">
        <v>7745</v>
      </c>
      <c r="O6116" s="6">
        <v>1</v>
      </c>
      <c r="P6116" s="6"/>
      <c r="Q6116" s="6" t="s">
        <v>7733</v>
      </c>
      <c r="R6116" s="6" t="s">
        <v>7734</v>
      </c>
      <c r="S6116" s="6"/>
      <c r="T6116" s="6" t="s">
        <v>3723</v>
      </c>
      <c r="U6116">
        <f t="shared" si="95"/>
        <v>1</v>
      </c>
    </row>
    <row r="6117" spans="1:21" x14ac:dyDescent="0.2">
      <c r="A6117" s="6" t="s">
        <v>14886</v>
      </c>
      <c r="B6117" s="6" t="s">
        <v>14887</v>
      </c>
      <c r="C6117" s="6">
        <v>3547030</v>
      </c>
      <c r="D6117" s="6" t="s">
        <v>6895</v>
      </c>
      <c r="E6117" s="6" t="s">
        <v>12188</v>
      </c>
      <c r="F6117" s="6" t="s">
        <v>6402</v>
      </c>
      <c r="G6117" s="6">
        <v>1194</v>
      </c>
      <c r="H6117" s="6">
        <v>2995</v>
      </c>
      <c r="I6117" s="6">
        <v>0</v>
      </c>
      <c r="J6117" s="6">
        <v>0</v>
      </c>
      <c r="K6117" s="6">
        <v>0</v>
      </c>
      <c r="L6117" s="6"/>
      <c r="M6117" s="6">
        <v>2022</v>
      </c>
      <c r="N6117" s="6" t="s">
        <v>7732</v>
      </c>
      <c r="O6117" s="6">
        <v>99</v>
      </c>
      <c r="P6117" s="6"/>
      <c r="Q6117" s="6" t="s">
        <v>7733</v>
      </c>
      <c r="R6117" s="6" t="s">
        <v>7734</v>
      </c>
      <c r="S6117" s="6"/>
      <c r="T6117" s="6" t="s">
        <v>933</v>
      </c>
      <c r="U6117">
        <f t="shared" si="95"/>
        <v>2</v>
      </c>
    </row>
    <row r="6118" spans="1:21" x14ac:dyDescent="0.2">
      <c r="A6118" s="6" t="s">
        <v>14886</v>
      </c>
      <c r="B6118" s="6" t="s">
        <v>14887</v>
      </c>
      <c r="C6118" s="6">
        <v>3547030</v>
      </c>
      <c r="D6118" s="6" t="s">
        <v>6411</v>
      </c>
      <c r="E6118" s="6" t="s">
        <v>14888</v>
      </c>
      <c r="F6118" s="6" t="s">
        <v>6402</v>
      </c>
      <c r="G6118" s="6">
        <v>1801</v>
      </c>
      <c r="H6118" s="6">
        <v>2995</v>
      </c>
      <c r="I6118" s="6">
        <v>0</v>
      </c>
      <c r="J6118" s="6">
        <v>1</v>
      </c>
      <c r="K6118" s="6">
        <v>0</v>
      </c>
      <c r="L6118" s="6"/>
      <c r="M6118" s="6">
        <v>2022</v>
      </c>
      <c r="N6118" s="6" t="s">
        <v>7732</v>
      </c>
      <c r="O6118" s="6">
        <v>99</v>
      </c>
      <c r="P6118" s="6"/>
      <c r="Q6118" s="6" t="s">
        <v>7733</v>
      </c>
      <c r="R6118" s="6" t="s">
        <v>7734</v>
      </c>
      <c r="S6118" s="6"/>
      <c r="T6118" s="6" t="s">
        <v>932</v>
      </c>
      <c r="U6118">
        <f t="shared" si="95"/>
        <v>1</v>
      </c>
    </row>
    <row r="6119" spans="1:21" x14ac:dyDescent="0.2">
      <c r="A6119" s="6" t="s">
        <v>14889</v>
      </c>
      <c r="B6119" s="6" t="s">
        <v>14887</v>
      </c>
      <c r="C6119" s="6">
        <v>3547030</v>
      </c>
      <c r="D6119" s="6" t="s">
        <v>8687</v>
      </c>
      <c r="E6119" s="6" t="s">
        <v>10223</v>
      </c>
      <c r="F6119" s="6" t="s">
        <v>6402</v>
      </c>
      <c r="G6119" s="6">
        <v>661</v>
      </c>
      <c r="H6119" s="6">
        <v>10386</v>
      </c>
      <c r="I6119" s="6">
        <v>0</v>
      </c>
      <c r="J6119" s="6">
        <v>0</v>
      </c>
      <c r="K6119" s="6">
        <v>0</v>
      </c>
      <c r="L6119" s="6"/>
      <c r="M6119" s="6">
        <v>2022</v>
      </c>
      <c r="N6119" s="6" t="s">
        <v>7745</v>
      </c>
      <c r="O6119" s="6">
        <v>99</v>
      </c>
      <c r="P6119" s="6"/>
      <c r="Q6119" s="6" t="s">
        <v>7733</v>
      </c>
      <c r="R6119" s="6" t="s">
        <v>7734</v>
      </c>
      <c r="S6119" s="6"/>
      <c r="T6119" s="6" t="s">
        <v>3810</v>
      </c>
      <c r="U6119">
        <f t="shared" si="95"/>
        <v>10</v>
      </c>
    </row>
    <row r="6120" spans="1:21" x14ac:dyDescent="0.2">
      <c r="A6120" s="6" t="s">
        <v>14889</v>
      </c>
      <c r="B6120" s="6" t="s">
        <v>14887</v>
      </c>
      <c r="C6120" s="6">
        <v>3547030</v>
      </c>
      <c r="D6120" s="6" t="s">
        <v>6889</v>
      </c>
      <c r="E6120" s="6" t="s">
        <v>14890</v>
      </c>
      <c r="F6120" s="6" t="s">
        <v>6402</v>
      </c>
      <c r="G6120" s="6">
        <v>2012</v>
      </c>
      <c r="H6120" s="6">
        <v>10386</v>
      </c>
      <c r="I6120" s="6">
        <v>0</v>
      </c>
      <c r="J6120" s="6">
        <v>1</v>
      </c>
      <c r="K6120" s="6">
        <v>0</v>
      </c>
      <c r="L6120" s="6"/>
      <c r="M6120" s="6">
        <v>2022</v>
      </c>
      <c r="N6120" s="6" t="s">
        <v>7745</v>
      </c>
      <c r="O6120" s="6">
        <v>99</v>
      </c>
      <c r="P6120" s="6"/>
      <c r="Q6120" s="6" t="s">
        <v>7733</v>
      </c>
      <c r="R6120" s="6" t="s">
        <v>7734</v>
      </c>
      <c r="S6120" s="6"/>
      <c r="T6120" s="6" t="s">
        <v>3809</v>
      </c>
      <c r="U6120">
        <f t="shared" si="95"/>
        <v>9</v>
      </c>
    </row>
    <row r="6121" spans="1:21" x14ac:dyDescent="0.2">
      <c r="A6121" s="6" t="s">
        <v>14889</v>
      </c>
      <c r="B6121" s="6" t="s">
        <v>14887</v>
      </c>
      <c r="C6121" s="6">
        <v>3547030</v>
      </c>
      <c r="D6121" s="6" t="s">
        <v>6605</v>
      </c>
      <c r="E6121" s="6" t="s">
        <v>14891</v>
      </c>
      <c r="F6121" s="6" t="s">
        <v>6402</v>
      </c>
      <c r="G6121" s="6">
        <v>1005</v>
      </c>
      <c r="H6121" s="6">
        <v>10386</v>
      </c>
      <c r="I6121" s="6">
        <v>1</v>
      </c>
      <c r="J6121" s="6">
        <v>0</v>
      </c>
      <c r="K6121" s="6">
        <v>0</v>
      </c>
      <c r="L6121" s="6"/>
      <c r="M6121" s="6">
        <v>2022</v>
      </c>
      <c r="N6121" s="6" t="s">
        <v>7745</v>
      </c>
      <c r="O6121" s="6">
        <v>99</v>
      </c>
      <c r="P6121" s="6"/>
      <c r="Q6121" s="6" t="s">
        <v>7733</v>
      </c>
      <c r="R6121" s="6" t="s">
        <v>7734</v>
      </c>
      <c r="S6121" s="6"/>
      <c r="T6121" s="6" t="s">
        <v>3811</v>
      </c>
      <c r="U6121">
        <f t="shared" si="95"/>
        <v>8</v>
      </c>
    </row>
    <row r="6122" spans="1:21" x14ac:dyDescent="0.2">
      <c r="A6122" s="6" t="s">
        <v>14889</v>
      </c>
      <c r="B6122" s="6" t="s">
        <v>14887</v>
      </c>
      <c r="C6122" s="6">
        <v>3547030</v>
      </c>
      <c r="D6122" s="6" t="s">
        <v>9686</v>
      </c>
      <c r="E6122" s="6" t="s">
        <v>14892</v>
      </c>
      <c r="F6122" s="6" t="s">
        <v>6402</v>
      </c>
      <c r="G6122" s="6">
        <v>881</v>
      </c>
      <c r="H6122" s="6">
        <v>10386</v>
      </c>
      <c r="I6122" s="6">
        <v>0</v>
      </c>
      <c r="J6122" s="6">
        <v>0</v>
      </c>
      <c r="K6122" s="6">
        <v>0</v>
      </c>
      <c r="L6122" s="6"/>
      <c r="M6122" s="6">
        <v>2022</v>
      </c>
      <c r="N6122" s="6" t="s">
        <v>7745</v>
      </c>
      <c r="O6122" s="6">
        <v>99</v>
      </c>
      <c r="P6122" s="6"/>
      <c r="Q6122" s="6" t="s">
        <v>7733</v>
      </c>
      <c r="R6122" s="6" t="s">
        <v>7734</v>
      </c>
      <c r="S6122" s="6"/>
      <c r="T6122" s="6" t="s">
        <v>3812</v>
      </c>
      <c r="U6122">
        <f t="shared" si="95"/>
        <v>7</v>
      </c>
    </row>
    <row r="6123" spans="1:21" x14ac:dyDescent="0.2">
      <c r="A6123" s="6" t="s">
        <v>14889</v>
      </c>
      <c r="B6123" s="6" t="s">
        <v>14887</v>
      </c>
      <c r="C6123" s="6">
        <v>3547030</v>
      </c>
      <c r="D6123" s="6" t="s">
        <v>14893</v>
      </c>
      <c r="E6123" s="6" t="s">
        <v>14894</v>
      </c>
      <c r="F6123" s="6" t="s">
        <v>6402</v>
      </c>
      <c r="G6123" s="6">
        <v>275</v>
      </c>
      <c r="H6123" s="6">
        <v>10386</v>
      </c>
      <c r="I6123" s="6">
        <v>0</v>
      </c>
      <c r="J6123" s="6">
        <v>0</v>
      </c>
      <c r="K6123" s="6">
        <v>0</v>
      </c>
      <c r="L6123" s="6"/>
      <c r="M6123" s="6">
        <v>2022</v>
      </c>
      <c r="N6123" s="6" t="s">
        <v>7745</v>
      </c>
      <c r="O6123" s="6">
        <v>99</v>
      </c>
      <c r="P6123" s="6"/>
      <c r="Q6123" s="6" t="s">
        <v>7733</v>
      </c>
      <c r="R6123" s="6" t="s">
        <v>7734</v>
      </c>
      <c r="S6123" s="6"/>
      <c r="T6123" s="6" t="s">
        <v>3813</v>
      </c>
      <c r="U6123">
        <f t="shared" si="95"/>
        <v>6</v>
      </c>
    </row>
    <row r="6124" spans="1:21" x14ac:dyDescent="0.2">
      <c r="A6124" s="6" t="s">
        <v>14889</v>
      </c>
      <c r="B6124" s="6" t="s">
        <v>14887</v>
      </c>
      <c r="C6124" s="6">
        <v>3547030</v>
      </c>
      <c r="D6124" s="6" t="s">
        <v>7162</v>
      </c>
      <c r="E6124" s="6" t="s">
        <v>14895</v>
      </c>
      <c r="F6124" s="6" t="s">
        <v>6402</v>
      </c>
      <c r="G6124" s="6">
        <v>1101</v>
      </c>
      <c r="H6124" s="6">
        <v>10386</v>
      </c>
      <c r="I6124" s="6">
        <v>0</v>
      </c>
      <c r="J6124" s="6">
        <v>1</v>
      </c>
      <c r="K6124" s="6">
        <v>0</v>
      </c>
      <c r="L6124" s="6"/>
      <c r="M6124" s="6">
        <v>2022</v>
      </c>
      <c r="N6124" s="6" t="s">
        <v>7745</v>
      </c>
      <c r="O6124" s="6">
        <v>99</v>
      </c>
      <c r="P6124" s="6"/>
      <c r="Q6124" s="6" t="s">
        <v>7733</v>
      </c>
      <c r="R6124" s="6" t="s">
        <v>7734</v>
      </c>
      <c r="S6124" s="6"/>
      <c r="T6124" s="6" t="s">
        <v>3808</v>
      </c>
      <c r="U6124">
        <f t="shared" si="95"/>
        <v>5</v>
      </c>
    </row>
    <row r="6125" spans="1:21" x14ac:dyDescent="0.2">
      <c r="A6125" s="6" t="s">
        <v>14889</v>
      </c>
      <c r="B6125" s="6" t="s">
        <v>14887</v>
      </c>
      <c r="C6125" s="6">
        <v>3547030</v>
      </c>
      <c r="D6125" s="6" t="s">
        <v>6839</v>
      </c>
      <c r="E6125" s="6" t="s">
        <v>14896</v>
      </c>
      <c r="F6125" s="6" t="s">
        <v>6402</v>
      </c>
      <c r="G6125" s="6">
        <v>1240</v>
      </c>
      <c r="H6125" s="6">
        <v>10386</v>
      </c>
      <c r="I6125" s="6">
        <v>0</v>
      </c>
      <c r="J6125" s="6">
        <v>1</v>
      </c>
      <c r="K6125" s="6">
        <v>0</v>
      </c>
      <c r="L6125" s="6"/>
      <c r="M6125" s="6">
        <v>2022</v>
      </c>
      <c r="N6125" s="6" t="s">
        <v>7745</v>
      </c>
      <c r="O6125" s="6">
        <v>99</v>
      </c>
      <c r="P6125" s="6"/>
      <c r="Q6125" s="6" t="s">
        <v>7733</v>
      </c>
      <c r="R6125" s="6" t="s">
        <v>7734</v>
      </c>
      <c r="S6125" s="6"/>
      <c r="T6125" s="6" t="s">
        <v>3807</v>
      </c>
      <c r="U6125">
        <f t="shared" si="95"/>
        <v>4</v>
      </c>
    </row>
    <row r="6126" spans="1:21" x14ac:dyDescent="0.2">
      <c r="A6126" s="6" t="s">
        <v>14889</v>
      </c>
      <c r="B6126" s="6" t="s">
        <v>14887</v>
      </c>
      <c r="C6126" s="6">
        <v>3547030</v>
      </c>
      <c r="D6126" s="6" t="s">
        <v>7447</v>
      </c>
      <c r="E6126" s="6" t="s">
        <v>14897</v>
      </c>
      <c r="F6126" s="6" t="s">
        <v>6402</v>
      </c>
      <c r="G6126" s="6">
        <v>1044</v>
      </c>
      <c r="H6126" s="6">
        <v>10386</v>
      </c>
      <c r="I6126" s="6">
        <v>1</v>
      </c>
      <c r="J6126" s="6">
        <v>0</v>
      </c>
      <c r="K6126" s="6">
        <v>0</v>
      </c>
      <c r="L6126" s="6"/>
      <c r="M6126" s="6">
        <v>2022</v>
      </c>
      <c r="N6126" s="6" t="s">
        <v>7745</v>
      </c>
      <c r="O6126" s="6">
        <v>99</v>
      </c>
      <c r="P6126" s="6"/>
      <c r="Q6126" s="6" t="s">
        <v>7733</v>
      </c>
      <c r="R6126" s="6" t="s">
        <v>7734</v>
      </c>
      <c r="S6126" s="6"/>
      <c r="T6126" s="6" t="s">
        <v>3814</v>
      </c>
      <c r="U6126">
        <f t="shared" si="95"/>
        <v>3</v>
      </c>
    </row>
    <row r="6127" spans="1:21" x14ac:dyDescent="0.2">
      <c r="A6127" s="6" t="s">
        <v>14889</v>
      </c>
      <c r="B6127" s="6" t="s">
        <v>14887</v>
      </c>
      <c r="C6127" s="6">
        <v>3547030</v>
      </c>
      <c r="D6127" s="6" t="s">
        <v>6425</v>
      </c>
      <c r="E6127" s="6" t="s">
        <v>14898</v>
      </c>
      <c r="F6127" s="6" t="s">
        <v>6402</v>
      </c>
      <c r="G6127" s="6">
        <v>1513</v>
      </c>
      <c r="H6127" s="6">
        <v>10386</v>
      </c>
      <c r="I6127" s="6">
        <v>1</v>
      </c>
      <c r="J6127" s="6">
        <v>1</v>
      </c>
      <c r="K6127" s="6">
        <v>0</v>
      </c>
      <c r="L6127" s="6"/>
      <c r="M6127" s="6">
        <v>2022</v>
      </c>
      <c r="N6127" s="6" t="s">
        <v>7745</v>
      </c>
      <c r="O6127" s="6">
        <v>99</v>
      </c>
      <c r="P6127" s="6"/>
      <c r="Q6127" s="6" t="s">
        <v>7733</v>
      </c>
      <c r="R6127" s="6" t="s">
        <v>7734</v>
      </c>
      <c r="S6127" s="6"/>
      <c r="T6127" s="6" t="s">
        <v>3806</v>
      </c>
      <c r="U6127">
        <f t="shared" si="95"/>
        <v>2</v>
      </c>
    </row>
    <row r="6128" spans="1:21" x14ac:dyDescent="0.2">
      <c r="A6128" s="6" t="s">
        <v>14889</v>
      </c>
      <c r="B6128" s="6" t="s">
        <v>14887</v>
      </c>
      <c r="C6128" s="6">
        <v>3547030</v>
      </c>
      <c r="D6128" s="6" t="s">
        <v>9442</v>
      </c>
      <c r="E6128" s="6" t="s">
        <v>14899</v>
      </c>
      <c r="F6128" s="6" t="s">
        <v>6402</v>
      </c>
      <c r="G6128" s="6">
        <v>654</v>
      </c>
      <c r="H6128" s="6">
        <v>10386</v>
      </c>
      <c r="I6128" s="6">
        <v>0</v>
      </c>
      <c r="J6128" s="6">
        <v>0</v>
      </c>
      <c r="K6128" s="6">
        <v>0</v>
      </c>
      <c r="L6128" s="6"/>
      <c r="M6128" s="6">
        <v>2022</v>
      </c>
      <c r="N6128" s="6" t="s">
        <v>7745</v>
      </c>
      <c r="O6128" s="6">
        <v>99</v>
      </c>
      <c r="P6128" s="6"/>
      <c r="Q6128" s="6" t="s">
        <v>7733</v>
      </c>
      <c r="R6128" s="6" t="s">
        <v>7734</v>
      </c>
      <c r="S6128" s="6"/>
      <c r="T6128" s="6" t="s">
        <v>3815</v>
      </c>
      <c r="U6128">
        <f t="shared" si="95"/>
        <v>1</v>
      </c>
    </row>
    <row r="6129" spans="1:21" x14ac:dyDescent="0.2">
      <c r="A6129" s="6" t="s">
        <v>14900</v>
      </c>
      <c r="B6129" s="6" t="s">
        <v>14901</v>
      </c>
      <c r="C6129" s="6">
        <v>3512046</v>
      </c>
      <c r="D6129" s="6" t="s">
        <v>6821</v>
      </c>
      <c r="E6129" s="6" t="s">
        <v>14902</v>
      </c>
      <c r="F6129" s="6" t="s">
        <v>6402</v>
      </c>
      <c r="G6129" s="6">
        <v>659</v>
      </c>
      <c r="H6129" s="6">
        <v>1756</v>
      </c>
      <c r="I6129" s="6">
        <v>0</v>
      </c>
      <c r="J6129" s="6">
        <v>0</v>
      </c>
      <c r="K6129" s="6">
        <v>0</v>
      </c>
      <c r="L6129" s="6"/>
      <c r="M6129" s="6">
        <v>2022</v>
      </c>
      <c r="N6129" s="6" t="s">
        <v>7732</v>
      </c>
      <c r="O6129" s="6">
        <v>99</v>
      </c>
      <c r="P6129" s="6"/>
      <c r="Q6129" s="6" t="s">
        <v>7733</v>
      </c>
      <c r="R6129" s="6" t="s">
        <v>7734</v>
      </c>
      <c r="S6129" s="6"/>
      <c r="T6129" s="6" t="s">
        <v>948</v>
      </c>
      <c r="U6129">
        <f t="shared" si="95"/>
        <v>2</v>
      </c>
    </row>
    <row r="6130" spans="1:21" x14ac:dyDescent="0.2">
      <c r="A6130" s="6" t="s">
        <v>14900</v>
      </c>
      <c r="B6130" s="6" t="s">
        <v>14901</v>
      </c>
      <c r="C6130" s="6">
        <v>3512046</v>
      </c>
      <c r="D6130" s="6" t="s">
        <v>8654</v>
      </c>
      <c r="E6130" s="6" t="s">
        <v>9546</v>
      </c>
      <c r="F6130" s="6" t="s">
        <v>6402</v>
      </c>
      <c r="G6130" s="6">
        <v>1097</v>
      </c>
      <c r="H6130" s="6">
        <v>1756</v>
      </c>
      <c r="I6130" s="6">
        <v>1</v>
      </c>
      <c r="J6130" s="6">
        <v>1</v>
      </c>
      <c r="K6130" s="6">
        <v>0</v>
      </c>
      <c r="L6130" s="6"/>
      <c r="M6130" s="6">
        <v>2022</v>
      </c>
      <c r="N6130" s="6" t="s">
        <v>7732</v>
      </c>
      <c r="O6130" s="6">
        <v>99</v>
      </c>
      <c r="P6130" s="6"/>
      <c r="Q6130" s="6" t="s">
        <v>7733</v>
      </c>
      <c r="R6130" s="6" t="s">
        <v>7734</v>
      </c>
      <c r="S6130" s="6"/>
      <c r="T6130" s="6" t="s">
        <v>947</v>
      </c>
      <c r="U6130">
        <f t="shared" si="95"/>
        <v>1</v>
      </c>
    </row>
    <row r="6131" spans="1:21" x14ac:dyDescent="0.2">
      <c r="A6131" s="6" t="s">
        <v>14903</v>
      </c>
      <c r="B6131" s="6" t="s">
        <v>14901</v>
      </c>
      <c r="C6131" s="6">
        <v>3512046</v>
      </c>
      <c r="D6131" s="6" t="s">
        <v>6503</v>
      </c>
      <c r="E6131" s="6" t="s">
        <v>14904</v>
      </c>
      <c r="F6131" s="6" t="s">
        <v>6402</v>
      </c>
      <c r="G6131" s="6">
        <v>610</v>
      </c>
      <c r="H6131" s="6">
        <v>1751</v>
      </c>
      <c r="I6131" s="6">
        <v>0</v>
      </c>
      <c r="J6131" s="6">
        <v>0</v>
      </c>
      <c r="K6131" s="6">
        <v>0</v>
      </c>
      <c r="L6131" s="6"/>
      <c r="M6131" s="6">
        <v>2022</v>
      </c>
      <c r="N6131" s="6" t="s">
        <v>7770</v>
      </c>
      <c r="O6131" s="6">
        <v>99</v>
      </c>
      <c r="P6131" s="6"/>
      <c r="Q6131" s="6" t="s">
        <v>7733</v>
      </c>
      <c r="R6131" s="6" t="s">
        <v>7734</v>
      </c>
      <c r="S6131" s="6"/>
      <c r="T6131" s="6" t="s">
        <v>3908</v>
      </c>
      <c r="U6131">
        <f t="shared" si="95"/>
        <v>2</v>
      </c>
    </row>
    <row r="6132" spans="1:21" x14ac:dyDescent="0.2">
      <c r="A6132" s="6" t="s">
        <v>14903</v>
      </c>
      <c r="B6132" s="6" t="s">
        <v>14901</v>
      </c>
      <c r="C6132" s="6">
        <v>3512046</v>
      </c>
      <c r="D6132" s="6" t="s">
        <v>6459</v>
      </c>
      <c r="E6132" s="6" t="s">
        <v>6748</v>
      </c>
      <c r="F6132" s="6" t="s">
        <v>6402</v>
      </c>
      <c r="G6132" s="6">
        <v>1141</v>
      </c>
      <c r="H6132" s="6">
        <v>1751</v>
      </c>
      <c r="I6132" s="6">
        <v>1</v>
      </c>
      <c r="J6132" s="6">
        <v>1</v>
      </c>
      <c r="K6132" s="6">
        <v>0</v>
      </c>
      <c r="L6132" s="6"/>
      <c r="M6132" s="6">
        <v>2022</v>
      </c>
      <c r="N6132" s="6" t="s">
        <v>7770</v>
      </c>
      <c r="O6132" s="6">
        <v>99</v>
      </c>
      <c r="P6132" s="6"/>
      <c r="Q6132" s="6" t="s">
        <v>7733</v>
      </c>
      <c r="R6132" s="6" t="s">
        <v>7734</v>
      </c>
      <c r="S6132" s="6"/>
      <c r="T6132" s="6" t="s">
        <v>3907</v>
      </c>
      <c r="U6132">
        <f t="shared" si="95"/>
        <v>1</v>
      </c>
    </row>
    <row r="6133" spans="1:21" x14ac:dyDescent="0.2">
      <c r="A6133" s="6" t="s">
        <v>14905</v>
      </c>
      <c r="B6133" s="6" t="s">
        <v>14901</v>
      </c>
      <c r="C6133" s="6">
        <v>3512046</v>
      </c>
      <c r="D6133" s="6" t="s">
        <v>6490</v>
      </c>
      <c r="E6133" s="6" t="s">
        <v>14906</v>
      </c>
      <c r="F6133" s="6" t="s">
        <v>6402</v>
      </c>
      <c r="G6133" s="6">
        <v>483</v>
      </c>
      <c r="H6133" s="6">
        <v>4856</v>
      </c>
      <c r="I6133" s="6">
        <v>0</v>
      </c>
      <c r="J6133" s="6">
        <v>0</v>
      </c>
      <c r="K6133" s="6">
        <v>0</v>
      </c>
      <c r="L6133" s="6"/>
      <c r="M6133" s="6">
        <v>2022</v>
      </c>
      <c r="N6133" s="6" t="s">
        <v>7773</v>
      </c>
      <c r="O6133" s="6">
        <v>99</v>
      </c>
      <c r="P6133" s="6"/>
      <c r="Q6133" s="6" t="s">
        <v>7733</v>
      </c>
      <c r="R6133" s="6" t="s">
        <v>7734</v>
      </c>
      <c r="S6133" s="6"/>
      <c r="T6133" s="6" t="s">
        <v>3909</v>
      </c>
      <c r="U6133">
        <f t="shared" si="95"/>
        <v>8</v>
      </c>
    </row>
    <row r="6134" spans="1:21" x14ac:dyDescent="0.2">
      <c r="A6134" s="6" t="s">
        <v>14905</v>
      </c>
      <c r="B6134" s="6" t="s">
        <v>14901</v>
      </c>
      <c r="C6134" s="6">
        <v>3512046</v>
      </c>
      <c r="D6134" s="6" t="s">
        <v>6537</v>
      </c>
      <c r="E6134" s="6" t="s">
        <v>14907</v>
      </c>
      <c r="F6134" s="6" t="s">
        <v>6402</v>
      </c>
      <c r="G6134" s="6">
        <v>839</v>
      </c>
      <c r="H6134" s="6">
        <v>4856</v>
      </c>
      <c r="I6134" s="6">
        <v>0</v>
      </c>
      <c r="J6134" s="6">
        <v>1</v>
      </c>
      <c r="K6134" s="6">
        <v>0</v>
      </c>
      <c r="L6134" s="6"/>
      <c r="M6134" s="6">
        <v>2022</v>
      </c>
      <c r="N6134" s="6" t="s">
        <v>7773</v>
      </c>
      <c r="O6134" s="6">
        <v>99</v>
      </c>
      <c r="P6134" s="6"/>
      <c r="Q6134" s="6" t="s">
        <v>7733</v>
      </c>
      <c r="R6134" s="6" t="s">
        <v>7734</v>
      </c>
      <c r="S6134" s="6"/>
      <c r="T6134" s="6" t="s">
        <v>3906</v>
      </c>
      <c r="U6134">
        <f t="shared" si="95"/>
        <v>7</v>
      </c>
    </row>
    <row r="6135" spans="1:21" x14ac:dyDescent="0.2">
      <c r="A6135" s="6" t="s">
        <v>14905</v>
      </c>
      <c r="B6135" s="6" t="s">
        <v>14901</v>
      </c>
      <c r="C6135" s="6">
        <v>3512046</v>
      </c>
      <c r="D6135" s="6" t="s">
        <v>6547</v>
      </c>
      <c r="E6135" s="6" t="s">
        <v>14302</v>
      </c>
      <c r="F6135" s="6" t="s">
        <v>6402</v>
      </c>
      <c r="G6135" s="6">
        <v>496</v>
      </c>
      <c r="H6135" s="6">
        <v>4856</v>
      </c>
      <c r="I6135" s="6">
        <v>1</v>
      </c>
      <c r="J6135" s="6">
        <v>0</v>
      </c>
      <c r="K6135" s="6">
        <v>0</v>
      </c>
      <c r="L6135" s="6"/>
      <c r="M6135" s="6">
        <v>2022</v>
      </c>
      <c r="N6135" s="6" t="s">
        <v>7773</v>
      </c>
      <c r="O6135" s="6">
        <v>99</v>
      </c>
      <c r="P6135" s="6"/>
      <c r="Q6135" s="6" t="s">
        <v>7733</v>
      </c>
      <c r="R6135" s="6" t="s">
        <v>7734</v>
      </c>
      <c r="S6135" s="6"/>
      <c r="T6135" s="6" t="s">
        <v>3910</v>
      </c>
      <c r="U6135">
        <f t="shared" si="95"/>
        <v>6</v>
      </c>
    </row>
    <row r="6136" spans="1:21" x14ac:dyDescent="0.2">
      <c r="A6136" s="6" t="s">
        <v>14905</v>
      </c>
      <c r="B6136" s="6" t="s">
        <v>14901</v>
      </c>
      <c r="C6136" s="6">
        <v>3512046</v>
      </c>
      <c r="D6136" s="6" t="s">
        <v>6503</v>
      </c>
      <c r="E6136" s="6" t="s">
        <v>14908</v>
      </c>
      <c r="F6136" s="6" t="s">
        <v>6402</v>
      </c>
      <c r="G6136" s="6">
        <v>661</v>
      </c>
      <c r="H6136" s="6">
        <v>4856</v>
      </c>
      <c r="I6136" s="6">
        <v>1</v>
      </c>
      <c r="J6136" s="6">
        <v>1</v>
      </c>
      <c r="K6136" s="6">
        <v>0</v>
      </c>
      <c r="L6136" s="6"/>
      <c r="M6136" s="6">
        <v>2022</v>
      </c>
      <c r="N6136" s="6" t="s">
        <v>7773</v>
      </c>
      <c r="O6136" s="6">
        <v>99</v>
      </c>
      <c r="P6136" s="6"/>
      <c r="Q6136" s="6" t="s">
        <v>7733</v>
      </c>
      <c r="R6136" s="6" t="s">
        <v>7734</v>
      </c>
      <c r="S6136" s="6"/>
      <c r="T6136" s="6" t="s">
        <v>3905</v>
      </c>
      <c r="U6136">
        <f t="shared" si="95"/>
        <v>5</v>
      </c>
    </row>
    <row r="6137" spans="1:21" x14ac:dyDescent="0.2">
      <c r="A6137" s="6" t="s">
        <v>14905</v>
      </c>
      <c r="B6137" s="6" t="s">
        <v>14901</v>
      </c>
      <c r="C6137" s="6">
        <v>3512046</v>
      </c>
      <c r="D6137" s="6" t="s">
        <v>10937</v>
      </c>
      <c r="E6137" s="6" t="s">
        <v>6508</v>
      </c>
      <c r="F6137" s="6" t="s">
        <v>6402</v>
      </c>
      <c r="G6137" s="6">
        <v>598</v>
      </c>
      <c r="H6137" s="6">
        <v>4856</v>
      </c>
      <c r="I6137" s="6">
        <v>1</v>
      </c>
      <c r="J6137" s="6">
        <v>0</v>
      </c>
      <c r="K6137" s="6">
        <v>0</v>
      </c>
      <c r="L6137" s="6"/>
      <c r="M6137" s="6">
        <v>2022</v>
      </c>
      <c r="N6137" s="6" t="s">
        <v>7773</v>
      </c>
      <c r="O6137" s="6">
        <v>99</v>
      </c>
      <c r="P6137" s="6"/>
      <c r="Q6137" s="6" t="s">
        <v>7733</v>
      </c>
      <c r="R6137" s="6" t="s">
        <v>7734</v>
      </c>
      <c r="S6137" s="6"/>
      <c r="T6137" s="6" t="s">
        <v>3911</v>
      </c>
      <c r="U6137">
        <f t="shared" si="95"/>
        <v>4</v>
      </c>
    </row>
    <row r="6138" spans="1:21" x14ac:dyDescent="0.2">
      <c r="A6138" s="6" t="s">
        <v>14905</v>
      </c>
      <c r="B6138" s="6" t="s">
        <v>14901</v>
      </c>
      <c r="C6138" s="6">
        <v>3512046</v>
      </c>
      <c r="D6138" s="6" t="s">
        <v>6419</v>
      </c>
      <c r="E6138" s="6" t="s">
        <v>14909</v>
      </c>
      <c r="F6138" s="6" t="s">
        <v>6402</v>
      </c>
      <c r="G6138" s="6">
        <v>604</v>
      </c>
      <c r="H6138" s="6">
        <v>4856</v>
      </c>
      <c r="I6138" s="6">
        <v>0</v>
      </c>
      <c r="J6138" s="6">
        <v>0</v>
      </c>
      <c r="K6138" s="6">
        <v>0</v>
      </c>
      <c r="L6138" s="6"/>
      <c r="M6138" s="6">
        <v>2022</v>
      </c>
      <c r="N6138" s="6" t="s">
        <v>7773</v>
      </c>
      <c r="O6138" s="6">
        <v>99</v>
      </c>
      <c r="P6138" s="6"/>
      <c r="Q6138" s="6" t="s">
        <v>7733</v>
      </c>
      <c r="R6138" s="6" t="s">
        <v>7734</v>
      </c>
      <c r="S6138" s="6"/>
      <c r="T6138" s="6" t="s">
        <v>3912</v>
      </c>
      <c r="U6138">
        <f t="shared" si="95"/>
        <v>3</v>
      </c>
    </row>
    <row r="6139" spans="1:21" x14ac:dyDescent="0.2">
      <c r="A6139" s="6" t="s">
        <v>14905</v>
      </c>
      <c r="B6139" s="6" t="s">
        <v>14901</v>
      </c>
      <c r="C6139" s="6">
        <v>3512046</v>
      </c>
      <c r="D6139" s="6" t="s">
        <v>14910</v>
      </c>
      <c r="E6139" s="6" t="s">
        <v>13613</v>
      </c>
      <c r="F6139" s="6" t="s">
        <v>6402</v>
      </c>
      <c r="G6139" s="6">
        <v>241</v>
      </c>
      <c r="H6139" s="6">
        <v>4856</v>
      </c>
      <c r="I6139" s="6">
        <v>0</v>
      </c>
      <c r="J6139" s="6">
        <v>0</v>
      </c>
      <c r="K6139" s="6">
        <v>0</v>
      </c>
      <c r="L6139" s="6"/>
      <c r="M6139" s="6">
        <v>2022</v>
      </c>
      <c r="N6139" s="6" t="s">
        <v>7773</v>
      </c>
      <c r="O6139" s="6">
        <v>99</v>
      </c>
      <c r="P6139" s="6"/>
      <c r="Q6139" s="6" t="s">
        <v>7733</v>
      </c>
      <c r="R6139" s="6" t="s">
        <v>7734</v>
      </c>
      <c r="S6139" s="6"/>
      <c r="T6139" s="6" t="s">
        <v>3913</v>
      </c>
      <c r="U6139">
        <f t="shared" si="95"/>
        <v>2</v>
      </c>
    </row>
    <row r="6140" spans="1:21" x14ac:dyDescent="0.2">
      <c r="A6140" s="6" t="s">
        <v>14905</v>
      </c>
      <c r="B6140" s="6" t="s">
        <v>14901</v>
      </c>
      <c r="C6140" s="6">
        <v>3512046</v>
      </c>
      <c r="D6140" s="6" t="s">
        <v>6905</v>
      </c>
      <c r="E6140" s="6" t="s">
        <v>13144</v>
      </c>
      <c r="F6140" s="6" t="s">
        <v>6402</v>
      </c>
      <c r="G6140" s="6">
        <v>934</v>
      </c>
      <c r="H6140" s="6">
        <v>4856</v>
      </c>
      <c r="I6140" s="6">
        <v>0</v>
      </c>
      <c r="J6140" s="6">
        <v>1</v>
      </c>
      <c r="K6140" s="6">
        <v>0</v>
      </c>
      <c r="L6140" s="6"/>
      <c r="M6140" s="6">
        <v>2022</v>
      </c>
      <c r="N6140" s="6" t="s">
        <v>7773</v>
      </c>
      <c r="O6140" s="6">
        <v>99</v>
      </c>
      <c r="P6140" s="6"/>
      <c r="Q6140" s="6" t="s">
        <v>7733</v>
      </c>
      <c r="R6140" s="6" t="s">
        <v>7734</v>
      </c>
      <c r="S6140" s="6"/>
      <c r="T6140" s="6" t="s">
        <v>3904</v>
      </c>
      <c r="U6140">
        <f t="shared" si="95"/>
        <v>1</v>
      </c>
    </row>
    <row r="6141" spans="1:21" x14ac:dyDescent="0.2">
      <c r="A6141" s="6" t="s">
        <v>14911</v>
      </c>
      <c r="B6141" s="6" t="s">
        <v>14912</v>
      </c>
      <c r="C6141" s="6">
        <v>3546015</v>
      </c>
      <c r="D6141" s="6" t="s">
        <v>6527</v>
      </c>
      <c r="E6141" s="6" t="s">
        <v>8666</v>
      </c>
      <c r="F6141" s="6" t="s">
        <v>6402</v>
      </c>
      <c r="G6141" s="6">
        <v>0</v>
      </c>
      <c r="H6141" s="6"/>
      <c r="I6141" s="6">
        <v>0</v>
      </c>
      <c r="J6141" s="6">
        <v>1</v>
      </c>
      <c r="K6141" s="6">
        <v>1</v>
      </c>
      <c r="L6141" s="6"/>
      <c r="M6141" s="6">
        <v>2022</v>
      </c>
      <c r="N6141" s="6" t="s">
        <v>7732</v>
      </c>
      <c r="O6141" s="6">
        <v>99</v>
      </c>
      <c r="P6141" s="6"/>
      <c r="Q6141" s="6" t="s">
        <v>7733</v>
      </c>
      <c r="R6141" s="6" t="s">
        <v>7734</v>
      </c>
      <c r="S6141" s="6"/>
      <c r="T6141" s="6" t="s">
        <v>985</v>
      </c>
      <c r="U6141">
        <f t="shared" si="95"/>
        <v>1</v>
      </c>
    </row>
    <row r="6142" spans="1:21" x14ac:dyDescent="0.2">
      <c r="A6142" s="6" t="s">
        <v>14913</v>
      </c>
      <c r="B6142" s="6" t="s">
        <v>14912</v>
      </c>
      <c r="C6142" s="6">
        <v>3546015</v>
      </c>
      <c r="D6142" s="6" t="s">
        <v>6794</v>
      </c>
      <c r="E6142" s="6" t="s">
        <v>11466</v>
      </c>
      <c r="F6142" s="6" t="s">
        <v>6402</v>
      </c>
      <c r="G6142" s="6">
        <v>0</v>
      </c>
      <c r="H6142" s="6"/>
      <c r="I6142" s="6">
        <v>1</v>
      </c>
      <c r="J6142" s="6">
        <v>1</v>
      </c>
      <c r="K6142" s="6">
        <v>1</v>
      </c>
      <c r="L6142" s="6"/>
      <c r="M6142" s="6">
        <v>2022</v>
      </c>
      <c r="N6142" s="6" t="s">
        <v>7770</v>
      </c>
      <c r="O6142" s="6">
        <v>99</v>
      </c>
      <c r="P6142" s="6"/>
      <c r="Q6142" s="6" t="s">
        <v>7733</v>
      </c>
      <c r="R6142" s="6" t="s">
        <v>7734</v>
      </c>
      <c r="S6142" s="6"/>
      <c r="T6142" s="6" t="s">
        <v>4076</v>
      </c>
      <c r="U6142">
        <f t="shared" si="95"/>
        <v>1</v>
      </c>
    </row>
    <row r="6143" spans="1:21" x14ac:dyDescent="0.2">
      <c r="A6143" s="6" t="s">
        <v>14914</v>
      </c>
      <c r="B6143" s="6" t="s">
        <v>14912</v>
      </c>
      <c r="C6143" s="6">
        <v>3546015</v>
      </c>
      <c r="D6143" s="6" t="s">
        <v>7272</v>
      </c>
      <c r="E6143" s="6" t="s">
        <v>14915</v>
      </c>
      <c r="F6143" s="6" t="s">
        <v>6402</v>
      </c>
      <c r="G6143" s="6">
        <v>1843</v>
      </c>
      <c r="H6143" s="6">
        <v>2875</v>
      </c>
      <c r="I6143" s="6">
        <v>0</v>
      </c>
      <c r="J6143" s="6">
        <v>1</v>
      </c>
      <c r="K6143" s="6">
        <v>0</v>
      </c>
      <c r="L6143" s="6"/>
      <c r="M6143" s="6">
        <v>2022</v>
      </c>
      <c r="N6143" s="6" t="s">
        <v>7773</v>
      </c>
      <c r="O6143" s="6">
        <v>99</v>
      </c>
      <c r="P6143" s="6"/>
      <c r="Q6143" s="6" t="s">
        <v>7733</v>
      </c>
      <c r="R6143" s="6" t="s">
        <v>7734</v>
      </c>
      <c r="S6143" s="6"/>
      <c r="T6143" s="6" t="s">
        <v>4075</v>
      </c>
      <c r="U6143">
        <f t="shared" si="95"/>
        <v>2</v>
      </c>
    </row>
    <row r="6144" spans="1:21" x14ac:dyDescent="0.2">
      <c r="A6144" s="6" t="s">
        <v>14914</v>
      </c>
      <c r="B6144" s="6" t="s">
        <v>14912</v>
      </c>
      <c r="C6144" s="6">
        <v>3546015</v>
      </c>
      <c r="D6144" s="6" t="s">
        <v>6714</v>
      </c>
      <c r="E6144" s="6" t="s">
        <v>14916</v>
      </c>
      <c r="F6144" s="6" t="s">
        <v>6402</v>
      </c>
      <c r="G6144" s="6">
        <v>1032</v>
      </c>
      <c r="H6144" s="6">
        <v>2875</v>
      </c>
      <c r="I6144" s="6">
        <v>0</v>
      </c>
      <c r="J6144" s="6">
        <v>0</v>
      </c>
      <c r="K6144" s="6">
        <v>0</v>
      </c>
      <c r="L6144" s="6"/>
      <c r="M6144" s="6">
        <v>2022</v>
      </c>
      <c r="N6144" s="6" t="s">
        <v>7773</v>
      </c>
      <c r="O6144" s="6">
        <v>99</v>
      </c>
      <c r="P6144" s="6"/>
      <c r="Q6144" s="6" t="s">
        <v>7733</v>
      </c>
      <c r="R6144" s="6" t="s">
        <v>7734</v>
      </c>
      <c r="S6144" s="6"/>
      <c r="T6144" s="6" t="s">
        <v>4077</v>
      </c>
      <c r="U6144">
        <f t="shared" si="95"/>
        <v>1</v>
      </c>
    </row>
    <row r="6145" spans="1:21" x14ac:dyDescent="0.2">
      <c r="A6145" s="6" t="s">
        <v>14917</v>
      </c>
      <c r="B6145" s="6" t="s">
        <v>14912</v>
      </c>
      <c r="C6145" s="6">
        <v>3546015</v>
      </c>
      <c r="D6145" s="6" t="s">
        <v>7459</v>
      </c>
      <c r="E6145" s="6" t="s">
        <v>7113</v>
      </c>
      <c r="F6145" s="6" t="s">
        <v>6402</v>
      </c>
      <c r="G6145" s="6">
        <v>1238</v>
      </c>
      <c r="H6145" s="6">
        <v>3202</v>
      </c>
      <c r="I6145" s="6">
        <v>0</v>
      </c>
      <c r="J6145" s="6">
        <v>1</v>
      </c>
      <c r="K6145" s="6">
        <v>0</v>
      </c>
      <c r="L6145" s="6"/>
      <c r="M6145" s="6">
        <v>2022</v>
      </c>
      <c r="N6145" s="6" t="s">
        <v>7745</v>
      </c>
      <c r="O6145" s="6">
        <v>1</v>
      </c>
      <c r="P6145" s="6"/>
      <c r="Q6145" s="6" t="s">
        <v>7733</v>
      </c>
      <c r="R6145" s="6" t="s">
        <v>7734</v>
      </c>
      <c r="S6145" s="6"/>
      <c r="T6145" s="6" t="s">
        <v>4074</v>
      </c>
      <c r="U6145">
        <f t="shared" si="95"/>
        <v>4</v>
      </c>
    </row>
    <row r="6146" spans="1:21" x14ac:dyDescent="0.2">
      <c r="A6146" s="6" t="s">
        <v>14917</v>
      </c>
      <c r="B6146" s="6" t="s">
        <v>14912</v>
      </c>
      <c r="C6146" s="6">
        <v>3546015</v>
      </c>
      <c r="D6146" s="6" t="s">
        <v>6875</v>
      </c>
      <c r="E6146" s="6" t="s">
        <v>14918</v>
      </c>
      <c r="F6146" s="6" t="s">
        <v>6402</v>
      </c>
      <c r="G6146" s="6">
        <v>736</v>
      </c>
      <c r="H6146" s="6">
        <v>3202</v>
      </c>
      <c r="I6146" s="6">
        <v>0</v>
      </c>
      <c r="J6146" s="6">
        <v>1</v>
      </c>
      <c r="K6146" s="6">
        <v>0</v>
      </c>
      <c r="L6146" s="6"/>
      <c r="M6146" s="6">
        <v>2022</v>
      </c>
      <c r="N6146" s="6" t="s">
        <v>7745</v>
      </c>
      <c r="O6146" s="6">
        <v>1</v>
      </c>
      <c r="P6146" s="6"/>
      <c r="Q6146" s="6" t="s">
        <v>7733</v>
      </c>
      <c r="R6146" s="6" t="s">
        <v>7734</v>
      </c>
      <c r="S6146" s="6"/>
      <c r="T6146" s="6" t="s">
        <v>4073</v>
      </c>
      <c r="U6146">
        <f t="shared" si="95"/>
        <v>3</v>
      </c>
    </row>
    <row r="6147" spans="1:21" x14ac:dyDescent="0.2">
      <c r="A6147" s="6" t="s">
        <v>14917</v>
      </c>
      <c r="B6147" s="6" t="s">
        <v>14912</v>
      </c>
      <c r="C6147" s="6">
        <v>3546015</v>
      </c>
      <c r="D6147" s="6" t="s">
        <v>6459</v>
      </c>
      <c r="E6147" s="6" t="s">
        <v>14919</v>
      </c>
      <c r="F6147" s="6" t="s">
        <v>6402</v>
      </c>
      <c r="G6147" s="6">
        <v>707</v>
      </c>
      <c r="H6147" s="6">
        <v>3202</v>
      </c>
      <c r="I6147" s="6">
        <v>0</v>
      </c>
      <c r="J6147" s="6">
        <v>0</v>
      </c>
      <c r="K6147" s="6">
        <v>0</v>
      </c>
      <c r="L6147" s="6"/>
      <c r="M6147" s="6">
        <v>2022</v>
      </c>
      <c r="N6147" s="6" t="s">
        <v>7745</v>
      </c>
      <c r="O6147" s="6">
        <v>1</v>
      </c>
      <c r="P6147" s="6"/>
      <c r="Q6147" s="6" t="s">
        <v>7733</v>
      </c>
      <c r="R6147" s="6" t="s">
        <v>7734</v>
      </c>
      <c r="S6147" s="6"/>
      <c r="T6147" s="6" t="s">
        <v>4078</v>
      </c>
      <c r="U6147">
        <f t="shared" ref="U6147:U6210" si="96">COUNTIF(A6147:A12447,A6147)</f>
        <v>2</v>
      </c>
    </row>
    <row r="6148" spans="1:21" x14ac:dyDescent="0.2">
      <c r="A6148" s="6" t="s">
        <v>14917</v>
      </c>
      <c r="B6148" s="6" t="s">
        <v>14912</v>
      </c>
      <c r="C6148" s="6">
        <v>3546015</v>
      </c>
      <c r="D6148" s="6" t="s">
        <v>6591</v>
      </c>
      <c r="E6148" s="6" t="s">
        <v>7658</v>
      </c>
      <c r="F6148" s="6" t="s">
        <v>6402</v>
      </c>
      <c r="G6148" s="6">
        <v>521</v>
      </c>
      <c r="H6148" s="6">
        <v>3202</v>
      </c>
      <c r="I6148" s="6">
        <v>0</v>
      </c>
      <c r="J6148" s="6">
        <v>0</v>
      </c>
      <c r="K6148" s="6">
        <v>0</v>
      </c>
      <c r="L6148" s="6"/>
      <c r="M6148" s="6">
        <v>2022</v>
      </c>
      <c r="N6148" s="6" t="s">
        <v>7745</v>
      </c>
      <c r="O6148" s="6">
        <v>1</v>
      </c>
      <c r="P6148" s="6"/>
      <c r="Q6148" s="6" t="s">
        <v>7733</v>
      </c>
      <c r="R6148" s="6" t="s">
        <v>7734</v>
      </c>
      <c r="S6148" s="6"/>
      <c r="T6148" s="6" t="s">
        <v>4079</v>
      </c>
      <c r="U6148">
        <f t="shared" si="96"/>
        <v>1</v>
      </c>
    </row>
    <row r="6149" spans="1:21" x14ac:dyDescent="0.2">
      <c r="A6149" s="6" t="s">
        <v>14920</v>
      </c>
      <c r="B6149" s="6" t="s">
        <v>14912</v>
      </c>
      <c r="C6149" s="6">
        <v>3546015</v>
      </c>
      <c r="D6149" s="6" t="s">
        <v>7117</v>
      </c>
      <c r="E6149" s="6" t="s">
        <v>14921</v>
      </c>
      <c r="F6149" s="6" t="s">
        <v>6402</v>
      </c>
      <c r="G6149" s="6">
        <v>529</v>
      </c>
      <c r="H6149" s="6">
        <v>792</v>
      </c>
      <c r="I6149" s="6">
        <v>1</v>
      </c>
      <c r="J6149" s="6">
        <v>1</v>
      </c>
      <c r="K6149" s="6">
        <v>0</v>
      </c>
      <c r="L6149" s="6"/>
      <c r="M6149" s="6">
        <v>2022</v>
      </c>
      <c r="N6149" s="6" t="s">
        <v>7745</v>
      </c>
      <c r="O6149" s="6">
        <v>2</v>
      </c>
      <c r="P6149" s="6"/>
      <c r="Q6149" s="6" t="s">
        <v>7733</v>
      </c>
      <c r="R6149" s="6" t="s">
        <v>7734</v>
      </c>
      <c r="S6149" s="6"/>
      <c r="T6149" s="6" t="s">
        <v>4072</v>
      </c>
      <c r="U6149">
        <f t="shared" si="96"/>
        <v>2</v>
      </c>
    </row>
    <row r="6150" spans="1:21" x14ac:dyDescent="0.2">
      <c r="A6150" s="6" t="s">
        <v>14920</v>
      </c>
      <c r="B6150" s="6" t="s">
        <v>14912</v>
      </c>
      <c r="C6150" s="6">
        <v>3546015</v>
      </c>
      <c r="D6150" s="6" t="s">
        <v>6813</v>
      </c>
      <c r="E6150" s="6" t="s">
        <v>14922</v>
      </c>
      <c r="F6150" s="6" t="s">
        <v>6402</v>
      </c>
      <c r="G6150" s="6">
        <v>263</v>
      </c>
      <c r="H6150" s="6">
        <v>792</v>
      </c>
      <c r="I6150" s="6">
        <v>0</v>
      </c>
      <c r="J6150" s="6">
        <v>0</v>
      </c>
      <c r="K6150" s="6">
        <v>0</v>
      </c>
      <c r="L6150" s="6"/>
      <c r="M6150" s="6">
        <v>2022</v>
      </c>
      <c r="N6150" s="6" t="s">
        <v>7745</v>
      </c>
      <c r="O6150" s="6">
        <v>2</v>
      </c>
      <c r="P6150" s="6"/>
      <c r="Q6150" s="6" t="s">
        <v>7733</v>
      </c>
      <c r="R6150" s="6" t="s">
        <v>7734</v>
      </c>
      <c r="S6150" s="6"/>
      <c r="T6150" s="6" t="s">
        <v>4080</v>
      </c>
      <c r="U6150">
        <f t="shared" si="96"/>
        <v>1</v>
      </c>
    </row>
    <row r="6151" spans="1:21" x14ac:dyDescent="0.2">
      <c r="A6151" s="6" t="s">
        <v>14923</v>
      </c>
      <c r="B6151" s="6" t="s">
        <v>14912</v>
      </c>
      <c r="C6151" s="6">
        <v>3546015</v>
      </c>
      <c r="D6151" s="6" t="s">
        <v>6527</v>
      </c>
      <c r="E6151" s="6" t="s">
        <v>14924</v>
      </c>
      <c r="F6151" s="6" t="s">
        <v>6402</v>
      </c>
      <c r="G6151" s="6">
        <v>0</v>
      </c>
      <c r="H6151" s="6"/>
      <c r="I6151" s="6">
        <v>0</v>
      </c>
      <c r="J6151" s="6">
        <v>1</v>
      </c>
      <c r="K6151" s="6">
        <v>1</v>
      </c>
      <c r="L6151" s="6"/>
      <c r="M6151" s="6">
        <v>2022</v>
      </c>
      <c r="N6151" s="6" t="s">
        <v>7745</v>
      </c>
      <c r="O6151" s="6">
        <v>3</v>
      </c>
      <c r="P6151" s="6"/>
      <c r="Q6151" s="6" t="s">
        <v>7733</v>
      </c>
      <c r="R6151" s="6" t="s">
        <v>7734</v>
      </c>
      <c r="S6151" s="6"/>
      <c r="T6151" s="6" t="s">
        <v>4071</v>
      </c>
      <c r="U6151">
        <f t="shared" si="96"/>
        <v>1</v>
      </c>
    </row>
    <row r="6152" spans="1:21" x14ac:dyDescent="0.2">
      <c r="A6152" s="6" t="s">
        <v>14925</v>
      </c>
      <c r="B6152" s="6" t="s">
        <v>14926</v>
      </c>
      <c r="C6152" s="6">
        <v>3538040</v>
      </c>
      <c r="D6152" s="6" t="s">
        <v>6505</v>
      </c>
      <c r="E6152" s="6" t="s">
        <v>7006</v>
      </c>
      <c r="F6152" s="6" t="s">
        <v>6402</v>
      </c>
      <c r="G6152" s="6">
        <v>2922</v>
      </c>
      <c r="H6152" s="6">
        <v>4698</v>
      </c>
      <c r="I6152" s="6">
        <v>0</v>
      </c>
      <c r="J6152" s="6">
        <v>1</v>
      </c>
      <c r="K6152" s="6">
        <v>0</v>
      </c>
      <c r="L6152" s="6"/>
      <c r="M6152" s="6">
        <v>2022</v>
      </c>
      <c r="N6152" s="6" t="s">
        <v>7732</v>
      </c>
      <c r="O6152" s="6">
        <v>99</v>
      </c>
      <c r="P6152" s="6"/>
      <c r="Q6152" s="6" t="s">
        <v>7733</v>
      </c>
      <c r="R6152" s="6" t="s">
        <v>7734</v>
      </c>
      <c r="S6152" s="6"/>
      <c r="T6152" s="6" t="s">
        <v>896</v>
      </c>
      <c r="U6152">
        <f t="shared" si="96"/>
        <v>2</v>
      </c>
    </row>
    <row r="6153" spans="1:21" x14ac:dyDescent="0.2">
      <c r="A6153" s="6" t="s">
        <v>14925</v>
      </c>
      <c r="B6153" s="6" t="s">
        <v>14926</v>
      </c>
      <c r="C6153" s="6">
        <v>3538040</v>
      </c>
      <c r="D6153" s="6" t="s">
        <v>7106</v>
      </c>
      <c r="E6153" s="6" t="s">
        <v>6544</v>
      </c>
      <c r="F6153" s="6" t="s">
        <v>6402</v>
      </c>
      <c r="G6153" s="6">
        <v>1776</v>
      </c>
      <c r="H6153" s="6">
        <v>4698</v>
      </c>
      <c r="I6153" s="6">
        <v>0</v>
      </c>
      <c r="J6153" s="6">
        <v>0</v>
      </c>
      <c r="K6153" s="6">
        <v>0</v>
      </c>
      <c r="L6153" s="6"/>
      <c r="M6153" s="6">
        <v>2022</v>
      </c>
      <c r="N6153" s="6" t="s">
        <v>7732</v>
      </c>
      <c r="O6153" s="6">
        <v>99</v>
      </c>
      <c r="P6153" s="6"/>
      <c r="Q6153" s="6" t="s">
        <v>7733</v>
      </c>
      <c r="R6153" s="6" t="s">
        <v>7734</v>
      </c>
      <c r="S6153" s="6"/>
      <c r="T6153" s="6" t="s">
        <v>897</v>
      </c>
      <c r="U6153">
        <f t="shared" si="96"/>
        <v>1</v>
      </c>
    </row>
    <row r="6154" spans="1:21" x14ac:dyDescent="0.2">
      <c r="A6154" s="6" t="s">
        <v>14927</v>
      </c>
      <c r="B6154" s="6" t="s">
        <v>14926</v>
      </c>
      <c r="C6154" s="6">
        <v>3538040</v>
      </c>
      <c r="D6154" s="6" t="s">
        <v>6838</v>
      </c>
      <c r="E6154" s="6" t="s">
        <v>14928</v>
      </c>
      <c r="F6154" s="6" t="s">
        <v>6402</v>
      </c>
      <c r="G6154" s="6">
        <v>2343</v>
      </c>
      <c r="H6154" s="6">
        <v>4619</v>
      </c>
      <c r="I6154" s="6">
        <v>0</v>
      </c>
      <c r="J6154" s="6">
        <v>1</v>
      </c>
      <c r="K6154" s="6">
        <v>0</v>
      </c>
      <c r="L6154" s="6"/>
      <c r="M6154" s="6">
        <v>2022</v>
      </c>
      <c r="N6154" s="6" t="s">
        <v>7770</v>
      </c>
      <c r="O6154" s="6">
        <v>99</v>
      </c>
      <c r="P6154" s="6"/>
      <c r="Q6154" s="6" t="s">
        <v>7733</v>
      </c>
      <c r="R6154" s="6" t="s">
        <v>7734</v>
      </c>
      <c r="S6154" s="6"/>
      <c r="T6154" s="6" t="s">
        <v>3642</v>
      </c>
      <c r="U6154">
        <f t="shared" si="96"/>
        <v>3</v>
      </c>
    </row>
    <row r="6155" spans="1:21" x14ac:dyDescent="0.2">
      <c r="A6155" s="6" t="s">
        <v>14927</v>
      </c>
      <c r="B6155" s="6" t="s">
        <v>14926</v>
      </c>
      <c r="C6155" s="6">
        <v>3538040</v>
      </c>
      <c r="D6155" s="6" t="s">
        <v>14929</v>
      </c>
      <c r="E6155" s="6" t="s">
        <v>14930</v>
      </c>
      <c r="F6155" s="6" t="s">
        <v>6402</v>
      </c>
      <c r="G6155" s="6">
        <v>1464</v>
      </c>
      <c r="H6155" s="6">
        <v>4619</v>
      </c>
      <c r="I6155" s="6">
        <v>0</v>
      </c>
      <c r="J6155" s="6">
        <v>0</v>
      </c>
      <c r="K6155" s="6">
        <v>0</v>
      </c>
      <c r="L6155" s="6"/>
      <c r="M6155" s="6">
        <v>2022</v>
      </c>
      <c r="N6155" s="6" t="s">
        <v>7770</v>
      </c>
      <c r="O6155" s="6">
        <v>99</v>
      </c>
      <c r="P6155" s="6"/>
      <c r="Q6155" s="6" t="s">
        <v>7733</v>
      </c>
      <c r="R6155" s="6" t="s">
        <v>7734</v>
      </c>
      <c r="S6155" s="6"/>
      <c r="T6155" s="6" t="s">
        <v>3643</v>
      </c>
      <c r="U6155">
        <f t="shared" si="96"/>
        <v>2</v>
      </c>
    </row>
    <row r="6156" spans="1:21" x14ac:dyDescent="0.2">
      <c r="A6156" s="6" t="s">
        <v>14927</v>
      </c>
      <c r="B6156" s="6" t="s">
        <v>14926</v>
      </c>
      <c r="C6156" s="6">
        <v>3538040</v>
      </c>
      <c r="D6156" s="6" t="s">
        <v>6761</v>
      </c>
      <c r="E6156" s="6" t="s">
        <v>14931</v>
      </c>
      <c r="F6156" s="6" t="s">
        <v>6402</v>
      </c>
      <c r="G6156" s="6">
        <v>812</v>
      </c>
      <c r="H6156" s="6">
        <v>4619</v>
      </c>
      <c r="I6156" s="6">
        <v>0</v>
      </c>
      <c r="J6156" s="6">
        <v>0</v>
      </c>
      <c r="K6156" s="6">
        <v>0</v>
      </c>
      <c r="L6156" s="6"/>
      <c r="M6156" s="6">
        <v>2022</v>
      </c>
      <c r="N6156" s="6" t="s">
        <v>7770</v>
      </c>
      <c r="O6156" s="6">
        <v>99</v>
      </c>
      <c r="P6156" s="6"/>
      <c r="Q6156" s="6" t="s">
        <v>7733</v>
      </c>
      <c r="R6156" s="6" t="s">
        <v>7734</v>
      </c>
      <c r="S6156" s="6"/>
      <c r="T6156" s="6" t="s">
        <v>3644</v>
      </c>
      <c r="U6156">
        <f t="shared" si="96"/>
        <v>1</v>
      </c>
    </row>
    <row r="6157" spans="1:21" x14ac:dyDescent="0.2">
      <c r="A6157" s="6" t="s">
        <v>14932</v>
      </c>
      <c r="B6157" s="6" t="s">
        <v>14926</v>
      </c>
      <c r="C6157" s="6">
        <v>3538040</v>
      </c>
      <c r="D6157" s="6" t="s">
        <v>6577</v>
      </c>
      <c r="E6157" s="6" t="s">
        <v>6910</v>
      </c>
      <c r="F6157" s="6" t="s">
        <v>6402</v>
      </c>
      <c r="G6157" s="6">
        <v>548</v>
      </c>
      <c r="H6157" s="6">
        <v>863</v>
      </c>
      <c r="I6157" s="6">
        <v>0</v>
      </c>
      <c r="J6157" s="6">
        <v>1</v>
      </c>
      <c r="K6157" s="6">
        <v>0</v>
      </c>
      <c r="L6157" s="6"/>
      <c r="M6157" s="6">
        <v>2022</v>
      </c>
      <c r="N6157" s="6" t="s">
        <v>7745</v>
      </c>
      <c r="O6157" s="6">
        <v>1</v>
      </c>
      <c r="P6157" s="6"/>
      <c r="Q6157" s="6" t="s">
        <v>7733</v>
      </c>
      <c r="R6157" s="6" t="s">
        <v>7734</v>
      </c>
      <c r="S6157" s="6"/>
      <c r="T6157" s="6" t="s">
        <v>3641</v>
      </c>
      <c r="U6157">
        <f t="shared" si="96"/>
        <v>2</v>
      </c>
    </row>
    <row r="6158" spans="1:21" x14ac:dyDescent="0.2">
      <c r="A6158" s="6" t="s">
        <v>14932</v>
      </c>
      <c r="B6158" s="6" t="s">
        <v>14926</v>
      </c>
      <c r="C6158" s="6">
        <v>3538040</v>
      </c>
      <c r="D6158" s="6" t="s">
        <v>6903</v>
      </c>
      <c r="E6158" s="6" t="s">
        <v>14933</v>
      </c>
      <c r="F6158" s="6" t="s">
        <v>6402</v>
      </c>
      <c r="G6158" s="6">
        <v>315</v>
      </c>
      <c r="H6158" s="6">
        <v>863</v>
      </c>
      <c r="I6158" s="6">
        <v>0</v>
      </c>
      <c r="J6158" s="6">
        <v>0</v>
      </c>
      <c r="K6158" s="6">
        <v>0</v>
      </c>
      <c r="L6158" s="6"/>
      <c r="M6158" s="6">
        <v>2022</v>
      </c>
      <c r="N6158" s="6" t="s">
        <v>7745</v>
      </c>
      <c r="O6158" s="6">
        <v>1</v>
      </c>
      <c r="P6158" s="6"/>
      <c r="Q6158" s="6" t="s">
        <v>7733</v>
      </c>
      <c r="R6158" s="6" t="s">
        <v>7734</v>
      </c>
      <c r="S6158" s="6"/>
      <c r="T6158" s="6" t="s">
        <v>3645</v>
      </c>
      <c r="U6158">
        <f t="shared" si="96"/>
        <v>1</v>
      </c>
    </row>
    <row r="6159" spans="1:21" x14ac:dyDescent="0.2">
      <c r="A6159" s="6" t="s">
        <v>14934</v>
      </c>
      <c r="B6159" s="6" t="s">
        <v>14926</v>
      </c>
      <c r="C6159" s="6">
        <v>3538040</v>
      </c>
      <c r="D6159" s="6" t="s">
        <v>6425</v>
      </c>
      <c r="E6159" s="6" t="s">
        <v>6697</v>
      </c>
      <c r="F6159" s="6" t="s">
        <v>6402</v>
      </c>
      <c r="G6159" s="6">
        <v>158</v>
      </c>
      <c r="H6159" s="6">
        <v>756</v>
      </c>
      <c r="I6159" s="6">
        <v>0</v>
      </c>
      <c r="J6159" s="6">
        <v>0</v>
      </c>
      <c r="K6159" s="6">
        <v>0</v>
      </c>
      <c r="L6159" s="6"/>
      <c r="M6159" s="6">
        <v>2022</v>
      </c>
      <c r="N6159" s="6" t="s">
        <v>7745</v>
      </c>
      <c r="O6159" s="6">
        <v>2</v>
      </c>
      <c r="P6159" s="6"/>
      <c r="Q6159" s="6" t="s">
        <v>7733</v>
      </c>
      <c r="R6159" s="6" t="s">
        <v>7734</v>
      </c>
      <c r="S6159" s="6"/>
      <c r="T6159" s="6" t="s">
        <v>3646</v>
      </c>
      <c r="U6159">
        <f t="shared" si="96"/>
        <v>2</v>
      </c>
    </row>
    <row r="6160" spans="1:21" x14ac:dyDescent="0.2">
      <c r="A6160" s="6" t="s">
        <v>14934</v>
      </c>
      <c r="B6160" s="6" t="s">
        <v>14926</v>
      </c>
      <c r="C6160" s="6">
        <v>3538040</v>
      </c>
      <c r="D6160" s="6" t="s">
        <v>6406</v>
      </c>
      <c r="E6160" s="6" t="s">
        <v>6855</v>
      </c>
      <c r="F6160" s="6" t="s">
        <v>6402</v>
      </c>
      <c r="G6160" s="6">
        <v>598</v>
      </c>
      <c r="H6160" s="6">
        <v>756</v>
      </c>
      <c r="I6160" s="6">
        <v>1</v>
      </c>
      <c r="J6160" s="6">
        <v>1</v>
      </c>
      <c r="K6160" s="6">
        <v>0</v>
      </c>
      <c r="L6160" s="6"/>
      <c r="M6160" s="6">
        <v>2022</v>
      </c>
      <c r="N6160" s="6" t="s">
        <v>7745</v>
      </c>
      <c r="O6160" s="6">
        <v>2</v>
      </c>
      <c r="P6160" s="6"/>
      <c r="Q6160" s="6" t="s">
        <v>7733</v>
      </c>
      <c r="R6160" s="6" t="s">
        <v>7734</v>
      </c>
      <c r="S6160" s="6"/>
      <c r="T6160" s="6" t="s">
        <v>3640</v>
      </c>
      <c r="U6160">
        <f t="shared" si="96"/>
        <v>1</v>
      </c>
    </row>
    <row r="6161" spans="1:21" x14ac:dyDescent="0.2">
      <c r="A6161" s="6" t="s">
        <v>14935</v>
      </c>
      <c r="B6161" s="6" t="s">
        <v>14926</v>
      </c>
      <c r="C6161" s="6">
        <v>3538040</v>
      </c>
      <c r="D6161" s="6" t="s">
        <v>14936</v>
      </c>
      <c r="E6161" s="6" t="s">
        <v>6535</v>
      </c>
      <c r="F6161" s="6" t="s">
        <v>6402</v>
      </c>
      <c r="G6161" s="6">
        <v>448</v>
      </c>
      <c r="H6161" s="6">
        <v>831</v>
      </c>
      <c r="I6161" s="6">
        <v>1</v>
      </c>
      <c r="J6161" s="6">
        <v>1</v>
      </c>
      <c r="K6161" s="6">
        <v>0</v>
      </c>
      <c r="L6161" s="6"/>
      <c r="M6161" s="6">
        <v>2022</v>
      </c>
      <c r="N6161" s="6" t="s">
        <v>7745</v>
      </c>
      <c r="O6161" s="6">
        <v>3</v>
      </c>
      <c r="P6161" s="6"/>
      <c r="Q6161" s="6" t="s">
        <v>7733</v>
      </c>
      <c r="R6161" s="6" t="s">
        <v>7734</v>
      </c>
      <c r="S6161" s="6"/>
      <c r="T6161" s="6" t="s">
        <v>3639</v>
      </c>
      <c r="U6161">
        <f t="shared" si="96"/>
        <v>2</v>
      </c>
    </row>
    <row r="6162" spans="1:21" x14ac:dyDescent="0.2">
      <c r="A6162" s="6" t="s">
        <v>14935</v>
      </c>
      <c r="B6162" s="6" t="s">
        <v>14926</v>
      </c>
      <c r="C6162" s="6">
        <v>3538040</v>
      </c>
      <c r="D6162" s="6" t="s">
        <v>6411</v>
      </c>
      <c r="E6162" s="6" t="s">
        <v>6700</v>
      </c>
      <c r="F6162" s="6" t="s">
        <v>6402</v>
      </c>
      <c r="G6162" s="6">
        <v>383</v>
      </c>
      <c r="H6162" s="6">
        <v>831</v>
      </c>
      <c r="I6162" s="6">
        <v>0</v>
      </c>
      <c r="J6162" s="6">
        <v>0</v>
      </c>
      <c r="K6162" s="6">
        <v>0</v>
      </c>
      <c r="L6162" s="6"/>
      <c r="M6162" s="6">
        <v>2022</v>
      </c>
      <c r="N6162" s="6" t="s">
        <v>7745</v>
      </c>
      <c r="O6162" s="6">
        <v>3</v>
      </c>
      <c r="P6162" s="6"/>
      <c r="Q6162" s="6" t="s">
        <v>7733</v>
      </c>
      <c r="R6162" s="6" t="s">
        <v>7734</v>
      </c>
      <c r="S6162" s="6"/>
      <c r="T6162" s="6" t="s">
        <v>3647</v>
      </c>
      <c r="U6162">
        <f t="shared" si="96"/>
        <v>1</v>
      </c>
    </row>
    <row r="6163" spans="1:21" x14ac:dyDescent="0.2">
      <c r="A6163" s="6" t="s">
        <v>14937</v>
      </c>
      <c r="B6163" s="6" t="s">
        <v>14926</v>
      </c>
      <c r="C6163" s="6">
        <v>3538040</v>
      </c>
      <c r="D6163" s="6" t="s">
        <v>14938</v>
      </c>
      <c r="E6163" s="6" t="s">
        <v>12417</v>
      </c>
      <c r="F6163" s="6" t="s">
        <v>6402</v>
      </c>
      <c r="G6163" s="6">
        <v>0</v>
      </c>
      <c r="H6163" s="6"/>
      <c r="I6163" s="6">
        <v>1</v>
      </c>
      <c r="J6163" s="6">
        <v>1</v>
      </c>
      <c r="K6163" s="6">
        <v>1</v>
      </c>
      <c r="L6163" s="6"/>
      <c r="M6163" s="6">
        <v>2022</v>
      </c>
      <c r="N6163" s="6" t="s">
        <v>7745</v>
      </c>
      <c r="O6163" s="6">
        <v>4</v>
      </c>
      <c r="P6163" s="6"/>
      <c r="Q6163" s="6" t="s">
        <v>7733</v>
      </c>
      <c r="R6163" s="6" t="s">
        <v>7734</v>
      </c>
      <c r="S6163" s="6"/>
      <c r="T6163" s="6" t="s">
        <v>3638</v>
      </c>
      <c r="U6163">
        <f t="shared" si="96"/>
        <v>1</v>
      </c>
    </row>
    <row r="6164" spans="1:21" x14ac:dyDescent="0.2">
      <c r="A6164" s="6" t="s">
        <v>14939</v>
      </c>
      <c r="B6164" s="6" t="s">
        <v>14926</v>
      </c>
      <c r="C6164" s="6">
        <v>3538040</v>
      </c>
      <c r="D6164" s="6" t="s">
        <v>6535</v>
      </c>
      <c r="E6164" s="6" t="s">
        <v>6909</v>
      </c>
      <c r="F6164" s="6" t="s">
        <v>6402</v>
      </c>
      <c r="G6164" s="6">
        <v>279</v>
      </c>
      <c r="H6164" s="6">
        <v>626</v>
      </c>
      <c r="I6164" s="6">
        <v>1</v>
      </c>
      <c r="J6164" s="6">
        <v>1</v>
      </c>
      <c r="K6164" s="6">
        <v>0</v>
      </c>
      <c r="L6164" s="6"/>
      <c r="M6164" s="6">
        <v>2022</v>
      </c>
      <c r="N6164" s="6" t="s">
        <v>7745</v>
      </c>
      <c r="O6164" s="6">
        <v>5</v>
      </c>
      <c r="P6164" s="6"/>
      <c r="Q6164" s="6" t="s">
        <v>7733</v>
      </c>
      <c r="R6164" s="6" t="s">
        <v>7734</v>
      </c>
      <c r="S6164" s="6"/>
      <c r="T6164" s="6" t="s">
        <v>3637</v>
      </c>
      <c r="U6164">
        <f t="shared" si="96"/>
        <v>3</v>
      </c>
    </row>
    <row r="6165" spans="1:21" x14ac:dyDescent="0.2">
      <c r="A6165" s="6" t="s">
        <v>14939</v>
      </c>
      <c r="B6165" s="6" t="s">
        <v>14926</v>
      </c>
      <c r="C6165" s="6">
        <v>3538040</v>
      </c>
      <c r="D6165" s="6" t="s">
        <v>14940</v>
      </c>
      <c r="E6165" s="6" t="s">
        <v>14941</v>
      </c>
      <c r="F6165" s="6" t="s">
        <v>6402</v>
      </c>
      <c r="G6165" s="6">
        <v>85</v>
      </c>
      <c r="H6165" s="6">
        <v>626</v>
      </c>
      <c r="I6165" s="6">
        <v>0</v>
      </c>
      <c r="J6165" s="6">
        <v>0</v>
      </c>
      <c r="K6165" s="6">
        <v>0</v>
      </c>
      <c r="L6165" s="6"/>
      <c r="M6165" s="6">
        <v>2022</v>
      </c>
      <c r="N6165" s="6" t="s">
        <v>7745</v>
      </c>
      <c r="O6165" s="6">
        <v>5</v>
      </c>
      <c r="P6165" s="6"/>
      <c r="Q6165" s="6" t="s">
        <v>7733</v>
      </c>
      <c r="R6165" s="6" t="s">
        <v>7734</v>
      </c>
      <c r="S6165" s="6"/>
      <c r="T6165" s="6" t="s">
        <v>3648</v>
      </c>
      <c r="U6165">
        <f t="shared" si="96"/>
        <v>2</v>
      </c>
    </row>
    <row r="6166" spans="1:21" x14ac:dyDescent="0.2">
      <c r="A6166" s="6" t="s">
        <v>14939</v>
      </c>
      <c r="B6166" s="6" t="s">
        <v>14926</v>
      </c>
      <c r="C6166" s="6">
        <v>3538040</v>
      </c>
      <c r="D6166" s="6" t="s">
        <v>6493</v>
      </c>
      <c r="E6166" s="6" t="s">
        <v>6711</v>
      </c>
      <c r="F6166" s="6" t="s">
        <v>6402</v>
      </c>
      <c r="G6166" s="6">
        <v>262</v>
      </c>
      <c r="H6166" s="6">
        <v>626</v>
      </c>
      <c r="I6166" s="6">
        <v>0</v>
      </c>
      <c r="J6166" s="6">
        <v>0</v>
      </c>
      <c r="K6166" s="6">
        <v>0</v>
      </c>
      <c r="L6166" s="6"/>
      <c r="M6166" s="6">
        <v>2022</v>
      </c>
      <c r="N6166" s="6" t="s">
        <v>7745</v>
      </c>
      <c r="O6166" s="6">
        <v>5</v>
      </c>
      <c r="P6166" s="6"/>
      <c r="Q6166" s="6" t="s">
        <v>7733</v>
      </c>
      <c r="R6166" s="6" t="s">
        <v>7734</v>
      </c>
      <c r="S6166" s="6"/>
      <c r="T6166" s="6" t="s">
        <v>3649</v>
      </c>
      <c r="U6166">
        <f t="shared" si="96"/>
        <v>1</v>
      </c>
    </row>
    <row r="6167" spans="1:21" x14ac:dyDescent="0.2">
      <c r="A6167" s="6" t="s">
        <v>14942</v>
      </c>
      <c r="B6167" s="6" t="s">
        <v>14926</v>
      </c>
      <c r="C6167" s="6">
        <v>3538040</v>
      </c>
      <c r="D6167" s="6" t="s">
        <v>6406</v>
      </c>
      <c r="E6167" s="6" t="s">
        <v>6865</v>
      </c>
      <c r="F6167" s="6" t="s">
        <v>6402</v>
      </c>
      <c r="G6167" s="6">
        <v>0</v>
      </c>
      <c r="H6167" s="6"/>
      <c r="I6167" s="6">
        <v>1</v>
      </c>
      <c r="J6167" s="6">
        <v>1</v>
      </c>
      <c r="K6167" s="6">
        <v>1</v>
      </c>
      <c r="L6167" s="6"/>
      <c r="M6167" s="6">
        <v>2022</v>
      </c>
      <c r="N6167" s="6" t="s">
        <v>7745</v>
      </c>
      <c r="O6167" s="6">
        <v>6</v>
      </c>
      <c r="P6167" s="6"/>
      <c r="Q6167" s="6" t="s">
        <v>7733</v>
      </c>
      <c r="R6167" s="6" t="s">
        <v>7734</v>
      </c>
      <c r="S6167" s="6"/>
      <c r="T6167" s="6" t="s">
        <v>3636</v>
      </c>
      <c r="U6167">
        <f t="shared" si="96"/>
        <v>1</v>
      </c>
    </row>
    <row r="6168" spans="1:21" x14ac:dyDescent="0.2">
      <c r="A6168" s="6" t="s">
        <v>14943</v>
      </c>
      <c r="B6168" s="6" t="s">
        <v>14926</v>
      </c>
      <c r="C6168" s="6">
        <v>3538040</v>
      </c>
      <c r="D6168" s="6" t="s">
        <v>6797</v>
      </c>
      <c r="E6168" s="6" t="s">
        <v>14944</v>
      </c>
      <c r="F6168" s="6" t="s">
        <v>6402</v>
      </c>
      <c r="G6168" s="6">
        <v>74</v>
      </c>
      <c r="H6168" s="6">
        <v>652</v>
      </c>
      <c r="I6168" s="6">
        <v>0</v>
      </c>
      <c r="J6168" s="6">
        <v>0</v>
      </c>
      <c r="K6168" s="6">
        <v>0</v>
      </c>
      <c r="L6168" s="6"/>
      <c r="M6168" s="6">
        <v>2022</v>
      </c>
      <c r="N6168" s="6" t="s">
        <v>7745</v>
      </c>
      <c r="O6168" s="6">
        <v>7</v>
      </c>
      <c r="P6168" s="6"/>
      <c r="Q6168" s="6" t="s">
        <v>7733</v>
      </c>
      <c r="R6168" s="6" t="s">
        <v>7734</v>
      </c>
      <c r="S6168" s="6"/>
      <c r="T6168" s="6" t="s">
        <v>3650</v>
      </c>
      <c r="U6168">
        <f t="shared" si="96"/>
        <v>3</v>
      </c>
    </row>
    <row r="6169" spans="1:21" x14ac:dyDescent="0.2">
      <c r="A6169" s="6" t="s">
        <v>14943</v>
      </c>
      <c r="B6169" s="6" t="s">
        <v>14926</v>
      </c>
      <c r="C6169" s="6">
        <v>3538040</v>
      </c>
      <c r="D6169" s="6" t="s">
        <v>6550</v>
      </c>
      <c r="E6169" s="6" t="s">
        <v>8107</v>
      </c>
      <c r="F6169" s="6" t="s">
        <v>6402</v>
      </c>
      <c r="G6169" s="6">
        <v>326</v>
      </c>
      <c r="H6169" s="6">
        <v>652</v>
      </c>
      <c r="I6169" s="6">
        <v>1</v>
      </c>
      <c r="J6169" s="6">
        <v>1</v>
      </c>
      <c r="K6169" s="6">
        <v>0</v>
      </c>
      <c r="L6169" s="6"/>
      <c r="M6169" s="6">
        <v>2022</v>
      </c>
      <c r="N6169" s="6" t="s">
        <v>7745</v>
      </c>
      <c r="O6169" s="6">
        <v>7</v>
      </c>
      <c r="P6169" s="6"/>
      <c r="Q6169" s="6" t="s">
        <v>7733</v>
      </c>
      <c r="R6169" s="6" t="s">
        <v>7734</v>
      </c>
      <c r="S6169" s="6"/>
      <c r="T6169" s="6" t="s">
        <v>3635</v>
      </c>
      <c r="U6169">
        <f t="shared" si="96"/>
        <v>2</v>
      </c>
    </row>
    <row r="6170" spans="1:21" x14ac:dyDescent="0.2">
      <c r="A6170" s="6" t="s">
        <v>14943</v>
      </c>
      <c r="B6170" s="6" t="s">
        <v>14926</v>
      </c>
      <c r="C6170" s="6">
        <v>3538040</v>
      </c>
      <c r="D6170" s="6" t="s">
        <v>14945</v>
      </c>
      <c r="E6170" s="6" t="s">
        <v>14154</v>
      </c>
      <c r="F6170" s="6" t="s">
        <v>6402</v>
      </c>
      <c r="G6170" s="6">
        <v>252</v>
      </c>
      <c r="H6170" s="6">
        <v>652</v>
      </c>
      <c r="I6170" s="6">
        <v>0</v>
      </c>
      <c r="J6170" s="6">
        <v>0</v>
      </c>
      <c r="K6170" s="6">
        <v>0</v>
      </c>
      <c r="L6170" s="6"/>
      <c r="M6170" s="6">
        <v>2022</v>
      </c>
      <c r="N6170" s="6" t="s">
        <v>7745</v>
      </c>
      <c r="O6170" s="6">
        <v>7</v>
      </c>
      <c r="P6170" s="6"/>
      <c r="Q6170" s="6" t="s">
        <v>7733</v>
      </c>
      <c r="R6170" s="6" t="s">
        <v>7734</v>
      </c>
      <c r="S6170" s="6"/>
      <c r="T6170" s="6" t="s">
        <v>3651</v>
      </c>
      <c r="U6170">
        <f t="shared" si="96"/>
        <v>1</v>
      </c>
    </row>
    <row r="6171" spans="1:21" x14ac:dyDescent="0.2">
      <c r="A6171" s="6" t="s">
        <v>14946</v>
      </c>
      <c r="B6171" s="6" t="s">
        <v>14947</v>
      </c>
      <c r="C6171" s="6">
        <v>3539041</v>
      </c>
      <c r="D6171" s="6" t="s">
        <v>6609</v>
      </c>
      <c r="E6171" s="6" t="s">
        <v>14948</v>
      </c>
      <c r="F6171" s="6" t="s">
        <v>6402</v>
      </c>
      <c r="G6171" s="6">
        <v>0</v>
      </c>
      <c r="H6171" s="6"/>
      <c r="I6171" s="6">
        <v>1</v>
      </c>
      <c r="J6171" s="6">
        <v>1</v>
      </c>
      <c r="K6171" s="6">
        <v>1</v>
      </c>
      <c r="L6171" s="6"/>
      <c r="M6171" s="6">
        <v>2022</v>
      </c>
      <c r="N6171" s="6" t="s">
        <v>7732</v>
      </c>
      <c r="O6171" s="6">
        <v>99</v>
      </c>
      <c r="P6171" s="6"/>
      <c r="Q6171" s="6" t="s">
        <v>7733</v>
      </c>
      <c r="R6171" s="6" t="s">
        <v>7734</v>
      </c>
      <c r="S6171" s="6"/>
      <c r="T6171" s="6" t="s">
        <v>1055</v>
      </c>
      <c r="U6171">
        <f t="shared" si="96"/>
        <v>1</v>
      </c>
    </row>
    <row r="6172" spans="1:21" x14ac:dyDescent="0.2">
      <c r="A6172" s="6" t="s">
        <v>14949</v>
      </c>
      <c r="B6172" s="6" t="s">
        <v>14947</v>
      </c>
      <c r="C6172" s="6">
        <v>3539041</v>
      </c>
      <c r="D6172" s="6" t="s">
        <v>6440</v>
      </c>
      <c r="E6172" s="6" t="s">
        <v>13945</v>
      </c>
      <c r="F6172" s="6" t="s">
        <v>6402</v>
      </c>
      <c r="G6172" s="6">
        <v>0</v>
      </c>
      <c r="H6172" s="6"/>
      <c r="I6172" s="6">
        <v>0</v>
      </c>
      <c r="J6172" s="6">
        <v>1</v>
      </c>
      <c r="K6172" s="6">
        <v>1</v>
      </c>
      <c r="L6172" s="6"/>
      <c r="M6172" s="6">
        <v>2022</v>
      </c>
      <c r="N6172" s="6" t="s">
        <v>7770</v>
      </c>
      <c r="O6172" s="6">
        <v>99</v>
      </c>
      <c r="P6172" s="6"/>
      <c r="Q6172" s="6" t="s">
        <v>7733</v>
      </c>
      <c r="R6172" s="6" t="s">
        <v>7734</v>
      </c>
      <c r="S6172" s="6"/>
      <c r="T6172" s="6" t="s">
        <v>4462</v>
      </c>
      <c r="U6172">
        <f t="shared" si="96"/>
        <v>1</v>
      </c>
    </row>
    <row r="6173" spans="1:21" x14ac:dyDescent="0.2">
      <c r="A6173" s="6" t="s">
        <v>14950</v>
      </c>
      <c r="B6173" s="6" t="s">
        <v>14947</v>
      </c>
      <c r="C6173" s="6">
        <v>3539041</v>
      </c>
      <c r="D6173" s="6" t="s">
        <v>7207</v>
      </c>
      <c r="E6173" s="6" t="s">
        <v>14951</v>
      </c>
      <c r="F6173" s="6" t="s">
        <v>6402</v>
      </c>
      <c r="G6173" s="6">
        <v>193</v>
      </c>
      <c r="H6173" s="6">
        <v>548</v>
      </c>
      <c r="I6173" s="6">
        <v>1</v>
      </c>
      <c r="J6173" s="6">
        <v>0</v>
      </c>
      <c r="K6173" s="6">
        <v>0</v>
      </c>
      <c r="L6173" s="6"/>
      <c r="M6173" s="6">
        <v>2022</v>
      </c>
      <c r="N6173" s="6" t="s">
        <v>7745</v>
      </c>
      <c r="O6173" s="6" t="s">
        <v>14952</v>
      </c>
      <c r="P6173" s="6"/>
      <c r="Q6173" s="6" t="s">
        <v>7733</v>
      </c>
      <c r="R6173" s="6" t="s">
        <v>7734</v>
      </c>
      <c r="S6173" s="6"/>
      <c r="T6173" s="6" t="s">
        <v>4463</v>
      </c>
      <c r="U6173">
        <f t="shared" si="96"/>
        <v>3</v>
      </c>
    </row>
    <row r="6174" spans="1:21" x14ac:dyDescent="0.2">
      <c r="A6174" s="6" t="s">
        <v>14950</v>
      </c>
      <c r="B6174" s="6" t="s">
        <v>14947</v>
      </c>
      <c r="C6174" s="6">
        <v>3539041</v>
      </c>
      <c r="D6174" s="6" t="s">
        <v>7275</v>
      </c>
      <c r="E6174" s="6" t="s">
        <v>14953</v>
      </c>
      <c r="F6174" s="6" t="s">
        <v>6402</v>
      </c>
      <c r="G6174" s="6">
        <v>325</v>
      </c>
      <c r="H6174" s="6">
        <v>548</v>
      </c>
      <c r="I6174" s="6">
        <v>0</v>
      </c>
      <c r="J6174" s="6">
        <v>1</v>
      </c>
      <c r="K6174" s="6">
        <v>0</v>
      </c>
      <c r="L6174" s="6"/>
      <c r="M6174" s="6">
        <v>2022</v>
      </c>
      <c r="N6174" s="6" t="s">
        <v>7745</v>
      </c>
      <c r="O6174" s="6" t="s">
        <v>14952</v>
      </c>
      <c r="P6174" s="6"/>
      <c r="Q6174" s="6" t="s">
        <v>7733</v>
      </c>
      <c r="R6174" s="6" t="s">
        <v>7734</v>
      </c>
      <c r="S6174" s="6"/>
      <c r="T6174" s="6" t="s">
        <v>4461</v>
      </c>
      <c r="U6174">
        <f t="shared" si="96"/>
        <v>2</v>
      </c>
    </row>
    <row r="6175" spans="1:21" x14ac:dyDescent="0.2">
      <c r="A6175" s="6" t="s">
        <v>14950</v>
      </c>
      <c r="B6175" s="6" t="s">
        <v>14947</v>
      </c>
      <c r="C6175" s="6">
        <v>3539041</v>
      </c>
      <c r="D6175" s="6" t="s">
        <v>7159</v>
      </c>
      <c r="E6175" s="6" t="s">
        <v>6586</v>
      </c>
      <c r="F6175" s="6" t="s">
        <v>6402</v>
      </c>
      <c r="G6175" s="6">
        <v>30</v>
      </c>
      <c r="H6175" s="6">
        <v>548</v>
      </c>
      <c r="I6175" s="6">
        <v>0</v>
      </c>
      <c r="J6175" s="6">
        <v>0</v>
      </c>
      <c r="K6175" s="6">
        <v>0</v>
      </c>
      <c r="L6175" s="6"/>
      <c r="M6175" s="6">
        <v>2022</v>
      </c>
      <c r="N6175" s="6" t="s">
        <v>7745</v>
      </c>
      <c r="O6175" s="6" t="s">
        <v>14952</v>
      </c>
      <c r="P6175" s="6"/>
      <c r="Q6175" s="6" t="s">
        <v>7733</v>
      </c>
      <c r="R6175" s="6" t="s">
        <v>7734</v>
      </c>
      <c r="S6175" s="6"/>
      <c r="T6175" s="6" t="s">
        <v>4464</v>
      </c>
      <c r="U6175">
        <f t="shared" si="96"/>
        <v>1</v>
      </c>
    </row>
    <row r="6176" spans="1:21" x14ac:dyDescent="0.2">
      <c r="A6176" s="6" t="s">
        <v>14954</v>
      </c>
      <c r="B6176" s="6" t="s">
        <v>14947</v>
      </c>
      <c r="C6176" s="6">
        <v>3539041</v>
      </c>
      <c r="D6176" s="6" t="s">
        <v>6768</v>
      </c>
      <c r="E6176" s="6" t="s">
        <v>14955</v>
      </c>
      <c r="F6176" s="6" t="s">
        <v>6402</v>
      </c>
      <c r="G6176" s="6">
        <v>145</v>
      </c>
      <c r="H6176" s="6">
        <v>352</v>
      </c>
      <c r="I6176" s="6">
        <v>0</v>
      </c>
      <c r="J6176" s="6">
        <v>0</v>
      </c>
      <c r="K6176" s="6">
        <v>0</v>
      </c>
      <c r="L6176" s="6"/>
      <c r="M6176" s="6">
        <v>2022</v>
      </c>
      <c r="N6176" s="6" t="s">
        <v>7745</v>
      </c>
      <c r="O6176" s="6" t="s">
        <v>14956</v>
      </c>
      <c r="P6176" s="6"/>
      <c r="Q6176" s="6" t="s">
        <v>7733</v>
      </c>
      <c r="R6176" s="6" t="s">
        <v>7734</v>
      </c>
      <c r="S6176" s="6"/>
      <c r="T6176" s="6" t="s">
        <v>4465</v>
      </c>
      <c r="U6176">
        <f t="shared" si="96"/>
        <v>3</v>
      </c>
    </row>
    <row r="6177" spans="1:21" x14ac:dyDescent="0.2">
      <c r="A6177" s="6" t="s">
        <v>14954</v>
      </c>
      <c r="B6177" s="6" t="s">
        <v>14947</v>
      </c>
      <c r="C6177" s="6">
        <v>3539041</v>
      </c>
      <c r="D6177" s="6" t="s">
        <v>6809</v>
      </c>
      <c r="E6177" s="6" t="s">
        <v>6639</v>
      </c>
      <c r="F6177" s="6" t="s">
        <v>6402</v>
      </c>
      <c r="G6177" s="6">
        <v>164</v>
      </c>
      <c r="H6177" s="6">
        <v>352</v>
      </c>
      <c r="I6177" s="6">
        <v>0</v>
      </c>
      <c r="J6177" s="6">
        <v>1</v>
      </c>
      <c r="K6177" s="6">
        <v>0</v>
      </c>
      <c r="L6177" s="6"/>
      <c r="M6177" s="6">
        <v>2022</v>
      </c>
      <c r="N6177" s="6" t="s">
        <v>7745</v>
      </c>
      <c r="O6177" s="6" t="s">
        <v>14956</v>
      </c>
      <c r="P6177" s="6"/>
      <c r="Q6177" s="6" t="s">
        <v>7733</v>
      </c>
      <c r="R6177" s="6" t="s">
        <v>7734</v>
      </c>
      <c r="S6177" s="6"/>
      <c r="T6177" s="6" t="s">
        <v>4459</v>
      </c>
      <c r="U6177">
        <f t="shared" si="96"/>
        <v>2</v>
      </c>
    </row>
    <row r="6178" spans="1:21" x14ac:dyDescent="0.2">
      <c r="A6178" s="6" t="s">
        <v>14954</v>
      </c>
      <c r="B6178" s="6" t="s">
        <v>14947</v>
      </c>
      <c r="C6178" s="6">
        <v>3539041</v>
      </c>
      <c r="D6178" s="6" t="s">
        <v>6952</v>
      </c>
      <c r="E6178" s="6" t="s">
        <v>14381</v>
      </c>
      <c r="F6178" s="6" t="s">
        <v>6402</v>
      </c>
      <c r="G6178" s="6">
        <v>43</v>
      </c>
      <c r="H6178" s="6">
        <v>352</v>
      </c>
      <c r="I6178" s="6">
        <v>1</v>
      </c>
      <c r="J6178" s="6">
        <v>0</v>
      </c>
      <c r="K6178" s="6">
        <v>0</v>
      </c>
      <c r="L6178" s="6"/>
      <c r="M6178" s="6">
        <v>2022</v>
      </c>
      <c r="N6178" s="6" t="s">
        <v>7745</v>
      </c>
      <c r="O6178" s="6" t="s">
        <v>14956</v>
      </c>
      <c r="P6178" s="6"/>
      <c r="Q6178" s="6" t="s">
        <v>7733</v>
      </c>
      <c r="R6178" s="6" t="s">
        <v>7734</v>
      </c>
      <c r="S6178" s="6"/>
      <c r="T6178" s="6" t="s">
        <v>4466</v>
      </c>
      <c r="U6178">
        <f t="shared" si="96"/>
        <v>1</v>
      </c>
    </row>
    <row r="6179" spans="1:21" x14ac:dyDescent="0.2">
      <c r="A6179" s="6" t="s">
        <v>14957</v>
      </c>
      <c r="B6179" s="6" t="s">
        <v>14947</v>
      </c>
      <c r="C6179" s="6">
        <v>3539041</v>
      </c>
      <c r="D6179" s="6" t="s">
        <v>7037</v>
      </c>
      <c r="E6179" s="6" t="s">
        <v>14958</v>
      </c>
      <c r="F6179" s="6" t="s">
        <v>6402</v>
      </c>
      <c r="G6179" s="6">
        <v>0</v>
      </c>
      <c r="H6179" s="6"/>
      <c r="I6179" s="6">
        <v>0</v>
      </c>
      <c r="J6179" s="6">
        <v>1</v>
      </c>
      <c r="K6179" s="6">
        <v>1</v>
      </c>
      <c r="L6179" s="6"/>
      <c r="M6179" s="6">
        <v>2022</v>
      </c>
      <c r="N6179" s="6" t="s">
        <v>7745</v>
      </c>
      <c r="O6179" s="6" t="s">
        <v>14959</v>
      </c>
      <c r="P6179" s="6"/>
      <c r="Q6179" s="6" t="s">
        <v>7733</v>
      </c>
      <c r="R6179" s="6" t="s">
        <v>7734</v>
      </c>
      <c r="S6179" s="6"/>
      <c r="T6179" s="6" t="s">
        <v>4457</v>
      </c>
      <c r="U6179">
        <f t="shared" si="96"/>
        <v>1</v>
      </c>
    </row>
    <row r="6180" spans="1:21" x14ac:dyDescent="0.2">
      <c r="A6180" s="6" t="s">
        <v>14960</v>
      </c>
      <c r="B6180" s="6" t="s">
        <v>14947</v>
      </c>
      <c r="C6180" s="6">
        <v>3539041</v>
      </c>
      <c r="D6180" s="6" t="s">
        <v>6434</v>
      </c>
      <c r="E6180" s="6" t="s">
        <v>14961</v>
      </c>
      <c r="F6180" s="6" t="s">
        <v>6402</v>
      </c>
      <c r="G6180" s="6">
        <v>0</v>
      </c>
      <c r="H6180" s="6"/>
      <c r="I6180" s="6">
        <v>1</v>
      </c>
      <c r="J6180" s="6">
        <v>1</v>
      </c>
      <c r="K6180" s="6">
        <v>1</v>
      </c>
      <c r="L6180" s="6"/>
      <c r="M6180" s="6">
        <v>2022</v>
      </c>
      <c r="N6180" s="6" t="s">
        <v>7745</v>
      </c>
      <c r="O6180" s="6" t="s">
        <v>14962</v>
      </c>
      <c r="P6180" s="6"/>
      <c r="Q6180" s="6" t="s">
        <v>7733</v>
      </c>
      <c r="R6180" s="6" t="s">
        <v>7734</v>
      </c>
      <c r="S6180" s="6"/>
      <c r="T6180" s="6" t="s">
        <v>4455</v>
      </c>
      <c r="U6180">
        <f t="shared" si="96"/>
        <v>1</v>
      </c>
    </row>
    <row r="6181" spans="1:21" x14ac:dyDescent="0.2">
      <c r="A6181" s="6" t="s">
        <v>14963</v>
      </c>
      <c r="B6181" s="6" t="s">
        <v>14947</v>
      </c>
      <c r="C6181" s="6">
        <v>3539041</v>
      </c>
      <c r="D6181" s="6" t="s">
        <v>7466</v>
      </c>
      <c r="E6181" s="6" t="s">
        <v>14955</v>
      </c>
      <c r="F6181" s="6" t="s">
        <v>6402</v>
      </c>
      <c r="G6181" s="6">
        <v>0</v>
      </c>
      <c r="H6181" s="6"/>
      <c r="I6181" s="6">
        <v>0</v>
      </c>
      <c r="J6181" s="6">
        <v>1</v>
      </c>
      <c r="K6181" s="6">
        <v>1</v>
      </c>
      <c r="L6181" s="6"/>
      <c r="M6181" s="6">
        <v>2022</v>
      </c>
      <c r="N6181" s="6" t="s">
        <v>7745</v>
      </c>
      <c r="O6181" s="6" t="s">
        <v>14964</v>
      </c>
      <c r="P6181" s="6"/>
      <c r="Q6181" s="6" t="s">
        <v>7733</v>
      </c>
      <c r="R6181" s="6" t="s">
        <v>7734</v>
      </c>
      <c r="S6181" s="6"/>
      <c r="T6181" s="6" t="s">
        <v>4453</v>
      </c>
      <c r="U6181">
        <f t="shared" si="96"/>
        <v>1</v>
      </c>
    </row>
    <row r="6182" spans="1:21" x14ac:dyDescent="0.2">
      <c r="A6182" s="6" t="s">
        <v>14965</v>
      </c>
      <c r="B6182" s="6" t="s">
        <v>14966</v>
      </c>
      <c r="C6182" s="6">
        <v>3506008</v>
      </c>
      <c r="D6182" s="6" t="s">
        <v>7000</v>
      </c>
      <c r="E6182" s="6" t="s">
        <v>14967</v>
      </c>
      <c r="F6182" s="6" t="s">
        <v>6402</v>
      </c>
      <c r="G6182" s="6">
        <v>1512</v>
      </c>
      <c r="H6182" s="6">
        <v>314760</v>
      </c>
      <c r="I6182" s="6">
        <v>0</v>
      </c>
      <c r="J6182" s="6">
        <v>0</v>
      </c>
      <c r="K6182" s="6">
        <v>0</v>
      </c>
      <c r="L6182" s="6"/>
      <c r="M6182" s="6">
        <v>2022</v>
      </c>
      <c r="N6182" s="6" t="s">
        <v>7732</v>
      </c>
      <c r="O6182" s="6">
        <v>99</v>
      </c>
      <c r="P6182" s="6"/>
      <c r="Q6182" s="6" t="s">
        <v>7733</v>
      </c>
      <c r="R6182" s="6" t="s">
        <v>7734</v>
      </c>
      <c r="S6182" s="6"/>
      <c r="T6182" s="6" t="s">
        <v>1089</v>
      </c>
      <c r="U6182">
        <f t="shared" si="96"/>
        <v>14</v>
      </c>
    </row>
    <row r="6183" spans="1:21" x14ac:dyDescent="0.2">
      <c r="A6183" s="6" t="s">
        <v>14965</v>
      </c>
      <c r="B6183" s="6" t="s">
        <v>14966</v>
      </c>
      <c r="C6183" s="6">
        <v>3506008</v>
      </c>
      <c r="D6183" s="6" t="s">
        <v>6527</v>
      </c>
      <c r="E6183" s="6" t="s">
        <v>10064</v>
      </c>
      <c r="F6183" s="6" t="s">
        <v>6402</v>
      </c>
      <c r="G6183" s="6">
        <v>15998</v>
      </c>
      <c r="H6183" s="6">
        <v>314760</v>
      </c>
      <c r="I6183" s="6">
        <v>0</v>
      </c>
      <c r="J6183" s="6">
        <v>0</v>
      </c>
      <c r="K6183" s="6">
        <v>0</v>
      </c>
      <c r="L6183" s="6"/>
      <c r="M6183" s="6">
        <v>2022</v>
      </c>
      <c r="N6183" s="6" t="s">
        <v>7732</v>
      </c>
      <c r="O6183" s="6">
        <v>99</v>
      </c>
      <c r="P6183" s="6"/>
      <c r="Q6183" s="6" t="s">
        <v>7733</v>
      </c>
      <c r="R6183" s="6" t="s">
        <v>7734</v>
      </c>
      <c r="S6183" s="6"/>
      <c r="T6183" s="6" t="s">
        <v>1090</v>
      </c>
      <c r="U6183">
        <f t="shared" si="96"/>
        <v>13</v>
      </c>
    </row>
    <row r="6184" spans="1:21" x14ac:dyDescent="0.2">
      <c r="A6184" s="6" t="s">
        <v>14965</v>
      </c>
      <c r="B6184" s="6" t="s">
        <v>14966</v>
      </c>
      <c r="C6184" s="6">
        <v>3506008</v>
      </c>
      <c r="D6184" s="6" t="s">
        <v>6960</v>
      </c>
      <c r="E6184" s="6" t="s">
        <v>14968</v>
      </c>
      <c r="F6184" s="6" t="s">
        <v>6402</v>
      </c>
      <c r="G6184" s="6">
        <v>471</v>
      </c>
      <c r="H6184" s="6">
        <v>314760</v>
      </c>
      <c r="I6184" s="6">
        <v>0</v>
      </c>
      <c r="J6184" s="6">
        <v>0</v>
      </c>
      <c r="K6184" s="6">
        <v>0</v>
      </c>
      <c r="L6184" s="6"/>
      <c r="M6184" s="6">
        <v>2022</v>
      </c>
      <c r="N6184" s="6" t="s">
        <v>7732</v>
      </c>
      <c r="O6184" s="6">
        <v>99</v>
      </c>
      <c r="P6184" s="6"/>
      <c r="Q6184" s="6" t="s">
        <v>7733</v>
      </c>
      <c r="R6184" s="6" t="s">
        <v>7734</v>
      </c>
      <c r="S6184" s="6"/>
      <c r="T6184" s="6" t="s">
        <v>1091</v>
      </c>
      <c r="U6184">
        <f t="shared" si="96"/>
        <v>12</v>
      </c>
    </row>
    <row r="6185" spans="1:21" x14ac:dyDescent="0.2">
      <c r="A6185" s="6" t="s">
        <v>14965</v>
      </c>
      <c r="B6185" s="6" t="s">
        <v>14966</v>
      </c>
      <c r="C6185" s="6">
        <v>3506008</v>
      </c>
      <c r="D6185" s="6" t="s">
        <v>6531</v>
      </c>
      <c r="E6185" s="6" t="s">
        <v>7716</v>
      </c>
      <c r="F6185" s="6" t="s">
        <v>6402</v>
      </c>
      <c r="G6185" s="6">
        <v>1629</v>
      </c>
      <c r="H6185" s="6">
        <v>314760</v>
      </c>
      <c r="I6185" s="6">
        <v>0</v>
      </c>
      <c r="J6185" s="6">
        <v>0</v>
      </c>
      <c r="K6185" s="6">
        <v>0</v>
      </c>
      <c r="L6185" s="6"/>
      <c r="M6185" s="6">
        <v>2022</v>
      </c>
      <c r="N6185" s="6" t="s">
        <v>7732</v>
      </c>
      <c r="O6185" s="6">
        <v>99</v>
      </c>
      <c r="P6185" s="6"/>
      <c r="Q6185" s="6" t="s">
        <v>7733</v>
      </c>
      <c r="R6185" s="6" t="s">
        <v>7734</v>
      </c>
      <c r="S6185" s="6"/>
      <c r="T6185" s="6" t="s">
        <v>1092</v>
      </c>
      <c r="U6185">
        <f t="shared" si="96"/>
        <v>11</v>
      </c>
    </row>
    <row r="6186" spans="1:21" x14ac:dyDescent="0.2">
      <c r="A6186" s="6" t="s">
        <v>14965</v>
      </c>
      <c r="B6186" s="6" t="s">
        <v>14966</v>
      </c>
      <c r="C6186" s="6">
        <v>3506008</v>
      </c>
      <c r="D6186" s="6" t="s">
        <v>14969</v>
      </c>
      <c r="E6186" s="6" t="s">
        <v>14970</v>
      </c>
      <c r="F6186" s="6" t="s">
        <v>6402</v>
      </c>
      <c r="G6186" s="6">
        <v>636</v>
      </c>
      <c r="H6186" s="6">
        <v>314760</v>
      </c>
      <c r="I6186" s="6">
        <v>0</v>
      </c>
      <c r="J6186" s="6">
        <v>0</v>
      </c>
      <c r="K6186" s="6">
        <v>0</v>
      </c>
      <c r="L6186" s="6"/>
      <c r="M6186" s="6">
        <v>2022</v>
      </c>
      <c r="N6186" s="6" t="s">
        <v>7732</v>
      </c>
      <c r="O6186" s="6">
        <v>99</v>
      </c>
      <c r="P6186" s="6"/>
      <c r="Q6186" s="6" t="s">
        <v>7733</v>
      </c>
      <c r="R6186" s="6" t="s">
        <v>7734</v>
      </c>
      <c r="S6186" s="6"/>
      <c r="T6186" s="6" t="s">
        <v>1093</v>
      </c>
      <c r="U6186">
        <f t="shared" si="96"/>
        <v>10</v>
      </c>
    </row>
    <row r="6187" spans="1:21" x14ac:dyDescent="0.2">
      <c r="A6187" s="6" t="s">
        <v>14965</v>
      </c>
      <c r="B6187" s="6" t="s">
        <v>14966</v>
      </c>
      <c r="C6187" s="6">
        <v>3506008</v>
      </c>
      <c r="D6187" s="6" t="s">
        <v>7387</v>
      </c>
      <c r="E6187" s="6" t="s">
        <v>6806</v>
      </c>
      <c r="F6187" s="6" t="s">
        <v>6402</v>
      </c>
      <c r="G6187" s="6">
        <v>1176</v>
      </c>
      <c r="H6187" s="6">
        <v>314760</v>
      </c>
      <c r="I6187" s="6">
        <v>0</v>
      </c>
      <c r="J6187" s="6">
        <v>0</v>
      </c>
      <c r="K6187" s="6">
        <v>0</v>
      </c>
      <c r="L6187" s="6"/>
      <c r="M6187" s="6">
        <v>2022</v>
      </c>
      <c r="N6187" s="6" t="s">
        <v>7732</v>
      </c>
      <c r="O6187" s="6">
        <v>99</v>
      </c>
      <c r="P6187" s="6"/>
      <c r="Q6187" s="6" t="s">
        <v>7733</v>
      </c>
      <c r="R6187" s="6" t="s">
        <v>7734</v>
      </c>
      <c r="S6187" s="6"/>
      <c r="T6187" s="6" t="s">
        <v>1094</v>
      </c>
      <c r="U6187">
        <f t="shared" si="96"/>
        <v>9</v>
      </c>
    </row>
    <row r="6188" spans="1:21" x14ac:dyDescent="0.2">
      <c r="A6188" s="6" t="s">
        <v>14965</v>
      </c>
      <c r="B6188" s="6" t="s">
        <v>14966</v>
      </c>
      <c r="C6188" s="6">
        <v>3506008</v>
      </c>
      <c r="D6188" s="6" t="s">
        <v>6411</v>
      </c>
      <c r="E6188" s="6" t="s">
        <v>14971</v>
      </c>
      <c r="F6188" s="6" t="s">
        <v>6402</v>
      </c>
      <c r="G6188" s="6">
        <v>161679</v>
      </c>
      <c r="H6188" s="6">
        <v>314760</v>
      </c>
      <c r="I6188" s="6">
        <v>0</v>
      </c>
      <c r="J6188" s="6">
        <v>1</v>
      </c>
      <c r="K6188" s="6">
        <v>0</v>
      </c>
      <c r="L6188" s="6"/>
      <c r="M6188" s="6">
        <v>2022</v>
      </c>
      <c r="N6188" s="6" t="s">
        <v>7732</v>
      </c>
      <c r="O6188" s="6">
        <v>99</v>
      </c>
      <c r="P6188" s="6"/>
      <c r="Q6188" s="6" t="s">
        <v>7733</v>
      </c>
      <c r="R6188" s="6" t="s">
        <v>7734</v>
      </c>
      <c r="S6188" s="6"/>
      <c r="T6188" s="6" t="s">
        <v>1088</v>
      </c>
      <c r="U6188">
        <f t="shared" si="96"/>
        <v>8</v>
      </c>
    </row>
    <row r="6189" spans="1:21" x14ac:dyDescent="0.2">
      <c r="A6189" s="6" t="s">
        <v>14965</v>
      </c>
      <c r="B6189" s="6" t="s">
        <v>14966</v>
      </c>
      <c r="C6189" s="6">
        <v>3506008</v>
      </c>
      <c r="D6189" s="6" t="s">
        <v>6459</v>
      </c>
      <c r="E6189" s="6" t="s">
        <v>6855</v>
      </c>
      <c r="F6189" s="6" t="s">
        <v>6402</v>
      </c>
      <c r="G6189" s="6">
        <v>2775</v>
      </c>
      <c r="H6189" s="6">
        <v>314760</v>
      </c>
      <c r="I6189" s="6">
        <v>0</v>
      </c>
      <c r="J6189" s="6">
        <v>0</v>
      </c>
      <c r="K6189" s="6">
        <v>0</v>
      </c>
      <c r="L6189" s="6"/>
      <c r="M6189" s="6">
        <v>2022</v>
      </c>
      <c r="N6189" s="6" t="s">
        <v>7732</v>
      </c>
      <c r="O6189" s="6">
        <v>99</v>
      </c>
      <c r="P6189" s="6"/>
      <c r="Q6189" s="6" t="s">
        <v>7733</v>
      </c>
      <c r="R6189" s="6" t="s">
        <v>7734</v>
      </c>
      <c r="S6189" s="6"/>
      <c r="T6189" s="6" t="s">
        <v>1095</v>
      </c>
      <c r="U6189">
        <f t="shared" si="96"/>
        <v>7</v>
      </c>
    </row>
    <row r="6190" spans="1:21" x14ac:dyDescent="0.2">
      <c r="A6190" s="6" t="s">
        <v>14965</v>
      </c>
      <c r="B6190" s="6" t="s">
        <v>14966</v>
      </c>
      <c r="C6190" s="6">
        <v>3506008</v>
      </c>
      <c r="D6190" s="6" t="s">
        <v>14972</v>
      </c>
      <c r="E6190" s="6" t="s">
        <v>14973</v>
      </c>
      <c r="F6190" s="6" t="s">
        <v>6402</v>
      </c>
      <c r="G6190" s="6">
        <v>867</v>
      </c>
      <c r="H6190" s="6">
        <v>314760</v>
      </c>
      <c r="I6190" s="6">
        <v>0</v>
      </c>
      <c r="J6190" s="6">
        <v>0</v>
      </c>
      <c r="K6190" s="6">
        <v>0</v>
      </c>
      <c r="L6190" s="6"/>
      <c r="M6190" s="6">
        <v>2022</v>
      </c>
      <c r="N6190" s="6" t="s">
        <v>7732</v>
      </c>
      <c r="O6190" s="6">
        <v>99</v>
      </c>
      <c r="P6190" s="6"/>
      <c r="Q6190" s="6" t="s">
        <v>7733</v>
      </c>
      <c r="R6190" s="6" t="s">
        <v>7734</v>
      </c>
      <c r="S6190" s="6"/>
      <c r="T6190" s="6" t="s">
        <v>1096</v>
      </c>
      <c r="U6190">
        <f t="shared" si="96"/>
        <v>6</v>
      </c>
    </row>
    <row r="6191" spans="1:21" x14ac:dyDescent="0.2">
      <c r="A6191" s="6" t="s">
        <v>14965</v>
      </c>
      <c r="B6191" s="6" t="s">
        <v>14966</v>
      </c>
      <c r="C6191" s="6">
        <v>3506008</v>
      </c>
      <c r="D6191" s="6" t="s">
        <v>14974</v>
      </c>
      <c r="E6191" s="6" t="s">
        <v>14975</v>
      </c>
      <c r="F6191" s="6" t="s">
        <v>6402</v>
      </c>
      <c r="G6191" s="6">
        <v>584</v>
      </c>
      <c r="H6191" s="6">
        <v>314760</v>
      </c>
      <c r="I6191" s="6">
        <v>0</v>
      </c>
      <c r="J6191" s="6">
        <v>0</v>
      </c>
      <c r="K6191" s="6">
        <v>0</v>
      </c>
      <c r="L6191" s="6"/>
      <c r="M6191" s="6">
        <v>2022</v>
      </c>
      <c r="N6191" s="6" t="s">
        <v>7732</v>
      </c>
      <c r="O6191" s="6">
        <v>99</v>
      </c>
      <c r="P6191" s="6"/>
      <c r="Q6191" s="6" t="s">
        <v>7733</v>
      </c>
      <c r="R6191" s="6" t="s">
        <v>7734</v>
      </c>
      <c r="S6191" s="6"/>
      <c r="T6191" s="6" t="s">
        <v>1097</v>
      </c>
      <c r="U6191">
        <f t="shared" si="96"/>
        <v>5</v>
      </c>
    </row>
    <row r="6192" spans="1:21" x14ac:dyDescent="0.2">
      <c r="A6192" s="6" t="s">
        <v>14965</v>
      </c>
      <c r="B6192" s="6" t="s">
        <v>14966</v>
      </c>
      <c r="C6192" s="6">
        <v>3506008</v>
      </c>
      <c r="D6192" s="6" t="s">
        <v>7195</v>
      </c>
      <c r="E6192" s="6" t="s">
        <v>14976</v>
      </c>
      <c r="F6192" s="6" t="s">
        <v>6402</v>
      </c>
      <c r="G6192" s="6">
        <v>7496</v>
      </c>
      <c r="H6192" s="6">
        <v>314760</v>
      </c>
      <c r="I6192" s="6">
        <v>0</v>
      </c>
      <c r="J6192" s="6">
        <v>0</v>
      </c>
      <c r="K6192" s="6">
        <v>0</v>
      </c>
      <c r="L6192" s="6"/>
      <c r="M6192" s="6">
        <v>2022</v>
      </c>
      <c r="N6192" s="6" t="s">
        <v>7732</v>
      </c>
      <c r="O6192" s="6">
        <v>99</v>
      </c>
      <c r="P6192" s="6"/>
      <c r="Q6192" s="6" t="s">
        <v>7733</v>
      </c>
      <c r="R6192" s="6" t="s">
        <v>7734</v>
      </c>
      <c r="S6192" s="6"/>
      <c r="T6192" s="6" t="s">
        <v>1098</v>
      </c>
      <c r="U6192">
        <f t="shared" si="96"/>
        <v>4</v>
      </c>
    </row>
    <row r="6193" spans="1:21" x14ac:dyDescent="0.2">
      <c r="A6193" s="6" t="s">
        <v>14965</v>
      </c>
      <c r="B6193" s="6" t="s">
        <v>14966</v>
      </c>
      <c r="C6193" s="6">
        <v>3506008</v>
      </c>
      <c r="D6193" s="6" t="s">
        <v>12925</v>
      </c>
      <c r="E6193" s="6" t="s">
        <v>14977</v>
      </c>
      <c r="F6193" s="6" t="s">
        <v>6402</v>
      </c>
      <c r="G6193" s="6">
        <v>264</v>
      </c>
      <c r="H6193" s="6">
        <v>314760</v>
      </c>
      <c r="I6193" s="6">
        <v>0</v>
      </c>
      <c r="J6193" s="6">
        <v>0</v>
      </c>
      <c r="K6193" s="6">
        <v>0</v>
      </c>
      <c r="L6193" s="6"/>
      <c r="M6193" s="6">
        <v>2022</v>
      </c>
      <c r="N6193" s="6" t="s">
        <v>7732</v>
      </c>
      <c r="O6193" s="6">
        <v>99</v>
      </c>
      <c r="P6193" s="6"/>
      <c r="Q6193" s="6" t="s">
        <v>7733</v>
      </c>
      <c r="R6193" s="6" t="s">
        <v>7734</v>
      </c>
      <c r="S6193" s="6"/>
      <c r="T6193" s="6" t="s">
        <v>1099</v>
      </c>
      <c r="U6193">
        <f t="shared" si="96"/>
        <v>3</v>
      </c>
    </row>
    <row r="6194" spans="1:21" x14ac:dyDescent="0.2">
      <c r="A6194" s="6" t="s">
        <v>14965</v>
      </c>
      <c r="B6194" s="6" t="s">
        <v>14966</v>
      </c>
      <c r="C6194" s="6">
        <v>3506008</v>
      </c>
      <c r="D6194" s="6" t="s">
        <v>6685</v>
      </c>
      <c r="E6194" s="6" t="s">
        <v>14726</v>
      </c>
      <c r="F6194" s="6" t="s">
        <v>6402</v>
      </c>
      <c r="G6194" s="6">
        <v>432</v>
      </c>
      <c r="H6194" s="6">
        <v>314760</v>
      </c>
      <c r="I6194" s="6">
        <v>0</v>
      </c>
      <c r="J6194" s="6">
        <v>0</v>
      </c>
      <c r="K6194" s="6">
        <v>0</v>
      </c>
      <c r="L6194" s="6"/>
      <c r="M6194" s="6">
        <v>2022</v>
      </c>
      <c r="N6194" s="6" t="s">
        <v>7732</v>
      </c>
      <c r="O6194" s="6">
        <v>99</v>
      </c>
      <c r="P6194" s="6"/>
      <c r="Q6194" s="6" t="s">
        <v>7733</v>
      </c>
      <c r="R6194" s="6" t="s">
        <v>7734</v>
      </c>
      <c r="S6194" s="6"/>
      <c r="T6194" s="6" t="s">
        <v>1100</v>
      </c>
      <c r="U6194">
        <f t="shared" si="96"/>
        <v>2</v>
      </c>
    </row>
    <row r="6195" spans="1:21" x14ac:dyDescent="0.2">
      <c r="A6195" s="6" t="s">
        <v>14978</v>
      </c>
      <c r="B6195" s="6" t="s">
        <v>14966</v>
      </c>
      <c r="C6195" s="6">
        <v>3506008</v>
      </c>
      <c r="D6195" s="6" t="s">
        <v>6828</v>
      </c>
      <c r="E6195" s="6" t="s">
        <v>14979</v>
      </c>
      <c r="F6195" s="6" t="s">
        <v>6402</v>
      </c>
      <c r="G6195" s="6">
        <v>11919</v>
      </c>
      <c r="H6195" s="6">
        <v>11919</v>
      </c>
      <c r="I6195" s="6">
        <v>1</v>
      </c>
      <c r="J6195" s="6">
        <v>1</v>
      </c>
      <c r="K6195" s="6">
        <v>0</v>
      </c>
      <c r="L6195" s="6"/>
      <c r="M6195" s="6">
        <v>2022</v>
      </c>
      <c r="N6195" s="6" t="s">
        <v>7745</v>
      </c>
      <c r="O6195" s="6" t="s">
        <v>14980</v>
      </c>
      <c r="P6195" s="6"/>
      <c r="Q6195" s="6" t="s">
        <v>7733</v>
      </c>
      <c r="R6195" s="6" t="s">
        <v>7734</v>
      </c>
      <c r="S6195" s="6"/>
      <c r="T6195" s="6" t="s">
        <v>4713</v>
      </c>
      <c r="U6195">
        <f t="shared" si="96"/>
        <v>1</v>
      </c>
    </row>
    <row r="6196" spans="1:21" x14ac:dyDescent="0.2">
      <c r="A6196" s="6" t="s">
        <v>14981</v>
      </c>
      <c r="B6196" s="6" t="s">
        <v>14966</v>
      </c>
      <c r="C6196" s="6">
        <v>3506008</v>
      </c>
      <c r="D6196" s="6" t="s">
        <v>14982</v>
      </c>
      <c r="E6196" s="6" t="s">
        <v>14983</v>
      </c>
      <c r="F6196" s="6" t="s">
        <v>6402</v>
      </c>
      <c r="G6196" s="6">
        <v>2376</v>
      </c>
      <c r="H6196" s="6">
        <v>2376</v>
      </c>
      <c r="I6196" s="6">
        <v>0</v>
      </c>
      <c r="J6196" s="6">
        <v>0</v>
      </c>
      <c r="K6196" s="6">
        <v>0</v>
      </c>
      <c r="L6196" s="6"/>
      <c r="M6196" s="6">
        <v>2022</v>
      </c>
      <c r="N6196" s="6" t="s">
        <v>7745</v>
      </c>
      <c r="O6196" s="6" t="s">
        <v>14984</v>
      </c>
      <c r="P6196" s="6"/>
      <c r="Q6196" s="6" t="s">
        <v>7733</v>
      </c>
      <c r="R6196" s="6" t="s">
        <v>7734</v>
      </c>
      <c r="S6196" s="6"/>
      <c r="T6196" s="6" t="s">
        <v>4715</v>
      </c>
      <c r="U6196">
        <f t="shared" si="96"/>
        <v>1</v>
      </c>
    </row>
    <row r="6197" spans="1:21" x14ac:dyDescent="0.2">
      <c r="A6197" s="6" t="s">
        <v>14985</v>
      </c>
      <c r="B6197" s="6" t="s">
        <v>14966</v>
      </c>
      <c r="C6197" s="6">
        <v>3506008</v>
      </c>
      <c r="D6197" s="6" t="s">
        <v>14986</v>
      </c>
      <c r="E6197" s="6" t="s">
        <v>14692</v>
      </c>
      <c r="F6197" s="6" t="s">
        <v>6402</v>
      </c>
      <c r="G6197" s="6">
        <v>1775</v>
      </c>
      <c r="H6197" s="6">
        <v>1775</v>
      </c>
      <c r="I6197" s="6">
        <v>0</v>
      </c>
      <c r="J6197" s="6">
        <v>0</v>
      </c>
      <c r="K6197" s="6">
        <v>0</v>
      </c>
      <c r="L6197" s="6"/>
      <c r="M6197" s="6">
        <v>2022</v>
      </c>
      <c r="N6197" s="6" t="s">
        <v>7745</v>
      </c>
      <c r="O6197" s="6" t="s">
        <v>14987</v>
      </c>
      <c r="P6197" s="6"/>
      <c r="Q6197" s="6" t="s">
        <v>7733</v>
      </c>
      <c r="R6197" s="6" t="s">
        <v>7734</v>
      </c>
      <c r="S6197" s="6"/>
      <c r="T6197" s="6" t="s">
        <v>20527</v>
      </c>
      <c r="U6197">
        <f t="shared" si="96"/>
        <v>1</v>
      </c>
    </row>
    <row r="6198" spans="1:21" x14ac:dyDescent="0.2">
      <c r="A6198" s="6" t="s">
        <v>14988</v>
      </c>
      <c r="B6198" s="6" t="s">
        <v>14966</v>
      </c>
      <c r="C6198" s="6">
        <v>3506008</v>
      </c>
      <c r="D6198" s="6" t="s">
        <v>7288</v>
      </c>
      <c r="E6198" s="6" t="s">
        <v>14989</v>
      </c>
      <c r="F6198" s="6" t="s">
        <v>6402</v>
      </c>
      <c r="G6198" s="6">
        <v>11821</v>
      </c>
      <c r="H6198" s="6">
        <v>16550</v>
      </c>
      <c r="I6198" s="6">
        <v>1</v>
      </c>
      <c r="J6198" s="6">
        <v>1</v>
      </c>
      <c r="K6198" s="6">
        <v>0</v>
      </c>
      <c r="L6198" s="6"/>
      <c r="M6198" s="6">
        <v>2022</v>
      </c>
      <c r="N6198" s="6" t="s">
        <v>7745</v>
      </c>
      <c r="O6198" s="6" t="s">
        <v>14990</v>
      </c>
      <c r="P6198" s="6"/>
      <c r="Q6198" s="6" t="s">
        <v>7733</v>
      </c>
      <c r="R6198" s="6" t="s">
        <v>7734</v>
      </c>
      <c r="S6198" s="6"/>
      <c r="T6198" s="6" t="s">
        <v>4711</v>
      </c>
      <c r="U6198">
        <f t="shared" si="96"/>
        <v>3</v>
      </c>
    </row>
    <row r="6199" spans="1:21" x14ac:dyDescent="0.2">
      <c r="A6199" s="6" t="s">
        <v>14988</v>
      </c>
      <c r="B6199" s="6" t="s">
        <v>14966</v>
      </c>
      <c r="C6199" s="6">
        <v>3506008</v>
      </c>
      <c r="D6199" s="6" t="s">
        <v>7891</v>
      </c>
      <c r="E6199" s="6" t="s">
        <v>14991</v>
      </c>
      <c r="F6199" s="6" t="s">
        <v>6402</v>
      </c>
      <c r="G6199" s="6">
        <v>3309</v>
      </c>
      <c r="H6199" s="6">
        <v>16550</v>
      </c>
      <c r="I6199" s="6">
        <v>0</v>
      </c>
      <c r="J6199" s="6">
        <v>0</v>
      </c>
      <c r="K6199" s="6">
        <v>0</v>
      </c>
      <c r="L6199" s="6"/>
      <c r="M6199" s="6">
        <v>2022</v>
      </c>
      <c r="N6199" s="6" t="s">
        <v>7745</v>
      </c>
      <c r="O6199" s="6" t="s">
        <v>14990</v>
      </c>
      <c r="P6199" s="6"/>
      <c r="Q6199" s="6" t="s">
        <v>7733</v>
      </c>
      <c r="R6199" s="6" t="s">
        <v>7734</v>
      </c>
      <c r="S6199" s="6"/>
      <c r="T6199" s="6" t="s">
        <v>20528</v>
      </c>
      <c r="U6199">
        <f t="shared" si="96"/>
        <v>2</v>
      </c>
    </row>
    <row r="6200" spans="1:21" x14ac:dyDescent="0.2">
      <c r="A6200" s="6" t="s">
        <v>14988</v>
      </c>
      <c r="B6200" s="6" t="s">
        <v>14966</v>
      </c>
      <c r="C6200" s="6">
        <v>3506008</v>
      </c>
      <c r="D6200" s="6" t="s">
        <v>6548</v>
      </c>
      <c r="E6200" s="6" t="s">
        <v>7291</v>
      </c>
      <c r="F6200" s="6" t="s">
        <v>6402</v>
      </c>
      <c r="G6200" s="6">
        <v>1420</v>
      </c>
      <c r="H6200" s="6">
        <v>16550</v>
      </c>
      <c r="I6200" s="6">
        <v>0</v>
      </c>
      <c r="J6200" s="6">
        <v>0</v>
      </c>
      <c r="K6200" s="6">
        <v>0</v>
      </c>
      <c r="L6200" s="6"/>
      <c r="M6200" s="6">
        <v>2022</v>
      </c>
      <c r="N6200" s="6" t="s">
        <v>7745</v>
      </c>
      <c r="O6200" s="6" t="s">
        <v>14990</v>
      </c>
      <c r="P6200" s="6"/>
      <c r="Q6200" s="6" t="s">
        <v>7733</v>
      </c>
      <c r="R6200" s="6" t="s">
        <v>7734</v>
      </c>
      <c r="S6200" s="6"/>
      <c r="T6200" s="6" t="s">
        <v>20529</v>
      </c>
      <c r="U6200">
        <f t="shared" si="96"/>
        <v>1</v>
      </c>
    </row>
    <row r="6201" spans="1:21" x14ac:dyDescent="0.2">
      <c r="A6201" s="6" t="s">
        <v>14992</v>
      </c>
      <c r="B6201" s="6" t="s">
        <v>14966</v>
      </c>
      <c r="C6201" s="6">
        <v>3506008</v>
      </c>
      <c r="D6201" s="6" t="s">
        <v>14993</v>
      </c>
      <c r="E6201" s="6" t="s">
        <v>14994</v>
      </c>
      <c r="F6201" s="6" t="s">
        <v>6402</v>
      </c>
      <c r="G6201" s="6">
        <v>4737</v>
      </c>
      <c r="H6201" s="6">
        <v>14168</v>
      </c>
      <c r="I6201" s="6">
        <v>0</v>
      </c>
      <c r="J6201" s="6">
        <v>0</v>
      </c>
      <c r="K6201" s="6">
        <v>0</v>
      </c>
      <c r="L6201" s="6"/>
      <c r="M6201" s="6">
        <v>2022</v>
      </c>
      <c r="N6201" s="6" t="s">
        <v>7745</v>
      </c>
      <c r="O6201" s="6" t="s">
        <v>14995</v>
      </c>
      <c r="P6201" s="6"/>
      <c r="Q6201" s="6" t="s">
        <v>7733</v>
      </c>
      <c r="R6201" s="6" t="s">
        <v>7734</v>
      </c>
      <c r="S6201" s="6"/>
      <c r="T6201" s="6" t="s">
        <v>20530</v>
      </c>
      <c r="U6201">
        <f t="shared" si="96"/>
        <v>4</v>
      </c>
    </row>
    <row r="6202" spans="1:21" x14ac:dyDescent="0.2">
      <c r="A6202" s="6" t="s">
        <v>14992</v>
      </c>
      <c r="B6202" s="6" t="s">
        <v>14966</v>
      </c>
      <c r="C6202" s="6">
        <v>3506008</v>
      </c>
      <c r="D6202" s="6" t="s">
        <v>6425</v>
      </c>
      <c r="E6202" s="6" t="s">
        <v>6433</v>
      </c>
      <c r="F6202" s="6" t="s">
        <v>6402</v>
      </c>
      <c r="G6202" s="6">
        <v>6230</v>
      </c>
      <c r="H6202" s="6">
        <v>14168</v>
      </c>
      <c r="I6202" s="6">
        <v>0</v>
      </c>
      <c r="J6202" s="6">
        <v>1</v>
      </c>
      <c r="K6202" s="6">
        <v>0</v>
      </c>
      <c r="L6202" s="6"/>
      <c r="M6202" s="6">
        <v>2022</v>
      </c>
      <c r="N6202" s="6" t="s">
        <v>7745</v>
      </c>
      <c r="O6202" s="6" t="s">
        <v>14995</v>
      </c>
      <c r="P6202" s="6"/>
      <c r="Q6202" s="6" t="s">
        <v>7733</v>
      </c>
      <c r="R6202" s="6" t="s">
        <v>7734</v>
      </c>
      <c r="S6202" s="6"/>
      <c r="T6202" s="6" t="s">
        <v>4709</v>
      </c>
      <c r="U6202">
        <f t="shared" si="96"/>
        <v>3</v>
      </c>
    </row>
    <row r="6203" spans="1:21" x14ac:dyDescent="0.2">
      <c r="A6203" s="6" t="s">
        <v>14992</v>
      </c>
      <c r="B6203" s="6" t="s">
        <v>14966</v>
      </c>
      <c r="C6203" s="6">
        <v>3506008</v>
      </c>
      <c r="D6203" s="6" t="s">
        <v>14996</v>
      </c>
      <c r="E6203" s="6" t="s">
        <v>14997</v>
      </c>
      <c r="F6203" s="6" t="s">
        <v>6402</v>
      </c>
      <c r="G6203" s="6">
        <v>1001</v>
      </c>
      <c r="H6203" s="6">
        <v>14168</v>
      </c>
      <c r="I6203" s="6">
        <v>0</v>
      </c>
      <c r="J6203" s="6">
        <v>0</v>
      </c>
      <c r="K6203" s="6">
        <v>0</v>
      </c>
      <c r="L6203" s="6"/>
      <c r="M6203" s="6">
        <v>2022</v>
      </c>
      <c r="N6203" s="6" t="s">
        <v>7745</v>
      </c>
      <c r="O6203" s="6" t="s">
        <v>14995</v>
      </c>
      <c r="P6203" s="6"/>
      <c r="Q6203" s="6" t="s">
        <v>7733</v>
      </c>
      <c r="R6203" s="6" t="s">
        <v>7734</v>
      </c>
      <c r="S6203" s="6"/>
      <c r="T6203" s="6" t="s">
        <v>20531</v>
      </c>
      <c r="U6203">
        <f t="shared" si="96"/>
        <v>2</v>
      </c>
    </row>
    <row r="6204" spans="1:21" x14ac:dyDescent="0.2">
      <c r="A6204" s="6" t="s">
        <v>14992</v>
      </c>
      <c r="B6204" s="6" t="s">
        <v>14966</v>
      </c>
      <c r="C6204" s="6">
        <v>3506008</v>
      </c>
      <c r="D6204" s="6" t="s">
        <v>6987</v>
      </c>
      <c r="E6204" s="6" t="s">
        <v>14998</v>
      </c>
      <c r="F6204" s="6" t="s">
        <v>6402</v>
      </c>
      <c r="G6204" s="6">
        <v>2200</v>
      </c>
      <c r="H6204" s="6">
        <v>14168</v>
      </c>
      <c r="I6204" s="6">
        <v>0</v>
      </c>
      <c r="J6204" s="6">
        <v>0</v>
      </c>
      <c r="K6204" s="6">
        <v>0</v>
      </c>
      <c r="L6204" s="6"/>
      <c r="M6204" s="6">
        <v>2022</v>
      </c>
      <c r="N6204" s="6" t="s">
        <v>7745</v>
      </c>
      <c r="O6204" s="6" t="s">
        <v>14995</v>
      </c>
      <c r="P6204" s="6"/>
      <c r="Q6204" s="6" t="s">
        <v>7733</v>
      </c>
      <c r="R6204" s="6" t="s">
        <v>7734</v>
      </c>
      <c r="S6204" s="6"/>
      <c r="T6204" s="6" t="s">
        <v>20532</v>
      </c>
      <c r="U6204">
        <f t="shared" si="96"/>
        <v>1</v>
      </c>
    </row>
    <row r="6205" spans="1:21" x14ac:dyDescent="0.2">
      <c r="A6205" s="6" t="s">
        <v>14999</v>
      </c>
      <c r="B6205" s="6" t="s">
        <v>14966</v>
      </c>
      <c r="C6205" s="6">
        <v>3506008</v>
      </c>
      <c r="D6205" s="6" t="s">
        <v>6914</v>
      </c>
      <c r="E6205" s="6" t="s">
        <v>15000</v>
      </c>
      <c r="F6205" s="6" t="s">
        <v>6402</v>
      </c>
      <c r="G6205" s="6">
        <v>8827</v>
      </c>
      <c r="H6205" s="6">
        <v>11501</v>
      </c>
      <c r="I6205" s="6">
        <v>1</v>
      </c>
      <c r="J6205" s="6">
        <v>1</v>
      </c>
      <c r="K6205" s="6">
        <v>0</v>
      </c>
      <c r="L6205" s="6"/>
      <c r="M6205" s="6">
        <v>2022</v>
      </c>
      <c r="N6205" s="6" t="s">
        <v>7745</v>
      </c>
      <c r="O6205" s="6" t="s">
        <v>15001</v>
      </c>
      <c r="P6205" s="6"/>
      <c r="Q6205" s="6" t="s">
        <v>7733</v>
      </c>
      <c r="R6205" s="6" t="s">
        <v>7734</v>
      </c>
      <c r="S6205" s="6"/>
      <c r="T6205" s="6" t="s">
        <v>4707</v>
      </c>
      <c r="U6205">
        <f t="shared" si="96"/>
        <v>3</v>
      </c>
    </row>
    <row r="6206" spans="1:21" x14ac:dyDescent="0.2">
      <c r="A6206" s="6" t="s">
        <v>14999</v>
      </c>
      <c r="B6206" s="6" t="s">
        <v>14966</v>
      </c>
      <c r="C6206" s="6">
        <v>3506008</v>
      </c>
      <c r="D6206" s="6" t="s">
        <v>6562</v>
      </c>
      <c r="E6206" s="6" t="s">
        <v>15002</v>
      </c>
      <c r="F6206" s="6" t="s">
        <v>6402</v>
      </c>
      <c r="G6206" s="6">
        <v>1136</v>
      </c>
      <c r="H6206" s="6">
        <v>11501</v>
      </c>
      <c r="I6206" s="6">
        <v>0</v>
      </c>
      <c r="J6206" s="6">
        <v>0</v>
      </c>
      <c r="K6206" s="6">
        <v>0</v>
      </c>
      <c r="L6206" s="6"/>
      <c r="M6206" s="6">
        <v>2022</v>
      </c>
      <c r="N6206" s="6" t="s">
        <v>7745</v>
      </c>
      <c r="O6206" s="6" t="s">
        <v>15001</v>
      </c>
      <c r="P6206" s="6"/>
      <c r="Q6206" s="6" t="s">
        <v>7733</v>
      </c>
      <c r="R6206" s="6" t="s">
        <v>7734</v>
      </c>
      <c r="S6206" s="6"/>
      <c r="T6206" s="6" t="s">
        <v>20533</v>
      </c>
      <c r="U6206">
        <f t="shared" si="96"/>
        <v>2</v>
      </c>
    </row>
    <row r="6207" spans="1:21" x14ac:dyDescent="0.2">
      <c r="A6207" s="6" t="s">
        <v>14999</v>
      </c>
      <c r="B6207" s="6" t="s">
        <v>14966</v>
      </c>
      <c r="C6207" s="6">
        <v>3506008</v>
      </c>
      <c r="D6207" s="6" t="s">
        <v>15003</v>
      </c>
      <c r="E6207" s="6" t="s">
        <v>15004</v>
      </c>
      <c r="F6207" s="6" t="s">
        <v>6402</v>
      </c>
      <c r="G6207" s="6">
        <v>1538</v>
      </c>
      <c r="H6207" s="6">
        <v>11501</v>
      </c>
      <c r="I6207" s="6">
        <v>0</v>
      </c>
      <c r="J6207" s="6">
        <v>0</v>
      </c>
      <c r="K6207" s="6">
        <v>0</v>
      </c>
      <c r="L6207" s="6"/>
      <c r="M6207" s="6">
        <v>2022</v>
      </c>
      <c r="N6207" s="6" t="s">
        <v>7745</v>
      </c>
      <c r="O6207" s="6" t="s">
        <v>15001</v>
      </c>
      <c r="P6207" s="6"/>
      <c r="Q6207" s="6" t="s">
        <v>7733</v>
      </c>
      <c r="R6207" s="6" t="s">
        <v>7734</v>
      </c>
      <c r="S6207" s="6"/>
      <c r="T6207" s="6" t="s">
        <v>20534</v>
      </c>
      <c r="U6207">
        <f t="shared" si="96"/>
        <v>1</v>
      </c>
    </row>
    <row r="6208" spans="1:21" x14ac:dyDescent="0.2">
      <c r="A6208" s="6" t="s">
        <v>15005</v>
      </c>
      <c r="B6208" s="6" t="s">
        <v>14966</v>
      </c>
      <c r="C6208" s="6">
        <v>3506008</v>
      </c>
      <c r="D6208" s="6" t="s">
        <v>8448</v>
      </c>
      <c r="E6208" s="6" t="s">
        <v>6412</v>
      </c>
      <c r="F6208" s="6" t="s">
        <v>6402</v>
      </c>
      <c r="G6208" s="6">
        <v>2550</v>
      </c>
      <c r="H6208" s="6">
        <v>9307</v>
      </c>
      <c r="I6208" s="6">
        <v>0</v>
      </c>
      <c r="J6208" s="6">
        <v>1</v>
      </c>
      <c r="K6208" s="6">
        <v>0</v>
      </c>
      <c r="L6208" s="6"/>
      <c r="M6208" s="6">
        <v>2022</v>
      </c>
      <c r="N6208" s="6" t="s">
        <v>7745</v>
      </c>
      <c r="O6208" s="6" t="s">
        <v>15006</v>
      </c>
      <c r="P6208" s="6"/>
      <c r="Q6208" s="6" t="s">
        <v>7733</v>
      </c>
      <c r="R6208" s="6" t="s">
        <v>7734</v>
      </c>
      <c r="S6208" s="6"/>
      <c r="T6208" s="6" t="s">
        <v>4705</v>
      </c>
      <c r="U6208">
        <f t="shared" si="96"/>
        <v>7</v>
      </c>
    </row>
    <row r="6209" spans="1:21" x14ac:dyDescent="0.2">
      <c r="A6209" s="6" t="s">
        <v>15005</v>
      </c>
      <c r="B6209" s="6" t="s">
        <v>14966</v>
      </c>
      <c r="C6209" s="6">
        <v>3506008</v>
      </c>
      <c r="D6209" s="6" t="s">
        <v>15007</v>
      </c>
      <c r="E6209" s="6" t="s">
        <v>6816</v>
      </c>
      <c r="F6209" s="6" t="s">
        <v>6402</v>
      </c>
      <c r="G6209" s="6">
        <v>542</v>
      </c>
      <c r="H6209" s="6">
        <v>9307</v>
      </c>
      <c r="I6209" s="6">
        <v>0</v>
      </c>
      <c r="J6209" s="6">
        <v>0</v>
      </c>
      <c r="K6209" s="6">
        <v>0</v>
      </c>
      <c r="L6209" s="6"/>
      <c r="M6209" s="6">
        <v>2022</v>
      </c>
      <c r="N6209" s="6" t="s">
        <v>7745</v>
      </c>
      <c r="O6209" s="6" t="s">
        <v>15006</v>
      </c>
      <c r="P6209" s="6"/>
      <c r="Q6209" s="6" t="s">
        <v>7733</v>
      </c>
      <c r="R6209" s="6" t="s">
        <v>7734</v>
      </c>
      <c r="S6209" s="6"/>
      <c r="T6209" s="6" t="s">
        <v>20535</v>
      </c>
      <c r="U6209">
        <f t="shared" si="96"/>
        <v>6</v>
      </c>
    </row>
    <row r="6210" spans="1:21" x14ac:dyDescent="0.2">
      <c r="A6210" s="6" t="s">
        <v>15005</v>
      </c>
      <c r="B6210" s="6" t="s">
        <v>14966</v>
      </c>
      <c r="C6210" s="6">
        <v>3506008</v>
      </c>
      <c r="D6210" s="6" t="s">
        <v>6637</v>
      </c>
      <c r="E6210" s="6" t="s">
        <v>15008</v>
      </c>
      <c r="F6210" s="6" t="s">
        <v>6402</v>
      </c>
      <c r="G6210" s="6">
        <v>1988</v>
      </c>
      <c r="H6210" s="6">
        <v>9307</v>
      </c>
      <c r="I6210" s="6">
        <v>0</v>
      </c>
      <c r="J6210" s="6">
        <v>0</v>
      </c>
      <c r="K6210" s="6">
        <v>0</v>
      </c>
      <c r="L6210" s="6"/>
      <c r="M6210" s="6">
        <v>2022</v>
      </c>
      <c r="N6210" s="6" t="s">
        <v>7745</v>
      </c>
      <c r="O6210" s="6" t="s">
        <v>15006</v>
      </c>
      <c r="P6210" s="6"/>
      <c r="Q6210" s="6" t="s">
        <v>7733</v>
      </c>
      <c r="R6210" s="6" t="s">
        <v>7734</v>
      </c>
      <c r="S6210" s="6"/>
      <c r="T6210" s="6" t="s">
        <v>20536</v>
      </c>
      <c r="U6210">
        <f t="shared" si="96"/>
        <v>5</v>
      </c>
    </row>
    <row r="6211" spans="1:21" x14ac:dyDescent="0.2">
      <c r="A6211" s="6" t="s">
        <v>15005</v>
      </c>
      <c r="B6211" s="6" t="s">
        <v>14966</v>
      </c>
      <c r="C6211" s="6">
        <v>3506008</v>
      </c>
      <c r="D6211" s="6" t="s">
        <v>6571</v>
      </c>
      <c r="E6211" s="6" t="s">
        <v>15009</v>
      </c>
      <c r="F6211" s="6" t="s">
        <v>6402</v>
      </c>
      <c r="G6211" s="6">
        <v>1404</v>
      </c>
      <c r="H6211" s="6">
        <v>9307</v>
      </c>
      <c r="I6211" s="6">
        <v>0</v>
      </c>
      <c r="J6211" s="6">
        <v>0</v>
      </c>
      <c r="K6211" s="6">
        <v>0</v>
      </c>
      <c r="L6211" s="6"/>
      <c r="M6211" s="6">
        <v>2022</v>
      </c>
      <c r="N6211" s="6" t="s">
        <v>7745</v>
      </c>
      <c r="O6211" s="6" t="s">
        <v>15006</v>
      </c>
      <c r="P6211" s="6"/>
      <c r="Q6211" s="6" t="s">
        <v>7733</v>
      </c>
      <c r="R6211" s="6" t="s">
        <v>7734</v>
      </c>
      <c r="S6211" s="6"/>
      <c r="T6211" s="6" t="s">
        <v>20537</v>
      </c>
      <c r="U6211">
        <f t="shared" ref="U6211:U6274" si="97">COUNTIF(A6211:A12511,A6211)</f>
        <v>4</v>
      </c>
    </row>
    <row r="6212" spans="1:21" x14ac:dyDescent="0.2">
      <c r="A6212" s="6" t="s">
        <v>15005</v>
      </c>
      <c r="B6212" s="6" t="s">
        <v>14966</v>
      </c>
      <c r="C6212" s="6">
        <v>3506008</v>
      </c>
      <c r="D6212" s="6" t="s">
        <v>6538</v>
      </c>
      <c r="E6212" s="6" t="s">
        <v>7708</v>
      </c>
      <c r="F6212" s="6" t="s">
        <v>6402</v>
      </c>
      <c r="G6212" s="6">
        <v>78</v>
      </c>
      <c r="H6212" s="6">
        <v>9307</v>
      </c>
      <c r="I6212" s="6">
        <v>0</v>
      </c>
      <c r="J6212" s="6">
        <v>0</v>
      </c>
      <c r="K6212" s="6">
        <v>0</v>
      </c>
      <c r="L6212" s="6"/>
      <c r="M6212" s="6">
        <v>2022</v>
      </c>
      <c r="N6212" s="6" t="s">
        <v>7745</v>
      </c>
      <c r="O6212" s="6" t="s">
        <v>15006</v>
      </c>
      <c r="P6212" s="6"/>
      <c r="Q6212" s="6" t="s">
        <v>7733</v>
      </c>
      <c r="R6212" s="6" t="s">
        <v>7734</v>
      </c>
      <c r="S6212" s="6"/>
      <c r="T6212" s="6" t="s">
        <v>20538</v>
      </c>
      <c r="U6212">
        <f t="shared" si="97"/>
        <v>3</v>
      </c>
    </row>
    <row r="6213" spans="1:21" x14ac:dyDescent="0.2">
      <c r="A6213" s="6" t="s">
        <v>15005</v>
      </c>
      <c r="B6213" s="6" t="s">
        <v>14966</v>
      </c>
      <c r="C6213" s="6">
        <v>3506008</v>
      </c>
      <c r="D6213" s="6" t="s">
        <v>15010</v>
      </c>
      <c r="E6213" s="6" t="s">
        <v>9135</v>
      </c>
      <c r="F6213" s="6" t="s">
        <v>6402</v>
      </c>
      <c r="G6213" s="6">
        <v>2307</v>
      </c>
      <c r="H6213" s="6">
        <v>9307</v>
      </c>
      <c r="I6213" s="6">
        <v>0</v>
      </c>
      <c r="J6213" s="6">
        <v>0</v>
      </c>
      <c r="K6213" s="6">
        <v>0</v>
      </c>
      <c r="L6213" s="6"/>
      <c r="M6213" s="6">
        <v>2022</v>
      </c>
      <c r="N6213" s="6" t="s">
        <v>7745</v>
      </c>
      <c r="O6213" s="6" t="s">
        <v>15006</v>
      </c>
      <c r="P6213" s="6"/>
      <c r="Q6213" s="6" t="s">
        <v>7733</v>
      </c>
      <c r="R6213" s="6" t="s">
        <v>7734</v>
      </c>
      <c r="S6213" s="6"/>
      <c r="T6213" s="6" t="s">
        <v>20539</v>
      </c>
      <c r="U6213">
        <f t="shared" si="97"/>
        <v>2</v>
      </c>
    </row>
    <row r="6214" spans="1:21" x14ac:dyDescent="0.2">
      <c r="A6214" s="6" t="s">
        <v>15005</v>
      </c>
      <c r="B6214" s="6" t="s">
        <v>14966</v>
      </c>
      <c r="C6214" s="6">
        <v>3506008</v>
      </c>
      <c r="D6214" s="6" t="s">
        <v>6545</v>
      </c>
      <c r="E6214" s="6" t="s">
        <v>15011</v>
      </c>
      <c r="F6214" s="6" t="s">
        <v>6402</v>
      </c>
      <c r="G6214" s="6">
        <v>438</v>
      </c>
      <c r="H6214" s="6">
        <v>9307</v>
      </c>
      <c r="I6214" s="6">
        <v>0</v>
      </c>
      <c r="J6214" s="6">
        <v>0</v>
      </c>
      <c r="K6214" s="6">
        <v>0</v>
      </c>
      <c r="L6214" s="6"/>
      <c r="M6214" s="6">
        <v>2022</v>
      </c>
      <c r="N6214" s="6" t="s">
        <v>7745</v>
      </c>
      <c r="O6214" s="6" t="s">
        <v>15006</v>
      </c>
      <c r="P6214" s="6"/>
      <c r="Q6214" s="6" t="s">
        <v>7733</v>
      </c>
      <c r="R6214" s="6" t="s">
        <v>7734</v>
      </c>
      <c r="S6214" s="6"/>
      <c r="T6214" s="6" t="s">
        <v>20540</v>
      </c>
      <c r="U6214">
        <f t="shared" si="97"/>
        <v>1</v>
      </c>
    </row>
    <row r="6215" spans="1:21" x14ac:dyDescent="0.2">
      <c r="A6215" s="6" t="s">
        <v>15012</v>
      </c>
      <c r="B6215" s="6" t="s">
        <v>14966</v>
      </c>
      <c r="C6215" s="6">
        <v>3506008</v>
      </c>
      <c r="D6215" s="6" t="s">
        <v>6934</v>
      </c>
      <c r="E6215" s="6" t="s">
        <v>6495</v>
      </c>
      <c r="F6215" s="6" t="s">
        <v>6402</v>
      </c>
      <c r="G6215" s="6">
        <v>1528</v>
      </c>
      <c r="H6215" s="6">
        <v>13222</v>
      </c>
      <c r="I6215" s="6">
        <v>0</v>
      </c>
      <c r="J6215" s="6">
        <v>0</v>
      </c>
      <c r="K6215" s="6">
        <v>0</v>
      </c>
      <c r="L6215" s="6"/>
      <c r="M6215" s="6">
        <v>2022</v>
      </c>
      <c r="N6215" s="6" t="s">
        <v>7745</v>
      </c>
      <c r="O6215" s="6" t="s">
        <v>15013</v>
      </c>
      <c r="P6215" s="6"/>
      <c r="Q6215" s="6" t="s">
        <v>7733</v>
      </c>
      <c r="R6215" s="6" t="s">
        <v>7734</v>
      </c>
      <c r="S6215" s="6"/>
      <c r="T6215" s="6" t="s">
        <v>20541</v>
      </c>
      <c r="U6215">
        <f t="shared" si="97"/>
        <v>4</v>
      </c>
    </row>
    <row r="6216" spans="1:21" x14ac:dyDescent="0.2">
      <c r="A6216" s="6" t="s">
        <v>15012</v>
      </c>
      <c r="B6216" s="6" t="s">
        <v>14966</v>
      </c>
      <c r="C6216" s="6">
        <v>3506008</v>
      </c>
      <c r="D6216" s="6" t="s">
        <v>7078</v>
      </c>
      <c r="E6216" s="6" t="s">
        <v>10583</v>
      </c>
      <c r="F6216" s="6" t="s">
        <v>6402</v>
      </c>
      <c r="G6216" s="6">
        <v>2692</v>
      </c>
      <c r="H6216" s="6">
        <v>13222</v>
      </c>
      <c r="I6216" s="6">
        <v>0</v>
      </c>
      <c r="J6216" s="6">
        <v>0</v>
      </c>
      <c r="K6216" s="6">
        <v>0</v>
      </c>
      <c r="L6216" s="6"/>
      <c r="M6216" s="6">
        <v>2022</v>
      </c>
      <c r="N6216" s="6" t="s">
        <v>7745</v>
      </c>
      <c r="O6216" s="6" t="s">
        <v>15013</v>
      </c>
      <c r="P6216" s="6"/>
      <c r="Q6216" s="6" t="s">
        <v>7733</v>
      </c>
      <c r="R6216" s="6" t="s">
        <v>7734</v>
      </c>
      <c r="S6216" s="6"/>
      <c r="T6216" s="6" t="s">
        <v>20542</v>
      </c>
      <c r="U6216">
        <f t="shared" si="97"/>
        <v>3</v>
      </c>
    </row>
    <row r="6217" spans="1:21" x14ac:dyDescent="0.2">
      <c r="A6217" s="6" t="s">
        <v>15012</v>
      </c>
      <c r="B6217" s="6" t="s">
        <v>14966</v>
      </c>
      <c r="C6217" s="6">
        <v>3506008</v>
      </c>
      <c r="D6217" s="6" t="s">
        <v>6485</v>
      </c>
      <c r="E6217" s="6" t="s">
        <v>15014</v>
      </c>
      <c r="F6217" s="6" t="s">
        <v>6402</v>
      </c>
      <c r="G6217" s="6">
        <v>1244</v>
      </c>
      <c r="H6217" s="6">
        <v>13222</v>
      </c>
      <c r="I6217" s="6">
        <v>0</v>
      </c>
      <c r="J6217" s="6">
        <v>0</v>
      </c>
      <c r="K6217" s="6">
        <v>0</v>
      </c>
      <c r="L6217" s="6"/>
      <c r="M6217" s="6">
        <v>2022</v>
      </c>
      <c r="N6217" s="6" t="s">
        <v>7745</v>
      </c>
      <c r="O6217" s="6" t="s">
        <v>15013</v>
      </c>
      <c r="P6217" s="6"/>
      <c r="Q6217" s="6" t="s">
        <v>7733</v>
      </c>
      <c r="R6217" s="6" t="s">
        <v>7734</v>
      </c>
      <c r="S6217" s="6"/>
      <c r="T6217" s="6" t="s">
        <v>20543</v>
      </c>
      <c r="U6217">
        <f t="shared" si="97"/>
        <v>2</v>
      </c>
    </row>
    <row r="6218" spans="1:21" x14ac:dyDescent="0.2">
      <c r="A6218" s="6" t="s">
        <v>15015</v>
      </c>
      <c r="B6218" s="6" t="s">
        <v>14966</v>
      </c>
      <c r="C6218" s="6">
        <v>3506008</v>
      </c>
      <c r="D6218" s="6" t="s">
        <v>6802</v>
      </c>
      <c r="E6218" s="6" t="s">
        <v>13691</v>
      </c>
      <c r="F6218" s="6" t="s">
        <v>6402</v>
      </c>
      <c r="G6218" s="6">
        <v>12398</v>
      </c>
      <c r="H6218" s="6">
        <v>14976</v>
      </c>
      <c r="I6218" s="6">
        <v>1</v>
      </c>
      <c r="J6218" s="6">
        <v>1</v>
      </c>
      <c r="K6218" s="6">
        <v>0</v>
      </c>
      <c r="L6218" s="6"/>
      <c r="M6218" s="6">
        <v>2022</v>
      </c>
      <c r="N6218" s="6" t="s">
        <v>7745</v>
      </c>
      <c r="O6218" s="6" t="s">
        <v>15016</v>
      </c>
      <c r="P6218" s="6"/>
      <c r="Q6218" s="6" t="s">
        <v>7733</v>
      </c>
      <c r="R6218" s="6" t="s">
        <v>7734</v>
      </c>
      <c r="S6218" s="6"/>
      <c r="T6218" s="6" t="s">
        <v>4703</v>
      </c>
      <c r="U6218">
        <f t="shared" si="97"/>
        <v>3</v>
      </c>
    </row>
    <row r="6219" spans="1:21" x14ac:dyDescent="0.2">
      <c r="A6219" s="6" t="s">
        <v>15015</v>
      </c>
      <c r="B6219" s="6" t="s">
        <v>14966</v>
      </c>
      <c r="C6219" s="6">
        <v>3506008</v>
      </c>
      <c r="D6219" s="6" t="s">
        <v>6597</v>
      </c>
      <c r="E6219" s="6" t="s">
        <v>6433</v>
      </c>
      <c r="F6219" s="6" t="s">
        <v>6402</v>
      </c>
      <c r="G6219" s="6">
        <v>1659</v>
      </c>
      <c r="H6219" s="6">
        <v>14976</v>
      </c>
      <c r="I6219" s="6">
        <v>0</v>
      </c>
      <c r="J6219" s="6">
        <v>0</v>
      </c>
      <c r="K6219" s="6">
        <v>0</v>
      </c>
      <c r="L6219" s="6"/>
      <c r="M6219" s="6">
        <v>2022</v>
      </c>
      <c r="N6219" s="6" t="s">
        <v>7745</v>
      </c>
      <c r="O6219" s="6" t="s">
        <v>15016</v>
      </c>
      <c r="P6219" s="6"/>
      <c r="Q6219" s="6" t="s">
        <v>7733</v>
      </c>
      <c r="R6219" s="6" t="s">
        <v>7734</v>
      </c>
      <c r="S6219" s="6"/>
      <c r="T6219" s="6" t="s">
        <v>20544</v>
      </c>
      <c r="U6219">
        <f t="shared" si="97"/>
        <v>2</v>
      </c>
    </row>
    <row r="6220" spans="1:21" x14ac:dyDescent="0.2">
      <c r="A6220" s="6" t="s">
        <v>15015</v>
      </c>
      <c r="B6220" s="6" t="s">
        <v>14966</v>
      </c>
      <c r="C6220" s="6">
        <v>3506008</v>
      </c>
      <c r="D6220" s="6" t="s">
        <v>7226</v>
      </c>
      <c r="E6220" s="6" t="s">
        <v>15017</v>
      </c>
      <c r="F6220" s="6" t="s">
        <v>6402</v>
      </c>
      <c r="G6220" s="6">
        <v>919</v>
      </c>
      <c r="H6220" s="6">
        <v>14976</v>
      </c>
      <c r="I6220" s="6">
        <v>0</v>
      </c>
      <c r="J6220" s="6">
        <v>0</v>
      </c>
      <c r="K6220" s="6">
        <v>0</v>
      </c>
      <c r="L6220" s="6"/>
      <c r="M6220" s="6">
        <v>2022</v>
      </c>
      <c r="N6220" s="6" t="s">
        <v>7745</v>
      </c>
      <c r="O6220" s="6" t="s">
        <v>15016</v>
      </c>
      <c r="P6220" s="6"/>
      <c r="Q6220" s="6" t="s">
        <v>7733</v>
      </c>
      <c r="R6220" s="6" t="s">
        <v>7734</v>
      </c>
      <c r="S6220" s="6"/>
      <c r="T6220" s="6" t="s">
        <v>20545</v>
      </c>
      <c r="U6220">
        <f t="shared" si="97"/>
        <v>1</v>
      </c>
    </row>
    <row r="6221" spans="1:21" x14ac:dyDescent="0.2">
      <c r="A6221" s="6" t="s">
        <v>15018</v>
      </c>
      <c r="B6221" s="6" t="s">
        <v>14966</v>
      </c>
      <c r="C6221" s="6">
        <v>3506008</v>
      </c>
      <c r="D6221" s="6" t="s">
        <v>15019</v>
      </c>
      <c r="E6221" s="6" t="s">
        <v>15020</v>
      </c>
      <c r="F6221" s="6" t="s">
        <v>6402</v>
      </c>
      <c r="G6221" s="6">
        <v>649</v>
      </c>
      <c r="H6221" s="6">
        <v>16906</v>
      </c>
      <c r="I6221" s="6">
        <v>0</v>
      </c>
      <c r="J6221" s="6">
        <v>0</v>
      </c>
      <c r="K6221" s="6">
        <v>0</v>
      </c>
      <c r="L6221" s="6"/>
      <c r="M6221" s="6">
        <v>2022</v>
      </c>
      <c r="N6221" s="6" t="s">
        <v>7745</v>
      </c>
      <c r="O6221" s="6" t="s">
        <v>15021</v>
      </c>
      <c r="P6221" s="6"/>
      <c r="Q6221" s="6" t="s">
        <v>7733</v>
      </c>
      <c r="R6221" s="6" t="s">
        <v>7734</v>
      </c>
      <c r="S6221" s="6"/>
      <c r="T6221" s="6" t="s">
        <v>20546</v>
      </c>
      <c r="U6221">
        <f t="shared" si="97"/>
        <v>5</v>
      </c>
    </row>
    <row r="6222" spans="1:21" x14ac:dyDescent="0.2">
      <c r="A6222" s="6" t="s">
        <v>15018</v>
      </c>
      <c r="B6222" s="6" t="s">
        <v>14966</v>
      </c>
      <c r="C6222" s="6">
        <v>3506008</v>
      </c>
      <c r="D6222" s="6" t="s">
        <v>15022</v>
      </c>
      <c r="E6222" s="6" t="s">
        <v>6872</v>
      </c>
      <c r="F6222" s="6" t="s">
        <v>6402</v>
      </c>
      <c r="G6222" s="6">
        <v>8899</v>
      </c>
      <c r="H6222" s="6">
        <v>16906</v>
      </c>
      <c r="I6222" s="6">
        <v>0</v>
      </c>
      <c r="J6222" s="6">
        <v>1</v>
      </c>
      <c r="K6222" s="6">
        <v>0</v>
      </c>
      <c r="L6222" s="6"/>
      <c r="M6222" s="6">
        <v>2022</v>
      </c>
      <c r="N6222" s="6" t="s">
        <v>7745</v>
      </c>
      <c r="O6222" s="6" t="s">
        <v>15021</v>
      </c>
      <c r="P6222" s="6"/>
      <c r="Q6222" s="6" t="s">
        <v>7733</v>
      </c>
      <c r="R6222" s="6" t="s">
        <v>7734</v>
      </c>
      <c r="S6222" s="6"/>
      <c r="T6222" s="6" t="s">
        <v>4701</v>
      </c>
      <c r="U6222">
        <f t="shared" si="97"/>
        <v>4</v>
      </c>
    </row>
    <row r="6223" spans="1:21" x14ac:dyDescent="0.2">
      <c r="A6223" s="6" t="s">
        <v>15018</v>
      </c>
      <c r="B6223" s="6" t="s">
        <v>14966</v>
      </c>
      <c r="C6223" s="6">
        <v>3506008</v>
      </c>
      <c r="D6223" s="6" t="s">
        <v>6488</v>
      </c>
      <c r="E6223" s="6" t="s">
        <v>7486</v>
      </c>
      <c r="F6223" s="6" t="s">
        <v>6402</v>
      </c>
      <c r="G6223" s="6">
        <v>1338</v>
      </c>
      <c r="H6223" s="6">
        <v>16906</v>
      </c>
      <c r="I6223" s="6">
        <v>0</v>
      </c>
      <c r="J6223" s="6">
        <v>0</v>
      </c>
      <c r="K6223" s="6">
        <v>0</v>
      </c>
      <c r="L6223" s="6"/>
      <c r="M6223" s="6">
        <v>2022</v>
      </c>
      <c r="N6223" s="6" t="s">
        <v>7745</v>
      </c>
      <c r="O6223" s="6" t="s">
        <v>15021</v>
      </c>
      <c r="P6223" s="6"/>
      <c r="Q6223" s="6" t="s">
        <v>7733</v>
      </c>
      <c r="R6223" s="6" t="s">
        <v>7734</v>
      </c>
      <c r="S6223" s="6"/>
      <c r="T6223" s="6" t="s">
        <v>20547</v>
      </c>
      <c r="U6223">
        <f t="shared" si="97"/>
        <v>3</v>
      </c>
    </row>
    <row r="6224" spans="1:21" x14ac:dyDescent="0.2">
      <c r="A6224" s="6" t="s">
        <v>15018</v>
      </c>
      <c r="B6224" s="6" t="s">
        <v>14966</v>
      </c>
      <c r="C6224" s="6">
        <v>3506008</v>
      </c>
      <c r="D6224" s="6" t="s">
        <v>6575</v>
      </c>
      <c r="E6224" s="6" t="s">
        <v>8653</v>
      </c>
      <c r="F6224" s="6" t="s">
        <v>6402</v>
      </c>
      <c r="G6224" s="6">
        <v>5652</v>
      </c>
      <c r="H6224" s="6">
        <v>16906</v>
      </c>
      <c r="I6224" s="6">
        <v>0</v>
      </c>
      <c r="J6224" s="6">
        <v>0</v>
      </c>
      <c r="K6224" s="6">
        <v>0</v>
      </c>
      <c r="L6224" s="6"/>
      <c r="M6224" s="6">
        <v>2022</v>
      </c>
      <c r="N6224" s="6" t="s">
        <v>7745</v>
      </c>
      <c r="O6224" s="6" t="s">
        <v>15021</v>
      </c>
      <c r="P6224" s="6"/>
      <c r="Q6224" s="6" t="s">
        <v>7733</v>
      </c>
      <c r="R6224" s="6" t="s">
        <v>7734</v>
      </c>
      <c r="S6224" s="6"/>
      <c r="T6224" s="6" t="s">
        <v>20548</v>
      </c>
      <c r="U6224">
        <f t="shared" si="97"/>
        <v>2</v>
      </c>
    </row>
    <row r="6225" spans="1:21" x14ac:dyDescent="0.2">
      <c r="A6225" s="6" t="s">
        <v>15018</v>
      </c>
      <c r="B6225" s="6" t="s">
        <v>14966</v>
      </c>
      <c r="C6225" s="6">
        <v>3506008</v>
      </c>
      <c r="D6225" s="6" t="s">
        <v>15023</v>
      </c>
      <c r="E6225" s="6" t="s">
        <v>15024</v>
      </c>
      <c r="F6225" s="6" t="s">
        <v>6402</v>
      </c>
      <c r="G6225" s="6">
        <v>368</v>
      </c>
      <c r="H6225" s="6">
        <v>16906</v>
      </c>
      <c r="I6225" s="6">
        <v>0</v>
      </c>
      <c r="J6225" s="6">
        <v>0</v>
      </c>
      <c r="K6225" s="6">
        <v>0</v>
      </c>
      <c r="L6225" s="6"/>
      <c r="M6225" s="6">
        <v>2022</v>
      </c>
      <c r="N6225" s="6" t="s">
        <v>7745</v>
      </c>
      <c r="O6225" s="6" t="s">
        <v>15021</v>
      </c>
      <c r="P6225" s="6"/>
      <c r="Q6225" s="6" t="s">
        <v>7733</v>
      </c>
      <c r="R6225" s="6" t="s">
        <v>7734</v>
      </c>
      <c r="S6225" s="6"/>
      <c r="T6225" s="6" t="s">
        <v>20549</v>
      </c>
      <c r="U6225">
        <f t="shared" si="97"/>
        <v>1</v>
      </c>
    </row>
    <row r="6226" spans="1:21" x14ac:dyDescent="0.2">
      <c r="A6226" s="6" t="s">
        <v>15025</v>
      </c>
      <c r="B6226" s="6" t="s">
        <v>14966</v>
      </c>
      <c r="C6226" s="6">
        <v>3506008</v>
      </c>
      <c r="D6226" s="6" t="s">
        <v>6448</v>
      </c>
      <c r="E6226" s="6" t="s">
        <v>8658</v>
      </c>
      <c r="F6226" s="6" t="s">
        <v>6402</v>
      </c>
      <c r="G6226" s="6">
        <v>4812</v>
      </c>
      <c r="H6226" s="6">
        <v>9504</v>
      </c>
      <c r="I6226" s="6">
        <v>0</v>
      </c>
      <c r="J6226" s="6">
        <v>1</v>
      </c>
      <c r="K6226" s="6">
        <v>0</v>
      </c>
      <c r="L6226" s="6"/>
      <c r="M6226" s="6">
        <v>2022</v>
      </c>
      <c r="N6226" s="6" t="s">
        <v>7745</v>
      </c>
      <c r="O6226" s="6" t="s">
        <v>15026</v>
      </c>
      <c r="P6226" s="6"/>
      <c r="Q6226" s="6" t="s">
        <v>7733</v>
      </c>
      <c r="R6226" s="6" t="s">
        <v>7734</v>
      </c>
      <c r="S6226" s="6"/>
      <c r="T6226" s="6" t="s">
        <v>4699</v>
      </c>
      <c r="U6226">
        <f t="shared" si="97"/>
        <v>4</v>
      </c>
    </row>
    <row r="6227" spans="1:21" x14ac:dyDescent="0.2">
      <c r="A6227" s="6" t="s">
        <v>15025</v>
      </c>
      <c r="B6227" s="6" t="s">
        <v>14966</v>
      </c>
      <c r="C6227" s="6">
        <v>3506008</v>
      </c>
      <c r="D6227" s="6" t="s">
        <v>6463</v>
      </c>
      <c r="E6227" s="6" t="s">
        <v>6584</v>
      </c>
      <c r="F6227" s="6" t="s">
        <v>6402</v>
      </c>
      <c r="G6227" s="6">
        <v>2564</v>
      </c>
      <c r="H6227" s="6">
        <v>9504</v>
      </c>
      <c r="I6227" s="6">
        <v>0</v>
      </c>
      <c r="J6227" s="6">
        <v>0</v>
      </c>
      <c r="K6227" s="6">
        <v>0</v>
      </c>
      <c r="L6227" s="6"/>
      <c r="M6227" s="6">
        <v>2022</v>
      </c>
      <c r="N6227" s="6" t="s">
        <v>7745</v>
      </c>
      <c r="O6227" s="6" t="s">
        <v>15026</v>
      </c>
      <c r="P6227" s="6"/>
      <c r="Q6227" s="6" t="s">
        <v>7733</v>
      </c>
      <c r="R6227" s="6" t="s">
        <v>7734</v>
      </c>
      <c r="S6227" s="6"/>
      <c r="T6227" s="6" t="s">
        <v>12798</v>
      </c>
      <c r="U6227">
        <f t="shared" si="97"/>
        <v>3</v>
      </c>
    </row>
    <row r="6228" spans="1:21" x14ac:dyDescent="0.2">
      <c r="A6228" s="6" t="s">
        <v>15025</v>
      </c>
      <c r="B6228" s="6" t="s">
        <v>14966</v>
      </c>
      <c r="C6228" s="6">
        <v>3506008</v>
      </c>
      <c r="D6228" s="6" t="s">
        <v>15027</v>
      </c>
      <c r="E6228" s="6" t="s">
        <v>10254</v>
      </c>
      <c r="F6228" s="6" t="s">
        <v>6402</v>
      </c>
      <c r="G6228" s="6">
        <v>77</v>
      </c>
      <c r="H6228" s="6">
        <v>9504</v>
      </c>
      <c r="I6228" s="6">
        <v>0</v>
      </c>
      <c r="J6228" s="6">
        <v>0</v>
      </c>
      <c r="K6228" s="6">
        <v>0</v>
      </c>
      <c r="L6228" s="6"/>
      <c r="M6228" s="6">
        <v>2022</v>
      </c>
      <c r="N6228" s="6" t="s">
        <v>7745</v>
      </c>
      <c r="O6228" s="6" t="s">
        <v>15026</v>
      </c>
      <c r="P6228" s="6"/>
      <c r="Q6228" s="6" t="s">
        <v>7733</v>
      </c>
      <c r="R6228" s="6" t="s">
        <v>7734</v>
      </c>
      <c r="S6228" s="6"/>
      <c r="T6228" s="6" t="s">
        <v>20550</v>
      </c>
      <c r="U6228">
        <f t="shared" si="97"/>
        <v>2</v>
      </c>
    </row>
    <row r="6229" spans="1:21" x14ac:dyDescent="0.2">
      <c r="A6229" s="6" t="s">
        <v>15025</v>
      </c>
      <c r="B6229" s="6" t="s">
        <v>14966</v>
      </c>
      <c r="C6229" s="6">
        <v>3506008</v>
      </c>
      <c r="D6229" s="6" t="s">
        <v>9436</v>
      </c>
      <c r="E6229" s="6" t="s">
        <v>15028</v>
      </c>
      <c r="F6229" s="6" t="s">
        <v>6402</v>
      </c>
      <c r="G6229" s="6">
        <v>2051</v>
      </c>
      <c r="H6229" s="6">
        <v>9504</v>
      </c>
      <c r="I6229" s="6">
        <v>0</v>
      </c>
      <c r="J6229" s="6">
        <v>0</v>
      </c>
      <c r="K6229" s="6">
        <v>0</v>
      </c>
      <c r="L6229" s="6"/>
      <c r="M6229" s="6">
        <v>2022</v>
      </c>
      <c r="N6229" s="6" t="s">
        <v>7745</v>
      </c>
      <c r="O6229" s="6" t="s">
        <v>15026</v>
      </c>
      <c r="P6229" s="6"/>
      <c r="Q6229" s="6" t="s">
        <v>7733</v>
      </c>
      <c r="R6229" s="6" t="s">
        <v>7734</v>
      </c>
      <c r="S6229" s="6"/>
      <c r="T6229" s="6" t="s">
        <v>20551</v>
      </c>
      <c r="U6229">
        <f t="shared" si="97"/>
        <v>1</v>
      </c>
    </row>
    <row r="6230" spans="1:21" x14ac:dyDescent="0.2">
      <c r="A6230" s="6" t="s">
        <v>15029</v>
      </c>
      <c r="B6230" s="6" t="s">
        <v>14966</v>
      </c>
      <c r="C6230" s="6">
        <v>3506008</v>
      </c>
      <c r="D6230" s="6" t="s">
        <v>6839</v>
      </c>
      <c r="E6230" s="6" t="s">
        <v>15030</v>
      </c>
      <c r="F6230" s="6" t="s">
        <v>6402</v>
      </c>
      <c r="G6230" s="6">
        <v>1426</v>
      </c>
      <c r="H6230" s="6">
        <v>2772</v>
      </c>
      <c r="I6230" s="6">
        <v>0</v>
      </c>
      <c r="J6230" s="6">
        <v>0</v>
      </c>
      <c r="K6230" s="6">
        <v>0</v>
      </c>
      <c r="L6230" s="6"/>
      <c r="M6230" s="6">
        <v>2022</v>
      </c>
      <c r="N6230" s="6" t="s">
        <v>7745</v>
      </c>
      <c r="O6230" s="6" t="s">
        <v>15031</v>
      </c>
      <c r="P6230" s="6"/>
      <c r="Q6230" s="6" t="s">
        <v>7733</v>
      </c>
      <c r="R6230" s="6" t="s">
        <v>7734</v>
      </c>
      <c r="S6230" s="6"/>
      <c r="T6230" s="6" t="s">
        <v>20552</v>
      </c>
      <c r="U6230">
        <f t="shared" si="97"/>
        <v>3</v>
      </c>
    </row>
    <row r="6231" spans="1:21" x14ac:dyDescent="0.2">
      <c r="A6231" s="6" t="s">
        <v>15029</v>
      </c>
      <c r="B6231" s="6" t="s">
        <v>14966</v>
      </c>
      <c r="C6231" s="6">
        <v>3506008</v>
      </c>
      <c r="D6231" s="6" t="s">
        <v>6738</v>
      </c>
      <c r="E6231" s="6" t="s">
        <v>15032</v>
      </c>
      <c r="F6231" s="6" t="s">
        <v>6402</v>
      </c>
      <c r="G6231" s="6">
        <v>118</v>
      </c>
      <c r="H6231" s="6">
        <v>2772</v>
      </c>
      <c r="I6231" s="6">
        <v>0</v>
      </c>
      <c r="J6231" s="6">
        <v>0</v>
      </c>
      <c r="K6231" s="6">
        <v>0</v>
      </c>
      <c r="L6231" s="6"/>
      <c r="M6231" s="6">
        <v>2022</v>
      </c>
      <c r="N6231" s="6" t="s">
        <v>7745</v>
      </c>
      <c r="O6231" s="6" t="s">
        <v>15031</v>
      </c>
      <c r="P6231" s="6"/>
      <c r="Q6231" s="6" t="s">
        <v>7733</v>
      </c>
      <c r="R6231" s="6" t="s">
        <v>7734</v>
      </c>
      <c r="S6231" s="6"/>
      <c r="T6231" s="6" t="s">
        <v>20553</v>
      </c>
      <c r="U6231">
        <f t="shared" si="97"/>
        <v>2</v>
      </c>
    </row>
    <row r="6232" spans="1:21" x14ac:dyDescent="0.2">
      <c r="A6232" s="6" t="s">
        <v>15029</v>
      </c>
      <c r="B6232" s="6" t="s">
        <v>14966</v>
      </c>
      <c r="C6232" s="6">
        <v>3506008</v>
      </c>
      <c r="D6232" s="6" t="s">
        <v>6622</v>
      </c>
      <c r="E6232" s="6" t="s">
        <v>6767</v>
      </c>
      <c r="F6232" s="6" t="s">
        <v>6402</v>
      </c>
      <c r="G6232" s="6">
        <v>1228</v>
      </c>
      <c r="H6232" s="6">
        <v>2772</v>
      </c>
      <c r="I6232" s="6">
        <v>0</v>
      </c>
      <c r="J6232" s="6">
        <v>0</v>
      </c>
      <c r="K6232" s="6">
        <v>0</v>
      </c>
      <c r="L6232" s="6"/>
      <c r="M6232" s="6">
        <v>2022</v>
      </c>
      <c r="N6232" s="6" t="s">
        <v>7745</v>
      </c>
      <c r="O6232" s="6" t="s">
        <v>15031</v>
      </c>
      <c r="P6232" s="6"/>
      <c r="Q6232" s="6" t="s">
        <v>7733</v>
      </c>
      <c r="R6232" s="6" t="s">
        <v>7734</v>
      </c>
      <c r="S6232" s="6"/>
      <c r="T6232" s="6" t="s">
        <v>20554</v>
      </c>
      <c r="U6232">
        <f t="shared" si="97"/>
        <v>1</v>
      </c>
    </row>
    <row r="6233" spans="1:21" x14ac:dyDescent="0.2">
      <c r="A6233" s="6" t="s">
        <v>15033</v>
      </c>
      <c r="B6233" s="6" t="s">
        <v>14966</v>
      </c>
      <c r="C6233" s="6">
        <v>3506008</v>
      </c>
      <c r="D6233" s="6" t="s">
        <v>15034</v>
      </c>
      <c r="E6233" s="6" t="s">
        <v>7435</v>
      </c>
      <c r="F6233" s="6" t="s">
        <v>6402</v>
      </c>
      <c r="G6233" s="6">
        <v>716</v>
      </c>
      <c r="H6233" s="6">
        <v>11665</v>
      </c>
      <c r="I6233" s="6">
        <v>0</v>
      </c>
      <c r="J6233" s="6">
        <v>0</v>
      </c>
      <c r="K6233" s="6">
        <v>0</v>
      </c>
      <c r="L6233" s="6"/>
      <c r="M6233" s="6">
        <v>2022</v>
      </c>
      <c r="N6233" s="6" t="s">
        <v>7745</v>
      </c>
      <c r="O6233" s="6" t="s">
        <v>15035</v>
      </c>
      <c r="P6233" s="6"/>
      <c r="Q6233" s="6" t="s">
        <v>7733</v>
      </c>
      <c r="R6233" s="6" t="s">
        <v>7734</v>
      </c>
      <c r="S6233" s="6"/>
      <c r="T6233" s="6" t="s">
        <v>20555</v>
      </c>
      <c r="U6233">
        <f t="shared" si="97"/>
        <v>6</v>
      </c>
    </row>
    <row r="6234" spans="1:21" x14ac:dyDescent="0.2">
      <c r="A6234" s="6" t="s">
        <v>15033</v>
      </c>
      <c r="B6234" s="6" t="s">
        <v>14966</v>
      </c>
      <c r="C6234" s="6">
        <v>3506008</v>
      </c>
      <c r="D6234" s="6" t="s">
        <v>6434</v>
      </c>
      <c r="E6234" s="6" t="s">
        <v>15036</v>
      </c>
      <c r="F6234" s="6" t="s">
        <v>6402</v>
      </c>
      <c r="G6234" s="6">
        <v>333</v>
      </c>
      <c r="H6234" s="6">
        <v>11665</v>
      </c>
      <c r="I6234" s="6">
        <v>0</v>
      </c>
      <c r="J6234" s="6">
        <v>0</v>
      </c>
      <c r="K6234" s="6">
        <v>0</v>
      </c>
      <c r="L6234" s="6"/>
      <c r="M6234" s="6">
        <v>2022</v>
      </c>
      <c r="N6234" s="6" t="s">
        <v>7745</v>
      </c>
      <c r="O6234" s="6" t="s">
        <v>15035</v>
      </c>
      <c r="P6234" s="6"/>
      <c r="Q6234" s="6" t="s">
        <v>7733</v>
      </c>
      <c r="R6234" s="6" t="s">
        <v>7734</v>
      </c>
      <c r="S6234" s="6"/>
      <c r="T6234" s="6" t="s">
        <v>20556</v>
      </c>
      <c r="U6234">
        <f t="shared" si="97"/>
        <v>5</v>
      </c>
    </row>
    <row r="6235" spans="1:21" x14ac:dyDescent="0.2">
      <c r="A6235" s="6" t="s">
        <v>15033</v>
      </c>
      <c r="B6235" s="6" t="s">
        <v>14966</v>
      </c>
      <c r="C6235" s="6">
        <v>3506008</v>
      </c>
      <c r="D6235" s="6" t="s">
        <v>15037</v>
      </c>
      <c r="E6235" s="6" t="s">
        <v>15038</v>
      </c>
      <c r="F6235" s="6" t="s">
        <v>6402</v>
      </c>
      <c r="G6235" s="6">
        <v>2809</v>
      </c>
      <c r="H6235" s="6">
        <v>11665</v>
      </c>
      <c r="I6235" s="6">
        <v>0</v>
      </c>
      <c r="J6235" s="6">
        <v>0</v>
      </c>
      <c r="K6235" s="6">
        <v>0</v>
      </c>
      <c r="L6235" s="6"/>
      <c r="M6235" s="6">
        <v>2022</v>
      </c>
      <c r="N6235" s="6" t="s">
        <v>7745</v>
      </c>
      <c r="O6235" s="6" t="s">
        <v>15035</v>
      </c>
      <c r="P6235" s="6"/>
      <c r="Q6235" s="6" t="s">
        <v>7733</v>
      </c>
      <c r="R6235" s="6" t="s">
        <v>7734</v>
      </c>
      <c r="S6235" s="6"/>
      <c r="T6235" s="6" t="s">
        <v>20557</v>
      </c>
      <c r="U6235">
        <f t="shared" si="97"/>
        <v>4</v>
      </c>
    </row>
    <row r="6236" spans="1:21" x14ac:dyDescent="0.2">
      <c r="A6236" s="6" t="s">
        <v>15033</v>
      </c>
      <c r="B6236" s="6" t="s">
        <v>14966</v>
      </c>
      <c r="C6236" s="6">
        <v>3506008</v>
      </c>
      <c r="D6236" s="6" t="s">
        <v>7071</v>
      </c>
      <c r="E6236" s="6" t="s">
        <v>7658</v>
      </c>
      <c r="F6236" s="6" t="s">
        <v>6402</v>
      </c>
      <c r="G6236" s="6">
        <v>4927</v>
      </c>
      <c r="H6236" s="6">
        <v>11665</v>
      </c>
      <c r="I6236" s="6">
        <v>0</v>
      </c>
      <c r="J6236" s="6">
        <v>1</v>
      </c>
      <c r="K6236" s="6">
        <v>0</v>
      </c>
      <c r="L6236" s="6"/>
      <c r="M6236" s="6">
        <v>2022</v>
      </c>
      <c r="N6236" s="6" t="s">
        <v>7745</v>
      </c>
      <c r="O6236" s="6" t="s">
        <v>15035</v>
      </c>
      <c r="P6236" s="6"/>
      <c r="Q6236" s="6" t="s">
        <v>7733</v>
      </c>
      <c r="R6236" s="6" t="s">
        <v>7734</v>
      </c>
      <c r="S6236" s="6"/>
      <c r="T6236" s="6" t="s">
        <v>4697</v>
      </c>
      <c r="U6236">
        <f t="shared" si="97"/>
        <v>3</v>
      </c>
    </row>
    <row r="6237" spans="1:21" x14ac:dyDescent="0.2">
      <c r="A6237" s="6" t="s">
        <v>15033</v>
      </c>
      <c r="B6237" s="6" t="s">
        <v>14966</v>
      </c>
      <c r="C6237" s="6">
        <v>3506008</v>
      </c>
      <c r="D6237" s="6" t="s">
        <v>6578</v>
      </c>
      <c r="E6237" s="6" t="s">
        <v>6791</v>
      </c>
      <c r="F6237" s="6" t="s">
        <v>6402</v>
      </c>
      <c r="G6237" s="6">
        <v>2557</v>
      </c>
      <c r="H6237" s="6">
        <v>11665</v>
      </c>
      <c r="I6237" s="6">
        <v>0</v>
      </c>
      <c r="J6237" s="6">
        <v>0</v>
      </c>
      <c r="K6237" s="6">
        <v>0</v>
      </c>
      <c r="L6237" s="6"/>
      <c r="M6237" s="6">
        <v>2022</v>
      </c>
      <c r="N6237" s="6" t="s">
        <v>7745</v>
      </c>
      <c r="O6237" s="6" t="s">
        <v>15035</v>
      </c>
      <c r="P6237" s="6"/>
      <c r="Q6237" s="6" t="s">
        <v>7733</v>
      </c>
      <c r="R6237" s="6" t="s">
        <v>7734</v>
      </c>
      <c r="S6237" s="6"/>
      <c r="T6237" s="6" t="s">
        <v>20558</v>
      </c>
      <c r="U6237">
        <f t="shared" si="97"/>
        <v>2</v>
      </c>
    </row>
    <row r="6238" spans="1:21" x14ac:dyDescent="0.2">
      <c r="A6238" s="6" t="s">
        <v>15033</v>
      </c>
      <c r="B6238" s="6" t="s">
        <v>14966</v>
      </c>
      <c r="C6238" s="6">
        <v>3506008</v>
      </c>
      <c r="D6238" s="6" t="s">
        <v>6503</v>
      </c>
      <c r="E6238" s="6" t="s">
        <v>15039</v>
      </c>
      <c r="F6238" s="6" t="s">
        <v>6402</v>
      </c>
      <c r="G6238" s="6">
        <v>323</v>
      </c>
      <c r="H6238" s="6">
        <v>11665</v>
      </c>
      <c r="I6238" s="6">
        <v>0</v>
      </c>
      <c r="J6238" s="6">
        <v>0</v>
      </c>
      <c r="K6238" s="6">
        <v>0</v>
      </c>
      <c r="L6238" s="6"/>
      <c r="M6238" s="6">
        <v>2022</v>
      </c>
      <c r="N6238" s="6" t="s">
        <v>7745</v>
      </c>
      <c r="O6238" s="6" t="s">
        <v>15035</v>
      </c>
      <c r="P6238" s="6"/>
      <c r="Q6238" s="6" t="s">
        <v>7733</v>
      </c>
      <c r="R6238" s="6" t="s">
        <v>7734</v>
      </c>
      <c r="S6238" s="6"/>
      <c r="T6238" s="6" t="s">
        <v>20559</v>
      </c>
      <c r="U6238">
        <f t="shared" si="97"/>
        <v>1</v>
      </c>
    </row>
    <row r="6239" spans="1:21" x14ac:dyDescent="0.2">
      <c r="A6239" s="6" t="s">
        <v>15040</v>
      </c>
      <c r="B6239" s="6" t="s">
        <v>14966</v>
      </c>
      <c r="C6239" s="6">
        <v>3506008</v>
      </c>
      <c r="D6239" s="6" t="s">
        <v>6427</v>
      </c>
      <c r="E6239" s="6" t="s">
        <v>7494</v>
      </c>
      <c r="F6239" s="6" t="s">
        <v>6402</v>
      </c>
      <c r="G6239" s="6">
        <v>7617</v>
      </c>
      <c r="H6239" s="6">
        <v>9293</v>
      </c>
      <c r="I6239" s="6">
        <v>1</v>
      </c>
      <c r="J6239" s="6">
        <v>1</v>
      </c>
      <c r="K6239" s="6">
        <v>0</v>
      </c>
      <c r="L6239" s="6"/>
      <c r="M6239" s="6">
        <v>2022</v>
      </c>
      <c r="N6239" s="6" t="s">
        <v>7745</v>
      </c>
      <c r="O6239" s="6" t="s">
        <v>15041</v>
      </c>
      <c r="P6239" s="6"/>
      <c r="Q6239" s="6" t="s">
        <v>7733</v>
      </c>
      <c r="R6239" s="6" t="s">
        <v>7734</v>
      </c>
      <c r="S6239" s="6"/>
      <c r="T6239" s="6" t="s">
        <v>4695</v>
      </c>
      <c r="U6239">
        <f t="shared" si="97"/>
        <v>3</v>
      </c>
    </row>
    <row r="6240" spans="1:21" x14ac:dyDescent="0.2">
      <c r="A6240" s="6" t="s">
        <v>15040</v>
      </c>
      <c r="B6240" s="6" t="s">
        <v>14966</v>
      </c>
      <c r="C6240" s="6">
        <v>3506008</v>
      </c>
      <c r="D6240" s="6" t="s">
        <v>14205</v>
      </c>
      <c r="E6240" s="6" t="s">
        <v>6989</v>
      </c>
      <c r="F6240" s="6" t="s">
        <v>6402</v>
      </c>
      <c r="G6240" s="6">
        <v>1265</v>
      </c>
      <c r="H6240" s="6">
        <v>9293</v>
      </c>
      <c r="I6240" s="6">
        <v>0</v>
      </c>
      <c r="J6240" s="6">
        <v>0</v>
      </c>
      <c r="K6240" s="6">
        <v>0</v>
      </c>
      <c r="L6240" s="6"/>
      <c r="M6240" s="6">
        <v>2022</v>
      </c>
      <c r="N6240" s="6" t="s">
        <v>7745</v>
      </c>
      <c r="O6240" s="6" t="s">
        <v>15041</v>
      </c>
      <c r="P6240" s="6"/>
      <c r="Q6240" s="6" t="s">
        <v>7733</v>
      </c>
      <c r="R6240" s="6" t="s">
        <v>7734</v>
      </c>
      <c r="S6240" s="6"/>
      <c r="T6240" s="6" t="s">
        <v>20560</v>
      </c>
      <c r="U6240">
        <f t="shared" si="97"/>
        <v>2</v>
      </c>
    </row>
    <row r="6241" spans="1:21" x14ac:dyDescent="0.2">
      <c r="A6241" s="6" t="s">
        <v>15040</v>
      </c>
      <c r="B6241" s="6" t="s">
        <v>14966</v>
      </c>
      <c r="C6241" s="6">
        <v>3506008</v>
      </c>
      <c r="D6241" s="6" t="s">
        <v>9740</v>
      </c>
      <c r="E6241" s="6" t="s">
        <v>12049</v>
      </c>
      <c r="F6241" s="6" t="s">
        <v>6402</v>
      </c>
      <c r="G6241" s="6">
        <v>411</v>
      </c>
      <c r="H6241" s="6">
        <v>9293</v>
      </c>
      <c r="I6241" s="6">
        <v>0</v>
      </c>
      <c r="J6241" s="6">
        <v>0</v>
      </c>
      <c r="K6241" s="6">
        <v>0</v>
      </c>
      <c r="L6241" s="6"/>
      <c r="M6241" s="6">
        <v>2022</v>
      </c>
      <c r="N6241" s="6" t="s">
        <v>7745</v>
      </c>
      <c r="O6241" s="6" t="s">
        <v>15041</v>
      </c>
      <c r="P6241" s="6"/>
      <c r="Q6241" s="6" t="s">
        <v>7733</v>
      </c>
      <c r="R6241" s="6" t="s">
        <v>7734</v>
      </c>
      <c r="S6241" s="6"/>
      <c r="T6241" s="6" t="s">
        <v>20561</v>
      </c>
      <c r="U6241">
        <f t="shared" si="97"/>
        <v>1</v>
      </c>
    </row>
    <row r="6242" spans="1:21" x14ac:dyDescent="0.2">
      <c r="A6242" s="6" t="s">
        <v>15042</v>
      </c>
      <c r="B6242" s="6" t="s">
        <v>14966</v>
      </c>
      <c r="C6242" s="6">
        <v>3506008</v>
      </c>
      <c r="D6242" s="6" t="s">
        <v>7288</v>
      </c>
      <c r="E6242" s="6" t="s">
        <v>9182</v>
      </c>
      <c r="F6242" s="6" t="s">
        <v>6402</v>
      </c>
      <c r="G6242" s="6">
        <v>4298</v>
      </c>
      <c r="H6242" s="6">
        <v>12440</v>
      </c>
      <c r="I6242" s="6">
        <v>0</v>
      </c>
      <c r="J6242" s="6">
        <v>0</v>
      </c>
      <c r="K6242" s="6">
        <v>0</v>
      </c>
      <c r="L6242" s="6"/>
      <c r="M6242" s="6">
        <v>2022</v>
      </c>
      <c r="N6242" s="6" t="s">
        <v>7745</v>
      </c>
      <c r="O6242" s="6" t="s">
        <v>15043</v>
      </c>
      <c r="P6242" s="6"/>
      <c r="Q6242" s="6" t="s">
        <v>7733</v>
      </c>
      <c r="R6242" s="6" t="s">
        <v>7734</v>
      </c>
      <c r="S6242" s="6"/>
      <c r="T6242" s="6" t="s">
        <v>20562</v>
      </c>
      <c r="U6242">
        <f t="shared" si="97"/>
        <v>10</v>
      </c>
    </row>
    <row r="6243" spans="1:21" x14ac:dyDescent="0.2">
      <c r="A6243" s="6" t="s">
        <v>15042</v>
      </c>
      <c r="B6243" s="6" t="s">
        <v>14966</v>
      </c>
      <c r="C6243" s="6">
        <v>3506008</v>
      </c>
      <c r="D6243" s="6" t="s">
        <v>6419</v>
      </c>
      <c r="E6243" s="6" t="s">
        <v>15044</v>
      </c>
      <c r="F6243" s="6" t="s">
        <v>6402</v>
      </c>
      <c r="G6243" s="6">
        <v>671</v>
      </c>
      <c r="H6243" s="6">
        <v>12440</v>
      </c>
      <c r="I6243" s="6">
        <v>0</v>
      </c>
      <c r="J6243" s="6">
        <v>0</v>
      </c>
      <c r="K6243" s="6">
        <v>0</v>
      </c>
      <c r="L6243" s="6"/>
      <c r="M6243" s="6">
        <v>2022</v>
      </c>
      <c r="N6243" s="6" t="s">
        <v>7745</v>
      </c>
      <c r="O6243" s="6" t="s">
        <v>15043</v>
      </c>
      <c r="P6243" s="6"/>
      <c r="Q6243" s="6" t="s">
        <v>7733</v>
      </c>
      <c r="R6243" s="6" t="s">
        <v>7734</v>
      </c>
      <c r="S6243" s="6"/>
      <c r="T6243" s="6" t="s">
        <v>20563</v>
      </c>
      <c r="U6243">
        <f t="shared" si="97"/>
        <v>9</v>
      </c>
    </row>
    <row r="6244" spans="1:21" x14ac:dyDescent="0.2">
      <c r="A6244" s="6" t="s">
        <v>15042</v>
      </c>
      <c r="B6244" s="6" t="s">
        <v>14966</v>
      </c>
      <c r="C6244" s="6">
        <v>3506008</v>
      </c>
      <c r="D6244" s="6" t="s">
        <v>7001</v>
      </c>
      <c r="E6244" s="6" t="s">
        <v>12005</v>
      </c>
      <c r="F6244" s="6" t="s">
        <v>6402</v>
      </c>
      <c r="G6244" s="6">
        <v>514</v>
      </c>
      <c r="H6244" s="6">
        <v>12440</v>
      </c>
      <c r="I6244" s="6">
        <v>0</v>
      </c>
      <c r="J6244" s="6">
        <v>0</v>
      </c>
      <c r="K6244" s="6">
        <v>0</v>
      </c>
      <c r="L6244" s="6"/>
      <c r="M6244" s="6">
        <v>2022</v>
      </c>
      <c r="N6244" s="6" t="s">
        <v>7745</v>
      </c>
      <c r="O6244" s="6" t="s">
        <v>15043</v>
      </c>
      <c r="P6244" s="6"/>
      <c r="Q6244" s="6" t="s">
        <v>7733</v>
      </c>
      <c r="R6244" s="6" t="s">
        <v>7734</v>
      </c>
      <c r="S6244" s="6"/>
      <c r="T6244" s="6" t="s">
        <v>20564</v>
      </c>
      <c r="U6244">
        <f t="shared" si="97"/>
        <v>8</v>
      </c>
    </row>
    <row r="6245" spans="1:21" x14ac:dyDescent="0.2">
      <c r="A6245" s="6" t="s">
        <v>15042</v>
      </c>
      <c r="B6245" s="6" t="s">
        <v>14966</v>
      </c>
      <c r="C6245" s="6">
        <v>3506008</v>
      </c>
      <c r="D6245" s="6" t="s">
        <v>6946</v>
      </c>
      <c r="E6245" s="6" t="s">
        <v>15045</v>
      </c>
      <c r="F6245" s="6" t="s">
        <v>6402</v>
      </c>
      <c r="G6245" s="6">
        <v>704</v>
      </c>
      <c r="H6245" s="6">
        <v>12440</v>
      </c>
      <c r="I6245" s="6">
        <v>0</v>
      </c>
      <c r="J6245" s="6">
        <v>0</v>
      </c>
      <c r="K6245" s="6">
        <v>0</v>
      </c>
      <c r="L6245" s="6"/>
      <c r="M6245" s="6">
        <v>2022</v>
      </c>
      <c r="N6245" s="6" t="s">
        <v>7745</v>
      </c>
      <c r="O6245" s="6" t="s">
        <v>15043</v>
      </c>
      <c r="P6245" s="6"/>
      <c r="Q6245" s="6" t="s">
        <v>7733</v>
      </c>
      <c r="R6245" s="6" t="s">
        <v>7734</v>
      </c>
      <c r="S6245" s="6"/>
      <c r="T6245" s="6" t="s">
        <v>20565</v>
      </c>
      <c r="U6245">
        <f t="shared" si="97"/>
        <v>7</v>
      </c>
    </row>
    <row r="6246" spans="1:21" x14ac:dyDescent="0.2">
      <c r="A6246" s="6" t="s">
        <v>15042</v>
      </c>
      <c r="B6246" s="6" t="s">
        <v>14966</v>
      </c>
      <c r="C6246" s="6">
        <v>3506008</v>
      </c>
      <c r="D6246" s="6" t="s">
        <v>6696</v>
      </c>
      <c r="E6246" s="6" t="s">
        <v>15046</v>
      </c>
      <c r="F6246" s="6" t="s">
        <v>6402</v>
      </c>
      <c r="G6246" s="6">
        <v>330</v>
      </c>
      <c r="H6246" s="6">
        <v>12440</v>
      </c>
      <c r="I6246" s="6">
        <v>0</v>
      </c>
      <c r="J6246" s="6">
        <v>0</v>
      </c>
      <c r="K6246" s="6">
        <v>0</v>
      </c>
      <c r="L6246" s="6"/>
      <c r="M6246" s="6">
        <v>2022</v>
      </c>
      <c r="N6246" s="6" t="s">
        <v>7745</v>
      </c>
      <c r="O6246" s="6" t="s">
        <v>15043</v>
      </c>
      <c r="P6246" s="6"/>
      <c r="Q6246" s="6" t="s">
        <v>7733</v>
      </c>
      <c r="R6246" s="6" t="s">
        <v>7734</v>
      </c>
      <c r="S6246" s="6"/>
      <c r="T6246" s="6" t="s">
        <v>20566</v>
      </c>
      <c r="U6246">
        <f t="shared" si="97"/>
        <v>6</v>
      </c>
    </row>
    <row r="6247" spans="1:21" x14ac:dyDescent="0.2">
      <c r="A6247" s="6" t="s">
        <v>15042</v>
      </c>
      <c r="B6247" s="6" t="s">
        <v>14966</v>
      </c>
      <c r="C6247" s="6">
        <v>3506008</v>
      </c>
      <c r="D6247" s="6" t="s">
        <v>15047</v>
      </c>
      <c r="E6247" s="6" t="s">
        <v>15048</v>
      </c>
      <c r="F6247" s="6" t="s">
        <v>6402</v>
      </c>
      <c r="G6247" s="6">
        <v>564</v>
      </c>
      <c r="H6247" s="6">
        <v>12440</v>
      </c>
      <c r="I6247" s="6">
        <v>0</v>
      </c>
      <c r="J6247" s="6">
        <v>0</v>
      </c>
      <c r="K6247" s="6">
        <v>0</v>
      </c>
      <c r="L6247" s="6"/>
      <c r="M6247" s="6">
        <v>2022</v>
      </c>
      <c r="N6247" s="6" t="s">
        <v>7745</v>
      </c>
      <c r="O6247" s="6" t="s">
        <v>15043</v>
      </c>
      <c r="P6247" s="6"/>
      <c r="Q6247" s="6" t="s">
        <v>7733</v>
      </c>
      <c r="R6247" s="6" t="s">
        <v>7734</v>
      </c>
      <c r="S6247" s="6"/>
      <c r="T6247" s="6" t="s">
        <v>20567</v>
      </c>
      <c r="U6247">
        <f t="shared" si="97"/>
        <v>5</v>
      </c>
    </row>
    <row r="6248" spans="1:21" x14ac:dyDescent="0.2">
      <c r="A6248" s="6" t="s">
        <v>15042</v>
      </c>
      <c r="B6248" s="6" t="s">
        <v>14966</v>
      </c>
      <c r="C6248" s="6">
        <v>3506008</v>
      </c>
      <c r="D6248" s="6" t="s">
        <v>15049</v>
      </c>
      <c r="E6248" s="6" t="s">
        <v>15050</v>
      </c>
      <c r="F6248" s="6" t="s">
        <v>6402</v>
      </c>
      <c r="G6248" s="6">
        <v>266</v>
      </c>
      <c r="H6248" s="6">
        <v>12440</v>
      </c>
      <c r="I6248" s="6">
        <v>0</v>
      </c>
      <c r="J6248" s="6">
        <v>0</v>
      </c>
      <c r="K6248" s="6">
        <v>0</v>
      </c>
      <c r="L6248" s="6"/>
      <c r="M6248" s="6">
        <v>2022</v>
      </c>
      <c r="N6248" s="6" t="s">
        <v>7745</v>
      </c>
      <c r="O6248" s="6" t="s">
        <v>15043</v>
      </c>
      <c r="P6248" s="6"/>
      <c r="Q6248" s="6" t="s">
        <v>7733</v>
      </c>
      <c r="R6248" s="6" t="s">
        <v>7734</v>
      </c>
      <c r="S6248" s="6"/>
      <c r="T6248" s="6" t="s">
        <v>20568</v>
      </c>
      <c r="U6248">
        <f t="shared" si="97"/>
        <v>4</v>
      </c>
    </row>
    <row r="6249" spans="1:21" x14ac:dyDescent="0.2">
      <c r="A6249" s="6" t="s">
        <v>15042</v>
      </c>
      <c r="B6249" s="6" t="s">
        <v>14966</v>
      </c>
      <c r="C6249" s="6">
        <v>3506008</v>
      </c>
      <c r="D6249" s="6" t="s">
        <v>7697</v>
      </c>
      <c r="E6249" s="6" t="s">
        <v>13010</v>
      </c>
      <c r="F6249" s="6" t="s">
        <v>6402</v>
      </c>
      <c r="G6249" s="6">
        <v>4621</v>
      </c>
      <c r="H6249" s="6">
        <v>12440</v>
      </c>
      <c r="I6249" s="6">
        <v>0</v>
      </c>
      <c r="J6249" s="6">
        <v>1</v>
      </c>
      <c r="K6249" s="6">
        <v>0</v>
      </c>
      <c r="L6249" s="6"/>
      <c r="M6249" s="6">
        <v>2022</v>
      </c>
      <c r="N6249" s="6" t="s">
        <v>7745</v>
      </c>
      <c r="O6249" s="6" t="s">
        <v>15043</v>
      </c>
      <c r="P6249" s="6"/>
      <c r="Q6249" s="6" t="s">
        <v>7733</v>
      </c>
      <c r="R6249" s="6" t="s">
        <v>7734</v>
      </c>
      <c r="S6249" s="6"/>
      <c r="T6249" s="6" t="s">
        <v>20569</v>
      </c>
      <c r="U6249">
        <f t="shared" si="97"/>
        <v>3</v>
      </c>
    </row>
    <row r="6250" spans="1:21" x14ac:dyDescent="0.2">
      <c r="A6250" s="6" t="s">
        <v>15042</v>
      </c>
      <c r="B6250" s="6" t="s">
        <v>14966</v>
      </c>
      <c r="C6250" s="6">
        <v>3506008</v>
      </c>
      <c r="D6250" s="6" t="s">
        <v>15051</v>
      </c>
      <c r="E6250" s="6" t="s">
        <v>15052</v>
      </c>
      <c r="F6250" s="6" t="s">
        <v>6402</v>
      </c>
      <c r="G6250" s="6">
        <v>176</v>
      </c>
      <c r="H6250" s="6">
        <v>12440</v>
      </c>
      <c r="I6250" s="6">
        <v>0</v>
      </c>
      <c r="J6250" s="6">
        <v>0</v>
      </c>
      <c r="K6250" s="6">
        <v>0</v>
      </c>
      <c r="L6250" s="6"/>
      <c r="M6250" s="6">
        <v>2022</v>
      </c>
      <c r="N6250" s="6" t="s">
        <v>7745</v>
      </c>
      <c r="O6250" s="6" t="s">
        <v>15043</v>
      </c>
      <c r="P6250" s="6"/>
      <c r="Q6250" s="6" t="s">
        <v>7733</v>
      </c>
      <c r="R6250" s="6" t="s">
        <v>7734</v>
      </c>
      <c r="S6250" s="6"/>
      <c r="T6250" s="6" t="s">
        <v>20570</v>
      </c>
      <c r="U6250">
        <f t="shared" si="97"/>
        <v>2</v>
      </c>
    </row>
    <row r="6251" spans="1:21" x14ac:dyDescent="0.2">
      <c r="A6251" s="6" t="s">
        <v>15042</v>
      </c>
      <c r="B6251" s="6" t="s">
        <v>14966</v>
      </c>
      <c r="C6251" s="6">
        <v>3506008</v>
      </c>
      <c r="D6251" s="6" t="s">
        <v>6439</v>
      </c>
      <c r="E6251" s="6" t="s">
        <v>9886</v>
      </c>
      <c r="F6251" s="6" t="s">
        <v>6402</v>
      </c>
      <c r="G6251" s="6">
        <v>296</v>
      </c>
      <c r="H6251" s="6">
        <v>12440</v>
      </c>
      <c r="I6251" s="6">
        <v>0</v>
      </c>
      <c r="J6251" s="6">
        <v>0</v>
      </c>
      <c r="K6251" s="6">
        <v>0</v>
      </c>
      <c r="L6251" s="6"/>
      <c r="M6251" s="6">
        <v>2022</v>
      </c>
      <c r="N6251" s="6" t="s">
        <v>7745</v>
      </c>
      <c r="O6251" s="6" t="s">
        <v>15043</v>
      </c>
      <c r="P6251" s="6"/>
      <c r="Q6251" s="6" t="s">
        <v>7733</v>
      </c>
      <c r="R6251" s="6" t="s">
        <v>7734</v>
      </c>
      <c r="S6251" s="6"/>
      <c r="T6251" s="6" t="s">
        <v>20571</v>
      </c>
      <c r="U6251">
        <f t="shared" si="97"/>
        <v>1</v>
      </c>
    </row>
    <row r="6252" spans="1:21" x14ac:dyDescent="0.2">
      <c r="A6252" s="6" t="s">
        <v>15053</v>
      </c>
      <c r="B6252" s="6" t="s">
        <v>14966</v>
      </c>
      <c r="C6252" s="6">
        <v>3506008</v>
      </c>
      <c r="D6252" s="6" t="s">
        <v>15054</v>
      </c>
      <c r="E6252" s="6" t="s">
        <v>6526</v>
      </c>
      <c r="F6252" s="6" t="s">
        <v>6402</v>
      </c>
      <c r="G6252" s="6">
        <v>8481</v>
      </c>
      <c r="H6252" s="6">
        <v>10583</v>
      </c>
      <c r="I6252" s="6">
        <v>1</v>
      </c>
      <c r="J6252" s="6">
        <v>1</v>
      </c>
      <c r="K6252" s="6">
        <v>0</v>
      </c>
      <c r="L6252" s="6"/>
      <c r="M6252" s="6">
        <v>2022</v>
      </c>
      <c r="N6252" s="6" t="s">
        <v>7745</v>
      </c>
      <c r="O6252" s="6" t="s">
        <v>15055</v>
      </c>
      <c r="P6252" s="6"/>
      <c r="Q6252" s="6" t="s">
        <v>7733</v>
      </c>
      <c r="R6252" s="6" t="s">
        <v>7734</v>
      </c>
      <c r="S6252" s="6"/>
      <c r="T6252" s="6" t="s">
        <v>4691</v>
      </c>
      <c r="U6252">
        <f t="shared" si="97"/>
        <v>4</v>
      </c>
    </row>
    <row r="6253" spans="1:21" x14ac:dyDescent="0.2">
      <c r="A6253" s="6" t="s">
        <v>15053</v>
      </c>
      <c r="B6253" s="6" t="s">
        <v>14966</v>
      </c>
      <c r="C6253" s="6">
        <v>3506008</v>
      </c>
      <c r="D6253" s="6" t="s">
        <v>7086</v>
      </c>
      <c r="E6253" s="6" t="s">
        <v>15056</v>
      </c>
      <c r="F6253" s="6" t="s">
        <v>6402</v>
      </c>
      <c r="G6253" s="6">
        <v>859</v>
      </c>
      <c r="H6253" s="6">
        <v>10583</v>
      </c>
      <c r="I6253" s="6">
        <v>0</v>
      </c>
      <c r="J6253" s="6">
        <v>0</v>
      </c>
      <c r="K6253" s="6">
        <v>0</v>
      </c>
      <c r="L6253" s="6"/>
      <c r="M6253" s="6">
        <v>2022</v>
      </c>
      <c r="N6253" s="6" t="s">
        <v>7745</v>
      </c>
      <c r="O6253" s="6" t="s">
        <v>15055</v>
      </c>
      <c r="P6253" s="6"/>
      <c r="Q6253" s="6" t="s">
        <v>7733</v>
      </c>
      <c r="R6253" s="6" t="s">
        <v>7734</v>
      </c>
      <c r="S6253" s="6"/>
      <c r="T6253" s="6" t="s">
        <v>20572</v>
      </c>
      <c r="U6253">
        <f t="shared" si="97"/>
        <v>3</v>
      </c>
    </row>
    <row r="6254" spans="1:21" x14ac:dyDescent="0.2">
      <c r="A6254" s="6" t="s">
        <v>15053</v>
      </c>
      <c r="B6254" s="6" t="s">
        <v>14966</v>
      </c>
      <c r="C6254" s="6">
        <v>3506008</v>
      </c>
      <c r="D6254" s="6" t="s">
        <v>15057</v>
      </c>
      <c r="E6254" s="6" t="s">
        <v>15058</v>
      </c>
      <c r="F6254" s="6" t="s">
        <v>6402</v>
      </c>
      <c r="G6254" s="6">
        <v>716</v>
      </c>
      <c r="H6254" s="6">
        <v>10583</v>
      </c>
      <c r="I6254" s="6">
        <v>0</v>
      </c>
      <c r="J6254" s="6">
        <v>0</v>
      </c>
      <c r="K6254" s="6">
        <v>0</v>
      </c>
      <c r="L6254" s="6"/>
      <c r="M6254" s="6">
        <v>2022</v>
      </c>
      <c r="N6254" s="6" t="s">
        <v>7745</v>
      </c>
      <c r="O6254" s="6" t="s">
        <v>15055</v>
      </c>
      <c r="P6254" s="6"/>
      <c r="Q6254" s="6" t="s">
        <v>7733</v>
      </c>
      <c r="R6254" s="6" t="s">
        <v>7734</v>
      </c>
      <c r="S6254" s="6"/>
      <c r="T6254" s="6" t="s">
        <v>20573</v>
      </c>
      <c r="U6254">
        <f t="shared" si="97"/>
        <v>2</v>
      </c>
    </row>
    <row r="6255" spans="1:21" x14ac:dyDescent="0.2">
      <c r="A6255" s="6" t="s">
        <v>15059</v>
      </c>
      <c r="B6255" s="6" t="s">
        <v>14966</v>
      </c>
      <c r="C6255" s="6">
        <v>3506008</v>
      </c>
      <c r="D6255" s="6" t="s">
        <v>7000</v>
      </c>
      <c r="E6255" s="6" t="s">
        <v>7145</v>
      </c>
      <c r="F6255" s="6" t="s">
        <v>6402</v>
      </c>
      <c r="G6255" s="6">
        <v>768</v>
      </c>
      <c r="H6255" s="6">
        <v>14137</v>
      </c>
      <c r="I6255" s="6">
        <v>0</v>
      </c>
      <c r="J6255" s="6">
        <v>0</v>
      </c>
      <c r="K6255" s="6">
        <v>0</v>
      </c>
      <c r="L6255" s="6"/>
      <c r="M6255" s="6">
        <v>2022</v>
      </c>
      <c r="N6255" s="6" t="s">
        <v>7745</v>
      </c>
      <c r="O6255" s="6" t="s">
        <v>15060</v>
      </c>
      <c r="P6255" s="6"/>
      <c r="Q6255" s="6" t="s">
        <v>7733</v>
      </c>
      <c r="R6255" s="6" t="s">
        <v>7734</v>
      </c>
      <c r="S6255" s="6"/>
      <c r="T6255" s="6" t="s">
        <v>20574</v>
      </c>
      <c r="U6255">
        <f t="shared" si="97"/>
        <v>3</v>
      </c>
    </row>
    <row r="6256" spans="1:21" x14ac:dyDescent="0.2">
      <c r="A6256" s="6" t="s">
        <v>15059</v>
      </c>
      <c r="B6256" s="6" t="s">
        <v>14966</v>
      </c>
      <c r="C6256" s="6">
        <v>3506008</v>
      </c>
      <c r="D6256" s="6" t="s">
        <v>7168</v>
      </c>
      <c r="E6256" s="6" t="s">
        <v>9776</v>
      </c>
      <c r="F6256" s="6" t="s">
        <v>6402</v>
      </c>
      <c r="G6256" s="6">
        <v>4706</v>
      </c>
      <c r="H6256" s="6">
        <v>14137</v>
      </c>
      <c r="I6256" s="6">
        <v>0</v>
      </c>
      <c r="J6256" s="6">
        <v>0</v>
      </c>
      <c r="K6256" s="6">
        <v>0</v>
      </c>
      <c r="L6256" s="6"/>
      <c r="M6256" s="6">
        <v>2022</v>
      </c>
      <c r="N6256" s="6" t="s">
        <v>7745</v>
      </c>
      <c r="O6256" s="6" t="s">
        <v>15060</v>
      </c>
      <c r="P6256" s="6"/>
      <c r="Q6256" s="6" t="s">
        <v>7733</v>
      </c>
      <c r="R6256" s="6" t="s">
        <v>7734</v>
      </c>
      <c r="S6256" s="6"/>
      <c r="T6256" s="6" t="s">
        <v>20575</v>
      </c>
      <c r="U6256">
        <f t="shared" si="97"/>
        <v>2</v>
      </c>
    </row>
    <row r="6257" spans="1:21" x14ac:dyDescent="0.2">
      <c r="A6257" s="6" t="s">
        <v>15059</v>
      </c>
      <c r="B6257" s="6" t="s">
        <v>14966</v>
      </c>
      <c r="C6257" s="6">
        <v>3506008</v>
      </c>
      <c r="D6257" s="6" t="s">
        <v>15061</v>
      </c>
      <c r="E6257" s="6" t="s">
        <v>15062</v>
      </c>
      <c r="F6257" s="6" t="s">
        <v>6402</v>
      </c>
      <c r="G6257" s="6">
        <v>8663</v>
      </c>
      <c r="H6257" s="6">
        <v>14137</v>
      </c>
      <c r="I6257" s="6">
        <v>0</v>
      </c>
      <c r="J6257" s="6">
        <v>1</v>
      </c>
      <c r="K6257" s="6">
        <v>0</v>
      </c>
      <c r="L6257" s="6"/>
      <c r="M6257" s="6">
        <v>2022</v>
      </c>
      <c r="N6257" s="6" t="s">
        <v>7745</v>
      </c>
      <c r="O6257" s="6" t="s">
        <v>15060</v>
      </c>
      <c r="P6257" s="6"/>
      <c r="Q6257" s="6" t="s">
        <v>7733</v>
      </c>
      <c r="R6257" s="6" t="s">
        <v>7734</v>
      </c>
      <c r="S6257" s="6"/>
      <c r="T6257" s="6" t="s">
        <v>4689</v>
      </c>
      <c r="U6257">
        <f t="shared" si="97"/>
        <v>1</v>
      </c>
    </row>
    <row r="6258" spans="1:21" x14ac:dyDescent="0.2">
      <c r="A6258" s="6" t="s">
        <v>15063</v>
      </c>
      <c r="B6258" s="6" t="s">
        <v>14966</v>
      </c>
      <c r="C6258" s="6">
        <v>3506008</v>
      </c>
      <c r="D6258" s="6" t="s">
        <v>6550</v>
      </c>
      <c r="E6258" s="6" t="s">
        <v>15064</v>
      </c>
      <c r="F6258" s="6" t="s">
        <v>6402</v>
      </c>
      <c r="G6258" s="6">
        <v>11055</v>
      </c>
      <c r="H6258" s="6">
        <v>15360</v>
      </c>
      <c r="I6258" s="6">
        <v>1</v>
      </c>
      <c r="J6258" s="6">
        <v>1</v>
      </c>
      <c r="K6258" s="6">
        <v>0</v>
      </c>
      <c r="L6258" s="6"/>
      <c r="M6258" s="6">
        <v>2022</v>
      </c>
      <c r="N6258" s="6" t="s">
        <v>7745</v>
      </c>
      <c r="O6258" s="6" t="s">
        <v>15065</v>
      </c>
      <c r="P6258" s="6"/>
      <c r="Q6258" s="6" t="s">
        <v>7733</v>
      </c>
      <c r="R6258" s="6" t="s">
        <v>7734</v>
      </c>
      <c r="S6258" s="6"/>
      <c r="T6258" s="6" t="s">
        <v>4687</v>
      </c>
      <c r="U6258">
        <f t="shared" si="97"/>
        <v>3</v>
      </c>
    </row>
    <row r="6259" spans="1:21" x14ac:dyDescent="0.2">
      <c r="A6259" s="6" t="s">
        <v>15063</v>
      </c>
      <c r="B6259" s="6" t="s">
        <v>14966</v>
      </c>
      <c r="C6259" s="6">
        <v>3506008</v>
      </c>
      <c r="D6259" s="6" t="s">
        <v>6838</v>
      </c>
      <c r="E6259" s="6" t="s">
        <v>15066</v>
      </c>
      <c r="F6259" s="6" t="s">
        <v>6402</v>
      </c>
      <c r="G6259" s="6">
        <v>1058</v>
      </c>
      <c r="H6259" s="6">
        <v>15360</v>
      </c>
      <c r="I6259" s="6">
        <v>0</v>
      </c>
      <c r="J6259" s="6">
        <v>0</v>
      </c>
      <c r="K6259" s="6">
        <v>0</v>
      </c>
      <c r="L6259" s="6"/>
      <c r="M6259" s="6">
        <v>2022</v>
      </c>
      <c r="N6259" s="6" t="s">
        <v>7745</v>
      </c>
      <c r="O6259" s="6" t="s">
        <v>15065</v>
      </c>
      <c r="P6259" s="6"/>
      <c r="Q6259" s="6" t="s">
        <v>7733</v>
      </c>
      <c r="R6259" s="6" t="s">
        <v>7734</v>
      </c>
      <c r="S6259" s="6"/>
      <c r="T6259" s="6" t="s">
        <v>20576</v>
      </c>
      <c r="U6259">
        <f t="shared" si="97"/>
        <v>2</v>
      </c>
    </row>
    <row r="6260" spans="1:21" x14ac:dyDescent="0.2">
      <c r="A6260" s="6" t="s">
        <v>15063</v>
      </c>
      <c r="B6260" s="6" t="s">
        <v>14966</v>
      </c>
      <c r="C6260" s="6">
        <v>3506008</v>
      </c>
      <c r="D6260" s="6" t="s">
        <v>15067</v>
      </c>
      <c r="E6260" s="6" t="s">
        <v>7532</v>
      </c>
      <c r="F6260" s="6" t="s">
        <v>6402</v>
      </c>
      <c r="G6260" s="6">
        <v>3247</v>
      </c>
      <c r="H6260" s="6">
        <v>15360</v>
      </c>
      <c r="I6260" s="6">
        <v>0</v>
      </c>
      <c r="J6260" s="6">
        <v>0</v>
      </c>
      <c r="K6260" s="6">
        <v>0</v>
      </c>
      <c r="L6260" s="6"/>
      <c r="M6260" s="6">
        <v>2022</v>
      </c>
      <c r="N6260" s="6" t="s">
        <v>7745</v>
      </c>
      <c r="O6260" s="6" t="s">
        <v>15065</v>
      </c>
      <c r="P6260" s="6"/>
      <c r="Q6260" s="6" t="s">
        <v>7733</v>
      </c>
      <c r="R6260" s="6" t="s">
        <v>7734</v>
      </c>
      <c r="S6260" s="6"/>
      <c r="T6260" s="6" t="s">
        <v>20577</v>
      </c>
      <c r="U6260">
        <f t="shared" si="97"/>
        <v>1</v>
      </c>
    </row>
    <row r="6261" spans="1:21" x14ac:dyDescent="0.2">
      <c r="A6261" s="6" t="s">
        <v>15068</v>
      </c>
      <c r="B6261" s="6" t="s">
        <v>14966</v>
      </c>
      <c r="C6261" s="6">
        <v>3506008</v>
      </c>
      <c r="D6261" s="6" t="s">
        <v>15069</v>
      </c>
      <c r="E6261" s="6" t="s">
        <v>8957</v>
      </c>
      <c r="F6261" s="6" t="s">
        <v>6402</v>
      </c>
      <c r="G6261" s="6">
        <v>2396</v>
      </c>
      <c r="H6261" s="6">
        <v>13130</v>
      </c>
      <c r="I6261" s="6">
        <v>0</v>
      </c>
      <c r="J6261" s="6">
        <v>0</v>
      </c>
      <c r="K6261" s="6">
        <v>0</v>
      </c>
      <c r="L6261" s="6"/>
      <c r="M6261" s="6">
        <v>2022</v>
      </c>
      <c r="N6261" s="6" t="s">
        <v>7745</v>
      </c>
      <c r="O6261" s="6" t="s">
        <v>15070</v>
      </c>
      <c r="P6261" s="6"/>
      <c r="Q6261" s="6" t="s">
        <v>7733</v>
      </c>
      <c r="R6261" s="6" t="s">
        <v>7734</v>
      </c>
      <c r="S6261" s="6"/>
      <c r="T6261" s="6" t="s">
        <v>20578</v>
      </c>
      <c r="U6261">
        <f t="shared" si="97"/>
        <v>3</v>
      </c>
    </row>
    <row r="6262" spans="1:21" x14ac:dyDescent="0.2">
      <c r="A6262" s="6" t="s">
        <v>15068</v>
      </c>
      <c r="B6262" s="6" t="s">
        <v>14966</v>
      </c>
      <c r="C6262" s="6">
        <v>3506008</v>
      </c>
      <c r="D6262" s="6" t="s">
        <v>6882</v>
      </c>
      <c r="E6262" s="6" t="s">
        <v>15071</v>
      </c>
      <c r="F6262" s="6" t="s">
        <v>6402</v>
      </c>
      <c r="G6262" s="6">
        <v>9595</v>
      </c>
      <c r="H6262" s="6">
        <v>13130</v>
      </c>
      <c r="I6262" s="6">
        <v>1</v>
      </c>
      <c r="J6262" s="6">
        <v>1</v>
      </c>
      <c r="K6262" s="6">
        <v>0</v>
      </c>
      <c r="L6262" s="6"/>
      <c r="M6262" s="6">
        <v>2022</v>
      </c>
      <c r="N6262" s="6" t="s">
        <v>7745</v>
      </c>
      <c r="O6262" s="6" t="s">
        <v>15070</v>
      </c>
      <c r="P6262" s="6"/>
      <c r="Q6262" s="6" t="s">
        <v>7733</v>
      </c>
      <c r="R6262" s="6" t="s">
        <v>7734</v>
      </c>
      <c r="S6262" s="6"/>
      <c r="T6262" s="6" t="s">
        <v>4685</v>
      </c>
      <c r="U6262">
        <f t="shared" si="97"/>
        <v>2</v>
      </c>
    </row>
    <row r="6263" spans="1:21" x14ac:dyDescent="0.2">
      <c r="A6263" s="6" t="s">
        <v>15068</v>
      </c>
      <c r="B6263" s="6" t="s">
        <v>14966</v>
      </c>
      <c r="C6263" s="6">
        <v>3506008</v>
      </c>
      <c r="D6263" s="6" t="s">
        <v>6419</v>
      </c>
      <c r="E6263" s="6" t="s">
        <v>15072</v>
      </c>
      <c r="F6263" s="6" t="s">
        <v>6402</v>
      </c>
      <c r="G6263" s="6">
        <v>1139</v>
      </c>
      <c r="H6263" s="6">
        <v>13130</v>
      </c>
      <c r="I6263" s="6">
        <v>0</v>
      </c>
      <c r="J6263" s="6">
        <v>0</v>
      </c>
      <c r="K6263" s="6">
        <v>0</v>
      </c>
      <c r="L6263" s="6"/>
      <c r="M6263" s="6">
        <v>2022</v>
      </c>
      <c r="N6263" s="6" t="s">
        <v>7745</v>
      </c>
      <c r="O6263" s="6" t="s">
        <v>15070</v>
      </c>
      <c r="P6263" s="6"/>
      <c r="Q6263" s="6" t="s">
        <v>7733</v>
      </c>
      <c r="R6263" s="6" t="s">
        <v>7734</v>
      </c>
      <c r="S6263" s="6"/>
      <c r="T6263" s="6" t="s">
        <v>20579</v>
      </c>
      <c r="U6263">
        <f t="shared" si="97"/>
        <v>1</v>
      </c>
    </row>
    <row r="6264" spans="1:21" x14ac:dyDescent="0.2">
      <c r="A6264" s="6" t="s">
        <v>15073</v>
      </c>
      <c r="B6264" s="6" t="s">
        <v>14966</v>
      </c>
      <c r="C6264" s="6">
        <v>3506008</v>
      </c>
      <c r="D6264" s="6" t="s">
        <v>6796</v>
      </c>
      <c r="E6264" s="6" t="s">
        <v>14891</v>
      </c>
      <c r="F6264" s="6" t="s">
        <v>6402</v>
      </c>
      <c r="G6264" s="6">
        <v>1986</v>
      </c>
      <c r="H6264" s="6">
        <v>14412</v>
      </c>
      <c r="I6264" s="6">
        <v>0</v>
      </c>
      <c r="J6264" s="6">
        <v>0</v>
      </c>
      <c r="K6264" s="6">
        <v>0</v>
      </c>
      <c r="L6264" s="6"/>
      <c r="M6264" s="6">
        <v>2022</v>
      </c>
      <c r="N6264" s="6" t="s">
        <v>7745</v>
      </c>
      <c r="O6264" s="6" t="s">
        <v>15074</v>
      </c>
      <c r="P6264" s="6"/>
      <c r="Q6264" s="6" t="s">
        <v>7733</v>
      </c>
      <c r="R6264" s="6" t="s">
        <v>7734</v>
      </c>
      <c r="S6264" s="6"/>
      <c r="T6264" s="6" t="s">
        <v>20580</v>
      </c>
      <c r="U6264">
        <f t="shared" si="97"/>
        <v>3</v>
      </c>
    </row>
    <row r="6265" spans="1:21" x14ac:dyDescent="0.2">
      <c r="A6265" s="6" t="s">
        <v>15073</v>
      </c>
      <c r="B6265" s="6" t="s">
        <v>14966</v>
      </c>
      <c r="C6265" s="6">
        <v>3506008</v>
      </c>
      <c r="D6265" s="6" t="s">
        <v>6678</v>
      </c>
      <c r="E6265" s="6" t="s">
        <v>7795</v>
      </c>
      <c r="F6265" s="6" t="s">
        <v>6402</v>
      </c>
      <c r="G6265" s="6">
        <v>11358</v>
      </c>
      <c r="H6265" s="6">
        <v>14412</v>
      </c>
      <c r="I6265" s="6">
        <v>1</v>
      </c>
      <c r="J6265" s="6">
        <v>1</v>
      </c>
      <c r="K6265" s="6">
        <v>0</v>
      </c>
      <c r="L6265" s="6"/>
      <c r="M6265" s="6">
        <v>2022</v>
      </c>
      <c r="N6265" s="6" t="s">
        <v>7745</v>
      </c>
      <c r="O6265" s="6" t="s">
        <v>15074</v>
      </c>
      <c r="P6265" s="6"/>
      <c r="Q6265" s="6" t="s">
        <v>7733</v>
      </c>
      <c r="R6265" s="6" t="s">
        <v>7734</v>
      </c>
      <c r="S6265" s="6"/>
      <c r="T6265" s="6" t="s">
        <v>4683</v>
      </c>
      <c r="U6265">
        <f t="shared" si="97"/>
        <v>2</v>
      </c>
    </row>
    <row r="6266" spans="1:21" x14ac:dyDescent="0.2">
      <c r="A6266" s="6" t="s">
        <v>15073</v>
      </c>
      <c r="B6266" s="6" t="s">
        <v>14966</v>
      </c>
      <c r="C6266" s="6">
        <v>3506008</v>
      </c>
      <c r="D6266" s="6" t="s">
        <v>6467</v>
      </c>
      <c r="E6266" s="6" t="s">
        <v>6652</v>
      </c>
      <c r="F6266" s="6" t="s">
        <v>6402</v>
      </c>
      <c r="G6266" s="6">
        <v>1068</v>
      </c>
      <c r="H6266" s="6">
        <v>14412</v>
      </c>
      <c r="I6266" s="6">
        <v>0</v>
      </c>
      <c r="J6266" s="6">
        <v>0</v>
      </c>
      <c r="K6266" s="6">
        <v>0</v>
      </c>
      <c r="L6266" s="6"/>
      <c r="M6266" s="6">
        <v>2022</v>
      </c>
      <c r="N6266" s="6" t="s">
        <v>7745</v>
      </c>
      <c r="O6266" s="6" t="s">
        <v>15074</v>
      </c>
      <c r="P6266" s="6"/>
      <c r="Q6266" s="6" t="s">
        <v>7733</v>
      </c>
      <c r="R6266" s="6" t="s">
        <v>7734</v>
      </c>
      <c r="S6266" s="6"/>
      <c r="T6266" s="6" t="s">
        <v>20581</v>
      </c>
      <c r="U6266">
        <f t="shared" si="97"/>
        <v>1</v>
      </c>
    </row>
    <row r="6267" spans="1:21" x14ac:dyDescent="0.2">
      <c r="A6267" s="6" t="s">
        <v>15075</v>
      </c>
      <c r="B6267" s="6" t="s">
        <v>14966</v>
      </c>
      <c r="C6267" s="6">
        <v>3506008</v>
      </c>
      <c r="D6267" s="6" t="s">
        <v>7498</v>
      </c>
      <c r="E6267" s="6" t="s">
        <v>7374</v>
      </c>
      <c r="F6267" s="6" t="s">
        <v>6402</v>
      </c>
      <c r="G6267" s="6">
        <v>6088</v>
      </c>
      <c r="H6267" s="6">
        <v>12919</v>
      </c>
      <c r="I6267" s="6">
        <v>0</v>
      </c>
      <c r="J6267" s="6">
        <v>1</v>
      </c>
      <c r="K6267" s="6">
        <v>0</v>
      </c>
      <c r="L6267" s="6"/>
      <c r="M6267" s="6">
        <v>2022</v>
      </c>
      <c r="N6267" s="6" t="s">
        <v>7745</v>
      </c>
      <c r="O6267" s="6" t="s">
        <v>15076</v>
      </c>
      <c r="P6267" s="6"/>
      <c r="Q6267" s="6" t="s">
        <v>7733</v>
      </c>
      <c r="R6267" s="6" t="s">
        <v>7734</v>
      </c>
      <c r="S6267" s="6"/>
      <c r="T6267" s="6" t="s">
        <v>4681</v>
      </c>
      <c r="U6267">
        <f t="shared" si="97"/>
        <v>4</v>
      </c>
    </row>
    <row r="6268" spans="1:21" x14ac:dyDescent="0.2">
      <c r="A6268" s="6" t="s">
        <v>15075</v>
      </c>
      <c r="B6268" s="6" t="s">
        <v>14966</v>
      </c>
      <c r="C6268" s="6">
        <v>3506008</v>
      </c>
      <c r="D6268" s="6" t="s">
        <v>7294</v>
      </c>
      <c r="E6268" s="6" t="s">
        <v>15077</v>
      </c>
      <c r="F6268" s="6" t="s">
        <v>6402</v>
      </c>
      <c r="G6268" s="6">
        <v>4107</v>
      </c>
      <c r="H6268" s="6">
        <v>12919</v>
      </c>
      <c r="I6268" s="6">
        <v>0</v>
      </c>
      <c r="J6268" s="6">
        <v>0</v>
      </c>
      <c r="K6268" s="6">
        <v>0</v>
      </c>
      <c r="L6268" s="6"/>
      <c r="M6268" s="6">
        <v>2022</v>
      </c>
      <c r="N6268" s="6" t="s">
        <v>7745</v>
      </c>
      <c r="O6268" s="6" t="s">
        <v>15076</v>
      </c>
      <c r="P6268" s="6"/>
      <c r="Q6268" s="6" t="s">
        <v>7733</v>
      </c>
      <c r="R6268" s="6" t="s">
        <v>7734</v>
      </c>
      <c r="S6268" s="6"/>
      <c r="T6268" s="6" t="s">
        <v>20582</v>
      </c>
      <c r="U6268">
        <f t="shared" si="97"/>
        <v>3</v>
      </c>
    </row>
    <row r="6269" spans="1:21" x14ac:dyDescent="0.2">
      <c r="A6269" s="6" t="s">
        <v>15075</v>
      </c>
      <c r="B6269" s="6" t="s">
        <v>14966</v>
      </c>
      <c r="C6269" s="6">
        <v>3506008</v>
      </c>
      <c r="D6269" s="6" t="s">
        <v>6527</v>
      </c>
      <c r="E6269" s="6" t="s">
        <v>15078</v>
      </c>
      <c r="F6269" s="6" t="s">
        <v>6402</v>
      </c>
      <c r="G6269" s="6">
        <v>2453</v>
      </c>
      <c r="H6269" s="6">
        <v>12919</v>
      </c>
      <c r="I6269" s="6">
        <v>0</v>
      </c>
      <c r="J6269" s="6">
        <v>0</v>
      </c>
      <c r="K6269" s="6">
        <v>0</v>
      </c>
      <c r="L6269" s="6"/>
      <c r="M6269" s="6">
        <v>2022</v>
      </c>
      <c r="N6269" s="6" t="s">
        <v>7745</v>
      </c>
      <c r="O6269" s="6" t="s">
        <v>15076</v>
      </c>
      <c r="P6269" s="6"/>
      <c r="Q6269" s="6" t="s">
        <v>7733</v>
      </c>
      <c r="R6269" s="6" t="s">
        <v>7734</v>
      </c>
      <c r="S6269" s="6"/>
      <c r="T6269" s="6" t="s">
        <v>20583</v>
      </c>
      <c r="U6269">
        <f t="shared" si="97"/>
        <v>2</v>
      </c>
    </row>
    <row r="6270" spans="1:21" x14ac:dyDescent="0.2">
      <c r="A6270" s="6" t="s">
        <v>15075</v>
      </c>
      <c r="B6270" s="6" t="s">
        <v>14966</v>
      </c>
      <c r="C6270" s="6">
        <v>3506008</v>
      </c>
      <c r="D6270" s="6" t="s">
        <v>15079</v>
      </c>
      <c r="E6270" s="6" t="s">
        <v>15080</v>
      </c>
      <c r="F6270" s="6" t="s">
        <v>6402</v>
      </c>
      <c r="G6270" s="6">
        <v>271</v>
      </c>
      <c r="H6270" s="6">
        <v>12919</v>
      </c>
      <c r="I6270" s="6">
        <v>0</v>
      </c>
      <c r="J6270" s="6">
        <v>0</v>
      </c>
      <c r="K6270" s="6">
        <v>0</v>
      </c>
      <c r="L6270" s="6"/>
      <c r="M6270" s="6">
        <v>2022</v>
      </c>
      <c r="N6270" s="6" t="s">
        <v>7745</v>
      </c>
      <c r="O6270" s="6" t="s">
        <v>15076</v>
      </c>
      <c r="P6270" s="6"/>
      <c r="Q6270" s="6" t="s">
        <v>7733</v>
      </c>
      <c r="R6270" s="6" t="s">
        <v>7734</v>
      </c>
      <c r="S6270" s="6"/>
      <c r="T6270" s="6" t="s">
        <v>20584</v>
      </c>
      <c r="U6270">
        <f t="shared" si="97"/>
        <v>1</v>
      </c>
    </row>
    <row r="6271" spans="1:21" x14ac:dyDescent="0.2">
      <c r="A6271" s="6" t="s">
        <v>15081</v>
      </c>
      <c r="B6271" s="6" t="s">
        <v>14966</v>
      </c>
      <c r="C6271" s="6">
        <v>3506008</v>
      </c>
      <c r="D6271" s="6" t="s">
        <v>7080</v>
      </c>
      <c r="E6271" s="6" t="s">
        <v>7524</v>
      </c>
      <c r="F6271" s="6" t="s">
        <v>6402</v>
      </c>
      <c r="G6271" s="6">
        <v>9466</v>
      </c>
      <c r="H6271" s="6">
        <v>12378</v>
      </c>
      <c r="I6271" s="6">
        <v>1</v>
      </c>
      <c r="J6271" s="6">
        <v>1</v>
      </c>
      <c r="K6271" s="6">
        <v>0</v>
      </c>
      <c r="L6271" s="6"/>
      <c r="M6271" s="6">
        <v>2022</v>
      </c>
      <c r="N6271" s="6" t="s">
        <v>7745</v>
      </c>
      <c r="O6271" s="6" t="s">
        <v>15082</v>
      </c>
      <c r="P6271" s="6"/>
      <c r="Q6271" s="6" t="s">
        <v>7733</v>
      </c>
      <c r="R6271" s="6" t="s">
        <v>7734</v>
      </c>
      <c r="S6271" s="6"/>
      <c r="T6271" s="6" t="s">
        <v>4679</v>
      </c>
      <c r="U6271">
        <f t="shared" si="97"/>
        <v>3</v>
      </c>
    </row>
    <row r="6272" spans="1:21" x14ac:dyDescent="0.2">
      <c r="A6272" s="6" t="s">
        <v>15081</v>
      </c>
      <c r="B6272" s="6" t="s">
        <v>14966</v>
      </c>
      <c r="C6272" s="6">
        <v>3506008</v>
      </c>
      <c r="D6272" s="6" t="s">
        <v>14006</v>
      </c>
      <c r="E6272" s="6" t="s">
        <v>15083</v>
      </c>
      <c r="F6272" s="6" t="s">
        <v>6402</v>
      </c>
      <c r="G6272" s="6">
        <v>2716</v>
      </c>
      <c r="H6272" s="6">
        <v>12378</v>
      </c>
      <c r="I6272" s="6">
        <v>0</v>
      </c>
      <c r="J6272" s="6">
        <v>0</v>
      </c>
      <c r="K6272" s="6">
        <v>0</v>
      </c>
      <c r="L6272" s="6"/>
      <c r="M6272" s="6">
        <v>2022</v>
      </c>
      <c r="N6272" s="6" t="s">
        <v>7745</v>
      </c>
      <c r="O6272" s="6" t="s">
        <v>15082</v>
      </c>
      <c r="P6272" s="6"/>
      <c r="Q6272" s="6" t="s">
        <v>7733</v>
      </c>
      <c r="R6272" s="6" t="s">
        <v>7734</v>
      </c>
      <c r="S6272" s="6"/>
      <c r="T6272" s="6" t="s">
        <v>20585</v>
      </c>
      <c r="U6272">
        <f t="shared" si="97"/>
        <v>2</v>
      </c>
    </row>
    <row r="6273" spans="1:21" x14ac:dyDescent="0.2">
      <c r="A6273" s="6" t="s">
        <v>15081</v>
      </c>
      <c r="B6273" s="6" t="s">
        <v>14966</v>
      </c>
      <c r="C6273" s="6">
        <v>3506008</v>
      </c>
      <c r="D6273" s="6" t="s">
        <v>15084</v>
      </c>
      <c r="E6273" s="6" t="s">
        <v>6961</v>
      </c>
      <c r="F6273" s="6" t="s">
        <v>6402</v>
      </c>
      <c r="G6273" s="6">
        <v>196</v>
      </c>
      <c r="H6273" s="6">
        <v>12378</v>
      </c>
      <c r="I6273" s="6">
        <v>0</v>
      </c>
      <c r="J6273" s="6">
        <v>0</v>
      </c>
      <c r="K6273" s="6">
        <v>0</v>
      </c>
      <c r="L6273" s="6"/>
      <c r="M6273" s="6">
        <v>2022</v>
      </c>
      <c r="N6273" s="6" t="s">
        <v>7745</v>
      </c>
      <c r="O6273" s="6" t="s">
        <v>15082</v>
      </c>
      <c r="P6273" s="6"/>
      <c r="Q6273" s="6" t="s">
        <v>7733</v>
      </c>
      <c r="R6273" s="6" t="s">
        <v>7734</v>
      </c>
      <c r="S6273" s="6"/>
      <c r="T6273" s="6" t="s">
        <v>20586</v>
      </c>
      <c r="U6273">
        <f t="shared" si="97"/>
        <v>1</v>
      </c>
    </row>
    <row r="6274" spans="1:21" x14ac:dyDescent="0.2">
      <c r="A6274" s="6" t="s">
        <v>15085</v>
      </c>
      <c r="B6274" s="6" t="s">
        <v>14966</v>
      </c>
      <c r="C6274" s="6">
        <v>3506008</v>
      </c>
      <c r="D6274" s="6" t="s">
        <v>6822</v>
      </c>
      <c r="E6274" s="6" t="s">
        <v>15086</v>
      </c>
      <c r="F6274" s="6" t="s">
        <v>6402</v>
      </c>
      <c r="G6274" s="6">
        <v>4353</v>
      </c>
      <c r="H6274" s="6">
        <v>10667</v>
      </c>
      <c r="I6274" s="6">
        <v>1</v>
      </c>
      <c r="J6274" s="6">
        <v>1</v>
      </c>
      <c r="K6274" s="6">
        <v>0</v>
      </c>
      <c r="L6274" s="6"/>
      <c r="M6274" s="6">
        <v>2022</v>
      </c>
      <c r="N6274" s="6" t="s">
        <v>7745</v>
      </c>
      <c r="O6274" s="6" t="s">
        <v>15087</v>
      </c>
      <c r="P6274" s="6"/>
      <c r="Q6274" s="6" t="s">
        <v>7733</v>
      </c>
      <c r="R6274" s="6" t="s">
        <v>7734</v>
      </c>
      <c r="S6274" s="6"/>
      <c r="T6274" s="6" t="s">
        <v>4677</v>
      </c>
      <c r="U6274">
        <f t="shared" si="97"/>
        <v>5</v>
      </c>
    </row>
    <row r="6275" spans="1:21" x14ac:dyDescent="0.2">
      <c r="A6275" s="6" t="s">
        <v>15085</v>
      </c>
      <c r="B6275" s="6" t="s">
        <v>14966</v>
      </c>
      <c r="C6275" s="6">
        <v>3506008</v>
      </c>
      <c r="D6275" s="6" t="s">
        <v>6505</v>
      </c>
      <c r="E6275" s="6" t="s">
        <v>6528</v>
      </c>
      <c r="F6275" s="6" t="s">
        <v>6402</v>
      </c>
      <c r="G6275" s="6">
        <v>4115</v>
      </c>
      <c r="H6275" s="6">
        <v>10667</v>
      </c>
      <c r="I6275" s="6">
        <v>0</v>
      </c>
      <c r="J6275" s="6">
        <v>0</v>
      </c>
      <c r="K6275" s="6">
        <v>0</v>
      </c>
      <c r="L6275" s="6"/>
      <c r="M6275" s="6">
        <v>2022</v>
      </c>
      <c r="N6275" s="6" t="s">
        <v>7745</v>
      </c>
      <c r="O6275" s="6" t="s">
        <v>15087</v>
      </c>
      <c r="P6275" s="6"/>
      <c r="Q6275" s="6" t="s">
        <v>7733</v>
      </c>
      <c r="R6275" s="6" t="s">
        <v>7734</v>
      </c>
      <c r="S6275" s="6"/>
      <c r="T6275" s="6" t="s">
        <v>20587</v>
      </c>
      <c r="U6275">
        <f t="shared" ref="U6275:U6302" si="98">COUNTIF(A6275:A12575,A6275)</f>
        <v>4</v>
      </c>
    </row>
    <row r="6276" spans="1:21" x14ac:dyDescent="0.2">
      <c r="A6276" s="6" t="s">
        <v>15085</v>
      </c>
      <c r="B6276" s="6" t="s">
        <v>14966</v>
      </c>
      <c r="C6276" s="6">
        <v>3506008</v>
      </c>
      <c r="D6276" s="6" t="s">
        <v>6838</v>
      </c>
      <c r="E6276" s="6" t="s">
        <v>8586</v>
      </c>
      <c r="F6276" s="6" t="s">
        <v>6402</v>
      </c>
      <c r="G6276" s="6">
        <v>1541</v>
      </c>
      <c r="H6276" s="6">
        <v>10667</v>
      </c>
      <c r="I6276" s="6">
        <v>0</v>
      </c>
      <c r="J6276" s="6">
        <v>0</v>
      </c>
      <c r="K6276" s="6">
        <v>0</v>
      </c>
      <c r="L6276" s="6"/>
      <c r="M6276" s="6">
        <v>2022</v>
      </c>
      <c r="N6276" s="6" t="s">
        <v>7745</v>
      </c>
      <c r="O6276" s="6" t="s">
        <v>15087</v>
      </c>
      <c r="P6276" s="6"/>
      <c r="Q6276" s="6" t="s">
        <v>7733</v>
      </c>
      <c r="R6276" s="6" t="s">
        <v>7734</v>
      </c>
      <c r="S6276" s="6"/>
      <c r="T6276" s="6" t="s">
        <v>20588</v>
      </c>
      <c r="U6276">
        <f t="shared" si="98"/>
        <v>3</v>
      </c>
    </row>
    <row r="6277" spans="1:21" x14ac:dyDescent="0.2">
      <c r="A6277" s="6" t="s">
        <v>15085</v>
      </c>
      <c r="B6277" s="6" t="s">
        <v>14966</v>
      </c>
      <c r="C6277" s="6">
        <v>3506008</v>
      </c>
      <c r="D6277" s="6" t="s">
        <v>6527</v>
      </c>
      <c r="E6277" s="6" t="s">
        <v>15088</v>
      </c>
      <c r="F6277" s="6" t="s">
        <v>6402</v>
      </c>
      <c r="G6277" s="6">
        <v>432</v>
      </c>
      <c r="H6277" s="6">
        <v>10667</v>
      </c>
      <c r="I6277" s="6">
        <v>0</v>
      </c>
      <c r="J6277" s="6">
        <v>0</v>
      </c>
      <c r="K6277" s="6">
        <v>0</v>
      </c>
      <c r="L6277" s="6"/>
      <c r="M6277" s="6">
        <v>2022</v>
      </c>
      <c r="N6277" s="6" t="s">
        <v>7745</v>
      </c>
      <c r="O6277" s="6" t="s">
        <v>15087</v>
      </c>
      <c r="P6277" s="6"/>
      <c r="Q6277" s="6" t="s">
        <v>7733</v>
      </c>
      <c r="R6277" s="6" t="s">
        <v>7734</v>
      </c>
      <c r="S6277" s="6"/>
      <c r="T6277" s="6" t="s">
        <v>20589</v>
      </c>
      <c r="U6277">
        <f t="shared" si="98"/>
        <v>2</v>
      </c>
    </row>
    <row r="6278" spans="1:21" x14ac:dyDescent="0.2">
      <c r="A6278" s="6" t="s">
        <v>15085</v>
      </c>
      <c r="B6278" s="6" t="s">
        <v>14966</v>
      </c>
      <c r="C6278" s="6">
        <v>3506008</v>
      </c>
      <c r="D6278" s="6" t="s">
        <v>15089</v>
      </c>
      <c r="E6278" s="6" t="s">
        <v>15090</v>
      </c>
      <c r="F6278" s="6" t="s">
        <v>6402</v>
      </c>
      <c r="G6278" s="6">
        <v>226</v>
      </c>
      <c r="H6278" s="6">
        <v>10667</v>
      </c>
      <c r="I6278" s="6">
        <v>0</v>
      </c>
      <c r="J6278" s="6">
        <v>0</v>
      </c>
      <c r="K6278" s="6">
        <v>0</v>
      </c>
      <c r="L6278" s="6"/>
      <c r="M6278" s="6">
        <v>2022</v>
      </c>
      <c r="N6278" s="6" t="s">
        <v>7745</v>
      </c>
      <c r="O6278" s="6" t="s">
        <v>15087</v>
      </c>
      <c r="P6278" s="6"/>
      <c r="Q6278" s="6" t="s">
        <v>7733</v>
      </c>
      <c r="R6278" s="6" t="s">
        <v>7734</v>
      </c>
      <c r="S6278" s="6"/>
      <c r="T6278" s="6" t="s">
        <v>20590</v>
      </c>
      <c r="U6278">
        <f t="shared" si="98"/>
        <v>1</v>
      </c>
    </row>
    <row r="6279" spans="1:21" x14ac:dyDescent="0.2">
      <c r="A6279" s="6" t="s">
        <v>15091</v>
      </c>
      <c r="B6279" s="6" t="s">
        <v>14966</v>
      </c>
      <c r="C6279" s="6">
        <v>3506008</v>
      </c>
      <c r="D6279" s="6" t="s">
        <v>15092</v>
      </c>
      <c r="E6279" s="6" t="s">
        <v>8129</v>
      </c>
      <c r="F6279" s="6" t="s">
        <v>6402</v>
      </c>
      <c r="G6279" s="6">
        <v>1654</v>
      </c>
      <c r="H6279" s="6">
        <v>3455</v>
      </c>
      <c r="I6279" s="6">
        <v>0</v>
      </c>
      <c r="J6279" s="6">
        <v>0</v>
      </c>
      <c r="K6279" s="6">
        <v>0</v>
      </c>
      <c r="L6279" s="6"/>
      <c r="M6279" s="6">
        <v>2022</v>
      </c>
      <c r="N6279" s="6" t="s">
        <v>7745</v>
      </c>
      <c r="O6279" s="6" t="s">
        <v>15093</v>
      </c>
      <c r="P6279" s="6"/>
      <c r="Q6279" s="6" t="s">
        <v>7733</v>
      </c>
      <c r="R6279" s="6" t="s">
        <v>7734</v>
      </c>
      <c r="S6279" s="6"/>
      <c r="T6279" s="6" t="s">
        <v>20591</v>
      </c>
      <c r="U6279">
        <f t="shared" si="98"/>
        <v>4</v>
      </c>
    </row>
    <row r="6280" spans="1:21" x14ac:dyDescent="0.2">
      <c r="A6280" s="6" t="s">
        <v>15091</v>
      </c>
      <c r="B6280" s="6" t="s">
        <v>14966</v>
      </c>
      <c r="C6280" s="6">
        <v>3506008</v>
      </c>
      <c r="D6280" s="6" t="s">
        <v>15094</v>
      </c>
      <c r="E6280" s="6" t="s">
        <v>15095</v>
      </c>
      <c r="F6280" s="6" t="s">
        <v>6402</v>
      </c>
      <c r="G6280" s="6">
        <v>349</v>
      </c>
      <c r="H6280" s="6">
        <v>3455</v>
      </c>
      <c r="I6280" s="6">
        <v>0</v>
      </c>
      <c r="J6280" s="6">
        <v>0</v>
      </c>
      <c r="K6280" s="6">
        <v>0</v>
      </c>
      <c r="L6280" s="6"/>
      <c r="M6280" s="6">
        <v>2022</v>
      </c>
      <c r="N6280" s="6" t="s">
        <v>7745</v>
      </c>
      <c r="O6280" s="6" t="s">
        <v>15093</v>
      </c>
      <c r="P6280" s="6"/>
      <c r="Q6280" s="6" t="s">
        <v>7733</v>
      </c>
      <c r="R6280" s="6" t="s">
        <v>7734</v>
      </c>
      <c r="S6280" s="6"/>
      <c r="T6280" s="6" t="s">
        <v>20592</v>
      </c>
      <c r="U6280">
        <f t="shared" si="98"/>
        <v>3</v>
      </c>
    </row>
    <row r="6281" spans="1:21" x14ac:dyDescent="0.2">
      <c r="A6281" s="6" t="s">
        <v>15096</v>
      </c>
      <c r="B6281" s="6" t="s">
        <v>14966</v>
      </c>
      <c r="C6281" s="6">
        <v>3506008</v>
      </c>
      <c r="D6281" s="6" t="s">
        <v>6425</v>
      </c>
      <c r="E6281" s="6" t="s">
        <v>6645</v>
      </c>
      <c r="F6281" s="6" t="s">
        <v>6402</v>
      </c>
      <c r="G6281" s="6">
        <v>6901</v>
      </c>
      <c r="H6281" s="6">
        <v>6901</v>
      </c>
      <c r="I6281" s="6">
        <v>0</v>
      </c>
      <c r="J6281" s="6">
        <v>1</v>
      </c>
      <c r="K6281" s="6">
        <v>0</v>
      </c>
      <c r="L6281" s="6"/>
      <c r="M6281" s="6">
        <v>2022</v>
      </c>
      <c r="N6281" s="6" t="s">
        <v>7745</v>
      </c>
      <c r="O6281" s="6" t="s">
        <v>15097</v>
      </c>
      <c r="P6281" s="6"/>
      <c r="Q6281" s="6" t="s">
        <v>7733</v>
      </c>
      <c r="R6281" s="6" t="s">
        <v>7734</v>
      </c>
      <c r="S6281" s="6"/>
      <c r="T6281" s="6" t="s">
        <v>3742</v>
      </c>
      <c r="U6281">
        <f t="shared" si="98"/>
        <v>1</v>
      </c>
    </row>
    <row r="6282" spans="1:21" x14ac:dyDescent="0.2">
      <c r="A6282" s="6" t="s">
        <v>15091</v>
      </c>
      <c r="B6282" s="6" t="s">
        <v>14966</v>
      </c>
      <c r="C6282" s="6">
        <v>3506008</v>
      </c>
      <c r="D6282" s="6" t="s">
        <v>6485</v>
      </c>
      <c r="E6282" s="6" t="s">
        <v>15098</v>
      </c>
      <c r="F6282" s="6" t="s">
        <v>6402</v>
      </c>
      <c r="G6282" s="6">
        <v>1201</v>
      </c>
      <c r="H6282" s="6">
        <v>3455</v>
      </c>
      <c r="I6282" s="6">
        <v>0</v>
      </c>
      <c r="J6282" s="6">
        <v>0</v>
      </c>
      <c r="K6282" s="6">
        <v>0</v>
      </c>
      <c r="L6282" s="6"/>
      <c r="M6282" s="6">
        <v>2022</v>
      </c>
      <c r="N6282" s="6" t="s">
        <v>7745</v>
      </c>
      <c r="O6282" s="6" t="s">
        <v>15093</v>
      </c>
      <c r="P6282" s="6"/>
      <c r="Q6282" s="6" t="s">
        <v>7733</v>
      </c>
      <c r="R6282" s="6" t="s">
        <v>7734</v>
      </c>
      <c r="S6282" s="6"/>
      <c r="T6282" s="6" t="s">
        <v>20593</v>
      </c>
      <c r="U6282">
        <f t="shared" si="98"/>
        <v>2</v>
      </c>
    </row>
    <row r="6283" spans="1:21" x14ac:dyDescent="0.2">
      <c r="A6283" s="6" t="s">
        <v>15091</v>
      </c>
      <c r="B6283" s="6" t="s">
        <v>14966</v>
      </c>
      <c r="C6283" s="6">
        <v>3506008</v>
      </c>
      <c r="D6283" s="6" t="s">
        <v>7212</v>
      </c>
      <c r="E6283" s="6" t="s">
        <v>12515</v>
      </c>
      <c r="F6283" s="6" t="s">
        <v>6402</v>
      </c>
      <c r="G6283" s="6">
        <v>251</v>
      </c>
      <c r="H6283" s="6">
        <v>3455</v>
      </c>
      <c r="I6283" s="6">
        <v>0</v>
      </c>
      <c r="J6283" s="6">
        <v>0</v>
      </c>
      <c r="K6283" s="6">
        <v>0</v>
      </c>
      <c r="L6283" s="6"/>
      <c r="M6283" s="6">
        <v>2022</v>
      </c>
      <c r="N6283" s="6" t="s">
        <v>7745</v>
      </c>
      <c r="O6283" s="6" t="s">
        <v>15093</v>
      </c>
      <c r="P6283" s="6"/>
      <c r="Q6283" s="6" t="s">
        <v>7733</v>
      </c>
      <c r="R6283" s="6" t="s">
        <v>7734</v>
      </c>
      <c r="S6283" s="6"/>
      <c r="T6283" s="6" t="s">
        <v>20594</v>
      </c>
      <c r="U6283">
        <f t="shared" si="98"/>
        <v>1</v>
      </c>
    </row>
    <row r="6284" spans="1:21" x14ac:dyDescent="0.2">
      <c r="A6284" s="6" t="s">
        <v>15099</v>
      </c>
      <c r="B6284" s="6" t="s">
        <v>14966</v>
      </c>
      <c r="C6284" s="6">
        <v>3506008</v>
      </c>
      <c r="D6284" s="6" t="s">
        <v>15100</v>
      </c>
      <c r="E6284" s="6" t="s">
        <v>14145</v>
      </c>
      <c r="F6284" s="6" t="s">
        <v>6402</v>
      </c>
      <c r="G6284" s="6">
        <v>255</v>
      </c>
      <c r="H6284" s="6">
        <v>8370</v>
      </c>
      <c r="I6284" s="6">
        <v>0</v>
      </c>
      <c r="J6284" s="6">
        <v>0</v>
      </c>
      <c r="K6284" s="6">
        <v>0</v>
      </c>
      <c r="L6284" s="6"/>
      <c r="M6284" s="6">
        <v>2022</v>
      </c>
      <c r="N6284" s="6" t="s">
        <v>7745</v>
      </c>
      <c r="O6284" s="6" t="s">
        <v>15101</v>
      </c>
      <c r="P6284" s="6"/>
      <c r="Q6284" s="6" t="s">
        <v>7733</v>
      </c>
      <c r="R6284" s="6" t="s">
        <v>7734</v>
      </c>
      <c r="S6284" s="6"/>
      <c r="T6284" s="6" t="s">
        <v>20595</v>
      </c>
      <c r="U6284">
        <f t="shared" si="98"/>
        <v>4</v>
      </c>
    </row>
    <row r="6285" spans="1:21" x14ac:dyDescent="0.2">
      <c r="A6285" s="6" t="s">
        <v>15099</v>
      </c>
      <c r="B6285" s="6" t="s">
        <v>14966</v>
      </c>
      <c r="C6285" s="6">
        <v>3506008</v>
      </c>
      <c r="D6285" s="6" t="s">
        <v>6428</v>
      </c>
      <c r="E6285" s="6" t="s">
        <v>11652</v>
      </c>
      <c r="F6285" s="6" t="s">
        <v>6402</v>
      </c>
      <c r="G6285" s="6">
        <v>5682</v>
      </c>
      <c r="H6285" s="6">
        <v>8370</v>
      </c>
      <c r="I6285" s="6">
        <v>0</v>
      </c>
      <c r="J6285" s="6">
        <v>1</v>
      </c>
      <c r="K6285" s="6">
        <v>0</v>
      </c>
      <c r="L6285" s="6"/>
      <c r="M6285" s="6">
        <v>2022</v>
      </c>
      <c r="N6285" s="6" t="s">
        <v>7745</v>
      </c>
      <c r="O6285" s="6" t="s">
        <v>15101</v>
      </c>
      <c r="P6285" s="6"/>
      <c r="Q6285" s="6" t="s">
        <v>7733</v>
      </c>
      <c r="R6285" s="6" t="s">
        <v>7734</v>
      </c>
      <c r="S6285" s="6"/>
      <c r="T6285" s="6" t="s">
        <v>4674</v>
      </c>
      <c r="U6285">
        <f t="shared" si="98"/>
        <v>3</v>
      </c>
    </row>
    <row r="6286" spans="1:21" x14ac:dyDescent="0.2">
      <c r="A6286" s="6" t="s">
        <v>15099</v>
      </c>
      <c r="B6286" s="6" t="s">
        <v>14966</v>
      </c>
      <c r="C6286" s="6">
        <v>3506008</v>
      </c>
      <c r="D6286" s="6" t="s">
        <v>15102</v>
      </c>
      <c r="E6286" s="6" t="s">
        <v>15103</v>
      </c>
      <c r="F6286" s="6" t="s">
        <v>6402</v>
      </c>
      <c r="G6286" s="6">
        <v>900</v>
      </c>
      <c r="H6286" s="6">
        <v>8370</v>
      </c>
      <c r="I6286" s="6">
        <v>0</v>
      </c>
      <c r="J6286" s="6">
        <v>0</v>
      </c>
      <c r="K6286" s="6">
        <v>0</v>
      </c>
      <c r="L6286" s="6"/>
      <c r="M6286" s="6">
        <v>2022</v>
      </c>
      <c r="N6286" s="6" t="s">
        <v>7745</v>
      </c>
      <c r="O6286" s="6" t="s">
        <v>15101</v>
      </c>
      <c r="P6286" s="6"/>
      <c r="Q6286" s="6" t="s">
        <v>7733</v>
      </c>
      <c r="R6286" s="6" t="s">
        <v>7734</v>
      </c>
      <c r="S6286" s="6"/>
      <c r="T6286" s="6" t="s">
        <v>20596</v>
      </c>
      <c r="U6286">
        <f t="shared" si="98"/>
        <v>2</v>
      </c>
    </row>
    <row r="6287" spans="1:21" x14ac:dyDescent="0.2">
      <c r="A6287" s="6" t="s">
        <v>15099</v>
      </c>
      <c r="B6287" s="6" t="s">
        <v>14966</v>
      </c>
      <c r="C6287" s="6">
        <v>3506008</v>
      </c>
      <c r="D6287" s="6" t="s">
        <v>15104</v>
      </c>
      <c r="E6287" s="6" t="s">
        <v>15105</v>
      </c>
      <c r="F6287" s="6" t="s">
        <v>6402</v>
      </c>
      <c r="G6287" s="6">
        <v>1533</v>
      </c>
      <c r="H6287" s="6">
        <v>8370</v>
      </c>
      <c r="I6287" s="6">
        <v>0</v>
      </c>
      <c r="J6287" s="6">
        <v>0</v>
      </c>
      <c r="K6287" s="6">
        <v>0</v>
      </c>
      <c r="L6287" s="6"/>
      <c r="M6287" s="6">
        <v>2022</v>
      </c>
      <c r="N6287" s="6" t="s">
        <v>7745</v>
      </c>
      <c r="O6287" s="6" t="s">
        <v>15101</v>
      </c>
      <c r="P6287" s="6"/>
      <c r="Q6287" s="6" t="s">
        <v>7733</v>
      </c>
      <c r="R6287" s="6" t="s">
        <v>7734</v>
      </c>
      <c r="S6287" s="6"/>
      <c r="T6287" s="6" t="s">
        <v>20597</v>
      </c>
      <c r="U6287">
        <f t="shared" si="98"/>
        <v>1</v>
      </c>
    </row>
    <row r="6288" spans="1:21" x14ac:dyDescent="0.2">
      <c r="A6288" s="6" t="s">
        <v>15106</v>
      </c>
      <c r="B6288" s="6" t="s">
        <v>14966</v>
      </c>
      <c r="C6288" s="6">
        <v>3506008</v>
      </c>
      <c r="D6288" s="6" t="s">
        <v>6771</v>
      </c>
      <c r="E6288" s="6" t="s">
        <v>15107</v>
      </c>
      <c r="F6288" s="6" t="s">
        <v>6402</v>
      </c>
      <c r="G6288" s="6">
        <v>5334</v>
      </c>
      <c r="H6288" s="6">
        <v>15755</v>
      </c>
      <c r="I6288" s="6">
        <v>1</v>
      </c>
      <c r="J6288" s="6">
        <v>1</v>
      </c>
      <c r="K6288" s="6">
        <v>0</v>
      </c>
      <c r="L6288" s="6"/>
      <c r="M6288" s="6">
        <v>2022</v>
      </c>
      <c r="N6288" s="6" t="s">
        <v>7745</v>
      </c>
      <c r="O6288" s="6" t="s">
        <v>15108</v>
      </c>
      <c r="P6288" s="6"/>
      <c r="Q6288" s="6" t="s">
        <v>7733</v>
      </c>
      <c r="R6288" s="6" t="s">
        <v>7734</v>
      </c>
      <c r="S6288" s="6"/>
      <c r="T6288" s="6" t="s">
        <v>4672</v>
      </c>
      <c r="U6288">
        <f t="shared" si="98"/>
        <v>5</v>
      </c>
    </row>
    <row r="6289" spans="1:21" x14ac:dyDescent="0.2">
      <c r="A6289" s="6" t="s">
        <v>15106</v>
      </c>
      <c r="B6289" s="6" t="s">
        <v>14966</v>
      </c>
      <c r="C6289" s="6">
        <v>3506008</v>
      </c>
      <c r="D6289" s="6" t="s">
        <v>15109</v>
      </c>
      <c r="E6289" s="6" t="s">
        <v>9584</v>
      </c>
      <c r="F6289" s="6" t="s">
        <v>6402</v>
      </c>
      <c r="G6289" s="6">
        <v>1422</v>
      </c>
      <c r="H6289" s="6">
        <v>15755</v>
      </c>
      <c r="I6289" s="6">
        <v>0</v>
      </c>
      <c r="J6289" s="6">
        <v>0</v>
      </c>
      <c r="K6289" s="6">
        <v>0</v>
      </c>
      <c r="L6289" s="6"/>
      <c r="M6289" s="6">
        <v>2022</v>
      </c>
      <c r="N6289" s="6" t="s">
        <v>7745</v>
      </c>
      <c r="O6289" s="6" t="s">
        <v>15108</v>
      </c>
      <c r="P6289" s="6"/>
      <c r="Q6289" s="6" t="s">
        <v>7733</v>
      </c>
      <c r="R6289" s="6" t="s">
        <v>7734</v>
      </c>
      <c r="S6289" s="6"/>
      <c r="T6289" s="6" t="s">
        <v>20598</v>
      </c>
      <c r="U6289">
        <f t="shared" si="98"/>
        <v>4</v>
      </c>
    </row>
    <row r="6290" spans="1:21" x14ac:dyDescent="0.2">
      <c r="A6290" s="6" t="s">
        <v>15106</v>
      </c>
      <c r="B6290" s="6" t="s">
        <v>14966</v>
      </c>
      <c r="C6290" s="6">
        <v>3506008</v>
      </c>
      <c r="D6290" s="6" t="s">
        <v>15110</v>
      </c>
      <c r="E6290" s="6" t="s">
        <v>9537</v>
      </c>
      <c r="F6290" s="6" t="s">
        <v>6402</v>
      </c>
      <c r="G6290" s="6">
        <v>3606</v>
      </c>
      <c r="H6290" s="6">
        <v>15755</v>
      </c>
      <c r="I6290" s="6">
        <v>0</v>
      </c>
      <c r="J6290" s="6">
        <v>0</v>
      </c>
      <c r="K6290" s="6">
        <v>0</v>
      </c>
      <c r="L6290" s="6"/>
      <c r="M6290" s="6">
        <v>2022</v>
      </c>
      <c r="N6290" s="6" t="s">
        <v>7745</v>
      </c>
      <c r="O6290" s="6" t="s">
        <v>15108</v>
      </c>
      <c r="P6290" s="6"/>
      <c r="Q6290" s="6" t="s">
        <v>7733</v>
      </c>
      <c r="R6290" s="6" t="s">
        <v>7734</v>
      </c>
      <c r="S6290" s="6"/>
      <c r="T6290" s="6" t="s">
        <v>20599</v>
      </c>
      <c r="U6290">
        <f t="shared" si="98"/>
        <v>3</v>
      </c>
    </row>
    <row r="6291" spans="1:21" x14ac:dyDescent="0.2">
      <c r="A6291" s="6" t="s">
        <v>15106</v>
      </c>
      <c r="B6291" s="6" t="s">
        <v>14966</v>
      </c>
      <c r="C6291" s="6">
        <v>3506008</v>
      </c>
      <c r="D6291" s="6" t="s">
        <v>7019</v>
      </c>
      <c r="E6291" s="6" t="s">
        <v>15111</v>
      </c>
      <c r="F6291" s="6" t="s">
        <v>6402</v>
      </c>
      <c r="G6291" s="6">
        <v>3611</v>
      </c>
      <c r="H6291" s="6">
        <v>15755</v>
      </c>
      <c r="I6291" s="6">
        <v>0</v>
      </c>
      <c r="J6291" s="6">
        <v>0</v>
      </c>
      <c r="K6291" s="6">
        <v>0</v>
      </c>
      <c r="L6291" s="6"/>
      <c r="M6291" s="6">
        <v>2022</v>
      </c>
      <c r="N6291" s="6" t="s">
        <v>7745</v>
      </c>
      <c r="O6291" s="6" t="s">
        <v>15108</v>
      </c>
      <c r="P6291" s="6"/>
      <c r="Q6291" s="6" t="s">
        <v>7733</v>
      </c>
      <c r="R6291" s="6" t="s">
        <v>7734</v>
      </c>
      <c r="S6291" s="6"/>
      <c r="T6291" s="6" t="s">
        <v>20600</v>
      </c>
      <c r="U6291">
        <f t="shared" si="98"/>
        <v>2</v>
      </c>
    </row>
    <row r="6292" spans="1:21" x14ac:dyDescent="0.2">
      <c r="A6292" s="6" t="s">
        <v>15106</v>
      </c>
      <c r="B6292" s="6" t="s">
        <v>14966</v>
      </c>
      <c r="C6292" s="6">
        <v>3506008</v>
      </c>
      <c r="D6292" s="6" t="s">
        <v>6459</v>
      </c>
      <c r="E6292" s="6" t="s">
        <v>9639</v>
      </c>
      <c r="F6292" s="6" t="s">
        <v>6402</v>
      </c>
      <c r="G6292" s="6">
        <v>1782</v>
      </c>
      <c r="H6292" s="6">
        <v>15755</v>
      </c>
      <c r="I6292" s="6">
        <v>0</v>
      </c>
      <c r="J6292" s="6">
        <v>0</v>
      </c>
      <c r="K6292" s="6">
        <v>0</v>
      </c>
      <c r="L6292" s="6"/>
      <c r="M6292" s="6">
        <v>2022</v>
      </c>
      <c r="N6292" s="6" t="s">
        <v>7745</v>
      </c>
      <c r="O6292" s="6" t="s">
        <v>15108</v>
      </c>
      <c r="P6292" s="6"/>
      <c r="Q6292" s="6" t="s">
        <v>7733</v>
      </c>
      <c r="R6292" s="6" t="s">
        <v>7734</v>
      </c>
      <c r="S6292" s="6"/>
      <c r="T6292" s="6" t="s">
        <v>20601</v>
      </c>
      <c r="U6292">
        <f t="shared" si="98"/>
        <v>1</v>
      </c>
    </row>
    <row r="6293" spans="1:21" x14ac:dyDescent="0.2">
      <c r="A6293" s="6" t="s">
        <v>15112</v>
      </c>
      <c r="B6293" s="6" t="s">
        <v>14966</v>
      </c>
      <c r="C6293" s="6">
        <v>3506008</v>
      </c>
      <c r="D6293" s="6" t="s">
        <v>15113</v>
      </c>
      <c r="E6293" s="6" t="s">
        <v>7955</v>
      </c>
      <c r="F6293" s="6" t="s">
        <v>6402</v>
      </c>
      <c r="G6293" s="6">
        <v>240</v>
      </c>
      <c r="H6293" s="6">
        <v>11958</v>
      </c>
      <c r="I6293" s="6">
        <v>0</v>
      </c>
      <c r="J6293" s="6">
        <v>0</v>
      </c>
      <c r="K6293" s="6">
        <v>0</v>
      </c>
      <c r="L6293" s="6"/>
      <c r="M6293" s="6">
        <v>2022</v>
      </c>
      <c r="N6293" s="6" t="s">
        <v>7745</v>
      </c>
      <c r="O6293" s="6" t="s">
        <v>15114</v>
      </c>
      <c r="P6293" s="6"/>
      <c r="Q6293" s="6" t="s">
        <v>7733</v>
      </c>
      <c r="R6293" s="6" t="s">
        <v>7734</v>
      </c>
      <c r="S6293" s="6"/>
      <c r="T6293" s="6" t="s">
        <v>20602</v>
      </c>
      <c r="U6293">
        <f t="shared" si="98"/>
        <v>7</v>
      </c>
    </row>
    <row r="6294" spans="1:21" x14ac:dyDescent="0.2">
      <c r="A6294" s="6" t="s">
        <v>15112</v>
      </c>
      <c r="B6294" s="6" t="s">
        <v>14966</v>
      </c>
      <c r="C6294" s="6">
        <v>3506008</v>
      </c>
      <c r="D6294" s="6" t="s">
        <v>7244</v>
      </c>
      <c r="E6294" s="6" t="s">
        <v>15115</v>
      </c>
      <c r="F6294" s="6" t="s">
        <v>6402</v>
      </c>
      <c r="G6294" s="6">
        <v>888</v>
      </c>
      <c r="H6294" s="6">
        <v>11958</v>
      </c>
      <c r="I6294" s="6">
        <v>0</v>
      </c>
      <c r="J6294" s="6">
        <v>0</v>
      </c>
      <c r="K6294" s="6">
        <v>0</v>
      </c>
      <c r="L6294" s="6"/>
      <c r="M6294" s="6">
        <v>2022</v>
      </c>
      <c r="N6294" s="6" t="s">
        <v>7745</v>
      </c>
      <c r="O6294" s="6" t="s">
        <v>15114</v>
      </c>
      <c r="P6294" s="6"/>
      <c r="Q6294" s="6" t="s">
        <v>7733</v>
      </c>
      <c r="R6294" s="6" t="s">
        <v>7734</v>
      </c>
      <c r="S6294" s="6"/>
      <c r="T6294" s="6" t="s">
        <v>20603</v>
      </c>
      <c r="U6294">
        <f t="shared" si="98"/>
        <v>6</v>
      </c>
    </row>
    <row r="6295" spans="1:21" x14ac:dyDescent="0.2">
      <c r="A6295" s="6" t="s">
        <v>15112</v>
      </c>
      <c r="B6295" s="6" t="s">
        <v>14966</v>
      </c>
      <c r="C6295" s="6">
        <v>3506008</v>
      </c>
      <c r="D6295" s="6" t="s">
        <v>7107</v>
      </c>
      <c r="E6295" s="6" t="s">
        <v>15116</v>
      </c>
      <c r="F6295" s="6" t="s">
        <v>6402</v>
      </c>
      <c r="G6295" s="6">
        <v>4403</v>
      </c>
      <c r="H6295" s="6">
        <v>11958</v>
      </c>
      <c r="I6295" s="6">
        <v>0</v>
      </c>
      <c r="J6295" s="6">
        <v>1</v>
      </c>
      <c r="K6295" s="6">
        <v>0</v>
      </c>
      <c r="L6295" s="6"/>
      <c r="M6295" s="6">
        <v>2022</v>
      </c>
      <c r="N6295" s="6" t="s">
        <v>7745</v>
      </c>
      <c r="O6295" s="6" t="s">
        <v>15114</v>
      </c>
      <c r="P6295" s="6"/>
      <c r="Q6295" s="6" t="s">
        <v>7733</v>
      </c>
      <c r="R6295" s="6" t="s">
        <v>7734</v>
      </c>
      <c r="S6295" s="6"/>
      <c r="T6295" s="6" t="s">
        <v>4670</v>
      </c>
      <c r="U6295">
        <f t="shared" si="98"/>
        <v>5</v>
      </c>
    </row>
    <row r="6296" spans="1:21" x14ac:dyDescent="0.2">
      <c r="A6296" s="6" t="s">
        <v>15112</v>
      </c>
      <c r="B6296" s="6" t="s">
        <v>14966</v>
      </c>
      <c r="C6296" s="6">
        <v>3506008</v>
      </c>
      <c r="D6296" s="6" t="s">
        <v>6696</v>
      </c>
      <c r="E6296" s="6" t="s">
        <v>6617</v>
      </c>
      <c r="F6296" s="6" t="s">
        <v>6402</v>
      </c>
      <c r="G6296" s="6">
        <v>2153</v>
      </c>
      <c r="H6296" s="6">
        <v>11958</v>
      </c>
      <c r="I6296" s="6">
        <v>0</v>
      </c>
      <c r="J6296" s="6">
        <v>0</v>
      </c>
      <c r="K6296" s="6">
        <v>0</v>
      </c>
      <c r="L6296" s="6"/>
      <c r="M6296" s="6">
        <v>2022</v>
      </c>
      <c r="N6296" s="6" t="s">
        <v>7745</v>
      </c>
      <c r="O6296" s="6" t="s">
        <v>15114</v>
      </c>
      <c r="P6296" s="6"/>
      <c r="Q6296" s="6" t="s">
        <v>7733</v>
      </c>
      <c r="R6296" s="6" t="s">
        <v>7734</v>
      </c>
      <c r="S6296" s="6"/>
      <c r="T6296" s="6" t="s">
        <v>20604</v>
      </c>
      <c r="U6296">
        <f t="shared" si="98"/>
        <v>4</v>
      </c>
    </row>
    <row r="6297" spans="1:21" x14ac:dyDescent="0.2">
      <c r="A6297" s="6" t="s">
        <v>15112</v>
      </c>
      <c r="B6297" s="6" t="s">
        <v>14966</v>
      </c>
      <c r="C6297" s="6">
        <v>3506008</v>
      </c>
      <c r="D6297" s="6" t="s">
        <v>6591</v>
      </c>
      <c r="E6297" s="6" t="s">
        <v>15117</v>
      </c>
      <c r="F6297" s="6" t="s">
        <v>6402</v>
      </c>
      <c r="G6297" s="6">
        <v>2980</v>
      </c>
      <c r="H6297" s="6">
        <v>11958</v>
      </c>
      <c r="I6297" s="6">
        <v>0</v>
      </c>
      <c r="J6297" s="6">
        <v>0</v>
      </c>
      <c r="K6297" s="6">
        <v>0</v>
      </c>
      <c r="L6297" s="6"/>
      <c r="M6297" s="6">
        <v>2022</v>
      </c>
      <c r="N6297" s="6" t="s">
        <v>7745</v>
      </c>
      <c r="O6297" s="6" t="s">
        <v>15114</v>
      </c>
      <c r="P6297" s="6"/>
      <c r="Q6297" s="6" t="s">
        <v>7733</v>
      </c>
      <c r="R6297" s="6" t="s">
        <v>7734</v>
      </c>
      <c r="S6297" s="6"/>
      <c r="T6297" s="6" t="s">
        <v>20605</v>
      </c>
      <c r="U6297">
        <f t="shared" si="98"/>
        <v>3</v>
      </c>
    </row>
    <row r="6298" spans="1:21" x14ac:dyDescent="0.2">
      <c r="A6298" s="6" t="s">
        <v>15112</v>
      </c>
      <c r="B6298" s="6" t="s">
        <v>14966</v>
      </c>
      <c r="C6298" s="6">
        <v>3506008</v>
      </c>
      <c r="D6298" s="6" t="s">
        <v>6781</v>
      </c>
      <c r="E6298" s="6" t="s">
        <v>15118</v>
      </c>
      <c r="F6298" s="6" t="s">
        <v>6402</v>
      </c>
      <c r="G6298" s="6">
        <v>516</v>
      </c>
      <c r="H6298" s="6">
        <v>11958</v>
      </c>
      <c r="I6298" s="6">
        <v>0</v>
      </c>
      <c r="J6298" s="6">
        <v>0</v>
      </c>
      <c r="K6298" s="6">
        <v>0</v>
      </c>
      <c r="L6298" s="6"/>
      <c r="M6298" s="6">
        <v>2022</v>
      </c>
      <c r="N6298" s="6" t="s">
        <v>7745</v>
      </c>
      <c r="O6298" s="6" t="s">
        <v>15114</v>
      </c>
      <c r="P6298" s="6"/>
      <c r="Q6298" s="6" t="s">
        <v>7733</v>
      </c>
      <c r="R6298" s="6" t="s">
        <v>7734</v>
      </c>
      <c r="S6298" s="6"/>
      <c r="T6298" s="6" t="s">
        <v>20606</v>
      </c>
      <c r="U6298">
        <f t="shared" si="98"/>
        <v>2</v>
      </c>
    </row>
    <row r="6299" spans="1:21" x14ac:dyDescent="0.2">
      <c r="A6299" s="6" t="s">
        <v>15112</v>
      </c>
      <c r="B6299" s="6" t="s">
        <v>14966</v>
      </c>
      <c r="C6299" s="6">
        <v>3506008</v>
      </c>
      <c r="D6299" s="6" t="s">
        <v>15119</v>
      </c>
      <c r="E6299" s="6" t="s">
        <v>15120</v>
      </c>
      <c r="F6299" s="6" t="s">
        <v>6402</v>
      </c>
      <c r="G6299" s="6">
        <v>778</v>
      </c>
      <c r="H6299" s="6">
        <v>11958</v>
      </c>
      <c r="I6299" s="6">
        <v>0</v>
      </c>
      <c r="J6299" s="6">
        <v>0</v>
      </c>
      <c r="K6299" s="6">
        <v>0</v>
      </c>
      <c r="L6299" s="6"/>
      <c r="M6299" s="6">
        <v>2022</v>
      </c>
      <c r="N6299" s="6" t="s">
        <v>7745</v>
      </c>
      <c r="O6299" s="6" t="s">
        <v>15114</v>
      </c>
      <c r="P6299" s="6"/>
      <c r="Q6299" s="6" t="s">
        <v>7733</v>
      </c>
      <c r="R6299" s="6" t="s">
        <v>7734</v>
      </c>
      <c r="S6299" s="6"/>
      <c r="T6299" s="6" t="s">
        <v>20607</v>
      </c>
      <c r="U6299">
        <f t="shared" si="98"/>
        <v>1</v>
      </c>
    </row>
    <row r="6300" spans="1:21" x14ac:dyDescent="0.2">
      <c r="A6300" s="6" t="s">
        <v>14965</v>
      </c>
      <c r="B6300" s="6" t="s">
        <v>14966</v>
      </c>
      <c r="C6300" s="6">
        <v>3506008</v>
      </c>
      <c r="D6300" s="6" t="s">
        <v>7080</v>
      </c>
      <c r="E6300" s="6" t="s">
        <v>15121</v>
      </c>
      <c r="F6300" s="6" t="s">
        <v>6402</v>
      </c>
      <c r="G6300" s="6">
        <v>119241</v>
      </c>
      <c r="H6300" s="6">
        <v>314760</v>
      </c>
      <c r="I6300" s="6">
        <v>0</v>
      </c>
      <c r="J6300" s="6">
        <v>0</v>
      </c>
      <c r="K6300" s="6">
        <v>0</v>
      </c>
      <c r="L6300" s="6"/>
      <c r="M6300" s="6">
        <v>2022</v>
      </c>
      <c r="N6300" s="6" t="s">
        <v>7732</v>
      </c>
      <c r="O6300" s="6">
        <v>99</v>
      </c>
      <c r="P6300" s="6"/>
      <c r="Q6300" s="6" t="s">
        <v>7733</v>
      </c>
      <c r="R6300" s="6" t="s">
        <v>7734</v>
      </c>
      <c r="S6300" s="6"/>
      <c r="T6300" s="6" t="s">
        <v>1101</v>
      </c>
      <c r="U6300">
        <f t="shared" si="98"/>
        <v>1</v>
      </c>
    </row>
    <row r="6301" spans="1:21" x14ac:dyDescent="0.2">
      <c r="A6301" s="6" t="s">
        <v>15012</v>
      </c>
      <c r="B6301" s="6" t="s">
        <v>14966</v>
      </c>
      <c r="C6301" s="6">
        <v>3506008</v>
      </c>
      <c r="D6301" s="6" t="s">
        <v>6577</v>
      </c>
      <c r="E6301" s="6" t="s">
        <v>15122</v>
      </c>
      <c r="F6301" s="6" t="s">
        <v>6402</v>
      </c>
      <c r="G6301" s="6">
        <v>7758</v>
      </c>
      <c r="H6301" s="6">
        <v>13222</v>
      </c>
      <c r="I6301" s="6">
        <v>1</v>
      </c>
      <c r="J6301" s="6">
        <v>1</v>
      </c>
      <c r="K6301" s="6">
        <v>0</v>
      </c>
      <c r="L6301" s="6"/>
      <c r="M6301" s="6">
        <v>2022</v>
      </c>
      <c r="N6301" s="6" t="s">
        <v>7745</v>
      </c>
      <c r="O6301" s="6" t="s">
        <v>15013</v>
      </c>
      <c r="P6301" s="6"/>
      <c r="Q6301" s="6" t="s">
        <v>7733</v>
      </c>
      <c r="R6301" s="6" t="s">
        <v>7734</v>
      </c>
      <c r="S6301" s="6"/>
      <c r="T6301" s="6" t="s">
        <v>4668</v>
      </c>
      <c r="U6301">
        <f t="shared" si="98"/>
        <v>1</v>
      </c>
    </row>
    <row r="6302" spans="1:21" x14ac:dyDescent="0.2">
      <c r="A6302" s="6" t="s">
        <v>15053</v>
      </c>
      <c r="B6302" s="6" t="s">
        <v>14966</v>
      </c>
      <c r="C6302" s="6">
        <v>3506008</v>
      </c>
      <c r="D6302" s="6" t="s">
        <v>6738</v>
      </c>
      <c r="E6302" s="6" t="s">
        <v>7141</v>
      </c>
      <c r="F6302" s="6" t="s">
        <v>6402</v>
      </c>
      <c r="G6302" s="6">
        <v>527</v>
      </c>
      <c r="H6302" s="6">
        <v>10583</v>
      </c>
      <c r="I6302" s="6">
        <v>0</v>
      </c>
      <c r="J6302" s="6">
        <v>0</v>
      </c>
      <c r="K6302" s="6">
        <v>0</v>
      </c>
      <c r="L6302" s="6"/>
      <c r="M6302" s="6">
        <v>2022</v>
      </c>
      <c r="N6302" s="6" t="s">
        <v>7745</v>
      </c>
      <c r="O6302" s="6" t="s">
        <v>15055</v>
      </c>
      <c r="P6302" s="6"/>
      <c r="Q6302" s="6" t="s">
        <v>7733</v>
      </c>
      <c r="R6302" s="6" t="s">
        <v>7734</v>
      </c>
      <c r="S6302" s="6"/>
      <c r="T6302" s="6" t="s">
        <v>20608</v>
      </c>
      <c r="U6302">
        <f t="shared" si="98"/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B7DA0-9112-7C4C-B825-1D7CE967E4A0}">
  <dimension ref="A1:U6695"/>
  <sheetViews>
    <sheetView workbookViewId="0">
      <selection activeCell="B7" sqref="B7"/>
    </sheetView>
  </sheetViews>
  <sheetFormatPr baseColWidth="10" defaultRowHeight="16" x14ac:dyDescent="0.2"/>
  <cols>
    <col min="1" max="1" width="20.5" customWidth="1"/>
    <col min="2" max="2" width="18.1640625" customWidth="1"/>
    <col min="15" max="15" width="18.1640625" customWidth="1"/>
    <col min="16" max="16" width="17.5" customWidth="1"/>
    <col min="17" max="17" width="15.6640625" customWidth="1"/>
    <col min="20" max="20" width="22.6640625" customWidth="1"/>
  </cols>
  <sheetData>
    <row r="1" spans="1:21" x14ac:dyDescent="0.2">
      <c r="A1" t="s">
        <v>6384</v>
      </c>
      <c r="B1" t="s">
        <v>6385</v>
      </c>
      <c r="C1" t="s">
        <v>6386</v>
      </c>
      <c r="D1" t="s">
        <v>6387</v>
      </c>
      <c r="E1" t="s">
        <v>6388</v>
      </c>
      <c r="F1" t="s">
        <v>6389</v>
      </c>
      <c r="G1" t="s">
        <v>6390</v>
      </c>
      <c r="H1" t="s">
        <v>6391</v>
      </c>
      <c r="I1" t="s">
        <v>6392</v>
      </c>
      <c r="J1" t="s">
        <v>455</v>
      </c>
      <c r="K1" t="s">
        <v>6393</v>
      </c>
      <c r="L1" t="s">
        <v>6394</v>
      </c>
      <c r="M1" t="s">
        <v>6395</v>
      </c>
      <c r="N1" t="s">
        <v>1451</v>
      </c>
      <c r="O1" t="s">
        <v>6396</v>
      </c>
      <c r="P1" t="s">
        <v>6397</v>
      </c>
      <c r="Q1" t="s">
        <v>6398</v>
      </c>
      <c r="R1" t="s">
        <v>6399</v>
      </c>
      <c r="S1" t="s">
        <v>6400</v>
      </c>
      <c r="T1" t="s">
        <v>19838</v>
      </c>
    </row>
    <row r="2" spans="1:21" x14ac:dyDescent="0.2">
      <c r="A2" t="s">
        <v>15829</v>
      </c>
      <c r="B2" t="s">
        <v>10353</v>
      </c>
      <c r="C2">
        <v>3543003</v>
      </c>
      <c r="D2" t="s">
        <v>6489</v>
      </c>
      <c r="E2" t="s">
        <v>9098</v>
      </c>
      <c r="F2" t="s">
        <v>6402</v>
      </c>
      <c r="G2">
        <v>489</v>
      </c>
      <c r="H2">
        <v>637</v>
      </c>
      <c r="I2">
        <v>0</v>
      </c>
      <c r="J2">
        <v>1</v>
      </c>
      <c r="K2">
        <v>0</v>
      </c>
      <c r="L2" t="s">
        <v>6409</v>
      </c>
      <c r="M2">
        <v>2018</v>
      </c>
      <c r="N2" t="s">
        <v>1463</v>
      </c>
      <c r="O2">
        <v>1</v>
      </c>
      <c r="P2">
        <v>1</v>
      </c>
      <c r="Q2" t="s">
        <v>15830</v>
      </c>
      <c r="R2" t="s">
        <v>7734</v>
      </c>
      <c r="S2" t="s">
        <v>7734</v>
      </c>
      <c r="T2" t="s">
        <v>20609</v>
      </c>
      <c r="U2">
        <f t="shared" ref="U2:U65" si="0">_xlfn.MAXIFS($H$2:$H$6695, $C$2:$C$6695,C2)</f>
        <v>4072</v>
      </c>
    </row>
    <row r="3" spans="1:21" x14ac:dyDescent="0.2">
      <c r="A3" t="s">
        <v>15829</v>
      </c>
      <c r="B3" t="s">
        <v>10353</v>
      </c>
      <c r="C3">
        <v>3543003</v>
      </c>
      <c r="D3" t="s">
        <v>6809</v>
      </c>
      <c r="E3" t="s">
        <v>15831</v>
      </c>
      <c r="F3" t="s">
        <v>6402</v>
      </c>
      <c r="G3">
        <v>148</v>
      </c>
      <c r="H3">
        <v>637</v>
      </c>
      <c r="I3">
        <v>0</v>
      </c>
      <c r="J3">
        <v>0</v>
      </c>
      <c r="K3">
        <v>0</v>
      </c>
      <c r="L3" t="s">
        <v>6403</v>
      </c>
      <c r="M3">
        <v>2018</v>
      </c>
      <c r="N3" t="s">
        <v>1463</v>
      </c>
      <c r="O3">
        <v>1</v>
      </c>
      <c r="P3">
        <v>1</v>
      </c>
      <c r="Q3" t="s">
        <v>15830</v>
      </c>
      <c r="R3" t="s">
        <v>7734</v>
      </c>
      <c r="S3" t="s">
        <v>7734</v>
      </c>
      <c r="T3" t="s">
        <v>20610</v>
      </c>
      <c r="U3">
        <f t="shared" si="0"/>
        <v>4072</v>
      </c>
    </row>
    <row r="4" spans="1:21" x14ac:dyDescent="0.2">
      <c r="A4" t="s">
        <v>15832</v>
      </c>
      <c r="B4" t="s">
        <v>10353</v>
      </c>
      <c r="C4">
        <v>3543003</v>
      </c>
      <c r="D4" t="s">
        <v>15833</v>
      </c>
      <c r="E4" t="s">
        <v>7310</v>
      </c>
      <c r="F4" t="s">
        <v>6402</v>
      </c>
      <c r="G4">
        <v>343</v>
      </c>
      <c r="H4">
        <v>698</v>
      </c>
      <c r="I4">
        <v>1</v>
      </c>
      <c r="J4">
        <v>0</v>
      </c>
      <c r="K4">
        <v>0</v>
      </c>
      <c r="L4" t="s">
        <v>6403</v>
      </c>
      <c r="M4">
        <v>2018</v>
      </c>
      <c r="N4" t="s">
        <v>1463</v>
      </c>
      <c r="O4">
        <v>2</v>
      </c>
      <c r="P4">
        <v>1</v>
      </c>
      <c r="Q4" t="s">
        <v>15830</v>
      </c>
      <c r="R4" t="s">
        <v>7734</v>
      </c>
      <c r="S4" t="s">
        <v>7734</v>
      </c>
      <c r="T4" t="s">
        <v>20611</v>
      </c>
      <c r="U4">
        <f t="shared" si="0"/>
        <v>4072</v>
      </c>
    </row>
    <row r="5" spans="1:21" x14ac:dyDescent="0.2">
      <c r="A5" t="s">
        <v>15832</v>
      </c>
      <c r="B5" t="s">
        <v>10353</v>
      </c>
      <c r="C5">
        <v>3543003</v>
      </c>
      <c r="D5" t="s">
        <v>6698</v>
      </c>
      <c r="E5" t="s">
        <v>10365</v>
      </c>
      <c r="F5" t="s">
        <v>6402</v>
      </c>
      <c r="G5">
        <v>355</v>
      </c>
      <c r="H5">
        <v>698</v>
      </c>
      <c r="I5">
        <v>0</v>
      </c>
      <c r="J5">
        <v>1</v>
      </c>
      <c r="K5">
        <v>0</v>
      </c>
      <c r="L5" t="s">
        <v>6403</v>
      </c>
      <c r="M5">
        <v>2018</v>
      </c>
      <c r="N5" t="s">
        <v>1463</v>
      </c>
      <c r="O5">
        <v>2</v>
      </c>
      <c r="P5">
        <v>1</v>
      </c>
      <c r="Q5" t="s">
        <v>15830</v>
      </c>
      <c r="R5" t="s">
        <v>7734</v>
      </c>
      <c r="S5" t="s">
        <v>7734</v>
      </c>
      <c r="T5" t="s">
        <v>1483</v>
      </c>
      <c r="U5">
        <f t="shared" si="0"/>
        <v>4072</v>
      </c>
    </row>
    <row r="6" spans="1:21" x14ac:dyDescent="0.2">
      <c r="A6" t="s">
        <v>15834</v>
      </c>
      <c r="B6" t="s">
        <v>10353</v>
      </c>
      <c r="C6">
        <v>3543003</v>
      </c>
      <c r="D6" t="s">
        <v>6455</v>
      </c>
      <c r="E6" t="s">
        <v>15835</v>
      </c>
      <c r="F6" t="s">
        <v>6402</v>
      </c>
      <c r="G6">
        <v>343</v>
      </c>
      <c r="H6">
        <v>743</v>
      </c>
      <c r="I6">
        <v>0</v>
      </c>
      <c r="J6">
        <v>0</v>
      </c>
      <c r="K6">
        <v>0</v>
      </c>
      <c r="L6" t="s">
        <v>6409</v>
      </c>
      <c r="M6">
        <v>2018</v>
      </c>
      <c r="N6" t="s">
        <v>1463</v>
      </c>
      <c r="O6">
        <v>3</v>
      </c>
      <c r="P6">
        <v>1</v>
      </c>
      <c r="Q6" t="s">
        <v>15830</v>
      </c>
      <c r="R6" t="s">
        <v>7734</v>
      </c>
      <c r="S6" t="s">
        <v>7734</v>
      </c>
      <c r="T6" t="s">
        <v>20612</v>
      </c>
      <c r="U6">
        <f t="shared" si="0"/>
        <v>4072</v>
      </c>
    </row>
    <row r="7" spans="1:21" x14ac:dyDescent="0.2">
      <c r="A7" t="s">
        <v>15834</v>
      </c>
      <c r="B7" t="s">
        <v>10353</v>
      </c>
      <c r="C7">
        <v>3543003</v>
      </c>
      <c r="D7" t="s">
        <v>7465</v>
      </c>
      <c r="E7" t="s">
        <v>15330</v>
      </c>
      <c r="F7" t="s">
        <v>6402</v>
      </c>
      <c r="G7">
        <v>356</v>
      </c>
      <c r="H7">
        <v>743</v>
      </c>
      <c r="I7">
        <v>0</v>
      </c>
      <c r="J7">
        <v>1</v>
      </c>
      <c r="K7">
        <v>0</v>
      </c>
      <c r="L7" t="s">
        <v>6403</v>
      </c>
      <c r="M7">
        <v>2018</v>
      </c>
      <c r="N7" t="s">
        <v>1463</v>
      </c>
      <c r="O7">
        <v>3</v>
      </c>
      <c r="P7">
        <v>1</v>
      </c>
      <c r="Q7" t="s">
        <v>15830</v>
      </c>
      <c r="R7" t="s">
        <v>7734</v>
      </c>
      <c r="S7" t="s">
        <v>7734</v>
      </c>
      <c r="T7" t="s">
        <v>20613</v>
      </c>
      <c r="U7">
        <f t="shared" si="0"/>
        <v>4072</v>
      </c>
    </row>
    <row r="8" spans="1:21" x14ac:dyDescent="0.2">
      <c r="A8" t="s">
        <v>15834</v>
      </c>
      <c r="B8" t="s">
        <v>10353</v>
      </c>
      <c r="C8">
        <v>3543003</v>
      </c>
      <c r="D8" t="s">
        <v>6807</v>
      </c>
      <c r="E8" t="s">
        <v>6898</v>
      </c>
      <c r="F8" t="s">
        <v>6402</v>
      </c>
      <c r="G8">
        <v>44</v>
      </c>
      <c r="H8">
        <v>743</v>
      </c>
      <c r="I8">
        <v>0</v>
      </c>
      <c r="J8">
        <v>0</v>
      </c>
      <c r="K8">
        <v>0</v>
      </c>
      <c r="L8" t="s">
        <v>6403</v>
      </c>
      <c r="M8">
        <v>2018</v>
      </c>
      <c r="N8" t="s">
        <v>1463</v>
      </c>
      <c r="O8">
        <v>3</v>
      </c>
      <c r="P8">
        <v>1</v>
      </c>
      <c r="Q8" t="s">
        <v>15830</v>
      </c>
      <c r="R8" t="s">
        <v>7734</v>
      </c>
      <c r="S8" t="s">
        <v>7734</v>
      </c>
      <c r="T8" t="s">
        <v>20614</v>
      </c>
      <c r="U8">
        <f t="shared" si="0"/>
        <v>4072</v>
      </c>
    </row>
    <row r="9" spans="1:21" x14ac:dyDescent="0.2">
      <c r="A9" t="s">
        <v>15836</v>
      </c>
      <c r="B9" t="s">
        <v>10353</v>
      </c>
      <c r="C9">
        <v>3543003</v>
      </c>
      <c r="D9" t="s">
        <v>6966</v>
      </c>
      <c r="E9" t="s">
        <v>15366</v>
      </c>
      <c r="F9" t="s">
        <v>6402</v>
      </c>
      <c r="G9">
        <v>31</v>
      </c>
      <c r="H9">
        <v>881</v>
      </c>
      <c r="I9">
        <v>0</v>
      </c>
      <c r="J9">
        <v>0</v>
      </c>
      <c r="K9">
        <v>0</v>
      </c>
      <c r="L9" t="s">
        <v>6409</v>
      </c>
      <c r="M9">
        <v>2018</v>
      </c>
      <c r="N9" t="s">
        <v>1463</v>
      </c>
      <c r="O9">
        <v>4</v>
      </c>
      <c r="P9">
        <v>1</v>
      </c>
      <c r="Q9" t="s">
        <v>15830</v>
      </c>
      <c r="R9" t="s">
        <v>7734</v>
      </c>
      <c r="S9" t="s">
        <v>7734</v>
      </c>
      <c r="T9" t="s">
        <v>20615</v>
      </c>
      <c r="U9">
        <f t="shared" si="0"/>
        <v>4072</v>
      </c>
    </row>
    <row r="10" spans="1:21" x14ac:dyDescent="0.2">
      <c r="A10" t="s">
        <v>15836</v>
      </c>
      <c r="B10" t="s">
        <v>10353</v>
      </c>
      <c r="C10">
        <v>3543003</v>
      </c>
      <c r="D10" t="s">
        <v>6482</v>
      </c>
      <c r="E10" t="s">
        <v>6811</v>
      </c>
      <c r="F10" t="s">
        <v>6402</v>
      </c>
      <c r="G10">
        <v>482</v>
      </c>
      <c r="H10">
        <v>881</v>
      </c>
      <c r="I10">
        <v>0</v>
      </c>
      <c r="J10">
        <v>1</v>
      </c>
      <c r="K10">
        <v>0</v>
      </c>
      <c r="L10" t="s">
        <v>6409</v>
      </c>
      <c r="M10">
        <v>2018</v>
      </c>
      <c r="N10" t="s">
        <v>1463</v>
      </c>
      <c r="O10">
        <v>4</v>
      </c>
      <c r="P10">
        <v>1</v>
      </c>
      <c r="Q10" t="s">
        <v>15830</v>
      </c>
      <c r="R10" t="s">
        <v>7734</v>
      </c>
      <c r="S10" t="s">
        <v>7734</v>
      </c>
      <c r="T10" t="s">
        <v>20616</v>
      </c>
      <c r="U10">
        <f t="shared" si="0"/>
        <v>4072</v>
      </c>
    </row>
    <row r="11" spans="1:21" x14ac:dyDescent="0.2">
      <c r="A11" t="s">
        <v>15836</v>
      </c>
      <c r="B11" t="s">
        <v>10353</v>
      </c>
      <c r="C11">
        <v>3543003</v>
      </c>
      <c r="D11" t="s">
        <v>6406</v>
      </c>
      <c r="E11" t="s">
        <v>6779</v>
      </c>
      <c r="F11" t="s">
        <v>6402</v>
      </c>
      <c r="G11">
        <v>368</v>
      </c>
      <c r="H11">
        <v>881</v>
      </c>
      <c r="I11">
        <v>1</v>
      </c>
      <c r="J11">
        <v>0</v>
      </c>
      <c r="K11">
        <v>0</v>
      </c>
      <c r="L11" t="s">
        <v>6403</v>
      </c>
      <c r="M11">
        <v>2018</v>
      </c>
      <c r="N11" t="s">
        <v>1463</v>
      </c>
      <c r="O11">
        <v>4</v>
      </c>
      <c r="P11">
        <v>1</v>
      </c>
      <c r="Q11" t="s">
        <v>15830</v>
      </c>
      <c r="R11" t="s">
        <v>7734</v>
      </c>
      <c r="S11" t="s">
        <v>7734</v>
      </c>
      <c r="T11" t="s">
        <v>1487</v>
      </c>
      <c r="U11">
        <f t="shared" si="0"/>
        <v>4072</v>
      </c>
    </row>
    <row r="12" spans="1:21" x14ac:dyDescent="0.2">
      <c r="A12" t="s">
        <v>15837</v>
      </c>
      <c r="B12" t="s">
        <v>10353</v>
      </c>
      <c r="C12">
        <v>3543003</v>
      </c>
      <c r="D12" t="s">
        <v>6535</v>
      </c>
      <c r="E12" t="s">
        <v>6669</v>
      </c>
      <c r="F12" t="s">
        <v>6402</v>
      </c>
      <c r="G12">
        <v>394</v>
      </c>
      <c r="H12">
        <v>672</v>
      </c>
      <c r="I12">
        <v>1</v>
      </c>
      <c r="J12">
        <v>1</v>
      </c>
      <c r="K12">
        <v>0</v>
      </c>
      <c r="L12" t="s">
        <v>6403</v>
      </c>
      <c r="M12">
        <v>2018</v>
      </c>
      <c r="N12" t="s">
        <v>1463</v>
      </c>
      <c r="O12">
        <v>5</v>
      </c>
      <c r="P12">
        <v>1</v>
      </c>
      <c r="Q12" t="s">
        <v>15830</v>
      </c>
      <c r="R12" t="s">
        <v>7734</v>
      </c>
      <c r="S12" t="s">
        <v>7734</v>
      </c>
      <c r="T12" t="s">
        <v>20617</v>
      </c>
      <c r="U12">
        <f t="shared" si="0"/>
        <v>4072</v>
      </c>
    </row>
    <row r="13" spans="1:21" x14ac:dyDescent="0.2">
      <c r="A13" t="s">
        <v>15837</v>
      </c>
      <c r="B13" t="s">
        <v>10353</v>
      </c>
      <c r="C13">
        <v>3543003</v>
      </c>
      <c r="D13" t="s">
        <v>6613</v>
      </c>
      <c r="E13" t="s">
        <v>15838</v>
      </c>
      <c r="F13" t="s">
        <v>6402</v>
      </c>
      <c r="G13">
        <v>278</v>
      </c>
      <c r="H13">
        <v>672</v>
      </c>
      <c r="I13">
        <v>0</v>
      </c>
      <c r="J13">
        <v>0</v>
      </c>
      <c r="K13">
        <v>0</v>
      </c>
      <c r="L13" t="s">
        <v>6403</v>
      </c>
      <c r="M13">
        <v>2018</v>
      </c>
      <c r="N13" t="s">
        <v>1463</v>
      </c>
      <c r="O13">
        <v>5</v>
      </c>
      <c r="P13">
        <v>1</v>
      </c>
      <c r="Q13" t="s">
        <v>15830</v>
      </c>
      <c r="R13" t="s">
        <v>7734</v>
      </c>
      <c r="S13" t="s">
        <v>7734</v>
      </c>
      <c r="T13" t="s">
        <v>20618</v>
      </c>
      <c r="U13">
        <f t="shared" si="0"/>
        <v>4072</v>
      </c>
    </row>
    <row r="14" spans="1:21" x14ac:dyDescent="0.2">
      <c r="A14" t="s">
        <v>15839</v>
      </c>
      <c r="B14" t="s">
        <v>10353</v>
      </c>
      <c r="C14">
        <v>3543003</v>
      </c>
      <c r="D14" t="s">
        <v>6822</v>
      </c>
      <c r="E14" t="s">
        <v>15840</v>
      </c>
      <c r="F14" t="s">
        <v>6402</v>
      </c>
      <c r="G14">
        <v>264</v>
      </c>
      <c r="H14">
        <v>4063</v>
      </c>
      <c r="I14">
        <v>0</v>
      </c>
      <c r="J14">
        <v>0</v>
      </c>
      <c r="K14">
        <v>0</v>
      </c>
      <c r="L14" t="s">
        <v>6403</v>
      </c>
      <c r="M14">
        <v>2018</v>
      </c>
      <c r="N14" t="s">
        <v>1479</v>
      </c>
      <c r="O14">
        <v>99</v>
      </c>
      <c r="P14">
        <v>1</v>
      </c>
      <c r="Q14" t="s">
        <v>15830</v>
      </c>
      <c r="R14" t="s">
        <v>7734</v>
      </c>
      <c r="S14" t="s">
        <v>7734</v>
      </c>
      <c r="T14" t="s">
        <v>20619</v>
      </c>
      <c r="U14">
        <f t="shared" si="0"/>
        <v>4072</v>
      </c>
    </row>
    <row r="15" spans="1:21" x14ac:dyDescent="0.2">
      <c r="A15" t="s">
        <v>15839</v>
      </c>
      <c r="B15" t="s">
        <v>10353</v>
      </c>
      <c r="C15">
        <v>3543003</v>
      </c>
      <c r="D15" t="s">
        <v>6434</v>
      </c>
      <c r="E15" t="s">
        <v>7021</v>
      </c>
      <c r="F15" t="s">
        <v>6402</v>
      </c>
      <c r="G15">
        <v>1678</v>
      </c>
      <c r="H15">
        <v>4063</v>
      </c>
      <c r="I15">
        <v>0</v>
      </c>
      <c r="J15">
        <v>0</v>
      </c>
      <c r="K15">
        <v>0</v>
      </c>
      <c r="L15" t="s">
        <v>6403</v>
      </c>
      <c r="M15">
        <v>2018</v>
      </c>
      <c r="N15" t="s">
        <v>1479</v>
      </c>
      <c r="O15">
        <v>99</v>
      </c>
      <c r="P15">
        <v>1</v>
      </c>
      <c r="Q15" t="s">
        <v>15830</v>
      </c>
      <c r="R15" t="s">
        <v>7734</v>
      </c>
      <c r="S15" t="s">
        <v>7734</v>
      </c>
      <c r="T15" t="s">
        <v>20620</v>
      </c>
      <c r="U15">
        <f t="shared" si="0"/>
        <v>4072</v>
      </c>
    </row>
    <row r="16" spans="1:21" x14ac:dyDescent="0.2">
      <c r="A16" t="s">
        <v>15839</v>
      </c>
      <c r="B16" t="s">
        <v>10353</v>
      </c>
      <c r="C16">
        <v>3543003</v>
      </c>
      <c r="D16" t="s">
        <v>6527</v>
      </c>
      <c r="E16" t="s">
        <v>10364</v>
      </c>
      <c r="F16" t="s">
        <v>6402</v>
      </c>
      <c r="G16">
        <v>2121</v>
      </c>
      <c r="H16">
        <v>4063</v>
      </c>
      <c r="I16">
        <v>0</v>
      </c>
      <c r="J16">
        <v>1</v>
      </c>
      <c r="K16">
        <v>0</v>
      </c>
      <c r="L16" t="s">
        <v>6403</v>
      </c>
      <c r="M16">
        <v>2018</v>
      </c>
      <c r="N16" t="s">
        <v>1479</v>
      </c>
      <c r="O16">
        <v>99</v>
      </c>
      <c r="P16">
        <v>1</v>
      </c>
      <c r="Q16" t="s">
        <v>15830</v>
      </c>
      <c r="R16" t="s">
        <v>7734</v>
      </c>
      <c r="S16" t="s">
        <v>7734</v>
      </c>
      <c r="T16" t="s">
        <v>1477</v>
      </c>
      <c r="U16">
        <f t="shared" si="0"/>
        <v>4072</v>
      </c>
    </row>
    <row r="17" spans="1:21" x14ac:dyDescent="0.2">
      <c r="A17" t="s">
        <v>15841</v>
      </c>
      <c r="B17" t="s">
        <v>10353</v>
      </c>
      <c r="C17">
        <v>3543003</v>
      </c>
      <c r="D17" t="s">
        <v>6505</v>
      </c>
      <c r="E17" t="s">
        <v>6967</v>
      </c>
      <c r="F17" t="s">
        <v>6402</v>
      </c>
      <c r="G17">
        <v>1711</v>
      </c>
      <c r="H17">
        <v>4072</v>
      </c>
      <c r="I17">
        <v>0</v>
      </c>
      <c r="J17">
        <v>0</v>
      </c>
      <c r="K17">
        <v>0</v>
      </c>
      <c r="L17" t="s">
        <v>6403</v>
      </c>
      <c r="M17">
        <v>2018</v>
      </c>
      <c r="N17" t="s">
        <v>6404</v>
      </c>
      <c r="O17">
        <v>99</v>
      </c>
      <c r="P17">
        <v>1</v>
      </c>
      <c r="Q17" t="s">
        <v>15830</v>
      </c>
      <c r="R17" t="s">
        <v>7734</v>
      </c>
      <c r="S17" t="s">
        <v>7734</v>
      </c>
      <c r="T17" t="s">
        <v>3232</v>
      </c>
      <c r="U17">
        <f t="shared" si="0"/>
        <v>4072</v>
      </c>
    </row>
    <row r="18" spans="1:21" x14ac:dyDescent="0.2">
      <c r="A18" t="s">
        <v>15841</v>
      </c>
      <c r="B18" t="s">
        <v>10353</v>
      </c>
      <c r="C18">
        <v>3543003</v>
      </c>
      <c r="D18" t="s">
        <v>9976</v>
      </c>
      <c r="E18" t="s">
        <v>7419</v>
      </c>
      <c r="F18" t="s">
        <v>6402</v>
      </c>
      <c r="G18">
        <v>2361</v>
      </c>
      <c r="H18">
        <v>4072</v>
      </c>
      <c r="I18">
        <v>0</v>
      </c>
      <c r="J18">
        <v>1</v>
      </c>
      <c r="K18">
        <v>0</v>
      </c>
      <c r="L18" t="s">
        <v>6403</v>
      </c>
      <c r="M18">
        <v>2018</v>
      </c>
      <c r="N18" t="s">
        <v>6404</v>
      </c>
      <c r="O18">
        <v>99</v>
      </c>
      <c r="P18">
        <v>1</v>
      </c>
      <c r="Q18" t="s">
        <v>15830</v>
      </c>
      <c r="R18" t="s">
        <v>7734</v>
      </c>
      <c r="S18" t="s">
        <v>7734</v>
      </c>
      <c r="T18" t="s">
        <v>464</v>
      </c>
      <c r="U18">
        <f t="shared" si="0"/>
        <v>4072</v>
      </c>
    </row>
    <row r="19" spans="1:21" x14ac:dyDescent="0.2">
      <c r="A19" t="s">
        <v>15842</v>
      </c>
      <c r="B19" t="s">
        <v>7730</v>
      </c>
      <c r="C19">
        <v>3518005</v>
      </c>
      <c r="D19" t="s">
        <v>6908</v>
      </c>
      <c r="E19" t="s">
        <v>15843</v>
      </c>
      <c r="F19" t="s">
        <v>6402</v>
      </c>
      <c r="G19">
        <v>683</v>
      </c>
      <c r="H19">
        <v>8439</v>
      </c>
      <c r="I19">
        <v>0</v>
      </c>
      <c r="J19">
        <v>0</v>
      </c>
      <c r="K19">
        <v>0</v>
      </c>
      <c r="L19" t="s">
        <v>6409</v>
      </c>
      <c r="M19">
        <v>2018</v>
      </c>
      <c r="N19" t="s">
        <v>1463</v>
      </c>
      <c r="O19">
        <v>1</v>
      </c>
      <c r="P19">
        <v>1</v>
      </c>
      <c r="Q19" t="s">
        <v>15830</v>
      </c>
      <c r="R19" t="s">
        <v>7734</v>
      </c>
      <c r="S19" t="s">
        <v>7734</v>
      </c>
      <c r="T19" t="s">
        <v>20621</v>
      </c>
      <c r="U19">
        <f t="shared" si="0"/>
        <v>25207</v>
      </c>
    </row>
    <row r="20" spans="1:21" x14ac:dyDescent="0.2">
      <c r="A20" t="s">
        <v>15842</v>
      </c>
      <c r="B20" t="s">
        <v>7730</v>
      </c>
      <c r="C20">
        <v>3518005</v>
      </c>
      <c r="D20" t="s">
        <v>15844</v>
      </c>
      <c r="E20" t="s">
        <v>7029</v>
      </c>
      <c r="F20" t="s">
        <v>6402</v>
      </c>
      <c r="G20">
        <v>2078</v>
      </c>
      <c r="H20">
        <v>8439</v>
      </c>
      <c r="I20">
        <v>0</v>
      </c>
      <c r="J20">
        <v>0</v>
      </c>
      <c r="K20">
        <v>0</v>
      </c>
      <c r="L20" t="s">
        <v>6409</v>
      </c>
      <c r="M20">
        <v>2018</v>
      </c>
      <c r="N20" t="s">
        <v>1463</v>
      </c>
      <c r="O20">
        <v>1</v>
      </c>
      <c r="P20">
        <v>1</v>
      </c>
      <c r="Q20" t="s">
        <v>15830</v>
      </c>
      <c r="R20" t="s">
        <v>7734</v>
      </c>
      <c r="S20" t="s">
        <v>7734</v>
      </c>
      <c r="T20" t="s">
        <v>20622</v>
      </c>
      <c r="U20">
        <f t="shared" si="0"/>
        <v>25207</v>
      </c>
    </row>
    <row r="21" spans="1:21" x14ac:dyDescent="0.2">
      <c r="A21" t="s">
        <v>15842</v>
      </c>
      <c r="B21" t="s">
        <v>7730</v>
      </c>
      <c r="C21">
        <v>3518005</v>
      </c>
      <c r="D21" t="s">
        <v>6597</v>
      </c>
      <c r="E21" t="s">
        <v>7481</v>
      </c>
      <c r="F21" t="s">
        <v>6402</v>
      </c>
      <c r="G21">
        <v>678</v>
      </c>
      <c r="H21">
        <v>8439</v>
      </c>
      <c r="I21">
        <v>0</v>
      </c>
      <c r="J21">
        <v>0</v>
      </c>
      <c r="K21">
        <v>0</v>
      </c>
      <c r="L21" t="s">
        <v>6403</v>
      </c>
      <c r="M21">
        <v>2018</v>
      </c>
      <c r="N21" t="s">
        <v>1463</v>
      </c>
      <c r="O21">
        <v>1</v>
      </c>
      <c r="P21">
        <v>1</v>
      </c>
      <c r="Q21" t="s">
        <v>15830</v>
      </c>
      <c r="R21" t="s">
        <v>7734</v>
      </c>
      <c r="S21" t="s">
        <v>7734</v>
      </c>
      <c r="T21" t="s">
        <v>20623</v>
      </c>
      <c r="U21">
        <f t="shared" si="0"/>
        <v>25207</v>
      </c>
    </row>
    <row r="22" spans="1:21" x14ac:dyDescent="0.2">
      <c r="A22" t="s">
        <v>15842</v>
      </c>
      <c r="B22" t="s">
        <v>7730</v>
      </c>
      <c r="C22">
        <v>3518005</v>
      </c>
      <c r="D22" t="s">
        <v>6622</v>
      </c>
      <c r="E22" t="s">
        <v>15205</v>
      </c>
      <c r="F22" t="s">
        <v>6402</v>
      </c>
      <c r="G22">
        <v>1914</v>
      </c>
      <c r="H22">
        <v>8439</v>
      </c>
      <c r="I22">
        <v>0</v>
      </c>
      <c r="J22">
        <v>0</v>
      </c>
      <c r="K22">
        <v>0</v>
      </c>
      <c r="L22" t="s">
        <v>6403</v>
      </c>
      <c r="M22">
        <v>2018</v>
      </c>
      <c r="N22" t="s">
        <v>1463</v>
      </c>
      <c r="O22">
        <v>1</v>
      </c>
      <c r="P22">
        <v>1</v>
      </c>
      <c r="Q22" t="s">
        <v>15830</v>
      </c>
      <c r="R22" t="s">
        <v>7734</v>
      </c>
      <c r="S22" t="s">
        <v>7734</v>
      </c>
      <c r="T22" t="s">
        <v>20624</v>
      </c>
      <c r="U22">
        <f t="shared" si="0"/>
        <v>25207</v>
      </c>
    </row>
    <row r="23" spans="1:21" x14ac:dyDescent="0.2">
      <c r="A23" t="s">
        <v>15842</v>
      </c>
      <c r="B23" t="s">
        <v>7730</v>
      </c>
      <c r="C23">
        <v>3518005</v>
      </c>
      <c r="D23" t="s">
        <v>6530</v>
      </c>
      <c r="E23" t="s">
        <v>15845</v>
      </c>
      <c r="F23" t="s">
        <v>6402</v>
      </c>
      <c r="G23">
        <v>708</v>
      </c>
      <c r="H23">
        <v>8439</v>
      </c>
      <c r="I23">
        <v>0</v>
      </c>
      <c r="J23">
        <v>0</v>
      </c>
      <c r="K23">
        <v>0</v>
      </c>
      <c r="L23" t="s">
        <v>6403</v>
      </c>
      <c r="M23">
        <v>2018</v>
      </c>
      <c r="N23" t="s">
        <v>1463</v>
      </c>
      <c r="O23">
        <v>1</v>
      </c>
      <c r="P23">
        <v>1</v>
      </c>
      <c r="Q23" t="s">
        <v>15830</v>
      </c>
      <c r="R23" t="s">
        <v>7734</v>
      </c>
      <c r="S23" t="s">
        <v>7734</v>
      </c>
      <c r="T23" t="s">
        <v>20625</v>
      </c>
      <c r="U23">
        <f t="shared" si="0"/>
        <v>25207</v>
      </c>
    </row>
    <row r="24" spans="1:21" x14ac:dyDescent="0.2">
      <c r="A24" t="s">
        <v>15842</v>
      </c>
      <c r="B24" t="s">
        <v>7730</v>
      </c>
      <c r="C24">
        <v>3518005</v>
      </c>
      <c r="D24" t="s">
        <v>6580</v>
      </c>
      <c r="E24" t="s">
        <v>7747</v>
      </c>
      <c r="F24" t="s">
        <v>6402</v>
      </c>
      <c r="G24">
        <v>2378</v>
      </c>
      <c r="H24">
        <v>8439</v>
      </c>
      <c r="I24">
        <v>0</v>
      </c>
      <c r="J24">
        <v>1</v>
      </c>
      <c r="K24">
        <v>0</v>
      </c>
      <c r="L24" t="s">
        <v>6403</v>
      </c>
      <c r="M24">
        <v>2018</v>
      </c>
      <c r="N24" t="s">
        <v>1463</v>
      </c>
      <c r="O24">
        <v>1</v>
      </c>
      <c r="P24">
        <v>1</v>
      </c>
      <c r="Q24" t="s">
        <v>15830</v>
      </c>
      <c r="R24" t="s">
        <v>7734</v>
      </c>
      <c r="S24" t="s">
        <v>7734</v>
      </c>
      <c r="T24" t="s">
        <v>1502</v>
      </c>
      <c r="U24">
        <f t="shared" si="0"/>
        <v>25207</v>
      </c>
    </row>
    <row r="25" spans="1:21" x14ac:dyDescent="0.2">
      <c r="A25" t="s">
        <v>15846</v>
      </c>
      <c r="B25" t="s">
        <v>7730</v>
      </c>
      <c r="C25">
        <v>3518005</v>
      </c>
      <c r="D25" t="s">
        <v>6535</v>
      </c>
      <c r="E25" t="s">
        <v>7741</v>
      </c>
      <c r="F25" t="s">
        <v>6402</v>
      </c>
      <c r="G25">
        <v>891</v>
      </c>
      <c r="H25">
        <v>7014</v>
      </c>
      <c r="I25">
        <v>0</v>
      </c>
      <c r="J25">
        <v>0</v>
      </c>
      <c r="K25">
        <v>0</v>
      </c>
      <c r="L25" t="s">
        <v>6403</v>
      </c>
      <c r="M25">
        <v>2018</v>
      </c>
      <c r="N25" t="s">
        <v>1463</v>
      </c>
      <c r="O25">
        <v>2</v>
      </c>
      <c r="P25">
        <v>1</v>
      </c>
      <c r="Q25" t="s">
        <v>15830</v>
      </c>
      <c r="R25" t="s">
        <v>7734</v>
      </c>
      <c r="S25" t="s">
        <v>7734</v>
      </c>
      <c r="T25" t="s">
        <v>20626</v>
      </c>
      <c r="U25">
        <f t="shared" si="0"/>
        <v>25207</v>
      </c>
    </row>
    <row r="26" spans="1:21" x14ac:dyDescent="0.2">
      <c r="A26" t="s">
        <v>15846</v>
      </c>
      <c r="B26" t="s">
        <v>7730</v>
      </c>
      <c r="C26">
        <v>3518005</v>
      </c>
      <c r="D26" t="s">
        <v>15519</v>
      </c>
      <c r="E26" t="s">
        <v>13439</v>
      </c>
      <c r="F26" t="s">
        <v>6402</v>
      </c>
      <c r="G26">
        <v>1243</v>
      </c>
      <c r="H26">
        <v>7014</v>
      </c>
      <c r="I26">
        <v>0</v>
      </c>
      <c r="J26">
        <v>0</v>
      </c>
      <c r="K26">
        <v>0</v>
      </c>
      <c r="L26" t="s">
        <v>6403</v>
      </c>
      <c r="M26">
        <v>2018</v>
      </c>
      <c r="N26" t="s">
        <v>1463</v>
      </c>
      <c r="O26">
        <v>2</v>
      </c>
      <c r="P26">
        <v>1</v>
      </c>
      <c r="Q26" t="s">
        <v>15830</v>
      </c>
      <c r="R26" t="s">
        <v>7734</v>
      </c>
      <c r="S26" t="s">
        <v>7734</v>
      </c>
      <c r="T26" t="s">
        <v>20627</v>
      </c>
      <c r="U26">
        <f t="shared" si="0"/>
        <v>25207</v>
      </c>
    </row>
    <row r="27" spans="1:21" x14ac:dyDescent="0.2">
      <c r="A27" t="s">
        <v>15846</v>
      </c>
      <c r="B27" t="s">
        <v>7730</v>
      </c>
      <c r="C27">
        <v>3518005</v>
      </c>
      <c r="D27" t="s">
        <v>8400</v>
      </c>
      <c r="E27" t="s">
        <v>12761</v>
      </c>
      <c r="F27" t="s">
        <v>6402</v>
      </c>
      <c r="G27">
        <v>247</v>
      </c>
      <c r="H27">
        <v>7014</v>
      </c>
      <c r="I27">
        <v>0</v>
      </c>
      <c r="J27">
        <v>0</v>
      </c>
      <c r="K27">
        <v>0</v>
      </c>
      <c r="L27" t="s">
        <v>6403</v>
      </c>
      <c r="M27">
        <v>2018</v>
      </c>
      <c r="N27" t="s">
        <v>1463</v>
      </c>
      <c r="O27">
        <v>2</v>
      </c>
      <c r="P27">
        <v>1</v>
      </c>
      <c r="Q27" t="s">
        <v>15830</v>
      </c>
      <c r="R27" t="s">
        <v>7734</v>
      </c>
      <c r="S27" t="s">
        <v>7734</v>
      </c>
      <c r="T27" t="s">
        <v>20628</v>
      </c>
      <c r="U27">
        <f t="shared" si="0"/>
        <v>25207</v>
      </c>
    </row>
    <row r="28" spans="1:21" x14ac:dyDescent="0.2">
      <c r="A28" t="s">
        <v>15846</v>
      </c>
      <c r="B28" t="s">
        <v>7730</v>
      </c>
      <c r="C28">
        <v>3518005</v>
      </c>
      <c r="D28" t="s">
        <v>7756</v>
      </c>
      <c r="E28" t="s">
        <v>7757</v>
      </c>
      <c r="F28" t="s">
        <v>6402</v>
      </c>
      <c r="G28">
        <v>1530</v>
      </c>
      <c r="H28">
        <v>7014</v>
      </c>
      <c r="I28">
        <v>0</v>
      </c>
      <c r="J28">
        <v>1</v>
      </c>
      <c r="K28">
        <v>0</v>
      </c>
      <c r="L28" t="s">
        <v>6403</v>
      </c>
      <c r="M28">
        <v>2018</v>
      </c>
      <c r="N28" t="s">
        <v>1463</v>
      </c>
      <c r="O28">
        <v>2</v>
      </c>
      <c r="P28">
        <v>1</v>
      </c>
      <c r="Q28" t="s">
        <v>15830</v>
      </c>
      <c r="R28" t="s">
        <v>7734</v>
      </c>
      <c r="S28" t="s">
        <v>7734</v>
      </c>
      <c r="T28" t="s">
        <v>1512</v>
      </c>
      <c r="U28">
        <f t="shared" si="0"/>
        <v>25207</v>
      </c>
    </row>
    <row r="29" spans="1:21" x14ac:dyDescent="0.2">
      <c r="A29" t="s">
        <v>15846</v>
      </c>
      <c r="B29" t="s">
        <v>7730</v>
      </c>
      <c r="C29">
        <v>3518005</v>
      </c>
      <c r="D29" t="s">
        <v>6496</v>
      </c>
      <c r="E29" t="s">
        <v>15548</v>
      </c>
      <c r="F29" t="s">
        <v>6402</v>
      </c>
      <c r="G29">
        <v>285</v>
      </c>
      <c r="H29">
        <v>7014</v>
      </c>
      <c r="I29">
        <v>0</v>
      </c>
      <c r="J29">
        <v>0</v>
      </c>
      <c r="K29">
        <v>0</v>
      </c>
      <c r="L29" t="s">
        <v>6403</v>
      </c>
      <c r="M29">
        <v>2018</v>
      </c>
      <c r="N29" t="s">
        <v>1463</v>
      </c>
      <c r="O29">
        <v>2</v>
      </c>
      <c r="P29">
        <v>1</v>
      </c>
      <c r="Q29" t="s">
        <v>15830</v>
      </c>
      <c r="R29" t="s">
        <v>7734</v>
      </c>
      <c r="S29" t="s">
        <v>7734</v>
      </c>
      <c r="T29" t="s">
        <v>20629</v>
      </c>
      <c r="U29">
        <f t="shared" si="0"/>
        <v>25207</v>
      </c>
    </row>
    <row r="30" spans="1:21" x14ac:dyDescent="0.2">
      <c r="A30" t="s">
        <v>15846</v>
      </c>
      <c r="B30" t="s">
        <v>7730</v>
      </c>
      <c r="C30">
        <v>3518005</v>
      </c>
      <c r="D30" t="s">
        <v>15847</v>
      </c>
      <c r="E30" t="s">
        <v>15848</v>
      </c>
      <c r="F30" t="s">
        <v>6402</v>
      </c>
      <c r="G30">
        <v>1397</v>
      </c>
      <c r="H30">
        <v>7014</v>
      </c>
      <c r="I30">
        <v>0</v>
      </c>
      <c r="J30">
        <v>0</v>
      </c>
      <c r="K30">
        <v>0</v>
      </c>
      <c r="L30" t="s">
        <v>6403</v>
      </c>
      <c r="M30">
        <v>2018</v>
      </c>
      <c r="N30" t="s">
        <v>1463</v>
      </c>
      <c r="O30">
        <v>2</v>
      </c>
      <c r="P30">
        <v>1</v>
      </c>
      <c r="Q30" t="s">
        <v>15830</v>
      </c>
      <c r="R30" t="s">
        <v>7734</v>
      </c>
      <c r="S30" t="s">
        <v>7734</v>
      </c>
      <c r="T30" t="s">
        <v>20630</v>
      </c>
      <c r="U30">
        <f t="shared" si="0"/>
        <v>25207</v>
      </c>
    </row>
    <row r="31" spans="1:21" x14ac:dyDescent="0.2">
      <c r="A31" t="s">
        <v>15846</v>
      </c>
      <c r="B31" t="s">
        <v>7730</v>
      </c>
      <c r="C31">
        <v>3518005</v>
      </c>
      <c r="D31" t="s">
        <v>15849</v>
      </c>
      <c r="E31" t="s">
        <v>7107</v>
      </c>
      <c r="F31" t="s">
        <v>6402</v>
      </c>
      <c r="G31">
        <v>1421</v>
      </c>
      <c r="H31">
        <v>7014</v>
      </c>
      <c r="I31">
        <v>0</v>
      </c>
      <c r="J31">
        <v>0</v>
      </c>
      <c r="K31">
        <v>0</v>
      </c>
      <c r="L31" t="s">
        <v>6403</v>
      </c>
      <c r="M31">
        <v>2018</v>
      </c>
      <c r="N31" t="s">
        <v>1463</v>
      </c>
      <c r="O31">
        <v>2</v>
      </c>
      <c r="P31">
        <v>1</v>
      </c>
      <c r="Q31" t="s">
        <v>15830</v>
      </c>
      <c r="R31" t="s">
        <v>7734</v>
      </c>
      <c r="S31" t="s">
        <v>7734</v>
      </c>
      <c r="T31" t="s">
        <v>20631</v>
      </c>
      <c r="U31">
        <f t="shared" si="0"/>
        <v>25207</v>
      </c>
    </row>
    <row r="32" spans="1:21" x14ac:dyDescent="0.2">
      <c r="A32" t="s">
        <v>15850</v>
      </c>
      <c r="B32" t="s">
        <v>7730</v>
      </c>
      <c r="C32">
        <v>3518005</v>
      </c>
      <c r="D32" t="s">
        <v>6794</v>
      </c>
      <c r="E32" t="s">
        <v>7763</v>
      </c>
      <c r="F32" t="s">
        <v>6402</v>
      </c>
      <c r="G32">
        <v>4380</v>
      </c>
      <c r="H32">
        <v>9565</v>
      </c>
      <c r="I32">
        <v>0</v>
      </c>
      <c r="J32">
        <v>1</v>
      </c>
      <c r="K32">
        <v>0</v>
      </c>
      <c r="L32" t="s">
        <v>6409</v>
      </c>
      <c r="M32">
        <v>2018</v>
      </c>
      <c r="N32" t="s">
        <v>1463</v>
      </c>
      <c r="O32">
        <v>3</v>
      </c>
      <c r="P32">
        <v>1</v>
      </c>
      <c r="Q32" t="s">
        <v>15830</v>
      </c>
      <c r="R32" t="s">
        <v>7734</v>
      </c>
      <c r="S32" t="s">
        <v>7734</v>
      </c>
      <c r="T32" t="s">
        <v>1496</v>
      </c>
      <c r="U32">
        <f t="shared" si="0"/>
        <v>25207</v>
      </c>
    </row>
    <row r="33" spans="1:21" x14ac:dyDescent="0.2">
      <c r="A33" t="s">
        <v>15850</v>
      </c>
      <c r="B33" t="s">
        <v>7730</v>
      </c>
      <c r="C33">
        <v>3518005</v>
      </c>
      <c r="D33" t="s">
        <v>6575</v>
      </c>
      <c r="E33" t="s">
        <v>6645</v>
      </c>
      <c r="F33" t="s">
        <v>6402</v>
      </c>
      <c r="G33">
        <v>2826</v>
      </c>
      <c r="H33">
        <v>9565</v>
      </c>
      <c r="I33">
        <v>1</v>
      </c>
      <c r="J33">
        <v>0</v>
      </c>
      <c r="K33">
        <v>0</v>
      </c>
      <c r="L33" t="s">
        <v>6409</v>
      </c>
      <c r="M33">
        <v>2018</v>
      </c>
      <c r="N33" t="s">
        <v>1463</v>
      </c>
      <c r="O33">
        <v>3</v>
      </c>
      <c r="P33">
        <v>1</v>
      </c>
      <c r="Q33" t="s">
        <v>15830</v>
      </c>
      <c r="R33" t="s">
        <v>7734</v>
      </c>
      <c r="S33" t="s">
        <v>7734</v>
      </c>
      <c r="T33" t="s">
        <v>5543</v>
      </c>
      <c r="U33">
        <f t="shared" si="0"/>
        <v>25207</v>
      </c>
    </row>
    <row r="34" spans="1:21" x14ac:dyDescent="0.2">
      <c r="A34" t="s">
        <v>15850</v>
      </c>
      <c r="B34" t="s">
        <v>7730</v>
      </c>
      <c r="C34">
        <v>3518005</v>
      </c>
      <c r="D34" t="s">
        <v>6442</v>
      </c>
      <c r="E34" t="s">
        <v>15338</v>
      </c>
      <c r="F34" t="s">
        <v>6402</v>
      </c>
      <c r="G34">
        <v>252</v>
      </c>
      <c r="H34">
        <v>9565</v>
      </c>
      <c r="I34">
        <v>0</v>
      </c>
      <c r="J34">
        <v>0</v>
      </c>
      <c r="K34">
        <v>0</v>
      </c>
      <c r="L34" t="s">
        <v>6403</v>
      </c>
      <c r="M34">
        <v>2018</v>
      </c>
      <c r="N34" t="s">
        <v>1463</v>
      </c>
      <c r="O34">
        <v>3</v>
      </c>
      <c r="P34">
        <v>1</v>
      </c>
      <c r="Q34" t="s">
        <v>15830</v>
      </c>
      <c r="R34" t="s">
        <v>7734</v>
      </c>
      <c r="S34" t="s">
        <v>7734</v>
      </c>
      <c r="T34" t="s">
        <v>20632</v>
      </c>
      <c r="U34">
        <f t="shared" si="0"/>
        <v>25207</v>
      </c>
    </row>
    <row r="35" spans="1:21" x14ac:dyDescent="0.2">
      <c r="A35" t="s">
        <v>15850</v>
      </c>
      <c r="B35" t="s">
        <v>7730</v>
      </c>
      <c r="C35">
        <v>3518005</v>
      </c>
      <c r="D35" t="s">
        <v>7086</v>
      </c>
      <c r="E35" t="s">
        <v>6762</v>
      </c>
      <c r="F35" t="s">
        <v>6402</v>
      </c>
      <c r="G35">
        <v>904</v>
      </c>
      <c r="H35">
        <v>9565</v>
      </c>
      <c r="I35">
        <v>0</v>
      </c>
      <c r="J35">
        <v>0</v>
      </c>
      <c r="K35">
        <v>0</v>
      </c>
      <c r="L35" t="s">
        <v>6403</v>
      </c>
      <c r="M35">
        <v>2018</v>
      </c>
      <c r="N35" t="s">
        <v>1463</v>
      </c>
      <c r="O35">
        <v>3</v>
      </c>
      <c r="P35">
        <v>1</v>
      </c>
      <c r="Q35" t="s">
        <v>15830</v>
      </c>
      <c r="R35" t="s">
        <v>7734</v>
      </c>
      <c r="S35" t="s">
        <v>7734</v>
      </c>
      <c r="T35" t="s">
        <v>20633</v>
      </c>
      <c r="U35">
        <f t="shared" si="0"/>
        <v>25207</v>
      </c>
    </row>
    <row r="36" spans="1:21" x14ac:dyDescent="0.2">
      <c r="A36" t="s">
        <v>15850</v>
      </c>
      <c r="B36" t="s">
        <v>7730</v>
      </c>
      <c r="C36">
        <v>3518005</v>
      </c>
      <c r="D36" t="s">
        <v>6828</v>
      </c>
      <c r="E36" t="s">
        <v>7197</v>
      </c>
      <c r="F36" t="s">
        <v>6402</v>
      </c>
      <c r="G36">
        <v>886</v>
      </c>
      <c r="H36">
        <v>9565</v>
      </c>
      <c r="I36">
        <v>0</v>
      </c>
      <c r="J36">
        <v>0</v>
      </c>
      <c r="K36">
        <v>0</v>
      </c>
      <c r="L36" t="s">
        <v>6403</v>
      </c>
      <c r="M36">
        <v>2018</v>
      </c>
      <c r="N36" t="s">
        <v>1463</v>
      </c>
      <c r="O36">
        <v>3</v>
      </c>
      <c r="P36">
        <v>1</v>
      </c>
      <c r="Q36" t="s">
        <v>15830</v>
      </c>
      <c r="R36" t="s">
        <v>7734</v>
      </c>
      <c r="S36" t="s">
        <v>7734</v>
      </c>
      <c r="T36" t="s">
        <v>20634</v>
      </c>
      <c r="U36">
        <f t="shared" si="0"/>
        <v>25207</v>
      </c>
    </row>
    <row r="37" spans="1:21" x14ac:dyDescent="0.2">
      <c r="A37" t="s">
        <v>15850</v>
      </c>
      <c r="B37" t="s">
        <v>7730</v>
      </c>
      <c r="C37">
        <v>3518005</v>
      </c>
      <c r="D37" t="s">
        <v>14685</v>
      </c>
      <c r="E37" t="s">
        <v>15851</v>
      </c>
      <c r="F37" t="s">
        <v>6402</v>
      </c>
      <c r="G37">
        <v>317</v>
      </c>
      <c r="H37">
        <v>9565</v>
      </c>
      <c r="I37">
        <v>0</v>
      </c>
      <c r="J37">
        <v>0</v>
      </c>
      <c r="K37">
        <v>0</v>
      </c>
      <c r="L37" t="s">
        <v>6403</v>
      </c>
      <c r="M37">
        <v>2018</v>
      </c>
      <c r="N37" t="s">
        <v>1463</v>
      </c>
      <c r="O37">
        <v>3</v>
      </c>
      <c r="P37">
        <v>1</v>
      </c>
      <c r="Q37" t="s">
        <v>15830</v>
      </c>
      <c r="R37" t="s">
        <v>7734</v>
      </c>
      <c r="S37" t="s">
        <v>7734</v>
      </c>
      <c r="T37" t="s">
        <v>20635</v>
      </c>
      <c r="U37">
        <f t="shared" si="0"/>
        <v>25207</v>
      </c>
    </row>
    <row r="38" spans="1:21" x14ac:dyDescent="0.2">
      <c r="A38" t="s">
        <v>15852</v>
      </c>
      <c r="B38" t="s">
        <v>7730</v>
      </c>
      <c r="C38">
        <v>3518005</v>
      </c>
      <c r="D38" t="s">
        <v>6656</v>
      </c>
      <c r="E38" t="s">
        <v>6645</v>
      </c>
      <c r="F38" t="s">
        <v>6402</v>
      </c>
      <c r="G38">
        <v>2156</v>
      </c>
      <c r="H38">
        <v>25207</v>
      </c>
      <c r="I38">
        <v>0</v>
      </c>
      <c r="J38">
        <v>0</v>
      </c>
      <c r="K38">
        <v>0</v>
      </c>
      <c r="L38" t="s">
        <v>6409</v>
      </c>
      <c r="M38">
        <v>2018</v>
      </c>
      <c r="N38" t="s">
        <v>6404</v>
      </c>
      <c r="O38">
        <v>99</v>
      </c>
      <c r="P38">
        <v>1</v>
      </c>
      <c r="Q38" t="s">
        <v>15830</v>
      </c>
      <c r="R38" t="s">
        <v>7734</v>
      </c>
      <c r="S38" t="s">
        <v>7734</v>
      </c>
      <c r="T38" t="s">
        <v>20636</v>
      </c>
      <c r="U38">
        <f t="shared" si="0"/>
        <v>25207</v>
      </c>
    </row>
    <row r="39" spans="1:21" x14ac:dyDescent="0.2">
      <c r="A39" t="s">
        <v>15852</v>
      </c>
      <c r="B39" t="s">
        <v>7730</v>
      </c>
      <c r="C39">
        <v>3518005</v>
      </c>
      <c r="D39" t="s">
        <v>15853</v>
      </c>
      <c r="E39" t="s">
        <v>15854</v>
      </c>
      <c r="F39" t="s">
        <v>6402</v>
      </c>
      <c r="G39">
        <v>963</v>
      </c>
      <c r="H39">
        <v>25207</v>
      </c>
      <c r="I39">
        <v>0</v>
      </c>
      <c r="J39">
        <v>0</v>
      </c>
      <c r="K39">
        <v>0</v>
      </c>
      <c r="L39" t="s">
        <v>6409</v>
      </c>
      <c r="M39">
        <v>2018</v>
      </c>
      <c r="N39" t="s">
        <v>6404</v>
      </c>
      <c r="O39">
        <v>99</v>
      </c>
      <c r="P39">
        <v>1</v>
      </c>
      <c r="Q39" t="s">
        <v>15830</v>
      </c>
      <c r="R39" t="s">
        <v>7734</v>
      </c>
      <c r="S39" t="s">
        <v>7734</v>
      </c>
      <c r="T39" t="s">
        <v>20637</v>
      </c>
      <c r="U39">
        <f t="shared" si="0"/>
        <v>25207</v>
      </c>
    </row>
    <row r="40" spans="1:21" x14ac:dyDescent="0.2">
      <c r="A40" t="s">
        <v>15852</v>
      </c>
      <c r="B40" t="s">
        <v>7730</v>
      </c>
      <c r="C40">
        <v>3518005</v>
      </c>
      <c r="D40" t="s">
        <v>6512</v>
      </c>
      <c r="E40" t="s">
        <v>6817</v>
      </c>
      <c r="F40" t="s">
        <v>6402</v>
      </c>
      <c r="G40">
        <v>8293</v>
      </c>
      <c r="H40">
        <v>25207</v>
      </c>
      <c r="I40">
        <v>0</v>
      </c>
      <c r="J40">
        <v>0</v>
      </c>
      <c r="K40">
        <v>0</v>
      </c>
      <c r="L40" t="s">
        <v>6409</v>
      </c>
      <c r="M40">
        <v>2018</v>
      </c>
      <c r="N40" t="s">
        <v>6404</v>
      </c>
      <c r="O40">
        <v>99</v>
      </c>
      <c r="P40">
        <v>1</v>
      </c>
      <c r="Q40" t="s">
        <v>15830</v>
      </c>
      <c r="R40" t="s">
        <v>7734</v>
      </c>
      <c r="S40" t="s">
        <v>7734</v>
      </c>
      <c r="T40" t="s">
        <v>20638</v>
      </c>
      <c r="U40">
        <f t="shared" si="0"/>
        <v>25207</v>
      </c>
    </row>
    <row r="41" spans="1:21" x14ac:dyDescent="0.2">
      <c r="A41" t="s">
        <v>15852</v>
      </c>
      <c r="B41" t="s">
        <v>7730</v>
      </c>
      <c r="C41">
        <v>3518005</v>
      </c>
      <c r="D41" t="s">
        <v>7612</v>
      </c>
      <c r="E41" t="s">
        <v>7731</v>
      </c>
      <c r="F41" t="s">
        <v>6402</v>
      </c>
      <c r="G41">
        <v>2996</v>
      </c>
      <c r="H41">
        <v>25207</v>
      </c>
      <c r="I41">
        <v>0</v>
      </c>
      <c r="J41">
        <v>0</v>
      </c>
      <c r="K41">
        <v>0</v>
      </c>
      <c r="L41" t="s">
        <v>6403</v>
      </c>
      <c r="M41">
        <v>2018</v>
      </c>
      <c r="N41" t="s">
        <v>6404</v>
      </c>
      <c r="O41">
        <v>99</v>
      </c>
      <c r="P41">
        <v>1</v>
      </c>
      <c r="Q41" t="s">
        <v>15830</v>
      </c>
      <c r="R41" t="s">
        <v>7734</v>
      </c>
      <c r="S41" t="s">
        <v>7734</v>
      </c>
      <c r="T41" t="s">
        <v>468</v>
      </c>
      <c r="U41">
        <f t="shared" si="0"/>
        <v>25207</v>
      </c>
    </row>
    <row r="42" spans="1:21" x14ac:dyDescent="0.2">
      <c r="A42" t="s">
        <v>15852</v>
      </c>
      <c r="B42" t="s">
        <v>7730</v>
      </c>
      <c r="C42">
        <v>3518005</v>
      </c>
      <c r="D42" t="s">
        <v>7661</v>
      </c>
      <c r="E42" t="s">
        <v>7735</v>
      </c>
      <c r="F42" t="s">
        <v>6402</v>
      </c>
      <c r="G42">
        <v>10799</v>
      </c>
      <c r="H42">
        <v>25207</v>
      </c>
      <c r="I42">
        <v>0</v>
      </c>
      <c r="J42">
        <v>1</v>
      </c>
      <c r="K42">
        <v>0</v>
      </c>
      <c r="L42" t="s">
        <v>6403</v>
      </c>
      <c r="M42">
        <v>2018</v>
      </c>
      <c r="N42" t="s">
        <v>6404</v>
      </c>
      <c r="O42">
        <v>99</v>
      </c>
      <c r="P42">
        <v>1</v>
      </c>
      <c r="Q42" t="s">
        <v>15830</v>
      </c>
      <c r="R42" t="s">
        <v>7734</v>
      </c>
      <c r="S42" t="s">
        <v>7734</v>
      </c>
      <c r="T42" t="s">
        <v>467</v>
      </c>
      <c r="U42">
        <f t="shared" si="0"/>
        <v>25207</v>
      </c>
    </row>
    <row r="43" spans="1:21" x14ac:dyDescent="0.2">
      <c r="A43" t="s">
        <v>15855</v>
      </c>
      <c r="B43" t="s">
        <v>7730</v>
      </c>
      <c r="C43">
        <v>3518005</v>
      </c>
      <c r="D43" t="s">
        <v>7106</v>
      </c>
      <c r="E43" t="s">
        <v>7741</v>
      </c>
      <c r="F43" t="s">
        <v>6402</v>
      </c>
      <c r="G43">
        <v>6738</v>
      </c>
      <c r="H43">
        <v>8400</v>
      </c>
      <c r="I43">
        <v>0</v>
      </c>
      <c r="J43">
        <v>1</v>
      </c>
      <c r="K43">
        <v>0</v>
      </c>
      <c r="L43" t="s">
        <v>6409</v>
      </c>
      <c r="M43">
        <v>2018</v>
      </c>
      <c r="N43" t="s">
        <v>1985</v>
      </c>
      <c r="O43">
        <v>1</v>
      </c>
      <c r="P43">
        <v>1</v>
      </c>
      <c r="Q43" t="s">
        <v>15830</v>
      </c>
      <c r="R43" t="s">
        <v>7734</v>
      </c>
      <c r="S43" t="s">
        <v>7734</v>
      </c>
      <c r="T43" t="s">
        <v>1504</v>
      </c>
      <c r="U43">
        <f t="shared" si="0"/>
        <v>25207</v>
      </c>
    </row>
    <row r="44" spans="1:21" x14ac:dyDescent="0.2">
      <c r="A44" t="s">
        <v>15855</v>
      </c>
      <c r="B44" t="s">
        <v>7730</v>
      </c>
      <c r="C44">
        <v>3518005</v>
      </c>
      <c r="D44" t="s">
        <v>15856</v>
      </c>
      <c r="E44" t="s">
        <v>15857</v>
      </c>
      <c r="F44" t="s">
        <v>6402</v>
      </c>
      <c r="G44">
        <v>1662</v>
      </c>
      <c r="H44">
        <v>8400</v>
      </c>
      <c r="I44">
        <v>0</v>
      </c>
      <c r="J44">
        <v>0</v>
      </c>
      <c r="K44">
        <v>0</v>
      </c>
      <c r="L44" t="s">
        <v>6403</v>
      </c>
      <c r="M44">
        <v>2018</v>
      </c>
      <c r="N44" t="s">
        <v>1985</v>
      </c>
      <c r="O44">
        <v>1</v>
      </c>
      <c r="P44">
        <v>1</v>
      </c>
      <c r="Q44" t="s">
        <v>15830</v>
      </c>
      <c r="R44" t="s">
        <v>7734</v>
      </c>
      <c r="S44" t="s">
        <v>7734</v>
      </c>
      <c r="T44" t="s">
        <v>20639</v>
      </c>
      <c r="U44">
        <f t="shared" si="0"/>
        <v>25207</v>
      </c>
    </row>
    <row r="45" spans="1:21" x14ac:dyDescent="0.2">
      <c r="A45" t="s">
        <v>15858</v>
      </c>
      <c r="B45" t="s">
        <v>7730</v>
      </c>
      <c r="C45">
        <v>3518005</v>
      </c>
      <c r="D45" t="s">
        <v>6814</v>
      </c>
      <c r="E45" t="s">
        <v>6483</v>
      </c>
      <c r="F45" t="s">
        <v>6402</v>
      </c>
      <c r="G45">
        <v>2512</v>
      </c>
      <c r="H45">
        <v>6915</v>
      </c>
      <c r="I45">
        <v>0</v>
      </c>
      <c r="J45">
        <v>0</v>
      </c>
      <c r="K45">
        <v>0</v>
      </c>
      <c r="L45" t="s">
        <v>6409</v>
      </c>
      <c r="M45">
        <v>2018</v>
      </c>
      <c r="N45" t="s">
        <v>1985</v>
      </c>
      <c r="O45">
        <v>2</v>
      </c>
      <c r="P45">
        <v>1</v>
      </c>
      <c r="Q45" t="s">
        <v>15830</v>
      </c>
      <c r="R45" t="s">
        <v>7734</v>
      </c>
      <c r="S45" t="s">
        <v>7734</v>
      </c>
      <c r="T45" t="s">
        <v>1499</v>
      </c>
      <c r="U45">
        <f t="shared" si="0"/>
        <v>25207</v>
      </c>
    </row>
    <row r="46" spans="1:21" x14ac:dyDescent="0.2">
      <c r="A46" t="s">
        <v>15858</v>
      </c>
      <c r="B46" t="s">
        <v>7730</v>
      </c>
      <c r="C46">
        <v>3518005</v>
      </c>
      <c r="D46" t="s">
        <v>10138</v>
      </c>
      <c r="E46" t="s">
        <v>15859</v>
      </c>
      <c r="F46" t="s">
        <v>6402</v>
      </c>
      <c r="G46">
        <v>1502</v>
      </c>
      <c r="H46">
        <v>6915</v>
      </c>
      <c r="I46">
        <v>0</v>
      </c>
      <c r="J46">
        <v>0</v>
      </c>
      <c r="K46">
        <v>0</v>
      </c>
      <c r="L46" t="s">
        <v>6403</v>
      </c>
      <c r="M46">
        <v>2018</v>
      </c>
      <c r="N46" t="s">
        <v>1985</v>
      </c>
      <c r="O46">
        <v>2</v>
      </c>
      <c r="P46">
        <v>1</v>
      </c>
      <c r="Q46" t="s">
        <v>15830</v>
      </c>
      <c r="R46" t="s">
        <v>7734</v>
      </c>
      <c r="S46" t="s">
        <v>7734</v>
      </c>
      <c r="T46" t="s">
        <v>20640</v>
      </c>
      <c r="U46">
        <f t="shared" si="0"/>
        <v>25207</v>
      </c>
    </row>
    <row r="47" spans="1:21" x14ac:dyDescent="0.2">
      <c r="A47" t="s">
        <v>15858</v>
      </c>
      <c r="B47" t="s">
        <v>7730</v>
      </c>
      <c r="C47">
        <v>3518005</v>
      </c>
      <c r="D47" t="s">
        <v>7751</v>
      </c>
      <c r="E47" t="s">
        <v>6466</v>
      </c>
      <c r="F47" t="s">
        <v>6402</v>
      </c>
      <c r="G47">
        <v>2901</v>
      </c>
      <c r="H47">
        <v>6915</v>
      </c>
      <c r="I47">
        <v>0</v>
      </c>
      <c r="J47">
        <v>1</v>
      </c>
      <c r="K47">
        <v>0</v>
      </c>
      <c r="L47" t="s">
        <v>6403</v>
      </c>
      <c r="M47">
        <v>2018</v>
      </c>
      <c r="N47" t="s">
        <v>1985</v>
      </c>
      <c r="O47">
        <v>2</v>
      </c>
      <c r="P47">
        <v>1</v>
      </c>
      <c r="Q47" t="s">
        <v>15830</v>
      </c>
      <c r="R47" t="s">
        <v>7734</v>
      </c>
      <c r="S47" t="s">
        <v>7734</v>
      </c>
      <c r="T47" t="s">
        <v>1501</v>
      </c>
      <c r="U47">
        <f t="shared" si="0"/>
        <v>25207</v>
      </c>
    </row>
    <row r="48" spans="1:21" x14ac:dyDescent="0.2">
      <c r="A48" t="s">
        <v>15860</v>
      </c>
      <c r="B48" t="s">
        <v>7730</v>
      </c>
      <c r="C48">
        <v>3518005</v>
      </c>
      <c r="D48" t="s">
        <v>7691</v>
      </c>
      <c r="E48" t="s">
        <v>7761</v>
      </c>
      <c r="F48" t="s">
        <v>6402</v>
      </c>
      <c r="G48">
        <v>6685</v>
      </c>
      <c r="H48">
        <v>9373</v>
      </c>
      <c r="I48">
        <v>0</v>
      </c>
      <c r="J48">
        <v>1</v>
      </c>
      <c r="K48">
        <v>0</v>
      </c>
      <c r="L48" t="s">
        <v>6409</v>
      </c>
      <c r="M48">
        <v>2018</v>
      </c>
      <c r="N48" t="s">
        <v>1985</v>
      </c>
      <c r="O48">
        <v>3</v>
      </c>
      <c r="P48">
        <v>1</v>
      </c>
      <c r="Q48" t="s">
        <v>15830</v>
      </c>
      <c r="R48" t="s">
        <v>7734</v>
      </c>
      <c r="S48" t="s">
        <v>7734</v>
      </c>
      <c r="T48" t="s">
        <v>1498</v>
      </c>
      <c r="U48">
        <f t="shared" si="0"/>
        <v>25207</v>
      </c>
    </row>
    <row r="49" spans="1:21" x14ac:dyDescent="0.2">
      <c r="A49" t="s">
        <v>15860</v>
      </c>
      <c r="B49" t="s">
        <v>7730</v>
      </c>
      <c r="C49">
        <v>3518005</v>
      </c>
      <c r="D49" t="s">
        <v>7176</v>
      </c>
      <c r="E49" t="s">
        <v>15861</v>
      </c>
      <c r="F49" t="s">
        <v>6402</v>
      </c>
      <c r="G49">
        <v>2688</v>
      </c>
      <c r="H49">
        <v>9373</v>
      </c>
      <c r="I49">
        <v>0</v>
      </c>
      <c r="J49">
        <v>0</v>
      </c>
      <c r="K49">
        <v>0</v>
      </c>
      <c r="L49" t="s">
        <v>6403</v>
      </c>
      <c r="M49">
        <v>2018</v>
      </c>
      <c r="N49" t="s">
        <v>1985</v>
      </c>
      <c r="O49">
        <v>3</v>
      </c>
      <c r="P49">
        <v>1</v>
      </c>
      <c r="Q49" t="s">
        <v>15830</v>
      </c>
      <c r="R49" t="s">
        <v>7734</v>
      </c>
      <c r="S49" t="s">
        <v>7734</v>
      </c>
      <c r="T49" t="s">
        <v>20641</v>
      </c>
      <c r="U49">
        <f t="shared" si="0"/>
        <v>25207</v>
      </c>
    </row>
    <row r="50" spans="1:21" x14ac:dyDescent="0.2">
      <c r="A50" t="s">
        <v>15862</v>
      </c>
      <c r="B50" t="s">
        <v>11831</v>
      </c>
      <c r="C50">
        <v>3502023</v>
      </c>
      <c r="D50" t="s">
        <v>7576</v>
      </c>
      <c r="E50" t="s">
        <v>15125</v>
      </c>
      <c r="F50" t="s">
        <v>6402</v>
      </c>
      <c r="G50">
        <v>966</v>
      </c>
      <c r="H50">
        <v>3792</v>
      </c>
      <c r="I50">
        <v>0</v>
      </c>
      <c r="J50">
        <v>1</v>
      </c>
      <c r="K50">
        <v>0</v>
      </c>
      <c r="L50" t="s">
        <v>6409</v>
      </c>
      <c r="M50">
        <v>2018</v>
      </c>
      <c r="N50" t="s">
        <v>1463</v>
      </c>
      <c r="O50">
        <v>1</v>
      </c>
      <c r="P50">
        <v>3</v>
      </c>
      <c r="Q50" t="s">
        <v>15830</v>
      </c>
      <c r="R50" t="s">
        <v>7734</v>
      </c>
      <c r="S50" t="s">
        <v>7734</v>
      </c>
      <c r="T50" t="s">
        <v>20642</v>
      </c>
      <c r="U50">
        <f t="shared" si="0"/>
        <v>4888</v>
      </c>
    </row>
    <row r="51" spans="1:21" x14ac:dyDescent="0.2">
      <c r="A51" t="s">
        <v>15862</v>
      </c>
      <c r="B51" t="s">
        <v>11831</v>
      </c>
      <c r="C51">
        <v>3502023</v>
      </c>
      <c r="D51" t="s">
        <v>15863</v>
      </c>
      <c r="E51" t="s">
        <v>11833</v>
      </c>
      <c r="F51" t="s">
        <v>6402</v>
      </c>
      <c r="G51">
        <v>1070</v>
      </c>
      <c r="H51">
        <v>3792</v>
      </c>
      <c r="I51">
        <v>1</v>
      </c>
      <c r="J51">
        <v>1</v>
      </c>
      <c r="K51">
        <v>0</v>
      </c>
      <c r="L51" t="s">
        <v>6403</v>
      </c>
      <c r="M51">
        <v>2018</v>
      </c>
      <c r="N51" t="s">
        <v>1463</v>
      </c>
      <c r="O51">
        <v>1</v>
      </c>
      <c r="P51">
        <v>3</v>
      </c>
      <c r="Q51" t="s">
        <v>15830</v>
      </c>
      <c r="R51" t="s">
        <v>7734</v>
      </c>
      <c r="S51" t="s">
        <v>7734</v>
      </c>
      <c r="T51" t="s">
        <v>20643</v>
      </c>
      <c r="U51">
        <f t="shared" si="0"/>
        <v>4888</v>
      </c>
    </row>
    <row r="52" spans="1:21" x14ac:dyDescent="0.2">
      <c r="A52" t="s">
        <v>15862</v>
      </c>
      <c r="B52" t="s">
        <v>11831</v>
      </c>
      <c r="C52">
        <v>3502023</v>
      </c>
      <c r="D52" t="s">
        <v>9729</v>
      </c>
      <c r="E52" t="s">
        <v>11835</v>
      </c>
      <c r="F52" t="s">
        <v>6402</v>
      </c>
      <c r="G52">
        <v>968</v>
      </c>
      <c r="H52">
        <v>3792</v>
      </c>
      <c r="I52">
        <v>0</v>
      </c>
      <c r="J52">
        <v>1</v>
      </c>
      <c r="K52">
        <v>0</v>
      </c>
      <c r="L52" t="s">
        <v>6403</v>
      </c>
      <c r="M52">
        <v>2018</v>
      </c>
      <c r="N52" t="s">
        <v>1463</v>
      </c>
      <c r="O52">
        <v>1</v>
      </c>
      <c r="P52">
        <v>3</v>
      </c>
      <c r="Q52" t="s">
        <v>15830</v>
      </c>
      <c r="R52" t="s">
        <v>7734</v>
      </c>
      <c r="S52" t="s">
        <v>7734</v>
      </c>
      <c r="T52" t="s">
        <v>473</v>
      </c>
      <c r="U52">
        <f t="shared" si="0"/>
        <v>4888</v>
      </c>
    </row>
    <row r="53" spans="1:21" x14ac:dyDescent="0.2">
      <c r="A53" t="s">
        <v>15862</v>
      </c>
      <c r="B53" t="s">
        <v>11831</v>
      </c>
      <c r="C53">
        <v>3502023</v>
      </c>
      <c r="D53" t="s">
        <v>15864</v>
      </c>
      <c r="E53" t="s">
        <v>15865</v>
      </c>
      <c r="F53" t="s">
        <v>6402</v>
      </c>
      <c r="G53">
        <v>788</v>
      </c>
      <c r="H53">
        <v>3792</v>
      </c>
      <c r="I53">
        <v>0</v>
      </c>
      <c r="J53">
        <v>0</v>
      </c>
      <c r="K53">
        <v>0</v>
      </c>
      <c r="L53" t="s">
        <v>6403</v>
      </c>
      <c r="M53">
        <v>2018</v>
      </c>
      <c r="N53" t="s">
        <v>1463</v>
      </c>
      <c r="O53">
        <v>1</v>
      </c>
      <c r="P53">
        <v>3</v>
      </c>
      <c r="Q53" t="s">
        <v>15830</v>
      </c>
      <c r="R53" t="s">
        <v>7734</v>
      </c>
      <c r="S53" t="s">
        <v>7734</v>
      </c>
      <c r="T53" t="s">
        <v>20644</v>
      </c>
      <c r="U53">
        <f t="shared" si="0"/>
        <v>4888</v>
      </c>
    </row>
    <row r="54" spans="1:21" x14ac:dyDescent="0.2">
      <c r="A54" t="s">
        <v>15866</v>
      </c>
      <c r="B54" t="s">
        <v>11831</v>
      </c>
      <c r="C54">
        <v>3502023</v>
      </c>
      <c r="D54" t="s">
        <v>9725</v>
      </c>
      <c r="E54" t="s">
        <v>15152</v>
      </c>
      <c r="F54" t="s">
        <v>6402</v>
      </c>
      <c r="G54">
        <v>520</v>
      </c>
      <c r="H54">
        <v>4888</v>
      </c>
      <c r="I54">
        <v>1</v>
      </c>
      <c r="J54">
        <v>0</v>
      </c>
      <c r="K54">
        <v>0</v>
      </c>
      <c r="L54" t="s">
        <v>6409</v>
      </c>
      <c r="M54">
        <v>2018</v>
      </c>
      <c r="N54" t="s">
        <v>1463</v>
      </c>
      <c r="O54">
        <v>2</v>
      </c>
      <c r="P54">
        <v>3</v>
      </c>
      <c r="Q54" t="s">
        <v>15830</v>
      </c>
      <c r="R54" t="s">
        <v>7734</v>
      </c>
      <c r="S54" t="s">
        <v>7734</v>
      </c>
      <c r="T54" t="s">
        <v>20645</v>
      </c>
      <c r="U54">
        <f t="shared" si="0"/>
        <v>4888</v>
      </c>
    </row>
    <row r="55" spans="1:21" x14ac:dyDescent="0.2">
      <c r="A55" t="s">
        <v>15866</v>
      </c>
      <c r="B55" t="s">
        <v>11831</v>
      </c>
      <c r="C55">
        <v>3502023</v>
      </c>
      <c r="D55" t="s">
        <v>7681</v>
      </c>
      <c r="E55" t="s">
        <v>11834</v>
      </c>
      <c r="F55" t="s">
        <v>6402</v>
      </c>
      <c r="G55">
        <v>779</v>
      </c>
      <c r="H55">
        <v>4888</v>
      </c>
      <c r="I55">
        <v>1</v>
      </c>
      <c r="J55">
        <v>1</v>
      </c>
      <c r="K55">
        <v>0</v>
      </c>
      <c r="L55" t="s">
        <v>6409</v>
      </c>
      <c r="M55">
        <v>2018</v>
      </c>
      <c r="N55" t="s">
        <v>1463</v>
      </c>
      <c r="O55">
        <v>2</v>
      </c>
      <c r="P55">
        <v>3</v>
      </c>
      <c r="Q55" t="s">
        <v>15830</v>
      </c>
      <c r="R55" t="s">
        <v>7734</v>
      </c>
      <c r="S55" t="s">
        <v>7734</v>
      </c>
      <c r="T55" t="s">
        <v>475</v>
      </c>
      <c r="U55">
        <f t="shared" si="0"/>
        <v>4888</v>
      </c>
    </row>
    <row r="56" spans="1:21" x14ac:dyDescent="0.2">
      <c r="A56" t="s">
        <v>15866</v>
      </c>
      <c r="B56" t="s">
        <v>11831</v>
      </c>
      <c r="C56">
        <v>3502023</v>
      </c>
      <c r="D56" t="s">
        <v>6831</v>
      </c>
      <c r="E56" t="s">
        <v>12444</v>
      </c>
      <c r="F56" t="s">
        <v>6402</v>
      </c>
      <c r="G56">
        <v>401</v>
      </c>
      <c r="H56">
        <v>4888</v>
      </c>
      <c r="I56">
        <v>0</v>
      </c>
      <c r="J56">
        <v>0</v>
      </c>
      <c r="K56">
        <v>0</v>
      </c>
      <c r="L56" t="s">
        <v>6409</v>
      </c>
      <c r="M56">
        <v>2018</v>
      </c>
      <c r="N56" t="s">
        <v>1463</v>
      </c>
      <c r="O56">
        <v>2</v>
      </c>
      <c r="P56">
        <v>3</v>
      </c>
      <c r="Q56" t="s">
        <v>15830</v>
      </c>
      <c r="R56" t="s">
        <v>7734</v>
      </c>
      <c r="S56" t="s">
        <v>7734</v>
      </c>
      <c r="T56" t="s">
        <v>20646</v>
      </c>
      <c r="U56">
        <f t="shared" si="0"/>
        <v>4888</v>
      </c>
    </row>
    <row r="57" spans="1:21" x14ac:dyDescent="0.2">
      <c r="A57" t="s">
        <v>15866</v>
      </c>
      <c r="B57" t="s">
        <v>11831</v>
      </c>
      <c r="C57">
        <v>3502023</v>
      </c>
      <c r="D57" t="s">
        <v>7643</v>
      </c>
      <c r="E57" t="s">
        <v>6920</v>
      </c>
      <c r="F57" t="s">
        <v>6402</v>
      </c>
      <c r="G57">
        <v>614</v>
      </c>
      <c r="H57">
        <v>4888</v>
      </c>
      <c r="I57">
        <v>1</v>
      </c>
      <c r="J57">
        <v>0</v>
      </c>
      <c r="K57">
        <v>0</v>
      </c>
      <c r="L57" t="s">
        <v>6403</v>
      </c>
      <c r="M57">
        <v>2018</v>
      </c>
      <c r="N57" t="s">
        <v>1463</v>
      </c>
      <c r="O57">
        <v>2</v>
      </c>
      <c r="P57">
        <v>3</v>
      </c>
      <c r="Q57" t="s">
        <v>15830</v>
      </c>
      <c r="R57" t="s">
        <v>7734</v>
      </c>
      <c r="S57" t="s">
        <v>7734</v>
      </c>
      <c r="T57" t="s">
        <v>20647</v>
      </c>
      <c r="U57">
        <f t="shared" si="0"/>
        <v>4888</v>
      </c>
    </row>
    <row r="58" spans="1:21" x14ac:dyDescent="0.2">
      <c r="A58" t="s">
        <v>15866</v>
      </c>
      <c r="B58" t="s">
        <v>11831</v>
      </c>
      <c r="C58">
        <v>3502023</v>
      </c>
      <c r="D58" t="s">
        <v>8006</v>
      </c>
      <c r="E58" t="s">
        <v>14588</v>
      </c>
      <c r="F58" t="s">
        <v>6402</v>
      </c>
      <c r="G58">
        <v>515</v>
      </c>
      <c r="H58">
        <v>4888</v>
      </c>
      <c r="I58">
        <v>0</v>
      </c>
      <c r="J58">
        <v>0</v>
      </c>
      <c r="K58">
        <v>0</v>
      </c>
      <c r="L58" t="s">
        <v>6403</v>
      </c>
      <c r="M58">
        <v>2018</v>
      </c>
      <c r="N58" t="s">
        <v>1463</v>
      </c>
      <c r="O58">
        <v>2</v>
      </c>
      <c r="P58">
        <v>3</v>
      </c>
      <c r="Q58" t="s">
        <v>15830</v>
      </c>
      <c r="R58" t="s">
        <v>7734</v>
      </c>
      <c r="S58" t="s">
        <v>7734</v>
      </c>
      <c r="T58" t="s">
        <v>20648</v>
      </c>
      <c r="U58">
        <f t="shared" si="0"/>
        <v>4888</v>
      </c>
    </row>
    <row r="59" spans="1:21" x14ac:dyDescent="0.2">
      <c r="A59" t="s">
        <v>15866</v>
      </c>
      <c r="B59" t="s">
        <v>11831</v>
      </c>
      <c r="C59">
        <v>3502023</v>
      </c>
      <c r="D59" t="s">
        <v>11841</v>
      </c>
      <c r="E59" t="s">
        <v>11096</v>
      </c>
      <c r="F59" t="s">
        <v>6402</v>
      </c>
      <c r="G59">
        <v>1082</v>
      </c>
      <c r="H59">
        <v>4888</v>
      </c>
      <c r="I59">
        <v>0</v>
      </c>
      <c r="J59">
        <v>1</v>
      </c>
      <c r="K59">
        <v>0</v>
      </c>
      <c r="L59" t="s">
        <v>6403</v>
      </c>
      <c r="M59">
        <v>2018</v>
      </c>
      <c r="N59" t="s">
        <v>1463</v>
      </c>
      <c r="O59">
        <v>2</v>
      </c>
      <c r="P59">
        <v>3</v>
      </c>
      <c r="Q59" t="s">
        <v>15830</v>
      </c>
      <c r="R59" t="s">
        <v>7734</v>
      </c>
      <c r="S59" t="s">
        <v>7734</v>
      </c>
      <c r="T59" t="s">
        <v>1521</v>
      </c>
      <c r="U59">
        <f t="shared" si="0"/>
        <v>4888</v>
      </c>
    </row>
    <row r="60" spans="1:21" x14ac:dyDescent="0.2">
      <c r="A60" t="s">
        <v>15866</v>
      </c>
      <c r="B60" t="s">
        <v>11831</v>
      </c>
      <c r="C60">
        <v>3502023</v>
      </c>
      <c r="D60" t="s">
        <v>6545</v>
      </c>
      <c r="E60" t="s">
        <v>7439</v>
      </c>
      <c r="F60" t="s">
        <v>6402</v>
      </c>
      <c r="G60">
        <v>977</v>
      </c>
      <c r="H60">
        <v>4888</v>
      </c>
      <c r="I60">
        <v>0</v>
      </c>
      <c r="J60">
        <v>1</v>
      </c>
      <c r="K60">
        <v>0</v>
      </c>
      <c r="L60" t="s">
        <v>6403</v>
      </c>
      <c r="M60">
        <v>2018</v>
      </c>
      <c r="N60" t="s">
        <v>1463</v>
      </c>
      <c r="O60">
        <v>2</v>
      </c>
      <c r="P60">
        <v>3</v>
      </c>
      <c r="Q60" t="s">
        <v>15830</v>
      </c>
      <c r="R60" t="s">
        <v>7734</v>
      </c>
      <c r="S60" t="s">
        <v>7734</v>
      </c>
      <c r="T60" t="s">
        <v>1520</v>
      </c>
      <c r="U60">
        <f t="shared" si="0"/>
        <v>4888</v>
      </c>
    </row>
    <row r="61" spans="1:21" x14ac:dyDescent="0.2">
      <c r="A61" t="s">
        <v>15867</v>
      </c>
      <c r="B61" t="s">
        <v>11831</v>
      </c>
      <c r="C61">
        <v>3502023</v>
      </c>
      <c r="D61" t="s">
        <v>7610</v>
      </c>
      <c r="E61" t="s">
        <v>15868</v>
      </c>
      <c r="F61" t="s">
        <v>6402</v>
      </c>
      <c r="G61">
        <v>1653</v>
      </c>
      <c r="H61">
        <v>3727</v>
      </c>
      <c r="I61">
        <v>0</v>
      </c>
      <c r="J61">
        <v>0</v>
      </c>
      <c r="K61">
        <v>0</v>
      </c>
      <c r="L61" t="s">
        <v>6403</v>
      </c>
      <c r="M61">
        <v>2018</v>
      </c>
      <c r="N61" t="s">
        <v>6404</v>
      </c>
      <c r="O61">
        <v>99</v>
      </c>
      <c r="P61">
        <v>1</v>
      </c>
      <c r="Q61" t="s">
        <v>15830</v>
      </c>
      <c r="R61" t="s">
        <v>7734</v>
      </c>
      <c r="S61" t="s">
        <v>7734</v>
      </c>
      <c r="T61" t="s">
        <v>20649</v>
      </c>
      <c r="U61">
        <f t="shared" si="0"/>
        <v>4888</v>
      </c>
    </row>
    <row r="62" spans="1:21" x14ac:dyDescent="0.2">
      <c r="A62" t="s">
        <v>15867</v>
      </c>
      <c r="B62" t="s">
        <v>11831</v>
      </c>
      <c r="C62">
        <v>3502023</v>
      </c>
      <c r="D62" t="s">
        <v>15869</v>
      </c>
      <c r="E62" t="s">
        <v>10589</v>
      </c>
      <c r="F62" t="s">
        <v>6402</v>
      </c>
      <c r="G62">
        <v>2074</v>
      </c>
      <c r="H62">
        <v>3727</v>
      </c>
      <c r="I62">
        <v>0</v>
      </c>
      <c r="J62">
        <v>1</v>
      </c>
      <c r="K62">
        <v>0</v>
      </c>
      <c r="L62" t="s">
        <v>6403</v>
      </c>
      <c r="M62">
        <v>2018</v>
      </c>
      <c r="N62" t="s">
        <v>6404</v>
      </c>
      <c r="O62">
        <v>99</v>
      </c>
      <c r="P62">
        <v>1</v>
      </c>
      <c r="Q62" t="s">
        <v>15830</v>
      </c>
      <c r="R62" t="s">
        <v>7734</v>
      </c>
      <c r="S62" t="s">
        <v>7734</v>
      </c>
      <c r="T62" t="s">
        <v>20650</v>
      </c>
      <c r="U62">
        <f t="shared" si="0"/>
        <v>4888</v>
      </c>
    </row>
    <row r="63" spans="1:21" x14ac:dyDescent="0.2">
      <c r="A63" t="s">
        <v>15870</v>
      </c>
      <c r="B63" t="s">
        <v>7864</v>
      </c>
      <c r="C63">
        <v>3537028</v>
      </c>
      <c r="D63" t="s">
        <v>6784</v>
      </c>
      <c r="E63" t="s">
        <v>15871</v>
      </c>
      <c r="F63" t="s">
        <v>6402</v>
      </c>
      <c r="G63">
        <v>1288</v>
      </c>
      <c r="H63">
        <v>30476</v>
      </c>
      <c r="I63">
        <v>0</v>
      </c>
      <c r="J63">
        <v>0</v>
      </c>
      <c r="K63">
        <v>0</v>
      </c>
      <c r="L63" t="s">
        <v>6409</v>
      </c>
      <c r="M63">
        <v>2018</v>
      </c>
      <c r="N63" t="s">
        <v>1463</v>
      </c>
      <c r="O63">
        <v>99</v>
      </c>
      <c r="P63">
        <v>5</v>
      </c>
      <c r="Q63" t="s">
        <v>15830</v>
      </c>
      <c r="R63" t="s">
        <v>7734</v>
      </c>
      <c r="S63" t="s">
        <v>7734</v>
      </c>
      <c r="T63" t="s">
        <v>20651</v>
      </c>
      <c r="U63">
        <f t="shared" si="0"/>
        <v>30476</v>
      </c>
    </row>
    <row r="64" spans="1:21" x14ac:dyDescent="0.2">
      <c r="A64" t="s">
        <v>15870</v>
      </c>
      <c r="B64" t="s">
        <v>7864</v>
      </c>
      <c r="C64">
        <v>3537028</v>
      </c>
      <c r="D64" t="s">
        <v>6640</v>
      </c>
      <c r="E64" t="s">
        <v>7310</v>
      </c>
      <c r="F64" t="s">
        <v>6402</v>
      </c>
      <c r="G64">
        <v>1125</v>
      </c>
      <c r="H64">
        <v>30476</v>
      </c>
      <c r="I64">
        <v>0</v>
      </c>
      <c r="J64">
        <v>0</v>
      </c>
      <c r="K64">
        <v>0</v>
      </c>
      <c r="L64" t="s">
        <v>6409</v>
      </c>
      <c r="M64">
        <v>2018</v>
      </c>
      <c r="N64" t="s">
        <v>1463</v>
      </c>
      <c r="O64">
        <v>99</v>
      </c>
      <c r="P64">
        <v>5</v>
      </c>
      <c r="Q64" t="s">
        <v>15830</v>
      </c>
      <c r="R64" t="s">
        <v>7734</v>
      </c>
      <c r="S64" t="s">
        <v>7734</v>
      </c>
      <c r="T64" t="s">
        <v>20652</v>
      </c>
      <c r="U64">
        <f t="shared" si="0"/>
        <v>30476</v>
      </c>
    </row>
    <row r="65" spans="1:21" x14ac:dyDescent="0.2">
      <c r="A65" t="s">
        <v>15870</v>
      </c>
      <c r="B65" t="s">
        <v>7864</v>
      </c>
      <c r="C65">
        <v>3537028</v>
      </c>
      <c r="D65" t="s">
        <v>10460</v>
      </c>
      <c r="E65" t="s">
        <v>15872</v>
      </c>
      <c r="F65" t="s">
        <v>6402</v>
      </c>
      <c r="G65">
        <v>1871</v>
      </c>
      <c r="H65">
        <v>30476</v>
      </c>
      <c r="I65">
        <v>0</v>
      </c>
      <c r="J65">
        <v>0</v>
      </c>
      <c r="K65">
        <v>0</v>
      </c>
      <c r="L65" t="s">
        <v>6409</v>
      </c>
      <c r="M65">
        <v>2018</v>
      </c>
      <c r="N65" t="s">
        <v>1463</v>
      </c>
      <c r="O65">
        <v>99</v>
      </c>
      <c r="P65">
        <v>5</v>
      </c>
      <c r="Q65" t="s">
        <v>15830</v>
      </c>
      <c r="R65" t="s">
        <v>7734</v>
      </c>
      <c r="S65" t="s">
        <v>7734</v>
      </c>
      <c r="T65" t="s">
        <v>20653</v>
      </c>
      <c r="U65">
        <f t="shared" si="0"/>
        <v>30476</v>
      </c>
    </row>
    <row r="66" spans="1:21" x14ac:dyDescent="0.2">
      <c r="A66" t="s">
        <v>15870</v>
      </c>
      <c r="B66" t="s">
        <v>7864</v>
      </c>
      <c r="C66">
        <v>3537028</v>
      </c>
      <c r="D66" t="s">
        <v>6408</v>
      </c>
      <c r="E66" t="s">
        <v>6570</v>
      </c>
      <c r="F66" t="s">
        <v>6402</v>
      </c>
      <c r="G66">
        <v>2966</v>
      </c>
      <c r="H66">
        <v>30476</v>
      </c>
      <c r="I66">
        <v>0</v>
      </c>
      <c r="J66">
        <v>1</v>
      </c>
      <c r="K66">
        <v>0</v>
      </c>
      <c r="L66" t="s">
        <v>6409</v>
      </c>
      <c r="M66">
        <v>2018</v>
      </c>
      <c r="N66" t="s">
        <v>1463</v>
      </c>
      <c r="O66">
        <v>99</v>
      </c>
      <c r="P66">
        <v>5</v>
      </c>
      <c r="Q66" t="s">
        <v>15830</v>
      </c>
      <c r="R66" t="s">
        <v>7734</v>
      </c>
      <c r="S66" t="s">
        <v>7734</v>
      </c>
      <c r="T66" t="s">
        <v>1566</v>
      </c>
      <c r="U66">
        <f t="shared" ref="U66:U129" si="1">_xlfn.MAXIFS($H$2:$H$6695, $C$2:$C$6695,C66)</f>
        <v>30476</v>
      </c>
    </row>
    <row r="67" spans="1:21" x14ac:dyDescent="0.2">
      <c r="A67" t="s">
        <v>15870</v>
      </c>
      <c r="B67" t="s">
        <v>7864</v>
      </c>
      <c r="C67">
        <v>3537028</v>
      </c>
      <c r="D67" t="s">
        <v>7891</v>
      </c>
      <c r="E67" t="s">
        <v>7892</v>
      </c>
      <c r="F67" t="s">
        <v>6402</v>
      </c>
      <c r="G67">
        <v>2241</v>
      </c>
      <c r="H67">
        <v>30476</v>
      </c>
      <c r="I67">
        <v>0</v>
      </c>
      <c r="J67">
        <v>0</v>
      </c>
      <c r="K67">
        <v>0</v>
      </c>
      <c r="L67" t="s">
        <v>6409</v>
      </c>
      <c r="M67">
        <v>2018</v>
      </c>
      <c r="N67" t="s">
        <v>1463</v>
      </c>
      <c r="O67">
        <v>99</v>
      </c>
      <c r="P67">
        <v>5</v>
      </c>
      <c r="Q67" t="s">
        <v>15830</v>
      </c>
      <c r="R67" t="s">
        <v>7734</v>
      </c>
      <c r="S67" t="s">
        <v>7734</v>
      </c>
      <c r="T67" t="s">
        <v>1568</v>
      </c>
      <c r="U67">
        <f t="shared" si="1"/>
        <v>30476</v>
      </c>
    </row>
    <row r="68" spans="1:21" x14ac:dyDescent="0.2">
      <c r="A68" t="s">
        <v>15870</v>
      </c>
      <c r="B68" t="s">
        <v>7864</v>
      </c>
      <c r="C68">
        <v>3537028</v>
      </c>
      <c r="D68" t="s">
        <v>7022</v>
      </c>
      <c r="E68" t="s">
        <v>15873</v>
      </c>
      <c r="F68" t="s">
        <v>6402</v>
      </c>
      <c r="G68">
        <v>1889</v>
      </c>
      <c r="H68">
        <v>30476</v>
      </c>
      <c r="I68">
        <v>0</v>
      </c>
      <c r="J68">
        <v>0</v>
      </c>
      <c r="K68">
        <v>0</v>
      </c>
      <c r="L68" t="s">
        <v>6403</v>
      </c>
      <c r="M68">
        <v>2018</v>
      </c>
      <c r="N68" t="s">
        <v>1463</v>
      </c>
      <c r="O68">
        <v>99</v>
      </c>
      <c r="P68">
        <v>5</v>
      </c>
      <c r="Q68" t="s">
        <v>15830</v>
      </c>
      <c r="R68" t="s">
        <v>7734</v>
      </c>
      <c r="S68" t="s">
        <v>7734</v>
      </c>
      <c r="T68" t="s">
        <v>20654</v>
      </c>
      <c r="U68">
        <f t="shared" si="1"/>
        <v>30476</v>
      </c>
    </row>
    <row r="69" spans="1:21" x14ac:dyDescent="0.2">
      <c r="A69" t="s">
        <v>15870</v>
      </c>
      <c r="B69" t="s">
        <v>7864</v>
      </c>
      <c r="C69">
        <v>3537028</v>
      </c>
      <c r="D69" t="s">
        <v>6738</v>
      </c>
      <c r="E69" t="s">
        <v>7878</v>
      </c>
      <c r="F69" t="s">
        <v>6402</v>
      </c>
      <c r="G69">
        <v>2402</v>
      </c>
      <c r="H69">
        <v>30476</v>
      </c>
      <c r="I69">
        <v>0</v>
      </c>
      <c r="J69">
        <v>1</v>
      </c>
      <c r="K69">
        <v>0</v>
      </c>
      <c r="L69" t="s">
        <v>6403</v>
      </c>
      <c r="M69">
        <v>2018</v>
      </c>
      <c r="N69" t="s">
        <v>1463</v>
      </c>
      <c r="O69">
        <v>99</v>
      </c>
      <c r="P69">
        <v>5</v>
      </c>
      <c r="Q69" t="s">
        <v>15830</v>
      </c>
      <c r="R69" t="s">
        <v>7734</v>
      </c>
      <c r="S69" t="s">
        <v>7734</v>
      </c>
      <c r="T69" t="s">
        <v>1551</v>
      </c>
      <c r="U69">
        <f t="shared" si="1"/>
        <v>30476</v>
      </c>
    </row>
    <row r="70" spans="1:21" x14ac:dyDescent="0.2">
      <c r="A70" t="s">
        <v>15870</v>
      </c>
      <c r="B70" t="s">
        <v>7864</v>
      </c>
      <c r="C70">
        <v>3537028</v>
      </c>
      <c r="D70" t="s">
        <v>6547</v>
      </c>
      <c r="E70" t="s">
        <v>14084</v>
      </c>
      <c r="F70" t="s">
        <v>6402</v>
      </c>
      <c r="G70">
        <v>2237</v>
      </c>
      <c r="H70">
        <v>30476</v>
      </c>
      <c r="I70">
        <v>1</v>
      </c>
      <c r="J70">
        <v>0</v>
      </c>
      <c r="K70">
        <v>0</v>
      </c>
      <c r="L70" t="s">
        <v>6403</v>
      </c>
      <c r="M70">
        <v>2018</v>
      </c>
      <c r="N70" t="s">
        <v>1463</v>
      </c>
      <c r="O70">
        <v>99</v>
      </c>
      <c r="P70">
        <v>5</v>
      </c>
      <c r="Q70" t="s">
        <v>15830</v>
      </c>
      <c r="R70" t="s">
        <v>7734</v>
      </c>
      <c r="S70" t="s">
        <v>7734</v>
      </c>
      <c r="T70" t="s">
        <v>20655</v>
      </c>
      <c r="U70">
        <f t="shared" si="1"/>
        <v>30476</v>
      </c>
    </row>
    <row r="71" spans="1:21" x14ac:dyDescent="0.2">
      <c r="A71" t="s">
        <v>15870</v>
      </c>
      <c r="B71" t="s">
        <v>7864</v>
      </c>
      <c r="C71">
        <v>3537028</v>
      </c>
      <c r="D71" t="s">
        <v>7609</v>
      </c>
      <c r="E71" t="s">
        <v>15405</v>
      </c>
      <c r="F71" t="s">
        <v>6402</v>
      </c>
      <c r="G71">
        <v>3508</v>
      </c>
      <c r="H71">
        <v>30476</v>
      </c>
      <c r="I71">
        <v>0</v>
      </c>
      <c r="J71">
        <v>1</v>
      </c>
      <c r="K71">
        <v>0</v>
      </c>
      <c r="L71" t="s">
        <v>6403</v>
      </c>
      <c r="M71">
        <v>2018</v>
      </c>
      <c r="N71" t="s">
        <v>1463</v>
      </c>
      <c r="O71">
        <v>99</v>
      </c>
      <c r="P71">
        <v>5</v>
      </c>
      <c r="Q71" t="s">
        <v>15830</v>
      </c>
      <c r="R71" t="s">
        <v>7734</v>
      </c>
      <c r="S71" t="s">
        <v>7734</v>
      </c>
      <c r="T71" t="s">
        <v>20656</v>
      </c>
      <c r="U71">
        <f t="shared" si="1"/>
        <v>30476</v>
      </c>
    </row>
    <row r="72" spans="1:21" x14ac:dyDescent="0.2">
      <c r="A72" t="s">
        <v>15870</v>
      </c>
      <c r="B72" t="s">
        <v>7864</v>
      </c>
      <c r="C72">
        <v>3537028</v>
      </c>
      <c r="D72" t="s">
        <v>6434</v>
      </c>
      <c r="E72" t="s">
        <v>15874</v>
      </c>
      <c r="F72" t="s">
        <v>6402</v>
      </c>
      <c r="G72">
        <v>1483</v>
      </c>
      <c r="H72">
        <v>30476</v>
      </c>
      <c r="I72">
        <v>0</v>
      </c>
      <c r="J72">
        <v>0</v>
      </c>
      <c r="K72">
        <v>0</v>
      </c>
      <c r="L72" t="s">
        <v>6403</v>
      </c>
      <c r="M72">
        <v>2018</v>
      </c>
      <c r="N72" t="s">
        <v>1463</v>
      </c>
      <c r="O72">
        <v>99</v>
      </c>
      <c r="P72">
        <v>5</v>
      </c>
      <c r="Q72" t="s">
        <v>15830</v>
      </c>
      <c r="R72" t="s">
        <v>7734</v>
      </c>
      <c r="S72" t="s">
        <v>7734</v>
      </c>
      <c r="T72" t="s">
        <v>20657</v>
      </c>
      <c r="U72">
        <f t="shared" si="1"/>
        <v>30476</v>
      </c>
    </row>
    <row r="73" spans="1:21" x14ac:dyDescent="0.2">
      <c r="A73" t="s">
        <v>15870</v>
      </c>
      <c r="B73" t="s">
        <v>7864</v>
      </c>
      <c r="C73">
        <v>3537028</v>
      </c>
      <c r="D73" t="s">
        <v>7246</v>
      </c>
      <c r="E73" t="s">
        <v>7266</v>
      </c>
      <c r="F73" t="s">
        <v>6402</v>
      </c>
      <c r="G73">
        <v>2217</v>
      </c>
      <c r="H73">
        <v>30476</v>
      </c>
      <c r="I73">
        <v>0</v>
      </c>
      <c r="J73">
        <v>0</v>
      </c>
      <c r="K73">
        <v>0</v>
      </c>
      <c r="L73" t="s">
        <v>6403</v>
      </c>
      <c r="M73">
        <v>2018</v>
      </c>
      <c r="N73" t="s">
        <v>1463</v>
      </c>
      <c r="O73">
        <v>99</v>
      </c>
      <c r="P73">
        <v>5</v>
      </c>
      <c r="Q73" t="s">
        <v>15830</v>
      </c>
      <c r="R73" t="s">
        <v>7734</v>
      </c>
      <c r="S73" t="s">
        <v>7734</v>
      </c>
      <c r="T73" t="s">
        <v>1555</v>
      </c>
      <c r="U73">
        <f t="shared" si="1"/>
        <v>30476</v>
      </c>
    </row>
    <row r="74" spans="1:21" x14ac:dyDescent="0.2">
      <c r="A74" t="s">
        <v>15870</v>
      </c>
      <c r="B74" t="s">
        <v>7864</v>
      </c>
      <c r="C74">
        <v>3537028</v>
      </c>
      <c r="D74" t="s">
        <v>6622</v>
      </c>
      <c r="E74" t="s">
        <v>7867</v>
      </c>
      <c r="F74" t="s">
        <v>6402</v>
      </c>
      <c r="G74">
        <v>3011</v>
      </c>
      <c r="H74">
        <v>30476</v>
      </c>
      <c r="I74">
        <v>0</v>
      </c>
      <c r="J74">
        <v>1</v>
      </c>
      <c r="K74">
        <v>0</v>
      </c>
      <c r="L74" t="s">
        <v>6403</v>
      </c>
      <c r="M74">
        <v>2018</v>
      </c>
      <c r="N74" t="s">
        <v>1463</v>
      </c>
      <c r="O74">
        <v>99</v>
      </c>
      <c r="P74">
        <v>5</v>
      </c>
      <c r="Q74" t="s">
        <v>15830</v>
      </c>
      <c r="R74" t="s">
        <v>7734</v>
      </c>
      <c r="S74" t="s">
        <v>7734</v>
      </c>
      <c r="T74" t="s">
        <v>484</v>
      </c>
      <c r="U74">
        <f t="shared" si="1"/>
        <v>30476</v>
      </c>
    </row>
    <row r="75" spans="1:21" x14ac:dyDescent="0.2">
      <c r="A75" t="s">
        <v>15870</v>
      </c>
      <c r="B75" t="s">
        <v>7864</v>
      </c>
      <c r="C75">
        <v>3537028</v>
      </c>
      <c r="D75" t="s">
        <v>7633</v>
      </c>
      <c r="E75" t="s">
        <v>7889</v>
      </c>
      <c r="F75" t="s">
        <v>6402</v>
      </c>
      <c r="G75">
        <v>2274</v>
      </c>
      <c r="H75">
        <v>30476</v>
      </c>
      <c r="I75">
        <v>0</v>
      </c>
      <c r="J75">
        <v>1</v>
      </c>
      <c r="K75">
        <v>0</v>
      </c>
      <c r="L75" t="s">
        <v>6403</v>
      </c>
      <c r="M75">
        <v>2018</v>
      </c>
      <c r="N75" t="s">
        <v>1463</v>
      </c>
      <c r="O75">
        <v>99</v>
      </c>
      <c r="P75">
        <v>5</v>
      </c>
      <c r="Q75" t="s">
        <v>15830</v>
      </c>
      <c r="R75" t="s">
        <v>7734</v>
      </c>
      <c r="S75" t="s">
        <v>7734</v>
      </c>
      <c r="T75" t="s">
        <v>1565</v>
      </c>
      <c r="U75">
        <f t="shared" si="1"/>
        <v>30476</v>
      </c>
    </row>
    <row r="76" spans="1:21" x14ac:dyDescent="0.2">
      <c r="A76" t="s">
        <v>15870</v>
      </c>
      <c r="B76" t="s">
        <v>7864</v>
      </c>
      <c r="C76">
        <v>3537028</v>
      </c>
      <c r="D76" t="s">
        <v>6503</v>
      </c>
      <c r="E76" t="s">
        <v>7035</v>
      </c>
      <c r="F76" t="s">
        <v>6402</v>
      </c>
      <c r="G76">
        <v>1964</v>
      </c>
      <c r="H76">
        <v>30476</v>
      </c>
      <c r="I76">
        <v>0</v>
      </c>
      <c r="J76">
        <v>0</v>
      </c>
      <c r="K76">
        <v>0</v>
      </c>
      <c r="L76" t="s">
        <v>6403</v>
      </c>
      <c r="M76">
        <v>2018</v>
      </c>
      <c r="N76" t="s">
        <v>1463</v>
      </c>
      <c r="O76">
        <v>99</v>
      </c>
      <c r="P76">
        <v>5</v>
      </c>
      <c r="Q76" t="s">
        <v>15830</v>
      </c>
      <c r="R76" t="s">
        <v>7734</v>
      </c>
      <c r="S76" t="s">
        <v>7734</v>
      </c>
      <c r="T76" t="s">
        <v>20658</v>
      </c>
      <c r="U76">
        <f t="shared" si="1"/>
        <v>30476</v>
      </c>
    </row>
    <row r="77" spans="1:21" x14ac:dyDescent="0.2">
      <c r="A77" t="s">
        <v>15875</v>
      </c>
      <c r="B77" t="s">
        <v>7864</v>
      </c>
      <c r="C77">
        <v>3537028</v>
      </c>
      <c r="D77" t="s">
        <v>7484</v>
      </c>
      <c r="E77" t="s">
        <v>7888</v>
      </c>
      <c r="F77" t="s">
        <v>6402</v>
      </c>
      <c r="G77">
        <v>2575</v>
      </c>
      <c r="H77">
        <v>7244</v>
      </c>
      <c r="I77">
        <v>0</v>
      </c>
      <c r="J77">
        <v>0</v>
      </c>
      <c r="K77">
        <v>0</v>
      </c>
      <c r="L77" t="s">
        <v>6409</v>
      </c>
      <c r="M77">
        <v>2018</v>
      </c>
      <c r="N77" t="s">
        <v>1479</v>
      </c>
      <c r="O77">
        <v>99</v>
      </c>
      <c r="P77">
        <v>1</v>
      </c>
      <c r="Q77" t="s">
        <v>15830</v>
      </c>
      <c r="R77" t="s">
        <v>7734</v>
      </c>
      <c r="S77" t="s">
        <v>7734</v>
      </c>
      <c r="T77" t="s">
        <v>1548</v>
      </c>
      <c r="U77">
        <f t="shared" si="1"/>
        <v>30476</v>
      </c>
    </row>
    <row r="78" spans="1:21" x14ac:dyDescent="0.2">
      <c r="A78" t="s">
        <v>15875</v>
      </c>
      <c r="B78" t="s">
        <v>7864</v>
      </c>
      <c r="C78">
        <v>3537028</v>
      </c>
      <c r="D78" t="s">
        <v>6591</v>
      </c>
      <c r="E78" t="s">
        <v>7883</v>
      </c>
      <c r="F78" t="s">
        <v>6402</v>
      </c>
      <c r="G78">
        <v>948</v>
      </c>
      <c r="H78">
        <v>7244</v>
      </c>
      <c r="I78">
        <v>0</v>
      </c>
      <c r="J78">
        <v>0</v>
      </c>
      <c r="K78">
        <v>0</v>
      </c>
      <c r="L78" t="s">
        <v>6403</v>
      </c>
      <c r="M78">
        <v>2018</v>
      </c>
      <c r="N78" t="s">
        <v>1479</v>
      </c>
      <c r="O78">
        <v>99</v>
      </c>
      <c r="P78">
        <v>1</v>
      </c>
      <c r="Q78" t="s">
        <v>15830</v>
      </c>
      <c r="R78" t="s">
        <v>7734</v>
      </c>
      <c r="S78" t="s">
        <v>7734</v>
      </c>
      <c r="T78" t="s">
        <v>20659</v>
      </c>
      <c r="U78">
        <f t="shared" si="1"/>
        <v>30476</v>
      </c>
    </row>
    <row r="79" spans="1:21" x14ac:dyDescent="0.2">
      <c r="A79" t="s">
        <v>15875</v>
      </c>
      <c r="B79" t="s">
        <v>7864</v>
      </c>
      <c r="C79">
        <v>3537028</v>
      </c>
      <c r="D79" t="s">
        <v>6774</v>
      </c>
      <c r="E79" t="s">
        <v>10206</v>
      </c>
      <c r="F79" t="s">
        <v>6402</v>
      </c>
      <c r="G79">
        <v>2579</v>
      </c>
      <c r="H79">
        <v>7244</v>
      </c>
      <c r="I79">
        <v>0</v>
      </c>
      <c r="J79">
        <v>1</v>
      </c>
      <c r="K79">
        <v>0</v>
      </c>
      <c r="L79" t="s">
        <v>6403</v>
      </c>
      <c r="M79">
        <v>2018</v>
      </c>
      <c r="N79" t="s">
        <v>1479</v>
      </c>
      <c r="O79">
        <v>99</v>
      </c>
      <c r="P79">
        <v>1</v>
      </c>
      <c r="Q79" t="s">
        <v>15830</v>
      </c>
      <c r="R79" t="s">
        <v>7734</v>
      </c>
      <c r="S79" t="s">
        <v>7734</v>
      </c>
      <c r="T79" t="s">
        <v>20660</v>
      </c>
      <c r="U79">
        <f t="shared" si="1"/>
        <v>30476</v>
      </c>
    </row>
    <row r="80" spans="1:21" x14ac:dyDescent="0.2">
      <c r="A80" t="s">
        <v>15875</v>
      </c>
      <c r="B80" t="s">
        <v>7864</v>
      </c>
      <c r="C80">
        <v>3537028</v>
      </c>
      <c r="D80" t="s">
        <v>6527</v>
      </c>
      <c r="E80" t="s">
        <v>7868</v>
      </c>
      <c r="F80" t="s">
        <v>6402</v>
      </c>
      <c r="G80">
        <v>1142</v>
      </c>
      <c r="H80">
        <v>7244</v>
      </c>
      <c r="I80">
        <v>0</v>
      </c>
      <c r="J80">
        <v>0</v>
      </c>
      <c r="K80">
        <v>0</v>
      </c>
      <c r="L80" t="s">
        <v>6403</v>
      </c>
      <c r="M80">
        <v>2018</v>
      </c>
      <c r="N80" t="s">
        <v>1479</v>
      </c>
      <c r="O80">
        <v>99</v>
      </c>
      <c r="P80">
        <v>1</v>
      </c>
      <c r="Q80" t="s">
        <v>15830</v>
      </c>
      <c r="R80" t="s">
        <v>7734</v>
      </c>
      <c r="S80" t="s">
        <v>7734</v>
      </c>
      <c r="T80" t="s">
        <v>487</v>
      </c>
      <c r="U80">
        <f t="shared" si="1"/>
        <v>30476</v>
      </c>
    </row>
    <row r="81" spans="1:21" x14ac:dyDescent="0.2">
      <c r="A81" t="s">
        <v>15876</v>
      </c>
      <c r="B81" t="s">
        <v>7864</v>
      </c>
      <c r="C81">
        <v>3537028</v>
      </c>
      <c r="D81" t="s">
        <v>11713</v>
      </c>
      <c r="E81" t="s">
        <v>15877</v>
      </c>
      <c r="F81" t="s">
        <v>6402</v>
      </c>
      <c r="G81">
        <v>4576</v>
      </c>
      <c r="H81">
        <v>7302</v>
      </c>
      <c r="I81">
        <v>1</v>
      </c>
      <c r="J81">
        <v>1</v>
      </c>
      <c r="K81">
        <v>0</v>
      </c>
      <c r="L81" t="s">
        <v>6403</v>
      </c>
      <c r="M81">
        <v>2018</v>
      </c>
      <c r="N81" t="s">
        <v>6404</v>
      </c>
      <c r="O81">
        <v>99</v>
      </c>
      <c r="P81">
        <v>1</v>
      </c>
      <c r="Q81" t="s">
        <v>15830</v>
      </c>
      <c r="R81" t="s">
        <v>7734</v>
      </c>
      <c r="S81" t="s">
        <v>7734</v>
      </c>
      <c r="T81" t="s">
        <v>20661</v>
      </c>
      <c r="U81">
        <f t="shared" si="1"/>
        <v>30476</v>
      </c>
    </row>
    <row r="82" spans="1:21" x14ac:dyDescent="0.2">
      <c r="A82" t="s">
        <v>15876</v>
      </c>
      <c r="B82" t="s">
        <v>7864</v>
      </c>
      <c r="C82">
        <v>3537028</v>
      </c>
      <c r="D82" t="s">
        <v>7185</v>
      </c>
      <c r="E82" t="s">
        <v>15878</v>
      </c>
      <c r="F82" t="s">
        <v>6402</v>
      </c>
      <c r="G82">
        <v>2726</v>
      </c>
      <c r="H82">
        <v>7302</v>
      </c>
      <c r="I82">
        <v>0</v>
      </c>
      <c r="J82">
        <v>0</v>
      </c>
      <c r="K82">
        <v>0</v>
      </c>
      <c r="L82" t="s">
        <v>6403</v>
      </c>
      <c r="M82">
        <v>2018</v>
      </c>
      <c r="N82" t="s">
        <v>6404</v>
      </c>
      <c r="O82">
        <v>99</v>
      </c>
      <c r="P82">
        <v>1</v>
      </c>
      <c r="Q82" t="s">
        <v>15830</v>
      </c>
      <c r="R82" t="s">
        <v>7734</v>
      </c>
      <c r="S82" t="s">
        <v>7734</v>
      </c>
      <c r="T82" t="s">
        <v>20662</v>
      </c>
      <c r="U82">
        <f t="shared" si="1"/>
        <v>30476</v>
      </c>
    </row>
    <row r="83" spans="1:21" x14ac:dyDescent="0.2">
      <c r="A83" t="s">
        <v>15879</v>
      </c>
      <c r="B83" t="s">
        <v>7958</v>
      </c>
      <c r="C83">
        <v>3519046</v>
      </c>
      <c r="D83" t="s">
        <v>6488</v>
      </c>
      <c r="E83" t="s">
        <v>7976</v>
      </c>
      <c r="F83" t="s">
        <v>6402</v>
      </c>
      <c r="G83">
        <v>5875</v>
      </c>
      <c r="H83">
        <v>55934</v>
      </c>
      <c r="I83">
        <v>1</v>
      </c>
      <c r="J83">
        <v>1</v>
      </c>
      <c r="K83">
        <v>0</v>
      </c>
      <c r="L83" t="s">
        <v>6409</v>
      </c>
      <c r="M83">
        <v>2018</v>
      </c>
      <c r="N83" t="s">
        <v>1463</v>
      </c>
      <c r="O83">
        <v>99</v>
      </c>
      <c r="P83">
        <v>6</v>
      </c>
      <c r="Q83" t="s">
        <v>15830</v>
      </c>
      <c r="R83" t="s">
        <v>7734</v>
      </c>
      <c r="S83" t="s">
        <v>7734</v>
      </c>
      <c r="T83" t="s">
        <v>1661</v>
      </c>
      <c r="U83">
        <f t="shared" si="1"/>
        <v>55934</v>
      </c>
    </row>
    <row r="84" spans="1:21" x14ac:dyDescent="0.2">
      <c r="A84" t="s">
        <v>15879</v>
      </c>
      <c r="B84" t="s">
        <v>7958</v>
      </c>
      <c r="C84">
        <v>3519046</v>
      </c>
      <c r="D84" t="s">
        <v>7598</v>
      </c>
      <c r="E84" t="s">
        <v>7972</v>
      </c>
      <c r="F84" t="s">
        <v>6402</v>
      </c>
      <c r="G84">
        <v>4800</v>
      </c>
      <c r="H84">
        <v>55934</v>
      </c>
      <c r="I84">
        <v>0</v>
      </c>
      <c r="J84">
        <v>1</v>
      </c>
      <c r="K84">
        <v>0</v>
      </c>
      <c r="L84" t="s">
        <v>6409</v>
      </c>
      <c r="M84">
        <v>2018</v>
      </c>
      <c r="N84" t="s">
        <v>1463</v>
      </c>
      <c r="O84">
        <v>99</v>
      </c>
      <c r="P84">
        <v>6</v>
      </c>
      <c r="Q84" t="s">
        <v>15830</v>
      </c>
      <c r="R84" t="s">
        <v>7734</v>
      </c>
      <c r="S84" t="s">
        <v>7734</v>
      </c>
      <c r="T84" t="s">
        <v>1663</v>
      </c>
      <c r="U84">
        <f t="shared" si="1"/>
        <v>55934</v>
      </c>
    </row>
    <row r="85" spans="1:21" x14ac:dyDescent="0.2">
      <c r="A85" t="s">
        <v>15879</v>
      </c>
      <c r="B85" t="s">
        <v>7958</v>
      </c>
      <c r="C85">
        <v>3519046</v>
      </c>
      <c r="D85" t="s">
        <v>6509</v>
      </c>
      <c r="E85" t="s">
        <v>7967</v>
      </c>
      <c r="F85" t="s">
        <v>6402</v>
      </c>
      <c r="G85">
        <v>5456</v>
      </c>
      <c r="H85">
        <v>55934</v>
      </c>
      <c r="I85">
        <v>1</v>
      </c>
      <c r="J85">
        <v>1</v>
      </c>
      <c r="K85">
        <v>0</v>
      </c>
      <c r="L85" t="s">
        <v>6409</v>
      </c>
      <c r="M85">
        <v>2018</v>
      </c>
      <c r="N85" t="s">
        <v>1463</v>
      </c>
      <c r="O85">
        <v>99</v>
      </c>
      <c r="P85">
        <v>6</v>
      </c>
      <c r="Q85" t="s">
        <v>15830</v>
      </c>
      <c r="R85" t="s">
        <v>7734</v>
      </c>
      <c r="S85" t="s">
        <v>7734</v>
      </c>
      <c r="T85" t="s">
        <v>1667</v>
      </c>
      <c r="U85">
        <f t="shared" si="1"/>
        <v>55934</v>
      </c>
    </row>
    <row r="86" spans="1:21" x14ac:dyDescent="0.2">
      <c r="A86" t="s">
        <v>15879</v>
      </c>
      <c r="B86" t="s">
        <v>7958</v>
      </c>
      <c r="C86">
        <v>3519046</v>
      </c>
      <c r="D86" t="s">
        <v>7075</v>
      </c>
      <c r="E86" t="s">
        <v>15880</v>
      </c>
      <c r="F86" t="s">
        <v>6402</v>
      </c>
      <c r="G86">
        <v>2818</v>
      </c>
      <c r="H86">
        <v>55934</v>
      </c>
      <c r="I86">
        <v>0</v>
      </c>
      <c r="J86">
        <v>0</v>
      </c>
      <c r="K86">
        <v>0</v>
      </c>
      <c r="L86" t="s">
        <v>6409</v>
      </c>
      <c r="M86">
        <v>2018</v>
      </c>
      <c r="N86" t="s">
        <v>1463</v>
      </c>
      <c r="O86">
        <v>99</v>
      </c>
      <c r="P86">
        <v>6</v>
      </c>
      <c r="Q86" t="s">
        <v>15830</v>
      </c>
      <c r="R86" t="s">
        <v>7734</v>
      </c>
      <c r="S86" t="s">
        <v>7734</v>
      </c>
      <c r="T86" t="s">
        <v>20663</v>
      </c>
      <c r="U86">
        <f t="shared" si="1"/>
        <v>55934</v>
      </c>
    </row>
    <row r="87" spans="1:21" x14ac:dyDescent="0.2">
      <c r="A87" t="s">
        <v>15879</v>
      </c>
      <c r="B87" t="s">
        <v>7958</v>
      </c>
      <c r="C87">
        <v>3519046</v>
      </c>
      <c r="D87" t="s">
        <v>7642</v>
      </c>
      <c r="E87" t="s">
        <v>15419</v>
      </c>
      <c r="F87" t="s">
        <v>6402</v>
      </c>
      <c r="G87">
        <v>4112</v>
      </c>
      <c r="H87">
        <v>55934</v>
      </c>
      <c r="I87">
        <v>0</v>
      </c>
      <c r="J87">
        <v>0</v>
      </c>
      <c r="K87">
        <v>0</v>
      </c>
      <c r="L87" t="s">
        <v>6409</v>
      </c>
      <c r="M87">
        <v>2018</v>
      </c>
      <c r="N87" t="s">
        <v>1463</v>
      </c>
      <c r="O87">
        <v>99</v>
      </c>
      <c r="P87">
        <v>6</v>
      </c>
      <c r="Q87" t="s">
        <v>15830</v>
      </c>
      <c r="R87" t="s">
        <v>7734</v>
      </c>
      <c r="S87" t="s">
        <v>7734</v>
      </c>
      <c r="T87" t="s">
        <v>20664</v>
      </c>
      <c r="U87">
        <f t="shared" si="1"/>
        <v>55934</v>
      </c>
    </row>
    <row r="88" spans="1:21" x14ac:dyDescent="0.2">
      <c r="A88" t="s">
        <v>15879</v>
      </c>
      <c r="B88" t="s">
        <v>7958</v>
      </c>
      <c r="C88">
        <v>3519046</v>
      </c>
      <c r="D88" t="s">
        <v>6828</v>
      </c>
      <c r="E88" t="s">
        <v>15881</v>
      </c>
      <c r="F88" t="s">
        <v>6402</v>
      </c>
      <c r="G88">
        <v>1627</v>
      </c>
      <c r="H88">
        <v>55934</v>
      </c>
      <c r="I88">
        <v>0</v>
      </c>
      <c r="J88">
        <v>0</v>
      </c>
      <c r="K88">
        <v>0</v>
      </c>
      <c r="L88" t="s">
        <v>6403</v>
      </c>
      <c r="M88">
        <v>2018</v>
      </c>
      <c r="N88" t="s">
        <v>1463</v>
      </c>
      <c r="O88">
        <v>99</v>
      </c>
      <c r="P88">
        <v>6</v>
      </c>
      <c r="Q88" t="s">
        <v>15830</v>
      </c>
      <c r="R88" t="s">
        <v>7734</v>
      </c>
      <c r="S88" t="s">
        <v>7734</v>
      </c>
      <c r="T88" t="s">
        <v>20665</v>
      </c>
      <c r="U88">
        <f t="shared" si="1"/>
        <v>55934</v>
      </c>
    </row>
    <row r="89" spans="1:21" x14ac:dyDescent="0.2">
      <c r="A89" t="s">
        <v>15879</v>
      </c>
      <c r="B89" t="s">
        <v>7958</v>
      </c>
      <c r="C89">
        <v>3519046</v>
      </c>
      <c r="D89" t="s">
        <v>6545</v>
      </c>
      <c r="E89" t="s">
        <v>6456</v>
      </c>
      <c r="F89" t="s">
        <v>6402</v>
      </c>
      <c r="G89">
        <v>2406</v>
      </c>
      <c r="H89">
        <v>55934</v>
      </c>
      <c r="I89">
        <v>0</v>
      </c>
      <c r="J89">
        <v>0</v>
      </c>
      <c r="K89">
        <v>0</v>
      </c>
      <c r="L89" t="s">
        <v>6403</v>
      </c>
      <c r="M89">
        <v>2018</v>
      </c>
      <c r="N89" t="s">
        <v>1463</v>
      </c>
      <c r="O89">
        <v>99</v>
      </c>
      <c r="P89">
        <v>6</v>
      </c>
      <c r="Q89" t="s">
        <v>15830</v>
      </c>
      <c r="R89" t="s">
        <v>7734</v>
      </c>
      <c r="S89" t="s">
        <v>7734</v>
      </c>
      <c r="T89" t="s">
        <v>1676</v>
      </c>
      <c r="U89">
        <f t="shared" si="1"/>
        <v>55934</v>
      </c>
    </row>
    <row r="90" spans="1:21" x14ac:dyDescent="0.2">
      <c r="A90" t="s">
        <v>15879</v>
      </c>
      <c r="B90" t="s">
        <v>7958</v>
      </c>
      <c r="C90">
        <v>3519046</v>
      </c>
      <c r="D90" t="s">
        <v>6434</v>
      </c>
      <c r="E90" t="s">
        <v>7983</v>
      </c>
      <c r="F90" t="s">
        <v>6402</v>
      </c>
      <c r="G90">
        <v>4781</v>
      </c>
      <c r="H90">
        <v>55934</v>
      </c>
      <c r="I90">
        <v>0</v>
      </c>
      <c r="J90">
        <v>1</v>
      </c>
      <c r="K90">
        <v>0</v>
      </c>
      <c r="L90" t="s">
        <v>6403</v>
      </c>
      <c r="M90">
        <v>2018</v>
      </c>
      <c r="N90" t="s">
        <v>1463</v>
      </c>
      <c r="O90">
        <v>99</v>
      </c>
      <c r="P90">
        <v>6</v>
      </c>
      <c r="Q90" t="s">
        <v>15830</v>
      </c>
      <c r="R90" t="s">
        <v>7734</v>
      </c>
      <c r="S90" t="s">
        <v>7734</v>
      </c>
      <c r="T90" t="s">
        <v>1657</v>
      </c>
      <c r="U90">
        <f t="shared" si="1"/>
        <v>55934</v>
      </c>
    </row>
    <row r="91" spans="1:21" x14ac:dyDescent="0.2">
      <c r="A91" t="s">
        <v>15879</v>
      </c>
      <c r="B91" t="s">
        <v>7958</v>
      </c>
      <c r="C91">
        <v>3519046</v>
      </c>
      <c r="D91" t="s">
        <v>7660</v>
      </c>
      <c r="E91" t="s">
        <v>15506</v>
      </c>
      <c r="F91" t="s">
        <v>6402</v>
      </c>
      <c r="G91">
        <v>1269</v>
      </c>
      <c r="H91">
        <v>55934</v>
      </c>
      <c r="I91">
        <v>0</v>
      </c>
      <c r="J91">
        <v>0</v>
      </c>
      <c r="K91">
        <v>0</v>
      </c>
      <c r="L91" t="s">
        <v>6403</v>
      </c>
      <c r="M91">
        <v>2018</v>
      </c>
      <c r="N91" t="s">
        <v>1463</v>
      </c>
      <c r="O91">
        <v>99</v>
      </c>
      <c r="P91">
        <v>6</v>
      </c>
      <c r="Q91" t="s">
        <v>15830</v>
      </c>
      <c r="R91" t="s">
        <v>7734</v>
      </c>
      <c r="S91" t="s">
        <v>7734</v>
      </c>
      <c r="T91" t="s">
        <v>20666</v>
      </c>
      <c r="U91">
        <f t="shared" si="1"/>
        <v>55934</v>
      </c>
    </row>
    <row r="92" spans="1:21" x14ac:dyDescent="0.2">
      <c r="A92" t="s">
        <v>15879</v>
      </c>
      <c r="B92" t="s">
        <v>7958</v>
      </c>
      <c r="C92">
        <v>3519046</v>
      </c>
      <c r="D92" t="s">
        <v>6425</v>
      </c>
      <c r="E92" t="s">
        <v>15882</v>
      </c>
      <c r="F92" t="s">
        <v>6402</v>
      </c>
      <c r="G92">
        <v>2401</v>
      </c>
      <c r="H92">
        <v>55934</v>
      </c>
      <c r="I92">
        <v>0</v>
      </c>
      <c r="J92">
        <v>0</v>
      </c>
      <c r="K92">
        <v>0</v>
      </c>
      <c r="L92" t="s">
        <v>6403</v>
      </c>
      <c r="M92">
        <v>2018</v>
      </c>
      <c r="N92" t="s">
        <v>1463</v>
      </c>
      <c r="O92">
        <v>99</v>
      </c>
      <c r="P92">
        <v>6</v>
      </c>
      <c r="Q92" t="s">
        <v>15830</v>
      </c>
      <c r="R92" t="s">
        <v>7734</v>
      </c>
      <c r="S92" t="s">
        <v>7734</v>
      </c>
      <c r="T92" t="s">
        <v>20667</v>
      </c>
      <c r="U92">
        <f t="shared" si="1"/>
        <v>55934</v>
      </c>
    </row>
    <row r="93" spans="1:21" x14ac:dyDescent="0.2">
      <c r="A93" t="s">
        <v>15879</v>
      </c>
      <c r="B93" t="s">
        <v>7958</v>
      </c>
      <c r="C93">
        <v>3519046</v>
      </c>
      <c r="D93" t="s">
        <v>6463</v>
      </c>
      <c r="E93" t="s">
        <v>15811</v>
      </c>
      <c r="F93" t="s">
        <v>6402</v>
      </c>
      <c r="G93">
        <v>2025</v>
      </c>
      <c r="H93">
        <v>55934</v>
      </c>
      <c r="I93">
        <v>0</v>
      </c>
      <c r="J93">
        <v>0</v>
      </c>
      <c r="K93">
        <v>0</v>
      </c>
      <c r="L93" t="s">
        <v>6403</v>
      </c>
      <c r="M93">
        <v>2018</v>
      </c>
      <c r="N93" t="s">
        <v>1463</v>
      </c>
      <c r="O93">
        <v>99</v>
      </c>
      <c r="P93">
        <v>6</v>
      </c>
      <c r="Q93" t="s">
        <v>15830</v>
      </c>
      <c r="R93" t="s">
        <v>7734</v>
      </c>
      <c r="S93" t="s">
        <v>7734</v>
      </c>
      <c r="T93" t="s">
        <v>20668</v>
      </c>
      <c r="U93">
        <f t="shared" si="1"/>
        <v>55934</v>
      </c>
    </row>
    <row r="94" spans="1:21" x14ac:dyDescent="0.2">
      <c r="A94" t="s">
        <v>15879</v>
      </c>
      <c r="B94" t="s">
        <v>7958</v>
      </c>
      <c r="C94">
        <v>3519046</v>
      </c>
      <c r="D94" t="s">
        <v>7586</v>
      </c>
      <c r="E94" t="s">
        <v>6439</v>
      </c>
      <c r="F94" t="s">
        <v>6402</v>
      </c>
      <c r="G94">
        <v>6013</v>
      </c>
      <c r="H94">
        <v>55934</v>
      </c>
      <c r="I94">
        <v>1</v>
      </c>
      <c r="J94">
        <v>1</v>
      </c>
      <c r="K94">
        <v>0</v>
      </c>
      <c r="L94" t="s">
        <v>6403</v>
      </c>
      <c r="M94">
        <v>2018</v>
      </c>
      <c r="N94" t="s">
        <v>1463</v>
      </c>
      <c r="O94">
        <v>99</v>
      </c>
      <c r="P94">
        <v>6</v>
      </c>
      <c r="Q94" t="s">
        <v>15830</v>
      </c>
      <c r="R94" t="s">
        <v>7734</v>
      </c>
      <c r="S94" t="s">
        <v>7734</v>
      </c>
      <c r="T94" t="s">
        <v>1655</v>
      </c>
      <c r="U94">
        <f t="shared" si="1"/>
        <v>55934</v>
      </c>
    </row>
    <row r="95" spans="1:21" x14ac:dyDescent="0.2">
      <c r="A95" t="s">
        <v>15879</v>
      </c>
      <c r="B95" t="s">
        <v>7958</v>
      </c>
      <c r="C95">
        <v>3519046</v>
      </c>
      <c r="D95" t="s">
        <v>6467</v>
      </c>
      <c r="E95" t="s">
        <v>7558</v>
      </c>
      <c r="F95" t="s">
        <v>6402</v>
      </c>
      <c r="G95">
        <v>1365</v>
      </c>
      <c r="H95">
        <v>55934</v>
      </c>
      <c r="I95">
        <v>0</v>
      </c>
      <c r="J95">
        <v>0</v>
      </c>
      <c r="K95">
        <v>0</v>
      </c>
      <c r="L95" t="s">
        <v>6403</v>
      </c>
      <c r="M95">
        <v>2018</v>
      </c>
      <c r="N95" t="s">
        <v>1463</v>
      </c>
      <c r="O95">
        <v>99</v>
      </c>
      <c r="P95">
        <v>6</v>
      </c>
      <c r="Q95" t="s">
        <v>15830</v>
      </c>
      <c r="R95" t="s">
        <v>7734</v>
      </c>
      <c r="S95" t="s">
        <v>7734</v>
      </c>
      <c r="T95" t="s">
        <v>1670</v>
      </c>
      <c r="U95">
        <f t="shared" si="1"/>
        <v>55934</v>
      </c>
    </row>
    <row r="96" spans="1:21" x14ac:dyDescent="0.2">
      <c r="A96" t="s">
        <v>15879</v>
      </c>
      <c r="B96" t="s">
        <v>7958</v>
      </c>
      <c r="C96">
        <v>3519046</v>
      </c>
      <c r="D96" t="s">
        <v>7100</v>
      </c>
      <c r="E96" t="s">
        <v>15883</v>
      </c>
      <c r="F96" t="s">
        <v>6402</v>
      </c>
      <c r="G96">
        <v>4082</v>
      </c>
      <c r="H96">
        <v>55934</v>
      </c>
      <c r="I96">
        <v>0</v>
      </c>
      <c r="J96">
        <v>0</v>
      </c>
      <c r="K96">
        <v>0</v>
      </c>
      <c r="L96" t="s">
        <v>6403</v>
      </c>
      <c r="M96">
        <v>2018</v>
      </c>
      <c r="N96" t="s">
        <v>1463</v>
      </c>
      <c r="O96">
        <v>99</v>
      </c>
      <c r="P96">
        <v>6</v>
      </c>
      <c r="Q96" t="s">
        <v>15830</v>
      </c>
      <c r="R96" t="s">
        <v>7734</v>
      </c>
      <c r="S96" t="s">
        <v>7734</v>
      </c>
      <c r="T96" t="s">
        <v>20669</v>
      </c>
      <c r="U96">
        <f t="shared" si="1"/>
        <v>55934</v>
      </c>
    </row>
    <row r="97" spans="1:21" x14ac:dyDescent="0.2">
      <c r="A97" t="s">
        <v>15879</v>
      </c>
      <c r="B97" t="s">
        <v>7958</v>
      </c>
      <c r="C97">
        <v>3519046</v>
      </c>
      <c r="D97" t="s">
        <v>6622</v>
      </c>
      <c r="E97" t="s">
        <v>6528</v>
      </c>
      <c r="F97" t="s">
        <v>6402</v>
      </c>
      <c r="G97">
        <v>4991</v>
      </c>
      <c r="H97">
        <v>55934</v>
      </c>
      <c r="I97">
        <v>1</v>
      </c>
      <c r="J97">
        <v>1</v>
      </c>
      <c r="K97">
        <v>0</v>
      </c>
      <c r="L97" t="s">
        <v>6403</v>
      </c>
      <c r="M97">
        <v>2018</v>
      </c>
      <c r="N97" t="s">
        <v>1463</v>
      </c>
      <c r="O97">
        <v>99</v>
      </c>
      <c r="P97">
        <v>6</v>
      </c>
      <c r="Q97" t="s">
        <v>15830</v>
      </c>
      <c r="R97" t="s">
        <v>7734</v>
      </c>
      <c r="S97" t="s">
        <v>7734</v>
      </c>
      <c r="T97" t="s">
        <v>1659</v>
      </c>
      <c r="U97">
        <f t="shared" si="1"/>
        <v>55934</v>
      </c>
    </row>
    <row r="98" spans="1:21" x14ac:dyDescent="0.2">
      <c r="A98" t="s">
        <v>15879</v>
      </c>
      <c r="B98" t="s">
        <v>7958</v>
      </c>
      <c r="C98">
        <v>3519046</v>
      </c>
      <c r="D98" t="s">
        <v>7569</v>
      </c>
      <c r="E98" t="s">
        <v>15884</v>
      </c>
      <c r="F98" t="s">
        <v>6402</v>
      </c>
      <c r="G98">
        <v>1913</v>
      </c>
      <c r="H98">
        <v>55934</v>
      </c>
      <c r="I98">
        <v>0</v>
      </c>
      <c r="J98">
        <v>0</v>
      </c>
      <c r="K98">
        <v>0</v>
      </c>
      <c r="L98" t="s">
        <v>6403</v>
      </c>
      <c r="M98">
        <v>2018</v>
      </c>
      <c r="N98" t="s">
        <v>1463</v>
      </c>
      <c r="O98">
        <v>99</v>
      </c>
      <c r="P98">
        <v>6</v>
      </c>
      <c r="Q98" t="s">
        <v>15830</v>
      </c>
      <c r="R98" t="s">
        <v>7734</v>
      </c>
      <c r="S98" t="s">
        <v>7734</v>
      </c>
      <c r="T98" t="s">
        <v>20670</v>
      </c>
      <c r="U98">
        <f t="shared" si="1"/>
        <v>55934</v>
      </c>
    </row>
    <row r="99" spans="1:21" x14ac:dyDescent="0.2">
      <c r="A99" t="s">
        <v>15885</v>
      </c>
      <c r="B99" t="s">
        <v>7958</v>
      </c>
      <c r="C99">
        <v>3519046</v>
      </c>
      <c r="D99" t="s">
        <v>6434</v>
      </c>
      <c r="E99" t="s">
        <v>15219</v>
      </c>
      <c r="F99" t="s">
        <v>6402</v>
      </c>
      <c r="G99">
        <v>1684</v>
      </c>
      <c r="H99">
        <v>12473</v>
      </c>
      <c r="I99">
        <v>0</v>
      </c>
      <c r="J99">
        <v>0</v>
      </c>
      <c r="K99">
        <v>0</v>
      </c>
      <c r="L99" t="s">
        <v>6403</v>
      </c>
      <c r="M99">
        <v>2018</v>
      </c>
      <c r="N99" t="s">
        <v>6404</v>
      </c>
      <c r="O99">
        <v>99</v>
      </c>
      <c r="P99">
        <v>1</v>
      </c>
      <c r="Q99" t="s">
        <v>15830</v>
      </c>
      <c r="R99" t="s">
        <v>7734</v>
      </c>
      <c r="S99" t="s">
        <v>7734</v>
      </c>
      <c r="T99" t="s">
        <v>20671</v>
      </c>
      <c r="U99">
        <f t="shared" si="1"/>
        <v>55934</v>
      </c>
    </row>
    <row r="100" spans="1:21" x14ac:dyDescent="0.2">
      <c r="A100" t="s">
        <v>15885</v>
      </c>
      <c r="B100" t="s">
        <v>7958</v>
      </c>
      <c r="C100">
        <v>3519046</v>
      </c>
      <c r="D100" t="s">
        <v>6548</v>
      </c>
      <c r="E100" t="s">
        <v>6991</v>
      </c>
      <c r="F100" t="s">
        <v>6402</v>
      </c>
      <c r="G100">
        <v>2475</v>
      </c>
      <c r="H100">
        <v>12473</v>
      </c>
      <c r="I100">
        <v>0</v>
      </c>
      <c r="J100">
        <v>0</v>
      </c>
      <c r="K100">
        <v>0</v>
      </c>
      <c r="L100" t="s">
        <v>6403</v>
      </c>
      <c r="M100">
        <v>2018</v>
      </c>
      <c r="N100" t="s">
        <v>6404</v>
      </c>
      <c r="O100">
        <v>99</v>
      </c>
      <c r="P100">
        <v>1</v>
      </c>
      <c r="Q100" t="s">
        <v>15830</v>
      </c>
      <c r="R100" t="s">
        <v>7734</v>
      </c>
      <c r="S100" t="s">
        <v>7734</v>
      </c>
      <c r="T100" t="s">
        <v>20672</v>
      </c>
      <c r="U100">
        <f t="shared" si="1"/>
        <v>55934</v>
      </c>
    </row>
    <row r="101" spans="1:21" x14ac:dyDescent="0.2">
      <c r="A101" t="s">
        <v>15885</v>
      </c>
      <c r="B101" t="s">
        <v>7958</v>
      </c>
      <c r="C101">
        <v>3519046</v>
      </c>
      <c r="D101" t="s">
        <v>6533</v>
      </c>
      <c r="E101" t="s">
        <v>15253</v>
      </c>
      <c r="F101" t="s">
        <v>6402</v>
      </c>
      <c r="G101">
        <v>3533</v>
      </c>
      <c r="H101">
        <v>12473</v>
      </c>
      <c r="I101">
        <v>1</v>
      </c>
      <c r="J101">
        <v>0</v>
      </c>
      <c r="K101">
        <v>0</v>
      </c>
      <c r="L101" t="s">
        <v>6403</v>
      </c>
      <c r="M101">
        <v>2018</v>
      </c>
      <c r="N101" t="s">
        <v>6404</v>
      </c>
      <c r="O101">
        <v>99</v>
      </c>
      <c r="P101">
        <v>1</v>
      </c>
      <c r="Q101" t="s">
        <v>15830</v>
      </c>
      <c r="R101" t="s">
        <v>7734</v>
      </c>
      <c r="S101" t="s">
        <v>7734</v>
      </c>
      <c r="T101" t="s">
        <v>20673</v>
      </c>
      <c r="U101">
        <f t="shared" si="1"/>
        <v>55934</v>
      </c>
    </row>
    <row r="102" spans="1:21" x14ac:dyDescent="0.2">
      <c r="A102" t="s">
        <v>15885</v>
      </c>
      <c r="B102" t="s">
        <v>7958</v>
      </c>
      <c r="C102">
        <v>3519046</v>
      </c>
      <c r="D102" t="s">
        <v>6423</v>
      </c>
      <c r="E102" t="s">
        <v>7963</v>
      </c>
      <c r="F102" t="s">
        <v>6402</v>
      </c>
      <c r="G102">
        <v>4781</v>
      </c>
      <c r="H102">
        <v>12473</v>
      </c>
      <c r="I102">
        <v>0</v>
      </c>
      <c r="J102">
        <v>1</v>
      </c>
      <c r="K102">
        <v>0</v>
      </c>
      <c r="L102" t="s">
        <v>6403</v>
      </c>
      <c r="M102">
        <v>2018</v>
      </c>
      <c r="N102" t="s">
        <v>6404</v>
      </c>
      <c r="O102">
        <v>99</v>
      </c>
      <c r="P102">
        <v>1</v>
      </c>
      <c r="Q102" t="s">
        <v>15830</v>
      </c>
      <c r="R102" t="s">
        <v>7734</v>
      </c>
      <c r="S102" t="s">
        <v>7734</v>
      </c>
      <c r="T102" t="s">
        <v>506</v>
      </c>
      <c r="U102">
        <f t="shared" si="1"/>
        <v>55934</v>
      </c>
    </row>
    <row r="103" spans="1:21" x14ac:dyDescent="0.2">
      <c r="A103" t="s">
        <v>15886</v>
      </c>
      <c r="B103" t="s">
        <v>8061</v>
      </c>
      <c r="C103">
        <v>3543042</v>
      </c>
      <c r="D103" t="s">
        <v>15887</v>
      </c>
      <c r="E103" t="s">
        <v>10476</v>
      </c>
      <c r="F103" t="s">
        <v>6402</v>
      </c>
      <c r="G103">
        <v>852</v>
      </c>
      <c r="H103">
        <v>3246</v>
      </c>
      <c r="I103">
        <v>0</v>
      </c>
      <c r="J103">
        <v>0</v>
      </c>
      <c r="K103">
        <v>0</v>
      </c>
      <c r="L103" t="s">
        <v>6409</v>
      </c>
      <c r="M103">
        <v>2018</v>
      </c>
      <c r="N103" t="s">
        <v>1463</v>
      </c>
      <c r="O103">
        <v>1</v>
      </c>
      <c r="P103">
        <v>1</v>
      </c>
      <c r="Q103" t="s">
        <v>15830</v>
      </c>
      <c r="R103" t="s">
        <v>7734</v>
      </c>
      <c r="S103" t="s">
        <v>7734</v>
      </c>
      <c r="T103" t="s">
        <v>20674</v>
      </c>
      <c r="U103">
        <f t="shared" si="1"/>
        <v>27321</v>
      </c>
    </row>
    <row r="104" spans="1:21" x14ac:dyDescent="0.2">
      <c r="A104" t="s">
        <v>15886</v>
      </c>
      <c r="B104" t="s">
        <v>8061</v>
      </c>
      <c r="C104">
        <v>3543042</v>
      </c>
      <c r="D104" t="s">
        <v>7019</v>
      </c>
      <c r="E104" t="s">
        <v>15620</v>
      </c>
      <c r="F104" t="s">
        <v>6402</v>
      </c>
      <c r="G104">
        <v>61</v>
      </c>
      <c r="H104">
        <v>3246</v>
      </c>
      <c r="I104">
        <v>0</v>
      </c>
      <c r="J104">
        <v>0</v>
      </c>
      <c r="K104">
        <v>0</v>
      </c>
      <c r="L104" t="s">
        <v>6409</v>
      </c>
      <c r="M104">
        <v>2018</v>
      </c>
      <c r="N104" t="s">
        <v>1463</v>
      </c>
      <c r="O104">
        <v>1</v>
      </c>
      <c r="P104">
        <v>1</v>
      </c>
      <c r="Q104" t="s">
        <v>15830</v>
      </c>
      <c r="R104" t="s">
        <v>7734</v>
      </c>
      <c r="S104" t="s">
        <v>7734</v>
      </c>
      <c r="T104" t="s">
        <v>20675</v>
      </c>
      <c r="U104">
        <f t="shared" si="1"/>
        <v>27321</v>
      </c>
    </row>
    <row r="105" spans="1:21" x14ac:dyDescent="0.2">
      <c r="A105" t="s">
        <v>15886</v>
      </c>
      <c r="B105" t="s">
        <v>8061</v>
      </c>
      <c r="C105">
        <v>3543042</v>
      </c>
      <c r="D105" t="s">
        <v>15801</v>
      </c>
      <c r="E105" t="s">
        <v>15888</v>
      </c>
      <c r="F105" t="s">
        <v>6402</v>
      </c>
      <c r="G105">
        <v>113</v>
      </c>
      <c r="H105">
        <v>3246</v>
      </c>
      <c r="I105">
        <v>0</v>
      </c>
      <c r="J105">
        <v>0</v>
      </c>
      <c r="K105">
        <v>0</v>
      </c>
      <c r="L105" t="s">
        <v>6409</v>
      </c>
      <c r="M105">
        <v>2018</v>
      </c>
      <c r="N105" t="s">
        <v>1463</v>
      </c>
      <c r="O105">
        <v>1</v>
      </c>
      <c r="P105">
        <v>1</v>
      </c>
      <c r="Q105" t="s">
        <v>15830</v>
      </c>
      <c r="R105" t="s">
        <v>7734</v>
      </c>
      <c r="S105" t="s">
        <v>7734</v>
      </c>
      <c r="T105" t="s">
        <v>20676</v>
      </c>
      <c r="U105">
        <f t="shared" si="1"/>
        <v>27321</v>
      </c>
    </row>
    <row r="106" spans="1:21" x14ac:dyDescent="0.2">
      <c r="A106" t="s">
        <v>15886</v>
      </c>
      <c r="B106" t="s">
        <v>8061</v>
      </c>
      <c r="C106">
        <v>3543042</v>
      </c>
      <c r="D106" t="s">
        <v>7159</v>
      </c>
      <c r="E106" t="s">
        <v>8080</v>
      </c>
      <c r="F106" t="s">
        <v>6402</v>
      </c>
      <c r="G106">
        <v>370</v>
      </c>
      <c r="H106">
        <v>3246</v>
      </c>
      <c r="I106">
        <v>0</v>
      </c>
      <c r="J106">
        <v>0</v>
      </c>
      <c r="K106">
        <v>0</v>
      </c>
      <c r="L106" t="s">
        <v>6409</v>
      </c>
      <c r="M106">
        <v>2018</v>
      </c>
      <c r="N106" t="s">
        <v>1463</v>
      </c>
      <c r="O106">
        <v>1</v>
      </c>
      <c r="P106">
        <v>1</v>
      </c>
      <c r="Q106" t="s">
        <v>15830</v>
      </c>
      <c r="R106" t="s">
        <v>7734</v>
      </c>
      <c r="S106" t="s">
        <v>7734</v>
      </c>
      <c r="T106" t="s">
        <v>1724</v>
      </c>
      <c r="U106">
        <f t="shared" si="1"/>
        <v>27321</v>
      </c>
    </row>
    <row r="107" spans="1:21" x14ac:dyDescent="0.2">
      <c r="A107" t="s">
        <v>15886</v>
      </c>
      <c r="B107" t="s">
        <v>8061</v>
      </c>
      <c r="C107">
        <v>3543042</v>
      </c>
      <c r="D107" t="s">
        <v>6531</v>
      </c>
      <c r="E107" t="s">
        <v>15889</v>
      </c>
      <c r="F107" t="s">
        <v>6402</v>
      </c>
      <c r="G107">
        <v>176</v>
      </c>
      <c r="H107">
        <v>3246</v>
      </c>
      <c r="I107">
        <v>0</v>
      </c>
      <c r="J107">
        <v>0</v>
      </c>
      <c r="K107">
        <v>0</v>
      </c>
      <c r="L107" t="s">
        <v>6403</v>
      </c>
      <c r="M107">
        <v>2018</v>
      </c>
      <c r="N107" t="s">
        <v>1463</v>
      </c>
      <c r="O107">
        <v>1</v>
      </c>
      <c r="P107">
        <v>1</v>
      </c>
      <c r="Q107" t="s">
        <v>15830</v>
      </c>
      <c r="R107" t="s">
        <v>7734</v>
      </c>
      <c r="S107" t="s">
        <v>7734</v>
      </c>
      <c r="T107" t="s">
        <v>20677</v>
      </c>
      <c r="U107">
        <f t="shared" si="1"/>
        <v>27321</v>
      </c>
    </row>
    <row r="108" spans="1:21" x14ac:dyDescent="0.2">
      <c r="A108" t="s">
        <v>15886</v>
      </c>
      <c r="B108" t="s">
        <v>8061</v>
      </c>
      <c r="C108">
        <v>3543042</v>
      </c>
      <c r="D108" t="s">
        <v>6523</v>
      </c>
      <c r="E108" t="s">
        <v>11473</v>
      </c>
      <c r="F108" t="s">
        <v>6402</v>
      </c>
      <c r="G108">
        <v>514</v>
      </c>
      <c r="H108">
        <v>3246</v>
      </c>
      <c r="I108">
        <v>0</v>
      </c>
      <c r="J108">
        <v>0</v>
      </c>
      <c r="K108">
        <v>0</v>
      </c>
      <c r="L108" t="s">
        <v>6403</v>
      </c>
      <c r="M108">
        <v>2018</v>
      </c>
      <c r="N108" t="s">
        <v>1463</v>
      </c>
      <c r="O108">
        <v>1</v>
      </c>
      <c r="P108">
        <v>1</v>
      </c>
      <c r="Q108" t="s">
        <v>15830</v>
      </c>
      <c r="R108" t="s">
        <v>7734</v>
      </c>
      <c r="S108" t="s">
        <v>7734</v>
      </c>
      <c r="T108" t="s">
        <v>20678</v>
      </c>
      <c r="U108">
        <f t="shared" si="1"/>
        <v>27321</v>
      </c>
    </row>
    <row r="109" spans="1:21" x14ac:dyDescent="0.2">
      <c r="A109" t="s">
        <v>15886</v>
      </c>
      <c r="B109" t="s">
        <v>8061</v>
      </c>
      <c r="C109">
        <v>3543042</v>
      </c>
      <c r="D109" t="s">
        <v>15890</v>
      </c>
      <c r="E109" t="s">
        <v>7703</v>
      </c>
      <c r="F109" t="s">
        <v>6402</v>
      </c>
      <c r="G109">
        <v>186</v>
      </c>
      <c r="H109">
        <v>3246</v>
      </c>
      <c r="I109">
        <v>0</v>
      </c>
      <c r="J109">
        <v>0</v>
      </c>
      <c r="K109">
        <v>0</v>
      </c>
      <c r="L109" t="s">
        <v>6403</v>
      </c>
      <c r="M109">
        <v>2018</v>
      </c>
      <c r="N109" t="s">
        <v>1463</v>
      </c>
      <c r="O109">
        <v>1</v>
      </c>
      <c r="P109">
        <v>1</v>
      </c>
      <c r="Q109" t="s">
        <v>15830</v>
      </c>
      <c r="R109" t="s">
        <v>7734</v>
      </c>
      <c r="S109" t="s">
        <v>7734</v>
      </c>
      <c r="T109" t="s">
        <v>20679</v>
      </c>
      <c r="U109">
        <f t="shared" si="1"/>
        <v>27321</v>
      </c>
    </row>
    <row r="110" spans="1:21" x14ac:dyDescent="0.2">
      <c r="A110" t="s">
        <v>15886</v>
      </c>
      <c r="B110" t="s">
        <v>8061</v>
      </c>
      <c r="C110">
        <v>3543042</v>
      </c>
      <c r="D110" t="s">
        <v>8070</v>
      </c>
      <c r="E110" t="s">
        <v>8071</v>
      </c>
      <c r="F110" t="s">
        <v>6402</v>
      </c>
      <c r="G110">
        <v>974</v>
      </c>
      <c r="H110">
        <v>3246</v>
      </c>
      <c r="I110">
        <v>0</v>
      </c>
      <c r="J110">
        <v>1</v>
      </c>
      <c r="K110">
        <v>0</v>
      </c>
      <c r="L110" t="s">
        <v>6403</v>
      </c>
      <c r="M110">
        <v>2018</v>
      </c>
      <c r="N110" t="s">
        <v>1463</v>
      </c>
      <c r="O110">
        <v>1</v>
      </c>
      <c r="P110">
        <v>1</v>
      </c>
      <c r="Q110" t="s">
        <v>15830</v>
      </c>
      <c r="R110" t="s">
        <v>7734</v>
      </c>
      <c r="S110" t="s">
        <v>7734</v>
      </c>
      <c r="T110" t="s">
        <v>1726</v>
      </c>
      <c r="U110">
        <f t="shared" si="1"/>
        <v>27321</v>
      </c>
    </row>
    <row r="111" spans="1:21" x14ac:dyDescent="0.2">
      <c r="A111" t="s">
        <v>15891</v>
      </c>
      <c r="B111" t="s">
        <v>8061</v>
      </c>
      <c r="C111">
        <v>3543042</v>
      </c>
      <c r="D111" t="s">
        <v>6738</v>
      </c>
      <c r="E111" t="s">
        <v>15892</v>
      </c>
      <c r="F111" t="s">
        <v>6402</v>
      </c>
      <c r="G111">
        <v>86</v>
      </c>
      <c r="H111">
        <v>2485</v>
      </c>
      <c r="I111">
        <v>0</v>
      </c>
      <c r="J111">
        <v>0</v>
      </c>
      <c r="K111">
        <v>0</v>
      </c>
      <c r="L111" t="s">
        <v>6403</v>
      </c>
      <c r="M111">
        <v>2018</v>
      </c>
      <c r="N111" t="s">
        <v>1463</v>
      </c>
      <c r="O111">
        <v>10</v>
      </c>
      <c r="P111">
        <v>1</v>
      </c>
      <c r="Q111" t="s">
        <v>15830</v>
      </c>
      <c r="R111" t="s">
        <v>7734</v>
      </c>
      <c r="S111" t="s">
        <v>7734</v>
      </c>
      <c r="T111" t="s">
        <v>20680</v>
      </c>
      <c r="U111">
        <f t="shared" si="1"/>
        <v>27321</v>
      </c>
    </row>
    <row r="112" spans="1:21" x14ac:dyDescent="0.2">
      <c r="A112" t="s">
        <v>15891</v>
      </c>
      <c r="B112" t="s">
        <v>8061</v>
      </c>
      <c r="C112">
        <v>3543042</v>
      </c>
      <c r="D112" t="s">
        <v>6459</v>
      </c>
      <c r="E112" t="s">
        <v>6950</v>
      </c>
      <c r="F112" t="s">
        <v>6402</v>
      </c>
      <c r="G112">
        <v>1719</v>
      </c>
      <c r="H112">
        <v>2485</v>
      </c>
      <c r="I112">
        <v>1</v>
      </c>
      <c r="J112">
        <v>1</v>
      </c>
      <c r="K112">
        <v>0</v>
      </c>
      <c r="L112" t="s">
        <v>6403</v>
      </c>
      <c r="M112">
        <v>2018</v>
      </c>
      <c r="N112" t="s">
        <v>1463</v>
      </c>
      <c r="O112">
        <v>10</v>
      </c>
      <c r="P112">
        <v>1</v>
      </c>
      <c r="Q112" t="s">
        <v>15830</v>
      </c>
      <c r="R112" t="s">
        <v>7734</v>
      </c>
      <c r="S112" t="s">
        <v>7734</v>
      </c>
      <c r="T112" t="s">
        <v>20681</v>
      </c>
      <c r="U112">
        <f t="shared" si="1"/>
        <v>27321</v>
      </c>
    </row>
    <row r="113" spans="1:21" x14ac:dyDescent="0.2">
      <c r="A113" t="s">
        <v>15891</v>
      </c>
      <c r="B113" t="s">
        <v>8061</v>
      </c>
      <c r="C113">
        <v>3543042</v>
      </c>
      <c r="D113" t="s">
        <v>6434</v>
      </c>
      <c r="E113" t="s">
        <v>15893</v>
      </c>
      <c r="F113" t="s">
        <v>6402</v>
      </c>
      <c r="G113">
        <v>680</v>
      </c>
      <c r="H113">
        <v>2485</v>
      </c>
      <c r="I113">
        <v>0</v>
      </c>
      <c r="J113">
        <v>0</v>
      </c>
      <c r="K113">
        <v>0</v>
      </c>
      <c r="L113" t="s">
        <v>6403</v>
      </c>
      <c r="M113">
        <v>2018</v>
      </c>
      <c r="N113" t="s">
        <v>1463</v>
      </c>
      <c r="O113">
        <v>10</v>
      </c>
      <c r="P113">
        <v>1</v>
      </c>
      <c r="Q113" t="s">
        <v>15830</v>
      </c>
      <c r="R113" t="s">
        <v>7734</v>
      </c>
      <c r="S113" t="s">
        <v>7734</v>
      </c>
      <c r="T113" t="s">
        <v>20682</v>
      </c>
      <c r="U113">
        <f t="shared" si="1"/>
        <v>27321</v>
      </c>
    </row>
    <row r="114" spans="1:21" x14ac:dyDescent="0.2">
      <c r="A114" t="s">
        <v>15894</v>
      </c>
      <c r="B114" t="s">
        <v>8061</v>
      </c>
      <c r="C114">
        <v>3543042</v>
      </c>
      <c r="D114" t="s">
        <v>15895</v>
      </c>
      <c r="E114" t="s">
        <v>7983</v>
      </c>
      <c r="F114" t="s">
        <v>6402</v>
      </c>
      <c r="G114">
        <v>199</v>
      </c>
      <c r="H114">
        <v>4234</v>
      </c>
      <c r="I114">
        <v>0</v>
      </c>
      <c r="J114">
        <v>0</v>
      </c>
      <c r="K114">
        <v>0</v>
      </c>
      <c r="L114" t="s">
        <v>6409</v>
      </c>
      <c r="M114">
        <v>2018</v>
      </c>
      <c r="N114" t="s">
        <v>1463</v>
      </c>
      <c r="O114">
        <v>2</v>
      </c>
      <c r="P114">
        <v>1</v>
      </c>
      <c r="Q114" t="s">
        <v>15830</v>
      </c>
      <c r="R114" t="s">
        <v>7734</v>
      </c>
      <c r="S114" t="s">
        <v>7734</v>
      </c>
      <c r="T114" t="s">
        <v>20683</v>
      </c>
      <c r="U114">
        <f t="shared" si="1"/>
        <v>27321</v>
      </c>
    </row>
    <row r="115" spans="1:21" x14ac:dyDescent="0.2">
      <c r="A115" t="s">
        <v>15894</v>
      </c>
      <c r="B115" t="s">
        <v>8061</v>
      </c>
      <c r="C115">
        <v>3543042</v>
      </c>
      <c r="D115" t="s">
        <v>6779</v>
      </c>
      <c r="E115" t="s">
        <v>15896</v>
      </c>
      <c r="F115" t="s">
        <v>6402</v>
      </c>
      <c r="G115">
        <v>877</v>
      </c>
      <c r="H115">
        <v>4234</v>
      </c>
      <c r="I115">
        <v>1</v>
      </c>
      <c r="J115">
        <v>0</v>
      </c>
      <c r="K115">
        <v>0</v>
      </c>
      <c r="L115" t="s">
        <v>6409</v>
      </c>
      <c r="M115">
        <v>2018</v>
      </c>
      <c r="N115" t="s">
        <v>1463</v>
      </c>
      <c r="O115">
        <v>2</v>
      </c>
      <c r="P115">
        <v>1</v>
      </c>
      <c r="Q115" t="s">
        <v>15830</v>
      </c>
      <c r="R115" t="s">
        <v>7734</v>
      </c>
      <c r="S115" t="s">
        <v>7734</v>
      </c>
      <c r="T115" t="s">
        <v>20684</v>
      </c>
      <c r="U115">
        <f t="shared" si="1"/>
        <v>27321</v>
      </c>
    </row>
    <row r="116" spans="1:21" x14ac:dyDescent="0.2">
      <c r="A116" t="s">
        <v>15894</v>
      </c>
      <c r="B116" t="s">
        <v>8061</v>
      </c>
      <c r="C116">
        <v>3543042</v>
      </c>
      <c r="D116" t="s">
        <v>7310</v>
      </c>
      <c r="E116" t="s">
        <v>15335</v>
      </c>
      <c r="F116" t="s">
        <v>6402</v>
      </c>
      <c r="G116">
        <v>1766</v>
      </c>
      <c r="H116">
        <v>4234</v>
      </c>
      <c r="I116">
        <v>0</v>
      </c>
      <c r="J116">
        <v>1</v>
      </c>
      <c r="K116">
        <v>0</v>
      </c>
      <c r="L116" t="s">
        <v>6403</v>
      </c>
      <c r="M116">
        <v>2018</v>
      </c>
      <c r="N116" t="s">
        <v>1463</v>
      </c>
      <c r="O116">
        <v>2</v>
      </c>
      <c r="P116">
        <v>1</v>
      </c>
      <c r="Q116" t="s">
        <v>15830</v>
      </c>
      <c r="R116" t="s">
        <v>7734</v>
      </c>
      <c r="S116" t="s">
        <v>7734</v>
      </c>
      <c r="T116" t="s">
        <v>20685</v>
      </c>
      <c r="U116">
        <f t="shared" si="1"/>
        <v>27321</v>
      </c>
    </row>
    <row r="117" spans="1:21" x14ac:dyDescent="0.2">
      <c r="A117" t="s">
        <v>15894</v>
      </c>
      <c r="B117" t="s">
        <v>8061</v>
      </c>
      <c r="C117">
        <v>3543042</v>
      </c>
      <c r="D117" t="s">
        <v>6591</v>
      </c>
      <c r="E117" t="s">
        <v>15568</v>
      </c>
      <c r="F117" t="s">
        <v>6402</v>
      </c>
      <c r="G117">
        <v>1359</v>
      </c>
      <c r="H117">
        <v>4234</v>
      </c>
      <c r="I117">
        <v>0</v>
      </c>
      <c r="J117">
        <v>0</v>
      </c>
      <c r="K117">
        <v>0</v>
      </c>
      <c r="L117" t="s">
        <v>6403</v>
      </c>
      <c r="M117">
        <v>2018</v>
      </c>
      <c r="N117" t="s">
        <v>1463</v>
      </c>
      <c r="O117">
        <v>2</v>
      </c>
      <c r="P117">
        <v>1</v>
      </c>
      <c r="Q117" t="s">
        <v>15830</v>
      </c>
      <c r="R117" t="s">
        <v>7734</v>
      </c>
      <c r="S117" t="s">
        <v>7734</v>
      </c>
      <c r="T117" t="s">
        <v>20686</v>
      </c>
      <c r="U117">
        <f t="shared" si="1"/>
        <v>27321</v>
      </c>
    </row>
    <row r="118" spans="1:21" x14ac:dyDescent="0.2">
      <c r="A118" t="s">
        <v>15894</v>
      </c>
      <c r="B118" t="s">
        <v>8061</v>
      </c>
      <c r="C118">
        <v>3543042</v>
      </c>
      <c r="D118" t="s">
        <v>6454</v>
      </c>
      <c r="E118" t="s">
        <v>7004</v>
      </c>
      <c r="F118" t="s">
        <v>6402</v>
      </c>
      <c r="G118">
        <v>33</v>
      </c>
      <c r="H118">
        <v>4234</v>
      </c>
      <c r="I118">
        <v>0</v>
      </c>
      <c r="J118">
        <v>0</v>
      </c>
      <c r="K118">
        <v>0</v>
      </c>
      <c r="L118" t="s">
        <v>6403</v>
      </c>
      <c r="M118">
        <v>2018</v>
      </c>
      <c r="N118" t="s">
        <v>1463</v>
      </c>
      <c r="O118">
        <v>2</v>
      </c>
      <c r="P118">
        <v>1</v>
      </c>
      <c r="Q118" t="s">
        <v>15830</v>
      </c>
      <c r="R118" t="s">
        <v>7734</v>
      </c>
      <c r="S118" t="s">
        <v>7734</v>
      </c>
      <c r="T118" t="s">
        <v>20687</v>
      </c>
      <c r="U118">
        <f t="shared" si="1"/>
        <v>27321</v>
      </c>
    </row>
    <row r="119" spans="1:21" x14ac:dyDescent="0.2">
      <c r="A119" t="s">
        <v>15897</v>
      </c>
      <c r="B119" t="s">
        <v>8061</v>
      </c>
      <c r="C119">
        <v>3543042</v>
      </c>
      <c r="D119" t="s">
        <v>15898</v>
      </c>
      <c r="E119" t="s">
        <v>6433</v>
      </c>
      <c r="F119" t="s">
        <v>6402</v>
      </c>
      <c r="G119">
        <v>277</v>
      </c>
      <c r="H119">
        <v>2306</v>
      </c>
      <c r="I119">
        <v>0</v>
      </c>
      <c r="J119">
        <v>0</v>
      </c>
      <c r="K119">
        <v>0</v>
      </c>
      <c r="L119" t="s">
        <v>6409</v>
      </c>
      <c r="M119">
        <v>2018</v>
      </c>
      <c r="N119" t="s">
        <v>1463</v>
      </c>
      <c r="O119">
        <v>3</v>
      </c>
      <c r="P119">
        <v>1</v>
      </c>
      <c r="Q119" t="s">
        <v>15830</v>
      </c>
      <c r="R119" t="s">
        <v>7734</v>
      </c>
      <c r="S119" t="s">
        <v>7734</v>
      </c>
      <c r="T119" t="s">
        <v>20688</v>
      </c>
      <c r="U119">
        <f t="shared" si="1"/>
        <v>27321</v>
      </c>
    </row>
    <row r="120" spans="1:21" x14ac:dyDescent="0.2">
      <c r="A120" t="s">
        <v>15897</v>
      </c>
      <c r="B120" t="s">
        <v>8061</v>
      </c>
      <c r="C120">
        <v>3543042</v>
      </c>
      <c r="D120" t="s">
        <v>6934</v>
      </c>
      <c r="E120" t="s">
        <v>15899</v>
      </c>
      <c r="F120" t="s">
        <v>6402</v>
      </c>
      <c r="G120">
        <v>415</v>
      </c>
      <c r="H120">
        <v>2306</v>
      </c>
      <c r="I120">
        <v>0</v>
      </c>
      <c r="J120">
        <v>0</v>
      </c>
      <c r="K120">
        <v>0</v>
      </c>
      <c r="L120" t="s">
        <v>6409</v>
      </c>
      <c r="M120">
        <v>2018</v>
      </c>
      <c r="N120" t="s">
        <v>1463</v>
      </c>
      <c r="O120">
        <v>3</v>
      </c>
      <c r="P120">
        <v>1</v>
      </c>
      <c r="Q120" t="s">
        <v>15830</v>
      </c>
      <c r="R120" t="s">
        <v>7734</v>
      </c>
      <c r="S120" t="s">
        <v>7734</v>
      </c>
      <c r="T120" t="s">
        <v>20689</v>
      </c>
      <c r="U120">
        <f t="shared" si="1"/>
        <v>27321</v>
      </c>
    </row>
    <row r="121" spans="1:21" x14ac:dyDescent="0.2">
      <c r="A121" t="s">
        <v>15897</v>
      </c>
      <c r="B121" t="s">
        <v>8061</v>
      </c>
      <c r="C121">
        <v>3543042</v>
      </c>
      <c r="D121" t="s">
        <v>6505</v>
      </c>
      <c r="E121" t="s">
        <v>9846</v>
      </c>
      <c r="F121" t="s">
        <v>6402</v>
      </c>
      <c r="G121">
        <v>1614</v>
      </c>
      <c r="H121">
        <v>2306</v>
      </c>
      <c r="I121">
        <v>1</v>
      </c>
      <c r="J121">
        <v>1</v>
      </c>
      <c r="K121">
        <v>0</v>
      </c>
      <c r="L121" t="s">
        <v>6403</v>
      </c>
      <c r="M121">
        <v>2018</v>
      </c>
      <c r="N121" t="s">
        <v>1463</v>
      </c>
      <c r="O121">
        <v>3</v>
      </c>
      <c r="P121">
        <v>1</v>
      </c>
      <c r="Q121" t="s">
        <v>15830</v>
      </c>
      <c r="R121" t="s">
        <v>7734</v>
      </c>
      <c r="S121" t="s">
        <v>7734</v>
      </c>
      <c r="T121" t="s">
        <v>20690</v>
      </c>
      <c r="U121">
        <f t="shared" si="1"/>
        <v>27321</v>
      </c>
    </row>
    <row r="122" spans="1:21" x14ac:dyDescent="0.2">
      <c r="A122" t="s">
        <v>15900</v>
      </c>
      <c r="B122" t="s">
        <v>8061</v>
      </c>
      <c r="C122">
        <v>3543042</v>
      </c>
      <c r="D122" t="s">
        <v>6467</v>
      </c>
      <c r="E122" t="s">
        <v>7492</v>
      </c>
      <c r="F122" t="s">
        <v>6402</v>
      </c>
      <c r="G122">
        <v>446</v>
      </c>
      <c r="H122">
        <v>2933</v>
      </c>
      <c r="I122">
        <v>0</v>
      </c>
      <c r="J122">
        <v>0</v>
      </c>
      <c r="K122">
        <v>0</v>
      </c>
      <c r="L122" t="s">
        <v>6403</v>
      </c>
      <c r="M122">
        <v>2018</v>
      </c>
      <c r="N122" t="s">
        <v>1463</v>
      </c>
      <c r="O122">
        <v>4</v>
      </c>
      <c r="P122">
        <v>1</v>
      </c>
      <c r="Q122" t="s">
        <v>15830</v>
      </c>
      <c r="R122" t="s">
        <v>7734</v>
      </c>
      <c r="S122" t="s">
        <v>7734</v>
      </c>
      <c r="T122" t="s">
        <v>20691</v>
      </c>
      <c r="U122">
        <f t="shared" si="1"/>
        <v>27321</v>
      </c>
    </row>
    <row r="123" spans="1:21" x14ac:dyDescent="0.2">
      <c r="A123" t="s">
        <v>15900</v>
      </c>
      <c r="B123" t="s">
        <v>8061</v>
      </c>
      <c r="C123">
        <v>3543042</v>
      </c>
      <c r="D123" t="s">
        <v>6747</v>
      </c>
      <c r="E123" t="s">
        <v>8101</v>
      </c>
      <c r="F123" t="s">
        <v>6402</v>
      </c>
      <c r="G123">
        <v>1010</v>
      </c>
      <c r="H123">
        <v>2933</v>
      </c>
      <c r="I123">
        <v>0</v>
      </c>
      <c r="J123">
        <v>0</v>
      </c>
      <c r="K123">
        <v>0</v>
      </c>
      <c r="L123" t="s">
        <v>6403</v>
      </c>
      <c r="M123">
        <v>2018</v>
      </c>
      <c r="N123" t="s">
        <v>1463</v>
      </c>
      <c r="O123">
        <v>4</v>
      </c>
      <c r="P123">
        <v>1</v>
      </c>
      <c r="Q123" t="s">
        <v>15830</v>
      </c>
      <c r="R123" t="s">
        <v>7734</v>
      </c>
      <c r="S123" t="s">
        <v>7734</v>
      </c>
      <c r="T123" t="s">
        <v>20692</v>
      </c>
      <c r="U123">
        <f t="shared" si="1"/>
        <v>27321</v>
      </c>
    </row>
    <row r="124" spans="1:21" x14ac:dyDescent="0.2">
      <c r="A124" t="s">
        <v>15900</v>
      </c>
      <c r="B124" t="s">
        <v>8061</v>
      </c>
      <c r="C124">
        <v>3543042</v>
      </c>
      <c r="D124" t="s">
        <v>6761</v>
      </c>
      <c r="E124" t="s">
        <v>6581</v>
      </c>
      <c r="F124" t="s">
        <v>6402</v>
      </c>
      <c r="G124">
        <v>1477</v>
      </c>
      <c r="H124">
        <v>2933</v>
      </c>
      <c r="I124">
        <v>1</v>
      </c>
      <c r="J124">
        <v>1</v>
      </c>
      <c r="K124">
        <v>0</v>
      </c>
      <c r="L124" t="s">
        <v>6403</v>
      </c>
      <c r="M124">
        <v>2018</v>
      </c>
      <c r="N124" t="s">
        <v>1463</v>
      </c>
      <c r="O124">
        <v>4</v>
      </c>
      <c r="P124">
        <v>1</v>
      </c>
      <c r="Q124" t="s">
        <v>15830</v>
      </c>
      <c r="R124" t="s">
        <v>7734</v>
      </c>
      <c r="S124" t="s">
        <v>7734</v>
      </c>
      <c r="T124" t="s">
        <v>522</v>
      </c>
      <c r="U124">
        <f t="shared" si="1"/>
        <v>27321</v>
      </c>
    </row>
    <row r="125" spans="1:21" x14ac:dyDescent="0.2">
      <c r="A125" t="s">
        <v>15901</v>
      </c>
      <c r="B125" t="s">
        <v>8061</v>
      </c>
      <c r="C125">
        <v>3543042</v>
      </c>
      <c r="D125" t="s">
        <v>7321</v>
      </c>
      <c r="E125" t="s">
        <v>6961</v>
      </c>
      <c r="F125" t="s">
        <v>6402</v>
      </c>
      <c r="G125">
        <v>70</v>
      </c>
      <c r="H125">
        <v>2454</v>
      </c>
      <c r="I125">
        <v>0</v>
      </c>
      <c r="J125">
        <v>0</v>
      </c>
      <c r="K125">
        <v>0</v>
      </c>
      <c r="L125" t="s">
        <v>6403</v>
      </c>
      <c r="M125">
        <v>2018</v>
      </c>
      <c r="N125" t="s">
        <v>1463</v>
      </c>
      <c r="O125">
        <v>5</v>
      </c>
      <c r="P125">
        <v>1</v>
      </c>
      <c r="Q125" t="s">
        <v>15830</v>
      </c>
      <c r="R125" t="s">
        <v>7734</v>
      </c>
      <c r="S125" t="s">
        <v>7734</v>
      </c>
      <c r="T125" t="s">
        <v>20693</v>
      </c>
      <c r="U125">
        <f t="shared" si="1"/>
        <v>27321</v>
      </c>
    </row>
    <row r="126" spans="1:21" x14ac:dyDescent="0.2">
      <c r="A126" t="s">
        <v>15901</v>
      </c>
      <c r="B126" t="s">
        <v>8061</v>
      </c>
      <c r="C126">
        <v>3543042</v>
      </c>
      <c r="D126" t="s">
        <v>7000</v>
      </c>
      <c r="E126" t="s">
        <v>7431</v>
      </c>
      <c r="F126" t="s">
        <v>6402</v>
      </c>
      <c r="G126">
        <v>87</v>
      </c>
      <c r="H126">
        <v>2454</v>
      </c>
      <c r="I126">
        <v>0</v>
      </c>
      <c r="J126">
        <v>0</v>
      </c>
      <c r="K126">
        <v>0</v>
      </c>
      <c r="L126" t="s">
        <v>6403</v>
      </c>
      <c r="M126">
        <v>2018</v>
      </c>
      <c r="N126" t="s">
        <v>1463</v>
      </c>
      <c r="O126">
        <v>5</v>
      </c>
      <c r="P126">
        <v>1</v>
      </c>
      <c r="Q126" t="s">
        <v>15830</v>
      </c>
      <c r="R126" t="s">
        <v>7734</v>
      </c>
      <c r="S126" t="s">
        <v>7734</v>
      </c>
      <c r="T126" t="s">
        <v>20694</v>
      </c>
      <c r="U126">
        <f t="shared" si="1"/>
        <v>27321</v>
      </c>
    </row>
    <row r="127" spans="1:21" x14ac:dyDescent="0.2">
      <c r="A127" t="s">
        <v>15901</v>
      </c>
      <c r="B127" t="s">
        <v>8061</v>
      </c>
      <c r="C127">
        <v>3543042</v>
      </c>
      <c r="D127" t="s">
        <v>6738</v>
      </c>
      <c r="E127" t="s">
        <v>15902</v>
      </c>
      <c r="F127" t="s">
        <v>6402</v>
      </c>
      <c r="G127">
        <v>942</v>
      </c>
      <c r="H127">
        <v>2454</v>
      </c>
      <c r="I127">
        <v>1</v>
      </c>
      <c r="J127">
        <v>0</v>
      </c>
      <c r="K127">
        <v>0</v>
      </c>
      <c r="L127" t="s">
        <v>6403</v>
      </c>
      <c r="M127">
        <v>2018</v>
      </c>
      <c r="N127" t="s">
        <v>1463</v>
      </c>
      <c r="O127">
        <v>5</v>
      </c>
      <c r="P127">
        <v>1</v>
      </c>
      <c r="Q127" t="s">
        <v>15830</v>
      </c>
      <c r="R127" t="s">
        <v>7734</v>
      </c>
      <c r="S127" t="s">
        <v>7734</v>
      </c>
      <c r="T127" t="s">
        <v>20695</v>
      </c>
      <c r="U127">
        <f t="shared" si="1"/>
        <v>27321</v>
      </c>
    </row>
    <row r="128" spans="1:21" x14ac:dyDescent="0.2">
      <c r="A128" t="s">
        <v>15901</v>
      </c>
      <c r="B128" t="s">
        <v>8061</v>
      </c>
      <c r="C128">
        <v>3543042</v>
      </c>
      <c r="D128" t="s">
        <v>6597</v>
      </c>
      <c r="E128" t="s">
        <v>6728</v>
      </c>
      <c r="F128" t="s">
        <v>6402</v>
      </c>
      <c r="G128">
        <v>1355</v>
      </c>
      <c r="H128">
        <v>2454</v>
      </c>
      <c r="I128">
        <v>0</v>
      </c>
      <c r="J128">
        <v>1</v>
      </c>
      <c r="K128">
        <v>0</v>
      </c>
      <c r="L128" t="s">
        <v>6403</v>
      </c>
      <c r="M128">
        <v>2018</v>
      </c>
      <c r="N128" t="s">
        <v>1463</v>
      </c>
      <c r="O128">
        <v>5</v>
      </c>
      <c r="P128">
        <v>1</v>
      </c>
      <c r="Q128" t="s">
        <v>15830</v>
      </c>
      <c r="R128" t="s">
        <v>7734</v>
      </c>
      <c r="S128" t="s">
        <v>7734</v>
      </c>
      <c r="T128" t="s">
        <v>1722</v>
      </c>
      <c r="U128">
        <f t="shared" si="1"/>
        <v>27321</v>
      </c>
    </row>
    <row r="129" spans="1:21" x14ac:dyDescent="0.2">
      <c r="A129" t="s">
        <v>15903</v>
      </c>
      <c r="B129" t="s">
        <v>8061</v>
      </c>
      <c r="C129">
        <v>3543042</v>
      </c>
      <c r="D129" t="s">
        <v>7689</v>
      </c>
      <c r="E129" t="s">
        <v>8101</v>
      </c>
      <c r="F129" t="s">
        <v>6402</v>
      </c>
      <c r="G129">
        <v>1042</v>
      </c>
      <c r="H129">
        <v>2086</v>
      </c>
      <c r="I129">
        <v>0</v>
      </c>
      <c r="J129">
        <v>1</v>
      </c>
      <c r="K129">
        <v>0</v>
      </c>
      <c r="L129" t="s">
        <v>6409</v>
      </c>
      <c r="M129">
        <v>2018</v>
      </c>
      <c r="N129" t="s">
        <v>1463</v>
      </c>
      <c r="O129">
        <v>6</v>
      </c>
      <c r="P129">
        <v>1</v>
      </c>
      <c r="Q129" t="s">
        <v>15830</v>
      </c>
      <c r="R129" t="s">
        <v>7734</v>
      </c>
      <c r="S129" t="s">
        <v>7734</v>
      </c>
      <c r="T129" t="s">
        <v>20696</v>
      </c>
      <c r="U129">
        <f t="shared" si="1"/>
        <v>27321</v>
      </c>
    </row>
    <row r="130" spans="1:21" x14ac:dyDescent="0.2">
      <c r="A130" t="s">
        <v>15903</v>
      </c>
      <c r="B130" t="s">
        <v>8061</v>
      </c>
      <c r="C130">
        <v>3543042</v>
      </c>
      <c r="D130" t="s">
        <v>15144</v>
      </c>
      <c r="E130" t="s">
        <v>8852</v>
      </c>
      <c r="F130" t="s">
        <v>6402</v>
      </c>
      <c r="G130">
        <v>341</v>
      </c>
      <c r="H130">
        <v>2086</v>
      </c>
      <c r="I130">
        <v>0</v>
      </c>
      <c r="J130">
        <v>0</v>
      </c>
      <c r="K130">
        <v>0</v>
      </c>
      <c r="L130" t="s">
        <v>6409</v>
      </c>
      <c r="M130">
        <v>2018</v>
      </c>
      <c r="N130" t="s">
        <v>1463</v>
      </c>
      <c r="O130">
        <v>6</v>
      </c>
      <c r="P130">
        <v>1</v>
      </c>
      <c r="Q130" t="s">
        <v>15830</v>
      </c>
      <c r="R130" t="s">
        <v>7734</v>
      </c>
      <c r="S130" t="s">
        <v>7734</v>
      </c>
      <c r="T130" t="s">
        <v>20697</v>
      </c>
      <c r="U130">
        <f t="shared" ref="U130:U193" si="2">_xlfn.MAXIFS($H$2:$H$6695, $C$2:$C$6695,C130)</f>
        <v>27321</v>
      </c>
    </row>
    <row r="131" spans="1:21" x14ac:dyDescent="0.2">
      <c r="A131" t="s">
        <v>15903</v>
      </c>
      <c r="B131" t="s">
        <v>8061</v>
      </c>
      <c r="C131">
        <v>3543042</v>
      </c>
      <c r="D131" t="s">
        <v>6538</v>
      </c>
      <c r="E131" t="s">
        <v>15904</v>
      </c>
      <c r="F131" t="s">
        <v>6402</v>
      </c>
      <c r="G131">
        <v>105</v>
      </c>
      <c r="H131">
        <v>2086</v>
      </c>
      <c r="I131">
        <v>0</v>
      </c>
      <c r="J131">
        <v>0</v>
      </c>
      <c r="K131">
        <v>0</v>
      </c>
      <c r="L131" t="s">
        <v>6403</v>
      </c>
      <c r="M131">
        <v>2018</v>
      </c>
      <c r="N131" t="s">
        <v>1463</v>
      </c>
      <c r="O131">
        <v>6</v>
      </c>
      <c r="P131">
        <v>1</v>
      </c>
      <c r="Q131" t="s">
        <v>15830</v>
      </c>
      <c r="R131" t="s">
        <v>7734</v>
      </c>
      <c r="S131" t="s">
        <v>7734</v>
      </c>
      <c r="T131" t="s">
        <v>20698</v>
      </c>
      <c r="U131">
        <f t="shared" si="2"/>
        <v>27321</v>
      </c>
    </row>
    <row r="132" spans="1:21" x14ac:dyDescent="0.2">
      <c r="A132" t="s">
        <v>15903</v>
      </c>
      <c r="B132" t="s">
        <v>8061</v>
      </c>
      <c r="C132">
        <v>3543042</v>
      </c>
      <c r="D132" t="s">
        <v>6428</v>
      </c>
      <c r="E132" t="s">
        <v>15786</v>
      </c>
      <c r="F132" t="s">
        <v>6402</v>
      </c>
      <c r="G132">
        <v>598</v>
      </c>
      <c r="H132">
        <v>2086</v>
      </c>
      <c r="I132">
        <v>1</v>
      </c>
      <c r="J132">
        <v>0</v>
      </c>
      <c r="K132">
        <v>0</v>
      </c>
      <c r="L132" t="s">
        <v>6403</v>
      </c>
      <c r="M132">
        <v>2018</v>
      </c>
      <c r="N132" t="s">
        <v>1463</v>
      </c>
      <c r="O132">
        <v>6</v>
      </c>
      <c r="P132">
        <v>1</v>
      </c>
      <c r="Q132" t="s">
        <v>15830</v>
      </c>
      <c r="R132" t="s">
        <v>7734</v>
      </c>
      <c r="S132" t="s">
        <v>7734</v>
      </c>
      <c r="T132" t="s">
        <v>20699</v>
      </c>
      <c r="U132">
        <f t="shared" si="2"/>
        <v>27321</v>
      </c>
    </row>
    <row r="133" spans="1:21" x14ac:dyDescent="0.2">
      <c r="A133" t="s">
        <v>15905</v>
      </c>
      <c r="B133" t="s">
        <v>8061</v>
      </c>
      <c r="C133">
        <v>3543042</v>
      </c>
      <c r="D133" t="s">
        <v>6821</v>
      </c>
      <c r="E133" t="s">
        <v>15477</v>
      </c>
      <c r="F133" t="s">
        <v>6402</v>
      </c>
      <c r="G133">
        <v>362</v>
      </c>
      <c r="H133">
        <v>1563</v>
      </c>
      <c r="I133">
        <v>0</v>
      </c>
      <c r="J133">
        <v>0</v>
      </c>
      <c r="K133">
        <v>0</v>
      </c>
      <c r="L133" t="s">
        <v>6409</v>
      </c>
      <c r="M133">
        <v>2018</v>
      </c>
      <c r="N133" t="s">
        <v>1463</v>
      </c>
      <c r="O133">
        <v>7</v>
      </c>
      <c r="P133">
        <v>1</v>
      </c>
      <c r="Q133" t="s">
        <v>15830</v>
      </c>
      <c r="R133" t="s">
        <v>7734</v>
      </c>
      <c r="S133" t="s">
        <v>7734</v>
      </c>
      <c r="T133" t="s">
        <v>20700</v>
      </c>
      <c r="U133">
        <f t="shared" si="2"/>
        <v>27321</v>
      </c>
    </row>
    <row r="134" spans="1:21" x14ac:dyDescent="0.2">
      <c r="A134" t="s">
        <v>15905</v>
      </c>
      <c r="B134" t="s">
        <v>8061</v>
      </c>
      <c r="C134">
        <v>3543042</v>
      </c>
      <c r="D134" t="s">
        <v>6722</v>
      </c>
      <c r="E134" t="s">
        <v>7616</v>
      </c>
      <c r="F134" t="s">
        <v>6402</v>
      </c>
      <c r="G134">
        <v>358</v>
      </c>
      <c r="H134">
        <v>1563</v>
      </c>
      <c r="I134">
        <v>0</v>
      </c>
      <c r="J134">
        <v>1</v>
      </c>
      <c r="K134">
        <v>0</v>
      </c>
      <c r="L134" t="s">
        <v>6403</v>
      </c>
      <c r="M134">
        <v>2018</v>
      </c>
      <c r="N134" t="s">
        <v>1463</v>
      </c>
      <c r="O134">
        <v>7</v>
      </c>
      <c r="P134">
        <v>1</v>
      </c>
      <c r="Q134" t="s">
        <v>15830</v>
      </c>
      <c r="R134" t="s">
        <v>7734</v>
      </c>
      <c r="S134" t="s">
        <v>7734</v>
      </c>
      <c r="T134" t="s">
        <v>1719</v>
      </c>
      <c r="U134">
        <f t="shared" si="2"/>
        <v>27321</v>
      </c>
    </row>
    <row r="135" spans="1:21" x14ac:dyDescent="0.2">
      <c r="A135" t="s">
        <v>15905</v>
      </c>
      <c r="B135" t="s">
        <v>8061</v>
      </c>
      <c r="C135">
        <v>3543042</v>
      </c>
      <c r="D135" t="s">
        <v>6434</v>
      </c>
      <c r="E135" t="s">
        <v>15906</v>
      </c>
      <c r="F135" t="s">
        <v>6402</v>
      </c>
      <c r="G135">
        <v>67</v>
      </c>
      <c r="H135">
        <v>1563</v>
      </c>
      <c r="I135">
        <v>0</v>
      </c>
      <c r="J135">
        <v>0</v>
      </c>
      <c r="K135">
        <v>0</v>
      </c>
      <c r="L135" t="s">
        <v>6403</v>
      </c>
      <c r="M135">
        <v>2018</v>
      </c>
      <c r="N135" t="s">
        <v>1463</v>
      </c>
      <c r="O135">
        <v>7</v>
      </c>
      <c r="P135">
        <v>1</v>
      </c>
      <c r="Q135" t="s">
        <v>15830</v>
      </c>
      <c r="R135" t="s">
        <v>7734</v>
      </c>
      <c r="S135" t="s">
        <v>7734</v>
      </c>
      <c r="T135" t="s">
        <v>20701</v>
      </c>
      <c r="U135">
        <f t="shared" si="2"/>
        <v>27321</v>
      </c>
    </row>
    <row r="136" spans="1:21" x14ac:dyDescent="0.2">
      <c r="A136" t="s">
        <v>15905</v>
      </c>
      <c r="B136" t="s">
        <v>8061</v>
      </c>
      <c r="C136">
        <v>3543042</v>
      </c>
      <c r="D136" t="s">
        <v>6857</v>
      </c>
      <c r="E136" t="s">
        <v>12188</v>
      </c>
      <c r="F136" t="s">
        <v>6402</v>
      </c>
      <c r="G136">
        <v>776</v>
      </c>
      <c r="H136">
        <v>1563</v>
      </c>
      <c r="I136">
        <v>0</v>
      </c>
      <c r="J136">
        <v>0</v>
      </c>
      <c r="K136">
        <v>0</v>
      </c>
      <c r="L136" t="s">
        <v>6403</v>
      </c>
      <c r="M136">
        <v>2018</v>
      </c>
      <c r="N136" t="s">
        <v>1463</v>
      </c>
      <c r="O136">
        <v>7</v>
      </c>
      <c r="P136">
        <v>1</v>
      </c>
      <c r="Q136" t="s">
        <v>15830</v>
      </c>
      <c r="R136" t="s">
        <v>7734</v>
      </c>
      <c r="S136" t="s">
        <v>7734</v>
      </c>
      <c r="T136" t="s">
        <v>20702</v>
      </c>
      <c r="U136">
        <f t="shared" si="2"/>
        <v>27321</v>
      </c>
    </row>
    <row r="137" spans="1:21" x14ac:dyDescent="0.2">
      <c r="A137" t="s">
        <v>15907</v>
      </c>
      <c r="B137" t="s">
        <v>8061</v>
      </c>
      <c r="C137">
        <v>3543042</v>
      </c>
      <c r="D137" t="s">
        <v>6990</v>
      </c>
      <c r="E137" t="s">
        <v>11121</v>
      </c>
      <c r="F137" t="s">
        <v>6402</v>
      </c>
      <c r="G137">
        <v>500</v>
      </c>
      <c r="H137">
        <v>3242</v>
      </c>
      <c r="I137">
        <v>0</v>
      </c>
      <c r="J137">
        <v>0</v>
      </c>
      <c r="K137">
        <v>0</v>
      </c>
      <c r="L137" t="s">
        <v>6409</v>
      </c>
      <c r="M137">
        <v>2018</v>
      </c>
      <c r="N137" t="s">
        <v>1463</v>
      </c>
      <c r="O137">
        <v>8</v>
      </c>
      <c r="P137">
        <v>1</v>
      </c>
      <c r="Q137" t="s">
        <v>15830</v>
      </c>
      <c r="R137" t="s">
        <v>7734</v>
      </c>
      <c r="S137" t="s">
        <v>7734</v>
      </c>
      <c r="T137" t="s">
        <v>20703</v>
      </c>
      <c r="U137">
        <f t="shared" si="2"/>
        <v>27321</v>
      </c>
    </row>
    <row r="138" spans="1:21" x14ac:dyDescent="0.2">
      <c r="A138" t="s">
        <v>15907</v>
      </c>
      <c r="B138" t="s">
        <v>8061</v>
      </c>
      <c r="C138">
        <v>3543042</v>
      </c>
      <c r="D138" t="s">
        <v>6493</v>
      </c>
      <c r="E138" t="s">
        <v>8101</v>
      </c>
      <c r="F138" t="s">
        <v>6402</v>
      </c>
      <c r="G138">
        <v>998</v>
      </c>
      <c r="H138">
        <v>3242</v>
      </c>
      <c r="I138">
        <v>0</v>
      </c>
      <c r="J138">
        <v>1</v>
      </c>
      <c r="K138">
        <v>0</v>
      </c>
      <c r="L138" t="s">
        <v>6403</v>
      </c>
      <c r="M138">
        <v>2018</v>
      </c>
      <c r="N138" t="s">
        <v>1463</v>
      </c>
      <c r="O138">
        <v>8</v>
      </c>
      <c r="P138">
        <v>1</v>
      </c>
      <c r="Q138" t="s">
        <v>15830</v>
      </c>
      <c r="R138" t="s">
        <v>7734</v>
      </c>
      <c r="S138" t="s">
        <v>7734</v>
      </c>
      <c r="T138" t="s">
        <v>1717</v>
      </c>
      <c r="U138">
        <f t="shared" si="2"/>
        <v>27321</v>
      </c>
    </row>
    <row r="139" spans="1:21" x14ac:dyDescent="0.2">
      <c r="A139" t="s">
        <v>15907</v>
      </c>
      <c r="B139" t="s">
        <v>8061</v>
      </c>
      <c r="C139">
        <v>3543042</v>
      </c>
      <c r="D139" t="s">
        <v>6747</v>
      </c>
      <c r="E139" t="s">
        <v>6710</v>
      </c>
      <c r="F139" t="s">
        <v>6402</v>
      </c>
      <c r="G139">
        <v>755</v>
      </c>
      <c r="H139">
        <v>3242</v>
      </c>
      <c r="I139">
        <v>0</v>
      </c>
      <c r="J139">
        <v>0</v>
      </c>
      <c r="K139">
        <v>0</v>
      </c>
      <c r="L139" t="s">
        <v>6403</v>
      </c>
      <c r="M139">
        <v>2018</v>
      </c>
      <c r="N139" t="s">
        <v>1463</v>
      </c>
      <c r="O139">
        <v>8</v>
      </c>
      <c r="P139">
        <v>1</v>
      </c>
      <c r="Q139" t="s">
        <v>15830</v>
      </c>
      <c r="R139" t="s">
        <v>7734</v>
      </c>
      <c r="S139" t="s">
        <v>7734</v>
      </c>
      <c r="T139" t="s">
        <v>20704</v>
      </c>
      <c r="U139">
        <f t="shared" si="2"/>
        <v>27321</v>
      </c>
    </row>
    <row r="140" spans="1:21" x14ac:dyDescent="0.2">
      <c r="A140" t="s">
        <v>15907</v>
      </c>
      <c r="B140" t="s">
        <v>8061</v>
      </c>
      <c r="C140">
        <v>3543042</v>
      </c>
      <c r="D140" t="s">
        <v>6709</v>
      </c>
      <c r="E140" t="s">
        <v>6528</v>
      </c>
      <c r="F140" t="s">
        <v>6402</v>
      </c>
      <c r="G140">
        <v>989</v>
      </c>
      <c r="H140">
        <v>3242</v>
      </c>
      <c r="I140">
        <v>0</v>
      </c>
      <c r="J140">
        <v>0</v>
      </c>
      <c r="K140">
        <v>0</v>
      </c>
      <c r="L140" t="s">
        <v>6403</v>
      </c>
      <c r="M140">
        <v>2018</v>
      </c>
      <c r="N140" t="s">
        <v>1463</v>
      </c>
      <c r="O140">
        <v>8</v>
      </c>
      <c r="P140">
        <v>1</v>
      </c>
      <c r="Q140" t="s">
        <v>15830</v>
      </c>
      <c r="R140" t="s">
        <v>7734</v>
      </c>
      <c r="S140" t="s">
        <v>7734</v>
      </c>
      <c r="T140" t="s">
        <v>5495</v>
      </c>
      <c r="U140">
        <f t="shared" si="2"/>
        <v>27321</v>
      </c>
    </row>
    <row r="141" spans="1:21" x14ac:dyDescent="0.2">
      <c r="A141" t="s">
        <v>15908</v>
      </c>
      <c r="B141" t="s">
        <v>8061</v>
      </c>
      <c r="C141">
        <v>3543042</v>
      </c>
      <c r="D141" t="s">
        <v>8104</v>
      </c>
      <c r="E141" t="s">
        <v>8105</v>
      </c>
      <c r="F141" t="s">
        <v>6402</v>
      </c>
      <c r="G141">
        <v>0</v>
      </c>
      <c r="H141">
        <v>0</v>
      </c>
      <c r="I141">
        <v>1</v>
      </c>
      <c r="J141">
        <v>1</v>
      </c>
      <c r="K141">
        <v>1</v>
      </c>
      <c r="L141" t="s">
        <v>6403</v>
      </c>
      <c r="M141">
        <v>2018</v>
      </c>
      <c r="N141" t="s">
        <v>1463</v>
      </c>
      <c r="O141">
        <v>9</v>
      </c>
      <c r="P141">
        <v>1</v>
      </c>
      <c r="Q141" t="s">
        <v>15830</v>
      </c>
      <c r="R141" t="s">
        <v>7734</v>
      </c>
      <c r="S141" t="s">
        <v>7734</v>
      </c>
      <c r="T141" t="s">
        <v>1715</v>
      </c>
      <c r="U141">
        <f t="shared" si="2"/>
        <v>27321</v>
      </c>
    </row>
    <row r="142" spans="1:21" x14ac:dyDescent="0.2">
      <c r="A142" t="s">
        <v>15909</v>
      </c>
      <c r="B142" t="s">
        <v>8061</v>
      </c>
      <c r="C142">
        <v>3543042</v>
      </c>
      <c r="D142" t="s">
        <v>15723</v>
      </c>
      <c r="E142" t="s">
        <v>15910</v>
      </c>
      <c r="F142" t="s">
        <v>6402</v>
      </c>
      <c r="G142">
        <v>2467</v>
      </c>
      <c r="H142">
        <v>27321</v>
      </c>
      <c r="I142">
        <v>0</v>
      </c>
      <c r="J142">
        <v>0</v>
      </c>
      <c r="K142">
        <v>0</v>
      </c>
      <c r="L142" t="s">
        <v>6403</v>
      </c>
      <c r="M142">
        <v>2018</v>
      </c>
      <c r="N142" t="s">
        <v>6404</v>
      </c>
      <c r="O142">
        <v>99</v>
      </c>
      <c r="P142">
        <v>1</v>
      </c>
      <c r="Q142" t="s">
        <v>15830</v>
      </c>
      <c r="R142" t="s">
        <v>7734</v>
      </c>
      <c r="S142" t="s">
        <v>7734</v>
      </c>
      <c r="T142" t="s">
        <v>20705</v>
      </c>
      <c r="U142">
        <f t="shared" si="2"/>
        <v>27321</v>
      </c>
    </row>
    <row r="143" spans="1:21" x14ac:dyDescent="0.2">
      <c r="A143" t="s">
        <v>15909</v>
      </c>
      <c r="B143" t="s">
        <v>8061</v>
      </c>
      <c r="C143">
        <v>3543042</v>
      </c>
      <c r="D143" t="s">
        <v>6550</v>
      </c>
      <c r="E143" t="s">
        <v>10323</v>
      </c>
      <c r="F143" t="s">
        <v>6402</v>
      </c>
      <c r="G143">
        <v>24854</v>
      </c>
      <c r="H143">
        <v>27321</v>
      </c>
      <c r="I143">
        <v>1</v>
      </c>
      <c r="J143">
        <v>1</v>
      </c>
      <c r="K143">
        <v>0</v>
      </c>
      <c r="L143" t="s">
        <v>6403</v>
      </c>
      <c r="M143">
        <v>2018</v>
      </c>
      <c r="N143" t="s">
        <v>6404</v>
      </c>
      <c r="O143">
        <v>99</v>
      </c>
      <c r="P143">
        <v>1</v>
      </c>
      <c r="Q143" t="s">
        <v>15830</v>
      </c>
      <c r="R143" t="s">
        <v>7734</v>
      </c>
      <c r="S143" t="s">
        <v>7734</v>
      </c>
      <c r="T143" t="s">
        <v>20706</v>
      </c>
      <c r="U143">
        <f t="shared" si="2"/>
        <v>27321</v>
      </c>
    </row>
    <row r="144" spans="1:21" x14ac:dyDescent="0.2">
      <c r="A144" t="s">
        <v>15911</v>
      </c>
      <c r="B144" t="s">
        <v>8146</v>
      </c>
      <c r="C144">
        <v>3512005</v>
      </c>
      <c r="D144" t="s">
        <v>6575</v>
      </c>
      <c r="E144" t="s">
        <v>13009</v>
      </c>
      <c r="F144" t="s">
        <v>6402</v>
      </c>
      <c r="G144">
        <v>5594</v>
      </c>
      <c r="H144">
        <v>53972</v>
      </c>
      <c r="I144">
        <v>0</v>
      </c>
      <c r="J144">
        <v>1</v>
      </c>
      <c r="K144">
        <v>0</v>
      </c>
      <c r="L144" t="s">
        <v>6409</v>
      </c>
      <c r="M144">
        <v>2018</v>
      </c>
      <c r="N144" t="s">
        <v>1463</v>
      </c>
      <c r="O144">
        <v>1</v>
      </c>
      <c r="P144">
        <v>6</v>
      </c>
      <c r="Q144" t="s">
        <v>15830</v>
      </c>
      <c r="R144" t="s">
        <v>7734</v>
      </c>
      <c r="S144" t="s">
        <v>7734</v>
      </c>
      <c r="T144" t="s">
        <v>20707</v>
      </c>
      <c r="U144">
        <f t="shared" si="2"/>
        <v>53972</v>
      </c>
    </row>
    <row r="145" spans="1:21" x14ac:dyDescent="0.2">
      <c r="A145" t="s">
        <v>15911</v>
      </c>
      <c r="B145" t="s">
        <v>8146</v>
      </c>
      <c r="C145">
        <v>3512005</v>
      </c>
      <c r="D145" t="s">
        <v>6996</v>
      </c>
      <c r="E145" t="s">
        <v>8148</v>
      </c>
      <c r="F145" t="s">
        <v>6402</v>
      </c>
      <c r="G145">
        <v>2998</v>
      </c>
      <c r="H145">
        <v>53972</v>
      </c>
      <c r="I145">
        <v>0</v>
      </c>
      <c r="J145">
        <v>0</v>
      </c>
      <c r="K145">
        <v>0</v>
      </c>
      <c r="L145" t="s">
        <v>6409</v>
      </c>
      <c r="M145">
        <v>2018</v>
      </c>
      <c r="N145" t="s">
        <v>1463</v>
      </c>
      <c r="O145">
        <v>1</v>
      </c>
      <c r="P145">
        <v>6</v>
      </c>
      <c r="Q145" t="s">
        <v>15830</v>
      </c>
      <c r="R145" t="s">
        <v>7734</v>
      </c>
      <c r="S145" t="s">
        <v>7734</v>
      </c>
      <c r="T145" t="s">
        <v>1768</v>
      </c>
      <c r="U145">
        <f t="shared" si="2"/>
        <v>53972</v>
      </c>
    </row>
    <row r="146" spans="1:21" x14ac:dyDescent="0.2">
      <c r="A146" t="s">
        <v>15911</v>
      </c>
      <c r="B146" t="s">
        <v>8146</v>
      </c>
      <c r="C146">
        <v>3512005</v>
      </c>
      <c r="D146" t="s">
        <v>6412</v>
      </c>
      <c r="E146" t="s">
        <v>15912</v>
      </c>
      <c r="F146" t="s">
        <v>6402</v>
      </c>
      <c r="G146">
        <v>4905</v>
      </c>
      <c r="H146">
        <v>53972</v>
      </c>
      <c r="I146">
        <v>1</v>
      </c>
      <c r="J146">
        <v>1</v>
      </c>
      <c r="K146">
        <v>0</v>
      </c>
      <c r="L146" t="s">
        <v>6409</v>
      </c>
      <c r="M146">
        <v>2018</v>
      </c>
      <c r="N146" t="s">
        <v>1463</v>
      </c>
      <c r="O146">
        <v>1</v>
      </c>
      <c r="P146">
        <v>6</v>
      </c>
      <c r="Q146" t="s">
        <v>15830</v>
      </c>
      <c r="R146" t="s">
        <v>7734</v>
      </c>
      <c r="S146" t="s">
        <v>7734</v>
      </c>
      <c r="T146" t="s">
        <v>20708</v>
      </c>
      <c r="U146">
        <f t="shared" si="2"/>
        <v>53972</v>
      </c>
    </row>
    <row r="147" spans="1:21" x14ac:dyDescent="0.2">
      <c r="A147" t="s">
        <v>15911</v>
      </c>
      <c r="B147" t="s">
        <v>8146</v>
      </c>
      <c r="C147">
        <v>3512005</v>
      </c>
      <c r="D147" t="s">
        <v>7001</v>
      </c>
      <c r="E147" t="s">
        <v>8147</v>
      </c>
      <c r="F147" t="s">
        <v>6402</v>
      </c>
      <c r="G147">
        <v>3891</v>
      </c>
      <c r="H147">
        <v>53972</v>
      </c>
      <c r="I147">
        <v>0</v>
      </c>
      <c r="J147">
        <v>0</v>
      </c>
      <c r="K147">
        <v>0</v>
      </c>
      <c r="L147" t="s">
        <v>6403</v>
      </c>
      <c r="M147">
        <v>2018</v>
      </c>
      <c r="N147" t="s">
        <v>1463</v>
      </c>
      <c r="O147">
        <v>1</v>
      </c>
      <c r="P147">
        <v>6</v>
      </c>
      <c r="Q147" t="s">
        <v>15830</v>
      </c>
      <c r="R147" t="s">
        <v>7734</v>
      </c>
      <c r="S147" t="s">
        <v>7734</v>
      </c>
      <c r="T147" t="s">
        <v>1767</v>
      </c>
      <c r="U147">
        <f t="shared" si="2"/>
        <v>53972</v>
      </c>
    </row>
    <row r="148" spans="1:21" x14ac:dyDescent="0.2">
      <c r="A148" t="s">
        <v>15911</v>
      </c>
      <c r="B148" t="s">
        <v>8146</v>
      </c>
      <c r="C148">
        <v>3512005</v>
      </c>
      <c r="D148" t="s">
        <v>6440</v>
      </c>
      <c r="E148" t="s">
        <v>6520</v>
      </c>
      <c r="F148" t="s">
        <v>6402</v>
      </c>
      <c r="G148">
        <v>1096</v>
      </c>
      <c r="H148">
        <v>53972</v>
      </c>
      <c r="I148">
        <v>0</v>
      </c>
      <c r="J148">
        <v>0</v>
      </c>
      <c r="K148">
        <v>0</v>
      </c>
      <c r="L148" t="s">
        <v>6403</v>
      </c>
      <c r="M148">
        <v>2018</v>
      </c>
      <c r="N148" t="s">
        <v>1463</v>
      </c>
      <c r="O148">
        <v>1</v>
      </c>
      <c r="P148">
        <v>6</v>
      </c>
      <c r="Q148" t="s">
        <v>15830</v>
      </c>
      <c r="R148" t="s">
        <v>7734</v>
      </c>
      <c r="S148" t="s">
        <v>7734</v>
      </c>
      <c r="T148" t="s">
        <v>20709</v>
      </c>
      <c r="U148">
        <f t="shared" si="2"/>
        <v>53972</v>
      </c>
    </row>
    <row r="149" spans="1:21" x14ac:dyDescent="0.2">
      <c r="A149" t="s">
        <v>15911</v>
      </c>
      <c r="B149" t="s">
        <v>8146</v>
      </c>
      <c r="C149">
        <v>3512005</v>
      </c>
      <c r="D149" t="s">
        <v>6591</v>
      </c>
      <c r="E149" t="s">
        <v>8463</v>
      </c>
      <c r="F149" t="s">
        <v>6402</v>
      </c>
      <c r="G149">
        <v>1744</v>
      </c>
      <c r="H149">
        <v>53972</v>
      </c>
      <c r="I149">
        <v>0</v>
      </c>
      <c r="J149">
        <v>0</v>
      </c>
      <c r="K149">
        <v>0</v>
      </c>
      <c r="L149" t="s">
        <v>6403</v>
      </c>
      <c r="M149">
        <v>2018</v>
      </c>
      <c r="N149" t="s">
        <v>1463</v>
      </c>
      <c r="O149">
        <v>1</v>
      </c>
      <c r="P149">
        <v>6</v>
      </c>
      <c r="Q149" t="s">
        <v>15830</v>
      </c>
      <c r="R149" t="s">
        <v>7734</v>
      </c>
      <c r="S149" t="s">
        <v>7734</v>
      </c>
      <c r="T149" t="s">
        <v>5086</v>
      </c>
      <c r="U149">
        <f t="shared" si="2"/>
        <v>53972</v>
      </c>
    </row>
    <row r="150" spans="1:21" x14ac:dyDescent="0.2">
      <c r="A150" t="s">
        <v>15911</v>
      </c>
      <c r="B150" t="s">
        <v>8146</v>
      </c>
      <c r="C150">
        <v>3512005</v>
      </c>
      <c r="D150" t="s">
        <v>15913</v>
      </c>
      <c r="E150" t="s">
        <v>6590</v>
      </c>
      <c r="F150" t="s">
        <v>6402</v>
      </c>
      <c r="G150">
        <v>1490</v>
      </c>
      <c r="H150">
        <v>53972</v>
      </c>
      <c r="I150">
        <v>0</v>
      </c>
      <c r="J150">
        <v>0</v>
      </c>
      <c r="K150">
        <v>0</v>
      </c>
      <c r="L150" t="s">
        <v>6403</v>
      </c>
      <c r="M150">
        <v>2018</v>
      </c>
      <c r="N150" t="s">
        <v>1463</v>
      </c>
      <c r="O150">
        <v>1</v>
      </c>
      <c r="P150">
        <v>6</v>
      </c>
      <c r="Q150" t="s">
        <v>15830</v>
      </c>
      <c r="R150" t="s">
        <v>7734</v>
      </c>
      <c r="S150" t="s">
        <v>7734</v>
      </c>
      <c r="T150" t="s">
        <v>20710</v>
      </c>
      <c r="U150">
        <f t="shared" si="2"/>
        <v>53972</v>
      </c>
    </row>
    <row r="151" spans="1:21" x14ac:dyDescent="0.2">
      <c r="A151" t="s">
        <v>15911</v>
      </c>
      <c r="B151" t="s">
        <v>8146</v>
      </c>
      <c r="C151">
        <v>3512005</v>
      </c>
      <c r="D151" t="s">
        <v>6622</v>
      </c>
      <c r="E151" t="s">
        <v>6531</v>
      </c>
      <c r="F151" t="s">
        <v>6402</v>
      </c>
      <c r="G151">
        <v>1664</v>
      </c>
      <c r="H151">
        <v>53972</v>
      </c>
      <c r="I151">
        <v>1</v>
      </c>
      <c r="J151">
        <v>0</v>
      </c>
      <c r="K151">
        <v>0</v>
      </c>
      <c r="L151" t="s">
        <v>6403</v>
      </c>
      <c r="M151">
        <v>2018</v>
      </c>
      <c r="N151" t="s">
        <v>1463</v>
      </c>
      <c r="O151">
        <v>1</v>
      </c>
      <c r="P151">
        <v>6</v>
      </c>
      <c r="Q151" t="s">
        <v>15830</v>
      </c>
      <c r="R151" t="s">
        <v>7734</v>
      </c>
      <c r="S151" t="s">
        <v>7734</v>
      </c>
      <c r="T151" t="s">
        <v>20711</v>
      </c>
      <c r="U151">
        <f t="shared" si="2"/>
        <v>53972</v>
      </c>
    </row>
    <row r="152" spans="1:21" x14ac:dyDescent="0.2">
      <c r="A152" t="s">
        <v>15911</v>
      </c>
      <c r="B152" t="s">
        <v>8146</v>
      </c>
      <c r="C152">
        <v>3512005</v>
      </c>
      <c r="D152" t="s">
        <v>12818</v>
      </c>
      <c r="E152" t="s">
        <v>7134</v>
      </c>
      <c r="F152" t="s">
        <v>6402</v>
      </c>
      <c r="G152">
        <v>527</v>
      </c>
      <c r="H152">
        <v>53972</v>
      </c>
      <c r="I152">
        <v>0</v>
      </c>
      <c r="J152">
        <v>0</v>
      </c>
      <c r="K152">
        <v>0</v>
      </c>
      <c r="L152" t="s">
        <v>6403</v>
      </c>
      <c r="M152">
        <v>2018</v>
      </c>
      <c r="N152" t="s">
        <v>1463</v>
      </c>
      <c r="O152">
        <v>1</v>
      </c>
      <c r="P152">
        <v>6</v>
      </c>
      <c r="Q152" t="s">
        <v>15830</v>
      </c>
      <c r="R152" t="s">
        <v>7734</v>
      </c>
      <c r="S152" t="s">
        <v>7734</v>
      </c>
      <c r="T152" t="s">
        <v>20712</v>
      </c>
      <c r="U152">
        <f t="shared" si="2"/>
        <v>53972</v>
      </c>
    </row>
    <row r="153" spans="1:21" x14ac:dyDescent="0.2">
      <c r="A153" t="s">
        <v>15911</v>
      </c>
      <c r="B153" t="s">
        <v>8146</v>
      </c>
      <c r="C153">
        <v>3512005</v>
      </c>
      <c r="D153" t="s">
        <v>7522</v>
      </c>
      <c r="E153" t="s">
        <v>7062</v>
      </c>
      <c r="F153" t="s">
        <v>6402</v>
      </c>
      <c r="G153">
        <v>1407</v>
      </c>
      <c r="H153">
        <v>53972</v>
      </c>
      <c r="I153">
        <v>0</v>
      </c>
      <c r="J153">
        <v>0</v>
      </c>
      <c r="K153">
        <v>0</v>
      </c>
      <c r="L153" t="s">
        <v>6403</v>
      </c>
      <c r="M153">
        <v>2018</v>
      </c>
      <c r="N153" t="s">
        <v>1463</v>
      </c>
      <c r="O153">
        <v>1</v>
      </c>
      <c r="P153">
        <v>6</v>
      </c>
      <c r="Q153" t="s">
        <v>15830</v>
      </c>
      <c r="R153" t="s">
        <v>7734</v>
      </c>
      <c r="S153" t="s">
        <v>7734</v>
      </c>
      <c r="T153" t="s">
        <v>20713</v>
      </c>
      <c r="U153">
        <f t="shared" si="2"/>
        <v>53972</v>
      </c>
    </row>
    <row r="154" spans="1:21" x14ac:dyDescent="0.2">
      <c r="A154" t="s">
        <v>15911</v>
      </c>
      <c r="B154" t="s">
        <v>8146</v>
      </c>
      <c r="C154">
        <v>3512005</v>
      </c>
      <c r="D154" t="s">
        <v>6448</v>
      </c>
      <c r="E154" t="s">
        <v>6412</v>
      </c>
      <c r="F154" t="s">
        <v>6402</v>
      </c>
      <c r="G154">
        <v>4713</v>
      </c>
      <c r="H154">
        <v>53972</v>
      </c>
      <c r="I154">
        <v>0</v>
      </c>
      <c r="J154">
        <v>1</v>
      </c>
      <c r="K154">
        <v>0</v>
      </c>
      <c r="L154" t="s">
        <v>6403</v>
      </c>
      <c r="M154">
        <v>2018</v>
      </c>
      <c r="N154" t="s">
        <v>1463</v>
      </c>
      <c r="O154">
        <v>1</v>
      </c>
      <c r="P154">
        <v>6</v>
      </c>
      <c r="Q154" t="s">
        <v>15830</v>
      </c>
      <c r="R154" t="s">
        <v>7734</v>
      </c>
      <c r="S154" t="s">
        <v>7734</v>
      </c>
      <c r="T154" t="s">
        <v>1764</v>
      </c>
      <c r="U154">
        <f t="shared" si="2"/>
        <v>53972</v>
      </c>
    </row>
    <row r="155" spans="1:21" x14ac:dyDescent="0.2">
      <c r="A155" t="s">
        <v>15911</v>
      </c>
      <c r="B155" t="s">
        <v>8146</v>
      </c>
      <c r="C155">
        <v>3512005</v>
      </c>
      <c r="D155" t="s">
        <v>6548</v>
      </c>
      <c r="E155" t="s">
        <v>8151</v>
      </c>
      <c r="F155" t="s">
        <v>6402</v>
      </c>
      <c r="G155">
        <v>5498</v>
      </c>
      <c r="H155">
        <v>53972</v>
      </c>
      <c r="I155">
        <v>0</v>
      </c>
      <c r="J155">
        <v>1</v>
      </c>
      <c r="K155">
        <v>0</v>
      </c>
      <c r="L155" t="s">
        <v>6403</v>
      </c>
      <c r="M155">
        <v>2018</v>
      </c>
      <c r="N155" t="s">
        <v>1463</v>
      </c>
      <c r="O155">
        <v>1</v>
      </c>
      <c r="P155">
        <v>6</v>
      </c>
      <c r="Q155" t="s">
        <v>15830</v>
      </c>
      <c r="R155" t="s">
        <v>7734</v>
      </c>
      <c r="S155" t="s">
        <v>7734</v>
      </c>
      <c r="T155" t="s">
        <v>1765</v>
      </c>
      <c r="U155">
        <f t="shared" si="2"/>
        <v>53972</v>
      </c>
    </row>
    <row r="156" spans="1:21" x14ac:dyDescent="0.2">
      <c r="A156" t="s">
        <v>15911</v>
      </c>
      <c r="B156" t="s">
        <v>8146</v>
      </c>
      <c r="C156">
        <v>3512005</v>
      </c>
      <c r="D156" t="s">
        <v>15914</v>
      </c>
      <c r="E156" t="s">
        <v>6481</v>
      </c>
      <c r="F156" t="s">
        <v>6402</v>
      </c>
      <c r="G156">
        <v>2567</v>
      </c>
      <c r="H156">
        <v>53972</v>
      </c>
      <c r="I156">
        <v>0</v>
      </c>
      <c r="J156">
        <v>0</v>
      </c>
      <c r="K156">
        <v>0</v>
      </c>
      <c r="L156" t="s">
        <v>6403</v>
      </c>
      <c r="M156">
        <v>2018</v>
      </c>
      <c r="N156" t="s">
        <v>1463</v>
      </c>
      <c r="O156">
        <v>1</v>
      </c>
      <c r="P156">
        <v>6</v>
      </c>
      <c r="Q156" t="s">
        <v>15830</v>
      </c>
      <c r="R156" t="s">
        <v>7734</v>
      </c>
      <c r="S156" t="s">
        <v>7734</v>
      </c>
      <c r="T156" t="s">
        <v>20714</v>
      </c>
      <c r="U156">
        <f t="shared" si="2"/>
        <v>53972</v>
      </c>
    </row>
    <row r="157" spans="1:21" x14ac:dyDescent="0.2">
      <c r="A157" t="s">
        <v>15911</v>
      </c>
      <c r="B157" t="s">
        <v>8146</v>
      </c>
      <c r="C157">
        <v>3512005</v>
      </c>
      <c r="D157" t="s">
        <v>6997</v>
      </c>
      <c r="E157" t="s">
        <v>6683</v>
      </c>
      <c r="F157" t="s">
        <v>6402</v>
      </c>
      <c r="G157">
        <v>1643</v>
      </c>
      <c r="H157">
        <v>53972</v>
      </c>
      <c r="I157">
        <v>0</v>
      </c>
      <c r="J157">
        <v>0</v>
      </c>
      <c r="K157">
        <v>0</v>
      </c>
      <c r="L157" t="s">
        <v>6403</v>
      </c>
      <c r="M157">
        <v>2018</v>
      </c>
      <c r="N157" t="s">
        <v>1463</v>
      </c>
      <c r="O157">
        <v>1</v>
      </c>
      <c r="P157">
        <v>6</v>
      </c>
      <c r="Q157" t="s">
        <v>15830</v>
      </c>
      <c r="R157" t="s">
        <v>7734</v>
      </c>
      <c r="S157" t="s">
        <v>7734</v>
      </c>
      <c r="T157" t="s">
        <v>20715</v>
      </c>
      <c r="U157">
        <f t="shared" si="2"/>
        <v>53972</v>
      </c>
    </row>
    <row r="158" spans="1:21" x14ac:dyDescent="0.2">
      <c r="A158" t="s">
        <v>15911</v>
      </c>
      <c r="B158" t="s">
        <v>8146</v>
      </c>
      <c r="C158">
        <v>3512005</v>
      </c>
      <c r="D158" t="s">
        <v>15915</v>
      </c>
      <c r="E158" t="s">
        <v>7192</v>
      </c>
      <c r="F158" t="s">
        <v>6402</v>
      </c>
      <c r="G158">
        <v>2228</v>
      </c>
      <c r="H158">
        <v>53972</v>
      </c>
      <c r="I158">
        <v>0</v>
      </c>
      <c r="J158">
        <v>0</v>
      </c>
      <c r="K158">
        <v>0</v>
      </c>
      <c r="L158" t="s">
        <v>6403</v>
      </c>
      <c r="M158">
        <v>2018</v>
      </c>
      <c r="N158" t="s">
        <v>1463</v>
      </c>
      <c r="O158">
        <v>1</v>
      </c>
      <c r="P158">
        <v>6</v>
      </c>
      <c r="Q158" t="s">
        <v>15830</v>
      </c>
      <c r="R158" t="s">
        <v>7734</v>
      </c>
      <c r="S158" t="s">
        <v>7734</v>
      </c>
      <c r="T158" t="s">
        <v>20716</v>
      </c>
      <c r="U158">
        <f t="shared" si="2"/>
        <v>53972</v>
      </c>
    </row>
    <row r="159" spans="1:21" x14ac:dyDescent="0.2">
      <c r="A159" t="s">
        <v>15911</v>
      </c>
      <c r="B159" t="s">
        <v>8146</v>
      </c>
      <c r="C159">
        <v>3512005</v>
      </c>
      <c r="D159" t="s">
        <v>8149</v>
      </c>
      <c r="E159" t="s">
        <v>6528</v>
      </c>
      <c r="F159" t="s">
        <v>6402</v>
      </c>
      <c r="G159">
        <v>5839</v>
      </c>
      <c r="H159">
        <v>53972</v>
      </c>
      <c r="I159">
        <v>1</v>
      </c>
      <c r="J159">
        <v>1</v>
      </c>
      <c r="K159">
        <v>0</v>
      </c>
      <c r="L159" t="s">
        <v>6403</v>
      </c>
      <c r="M159">
        <v>2018</v>
      </c>
      <c r="N159" t="s">
        <v>1463</v>
      </c>
      <c r="O159">
        <v>1</v>
      </c>
      <c r="P159">
        <v>6</v>
      </c>
      <c r="Q159" t="s">
        <v>15830</v>
      </c>
      <c r="R159" t="s">
        <v>7734</v>
      </c>
      <c r="S159" t="s">
        <v>7734</v>
      </c>
      <c r="T159" t="s">
        <v>1766</v>
      </c>
      <c r="U159">
        <f t="shared" si="2"/>
        <v>53972</v>
      </c>
    </row>
    <row r="160" spans="1:21" x14ac:dyDescent="0.2">
      <c r="A160" t="s">
        <v>15911</v>
      </c>
      <c r="B160" t="s">
        <v>8146</v>
      </c>
      <c r="C160">
        <v>3512005</v>
      </c>
      <c r="D160" t="s">
        <v>6523</v>
      </c>
      <c r="E160" t="s">
        <v>6777</v>
      </c>
      <c r="F160" t="s">
        <v>6402</v>
      </c>
      <c r="G160">
        <v>6168</v>
      </c>
      <c r="H160">
        <v>53972</v>
      </c>
      <c r="I160">
        <v>0</v>
      </c>
      <c r="J160">
        <v>1</v>
      </c>
      <c r="K160">
        <v>0</v>
      </c>
      <c r="L160" t="s">
        <v>6403</v>
      </c>
      <c r="M160">
        <v>2018</v>
      </c>
      <c r="N160" t="s">
        <v>1463</v>
      </c>
      <c r="O160">
        <v>1</v>
      </c>
      <c r="P160">
        <v>6</v>
      </c>
      <c r="Q160" t="s">
        <v>15830</v>
      </c>
      <c r="R160" t="s">
        <v>7734</v>
      </c>
      <c r="S160" t="s">
        <v>7734</v>
      </c>
      <c r="T160" t="s">
        <v>566</v>
      </c>
      <c r="U160">
        <f t="shared" si="2"/>
        <v>53972</v>
      </c>
    </row>
    <row r="161" spans="1:21" x14ac:dyDescent="0.2">
      <c r="A161" t="s">
        <v>15916</v>
      </c>
      <c r="B161" t="s">
        <v>8146</v>
      </c>
      <c r="C161">
        <v>3512005</v>
      </c>
      <c r="D161" t="s">
        <v>15917</v>
      </c>
      <c r="E161" t="s">
        <v>6645</v>
      </c>
      <c r="F161" t="s">
        <v>6402</v>
      </c>
      <c r="G161">
        <v>867</v>
      </c>
      <c r="H161">
        <v>5964</v>
      </c>
      <c r="I161">
        <v>0</v>
      </c>
      <c r="J161">
        <v>0</v>
      </c>
      <c r="K161">
        <v>0</v>
      </c>
      <c r="L161" t="s">
        <v>6409</v>
      </c>
      <c r="M161">
        <v>2018</v>
      </c>
      <c r="N161" t="s">
        <v>1463</v>
      </c>
      <c r="O161">
        <v>2</v>
      </c>
      <c r="P161">
        <v>2</v>
      </c>
      <c r="Q161" t="s">
        <v>15830</v>
      </c>
      <c r="R161" t="s">
        <v>7734</v>
      </c>
      <c r="S161" t="s">
        <v>7734</v>
      </c>
      <c r="T161" t="s">
        <v>20717</v>
      </c>
      <c r="U161">
        <f t="shared" si="2"/>
        <v>53972</v>
      </c>
    </row>
    <row r="162" spans="1:21" x14ac:dyDescent="0.2">
      <c r="A162" t="s">
        <v>15916</v>
      </c>
      <c r="B162" t="s">
        <v>8146</v>
      </c>
      <c r="C162">
        <v>3512005</v>
      </c>
      <c r="D162" t="s">
        <v>6794</v>
      </c>
      <c r="E162" t="s">
        <v>15815</v>
      </c>
      <c r="F162" t="s">
        <v>6402</v>
      </c>
      <c r="G162">
        <v>805</v>
      </c>
      <c r="H162">
        <v>5964</v>
      </c>
      <c r="I162">
        <v>0</v>
      </c>
      <c r="J162">
        <v>0</v>
      </c>
      <c r="K162">
        <v>0</v>
      </c>
      <c r="L162" t="s">
        <v>6409</v>
      </c>
      <c r="M162">
        <v>2018</v>
      </c>
      <c r="N162" t="s">
        <v>1463</v>
      </c>
      <c r="O162">
        <v>2</v>
      </c>
      <c r="P162">
        <v>2</v>
      </c>
      <c r="Q162" t="s">
        <v>15830</v>
      </c>
      <c r="R162" t="s">
        <v>7734</v>
      </c>
      <c r="S162" t="s">
        <v>7734</v>
      </c>
      <c r="T162" t="s">
        <v>20718</v>
      </c>
      <c r="U162">
        <f t="shared" si="2"/>
        <v>53972</v>
      </c>
    </row>
    <row r="163" spans="1:21" x14ac:dyDescent="0.2">
      <c r="A163" t="s">
        <v>15916</v>
      </c>
      <c r="B163" t="s">
        <v>8146</v>
      </c>
      <c r="C163">
        <v>3512005</v>
      </c>
      <c r="D163" t="s">
        <v>6440</v>
      </c>
      <c r="E163" t="s">
        <v>7374</v>
      </c>
      <c r="F163" t="s">
        <v>6402</v>
      </c>
      <c r="G163">
        <v>1979</v>
      </c>
      <c r="H163">
        <v>5964</v>
      </c>
      <c r="I163">
        <v>1</v>
      </c>
      <c r="J163">
        <v>1</v>
      </c>
      <c r="K163">
        <v>0</v>
      </c>
      <c r="L163" t="s">
        <v>6403</v>
      </c>
      <c r="M163">
        <v>2018</v>
      </c>
      <c r="N163" t="s">
        <v>1463</v>
      </c>
      <c r="O163">
        <v>2</v>
      </c>
      <c r="P163">
        <v>2</v>
      </c>
      <c r="Q163" t="s">
        <v>15830</v>
      </c>
      <c r="R163" t="s">
        <v>7734</v>
      </c>
      <c r="S163" t="s">
        <v>7734</v>
      </c>
      <c r="T163" t="s">
        <v>1763</v>
      </c>
      <c r="U163">
        <f t="shared" si="2"/>
        <v>53972</v>
      </c>
    </row>
    <row r="164" spans="1:21" x14ac:dyDescent="0.2">
      <c r="A164" t="s">
        <v>15916</v>
      </c>
      <c r="B164" t="s">
        <v>8146</v>
      </c>
      <c r="C164">
        <v>3512005</v>
      </c>
      <c r="D164" t="s">
        <v>6564</v>
      </c>
      <c r="E164" t="s">
        <v>15709</v>
      </c>
      <c r="F164" t="s">
        <v>6402</v>
      </c>
      <c r="G164">
        <v>585</v>
      </c>
      <c r="H164">
        <v>5964</v>
      </c>
      <c r="I164">
        <v>0</v>
      </c>
      <c r="J164">
        <v>0</v>
      </c>
      <c r="K164">
        <v>0</v>
      </c>
      <c r="L164" t="s">
        <v>6403</v>
      </c>
      <c r="M164">
        <v>2018</v>
      </c>
      <c r="N164" t="s">
        <v>1463</v>
      </c>
      <c r="O164">
        <v>2</v>
      </c>
      <c r="P164">
        <v>2</v>
      </c>
      <c r="Q164" t="s">
        <v>15830</v>
      </c>
      <c r="R164" t="s">
        <v>7734</v>
      </c>
      <c r="S164" t="s">
        <v>7734</v>
      </c>
      <c r="T164" t="s">
        <v>20719</v>
      </c>
      <c r="U164">
        <f t="shared" si="2"/>
        <v>53972</v>
      </c>
    </row>
    <row r="165" spans="1:21" x14ac:dyDescent="0.2">
      <c r="A165" t="s">
        <v>15916</v>
      </c>
      <c r="B165" t="s">
        <v>8146</v>
      </c>
      <c r="C165">
        <v>3512005</v>
      </c>
      <c r="D165" t="s">
        <v>6761</v>
      </c>
      <c r="E165" t="s">
        <v>6724</v>
      </c>
      <c r="F165" t="s">
        <v>6402</v>
      </c>
      <c r="G165">
        <v>527</v>
      </c>
      <c r="H165">
        <v>5964</v>
      </c>
      <c r="I165">
        <v>0</v>
      </c>
      <c r="J165">
        <v>0</v>
      </c>
      <c r="K165">
        <v>0</v>
      </c>
      <c r="L165" t="s">
        <v>6403</v>
      </c>
      <c r="M165">
        <v>2018</v>
      </c>
      <c r="N165" t="s">
        <v>1463</v>
      </c>
      <c r="O165">
        <v>2</v>
      </c>
      <c r="P165">
        <v>2</v>
      </c>
      <c r="Q165" t="s">
        <v>15830</v>
      </c>
      <c r="R165" t="s">
        <v>7734</v>
      </c>
      <c r="S165" t="s">
        <v>7734</v>
      </c>
      <c r="T165" t="s">
        <v>20720</v>
      </c>
      <c r="U165">
        <f t="shared" si="2"/>
        <v>53972</v>
      </c>
    </row>
    <row r="166" spans="1:21" x14ac:dyDescent="0.2">
      <c r="A166" t="s">
        <v>15916</v>
      </c>
      <c r="B166" t="s">
        <v>8146</v>
      </c>
      <c r="C166">
        <v>3512005</v>
      </c>
      <c r="D166" t="s">
        <v>6809</v>
      </c>
      <c r="E166" t="s">
        <v>8153</v>
      </c>
      <c r="F166" t="s">
        <v>6402</v>
      </c>
      <c r="G166">
        <v>1201</v>
      </c>
      <c r="H166">
        <v>5964</v>
      </c>
      <c r="I166">
        <v>0</v>
      </c>
      <c r="J166">
        <v>1</v>
      </c>
      <c r="K166">
        <v>0</v>
      </c>
      <c r="L166" t="s">
        <v>6403</v>
      </c>
      <c r="M166">
        <v>2018</v>
      </c>
      <c r="N166" t="s">
        <v>1463</v>
      </c>
      <c r="O166">
        <v>2</v>
      </c>
      <c r="P166">
        <v>2</v>
      </c>
      <c r="Q166" t="s">
        <v>15830</v>
      </c>
      <c r="R166" t="s">
        <v>7734</v>
      </c>
      <c r="S166" t="s">
        <v>7734</v>
      </c>
      <c r="T166" t="s">
        <v>1770</v>
      </c>
      <c r="U166">
        <f t="shared" si="2"/>
        <v>53972</v>
      </c>
    </row>
    <row r="167" spans="1:21" x14ac:dyDescent="0.2">
      <c r="A167" t="s">
        <v>15918</v>
      </c>
      <c r="B167" t="s">
        <v>8146</v>
      </c>
      <c r="C167">
        <v>3512005</v>
      </c>
      <c r="D167" t="s">
        <v>12890</v>
      </c>
      <c r="E167" t="s">
        <v>7233</v>
      </c>
      <c r="F167" t="s">
        <v>6402</v>
      </c>
      <c r="G167">
        <v>3132</v>
      </c>
      <c r="H167">
        <v>14527</v>
      </c>
      <c r="I167">
        <v>0</v>
      </c>
      <c r="J167">
        <v>0</v>
      </c>
      <c r="K167">
        <v>0</v>
      </c>
      <c r="L167" t="s">
        <v>6403</v>
      </c>
      <c r="M167">
        <v>2018</v>
      </c>
      <c r="N167" t="s">
        <v>6404</v>
      </c>
      <c r="O167">
        <v>99</v>
      </c>
      <c r="P167">
        <v>1</v>
      </c>
      <c r="Q167" t="s">
        <v>15830</v>
      </c>
      <c r="R167" t="s">
        <v>7734</v>
      </c>
      <c r="S167" t="s">
        <v>7734</v>
      </c>
      <c r="T167" t="s">
        <v>5043</v>
      </c>
      <c r="U167">
        <f t="shared" si="2"/>
        <v>53972</v>
      </c>
    </row>
    <row r="168" spans="1:21" x14ac:dyDescent="0.2">
      <c r="A168" t="s">
        <v>15918</v>
      </c>
      <c r="B168" t="s">
        <v>8146</v>
      </c>
      <c r="C168">
        <v>3512005</v>
      </c>
      <c r="D168" t="s">
        <v>15919</v>
      </c>
      <c r="E168" t="s">
        <v>6530</v>
      </c>
      <c r="F168" t="s">
        <v>6402</v>
      </c>
      <c r="G168">
        <v>3688</v>
      </c>
      <c r="H168">
        <v>14527</v>
      </c>
      <c r="I168">
        <v>1</v>
      </c>
      <c r="J168">
        <v>0</v>
      </c>
      <c r="K168">
        <v>0</v>
      </c>
      <c r="L168" t="s">
        <v>6403</v>
      </c>
      <c r="M168">
        <v>2018</v>
      </c>
      <c r="N168" t="s">
        <v>6404</v>
      </c>
      <c r="O168">
        <v>99</v>
      </c>
      <c r="P168">
        <v>1</v>
      </c>
      <c r="Q168" t="s">
        <v>15830</v>
      </c>
      <c r="R168" t="s">
        <v>7734</v>
      </c>
      <c r="S168" t="s">
        <v>7734</v>
      </c>
      <c r="T168" t="s">
        <v>20721</v>
      </c>
      <c r="U168">
        <f t="shared" si="2"/>
        <v>53972</v>
      </c>
    </row>
    <row r="169" spans="1:21" x14ac:dyDescent="0.2">
      <c r="A169" t="s">
        <v>15918</v>
      </c>
      <c r="B169" t="s">
        <v>8146</v>
      </c>
      <c r="C169">
        <v>3512005</v>
      </c>
      <c r="D169" t="s">
        <v>9830</v>
      </c>
      <c r="E169" t="s">
        <v>7728</v>
      </c>
      <c r="F169" t="s">
        <v>6402</v>
      </c>
      <c r="G169">
        <v>2469</v>
      </c>
      <c r="H169">
        <v>14527</v>
      </c>
      <c r="I169">
        <v>0</v>
      </c>
      <c r="J169">
        <v>0</v>
      </c>
      <c r="K169">
        <v>0</v>
      </c>
      <c r="L169" t="s">
        <v>6403</v>
      </c>
      <c r="M169">
        <v>2018</v>
      </c>
      <c r="N169" t="s">
        <v>6404</v>
      </c>
      <c r="O169">
        <v>99</v>
      </c>
      <c r="P169">
        <v>1</v>
      </c>
      <c r="Q169" t="s">
        <v>15830</v>
      </c>
      <c r="R169" t="s">
        <v>7734</v>
      </c>
      <c r="S169" t="s">
        <v>7734</v>
      </c>
      <c r="T169" t="s">
        <v>20722</v>
      </c>
      <c r="U169">
        <f t="shared" si="2"/>
        <v>53972</v>
      </c>
    </row>
    <row r="170" spans="1:21" x14ac:dyDescent="0.2">
      <c r="A170" t="s">
        <v>15918</v>
      </c>
      <c r="B170" t="s">
        <v>8146</v>
      </c>
      <c r="C170">
        <v>3512005</v>
      </c>
      <c r="D170" t="s">
        <v>6954</v>
      </c>
      <c r="E170" t="s">
        <v>8155</v>
      </c>
      <c r="F170" t="s">
        <v>6402</v>
      </c>
      <c r="G170">
        <v>5238</v>
      </c>
      <c r="H170">
        <v>14527</v>
      </c>
      <c r="I170">
        <v>0</v>
      </c>
      <c r="J170">
        <v>1</v>
      </c>
      <c r="K170">
        <v>0</v>
      </c>
      <c r="L170" t="s">
        <v>6403</v>
      </c>
      <c r="M170">
        <v>2018</v>
      </c>
      <c r="N170" t="s">
        <v>6404</v>
      </c>
      <c r="O170">
        <v>99</v>
      </c>
      <c r="P170">
        <v>1</v>
      </c>
      <c r="Q170" t="s">
        <v>15830</v>
      </c>
      <c r="R170" t="s">
        <v>7734</v>
      </c>
      <c r="S170" t="s">
        <v>7734</v>
      </c>
      <c r="T170" t="s">
        <v>527</v>
      </c>
      <c r="U170">
        <f t="shared" si="2"/>
        <v>53972</v>
      </c>
    </row>
    <row r="171" spans="1:21" x14ac:dyDescent="0.2">
      <c r="A171" t="s">
        <v>15920</v>
      </c>
      <c r="B171" t="s">
        <v>8222</v>
      </c>
      <c r="C171">
        <v>3544018</v>
      </c>
      <c r="D171" t="s">
        <v>8898</v>
      </c>
      <c r="E171" t="s">
        <v>15921</v>
      </c>
      <c r="F171" t="s">
        <v>6402</v>
      </c>
      <c r="G171">
        <v>395</v>
      </c>
      <c r="H171">
        <v>1161</v>
      </c>
      <c r="I171">
        <v>0</v>
      </c>
      <c r="J171">
        <v>0</v>
      </c>
      <c r="K171">
        <v>0</v>
      </c>
      <c r="L171" t="s">
        <v>6409</v>
      </c>
      <c r="M171">
        <v>2018</v>
      </c>
      <c r="N171" t="s">
        <v>1463</v>
      </c>
      <c r="O171" t="s">
        <v>8222</v>
      </c>
      <c r="P171">
        <v>1</v>
      </c>
      <c r="Q171" t="s">
        <v>15830</v>
      </c>
      <c r="R171" t="s">
        <v>7734</v>
      </c>
      <c r="S171" t="s">
        <v>7734</v>
      </c>
      <c r="T171" t="s">
        <v>20723</v>
      </c>
      <c r="U171">
        <f t="shared" si="2"/>
        <v>14527</v>
      </c>
    </row>
    <row r="172" spans="1:21" x14ac:dyDescent="0.2">
      <c r="A172" t="s">
        <v>15920</v>
      </c>
      <c r="B172" t="s">
        <v>8222</v>
      </c>
      <c r="C172">
        <v>3544018</v>
      </c>
      <c r="D172" t="s">
        <v>6548</v>
      </c>
      <c r="E172" t="s">
        <v>7107</v>
      </c>
      <c r="F172" t="s">
        <v>6402</v>
      </c>
      <c r="G172">
        <v>766</v>
      </c>
      <c r="H172">
        <v>1161</v>
      </c>
      <c r="I172">
        <v>1</v>
      </c>
      <c r="J172">
        <v>1</v>
      </c>
      <c r="K172">
        <v>0</v>
      </c>
      <c r="L172" t="s">
        <v>6403</v>
      </c>
      <c r="M172">
        <v>2018</v>
      </c>
      <c r="N172" t="s">
        <v>1463</v>
      </c>
      <c r="O172" t="s">
        <v>8222</v>
      </c>
      <c r="P172">
        <v>1</v>
      </c>
      <c r="Q172" t="s">
        <v>15830</v>
      </c>
      <c r="R172" t="s">
        <v>7734</v>
      </c>
      <c r="S172" t="s">
        <v>7734</v>
      </c>
      <c r="T172" t="s">
        <v>4429</v>
      </c>
      <c r="U172">
        <f t="shared" si="2"/>
        <v>14527</v>
      </c>
    </row>
    <row r="173" spans="1:21" x14ac:dyDescent="0.2">
      <c r="A173" t="s">
        <v>15922</v>
      </c>
      <c r="B173" t="s">
        <v>8222</v>
      </c>
      <c r="C173">
        <v>3544018</v>
      </c>
      <c r="D173" t="s">
        <v>8246</v>
      </c>
      <c r="E173" t="s">
        <v>8247</v>
      </c>
      <c r="F173" t="s">
        <v>6402</v>
      </c>
      <c r="G173">
        <v>0</v>
      </c>
      <c r="H173">
        <v>0</v>
      </c>
      <c r="I173">
        <v>1</v>
      </c>
      <c r="J173">
        <v>1</v>
      </c>
      <c r="K173">
        <v>1</v>
      </c>
      <c r="L173" t="s">
        <v>6403</v>
      </c>
      <c r="M173">
        <v>2018</v>
      </c>
      <c r="N173" t="s">
        <v>1463</v>
      </c>
      <c r="O173" t="s">
        <v>15545</v>
      </c>
      <c r="P173">
        <v>1</v>
      </c>
      <c r="Q173" t="s">
        <v>15830</v>
      </c>
      <c r="R173" t="s">
        <v>7734</v>
      </c>
      <c r="S173" t="s">
        <v>7734</v>
      </c>
      <c r="T173" t="s">
        <v>1843</v>
      </c>
      <c r="U173">
        <f t="shared" si="2"/>
        <v>14527</v>
      </c>
    </row>
    <row r="174" spans="1:21" x14ac:dyDescent="0.2">
      <c r="A174" t="s">
        <v>15923</v>
      </c>
      <c r="B174" t="s">
        <v>8222</v>
      </c>
      <c r="C174">
        <v>3544018</v>
      </c>
      <c r="D174" t="s">
        <v>15924</v>
      </c>
      <c r="E174" t="s">
        <v>7006</v>
      </c>
      <c r="F174" t="s">
        <v>6402</v>
      </c>
      <c r="G174">
        <v>272</v>
      </c>
      <c r="H174">
        <v>1667</v>
      </c>
      <c r="I174">
        <v>0</v>
      </c>
      <c r="J174">
        <v>0</v>
      </c>
      <c r="K174">
        <v>0</v>
      </c>
      <c r="L174" t="s">
        <v>6409</v>
      </c>
      <c r="M174">
        <v>2018</v>
      </c>
      <c r="N174" t="s">
        <v>1463</v>
      </c>
      <c r="O174" t="s">
        <v>15234</v>
      </c>
      <c r="P174">
        <v>1</v>
      </c>
      <c r="Q174" t="s">
        <v>15830</v>
      </c>
      <c r="R174" t="s">
        <v>7734</v>
      </c>
      <c r="S174" t="s">
        <v>7734</v>
      </c>
      <c r="T174" t="s">
        <v>20724</v>
      </c>
      <c r="U174">
        <f t="shared" si="2"/>
        <v>14527</v>
      </c>
    </row>
    <row r="175" spans="1:21" x14ac:dyDescent="0.2">
      <c r="A175" t="s">
        <v>15923</v>
      </c>
      <c r="B175" t="s">
        <v>8222</v>
      </c>
      <c r="C175">
        <v>3544018</v>
      </c>
      <c r="D175" t="s">
        <v>6440</v>
      </c>
      <c r="E175" t="s">
        <v>15558</v>
      </c>
      <c r="F175" t="s">
        <v>6402</v>
      </c>
      <c r="G175">
        <v>399</v>
      </c>
      <c r="H175">
        <v>1667</v>
      </c>
      <c r="I175">
        <v>0</v>
      </c>
      <c r="J175">
        <v>0</v>
      </c>
      <c r="K175">
        <v>0</v>
      </c>
      <c r="L175" t="s">
        <v>6403</v>
      </c>
      <c r="M175">
        <v>2018</v>
      </c>
      <c r="N175" t="s">
        <v>1463</v>
      </c>
      <c r="O175" t="s">
        <v>15234</v>
      </c>
      <c r="P175">
        <v>1</v>
      </c>
      <c r="Q175" t="s">
        <v>15830</v>
      </c>
      <c r="R175" t="s">
        <v>7734</v>
      </c>
      <c r="S175" t="s">
        <v>7734</v>
      </c>
      <c r="T175" t="s">
        <v>20725</v>
      </c>
      <c r="U175">
        <f t="shared" si="2"/>
        <v>14527</v>
      </c>
    </row>
    <row r="176" spans="1:21" x14ac:dyDescent="0.2">
      <c r="A176" t="s">
        <v>15923</v>
      </c>
      <c r="B176" t="s">
        <v>8222</v>
      </c>
      <c r="C176">
        <v>3544018</v>
      </c>
      <c r="D176" t="s">
        <v>6857</v>
      </c>
      <c r="E176" t="s">
        <v>8244</v>
      </c>
      <c r="F176" t="s">
        <v>6402</v>
      </c>
      <c r="G176">
        <v>514</v>
      </c>
      <c r="H176">
        <v>1667</v>
      </c>
      <c r="I176">
        <v>0</v>
      </c>
      <c r="J176">
        <v>1</v>
      </c>
      <c r="K176">
        <v>0</v>
      </c>
      <c r="L176" t="s">
        <v>6403</v>
      </c>
      <c r="M176">
        <v>2018</v>
      </c>
      <c r="N176" t="s">
        <v>1463</v>
      </c>
      <c r="O176" t="s">
        <v>15234</v>
      </c>
      <c r="P176">
        <v>1</v>
      </c>
      <c r="Q176" t="s">
        <v>15830</v>
      </c>
      <c r="R176" t="s">
        <v>7734</v>
      </c>
      <c r="S176" t="s">
        <v>7734</v>
      </c>
      <c r="T176" t="s">
        <v>1845</v>
      </c>
      <c r="U176">
        <f t="shared" si="2"/>
        <v>14527</v>
      </c>
    </row>
    <row r="177" spans="1:21" x14ac:dyDescent="0.2">
      <c r="A177" t="s">
        <v>15923</v>
      </c>
      <c r="B177" t="s">
        <v>8222</v>
      </c>
      <c r="C177">
        <v>3544018</v>
      </c>
      <c r="D177" t="s">
        <v>6423</v>
      </c>
      <c r="E177" t="s">
        <v>6887</v>
      </c>
      <c r="F177" t="s">
        <v>6402</v>
      </c>
      <c r="G177">
        <v>482</v>
      </c>
      <c r="H177">
        <v>1667</v>
      </c>
      <c r="I177">
        <v>0</v>
      </c>
      <c r="J177">
        <v>0</v>
      </c>
      <c r="K177">
        <v>0</v>
      </c>
      <c r="L177" t="s">
        <v>6403</v>
      </c>
      <c r="M177">
        <v>2018</v>
      </c>
      <c r="N177" t="s">
        <v>1463</v>
      </c>
      <c r="O177" t="s">
        <v>15234</v>
      </c>
      <c r="P177">
        <v>1</v>
      </c>
      <c r="Q177" t="s">
        <v>15830</v>
      </c>
      <c r="R177" t="s">
        <v>7734</v>
      </c>
      <c r="S177" t="s">
        <v>7734</v>
      </c>
      <c r="T177" t="s">
        <v>20726</v>
      </c>
      <c r="U177">
        <f t="shared" si="2"/>
        <v>14527</v>
      </c>
    </row>
    <row r="178" spans="1:21" x14ac:dyDescent="0.2">
      <c r="A178" t="s">
        <v>15925</v>
      </c>
      <c r="B178" t="s">
        <v>8222</v>
      </c>
      <c r="C178">
        <v>3544018</v>
      </c>
      <c r="D178" t="s">
        <v>6622</v>
      </c>
      <c r="E178" t="s">
        <v>15926</v>
      </c>
      <c r="F178" t="s">
        <v>6402</v>
      </c>
      <c r="G178">
        <v>696</v>
      </c>
      <c r="H178">
        <v>1902</v>
      </c>
      <c r="I178">
        <v>0</v>
      </c>
      <c r="J178">
        <v>0</v>
      </c>
      <c r="K178">
        <v>0</v>
      </c>
      <c r="L178" t="s">
        <v>6403</v>
      </c>
      <c r="M178">
        <v>2018</v>
      </c>
      <c r="N178" t="s">
        <v>1463</v>
      </c>
      <c r="O178" t="s">
        <v>15927</v>
      </c>
      <c r="P178">
        <v>1</v>
      </c>
      <c r="Q178" t="s">
        <v>15830</v>
      </c>
      <c r="R178" t="s">
        <v>7734</v>
      </c>
      <c r="S178" t="s">
        <v>7734</v>
      </c>
      <c r="T178" t="s">
        <v>20727</v>
      </c>
      <c r="U178">
        <f t="shared" si="2"/>
        <v>14527</v>
      </c>
    </row>
    <row r="179" spans="1:21" x14ac:dyDescent="0.2">
      <c r="A179" t="s">
        <v>15925</v>
      </c>
      <c r="B179" t="s">
        <v>8222</v>
      </c>
      <c r="C179">
        <v>3544018</v>
      </c>
      <c r="D179" t="s">
        <v>6411</v>
      </c>
      <c r="E179" t="s">
        <v>8227</v>
      </c>
      <c r="F179" t="s">
        <v>6402</v>
      </c>
      <c r="G179">
        <v>1206</v>
      </c>
      <c r="H179">
        <v>1902</v>
      </c>
      <c r="I179">
        <v>1</v>
      </c>
      <c r="J179">
        <v>1</v>
      </c>
      <c r="K179">
        <v>0</v>
      </c>
      <c r="L179" t="s">
        <v>6403</v>
      </c>
      <c r="M179">
        <v>2018</v>
      </c>
      <c r="N179" t="s">
        <v>1463</v>
      </c>
      <c r="O179" t="s">
        <v>15927</v>
      </c>
      <c r="P179">
        <v>1</v>
      </c>
      <c r="Q179" t="s">
        <v>15830</v>
      </c>
      <c r="R179" t="s">
        <v>7734</v>
      </c>
      <c r="S179" t="s">
        <v>7734</v>
      </c>
      <c r="T179" t="s">
        <v>1855</v>
      </c>
      <c r="U179">
        <f t="shared" si="2"/>
        <v>14527</v>
      </c>
    </row>
    <row r="180" spans="1:21" x14ac:dyDescent="0.2">
      <c r="A180" t="s">
        <v>15928</v>
      </c>
      <c r="B180" t="s">
        <v>8222</v>
      </c>
      <c r="C180">
        <v>3544018</v>
      </c>
      <c r="D180" t="s">
        <v>6681</v>
      </c>
      <c r="E180" t="s">
        <v>6835</v>
      </c>
      <c r="F180" t="s">
        <v>6402</v>
      </c>
      <c r="G180">
        <v>0</v>
      </c>
      <c r="H180">
        <v>0</v>
      </c>
      <c r="I180">
        <v>1</v>
      </c>
      <c r="J180">
        <v>1</v>
      </c>
      <c r="K180">
        <v>1</v>
      </c>
      <c r="L180" t="s">
        <v>6409</v>
      </c>
      <c r="M180">
        <v>2018</v>
      </c>
      <c r="N180" t="s">
        <v>1463</v>
      </c>
      <c r="O180" t="s">
        <v>8521</v>
      </c>
      <c r="P180">
        <v>1</v>
      </c>
      <c r="Q180" t="s">
        <v>15830</v>
      </c>
      <c r="R180" t="s">
        <v>7734</v>
      </c>
      <c r="S180" t="s">
        <v>7734</v>
      </c>
      <c r="T180" t="s">
        <v>20728</v>
      </c>
      <c r="U180">
        <f t="shared" si="2"/>
        <v>14527</v>
      </c>
    </row>
    <row r="181" spans="1:21" x14ac:dyDescent="0.2">
      <c r="A181" t="s">
        <v>15929</v>
      </c>
      <c r="B181" t="s">
        <v>8222</v>
      </c>
      <c r="C181">
        <v>3544018</v>
      </c>
      <c r="D181" t="s">
        <v>6713</v>
      </c>
      <c r="E181" t="s">
        <v>6452</v>
      </c>
      <c r="F181" t="s">
        <v>6402</v>
      </c>
      <c r="G181">
        <v>4195</v>
      </c>
      <c r="H181">
        <v>14527</v>
      </c>
      <c r="I181">
        <v>1</v>
      </c>
      <c r="J181">
        <v>1</v>
      </c>
      <c r="K181">
        <v>0</v>
      </c>
      <c r="L181" t="s">
        <v>6403</v>
      </c>
      <c r="M181">
        <v>2018</v>
      </c>
      <c r="N181" t="s">
        <v>1850</v>
      </c>
      <c r="O181">
        <v>99</v>
      </c>
      <c r="P181">
        <v>3</v>
      </c>
      <c r="Q181" t="s">
        <v>15830</v>
      </c>
      <c r="R181" t="s">
        <v>7734</v>
      </c>
      <c r="S181" t="s">
        <v>7734</v>
      </c>
      <c r="T181" t="s">
        <v>1854</v>
      </c>
      <c r="U181">
        <f t="shared" si="2"/>
        <v>14527</v>
      </c>
    </row>
    <row r="182" spans="1:21" x14ac:dyDescent="0.2">
      <c r="A182" t="s">
        <v>15929</v>
      </c>
      <c r="B182" t="s">
        <v>8222</v>
      </c>
      <c r="C182">
        <v>3544018</v>
      </c>
      <c r="D182" t="s">
        <v>7055</v>
      </c>
      <c r="E182" t="s">
        <v>8238</v>
      </c>
      <c r="F182" t="s">
        <v>6402</v>
      </c>
      <c r="G182">
        <v>1749</v>
      </c>
      <c r="H182">
        <v>14527</v>
      </c>
      <c r="I182">
        <v>0</v>
      </c>
      <c r="J182">
        <v>0</v>
      </c>
      <c r="K182">
        <v>0</v>
      </c>
      <c r="L182" t="s">
        <v>6403</v>
      </c>
      <c r="M182">
        <v>2018</v>
      </c>
      <c r="N182" t="s">
        <v>1850</v>
      </c>
      <c r="O182">
        <v>99</v>
      </c>
      <c r="P182">
        <v>3</v>
      </c>
      <c r="Q182" t="s">
        <v>15830</v>
      </c>
      <c r="R182" t="s">
        <v>7734</v>
      </c>
      <c r="S182" t="s">
        <v>7734</v>
      </c>
      <c r="T182" t="s">
        <v>1862</v>
      </c>
      <c r="U182">
        <f t="shared" si="2"/>
        <v>14527</v>
      </c>
    </row>
    <row r="183" spans="1:21" x14ac:dyDescent="0.2">
      <c r="A183" t="s">
        <v>15929</v>
      </c>
      <c r="B183" t="s">
        <v>8222</v>
      </c>
      <c r="C183">
        <v>3544018</v>
      </c>
      <c r="D183" t="s">
        <v>7055</v>
      </c>
      <c r="E183" t="s">
        <v>8223</v>
      </c>
      <c r="F183" t="s">
        <v>6402</v>
      </c>
      <c r="G183">
        <v>4258</v>
      </c>
      <c r="H183">
        <v>14527</v>
      </c>
      <c r="I183">
        <v>1</v>
      </c>
      <c r="J183">
        <v>1</v>
      </c>
      <c r="K183">
        <v>0</v>
      </c>
      <c r="L183" t="s">
        <v>6403</v>
      </c>
      <c r="M183">
        <v>2018</v>
      </c>
      <c r="N183" t="s">
        <v>1850</v>
      </c>
      <c r="O183">
        <v>99</v>
      </c>
      <c r="P183">
        <v>3</v>
      </c>
      <c r="Q183" t="s">
        <v>15830</v>
      </c>
      <c r="R183" t="s">
        <v>7734</v>
      </c>
      <c r="S183" t="s">
        <v>7734</v>
      </c>
      <c r="T183" t="s">
        <v>541</v>
      </c>
      <c r="U183">
        <f t="shared" si="2"/>
        <v>14527</v>
      </c>
    </row>
    <row r="184" spans="1:21" x14ac:dyDescent="0.2">
      <c r="A184" t="s">
        <v>15929</v>
      </c>
      <c r="B184" t="s">
        <v>8222</v>
      </c>
      <c r="C184">
        <v>3544018</v>
      </c>
      <c r="D184" t="s">
        <v>6851</v>
      </c>
      <c r="E184" t="s">
        <v>6544</v>
      </c>
      <c r="F184" t="s">
        <v>6402</v>
      </c>
      <c r="G184">
        <v>4325</v>
      </c>
      <c r="H184">
        <v>14527</v>
      </c>
      <c r="I184">
        <v>1</v>
      </c>
      <c r="J184">
        <v>1</v>
      </c>
      <c r="K184">
        <v>0</v>
      </c>
      <c r="L184" t="s">
        <v>6403</v>
      </c>
      <c r="M184">
        <v>2018</v>
      </c>
      <c r="N184" t="s">
        <v>1850</v>
      </c>
      <c r="O184">
        <v>99</v>
      </c>
      <c r="P184">
        <v>3</v>
      </c>
      <c r="Q184" t="s">
        <v>15830</v>
      </c>
      <c r="R184" t="s">
        <v>7734</v>
      </c>
      <c r="S184" t="s">
        <v>7734</v>
      </c>
      <c r="T184" t="s">
        <v>1852</v>
      </c>
      <c r="U184">
        <f t="shared" si="2"/>
        <v>14527</v>
      </c>
    </row>
    <row r="185" spans="1:21" x14ac:dyDescent="0.2">
      <c r="A185" t="s">
        <v>15930</v>
      </c>
      <c r="B185" t="s">
        <v>8222</v>
      </c>
      <c r="C185">
        <v>3544018</v>
      </c>
      <c r="D185" t="s">
        <v>15931</v>
      </c>
      <c r="E185" t="s">
        <v>15932</v>
      </c>
      <c r="F185" t="s">
        <v>6402</v>
      </c>
      <c r="G185">
        <v>1417</v>
      </c>
      <c r="H185">
        <v>5874</v>
      </c>
      <c r="I185">
        <v>0</v>
      </c>
      <c r="J185">
        <v>0</v>
      </c>
      <c r="K185">
        <v>0</v>
      </c>
      <c r="L185" t="s">
        <v>6409</v>
      </c>
      <c r="M185">
        <v>2018</v>
      </c>
      <c r="N185" t="s">
        <v>6404</v>
      </c>
      <c r="O185">
        <v>99</v>
      </c>
      <c r="P185">
        <v>1</v>
      </c>
      <c r="Q185" t="s">
        <v>15830</v>
      </c>
      <c r="R185" t="s">
        <v>7734</v>
      </c>
      <c r="S185" t="s">
        <v>7734</v>
      </c>
      <c r="T185" t="s">
        <v>20729</v>
      </c>
      <c r="U185">
        <f t="shared" si="2"/>
        <v>14527</v>
      </c>
    </row>
    <row r="186" spans="1:21" x14ac:dyDescent="0.2">
      <c r="A186" t="s">
        <v>15930</v>
      </c>
      <c r="B186" t="s">
        <v>8222</v>
      </c>
      <c r="C186">
        <v>3544018</v>
      </c>
      <c r="D186" t="s">
        <v>9642</v>
      </c>
      <c r="E186" t="s">
        <v>6544</v>
      </c>
      <c r="F186" t="s">
        <v>6402</v>
      </c>
      <c r="G186">
        <v>4457</v>
      </c>
      <c r="H186">
        <v>5874</v>
      </c>
      <c r="I186">
        <v>1</v>
      </c>
      <c r="J186">
        <v>1</v>
      </c>
      <c r="K186">
        <v>0</v>
      </c>
      <c r="L186" t="s">
        <v>6403</v>
      </c>
      <c r="M186">
        <v>2018</v>
      </c>
      <c r="N186" t="s">
        <v>6404</v>
      </c>
      <c r="O186">
        <v>99</v>
      </c>
      <c r="P186">
        <v>1</v>
      </c>
      <c r="Q186" t="s">
        <v>15830</v>
      </c>
      <c r="R186" t="s">
        <v>7734</v>
      </c>
      <c r="S186" t="s">
        <v>7734</v>
      </c>
      <c r="T186" t="s">
        <v>20730</v>
      </c>
      <c r="U186">
        <f t="shared" si="2"/>
        <v>14527</v>
      </c>
    </row>
    <row r="187" spans="1:21" x14ac:dyDescent="0.2">
      <c r="A187" t="s">
        <v>15933</v>
      </c>
      <c r="B187" t="s">
        <v>8253</v>
      </c>
      <c r="C187">
        <v>3543014</v>
      </c>
      <c r="D187" t="s">
        <v>10152</v>
      </c>
      <c r="E187" t="s">
        <v>8269</v>
      </c>
      <c r="F187" t="s">
        <v>6402</v>
      </c>
      <c r="G187">
        <v>69</v>
      </c>
      <c r="H187">
        <v>1476</v>
      </c>
      <c r="I187">
        <v>0</v>
      </c>
      <c r="J187">
        <v>0</v>
      </c>
      <c r="K187">
        <v>0</v>
      </c>
      <c r="L187" t="s">
        <v>6403</v>
      </c>
      <c r="M187">
        <v>2018</v>
      </c>
      <c r="N187" t="s">
        <v>1463</v>
      </c>
      <c r="O187">
        <v>1</v>
      </c>
      <c r="P187">
        <v>1</v>
      </c>
      <c r="Q187" t="s">
        <v>15830</v>
      </c>
      <c r="R187" t="s">
        <v>7734</v>
      </c>
      <c r="S187" t="s">
        <v>7734</v>
      </c>
      <c r="T187" t="s">
        <v>20731</v>
      </c>
      <c r="U187">
        <f t="shared" si="2"/>
        <v>8112</v>
      </c>
    </row>
    <row r="188" spans="1:21" x14ac:dyDescent="0.2">
      <c r="A188" t="s">
        <v>15933</v>
      </c>
      <c r="B188" t="s">
        <v>8253</v>
      </c>
      <c r="C188">
        <v>3543014</v>
      </c>
      <c r="D188" t="s">
        <v>6425</v>
      </c>
      <c r="E188" t="s">
        <v>15934</v>
      </c>
      <c r="F188" t="s">
        <v>6402</v>
      </c>
      <c r="G188">
        <v>224</v>
      </c>
      <c r="H188">
        <v>1476</v>
      </c>
      <c r="I188">
        <v>0</v>
      </c>
      <c r="J188">
        <v>0</v>
      </c>
      <c r="K188">
        <v>0</v>
      </c>
      <c r="L188" t="s">
        <v>6403</v>
      </c>
      <c r="M188">
        <v>2018</v>
      </c>
      <c r="N188" t="s">
        <v>1463</v>
      </c>
      <c r="O188">
        <v>1</v>
      </c>
      <c r="P188">
        <v>1</v>
      </c>
      <c r="Q188" t="s">
        <v>15830</v>
      </c>
      <c r="R188" t="s">
        <v>7734</v>
      </c>
      <c r="S188" t="s">
        <v>7734</v>
      </c>
      <c r="T188" t="s">
        <v>20732</v>
      </c>
      <c r="U188">
        <f t="shared" si="2"/>
        <v>8112</v>
      </c>
    </row>
    <row r="189" spans="1:21" x14ac:dyDescent="0.2">
      <c r="A189" t="s">
        <v>15933</v>
      </c>
      <c r="B189" t="s">
        <v>8253</v>
      </c>
      <c r="C189">
        <v>3543014</v>
      </c>
      <c r="D189" t="s">
        <v>8263</v>
      </c>
      <c r="E189" t="s">
        <v>6418</v>
      </c>
      <c r="F189" t="s">
        <v>6402</v>
      </c>
      <c r="G189">
        <v>901</v>
      </c>
      <c r="H189">
        <v>1476</v>
      </c>
      <c r="I189">
        <v>1</v>
      </c>
      <c r="J189">
        <v>1</v>
      </c>
      <c r="K189">
        <v>0</v>
      </c>
      <c r="L189" t="s">
        <v>6403</v>
      </c>
      <c r="M189">
        <v>2018</v>
      </c>
      <c r="N189" t="s">
        <v>1463</v>
      </c>
      <c r="O189">
        <v>1</v>
      </c>
      <c r="P189">
        <v>1</v>
      </c>
      <c r="Q189" t="s">
        <v>15830</v>
      </c>
      <c r="R189" t="s">
        <v>7734</v>
      </c>
      <c r="S189" t="s">
        <v>7734</v>
      </c>
      <c r="T189" t="s">
        <v>1872</v>
      </c>
      <c r="U189">
        <f t="shared" si="2"/>
        <v>8112</v>
      </c>
    </row>
    <row r="190" spans="1:21" x14ac:dyDescent="0.2">
      <c r="A190" t="s">
        <v>15933</v>
      </c>
      <c r="B190" t="s">
        <v>8253</v>
      </c>
      <c r="C190">
        <v>3543014</v>
      </c>
      <c r="D190" t="s">
        <v>6406</v>
      </c>
      <c r="E190" t="s">
        <v>6767</v>
      </c>
      <c r="F190" t="s">
        <v>6402</v>
      </c>
      <c r="G190">
        <v>282</v>
      </c>
      <c r="H190">
        <v>1476</v>
      </c>
      <c r="I190">
        <v>0</v>
      </c>
      <c r="J190">
        <v>0</v>
      </c>
      <c r="K190">
        <v>0</v>
      </c>
      <c r="L190" t="s">
        <v>6403</v>
      </c>
      <c r="M190">
        <v>2018</v>
      </c>
      <c r="N190" t="s">
        <v>1463</v>
      </c>
      <c r="O190">
        <v>1</v>
      </c>
      <c r="P190">
        <v>1</v>
      </c>
      <c r="Q190" t="s">
        <v>15830</v>
      </c>
      <c r="R190" t="s">
        <v>7734</v>
      </c>
      <c r="S190" t="s">
        <v>7734</v>
      </c>
      <c r="T190" t="s">
        <v>20733</v>
      </c>
      <c r="U190">
        <f t="shared" si="2"/>
        <v>8112</v>
      </c>
    </row>
    <row r="191" spans="1:21" x14ac:dyDescent="0.2">
      <c r="A191" t="s">
        <v>15935</v>
      </c>
      <c r="B191" t="s">
        <v>8253</v>
      </c>
      <c r="C191">
        <v>3543014</v>
      </c>
      <c r="D191" t="s">
        <v>6722</v>
      </c>
      <c r="E191" t="s">
        <v>15936</v>
      </c>
      <c r="F191" t="s">
        <v>6402</v>
      </c>
      <c r="G191">
        <v>700</v>
      </c>
      <c r="H191">
        <v>1070</v>
      </c>
      <c r="I191">
        <v>1</v>
      </c>
      <c r="J191">
        <v>1</v>
      </c>
      <c r="K191">
        <v>0</v>
      </c>
      <c r="L191" t="s">
        <v>6403</v>
      </c>
      <c r="M191">
        <v>2018</v>
      </c>
      <c r="N191" t="s">
        <v>1463</v>
      </c>
      <c r="O191">
        <v>2</v>
      </c>
      <c r="P191">
        <v>1</v>
      </c>
      <c r="Q191" t="s">
        <v>15830</v>
      </c>
      <c r="R191" t="s">
        <v>7734</v>
      </c>
      <c r="S191" t="s">
        <v>7734</v>
      </c>
      <c r="T191" t="s">
        <v>20734</v>
      </c>
      <c r="U191">
        <f t="shared" si="2"/>
        <v>8112</v>
      </c>
    </row>
    <row r="192" spans="1:21" x14ac:dyDescent="0.2">
      <c r="A192" t="s">
        <v>15935</v>
      </c>
      <c r="B192" t="s">
        <v>8253</v>
      </c>
      <c r="C192">
        <v>3543014</v>
      </c>
      <c r="D192" t="s">
        <v>6609</v>
      </c>
      <c r="E192" t="s">
        <v>6830</v>
      </c>
      <c r="F192" t="s">
        <v>6402</v>
      </c>
      <c r="G192">
        <v>370</v>
      </c>
      <c r="H192">
        <v>1070</v>
      </c>
      <c r="I192">
        <v>0</v>
      </c>
      <c r="J192">
        <v>0</v>
      </c>
      <c r="K192">
        <v>0</v>
      </c>
      <c r="L192" t="s">
        <v>6403</v>
      </c>
      <c r="M192">
        <v>2018</v>
      </c>
      <c r="N192" t="s">
        <v>1463</v>
      </c>
      <c r="O192">
        <v>2</v>
      </c>
      <c r="P192">
        <v>1</v>
      </c>
      <c r="Q192" t="s">
        <v>15830</v>
      </c>
      <c r="R192" t="s">
        <v>7734</v>
      </c>
      <c r="S192" t="s">
        <v>7734</v>
      </c>
      <c r="T192" t="s">
        <v>20735</v>
      </c>
      <c r="U192">
        <f t="shared" si="2"/>
        <v>8112</v>
      </c>
    </row>
    <row r="193" spans="1:21" x14ac:dyDescent="0.2">
      <c r="A193" t="s">
        <v>15937</v>
      </c>
      <c r="B193" t="s">
        <v>8253</v>
      </c>
      <c r="C193">
        <v>3543014</v>
      </c>
      <c r="D193" t="s">
        <v>6666</v>
      </c>
      <c r="E193" t="s">
        <v>6590</v>
      </c>
      <c r="F193" t="s">
        <v>6402</v>
      </c>
      <c r="G193">
        <v>174</v>
      </c>
      <c r="H193">
        <v>637</v>
      </c>
      <c r="I193">
        <v>0</v>
      </c>
      <c r="J193">
        <v>0</v>
      </c>
      <c r="K193">
        <v>0</v>
      </c>
      <c r="L193" t="s">
        <v>6403</v>
      </c>
      <c r="M193">
        <v>2018</v>
      </c>
      <c r="N193" t="s">
        <v>1463</v>
      </c>
      <c r="O193">
        <v>3</v>
      </c>
      <c r="P193">
        <v>1</v>
      </c>
      <c r="Q193" t="s">
        <v>15830</v>
      </c>
      <c r="R193" t="s">
        <v>7734</v>
      </c>
      <c r="S193" t="s">
        <v>7734</v>
      </c>
      <c r="T193" t="s">
        <v>20736</v>
      </c>
      <c r="U193">
        <f t="shared" si="2"/>
        <v>8112</v>
      </c>
    </row>
    <row r="194" spans="1:21" x14ac:dyDescent="0.2">
      <c r="A194" t="s">
        <v>15937</v>
      </c>
      <c r="B194" t="s">
        <v>8253</v>
      </c>
      <c r="C194">
        <v>3543014</v>
      </c>
      <c r="D194" t="s">
        <v>6941</v>
      </c>
      <c r="E194" t="s">
        <v>10284</v>
      </c>
      <c r="F194" t="s">
        <v>6402</v>
      </c>
      <c r="G194">
        <v>38</v>
      </c>
      <c r="H194">
        <v>637</v>
      </c>
      <c r="I194">
        <v>0</v>
      </c>
      <c r="J194">
        <v>0</v>
      </c>
      <c r="K194">
        <v>0</v>
      </c>
      <c r="L194" t="s">
        <v>6403</v>
      </c>
      <c r="M194">
        <v>2018</v>
      </c>
      <c r="N194" t="s">
        <v>1463</v>
      </c>
      <c r="O194">
        <v>3</v>
      </c>
      <c r="P194">
        <v>1</v>
      </c>
      <c r="Q194" t="s">
        <v>15830</v>
      </c>
      <c r="R194" t="s">
        <v>7734</v>
      </c>
      <c r="S194" t="s">
        <v>7734</v>
      </c>
      <c r="T194" t="s">
        <v>20737</v>
      </c>
      <c r="U194">
        <f t="shared" ref="U194:U257" si="3">_xlfn.MAXIFS($H$2:$H$6695, $C$2:$C$6695,C194)</f>
        <v>8112</v>
      </c>
    </row>
    <row r="195" spans="1:21" x14ac:dyDescent="0.2">
      <c r="A195" t="s">
        <v>15937</v>
      </c>
      <c r="B195" t="s">
        <v>8253</v>
      </c>
      <c r="C195">
        <v>3543014</v>
      </c>
      <c r="D195" t="s">
        <v>6722</v>
      </c>
      <c r="E195" t="s">
        <v>8278</v>
      </c>
      <c r="F195" t="s">
        <v>6402</v>
      </c>
      <c r="G195">
        <v>410</v>
      </c>
      <c r="H195">
        <v>637</v>
      </c>
      <c r="I195">
        <v>1</v>
      </c>
      <c r="J195">
        <v>1</v>
      </c>
      <c r="K195">
        <v>0</v>
      </c>
      <c r="L195" t="s">
        <v>6403</v>
      </c>
      <c r="M195">
        <v>2018</v>
      </c>
      <c r="N195" t="s">
        <v>1463</v>
      </c>
      <c r="O195">
        <v>3</v>
      </c>
      <c r="P195">
        <v>1</v>
      </c>
      <c r="Q195" t="s">
        <v>15830</v>
      </c>
      <c r="R195" t="s">
        <v>7734</v>
      </c>
      <c r="S195" t="s">
        <v>7734</v>
      </c>
      <c r="T195" t="s">
        <v>20738</v>
      </c>
      <c r="U195">
        <f t="shared" si="3"/>
        <v>8112</v>
      </c>
    </row>
    <row r="196" spans="1:21" x14ac:dyDescent="0.2">
      <c r="A196" t="s">
        <v>15937</v>
      </c>
      <c r="B196" t="s">
        <v>8253</v>
      </c>
      <c r="C196">
        <v>3543014</v>
      </c>
      <c r="D196" t="s">
        <v>9584</v>
      </c>
      <c r="E196" t="s">
        <v>11046</v>
      </c>
      <c r="F196" t="s">
        <v>6402</v>
      </c>
      <c r="G196">
        <v>15</v>
      </c>
      <c r="H196">
        <v>637</v>
      </c>
      <c r="I196">
        <v>0</v>
      </c>
      <c r="J196">
        <v>0</v>
      </c>
      <c r="K196">
        <v>0</v>
      </c>
      <c r="L196" t="s">
        <v>6403</v>
      </c>
      <c r="M196">
        <v>2018</v>
      </c>
      <c r="N196" t="s">
        <v>1463</v>
      </c>
      <c r="O196">
        <v>3</v>
      </c>
      <c r="P196">
        <v>1</v>
      </c>
      <c r="Q196" t="s">
        <v>15830</v>
      </c>
      <c r="R196" t="s">
        <v>7734</v>
      </c>
      <c r="S196" t="s">
        <v>7734</v>
      </c>
      <c r="T196" t="s">
        <v>20739</v>
      </c>
      <c r="U196">
        <f t="shared" si="3"/>
        <v>8112</v>
      </c>
    </row>
    <row r="197" spans="1:21" x14ac:dyDescent="0.2">
      <c r="A197" t="s">
        <v>15938</v>
      </c>
      <c r="B197" t="s">
        <v>8253</v>
      </c>
      <c r="C197">
        <v>3543014</v>
      </c>
      <c r="D197" t="s">
        <v>6605</v>
      </c>
      <c r="E197" t="s">
        <v>7216</v>
      </c>
      <c r="F197" t="s">
        <v>6402</v>
      </c>
      <c r="G197">
        <v>311</v>
      </c>
      <c r="H197">
        <v>1288</v>
      </c>
      <c r="I197">
        <v>0</v>
      </c>
      <c r="J197">
        <v>0</v>
      </c>
      <c r="K197">
        <v>0</v>
      </c>
      <c r="L197" t="s">
        <v>6403</v>
      </c>
      <c r="M197">
        <v>2018</v>
      </c>
      <c r="N197" t="s">
        <v>1463</v>
      </c>
      <c r="O197">
        <v>4</v>
      </c>
      <c r="P197">
        <v>1</v>
      </c>
      <c r="Q197" t="s">
        <v>15830</v>
      </c>
      <c r="R197" t="s">
        <v>7734</v>
      </c>
      <c r="S197" t="s">
        <v>7734</v>
      </c>
      <c r="T197" t="s">
        <v>20740</v>
      </c>
      <c r="U197">
        <f t="shared" si="3"/>
        <v>8112</v>
      </c>
    </row>
    <row r="198" spans="1:21" x14ac:dyDescent="0.2">
      <c r="A198" t="s">
        <v>15938</v>
      </c>
      <c r="B198" t="s">
        <v>8253</v>
      </c>
      <c r="C198">
        <v>3543014</v>
      </c>
      <c r="D198" t="s">
        <v>6503</v>
      </c>
      <c r="E198" t="s">
        <v>7389</v>
      </c>
      <c r="F198" t="s">
        <v>6402</v>
      </c>
      <c r="G198">
        <v>523</v>
      </c>
      <c r="H198">
        <v>1288</v>
      </c>
      <c r="I198">
        <v>1</v>
      </c>
      <c r="J198">
        <v>1</v>
      </c>
      <c r="K198">
        <v>0</v>
      </c>
      <c r="L198" t="s">
        <v>6403</v>
      </c>
      <c r="M198">
        <v>2018</v>
      </c>
      <c r="N198" t="s">
        <v>1463</v>
      </c>
      <c r="O198">
        <v>4</v>
      </c>
      <c r="P198">
        <v>1</v>
      </c>
      <c r="Q198" t="s">
        <v>15830</v>
      </c>
      <c r="R198" t="s">
        <v>7734</v>
      </c>
      <c r="S198" t="s">
        <v>7734</v>
      </c>
      <c r="T198" t="s">
        <v>20741</v>
      </c>
      <c r="U198">
        <f t="shared" si="3"/>
        <v>8112</v>
      </c>
    </row>
    <row r="199" spans="1:21" x14ac:dyDescent="0.2">
      <c r="A199" t="s">
        <v>15938</v>
      </c>
      <c r="B199" t="s">
        <v>8253</v>
      </c>
      <c r="C199">
        <v>3543014</v>
      </c>
      <c r="D199" t="s">
        <v>7055</v>
      </c>
      <c r="E199" t="s">
        <v>7551</v>
      </c>
      <c r="F199" t="s">
        <v>6402</v>
      </c>
      <c r="G199">
        <v>454</v>
      </c>
      <c r="H199">
        <v>1288</v>
      </c>
      <c r="I199">
        <v>0</v>
      </c>
      <c r="J199">
        <v>0</v>
      </c>
      <c r="K199">
        <v>0</v>
      </c>
      <c r="L199" t="s">
        <v>6403</v>
      </c>
      <c r="M199">
        <v>2018</v>
      </c>
      <c r="N199" t="s">
        <v>1463</v>
      </c>
      <c r="O199">
        <v>4</v>
      </c>
      <c r="P199">
        <v>1</v>
      </c>
      <c r="Q199" t="s">
        <v>15830</v>
      </c>
      <c r="R199" t="s">
        <v>7734</v>
      </c>
      <c r="S199" t="s">
        <v>7734</v>
      </c>
      <c r="T199" t="s">
        <v>20742</v>
      </c>
      <c r="U199">
        <f t="shared" si="3"/>
        <v>8112</v>
      </c>
    </row>
    <row r="200" spans="1:21" x14ac:dyDescent="0.2">
      <c r="A200" t="s">
        <v>15939</v>
      </c>
      <c r="B200" t="s">
        <v>8253</v>
      </c>
      <c r="C200">
        <v>3543014</v>
      </c>
      <c r="D200" t="s">
        <v>15940</v>
      </c>
      <c r="E200" t="s">
        <v>8292</v>
      </c>
      <c r="F200" t="s">
        <v>6402</v>
      </c>
      <c r="G200">
        <v>429</v>
      </c>
      <c r="H200">
        <v>1474</v>
      </c>
      <c r="I200">
        <v>0</v>
      </c>
      <c r="J200">
        <v>0</v>
      </c>
      <c r="K200">
        <v>0</v>
      </c>
      <c r="L200" t="s">
        <v>6403</v>
      </c>
      <c r="M200">
        <v>2018</v>
      </c>
      <c r="N200" t="s">
        <v>1463</v>
      </c>
      <c r="O200">
        <v>5</v>
      </c>
      <c r="P200">
        <v>1</v>
      </c>
      <c r="Q200" t="s">
        <v>15830</v>
      </c>
      <c r="R200" t="s">
        <v>7734</v>
      </c>
      <c r="S200" t="s">
        <v>7734</v>
      </c>
      <c r="T200" t="s">
        <v>20743</v>
      </c>
      <c r="U200">
        <f t="shared" si="3"/>
        <v>8112</v>
      </c>
    </row>
    <row r="201" spans="1:21" x14ac:dyDescent="0.2">
      <c r="A201" t="s">
        <v>15939</v>
      </c>
      <c r="B201" t="s">
        <v>8253</v>
      </c>
      <c r="C201">
        <v>3543014</v>
      </c>
      <c r="D201" t="s">
        <v>6738</v>
      </c>
      <c r="E201" t="s">
        <v>8293</v>
      </c>
      <c r="F201" t="s">
        <v>6402</v>
      </c>
      <c r="G201">
        <v>1045</v>
      </c>
      <c r="H201">
        <v>1474</v>
      </c>
      <c r="I201">
        <v>1</v>
      </c>
      <c r="J201">
        <v>1</v>
      </c>
      <c r="K201">
        <v>0</v>
      </c>
      <c r="L201" t="s">
        <v>6403</v>
      </c>
      <c r="M201">
        <v>2018</v>
      </c>
      <c r="N201" t="s">
        <v>1463</v>
      </c>
      <c r="O201">
        <v>5</v>
      </c>
      <c r="P201">
        <v>1</v>
      </c>
      <c r="Q201" t="s">
        <v>15830</v>
      </c>
      <c r="R201" t="s">
        <v>7734</v>
      </c>
      <c r="S201" t="s">
        <v>7734</v>
      </c>
      <c r="T201" t="s">
        <v>1867</v>
      </c>
      <c r="U201">
        <f t="shared" si="3"/>
        <v>8112</v>
      </c>
    </row>
    <row r="202" spans="1:21" x14ac:dyDescent="0.2">
      <c r="A202" t="s">
        <v>15941</v>
      </c>
      <c r="B202" t="s">
        <v>8253</v>
      </c>
      <c r="C202">
        <v>3543014</v>
      </c>
      <c r="D202" t="s">
        <v>6794</v>
      </c>
      <c r="E202" t="s">
        <v>10231</v>
      </c>
      <c r="F202" t="s">
        <v>6402</v>
      </c>
      <c r="G202">
        <v>365</v>
      </c>
      <c r="H202">
        <v>860</v>
      </c>
      <c r="I202">
        <v>0</v>
      </c>
      <c r="J202">
        <v>0</v>
      </c>
      <c r="K202">
        <v>0</v>
      </c>
      <c r="L202" t="s">
        <v>6409</v>
      </c>
      <c r="M202">
        <v>2018</v>
      </c>
      <c r="N202" t="s">
        <v>1463</v>
      </c>
      <c r="O202">
        <v>6</v>
      </c>
      <c r="P202">
        <v>1</v>
      </c>
      <c r="Q202" t="s">
        <v>15830</v>
      </c>
      <c r="R202" t="s">
        <v>7734</v>
      </c>
      <c r="S202" t="s">
        <v>7734</v>
      </c>
      <c r="T202" t="s">
        <v>20744</v>
      </c>
      <c r="U202">
        <f t="shared" si="3"/>
        <v>8112</v>
      </c>
    </row>
    <row r="203" spans="1:21" x14ac:dyDescent="0.2">
      <c r="A203" t="s">
        <v>15941</v>
      </c>
      <c r="B203" t="s">
        <v>8253</v>
      </c>
      <c r="C203">
        <v>3543014</v>
      </c>
      <c r="D203" t="s">
        <v>6411</v>
      </c>
      <c r="E203" t="s">
        <v>8295</v>
      </c>
      <c r="F203" t="s">
        <v>6402</v>
      </c>
      <c r="G203">
        <v>495</v>
      </c>
      <c r="H203">
        <v>860</v>
      </c>
      <c r="I203">
        <v>1</v>
      </c>
      <c r="J203">
        <v>1</v>
      </c>
      <c r="K203">
        <v>0</v>
      </c>
      <c r="L203" t="s">
        <v>6403</v>
      </c>
      <c r="M203">
        <v>2018</v>
      </c>
      <c r="N203" t="s">
        <v>1463</v>
      </c>
      <c r="O203">
        <v>6</v>
      </c>
      <c r="P203">
        <v>1</v>
      </c>
      <c r="Q203" t="s">
        <v>15830</v>
      </c>
      <c r="R203" t="s">
        <v>7734</v>
      </c>
      <c r="S203" t="s">
        <v>7734</v>
      </c>
      <c r="T203" t="s">
        <v>1885</v>
      </c>
      <c r="U203">
        <f t="shared" si="3"/>
        <v>8112</v>
      </c>
    </row>
    <row r="204" spans="1:21" x14ac:dyDescent="0.2">
      <c r="A204" t="s">
        <v>15942</v>
      </c>
      <c r="B204" t="s">
        <v>8253</v>
      </c>
      <c r="C204">
        <v>3543014</v>
      </c>
      <c r="D204" t="s">
        <v>6738</v>
      </c>
      <c r="E204" t="s">
        <v>15943</v>
      </c>
      <c r="F204" t="s">
        <v>6402</v>
      </c>
      <c r="G204">
        <v>765</v>
      </c>
      <c r="H204">
        <v>1347</v>
      </c>
      <c r="I204">
        <v>1</v>
      </c>
      <c r="J204">
        <v>1</v>
      </c>
      <c r="K204">
        <v>0</v>
      </c>
      <c r="L204" t="s">
        <v>6403</v>
      </c>
      <c r="M204">
        <v>2018</v>
      </c>
      <c r="N204" t="s">
        <v>1463</v>
      </c>
      <c r="O204">
        <v>7</v>
      </c>
      <c r="P204">
        <v>1</v>
      </c>
      <c r="Q204" t="s">
        <v>15830</v>
      </c>
      <c r="R204" t="s">
        <v>7734</v>
      </c>
      <c r="S204" t="s">
        <v>7734</v>
      </c>
      <c r="T204" t="s">
        <v>1865</v>
      </c>
      <c r="U204">
        <f t="shared" si="3"/>
        <v>8112</v>
      </c>
    </row>
    <row r="205" spans="1:21" x14ac:dyDescent="0.2">
      <c r="A205" t="s">
        <v>15942</v>
      </c>
      <c r="B205" t="s">
        <v>8253</v>
      </c>
      <c r="C205">
        <v>3543014</v>
      </c>
      <c r="D205" t="s">
        <v>6425</v>
      </c>
      <c r="E205" t="s">
        <v>15944</v>
      </c>
      <c r="F205" t="s">
        <v>6402</v>
      </c>
      <c r="G205">
        <v>582</v>
      </c>
      <c r="H205">
        <v>1347</v>
      </c>
      <c r="I205">
        <v>0</v>
      </c>
      <c r="J205">
        <v>0</v>
      </c>
      <c r="K205">
        <v>0</v>
      </c>
      <c r="L205" t="s">
        <v>6403</v>
      </c>
      <c r="M205">
        <v>2018</v>
      </c>
      <c r="N205" t="s">
        <v>1463</v>
      </c>
      <c r="O205">
        <v>7</v>
      </c>
      <c r="P205">
        <v>1</v>
      </c>
      <c r="Q205" t="s">
        <v>15830</v>
      </c>
      <c r="R205" t="s">
        <v>7734</v>
      </c>
      <c r="S205" t="s">
        <v>7734</v>
      </c>
      <c r="T205" t="s">
        <v>20745</v>
      </c>
      <c r="U205">
        <f t="shared" si="3"/>
        <v>8112</v>
      </c>
    </row>
    <row r="206" spans="1:21" x14ac:dyDescent="0.2">
      <c r="A206" t="s">
        <v>15945</v>
      </c>
      <c r="B206" t="s">
        <v>8253</v>
      </c>
      <c r="C206">
        <v>3543014</v>
      </c>
      <c r="D206" t="s">
        <v>15946</v>
      </c>
      <c r="E206" t="s">
        <v>8285</v>
      </c>
      <c r="F206" t="s">
        <v>6402</v>
      </c>
      <c r="G206">
        <v>1217</v>
      </c>
      <c r="H206">
        <v>8092</v>
      </c>
      <c r="I206">
        <v>0</v>
      </c>
      <c r="J206">
        <v>0</v>
      </c>
      <c r="K206">
        <v>0</v>
      </c>
      <c r="L206" t="s">
        <v>6403</v>
      </c>
      <c r="M206">
        <v>2018</v>
      </c>
      <c r="N206" t="s">
        <v>1479</v>
      </c>
      <c r="O206">
        <v>99</v>
      </c>
      <c r="P206">
        <v>1</v>
      </c>
      <c r="Q206" t="s">
        <v>15830</v>
      </c>
      <c r="R206" t="s">
        <v>7734</v>
      </c>
      <c r="S206" t="s">
        <v>7734</v>
      </c>
      <c r="T206" t="s">
        <v>20746</v>
      </c>
      <c r="U206">
        <f t="shared" si="3"/>
        <v>8112</v>
      </c>
    </row>
    <row r="207" spans="1:21" x14ac:dyDescent="0.2">
      <c r="A207" t="s">
        <v>15945</v>
      </c>
      <c r="B207" t="s">
        <v>8253</v>
      </c>
      <c r="C207">
        <v>3543014</v>
      </c>
      <c r="D207" t="s">
        <v>6463</v>
      </c>
      <c r="E207" t="s">
        <v>8258</v>
      </c>
      <c r="F207" t="s">
        <v>6402</v>
      </c>
      <c r="G207">
        <v>6875</v>
      </c>
      <c r="H207">
        <v>8092</v>
      </c>
      <c r="I207">
        <v>1</v>
      </c>
      <c r="J207">
        <v>1</v>
      </c>
      <c r="K207">
        <v>0</v>
      </c>
      <c r="L207" t="s">
        <v>6403</v>
      </c>
      <c r="M207">
        <v>2018</v>
      </c>
      <c r="N207" t="s">
        <v>1479</v>
      </c>
      <c r="O207">
        <v>99</v>
      </c>
      <c r="P207">
        <v>1</v>
      </c>
      <c r="Q207" t="s">
        <v>15830</v>
      </c>
      <c r="R207" t="s">
        <v>7734</v>
      </c>
      <c r="S207" t="s">
        <v>7734</v>
      </c>
      <c r="T207" t="s">
        <v>544</v>
      </c>
      <c r="U207">
        <f t="shared" si="3"/>
        <v>8112</v>
      </c>
    </row>
    <row r="208" spans="1:21" x14ac:dyDescent="0.2">
      <c r="A208" t="s">
        <v>15947</v>
      </c>
      <c r="B208" t="s">
        <v>8253</v>
      </c>
      <c r="C208">
        <v>3543014</v>
      </c>
      <c r="D208" t="s">
        <v>6580</v>
      </c>
      <c r="E208" t="s">
        <v>15948</v>
      </c>
      <c r="F208" t="s">
        <v>6402</v>
      </c>
      <c r="G208">
        <v>7283</v>
      </c>
      <c r="H208">
        <v>8112</v>
      </c>
      <c r="I208">
        <v>1</v>
      </c>
      <c r="J208">
        <v>1</v>
      </c>
      <c r="K208">
        <v>0</v>
      </c>
      <c r="L208" t="s">
        <v>6403</v>
      </c>
      <c r="M208">
        <v>2018</v>
      </c>
      <c r="N208" t="s">
        <v>6404</v>
      </c>
      <c r="O208">
        <v>99</v>
      </c>
      <c r="P208">
        <v>1</v>
      </c>
      <c r="Q208" t="s">
        <v>15830</v>
      </c>
      <c r="R208" t="s">
        <v>7734</v>
      </c>
      <c r="S208" t="s">
        <v>7734</v>
      </c>
      <c r="T208" t="s">
        <v>20747</v>
      </c>
      <c r="U208">
        <f t="shared" si="3"/>
        <v>8112</v>
      </c>
    </row>
    <row r="209" spans="1:21" x14ac:dyDescent="0.2">
      <c r="A209" t="s">
        <v>15947</v>
      </c>
      <c r="B209" t="s">
        <v>8253</v>
      </c>
      <c r="C209">
        <v>3543014</v>
      </c>
      <c r="D209" t="s">
        <v>6575</v>
      </c>
      <c r="E209" t="s">
        <v>6969</v>
      </c>
      <c r="F209" t="s">
        <v>6402</v>
      </c>
      <c r="G209">
        <v>829</v>
      </c>
      <c r="H209">
        <v>8112</v>
      </c>
      <c r="I209">
        <v>0</v>
      </c>
      <c r="J209">
        <v>0</v>
      </c>
      <c r="K209">
        <v>0</v>
      </c>
      <c r="L209" t="s">
        <v>6403</v>
      </c>
      <c r="M209">
        <v>2018</v>
      </c>
      <c r="N209" t="s">
        <v>6404</v>
      </c>
      <c r="O209">
        <v>99</v>
      </c>
      <c r="P209">
        <v>1</v>
      </c>
      <c r="Q209" t="s">
        <v>15830</v>
      </c>
      <c r="R209" t="s">
        <v>7734</v>
      </c>
      <c r="S209" t="s">
        <v>7734</v>
      </c>
      <c r="T209" t="s">
        <v>20748</v>
      </c>
      <c r="U209">
        <f t="shared" si="3"/>
        <v>8112</v>
      </c>
    </row>
    <row r="210" spans="1:21" x14ac:dyDescent="0.2">
      <c r="A210" t="s">
        <v>15949</v>
      </c>
      <c r="B210" t="s">
        <v>8304</v>
      </c>
      <c r="C210">
        <v>3521010</v>
      </c>
      <c r="D210" t="s">
        <v>15775</v>
      </c>
      <c r="E210" t="s">
        <v>7492</v>
      </c>
      <c r="F210" t="s">
        <v>6402</v>
      </c>
      <c r="G210">
        <v>856</v>
      </c>
      <c r="H210">
        <v>17320</v>
      </c>
      <c r="I210">
        <v>0</v>
      </c>
      <c r="J210">
        <v>0</v>
      </c>
      <c r="K210">
        <v>0</v>
      </c>
      <c r="L210" t="s">
        <v>6409</v>
      </c>
      <c r="M210">
        <v>2018</v>
      </c>
      <c r="N210" t="s">
        <v>1463</v>
      </c>
      <c r="O210" t="s">
        <v>15950</v>
      </c>
      <c r="P210">
        <v>1</v>
      </c>
      <c r="Q210" t="s">
        <v>15830</v>
      </c>
      <c r="R210" t="s">
        <v>7734</v>
      </c>
      <c r="S210" t="s">
        <v>7734</v>
      </c>
      <c r="T210" t="s">
        <v>20749</v>
      </c>
      <c r="U210">
        <f t="shared" si="3"/>
        <v>105553</v>
      </c>
    </row>
    <row r="211" spans="1:21" x14ac:dyDescent="0.2">
      <c r="A211" t="s">
        <v>15949</v>
      </c>
      <c r="B211" t="s">
        <v>8304</v>
      </c>
      <c r="C211">
        <v>3521010</v>
      </c>
      <c r="D211" t="s">
        <v>15951</v>
      </c>
      <c r="E211" t="s">
        <v>8380</v>
      </c>
      <c r="F211" t="s">
        <v>6402</v>
      </c>
      <c r="G211">
        <v>274</v>
      </c>
      <c r="H211">
        <v>17320</v>
      </c>
      <c r="I211">
        <v>0</v>
      </c>
      <c r="J211">
        <v>0</v>
      </c>
      <c r="K211">
        <v>0</v>
      </c>
      <c r="L211" t="s">
        <v>6409</v>
      </c>
      <c r="M211">
        <v>2018</v>
      </c>
      <c r="N211" t="s">
        <v>1463</v>
      </c>
      <c r="O211" t="s">
        <v>15950</v>
      </c>
      <c r="P211">
        <v>1</v>
      </c>
      <c r="Q211" t="s">
        <v>15830</v>
      </c>
      <c r="R211" t="s">
        <v>7734</v>
      </c>
      <c r="S211" t="s">
        <v>7734</v>
      </c>
      <c r="T211" t="s">
        <v>20750</v>
      </c>
      <c r="U211">
        <f t="shared" si="3"/>
        <v>105553</v>
      </c>
    </row>
    <row r="212" spans="1:21" x14ac:dyDescent="0.2">
      <c r="A212" t="s">
        <v>15949</v>
      </c>
      <c r="B212" t="s">
        <v>8304</v>
      </c>
      <c r="C212">
        <v>3521010</v>
      </c>
      <c r="D212" t="s">
        <v>8364</v>
      </c>
      <c r="E212" t="s">
        <v>8365</v>
      </c>
      <c r="F212" t="s">
        <v>6402</v>
      </c>
      <c r="G212">
        <v>7160</v>
      </c>
      <c r="H212">
        <v>17320</v>
      </c>
      <c r="I212">
        <v>0</v>
      </c>
      <c r="J212">
        <v>1</v>
      </c>
      <c r="K212">
        <v>0</v>
      </c>
      <c r="L212" t="s">
        <v>6409</v>
      </c>
      <c r="M212">
        <v>2018</v>
      </c>
      <c r="N212" t="s">
        <v>1463</v>
      </c>
      <c r="O212" t="s">
        <v>15950</v>
      </c>
      <c r="P212">
        <v>1</v>
      </c>
      <c r="Q212" t="s">
        <v>15830</v>
      </c>
      <c r="R212" t="s">
        <v>7734</v>
      </c>
      <c r="S212" t="s">
        <v>7734</v>
      </c>
      <c r="T212" t="s">
        <v>1896</v>
      </c>
      <c r="U212">
        <f t="shared" si="3"/>
        <v>105553</v>
      </c>
    </row>
    <row r="213" spans="1:21" x14ac:dyDescent="0.2">
      <c r="A213" t="s">
        <v>15949</v>
      </c>
      <c r="B213" t="s">
        <v>8304</v>
      </c>
      <c r="C213">
        <v>3521010</v>
      </c>
      <c r="D213" t="s">
        <v>15614</v>
      </c>
      <c r="E213" t="s">
        <v>15952</v>
      </c>
      <c r="F213" t="s">
        <v>6402</v>
      </c>
      <c r="G213">
        <v>856</v>
      </c>
      <c r="H213">
        <v>17320</v>
      </c>
      <c r="I213">
        <v>0</v>
      </c>
      <c r="J213">
        <v>0</v>
      </c>
      <c r="K213">
        <v>0</v>
      </c>
      <c r="L213" t="s">
        <v>6409</v>
      </c>
      <c r="M213">
        <v>2018</v>
      </c>
      <c r="N213" t="s">
        <v>1463</v>
      </c>
      <c r="O213" t="s">
        <v>15950</v>
      </c>
      <c r="P213">
        <v>1</v>
      </c>
      <c r="Q213" t="s">
        <v>15830</v>
      </c>
      <c r="R213" t="s">
        <v>7734</v>
      </c>
      <c r="S213" t="s">
        <v>7734</v>
      </c>
      <c r="T213" t="s">
        <v>20751</v>
      </c>
      <c r="U213">
        <f t="shared" si="3"/>
        <v>105553</v>
      </c>
    </row>
    <row r="214" spans="1:21" x14ac:dyDescent="0.2">
      <c r="A214" t="s">
        <v>15949</v>
      </c>
      <c r="B214" t="s">
        <v>8304</v>
      </c>
      <c r="C214">
        <v>3521010</v>
      </c>
      <c r="D214" t="s">
        <v>15953</v>
      </c>
      <c r="E214" t="s">
        <v>15954</v>
      </c>
      <c r="F214" t="s">
        <v>6402</v>
      </c>
      <c r="G214">
        <v>586</v>
      </c>
      <c r="H214">
        <v>17320</v>
      </c>
      <c r="I214">
        <v>0</v>
      </c>
      <c r="J214">
        <v>0</v>
      </c>
      <c r="K214">
        <v>0</v>
      </c>
      <c r="L214" t="s">
        <v>6403</v>
      </c>
      <c r="M214">
        <v>2018</v>
      </c>
      <c r="N214" t="s">
        <v>1463</v>
      </c>
      <c r="O214" t="s">
        <v>15950</v>
      </c>
      <c r="P214">
        <v>1</v>
      </c>
      <c r="Q214" t="s">
        <v>15830</v>
      </c>
      <c r="R214" t="s">
        <v>7734</v>
      </c>
      <c r="S214" t="s">
        <v>7734</v>
      </c>
      <c r="T214" t="s">
        <v>20752</v>
      </c>
      <c r="U214">
        <f t="shared" si="3"/>
        <v>105553</v>
      </c>
    </row>
    <row r="215" spans="1:21" x14ac:dyDescent="0.2">
      <c r="A215" t="s">
        <v>15949</v>
      </c>
      <c r="B215" t="s">
        <v>8304</v>
      </c>
      <c r="C215">
        <v>3521010</v>
      </c>
      <c r="D215" t="s">
        <v>15955</v>
      </c>
      <c r="E215" t="s">
        <v>10733</v>
      </c>
      <c r="F215" t="s">
        <v>6402</v>
      </c>
      <c r="G215">
        <v>843</v>
      </c>
      <c r="H215">
        <v>17320</v>
      </c>
      <c r="I215">
        <v>0</v>
      </c>
      <c r="J215">
        <v>0</v>
      </c>
      <c r="K215">
        <v>0</v>
      </c>
      <c r="L215" t="s">
        <v>6403</v>
      </c>
      <c r="M215">
        <v>2018</v>
      </c>
      <c r="N215" t="s">
        <v>1463</v>
      </c>
      <c r="O215" t="s">
        <v>15950</v>
      </c>
      <c r="P215">
        <v>1</v>
      </c>
      <c r="Q215" t="s">
        <v>15830</v>
      </c>
      <c r="R215" t="s">
        <v>7734</v>
      </c>
      <c r="S215" t="s">
        <v>7734</v>
      </c>
      <c r="T215" t="s">
        <v>20753</v>
      </c>
      <c r="U215">
        <f t="shared" si="3"/>
        <v>105553</v>
      </c>
    </row>
    <row r="216" spans="1:21" x14ac:dyDescent="0.2">
      <c r="A216" t="s">
        <v>15949</v>
      </c>
      <c r="B216" t="s">
        <v>8304</v>
      </c>
      <c r="C216">
        <v>3521010</v>
      </c>
      <c r="D216" t="s">
        <v>7373</v>
      </c>
      <c r="E216" t="s">
        <v>15956</v>
      </c>
      <c r="F216" t="s">
        <v>6402</v>
      </c>
      <c r="G216">
        <v>290</v>
      </c>
      <c r="H216">
        <v>17320</v>
      </c>
      <c r="I216">
        <v>0</v>
      </c>
      <c r="J216">
        <v>0</v>
      </c>
      <c r="K216">
        <v>0</v>
      </c>
      <c r="L216" t="s">
        <v>6403</v>
      </c>
      <c r="M216">
        <v>2018</v>
      </c>
      <c r="N216" t="s">
        <v>1463</v>
      </c>
      <c r="O216" t="s">
        <v>15950</v>
      </c>
      <c r="P216">
        <v>1</v>
      </c>
      <c r="Q216" t="s">
        <v>15830</v>
      </c>
      <c r="R216" t="s">
        <v>7734</v>
      </c>
      <c r="S216" t="s">
        <v>7734</v>
      </c>
      <c r="T216" t="s">
        <v>20754</v>
      </c>
      <c r="U216">
        <f t="shared" si="3"/>
        <v>105553</v>
      </c>
    </row>
    <row r="217" spans="1:21" x14ac:dyDescent="0.2">
      <c r="A217" t="s">
        <v>15949</v>
      </c>
      <c r="B217" t="s">
        <v>8304</v>
      </c>
      <c r="C217">
        <v>3521010</v>
      </c>
      <c r="D217" t="s">
        <v>15957</v>
      </c>
      <c r="E217" t="s">
        <v>15501</v>
      </c>
      <c r="F217" t="s">
        <v>6402</v>
      </c>
      <c r="G217">
        <v>814</v>
      </c>
      <c r="H217">
        <v>17320</v>
      </c>
      <c r="I217">
        <v>0</v>
      </c>
      <c r="J217">
        <v>0</v>
      </c>
      <c r="K217">
        <v>0</v>
      </c>
      <c r="L217" t="s">
        <v>6403</v>
      </c>
      <c r="M217">
        <v>2018</v>
      </c>
      <c r="N217" t="s">
        <v>1463</v>
      </c>
      <c r="O217" t="s">
        <v>15950</v>
      </c>
      <c r="P217">
        <v>1</v>
      </c>
      <c r="Q217" t="s">
        <v>15830</v>
      </c>
      <c r="R217" t="s">
        <v>7734</v>
      </c>
      <c r="S217" t="s">
        <v>7734</v>
      </c>
      <c r="T217" t="s">
        <v>20755</v>
      </c>
      <c r="U217">
        <f t="shared" si="3"/>
        <v>105553</v>
      </c>
    </row>
    <row r="218" spans="1:21" x14ac:dyDescent="0.2">
      <c r="A218" t="s">
        <v>15949</v>
      </c>
      <c r="B218" t="s">
        <v>8304</v>
      </c>
      <c r="C218">
        <v>3521010</v>
      </c>
      <c r="D218" t="s">
        <v>6851</v>
      </c>
      <c r="E218" t="s">
        <v>6879</v>
      </c>
      <c r="F218" t="s">
        <v>6402</v>
      </c>
      <c r="G218">
        <v>1883</v>
      </c>
      <c r="H218">
        <v>17320</v>
      </c>
      <c r="I218">
        <v>0</v>
      </c>
      <c r="J218">
        <v>0</v>
      </c>
      <c r="K218">
        <v>0</v>
      </c>
      <c r="L218" t="s">
        <v>6403</v>
      </c>
      <c r="M218">
        <v>2018</v>
      </c>
      <c r="N218" t="s">
        <v>1463</v>
      </c>
      <c r="O218" t="s">
        <v>15950</v>
      </c>
      <c r="P218">
        <v>1</v>
      </c>
      <c r="Q218" t="s">
        <v>15830</v>
      </c>
      <c r="R218" t="s">
        <v>7734</v>
      </c>
      <c r="S218" t="s">
        <v>7734</v>
      </c>
      <c r="T218" t="s">
        <v>20756</v>
      </c>
      <c r="U218">
        <f t="shared" si="3"/>
        <v>105553</v>
      </c>
    </row>
    <row r="219" spans="1:21" x14ac:dyDescent="0.2">
      <c r="A219" t="s">
        <v>15949</v>
      </c>
      <c r="B219" t="s">
        <v>8304</v>
      </c>
      <c r="C219">
        <v>3521010</v>
      </c>
      <c r="D219" t="s">
        <v>6442</v>
      </c>
      <c r="E219" t="s">
        <v>15691</v>
      </c>
      <c r="F219" t="s">
        <v>6402</v>
      </c>
      <c r="G219">
        <v>2647</v>
      </c>
      <c r="H219">
        <v>17320</v>
      </c>
      <c r="I219">
        <v>0</v>
      </c>
      <c r="J219">
        <v>0</v>
      </c>
      <c r="K219">
        <v>0</v>
      </c>
      <c r="L219" t="s">
        <v>6403</v>
      </c>
      <c r="M219">
        <v>2018</v>
      </c>
      <c r="N219" t="s">
        <v>1463</v>
      </c>
      <c r="O219" t="s">
        <v>15950</v>
      </c>
      <c r="P219">
        <v>1</v>
      </c>
      <c r="Q219" t="s">
        <v>15830</v>
      </c>
      <c r="R219" t="s">
        <v>7734</v>
      </c>
      <c r="S219" t="s">
        <v>7734</v>
      </c>
      <c r="T219" t="s">
        <v>20757</v>
      </c>
      <c r="U219">
        <f t="shared" si="3"/>
        <v>105553</v>
      </c>
    </row>
    <row r="220" spans="1:21" x14ac:dyDescent="0.2">
      <c r="A220" t="s">
        <v>15949</v>
      </c>
      <c r="B220" t="s">
        <v>8304</v>
      </c>
      <c r="C220">
        <v>3521010</v>
      </c>
      <c r="D220" t="s">
        <v>8643</v>
      </c>
      <c r="E220" t="s">
        <v>7962</v>
      </c>
      <c r="F220" t="s">
        <v>6402</v>
      </c>
      <c r="G220">
        <v>1111</v>
      </c>
      <c r="H220">
        <v>17320</v>
      </c>
      <c r="I220">
        <v>0</v>
      </c>
      <c r="J220">
        <v>0</v>
      </c>
      <c r="K220">
        <v>0</v>
      </c>
      <c r="L220" t="s">
        <v>6403</v>
      </c>
      <c r="M220">
        <v>2018</v>
      </c>
      <c r="N220" t="s">
        <v>1463</v>
      </c>
      <c r="O220" t="s">
        <v>15950</v>
      </c>
      <c r="P220">
        <v>1</v>
      </c>
      <c r="Q220" t="s">
        <v>15830</v>
      </c>
      <c r="R220" t="s">
        <v>7734</v>
      </c>
      <c r="S220" t="s">
        <v>7734</v>
      </c>
      <c r="T220" t="s">
        <v>20758</v>
      </c>
      <c r="U220">
        <f t="shared" si="3"/>
        <v>105553</v>
      </c>
    </row>
    <row r="221" spans="1:21" x14ac:dyDescent="0.2">
      <c r="A221" t="s">
        <v>15958</v>
      </c>
      <c r="B221" t="s">
        <v>8304</v>
      </c>
      <c r="C221">
        <v>3521010</v>
      </c>
      <c r="D221" t="s">
        <v>6794</v>
      </c>
      <c r="E221" t="s">
        <v>9206</v>
      </c>
      <c r="F221" t="s">
        <v>6402</v>
      </c>
      <c r="G221">
        <v>1868</v>
      </c>
      <c r="H221">
        <v>20585</v>
      </c>
      <c r="I221">
        <v>0</v>
      </c>
      <c r="J221">
        <v>0</v>
      </c>
      <c r="K221">
        <v>0</v>
      </c>
      <c r="L221" t="s">
        <v>6409</v>
      </c>
      <c r="M221">
        <v>2018</v>
      </c>
      <c r="N221" t="s">
        <v>1463</v>
      </c>
      <c r="O221" t="s">
        <v>15959</v>
      </c>
      <c r="P221">
        <v>1</v>
      </c>
      <c r="Q221" t="s">
        <v>15830</v>
      </c>
      <c r="R221" t="s">
        <v>7734</v>
      </c>
      <c r="S221" t="s">
        <v>7734</v>
      </c>
      <c r="T221" t="s">
        <v>20759</v>
      </c>
      <c r="U221">
        <f t="shared" si="3"/>
        <v>105553</v>
      </c>
    </row>
    <row r="222" spans="1:21" x14ac:dyDescent="0.2">
      <c r="A222" t="s">
        <v>15958</v>
      </c>
      <c r="B222" t="s">
        <v>8304</v>
      </c>
      <c r="C222">
        <v>3521010</v>
      </c>
      <c r="D222" t="s">
        <v>8368</v>
      </c>
      <c r="E222" t="s">
        <v>7239</v>
      </c>
      <c r="F222" t="s">
        <v>6402</v>
      </c>
      <c r="G222">
        <v>3238</v>
      </c>
      <c r="H222">
        <v>20585</v>
      </c>
      <c r="I222">
        <v>0</v>
      </c>
      <c r="J222">
        <v>0</v>
      </c>
      <c r="K222">
        <v>0</v>
      </c>
      <c r="L222" t="s">
        <v>6403</v>
      </c>
      <c r="M222">
        <v>2018</v>
      </c>
      <c r="N222" t="s">
        <v>1463</v>
      </c>
      <c r="O222" t="s">
        <v>15959</v>
      </c>
      <c r="P222">
        <v>1</v>
      </c>
      <c r="Q222" t="s">
        <v>15830</v>
      </c>
      <c r="R222" t="s">
        <v>7734</v>
      </c>
      <c r="S222" t="s">
        <v>7734</v>
      </c>
      <c r="T222" t="s">
        <v>19885</v>
      </c>
      <c r="U222">
        <f t="shared" si="3"/>
        <v>105553</v>
      </c>
    </row>
    <row r="223" spans="1:21" x14ac:dyDescent="0.2">
      <c r="A223" t="s">
        <v>15958</v>
      </c>
      <c r="B223" t="s">
        <v>8304</v>
      </c>
      <c r="C223">
        <v>3521010</v>
      </c>
      <c r="D223" t="s">
        <v>15960</v>
      </c>
      <c r="E223" t="s">
        <v>15961</v>
      </c>
      <c r="F223" t="s">
        <v>6402</v>
      </c>
      <c r="G223">
        <v>744</v>
      </c>
      <c r="H223">
        <v>20585</v>
      </c>
      <c r="I223">
        <v>0</v>
      </c>
      <c r="J223">
        <v>0</v>
      </c>
      <c r="K223">
        <v>0</v>
      </c>
      <c r="L223" t="s">
        <v>6403</v>
      </c>
      <c r="M223">
        <v>2018</v>
      </c>
      <c r="N223" t="s">
        <v>1463</v>
      </c>
      <c r="O223" t="s">
        <v>15959</v>
      </c>
      <c r="P223">
        <v>1</v>
      </c>
      <c r="Q223" t="s">
        <v>15830</v>
      </c>
      <c r="R223" t="s">
        <v>7734</v>
      </c>
      <c r="S223" t="s">
        <v>7734</v>
      </c>
      <c r="T223" t="s">
        <v>20760</v>
      </c>
      <c r="U223">
        <f t="shared" si="3"/>
        <v>105553</v>
      </c>
    </row>
    <row r="224" spans="1:21" x14ac:dyDescent="0.2">
      <c r="A224" t="s">
        <v>15958</v>
      </c>
      <c r="B224" t="s">
        <v>8304</v>
      </c>
      <c r="C224">
        <v>3521010</v>
      </c>
      <c r="D224" t="s">
        <v>6440</v>
      </c>
      <c r="E224" t="s">
        <v>7105</v>
      </c>
      <c r="F224" t="s">
        <v>6402</v>
      </c>
      <c r="G224">
        <v>1886</v>
      </c>
      <c r="H224">
        <v>20585</v>
      </c>
      <c r="I224">
        <v>0</v>
      </c>
      <c r="J224">
        <v>0</v>
      </c>
      <c r="K224">
        <v>0</v>
      </c>
      <c r="L224" t="s">
        <v>6403</v>
      </c>
      <c r="M224">
        <v>2018</v>
      </c>
      <c r="N224" t="s">
        <v>1463</v>
      </c>
      <c r="O224" t="s">
        <v>15959</v>
      </c>
      <c r="P224">
        <v>1</v>
      </c>
      <c r="Q224" t="s">
        <v>15830</v>
      </c>
      <c r="R224" t="s">
        <v>7734</v>
      </c>
      <c r="S224" t="s">
        <v>7734</v>
      </c>
      <c r="T224" t="s">
        <v>20761</v>
      </c>
      <c r="U224">
        <f t="shared" si="3"/>
        <v>105553</v>
      </c>
    </row>
    <row r="225" spans="1:21" x14ac:dyDescent="0.2">
      <c r="A225" t="s">
        <v>15958</v>
      </c>
      <c r="B225" t="s">
        <v>8304</v>
      </c>
      <c r="C225">
        <v>3521010</v>
      </c>
      <c r="D225" t="s">
        <v>6493</v>
      </c>
      <c r="E225" t="s">
        <v>15565</v>
      </c>
      <c r="F225" t="s">
        <v>6402</v>
      </c>
      <c r="G225">
        <v>2859</v>
      </c>
      <c r="H225">
        <v>20585</v>
      </c>
      <c r="I225">
        <v>0</v>
      </c>
      <c r="J225">
        <v>0</v>
      </c>
      <c r="K225">
        <v>0</v>
      </c>
      <c r="L225" t="s">
        <v>6403</v>
      </c>
      <c r="M225">
        <v>2018</v>
      </c>
      <c r="N225" t="s">
        <v>1463</v>
      </c>
      <c r="O225" t="s">
        <v>15959</v>
      </c>
      <c r="P225">
        <v>1</v>
      </c>
      <c r="Q225" t="s">
        <v>15830</v>
      </c>
      <c r="R225" t="s">
        <v>7734</v>
      </c>
      <c r="S225" t="s">
        <v>7734</v>
      </c>
      <c r="T225" t="s">
        <v>20762</v>
      </c>
      <c r="U225">
        <f t="shared" si="3"/>
        <v>105553</v>
      </c>
    </row>
    <row r="226" spans="1:21" x14ac:dyDescent="0.2">
      <c r="A226" t="s">
        <v>15958</v>
      </c>
      <c r="B226" t="s">
        <v>8304</v>
      </c>
      <c r="C226">
        <v>3521010</v>
      </c>
      <c r="D226" t="s">
        <v>6839</v>
      </c>
      <c r="E226" t="s">
        <v>15962</v>
      </c>
      <c r="F226" t="s">
        <v>6402</v>
      </c>
      <c r="G226">
        <v>906</v>
      </c>
      <c r="H226">
        <v>20585</v>
      </c>
      <c r="I226">
        <v>0</v>
      </c>
      <c r="J226">
        <v>0</v>
      </c>
      <c r="K226">
        <v>0</v>
      </c>
      <c r="L226" t="s">
        <v>6403</v>
      </c>
      <c r="M226">
        <v>2018</v>
      </c>
      <c r="N226" t="s">
        <v>1463</v>
      </c>
      <c r="O226" t="s">
        <v>15959</v>
      </c>
      <c r="P226">
        <v>1</v>
      </c>
      <c r="Q226" t="s">
        <v>15830</v>
      </c>
      <c r="R226" t="s">
        <v>7734</v>
      </c>
      <c r="S226" t="s">
        <v>7734</v>
      </c>
      <c r="T226" t="s">
        <v>20763</v>
      </c>
      <c r="U226">
        <f t="shared" si="3"/>
        <v>105553</v>
      </c>
    </row>
    <row r="227" spans="1:21" x14ac:dyDescent="0.2">
      <c r="A227" t="s">
        <v>15958</v>
      </c>
      <c r="B227" t="s">
        <v>8304</v>
      </c>
      <c r="C227">
        <v>3521010</v>
      </c>
      <c r="D227" t="s">
        <v>6442</v>
      </c>
      <c r="E227" t="s">
        <v>6407</v>
      </c>
      <c r="F227" t="s">
        <v>6402</v>
      </c>
      <c r="G227">
        <v>2319</v>
      </c>
      <c r="H227">
        <v>20585</v>
      </c>
      <c r="I227">
        <v>0</v>
      </c>
      <c r="J227">
        <v>0</v>
      </c>
      <c r="K227">
        <v>0</v>
      </c>
      <c r="L227" t="s">
        <v>6403</v>
      </c>
      <c r="M227">
        <v>2018</v>
      </c>
      <c r="N227" t="s">
        <v>1463</v>
      </c>
      <c r="O227" t="s">
        <v>15959</v>
      </c>
      <c r="P227">
        <v>1</v>
      </c>
      <c r="Q227" t="s">
        <v>15830</v>
      </c>
      <c r="R227" t="s">
        <v>7734</v>
      </c>
      <c r="S227" t="s">
        <v>7734</v>
      </c>
      <c r="T227" t="s">
        <v>20764</v>
      </c>
      <c r="U227">
        <f t="shared" si="3"/>
        <v>105553</v>
      </c>
    </row>
    <row r="228" spans="1:21" x14ac:dyDescent="0.2">
      <c r="A228" t="s">
        <v>15958</v>
      </c>
      <c r="B228" t="s">
        <v>8304</v>
      </c>
      <c r="C228">
        <v>3521010</v>
      </c>
      <c r="D228" t="s">
        <v>10144</v>
      </c>
      <c r="E228" t="s">
        <v>15963</v>
      </c>
      <c r="F228" t="s">
        <v>6402</v>
      </c>
      <c r="G228">
        <v>797</v>
      </c>
      <c r="H228">
        <v>20585</v>
      </c>
      <c r="I228">
        <v>0</v>
      </c>
      <c r="J228">
        <v>0</v>
      </c>
      <c r="K228">
        <v>0</v>
      </c>
      <c r="L228" t="s">
        <v>6403</v>
      </c>
      <c r="M228">
        <v>2018</v>
      </c>
      <c r="N228" t="s">
        <v>1463</v>
      </c>
      <c r="O228" t="s">
        <v>15959</v>
      </c>
      <c r="P228">
        <v>1</v>
      </c>
      <c r="Q228" t="s">
        <v>15830</v>
      </c>
      <c r="R228" t="s">
        <v>7734</v>
      </c>
      <c r="S228" t="s">
        <v>7734</v>
      </c>
      <c r="T228" t="s">
        <v>20765</v>
      </c>
      <c r="U228">
        <f t="shared" si="3"/>
        <v>105553</v>
      </c>
    </row>
    <row r="229" spans="1:21" x14ac:dyDescent="0.2">
      <c r="A229" t="s">
        <v>15958</v>
      </c>
      <c r="B229" t="s">
        <v>8304</v>
      </c>
      <c r="C229">
        <v>3521010</v>
      </c>
      <c r="D229" t="s">
        <v>6505</v>
      </c>
      <c r="E229" t="s">
        <v>15964</v>
      </c>
      <c r="F229" t="s">
        <v>6402</v>
      </c>
      <c r="G229">
        <v>5968</v>
      </c>
      <c r="H229">
        <v>20585</v>
      </c>
      <c r="I229">
        <v>1</v>
      </c>
      <c r="J229">
        <v>1</v>
      </c>
      <c r="K229">
        <v>0</v>
      </c>
      <c r="L229" t="s">
        <v>6403</v>
      </c>
      <c r="M229">
        <v>2018</v>
      </c>
      <c r="N229" t="s">
        <v>1463</v>
      </c>
      <c r="O229" t="s">
        <v>15959</v>
      </c>
      <c r="P229">
        <v>1</v>
      </c>
      <c r="Q229" t="s">
        <v>15830</v>
      </c>
      <c r="R229" t="s">
        <v>7734</v>
      </c>
      <c r="S229" t="s">
        <v>7734</v>
      </c>
      <c r="T229" t="s">
        <v>20766</v>
      </c>
      <c r="U229">
        <f t="shared" si="3"/>
        <v>105553</v>
      </c>
    </row>
    <row r="230" spans="1:21" x14ac:dyDescent="0.2">
      <c r="A230" t="s">
        <v>15965</v>
      </c>
      <c r="B230" t="s">
        <v>8304</v>
      </c>
      <c r="C230">
        <v>3521010</v>
      </c>
      <c r="D230" t="s">
        <v>15966</v>
      </c>
      <c r="E230" t="s">
        <v>6407</v>
      </c>
      <c r="F230" t="s">
        <v>6402</v>
      </c>
      <c r="G230">
        <v>1515</v>
      </c>
      <c r="H230">
        <v>19090</v>
      </c>
      <c r="I230">
        <v>0</v>
      </c>
      <c r="J230">
        <v>0</v>
      </c>
      <c r="K230">
        <v>0</v>
      </c>
      <c r="L230" t="s">
        <v>6409</v>
      </c>
      <c r="M230">
        <v>2018</v>
      </c>
      <c r="N230" t="s">
        <v>1463</v>
      </c>
      <c r="O230" t="s">
        <v>15967</v>
      </c>
      <c r="P230">
        <v>1</v>
      </c>
      <c r="Q230" t="s">
        <v>15830</v>
      </c>
      <c r="R230" t="s">
        <v>7734</v>
      </c>
      <c r="S230" t="s">
        <v>7734</v>
      </c>
      <c r="T230" t="s">
        <v>20767</v>
      </c>
      <c r="U230">
        <f t="shared" si="3"/>
        <v>105553</v>
      </c>
    </row>
    <row r="231" spans="1:21" x14ac:dyDescent="0.2">
      <c r="A231" t="s">
        <v>15965</v>
      </c>
      <c r="B231" t="s">
        <v>8304</v>
      </c>
      <c r="C231">
        <v>3521010</v>
      </c>
      <c r="D231" t="s">
        <v>6550</v>
      </c>
      <c r="E231" t="s">
        <v>9578</v>
      </c>
      <c r="F231" t="s">
        <v>6402</v>
      </c>
      <c r="G231">
        <v>9950</v>
      </c>
      <c r="H231">
        <v>19090</v>
      </c>
      <c r="I231">
        <v>1</v>
      </c>
      <c r="J231">
        <v>1</v>
      </c>
      <c r="K231">
        <v>0</v>
      </c>
      <c r="L231" t="s">
        <v>6403</v>
      </c>
      <c r="M231">
        <v>2018</v>
      </c>
      <c r="N231" t="s">
        <v>1463</v>
      </c>
      <c r="O231" t="s">
        <v>15967</v>
      </c>
      <c r="P231">
        <v>1</v>
      </c>
      <c r="Q231" t="s">
        <v>15830</v>
      </c>
      <c r="R231" t="s">
        <v>7734</v>
      </c>
      <c r="S231" t="s">
        <v>7734</v>
      </c>
      <c r="T231" t="s">
        <v>20768</v>
      </c>
      <c r="U231">
        <f t="shared" si="3"/>
        <v>105553</v>
      </c>
    </row>
    <row r="232" spans="1:21" x14ac:dyDescent="0.2">
      <c r="A232" t="s">
        <v>15965</v>
      </c>
      <c r="B232" t="s">
        <v>8304</v>
      </c>
      <c r="C232">
        <v>3521010</v>
      </c>
      <c r="D232" t="s">
        <v>15968</v>
      </c>
      <c r="E232" t="s">
        <v>15969</v>
      </c>
      <c r="F232" t="s">
        <v>6402</v>
      </c>
      <c r="G232">
        <v>1358</v>
      </c>
      <c r="H232">
        <v>19090</v>
      </c>
      <c r="I232">
        <v>0</v>
      </c>
      <c r="J232">
        <v>0</v>
      </c>
      <c r="K232">
        <v>0</v>
      </c>
      <c r="L232" t="s">
        <v>6403</v>
      </c>
      <c r="M232">
        <v>2018</v>
      </c>
      <c r="N232" t="s">
        <v>1463</v>
      </c>
      <c r="O232" t="s">
        <v>15967</v>
      </c>
      <c r="P232">
        <v>1</v>
      </c>
      <c r="Q232" t="s">
        <v>15830</v>
      </c>
      <c r="R232" t="s">
        <v>7734</v>
      </c>
      <c r="S232" t="s">
        <v>7734</v>
      </c>
      <c r="T232" t="s">
        <v>20769</v>
      </c>
      <c r="U232">
        <f t="shared" si="3"/>
        <v>105553</v>
      </c>
    </row>
    <row r="233" spans="1:21" x14ac:dyDescent="0.2">
      <c r="A233" t="s">
        <v>15965</v>
      </c>
      <c r="B233" t="s">
        <v>8304</v>
      </c>
      <c r="C233">
        <v>3521010</v>
      </c>
      <c r="D233" t="s">
        <v>15970</v>
      </c>
      <c r="E233" t="s">
        <v>15971</v>
      </c>
      <c r="F233" t="s">
        <v>6402</v>
      </c>
      <c r="G233">
        <v>4361</v>
      </c>
      <c r="H233">
        <v>19090</v>
      </c>
      <c r="I233">
        <v>0</v>
      </c>
      <c r="J233">
        <v>0</v>
      </c>
      <c r="K233">
        <v>0</v>
      </c>
      <c r="L233" t="s">
        <v>6403</v>
      </c>
      <c r="M233">
        <v>2018</v>
      </c>
      <c r="N233" t="s">
        <v>1463</v>
      </c>
      <c r="O233" t="s">
        <v>15967</v>
      </c>
      <c r="P233">
        <v>1</v>
      </c>
      <c r="Q233" t="s">
        <v>15830</v>
      </c>
      <c r="R233" t="s">
        <v>7734</v>
      </c>
      <c r="S233" t="s">
        <v>7734</v>
      </c>
      <c r="T233" t="s">
        <v>20770</v>
      </c>
      <c r="U233">
        <f t="shared" si="3"/>
        <v>105553</v>
      </c>
    </row>
    <row r="234" spans="1:21" x14ac:dyDescent="0.2">
      <c r="A234" t="s">
        <v>15965</v>
      </c>
      <c r="B234" t="s">
        <v>8304</v>
      </c>
      <c r="C234">
        <v>3521010</v>
      </c>
      <c r="D234" t="s">
        <v>6927</v>
      </c>
      <c r="E234" t="s">
        <v>15972</v>
      </c>
      <c r="F234" t="s">
        <v>6402</v>
      </c>
      <c r="G234">
        <v>698</v>
      </c>
      <c r="H234">
        <v>19090</v>
      </c>
      <c r="I234">
        <v>0</v>
      </c>
      <c r="J234">
        <v>0</v>
      </c>
      <c r="K234">
        <v>0</v>
      </c>
      <c r="L234" t="s">
        <v>6403</v>
      </c>
      <c r="M234">
        <v>2018</v>
      </c>
      <c r="N234" t="s">
        <v>1463</v>
      </c>
      <c r="O234" t="s">
        <v>15967</v>
      </c>
      <c r="P234">
        <v>1</v>
      </c>
      <c r="Q234" t="s">
        <v>15830</v>
      </c>
      <c r="R234" t="s">
        <v>7734</v>
      </c>
      <c r="S234" t="s">
        <v>7734</v>
      </c>
      <c r="T234" t="s">
        <v>20771</v>
      </c>
      <c r="U234">
        <f t="shared" si="3"/>
        <v>105553</v>
      </c>
    </row>
    <row r="235" spans="1:21" x14ac:dyDescent="0.2">
      <c r="A235" t="s">
        <v>15965</v>
      </c>
      <c r="B235" t="s">
        <v>8304</v>
      </c>
      <c r="C235">
        <v>3521010</v>
      </c>
      <c r="D235" t="s">
        <v>6523</v>
      </c>
      <c r="E235" t="s">
        <v>15973</v>
      </c>
      <c r="F235" t="s">
        <v>6402</v>
      </c>
      <c r="G235">
        <v>891</v>
      </c>
      <c r="H235">
        <v>19090</v>
      </c>
      <c r="I235">
        <v>0</v>
      </c>
      <c r="J235">
        <v>0</v>
      </c>
      <c r="K235">
        <v>0</v>
      </c>
      <c r="L235" t="s">
        <v>6403</v>
      </c>
      <c r="M235">
        <v>2018</v>
      </c>
      <c r="N235" t="s">
        <v>1463</v>
      </c>
      <c r="O235" t="s">
        <v>15967</v>
      </c>
      <c r="P235">
        <v>1</v>
      </c>
      <c r="Q235" t="s">
        <v>15830</v>
      </c>
      <c r="R235" t="s">
        <v>7734</v>
      </c>
      <c r="S235" t="s">
        <v>7734</v>
      </c>
      <c r="T235" t="s">
        <v>20772</v>
      </c>
      <c r="U235">
        <f t="shared" si="3"/>
        <v>105553</v>
      </c>
    </row>
    <row r="236" spans="1:21" x14ac:dyDescent="0.2">
      <c r="A236" t="s">
        <v>15965</v>
      </c>
      <c r="B236" t="s">
        <v>8304</v>
      </c>
      <c r="C236">
        <v>3521010</v>
      </c>
      <c r="D236" t="s">
        <v>15974</v>
      </c>
      <c r="E236" t="s">
        <v>6806</v>
      </c>
      <c r="F236" t="s">
        <v>6402</v>
      </c>
      <c r="G236">
        <v>317</v>
      </c>
      <c r="H236">
        <v>19090</v>
      </c>
      <c r="I236">
        <v>0</v>
      </c>
      <c r="J236">
        <v>0</v>
      </c>
      <c r="K236">
        <v>0</v>
      </c>
      <c r="L236" t="s">
        <v>6403</v>
      </c>
      <c r="M236">
        <v>2018</v>
      </c>
      <c r="N236" t="s">
        <v>1463</v>
      </c>
      <c r="O236" t="s">
        <v>15967</v>
      </c>
      <c r="P236">
        <v>1</v>
      </c>
      <c r="Q236" t="s">
        <v>15830</v>
      </c>
      <c r="R236" t="s">
        <v>7734</v>
      </c>
      <c r="S236" t="s">
        <v>7734</v>
      </c>
      <c r="T236" t="s">
        <v>20773</v>
      </c>
      <c r="U236">
        <f t="shared" si="3"/>
        <v>105553</v>
      </c>
    </row>
    <row r="237" spans="1:21" x14ac:dyDescent="0.2">
      <c r="A237" t="s">
        <v>15975</v>
      </c>
      <c r="B237" t="s">
        <v>8304</v>
      </c>
      <c r="C237">
        <v>3521010</v>
      </c>
      <c r="D237" t="s">
        <v>6494</v>
      </c>
      <c r="E237" t="s">
        <v>7108</v>
      </c>
      <c r="F237" t="s">
        <v>6402</v>
      </c>
      <c r="G237">
        <v>3489</v>
      </c>
      <c r="H237">
        <v>19741</v>
      </c>
      <c r="I237">
        <v>0</v>
      </c>
      <c r="J237">
        <v>0</v>
      </c>
      <c r="K237">
        <v>0</v>
      </c>
      <c r="L237" t="s">
        <v>6409</v>
      </c>
      <c r="M237">
        <v>2018</v>
      </c>
      <c r="N237" t="s">
        <v>1463</v>
      </c>
      <c r="O237" t="s">
        <v>15976</v>
      </c>
      <c r="P237">
        <v>1</v>
      </c>
      <c r="Q237" t="s">
        <v>15830</v>
      </c>
      <c r="R237" t="s">
        <v>7734</v>
      </c>
      <c r="S237" t="s">
        <v>7734</v>
      </c>
      <c r="T237" t="s">
        <v>20774</v>
      </c>
      <c r="U237">
        <f t="shared" si="3"/>
        <v>105553</v>
      </c>
    </row>
    <row r="238" spans="1:21" x14ac:dyDescent="0.2">
      <c r="A238" t="s">
        <v>15975</v>
      </c>
      <c r="B238" t="s">
        <v>8304</v>
      </c>
      <c r="C238">
        <v>3521010</v>
      </c>
      <c r="D238" t="s">
        <v>15977</v>
      </c>
      <c r="E238" t="s">
        <v>6465</v>
      </c>
      <c r="F238" t="s">
        <v>6402</v>
      </c>
      <c r="G238">
        <v>3364</v>
      </c>
      <c r="H238">
        <v>19741</v>
      </c>
      <c r="I238">
        <v>0</v>
      </c>
      <c r="J238">
        <v>0</v>
      </c>
      <c r="K238">
        <v>0</v>
      </c>
      <c r="L238" t="s">
        <v>6409</v>
      </c>
      <c r="M238">
        <v>2018</v>
      </c>
      <c r="N238" t="s">
        <v>1463</v>
      </c>
      <c r="O238" t="s">
        <v>15976</v>
      </c>
      <c r="P238">
        <v>1</v>
      </c>
      <c r="Q238" t="s">
        <v>15830</v>
      </c>
      <c r="R238" t="s">
        <v>7734</v>
      </c>
      <c r="S238" t="s">
        <v>7734</v>
      </c>
      <c r="T238" t="s">
        <v>20775</v>
      </c>
      <c r="U238">
        <f t="shared" si="3"/>
        <v>105553</v>
      </c>
    </row>
    <row r="239" spans="1:21" x14ac:dyDescent="0.2">
      <c r="A239" t="s">
        <v>15975</v>
      </c>
      <c r="B239" t="s">
        <v>8304</v>
      </c>
      <c r="C239">
        <v>3521010</v>
      </c>
      <c r="D239" t="s">
        <v>7264</v>
      </c>
      <c r="E239" t="s">
        <v>8397</v>
      </c>
      <c r="F239" t="s">
        <v>6402</v>
      </c>
      <c r="G239">
        <v>1003</v>
      </c>
      <c r="H239">
        <v>19741</v>
      </c>
      <c r="I239">
        <v>0</v>
      </c>
      <c r="J239">
        <v>0</v>
      </c>
      <c r="K239">
        <v>0</v>
      </c>
      <c r="L239" t="s">
        <v>6409</v>
      </c>
      <c r="M239">
        <v>2018</v>
      </c>
      <c r="N239" t="s">
        <v>1463</v>
      </c>
      <c r="O239" t="s">
        <v>15976</v>
      </c>
      <c r="P239">
        <v>1</v>
      </c>
      <c r="Q239" t="s">
        <v>15830</v>
      </c>
      <c r="R239" t="s">
        <v>7734</v>
      </c>
      <c r="S239" t="s">
        <v>7734</v>
      </c>
      <c r="T239" t="s">
        <v>19905</v>
      </c>
      <c r="U239">
        <f t="shared" si="3"/>
        <v>105553</v>
      </c>
    </row>
    <row r="240" spans="1:21" x14ac:dyDescent="0.2">
      <c r="A240" t="s">
        <v>15975</v>
      </c>
      <c r="B240" t="s">
        <v>8304</v>
      </c>
      <c r="C240">
        <v>3521010</v>
      </c>
      <c r="D240" t="s">
        <v>15978</v>
      </c>
      <c r="E240" t="s">
        <v>15440</v>
      </c>
      <c r="F240" t="s">
        <v>6402</v>
      </c>
      <c r="G240">
        <v>348</v>
      </c>
      <c r="H240">
        <v>19741</v>
      </c>
      <c r="I240">
        <v>0</v>
      </c>
      <c r="J240">
        <v>0</v>
      </c>
      <c r="K240">
        <v>0</v>
      </c>
      <c r="L240" t="s">
        <v>6409</v>
      </c>
      <c r="M240">
        <v>2018</v>
      </c>
      <c r="N240" t="s">
        <v>1463</v>
      </c>
      <c r="O240" t="s">
        <v>15976</v>
      </c>
      <c r="P240">
        <v>1</v>
      </c>
      <c r="Q240" t="s">
        <v>15830</v>
      </c>
      <c r="R240" t="s">
        <v>7734</v>
      </c>
      <c r="S240" t="s">
        <v>7734</v>
      </c>
      <c r="T240" t="s">
        <v>20776</v>
      </c>
      <c r="U240">
        <f t="shared" si="3"/>
        <v>105553</v>
      </c>
    </row>
    <row r="241" spans="1:21" x14ac:dyDescent="0.2">
      <c r="A241" t="s">
        <v>15975</v>
      </c>
      <c r="B241" t="s">
        <v>8304</v>
      </c>
      <c r="C241">
        <v>3521010</v>
      </c>
      <c r="D241" t="s">
        <v>11696</v>
      </c>
      <c r="E241" t="s">
        <v>6777</v>
      </c>
      <c r="F241" t="s">
        <v>6402</v>
      </c>
      <c r="G241">
        <v>5086</v>
      </c>
      <c r="H241">
        <v>19741</v>
      </c>
      <c r="I241">
        <v>0</v>
      </c>
      <c r="J241">
        <v>1</v>
      </c>
      <c r="K241">
        <v>0</v>
      </c>
      <c r="L241" t="s">
        <v>6409</v>
      </c>
      <c r="M241">
        <v>2018</v>
      </c>
      <c r="N241" t="s">
        <v>1463</v>
      </c>
      <c r="O241" t="s">
        <v>15976</v>
      </c>
      <c r="P241">
        <v>1</v>
      </c>
      <c r="Q241" t="s">
        <v>15830</v>
      </c>
      <c r="R241" t="s">
        <v>7734</v>
      </c>
      <c r="S241" t="s">
        <v>7734</v>
      </c>
      <c r="T241" t="s">
        <v>20777</v>
      </c>
      <c r="U241">
        <f t="shared" si="3"/>
        <v>105553</v>
      </c>
    </row>
    <row r="242" spans="1:21" x14ac:dyDescent="0.2">
      <c r="A242" t="s">
        <v>15975</v>
      </c>
      <c r="B242" t="s">
        <v>8304</v>
      </c>
      <c r="C242">
        <v>3521010</v>
      </c>
      <c r="D242" t="s">
        <v>7234</v>
      </c>
      <c r="E242" t="s">
        <v>15979</v>
      </c>
      <c r="F242" t="s">
        <v>6402</v>
      </c>
      <c r="G242">
        <v>512</v>
      </c>
      <c r="H242">
        <v>19741</v>
      </c>
      <c r="I242">
        <v>0</v>
      </c>
      <c r="J242">
        <v>0</v>
      </c>
      <c r="K242">
        <v>0</v>
      </c>
      <c r="L242" t="s">
        <v>6403</v>
      </c>
      <c r="M242">
        <v>2018</v>
      </c>
      <c r="N242" t="s">
        <v>1463</v>
      </c>
      <c r="O242" t="s">
        <v>15976</v>
      </c>
      <c r="P242">
        <v>1</v>
      </c>
      <c r="Q242" t="s">
        <v>15830</v>
      </c>
      <c r="R242" t="s">
        <v>7734</v>
      </c>
      <c r="S242" t="s">
        <v>7734</v>
      </c>
      <c r="T242" t="s">
        <v>20778</v>
      </c>
      <c r="U242">
        <f t="shared" si="3"/>
        <v>105553</v>
      </c>
    </row>
    <row r="243" spans="1:21" x14ac:dyDescent="0.2">
      <c r="A243" t="s">
        <v>15975</v>
      </c>
      <c r="B243" t="s">
        <v>8304</v>
      </c>
      <c r="C243">
        <v>3521010</v>
      </c>
      <c r="D243" t="s">
        <v>9407</v>
      </c>
      <c r="E243" t="s">
        <v>15980</v>
      </c>
      <c r="F243" t="s">
        <v>6402</v>
      </c>
      <c r="G243">
        <v>824</v>
      </c>
      <c r="H243">
        <v>19741</v>
      </c>
      <c r="I243">
        <v>0</v>
      </c>
      <c r="J243">
        <v>0</v>
      </c>
      <c r="K243">
        <v>0</v>
      </c>
      <c r="L243" t="s">
        <v>6403</v>
      </c>
      <c r="M243">
        <v>2018</v>
      </c>
      <c r="N243" t="s">
        <v>1463</v>
      </c>
      <c r="O243" t="s">
        <v>15976</v>
      </c>
      <c r="P243">
        <v>1</v>
      </c>
      <c r="Q243" t="s">
        <v>15830</v>
      </c>
      <c r="R243" t="s">
        <v>7734</v>
      </c>
      <c r="S243" t="s">
        <v>7734</v>
      </c>
      <c r="T243" t="s">
        <v>20779</v>
      </c>
      <c r="U243">
        <f t="shared" si="3"/>
        <v>105553</v>
      </c>
    </row>
    <row r="244" spans="1:21" x14ac:dyDescent="0.2">
      <c r="A244" t="s">
        <v>15975</v>
      </c>
      <c r="B244" t="s">
        <v>8304</v>
      </c>
      <c r="C244">
        <v>3521010</v>
      </c>
      <c r="D244" t="s">
        <v>15528</v>
      </c>
      <c r="E244" t="s">
        <v>6806</v>
      </c>
      <c r="F244" t="s">
        <v>6402</v>
      </c>
      <c r="G244">
        <v>712</v>
      </c>
      <c r="H244">
        <v>19741</v>
      </c>
      <c r="I244">
        <v>0</v>
      </c>
      <c r="J244">
        <v>0</v>
      </c>
      <c r="K244">
        <v>0</v>
      </c>
      <c r="L244" t="s">
        <v>6403</v>
      </c>
      <c r="M244">
        <v>2018</v>
      </c>
      <c r="N244" t="s">
        <v>1463</v>
      </c>
      <c r="O244" t="s">
        <v>15976</v>
      </c>
      <c r="P244">
        <v>1</v>
      </c>
      <c r="Q244" t="s">
        <v>15830</v>
      </c>
      <c r="R244" t="s">
        <v>7734</v>
      </c>
      <c r="S244" t="s">
        <v>7734</v>
      </c>
      <c r="T244" t="s">
        <v>20780</v>
      </c>
      <c r="U244">
        <f t="shared" si="3"/>
        <v>105553</v>
      </c>
    </row>
    <row r="245" spans="1:21" x14ac:dyDescent="0.2">
      <c r="A245" t="s">
        <v>15975</v>
      </c>
      <c r="B245" t="s">
        <v>8304</v>
      </c>
      <c r="C245">
        <v>3521010</v>
      </c>
      <c r="D245" t="s">
        <v>6481</v>
      </c>
      <c r="E245" t="s">
        <v>6806</v>
      </c>
      <c r="F245" t="s">
        <v>6402</v>
      </c>
      <c r="G245">
        <v>4403</v>
      </c>
      <c r="H245">
        <v>19741</v>
      </c>
      <c r="I245">
        <v>0</v>
      </c>
      <c r="J245">
        <v>0</v>
      </c>
      <c r="K245">
        <v>0</v>
      </c>
      <c r="L245" t="s">
        <v>6403</v>
      </c>
      <c r="M245">
        <v>2018</v>
      </c>
      <c r="N245" t="s">
        <v>1463</v>
      </c>
      <c r="O245" t="s">
        <v>15976</v>
      </c>
      <c r="P245">
        <v>1</v>
      </c>
      <c r="Q245" t="s">
        <v>15830</v>
      </c>
      <c r="R245" t="s">
        <v>7734</v>
      </c>
      <c r="S245" t="s">
        <v>7734</v>
      </c>
      <c r="T245" t="s">
        <v>20781</v>
      </c>
      <c r="U245">
        <f t="shared" si="3"/>
        <v>105553</v>
      </c>
    </row>
    <row r="246" spans="1:21" x14ac:dyDescent="0.2">
      <c r="A246" t="s">
        <v>15981</v>
      </c>
      <c r="B246" t="s">
        <v>8304</v>
      </c>
      <c r="C246">
        <v>3521010</v>
      </c>
      <c r="D246" t="s">
        <v>15982</v>
      </c>
      <c r="E246" t="s">
        <v>15983</v>
      </c>
      <c r="F246" t="s">
        <v>6402</v>
      </c>
      <c r="G246">
        <v>1437</v>
      </c>
      <c r="H246">
        <v>25203</v>
      </c>
      <c r="I246">
        <v>0</v>
      </c>
      <c r="J246">
        <v>0</v>
      </c>
      <c r="K246">
        <v>0</v>
      </c>
      <c r="L246" t="s">
        <v>6403</v>
      </c>
      <c r="M246">
        <v>2018</v>
      </c>
      <c r="N246" t="s">
        <v>1463</v>
      </c>
      <c r="O246" t="s">
        <v>15984</v>
      </c>
      <c r="P246">
        <v>1</v>
      </c>
      <c r="Q246" t="s">
        <v>15830</v>
      </c>
      <c r="R246" t="s">
        <v>7734</v>
      </c>
      <c r="S246" t="s">
        <v>7734</v>
      </c>
      <c r="T246" t="s">
        <v>20782</v>
      </c>
      <c r="U246">
        <f t="shared" si="3"/>
        <v>105553</v>
      </c>
    </row>
    <row r="247" spans="1:21" x14ac:dyDescent="0.2">
      <c r="A247" t="s">
        <v>15981</v>
      </c>
      <c r="B247" t="s">
        <v>8304</v>
      </c>
      <c r="C247">
        <v>3521010</v>
      </c>
      <c r="D247" t="s">
        <v>6622</v>
      </c>
      <c r="E247" t="s">
        <v>8392</v>
      </c>
      <c r="F247" t="s">
        <v>6402</v>
      </c>
      <c r="G247">
        <v>4629</v>
      </c>
      <c r="H247">
        <v>25203</v>
      </c>
      <c r="I247">
        <v>0</v>
      </c>
      <c r="J247">
        <v>0</v>
      </c>
      <c r="K247">
        <v>0</v>
      </c>
      <c r="L247" t="s">
        <v>6403</v>
      </c>
      <c r="M247">
        <v>2018</v>
      </c>
      <c r="N247" t="s">
        <v>1463</v>
      </c>
      <c r="O247" t="s">
        <v>15984</v>
      </c>
      <c r="P247">
        <v>1</v>
      </c>
      <c r="Q247" t="s">
        <v>15830</v>
      </c>
      <c r="R247" t="s">
        <v>7734</v>
      </c>
      <c r="S247" t="s">
        <v>7734</v>
      </c>
      <c r="T247" t="s">
        <v>19902</v>
      </c>
      <c r="U247">
        <f t="shared" si="3"/>
        <v>105553</v>
      </c>
    </row>
    <row r="248" spans="1:21" x14ac:dyDescent="0.2">
      <c r="A248" t="s">
        <v>15981</v>
      </c>
      <c r="B248" t="s">
        <v>8304</v>
      </c>
      <c r="C248">
        <v>3521010</v>
      </c>
      <c r="D248" t="s">
        <v>15985</v>
      </c>
      <c r="E248" t="s">
        <v>15986</v>
      </c>
      <c r="F248" t="s">
        <v>6402</v>
      </c>
      <c r="G248">
        <v>1922</v>
      </c>
      <c r="H248">
        <v>25203</v>
      </c>
      <c r="I248">
        <v>0</v>
      </c>
      <c r="J248">
        <v>0</v>
      </c>
      <c r="K248">
        <v>0</v>
      </c>
      <c r="L248" t="s">
        <v>6403</v>
      </c>
      <c r="M248">
        <v>2018</v>
      </c>
      <c r="N248" t="s">
        <v>1463</v>
      </c>
      <c r="O248" t="s">
        <v>15984</v>
      </c>
      <c r="P248">
        <v>1</v>
      </c>
      <c r="Q248" t="s">
        <v>15830</v>
      </c>
      <c r="R248" t="s">
        <v>7734</v>
      </c>
      <c r="S248" t="s">
        <v>7734</v>
      </c>
      <c r="T248" t="s">
        <v>20783</v>
      </c>
      <c r="U248">
        <f t="shared" si="3"/>
        <v>105553</v>
      </c>
    </row>
    <row r="249" spans="1:21" x14ac:dyDescent="0.2">
      <c r="A249" t="s">
        <v>15981</v>
      </c>
      <c r="B249" t="s">
        <v>8304</v>
      </c>
      <c r="C249">
        <v>3521010</v>
      </c>
      <c r="D249" t="s">
        <v>8404</v>
      </c>
      <c r="E249" t="s">
        <v>8331</v>
      </c>
      <c r="F249" t="s">
        <v>6402</v>
      </c>
      <c r="G249">
        <v>1303</v>
      </c>
      <c r="H249">
        <v>25203</v>
      </c>
      <c r="I249">
        <v>0</v>
      </c>
      <c r="J249">
        <v>0</v>
      </c>
      <c r="K249">
        <v>0</v>
      </c>
      <c r="L249" t="s">
        <v>6403</v>
      </c>
      <c r="M249">
        <v>2018</v>
      </c>
      <c r="N249" t="s">
        <v>1463</v>
      </c>
      <c r="O249" t="s">
        <v>15984</v>
      </c>
      <c r="P249">
        <v>1</v>
      </c>
      <c r="Q249" t="s">
        <v>15830</v>
      </c>
      <c r="R249" t="s">
        <v>7734</v>
      </c>
      <c r="S249" t="s">
        <v>7734</v>
      </c>
      <c r="T249" t="s">
        <v>19913</v>
      </c>
      <c r="U249">
        <f t="shared" si="3"/>
        <v>105553</v>
      </c>
    </row>
    <row r="250" spans="1:21" x14ac:dyDescent="0.2">
      <c r="A250" t="s">
        <v>15981</v>
      </c>
      <c r="B250" t="s">
        <v>8304</v>
      </c>
      <c r="C250">
        <v>3521010</v>
      </c>
      <c r="D250" t="s">
        <v>15987</v>
      </c>
      <c r="E250" t="s">
        <v>6407</v>
      </c>
      <c r="F250" t="s">
        <v>6402</v>
      </c>
      <c r="G250">
        <v>3894</v>
      </c>
      <c r="H250">
        <v>25203</v>
      </c>
      <c r="I250">
        <v>0</v>
      </c>
      <c r="J250">
        <v>0</v>
      </c>
      <c r="K250">
        <v>0</v>
      </c>
      <c r="L250" t="s">
        <v>6403</v>
      </c>
      <c r="M250">
        <v>2018</v>
      </c>
      <c r="N250" t="s">
        <v>1463</v>
      </c>
      <c r="O250" t="s">
        <v>15984</v>
      </c>
      <c r="P250">
        <v>1</v>
      </c>
      <c r="Q250" t="s">
        <v>15830</v>
      </c>
      <c r="R250" t="s">
        <v>7734</v>
      </c>
      <c r="S250" t="s">
        <v>7734</v>
      </c>
      <c r="T250" t="s">
        <v>20784</v>
      </c>
      <c r="U250">
        <f t="shared" si="3"/>
        <v>105553</v>
      </c>
    </row>
    <row r="251" spans="1:21" x14ac:dyDescent="0.2">
      <c r="A251" t="s">
        <v>15981</v>
      </c>
      <c r="B251" t="s">
        <v>8304</v>
      </c>
      <c r="C251">
        <v>3521010</v>
      </c>
      <c r="D251" t="s">
        <v>8321</v>
      </c>
      <c r="E251" t="s">
        <v>6806</v>
      </c>
      <c r="F251" t="s">
        <v>6402</v>
      </c>
      <c r="G251">
        <v>10804</v>
      </c>
      <c r="H251">
        <v>25203</v>
      </c>
      <c r="I251">
        <v>0</v>
      </c>
      <c r="J251">
        <v>1</v>
      </c>
      <c r="K251">
        <v>0</v>
      </c>
      <c r="L251" t="s">
        <v>6403</v>
      </c>
      <c r="M251">
        <v>2018</v>
      </c>
      <c r="N251" t="s">
        <v>1463</v>
      </c>
      <c r="O251" t="s">
        <v>15984</v>
      </c>
      <c r="P251">
        <v>1</v>
      </c>
      <c r="Q251" t="s">
        <v>15830</v>
      </c>
      <c r="R251" t="s">
        <v>7734</v>
      </c>
      <c r="S251" t="s">
        <v>7734</v>
      </c>
      <c r="T251" t="s">
        <v>1900</v>
      </c>
      <c r="U251">
        <f t="shared" si="3"/>
        <v>105553</v>
      </c>
    </row>
    <row r="252" spans="1:21" x14ac:dyDescent="0.2">
      <c r="A252" t="s">
        <v>15981</v>
      </c>
      <c r="B252" t="s">
        <v>8304</v>
      </c>
      <c r="C252">
        <v>3521010</v>
      </c>
      <c r="D252" t="s">
        <v>15988</v>
      </c>
      <c r="E252" t="s">
        <v>15989</v>
      </c>
      <c r="F252" t="s">
        <v>6402</v>
      </c>
      <c r="G252">
        <v>1214</v>
      </c>
      <c r="H252">
        <v>25203</v>
      </c>
      <c r="I252">
        <v>0</v>
      </c>
      <c r="J252">
        <v>0</v>
      </c>
      <c r="K252">
        <v>0</v>
      </c>
      <c r="L252" t="s">
        <v>6403</v>
      </c>
      <c r="M252">
        <v>2018</v>
      </c>
      <c r="N252" t="s">
        <v>1463</v>
      </c>
      <c r="O252" t="s">
        <v>15984</v>
      </c>
      <c r="P252">
        <v>1</v>
      </c>
      <c r="Q252" t="s">
        <v>15830</v>
      </c>
      <c r="R252" t="s">
        <v>7734</v>
      </c>
      <c r="S252" t="s">
        <v>7734</v>
      </c>
      <c r="T252" t="s">
        <v>20785</v>
      </c>
      <c r="U252">
        <f t="shared" si="3"/>
        <v>105553</v>
      </c>
    </row>
    <row r="253" spans="1:21" x14ac:dyDescent="0.2">
      <c r="A253" t="s">
        <v>15990</v>
      </c>
      <c r="B253" t="s">
        <v>8304</v>
      </c>
      <c r="C253">
        <v>3521010</v>
      </c>
      <c r="D253" t="s">
        <v>7069</v>
      </c>
      <c r="E253" t="s">
        <v>6797</v>
      </c>
      <c r="F253" t="s">
        <v>6402</v>
      </c>
      <c r="G253">
        <v>42993</v>
      </c>
      <c r="H253">
        <v>105553</v>
      </c>
      <c r="I253">
        <v>1</v>
      </c>
      <c r="J253">
        <v>0</v>
      </c>
      <c r="K253">
        <v>0</v>
      </c>
      <c r="L253" t="s">
        <v>6409</v>
      </c>
      <c r="M253">
        <v>2018</v>
      </c>
      <c r="N253" t="s">
        <v>6404</v>
      </c>
      <c r="O253">
        <v>99</v>
      </c>
      <c r="P253">
        <v>1</v>
      </c>
      <c r="Q253" t="s">
        <v>15830</v>
      </c>
      <c r="R253" t="s">
        <v>7734</v>
      </c>
      <c r="S253" t="s">
        <v>7734</v>
      </c>
      <c r="T253" t="s">
        <v>20786</v>
      </c>
      <c r="U253">
        <f t="shared" si="3"/>
        <v>105553</v>
      </c>
    </row>
    <row r="254" spans="1:21" x14ac:dyDescent="0.2">
      <c r="A254" t="s">
        <v>15990</v>
      </c>
      <c r="B254" t="s">
        <v>8304</v>
      </c>
      <c r="C254">
        <v>3521010</v>
      </c>
      <c r="D254" t="s">
        <v>8328</v>
      </c>
      <c r="E254" t="s">
        <v>8329</v>
      </c>
      <c r="F254" t="s">
        <v>6402</v>
      </c>
      <c r="G254">
        <v>972</v>
      </c>
      <c r="H254">
        <v>105553</v>
      </c>
      <c r="I254">
        <v>0</v>
      </c>
      <c r="J254">
        <v>0</v>
      </c>
      <c r="K254">
        <v>0</v>
      </c>
      <c r="L254" t="s">
        <v>6403</v>
      </c>
      <c r="M254">
        <v>2018</v>
      </c>
      <c r="N254" t="s">
        <v>6404</v>
      </c>
      <c r="O254">
        <v>99</v>
      </c>
      <c r="P254">
        <v>1</v>
      </c>
      <c r="Q254" t="s">
        <v>15830</v>
      </c>
      <c r="R254" t="s">
        <v>7734</v>
      </c>
      <c r="S254" t="s">
        <v>7734</v>
      </c>
      <c r="T254" t="s">
        <v>1912</v>
      </c>
      <c r="U254">
        <f t="shared" si="3"/>
        <v>105553</v>
      </c>
    </row>
    <row r="255" spans="1:21" x14ac:dyDescent="0.2">
      <c r="A255" t="s">
        <v>15990</v>
      </c>
      <c r="B255" t="s">
        <v>8304</v>
      </c>
      <c r="C255">
        <v>3521010</v>
      </c>
      <c r="D255" t="s">
        <v>6696</v>
      </c>
      <c r="E255" t="s">
        <v>6645</v>
      </c>
      <c r="F255" t="s">
        <v>6402</v>
      </c>
      <c r="G255">
        <v>46894</v>
      </c>
      <c r="H255">
        <v>105553</v>
      </c>
      <c r="I255">
        <v>0</v>
      </c>
      <c r="J255">
        <v>1</v>
      </c>
      <c r="K255">
        <v>0</v>
      </c>
      <c r="L255" t="s">
        <v>6403</v>
      </c>
      <c r="M255">
        <v>2018</v>
      </c>
      <c r="N255" t="s">
        <v>6404</v>
      </c>
      <c r="O255">
        <v>99</v>
      </c>
      <c r="P255">
        <v>1</v>
      </c>
      <c r="Q255" t="s">
        <v>15830</v>
      </c>
      <c r="R255" t="s">
        <v>7734</v>
      </c>
      <c r="S255" t="s">
        <v>7734</v>
      </c>
      <c r="T255" t="s">
        <v>548</v>
      </c>
      <c r="U255">
        <f t="shared" si="3"/>
        <v>105553</v>
      </c>
    </row>
    <row r="256" spans="1:21" x14ac:dyDescent="0.2">
      <c r="A256" t="s">
        <v>15990</v>
      </c>
      <c r="B256" t="s">
        <v>8304</v>
      </c>
      <c r="C256">
        <v>3521010</v>
      </c>
      <c r="D256" t="s">
        <v>8389</v>
      </c>
      <c r="E256" t="s">
        <v>15991</v>
      </c>
      <c r="F256" t="s">
        <v>6402</v>
      </c>
      <c r="G256">
        <v>5319</v>
      </c>
      <c r="H256">
        <v>105553</v>
      </c>
      <c r="I256">
        <v>0</v>
      </c>
      <c r="J256">
        <v>0</v>
      </c>
      <c r="K256">
        <v>0</v>
      </c>
      <c r="L256" t="s">
        <v>6403</v>
      </c>
      <c r="M256">
        <v>2018</v>
      </c>
      <c r="N256" t="s">
        <v>6404</v>
      </c>
      <c r="O256">
        <v>99</v>
      </c>
      <c r="P256">
        <v>1</v>
      </c>
      <c r="Q256" t="s">
        <v>15830</v>
      </c>
      <c r="R256" t="s">
        <v>7734</v>
      </c>
      <c r="S256" t="s">
        <v>7734</v>
      </c>
      <c r="T256" t="s">
        <v>20787</v>
      </c>
      <c r="U256">
        <f t="shared" si="3"/>
        <v>105553</v>
      </c>
    </row>
    <row r="257" spans="1:21" x14ac:dyDescent="0.2">
      <c r="A257" t="s">
        <v>15990</v>
      </c>
      <c r="B257" t="s">
        <v>8304</v>
      </c>
      <c r="C257">
        <v>3521010</v>
      </c>
      <c r="D257" t="s">
        <v>7191</v>
      </c>
      <c r="E257" t="s">
        <v>6772</v>
      </c>
      <c r="F257" t="s">
        <v>6402</v>
      </c>
      <c r="G257">
        <v>2442</v>
      </c>
      <c r="H257">
        <v>105553</v>
      </c>
      <c r="I257">
        <v>0</v>
      </c>
      <c r="J257">
        <v>0</v>
      </c>
      <c r="K257">
        <v>0</v>
      </c>
      <c r="L257" t="s">
        <v>6403</v>
      </c>
      <c r="M257">
        <v>2018</v>
      </c>
      <c r="N257" t="s">
        <v>6404</v>
      </c>
      <c r="O257">
        <v>99</v>
      </c>
      <c r="P257">
        <v>1</v>
      </c>
      <c r="Q257" t="s">
        <v>15830</v>
      </c>
      <c r="R257" t="s">
        <v>7734</v>
      </c>
      <c r="S257" t="s">
        <v>7734</v>
      </c>
      <c r="T257" t="s">
        <v>20788</v>
      </c>
      <c r="U257">
        <f t="shared" si="3"/>
        <v>105553</v>
      </c>
    </row>
    <row r="258" spans="1:21" x14ac:dyDescent="0.2">
      <c r="A258" t="s">
        <v>15990</v>
      </c>
      <c r="B258" t="s">
        <v>8304</v>
      </c>
      <c r="C258">
        <v>3521010</v>
      </c>
      <c r="D258" t="s">
        <v>15992</v>
      </c>
      <c r="E258" t="s">
        <v>15993</v>
      </c>
      <c r="F258" t="s">
        <v>6402</v>
      </c>
      <c r="G258">
        <v>1905</v>
      </c>
      <c r="H258">
        <v>105553</v>
      </c>
      <c r="I258">
        <v>0</v>
      </c>
      <c r="J258">
        <v>0</v>
      </c>
      <c r="K258">
        <v>0</v>
      </c>
      <c r="L258" t="s">
        <v>6403</v>
      </c>
      <c r="M258">
        <v>2018</v>
      </c>
      <c r="N258" t="s">
        <v>6404</v>
      </c>
      <c r="O258">
        <v>99</v>
      </c>
      <c r="P258">
        <v>1</v>
      </c>
      <c r="Q258" t="s">
        <v>15830</v>
      </c>
      <c r="R258" t="s">
        <v>7734</v>
      </c>
      <c r="S258" t="s">
        <v>7734</v>
      </c>
      <c r="T258" t="s">
        <v>20789</v>
      </c>
      <c r="U258">
        <f t="shared" ref="U258:U321" si="4">_xlfn.MAXIFS($H$2:$H$6695, $C$2:$C$6695,C258)</f>
        <v>105553</v>
      </c>
    </row>
    <row r="259" spans="1:21" x14ac:dyDescent="0.2">
      <c r="A259" t="s">
        <v>15990</v>
      </c>
      <c r="B259" t="s">
        <v>8304</v>
      </c>
      <c r="C259">
        <v>3521010</v>
      </c>
      <c r="D259" t="s">
        <v>6434</v>
      </c>
      <c r="E259" t="s">
        <v>15994</v>
      </c>
      <c r="F259" t="s">
        <v>6402</v>
      </c>
      <c r="G259">
        <v>5028</v>
      </c>
      <c r="H259">
        <v>105553</v>
      </c>
      <c r="I259">
        <v>0</v>
      </c>
      <c r="J259">
        <v>0</v>
      </c>
      <c r="K259">
        <v>0</v>
      </c>
      <c r="L259" t="s">
        <v>6403</v>
      </c>
      <c r="M259">
        <v>2018</v>
      </c>
      <c r="N259" t="s">
        <v>6404</v>
      </c>
      <c r="O259">
        <v>99</v>
      </c>
      <c r="P259">
        <v>1</v>
      </c>
      <c r="Q259" t="s">
        <v>15830</v>
      </c>
      <c r="R259" t="s">
        <v>7734</v>
      </c>
      <c r="S259" t="s">
        <v>7734</v>
      </c>
      <c r="T259" t="s">
        <v>20790</v>
      </c>
      <c r="U259">
        <f t="shared" si="4"/>
        <v>105553</v>
      </c>
    </row>
    <row r="260" spans="1:21" x14ac:dyDescent="0.2">
      <c r="A260" t="s">
        <v>15995</v>
      </c>
      <c r="B260" t="s">
        <v>8304</v>
      </c>
      <c r="C260">
        <v>3521010</v>
      </c>
      <c r="D260" t="s">
        <v>15996</v>
      </c>
      <c r="E260" t="s">
        <v>8322</v>
      </c>
      <c r="F260" t="s">
        <v>6402</v>
      </c>
      <c r="G260">
        <v>1198</v>
      </c>
      <c r="H260">
        <v>17390</v>
      </c>
      <c r="I260">
        <v>0</v>
      </c>
      <c r="J260">
        <v>0</v>
      </c>
      <c r="K260">
        <v>0</v>
      </c>
      <c r="L260" t="s">
        <v>6409</v>
      </c>
      <c r="M260">
        <v>2018</v>
      </c>
      <c r="N260" t="s">
        <v>1985</v>
      </c>
      <c r="O260" t="s">
        <v>15950</v>
      </c>
      <c r="P260">
        <v>1</v>
      </c>
      <c r="Q260" t="s">
        <v>15830</v>
      </c>
      <c r="R260" t="s">
        <v>7734</v>
      </c>
      <c r="S260" t="s">
        <v>7734</v>
      </c>
      <c r="T260" t="s">
        <v>20791</v>
      </c>
      <c r="U260">
        <f t="shared" si="4"/>
        <v>105553</v>
      </c>
    </row>
    <row r="261" spans="1:21" x14ac:dyDescent="0.2">
      <c r="A261" t="s">
        <v>15995</v>
      </c>
      <c r="B261" t="s">
        <v>8304</v>
      </c>
      <c r="C261">
        <v>3521010</v>
      </c>
      <c r="D261" t="s">
        <v>14302</v>
      </c>
      <c r="E261" t="s">
        <v>15551</v>
      </c>
      <c r="F261" t="s">
        <v>6402</v>
      </c>
      <c r="G261">
        <v>1311</v>
      </c>
      <c r="H261">
        <v>17390</v>
      </c>
      <c r="I261">
        <v>0</v>
      </c>
      <c r="J261">
        <v>0</v>
      </c>
      <c r="K261">
        <v>0</v>
      </c>
      <c r="L261" t="s">
        <v>6403</v>
      </c>
      <c r="M261">
        <v>2018</v>
      </c>
      <c r="N261" t="s">
        <v>1985</v>
      </c>
      <c r="O261" t="s">
        <v>15950</v>
      </c>
      <c r="P261">
        <v>1</v>
      </c>
      <c r="Q261" t="s">
        <v>15830</v>
      </c>
      <c r="R261" t="s">
        <v>7734</v>
      </c>
      <c r="S261" t="s">
        <v>7734</v>
      </c>
      <c r="T261" t="s">
        <v>20792</v>
      </c>
      <c r="U261">
        <f t="shared" si="4"/>
        <v>105553</v>
      </c>
    </row>
    <row r="262" spans="1:21" x14ac:dyDescent="0.2">
      <c r="A262" t="s">
        <v>15995</v>
      </c>
      <c r="B262" t="s">
        <v>8304</v>
      </c>
      <c r="C262">
        <v>3521010</v>
      </c>
      <c r="D262" t="s">
        <v>7037</v>
      </c>
      <c r="E262" t="s">
        <v>11800</v>
      </c>
      <c r="F262" t="s">
        <v>6402</v>
      </c>
      <c r="G262">
        <v>596</v>
      </c>
      <c r="H262">
        <v>17390</v>
      </c>
      <c r="I262">
        <v>0</v>
      </c>
      <c r="J262">
        <v>0</v>
      </c>
      <c r="K262">
        <v>0</v>
      </c>
      <c r="L262" t="s">
        <v>6403</v>
      </c>
      <c r="M262">
        <v>2018</v>
      </c>
      <c r="N262" t="s">
        <v>1985</v>
      </c>
      <c r="O262" t="s">
        <v>15950</v>
      </c>
      <c r="P262">
        <v>1</v>
      </c>
      <c r="Q262" t="s">
        <v>15830</v>
      </c>
      <c r="R262" t="s">
        <v>7734</v>
      </c>
      <c r="S262" t="s">
        <v>7734</v>
      </c>
      <c r="T262" t="s">
        <v>20793</v>
      </c>
      <c r="U262">
        <f t="shared" si="4"/>
        <v>105553</v>
      </c>
    </row>
    <row r="263" spans="1:21" x14ac:dyDescent="0.2">
      <c r="A263" t="s">
        <v>15995</v>
      </c>
      <c r="B263" t="s">
        <v>8304</v>
      </c>
      <c r="C263">
        <v>3521010</v>
      </c>
      <c r="D263" t="s">
        <v>15997</v>
      </c>
      <c r="E263" t="s">
        <v>10443</v>
      </c>
      <c r="F263" t="s">
        <v>6402</v>
      </c>
      <c r="G263">
        <v>1178</v>
      </c>
      <c r="H263">
        <v>17390</v>
      </c>
      <c r="I263">
        <v>0</v>
      </c>
      <c r="J263">
        <v>0</v>
      </c>
      <c r="K263">
        <v>0</v>
      </c>
      <c r="L263" t="s">
        <v>6403</v>
      </c>
      <c r="M263">
        <v>2018</v>
      </c>
      <c r="N263" t="s">
        <v>1985</v>
      </c>
      <c r="O263" t="s">
        <v>15950</v>
      </c>
      <c r="P263">
        <v>1</v>
      </c>
      <c r="Q263" t="s">
        <v>15830</v>
      </c>
      <c r="R263" t="s">
        <v>7734</v>
      </c>
      <c r="S263" t="s">
        <v>7734</v>
      </c>
      <c r="T263" t="s">
        <v>20794</v>
      </c>
      <c r="U263">
        <f t="shared" si="4"/>
        <v>105553</v>
      </c>
    </row>
    <row r="264" spans="1:21" x14ac:dyDescent="0.2">
      <c r="A264" t="s">
        <v>15995</v>
      </c>
      <c r="B264" t="s">
        <v>8304</v>
      </c>
      <c r="C264">
        <v>3521010</v>
      </c>
      <c r="D264" t="s">
        <v>6436</v>
      </c>
      <c r="E264" t="s">
        <v>8610</v>
      </c>
      <c r="F264" t="s">
        <v>6402</v>
      </c>
      <c r="G264">
        <v>5514</v>
      </c>
      <c r="H264">
        <v>17390</v>
      </c>
      <c r="I264">
        <v>0</v>
      </c>
      <c r="J264">
        <v>0</v>
      </c>
      <c r="K264">
        <v>0</v>
      </c>
      <c r="L264" t="s">
        <v>6403</v>
      </c>
      <c r="M264">
        <v>2018</v>
      </c>
      <c r="N264" t="s">
        <v>1985</v>
      </c>
      <c r="O264" t="s">
        <v>15950</v>
      </c>
      <c r="P264">
        <v>1</v>
      </c>
      <c r="Q264" t="s">
        <v>15830</v>
      </c>
      <c r="R264" t="s">
        <v>7734</v>
      </c>
      <c r="S264" t="s">
        <v>7734</v>
      </c>
      <c r="T264" t="s">
        <v>2093</v>
      </c>
      <c r="U264">
        <f t="shared" si="4"/>
        <v>105553</v>
      </c>
    </row>
    <row r="265" spans="1:21" x14ac:dyDescent="0.2">
      <c r="A265" t="s">
        <v>15995</v>
      </c>
      <c r="B265" t="s">
        <v>8304</v>
      </c>
      <c r="C265">
        <v>3521010</v>
      </c>
      <c r="D265" t="s">
        <v>6440</v>
      </c>
      <c r="E265" t="s">
        <v>8311</v>
      </c>
      <c r="F265" t="s">
        <v>6402</v>
      </c>
      <c r="G265">
        <v>7593</v>
      </c>
      <c r="H265">
        <v>17390</v>
      </c>
      <c r="I265">
        <v>0</v>
      </c>
      <c r="J265">
        <v>1</v>
      </c>
      <c r="K265">
        <v>0</v>
      </c>
      <c r="L265" t="s">
        <v>6403</v>
      </c>
      <c r="M265">
        <v>2018</v>
      </c>
      <c r="N265" t="s">
        <v>1985</v>
      </c>
      <c r="O265" t="s">
        <v>15950</v>
      </c>
      <c r="P265">
        <v>1</v>
      </c>
      <c r="Q265" t="s">
        <v>15830</v>
      </c>
      <c r="R265" t="s">
        <v>7734</v>
      </c>
      <c r="S265" t="s">
        <v>7734</v>
      </c>
      <c r="T265" t="s">
        <v>1908</v>
      </c>
      <c r="U265">
        <f t="shared" si="4"/>
        <v>105553</v>
      </c>
    </row>
    <row r="266" spans="1:21" x14ac:dyDescent="0.2">
      <c r="A266" t="s">
        <v>15998</v>
      </c>
      <c r="B266" t="s">
        <v>8304</v>
      </c>
      <c r="C266">
        <v>3521010</v>
      </c>
      <c r="D266" t="s">
        <v>15999</v>
      </c>
      <c r="E266" t="s">
        <v>7322</v>
      </c>
      <c r="F266" t="s">
        <v>6402</v>
      </c>
      <c r="G266">
        <v>5971</v>
      </c>
      <c r="H266">
        <v>20645</v>
      </c>
      <c r="I266">
        <v>0</v>
      </c>
      <c r="J266">
        <v>0</v>
      </c>
      <c r="K266">
        <v>0</v>
      </c>
      <c r="L266" t="s">
        <v>6409</v>
      </c>
      <c r="M266">
        <v>2018</v>
      </c>
      <c r="N266" t="s">
        <v>1985</v>
      </c>
      <c r="O266" t="s">
        <v>15959</v>
      </c>
      <c r="P266">
        <v>1</v>
      </c>
      <c r="Q266" t="s">
        <v>15830</v>
      </c>
      <c r="R266" t="s">
        <v>7734</v>
      </c>
      <c r="S266" t="s">
        <v>7734</v>
      </c>
      <c r="T266" t="s">
        <v>20795</v>
      </c>
      <c r="U266">
        <f t="shared" si="4"/>
        <v>105553</v>
      </c>
    </row>
    <row r="267" spans="1:21" x14ac:dyDescent="0.2">
      <c r="A267" t="s">
        <v>15998</v>
      </c>
      <c r="B267" t="s">
        <v>8304</v>
      </c>
      <c r="C267">
        <v>3521010</v>
      </c>
      <c r="D267" t="s">
        <v>15478</v>
      </c>
      <c r="E267" t="s">
        <v>15619</v>
      </c>
      <c r="F267" t="s">
        <v>6402</v>
      </c>
      <c r="G267">
        <v>291</v>
      </c>
      <c r="H267">
        <v>20645</v>
      </c>
      <c r="I267">
        <v>0</v>
      </c>
      <c r="J267">
        <v>0</v>
      </c>
      <c r="K267">
        <v>0</v>
      </c>
      <c r="L267" t="s">
        <v>6409</v>
      </c>
      <c r="M267">
        <v>2018</v>
      </c>
      <c r="N267" t="s">
        <v>1985</v>
      </c>
      <c r="O267" t="s">
        <v>15959</v>
      </c>
      <c r="P267">
        <v>1</v>
      </c>
      <c r="Q267" t="s">
        <v>15830</v>
      </c>
      <c r="R267" t="s">
        <v>7734</v>
      </c>
      <c r="S267" t="s">
        <v>7734</v>
      </c>
      <c r="T267" t="s">
        <v>20796</v>
      </c>
      <c r="U267">
        <f t="shared" si="4"/>
        <v>105553</v>
      </c>
    </row>
    <row r="268" spans="1:21" x14ac:dyDescent="0.2">
      <c r="A268" t="s">
        <v>15998</v>
      </c>
      <c r="B268" t="s">
        <v>8304</v>
      </c>
      <c r="C268">
        <v>3521010</v>
      </c>
      <c r="D268" t="s">
        <v>16000</v>
      </c>
      <c r="E268" t="s">
        <v>6679</v>
      </c>
      <c r="F268" t="s">
        <v>6402</v>
      </c>
      <c r="G268">
        <v>2726</v>
      </c>
      <c r="H268">
        <v>20645</v>
      </c>
      <c r="I268">
        <v>0</v>
      </c>
      <c r="J268">
        <v>0</v>
      </c>
      <c r="K268">
        <v>0</v>
      </c>
      <c r="L268" t="s">
        <v>6403</v>
      </c>
      <c r="M268">
        <v>2018</v>
      </c>
      <c r="N268" t="s">
        <v>1985</v>
      </c>
      <c r="O268" t="s">
        <v>15959</v>
      </c>
      <c r="P268">
        <v>1</v>
      </c>
      <c r="Q268" t="s">
        <v>15830</v>
      </c>
      <c r="R268" t="s">
        <v>7734</v>
      </c>
      <c r="S268" t="s">
        <v>7734</v>
      </c>
      <c r="T268" t="s">
        <v>20797</v>
      </c>
      <c r="U268">
        <f t="shared" si="4"/>
        <v>105553</v>
      </c>
    </row>
    <row r="269" spans="1:21" x14ac:dyDescent="0.2">
      <c r="A269" t="s">
        <v>15998</v>
      </c>
      <c r="B269" t="s">
        <v>8304</v>
      </c>
      <c r="C269">
        <v>3521010</v>
      </c>
      <c r="D269" t="s">
        <v>6712</v>
      </c>
      <c r="E269" t="s">
        <v>16001</v>
      </c>
      <c r="F269" t="s">
        <v>6402</v>
      </c>
      <c r="G269">
        <v>743</v>
      </c>
      <c r="H269">
        <v>20645</v>
      </c>
      <c r="I269">
        <v>0</v>
      </c>
      <c r="J269">
        <v>0</v>
      </c>
      <c r="K269">
        <v>0</v>
      </c>
      <c r="L269" t="s">
        <v>6403</v>
      </c>
      <c r="M269">
        <v>2018</v>
      </c>
      <c r="N269" t="s">
        <v>1985</v>
      </c>
      <c r="O269" t="s">
        <v>15959</v>
      </c>
      <c r="P269">
        <v>1</v>
      </c>
      <c r="Q269" t="s">
        <v>15830</v>
      </c>
      <c r="R269" t="s">
        <v>7734</v>
      </c>
      <c r="S269" t="s">
        <v>7734</v>
      </c>
      <c r="T269" t="s">
        <v>20798</v>
      </c>
      <c r="U269">
        <f t="shared" si="4"/>
        <v>105553</v>
      </c>
    </row>
    <row r="270" spans="1:21" x14ac:dyDescent="0.2">
      <c r="A270" t="s">
        <v>15998</v>
      </c>
      <c r="B270" t="s">
        <v>8304</v>
      </c>
      <c r="C270">
        <v>3521010</v>
      </c>
      <c r="D270" t="s">
        <v>6771</v>
      </c>
      <c r="E270" t="s">
        <v>7062</v>
      </c>
      <c r="F270" t="s">
        <v>6402</v>
      </c>
      <c r="G270">
        <v>2035</v>
      </c>
      <c r="H270">
        <v>20645</v>
      </c>
      <c r="I270">
        <v>0</v>
      </c>
      <c r="J270">
        <v>0</v>
      </c>
      <c r="K270">
        <v>0</v>
      </c>
      <c r="L270" t="s">
        <v>6403</v>
      </c>
      <c r="M270">
        <v>2018</v>
      </c>
      <c r="N270" t="s">
        <v>1985</v>
      </c>
      <c r="O270" t="s">
        <v>15959</v>
      </c>
      <c r="P270">
        <v>1</v>
      </c>
      <c r="Q270" t="s">
        <v>15830</v>
      </c>
      <c r="R270" t="s">
        <v>7734</v>
      </c>
      <c r="S270" t="s">
        <v>7734</v>
      </c>
      <c r="T270" t="s">
        <v>20799</v>
      </c>
      <c r="U270">
        <f t="shared" si="4"/>
        <v>105553</v>
      </c>
    </row>
    <row r="271" spans="1:21" x14ac:dyDescent="0.2">
      <c r="A271" t="s">
        <v>15998</v>
      </c>
      <c r="B271" t="s">
        <v>8304</v>
      </c>
      <c r="C271">
        <v>3521010</v>
      </c>
      <c r="D271" t="s">
        <v>16002</v>
      </c>
      <c r="E271" t="s">
        <v>15748</v>
      </c>
      <c r="F271" t="s">
        <v>6402</v>
      </c>
      <c r="G271">
        <v>644</v>
      </c>
      <c r="H271">
        <v>20645</v>
      </c>
      <c r="I271">
        <v>0</v>
      </c>
      <c r="J271">
        <v>0</v>
      </c>
      <c r="K271">
        <v>0</v>
      </c>
      <c r="L271" t="s">
        <v>6403</v>
      </c>
      <c r="M271">
        <v>2018</v>
      </c>
      <c r="N271" t="s">
        <v>1985</v>
      </c>
      <c r="O271" t="s">
        <v>15959</v>
      </c>
      <c r="P271">
        <v>1</v>
      </c>
      <c r="Q271" t="s">
        <v>15830</v>
      </c>
      <c r="R271" t="s">
        <v>7734</v>
      </c>
      <c r="S271" t="s">
        <v>7734</v>
      </c>
      <c r="T271" t="s">
        <v>20800</v>
      </c>
      <c r="U271">
        <f t="shared" si="4"/>
        <v>105553</v>
      </c>
    </row>
    <row r="272" spans="1:21" x14ac:dyDescent="0.2">
      <c r="A272" t="s">
        <v>15998</v>
      </c>
      <c r="B272" t="s">
        <v>8304</v>
      </c>
      <c r="C272">
        <v>3521010</v>
      </c>
      <c r="D272" t="s">
        <v>6622</v>
      </c>
      <c r="E272" t="s">
        <v>8313</v>
      </c>
      <c r="F272" t="s">
        <v>6402</v>
      </c>
      <c r="G272">
        <v>7340</v>
      </c>
      <c r="H272">
        <v>20645</v>
      </c>
      <c r="I272">
        <v>1</v>
      </c>
      <c r="J272">
        <v>1</v>
      </c>
      <c r="K272">
        <v>0</v>
      </c>
      <c r="L272" t="s">
        <v>6403</v>
      </c>
      <c r="M272">
        <v>2018</v>
      </c>
      <c r="N272" t="s">
        <v>1985</v>
      </c>
      <c r="O272" t="s">
        <v>15959</v>
      </c>
      <c r="P272">
        <v>1</v>
      </c>
      <c r="Q272" t="s">
        <v>15830</v>
      </c>
      <c r="R272" t="s">
        <v>7734</v>
      </c>
      <c r="S272" t="s">
        <v>7734</v>
      </c>
      <c r="T272" t="s">
        <v>1906</v>
      </c>
      <c r="U272">
        <f t="shared" si="4"/>
        <v>105553</v>
      </c>
    </row>
    <row r="273" spans="1:21" x14ac:dyDescent="0.2">
      <c r="A273" t="s">
        <v>15998</v>
      </c>
      <c r="B273" t="s">
        <v>8304</v>
      </c>
      <c r="C273">
        <v>3521010</v>
      </c>
      <c r="D273" t="s">
        <v>8373</v>
      </c>
      <c r="E273" t="s">
        <v>6879</v>
      </c>
      <c r="F273" t="s">
        <v>6402</v>
      </c>
      <c r="G273">
        <v>895</v>
      </c>
      <c r="H273">
        <v>20645</v>
      </c>
      <c r="I273">
        <v>0</v>
      </c>
      <c r="J273">
        <v>0</v>
      </c>
      <c r="K273">
        <v>0</v>
      </c>
      <c r="L273" t="s">
        <v>6403</v>
      </c>
      <c r="M273">
        <v>2018</v>
      </c>
      <c r="N273" t="s">
        <v>1985</v>
      </c>
      <c r="O273" t="s">
        <v>15959</v>
      </c>
      <c r="P273">
        <v>1</v>
      </c>
      <c r="Q273" t="s">
        <v>15830</v>
      </c>
      <c r="R273" t="s">
        <v>7734</v>
      </c>
      <c r="S273" t="s">
        <v>7734</v>
      </c>
      <c r="T273" t="s">
        <v>19889</v>
      </c>
      <c r="U273">
        <f t="shared" si="4"/>
        <v>105553</v>
      </c>
    </row>
    <row r="274" spans="1:21" x14ac:dyDescent="0.2">
      <c r="A274" t="s">
        <v>16003</v>
      </c>
      <c r="B274" t="s">
        <v>8304</v>
      </c>
      <c r="C274">
        <v>3521010</v>
      </c>
      <c r="D274" t="s">
        <v>16004</v>
      </c>
      <c r="E274" t="s">
        <v>6475</v>
      </c>
      <c r="F274" t="s">
        <v>6402</v>
      </c>
      <c r="G274">
        <v>4095</v>
      </c>
      <c r="H274">
        <v>19483</v>
      </c>
      <c r="I274">
        <v>0</v>
      </c>
      <c r="J274">
        <v>0</v>
      </c>
      <c r="K274">
        <v>0</v>
      </c>
      <c r="L274" t="s">
        <v>6403</v>
      </c>
      <c r="M274">
        <v>2018</v>
      </c>
      <c r="N274" t="s">
        <v>1985</v>
      </c>
      <c r="O274" t="s">
        <v>15967</v>
      </c>
      <c r="P274">
        <v>1</v>
      </c>
      <c r="Q274" t="s">
        <v>15830</v>
      </c>
      <c r="R274" t="s">
        <v>7734</v>
      </c>
      <c r="S274" t="s">
        <v>7734</v>
      </c>
      <c r="T274" t="s">
        <v>20801</v>
      </c>
      <c r="U274">
        <f t="shared" si="4"/>
        <v>105553</v>
      </c>
    </row>
    <row r="275" spans="1:21" x14ac:dyDescent="0.2">
      <c r="A275" t="s">
        <v>16003</v>
      </c>
      <c r="B275" t="s">
        <v>8304</v>
      </c>
      <c r="C275">
        <v>3521010</v>
      </c>
      <c r="D275" t="s">
        <v>6839</v>
      </c>
      <c r="E275" t="s">
        <v>16005</v>
      </c>
      <c r="F275" t="s">
        <v>6402</v>
      </c>
      <c r="G275">
        <v>326</v>
      </c>
      <c r="H275">
        <v>19483</v>
      </c>
      <c r="I275">
        <v>0</v>
      </c>
      <c r="J275">
        <v>0</v>
      </c>
      <c r="K275">
        <v>0</v>
      </c>
      <c r="L275" t="s">
        <v>6403</v>
      </c>
      <c r="M275">
        <v>2018</v>
      </c>
      <c r="N275" t="s">
        <v>1985</v>
      </c>
      <c r="O275" t="s">
        <v>15967</v>
      </c>
      <c r="P275">
        <v>1</v>
      </c>
      <c r="Q275" t="s">
        <v>15830</v>
      </c>
      <c r="R275" t="s">
        <v>7734</v>
      </c>
      <c r="S275" t="s">
        <v>7734</v>
      </c>
      <c r="T275" t="s">
        <v>20802</v>
      </c>
      <c r="U275">
        <f t="shared" si="4"/>
        <v>105553</v>
      </c>
    </row>
    <row r="276" spans="1:21" x14ac:dyDescent="0.2">
      <c r="A276" t="s">
        <v>16003</v>
      </c>
      <c r="B276" t="s">
        <v>8304</v>
      </c>
      <c r="C276">
        <v>3521010</v>
      </c>
      <c r="D276" t="s">
        <v>6481</v>
      </c>
      <c r="E276" t="s">
        <v>8315</v>
      </c>
      <c r="F276" t="s">
        <v>6402</v>
      </c>
      <c r="G276">
        <v>7551</v>
      </c>
      <c r="H276">
        <v>19483</v>
      </c>
      <c r="I276">
        <v>1</v>
      </c>
      <c r="J276">
        <v>1</v>
      </c>
      <c r="K276">
        <v>0</v>
      </c>
      <c r="L276" t="s">
        <v>6403</v>
      </c>
      <c r="M276">
        <v>2018</v>
      </c>
      <c r="N276" t="s">
        <v>1985</v>
      </c>
      <c r="O276" t="s">
        <v>15967</v>
      </c>
      <c r="P276">
        <v>1</v>
      </c>
      <c r="Q276" t="s">
        <v>15830</v>
      </c>
      <c r="R276" t="s">
        <v>7734</v>
      </c>
      <c r="S276" t="s">
        <v>7734</v>
      </c>
      <c r="T276" t="s">
        <v>1904</v>
      </c>
      <c r="U276">
        <f t="shared" si="4"/>
        <v>105553</v>
      </c>
    </row>
    <row r="277" spans="1:21" x14ac:dyDescent="0.2">
      <c r="A277" t="s">
        <v>16003</v>
      </c>
      <c r="B277" t="s">
        <v>8304</v>
      </c>
      <c r="C277">
        <v>3521010</v>
      </c>
      <c r="D277" t="s">
        <v>16006</v>
      </c>
      <c r="E277" t="s">
        <v>6879</v>
      </c>
      <c r="F277" t="s">
        <v>6402</v>
      </c>
      <c r="G277">
        <v>1336</v>
      </c>
      <c r="H277">
        <v>19483</v>
      </c>
      <c r="I277">
        <v>0</v>
      </c>
      <c r="J277">
        <v>0</v>
      </c>
      <c r="K277">
        <v>0</v>
      </c>
      <c r="L277" t="s">
        <v>6403</v>
      </c>
      <c r="M277">
        <v>2018</v>
      </c>
      <c r="N277" t="s">
        <v>1985</v>
      </c>
      <c r="O277" t="s">
        <v>15967</v>
      </c>
      <c r="P277">
        <v>1</v>
      </c>
      <c r="Q277" t="s">
        <v>15830</v>
      </c>
      <c r="R277" t="s">
        <v>7734</v>
      </c>
      <c r="S277" t="s">
        <v>7734</v>
      </c>
      <c r="T277" t="s">
        <v>20803</v>
      </c>
      <c r="U277">
        <f t="shared" si="4"/>
        <v>105553</v>
      </c>
    </row>
    <row r="278" spans="1:21" x14ac:dyDescent="0.2">
      <c r="A278" t="s">
        <v>16003</v>
      </c>
      <c r="B278" t="s">
        <v>8304</v>
      </c>
      <c r="C278">
        <v>3521010</v>
      </c>
      <c r="D278" t="s">
        <v>6434</v>
      </c>
      <c r="E278" t="s">
        <v>8381</v>
      </c>
      <c r="F278" t="s">
        <v>6402</v>
      </c>
      <c r="G278">
        <v>6175</v>
      </c>
      <c r="H278">
        <v>19483</v>
      </c>
      <c r="I278">
        <v>0</v>
      </c>
      <c r="J278">
        <v>0</v>
      </c>
      <c r="K278">
        <v>0</v>
      </c>
      <c r="L278" t="s">
        <v>6403</v>
      </c>
      <c r="M278">
        <v>2018</v>
      </c>
      <c r="N278" t="s">
        <v>1985</v>
      </c>
      <c r="O278" t="s">
        <v>15967</v>
      </c>
      <c r="P278">
        <v>1</v>
      </c>
      <c r="Q278" t="s">
        <v>15830</v>
      </c>
      <c r="R278" t="s">
        <v>7734</v>
      </c>
      <c r="S278" t="s">
        <v>7734</v>
      </c>
      <c r="T278" t="s">
        <v>19896</v>
      </c>
      <c r="U278">
        <f t="shared" si="4"/>
        <v>105553</v>
      </c>
    </row>
    <row r="279" spans="1:21" x14ac:dyDescent="0.2">
      <c r="A279" t="s">
        <v>16007</v>
      </c>
      <c r="B279" t="s">
        <v>8304</v>
      </c>
      <c r="C279">
        <v>3521010</v>
      </c>
      <c r="D279" t="s">
        <v>6575</v>
      </c>
      <c r="E279" t="s">
        <v>8317</v>
      </c>
      <c r="F279" t="s">
        <v>6402</v>
      </c>
      <c r="G279">
        <v>10299</v>
      </c>
      <c r="H279">
        <v>19560</v>
      </c>
      <c r="I279">
        <v>1</v>
      </c>
      <c r="J279">
        <v>1</v>
      </c>
      <c r="K279">
        <v>0</v>
      </c>
      <c r="L279" t="s">
        <v>6403</v>
      </c>
      <c r="M279">
        <v>2018</v>
      </c>
      <c r="N279" t="s">
        <v>1985</v>
      </c>
      <c r="O279" t="s">
        <v>15976</v>
      </c>
      <c r="P279">
        <v>1</v>
      </c>
      <c r="Q279" t="s">
        <v>15830</v>
      </c>
      <c r="R279" t="s">
        <v>7734</v>
      </c>
      <c r="S279" t="s">
        <v>7734</v>
      </c>
      <c r="T279" t="s">
        <v>1902</v>
      </c>
      <c r="U279">
        <f t="shared" si="4"/>
        <v>105553</v>
      </c>
    </row>
    <row r="280" spans="1:21" x14ac:dyDescent="0.2">
      <c r="A280" t="s">
        <v>16007</v>
      </c>
      <c r="B280" t="s">
        <v>8304</v>
      </c>
      <c r="C280">
        <v>3521010</v>
      </c>
      <c r="D280" t="s">
        <v>6666</v>
      </c>
      <c r="E280" t="s">
        <v>7284</v>
      </c>
      <c r="F280" t="s">
        <v>6402</v>
      </c>
      <c r="G280">
        <v>4469</v>
      </c>
      <c r="H280">
        <v>19560</v>
      </c>
      <c r="I280">
        <v>0</v>
      </c>
      <c r="J280">
        <v>0</v>
      </c>
      <c r="K280">
        <v>0</v>
      </c>
      <c r="L280" t="s">
        <v>6403</v>
      </c>
      <c r="M280">
        <v>2018</v>
      </c>
      <c r="N280" t="s">
        <v>1985</v>
      </c>
      <c r="O280" t="s">
        <v>15976</v>
      </c>
      <c r="P280">
        <v>1</v>
      </c>
      <c r="Q280" t="s">
        <v>15830</v>
      </c>
      <c r="R280" t="s">
        <v>7734</v>
      </c>
      <c r="S280" t="s">
        <v>7734</v>
      </c>
      <c r="T280" t="s">
        <v>20804</v>
      </c>
      <c r="U280">
        <f t="shared" si="4"/>
        <v>105553</v>
      </c>
    </row>
    <row r="281" spans="1:21" x14ac:dyDescent="0.2">
      <c r="A281" t="s">
        <v>16007</v>
      </c>
      <c r="B281" t="s">
        <v>8304</v>
      </c>
      <c r="C281">
        <v>3521010</v>
      </c>
      <c r="D281" t="s">
        <v>11182</v>
      </c>
      <c r="E281" t="s">
        <v>16008</v>
      </c>
      <c r="F281" t="s">
        <v>6402</v>
      </c>
      <c r="G281">
        <v>3714</v>
      </c>
      <c r="H281">
        <v>19560</v>
      </c>
      <c r="I281">
        <v>0</v>
      </c>
      <c r="J281">
        <v>0</v>
      </c>
      <c r="K281">
        <v>0</v>
      </c>
      <c r="L281" t="s">
        <v>6403</v>
      </c>
      <c r="M281">
        <v>2018</v>
      </c>
      <c r="N281" t="s">
        <v>1985</v>
      </c>
      <c r="O281" t="s">
        <v>15976</v>
      </c>
      <c r="P281">
        <v>1</v>
      </c>
      <c r="Q281" t="s">
        <v>15830</v>
      </c>
      <c r="R281" t="s">
        <v>7734</v>
      </c>
      <c r="S281" t="s">
        <v>7734</v>
      </c>
      <c r="T281" t="s">
        <v>20805</v>
      </c>
      <c r="U281">
        <f t="shared" si="4"/>
        <v>105553</v>
      </c>
    </row>
    <row r="282" spans="1:21" x14ac:dyDescent="0.2">
      <c r="A282" t="s">
        <v>16007</v>
      </c>
      <c r="B282" t="s">
        <v>8304</v>
      </c>
      <c r="C282">
        <v>3521010</v>
      </c>
      <c r="D282" t="s">
        <v>7571</v>
      </c>
      <c r="E282" t="s">
        <v>8375</v>
      </c>
      <c r="F282" t="s">
        <v>6402</v>
      </c>
      <c r="G282">
        <v>1078</v>
      </c>
      <c r="H282">
        <v>19560</v>
      </c>
      <c r="I282">
        <v>0</v>
      </c>
      <c r="J282">
        <v>0</v>
      </c>
      <c r="K282">
        <v>0</v>
      </c>
      <c r="L282" t="s">
        <v>6403</v>
      </c>
      <c r="M282">
        <v>2018</v>
      </c>
      <c r="N282" t="s">
        <v>1985</v>
      </c>
      <c r="O282" t="s">
        <v>15976</v>
      </c>
      <c r="P282">
        <v>1</v>
      </c>
      <c r="Q282" t="s">
        <v>15830</v>
      </c>
      <c r="R282" t="s">
        <v>7734</v>
      </c>
      <c r="S282" t="s">
        <v>7734</v>
      </c>
      <c r="T282" t="s">
        <v>19891</v>
      </c>
      <c r="U282">
        <f t="shared" si="4"/>
        <v>105553</v>
      </c>
    </row>
    <row r="283" spans="1:21" x14ac:dyDescent="0.2">
      <c r="A283" t="s">
        <v>16009</v>
      </c>
      <c r="B283" t="s">
        <v>8304</v>
      </c>
      <c r="C283">
        <v>3521010</v>
      </c>
      <c r="D283" t="s">
        <v>6859</v>
      </c>
      <c r="E283" t="s">
        <v>6763</v>
      </c>
      <c r="F283" t="s">
        <v>6402</v>
      </c>
      <c r="G283">
        <v>6272</v>
      </c>
      <c r="H283">
        <v>25840</v>
      </c>
      <c r="I283">
        <v>0</v>
      </c>
      <c r="J283">
        <v>0</v>
      </c>
      <c r="K283">
        <v>0</v>
      </c>
      <c r="L283" t="s">
        <v>6409</v>
      </c>
      <c r="M283">
        <v>2018</v>
      </c>
      <c r="N283" t="s">
        <v>1985</v>
      </c>
      <c r="O283" t="s">
        <v>15984</v>
      </c>
      <c r="P283">
        <v>1</v>
      </c>
      <c r="Q283" t="s">
        <v>15830</v>
      </c>
      <c r="R283" t="s">
        <v>7734</v>
      </c>
      <c r="S283" t="s">
        <v>7734</v>
      </c>
      <c r="T283" t="s">
        <v>20806</v>
      </c>
      <c r="U283">
        <f t="shared" si="4"/>
        <v>105553</v>
      </c>
    </row>
    <row r="284" spans="1:21" x14ac:dyDescent="0.2">
      <c r="A284" t="s">
        <v>16009</v>
      </c>
      <c r="B284" t="s">
        <v>8304</v>
      </c>
      <c r="C284">
        <v>3521010</v>
      </c>
      <c r="D284" t="s">
        <v>7642</v>
      </c>
      <c r="E284" t="s">
        <v>6904</v>
      </c>
      <c r="F284" t="s">
        <v>6402</v>
      </c>
      <c r="G284">
        <v>5238</v>
      </c>
      <c r="H284">
        <v>25840</v>
      </c>
      <c r="I284">
        <v>0</v>
      </c>
      <c r="J284">
        <v>0</v>
      </c>
      <c r="K284">
        <v>0</v>
      </c>
      <c r="L284" t="s">
        <v>6403</v>
      </c>
      <c r="M284">
        <v>2018</v>
      </c>
      <c r="N284" t="s">
        <v>1985</v>
      </c>
      <c r="O284" t="s">
        <v>15984</v>
      </c>
      <c r="P284">
        <v>1</v>
      </c>
      <c r="Q284" t="s">
        <v>15830</v>
      </c>
      <c r="R284" t="s">
        <v>7734</v>
      </c>
      <c r="S284" t="s">
        <v>7734</v>
      </c>
      <c r="T284" t="s">
        <v>20807</v>
      </c>
      <c r="U284">
        <f t="shared" si="4"/>
        <v>105553</v>
      </c>
    </row>
    <row r="285" spans="1:21" x14ac:dyDescent="0.2">
      <c r="A285" t="s">
        <v>16009</v>
      </c>
      <c r="B285" t="s">
        <v>8304</v>
      </c>
      <c r="C285">
        <v>3521010</v>
      </c>
      <c r="D285" t="s">
        <v>8332</v>
      </c>
      <c r="E285" t="s">
        <v>8645</v>
      </c>
      <c r="F285" t="s">
        <v>6402</v>
      </c>
      <c r="G285">
        <v>14330</v>
      </c>
      <c r="H285">
        <v>25840</v>
      </c>
      <c r="I285">
        <v>0</v>
      </c>
      <c r="J285">
        <v>1</v>
      </c>
      <c r="K285">
        <v>0</v>
      </c>
      <c r="L285" t="s">
        <v>6403</v>
      </c>
      <c r="M285">
        <v>2018</v>
      </c>
      <c r="N285" t="s">
        <v>1985</v>
      </c>
      <c r="O285" t="s">
        <v>15984</v>
      </c>
      <c r="P285">
        <v>1</v>
      </c>
      <c r="Q285" t="s">
        <v>15830</v>
      </c>
      <c r="R285" t="s">
        <v>7734</v>
      </c>
      <c r="S285" t="s">
        <v>7734</v>
      </c>
      <c r="T285" t="s">
        <v>20808</v>
      </c>
      <c r="U285">
        <f t="shared" si="4"/>
        <v>105553</v>
      </c>
    </row>
    <row r="286" spans="1:21" x14ac:dyDescent="0.2">
      <c r="A286" t="s">
        <v>16010</v>
      </c>
      <c r="B286" t="s">
        <v>8513</v>
      </c>
      <c r="C286">
        <v>3529005</v>
      </c>
      <c r="D286" t="s">
        <v>6434</v>
      </c>
      <c r="E286" t="s">
        <v>16011</v>
      </c>
      <c r="F286" t="s">
        <v>6402</v>
      </c>
      <c r="G286">
        <v>1148</v>
      </c>
      <c r="H286">
        <v>3770</v>
      </c>
      <c r="I286">
        <v>0</v>
      </c>
      <c r="J286">
        <v>1</v>
      </c>
      <c r="K286">
        <v>0</v>
      </c>
      <c r="L286" t="s">
        <v>6403</v>
      </c>
      <c r="M286">
        <v>2018</v>
      </c>
      <c r="N286" t="s">
        <v>1463</v>
      </c>
      <c r="O286">
        <v>1</v>
      </c>
      <c r="P286">
        <v>2</v>
      </c>
      <c r="Q286" t="s">
        <v>15830</v>
      </c>
      <c r="R286" t="s">
        <v>7734</v>
      </c>
      <c r="S286" t="s">
        <v>7734</v>
      </c>
      <c r="T286" t="s">
        <v>20809</v>
      </c>
      <c r="U286">
        <f t="shared" si="4"/>
        <v>9411</v>
      </c>
    </row>
    <row r="287" spans="1:21" x14ac:dyDescent="0.2">
      <c r="A287" t="s">
        <v>16010</v>
      </c>
      <c r="B287" t="s">
        <v>8513</v>
      </c>
      <c r="C287">
        <v>3529005</v>
      </c>
      <c r="D287" t="s">
        <v>6949</v>
      </c>
      <c r="E287" t="s">
        <v>6891</v>
      </c>
      <c r="F287" t="s">
        <v>6402</v>
      </c>
      <c r="G287">
        <v>958</v>
      </c>
      <c r="H287">
        <v>3770</v>
      </c>
      <c r="I287">
        <v>0</v>
      </c>
      <c r="J287">
        <v>0</v>
      </c>
      <c r="K287">
        <v>0</v>
      </c>
      <c r="L287" t="s">
        <v>6403</v>
      </c>
      <c r="M287">
        <v>2018</v>
      </c>
      <c r="N287" t="s">
        <v>1463</v>
      </c>
      <c r="O287">
        <v>1</v>
      </c>
      <c r="P287">
        <v>2</v>
      </c>
      <c r="Q287" t="s">
        <v>15830</v>
      </c>
      <c r="R287" t="s">
        <v>7734</v>
      </c>
      <c r="S287" t="s">
        <v>7734</v>
      </c>
      <c r="T287" t="s">
        <v>20810</v>
      </c>
      <c r="U287">
        <f t="shared" si="4"/>
        <v>9411</v>
      </c>
    </row>
    <row r="288" spans="1:21" x14ac:dyDescent="0.2">
      <c r="A288" t="s">
        <v>16010</v>
      </c>
      <c r="B288" t="s">
        <v>8513</v>
      </c>
      <c r="C288">
        <v>3529005</v>
      </c>
      <c r="D288" t="s">
        <v>7119</v>
      </c>
      <c r="E288" t="s">
        <v>15799</v>
      </c>
      <c r="F288" t="s">
        <v>6402</v>
      </c>
      <c r="G288">
        <v>410</v>
      </c>
      <c r="H288">
        <v>3770</v>
      </c>
      <c r="I288">
        <v>0</v>
      </c>
      <c r="J288">
        <v>0</v>
      </c>
      <c r="K288">
        <v>0</v>
      </c>
      <c r="L288" t="s">
        <v>6403</v>
      </c>
      <c r="M288">
        <v>2018</v>
      </c>
      <c r="N288" t="s">
        <v>1463</v>
      </c>
      <c r="O288">
        <v>1</v>
      </c>
      <c r="P288">
        <v>2</v>
      </c>
      <c r="Q288" t="s">
        <v>15830</v>
      </c>
      <c r="R288" t="s">
        <v>7734</v>
      </c>
      <c r="S288" t="s">
        <v>7734</v>
      </c>
      <c r="T288" t="s">
        <v>20811</v>
      </c>
      <c r="U288">
        <f t="shared" si="4"/>
        <v>9411</v>
      </c>
    </row>
    <row r="289" spans="1:21" x14ac:dyDescent="0.2">
      <c r="A289" t="s">
        <v>16010</v>
      </c>
      <c r="B289" t="s">
        <v>8513</v>
      </c>
      <c r="C289">
        <v>3529005</v>
      </c>
      <c r="D289" t="s">
        <v>6434</v>
      </c>
      <c r="E289" t="s">
        <v>8515</v>
      </c>
      <c r="F289" t="s">
        <v>6402</v>
      </c>
      <c r="G289">
        <v>1254</v>
      </c>
      <c r="H289">
        <v>3770</v>
      </c>
      <c r="I289">
        <v>1</v>
      </c>
      <c r="J289">
        <v>1</v>
      </c>
      <c r="K289">
        <v>0</v>
      </c>
      <c r="L289" t="s">
        <v>6403</v>
      </c>
      <c r="M289">
        <v>2018</v>
      </c>
      <c r="N289" t="s">
        <v>1463</v>
      </c>
      <c r="O289">
        <v>1</v>
      </c>
      <c r="P289">
        <v>2</v>
      </c>
      <c r="Q289" t="s">
        <v>15830</v>
      </c>
      <c r="R289" t="s">
        <v>7734</v>
      </c>
      <c r="S289" t="s">
        <v>7734</v>
      </c>
      <c r="T289" t="s">
        <v>1934</v>
      </c>
      <c r="U289">
        <f t="shared" si="4"/>
        <v>9411</v>
      </c>
    </row>
    <row r="290" spans="1:21" x14ac:dyDescent="0.2">
      <c r="A290" t="s">
        <v>16012</v>
      </c>
      <c r="B290" t="s">
        <v>8513</v>
      </c>
      <c r="C290">
        <v>3529005</v>
      </c>
      <c r="D290" t="s">
        <v>6875</v>
      </c>
      <c r="E290" t="s">
        <v>15451</v>
      </c>
      <c r="F290" t="s">
        <v>6402</v>
      </c>
      <c r="G290">
        <v>770</v>
      </c>
      <c r="H290">
        <v>4051</v>
      </c>
      <c r="I290">
        <v>1</v>
      </c>
      <c r="J290">
        <v>0</v>
      </c>
      <c r="K290">
        <v>0</v>
      </c>
      <c r="L290" t="s">
        <v>6409</v>
      </c>
      <c r="M290">
        <v>2018</v>
      </c>
      <c r="N290" t="s">
        <v>1463</v>
      </c>
      <c r="O290">
        <v>2</v>
      </c>
      <c r="P290">
        <v>2</v>
      </c>
      <c r="Q290" t="s">
        <v>15830</v>
      </c>
      <c r="R290" t="s">
        <v>7734</v>
      </c>
      <c r="S290" t="s">
        <v>7734</v>
      </c>
      <c r="T290" t="s">
        <v>20812</v>
      </c>
      <c r="U290">
        <f t="shared" si="4"/>
        <v>9411</v>
      </c>
    </row>
    <row r="291" spans="1:21" x14ac:dyDescent="0.2">
      <c r="A291" t="s">
        <v>16012</v>
      </c>
      <c r="B291" t="s">
        <v>8513</v>
      </c>
      <c r="C291">
        <v>3529005</v>
      </c>
      <c r="D291" t="s">
        <v>6713</v>
      </c>
      <c r="E291" t="s">
        <v>16013</v>
      </c>
      <c r="F291" t="s">
        <v>6402</v>
      </c>
      <c r="G291">
        <v>344</v>
      </c>
      <c r="H291">
        <v>4051</v>
      </c>
      <c r="I291">
        <v>0</v>
      </c>
      <c r="J291">
        <v>0</v>
      </c>
      <c r="K291">
        <v>0</v>
      </c>
      <c r="L291" t="s">
        <v>6403</v>
      </c>
      <c r="M291">
        <v>2018</v>
      </c>
      <c r="N291" t="s">
        <v>1463</v>
      </c>
      <c r="O291">
        <v>2</v>
      </c>
      <c r="P291">
        <v>2</v>
      </c>
      <c r="Q291" t="s">
        <v>15830</v>
      </c>
      <c r="R291" t="s">
        <v>7734</v>
      </c>
      <c r="S291" t="s">
        <v>7734</v>
      </c>
      <c r="T291" t="s">
        <v>20813</v>
      </c>
      <c r="U291">
        <f t="shared" si="4"/>
        <v>9411</v>
      </c>
    </row>
    <row r="292" spans="1:21" x14ac:dyDescent="0.2">
      <c r="A292" t="s">
        <v>16012</v>
      </c>
      <c r="B292" t="s">
        <v>8513</v>
      </c>
      <c r="C292">
        <v>3529005</v>
      </c>
      <c r="D292" t="s">
        <v>16014</v>
      </c>
      <c r="E292" t="s">
        <v>16015</v>
      </c>
      <c r="F292" t="s">
        <v>6402</v>
      </c>
      <c r="G292">
        <v>296</v>
      </c>
      <c r="H292">
        <v>4051</v>
      </c>
      <c r="I292">
        <v>0</v>
      </c>
      <c r="J292">
        <v>0</v>
      </c>
      <c r="K292">
        <v>0</v>
      </c>
      <c r="L292" t="s">
        <v>6403</v>
      </c>
      <c r="M292">
        <v>2018</v>
      </c>
      <c r="N292" t="s">
        <v>1463</v>
      </c>
      <c r="O292">
        <v>2</v>
      </c>
      <c r="P292">
        <v>2</v>
      </c>
      <c r="Q292" t="s">
        <v>15830</v>
      </c>
      <c r="R292" t="s">
        <v>7734</v>
      </c>
      <c r="S292" t="s">
        <v>7734</v>
      </c>
      <c r="T292" t="s">
        <v>20814</v>
      </c>
      <c r="U292">
        <f t="shared" si="4"/>
        <v>9411</v>
      </c>
    </row>
    <row r="293" spans="1:21" x14ac:dyDescent="0.2">
      <c r="A293" t="s">
        <v>16012</v>
      </c>
      <c r="B293" t="s">
        <v>8513</v>
      </c>
      <c r="C293">
        <v>3529005</v>
      </c>
      <c r="D293" t="s">
        <v>6428</v>
      </c>
      <c r="E293" t="s">
        <v>6644</v>
      </c>
      <c r="F293" t="s">
        <v>6402</v>
      </c>
      <c r="G293">
        <v>1211</v>
      </c>
      <c r="H293">
        <v>4051</v>
      </c>
      <c r="I293">
        <v>0</v>
      </c>
      <c r="J293">
        <v>1</v>
      </c>
      <c r="K293">
        <v>0</v>
      </c>
      <c r="L293" t="s">
        <v>6403</v>
      </c>
      <c r="M293">
        <v>2018</v>
      </c>
      <c r="N293" t="s">
        <v>1463</v>
      </c>
      <c r="O293">
        <v>2</v>
      </c>
      <c r="P293">
        <v>2</v>
      </c>
      <c r="Q293" t="s">
        <v>15830</v>
      </c>
      <c r="R293" t="s">
        <v>7734</v>
      </c>
      <c r="S293" t="s">
        <v>7734</v>
      </c>
      <c r="T293" t="s">
        <v>1930</v>
      </c>
      <c r="U293">
        <f t="shared" si="4"/>
        <v>9411</v>
      </c>
    </row>
    <row r="294" spans="1:21" x14ac:dyDescent="0.2">
      <c r="A294" t="s">
        <v>16012</v>
      </c>
      <c r="B294" t="s">
        <v>8513</v>
      </c>
      <c r="C294">
        <v>3529005</v>
      </c>
      <c r="D294" t="s">
        <v>7633</v>
      </c>
      <c r="E294" t="s">
        <v>9634</v>
      </c>
      <c r="F294" t="s">
        <v>6402</v>
      </c>
      <c r="G294">
        <v>1378</v>
      </c>
      <c r="H294">
        <v>4051</v>
      </c>
      <c r="I294">
        <v>0</v>
      </c>
      <c r="J294">
        <v>1</v>
      </c>
      <c r="K294">
        <v>0</v>
      </c>
      <c r="L294" t="s">
        <v>6403</v>
      </c>
      <c r="M294">
        <v>2018</v>
      </c>
      <c r="N294" t="s">
        <v>1463</v>
      </c>
      <c r="O294">
        <v>2</v>
      </c>
      <c r="P294">
        <v>2</v>
      </c>
      <c r="Q294" t="s">
        <v>15830</v>
      </c>
      <c r="R294" t="s">
        <v>7734</v>
      </c>
      <c r="S294" t="s">
        <v>7734</v>
      </c>
      <c r="T294" t="s">
        <v>20815</v>
      </c>
      <c r="U294">
        <f t="shared" si="4"/>
        <v>9411</v>
      </c>
    </row>
    <row r="295" spans="1:21" x14ac:dyDescent="0.2">
      <c r="A295" t="s">
        <v>16012</v>
      </c>
      <c r="B295" t="s">
        <v>8513</v>
      </c>
      <c r="C295">
        <v>3529005</v>
      </c>
      <c r="D295" t="s">
        <v>6620</v>
      </c>
      <c r="E295" t="s">
        <v>16016</v>
      </c>
      <c r="F295" t="s">
        <v>6402</v>
      </c>
      <c r="G295">
        <v>52</v>
      </c>
      <c r="H295">
        <v>4051</v>
      </c>
      <c r="I295">
        <v>0</v>
      </c>
      <c r="J295">
        <v>0</v>
      </c>
      <c r="K295">
        <v>0</v>
      </c>
      <c r="L295" t="s">
        <v>6403</v>
      </c>
      <c r="M295">
        <v>2018</v>
      </c>
      <c r="N295" t="s">
        <v>1463</v>
      </c>
      <c r="O295">
        <v>2</v>
      </c>
      <c r="P295">
        <v>2</v>
      </c>
      <c r="Q295" t="s">
        <v>15830</v>
      </c>
      <c r="R295" t="s">
        <v>7734</v>
      </c>
      <c r="S295" t="s">
        <v>7734</v>
      </c>
      <c r="T295" t="s">
        <v>20816</v>
      </c>
      <c r="U295">
        <f t="shared" si="4"/>
        <v>9411</v>
      </c>
    </row>
    <row r="296" spans="1:21" x14ac:dyDescent="0.2">
      <c r="A296" t="s">
        <v>16017</v>
      </c>
      <c r="B296" t="s">
        <v>8513</v>
      </c>
      <c r="C296">
        <v>3529005</v>
      </c>
      <c r="D296" t="s">
        <v>13374</v>
      </c>
      <c r="E296" t="s">
        <v>6864</v>
      </c>
      <c r="F296" t="s">
        <v>6402</v>
      </c>
      <c r="G296">
        <v>383</v>
      </c>
      <c r="H296">
        <v>3111</v>
      </c>
      <c r="I296">
        <v>0</v>
      </c>
      <c r="J296">
        <v>0</v>
      </c>
      <c r="K296">
        <v>0</v>
      </c>
      <c r="L296" t="s">
        <v>6409</v>
      </c>
      <c r="M296">
        <v>2018</v>
      </c>
      <c r="N296" t="s">
        <v>1463</v>
      </c>
      <c r="O296">
        <v>3</v>
      </c>
      <c r="P296">
        <v>2</v>
      </c>
      <c r="Q296" t="s">
        <v>15830</v>
      </c>
      <c r="R296" t="s">
        <v>7734</v>
      </c>
      <c r="S296" t="s">
        <v>7734</v>
      </c>
      <c r="T296" t="s">
        <v>20817</v>
      </c>
      <c r="U296">
        <f t="shared" si="4"/>
        <v>9411</v>
      </c>
    </row>
    <row r="297" spans="1:21" x14ac:dyDescent="0.2">
      <c r="A297" t="s">
        <v>16017</v>
      </c>
      <c r="B297" t="s">
        <v>8513</v>
      </c>
      <c r="C297">
        <v>3529005</v>
      </c>
      <c r="D297" t="s">
        <v>16018</v>
      </c>
      <c r="E297" t="s">
        <v>16019</v>
      </c>
      <c r="F297" t="s">
        <v>6402</v>
      </c>
      <c r="G297">
        <v>416</v>
      </c>
      <c r="H297">
        <v>3111</v>
      </c>
      <c r="I297">
        <v>0</v>
      </c>
      <c r="J297">
        <v>0</v>
      </c>
      <c r="K297">
        <v>0</v>
      </c>
      <c r="L297" t="s">
        <v>6403</v>
      </c>
      <c r="M297">
        <v>2018</v>
      </c>
      <c r="N297" t="s">
        <v>1463</v>
      </c>
      <c r="O297">
        <v>3</v>
      </c>
      <c r="P297">
        <v>2</v>
      </c>
      <c r="Q297" t="s">
        <v>15830</v>
      </c>
      <c r="R297" t="s">
        <v>7734</v>
      </c>
      <c r="S297" t="s">
        <v>7734</v>
      </c>
      <c r="T297" t="s">
        <v>20818</v>
      </c>
      <c r="U297">
        <f t="shared" si="4"/>
        <v>9411</v>
      </c>
    </row>
    <row r="298" spans="1:21" x14ac:dyDescent="0.2">
      <c r="A298" t="s">
        <v>16017</v>
      </c>
      <c r="B298" t="s">
        <v>8513</v>
      </c>
      <c r="C298">
        <v>3529005</v>
      </c>
      <c r="D298" t="s">
        <v>6434</v>
      </c>
      <c r="E298" t="s">
        <v>6520</v>
      </c>
      <c r="F298" t="s">
        <v>6402</v>
      </c>
      <c r="G298">
        <v>642</v>
      </c>
      <c r="H298">
        <v>3111</v>
      </c>
      <c r="I298">
        <v>0</v>
      </c>
      <c r="J298">
        <v>1</v>
      </c>
      <c r="K298">
        <v>0</v>
      </c>
      <c r="L298" t="s">
        <v>6403</v>
      </c>
      <c r="M298">
        <v>2018</v>
      </c>
      <c r="N298" t="s">
        <v>1463</v>
      </c>
      <c r="O298">
        <v>3</v>
      </c>
      <c r="P298">
        <v>2</v>
      </c>
      <c r="Q298" t="s">
        <v>15830</v>
      </c>
      <c r="R298" t="s">
        <v>7734</v>
      </c>
      <c r="S298" t="s">
        <v>7734</v>
      </c>
      <c r="T298" t="s">
        <v>1929</v>
      </c>
      <c r="U298">
        <f t="shared" si="4"/>
        <v>9411</v>
      </c>
    </row>
    <row r="299" spans="1:21" x14ac:dyDescent="0.2">
      <c r="A299" t="s">
        <v>16017</v>
      </c>
      <c r="B299" t="s">
        <v>8513</v>
      </c>
      <c r="C299">
        <v>3529005</v>
      </c>
      <c r="D299" t="s">
        <v>6434</v>
      </c>
      <c r="E299" t="s">
        <v>8525</v>
      </c>
      <c r="F299" t="s">
        <v>6402</v>
      </c>
      <c r="G299">
        <v>850</v>
      </c>
      <c r="H299">
        <v>3111</v>
      </c>
      <c r="I299">
        <v>1</v>
      </c>
      <c r="J299">
        <v>1</v>
      </c>
      <c r="K299">
        <v>0</v>
      </c>
      <c r="L299" t="s">
        <v>6403</v>
      </c>
      <c r="M299">
        <v>2018</v>
      </c>
      <c r="N299" t="s">
        <v>1463</v>
      </c>
      <c r="O299">
        <v>3</v>
      </c>
      <c r="P299">
        <v>2</v>
      </c>
      <c r="Q299" t="s">
        <v>15830</v>
      </c>
      <c r="R299" t="s">
        <v>7734</v>
      </c>
      <c r="S299" t="s">
        <v>7734</v>
      </c>
      <c r="T299" t="s">
        <v>1928</v>
      </c>
      <c r="U299">
        <f t="shared" si="4"/>
        <v>9411</v>
      </c>
    </row>
    <row r="300" spans="1:21" x14ac:dyDescent="0.2">
      <c r="A300" t="s">
        <v>16017</v>
      </c>
      <c r="B300" t="s">
        <v>8513</v>
      </c>
      <c r="C300">
        <v>3529005</v>
      </c>
      <c r="D300" t="s">
        <v>16020</v>
      </c>
      <c r="E300" t="s">
        <v>16021</v>
      </c>
      <c r="F300" t="s">
        <v>6402</v>
      </c>
      <c r="G300">
        <v>261</v>
      </c>
      <c r="H300">
        <v>3111</v>
      </c>
      <c r="I300">
        <v>0</v>
      </c>
      <c r="J300">
        <v>0</v>
      </c>
      <c r="K300">
        <v>0</v>
      </c>
      <c r="L300" t="s">
        <v>6403</v>
      </c>
      <c r="M300">
        <v>2018</v>
      </c>
      <c r="N300" t="s">
        <v>1463</v>
      </c>
      <c r="O300">
        <v>3</v>
      </c>
      <c r="P300">
        <v>2</v>
      </c>
      <c r="Q300" t="s">
        <v>15830</v>
      </c>
      <c r="R300" t="s">
        <v>7734</v>
      </c>
      <c r="S300" t="s">
        <v>7734</v>
      </c>
      <c r="T300" t="s">
        <v>20819</v>
      </c>
      <c r="U300">
        <f t="shared" si="4"/>
        <v>9411</v>
      </c>
    </row>
    <row r="301" spans="1:21" x14ac:dyDescent="0.2">
      <c r="A301" t="s">
        <v>16017</v>
      </c>
      <c r="B301" t="s">
        <v>8513</v>
      </c>
      <c r="C301">
        <v>3529005</v>
      </c>
      <c r="D301" t="s">
        <v>7498</v>
      </c>
      <c r="E301" t="s">
        <v>16022</v>
      </c>
      <c r="F301" t="s">
        <v>6402</v>
      </c>
      <c r="G301">
        <v>559</v>
      </c>
      <c r="H301">
        <v>3111</v>
      </c>
      <c r="I301">
        <v>0</v>
      </c>
      <c r="J301">
        <v>0</v>
      </c>
      <c r="K301">
        <v>0</v>
      </c>
      <c r="L301" t="s">
        <v>6403</v>
      </c>
      <c r="M301">
        <v>2018</v>
      </c>
      <c r="N301" t="s">
        <v>1463</v>
      </c>
      <c r="O301">
        <v>3</v>
      </c>
      <c r="P301">
        <v>2</v>
      </c>
      <c r="Q301" t="s">
        <v>15830</v>
      </c>
      <c r="R301" t="s">
        <v>7734</v>
      </c>
      <c r="S301" t="s">
        <v>7734</v>
      </c>
      <c r="T301" t="s">
        <v>20820</v>
      </c>
      <c r="U301">
        <f t="shared" si="4"/>
        <v>9411</v>
      </c>
    </row>
    <row r="302" spans="1:21" x14ac:dyDescent="0.2">
      <c r="A302" t="s">
        <v>16023</v>
      </c>
      <c r="B302" t="s">
        <v>8513</v>
      </c>
      <c r="C302">
        <v>3529005</v>
      </c>
      <c r="D302" t="s">
        <v>7106</v>
      </c>
      <c r="E302" t="s">
        <v>16024</v>
      </c>
      <c r="F302" t="s">
        <v>6402</v>
      </c>
      <c r="G302">
        <v>548</v>
      </c>
      <c r="H302">
        <v>2833</v>
      </c>
      <c r="I302">
        <v>0</v>
      </c>
      <c r="J302">
        <v>0</v>
      </c>
      <c r="K302">
        <v>0</v>
      </c>
      <c r="L302" t="s">
        <v>6409</v>
      </c>
      <c r="M302">
        <v>2018</v>
      </c>
      <c r="N302" t="s">
        <v>1463</v>
      </c>
      <c r="O302">
        <v>4</v>
      </c>
      <c r="P302">
        <v>2</v>
      </c>
      <c r="Q302" t="s">
        <v>15830</v>
      </c>
      <c r="R302" t="s">
        <v>7734</v>
      </c>
      <c r="S302" t="s">
        <v>7734</v>
      </c>
      <c r="T302" t="s">
        <v>20821</v>
      </c>
      <c r="U302">
        <f t="shared" si="4"/>
        <v>9411</v>
      </c>
    </row>
    <row r="303" spans="1:21" x14ac:dyDescent="0.2">
      <c r="A303" t="s">
        <v>16023</v>
      </c>
      <c r="B303" t="s">
        <v>8513</v>
      </c>
      <c r="C303">
        <v>3529005</v>
      </c>
      <c r="D303" t="s">
        <v>7288</v>
      </c>
      <c r="E303" t="s">
        <v>16025</v>
      </c>
      <c r="F303" t="s">
        <v>6402</v>
      </c>
      <c r="G303">
        <v>264</v>
      </c>
      <c r="H303">
        <v>2833</v>
      </c>
      <c r="I303">
        <v>0</v>
      </c>
      <c r="J303">
        <v>0</v>
      </c>
      <c r="K303">
        <v>0</v>
      </c>
      <c r="L303" t="s">
        <v>6409</v>
      </c>
      <c r="M303">
        <v>2018</v>
      </c>
      <c r="N303" t="s">
        <v>1463</v>
      </c>
      <c r="O303">
        <v>4</v>
      </c>
      <c r="P303">
        <v>2</v>
      </c>
      <c r="Q303" t="s">
        <v>15830</v>
      </c>
      <c r="R303" t="s">
        <v>7734</v>
      </c>
      <c r="S303" t="s">
        <v>7734</v>
      </c>
      <c r="T303" t="s">
        <v>20822</v>
      </c>
      <c r="U303">
        <f t="shared" si="4"/>
        <v>9411</v>
      </c>
    </row>
    <row r="304" spans="1:21" x14ac:dyDescent="0.2">
      <c r="A304" t="s">
        <v>16023</v>
      </c>
      <c r="B304" t="s">
        <v>8513</v>
      </c>
      <c r="C304">
        <v>3529005</v>
      </c>
      <c r="D304" t="s">
        <v>6597</v>
      </c>
      <c r="E304" t="s">
        <v>7239</v>
      </c>
      <c r="F304" t="s">
        <v>6402</v>
      </c>
      <c r="G304">
        <v>1061</v>
      </c>
      <c r="H304">
        <v>2833</v>
      </c>
      <c r="I304">
        <v>1</v>
      </c>
      <c r="J304">
        <v>1</v>
      </c>
      <c r="K304">
        <v>0</v>
      </c>
      <c r="L304" t="s">
        <v>6403</v>
      </c>
      <c r="M304">
        <v>2018</v>
      </c>
      <c r="N304" t="s">
        <v>1463</v>
      </c>
      <c r="O304">
        <v>4</v>
      </c>
      <c r="P304">
        <v>2</v>
      </c>
      <c r="Q304" t="s">
        <v>15830</v>
      </c>
      <c r="R304" t="s">
        <v>7734</v>
      </c>
      <c r="S304" t="s">
        <v>7734</v>
      </c>
      <c r="T304" t="s">
        <v>1927</v>
      </c>
      <c r="U304">
        <f t="shared" si="4"/>
        <v>9411</v>
      </c>
    </row>
    <row r="305" spans="1:21" x14ac:dyDescent="0.2">
      <c r="A305" t="s">
        <v>16023</v>
      </c>
      <c r="B305" t="s">
        <v>8513</v>
      </c>
      <c r="C305">
        <v>3529005</v>
      </c>
      <c r="D305" t="s">
        <v>6425</v>
      </c>
      <c r="E305" t="s">
        <v>6710</v>
      </c>
      <c r="F305" t="s">
        <v>6402</v>
      </c>
      <c r="G305">
        <v>960</v>
      </c>
      <c r="H305">
        <v>2833</v>
      </c>
      <c r="I305">
        <v>1</v>
      </c>
      <c r="J305">
        <v>1</v>
      </c>
      <c r="K305">
        <v>0</v>
      </c>
      <c r="L305" t="s">
        <v>6403</v>
      </c>
      <c r="M305">
        <v>2018</v>
      </c>
      <c r="N305" t="s">
        <v>1463</v>
      </c>
      <c r="O305">
        <v>4</v>
      </c>
      <c r="P305">
        <v>2</v>
      </c>
      <c r="Q305" t="s">
        <v>15830</v>
      </c>
      <c r="R305" t="s">
        <v>7734</v>
      </c>
      <c r="S305" t="s">
        <v>7734</v>
      </c>
      <c r="T305" t="s">
        <v>1926</v>
      </c>
      <c r="U305">
        <f t="shared" si="4"/>
        <v>9411</v>
      </c>
    </row>
    <row r="306" spans="1:21" x14ac:dyDescent="0.2">
      <c r="A306" t="s">
        <v>16026</v>
      </c>
      <c r="B306" t="s">
        <v>8513</v>
      </c>
      <c r="C306">
        <v>3529005</v>
      </c>
      <c r="D306" t="s">
        <v>6952</v>
      </c>
      <c r="E306" t="s">
        <v>16027</v>
      </c>
      <c r="F306" t="s">
        <v>6402</v>
      </c>
      <c r="G306">
        <v>994</v>
      </c>
      <c r="H306">
        <v>3301</v>
      </c>
      <c r="I306">
        <v>1</v>
      </c>
      <c r="J306">
        <v>1</v>
      </c>
      <c r="K306">
        <v>0</v>
      </c>
      <c r="L306" t="s">
        <v>6409</v>
      </c>
      <c r="M306">
        <v>2018</v>
      </c>
      <c r="N306" t="s">
        <v>1463</v>
      </c>
      <c r="O306">
        <v>5</v>
      </c>
      <c r="P306">
        <v>2</v>
      </c>
      <c r="Q306" t="s">
        <v>15830</v>
      </c>
      <c r="R306" t="s">
        <v>7734</v>
      </c>
      <c r="S306" t="s">
        <v>7734</v>
      </c>
      <c r="T306" t="s">
        <v>20823</v>
      </c>
      <c r="U306">
        <f t="shared" si="4"/>
        <v>9411</v>
      </c>
    </row>
    <row r="307" spans="1:21" x14ac:dyDescent="0.2">
      <c r="A307" t="s">
        <v>16026</v>
      </c>
      <c r="B307" t="s">
        <v>8513</v>
      </c>
      <c r="C307">
        <v>3529005</v>
      </c>
      <c r="D307" t="s">
        <v>8532</v>
      </c>
      <c r="E307" t="s">
        <v>8533</v>
      </c>
      <c r="F307" t="s">
        <v>6402</v>
      </c>
      <c r="G307">
        <v>800</v>
      </c>
      <c r="H307">
        <v>3301</v>
      </c>
      <c r="I307">
        <v>0</v>
      </c>
      <c r="J307">
        <v>0</v>
      </c>
      <c r="K307">
        <v>0</v>
      </c>
      <c r="L307" t="s">
        <v>6409</v>
      </c>
      <c r="M307">
        <v>2018</v>
      </c>
      <c r="N307" t="s">
        <v>1463</v>
      </c>
      <c r="O307">
        <v>5</v>
      </c>
      <c r="P307">
        <v>2</v>
      </c>
      <c r="Q307" t="s">
        <v>15830</v>
      </c>
      <c r="R307" t="s">
        <v>7734</v>
      </c>
      <c r="S307" t="s">
        <v>7734</v>
      </c>
      <c r="T307" t="s">
        <v>1942</v>
      </c>
      <c r="U307">
        <f t="shared" si="4"/>
        <v>9411</v>
      </c>
    </row>
    <row r="308" spans="1:21" x14ac:dyDescent="0.2">
      <c r="A308" t="s">
        <v>16026</v>
      </c>
      <c r="B308" t="s">
        <v>8513</v>
      </c>
      <c r="C308">
        <v>3529005</v>
      </c>
      <c r="D308" t="s">
        <v>16028</v>
      </c>
      <c r="E308" t="s">
        <v>6907</v>
      </c>
      <c r="F308" t="s">
        <v>6402</v>
      </c>
      <c r="G308">
        <v>1067</v>
      </c>
      <c r="H308">
        <v>3301</v>
      </c>
      <c r="I308">
        <v>1</v>
      </c>
      <c r="J308">
        <v>1</v>
      </c>
      <c r="K308">
        <v>0</v>
      </c>
      <c r="L308" t="s">
        <v>6403</v>
      </c>
      <c r="M308">
        <v>2018</v>
      </c>
      <c r="N308" t="s">
        <v>1463</v>
      </c>
      <c r="O308">
        <v>5</v>
      </c>
      <c r="P308">
        <v>2</v>
      </c>
      <c r="Q308" t="s">
        <v>15830</v>
      </c>
      <c r="R308" t="s">
        <v>7734</v>
      </c>
      <c r="S308" t="s">
        <v>7734</v>
      </c>
      <c r="T308" t="s">
        <v>20824</v>
      </c>
      <c r="U308">
        <f t="shared" si="4"/>
        <v>9411</v>
      </c>
    </row>
    <row r="309" spans="1:21" x14ac:dyDescent="0.2">
      <c r="A309" t="s">
        <v>16026</v>
      </c>
      <c r="B309" t="s">
        <v>8513</v>
      </c>
      <c r="C309">
        <v>3529005</v>
      </c>
      <c r="D309" t="s">
        <v>7126</v>
      </c>
      <c r="E309" t="s">
        <v>15567</v>
      </c>
      <c r="F309" t="s">
        <v>6402</v>
      </c>
      <c r="G309">
        <v>440</v>
      </c>
      <c r="H309">
        <v>3301</v>
      </c>
      <c r="I309">
        <v>0</v>
      </c>
      <c r="J309">
        <v>0</v>
      </c>
      <c r="K309">
        <v>0</v>
      </c>
      <c r="L309" t="s">
        <v>6403</v>
      </c>
      <c r="M309">
        <v>2018</v>
      </c>
      <c r="N309" t="s">
        <v>1463</v>
      </c>
      <c r="O309">
        <v>5</v>
      </c>
      <c r="P309">
        <v>2</v>
      </c>
      <c r="Q309" t="s">
        <v>15830</v>
      </c>
      <c r="R309" t="s">
        <v>7734</v>
      </c>
      <c r="S309" t="s">
        <v>7734</v>
      </c>
      <c r="T309" t="s">
        <v>20825</v>
      </c>
      <c r="U309">
        <f t="shared" si="4"/>
        <v>9411</v>
      </c>
    </row>
    <row r="310" spans="1:21" x14ac:dyDescent="0.2">
      <c r="A310" t="s">
        <v>16029</v>
      </c>
      <c r="B310" t="s">
        <v>8513</v>
      </c>
      <c r="C310">
        <v>3529005</v>
      </c>
      <c r="D310" t="s">
        <v>6425</v>
      </c>
      <c r="E310" t="s">
        <v>7108</v>
      </c>
      <c r="F310" t="s">
        <v>6402</v>
      </c>
      <c r="G310">
        <v>4478</v>
      </c>
      <c r="H310">
        <v>9411</v>
      </c>
      <c r="I310">
        <v>0</v>
      </c>
      <c r="J310">
        <v>1</v>
      </c>
      <c r="K310">
        <v>0</v>
      </c>
      <c r="L310" t="s">
        <v>6403</v>
      </c>
      <c r="M310">
        <v>2018</v>
      </c>
      <c r="N310" t="s">
        <v>6404</v>
      </c>
      <c r="O310">
        <v>99</v>
      </c>
      <c r="P310">
        <v>1</v>
      </c>
      <c r="Q310" t="s">
        <v>15830</v>
      </c>
      <c r="R310" t="s">
        <v>7734</v>
      </c>
      <c r="S310" t="s">
        <v>7734</v>
      </c>
      <c r="T310" t="s">
        <v>554</v>
      </c>
      <c r="U310">
        <f t="shared" si="4"/>
        <v>9411</v>
      </c>
    </row>
    <row r="311" spans="1:21" x14ac:dyDescent="0.2">
      <c r="A311" t="s">
        <v>16029</v>
      </c>
      <c r="B311" t="s">
        <v>8513</v>
      </c>
      <c r="C311">
        <v>3529005</v>
      </c>
      <c r="D311" t="s">
        <v>6851</v>
      </c>
      <c r="E311" t="s">
        <v>16030</v>
      </c>
      <c r="F311" t="s">
        <v>6402</v>
      </c>
      <c r="G311">
        <v>1133</v>
      </c>
      <c r="H311">
        <v>9411</v>
      </c>
      <c r="I311">
        <v>0</v>
      </c>
      <c r="J311">
        <v>0</v>
      </c>
      <c r="K311">
        <v>0</v>
      </c>
      <c r="L311" t="s">
        <v>6403</v>
      </c>
      <c r="M311">
        <v>2018</v>
      </c>
      <c r="N311" t="s">
        <v>6404</v>
      </c>
      <c r="O311">
        <v>99</v>
      </c>
      <c r="P311">
        <v>1</v>
      </c>
      <c r="Q311" t="s">
        <v>15830</v>
      </c>
      <c r="R311" t="s">
        <v>7734</v>
      </c>
      <c r="S311" t="s">
        <v>7734</v>
      </c>
      <c r="T311" t="s">
        <v>20826</v>
      </c>
      <c r="U311">
        <f t="shared" si="4"/>
        <v>9411</v>
      </c>
    </row>
    <row r="312" spans="1:21" x14ac:dyDescent="0.2">
      <c r="A312" t="s">
        <v>16029</v>
      </c>
      <c r="B312" t="s">
        <v>8513</v>
      </c>
      <c r="C312">
        <v>3529005</v>
      </c>
      <c r="D312" t="s">
        <v>6503</v>
      </c>
      <c r="E312" t="s">
        <v>12019</v>
      </c>
      <c r="F312" t="s">
        <v>6402</v>
      </c>
      <c r="G312">
        <v>3156</v>
      </c>
      <c r="H312">
        <v>9411</v>
      </c>
      <c r="I312">
        <v>1</v>
      </c>
      <c r="J312">
        <v>0</v>
      </c>
      <c r="K312">
        <v>0</v>
      </c>
      <c r="L312" t="s">
        <v>6403</v>
      </c>
      <c r="M312">
        <v>2018</v>
      </c>
      <c r="N312" t="s">
        <v>6404</v>
      </c>
      <c r="O312">
        <v>99</v>
      </c>
      <c r="P312">
        <v>1</v>
      </c>
      <c r="Q312" t="s">
        <v>15830</v>
      </c>
      <c r="R312" t="s">
        <v>7734</v>
      </c>
      <c r="S312" t="s">
        <v>7734</v>
      </c>
      <c r="T312" t="s">
        <v>20827</v>
      </c>
      <c r="U312">
        <f t="shared" si="4"/>
        <v>9411</v>
      </c>
    </row>
    <row r="313" spans="1:21" x14ac:dyDescent="0.2">
      <c r="A313" t="s">
        <v>16029</v>
      </c>
      <c r="B313" t="s">
        <v>8513</v>
      </c>
      <c r="C313">
        <v>3529005</v>
      </c>
      <c r="D313" t="s">
        <v>6678</v>
      </c>
      <c r="E313" t="s">
        <v>6625</v>
      </c>
      <c r="F313" t="s">
        <v>6402</v>
      </c>
      <c r="G313">
        <v>644</v>
      </c>
      <c r="H313">
        <v>9411</v>
      </c>
      <c r="I313">
        <v>0</v>
      </c>
      <c r="J313">
        <v>0</v>
      </c>
      <c r="K313">
        <v>0</v>
      </c>
      <c r="L313" t="s">
        <v>6403</v>
      </c>
      <c r="M313">
        <v>2018</v>
      </c>
      <c r="N313" t="s">
        <v>6404</v>
      </c>
      <c r="O313">
        <v>99</v>
      </c>
      <c r="P313">
        <v>1</v>
      </c>
      <c r="Q313" t="s">
        <v>15830</v>
      </c>
      <c r="R313" t="s">
        <v>7734</v>
      </c>
      <c r="S313" t="s">
        <v>7734</v>
      </c>
      <c r="T313" t="s">
        <v>556</v>
      </c>
      <c r="U313">
        <f t="shared" si="4"/>
        <v>9411</v>
      </c>
    </row>
    <row r="314" spans="1:21" x14ac:dyDescent="0.2">
      <c r="A314" t="s">
        <v>16031</v>
      </c>
      <c r="B314" t="s">
        <v>8408</v>
      </c>
      <c r="C314">
        <v>3529006</v>
      </c>
      <c r="D314" t="s">
        <v>7621</v>
      </c>
      <c r="E314" t="s">
        <v>15365</v>
      </c>
      <c r="F314" t="s">
        <v>6402</v>
      </c>
      <c r="G314">
        <v>449</v>
      </c>
      <c r="H314">
        <v>6755</v>
      </c>
      <c r="I314">
        <v>0</v>
      </c>
      <c r="J314">
        <v>0</v>
      </c>
      <c r="K314">
        <v>0</v>
      </c>
      <c r="L314" t="s">
        <v>6409</v>
      </c>
      <c r="M314">
        <v>2018</v>
      </c>
      <c r="N314" t="s">
        <v>1463</v>
      </c>
      <c r="O314">
        <v>1</v>
      </c>
      <c r="P314">
        <v>2</v>
      </c>
      <c r="Q314" t="s">
        <v>15830</v>
      </c>
      <c r="R314" t="s">
        <v>7734</v>
      </c>
      <c r="S314" t="s">
        <v>7734</v>
      </c>
      <c r="T314" t="s">
        <v>20828</v>
      </c>
      <c r="U314">
        <f t="shared" si="4"/>
        <v>24308</v>
      </c>
    </row>
    <row r="315" spans="1:21" x14ac:dyDescent="0.2">
      <c r="A315" t="s">
        <v>16031</v>
      </c>
      <c r="B315" t="s">
        <v>8408</v>
      </c>
      <c r="C315">
        <v>3529006</v>
      </c>
      <c r="D315" t="s">
        <v>16032</v>
      </c>
      <c r="E315" t="s">
        <v>16033</v>
      </c>
      <c r="F315" t="s">
        <v>6402</v>
      </c>
      <c r="G315">
        <v>399</v>
      </c>
      <c r="H315">
        <v>6755</v>
      </c>
      <c r="I315">
        <v>0</v>
      </c>
      <c r="J315">
        <v>0</v>
      </c>
      <c r="K315">
        <v>0</v>
      </c>
      <c r="L315" t="s">
        <v>6409</v>
      </c>
      <c r="M315">
        <v>2018</v>
      </c>
      <c r="N315" t="s">
        <v>1463</v>
      </c>
      <c r="O315">
        <v>1</v>
      </c>
      <c r="P315">
        <v>2</v>
      </c>
      <c r="Q315" t="s">
        <v>15830</v>
      </c>
      <c r="R315" t="s">
        <v>7734</v>
      </c>
      <c r="S315" t="s">
        <v>7734</v>
      </c>
      <c r="T315" t="s">
        <v>20829</v>
      </c>
      <c r="U315">
        <f t="shared" si="4"/>
        <v>24308</v>
      </c>
    </row>
    <row r="316" spans="1:21" x14ac:dyDescent="0.2">
      <c r="A316" t="s">
        <v>16031</v>
      </c>
      <c r="B316" t="s">
        <v>8408</v>
      </c>
      <c r="C316">
        <v>3529006</v>
      </c>
      <c r="D316" t="s">
        <v>16034</v>
      </c>
      <c r="E316" t="s">
        <v>10116</v>
      </c>
      <c r="F316" t="s">
        <v>6402</v>
      </c>
      <c r="G316">
        <v>125</v>
      </c>
      <c r="H316">
        <v>6755</v>
      </c>
      <c r="I316">
        <v>0</v>
      </c>
      <c r="J316">
        <v>0</v>
      </c>
      <c r="K316">
        <v>0</v>
      </c>
      <c r="L316" t="s">
        <v>6403</v>
      </c>
      <c r="M316">
        <v>2018</v>
      </c>
      <c r="N316" t="s">
        <v>1463</v>
      </c>
      <c r="O316">
        <v>1</v>
      </c>
      <c r="P316">
        <v>2</v>
      </c>
      <c r="Q316" t="s">
        <v>15830</v>
      </c>
      <c r="R316" t="s">
        <v>7734</v>
      </c>
      <c r="S316" t="s">
        <v>7734</v>
      </c>
      <c r="T316" t="s">
        <v>20830</v>
      </c>
      <c r="U316">
        <f t="shared" si="4"/>
        <v>24308</v>
      </c>
    </row>
    <row r="317" spans="1:21" x14ac:dyDescent="0.2">
      <c r="A317" t="s">
        <v>16031</v>
      </c>
      <c r="B317" t="s">
        <v>8408</v>
      </c>
      <c r="C317">
        <v>3529006</v>
      </c>
      <c r="D317" t="s">
        <v>6436</v>
      </c>
      <c r="E317" t="s">
        <v>16035</v>
      </c>
      <c r="F317" t="s">
        <v>6402</v>
      </c>
      <c r="G317">
        <v>889</v>
      </c>
      <c r="H317">
        <v>6755</v>
      </c>
      <c r="I317">
        <v>0</v>
      </c>
      <c r="J317">
        <v>0</v>
      </c>
      <c r="K317">
        <v>0</v>
      </c>
      <c r="L317" t="s">
        <v>6403</v>
      </c>
      <c r="M317">
        <v>2018</v>
      </c>
      <c r="N317" t="s">
        <v>1463</v>
      </c>
      <c r="O317">
        <v>1</v>
      </c>
      <c r="P317">
        <v>2</v>
      </c>
      <c r="Q317" t="s">
        <v>15830</v>
      </c>
      <c r="R317" t="s">
        <v>7734</v>
      </c>
      <c r="S317" t="s">
        <v>7734</v>
      </c>
      <c r="T317" t="s">
        <v>20831</v>
      </c>
      <c r="U317">
        <f t="shared" si="4"/>
        <v>24308</v>
      </c>
    </row>
    <row r="318" spans="1:21" x14ac:dyDescent="0.2">
      <c r="A318" t="s">
        <v>16031</v>
      </c>
      <c r="B318" t="s">
        <v>8408</v>
      </c>
      <c r="C318">
        <v>3529006</v>
      </c>
      <c r="D318" t="s">
        <v>6622</v>
      </c>
      <c r="E318" t="s">
        <v>6647</v>
      </c>
      <c r="F318" t="s">
        <v>6402</v>
      </c>
      <c r="G318">
        <v>966</v>
      </c>
      <c r="H318">
        <v>6755</v>
      </c>
      <c r="I318">
        <v>0</v>
      </c>
      <c r="J318">
        <v>0</v>
      </c>
      <c r="K318">
        <v>0</v>
      </c>
      <c r="L318" t="s">
        <v>6403</v>
      </c>
      <c r="M318">
        <v>2018</v>
      </c>
      <c r="N318" t="s">
        <v>1463</v>
      </c>
      <c r="O318">
        <v>1</v>
      </c>
      <c r="P318">
        <v>2</v>
      </c>
      <c r="Q318" t="s">
        <v>15830</v>
      </c>
      <c r="R318" t="s">
        <v>7734</v>
      </c>
      <c r="S318" t="s">
        <v>7734</v>
      </c>
      <c r="T318" t="s">
        <v>1951</v>
      </c>
      <c r="U318">
        <f t="shared" si="4"/>
        <v>24308</v>
      </c>
    </row>
    <row r="319" spans="1:21" x14ac:dyDescent="0.2">
      <c r="A319" t="s">
        <v>16031</v>
      </c>
      <c r="B319" t="s">
        <v>8408</v>
      </c>
      <c r="C319">
        <v>3529006</v>
      </c>
      <c r="D319" t="s">
        <v>8654</v>
      </c>
      <c r="E319" t="s">
        <v>16036</v>
      </c>
      <c r="F319" t="s">
        <v>6402</v>
      </c>
      <c r="G319">
        <v>1873</v>
      </c>
      <c r="H319">
        <v>6755</v>
      </c>
      <c r="I319">
        <v>0</v>
      </c>
      <c r="J319">
        <v>1</v>
      </c>
      <c r="K319">
        <v>0</v>
      </c>
      <c r="L319" t="s">
        <v>6403</v>
      </c>
      <c r="M319">
        <v>2018</v>
      </c>
      <c r="N319" t="s">
        <v>1463</v>
      </c>
      <c r="O319">
        <v>1</v>
      </c>
      <c r="P319">
        <v>2</v>
      </c>
      <c r="Q319" t="s">
        <v>15830</v>
      </c>
      <c r="R319" t="s">
        <v>7734</v>
      </c>
      <c r="S319" t="s">
        <v>7734</v>
      </c>
      <c r="T319" t="s">
        <v>20832</v>
      </c>
      <c r="U319">
        <f t="shared" si="4"/>
        <v>24308</v>
      </c>
    </row>
    <row r="320" spans="1:21" x14ac:dyDescent="0.2">
      <c r="A320" t="s">
        <v>16031</v>
      </c>
      <c r="B320" t="s">
        <v>8408</v>
      </c>
      <c r="C320">
        <v>3529006</v>
      </c>
      <c r="D320" t="s">
        <v>7055</v>
      </c>
      <c r="E320" t="s">
        <v>7232</v>
      </c>
      <c r="F320" t="s">
        <v>6402</v>
      </c>
      <c r="G320">
        <v>2054</v>
      </c>
      <c r="H320">
        <v>6755</v>
      </c>
      <c r="I320">
        <v>1</v>
      </c>
      <c r="J320">
        <v>1</v>
      </c>
      <c r="K320">
        <v>0</v>
      </c>
      <c r="L320" t="s">
        <v>6403</v>
      </c>
      <c r="M320">
        <v>2018</v>
      </c>
      <c r="N320" t="s">
        <v>1463</v>
      </c>
      <c r="O320">
        <v>1</v>
      </c>
      <c r="P320">
        <v>2</v>
      </c>
      <c r="Q320" t="s">
        <v>15830</v>
      </c>
      <c r="R320" t="s">
        <v>7734</v>
      </c>
      <c r="S320" t="s">
        <v>7734</v>
      </c>
      <c r="T320" t="s">
        <v>20833</v>
      </c>
      <c r="U320">
        <f t="shared" si="4"/>
        <v>24308</v>
      </c>
    </row>
    <row r="321" spans="1:21" x14ac:dyDescent="0.2">
      <c r="A321" t="s">
        <v>16037</v>
      </c>
      <c r="B321" t="s">
        <v>8408</v>
      </c>
      <c r="C321">
        <v>3529006</v>
      </c>
      <c r="D321" t="s">
        <v>6509</v>
      </c>
      <c r="E321" t="s">
        <v>6669</v>
      </c>
      <c r="F321" t="s">
        <v>6402</v>
      </c>
      <c r="G321">
        <v>383</v>
      </c>
      <c r="H321">
        <v>10522</v>
      </c>
      <c r="I321">
        <v>0</v>
      </c>
      <c r="J321">
        <v>0</v>
      </c>
      <c r="K321">
        <v>0</v>
      </c>
      <c r="L321" t="s">
        <v>6409</v>
      </c>
      <c r="M321">
        <v>2018</v>
      </c>
      <c r="N321" t="s">
        <v>1463</v>
      </c>
      <c r="O321">
        <v>2</v>
      </c>
      <c r="P321">
        <v>2</v>
      </c>
      <c r="Q321" t="s">
        <v>15830</v>
      </c>
      <c r="R321" t="s">
        <v>7734</v>
      </c>
      <c r="S321" t="s">
        <v>7734</v>
      </c>
      <c r="T321" t="s">
        <v>20834</v>
      </c>
      <c r="U321">
        <f t="shared" si="4"/>
        <v>24308</v>
      </c>
    </row>
    <row r="322" spans="1:21" x14ac:dyDescent="0.2">
      <c r="A322" t="s">
        <v>16037</v>
      </c>
      <c r="B322" t="s">
        <v>8408</v>
      </c>
      <c r="C322">
        <v>3529006</v>
      </c>
      <c r="D322" t="s">
        <v>6419</v>
      </c>
      <c r="E322" t="s">
        <v>16038</v>
      </c>
      <c r="F322" t="s">
        <v>6402</v>
      </c>
      <c r="G322">
        <v>1914</v>
      </c>
      <c r="H322">
        <v>10522</v>
      </c>
      <c r="I322">
        <v>0</v>
      </c>
      <c r="J322">
        <v>0</v>
      </c>
      <c r="K322">
        <v>0</v>
      </c>
      <c r="L322" t="s">
        <v>6409</v>
      </c>
      <c r="M322">
        <v>2018</v>
      </c>
      <c r="N322" t="s">
        <v>1463</v>
      </c>
      <c r="O322">
        <v>2</v>
      </c>
      <c r="P322">
        <v>2</v>
      </c>
      <c r="Q322" t="s">
        <v>15830</v>
      </c>
      <c r="R322" t="s">
        <v>7734</v>
      </c>
      <c r="S322" t="s">
        <v>7734</v>
      </c>
      <c r="T322" t="s">
        <v>20835</v>
      </c>
      <c r="U322">
        <f t="shared" ref="U322:U385" si="5">_xlfn.MAXIFS($H$2:$H$6695, $C$2:$C$6695,C322)</f>
        <v>24308</v>
      </c>
    </row>
    <row r="323" spans="1:21" x14ac:dyDescent="0.2">
      <c r="A323" t="s">
        <v>16037</v>
      </c>
      <c r="B323" t="s">
        <v>8408</v>
      </c>
      <c r="C323">
        <v>3529006</v>
      </c>
      <c r="D323" t="s">
        <v>7622</v>
      </c>
      <c r="E323" t="s">
        <v>6463</v>
      </c>
      <c r="F323" t="s">
        <v>6402</v>
      </c>
      <c r="G323">
        <v>687</v>
      </c>
      <c r="H323">
        <v>10522</v>
      </c>
      <c r="I323">
        <v>0</v>
      </c>
      <c r="J323">
        <v>0</v>
      </c>
      <c r="K323">
        <v>0</v>
      </c>
      <c r="L323" t="s">
        <v>6409</v>
      </c>
      <c r="M323">
        <v>2018</v>
      </c>
      <c r="N323" t="s">
        <v>1463</v>
      </c>
      <c r="O323">
        <v>2</v>
      </c>
      <c r="P323">
        <v>2</v>
      </c>
      <c r="Q323" t="s">
        <v>15830</v>
      </c>
      <c r="R323" t="s">
        <v>7734</v>
      </c>
      <c r="S323" t="s">
        <v>7734</v>
      </c>
      <c r="T323" t="s">
        <v>1955</v>
      </c>
      <c r="U323">
        <f t="shared" si="5"/>
        <v>24308</v>
      </c>
    </row>
    <row r="324" spans="1:21" x14ac:dyDescent="0.2">
      <c r="A324" t="s">
        <v>16037</v>
      </c>
      <c r="B324" t="s">
        <v>8408</v>
      </c>
      <c r="C324">
        <v>3529006</v>
      </c>
      <c r="D324" t="s">
        <v>7265</v>
      </c>
      <c r="E324" t="s">
        <v>16039</v>
      </c>
      <c r="F324" t="s">
        <v>6402</v>
      </c>
      <c r="G324">
        <v>976</v>
      </c>
      <c r="H324">
        <v>10522</v>
      </c>
      <c r="I324">
        <v>0</v>
      </c>
      <c r="J324">
        <v>0</v>
      </c>
      <c r="K324">
        <v>0</v>
      </c>
      <c r="L324" t="s">
        <v>6403</v>
      </c>
      <c r="M324">
        <v>2018</v>
      </c>
      <c r="N324" t="s">
        <v>1463</v>
      </c>
      <c r="O324">
        <v>2</v>
      </c>
      <c r="P324">
        <v>2</v>
      </c>
      <c r="Q324" t="s">
        <v>15830</v>
      </c>
      <c r="R324" t="s">
        <v>7734</v>
      </c>
      <c r="S324" t="s">
        <v>7734</v>
      </c>
      <c r="T324" t="s">
        <v>20836</v>
      </c>
      <c r="U324">
        <f t="shared" si="5"/>
        <v>24308</v>
      </c>
    </row>
    <row r="325" spans="1:21" x14ac:dyDescent="0.2">
      <c r="A325" t="s">
        <v>16037</v>
      </c>
      <c r="B325" t="s">
        <v>8408</v>
      </c>
      <c r="C325">
        <v>3529006</v>
      </c>
      <c r="D325" t="s">
        <v>6738</v>
      </c>
      <c r="E325" t="s">
        <v>8418</v>
      </c>
      <c r="F325" t="s">
        <v>6402</v>
      </c>
      <c r="G325">
        <v>677</v>
      </c>
      <c r="H325">
        <v>10522</v>
      </c>
      <c r="I325">
        <v>0</v>
      </c>
      <c r="J325">
        <v>0</v>
      </c>
      <c r="K325">
        <v>0</v>
      </c>
      <c r="L325" t="s">
        <v>6403</v>
      </c>
      <c r="M325">
        <v>2018</v>
      </c>
      <c r="N325" t="s">
        <v>1463</v>
      </c>
      <c r="O325">
        <v>2</v>
      </c>
      <c r="P325">
        <v>2</v>
      </c>
      <c r="Q325" t="s">
        <v>15830</v>
      </c>
      <c r="R325" t="s">
        <v>7734</v>
      </c>
      <c r="S325" t="s">
        <v>7734</v>
      </c>
      <c r="T325" t="s">
        <v>1957</v>
      </c>
      <c r="U325">
        <f t="shared" si="5"/>
        <v>24308</v>
      </c>
    </row>
    <row r="326" spans="1:21" x14ac:dyDescent="0.2">
      <c r="A326" t="s">
        <v>16037</v>
      </c>
      <c r="B326" t="s">
        <v>8408</v>
      </c>
      <c r="C326">
        <v>3529006</v>
      </c>
      <c r="D326" t="s">
        <v>6434</v>
      </c>
      <c r="E326" t="s">
        <v>8419</v>
      </c>
      <c r="F326" t="s">
        <v>6402</v>
      </c>
      <c r="G326">
        <v>2933</v>
      </c>
      <c r="H326">
        <v>10522</v>
      </c>
      <c r="I326">
        <v>1</v>
      </c>
      <c r="J326">
        <v>1</v>
      </c>
      <c r="K326">
        <v>0</v>
      </c>
      <c r="L326" t="s">
        <v>6403</v>
      </c>
      <c r="M326">
        <v>2018</v>
      </c>
      <c r="N326" t="s">
        <v>1463</v>
      </c>
      <c r="O326">
        <v>2</v>
      </c>
      <c r="P326">
        <v>2</v>
      </c>
      <c r="Q326" t="s">
        <v>15830</v>
      </c>
      <c r="R326" t="s">
        <v>7734</v>
      </c>
      <c r="S326" t="s">
        <v>7734</v>
      </c>
      <c r="T326" t="s">
        <v>1949</v>
      </c>
      <c r="U326">
        <f t="shared" si="5"/>
        <v>24308</v>
      </c>
    </row>
    <row r="327" spans="1:21" x14ac:dyDescent="0.2">
      <c r="A327" t="s">
        <v>16037</v>
      </c>
      <c r="B327" t="s">
        <v>8408</v>
      </c>
      <c r="C327">
        <v>3529006</v>
      </c>
      <c r="D327" t="s">
        <v>6434</v>
      </c>
      <c r="E327" t="s">
        <v>16040</v>
      </c>
      <c r="F327" t="s">
        <v>6402</v>
      </c>
      <c r="G327">
        <v>2952</v>
      </c>
      <c r="H327">
        <v>10522</v>
      </c>
      <c r="I327">
        <v>1</v>
      </c>
      <c r="J327">
        <v>1</v>
      </c>
      <c r="K327">
        <v>0</v>
      </c>
      <c r="L327" t="s">
        <v>6403</v>
      </c>
      <c r="M327">
        <v>2018</v>
      </c>
      <c r="N327" t="s">
        <v>1463</v>
      </c>
      <c r="O327">
        <v>2</v>
      </c>
      <c r="P327">
        <v>2</v>
      </c>
      <c r="Q327" t="s">
        <v>15830</v>
      </c>
      <c r="R327" t="s">
        <v>7734</v>
      </c>
      <c r="S327" t="s">
        <v>7734</v>
      </c>
      <c r="T327" t="s">
        <v>20837</v>
      </c>
      <c r="U327">
        <f t="shared" si="5"/>
        <v>24308</v>
      </c>
    </row>
    <row r="328" spans="1:21" x14ac:dyDescent="0.2">
      <c r="A328" t="s">
        <v>16041</v>
      </c>
      <c r="B328" t="s">
        <v>8408</v>
      </c>
      <c r="C328">
        <v>3529006</v>
      </c>
      <c r="D328" t="s">
        <v>6936</v>
      </c>
      <c r="E328" t="s">
        <v>11434</v>
      </c>
      <c r="F328" t="s">
        <v>6402</v>
      </c>
      <c r="G328">
        <v>926</v>
      </c>
      <c r="H328">
        <v>11267</v>
      </c>
      <c r="I328">
        <v>0</v>
      </c>
      <c r="J328">
        <v>0</v>
      </c>
      <c r="K328">
        <v>0</v>
      </c>
      <c r="L328" t="s">
        <v>6409</v>
      </c>
      <c r="M328">
        <v>2018</v>
      </c>
      <c r="N328" t="s">
        <v>1463</v>
      </c>
      <c r="O328">
        <v>3</v>
      </c>
      <c r="P328">
        <v>2</v>
      </c>
      <c r="Q328" t="s">
        <v>15830</v>
      </c>
      <c r="R328" t="s">
        <v>7734</v>
      </c>
      <c r="S328" t="s">
        <v>7734</v>
      </c>
      <c r="T328" t="s">
        <v>20838</v>
      </c>
      <c r="U328">
        <f t="shared" si="5"/>
        <v>24308</v>
      </c>
    </row>
    <row r="329" spans="1:21" x14ac:dyDescent="0.2">
      <c r="A329" t="s">
        <v>16041</v>
      </c>
      <c r="B329" t="s">
        <v>8408</v>
      </c>
      <c r="C329">
        <v>3529006</v>
      </c>
      <c r="D329" t="s">
        <v>7069</v>
      </c>
      <c r="E329" t="s">
        <v>8433</v>
      </c>
      <c r="F329" t="s">
        <v>6402</v>
      </c>
      <c r="G329">
        <v>1717</v>
      </c>
      <c r="H329">
        <v>11267</v>
      </c>
      <c r="I329">
        <v>0</v>
      </c>
      <c r="J329">
        <v>0</v>
      </c>
      <c r="K329">
        <v>0</v>
      </c>
      <c r="L329" t="s">
        <v>6409</v>
      </c>
      <c r="M329">
        <v>2018</v>
      </c>
      <c r="N329" t="s">
        <v>1463</v>
      </c>
      <c r="O329">
        <v>3</v>
      </c>
      <c r="P329">
        <v>2</v>
      </c>
      <c r="Q329" t="s">
        <v>15830</v>
      </c>
      <c r="R329" t="s">
        <v>7734</v>
      </c>
      <c r="S329" t="s">
        <v>7734</v>
      </c>
      <c r="T329" t="s">
        <v>1945</v>
      </c>
      <c r="U329">
        <f t="shared" si="5"/>
        <v>24308</v>
      </c>
    </row>
    <row r="330" spans="1:21" x14ac:dyDescent="0.2">
      <c r="A330" t="s">
        <v>16041</v>
      </c>
      <c r="B330" t="s">
        <v>8408</v>
      </c>
      <c r="C330">
        <v>3529006</v>
      </c>
      <c r="D330" t="s">
        <v>16042</v>
      </c>
      <c r="E330" t="s">
        <v>16043</v>
      </c>
      <c r="F330" t="s">
        <v>6402</v>
      </c>
      <c r="G330">
        <v>933</v>
      </c>
      <c r="H330">
        <v>11267</v>
      </c>
      <c r="I330">
        <v>0</v>
      </c>
      <c r="J330">
        <v>0</v>
      </c>
      <c r="K330">
        <v>0</v>
      </c>
      <c r="L330" t="s">
        <v>6403</v>
      </c>
      <c r="M330">
        <v>2018</v>
      </c>
      <c r="N330" t="s">
        <v>1463</v>
      </c>
      <c r="O330">
        <v>3</v>
      </c>
      <c r="P330">
        <v>2</v>
      </c>
      <c r="Q330" t="s">
        <v>15830</v>
      </c>
      <c r="R330" t="s">
        <v>7734</v>
      </c>
      <c r="S330" t="s">
        <v>7734</v>
      </c>
      <c r="T330" t="s">
        <v>20839</v>
      </c>
      <c r="U330">
        <f t="shared" si="5"/>
        <v>24308</v>
      </c>
    </row>
    <row r="331" spans="1:21" x14ac:dyDescent="0.2">
      <c r="A331" t="s">
        <v>16041</v>
      </c>
      <c r="B331" t="s">
        <v>8408</v>
      </c>
      <c r="C331">
        <v>3529006</v>
      </c>
      <c r="D331" t="s">
        <v>6637</v>
      </c>
      <c r="E331" t="s">
        <v>6481</v>
      </c>
      <c r="F331" t="s">
        <v>6402</v>
      </c>
      <c r="G331">
        <v>3477</v>
      </c>
      <c r="H331">
        <v>11267</v>
      </c>
      <c r="I331">
        <v>1</v>
      </c>
      <c r="J331">
        <v>1</v>
      </c>
      <c r="K331">
        <v>0</v>
      </c>
      <c r="L331" t="s">
        <v>6403</v>
      </c>
      <c r="M331">
        <v>2018</v>
      </c>
      <c r="N331" t="s">
        <v>1463</v>
      </c>
      <c r="O331">
        <v>3</v>
      </c>
      <c r="P331">
        <v>2</v>
      </c>
      <c r="Q331" t="s">
        <v>15830</v>
      </c>
      <c r="R331" t="s">
        <v>7734</v>
      </c>
      <c r="S331" t="s">
        <v>7734</v>
      </c>
      <c r="T331" t="s">
        <v>1948</v>
      </c>
      <c r="U331">
        <f t="shared" si="5"/>
        <v>24308</v>
      </c>
    </row>
    <row r="332" spans="1:21" x14ac:dyDescent="0.2">
      <c r="A332" t="s">
        <v>16041</v>
      </c>
      <c r="B332" t="s">
        <v>8408</v>
      </c>
      <c r="C332">
        <v>3529006</v>
      </c>
      <c r="D332" t="s">
        <v>6838</v>
      </c>
      <c r="E332" t="s">
        <v>15807</v>
      </c>
      <c r="F332" t="s">
        <v>6402</v>
      </c>
      <c r="G332">
        <v>4214</v>
      </c>
      <c r="H332">
        <v>11267</v>
      </c>
      <c r="I332">
        <v>1</v>
      </c>
      <c r="J332">
        <v>1</v>
      </c>
      <c r="K332">
        <v>0</v>
      </c>
      <c r="L332" t="s">
        <v>6403</v>
      </c>
      <c r="M332">
        <v>2018</v>
      </c>
      <c r="N332" t="s">
        <v>1463</v>
      </c>
      <c r="O332">
        <v>3</v>
      </c>
      <c r="P332">
        <v>2</v>
      </c>
      <c r="Q332" t="s">
        <v>15830</v>
      </c>
      <c r="R332" t="s">
        <v>7734</v>
      </c>
      <c r="S332" t="s">
        <v>7734</v>
      </c>
      <c r="T332" t="s">
        <v>20840</v>
      </c>
      <c r="U332">
        <f t="shared" si="5"/>
        <v>24308</v>
      </c>
    </row>
    <row r="333" spans="1:21" x14ac:dyDescent="0.2">
      <c r="A333" t="s">
        <v>16044</v>
      </c>
      <c r="B333" t="s">
        <v>8408</v>
      </c>
      <c r="C333">
        <v>3529006</v>
      </c>
      <c r="D333" t="s">
        <v>7264</v>
      </c>
      <c r="E333" t="s">
        <v>16045</v>
      </c>
      <c r="F333" t="s">
        <v>6402</v>
      </c>
      <c r="G333">
        <v>3601</v>
      </c>
      <c r="H333">
        <v>8408</v>
      </c>
      <c r="I333">
        <v>1</v>
      </c>
      <c r="J333">
        <v>1</v>
      </c>
      <c r="K333">
        <v>0</v>
      </c>
      <c r="L333" t="s">
        <v>6409</v>
      </c>
      <c r="M333">
        <v>2018</v>
      </c>
      <c r="N333" t="s">
        <v>1463</v>
      </c>
      <c r="O333">
        <v>4</v>
      </c>
      <c r="P333">
        <v>2</v>
      </c>
      <c r="Q333" t="s">
        <v>15830</v>
      </c>
      <c r="R333" t="s">
        <v>7734</v>
      </c>
      <c r="S333" t="s">
        <v>7734</v>
      </c>
      <c r="T333" t="s">
        <v>20841</v>
      </c>
      <c r="U333">
        <f t="shared" si="5"/>
        <v>24308</v>
      </c>
    </row>
    <row r="334" spans="1:21" x14ac:dyDescent="0.2">
      <c r="A334" t="s">
        <v>16044</v>
      </c>
      <c r="B334" t="s">
        <v>8408</v>
      </c>
      <c r="C334">
        <v>3529006</v>
      </c>
      <c r="D334" t="s">
        <v>6591</v>
      </c>
      <c r="E334" t="s">
        <v>8430</v>
      </c>
      <c r="F334" t="s">
        <v>6402</v>
      </c>
      <c r="G334">
        <v>3842</v>
      </c>
      <c r="H334">
        <v>8408</v>
      </c>
      <c r="I334">
        <v>1</v>
      </c>
      <c r="J334">
        <v>1</v>
      </c>
      <c r="K334">
        <v>0</v>
      </c>
      <c r="L334" t="s">
        <v>6403</v>
      </c>
      <c r="M334">
        <v>2018</v>
      </c>
      <c r="N334" t="s">
        <v>1463</v>
      </c>
      <c r="O334">
        <v>4</v>
      </c>
      <c r="P334">
        <v>2</v>
      </c>
      <c r="Q334" t="s">
        <v>15830</v>
      </c>
      <c r="R334" t="s">
        <v>7734</v>
      </c>
      <c r="S334" t="s">
        <v>7734</v>
      </c>
      <c r="T334" t="s">
        <v>1946</v>
      </c>
      <c r="U334">
        <f t="shared" si="5"/>
        <v>24308</v>
      </c>
    </row>
    <row r="335" spans="1:21" x14ac:dyDescent="0.2">
      <c r="A335" t="s">
        <v>16044</v>
      </c>
      <c r="B335" t="s">
        <v>8408</v>
      </c>
      <c r="C335">
        <v>3529006</v>
      </c>
      <c r="D335" t="s">
        <v>6580</v>
      </c>
      <c r="E335" t="s">
        <v>6909</v>
      </c>
      <c r="F335" t="s">
        <v>6402</v>
      </c>
      <c r="G335">
        <v>671</v>
      </c>
      <c r="H335">
        <v>8408</v>
      </c>
      <c r="I335">
        <v>0</v>
      </c>
      <c r="J335">
        <v>0</v>
      </c>
      <c r="K335">
        <v>0</v>
      </c>
      <c r="L335" t="s">
        <v>6403</v>
      </c>
      <c r="M335">
        <v>2018</v>
      </c>
      <c r="N335" t="s">
        <v>1463</v>
      </c>
      <c r="O335">
        <v>4</v>
      </c>
      <c r="P335">
        <v>2</v>
      </c>
      <c r="Q335" t="s">
        <v>15830</v>
      </c>
      <c r="R335" t="s">
        <v>7734</v>
      </c>
      <c r="S335" t="s">
        <v>7734</v>
      </c>
      <c r="T335" t="s">
        <v>502</v>
      </c>
      <c r="U335">
        <f t="shared" si="5"/>
        <v>24308</v>
      </c>
    </row>
    <row r="336" spans="1:21" x14ac:dyDescent="0.2">
      <c r="A336" t="s">
        <v>16044</v>
      </c>
      <c r="B336" t="s">
        <v>8408</v>
      </c>
      <c r="C336">
        <v>3529006</v>
      </c>
      <c r="D336" t="s">
        <v>6459</v>
      </c>
      <c r="E336" t="s">
        <v>8431</v>
      </c>
      <c r="F336" t="s">
        <v>6402</v>
      </c>
      <c r="G336">
        <v>294</v>
      </c>
      <c r="H336">
        <v>8408</v>
      </c>
      <c r="I336">
        <v>0</v>
      </c>
      <c r="J336">
        <v>0</v>
      </c>
      <c r="K336">
        <v>0</v>
      </c>
      <c r="L336" t="s">
        <v>6403</v>
      </c>
      <c r="M336">
        <v>2018</v>
      </c>
      <c r="N336" t="s">
        <v>1463</v>
      </c>
      <c r="O336">
        <v>4</v>
      </c>
      <c r="P336">
        <v>2</v>
      </c>
      <c r="Q336" t="s">
        <v>15830</v>
      </c>
      <c r="R336" t="s">
        <v>7734</v>
      </c>
      <c r="S336" t="s">
        <v>7734</v>
      </c>
      <c r="T336" t="s">
        <v>1963</v>
      </c>
      <c r="U336">
        <f t="shared" si="5"/>
        <v>24308</v>
      </c>
    </row>
    <row r="337" spans="1:21" x14ac:dyDescent="0.2">
      <c r="A337" t="s">
        <v>16046</v>
      </c>
      <c r="B337" t="s">
        <v>8408</v>
      </c>
      <c r="C337">
        <v>3529006</v>
      </c>
      <c r="D337" t="s">
        <v>7991</v>
      </c>
      <c r="E337" t="s">
        <v>16047</v>
      </c>
      <c r="F337" t="s">
        <v>6402</v>
      </c>
      <c r="G337">
        <v>502</v>
      </c>
      <c r="H337">
        <v>5600</v>
      </c>
      <c r="I337">
        <v>0</v>
      </c>
      <c r="J337">
        <v>0</v>
      </c>
      <c r="K337">
        <v>0</v>
      </c>
      <c r="L337" t="s">
        <v>6409</v>
      </c>
      <c r="M337">
        <v>2018</v>
      </c>
      <c r="N337" t="s">
        <v>1463</v>
      </c>
      <c r="O337">
        <v>5</v>
      </c>
      <c r="P337">
        <v>2</v>
      </c>
      <c r="Q337" t="s">
        <v>15830</v>
      </c>
      <c r="R337" t="s">
        <v>7734</v>
      </c>
      <c r="S337" t="s">
        <v>7734</v>
      </c>
      <c r="T337" t="s">
        <v>20842</v>
      </c>
      <c r="U337">
        <f t="shared" si="5"/>
        <v>24308</v>
      </c>
    </row>
    <row r="338" spans="1:21" x14ac:dyDescent="0.2">
      <c r="A338" t="s">
        <v>16046</v>
      </c>
      <c r="B338" t="s">
        <v>8408</v>
      </c>
      <c r="C338">
        <v>3529006</v>
      </c>
      <c r="D338" t="s">
        <v>6736</v>
      </c>
      <c r="E338" t="s">
        <v>8429</v>
      </c>
      <c r="F338" t="s">
        <v>6402</v>
      </c>
      <c r="G338">
        <v>100</v>
      </c>
      <c r="H338">
        <v>5600</v>
      </c>
      <c r="I338">
        <v>0</v>
      </c>
      <c r="J338">
        <v>0</v>
      </c>
      <c r="K338">
        <v>0</v>
      </c>
      <c r="L338" t="s">
        <v>6403</v>
      </c>
      <c r="M338">
        <v>2018</v>
      </c>
      <c r="N338" t="s">
        <v>1463</v>
      </c>
      <c r="O338">
        <v>5</v>
      </c>
      <c r="P338">
        <v>2</v>
      </c>
      <c r="Q338" t="s">
        <v>15830</v>
      </c>
      <c r="R338" t="s">
        <v>7734</v>
      </c>
      <c r="S338" t="s">
        <v>7734</v>
      </c>
      <c r="T338" t="s">
        <v>1962</v>
      </c>
      <c r="U338">
        <f t="shared" si="5"/>
        <v>24308</v>
      </c>
    </row>
    <row r="339" spans="1:21" x14ac:dyDescent="0.2">
      <c r="A339" t="s">
        <v>16046</v>
      </c>
      <c r="B339" t="s">
        <v>8408</v>
      </c>
      <c r="C339">
        <v>3529006</v>
      </c>
      <c r="D339" t="s">
        <v>6545</v>
      </c>
      <c r="E339" t="s">
        <v>7161</v>
      </c>
      <c r="F339" t="s">
        <v>6402</v>
      </c>
      <c r="G339">
        <v>236</v>
      </c>
      <c r="H339">
        <v>5600</v>
      </c>
      <c r="I339">
        <v>0</v>
      </c>
      <c r="J339">
        <v>0</v>
      </c>
      <c r="K339">
        <v>0</v>
      </c>
      <c r="L339" t="s">
        <v>6403</v>
      </c>
      <c r="M339">
        <v>2018</v>
      </c>
      <c r="N339" t="s">
        <v>1463</v>
      </c>
      <c r="O339">
        <v>5</v>
      </c>
      <c r="P339">
        <v>2</v>
      </c>
      <c r="Q339" t="s">
        <v>15830</v>
      </c>
      <c r="R339" t="s">
        <v>7734</v>
      </c>
      <c r="S339" t="s">
        <v>7734</v>
      </c>
      <c r="T339" t="s">
        <v>20843</v>
      </c>
      <c r="U339">
        <f t="shared" si="5"/>
        <v>24308</v>
      </c>
    </row>
    <row r="340" spans="1:21" x14ac:dyDescent="0.2">
      <c r="A340" t="s">
        <v>16046</v>
      </c>
      <c r="B340" t="s">
        <v>8408</v>
      </c>
      <c r="C340">
        <v>3529006</v>
      </c>
      <c r="D340" t="s">
        <v>6550</v>
      </c>
      <c r="E340" t="s">
        <v>16048</v>
      </c>
      <c r="F340" t="s">
        <v>6402</v>
      </c>
      <c r="G340">
        <v>206</v>
      </c>
      <c r="H340">
        <v>5600</v>
      </c>
      <c r="I340">
        <v>0</v>
      </c>
      <c r="J340">
        <v>0</v>
      </c>
      <c r="K340">
        <v>0</v>
      </c>
      <c r="L340" t="s">
        <v>6403</v>
      </c>
      <c r="M340">
        <v>2018</v>
      </c>
      <c r="N340" t="s">
        <v>1463</v>
      </c>
      <c r="O340">
        <v>5</v>
      </c>
      <c r="P340">
        <v>2</v>
      </c>
      <c r="Q340" t="s">
        <v>15830</v>
      </c>
      <c r="R340" t="s">
        <v>7734</v>
      </c>
      <c r="S340" t="s">
        <v>7734</v>
      </c>
      <c r="T340" t="s">
        <v>20844</v>
      </c>
      <c r="U340">
        <f t="shared" si="5"/>
        <v>24308</v>
      </c>
    </row>
    <row r="341" spans="1:21" x14ac:dyDescent="0.2">
      <c r="A341" t="s">
        <v>16046</v>
      </c>
      <c r="B341" t="s">
        <v>8408</v>
      </c>
      <c r="C341">
        <v>3529006</v>
      </c>
      <c r="D341" t="s">
        <v>6411</v>
      </c>
      <c r="E341" t="s">
        <v>8417</v>
      </c>
      <c r="F341" t="s">
        <v>6402</v>
      </c>
      <c r="G341">
        <v>879</v>
      </c>
      <c r="H341">
        <v>5600</v>
      </c>
      <c r="I341">
        <v>0</v>
      </c>
      <c r="J341">
        <v>0</v>
      </c>
      <c r="K341">
        <v>0</v>
      </c>
      <c r="L341" t="s">
        <v>6403</v>
      </c>
      <c r="M341">
        <v>2018</v>
      </c>
      <c r="N341" t="s">
        <v>1463</v>
      </c>
      <c r="O341">
        <v>5</v>
      </c>
      <c r="P341">
        <v>2</v>
      </c>
      <c r="Q341" t="s">
        <v>15830</v>
      </c>
      <c r="R341" t="s">
        <v>7734</v>
      </c>
      <c r="S341" t="s">
        <v>7734</v>
      </c>
      <c r="T341" t="s">
        <v>1956</v>
      </c>
      <c r="U341">
        <f t="shared" si="5"/>
        <v>24308</v>
      </c>
    </row>
    <row r="342" spans="1:21" x14ac:dyDescent="0.2">
      <c r="A342" t="s">
        <v>16046</v>
      </c>
      <c r="B342" t="s">
        <v>8408</v>
      </c>
      <c r="C342">
        <v>3529006</v>
      </c>
      <c r="D342" t="s">
        <v>6434</v>
      </c>
      <c r="E342" t="s">
        <v>15543</v>
      </c>
      <c r="F342" t="s">
        <v>6402</v>
      </c>
      <c r="G342">
        <v>831</v>
      </c>
      <c r="H342">
        <v>5600</v>
      </c>
      <c r="I342">
        <v>0</v>
      </c>
      <c r="J342">
        <v>0</v>
      </c>
      <c r="K342">
        <v>0</v>
      </c>
      <c r="L342" t="s">
        <v>6403</v>
      </c>
      <c r="M342">
        <v>2018</v>
      </c>
      <c r="N342" t="s">
        <v>1463</v>
      </c>
      <c r="O342">
        <v>5</v>
      </c>
      <c r="P342">
        <v>2</v>
      </c>
      <c r="Q342" t="s">
        <v>15830</v>
      </c>
      <c r="R342" t="s">
        <v>7734</v>
      </c>
      <c r="S342" t="s">
        <v>7734</v>
      </c>
      <c r="T342" t="s">
        <v>20845</v>
      </c>
      <c r="U342">
        <f t="shared" si="5"/>
        <v>24308</v>
      </c>
    </row>
    <row r="343" spans="1:21" x14ac:dyDescent="0.2">
      <c r="A343" t="s">
        <v>16046</v>
      </c>
      <c r="B343" t="s">
        <v>8408</v>
      </c>
      <c r="C343">
        <v>3529006</v>
      </c>
      <c r="D343" t="s">
        <v>6622</v>
      </c>
      <c r="E343" t="s">
        <v>6983</v>
      </c>
      <c r="F343" t="s">
        <v>6402</v>
      </c>
      <c r="G343">
        <v>69</v>
      </c>
      <c r="H343">
        <v>5600</v>
      </c>
      <c r="I343">
        <v>0</v>
      </c>
      <c r="J343">
        <v>0</v>
      </c>
      <c r="K343">
        <v>0</v>
      </c>
      <c r="L343" t="s">
        <v>6403</v>
      </c>
      <c r="M343">
        <v>2018</v>
      </c>
      <c r="N343" t="s">
        <v>1463</v>
      </c>
      <c r="O343">
        <v>5</v>
      </c>
      <c r="P343">
        <v>2</v>
      </c>
      <c r="Q343" t="s">
        <v>15830</v>
      </c>
      <c r="R343" t="s">
        <v>7734</v>
      </c>
      <c r="S343" t="s">
        <v>7734</v>
      </c>
      <c r="T343" t="s">
        <v>20846</v>
      </c>
      <c r="U343">
        <f t="shared" si="5"/>
        <v>24308</v>
      </c>
    </row>
    <row r="344" spans="1:21" x14ac:dyDescent="0.2">
      <c r="A344" t="s">
        <v>16046</v>
      </c>
      <c r="B344" t="s">
        <v>8408</v>
      </c>
      <c r="C344">
        <v>3529006</v>
      </c>
      <c r="D344" t="s">
        <v>6995</v>
      </c>
      <c r="E344" t="s">
        <v>8863</v>
      </c>
      <c r="F344" t="s">
        <v>6402</v>
      </c>
      <c r="G344">
        <v>233</v>
      </c>
      <c r="H344">
        <v>5600</v>
      </c>
      <c r="I344">
        <v>0</v>
      </c>
      <c r="J344">
        <v>0</v>
      </c>
      <c r="K344">
        <v>0</v>
      </c>
      <c r="L344" t="s">
        <v>6403</v>
      </c>
      <c r="M344">
        <v>2018</v>
      </c>
      <c r="N344" t="s">
        <v>1463</v>
      </c>
      <c r="O344">
        <v>5</v>
      </c>
      <c r="P344">
        <v>2</v>
      </c>
      <c r="Q344" t="s">
        <v>15830</v>
      </c>
      <c r="R344" t="s">
        <v>7734</v>
      </c>
      <c r="S344" t="s">
        <v>7734</v>
      </c>
      <c r="T344" t="s">
        <v>20847</v>
      </c>
      <c r="U344">
        <f t="shared" si="5"/>
        <v>24308</v>
      </c>
    </row>
    <row r="345" spans="1:21" x14ac:dyDescent="0.2">
      <c r="A345" t="s">
        <v>16046</v>
      </c>
      <c r="B345" t="s">
        <v>8408</v>
      </c>
      <c r="C345">
        <v>3529006</v>
      </c>
      <c r="D345" t="s">
        <v>6425</v>
      </c>
      <c r="E345" t="s">
        <v>7377</v>
      </c>
      <c r="F345" t="s">
        <v>6402</v>
      </c>
      <c r="G345">
        <v>119</v>
      </c>
      <c r="H345">
        <v>5600</v>
      </c>
      <c r="I345">
        <v>0</v>
      </c>
      <c r="J345">
        <v>0</v>
      </c>
      <c r="K345">
        <v>0</v>
      </c>
      <c r="L345" t="s">
        <v>6403</v>
      </c>
      <c r="M345">
        <v>2018</v>
      </c>
      <c r="N345" t="s">
        <v>1463</v>
      </c>
      <c r="O345">
        <v>5</v>
      </c>
      <c r="P345">
        <v>2</v>
      </c>
      <c r="Q345" t="s">
        <v>15830</v>
      </c>
      <c r="R345" t="s">
        <v>7734</v>
      </c>
      <c r="S345" t="s">
        <v>7734</v>
      </c>
      <c r="T345" t="s">
        <v>555</v>
      </c>
      <c r="U345">
        <f t="shared" si="5"/>
        <v>24308</v>
      </c>
    </row>
    <row r="346" spans="1:21" x14ac:dyDescent="0.2">
      <c r="A346" t="s">
        <v>16046</v>
      </c>
      <c r="B346" t="s">
        <v>8408</v>
      </c>
      <c r="C346">
        <v>3529006</v>
      </c>
      <c r="D346" t="s">
        <v>6609</v>
      </c>
      <c r="E346" t="s">
        <v>16049</v>
      </c>
      <c r="F346" t="s">
        <v>6402</v>
      </c>
      <c r="G346">
        <v>1471</v>
      </c>
      <c r="H346">
        <v>5600</v>
      </c>
      <c r="I346">
        <v>1</v>
      </c>
      <c r="J346">
        <v>1</v>
      </c>
      <c r="K346">
        <v>0</v>
      </c>
      <c r="L346" t="s">
        <v>6403</v>
      </c>
      <c r="M346">
        <v>2018</v>
      </c>
      <c r="N346" t="s">
        <v>1463</v>
      </c>
      <c r="O346">
        <v>5</v>
      </c>
      <c r="P346">
        <v>2</v>
      </c>
      <c r="Q346" t="s">
        <v>15830</v>
      </c>
      <c r="R346" t="s">
        <v>7734</v>
      </c>
      <c r="S346" t="s">
        <v>7734</v>
      </c>
      <c r="T346" t="s">
        <v>1943</v>
      </c>
      <c r="U346">
        <f t="shared" si="5"/>
        <v>24308</v>
      </c>
    </row>
    <row r="347" spans="1:21" x14ac:dyDescent="0.2">
      <c r="A347" t="s">
        <v>16046</v>
      </c>
      <c r="B347" t="s">
        <v>8408</v>
      </c>
      <c r="C347">
        <v>3529006</v>
      </c>
      <c r="D347" t="s">
        <v>7143</v>
      </c>
      <c r="E347" t="s">
        <v>7177</v>
      </c>
      <c r="F347" t="s">
        <v>6402</v>
      </c>
      <c r="G347">
        <v>954</v>
      </c>
      <c r="H347">
        <v>5600</v>
      </c>
      <c r="I347">
        <v>0</v>
      </c>
      <c r="J347">
        <v>1</v>
      </c>
      <c r="K347">
        <v>0</v>
      </c>
      <c r="L347" t="s">
        <v>6403</v>
      </c>
      <c r="M347">
        <v>2018</v>
      </c>
      <c r="N347" t="s">
        <v>1463</v>
      </c>
      <c r="O347">
        <v>5</v>
      </c>
      <c r="P347">
        <v>2</v>
      </c>
      <c r="Q347" t="s">
        <v>15830</v>
      </c>
      <c r="R347" t="s">
        <v>7734</v>
      </c>
      <c r="S347" t="s">
        <v>7734</v>
      </c>
      <c r="T347" t="s">
        <v>20848</v>
      </c>
      <c r="U347">
        <f t="shared" si="5"/>
        <v>24308</v>
      </c>
    </row>
    <row r="348" spans="1:21" x14ac:dyDescent="0.2">
      <c r="A348" t="s">
        <v>16050</v>
      </c>
      <c r="B348" t="s">
        <v>8408</v>
      </c>
      <c r="C348">
        <v>3529006</v>
      </c>
      <c r="D348" t="s">
        <v>7169</v>
      </c>
      <c r="E348" t="s">
        <v>16051</v>
      </c>
      <c r="F348" t="s">
        <v>6402</v>
      </c>
      <c r="G348">
        <v>532</v>
      </c>
      <c r="H348">
        <v>24308</v>
      </c>
      <c r="I348">
        <v>0</v>
      </c>
      <c r="J348">
        <v>0</v>
      </c>
      <c r="K348">
        <v>0</v>
      </c>
      <c r="L348" t="s">
        <v>6409</v>
      </c>
      <c r="M348">
        <v>2018</v>
      </c>
      <c r="N348" t="s">
        <v>6404</v>
      </c>
      <c r="O348">
        <v>99</v>
      </c>
      <c r="P348">
        <v>1</v>
      </c>
      <c r="Q348" t="s">
        <v>15830</v>
      </c>
      <c r="R348" t="s">
        <v>7734</v>
      </c>
      <c r="S348" t="s">
        <v>7734</v>
      </c>
      <c r="T348" t="s">
        <v>20849</v>
      </c>
      <c r="U348">
        <f t="shared" si="5"/>
        <v>24308</v>
      </c>
    </row>
    <row r="349" spans="1:21" x14ac:dyDescent="0.2">
      <c r="A349" t="s">
        <v>16050</v>
      </c>
      <c r="B349" t="s">
        <v>8408</v>
      </c>
      <c r="C349">
        <v>3529006</v>
      </c>
      <c r="D349" t="s">
        <v>6485</v>
      </c>
      <c r="E349" t="s">
        <v>6590</v>
      </c>
      <c r="F349" t="s">
        <v>6402</v>
      </c>
      <c r="G349">
        <v>12867</v>
      </c>
      <c r="H349">
        <v>24308</v>
      </c>
      <c r="I349">
        <v>0</v>
      </c>
      <c r="J349">
        <v>1</v>
      </c>
      <c r="K349">
        <v>0</v>
      </c>
      <c r="L349" t="s">
        <v>6403</v>
      </c>
      <c r="M349">
        <v>2018</v>
      </c>
      <c r="N349" t="s">
        <v>6404</v>
      </c>
      <c r="O349">
        <v>99</v>
      </c>
      <c r="P349">
        <v>1</v>
      </c>
      <c r="Q349" t="s">
        <v>15830</v>
      </c>
      <c r="R349" t="s">
        <v>7734</v>
      </c>
      <c r="S349" t="s">
        <v>7734</v>
      </c>
      <c r="T349" t="s">
        <v>557</v>
      </c>
      <c r="U349">
        <f t="shared" si="5"/>
        <v>24308</v>
      </c>
    </row>
    <row r="350" spans="1:21" x14ac:dyDescent="0.2">
      <c r="A350" t="s">
        <v>16050</v>
      </c>
      <c r="B350" t="s">
        <v>8408</v>
      </c>
      <c r="C350">
        <v>3529006</v>
      </c>
      <c r="D350" t="s">
        <v>6548</v>
      </c>
      <c r="E350" t="s">
        <v>16052</v>
      </c>
      <c r="F350" t="s">
        <v>6402</v>
      </c>
      <c r="G350">
        <v>7200</v>
      </c>
      <c r="H350">
        <v>24308</v>
      </c>
      <c r="I350">
        <v>1</v>
      </c>
      <c r="J350">
        <v>0</v>
      </c>
      <c r="K350">
        <v>0</v>
      </c>
      <c r="L350" t="s">
        <v>6403</v>
      </c>
      <c r="M350">
        <v>2018</v>
      </c>
      <c r="N350" t="s">
        <v>6404</v>
      </c>
      <c r="O350">
        <v>99</v>
      </c>
      <c r="P350">
        <v>1</v>
      </c>
      <c r="Q350" t="s">
        <v>15830</v>
      </c>
      <c r="R350" t="s">
        <v>7734</v>
      </c>
      <c r="S350" t="s">
        <v>7734</v>
      </c>
      <c r="T350" t="s">
        <v>20850</v>
      </c>
      <c r="U350">
        <f t="shared" si="5"/>
        <v>24308</v>
      </c>
    </row>
    <row r="351" spans="1:21" x14ac:dyDescent="0.2">
      <c r="A351" t="s">
        <v>16050</v>
      </c>
      <c r="B351" t="s">
        <v>8408</v>
      </c>
      <c r="C351">
        <v>3529006</v>
      </c>
      <c r="D351" t="s">
        <v>6622</v>
      </c>
      <c r="E351" t="s">
        <v>15272</v>
      </c>
      <c r="F351" t="s">
        <v>6402</v>
      </c>
      <c r="G351">
        <v>186</v>
      </c>
      <c r="H351">
        <v>24308</v>
      </c>
      <c r="I351">
        <v>0</v>
      </c>
      <c r="J351">
        <v>0</v>
      </c>
      <c r="K351">
        <v>0</v>
      </c>
      <c r="L351" t="s">
        <v>6403</v>
      </c>
      <c r="M351">
        <v>2018</v>
      </c>
      <c r="N351" t="s">
        <v>6404</v>
      </c>
      <c r="O351">
        <v>99</v>
      </c>
      <c r="P351">
        <v>1</v>
      </c>
      <c r="Q351" t="s">
        <v>15830</v>
      </c>
      <c r="R351" t="s">
        <v>7734</v>
      </c>
      <c r="S351" t="s">
        <v>7734</v>
      </c>
      <c r="T351" t="s">
        <v>20851</v>
      </c>
      <c r="U351">
        <f t="shared" si="5"/>
        <v>24308</v>
      </c>
    </row>
    <row r="352" spans="1:21" x14ac:dyDescent="0.2">
      <c r="A352" t="s">
        <v>16050</v>
      </c>
      <c r="B352" t="s">
        <v>8408</v>
      </c>
      <c r="C352">
        <v>3529006</v>
      </c>
      <c r="D352" t="s">
        <v>6624</v>
      </c>
      <c r="E352" t="s">
        <v>16053</v>
      </c>
      <c r="F352" t="s">
        <v>6402</v>
      </c>
      <c r="G352">
        <v>50</v>
      </c>
      <c r="H352">
        <v>24308</v>
      </c>
      <c r="I352">
        <v>0</v>
      </c>
      <c r="J352">
        <v>0</v>
      </c>
      <c r="K352">
        <v>0</v>
      </c>
      <c r="L352" t="s">
        <v>6403</v>
      </c>
      <c r="M352">
        <v>2018</v>
      </c>
      <c r="N352" t="s">
        <v>6404</v>
      </c>
      <c r="O352">
        <v>99</v>
      </c>
      <c r="P352">
        <v>1</v>
      </c>
      <c r="Q352" t="s">
        <v>15830</v>
      </c>
      <c r="R352" t="s">
        <v>7734</v>
      </c>
      <c r="S352" t="s">
        <v>7734</v>
      </c>
      <c r="T352" t="s">
        <v>20852</v>
      </c>
      <c r="U352">
        <f t="shared" si="5"/>
        <v>24308</v>
      </c>
    </row>
    <row r="353" spans="1:21" x14ac:dyDescent="0.2">
      <c r="A353" t="s">
        <v>16050</v>
      </c>
      <c r="B353" t="s">
        <v>8408</v>
      </c>
      <c r="C353">
        <v>3529006</v>
      </c>
      <c r="D353" t="s">
        <v>6434</v>
      </c>
      <c r="E353" t="s">
        <v>8409</v>
      </c>
      <c r="F353" t="s">
        <v>6402</v>
      </c>
      <c r="G353">
        <v>128</v>
      </c>
      <c r="H353">
        <v>24308</v>
      </c>
      <c r="I353">
        <v>0</v>
      </c>
      <c r="J353">
        <v>0</v>
      </c>
      <c r="K353">
        <v>0</v>
      </c>
      <c r="L353" t="s">
        <v>6403</v>
      </c>
      <c r="M353">
        <v>2018</v>
      </c>
      <c r="N353" t="s">
        <v>6404</v>
      </c>
      <c r="O353">
        <v>99</v>
      </c>
      <c r="P353">
        <v>1</v>
      </c>
      <c r="Q353" t="s">
        <v>15830</v>
      </c>
      <c r="R353" t="s">
        <v>7734</v>
      </c>
      <c r="S353" t="s">
        <v>7734</v>
      </c>
      <c r="T353" t="s">
        <v>559</v>
      </c>
      <c r="U353">
        <f t="shared" si="5"/>
        <v>24308</v>
      </c>
    </row>
    <row r="354" spans="1:21" x14ac:dyDescent="0.2">
      <c r="A354" t="s">
        <v>16050</v>
      </c>
      <c r="B354" t="s">
        <v>8408</v>
      </c>
      <c r="C354">
        <v>3529006</v>
      </c>
      <c r="D354" t="s">
        <v>6406</v>
      </c>
      <c r="E354" t="s">
        <v>8410</v>
      </c>
      <c r="F354" t="s">
        <v>6402</v>
      </c>
      <c r="G354">
        <v>3345</v>
      </c>
      <c r="H354">
        <v>24308</v>
      </c>
      <c r="I354">
        <v>0</v>
      </c>
      <c r="J354">
        <v>0</v>
      </c>
      <c r="K354">
        <v>0</v>
      </c>
      <c r="L354" t="s">
        <v>6403</v>
      </c>
      <c r="M354">
        <v>2018</v>
      </c>
      <c r="N354" t="s">
        <v>6404</v>
      </c>
      <c r="O354">
        <v>99</v>
      </c>
      <c r="P354">
        <v>1</v>
      </c>
      <c r="Q354" t="s">
        <v>15830</v>
      </c>
      <c r="R354" t="s">
        <v>7734</v>
      </c>
      <c r="S354" t="s">
        <v>7734</v>
      </c>
      <c r="T354" t="s">
        <v>560</v>
      </c>
      <c r="U354">
        <f t="shared" si="5"/>
        <v>24308</v>
      </c>
    </row>
    <row r="355" spans="1:21" x14ac:dyDescent="0.2">
      <c r="A355" t="s">
        <v>16054</v>
      </c>
      <c r="B355" t="s">
        <v>14499</v>
      </c>
      <c r="C355">
        <v>3514004</v>
      </c>
      <c r="D355" t="s">
        <v>8033</v>
      </c>
      <c r="E355" t="s">
        <v>16055</v>
      </c>
      <c r="F355" t="s">
        <v>6402</v>
      </c>
      <c r="G355">
        <v>1447</v>
      </c>
      <c r="H355">
        <v>22301</v>
      </c>
      <c r="I355">
        <v>0</v>
      </c>
      <c r="J355">
        <v>0</v>
      </c>
      <c r="K355">
        <v>0</v>
      </c>
      <c r="L355" t="s">
        <v>6409</v>
      </c>
      <c r="M355">
        <v>2018</v>
      </c>
      <c r="N355" t="s">
        <v>1463</v>
      </c>
      <c r="O355">
        <v>99</v>
      </c>
      <c r="P355">
        <v>5</v>
      </c>
      <c r="Q355" t="s">
        <v>15830</v>
      </c>
      <c r="R355" t="s">
        <v>7734</v>
      </c>
      <c r="S355" t="s">
        <v>7734</v>
      </c>
      <c r="T355" t="s">
        <v>20853</v>
      </c>
      <c r="U355">
        <f t="shared" si="5"/>
        <v>22301</v>
      </c>
    </row>
    <row r="356" spans="1:21" x14ac:dyDescent="0.2">
      <c r="A356" t="s">
        <v>16054</v>
      </c>
      <c r="B356" t="s">
        <v>14499</v>
      </c>
      <c r="C356">
        <v>3514004</v>
      </c>
      <c r="D356" t="s">
        <v>9023</v>
      </c>
      <c r="E356" t="s">
        <v>14508</v>
      </c>
      <c r="F356" t="s">
        <v>6402</v>
      </c>
      <c r="G356">
        <v>2770</v>
      </c>
      <c r="H356">
        <v>22301</v>
      </c>
      <c r="I356">
        <v>0</v>
      </c>
      <c r="J356">
        <v>1</v>
      </c>
      <c r="K356">
        <v>0</v>
      </c>
      <c r="L356" t="s">
        <v>6409</v>
      </c>
      <c r="M356">
        <v>2018</v>
      </c>
      <c r="N356" t="s">
        <v>1463</v>
      </c>
      <c r="O356">
        <v>99</v>
      </c>
      <c r="P356">
        <v>5</v>
      </c>
      <c r="Q356" t="s">
        <v>15830</v>
      </c>
      <c r="R356" t="s">
        <v>7734</v>
      </c>
      <c r="S356" t="s">
        <v>7734</v>
      </c>
      <c r="T356" t="s">
        <v>1971</v>
      </c>
      <c r="U356">
        <f t="shared" si="5"/>
        <v>22301</v>
      </c>
    </row>
    <row r="357" spans="1:21" x14ac:dyDescent="0.2">
      <c r="A357" t="s">
        <v>16054</v>
      </c>
      <c r="B357" t="s">
        <v>14499</v>
      </c>
      <c r="C357">
        <v>3514004</v>
      </c>
      <c r="D357" t="s">
        <v>6889</v>
      </c>
      <c r="E357" t="s">
        <v>16056</v>
      </c>
      <c r="F357" t="s">
        <v>6402</v>
      </c>
      <c r="G357">
        <v>2853</v>
      </c>
      <c r="H357">
        <v>22301</v>
      </c>
      <c r="I357">
        <v>1</v>
      </c>
      <c r="J357">
        <v>1</v>
      </c>
      <c r="K357">
        <v>0</v>
      </c>
      <c r="L357" t="s">
        <v>6409</v>
      </c>
      <c r="M357">
        <v>2018</v>
      </c>
      <c r="N357" t="s">
        <v>1463</v>
      </c>
      <c r="O357">
        <v>99</v>
      </c>
      <c r="P357">
        <v>5</v>
      </c>
      <c r="Q357" t="s">
        <v>15830</v>
      </c>
      <c r="R357" t="s">
        <v>7734</v>
      </c>
      <c r="S357" t="s">
        <v>7734</v>
      </c>
      <c r="T357" t="s">
        <v>20854</v>
      </c>
      <c r="U357">
        <f t="shared" si="5"/>
        <v>22301</v>
      </c>
    </row>
    <row r="358" spans="1:21" x14ac:dyDescent="0.2">
      <c r="A358" t="s">
        <v>16054</v>
      </c>
      <c r="B358" t="s">
        <v>14499</v>
      </c>
      <c r="C358">
        <v>3514004</v>
      </c>
      <c r="D358" t="s">
        <v>6503</v>
      </c>
      <c r="E358" t="s">
        <v>6669</v>
      </c>
      <c r="F358" t="s">
        <v>6402</v>
      </c>
      <c r="G358">
        <v>2748</v>
      </c>
      <c r="H358">
        <v>22301</v>
      </c>
      <c r="I358">
        <v>0</v>
      </c>
      <c r="J358">
        <v>1</v>
      </c>
      <c r="K358">
        <v>0</v>
      </c>
      <c r="L358" t="s">
        <v>6403</v>
      </c>
      <c r="M358">
        <v>2018</v>
      </c>
      <c r="N358" t="s">
        <v>1463</v>
      </c>
      <c r="O358">
        <v>99</v>
      </c>
      <c r="P358">
        <v>5</v>
      </c>
      <c r="Q358" t="s">
        <v>15830</v>
      </c>
      <c r="R358" t="s">
        <v>7734</v>
      </c>
      <c r="S358" t="s">
        <v>7734</v>
      </c>
      <c r="T358" t="s">
        <v>1976</v>
      </c>
      <c r="U358">
        <f t="shared" si="5"/>
        <v>22301</v>
      </c>
    </row>
    <row r="359" spans="1:21" x14ac:dyDescent="0.2">
      <c r="A359" t="s">
        <v>16054</v>
      </c>
      <c r="B359" t="s">
        <v>14499</v>
      </c>
      <c r="C359">
        <v>3514004</v>
      </c>
      <c r="D359" t="s">
        <v>6713</v>
      </c>
      <c r="E359" t="s">
        <v>6750</v>
      </c>
      <c r="F359" t="s">
        <v>6402</v>
      </c>
      <c r="G359">
        <v>1777</v>
      </c>
      <c r="H359">
        <v>22301</v>
      </c>
      <c r="I359">
        <v>1</v>
      </c>
      <c r="J359">
        <v>0</v>
      </c>
      <c r="K359">
        <v>0</v>
      </c>
      <c r="L359" t="s">
        <v>6403</v>
      </c>
      <c r="M359">
        <v>2018</v>
      </c>
      <c r="N359" t="s">
        <v>1463</v>
      </c>
      <c r="O359">
        <v>99</v>
      </c>
      <c r="P359">
        <v>5</v>
      </c>
      <c r="Q359" t="s">
        <v>15830</v>
      </c>
      <c r="R359" t="s">
        <v>7734</v>
      </c>
      <c r="S359" t="s">
        <v>7734</v>
      </c>
      <c r="T359" t="s">
        <v>20855</v>
      </c>
      <c r="U359">
        <f t="shared" si="5"/>
        <v>22301</v>
      </c>
    </row>
    <row r="360" spans="1:21" x14ac:dyDescent="0.2">
      <c r="A360" t="s">
        <v>16054</v>
      </c>
      <c r="B360" t="s">
        <v>14499</v>
      </c>
      <c r="C360">
        <v>3514004</v>
      </c>
      <c r="D360" t="s">
        <v>6411</v>
      </c>
      <c r="E360" t="s">
        <v>7559</v>
      </c>
      <c r="F360" t="s">
        <v>6402</v>
      </c>
      <c r="G360">
        <v>2679</v>
      </c>
      <c r="H360">
        <v>22301</v>
      </c>
      <c r="I360">
        <v>0</v>
      </c>
      <c r="J360">
        <v>1</v>
      </c>
      <c r="K360">
        <v>0</v>
      </c>
      <c r="L360" t="s">
        <v>6403</v>
      </c>
      <c r="M360">
        <v>2018</v>
      </c>
      <c r="N360" t="s">
        <v>1463</v>
      </c>
      <c r="O360">
        <v>99</v>
      </c>
      <c r="P360">
        <v>5</v>
      </c>
      <c r="Q360" t="s">
        <v>15830</v>
      </c>
      <c r="R360" t="s">
        <v>7734</v>
      </c>
      <c r="S360" t="s">
        <v>7734</v>
      </c>
      <c r="T360" t="s">
        <v>1977</v>
      </c>
      <c r="U360">
        <f t="shared" si="5"/>
        <v>22301</v>
      </c>
    </row>
    <row r="361" spans="1:21" x14ac:dyDescent="0.2">
      <c r="A361" t="s">
        <v>16054</v>
      </c>
      <c r="B361" t="s">
        <v>14499</v>
      </c>
      <c r="C361">
        <v>3514004</v>
      </c>
      <c r="D361" t="s">
        <v>6505</v>
      </c>
      <c r="E361" t="s">
        <v>8771</v>
      </c>
      <c r="F361" t="s">
        <v>6402</v>
      </c>
      <c r="G361">
        <v>2574</v>
      </c>
      <c r="H361">
        <v>22301</v>
      </c>
      <c r="I361">
        <v>0</v>
      </c>
      <c r="J361">
        <v>1</v>
      </c>
      <c r="K361">
        <v>0</v>
      </c>
      <c r="L361" t="s">
        <v>6403</v>
      </c>
      <c r="M361">
        <v>2018</v>
      </c>
      <c r="N361" t="s">
        <v>1463</v>
      </c>
      <c r="O361">
        <v>99</v>
      </c>
      <c r="P361">
        <v>5</v>
      </c>
      <c r="Q361" t="s">
        <v>15830</v>
      </c>
      <c r="R361" t="s">
        <v>7734</v>
      </c>
      <c r="S361" t="s">
        <v>7734</v>
      </c>
      <c r="T361" t="s">
        <v>20856</v>
      </c>
      <c r="U361">
        <f t="shared" si="5"/>
        <v>22301</v>
      </c>
    </row>
    <row r="362" spans="1:21" x14ac:dyDescent="0.2">
      <c r="A362" t="s">
        <v>16054</v>
      </c>
      <c r="B362" t="s">
        <v>14499</v>
      </c>
      <c r="C362">
        <v>3514004</v>
      </c>
      <c r="D362" t="s">
        <v>6434</v>
      </c>
      <c r="E362" t="s">
        <v>16057</v>
      </c>
      <c r="F362" t="s">
        <v>6402</v>
      </c>
      <c r="G362">
        <v>1487</v>
      </c>
      <c r="H362">
        <v>22301</v>
      </c>
      <c r="I362">
        <v>1</v>
      </c>
      <c r="J362">
        <v>0</v>
      </c>
      <c r="K362">
        <v>0</v>
      </c>
      <c r="L362" t="s">
        <v>6403</v>
      </c>
      <c r="M362">
        <v>2018</v>
      </c>
      <c r="N362" t="s">
        <v>1463</v>
      </c>
      <c r="O362">
        <v>99</v>
      </c>
      <c r="P362">
        <v>5</v>
      </c>
      <c r="Q362" t="s">
        <v>15830</v>
      </c>
      <c r="R362" t="s">
        <v>7734</v>
      </c>
      <c r="S362" t="s">
        <v>7734</v>
      </c>
      <c r="T362" t="s">
        <v>20857</v>
      </c>
      <c r="U362">
        <f t="shared" si="5"/>
        <v>22301</v>
      </c>
    </row>
    <row r="363" spans="1:21" x14ac:dyDescent="0.2">
      <c r="A363" t="s">
        <v>16054</v>
      </c>
      <c r="B363" t="s">
        <v>14499</v>
      </c>
      <c r="C363">
        <v>3514004</v>
      </c>
      <c r="D363" t="s">
        <v>7679</v>
      </c>
      <c r="E363" t="s">
        <v>16058</v>
      </c>
      <c r="F363" t="s">
        <v>6402</v>
      </c>
      <c r="G363">
        <v>826</v>
      </c>
      <c r="H363">
        <v>22301</v>
      </c>
      <c r="I363">
        <v>0</v>
      </c>
      <c r="J363">
        <v>0</v>
      </c>
      <c r="K363">
        <v>0</v>
      </c>
      <c r="L363" t="s">
        <v>6403</v>
      </c>
      <c r="M363">
        <v>2018</v>
      </c>
      <c r="N363" t="s">
        <v>1463</v>
      </c>
      <c r="O363">
        <v>99</v>
      </c>
      <c r="P363">
        <v>5</v>
      </c>
      <c r="Q363" t="s">
        <v>15830</v>
      </c>
      <c r="R363" t="s">
        <v>7734</v>
      </c>
      <c r="S363" t="s">
        <v>7734</v>
      </c>
      <c r="T363" t="s">
        <v>20858</v>
      </c>
      <c r="U363">
        <f t="shared" si="5"/>
        <v>22301</v>
      </c>
    </row>
    <row r="364" spans="1:21" x14ac:dyDescent="0.2">
      <c r="A364" t="s">
        <v>16054</v>
      </c>
      <c r="B364" t="s">
        <v>14499</v>
      </c>
      <c r="C364">
        <v>3514004</v>
      </c>
      <c r="D364" t="s">
        <v>6793</v>
      </c>
      <c r="E364" t="s">
        <v>7004</v>
      </c>
      <c r="F364" t="s">
        <v>6402</v>
      </c>
      <c r="G364">
        <v>693</v>
      </c>
      <c r="H364">
        <v>22301</v>
      </c>
      <c r="I364">
        <v>0</v>
      </c>
      <c r="J364">
        <v>0</v>
      </c>
      <c r="K364">
        <v>0</v>
      </c>
      <c r="L364" t="s">
        <v>6403</v>
      </c>
      <c r="M364">
        <v>2018</v>
      </c>
      <c r="N364" t="s">
        <v>1463</v>
      </c>
      <c r="O364">
        <v>99</v>
      </c>
      <c r="P364">
        <v>5</v>
      </c>
      <c r="Q364" t="s">
        <v>15830</v>
      </c>
      <c r="R364" t="s">
        <v>7734</v>
      </c>
      <c r="S364" t="s">
        <v>7734</v>
      </c>
      <c r="T364" t="s">
        <v>20859</v>
      </c>
      <c r="U364">
        <f t="shared" si="5"/>
        <v>22301</v>
      </c>
    </row>
    <row r="365" spans="1:21" x14ac:dyDescent="0.2">
      <c r="A365" t="s">
        <v>16054</v>
      </c>
      <c r="B365" t="s">
        <v>14499</v>
      </c>
      <c r="C365">
        <v>3514004</v>
      </c>
      <c r="D365" t="s">
        <v>6550</v>
      </c>
      <c r="E365" t="s">
        <v>14505</v>
      </c>
      <c r="F365" t="s">
        <v>6402</v>
      </c>
      <c r="G365">
        <v>2447</v>
      </c>
      <c r="H365">
        <v>22301</v>
      </c>
      <c r="I365">
        <v>0</v>
      </c>
      <c r="J365">
        <v>0</v>
      </c>
      <c r="K365">
        <v>0</v>
      </c>
      <c r="L365" t="s">
        <v>6403</v>
      </c>
      <c r="M365">
        <v>2018</v>
      </c>
      <c r="N365" t="s">
        <v>1463</v>
      </c>
      <c r="O365">
        <v>99</v>
      </c>
      <c r="P365">
        <v>5</v>
      </c>
      <c r="Q365" t="s">
        <v>15830</v>
      </c>
      <c r="R365" t="s">
        <v>7734</v>
      </c>
      <c r="S365" t="s">
        <v>7734</v>
      </c>
      <c r="T365" t="s">
        <v>1974</v>
      </c>
      <c r="U365">
        <f t="shared" si="5"/>
        <v>22301</v>
      </c>
    </row>
    <row r="366" spans="1:21" x14ac:dyDescent="0.2">
      <c r="A366" t="s">
        <v>16059</v>
      </c>
      <c r="B366" t="s">
        <v>14499</v>
      </c>
      <c r="C366">
        <v>3514004</v>
      </c>
      <c r="D366" t="s">
        <v>7288</v>
      </c>
      <c r="E366" t="s">
        <v>10887</v>
      </c>
      <c r="F366" t="s">
        <v>6402</v>
      </c>
      <c r="G366">
        <v>3419</v>
      </c>
      <c r="H366">
        <v>5141</v>
      </c>
      <c r="I366">
        <v>1</v>
      </c>
      <c r="J366">
        <v>1</v>
      </c>
      <c r="K366">
        <v>0</v>
      </c>
      <c r="L366" t="s">
        <v>6409</v>
      </c>
      <c r="M366">
        <v>2018</v>
      </c>
      <c r="N366" t="s">
        <v>1479</v>
      </c>
      <c r="O366">
        <v>99</v>
      </c>
      <c r="P366">
        <v>1</v>
      </c>
      <c r="Q366" t="s">
        <v>15830</v>
      </c>
      <c r="R366" t="s">
        <v>7734</v>
      </c>
      <c r="S366" t="s">
        <v>7734</v>
      </c>
      <c r="T366" t="s">
        <v>20860</v>
      </c>
      <c r="U366">
        <f t="shared" si="5"/>
        <v>22301</v>
      </c>
    </row>
    <row r="367" spans="1:21" x14ac:dyDescent="0.2">
      <c r="A367" t="s">
        <v>16059</v>
      </c>
      <c r="B367" t="s">
        <v>14499</v>
      </c>
      <c r="C367">
        <v>3514004</v>
      </c>
      <c r="D367" t="s">
        <v>6793</v>
      </c>
      <c r="E367" t="s">
        <v>16060</v>
      </c>
      <c r="F367" t="s">
        <v>6402</v>
      </c>
      <c r="G367">
        <v>1722</v>
      </c>
      <c r="H367">
        <v>5141</v>
      </c>
      <c r="I367">
        <v>0</v>
      </c>
      <c r="J367">
        <v>0</v>
      </c>
      <c r="K367">
        <v>0</v>
      </c>
      <c r="L367" t="s">
        <v>6403</v>
      </c>
      <c r="M367">
        <v>2018</v>
      </c>
      <c r="N367" t="s">
        <v>1479</v>
      </c>
      <c r="O367">
        <v>99</v>
      </c>
      <c r="P367">
        <v>1</v>
      </c>
      <c r="Q367" t="s">
        <v>15830</v>
      </c>
      <c r="R367" t="s">
        <v>7734</v>
      </c>
      <c r="S367" t="s">
        <v>7734</v>
      </c>
      <c r="T367" t="s">
        <v>20861</v>
      </c>
      <c r="U367">
        <f t="shared" si="5"/>
        <v>22301</v>
      </c>
    </row>
    <row r="368" spans="1:21" x14ac:dyDescent="0.2">
      <c r="A368" t="s">
        <v>16061</v>
      </c>
      <c r="B368" t="s">
        <v>14499</v>
      </c>
      <c r="C368">
        <v>3514004</v>
      </c>
      <c r="D368" t="s">
        <v>6609</v>
      </c>
      <c r="E368" t="s">
        <v>14500</v>
      </c>
      <c r="F368" t="s">
        <v>6402</v>
      </c>
      <c r="G368">
        <v>2690</v>
      </c>
      <c r="H368">
        <v>5247</v>
      </c>
      <c r="I368">
        <v>0</v>
      </c>
      <c r="J368">
        <v>1</v>
      </c>
      <c r="K368">
        <v>0</v>
      </c>
      <c r="L368" t="s">
        <v>6403</v>
      </c>
      <c r="M368">
        <v>2018</v>
      </c>
      <c r="N368" t="s">
        <v>6404</v>
      </c>
      <c r="O368">
        <v>99</v>
      </c>
      <c r="P368">
        <v>1</v>
      </c>
      <c r="Q368" t="s">
        <v>15830</v>
      </c>
      <c r="R368" t="s">
        <v>7734</v>
      </c>
      <c r="S368" t="s">
        <v>7734</v>
      </c>
      <c r="T368" t="s">
        <v>562</v>
      </c>
      <c r="U368">
        <f t="shared" si="5"/>
        <v>22301</v>
      </c>
    </row>
    <row r="369" spans="1:21" x14ac:dyDescent="0.2">
      <c r="A369" t="s">
        <v>16061</v>
      </c>
      <c r="B369" t="s">
        <v>14499</v>
      </c>
      <c r="C369">
        <v>3514004</v>
      </c>
      <c r="D369" t="s">
        <v>6411</v>
      </c>
      <c r="E369" t="s">
        <v>16062</v>
      </c>
      <c r="F369" t="s">
        <v>6402</v>
      </c>
      <c r="G369">
        <v>2557</v>
      </c>
      <c r="H369">
        <v>5247</v>
      </c>
      <c r="I369">
        <v>1</v>
      </c>
      <c r="J369">
        <v>0</v>
      </c>
      <c r="K369">
        <v>0</v>
      </c>
      <c r="L369" t="s">
        <v>6403</v>
      </c>
      <c r="M369">
        <v>2018</v>
      </c>
      <c r="N369" t="s">
        <v>6404</v>
      </c>
      <c r="O369">
        <v>99</v>
      </c>
      <c r="P369">
        <v>1</v>
      </c>
      <c r="Q369" t="s">
        <v>15830</v>
      </c>
      <c r="R369" t="s">
        <v>7734</v>
      </c>
      <c r="S369" t="s">
        <v>7734</v>
      </c>
      <c r="T369" t="s">
        <v>20862</v>
      </c>
      <c r="U369">
        <f t="shared" si="5"/>
        <v>22301</v>
      </c>
    </row>
    <row r="370" spans="1:21" x14ac:dyDescent="0.2">
      <c r="A370" t="s">
        <v>16063</v>
      </c>
      <c r="B370" t="s">
        <v>8716</v>
      </c>
      <c r="C370">
        <v>3518039</v>
      </c>
      <c r="D370" t="s">
        <v>6622</v>
      </c>
      <c r="E370" t="s">
        <v>8719</v>
      </c>
      <c r="F370" t="s">
        <v>6402</v>
      </c>
      <c r="G370">
        <v>542</v>
      </c>
      <c r="H370">
        <v>869</v>
      </c>
      <c r="I370">
        <v>0</v>
      </c>
      <c r="J370">
        <v>1</v>
      </c>
      <c r="K370">
        <v>0</v>
      </c>
      <c r="L370" t="s">
        <v>6403</v>
      </c>
      <c r="M370">
        <v>2018</v>
      </c>
      <c r="N370" t="s">
        <v>1463</v>
      </c>
      <c r="O370">
        <v>1</v>
      </c>
      <c r="P370">
        <v>1</v>
      </c>
      <c r="Q370" t="s">
        <v>15830</v>
      </c>
      <c r="R370" t="s">
        <v>7734</v>
      </c>
      <c r="S370" t="s">
        <v>7734</v>
      </c>
      <c r="T370" t="s">
        <v>1986</v>
      </c>
      <c r="U370">
        <f t="shared" si="5"/>
        <v>4420</v>
      </c>
    </row>
    <row r="371" spans="1:21" x14ac:dyDescent="0.2">
      <c r="A371" t="s">
        <v>16063</v>
      </c>
      <c r="B371" t="s">
        <v>8716</v>
      </c>
      <c r="C371">
        <v>3518039</v>
      </c>
      <c r="D371" t="s">
        <v>6529</v>
      </c>
      <c r="E371" t="s">
        <v>16064</v>
      </c>
      <c r="F371" t="s">
        <v>6402</v>
      </c>
      <c r="G371">
        <v>327</v>
      </c>
      <c r="H371">
        <v>869</v>
      </c>
      <c r="I371">
        <v>1</v>
      </c>
      <c r="J371">
        <v>0</v>
      </c>
      <c r="K371">
        <v>0</v>
      </c>
      <c r="L371" t="s">
        <v>6403</v>
      </c>
      <c r="M371">
        <v>2018</v>
      </c>
      <c r="N371" t="s">
        <v>1463</v>
      </c>
      <c r="O371">
        <v>1</v>
      </c>
      <c r="P371">
        <v>1</v>
      </c>
      <c r="Q371" t="s">
        <v>15830</v>
      </c>
      <c r="R371" t="s">
        <v>7734</v>
      </c>
      <c r="S371" t="s">
        <v>7734</v>
      </c>
      <c r="T371" t="s">
        <v>20863</v>
      </c>
      <c r="U371">
        <f t="shared" si="5"/>
        <v>4420</v>
      </c>
    </row>
    <row r="372" spans="1:21" x14ac:dyDescent="0.2">
      <c r="A372" t="s">
        <v>16065</v>
      </c>
      <c r="B372" t="s">
        <v>8716</v>
      </c>
      <c r="C372">
        <v>3518039</v>
      </c>
      <c r="D372" t="s">
        <v>6513</v>
      </c>
      <c r="E372" t="s">
        <v>8724</v>
      </c>
      <c r="F372" t="s">
        <v>6402</v>
      </c>
      <c r="G372">
        <v>436</v>
      </c>
      <c r="H372">
        <v>735</v>
      </c>
      <c r="I372">
        <v>0</v>
      </c>
      <c r="J372">
        <v>1</v>
      </c>
      <c r="K372">
        <v>0</v>
      </c>
      <c r="L372" t="s">
        <v>6409</v>
      </c>
      <c r="M372">
        <v>2018</v>
      </c>
      <c r="N372" t="s">
        <v>1463</v>
      </c>
      <c r="O372">
        <v>2</v>
      </c>
      <c r="P372">
        <v>1</v>
      </c>
      <c r="Q372" t="s">
        <v>15830</v>
      </c>
      <c r="R372" t="s">
        <v>7734</v>
      </c>
      <c r="S372" t="s">
        <v>7734</v>
      </c>
      <c r="T372" t="s">
        <v>1983</v>
      </c>
      <c r="U372">
        <f t="shared" si="5"/>
        <v>4420</v>
      </c>
    </row>
    <row r="373" spans="1:21" x14ac:dyDescent="0.2">
      <c r="A373" t="s">
        <v>16065</v>
      </c>
      <c r="B373" t="s">
        <v>8716</v>
      </c>
      <c r="C373">
        <v>3518039</v>
      </c>
      <c r="D373" t="s">
        <v>11637</v>
      </c>
      <c r="E373" t="s">
        <v>7544</v>
      </c>
      <c r="F373" t="s">
        <v>6402</v>
      </c>
      <c r="G373">
        <v>245</v>
      </c>
      <c r="H373">
        <v>735</v>
      </c>
      <c r="I373">
        <v>1</v>
      </c>
      <c r="J373">
        <v>0</v>
      </c>
      <c r="K373">
        <v>0</v>
      </c>
      <c r="L373" t="s">
        <v>6409</v>
      </c>
      <c r="M373">
        <v>2018</v>
      </c>
      <c r="N373" t="s">
        <v>1463</v>
      </c>
      <c r="O373">
        <v>2</v>
      </c>
      <c r="P373">
        <v>1</v>
      </c>
      <c r="Q373" t="s">
        <v>15830</v>
      </c>
      <c r="R373" t="s">
        <v>7734</v>
      </c>
      <c r="S373" t="s">
        <v>7734</v>
      </c>
      <c r="T373" t="s">
        <v>20864</v>
      </c>
      <c r="U373">
        <f t="shared" si="5"/>
        <v>4420</v>
      </c>
    </row>
    <row r="374" spans="1:21" x14ac:dyDescent="0.2">
      <c r="A374" t="s">
        <v>16065</v>
      </c>
      <c r="B374" t="s">
        <v>8716</v>
      </c>
      <c r="C374">
        <v>3518039</v>
      </c>
      <c r="D374" t="s">
        <v>6624</v>
      </c>
      <c r="E374" t="s">
        <v>14088</v>
      </c>
      <c r="F374" t="s">
        <v>6402</v>
      </c>
      <c r="G374">
        <v>54</v>
      </c>
      <c r="H374">
        <v>735</v>
      </c>
      <c r="I374">
        <v>0</v>
      </c>
      <c r="J374">
        <v>0</v>
      </c>
      <c r="K374">
        <v>0</v>
      </c>
      <c r="L374" t="s">
        <v>6403</v>
      </c>
      <c r="M374">
        <v>2018</v>
      </c>
      <c r="N374" t="s">
        <v>1463</v>
      </c>
      <c r="O374">
        <v>2</v>
      </c>
      <c r="P374">
        <v>1</v>
      </c>
      <c r="Q374" t="s">
        <v>15830</v>
      </c>
      <c r="R374" t="s">
        <v>7734</v>
      </c>
      <c r="S374" t="s">
        <v>7734</v>
      </c>
      <c r="T374" t="s">
        <v>20865</v>
      </c>
      <c r="U374">
        <f t="shared" si="5"/>
        <v>4420</v>
      </c>
    </row>
    <row r="375" spans="1:21" x14ac:dyDescent="0.2">
      <c r="A375" t="s">
        <v>16066</v>
      </c>
      <c r="B375" t="s">
        <v>8716</v>
      </c>
      <c r="C375">
        <v>3518039</v>
      </c>
      <c r="D375" t="s">
        <v>6809</v>
      </c>
      <c r="E375" t="s">
        <v>16067</v>
      </c>
      <c r="F375" t="s">
        <v>6402</v>
      </c>
      <c r="G375">
        <v>225</v>
      </c>
      <c r="H375">
        <v>895</v>
      </c>
      <c r="I375">
        <v>0</v>
      </c>
      <c r="J375">
        <v>0</v>
      </c>
      <c r="K375">
        <v>0</v>
      </c>
      <c r="L375" t="s">
        <v>6403</v>
      </c>
      <c r="M375">
        <v>2018</v>
      </c>
      <c r="N375" t="s">
        <v>1463</v>
      </c>
      <c r="O375">
        <v>3</v>
      </c>
      <c r="P375">
        <v>1</v>
      </c>
      <c r="Q375" t="s">
        <v>15830</v>
      </c>
      <c r="R375" t="s">
        <v>7734</v>
      </c>
      <c r="S375" t="s">
        <v>7734</v>
      </c>
      <c r="T375" t="s">
        <v>20866</v>
      </c>
      <c r="U375">
        <f t="shared" si="5"/>
        <v>4420</v>
      </c>
    </row>
    <row r="376" spans="1:21" x14ac:dyDescent="0.2">
      <c r="A376" t="s">
        <v>16066</v>
      </c>
      <c r="B376" t="s">
        <v>8716</v>
      </c>
      <c r="C376">
        <v>3518039</v>
      </c>
      <c r="D376" t="s">
        <v>7493</v>
      </c>
      <c r="E376" t="s">
        <v>8717</v>
      </c>
      <c r="F376" t="s">
        <v>6402</v>
      </c>
      <c r="G376">
        <v>670</v>
      </c>
      <c r="H376">
        <v>895</v>
      </c>
      <c r="I376">
        <v>0</v>
      </c>
      <c r="J376">
        <v>1</v>
      </c>
      <c r="K376">
        <v>0</v>
      </c>
      <c r="L376" t="s">
        <v>6403</v>
      </c>
      <c r="M376">
        <v>2018</v>
      </c>
      <c r="N376" t="s">
        <v>1463</v>
      </c>
      <c r="O376">
        <v>3</v>
      </c>
      <c r="P376">
        <v>1</v>
      </c>
      <c r="Q376" t="s">
        <v>15830</v>
      </c>
      <c r="R376" t="s">
        <v>7734</v>
      </c>
      <c r="S376" t="s">
        <v>7734</v>
      </c>
      <c r="T376" t="s">
        <v>564</v>
      </c>
      <c r="U376">
        <f t="shared" si="5"/>
        <v>4420</v>
      </c>
    </row>
    <row r="377" spans="1:21" x14ac:dyDescent="0.2">
      <c r="A377" t="s">
        <v>16068</v>
      </c>
      <c r="B377" t="s">
        <v>8716</v>
      </c>
      <c r="C377">
        <v>3518039</v>
      </c>
      <c r="D377" t="s">
        <v>8728</v>
      </c>
      <c r="E377" t="s">
        <v>7301</v>
      </c>
      <c r="F377" t="s">
        <v>6402</v>
      </c>
      <c r="G377">
        <v>373</v>
      </c>
      <c r="H377">
        <v>872</v>
      </c>
      <c r="I377">
        <v>0</v>
      </c>
      <c r="J377">
        <v>1</v>
      </c>
      <c r="K377">
        <v>0</v>
      </c>
      <c r="L377" t="s">
        <v>6409</v>
      </c>
      <c r="M377">
        <v>2018</v>
      </c>
      <c r="N377" t="s">
        <v>1463</v>
      </c>
      <c r="O377">
        <v>4</v>
      </c>
      <c r="P377">
        <v>1</v>
      </c>
      <c r="Q377" t="s">
        <v>15830</v>
      </c>
      <c r="R377" t="s">
        <v>7734</v>
      </c>
      <c r="S377" t="s">
        <v>7734</v>
      </c>
      <c r="T377" t="s">
        <v>1981</v>
      </c>
      <c r="U377">
        <f t="shared" si="5"/>
        <v>4420</v>
      </c>
    </row>
    <row r="378" spans="1:21" x14ac:dyDescent="0.2">
      <c r="A378" t="s">
        <v>16068</v>
      </c>
      <c r="B378" t="s">
        <v>8716</v>
      </c>
      <c r="C378">
        <v>3518039</v>
      </c>
      <c r="D378" t="s">
        <v>7589</v>
      </c>
      <c r="E378" t="s">
        <v>16069</v>
      </c>
      <c r="F378" t="s">
        <v>6402</v>
      </c>
      <c r="G378">
        <v>244</v>
      </c>
      <c r="H378">
        <v>872</v>
      </c>
      <c r="I378">
        <v>0</v>
      </c>
      <c r="J378">
        <v>0</v>
      </c>
      <c r="K378">
        <v>0</v>
      </c>
      <c r="L378" t="s">
        <v>6403</v>
      </c>
      <c r="M378">
        <v>2018</v>
      </c>
      <c r="N378" t="s">
        <v>1463</v>
      </c>
      <c r="O378">
        <v>4</v>
      </c>
      <c r="P378">
        <v>1</v>
      </c>
      <c r="Q378" t="s">
        <v>15830</v>
      </c>
      <c r="R378" t="s">
        <v>7734</v>
      </c>
      <c r="S378" t="s">
        <v>7734</v>
      </c>
      <c r="T378" t="s">
        <v>20867</v>
      </c>
      <c r="U378">
        <f t="shared" si="5"/>
        <v>4420</v>
      </c>
    </row>
    <row r="379" spans="1:21" x14ac:dyDescent="0.2">
      <c r="A379" t="s">
        <v>16068</v>
      </c>
      <c r="B379" t="s">
        <v>8716</v>
      </c>
      <c r="C379">
        <v>3518039</v>
      </c>
      <c r="D379" t="s">
        <v>6548</v>
      </c>
      <c r="E379" t="s">
        <v>10495</v>
      </c>
      <c r="F379" t="s">
        <v>6402</v>
      </c>
      <c r="G379">
        <v>255</v>
      </c>
      <c r="H379">
        <v>872</v>
      </c>
      <c r="I379">
        <v>0</v>
      </c>
      <c r="J379">
        <v>0</v>
      </c>
      <c r="K379">
        <v>0</v>
      </c>
      <c r="L379" t="s">
        <v>6403</v>
      </c>
      <c r="M379">
        <v>2018</v>
      </c>
      <c r="N379" t="s">
        <v>1463</v>
      </c>
      <c r="O379">
        <v>4</v>
      </c>
      <c r="P379">
        <v>1</v>
      </c>
      <c r="Q379" t="s">
        <v>15830</v>
      </c>
      <c r="R379" t="s">
        <v>7734</v>
      </c>
      <c r="S379" t="s">
        <v>7734</v>
      </c>
      <c r="T379" t="s">
        <v>20868</v>
      </c>
      <c r="U379">
        <f t="shared" si="5"/>
        <v>4420</v>
      </c>
    </row>
    <row r="380" spans="1:21" x14ac:dyDescent="0.2">
      <c r="A380" t="s">
        <v>16070</v>
      </c>
      <c r="B380" t="s">
        <v>8716</v>
      </c>
      <c r="C380">
        <v>3518039</v>
      </c>
      <c r="D380" t="s">
        <v>7308</v>
      </c>
      <c r="E380" t="s">
        <v>6679</v>
      </c>
      <c r="F380" t="s">
        <v>6402</v>
      </c>
      <c r="G380">
        <v>532</v>
      </c>
      <c r="H380">
        <v>1057</v>
      </c>
      <c r="I380">
        <v>1</v>
      </c>
      <c r="J380">
        <v>1</v>
      </c>
      <c r="K380">
        <v>0</v>
      </c>
      <c r="L380" t="s">
        <v>6409</v>
      </c>
      <c r="M380">
        <v>2018</v>
      </c>
      <c r="N380" t="s">
        <v>1463</v>
      </c>
      <c r="O380">
        <v>5</v>
      </c>
      <c r="P380">
        <v>1</v>
      </c>
      <c r="Q380" t="s">
        <v>15830</v>
      </c>
      <c r="R380" t="s">
        <v>7734</v>
      </c>
      <c r="S380" t="s">
        <v>7734</v>
      </c>
      <c r="T380" t="s">
        <v>1980</v>
      </c>
      <c r="U380">
        <f t="shared" si="5"/>
        <v>4420</v>
      </c>
    </row>
    <row r="381" spans="1:21" x14ac:dyDescent="0.2">
      <c r="A381" t="s">
        <v>16070</v>
      </c>
      <c r="B381" t="s">
        <v>8716</v>
      </c>
      <c r="C381">
        <v>3518039</v>
      </c>
      <c r="D381" t="s">
        <v>6717</v>
      </c>
      <c r="E381" t="s">
        <v>8730</v>
      </c>
      <c r="F381" t="s">
        <v>6402</v>
      </c>
      <c r="G381">
        <v>396</v>
      </c>
      <c r="H381">
        <v>1057</v>
      </c>
      <c r="I381">
        <v>0</v>
      </c>
      <c r="J381">
        <v>0</v>
      </c>
      <c r="K381">
        <v>0</v>
      </c>
      <c r="L381" t="s">
        <v>6403</v>
      </c>
      <c r="M381">
        <v>2018</v>
      </c>
      <c r="N381" t="s">
        <v>1463</v>
      </c>
      <c r="O381">
        <v>5</v>
      </c>
      <c r="P381">
        <v>1</v>
      </c>
      <c r="Q381" t="s">
        <v>15830</v>
      </c>
      <c r="R381" t="s">
        <v>7734</v>
      </c>
      <c r="S381" t="s">
        <v>7734</v>
      </c>
      <c r="T381" t="s">
        <v>1990</v>
      </c>
      <c r="U381">
        <f t="shared" si="5"/>
        <v>4420</v>
      </c>
    </row>
    <row r="382" spans="1:21" x14ac:dyDescent="0.2">
      <c r="A382" t="s">
        <v>16070</v>
      </c>
      <c r="B382" t="s">
        <v>8716</v>
      </c>
      <c r="C382">
        <v>3518039</v>
      </c>
      <c r="D382" t="s">
        <v>6771</v>
      </c>
      <c r="E382" t="s">
        <v>6700</v>
      </c>
      <c r="F382" t="s">
        <v>6402</v>
      </c>
      <c r="G382">
        <v>129</v>
      </c>
      <c r="H382">
        <v>1057</v>
      </c>
      <c r="I382">
        <v>0</v>
      </c>
      <c r="J382">
        <v>0</v>
      </c>
      <c r="K382">
        <v>0</v>
      </c>
      <c r="L382" t="s">
        <v>6403</v>
      </c>
      <c r="M382">
        <v>2018</v>
      </c>
      <c r="N382" t="s">
        <v>1463</v>
      </c>
      <c r="O382">
        <v>5</v>
      </c>
      <c r="P382">
        <v>1</v>
      </c>
      <c r="Q382" t="s">
        <v>15830</v>
      </c>
      <c r="R382" t="s">
        <v>7734</v>
      </c>
      <c r="S382" t="s">
        <v>7734</v>
      </c>
      <c r="T382" t="s">
        <v>20869</v>
      </c>
      <c r="U382">
        <f t="shared" si="5"/>
        <v>4420</v>
      </c>
    </row>
    <row r="383" spans="1:21" x14ac:dyDescent="0.2">
      <c r="A383" t="s">
        <v>16071</v>
      </c>
      <c r="B383" t="s">
        <v>8716</v>
      </c>
      <c r="C383">
        <v>3518039</v>
      </c>
      <c r="D383" t="s">
        <v>7139</v>
      </c>
      <c r="E383" t="s">
        <v>16072</v>
      </c>
      <c r="F383" t="s">
        <v>6402</v>
      </c>
      <c r="G383">
        <v>2273</v>
      </c>
      <c r="H383">
        <v>4420</v>
      </c>
      <c r="I383">
        <v>0</v>
      </c>
      <c r="J383">
        <v>1</v>
      </c>
      <c r="K383">
        <v>0</v>
      </c>
      <c r="L383" t="s">
        <v>6409</v>
      </c>
      <c r="M383">
        <v>2018</v>
      </c>
      <c r="N383" t="s">
        <v>6404</v>
      </c>
      <c r="O383">
        <v>99</v>
      </c>
      <c r="P383">
        <v>1</v>
      </c>
      <c r="Q383" t="s">
        <v>15830</v>
      </c>
      <c r="R383" t="s">
        <v>7734</v>
      </c>
      <c r="S383" t="s">
        <v>7734</v>
      </c>
      <c r="T383" t="s">
        <v>20870</v>
      </c>
      <c r="U383">
        <f t="shared" si="5"/>
        <v>4420</v>
      </c>
    </row>
    <row r="384" spans="1:21" x14ac:dyDescent="0.2">
      <c r="A384" t="s">
        <v>16071</v>
      </c>
      <c r="B384" t="s">
        <v>8716</v>
      </c>
      <c r="C384">
        <v>3518039</v>
      </c>
      <c r="D384" t="s">
        <v>6434</v>
      </c>
      <c r="E384" t="s">
        <v>6589</v>
      </c>
      <c r="F384" t="s">
        <v>6402</v>
      </c>
      <c r="G384">
        <v>2147</v>
      </c>
      <c r="H384">
        <v>4420</v>
      </c>
      <c r="I384">
        <v>1</v>
      </c>
      <c r="J384">
        <v>0</v>
      </c>
      <c r="K384">
        <v>0</v>
      </c>
      <c r="L384" t="s">
        <v>6403</v>
      </c>
      <c r="M384">
        <v>2018</v>
      </c>
      <c r="N384" t="s">
        <v>6404</v>
      </c>
      <c r="O384">
        <v>99</v>
      </c>
      <c r="P384">
        <v>1</v>
      </c>
      <c r="Q384" t="s">
        <v>15830</v>
      </c>
      <c r="R384" t="s">
        <v>7734</v>
      </c>
      <c r="S384" t="s">
        <v>7734</v>
      </c>
      <c r="T384" t="s">
        <v>20871</v>
      </c>
      <c r="U384">
        <f t="shared" si="5"/>
        <v>4420</v>
      </c>
    </row>
    <row r="385" spans="1:21" x14ac:dyDescent="0.2">
      <c r="A385" t="s">
        <v>16073</v>
      </c>
      <c r="B385" t="s">
        <v>8716</v>
      </c>
      <c r="C385">
        <v>3518039</v>
      </c>
      <c r="D385" t="s">
        <v>15496</v>
      </c>
      <c r="E385" t="s">
        <v>7083</v>
      </c>
      <c r="F385" t="s">
        <v>6402</v>
      </c>
      <c r="G385">
        <v>968</v>
      </c>
      <c r="H385">
        <v>4338</v>
      </c>
      <c r="I385">
        <v>0</v>
      </c>
      <c r="J385">
        <v>0</v>
      </c>
      <c r="K385">
        <v>0</v>
      </c>
      <c r="L385" t="s">
        <v>6409</v>
      </c>
      <c r="M385">
        <v>2018</v>
      </c>
      <c r="N385" t="s">
        <v>1985</v>
      </c>
      <c r="O385">
        <v>99</v>
      </c>
      <c r="P385">
        <v>1</v>
      </c>
      <c r="Q385" t="s">
        <v>15830</v>
      </c>
      <c r="R385" t="s">
        <v>7734</v>
      </c>
      <c r="S385" t="s">
        <v>7734</v>
      </c>
      <c r="T385" t="s">
        <v>20872</v>
      </c>
      <c r="U385">
        <f t="shared" si="5"/>
        <v>4420</v>
      </c>
    </row>
    <row r="386" spans="1:21" x14ac:dyDescent="0.2">
      <c r="A386" t="s">
        <v>16073</v>
      </c>
      <c r="B386" t="s">
        <v>8716</v>
      </c>
      <c r="C386">
        <v>3518039</v>
      </c>
      <c r="D386" t="s">
        <v>8553</v>
      </c>
      <c r="E386" t="s">
        <v>8381</v>
      </c>
      <c r="F386" t="s">
        <v>6402</v>
      </c>
      <c r="G386">
        <v>274</v>
      </c>
      <c r="H386">
        <v>4338</v>
      </c>
      <c r="I386">
        <v>0</v>
      </c>
      <c r="J386">
        <v>0</v>
      </c>
      <c r="K386">
        <v>0</v>
      </c>
      <c r="L386" t="s">
        <v>6409</v>
      </c>
      <c r="M386">
        <v>2018</v>
      </c>
      <c r="N386" t="s">
        <v>1985</v>
      </c>
      <c r="O386">
        <v>99</v>
      </c>
      <c r="P386">
        <v>1</v>
      </c>
      <c r="Q386" t="s">
        <v>15830</v>
      </c>
      <c r="R386" t="s">
        <v>7734</v>
      </c>
      <c r="S386" t="s">
        <v>7734</v>
      </c>
      <c r="T386" t="s">
        <v>1988</v>
      </c>
      <c r="U386">
        <f t="shared" ref="U386:U449" si="6">_xlfn.MAXIFS($H$2:$H$6695, $C$2:$C$6695,C386)</f>
        <v>4420</v>
      </c>
    </row>
    <row r="387" spans="1:21" x14ac:dyDescent="0.2">
      <c r="A387" t="s">
        <v>16073</v>
      </c>
      <c r="B387" t="s">
        <v>8716</v>
      </c>
      <c r="C387">
        <v>3518039</v>
      </c>
      <c r="D387" t="s">
        <v>6987</v>
      </c>
      <c r="E387" t="s">
        <v>16074</v>
      </c>
      <c r="F387" t="s">
        <v>6402</v>
      </c>
      <c r="G387">
        <v>1245</v>
      </c>
      <c r="H387">
        <v>4338</v>
      </c>
      <c r="I387">
        <v>0</v>
      </c>
      <c r="J387">
        <v>0</v>
      </c>
      <c r="K387">
        <v>0</v>
      </c>
      <c r="L387" t="s">
        <v>6409</v>
      </c>
      <c r="M387">
        <v>2018</v>
      </c>
      <c r="N387" t="s">
        <v>1985</v>
      </c>
      <c r="O387">
        <v>99</v>
      </c>
      <c r="P387">
        <v>1</v>
      </c>
      <c r="Q387" t="s">
        <v>15830</v>
      </c>
      <c r="R387" t="s">
        <v>7734</v>
      </c>
      <c r="S387" t="s">
        <v>7734</v>
      </c>
      <c r="T387" t="s">
        <v>20873</v>
      </c>
      <c r="U387">
        <f t="shared" si="6"/>
        <v>4420</v>
      </c>
    </row>
    <row r="388" spans="1:21" x14ac:dyDescent="0.2">
      <c r="A388" t="s">
        <v>16073</v>
      </c>
      <c r="B388" t="s">
        <v>8716</v>
      </c>
      <c r="C388">
        <v>3518039</v>
      </c>
      <c r="D388" t="s">
        <v>6566</v>
      </c>
      <c r="E388" t="s">
        <v>6544</v>
      </c>
      <c r="F388" t="s">
        <v>6402</v>
      </c>
      <c r="G388">
        <v>1851</v>
      </c>
      <c r="H388">
        <v>4338</v>
      </c>
      <c r="I388">
        <v>1</v>
      </c>
      <c r="J388">
        <v>1</v>
      </c>
      <c r="K388">
        <v>0</v>
      </c>
      <c r="L388" t="s">
        <v>6403</v>
      </c>
      <c r="M388">
        <v>2018</v>
      </c>
      <c r="N388" t="s">
        <v>1985</v>
      </c>
      <c r="O388">
        <v>99</v>
      </c>
      <c r="P388">
        <v>1</v>
      </c>
      <c r="Q388" t="s">
        <v>15830</v>
      </c>
      <c r="R388" t="s">
        <v>7734</v>
      </c>
      <c r="S388" t="s">
        <v>7734</v>
      </c>
      <c r="T388" t="s">
        <v>565</v>
      </c>
      <c r="U388">
        <f t="shared" si="6"/>
        <v>4420</v>
      </c>
    </row>
    <row r="389" spans="1:21" x14ac:dyDescent="0.2">
      <c r="A389" t="s">
        <v>16075</v>
      </c>
      <c r="B389" t="s">
        <v>13869</v>
      </c>
      <c r="C389">
        <v>3541032</v>
      </c>
      <c r="D389" t="s">
        <v>13874</v>
      </c>
      <c r="E389" t="s">
        <v>13875</v>
      </c>
      <c r="F389" t="s">
        <v>6402</v>
      </c>
      <c r="G389">
        <v>2218</v>
      </c>
      <c r="H389">
        <v>15116</v>
      </c>
      <c r="I389">
        <v>0</v>
      </c>
      <c r="J389">
        <v>1</v>
      </c>
      <c r="K389">
        <v>0</v>
      </c>
      <c r="L389" t="s">
        <v>6409</v>
      </c>
      <c r="M389">
        <v>2018</v>
      </c>
      <c r="N389" t="s">
        <v>1463</v>
      </c>
      <c r="O389">
        <v>99</v>
      </c>
      <c r="P389">
        <v>5</v>
      </c>
      <c r="Q389" t="s">
        <v>15830</v>
      </c>
      <c r="R389" t="s">
        <v>7734</v>
      </c>
      <c r="S389" t="s">
        <v>7734</v>
      </c>
      <c r="T389" t="s">
        <v>1993</v>
      </c>
      <c r="U389">
        <f t="shared" si="6"/>
        <v>15116</v>
      </c>
    </row>
    <row r="390" spans="1:21" x14ac:dyDescent="0.2">
      <c r="A390" t="s">
        <v>16075</v>
      </c>
      <c r="B390" t="s">
        <v>13869</v>
      </c>
      <c r="C390">
        <v>3541032</v>
      </c>
      <c r="D390" t="s">
        <v>6428</v>
      </c>
      <c r="E390" t="s">
        <v>6621</v>
      </c>
      <c r="F390" t="s">
        <v>6402</v>
      </c>
      <c r="G390">
        <v>2625</v>
      </c>
      <c r="H390">
        <v>15116</v>
      </c>
      <c r="I390">
        <v>1</v>
      </c>
      <c r="J390">
        <v>1</v>
      </c>
      <c r="K390">
        <v>0</v>
      </c>
      <c r="L390" t="s">
        <v>6403</v>
      </c>
      <c r="M390">
        <v>2018</v>
      </c>
      <c r="N390" t="s">
        <v>1463</v>
      </c>
      <c r="O390">
        <v>99</v>
      </c>
      <c r="P390">
        <v>5</v>
      </c>
      <c r="Q390" t="s">
        <v>15830</v>
      </c>
      <c r="R390" t="s">
        <v>7734</v>
      </c>
      <c r="S390" t="s">
        <v>7734</v>
      </c>
      <c r="T390" t="s">
        <v>20874</v>
      </c>
      <c r="U390">
        <f t="shared" si="6"/>
        <v>15116</v>
      </c>
    </row>
    <row r="391" spans="1:21" x14ac:dyDescent="0.2">
      <c r="A391" t="s">
        <v>16075</v>
      </c>
      <c r="B391" t="s">
        <v>13869</v>
      </c>
      <c r="C391">
        <v>3541032</v>
      </c>
      <c r="D391" t="s">
        <v>6561</v>
      </c>
      <c r="E391" t="s">
        <v>6450</v>
      </c>
      <c r="F391" t="s">
        <v>6402</v>
      </c>
      <c r="G391">
        <v>1512</v>
      </c>
      <c r="H391">
        <v>15116</v>
      </c>
      <c r="I391">
        <v>0</v>
      </c>
      <c r="J391">
        <v>0</v>
      </c>
      <c r="K391">
        <v>0</v>
      </c>
      <c r="L391" t="s">
        <v>6403</v>
      </c>
      <c r="M391">
        <v>2018</v>
      </c>
      <c r="N391" t="s">
        <v>1463</v>
      </c>
      <c r="O391">
        <v>99</v>
      </c>
      <c r="P391">
        <v>5</v>
      </c>
      <c r="Q391" t="s">
        <v>15830</v>
      </c>
      <c r="R391" t="s">
        <v>7734</v>
      </c>
      <c r="S391" t="s">
        <v>7734</v>
      </c>
      <c r="T391" t="s">
        <v>20875</v>
      </c>
      <c r="U391">
        <f t="shared" si="6"/>
        <v>15116</v>
      </c>
    </row>
    <row r="392" spans="1:21" x14ac:dyDescent="0.2">
      <c r="A392" t="s">
        <v>16075</v>
      </c>
      <c r="B392" t="s">
        <v>13869</v>
      </c>
      <c r="C392">
        <v>3541032</v>
      </c>
      <c r="D392" t="s">
        <v>6463</v>
      </c>
      <c r="E392" t="s">
        <v>6829</v>
      </c>
      <c r="F392" t="s">
        <v>6402</v>
      </c>
      <c r="G392">
        <v>2660</v>
      </c>
      <c r="H392">
        <v>15116</v>
      </c>
      <c r="I392">
        <v>0</v>
      </c>
      <c r="J392">
        <v>1</v>
      </c>
      <c r="K392">
        <v>0</v>
      </c>
      <c r="L392" t="s">
        <v>6403</v>
      </c>
      <c r="M392">
        <v>2018</v>
      </c>
      <c r="N392" t="s">
        <v>1463</v>
      </c>
      <c r="O392">
        <v>99</v>
      </c>
      <c r="P392">
        <v>5</v>
      </c>
      <c r="Q392" t="s">
        <v>15830</v>
      </c>
      <c r="R392" t="s">
        <v>7734</v>
      </c>
      <c r="S392" t="s">
        <v>7734</v>
      </c>
      <c r="T392" t="s">
        <v>1996</v>
      </c>
      <c r="U392">
        <f t="shared" si="6"/>
        <v>15116</v>
      </c>
    </row>
    <row r="393" spans="1:21" x14ac:dyDescent="0.2">
      <c r="A393" t="s">
        <v>16075</v>
      </c>
      <c r="B393" t="s">
        <v>13869</v>
      </c>
      <c r="C393">
        <v>3541032</v>
      </c>
      <c r="D393" t="s">
        <v>6584</v>
      </c>
      <c r="E393" t="s">
        <v>16076</v>
      </c>
      <c r="F393" t="s">
        <v>6402</v>
      </c>
      <c r="G393">
        <v>2488</v>
      </c>
      <c r="H393">
        <v>15116</v>
      </c>
      <c r="I393">
        <v>1</v>
      </c>
      <c r="J393">
        <v>1</v>
      </c>
      <c r="K393">
        <v>0</v>
      </c>
      <c r="L393" t="s">
        <v>6403</v>
      </c>
      <c r="M393">
        <v>2018</v>
      </c>
      <c r="N393" t="s">
        <v>1463</v>
      </c>
      <c r="O393">
        <v>99</v>
      </c>
      <c r="P393">
        <v>5</v>
      </c>
      <c r="Q393" t="s">
        <v>15830</v>
      </c>
      <c r="R393" t="s">
        <v>7734</v>
      </c>
      <c r="S393" t="s">
        <v>7734</v>
      </c>
      <c r="T393" t="s">
        <v>20876</v>
      </c>
      <c r="U393">
        <f t="shared" si="6"/>
        <v>15116</v>
      </c>
    </row>
    <row r="394" spans="1:21" x14ac:dyDescent="0.2">
      <c r="A394" t="s">
        <v>16075</v>
      </c>
      <c r="B394" t="s">
        <v>13869</v>
      </c>
      <c r="C394">
        <v>3541032</v>
      </c>
      <c r="D394" t="s">
        <v>6548</v>
      </c>
      <c r="E394" t="s">
        <v>16077</v>
      </c>
      <c r="F394" t="s">
        <v>6402</v>
      </c>
      <c r="G394">
        <v>2381</v>
      </c>
      <c r="H394">
        <v>15116</v>
      </c>
      <c r="I394">
        <v>1</v>
      </c>
      <c r="J394">
        <v>1</v>
      </c>
      <c r="K394">
        <v>0</v>
      </c>
      <c r="L394" t="s">
        <v>6403</v>
      </c>
      <c r="M394">
        <v>2018</v>
      </c>
      <c r="N394" t="s">
        <v>1463</v>
      </c>
      <c r="O394">
        <v>99</v>
      </c>
      <c r="P394">
        <v>5</v>
      </c>
      <c r="Q394" t="s">
        <v>15830</v>
      </c>
      <c r="R394" t="s">
        <v>7734</v>
      </c>
      <c r="S394" t="s">
        <v>7734</v>
      </c>
      <c r="T394" t="s">
        <v>20877</v>
      </c>
      <c r="U394">
        <f t="shared" si="6"/>
        <v>15116</v>
      </c>
    </row>
    <row r="395" spans="1:21" x14ac:dyDescent="0.2">
      <c r="A395" t="s">
        <v>16075</v>
      </c>
      <c r="B395" t="s">
        <v>13869</v>
      </c>
      <c r="C395">
        <v>3541032</v>
      </c>
      <c r="D395" t="s">
        <v>6483</v>
      </c>
      <c r="E395" t="s">
        <v>6700</v>
      </c>
      <c r="F395" t="s">
        <v>6402</v>
      </c>
      <c r="G395">
        <v>1232</v>
      </c>
      <c r="H395">
        <v>15116</v>
      </c>
      <c r="I395">
        <v>0</v>
      </c>
      <c r="J395">
        <v>0</v>
      </c>
      <c r="K395">
        <v>0</v>
      </c>
      <c r="L395" t="s">
        <v>6403</v>
      </c>
      <c r="M395">
        <v>2018</v>
      </c>
      <c r="N395" t="s">
        <v>1463</v>
      </c>
      <c r="O395">
        <v>99</v>
      </c>
      <c r="P395">
        <v>5</v>
      </c>
      <c r="Q395" t="s">
        <v>15830</v>
      </c>
      <c r="R395" t="s">
        <v>7734</v>
      </c>
      <c r="S395" t="s">
        <v>7734</v>
      </c>
      <c r="T395" t="s">
        <v>20878</v>
      </c>
      <c r="U395">
        <f t="shared" si="6"/>
        <v>15116</v>
      </c>
    </row>
    <row r="396" spans="1:21" x14ac:dyDescent="0.2">
      <c r="A396" t="s">
        <v>16078</v>
      </c>
      <c r="B396" t="s">
        <v>13869</v>
      </c>
      <c r="C396">
        <v>3541032</v>
      </c>
      <c r="D396" t="s">
        <v>6838</v>
      </c>
      <c r="E396" t="s">
        <v>16079</v>
      </c>
      <c r="F396" t="s">
        <v>6402</v>
      </c>
      <c r="G396">
        <v>0</v>
      </c>
      <c r="H396">
        <v>0</v>
      </c>
      <c r="I396">
        <v>1</v>
      </c>
      <c r="J396">
        <v>1</v>
      </c>
      <c r="K396">
        <v>1</v>
      </c>
      <c r="L396" t="s">
        <v>6403</v>
      </c>
      <c r="M396">
        <v>2018</v>
      </c>
      <c r="N396" t="s">
        <v>1479</v>
      </c>
      <c r="O396">
        <v>99</v>
      </c>
      <c r="P396">
        <v>1</v>
      </c>
      <c r="Q396" t="s">
        <v>15830</v>
      </c>
      <c r="R396" t="s">
        <v>7734</v>
      </c>
      <c r="S396" t="s">
        <v>7734</v>
      </c>
      <c r="T396" t="s">
        <v>20879</v>
      </c>
      <c r="U396">
        <f t="shared" si="6"/>
        <v>15116</v>
      </c>
    </row>
    <row r="397" spans="1:21" x14ac:dyDescent="0.2">
      <c r="A397" t="s">
        <v>16080</v>
      </c>
      <c r="B397" t="s">
        <v>13869</v>
      </c>
      <c r="C397">
        <v>3541032</v>
      </c>
      <c r="D397" t="s">
        <v>6498</v>
      </c>
      <c r="E397" t="s">
        <v>16081</v>
      </c>
      <c r="F397" t="s">
        <v>6402</v>
      </c>
      <c r="G397">
        <v>1359</v>
      </c>
      <c r="H397">
        <v>3711</v>
      </c>
      <c r="I397">
        <v>0</v>
      </c>
      <c r="J397">
        <v>0</v>
      </c>
      <c r="K397">
        <v>0</v>
      </c>
      <c r="L397" t="s">
        <v>6403</v>
      </c>
      <c r="M397">
        <v>2018</v>
      </c>
      <c r="N397" t="s">
        <v>6404</v>
      </c>
      <c r="O397">
        <v>99</v>
      </c>
      <c r="P397">
        <v>1</v>
      </c>
      <c r="Q397" t="s">
        <v>15830</v>
      </c>
      <c r="R397" t="s">
        <v>7734</v>
      </c>
      <c r="S397" t="s">
        <v>7734</v>
      </c>
      <c r="T397" t="s">
        <v>20880</v>
      </c>
      <c r="U397">
        <f t="shared" si="6"/>
        <v>15116</v>
      </c>
    </row>
    <row r="398" spans="1:21" x14ac:dyDescent="0.2">
      <c r="A398" t="s">
        <v>16080</v>
      </c>
      <c r="B398" t="s">
        <v>13869</v>
      </c>
      <c r="C398">
        <v>3541032</v>
      </c>
      <c r="D398" t="s">
        <v>6548</v>
      </c>
      <c r="E398" t="s">
        <v>6627</v>
      </c>
      <c r="F398" t="s">
        <v>6402</v>
      </c>
      <c r="G398">
        <v>2352</v>
      </c>
      <c r="H398">
        <v>3711</v>
      </c>
      <c r="I398">
        <v>0</v>
      </c>
      <c r="J398">
        <v>1</v>
      </c>
      <c r="K398">
        <v>0</v>
      </c>
      <c r="L398" t="s">
        <v>6403</v>
      </c>
      <c r="M398">
        <v>2018</v>
      </c>
      <c r="N398" t="s">
        <v>6404</v>
      </c>
      <c r="O398">
        <v>99</v>
      </c>
      <c r="P398">
        <v>1</v>
      </c>
      <c r="Q398" t="s">
        <v>15830</v>
      </c>
      <c r="R398" t="s">
        <v>7734</v>
      </c>
      <c r="S398" t="s">
        <v>7734</v>
      </c>
      <c r="T398" t="s">
        <v>567</v>
      </c>
      <c r="U398">
        <f t="shared" si="6"/>
        <v>15116</v>
      </c>
    </row>
    <row r="399" spans="1:21" x14ac:dyDescent="0.2">
      <c r="A399" t="s">
        <v>16082</v>
      </c>
      <c r="B399" t="s">
        <v>8470</v>
      </c>
      <c r="C399">
        <v>3507015</v>
      </c>
      <c r="D399" t="s">
        <v>7071</v>
      </c>
      <c r="E399" t="s">
        <v>16083</v>
      </c>
      <c r="F399" t="s">
        <v>6402</v>
      </c>
      <c r="G399">
        <v>2759</v>
      </c>
      <c r="H399">
        <v>50110</v>
      </c>
      <c r="I399">
        <v>0</v>
      </c>
      <c r="J399">
        <v>0</v>
      </c>
      <c r="K399">
        <v>0</v>
      </c>
      <c r="L399" t="s">
        <v>6409</v>
      </c>
      <c r="M399">
        <v>2018</v>
      </c>
      <c r="N399" t="s">
        <v>1463</v>
      </c>
      <c r="O399">
        <v>99</v>
      </c>
      <c r="P399">
        <v>8</v>
      </c>
      <c r="Q399" t="s">
        <v>15830</v>
      </c>
      <c r="R399" t="s">
        <v>7734</v>
      </c>
      <c r="S399" t="s">
        <v>7734</v>
      </c>
      <c r="T399" t="s">
        <v>20881</v>
      </c>
      <c r="U399">
        <f t="shared" si="6"/>
        <v>50110</v>
      </c>
    </row>
    <row r="400" spans="1:21" x14ac:dyDescent="0.2">
      <c r="A400" t="s">
        <v>16082</v>
      </c>
      <c r="B400" t="s">
        <v>8470</v>
      </c>
      <c r="C400">
        <v>3507015</v>
      </c>
      <c r="D400" t="s">
        <v>6537</v>
      </c>
      <c r="E400" t="s">
        <v>8476</v>
      </c>
      <c r="F400" t="s">
        <v>6402</v>
      </c>
      <c r="G400">
        <v>3806</v>
      </c>
      <c r="H400">
        <v>50110</v>
      </c>
      <c r="I400">
        <v>1</v>
      </c>
      <c r="J400">
        <v>1</v>
      </c>
      <c r="K400">
        <v>0</v>
      </c>
      <c r="L400" t="s">
        <v>6409</v>
      </c>
      <c r="M400">
        <v>2018</v>
      </c>
      <c r="N400" t="s">
        <v>1463</v>
      </c>
      <c r="O400">
        <v>99</v>
      </c>
      <c r="P400">
        <v>8</v>
      </c>
      <c r="Q400" t="s">
        <v>15830</v>
      </c>
      <c r="R400" t="s">
        <v>7734</v>
      </c>
      <c r="S400" t="s">
        <v>7734</v>
      </c>
      <c r="T400" t="s">
        <v>2002</v>
      </c>
      <c r="U400">
        <f t="shared" si="6"/>
        <v>50110</v>
      </c>
    </row>
    <row r="401" spans="1:21" x14ac:dyDescent="0.2">
      <c r="A401" t="s">
        <v>16082</v>
      </c>
      <c r="B401" t="s">
        <v>8470</v>
      </c>
      <c r="C401">
        <v>3507015</v>
      </c>
      <c r="D401" t="s">
        <v>7238</v>
      </c>
      <c r="E401" t="s">
        <v>8478</v>
      </c>
      <c r="F401" t="s">
        <v>6402</v>
      </c>
      <c r="G401">
        <v>2993</v>
      </c>
      <c r="H401">
        <v>50110</v>
      </c>
      <c r="I401">
        <v>0</v>
      </c>
      <c r="J401">
        <v>1</v>
      </c>
      <c r="K401">
        <v>0</v>
      </c>
      <c r="L401" t="s">
        <v>6409</v>
      </c>
      <c r="M401">
        <v>2018</v>
      </c>
      <c r="N401" t="s">
        <v>1463</v>
      </c>
      <c r="O401">
        <v>99</v>
      </c>
      <c r="P401">
        <v>8</v>
      </c>
      <c r="Q401" t="s">
        <v>15830</v>
      </c>
      <c r="R401" t="s">
        <v>7734</v>
      </c>
      <c r="S401" t="s">
        <v>7734</v>
      </c>
      <c r="T401" t="s">
        <v>2000</v>
      </c>
      <c r="U401">
        <f t="shared" si="6"/>
        <v>50110</v>
      </c>
    </row>
    <row r="402" spans="1:21" x14ac:dyDescent="0.2">
      <c r="A402" t="s">
        <v>16082</v>
      </c>
      <c r="B402" t="s">
        <v>8470</v>
      </c>
      <c r="C402">
        <v>3507015</v>
      </c>
      <c r="D402" t="s">
        <v>9967</v>
      </c>
      <c r="E402" t="s">
        <v>7490</v>
      </c>
      <c r="F402" t="s">
        <v>6402</v>
      </c>
      <c r="G402">
        <v>1967</v>
      </c>
      <c r="H402">
        <v>50110</v>
      </c>
      <c r="I402">
        <v>0</v>
      </c>
      <c r="J402">
        <v>0</v>
      </c>
      <c r="K402">
        <v>0</v>
      </c>
      <c r="L402" t="s">
        <v>6409</v>
      </c>
      <c r="M402">
        <v>2018</v>
      </c>
      <c r="N402" t="s">
        <v>1463</v>
      </c>
      <c r="O402">
        <v>99</v>
      </c>
      <c r="P402">
        <v>8</v>
      </c>
      <c r="Q402" t="s">
        <v>15830</v>
      </c>
      <c r="R402" t="s">
        <v>7734</v>
      </c>
      <c r="S402" t="s">
        <v>7734</v>
      </c>
      <c r="T402" t="s">
        <v>20882</v>
      </c>
      <c r="U402">
        <f t="shared" si="6"/>
        <v>50110</v>
      </c>
    </row>
    <row r="403" spans="1:21" x14ac:dyDescent="0.2">
      <c r="A403" t="s">
        <v>16082</v>
      </c>
      <c r="B403" t="s">
        <v>8470</v>
      </c>
      <c r="C403">
        <v>3507015</v>
      </c>
      <c r="D403" t="s">
        <v>6745</v>
      </c>
      <c r="E403" t="s">
        <v>15441</v>
      </c>
      <c r="F403" t="s">
        <v>6402</v>
      </c>
      <c r="G403">
        <v>2830</v>
      </c>
      <c r="H403">
        <v>50110</v>
      </c>
      <c r="I403">
        <v>0</v>
      </c>
      <c r="J403">
        <v>0</v>
      </c>
      <c r="K403">
        <v>0</v>
      </c>
      <c r="L403" t="s">
        <v>6409</v>
      </c>
      <c r="M403">
        <v>2018</v>
      </c>
      <c r="N403" t="s">
        <v>1463</v>
      </c>
      <c r="O403">
        <v>99</v>
      </c>
      <c r="P403">
        <v>8</v>
      </c>
      <c r="Q403" t="s">
        <v>15830</v>
      </c>
      <c r="R403" t="s">
        <v>7734</v>
      </c>
      <c r="S403" t="s">
        <v>7734</v>
      </c>
      <c r="T403" t="s">
        <v>20883</v>
      </c>
      <c r="U403">
        <f t="shared" si="6"/>
        <v>50110</v>
      </c>
    </row>
    <row r="404" spans="1:21" x14ac:dyDescent="0.2">
      <c r="A404" t="s">
        <v>16082</v>
      </c>
      <c r="B404" t="s">
        <v>8470</v>
      </c>
      <c r="C404">
        <v>3507015</v>
      </c>
      <c r="D404" t="s">
        <v>6717</v>
      </c>
      <c r="E404" t="s">
        <v>6957</v>
      </c>
      <c r="F404" t="s">
        <v>6402</v>
      </c>
      <c r="G404">
        <v>1486</v>
      </c>
      <c r="H404">
        <v>50110</v>
      </c>
      <c r="I404">
        <v>0</v>
      </c>
      <c r="J404">
        <v>0</v>
      </c>
      <c r="K404">
        <v>0</v>
      </c>
      <c r="L404" t="s">
        <v>6403</v>
      </c>
      <c r="M404">
        <v>2018</v>
      </c>
      <c r="N404" t="s">
        <v>1463</v>
      </c>
      <c r="O404">
        <v>99</v>
      </c>
      <c r="P404">
        <v>8</v>
      </c>
      <c r="Q404" t="s">
        <v>15830</v>
      </c>
      <c r="R404" t="s">
        <v>7734</v>
      </c>
      <c r="S404" t="s">
        <v>7734</v>
      </c>
      <c r="T404" t="s">
        <v>20884</v>
      </c>
      <c r="U404">
        <f t="shared" si="6"/>
        <v>50110</v>
      </c>
    </row>
    <row r="405" spans="1:21" x14ac:dyDescent="0.2">
      <c r="A405" t="s">
        <v>16082</v>
      </c>
      <c r="B405" t="s">
        <v>8470</v>
      </c>
      <c r="C405">
        <v>3507015</v>
      </c>
      <c r="D405" t="s">
        <v>6828</v>
      </c>
      <c r="E405" t="s">
        <v>6877</v>
      </c>
      <c r="F405" t="s">
        <v>6402</v>
      </c>
      <c r="G405">
        <v>1059</v>
      </c>
      <c r="H405">
        <v>50110</v>
      </c>
      <c r="I405">
        <v>0</v>
      </c>
      <c r="J405">
        <v>0</v>
      </c>
      <c r="K405">
        <v>0</v>
      </c>
      <c r="L405" t="s">
        <v>6403</v>
      </c>
      <c r="M405">
        <v>2018</v>
      </c>
      <c r="N405" t="s">
        <v>1463</v>
      </c>
      <c r="O405">
        <v>99</v>
      </c>
      <c r="P405">
        <v>8</v>
      </c>
      <c r="Q405" t="s">
        <v>15830</v>
      </c>
      <c r="R405" t="s">
        <v>7734</v>
      </c>
      <c r="S405" t="s">
        <v>7734</v>
      </c>
      <c r="T405" t="s">
        <v>20885</v>
      </c>
      <c r="U405">
        <f t="shared" si="6"/>
        <v>50110</v>
      </c>
    </row>
    <row r="406" spans="1:21" x14ac:dyDescent="0.2">
      <c r="A406" t="s">
        <v>16082</v>
      </c>
      <c r="B406" t="s">
        <v>8470</v>
      </c>
      <c r="C406">
        <v>3507015</v>
      </c>
      <c r="D406" t="s">
        <v>7583</v>
      </c>
      <c r="E406" t="s">
        <v>15344</v>
      </c>
      <c r="F406" t="s">
        <v>6402</v>
      </c>
      <c r="G406">
        <v>2843</v>
      </c>
      <c r="H406">
        <v>50110</v>
      </c>
      <c r="I406">
        <v>1</v>
      </c>
      <c r="J406">
        <v>1</v>
      </c>
      <c r="K406">
        <v>0</v>
      </c>
      <c r="L406" t="s">
        <v>6403</v>
      </c>
      <c r="M406">
        <v>2018</v>
      </c>
      <c r="N406" t="s">
        <v>1463</v>
      </c>
      <c r="O406">
        <v>99</v>
      </c>
      <c r="P406">
        <v>8</v>
      </c>
      <c r="Q406" t="s">
        <v>15830</v>
      </c>
      <c r="R406" t="s">
        <v>7734</v>
      </c>
      <c r="S406" t="s">
        <v>7734</v>
      </c>
      <c r="T406" t="s">
        <v>20886</v>
      </c>
      <c r="U406">
        <f t="shared" si="6"/>
        <v>50110</v>
      </c>
    </row>
    <row r="407" spans="1:21" x14ac:dyDescent="0.2">
      <c r="A407" t="s">
        <v>16082</v>
      </c>
      <c r="B407" t="s">
        <v>8470</v>
      </c>
      <c r="C407">
        <v>3507015</v>
      </c>
      <c r="D407" t="s">
        <v>6411</v>
      </c>
      <c r="E407" t="s">
        <v>16084</v>
      </c>
      <c r="F407" t="s">
        <v>6402</v>
      </c>
      <c r="G407">
        <v>1444</v>
      </c>
      <c r="H407">
        <v>50110</v>
      </c>
      <c r="I407">
        <v>0</v>
      </c>
      <c r="J407">
        <v>0</v>
      </c>
      <c r="K407">
        <v>0</v>
      </c>
      <c r="L407" t="s">
        <v>6403</v>
      </c>
      <c r="M407">
        <v>2018</v>
      </c>
      <c r="N407" t="s">
        <v>1463</v>
      </c>
      <c r="O407">
        <v>99</v>
      </c>
      <c r="P407">
        <v>8</v>
      </c>
      <c r="Q407" t="s">
        <v>15830</v>
      </c>
      <c r="R407" t="s">
        <v>7734</v>
      </c>
      <c r="S407" t="s">
        <v>7734</v>
      </c>
      <c r="T407" t="s">
        <v>20887</v>
      </c>
      <c r="U407">
        <f t="shared" si="6"/>
        <v>50110</v>
      </c>
    </row>
    <row r="408" spans="1:21" x14ac:dyDescent="0.2">
      <c r="A408" t="s">
        <v>16082</v>
      </c>
      <c r="B408" t="s">
        <v>8470</v>
      </c>
      <c r="C408">
        <v>3507015</v>
      </c>
      <c r="D408" t="s">
        <v>7332</v>
      </c>
      <c r="E408" t="s">
        <v>8474</v>
      </c>
      <c r="F408" t="s">
        <v>6402</v>
      </c>
      <c r="G408">
        <v>2533</v>
      </c>
      <c r="H408">
        <v>50110</v>
      </c>
      <c r="I408">
        <v>1</v>
      </c>
      <c r="J408">
        <v>0</v>
      </c>
      <c r="K408">
        <v>0</v>
      </c>
      <c r="L408" t="s">
        <v>6403</v>
      </c>
      <c r="M408">
        <v>2018</v>
      </c>
      <c r="N408" t="s">
        <v>1463</v>
      </c>
      <c r="O408">
        <v>99</v>
      </c>
      <c r="P408">
        <v>8</v>
      </c>
      <c r="Q408" t="s">
        <v>15830</v>
      </c>
      <c r="R408" t="s">
        <v>7734</v>
      </c>
      <c r="S408" t="s">
        <v>7734</v>
      </c>
      <c r="T408" t="s">
        <v>2004</v>
      </c>
      <c r="U408">
        <f t="shared" si="6"/>
        <v>50110</v>
      </c>
    </row>
    <row r="409" spans="1:21" x14ac:dyDescent="0.2">
      <c r="A409" t="s">
        <v>16082</v>
      </c>
      <c r="B409" t="s">
        <v>8470</v>
      </c>
      <c r="C409">
        <v>3507015</v>
      </c>
      <c r="D409" t="s">
        <v>6797</v>
      </c>
      <c r="E409" t="s">
        <v>8475</v>
      </c>
      <c r="F409" t="s">
        <v>6402</v>
      </c>
      <c r="G409">
        <v>3043</v>
      </c>
      <c r="H409">
        <v>50110</v>
      </c>
      <c r="I409">
        <v>1</v>
      </c>
      <c r="J409">
        <v>1</v>
      </c>
      <c r="K409">
        <v>0</v>
      </c>
      <c r="L409" t="s">
        <v>6403</v>
      </c>
      <c r="M409">
        <v>2018</v>
      </c>
      <c r="N409" t="s">
        <v>1463</v>
      </c>
      <c r="O409">
        <v>99</v>
      </c>
      <c r="P409">
        <v>8</v>
      </c>
      <c r="Q409" t="s">
        <v>15830</v>
      </c>
      <c r="R409" t="s">
        <v>7734</v>
      </c>
      <c r="S409" t="s">
        <v>7734</v>
      </c>
      <c r="T409" t="s">
        <v>20888</v>
      </c>
      <c r="U409">
        <f t="shared" si="6"/>
        <v>50110</v>
      </c>
    </row>
    <row r="410" spans="1:21" x14ac:dyDescent="0.2">
      <c r="A410" t="s">
        <v>16082</v>
      </c>
      <c r="B410" t="s">
        <v>8470</v>
      </c>
      <c r="C410">
        <v>3507015</v>
      </c>
      <c r="D410" t="s">
        <v>6552</v>
      </c>
      <c r="E410" t="s">
        <v>16085</v>
      </c>
      <c r="F410" t="s">
        <v>6402</v>
      </c>
      <c r="G410">
        <v>1606</v>
      </c>
      <c r="H410">
        <v>50110</v>
      </c>
      <c r="I410">
        <v>0</v>
      </c>
      <c r="J410">
        <v>0</v>
      </c>
      <c r="K410">
        <v>0</v>
      </c>
      <c r="L410" t="s">
        <v>6403</v>
      </c>
      <c r="M410">
        <v>2018</v>
      </c>
      <c r="N410" t="s">
        <v>1463</v>
      </c>
      <c r="O410">
        <v>99</v>
      </c>
      <c r="P410">
        <v>8</v>
      </c>
      <c r="Q410" t="s">
        <v>15830</v>
      </c>
      <c r="R410" t="s">
        <v>7734</v>
      </c>
      <c r="S410" t="s">
        <v>7734</v>
      </c>
      <c r="T410" t="s">
        <v>20889</v>
      </c>
      <c r="U410">
        <f t="shared" si="6"/>
        <v>50110</v>
      </c>
    </row>
    <row r="411" spans="1:21" x14ac:dyDescent="0.2">
      <c r="A411" t="s">
        <v>16082</v>
      </c>
      <c r="B411" t="s">
        <v>8470</v>
      </c>
      <c r="C411">
        <v>3507015</v>
      </c>
      <c r="D411" t="s">
        <v>6434</v>
      </c>
      <c r="E411" t="s">
        <v>6848</v>
      </c>
      <c r="F411" t="s">
        <v>6402</v>
      </c>
      <c r="G411">
        <v>1386</v>
      </c>
      <c r="H411">
        <v>50110</v>
      </c>
      <c r="I411">
        <v>0</v>
      </c>
      <c r="J411">
        <v>0</v>
      </c>
      <c r="K411">
        <v>0</v>
      </c>
      <c r="L411" t="s">
        <v>6403</v>
      </c>
      <c r="M411">
        <v>2018</v>
      </c>
      <c r="N411" t="s">
        <v>1463</v>
      </c>
      <c r="O411">
        <v>99</v>
      </c>
      <c r="P411">
        <v>8</v>
      </c>
      <c r="Q411" t="s">
        <v>15830</v>
      </c>
      <c r="R411" t="s">
        <v>7734</v>
      </c>
      <c r="S411" t="s">
        <v>7734</v>
      </c>
      <c r="T411" t="s">
        <v>645</v>
      </c>
      <c r="U411">
        <f t="shared" si="6"/>
        <v>50110</v>
      </c>
    </row>
    <row r="412" spans="1:21" x14ac:dyDescent="0.2">
      <c r="A412" t="s">
        <v>16082</v>
      </c>
      <c r="B412" t="s">
        <v>8470</v>
      </c>
      <c r="C412">
        <v>3507015</v>
      </c>
      <c r="D412" t="s">
        <v>6496</v>
      </c>
      <c r="E412" t="s">
        <v>16086</v>
      </c>
      <c r="F412" t="s">
        <v>6402</v>
      </c>
      <c r="G412">
        <v>3126</v>
      </c>
      <c r="H412">
        <v>50110</v>
      </c>
      <c r="I412">
        <v>0</v>
      </c>
      <c r="J412">
        <v>1</v>
      </c>
      <c r="K412">
        <v>0</v>
      </c>
      <c r="L412" t="s">
        <v>6403</v>
      </c>
      <c r="M412">
        <v>2018</v>
      </c>
      <c r="N412" t="s">
        <v>1463</v>
      </c>
      <c r="O412">
        <v>99</v>
      </c>
      <c r="P412">
        <v>8</v>
      </c>
      <c r="Q412" t="s">
        <v>15830</v>
      </c>
      <c r="R412" t="s">
        <v>7734</v>
      </c>
      <c r="S412" t="s">
        <v>7734</v>
      </c>
      <c r="T412" t="s">
        <v>20890</v>
      </c>
      <c r="U412">
        <f t="shared" si="6"/>
        <v>50110</v>
      </c>
    </row>
    <row r="413" spans="1:21" x14ac:dyDescent="0.2">
      <c r="A413" t="s">
        <v>16082</v>
      </c>
      <c r="B413" t="s">
        <v>8470</v>
      </c>
      <c r="C413">
        <v>3507015</v>
      </c>
      <c r="D413" t="s">
        <v>6459</v>
      </c>
      <c r="E413" t="s">
        <v>8473</v>
      </c>
      <c r="F413" t="s">
        <v>6402</v>
      </c>
      <c r="G413">
        <v>4054</v>
      </c>
      <c r="H413">
        <v>50110</v>
      </c>
      <c r="I413">
        <v>1</v>
      </c>
      <c r="J413">
        <v>1</v>
      </c>
      <c r="K413">
        <v>0</v>
      </c>
      <c r="L413" t="s">
        <v>6403</v>
      </c>
      <c r="M413">
        <v>2018</v>
      </c>
      <c r="N413" t="s">
        <v>1463</v>
      </c>
      <c r="O413">
        <v>99</v>
      </c>
      <c r="P413">
        <v>8</v>
      </c>
      <c r="Q413" t="s">
        <v>15830</v>
      </c>
      <c r="R413" t="s">
        <v>7734</v>
      </c>
      <c r="S413" t="s">
        <v>7734</v>
      </c>
      <c r="T413" t="s">
        <v>2005</v>
      </c>
      <c r="U413">
        <f t="shared" si="6"/>
        <v>50110</v>
      </c>
    </row>
    <row r="414" spans="1:21" x14ac:dyDescent="0.2">
      <c r="A414" t="s">
        <v>16082</v>
      </c>
      <c r="B414" t="s">
        <v>8470</v>
      </c>
      <c r="C414">
        <v>3507015</v>
      </c>
      <c r="D414" t="s">
        <v>7589</v>
      </c>
      <c r="E414" t="s">
        <v>16087</v>
      </c>
      <c r="F414" t="s">
        <v>6402</v>
      </c>
      <c r="G414">
        <v>823</v>
      </c>
      <c r="H414">
        <v>50110</v>
      </c>
      <c r="I414">
        <v>0</v>
      </c>
      <c r="J414">
        <v>0</v>
      </c>
      <c r="K414">
        <v>0</v>
      </c>
      <c r="L414" t="s">
        <v>6403</v>
      </c>
      <c r="M414">
        <v>2018</v>
      </c>
      <c r="N414" t="s">
        <v>1463</v>
      </c>
      <c r="O414">
        <v>99</v>
      </c>
      <c r="P414">
        <v>8</v>
      </c>
      <c r="Q414" t="s">
        <v>15830</v>
      </c>
      <c r="R414" t="s">
        <v>7734</v>
      </c>
      <c r="S414" t="s">
        <v>7734</v>
      </c>
      <c r="T414" t="s">
        <v>20891</v>
      </c>
      <c r="U414">
        <f t="shared" si="6"/>
        <v>50110</v>
      </c>
    </row>
    <row r="415" spans="1:21" x14ac:dyDescent="0.2">
      <c r="A415" t="s">
        <v>16082</v>
      </c>
      <c r="B415" t="s">
        <v>8470</v>
      </c>
      <c r="C415">
        <v>3507015</v>
      </c>
      <c r="D415" t="s">
        <v>6550</v>
      </c>
      <c r="E415" t="s">
        <v>8485</v>
      </c>
      <c r="F415" t="s">
        <v>6402</v>
      </c>
      <c r="G415">
        <v>1014</v>
      </c>
      <c r="H415">
        <v>50110</v>
      </c>
      <c r="I415">
        <v>0</v>
      </c>
      <c r="J415">
        <v>0</v>
      </c>
      <c r="K415">
        <v>0</v>
      </c>
      <c r="L415" t="s">
        <v>6403</v>
      </c>
      <c r="M415">
        <v>2018</v>
      </c>
      <c r="N415" t="s">
        <v>1463</v>
      </c>
      <c r="O415">
        <v>99</v>
      </c>
      <c r="P415">
        <v>8</v>
      </c>
      <c r="Q415" t="s">
        <v>15830</v>
      </c>
      <c r="R415" t="s">
        <v>7734</v>
      </c>
      <c r="S415" t="s">
        <v>7734</v>
      </c>
      <c r="T415" t="s">
        <v>20892</v>
      </c>
      <c r="U415">
        <f t="shared" si="6"/>
        <v>50110</v>
      </c>
    </row>
    <row r="416" spans="1:21" x14ac:dyDescent="0.2">
      <c r="A416" t="s">
        <v>16082</v>
      </c>
      <c r="B416" t="s">
        <v>8470</v>
      </c>
      <c r="C416">
        <v>3507015</v>
      </c>
      <c r="D416" t="s">
        <v>6597</v>
      </c>
      <c r="E416" t="s">
        <v>6712</v>
      </c>
      <c r="F416" t="s">
        <v>6402</v>
      </c>
      <c r="G416">
        <v>1360</v>
      </c>
      <c r="H416">
        <v>50110</v>
      </c>
      <c r="I416">
        <v>0</v>
      </c>
      <c r="J416">
        <v>0</v>
      </c>
      <c r="K416">
        <v>0</v>
      </c>
      <c r="L416" t="s">
        <v>6403</v>
      </c>
      <c r="M416">
        <v>2018</v>
      </c>
      <c r="N416" t="s">
        <v>1463</v>
      </c>
      <c r="O416">
        <v>99</v>
      </c>
      <c r="P416">
        <v>8</v>
      </c>
      <c r="Q416" t="s">
        <v>15830</v>
      </c>
      <c r="R416" t="s">
        <v>7734</v>
      </c>
      <c r="S416" t="s">
        <v>7734</v>
      </c>
      <c r="T416" t="s">
        <v>20893</v>
      </c>
      <c r="U416">
        <f t="shared" si="6"/>
        <v>50110</v>
      </c>
    </row>
    <row r="417" spans="1:21" x14ac:dyDescent="0.2">
      <c r="A417" t="s">
        <v>16082</v>
      </c>
      <c r="B417" t="s">
        <v>8470</v>
      </c>
      <c r="C417">
        <v>3507015</v>
      </c>
      <c r="D417" t="s">
        <v>8484</v>
      </c>
      <c r="E417" t="s">
        <v>6579</v>
      </c>
      <c r="F417" t="s">
        <v>6402</v>
      </c>
      <c r="G417">
        <v>1436</v>
      </c>
      <c r="H417">
        <v>50110</v>
      </c>
      <c r="I417">
        <v>0</v>
      </c>
      <c r="J417">
        <v>0</v>
      </c>
      <c r="K417">
        <v>0</v>
      </c>
      <c r="L417" t="s">
        <v>6403</v>
      </c>
      <c r="M417">
        <v>2018</v>
      </c>
      <c r="N417" t="s">
        <v>1463</v>
      </c>
      <c r="O417">
        <v>99</v>
      </c>
      <c r="P417">
        <v>8</v>
      </c>
      <c r="Q417" t="s">
        <v>15830</v>
      </c>
      <c r="R417" t="s">
        <v>7734</v>
      </c>
      <c r="S417" t="s">
        <v>7734</v>
      </c>
      <c r="T417" t="s">
        <v>2009</v>
      </c>
      <c r="U417">
        <f t="shared" si="6"/>
        <v>50110</v>
      </c>
    </row>
    <row r="418" spans="1:21" x14ac:dyDescent="0.2">
      <c r="A418" t="s">
        <v>16082</v>
      </c>
      <c r="B418" t="s">
        <v>8470</v>
      </c>
      <c r="C418">
        <v>3507015</v>
      </c>
      <c r="D418" t="s">
        <v>6608</v>
      </c>
      <c r="E418" t="s">
        <v>8477</v>
      </c>
      <c r="F418" t="s">
        <v>6402</v>
      </c>
      <c r="G418">
        <v>4110</v>
      </c>
      <c r="H418">
        <v>50110</v>
      </c>
      <c r="I418">
        <v>0</v>
      </c>
      <c r="J418">
        <v>1</v>
      </c>
      <c r="K418">
        <v>0</v>
      </c>
      <c r="L418" t="s">
        <v>6403</v>
      </c>
      <c r="M418">
        <v>2018</v>
      </c>
      <c r="N418" t="s">
        <v>1463</v>
      </c>
      <c r="O418">
        <v>99</v>
      </c>
      <c r="P418">
        <v>8</v>
      </c>
      <c r="Q418" t="s">
        <v>15830</v>
      </c>
      <c r="R418" t="s">
        <v>7734</v>
      </c>
      <c r="S418" t="s">
        <v>7734</v>
      </c>
      <c r="T418" t="s">
        <v>2001</v>
      </c>
      <c r="U418">
        <f t="shared" si="6"/>
        <v>50110</v>
      </c>
    </row>
    <row r="419" spans="1:21" x14ac:dyDescent="0.2">
      <c r="A419" t="s">
        <v>16082</v>
      </c>
      <c r="B419" t="s">
        <v>8470</v>
      </c>
      <c r="C419">
        <v>3507015</v>
      </c>
      <c r="D419" t="s">
        <v>6595</v>
      </c>
      <c r="E419" t="s">
        <v>8471</v>
      </c>
      <c r="F419" t="s">
        <v>6402</v>
      </c>
      <c r="G419">
        <v>4432</v>
      </c>
      <c r="H419">
        <v>50110</v>
      </c>
      <c r="I419">
        <v>0</v>
      </c>
      <c r="J419">
        <v>1</v>
      </c>
      <c r="K419">
        <v>0</v>
      </c>
      <c r="L419" t="s">
        <v>6403</v>
      </c>
      <c r="M419">
        <v>2018</v>
      </c>
      <c r="N419" t="s">
        <v>1463</v>
      </c>
      <c r="O419">
        <v>99</v>
      </c>
      <c r="P419">
        <v>8</v>
      </c>
      <c r="Q419" t="s">
        <v>15830</v>
      </c>
      <c r="R419" t="s">
        <v>7734</v>
      </c>
      <c r="S419" t="s">
        <v>7734</v>
      </c>
      <c r="T419" t="s">
        <v>568</v>
      </c>
      <c r="U419">
        <f t="shared" si="6"/>
        <v>50110</v>
      </c>
    </row>
    <row r="420" spans="1:21" x14ac:dyDescent="0.2">
      <c r="A420" t="s">
        <v>16088</v>
      </c>
      <c r="B420" t="s">
        <v>8470</v>
      </c>
      <c r="C420">
        <v>3507015</v>
      </c>
      <c r="D420" t="s">
        <v>6412</v>
      </c>
      <c r="E420" t="s">
        <v>6454</v>
      </c>
      <c r="F420" t="s">
        <v>6402</v>
      </c>
      <c r="G420">
        <v>286</v>
      </c>
      <c r="H420">
        <v>7689</v>
      </c>
      <c r="I420">
        <v>0</v>
      </c>
      <c r="J420">
        <v>0</v>
      </c>
      <c r="K420">
        <v>0</v>
      </c>
      <c r="L420" t="s">
        <v>6409</v>
      </c>
      <c r="M420">
        <v>2018</v>
      </c>
      <c r="N420" t="s">
        <v>6404</v>
      </c>
      <c r="O420">
        <v>99</v>
      </c>
      <c r="P420">
        <v>1</v>
      </c>
      <c r="Q420" t="s">
        <v>15830</v>
      </c>
      <c r="R420" t="s">
        <v>7734</v>
      </c>
      <c r="S420" t="s">
        <v>7734</v>
      </c>
      <c r="T420" t="s">
        <v>20894</v>
      </c>
      <c r="U420">
        <f t="shared" si="6"/>
        <v>50110</v>
      </c>
    </row>
    <row r="421" spans="1:21" x14ac:dyDescent="0.2">
      <c r="A421" t="s">
        <v>16088</v>
      </c>
      <c r="B421" t="s">
        <v>8470</v>
      </c>
      <c r="C421">
        <v>3507015</v>
      </c>
      <c r="D421" t="s">
        <v>6547</v>
      </c>
      <c r="E421" t="s">
        <v>6750</v>
      </c>
      <c r="F421" t="s">
        <v>6402</v>
      </c>
      <c r="G421">
        <v>3033</v>
      </c>
      <c r="H421">
        <v>7689</v>
      </c>
      <c r="I421">
        <v>0</v>
      </c>
      <c r="J421">
        <v>1</v>
      </c>
      <c r="K421">
        <v>0</v>
      </c>
      <c r="L421" t="s">
        <v>6403</v>
      </c>
      <c r="M421">
        <v>2018</v>
      </c>
      <c r="N421" t="s">
        <v>6404</v>
      </c>
      <c r="O421">
        <v>99</v>
      </c>
      <c r="P421">
        <v>1</v>
      </c>
      <c r="Q421" t="s">
        <v>15830</v>
      </c>
      <c r="R421" t="s">
        <v>7734</v>
      </c>
      <c r="S421" t="s">
        <v>7734</v>
      </c>
      <c r="T421" t="s">
        <v>20895</v>
      </c>
      <c r="U421">
        <f t="shared" si="6"/>
        <v>50110</v>
      </c>
    </row>
    <row r="422" spans="1:21" x14ac:dyDescent="0.2">
      <c r="A422" t="s">
        <v>16088</v>
      </c>
      <c r="B422" t="s">
        <v>8470</v>
      </c>
      <c r="C422">
        <v>3507015</v>
      </c>
      <c r="D422" t="s">
        <v>15603</v>
      </c>
      <c r="E422" t="s">
        <v>7824</v>
      </c>
      <c r="F422" t="s">
        <v>6402</v>
      </c>
      <c r="G422">
        <v>1356</v>
      </c>
      <c r="H422">
        <v>7689</v>
      </c>
      <c r="I422">
        <v>0</v>
      </c>
      <c r="J422">
        <v>0</v>
      </c>
      <c r="K422">
        <v>0</v>
      </c>
      <c r="L422" t="s">
        <v>6403</v>
      </c>
      <c r="M422">
        <v>2018</v>
      </c>
      <c r="N422" t="s">
        <v>6404</v>
      </c>
      <c r="O422">
        <v>99</v>
      </c>
      <c r="P422">
        <v>1</v>
      </c>
      <c r="Q422" t="s">
        <v>15830</v>
      </c>
      <c r="R422" t="s">
        <v>7734</v>
      </c>
      <c r="S422" t="s">
        <v>7734</v>
      </c>
      <c r="T422" t="s">
        <v>20896</v>
      </c>
      <c r="U422">
        <f t="shared" si="6"/>
        <v>50110</v>
      </c>
    </row>
    <row r="423" spans="1:21" x14ac:dyDescent="0.2">
      <c r="A423" t="s">
        <v>16088</v>
      </c>
      <c r="B423" t="s">
        <v>8470</v>
      </c>
      <c r="C423">
        <v>3507015</v>
      </c>
      <c r="D423" t="s">
        <v>6411</v>
      </c>
      <c r="E423" t="s">
        <v>7092</v>
      </c>
      <c r="F423" t="s">
        <v>6402</v>
      </c>
      <c r="G423">
        <v>3014</v>
      </c>
      <c r="H423">
        <v>7689</v>
      </c>
      <c r="I423">
        <v>0</v>
      </c>
      <c r="J423">
        <v>0</v>
      </c>
      <c r="K423">
        <v>0</v>
      </c>
      <c r="L423" t="s">
        <v>6403</v>
      </c>
      <c r="M423">
        <v>2018</v>
      </c>
      <c r="N423" t="s">
        <v>6404</v>
      </c>
      <c r="O423">
        <v>99</v>
      </c>
      <c r="P423">
        <v>1</v>
      </c>
      <c r="Q423" t="s">
        <v>15830</v>
      </c>
      <c r="R423" t="s">
        <v>7734</v>
      </c>
      <c r="S423" t="s">
        <v>7734</v>
      </c>
      <c r="T423" t="s">
        <v>20897</v>
      </c>
      <c r="U423">
        <f t="shared" si="6"/>
        <v>50110</v>
      </c>
    </row>
    <row r="424" spans="1:21" x14ac:dyDescent="0.2">
      <c r="A424" t="s">
        <v>16089</v>
      </c>
      <c r="B424" t="s">
        <v>8566</v>
      </c>
      <c r="C424">
        <v>3524002</v>
      </c>
      <c r="D424" t="s">
        <v>7281</v>
      </c>
      <c r="E424" t="s">
        <v>16090</v>
      </c>
      <c r="F424" t="s">
        <v>6402</v>
      </c>
      <c r="G424">
        <v>1142</v>
      </c>
      <c r="H424">
        <v>8803</v>
      </c>
      <c r="I424">
        <v>0</v>
      </c>
      <c r="J424">
        <v>0</v>
      </c>
      <c r="K424">
        <v>0</v>
      </c>
      <c r="L424" t="s">
        <v>6409</v>
      </c>
      <c r="M424">
        <v>2018</v>
      </c>
      <c r="N424" t="s">
        <v>16091</v>
      </c>
      <c r="O424">
        <v>1</v>
      </c>
      <c r="P424">
        <v>1</v>
      </c>
      <c r="Q424" t="s">
        <v>15830</v>
      </c>
      <c r="R424" t="s">
        <v>7734</v>
      </c>
      <c r="S424" t="s">
        <v>7734</v>
      </c>
      <c r="T424" t="s">
        <v>20898</v>
      </c>
      <c r="U424">
        <f t="shared" si="6"/>
        <v>50733</v>
      </c>
    </row>
    <row r="425" spans="1:21" x14ac:dyDescent="0.2">
      <c r="A425" t="s">
        <v>16089</v>
      </c>
      <c r="B425" t="s">
        <v>8566</v>
      </c>
      <c r="C425">
        <v>3524002</v>
      </c>
      <c r="D425" t="s">
        <v>6964</v>
      </c>
      <c r="E425" t="s">
        <v>15578</v>
      </c>
      <c r="F425" t="s">
        <v>6402</v>
      </c>
      <c r="G425">
        <v>1443</v>
      </c>
      <c r="H425">
        <v>8803</v>
      </c>
      <c r="I425">
        <v>0</v>
      </c>
      <c r="J425">
        <v>0</v>
      </c>
      <c r="K425">
        <v>0</v>
      </c>
      <c r="L425" t="s">
        <v>6409</v>
      </c>
      <c r="M425">
        <v>2018</v>
      </c>
      <c r="N425" t="s">
        <v>16091</v>
      </c>
      <c r="O425">
        <v>1</v>
      </c>
      <c r="P425">
        <v>1</v>
      </c>
      <c r="Q425" t="s">
        <v>15830</v>
      </c>
      <c r="R425" t="s">
        <v>7734</v>
      </c>
      <c r="S425" t="s">
        <v>7734</v>
      </c>
      <c r="T425" t="s">
        <v>20899</v>
      </c>
      <c r="U425">
        <f t="shared" si="6"/>
        <v>50733</v>
      </c>
    </row>
    <row r="426" spans="1:21" x14ac:dyDescent="0.2">
      <c r="A426" t="s">
        <v>16089</v>
      </c>
      <c r="B426" t="s">
        <v>8566</v>
      </c>
      <c r="C426">
        <v>3524002</v>
      </c>
      <c r="D426" t="s">
        <v>6547</v>
      </c>
      <c r="E426" t="s">
        <v>16092</v>
      </c>
      <c r="F426" t="s">
        <v>6402</v>
      </c>
      <c r="G426">
        <v>679</v>
      </c>
      <c r="H426">
        <v>8803</v>
      </c>
      <c r="I426">
        <v>0</v>
      </c>
      <c r="J426">
        <v>0</v>
      </c>
      <c r="K426">
        <v>0</v>
      </c>
      <c r="L426" t="s">
        <v>6403</v>
      </c>
      <c r="M426">
        <v>2018</v>
      </c>
      <c r="N426" t="s">
        <v>16091</v>
      </c>
      <c r="O426">
        <v>1</v>
      </c>
      <c r="P426">
        <v>1</v>
      </c>
      <c r="Q426" t="s">
        <v>15830</v>
      </c>
      <c r="R426" t="s">
        <v>7734</v>
      </c>
      <c r="S426" t="s">
        <v>7734</v>
      </c>
      <c r="T426" t="s">
        <v>20900</v>
      </c>
      <c r="U426">
        <f t="shared" si="6"/>
        <v>50733</v>
      </c>
    </row>
    <row r="427" spans="1:21" x14ac:dyDescent="0.2">
      <c r="A427" t="s">
        <v>16089</v>
      </c>
      <c r="B427" t="s">
        <v>8566</v>
      </c>
      <c r="C427">
        <v>3524002</v>
      </c>
      <c r="D427" t="s">
        <v>9908</v>
      </c>
      <c r="E427" t="s">
        <v>16093</v>
      </c>
      <c r="F427" t="s">
        <v>6402</v>
      </c>
      <c r="G427">
        <v>574</v>
      </c>
      <c r="H427">
        <v>8803</v>
      </c>
      <c r="I427">
        <v>0</v>
      </c>
      <c r="J427">
        <v>0</v>
      </c>
      <c r="K427">
        <v>0</v>
      </c>
      <c r="L427" t="s">
        <v>6403</v>
      </c>
      <c r="M427">
        <v>2018</v>
      </c>
      <c r="N427" t="s">
        <v>16091</v>
      </c>
      <c r="O427">
        <v>1</v>
      </c>
      <c r="P427">
        <v>1</v>
      </c>
      <c r="Q427" t="s">
        <v>15830</v>
      </c>
      <c r="R427" t="s">
        <v>7734</v>
      </c>
      <c r="S427" t="s">
        <v>7734</v>
      </c>
      <c r="T427" t="s">
        <v>20901</v>
      </c>
      <c r="U427">
        <f t="shared" si="6"/>
        <v>50733</v>
      </c>
    </row>
    <row r="428" spans="1:21" x14ac:dyDescent="0.2">
      <c r="A428" t="s">
        <v>16089</v>
      </c>
      <c r="B428" t="s">
        <v>8566</v>
      </c>
      <c r="C428">
        <v>3524002</v>
      </c>
      <c r="D428" t="s">
        <v>8569</v>
      </c>
      <c r="E428" t="s">
        <v>6677</v>
      </c>
      <c r="F428" t="s">
        <v>6402</v>
      </c>
      <c r="G428">
        <v>1880</v>
      </c>
      <c r="H428">
        <v>8803</v>
      </c>
      <c r="I428">
        <v>0</v>
      </c>
      <c r="J428">
        <v>1</v>
      </c>
      <c r="K428">
        <v>0</v>
      </c>
      <c r="L428" t="s">
        <v>6403</v>
      </c>
      <c r="M428">
        <v>2018</v>
      </c>
      <c r="N428" t="s">
        <v>16091</v>
      </c>
      <c r="O428">
        <v>1</v>
      </c>
      <c r="P428">
        <v>1</v>
      </c>
      <c r="Q428" t="s">
        <v>15830</v>
      </c>
      <c r="R428" t="s">
        <v>7734</v>
      </c>
      <c r="S428" t="s">
        <v>7734</v>
      </c>
      <c r="T428" t="s">
        <v>2061</v>
      </c>
      <c r="U428">
        <f t="shared" si="6"/>
        <v>50733</v>
      </c>
    </row>
    <row r="429" spans="1:21" x14ac:dyDescent="0.2">
      <c r="A429" t="s">
        <v>16089</v>
      </c>
      <c r="B429" t="s">
        <v>8566</v>
      </c>
      <c r="C429">
        <v>3524002</v>
      </c>
      <c r="D429" t="s">
        <v>16094</v>
      </c>
      <c r="E429" t="s">
        <v>6817</v>
      </c>
      <c r="F429" t="s">
        <v>6402</v>
      </c>
      <c r="G429">
        <v>199</v>
      </c>
      <c r="H429">
        <v>8803</v>
      </c>
      <c r="I429">
        <v>0</v>
      </c>
      <c r="J429">
        <v>0</v>
      </c>
      <c r="K429">
        <v>0</v>
      </c>
      <c r="L429" t="s">
        <v>6403</v>
      </c>
      <c r="M429">
        <v>2018</v>
      </c>
      <c r="N429" t="s">
        <v>16091</v>
      </c>
      <c r="O429">
        <v>1</v>
      </c>
      <c r="P429">
        <v>1</v>
      </c>
      <c r="Q429" t="s">
        <v>15830</v>
      </c>
      <c r="R429" t="s">
        <v>7734</v>
      </c>
      <c r="S429" t="s">
        <v>7734</v>
      </c>
      <c r="T429" t="s">
        <v>20902</v>
      </c>
      <c r="U429">
        <f t="shared" si="6"/>
        <v>50733</v>
      </c>
    </row>
    <row r="430" spans="1:21" x14ac:dyDescent="0.2">
      <c r="A430" t="s">
        <v>16089</v>
      </c>
      <c r="B430" t="s">
        <v>8566</v>
      </c>
      <c r="C430">
        <v>3524002</v>
      </c>
      <c r="D430" t="s">
        <v>6485</v>
      </c>
      <c r="E430" t="s">
        <v>6466</v>
      </c>
      <c r="F430" t="s">
        <v>6402</v>
      </c>
      <c r="G430">
        <v>838</v>
      </c>
      <c r="H430">
        <v>8803</v>
      </c>
      <c r="I430">
        <v>0</v>
      </c>
      <c r="J430">
        <v>0</v>
      </c>
      <c r="K430">
        <v>0</v>
      </c>
      <c r="L430" t="s">
        <v>6403</v>
      </c>
      <c r="M430">
        <v>2018</v>
      </c>
      <c r="N430" t="s">
        <v>16091</v>
      </c>
      <c r="O430">
        <v>1</v>
      </c>
      <c r="P430">
        <v>1</v>
      </c>
      <c r="Q430" t="s">
        <v>15830</v>
      </c>
      <c r="R430" t="s">
        <v>7734</v>
      </c>
      <c r="S430" t="s">
        <v>7734</v>
      </c>
      <c r="T430" t="s">
        <v>20903</v>
      </c>
      <c r="U430">
        <f t="shared" si="6"/>
        <v>50733</v>
      </c>
    </row>
    <row r="431" spans="1:21" x14ac:dyDescent="0.2">
      <c r="A431" t="s">
        <v>16089</v>
      </c>
      <c r="B431" t="s">
        <v>8566</v>
      </c>
      <c r="C431">
        <v>3524002</v>
      </c>
      <c r="D431" t="s">
        <v>6943</v>
      </c>
      <c r="E431" t="s">
        <v>10266</v>
      </c>
      <c r="F431" t="s">
        <v>6402</v>
      </c>
      <c r="G431">
        <v>164</v>
      </c>
      <c r="H431">
        <v>8803</v>
      </c>
      <c r="I431">
        <v>0</v>
      </c>
      <c r="J431">
        <v>0</v>
      </c>
      <c r="K431">
        <v>0</v>
      </c>
      <c r="L431" t="s">
        <v>6403</v>
      </c>
      <c r="M431">
        <v>2018</v>
      </c>
      <c r="N431" t="s">
        <v>16091</v>
      </c>
      <c r="O431">
        <v>1</v>
      </c>
      <c r="P431">
        <v>1</v>
      </c>
      <c r="Q431" t="s">
        <v>15830</v>
      </c>
      <c r="R431" t="s">
        <v>7734</v>
      </c>
      <c r="S431" t="s">
        <v>7734</v>
      </c>
      <c r="T431" t="s">
        <v>20904</v>
      </c>
      <c r="U431">
        <f t="shared" si="6"/>
        <v>50733</v>
      </c>
    </row>
    <row r="432" spans="1:21" x14ac:dyDescent="0.2">
      <c r="A432" t="s">
        <v>16089</v>
      </c>
      <c r="B432" t="s">
        <v>8566</v>
      </c>
      <c r="C432">
        <v>3524002</v>
      </c>
      <c r="D432" t="s">
        <v>14386</v>
      </c>
      <c r="E432" t="s">
        <v>6616</v>
      </c>
      <c r="F432" t="s">
        <v>6402</v>
      </c>
      <c r="G432">
        <v>86</v>
      </c>
      <c r="H432">
        <v>8803</v>
      </c>
      <c r="I432">
        <v>0</v>
      </c>
      <c r="J432">
        <v>0</v>
      </c>
      <c r="K432">
        <v>0</v>
      </c>
      <c r="L432" t="s">
        <v>6403</v>
      </c>
      <c r="M432">
        <v>2018</v>
      </c>
      <c r="N432" t="s">
        <v>16091</v>
      </c>
      <c r="O432">
        <v>1</v>
      </c>
      <c r="P432">
        <v>1</v>
      </c>
      <c r="Q432" t="s">
        <v>15830</v>
      </c>
      <c r="R432" t="s">
        <v>7734</v>
      </c>
      <c r="S432" t="s">
        <v>7734</v>
      </c>
      <c r="T432" t="s">
        <v>20905</v>
      </c>
      <c r="U432">
        <f t="shared" si="6"/>
        <v>50733</v>
      </c>
    </row>
    <row r="433" spans="1:21" x14ac:dyDescent="0.2">
      <c r="A433" t="s">
        <v>16089</v>
      </c>
      <c r="B433" t="s">
        <v>8566</v>
      </c>
      <c r="C433">
        <v>3524002</v>
      </c>
      <c r="D433" t="s">
        <v>7501</v>
      </c>
      <c r="E433" t="s">
        <v>15363</v>
      </c>
      <c r="F433" t="s">
        <v>6402</v>
      </c>
      <c r="G433">
        <v>556</v>
      </c>
      <c r="H433">
        <v>8803</v>
      </c>
      <c r="I433">
        <v>0</v>
      </c>
      <c r="J433">
        <v>0</v>
      </c>
      <c r="K433">
        <v>0</v>
      </c>
      <c r="L433" t="s">
        <v>6403</v>
      </c>
      <c r="M433">
        <v>2018</v>
      </c>
      <c r="N433" t="s">
        <v>16091</v>
      </c>
      <c r="O433">
        <v>1</v>
      </c>
      <c r="P433">
        <v>1</v>
      </c>
      <c r="Q433" t="s">
        <v>15830</v>
      </c>
      <c r="R433" t="s">
        <v>7734</v>
      </c>
      <c r="S433" t="s">
        <v>7734</v>
      </c>
      <c r="T433" t="s">
        <v>20906</v>
      </c>
      <c r="U433">
        <f t="shared" si="6"/>
        <v>50733</v>
      </c>
    </row>
    <row r="434" spans="1:21" x14ac:dyDescent="0.2">
      <c r="A434" t="s">
        <v>16089</v>
      </c>
      <c r="B434" t="s">
        <v>8566</v>
      </c>
      <c r="C434">
        <v>3524002</v>
      </c>
      <c r="D434" t="s">
        <v>7498</v>
      </c>
      <c r="E434" t="s">
        <v>16095</v>
      </c>
      <c r="F434" t="s">
        <v>6402</v>
      </c>
      <c r="G434">
        <v>1242</v>
      </c>
      <c r="H434">
        <v>8803</v>
      </c>
      <c r="I434">
        <v>0</v>
      </c>
      <c r="J434">
        <v>0</v>
      </c>
      <c r="K434">
        <v>0</v>
      </c>
      <c r="L434" t="s">
        <v>6403</v>
      </c>
      <c r="M434">
        <v>2018</v>
      </c>
      <c r="N434" t="s">
        <v>16091</v>
      </c>
      <c r="O434">
        <v>1</v>
      </c>
      <c r="P434">
        <v>1</v>
      </c>
      <c r="Q434" t="s">
        <v>15830</v>
      </c>
      <c r="R434" t="s">
        <v>7734</v>
      </c>
      <c r="S434" t="s">
        <v>7734</v>
      </c>
      <c r="T434" t="s">
        <v>20907</v>
      </c>
      <c r="U434">
        <f t="shared" si="6"/>
        <v>50733</v>
      </c>
    </row>
    <row r="435" spans="1:21" x14ac:dyDescent="0.2">
      <c r="A435" t="s">
        <v>16096</v>
      </c>
      <c r="B435" t="s">
        <v>8566</v>
      </c>
      <c r="C435">
        <v>3524002</v>
      </c>
      <c r="D435" t="s">
        <v>8898</v>
      </c>
      <c r="E435" t="s">
        <v>16097</v>
      </c>
      <c r="F435" t="s">
        <v>6402</v>
      </c>
      <c r="G435">
        <v>1711</v>
      </c>
      <c r="H435">
        <v>8034</v>
      </c>
      <c r="I435">
        <v>0</v>
      </c>
      <c r="J435">
        <v>0</v>
      </c>
      <c r="K435">
        <v>0</v>
      </c>
      <c r="L435" t="s">
        <v>6409</v>
      </c>
      <c r="M435">
        <v>2018</v>
      </c>
      <c r="N435" t="s">
        <v>16091</v>
      </c>
      <c r="O435">
        <v>2</v>
      </c>
      <c r="P435">
        <v>1</v>
      </c>
      <c r="Q435" t="s">
        <v>15830</v>
      </c>
      <c r="R435" t="s">
        <v>7734</v>
      </c>
      <c r="S435" t="s">
        <v>7734</v>
      </c>
      <c r="T435" t="s">
        <v>20908</v>
      </c>
      <c r="U435">
        <f t="shared" si="6"/>
        <v>50733</v>
      </c>
    </row>
    <row r="436" spans="1:21" x14ac:dyDescent="0.2">
      <c r="A436" t="s">
        <v>16096</v>
      </c>
      <c r="B436" t="s">
        <v>8566</v>
      </c>
      <c r="C436">
        <v>3524002</v>
      </c>
      <c r="D436" t="s">
        <v>6794</v>
      </c>
      <c r="E436" t="s">
        <v>8572</v>
      </c>
      <c r="F436" t="s">
        <v>6402</v>
      </c>
      <c r="G436">
        <v>3195</v>
      </c>
      <c r="H436">
        <v>8034</v>
      </c>
      <c r="I436">
        <v>0</v>
      </c>
      <c r="J436">
        <v>1</v>
      </c>
      <c r="K436">
        <v>0</v>
      </c>
      <c r="L436" t="s">
        <v>6409</v>
      </c>
      <c r="M436">
        <v>2018</v>
      </c>
      <c r="N436" t="s">
        <v>16091</v>
      </c>
      <c r="O436">
        <v>2</v>
      </c>
      <c r="P436">
        <v>1</v>
      </c>
      <c r="Q436" t="s">
        <v>15830</v>
      </c>
      <c r="R436" t="s">
        <v>7734</v>
      </c>
      <c r="S436" t="s">
        <v>7734</v>
      </c>
      <c r="T436" t="s">
        <v>2059</v>
      </c>
      <c r="U436">
        <f t="shared" si="6"/>
        <v>50733</v>
      </c>
    </row>
    <row r="437" spans="1:21" x14ac:dyDescent="0.2">
      <c r="A437" t="s">
        <v>16096</v>
      </c>
      <c r="B437" t="s">
        <v>8566</v>
      </c>
      <c r="C437">
        <v>3524002</v>
      </c>
      <c r="D437" t="s">
        <v>6622</v>
      </c>
      <c r="E437" t="s">
        <v>7062</v>
      </c>
      <c r="F437" t="s">
        <v>6402</v>
      </c>
      <c r="G437">
        <v>781</v>
      </c>
      <c r="H437">
        <v>8034</v>
      </c>
      <c r="I437">
        <v>0</v>
      </c>
      <c r="J437">
        <v>0</v>
      </c>
      <c r="K437">
        <v>0</v>
      </c>
      <c r="L437" t="s">
        <v>6403</v>
      </c>
      <c r="M437">
        <v>2018</v>
      </c>
      <c r="N437" t="s">
        <v>16091</v>
      </c>
      <c r="O437">
        <v>2</v>
      </c>
      <c r="P437">
        <v>1</v>
      </c>
      <c r="Q437" t="s">
        <v>15830</v>
      </c>
      <c r="R437" t="s">
        <v>7734</v>
      </c>
      <c r="S437" t="s">
        <v>7734</v>
      </c>
      <c r="T437" t="s">
        <v>4922</v>
      </c>
      <c r="U437">
        <f t="shared" si="6"/>
        <v>50733</v>
      </c>
    </row>
    <row r="438" spans="1:21" x14ac:dyDescent="0.2">
      <c r="A438" t="s">
        <v>16096</v>
      </c>
      <c r="B438" t="s">
        <v>8566</v>
      </c>
      <c r="C438">
        <v>3524002</v>
      </c>
      <c r="D438" t="s">
        <v>7624</v>
      </c>
      <c r="E438" t="s">
        <v>16098</v>
      </c>
      <c r="F438" t="s">
        <v>6402</v>
      </c>
      <c r="G438">
        <v>73</v>
      </c>
      <c r="H438">
        <v>8034</v>
      </c>
      <c r="I438">
        <v>0</v>
      </c>
      <c r="J438">
        <v>0</v>
      </c>
      <c r="K438">
        <v>0</v>
      </c>
      <c r="L438" t="s">
        <v>6403</v>
      </c>
      <c r="M438">
        <v>2018</v>
      </c>
      <c r="N438" t="s">
        <v>16091</v>
      </c>
      <c r="O438">
        <v>2</v>
      </c>
      <c r="P438">
        <v>1</v>
      </c>
      <c r="Q438" t="s">
        <v>15830</v>
      </c>
      <c r="R438" t="s">
        <v>7734</v>
      </c>
      <c r="S438" t="s">
        <v>7734</v>
      </c>
      <c r="T438" t="s">
        <v>20909</v>
      </c>
      <c r="U438">
        <f t="shared" si="6"/>
        <v>50733</v>
      </c>
    </row>
    <row r="439" spans="1:21" x14ac:dyDescent="0.2">
      <c r="A439" t="s">
        <v>16096</v>
      </c>
      <c r="B439" t="s">
        <v>8566</v>
      </c>
      <c r="C439">
        <v>3524002</v>
      </c>
      <c r="D439" t="s">
        <v>6561</v>
      </c>
      <c r="E439" t="s">
        <v>7678</v>
      </c>
      <c r="F439" t="s">
        <v>6402</v>
      </c>
      <c r="G439">
        <v>2058</v>
      </c>
      <c r="H439">
        <v>8034</v>
      </c>
      <c r="I439">
        <v>0</v>
      </c>
      <c r="J439">
        <v>0</v>
      </c>
      <c r="K439">
        <v>0</v>
      </c>
      <c r="L439" t="s">
        <v>6403</v>
      </c>
      <c r="M439">
        <v>2018</v>
      </c>
      <c r="N439" t="s">
        <v>16091</v>
      </c>
      <c r="O439">
        <v>2</v>
      </c>
      <c r="P439">
        <v>1</v>
      </c>
      <c r="Q439" t="s">
        <v>15830</v>
      </c>
      <c r="R439" t="s">
        <v>7734</v>
      </c>
      <c r="S439" t="s">
        <v>7734</v>
      </c>
      <c r="T439" t="s">
        <v>20910</v>
      </c>
      <c r="U439">
        <f t="shared" si="6"/>
        <v>50733</v>
      </c>
    </row>
    <row r="440" spans="1:21" x14ac:dyDescent="0.2">
      <c r="A440" t="s">
        <v>16096</v>
      </c>
      <c r="B440" t="s">
        <v>8566</v>
      </c>
      <c r="C440">
        <v>3524002</v>
      </c>
      <c r="D440" t="s">
        <v>7493</v>
      </c>
      <c r="E440" t="s">
        <v>6484</v>
      </c>
      <c r="F440" t="s">
        <v>6402</v>
      </c>
      <c r="G440">
        <v>216</v>
      </c>
      <c r="H440">
        <v>8034</v>
      </c>
      <c r="I440">
        <v>0</v>
      </c>
      <c r="J440">
        <v>0</v>
      </c>
      <c r="K440">
        <v>0</v>
      </c>
      <c r="L440" t="s">
        <v>6403</v>
      </c>
      <c r="M440">
        <v>2018</v>
      </c>
      <c r="N440" t="s">
        <v>16091</v>
      </c>
      <c r="O440">
        <v>2</v>
      </c>
      <c r="P440">
        <v>1</v>
      </c>
      <c r="Q440" t="s">
        <v>15830</v>
      </c>
      <c r="R440" t="s">
        <v>7734</v>
      </c>
      <c r="S440" t="s">
        <v>7734</v>
      </c>
      <c r="T440" t="s">
        <v>20911</v>
      </c>
      <c r="U440">
        <f t="shared" si="6"/>
        <v>50733</v>
      </c>
    </row>
    <row r="441" spans="1:21" x14ac:dyDescent="0.2">
      <c r="A441" t="s">
        <v>16099</v>
      </c>
      <c r="B441" t="s">
        <v>8566</v>
      </c>
      <c r="C441">
        <v>3524002</v>
      </c>
      <c r="D441" t="s">
        <v>6794</v>
      </c>
      <c r="E441" t="s">
        <v>6744</v>
      </c>
      <c r="F441" t="s">
        <v>6402</v>
      </c>
      <c r="G441">
        <v>764</v>
      </c>
      <c r="H441">
        <v>6415</v>
      </c>
      <c r="I441">
        <v>0</v>
      </c>
      <c r="J441">
        <v>0</v>
      </c>
      <c r="K441">
        <v>0</v>
      </c>
      <c r="L441" t="s">
        <v>6409</v>
      </c>
      <c r="M441">
        <v>2018</v>
      </c>
      <c r="N441" t="s">
        <v>16091</v>
      </c>
      <c r="O441">
        <v>3</v>
      </c>
      <c r="P441">
        <v>1</v>
      </c>
      <c r="Q441" t="s">
        <v>15830</v>
      </c>
      <c r="R441" t="s">
        <v>7734</v>
      </c>
      <c r="S441" t="s">
        <v>7734</v>
      </c>
      <c r="T441" t="s">
        <v>20912</v>
      </c>
      <c r="U441">
        <f t="shared" si="6"/>
        <v>50733</v>
      </c>
    </row>
    <row r="442" spans="1:21" x14ac:dyDescent="0.2">
      <c r="A442" t="s">
        <v>16099</v>
      </c>
      <c r="B442" t="s">
        <v>8566</v>
      </c>
      <c r="C442">
        <v>3524002</v>
      </c>
      <c r="D442" t="s">
        <v>6519</v>
      </c>
      <c r="E442" t="s">
        <v>16100</v>
      </c>
      <c r="F442" t="s">
        <v>6402</v>
      </c>
      <c r="G442">
        <v>542</v>
      </c>
      <c r="H442">
        <v>6415</v>
      </c>
      <c r="I442">
        <v>0</v>
      </c>
      <c r="J442">
        <v>0</v>
      </c>
      <c r="K442">
        <v>0</v>
      </c>
      <c r="L442" t="s">
        <v>6403</v>
      </c>
      <c r="M442">
        <v>2018</v>
      </c>
      <c r="N442" t="s">
        <v>16091</v>
      </c>
      <c r="O442">
        <v>3</v>
      </c>
      <c r="P442">
        <v>1</v>
      </c>
      <c r="Q442" t="s">
        <v>15830</v>
      </c>
      <c r="R442" t="s">
        <v>7734</v>
      </c>
      <c r="S442" t="s">
        <v>7734</v>
      </c>
      <c r="T442" t="s">
        <v>20913</v>
      </c>
      <c r="U442">
        <f t="shared" si="6"/>
        <v>50733</v>
      </c>
    </row>
    <row r="443" spans="1:21" x14ac:dyDescent="0.2">
      <c r="A443" t="s">
        <v>16099</v>
      </c>
      <c r="B443" t="s">
        <v>8566</v>
      </c>
      <c r="C443">
        <v>3524002</v>
      </c>
      <c r="D443" t="s">
        <v>8575</v>
      </c>
      <c r="E443" t="s">
        <v>8576</v>
      </c>
      <c r="F443" t="s">
        <v>6402</v>
      </c>
      <c r="G443">
        <v>3467</v>
      </c>
      <c r="H443">
        <v>6415</v>
      </c>
      <c r="I443">
        <v>0</v>
      </c>
      <c r="J443">
        <v>1</v>
      </c>
      <c r="K443">
        <v>0</v>
      </c>
      <c r="L443" t="s">
        <v>6403</v>
      </c>
      <c r="M443">
        <v>2018</v>
      </c>
      <c r="N443" t="s">
        <v>16091</v>
      </c>
      <c r="O443">
        <v>3</v>
      </c>
      <c r="P443">
        <v>1</v>
      </c>
      <c r="Q443" t="s">
        <v>15830</v>
      </c>
      <c r="R443" t="s">
        <v>7734</v>
      </c>
      <c r="S443" t="s">
        <v>7734</v>
      </c>
      <c r="T443" t="s">
        <v>2057</v>
      </c>
      <c r="U443">
        <f t="shared" si="6"/>
        <v>50733</v>
      </c>
    </row>
    <row r="444" spans="1:21" x14ac:dyDescent="0.2">
      <c r="A444" t="s">
        <v>16099</v>
      </c>
      <c r="B444" t="s">
        <v>8566</v>
      </c>
      <c r="C444">
        <v>3524002</v>
      </c>
      <c r="D444" t="s">
        <v>6738</v>
      </c>
      <c r="E444" t="s">
        <v>16101</v>
      </c>
      <c r="F444" t="s">
        <v>6402</v>
      </c>
      <c r="G444">
        <v>191</v>
      </c>
      <c r="H444">
        <v>6415</v>
      </c>
      <c r="I444">
        <v>0</v>
      </c>
      <c r="J444">
        <v>0</v>
      </c>
      <c r="K444">
        <v>0</v>
      </c>
      <c r="L444" t="s">
        <v>6403</v>
      </c>
      <c r="M444">
        <v>2018</v>
      </c>
      <c r="N444" t="s">
        <v>16091</v>
      </c>
      <c r="O444">
        <v>3</v>
      </c>
      <c r="P444">
        <v>1</v>
      </c>
      <c r="Q444" t="s">
        <v>15830</v>
      </c>
      <c r="R444" t="s">
        <v>7734</v>
      </c>
      <c r="S444" t="s">
        <v>7734</v>
      </c>
      <c r="T444" t="s">
        <v>20914</v>
      </c>
      <c r="U444">
        <f t="shared" si="6"/>
        <v>50733</v>
      </c>
    </row>
    <row r="445" spans="1:21" x14ac:dyDescent="0.2">
      <c r="A445" t="s">
        <v>16099</v>
      </c>
      <c r="B445" t="s">
        <v>8566</v>
      </c>
      <c r="C445">
        <v>3524002</v>
      </c>
      <c r="D445" t="s">
        <v>15331</v>
      </c>
      <c r="E445" t="s">
        <v>6777</v>
      </c>
      <c r="F445" t="s">
        <v>6402</v>
      </c>
      <c r="G445">
        <v>1451</v>
      </c>
      <c r="H445">
        <v>6415</v>
      </c>
      <c r="I445">
        <v>0</v>
      </c>
      <c r="J445">
        <v>0</v>
      </c>
      <c r="K445">
        <v>0</v>
      </c>
      <c r="L445" t="s">
        <v>6403</v>
      </c>
      <c r="M445">
        <v>2018</v>
      </c>
      <c r="N445" t="s">
        <v>16091</v>
      </c>
      <c r="O445">
        <v>3</v>
      </c>
      <c r="P445">
        <v>1</v>
      </c>
      <c r="Q445" t="s">
        <v>15830</v>
      </c>
      <c r="R445" t="s">
        <v>7734</v>
      </c>
      <c r="S445" t="s">
        <v>7734</v>
      </c>
      <c r="T445" t="s">
        <v>20915</v>
      </c>
      <c r="U445">
        <f t="shared" si="6"/>
        <v>50733</v>
      </c>
    </row>
    <row r="446" spans="1:21" x14ac:dyDescent="0.2">
      <c r="A446" t="s">
        <v>16102</v>
      </c>
      <c r="B446" t="s">
        <v>8566</v>
      </c>
      <c r="C446">
        <v>3524002</v>
      </c>
      <c r="D446" t="s">
        <v>6672</v>
      </c>
      <c r="E446" t="s">
        <v>8592</v>
      </c>
      <c r="F446" t="s">
        <v>6402</v>
      </c>
      <c r="G446">
        <v>5828</v>
      </c>
      <c r="H446">
        <v>10452</v>
      </c>
      <c r="I446">
        <v>0</v>
      </c>
      <c r="J446">
        <v>1</v>
      </c>
      <c r="K446">
        <v>0</v>
      </c>
      <c r="L446" t="s">
        <v>6409</v>
      </c>
      <c r="M446">
        <v>2018</v>
      </c>
      <c r="N446" t="s">
        <v>16091</v>
      </c>
      <c r="O446">
        <v>4</v>
      </c>
      <c r="P446">
        <v>1</v>
      </c>
      <c r="Q446" t="s">
        <v>15830</v>
      </c>
      <c r="R446" t="s">
        <v>7734</v>
      </c>
      <c r="S446" t="s">
        <v>7734</v>
      </c>
      <c r="T446" t="s">
        <v>2051</v>
      </c>
      <c r="U446">
        <f t="shared" si="6"/>
        <v>50733</v>
      </c>
    </row>
    <row r="447" spans="1:21" x14ac:dyDescent="0.2">
      <c r="A447" t="s">
        <v>16102</v>
      </c>
      <c r="B447" t="s">
        <v>8566</v>
      </c>
      <c r="C447">
        <v>3524002</v>
      </c>
      <c r="D447" t="s">
        <v>7064</v>
      </c>
      <c r="E447" t="s">
        <v>14693</v>
      </c>
      <c r="F447" t="s">
        <v>6402</v>
      </c>
      <c r="G447">
        <v>4624</v>
      </c>
      <c r="H447">
        <v>10452</v>
      </c>
      <c r="I447">
        <v>1</v>
      </c>
      <c r="J447">
        <v>0</v>
      </c>
      <c r="K447">
        <v>0</v>
      </c>
      <c r="L447" t="s">
        <v>6403</v>
      </c>
      <c r="M447">
        <v>2018</v>
      </c>
      <c r="N447" t="s">
        <v>16091</v>
      </c>
      <c r="O447">
        <v>4</v>
      </c>
      <c r="P447">
        <v>1</v>
      </c>
      <c r="Q447" t="s">
        <v>15830</v>
      </c>
      <c r="R447" t="s">
        <v>7734</v>
      </c>
      <c r="S447" t="s">
        <v>7734</v>
      </c>
      <c r="T447" t="s">
        <v>20916</v>
      </c>
      <c r="U447">
        <f t="shared" si="6"/>
        <v>50733</v>
      </c>
    </row>
    <row r="448" spans="1:21" x14ac:dyDescent="0.2">
      <c r="A448" t="s">
        <v>16103</v>
      </c>
      <c r="B448" t="s">
        <v>8566</v>
      </c>
      <c r="C448">
        <v>3524002</v>
      </c>
      <c r="D448" t="s">
        <v>6488</v>
      </c>
      <c r="E448" t="s">
        <v>16104</v>
      </c>
      <c r="F448" t="s">
        <v>6402</v>
      </c>
      <c r="G448">
        <v>2336</v>
      </c>
      <c r="H448">
        <v>8355</v>
      </c>
      <c r="I448">
        <v>0</v>
      </c>
      <c r="J448">
        <v>0</v>
      </c>
      <c r="K448">
        <v>0</v>
      </c>
      <c r="L448" t="s">
        <v>6409</v>
      </c>
      <c r="M448">
        <v>2018</v>
      </c>
      <c r="N448" t="s">
        <v>16091</v>
      </c>
      <c r="O448">
        <v>5</v>
      </c>
      <c r="P448">
        <v>1</v>
      </c>
      <c r="Q448" t="s">
        <v>15830</v>
      </c>
      <c r="R448" t="s">
        <v>7734</v>
      </c>
      <c r="S448" t="s">
        <v>7734</v>
      </c>
      <c r="T448" t="s">
        <v>20917</v>
      </c>
      <c r="U448">
        <f t="shared" si="6"/>
        <v>50733</v>
      </c>
    </row>
    <row r="449" spans="1:21" x14ac:dyDescent="0.2">
      <c r="A449" t="s">
        <v>16103</v>
      </c>
      <c r="B449" t="s">
        <v>8566</v>
      </c>
      <c r="C449">
        <v>3524002</v>
      </c>
      <c r="D449" t="s">
        <v>16105</v>
      </c>
      <c r="E449" t="s">
        <v>15124</v>
      </c>
      <c r="F449" t="s">
        <v>6402</v>
      </c>
      <c r="G449">
        <v>1471</v>
      </c>
      <c r="H449">
        <v>8355</v>
      </c>
      <c r="I449">
        <v>0</v>
      </c>
      <c r="J449">
        <v>0</v>
      </c>
      <c r="K449">
        <v>0</v>
      </c>
      <c r="L449" t="s">
        <v>6409</v>
      </c>
      <c r="M449">
        <v>2018</v>
      </c>
      <c r="N449" t="s">
        <v>16091</v>
      </c>
      <c r="O449">
        <v>5</v>
      </c>
      <c r="P449">
        <v>1</v>
      </c>
      <c r="Q449" t="s">
        <v>15830</v>
      </c>
      <c r="R449" t="s">
        <v>7734</v>
      </c>
      <c r="S449" t="s">
        <v>7734</v>
      </c>
      <c r="T449" t="s">
        <v>20918</v>
      </c>
      <c r="U449">
        <f t="shared" si="6"/>
        <v>50733</v>
      </c>
    </row>
    <row r="450" spans="1:21" x14ac:dyDescent="0.2">
      <c r="A450" t="s">
        <v>16103</v>
      </c>
      <c r="B450" t="s">
        <v>8566</v>
      </c>
      <c r="C450">
        <v>3524002</v>
      </c>
      <c r="D450" t="s">
        <v>6467</v>
      </c>
      <c r="E450" t="s">
        <v>16106</v>
      </c>
      <c r="F450" t="s">
        <v>6402</v>
      </c>
      <c r="G450">
        <v>1319</v>
      </c>
      <c r="H450">
        <v>8355</v>
      </c>
      <c r="I450">
        <v>0</v>
      </c>
      <c r="J450">
        <v>0</v>
      </c>
      <c r="K450">
        <v>0</v>
      </c>
      <c r="L450" t="s">
        <v>6403</v>
      </c>
      <c r="M450">
        <v>2018</v>
      </c>
      <c r="N450" t="s">
        <v>16091</v>
      </c>
      <c r="O450">
        <v>5</v>
      </c>
      <c r="P450">
        <v>1</v>
      </c>
      <c r="Q450" t="s">
        <v>15830</v>
      </c>
      <c r="R450" t="s">
        <v>7734</v>
      </c>
      <c r="S450" t="s">
        <v>7734</v>
      </c>
      <c r="T450" t="s">
        <v>20919</v>
      </c>
      <c r="U450">
        <f t="shared" ref="U450:U513" si="7">_xlfn.MAXIFS($H$2:$H$6695, $C$2:$C$6695,C450)</f>
        <v>50733</v>
      </c>
    </row>
    <row r="451" spans="1:21" x14ac:dyDescent="0.2">
      <c r="A451" t="s">
        <v>16103</v>
      </c>
      <c r="B451" t="s">
        <v>8566</v>
      </c>
      <c r="C451">
        <v>3524002</v>
      </c>
      <c r="D451" t="s">
        <v>6440</v>
      </c>
      <c r="E451" t="s">
        <v>8580</v>
      </c>
      <c r="F451" t="s">
        <v>6402</v>
      </c>
      <c r="G451">
        <v>2840</v>
      </c>
      <c r="H451">
        <v>8355</v>
      </c>
      <c r="I451">
        <v>1</v>
      </c>
      <c r="J451">
        <v>1</v>
      </c>
      <c r="K451">
        <v>0</v>
      </c>
      <c r="L451" t="s">
        <v>6403</v>
      </c>
      <c r="M451">
        <v>2018</v>
      </c>
      <c r="N451" t="s">
        <v>16091</v>
      </c>
      <c r="O451">
        <v>5</v>
      </c>
      <c r="P451">
        <v>1</v>
      </c>
      <c r="Q451" t="s">
        <v>15830</v>
      </c>
      <c r="R451" t="s">
        <v>7734</v>
      </c>
      <c r="S451" t="s">
        <v>7734</v>
      </c>
      <c r="T451" t="s">
        <v>2055</v>
      </c>
      <c r="U451">
        <f t="shared" si="7"/>
        <v>50733</v>
      </c>
    </row>
    <row r="452" spans="1:21" x14ac:dyDescent="0.2">
      <c r="A452" t="s">
        <v>16103</v>
      </c>
      <c r="B452" t="s">
        <v>8566</v>
      </c>
      <c r="C452">
        <v>3524002</v>
      </c>
      <c r="D452" t="s">
        <v>16107</v>
      </c>
      <c r="E452" t="s">
        <v>7225</v>
      </c>
      <c r="F452" t="s">
        <v>6402</v>
      </c>
      <c r="G452">
        <v>389</v>
      </c>
      <c r="H452">
        <v>8355</v>
      </c>
      <c r="I452">
        <v>0</v>
      </c>
      <c r="J452">
        <v>0</v>
      </c>
      <c r="K452">
        <v>0</v>
      </c>
      <c r="L452" t="s">
        <v>6403</v>
      </c>
      <c r="M452">
        <v>2018</v>
      </c>
      <c r="N452" t="s">
        <v>16091</v>
      </c>
      <c r="O452">
        <v>5</v>
      </c>
      <c r="P452">
        <v>1</v>
      </c>
      <c r="Q452" t="s">
        <v>15830</v>
      </c>
      <c r="R452" t="s">
        <v>7734</v>
      </c>
      <c r="S452" t="s">
        <v>7734</v>
      </c>
      <c r="T452" t="s">
        <v>20920</v>
      </c>
      <c r="U452">
        <f t="shared" si="7"/>
        <v>50733</v>
      </c>
    </row>
    <row r="453" spans="1:21" x14ac:dyDescent="0.2">
      <c r="A453" t="s">
        <v>16108</v>
      </c>
      <c r="B453" t="s">
        <v>8566</v>
      </c>
      <c r="C453">
        <v>3524002</v>
      </c>
      <c r="D453" t="s">
        <v>6877</v>
      </c>
      <c r="E453" t="s">
        <v>15233</v>
      </c>
      <c r="F453" t="s">
        <v>6402</v>
      </c>
      <c r="G453">
        <v>2708</v>
      </c>
      <c r="H453">
        <v>7688</v>
      </c>
      <c r="I453">
        <v>1</v>
      </c>
      <c r="J453">
        <v>0</v>
      </c>
      <c r="K453">
        <v>0</v>
      </c>
      <c r="L453" t="s">
        <v>6409</v>
      </c>
      <c r="M453">
        <v>2018</v>
      </c>
      <c r="N453" t="s">
        <v>16091</v>
      </c>
      <c r="O453">
        <v>6</v>
      </c>
      <c r="P453">
        <v>1</v>
      </c>
      <c r="Q453" t="s">
        <v>15830</v>
      </c>
      <c r="R453" t="s">
        <v>7734</v>
      </c>
      <c r="S453" t="s">
        <v>7734</v>
      </c>
      <c r="T453" t="s">
        <v>20921</v>
      </c>
      <c r="U453">
        <f t="shared" si="7"/>
        <v>50733</v>
      </c>
    </row>
    <row r="454" spans="1:21" x14ac:dyDescent="0.2">
      <c r="A454" t="s">
        <v>16108</v>
      </c>
      <c r="B454" t="s">
        <v>8566</v>
      </c>
      <c r="C454">
        <v>3524002</v>
      </c>
      <c r="D454" t="s">
        <v>8427</v>
      </c>
      <c r="E454" t="s">
        <v>8582</v>
      </c>
      <c r="F454" t="s">
        <v>6402</v>
      </c>
      <c r="G454">
        <v>2747</v>
      </c>
      <c r="H454">
        <v>7688</v>
      </c>
      <c r="I454">
        <v>0</v>
      </c>
      <c r="J454">
        <v>1</v>
      </c>
      <c r="K454">
        <v>0</v>
      </c>
      <c r="L454" t="s">
        <v>6403</v>
      </c>
      <c r="M454">
        <v>2018</v>
      </c>
      <c r="N454" t="s">
        <v>16091</v>
      </c>
      <c r="O454">
        <v>6</v>
      </c>
      <c r="P454">
        <v>1</v>
      </c>
      <c r="Q454" t="s">
        <v>15830</v>
      </c>
      <c r="R454" t="s">
        <v>7734</v>
      </c>
      <c r="S454" t="s">
        <v>7734</v>
      </c>
      <c r="T454" t="s">
        <v>2053</v>
      </c>
      <c r="U454">
        <f t="shared" si="7"/>
        <v>50733</v>
      </c>
    </row>
    <row r="455" spans="1:21" x14ac:dyDescent="0.2">
      <c r="A455" t="s">
        <v>16108</v>
      </c>
      <c r="B455" t="s">
        <v>8566</v>
      </c>
      <c r="C455">
        <v>3524002</v>
      </c>
      <c r="D455" t="s">
        <v>16109</v>
      </c>
      <c r="E455" t="s">
        <v>16110</v>
      </c>
      <c r="F455" t="s">
        <v>6402</v>
      </c>
      <c r="G455">
        <v>954</v>
      </c>
      <c r="H455">
        <v>7688</v>
      </c>
      <c r="I455">
        <v>0</v>
      </c>
      <c r="J455">
        <v>0</v>
      </c>
      <c r="K455">
        <v>0</v>
      </c>
      <c r="L455" t="s">
        <v>6403</v>
      </c>
      <c r="M455">
        <v>2018</v>
      </c>
      <c r="N455" t="s">
        <v>16091</v>
      </c>
      <c r="O455">
        <v>6</v>
      </c>
      <c r="P455">
        <v>1</v>
      </c>
      <c r="Q455" t="s">
        <v>15830</v>
      </c>
      <c r="R455" t="s">
        <v>7734</v>
      </c>
      <c r="S455" t="s">
        <v>7734</v>
      </c>
      <c r="T455" t="s">
        <v>20922</v>
      </c>
      <c r="U455">
        <f t="shared" si="7"/>
        <v>50733</v>
      </c>
    </row>
    <row r="456" spans="1:21" x14ac:dyDescent="0.2">
      <c r="A456" t="s">
        <v>16108</v>
      </c>
      <c r="B456" t="s">
        <v>8566</v>
      </c>
      <c r="C456">
        <v>3524002</v>
      </c>
      <c r="D456" t="s">
        <v>6477</v>
      </c>
      <c r="E456" t="s">
        <v>6486</v>
      </c>
      <c r="F456" t="s">
        <v>6402</v>
      </c>
      <c r="G456">
        <v>1279</v>
      </c>
      <c r="H456">
        <v>7688</v>
      </c>
      <c r="I456">
        <v>0</v>
      </c>
      <c r="J456">
        <v>0</v>
      </c>
      <c r="K456">
        <v>0</v>
      </c>
      <c r="L456" t="s">
        <v>6403</v>
      </c>
      <c r="M456">
        <v>2018</v>
      </c>
      <c r="N456" t="s">
        <v>16091</v>
      </c>
      <c r="O456">
        <v>6</v>
      </c>
      <c r="P456">
        <v>1</v>
      </c>
      <c r="Q456" t="s">
        <v>15830</v>
      </c>
      <c r="R456" t="s">
        <v>7734</v>
      </c>
      <c r="S456" t="s">
        <v>7734</v>
      </c>
      <c r="T456" t="s">
        <v>20923</v>
      </c>
      <c r="U456">
        <f t="shared" si="7"/>
        <v>50733</v>
      </c>
    </row>
    <row r="457" spans="1:21" x14ac:dyDescent="0.2">
      <c r="A457" t="s">
        <v>16111</v>
      </c>
      <c r="B457" t="s">
        <v>8566</v>
      </c>
      <c r="C457">
        <v>3524002</v>
      </c>
      <c r="D457" t="s">
        <v>7412</v>
      </c>
      <c r="E457" t="s">
        <v>16112</v>
      </c>
      <c r="F457" t="s">
        <v>6402</v>
      </c>
      <c r="G457">
        <v>23360</v>
      </c>
      <c r="H457">
        <v>50733</v>
      </c>
      <c r="I457">
        <v>0</v>
      </c>
      <c r="J457">
        <v>1</v>
      </c>
      <c r="K457">
        <v>0</v>
      </c>
      <c r="L457" t="s">
        <v>6409</v>
      </c>
      <c r="M457">
        <v>2018</v>
      </c>
      <c r="N457" t="s">
        <v>6404</v>
      </c>
      <c r="O457">
        <v>99</v>
      </c>
      <c r="P457">
        <v>1</v>
      </c>
      <c r="Q457" t="s">
        <v>15830</v>
      </c>
      <c r="R457" t="s">
        <v>7734</v>
      </c>
      <c r="S457" t="s">
        <v>7734</v>
      </c>
      <c r="T457" t="s">
        <v>578</v>
      </c>
      <c r="U457">
        <f t="shared" si="7"/>
        <v>50733</v>
      </c>
    </row>
    <row r="458" spans="1:21" x14ac:dyDescent="0.2">
      <c r="A458" t="s">
        <v>16111</v>
      </c>
      <c r="B458" t="s">
        <v>8566</v>
      </c>
      <c r="C458">
        <v>3524002</v>
      </c>
      <c r="D458" t="s">
        <v>7055</v>
      </c>
      <c r="E458" t="s">
        <v>16113</v>
      </c>
      <c r="F458" t="s">
        <v>6402</v>
      </c>
      <c r="G458">
        <v>16781</v>
      </c>
      <c r="H458">
        <v>50733</v>
      </c>
      <c r="I458">
        <v>1</v>
      </c>
      <c r="J458">
        <v>0</v>
      </c>
      <c r="K458">
        <v>0</v>
      </c>
      <c r="L458" t="s">
        <v>6403</v>
      </c>
      <c r="M458">
        <v>2018</v>
      </c>
      <c r="N458" t="s">
        <v>6404</v>
      </c>
      <c r="O458">
        <v>99</v>
      </c>
      <c r="P458">
        <v>1</v>
      </c>
      <c r="Q458" t="s">
        <v>15830</v>
      </c>
      <c r="R458" t="s">
        <v>7734</v>
      </c>
      <c r="S458" t="s">
        <v>7734</v>
      </c>
      <c r="T458" t="s">
        <v>20924</v>
      </c>
      <c r="U458">
        <f t="shared" si="7"/>
        <v>50733</v>
      </c>
    </row>
    <row r="459" spans="1:21" x14ac:dyDescent="0.2">
      <c r="A459" t="s">
        <v>16111</v>
      </c>
      <c r="B459" t="s">
        <v>8566</v>
      </c>
      <c r="C459">
        <v>3524002</v>
      </c>
      <c r="D459" t="s">
        <v>6459</v>
      </c>
      <c r="E459" t="s">
        <v>6898</v>
      </c>
      <c r="F459" t="s">
        <v>6402</v>
      </c>
      <c r="G459">
        <v>9609</v>
      </c>
      <c r="H459">
        <v>50733</v>
      </c>
      <c r="I459">
        <v>0</v>
      </c>
      <c r="J459">
        <v>0</v>
      </c>
      <c r="K459">
        <v>0</v>
      </c>
      <c r="L459" t="s">
        <v>6403</v>
      </c>
      <c r="M459">
        <v>2018</v>
      </c>
      <c r="N459" t="s">
        <v>6404</v>
      </c>
      <c r="O459">
        <v>99</v>
      </c>
      <c r="P459">
        <v>1</v>
      </c>
      <c r="Q459" t="s">
        <v>15830</v>
      </c>
      <c r="R459" t="s">
        <v>7734</v>
      </c>
      <c r="S459" t="s">
        <v>7734</v>
      </c>
      <c r="T459" t="s">
        <v>20925</v>
      </c>
      <c r="U459">
        <f t="shared" si="7"/>
        <v>50733</v>
      </c>
    </row>
    <row r="460" spans="1:21" x14ac:dyDescent="0.2">
      <c r="A460" t="s">
        <v>16111</v>
      </c>
      <c r="B460" t="s">
        <v>8566</v>
      </c>
      <c r="C460">
        <v>3524002</v>
      </c>
      <c r="D460" t="s">
        <v>6637</v>
      </c>
      <c r="E460" t="s">
        <v>12095</v>
      </c>
      <c r="F460" t="s">
        <v>6402</v>
      </c>
      <c r="G460">
        <v>983</v>
      </c>
      <c r="H460">
        <v>50733</v>
      </c>
      <c r="I460">
        <v>0</v>
      </c>
      <c r="J460">
        <v>0</v>
      </c>
      <c r="K460">
        <v>0</v>
      </c>
      <c r="L460" t="s">
        <v>6403</v>
      </c>
      <c r="M460">
        <v>2018</v>
      </c>
      <c r="N460" t="s">
        <v>6404</v>
      </c>
      <c r="O460">
        <v>99</v>
      </c>
      <c r="P460">
        <v>1</v>
      </c>
      <c r="Q460" t="s">
        <v>15830</v>
      </c>
      <c r="R460" t="s">
        <v>7734</v>
      </c>
      <c r="S460" t="s">
        <v>7734</v>
      </c>
      <c r="T460" t="s">
        <v>20926</v>
      </c>
      <c r="U460">
        <f t="shared" si="7"/>
        <v>50733</v>
      </c>
    </row>
    <row r="461" spans="1:21" x14ac:dyDescent="0.2">
      <c r="A461" t="s">
        <v>16114</v>
      </c>
      <c r="B461" t="s">
        <v>8600</v>
      </c>
      <c r="C461">
        <v>3521024</v>
      </c>
      <c r="D461" t="s">
        <v>7308</v>
      </c>
      <c r="E461" t="s">
        <v>8614</v>
      </c>
      <c r="F461" t="s">
        <v>6402</v>
      </c>
      <c r="G461">
        <v>945</v>
      </c>
      <c r="H461">
        <v>2772</v>
      </c>
      <c r="I461">
        <v>0</v>
      </c>
      <c r="J461">
        <v>1</v>
      </c>
      <c r="K461">
        <v>0</v>
      </c>
      <c r="L461" t="s">
        <v>6409</v>
      </c>
      <c r="M461">
        <v>2018</v>
      </c>
      <c r="N461" t="s">
        <v>1463</v>
      </c>
      <c r="O461">
        <v>1</v>
      </c>
      <c r="P461">
        <v>1</v>
      </c>
      <c r="Q461" t="s">
        <v>15830</v>
      </c>
      <c r="R461" t="s">
        <v>7734</v>
      </c>
      <c r="S461" t="s">
        <v>7734</v>
      </c>
      <c r="T461" t="s">
        <v>2091</v>
      </c>
      <c r="U461">
        <f t="shared" si="7"/>
        <v>15293</v>
      </c>
    </row>
    <row r="462" spans="1:21" x14ac:dyDescent="0.2">
      <c r="A462" t="s">
        <v>16114</v>
      </c>
      <c r="B462" t="s">
        <v>8600</v>
      </c>
      <c r="C462">
        <v>3521024</v>
      </c>
      <c r="D462" t="s">
        <v>10422</v>
      </c>
      <c r="E462" t="s">
        <v>6772</v>
      </c>
      <c r="F462" t="s">
        <v>6402</v>
      </c>
      <c r="G462">
        <v>915</v>
      </c>
      <c r="H462">
        <v>2772</v>
      </c>
      <c r="I462">
        <v>0</v>
      </c>
      <c r="J462">
        <v>0</v>
      </c>
      <c r="K462">
        <v>0</v>
      </c>
      <c r="L462" t="s">
        <v>6403</v>
      </c>
      <c r="M462">
        <v>2018</v>
      </c>
      <c r="N462" t="s">
        <v>1463</v>
      </c>
      <c r="O462">
        <v>1</v>
      </c>
      <c r="P462">
        <v>1</v>
      </c>
      <c r="Q462" t="s">
        <v>15830</v>
      </c>
      <c r="R462" t="s">
        <v>7734</v>
      </c>
      <c r="S462" t="s">
        <v>7734</v>
      </c>
      <c r="T462" t="s">
        <v>20927</v>
      </c>
      <c r="U462">
        <f t="shared" si="7"/>
        <v>15293</v>
      </c>
    </row>
    <row r="463" spans="1:21" x14ac:dyDescent="0.2">
      <c r="A463" t="s">
        <v>16114</v>
      </c>
      <c r="B463" t="s">
        <v>8600</v>
      </c>
      <c r="C463">
        <v>3521024</v>
      </c>
      <c r="D463" t="s">
        <v>6597</v>
      </c>
      <c r="E463" t="s">
        <v>15508</v>
      </c>
      <c r="F463" t="s">
        <v>6402</v>
      </c>
      <c r="G463">
        <v>335</v>
      </c>
      <c r="H463">
        <v>2772</v>
      </c>
      <c r="I463">
        <v>0</v>
      </c>
      <c r="J463">
        <v>0</v>
      </c>
      <c r="K463">
        <v>0</v>
      </c>
      <c r="L463" t="s">
        <v>6403</v>
      </c>
      <c r="M463">
        <v>2018</v>
      </c>
      <c r="N463" t="s">
        <v>1463</v>
      </c>
      <c r="O463">
        <v>1</v>
      </c>
      <c r="P463">
        <v>1</v>
      </c>
      <c r="Q463" t="s">
        <v>15830</v>
      </c>
      <c r="R463" t="s">
        <v>7734</v>
      </c>
      <c r="S463" t="s">
        <v>7734</v>
      </c>
      <c r="T463" t="s">
        <v>20928</v>
      </c>
      <c r="U463">
        <f t="shared" si="7"/>
        <v>15293</v>
      </c>
    </row>
    <row r="464" spans="1:21" x14ac:dyDescent="0.2">
      <c r="A464" t="s">
        <v>16114</v>
      </c>
      <c r="B464" t="s">
        <v>8600</v>
      </c>
      <c r="C464">
        <v>3521024</v>
      </c>
      <c r="D464" t="s">
        <v>7395</v>
      </c>
      <c r="E464" t="s">
        <v>16115</v>
      </c>
      <c r="F464" t="s">
        <v>6402</v>
      </c>
      <c r="G464">
        <v>577</v>
      </c>
      <c r="H464">
        <v>2772</v>
      </c>
      <c r="I464">
        <v>0</v>
      </c>
      <c r="J464">
        <v>0</v>
      </c>
      <c r="K464">
        <v>0</v>
      </c>
      <c r="L464" t="s">
        <v>6403</v>
      </c>
      <c r="M464">
        <v>2018</v>
      </c>
      <c r="N464" t="s">
        <v>1463</v>
      </c>
      <c r="O464">
        <v>1</v>
      </c>
      <c r="P464">
        <v>1</v>
      </c>
      <c r="Q464" t="s">
        <v>15830</v>
      </c>
      <c r="R464" t="s">
        <v>7734</v>
      </c>
      <c r="S464" t="s">
        <v>7734</v>
      </c>
      <c r="T464" t="s">
        <v>20929</v>
      </c>
      <c r="U464">
        <f t="shared" si="7"/>
        <v>15293</v>
      </c>
    </row>
    <row r="465" spans="1:21" x14ac:dyDescent="0.2">
      <c r="A465" t="s">
        <v>16116</v>
      </c>
      <c r="B465" t="s">
        <v>8600</v>
      </c>
      <c r="C465">
        <v>3521024</v>
      </c>
      <c r="D465" t="s">
        <v>7303</v>
      </c>
      <c r="E465" t="s">
        <v>8604</v>
      </c>
      <c r="F465" t="s">
        <v>6402</v>
      </c>
      <c r="G465">
        <v>1796</v>
      </c>
      <c r="H465">
        <v>4018</v>
      </c>
      <c r="I465">
        <v>0</v>
      </c>
      <c r="J465">
        <v>1</v>
      </c>
      <c r="K465">
        <v>0</v>
      </c>
      <c r="L465" t="s">
        <v>6409</v>
      </c>
      <c r="M465">
        <v>2018</v>
      </c>
      <c r="N465" t="s">
        <v>1463</v>
      </c>
      <c r="O465">
        <v>2</v>
      </c>
      <c r="P465">
        <v>1</v>
      </c>
      <c r="Q465" t="s">
        <v>15830</v>
      </c>
      <c r="R465" t="s">
        <v>7734</v>
      </c>
      <c r="S465" t="s">
        <v>7734</v>
      </c>
      <c r="T465" t="s">
        <v>2095</v>
      </c>
      <c r="U465">
        <f t="shared" si="7"/>
        <v>15293</v>
      </c>
    </row>
    <row r="466" spans="1:21" x14ac:dyDescent="0.2">
      <c r="A466" t="s">
        <v>16116</v>
      </c>
      <c r="B466" t="s">
        <v>8600</v>
      </c>
      <c r="C466">
        <v>3521024</v>
      </c>
      <c r="D466" t="s">
        <v>6609</v>
      </c>
      <c r="E466" t="s">
        <v>7565</v>
      </c>
      <c r="F466" t="s">
        <v>6402</v>
      </c>
      <c r="G466">
        <v>372</v>
      </c>
      <c r="H466">
        <v>4018</v>
      </c>
      <c r="I466">
        <v>0</v>
      </c>
      <c r="J466">
        <v>0</v>
      </c>
      <c r="K466">
        <v>0</v>
      </c>
      <c r="L466" t="s">
        <v>6403</v>
      </c>
      <c r="M466">
        <v>2018</v>
      </c>
      <c r="N466" t="s">
        <v>1463</v>
      </c>
      <c r="O466">
        <v>2</v>
      </c>
      <c r="P466">
        <v>1</v>
      </c>
      <c r="Q466" t="s">
        <v>15830</v>
      </c>
      <c r="R466" t="s">
        <v>7734</v>
      </c>
      <c r="S466" t="s">
        <v>7734</v>
      </c>
      <c r="T466" t="s">
        <v>20930</v>
      </c>
      <c r="U466">
        <f t="shared" si="7"/>
        <v>15293</v>
      </c>
    </row>
    <row r="467" spans="1:21" x14ac:dyDescent="0.2">
      <c r="A467" t="s">
        <v>16116</v>
      </c>
      <c r="B467" t="s">
        <v>8600</v>
      </c>
      <c r="C467">
        <v>3521024</v>
      </c>
      <c r="D467" t="s">
        <v>6530</v>
      </c>
      <c r="E467" t="s">
        <v>16117</v>
      </c>
      <c r="F467" t="s">
        <v>6402</v>
      </c>
      <c r="G467">
        <v>447</v>
      </c>
      <c r="H467">
        <v>4018</v>
      </c>
      <c r="I467">
        <v>0</v>
      </c>
      <c r="J467">
        <v>0</v>
      </c>
      <c r="K467">
        <v>0</v>
      </c>
      <c r="L467" t="s">
        <v>6403</v>
      </c>
      <c r="M467">
        <v>2018</v>
      </c>
      <c r="N467" t="s">
        <v>1463</v>
      </c>
      <c r="O467">
        <v>2</v>
      </c>
      <c r="P467">
        <v>1</v>
      </c>
      <c r="Q467" t="s">
        <v>15830</v>
      </c>
      <c r="R467" t="s">
        <v>7734</v>
      </c>
      <c r="S467" t="s">
        <v>7734</v>
      </c>
      <c r="T467" t="s">
        <v>20931</v>
      </c>
      <c r="U467">
        <f t="shared" si="7"/>
        <v>15293</v>
      </c>
    </row>
    <row r="468" spans="1:21" x14ac:dyDescent="0.2">
      <c r="A468" t="s">
        <v>16116</v>
      </c>
      <c r="B468" t="s">
        <v>8600</v>
      </c>
      <c r="C468">
        <v>3521024</v>
      </c>
      <c r="D468" t="s">
        <v>15641</v>
      </c>
      <c r="E468" t="s">
        <v>15655</v>
      </c>
      <c r="F468" t="s">
        <v>6402</v>
      </c>
      <c r="G468">
        <v>210</v>
      </c>
      <c r="H468">
        <v>4018</v>
      </c>
      <c r="I468">
        <v>0</v>
      </c>
      <c r="J468">
        <v>0</v>
      </c>
      <c r="K468">
        <v>0</v>
      </c>
      <c r="L468" t="s">
        <v>6403</v>
      </c>
      <c r="M468">
        <v>2018</v>
      </c>
      <c r="N468" t="s">
        <v>1463</v>
      </c>
      <c r="O468">
        <v>2</v>
      </c>
      <c r="P468">
        <v>1</v>
      </c>
      <c r="Q468" t="s">
        <v>15830</v>
      </c>
      <c r="R468" t="s">
        <v>7734</v>
      </c>
      <c r="S468" t="s">
        <v>7734</v>
      </c>
      <c r="T468" t="s">
        <v>20932</v>
      </c>
      <c r="U468">
        <f t="shared" si="7"/>
        <v>15293</v>
      </c>
    </row>
    <row r="469" spans="1:21" x14ac:dyDescent="0.2">
      <c r="A469" t="s">
        <v>16116</v>
      </c>
      <c r="B469" t="s">
        <v>8600</v>
      </c>
      <c r="C469">
        <v>3521024</v>
      </c>
      <c r="D469" t="s">
        <v>13615</v>
      </c>
      <c r="E469" t="s">
        <v>6806</v>
      </c>
      <c r="F469" t="s">
        <v>6402</v>
      </c>
      <c r="G469">
        <v>1193</v>
      </c>
      <c r="H469">
        <v>4018</v>
      </c>
      <c r="I469">
        <v>0</v>
      </c>
      <c r="J469">
        <v>0</v>
      </c>
      <c r="K469">
        <v>0</v>
      </c>
      <c r="L469" t="s">
        <v>6403</v>
      </c>
      <c r="M469">
        <v>2018</v>
      </c>
      <c r="N469" t="s">
        <v>1463</v>
      </c>
      <c r="O469">
        <v>2</v>
      </c>
      <c r="P469">
        <v>1</v>
      </c>
      <c r="Q469" t="s">
        <v>15830</v>
      </c>
      <c r="R469" t="s">
        <v>7734</v>
      </c>
      <c r="S469" t="s">
        <v>7734</v>
      </c>
      <c r="T469" t="s">
        <v>20933</v>
      </c>
      <c r="U469">
        <f t="shared" si="7"/>
        <v>15293</v>
      </c>
    </row>
    <row r="470" spans="1:21" x14ac:dyDescent="0.2">
      <c r="A470" t="s">
        <v>16118</v>
      </c>
      <c r="B470" t="s">
        <v>8600</v>
      </c>
      <c r="C470">
        <v>3521024</v>
      </c>
      <c r="D470" t="s">
        <v>7264</v>
      </c>
      <c r="E470" t="s">
        <v>8627</v>
      </c>
      <c r="F470" t="s">
        <v>6402</v>
      </c>
      <c r="G470">
        <v>1808</v>
      </c>
      <c r="H470">
        <v>4127</v>
      </c>
      <c r="I470">
        <v>0</v>
      </c>
      <c r="J470">
        <v>0</v>
      </c>
      <c r="K470">
        <v>0</v>
      </c>
      <c r="L470" t="s">
        <v>6409</v>
      </c>
      <c r="M470">
        <v>2018</v>
      </c>
      <c r="N470" t="s">
        <v>1463</v>
      </c>
      <c r="O470" t="s">
        <v>15967</v>
      </c>
      <c r="P470">
        <v>1</v>
      </c>
      <c r="Q470" t="s">
        <v>15830</v>
      </c>
      <c r="R470" t="s">
        <v>7734</v>
      </c>
      <c r="S470" t="s">
        <v>7734</v>
      </c>
      <c r="T470" t="s">
        <v>2109</v>
      </c>
      <c r="U470">
        <f t="shared" si="7"/>
        <v>15293</v>
      </c>
    </row>
    <row r="471" spans="1:21" x14ac:dyDescent="0.2">
      <c r="A471" t="s">
        <v>16118</v>
      </c>
      <c r="B471" t="s">
        <v>8600</v>
      </c>
      <c r="C471">
        <v>3521024</v>
      </c>
      <c r="D471" t="s">
        <v>7119</v>
      </c>
      <c r="E471" t="s">
        <v>15567</v>
      </c>
      <c r="F471" t="s">
        <v>6402</v>
      </c>
      <c r="G471">
        <v>2319</v>
      </c>
      <c r="H471">
        <v>4127</v>
      </c>
      <c r="I471">
        <v>1</v>
      </c>
      <c r="J471">
        <v>1</v>
      </c>
      <c r="K471">
        <v>0</v>
      </c>
      <c r="L471" t="s">
        <v>6403</v>
      </c>
      <c r="M471">
        <v>2018</v>
      </c>
      <c r="N471" t="s">
        <v>1463</v>
      </c>
      <c r="O471" t="s">
        <v>15967</v>
      </c>
      <c r="P471">
        <v>1</v>
      </c>
      <c r="Q471" t="s">
        <v>15830</v>
      </c>
      <c r="R471" t="s">
        <v>7734</v>
      </c>
      <c r="S471" t="s">
        <v>7734</v>
      </c>
      <c r="T471" t="s">
        <v>20934</v>
      </c>
      <c r="U471">
        <f t="shared" si="7"/>
        <v>15293</v>
      </c>
    </row>
    <row r="472" spans="1:21" x14ac:dyDescent="0.2">
      <c r="A472" t="s">
        <v>16119</v>
      </c>
      <c r="B472" t="s">
        <v>8600</v>
      </c>
      <c r="C472">
        <v>3521024</v>
      </c>
      <c r="D472" t="s">
        <v>6428</v>
      </c>
      <c r="E472" t="s">
        <v>16120</v>
      </c>
      <c r="F472" t="s">
        <v>6402</v>
      </c>
      <c r="G472">
        <v>2036</v>
      </c>
      <c r="H472">
        <v>5068</v>
      </c>
      <c r="I472">
        <v>0</v>
      </c>
      <c r="J472">
        <v>0</v>
      </c>
      <c r="K472">
        <v>0</v>
      </c>
      <c r="L472" t="s">
        <v>6403</v>
      </c>
      <c r="M472">
        <v>2018</v>
      </c>
      <c r="N472" t="s">
        <v>1463</v>
      </c>
      <c r="O472">
        <v>5</v>
      </c>
      <c r="P472">
        <v>1</v>
      </c>
      <c r="Q472" t="s">
        <v>15830</v>
      </c>
      <c r="R472" t="s">
        <v>7734</v>
      </c>
      <c r="S472" t="s">
        <v>7734</v>
      </c>
      <c r="T472" t="s">
        <v>20935</v>
      </c>
      <c r="U472">
        <f t="shared" si="7"/>
        <v>15293</v>
      </c>
    </row>
    <row r="473" spans="1:21" x14ac:dyDescent="0.2">
      <c r="A473" t="s">
        <v>16119</v>
      </c>
      <c r="B473" t="s">
        <v>8600</v>
      </c>
      <c r="C473">
        <v>3521024</v>
      </c>
      <c r="D473" t="s">
        <v>6442</v>
      </c>
      <c r="E473" t="s">
        <v>16121</v>
      </c>
      <c r="F473" t="s">
        <v>6402</v>
      </c>
      <c r="G473">
        <v>966</v>
      </c>
      <c r="H473">
        <v>5068</v>
      </c>
      <c r="I473">
        <v>0</v>
      </c>
      <c r="J473">
        <v>0</v>
      </c>
      <c r="K473">
        <v>0</v>
      </c>
      <c r="L473" t="s">
        <v>6403</v>
      </c>
      <c r="M473">
        <v>2018</v>
      </c>
      <c r="N473" t="s">
        <v>1463</v>
      </c>
      <c r="O473">
        <v>5</v>
      </c>
      <c r="P473">
        <v>1</v>
      </c>
      <c r="Q473" t="s">
        <v>15830</v>
      </c>
      <c r="R473" t="s">
        <v>7734</v>
      </c>
      <c r="S473" t="s">
        <v>7734</v>
      </c>
      <c r="T473" t="s">
        <v>20936</v>
      </c>
      <c r="U473">
        <f t="shared" si="7"/>
        <v>15293</v>
      </c>
    </row>
    <row r="474" spans="1:21" x14ac:dyDescent="0.2">
      <c r="A474" t="s">
        <v>16119</v>
      </c>
      <c r="B474" t="s">
        <v>8600</v>
      </c>
      <c r="C474">
        <v>3521024</v>
      </c>
      <c r="D474" t="s">
        <v>6717</v>
      </c>
      <c r="E474" t="s">
        <v>7393</v>
      </c>
      <c r="F474" t="s">
        <v>6402</v>
      </c>
      <c r="G474">
        <v>2066</v>
      </c>
      <c r="H474">
        <v>5068</v>
      </c>
      <c r="I474">
        <v>0</v>
      </c>
      <c r="J474">
        <v>1</v>
      </c>
      <c r="K474">
        <v>0</v>
      </c>
      <c r="L474" t="s">
        <v>6403</v>
      </c>
      <c r="M474">
        <v>2018</v>
      </c>
      <c r="N474" t="s">
        <v>1463</v>
      </c>
      <c r="O474">
        <v>5</v>
      </c>
      <c r="P474">
        <v>1</v>
      </c>
      <c r="Q474" t="s">
        <v>15830</v>
      </c>
      <c r="R474" t="s">
        <v>7734</v>
      </c>
      <c r="S474" t="s">
        <v>7734</v>
      </c>
      <c r="T474" t="s">
        <v>2088</v>
      </c>
      <c r="U474">
        <f t="shared" si="7"/>
        <v>15293</v>
      </c>
    </row>
    <row r="475" spans="1:21" x14ac:dyDescent="0.2">
      <c r="A475" t="s">
        <v>16122</v>
      </c>
      <c r="B475" t="s">
        <v>8600</v>
      </c>
      <c r="C475">
        <v>3521024</v>
      </c>
      <c r="D475" t="s">
        <v>6412</v>
      </c>
      <c r="E475" t="s">
        <v>16123</v>
      </c>
      <c r="F475" t="s">
        <v>6402</v>
      </c>
      <c r="G475">
        <v>3925</v>
      </c>
      <c r="H475">
        <v>15293</v>
      </c>
      <c r="I475">
        <v>0</v>
      </c>
      <c r="J475">
        <v>0</v>
      </c>
      <c r="K475">
        <v>0</v>
      </c>
      <c r="L475" t="s">
        <v>6409</v>
      </c>
      <c r="M475">
        <v>2018</v>
      </c>
      <c r="N475" t="s">
        <v>6404</v>
      </c>
      <c r="O475">
        <v>99</v>
      </c>
      <c r="P475">
        <v>1</v>
      </c>
      <c r="Q475" t="s">
        <v>15830</v>
      </c>
      <c r="R475" t="s">
        <v>7734</v>
      </c>
      <c r="S475" t="s">
        <v>7734</v>
      </c>
      <c r="T475" t="s">
        <v>20937</v>
      </c>
      <c r="U475">
        <f t="shared" si="7"/>
        <v>15293</v>
      </c>
    </row>
    <row r="476" spans="1:21" x14ac:dyDescent="0.2">
      <c r="A476" t="s">
        <v>16122</v>
      </c>
      <c r="B476" t="s">
        <v>8600</v>
      </c>
      <c r="C476">
        <v>3521024</v>
      </c>
      <c r="D476" t="s">
        <v>6681</v>
      </c>
      <c r="E476" t="s">
        <v>16124</v>
      </c>
      <c r="F476" t="s">
        <v>6402</v>
      </c>
      <c r="G476">
        <v>3976</v>
      </c>
      <c r="H476">
        <v>15293</v>
      </c>
      <c r="I476">
        <v>0</v>
      </c>
      <c r="J476">
        <v>0</v>
      </c>
      <c r="K476">
        <v>0</v>
      </c>
      <c r="L476" t="s">
        <v>6409</v>
      </c>
      <c r="M476">
        <v>2018</v>
      </c>
      <c r="N476" t="s">
        <v>6404</v>
      </c>
      <c r="O476">
        <v>99</v>
      </c>
      <c r="P476">
        <v>1</v>
      </c>
      <c r="Q476" t="s">
        <v>15830</v>
      </c>
      <c r="R476" t="s">
        <v>7734</v>
      </c>
      <c r="S476" t="s">
        <v>7734</v>
      </c>
      <c r="T476" t="s">
        <v>20938</v>
      </c>
      <c r="U476">
        <f t="shared" si="7"/>
        <v>15293</v>
      </c>
    </row>
    <row r="477" spans="1:21" x14ac:dyDescent="0.2">
      <c r="A477" t="s">
        <v>16122</v>
      </c>
      <c r="B477" t="s">
        <v>8600</v>
      </c>
      <c r="C477">
        <v>3521024</v>
      </c>
      <c r="D477" t="s">
        <v>6771</v>
      </c>
      <c r="E477" t="s">
        <v>6528</v>
      </c>
      <c r="F477" t="s">
        <v>6402</v>
      </c>
      <c r="G477">
        <v>7392</v>
      </c>
      <c r="H477">
        <v>15293</v>
      </c>
      <c r="I477">
        <v>1</v>
      </c>
      <c r="J477">
        <v>1</v>
      </c>
      <c r="K477">
        <v>0</v>
      </c>
      <c r="L477" t="s">
        <v>6403</v>
      </c>
      <c r="M477">
        <v>2018</v>
      </c>
      <c r="N477" t="s">
        <v>6404</v>
      </c>
      <c r="O477">
        <v>99</v>
      </c>
      <c r="P477">
        <v>1</v>
      </c>
      <c r="Q477" t="s">
        <v>15830</v>
      </c>
      <c r="R477" t="s">
        <v>7734</v>
      </c>
      <c r="S477" t="s">
        <v>7734</v>
      </c>
      <c r="T477" t="s">
        <v>20939</v>
      </c>
      <c r="U477">
        <f t="shared" si="7"/>
        <v>15293</v>
      </c>
    </row>
    <row r="478" spans="1:21" x14ac:dyDescent="0.2">
      <c r="A478" t="s">
        <v>16125</v>
      </c>
      <c r="B478" t="s">
        <v>8600</v>
      </c>
      <c r="C478">
        <v>3521024</v>
      </c>
      <c r="D478" t="s">
        <v>7172</v>
      </c>
      <c r="E478" t="s">
        <v>16126</v>
      </c>
      <c r="F478" t="s">
        <v>6402</v>
      </c>
      <c r="G478">
        <v>59</v>
      </c>
      <c r="H478">
        <v>2813</v>
      </c>
      <c r="I478">
        <v>0</v>
      </c>
      <c r="J478">
        <v>0</v>
      </c>
      <c r="K478">
        <v>0</v>
      </c>
      <c r="L478" t="s">
        <v>6403</v>
      </c>
      <c r="M478">
        <v>2018</v>
      </c>
      <c r="N478" t="s">
        <v>1985</v>
      </c>
      <c r="O478">
        <v>1</v>
      </c>
      <c r="P478">
        <v>1</v>
      </c>
      <c r="Q478" t="s">
        <v>15830</v>
      </c>
      <c r="R478" t="s">
        <v>7734</v>
      </c>
      <c r="S478" t="s">
        <v>7734</v>
      </c>
      <c r="T478" t="s">
        <v>20940</v>
      </c>
      <c r="U478">
        <f t="shared" si="7"/>
        <v>15293</v>
      </c>
    </row>
    <row r="479" spans="1:21" x14ac:dyDescent="0.2">
      <c r="A479" t="s">
        <v>16125</v>
      </c>
      <c r="B479" t="s">
        <v>8600</v>
      </c>
      <c r="C479">
        <v>3521024</v>
      </c>
      <c r="D479" t="s">
        <v>6545</v>
      </c>
      <c r="E479" t="s">
        <v>6446</v>
      </c>
      <c r="F479" t="s">
        <v>6402</v>
      </c>
      <c r="G479">
        <v>1219</v>
      </c>
      <c r="H479">
        <v>2813</v>
      </c>
      <c r="I479">
        <v>0</v>
      </c>
      <c r="J479">
        <v>1</v>
      </c>
      <c r="K479">
        <v>0</v>
      </c>
      <c r="L479" t="s">
        <v>6403</v>
      </c>
      <c r="M479">
        <v>2018</v>
      </c>
      <c r="N479" t="s">
        <v>1985</v>
      </c>
      <c r="O479">
        <v>1</v>
      </c>
      <c r="P479">
        <v>1</v>
      </c>
      <c r="Q479" t="s">
        <v>15830</v>
      </c>
      <c r="R479" t="s">
        <v>7734</v>
      </c>
      <c r="S479" t="s">
        <v>7734</v>
      </c>
      <c r="T479" t="s">
        <v>20941</v>
      </c>
      <c r="U479">
        <f t="shared" si="7"/>
        <v>15293</v>
      </c>
    </row>
    <row r="480" spans="1:21" x14ac:dyDescent="0.2">
      <c r="A480" t="s">
        <v>16125</v>
      </c>
      <c r="B480" t="s">
        <v>8600</v>
      </c>
      <c r="C480">
        <v>3521024</v>
      </c>
      <c r="D480" t="s">
        <v>6423</v>
      </c>
      <c r="E480" t="s">
        <v>8605</v>
      </c>
      <c r="F480" t="s">
        <v>6402</v>
      </c>
      <c r="G480">
        <v>885</v>
      </c>
      <c r="H480">
        <v>2813</v>
      </c>
      <c r="I480">
        <v>0</v>
      </c>
      <c r="J480">
        <v>0</v>
      </c>
      <c r="K480">
        <v>0</v>
      </c>
      <c r="L480" t="s">
        <v>6403</v>
      </c>
      <c r="M480">
        <v>2018</v>
      </c>
      <c r="N480" t="s">
        <v>1985</v>
      </c>
      <c r="O480">
        <v>1</v>
      </c>
      <c r="P480">
        <v>1</v>
      </c>
      <c r="Q480" t="s">
        <v>15830</v>
      </c>
      <c r="R480" t="s">
        <v>7734</v>
      </c>
      <c r="S480" t="s">
        <v>7734</v>
      </c>
      <c r="T480" t="s">
        <v>2096</v>
      </c>
      <c r="U480">
        <f t="shared" si="7"/>
        <v>15293</v>
      </c>
    </row>
    <row r="481" spans="1:21" x14ac:dyDescent="0.2">
      <c r="A481" t="s">
        <v>16125</v>
      </c>
      <c r="B481" t="s">
        <v>8600</v>
      </c>
      <c r="C481">
        <v>3521024</v>
      </c>
      <c r="D481" t="s">
        <v>6493</v>
      </c>
      <c r="E481" t="s">
        <v>6898</v>
      </c>
      <c r="F481" t="s">
        <v>6402</v>
      </c>
      <c r="G481">
        <v>650</v>
      </c>
      <c r="H481">
        <v>2813</v>
      </c>
      <c r="I481">
        <v>0</v>
      </c>
      <c r="J481">
        <v>0</v>
      </c>
      <c r="K481">
        <v>0</v>
      </c>
      <c r="L481" t="s">
        <v>6403</v>
      </c>
      <c r="M481">
        <v>2018</v>
      </c>
      <c r="N481" t="s">
        <v>1985</v>
      </c>
      <c r="O481">
        <v>1</v>
      </c>
      <c r="P481">
        <v>1</v>
      </c>
      <c r="Q481" t="s">
        <v>15830</v>
      </c>
      <c r="R481" t="s">
        <v>7734</v>
      </c>
      <c r="S481" t="s">
        <v>7734</v>
      </c>
      <c r="T481" t="s">
        <v>20942</v>
      </c>
      <c r="U481">
        <f t="shared" si="7"/>
        <v>15293</v>
      </c>
    </row>
    <row r="482" spans="1:21" x14ac:dyDescent="0.2">
      <c r="A482" t="s">
        <v>16127</v>
      </c>
      <c r="B482" t="s">
        <v>8600</v>
      </c>
      <c r="C482">
        <v>3521024</v>
      </c>
      <c r="D482" t="s">
        <v>15309</v>
      </c>
      <c r="E482" t="s">
        <v>7163</v>
      </c>
      <c r="F482" t="s">
        <v>6402</v>
      </c>
      <c r="G482">
        <v>3013</v>
      </c>
      <c r="H482">
        <v>3930</v>
      </c>
      <c r="I482">
        <v>1</v>
      </c>
      <c r="J482">
        <v>1</v>
      </c>
      <c r="K482">
        <v>0</v>
      </c>
      <c r="L482" t="s">
        <v>6409</v>
      </c>
      <c r="M482">
        <v>2018</v>
      </c>
      <c r="N482" t="s">
        <v>1985</v>
      </c>
      <c r="O482">
        <v>2</v>
      </c>
      <c r="P482">
        <v>1</v>
      </c>
      <c r="Q482" t="s">
        <v>15830</v>
      </c>
      <c r="R482" t="s">
        <v>7734</v>
      </c>
      <c r="S482" t="s">
        <v>7734</v>
      </c>
      <c r="T482" t="s">
        <v>20943</v>
      </c>
      <c r="U482">
        <f t="shared" si="7"/>
        <v>15293</v>
      </c>
    </row>
    <row r="483" spans="1:21" x14ac:dyDescent="0.2">
      <c r="A483" t="s">
        <v>16127</v>
      </c>
      <c r="B483" t="s">
        <v>8600</v>
      </c>
      <c r="C483">
        <v>3521024</v>
      </c>
      <c r="D483" t="s">
        <v>6485</v>
      </c>
      <c r="E483" t="s">
        <v>7760</v>
      </c>
      <c r="F483" t="s">
        <v>6402</v>
      </c>
      <c r="G483">
        <v>917</v>
      </c>
      <c r="H483">
        <v>3930</v>
      </c>
      <c r="I483">
        <v>0</v>
      </c>
      <c r="J483">
        <v>0</v>
      </c>
      <c r="K483">
        <v>0</v>
      </c>
      <c r="L483" t="s">
        <v>6403</v>
      </c>
      <c r="M483">
        <v>2018</v>
      </c>
      <c r="N483" t="s">
        <v>1985</v>
      </c>
      <c r="O483">
        <v>2</v>
      </c>
      <c r="P483">
        <v>1</v>
      </c>
      <c r="Q483" t="s">
        <v>15830</v>
      </c>
      <c r="R483" t="s">
        <v>7734</v>
      </c>
      <c r="S483" t="s">
        <v>7734</v>
      </c>
      <c r="T483" t="s">
        <v>20944</v>
      </c>
      <c r="U483">
        <f t="shared" si="7"/>
        <v>15293</v>
      </c>
    </row>
    <row r="484" spans="1:21" x14ac:dyDescent="0.2">
      <c r="A484" t="s">
        <v>16128</v>
      </c>
      <c r="B484" t="s">
        <v>8600</v>
      </c>
      <c r="C484">
        <v>3521024</v>
      </c>
      <c r="D484" t="s">
        <v>6656</v>
      </c>
      <c r="E484" t="s">
        <v>8601</v>
      </c>
      <c r="F484" t="s">
        <v>6402</v>
      </c>
      <c r="G484">
        <v>2877</v>
      </c>
      <c r="H484">
        <v>4200</v>
      </c>
      <c r="I484">
        <v>1</v>
      </c>
      <c r="J484">
        <v>1</v>
      </c>
      <c r="K484">
        <v>0</v>
      </c>
      <c r="L484" t="s">
        <v>6409</v>
      </c>
      <c r="M484">
        <v>2018</v>
      </c>
      <c r="N484" t="s">
        <v>1985</v>
      </c>
      <c r="O484" t="s">
        <v>15967</v>
      </c>
      <c r="P484">
        <v>1</v>
      </c>
      <c r="Q484" t="s">
        <v>15830</v>
      </c>
      <c r="R484" t="s">
        <v>7734</v>
      </c>
      <c r="S484" t="s">
        <v>7734</v>
      </c>
      <c r="T484" t="s">
        <v>585</v>
      </c>
      <c r="U484">
        <f t="shared" si="7"/>
        <v>15293</v>
      </c>
    </row>
    <row r="485" spans="1:21" x14ac:dyDescent="0.2">
      <c r="A485" t="s">
        <v>16128</v>
      </c>
      <c r="B485" t="s">
        <v>8600</v>
      </c>
      <c r="C485">
        <v>3521024</v>
      </c>
      <c r="D485" t="s">
        <v>7023</v>
      </c>
      <c r="E485" t="s">
        <v>6456</v>
      </c>
      <c r="F485" t="s">
        <v>6402</v>
      </c>
      <c r="G485">
        <v>1323</v>
      </c>
      <c r="H485">
        <v>4200</v>
      </c>
      <c r="I485">
        <v>0</v>
      </c>
      <c r="J485">
        <v>0</v>
      </c>
      <c r="K485">
        <v>0</v>
      </c>
      <c r="L485" t="s">
        <v>6403</v>
      </c>
      <c r="M485">
        <v>2018</v>
      </c>
      <c r="N485" t="s">
        <v>1985</v>
      </c>
      <c r="O485" t="s">
        <v>15967</v>
      </c>
      <c r="P485">
        <v>1</v>
      </c>
      <c r="Q485" t="s">
        <v>15830</v>
      </c>
      <c r="R485" t="s">
        <v>7734</v>
      </c>
      <c r="S485" t="s">
        <v>7734</v>
      </c>
      <c r="T485" t="s">
        <v>2107</v>
      </c>
      <c r="U485">
        <f t="shared" si="7"/>
        <v>15293</v>
      </c>
    </row>
    <row r="486" spans="1:21" x14ac:dyDescent="0.2">
      <c r="A486" t="s">
        <v>16129</v>
      </c>
      <c r="B486" t="s">
        <v>8600</v>
      </c>
      <c r="C486">
        <v>3521024</v>
      </c>
      <c r="D486" t="s">
        <v>6489</v>
      </c>
      <c r="E486" t="s">
        <v>8602</v>
      </c>
      <c r="F486" t="s">
        <v>6402</v>
      </c>
      <c r="G486">
        <v>3150</v>
      </c>
      <c r="H486">
        <v>5180</v>
      </c>
      <c r="I486">
        <v>1</v>
      </c>
      <c r="J486">
        <v>1</v>
      </c>
      <c r="K486">
        <v>0</v>
      </c>
      <c r="L486" t="s">
        <v>6409</v>
      </c>
      <c r="M486">
        <v>2018</v>
      </c>
      <c r="N486" t="s">
        <v>1985</v>
      </c>
      <c r="O486">
        <v>5</v>
      </c>
      <c r="P486">
        <v>1</v>
      </c>
      <c r="Q486" t="s">
        <v>15830</v>
      </c>
      <c r="R486" t="s">
        <v>7734</v>
      </c>
      <c r="S486" t="s">
        <v>7734</v>
      </c>
      <c r="T486" t="s">
        <v>584</v>
      </c>
      <c r="U486">
        <f t="shared" si="7"/>
        <v>15293</v>
      </c>
    </row>
    <row r="487" spans="1:21" x14ac:dyDescent="0.2">
      <c r="A487" t="s">
        <v>16129</v>
      </c>
      <c r="B487" t="s">
        <v>8600</v>
      </c>
      <c r="C487">
        <v>3521024</v>
      </c>
      <c r="D487" t="s">
        <v>6786</v>
      </c>
      <c r="E487" t="s">
        <v>8637</v>
      </c>
      <c r="F487" t="s">
        <v>6402</v>
      </c>
      <c r="G487">
        <v>2030</v>
      </c>
      <c r="H487">
        <v>5180</v>
      </c>
      <c r="I487">
        <v>0</v>
      </c>
      <c r="J487">
        <v>0</v>
      </c>
      <c r="K487">
        <v>0</v>
      </c>
      <c r="L487" t="s">
        <v>6409</v>
      </c>
      <c r="M487">
        <v>2018</v>
      </c>
      <c r="N487" t="s">
        <v>1985</v>
      </c>
      <c r="O487">
        <v>5</v>
      </c>
      <c r="P487">
        <v>1</v>
      </c>
      <c r="Q487" t="s">
        <v>15830</v>
      </c>
      <c r="R487" t="s">
        <v>7734</v>
      </c>
      <c r="S487" t="s">
        <v>7734</v>
      </c>
      <c r="T487" t="s">
        <v>19924</v>
      </c>
      <c r="U487">
        <f t="shared" si="7"/>
        <v>15293</v>
      </c>
    </row>
    <row r="488" spans="1:21" x14ac:dyDescent="0.2">
      <c r="A488" t="s">
        <v>16132</v>
      </c>
      <c r="B488" t="s">
        <v>8652</v>
      </c>
      <c r="C488">
        <v>3530010</v>
      </c>
      <c r="D488" t="s">
        <v>7261</v>
      </c>
      <c r="E488" t="s">
        <v>6803</v>
      </c>
      <c r="F488" t="s">
        <v>6402</v>
      </c>
      <c r="G488">
        <v>1040</v>
      </c>
      <c r="H488">
        <v>3114</v>
      </c>
      <c r="I488">
        <v>1</v>
      </c>
      <c r="J488">
        <v>1</v>
      </c>
      <c r="K488">
        <v>0</v>
      </c>
      <c r="L488" t="s">
        <v>6409</v>
      </c>
      <c r="M488">
        <v>2018</v>
      </c>
      <c r="N488" t="s">
        <v>1463</v>
      </c>
      <c r="O488">
        <v>1</v>
      </c>
      <c r="P488">
        <v>1</v>
      </c>
      <c r="Q488" t="s">
        <v>15830</v>
      </c>
      <c r="R488" t="s">
        <v>7734</v>
      </c>
      <c r="S488" t="s">
        <v>7734</v>
      </c>
      <c r="T488" t="s">
        <v>2139</v>
      </c>
      <c r="U488">
        <f t="shared" si="7"/>
        <v>40645</v>
      </c>
    </row>
    <row r="489" spans="1:21" x14ac:dyDescent="0.2">
      <c r="A489" t="s">
        <v>16132</v>
      </c>
      <c r="B489" t="s">
        <v>8652</v>
      </c>
      <c r="C489">
        <v>3530010</v>
      </c>
      <c r="D489" t="s">
        <v>6586</v>
      </c>
      <c r="E489" t="s">
        <v>6771</v>
      </c>
      <c r="F489" t="s">
        <v>6402</v>
      </c>
      <c r="G489">
        <v>224</v>
      </c>
      <c r="H489">
        <v>3114</v>
      </c>
      <c r="I489">
        <v>0</v>
      </c>
      <c r="J489">
        <v>0</v>
      </c>
      <c r="K489">
        <v>0</v>
      </c>
      <c r="L489" t="s">
        <v>6403</v>
      </c>
      <c r="M489">
        <v>2018</v>
      </c>
      <c r="N489" t="s">
        <v>1463</v>
      </c>
      <c r="O489">
        <v>1</v>
      </c>
      <c r="P489">
        <v>1</v>
      </c>
      <c r="Q489" t="s">
        <v>15830</v>
      </c>
      <c r="R489" t="s">
        <v>7734</v>
      </c>
      <c r="S489" t="s">
        <v>7734</v>
      </c>
      <c r="T489" t="s">
        <v>20945</v>
      </c>
      <c r="U489">
        <f t="shared" si="7"/>
        <v>40645</v>
      </c>
    </row>
    <row r="490" spans="1:21" x14ac:dyDescent="0.2">
      <c r="A490" t="s">
        <v>16132</v>
      </c>
      <c r="B490" t="s">
        <v>8652</v>
      </c>
      <c r="C490">
        <v>3530010</v>
      </c>
      <c r="D490" t="s">
        <v>6738</v>
      </c>
      <c r="E490" t="s">
        <v>7659</v>
      </c>
      <c r="F490" t="s">
        <v>6402</v>
      </c>
      <c r="G490">
        <v>178</v>
      </c>
      <c r="H490">
        <v>3114</v>
      </c>
      <c r="I490">
        <v>0</v>
      </c>
      <c r="J490">
        <v>0</v>
      </c>
      <c r="K490">
        <v>0</v>
      </c>
      <c r="L490" t="s">
        <v>6403</v>
      </c>
      <c r="M490">
        <v>2018</v>
      </c>
      <c r="N490" t="s">
        <v>1463</v>
      </c>
      <c r="O490">
        <v>1</v>
      </c>
      <c r="P490">
        <v>1</v>
      </c>
      <c r="Q490" t="s">
        <v>15830</v>
      </c>
      <c r="R490" t="s">
        <v>7734</v>
      </c>
      <c r="S490" t="s">
        <v>7734</v>
      </c>
      <c r="T490" t="s">
        <v>20946</v>
      </c>
      <c r="U490">
        <f t="shared" si="7"/>
        <v>40645</v>
      </c>
    </row>
    <row r="491" spans="1:21" x14ac:dyDescent="0.2">
      <c r="A491" t="s">
        <v>16132</v>
      </c>
      <c r="B491" t="s">
        <v>8652</v>
      </c>
      <c r="C491">
        <v>3530010</v>
      </c>
      <c r="D491" t="s">
        <v>7274</v>
      </c>
      <c r="E491" t="s">
        <v>15415</v>
      </c>
      <c r="F491" t="s">
        <v>6402</v>
      </c>
      <c r="G491">
        <v>555</v>
      </c>
      <c r="H491">
        <v>3114</v>
      </c>
      <c r="I491">
        <v>0</v>
      </c>
      <c r="J491">
        <v>0</v>
      </c>
      <c r="K491">
        <v>0</v>
      </c>
      <c r="L491" t="s">
        <v>6403</v>
      </c>
      <c r="M491">
        <v>2018</v>
      </c>
      <c r="N491" t="s">
        <v>1463</v>
      </c>
      <c r="O491">
        <v>1</v>
      </c>
      <c r="P491">
        <v>1</v>
      </c>
      <c r="Q491" t="s">
        <v>15830</v>
      </c>
      <c r="R491" t="s">
        <v>7734</v>
      </c>
      <c r="S491" t="s">
        <v>7734</v>
      </c>
      <c r="T491" t="s">
        <v>20947</v>
      </c>
      <c r="U491">
        <f t="shared" si="7"/>
        <v>40645</v>
      </c>
    </row>
    <row r="492" spans="1:21" x14ac:dyDescent="0.2">
      <c r="A492" t="s">
        <v>16132</v>
      </c>
      <c r="B492" t="s">
        <v>8652</v>
      </c>
      <c r="C492">
        <v>3530010</v>
      </c>
      <c r="D492" t="s">
        <v>6485</v>
      </c>
      <c r="E492" t="s">
        <v>7530</v>
      </c>
      <c r="F492" t="s">
        <v>6402</v>
      </c>
      <c r="G492">
        <v>341</v>
      </c>
      <c r="H492">
        <v>3114</v>
      </c>
      <c r="I492">
        <v>0</v>
      </c>
      <c r="J492">
        <v>0</v>
      </c>
      <c r="K492">
        <v>0</v>
      </c>
      <c r="L492" t="s">
        <v>6403</v>
      </c>
      <c r="M492">
        <v>2018</v>
      </c>
      <c r="N492" t="s">
        <v>1463</v>
      </c>
      <c r="O492">
        <v>1</v>
      </c>
      <c r="P492">
        <v>1</v>
      </c>
      <c r="Q492" t="s">
        <v>15830</v>
      </c>
      <c r="R492" t="s">
        <v>7734</v>
      </c>
      <c r="S492" t="s">
        <v>7734</v>
      </c>
      <c r="T492" t="s">
        <v>20948</v>
      </c>
      <c r="U492">
        <f t="shared" si="7"/>
        <v>40645</v>
      </c>
    </row>
    <row r="493" spans="1:21" x14ac:dyDescent="0.2">
      <c r="A493" t="s">
        <v>16132</v>
      </c>
      <c r="B493" t="s">
        <v>8652</v>
      </c>
      <c r="C493">
        <v>3530010</v>
      </c>
      <c r="D493" t="s">
        <v>6523</v>
      </c>
      <c r="E493" t="s">
        <v>16133</v>
      </c>
      <c r="F493" t="s">
        <v>6402</v>
      </c>
      <c r="G493">
        <v>196</v>
      </c>
      <c r="H493">
        <v>3114</v>
      </c>
      <c r="I493">
        <v>0</v>
      </c>
      <c r="J493">
        <v>0</v>
      </c>
      <c r="K493">
        <v>0</v>
      </c>
      <c r="L493" t="s">
        <v>6403</v>
      </c>
      <c r="M493">
        <v>2018</v>
      </c>
      <c r="N493" t="s">
        <v>1463</v>
      </c>
      <c r="O493">
        <v>1</v>
      </c>
      <c r="P493">
        <v>1</v>
      </c>
      <c r="Q493" t="s">
        <v>15830</v>
      </c>
      <c r="R493" t="s">
        <v>7734</v>
      </c>
      <c r="S493" t="s">
        <v>7734</v>
      </c>
      <c r="T493" t="s">
        <v>20949</v>
      </c>
      <c r="U493">
        <f t="shared" si="7"/>
        <v>40645</v>
      </c>
    </row>
    <row r="494" spans="1:21" x14ac:dyDescent="0.2">
      <c r="A494" t="s">
        <v>16132</v>
      </c>
      <c r="B494" t="s">
        <v>8652</v>
      </c>
      <c r="C494">
        <v>3530010</v>
      </c>
      <c r="D494" t="s">
        <v>7574</v>
      </c>
      <c r="E494" t="s">
        <v>8676</v>
      </c>
      <c r="F494" t="s">
        <v>6402</v>
      </c>
      <c r="G494">
        <v>580</v>
      </c>
      <c r="H494">
        <v>3114</v>
      </c>
      <c r="I494">
        <v>0</v>
      </c>
      <c r="J494">
        <v>0</v>
      </c>
      <c r="K494">
        <v>0</v>
      </c>
      <c r="L494" t="s">
        <v>6403</v>
      </c>
      <c r="M494">
        <v>2018</v>
      </c>
      <c r="N494" t="s">
        <v>1463</v>
      </c>
      <c r="O494">
        <v>1</v>
      </c>
      <c r="P494">
        <v>1</v>
      </c>
      <c r="Q494" t="s">
        <v>15830</v>
      </c>
      <c r="R494" t="s">
        <v>7734</v>
      </c>
      <c r="S494" t="s">
        <v>7734</v>
      </c>
      <c r="T494" t="s">
        <v>2146</v>
      </c>
      <c r="U494">
        <f t="shared" si="7"/>
        <v>40645</v>
      </c>
    </row>
    <row r="495" spans="1:21" x14ac:dyDescent="0.2">
      <c r="A495" t="s">
        <v>16134</v>
      </c>
      <c r="B495" t="s">
        <v>8652</v>
      </c>
      <c r="C495">
        <v>3530010</v>
      </c>
      <c r="D495" t="s">
        <v>6958</v>
      </c>
      <c r="E495" t="s">
        <v>7558</v>
      </c>
      <c r="F495" t="s">
        <v>6402</v>
      </c>
      <c r="G495">
        <v>555</v>
      </c>
      <c r="H495">
        <v>4154</v>
      </c>
      <c r="I495">
        <v>0</v>
      </c>
      <c r="J495">
        <v>0</v>
      </c>
      <c r="K495">
        <v>0</v>
      </c>
      <c r="L495" t="s">
        <v>6409</v>
      </c>
      <c r="M495">
        <v>2018</v>
      </c>
      <c r="N495" t="s">
        <v>1463</v>
      </c>
      <c r="O495">
        <v>2</v>
      </c>
      <c r="P495">
        <v>1</v>
      </c>
      <c r="Q495" t="s">
        <v>15830</v>
      </c>
      <c r="R495" t="s">
        <v>7734</v>
      </c>
      <c r="S495" t="s">
        <v>7734</v>
      </c>
      <c r="T495" t="s">
        <v>20950</v>
      </c>
      <c r="U495">
        <f t="shared" si="7"/>
        <v>40645</v>
      </c>
    </row>
    <row r="496" spans="1:21" x14ac:dyDescent="0.2">
      <c r="A496" t="s">
        <v>16134</v>
      </c>
      <c r="B496" t="s">
        <v>8652</v>
      </c>
      <c r="C496">
        <v>3530010</v>
      </c>
      <c r="D496" t="s">
        <v>16135</v>
      </c>
      <c r="E496" t="s">
        <v>6645</v>
      </c>
      <c r="F496" t="s">
        <v>6402</v>
      </c>
      <c r="G496">
        <v>468</v>
      </c>
      <c r="H496">
        <v>4154</v>
      </c>
      <c r="I496">
        <v>0</v>
      </c>
      <c r="J496">
        <v>0</v>
      </c>
      <c r="K496">
        <v>0</v>
      </c>
      <c r="L496" t="s">
        <v>6403</v>
      </c>
      <c r="M496">
        <v>2018</v>
      </c>
      <c r="N496" t="s">
        <v>1463</v>
      </c>
      <c r="O496">
        <v>2</v>
      </c>
      <c r="P496">
        <v>1</v>
      </c>
      <c r="Q496" t="s">
        <v>15830</v>
      </c>
      <c r="R496" t="s">
        <v>7734</v>
      </c>
      <c r="S496" t="s">
        <v>7734</v>
      </c>
      <c r="T496" t="s">
        <v>20951</v>
      </c>
      <c r="U496">
        <f t="shared" si="7"/>
        <v>40645</v>
      </c>
    </row>
    <row r="497" spans="1:21" x14ac:dyDescent="0.2">
      <c r="A497" t="s">
        <v>16134</v>
      </c>
      <c r="B497" t="s">
        <v>8652</v>
      </c>
      <c r="C497">
        <v>3530010</v>
      </c>
      <c r="D497" t="s">
        <v>6459</v>
      </c>
      <c r="E497" t="s">
        <v>8658</v>
      </c>
      <c r="F497" t="s">
        <v>6402</v>
      </c>
      <c r="G497">
        <v>2404</v>
      </c>
      <c r="H497">
        <v>4154</v>
      </c>
      <c r="I497">
        <v>1</v>
      </c>
      <c r="J497">
        <v>1</v>
      </c>
      <c r="K497">
        <v>0</v>
      </c>
      <c r="L497" t="s">
        <v>6403</v>
      </c>
      <c r="M497">
        <v>2018</v>
      </c>
      <c r="N497" t="s">
        <v>1463</v>
      </c>
      <c r="O497">
        <v>2</v>
      </c>
      <c r="P497">
        <v>1</v>
      </c>
      <c r="Q497" t="s">
        <v>15830</v>
      </c>
      <c r="R497" t="s">
        <v>7734</v>
      </c>
      <c r="S497" t="s">
        <v>7734</v>
      </c>
      <c r="T497" t="s">
        <v>2138</v>
      </c>
      <c r="U497">
        <f t="shared" si="7"/>
        <v>40645</v>
      </c>
    </row>
    <row r="498" spans="1:21" x14ac:dyDescent="0.2">
      <c r="A498" t="s">
        <v>16134</v>
      </c>
      <c r="B498" t="s">
        <v>8652</v>
      </c>
      <c r="C498">
        <v>3530010</v>
      </c>
      <c r="D498" t="s">
        <v>16136</v>
      </c>
      <c r="E498" t="s">
        <v>16137</v>
      </c>
      <c r="F498" t="s">
        <v>6402</v>
      </c>
      <c r="G498">
        <v>209</v>
      </c>
      <c r="H498">
        <v>4154</v>
      </c>
      <c r="I498">
        <v>0</v>
      </c>
      <c r="J498">
        <v>0</v>
      </c>
      <c r="K498">
        <v>0</v>
      </c>
      <c r="L498" t="s">
        <v>6403</v>
      </c>
      <c r="M498">
        <v>2018</v>
      </c>
      <c r="N498" t="s">
        <v>1463</v>
      </c>
      <c r="O498">
        <v>2</v>
      </c>
      <c r="P498">
        <v>1</v>
      </c>
      <c r="Q498" t="s">
        <v>15830</v>
      </c>
      <c r="R498" t="s">
        <v>7734</v>
      </c>
      <c r="S498" t="s">
        <v>7734</v>
      </c>
      <c r="T498" t="s">
        <v>20952</v>
      </c>
      <c r="U498">
        <f t="shared" si="7"/>
        <v>40645</v>
      </c>
    </row>
    <row r="499" spans="1:21" x14ac:dyDescent="0.2">
      <c r="A499" t="s">
        <v>16134</v>
      </c>
      <c r="B499" t="s">
        <v>8652</v>
      </c>
      <c r="C499">
        <v>3530010</v>
      </c>
      <c r="D499" t="s">
        <v>6550</v>
      </c>
      <c r="E499" t="s">
        <v>6438</v>
      </c>
      <c r="F499" t="s">
        <v>6402</v>
      </c>
      <c r="G499">
        <v>518</v>
      </c>
      <c r="H499">
        <v>4154</v>
      </c>
      <c r="I499">
        <v>0</v>
      </c>
      <c r="J499">
        <v>0</v>
      </c>
      <c r="K499">
        <v>0</v>
      </c>
      <c r="L499" t="s">
        <v>6403</v>
      </c>
      <c r="M499">
        <v>2018</v>
      </c>
      <c r="N499" t="s">
        <v>1463</v>
      </c>
      <c r="O499">
        <v>2</v>
      </c>
      <c r="P499">
        <v>1</v>
      </c>
      <c r="Q499" t="s">
        <v>15830</v>
      </c>
      <c r="R499" t="s">
        <v>7734</v>
      </c>
      <c r="S499" t="s">
        <v>7734</v>
      </c>
      <c r="T499" t="s">
        <v>20953</v>
      </c>
      <c r="U499">
        <f t="shared" si="7"/>
        <v>40645</v>
      </c>
    </row>
    <row r="500" spans="1:21" x14ac:dyDescent="0.2">
      <c r="A500" t="s">
        <v>16138</v>
      </c>
      <c r="B500" t="s">
        <v>8652</v>
      </c>
      <c r="C500">
        <v>3530010</v>
      </c>
      <c r="D500" t="s">
        <v>6408</v>
      </c>
      <c r="E500" t="s">
        <v>16139</v>
      </c>
      <c r="F500" t="s">
        <v>6402</v>
      </c>
      <c r="G500">
        <v>268</v>
      </c>
      <c r="H500">
        <v>3105</v>
      </c>
      <c r="I500">
        <v>0</v>
      </c>
      <c r="J500">
        <v>0</v>
      </c>
      <c r="K500">
        <v>0</v>
      </c>
      <c r="L500" t="s">
        <v>6409</v>
      </c>
      <c r="M500">
        <v>2018</v>
      </c>
      <c r="N500" t="s">
        <v>1463</v>
      </c>
      <c r="O500">
        <v>3</v>
      </c>
      <c r="P500">
        <v>1</v>
      </c>
      <c r="Q500" t="s">
        <v>15830</v>
      </c>
      <c r="R500" t="s">
        <v>7734</v>
      </c>
      <c r="S500" t="s">
        <v>7734</v>
      </c>
      <c r="T500" t="s">
        <v>20954</v>
      </c>
      <c r="U500">
        <f t="shared" si="7"/>
        <v>40645</v>
      </c>
    </row>
    <row r="501" spans="1:21" x14ac:dyDescent="0.2">
      <c r="A501" t="s">
        <v>16138</v>
      </c>
      <c r="B501" t="s">
        <v>8652</v>
      </c>
      <c r="C501">
        <v>3530010</v>
      </c>
      <c r="D501" t="s">
        <v>7133</v>
      </c>
      <c r="E501" t="s">
        <v>8691</v>
      </c>
      <c r="F501" t="s">
        <v>6402</v>
      </c>
      <c r="G501">
        <v>1198</v>
      </c>
      <c r="H501">
        <v>3105</v>
      </c>
      <c r="I501">
        <v>0</v>
      </c>
      <c r="J501">
        <v>0</v>
      </c>
      <c r="K501">
        <v>0</v>
      </c>
      <c r="L501" t="s">
        <v>6403</v>
      </c>
      <c r="M501">
        <v>2018</v>
      </c>
      <c r="N501" t="s">
        <v>1463</v>
      </c>
      <c r="O501">
        <v>3</v>
      </c>
      <c r="P501">
        <v>1</v>
      </c>
      <c r="Q501" t="s">
        <v>15830</v>
      </c>
      <c r="R501" t="s">
        <v>7734</v>
      </c>
      <c r="S501" t="s">
        <v>7734</v>
      </c>
      <c r="T501" t="s">
        <v>19927</v>
      </c>
      <c r="U501">
        <f t="shared" si="7"/>
        <v>40645</v>
      </c>
    </row>
    <row r="502" spans="1:21" x14ac:dyDescent="0.2">
      <c r="A502" t="s">
        <v>16138</v>
      </c>
      <c r="B502" t="s">
        <v>8652</v>
      </c>
      <c r="C502">
        <v>3530010</v>
      </c>
      <c r="D502" t="s">
        <v>6622</v>
      </c>
      <c r="E502" t="s">
        <v>7105</v>
      </c>
      <c r="F502" t="s">
        <v>6402</v>
      </c>
      <c r="G502">
        <v>1639</v>
      </c>
      <c r="H502">
        <v>3105</v>
      </c>
      <c r="I502">
        <v>1</v>
      </c>
      <c r="J502">
        <v>1</v>
      </c>
      <c r="K502">
        <v>0</v>
      </c>
      <c r="L502" t="s">
        <v>6403</v>
      </c>
      <c r="M502">
        <v>2018</v>
      </c>
      <c r="N502" t="s">
        <v>1463</v>
      </c>
      <c r="O502">
        <v>3</v>
      </c>
      <c r="P502">
        <v>1</v>
      </c>
      <c r="Q502" t="s">
        <v>15830</v>
      </c>
      <c r="R502" t="s">
        <v>7734</v>
      </c>
      <c r="S502" t="s">
        <v>7734</v>
      </c>
      <c r="T502" t="s">
        <v>20955</v>
      </c>
      <c r="U502">
        <f t="shared" si="7"/>
        <v>40645</v>
      </c>
    </row>
    <row r="503" spans="1:21" x14ac:dyDescent="0.2">
      <c r="A503" t="s">
        <v>16140</v>
      </c>
      <c r="B503" t="s">
        <v>8652</v>
      </c>
      <c r="C503">
        <v>3530010</v>
      </c>
      <c r="D503" t="s">
        <v>8654</v>
      </c>
      <c r="E503" t="s">
        <v>8655</v>
      </c>
      <c r="F503" t="s">
        <v>6402</v>
      </c>
      <c r="G503">
        <v>1685</v>
      </c>
      <c r="H503">
        <v>2822</v>
      </c>
      <c r="I503">
        <v>1</v>
      </c>
      <c r="J503">
        <v>1</v>
      </c>
      <c r="K503">
        <v>0</v>
      </c>
      <c r="L503" t="s">
        <v>6409</v>
      </c>
      <c r="M503">
        <v>2018</v>
      </c>
      <c r="N503" t="s">
        <v>1463</v>
      </c>
      <c r="O503">
        <v>4</v>
      </c>
      <c r="P503">
        <v>1</v>
      </c>
      <c r="Q503" t="s">
        <v>15830</v>
      </c>
      <c r="R503" t="s">
        <v>7734</v>
      </c>
      <c r="S503" t="s">
        <v>7734</v>
      </c>
      <c r="T503" t="s">
        <v>591</v>
      </c>
      <c r="U503">
        <f t="shared" si="7"/>
        <v>40645</v>
      </c>
    </row>
    <row r="504" spans="1:21" x14ac:dyDescent="0.2">
      <c r="A504" t="s">
        <v>16140</v>
      </c>
      <c r="B504" t="s">
        <v>8652</v>
      </c>
      <c r="C504">
        <v>3530010</v>
      </c>
      <c r="D504" t="s">
        <v>6860</v>
      </c>
      <c r="E504" t="s">
        <v>16141</v>
      </c>
      <c r="F504" t="s">
        <v>6402</v>
      </c>
      <c r="G504">
        <v>147</v>
      </c>
      <c r="H504">
        <v>2822</v>
      </c>
      <c r="I504">
        <v>0</v>
      </c>
      <c r="J504">
        <v>0</v>
      </c>
      <c r="K504">
        <v>0</v>
      </c>
      <c r="L504" t="s">
        <v>6403</v>
      </c>
      <c r="M504">
        <v>2018</v>
      </c>
      <c r="N504" t="s">
        <v>1463</v>
      </c>
      <c r="O504">
        <v>4</v>
      </c>
      <c r="P504">
        <v>1</v>
      </c>
      <c r="Q504" t="s">
        <v>15830</v>
      </c>
      <c r="R504" t="s">
        <v>7734</v>
      </c>
      <c r="S504" t="s">
        <v>7734</v>
      </c>
      <c r="T504" t="s">
        <v>20956</v>
      </c>
      <c r="U504">
        <f t="shared" si="7"/>
        <v>40645</v>
      </c>
    </row>
    <row r="505" spans="1:21" x14ac:dyDescent="0.2">
      <c r="A505" t="s">
        <v>16140</v>
      </c>
      <c r="B505" t="s">
        <v>8652</v>
      </c>
      <c r="C505">
        <v>3530010</v>
      </c>
      <c r="D505" t="s">
        <v>6722</v>
      </c>
      <c r="E505" t="s">
        <v>6555</v>
      </c>
      <c r="F505" t="s">
        <v>6402</v>
      </c>
      <c r="G505">
        <v>990</v>
      </c>
      <c r="H505">
        <v>2822</v>
      </c>
      <c r="I505">
        <v>0</v>
      </c>
      <c r="J505">
        <v>0</v>
      </c>
      <c r="K505">
        <v>0</v>
      </c>
      <c r="L505" t="s">
        <v>6403</v>
      </c>
      <c r="M505">
        <v>2018</v>
      </c>
      <c r="N505" t="s">
        <v>1463</v>
      </c>
      <c r="O505">
        <v>4</v>
      </c>
      <c r="P505">
        <v>1</v>
      </c>
      <c r="Q505" t="s">
        <v>15830</v>
      </c>
      <c r="R505" t="s">
        <v>7734</v>
      </c>
      <c r="S505" t="s">
        <v>7734</v>
      </c>
      <c r="T505" t="s">
        <v>20957</v>
      </c>
      <c r="U505">
        <f t="shared" si="7"/>
        <v>40645</v>
      </c>
    </row>
    <row r="506" spans="1:21" x14ac:dyDescent="0.2">
      <c r="A506" t="s">
        <v>16142</v>
      </c>
      <c r="B506" t="s">
        <v>8652</v>
      </c>
      <c r="C506">
        <v>3530010</v>
      </c>
      <c r="D506" t="s">
        <v>7117</v>
      </c>
      <c r="E506" t="s">
        <v>8665</v>
      </c>
      <c r="F506" t="s">
        <v>6402</v>
      </c>
      <c r="G506">
        <v>2285</v>
      </c>
      <c r="H506">
        <v>3993</v>
      </c>
      <c r="I506">
        <v>1</v>
      </c>
      <c r="J506">
        <v>1</v>
      </c>
      <c r="K506">
        <v>0</v>
      </c>
      <c r="L506" t="s">
        <v>6409</v>
      </c>
      <c r="M506">
        <v>2018</v>
      </c>
      <c r="N506" t="s">
        <v>1463</v>
      </c>
      <c r="O506">
        <v>5</v>
      </c>
      <c r="P506">
        <v>1</v>
      </c>
      <c r="Q506" t="s">
        <v>15830</v>
      </c>
      <c r="R506" t="s">
        <v>7734</v>
      </c>
      <c r="S506" t="s">
        <v>7734</v>
      </c>
      <c r="T506" t="s">
        <v>2135</v>
      </c>
      <c r="U506">
        <f t="shared" si="7"/>
        <v>40645</v>
      </c>
    </row>
    <row r="507" spans="1:21" x14ac:dyDescent="0.2">
      <c r="A507" t="s">
        <v>16142</v>
      </c>
      <c r="B507" t="s">
        <v>8652</v>
      </c>
      <c r="C507">
        <v>3530010</v>
      </c>
      <c r="D507" t="s">
        <v>6809</v>
      </c>
      <c r="E507" t="s">
        <v>7482</v>
      </c>
      <c r="F507" t="s">
        <v>6402</v>
      </c>
      <c r="G507">
        <v>1129</v>
      </c>
      <c r="H507">
        <v>3993</v>
      </c>
      <c r="I507">
        <v>0</v>
      </c>
      <c r="J507">
        <v>0</v>
      </c>
      <c r="K507">
        <v>0</v>
      </c>
      <c r="L507" t="s">
        <v>6403</v>
      </c>
      <c r="M507">
        <v>2018</v>
      </c>
      <c r="N507" t="s">
        <v>1463</v>
      </c>
      <c r="O507">
        <v>5</v>
      </c>
      <c r="P507">
        <v>1</v>
      </c>
      <c r="Q507" t="s">
        <v>15830</v>
      </c>
      <c r="R507" t="s">
        <v>7734</v>
      </c>
      <c r="S507" t="s">
        <v>7734</v>
      </c>
      <c r="T507" t="s">
        <v>20958</v>
      </c>
      <c r="U507">
        <f t="shared" si="7"/>
        <v>40645</v>
      </c>
    </row>
    <row r="508" spans="1:21" x14ac:dyDescent="0.2">
      <c r="A508" t="s">
        <v>16142</v>
      </c>
      <c r="B508" t="s">
        <v>8652</v>
      </c>
      <c r="C508">
        <v>3530010</v>
      </c>
      <c r="D508" t="s">
        <v>6881</v>
      </c>
      <c r="E508" t="s">
        <v>6890</v>
      </c>
      <c r="F508" t="s">
        <v>6402</v>
      </c>
      <c r="G508">
        <v>579</v>
      </c>
      <c r="H508">
        <v>3993</v>
      </c>
      <c r="I508">
        <v>0</v>
      </c>
      <c r="J508">
        <v>0</v>
      </c>
      <c r="K508">
        <v>0</v>
      </c>
      <c r="L508" t="s">
        <v>6403</v>
      </c>
      <c r="M508">
        <v>2018</v>
      </c>
      <c r="N508" t="s">
        <v>1463</v>
      </c>
      <c r="O508">
        <v>5</v>
      </c>
      <c r="P508">
        <v>1</v>
      </c>
      <c r="Q508" t="s">
        <v>15830</v>
      </c>
      <c r="R508" t="s">
        <v>7734</v>
      </c>
      <c r="S508" t="s">
        <v>7734</v>
      </c>
      <c r="T508" t="s">
        <v>20959</v>
      </c>
      <c r="U508">
        <f t="shared" si="7"/>
        <v>40645</v>
      </c>
    </row>
    <row r="509" spans="1:21" x14ac:dyDescent="0.2">
      <c r="A509" t="s">
        <v>16143</v>
      </c>
      <c r="B509" t="s">
        <v>8652</v>
      </c>
      <c r="C509">
        <v>3530010</v>
      </c>
      <c r="D509" t="s">
        <v>6416</v>
      </c>
      <c r="E509" t="s">
        <v>16144</v>
      </c>
      <c r="F509" t="s">
        <v>6402</v>
      </c>
      <c r="G509">
        <v>826</v>
      </c>
      <c r="H509">
        <v>3832</v>
      </c>
      <c r="I509">
        <v>0</v>
      </c>
      <c r="J509">
        <v>0</v>
      </c>
      <c r="K509">
        <v>0</v>
      </c>
      <c r="L509" t="s">
        <v>6409</v>
      </c>
      <c r="M509">
        <v>2018</v>
      </c>
      <c r="N509" t="s">
        <v>1463</v>
      </c>
      <c r="O509">
        <v>6</v>
      </c>
      <c r="P509">
        <v>1</v>
      </c>
      <c r="Q509" t="s">
        <v>15830</v>
      </c>
      <c r="R509" t="s">
        <v>7734</v>
      </c>
      <c r="S509" t="s">
        <v>7734</v>
      </c>
      <c r="T509" t="s">
        <v>20960</v>
      </c>
      <c r="U509">
        <f t="shared" si="7"/>
        <v>40645</v>
      </c>
    </row>
    <row r="510" spans="1:21" x14ac:dyDescent="0.2">
      <c r="A510" t="s">
        <v>16143</v>
      </c>
      <c r="B510" t="s">
        <v>8652</v>
      </c>
      <c r="C510">
        <v>3530010</v>
      </c>
      <c r="D510" t="s">
        <v>6712</v>
      </c>
      <c r="E510" t="s">
        <v>8660</v>
      </c>
      <c r="F510" t="s">
        <v>6402</v>
      </c>
      <c r="G510">
        <v>1516</v>
      </c>
      <c r="H510">
        <v>3832</v>
      </c>
      <c r="I510">
        <v>1</v>
      </c>
      <c r="J510">
        <v>1</v>
      </c>
      <c r="K510">
        <v>0</v>
      </c>
      <c r="L510" t="s">
        <v>6403</v>
      </c>
      <c r="M510">
        <v>2018</v>
      </c>
      <c r="N510" t="s">
        <v>1463</v>
      </c>
      <c r="O510">
        <v>6</v>
      </c>
      <c r="P510">
        <v>1</v>
      </c>
      <c r="Q510" t="s">
        <v>15830</v>
      </c>
      <c r="R510" t="s">
        <v>7734</v>
      </c>
      <c r="S510" t="s">
        <v>7734</v>
      </c>
      <c r="T510" t="s">
        <v>2140</v>
      </c>
      <c r="U510">
        <f t="shared" si="7"/>
        <v>40645</v>
      </c>
    </row>
    <row r="511" spans="1:21" x14ac:dyDescent="0.2">
      <c r="A511" t="s">
        <v>16143</v>
      </c>
      <c r="B511" t="s">
        <v>8652</v>
      </c>
      <c r="C511">
        <v>3530010</v>
      </c>
      <c r="D511" t="s">
        <v>6813</v>
      </c>
      <c r="E511" t="s">
        <v>6590</v>
      </c>
      <c r="F511" t="s">
        <v>6402</v>
      </c>
      <c r="G511">
        <v>343</v>
      </c>
      <c r="H511">
        <v>3832</v>
      </c>
      <c r="I511">
        <v>0</v>
      </c>
      <c r="J511">
        <v>0</v>
      </c>
      <c r="K511">
        <v>0</v>
      </c>
      <c r="L511" t="s">
        <v>6403</v>
      </c>
      <c r="M511">
        <v>2018</v>
      </c>
      <c r="N511" t="s">
        <v>1463</v>
      </c>
      <c r="O511">
        <v>6</v>
      </c>
      <c r="P511">
        <v>1</v>
      </c>
      <c r="Q511" t="s">
        <v>15830</v>
      </c>
      <c r="R511" t="s">
        <v>7734</v>
      </c>
      <c r="S511" t="s">
        <v>7734</v>
      </c>
      <c r="T511" t="s">
        <v>20961</v>
      </c>
      <c r="U511">
        <f t="shared" si="7"/>
        <v>40645</v>
      </c>
    </row>
    <row r="512" spans="1:21" x14ac:dyDescent="0.2">
      <c r="A512" t="s">
        <v>16143</v>
      </c>
      <c r="B512" t="s">
        <v>8652</v>
      </c>
      <c r="C512">
        <v>3530010</v>
      </c>
      <c r="D512" t="s">
        <v>16145</v>
      </c>
      <c r="E512" t="s">
        <v>16146</v>
      </c>
      <c r="F512" t="s">
        <v>6402</v>
      </c>
      <c r="G512">
        <v>569</v>
      </c>
      <c r="H512">
        <v>3832</v>
      </c>
      <c r="I512">
        <v>0</v>
      </c>
      <c r="J512">
        <v>0</v>
      </c>
      <c r="K512">
        <v>0</v>
      </c>
      <c r="L512" t="s">
        <v>6403</v>
      </c>
      <c r="M512">
        <v>2018</v>
      </c>
      <c r="N512" t="s">
        <v>1463</v>
      </c>
      <c r="O512">
        <v>6</v>
      </c>
      <c r="P512">
        <v>1</v>
      </c>
      <c r="Q512" t="s">
        <v>15830</v>
      </c>
      <c r="R512" t="s">
        <v>7734</v>
      </c>
      <c r="S512" t="s">
        <v>7734</v>
      </c>
      <c r="T512" t="s">
        <v>20962</v>
      </c>
      <c r="U512">
        <f t="shared" si="7"/>
        <v>40645</v>
      </c>
    </row>
    <row r="513" spans="1:21" x14ac:dyDescent="0.2">
      <c r="A513" t="s">
        <v>16143</v>
      </c>
      <c r="B513" t="s">
        <v>8652</v>
      </c>
      <c r="C513">
        <v>3530010</v>
      </c>
      <c r="D513" t="s">
        <v>6738</v>
      </c>
      <c r="E513" t="s">
        <v>16147</v>
      </c>
      <c r="F513" t="s">
        <v>6402</v>
      </c>
      <c r="G513">
        <v>578</v>
      </c>
      <c r="H513">
        <v>3832</v>
      </c>
      <c r="I513">
        <v>0</v>
      </c>
      <c r="J513">
        <v>0</v>
      </c>
      <c r="K513">
        <v>0</v>
      </c>
      <c r="L513" t="s">
        <v>6403</v>
      </c>
      <c r="M513">
        <v>2018</v>
      </c>
      <c r="N513" t="s">
        <v>1463</v>
      </c>
      <c r="O513">
        <v>6</v>
      </c>
      <c r="P513">
        <v>1</v>
      </c>
      <c r="Q513" t="s">
        <v>15830</v>
      </c>
      <c r="R513" t="s">
        <v>7734</v>
      </c>
      <c r="S513" t="s">
        <v>7734</v>
      </c>
      <c r="T513" t="s">
        <v>20963</v>
      </c>
      <c r="U513">
        <f t="shared" si="7"/>
        <v>40645</v>
      </c>
    </row>
    <row r="514" spans="1:21" x14ac:dyDescent="0.2">
      <c r="A514" t="s">
        <v>16148</v>
      </c>
      <c r="B514" t="s">
        <v>8652</v>
      </c>
      <c r="C514">
        <v>3530010</v>
      </c>
      <c r="D514" t="s">
        <v>11058</v>
      </c>
      <c r="E514" t="s">
        <v>7571</v>
      </c>
      <c r="F514" t="s">
        <v>6402</v>
      </c>
      <c r="G514">
        <v>685</v>
      </c>
      <c r="H514">
        <v>2156</v>
      </c>
      <c r="I514">
        <v>0</v>
      </c>
      <c r="J514">
        <v>0</v>
      </c>
      <c r="K514">
        <v>0</v>
      </c>
      <c r="L514" t="s">
        <v>6409</v>
      </c>
      <c r="M514">
        <v>2018</v>
      </c>
      <c r="N514" t="s">
        <v>1463</v>
      </c>
      <c r="O514">
        <v>7</v>
      </c>
      <c r="P514">
        <v>1</v>
      </c>
      <c r="Q514" t="s">
        <v>15830</v>
      </c>
      <c r="R514" t="s">
        <v>7734</v>
      </c>
      <c r="S514" t="s">
        <v>7734</v>
      </c>
      <c r="T514" t="s">
        <v>20964</v>
      </c>
      <c r="U514">
        <f t="shared" ref="U514:U577" si="8">_xlfn.MAXIFS($H$2:$H$6695, $C$2:$C$6695,C514)</f>
        <v>40645</v>
      </c>
    </row>
    <row r="515" spans="1:21" x14ac:dyDescent="0.2">
      <c r="A515" t="s">
        <v>16148</v>
      </c>
      <c r="B515" t="s">
        <v>8652</v>
      </c>
      <c r="C515">
        <v>3530010</v>
      </c>
      <c r="D515" t="s">
        <v>7571</v>
      </c>
      <c r="E515" t="s">
        <v>8275</v>
      </c>
      <c r="F515" t="s">
        <v>6402</v>
      </c>
      <c r="G515">
        <v>218</v>
      </c>
      <c r="H515">
        <v>2156</v>
      </c>
      <c r="I515">
        <v>0</v>
      </c>
      <c r="J515">
        <v>0</v>
      </c>
      <c r="K515">
        <v>0</v>
      </c>
      <c r="L515" t="s">
        <v>6403</v>
      </c>
      <c r="M515">
        <v>2018</v>
      </c>
      <c r="N515" t="s">
        <v>1463</v>
      </c>
      <c r="O515">
        <v>7</v>
      </c>
      <c r="P515">
        <v>1</v>
      </c>
      <c r="Q515" t="s">
        <v>15830</v>
      </c>
      <c r="R515" t="s">
        <v>7734</v>
      </c>
      <c r="S515" t="s">
        <v>7734</v>
      </c>
      <c r="T515" t="s">
        <v>594</v>
      </c>
      <c r="U515">
        <f t="shared" si="8"/>
        <v>40645</v>
      </c>
    </row>
    <row r="516" spans="1:21" x14ac:dyDescent="0.2">
      <c r="A516" t="s">
        <v>16148</v>
      </c>
      <c r="B516" t="s">
        <v>8652</v>
      </c>
      <c r="C516">
        <v>3530010</v>
      </c>
      <c r="D516" t="s">
        <v>6523</v>
      </c>
      <c r="E516" t="s">
        <v>9842</v>
      </c>
      <c r="F516" t="s">
        <v>6402</v>
      </c>
      <c r="G516">
        <v>237</v>
      </c>
      <c r="H516">
        <v>2156</v>
      </c>
      <c r="I516">
        <v>0</v>
      </c>
      <c r="J516">
        <v>0</v>
      </c>
      <c r="K516">
        <v>0</v>
      </c>
      <c r="L516" t="s">
        <v>6403</v>
      </c>
      <c r="M516">
        <v>2018</v>
      </c>
      <c r="N516" t="s">
        <v>1463</v>
      </c>
      <c r="O516">
        <v>7</v>
      </c>
      <c r="P516">
        <v>1</v>
      </c>
      <c r="Q516" t="s">
        <v>15830</v>
      </c>
      <c r="R516" t="s">
        <v>7734</v>
      </c>
      <c r="S516" t="s">
        <v>7734</v>
      </c>
      <c r="T516" t="s">
        <v>20965</v>
      </c>
      <c r="U516">
        <f t="shared" si="8"/>
        <v>40645</v>
      </c>
    </row>
    <row r="517" spans="1:21" x14ac:dyDescent="0.2">
      <c r="A517" t="s">
        <v>16148</v>
      </c>
      <c r="B517" t="s">
        <v>8652</v>
      </c>
      <c r="C517">
        <v>3530010</v>
      </c>
      <c r="D517" t="s">
        <v>7022</v>
      </c>
      <c r="E517" t="s">
        <v>16149</v>
      </c>
      <c r="F517" t="s">
        <v>6402</v>
      </c>
      <c r="G517">
        <v>1016</v>
      </c>
      <c r="H517">
        <v>2156</v>
      </c>
      <c r="I517">
        <v>1</v>
      </c>
      <c r="J517">
        <v>1</v>
      </c>
      <c r="K517">
        <v>0</v>
      </c>
      <c r="L517" t="s">
        <v>6403</v>
      </c>
      <c r="M517">
        <v>2018</v>
      </c>
      <c r="N517" t="s">
        <v>1463</v>
      </c>
      <c r="O517">
        <v>7</v>
      </c>
      <c r="P517">
        <v>1</v>
      </c>
      <c r="Q517" t="s">
        <v>15830</v>
      </c>
      <c r="R517" t="s">
        <v>7734</v>
      </c>
      <c r="S517" t="s">
        <v>7734</v>
      </c>
      <c r="T517" t="s">
        <v>20966</v>
      </c>
      <c r="U517">
        <f t="shared" si="8"/>
        <v>40645</v>
      </c>
    </row>
    <row r="518" spans="1:21" x14ac:dyDescent="0.2">
      <c r="A518" t="s">
        <v>16150</v>
      </c>
      <c r="B518" t="s">
        <v>8652</v>
      </c>
      <c r="C518">
        <v>3530010</v>
      </c>
      <c r="D518" t="s">
        <v>7546</v>
      </c>
      <c r="E518" t="s">
        <v>6872</v>
      </c>
      <c r="F518" t="s">
        <v>6402</v>
      </c>
      <c r="G518">
        <v>1102</v>
      </c>
      <c r="H518">
        <v>3723</v>
      </c>
      <c r="I518">
        <v>0</v>
      </c>
      <c r="J518">
        <v>0</v>
      </c>
      <c r="K518">
        <v>0</v>
      </c>
      <c r="L518" t="s">
        <v>6409</v>
      </c>
      <c r="M518">
        <v>2018</v>
      </c>
      <c r="N518" t="s">
        <v>1463</v>
      </c>
      <c r="O518">
        <v>8</v>
      </c>
      <c r="P518">
        <v>1</v>
      </c>
      <c r="Q518" t="s">
        <v>15830</v>
      </c>
      <c r="R518" t="s">
        <v>7734</v>
      </c>
      <c r="S518" t="s">
        <v>7734</v>
      </c>
      <c r="T518" t="s">
        <v>20967</v>
      </c>
      <c r="U518">
        <f t="shared" si="8"/>
        <v>40645</v>
      </c>
    </row>
    <row r="519" spans="1:21" x14ac:dyDescent="0.2">
      <c r="A519" t="s">
        <v>16150</v>
      </c>
      <c r="B519" t="s">
        <v>8652</v>
      </c>
      <c r="C519">
        <v>3530010</v>
      </c>
      <c r="D519" t="s">
        <v>16151</v>
      </c>
      <c r="E519" t="s">
        <v>6643</v>
      </c>
      <c r="F519" t="s">
        <v>6402</v>
      </c>
      <c r="G519">
        <v>208</v>
      </c>
      <c r="H519">
        <v>3723</v>
      </c>
      <c r="I519">
        <v>0</v>
      </c>
      <c r="J519">
        <v>0</v>
      </c>
      <c r="K519">
        <v>0</v>
      </c>
      <c r="L519" t="s">
        <v>6403</v>
      </c>
      <c r="M519">
        <v>2018</v>
      </c>
      <c r="N519" t="s">
        <v>1463</v>
      </c>
      <c r="O519">
        <v>8</v>
      </c>
      <c r="P519">
        <v>1</v>
      </c>
      <c r="Q519" t="s">
        <v>15830</v>
      </c>
      <c r="R519" t="s">
        <v>7734</v>
      </c>
      <c r="S519" t="s">
        <v>7734</v>
      </c>
      <c r="T519" t="s">
        <v>20968</v>
      </c>
      <c r="U519">
        <f t="shared" si="8"/>
        <v>40645</v>
      </c>
    </row>
    <row r="520" spans="1:21" x14ac:dyDescent="0.2">
      <c r="A520" t="s">
        <v>16150</v>
      </c>
      <c r="B520" t="s">
        <v>8652</v>
      </c>
      <c r="C520">
        <v>3530010</v>
      </c>
      <c r="D520" t="s">
        <v>6564</v>
      </c>
      <c r="E520" t="s">
        <v>8663</v>
      </c>
      <c r="F520" t="s">
        <v>6402</v>
      </c>
      <c r="G520">
        <v>2413</v>
      </c>
      <c r="H520">
        <v>3723</v>
      </c>
      <c r="I520">
        <v>1</v>
      </c>
      <c r="J520">
        <v>1</v>
      </c>
      <c r="K520">
        <v>0</v>
      </c>
      <c r="L520" t="s">
        <v>6403</v>
      </c>
      <c r="M520">
        <v>2018</v>
      </c>
      <c r="N520" t="s">
        <v>1463</v>
      </c>
      <c r="O520">
        <v>8</v>
      </c>
      <c r="P520">
        <v>1</v>
      </c>
      <c r="Q520" t="s">
        <v>15830</v>
      </c>
      <c r="R520" t="s">
        <v>7734</v>
      </c>
      <c r="S520" t="s">
        <v>7734</v>
      </c>
      <c r="T520" t="s">
        <v>2136</v>
      </c>
      <c r="U520">
        <f t="shared" si="8"/>
        <v>40645</v>
      </c>
    </row>
    <row r="521" spans="1:21" x14ac:dyDescent="0.2">
      <c r="A521" t="s">
        <v>16152</v>
      </c>
      <c r="B521" t="s">
        <v>8652</v>
      </c>
      <c r="C521">
        <v>3530010</v>
      </c>
      <c r="D521" t="s">
        <v>7991</v>
      </c>
      <c r="E521" t="s">
        <v>16153</v>
      </c>
      <c r="F521" t="s">
        <v>6402</v>
      </c>
      <c r="G521">
        <v>13404</v>
      </c>
      <c r="H521">
        <v>28089</v>
      </c>
      <c r="I521">
        <v>0</v>
      </c>
      <c r="J521">
        <v>1</v>
      </c>
      <c r="K521">
        <v>0</v>
      </c>
      <c r="L521" t="s">
        <v>6409</v>
      </c>
      <c r="M521">
        <v>2018</v>
      </c>
      <c r="N521" t="s">
        <v>6404</v>
      </c>
      <c r="O521">
        <v>99</v>
      </c>
      <c r="P521">
        <v>1</v>
      </c>
      <c r="Q521" t="s">
        <v>15830</v>
      </c>
      <c r="R521" t="s">
        <v>7734</v>
      </c>
      <c r="S521" t="s">
        <v>7734</v>
      </c>
      <c r="T521" t="s">
        <v>20969</v>
      </c>
      <c r="U521">
        <f t="shared" si="8"/>
        <v>40645</v>
      </c>
    </row>
    <row r="522" spans="1:21" x14ac:dyDescent="0.2">
      <c r="A522" t="s">
        <v>16152</v>
      </c>
      <c r="B522" t="s">
        <v>8652</v>
      </c>
      <c r="C522">
        <v>3530010</v>
      </c>
      <c r="D522" t="s">
        <v>6815</v>
      </c>
      <c r="E522" t="s">
        <v>8666</v>
      </c>
      <c r="F522" t="s">
        <v>6402</v>
      </c>
      <c r="G522">
        <v>836</v>
      </c>
      <c r="H522">
        <v>28089</v>
      </c>
      <c r="I522">
        <v>0</v>
      </c>
      <c r="J522">
        <v>0</v>
      </c>
      <c r="K522">
        <v>0</v>
      </c>
      <c r="L522" t="s">
        <v>6403</v>
      </c>
      <c r="M522">
        <v>2018</v>
      </c>
      <c r="N522" t="s">
        <v>6404</v>
      </c>
      <c r="O522">
        <v>99</v>
      </c>
      <c r="P522">
        <v>1</v>
      </c>
      <c r="Q522" t="s">
        <v>15830</v>
      </c>
      <c r="R522" t="s">
        <v>7734</v>
      </c>
      <c r="S522" t="s">
        <v>7734</v>
      </c>
      <c r="T522" t="s">
        <v>593</v>
      </c>
      <c r="U522">
        <f t="shared" si="8"/>
        <v>40645</v>
      </c>
    </row>
    <row r="523" spans="1:21" x14ac:dyDescent="0.2">
      <c r="A523" t="s">
        <v>16152</v>
      </c>
      <c r="B523" t="s">
        <v>8652</v>
      </c>
      <c r="C523">
        <v>3530010</v>
      </c>
      <c r="D523" t="s">
        <v>6505</v>
      </c>
      <c r="E523" t="s">
        <v>6559</v>
      </c>
      <c r="F523" t="s">
        <v>6402</v>
      </c>
      <c r="G523">
        <v>7394</v>
      </c>
      <c r="H523">
        <v>28089</v>
      </c>
      <c r="I523">
        <v>1</v>
      </c>
      <c r="J523">
        <v>0</v>
      </c>
      <c r="K523">
        <v>0</v>
      </c>
      <c r="L523" t="s">
        <v>6403</v>
      </c>
      <c r="M523">
        <v>2018</v>
      </c>
      <c r="N523" t="s">
        <v>6404</v>
      </c>
      <c r="O523">
        <v>99</v>
      </c>
      <c r="P523">
        <v>1</v>
      </c>
      <c r="Q523" t="s">
        <v>15830</v>
      </c>
      <c r="R523" t="s">
        <v>7734</v>
      </c>
      <c r="S523" t="s">
        <v>7734</v>
      </c>
      <c r="T523" t="s">
        <v>2130</v>
      </c>
      <c r="U523">
        <f t="shared" si="8"/>
        <v>40645</v>
      </c>
    </row>
    <row r="524" spans="1:21" x14ac:dyDescent="0.2">
      <c r="A524" t="s">
        <v>16152</v>
      </c>
      <c r="B524" t="s">
        <v>8652</v>
      </c>
      <c r="C524">
        <v>3530010</v>
      </c>
      <c r="D524" t="s">
        <v>6458</v>
      </c>
      <c r="E524" t="s">
        <v>15375</v>
      </c>
      <c r="F524" t="s">
        <v>6402</v>
      </c>
      <c r="G524">
        <v>4902</v>
      </c>
      <c r="H524">
        <v>28089</v>
      </c>
      <c r="I524">
        <v>0</v>
      </c>
      <c r="J524">
        <v>0</v>
      </c>
      <c r="K524">
        <v>0</v>
      </c>
      <c r="L524" t="s">
        <v>6403</v>
      </c>
      <c r="M524">
        <v>2018</v>
      </c>
      <c r="N524" t="s">
        <v>6404</v>
      </c>
      <c r="O524">
        <v>99</v>
      </c>
      <c r="P524">
        <v>1</v>
      </c>
      <c r="Q524" t="s">
        <v>15830</v>
      </c>
      <c r="R524" t="s">
        <v>7734</v>
      </c>
      <c r="S524" t="s">
        <v>7734</v>
      </c>
      <c r="T524" t="s">
        <v>20970</v>
      </c>
      <c r="U524">
        <f t="shared" si="8"/>
        <v>40645</v>
      </c>
    </row>
    <row r="525" spans="1:21" x14ac:dyDescent="0.2">
      <c r="A525" t="s">
        <v>16152</v>
      </c>
      <c r="B525" t="s">
        <v>8652</v>
      </c>
      <c r="C525">
        <v>3530010</v>
      </c>
      <c r="D525" t="s">
        <v>6538</v>
      </c>
      <c r="E525" t="s">
        <v>7410</v>
      </c>
      <c r="F525" t="s">
        <v>6402</v>
      </c>
      <c r="G525">
        <v>1553</v>
      </c>
      <c r="H525">
        <v>28089</v>
      </c>
      <c r="I525">
        <v>0</v>
      </c>
      <c r="J525">
        <v>0</v>
      </c>
      <c r="K525">
        <v>0</v>
      </c>
      <c r="L525" t="s">
        <v>6403</v>
      </c>
      <c r="M525">
        <v>2018</v>
      </c>
      <c r="N525" t="s">
        <v>6404</v>
      </c>
      <c r="O525">
        <v>99</v>
      </c>
      <c r="P525">
        <v>1</v>
      </c>
      <c r="Q525" t="s">
        <v>15830</v>
      </c>
      <c r="R525" t="s">
        <v>7734</v>
      </c>
      <c r="S525" t="s">
        <v>7734</v>
      </c>
      <c r="T525" t="s">
        <v>20971</v>
      </c>
      <c r="U525">
        <f t="shared" si="8"/>
        <v>40645</v>
      </c>
    </row>
    <row r="526" spans="1:21" x14ac:dyDescent="0.2">
      <c r="A526" t="s">
        <v>16154</v>
      </c>
      <c r="B526" t="s">
        <v>8652</v>
      </c>
      <c r="C526">
        <v>3530010</v>
      </c>
      <c r="D526" t="s">
        <v>8687</v>
      </c>
      <c r="E526" t="s">
        <v>16155</v>
      </c>
      <c r="F526" t="s">
        <v>6402</v>
      </c>
      <c r="G526">
        <v>12801</v>
      </c>
      <c r="H526">
        <v>40645</v>
      </c>
      <c r="I526">
        <v>1</v>
      </c>
      <c r="J526">
        <v>1</v>
      </c>
      <c r="K526">
        <v>0</v>
      </c>
      <c r="L526" t="s">
        <v>6409</v>
      </c>
      <c r="M526">
        <v>2018</v>
      </c>
      <c r="N526" t="s">
        <v>1985</v>
      </c>
      <c r="O526">
        <v>99</v>
      </c>
      <c r="P526">
        <v>2</v>
      </c>
      <c r="Q526" t="s">
        <v>15830</v>
      </c>
      <c r="R526" t="s">
        <v>7734</v>
      </c>
      <c r="S526" t="s">
        <v>7734</v>
      </c>
      <c r="T526" t="s">
        <v>20972</v>
      </c>
      <c r="U526">
        <f t="shared" si="8"/>
        <v>40645</v>
      </c>
    </row>
    <row r="527" spans="1:21" x14ac:dyDescent="0.2">
      <c r="A527" t="s">
        <v>16154</v>
      </c>
      <c r="B527" t="s">
        <v>8652</v>
      </c>
      <c r="C527">
        <v>3530010</v>
      </c>
      <c r="D527" t="s">
        <v>6580</v>
      </c>
      <c r="E527" t="s">
        <v>7921</v>
      </c>
      <c r="F527" t="s">
        <v>6402</v>
      </c>
      <c r="G527">
        <v>2890</v>
      </c>
      <c r="H527">
        <v>40645</v>
      </c>
      <c r="I527">
        <v>0</v>
      </c>
      <c r="J527">
        <v>0</v>
      </c>
      <c r="K527">
        <v>0</v>
      </c>
      <c r="L527" t="s">
        <v>6403</v>
      </c>
      <c r="M527">
        <v>2018</v>
      </c>
      <c r="N527" t="s">
        <v>1985</v>
      </c>
      <c r="O527">
        <v>99</v>
      </c>
      <c r="P527">
        <v>2</v>
      </c>
      <c r="Q527" t="s">
        <v>15830</v>
      </c>
      <c r="R527" t="s">
        <v>7734</v>
      </c>
      <c r="S527" t="s">
        <v>7734</v>
      </c>
      <c r="T527" t="s">
        <v>20973</v>
      </c>
      <c r="U527">
        <f t="shared" si="8"/>
        <v>40645</v>
      </c>
    </row>
    <row r="528" spans="1:21" x14ac:dyDescent="0.2">
      <c r="A528" t="s">
        <v>16154</v>
      </c>
      <c r="B528" t="s">
        <v>8652</v>
      </c>
      <c r="C528">
        <v>3530010</v>
      </c>
      <c r="D528" t="s">
        <v>6434</v>
      </c>
      <c r="E528" t="s">
        <v>7646</v>
      </c>
      <c r="F528" t="s">
        <v>6402</v>
      </c>
      <c r="G528">
        <v>7726</v>
      </c>
      <c r="H528">
        <v>40645</v>
      </c>
      <c r="I528">
        <v>0</v>
      </c>
      <c r="J528">
        <v>0</v>
      </c>
      <c r="K528">
        <v>0</v>
      </c>
      <c r="L528" t="s">
        <v>6403</v>
      </c>
      <c r="M528">
        <v>2018</v>
      </c>
      <c r="N528" t="s">
        <v>1985</v>
      </c>
      <c r="O528">
        <v>99</v>
      </c>
      <c r="P528">
        <v>2</v>
      </c>
      <c r="Q528" t="s">
        <v>15830</v>
      </c>
      <c r="R528" t="s">
        <v>7734</v>
      </c>
      <c r="S528" t="s">
        <v>7734</v>
      </c>
      <c r="T528" t="s">
        <v>20974</v>
      </c>
      <c r="U528">
        <f t="shared" si="8"/>
        <v>40645</v>
      </c>
    </row>
    <row r="529" spans="1:21" x14ac:dyDescent="0.2">
      <c r="A529" t="s">
        <v>16154</v>
      </c>
      <c r="B529" t="s">
        <v>8652</v>
      </c>
      <c r="C529">
        <v>3530010</v>
      </c>
      <c r="D529" t="s">
        <v>7566</v>
      </c>
      <c r="E529" t="s">
        <v>16156</v>
      </c>
      <c r="F529" t="s">
        <v>6402</v>
      </c>
      <c r="G529">
        <v>13209</v>
      </c>
      <c r="H529">
        <v>40645</v>
      </c>
      <c r="I529">
        <v>1</v>
      </c>
      <c r="J529">
        <v>1</v>
      </c>
      <c r="K529">
        <v>0</v>
      </c>
      <c r="L529" t="s">
        <v>6403</v>
      </c>
      <c r="M529">
        <v>2018</v>
      </c>
      <c r="N529" t="s">
        <v>1985</v>
      </c>
      <c r="O529">
        <v>99</v>
      </c>
      <c r="P529">
        <v>2</v>
      </c>
      <c r="Q529" t="s">
        <v>15830</v>
      </c>
      <c r="R529" t="s">
        <v>7734</v>
      </c>
      <c r="S529" t="s">
        <v>7734</v>
      </c>
      <c r="T529" t="s">
        <v>20975</v>
      </c>
      <c r="U529">
        <f t="shared" si="8"/>
        <v>40645</v>
      </c>
    </row>
    <row r="530" spans="1:21" x14ac:dyDescent="0.2">
      <c r="A530" t="s">
        <v>16154</v>
      </c>
      <c r="B530" t="s">
        <v>8652</v>
      </c>
      <c r="C530">
        <v>3530010</v>
      </c>
      <c r="D530" t="s">
        <v>6797</v>
      </c>
      <c r="E530" t="s">
        <v>11941</v>
      </c>
      <c r="F530" t="s">
        <v>6402</v>
      </c>
      <c r="G530">
        <v>4019</v>
      </c>
      <c r="H530">
        <v>40645</v>
      </c>
      <c r="I530">
        <v>0</v>
      </c>
      <c r="J530">
        <v>0</v>
      </c>
      <c r="K530">
        <v>0</v>
      </c>
      <c r="L530" t="s">
        <v>6403</v>
      </c>
      <c r="M530">
        <v>2018</v>
      </c>
      <c r="N530" t="s">
        <v>1985</v>
      </c>
      <c r="O530">
        <v>99</v>
      </c>
      <c r="P530">
        <v>2</v>
      </c>
      <c r="Q530" t="s">
        <v>15830</v>
      </c>
      <c r="R530" t="s">
        <v>7734</v>
      </c>
      <c r="S530" t="s">
        <v>7734</v>
      </c>
      <c r="T530" t="s">
        <v>20976</v>
      </c>
      <c r="U530">
        <f t="shared" si="8"/>
        <v>40645</v>
      </c>
    </row>
    <row r="531" spans="1:21" x14ac:dyDescent="0.2">
      <c r="A531" t="s">
        <v>16161</v>
      </c>
      <c r="B531" t="s">
        <v>8732</v>
      </c>
      <c r="C531">
        <v>3509028</v>
      </c>
      <c r="D531" t="s">
        <v>6802</v>
      </c>
      <c r="E531" t="s">
        <v>15531</v>
      </c>
      <c r="F531" t="s">
        <v>6402</v>
      </c>
      <c r="G531">
        <v>2440</v>
      </c>
      <c r="H531">
        <v>18700</v>
      </c>
      <c r="I531">
        <v>1</v>
      </c>
      <c r="J531">
        <v>1</v>
      </c>
      <c r="K531">
        <v>0</v>
      </c>
      <c r="L531" t="s">
        <v>6409</v>
      </c>
      <c r="M531">
        <v>2018</v>
      </c>
      <c r="N531" t="s">
        <v>1463</v>
      </c>
      <c r="O531">
        <v>99</v>
      </c>
      <c r="P531">
        <v>5</v>
      </c>
      <c r="Q531" t="s">
        <v>15830</v>
      </c>
      <c r="R531" t="s">
        <v>7734</v>
      </c>
      <c r="S531" t="s">
        <v>7734</v>
      </c>
      <c r="T531" t="s">
        <v>20977</v>
      </c>
      <c r="U531">
        <f t="shared" si="8"/>
        <v>18700</v>
      </c>
    </row>
    <row r="532" spans="1:21" x14ac:dyDescent="0.2">
      <c r="A532" t="s">
        <v>16161</v>
      </c>
      <c r="B532" t="s">
        <v>8732</v>
      </c>
      <c r="C532">
        <v>3509028</v>
      </c>
      <c r="D532" t="s">
        <v>7294</v>
      </c>
      <c r="E532" t="s">
        <v>16162</v>
      </c>
      <c r="F532" t="s">
        <v>6402</v>
      </c>
      <c r="G532">
        <v>989</v>
      </c>
      <c r="H532">
        <v>18700</v>
      </c>
      <c r="I532">
        <v>0</v>
      </c>
      <c r="J532">
        <v>0</v>
      </c>
      <c r="K532">
        <v>0</v>
      </c>
      <c r="L532" t="s">
        <v>6409</v>
      </c>
      <c r="M532">
        <v>2018</v>
      </c>
      <c r="N532" t="s">
        <v>1463</v>
      </c>
      <c r="O532">
        <v>99</v>
      </c>
      <c r="P532">
        <v>5</v>
      </c>
      <c r="Q532" t="s">
        <v>15830</v>
      </c>
      <c r="R532" t="s">
        <v>7734</v>
      </c>
      <c r="S532" t="s">
        <v>7734</v>
      </c>
      <c r="T532" t="s">
        <v>20978</v>
      </c>
      <c r="U532">
        <f t="shared" si="8"/>
        <v>18700</v>
      </c>
    </row>
    <row r="533" spans="1:21" x14ac:dyDescent="0.2">
      <c r="A533" t="s">
        <v>16161</v>
      </c>
      <c r="B533" t="s">
        <v>8732</v>
      </c>
      <c r="C533">
        <v>3509028</v>
      </c>
      <c r="D533" t="s">
        <v>7133</v>
      </c>
      <c r="E533" t="s">
        <v>8749</v>
      </c>
      <c r="F533" t="s">
        <v>6402</v>
      </c>
      <c r="G533">
        <v>1325</v>
      </c>
      <c r="H533">
        <v>18700</v>
      </c>
      <c r="I533">
        <v>0</v>
      </c>
      <c r="J533">
        <v>0</v>
      </c>
      <c r="K533">
        <v>0</v>
      </c>
      <c r="L533" t="s">
        <v>6409</v>
      </c>
      <c r="M533">
        <v>2018</v>
      </c>
      <c r="N533" t="s">
        <v>1463</v>
      </c>
      <c r="O533">
        <v>99</v>
      </c>
      <c r="P533">
        <v>5</v>
      </c>
      <c r="Q533" t="s">
        <v>15830</v>
      </c>
      <c r="R533" t="s">
        <v>7734</v>
      </c>
      <c r="S533" t="s">
        <v>7734</v>
      </c>
      <c r="T533" t="s">
        <v>2168</v>
      </c>
      <c r="U533">
        <f t="shared" si="8"/>
        <v>18700</v>
      </c>
    </row>
    <row r="534" spans="1:21" x14ac:dyDescent="0.2">
      <c r="A534" t="s">
        <v>16161</v>
      </c>
      <c r="B534" t="s">
        <v>8732</v>
      </c>
      <c r="C534">
        <v>3509028</v>
      </c>
      <c r="D534" t="s">
        <v>6656</v>
      </c>
      <c r="E534" t="s">
        <v>6652</v>
      </c>
      <c r="F534" t="s">
        <v>6402</v>
      </c>
      <c r="G534">
        <v>1320</v>
      </c>
      <c r="H534">
        <v>18700</v>
      </c>
      <c r="I534">
        <v>0</v>
      </c>
      <c r="J534">
        <v>0</v>
      </c>
      <c r="K534">
        <v>0</v>
      </c>
      <c r="L534" t="s">
        <v>6409</v>
      </c>
      <c r="M534">
        <v>2018</v>
      </c>
      <c r="N534" t="s">
        <v>1463</v>
      </c>
      <c r="O534">
        <v>99</v>
      </c>
      <c r="P534">
        <v>5</v>
      </c>
      <c r="Q534" t="s">
        <v>15830</v>
      </c>
      <c r="R534" t="s">
        <v>7734</v>
      </c>
      <c r="S534" t="s">
        <v>7734</v>
      </c>
      <c r="T534" t="s">
        <v>20979</v>
      </c>
      <c r="U534">
        <f t="shared" si="8"/>
        <v>18700</v>
      </c>
    </row>
    <row r="535" spans="1:21" x14ac:dyDescent="0.2">
      <c r="A535" t="s">
        <v>16161</v>
      </c>
      <c r="B535" t="s">
        <v>8732</v>
      </c>
      <c r="C535">
        <v>3509028</v>
      </c>
      <c r="D535" t="s">
        <v>7069</v>
      </c>
      <c r="E535" t="s">
        <v>8740</v>
      </c>
      <c r="F535" t="s">
        <v>6402</v>
      </c>
      <c r="G535">
        <v>1829</v>
      </c>
      <c r="H535">
        <v>18700</v>
      </c>
      <c r="I535">
        <v>0</v>
      </c>
      <c r="J535">
        <v>1</v>
      </c>
      <c r="K535">
        <v>0</v>
      </c>
      <c r="L535" t="s">
        <v>6409</v>
      </c>
      <c r="M535">
        <v>2018</v>
      </c>
      <c r="N535" t="s">
        <v>1463</v>
      </c>
      <c r="O535">
        <v>99</v>
      </c>
      <c r="P535">
        <v>5</v>
      </c>
      <c r="Q535" t="s">
        <v>15830</v>
      </c>
      <c r="R535" t="s">
        <v>7734</v>
      </c>
      <c r="S535" t="s">
        <v>7734</v>
      </c>
      <c r="T535" t="s">
        <v>2159</v>
      </c>
      <c r="U535">
        <f t="shared" si="8"/>
        <v>18700</v>
      </c>
    </row>
    <row r="536" spans="1:21" x14ac:dyDescent="0.2">
      <c r="A536" t="s">
        <v>16161</v>
      </c>
      <c r="B536" t="s">
        <v>8732</v>
      </c>
      <c r="C536">
        <v>3509028</v>
      </c>
      <c r="D536" t="s">
        <v>6550</v>
      </c>
      <c r="E536" t="s">
        <v>6953</v>
      </c>
      <c r="F536" t="s">
        <v>6402</v>
      </c>
      <c r="G536">
        <v>1687</v>
      </c>
      <c r="H536">
        <v>18700</v>
      </c>
      <c r="I536">
        <v>0</v>
      </c>
      <c r="J536">
        <v>1</v>
      </c>
      <c r="K536">
        <v>0</v>
      </c>
      <c r="L536" t="s">
        <v>6403</v>
      </c>
      <c r="M536">
        <v>2018</v>
      </c>
      <c r="N536" t="s">
        <v>1463</v>
      </c>
      <c r="O536">
        <v>99</v>
      </c>
      <c r="P536">
        <v>5</v>
      </c>
      <c r="Q536" t="s">
        <v>15830</v>
      </c>
      <c r="R536" t="s">
        <v>7734</v>
      </c>
      <c r="S536" t="s">
        <v>7734</v>
      </c>
      <c r="T536" t="s">
        <v>2158</v>
      </c>
      <c r="U536">
        <f t="shared" si="8"/>
        <v>18700</v>
      </c>
    </row>
    <row r="537" spans="1:21" x14ac:dyDescent="0.2">
      <c r="A537" t="s">
        <v>16161</v>
      </c>
      <c r="B537" t="s">
        <v>8732</v>
      </c>
      <c r="C537">
        <v>3509028</v>
      </c>
      <c r="D537" t="s">
        <v>6820</v>
      </c>
      <c r="E537" t="s">
        <v>16163</v>
      </c>
      <c r="F537" t="s">
        <v>6402</v>
      </c>
      <c r="G537">
        <v>1091</v>
      </c>
      <c r="H537">
        <v>18700</v>
      </c>
      <c r="I537">
        <v>0</v>
      </c>
      <c r="J537">
        <v>0</v>
      </c>
      <c r="K537">
        <v>0</v>
      </c>
      <c r="L537" t="s">
        <v>6403</v>
      </c>
      <c r="M537">
        <v>2018</v>
      </c>
      <c r="N537" t="s">
        <v>1463</v>
      </c>
      <c r="O537">
        <v>99</v>
      </c>
      <c r="P537">
        <v>5</v>
      </c>
      <c r="Q537" t="s">
        <v>15830</v>
      </c>
      <c r="R537" t="s">
        <v>7734</v>
      </c>
      <c r="S537" t="s">
        <v>7734</v>
      </c>
      <c r="T537" t="s">
        <v>20980</v>
      </c>
      <c r="U537">
        <f t="shared" si="8"/>
        <v>18700</v>
      </c>
    </row>
    <row r="538" spans="1:21" x14ac:dyDescent="0.2">
      <c r="A538" t="s">
        <v>16161</v>
      </c>
      <c r="B538" t="s">
        <v>8732</v>
      </c>
      <c r="C538">
        <v>3509028</v>
      </c>
      <c r="D538" t="s">
        <v>6689</v>
      </c>
      <c r="E538" t="s">
        <v>16164</v>
      </c>
      <c r="F538" t="s">
        <v>6402</v>
      </c>
      <c r="G538">
        <v>1142</v>
      </c>
      <c r="H538">
        <v>18700</v>
      </c>
      <c r="I538">
        <v>0</v>
      </c>
      <c r="J538">
        <v>0</v>
      </c>
      <c r="K538">
        <v>0</v>
      </c>
      <c r="L538" t="s">
        <v>6403</v>
      </c>
      <c r="M538">
        <v>2018</v>
      </c>
      <c r="N538" t="s">
        <v>1463</v>
      </c>
      <c r="O538">
        <v>99</v>
      </c>
      <c r="P538">
        <v>5</v>
      </c>
      <c r="Q538" t="s">
        <v>15830</v>
      </c>
      <c r="R538" t="s">
        <v>7734</v>
      </c>
      <c r="S538" t="s">
        <v>7734</v>
      </c>
      <c r="T538" t="s">
        <v>20981</v>
      </c>
      <c r="U538">
        <f t="shared" si="8"/>
        <v>18700</v>
      </c>
    </row>
    <row r="539" spans="1:21" x14ac:dyDescent="0.2">
      <c r="A539" t="s">
        <v>16161</v>
      </c>
      <c r="B539" t="s">
        <v>8732</v>
      </c>
      <c r="C539">
        <v>3509028</v>
      </c>
      <c r="D539" t="s">
        <v>6746</v>
      </c>
      <c r="E539" t="s">
        <v>8748</v>
      </c>
      <c r="F539" t="s">
        <v>6402</v>
      </c>
      <c r="G539">
        <v>1640</v>
      </c>
      <c r="H539">
        <v>18700</v>
      </c>
      <c r="I539">
        <v>0</v>
      </c>
      <c r="J539">
        <v>0</v>
      </c>
      <c r="K539">
        <v>0</v>
      </c>
      <c r="L539" t="s">
        <v>6403</v>
      </c>
      <c r="M539">
        <v>2018</v>
      </c>
      <c r="N539" t="s">
        <v>1463</v>
      </c>
      <c r="O539">
        <v>99</v>
      </c>
      <c r="P539">
        <v>5</v>
      </c>
      <c r="Q539" t="s">
        <v>15830</v>
      </c>
      <c r="R539" t="s">
        <v>7734</v>
      </c>
      <c r="S539" t="s">
        <v>7734</v>
      </c>
      <c r="T539" t="s">
        <v>2167</v>
      </c>
      <c r="U539">
        <f t="shared" si="8"/>
        <v>18700</v>
      </c>
    </row>
    <row r="540" spans="1:21" x14ac:dyDescent="0.2">
      <c r="A540" t="s">
        <v>16161</v>
      </c>
      <c r="B540" t="s">
        <v>8732</v>
      </c>
      <c r="C540">
        <v>3509028</v>
      </c>
      <c r="D540" t="s">
        <v>6411</v>
      </c>
      <c r="E540" t="s">
        <v>6769</v>
      </c>
      <c r="F540" t="s">
        <v>6402</v>
      </c>
      <c r="G540">
        <v>405</v>
      </c>
      <c r="H540">
        <v>18700</v>
      </c>
      <c r="I540">
        <v>0</v>
      </c>
      <c r="J540">
        <v>0</v>
      </c>
      <c r="K540">
        <v>0</v>
      </c>
      <c r="L540" t="s">
        <v>6403</v>
      </c>
      <c r="M540">
        <v>2018</v>
      </c>
      <c r="N540" t="s">
        <v>1463</v>
      </c>
      <c r="O540">
        <v>99</v>
      </c>
      <c r="P540">
        <v>5</v>
      </c>
      <c r="Q540" t="s">
        <v>15830</v>
      </c>
      <c r="R540" t="s">
        <v>7734</v>
      </c>
      <c r="S540" t="s">
        <v>7734</v>
      </c>
      <c r="T540" t="s">
        <v>20982</v>
      </c>
      <c r="U540">
        <f t="shared" si="8"/>
        <v>18700</v>
      </c>
    </row>
    <row r="541" spans="1:21" x14ac:dyDescent="0.2">
      <c r="A541" t="s">
        <v>16161</v>
      </c>
      <c r="B541" t="s">
        <v>8732</v>
      </c>
      <c r="C541">
        <v>3509028</v>
      </c>
      <c r="D541" t="s">
        <v>8735</v>
      </c>
      <c r="E541" t="s">
        <v>8736</v>
      </c>
      <c r="F541" t="s">
        <v>6402</v>
      </c>
      <c r="G541">
        <v>1799</v>
      </c>
      <c r="H541">
        <v>18700</v>
      </c>
      <c r="I541">
        <v>0</v>
      </c>
      <c r="J541">
        <v>1</v>
      </c>
      <c r="K541">
        <v>0</v>
      </c>
      <c r="L541" t="s">
        <v>6403</v>
      </c>
      <c r="M541">
        <v>2018</v>
      </c>
      <c r="N541" t="s">
        <v>1463</v>
      </c>
      <c r="O541">
        <v>99</v>
      </c>
      <c r="P541">
        <v>5</v>
      </c>
      <c r="Q541" t="s">
        <v>15830</v>
      </c>
      <c r="R541" t="s">
        <v>7734</v>
      </c>
      <c r="S541" t="s">
        <v>7734</v>
      </c>
      <c r="T541" t="s">
        <v>595</v>
      </c>
      <c r="U541">
        <f t="shared" si="8"/>
        <v>18700</v>
      </c>
    </row>
    <row r="542" spans="1:21" x14ac:dyDescent="0.2">
      <c r="A542" t="s">
        <v>16161</v>
      </c>
      <c r="B542" t="s">
        <v>8732</v>
      </c>
      <c r="C542">
        <v>3509028</v>
      </c>
      <c r="D542" t="s">
        <v>6857</v>
      </c>
      <c r="E542" t="s">
        <v>8738</v>
      </c>
      <c r="F542" t="s">
        <v>6402</v>
      </c>
      <c r="G542">
        <v>1991</v>
      </c>
      <c r="H542">
        <v>18700</v>
      </c>
      <c r="I542">
        <v>0</v>
      </c>
      <c r="J542">
        <v>1</v>
      </c>
      <c r="K542">
        <v>0</v>
      </c>
      <c r="L542" t="s">
        <v>6403</v>
      </c>
      <c r="M542">
        <v>2018</v>
      </c>
      <c r="N542" t="s">
        <v>1463</v>
      </c>
      <c r="O542">
        <v>99</v>
      </c>
      <c r="P542">
        <v>5</v>
      </c>
      <c r="Q542" t="s">
        <v>15830</v>
      </c>
      <c r="R542" t="s">
        <v>7734</v>
      </c>
      <c r="S542" t="s">
        <v>7734</v>
      </c>
      <c r="T542" t="s">
        <v>2160</v>
      </c>
      <c r="U542">
        <f t="shared" si="8"/>
        <v>18700</v>
      </c>
    </row>
    <row r="543" spans="1:21" x14ac:dyDescent="0.2">
      <c r="A543" t="s">
        <v>16161</v>
      </c>
      <c r="B543" t="s">
        <v>8732</v>
      </c>
      <c r="C543">
        <v>3509028</v>
      </c>
      <c r="D543" t="s">
        <v>8743</v>
      </c>
      <c r="E543" t="s">
        <v>8744</v>
      </c>
      <c r="F543" t="s">
        <v>6402</v>
      </c>
      <c r="G543">
        <v>1042</v>
      </c>
      <c r="H543">
        <v>18700</v>
      </c>
      <c r="I543">
        <v>0</v>
      </c>
      <c r="J543">
        <v>0</v>
      </c>
      <c r="K543">
        <v>0</v>
      </c>
      <c r="L543" t="s">
        <v>6403</v>
      </c>
      <c r="M543">
        <v>2018</v>
      </c>
      <c r="N543" t="s">
        <v>1463</v>
      </c>
      <c r="O543">
        <v>99</v>
      </c>
      <c r="P543">
        <v>5</v>
      </c>
      <c r="Q543" t="s">
        <v>15830</v>
      </c>
      <c r="R543" t="s">
        <v>7734</v>
      </c>
      <c r="S543" t="s">
        <v>7734</v>
      </c>
      <c r="T543" t="s">
        <v>2165</v>
      </c>
      <c r="U543">
        <f t="shared" si="8"/>
        <v>18700</v>
      </c>
    </row>
    <row r="544" spans="1:21" x14ac:dyDescent="0.2">
      <c r="A544" t="s">
        <v>16165</v>
      </c>
      <c r="B544" t="s">
        <v>8732</v>
      </c>
      <c r="C544">
        <v>3509028</v>
      </c>
      <c r="D544" t="s">
        <v>14036</v>
      </c>
      <c r="E544" t="s">
        <v>16166</v>
      </c>
      <c r="F544" t="s">
        <v>6402</v>
      </c>
      <c r="G544">
        <v>1370</v>
      </c>
      <c r="H544">
        <v>4209</v>
      </c>
      <c r="I544">
        <v>0</v>
      </c>
      <c r="J544">
        <v>0</v>
      </c>
      <c r="K544">
        <v>0</v>
      </c>
      <c r="L544" t="s">
        <v>6403</v>
      </c>
      <c r="M544">
        <v>2018</v>
      </c>
      <c r="N544" t="s">
        <v>1479</v>
      </c>
      <c r="O544">
        <v>99</v>
      </c>
      <c r="P544">
        <v>1</v>
      </c>
      <c r="Q544" t="s">
        <v>15830</v>
      </c>
      <c r="R544" t="s">
        <v>7734</v>
      </c>
      <c r="S544" t="s">
        <v>7734</v>
      </c>
      <c r="T544" t="s">
        <v>20983</v>
      </c>
      <c r="U544">
        <f t="shared" si="8"/>
        <v>18700</v>
      </c>
    </row>
    <row r="545" spans="1:21" x14ac:dyDescent="0.2">
      <c r="A545" t="s">
        <v>16165</v>
      </c>
      <c r="B545" t="s">
        <v>8732</v>
      </c>
      <c r="C545">
        <v>3509028</v>
      </c>
      <c r="D545" t="s">
        <v>6448</v>
      </c>
      <c r="E545" t="s">
        <v>7392</v>
      </c>
      <c r="F545" t="s">
        <v>6402</v>
      </c>
      <c r="G545">
        <v>1605</v>
      </c>
      <c r="H545">
        <v>4209</v>
      </c>
      <c r="I545">
        <v>0</v>
      </c>
      <c r="J545">
        <v>1</v>
      </c>
      <c r="K545">
        <v>0</v>
      </c>
      <c r="L545" t="s">
        <v>6403</v>
      </c>
      <c r="M545">
        <v>2018</v>
      </c>
      <c r="N545" t="s">
        <v>1479</v>
      </c>
      <c r="O545">
        <v>99</v>
      </c>
      <c r="P545">
        <v>1</v>
      </c>
      <c r="Q545" t="s">
        <v>15830</v>
      </c>
      <c r="R545" t="s">
        <v>7734</v>
      </c>
      <c r="S545" t="s">
        <v>7734</v>
      </c>
      <c r="T545" t="s">
        <v>2161</v>
      </c>
      <c r="U545">
        <f t="shared" si="8"/>
        <v>18700</v>
      </c>
    </row>
    <row r="546" spans="1:21" x14ac:dyDescent="0.2">
      <c r="A546" t="s">
        <v>16165</v>
      </c>
      <c r="B546" t="s">
        <v>8732</v>
      </c>
      <c r="C546">
        <v>3509028</v>
      </c>
      <c r="D546" t="s">
        <v>16167</v>
      </c>
      <c r="E546" t="s">
        <v>6652</v>
      </c>
      <c r="F546" t="s">
        <v>6402</v>
      </c>
      <c r="G546">
        <v>1234</v>
      </c>
      <c r="H546">
        <v>4209</v>
      </c>
      <c r="I546">
        <v>0</v>
      </c>
      <c r="J546">
        <v>0</v>
      </c>
      <c r="K546">
        <v>0</v>
      </c>
      <c r="L546" t="s">
        <v>6403</v>
      </c>
      <c r="M546">
        <v>2018</v>
      </c>
      <c r="N546" t="s">
        <v>1479</v>
      </c>
      <c r="O546">
        <v>99</v>
      </c>
      <c r="P546">
        <v>1</v>
      </c>
      <c r="Q546" t="s">
        <v>15830</v>
      </c>
      <c r="R546" t="s">
        <v>7734</v>
      </c>
      <c r="S546" t="s">
        <v>7734</v>
      </c>
      <c r="T546" t="s">
        <v>20984</v>
      </c>
      <c r="U546">
        <f t="shared" si="8"/>
        <v>18700</v>
      </c>
    </row>
    <row r="547" spans="1:21" x14ac:dyDescent="0.2">
      <c r="A547" t="s">
        <v>16168</v>
      </c>
      <c r="B547" t="s">
        <v>8732</v>
      </c>
      <c r="C547">
        <v>3509028</v>
      </c>
      <c r="D547" t="s">
        <v>7596</v>
      </c>
      <c r="E547" t="s">
        <v>16169</v>
      </c>
      <c r="F547" t="s">
        <v>6402</v>
      </c>
      <c r="G547">
        <v>635</v>
      </c>
      <c r="H547">
        <v>4260</v>
      </c>
      <c r="I547">
        <v>1</v>
      </c>
      <c r="J547">
        <v>0</v>
      </c>
      <c r="K547">
        <v>0</v>
      </c>
      <c r="L547" t="s">
        <v>6403</v>
      </c>
      <c r="M547">
        <v>2018</v>
      </c>
      <c r="N547" t="s">
        <v>6404</v>
      </c>
      <c r="O547">
        <v>99</v>
      </c>
      <c r="P547">
        <v>1</v>
      </c>
      <c r="Q547" t="s">
        <v>15830</v>
      </c>
      <c r="R547" t="s">
        <v>7734</v>
      </c>
      <c r="S547" t="s">
        <v>7734</v>
      </c>
      <c r="T547" t="s">
        <v>20985</v>
      </c>
      <c r="U547">
        <f t="shared" si="8"/>
        <v>18700</v>
      </c>
    </row>
    <row r="548" spans="1:21" x14ac:dyDescent="0.2">
      <c r="A548" t="s">
        <v>16168</v>
      </c>
      <c r="B548" t="s">
        <v>8732</v>
      </c>
      <c r="C548">
        <v>3509028</v>
      </c>
      <c r="D548" t="s">
        <v>6437</v>
      </c>
      <c r="E548" t="s">
        <v>8463</v>
      </c>
      <c r="F548" t="s">
        <v>6402</v>
      </c>
      <c r="G548">
        <v>2578</v>
      </c>
      <c r="H548">
        <v>4260</v>
      </c>
      <c r="I548">
        <v>0</v>
      </c>
      <c r="J548">
        <v>1</v>
      </c>
      <c r="K548">
        <v>0</v>
      </c>
      <c r="L548" t="s">
        <v>6403</v>
      </c>
      <c r="M548">
        <v>2018</v>
      </c>
      <c r="N548" t="s">
        <v>6404</v>
      </c>
      <c r="O548">
        <v>99</v>
      </c>
      <c r="P548">
        <v>1</v>
      </c>
      <c r="Q548" t="s">
        <v>15830</v>
      </c>
      <c r="R548" t="s">
        <v>7734</v>
      </c>
      <c r="S548" t="s">
        <v>7734</v>
      </c>
      <c r="T548" t="s">
        <v>20986</v>
      </c>
      <c r="U548">
        <f t="shared" si="8"/>
        <v>18700</v>
      </c>
    </row>
    <row r="549" spans="1:21" x14ac:dyDescent="0.2">
      <c r="A549" t="s">
        <v>16168</v>
      </c>
      <c r="B549" t="s">
        <v>8732</v>
      </c>
      <c r="C549">
        <v>3509028</v>
      </c>
      <c r="D549" t="s">
        <v>7589</v>
      </c>
      <c r="E549" t="s">
        <v>6466</v>
      </c>
      <c r="F549" t="s">
        <v>6402</v>
      </c>
      <c r="G549">
        <v>1003</v>
      </c>
      <c r="H549">
        <v>4260</v>
      </c>
      <c r="I549">
        <v>0</v>
      </c>
      <c r="J549">
        <v>0</v>
      </c>
      <c r="K549">
        <v>0</v>
      </c>
      <c r="L549" t="s">
        <v>6403</v>
      </c>
      <c r="M549">
        <v>2018</v>
      </c>
      <c r="N549" t="s">
        <v>6404</v>
      </c>
      <c r="O549">
        <v>99</v>
      </c>
      <c r="P549">
        <v>1</v>
      </c>
      <c r="Q549" t="s">
        <v>15830</v>
      </c>
      <c r="R549" t="s">
        <v>7734</v>
      </c>
      <c r="S549" t="s">
        <v>7734</v>
      </c>
      <c r="T549" t="s">
        <v>20987</v>
      </c>
      <c r="U549">
        <f t="shared" si="8"/>
        <v>18700</v>
      </c>
    </row>
    <row r="550" spans="1:21" x14ac:dyDescent="0.2">
      <c r="A550" t="s">
        <v>16168</v>
      </c>
      <c r="B550" t="s">
        <v>8732</v>
      </c>
      <c r="C550">
        <v>3509028</v>
      </c>
      <c r="D550" t="s">
        <v>6561</v>
      </c>
      <c r="E550" t="s">
        <v>16170</v>
      </c>
      <c r="F550" t="s">
        <v>6402</v>
      </c>
      <c r="G550">
        <v>44</v>
      </c>
      <c r="H550">
        <v>4260</v>
      </c>
      <c r="I550">
        <v>0</v>
      </c>
      <c r="J550">
        <v>0</v>
      </c>
      <c r="K550">
        <v>0</v>
      </c>
      <c r="L550" t="s">
        <v>6403</v>
      </c>
      <c r="M550">
        <v>2018</v>
      </c>
      <c r="N550" t="s">
        <v>6404</v>
      </c>
      <c r="O550">
        <v>99</v>
      </c>
      <c r="P550">
        <v>1</v>
      </c>
      <c r="Q550" t="s">
        <v>15830</v>
      </c>
      <c r="R550" t="s">
        <v>7734</v>
      </c>
      <c r="S550" t="s">
        <v>7734</v>
      </c>
      <c r="T550" t="s">
        <v>20988</v>
      </c>
      <c r="U550">
        <f t="shared" si="8"/>
        <v>18700</v>
      </c>
    </row>
    <row r="551" spans="1:21" x14ac:dyDescent="0.2">
      <c r="A551" t="s">
        <v>16171</v>
      </c>
      <c r="B551" t="s">
        <v>12492</v>
      </c>
      <c r="C551">
        <v>3534020</v>
      </c>
      <c r="D551" t="s">
        <v>6512</v>
      </c>
      <c r="E551" t="s">
        <v>12496</v>
      </c>
      <c r="F551" t="s">
        <v>6402</v>
      </c>
      <c r="G551">
        <v>722</v>
      </c>
      <c r="H551">
        <v>1119</v>
      </c>
      <c r="I551">
        <v>0</v>
      </c>
      <c r="J551">
        <v>1</v>
      </c>
      <c r="K551">
        <v>0</v>
      </c>
      <c r="L551" t="s">
        <v>6409</v>
      </c>
      <c r="M551">
        <v>2018</v>
      </c>
      <c r="N551" t="s">
        <v>1463</v>
      </c>
      <c r="O551">
        <v>1</v>
      </c>
      <c r="P551">
        <v>1</v>
      </c>
      <c r="Q551" t="s">
        <v>15830</v>
      </c>
      <c r="R551" t="s">
        <v>7734</v>
      </c>
      <c r="S551" t="s">
        <v>7734</v>
      </c>
      <c r="T551" t="s">
        <v>2218</v>
      </c>
      <c r="U551">
        <f t="shared" si="8"/>
        <v>4287</v>
      </c>
    </row>
    <row r="552" spans="1:21" x14ac:dyDescent="0.2">
      <c r="A552" t="s">
        <v>16171</v>
      </c>
      <c r="B552" t="s">
        <v>12492</v>
      </c>
      <c r="C552">
        <v>3534020</v>
      </c>
      <c r="D552" t="s">
        <v>6842</v>
      </c>
      <c r="E552" t="s">
        <v>7310</v>
      </c>
      <c r="F552" t="s">
        <v>6402</v>
      </c>
      <c r="G552">
        <v>46</v>
      </c>
      <c r="H552">
        <v>1119</v>
      </c>
      <c r="I552">
        <v>0</v>
      </c>
      <c r="J552">
        <v>0</v>
      </c>
      <c r="K552">
        <v>0</v>
      </c>
      <c r="L552" t="s">
        <v>6403</v>
      </c>
      <c r="M552">
        <v>2018</v>
      </c>
      <c r="N552" t="s">
        <v>1463</v>
      </c>
      <c r="O552">
        <v>1</v>
      </c>
      <c r="P552">
        <v>1</v>
      </c>
      <c r="Q552" t="s">
        <v>15830</v>
      </c>
      <c r="R552" t="s">
        <v>7734</v>
      </c>
      <c r="S552" t="s">
        <v>7734</v>
      </c>
      <c r="T552" t="s">
        <v>20989</v>
      </c>
      <c r="U552">
        <f t="shared" si="8"/>
        <v>4287</v>
      </c>
    </row>
    <row r="553" spans="1:21" x14ac:dyDescent="0.2">
      <c r="A553" t="s">
        <v>16171</v>
      </c>
      <c r="B553" t="s">
        <v>12492</v>
      </c>
      <c r="C553">
        <v>3534020</v>
      </c>
      <c r="D553" t="s">
        <v>6838</v>
      </c>
      <c r="E553" t="s">
        <v>15372</v>
      </c>
      <c r="F553" t="s">
        <v>6402</v>
      </c>
      <c r="G553">
        <v>351</v>
      </c>
      <c r="H553">
        <v>1119</v>
      </c>
      <c r="I553">
        <v>1</v>
      </c>
      <c r="J553">
        <v>0</v>
      </c>
      <c r="K553">
        <v>0</v>
      </c>
      <c r="L553" t="s">
        <v>6403</v>
      </c>
      <c r="M553">
        <v>2018</v>
      </c>
      <c r="N553" t="s">
        <v>1463</v>
      </c>
      <c r="O553">
        <v>1</v>
      </c>
      <c r="P553">
        <v>1</v>
      </c>
      <c r="Q553" t="s">
        <v>15830</v>
      </c>
      <c r="R553" t="s">
        <v>7734</v>
      </c>
      <c r="S553" t="s">
        <v>7734</v>
      </c>
      <c r="T553" t="s">
        <v>20990</v>
      </c>
      <c r="U553">
        <f t="shared" si="8"/>
        <v>4287</v>
      </c>
    </row>
    <row r="554" spans="1:21" x14ac:dyDescent="0.2">
      <c r="A554" t="s">
        <v>16172</v>
      </c>
      <c r="B554" t="s">
        <v>12492</v>
      </c>
      <c r="C554">
        <v>3534020</v>
      </c>
      <c r="D554" t="s">
        <v>6461</v>
      </c>
      <c r="E554" t="s">
        <v>6839</v>
      </c>
      <c r="F554" t="s">
        <v>6402</v>
      </c>
      <c r="G554">
        <v>382</v>
      </c>
      <c r="H554">
        <v>1013</v>
      </c>
      <c r="I554">
        <v>0</v>
      </c>
      <c r="J554">
        <v>0</v>
      </c>
      <c r="K554">
        <v>0</v>
      </c>
      <c r="L554" t="s">
        <v>6409</v>
      </c>
      <c r="M554">
        <v>2018</v>
      </c>
      <c r="N554" t="s">
        <v>1463</v>
      </c>
      <c r="O554">
        <v>2</v>
      </c>
      <c r="P554">
        <v>1</v>
      </c>
      <c r="Q554" t="s">
        <v>15830</v>
      </c>
      <c r="R554" t="s">
        <v>7734</v>
      </c>
      <c r="S554" t="s">
        <v>7734</v>
      </c>
      <c r="T554" t="s">
        <v>20991</v>
      </c>
      <c r="U554">
        <f t="shared" si="8"/>
        <v>4287</v>
      </c>
    </row>
    <row r="555" spans="1:21" x14ac:dyDescent="0.2">
      <c r="A555" t="s">
        <v>16172</v>
      </c>
      <c r="B555" t="s">
        <v>12492</v>
      </c>
      <c r="C555">
        <v>3534020</v>
      </c>
      <c r="D555" t="s">
        <v>6598</v>
      </c>
      <c r="E555" t="s">
        <v>12493</v>
      </c>
      <c r="F555" t="s">
        <v>6402</v>
      </c>
      <c r="G555">
        <v>631</v>
      </c>
      <c r="H555">
        <v>1013</v>
      </c>
      <c r="I555">
        <v>1</v>
      </c>
      <c r="J555">
        <v>1</v>
      </c>
      <c r="K555">
        <v>0</v>
      </c>
      <c r="L555" t="s">
        <v>6403</v>
      </c>
      <c r="M555">
        <v>2018</v>
      </c>
      <c r="N555" t="s">
        <v>1463</v>
      </c>
      <c r="O555">
        <v>2</v>
      </c>
      <c r="P555">
        <v>1</v>
      </c>
      <c r="Q555" t="s">
        <v>15830</v>
      </c>
      <c r="R555" t="s">
        <v>7734</v>
      </c>
      <c r="S555" t="s">
        <v>7734</v>
      </c>
      <c r="T555" t="s">
        <v>609</v>
      </c>
      <c r="U555">
        <f t="shared" si="8"/>
        <v>4287</v>
      </c>
    </row>
    <row r="556" spans="1:21" x14ac:dyDescent="0.2">
      <c r="A556" t="s">
        <v>16173</v>
      </c>
      <c r="B556" t="s">
        <v>12492</v>
      </c>
      <c r="C556">
        <v>3534020</v>
      </c>
      <c r="D556" t="s">
        <v>6919</v>
      </c>
      <c r="E556" t="s">
        <v>7006</v>
      </c>
      <c r="F556" t="s">
        <v>6402</v>
      </c>
      <c r="G556">
        <v>0</v>
      </c>
      <c r="H556">
        <v>0</v>
      </c>
      <c r="I556">
        <v>0</v>
      </c>
      <c r="J556">
        <v>1</v>
      </c>
      <c r="K556">
        <v>1</v>
      </c>
      <c r="L556" t="s">
        <v>6409</v>
      </c>
      <c r="M556">
        <v>2018</v>
      </c>
      <c r="N556" t="s">
        <v>1463</v>
      </c>
      <c r="O556">
        <v>3</v>
      </c>
      <c r="P556">
        <v>1</v>
      </c>
      <c r="Q556" t="s">
        <v>15830</v>
      </c>
      <c r="R556" t="s">
        <v>7734</v>
      </c>
      <c r="S556" t="s">
        <v>7734</v>
      </c>
      <c r="T556" t="s">
        <v>2220</v>
      </c>
      <c r="U556">
        <f t="shared" si="8"/>
        <v>4287</v>
      </c>
    </row>
    <row r="557" spans="1:21" x14ac:dyDescent="0.2">
      <c r="A557" t="s">
        <v>16174</v>
      </c>
      <c r="B557" t="s">
        <v>12492</v>
      </c>
      <c r="C557">
        <v>3534020</v>
      </c>
      <c r="D557" t="s">
        <v>6809</v>
      </c>
      <c r="E557" t="s">
        <v>7406</v>
      </c>
      <c r="F557" t="s">
        <v>6402</v>
      </c>
      <c r="G557">
        <v>466</v>
      </c>
      <c r="H557">
        <v>800</v>
      </c>
      <c r="I557">
        <v>0</v>
      </c>
      <c r="J557">
        <v>1</v>
      </c>
      <c r="K557">
        <v>0</v>
      </c>
      <c r="L557" t="s">
        <v>6403</v>
      </c>
      <c r="M557">
        <v>2018</v>
      </c>
      <c r="N557" t="s">
        <v>1463</v>
      </c>
      <c r="O557">
        <v>4</v>
      </c>
      <c r="P557">
        <v>1</v>
      </c>
      <c r="Q557" t="s">
        <v>15830</v>
      </c>
      <c r="R557" t="s">
        <v>7734</v>
      </c>
      <c r="S557" t="s">
        <v>7734</v>
      </c>
      <c r="T557" t="s">
        <v>2223</v>
      </c>
      <c r="U557">
        <f t="shared" si="8"/>
        <v>4287</v>
      </c>
    </row>
    <row r="558" spans="1:21" x14ac:dyDescent="0.2">
      <c r="A558" t="s">
        <v>16174</v>
      </c>
      <c r="B558" t="s">
        <v>12492</v>
      </c>
      <c r="C558">
        <v>3534020</v>
      </c>
      <c r="D558" t="s">
        <v>6731</v>
      </c>
      <c r="E558" t="s">
        <v>10254</v>
      </c>
      <c r="F558" t="s">
        <v>6402</v>
      </c>
      <c r="G558">
        <v>334</v>
      </c>
      <c r="H558">
        <v>800</v>
      </c>
      <c r="I558">
        <v>0</v>
      </c>
      <c r="J558">
        <v>0</v>
      </c>
      <c r="K558">
        <v>0</v>
      </c>
      <c r="L558" t="s">
        <v>6403</v>
      </c>
      <c r="M558">
        <v>2018</v>
      </c>
      <c r="N558" t="s">
        <v>1463</v>
      </c>
      <c r="O558">
        <v>4</v>
      </c>
      <c r="P558">
        <v>1</v>
      </c>
      <c r="Q558" t="s">
        <v>15830</v>
      </c>
      <c r="R558" t="s">
        <v>7734</v>
      </c>
      <c r="S558" t="s">
        <v>7734</v>
      </c>
      <c r="T558" t="s">
        <v>20992</v>
      </c>
      <c r="U558">
        <f t="shared" si="8"/>
        <v>4287</v>
      </c>
    </row>
    <row r="559" spans="1:21" x14ac:dyDescent="0.2">
      <c r="A559" t="s">
        <v>16175</v>
      </c>
      <c r="B559" t="s">
        <v>12492</v>
      </c>
      <c r="C559">
        <v>3534020</v>
      </c>
      <c r="D559" t="s">
        <v>15482</v>
      </c>
      <c r="E559" t="s">
        <v>6643</v>
      </c>
      <c r="F559" t="s">
        <v>6402</v>
      </c>
      <c r="G559">
        <v>267</v>
      </c>
      <c r="H559">
        <v>736</v>
      </c>
      <c r="I559">
        <v>0</v>
      </c>
      <c r="J559">
        <v>0</v>
      </c>
      <c r="K559">
        <v>0</v>
      </c>
      <c r="L559" t="s">
        <v>6409</v>
      </c>
      <c r="M559">
        <v>2018</v>
      </c>
      <c r="N559" t="s">
        <v>1463</v>
      </c>
      <c r="O559">
        <v>5</v>
      </c>
      <c r="P559">
        <v>1</v>
      </c>
      <c r="Q559" t="s">
        <v>15830</v>
      </c>
      <c r="R559" t="s">
        <v>7734</v>
      </c>
      <c r="S559" t="s">
        <v>7734</v>
      </c>
      <c r="T559" t="s">
        <v>20993</v>
      </c>
      <c r="U559">
        <f t="shared" si="8"/>
        <v>4287</v>
      </c>
    </row>
    <row r="560" spans="1:21" x14ac:dyDescent="0.2">
      <c r="A560" t="s">
        <v>16175</v>
      </c>
      <c r="B560" t="s">
        <v>12492</v>
      </c>
      <c r="C560">
        <v>3534020</v>
      </c>
      <c r="D560" t="s">
        <v>7451</v>
      </c>
      <c r="E560" t="s">
        <v>6854</v>
      </c>
      <c r="F560" t="s">
        <v>6402</v>
      </c>
      <c r="G560">
        <v>469</v>
      </c>
      <c r="H560">
        <v>736</v>
      </c>
      <c r="I560">
        <v>1</v>
      </c>
      <c r="J560">
        <v>1</v>
      </c>
      <c r="K560">
        <v>0</v>
      </c>
      <c r="L560" t="s">
        <v>6409</v>
      </c>
      <c r="M560">
        <v>2018</v>
      </c>
      <c r="N560" t="s">
        <v>1463</v>
      </c>
      <c r="O560">
        <v>5</v>
      </c>
      <c r="P560">
        <v>1</v>
      </c>
      <c r="Q560" t="s">
        <v>15830</v>
      </c>
      <c r="R560" t="s">
        <v>7734</v>
      </c>
      <c r="S560" t="s">
        <v>7734</v>
      </c>
      <c r="T560" t="s">
        <v>20994</v>
      </c>
      <c r="U560">
        <f t="shared" si="8"/>
        <v>4287</v>
      </c>
    </row>
    <row r="561" spans="1:21" x14ac:dyDescent="0.2">
      <c r="A561" t="s">
        <v>16176</v>
      </c>
      <c r="B561" t="s">
        <v>12492</v>
      </c>
      <c r="C561">
        <v>3534020</v>
      </c>
      <c r="D561" t="s">
        <v>6428</v>
      </c>
      <c r="E561" t="s">
        <v>7374</v>
      </c>
      <c r="F561" t="s">
        <v>6402</v>
      </c>
      <c r="G561">
        <v>1541</v>
      </c>
      <c r="H561">
        <v>4163</v>
      </c>
      <c r="I561">
        <v>1</v>
      </c>
      <c r="J561">
        <v>0</v>
      </c>
      <c r="K561">
        <v>0</v>
      </c>
      <c r="L561" t="s">
        <v>6403</v>
      </c>
      <c r="M561">
        <v>2018</v>
      </c>
      <c r="N561" t="s">
        <v>1479</v>
      </c>
      <c r="O561">
        <v>99</v>
      </c>
      <c r="P561">
        <v>1</v>
      </c>
      <c r="Q561" t="s">
        <v>15830</v>
      </c>
      <c r="R561" t="s">
        <v>7734</v>
      </c>
      <c r="S561" t="s">
        <v>7734</v>
      </c>
      <c r="T561" t="s">
        <v>20995</v>
      </c>
      <c r="U561">
        <f t="shared" si="8"/>
        <v>4287</v>
      </c>
    </row>
    <row r="562" spans="1:21" x14ac:dyDescent="0.2">
      <c r="A562" t="s">
        <v>16176</v>
      </c>
      <c r="B562" t="s">
        <v>12492</v>
      </c>
      <c r="C562">
        <v>3534020</v>
      </c>
      <c r="D562" t="s">
        <v>6423</v>
      </c>
      <c r="E562" t="s">
        <v>11494</v>
      </c>
      <c r="F562" t="s">
        <v>6402</v>
      </c>
      <c r="G562">
        <v>1546</v>
      </c>
      <c r="H562">
        <v>4163</v>
      </c>
      <c r="I562">
        <v>0</v>
      </c>
      <c r="J562">
        <v>1</v>
      </c>
      <c r="K562">
        <v>0</v>
      </c>
      <c r="L562" t="s">
        <v>6403</v>
      </c>
      <c r="M562">
        <v>2018</v>
      </c>
      <c r="N562" t="s">
        <v>1479</v>
      </c>
      <c r="O562">
        <v>99</v>
      </c>
      <c r="P562">
        <v>1</v>
      </c>
      <c r="Q562" t="s">
        <v>15830</v>
      </c>
      <c r="R562" t="s">
        <v>7734</v>
      </c>
      <c r="S562" t="s">
        <v>7734</v>
      </c>
      <c r="T562" t="s">
        <v>610</v>
      </c>
      <c r="U562">
        <f t="shared" si="8"/>
        <v>4287</v>
      </c>
    </row>
    <row r="563" spans="1:21" x14ac:dyDescent="0.2">
      <c r="A563" t="s">
        <v>16176</v>
      </c>
      <c r="B563" t="s">
        <v>12492</v>
      </c>
      <c r="C563">
        <v>3534020</v>
      </c>
      <c r="D563" t="s">
        <v>7586</v>
      </c>
      <c r="E563" t="s">
        <v>12508</v>
      </c>
      <c r="F563" t="s">
        <v>6402</v>
      </c>
      <c r="G563">
        <v>1076</v>
      </c>
      <c r="H563">
        <v>4163</v>
      </c>
      <c r="I563">
        <v>1</v>
      </c>
      <c r="J563">
        <v>0</v>
      </c>
      <c r="K563">
        <v>0</v>
      </c>
      <c r="L563" t="s">
        <v>6403</v>
      </c>
      <c r="M563">
        <v>2018</v>
      </c>
      <c r="N563" t="s">
        <v>1479</v>
      </c>
      <c r="O563">
        <v>99</v>
      </c>
      <c r="P563">
        <v>1</v>
      </c>
      <c r="Q563" t="s">
        <v>15830</v>
      </c>
      <c r="R563" t="s">
        <v>7734</v>
      </c>
      <c r="S563" t="s">
        <v>7734</v>
      </c>
      <c r="T563" t="s">
        <v>2225</v>
      </c>
      <c r="U563">
        <f t="shared" si="8"/>
        <v>4287</v>
      </c>
    </row>
    <row r="564" spans="1:21" x14ac:dyDescent="0.2">
      <c r="A564" t="s">
        <v>16177</v>
      </c>
      <c r="B564" t="s">
        <v>12492</v>
      </c>
      <c r="C564">
        <v>3534020</v>
      </c>
      <c r="D564" t="s">
        <v>7548</v>
      </c>
      <c r="E564" t="s">
        <v>12502</v>
      </c>
      <c r="F564" t="s">
        <v>6402</v>
      </c>
      <c r="G564">
        <v>2046</v>
      </c>
      <c r="H564">
        <v>4287</v>
      </c>
      <c r="I564">
        <v>0</v>
      </c>
      <c r="J564">
        <v>1</v>
      </c>
      <c r="K564">
        <v>0</v>
      </c>
      <c r="L564" t="s">
        <v>6409</v>
      </c>
      <c r="M564">
        <v>2018</v>
      </c>
      <c r="N564" t="s">
        <v>6404</v>
      </c>
      <c r="O564">
        <v>99</v>
      </c>
      <c r="P564">
        <v>1</v>
      </c>
      <c r="Q564" t="s">
        <v>15830</v>
      </c>
      <c r="R564" t="s">
        <v>7734</v>
      </c>
      <c r="S564" t="s">
        <v>7734</v>
      </c>
      <c r="T564" t="s">
        <v>2221</v>
      </c>
      <c r="U564">
        <f t="shared" si="8"/>
        <v>4287</v>
      </c>
    </row>
    <row r="565" spans="1:21" x14ac:dyDescent="0.2">
      <c r="A565" t="s">
        <v>16177</v>
      </c>
      <c r="B565" t="s">
        <v>12492</v>
      </c>
      <c r="C565">
        <v>3534020</v>
      </c>
      <c r="D565" t="s">
        <v>6425</v>
      </c>
      <c r="E565" t="s">
        <v>16178</v>
      </c>
      <c r="F565" t="s">
        <v>6402</v>
      </c>
      <c r="G565">
        <v>1752</v>
      </c>
      <c r="H565">
        <v>4287</v>
      </c>
      <c r="I565">
        <v>1</v>
      </c>
      <c r="J565">
        <v>0</v>
      </c>
      <c r="K565">
        <v>0</v>
      </c>
      <c r="L565" t="s">
        <v>6403</v>
      </c>
      <c r="M565">
        <v>2018</v>
      </c>
      <c r="N565" t="s">
        <v>6404</v>
      </c>
      <c r="O565">
        <v>99</v>
      </c>
      <c r="P565">
        <v>1</v>
      </c>
      <c r="Q565" t="s">
        <v>15830</v>
      </c>
      <c r="R565" t="s">
        <v>7734</v>
      </c>
      <c r="S565" t="s">
        <v>7734</v>
      </c>
      <c r="T565" t="s">
        <v>20996</v>
      </c>
      <c r="U565">
        <f t="shared" si="8"/>
        <v>4287</v>
      </c>
    </row>
    <row r="566" spans="1:21" x14ac:dyDescent="0.2">
      <c r="A566" t="s">
        <v>16177</v>
      </c>
      <c r="B566" t="s">
        <v>12492</v>
      </c>
      <c r="C566">
        <v>3534020</v>
      </c>
      <c r="D566" t="s">
        <v>7040</v>
      </c>
      <c r="E566" t="s">
        <v>12494</v>
      </c>
      <c r="F566" t="s">
        <v>6402</v>
      </c>
      <c r="G566">
        <v>489</v>
      </c>
      <c r="H566">
        <v>4287</v>
      </c>
      <c r="I566">
        <v>0</v>
      </c>
      <c r="J566">
        <v>0</v>
      </c>
      <c r="K566">
        <v>0</v>
      </c>
      <c r="L566" t="s">
        <v>6403</v>
      </c>
      <c r="M566">
        <v>2018</v>
      </c>
      <c r="N566" t="s">
        <v>6404</v>
      </c>
      <c r="O566">
        <v>99</v>
      </c>
      <c r="P566">
        <v>1</v>
      </c>
      <c r="Q566" t="s">
        <v>15830</v>
      </c>
      <c r="R566" t="s">
        <v>7734</v>
      </c>
      <c r="S566" t="s">
        <v>7734</v>
      </c>
      <c r="T566" t="s">
        <v>611</v>
      </c>
      <c r="U566">
        <f t="shared" si="8"/>
        <v>4287</v>
      </c>
    </row>
    <row r="567" spans="1:21" x14ac:dyDescent="0.2">
      <c r="A567" t="s">
        <v>16179</v>
      </c>
      <c r="B567" t="s">
        <v>13892</v>
      </c>
      <c r="C567">
        <v>3523025</v>
      </c>
      <c r="D567" t="s">
        <v>6851</v>
      </c>
      <c r="E567" t="s">
        <v>8456</v>
      </c>
      <c r="F567" t="s">
        <v>6402</v>
      </c>
      <c r="G567">
        <v>845</v>
      </c>
      <c r="H567">
        <v>2051</v>
      </c>
      <c r="I567">
        <v>1</v>
      </c>
      <c r="J567">
        <v>0</v>
      </c>
      <c r="K567">
        <v>0</v>
      </c>
      <c r="L567" t="s">
        <v>6403</v>
      </c>
      <c r="M567">
        <v>2018</v>
      </c>
      <c r="N567" t="s">
        <v>1463</v>
      </c>
      <c r="O567">
        <v>1</v>
      </c>
      <c r="P567">
        <v>1</v>
      </c>
      <c r="Q567" t="s">
        <v>15830</v>
      </c>
      <c r="R567" t="s">
        <v>7734</v>
      </c>
      <c r="S567" t="s">
        <v>7734</v>
      </c>
      <c r="T567" t="s">
        <v>20997</v>
      </c>
      <c r="U567">
        <f t="shared" si="8"/>
        <v>8474</v>
      </c>
    </row>
    <row r="568" spans="1:21" x14ac:dyDescent="0.2">
      <c r="A568" t="s">
        <v>16179</v>
      </c>
      <c r="B568" t="s">
        <v>13892</v>
      </c>
      <c r="C568">
        <v>3523025</v>
      </c>
      <c r="D568" t="s">
        <v>6545</v>
      </c>
      <c r="E568" t="s">
        <v>16180</v>
      </c>
      <c r="F568" t="s">
        <v>6402</v>
      </c>
      <c r="G568">
        <v>1206</v>
      </c>
      <c r="H568">
        <v>2051</v>
      </c>
      <c r="I568">
        <v>0</v>
      </c>
      <c r="J568">
        <v>1</v>
      </c>
      <c r="K568">
        <v>0</v>
      </c>
      <c r="L568" t="s">
        <v>6403</v>
      </c>
      <c r="M568">
        <v>2018</v>
      </c>
      <c r="N568" t="s">
        <v>1463</v>
      </c>
      <c r="O568">
        <v>1</v>
      </c>
      <c r="P568">
        <v>1</v>
      </c>
      <c r="Q568" t="s">
        <v>15830</v>
      </c>
      <c r="R568" t="s">
        <v>7734</v>
      </c>
      <c r="S568" t="s">
        <v>7734</v>
      </c>
      <c r="T568" t="s">
        <v>20998</v>
      </c>
      <c r="U568">
        <f t="shared" si="8"/>
        <v>8474</v>
      </c>
    </row>
    <row r="569" spans="1:21" x14ac:dyDescent="0.2">
      <c r="A569" t="s">
        <v>16181</v>
      </c>
      <c r="B569" t="s">
        <v>13892</v>
      </c>
      <c r="C569">
        <v>3523025</v>
      </c>
      <c r="D569" t="s">
        <v>7513</v>
      </c>
      <c r="E569" t="s">
        <v>16182</v>
      </c>
      <c r="F569" t="s">
        <v>6402</v>
      </c>
      <c r="G569">
        <v>487</v>
      </c>
      <c r="H569">
        <v>966</v>
      </c>
      <c r="I569">
        <v>1</v>
      </c>
      <c r="J569">
        <v>1</v>
      </c>
      <c r="K569">
        <v>0</v>
      </c>
      <c r="L569" t="s">
        <v>6403</v>
      </c>
      <c r="M569">
        <v>2018</v>
      </c>
      <c r="N569" t="s">
        <v>1463</v>
      </c>
      <c r="O569">
        <v>2</v>
      </c>
      <c r="P569">
        <v>1</v>
      </c>
      <c r="Q569" t="s">
        <v>15830</v>
      </c>
      <c r="R569" t="s">
        <v>7734</v>
      </c>
      <c r="S569" t="s">
        <v>7734</v>
      </c>
      <c r="T569" t="s">
        <v>20999</v>
      </c>
      <c r="U569">
        <f t="shared" si="8"/>
        <v>8474</v>
      </c>
    </row>
    <row r="570" spans="1:21" x14ac:dyDescent="0.2">
      <c r="A570" t="s">
        <v>16181</v>
      </c>
      <c r="B570" t="s">
        <v>13892</v>
      </c>
      <c r="C570">
        <v>3523025</v>
      </c>
      <c r="D570" t="s">
        <v>6439</v>
      </c>
      <c r="E570" t="s">
        <v>13896</v>
      </c>
      <c r="F570" t="s">
        <v>6402</v>
      </c>
      <c r="G570">
        <v>479</v>
      </c>
      <c r="H570">
        <v>966</v>
      </c>
      <c r="I570">
        <v>0</v>
      </c>
      <c r="J570">
        <v>0</v>
      </c>
      <c r="K570">
        <v>0</v>
      </c>
      <c r="L570" t="s">
        <v>6409</v>
      </c>
      <c r="M570">
        <v>2018</v>
      </c>
      <c r="N570" t="s">
        <v>1463</v>
      </c>
      <c r="O570">
        <v>2</v>
      </c>
      <c r="P570">
        <v>1</v>
      </c>
      <c r="Q570" t="s">
        <v>15830</v>
      </c>
      <c r="R570" t="s">
        <v>7734</v>
      </c>
      <c r="S570" t="s">
        <v>7734</v>
      </c>
      <c r="T570" t="s">
        <v>21000</v>
      </c>
      <c r="U570">
        <f t="shared" si="8"/>
        <v>8474</v>
      </c>
    </row>
    <row r="571" spans="1:21" x14ac:dyDescent="0.2">
      <c r="A571" t="s">
        <v>16183</v>
      </c>
      <c r="B571" t="s">
        <v>13892</v>
      </c>
      <c r="C571">
        <v>3523025</v>
      </c>
      <c r="D571" t="s">
        <v>6527</v>
      </c>
      <c r="E571" t="s">
        <v>7584</v>
      </c>
      <c r="F571" t="s">
        <v>6402</v>
      </c>
      <c r="G571">
        <v>968</v>
      </c>
      <c r="H571">
        <v>1567</v>
      </c>
      <c r="I571">
        <v>0</v>
      </c>
      <c r="J571">
        <v>1</v>
      </c>
      <c r="K571">
        <v>0</v>
      </c>
      <c r="L571" t="s">
        <v>6403</v>
      </c>
      <c r="M571">
        <v>2018</v>
      </c>
      <c r="N571" t="s">
        <v>1463</v>
      </c>
      <c r="O571">
        <v>3</v>
      </c>
      <c r="P571">
        <v>1</v>
      </c>
      <c r="Q571" t="s">
        <v>15830</v>
      </c>
      <c r="R571" t="s">
        <v>7734</v>
      </c>
      <c r="S571" t="s">
        <v>7734</v>
      </c>
      <c r="T571" t="s">
        <v>621</v>
      </c>
      <c r="U571">
        <f t="shared" si="8"/>
        <v>8474</v>
      </c>
    </row>
    <row r="572" spans="1:21" x14ac:dyDescent="0.2">
      <c r="A572" t="s">
        <v>16183</v>
      </c>
      <c r="B572" t="s">
        <v>13892</v>
      </c>
      <c r="C572">
        <v>3523025</v>
      </c>
      <c r="D572" t="s">
        <v>6666</v>
      </c>
      <c r="E572" t="s">
        <v>7668</v>
      </c>
      <c r="F572" t="s">
        <v>6402</v>
      </c>
      <c r="G572">
        <v>341</v>
      </c>
      <c r="H572">
        <v>1567</v>
      </c>
      <c r="I572">
        <v>0</v>
      </c>
      <c r="J572">
        <v>0</v>
      </c>
      <c r="K572">
        <v>0</v>
      </c>
      <c r="L572" t="s">
        <v>6403</v>
      </c>
      <c r="M572">
        <v>2018</v>
      </c>
      <c r="N572" t="s">
        <v>1463</v>
      </c>
      <c r="O572">
        <v>3</v>
      </c>
      <c r="P572">
        <v>1</v>
      </c>
      <c r="Q572" t="s">
        <v>15830</v>
      </c>
      <c r="R572" t="s">
        <v>7734</v>
      </c>
      <c r="S572" t="s">
        <v>7734</v>
      </c>
      <c r="T572" t="s">
        <v>21001</v>
      </c>
      <c r="U572">
        <f t="shared" si="8"/>
        <v>8474</v>
      </c>
    </row>
    <row r="573" spans="1:21" x14ac:dyDescent="0.2">
      <c r="A573" t="s">
        <v>16183</v>
      </c>
      <c r="B573" t="s">
        <v>13892</v>
      </c>
      <c r="C573">
        <v>3523025</v>
      </c>
      <c r="D573" t="s">
        <v>6584</v>
      </c>
      <c r="E573" t="s">
        <v>15624</v>
      </c>
      <c r="F573" t="s">
        <v>6402</v>
      </c>
      <c r="G573">
        <v>258</v>
      </c>
      <c r="H573">
        <v>1567</v>
      </c>
      <c r="I573">
        <v>1</v>
      </c>
      <c r="J573">
        <v>0</v>
      </c>
      <c r="K573">
        <v>0</v>
      </c>
      <c r="L573" t="s">
        <v>6403</v>
      </c>
      <c r="M573">
        <v>2018</v>
      </c>
      <c r="N573" t="s">
        <v>1463</v>
      </c>
      <c r="O573">
        <v>3</v>
      </c>
      <c r="P573">
        <v>1</v>
      </c>
      <c r="Q573" t="s">
        <v>15830</v>
      </c>
      <c r="R573" t="s">
        <v>7734</v>
      </c>
      <c r="S573" t="s">
        <v>7734</v>
      </c>
      <c r="T573" t="s">
        <v>21002</v>
      </c>
      <c r="U573">
        <f t="shared" si="8"/>
        <v>8474</v>
      </c>
    </row>
    <row r="574" spans="1:21" x14ac:dyDescent="0.2">
      <c r="A574" t="s">
        <v>16184</v>
      </c>
      <c r="B574" t="s">
        <v>13892</v>
      </c>
      <c r="C574">
        <v>3523025</v>
      </c>
      <c r="D574" t="s">
        <v>6649</v>
      </c>
      <c r="E574" t="s">
        <v>13893</v>
      </c>
      <c r="F574" t="s">
        <v>6402</v>
      </c>
      <c r="G574">
        <v>834</v>
      </c>
      <c r="H574">
        <v>1557</v>
      </c>
      <c r="I574">
        <v>0</v>
      </c>
      <c r="J574">
        <v>1</v>
      </c>
      <c r="K574">
        <v>0</v>
      </c>
      <c r="L574" t="s">
        <v>6403</v>
      </c>
      <c r="M574">
        <v>2018</v>
      </c>
      <c r="N574" t="s">
        <v>1463</v>
      </c>
      <c r="O574">
        <v>4</v>
      </c>
      <c r="P574">
        <v>1</v>
      </c>
      <c r="Q574" t="s">
        <v>15830</v>
      </c>
      <c r="R574" t="s">
        <v>7734</v>
      </c>
      <c r="S574" t="s">
        <v>7734</v>
      </c>
      <c r="T574" t="s">
        <v>620</v>
      </c>
      <c r="U574">
        <f t="shared" si="8"/>
        <v>8474</v>
      </c>
    </row>
    <row r="575" spans="1:21" x14ac:dyDescent="0.2">
      <c r="A575" t="s">
        <v>16184</v>
      </c>
      <c r="B575" t="s">
        <v>13892</v>
      </c>
      <c r="C575">
        <v>3523025</v>
      </c>
      <c r="D575" t="s">
        <v>16185</v>
      </c>
      <c r="E575" t="s">
        <v>6977</v>
      </c>
      <c r="F575" t="s">
        <v>6402</v>
      </c>
      <c r="G575">
        <v>296</v>
      </c>
      <c r="H575">
        <v>1557</v>
      </c>
      <c r="I575">
        <v>0</v>
      </c>
      <c r="J575">
        <v>0</v>
      </c>
      <c r="K575">
        <v>0</v>
      </c>
      <c r="L575" t="s">
        <v>6403</v>
      </c>
      <c r="M575">
        <v>2018</v>
      </c>
      <c r="N575" t="s">
        <v>1463</v>
      </c>
      <c r="O575">
        <v>4</v>
      </c>
      <c r="P575">
        <v>1</v>
      </c>
      <c r="Q575" t="s">
        <v>15830</v>
      </c>
      <c r="R575" t="s">
        <v>7734</v>
      </c>
      <c r="S575" t="s">
        <v>7734</v>
      </c>
      <c r="T575" t="s">
        <v>21003</v>
      </c>
      <c r="U575">
        <f t="shared" si="8"/>
        <v>8474</v>
      </c>
    </row>
    <row r="576" spans="1:21" x14ac:dyDescent="0.2">
      <c r="A576" t="s">
        <v>16184</v>
      </c>
      <c r="B576" t="s">
        <v>13892</v>
      </c>
      <c r="C576">
        <v>3523025</v>
      </c>
      <c r="D576" t="s">
        <v>6440</v>
      </c>
      <c r="E576" t="s">
        <v>16186</v>
      </c>
      <c r="F576" t="s">
        <v>6402</v>
      </c>
      <c r="G576">
        <v>427</v>
      </c>
      <c r="H576">
        <v>1557</v>
      </c>
      <c r="I576">
        <v>0</v>
      </c>
      <c r="J576">
        <v>0</v>
      </c>
      <c r="K576">
        <v>0</v>
      </c>
      <c r="L576" t="s">
        <v>6403</v>
      </c>
      <c r="M576">
        <v>2018</v>
      </c>
      <c r="N576" t="s">
        <v>1463</v>
      </c>
      <c r="O576">
        <v>4</v>
      </c>
      <c r="P576">
        <v>1</v>
      </c>
      <c r="Q576" t="s">
        <v>15830</v>
      </c>
      <c r="R576" t="s">
        <v>7734</v>
      </c>
      <c r="S576" t="s">
        <v>7734</v>
      </c>
      <c r="T576" t="s">
        <v>21004</v>
      </c>
      <c r="U576">
        <f t="shared" si="8"/>
        <v>8474</v>
      </c>
    </row>
    <row r="577" spans="1:21" x14ac:dyDescent="0.2">
      <c r="A577" t="s">
        <v>16187</v>
      </c>
      <c r="B577" t="s">
        <v>13892</v>
      </c>
      <c r="C577">
        <v>3523025</v>
      </c>
      <c r="D577" t="s">
        <v>6842</v>
      </c>
      <c r="E577" t="s">
        <v>7326</v>
      </c>
      <c r="F577" t="s">
        <v>6402</v>
      </c>
      <c r="G577">
        <v>568</v>
      </c>
      <c r="H577">
        <v>1314</v>
      </c>
      <c r="I577">
        <v>0</v>
      </c>
      <c r="J577">
        <v>0</v>
      </c>
      <c r="K577">
        <v>0</v>
      </c>
      <c r="L577" t="s">
        <v>6403</v>
      </c>
      <c r="M577">
        <v>2018</v>
      </c>
      <c r="N577" t="s">
        <v>1463</v>
      </c>
      <c r="O577">
        <v>5</v>
      </c>
      <c r="P577">
        <v>1</v>
      </c>
      <c r="Q577" t="s">
        <v>15830</v>
      </c>
      <c r="R577" t="s">
        <v>7734</v>
      </c>
      <c r="S577" t="s">
        <v>7734</v>
      </c>
      <c r="T577" t="s">
        <v>21005</v>
      </c>
      <c r="U577">
        <f t="shared" si="8"/>
        <v>8474</v>
      </c>
    </row>
    <row r="578" spans="1:21" x14ac:dyDescent="0.2">
      <c r="A578" t="s">
        <v>16187</v>
      </c>
      <c r="B578" t="s">
        <v>13892</v>
      </c>
      <c r="C578">
        <v>3523025</v>
      </c>
      <c r="D578" t="s">
        <v>6813</v>
      </c>
      <c r="E578" t="s">
        <v>16188</v>
      </c>
      <c r="F578" t="s">
        <v>6402</v>
      </c>
      <c r="G578">
        <v>746</v>
      </c>
      <c r="H578">
        <v>1314</v>
      </c>
      <c r="I578">
        <v>1</v>
      </c>
      <c r="J578">
        <v>1</v>
      </c>
      <c r="K578">
        <v>0</v>
      </c>
      <c r="L578" t="s">
        <v>6403</v>
      </c>
      <c r="M578">
        <v>2018</v>
      </c>
      <c r="N578" t="s">
        <v>1463</v>
      </c>
      <c r="O578">
        <v>5</v>
      </c>
      <c r="P578">
        <v>1</v>
      </c>
      <c r="Q578" t="s">
        <v>15830</v>
      </c>
      <c r="R578" t="s">
        <v>7734</v>
      </c>
      <c r="S578" t="s">
        <v>7734</v>
      </c>
      <c r="T578" t="s">
        <v>21006</v>
      </c>
      <c r="U578">
        <f t="shared" ref="U578:U641" si="9">_xlfn.MAXIFS($H$2:$H$6695, $C$2:$C$6695,C578)</f>
        <v>8474</v>
      </c>
    </row>
    <row r="579" spans="1:21" x14ac:dyDescent="0.2">
      <c r="A579" t="s">
        <v>16189</v>
      </c>
      <c r="B579" t="s">
        <v>13892</v>
      </c>
      <c r="C579">
        <v>3523025</v>
      </c>
      <c r="D579" t="s">
        <v>6713</v>
      </c>
      <c r="E579" t="s">
        <v>16190</v>
      </c>
      <c r="F579" t="s">
        <v>6402</v>
      </c>
      <c r="G579">
        <v>0</v>
      </c>
      <c r="H579">
        <v>0</v>
      </c>
      <c r="I579">
        <v>1</v>
      </c>
      <c r="J579">
        <v>1</v>
      </c>
      <c r="K579">
        <v>1</v>
      </c>
      <c r="L579" t="s">
        <v>6403</v>
      </c>
      <c r="M579">
        <v>2018</v>
      </c>
      <c r="N579" t="s">
        <v>1463</v>
      </c>
      <c r="O579">
        <v>6</v>
      </c>
      <c r="P579">
        <v>1</v>
      </c>
      <c r="Q579" t="s">
        <v>15830</v>
      </c>
      <c r="R579" t="s">
        <v>7734</v>
      </c>
      <c r="S579" t="s">
        <v>7734</v>
      </c>
      <c r="T579" t="s">
        <v>21007</v>
      </c>
      <c r="U579">
        <f t="shared" si="9"/>
        <v>8474</v>
      </c>
    </row>
    <row r="580" spans="1:21" x14ac:dyDescent="0.2">
      <c r="A580" t="s">
        <v>16191</v>
      </c>
      <c r="B580" t="s">
        <v>13892</v>
      </c>
      <c r="C580">
        <v>3523025</v>
      </c>
      <c r="D580" t="s">
        <v>7471</v>
      </c>
      <c r="E580" t="s">
        <v>13981</v>
      </c>
      <c r="F580" t="s">
        <v>6402</v>
      </c>
      <c r="G580">
        <v>267</v>
      </c>
      <c r="H580">
        <v>1997</v>
      </c>
      <c r="I580">
        <v>0</v>
      </c>
      <c r="J580">
        <v>0</v>
      </c>
      <c r="K580">
        <v>0</v>
      </c>
      <c r="L580" t="s">
        <v>6409</v>
      </c>
      <c r="M580">
        <v>2018</v>
      </c>
      <c r="N580" t="s">
        <v>1582</v>
      </c>
      <c r="O580">
        <v>4</v>
      </c>
      <c r="P580">
        <v>1</v>
      </c>
      <c r="Q580" t="s">
        <v>15830</v>
      </c>
      <c r="R580" t="s">
        <v>7734</v>
      </c>
      <c r="S580" t="s">
        <v>7734</v>
      </c>
      <c r="T580" t="s">
        <v>6116</v>
      </c>
      <c r="U580">
        <f t="shared" si="9"/>
        <v>8474</v>
      </c>
    </row>
    <row r="581" spans="1:21" x14ac:dyDescent="0.2">
      <c r="A581" t="s">
        <v>16191</v>
      </c>
      <c r="B581" t="s">
        <v>13892</v>
      </c>
      <c r="C581">
        <v>3523025</v>
      </c>
      <c r="D581" t="s">
        <v>6624</v>
      </c>
      <c r="E581" t="s">
        <v>6750</v>
      </c>
      <c r="F581" t="s">
        <v>6402</v>
      </c>
      <c r="G581">
        <v>376</v>
      </c>
      <c r="H581">
        <v>1997</v>
      </c>
      <c r="I581">
        <v>0</v>
      </c>
      <c r="J581">
        <v>0</v>
      </c>
      <c r="K581">
        <v>0</v>
      </c>
      <c r="L581" t="s">
        <v>6403</v>
      </c>
      <c r="M581">
        <v>2018</v>
      </c>
      <c r="N581" t="s">
        <v>1582</v>
      </c>
      <c r="O581">
        <v>4</v>
      </c>
      <c r="P581">
        <v>1</v>
      </c>
      <c r="Q581" t="s">
        <v>15830</v>
      </c>
      <c r="R581" t="s">
        <v>7734</v>
      </c>
      <c r="S581" t="s">
        <v>7734</v>
      </c>
      <c r="T581" t="s">
        <v>5655</v>
      </c>
      <c r="U581">
        <f t="shared" si="9"/>
        <v>8474</v>
      </c>
    </row>
    <row r="582" spans="1:21" x14ac:dyDescent="0.2">
      <c r="A582" t="s">
        <v>16191</v>
      </c>
      <c r="B582" t="s">
        <v>13892</v>
      </c>
      <c r="C582">
        <v>3523025</v>
      </c>
      <c r="D582" t="s">
        <v>7927</v>
      </c>
      <c r="E582" t="s">
        <v>16192</v>
      </c>
      <c r="F582" t="s">
        <v>6402</v>
      </c>
      <c r="G582">
        <v>233</v>
      </c>
      <c r="H582">
        <v>1997</v>
      </c>
      <c r="I582">
        <v>0</v>
      </c>
      <c r="J582">
        <v>0</v>
      </c>
      <c r="K582">
        <v>0</v>
      </c>
      <c r="L582" t="s">
        <v>6403</v>
      </c>
      <c r="M582">
        <v>2018</v>
      </c>
      <c r="N582" t="s">
        <v>1582</v>
      </c>
      <c r="O582">
        <v>4</v>
      </c>
      <c r="P582">
        <v>1</v>
      </c>
      <c r="Q582" t="s">
        <v>15830</v>
      </c>
      <c r="R582" t="s">
        <v>7734</v>
      </c>
      <c r="S582" t="s">
        <v>7734</v>
      </c>
      <c r="T582" t="s">
        <v>21008</v>
      </c>
      <c r="U582">
        <f t="shared" si="9"/>
        <v>8474</v>
      </c>
    </row>
    <row r="583" spans="1:21" x14ac:dyDescent="0.2">
      <c r="A583" t="s">
        <v>16191</v>
      </c>
      <c r="B583" t="s">
        <v>13892</v>
      </c>
      <c r="C583">
        <v>3523025</v>
      </c>
      <c r="D583" t="s">
        <v>6401</v>
      </c>
      <c r="E583" t="s">
        <v>14916</v>
      </c>
      <c r="F583" t="s">
        <v>6402</v>
      </c>
      <c r="G583">
        <v>298</v>
      </c>
      <c r="H583">
        <v>1997</v>
      </c>
      <c r="I583">
        <v>0</v>
      </c>
      <c r="J583">
        <v>0</v>
      </c>
      <c r="K583">
        <v>0</v>
      </c>
      <c r="L583" t="s">
        <v>6403</v>
      </c>
      <c r="M583">
        <v>2018</v>
      </c>
      <c r="N583" t="s">
        <v>1582</v>
      </c>
      <c r="O583">
        <v>4</v>
      </c>
      <c r="P583">
        <v>1</v>
      </c>
      <c r="Q583" t="s">
        <v>15830</v>
      </c>
      <c r="R583" t="s">
        <v>7734</v>
      </c>
      <c r="S583" t="s">
        <v>7734</v>
      </c>
      <c r="T583" t="s">
        <v>21009</v>
      </c>
      <c r="U583">
        <f t="shared" si="9"/>
        <v>8474</v>
      </c>
    </row>
    <row r="584" spans="1:21" x14ac:dyDescent="0.2">
      <c r="A584" t="s">
        <v>16191</v>
      </c>
      <c r="B584" t="s">
        <v>13892</v>
      </c>
      <c r="C584">
        <v>3523025</v>
      </c>
      <c r="D584" t="s">
        <v>6771</v>
      </c>
      <c r="E584" t="s">
        <v>16193</v>
      </c>
      <c r="F584" t="s">
        <v>6402</v>
      </c>
      <c r="G584">
        <v>259</v>
      </c>
      <c r="H584">
        <v>1997</v>
      </c>
      <c r="I584">
        <v>0</v>
      </c>
      <c r="J584">
        <v>0</v>
      </c>
      <c r="K584">
        <v>0</v>
      </c>
      <c r="L584" t="s">
        <v>6403</v>
      </c>
      <c r="M584">
        <v>2018</v>
      </c>
      <c r="N584" t="s">
        <v>1582</v>
      </c>
      <c r="O584">
        <v>4</v>
      </c>
      <c r="P584">
        <v>1</v>
      </c>
      <c r="Q584" t="s">
        <v>15830</v>
      </c>
      <c r="R584" t="s">
        <v>7734</v>
      </c>
      <c r="S584" t="s">
        <v>7734</v>
      </c>
      <c r="T584" t="s">
        <v>21010</v>
      </c>
      <c r="U584">
        <f t="shared" si="9"/>
        <v>8474</v>
      </c>
    </row>
    <row r="585" spans="1:21" x14ac:dyDescent="0.2">
      <c r="A585" t="s">
        <v>16191</v>
      </c>
      <c r="B585" t="s">
        <v>13892</v>
      </c>
      <c r="C585">
        <v>3523025</v>
      </c>
      <c r="D585" t="s">
        <v>6813</v>
      </c>
      <c r="E585" t="s">
        <v>15543</v>
      </c>
      <c r="F585" t="s">
        <v>6402</v>
      </c>
      <c r="G585">
        <v>564</v>
      </c>
      <c r="H585">
        <v>1997</v>
      </c>
      <c r="I585">
        <v>0</v>
      </c>
      <c r="J585">
        <v>1</v>
      </c>
      <c r="K585">
        <v>0</v>
      </c>
      <c r="L585" t="s">
        <v>6403</v>
      </c>
      <c r="M585">
        <v>2018</v>
      </c>
      <c r="N585" t="s">
        <v>1582</v>
      </c>
      <c r="O585">
        <v>4</v>
      </c>
      <c r="P585">
        <v>1</v>
      </c>
      <c r="Q585" t="s">
        <v>15830</v>
      </c>
      <c r="R585" t="s">
        <v>7734</v>
      </c>
      <c r="S585" t="s">
        <v>7734</v>
      </c>
      <c r="T585" t="s">
        <v>21011</v>
      </c>
      <c r="U585">
        <f t="shared" si="9"/>
        <v>8474</v>
      </c>
    </row>
    <row r="586" spans="1:21" x14ac:dyDescent="0.2">
      <c r="A586" t="s">
        <v>16194</v>
      </c>
      <c r="B586" t="s">
        <v>13892</v>
      </c>
      <c r="C586">
        <v>3523025</v>
      </c>
      <c r="D586" t="s">
        <v>6889</v>
      </c>
      <c r="E586" t="s">
        <v>7668</v>
      </c>
      <c r="F586" t="s">
        <v>6402</v>
      </c>
      <c r="G586">
        <v>0</v>
      </c>
      <c r="H586">
        <v>0</v>
      </c>
      <c r="I586">
        <v>0</v>
      </c>
      <c r="J586">
        <v>1</v>
      </c>
      <c r="K586">
        <v>1</v>
      </c>
      <c r="L586" t="s">
        <v>6409</v>
      </c>
      <c r="M586">
        <v>2018</v>
      </c>
      <c r="N586" t="s">
        <v>1582</v>
      </c>
      <c r="O586">
        <v>5</v>
      </c>
      <c r="P586">
        <v>1</v>
      </c>
      <c r="Q586" t="s">
        <v>15830</v>
      </c>
      <c r="R586" t="s">
        <v>7734</v>
      </c>
      <c r="S586" t="s">
        <v>7734</v>
      </c>
      <c r="T586" t="s">
        <v>6138</v>
      </c>
      <c r="U586">
        <f t="shared" si="9"/>
        <v>8474</v>
      </c>
    </row>
    <row r="587" spans="1:21" x14ac:dyDescent="0.2">
      <c r="A587" t="s">
        <v>16195</v>
      </c>
      <c r="B587" t="s">
        <v>13892</v>
      </c>
      <c r="C587">
        <v>3523025</v>
      </c>
      <c r="D587" t="s">
        <v>7484</v>
      </c>
      <c r="E587" t="s">
        <v>8386</v>
      </c>
      <c r="F587" t="s">
        <v>6402</v>
      </c>
      <c r="G587">
        <v>1660</v>
      </c>
      <c r="H587">
        <v>3141</v>
      </c>
      <c r="I587">
        <v>0</v>
      </c>
      <c r="J587">
        <v>1</v>
      </c>
      <c r="K587">
        <v>0</v>
      </c>
      <c r="L587" t="s">
        <v>6409</v>
      </c>
      <c r="M587">
        <v>2018</v>
      </c>
      <c r="N587" t="s">
        <v>1582</v>
      </c>
      <c r="O587">
        <v>6</v>
      </c>
      <c r="P587">
        <v>1</v>
      </c>
      <c r="Q587" t="s">
        <v>15830</v>
      </c>
      <c r="R587" t="s">
        <v>7734</v>
      </c>
      <c r="S587" t="s">
        <v>7734</v>
      </c>
      <c r="T587" t="s">
        <v>6141</v>
      </c>
      <c r="U587">
        <f t="shared" si="9"/>
        <v>8474</v>
      </c>
    </row>
    <row r="588" spans="1:21" x14ac:dyDescent="0.2">
      <c r="A588" t="s">
        <v>16195</v>
      </c>
      <c r="B588" t="s">
        <v>13892</v>
      </c>
      <c r="C588">
        <v>3523025</v>
      </c>
      <c r="D588" t="s">
        <v>6678</v>
      </c>
      <c r="E588" t="s">
        <v>7847</v>
      </c>
      <c r="F588" t="s">
        <v>6402</v>
      </c>
      <c r="G588">
        <v>1481</v>
      </c>
      <c r="H588">
        <v>3141</v>
      </c>
      <c r="I588">
        <v>0</v>
      </c>
      <c r="J588">
        <v>0</v>
      </c>
      <c r="K588">
        <v>0</v>
      </c>
      <c r="L588" t="s">
        <v>6403</v>
      </c>
      <c r="M588">
        <v>2018</v>
      </c>
      <c r="N588" t="s">
        <v>1582</v>
      </c>
      <c r="O588">
        <v>6</v>
      </c>
      <c r="P588">
        <v>1</v>
      </c>
      <c r="Q588" t="s">
        <v>15830</v>
      </c>
      <c r="R588" t="s">
        <v>7734</v>
      </c>
      <c r="S588" t="s">
        <v>7734</v>
      </c>
      <c r="T588" t="s">
        <v>619</v>
      </c>
      <c r="U588">
        <f t="shared" si="9"/>
        <v>8474</v>
      </c>
    </row>
    <row r="589" spans="1:21" x14ac:dyDescent="0.2">
      <c r="A589" t="s">
        <v>16196</v>
      </c>
      <c r="B589" t="s">
        <v>13892</v>
      </c>
      <c r="C589">
        <v>3523025</v>
      </c>
      <c r="D589" t="s">
        <v>6412</v>
      </c>
      <c r="E589" t="s">
        <v>11389</v>
      </c>
      <c r="F589" t="s">
        <v>6402</v>
      </c>
      <c r="G589">
        <v>5242</v>
      </c>
      <c r="H589">
        <v>8474</v>
      </c>
      <c r="I589">
        <v>1</v>
      </c>
      <c r="J589">
        <v>1</v>
      </c>
      <c r="K589">
        <v>0</v>
      </c>
      <c r="L589" t="s">
        <v>6403</v>
      </c>
      <c r="M589">
        <v>2018</v>
      </c>
      <c r="N589" t="s">
        <v>6404</v>
      </c>
      <c r="O589">
        <v>99</v>
      </c>
      <c r="P589">
        <v>1</v>
      </c>
      <c r="Q589" t="s">
        <v>15830</v>
      </c>
      <c r="R589" t="s">
        <v>7734</v>
      </c>
      <c r="S589" t="s">
        <v>7734</v>
      </c>
      <c r="T589" t="s">
        <v>21012</v>
      </c>
      <c r="U589">
        <f t="shared" si="9"/>
        <v>8474</v>
      </c>
    </row>
    <row r="590" spans="1:21" x14ac:dyDescent="0.2">
      <c r="A590" t="s">
        <v>16196</v>
      </c>
      <c r="B590" t="s">
        <v>13892</v>
      </c>
      <c r="C590">
        <v>3523025</v>
      </c>
      <c r="D590" t="s">
        <v>6539</v>
      </c>
      <c r="E590" t="s">
        <v>6733</v>
      </c>
      <c r="F590" t="s">
        <v>6402</v>
      </c>
      <c r="G590">
        <v>3232</v>
      </c>
      <c r="H590">
        <v>8474</v>
      </c>
      <c r="I590">
        <v>0</v>
      </c>
      <c r="J590">
        <v>0</v>
      </c>
      <c r="K590">
        <v>0</v>
      </c>
      <c r="L590" t="s">
        <v>6403</v>
      </c>
      <c r="M590">
        <v>2018</v>
      </c>
      <c r="N590" t="s">
        <v>6404</v>
      </c>
      <c r="O590">
        <v>99</v>
      </c>
      <c r="P590">
        <v>1</v>
      </c>
      <c r="Q590" t="s">
        <v>15830</v>
      </c>
      <c r="R590" t="s">
        <v>7734</v>
      </c>
      <c r="S590" t="s">
        <v>7734</v>
      </c>
      <c r="T590" t="s">
        <v>21013</v>
      </c>
      <c r="U590">
        <f t="shared" si="9"/>
        <v>8474</v>
      </c>
    </row>
    <row r="591" spans="1:21" x14ac:dyDescent="0.2">
      <c r="A591" t="s">
        <v>16198</v>
      </c>
      <c r="B591" t="s">
        <v>8812</v>
      </c>
      <c r="C591">
        <v>3536020</v>
      </c>
      <c r="D591" t="s">
        <v>7224</v>
      </c>
      <c r="E591" t="s">
        <v>8817</v>
      </c>
      <c r="F591" t="s">
        <v>6402</v>
      </c>
      <c r="G591">
        <v>1682</v>
      </c>
      <c r="H591">
        <v>5063</v>
      </c>
      <c r="I591">
        <v>0</v>
      </c>
      <c r="J591">
        <v>1</v>
      </c>
      <c r="K591">
        <v>0</v>
      </c>
      <c r="L591" t="s">
        <v>6409</v>
      </c>
      <c r="M591">
        <v>2018</v>
      </c>
      <c r="N591" t="s">
        <v>1463</v>
      </c>
      <c r="O591">
        <v>1</v>
      </c>
      <c r="P591">
        <v>2</v>
      </c>
      <c r="Q591" t="s">
        <v>15830</v>
      </c>
      <c r="R591" t="s">
        <v>7734</v>
      </c>
      <c r="S591" t="s">
        <v>7734</v>
      </c>
      <c r="T591" t="s">
        <v>2348</v>
      </c>
      <c r="U591">
        <f t="shared" si="9"/>
        <v>69821</v>
      </c>
    </row>
    <row r="592" spans="1:21" x14ac:dyDescent="0.2">
      <c r="A592" t="s">
        <v>16198</v>
      </c>
      <c r="B592" t="s">
        <v>8812</v>
      </c>
      <c r="C592">
        <v>3536020</v>
      </c>
      <c r="D592" t="s">
        <v>6411</v>
      </c>
      <c r="E592" t="s">
        <v>15337</v>
      </c>
      <c r="F592" t="s">
        <v>6402</v>
      </c>
      <c r="G592">
        <v>1991</v>
      </c>
      <c r="H592">
        <v>5063</v>
      </c>
      <c r="I592">
        <v>1</v>
      </c>
      <c r="J592">
        <v>1</v>
      </c>
      <c r="K592">
        <v>0</v>
      </c>
      <c r="L592" t="s">
        <v>6403</v>
      </c>
      <c r="M592">
        <v>2018</v>
      </c>
      <c r="N592" t="s">
        <v>1463</v>
      </c>
      <c r="O592">
        <v>1</v>
      </c>
      <c r="P592">
        <v>2</v>
      </c>
      <c r="Q592" t="s">
        <v>15830</v>
      </c>
      <c r="R592" t="s">
        <v>7734</v>
      </c>
      <c r="S592" t="s">
        <v>7734</v>
      </c>
      <c r="T592" t="s">
        <v>21014</v>
      </c>
      <c r="U592">
        <f t="shared" si="9"/>
        <v>69821</v>
      </c>
    </row>
    <row r="593" spans="1:21" x14ac:dyDescent="0.2">
      <c r="A593" t="s">
        <v>16198</v>
      </c>
      <c r="B593" t="s">
        <v>8812</v>
      </c>
      <c r="C593">
        <v>3536020</v>
      </c>
      <c r="D593" t="s">
        <v>11310</v>
      </c>
      <c r="E593" t="s">
        <v>16199</v>
      </c>
      <c r="F593" t="s">
        <v>6402</v>
      </c>
      <c r="G593">
        <v>1050</v>
      </c>
      <c r="H593">
        <v>5063</v>
      </c>
      <c r="I593">
        <v>1</v>
      </c>
      <c r="J593">
        <v>0</v>
      </c>
      <c r="K593">
        <v>0</v>
      </c>
      <c r="L593" t="s">
        <v>6403</v>
      </c>
      <c r="M593">
        <v>2018</v>
      </c>
      <c r="N593" t="s">
        <v>1463</v>
      </c>
      <c r="O593">
        <v>1</v>
      </c>
      <c r="P593">
        <v>2</v>
      </c>
      <c r="Q593" t="s">
        <v>15830</v>
      </c>
      <c r="R593" t="s">
        <v>7734</v>
      </c>
      <c r="S593" t="s">
        <v>7734</v>
      </c>
      <c r="T593" t="s">
        <v>21015</v>
      </c>
      <c r="U593">
        <f t="shared" si="9"/>
        <v>69821</v>
      </c>
    </row>
    <row r="594" spans="1:21" x14ac:dyDescent="0.2">
      <c r="A594" t="s">
        <v>16198</v>
      </c>
      <c r="B594" t="s">
        <v>8812</v>
      </c>
      <c r="C594">
        <v>3536020</v>
      </c>
      <c r="D594" t="s">
        <v>6411</v>
      </c>
      <c r="E594" t="s">
        <v>16200</v>
      </c>
      <c r="F594" t="s">
        <v>6402</v>
      </c>
      <c r="G594">
        <v>252</v>
      </c>
      <c r="H594">
        <v>5063</v>
      </c>
      <c r="I594">
        <v>0</v>
      </c>
      <c r="J594">
        <v>0</v>
      </c>
      <c r="K594">
        <v>0</v>
      </c>
      <c r="L594" t="s">
        <v>6403</v>
      </c>
      <c r="M594">
        <v>2018</v>
      </c>
      <c r="N594" t="s">
        <v>1463</v>
      </c>
      <c r="O594">
        <v>1</v>
      </c>
      <c r="P594">
        <v>2</v>
      </c>
      <c r="Q594" t="s">
        <v>15830</v>
      </c>
      <c r="R594" t="s">
        <v>7734</v>
      </c>
      <c r="S594" t="s">
        <v>7734</v>
      </c>
      <c r="T594" t="s">
        <v>21016</v>
      </c>
      <c r="U594">
        <f t="shared" si="9"/>
        <v>69821</v>
      </c>
    </row>
    <row r="595" spans="1:21" x14ac:dyDescent="0.2">
      <c r="A595" t="s">
        <v>16198</v>
      </c>
      <c r="B595" t="s">
        <v>8812</v>
      </c>
      <c r="C595">
        <v>3536020</v>
      </c>
      <c r="D595" t="s">
        <v>6817</v>
      </c>
      <c r="E595" t="s">
        <v>7415</v>
      </c>
      <c r="F595" t="s">
        <v>6402</v>
      </c>
      <c r="G595">
        <v>88</v>
      </c>
      <c r="H595">
        <v>5063</v>
      </c>
      <c r="I595">
        <v>0</v>
      </c>
      <c r="J595">
        <v>0</v>
      </c>
      <c r="K595">
        <v>0</v>
      </c>
      <c r="L595" t="s">
        <v>6403</v>
      </c>
      <c r="M595">
        <v>2018</v>
      </c>
      <c r="N595" t="s">
        <v>1463</v>
      </c>
      <c r="O595">
        <v>1</v>
      </c>
      <c r="P595">
        <v>2</v>
      </c>
      <c r="Q595" t="s">
        <v>15830</v>
      </c>
      <c r="R595" t="s">
        <v>7734</v>
      </c>
      <c r="S595" t="s">
        <v>7734</v>
      </c>
      <c r="T595" t="s">
        <v>21017</v>
      </c>
      <c r="U595">
        <f t="shared" si="9"/>
        <v>69821</v>
      </c>
    </row>
    <row r="596" spans="1:21" x14ac:dyDescent="0.2">
      <c r="A596" t="s">
        <v>16201</v>
      </c>
      <c r="B596" t="s">
        <v>8812</v>
      </c>
      <c r="C596">
        <v>3536020</v>
      </c>
      <c r="D596" t="s">
        <v>6934</v>
      </c>
      <c r="E596" t="s">
        <v>8844</v>
      </c>
      <c r="F596" t="s">
        <v>6402</v>
      </c>
      <c r="G596">
        <v>1276</v>
      </c>
      <c r="H596">
        <v>14740</v>
      </c>
      <c r="I596">
        <v>0</v>
      </c>
      <c r="J596">
        <v>0</v>
      </c>
      <c r="K596">
        <v>0</v>
      </c>
      <c r="L596" t="s">
        <v>6409</v>
      </c>
      <c r="M596">
        <v>2018</v>
      </c>
      <c r="N596" t="s">
        <v>1463</v>
      </c>
      <c r="O596">
        <v>2</v>
      </c>
      <c r="P596">
        <v>3</v>
      </c>
      <c r="Q596" t="s">
        <v>15830</v>
      </c>
      <c r="R596" t="s">
        <v>7734</v>
      </c>
      <c r="S596" t="s">
        <v>7734</v>
      </c>
      <c r="T596" t="s">
        <v>21018</v>
      </c>
      <c r="U596">
        <f t="shared" si="9"/>
        <v>69821</v>
      </c>
    </row>
    <row r="597" spans="1:21" x14ac:dyDescent="0.2">
      <c r="A597" t="s">
        <v>16201</v>
      </c>
      <c r="B597" t="s">
        <v>8812</v>
      </c>
      <c r="C597">
        <v>3536020</v>
      </c>
      <c r="D597" t="s">
        <v>16202</v>
      </c>
      <c r="E597" t="s">
        <v>8999</v>
      </c>
      <c r="F597" t="s">
        <v>6402</v>
      </c>
      <c r="G597">
        <v>1202</v>
      </c>
      <c r="H597">
        <v>14740</v>
      </c>
      <c r="I597">
        <v>0</v>
      </c>
      <c r="J597">
        <v>0</v>
      </c>
      <c r="K597">
        <v>0</v>
      </c>
      <c r="L597" t="s">
        <v>6409</v>
      </c>
      <c r="M597">
        <v>2018</v>
      </c>
      <c r="N597" t="s">
        <v>1463</v>
      </c>
      <c r="O597">
        <v>2</v>
      </c>
      <c r="P597">
        <v>3</v>
      </c>
      <c r="Q597" t="s">
        <v>15830</v>
      </c>
      <c r="R597" t="s">
        <v>7734</v>
      </c>
      <c r="S597" t="s">
        <v>7734</v>
      </c>
      <c r="T597" t="s">
        <v>21019</v>
      </c>
      <c r="U597">
        <f t="shared" si="9"/>
        <v>69821</v>
      </c>
    </row>
    <row r="598" spans="1:21" x14ac:dyDescent="0.2">
      <c r="A598" t="s">
        <v>16201</v>
      </c>
      <c r="B598" t="s">
        <v>8812</v>
      </c>
      <c r="C598">
        <v>3536020</v>
      </c>
      <c r="D598" t="s">
        <v>8823</v>
      </c>
      <c r="E598" t="s">
        <v>8824</v>
      </c>
      <c r="F598" t="s">
        <v>6402</v>
      </c>
      <c r="G598">
        <v>1910</v>
      </c>
      <c r="H598">
        <v>14740</v>
      </c>
      <c r="I598">
        <v>0</v>
      </c>
      <c r="J598">
        <v>1</v>
      </c>
      <c r="K598">
        <v>0</v>
      </c>
      <c r="L598" t="s">
        <v>6409</v>
      </c>
      <c r="M598">
        <v>2018</v>
      </c>
      <c r="N598" t="s">
        <v>1463</v>
      </c>
      <c r="O598">
        <v>2</v>
      </c>
      <c r="P598">
        <v>3</v>
      </c>
      <c r="Q598" t="s">
        <v>15830</v>
      </c>
      <c r="R598" t="s">
        <v>7734</v>
      </c>
      <c r="S598" t="s">
        <v>7734</v>
      </c>
      <c r="T598" t="s">
        <v>2352</v>
      </c>
      <c r="U598">
        <f t="shared" si="9"/>
        <v>69821</v>
      </c>
    </row>
    <row r="599" spans="1:21" x14ac:dyDescent="0.2">
      <c r="A599" t="s">
        <v>16201</v>
      </c>
      <c r="B599" t="s">
        <v>8812</v>
      </c>
      <c r="C599">
        <v>3536020</v>
      </c>
      <c r="D599" t="s">
        <v>6636</v>
      </c>
      <c r="E599" t="s">
        <v>8821</v>
      </c>
      <c r="F599" t="s">
        <v>6402</v>
      </c>
      <c r="G599">
        <v>1967</v>
      </c>
      <c r="H599">
        <v>14740</v>
      </c>
      <c r="I599">
        <v>0</v>
      </c>
      <c r="J599">
        <v>1</v>
      </c>
      <c r="K599">
        <v>0</v>
      </c>
      <c r="L599" t="s">
        <v>6403</v>
      </c>
      <c r="M599">
        <v>2018</v>
      </c>
      <c r="N599" t="s">
        <v>1463</v>
      </c>
      <c r="O599">
        <v>2</v>
      </c>
      <c r="P599">
        <v>3</v>
      </c>
      <c r="Q599" t="s">
        <v>15830</v>
      </c>
      <c r="R599" t="s">
        <v>7734</v>
      </c>
      <c r="S599" t="s">
        <v>7734</v>
      </c>
      <c r="T599" t="s">
        <v>2346</v>
      </c>
      <c r="U599">
        <f t="shared" si="9"/>
        <v>69821</v>
      </c>
    </row>
    <row r="600" spans="1:21" x14ac:dyDescent="0.2">
      <c r="A600" t="s">
        <v>16201</v>
      </c>
      <c r="B600" t="s">
        <v>8812</v>
      </c>
      <c r="C600">
        <v>3536020</v>
      </c>
      <c r="D600" t="s">
        <v>9273</v>
      </c>
      <c r="E600" t="s">
        <v>6516</v>
      </c>
      <c r="F600" t="s">
        <v>6402</v>
      </c>
      <c r="G600">
        <v>1541</v>
      </c>
      <c r="H600">
        <v>14740</v>
      </c>
      <c r="I600">
        <v>0</v>
      </c>
      <c r="J600">
        <v>0</v>
      </c>
      <c r="K600">
        <v>0</v>
      </c>
      <c r="L600" t="s">
        <v>6403</v>
      </c>
      <c r="M600">
        <v>2018</v>
      </c>
      <c r="N600" t="s">
        <v>1463</v>
      </c>
      <c r="O600">
        <v>2</v>
      </c>
      <c r="P600">
        <v>3</v>
      </c>
      <c r="Q600" t="s">
        <v>15830</v>
      </c>
      <c r="R600" t="s">
        <v>7734</v>
      </c>
      <c r="S600" t="s">
        <v>7734</v>
      </c>
      <c r="T600" t="s">
        <v>21020</v>
      </c>
      <c r="U600">
        <f t="shared" si="9"/>
        <v>69821</v>
      </c>
    </row>
    <row r="601" spans="1:21" x14ac:dyDescent="0.2">
      <c r="A601" t="s">
        <v>16201</v>
      </c>
      <c r="B601" t="s">
        <v>8812</v>
      </c>
      <c r="C601">
        <v>3536020</v>
      </c>
      <c r="D601" t="s">
        <v>6483</v>
      </c>
      <c r="E601" t="s">
        <v>16203</v>
      </c>
      <c r="F601" t="s">
        <v>6402</v>
      </c>
      <c r="G601">
        <v>1281</v>
      </c>
      <c r="H601">
        <v>14740</v>
      </c>
      <c r="I601">
        <v>0</v>
      </c>
      <c r="J601">
        <v>0</v>
      </c>
      <c r="K601">
        <v>0</v>
      </c>
      <c r="L601" t="s">
        <v>6403</v>
      </c>
      <c r="M601">
        <v>2018</v>
      </c>
      <c r="N601" t="s">
        <v>1463</v>
      </c>
      <c r="O601">
        <v>2</v>
      </c>
      <c r="P601">
        <v>3</v>
      </c>
      <c r="Q601" t="s">
        <v>15830</v>
      </c>
      <c r="R601" t="s">
        <v>7734</v>
      </c>
      <c r="S601" t="s">
        <v>7734</v>
      </c>
      <c r="T601" t="s">
        <v>21021</v>
      </c>
      <c r="U601">
        <f t="shared" si="9"/>
        <v>69821</v>
      </c>
    </row>
    <row r="602" spans="1:21" x14ac:dyDescent="0.2">
      <c r="A602" t="s">
        <v>16201</v>
      </c>
      <c r="B602" t="s">
        <v>8812</v>
      </c>
      <c r="C602">
        <v>3536020</v>
      </c>
      <c r="D602" t="s">
        <v>6714</v>
      </c>
      <c r="E602" t="s">
        <v>6528</v>
      </c>
      <c r="F602" t="s">
        <v>6402</v>
      </c>
      <c r="G602">
        <v>3723</v>
      </c>
      <c r="H602">
        <v>14740</v>
      </c>
      <c r="I602">
        <v>1</v>
      </c>
      <c r="J602">
        <v>1</v>
      </c>
      <c r="K602">
        <v>0</v>
      </c>
      <c r="L602" t="s">
        <v>6403</v>
      </c>
      <c r="M602">
        <v>2018</v>
      </c>
      <c r="N602" t="s">
        <v>1463</v>
      </c>
      <c r="O602">
        <v>2</v>
      </c>
      <c r="P602">
        <v>3</v>
      </c>
      <c r="Q602" t="s">
        <v>15830</v>
      </c>
      <c r="R602" t="s">
        <v>7734</v>
      </c>
      <c r="S602" t="s">
        <v>7734</v>
      </c>
      <c r="T602" t="s">
        <v>2344</v>
      </c>
      <c r="U602">
        <f t="shared" si="9"/>
        <v>69821</v>
      </c>
    </row>
    <row r="603" spans="1:21" x14ac:dyDescent="0.2">
      <c r="A603" t="s">
        <v>16201</v>
      </c>
      <c r="B603" t="s">
        <v>8812</v>
      </c>
      <c r="C603">
        <v>3536020</v>
      </c>
      <c r="D603" t="s">
        <v>7022</v>
      </c>
      <c r="E603" t="s">
        <v>16204</v>
      </c>
      <c r="F603" t="s">
        <v>6402</v>
      </c>
      <c r="G603">
        <v>1840</v>
      </c>
      <c r="H603">
        <v>14740</v>
      </c>
      <c r="I603">
        <v>1</v>
      </c>
      <c r="J603">
        <v>0</v>
      </c>
      <c r="K603">
        <v>0</v>
      </c>
      <c r="L603" t="s">
        <v>6403</v>
      </c>
      <c r="M603">
        <v>2018</v>
      </c>
      <c r="N603" t="s">
        <v>1463</v>
      </c>
      <c r="O603">
        <v>2</v>
      </c>
      <c r="P603">
        <v>3</v>
      </c>
      <c r="Q603" t="s">
        <v>15830</v>
      </c>
      <c r="R603" t="s">
        <v>7734</v>
      </c>
      <c r="S603" t="s">
        <v>7734</v>
      </c>
      <c r="T603" t="s">
        <v>21022</v>
      </c>
      <c r="U603">
        <f t="shared" si="9"/>
        <v>69821</v>
      </c>
    </row>
    <row r="604" spans="1:21" x14ac:dyDescent="0.2">
      <c r="A604" t="s">
        <v>16205</v>
      </c>
      <c r="B604" t="s">
        <v>8812</v>
      </c>
      <c r="C604">
        <v>3536020</v>
      </c>
      <c r="D604" t="s">
        <v>7356</v>
      </c>
      <c r="E604" t="s">
        <v>15504</v>
      </c>
      <c r="F604" t="s">
        <v>6402</v>
      </c>
      <c r="G604">
        <v>1872</v>
      </c>
      <c r="H604">
        <v>6436</v>
      </c>
      <c r="I604">
        <v>0</v>
      </c>
      <c r="J604">
        <v>0</v>
      </c>
      <c r="K604">
        <v>0</v>
      </c>
      <c r="L604" t="s">
        <v>6409</v>
      </c>
      <c r="M604">
        <v>2018</v>
      </c>
      <c r="N604" t="s">
        <v>1463</v>
      </c>
      <c r="O604">
        <v>3</v>
      </c>
      <c r="P604">
        <v>2</v>
      </c>
      <c r="Q604" t="s">
        <v>15830</v>
      </c>
      <c r="R604" t="s">
        <v>7734</v>
      </c>
      <c r="S604" t="s">
        <v>7734</v>
      </c>
      <c r="T604" t="s">
        <v>21023</v>
      </c>
      <c r="U604">
        <f t="shared" si="9"/>
        <v>69821</v>
      </c>
    </row>
    <row r="605" spans="1:21" x14ac:dyDescent="0.2">
      <c r="A605" t="s">
        <v>16205</v>
      </c>
      <c r="B605" t="s">
        <v>8812</v>
      </c>
      <c r="C605">
        <v>3536020</v>
      </c>
      <c r="D605" t="s">
        <v>6428</v>
      </c>
      <c r="E605" t="s">
        <v>8829</v>
      </c>
      <c r="F605" t="s">
        <v>6402</v>
      </c>
      <c r="G605">
        <v>2541</v>
      </c>
      <c r="H605">
        <v>6436</v>
      </c>
      <c r="I605">
        <v>1</v>
      </c>
      <c r="J605">
        <v>1</v>
      </c>
      <c r="K605">
        <v>0</v>
      </c>
      <c r="L605" t="s">
        <v>6403</v>
      </c>
      <c r="M605">
        <v>2018</v>
      </c>
      <c r="N605" t="s">
        <v>1463</v>
      </c>
      <c r="O605">
        <v>3</v>
      </c>
      <c r="P605">
        <v>2</v>
      </c>
      <c r="Q605" t="s">
        <v>15830</v>
      </c>
      <c r="R605" t="s">
        <v>7734</v>
      </c>
      <c r="S605" t="s">
        <v>7734</v>
      </c>
      <c r="T605" t="s">
        <v>2342</v>
      </c>
      <c r="U605">
        <f t="shared" si="9"/>
        <v>69821</v>
      </c>
    </row>
    <row r="606" spans="1:21" x14ac:dyDescent="0.2">
      <c r="A606" t="s">
        <v>16205</v>
      </c>
      <c r="B606" t="s">
        <v>8812</v>
      </c>
      <c r="C606">
        <v>3536020</v>
      </c>
      <c r="D606" t="s">
        <v>6434</v>
      </c>
      <c r="E606" t="s">
        <v>6955</v>
      </c>
      <c r="F606" t="s">
        <v>6402</v>
      </c>
      <c r="G606">
        <v>2023</v>
      </c>
      <c r="H606">
        <v>6436</v>
      </c>
      <c r="I606">
        <v>0</v>
      </c>
      <c r="J606">
        <v>1</v>
      </c>
      <c r="K606">
        <v>0</v>
      </c>
      <c r="L606" t="s">
        <v>6403</v>
      </c>
      <c r="M606">
        <v>2018</v>
      </c>
      <c r="N606" t="s">
        <v>1463</v>
      </c>
      <c r="O606">
        <v>3</v>
      </c>
      <c r="P606">
        <v>2</v>
      </c>
      <c r="Q606" t="s">
        <v>15830</v>
      </c>
      <c r="R606" t="s">
        <v>7734</v>
      </c>
      <c r="S606" t="s">
        <v>7734</v>
      </c>
      <c r="T606" t="s">
        <v>2341</v>
      </c>
      <c r="U606">
        <f t="shared" si="9"/>
        <v>69821</v>
      </c>
    </row>
    <row r="607" spans="1:21" x14ac:dyDescent="0.2">
      <c r="A607" t="s">
        <v>16206</v>
      </c>
      <c r="B607" t="s">
        <v>8812</v>
      </c>
      <c r="C607">
        <v>3536020</v>
      </c>
      <c r="D607" t="s">
        <v>7071</v>
      </c>
      <c r="E607" t="s">
        <v>6985</v>
      </c>
      <c r="F607" t="s">
        <v>6402</v>
      </c>
      <c r="G607">
        <v>528</v>
      </c>
      <c r="H607">
        <v>7893</v>
      </c>
      <c r="I607">
        <v>0</v>
      </c>
      <c r="J607">
        <v>0</v>
      </c>
      <c r="K607">
        <v>0</v>
      </c>
      <c r="L607" t="s">
        <v>6409</v>
      </c>
      <c r="M607">
        <v>2018</v>
      </c>
      <c r="N607" t="s">
        <v>1463</v>
      </c>
      <c r="O607">
        <v>4</v>
      </c>
      <c r="P607">
        <v>2</v>
      </c>
      <c r="Q607" t="s">
        <v>15830</v>
      </c>
      <c r="R607" t="s">
        <v>7734</v>
      </c>
      <c r="S607" t="s">
        <v>7734</v>
      </c>
      <c r="T607" t="s">
        <v>21024</v>
      </c>
      <c r="U607">
        <f t="shared" si="9"/>
        <v>69821</v>
      </c>
    </row>
    <row r="608" spans="1:21" x14ac:dyDescent="0.2">
      <c r="A608" t="s">
        <v>16206</v>
      </c>
      <c r="B608" t="s">
        <v>8812</v>
      </c>
      <c r="C608">
        <v>3536020</v>
      </c>
      <c r="D608" t="s">
        <v>6820</v>
      </c>
      <c r="E608" t="s">
        <v>15627</v>
      </c>
      <c r="F608" t="s">
        <v>6402</v>
      </c>
      <c r="G608">
        <v>1506</v>
      </c>
      <c r="H608">
        <v>7893</v>
      </c>
      <c r="I608">
        <v>0</v>
      </c>
      <c r="J608">
        <v>1</v>
      </c>
      <c r="K608">
        <v>0</v>
      </c>
      <c r="L608" t="s">
        <v>6409</v>
      </c>
      <c r="M608">
        <v>2018</v>
      </c>
      <c r="N608" t="s">
        <v>1463</v>
      </c>
      <c r="O608">
        <v>4</v>
      </c>
      <c r="P608">
        <v>2</v>
      </c>
      <c r="Q608" t="s">
        <v>15830</v>
      </c>
      <c r="R608" t="s">
        <v>7734</v>
      </c>
      <c r="S608" t="s">
        <v>7734</v>
      </c>
      <c r="T608" t="s">
        <v>21025</v>
      </c>
      <c r="U608">
        <f t="shared" si="9"/>
        <v>69821</v>
      </c>
    </row>
    <row r="609" spans="1:21" x14ac:dyDescent="0.2">
      <c r="A609" t="s">
        <v>16206</v>
      </c>
      <c r="B609" t="s">
        <v>8812</v>
      </c>
      <c r="C609">
        <v>3536020</v>
      </c>
      <c r="D609" t="s">
        <v>6408</v>
      </c>
      <c r="E609" t="s">
        <v>8775</v>
      </c>
      <c r="F609" t="s">
        <v>6402</v>
      </c>
      <c r="G609">
        <v>1324</v>
      </c>
      <c r="H609">
        <v>7893</v>
      </c>
      <c r="I609">
        <v>0</v>
      </c>
      <c r="J609">
        <v>0</v>
      </c>
      <c r="K609">
        <v>0</v>
      </c>
      <c r="L609" t="s">
        <v>6409</v>
      </c>
      <c r="M609">
        <v>2018</v>
      </c>
      <c r="N609" t="s">
        <v>1463</v>
      </c>
      <c r="O609">
        <v>4</v>
      </c>
      <c r="P609">
        <v>2</v>
      </c>
      <c r="Q609" t="s">
        <v>15830</v>
      </c>
      <c r="R609" t="s">
        <v>7734</v>
      </c>
      <c r="S609" t="s">
        <v>7734</v>
      </c>
      <c r="T609" t="s">
        <v>21026</v>
      </c>
      <c r="U609">
        <f t="shared" si="9"/>
        <v>69821</v>
      </c>
    </row>
    <row r="610" spans="1:21" x14ac:dyDescent="0.2">
      <c r="A610" t="s">
        <v>16206</v>
      </c>
      <c r="B610" t="s">
        <v>8812</v>
      </c>
      <c r="C610">
        <v>3536020</v>
      </c>
      <c r="D610" t="s">
        <v>15557</v>
      </c>
      <c r="E610" t="s">
        <v>16207</v>
      </c>
      <c r="F610" t="s">
        <v>6402</v>
      </c>
      <c r="G610">
        <v>854</v>
      </c>
      <c r="H610">
        <v>7893</v>
      </c>
      <c r="I610">
        <v>0</v>
      </c>
      <c r="J610">
        <v>0</v>
      </c>
      <c r="K610">
        <v>0</v>
      </c>
      <c r="L610" t="s">
        <v>6409</v>
      </c>
      <c r="M610">
        <v>2018</v>
      </c>
      <c r="N610" t="s">
        <v>1463</v>
      </c>
      <c r="O610">
        <v>4</v>
      </c>
      <c r="P610">
        <v>2</v>
      </c>
      <c r="Q610" t="s">
        <v>15830</v>
      </c>
      <c r="R610" t="s">
        <v>7734</v>
      </c>
      <c r="S610" t="s">
        <v>7734</v>
      </c>
      <c r="T610" t="s">
        <v>21027</v>
      </c>
      <c r="U610">
        <f t="shared" si="9"/>
        <v>69821</v>
      </c>
    </row>
    <row r="611" spans="1:21" x14ac:dyDescent="0.2">
      <c r="A611" t="s">
        <v>16206</v>
      </c>
      <c r="B611" t="s">
        <v>8812</v>
      </c>
      <c r="C611">
        <v>3536020</v>
      </c>
      <c r="D611" t="s">
        <v>7628</v>
      </c>
      <c r="E611" t="s">
        <v>16208</v>
      </c>
      <c r="F611" t="s">
        <v>6402</v>
      </c>
      <c r="G611">
        <v>1418</v>
      </c>
      <c r="H611">
        <v>7893</v>
      </c>
      <c r="I611">
        <v>0</v>
      </c>
      <c r="J611">
        <v>0</v>
      </c>
      <c r="K611">
        <v>0</v>
      </c>
      <c r="L611" t="s">
        <v>6403</v>
      </c>
      <c r="M611">
        <v>2018</v>
      </c>
      <c r="N611" t="s">
        <v>1463</v>
      </c>
      <c r="O611">
        <v>4</v>
      </c>
      <c r="P611">
        <v>2</v>
      </c>
      <c r="Q611" t="s">
        <v>15830</v>
      </c>
      <c r="R611" t="s">
        <v>7734</v>
      </c>
      <c r="S611" t="s">
        <v>7734</v>
      </c>
      <c r="T611" t="s">
        <v>21028</v>
      </c>
      <c r="U611">
        <f t="shared" si="9"/>
        <v>69821</v>
      </c>
    </row>
    <row r="612" spans="1:21" x14ac:dyDescent="0.2">
      <c r="A612" t="s">
        <v>16206</v>
      </c>
      <c r="B612" t="s">
        <v>8812</v>
      </c>
      <c r="C612">
        <v>3536020</v>
      </c>
      <c r="D612" t="s">
        <v>6442</v>
      </c>
      <c r="E612" t="s">
        <v>16209</v>
      </c>
      <c r="F612" t="s">
        <v>6402</v>
      </c>
      <c r="G612">
        <v>1528</v>
      </c>
      <c r="H612">
        <v>7893</v>
      </c>
      <c r="I612">
        <v>1</v>
      </c>
      <c r="J612">
        <v>1</v>
      </c>
      <c r="K612">
        <v>0</v>
      </c>
      <c r="L612" t="s">
        <v>6403</v>
      </c>
      <c r="M612">
        <v>2018</v>
      </c>
      <c r="N612" t="s">
        <v>1463</v>
      </c>
      <c r="O612">
        <v>4</v>
      </c>
      <c r="P612">
        <v>2</v>
      </c>
      <c r="Q612" t="s">
        <v>15830</v>
      </c>
      <c r="R612" t="s">
        <v>7734</v>
      </c>
      <c r="S612" t="s">
        <v>7734</v>
      </c>
      <c r="T612" t="s">
        <v>21029</v>
      </c>
      <c r="U612">
        <f t="shared" si="9"/>
        <v>69821</v>
      </c>
    </row>
    <row r="613" spans="1:21" x14ac:dyDescent="0.2">
      <c r="A613" t="s">
        <v>16206</v>
      </c>
      <c r="B613" t="s">
        <v>8812</v>
      </c>
      <c r="C613">
        <v>3536020</v>
      </c>
      <c r="D613" t="s">
        <v>16210</v>
      </c>
      <c r="E613" t="s">
        <v>7002</v>
      </c>
      <c r="F613" t="s">
        <v>6402</v>
      </c>
      <c r="G613">
        <v>130</v>
      </c>
      <c r="H613">
        <v>7893</v>
      </c>
      <c r="I613">
        <v>0</v>
      </c>
      <c r="J613">
        <v>0</v>
      </c>
      <c r="K613">
        <v>0</v>
      </c>
      <c r="L613" t="s">
        <v>6403</v>
      </c>
      <c r="M613">
        <v>2018</v>
      </c>
      <c r="N613" t="s">
        <v>1463</v>
      </c>
      <c r="O613">
        <v>4</v>
      </c>
      <c r="P613">
        <v>2</v>
      </c>
      <c r="Q613" t="s">
        <v>15830</v>
      </c>
      <c r="R613" t="s">
        <v>7734</v>
      </c>
      <c r="S613" t="s">
        <v>7734</v>
      </c>
      <c r="T613" t="s">
        <v>21030</v>
      </c>
      <c r="U613">
        <f t="shared" si="9"/>
        <v>69821</v>
      </c>
    </row>
    <row r="614" spans="1:21" x14ac:dyDescent="0.2">
      <c r="A614" t="s">
        <v>16206</v>
      </c>
      <c r="B614" t="s">
        <v>8812</v>
      </c>
      <c r="C614">
        <v>3536020</v>
      </c>
      <c r="D614" t="s">
        <v>6713</v>
      </c>
      <c r="E614" t="s">
        <v>6535</v>
      </c>
      <c r="F614" t="s">
        <v>6402</v>
      </c>
      <c r="G614">
        <v>605</v>
      </c>
      <c r="H614">
        <v>7893</v>
      </c>
      <c r="I614">
        <v>0</v>
      </c>
      <c r="J614">
        <v>0</v>
      </c>
      <c r="K614">
        <v>0</v>
      </c>
      <c r="L614" t="s">
        <v>6403</v>
      </c>
      <c r="M614">
        <v>2018</v>
      </c>
      <c r="N614" t="s">
        <v>1463</v>
      </c>
      <c r="O614">
        <v>4</v>
      </c>
      <c r="P614">
        <v>2</v>
      </c>
      <c r="Q614" t="s">
        <v>15830</v>
      </c>
      <c r="R614" t="s">
        <v>7734</v>
      </c>
      <c r="S614" t="s">
        <v>7734</v>
      </c>
      <c r="T614" t="s">
        <v>19947</v>
      </c>
      <c r="U614">
        <f t="shared" si="9"/>
        <v>69821</v>
      </c>
    </row>
    <row r="615" spans="1:21" x14ac:dyDescent="0.2">
      <c r="A615" t="s">
        <v>16211</v>
      </c>
      <c r="B615" t="s">
        <v>8812</v>
      </c>
      <c r="C615">
        <v>3536020</v>
      </c>
      <c r="D615" t="s">
        <v>6492</v>
      </c>
      <c r="E615" t="s">
        <v>6431</v>
      </c>
      <c r="F615" t="s">
        <v>6402</v>
      </c>
      <c r="G615">
        <v>1866</v>
      </c>
      <c r="H615">
        <v>5095</v>
      </c>
      <c r="I615">
        <v>1</v>
      </c>
      <c r="J615">
        <v>1</v>
      </c>
      <c r="K615">
        <v>0</v>
      </c>
      <c r="L615" t="s">
        <v>6409</v>
      </c>
      <c r="M615">
        <v>2018</v>
      </c>
      <c r="N615" t="s">
        <v>1463</v>
      </c>
      <c r="O615">
        <v>5</v>
      </c>
      <c r="P615">
        <v>2</v>
      </c>
      <c r="Q615" t="s">
        <v>15830</v>
      </c>
      <c r="R615" t="s">
        <v>7734</v>
      </c>
      <c r="S615" t="s">
        <v>7734</v>
      </c>
      <c r="T615" t="s">
        <v>21031</v>
      </c>
      <c r="U615">
        <f t="shared" si="9"/>
        <v>69821</v>
      </c>
    </row>
    <row r="616" spans="1:21" x14ac:dyDescent="0.2">
      <c r="A616" t="s">
        <v>16211</v>
      </c>
      <c r="B616" t="s">
        <v>8812</v>
      </c>
      <c r="C616">
        <v>3536020</v>
      </c>
      <c r="D616" t="s">
        <v>7119</v>
      </c>
      <c r="E616" t="s">
        <v>11108</v>
      </c>
      <c r="F616" t="s">
        <v>6402</v>
      </c>
      <c r="G616">
        <v>738</v>
      </c>
      <c r="H616">
        <v>5095</v>
      </c>
      <c r="I616">
        <v>0</v>
      </c>
      <c r="J616">
        <v>0</v>
      </c>
      <c r="K616">
        <v>0</v>
      </c>
      <c r="L616" t="s">
        <v>6403</v>
      </c>
      <c r="M616">
        <v>2018</v>
      </c>
      <c r="N616" t="s">
        <v>1463</v>
      </c>
      <c r="O616">
        <v>5</v>
      </c>
      <c r="P616">
        <v>2</v>
      </c>
      <c r="Q616" t="s">
        <v>15830</v>
      </c>
      <c r="R616" t="s">
        <v>7734</v>
      </c>
      <c r="S616" t="s">
        <v>7734</v>
      </c>
      <c r="T616" t="s">
        <v>21032</v>
      </c>
      <c r="U616">
        <f t="shared" si="9"/>
        <v>69821</v>
      </c>
    </row>
    <row r="617" spans="1:21" x14ac:dyDescent="0.2">
      <c r="A617" t="s">
        <v>16211</v>
      </c>
      <c r="B617" t="s">
        <v>8812</v>
      </c>
      <c r="C617">
        <v>3536020</v>
      </c>
      <c r="D617" t="s">
        <v>6612</v>
      </c>
      <c r="E617" t="s">
        <v>6811</v>
      </c>
      <c r="F617" t="s">
        <v>6402</v>
      </c>
      <c r="G617">
        <v>1673</v>
      </c>
      <c r="H617">
        <v>5095</v>
      </c>
      <c r="I617">
        <v>0</v>
      </c>
      <c r="J617">
        <v>1</v>
      </c>
      <c r="K617">
        <v>0</v>
      </c>
      <c r="L617" t="s">
        <v>6403</v>
      </c>
      <c r="M617">
        <v>2018</v>
      </c>
      <c r="N617" t="s">
        <v>1463</v>
      </c>
      <c r="O617">
        <v>5</v>
      </c>
      <c r="P617">
        <v>2</v>
      </c>
      <c r="Q617" t="s">
        <v>15830</v>
      </c>
      <c r="R617" t="s">
        <v>7734</v>
      </c>
      <c r="S617" t="s">
        <v>7734</v>
      </c>
      <c r="T617" t="s">
        <v>2336</v>
      </c>
      <c r="U617">
        <f t="shared" si="9"/>
        <v>69821</v>
      </c>
    </row>
    <row r="618" spans="1:21" x14ac:dyDescent="0.2">
      <c r="A618" t="s">
        <v>16211</v>
      </c>
      <c r="B618" t="s">
        <v>8812</v>
      </c>
      <c r="C618">
        <v>3536020</v>
      </c>
      <c r="D618" t="s">
        <v>6815</v>
      </c>
      <c r="E618" t="s">
        <v>15372</v>
      </c>
      <c r="F618" t="s">
        <v>6402</v>
      </c>
      <c r="G618">
        <v>818</v>
      </c>
      <c r="H618">
        <v>5095</v>
      </c>
      <c r="I618">
        <v>0</v>
      </c>
      <c r="J618">
        <v>0</v>
      </c>
      <c r="K618">
        <v>0</v>
      </c>
      <c r="L618" t="s">
        <v>6403</v>
      </c>
      <c r="M618">
        <v>2018</v>
      </c>
      <c r="N618" t="s">
        <v>1463</v>
      </c>
      <c r="O618">
        <v>5</v>
      </c>
      <c r="P618">
        <v>2</v>
      </c>
      <c r="Q618" t="s">
        <v>15830</v>
      </c>
      <c r="R618" t="s">
        <v>7734</v>
      </c>
      <c r="S618" t="s">
        <v>7734</v>
      </c>
      <c r="T618" t="s">
        <v>21033</v>
      </c>
      <c r="U618">
        <f t="shared" si="9"/>
        <v>69821</v>
      </c>
    </row>
    <row r="619" spans="1:21" x14ac:dyDescent="0.2">
      <c r="A619" t="s">
        <v>16212</v>
      </c>
      <c r="B619" t="s">
        <v>8812</v>
      </c>
      <c r="C619">
        <v>3536020</v>
      </c>
      <c r="D619" t="s">
        <v>16213</v>
      </c>
      <c r="E619" t="s">
        <v>10583</v>
      </c>
      <c r="F619" t="s">
        <v>6402</v>
      </c>
      <c r="G619">
        <v>2960</v>
      </c>
      <c r="H619">
        <v>69821</v>
      </c>
      <c r="I619">
        <v>0</v>
      </c>
      <c r="J619">
        <v>0</v>
      </c>
      <c r="K619">
        <v>0</v>
      </c>
      <c r="L619" t="s">
        <v>6409</v>
      </c>
      <c r="M619">
        <v>2018</v>
      </c>
      <c r="N619" t="s">
        <v>1463</v>
      </c>
      <c r="O619">
        <v>6</v>
      </c>
      <c r="P619">
        <v>6</v>
      </c>
      <c r="Q619" t="s">
        <v>15830</v>
      </c>
      <c r="R619" t="s">
        <v>7734</v>
      </c>
      <c r="S619" t="s">
        <v>7734</v>
      </c>
      <c r="T619" t="s">
        <v>21034</v>
      </c>
      <c r="U619">
        <f t="shared" si="9"/>
        <v>69821</v>
      </c>
    </row>
    <row r="620" spans="1:21" x14ac:dyDescent="0.2">
      <c r="A620" t="s">
        <v>16212</v>
      </c>
      <c r="B620" t="s">
        <v>8812</v>
      </c>
      <c r="C620">
        <v>3536020</v>
      </c>
      <c r="D620" t="s">
        <v>6720</v>
      </c>
      <c r="E620" t="s">
        <v>8846</v>
      </c>
      <c r="F620" t="s">
        <v>6402</v>
      </c>
      <c r="G620">
        <v>5753</v>
      </c>
      <c r="H620">
        <v>69821</v>
      </c>
      <c r="I620">
        <v>0</v>
      </c>
      <c r="J620">
        <v>1</v>
      </c>
      <c r="K620">
        <v>0</v>
      </c>
      <c r="L620" t="s">
        <v>6409</v>
      </c>
      <c r="M620">
        <v>2018</v>
      </c>
      <c r="N620" t="s">
        <v>1463</v>
      </c>
      <c r="O620">
        <v>6</v>
      </c>
      <c r="P620">
        <v>6</v>
      </c>
      <c r="Q620" t="s">
        <v>15830</v>
      </c>
      <c r="R620" t="s">
        <v>7734</v>
      </c>
      <c r="S620" t="s">
        <v>7734</v>
      </c>
      <c r="T620" t="s">
        <v>2330</v>
      </c>
      <c r="U620">
        <f t="shared" si="9"/>
        <v>69821</v>
      </c>
    </row>
    <row r="621" spans="1:21" x14ac:dyDescent="0.2">
      <c r="A621" t="s">
        <v>16212</v>
      </c>
      <c r="B621" t="s">
        <v>8812</v>
      </c>
      <c r="C621">
        <v>3536020</v>
      </c>
      <c r="D621" t="s">
        <v>6919</v>
      </c>
      <c r="E621" t="s">
        <v>8847</v>
      </c>
      <c r="F621" t="s">
        <v>6402</v>
      </c>
      <c r="G621">
        <v>5893</v>
      </c>
      <c r="H621">
        <v>69821</v>
      </c>
      <c r="I621">
        <v>0</v>
      </c>
      <c r="J621">
        <v>1</v>
      </c>
      <c r="K621">
        <v>0</v>
      </c>
      <c r="L621" t="s">
        <v>6409</v>
      </c>
      <c r="M621">
        <v>2018</v>
      </c>
      <c r="N621" t="s">
        <v>1463</v>
      </c>
      <c r="O621">
        <v>6</v>
      </c>
      <c r="P621">
        <v>6</v>
      </c>
      <c r="Q621" t="s">
        <v>15830</v>
      </c>
      <c r="R621" t="s">
        <v>7734</v>
      </c>
      <c r="S621" t="s">
        <v>7734</v>
      </c>
      <c r="T621" t="s">
        <v>19950</v>
      </c>
      <c r="U621">
        <f t="shared" si="9"/>
        <v>69821</v>
      </c>
    </row>
    <row r="622" spans="1:21" x14ac:dyDescent="0.2">
      <c r="A622" t="s">
        <v>16212</v>
      </c>
      <c r="B622" t="s">
        <v>8812</v>
      </c>
      <c r="C622">
        <v>3536020</v>
      </c>
      <c r="D622" t="s">
        <v>6410</v>
      </c>
      <c r="E622" t="s">
        <v>8982</v>
      </c>
      <c r="F622" t="s">
        <v>6402</v>
      </c>
      <c r="G622">
        <v>740</v>
      </c>
      <c r="H622">
        <v>69821</v>
      </c>
      <c r="I622">
        <v>0</v>
      </c>
      <c r="J622">
        <v>0</v>
      </c>
      <c r="K622">
        <v>0</v>
      </c>
      <c r="L622" t="s">
        <v>6403</v>
      </c>
      <c r="M622">
        <v>2018</v>
      </c>
      <c r="N622" t="s">
        <v>1463</v>
      </c>
      <c r="O622">
        <v>6</v>
      </c>
      <c r="P622">
        <v>6</v>
      </c>
      <c r="Q622" t="s">
        <v>15830</v>
      </c>
      <c r="R622" t="s">
        <v>7734</v>
      </c>
      <c r="S622" t="s">
        <v>7734</v>
      </c>
      <c r="T622" t="s">
        <v>21035</v>
      </c>
      <c r="U622">
        <f t="shared" si="9"/>
        <v>69821</v>
      </c>
    </row>
    <row r="623" spans="1:21" x14ac:dyDescent="0.2">
      <c r="A623" t="s">
        <v>16212</v>
      </c>
      <c r="B623" t="s">
        <v>8812</v>
      </c>
      <c r="C623">
        <v>3536020</v>
      </c>
      <c r="D623" t="s">
        <v>6622</v>
      </c>
      <c r="E623" t="s">
        <v>8844</v>
      </c>
      <c r="F623" t="s">
        <v>6402</v>
      </c>
      <c r="G623">
        <v>7552</v>
      </c>
      <c r="H623">
        <v>69821</v>
      </c>
      <c r="I623">
        <v>1</v>
      </c>
      <c r="J623">
        <v>1</v>
      </c>
      <c r="K623">
        <v>0</v>
      </c>
      <c r="L623" t="s">
        <v>6403</v>
      </c>
      <c r="M623">
        <v>2018</v>
      </c>
      <c r="N623" t="s">
        <v>1463</v>
      </c>
      <c r="O623">
        <v>6</v>
      </c>
      <c r="P623">
        <v>6</v>
      </c>
      <c r="Q623" t="s">
        <v>15830</v>
      </c>
      <c r="R623" t="s">
        <v>7734</v>
      </c>
      <c r="S623" t="s">
        <v>7734</v>
      </c>
      <c r="T623" t="s">
        <v>2332</v>
      </c>
      <c r="U623">
        <f t="shared" si="9"/>
        <v>69821</v>
      </c>
    </row>
    <row r="624" spans="1:21" x14ac:dyDescent="0.2">
      <c r="A624" t="s">
        <v>16212</v>
      </c>
      <c r="B624" t="s">
        <v>8812</v>
      </c>
      <c r="C624">
        <v>3536020</v>
      </c>
      <c r="D624" t="s">
        <v>8801</v>
      </c>
      <c r="E624" t="s">
        <v>8845</v>
      </c>
      <c r="F624" t="s">
        <v>6402</v>
      </c>
      <c r="G624">
        <v>7589</v>
      </c>
      <c r="H624">
        <v>69821</v>
      </c>
      <c r="I624">
        <v>0</v>
      </c>
      <c r="J624">
        <v>1</v>
      </c>
      <c r="K624">
        <v>0</v>
      </c>
      <c r="L624" t="s">
        <v>6403</v>
      </c>
      <c r="M624">
        <v>2018</v>
      </c>
      <c r="N624" t="s">
        <v>1463</v>
      </c>
      <c r="O624">
        <v>6</v>
      </c>
      <c r="P624">
        <v>6</v>
      </c>
      <c r="Q624" t="s">
        <v>15830</v>
      </c>
      <c r="R624" t="s">
        <v>7734</v>
      </c>
      <c r="S624" t="s">
        <v>7734</v>
      </c>
      <c r="T624" t="s">
        <v>2331</v>
      </c>
      <c r="U624">
        <f t="shared" si="9"/>
        <v>69821</v>
      </c>
    </row>
    <row r="625" spans="1:21" x14ac:dyDescent="0.2">
      <c r="A625" t="s">
        <v>16212</v>
      </c>
      <c r="B625" t="s">
        <v>8812</v>
      </c>
      <c r="C625">
        <v>3536020</v>
      </c>
      <c r="D625" t="s">
        <v>6851</v>
      </c>
      <c r="E625" t="s">
        <v>15398</v>
      </c>
      <c r="F625" t="s">
        <v>6402</v>
      </c>
      <c r="G625">
        <v>5449</v>
      </c>
      <c r="H625">
        <v>69821</v>
      </c>
      <c r="I625">
        <v>0</v>
      </c>
      <c r="J625">
        <v>0</v>
      </c>
      <c r="K625">
        <v>0</v>
      </c>
      <c r="L625" t="s">
        <v>6403</v>
      </c>
      <c r="M625">
        <v>2018</v>
      </c>
      <c r="N625" t="s">
        <v>1463</v>
      </c>
      <c r="O625">
        <v>6</v>
      </c>
      <c r="P625">
        <v>6</v>
      </c>
      <c r="Q625" t="s">
        <v>15830</v>
      </c>
      <c r="R625" t="s">
        <v>7734</v>
      </c>
      <c r="S625" t="s">
        <v>7734</v>
      </c>
      <c r="T625" t="s">
        <v>21036</v>
      </c>
      <c r="U625">
        <f t="shared" si="9"/>
        <v>69821</v>
      </c>
    </row>
    <row r="626" spans="1:21" x14ac:dyDescent="0.2">
      <c r="A626" t="s">
        <v>16212</v>
      </c>
      <c r="B626" t="s">
        <v>8812</v>
      </c>
      <c r="C626">
        <v>3536020</v>
      </c>
      <c r="D626" t="s">
        <v>7513</v>
      </c>
      <c r="E626" t="s">
        <v>16214</v>
      </c>
      <c r="F626" t="s">
        <v>6402</v>
      </c>
      <c r="G626">
        <v>3301</v>
      </c>
      <c r="H626">
        <v>69821</v>
      </c>
      <c r="I626">
        <v>0</v>
      </c>
      <c r="J626">
        <v>0</v>
      </c>
      <c r="K626">
        <v>0</v>
      </c>
      <c r="L626" t="s">
        <v>6403</v>
      </c>
      <c r="M626">
        <v>2018</v>
      </c>
      <c r="N626" t="s">
        <v>1463</v>
      </c>
      <c r="O626">
        <v>6</v>
      </c>
      <c r="P626">
        <v>6</v>
      </c>
      <c r="Q626" t="s">
        <v>15830</v>
      </c>
      <c r="R626" t="s">
        <v>7734</v>
      </c>
      <c r="S626" t="s">
        <v>7734</v>
      </c>
      <c r="T626" t="s">
        <v>21037</v>
      </c>
      <c r="U626">
        <f t="shared" si="9"/>
        <v>69821</v>
      </c>
    </row>
    <row r="627" spans="1:21" x14ac:dyDescent="0.2">
      <c r="A627" t="s">
        <v>16212</v>
      </c>
      <c r="B627" t="s">
        <v>8812</v>
      </c>
      <c r="C627">
        <v>3536020</v>
      </c>
      <c r="D627" t="s">
        <v>6523</v>
      </c>
      <c r="E627" t="s">
        <v>6772</v>
      </c>
      <c r="F627" t="s">
        <v>6402</v>
      </c>
      <c r="G627">
        <v>1432</v>
      </c>
      <c r="H627">
        <v>69821</v>
      </c>
      <c r="I627">
        <v>0</v>
      </c>
      <c r="J627">
        <v>0</v>
      </c>
      <c r="K627">
        <v>0</v>
      </c>
      <c r="L627" t="s">
        <v>6403</v>
      </c>
      <c r="M627">
        <v>2018</v>
      </c>
      <c r="N627" t="s">
        <v>1463</v>
      </c>
      <c r="O627">
        <v>6</v>
      </c>
      <c r="P627">
        <v>6</v>
      </c>
      <c r="Q627" t="s">
        <v>15830</v>
      </c>
      <c r="R627" t="s">
        <v>7734</v>
      </c>
      <c r="S627" t="s">
        <v>7734</v>
      </c>
      <c r="T627" t="s">
        <v>21038</v>
      </c>
      <c r="U627">
        <f t="shared" si="9"/>
        <v>69821</v>
      </c>
    </row>
    <row r="628" spans="1:21" x14ac:dyDescent="0.2">
      <c r="A628" t="s">
        <v>16212</v>
      </c>
      <c r="B628" t="s">
        <v>8812</v>
      </c>
      <c r="C628">
        <v>3536020</v>
      </c>
      <c r="D628" t="s">
        <v>6548</v>
      </c>
      <c r="E628" t="s">
        <v>7333</v>
      </c>
      <c r="F628" t="s">
        <v>6402</v>
      </c>
      <c r="G628">
        <v>2687</v>
      </c>
      <c r="H628">
        <v>69821</v>
      </c>
      <c r="I628">
        <v>0</v>
      </c>
      <c r="J628">
        <v>0</v>
      </c>
      <c r="K628">
        <v>0</v>
      </c>
      <c r="L628" t="s">
        <v>6403</v>
      </c>
      <c r="M628">
        <v>2018</v>
      </c>
      <c r="N628" t="s">
        <v>1463</v>
      </c>
      <c r="O628">
        <v>6</v>
      </c>
      <c r="P628">
        <v>6</v>
      </c>
      <c r="Q628" t="s">
        <v>15830</v>
      </c>
      <c r="R628" t="s">
        <v>7734</v>
      </c>
      <c r="S628" t="s">
        <v>7734</v>
      </c>
      <c r="T628" t="s">
        <v>21039</v>
      </c>
      <c r="U628">
        <f t="shared" si="9"/>
        <v>69821</v>
      </c>
    </row>
    <row r="629" spans="1:21" x14ac:dyDescent="0.2">
      <c r="A629" t="s">
        <v>16212</v>
      </c>
      <c r="B629" t="s">
        <v>8812</v>
      </c>
      <c r="C629">
        <v>3536020</v>
      </c>
      <c r="D629" t="s">
        <v>16215</v>
      </c>
      <c r="E629" t="s">
        <v>7038</v>
      </c>
      <c r="F629" t="s">
        <v>6402</v>
      </c>
      <c r="G629">
        <v>4576</v>
      </c>
      <c r="H629">
        <v>69821</v>
      </c>
      <c r="I629">
        <v>0</v>
      </c>
      <c r="J629">
        <v>0</v>
      </c>
      <c r="K629">
        <v>0</v>
      </c>
      <c r="L629" t="s">
        <v>6403</v>
      </c>
      <c r="M629">
        <v>2018</v>
      </c>
      <c r="N629" t="s">
        <v>1463</v>
      </c>
      <c r="O629">
        <v>6</v>
      </c>
      <c r="P629">
        <v>6</v>
      </c>
      <c r="Q629" t="s">
        <v>15830</v>
      </c>
      <c r="R629" t="s">
        <v>7734</v>
      </c>
      <c r="S629" t="s">
        <v>7734</v>
      </c>
      <c r="T629" t="s">
        <v>21040</v>
      </c>
      <c r="U629">
        <f t="shared" si="9"/>
        <v>69821</v>
      </c>
    </row>
    <row r="630" spans="1:21" x14ac:dyDescent="0.2">
      <c r="A630" t="s">
        <v>16212</v>
      </c>
      <c r="B630" t="s">
        <v>8812</v>
      </c>
      <c r="C630">
        <v>3536020</v>
      </c>
      <c r="D630" t="s">
        <v>8716</v>
      </c>
      <c r="E630" t="s">
        <v>6431</v>
      </c>
      <c r="F630" t="s">
        <v>6402</v>
      </c>
      <c r="G630">
        <v>7267</v>
      </c>
      <c r="H630">
        <v>69821</v>
      </c>
      <c r="I630">
        <v>1</v>
      </c>
      <c r="J630">
        <v>1</v>
      </c>
      <c r="K630">
        <v>0</v>
      </c>
      <c r="L630" t="s">
        <v>6403</v>
      </c>
      <c r="M630">
        <v>2018</v>
      </c>
      <c r="N630" t="s">
        <v>1463</v>
      </c>
      <c r="O630">
        <v>6</v>
      </c>
      <c r="P630">
        <v>6</v>
      </c>
      <c r="Q630" t="s">
        <v>15830</v>
      </c>
      <c r="R630" t="s">
        <v>7734</v>
      </c>
      <c r="S630" t="s">
        <v>7734</v>
      </c>
      <c r="T630" t="s">
        <v>21041</v>
      </c>
      <c r="U630">
        <f t="shared" si="9"/>
        <v>69821</v>
      </c>
    </row>
    <row r="631" spans="1:21" x14ac:dyDescent="0.2">
      <c r="A631" t="s">
        <v>16212</v>
      </c>
      <c r="B631" t="s">
        <v>8812</v>
      </c>
      <c r="C631">
        <v>3536020</v>
      </c>
      <c r="D631" t="s">
        <v>9407</v>
      </c>
      <c r="E631" t="s">
        <v>6700</v>
      </c>
      <c r="F631" t="s">
        <v>6402</v>
      </c>
      <c r="G631">
        <v>564</v>
      </c>
      <c r="H631">
        <v>69821</v>
      </c>
      <c r="I631">
        <v>0</v>
      </c>
      <c r="J631">
        <v>0</v>
      </c>
      <c r="K631">
        <v>0</v>
      </c>
      <c r="L631" t="s">
        <v>6403</v>
      </c>
      <c r="M631">
        <v>2018</v>
      </c>
      <c r="N631" t="s">
        <v>1463</v>
      </c>
      <c r="O631">
        <v>6</v>
      </c>
      <c r="P631">
        <v>6</v>
      </c>
      <c r="Q631" t="s">
        <v>15830</v>
      </c>
      <c r="R631" t="s">
        <v>7734</v>
      </c>
      <c r="S631" t="s">
        <v>7734</v>
      </c>
      <c r="T631" t="s">
        <v>21042</v>
      </c>
      <c r="U631">
        <f t="shared" si="9"/>
        <v>69821</v>
      </c>
    </row>
    <row r="632" spans="1:21" x14ac:dyDescent="0.2">
      <c r="A632" t="s">
        <v>16212</v>
      </c>
      <c r="B632" t="s">
        <v>8812</v>
      </c>
      <c r="C632">
        <v>3536020</v>
      </c>
      <c r="D632" t="s">
        <v>6505</v>
      </c>
      <c r="E632" t="s">
        <v>16216</v>
      </c>
      <c r="F632" t="s">
        <v>6402</v>
      </c>
      <c r="G632">
        <v>6565</v>
      </c>
      <c r="H632">
        <v>69821</v>
      </c>
      <c r="I632">
        <v>1</v>
      </c>
      <c r="J632">
        <v>1</v>
      </c>
      <c r="K632">
        <v>0</v>
      </c>
      <c r="L632" t="s">
        <v>6403</v>
      </c>
      <c r="M632">
        <v>2018</v>
      </c>
      <c r="N632" t="s">
        <v>1463</v>
      </c>
      <c r="O632">
        <v>6</v>
      </c>
      <c r="P632">
        <v>6</v>
      </c>
      <c r="Q632" t="s">
        <v>15830</v>
      </c>
      <c r="R632" t="s">
        <v>7734</v>
      </c>
      <c r="S632" t="s">
        <v>7734</v>
      </c>
      <c r="T632" t="s">
        <v>21043</v>
      </c>
      <c r="U632">
        <f t="shared" si="9"/>
        <v>69821</v>
      </c>
    </row>
    <row r="633" spans="1:21" x14ac:dyDescent="0.2">
      <c r="A633" t="s">
        <v>16212</v>
      </c>
      <c r="B633" t="s">
        <v>8812</v>
      </c>
      <c r="C633">
        <v>3536020</v>
      </c>
      <c r="D633" t="s">
        <v>6430</v>
      </c>
      <c r="E633" t="s">
        <v>6793</v>
      </c>
      <c r="F633" t="s">
        <v>6402</v>
      </c>
      <c r="G633">
        <v>1127</v>
      </c>
      <c r="H633">
        <v>69821</v>
      </c>
      <c r="I633">
        <v>0</v>
      </c>
      <c r="J633">
        <v>0</v>
      </c>
      <c r="K633">
        <v>0</v>
      </c>
      <c r="L633" t="s">
        <v>6403</v>
      </c>
      <c r="M633">
        <v>2018</v>
      </c>
      <c r="N633" t="s">
        <v>1463</v>
      </c>
      <c r="O633">
        <v>6</v>
      </c>
      <c r="P633">
        <v>6</v>
      </c>
      <c r="Q633" t="s">
        <v>15830</v>
      </c>
      <c r="R633" t="s">
        <v>7734</v>
      </c>
      <c r="S633" t="s">
        <v>7734</v>
      </c>
      <c r="T633" t="s">
        <v>21044</v>
      </c>
      <c r="U633">
        <f t="shared" si="9"/>
        <v>69821</v>
      </c>
    </row>
    <row r="634" spans="1:21" x14ac:dyDescent="0.2">
      <c r="A634" t="s">
        <v>16212</v>
      </c>
      <c r="B634" t="s">
        <v>8812</v>
      </c>
      <c r="C634">
        <v>3536020</v>
      </c>
      <c r="D634" t="s">
        <v>6463</v>
      </c>
      <c r="E634" t="s">
        <v>6528</v>
      </c>
      <c r="F634" t="s">
        <v>6402</v>
      </c>
      <c r="G634">
        <v>668</v>
      </c>
      <c r="H634">
        <v>69821</v>
      </c>
      <c r="I634">
        <v>0</v>
      </c>
      <c r="J634">
        <v>0</v>
      </c>
      <c r="K634">
        <v>0</v>
      </c>
      <c r="L634" t="s">
        <v>6403</v>
      </c>
      <c r="M634">
        <v>2018</v>
      </c>
      <c r="N634" t="s">
        <v>1463</v>
      </c>
      <c r="O634">
        <v>6</v>
      </c>
      <c r="P634">
        <v>6</v>
      </c>
      <c r="Q634" t="s">
        <v>15830</v>
      </c>
      <c r="R634" t="s">
        <v>7734</v>
      </c>
      <c r="S634" t="s">
        <v>7734</v>
      </c>
      <c r="T634" t="s">
        <v>21045</v>
      </c>
      <c r="U634">
        <f t="shared" si="9"/>
        <v>69821</v>
      </c>
    </row>
    <row r="635" spans="1:21" x14ac:dyDescent="0.2">
      <c r="A635" t="s">
        <v>16212</v>
      </c>
      <c r="B635" t="s">
        <v>8812</v>
      </c>
      <c r="C635">
        <v>3536020</v>
      </c>
      <c r="D635" t="s">
        <v>6496</v>
      </c>
      <c r="E635" t="s">
        <v>8854</v>
      </c>
      <c r="F635" t="s">
        <v>6402</v>
      </c>
      <c r="G635">
        <v>5698</v>
      </c>
      <c r="H635">
        <v>69821</v>
      </c>
      <c r="I635">
        <v>0</v>
      </c>
      <c r="J635">
        <v>0</v>
      </c>
      <c r="K635">
        <v>0</v>
      </c>
      <c r="L635" t="s">
        <v>6403</v>
      </c>
      <c r="M635">
        <v>2018</v>
      </c>
      <c r="N635" t="s">
        <v>1463</v>
      </c>
      <c r="O635">
        <v>6</v>
      </c>
      <c r="P635">
        <v>6</v>
      </c>
      <c r="Q635" t="s">
        <v>15830</v>
      </c>
      <c r="R635" t="s">
        <v>7734</v>
      </c>
      <c r="S635" t="s">
        <v>7734</v>
      </c>
      <c r="T635" t="s">
        <v>19956</v>
      </c>
      <c r="U635">
        <f t="shared" si="9"/>
        <v>69821</v>
      </c>
    </row>
    <row r="636" spans="1:21" x14ac:dyDescent="0.2">
      <c r="A636" t="s">
        <v>16217</v>
      </c>
      <c r="B636" t="s">
        <v>8812</v>
      </c>
      <c r="C636">
        <v>3536020</v>
      </c>
      <c r="D636" t="s">
        <v>8853</v>
      </c>
      <c r="E636" t="s">
        <v>6725</v>
      </c>
      <c r="F636" t="s">
        <v>6402</v>
      </c>
      <c r="G636">
        <v>9255</v>
      </c>
      <c r="H636">
        <v>34489</v>
      </c>
      <c r="I636">
        <v>0</v>
      </c>
      <c r="J636">
        <v>0</v>
      </c>
      <c r="K636">
        <v>0</v>
      </c>
      <c r="L636" t="s">
        <v>6409</v>
      </c>
      <c r="M636">
        <v>2018</v>
      </c>
      <c r="N636" t="s">
        <v>6404</v>
      </c>
      <c r="O636">
        <v>99</v>
      </c>
      <c r="P636">
        <v>1</v>
      </c>
      <c r="Q636" t="s">
        <v>15830</v>
      </c>
      <c r="R636" t="s">
        <v>7734</v>
      </c>
      <c r="S636" t="s">
        <v>7734</v>
      </c>
      <c r="T636" t="s">
        <v>2328</v>
      </c>
      <c r="U636">
        <f t="shared" si="9"/>
        <v>69821</v>
      </c>
    </row>
    <row r="637" spans="1:21" x14ac:dyDescent="0.2">
      <c r="A637" t="s">
        <v>16217</v>
      </c>
      <c r="B637" t="s">
        <v>8812</v>
      </c>
      <c r="C637">
        <v>3536020</v>
      </c>
      <c r="D637" t="s">
        <v>7586</v>
      </c>
      <c r="E637" t="s">
        <v>6953</v>
      </c>
      <c r="F637" t="s">
        <v>6402</v>
      </c>
      <c r="G637">
        <v>675</v>
      </c>
      <c r="H637">
        <v>34489</v>
      </c>
      <c r="I637">
        <v>0</v>
      </c>
      <c r="J637">
        <v>0</v>
      </c>
      <c r="K637">
        <v>0</v>
      </c>
      <c r="L637" t="s">
        <v>6403</v>
      </c>
      <c r="M637">
        <v>2018</v>
      </c>
      <c r="N637" t="s">
        <v>6404</v>
      </c>
      <c r="O637">
        <v>99</v>
      </c>
      <c r="P637">
        <v>1</v>
      </c>
      <c r="Q637" t="s">
        <v>15830</v>
      </c>
      <c r="R637" t="s">
        <v>7734</v>
      </c>
      <c r="S637" t="s">
        <v>7734</v>
      </c>
      <c r="T637" t="s">
        <v>21046</v>
      </c>
      <c r="U637">
        <f t="shared" si="9"/>
        <v>69821</v>
      </c>
    </row>
    <row r="638" spans="1:21" x14ac:dyDescent="0.2">
      <c r="A638" t="s">
        <v>16217</v>
      </c>
      <c r="B638" t="s">
        <v>8812</v>
      </c>
      <c r="C638">
        <v>3536020</v>
      </c>
      <c r="D638" t="s">
        <v>6992</v>
      </c>
      <c r="E638" t="s">
        <v>8813</v>
      </c>
      <c r="F638" t="s">
        <v>6402</v>
      </c>
      <c r="G638">
        <v>19316</v>
      </c>
      <c r="H638">
        <v>34489</v>
      </c>
      <c r="I638">
        <v>0</v>
      </c>
      <c r="J638">
        <v>1</v>
      </c>
      <c r="K638">
        <v>0</v>
      </c>
      <c r="L638" t="s">
        <v>6403</v>
      </c>
      <c r="M638">
        <v>2018</v>
      </c>
      <c r="N638" t="s">
        <v>6404</v>
      </c>
      <c r="O638">
        <v>99</v>
      </c>
      <c r="P638">
        <v>1</v>
      </c>
      <c r="Q638" t="s">
        <v>15830</v>
      </c>
      <c r="R638" t="s">
        <v>7734</v>
      </c>
      <c r="S638" t="s">
        <v>7734</v>
      </c>
      <c r="T638" t="s">
        <v>627</v>
      </c>
      <c r="U638">
        <f t="shared" si="9"/>
        <v>69821</v>
      </c>
    </row>
    <row r="639" spans="1:21" x14ac:dyDescent="0.2">
      <c r="A639" t="s">
        <v>16217</v>
      </c>
      <c r="B639" t="s">
        <v>8812</v>
      </c>
      <c r="C639">
        <v>3536020</v>
      </c>
      <c r="D639" t="s">
        <v>6815</v>
      </c>
      <c r="E639" t="s">
        <v>6782</v>
      </c>
      <c r="F639" t="s">
        <v>6402</v>
      </c>
      <c r="G639">
        <v>4722</v>
      </c>
      <c r="H639">
        <v>34489</v>
      </c>
      <c r="I639">
        <v>1</v>
      </c>
      <c r="J639">
        <v>0</v>
      </c>
      <c r="K639">
        <v>0</v>
      </c>
      <c r="L639" t="s">
        <v>6403</v>
      </c>
      <c r="M639">
        <v>2018</v>
      </c>
      <c r="N639" t="s">
        <v>6404</v>
      </c>
      <c r="O639">
        <v>99</v>
      </c>
      <c r="P639">
        <v>1</v>
      </c>
      <c r="Q639" t="s">
        <v>15830</v>
      </c>
      <c r="R639" t="s">
        <v>7734</v>
      </c>
      <c r="S639" t="s">
        <v>7734</v>
      </c>
      <c r="T639" t="s">
        <v>21047</v>
      </c>
      <c r="U639">
        <f t="shared" si="9"/>
        <v>69821</v>
      </c>
    </row>
    <row r="640" spans="1:21" x14ac:dyDescent="0.2">
      <c r="A640" t="s">
        <v>16217</v>
      </c>
      <c r="B640" t="s">
        <v>8812</v>
      </c>
      <c r="C640">
        <v>3536020</v>
      </c>
      <c r="D640" t="s">
        <v>16218</v>
      </c>
      <c r="E640" t="s">
        <v>7562</v>
      </c>
      <c r="F640" t="s">
        <v>6402</v>
      </c>
      <c r="G640">
        <v>351</v>
      </c>
      <c r="H640">
        <v>34489</v>
      </c>
      <c r="I640">
        <v>0</v>
      </c>
      <c r="J640">
        <v>0</v>
      </c>
      <c r="K640">
        <v>0</v>
      </c>
      <c r="L640" t="s">
        <v>6403</v>
      </c>
      <c r="M640">
        <v>2018</v>
      </c>
      <c r="N640" t="s">
        <v>6404</v>
      </c>
      <c r="O640">
        <v>99</v>
      </c>
      <c r="P640">
        <v>1</v>
      </c>
      <c r="Q640" t="s">
        <v>15830</v>
      </c>
      <c r="R640" t="s">
        <v>7734</v>
      </c>
      <c r="S640" t="s">
        <v>7734</v>
      </c>
      <c r="T640" t="s">
        <v>21048</v>
      </c>
      <c r="U640">
        <f t="shared" si="9"/>
        <v>69821</v>
      </c>
    </row>
    <row r="641" spans="1:21" x14ac:dyDescent="0.2">
      <c r="A641" t="s">
        <v>16217</v>
      </c>
      <c r="B641" t="s">
        <v>8812</v>
      </c>
      <c r="C641">
        <v>3536020</v>
      </c>
      <c r="D641" t="s">
        <v>16219</v>
      </c>
      <c r="E641" t="s">
        <v>16220</v>
      </c>
      <c r="F641" t="s">
        <v>6402</v>
      </c>
      <c r="G641">
        <v>170</v>
      </c>
      <c r="H641">
        <v>34489</v>
      </c>
      <c r="I641">
        <v>0</v>
      </c>
      <c r="J641">
        <v>0</v>
      </c>
      <c r="K641">
        <v>0</v>
      </c>
      <c r="L641" t="s">
        <v>6403</v>
      </c>
      <c r="M641">
        <v>2018</v>
      </c>
      <c r="N641" t="s">
        <v>6404</v>
      </c>
      <c r="O641">
        <v>99</v>
      </c>
      <c r="P641">
        <v>1</v>
      </c>
      <c r="Q641" t="s">
        <v>15830</v>
      </c>
      <c r="R641" t="s">
        <v>7734</v>
      </c>
      <c r="S641" t="s">
        <v>7734</v>
      </c>
      <c r="T641" t="s">
        <v>21049</v>
      </c>
      <c r="U641">
        <f t="shared" si="9"/>
        <v>69821</v>
      </c>
    </row>
    <row r="642" spans="1:21" x14ac:dyDescent="0.2">
      <c r="A642" t="s">
        <v>16221</v>
      </c>
      <c r="B642" t="s">
        <v>12085</v>
      </c>
      <c r="C642">
        <v>3502036</v>
      </c>
      <c r="D642" t="s">
        <v>7171</v>
      </c>
      <c r="E642" t="s">
        <v>16222</v>
      </c>
      <c r="F642" t="s">
        <v>6402</v>
      </c>
      <c r="G642">
        <v>475</v>
      </c>
      <c r="H642">
        <v>1288</v>
      </c>
      <c r="I642">
        <v>0</v>
      </c>
      <c r="J642">
        <v>0</v>
      </c>
      <c r="K642">
        <v>0</v>
      </c>
      <c r="L642" t="s">
        <v>6409</v>
      </c>
      <c r="M642">
        <v>2018</v>
      </c>
      <c r="N642" t="s">
        <v>1463</v>
      </c>
      <c r="O642">
        <v>1</v>
      </c>
      <c r="P642">
        <v>1</v>
      </c>
      <c r="Q642" t="s">
        <v>15830</v>
      </c>
      <c r="R642" t="s">
        <v>7734</v>
      </c>
      <c r="S642" t="s">
        <v>7734</v>
      </c>
      <c r="T642" t="s">
        <v>21050</v>
      </c>
      <c r="U642">
        <f t="shared" ref="U642:U705" si="10">_xlfn.MAXIFS($H$2:$H$6695, $C$2:$C$6695,C642)</f>
        <v>7578</v>
      </c>
    </row>
    <row r="643" spans="1:21" x14ac:dyDescent="0.2">
      <c r="A643" t="s">
        <v>16221</v>
      </c>
      <c r="B643" t="s">
        <v>12085</v>
      </c>
      <c r="C643">
        <v>3502036</v>
      </c>
      <c r="D643" t="s">
        <v>7344</v>
      </c>
      <c r="E643" t="s">
        <v>12097</v>
      </c>
      <c r="F643" t="s">
        <v>6402</v>
      </c>
      <c r="G643">
        <v>612</v>
      </c>
      <c r="H643">
        <v>1288</v>
      </c>
      <c r="I643">
        <v>0</v>
      </c>
      <c r="J643">
        <v>1</v>
      </c>
      <c r="K643">
        <v>0</v>
      </c>
      <c r="L643" t="s">
        <v>6403</v>
      </c>
      <c r="M643">
        <v>2018</v>
      </c>
      <c r="N643" t="s">
        <v>1463</v>
      </c>
      <c r="O643">
        <v>1</v>
      </c>
      <c r="P643">
        <v>1</v>
      </c>
      <c r="Q643" t="s">
        <v>15830</v>
      </c>
      <c r="R643" t="s">
        <v>7734</v>
      </c>
      <c r="S643" t="s">
        <v>7734</v>
      </c>
      <c r="T643" t="s">
        <v>2373</v>
      </c>
      <c r="U643">
        <f t="shared" si="10"/>
        <v>7578</v>
      </c>
    </row>
    <row r="644" spans="1:21" x14ac:dyDescent="0.2">
      <c r="A644" t="s">
        <v>16221</v>
      </c>
      <c r="B644" t="s">
        <v>12085</v>
      </c>
      <c r="C644">
        <v>3502036</v>
      </c>
      <c r="D644" t="s">
        <v>15269</v>
      </c>
      <c r="E644" t="s">
        <v>10906</v>
      </c>
      <c r="F644" t="s">
        <v>6402</v>
      </c>
      <c r="G644">
        <v>201</v>
      </c>
      <c r="H644">
        <v>1288</v>
      </c>
      <c r="I644">
        <v>0</v>
      </c>
      <c r="J644">
        <v>0</v>
      </c>
      <c r="K644">
        <v>0</v>
      </c>
      <c r="L644" t="s">
        <v>6403</v>
      </c>
      <c r="M644">
        <v>2018</v>
      </c>
      <c r="N644" t="s">
        <v>1463</v>
      </c>
      <c r="O644">
        <v>1</v>
      </c>
      <c r="P644">
        <v>1</v>
      </c>
      <c r="Q644" t="s">
        <v>15830</v>
      </c>
      <c r="R644" t="s">
        <v>7734</v>
      </c>
      <c r="S644" t="s">
        <v>7734</v>
      </c>
      <c r="T644" t="s">
        <v>21051</v>
      </c>
      <c r="U644">
        <f t="shared" si="10"/>
        <v>7578</v>
      </c>
    </row>
    <row r="645" spans="1:21" x14ac:dyDescent="0.2">
      <c r="A645" t="s">
        <v>16223</v>
      </c>
      <c r="B645" t="s">
        <v>12085</v>
      </c>
      <c r="C645">
        <v>3502036</v>
      </c>
      <c r="D645" t="s">
        <v>6436</v>
      </c>
      <c r="E645" t="s">
        <v>12089</v>
      </c>
      <c r="F645" t="s">
        <v>6402</v>
      </c>
      <c r="G645">
        <v>0</v>
      </c>
      <c r="H645">
        <v>0</v>
      </c>
      <c r="I645">
        <v>1</v>
      </c>
      <c r="J645">
        <v>1</v>
      </c>
      <c r="K645">
        <v>1</v>
      </c>
      <c r="L645" t="s">
        <v>6403</v>
      </c>
      <c r="M645">
        <v>2018</v>
      </c>
      <c r="N645" t="s">
        <v>1463</v>
      </c>
      <c r="O645">
        <v>2</v>
      </c>
      <c r="P645">
        <v>1</v>
      </c>
      <c r="Q645" t="s">
        <v>15830</v>
      </c>
      <c r="R645" t="s">
        <v>7734</v>
      </c>
      <c r="S645" t="s">
        <v>7734</v>
      </c>
      <c r="T645" t="s">
        <v>633</v>
      </c>
      <c r="U645">
        <f t="shared" si="10"/>
        <v>7578</v>
      </c>
    </row>
    <row r="646" spans="1:21" x14ac:dyDescent="0.2">
      <c r="A646" t="s">
        <v>16224</v>
      </c>
      <c r="B646" t="s">
        <v>12085</v>
      </c>
      <c r="C646">
        <v>3502036</v>
      </c>
      <c r="D646" t="s">
        <v>6605</v>
      </c>
      <c r="E646" t="s">
        <v>12086</v>
      </c>
      <c r="F646" t="s">
        <v>6402</v>
      </c>
      <c r="G646">
        <v>0</v>
      </c>
      <c r="H646">
        <v>0</v>
      </c>
      <c r="I646">
        <v>1</v>
      </c>
      <c r="J646">
        <v>1</v>
      </c>
      <c r="K646">
        <v>1</v>
      </c>
      <c r="L646" t="s">
        <v>6403</v>
      </c>
      <c r="M646">
        <v>2018</v>
      </c>
      <c r="N646" t="s">
        <v>1463</v>
      </c>
      <c r="O646">
        <v>3</v>
      </c>
      <c r="P646">
        <v>1</v>
      </c>
      <c r="Q646" t="s">
        <v>15830</v>
      </c>
      <c r="R646" t="s">
        <v>7734</v>
      </c>
      <c r="S646" t="s">
        <v>7734</v>
      </c>
      <c r="T646" t="s">
        <v>2376</v>
      </c>
      <c r="U646">
        <f t="shared" si="10"/>
        <v>7578</v>
      </c>
    </row>
    <row r="647" spans="1:21" x14ac:dyDescent="0.2">
      <c r="A647" t="s">
        <v>16225</v>
      </c>
      <c r="B647" t="s">
        <v>12085</v>
      </c>
      <c r="C647">
        <v>3502036</v>
      </c>
      <c r="D647" t="s">
        <v>6851</v>
      </c>
      <c r="E647" t="s">
        <v>12088</v>
      </c>
      <c r="F647" t="s">
        <v>6402</v>
      </c>
      <c r="G647">
        <v>1020</v>
      </c>
      <c r="H647">
        <v>1429</v>
      </c>
      <c r="I647">
        <v>0</v>
      </c>
      <c r="J647">
        <v>1</v>
      </c>
      <c r="K647">
        <v>0</v>
      </c>
      <c r="L647" t="s">
        <v>6403</v>
      </c>
      <c r="M647">
        <v>2018</v>
      </c>
      <c r="N647" t="s">
        <v>1463</v>
      </c>
      <c r="O647">
        <v>4</v>
      </c>
      <c r="P647">
        <v>1</v>
      </c>
      <c r="Q647" t="s">
        <v>15830</v>
      </c>
      <c r="R647" t="s">
        <v>7734</v>
      </c>
      <c r="S647" t="s">
        <v>7734</v>
      </c>
      <c r="T647" t="s">
        <v>634</v>
      </c>
      <c r="U647">
        <f t="shared" si="10"/>
        <v>7578</v>
      </c>
    </row>
    <row r="648" spans="1:21" x14ac:dyDescent="0.2">
      <c r="A648" t="s">
        <v>16225</v>
      </c>
      <c r="B648" t="s">
        <v>12085</v>
      </c>
      <c r="C648">
        <v>3502036</v>
      </c>
      <c r="D648" t="s">
        <v>16226</v>
      </c>
      <c r="E648" t="s">
        <v>10889</v>
      </c>
      <c r="F648" t="s">
        <v>6402</v>
      </c>
      <c r="G648">
        <v>201</v>
      </c>
      <c r="H648">
        <v>1429</v>
      </c>
      <c r="I648">
        <v>0</v>
      </c>
      <c r="J648">
        <v>0</v>
      </c>
      <c r="K648">
        <v>0</v>
      </c>
      <c r="L648" t="s">
        <v>6403</v>
      </c>
      <c r="M648">
        <v>2018</v>
      </c>
      <c r="N648" t="s">
        <v>1463</v>
      </c>
      <c r="O648">
        <v>4</v>
      </c>
      <c r="P648">
        <v>1</v>
      </c>
      <c r="Q648" t="s">
        <v>15830</v>
      </c>
      <c r="R648" t="s">
        <v>7734</v>
      </c>
      <c r="S648" t="s">
        <v>7734</v>
      </c>
      <c r="T648" t="s">
        <v>21052</v>
      </c>
      <c r="U648">
        <f t="shared" si="10"/>
        <v>7578</v>
      </c>
    </row>
    <row r="649" spans="1:21" x14ac:dyDescent="0.2">
      <c r="A649" t="s">
        <v>16225</v>
      </c>
      <c r="B649" t="s">
        <v>12085</v>
      </c>
      <c r="C649">
        <v>3502036</v>
      </c>
      <c r="D649" t="s">
        <v>7673</v>
      </c>
      <c r="E649" t="s">
        <v>15206</v>
      </c>
      <c r="F649" t="s">
        <v>6402</v>
      </c>
      <c r="G649">
        <v>208</v>
      </c>
      <c r="H649">
        <v>1429</v>
      </c>
      <c r="I649">
        <v>0</v>
      </c>
      <c r="J649">
        <v>0</v>
      </c>
      <c r="K649">
        <v>0</v>
      </c>
      <c r="L649" t="s">
        <v>6403</v>
      </c>
      <c r="M649">
        <v>2018</v>
      </c>
      <c r="N649" t="s">
        <v>1463</v>
      </c>
      <c r="O649">
        <v>4</v>
      </c>
      <c r="P649">
        <v>1</v>
      </c>
      <c r="Q649" t="s">
        <v>15830</v>
      </c>
      <c r="R649" t="s">
        <v>7734</v>
      </c>
      <c r="S649" t="s">
        <v>7734</v>
      </c>
      <c r="T649" t="s">
        <v>21053</v>
      </c>
      <c r="U649">
        <f t="shared" si="10"/>
        <v>7578</v>
      </c>
    </row>
    <row r="650" spans="1:21" x14ac:dyDescent="0.2">
      <c r="A650" t="s">
        <v>16227</v>
      </c>
      <c r="B650" t="s">
        <v>12085</v>
      </c>
      <c r="C650">
        <v>3502036</v>
      </c>
      <c r="D650" t="s">
        <v>6968</v>
      </c>
      <c r="E650" t="s">
        <v>9197</v>
      </c>
      <c r="F650" t="s">
        <v>6402</v>
      </c>
      <c r="G650">
        <v>0</v>
      </c>
      <c r="H650">
        <v>0</v>
      </c>
      <c r="I650">
        <v>1</v>
      </c>
      <c r="J650">
        <v>1</v>
      </c>
      <c r="K650">
        <v>1</v>
      </c>
      <c r="L650" t="s">
        <v>6403</v>
      </c>
      <c r="M650">
        <v>2018</v>
      </c>
      <c r="N650" t="s">
        <v>1463</v>
      </c>
      <c r="O650">
        <v>5</v>
      </c>
      <c r="P650">
        <v>1</v>
      </c>
      <c r="Q650" t="s">
        <v>15830</v>
      </c>
      <c r="R650" t="s">
        <v>7734</v>
      </c>
      <c r="S650" t="s">
        <v>7734</v>
      </c>
      <c r="T650" t="s">
        <v>2372</v>
      </c>
      <c r="U650">
        <f t="shared" si="10"/>
        <v>7578</v>
      </c>
    </row>
    <row r="651" spans="1:21" x14ac:dyDescent="0.2">
      <c r="A651" t="s">
        <v>16228</v>
      </c>
      <c r="B651" t="s">
        <v>12085</v>
      </c>
      <c r="C651">
        <v>3502036</v>
      </c>
      <c r="D651" t="s">
        <v>7672</v>
      </c>
      <c r="E651" t="s">
        <v>8722</v>
      </c>
      <c r="F651" t="s">
        <v>6402</v>
      </c>
      <c r="G651">
        <v>0</v>
      </c>
      <c r="H651">
        <v>0</v>
      </c>
      <c r="I651">
        <v>0</v>
      </c>
      <c r="J651">
        <v>1</v>
      </c>
      <c r="K651">
        <v>1</v>
      </c>
      <c r="L651" t="s">
        <v>6403</v>
      </c>
      <c r="M651">
        <v>2018</v>
      </c>
      <c r="N651" t="s">
        <v>1463</v>
      </c>
      <c r="O651">
        <v>6</v>
      </c>
      <c r="P651">
        <v>1</v>
      </c>
      <c r="Q651" t="s">
        <v>15830</v>
      </c>
      <c r="R651" t="s">
        <v>7734</v>
      </c>
      <c r="S651" t="s">
        <v>7734</v>
      </c>
      <c r="T651" t="s">
        <v>21054</v>
      </c>
      <c r="U651">
        <f t="shared" si="10"/>
        <v>7578</v>
      </c>
    </row>
    <row r="652" spans="1:21" x14ac:dyDescent="0.2">
      <c r="A652" t="s">
        <v>16229</v>
      </c>
      <c r="B652" t="s">
        <v>12085</v>
      </c>
      <c r="C652">
        <v>3502036</v>
      </c>
      <c r="D652" t="s">
        <v>15863</v>
      </c>
      <c r="E652" t="s">
        <v>15298</v>
      </c>
      <c r="F652" t="s">
        <v>6402</v>
      </c>
      <c r="G652">
        <v>273</v>
      </c>
      <c r="H652">
        <v>813</v>
      </c>
      <c r="I652">
        <v>0</v>
      </c>
      <c r="J652">
        <v>0</v>
      </c>
      <c r="K652">
        <v>0</v>
      </c>
      <c r="L652" t="s">
        <v>6403</v>
      </c>
      <c r="M652">
        <v>2018</v>
      </c>
      <c r="N652" t="s">
        <v>1463</v>
      </c>
      <c r="O652">
        <v>7</v>
      </c>
      <c r="P652">
        <v>1</v>
      </c>
      <c r="Q652" t="s">
        <v>15830</v>
      </c>
      <c r="R652" t="s">
        <v>7734</v>
      </c>
      <c r="S652" t="s">
        <v>7734</v>
      </c>
      <c r="T652" t="s">
        <v>21055</v>
      </c>
      <c r="U652">
        <f t="shared" si="10"/>
        <v>7578</v>
      </c>
    </row>
    <row r="653" spans="1:21" x14ac:dyDescent="0.2">
      <c r="A653" t="s">
        <v>16229</v>
      </c>
      <c r="B653" t="s">
        <v>12085</v>
      </c>
      <c r="C653">
        <v>3502036</v>
      </c>
      <c r="D653" t="s">
        <v>7619</v>
      </c>
      <c r="E653" t="s">
        <v>12107</v>
      </c>
      <c r="F653" t="s">
        <v>6402</v>
      </c>
      <c r="G653">
        <v>540</v>
      </c>
      <c r="H653">
        <v>813</v>
      </c>
      <c r="I653">
        <v>1</v>
      </c>
      <c r="J653">
        <v>1</v>
      </c>
      <c r="K653">
        <v>0</v>
      </c>
      <c r="L653" t="s">
        <v>6403</v>
      </c>
      <c r="M653">
        <v>2018</v>
      </c>
      <c r="N653" t="s">
        <v>1463</v>
      </c>
      <c r="O653">
        <v>7</v>
      </c>
      <c r="P653">
        <v>1</v>
      </c>
      <c r="Q653" t="s">
        <v>15830</v>
      </c>
      <c r="R653" t="s">
        <v>7734</v>
      </c>
      <c r="S653" t="s">
        <v>7734</v>
      </c>
      <c r="T653" t="s">
        <v>2384</v>
      </c>
      <c r="U653">
        <f t="shared" si="10"/>
        <v>7578</v>
      </c>
    </row>
    <row r="654" spans="1:21" x14ac:dyDescent="0.2">
      <c r="A654" t="s">
        <v>16230</v>
      </c>
      <c r="B654" t="s">
        <v>12085</v>
      </c>
      <c r="C654">
        <v>3502036</v>
      </c>
      <c r="D654" t="s">
        <v>7484</v>
      </c>
      <c r="E654" t="s">
        <v>16231</v>
      </c>
      <c r="F654" t="s">
        <v>6402</v>
      </c>
      <c r="G654">
        <v>409</v>
      </c>
      <c r="H654">
        <v>743</v>
      </c>
      <c r="I654">
        <v>1</v>
      </c>
      <c r="J654">
        <v>1</v>
      </c>
      <c r="K654">
        <v>0</v>
      </c>
      <c r="L654" t="s">
        <v>6409</v>
      </c>
      <c r="M654">
        <v>2018</v>
      </c>
      <c r="N654" t="s">
        <v>1463</v>
      </c>
      <c r="O654">
        <v>8</v>
      </c>
      <c r="P654">
        <v>1</v>
      </c>
      <c r="Q654" t="s">
        <v>15830</v>
      </c>
      <c r="R654" t="s">
        <v>7734</v>
      </c>
      <c r="S654" t="s">
        <v>7734</v>
      </c>
      <c r="T654" t="s">
        <v>21056</v>
      </c>
      <c r="U654">
        <f t="shared" si="10"/>
        <v>7578</v>
      </c>
    </row>
    <row r="655" spans="1:21" x14ac:dyDescent="0.2">
      <c r="A655" t="s">
        <v>16230</v>
      </c>
      <c r="B655" t="s">
        <v>12085</v>
      </c>
      <c r="C655">
        <v>3502036</v>
      </c>
      <c r="D655" t="s">
        <v>7224</v>
      </c>
      <c r="E655" t="s">
        <v>12110</v>
      </c>
      <c r="F655" t="s">
        <v>6402</v>
      </c>
      <c r="G655">
        <v>334</v>
      </c>
      <c r="H655">
        <v>743</v>
      </c>
      <c r="I655">
        <v>0</v>
      </c>
      <c r="J655">
        <v>0</v>
      </c>
      <c r="K655">
        <v>0</v>
      </c>
      <c r="L655" t="s">
        <v>6409</v>
      </c>
      <c r="M655">
        <v>2018</v>
      </c>
      <c r="N655" t="s">
        <v>1463</v>
      </c>
      <c r="O655">
        <v>8</v>
      </c>
      <c r="P655">
        <v>1</v>
      </c>
      <c r="Q655" t="s">
        <v>15830</v>
      </c>
      <c r="R655" t="s">
        <v>7734</v>
      </c>
      <c r="S655" t="s">
        <v>7734</v>
      </c>
      <c r="T655" t="s">
        <v>2385</v>
      </c>
      <c r="U655">
        <f t="shared" si="10"/>
        <v>7578</v>
      </c>
    </row>
    <row r="656" spans="1:21" x14ac:dyDescent="0.2">
      <c r="A656" t="s">
        <v>16232</v>
      </c>
      <c r="B656" t="s">
        <v>12085</v>
      </c>
      <c r="C656">
        <v>3502036</v>
      </c>
      <c r="D656" t="s">
        <v>6781</v>
      </c>
      <c r="E656" t="s">
        <v>6682</v>
      </c>
      <c r="F656" t="s">
        <v>6402</v>
      </c>
      <c r="G656">
        <v>6071</v>
      </c>
      <c r="H656">
        <v>7578</v>
      </c>
      <c r="I656">
        <v>1</v>
      </c>
      <c r="J656">
        <v>1</v>
      </c>
      <c r="K656">
        <v>0</v>
      </c>
      <c r="L656" t="s">
        <v>6403</v>
      </c>
      <c r="M656">
        <v>2018</v>
      </c>
      <c r="N656" t="s">
        <v>6404</v>
      </c>
      <c r="O656">
        <v>99</v>
      </c>
      <c r="P656">
        <v>1</v>
      </c>
      <c r="Q656" t="s">
        <v>15830</v>
      </c>
      <c r="R656" t="s">
        <v>7734</v>
      </c>
      <c r="S656" t="s">
        <v>7734</v>
      </c>
      <c r="T656" t="s">
        <v>21057</v>
      </c>
      <c r="U656">
        <f t="shared" si="10"/>
        <v>7578</v>
      </c>
    </row>
    <row r="657" spans="1:21" x14ac:dyDescent="0.2">
      <c r="A657" t="s">
        <v>16232</v>
      </c>
      <c r="B657" t="s">
        <v>12085</v>
      </c>
      <c r="C657">
        <v>3502036</v>
      </c>
      <c r="D657" t="s">
        <v>7609</v>
      </c>
      <c r="E657" t="s">
        <v>15179</v>
      </c>
      <c r="F657" t="s">
        <v>6402</v>
      </c>
      <c r="G657">
        <v>1507</v>
      </c>
      <c r="H657">
        <v>7578</v>
      </c>
      <c r="I657">
        <v>0</v>
      </c>
      <c r="J657">
        <v>0</v>
      </c>
      <c r="K657">
        <v>0</v>
      </c>
      <c r="L657" t="s">
        <v>6403</v>
      </c>
      <c r="M657">
        <v>2018</v>
      </c>
      <c r="N657" t="s">
        <v>6404</v>
      </c>
      <c r="O657">
        <v>99</v>
      </c>
      <c r="P657">
        <v>1</v>
      </c>
      <c r="Q657" t="s">
        <v>15830</v>
      </c>
      <c r="R657" t="s">
        <v>7734</v>
      </c>
      <c r="S657" t="s">
        <v>7734</v>
      </c>
      <c r="T657" t="s">
        <v>21058</v>
      </c>
      <c r="U657">
        <f t="shared" si="10"/>
        <v>7578</v>
      </c>
    </row>
    <row r="658" spans="1:21" x14ac:dyDescent="0.2">
      <c r="A658" t="s">
        <v>16233</v>
      </c>
      <c r="B658" t="s">
        <v>8186</v>
      </c>
      <c r="C658">
        <v>3518017</v>
      </c>
      <c r="D658" t="s">
        <v>6958</v>
      </c>
      <c r="E658" t="s">
        <v>7062</v>
      </c>
      <c r="F658" t="s">
        <v>6402</v>
      </c>
      <c r="G658">
        <v>2857</v>
      </c>
      <c r="H658">
        <v>5402</v>
      </c>
      <c r="I658">
        <v>0</v>
      </c>
      <c r="J658">
        <v>1</v>
      </c>
      <c r="K658">
        <v>0</v>
      </c>
      <c r="L658" t="s">
        <v>6409</v>
      </c>
      <c r="M658">
        <v>2018</v>
      </c>
      <c r="N658" t="s">
        <v>1463</v>
      </c>
      <c r="O658">
        <v>1</v>
      </c>
      <c r="P658">
        <v>1</v>
      </c>
      <c r="Q658" t="s">
        <v>15830</v>
      </c>
      <c r="R658" t="s">
        <v>7734</v>
      </c>
      <c r="S658" t="s">
        <v>7734</v>
      </c>
      <c r="T658" t="s">
        <v>2394</v>
      </c>
      <c r="U658">
        <f t="shared" si="10"/>
        <v>18376</v>
      </c>
    </row>
    <row r="659" spans="1:21" x14ac:dyDescent="0.2">
      <c r="A659" t="s">
        <v>16233</v>
      </c>
      <c r="B659" t="s">
        <v>8186</v>
      </c>
      <c r="C659">
        <v>3518017</v>
      </c>
      <c r="D659" t="s">
        <v>6473</v>
      </c>
      <c r="E659" t="s">
        <v>8200</v>
      </c>
      <c r="F659" t="s">
        <v>6402</v>
      </c>
      <c r="G659">
        <v>1566</v>
      </c>
      <c r="H659">
        <v>5402</v>
      </c>
      <c r="I659">
        <v>0</v>
      </c>
      <c r="J659">
        <v>0</v>
      </c>
      <c r="K659">
        <v>0</v>
      </c>
      <c r="L659" t="s">
        <v>6403</v>
      </c>
      <c r="M659">
        <v>2018</v>
      </c>
      <c r="N659" t="s">
        <v>1463</v>
      </c>
      <c r="O659">
        <v>1</v>
      </c>
      <c r="P659">
        <v>1</v>
      </c>
      <c r="Q659" t="s">
        <v>15830</v>
      </c>
      <c r="R659" t="s">
        <v>7734</v>
      </c>
      <c r="S659" t="s">
        <v>7734</v>
      </c>
      <c r="T659" t="s">
        <v>2389</v>
      </c>
      <c r="U659">
        <f t="shared" si="10"/>
        <v>18376</v>
      </c>
    </row>
    <row r="660" spans="1:21" x14ac:dyDescent="0.2">
      <c r="A660" t="s">
        <v>16233</v>
      </c>
      <c r="B660" t="s">
        <v>8186</v>
      </c>
      <c r="C660">
        <v>3518017</v>
      </c>
      <c r="D660" t="s">
        <v>14692</v>
      </c>
      <c r="E660" t="s">
        <v>13520</v>
      </c>
      <c r="F660" t="s">
        <v>6402</v>
      </c>
      <c r="G660">
        <v>979</v>
      </c>
      <c r="H660">
        <v>5402</v>
      </c>
      <c r="I660">
        <v>0</v>
      </c>
      <c r="J660">
        <v>0</v>
      </c>
      <c r="K660">
        <v>0</v>
      </c>
      <c r="L660" t="s">
        <v>6403</v>
      </c>
      <c r="M660">
        <v>2018</v>
      </c>
      <c r="N660" t="s">
        <v>1463</v>
      </c>
      <c r="O660">
        <v>1</v>
      </c>
      <c r="P660">
        <v>1</v>
      </c>
      <c r="Q660" t="s">
        <v>15830</v>
      </c>
      <c r="R660" t="s">
        <v>7734</v>
      </c>
      <c r="S660" t="s">
        <v>7734</v>
      </c>
      <c r="T660" t="s">
        <v>21059</v>
      </c>
      <c r="U660">
        <f t="shared" si="10"/>
        <v>18376</v>
      </c>
    </row>
    <row r="661" spans="1:21" x14ac:dyDescent="0.2">
      <c r="A661" t="s">
        <v>16234</v>
      </c>
      <c r="B661" t="s">
        <v>8186</v>
      </c>
      <c r="C661">
        <v>3518017</v>
      </c>
      <c r="D661" t="s">
        <v>16235</v>
      </c>
      <c r="E661" t="s">
        <v>6873</v>
      </c>
      <c r="F661" t="s">
        <v>6402</v>
      </c>
      <c r="G661">
        <v>1183</v>
      </c>
      <c r="H661">
        <v>4977</v>
      </c>
      <c r="I661">
        <v>0</v>
      </c>
      <c r="J661">
        <v>0</v>
      </c>
      <c r="K661">
        <v>0</v>
      </c>
      <c r="L661" t="s">
        <v>6409</v>
      </c>
      <c r="M661">
        <v>2018</v>
      </c>
      <c r="N661" t="s">
        <v>1463</v>
      </c>
      <c r="O661">
        <v>2</v>
      </c>
      <c r="P661">
        <v>1</v>
      </c>
      <c r="Q661" t="s">
        <v>15830</v>
      </c>
      <c r="R661" t="s">
        <v>7734</v>
      </c>
      <c r="S661" t="s">
        <v>7734</v>
      </c>
      <c r="T661" t="s">
        <v>21060</v>
      </c>
      <c r="U661">
        <f t="shared" si="10"/>
        <v>18376</v>
      </c>
    </row>
    <row r="662" spans="1:21" x14ac:dyDescent="0.2">
      <c r="A662" t="s">
        <v>16234</v>
      </c>
      <c r="B662" t="s">
        <v>8186</v>
      </c>
      <c r="C662">
        <v>3518017</v>
      </c>
      <c r="D662" t="s">
        <v>6503</v>
      </c>
      <c r="E662" t="s">
        <v>10424</v>
      </c>
      <c r="F662" t="s">
        <v>6402</v>
      </c>
      <c r="G662">
        <v>3794</v>
      </c>
      <c r="H662">
        <v>4977</v>
      </c>
      <c r="I662">
        <v>1</v>
      </c>
      <c r="J662">
        <v>1</v>
      </c>
      <c r="K662">
        <v>0</v>
      </c>
      <c r="L662" t="s">
        <v>6403</v>
      </c>
      <c r="M662">
        <v>2018</v>
      </c>
      <c r="N662" t="s">
        <v>1463</v>
      </c>
      <c r="O662">
        <v>2</v>
      </c>
      <c r="P662">
        <v>1</v>
      </c>
      <c r="Q662" t="s">
        <v>15830</v>
      </c>
      <c r="R662" t="s">
        <v>7734</v>
      </c>
      <c r="S662" t="s">
        <v>7734</v>
      </c>
      <c r="T662" t="s">
        <v>21061</v>
      </c>
      <c r="U662">
        <f t="shared" si="10"/>
        <v>18376</v>
      </c>
    </row>
    <row r="663" spans="1:21" x14ac:dyDescent="0.2">
      <c r="A663" t="s">
        <v>16236</v>
      </c>
      <c r="B663" t="s">
        <v>8186</v>
      </c>
      <c r="C663">
        <v>3518017</v>
      </c>
      <c r="D663" t="s">
        <v>6525</v>
      </c>
      <c r="E663" t="s">
        <v>6541</v>
      </c>
      <c r="F663" t="s">
        <v>6402</v>
      </c>
      <c r="G663">
        <v>732</v>
      </c>
      <c r="H663">
        <v>3906</v>
      </c>
      <c r="I663">
        <v>0</v>
      </c>
      <c r="J663">
        <v>0</v>
      </c>
      <c r="K663">
        <v>0</v>
      </c>
      <c r="L663" t="s">
        <v>6409</v>
      </c>
      <c r="M663">
        <v>2018</v>
      </c>
      <c r="N663" t="s">
        <v>1463</v>
      </c>
      <c r="O663">
        <v>3</v>
      </c>
      <c r="P663">
        <v>1</v>
      </c>
      <c r="Q663" t="s">
        <v>15830</v>
      </c>
      <c r="R663" t="s">
        <v>7734</v>
      </c>
      <c r="S663" t="s">
        <v>7734</v>
      </c>
      <c r="T663" t="s">
        <v>21062</v>
      </c>
      <c r="U663">
        <f t="shared" si="10"/>
        <v>18376</v>
      </c>
    </row>
    <row r="664" spans="1:21" x14ac:dyDescent="0.2">
      <c r="A664" t="s">
        <v>16236</v>
      </c>
      <c r="B664" t="s">
        <v>8186</v>
      </c>
      <c r="C664">
        <v>3518017</v>
      </c>
      <c r="D664" t="s">
        <v>8208</v>
      </c>
      <c r="E664" t="s">
        <v>8209</v>
      </c>
      <c r="F664" t="s">
        <v>6402</v>
      </c>
      <c r="G664">
        <v>1857</v>
      </c>
      <c r="H664">
        <v>3906</v>
      </c>
      <c r="I664">
        <v>1</v>
      </c>
      <c r="J664">
        <v>1</v>
      </c>
      <c r="K664">
        <v>0</v>
      </c>
      <c r="L664" t="s">
        <v>6409</v>
      </c>
      <c r="M664">
        <v>2018</v>
      </c>
      <c r="N664" t="s">
        <v>1463</v>
      </c>
      <c r="O664">
        <v>3</v>
      </c>
      <c r="P664">
        <v>1</v>
      </c>
      <c r="Q664" t="s">
        <v>15830</v>
      </c>
      <c r="R664" t="s">
        <v>7734</v>
      </c>
      <c r="S664" t="s">
        <v>7734</v>
      </c>
      <c r="T664" t="s">
        <v>2387</v>
      </c>
      <c r="U664">
        <f t="shared" si="10"/>
        <v>18376</v>
      </c>
    </row>
    <row r="665" spans="1:21" x14ac:dyDescent="0.2">
      <c r="A665" t="s">
        <v>16236</v>
      </c>
      <c r="B665" t="s">
        <v>8186</v>
      </c>
      <c r="C665">
        <v>3518017</v>
      </c>
      <c r="D665" t="s">
        <v>6597</v>
      </c>
      <c r="E665" t="s">
        <v>16237</v>
      </c>
      <c r="F665" t="s">
        <v>6402</v>
      </c>
      <c r="G665">
        <v>344</v>
      </c>
      <c r="H665">
        <v>3906</v>
      </c>
      <c r="I665">
        <v>0</v>
      </c>
      <c r="J665">
        <v>0</v>
      </c>
      <c r="K665">
        <v>0</v>
      </c>
      <c r="L665" t="s">
        <v>6403</v>
      </c>
      <c r="M665">
        <v>2018</v>
      </c>
      <c r="N665" t="s">
        <v>1463</v>
      </c>
      <c r="O665">
        <v>3</v>
      </c>
      <c r="P665">
        <v>1</v>
      </c>
      <c r="Q665" t="s">
        <v>15830</v>
      </c>
      <c r="R665" t="s">
        <v>7734</v>
      </c>
      <c r="S665" t="s">
        <v>7734</v>
      </c>
      <c r="T665" t="s">
        <v>21063</v>
      </c>
      <c r="U665">
        <f t="shared" si="10"/>
        <v>18376</v>
      </c>
    </row>
    <row r="666" spans="1:21" x14ac:dyDescent="0.2">
      <c r="A666" t="s">
        <v>16236</v>
      </c>
      <c r="B666" t="s">
        <v>8186</v>
      </c>
      <c r="C666">
        <v>3518017</v>
      </c>
      <c r="D666" t="s">
        <v>7658</v>
      </c>
      <c r="E666" t="s">
        <v>6986</v>
      </c>
      <c r="F666" t="s">
        <v>6402</v>
      </c>
      <c r="G666">
        <v>973</v>
      </c>
      <c r="H666">
        <v>3906</v>
      </c>
      <c r="I666">
        <v>0</v>
      </c>
      <c r="J666">
        <v>0</v>
      </c>
      <c r="K666">
        <v>0</v>
      </c>
      <c r="L666" t="s">
        <v>6403</v>
      </c>
      <c r="M666">
        <v>2018</v>
      </c>
      <c r="N666" t="s">
        <v>1463</v>
      </c>
      <c r="O666">
        <v>3</v>
      </c>
      <c r="P666">
        <v>1</v>
      </c>
      <c r="Q666" t="s">
        <v>15830</v>
      </c>
      <c r="R666" t="s">
        <v>7734</v>
      </c>
      <c r="S666" t="s">
        <v>7734</v>
      </c>
      <c r="T666" t="s">
        <v>21064</v>
      </c>
      <c r="U666">
        <f t="shared" si="10"/>
        <v>18376</v>
      </c>
    </row>
    <row r="667" spans="1:21" x14ac:dyDescent="0.2">
      <c r="A667" t="s">
        <v>16238</v>
      </c>
      <c r="B667" t="s">
        <v>8186</v>
      </c>
      <c r="C667">
        <v>3518017</v>
      </c>
      <c r="D667" t="s">
        <v>15555</v>
      </c>
      <c r="E667" t="s">
        <v>16239</v>
      </c>
      <c r="F667" t="s">
        <v>6402</v>
      </c>
      <c r="G667">
        <v>389</v>
      </c>
      <c r="H667">
        <v>3835</v>
      </c>
      <c r="I667">
        <v>0</v>
      </c>
      <c r="J667">
        <v>0</v>
      </c>
      <c r="K667">
        <v>0</v>
      </c>
      <c r="L667" t="s">
        <v>6409</v>
      </c>
      <c r="M667">
        <v>2018</v>
      </c>
      <c r="N667" t="s">
        <v>1463</v>
      </c>
      <c r="O667">
        <v>4</v>
      </c>
      <c r="P667">
        <v>1</v>
      </c>
      <c r="Q667" t="s">
        <v>15830</v>
      </c>
      <c r="R667" t="s">
        <v>7734</v>
      </c>
      <c r="S667" t="s">
        <v>7734</v>
      </c>
      <c r="T667" t="s">
        <v>21065</v>
      </c>
      <c r="U667">
        <f t="shared" si="10"/>
        <v>18376</v>
      </c>
    </row>
    <row r="668" spans="1:21" x14ac:dyDescent="0.2">
      <c r="A668" t="s">
        <v>16238</v>
      </c>
      <c r="B668" t="s">
        <v>8186</v>
      </c>
      <c r="C668">
        <v>3518017</v>
      </c>
      <c r="D668" t="s">
        <v>6908</v>
      </c>
      <c r="E668" t="s">
        <v>8215</v>
      </c>
      <c r="F668" t="s">
        <v>6402</v>
      </c>
      <c r="G668">
        <v>1249</v>
      </c>
      <c r="H668">
        <v>3835</v>
      </c>
      <c r="I668">
        <v>0</v>
      </c>
      <c r="J668">
        <v>1</v>
      </c>
      <c r="K668">
        <v>0</v>
      </c>
      <c r="L668" t="s">
        <v>6409</v>
      </c>
      <c r="M668">
        <v>2018</v>
      </c>
      <c r="N668" t="s">
        <v>1463</v>
      </c>
      <c r="O668">
        <v>4</v>
      </c>
      <c r="P668">
        <v>1</v>
      </c>
      <c r="Q668" t="s">
        <v>15830</v>
      </c>
      <c r="R668" t="s">
        <v>7734</v>
      </c>
      <c r="S668" t="s">
        <v>7734</v>
      </c>
      <c r="T668" t="s">
        <v>2386</v>
      </c>
      <c r="U668">
        <f t="shared" si="10"/>
        <v>18376</v>
      </c>
    </row>
    <row r="669" spans="1:21" x14ac:dyDescent="0.2">
      <c r="A669" t="s">
        <v>16238</v>
      </c>
      <c r="B669" t="s">
        <v>8186</v>
      </c>
      <c r="C669">
        <v>3518017</v>
      </c>
      <c r="D669" t="s">
        <v>7514</v>
      </c>
      <c r="E669" t="s">
        <v>8101</v>
      </c>
      <c r="F669" t="s">
        <v>6402</v>
      </c>
      <c r="G669">
        <v>703</v>
      </c>
      <c r="H669">
        <v>3835</v>
      </c>
      <c r="I669">
        <v>0</v>
      </c>
      <c r="J669">
        <v>0</v>
      </c>
      <c r="K669">
        <v>0</v>
      </c>
      <c r="L669" t="s">
        <v>6403</v>
      </c>
      <c r="M669">
        <v>2018</v>
      </c>
      <c r="N669" t="s">
        <v>1463</v>
      </c>
      <c r="O669">
        <v>4</v>
      </c>
      <c r="P669">
        <v>1</v>
      </c>
      <c r="Q669" t="s">
        <v>15830</v>
      </c>
      <c r="R669" t="s">
        <v>7734</v>
      </c>
      <c r="S669" t="s">
        <v>7734</v>
      </c>
      <c r="T669" t="s">
        <v>21066</v>
      </c>
      <c r="U669">
        <f t="shared" si="10"/>
        <v>18376</v>
      </c>
    </row>
    <row r="670" spans="1:21" x14ac:dyDescent="0.2">
      <c r="A670" t="s">
        <v>16238</v>
      </c>
      <c r="B670" t="s">
        <v>8186</v>
      </c>
      <c r="C670">
        <v>3518017</v>
      </c>
      <c r="D670" t="s">
        <v>6614</v>
      </c>
      <c r="E670" t="s">
        <v>6526</v>
      </c>
      <c r="F670" t="s">
        <v>6402</v>
      </c>
      <c r="G670">
        <v>169</v>
      </c>
      <c r="H670">
        <v>3835</v>
      </c>
      <c r="I670">
        <v>0</v>
      </c>
      <c r="J670">
        <v>0</v>
      </c>
      <c r="K670">
        <v>0</v>
      </c>
      <c r="L670" t="s">
        <v>6403</v>
      </c>
      <c r="M670">
        <v>2018</v>
      </c>
      <c r="N670" t="s">
        <v>1463</v>
      </c>
      <c r="O670">
        <v>4</v>
      </c>
      <c r="P670">
        <v>1</v>
      </c>
      <c r="Q670" t="s">
        <v>15830</v>
      </c>
      <c r="R670" t="s">
        <v>7734</v>
      </c>
      <c r="S670" t="s">
        <v>7734</v>
      </c>
      <c r="T670" t="s">
        <v>21067</v>
      </c>
      <c r="U670">
        <f t="shared" si="10"/>
        <v>18376</v>
      </c>
    </row>
    <row r="671" spans="1:21" x14ac:dyDescent="0.2">
      <c r="A671" t="s">
        <v>16238</v>
      </c>
      <c r="B671" t="s">
        <v>8186</v>
      </c>
      <c r="C671">
        <v>3518017</v>
      </c>
      <c r="D671" t="s">
        <v>12626</v>
      </c>
      <c r="E671" t="s">
        <v>11928</v>
      </c>
      <c r="F671" t="s">
        <v>6402</v>
      </c>
      <c r="G671">
        <v>704</v>
      </c>
      <c r="H671">
        <v>3835</v>
      </c>
      <c r="I671">
        <v>0</v>
      </c>
      <c r="J671">
        <v>0</v>
      </c>
      <c r="K671">
        <v>0</v>
      </c>
      <c r="L671" t="s">
        <v>6403</v>
      </c>
      <c r="M671">
        <v>2018</v>
      </c>
      <c r="N671" t="s">
        <v>1463</v>
      </c>
      <c r="O671">
        <v>4</v>
      </c>
      <c r="P671">
        <v>1</v>
      </c>
      <c r="Q671" t="s">
        <v>15830</v>
      </c>
      <c r="R671" t="s">
        <v>7734</v>
      </c>
      <c r="S671" t="s">
        <v>7734</v>
      </c>
      <c r="T671" t="s">
        <v>21068</v>
      </c>
      <c r="U671">
        <f t="shared" si="10"/>
        <v>18376</v>
      </c>
    </row>
    <row r="672" spans="1:21" x14ac:dyDescent="0.2">
      <c r="A672" t="s">
        <v>16238</v>
      </c>
      <c r="B672" t="s">
        <v>8186</v>
      </c>
      <c r="C672">
        <v>3518017</v>
      </c>
      <c r="D672" t="s">
        <v>6637</v>
      </c>
      <c r="E672" t="s">
        <v>15359</v>
      </c>
      <c r="F672" t="s">
        <v>6402</v>
      </c>
      <c r="G672">
        <v>621</v>
      </c>
      <c r="H672">
        <v>3835</v>
      </c>
      <c r="I672">
        <v>0</v>
      </c>
      <c r="J672">
        <v>0</v>
      </c>
      <c r="K672">
        <v>0</v>
      </c>
      <c r="L672" t="s">
        <v>6403</v>
      </c>
      <c r="M672">
        <v>2018</v>
      </c>
      <c r="N672" t="s">
        <v>1463</v>
      </c>
      <c r="O672">
        <v>4</v>
      </c>
      <c r="P672">
        <v>1</v>
      </c>
      <c r="Q672" t="s">
        <v>15830</v>
      </c>
      <c r="R672" t="s">
        <v>7734</v>
      </c>
      <c r="S672" t="s">
        <v>7734</v>
      </c>
      <c r="T672" t="s">
        <v>21069</v>
      </c>
      <c r="U672">
        <f t="shared" si="10"/>
        <v>18376</v>
      </c>
    </row>
    <row r="673" spans="1:21" x14ac:dyDescent="0.2">
      <c r="A673" t="s">
        <v>16240</v>
      </c>
      <c r="B673" t="s">
        <v>8186</v>
      </c>
      <c r="C673">
        <v>3518017</v>
      </c>
      <c r="D673" t="s">
        <v>6411</v>
      </c>
      <c r="E673" t="s">
        <v>10681</v>
      </c>
      <c r="F673" t="s">
        <v>6402</v>
      </c>
      <c r="G673">
        <v>5259</v>
      </c>
      <c r="H673">
        <v>18376</v>
      </c>
      <c r="I673">
        <v>0</v>
      </c>
      <c r="J673">
        <v>0</v>
      </c>
      <c r="K673">
        <v>0</v>
      </c>
      <c r="L673" t="s">
        <v>6403</v>
      </c>
      <c r="M673">
        <v>2018</v>
      </c>
      <c r="N673" t="s">
        <v>6404</v>
      </c>
      <c r="O673">
        <v>99</v>
      </c>
      <c r="P673">
        <v>1</v>
      </c>
      <c r="Q673" t="s">
        <v>15830</v>
      </c>
      <c r="R673" t="s">
        <v>7734</v>
      </c>
      <c r="S673" t="s">
        <v>7734</v>
      </c>
      <c r="T673" t="s">
        <v>21070</v>
      </c>
      <c r="U673">
        <f t="shared" si="10"/>
        <v>18376</v>
      </c>
    </row>
    <row r="674" spans="1:21" x14ac:dyDescent="0.2">
      <c r="A674" t="s">
        <v>16240</v>
      </c>
      <c r="B674" t="s">
        <v>8186</v>
      </c>
      <c r="C674">
        <v>3518017</v>
      </c>
      <c r="D674" t="s">
        <v>7466</v>
      </c>
      <c r="E674" t="s">
        <v>7584</v>
      </c>
      <c r="F674" t="s">
        <v>6402</v>
      </c>
      <c r="G674">
        <v>12507</v>
      </c>
      <c r="H674">
        <v>18376</v>
      </c>
      <c r="I674">
        <v>1</v>
      </c>
      <c r="J674">
        <v>1</v>
      </c>
      <c r="K674">
        <v>0</v>
      </c>
      <c r="L674" t="s">
        <v>6403</v>
      </c>
      <c r="M674">
        <v>2018</v>
      </c>
      <c r="N674" t="s">
        <v>6404</v>
      </c>
      <c r="O674">
        <v>99</v>
      </c>
      <c r="P674">
        <v>1</v>
      </c>
      <c r="Q674" t="s">
        <v>15830</v>
      </c>
      <c r="R674" t="s">
        <v>7734</v>
      </c>
      <c r="S674" t="s">
        <v>7734</v>
      </c>
      <c r="T674" t="s">
        <v>635</v>
      </c>
      <c r="U674">
        <f t="shared" si="10"/>
        <v>18376</v>
      </c>
    </row>
    <row r="675" spans="1:21" x14ac:dyDescent="0.2">
      <c r="A675" t="s">
        <v>16240</v>
      </c>
      <c r="B675" t="s">
        <v>8186</v>
      </c>
      <c r="C675">
        <v>3518017</v>
      </c>
      <c r="D675" t="s">
        <v>6828</v>
      </c>
      <c r="E675" t="s">
        <v>7284</v>
      </c>
      <c r="F675" t="s">
        <v>6402</v>
      </c>
      <c r="G675">
        <v>610</v>
      </c>
      <c r="H675">
        <v>18376</v>
      </c>
      <c r="I675">
        <v>0</v>
      </c>
      <c r="J675">
        <v>0</v>
      </c>
      <c r="K675">
        <v>0</v>
      </c>
      <c r="L675" t="s">
        <v>6403</v>
      </c>
      <c r="M675">
        <v>2018</v>
      </c>
      <c r="N675" t="s">
        <v>6404</v>
      </c>
      <c r="O675">
        <v>99</v>
      </c>
      <c r="P675">
        <v>1</v>
      </c>
      <c r="Q675" t="s">
        <v>15830</v>
      </c>
      <c r="R675" t="s">
        <v>7734</v>
      </c>
      <c r="S675" t="s">
        <v>7734</v>
      </c>
      <c r="T675" t="s">
        <v>21071</v>
      </c>
      <c r="U675">
        <f t="shared" si="10"/>
        <v>18376</v>
      </c>
    </row>
    <row r="676" spans="1:21" x14ac:dyDescent="0.2">
      <c r="A676" t="s">
        <v>16241</v>
      </c>
      <c r="B676" t="s">
        <v>8186</v>
      </c>
      <c r="C676">
        <v>3518017</v>
      </c>
      <c r="D676" t="s">
        <v>6889</v>
      </c>
      <c r="E676" t="s">
        <v>15758</v>
      </c>
      <c r="F676" t="s">
        <v>6402</v>
      </c>
      <c r="G676">
        <v>5050</v>
      </c>
      <c r="H676">
        <v>10445</v>
      </c>
      <c r="I676">
        <v>0</v>
      </c>
      <c r="J676">
        <v>0</v>
      </c>
      <c r="K676">
        <v>0</v>
      </c>
      <c r="L676" t="s">
        <v>6409</v>
      </c>
      <c r="M676">
        <v>2018</v>
      </c>
      <c r="N676" t="s">
        <v>1985</v>
      </c>
      <c r="O676" t="s">
        <v>16242</v>
      </c>
      <c r="P676">
        <v>1</v>
      </c>
      <c r="Q676" t="s">
        <v>15830</v>
      </c>
      <c r="R676" t="s">
        <v>7734</v>
      </c>
      <c r="S676" t="s">
        <v>7734</v>
      </c>
      <c r="T676" t="s">
        <v>21072</v>
      </c>
      <c r="U676">
        <f t="shared" si="10"/>
        <v>18376</v>
      </c>
    </row>
    <row r="677" spans="1:21" x14ac:dyDescent="0.2">
      <c r="A677" t="s">
        <v>16241</v>
      </c>
      <c r="B677" t="s">
        <v>8186</v>
      </c>
      <c r="C677">
        <v>3518017</v>
      </c>
      <c r="D677" t="s">
        <v>6442</v>
      </c>
      <c r="E677" t="s">
        <v>8188</v>
      </c>
      <c r="F677" t="s">
        <v>6402</v>
      </c>
      <c r="G677">
        <v>5395</v>
      </c>
      <c r="H677">
        <v>10445</v>
      </c>
      <c r="I677">
        <v>1</v>
      </c>
      <c r="J677">
        <v>1</v>
      </c>
      <c r="K677">
        <v>0</v>
      </c>
      <c r="L677" t="s">
        <v>6403</v>
      </c>
      <c r="M677">
        <v>2018</v>
      </c>
      <c r="N677" t="s">
        <v>1985</v>
      </c>
      <c r="O677" t="s">
        <v>16242</v>
      </c>
      <c r="P677">
        <v>1</v>
      </c>
      <c r="Q677" t="s">
        <v>15830</v>
      </c>
      <c r="R677" t="s">
        <v>7734</v>
      </c>
      <c r="S677" t="s">
        <v>7734</v>
      </c>
      <c r="T677" t="s">
        <v>637</v>
      </c>
      <c r="U677">
        <f t="shared" si="10"/>
        <v>18376</v>
      </c>
    </row>
    <row r="678" spans="1:21" x14ac:dyDescent="0.2">
      <c r="A678" t="s">
        <v>16243</v>
      </c>
      <c r="B678" t="s">
        <v>8186</v>
      </c>
      <c r="C678">
        <v>3518017</v>
      </c>
      <c r="D678" t="s">
        <v>6488</v>
      </c>
      <c r="E678" t="s">
        <v>16244</v>
      </c>
      <c r="F678" t="s">
        <v>6402</v>
      </c>
      <c r="G678">
        <v>2083</v>
      </c>
      <c r="H678">
        <v>7842</v>
      </c>
      <c r="I678">
        <v>1</v>
      </c>
      <c r="J678">
        <v>0</v>
      </c>
      <c r="K678">
        <v>0</v>
      </c>
      <c r="L678" t="s">
        <v>6409</v>
      </c>
      <c r="M678">
        <v>2018</v>
      </c>
      <c r="N678" t="s">
        <v>1985</v>
      </c>
      <c r="O678" t="s">
        <v>15967</v>
      </c>
      <c r="P678">
        <v>1</v>
      </c>
      <c r="Q678" t="s">
        <v>15830</v>
      </c>
      <c r="R678" t="s">
        <v>7734</v>
      </c>
      <c r="S678" t="s">
        <v>7734</v>
      </c>
      <c r="T678" t="s">
        <v>21073</v>
      </c>
      <c r="U678">
        <f t="shared" si="10"/>
        <v>18376</v>
      </c>
    </row>
    <row r="679" spans="1:21" x14ac:dyDescent="0.2">
      <c r="A679" t="s">
        <v>16243</v>
      </c>
      <c r="B679" t="s">
        <v>8186</v>
      </c>
      <c r="C679">
        <v>3518017</v>
      </c>
      <c r="D679" t="s">
        <v>8192</v>
      </c>
      <c r="E679" t="s">
        <v>6669</v>
      </c>
      <c r="F679" t="s">
        <v>6402</v>
      </c>
      <c r="G679">
        <v>2675</v>
      </c>
      <c r="H679">
        <v>7842</v>
      </c>
      <c r="I679">
        <v>0</v>
      </c>
      <c r="J679">
        <v>1</v>
      </c>
      <c r="K679">
        <v>0</v>
      </c>
      <c r="L679" t="s">
        <v>6403</v>
      </c>
      <c r="M679">
        <v>2018</v>
      </c>
      <c r="N679" t="s">
        <v>1985</v>
      </c>
      <c r="O679" t="s">
        <v>15967</v>
      </c>
      <c r="P679">
        <v>1</v>
      </c>
      <c r="Q679" t="s">
        <v>15830</v>
      </c>
      <c r="R679" t="s">
        <v>7734</v>
      </c>
      <c r="S679" t="s">
        <v>7734</v>
      </c>
      <c r="T679" t="s">
        <v>2393</v>
      </c>
      <c r="U679">
        <f t="shared" si="10"/>
        <v>18376</v>
      </c>
    </row>
    <row r="680" spans="1:21" x14ac:dyDescent="0.2">
      <c r="A680" t="s">
        <v>16243</v>
      </c>
      <c r="B680" t="s">
        <v>8186</v>
      </c>
      <c r="C680">
        <v>3518017</v>
      </c>
      <c r="D680" t="s">
        <v>6713</v>
      </c>
      <c r="E680" t="s">
        <v>12701</v>
      </c>
      <c r="F680" t="s">
        <v>6402</v>
      </c>
      <c r="G680">
        <v>2205</v>
      </c>
      <c r="H680">
        <v>7842</v>
      </c>
      <c r="I680">
        <v>1</v>
      </c>
      <c r="J680">
        <v>0</v>
      </c>
      <c r="K680">
        <v>0</v>
      </c>
      <c r="L680" t="s">
        <v>6403</v>
      </c>
      <c r="M680">
        <v>2018</v>
      </c>
      <c r="N680" t="s">
        <v>1985</v>
      </c>
      <c r="O680" t="s">
        <v>15967</v>
      </c>
      <c r="P680">
        <v>1</v>
      </c>
      <c r="Q680" t="s">
        <v>15830</v>
      </c>
      <c r="R680" t="s">
        <v>7734</v>
      </c>
      <c r="S680" t="s">
        <v>7734</v>
      </c>
      <c r="T680" t="s">
        <v>21074</v>
      </c>
      <c r="U680">
        <f t="shared" si="10"/>
        <v>18376</v>
      </c>
    </row>
    <row r="681" spans="1:21" x14ac:dyDescent="0.2">
      <c r="A681" t="s">
        <v>16243</v>
      </c>
      <c r="B681" t="s">
        <v>8186</v>
      </c>
      <c r="C681">
        <v>3518017</v>
      </c>
      <c r="D681" t="s">
        <v>6738</v>
      </c>
      <c r="E681" t="s">
        <v>15594</v>
      </c>
      <c r="F681" t="s">
        <v>6402</v>
      </c>
      <c r="G681">
        <v>879</v>
      </c>
      <c r="H681">
        <v>7842</v>
      </c>
      <c r="I681">
        <v>0</v>
      </c>
      <c r="J681">
        <v>0</v>
      </c>
      <c r="K681">
        <v>0</v>
      </c>
      <c r="L681" t="s">
        <v>6403</v>
      </c>
      <c r="M681">
        <v>2018</v>
      </c>
      <c r="N681" t="s">
        <v>1985</v>
      </c>
      <c r="O681" t="s">
        <v>15967</v>
      </c>
      <c r="P681">
        <v>1</v>
      </c>
      <c r="Q681" t="s">
        <v>15830</v>
      </c>
      <c r="R681" t="s">
        <v>7734</v>
      </c>
      <c r="S681" t="s">
        <v>7734</v>
      </c>
      <c r="T681" t="s">
        <v>21075</v>
      </c>
      <c r="U681">
        <f t="shared" si="10"/>
        <v>18376</v>
      </c>
    </row>
    <row r="682" spans="1:21" x14ac:dyDescent="0.2">
      <c r="A682" t="s">
        <v>16245</v>
      </c>
      <c r="B682" t="s">
        <v>12525</v>
      </c>
      <c r="C682">
        <v>3543005</v>
      </c>
      <c r="D682" t="s">
        <v>7686</v>
      </c>
      <c r="E682" t="s">
        <v>12532</v>
      </c>
      <c r="F682" t="s">
        <v>6402</v>
      </c>
      <c r="G682">
        <v>263</v>
      </c>
      <c r="H682">
        <v>960</v>
      </c>
      <c r="I682">
        <v>0</v>
      </c>
      <c r="J682">
        <v>0</v>
      </c>
      <c r="K682">
        <v>0</v>
      </c>
      <c r="L682" t="s">
        <v>6409</v>
      </c>
      <c r="M682">
        <v>2018</v>
      </c>
      <c r="N682" t="s">
        <v>1463</v>
      </c>
      <c r="O682">
        <v>1</v>
      </c>
      <c r="P682">
        <v>1</v>
      </c>
      <c r="Q682" t="s">
        <v>15830</v>
      </c>
      <c r="R682" t="s">
        <v>7734</v>
      </c>
      <c r="S682" t="s">
        <v>7734</v>
      </c>
      <c r="T682" t="s">
        <v>2408</v>
      </c>
      <c r="U682">
        <f t="shared" si="10"/>
        <v>4532</v>
      </c>
    </row>
    <row r="683" spans="1:21" x14ac:dyDescent="0.2">
      <c r="A683" t="s">
        <v>16245</v>
      </c>
      <c r="B683" t="s">
        <v>12525</v>
      </c>
      <c r="C683">
        <v>3543005</v>
      </c>
      <c r="D683" t="s">
        <v>6771</v>
      </c>
      <c r="E683" t="s">
        <v>6520</v>
      </c>
      <c r="F683" t="s">
        <v>6402</v>
      </c>
      <c r="G683">
        <v>219</v>
      </c>
      <c r="H683">
        <v>960</v>
      </c>
      <c r="I683">
        <v>0</v>
      </c>
      <c r="J683">
        <v>0</v>
      </c>
      <c r="K683">
        <v>0</v>
      </c>
      <c r="L683" t="s">
        <v>6403</v>
      </c>
      <c r="M683">
        <v>2018</v>
      </c>
      <c r="N683" t="s">
        <v>1463</v>
      </c>
      <c r="O683">
        <v>1</v>
      </c>
      <c r="P683">
        <v>1</v>
      </c>
      <c r="Q683" t="s">
        <v>15830</v>
      </c>
      <c r="R683" t="s">
        <v>7734</v>
      </c>
      <c r="S683" t="s">
        <v>7734</v>
      </c>
      <c r="T683" t="s">
        <v>21076</v>
      </c>
      <c r="U683">
        <f t="shared" si="10"/>
        <v>4532</v>
      </c>
    </row>
    <row r="684" spans="1:21" x14ac:dyDescent="0.2">
      <c r="A684" t="s">
        <v>16245</v>
      </c>
      <c r="B684" t="s">
        <v>12525</v>
      </c>
      <c r="C684">
        <v>3543005</v>
      </c>
      <c r="D684" t="s">
        <v>6766</v>
      </c>
      <c r="E684" t="s">
        <v>13853</v>
      </c>
      <c r="F684" t="s">
        <v>6402</v>
      </c>
      <c r="G684">
        <v>478</v>
      </c>
      <c r="H684">
        <v>960</v>
      </c>
      <c r="I684">
        <v>0</v>
      </c>
      <c r="J684">
        <v>1</v>
      </c>
      <c r="K684">
        <v>0</v>
      </c>
      <c r="L684" t="s">
        <v>6403</v>
      </c>
      <c r="M684">
        <v>2018</v>
      </c>
      <c r="N684" t="s">
        <v>1463</v>
      </c>
      <c r="O684">
        <v>1</v>
      </c>
      <c r="P684">
        <v>1</v>
      </c>
      <c r="Q684" t="s">
        <v>15830</v>
      </c>
      <c r="R684" t="s">
        <v>7734</v>
      </c>
      <c r="S684" t="s">
        <v>7734</v>
      </c>
      <c r="T684" t="s">
        <v>21077</v>
      </c>
      <c r="U684">
        <f t="shared" si="10"/>
        <v>4532</v>
      </c>
    </row>
    <row r="685" spans="1:21" x14ac:dyDescent="0.2">
      <c r="A685" t="s">
        <v>16246</v>
      </c>
      <c r="B685" t="s">
        <v>12525</v>
      </c>
      <c r="C685">
        <v>3543005</v>
      </c>
      <c r="D685" t="s">
        <v>7261</v>
      </c>
      <c r="E685" t="s">
        <v>16247</v>
      </c>
      <c r="F685" t="s">
        <v>6402</v>
      </c>
      <c r="G685">
        <v>94</v>
      </c>
      <c r="H685">
        <v>620</v>
      </c>
      <c r="I685">
        <v>0</v>
      </c>
      <c r="J685">
        <v>0</v>
      </c>
      <c r="K685">
        <v>0</v>
      </c>
      <c r="L685" t="s">
        <v>6409</v>
      </c>
      <c r="M685">
        <v>2018</v>
      </c>
      <c r="N685" t="s">
        <v>1463</v>
      </c>
      <c r="O685">
        <v>2</v>
      </c>
      <c r="P685">
        <v>1</v>
      </c>
      <c r="Q685" t="s">
        <v>15830</v>
      </c>
      <c r="R685" t="s">
        <v>7734</v>
      </c>
      <c r="S685" t="s">
        <v>7734</v>
      </c>
      <c r="T685" t="s">
        <v>21078</v>
      </c>
      <c r="U685">
        <f t="shared" si="10"/>
        <v>4532</v>
      </c>
    </row>
    <row r="686" spans="1:21" x14ac:dyDescent="0.2">
      <c r="A686" t="s">
        <v>16246</v>
      </c>
      <c r="B686" t="s">
        <v>12525</v>
      </c>
      <c r="C686">
        <v>3543005</v>
      </c>
      <c r="D686" t="s">
        <v>6505</v>
      </c>
      <c r="E686" t="s">
        <v>15489</v>
      </c>
      <c r="F686" t="s">
        <v>6402</v>
      </c>
      <c r="G686">
        <v>526</v>
      </c>
      <c r="H686">
        <v>620</v>
      </c>
      <c r="I686">
        <v>0</v>
      </c>
      <c r="J686">
        <v>1</v>
      </c>
      <c r="K686">
        <v>0</v>
      </c>
      <c r="L686" t="s">
        <v>6403</v>
      </c>
      <c r="M686">
        <v>2018</v>
      </c>
      <c r="N686" t="s">
        <v>1463</v>
      </c>
      <c r="O686">
        <v>2</v>
      </c>
      <c r="P686">
        <v>1</v>
      </c>
      <c r="Q686" t="s">
        <v>15830</v>
      </c>
      <c r="R686" t="s">
        <v>7734</v>
      </c>
      <c r="S686" t="s">
        <v>7734</v>
      </c>
      <c r="T686" t="s">
        <v>21079</v>
      </c>
      <c r="U686">
        <f t="shared" si="10"/>
        <v>4532</v>
      </c>
    </row>
    <row r="687" spans="1:21" x14ac:dyDescent="0.2">
      <c r="A687" t="s">
        <v>16248</v>
      </c>
      <c r="B687" t="s">
        <v>12525</v>
      </c>
      <c r="C687">
        <v>3543005</v>
      </c>
      <c r="D687" t="s">
        <v>6434</v>
      </c>
      <c r="E687" t="s">
        <v>9862</v>
      </c>
      <c r="F687" t="s">
        <v>6402</v>
      </c>
      <c r="G687">
        <v>408</v>
      </c>
      <c r="H687">
        <v>634</v>
      </c>
      <c r="I687">
        <v>0</v>
      </c>
      <c r="J687">
        <v>1</v>
      </c>
      <c r="K687">
        <v>0</v>
      </c>
      <c r="L687" t="s">
        <v>6403</v>
      </c>
      <c r="M687">
        <v>2018</v>
      </c>
      <c r="N687" t="s">
        <v>1463</v>
      </c>
      <c r="O687">
        <v>3</v>
      </c>
      <c r="P687">
        <v>1</v>
      </c>
      <c r="Q687" t="s">
        <v>15830</v>
      </c>
      <c r="R687" t="s">
        <v>7734</v>
      </c>
      <c r="S687" t="s">
        <v>7734</v>
      </c>
      <c r="T687" t="s">
        <v>2406</v>
      </c>
      <c r="U687">
        <f t="shared" si="10"/>
        <v>4532</v>
      </c>
    </row>
    <row r="688" spans="1:21" x14ac:dyDescent="0.2">
      <c r="A688" t="s">
        <v>16248</v>
      </c>
      <c r="B688" t="s">
        <v>12525</v>
      </c>
      <c r="C688">
        <v>3543005</v>
      </c>
      <c r="D688" t="s">
        <v>12536</v>
      </c>
      <c r="E688" t="s">
        <v>12537</v>
      </c>
      <c r="F688" t="s">
        <v>6402</v>
      </c>
      <c r="G688">
        <v>226</v>
      </c>
      <c r="H688">
        <v>634</v>
      </c>
      <c r="I688">
        <v>0</v>
      </c>
      <c r="J688">
        <v>0</v>
      </c>
      <c r="K688">
        <v>0</v>
      </c>
      <c r="L688" t="s">
        <v>6403</v>
      </c>
      <c r="M688">
        <v>2018</v>
      </c>
      <c r="N688" t="s">
        <v>1463</v>
      </c>
      <c r="O688">
        <v>3</v>
      </c>
      <c r="P688">
        <v>1</v>
      </c>
      <c r="Q688" t="s">
        <v>15830</v>
      </c>
      <c r="R688" t="s">
        <v>7734</v>
      </c>
      <c r="S688" t="s">
        <v>7734</v>
      </c>
      <c r="T688" t="s">
        <v>2414</v>
      </c>
      <c r="U688">
        <f t="shared" si="10"/>
        <v>4532</v>
      </c>
    </row>
    <row r="689" spans="1:21" x14ac:dyDescent="0.2">
      <c r="A689" t="s">
        <v>16249</v>
      </c>
      <c r="B689" t="s">
        <v>12525</v>
      </c>
      <c r="C689">
        <v>3543005</v>
      </c>
      <c r="D689" t="s">
        <v>6597</v>
      </c>
      <c r="E689" t="s">
        <v>7439</v>
      </c>
      <c r="F689" t="s">
        <v>6402</v>
      </c>
      <c r="G689">
        <v>0</v>
      </c>
      <c r="H689">
        <v>0</v>
      </c>
      <c r="I689">
        <v>1</v>
      </c>
      <c r="J689">
        <v>1</v>
      </c>
      <c r="K689">
        <v>1</v>
      </c>
      <c r="L689" t="s">
        <v>6403</v>
      </c>
      <c r="M689">
        <v>2018</v>
      </c>
      <c r="N689" t="s">
        <v>1463</v>
      </c>
      <c r="O689">
        <v>4</v>
      </c>
      <c r="P689">
        <v>1</v>
      </c>
      <c r="Q689" t="s">
        <v>15830</v>
      </c>
      <c r="R689" t="s">
        <v>7734</v>
      </c>
      <c r="S689" t="s">
        <v>7734</v>
      </c>
      <c r="T689" t="s">
        <v>2405</v>
      </c>
      <c r="U689">
        <f t="shared" si="10"/>
        <v>4532</v>
      </c>
    </row>
    <row r="690" spans="1:21" x14ac:dyDescent="0.2">
      <c r="A690" t="s">
        <v>16250</v>
      </c>
      <c r="B690" t="s">
        <v>12525</v>
      </c>
      <c r="C690">
        <v>3543005</v>
      </c>
      <c r="D690" t="s">
        <v>7115</v>
      </c>
      <c r="E690" t="s">
        <v>6870</v>
      </c>
      <c r="F690" t="s">
        <v>6402</v>
      </c>
      <c r="G690">
        <v>469</v>
      </c>
      <c r="H690">
        <v>713</v>
      </c>
      <c r="I690">
        <v>1</v>
      </c>
      <c r="J690">
        <v>1</v>
      </c>
      <c r="K690">
        <v>0</v>
      </c>
      <c r="L690" t="s">
        <v>6403</v>
      </c>
      <c r="M690">
        <v>2018</v>
      </c>
      <c r="N690" t="s">
        <v>1463</v>
      </c>
      <c r="O690">
        <v>5</v>
      </c>
      <c r="P690">
        <v>1</v>
      </c>
      <c r="Q690" t="s">
        <v>15830</v>
      </c>
      <c r="R690" t="s">
        <v>7734</v>
      </c>
      <c r="S690" t="s">
        <v>7734</v>
      </c>
      <c r="T690" t="s">
        <v>2413</v>
      </c>
      <c r="U690">
        <f t="shared" si="10"/>
        <v>4532</v>
      </c>
    </row>
    <row r="691" spans="1:21" x14ac:dyDescent="0.2">
      <c r="A691" t="s">
        <v>16250</v>
      </c>
      <c r="B691" t="s">
        <v>12525</v>
      </c>
      <c r="C691">
        <v>3543005</v>
      </c>
      <c r="D691" t="s">
        <v>6636</v>
      </c>
      <c r="E691" t="s">
        <v>16251</v>
      </c>
      <c r="F691" t="s">
        <v>6402</v>
      </c>
      <c r="G691">
        <v>244</v>
      </c>
      <c r="H691">
        <v>713</v>
      </c>
      <c r="I691">
        <v>0</v>
      </c>
      <c r="J691">
        <v>0</v>
      </c>
      <c r="K691">
        <v>0</v>
      </c>
      <c r="L691" t="s">
        <v>6403</v>
      </c>
      <c r="M691">
        <v>2018</v>
      </c>
      <c r="N691" t="s">
        <v>1463</v>
      </c>
      <c r="O691">
        <v>5</v>
      </c>
      <c r="P691">
        <v>1</v>
      </c>
      <c r="Q691" t="s">
        <v>15830</v>
      </c>
      <c r="R691" t="s">
        <v>7734</v>
      </c>
      <c r="S691" t="s">
        <v>7734</v>
      </c>
      <c r="T691" t="s">
        <v>21080</v>
      </c>
      <c r="U691">
        <f t="shared" si="10"/>
        <v>4532</v>
      </c>
    </row>
    <row r="692" spans="1:21" x14ac:dyDescent="0.2">
      <c r="A692" t="s">
        <v>16252</v>
      </c>
      <c r="B692" t="s">
        <v>12525</v>
      </c>
      <c r="C692">
        <v>3543005</v>
      </c>
      <c r="D692" t="s">
        <v>11058</v>
      </c>
      <c r="E692" t="s">
        <v>7181</v>
      </c>
      <c r="F692" t="s">
        <v>6402</v>
      </c>
      <c r="G692">
        <v>0</v>
      </c>
      <c r="H692">
        <v>0</v>
      </c>
      <c r="I692">
        <v>1</v>
      </c>
      <c r="J692">
        <v>1</v>
      </c>
      <c r="K692">
        <v>1</v>
      </c>
      <c r="L692" t="s">
        <v>6409</v>
      </c>
      <c r="M692">
        <v>2018</v>
      </c>
      <c r="N692" t="s">
        <v>1463</v>
      </c>
      <c r="O692">
        <v>6</v>
      </c>
      <c r="P692">
        <v>1</v>
      </c>
      <c r="Q692" t="s">
        <v>15830</v>
      </c>
      <c r="R692" t="s">
        <v>7734</v>
      </c>
      <c r="S692" t="s">
        <v>7734</v>
      </c>
      <c r="T692" t="s">
        <v>21081</v>
      </c>
      <c r="U692">
        <f t="shared" si="10"/>
        <v>4532</v>
      </c>
    </row>
    <row r="693" spans="1:21" x14ac:dyDescent="0.2">
      <c r="A693" t="s">
        <v>16253</v>
      </c>
      <c r="B693" t="s">
        <v>12525</v>
      </c>
      <c r="C693">
        <v>3543005</v>
      </c>
      <c r="D693" t="s">
        <v>6482</v>
      </c>
      <c r="E693" t="s">
        <v>16254</v>
      </c>
      <c r="F693" t="s">
        <v>6402</v>
      </c>
      <c r="G693">
        <v>278</v>
      </c>
      <c r="H693">
        <v>652</v>
      </c>
      <c r="I693">
        <v>1</v>
      </c>
      <c r="J693">
        <v>0</v>
      </c>
      <c r="K693">
        <v>0</v>
      </c>
      <c r="L693" t="s">
        <v>6409</v>
      </c>
      <c r="M693">
        <v>2018</v>
      </c>
      <c r="N693" t="s">
        <v>1463</v>
      </c>
      <c r="O693">
        <v>7</v>
      </c>
      <c r="P693">
        <v>1</v>
      </c>
      <c r="Q693" t="s">
        <v>15830</v>
      </c>
      <c r="R693" t="s">
        <v>7734</v>
      </c>
      <c r="S693" t="s">
        <v>7734</v>
      </c>
      <c r="T693" t="s">
        <v>21082</v>
      </c>
      <c r="U693">
        <f t="shared" si="10"/>
        <v>4532</v>
      </c>
    </row>
    <row r="694" spans="1:21" x14ac:dyDescent="0.2">
      <c r="A694" t="s">
        <v>16253</v>
      </c>
      <c r="B694" t="s">
        <v>12525</v>
      </c>
      <c r="C694">
        <v>3543005</v>
      </c>
      <c r="D694" t="s">
        <v>6434</v>
      </c>
      <c r="E694" t="s">
        <v>16255</v>
      </c>
      <c r="F694" t="s">
        <v>6402</v>
      </c>
      <c r="G694">
        <v>374</v>
      </c>
      <c r="H694">
        <v>652</v>
      </c>
      <c r="I694">
        <v>0</v>
      </c>
      <c r="J694">
        <v>1</v>
      </c>
      <c r="K694">
        <v>0</v>
      </c>
      <c r="L694" t="s">
        <v>6403</v>
      </c>
      <c r="M694">
        <v>2018</v>
      </c>
      <c r="N694" t="s">
        <v>1463</v>
      </c>
      <c r="O694">
        <v>7</v>
      </c>
      <c r="P694">
        <v>1</v>
      </c>
      <c r="Q694" t="s">
        <v>15830</v>
      </c>
      <c r="R694" t="s">
        <v>7734</v>
      </c>
      <c r="S694" t="s">
        <v>7734</v>
      </c>
      <c r="T694" t="s">
        <v>21083</v>
      </c>
      <c r="U694">
        <f t="shared" si="10"/>
        <v>4532</v>
      </c>
    </row>
    <row r="695" spans="1:21" x14ac:dyDescent="0.2">
      <c r="A695" t="s">
        <v>16256</v>
      </c>
      <c r="B695" t="s">
        <v>12525</v>
      </c>
      <c r="C695">
        <v>3543005</v>
      </c>
      <c r="D695" t="s">
        <v>6761</v>
      </c>
      <c r="E695" t="s">
        <v>7245</v>
      </c>
      <c r="F695" t="s">
        <v>6402</v>
      </c>
      <c r="G695">
        <v>0</v>
      </c>
      <c r="H695">
        <v>0</v>
      </c>
      <c r="I695">
        <v>1</v>
      </c>
      <c r="J695">
        <v>1</v>
      </c>
      <c r="K695">
        <v>1</v>
      </c>
      <c r="L695" t="s">
        <v>6403</v>
      </c>
      <c r="M695">
        <v>2018</v>
      </c>
      <c r="N695" t="s">
        <v>1479</v>
      </c>
      <c r="O695">
        <v>99</v>
      </c>
      <c r="P695">
        <v>1</v>
      </c>
      <c r="Q695" t="s">
        <v>15830</v>
      </c>
      <c r="R695" t="s">
        <v>7734</v>
      </c>
      <c r="S695" t="s">
        <v>7734</v>
      </c>
      <c r="T695" t="s">
        <v>21084</v>
      </c>
      <c r="U695">
        <f t="shared" si="10"/>
        <v>4532</v>
      </c>
    </row>
    <row r="696" spans="1:21" x14ac:dyDescent="0.2">
      <c r="A696" t="s">
        <v>16257</v>
      </c>
      <c r="B696" t="s">
        <v>12525</v>
      </c>
      <c r="C696">
        <v>3543005</v>
      </c>
      <c r="D696" t="s">
        <v>6505</v>
      </c>
      <c r="E696" t="s">
        <v>12526</v>
      </c>
      <c r="F696" t="s">
        <v>6402</v>
      </c>
      <c r="G696">
        <v>2565</v>
      </c>
      <c r="H696">
        <v>4532</v>
      </c>
      <c r="I696">
        <v>0</v>
      </c>
      <c r="J696">
        <v>1</v>
      </c>
      <c r="K696">
        <v>0</v>
      </c>
      <c r="L696" t="s">
        <v>6403</v>
      </c>
      <c r="M696">
        <v>2018</v>
      </c>
      <c r="N696" t="s">
        <v>6404</v>
      </c>
      <c r="O696">
        <v>99</v>
      </c>
      <c r="P696">
        <v>1</v>
      </c>
      <c r="Q696" t="s">
        <v>15830</v>
      </c>
      <c r="R696" t="s">
        <v>7734</v>
      </c>
      <c r="S696" t="s">
        <v>7734</v>
      </c>
      <c r="T696" t="s">
        <v>639</v>
      </c>
      <c r="U696">
        <f t="shared" si="10"/>
        <v>4532</v>
      </c>
    </row>
    <row r="697" spans="1:21" x14ac:dyDescent="0.2">
      <c r="A697" t="s">
        <v>16257</v>
      </c>
      <c r="B697" t="s">
        <v>12525</v>
      </c>
      <c r="C697">
        <v>3543005</v>
      </c>
      <c r="D697" t="s">
        <v>6530</v>
      </c>
      <c r="E697" t="s">
        <v>16258</v>
      </c>
      <c r="F697" t="s">
        <v>6402</v>
      </c>
      <c r="G697">
        <v>1967</v>
      </c>
      <c r="H697">
        <v>4532</v>
      </c>
      <c r="I697">
        <v>1</v>
      </c>
      <c r="J697">
        <v>0</v>
      </c>
      <c r="K697">
        <v>0</v>
      </c>
      <c r="L697" t="s">
        <v>6403</v>
      </c>
      <c r="M697">
        <v>2018</v>
      </c>
      <c r="N697" t="s">
        <v>6404</v>
      </c>
      <c r="O697">
        <v>99</v>
      </c>
      <c r="P697">
        <v>1</v>
      </c>
      <c r="Q697" t="s">
        <v>15830</v>
      </c>
      <c r="R697" t="s">
        <v>7734</v>
      </c>
      <c r="S697" t="s">
        <v>7734</v>
      </c>
      <c r="T697" t="s">
        <v>21085</v>
      </c>
      <c r="U697">
        <f t="shared" si="10"/>
        <v>4532</v>
      </c>
    </row>
    <row r="698" spans="1:21" x14ac:dyDescent="0.2">
      <c r="A698" t="s">
        <v>16260</v>
      </c>
      <c r="B698" t="s">
        <v>8876</v>
      </c>
      <c r="C698">
        <v>3514021</v>
      </c>
      <c r="D698" t="s">
        <v>6936</v>
      </c>
      <c r="E698" t="s">
        <v>8887</v>
      </c>
      <c r="F698" t="s">
        <v>6402</v>
      </c>
      <c r="G698">
        <v>4278</v>
      </c>
      <c r="H698">
        <v>26339</v>
      </c>
      <c r="I698">
        <v>0</v>
      </c>
      <c r="J698">
        <v>1</v>
      </c>
      <c r="K698">
        <v>0</v>
      </c>
      <c r="L698" t="s">
        <v>6409</v>
      </c>
      <c r="M698">
        <v>2018</v>
      </c>
      <c r="N698" t="s">
        <v>1463</v>
      </c>
      <c r="O698">
        <v>99</v>
      </c>
      <c r="P698">
        <v>5</v>
      </c>
      <c r="Q698" t="s">
        <v>15830</v>
      </c>
      <c r="R698" t="s">
        <v>7734</v>
      </c>
      <c r="S698" t="s">
        <v>7734</v>
      </c>
      <c r="T698" t="s">
        <v>2430</v>
      </c>
      <c r="U698">
        <f t="shared" si="10"/>
        <v>26339</v>
      </c>
    </row>
    <row r="699" spans="1:21" x14ac:dyDescent="0.2">
      <c r="A699" t="s">
        <v>16260</v>
      </c>
      <c r="B699" t="s">
        <v>8876</v>
      </c>
      <c r="C699">
        <v>3514021</v>
      </c>
      <c r="D699" t="s">
        <v>9023</v>
      </c>
      <c r="E699" t="s">
        <v>16261</v>
      </c>
      <c r="F699" t="s">
        <v>6402</v>
      </c>
      <c r="G699">
        <v>3679</v>
      </c>
      <c r="H699">
        <v>26339</v>
      </c>
      <c r="I699">
        <v>0</v>
      </c>
      <c r="J699">
        <v>1</v>
      </c>
      <c r="K699">
        <v>0</v>
      </c>
      <c r="L699" t="s">
        <v>6409</v>
      </c>
      <c r="M699">
        <v>2018</v>
      </c>
      <c r="N699" t="s">
        <v>1463</v>
      </c>
      <c r="O699">
        <v>99</v>
      </c>
      <c r="P699">
        <v>5</v>
      </c>
      <c r="Q699" t="s">
        <v>15830</v>
      </c>
      <c r="R699" t="s">
        <v>7734</v>
      </c>
      <c r="S699" t="s">
        <v>7734</v>
      </c>
      <c r="T699" t="s">
        <v>21086</v>
      </c>
      <c r="U699">
        <f t="shared" si="10"/>
        <v>26339</v>
      </c>
    </row>
    <row r="700" spans="1:21" x14ac:dyDescent="0.2">
      <c r="A700" t="s">
        <v>16260</v>
      </c>
      <c r="B700" t="s">
        <v>8876</v>
      </c>
      <c r="C700">
        <v>3514021</v>
      </c>
      <c r="D700" t="s">
        <v>8880</v>
      </c>
      <c r="E700" t="s">
        <v>8881</v>
      </c>
      <c r="F700" t="s">
        <v>6402</v>
      </c>
      <c r="G700">
        <v>2851</v>
      </c>
      <c r="H700">
        <v>26339</v>
      </c>
      <c r="I700">
        <v>0</v>
      </c>
      <c r="J700">
        <v>0</v>
      </c>
      <c r="K700">
        <v>0</v>
      </c>
      <c r="L700" t="s">
        <v>6409</v>
      </c>
      <c r="M700">
        <v>2018</v>
      </c>
      <c r="N700" t="s">
        <v>1463</v>
      </c>
      <c r="O700">
        <v>99</v>
      </c>
      <c r="P700">
        <v>5</v>
      </c>
      <c r="Q700" t="s">
        <v>15830</v>
      </c>
      <c r="R700" t="s">
        <v>7734</v>
      </c>
      <c r="S700" t="s">
        <v>7734</v>
      </c>
      <c r="T700" t="s">
        <v>2432</v>
      </c>
      <c r="U700">
        <f t="shared" si="10"/>
        <v>26339</v>
      </c>
    </row>
    <row r="701" spans="1:21" x14ac:dyDescent="0.2">
      <c r="A701" t="s">
        <v>16260</v>
      </c>
      <c r="B701" t="s">
        <v>8876</v>
      </c>
      <c r="C701">
        <v>3514021</v>
      </c>
      <c r="D701" t="s">
        <v>6612</v>
      </c>
      <c r="E701" t="s">
        <v>8878</v>
      </c>
      <c r="F701" t="s">
        <v>6402</v>
      </c>
      <c r="G701">
        <v>3065</v>
      </c>
      <c r="H701">
        <v>26339</v>
      </c>
      <c r="I701">
        <v>1</v>
      </c>
      <c r="J701">
        <v>1</v>
      </c>
      <c r="K701">
        <v>0</v>
      </c>
      <c r="L701" t="s">
        <v>6403</v>
      </c>
      <c r="M701">
        <v>2018</v>
      </c>
      <c r="N701" t="s">
        <v>1463</v>
      </c>
      <c r="O701">
        <v>99</v>
      </c>
      <c r="P701">
        <v>5</v>
      </c>
      <c r="Q701" t="s">
        <v>15830</v>
      </c>
      <c r="R701" t="s">
        <v>7734</v>
      </c>
      <c r="S701" t="s">
        <v>7734</v>
      </c>
      <c r="T701" t="s">
        <v>2435</v>
      </c>
      <c r="U701">
        <f t="shared" si="10"/>
        <v>26339</v>
      </c>
    </row>
    <row r="702" spans="1:21" x14ac:dyDescent="0.2">
      <c r="A702" t="s">
        <v>16260</v>
      </c>
      <c r="B702" t="s">
        <v>8876</v>
      </c>
      <c r="C702">
        <v>3514021</v>
      </c>
      <c r="D702" t="s">
        <v>7100</v>
      </c>
      <c r="E702" t="s">
        <v>8879</v>
      </c>
      <c r="F702" t="s">
        <v>6402</v>
      </c>
      <c r="G702">
        <v>3060</v>
      </c>
      <c r="H702">
        <v>26339</v>
      </c>
      <c r="I702">
        <v>0</v>
      </c>
      <c r="J702">
        <v>1</v>
      </c>
      <c r="K702">
        <v>0</v>
      </c>
      <c r="L702" t="s">
        <v>6403</v>
      </c>
      <c r="M702">
        <v>2018</v>
      </c>
      <c r="N702" t="s">
        <v>1463</v>
      </c>
      <c r="O702">
        <v>99</v>
      </c>
      <c r="P702">
        <v>5</v>
      </c>
      <c r="Q702" t="s">
        <v>15830</v>
      </c>
      <c r="R702" t="s">
        <v>7734</v>
      </c>
      <c r="S702" t="s">
        <v>7734</v>
      </c>
      <c r="T702" t="s">
        <v>2434</v>
      </c>
      <c r="U702">
        <f t="shared" si="10"/>
        <v>26339</v>
      </c>
    </row>
    <row r="703" spans="1:21" x14ac:dyDescent="0.2">
      <c r="A703" t="s">
        <v>16260</v>
      </c>
      <c r="B703" t="s">
        <v>8876</v>
      </c>
      <c r="C703">
        <v>3514021</v>
      </c>
      <c r="D703" t="s">
        <v>6609</v>
      </c>
      <c r="E703" t="s">
        <v>7151</v>
      </c>
      <c r="F703" t="s">
        <v>6402</v>
      </c>
      <c r="G703">
        <v>3969</v>
      </c>
      <c r="H703">
        <v>26339</v>
      </c>
      <c r="I703">
        <v>1</v>
      </c>
      <c r="J703">
        <v>1</v>
      </c>
      <c r="K703">
        <v>0</v>
      </c>
      <c r="L703" t="s">
        <v>6403</v>
      </c>
      <c r="M703">
        <v>2018</v>
      </c>
      <c r="N703" t="s">
        <v>1463</v>
      </c>
      <c r="O703">
        <v>99</v>
      </c>
      <c r="P703">
        <v>5</v>
      </c>
      <c r="Q703" t="s">
        <v>15830</v>
      </c>
      <c r="R703" t="s">
        <v>7734</v>
      </c>
      <c r="S703" t="s">
        <v>7734</v>
      </c>
      <c r="T703" t="s">
        <v>2433</v>
      </c>
      <c r="U703">
        <f t="shared" si="10"/>
        <v>26339</v>
      </c>
    </row>
    <row r="704" spans="1:21" x14ac:dyDescent="0.2">
      <c r="A704" t="s">
        <v>16260</v>
      </c>
      <c r="B704" t="s">
        <v>8876</v>
      </c>
      <c r="C704">
        <v>3514021</v>
      </c>
      <c r="D704" t="s">
        <v>9157</v>
      </c>
      <c r="E704" t="s">
        <v>15788</v>
      </c>
      <c r="F704" t="s">
        <v>6402</v>
      </c>
      <c r="G704">
        <v>2334</v>
      </c>
      <c r="H704">
        <v>26339</v>
      </c>
      <c r="I704">
        <v>0</v>
      </c>
      <c r="J704">
        <v>0</v>
      </c>
      <c r="K704">
        <v>0</v>
      </c>
      <c r="L704" t="s">
        <v>6403</v>
      </c>
      <c r="M704">
        <v>2018</v>
      </c>
      <c r="N704" t="s">
        <v>1463</v>
      </c>
      <c r="O704">
        <v>99</v>
      </c>
      <c r="P704">
        <v>5</v>
      </c>
      <c r="Q704" t="s">
        <v>15830</v>
      </c>
      <c r="R704" t="s">
        <v>7734</v>
      </c>
      <c r="S704" t="s">
        <v>7734</v>
      </c>
      <c r="T704" t="s">
        <v>21087</v>
      </c>
      <c r="U704">
        <f t="shared" si="10"/>
        <v>26339</v>
      </c>
    </row>
    <row r="705" spans="1:21" x14ac:dyDescent="0.2">
      <c r="A705" t="s">
        <v>16260</v>
      </c>
      <c r="B705" t="s">
        <v>8876</v>
      </c>
      <c r="C705">
        <v>3514021</v>
      </c>
      <c r="D705" t="s">
        <v>7096</v>
      </c>
      <c r="E705" t="s">
        <v>8882</v>
      </c>
      <c r="F705" t="s">
        <v>6402</v>
      </c>
      <c r="G705">
        <v>1340</v>
      </c>
      <c r="H705">
        <v>26339</v>
      </c>
      <c r="I705">
        <v>0</v>
      </c>
      <c r="J705">
        <v>0</v>
      </c>
      <c r="K705">
        <v>0</v>
      </c>
      <c r="L705" t="s">
        <v>6403</v>
      </c>
      <c r="M705">
        <v>2018</v>
      </c>
      <c r="N705" t="s">
        <v>1463</v>
      </c>
      <c r="O705">
        <v>99</v>
      </c>
      <c r="P705">
        <v>5</v>
      </c>
      <c r="Q705" t="s">
        <v>15830</v>
      </c>
      <c r="R705" t="s">
        <v>7734</v>
      </c>
      <c r="S705" t="s">
        <v>7734</v>
      </c>
      <c r="T705" t="s">
        <v>2439</v>
      </c>
      <c r="U705">
        <f t="shared" si="10"/>
        <v>26339</v>
      </c>
    </row>
    <row r="706" spans="1:21" x14ac:dyDescent="0.2">
      <c r="A706" t="s">
        <v>16260</v>
      </c>
      <c r="B706" t="s">
        <v>8876</v>
      </c>
      <c r="C706">
        <v>3514021</v>
      </c>
      <c r="D706" t="s">
        <v>7566</v>
      </c>
      <c r="E706" t="s">
        <v>16262</v>
      </c>
      <c r="F706" t="s">
        <v>6402</v>
      </c>
      <c r="G706">
        <v>1763</v>
      </c>
      <c r="H706">
        <v>26339</v>
      </c>
      <c r="I706">
        <v>0</v>
      </c>
      <c r="J706">
        <v>0</v>
      </c>
      <c r="K706">
        <v>0</v>
      </c>
      <c r="L706" t="s">
        <v>6403</v>
      </c>
      <c r="M706">
        <v>2018</v>
      </c>
      <c r="N706" t="s">
        <v>1463</v>
      </c>
      <c r="O706">
        <v>99</v>
      </c>
      <c r="P706">
        <v>5</v>
      </c>
      <c r="Q706" t="s">
        <v>15830</v>
      </c>
      <c r="R706" t="s">
        <v>7734</v>
      </c>
      <c r="S706" t="s">
        <v>7734</v>
      </c>
      <c r="T706" t="s">
        <v>21088</v>
      </c>
      <c r="U706">
        <f t="shared" ref="U706:U769" si="11">_xlfn.MAXIFS($H$2:$H$6695, $C$2:$C$6695,C706)</f>
        <v>26339</v>
      </c>
    </row>
    <row r="707" spans="1:21" x14ac:dyDescent="0.2">
      <c r="A707" t="s">
        <v>16263</v>
      </c>
      <c r="B707" t="s">
        <v>8876</v>
      </c>
      <c r="C707">
        <v>3514021</v>
      </c>
      <c r="D707" t="s">
        <v>7576</v>
      </c>
      <c r="E707" t="s">
        <v>9730</v>
      </c>
      <c r="F707" t="s">
        <v>6402</v>
      </c>
      <c r="G707">
        <v>3511</v>
      </c>
      <c r="H707">
        <v>6203</v>
      </c>
      <c r="I707">
        <v>0</v>
      </c>
      <c r="J707">
        <v>1</v>
      </c>
      <c r="K707">
        <v>0</v>
      </c>
      <c r="L707" t="s">
        <v>6409</v>
      </c>
      <c r="M707">
        <v>2018</v>
      </c>
      <c r="N707" t="s">
        <v>1479</v>
      </c>
      <c r="O707">
        <v>99</v>
      </c>
      <c r="P707">
        <v>1</v>
      </c>
      <c r="Q707" t="s">
        <v>15830</v>
      </c>
      <c r="R707" t="s">
        <v>7734</v>
      </c>
      <c r="S707" t="s">
        <v>7734</v>
      </c>
      <c r="T707" t="s">
        <v>21089</v>
      </c>
      <c r="U707">
        <f t="shared" si="11"/>
        <v>26339</v>
      </c>
    </row>
    <row r="708" spans="1:21" x14ac:dyDescent="0.2">
      <c r="A708" t="s">
        <v>16263</v>
      </c>
      <c r="B708" t="s">
        <v>8876</v>
      </c>
      <c r="C708">
        <v>3514021</v>
      </c>
      <c r="D708" t="s">
        <v>6815</v>
      </c>
      <c r="E708" t="s">
        <v>12818</v>
      </c>
      <c r="F708" t="s">
        <v>6402</v>
      </c>
      <c r="G708">
        <v>2692</v>
      </c>
      <c r="H708">
        <v>6203</v>
      </c>
      <c r="I708">
        <v>0</v>
      </c>
      <c r="J708">
        <v>0</v>
      </c>
      <c r="K708">
        <v>0</v>
      </c>
      <c r="L708" t="s">
        <v>6403</v>
      </c>
      <c r="M708">
        <v>2018</v>
      </c>
      <c r="N708" t="s">
        <v>1479</v>
      </c>
      <c r="O708">
        <v>99</v>
      </c>
      <c r="P708">
        <v>1</v>
      </c>
      <c r="Q708" t="s">
        <v>15830</v>
      </c>
      <c r="R708" t="s">
        <v>7734</v>
      </c>
      <c r="S708" t="s">
        <v>7734</v>
      </c>
      <c r="T708" t="s">
        <v>21090</v>
      </c>
      <c r="U708">
        <f t="shared" si="11"/>
        <v>26339</v>
      </c>
    </row>
    <row r="709" spans="1:21" x14ac:dyDescent="0.2">
      <c r="A709" t="s">
        <v>16264</v>
      </c>
      <c r="B709" t="s">
        <v>8876</v>
      </c>
      <c r="C709">
        <v>3514021</v>
      </c>
      <c r="D709" t="s">
        <v>6434</v>
      </c>
      <c r="E709" t="s">
        <v>6848</v>
      </c>
      <c r="F709" t="s">
        <v>6402</v>
      </c>
      <c r="G709">
        <v>0</v>
      </c>
      <c r="H709">
        <v>0</v>
      </c>
      <c r="I709">
        <v>0</v>
      </c>
      <c r="J709">
        <v>1</v>
      </c>
      <c r="K709">
        <v>1</v>
      </c>
      <c r="L709" t="s">
        <v>6403</v>
      </c>
      <c r="M709">
        <v>2018</v>
      </c>
      <c r="N709" t="s">
        <v>6404</v>
      </c>
      <c r="O709">
        <v>99</v>
      </c>
      <c r="P709">
        <v>1</v>
      </c>
      <c r="Q709" t="s">
        <v>15830</v>
      </c>
      <c r="R709" t="s">
        <v>7734</v>
      </c>
      <c r="S709" t="s">
        <v>7734</v>
      </c>
      <c r="T709" t="s">
        <v>645</v>
      </c>
      <c r="U709">
        <f t="shared" si="11"/>
        <v>26339</v>
      </c>
    </row>
    <row r="710" spans="1:21" x14ac:dyDescent="0.2">
      <c r="A710" t="s">
        <v>16266</v>
      </c>
      <c r="B710" t="s">
        <v>8911</v>
      </c>
      <c r="C710">
        <v>3543031</v>
      </c>
      <c r="D710" t="s">
        <v>7012</v>
      </c>
      <c r="E710" t="s">
        <v>16267</v>
      </c>
      <c r="F710" t="s">
        <v>6402</v>
      </c>
      <c r="G710">
        <v>4468</v>
      </c>
      <c r="H710">
        <v>51497</v>
      </c>
      <c r="I710">
        <v>0</v>
      </c>
      <c r="J710">
        <v>1</v>
      </c>
      <c r="K710">
        <v>0</v>
      </c>
      <c r="L710" t="s">
        <v>6409</v>
      </c>
      <c r="M710">
        <v>2018</v>
      </c>
      <c r="N710" t="s">
        <v>1463</v>
      </c>
      <c r="O710">
        <v>99</v>
      </c>
      <c r="P710">
        <v>7</v>
      </c>
      <c r="Q710" t="s">
        <v>15830</v>
      </c>
      <c r="R710" t="s">
        <v>7734</v>
      </c>
      <c r="S710" t="s">
        <v>7734</v>
      </c>
      <c r="T710" t="s">
        <v>21091</v>
      </c>
      <c r="U710">
        <f t="shared" si="11"/>
        <v>51497</v>
      </c>
    </row>
    <row r="711" spans="1:21" x14ac:dyDescent="0.2">
      <c r="A711" t="s">
        <v>16266</v>
      </c>
      <c r="B711" t="s">
        <v>8911</v>
      </c>
      <c r="C711">
        <v>3543031</v>
      </c>
      <c r="D711" t="s">
        <v>6470</v>
      </c>
      <c r="E711" t="s">
        <v>7567</v>
      </c>
      <c r="F711" t="s">
        <v>6402</v>
      </c>
      <c r="G711">
        <v>4101</v>
      </c>
      <c r="H711">
        <v>51497</v>
      </c>
      <c r="I711">
        <v>1</v>
      </c>
      <c r="J711">
        <v>1</v>
      </c>
      <c r="K711">
        <v>0</v>
      </c>
      <c r="L711" t="s">
        <v>6409</v>
      </c>
      <c r="M711">
        <v>2018</v>
      </c>
      <c r="N711" t="s">
        <v>1463</v>
      </c>
      <c r="O711">
        <v>99</v>
      </c>
      <c r="P711">
        <v>7</v>
      </c>
      <c r="Q711" t="s">
        <v>15830</v>
      </c>
      <c r="R711" t="s">
        <v>7734</v>
      </c>
      <c r="S711" t="s">
        <v>7734</v>
      </c>
      <c r="T711" t="s">
        <v>2468</v>
      </c>
      <c r="U711">
        <f t="shared" si="11"/>
        <v>51497</v>
      </c>
    </row>
    <row r="712" spans="1:21" x14ac:dyDescent="0.2">
      <c r="A712" t="s">
        <v>16266</v>
      </c>
      <c r="B712" t="s">
        <v>8911</v>
      </c>
      <c r="C712">
        <v>3543031</v>
      </c>
      <c r="D712" t="s">
        <v>7358</v>
      </c>
      <c r="E712" t="s">
        <v>8912</v>
      </c>
      <c r="F712" t="s">
        <v>6402</v>
      </c>
      <c r="G712">
        <v>3813</v>
      </c>
      <c r="H712">
        <v>51497</v>
      </c>
      <c r="I712">
        <v>0</v>
      </c>
      <c r="J712">
        <v>1</v>
      </c>
      <c r="K712">
        <v>0</v>
      </c>
      <c r="L712" t="s">
        <v>6409</v>
      </c>
      <c r="M712">
        <v>2018</v>
      </c>
      <c r="N712" t="s">
        <v>1463</v>
      </c>
      <c r="O712">
        <v>99</v>
      </c>
      <c r="P712">
        <v>7</v>
      </c>
      <c r="Q712" t="s">
        <v>15830</v>
      </c>
      <c r="R712" t="s">
        <v>7734</v>
      </c>
      <c r="S712" t="s">
        <v>7734</v>
      </c>
      <c r="T712" t="s">
        <v>652</v>
      </c>
      <c r="U712">
        <f t="shared" si="11"/>
        <v>51497</v>
      </c>
    </row>
    <row r="713" spans="1:21" x14ac:dyDescent="0.2">
      <c r="A713" t="s">
        <v>16266</v>
      </c>
      <c r="B713" t="s">
        <v>8911</v>
      </c>
      <c r="C713">
        <v>3543031</v>
      </c>
      <c r="D713" t="s">
        <v>7074</v>
      </c>
      <c r="E713" t="s">
        <v>7153</v>
      </c>
      <c r="F713" t="s">
        <v>6402</v>
      </c>
      <c r="G713">
        <v>3918</v>
      </c>
      <c r="H713">
        <v>51497</v>
      </c>
      <c r="I713">
        <v>1</v>
      </c>
      <c r="J713">
        <v>1</v>
      </c>
      <c r="K713">
        <v>0</v>
      </c>
      <c r="L713" t="s">
        <v>6409</v>
      </c>
      <c r="M713">
        <v>2018</v>
      </c>
      <c r="N713" t="s">
        <v>1463</v>
      </c>
      <c r="O713">
        <v>99</v>
      </c>
      <c r="P713">
        <v>7</v>
      </c>
      <c r="Q713" t="s">
        <v>15830</v>
      </c>
      <c r="R713" t="s">
        <v>7734</v>
      </c>
      <c r="S713" t="s">
        <v>7734</v>
      </c>
      <c r="T713" t="s">
        <v>2466</v>
      </c>
      <c r="U713">
        <f t="shared" si="11"/>
        <v>51497</v>
      </c>
    </row>
    <row r="714" spans="1:21" x14ac:dyDescent="0.2">
      <c r="A714" t="s">
        <v>16266</v>
      </c>
      <c r="B714" t="s">
        <v>8911</v>
      </c>
      <c r="C714">
        <v>3543031</v>
      </c>
      <c r="D714" t="s">
        <v>7244</v>
      </c>
      <c r="E714" t="s">
        <v>11167</v>
      </c>
      <c r="F714" t="s">
        <v>6402</v>
      </c>
      <c r="G714">
        <v>1323</v>
      </c>
      <c r="H714">
        <v>51497</v>
      </c>
      <c r="I714">
        <v>0</v>
      </c>
      <c r="J714">
        <v>0</v>
      </c>
      <c r="K714">
        <v>0</v>
      </c>
      <c r="L714" t="s">
        <v>6409</v>
      </c>
      <c r="M714">
        <v>2018</v>
      </c>
      <c r="N714" t="s">
        <v>1463</v>
      </c>
      <c r="O714">
        <v>99</v>
      </c>
      <c r="P714">
        <v>7</v>
      </c>
      <c r="Q714" t="s">
        <v>15830</v>
      </c>
      <c r="R714" t="s">
        <v>7734</v>
      </c>
      <c r="S714" t="s">
        <v>7734</v>
      </c>
      <c r="T714" t="s">
        <v>21092</v>
      </c>
      <c r="U714">
        <f t="shared" si="11"/>
        <v>51497</v>
      </c>
    </row>
    <row r="715" spans="1:21" x14ac:dyDescent="0.2">
      <c r="A715" t="s">
        <v>16266</v>
      </c>
      <c r="B715" t="s">
        <v>8911</v>
      </c>
      <c r="C715">
        <v>3543031</v>
      </c>
      <c r="D715" t="s">
        <v>8913</v>
      </c>
      <c r="E715" t="s">
        <v>15460</v>
      </c>
      <c r="F715" t="s">
        <v>6402</v>
      </c>
      <c r="G715">
        <v>4683</v>
      </c>
      <c r="H715">
        <v>51497</v>
      </c>
      <c r="I715">
        <v>0</v>
      </c>
      <c r="J715">
        <v>1</v>
      </c>
      <c r="K715">
        <v>0</v>
      </c>
      <c r="L715" t="s">
        <v>6409</v>
      </c>
      <c r="M715">
        <v>2018</v>
      </c>
      <c r="N715" t="s">
        <v>1463</v>
      </c>
      <c r="O715">
        <v>99</v>
      </c>
      <c r="P715">
        <v>7</v>
      </c>
      <c r="Q715" t="s">
        <v>15830</v>
      </c>
      <c r="R715" t="s">
        <v>7734</v>
      </c>
      <c r="S715" t="s">
        <v>7734</v>
      </c>
      <c r="T715" t="s">
        <v>21093</v>
      </c>
      <c r="U715">
        <f t="shared" si="11"/>
        <v>51497</v>
      </c>
    </row>
    <row r="716" spans="1:21" x14ac:dyDescent="0.2">
      <c r="A716" t="s">
        <v>16266</v>
      </c>
      <c r="B716" t="s">
        <v>8911</v>
      </c>
      <c r="C716">
        <v>3543031</v>
      </c>
      <c r="D716" t="s">
        <v>6813</v>
      </c>
      <c r="E716" t="s">
        <v>16268</v>
      </c>
      <c r="F716" t="s">
        <v>6402</v>
      </c>
      <c r="G716">
        <v>1421</v>
      </c>
      <c r="H716">
        <v>51497</v>
      </c>
      <c r="I716">
        <v>0</v>
      </c>
      <c r="J716">
        <v>0</v>
      </c>
      <c r="K716">
        <v>0</v>
      </c>
      <c r="L716" t="s">
        <v>6403</v>
      </c>
      <c r="M716">
        <v>2018</v>
      </c>
      <c r="N716" t="s">
        <v>1463</v>
      </c>
      <c r="O716">
        <v>99</v>
      </c>
      <c r="P716">
        <v>7</v>
      </c>
      <c r="Q716" t="s">
        <v>15830</v>
      </c>
      <c r="R716" t="s">
        <v>7734</v>
      </c>
      <c r="S716" t="s">
        <v>7734</v>
      </c>
      <c r="T716" t="s">
        <v>21094</v>
      </c>
      <c r="U716">
        <f t="shared" si="11"/>
        <v>51497</v>
      </c>
    </row>
    <row r="717" spans="1:21" x14ac:dyDescent="0.2">
      <c r="A717" t="s">
        <v>16266</v>
      </c>
      <c r="B717" t="s">
        <v>8911</v>
      </c>
      <c r="C717">
        <v>3543031</v>
      </c>
      <c r="D717" t="s">
        <v>6530</v>
      </c>
      <c r="E717" t="s">
        <v>8919</v>
      </c>
      <c r="F717" t="s">
        <v>6402</v>
      </c>
      <c r="G717">
        <v>2090</v>
      </c>
      <c r="H717">
        <v>51497</v>
      </c>
      <c r="I717">
        <v>0</v>
      </c>
      <c r="J717">
        <v>0</v>
      </c>
      <c r="K717">
        <v>0</v>
      </c>
      <c r="L717" t="s">
        <v>6403</v>
      </c>
      <c r="M717">
        <v>2018</v>
      </c>
      <c r="N717" t="s">
        <v>1463</v>
      </c>
      <c r="O717">
        <v>99</v>
      </c>
      <c r="P717">
        <v>7</v>
      </c>
      <c r="Q717" t="s">
        <v>15830</v>
      </c>
      <c r="R717" t="s">
        <v>7734</v>
      </c>
      <c r="S717" t="s">
        <v>7734</v>
      </c>
      <c r="T717" t="s">
        <v>2469</v>
      </c>
      <c r="U717">
        <f t="shared" si="11"/>
        <v>51497</v>
      </c>
    </row>
    <row r="718" spans="1:21" x14ac:dyDescent="0.2">
      <c r="A718" t="s">
        <v>16266</v>
      </c>
      <c r="B718" t="s">
        <v>8911</v>
      </c>
      <c r="C718">
        <v>3543031</v>
      </c>
      <c r="D718" t="s">
        <v>7168</v>
      </c>
      <c r="E718" t="s">
        <v>16269</v>
      </c>
      <c r="F718" t="s">
        <v>6402</v>
      </c>
      <c r="G718">
        <v>997</v>
      </c>
      <c r="H718">
        <v>51497</v>
      </c>
      <c r="I718">
        <v>0</v>
      </c>
      <c r="J718">
        <v>0</v>
      </c>
      <c r="K718">
        <v>0</v>
      </c>
      <c r="L718" t="s">
        <v>6403</v>
      </c>
      <c r="M718">
        <v>2018</v>
      </c>
      <c r="N718" t="s">
        <v>1463</v>
      </c>
      <c r="O718">
        <v>99</v>
      </c>
      <c r="P718">
        <v>7</v>
      </c>
      <c r="Q718" t="s">
        <v>15830</v>
      </c>
      <c r="R718" t="s">
        <v>7734</v>
      </c>
      <c r="S718" t="s">
        <v>7734</v>
      </c>
      <c r="T718" t="s">
        <v>21095</v>
      </c>
      <c r="U718">
        <f t="shared" si="11"/>
        <v>51497</v>
      </c>
    </row>
    <row r="719" spans="1:21" x14ac:dyDescent="0.2">
      <c r="A719" t="s">
        <v>16266</v>
      </c>
      <c r="B719" t="s">
        <v>8911</v>
      </c>
      <c r="C719">
        <v>3543031</v>
      </c>
      <c r="D719" t="s">
        <v>6428</v>
      </c>
      <c r="E719" t="s">
        <v>8920</v>
      </c>
      <c r="F719" t="s">
        <v>6402</v>
      </c>
      <c r="G719">
        <v>3971</v>
      </c>
      <c r="H719">
        <v>51497</v>
      </c>
      <c r="I719">
        <v>0</v>
      </c>
      <c r="J719">
        <v>1</v>
      </c>
      <c r="K719">
        <v>0</v>
      </c>
      <c r="L719" t="s">
        <v>6403</v>
      </c>
      <c r="M719">
        <v>2018</v>
      </c>
      <c r="N719" t="s">
        <v>1463</v>
      </c>
      <c r="O719">
        <v>99</v>
      </c>
      <c r="P719">
        <v>7</v>
      </c>
      <c r="Q719" t="s">
        <v>15830</v>
      </c>
      <c r="R719" t="s">
        <v>7734</v>
      </c>
      <c r="S719" t="s">
        <v>7734</v>
      </c>
      <c r="T719" t="s">
        <v>2473</v>
      </c>
      <c r="U719">
        <f t="shared" si="11"/>
        <v>51497</v>
      </c>
    </row>
    <row r="720" spans="1:21" x14ac:dyDescent="0.2">
      <c r="A720" t="s">
        <v>16266</v>
      </c>
      <c r="B720" t="s">
        <v>8911</v>
      </c>
      <c r="C720">
        <v>3543031</v>
      </c>
      <c r="D720" t="s">
        <v>6547</v>
      </c>
      <c r="E720" t="s">
        <v>7428</v>
      </c>
      <c r="F720" t="s">
        <v>6402</v>
      </c>
      <c r="G720">
        <v>2195</v>
      </c>
      <c r="H720">
        <v>51497</v>
      </c>
      <c r="I720">
        <v>0</v>
      </c>
      <c r="J720">
        <v>0</v>
      </c>
      <c r="K720">
        <v>0</v>
      </c>
      <c r="L720" t="s">
        <v>6403</v>
      </c>
      <c r="M720">
        <v>2018</v>
      </c>
      <c r="N720" t="s">
        <v>1463</v>
      </c>
      <c r="O720">
        <v>99</v>
      </c>
      <c r="P720">
        <v>7</v>
      </c>
      <c r="Q720" t="s">
        <v>15830</v>
      </c>
      <c r="R720" t="s">
        <v>7734</v>
      </c>
      <c r="S720" t="s">
        <v>7734</v>
      </c>
      <c r="T720" t="s">
        <v>21096</v>
      </c>
      <c r="U720">
        <f t="shared" si="11"/>
        <v>51497</v>
      </c>
    </row>
    <row r="721" spans="1:21" x14ac:dyDescent="0.2">
      <c r="A721" t="s">
        <v>16266</v>
      </c>
      <c r="B721" t="s">
        <v>8911</v>
      </c>
      <c r="C721">
        <v>3543031</v>
      </c>
      <c r="D721" t="s">
        <v>7119</v>
      </c>
      <c r="E721" t="s">
        <v>16270</v>
      </c>
      <c r="F721" t="s">
        <v>6402</v>
      </c>
      <c r="G721">
        <v>1021</v>
      </c>
      <c r="H721">
        <v>51497</v>
      </c>
      <c r="I721">
        <v>0</v>
      </c>
      <c r="J721">
        <v>0</v>
      </c>
      <c r="K721">
        <v>0</v>
      </c>
      <c r="L721" t="s">
        <v>6403</v>
      </c>
      <c r="M721">
        <v>2018</v>
      </c>
      <c r="N721" t="s">
        <v>1463</v>
      </c>
      <c r="O721">
        <v>99</v>
      </c>
      <c r="P721">
        <v>7</v>
      </c>
      <c r="Q721" t="s">
        <v>15830</v>
      </c>
      <c r="R721" t="s">
        <v>7734</v>
      </c>
      <c r="S721" t="s">
        <v>7734</v>
      </c>
      <c r="T721" t="s">
        <v>21097</v>
      </c>
      <c r="U721">
        <f t="shared" si="11"/>
        <v>51497</v>
      </c>
    </row>
    <row r="722" spans="1:21" x14ac:dyDescent="0.2">
      <c r="A722" t="s">
        <v>16266</v>
      </c>
      <c r="B722" t="s">
        <v>8911</v>
      </c>
      <c r="C722">
        <v>3543031</v>
      </c>
      <c r="D722" t="s">
        <v>6678</v>
      </c>
      <c r="E722" t="s">
        <v>6744</v>
      </c>
      <c r="F722" t="s">
        <v>6402</v>
      </c>
      <c r="G722">
        <v>2349</v>
      </c>
      <c r="H722">
        <v>51497</v>
      </c>
      <c r="I722">
        <v>0</v>
      </c>
      <c r="J722">
        <v>0</v>
      </c>
      <c r="K722">
        <v>0</v>
      </c>
      <c r="L722" t="s">
        <v>6403</v>
      </c>
      <c r="M722">
        <v>2018</v>
      </c>
      <c r="N722" t="s">
        <v>1463</v>
      </c>
      <c r="O722">
        <v>99</v>
      </c>
      <c r="P722">
        <v>7</v>
      </c>
      <c r="Q722" t="s">
        <v>15830</v>
      </c>
      <c r="R722" t="s">
        <v>7734</v>
      </c>
      <c r="S722" t="s">
        <v>7734</v>
      </c>
      <c r="T722" t="s">
        <v>21098</v>
      </c>
      <c r="U722">
        <f t="shared" si="11"/>
        <v>51497</v>
      </c>
    </row>
    <row r="723" spans="1:21" x14ac:dyDescent="0.2">
      <c r="A723" t="s">
        <v>16266</v>
      </c>
      <c r="B723" t="s">
        <v>8911</v>
      </c>
      <c r="C723">
        <v>3543031</v>
      </c>
      <c r="D723" t="s">
        <v>6822</v>
      </c>
      <c r="E723" t="s">
        <v>8922</v>
      </c>
      <c r="F723" t="s">
        <v>6402</v>
      </c>
      <c r="G723">
        <v>1084</v>
      </c>
      <c r="H723">
        <v>51497</v>
      </c>
      <c r="I723">
        <v>0</v>
      </c>
      <c r="J723">
        <v>0</v>
      </c>
      <c r="K723">
        <v>0</v>
      </c>
      <c r="L723" t="s">
        <v>6403</v>
      </c>
      <c r="M723">
        <v>2018</v>
      </c>
      <c r="N723" t="s">
        <v>1463</v>
      </c>
      <c r="O723">
        <v>99</v>
      </c>
      <c r="P723">
        <v>7</v>
      </c>
      <c r="Q723" t="s">
        <v>15830</v>
      </c>
      <c r="R723" t="s">
        <v>7734</v>
      </c>
      <c r="S723" t="s">
        <v>7734</v>
      </c>
      <c r="T723" t="s">
        <v>2475</v>
      </c>
      <c r="U723">
        <f t="shared" si="11"/>
        <v>51497</v>
      </c>
    </row>
    <row r="724" spans="1:21" x14ac:dyDescent="0.2">
      <c r="A724" t="s">
        <v>16266</v>
      </c>
      <c r="B724" t="s">
        <v>8911</v>
      </c>
      <c r="C724">
        <v>3543031</v>
      </c>
      <c r="D724" t="s">
        <v>7276</v>
      </c>
      <c r="E724" t="s">
        <v>8923</v>
      </c>
      <c r="F724" t="s">
        <v>6402</v>
      </c>
      <c r="G724">
        <v>2386</v>
      </c>
      <c r="H724">
        <v>51497</v>
      </c>
      <c r="I724">
        <v>1</v>
      </c>
      <c r="J724">
        <v>0</v>
      </c>
      <c r="K724">
        <v>0</v>
      </c>
      <c r="L724" t="s">
        <v>6403</v>
      </c>
      <c r="M724">
        <v>2018</v>
      </c>
      <c r="N724" t="s">
        <v>1463</v>
      </c>
      <c r="O724">
        <v>99</v>
      </c>
      <c r="P724">
        <v>7</v>
      </c>
      <c r="Q724" t="s">
        <v>15830</v>
      </c>
      <c r="R724" t="s">
        <v>7734</v>
      </c>
      <c r="S724" t="s">
        <v>7734</v>
      </c>
      <c r="T724" t="s">
        <v>2476</v>
      </c>
      <c r="U724">
        <f t="shared" si="11"/>
        <v>51497</v>
      </c>
    </row>
    <row r="725" spans="1:21" x14ac:dyDescent="0.2">
      <c r="A725" t="s">
        <v>16266</v>
      </c>
      <c r="B725" t="s">
        <v>8911</v>
      </c>
      <c r="C725">
        <v>3543031</v>
      </c>
      <c r="D725" t="s">
        <v>6427</v>
      </c>
      <c r="E725" t="s">
        <v>7883</v>
      </c>
      <c r="F725" t="s">
        <v>6402</v>
      </c>
      <c r="G725">
        <v>3492</v>
      </c>
      <c r="H725">
        <v>51497</v>
      </c>
      <c r="I725">
        <v>1</v>
      </c>
      <c r="J725">
        <v>0</v>
      </c>
      <c r="K725">
        <v>0</v>
      </c>
      <c r="L725" t="s">
        <v>6403</v>
      </c>
      <c r="M725">
        <v>2018</v>
      </c>
      <c r="N725" t="s">
        <v>1463</v>
      </c>
      <c r="O725">
        <v>99</v>
      </c>
      <c r="P725">
        <v>7</v>
      </c>
      <c r="Q725" t="s">
        <v>15830</v>
      </c>
      <c r="R725" t="s">
        <v>7734</v>
      </c>
      <c r="S725" t="s">
        <v>7734</v>
      </c>
      <c r="T725" t="s">
        <v>2470</v>
      </c>
      <c r="U725">
        <f t="shared" si="11"/>
        <v>51497</v>
      </c>
    </row>
    <row r="726" spans="1:21" x14ac:dyDescent="0.2">
      <c r="A726" t="s">
        <v>16266</v>
      </c>
      <c r="B726" t="s">
        <v>8911</v>
      </c>
      <c r="C726">
        <v>3543031</v>
      </c>
      <c r="D726" t="s">
        <v>7537</v>
      </c>
      <c r="E726" t="s">
        <v>7901</v>
      </c>
      <c r="F726" t="s">
        <v>6402</v>
      </c>
      <c r="G726">
        <v>1507</v>
      </c>
      <c r="H726">
        <v>51497</v>
      </c>
      <c r="I726">
        <v>0</v>
      </c>
      <c r="J726">
        <v>0</v>
      </c>
      <c r="K726">
        <v>0</v>
      </c>
      <c r="L726" t="s">
        <v>6403</v>
      </c>
      <c r="M726">
        <v>2018</v>
      </c>
      <c r="N726" t="s">
        <v>1463</v>
      </c>
      <c r="O726">
        <v>99</v>
      </c>
      <c r="P726">
        <v>7</v>
      </c>
      <c r="Q726" t="s">
        <v>15830</v>
      </c>
      <c r="R726" t="s">
        <v>7734</v>
      </c>
      <c r="S726" t="s">
        <v>7734</v>
      </c>
      <c r="T726" t="s">
        <v>21099</v>
      </c>
      <c r="U726">
        <f t="shared" si="11"/>
        <v>51497</v>
      </c>
    </row>
    <row r="727" spans="1:21" x14ac:dyDescent="0.2">
      <c r="A727" t="s">
        <v>16266</v>
      </c>
      <c r="B727" t="s">
        <v>8911</v>
      </c>
      <c r="C727">
        <v>3543031</v>
      </c>
      <c r="D727" t="s">
        <v>6527</v>
      </c>
      <c r="E727" t="s">
        <v>8917</v>
      </c>
      <c r="F727" t="s">
        <v>6402</v>
      </c>
      <c r="G727">
        <v>4293</v>
      </c>
      <c r="H727">
        <v>51497</v>
      </c>
      <c r="I727">
        <v>1</v>
      </c>
      <c r="J727">
        <v>1</v>
      </c>
      <c r="K727">
        <v>0</v>
      </c>
      <c r="L727" t="s">
        <v>6403</v>
      </c>
      <c r="M727">
        <v>2018</v>
      </c>
      <c r="N727" t="s">
        <v>1463</v>
      </c>
      <c r="O727">
        <v>99</v>
      </c>
      <c r="P727">
        <v>7</v>
      </c>
      <c r="Q727" t="s">
        <v>15830</v>
      </c>
      <c r="R727" t="s">
        <v>7734</v>
      </c>
      <c r="S727" t="s">
        <v>7734</v>
      </c>
      <c r="T727" t="s">
        <v>2472</v>
      </c>
      <c r="U727">
        <f t="shared" si="11"/>
        <v>51497</v>
      </c>
    </row>
    <row r="728" spans="1:21" x14ac:dyDescent="0.2">
      <c r="A728" t="s">
        <v>16266</v>
      </c>
      <c r="B728" t="s">
        <v>8911</v>
      </c>
      <c r="C728">
        <v>3543031</v>
      </c>
      <c r="D728" t="s">
        <v>6736</v>
      </c>
      <c r="E728" t="s">
        <v>7149</v>
      </c>
      <c r="F728" t="s">
        <v>6402</v>
      </c>
      <c r="G728">
        <v>2385</v>
      </c>
      <c r="H728">
        <v>51497</v>
      </c>
      <c r="I728">
        <v>0</v>
      </c>
      <c r="J728">
        <v>0</v>
      </c>
      <c r="K728">
        <v>0</v>
      </c>
      <c r="L728" t="s">
        <v>6403</v>
      </c>
      <c r="M728">
        <v>2018</v>
      </c>
      <c r="N728" t="s">
        <v>1463</v>
      </c>
      <c r="O728">
        <v>99</v>
      </c>
      <c r="P728">
        <v>7</v>
      </c>
      <c r="Q728" t="s">
        <v>15830</v>
      </c>
      <c r="R728" t="s">
        <v>7734</v>
      </c>
      <c r="S728" t="s">
        <v>7734</v>
      </c>
      <c r="T728" t="s">
        <v>21100</v>
      </c>
      <c r="U728">
        <f t="shared" si="11"/>
        <v>51497</v>
      </c>
    </row>
    <row r="729" spans="1:21" x14ac:dyDescent="0.2">
      <c r="A729" t="s">
        <v>16271</v>
      </c>
      <c r="B729" t="s">
        <v>8911</v>
      </c>
      <c r="C729">
        <v>3543031</v>
      </c>
      <c r="D729" t="s">
        <v>6545</v>
      </c>
      <c r="E729" t="s">
        <v>8921</v>
      </c>
      <c r="F729" t="s">
        <v>6402</v>
      </c>
      <c r="G729">
        <v>2828</v>
      </c>
      <c r="H729">
        <v>8940</v>
      </c>
      <c r="I729">
        <v>0</v>
      </c>
      <c r="J729">
        <v>0</v>
      </c>
      <c r="K729">
        <v>0</v>
      </c>
      <c r="L729" t="s">
        <v>6403</v>
      </c>
      <c r="M729">
        <v>2018</v>
      </c>
      <c r="N729" t="s">
        <v>1479</v>
      </c>
      <c r="O729">
        <v>99</v>
      </c>
      <c r="P729">
        <v>1</v>
      </c>
      <c r="Q729" t="s">
        <v>15830</v>
      </c>
      <c r="R729" t="s">
        <v>7734</v>
      </c>
      <c r="S729" t="s">
        <v>7734</v>
      </c>
      <c r="T729" t="s">
        <v>2474</v>
      </c>
      <c r="U729">
        <f t="shared" si="11"/>
        <v>51497</v>
      </c>
    </row>
    <row r="730" spans="1:21" x14ac:dyDescent="0.2">
      <c r="A730" t="s">
        <v>16271</v>
      </c>
      <c r="B730" t="s">
        <v>8911</v>
      </c>
      <c r="C730">
        <v>3543031</v>
      </c>
      <c r="D730" t="s">
        <v>6633</v>
      </c>
      <c r="E730" t="s">
        <v>10198</v>
      </c>
      <c r="F730" t="s">
        <v>6402</v>
      </c>
      <c r="G730">
        <v>6112</v>
      </c>
      <c r="H730">
        <v>8940</v>
      </c>
      <c r="I730">
        <v>0</v>
      </c>
      <c r="J730">
        <v>1</v>
      </c>
      <c r="K730">
        <v>0</v>
      </c>
      <c r="L730" t="s">
        <v>6403</v>
      </c>
      <c r="M730">
        <v>2018</v>
      </c>
      <c r="N730" t="s">
        <v>1479</v>
      </c>
      <c r="O730">
        <v>99</v>
      </c>
      <c r="P730">
        <v>1</v>
      </c>
      <c r="Q730" t="s">
        <v>15830</v>
      </c>
      <c r="R730" t="s">
        <v>7734</v>
      </c>
      <c r="S730" t="s">
        <v>7734</v>
      </c>
      <c r="T730" t="s">
        <v>21101</v>
      </c>
      <c r="U730">
        <f t="shared" si="11"/>
        <v>51497</v>
      </c>
    </row>
    <row r="731" spans="1:21" x14ac:dyDescent="0.2">
      <c r="A731" t="s">
        <v>16272</v>
      </c>
      <c r="B731" t="s">
        <v>8911</v>
      </c>
      <c r="C731">
        <v>3543031</v>
      </c>
      <c r="D731" t="s">
        <v>6622</v>
      </c>
      <c r="E731" t="s">
        <v>6877</v>
      </c>
      <c r="F731" t="s">
        <v>6402</v>
      </c>
      <c r="G731">
        <v>999</v>
      </c>
      <c r="H731">
        <v>9374</v>
      </c>
      <c r="I731">
        <v>0</v>
      </c>
      <c r="J731">
        <v>0</v>
      </c>
      <c r="K731">
        <v>0</v>
      </c>
      <c r="L731" t="s">
        <v>6403</v>
      </c>
      <c r="M731">
        <v>2018</v>
      </c>
      <c r="N731" t="s">
        <v>6404</v>
      </c>
      <c r="O731">
        <v>99</v>
      </c>
      <c r="P731">
        <v>1</v>
      </c>
      <c r="Q731" t="s">
        <v>15830</v>
      </c>
      <c r="R731" t="s">
        <v>7734</v>
      </c>
      <c r="S731" t="s">
        <v>7734</v>
      </c>
      <c r="T731" t="s">
        <v>21102</v>
      </c>
      <c r="U731">
        <f t="shared" si="11"/>
        <v>51497</v>
      </c>
    </row>
    <row r="732" spans="1:21" x14ac:dyDescent="0.2">
      <c r="A732" t="s">
        <v>16272</v>
      </c>
      <c r="B732" t="s">
        <v>8911</v>
      </c>
      <c r="C732">
        <v>3543031</v>
      </c>
      <c r="D732" t="s">
        <v>6609</v>
      </c>
      <c r="E732" t="s">
        <v>15661</v>
      </c>
      <c r="F732" t="s">
        <v>6402</v>
      </c>
      <c r="G732">
        <v>5065</v>
      </c>
      <c r="H732">
        <v>9374</v>
      </c>
      <c r="I732">
        <v>0</v>
      </c>
      <c r="J732">
        <v>1</v>
      </c>
      <c r="K732">
        <v>0</v>
      </c>
      <c r="L732" t="s">
        <v>6403</v>
      </c>
      <c r="M732">
        <v>2018</v>
      </c>
      <c r="N732" t="s">
        <v>6404</v>
      </c>
      <c r="O732">
        <v>99</v>
      </c>
      <c r="P732">
        <v>1</v>
      </c>
      <c r="Q732" t="s">
        <v>15830</v>
      </c>
      <c r="R732" t="s">
        <v>7734</v>
      </c>
      <c r="S732" t="s">
        <v>7734</v>
      </c>
      <c r="T732" t="s">
        <v>21103</v>
      </c>
      <c r="U732">
        <f t="shared" si="11"/>
        <v>51497</v>
      </c>
    </row>
    <row r="733" spans="1:21" x14ac:dyDescent="0.2">
      <c r="A733" t="s">
        <v>16272</v>
      </c>
      <c r="B733" t="s">
        <v>8911</v>
      </c>
      <c r="C733">
        <v>3543031</v>
      </c>
      <c r="D733" t="s">
        <v>6434</v>
      </c>
      <c r="E733" t="s">
        <v>16273</v>
      </c>
      <c r="F733" t="s">
        <v>6402</v>
      </c>
      <c r="G733">
        <v>3310</v>
      </c>
      <c r="H733">
        <v>9374</v>
      </c>
      <c r="I733">
        <v>0</v>
      </c>
      <c r="J733">
        <v>0</v>
      </c>
      <c r="K733">
        <v>0</v>
      </c>
      <c r="L733" t="s">
        <v>6403</v>
      </c>
      <c r="M733">
        <v>2018</v>
      </c>
      <c r="N733" t="s">
        <v>6404</v>
      </c>
      <c r="O733">
        <v>99</v>
      </c>
      <c r="P733">
        <v>1</v>
      </c>
      <c r="Q733" t="s">
        <v>15830</v>
      </c>
      <c r="R733" t="s">
        <v>7734</v>
      </c>
      <c r="S733" t="s">
        <v>7734</v>
      </c>
      <c r="T733" t="s">
        <v>21104</v>
      </c>
      <c r="U733">
        <f t="shared" si="11"/>
        <v>51497</v>
      </c>
    </row>
    <row r="734" spans="1:21" x14ac:dyDescent="0.2">
      <c r="A734" t="s">
        <v>16274</v>
      </c>
      <c r="B734" t="s">
        <v>7712</v>
      </c>
      <c r="C734">
        <v>3501012</v>
      </c>
      <c r="D734" t="s">
        <v>16275</v>
      </c>
      <c r="E734" t="s">
        <v>16276</v>
      </c>
      <c r="F734" t="s">
        <v>6402</v>
      </c>
      <c r="G734">
        <v>646</v>
      </c>
      <c r="H734">
        <v>78538</v>
      </c>
      <c r="I734">
        <v>0</v>
      </c>
      <c r="J734">
        <v>0</v>
      </c>
      <c r="K734">
        <v>0</v>
      </c>
      <c r="L734" t="s">
        <v>6409</v>
      </c>
      <c r="M734">
        <v>2018</v>
      </c>
      <c r="N734" t="s">
        <v>1463</v>
      </c>
      <c r="O734">
        <v>99</v>
      </c>
      <c r="P734">
        <v>10</v>
      </c>
      <c r="Q734" t="s">
        <v>15830</v>
      </c>
      <c r="R734" t="s">
        <v>7734</v>
      </c>
      <c r="S734" t="s">
        <v>7734</v>
      </c>
      <c r="T734" t="s">
        <v>21105</v>
      </c>
      <c r="U734">
        <f t="shared" si="11"/>
        <v>78538</v>
      </c>
    </row>
    <row r="735" spans="1:21" x14ac:dyDescent="0.2">
      <c r="A735" t="s">
        <v>16274</v>
      </c>
      <c r="B735" t="s">
        <v>7712</v>
      </c>
      <c r="C735">
        <v>3501012</v>
      </c>
      <c r="D735" t="s">
        <v>6412</v>
      </c>
      <c r="E735" t="s">
        <v>13252</v>
      </c>
      <c r="F735" t="s">
        <v>6402</v>
      </c>
      <c r="G735">
        <v>3224</v>
      </c>
      <c r="H735">
        <v>78538</v>
      </c>
      <c r="I735">
        <v>0</v>
      </c>
      <c r="J735">
        <v>0</v>
      </c>
      <c r="K735">
        <v>0</v>
      </c>
      <c r="L735" t="s">
        <v>6409</v>
      </c>
      <c r="M735">
        <v>2018</v>
      </c>
      <c r="N735" t="s">
        <v>1463</v>
      </c>
      <c r="O735">
        <v>99</v>
      </c>
      <c r="P735">
        <v>10</v>
      </c>
      <c r="Q735" t="s">
        <v>15830</v>
      </c>
      <c r="R735" t="s">
        <v>7734</v>
      </c>
      <c r="S735" t="s">
        <v>7734</v>
      </c>
      <c r="T735" t="s">
        <v>21106</v>
      </c>
      <c r="U735">
        <f t="shared" si="11"/>
        <v>78538</v>
      </c>
    </row>
    <row r="736" spans="1:21" x14ac:dyDescent="0.2">
      <c r="A736" t="s">
        <v>16274</v>
      </c>
      <c r="B736" t="s">
        <v>7712</v>
      </c>
      <c r="C736">
        <v>3501012</v>
      </c>
      <c r="D736" t="s">
        <v>8959</v>
      </c>
      <c r="E736" t="s">
        <v>8960</v>
      </c>
      <c r="F736" t="s">
        <v>6402</v>
      </c>
      <c r="G736">
        <v>1893</v>
      </c>
      <c r="H736">
        <v>78538</v>
      </c>
      <c r="I736">
        <v>0</v>
      </c>
      <c r="J736">
        <v>0</v>
      </c>
      <c r="K736">
        <v>0</v>
      </c>
      <c r="L736" t="s">
        <v>6409</v>
      </c>
      <c r="M736">
        <v>2018</v>
      </c>
      <c r="N736" t="s">
        <v>1463</v>
      </c>
      <c r="O736">
        <v>99</v>
      </c>
      <c r="P736">
        <v>10</v>
      </c>
      <c r="Q736" t="s">
        <v>15830</v>
      </c>
      <c r="R736" t="s">
        <v>7734</v>
      </c>
      <c r="S736" t="s">
        <v>7734</v>
      </c>
      <c r="T736" t="s">
        <v>2508</v>
      </c>
      <c r="U736">
        <f t="shared" si="11"/>
        <v>78538</v>
      </c>
    </row>
    <row r="737" spans="1:21" x14ac:dyDescent="0.2">
      <c r="A737" t="s">
        <v>16274</v>
      </c>
      <c r="B737" t="s">
        <v>7712</v>
      </c>
      <c r="C737">
        <v>3501012</v>
      </c>
      <c r="D737" t="s">
        <v>9919</v>
      </c>
      <c r="E737" t="s">
        <v>11030</v>
      </c>
      <c r="F737" t="s">
        <v>6402</v>
      </c>
      <c r="G737">
        <v>1148</v>
      </c>
      <c r="H737">
        <v>78538</v>
      </c>
      <c r="I737">
        <v>0</v>
      </c>
      <c r="J737">
        <v>0</v>
      </c>
      <c r="K737">
        <v>0</v>
      </c>
      <c r="L737" t="s">
        <v>6409</v>
      </c>
      <c r="M737">
        <v>2018</v>
      </c>
      <c r="N737" t="s">
        <v>1463</v>
      </c>
      <c r="O737">
        <v>99</v>
      </c>
      <c r="P737">
        <v>10</v>
      </c>
      <c r="Q737" t="s">
        <v>15830</v>
      </c>
      <c r="R737" t="s">
        <v>7734</v>
      </c>
      <c r="S737" t="s">
        <v>7734</v>
      </c>
      <c r="T737" t="s">
        <v>21107</v>
      </c>
      <c r="U737">
        <f t="shared" si="11"/>
        <v>78538</v>
      </c>
    </row>
    <row r="738" spans="1:21" x14ac:dyDescent="0.2">
      <c r="A738" t="s">
        <v>16274</v>
      </c>
      <c r="B738" t="s">
        <v>7712</v>
      </c>
      <c r="C738">
        <v>3501012</v>
      </c>
      <c r="D738" t="s">
        <v>8948</v>
      </c>
      <c r="E738" t="s">
        <v>16277</v>
      </c>
      <c r="F738" t="s">
        <v>6402</v>
      </c>
      <c r="G738">
        <v>4485</v>
      </c>
      <c r="H738">
        <v>78538</v>
      </c>
      <c r="I738">
        <v>1</v>
      </c>
      <c r="J738">
        <v>1</v>
      </c>
      <c r="K738">
        <v>0</v>
      </c>
      <c r="L738" t="s">
        <v>6409</v>
      </c>
      <c r="M738">
        <v>2018</v>
      </c>
      <c r="N738" t="s">
        <v>1463</v>
      </c>
      <c r="O738">
        <v>99</v>
      </c>
      <c r="P738">
        <v>10</v>
      </c>
      <c r="Q738" t="s">
        <v>15830</v>
      </c>
      <c r="R738" t="s">
        <v>7734</v>
      </c>
      <c r="S738" t="s">
        <v>7734</v>
      </c>
      <c r="T738" t="s">
        <v>21108</v>
      </c>
      <c r="U738">
        <f t="shared" si="11"/>
        <v>78538</v>
      </c>
    </row>
    <row r="739" spans="1:21" x14ac:dyDescent="0.2">
      <c r="A739" t="s">
        <v>16274</v>
      </c>
      <c r="B739" t="s">
        <v>7712</v>
      </c>
      <c r="C739">
        <v>3501012</v>
      </c>
      <c r="D739" t="s">
        <v>7391</v>
      </c>
      <c r="E739" t="s">
        <v>6541</v>
      </c>
      <c r="F739" t="s">
        <v>6402</v>
      </c>
      <c r="G739">
        <v>4715</v>
      </c>
      <c r="H739">
        <v>78538</v>
      </c>
      <c r="I739">
        <v>1</v>
      </c>
      <c r="J739">
        <v>1</v>
      </c>
      <c r="K739">
        <v>0</v>
      </c>
      <c r="L739" t="s">
        <v>6409</v>
      </c>
      <c r="M739">
        <v>2018</v>
      </c>
      <c r="N739" t="s">
        <v>1463</v>
      </c>
      <c r="O739">
        <v>99</v>
      </c>
      <c r="P739">
        <v>10</v>
      </c>
      <c r="Q739" t="s">
        <v>15830</v>
      </c>
      <c r="R739" t="s">
        <v>7734</v>
      </c>
      <c r="S739" t="s">
        <v>7734</v>
      </c>
      <c r="T739" t="s">
        <v>21109</v>
      </c>
      <c r="U739">
        <f t="shared" si="11"/>
        <v>78538</v>
      </c>
    </row>
    <row r="740" spans="1:21" x14ac:dyDescent="0.2">
      <c r="A740" t="s">
        <v>16274</v>
      </c>
      <c r="B740" t="s">
        <v>7712</v>
      </c>
      <c r="C740">
        <v>3501012</v>
      </c>
      <c r="D740" t="s">
        <v>6785</v>
      </c>
      <c r="E740" t="s">
        <v>16278</v>
      </c>
      <c r="F740" t="s">
        <v>6402</v>
      </c>
      <c r="G740">
        <v>2717</v>
      </c>
      <c r="H740">
        <v>78538</v>
      </c>
      <c r="I740">
        <v>0</v>
      </c>
      <c r="J740">
        <v>0</v>
      </c>
      <c r="K740">
        <v>0</v>
      </c>
      <c r="L740" t="s">
        <v>6409</v>
      </c>
      <c r="M740">
        <v>2018</v>
      </c>
      <c r="N740" t="s">
        <v>1463</v>
      </c>
      <c r="O740">
        <v>99</v>
      </c>
      <c r="P740">
        <v>10</v>
      </c>
      <c r="Q740" t="s">
        <v>15830</v>
      </c>
      <c r="R740" t="s">
        <v>7734</v>
      </c>
      <c r="S740" t="s">
        <v>7734</v>
      </c>
      <c r="T740" t="s">
        <v>21110</v>
      </c>
      <c r="U740">
        <f t="shared" si="11"/>
        <v>78538</v>
      </c>
    </row>
    <row r="741" spans="1:21" x14ac:dyDescent="0.2">
      <c r="A741" t="s">
        <v>16274</v>
      </c>
      <c r="B741" t="s">
        <v>7712</v>
      </c>
      <c r="C741">
        <v>3501012</v>
      </c>
      <c r="D741" t="s">
        <v>8955</v>
      </c>
      <c r="E741" t="s">
        <v>8956</v>
      </c>
      <c r="F741" t="s">
        <v>6402</v>
      </c>
      <c r="G741">
        <v>1532</v>
      </c>
      <c r="H741">
        <v>78538</v>
      </c>
      <c r="I741">
        <v>0</v>
      </c>
      <c r="J741">
        <v>0</v>
      </c>
      <c r="K741">
        <v>0</v>
      </c>
      <c r="L741" t="s">
        <v>6409</v>
      </c>
      <c r="M741">
        <v>2018</v>
      </c>
      <c r="N741" t="s">
        <v>1463</v>
      </c>
      <c r="O741">
        <v>99</v>
      </c>
      <c r="P741">
        <v>10</v>
      </c>
      <c r="Q741" t="s">
        <v>15830</v>
      </c>
      <c r="R741" t="s">
        <v>7734</v>
      </c>
      <c r="S741" t="s">
        <v>7734</v>
      </c>
      <c r="T741" t="s">
        <v>2504</v>
      </c>
      <c r="U741">
        <f t="shared" si="11"/>
        <v>78538</v>
      </c>
    </row>
    <row r="742" spans="1:21" x14ac:dyDescent="0.2">
      <c r="A742" t="s">
        <v>16274</v>
      </c>
      <c r="B742" t="s">
        <v>7712</v>
      </c>
      <c r="C742">
        <v>3501012</v>
      </c>
      <c r="D742" t="s">
        <v>6523</v>
      </c>
      <c r="E742" t="s">
        <v>16279</v>
      </c>
      <c r="F742" t="s">
        <v>6402</v>
      </c>
      <c r="G742">
        <v>540</v>
      </c>
      <c r="H742">
        <v>78538</v>
      </c>
      <c r="I742">
        <v>0</v>
      </c>
      <c r="J742">
        <v>0</v>
      </c>
      <c r="K742">
        <v>0</v>
      </c>
      <c r="L742" t="s">
        <v>6403</v>
      </c>
      <c r="M742">
        <v>2018</v>
      </c>
      <c r="N742" t="s">
        <v>1463</v>
      </c>
      <c r="O742">
        <v>99</v>
      </c>
      <c r="P742">
        <v>10</v>
      </c>
      <c r="Q742" t="s">
        <v>15830</v>
      </c>
      <c r="R742" t="s">
        <v>7734</v>
      </c>
      <c r="S742" t="s">
        <v>7734</v>
      </c>
      <c r="T742" t="s">
        <v>21111</v>
      </c>
      <c r="U742">
        <f t="shared" si="11"/>
        <v>78538</v>
      </c>
    </row>
    <row r="743" spans="1:21" x14ac:dyDescent="0.2">
      <c r="A743" t="s">
        <v>16274</v>
      </c>
      <c r="B743" t="s">
        <v>7712</v>
      </c>
      <c r="C743">
        <v>3501012</v>
      </c>
      <c r="D743" t="s">
        <v>7161</v>
      </c>
      <c r="E743" t="s">
        <v>7585</v>
      </c>
      <c r="F743" t="s">
        <v>6402</v>
      </c>
      <c r="G743">
        <v>2282</v>
      </c>
      <c r="H743">
        <v>78538</v>
      </c>
      <c r="I743">
        <v>0</v>
      </c>
      <c r="J743">
        <v>0</v>
      </c>
      <c r="K743">
        <v>0</v>
      </c>
      <c r="L743" t="s">
        <v>6403</v>
      </c>
      <c r="M743">
        <v>2018</v>
      </c>
      <c r="N743" t="s">
        <v>1463</v>
      </c>
      <c r="O743">
        <v>99</v>
      </c>
      <c r="P743">
        <v>10</v>
      </c>
      <c r="Q743" t="s">
        <v>15830</v>
      </c>
      <c r="R743" t="s">
        <v>7734</v>
      </c>
      <c r="S743" t="s">
        <v>7734</v>
      </c>
      <c r="T743" t="s">
        <v>21112</v>
      </c>
      <c r="U743">
        <f t="shared" si="11"/>
        <v>78538</v>
      </c>
    </row>
    <row r="744" spans="1:21" x14ac:dyDescent="0.2">
      <c r="A744" t="s">
        <v>16274</v>
      </c>
      <c r="B744" t="s">
        <v>7712</v>
      </c>
      <c r="C744">
        <v>3501012</v>
      </c>
      <c r="D744" t="s">
        <v>16280</v>
      </c>
      <c r="E744" t="s">
        <v>6798</v>
      </c>
      <c r="F744" t="s">
        <v>6402</v>
      </c>
      <c r="G744">
        <v>483</v>
      </c>
      <c r="H744">
        <v>78538</v>
      </c>
      <c r="I744">
        <v>0</v>
      </c>
      <c r="J744">
        <v>0</v>
      </c>
      <c r="K744">
        <v>0</v>
      </c>
      <c r="L744" t="s">
        <v>6403</v>
      </c>
      <c r="M744">
        <v>2018</v>
      </c>
      <c r="N744" t="s">
        <v>1463</v>
      </c>
      <c r="O744">
        <v>99</v>
      </c>
      <c r="P744">
        <v>10</v>
      </c>
      <c r="Q744" t="s">
        <v>15830</v>
      </c>
      <c r="R744" t="s">
        <v>7734</v>
      </c>
      <c r="S744" t="s">
        <v>7734</v>
      </c>
      <c r="T744" t="s">
        <v>21113</v>
      </c>
      <c r="U744">
        <f t="shared" si="11"/>
        <v>78538</v>
      </c>
    </row>
    <row r="745" spans="1:21" x14ac:dyDescent="0.2">
      <c r="A745" t="s">
        <v>16274</v>
      </c>
      <c r="B745" t="s">
        <v>7712</v>
      </c>
      <c r="C745">
        <v>3501012</v>
      </c>
      <c r="D745" t="s">
        <v>6444</v>
      </c>
      <c r="E745" t="s">
        <v>7025</v>
      </c>
      <c r="F745" t="s">
        <v>6402</v>
      </c>
      <c r="G745">
        <v>3652</v>
      </c>
      <c r="H745">
        <v>78538</v>
      </c>
      <c r="I745">
        <v>0</v>
      </c>
      <c r="J745">
        <v>1</v>
      </c>
      <c r="K745">
        <v>0</v>
      </c>
      <c r="L745" t="s">
        <v>6403</v>
      </c>
      <c r="M745">
        <v>2018</v>
      </c>
      <c r="N745" t="s">
        <v>1463</v>
      </c>
      <c r="O745">
        <v>99</v>
      </c>
      <c r="P745">
        <v>10</v>
      </c>
      <c r="Q745" t="s">
        <v>15830</v>
      </c>
      <c r="R745" t="s">
        <v>7734</v>
      </c>
      <c r="S745" t="s">
        <v>7734</v>
      </c>
      <c r="T745" t="s">
        <v>2493</v>
      </c>
      <c r="U745">
        <f t="shared" si="11"/>
        <v>78538</v>
      </c>
    </row>
    <row r="746" spans="1:21" x14ac:dyDescent="0.2">
      <c r="A746" t="s">
        <v>16274</v>
      </c>
      <c r="B746" t="s">
        <v>7712</v>
      </c>
      <c r="C746">
        <v>3501012</v>
      </c>
      <c r="D746" t="s">
        <v>6905</v>
      </c>
      <c r="E746" t="s">
        <v>13252</v>
      </c>
      <c r="F746" t="s">
        <v>6402</v>
      </c>
      <c r="G746">
        <v>3999</v>
      </c>
      <c r="H746">
        <v>78538</v>
      </c>
      <c r="I746">
        <v>0</v>
      </c>
      <c r="J746">
        <v>1</v>
      </c>
      <c r="K746">
        <v>0</v>
      </c>
      <c r="L746" t="s">
        <v>6403</v>
      </c>
      <c r="M746">
        <v>2018</v>
      </c>
      <c r="N746" t="s">
        <v>1463</v>
      </c>
      <c r="O746">
        <v>99</v>
      </c>
      <c r="P746">
        <v>10</v>
      </c>
      <c r="Q746" t="s">
        <v>15830</v>
      </c>
      <c r="R746" t="s">
        <v>7734</v>
      </c>
      <c r="S746" t="s">
        <v>7734</v>
      </c>
      <c r="T746" t="s">
        <v>21114</v>
      </c>
      <c r="U746">
        <f t="shared" si="11"/>
        <v>78538</v>
      </c>
    </row>
    <row r="747" spans="1:21" x14ac:dyDescent="0.2">
      <c r="A747" t="s">
        <v>16274</v>
      </c>
      <c r="B747" t="s">
        <v>7712</v>
      </c>
      <c r="C747">
        <v>3501012</v>
      </c>
      <c r="D747" t="s">
        <v>6689</v>
      </c>
      <c r="E747" t="s">
        <v>13252</v>
      </c>
      <c r="F747" t="s">
        <v>6402</v>
      </c>
      <c r="G747">
        <v>2095</v>
      </c>
      <c r="H747">
        <v>78538</v>
      </c>
      <c r="I747">
        <v>0</v>
      </c>
      <c r="J747">
        <v>0</v>
      </c>
      <c r="K747">
        <v>0</v>
      </c>
      <c r="L747" t="s">
        <v>6403</v>
      </c>
      <c r="M747">
        <v>2018</v>
      </c>
      <c r="N747" t="s">
        <v>1463</v>
      </c>
      <c r="O747">
        <v>99</v>
      </c>
      <c r="P747">
        <v>10</v>
      </c>
      <c r="Q747" t="s">
        <v>15830</v>
      </c>
      <c r="R747" t="s">
        <v>7734</v>
      </c>
      <c r="S747" t="s">
        <v>7734</v>
      </c>
      <c r="T747" t="s">
        <v>21115</v>
      </c>
      <c r="U747">
        <f t="shared" si="11"/>
        <v>78538</v>
      </c>
    </row>
    <row r="748" spans="1:21" x14ac:dyDescent="0.2">
      <c r="A748" t="s">
        <v>16274</v>
      </c>
      <c r="B748" t="s">
        <v>7712</v>
      </c>
      <c r="C748">
        <v>3501012</v>
      </c>
      <c r="D748" t="s">
        <v>16281</v>
      </c>
      <c r="E748" t="s">
        <v>15325</v>
      </c>
      <c r="F748" t="s">
        <v>6402</v>
      </c>
      <c r="G748">
        <v>624</v>
      </c>
      <c r="H748">
        <v>78538</v>
      </c>
      <c r="I748">
        <v>0</v>
      </c>
      <c r="J748">
        <v>0</v>
      </c>
      <c r="K748">
        <v>0</v>
      </c>
      <c r="L748" t="s">
        <v>6403</v>
      </c>
      <c r="M748">
        <v>2018</v>
      </c>
      <c r="N748" t="s">
        <v>1463</v>
      </c>
      <c r="O748">
        <v>99</v>
      </c>
      <c r="P748">
        <v>10</v>
      </c>
      <c r="Q748" t="s">
        <v>15830</v>
      </c>
      <c r="R748" t="s">
        <v>7734</v>
      </c>
      <c r="S748" t="s">
        <v>7734</v>
      </c>
      <c r="T748" t="s">
        <v>21116</v>
      </c>
      <c r="U748">
        <f t="shared" si="11"/>
        <v>78538</v>
      </c>
    </row>
    <row r="749" spans="1:21" x14ac:dyDescent="0.2">
      <c r="A749" t="s">
        <v>16274</v>
      </c>
      <c r="B749" t="s">
        <v>7712</v>
      </c>
      <c r="C749">
        <v>3501012</v>
      </c>
      <c r="D749" t="s">
        <v>7569</v>
      </c>
      <c r="E749" t="s">
        <v>7374</v>
      </c>
      <c r="F749" t="s">
        <v>6402</v>
      </c>
      <c r="G749">
        <v>3356</v>
      </c>
      <c r="H749">
        <v>78538</v>
      </c>
      <c r="I749">
        <v>1</v>
      </c>
      <c r="J749">
        <v>0</v>
      </c>
      <c r="K749">
        <v>0</v>
      </c>
      <c r="L749" t="s">
        <v>6403</v>
      </c>
      <c r="M749">
        <v>2018</v>
      </c>
      <c r="N749" t="s">
        <v>1463</v>
      </c>
      <c r="O749">
        <v>99</v>
      </c>
      <c r="P749">
        <v>10</v>
      </c>
      <c r="Q749" t="s">
        <v>15830</v>
      </c>
      <c r="R749" t="s">
        <v>7734</v>
      </c>
      <c r="S749" t="s">
        <v>7734</v>
      </c>
      <c r="T749" t="s">
        <v>2495</v>
      </c>
      <c r="U749">
        <f t="shared" si="11"/>
        <v>78538</v>
      </c>
    </row>
    <row r="750" spans="1:21" x14ac:dyDescent="0.2">
      <c r="A750" t="s">
        <v>16274</v>
      </c>
      <c r="B750" t="s">
        <v>7712</v>
      </c>
      <c r="C750">
        <v>3501012</v>
      </c>
      <c r="D750" t="s">
        <v>16282</v>
      </c>
      <c r="E750" t="s">
        <v>7037</v>
      </c>
      <c r="F750" t="s">
        <v>6402</v>
      </c>
      <c r="G750">
        <v>422</v>
      </c>
      <c r="H750">
        <v>78538</v>
      </c>
      <c r="I750">
        <v>0</v>
      </c>
      <c r="J750">
        <v>0</v>
      </c>
      <c r="K750">
        <v>0</v>
      </c>
      <c r="L750" t="s">
        <v>6403</v>
      </c>
      <c r="M750">
        <v>2018</v>
      </c>
      <c r="N750" t="s">
        <v>1463</v>
      </c>
      <c r="O750">
        <v>99</v>
      </c>
      <c r="P750">
        <v>10</v>
      </c>
      <c r="Q750" t="s">
        <v>15830</v>
      </c>
      <c r="R750" t="s">
        <v>7734</v>
      </c>
      <c r="S750" t="s">
        <v>7734</v>
      </c>
      <c r="T750" t="s">
        <v>21117</v>
      </c>
      <c r="U750">
        <f t="shared" si="11"/>
        <v>78538</v>
      </c>
    </row>
    <row r="751" spans="1:21" x14ac:dyDescent="0.2">
      <c r="A751" t="s">
        <v>16274</v>
      </c>
      <c r="B751" t="s">
        <v>7712</v>
      </c>
      <c r="C751">
        <v>3501012</v>
      </c>
      <c r="D751" t="s">
        <v>6419</v>
      </c>
      <c r="E751" t="s">
        <v>16283</v>
      </c>
      <c r="F751" t="s">
        <v>6402</v>
      </c>
      <c r="G751">
        <v>2570</v>
      </c>
      <c r="H751">
        <v>78538</v>
      </c>
      <c r="I751">
        <v>0</v>
      </c>
      <c r="J751">
        <v>0</v>
      </c>
      <c r="K751">
        <v>0</v>
      </c>
      <c r="L751" t="s">
        <v>6403</v>
      </c>
      <c r="M751">
        <v>2018</v>
      </c>
      <c r="N751" t="s">
        <v>1463</v>
      </c>
      <c r="O751">
        <v>99</v>
      </c>
      <c r="P751">
        <v>10</v>
      </c>
      <c r="Q751" t="s">
        <v>15830</v>
      </c>
      <c r="R751" t="s">
        <v>7734</v>
      </c>
      <c r="S751" t="s">
        <v>7734</v>
      </c>
      <c r="T751" t="s">
        <v>21118</v>
      </c>
      <c r="U751">
        <f t="shared" si="11"/>
        <v>78538</v>
      </c>
    </row>
    <row r="752" spans="1:21" x14ac:dyDescent="0.2">
      <c r="A752" t="s">
        <v>16274</v>
      </c>
      <c r="B752" t="s">
        <v>7712</v>
      </c>
      <c r="C752">
        <v>3501012</v>
      </c>
      <c r="D752" t="s">
        <v>7649</v>
      </c>
      <c r="E752" t="s">
        <v>8945</v>
      </c>
      <c r="F752" t="s">
        <v>6402</v>
      </c>
      <c r="G752">
        <v>4365</v>
      </c>
      <c r="H752">
        <v>78538</v>
      </c>
      <c r="I752">
        <v>1</v>
      </c>
      <c r="J752">
        <v>1</v>
      </c>
      <c r="K752">
        <v>0</v>
      </c>
      <c r="L752" t="s">
        <v>6403</v>
      </c>
      <c r="M752">
        <v>2018</v>
      </c>
      <c r="N752" t="s">
        <v>1463</v>
      </c>
      <c r="O752">
        <v>99</v>
      </c>
      <c r="P752">
        <v>10</v>
      </c>
      <c r="Q752" t="s">
        <v>15830</v>
      </c>
      <c r="R752" t="s">
        <v>7734</v>
      </c>
      <c r="S752" t="s">
        <v>7734</v>
      </c>
      <c r="T752" t="s">
        <v>2492</v>
      </c>
      <c r="U752">
        <f t="shared" si="11"/>
        <v>78538</v>
      </c>
    </row>
    <row r="753" spans="1:21" x14ac:dyDescent="0.2">
      <c r="A753" t="s">
        <v>16274</v>
      </c>
      <c r="B753" t="s">
        <v>7712</v>
      </c>
      <c r="C753">
        <v>3501012</v>
      </c>
      <c r="D753" t="s">
        <v>6696</v>
      </c>
      <c r="E753" t="s">
        <v>8942</v>
      </c>
      <c r="F753" t="s">
        <v>6402</v>
      </c>
      <c r="G753">
        <v>1906</v>
      </c>
      <c r="H753">
        <v>78538</v>
      </c>
      <c r="I753">
        <v>0</v>
      </c>
      <c r="J753">
        <v>0</v>
      </c>
      <c r="K753">
        <v>0</v>
      </c>
      <c r="L753" t="s">
        <v>6403</v>
      </c>
      <c r="M753">
        <v>2018</v>
      </c>
      <c r="N753" t="s">
        <v>1463</v>
      </c>
      <c r="O753">
        <v>99</v>
      </c>
      <c r="P753">
        <v>10</v>
      </c>
      <c r="Q753" t="s">
        <v>15830</v>
      </c>
      <c r="R753" t="s">
        <v>7734</v>
      </c>
      <c r="S753" t="s">
        <v>7734</v>
      </c>
      <c r="T753" t="s">
        <v>2498</v>
      </c>
      <c r="U753">
        <f t="shared" si="11"/>
        <v>78538</v>
      </c>
    </row>
    <row r="754" spans="1:21" x14ac:dyDescent="0.2">
      <c r="A754" t="s">
        <v>16274</v>
      </c>
      <c r="B754" t="s">
        <v>7712</v>
      </c>
      <c r="C754">
        <v>3501012</v>
      </c>
      <c r="D754" t="s">
        <v>6633</v>
      </c>
      <c r="E754" t="s">
        <v>11607</v>
      </c>
      <c r="F754" t="s">
        <v>6402</v>
      </c>
      <c r="G754">
        <v>1604</v>
      </c>
      <c r="H754">
        <v>78538</v>
      </c>
      <c r="I754">
        <v>0</v>
      </c>
      <c r="J754">
        <v>0</v>
      </c>
      <c r="K754">
        <v>0</v>
      </c>
      <c r="L754" t="s">
        <v>6403</v>
      </c>
      <c r="M754">
        <v>2018</v>
      </c>
      <c r="N754" t="s">
        <v>1463</v>
      </c>
      <c r="O754">
        <v>99</v>
      </c>
      <c r="P754">
        <v>10</v>
      </c>
      <c r="Q754" t="s">
        <v>15830</v>
      </c>
      <c r="R754" t="s">
        <v>7734</v>
      </c>
      <c r="S754" t="s">
        <v>7734</v>
      </c>
      <c r="T754" t="s">
        <v>21119</v>
      </c>
      <c r="U754">
        <f t="shared" si="11"/>
        <v>78538</v>
      </c>
    </row>
    <row r="755" spans="1:21" x14ac:dyDescent="0.2">
      <c r="A755" t="s">
        <v>16274</v>
      </c>
      <c r="B755" t="s">
        <v>7712</v>
      </c>
      <c r="C755">
        <v>3501012</v>
      </c>
      <c r="D755" t="s">
        <v>8946</v>
      </c>
      <c r="E755" t="s">
        <v>7417</v>
      </c>
      <c r="F755" t="s">
        <v>6402</v>
      </c>
      <c r="G755">
        <v>3424</v>
      </c>
      <c r="H755">
        <v>78538</v>
      </c>
      <c r="I755">
        <v>0</v>
      </c>
      <c r="J755">
        <v>1</v>
      </c>
      <c r="K755">
        <v>0</v>
      </c>
      <c r="L755" t="s">
        <v>6403</v>
      </c>
      <c r="M755">
        <v>2018</v>
      </c>
      <c r="N755" t="s">
        <v>1463</v>
      </c>
      <c r="O755">
        <v>99</v>
      </c>
      <c r="P755">
        <v>10</v>
      </c>
      <c r="Q755" t="s">
        <v>15830</v>
      </c>
      <c r="R755" t="s">
        <v>7734</v>
      </c>
      <c r="S755" t="s">
        <v>7734</v>
      </c>
      <c r="T755" t="s">
        <v>2491</v>
      </c>
      <c r="U755">
        <f t="shared" si="11"/>
        <v>78538</v>
      </c>
    </row>
    <row r="756" spans="1:21" x14ac:dyDescent="0.2">
      <c r="A756" t="s">
        <v>16274</v>
      </c>
      <c r="B756" t="s">
        <v>7712</v>
      </c>
      <c r="C756">
        <v>3501012</v>
      </c>
      <c r="D756" t="s">
        <v>16284</v>
      </c>
      <c r="E756" t="s">
        <v>6589</v>
      </c>
      <c r="F756" t="s">
        <v>6402</v>
      </c>
      <c r="G756">
        <v>3673</v>
      </c>
      <c r="H756">
        <v>78538</v>
      </c>
      <c r="I756">
        <v>0</v>
      </c>
      <c r="J756">
        <v>1</v>
      </c>
      <c r="K756">
        <v>0</v>
      </c>
      <c r="L756" t="s">
        <v>6403</v>
      </c>
      <c r="M756">
        <v>2018</v>
      </c>
      <c r="N756" t="s">
        <v>1463</v>
      </c>
      <c r="O756">
        <v>99</v>
      </c>
      <c r="P756">
        <v>10</v>
      </c>
      <c r="Q756" t="s">
        <v>15830</v>
      </c>
      <c r="R756" t="s">
        <v>7734</v>
      </c>
      <c r="S756" t="s">
        <v>7734</v>
      </c>
      <c r="T756" t="s">
        <v>21120</v>
      </c>
      <c r="U756">
        <f t="shared" si="11"/>
        <v>78538</v>
      </c>
    </row>
    <row r="757" spans="1:21" x14ac:dyDescent="0.2">
      <c r="A757" t="s">
        <v>16274</v>
      </c>
      <c r="B757" t="s">
        <v>7712</v>
      </c>
      <c r="C757">
        <v>3501012</v>
      </c>
      <c r="D757" t="s">
        <v>6584</v>
      </c>
      <c r="E757" t="s">
        <v>8950</v>
      </c>
      <c r="F757" t="s">
        <v>6402</v>
      </c>
      <c r="G757">
        <v>3361</v>
      </c>
      <c r="H757">
        <v>78538</v>
      </c>
      <c r="I757">
        <v>0</v>
      </c>
      <c r="J757">
        <v>1</v>
      </c>
      <c r="K757">
        <v>0</v>
      </c>
      <c r="L757" t="s">
        <v>6403</v>
      </c>
      <c r="M757">
        <v>2018</v>
      </c>
      <c r="N757" t="s">
        <v>1463</v>
      </c>
      <c r="O757">
        <v>99</v>
      </c>
      <c r="P757">
        <v>10</v>
      </c>
      <c r="Q757" t="s">
        <v>15830</v>
      </c>
      <c r="R757" t="s">
        <v>7734</v>
      </c>
      <c r="S757" t="s">
        <v>7734</v>
      </c>
      <c r="T757" t="s">
        <v>2488</v>
      </c>
      <c r="U757">
        <f t="shared" si="11"/>
        <v>78538</v>
      </c>
    </row>
    <row r="758" spans="1:21" x14ac:dyDescent="0.2">
      <c r="A758" t="s">
        <v>16274</v>
      </c>
      <c r="B758" t="s">
        <v>7712</v>
      </c>
      <c r="C758">
        <v>3501012</v>
      </c>
      <c r="D758" t="s">
        <v>7064</v>
      </c>
      <c r="E758" t="s">
        <v>7454</v>
      </c>
      <c r="F758" t="s">
        <v>6402</v>
      </c>
      <c r="G758">
        <v>1780</v>
      </c>
      <c r="H758">
        <v>78538</v>
      </c>
      <c r="I758">
        <v>0</v>
      </c>
      <c r="J758">
        <v>0</v>
      </c>
      <c r="K758">
        <v>0</v>
      </c>
      <c r="L758" t="s">
        <v>6403</v>
      </c>
      <c r="M758">
        <v>2018</v>
      </c>
      <c r="N758" t="s">
        <v>1463</v>
      </c>
      <c r="O758">
        <v>99</v>
      </c>
      <c r="P758">
        <v>10</v>
      </c>
      <c r="Q758" t="s">
        <v>15830</v>
      </c>
      <c r="R758" t="s">
        <v>7734</v>
      </c>
      <c r="S758" t="s">
        <v>7734</v>
      </c>
      <c r="T758" t="s">
        <v>21121</v>
      </c>
      <c r="U758">
        <f t="shared" si="11"/>
        <v>78538</v>
      </c>
    </row>
    <row r="759" spans="1:21" x14ac:dyDescent="0.2">
      <c r="A759" t="s">
        <v>16274</v>
      </c>
      <c r="B759" t="s">
        <v>7712</v>
      </c>
      <c r="C759">
        <v>3501012</v>
      </c>
      <c r="D759" t="s">
        <v>16285</v>
      </c>
      <c r="E759" t="s">
        <v>6541</v>
      </c>
      <c r="F759" t="s">
        <v>6402</v>
      </c>
      <c r="G759">
        <v>2154</v>
      </c>
      <c r="H759">
        <v>78538</v>
      </c>
      <c r="I759">
        <v>1</v>
      </c>
      <c r="J759">
        <v>0</v>
      </c>
      <c r="K759">
        <v>0</v>
      </c>
      <c r="L759" t="s">
        <v>6403</v>
      </c>
      <c r="M759">
        <v>2018</v>
      </c>
      <c r="N759" t="s">
        <v>1463</v>
      </c>
      <c r="O759">
        <v>99</v>
      </c>
      <c r="P759">
        <v>10</v>
      </c>
      <c r="Q759" t="s">
        <v>15830</v>
      </c>
      <c r="R759" t="s">
        <v>7734</v>
      </c>
      <c r="S759" t="s">
        <v>7734</v>
      </c>
      <c r="T759" t="s">
        <v>21122</v>
      </c>
      <c r="U759">
        <f t="shared" si="11"/>
        <v>78538</v>
      </c>
    </row>
    <row r="760" spans="1:21" x14ac:dyDescent="0.2">
      <c r="A760" t="s">
        <v>16274</v>
      </c>
      <c r="B760" t="s">
        <v>7712</v>
      </c>
      <c r="C760">
        <v>3501012</v>
      </c>
      <c r="D760" t="s">
        <v>7625</v>
      </c>
      <c r="E760" t="s">
        <v>14645</v>
      </c>
      <c r="F760" t="s">
        <v>6402</v>
      </c>
      <c r="G760">
        <v>4331</v>
      </c>
      <c r="H760">
        <v>78538</v>
      </c>
      <c r="I760">
        <v>1</v>
      </c>
      <c r="J760">
        <v>1</v>
      </c>
      <c r="K760">
        <v>0</v>
      </c>
      <c r="L760" t="s">
        <v>6403</v>
      </c>
      <c r="M760">
        <v>2018</v>
      </c>
      <c r="N760" t="s">
        <v>1463</v>
      </c>
      <c r="O760">
        <v>99</v>
      </c>
      <c r="P760">
        <v>10</v>
      </c>
      <c r="Q760" t="s">
        <v>15830</v>
      </c>
      <c r="R760" t="s">
        <v>7734</v>
      </c>
      <c r="S760" t="s">
        <v>7734</v>
      </c>
      <c r="T760" t="s">
        <v>21123</v>
      </c>
      <c r="U760">
        <f t="shared" si="11"/>
        <v>78538</v>
      </c>
    </row>
    <row r="761" spans="1:21" x14ac:dyDescent="0.2">
      <c r="A761" t="s">
        <v>16274</v>
      </c>
      <c r="B761" t="s">
        <v>7712</v>
      </c>
      <c r="C761">
        <v>3501012</v>
      </c>
      <c r="D761" t="s">
        <v>7625</v>
      </c>
      <c r="E761" t="s">
        <v>7525</v>
      </c>
      <c r="F761" t="s">
        <v>6402</v>
      </c>
      <c r="G761">
        <v>2709</v>
      </c>
      <c r="H761">
        <v>78538</v>
      </c>
      <c r="I761">
        <v>0</v>
      </c>
      <c r="J761">
        <v>0</v>
      </c>
      <c r="K761">
        <v>0</v>
      </c>
      <c r="L761" t="s">
        <v>6403</v>
      </c>
      <c r="M761">
        <v>2018</v>
      </c>
      <c r="N761" t="s">
        <v>1463</v>
      </c>
      <c r="O761">
        <v>99</v>
      </c>
      <c r="P761">
        <v>10</v>
      </c>
      <c r="Q761" t="s">
        <v>15830</v>
      </c>
      <c r="R761" t="s">
        <v>7734</v>
      </c>
      <c r="S761" t="s">
        <v>7734</v>
      </c>
      <c r="T761" t="s">
        <v>19961</v>
      </c>
      <c r="U761">
        <f t="shared" si="11"/>
        <v>78538</v>
      </c>
    </row>
    <row r="762" spans="1:21" x14ac:dyDescent="0.2">
      <c r="A762" t="s">
        <v>16274</v>
      </c>
      <c r="B762" t="s">
        <v>7712</v>
      </c>
      <c r="C762">
        <v>3501012</v>
      </c>
      <c r="D762" t="s">
        <v>6434</v>
      </c>
      <c r="E762" t="s">
        <v>16286</v>
      </c>
      <c r="F762" t="s">
        <v>6402</v>
      </c>
      <c r="G762">
        <v>1056</v>
      </c>
      <c r="H762">
        <v>78538</v>
      </c>
      <c r="I762">
        <v>0</v>
      </c>
      <c r="J762">
        <v>0</v>
      </c>
      <c r="K762">
        <v>0</v>
      </c>
      <c r="L762" t="s">
        <v>6403</v>
      </c>
      <c r="M762">
        <v>2018</v>
      </c>
      <c r="N762" t="s">
        <v>1463</v>
      </c>
      <c r="O762">
        <v>99</v>
      </c>
      <c r="P762">
        <v>10</v>
      </c>
      <c r="Q762" t="s">
        <v>15830</v>
      </c>
      <c r="R762" t="s">
        <v>7734</v>
      </c>
      <c r="S762" t="s">
        <v>7734</v>
      </c>
      <c r="T762" t="s">
        <v>21124</v>
      </c>
      <c r="U762">
        <f t="shared" si="11"/>
        <v>78538</v>
      </c>
    </row>
    <row r="763" spans="1:21" x14ac:dyDescent="0.2">
      <c r="A763" t="s">
        <v>16274</v>
      </c>
      <c r="B763" t="s">
        <v>7712</v>
      </c>
      <c r="C763">
        <v>3501012</v>
      </c>
      <c r="D763" t="s">
        <v>16287</v>
      </c>
      <c r="E763" t="s">
        <v>6497</v>
      </c>
      <c r="F763" t="s">
        <v>6402</v>
      </c>
      <c r="G763">
        <v>2469</v>
      </c>
      <c r="H763">
        <v>78538</v>
      </c>
      <c r="I763">
        <v>0</v>
      </c>
      <c r="J763">
        <v>0</v>
      </c>
      <c r="K763">
        <v>0</v>
      </c>
      <c r="L763" t="s">
        <v>6403</v>
      </c>
      <c r="M763">
        <v>2018</v>
      </c>
      <c r="N763" t="s">
        <v>1463</v>
      </c>
      <c r="O763">
        <v>99</v>
      </c>
      <c r="P763">
        <v>10</v>
      </c>
      <c r="Q763" t="s">
        <v>15830</v>
      </c>
      <c r="R763" t="s">
        <v>7734</v>
      </c>
      <c r="S763" t="s">
        <v>7734</v>
      </c>
      <c r="T763" t="s">
        <v>21125</v>
      </c>
      <c r="U763">
        <f t="shared" si="11"/>
        <v>78538</v>
      </c>
    </row>
    <row r="764" spans="1:21" x14ac:dyDescent="0.2">
      <c r="A764" t="s">
        <v>16274</v>
      </c>
      <c r="B764" t="s">
        <v>7712</v>
      </c>
      <c r="C764">
        <v>3501012</v>
      </c>
      <c r="D764" t="s">
        <v>7463</v>
      </c>
      <c r="E764" t="s">
        <v>8939</v>
      </c>
      <c r="F764" t="s">
        <v>6402</v>
      </c>
      <c r="G764">
        <v>5323</v>
      </c>
      <c r="H764">
        <v>78538</v>
      </c>
      <c r="I764">
        <v>1</v>
      </c>
      <c r="J764">
        <v>1</v>
      </c>
      <c r="K764">
        <v>0</v>
      </c>
      <c r="L764" t="s">
        <v>6403</v>
      </c>
      <c r="M764">
        <v>2018</v>
      </c>
      <c r="N764" t="s">
        <v>1463</v>
      </c>
      <c r="O764">
        <v>99</v>
      </c>
      <c r="P764">
        <v>10</v>
      </c>
      <c r="Q764" t="s">
        <v>15830</v>
      </c>
      <c r="R764" t="s">
        <v>7734</v>
      </c>
      <c r="S764" t="s">
        <v>7734</v>
      </c>
      <c r="T764" t="s">
        <v>657</v>
      </c>
      <c r="U764">
        <f t="shared" si="11"/>
        <v>78538</v>
      </c>
    </row>
    <row r="765" spans="1:21" x14ac:dyDescent="0.2">
      <c r="A765" t="s">
        <v>16288</v>
      </c>
      <c r="B765" t="s">
        <v>7712</v>
      </c>
      <c r="C765">
        <v>3501012</v>
      </c>
      <c r="D765" t="s">
        <v>11923</v>
      </c>
      <c r="E765" t="s">
        <v>6452</v>
      </c>
      <c r="F765" t="s">
        <v>6402</v>
      </c>
      <c r="G765">
        <v>6688</v>
      </c>
      <c r="H765">
        <v>12418</v>
      </c>
      <c r="I765">
        <v>0</v>
      </c>
      <c r="J765">
        <v>1</v>
      </c>
      <c r="K765">
        <v>0</v>
      </c>
      <c r="L765" t="s">
        <v>6409</v>
      </c>
      <c r="M765">
        <v>2018</v>
      </c>
      <c r="N765" t="s">
        <v>6404</v>
      </c>
      <c r="O765">
        <v>99</v>
      </c>
      <c r="P765">
        <v>1</v>
      </c>
      <c r="Q765" t="s">
        <v>15830</v>
      </c>
      <c r="R765" t="s">
        <v>7734</v>
      </c>
      <c r="S765" t="s">
        <v>7734</v>
      </c>
      <c r="T765" t="s">
        <v>21126</v>
      </c>
      <c r="U765">
        <f t="shared" si="11"/>
        <v>78538</v>
      </c>
    </row>
    <row r="766" spans="1:21" x14ac:dyDescent="0.2">
      <c r="A766" t="s">
        <v>16288</v>
      </c>
      <c r="B766" t="s">
        <v>7712</v>
      </c>
      <c r="C766">
        <v>3501012</v>
      </c>
      <c r="D766" t="s">
        <v>6936</v>
      </c>
      <c r="E766" t="s">
        <v>16289</v>
      </c>
      <c r="F766" t="s">
        <v>6402</v>
      </c>
      <c r="G766">
        <v>238</v>
      </c>
      <c r="H766">
        <v>12418</v>
      </c>
      <c r="I766">
        <v>0</v>
      </c>
      <c r="J766">
        <v>0</v>
      </c>
      <c r="K766">
        <v>0</v>
      </c>
      <c r="L766" t="s">
        <v>6409</v>
      </c>
      <c r="M766">
        <v>2018</v>
      </c>
      <c r="N766" t="s">
        <v>6404</v>
      </c>
      <c r="O766">
        <v>99</v>
      </c>
      <c r="P766">
        <v>1</v>
      </c>
      <c r="Q766" t="s">
        <v>15830</v>
      </c>
      <c r="R766" t="s">
        <v>7734</v>
      </c>
      <c r="S766" t="s">
        <v>7734</v>
      </c>
      <c r="T766" t="s">
        <v>21127</v>
      </c>
      <c r="U766">
        <f t="shared" si="11"/>
        <v>78538</v>
      </c>
    </row>
    <row r="767" spans="1:21" x14ac:dyDescent="0.2">
      <c r="A767" t="s">
        <v>16288</v>
      </c>
      <c r="B767" t="s">
        <v>7712</v>
      </c>
      <c r="C767">
        <v>3501012</v>
      </c>
      <c r="D767" t="s">
        <v>6425</v>
      </c>
      <c r="E767" t="s">
        <v>8952</v>
      </c>
      <c r="F767" t="s">
        <v>6402</v>
      </c>
      <c r="G767">
        <v>3042</v>
      </c>
      <c r="H767">
        <v>12418</v>
      </c>
      <c r="I767">
        <v>0</v>
      </c>
      <c r="J767">
        <v>0</v>
      </c>
      <c r="K767">
        <v>0</v>
      </c>
      <c r="L767" t="s">
        <v>6403</v>
      </c>
      <c r="M767">
        <v>2018</v>
      </c>
      <c r="N767" t="s">
        <v>6404</v>
      </c>
      <c r="O767">
        <v>99</v>
      </c>
      <c r="P767">
        <v>1</v>
      </c>
      <c r="Q767" t="s">
        <v>15830</v>
      </c>
      <c r="R767" t="s">
        <v>7734</v>
      </c>
      <c r="S767" t="s">
        <v>7734</v>
      </c>
      <c r="T767" t="s">
        <v>2501</v>
      </c>
      <c r="U767">
        <f t="shared" si="11"/>
        <v>78538</v>
      </c>
    </row>
    <row r="768" spans="1:21" x14ac:dyDescent="0.2">
      <c r="A768" t="s">
        <v>16288</v>
      </c>
      <c r="B768" t="s">
        <v>7712</v>
      </c>
      <c r="C768">
        <v>3501012</v>
      </c>
      <c r="D768" t="s">
        <v>6602</v>
      </c>
      <c r="E768" t="s">
        <v>15760</v>
      </c>
      <c r="F768" t="s">
        <v>6402</v>
      </c>
      <c r="G768">
        <v>2450</v>
      </c>
      <c r="H768">
        <v>12418</v>
      </c>
      <c r="I768">
        <v>1</v>
      </c>
      <c r="J768">
        <v>0</v>
      </c>
      <c r="K768">
        <v>0</v>
      </c>
      <c r="L768" t="s">
        <v>6403</v>
      </c>
      <c r="M768">
        <v>2018</v>
      </c>
      <c r="N768" t="s">
        <v>6404</v>
      </c>
      <c r="O768">
        <v>99</v>
      </c>
      <c r="P768">
        <v>1</v>
      </c>
      <c r="Q768" t="s">
        <v>15830</v>
      </c>
      <c r="R768" t="s">
        <v>7734</v>
      </c>
      <c r="S768" t="s">
        <v>7734</v>
      </c>
      <c r="T768" t="s">
        <v>21128</v>
      </c>
      <c r="U768">
        <f t="shared" si="11"/>
        <v>78538</v>
      </c>
    </row>
    <row r="769" spans="1:21" x14ac:dyDescent="0.2">
      <c r="A769" t="s">
        <v>16290</v>
      </c>
      <c r="B769" t="s">
        <v>12232</v>
      </c>
      <c r="C769">
        <v>3519054</v>
      </c>
      <c r="D769" t="s">
        <v>12239</v>
      </c>
      <c r="E769" t="s">
        <v>6830</v>
      </c>
      <c r="F769" t="s">
        <v>6402</v>
      </c>
      <c r="G769">
        <v>1263</v>
      </c>
      <c r="H769">
        <v>4135</v>
      </c>
      <c r="I769">
        <v>0</v>
      </c>
      <c r="J769">
        <v>1</v>
      </c>
      <c r="K769">
        <v>0</v>
      </c>
      <c r="L769" t="s">
        <v>6409</v>
      </c>
      <c r="M769">
        <v>2018</v>
      </c>
      <c r="N769" t="s">
        <v>1463</v>
      </c>
      <c r="O769">
        <v>1</v>
      </c>
      <c r="P769">
        <v>2</v>
      </c>
      <c r="Q769" t="s">
        <v>15830</v>
      </c>
      <c r="R769" t="s">
        <v>7734</v>
      </c>
      <c r="S769" t="s">
        <v>7734</v>
      </c>
      <c r="T769" t="s">
        <v>2623</v>
      </c>
      <c r="U769">
        <f t="shared" si="11"/>
        <v>5899</v>
      </c>
    </row>
    <row r="770" spans="1:21" x14ac:dyDescent="0.2">
      <c r="A770" t="s">
        <v>16290</v>
      </c>
      <c r="B770" t="s">
        <v>12232</v>
      </c>
      <c r="C770">
        <v>3519054</v>
      </c>
      <c r="D770" t="s">
        <v>12240</v>
      </c>
      <c r="E770" t="s">
        <v>7584</v>
      </c>
      <c r="F770" t="s">
        <v>6402</v>
      </c>
      <c r="G770">
        <v>871</v>
      </c>
      <c r="H770">
        <v>4135</v>
      </c>
      <c r="I770">
        <v>0</v>
      </c>
      <c r="J770">
        <v>1</v>
      </c>
      <c r="K770">
        <v>0</v>
      </c>
      <c r="L770" t="s">
        <v>6403</v>
      </c>
      <c r="M770">
        <v>2018</v>
      </c>
      <c r="N770" t="s">
        <v>1463</v>
      </c>
      <c r="O770">
        <v>1</v>
      </c>
      <c r="P770">
        <v>2</v>
      </c>
      <c r="Q770" t="s">
        <v>15830</v>
      </c>
      <c r="R770" t="s">
        <v>7734</v>
      </c>
      <c r="S770" t="s">
        <v>7734</v>
      </c>
      <c r="T770" t="s">
        <v>2622</v>
      </c>
      <c r="U770">
        <f t="shared" ref="U770:U833" si="12">_xlfn.MAXIFS($H$2:$H$6695, $C$2:$C$6695,C770)</f>
        <v>5899</v>
      </c>
    </row>
    <row r="771" spans="1:21" x14ac:dyDescent="0.2">
      <c r="A771" t="s">
        <v>16290</v>
      </c>
      <c r="B771" t="s">
        <v>12232</v>
      </c>
      <c r="C771">
        <v>3519054</v>
      </c>
      <c r="D771" t="s">
        <v>7101</v>
      </c>
      <c r="E771" t="s">
        <v>9940</v>
      </c>
      <c r="F771" t="s">
        <v>6402</v>
      </c>
      <c r="G771">
        <v>560</v>
      </c>
      <c r="H771">
        <v>4135</v>
      </c>
      <c r="I771">
        <v>0</v>
      </c>
      <c r="J771">
        <v>0</v>
      </c>
      <c r="K771">
        <v>0</v>
      </c>
      <c r="L771" t="s">
        <v>6403</v>
      </c>
      <c r="M771">
        <v>2018</v>
      </c>
      <c r="N771" t="s">
        <v>1463</v>
      </c>
      <c r="O771">
        <v>1</v>
      </c>
      <c r="P771">
        <v>2</v>
      </c>
      <c r="Q771" t="s">
        <v>15830</v>
      </c>
      <c r="R771" t="s">
        <v>7734</v>
      </c>
      <c r="S771" t="s">
        <v>7734</v>
      </c>
      <c r="T771" t="s">
        <v>21129</v>
      </c>
      <c r="U771">
        <f t="shared" si="12"/>
        <v>5899</v>
      </c>
    </row>
    <row r="772" spans="1:21" x14ac:dyDescent="0.2">
      <c r="A772" t="s">
        <v>16290</v>
      </c>
      <c r="B772" t="s">
        <v>12232</v>
      </c>
      <c r="C772">
        <v>3519054</v>
      </c>
      <c r="D772" t="s">
        <v>16291</v>
      </c>
      <c r="E772" t="s">
        <v>15449</v>
      </c>
      <c r="F772" t="s">
        <v>6402</v>
      </c>
      <c r="G772">
        <v>753</v>
      </c>
      <c r="H772">
        <v>4135</v>
      </c>
      <c r="I772">
        <v>0</v>
      </c>
      <c r="J772">
        <v>0</v>
      </c>
      <c r="K772">
        <v>0</v>
      </c>
      <c r="L772" t="s">
        <v>6403</v>
      </c>
      <c r="M772">
        <v>2018</v>
      </c>
      <c r="N772" t="s">
        <v>1463</v>
      </c>
      <c r="O772">
        <v>1</v>
      </c>
      <c r="P772">
        <v>2</v>
      </c>
      <c r="Q772" t="s">
        <v>15830</v>
      </c>
      <c r="R772" t="s">
        <v>7734</v>
      </c>
      <c r="S772" t="s">
        <v>7734</v>
      </c>
      <c r="T772" t="s">
        <v>21130</v>
      </c>
      <c r="U772">
        <f t="shared" si="12"/>
        <v>5899</v>
      </c>
    </row>
    <row r="773" spans="1:21" x14ac:dyDescent="0.2">
      <c r="A773" t="s">
        <v>16290</v>
      </c>
      <c r="B773" t="s">
        <v>12232</v>
      </c>
      <c r="C773">
        <v>3519054</v>
      </c>
      <c r="D773" t="s">
        <v>6573</v>
      </c>
      <c r="E773" t="s">
        <v>6544</v>
      </c>
      <c r="F773" t="s">
        <v>6402</v>
      </c>
      <c r="G773">
        <v>277</v>
      </c>
      <c r="H773">
        <v>4135</v>
      </c>
      <c r="I773">
        <v>0</v>
      </c>
      <c r="J773">
        <v>0</v>
      </c>
      <c r="K773">
        <v>0</v>
      </c>
      <c r="L773" t="s">
        <v>6403</v>
      </c>
      <c r="M773">
        <v>2018</v>
      </c>
      <c r="N773" t="s">
        <v>1463</v>
      </c>
      <c r="O773">
        <v>1</v>
      </c>
      <c r="P773">
        <v>2</v>
      </c>
      <c r="Q773" t="s">
        <v>15830</v>
      </c>
      <c r="R773" t="s">
        <v>7734</v>
      </c>
      <c r="S773" t="s">
        <v>7734</v>
      </c>
      <c r="T773" t="s">
        <v>2636</v>
      </c>
      <c r="U773">
        <f t="shared" si="12"/>
        <v>5899</v>
      </c>
    </row>
    <row r="774" spans="1:21" x14ac:dyDescent="0.2">
      <c r="A774" t="s">
        <v>16290</v>
      </c>
      <c r="B774" t="s">
        <v>12232</v>
      </c>
      <c r="C774">
        <v>3519054</v>
      </c>
      <c r="D774" t="s">
        <v>16292</v>
      </c>
      <c r="E774" t="s">
        <v>16293</v>
      </c>
      <c r="F774" t="s">
        <v>6402</v>
      </c>
      <c r="G774">
        <v>411</v>
      </c>
      <c r="H774">
        <v>4135</v>
      </c>
      <c r="I774">
        <v>0</v>
      </c>
      <c r="J774">
        <v>0</v>
      </c>
      <c r="K774">
        <v>0</v>
      </c>
      <c r="L774" t="s">
        <v>6409</v>
      </c>
      <c r="M774">
        <v>2018</v>
      </c>
      <c r="N774" t="s">
        <v>1463</v>
      </c>
      <c r="O774">
        <v>1</v>
      </c>
      <c r="P774">
        <v>2</v>
      </c>
      <c r="Q774" t="s">
        <v>15830</v>
      </c>
      <c r="R774" t="s">
        <v>7734</v>
      </c>
      <c r="S774" t="s">
        <v>7734</v>
      </c>
      <c r="T774" t="s">
        <v>21131</v>
      </c>
      <c r="U774">
        <f t="shared" si="12"/>
        <v>5899</v>
      </c>
    </row>
    <row r="775" spans="1:21" x14ac:dyDescent="0.2">
      <c r="A775" t="s">
        <v>16294</v>
      </c>
      <c r="B775" t="s">
        <v>12232</v>
      </c>
      <c r="C775">
        <v>3519054</v>
      </c>
      <c r="D775" t="s">
        <v>12242</v>
      </c>
      <c r="E775" t="s">
        <v>12243</v>
      </c>
      <c r="F775" t="s">
        <v>6402</v>
      </c>
      <c r="G775">
        <v>541</v>
      </c>
      <c r="H775">
        <v>2253</v>
      </c>
      <c r="I775">
        <v>0</v>
      </c>
      <c r="J775">
        <v>0</v>
      </c>
      <c r="K775">
        <v>0</v>
      </c>
      <c r="L775" t="s">
        <v>6409</v>
      </c>
      <c r="M775">
        <v>2018</v>
      </c>
      <c r="N775" t="s">
        <v>1463</v>
      </c>
      <c r="O775">
        <v>2</v>
      </c>
      <c r="P775">
        <v>2</v>
      </c>
      <c r="Q775" t="s">
        <v>15830</v>
      </c>
      <c r="R775" t="s">
        <v>7734</v>
      </c>
      <c r="S775" t="s">
        <v>7734</v>
      </c>
      <c r="T775" t="s">
        <v>2624</v>
      </c>
      <c r="U775">
        <f t="shared" si="12"/>
        <v>5899</v>
      </c>
    </row>
    <row r="776" spans="1:21" x14ac:dyDescent="0.2">
      <c r="A776" t="s">
        <v>16294</v>
      </c>
      <c r="B776" t="s">
        <v>12232</v>
      </c>
      <c r="C776">
        <v>3519054</v>
      </c>
      <c r="D776" t="s">
        <v>6480</v>
      </c>
      <c r="E776" t="s">
        <v>16295</v>
      </c>
      <c r="F776" t="s">
        <v>6402</v>
      </c>
      <c r="G776">
        <v>891</v>
      </c>
      <c r="H776">
        <v>2253</v>
      </c>
      <c r="I776">
        <v>1</v>
      </c>
      <c r="J776">
        <v>1</v>
      </c>
      <c r="K776">
        <v>0</v>
      </c>
      <c r="L776" t="s">
        <v>6409</v>
      </c>
      <c r="M776">
        <v>2018</v>
      </c>
      <c r="N776" t="s">
        <v>1463</v>
      </c>
      <c r="O776">
        <v>2</v>
      </c>
      <c r="P776">
        <v>2</v>
      </c>
      <c r="Q776" t="s">
        <v>15830</v>
      </c>
      <c r="R776" t="s">
        <v>7734</v>
      </c>
      <c r="S776" t="s">
        <v>7734</v>
      </c>
      <c r="T776" t="s">
        <v>21132</v>
      </c>
      <c r="U776">
        <f t="shared" si="12"/>
        <v>5899</v>
      </c>
    </row>
    <row r="777" spans="1:21" x14ac:dyDescent="0.2">
      <c r="A777" t="s">
        <v>16294</v>
      </c>
      <c r="B777" t="s">
        <v>12232</v>
      </c>
      <c r="C777">
        <v>3519054</v>
      </c>
      <c r="D777" t="s">
        <v>6442</v>
      </c>
      <c r="E777" t="s">
        <v>16296</v>
      </c>
      <c r="F777" t="s">
        <v>6402</v>
      </c>
      <c r="G777">
        <v>821</v>
      </c>
      <c r="H777">
        <v>2253</v>
      </c>
      <c r="I777">
        <v>1</v>
      </c>
      <c r="J777">
        <v>1</v>
      </c>
      <c r="K777">
        <v>0</v>
      </c>
      <c r="L777" t="s">
        <v>6403</v>
      </c>
      <c r="M777">
        <v>2018</v>
      </c>
      <c r="N777" t="s">
        <v>1463</v>
      </c>
      <c r="O777">
        <v>2</v>
      </c>
      <c r="P777">
        <v>2</v>
      </c>
      <c r="Q777" t="s">
        <v>15830</v>
      </c>
      <c r="R777" t="s">
        <v>7734</v>
      </c>
      <c r="S777" t="s">
        <v>7734</v>
      </c>
      <c r="T777" t="s">
        <v>21133</v>
      </c>
      <c r="U777">
        <f t="shared" si="12"/>
        <v>5899</v>
      </c>
    </row>
    <row r="778" spans="1:21" x14ac:dyDescent="0.2">
      <c r="A778" t="s">
        <v>16297</v>
      </c>
      <c r="B778" t="s">
        <v>12232</v>
      </c>
      <c r="C778">
        <v>3519054</v>
      </c>
      <c r="D778" t="s">
        <v>6501</v>
      </c>
      <c r="E778" t="s">
        <v>12246</v>
      </c>
      <c r="F778" t="s">
        <v>6402</v>
      </c>
      <c r="G778">
        <v>821</v>
      </c>
      <c r="H778">
        <v>3887</v>
      </c>
      <c r="I778">
        <v>0</v>
      </c>
      <c r="J778">
        <v>0</v>
      </c>
      <c r="K778">
        <v>0</v>
      </c>
      <c r="L778" t="s">
        <v>6409</v>
      </c>
      <c r="M778">
        <v>2018</v>
      </c>
      <c r="N778" t="s">
        <v>1463</v>
      </c>
      <c r="O778">
        <v>3</v>
      </c>
      <c r="P778">
        <v>2</v>
      </c>
      <c r="Q778" t="s">
        <v>15830</v>
      </c>
      <c r="R778" t="s">
        <v>7734</v>
      </c>
      <c r="S778" t="s">
        <v>7734</v>
      </c>
      <c r="T778" t="s">
        <v>2617</v>
      </c>
      <c r="U778">
        <f t="shared" si="12"/>
        <v>5899</v>
      </c>
    </row>
    <row r="779" spans="1:21" x14ac:dyDescent="0.2">
      <c r="A779" t="s">
        <v>16297</v>
      </c>
      <c r="B779" t="s">
        <v>12232</v>
      </c>
      <c r="C779">
        <v>3519054</v>
      </c>
      <c r="D779" t="s">
        <v>6914</v>
      </c>
      <c r="E779" t="s">
        <v>12247</v>
      </c>
      <c r="F779" t="s">
        <v>6402</v>
      </c>
      <c r="G779">
        <v>1169</v>
      </c>
      <c r="H779">
        <v>3887</v>
      </c>
      <c r="I779">
        <v>0</v>
      </c>
      <c r="J779">
        <v>1</v>
      </c>
      <c r="K779">
        <v>0</v>
      </c>
      <c r="L779" t="s">
        <v>6409</v>
      </c>
      <c r="M779">
        <v>2018</v>
      </c>
      <c r="N779" t="s">
        <v>1463</v>
      </c>
      <c r="O779">
        <v>3</v>
      </c>
      <c r="P779">
        <v>2</v>
      </c>
      <c r="Q779" t="s">
        <v>15830</v>
      </c>
      <c r="R779" t="s">
        <v>7734</v>
      </c>
      <c r="S779" t="s">
        <v>7734</v>
      </c>
      <c r="T779" t="s">
        <v>2627</v>
      </c>
      <c r="U779">
        <f t="shared" si="12"/>
        <v>5899</v>
      </c>
    </row>
    <row r="780" spans="1:21" x14ac:dyDescent="0.2">
      <c r="A780" t="s">
        <v>16297</v>
      </c>
      <c r="B780" t="s">
        <v>12232</v>
      </c>
      <c r="C780">
        <v>3519054</v>
      </c>
      <c r="D780" t="s">
        <v>7790</v>
      </c>
      <c r="E780" t="s">
        <v>9392</v>
      </c>
      <c r="F780" t="s">
        <v>6402</v>
      </c>
      <c r="G780">
        <v>372</v>
      </c>
      <c r="H780">
        <v>3887</v>
      </c>
      <c r="I780">
        <v>0</v>
      </c>
      <c r="J780">
        <v>0</v>
      </c>
      <c r="K780">
        <v>0</v>
      </c>
      <c r="L780" t="s">
        <v>6409</v>
      </c>
      <c r="M780">
        <v>2018</v>
      </c>
      <c r="N780" t="s">
        <v>1463</v>
      </c>
      <c r="O780">
        <v>3</v>
      </c>
      <c r="P780">
        <v>2</v>
      </c>
      <c r="Q780" t="s">
        <v>15830</v>
      </c>
      <c r="R780" t="s">
        <v>7734</v>
      </c>
      <c r="S780" t="s">
        <v>7734</v>
      </c>
      <c r="T780" t="s">
        <v>21134</v>
      </c>
      <c r="U780">
        <f t="shared" si="12"/>
        <v>5899</v>
      </c>
    </row>
    <row r="781" spans="1:21" x14ac:dyDescent="0.2">
      <c r="A781" t="s">
        <v>16297</v>
      </c>
      <c r="B781" t="s">
        <v>12232</v>
      </c>
      <c r="C781">
        <v>3519054</v>
      </c>
      <c r="D781" t="s">
        <v>6535</v>
      </c>
      <c r="E781" t="s">
        <v>12248</v>
      </c>
      <c r="F781" t="s">
        <v>6402</v>
      </c>
      <c r="G781">
        <v>1525</v>
      </c>
      <c r="H781">
        <v>3887</v>
      </c>
      <c r="I781">
        <v>0</v>
      </c>
      <c r="J781">
        <v>1</v>
      </c>
      <c r="K781">
        <v>0</v>
      </c>
      <c r="L781" t="s">
        <v>6403</v>
      </c>
      <c r="M781">
        <v>2018</v>
      </c>
      <c r="N781" t="s">
        <v>1463</v>
      </c>
      <c r="O781">
        <v>3</v>
      </c>
      <c r="P781">
        <v>2</v>
      </c>
      <c r="Q781" t="s">
        <v>15830</v>
      </c>
      <c r="R781" t="s">
        <v>7734</v>
      </c>
      <c r="S781" t="s">
        <v>7734</v>
      </c>
      <c r="T781" t="s">
        <v>2616</v>
      </c>
      <c r="U781">
        <f t="shared" si="12"/>
        <v>5899</v>
      </c>
    </row>
    <row r="782" spans="1:21" x14ac:dyDescent="0.2">
      <c r="A782" t="s">
        <v>16298</v>
      </c>
      <c r="B782" t="s">
        <v>12232</v>
      </c>
      <c r="C782">
        <v>3519054</v>
      </c>
      <c r="D782" t="s">
        <v>12233</v>
      </c>
      <c r="E782" t="s">
        <v>12234</v>
      </c>
      <c r="F782" t="s">
        <v>6402</v>
      </c>
      <c r="G782">
        <v>4607</v>
      </c>
      <c r="H782">
        <v>5899</v>
      </c>
      <c r="I782">
        <v>1</v>
      </c>
      <c r="J782">
        <v>1</v>
      </c>
      <c r="K782">
        <v>0</v>
      </c>
      <c r="L782" t="s">
        <v>6409</v>
      </c>
      <c r="M782">
        <v>2018</v>
      </c>
      <c r="N782" t="s">
        <v>6404</v>
      </c>
      <c r="O782">
        <v>99</v>
      </c>
      <c r="P782">
        <v>1</v>
      </c>
      <c r="Q782" t="s">
        <v>15830</v>
      </c>
      <c r="R782" t="s">
        <v>7734</v>
      </c>
      <c r="S782" t="s">
        <v>7734</v>
      </c>
      <c r="T782" t="s">
        <v>683</v>
      </c>
      <c r="U782">
        <f t="shared" si="12"/>
        <v>5899</v>
      </c>
    </row>
    <row r="783" spans="1:21" x14ac:dyDescent="0.2">
      <c r="A783" t="s">
        <v>16298</v>
      </c>
      <c r="B783" t="s">
        <v>12232</v>
      </c>
      <c r="C783">
        <v>3519054</v>
      </c>
      <c r="D783" t="s">
        <v>12236</v>
      </c>
      <c r="E783" t="s">
        <v>12237</v>
      </c>
      <c r="F783" t="s">
        <v>6402</v>
      </c>
      <c r="G783">
        <v>1292</v>
      </c>
      <c r="H783">
        <v>5899</v>
      </c>
      <c r="I783">
        <v>0</v>
      </c>
      <c r="J783">
        <v>0</v>
      </c>
      <c r="K783">
        <v>0</v>
      </c>
      <c r="L783" t="s">
        <v>6403</v>
      </c>
      <c r="M783">
        <v>2018</v>
      </c>
      <c r="N783" t="s">
        <v>6404</v>
      </c>
      <c r="O783">
        <v>99</v>
      </c>
      <c r="P783">
        <v>1</v>
      </c>
      <c r="Q783" t="s">
        <v>15830</v>
      </c>
      <c r="R783" t="s">
        <v>7734</v>
      </c>
      <c r="S783" t="s">
        <v>7734</v>
      </c>
      <c r="T783" t="s">
        <v>685</v>
      </c>
      <c r="U783">
        <f t="shared" si="12"/>
        <v>5899</v>
      </c>
    </row>
    <row r="784" spans="1:21" x14ac:dyDescent="0.2">
      <c r="A784" t="s">
        <v>16301</v>
      </c>
      <c r="B784" t="s">
        <v>14578</v>
      </c>
      <c r="C784">
        <v>3507014</v>
      </c>
      <c r="D784" t="s">
        <v>7303</v>
      </c>
      <c r="E784" t="s">
        <v>14582</v>
      </c>
      <c r="F784" t="s">
        <v>6402</v>
      </c>
      <c r="G784">
        <v>1619</v>
      </c>
      <c r="H784">
        <v>13628</v>
      </c>
      <c r="I784">
        <v>1</v>
      </c>
      <c r="J784">
        <v>1</v>
      </c>
      <c r="K784">
        <v>0</v>
      </c>
      <c r="L784" t="s">
        <v>6409</v>
      </c>
      <c r="M784">
        <v>2018</v>
      </c>
      <c r="N784" t="s">
        <v>1463</v>
      </c>
      <c r="O784">
        <v>99</v>
      </c>
      <c r="P784">
        <v>6</v>
      </c>
      <c r="Q784" t="s">
        <v>15830</v>
      </c>
      <c r="R784" t="s">
        <v>7734</v>
      </c>
      <c r="S784" t="s">
        <v>7734</v>
      </c>
      <c r="T784" t="s">
        <v>2655</v>
      </c>
      <c r="U784">
        <f t="shared" si="12"/>
        <v>13628</v>
      </c>
    </row>
    <row r="785" spans="1:21" x14ac:dyDescent="0.2">
      <c r="A785" t="s">
        <v>16301</v>
      </c>
      <c r="B785" t="s">
        <v>14578</v>
      </c>
      <c r="C785">
        <v>3507014</v>
      </c>
      <c r="D785" t="s">
        <v>6501</v>
      </c>
      <c r="E785" t="s">
        <v>8486</v>
      </c>
      <c r="F785" t="s">
        <v>6402</v>
      </c>
      <c r="G785">
        <v>1319</v>
      </c>
      <c r="H785">
        <v>13628</v>
      </c>
      <c r="I785">
        <v>0</v>
      </c>
      <c r="J785">
        <v>1</v>
      </c>
      <c r="K785">
        <v>0</v>
      </c>
      <c r="L785" t="s">
        <v>6409</v>
      </c>
      <c r="M785">
        <v>2018</v>
      </c>
      <c r="N785" t="s">
        <v>1463</v>
      </c>
      <c r="O785">
        <v>99</v>
      </c>
      <c r="P785">
        <v>6</v>
      </c>
      <c r="Q785" t="s">
        <v>15830</v>
      </c>
      <c r="R785" t="s">
        <v>7734</v>
      </c>
      <c r="S785" t="s">
        <v>7734</v>
      </c>
      <c r="T785" t="s">
        <v>2010</v>
      </c>
      <c r="U785">
        <f t="shared" si="12"/>
        <v>13628</v>
      </c>
    </row>
    <row r="786" spans="1:21" x14ac:dyDescent="0.2">
      <c r="A786" t="s">
        <v>16301</v>
      </c>
      <c r="B786" t="s">
        <v>14578</v>
      </c>
      <c r="C786">
        <v>3507014</v>
      </c>
      <c r="D786" t="s">
        <v>14583</v>
      </c>
      <c r="E786" t="s">
        <v>7889</v>
      </c>
      <c r="F786" t="s">
        <v>6402</v>
      </c>
      <c r="G786">
        <v>1662</v>
      </c>
      <c r="H786">
        <v>13628</v>
      </c>
      <c r="I786">
        <v>0</v>
      </c>
      <c r="J786">
        <v>1</v>
      </c>
      <c r="K786">
        <v>0</v>
      </c>
      <c r="L786" t="s">
        <v>6409</v>
      </c>
      <c r="M786">
        <v>2018</v>
      </c>
      <c r="N786" t="s">
        <v>1463</v>
      </c>
      <c r="O786">
        <v>99</v>
      </c>
      <c r="P786">
        <v>6</v>
      </c>
      <c r="Q786" t="s">
        <v>15830</v>
      </c>
      <c r="R786" t="s">
        <v>7734</v>
      </c>
      <c r="S786" t="s">
        <v>7734</v>
      </c>
      <c r="T786" t="s">
        <v>2654</v>
      </c>
      <c r="U786">
        <f t="shared" si="12"/>
        <v>13628</v>
      </c>
    </row>
    <row r="787" spans="1:21" x14ac:dyDescent="0.2">
      <c r="A787" t="s">
        <v>16301</v>
      </c>
      <c r="B787" t="s">
        <v>14578</v>
      </c>
      <c r="C787">
        <v>3507014</v>
      </c>
      <c r="D787" t="s">
        <v>6650</v>
      </c>
      <c r="E787" t="s">
        <v>14581</v>
      </c>
      <c r="F787" t="s">
        <v>6402</v>
      </c>
      <c r="G787">
        <v>1510</v>
      </c>
      <c r="H787">
        <v>13628</v>
      </c>
      <c r="I787">
        <v>1</v>
      </c>
      <c r="J787">
        <v>1</v>
      </c>
      <c r="K787">
        <v>0</v>
      </c>
      <c r="L787" t="s">
        <v>6403</v>
      </c>
      <c r="M787">
        <v>2018</v>
      </c>
      <c r="N787" t="s">
        <v>1463</v>
      </c>
      <c r="O787">
        <v>99</v>
      </c>
      <c r="P787">
        <v>6</v>
      </c>
      <c r="Q787" t="s">
        <v>15830</v>
      </c>
      <c r="R787" t="s">
        <v>7734</v>
      </c>
      <c r="S787" t="s">
        <v>7734</v>
      </c>
      <c r="T787" t="s">
        <v>2656</v>
      </c>
      <c r="U787">
        <f t="shared" si="12"/>
        <v>13628</v>
      </c>
    </row>
    <row r="788" spans="1:21" x14ac:dyDescent="0.2">
      <c r="A788" t="s">
        <v>16301</v>
      </c>
      <c r="B788" t="s">
        <v>14578</v>
      </c>
      <c r="C788">
        <v>3507014</v>
      </c>
      <c r="D788" t="s">
        <v>6609</v>
      </c>
      <c r="E788" t="s">
        <v>15237</v>
      </c>
      <c r="F788" t="s">
        <v>6402</v>
      </c>
      <c r="G788">
        <v>547</v>
      </c>
      <c r="H788">
        <v>13628</v>
      </c>
      <c r="I788">
        <v>0</v>
      </c>
      <c r="J788">
        <v>0</v>
      </c>
      <c r="K788">
        <v>0</v>
      </c>
      <c r="L788" t="s">
        <v>6403</v>
      </c>
      <c r="M788">
        <v>2018</v>
      </c>
      <c r="N788" t="s">
        <v>1463</v>
      </c>
      <c r="O788">
        <v>99</v>
      </c>
      <c r="P788">
        <v>6</v>
      </c>
      <c r="Q788" t="s">
        <v>15830</v>
      </c>
      <c r="R788" t="s">
        <v>7734</v>
      </c>
      <c r="S788" t="s">
        <v>7734</v>
      </c>
      <c r="T788" t="s">
        <v>21135</v>
      </c>
      <c r="U788">
        <f t="shared" si="12"/>
        <v>13628</v>
      </c>
    </row>
    <row r="789" spans="1:21" x14ac:dyDescent="0.2">
      <c r="A789" t="s">
        <v>16301</v>
      </c>
      <c r="B789" t="s">
        <v>14578</v>
      </c>
      <c r="C789">
        <v>3507014</v>
      </c>
      <c r="D789" t="s">
        <v>6722</v>
      </c>
      <c r="E789" t="s">
        <v>15361</v>
      </c>
      <c r="F789" t="s">
        <v>6402</v>
      </c>
      <c r="G789">
        <v>1267</v>
      </c>
      <c r="H789">
        <v>13628</v>
      </c>
      <c r="I789">
        <v>0</v>
      </c>
      <c r="J789">
        <v>0</v>
      </c>
      <c r="K789">
        <v>0</v>
      </c>
      <c r="L789" t="s">
        <v>6403</v>
      </c>
      <c r="M789">
        <v>2018</v>
      </c>
      <c r="N789" t="s">
        <v>1463</v>
      </c>
      <c r="O789">
        <v>99</v>
      </c>
      <c r="P789">
        <v>6</v>
      </c>
      <c r="Q789" t="s">
        <v>15830</v>
      </c>
      <c r="R789" t="s">
        <v>7734</v>
      </c>
      <c r="S789" t="s">
        <v>7734</v>
      </c>
      <c r="T789" t="s">
        <v>21136</v>
      </c>
      <c r="U789">
        <f t="shared" si="12"/>
        <v>13628</v>
      </c>
    </row>
    <row r="790" spans="1:21" x14ac:dyDescent="0.2">
      <c r="A790" t="s">
        <v>16301</v>
      </c>
      <c r="B790" t="s">
        <v>14578</v>
      </c>
      <c r="C790">
        <v>3507014</v>
      </c>
      <c r="D790" t="s">
        <v>6423</v>
      </c>
      <c r="E790" t="s">
        <v>11389</v>
      </c>
      <c r="F790" t="s">
        <v>6402</v>
      </c>
      <c r="G790">
        <v>1335</v>
      </c>
      <c r="H790">
        <v>13628</v>
      </c>
      <c r="I790">
        <v>0</v>
      </c>
      <c r="J790">
        <v>1</v>
      </c>
      <c r="K790">
        <v>0</v>
      </c>
      <c r="L790" t="s">
        <v>6403</v>
      </c>
      <c r="M790">
        <v>2018</v>
      </c>
      <c r="N790" t="s">
        <v>1463</v>
      </c>
      <c r="O790">
        <v>99</v>
      </c>
      <c r="P790">
        <v>6</v>
      </c>
      <c r="Q790" t="s">
        <v>15830</v>
      </c>
      <c r="R790" t="s">
        <v>7734</v>
      </c>
      <c r="S790" t="s">
        <v>7734</v>
      </c>
      <c r="T790" t="s">
        <v>2653</v>
      </c>
      <c r="U790">
        <f t="shared" si="12"/>
        <v>13628</v>
      </c>
    </row>
    <row r="791" spans="1:21" x14ac:dyDescent="0.2">
      <c r="A791" t="s">
        <v>16301</v>
      </c>
      <c r="B791" t="s">
        <v>14578</v>
      </c>
      <c r="C791">
        <v>3507014</v>
      </c>
      <c r="D791" t="s">
        <v>6858</v>
      </c>
      <c r="E791" t="s">
        <v>15319</v>
      </c>
      <c r="F791" t="s">
        <v>6402</v>
      </c>
      <c r="G791">
        <v>1136</v>
      </c>
      <c r="H791">
        <v>13628</v>
      </c>
      <c r="I791">
        <v>0</v>
      </c>
      <c r="J791">
        <v>0</v>
      </c>
      <c r="K791">
        <v>0</v>
      </c>
      <c r="L791" t="s">
        <v>6403</v>
      </c>
      <c r="M791">
        <v>2018</v>
      </c>
      <c r="N791" t="s">
        <v>1463</v>
      </c>
      <c r="O791">
        <v>99</v>
      </c>
      <c r="P791">
        <v>6</v>
      </c>
      <c r="Q791" t="s">
        <v>15830</v>
      </c>
      <c r="R791" t="s">
        <v>7734</v>
      </c>
      <c r="S791" t="s">
        <v>7734</v>
      </c>
      <c r="T791" t="s">
        <v>21137</v>
      </c>
      <c r="U791">
        <f t="shared" si="12"/>
        <v>13628</v>
      </c>
    </row>
    <row r="792" spans="1:21" x14ac:dyDescent="0.2">
      <c r="A792" t="s">
        <v>16301</v>
      </c>
      <c r="B792" t="s">
        <v>14578</v>
      </c>
      <c r="C792">
        <v>3507014</v>
      </c>
      <c r="D792" t="s">
        <v>6430</v>
      </c>
      <c r="E792" t="s">
        <v>15697</v>
      </c>
      <c r="F792" t="s">
        <v>6402</v>
      </c>
      <c r="G792">
        <v>675</v>
      </c>
      <c r="H792">
        <v>13628</v>
      </c>
      <c r="I792">
        <v>0</v>
      </c>
      <c r="J792">
        <v>0</v>
      </c>
      <c r="K792">
        <v>0</v>
      </c>
      <c r="L792" t="s">
        <v>6403</v>
      </c>
      <c r="M792">
        <v>2018</v>
      </c>
      <c r="N792" t="s">
        <v>1463</v>
      </c>
      <c r="O792">
        <v>99</v>
      </c>
      <c r="P792">
        <v>6</v>
      </c>
      <c r="Q792" t="s">
        <v>15830</v>
      </c>
      <c r="R792" t="s">
        <v>7734</v>
      </c>
      <c r="S792" t="s">
        <v>7734</v>
      </c>
      <c r="T792" t="s">
        <v>21138</v>
      </c>
      <c r="U792">
        <f t="shared" si="12"/>
        <v>13628</v>
      </c>
    </row>
    <row r="793" spans="1:21" x14ac:dyDescent="0.2">
      <c r="A793" t="s">
        <v>16301</v>
      </c>
      <c r="B793" t="s">
        <v>14578</v>
      </c>
      <c r="C793">
        <v>3507014</v>
      </c>
      <c r="D793" t="s">
        <v>8484</v>
      </c>
      <c r="E793" t="s">
        <v>15239</v>
      </c>
      <c r="F793" t="s">
        <v>6402</v>
      </c>
      <c r="G793">
        <v>647</v>
      </c>
      <c r="H793">
        <v>13628</v>
      </c>
      <c r="I793">
        <v>0</v>
      </c>
      <c r="J793">
        <v>0</v>
      </c>
      <c r="K793">
        <v>0</v>
      </c>
      <c r="L793" t="s">
        <v>6403</v>
      </c>
      <c r="M793">
        <v>2018</v>
      </c>
      <c r="N793" t="s">
        <v>1463</v>
      </c>
      <c r="O793">
        <v>99</v>
      </c>
      <c r="P793">
        <v>6</v>
      </c>
      <c r="Q793" t="s">
        <v>15830</v>
      </c>
      <c r="R793" t="s">
        <v>7734</v>
      </c>
      <c r="S793" t="s">
        <v>7734</v>
      </c>
      <c r="T793" t="s">
        <v>21139</v>
      </c>
      <c r="U793">
        <f t="shared" si="12"/>
        <v>13628</v>
      </c>
    </row>
    <row r="794" spans="1:21" x14ac:dyDescent="0.2">
      <c r="A794" t="s">
        <v>16301</v>
      </c>
      <c r="B794" t="s">
        <v>14578</v>
      </c>
      <c r="C794">
        <v>3507014</v>
      </c>
      <c r="D794" t="s">
        <v>6580</v>
      </c>
      <c r="E794" t="s">
        <v>6544</v>
      </c>
      <c r="F794" t="s">
        <v>6402</v>
      </c>
      <c r="G794">
        <v>1911</v>
      </c>
      <c r="H794">
        <v>13628</v>
      </c>
      <c r="I794">
        <v>1</v>
      </c>
      <c r="J794">
        <v>1</v>
      </c>
      <c r="K794">
        <v>0</v>
      </c>
      <c r="L794" t="s">
        <v>6403</v>
      </c>
      <c r="M794">
        <v>2018</v>
      </c>
      <c r="N794" t="s">
        <v>1463</v>
      </c>
      <c r="O794">
        <v>99</v>
      </c>
      <c r="P794">
        <v>6</v>
      </c>
      <c r="Q794" t="s">
        <v>15830</v>
      </c>
      <c r="R794" t="s">
        <v>7734</v>
      </c>
      <c r="S794" t="s">
        <v>7734</v>
      </c>
      <c r="T794" t="s">
        <v>702</v>
      </c>
      <c r="U794">
        <f t="shared" si="12"/>
        <v>13628</v>
      </c>
    </row>
    <row r="795" spans="1:21" x14ac:dyDescent="0.2">
      <c r="A795" t="s">
        <v>16302</v>
      </c>
      <c r="B795" t="s">
        <v>14578</v>
      </c>
      <c r="C795">
        <v>3507014</v>
      </c>
      <c r="D795" t="s">
        <v>8513</v>
      </c>
      <c r="E795" t="s">
        <v>14579</v>
      </c>
      <c r="F795" t="s">
        <v>6402</v>
      </c>
      <c r="G795">
        <v>1140</v>
      </c>
      <c r="H795">
        <v>3207</v>
      </c>
      <c r="I795">
        <v>0</v>
      </c>
      <c r="J795">
        <v>1</v>
      </c>
      <c r="K795">
        <v>0</v>
      </c>
      <c r="L795" t="s">
        <v>6403</v>
      </c>
      <c r="M795">
        <v>2018</v>
      </c>
      <c r="N795" t="s">
        <v>6404</v>
      </c>
      <c r="O795">
        <v>99</v>
      </c>
      <c r="P795">
        <v>1</v>
      </c>
      <c r="Q795" t="s">
        <v>15830</v>
      </c>
      <c r="R795" t="s">
        <v>7734</v>
      </c>
      <c r="S795" t="s">
        <v>7734</v>
      </c>
      <c r="T795" t="s">
        <v>691</v>
      </c>
      <c r="U795">
        <f t="shared" si="12"/>
        <v>13628</v>
      </c>
    </row>
    <row r="796" spans="1:21" x14ac:dyDescent="0.2">
      <c r="A796" t="s">
        <v>16302</v>
      </c>
      <c r="B796" t="s">
        <v>14578</v>
      </c>
      <c r="C796">
        <v>3507014</v>
      </c>
      <c r="D796" t="s">
        <v>6838</v>
      </c>
      <c r="E796" t="s">
        <v>7163</v>
      </c>
      <c r="F796" t="s">
        <v>6402</v>
      </c>
      <c r="G796">
        <v>1135</v>
      </c>
      <c r="H796">
        <v>3207</v>
      </c>
      <c r="I796">
        <v>0</v>
      </c>
      <c r="J796">
        <v>0</v>
      </c>
      <c r="K796">
        <v>0</v>
      </c>
      <c r="L796" t="s">
        <v>6403</v>
      </c>
      <c r="M796">
        <v>2018</v>
      </c>
      <c r="N796" t="s">
        <v>6404</v>
      </c>
      <c r="O796">
        <v>99</v>
      </c>
      <c r="P796">
        <v>1</v>
      </c>
      <c r="Q796" t="s">
        <v>15830</v>
      </c>
      <c r="R796" t="s">
        <v>7734</v>
      </c>
      <c r="S796" t="s">
        <v>7734</v>
      </c>
      <c r="T796" t="s">
        <v>692</v>
      </c>
      <c r="U796">
        <f t="shared" si="12"/>
        <v>13628</v>
      </c>
    </row>
    <row r="797" spans="1:21" x14ac:dyDescent="0.2">
      <c r="A797" t="s">
        <v>16302</v>
      </c>
      <c r="B797" t="s">
        <v>14578</v>
      </c>
      <c r="C797">
        <v>3507014</v>
      </c>
      <c r="D797" t="s">
        <v>6493</v>
      </c>
      <c r="E797" t="s">
        <v>6710</v>
      </c>
      <c r="F797" t="s">
        <v>6402</v>
      </c>
      <c r="G797">
        <v>932</v>
      </c>
      <c r="H797">
        <v>3207</v>
      </c>
      <c r="I797">
        <v>0</v>
      </c>
      <c r="J797">
        <v>0</v>
      </c>
      <c r="K797">
        <v>0</v>
      </c>
      <c r="L797" t="s">
        <v>6403</v>
      </c>
      <c r="M797">
        <v>2018</v>
      </c>
      <c r="N797" t="s">
        <v>6404</v>
      </c>
      <c r="O797">
        <v>99</v>
      </c>
      <c r="P797">
        <v>1</v>
      </c>
      <c r="Q797" t="s">
        <v>15830</v>
      </c>
      <c r="R797" t="s">
        <v>7734</v>
      </c>
      <c r="S797" t="s">
        <v>7734</v>
      </c>
      <c r="T797" t="s">
        <v>21140</v>
      </c>
      <c r="U797">
        <f t="shared" si="12"/>
        <v>13628</v>
      </c>
    </row>
    <row r="798" spans="1:21" x14ac:dyDescent="0.2">
      <c r="A798" t="s">
        <v>16303</v>
      </c>
      <c r="B798" t="s">
        <v>9160</v>
      </c>
      <c r="C798">
        <v>3557041</v>
      </c>
      <c r="D798" t="s">
        <v>6416</v>
      </c>
      <c r="E798" t="s">
        <v>9166</v>
      </c>
      <c r="F798" t="s">
        <v>6402</v>
      </c>
      <c r="G798">
        <v>1299</v>
      </c>
      <c r="H798">
        <v>15460</v>
      </c>
      <c r="I798">
        <v>1</v>
      </c>
      <c r="J798">
        <v>1</v>
      </c>
      <c r="K798">
        <v>0</v>
      </c>
      <c r="L798" t="s">
        <v>6409</v>
      </c>
      <c r="M798">
        <v>2018</v>
      </c>
      <c r="N798" t="s">
        <v>1463</v>
      </c>
      <c r="O798">
        <v>99</v>
      </c>
      <c r="P798">
        <v>6</v>
      </c>
      <c r="Q798" t="s">
        <v>15830</v>
      </c>
      <c r="R798" t="s">
        <v>7734</v>
      </c>
      <c r="S798" t="s">
        <v>7734</v>
      </c>
      <c r="T798" t="s">
        <v>2664</v>
      </c>
      <c r="U798">
        <f t="shared" si="12"/>
        <v>15460</v>
      </c>
    </row>
    <row r="799" spans="1:21" x14ac:dyDescent="0.2">
      <c r="A799" t="s">
        <v>16303</v>
      </c>
      <c r="B799" t="s">
        <v>9160</v>
      </c>
      <c r="C799">
        <v>3557041</v>
      </c>
      <c r="D799" t="s">
        <v>8687</v>
      </c>
      <c r="E799" t="s">
        <v>9171</v>
      </c>
      <c r="F799" t="s">
        <v>6402</v>
      </c>
      <c r="G799">
        <v>997</v>
      </c>
      <c r="H799">
        <v>15460</v>
      </c>
      <c r="I799">
        <v>0</v>
      </c>
      <c r="J799">
        <v>0</v>
      </c>
      <c r="K799">
        <v>0</v>
      </c>
      <c r="L799" t="s">
        <v>6409</v>
      </c>
      <c r="M799">
        <v>2018</v>
      </c>
      <c r="N799" t="s">
        <v>1463</v>
      </c>
      <c r="O799">
        <v>99</v>
      </c>
      <c r="P799">
        <v>6</v>
      </c>
      <c r="Q799" t="s">
        <v>15830</v>
      </c>
      <c r="R799" t="s">
        <v>7734</v>
      </c>
      <c r="S799" t="s">
        <v>7734</v>
      </c>
      <c r="T799" t="s">
        <v>2669</v>
      </c>
      <c r="U799">
        <f t="shared" si="12"/>
        <v>15460</v>
      </c>
    </row>
    <row r="800" spans="1:21" x14ac:dyDescent="0.2">
      <c r="A800" t="s">
        <v>16303</v>
      </c>
      <c r="B800" t="s">
        <v>9160</v>
      </c>
      <c r="C800">
        <v>3557041</v>
      </c>
      <c r="D800" t="s">
        <v>16304</v>
      </c>
      <c r="E800" t="s">
        <v>6724</v>
      </c>
      <c r="F800" t="s">
        <v>6402</v>
      </c>
      <c r="G800">
        <v>523</v>
      </c>
      <c r="H800">
        <v>15460</v>
      </c>
      <c r="I800">
        <v>0</v>
      </c>
      <c r="J800">
        <v>0</v>
      </c>
      <c r="K800">
        <v>0</v>
      </c>
      <c r="L800" t="s">
        <v>6409</v>
      </c>
      <c r="M800">
        <v>2018</v>
      </c>
      <c r="N800" t="s">
        <v>1463</v>
      </c>
      <c r="O800">
        <v>99</v>
      </c>
      <c r="P800">
        <v>6</v>
      </c>
      <c r="Q800" t="s">
        <v>15830</v>
      </c>
      <c r="R800" t="s">
        <v>7734</v>
      </c>
      <c r="S800" t="s">
        <v>7734</v>
      </c>
      <c r="T800" t="s">
        <v>21141</v>
      </c>
      <c r="U800">
        <f t="shared" si="12"/>
        <v>15460</v>
      </c>
    </row>
    <row r="801" spans="1:21" x14ac:dyDescent="0.2">
      <c r="A801" t="s">
        <v>16303</v>
      </c>
      <c r="B801" t="s">
        <v>9160</v>
      </c>
      <c r="C801">
        <v>3557041</v>
      </c>
      <c r="D801" t="s">
        <v>7272</v>
      </c>
      <c r="E801" t="s">
        <v>16305</v>
      </c>
      <c r="F801" t="s">
        <v>6402</v>
      </c>
      <c r="G801">
        <v>1088</v>
      </c>
      <c r="H801">
        <v>15460</v>
      </c>
      <c r="I801">
        <v>1</v>
      </c>
      <c r="J801">
        <v>0</v>
      </c>
      <c r="K801">
        <v>0</v>
      </c>
      <c r="L801" t="s">
        <v>6409</v>
      </c>
      <c r="M801">
        <v>2018</v>
      </c>
      <c r="N801" t="s">
        <v>1463</v>
      </c>
      <c r="O801">
        <v>99</v>
      </c>
      <c r="P801">
        <v>6</v>
      </c>
      <c r="Q801" t="s">
        <v>15830</v>
      </c>
      <c r="R801" t="s">
        <v>7734</v>
      </c>
      <c r="S801" t="s">
        <v>7734</v>
      </c>
      <c r="T801" t="s">
        <v>21142</v>
      </c>
      <c r="U801">
        <f t="shared" si="12"/>
        <v>15460</v>
      </c>
    </row>
    <row r="802" spans="1:21" x14ac:dyDescent="0.2">
      <c r="A802" t="s">
        <v>16303</v>
      </c>
      <c r="B802" t="s">
        <v>9160</v>
      </c>
      <c r="C802">
        <v>3557041</v>
      </c>
      <c r="D802" t="s">
        <v>7600</v>
      </c>
      <c r="E802" t="s">
        <v>12093</v>
      </c>
      <c r="F802" t="s">
        <v>6402</v>
      </c>
      <c r="G802">
        <v>2272</v>
      </c>
      <c r="H802">
        <v>15460</v>
      </c>
      <c r="I802">
        <v>1</v>
      </c>
      <c r="J802">
        <v>1</v>
      </c>
      <c r="K802">
        <v>0</v>
      </c>
      <c r="L802" t="s">
        <v>6403</v>
      </c>
      <c r="M802">
        <v>2018</v>
      </c>
      <c r="N802" t="s">
        <v>1463</v>
      </c>
      <c r="O802">
        <v>99</v>
      </c>
      <c r="P802">
        <v>6</v>
      </c>
      <c r="Q802" t="s">
        <v>15830</v>
      </c>
      <c r="R802" t="s">
        <v>7734</v>
      </c>
      <c r="S802" t="s">
        <v>7734</v>
      </c>
      <c r="T802" t="s">
        <v>21143</v>
      </c>
      <c r="U802">
        <f t="shared" si="12"/>
        <v>15460</v>
      </c>
    </row>
    <row r="803" spans="1:21" x14ac:dyDescent="0.2">
      <c r="A803" t="s">
        <v>16303</v>
      </c>
      <c r="B803" t="s">
        <v>9160</v>
      </c>
      <c r="C803">
        <v>3557041</v>
      </c>
      <c r="D803" t="s">
        <v>6895</v>
      </c>
      <c r="E803" t="s">
        <v>8063</v>
      </c>
      <c r="F803" t="s">
        <v>6402</v>
      </c>
      <c r="G803">
        <v>420</v>
      </c>
      <c r="H803">
        <v>15460</v>
      </c>
      <c r="I803">
        <v>0</v>
      </c>
      <c r="J803">
        <v>0</v>
      </c>
      <c r="K803">
        <v>0</v>
      </c>
      <c r="L803" t="s">
        <v>6403</v>
      </c>
      <c r="M803">
        <v>2018</v>
      </c>
      <c r="N803" t="s">
        <v>1463</v>
      </c>
      <c r="O803">
        <v>99</v>
      </c>
      <c r="P803">
        <v>6</v>
      </c>
      <c r="Q803" t="s">
        <v>15830</v>
      </c>
      <c r="R803" t="s">
        <v>7734</v>
      </c>
      <c r="S803" t="s">
        <v>7734</v>
      </c>
      <c r="T803" t="s">
        <v>21144</v>
      </c>
      <c r="U803">
        <f t="shared" si="12"/>
        <v>15460</v>
      </c>
    </row>
    <row r="804" spans="1:21" x14ac:dyDescent="0.2">
      <c r="A804" t="s">
        <v>16303</v>
      </c>
      <c r="B804" t="s">
        <v>9160</v>
      </c>
      <c r="C804">
        <v>3557041</v>
      </c>
      <c r="D804" t="s">
        <v>15673</v>
      </c>
      <c r="E804" t="s">
        <v>7047</v>
      </c>
      <c r="F804" t="s">
        <v>6402</v>
      </c>
      <c r="G804">
        <v>131</v>
      </c>
      <c r="H804">
        <v>15460</v>
      </c>
      <c r="I804">
        <v>0</v>
      </c>
      <c r="J804">
        <v>0</v>
      </c>
      <c r="K804">
        <v>0</v>
      </c>
      <c r="L804" t="s">
        <v>6403</v>
      </c>
      <c r="M804">
        <v>2018</v>
      </c>
      <c r="N804" t="s">
        <v>1463</v>
      </c>
      <c r="O804">
        <v>99</v>
      </c>
      <c r="P804">
        <v>6</v>
      </c>
      <c r="Q804" t="s">
        <v>15830</v>
      </c>
      <c r="R804" t="s">
        <v>7734</v>
      </c>
      <c r="S804" t="s">
        <v>7734</v>
      </c>
      <c r="T804" t="s">
        <v>21145</v>
      </c>
      <c r="U804">
        <f t="shared" si="12"/>
        <v>15460</v>
      </c>
    </row>
    <row r="805" spans="1:21" x14ac:dyDescent="0.2">
      <c r="A805" t="s">
        <v>16303</v>
      </c>
      <c r="B805" t="s">
        <v>9160</v>
      </c>
      <c r="C805">
        <v>3557041</v>
      </c>
      <c r="D805" t="s">
        <v>6637</v>
      </c>
      <c r="E805" t="s">
        <v>6518</v>
      </c>
      <c r="F805" t="s">
        <v>6402</v>
      </c>
      <c r="G805">
        <v>952</v>
      </c>
      <c r="H805">
        <v>15460</v>
      </c>
      <c r="I805">
        <v>0</v>
      </c>
      <c r="J805">
        <v>0</v>
      </c>
      <c r="K805">
        <v>0</v>
      </c>
      <c r="L805" t="s">
        <v>6403</v>
      </c>
      <c r="M805">
        <v>2018</v>
      </c>
      <c r="N805" t="s">
        <v>1463</v>
      </c>
      <c r="O805">
        <v>99</v>
      </c>
      <c r="P805">
        <v>6</v>
      </c>
      <c r="Q805" t="s">
        <v>15830</v>
      </c>
      <c r="R805" t="s">
        <v>7734</v>
      </c>
      <c r="S805" t="s">
        <v>7734</v>
      </c>
      <c r="T805" t="s">
        <v>21146</v>
      </c>
      <c r="U805">
        <f t="shared" si="12"/>
        <v>15460</v>
      </c>
    </row>
    <row r="806" spans="1:21" x14ac:dyDescent="0.2">
      <c r="A806" t="s">
        <v>16303</v>
      </c>
      <c r="B806" t="s">
        <v>9160</v>
      </c>
      <c r="C806">
        <v>3557041</v>
      </c>
      <c r="D806" t="s">
        <v>6840</v>
      </c>
      <c r="E806" t="s">
        <v>7105</v>
      </c>
      <c r="F806" t="s">
        <v>6402</v>
      </c>
      <c r="G806">
        <v>1552</v>
      </c>
      <c r="H806">
        <v>15460</v>
      </c>
      <c r="I806">
        <v>1</v>
      </c>
      <c r="J806">
        <v>1</v>
      </c>
      <c r="K806">
        <v>0</v>
      </c>
      <c r="L806" t="s">
        <v>6403</v>
      </c>
      <c r="M806">
        <v>2018</v>
      </c>
      <c r="N806" t="s">
        <v>1463</v>
      </c>
      <c r="O806">
        <v>99</v>
      </c>
      <c r="P806">
        <v>6</v>
      </c>
      <c r="Q806" t="s">
        <v>15830</v>
      </c>
      <c r="R806" t="s">
        <v>7734</v>
      </c>
      <c r="S806" t="s">
        <v>7734</v>
      </c>
      <c r="T806" t="s">
        <v>2660</v>
      </c>
      <c r="U806">
        <f t="shared" si="12"/>
        <v>15460</v>
      </c>
    </row>
    <row r="807" spans="1:21" x14ac:dyDescent="0.2">
      <c r="A807" t="s">
        <v>16303</v>
      </c>
      <c r="B807" t="s">
        <v>9160</v>
      </c>
      <c r="C807">
        <v>3557041</v>
      </c>
      <c r="D807" t="s">
        <v>9172</v>
      </c>
      <c r="E807" t="s">
        <v>15199</v>
      </c>
      <c r="F807" t="s">
        <v>6402</v>
      </c>
      <c r="G807">
        <v>1027</v>
      </c>
      <c r="H807">
        <v>15460</v>
      </c>
      <c r="I807">
        <v>0</v>
      </c>
      <c r="J807">
        <v>0</v>
      </c>
      <c r="K807">
        <v>0</v>
      </c>
      <c r="L807" t="s">
        <v>6403</v>
      </c>
      <c r="M807">
        <v>2018</v>
      </c>
      <c r="N807" t="s">
        <v>1463</v>
      </c>
      <c r="O807">
        <v>99</v>
      </c>
      <c r="P807">
        <v>6</v>
      </c>
      <c r="Q807" t="s">
        <v>15830</v>
      </c>
      <c r="R807" t="s">
        <v>7734</v>
      </c>
      <c r="S807" t="s">
        <v>7734</v>
      </c>
      <c r="T807" t="s">
        <v>21147</v>
      </c>
      <c r="U807">
        <f t="shared" si="12"/>
        <v>15460</v>
      </c>
    </row>
    <row r="808" spans="1:21" x14ac:dyDescent="0.2">
      <c r="A808" t="s">
        <v>16303</v>
      </c>
      <c r="B808" t="s">
        <v>9160</v>
      </c>
      <c r="C808">
        <v>3557041</v>
      </c>
      <c r="D808" t="s">
        <v>6548</v>
      </c>
      <c r="E808" t="s">
        <v>9162</v>
      </c>
      <c r="F808" t="s">
        <v>6402</v>
      </c>
      <c r="G808">
        <v>1253</v>
      </c>
      <c r="H808">
        <v>15460</v>
      </c>
      <c r="I808">
        <v>1</v>
      </c>
      <c r="J808">
        <v>1</v>
      </c>
      <c r="K808">
        <v>0</v>
      </c>
      <c r="L808" t="s">
        <v>6403</v>
      </c>
      <c r="M808">
        <v>2018</v>
      </c>
      <c r="N808" t="s">
        <v>1463</v>
      </c>
      <c r="O808">
        <v>99</v>
      </c>
      <c r="P808">
        <v>6</v>
      </c>
      <c r="Q808" t="s">
        <v>15830</v>
      </c>
      <c r="R808" t="s">
        <v>7734</v>
      </c>
      <c r="S808" t="s">
        <v>7734</v>
      </c>
      <c r="T808" t="s">
        <v>693</v>
      </c>
      <c r="U808">
        <f t="shared" si="12"/>
        <v>15460</v>
      </c>
    </row>
    <row r="809" spans="1:21" x14ac:dyDescent="0.2">
      <c r="A809" t="s">
        <v>16303</v>
      </c>
      <c r="B809" t="s">
        <v>9160</v>
      </c>
      <c r="C809">
        <v>3557041</v>
      </c>
      <c r="D809" t="s">
        <v>6463</v>
      </c>
      <c r="E809" t="s">
        <v>16306</v>
      </c>
      <c r="F809" t="s">
        <v>6402</v>
      </c>
      <c r="G809">
        <v>178</v>
      </c>
      <c r="H809">
        <v>15460</v>
      </c>
      <c r="I809">
        <v>0</v>
      </c>
      <c r="J809">
        <v>0</v>
      </c>
      <c r="K809">
        <v>0</v>
      </c>
      <c r="L809" t="s">
        <v>6403</v>
      </c>
      <c r="M809">
        <v>2018</v>
      </c>
      <c r="N809" t="s">
        <v>1463</v>
      </c>
      <c r="O809">
        <v>99</v>
      </c>
      <c r="P809">
        <v>6</v>
      </c>
      <c r="Q809" t="s">
        <v>15830</v>
      </c>
      <c r="R809" t="s">
        <v>7734</v>
      </c>
      <c r="S809" t="s">
        <v>7734</v>
      </c>
      <c r="T809" t="s">
        <v>21148</v>
      </c>
      <c r="U809">
        <f t="shared" si="12"/>
        <v>15460</v>
      </c>
    </row>
    <row r="810" spans="1:21" x14ac:dyDescent="0.2">
      <c r="A810" t="s">
        <v>16303</v>
      </c>
      <c r="B810" t="s">
        <v>9160</v>
      </c>
      <c r="C810">
        <v>3557041</v>
      </c>
      <c r="D810" t="s">
        <v>6766</v>
      </c>
      <c r="E810" t="s">
        <v>9206</v>
      </c>
      <c r="F810" t="s">
        <v>6402</v>
      </c>
      <c r="G810">
        <v>1665</v>
      </c>
      <c r="H810">
        <v>15460</v>
      </c>
      <c r="I810">
        <v>1</v>
      </c>
      <c r="J810">
        <v>1</v>
      </c>
      <c r="K810">
        <v>0</v>
      </c>
      <c r="L810" t="s">
        <v>6403</v>
      </c>
      <c r="M810">
        <v>2018</v>
      </c>
      <c r="N810" t="s">
        <v>1463</v>
      </c>
      <c r="O810">
        <v>99</v>
      </c>
      <c r="P810">
        <v>6</v>
      </c>
      <c r="Q810" t="s">
        <v>15830</v>
      </c>
      <c r="R810" t="s">
        <v>7734</v>
      </c>
      <c r="S810" t="s">
        <v>7734</v>
      </c>
      <c r="T810" t="s">
        <v>21149</v>
      </c>
      <c r="U810">
        <f t="shared" si="12"/>
        <v>15460</v>
      </c>
    </row>
    <row r="811" spans="1:21" x14ac:dyDescent="0.2">
      <c r="A811" t="s">
        <v>16303</v>
      </c>
      <c r="B811" t="s">
        <v>9160</v>
      </c>
      <c r="C811">
        <v>3557041</v>
      </c>
      <c r="D811" t="s">
        <v>6459</v>
      </c>
      <c r="E811" t="s">
        <v>6793</v>
      </c>
      <c r="F811" t="s">
        <v>6402</v>
      </c>
      <c r="G811">
        <v>865</v>
      </c>
      <c r="H811">
        <v>15460</v>
      </c>
      <c r="I811">
        <v>0</v>
      </c>
      <c r="J811">
        <v>0</v>
      </c>
      <c r="K811">
        <v>0</v>
      </c>
      <c r="L811" t="s">
        <v>6403</v>
      </c>
      <c r="M811">
        <v>2018</v>
      </c>
      <c r="N811" t="s">
        <v>1463</v>
      </c>
      <c r="O811">
        <v>99</v>
      </c>
      <c r="P811">
        <v>6</v>
      </c>
      <c r="Q811" t="s">
        <v>15830</v>
      </c>
      <c r="R811" t="s">
        <v>7734</v>
      </c>
      <c r="S811" t="s">
        <v>7734</v>
      </c>
      <c r="T811" t="s">
        <v>696</v>
      </c>
      <c r="U811">
        <f t="shared" si="12"/>
        <v>15460</v>
      </c>
    </row>
    <row r="812" spans="1:21" x14ac:dyDescent="0.2">
      <c r="A812" t="s">
        <v>16303</v>
      </c>
      <c r="B812" t="s">
        <v>9160</v>
      </c>
      <c r="C812">
        <v>3557041</v>
      </c>
      <c r="D812" t="s">
        <v>6423</v>
      </c>
      <c r="E812" t="s">
        <v>7551</v>
      </c>
      <c r="F812" t="s">
        <v>6402</v>
      </c>
      <c r="G812">
        <v>1238</v>
      </c>
      <c r="H812">
        <v>15460</v>
      </c>
      <c r="I812">
        <v>0</v>
      </c>
      <c r="J812">
        <v>1</v>
      </c>
      <c r="K812">
        <v>0</v>
      </c>
      <c r="L812" t="s">
        <v>6403</v>
      </c>
      <c r="M812">
        <v>2018</v>
      </c>
      <c r="N812" t="s">
        <v>1463</v>
      </c>
      <c r="O812">
        <v>99</v>
      </c>
      <c r="P812">
        <v>6</v>
      </c>
      <c r="Q812" t="s">
        <v>15830</v>
      </c>
      <c r="R812" t="s">
        <v>7734</v>
      </c>
      <c r="S812" t="s">
        <v>7734</v>
      </c>
      <c r="T812" t="s">
        <v>2671</v>
      </c>
      <c r="U812">
        <f t="shared" si="12"/>
        <v>15460</v>
      </c>
    </row>
    <row r="813" spans="1:21" x14ac:dyDescent="0.2">
      <c r="A813" t="s">
        <v>16307</v>
      </c>
      <c r="B813" t="s">
        <v>9160</v>
      </c>
      <c r="C813">
        <v>3557041</v>
      </c>
      <c r="D813" t="s">
        <v>16308</v>
      </c>
      <c r="E813" t="s">
        <v>16309</v>
      </c>
      <c r="F813" t="s">
        <v>6402</v>
      </c>
      <c r="G813">
        <v>175</v>
      </c>
      <c r="H813">
        <v>3081</v>
      </c>
      <c r="I813">
        <v>0</v>
      </c>
      <c r="J813">
        <v>0</v>
      </c>
      <c r="K813">
        <v>0</v>
      </c>
      <c r="L813" t="s">
        <v>6403</v>
      </c>
      <c r="M813">
        <v>2018</v>
      </c>
      <c r="N813" t="s">
        <v>6404</v>
      </c>
      <c r="O813">
        <v>99</v>
      </c>
      <c r="P813">
        <v>1</v>
      </c>
      <c r="Q813" t="s">
        <v>15830</v>
      </c>
      <c r="R813" t="s">
        <v>7734</v>
      </c>
      <c r="S813" t="s">
        <v>7734</v>
      </c>
      <c r="T813" t="s">
        <v>21150</v>
      </c>
      <c r="U813">
        <f t="shared" si="12"/>
        <v>15460</v>
      </c>
    </row>
    <row r="814" spans="1:21" x14ac:dyDescent="0.2">
      <c r="A814" t="s">
        <v>16307</v>
      </c>
      <c r="B814" t="s">
        <v>9160</v>
      </c>
      <c r="C814">
        <v>3557041</v>
      </c>
      <c r="D814" t="s">
        <v>6838</v>
      </c>
      <c r="E814" t="s">
        <v>9161</v>
      </c>
      <c r="F814" t="s">
        <v>6402</v>
      </c>
      <c r="G814">
        <v>2906</v>
      </c>
      <c r="H814">
        <v>3081</v>
      </c>
      <c r="I814">
        <v>1</v>
      </c>
      <c r="J814">
        <v>1</v>
      </c>
      <c r="K814">
        <v>0</v>
      </c>
      <c r="L814" t="s">
        <v>6403</v>
      </c>
      <c r="M814">
        <v>2018</v>
      </c>
      <c r="N814" t="s">
        <v>6404</v>
      </c>
      <c r="O814">
        <v>99</v>
      </c>
      <c r="P814">
        <v>1</v>
      </c>
      <c r="Q814" t="s">
        <v>15830</v>
      </c>
      <c r="R814" t="s">
        <v>7734</v>
      </c>
      <c r="S814" t="s">
        <v>7734</v>
      </c>
      <c r="T814" t="s">
        <v>694</v>
      </c>
      <c r="U814">
        <f t="shared" si="12"/>
        <v>15460</v>
      </c>
    </row>
    <row r="815" spans="1:21" x14ac:dyDescent="0.2">
      <c r="A815" t="s">
        <v>16310</v>
      </c>
      <c r="B815" t="s">
        <v>7019</v>
      </c>
      <c r="C815">
        <v>3523017</v>
      </c>
      <c r="D815" t="s">
        <v>6582</v>
      </c>
      <c r="E815" t="s">
        <v>16311</v>
      </c>
      <c r="F815" t="s">
        <v>6402</v>
      </c>
      <c r="G815">
        <v>1469</v>
      </c>
      <c r="H815">
        <v>13742</v>
      </c>
      <c r="I815">
        <v>0</v>
      </c>
      <c r="J815">
        <v>0</v>
      </c>
      <c r="K815">
        <v>0</v>
      </c>
      <c r="L815" t="s">
        <v>6409</v>
      </c>
      <c r="M815">
        <v>2018</v>
      </c>
      <c r="N815" t="s">
        <v>1463</v>
      </c>
      <c r="O815">
        <v>99</v>
      </c>
      <c r="P815">
        <v>4</v>
      </c>
      <c r="Q815" t="s">
        <v>15830</v>
      </c>
      <c r="R815" t="s">
        <v>7734</v>
      </c>
      <c r="S815" t="s">
        <v>7734</v>
      </c>
      <c r="T815" t="s">
        <v>21151</v>
      </c>
      <c r="U815">
        <f t="shared" si="12"/>
        <v>13742</v>
      </c>
    </row>
    <row r="816" spans="1:21" x14ac:dyDescent="0.2">
      <c r="A816" t="s">
        <v>16310</v>
      </c>
      <c r="B816" t="s">
        <v>7019</v>
      </c>
      <c r="C816">
        <v>3523017</v>
      </c>
      <c r="D816" t="s">
        <v>9442</v>
      </c>
      <c r="E816" t="s">
        <v>6441</v>
      </c>
      <c r="F816" t="s">
        <v>6402</v>
      </c>
      <c r="G816">
        <v>595</v>
      </c>
      <c r="H816">
        <v>13742</v>
      </c>
      <c r="I816">
        <v>0</v>
      </c>
      <c r="J816">
        <v>0</v>
      </c>
      <c r="K816">
        <v>0</v>
      </c>
      <c r="L816" t="s">
        <v>6409</v>
      </c>
      <c r="M816">
        <v>2018</v>
      </c>
      <c r="N816" t="s">
        <v>1463</v>
      </c>
      <c r="O816">
        <v>99</v>
      </c>
      <c r="P816">
        <v>4</v>
      </c>
      <c r="Q816" t="s">
        <v>15830</v>
      </c>
      <c r="R816" t="s">
        <v>7734</v>
      </c>
      <c r="S816" t="s">
        <v>7734</v>
      </c>
      <c r="T816" t="s">
        <v>21152</v>
      </c>
      <c r="U816">
        <f t="shared" si="12"/>
        <v>13742</v>
      </c>
    </row>
    <row r="817" spans="1:21" x14ac:dyDescent="0.2">
      <c r="A817" t="s">
        <v>16310</v>
      </c>
      <c r="B817" t="s">
        <v>7019</v>
      </c>
      <c r="C817">
        <v>3523017</v>
      </c>
      <c r="D817" t="s">
        <v>6434</v>
      </c>
      <c r="E817" t="s">
        <v>6617</v>
      </c>
      <c r="F817" t="s">
        <v>6402</v>
      </c>
      <c r="G817">
        <v>1884</v>
      </c>
      <c r="H817">
        <v>13742</v>
      </c>
      <c r="I817">
        <v>1</v>
      </c>
      <c r="J817">
        <v>1</v>
      </c>
      <c r="K817">
        <v>0</v>
      </c>
      <c r="L817" t="s">
        <v>6403</v>
      </c>
      <c r="M817">
        <v>2018</v>
      </c>
      <c r="N817" t="s">
        <v>1463</v>
      </c>
      <c r="O817">
        <v>99</v>
      </c>
      <c r="P817">
        <v>4</v>
      </c>
      <c r="Q817" t="s">
        <v>15830</v>
      </c>
      <c r="R817" t="s">
        <v>7734</v>
      </c>
      <c r="S817" t="s">
        <v>7734</v>
      </c>
      <c r="T817" t="s">
        <v>2696</v>
      </c>
      <c r="U817">
        <f t="shared" si="12"/>
        <v>13742</v>
      </c>
    </row>
    <row r="818" spans="1:21" x14ac:dyDescent="0.2">
      <c r="A818" t="s">
        <v>16310</v>
      </c>
      <c r="B818" t="s">
        <v>7019</v>
      </c>
      <c r="C818">
        <v>3523017</v>
      </c>
      <c r="D818" t="s">
        <v>7648</v>
      </c>
      <c r="E818" t="s">
        <v>16312</v>
      </c>
      <c r="F818" t="s">
        <v>6402</v>
      </c>
      <c r="G818">
        <v>1117</v>
      </c>
      <c r="H818">
        <v>13742</v>
      </c>
      <c r="I818">
        <v>1</v>
      </c>
      <c r="J818">
        <v>0</v>
      </c>
      <c r="K818">
        <v>0</v>
      </c>
      <c r="L818" t="s">
        <v>6403</v>
      </c>
      <c r="M818">
        <v>2018</v>
      </c>
      <c r="N818" t="s">
        <v>1582</v>
      </c>
      <c r="O818">
        <v>99</v>
      </c>
      <c r="P818">
        <v>1</v>
      </c>
      <c r="Q818" t="s">
        <v>15830</v>
      </c>
      <c r="R818" t="s">
        <v>7734</v>
      </c>
      <c r="S818" t="s">
        <v>7734</v>
      </c>
      <c r="T818" t="s">
        <v>21153</v>
      </c>
      <c r="U818">
        <f t="shared" si="12"/>
        <v>13742</v>
      </c>
    </row>
    <row r="819" spans="1:21" x14ac:dyDescent="0.2">
      <c r="A819" t="s">
        <v>16310</v>
      </c>
      <c r="B819" t="s">
        <v>7019</v>
      </c>
      <c r="C819">
        <v>3523017</v>
      </c>
      <c r="D819" t="s">
        <v>6820</v>
      </c>
      <c r="E819" t="s">
        <v>9768</v>
      </c>
      <c r="F819" t="s">
        <v>6402</v>
      </c>
      <c r="G819">
        <v>2017</v>
      </c>
      <c r="H819">
        <v>13742</v>
      </c>
      <c r="I819">
        <v>0</v>
      </c>
      <c r="J819">
        <v>1</v>
      </c>
      <c r="K819">
        <v>0</v>
      </c>
      <c r="L819" t="s">
        <v>6403</v>
      </c>
      <c r="M819">
        <v>2018</v>
      </c>
      <c r="N819" t="s">
        <v>1463</v>
      </c>
      <c r="O819">
        <v>99</v>
      </c>
      <c r="P819">
        <v>4</v>
      </c>
      <c r="Q819" t="s">
        <v>15830</v>
      </c>
      <c r="R819" t="s">
        <v>7734</v>
      </c>
      <c r="S819" t="s">
        <v>7734</v>
      </c>
      <c r="T819" t="s">
        <v>2695</v>
      </c>
      <c r="U819">
        <f t="shared" si="12"/>
        <v>13742</v>
      </c>
    </row>
    <row r="820" spans="1:21" x14ac:dyDescent="0.2">
      <c r="A820" t="s">
        <v>16310</v>
      </c>
      <c r="B820" t="s">
        <v>7019</v>
      </c>
      <c r="C820">
        <v>3523017</v>
      </c>
      <c r="D820" t="s">
        <v>6550</v>
      </c>
      <c r="E820" t="s">
        <v>6660</v>
      </c>
      <c r="F820" t="s">
        <v>6402</v>
      </c>
      <c r="G820">
        <v>1996</v>
      </c>
      <c r="H820">
        <v>13742</v>
      </c>
      <c r="I820">
        <v>0</v>
      </c>
      <c r="J820">
        <v>1</v>
      </c>
      <c r="K820">
        <v>0</v>
      </c>
      <c r="L820" t="s">
        <v>6403</v>
      </c>
      <c r="M820">
        <v>2018</v>
      </c>
      <c r="N820" t="s">
        <v>1582</v>
      </c>
      <c r="O820">
        <v>99</v>
      </c>
      <c r="P820">
        <v>1</v>
      </c>
      <c r="Q820" t="s">
        <v>15830</v>
      </c>
      <c r="R820" t="s">
        <v>7734</v>
      </c>
      <c r="S820" t="s">
        <v>7734</v>
      </c>
      <c r="T820" t="s">
        <v>6121</v>
      </c>
      <c r="U820">
        <f t="shared" si="12"/>
        <v>13742</v>
      </c>
    </row>
    <row r="821" spans="1:21" x14ac:dyDescent="0.2">
      <c r="A821" t="s">
        <v>16310</v>
      </c>
      <c r="B821" t="s">
        <v>7019</v>
      </c>
      <c r="C821">
        <v>3523017</v>
      </c>
      <c r="D821" t="s">
        <v>6434</v>
      </c>
      <c r="E821" t="s">
        <v>16313</v>
      </c>
      <c r="F821" t="s">
        <v>6402</v>
      </c>
      <c r="G821">
        <v>1253</v>
      </c>
      <c r="H821">
        <v>13742</v>
      </c>
      <c r="I821">
        <v>0</v>
      </c>
      <c r="J821">
        <v>0</v>
      </c>
      <c r="K821">
        <v>0</v>
      </c>
      <c r="L821" t="s">
        <v>6403</v>
      </c>
      <c r="M821">
        <v>2018</v>
      </c>
      <c r="N821" t="s">
        <v>1463</v>
      </c>
      <c r="O821">
        <v>99</v>
      </c>
      <c r="P821">
        <v>4</v>
      </c>
      <c r="Q821" t="s">
        <v>15830</v>
      </c>
      <c r="R821" t="s">
        <v>7734</v>
      </c>
      <c r="S821" t="s">
        <v>7734</v>
      </c>
      <c r="T821" t="s">
        <v>21154</v>
      </c>
      <c r="U821">
        <f t="shared" si="12"/>
        <v>13742</v>
      </c>
    </row>
    <row r="822" spans="1:21" x14ac:dyDescent="0.2">
      <c r="A822" t="s">
        <v>16310</v>
      </c>
      <c r="B822" t="s">
        <v>7019</v>
      </c>
      <c r="C822">
        <v>3523017</v>
      </c>
      <c r="D822" t="s">
        <v>6437</v>
      </c>
      <c r="E822" t="s">
        <v>15303</v>
      </c>
      <c r="F822" t="s">
        <v>6402</v>
      </c>
      <c r="G822">
        <v>174</v>
      </c>
      <c r="H822">
        <v>13742</v>
      </c>
      <c r="I822">
        <v>0</v>
      </c>
      <c r="J822">
        <v>0</v>
      </c>
      <c r="K822">
        <v>0</v>
      </c>
      <c r="L822" t="s">
        <v>6403</v>
      </c>
      <c r="M822">
        <v>2018</v>
      </c>
      <c r="N822" t="s">
        <v>1463</v>
      </c>
      <c r="O822">
        <v>99</v>
      </c>
      <c r="P822">
        <v>4</v>
      </c>
      <c r="Q822" t="s">
        <v>15830</v>
      </c>
      <c r="R822" t="s">
        <v>7734</v>
      </c>
      <c r="S822" t="s">
        <v>7734</v>
      </c>
      <c r="T822" t="s">
        <v>21155</v>
      </c>
      <c r="U822">
        <f t="shared" si="12"/>
        <v>13742</v>
      </c>
    </row>
    <row r="823" spans="1:21" x14ac:dyDescent="0.2">
      <c r="A823" t="s">
        <v>16310</v>
      </c>
      <c r="B823" t="s">
        <v>7019</v>
      </c>
      <c r="C823">
        <v>3523017</v>
      </c>
      <c r="D823" t="s">
        <v>6459</v>
      </c>
      <c r="E823" t="s">
        <v>7084</v>
      </c>
      <c r="F823" t="s">
        <v>6402</v>
      </c>
      <c r="G823">
        <v>1533</v>
      </c>
      <c r="H823">
        <v>13742</v>
      </c>
      <c r="I823">
        <v>0</v>
      </c>
      <c r="J823">
        <v>1</v>
      </c>
      <c r="K823">
        <v>0</v>
      </c>
      <c r="L823" t="s">
        <v>6403</v>
      </c>
      <c r="M823">
        <v>2018</v>
      </c>
      <c r="N823" t="s">
        <v>1463</v>
      </c>
      <c r="O823">
        <v>99</v>
      </c>
      <c r="P823">
        <v>4</v>
      </c>
      <c r="Q823" t="s">
        <v>15830</v>
      </c>
      <c r="R823" t="s">
        <v>7734</v>
      </c>
      <c r="S823" t="s">
        <v>7734</v>
      </c>
      <c r="T823" t="s">
        <v>21156</v>
      </c>
      <c r="U823">
        <f t="shared" si="12"/>
        <v>13742</v>
      </c>
    </row>
    <row r="824" spans="1:21" x14ac:dyDescent="0.2">
      <c r="A824" t="s">
        <v>16310</v>
      </c>
      <c r="B824" t="s">
        <v>7019</v>
      </c>
      <c r="C824">
        <v>3523017</v>
      </c>
      <c r="D824" t="s">
        <v>6580</v>
      </c>
      <c r="E824" t="s">
        <v>6544</v>
      </c>
      <c r="F824" t="s">
        <v>6402</v>
      </c>
      <c r="G824">
        <v>1704</v>
      </c>
      <c r="H824">
        <v>13742</v>
      </c>
      <c r="I824">
        <v>1</v>
      </c>
      <c r="J824">
        <v>1</v>
      </c>
      <c r="K824">
        <v>0</v>
      </c>
      <c r="L824" t="s">
        <v>6403</v>
      </c>
      <c r="M824">
        <v>2018</v>
      </c>
      <c r="N824" t="s">
        <v>1463</v>
      </c>
      <c r="O824">
        <v>99</v>
      </c>
      <c r="P824">
        <v>4</v>
      </c>
      <c r="Q824" t="s">
        <v>15830</v>
      </c>
      <c r="R824" t="s">
        <v>7734</v>
      </c>
      <c r="S824" t="s">
        <v>7734</v>
      </c>
      <c r="T824" t="s">
        <v>702</v>
      </c>
      <c r="U824">
        <f t="shared" si="12"/>
        <v>13742</v>
      </c>
    </row>
    <row r="825" spans="1:21" x14ac:dyDescent="0.2">
      <c r="A825" t="s">
        <v>16314</v>
      </c>
      <c r="B825" t="s">
        <v>7019</v>
      </c>
      <c r="C825">
        <v>3523017</v>
      </c>
      <c r="D825" t="s">
        <v>6771</v>
      </c>
      <c r="E825" t="s">
        <v>16315</v>
      </c>
      <c r="F825" t="s">
        <v>6402</v>
      </c>
      <c r="G825">
        <v>1465</v>
      </c>
      <c r="H825">
        <v>3148</v>
      </c>
      <c r="I825">
        <v>1</v>
      </c>
      <c r="J825">
        <v>1</v>
      </c>
      <c r="K825">
        <v>0</v>
      </c>
      <c r="L825" t="s">
        <v>6403</v>
      </c>
      <c r="M825">
        <v>2018</v>
      </c>
      <c r="N825" t="s">
        <v>6404</v>
      </c>
      <c r="O825">
        <v>99</v>
      </c>
      <c r="P825">
        <v>1</v>
      </c>
      <c r="Q825" t="s">
        <v>15830</v>
      </c>
      <c r="R825" t="s">
        <v>7734</v>
      </c>
      <c r="S825" t="s">
        <v>7734</v>
      </c>
      <c r="T825" t="s">
        <v>21157</v>
      </c>
      <c r="U825">
        <f t="shared" si="12"/>
        <v>13742</v>
      </c>
    </row>
    <row r="826" spans="1:21" x14ac:dyDescent="0.2">
      <c r="A826" t="s">
        <v>16314</v>
      </c>
      <c r="B826" t="s">
        <v>7019</v>
      </c>
      <c r="C826">
        <v>3523017</v>
      </c>
      <c r="D826" t="s">
        <v>6622</v>
      </c>
      <c r="E826" t="s">
        <v>9765</v>
      </c>
      <c r="F826" t="s">
        <v>6402</v>
      </c>
      <c r="G826">
        <v>1255</v>
      </c>
      <c r="H826">
        <v>3148</v>
      </c>
      <c r="I826">
        <v>0</v>
      </c>
      <c r="J826">
        <v>0</v>
      </c>
      <c r="K826">
        <v>0</v>
      </c>
      <c r="L826" t="s">
        <v>6403</v>
      </c>
      <c r="M826">
        <v>2018</v>
      </c>
      <c r="N826" t="s">
        <v>6404</v>
      </c>
      <c r="O826">
        <v>99</v>
      </c>
      <c r="P826">
        <v>1</v>
      </c>
      <c r="Q826" t="s">
        <v>15830</v>
      </c>
      <c r="R826" t="s">
        <v>7734</v>
      </c>
      <c r="S826" t="s">
        <v>7734</v>
      </c>
      <c r="T826" t="s">
        <v>701</v>
      </c>
      <c r="U826">
        <f t="shared" si="12"/>
        <v>13742</v>
      </c>
    </row>
    <row r="827" spans="1:21" x14ac:dyDescent="0.2">
      <c r="A827" t="s">
        <v>16314</v>
      </c>
      <c r="B827" t="s">
        <v>7019</v>
      </c>
      <c r="C827">
        <v>3523017</v>
      </c>
      <c r="D827" t="s">
        <v>6440</v>
      </c>
      <c r="E827" t="s">
        <v>15521</v>
      </c>
      <c r="F827" t="s">
        <v>6402</v>
      </c>
      <c r="G827">
        <v>428</v>
      </c>
      <c r="H827">
        <v>3148</v>
      </c>
      <c r="I827">
        <v>0</v>
      </c>
      <c r="J827">
        <v>0</v>
      </c>
      <c r="K827">
        <v>0</v>
      </c>
      <c r="L827" t="s">
        <v>6403</v>
      </c>
      <c r="M827">
        <v>2018</v>
      </c>
      <c r="N827" t="s">
        <v>6404</v>
      </c>
      <c r="O827">
        <v>99</v>
      </c>
      <c r="P827">
        <v>1</v>
      </c>
      <c r="Q827" t="s">
        <v>15830</v>
      </c>
      <c r="R827" t="s">
        <v>7734</v>
      </c>
      <c r="S827" t="s">
        <v>7734</v>
      </c>
      <c r="T827" t="s">
        <v>21158</v>
      </c>
      <c r="U827">
        <f t="shared" si="12"/>
        <v>13742</v>
      </c>
    </row>
    <row r="828" spans="1:21" x14ac:dyDescent="0.2">
      <c r="A828" t="s">
        <v>16316</v>
      </c>
      <c r="B828" t="s">
        <v>7894</v>
      </c>
      <c r="C828">
        <v>3543021</v>
      </c>
      <c r="D828" t="s">
        <v>8246</v>
      </c>
      <c r="E828" t="s">
        <v>15574</v>
      </c>
      <c r="F828" t="s">
        <v>6402</v>
      </c>
      <c r="G828">
        <v>838</v>
      </c>
      <c r="H828">
        <v>2067</v>
      </c>
      <c r="I828">
        <v>0</v>
      </c>
      <c r="J828">
        <v>0</v>
      </c>
      <c r="K828">
        <v>0</v>
      </c>
      <c r="L828" t="s">
        <v>6403</v>
      </c>
      <c r="M828">
        <v>2018</v>
      </c>
      <c r="N828" t="s">
        <v>1463</v>
      </c>
      <c r="O828">
        <v>1</v>
      </c>
      <c r="P828">
        <v>1</v>
      </c>
      <c r="Q828" t="s">
        <v>15830</v>
      </c>
      <c r="R828" t="s">
        <v>7734</v>
      </c>
      <c r="S828" t="s">
        <v>7734</v>
      </c>
      <c r="T828" t="s">
        <v>21159</v>
      </c>
      <c r="U828">
        <f t="shared" si="12"/>
        <v>3698</v>
      </c>
    </row>
    <row r="829" spans="1:21" x14ac:dyDescent="0.2">
      <c r="A829" t="s">
        <v>16316</v>
      </c>
      <c r="B829" t="s">
        <v>7894</v>
      </c>
      <c r="C829">
        <v>3543021</v>
      </c>
      <c r="D829" t="s">
        <v>6633</v>
      </c>
      <c r="E829" t="s">
        <v>6486</v>
      </c>
      <c r="F829" t="s">
        <v>6402</v>
      </c>
      <c r="G829">
        <v>1229</v>
      </c>
      <c r="H829">
        <v>2067</v>
      </c>
      <c r="I829">
        <v>1</v>
      </c>
      <c r="J829">
        <v>1</v>
      </c>
      <c r="K829">
        <v>0</v>
      </c>
      <c r="L829" t="s">
        <v>6403</v>
      </c>
      <c r="M829">
        <v>2018</v>
      </c>
      <c r="N829" t="s">
        <v>1463</v>
      </c>
      <c r="O829">
        <v>1</v>
      </c>
      <c r="P829">
        <v>1</v>
      </c>
      <c r="Q829" t="s">
        <v>15830</v>
      </c>
      <c r="R829" t="s">
        <v>7734</v>
      </c>
      <c r="S829" t="s">
        <v>7734</v>
      </c>
      <c r="T829" t="s">
        <v>21160</v>
      </c>
      <c r="U829">
        <f t="shared" si="12"/>
        <v>3698</v>
      </c>
    </row>
    <row r="830" spans="1:21" x14ac:dyDescent="0.2">
      <c r="A830" t="s">
        <v>16317</v>
      </c>
      <c r="B830" t="s">
        <v>7894</v>
      </c>
      <c r="C830">
        <v>3543021</v>
      </c>
      <c r="D830" t="s">
        <v>6493</v>
      </c>
      <c r="E830" t="s">
        <v>6805</v>
      </c>
      <c r="F830" t="s">
        <v>6402</v>
      </c>
      <c r="G830">
        <v>404</v>
      </c>
      <c r="H830">
        <v>929</v>
      </c>
      <c r="I830">
        <v>0</v>
      </c>
      <c r="J830">
        <v>0</v>
      </c>
      <c r="K830">
        <v>0</v>
      </c>
      <c r="L830" t="s">
        <v>6403</v>
      </c>
      <c r="M830">
        <v>2018</v>
      </c>
      <c r="N830" t="s">
        <v>1463</v>
      </c>
      <c r="O830">
        <v>2</v>
      </c>
      <c r="P830">
        <v>1</v>
      </c>
      <c r="Q830" t="s">
        <v>15830</v>
      </c>
      <c r="R830" t="s">
        <v>7734</v>
      </c>
      <c r="S830" t="s">
        <v>7734</v>
      </c>
      <c r="T830" t="s">
        <v>21161</v>
      </c>
      <c r="U830">
        <f t="shared" si="12"/>
        <v>3698</v>
      </c>
    </row>
    <row r="831" spans="1:21" x14ac:dyDescent="0.2">
      <c r="A831" t="s">
        <v>16317</v>
      </c>
      <c r="B831" t="s">
        <v>7894</v>
      </c>
      <c r="C831">
        <v>3543021</v>
      </c>
      <c r="D831" t="s">
        <v>6483</v>
      </c>
      <c r="E831" t="s">
        <v>7904</v>
      </c>
      <c r="F831" t="s">
        <v>6402</v>
      </c>
      <c r="G831">
        <v>525</v>
      </c>
      <c r="H831">
        <v>929</v>
      </c>
      <c r="I831">
        <v>0</v>
      </c>
      <c r="J831">
        <v>1</v>
      </c>
      <c r="K831">
        <v>0</v>
      </c>
      <c r="L831" t="s">
        <v>6403</v>
      </c>
      <c r="M831">
        <v>2018</v>
      </c>
      <c r="N831" t="s">
        <v>1463</v>
      </c>
      <c r="O831">
        <v>2</v>
      </c>
      <c r="P831">
        <v>1</v>
      </c>
      <c r="Q831" t="s">
        <v>15830</v>
      </c>
      <c r="R831" t="s">
        <v>7734</v>
      </c>
      <c r="S831" t="s">
        <v>7734</v>
      </c>
      <c r="T831" t="s">
        <v>2716</v>
      </c>
      <c r="U831">
        <f t="shared" si="12"/>
        <v>3698</v>
      </c>
    </row>
    <row r="832" spans="1:21" x14ac:dyDescent="0.2">
      <c r="A832" t="s">
        <v>16318</v>
      </c>
      <c r="B832" t="s">
        <v>7894</v>
      </c>
      <c r="C832">
        <v>3543021</v>
      </c>
      <c r="D832" t="s">
        <v>6503</v>
      </c>
      <c r="E832" t="s">
        <v>6848</v>
      </c>
      <c r="F832" t="s">
        <v>6402</v>
      </c>
      <c r="G832">
        <v>0</v>
      </c>
      <c r="H832">
        <v>0</v>
      </c>
      <c r="I832">
        <v>1</v>
      </c>
      <c r="J832">
        <v>1</v>
      </c>
      <c r="K832">
        <v>1</v>
      </c>
      <c r="L832" t="s">
        <v>6403</v>
      </c>
      <c r="M832">
        <v>2018</v>
      </c>
      <c r="N832" t="s">
        <v>1463</v>
      </c>
      <c r="O832">
        <v>3</v>
      </c>
      <c r="P832">
        <v>1</v>
      </c>
      <c r="Q832" t="s">
        <v>15830</v>
      </c>
      <c r="R832" t="s">
        <v>7734</v>
      </c>
      <c r="S832" t="s">
        <v>7734</v>
      </c>
      <c r="T832" t="s">
        <v>2722</v>
      </c>
      <c r="U832">
        <f t="shared" si="12"/>
        <v>3698</v>
      </c>
    </row>
    <row r="833" spans="1:21" x14ac:dyDescent="0.2">
      <c r="A833" t="s">
        <v>16319</v>
      </c>
      <c r="B833" t="s">
        <v>7894</v>
      </c>
      <c r="C833">
        <v>3543021</v>
      </c>
      <c r="D833" t="s">
        <v>6575</v>
      </c>
      <c r="E833" t="s">
        <v>6541</v>
      </c>
      <c r="F833" t="s">
        <v>6402</v>
      </c>
      <c r="G833">
        <v>823</v>
      </c>
      <c r="H833">
        <v>3596</v>
      </c>
      <c r="I833">
        <v>0</v>
      </c>
      <c r="J833">
        <v>0</v>
      </c>
      <c r="K833">
        <v>0</v>
      </c>
      <c r="L833" t="s">
        <v>6409</v>
      </c>
      <c r="M833">
        <v>2018</v>
      </c>
      <c r="N833" t="s">
        <v>1479</v>
      </c>
      <c r="O833">
        <v>99</v>
      </c>
      <c r="P833">
        <v>1</v>
      </c>
      <c r="Q833" t="s">
        <v>15830</v>
      </c>
      <c r="R833" t="s">
        <v>7734</v>
      </c>
      <c r="S833" t="s">
        <v>7734</v>
      </c>
      <c r="T833" t="s">
        <v>21162</v>
      </c>
      <c r="U833">
        <f t="shared" si="12"/>
        <v>3698</v>
      </c>
    </row>
    <row r="834" spans="1:21" x14ac:dyDescent="0.2">
      <c r="A834" t="s">
        <v>16319</v>
      </c>
      <c r="B834" t="s">
        <v>7894</v>
      </c>
      <c r="C834">
        <v>3543021</v>
      </c>
      <c r="D834" t="s">
        <v>6622</v>
      </c>
      <c r="E834" t="s">
        <v>6544</v>
      </c>
      <c r="F834" t="s">
        <v>6402</v>
      </c>
      <c r="G834">
        <v>2773</v>
      </c>
      <c r="H834">
        <v>3596</v>
      </c>
      <c r="I834">
        <v>0</v>
      </c>
      <c r="J834">
        <v>1</v>
      </c>
      <c r="K834">
        <v>0</v>
      </c>
      <c r="L834" t="s">
        <v>6403</v>
      </c>
      <c r="M834">
        <v>2018</v>
      </c>
      <c r="N834" t="s">
        <v>1479</v>
      </c>
      <c r="O834">
        <v>99</v>
      </c>
      <c r="P834">
        <v>1</v>
      </c>
      <c r="Q834" t="s">
        <v>15830</v>
      </c>
      <c r="R834" t="s">
        <v>7734</v>
      </c>
      <c r="S834" t="s">
        <v>7734</v>
      </c>
      <c r="T834" t="s">
        <v>2718</v>
      </c>
      <c r="U834">
        <f t="shared" ref="U834:U897" si="13">_xlfn.MAXIFS($H$2:$H$6695, $C$2:$C$6695,C834)</f>
        <v>3698</v>
      </c>
    </row>
    <row r="835" spans="1:21" x14ac:dyDescent="0.2">
      <c r="A835" t="s">
        <v>16320</v>
      </c>
      <c r="B835" t="s">
        <v>7894</v>
      </c>
      <c r="C835">
        <v>3543021</v>
      </c>
      <c r="D835" t="s">
        <v>7895</v>
      </c>
      <c r="E835" t="s">
        <v>6541</v>
      </c>
      <c r="F835" t="s">
        <v>6402</v>
      </c>
      <c r="G835">
        <v>2813</v>
      </c>
      <c r="H835">
        <v>3698</v>
      </c>
      <c r="I835">
        <v>0</v>
      </c>
      <c r="J835">
        <v>1</v>
      </c>
      <c r="K835">
        <v>0</v>
      </c>
      <c r="L835" t="s">
        <v>6409</v>
      </c>
      <c r="M835">
        <v>2018</v>
      </c>
      <c r="N835" t="s">
        <v>6404</v>
      </c>
      <c r="O835">
        <v>99</v>
      </c>
      <c r="P835">
        <v>1</v>
      </c>
      <c r="Q835" t="s">
        <v>15830</v>
      </c>
      <c r="R835" t="s">
        <v>7734</v>
      </c>
      <c r="S835" t="s">
        <v>7734</v>
      </c>
      <c r="T835" t="s">
        <v>707</v>
      </c>
      <c r="U835">
        <f t="shared" si="13"/>
        <v>3698</v>
      </c>
    </row>
    <row r="836" spans="1:21" x14ac:dyDescent="0.2">
      <c r="A836" t="s">
        <v>16320</v>
      </c>
      <c r="B836" t="s">
        <v>7894</v>
      </c>
      <c r="C836">
        <v>3543021</v>
      </c>
      <c r="D836" t="s">
        <v>6425</v>
      </c>
      <c r="E836" t="s">
        <v>16321</v>
      </c>
      <c r="F836" t="s">
        <v>6402</v>
      </c>
      <c r="G836">
        <v>885</v>
      </c>
      <c r="H836">
        <v>3698</v>
      </c>
      <c r="I836">
        <v>0</v>
      </c>
      <c r="J836">
        <v>0</v>
      </c>
      <c r="K836">
        <v>0</v>
      </c>
      <c r="L836" t="s">
        <v>6403</v>
      </c>
      <c r="M836">
        <v>2018</v>
      </c>
      <c r="N836" t="s">
        <v>6404</v>
      </c>
      <c r="O836">
        <v>99</v>
      </c>
      <c r="P836">
        <v>1</v>
      </c>
      <c r="Q836" t="s">
        <v>15830</v>
      </c>
      <c r="R836" t="s">
        <v>7734</v>
      </c>
      <c r="S836" t="s">
        <v>7734</v>
      </c>
      <c r="T836" t="s">
        <v>21163</v>
      </c>
      <c r="U836">
        <f t="shared" si="13"/>
        <v>3698</v>
      </c>
    </row>
    <row r="837" spans="1:21" x14ac:dyDescent="0.2">
      <c r="A837" t="s">
        <v>16322</v>
      </c>
      <c r="B837" t="s">
        <v>13698</v>
      </c>
      <c r="C837">
        <v>3537016</v>
      </c>
      <c r="D837" t="s">
        <v>6891</v>
      </c>
      <c r="E837" t="s">
        <v>9578</v>
      </c>
      <c r="F837" t="s">
        <v>6402</v>
      </c>
      <c r="G837">
        <v>1062</v>
      </c>
      <c r="H837">
        <v>4128</v>
      </c>
      <c r="I837">
        <v>0</v>
      </c>
      <c r="J837">
        <v>1</v>
      </c>
      <c r="K837">
        <v>0</v>
      </c>
      <c r="L837" t="s">
        <v>6403</v>
      </c>
      <c r="M837">
        <v>2018</v>
      </c>
      <c r="N837" t="s">
        <v>1463</v>
      </c>
      <c r="O837">
        <v>1</v>
      </c>
      <c r="P837">
        <v>2</v>
      </c>
      <c r="Q837" t="s">
        <v>15830</v>
      </c>
      <c r="R837" t="s">
        <v>7734</v>
      </c>
      <c r="S837" t="s">
        <v>7734</v>
      </c>
      <c r="T837" t="s">
        <v>2731</v>
      </c>
      <c r="U837">
        <f t="shared" si="13"/>
        <v>6885</v>
      </c>
    </row>
    <row r="838" spans="1:21" x14ac:dyDescent="0.2">
      <c r="A838" t="s">
        <v>16322</v>
      </c>
      <c r="B838" t="s">
        <v>13698</v>
      </c>
      <c r="C838">
        <v>3537016</v>
      </c>
      <c r="D838" t="s">
        <v>6442</v>
      </c>
      <c r="E838" t="s">
        <v>13702</v>
      </c>
      <c r="F838" t="s">
        <v>6402</v>
      </c>
      <c r="G838">
        <v>1570</v>
      </c>
      <c r="H838">
        <v>4128</v>
      </c>
      <c r="I838">
        <v>0</v>
      </c>
      <c r="J838">
        <v>1</v>
      </c>
      <c r="K838">
        <v>0</v>
      </c>
      <c r="L838" t="s">
        <v>6403</v>
      </c>
      <c r="M838">
        <v>2018</v>
      </c>
      <c r="N838" t="s">
        <v>1463</v>
      </c>
      <c r="O838">
        <v>1</v>
      </c>
      <c r="P838">
        <v>2</v>
      </c>
      <c r="Q838" t="s">
        <v>15830</v>
      </c>
      <c r="R838" t="s">
        <v>7734</v>
      </c>
      <c r="S838" t="s">
        <v>7734</v>
      </c>
      <c r="T838" t="s">
        <v>2728</v>
      </c>
      <c r="U838">
        <f t="shared" si="13"/>
        <v>6885</v>
      </c>
    </row>
    <row r="839" spans="1:21" x14ac:dyDescent="0.2">
      <c r="A839" t="s">
        <v>16322</v>
      </c>
      <c r="B839" t="s">
        <v>13698</v>
      </c>
      <c r="C839">
        <v>3537016</v>
      </c>
      <c r="D839" t="s">
        <v>6539</v>
      </c>
      <c r="E839" t="s">
        <v>8602</v>
      </c>
      <c r="F839" t="s">
        <v>6402</v>
      </c>
      <c r="G839">
        <v>478</v>
      </c>
      <c r="H839">
        <v>4128</v>
      </c>
      <c r="I839">
        <v>0</v>
      </c>
      <c r="J839">
        <v>0</v>
      </c>
      <c r="K839">
        <v>0</v>
      </c>
      <c r="L839" t="s">
        <v>6403</v>
      </c>
      <c r="M839">
        <v>2018</v>
      </c>
      <c r="N839" t="s">
        <v>1463</v>
      </c>
      <c r="O839">
        <v>1</v>
      </c>
      <c r="P839">
        <v>2</v>
      </c>
      <c r="Q839" t="s">
        <v>15830</v>
      </c>
      <c r="R839" t="s">
        <v>7734</v>
      </c>
      <c r="S839" t="s">
        <v>7734</v>
      </c>
      <c r="T839" t="s">
        <v>21164</v>
      </c>
      <c r="U839">
        <f t="shared" si="13"/>
        <v>6885</v>
      </c>
    </row>
    <row r="840" spans="1:21" x14ac:dyDescent="0.2">
      <c r="A840" t="s">
        <v>16322</v>
      </c>
      <c r="B840" t="s">
        <v>13698</v>
      </c>
      <c r="C840">
        <v>3537016</v>
      </c>
      <c r="D840" t="s">
        <v>6423</v>
      </c>
      <c r="E840" t="s">
        <v>12406</v>
      </c>
      <c r="F840" t="s">
        <v>6402</v>
      </c>
      <c r="G840">
        <v>277</v>
      </c>
      <c r="H840">
        <v>4128</v>
      </c>
      <c r="I840">
        <v>0</v>
      </c>
      <c r="J840">
        <v>0</v>
      </c>
      <c r="K840">
        <v>0</v>
      </c>
      <c r="L840" t="s">
        <v>6403</v>
      </c>
      <c r="M840">
        <v>2018</v>
      </c>
      <c r="N840" t="s">
        <v>1463</v>
      </c>
      <c r="O840">
        <v>1</v>
      </c>
      <c r="P840">
        <v>2</v>
      </c>
      <c r="Q840" t="s">
        <v>15830</v>
      </c>
      <c r="R840" t="s">
        <v>7734</v>
      </c>
      <c r="S840" t="s">
        <v>7734</v>
      </c>
      <c r="T840" t="s">
        <v>21165</v>
      </c>
      <c r="U840">
        <f t="shared" si="13"/>
        <v>6885</v>
      </c>
    </row>
    <row r="841" spans="1:21" x14ac:dyDescent="0.2">
      <c r="A841" t="s">
        <v>16322</v>
      </c>
      <c r="B841" t="s">
        <v>13698</v>
      </c>
      <c r="C841">
        <v>3537016</v>
      </c>
      <c r="D841" t="s">
        <v>6815</v>
      </c>
      <c r="E841" t="s">
        <v>16323</v>
      </c>
      <c r="F841" t="s">
        <v>6402</v>
      </c>
      <c r="G841">
        <v>741</v>
      </c>
      <c r="H841">
        <v>4128</v>
      </c>
      <c r="I841">
        <v>1</v>
      </c>
      <c r="J841">
        <v>0</v>
      </c>
      <c r="K841">
        <v>0</v>
      </c>
      <c r="L841" t="s">
        <v>6403</v>
      </c>
      <c r="M841">
        <v>2018</v>
      </c>
      <c r="N841" t="s">
        <v>1463</v>
      </c>
      <c r="O841">
        <v>1</v>
      </c>
      <c r="P841">
        <v>2</v>
      </c>
      <c r="Q841" t="s">
        <v>15830</v>
      </c>
      <c r="R841" t="s">
        <v>7734</v>
      </c>
      <c r="S841" t="s">
        <v>7734</v>
      </c>
      <c r="T841" t="s">
        <v>21166</v>
      </c>
      <c r="U841">
        <f t="shared" si="13"/>
        <v>6885</v>
      </c>
    </row>
    <row r="842" spans="1:21" x14ac:dyDescent="0.2">
      <c r="A842" t="s">
        <v>16324</v>
      </c>
      <c r="B842" t="s">
        <v>13698</v>
      </c>
      <c r="C842">
        <v>3537016</v>
      </c>
      <c r="D842" t="s">
        <v>6439</v>
      </c>
      <c r="E842" t="s">
        <v>13705</v>
      </c>
      <c r="F842" t="s">
        <v>6402</v>
      </c>
      <c r="G842">
        <v>803</v>
      </c>
      <c r="H842">
        <v>1373</v>
      </c>
      <c r="I842">
        <v>0</v>
      </c>
      <c r="J842">
        <v>1</v>
      </c>
      <c r="K842">
        <v>0</v>
      </c>
      <c r="L842" t="s">
        <v>6409</v>
      </c>
      <c r="M842">
        <v>2018</v>
      </c>
      <c r="N842" t="s">
        <v>1463</v>
      </c>
      <c r="O842">
        <v>2</v>
      </c>
      <c r="P842">
        <v>1</v>
      </c>
      <c r="Q842" t="s">
        <v>15830</v>
      </c>
      <c r="R842" t="s">
        <v>7734</v>
      </c>
      <c r="S842" t="s">
        <v>7734</v>
      </c>
      <c r="T842" t="s">
        <v>2726</v>
      </c>
      <c r="U842">
        <f t="shared" si="13"/>
        <v>6885</v>
      </c>
    </row>
    <row r="843" spans="1:21" x14ac:dyDescent="0.2">
      <c r="A843" t="s">
        <v>16324</v>
      </c>
      <c r="B843" t="s">
        <v>13698</v>
      </c>
      <c r="C843">
        <v>3537016</v>
      </c>
      <c r="D843" t="s">
        <v>6858</v>
      </c>
      <c r="E843" t="s">
        <v>16325</v>
      </c>
      <c r="F843" t="s">
        <v>6402</v>
      </c>
      <c r="G843">
        <v>499</v>
      </c>
      <c r="H843">
        <v>1373</v>
      </c>
      <c r="I843">
        <v>0</v>
      </c>
      <c r="J843">
        <v>0</v>
      </c>
      <c r="K843">
        <v>0</v>
      </c>
      <c r="L843" t="s">
        <v>6403</v>
      </c>
      <c r="M843">
        <v>2018</v>
      </c>
      <c r="N843" t="s">
        <v>1463</v>
      </c>
      <c r="O843">
        <v>2</v>
      </c>
      <c r="P843">
        <v>1</v>
      </c>
      <c r="Q843" t="s">
        <v>15830</v>
      </c>
      <c r="R843" t="s">
        <v>7734</v>
      </c>
      <c r="S843" t="s">
        <v>7734</v>
      </c>
      <c r="T843" t="s">
        <v>21167</v>
      </c>
      <c r="U843">
        <f t="shared" si="13"/>
        <v>6885</v>
      </c>
    </row>
    <row r="844" spans="1:21" x14ac:dyDescent="0.2">
      <c r="A844" t="s">
        <v>16324</v>
      </c>
      <c r="B844" t="s">
        <v>13698</v>
      </c>
      <c r="C844">
        <v>3537016</v>
      </c>
      <c r="D844" t="s">
        <v>6411</v>
      </c>
      <c r="E844" t="s">
        <v>6777</v>
      </c>
      <c r="F844" t="s">
        <v>6402</v>
      </c>
      <c r="G844">
        <v>71</v>
      </c>
      <c r="H844">
        <v>1373</v>
      </c>
      <c r="I844">
        <v>0</v>
      </c>
      <c r="J844">
        <v>0</v>
      </c>
      <c r="K844">
        <v>0</v>
      </c>
      <c r="L844" t="s">
        <v>6403</v>
      </c>
      <c r="M844">
        <v>2018</v>
      </c>
      <c r="N844" t="s">
        <v>1463</v>
      </c>
      <c r="O844">
        <v>2</v>
      </c>
      <c r="P844">
        <v>1</v>
      </c>
      <c r="Q844" t="s">
        <v>15830</v>
      </c>
      <c r="R844" t="s">
        <v>7734</v>
      </c>
      <c r="S844" t="s">
        <v>7734</v>
      </c>
      <c r="T844" t="s">
        <v>21168</v>
      </c>
      <c r="U844">
        <f t="shared" si="13"/>
        <v>6885</v>
      </c>
    </row>
    <row r="845" spans="1:21" x14ac:dyDescent="0.2">
      <c r="A845" t="s">
        <v>16326</v>
      </c>
      <c r="B845" t="s">
        <v>13698</v>
      </c>
      <c r="C845">
        <v>3537016</v>
      </c>
      <c r="D845" t="s">
        <v>6428</v>
      </c>
      <c r="E845" t="s">
        <v>16327</v>
      </c>
      <c r="F845" t="s">
        <v>6402</v>
      </c>
      <c r="G845">
        <v>898</v>
      </c>
      <c r="H845">
        <v>2773</v>
      </c>
      <c r="I845">
        <v>1</v>
      </c>
      <c r="J845">
        <v>1</v>
      </c>
      <c r="K845">
        <v>0</v>
      </c>
      <c r="L845" t="s">
        <v>6403</v>
      </c>
      <c r="M845">
        <v>2018</v>
      </c>
      <c r="N845" t="s">
        <v>1463</v>
      </c>
      <c r="O845">
        <v>3</v>
      </c>
      <c r="P845">
        <v>2</v>
      </c>
      <c r="Q845" t="s">
        <v>15830</v>
      </c>
      <c r="R845" t="s">
        <v>7734</v>
      </c>
      <c r="S845" t="s">
        <v>7734</v>
      </c>
      <c r="T845" t="s">
        <v>21169</v>
      </c>
      <c r="U845">
        <f t="shared" si="13"/>
        <v>6885</v>
      </c>
    </row>
    <row r="846" spans="1:21" x14ac:dyDescent="0.2">
      <c r="A846" t="s">
        <v>16326</v>
      </c>
      <c r="B846" t="s">
        <v>13698</v>
      </c>
      <c r="C846">
        <v>3537016</v>
      </c>
      <c r="D846" t="s">
        <v>8706</v>
      </c>
      <c r="E846" t="s">
        <v>7043</v>
      </c>
      <c r="F846" t="s">
        <v>6402</v>
      </c>
      <c r="G846">
        <v>843</v>
      </c>
      <c r="H846">
        <v>2773</v>
      </c>
      <c r="I846">
        <v>0</v>
      </c>
      <c r="J846">
        <v>0</v>
      </c>
      <c r="K846">
        <v>0</v>
      </c>
      <c r="L846" t="s">
        <v>6403</v>
      </c>
      <c r="M846">
        <v>2018</v>
      </c>
      <c r="N846" t="s">
        <v>1463</v>
      </c>
      <c r="O846">
        <v>3</v>
      </c>
      <c r="P846">
        <v>2</v>
      </c>
      <c r="Q846" t="s">
        <v>15830</v>
      </c>
      <c r="R846" t="s">
        <v>7734</v>
      </c>
      <c r="S846" t="s">
        <v>7734</v>
      </c>
      <c r="T846" t="s">
        <v>2723</v>
      </c>
      <c r="U846">
        <f t="shared" si="13"/>
        <v>6885</v>
      </c>
    </row>
    <row r="847" spans="1:21" x14ac:dyDescent="0.2">
      <c r="A847" t="s">
        <v>16326</v>
      </c>
      <c r="B847" t="s">
        <v>13698</v>
      </c>
      <c r="C847">
        <v>3537016</v>
      </c>
      <c r="D847" t="s">
        <v>6548</v>
      </c>
      <c r="E847" t="s">
        <v>16328</v>
      </c>
      <c r="F847" t="s">
        <v>6402</v>
      </c>
      <c r="G847">
        <v>1032</v>
      </c>
      <c r="H847">
        <v>2773</v>
      </c>
      <c r="I847">
        <v>0</v>
      </c>
      <c r="J847">
        <v>1</v>
      </c>
      <c r="K847">
        <v>0</v>
      </c>
      <c r="L847" t="s">
        <v>6403</v>
      </c>
      <c r="M847">
        <v>2018</v>
      </c>
      <c r="N847" t="s">
        <v>1463</v>
      </c>
      <c r="O847">
        <v>3</v>
      </c>
      <c r="P847">
        <v>2</v>
      </c>
      <c r="Q847" t="s">
        <v>15830</v>
      </c>
      <c r="R847" t="s">
        <v>7734</v>
      </c>
      <c r="S847" t="s">
        <v>7734</v>
      </c>
      <c r="T847" t="s">
        <v>2733</v>
      </c>
      <c r="U847">
        <f t="shared" si="13"/>
        <v>6885</v>
      </c>
    </row>
    <row r="848" spans="1:21" x14ac:dyDescent="0.2">
      <c r="A848" t="s">
        <v>16329</v>
      </c>
      <c r="B848" t="s">
        <v>13698</v>
      </c>
      <c r="C848">
        <v>3537016</v>
      </c>
      <c r="D848" t="s">
        <v>9834</v>
      </c>
      <c r="E848" t="s">
        <v>8844</v>
      </c>
      <c r="F848" t="s">
        <v>6402</v>
      </c>
      <c r="G848">
        <v>843</v>
      </c>
      <c r="H848">
        <v>1081</v>
      </c>
      <c r="I848">
        <v>1</v>
      </c>
      <c r="J848">
        <v>1</v>
      </c>
      <c r="K848">
        <v>0</v>
      </c>
      <c r="L848" t="s">
        <v>6409</v>
      </c>
      <c r="M848">
        <v>2018</v>
      </c>
      <c r="N848" t="s">
        <v>1463</v>
      </c>
      <c r="O848">
        <v>4</v>
      </c>
      <c r="P848">
        <v>1</v>
      </c>
      <c r="Q848" t="s">
        <v>15830</v>
      </c>
      <c r="R848" t="s">
        <v>7734</v>
      </c>
      <c r="S848" t="s">
        <v>7734</v>
      </c>
      <c r="T848" t="s">
        <v>708</v>
      </c>
      <c r="U848">
        <f t="shared" si="13"/>
        <v>6885</v>
      </c>
    </row>
    <row r="849" spans="1:21" x14ac:dyDescent="0.2">
      <c r="A849" t="s">
        <v>16329</v>
      </c>
      <c r="B849" t="s">
        <v>13698</v>
      </c>
      <c r="C849">
        <v>3537016</v>
      </c>
      <c r="D849" t="s">
        <v>6440</v>
      </c>
      <c r="E849" t="s">
        <v>15599</v>
      </c>
      <c r="F849" t="s">
        <v>6402</v>
      </c>
      <c r="G849">
        <v>238</v>
      </c>
      <c r="H849">
        <v>1081</v>
      </c>
      <c r="I849">
        <v>0</v>
      </c>
      <c r="J849">
        <v>0</v>
      </c>
      <c r="K849">
        <v>0</v>
      </c>
      <c r="L849" t="s">
        <v>6403</v>
      </c>
      <c r="M849">
        <v>2018</v>
      </c>
      <c r="N849" t="s">
        <v>1463</v>
      </c>
      <c r="O849">
        <v>4</v>
      </c>
      <c r="P849">
        <v>1</v>
      </c>
      <c r="Q849" t="s">
        <v>15830</v>
      </c>
      <c r="R849" t="s">
        <v>7734</v>
      </c>
      <c r="S849" t="s">
        <v>7734</v>
      </c>
      <c r="T849" t="s">
        <v>21170</v>
      </c>
      <c r="U849">
        <f t="shared" si="13"/>
        <v>6885</v>
      </c>
    </row>
    <row r="850" spans="1:21" x14ac:dyDescent="0.2">
      <c r="A850" t="s">
        <v>16330</v>
      </c>
      <c r="B850" t="s">
        <v>13698</v>
      </c>
      <c r="C850">
        <v>3537016</v>
      </c>
      <c r="D850" t="s">
        <v>6591</v>
      </c>
      <c r="E850" t="s">
        <v>10206</v>
      </c>
      <c r="F850" t="s">
        <v>6402</v>
      </c>
      <c r="G850">
        <v>4012</v>
      </c>
      <c r="H850">
        <v>6749</v>
      </c>
      <c r="I850">
        <v>1</v>
      </c>
      <c r="J850">
        <v>1</v>
      </c>
      <c r="K850">
        <v>0</v>
      </c>
      <c r="L850" t="s">
        <v>6403</v>
      </c>
      <c r="M850">
        <v>2018</v>
      </c>
      <c r="N850" t="s">
        <v>1479</v>
      </c>
      <c r="O850">
        <v>99</v>
      </c>
      <c r="P850">
        <v>1</v>
      </c>
      <c r="Q850" t="s">
        <v>15830</v>
      </c>
      <c r="R850" t="s">
        <v>7734</v>
      </c>
      <c r="S850" t="s">
        <v>7734</v>
      </c>
      <c r="T850" t="s">
        <v>709</v>
      </c>
      <c r="U850">
        <f t="shared" si="13"/>
        <v>6885</v>
      </c>
    </row>
    <row r="851" spans="1:21" x14ac:dyDescent="0.2">
      <c r="A851" t="s">
        <v>16330</v>
      </c>
      <c r="B851" t="s">
        <v>13698</v>
      </c>
      <c r="C851">
        <v>3537016</v>
      </c>
      <c r="D851" t="s">
        <v>6620</v>
      </c>
      <c r="E851" t="s">
        <v>15656</v>
      </c>
      <c r="F851" t="s">
        <v>6402</v>
      </c>
      <c r="G851">
        <v>2737</v>
      </c>
      <c r="H851">
        <v>6749</v>
      </c>
      <c r="I851">
        <v>0</v>
      </c>
      <c r="J851">
        <v>0</v>
      </c>
      <c r="K851">
        <v>0</v>
      </c>
      <c r="L851" t="s">
        <v>6403</v>
      </c>
      <c r="M851">
        <v>2018</v>
      </c>
      <c r="N851" t="s">
        <v>1479</v>
      </c>
      <c r="O851">
        <v>99</v>
      </c>
      <c r="P851">
        <v>1</v>
      </c>
      <c r="Q851" t="s">
        <v>15830</v>
      </c>
      <c r="R851" t="s">
        <v>7734</v>
      </c>
      <c r="S851" t="s">
        <v>7734</v>
      </c>
      <c r="T851" t="s">
        <v>21171</v>
      </c>
      <c r="U851">
        <f t="shared" si="13"/>
        <v>6885</v>
      </c>
    </row>
    <row r="852" spans="1:21" x14ac:dyDescent="0.2">
      <c r="A852" t="s">
        <v>16331</v>
      </c>
      <c r="B852" t="s">
        <v>13698</v>
      </c>
      <c r="C852">
        <v>3537016</v>
      </c>
      <c r="D852" t="s">
        <v>6808</v>
      </c>
      <c r="E852" t="s">
        <v>16332</v>
      </c>
      <c r="F852" t="s">
        <v>6402</v>
      </c>
      <c r="G852">
        <v>1358</v>
      </c>
      <c r="H852">
        <v>6885</v>
      </c>
      <c r="I852">
        <v>0</v>
      </c>
      <c r="J852">
        <v>0</v>
      </c>
      <c r="K852">
        <v>0</v>
      </c>
      <c r="L852" t="s">
        <v>6409</v>
      </c>
      <c r="M852">
        <v>2018</v>
      </c>
      <c r="N852" t="s">
        <v>6404</v>
      </c>
      <c r="O852">
        <v>99</v>
      </c>
      <c r="P852">
        <v>1</v>
      </c>
      <c r="Q852" t="s">
        <v>15830</v>
      </c>
      <c r="R852" t="s">
        <v>7734</v>
      </c>
      <c r="S852" t="s">
        <v>7734</v>
      </c>
      <c r="T852" t="s">
        <v>21172</v>
      </c>
      <c r="U852">
        <f t="shared" si="13"/>
        <v>6885</v>
      </c>
    </row>
    <row r="853" spans="1:21" x14ac:dyDescent="0.2">
      <c r="A853" t="s">
        <v>16331</v>
      </c>
      <c r="B853" t="s">
        <v>13698</v>
      </c>
      <c r="C853">
        <v>3537016</v>
      </c>
      <c r="D853" t="s">
        <v>6503</v>
      </c>
      <c r="E853" t="s">
        <v>6652</v>
      </c>
      <c r="F853" t="s">
        <v>6402</v>
      </c>
      <c r="G853">
        <v>2144</v>
      </c>
      <c r="H853">
        <v>6885</v>
      </c>
      <c r="I853">
        <v>0</v>
      </c>
      <c r="J853">
        <v>0</v>
      </c>
      <c r="K853">
        <v>0</v>
      </c>
      <c r="L853" t="s">
        <v>6403</v>
      </c>
      <c r="M853">
        <v>2018</v>
      </c>
      <c r="N853" t="s">
        <v>6404</v>
      </c>
      <c r="O853">
        <v>99</v>
      </c>
      <c r="P853">
        <v>1</v>
      </c>
      <c r="Q853" t="s">
        <v>15830</v>
      </c>
      <c r="R853" t="s">
        <v>7734</v>
      </c>
      <c r="S853" t="s">
        <v>7734</v>
      </c>
      <c r="T853" t="s">
        <v>2730</v>
      </c>
      <c r="U853">
        <f t="shared" si="13"/>
        <v>6885</v>
      </c>
    </row>
    <row r="854" spans="1:21" x14ac:dyDescent="0.2">
      <c r="A854" t="s">
        <v>16331</v>
      </c>
      <c r="B854" t="s">
        <v>13698</v>
      </c>
      <c r="C854">
        <v>3537016</v>
      </c>
      <c r="D854" t="s">
        <v>6580</v>
      </c>
      <c r="E854" t="s">
        <v>13700</v>
      </c>
      <c r="F854" t="s">
        <v>6402</v>
      </c>
      <c r="G854">
        <v>1122</v>
      </c>
      <c r="H854">
        <v>6885</v>
      </c>
      <c r="I854">
        <v>0</v>
      </c>
      <c r="J854">
        <v>0</v>
      </c>
      <c r="K854">
        <v>0</v>
      </c>
      <c r="L854" t="s">
        <v>6403</v>
      </c>
      <c r="M854">
        <v>2018</v>
      </c>
      <c r="N854" t="s">
        <v>6404</v>
      </c>
      <c r="O854">
        <v>99</v>
      </c>
      <c r="P854">
        <v>1</v>
      </c>
      <c r="Q854" t="s">
        <v>15830</v>
      </c>
      <c r="R854" t="s">
        <v>7734</v>
      </c>
      <c r="S854" t="s">
        <v>7734</v>
      </c>
      <c r="T854" t="s">
        <v>2729</v>
      </c>
      <c r="U854">
        <f t="shared" si="13"/>
        <v>6885</v>
      </c>
    </row>
    <row r="855" spans="1:21" x14ac:dyDescent="0.2">
      <c r="A855" t="s">
        <v>16331</v>
      </c>
      <c r="B855" t="s">
        <v>13698</v>
      </c>
      <c r="C855">
        <v>3537016</v>
      </c>
      <c r="D855" t="s">
        <v>6496</v>
      </c>
      <c r="E855" t="s">
        <v>16333</v>
      </c>
      <c r="F855" t="s">
        <v>6402</v>
      </c>
      <c r="G855">
        <v>2261</v>
      </c>
      <c r="H855">
        <v>6885</v>
      </c>
      <c r="I855">
        <v>0</v>
      </c>
      <c r="J855">
        <v>1</v>
      </c>
      <c r="K855">
        <v>0</v>
      </c>
      <c r="L855" t="s">
        <v>6403</v>
      </c>
      <c r="M855">
        <v>2018</v>
      </c>
      <c r="N855" t="s">
        <v>6404</v>
      </c>
      <c r="O855">
        <v>99</v>
      </c>
      <c r="P855">
        <v>1</v>
      </c>
      <c r="Q855" t="s">
        <v>15830</v>
      </c>
      <c r="R855" t="s">
        <v>7734</v>
      </c>
      <c r="S855" t="s">
        <v>7734</v>
      </c>
      <c r="T855" t="s">
        <v>21173</v>
      </c>
      <c r="U855">
        <f t="shared" si="13"/>
        <v>6885</v>
      </c>
    </row>
    <row r="856" spans="1:21" x14ac:dyDescent="0.2">
      <c r="A856" t="s">
        <v>16334</v>
      </c>
      <c r="B856" t="s">
        <v>9321</v>
      </c>
      <c r="C856">
        <v>3526003</v>
      </c>
      <c r="D856" t="s">
        <v>6736</v>
      </c>
      <c r="E856" t="s">
        <v>15684</v>
      </c>
      <c r="F856" t="s">
        <v>6402</v>
      </c>
      <c r="G856">
        <v>444</v>
      </c>
      <c r="H856">
        <v>1208</v>
      </c>
      <c r="I856">
        <v>0</v>
      </c>
      <c r="J856">
        <v>0</v>
      </c>
      <c r="K856">
        <v>0</v>
      </c>
      <c r="L856" t="s">
        <v>6403</v>
      </c>
      <c r="M856">
        <v>2018</v>
      </c>
      <c r="N856" t="s">
        <v>1463</v>
      </c>
      <c r="O856">
        <v>1</v>
      </c>
      <c r="P856">
        <v>1</v>
      </c>
      <c r="Q856" t="s">
        <v>15830</v>
      </c>
      <c r="R856" t="s">
        <v>7734</v>
      </c>
      <c r="S856" t="s">
        <v>7734</v>
      </c>
      <c r="T856" t="s">
        <v>21174</v>
      </c>
      <c r="U856">
        <f t="shared" si="13"/>
        <v>9584</v>
      </c>
    </row>
    <row r="857" spans="1:21" x14ac:dyDescent="0.2">
      <c r="A857" t="s">
        <v>16334</v>
      </c>
      <c r="B857" t="s">
        <v>9321</v>
      </c>
      <c r="C857">
        <v>3526003</v>
      </c>
      <c r="D857" t="s">
        <v>6822</v>
      </c>
      <c r="E857" t="s">
        <v>15406</v>
      </c>
      <c r="F857" t="s">
        <v>6402</v>
      </c>
      <c r="G857">
        <v>764</v>
      </c>
      <c r="H857">
        <v>1208</v>
      </c>
      <c r="I857">
        <v>1</v>
      </c>
      <c r="J857">
        <v>1</v>
      </c>
      <c r="K857">
        <v>0</v>
      </c>
      <c r="L857" t="s">
        <v>6403</v>
      </c>
      <c r="M857">
        <v>2018</v>
      </c>
      <c r="N857" t="s">
        <v>1463</v>
      </c>
      <c r="O857">
        <v>1</v>
      </c>
      <c r="P857">
        <v>1</v>
      </c>
      <c r="Q857" t="s">
        <v>15830</v>
      </c>
      <c r="R857" t="s">
        <v>7734</v>
      </c>
      <c r="S857" t="s">
        <v>7734</v>
      </c>
      <c r="T857" t="s">
        <v>21175</v>
      </c>
      <c r="U857">
        <f t="shared" si="13"/>
        <v>9584</v>
      </c>
    </row>
    <row r="858" spans="1:21" x14ac:dyDescent="0.2">
      <c r="A858" t="s">
        <v>16335</v>
      </c>
      <c r="B858" t="s">
        <v>9321</v>
      </c>
      <c r="C858">
        <v>3526003</v>
      </c>
      <c r="D858" t="s">
        <v>7399</v>
      </c>
      <c r="E858" t="s">
        <v>16336</v>
      </c>
      <c r="F858" t="s">
        <v>6402</v>
      </c>
      <c r="G858">
        <v>408</v>
      </c>
      <c r="H858">
        <v>1585</v>
      </c>
      <c r="I858">
        <v>0</v>
      </c>
      <c r="J858">
        <v>0</v>
      </c>
      <c r="K858">
        <v>0</v>
      </c>
      <c r="L858" t="s">
        <v>6409</v>
      </c>
      <c r="M858">
        <v>2018</v>
      </c>
      <c r="N858" t="s">
        <v>1463</v>
      </c>
      <c r="O858">
        <v>2</v>
      </c>
      <c r="P858">
        <v>1</v>
      </c>
      <c r="Q858" t="s">
        <v>15830</v>
      </c>
      <c r="R858" t="s">
        <v>7734</v>
      </c>
      <c r="S858" t="s">
        <v>7734</v>
      </c>
      <c r="T858" t="s">
        <v>21176</v>
      </c>
      <c r="U858">
        <f t="shared" si="13"/>
        <v>9584</v>
      </c>
    </row>
    <row r="859" spans="1:21" x14ac:dyDescent="0.2">
      <c r="A859" t="s">
        <v>16335</v>
      </c>
      <c r="B859" t="s">
        <v>9321</v>
      </c>
      <c r="C859">
        <v>3526003</v>
      </c>
      <c r="D859" t="s">
        <v>7119</v>
      </c>
      <c r="E859" t="s">
        <v>9331</v>
      </c>
      <c r="F859" t="s">
        <v>6402</v>
      </c>
      <c r="G859">
        <v>838</v>
      </c>
      <c r="H859">
        <v>1585</v>
      </c>
      <c r="I859">
        <v>0</v>
      </c>
      <c r="J859">
        <v>1</v>
      </c>
      <c r="K859">
        <v>0</v>
      </c>
      <c r="L859" t="s">
        <v>6403</v>
      </c>
      <c r="M859">
        <v>2018</v>
      </c>
      <c r="N859" t="s">
        <v>1463</v>
      </c>
      <c r="O859">
        <v>2</v>
      </c>
      <c r="P859">
        <v>1</v>
      </c>
      <c r="Q859" t="s">
        <v>15830</v>
      </c>
      <c r="R859" t="s">
        <v>7734</v>
      </c>
      <c r="S859" t="s">
        <v>7734</v>
      </c>
      <c r="T859" t="s">
        <v>2760</v>
      </c>
      <c r="U859">
        <f t="shared" si="13"/>
        <v>9584</v>
      </c>
    </row>
    <row r="860" spans="1:21" x14ac:dyDescent="0.2">
      <c r="A860" t="s">
        <v>16335</v>
      </c>
      <c r="B860" t="s">
        <v>9321</v>
      </c>
      <c r="C860">
        <v>3526003</v>
      </c>
      <c r="D860" t="s">
        <v>6434</v>
      </c>
      <c r="E860" t="s">
        <v>9333</v>
      </c>
      <c r="F860" t="s">
        <v>6402</v>
      </c>
      <c r="G860">
        <v>339</v>
      </c>
      <c r="H860">
        <v>1585</v>
      </c>
      <c r="I860">
        <v>0</v>
      </c>
      <c r="J860">
        <v>0</v>
      </c>
      <c r="K860">
        <v>0</v>
      </c>
      <c r="L860" t="s">
        <v>6403</v>
      </c>
      <c r="M860">
        <v>2018</v>
      </c>
      <c r="N860" t="s">
        <v>1463</v>
      </c>
      <c r="O860">
        <v>2</v>
      </c>
      <c r="P860">
        <v>1</v>
      </c>
      <c r="Q860" t="s">
        <v>15830</v>
      </c>
      <c r="R860" t="s">
        <v>7734</v>
      </c>
      <c r="S860" t="s">
        <v>7734</v>
      </c>
      <c r="T860" t="s">
        <v>2764</v>
      </c>
      <c r="U860">
        <f t="shared" si="13"/>
        <v>9584</v>
      </c>
    </row>
    <row r="861" spans="1:21" x14ac:dyDescent="0.2">
      <c r="A861" t="s">
        <v>16337</v>
      </c>
      <c r="B861" t="s">
        <v>9321</v>
      </c>
      <c r="C861">
        <v>3526003</v>
      </c>
      <c r="D861" t="s">
        <v>7621</v>
      </c>
      <c r="E861" t="s">
        <v>16338</v>
      </c>
      <c r="F861" t="s">
        <v>6402</v>
      </c>
      <c r="G861">
        <v>528</v>
      </c>
      <c r="H861">
        <v>1793</v>
      </c>
      <c r="I861">
        <v>0</v>
      </c>
      <c r="J861">
        <v>0</v>
      </c>
      <c r="K861">
        <v>0</v>
      </c>
      <c r="L861" t="s">
        <v>6409</v>
      </c>
      <c r="M861">
        <v>2018</v>
      </c>
      <c r="N861" t="s">
        <v>1463</v>
      </c>
      <c r="O861">
        <v>3</v>
      </c>
      <c r="P861">
        <v>1</v>
      </c>
      <c r="Q861" t="s">
        <v>15830</v>
      </c>
      <c r="R861" t="s">
        <v>7734</v>
      </c>
      <c r="S861" t="s">
        <v>7734</v>
      </c>
      <c r="T861" t="s">
        <v>21177</v>
      </c>
      <c r="U861">
        <f t="shared" si="13"/>
        <v>9584</v>
      </c>
    </row>
    <row r="862" spans="1:21" x14ac:dyDescent="0.2">
      <c r="A862" t="s">
        <v>16337</v>
      </c>
      <c r="B862" t="s">
        <v>9321</v>
      </c>
      <c r="C862">
        <v>3526003</v>
      </c>
      <c r="D862" t="s">
        <v>8898</v>
      </c>
      <c r="E862" t="s">
        <v>16339</v>
      </c>
      <c r="F862" t="s">
        <v>6402</v>
      </c>
      <c r="G862">
        <v>811</v>
      </c>
      <c r="H862">
        <v>1793</v>
      </c>
      <c r="I862">
        <v>1</v>
      </c>
      <c r="J862">
        <v>1</v>
      </c>
      <c r="K862">
        <v>0</v>
      </c>
      <c r="L862" t="s">
        <v>6409</v>
      </c>
      <c r="M862">
        <v>2018</v>
      </c>
      <c r="N862" t="s">
        <v>1463</v>
      </c>
      <c r="O862">
        <v>3</v>
      </c>
      <c r="P862">
        <v>1</v>
      </c>
      <c r="Q862" t="s">
        <v>15830</v>
      </c>
      <c r="R862" t="s">
        <v>7734</v>
      </c>
      <c r="S862" t="s">
        <v>7734</v>
      </c>
      <c r="T862" t="s">
        <v>21178</v>
      </c>
      <c r="U862">
        <f t="shared" si="13"/>
        <v>9584</v>
      </c>
    </row>
    <row r="863" spans="1:21" x14ac:dyDescent="0.2">
      <c r="A863" t="s">
        <v>16337</v>
      </c>
      <c r="B863" t="s">
        <v>9321</v>
      </c>
      <c r="C863">
        <v>3526003</v>
      </c>
      <c r="D863" t="s">
        <v>6584</v>
      </c>
      <c r="E863" t="s">
        <v>16340</v>
      </c>
      <c r="F863" t="s">
        <v>6402</v>
      </c>
      <c r="G863">
        <v>277</v>
      </c>
      <c r="H863">
        <v>1793</v>
      </c>
      <c r="I863">
        <v>0</v>
      </c>
      <c r="J863">
        <v>0</v>
      </c>
      <c r="K863">
        <v>0</v>
      </c>
      <c r="L863" t="s">
        <v>6403</v>
      </c>
      <c r="M863">
        <v>2018</v>
      </c>
      <c r="N863" t="s">
        <v>1463</v>
      </c>
      <c r="O863">
        <v>3</v>
      </c>
      <c r="P863">
        <v>1</v>
      </c>
      <c r="Q863" t="s">
        <v>15830</v>
      </c>
      <c r="R863" t="s">
        <v>7734</v>
      </c>
      <c r="S863" t="s">
        <v>7734</v>
      </c>
      <c r="T863" t="s">
        <v>21179</v>
      </c>
      <c r="U863">
        <f t="shared" si="13"/>
        <v>9584</v>
      </c>
    </row>
    <row r="864" spans="1:21" x14ac:dyDescent="0.2">
      <c r="A864" t="s">
        <v>16337</v>
      </c>
      <c r="B864" t="s">
        <v>9321</v>
      </c>
      <c r="C864">
        <v>3526003</v>
      </c>
      <c r="D864" t="s">
        <v>6535</v>
      </c>
      <c r="E864" t="s">
        <v>16341</v>
      </c>
      <c r="F864" t="s">
        <v>6402</v>
      </c>
      <c r="G864">
        <v>177</v>
      </c>
      <c r="H864">
        <v>1793</v>
      </c>
      <c r="I864">
        <v>0</v>
      </c>
      <c r="J864">
        <v>0</v>
      </c>
      <c r="K864">
        <v>0</v>
      </c>
      <c r="L864" t="s">
        <v>6403</v>
      </c>
      <c r="M864">
        <v>2018</v>
      </c>
      <c r="N864" t="s">
        <v>1463</v>
      </c>
      <c r="O864">
        <v>3</v>
      </c>
      <c r="P864">
        <v>1</v>
      </c>
      <c r="Q864" t="s">
        <v>15830</v>
      </c>
      <c r="R864" t="s">
        <v>7734</v>
      </c>
      <c r="S864" t="s">
        <v>7734</v>
      </c>
      <c r="T864" t="s">
        <v>21180</v>
      </c>
      <c r="U864">
        <f t="shared" si="13"/>
        <v>9584</v>
      </c>
    </row>
    <row r="865" spans="1:21" x14ac:dyDescent="0.2">
      <c r="A865" t="s">
        <v>16342</v>
      </c>
      <c r="B865" t="s">
        <v>9321</v>
      </c>
      <c r="C865">
        <v>3526003</v>
      </c>
      <c r="D865" t="s">
        <v>10192</v>
      </c>
      <c r="E865" t="s">
        <v>7363</v>
      </c>
      <c r="F865" t="s">
        <v>6402</v>
      </c>
      <c r="G865">
        <v>673</v>
      </c>
      <c r="H865">
        <v>1545</v>
      </c>
      <c r="I865">
        <v>1</v>
      </c>
      <c r="J865">
        <v>1</v>
      </c>
      <c r="K865">
        <v>0</v>
      </c>
      <c r="L865" t="s">
        <v>6409</v>
      </c>
      <c r="M865">
        <v>2018</v>
      </c>
      <c r="N865" t="s">
        <v>1463</v>
      </c>
      <c r="O865">
        <v>4</v>
      </c>
      <c r="P865">
        <v>1</v>
      </c>
      <c r="Q865" t="s">
        <v>15830</v>
      </c>
      <c r="R865" t="s">
        <v>7734</v>
      </c>
      <c r="S865" t="s">
        <v>7734</v>
      </c>
      <c r="T865" t="s">
        <v>21181</v>
      </c>
      <c r="U865">
        <f t="shared" si="13"/>
        <v>9584</v>
      </c>
    </row>
    <row r="866" spans="1:21" x14ac:dyDescent="0.2">
      <c r="A866" t="s">
        <v>16342</v>
      </c>
      <c r="B866" t="s">
        <v>9321</v>
      </c>
      <c r="C866">
        <v>3526003</v>
      </c>
      <c r="D866" t="s">
        <v>6503</v>
      </c>
      <c r="E866" t="s">
        <v>16343</v>
      </c>
      <c r="F866" t="s">
        <v>6402</v>
      </c>
      <c r="G866">
        <v>522</v>
      </c>
      <c r="H866">
        <v>1545</v>
      </c>
      <c r="I866">
        <v>0</v>
      </c>
      <c r="J866">
        <v>0</v>
      </c>
      <c r="K866">
        <v>0</v>
      </c>
      <c r="L866" t="s">
        <v>6403</v>
      </c>
      <c r="M866">
        <v>2018</v>
      </c>
      <c r="N866" t="s">
        <v>1463</v>
      </c>
      <c r="O866">
        <v>4</v>
      </c>
      <c r="P866">
        <v>1</v>
      </c>
      <c r="Q866" t="s">
        <v>15830</v>
      </c>
      <c r="R866" t="s">
        <v>7734</v>
      </c>
      <c r="S866" t="s">
        <v>7734</v>
      </c>
      <c r="T866" t="s">
        <v>21182</v>
      </c>
      <c r="U866">
        <f t="shared" si="13"/>
        <v>9584</v>
      </c>
    </row>
    <row r="867" spans="1:21" x14ac:dyDescent="0.2">
      <c r="A867" t="s">
        <v>16342</v>
      </c>
      <c r="B867" t="s">
        <v>9321</v>
      </c>
      <c r="C867">
        <v>3526003</v>
      </c>
      <c r="D867" t="s">
        <v>16344</v>
      </c>
      <c r="E867" t="s">
        <v>16345</v>
      </c>
      <c r="F867" t="s">
        <v>6402</v>
      </c>
      <c r="G867">
        <v>270</v>
      </c>
      <c r="H867">
        <v>1545</v>
      </c>
      <c r="I867">
        <v>0</v>
      </c>
      <c r="J867">
        <v>0</v>
      </c>
      <c r="K867">
        <v>0</v>
      </c>
      <c r="L867" t="s">
        <v>6403</v>
      </c>
      <c r="M867">
        <v>2018</v>
      </c>
      <c r="N867" t="s">
        <v>1463</v>
      </c>
      <c r="O867">
        <v>4</v>
      </c>
      <c r="P867">
        <v>1</v>
      </c>
      <c r="Q867" t="s">
        <v>15830</v>
      </c>
      <c r="R867" t="s">
        <v>7734</v>
      </c>
      <c r="S867" t="s">
        <v>7734</v>
      </c>
      <c r="T867" t="s">
        <v>21183</v>
      </c>
      <c r="U867">
        <f t="shared" si="13"/>
        <v>9584</v>
      </c>
    </row>
    <row r="868" spans="1:21" x14ac:dyDescent="0.2">
      <c r="A868" t="s">
        <v>16342</v>
      </c>
      <c r="B868" t="s">
        <v>9321</v>
      </c>
      <c r="C868">
        <v>3526003</v>
      </c>
      <c r="D868" t="s">
        <v>6597</v>
      </c>
      <c r="E868" t="s">
        <v>15684</v>
      </c>
      <c r="F868" t="s">
        <v>6402</v>
      </c>
      <c r="G868">
        <v>80</v>
      </c>
      <c r="H868">
        <v>1545</v>
      </c>
      <c r="I868">
        <v>0</v>
      </c>
      <c r="J868">
        <v>0</v>
      </c>
      <c r="K868">
        <v>0</v>
      </c>
      <c r="L868" t="s">
        <v>6403</v>
      </c>
      <c r="M868">
        <v>2018</v>
      </c>
      <c r="N868" t="s">
        <v>1463</v>
      </c>
      <c r="O868">
        <v>4</v>
      </c>
      <c r="P868">
        <v>1</v>
      </c>
      <c r="Q868" t="s">
        <v>15830</v>
      </c>
      <c r="R868" t="s">
        <v>7734</v>
      </c>
      <c r="S868" t="s">
        <v>7734</v>
      </c>
      <c r="T868" t="s">
        <v>21184</v>
      </c>
      <c r="U868">
        <f t="shared" si="13"/>
        <v>9584</v>
      </c>
    </row>
    <row r="869" spans="1:21" x14ac:dyDescent="0.2">
      <c r="A869" t="s">
        <v>16346</v>
      </c>
      <c r="B869" t="s">
        <v>9321</v>
      </c>
      <c r="C869">
        <v>3526003</v>
      </c>
      <c r="D869" t="s">
        <v>6966</v>
      </c>
      <c r="E869" t="s">
        <v>16347</v>
      </c>
      <c r="F869" t="s">
        <v>6402</v>
      </c>
      <c r="G869">
        <v>527</v>
      </c>
      <c r="H869">
        <v>1711</v>
      </c>
      <c r="I869">
        <v>0</v>
      </c>
      <c r="J869">
        <v>0</v>
      </c>
      <c r="K869">
        <v>0</v>
      </c>
      <c r="L869" t="s">
        <v>6409</v>
      </c>
      <c r="M869">
        <v>2018</v>
      </c>
      <c r="N869" t="s">
        <v>1463</v>
      </c>
      <c r="O869">
        <v>5</v>
      </c>
      <c r="P869">
        <v>1</v>
      </c>
      <c r="Q869" t="s">
        <v>15830</v>
      </c>
      <c r="R869" t="s">
        <v>7734</v>
      </c>
      <c r="S869" t="s">
        <v>7734</v>
      </c>
      <c r="T869" t="s">
        <v>21185</v>
      </c>
      <c r="U869">
        <f t="shared" si="13"/>
        <v>9584</v>
      </c>
    </row>
    <row r="870" spans="1:21" x14ac:dyDescent="0.2">
      <c r="A870" t="s">
        <v>16346</v>
      </c>
      <c r="B870" t="s">
        <v>9321</v>
      </c>
      <c r="C870">
        <v>3526003</v>
      </c>
      <c r="D870" t="s">
        <v>6851</v>
      </c>
      <c r="E870" t="s">
        <v>16348</v>
      </c>
      <c r="F870" t="s">
        <v>6402</v>
      </c>
      <c r="G870">
        <v>599</v>
      </c>
      <c r="H870">
        <v>1711</v>
      </c>
      <c r="I870">
        <v>1</v>
      </c>
      <c r="J870">
        <v>1</v>
      </c>
      <c r="K870">
        <v>0</v>
      </c>
      <c r="L870" t="s">
        <v>6403</v>
      </c>
      <c r="M870">
        <v>2018</v>
      </c>
      <c r="N870" t="s">
        <v>1463</v>
      </c>
      <c r="O870">
        <v>5</v>
      </c>
      <c r="P870">
        <v>1</v>
      </c>
      <c r="Q870" t="s">
        <v>15830</v>
      </c>
      <c r="R870" t="s">
        <v>7734</v>
      </c>
      <c r="S870" t="s">
        <v>7734</v>
      </c>
      <c r="T870" t="s">
        <v>21186</v>
      </c>
      <c r="U870">
        <f t="shared" si="13"/>
        <v>9584</v>
      </c>
    </row>
    <row r="871" spans="1:21" x14ac:dyDescent="0.2">
      <c r="A871" t="s">
        <v>16346</v>
      </c>
      <c r="B871" t="s">
        <v>9321</v>
      </c>
      <c r="C871">
        <v>3526003</v>
      </c>
      <c r="D871" t="s">
        <v>6622</v>
      </c>
      <c r="E871" t="s">
        <v>16349</v>
      </c>
      <c r="F871" t="s">
        <v>6402</v>
      </c>
      <c r="G871">
        <v>585</v>
      </c>
      <c r="H871">
        <v>1711</v>
      </c>
      <c r="I871">
        <v>0</v>
      </c>
      <c r="J871">
        <v>0</v>
      </c>
      <c r="K871">
        <v>0</v>
      </c>
      <c r="L871" t="s">
        <v>6403</v>
      </c>
      <c r="M871">
        <v>2018</v>
      </c>
      <c r="N871" t="s">
        <v>1463</v>
      </c>
      <c r="O871">
        <v>5</v>
      </c>
      <c r="P871">
        <v>1</v>
      </c>
      <c r="Q871" t="s">
        <v>15830</v>
      </c>
      <c r="R871" t="s">
        <v>7734</v>
      </c>
      <c r="S871" t="s">
        <v>7734</v>
      </c>
      <c r="T871" t="s">
        <v>21187</v>
      </c>
      <c r="U871">
        <f t="shared" si="13"/>
        <v>9584</v>
      </c>
    </row>
    <row r="872" spans="1:21" x14ac:dyDescent="0.2">
      <c r="A872" t="s">
        <v>16350</v>
      </c>
      <c r="B872" t="s">
        <v>9321</v>
      </c>
      <c r="C872">
        <v>3526003</v>
      </c>
      <c r="D872" t="s">
        <v>7159</v>
      </c>
      <c r="E872" t="s">
        <v>9348</v>
      </c>
      <c r="F872" t="s">
        <v>6402</v>
      </c>
      <c r="G872">
        <v>902</v>
      </c>
      <c r="H872">
        <v>1581</v>
      </c>
      <c r="I872">
        <v>0</v>
      </c>
      <c r="J872">
        <v>1</v>
      </c>
      <c r="K872">
        <v>0</v>
      </c>
      <c r="L872" t="s">
        <v>6409</v>
      </c>
      <c r="M872">
        <v>2018</v>
      </c>
      <c r="N872" t="s">
        <v>1463</v>
      </c>
      <c r="O872">
        <v>6</v>
      </c>
      <c r="P872">
        <v>1</v>
      </c>
      <c r="Q872" t="s">
        <v>15830</v>
      </c>
      <c r="R872" t="s">
        <v>7734</v>
      </c>
      <c r="S872" t="s">
        <v>7734</v>
      </c>
      <c r="T872" t="s">
        <v>21188</v>
      </c>
      <c r="U872">
        <f t="shared" si="13"/>
        <v>9584</v>
      </c>
    </row>
    <row r="873" spans="1:21" x14ac:dyDescent="0.2">
      <c r="A873" t="s">
        <v>16350</v>
      </c>
      <c r="B873" t="s">
        <v>9321</v>
      </c>
      <c r="C873">
        <v>3526003</v>
      </c>
      <c r="D873" t="s">
        <v>6530</v>
      </c>
      <c r="E873" t="s">
        <v>16351</v>
      </c>
      <c r="F873" t="s">
        <v>6402</v>
      </c>
      <c r="G873">
        <v>679</v>
      </c>
      <c r="H873">
        <v>1581</v>
      </c>
      <c r="I873">
        <v>1</v>
      </c>
      <c r="J873">
        <v>0</v>
      </c>
      <c r="K873">
        <v>0</v>
      </c>
      <c r="L873" t="s">
        <v>6403</v>
      </c>
      <c r="M873">
        <v>2018</v>
      </c>
      <c r="N873" t="s">
        <v>1463</v>
      </c>
      <c r="O873">
        <v>6</v>
      </c>
      <c r="P873">
        <v>1</v>
      </c>
      <c r="Q873" t="s">
        <v>15830</v>
      </c>
      <c r="R873" t="s">
        <v>7734</v>
      </c>
      <c r="S873" t="s">
        <v>7734</v>
      </c>
      <c r="T873" t="s">
        <v>21189</v>
      </c>
      <c r="U873">
        <f t="shared" si="13"/>
        <v>9584</v>
      </c>
    </row>
    <row r="874" spans="1:21" x14ac:dyDescent="0.2">
      <c r="A874" t="s">
        <v>16352</v>
      </c>
      <c r="B874" t="s">
        <v>9321</v>
      </c>
      <c r="C874">
        <v>3526003</v>
      </c>
      <c r="D874" t="s">
        <v>15668</v>
      </c>
      <c r="E874" t="s">
        <v>15693</v>
      </c>
      <c r="F874" t="s">
        <v>6402</v>
      </c>
      <c r="G874">
        <v>311</v>
      </c>
      <c r="H874">
        <v>9584</v>
      </c>
      <c r="I874">
        <v>0</v>
      </c>
      <c r="J874">
        <v>0</v>
      </c>
      <c r="K874">
        <v>0</v>
      </c>
      <c r="L874" t="s">
        <v>6403</v>
      </c>
      <c r="M874">
        <v>2018</v>
      </c>
      <c r="N874" t="s">
        <v>6404</v>
      </c>
      <c r="O874">
        <v>99</v>
      </c>
      <c r="P874">
        <v>1</v>
      </c>
      <c r="Q874" t="s">
        <v>15830</v>
      </c>
      <c r="R874" t="s">
        <v>7734</v>
      </c>
      <c r="S874" t="s">
        <v>7734</v>
      </c>
      <c r="T874" t="s">
        <v>21190</v>
      </c>
      <c r="U874">
        <f t="shared" si="13"/>
        <v>9584</v>
      </c>
    </row>
    <row r="875" spans="1:21" x14ac:dyDescent="0.2">
      <c r="A875" t="s">
        <v>16352</v>
      </c>
      <c r="B875" t="s">
        <v>9321</v>
      </c>
      <c r="C875">
        <v>3526003</v>
      </c>
      <c r="D875" t="s">
        <v>6813</v>
      </c>
      <c r="E875" t="s">
        <v>16353</v>
      </c>
      <c r="F875" t="s">
        <v>6402</v>
      </c>
      <c r="G875">
        <v>3903</v>
      </c>
      <c r="H875">
        <v>9584</v>
      </c>
      <c r="I875">
        <v>0</v>
      </c>
      <c r="J875">
        <v>0</v>
      </c>
      <c r="K875">
        <v>0</v>
      </c>
      <c r="L875" t="s">
        <v>6403</v>
      </c>
      <c r="M875">
        <v>2018</v>
      </c>
      <c r="N875" t="s">
        <v>6404</v>
      </c>
      <c r="O875">
        <v>99</v>
      </c>
      <c r="P875">
        <v>1</v>
      </c>
      <c r="Q875" t="s">
        <v>15830</v>
      </c>
      <c r="R875" t="s">
        <v>7734</v>
      </c>
      <c r="S875" t="s">
        <v>7734</v>
      </c>
      <c r="T875" t="s">
        <v>21191</v>
      </c>
      <c r="U875">
        <f t="shared" si="13"/>
        <v>9584</v>
      </c>
    </row>
    <row r="876" spans="1:21" x14ac:dyDescent="0.2">
      <c r="A876" t="s">
        <v>16352</v>
      </c>
      <c r="B876" t="s">
        <v>9321</v>
      </c>
      <c r="C876">
        <v>3526003</v>
      </c>
      <c r="D876" t="s">
        <v>6624</v>
      </c>
      <c r="E876" t="s">
        <v>9187</v>
      </c>
      <c r="F876" t="s">
        <v>6402</v>
      </c>
      <c r="G876">
        <v>5370</v>
      </c>
      <c r="H876">
        <v>9584</v>
      </c>
      <c r="I876">
        <v>1</v>
      </c>
      <c r="J876">
        <v>1</v>
      </c>
      <c r="K876">
        <v>0</v>
      </c>
      <c r="L876" t="s">
        <v>6403</v>
      </c>
      <c r="M876">
        <v>2018</v>
      </c>
      <c r="N876" t="s">
        <v>6404</v>
      </c>
      <c r="O876">
        <v>99</v>
      </c>
      <c r="P876">
        <v>1</v>
      </c>
      <c r="Q876" t="s">
        <v>15830</v>
      </c>
      <c r="R876" t="s">
        <v>7734</v>
      </c>
      <c r="S876" t="s">
        <v>7734</v>
      </c>
      <c r="T876" t="s">
        <v>21192</v>
      </c>
      <c r="U876">
        <f t="shared" si="13"/>
        <v>9584</v>
      </c>
    </row>
    <row r="877" spans="1:21" x14ac:dyDescent="0.2">
      <c r="A877" t="s">
        <v>16354</v>
      </c>
      <c r="B877" t="s">
        <v>9321</v>
      </c>
      <c r="C877">
        <v>3526003</v>
      </c>
      <c r="D877" t="s">
        <v>6952</v>
      </c>
      <c r="E877" t="s">
        <v>7295</v>
      </c>
      <c r="F877" t="s">
        <v>6402</v>
      </c>
      <c r="G877">
        <v>1624</v>
      </c>
      <c r="H877">
        <v>9301</v>
      </c>
      <c r="I877">
        <v>0</v>
      </c>
      <c r="J877">
        <v>0</v>
      </c>
      <c r="K877">
        <v>0</v>
      </c>
      <c r="L877" t="s">
        <v>6409</v>
      </c>
      <c r="M877">
        <v>2018</v>
      </c>
      <c r="N877" t="s">
        <v>1985</v>
      </c>
      <c r="O877">
        <v>99</v>
      </c>
      <c r="P877">
        <v>1</v>
      </c>
      <c r="Q877" t="s">
        <v>15830</v>
      </c>
      <c r="R877" t="s">
        <v>7734</v>
      </c>
      <c r="S877" t="s">
        <v>7734</v>
      </c>
      <c r="T877" t="s">
        <v>2758</v>
      </c>
      <c r="U877">
        <f t="shared" si="13"/>
        <v>9584</v>
      </c>
    </row>
    <row r="878" spans="1:21" x14ac:dyDescent="0.2">
      <c r="A878" t="s">
        <v>16354</v>
      </c>
      <c r="B878" t="s">
        <v>9321</v>
      </c>
      <c r="C878">
        <v>3526003</v>
      </c>
      <c r="D878" t="s">
        <v>6416</v>
      </c>
      <c r="E878" t="s">
        <v>16355</v>
      </c>
      <c r="F878" t="s">
        <v>6402</v>
      </c>
      <c r="G878">
        <v>3492</v>
      </c>
      <c r="H878">
        <v>9301</v>
      </c>
      <c r="I878">
        <v>0</v>
      </c>
      <c r="J878">
        <v>0</v>
      </c>
      <c r="K878">
        <v>0</v>
      </c>
      <c r="L878" t="s">
        <v>6403</v>
      </c>
      <c r="M878">
        <v>2018</v>
      </c>
      <c r="N878" t="s">
        <v>1985</v>
      </c>
      <c r="O878">
        <v>99</v>
      </c>
      <c r="P878">
        <v>1</v>
      </c>
      <c r="Q878" t="s">
        <v>15830</v>
      </c>
      <c r="R878" t="s">
        <v>7734</v>
      </c>
      <c r="S878" t="s">
        <v>7734</v>
      </c>
      <c r="T878" t="s">
        <v>21193</v>
      </c>
      <c r="U878">
        <f t="shared" si="13"/>
        <v>9584</v>
      </c>
    </row>
    <row r="879" spans="1:21" x14ac:dyDescent="0.2">
      <c r="A879" t="s">
        <v>16354</v>
      </c>
      <c r="B879" t="s">
        <v>9321</v>
      </c>
      <c r="C879">
        <v>3526003</v>
      </c>
      <c r="D879" t="s">
        <v>16356</v>
      </c>
      <c r="E879" t="s">
        <v>16357</v>
      </c>
      <c r="F879" t="s">
        <v>6402</v>
      </c>
      <c r="G879">
        <v>402</v>
      </c>
      <c r="H879">
        <v>9301</v>
      </c>
      <c r="I879">
        <v>0</v>
      </c>
      <c r="J879">
        <v>0</v>
      </c>
      <c r="K879">
        <v>0</v>
      </c>
      <c r="L879" t="s">
        <v>6403</v>
      </c>
      <c r="M879">
        <v>2018</v>
      </c>
      <c r="N879" t="s">
        <v>1985</v>
      </c>
      <c r="O879">
        <v>99</v>
      </c>
      <c r="P879">
        <v>1</v>
      </c>
      <c r="Q879" t="s">
        <v>15830</v>
      </c>
      <c r="R879" t="s">
        <v>7734</v>
      </c>
      <c r="S879" t="s">
        <v>7734</v>
      </c>
      <c r="T879" t="s">
        <v>21194</v>
      </c>
      <c r="U879">
        <f t="shared" si="13"/>
        <v>9584</v>
      </c>
    </row>
    <row r="880" spans="1:21" x14ac:dyDescent="0.2">
      <c r="A880" t="s">
        <v>16354</v>
      </c>
      <c r="B880" t="s">
        <v>9321</v>
      </c>
      <c r="C880">
        <v>3526003</v>
      </c>
      <c r="D880" t="s">
        <v>6423</v>
      </c>
      <c r="E880" t="s">
        <v>9350</v>
      </c>
      <c r="F880" t="s">
        <v>6402</v>
      </c>
      <c r="G880">
        <v>3783</v>
      </c>
      <c r="H880">
        <v>9301</v>
      </c>
      <c r="I880">
        <v>0</v>
      </c>
      <c r="J880">
        <v>1</v>
      </c>
      <c r="K880">
        <v>0</v>
      </c>
      <c r="L880" t="s">
        <v>6403</v>
      </c>
      <c r="M880">
        <v>2018</v>
      </c>
      <c r="N880" t="s">
        <v>1985</v>
      </c>
      <c r="O880">
        <v>99</v>
      </c>
      <c r="P880">
        <v>1</v>
      </c>
      <c r="Q880" t="s">
        <v>15830</v>
      </c>
      <c r="R880" t="s">
        <v>7734</v>
      </c>
      <c r="S880" t="s">
        <v>7734</v>
      </c>
      <c r="T880" t="s">
        <v>2755</v>
      </c>
      <c r="U880">
        <f t="shared" si="13"/>
        <v>9584</v>
      </c>
    </row>
    <row r="881" spans="1:21" x14ac:dyDescent="0.2">
      <c r="A881" t="s">
        <v>16358</v>
      </c>
      <c r="B881" t="s">
        <v>14152</v>
      </c>
      <c r="C881">
        <v>3542053</v>
      </c>
      <c r="D881" t="s">
        <v>6996</v>
      </c>
      <c r="E881" t="s">
        <v>16359</v>
      </c>
      <c r="F881" t="s">
        <v>6402</v>
      </c>
      <c r="G881">
        <v>1940</v>
      </c>
      <c r="H881">
        <v>15553</v>
      </c>
      <c r="I881">
        <v>1</v>
      </c>
      <c r="J881">
        <v>1</v>
      </c>
      <c r="K881">
        <v>0</v>
      </c>
      <c r="L881" t="s">
        <v>6409</v>
      </c>
      <c r="M881">
        <v>2018</v>
      </c>
      <c r="N881" t="s">
        <v>1463</v>
      </c>
      <c r="O881">
        <v>99</v>
      </c>
      <c r="P881">
        <v>5</v>
      </c>
      <c r="Q881" t="s">
        <v>15830</v>
      </c>
      <c r="R881" t="s">
        <v>7734</v>
      </c>
      <c r="S881" t="s">
        <v>7734</v>
      </c>
      <c r="T881" t="s">
        <v>21195</v>
      </c>
      <c r="U881">
        <f t="shared" si="13"/>
        <v>15553</v>
      </c>
    </row>
    <row r="882" spans="1:21" x14ac:dyDescent="0.2">
      <c r="A882" t="s">
        <v>16358</v>
      </c>
      <c r="B882" t="s">
        <v>14152</v>
      </c>
      <c r="C882">
        <v>3542053</v>
      </c>
      <c r="D882" t="s">
        <v>14161</v>
      </c>
      <c r="E882" t="s">
        <v>16360</v>
      </c>
      <c r="F882" t="s">
        <v>6402</v>
      </c>
      <c r="G882">
        <v>1599</v>
      </c>
      <c r="H882">
        <v>15553</v>
      </c>
      <c r="I882">
        <v>0</v>
      </c>
      <c r="J882">
        <v>1</v>
      </c>
      <c r="K882">
        <v>0</v>
      </c>
      <c r="L882" t="s">
        <v>6409</v>
      </c>
      <c r="M882">
        <v>2018</v>
      </c>
      <c r="N882" t="s">
        <v>1463</v>
      </c>
      <c r="O882">
        <v>99</v>
      </c>
      <c r="P882">
        <v>5</v>
      </c>
      <c r="Q882" t="s">
        <v>15830</v>
      </c>
      <c r="R882" t="s">
        <v>7734</v>
      </c>
      <c r="S882" t="s">
        <v>7734</v>
      </c>
      <c r="T882" t="s">
        <v>21196</v>
      </c>
      <c r="U882">
        <f t="shared" si="13"/>
        <v>15553</v>
      </c>
    </row>
    <row r="883" spans="1:21" x14ac:dyDescent="0.2">
      <c r="A883" t="s">
        <v>16358</v>
      </c>
      <c r="B883" t="s">
        <v>14152</v>
      </c>
      <c r="C883">
        <v>3542053</v>
      </c>
      <c r="D883" t="s">
        <v>6936</v>
      </c>
      <c r="E883" t="s">
        <v>6981</v>
      </c>
      <c r="F883" t="s">
        <v>6402</v>
      </c>
      <c r="G883">
        <v>1080</v>
      </c>
      <c r="H883">
        <v>15553</v>
      </c>
      <c r="I883">
        <v>0</v>
      </c>
      <c r="J883">
        <v>0</v>
      </c>
      <c r="K883">
        <v>0</v>
      </c>
      <c r="L883" t="s">
        <v>6409</v>
      </c>
      <c r="M883">
        <v>2018</v>
      </c>
      <c r="N883" t="s">
        <v>1463</v>
      </c>
      <c r="O883">
        <v>99</v>
      </c>
      <c r="P883">
        <v>5</v>
      </c>
      <c r="Q883" t="s">
        <v>15830</v>
      </c>
      <c r="R883" t="s">
        <v>7734</v>
      </c>
      <c r="S883" t="s">
        <v>7734</v>
      </c>
      <c r="T883" t="s">
        <v>21197</v>
      </c>
      <c r="U883">
        <f t="shared" si="13"/>
        <v>15553</v>
      </c>
    </row>
    <row r="884" spans="1:21" x14ac:dyDescent="0.2">
      <c r="A884" t="s">
        <v>16358</v>
      </c>
      <c r="B884" t="s">
        <v>14152</v>
      </c>
      <c r="C884">
        <v>3542053</v>
      </c>
      <c r="D884" t="s">
        <v>15291</v>
      </c>
      <c r="E884" t="s">
        <v>16361</v>
      </c>
      <c r="F884" t="s">
        <v>6402</v>
      </c>
      <c r="G884">
        <v>322</v>
      </c>
      <c r="H884">
        <v>15553</v>
      </c>
      <c r="I884">
        <v>0</v>
      </c>
      <c r="J884">
        <v>0</v>
      </c>
      <c r="K884">
        <v>0</v>
      </c>
      <c r="L884" t="s">
        <v>6409</v>
      </c>
      <c r="M884">
        <v>2018</v>
      </c>
      <c r="N884" t="s">
        <v>1463</v>
      </c>
      <c r="O884">
        <v>99</v>
      </c>
      <c r="P884">
        <v>5</v>
      </c>
      <c r="Q884" t="s">
        <v>15830</v>
      </c>
      <c r="R884" t="s">
        <v>7734</v>
      </c>
      <c r="S884" t="s">
        <v>7734</v>
      </c>
      <c r="T884" t="s">
        <v>21198</v>
      </c>
      <c r="U884">
        <f t="shared" si="13"/>
        <v>15553</v>
      </c>
    </row>
    <row r="885" spans="1:21" x14ac:dyDescent="0.2">
      <c r="A885" t="s">
        <v>16358</v>
      </c>
      <c r="B885" t="s">
        <v>14152</v>
      </c>
      <c r="C885">
        <v>3542053</v>
      </c>
      <c r="D885" t="s">
        <v>7055</v>
      </c>
      <c r="E885" t="s">
        <v>15242</v>
      </c>
      <c r="F885" t="s">
        <v>6402</v>
      </c>
      <c r="G885">
        <v>1318</v>
      </c>
      <c r="H885">
        <v>15553</v>
      </c>
      <c r="I885">
        <v>0</v>
      </c>
      <c r="J885">
        <v>0</v>
      </c>
      <c r="K885">
        <v>0</v>
      </c>
      <c r="L885" t="s">
        <v>6403</v>
      </c>
      <c r="M885">
        <v>2018</v>
      </c>
      <c r="N885" t="s">
        <v>1463</v>
      </c>
      <c r="O885">
        <v>99</v>
      </c>
      <c r="P885">
        <v>5</v>
      </c>
      <c r="Q885" t="s">
        <v>15830</v>
      </c>
      <c r="R885" t="s">
        <v>7734</v>
      </c>
      <c r="S885" t="s">
        <v>7734</v>
      </c>
      <c r="T885" t="s">
        <v>21199</v>
      </c>
      <c r="U885">
        <f t="shared" si="13"/>
        <v>15553</v>
      </c>
    </row>
    <row r="886" spans="1:21" x14ac:dyDescent="0.2">
      <c r="A886" t="s">
        <v>16358</v>
      </c>
      <c r="B886" t="s">
        <v>14152</v>
      </c>
      <c r="C886">
        <v>3542053</v>
      </c>
      <c r="D886" t="s">
        <v>6819</v>
      </c>
      <c r="E886" t="s">
        <v>15577</v>
      </c>
      <c r="F886" t="s">
        <v>6402</v>
      </c>
      <c r="G886">
        <v>336</v>
      </c>
      <c r="H886">
        <v>15553</v>
      </c>
      <c r="I886">
        <v>0</v>
      </c>
      <c r="J886">
        <v>0</v>
      </c>
      <c r="K886">
        <v>0</v>
      </c>
      <c r="L886" t="s">
        <v>6403</v>
      </c>
      <c r="M886">
        <v>2018</v>
      </c>
      <c r="N886" t="s">
        <v>1463</v>
      </c>
      <c r="O886">
        <v>99</v>
      </c>
      <c r="P886">
        <v>5</v>
      </c>
      <c r="Q886" t="s">
        <v>15830</v>
      </c>
      <c r="R886" t="s">
        <v>7734</v>
      </c>
      <c r="S886" t="s">
        <v>7734</v>
      </c>
      <c r="T886" t="s">
        <v>21200</v>
      </c>
      <c r="U886">
        <f t="shared" si="13"/>
        <v>15553</v>
      </c>
    </row>
    <row r="887" spans="1:21" x14ac:dyDescent="0.2">
      <c r="A887" t="s">
        <v>16358</v>
      </c>
      <c r="B887" t="s">
        <v>14152</v>
      </c>
      <c r="C887">
        <v>3542053</v>
      </c>
      <c r="D887" t="s">
        <v>16362</v>
      </c>
      <c r="E887" t="s">
        <v>15587</v>
      </c>
      <c r="F887" t="s">
        <v>6402</v>
      </c>
      <c r="G887">
        <v>1483</v>
      </c>
      <c r="H887">
        <v>15553</v>
      </c>
      <c r="I887">
        <v>0</v>
      </c>
      <c r="J887">
        <v>0</v>
      </c>
      <c r="K887">
        <v>0</v>
      </c>
      <c r="L887" t="s">
        <v>6403</v>
      </c>
      <c r="M887">
        <v>2018</v>
      </c>
      <c r="N887" t="s">
        <v>1463</v>
      </c>
      <c r="O887">
        <v>99</v>
      </c>
      <c r="P887">
        <v>5</v>
      </c>
      <c r="Q887" t="s">
        <v>15830</v>
      </c>
      <c r="R887" t="s">
        <v>7734</v>
      </c>
      <c r="S887" t="s">
        <v>7734</v>
      </c>
      <c r="T887" t="s">
        <v>21201</v>
      </c>
      <c r="U887">
        <f t="shared" si="13"/>
        <v>15553</v>
      </c>
    </row>
    <row r="888" spans="1:21" x14ac:dyDescent="0.2">
      <c r="A888" t="s">
        <v>16358</v>
      </c>
      <c r="B888" t="s">
        <v>14152</v>
      </c>
      <c r="C888">
        <v>3542053</v>
      </c>
      <c r="D888" t="s">
        <v>6589</v>
      </c>
      <c r="E888" t="s">
        <v>6739</v>
      </c>
      <c r="F888" t="s">
        <v>6402</v>
      </c>
      <c r="G888">
        <v>1680</v>
      </c>
      <c r="H888">
        <v>15553</v>
      </c>
      <c r="I888">
        <v>0</v>
      </c>
      <c r="J888">
        <v>1</v>
      </c>
      <c r="K888">
        <v>0</v>
      </c>
      <c r="L888" t="s">
        <v>6403</v>
      </c>
      <c r="M888">
        <v>2018</v>
      </c>
      <c r="N888" t="s">
        <v>1463</v>
      </c>
      <c r="O888">
        <v>99</v>
      </c>
      <c r="P888">
        <v>5</v>
      </c>
      <c r="Q888" t="s">
        <v>15830</v>
      </c>
      <c r="R888" t="s">
        <v>7734</v>
      </c>
      <c r="S888" t="s">
        <v>7734</v>
      </c>
      <c r="T888" t="s">
        <v>2834</v>
      </c>
      <c r="U888">
        <f t="shared" si="13"/>
        <v>15553</v>
      </c>
    </row>
    <row r="889" spans="1:21" x14ac:dyDescent="0.2">
      <c r="A889" t="s">
        <v>16358</v>
      </c>
      <c r="B889" t="s">
        <v>14152</v>
      </c>
      <c r="C889">
        <v>3542053</v>
      </c>
      <c r="D889" t="s">
        <v>6559</v>
      </c>
      <c r="E889" t="s">
        <v>8381</v>
      </c>
      <c r="F889" t="s">
        <v>6402</v>
      </c>
      <c r="G889">
        <v>680</v>
      </c>
      <c r="H889">
        <v>15553</v>
      </c>
      <c r="I889">
        <v>0</v>
      </c>
      <c r="J889">
        <v>0</v>
      </c>
      <c r="K889">
        <v>0</v>
      </c>
      <c r="L889" t="s">
        <v>6403</v>
      </c>
      <c r="M889">
        <v>2018</v>
      </c>
      <c r="N889" t="s">
        <v>1463</v>
      </c>
      <c r="O889">
        <v>99</v>
      </c>
      <c r="P889">
        <v>5</v>
      </c>
      <c r="Q889" t="s">
        <v>15830</v>
      </c>
      <c r="R889" t="s">
        <v>7734</v>
      </c>
      <c r="S889" t="s">
        <v>7734</v>
      </c>
      <c r="T889" t="s">
        <v>21202</v>
      </c>
      <c r="U889">
        <f t="shared" si="13"/>
        <v>15553</v>
      </c>
    </row>
    <row r="890" spans="1:21" x14ac:dyDescent="0.2">
      <c r="A890" t="s">
        <v>16358</v>
      </c>
      <c r="B890" t="s">
        <v>14152</v>
      </c>
      <c r="C890">
        <v>3542053</v>
      </c>
      <c r="D890" t="s">
        <v>16363</v>
      </c>
      <c r="E890" t="s">
        <v>12572</v>
      </c>
      <c r="F890" t="s">
        <v>6402</v>
      </c>
      <c r="G890">
        <v>87</v>
      </c>
      <c r="H890">
        <v>15553</v>
      </c>
      <c r="I890">
        <v>0</v>
      </c>
      <c r="J890">
        <v>0</v>
      </c>
      <c r="K890">
        <v>0</v>
      </c>
      <c r="L890" t="s">
        <v>6403</v>
      </c>
      <c r="M890">
        <v>2018</v>
      </c>
      <c r="N890" t="s">
        <v>1463</v>
      </c>
      <c r="O890">
        <v>99</v>
      </c>
      <c r="P890">
        <v>5</v>
      </c>
      <c r="Q890" t="s">
        <v>15830</v>
      </c>
      <c r="R890" t="s">
        <v>7734</v>
      </c>
      <c r="S890" t="s">
        <v>7734</v>
      </c>
      <c r="T890" t="s">
        <v>21203</v>
      </c>
      <c r="U890">
        <f t="shared" si="13"/>
        <v>15553</v>
      </c>
    </row>
    <row r="891" spans="1:21" x14ac:dyDescent="0.2">
      <c r="A891" t="s">
        <v>16358</v>
      </c>
      <c r="B891" t="s">
        <v>14152</v>
      </c>
      <c r="C891">
        <v>3542053</v>
      </c>
      <c r="D891" t="s">
        <v>6406</v>
      </c>
      <c r="E891" t="s">
        <v>16364</v>
      </c>
      <c r="F891" t="s">
        <v>6402</v>
      </c>
      <c r="G891">
        <v>254</v>
      </c>
      <c r="H891">
        <v>15553</v>
      </c>
      <c r="I891">
        <v>0</v>
      </c>
      <c r="J891">
        <v>0</v>
      </c>
      <c r="K891">
        <v>0</v>
      </c>
      <c r="L891" t="s">
        <v>6403</v>
      </c>
      <c r="M891">
        <v>2018</v>
      </c>
      <c r="N891" t="s">
        <v>1463</v>
      </c>
      <c r="O891">
        <v>99</v>
      </c>
      <c r="P891">
        <v>5</v>
      </c>
      <c r="Q891" t="s">
        <v>15830</v>
      </c>
      <c r="R891" t="s">
        <v>7734</v>
      </c>
      <c r="S891" t="s">
        <v>7734</v>
      </c>
      <c r="T891" t="s">
        <v>21204</v>
      </c>
      <c r="U891">
        <f t="shared" si="13"/>
        <v>15553</v>
      </c>
    </row>
    <row r="892" spans="1:21" x14ac:dyDescent="0.2">
      <c r="A892" t="s">
        <v>16358</v>
      </c>
      <c r="B892" t="s">
        <v>14152</v>
      </c>
      <c r="C892">
        <v>3542053</v>
      </c>
      <c r="D892" t="s">
        <v>6440</v>
      </c>
      <c r="E892" t="s">
        <v>7035</v>
      </c>
      <c r="F892" t="s">
        <v>6402</v>
      </c>
      <c r="G892">
        <v>1739</v>
      </c>
      <c r="H892">
        <v>15553</v>
      </c>
      <c r="I892">
        <v>1</v>
      </c>
      <c r="J892">
        <v>1</v>
      </c>
      <c r="K892">
        <v>0</v>
      </c>
      <c r="L892" t="s">
        <v>6403</v>
      </c>
      <c r="M892">
        <v>2018</v>
      </c>
      <c r="N892" t="s">
        <v>1463</v>
      </c>
      <c r="O892">
        <v>99</v>
      </c>
      <c r="P892">
        <v>5</v>
      </c>
      <c r="Q892" t="s">
        <v>15830</v>
      </c>
      <c r="R892" t="s">
        <v>7734</v>
      </c>
      <c r="S892" t="s">
        <v>7734</v>
      </c>
      <c r="T892" t="s">
        <v>21205</v>
      </c>
      <c r="U892">
        <f t="shared" si="13"/>
        <v>15553</v>
      </c>
    </row>
    <row r="893" spans="1:21" x14ac:dyDescent="0.2">
      <c r="A893" t="s">
        <v>16358</v>
      </c>
      <c r="B893" t="s">
        <v>14152</v>
      </c>
      <c r="C893">
        <v>3542053</v>
      </c>
      <c r="D893" t="s">
        <v>6523</v>
      </c>
      <c r="E893" t="s">
        <v>6528</v>
      </c>
      <c r="F893" t="s">
        <v>6402</v>
      </c>
      <c r="G893">
        <v>2431</v>
      </c>
      <c r="H893">
        <v>15553</v>
      </c>
      <c r="I893">
        <v>1</v>
      </c>
      <c r="J893">
        <v>1</v>
      </c>
      <c r="K893">
        <v>0</v>
      </c>
      <c r="L893" t="s">
        <v>6403</v>
      </c>
      <c r="M893">
        <v>2018</v>
      </c>
      <c r="N893" t="s">
        <v>1463</v>
      </c>
      <c r="O893">
        <v>99</v>
      </c>
      <c r="P893">
        <v>5</v>
      </c>
      <c r="Q893" t="s">
        <v>15830</v>
      </c>
      <c r="R893" t="s">
        <v>7734</v>
      </c>
      <c r="S893" t="s">
        <v>7734</v>
      </c>
      <c r="T893" t="s">
        <v>2830</v>
      </c>
      <c r="U893">
        <f t="shared" si="13"/>
        <v>15553</v>
      </c>
    </row>
    <row r="894" spans="1:21" x14ac:dyDescent="0.2">
      <c r="A894" t="s">
        <v>16358</v>
      </c>
      <c r="B894" t="s">
        <v>14152</v>
      </c>
      <c r="C894">
        <v>3542053</v>
      </c>
      <c r="D894" t="s">
        <v>6423</v>
      </c>
      <c r="E894" t="s">
        <v>15516</v>
      </c>
      <c r="F894" t="s">
        <v>6402</v>
      </c>
      <c r="G894">
        <v>604</v>
      </c>
      <c r="H894">
        <v>15553</v>
      </c>
      <c r="I894">
        <v>0</v>
      </c>
      <c r="J894">
        <v>0</v>
      </c>
      <c r="K894">
        <v>0</v>
      </c>
      <c r="L894" t="s">
        <v>6403</v>
      </c>
      <c r="M894">
        <v>2018</v>
      </c>
      <c r="N894" t="s">
        <v>1463</v>
      </c>
      <c r="O894">
        <v>99</v>
      </c>
      <c r="P894">
        <v>5</v>
      </c>
      <c r="Q894" t="s">
        <v>15830</v>
      </c>
      <c r="R894" t="s">
        <v>7734</v>
      </c>
      <c r="S894" t="s">
        <v>7734</v>
      </c>
      <c r="T894" t="s">
        <v>21206</v>
      </c>
      <c r="U894">
        <f t="shared" si="13"/>
        <v>15553</v>
      </c>
    </row>
    <row r="895" spans="1:21" x14ac:dyDescent="0.2">
      <c r="A895" t="s">
        <v>16365</v>
      </c>
      <c r="B895" t="s">
        <v>14152</v>
      </c>
      <c r="C895">
        <v>3542053</v>
      </c>
      <c r="D895" t="s">
        <v>6490</v>
      </c>
      <c r="E895" t="s">
        <v>12356</v>
      </c>
      <c r="F895" t="s">
        <v>6402</v>
      </c>
      <c r="G895">
        <v>0</v>
      </c>
      <c r="H895">
        <v>0</v>
      </c>
      <c r="I895">
        <v>1</v>
      </c>
      <c r="J895">
        <v>1</v>
      </c>
      <c r="K895">
        <v>1</v>
      </c>
      <c r="L895" t="s">
        <v>6409</v>
      </c>
      <c r="M895">
        <v>2018</v>
      </c>
      <c r="N895" t="s">
        <v>1479</v>
      </c>
      <c r="O895">
        <v>99</v>
      </c>
      <c r="P895">
        <v>1</v>
      </c>
      <c r="Q895" t="s">
        <v>15830</v>
      </c>
      <c r="R895" t="s">
        <v>7734</v>
      </c>
      <c r="S895" t="s">
        <v>7734</v>
      </c>
      <c r="T895" t="s">
        <v>729</v>
      </c>
      <c r="U895">
        <f t="shared" si="13"/>
        <v>15553</v>
      </c>
    </row>
    <row r="896" spans="1:21" x14ac:dyDescent="0.2">
      <c r="A896" t="s">
        <v>16366</v>
      </c>
      <c r="B896" t="s">
        <v>14152</v>
      </c>
      <c r="C896">
        <v>3542053</v>
      </c>
      <c r="D896" t="s">
        <v>14153</v>
      </c>
      <c r="E896" t="s">
        <v>14154</v>
      </c>
      <c r="F896" t="s">
        <v>6402</v>
      </c>
      <c r="G896">
        <v>2005</v>
      </c>
      <c r="H896">
        <v>3627</v>
      </c>
      <c r="I896">
        <v>0</v>
      </c>
      <c r="J896">
        <v>1</v>
      </c>
      <c r="K896">
        <v>0</v>
      </c>
      <c r="L896" t="s">
        <v>6403</v>
      </c>
      <c r="M896">
        <v>2018</v>
      </c>
      <c r="N896" t="s">
        <v>6404</v>
      </c>
      <c r="O896">
        <v>99</v>
      </c>
      <c r="P896">
        <v>1</v>
      </c>
      <c r="Q896" t="s">
        <v>15830</v>
      </c>
      <c r="R896" t="s">
        <v>7734</v>
      </c>
      <c r="S896" t="s">
        <v>7734</v>
      </c>
      <c r="T896" t="s">
        <v>730</v>
      </c>
      <c r="U896">
        <f t="shared" si="13"/>
        <v>15553</v>
      </c>
    </row>
    <row r="897" spans="1:21" x14ac:dyDescent="0.2">
      <c r="A897" t="s">
        <v>16366</v>
      </c>
      <c r="B897" t="s">
        <v>14152</v>
      </c>
      <c r="C897">
        <v>3542053</v>
      </c>
      <c r="D897" t="s">
        <v>16367</v>
      </c>
      <c r="E897" t="s">
        <v>14155</v>
      </c>
      <c r="F897" t="s">
        <v>6402</v>
      </c>
      <c r="G897">
        <v>1622</v>
      </c>
      <c r="H897">
        <v>3627</v>
      </c>
      <c r="I897">
        <v>0</v>
      </c>
      <c r="J897">
        <v>0</v>
      </c>
      <c r="K897">
        <v>0</v>
      </c>
      <c r="L897" t="s">
        <v>6403</v>
      </c>
      <c r="M897">
        <v>2018</v>
      </c>
      <c r="N897" t="s">
        <v>6404</v>
      </c>
      <c r="O897">
        <v>99</v>
      </c>
      <c r="P897">
        <v>1</v>
      </c>
      <c r="Q897" t="s">
        <v>15830</v>
      </c>
      <c r="R897" t="s">
        <v>7734</v>
      </c>
      <c r="S897" t="s">
        <v>7734</v>
      </c>
      <c r="T897" t="s">
        <v>21207</v>
      </c>
      <c r="U897">
        <f t="shared" si="13"/>
        <v>15553</v>
      </c>
    </row>
    <row r="898" spans="1:21" x14ac:dyDescent="0.2">
      <c r="A898" t="s">
        <v>16368</v>
      </c>
      <c r="B898" t="s">
        <v>9960</v>
      </c>
      <c r="C898">
        <v>3519070</v>
      </c>
      <c r="D898" t="s">
        <v>7710</v>
      </c>
      <c r="E898" t="s">
        <v>9969</v>
      </c>
      <c r="F898" t="s">
        <v>6402</v>
      </c>
      <c r="G898">
        <v>648</v>
      </c>
      <c r="H898">
        <v>1689</v>
      </c>
      <c r="I898">
        <v>1</v>
      </c>
      <c r="J898">
        <v>0</v>
      </c>
      <c r="K898">
        <v>0</v>
      </c>
      <c r="L898" t="s">
        <v>6409</v>
      </c>
      <c r="M898">
        <v>2018</v>
      </c>
      <c r="N898" t="s">
        <v>1463</v>
      </c>
      <c r="O898">
        <v>1</v>
      </c>
      <c r="P898">
        <v>1</v>
      </c>
      <c r="Q898" t="s">
        <v>15830</v>
      </c>
      <c r="R898" t="s">
        <v>7734</v>
      </c>
      <c r="S898" t="s">
        <v>7734</v>
      </c>
      <c r="T898" t="s">
        <v>2842</v>
      </c>
      <c r="U898">
        <f t="shared" ref="U898:U961" si="14">_xlfn.MAXIFS($H$2:$H$6695, $C$2:$C$6695,C898)</f>
        <v>8915</v>
      </c>
    </row>
    <row r="899" spans="1:21" x14ac:dyDescent="0.2">
      <c r="A899" t="s">
        <v>16368</v>
      </c>
      <c r="B899" t="s">
        <v>9960</v>
      </c>
      <c r="C899">
        <v>3519070</v>
      </c>
      <c r="D899" t="s">
        <v>6459</v>
      </c>
      <c r="E899" t="s">
        <v>7325</v>
      </c>
      <c r="F899" t="s">
        <v>6402</v>
      </c>
      <c r="G899">
        <v>991</v>
      </c>
      <c r="H899">
        <v>1689</v>
      </c>
      <c r="I899">
        <v>0</v>
      </c>
      <c r="J899">
        <v>1</v>
      </c>
      <c r="K899">
        <v>0</v>
      </c>
      <c r="L899" t="s">
        <v>6403</v>
      </c>
      <c r="M899">
        <v>2018</v>
      </c>
      <c r="N899" t="s">
        <v>1463</v>
      </c>
      <c r="O899">
        <v>1</v>
      </c>
      <c r="P899">
        <v>1</v>
      </c>
      <c r="Q899" t="s">
        <v>15830</v>
      </c>
      <c r="R899" t="s">
        <v>7734</v>
      </c>
      <c r="S899" t="s">
        <v>7734</v>
      </c>
      <c r="T899" t="s">
        <v>21208</v>
      </c>
      <c r="U899">
        <f t="shared" si="14"/>
        <v>8915</v>
      </c>
    </row>
    <row r="900" spans="1:21" x14ac:dyDescent="0.2">
      <c r="A900" t="s">
        <v>16368</v>
      </c>
      <c r="B900" t="s">
        <v>9960</v>
      </c>
      <c r="C900">
        <v>3519070</v>
      </c>
      <c r="D900" t="s">
        <v>7185</v>
      </c>
      <c r="E900" t="s">
        <v>16369</v>
      </c>
      <c r="F900" t="s">
        <v>6402</v>
      </c>
      <c r="G900">
        <v>50</v>
      </c>
      <c r="H900">
        <v>1689</v>
      </c>
      <c r="I900">
        <v>0</v>
      </c>
      <c r="J900">
        <v>0</v>
      </c>
      <c r="K900">
        <v>0</v>
      </c>
      <c r="L900" t="s">
        <v>6403</v>
      </c>
      <c r="M900">
        <v>2018</v>
      </c>
      <c r="N900" t="s">
        <v>1463</v>
      </c>
      <c r="O900">
        <v>1</v>
      </c>
      <c r="P900">
        <v>1</v>
      </c>
      <c r="Q900" t="s">
        <v>15830</v>
      </c>
      <c r="R900" t="s">
        <v>7734</v>
      </c>
      <c r="S900" t="s">
        <v>7734</v>
      </c>
      <c r="T900" t="s">
        <v>21209</v>
      </c>
      <c r="U900">
        <f t="shared" si="14"/>
        <v>8915</v>
      </c>
    </row>
    <row r="901" spans="1:21" x14ac:dyDescent="0.2">
      <c r="A901" t="s">
        <v>16370</v>
      </c>
      <c r="B901" t="s">
        <v>9960</v>
      </c>
      <c r="C901">
        <v>3519070</v>
      </c>
      <c r="D901" t="s">
        <v>6838</v>
      </c>
      <c r="E901" t="s">
        <v>9974</v>
      </c>
      <c r="F901" t="s">
        <v>6402</v>
      </c>
      <c r="G901">
        <v>0</v>
      </c>
      <c r="H901">
        <v>0</v>
      </c>
      <c r="I901">
        <v>1</v>
      </c>
      <c r="J901">
        <v>1</v>
      </c>
      <c r="K901">
        <v>1</v>
      </c>
      <c r="L901" t="s">
        <v>6403</v>
      </c>
      <c r="M901">
        <v>2018</v>
      </c>
      <c r="N901" t="s">
        <v>1463</v>
      </c>
      <c r="O901">
        <v>2</v>
      </c>
      <c r="P901">
        <v>1</v>
      </c>
      <c r="Q901" t="s">
        <v>15830</v>
      </c>
      <c r="R901" t="s">
        <v>7734</v>
      </c>
      <c r="S901" t="s">
        <v>7734</v>
      </c>
      <c r="T901" t="s">
        <v>2841</v>
      </c>
      <c r="U901">
        <f t="shared" si="14"/>
        <v>8915</v>
      </c>
    </row>
    <row r="902" spans="1:21" x14ac:dyDescent="0.2">
      <c r="A902" t="s">
        <v>16371</v>
      </c>
      <c r="B902" t="s">
        <v>9960</v>
      </c>
      <c r="C902">
        <v>3519070</v>
      </c>
      <c r="D902" t="s">
        <v>6406</v>
      </c>
      <c r="E902" t="s">
        <v>9978</v>
      </c>
      <c r="F902" t="s">
        <v>6402</v>
      </c>
      <c r="G902">
        <v>0</v>
      </c>
      <c r="H902">
        <v>0</v>
      </c>
      <c r="I902">
        <v>1</v>
      </c>
      <c r="J902">
        <v>1</v>
      </c>
      <c r="K902">
        <v>1</v>
      </c>
      <c r="L902" t="s">
        <v>6403</v>
      </c>
      <c r="M902">
        <v>2018</v>
      </c>
      <c r="N902" t="s">
        <v>1463</v>
      </c>
      <c r="O902">
        <v>3</v>
      </c>
      <c r="P902">
        <v>1</v>
      </c>
      <c r="Q902" t="s">
        <v>15830</v>
      </c>
      <c r="R902" t="s">
        <v>7734</v>
      </c>
      <c r="S902" t="s">
        <v>7734</v>
      </c>
      <c r="T902" t="s">
        <v>2840</v>
      </c>
      <c r="U902">
        <f t="shared" si="14"/>
        <v>8915</v>
      </c>
    </row>
    <row r="903" spans="1:21" x14ac:dyDescent="0.2">
      <c r="A903" t="s">
        <v>16372</v>
      </c>
      <c r="B903" t="s">
        <v>9960</v>
      </c>
      <c r="C903">
        <v>3519070</v>
      </c>
      <c r="D903" t="s">
        <v>16373</v>
      </c>
      <c r="E903" t="s">
        <v>16374</v>
      </c>
      <c r="F903" t="s">
        <v>6402</v>
      </c>
      <c r="G903">
        <v>294</v>
      </c>
      <c r="H903">
        <v>2103</v>
      </c>
      <c r="I903">
        <v>0</v>
      </c>
      <c r="J903">
        <v>0</v>
      </c>
      <c r="K903">
        <v>0</v>
      </c>
      <c r="L903" t="s">
        <v>6409</v>
      </c>
      <c r="M903">
        <v>2018</v>
      </c>
      <c r="N903" t="s">
        <v>1463</v>
      </c>
      <c r="O903">
        <v>4</v>
      </c>
      <c r="P903">
        <v>1</v>
      </c>
      <c r="Q903" t="s">
        <v>15830</v>
      </c>
      <c r="R903" t="s">
        <v>7734</v>
      </c>
      <c r="S903" t="s">
        <v>7734</v>
      </c>
      <c r="T903" t="s">
        <v>21210</v>
      </c>
      <c r="U903">
        <f t="shared" si="14"/>
        <v>8915</v>
      </c>
    </row>
    <row r="904" spans="1:21" x14ac:dyDescent="0.2">
      <c r="A904" t="s">
        <v>16372</v>
      </c>
      <c r="B904" t="s">
        <v>9960</v>
      </c>
      <c r="C904">
        <v>3519070</v>
      </c>
      <c r="D904" t="s">
        <v>6624</v>
      </c>
      <c r="E904" t="s">
        <v>6986</v>
      </c>
      <c r="F904" t="s">
        <v>6402</v>
      </c>
      <c r="G904">
        <v>865</v>
      </c>
      <c r="H904">
        <v>2103</v>
      </c>
      <c r="I904">
        <v>0</v>
      </c>
      <c r="J904">
        <v>0</v>
      </c>
      <c r="K904">
        <v>0</v>
      </c>
      <c r="L904" t="s">
        <v>6403</v>
      </c>
      <c r="M904">
        <v>2018</v>
      </c>
      <c r="N904" t="s">
        <v>1463</v>
      </c>
      <c r="O904">
        <v>4</v>
      </c>
      <c r="P904">
        <v>1</v>
      </c>
      <c r="Q904" t="s">
        <v>15830</v>
      </c>
      <c r="R904" t="s">
        <v>7734</v>
      </c>
      <c r="S904" t="s">
        <v>7734</v>
      </c>
      <c r="T904" t="s">
        <v>21211</v>
      </c>
      <c r="U904">
        <f t="shared" si="14"/>
        <v>8915</v>
      </c>
    </row>
    <row r="905" spans="1:21" x14ac:dyDescent="0.2">
      <c r="A905" t="s">
        <v>16372</v>
      </c>
      <c r="B905" t="s">
        <v>9960</v>
      </c>
      <c r="C905">
        <v>3519070</v>
      </c>
      <c r="D905" t="s">
        <v>7022</v>
      </c>
      <c r="E905" t="s">
        <v>9964</v>
      </c>
      <c r="F905" t="s">
        <v>6402</v>
      </c>
      <c r="G905">
        <v>944</v>
      </c>
      <c r="H905">
        <v>2103</v>
      </c>
      <c r="I905">
        <v>1</v>
      </c>
      <c r="J905">
        <v>1</v>
      </c>
      <c r="K905">
        <v>0</v>
      </c>
      <c r="L905" t="s">
        <v>6403</v>
      </c>
      <c r="M905">
        <v>2018</v>
      </c>
      <c r="N905" t="s">
        <v>1463</v>
      </c>
      <c r="O905">
        <v>4</v>
      </c>
      <c r="P905">
        <v>1</v>
      </c>
      <c r="Q905" t="s">
        <v>15830</v>
      </c>
      <c r="R905" t="s">
        <v>7734</v>
      </c>
      <c r="S905" t="s">
        <v>7734</v>
      </c>
      <c r="T905" t="s">
        <v>736</v>
      </c>
      <c r="U905">
        <f t="shared" si="14"/>
        <v>8915</v>
      </c>
    </row>
    <row r="906" spans="1:21" x14ac:dyDescent="0.2">
      <c r="A906" t="s">
        <v>16375</v>
      </c>
      <c r="B906" t="s">
        <v>9960</v>
      </c>
      <c r="C906">
        <v>3519070</v>
      </c>
      <c r="D906" t="s">
        <v>6425</v>
      </c>
      <c r="E906" t="s">
        <v>7370</v>
      </c>
      <c r="F906" t="s">
        <v>6402</v>
      </c>
      <c r="G906">
        <v>0</v>
      </c>
      <c r="H906">
        <v>0</v>
      </c>
      <c r="I906">
        <v>1</v>
      </c>
      <c r="J906">
        <v>1</v>
      </c>
      <c r="K906">
        <v>1</v>
      </c>
      <c r="L906" t="s">
        <v>6403</v>
      </c>
      <c r="M906">
        <v>2018</v>
      </c>
      <c r="N906" t="s">
        <v>1463</v>
      </c>
      <c r="O906">
        <v>5</v>
      </c>
      <c r="P906">
        <v>1</v>
      </c>
      <c r="Q906" t="s">
        <v>15830</v>
      </c>
      <c r="R906" t="s">
        <v>7734</v>
      </c>
      <c r="S906" t="s">
        <v>7734</v>
      </c>
      <c r="T906" t="s">
        <v>21212</v>
      </c>
      <c r="U906">
        <f t="shared" si="14"/>
        <v>8915</v>
      </c>
    </row>
    <row r="907" spans="1:21" x14ac:dyDescent="0.2">
      <c r="A907" t="s">
        <v>16376</v>
      </c>
      <c r="B907" t="s">
        <v>9960</v>
      </c>
      <c r="C907">
        <v>3519070</v>
      </c>
      <c r="D907" t="s">
        <v>6501</v>
      </c>
      <c r="E907" t="s">
        <v>16377</v>
      </c>
      <c r="F907" t="s">
        <v>6402</v>
      </c>
      <c r="G907">
        <v>1100</v>
      </c>
      <c r="H907">
        <v>8844</v>
      </c>
      <c r="I907">
        <v>0</v>
      </c>
      <c r="J907">
        <v>0</v>
      </c>
      <c r="K907">
        <v>0</v>
      </c>
      <c r="L907" t="s">
        <v>6409</v>
      </c>
      <c r="M907">
        <v>2018</v>
      </c>
      <c r="N907" t="s">
        <v>6404</v>
      </c>
      <c r="O907">
        <v>99</v>
      </c>
      <c r="P907">
        <v>1</v>
      </c>
      <c r="Q907" t="s">
        <v>15830</v>
      </c>
      <c r="R907" t="s">
        <v>7734</v>
      </c>
      <c r="S907" t="s">
        <v>7734</v>
      </c>
      <c r="T907" t="s">
        <v>21213</v>
      </c>
      <c r="U907">
        <f t="shared" si="14"/>
        <v>8915</v>
      </c>
    </row>
    <row r="908" spans="1:21" x14ac:dyDescent="0.2">
      <c r="A908" t="s">
        <v>16376</v>
      </c>
      <c r="B908" t="s">
        <v>9960</v>
      </c>
      <c r="C908">
        <v>3519070</v>
      </c>
      <c r="D908" t="s">
        <v>6908</v>
      </c>
      <c r="E908" t="s">
        <v>9961</v>
      </c>
      <c r="F908" t="s">
        <v>6402</v>
      </c>
      <c r="G908">
        <v>5391</v>
      </c>
      <c r="H908">
        <v>8844</v>
      </c>
      <c r="I908">
        <v>1</v>
      </c>
      <c r="J908">
        <v>1</v>
      </c>
      <c r="K908">
        <v>0</v>
      </c>
      <c r="L908" t="s">
        <v>6409</v>
      </c>
      <c r="M908">
        <v>2018</v>
      </c>
      <c r="N908" t="s">
        <v>6404</v>
      </c>
      <c r="O908">
        <v>99</v>
      </c>
      <c r="P908">
        <v>1</v>
      </c>
      <c r="Q908" t="s">
        <v>15830</v>
      </c>
      <c r="R908" t="s">
        <v>7734</v>
      </c>
      <c r="S908" t="s">
        <v>7734</v>
      </c>
      <c r="T908" t="s">
        <v>732</v>
      </c>
      <c r="U908">
        <f t="shared" si="14"/>
        <v>8915</v>
      </c>
    </row>
    <row r="909" spans="1:21" x14ac:dyDescent="0.2">
      <c r="A909" t="s">
        <v>16376</v>
      </c>
      <c r="B909" t="s">
        <v>9960</v>
      </c>
      <c r="C909">
        <v>3519070</v>
      </c>
      <c r="D909" t="s">
        <v>8509</v>
      </c>
      <c r="E909" t="s">
        <v>9965</v>
      </c>
      <c r="F909" t="s">
        <v>6402</v>
      </c>
      <c r="G909">
        <v>2353</v>
      </c>
      <c r="H909">
        <v>8844</v>
      </c>
      <c r="I909">
        <v>0</v>
      </c>
      <c r="J909">
        <v>0</v>
      </c>
      <c r="K909">
        <v>0</v>
      </c>
      <c r="L909" t="s">
        <v>6403</v>
      </c>
      <c r="M909">
        <v>2018</v>
      </c>
      <c r="N909" t="s">
        <v>6404</v>
      </c>
      <c r="O909">
        <v>99</v>
      </c>
      <c r="P909">
        <v>1</v>
      </c>
      <c r="Q909" t="s">
        <v>15830</v>
      </c>
      <c r="R909" t="s">
        <v>7734</v>
      </c>
      <c r="S909" t="s">
        <v>7734</v>
      </c>
      <c r="T909" t="s">
        <v>737</v>
      </c>
      <c r="U909">
        <f t="shared" si="14"/>
        <v>8915</v>
      </c>
    </row>
    <row r="910" spans="1:21" x14ac:dyDescent="0.2">
      <c r="A910" t="s">
        <v>16378</v>
      </c>
      <c r="B910" t="s">
        <v>9960</v>
      </c>
      <c r="C910">
        <v>3519070</v>
      </c>
      <c r="D910" t="s">
        <v>9967</v>
      </c>
      <c r="E910" t="s">
        <v>7313</v>
      </c>
      <c r="F910" t="s">
        <v>6402</v>
      </c>
      <c r="G910">
        <v>3454</v>
      </c>
      <c r="H910">
        <v>8915</v>
      </c>
      <c r="I910">
        <v>1</v>
      </c>
      <c r="J910">
        <v>0</v>
      </c>
      <c r="K910">
        <v>0</v>
      </c>
      <c r="L910" t="s">
        <v>6409</v>
      </c>
      <c r="M910">
        <v>2018</v>
      </c>
      <c r="N910" t="s">
        <v>1985</v>
      </c>
      <c r="O910">
        <v>99</v>
      </c>
      <c r="P910">
        <v>1</v>
      </c>
      <c r="Q910" t="s">
        <v>15830</v>
      </c>
      <c r="R910" t="s">
        <v>7734</v>
      </c>
      <c r="S910" t="s">
        <v>7734</v>
      </c>
      <c r="T910" t="s">
        <v>2843</v>
      </c>
      <c r="U910">
        <f t="shared" si="14"/>
        <v>8915</v>
      </c>
    </row>
    <row r="911" spans="1:21" x14ac:dyDescent="0.2">
      <c r="A911" t="s">
        <v>16378</v>
      </c>
      <c r="B911" t="s">
        <v>9960</v>
      </c>
      <c r="C911">
        <v>3519070</v>
      </c>
      <c r="D911" t="s">
        <v>6466</v>
      </c>
      <c r="E911" t="s">
        <v>6736</v>
      </c>
      <c r="F911" t="s">
        <v>6402</v>
      </c>
      <c r="G911">
        <v>1286</v>
      </c>
      <c r="H911">
        <v>8915</v>
      </c>
      <c r="I911">
        <v>0</v>
      </c>
      <c r="J911">
        <v>0</v>
      </c>
      <c r="K911">
        <v>0</v>
      </c>
      <c r="L911" t="s">
        <v>6403</v>
      </c>
      <c r="M911">
        <v>2018</v>
      </c>
      <c r="N911" t="s">
        <v>1985</v>
      </c>
      <c r="O911">
        <v>99</v>
      </c>
      <c r="P911">
        <v>1</v>
      </c>
      <c r="Q911" t="s">
        <v>15830</v>
      </c>
      <c r="R911" t="s">
        <v>7734</v>
      </c>
      <c r="S911" t="s">
        <v>7734</v>
      </c>
      <c r="T911" t="s">
        <v>2838</v>
      </c>
      <c r="U911">
        <f t="shared" si="14"/>
        <v>8915</v>
      </c>
    </row>
    <row r="912" spans="1:21" x14ac:dyDescent="0.2">
      <c r="A912" t="s">
        <v>16378</v>
      </c>
      <c r="B912" t="s">
        <v>9960</v>
      </c>
      <c r="C912">
        <v>3519070</v>
      </c>
      <c r="D912" t="s">
        <v>6597</v>
      </c>
      <c r="E912" t="s">
        <v>15682</v>
      </c>
      <c r="F912" t="s">
        <v>6402</v>
      </c>
      <c r="G912">
        <v>4175</v>
      </c>
      <c r="H912">
        <v>8915</v>
      </c>
      <c r="I912">
        <v>0</v>
      </c>
      <c r="J912">
        <v>1</v>
      </c>
      <c r="K912">
        <v>0</v>
      </c>
      <c r="L912" t="s">
        <v>6403</v>
      </c>
      <c r="M912">
        <v>2018</v>
      </c>
      <c r="N912" t="s">
        <v>1985</v>
      </c>
      <c r="O912">
        <v>99</v>
      </c>
      <c r="P912">
        <v>1</v>
      </c>
      <c r="Q912" t="s">
        <v>15830</v>
      </c>
      <c r="R912" t="s">
        <v>7734</v>
      </c>
      <c r="S912" t="s">
        <v>7734</v>
      </c>
      <c r="T912" t="s">
        <v>21214</v>
      </c>
      <c r="U912">
        <f t="shared" si="14"/>
        <v>8915</v>
      </c>
    </row>
    <row r="913" spans="1:21" x14ac:dyDescent="0.2">
      <c r="A913" t="s">
        <v>16380</v>
      </c>
      <c r="B913" t="s">
        <v>9483</v>
      </c>
      <c r="C913">
        <v>3544002</v>
      </c>
      <c r="D913" t="s">
        <v>7471</v>
      </c>
      <c r="E913" t="s">
        <v>9497</v>
      </c>
      <c r="F913" t="s">
        <v>6402</v>
      </c>
      <c r="G913">
        <v>897</v>
      </c>
      <c r="H913">
        <v>1266</v>
      </c>
      <c r="I913">
        <v>0</v>
      </c>
      <c r="J913">
        <v>1</v>
      </c>
      <c r="K913">
        <v>0</v>
      </c>
      <c r="L913" t="s">
        <v>6409</v>
      </c>
      <c r="M913">
        <v>2018</v>
      </c>
      <c r="N913" t="s">
        <v>1463</v>
      </c>
      <c r="O913">
        <v>1</v>
      </c>
      <c r="P913">
        <v>1</v>
      </c>
      <c r="Q913" t="s">
        <v>15830</v>
      </c>
      <c r="R913" t="s">
        <v>7734</v>
      </c>
      <c r="S913" t="s">
        <v>7734</v>
      </c>
      <c r="T913" t="s">
        <v>2893</v>
      </c>
      <c r="U913">
        <f t="shared" si="14"/>
        <v>10317</v>
      </c>
    </row>
    <row r="914" spans="1:21" x14ac:dyDescent="0.2">
      <c r="A914" t="s">
        <v>16380</v>
      </c>
      <c r="B914" t="s">
        <v>9483</v>
      </c>
      <c r="C914">
        <v>3544002</v>
      </c>
      <c r="D914" t="s">
        <v>7063</v>
      </c>
      <c r="E914" t="s">
        <v>15674</v>
      </c>
      <c r="F914" t="s">
        <v>6402</v>
      </c>
      <c r="G914">
        <v>192</v>
      </c>
      <c r="H914">
        <v>1266</v>
      </c>
      <c r="I914">
        <v>0</v>
      </c>
      <c r="J914">
        <v>0</v>
      </c>
      <c r="K914">
        <v>0</v>
      </c>
      <c r="L914" t="s">
        <v>6403</v>
      </c>
      <c r="M914">
        <v>2018</v>
      </c>
      <c r="N914" t="s">
        <v>1463</v>
      </c>
      <c r="O914">
        <v>1</v>
      </c>
      <c r="P914">
        <v>1</v>
      </c>
      <c r="Q914" t="s">
        <v>15830</v>
      </c>
      <c r="R914" t="s">
        <v>7734</v>
      </c>
      <c r="S914" t="s">
        <v>7734</v>
      </c>
      <c r="T914" t="s">
        <v>21215</v>
      </c>
      <c r="U914">
        <f t="shared" si="14"/>
        <v>10317</v>
      </c>
    </row>
    <row r="915" spans="1:21" x14ac:dyDescent="0.2">
      <c r="A915" t="s">
        <v>16380</v>
      </c>
      <c r="B915" t="s">
        <v>9483</v>
      </c>
      <c r="C915">
        <v>3544002</v>
      </c>
      <c r="D915" t="s">
        <v>7319</v>
      </c>
      <c r="E915" t="s">
        <v>9489</v>
      </c>
      <c r="F915" t="s">
        <v>6402</v>
      </c>
      <c r="G915">
        <v>177</v>
      </c>
      <c r="H915">
        <v>1266</v>
      </c>
      <c r="I915">
        <v>0</v>
      </c>
      <c r="J915">
        <v>0</v>
      </c>
      <c r="K915">
        <v>0</v>
      </c>
      <c r="L915" t="s">
        <v>6403</v>
      </c>
      <c r="M915">
        <v>2018</v>
      </c>
      <c r="N915" t="s">
        <v>1463</v>
      </c>
      <c r="O915">
        <v>1</v>
      </c>
      <c r="P915">
        <v>1</v>
      </c>
      <c r="Q915" t="s">
        <v>15830</v>
      </c>
      <c r="R915" t="s">
        <v>7734</v>
      </c>
      <c r="S915" t="s">
        <v>7734</v>
      </c>
      <c r="T915" t="s">
        <v>2898</v>
      </c>
      <c r="U915">
        <f t="shared" si="14"/>
        <v>10317</v>
      </c>
    </row>
    <row r="916" spans="1:21" x14ac:dyDescent="0.2">
      <c r="A916" t="s">
        <v>16381</v>
      </c>
      <c r="B916" t="s">
        <v>9483</v>
      </c>
      <c r="C916">
        <v>3544002</v>
      </c>
      <c r="D916" t="s">
        <v>7019</v>
      </c>
      <c r="E916" t="s">
        <v>16382</v>
      </c>
      <c r="F916" t="s">
        <v>6402</v>
      </c>
      <c r="G916">
        <v>295</v>
      </c>
      <c r="H916">
        <v>668</v>
      </c>
      <c r="I916">
        <v>1</v>
      </c>
      <c r="J916">
        <v>0</v>
      </c>
      <c r="K916">
        <v>0</v>
      </c>
      <c r="L916" t="s">
        <v>6409</v>
      </c>
      <c r="M916">
        <v>2018</v>
      </c>
      <c r="N916" t="s">
        <v>1463</v>
      </c>
      <c r="O916">
        <v>2</v>
      </c>
      <c r="P916">
        <v>1</v>
      </c>
      <c r="Q916" t="s">
        <v>15830</v>
      </c>
      <c r="R916" t="s">
        <v>7734</v>
      </c>
      <c r="S916" t="s">
        <v>7734</v>
      </c>
      <c r="T916" t="s">
        <v>21216</v>
      </c>
      <c r="U916">
        <f t="shared" si="14"/>
        <v>10317</v>
      </c>
    </row>
    <row r="917" spans="1:21" x14ac:dyDescent="0.2">
      <c r="A917" t="s">
        <v>16381</v>
      </c>
      <c r="B917" t="s">
        <v>9483</v>
      </c>
      <c r="C917">
        <v>3544002</v>
      </c>
      <c r="D917" t="s">
        <v>7013</v>
      </c>
      <c r="E917" t="s">
        <v>9501</v>
      </c>
      <c r="F917" t="s">
        <v>6402</v>
      </c>
      <c r="G917">
        <v>373</v>
      </c>
      <c r="H917">
        <v>668</v>
      </c>
      <c r="I917">
        <v>0</v>
      </c>
      <c r="J917">
        <v>1</v>
      </c>
      <c r="K917">
        <v>0</v>
      </c>
      <c r="L917" t="s">
        <v>6409</v>
      </c>
      <c r="M917">
        <v>2018</v>
      </c>
      <c r="N917" t="s">
        <v>1463</v>
      </c>
      <c r="O917">
        <v>2</v>
      </c>
      <c r="P917">
        <v>1</v>
      </c>
      <c r="Q917" t="s">
        <v>15830</v>
      </c>
      <c r="R917" t="s">
        <v>7734</v>
      </c>
      <c r="S917" t="s">
        <v>7734</v>
      </c>
      <c r="T917" t="s">
        <v>2892</v>
      </c>
      <c r="U917">
        <f t="shared" si="14"/>
        <v>10317</v>
      </c>
    </row>
    <row r="918" spans="1:21" x14ac:dyDescent="0.2">
      <c r="A918" t="s">
        <v>16383</v>
      </c>
      <c r="B918" t="s">
        <v>9483</v>
      </c>
      <c r="C918">
        <v>3544002</v>
      </c>
      <c r="D918" t="s">
        <v>6713</v>
      </c>
      <c r="E918" t="s">
        <v>16384</v>
      </c>
      <c r="F918" t="s">
        <v>6402</v>
      </c>
      <c r="G918">
        <v>0</v>
      </c>
      <c r="H918">
        <v>0</v>
      </c>
      <c r="I918">
        <v>0</v>
      </c>
      <c r="J918">
        <v>1</v>
      </c>
      <c r="K918">
        <v>1</v>
      </c>
      <c r="L918" t="s">
        <v>6403</v>
      </c>
      <c r="M918">
        <v>2018</v>
      </c>
      <c r="N918" t="s">
        <v>1463</v>
      </c>
      <c r="O918">
        <v>3</v>
      </c>
      <c r="P918">
        <v>1</v>
      </c>
      <c r="Q918" t="s">
        <v>15830</v>
      </c>
      <c r="R918" t="s">
        <v>7734</v>
      </c>
      <c r="S918" t="s">
        <v>7734</v>
      </c>
      <c r="T918" t="s">
        <v>21217</v>
      </c>
      <c r="U918">
        <f t="shared" si="14"/>
        <v>10317</v>
      </c>
    </row>
    <row r="919" spans="1:21" x14ac:dyDescent="0.2">
      <c r="A919" t="s">
        <v>16385</v>
      </c>
      <c r="B919" t="s">
        <v>9483</v>
      </c>
      <c r="C919">
        <v>3544002</v>
      </c>
      <c r="D919" t="s">
        <v>7633</v>
      </c>
      <c r="E919" t="s">
        <v>9484</v>
      </c>
      <c r="F919" t="s">
        <v>6402</v>
      </c>
      <c r="G919">
        <v>249</v>
      </c>
      <c r="H919">
        <v>636</v>
      </c>
      <c r="I919">
        <v>0</v>
      </c>
      <c r="J919">
        <v>0</v>
      </c>
      <c r="K919">
        <v>0</v>
      </c>
      <c r="L919" t="s">
        <v>6403</v>
      </c>
      <c r="M919">
        <v>2018</v>
      </c>
      <c r="N919" t="s">
        <v>1463</v>
      </c>
      <c r="O919">
        <v>4</v>
      </c>
      <c r="P919">
        <v>1</v>
      </c>
      <c r="Q919" t="s">
        <v>15830</v>
      </c>
      <c r="R919" t="s">
        <v>7734</v>
      </c>
      <c r="S919" t="s">
        <v>7734</v>
      </c>
      <c r="T919" t="s">
        <v>746</v>
      </c>
      <c r="U919">
        <f t="shared" si="14"/>
        <v>10317</v>
      </c>
    </row>
    <row r="920" spans="1:21" x14ac:dyDescent="0.2">
      <c r="A920" t="s">
        <v>16385</v>
      </c>
      <c r="B920" t="s">
        <v>9483</v>
      </c>
      <c r="C920">
        <v>3544002</v>
      </c>
      <c r="D920" t="s">
        <v>6858</v>
      </c>
      <c r="E920" t="s">
        <v>9485</v>
      </c>
      <c r="F920" t="s">
        <v>6402</v>
      </c>
      <c r="G920">
        <v>387</v>
      </c>
      <c r="H920">
        <v>636</v>
      </c>
      <c r="I920">
        <v>1</v>
      </c>
      <c r="J920">
        <v>1</v>
      </c>
      <c r="K920">
        <v>0</v>
      </c>
      <c r="L920" t="s">
        <v>6403</v>
      </c>
      <c r="M920">
        <v>2018</v>
      </c>
      <c r="N920" t="s">
        <v>1463</v>
      </c>
      <c r="O920">
        <v>4</v>
      </c>
      <c r="P920">
        <v>1</v>
      </c>
      <c r="Q920" t="s">
        <v>15830</v>
      </c>
      <c r="R920" t="s">
        <v>7734</v>
      </c>
      <c r="S920" t="s">
        <v>7734</v>
      </c>
      <c r="T920" t="s">
        <v>747</v>
      </c>
      <c r="U920">
        <f t="shared" si="14"/>
        <v>10317</v>
      </c>
    </row>
    <row r="921" spans="1:21" x14ac:dyDescent="0.2">
      <c r="A921" t="s">
        <v>16386</v>
      </c>
      <c r="B921" t="s">
        <v>9483</v>
      </c>
      <c r="C921">
        <v>3544002</v>
      </c>
      <c r="D921" t="s">
        <v>13972</v>
      </c>
      <c r="E921" t="s">
        <v>16387</v>
      </c>
      <c r="F921" t="s">
        <v>6402</v>
      </c>
      <c r="G921">
        <v>339</v>
      </c>
      <c r="H921">
        <v>962</v>
      </c>
      <c r="I921">
        <v>0</v>
      </c>
      <c r="J921">
        <v>0</v>
      </c>
      <c r="K921">
        <v>0</v>
      </c>
      <c r="L921" t="s">
        <v>6409</v>
      </c>
      <c r="M921">
        <v>2018</v>
      </c>
      <c r="N921" t="s">
        <v>1463</v>
      </c>
      <c r="O921">
        <v>5</v>
      </c>
      <c r="P921">
        <v>1</v>
      </c>
      <c r="Q921" t="s">
        <v>15830</v>
      </c>
      <c r="R921" t="s">
        <v>7734</v>
      </c>
      <c r="S921" t="s">
        <v>7734</v>
      </c>
      <c r="T921" t="s">
        <v>21218</v>
      </c>
      <c r="U921">
        <f t="shared" si="14"/>
        <v>10317</v>
      </c>
    </row>
    <row r="922" spans="1:21" x14ac:dyDescent="0.2">
      <c r="A922" t="s">
        <v>16386</v>
      </c>
      <c r="B922" t="s">
        <v>9483</v>
      </c>
      <c r="C922">
        <v>3544002</v>
      </c>
      <c r="D922" t="s">
        <v>11784</v>
      </c>
      <c r="E922" t="s">
        <v>7063</v>
      </c>
      <c r="F922" t="s">
        <v>6402</v>
      </c>
      <c r="G922">
        <v>623</v>
      </c>
      <c r="H922">
        <v>962</v>
      </c>
      <c r="I922">
        <v>0</v>
      </c>
      <c r="J922">
        <v>1</v>
      </c>
      <c r="K922">
        <v>0</v>
      </c>
      <c r="L922" t="s">
        <v>6403</v>
      </c>
      <c r="M922">
        <v>2018</v>
      </c>
      <c r="N922" t="s">
        <v>1463</v>
      </c>
      <c r="O922">
        <v>5</v>
      </c>
      <c r="P922">
        <v>1</v>
      </c>
      <c r="Q922" t="s">
        <v>15830</v>
      </c>
      <c r="R922" t="s">
        <v>7734</v>
      </c>
      <c r="S922" t="s">
        <v>7734</v>
      </c>
      <c r="T922" t="s">
        <v>21219</v>
      </c>
      <c r="U922">
        <f t="shared" si="14"/>
        <v>10317</v>
      </c>
    </row>
    <row r="923" spans="1:21" x14ac:dyDescent="0.2">
      <c r="A923" t="s">
        <v>16388</v>
      </c>
      <c r="B923" t="s">
        <v>9483</v>
      </c>
      <c r="C923">
        <v>3544002</v>
      </c>
      <c r="D923" t="s">
        <v>6416</v>
      </c>
      <c r="E923" t="s">
        <v>6853</v>
      </c>
      <c r="F923" t="s">
        <v>6402</v>
      </c>
      <c r="G923">
        <v>2791</v>
      </c>
      <c r="H923">
        <v>10317</v>
      </c>
      <c r="I923">
        <v>1</v>
      </c>
      <c r="J923">
        <v>1</v>
      </c>
      <c r="K923">
        <v>0</v>
      </c>
      <c r="L923" t="s">
        <v>6409</v>
      </c>
      <c r="M923">
        <v>2018</v>
      </c>
      <c r="N923" t="s">
        <v>1850</v>
      </c>
      <c r="O923">
        <v>99</v>
      </c>
      <c r="P923">
        <v>3</v>
      </c>
      <c r="Q923" t="s">
        <v>15830</v>
      </c>
      <c r="R923" t="s">
        <v>7734</v>
      </c>
      <c r="S923" t="s">
        <v>7734</v>
      </c>
      <c r="T923" t="s">
        <v>2895</v>
      </c>
      <c r="U923">
        <f t="shared" si="14"/>
        <v>10317</v>
      </c>
    </row>
    <row r="924" spans="1:21" x14ac:dyDescent="0.2">
      <c r="A924" t="s">
        <v>16388</v>
      </c>
      <c r="B924" t="s">
        <v>9483</v>
      </c>
      <c r="C924">
        <v>3544002</v>
      </c>
      <c r="D924" t="s">
        <v>9486</v>
      </c>
      <c r="E924" t="s">
        <v>9487</v>
      </c>
      <c r="F924" t="s">
        <v>6402</v>
      </c>
      <c r="G924">
        <v>2809</v>
      </c>
      <c r="H924">
        <v>10317</v>
      </c>
      <c r="I924">
        <v>0</v>
      </c>
      <c r="J924">
        <v>1</v>
      </c>
      <c r="K924">
        <v>0</v>
      </c>
      <c r="L924" t="s">
        <v>6409</v>
      </c>
      <c r="M924">
        <v>2018</v>
      </c>
      <c r="N924" t="s">
        <v>1850</v>
      </c>
      <c r="O924">
        <v>99</v>
      </c>
      <c r="P924">
        <v>3</v>
      </c>
      <c r="Q924" t="s">
        <v>15830</v>
      </c>
      <c r="R924" t="s">
        <v>7734</v>
      </c>
      <c r="S924" t="s">
        <v>7734</v>
      </c>
      <c r="T924" t="s">
        <v>745</v>
      </c>
      <c r="U924">
        <f t="shared" si="14"/>
        <v>10317</v>
      </c>
    </row>
    <row r="925" spans="1:21" x14ac:dyDescent="0.2">
      <c r="A925" t="s">
        <v>16388</v>
      </c>
      <c r="B925" t="s">
        <v>9483</v>
      </c>
      <c r="C925">
        <v>3544002</v>
      </c>
      <c r="D925" t="s">
        <v>6434</v>
      </c>
      <c r="E925" t="s">
        <v>6430</v>
      </c>
      <c r="F925" t="s">
        <v>6402</v>
      </c>
      <c r="G925">
        <v>2382</v>
      </c>
      <c r="H925">
        <v>10317</v>
      </c>
      <c r="I925">
        <v>0</v>
      </c>
      <c r="J925">
        <v>1</v>
      </c>
      <c r="K925">
        <v>0</v>
      </c>
      <c r="L925" t="s">
        <v>6403</v>
      </c>
      <c r="M925">
        <v>2018</v>
      </c>
      <c r="N925" t="s">
        <v>1850</v>
      </c>
      <c r="O925">
        <v>99</v>
      </c>
      <c r="P925">
        <v>3</v>
      </c>
      <c r="Q925" t="s">
        <v>15830</v>
      </c>
      <c r="R925" t="s">
        <v>7734</v>
      </c>
      <c r="S925" t="s">
        <v>7734</v>
      </c>
      <c r="T925" t="s">
        <v>2897</v>
      </c>
      <c r="U925">
        <f t="shared" si="14"/>
        <v>10317</v>
      </c>
    </row>
    <row r="926" spans="1:21" x14ac:dyDescent="0.2">
      <c r="A926" t="s">
        <v>16388</v>
      </c>
      <c r="B926" t="s">
        <v>9483</v>
      </c>
      <c r="C926">
        <v>3544002</v>
      </c>
      <c r="D926" t="s">
        <v>6815</v>
      </c>
      <c r="E926" t="s">
        <v>9507</v>
      </c>
      <c r="F926" t="s">
        <v>6402</v>
      </c>
      <c r="G926">
        <v>2335</v>
      </c>
      <c r="H926">
        <v>10317</v>
      </c>
      <c r="I926">
        <v>1</v>
      </c>
      <c r="J926">
        <v>0</v>
      </c>
      <c r="K926">
        <v>0</v>
      </c>
      <c r="L926" t="s">
        <v>6403</v>
      </c>
      <c r="M926">
        <v>2018</v>
      </c>
      <c r="N926" t="s">
        <v>1850</v>
      </c>
      <c r="O926">
        <v>99</v>
      </c>
      <c r="P926">
        <v>3</v>
      </c>
      <c r="Q926" t="s">
        <v>15830</v>
      </c>
      <c r="R926" t="s">
        <v>7734</v>
      </c>
      <c r="S926" t="s">
        <v>7734</v>
      </c>
      <c r="T926" t="s">
        <v>2890</v>
      </c>
      <c r="U926">
        <f t="shared" si="14"/>
        <v>10317</v>
      </c>
    </row>
    <row r="927" spans="1:21" x14ac:dyDescent="0.2">
      <c r="A927" t="s">
        <v>16389</v>
      </c>
      <c r="B927" t="s">
        <v>9483</v>
      </c>
      <c r="C927">
        <v>3544002</v>
      </c>
      <c r="D927" t="s">
        <v>6440</v>
      </c>
      <c r="E927" t="s">
        <v>6412</v>
      </c>
      <c r="F927" t="s">
        <v>6402</v>
      </c>
      <c r="G927">
        <v>0</v>
      </c>
      <c r="H927">
        <v>0</v>
      </c>
      <c r="I927">
        <v>0</v>
      </c>
      <c r="J927">
        <v>1</v>
      </c>
      <c r="K927">
        <v>1</v>
      </c>
      <c r="L927" t="s">
        <v>6403</v>
      </c>
      <c r="M927">
        <v>2018</v>
      </c>
      <c r="N927" t="s">
        <v>6404</v>
      </c>
      <c r="O927">
        <v>99</v>
      </c>
      <c r="P927">
        <v>1</v>
      </c>
      <c r="Q927" t="s">
        <v>15830</v>
      </c>
      <c r="R927" t="s">
        <v>7734</v>
      </c>
      <c r="S927" t="s">
        <v>7734</v>
      </c>
      <c r="T927" t="s">
        <v>3666</v>
      </c>
      <c r="U927">
        <f t="shared" si="14"/>
        <v>10317</v>
      </c>
    </row>
    <row r="928" spans="1:21" x14ac:dyDescent="0.2">
      <c r="A928" t="s">
        <v>16390</v>
      </c>
      <c r="B928" t="s">
        <v>10958</v>
      </c>
      <c r="C928">
        <v>3511015</v>
      </c>
      <c r="D928" t="s">
        <v>6597</v>
      </c>
      <c r="E928" t="s">
        <v>16391</v>
      </c>
      <c r="F928" t="s">
        <v>6402</v>
      </c>
      <c r="G928">
        <v>83</v>
      </c>
      <c r="H928">
        <v>1115</v>
      </c>
      <c r="I928">
        <v>0</v>
      </c>
      <c r="J928">
        <v>0</v>
      </c>
      <c r="K928">
        <v>0</v>
      </c>
      <c r="L928" t="s">
        <v>6403</v>
      </c>
      <c r="M928">
        <v>2018</v>
      </c>
      <c r="N928" t="s">
        <v>1463</v>
      </c>
      <c r="O928">
        <v>1</v>
      </c>
      <c r="P928">
        <v>1</v>
      </c>
      <c r="Q928" t="s">
        <v>15830</v>
      </c>
      <c r="R928" t="s">
        <v>7734</v>
      </c>
      <c r="S928" t="s">
        <v>7734</v>
      </c>
      <c r="T928" t="s">
        <v>21220</v>
      </c>
      <c r="U928">
        <f t="shared" si="14"/>
        <v>6039</v>
      </c>
    </row>
    <row r="929" spans="1:21" x14ac:dyDescent="0.2">
      <c r="A929" t="s">
        <v>16390</v>
      </c>
      <c r="B929" t="s">
        <v>10958</v>
      </c>
      <c r="C929">
        <v>3511015</v>
      </c>
      <c r="D929" t="s">
        <v>16392</v>
      </c>
      <c r="E929" t="s">
        <v>7672</v>
      </c>
      <c r="F929" t="s">
        <v>6402</v>
      </c>
      <c r="G929">
        <v>189</v>
      </c>
      <c r="H929">
        <v>1115</v>
      </c>
      <c r="I929">
        <v>0</v>
      </c>
      <c r="J929">
        <v>0</v>
      </c>
      <c r="K929">
        <v>0</v>
      </c>
      <c r="L929" t="s">
        <v>6403</v>
      </c>
      <c r="M929">
        <v>2018</v>
      </c>
      <c r="N929" t="s">
        <v>1463</v>
      </c>
      <c r="O929">
        <v>1</v>
      </c>
      <c r="P929">
        <v>1</v>
      </c>
      <c r="Q929" t="s">
        <v>15830</v>
      </c>
      <c r="R929" t="s">
        <v>7734</v>
      </c>
      <c r="S929" t="s">
        <v>7734</v>
      </c>
      <c r="T929" t="s">
        <v>21221</v>
      </c>
      <c r="U929">
        <f t="shared" si="14"/>
        <v>6039</v>
      </c>
    </row>
    <row r="930" spans="1:21" x14ac:dyDescent="0.2">
      <c r="A930" t="s">
        <v>16390</v>
      </c>
      <c r="B930" t="s">
        <v>10958</v>
      </c>
      <c r="C930">
        <v>3511015</v>
      </c>
      <c r="D930" t="s">
        <v>6434</v>
      </c>
      <c r="E930" t="s">
        <v>15608</v>
      </c>
      <c r="F930" t="s">
        <v>6402</v>
      </c>
      <c r="G930">
        <v>843</v>
      </c>
      <c r="H930">
        <v>1115</v>
      </c>
      <c r="I930">
        <v>0</v>
      </c>
      <c r="J930">
        <v>1</v>
      </c>
      <c r="K930">
        <v>0</v>
      </c>
      <c r="L930" t="s">
        <v>6403</v>
      </c>
      <c r="M930">
        <v>2018</v>
      </c>
      <c r="N930" t="s">
        <v>1463</v>
      </c>
      <c r="O930">
        <v>1</v>
      </c>
      <c r="P930">
        <v>1</v>
      </c>
      <c r="Q930" t="s">
        <v>15830</v>
      </c>
      <c r="R930" t="s">
        <v>7734</v>
      </c>
      <c r="S930" t="s">
        <v>7734</v>
      </c>
      <c r="T930" t="s">
        <v>21222</v>
      </c>
      <c r="U930">
        <f t="shared" si="14"/>
        <v>6039</v>
      </c>
    </row>
    <row r="931" spans="1:21" x14ac:dyDescent="0.2">
      <c r="A931" t="s">
        <v>16393</v>
      </c>
      <c r="B931" t="s">
        <v>10958</v>
      </c>
      <c r="C931">
        <v>3511015</v>
      </c>
      <c r="D931" t="s">
        <v>6858</v>
      </c>
      <c r="E931" t="s">
        <v>7006</v>
      </c>
      <c r="F931" t="s">
        <v>6402</v>
      </c>
      <c r="G931">
        <v>314</v>
      </c>
      <c r="H931">
        <v>1203</v>
      </c>
      <c r="I931">
        <v>0</v>
      </c>
      <c r="J931">
        <v>0</v>
      </c>
      <c r="K931">
        <v>0</v>
      </c>
      <c r="L931" t="s">
        <v>6403</v>
      </c>
      <c r="M931">
        <v>2018</v>
      </c>
      <c r="N931" t="s">
        <v>1463</v>
      </c>
      <c r="O931">
        <v>2</v>
      </c>
      <c r="P931">
        <v>1</v>
      </c>
      <c r="Q931" t="s">
        <v>15830</v>
      </c>
      <c r="R931" t="s">
        <v>7734</v>
      </c>
      <c r="S931" t="s">
        <v>7734</v>
      </c>
      <c r="T931" t="s">
        <v>2929</v>
      </c>
      <c r="U931">
        <f t="shared" si="14"/>
        <v>6039</v>
      </c>
    </row>
    <row r="932" spans="1:21" x14ac:dyDescent="0.2">
      <c r="A932" t="s">
        <v>16393</v>
      </c>
      <c r="B932" t="s">
        <v>10958</v>
      </c>
      <c r="C932">
        <v>3511015</v>
      </c>
      <c r="D932" t="s">
        <v>16394</v>
      </c>
      <c r="E932" t="s">
        <v>6466</v>
      </c>
      <c r="F932" t="s">
        <v>6402</v>
      </c>
      <c r="G932">
        <v>198</v>
      </c>
      <c r="H932">
        <v>1203</v>
      </c>
      <c r="I932">
        <v>0</v>
      </c>
      <c r="J932">
        <v>0</v>
      </c>
      <c r="K932">
        <v>0</v>
      </c>
      <c r="L932" t="s">
        <v>6403</v>
      </c>
      <c r="M932">
        <v>2018</v>
      </c>
      <c r="N932" t="s">
        <v>1463</v>
      </c>
      <c r="O932">
        <v>2</v>
      </c>
      <c r="P932">
        <v>1</v>
      </c>
      <c r="Q932" t="s">
        <v>15830</v>
      </c>
      <c r="R932" t="s">
        <v>7734</v>
      </c>
      <c r="S932" t="s">
        <v>7734</v>
      </c>
      <c r="T932" t="s">
        <v>21223</v>
      </c>
      <c r="U932">
        <f t="shared" si="14"/>
        <v>6039</v>
      </c>
    </row>
    <row r="933" spans="1:21" x14ac:dyDescent="0.2">
      <c r="A933" t="s">
        <v>16393</v>
      </c>
      <c r="B933" t="s">
        <v>10958</v>
      </c>
      <c r="C933">
        <v>3511015</v>
      </c>
      <c r="D933" t="s">
        <v>6858</v>
      </c>
      <c r="E933" t="s">
        <v>6438</v>
      </c>
      <c r="F933" t="s">
        <v>6402</v>
      </c>
      <c r="G933">
        <v>691</v>
      </c>
      <c r="H933">
        <v>1203</v>
      </c>
      <c r="I933">
        <v>0</v>
      </c>
      <c r="J933">
        <v>1</v>
      </c>
      <c r="K933">
        <v>0</v>
      </c>
      <c r="L933" t="s">
        <v>6403</v>
      </c>
      <c r="M933">
        <v>2018</v>
      </c>
      <c r="N933" t="s">
        <v>1463</v>
      </c>
      <c r="O933">
        <v>2</v>
      </c>
      <c r="P933">
        <v>1</v>
      </c>
      <c r="Q933" t="s">
        <v>15830</v>
      </c>
      <c r="R933" t="s">
        <v>7734</v>
      </c>
      <c r="S933" t="s">
        <v>7734</v>
      </c>
      <c r="T933" t="s">
        <v>752</v>
      </c>
      <c r="U933">
        <f t="shared" si="14"/>
        <v>6039</v>
      </c>
    </row>
    <row r="934" spans="1:21" x14ac:dyDescent="0.2">
      <c r="A934" t="s">
        <v>16395</v>
      </c>
      <c r="B934" t="s">
        <v>10958</v>
      </c>
      <c r="C934">
        <v>3511015</v>
      </c>
      <c r="D934" t="s">
        <v>16396</v>
      </c>
      <c r="E934" t="s">
        <v>16397</v>
      </c>
      <c r="F934" t="s">
        <v>6402</v>
      </c>
      <c r="G934">
        <v>354</v>
      </c>
      <c r="H934">
        <v>1423</v>
      </c>
      <c r="I934">
        <v>0</v>
      </c>
      <c r="J934">
        <v>0</v>
      </c>
      <c r="K934">
        <v>0</v>
      </c>
      <c r="L934" t="s">
        <v>6409</v>
      </c>
      <c r="M934">
        <v>2018</v>
      </c>
      <c r="N934" t="s">
        <v>1463</v>
      </c>
      <c r="O934">
        <v>3</v>
      </c>
      <c r="P934">
        <v>1</v>
      </c>
      <c r="Q934" t="s">
        <v>15830</v>
      </c>
      <c r="R934" t="s">
        <v>7734</v>
      </c>
      <c r="S934" t="s">
        <v>7734</v>
      </c>
      <c r="T934" t="s">
        <v>21224</v>
      </c>
      <c r="U934">
        <f t="shared" si="14"/>
        <v>6039</v>
      </c>
    </row>
    <row r="935" spans="1:21" x14ac:dyDescent="0.2">
      <c r="A935" t="s">
        <v>16395</v>
      </c>
      <c r="B935" t="s">
        <v>10958</v>
      </c>
      <c r="C935">
        <v>3511015</v>
      </c>
      <c r="D935" t="s">
        <v>6801</v>
      </c>
      <c r="E935" t="s">
        <v>6865</v>
      </c>
      <c r="F935" t="s">
        <v>6402</v>
      </c>
      <c r="G935">
        <v>230</v>
      </c>
      <c r="H935">
        <v>1423</v>
      </c>
      <c r="I935">
        <v>0</v>
      </c>
      <c r="J935">
        <v>0</v>
      </c>
      <c r="K935">
        <v>0</v>
      </c>
      <c r="L935" t="s">
        <v>6403</v>
      </c>
      <c r="M935">
        <v>2018</v>
      </c>
      <c r="N935" t="s">
        <v>1463</v>
      </c>
      <c r="O935">
        <v>3</v>
      </c>
      <c r="P935">
        <v>1</v>
      </c>
      <c r="Q935" t="s">
        <v>15830</v>
      </c>
      <c r="R935" t="s">
        <v>7734</v>
      </c>
      <c r="S935" t="s">
        <v>7734</v>
      </c>
      <c r="T935" t="s">
        <v>21225</v>
      </c>
      <c r="U935">
        <f t="shared" si="14"/>
        <v>6039</v>
      </c>
    </row>
    <row r="936" spans="1:21" x14ac:dyDescent="0.2">
      <c r="A936" t="s">
        <v>16395</v>
      </c>
      <c r="B936" t="s">
        <v>10958</v>
      </c>
      <c r="C936">
        <v>3511015</v>
      </c>
      <c r="D936" t="s">
        <v>6406</v>
      </c>
      <c r="E936" t="s">
        <v>16398</v>
      </c>
      <c r="F936" t="s">
        <v>6402</v>
      </c>
      <c r="G936">
        <v>432</v>
      </c>
      <c r="H936">
        <v>1423</v>
      </c>
      <c r="I936">
        <v>0</v>
      </c>
      <c r="J936">
        <v>1</v>
      </c>
      <c r="K936">
        <v>0</v>
      </c>
      <c r="L936" t="s">
        <v>6403</v>
      </c>
      <c r="M936">
        <v>2018</v>
      </c>
      <c r="N936" t="s">
        <v>1463</v>
      </c>
      <c r="O936">
        <v>3</v>
      </c>
      <c r="P936">
        <v>1</v>
      </c>
      <c r="Q936" t="s">
        <v>15830</v>
      </c>
      <c r="R936" t="s">
        <v>7734</v>
      </c>
      <c r="S936" t="s">
        <v>7734</v>
      </c>
      <c r="T936" t="s">
        <v>21226</v>
      </c>
      <c r="U936">
        <f t="shared" si="14"/>
        <v>6039</v>
      </c>
    </row>
    <row r="937" spans="1:21" x14ac:dyDescent="0.2">
      <c r="A937" t="s">
        <v>16395</v>
      </c>
      <c r="B937" t="s">
        <v>10958</v>
      </c>
      <c r="C937">
        <v>3511015</v>
      </c>
      <c r="D937" t="s">
        <v>6591</v>
      </c>
      <c r="E937" t="s">
        <v>6739</v>
      </c>
      <c r="F937" t="s">
        <v>6402</v>
      </c>
      <c r="G937">
        <v>407</v>
      </c>
      <c r="H937">
        <v>1423</v>
      </c>
      <c r="I937">
        <v>0</v>
      </c>
      <c r="J937">
        <v>0</v>
      </c>
      <c r="K937">
        <v>0</v>
      </c>
      <c r="L937" t="s">
        <v>6403</v>
      </c>
      <c r="M937">
        <v>2018</v>
      </c>
      <c r="N937" t="s">
        <v>1463</v>
      </c>
      <c r="O937">
        <v>3</v>
      </c>
      <c r="P937">
        <v>1</v>
      </c>
      <c r="Q937" t="s">
        <v>15830</v>
      </c>
      <c r="R937" t="s">
        <v>7734</v>
      </c>
      <c r="S937" t="s">
        <v>7734</v>
      </c>
      <c r="T937" t="s">
        <v>2933</v>
      </c>
      <c r="U937">
        <f t="shared" si="14"/>
        <v>6039</v>
      </c>
    </row>
    <row r="938" spans="1:21" x14ac:dyDescent="0.2">
      <c r="A938" t="s">
        <v>16399</v>
      </c>
      <c r="B938" t="s">
        <v>10958</v>
      </c>
      <c r="C938">
        <v>3511015</v>
      </c>
      <c r="D938" t="s">
        <v>6914</v>
      </c>
      <c r="E938" t="s">
        <v>7644</v>
      </c>
      <c r="F938" t="s">
        <v>6402</v>
      </c>
      <c r="G938">
        <v>308</v>
      </c>
      <c r="H938">
        <v>1105</v>
      </c>
      <c r="I938">
        <v>0</v>
      </c>
      <c r="J938">
        <v>0</v>
      </c>
      <c r="K938">
        <v>0</v>
      </c>
      <c r="L938" t="s">
        <v>6409</v>
      </c>
      <c r="M938">
        <v>2018</v>
      </c>
      <c r="N938" t="s">
        <v>1463</v>
      </c>
      <c r="O938">
        <v>4</v>
      </c>
      <c r="P938">
        <v>1</v>
      </c>
      <c r="Q938" t="s">
        <v>15830</v>
      </c>
      <c r="R938" t="s">
        <v>7734</v>
      </c>
      <c r="S938" t="s">
        <v>7734</v>
      </c>
      <c r="T938" t="s">
        <v>21227</v>
      </c>
      <c r="U938">
        <f t="shared" si="14"/>
        <v>6039</v>
      </c>
    </row>
    <row r="939" spans="1:21" x14ac:dyDescent="0.2">
      <c r="A939" t="s">
        <v>16399</v>
      </c>
      <c r="B939" t="s">
        <v>10958</v>
      </c>
      <c r="C939">
        <v>3511015</v>
      </c>
      <c r="D939" t="s">
        <v>6423</v>
      </c>
      <c r="E939" t="s">
        <v>16400</v>
      </c>
      <c r="F939" t="s">
        <v>6402</v>
      </c>
      <c r="G939">
        <v>200</v>
      </c>
      <c r="H939">
        <v>1105</v>
      </c>
      <c r="I939">
        <v>0</v>
      </c>
      <c r="J939">
        <v>0</v>
      </c>
      <c r="K939">
        <v>0</v>
      </c>
      <c r="L939" t="s">
        <v>6403</v>
      </c>
      <c r="M939">
        <v>2018</v>
      </c>
      <c r="N939" t="s">
        <v>1463</v>
      </c>
      <c r="O939">
        <v>4</v>
      </c>
      <c r="P939">
        <v>1</v>
      </c>
      <c r="Q939" t="s">
        <v>15830</v>
      </c>
      <c r="R939" t="s">
        <v>7734</v>
      </c>
      <c r="S939" t="s">
        <v>7734</v>
      </c>
      <c r="T939" t="s">
        <v>21228</v>
      </c>
      <c r="U939">
        <f t="shared" si="14"/>
        <v>6039</v>
      </c>
    </row>
    <row r="940" spans="1:21" x14ac:dyDescent="0.2">
      <c r="A940" t="s">
        <v>16399</v>
      </c>
      <c r="B940" t="s">
        <v>10958</v>
      </c>
      <c r="C940">
        <v>3511015</v>
      </c>
      <c r="D940" t="s">
        <v>6547</v>
      </c>
      <c r="E940" t="s">
        <v>6674</v>
      </c>
      <c r="F940" t="s">
        <v>6402</v>
      </c>
      <c r="G940">
        <v>223</v>
      </c>
      <c r="H940">
        <v>1105</v>
      </c>
      <c r="I940">
        <v>0</v>
      </c>
      <c r="J940">
        <v>0</v>
      </c>
      <c r="K940">
        <v>0</v>
      </c>
      <c r="L940" t="s">
        <v>6403</v>
      </c>
      <c r="M940">
        <v>2018</v>
      </c>
      <c r="N940" t="s">
        <v>1463</v>
      </c>
      <c r="O940">
        <v>4</v>
      </c>
      <c r="P940">
        <v>1</v>
      </c>
      <c r="Q940" t="s">
        <v>15830</v>
      </c>
      <c r="R940" t="s">
        <v>7734</v>
      </c>
      <c r="S940" t="s">
        <v>7734</v>
      </c>
      <c r="T940" t="s">
        <v>21229</v>
      </c>
      <c r="U940">
        <f t="shared" si="14"/>
        <v>6039</v>
      </c>
    </row>
    <row r="941" spans="1:21" x14ac:dyDescent="0.2">
      <c r="A941" t="s">
        <v>16399</v>
      </c>
      <c r="B941" t="s">
        <v>10958</v>
      </c>
      <c r="C941">
        <v>3511015</v>
      </c>
      <c r="D941" t="s">
        <v>6527</v>
      </c>
      <c r="E941" t="s">
        <v>7252</v>
      </c>
      <c r="F941" t="s">
        <v>6402</v>
      </c>
      <c r="G941">
        <v>374</v>
      </c>
      <c r="H941">
        <v>1105</v>
      </c>
      <c r="I941">
        <v>0</v>
      </c>
      <c r="J941">
        <v>1</v>
      </c>
      <c r="K941">
        <v>0</v>
      </c>
      <c r="L941" t="s">
        <v>6403</v>
      </c>
      <c r="M941">
        <v>2018</v>
      </c>
      <c r="N941" t="s">
        <v>1463</v>
      </c>
      <c r="O941">
        <v>4</v>
      </c>
      <c r="P941">
        <v>1</v>
      </c>
      <c r="Q941" t="s">
        <v>15830</v>
      </c>
      <c r="R941" t="s">
        <v>7734</v>
      </c>
      <c r="S941" t="s">
        <v>7734</v>
      </c>
      <c r="T941" t="s">
        <v>2920</v>
      </c>
      <c r="U941">
        <f t="shared" si="14"/>
        <v>6039</v>
      </c>
    </row>
    <row r="942" spans="1:21" x14ac:dyDescent="0.2">
      <c r="A942" t="s">
        <v>16401</v>
      </c>
      <c r="B942" t="s">
        <v>10958</v>
      </c>
      <c r="C942">
        <v>3511015</v>
      </c>
      <c r="D942" t="s">
        <v>9919</v>
      </c>
      <c r="E942" t="s">
        <v>6872</v>
      </c>
      <c r="F942" t="s">
        <v>6402</v>
      </c>
      <c r="G942">
        <v>334</v>
      </c>
      <c r="H942">
        <v>993</v>
      </c>
      <c r="I942">
        <v>0</v>
      </c>
      <c r="J942">
        <v>1</v>
      </c>
      <c r="K942">
        <v>0</v>
      </c>
      <c r="L942" t="s">
        <v>6409</v>
      </c>
      <c r="M942">
        <v>2018</v>
      </c>
      <c r="N942" t="s">
        <v>1463</v>
      </c>
      <c r="O942">
        <v>5</v>
      </c>
      <c r="P942">
        <v>1</v>
      </c>
      <c r="Q942" t="s">
        <v>15830</v>
      </c>
      <c r="R942" t="s">
        <v>7734</v>
      </c>
      <c r="S942" t="s">
        <v>7734</v>
      </c>
      <c r="T942" t="s">
        <v>2936</v>
      </c>
      <c r="U942">
        <f t="shared" si="14"/>
        <v>6039</v>
      </c>
    </row>
    <row r="943" spans="1:21" x14ac:dyDescent="0.2">
      <c r="A943" t="s">
        <v>16401</v>
      </c>
      <c r="B943" t="s">
        <v>10958</v>
      </c>
      <c r="C943">
        <v>3511015</v>
      </c>
      <c r="D943" t="s">
        <v>16402</v>
      </c>
      <c r="E943" t="s">
        <v>7876</v>
      </c>
      <c r="F943" t="s">
        <v>6402</v>
      </c>
      <c r="G943">
        <v>332</v>
      </c>
      <c r="H943">
        <v>993</v>
      </c>
      <c r="I943">
        <v>1</v>
      </c>
      <c r="J943">
        <v>0</v>
      </c>
      <c r="K943">
        <v>0</v>
      </c>
      <c r="L943" t="s">
        <v>6403</v>
      </c>
      <c r="M943">
        <v>2018</v>
      </c>
      <c r="N943" t="s">
        <v>1463</v>
      </c>
      <c r="O943">
        <v>5</v>
      </c>
      <c r="P943">
        <v>1</v>
      </c>
      <c r="Q943" t="s">
        <v>15830</v>
      </c>
      <c r="R943" t="s">
        <v>7734</v>
      </c>
      <c r="S943" t="s">
        <v>7734</v>
      </c>
      <c r="T943" t="s">
        <v>21230</v>
      </c>
      <c r="U943">
        <f t="shared" si="14"/>
        <v>6039</v>
      </c>
    </row>
    <row r="944" spans="1:21" x14ac:dyDescent="0.2">
      <c r="A944" t="s">
        <v>16401</v>
      </c>
      <c r="B944" t="s">
        <v>10958</v>
      </c>
      <c r="C944">
        <v>3511015</v>
      </c>
      <c r="D944" t="s">
        <v>6809</v>
      </c>
      <c r="E944" t="s">
        <v>6481</v>
      </c>
      <c r="F944" t="s">
        <v>6402</v>
      </c>
      <c r="G944">
        <v>327</v>
      </c>
      <c r="H944">
        <v>993</v>
      </c>
      <c r="I944">
        <v>0</v>
      </c>
      <c r="J944">
        <v>0</v>
      </c>
      <c r="K944">
        <v>0</v>
      </c>
      <c r="L944" t="s">
        <v>6403</v>
      </c>
      <c r="M944">
        <v>2018</v>
      </c>
      <c r="N944" t="s">
        <v>1463</v>
      </c>
      <c r="O944">
        <v>5</v>
      </c>
      <c r="P944">
        <v>1</v>
      </c>
      <c r="Q944" t="s">
        <v>15830</v>
      </c>
      <c r="R944" t="s">
        <v>7734</v>
      </c>
      <c r="S944" t="s">
        <v>7734</v>
      </c>
      <c r="T944" t="s">
        <v>2919</v>
      </c>
      <c r="U944">
        <f t="shared" si="14"/>
        <v>6039</v>
      </c>
    </row>
    <row r="945" spans="1:21" x14ac:dyDescent="0.2">
      <c r="A945" t="s">
        <v>16403</v>
      </c>
      <c r="B945" t="s">
        <v>10958</v>
      </c>
      <c r="C945">
        <v>3511015</v>
      </c>
      <c r="D945" t="s">
        <v>6996</v>
      </c>
      <c r="E945" t="s">
        <v>7616</v>
      </c>
      <c r="F945" t="s">
        <v>6402</v>
      </c>
      <c r="G945">
        <v>1655</v>
      </c>
      <c r="H945">
        <v>5998</v>
      </c>
      <c r="I945">
        <v>0</v>
      </c>
      <c r="J945">
        <v>0</v>
      </c>
      <c r="K945">
        <v>0</v>
      </c>
      <c r="L945" t="s">
        <v>6409</v>
      </c>
      <c r="M945">
        <v>2018</v>
      </c>
      <c r="N945" t="s">
        <v>1479</v>
      </c>
      <c r="O945">
        <v>99</v>
      </c>
      <c r="P945">
        <v>1</v>
      </c>
      <c r="Q945" t="s">
        <v>15830</v>
      </c>
      <c r="R945" t="s">
        <v>7734</v>
      </c>
      <c r="S945" t="s">
        <v>7734</v>
      </c>
      <c r="T945" t="s">
        <v>21231</v>
      </c>
      <c r="U945">
        <f t="shared" si="14"/>
        <v>6039</v>
      </c>
    </row>
    <row r="946" spans="1:21" x14ac:dyDescent="0.2">
      <c r="A946" t="s">
        <v>16403</v>
      </c>
      <c r="B946" t="s">
        <v>10958</v>
      </c>
      <c r="C946">
        <v>3511015</v>
      </c>
      <c r="D946" t="s">
        <v>7076</v>
      </c>
      <c r="E946" t="s">
        <v>13000</v>
      </c>
      <c r="F946" t="s">
        <v>6402</v>
      </c>
      <c r="G946">
        <v>4343</v>
      </c>
      <c r="H946">
        <v>5998</v>
      </c>
      <c r="I946">
        <v>0</v>
      </c>
      <c r="J946">
        <v>1</v>
      </c>
      <c r="K946">
        <v>0</v>
      </c>
      <c r="L946" t="s">
        <v>6403</v>
      </c>
      <c r="M946">
        <v>2018</v>
      </c>
      <c r="N946" t="s">
        <v>1479</v>
      </c>
      <c r="O946">
        <v>99</v>
      </c>
      <c r="P946">
        <v>1</v>
      </c>
      <c r="Q946" t="s">
        <v>15830</v>
      </c>
      <c r="R946" t="s">
        <v>7734</v>
      </c>
      <c r="S946" t="s">
        <v>7734</v>
      </c>
      <c r="T946" t="s">
        <v>21232</v>
      </c>
      <c r="U946">
        <f t="shared" si="14"/>
        <v>6039</v>
      </c>
    </row>
    <row r="947" spans="1:21" x14ac:dyDescent="0.2">
      <c r="A947" t="s">
        <v>16404</v>
      </c>
      <c r="B947" t="s">
        <v>10958</v>
      </c>
      <c r="C947">
        <v>3511015</v>
      </c>
      <c r="D947" t="s">
        <v>7676</v>
      </c>
      <c r="E947" t="s">
        <v>16405</v>
      </c>
      <c r="F947" t="s">
        <v>6402</v>
      </c>
      <c r="G947">
        <v>2325</v>
      </c>
      <c r="H947">
        <v>6039</v>
      </c>
      <c r="I947">
        <v>0</v>
      </c>
      <c r="J947">
        <v>1</v>
      </c>
      <c r="K947">
        <v>0</v>
      </c>
      <c r="L947" t="s">
        <v>6409</v>
      </c>
      <c r="M947">
        <v>2018</v>
      </c>
      <c r="N947" t="s">
        <v>6404</v>
      </c>
      <c r="O947">
        <v>99</v>
      </c>
      <c r="P947">
        <v>1</v>
      </c>
      <c r="Q947" t="s">
        <v>15830</v>
      </c>
      <c r="R947" t="s">
        <v>7734</v>
      </c>
      <c r="S947" t="s">
        <v>7734</v>
      </c>
      <c r="T947" t="s">
        <v>21233</v>
      </c>
      <c r="U947">
        <f t="shared" si="14"/>
        <v>6039</v>
      </c>
    </row>
    <row r="948" spans="1:21" x14ac:dyDescent="0.2">
      <c r="A948" t="s">
        <v>16404</v>
      </c>
      <c r="B948" t="s">
        <v>10958</v>
      </c>
      <c r="C948">
        <v>3511015</v>
      </c>
      <c r="D948" t="s">
        <v>6609</v>
      </c>
      <c r="E948" t="s">
        <v>8700</v>
      </c>
      <c r="F948" t="s">
        <v>6402</v>
      </c>
      <c r="G948">
        <v>2119</v>
      </c>
      <c r="H948">
        <v>6039</v>
      </c>
      <c r="I948">
        <v>0</v>
      </c>
      <c r="J948">
        <v>0</v>
      </c>
      <c r="K948">
        <v>0</v>
      </c>
      <c r="L948" t="s">
        <v>6403</v>
      </c>
      <c r="M948">
        <v>2018</v>
      </c>
      <c r="N948" t="s">
        <v>6404</v>
      </c>
      <c r="O948">
        <v>99</v>
      </c>
      <c r="P948">
        <v>1</v>
      </c>
      <c r="Q948" t="s">
        <v>15830</v>
      </c>
      <c r="R948" t="s">
        <v>7734</v>
      </c>
      <c r="S948" t="s">
        <v>7734</v>
      </c>
      <c r="T948" t="s">
        <v>2924</v>
      </c>
      <c r="U948">
        <f t="shared" si="14"/>
        <v>6039</v>
      </c>
    </row>
    <row r="949" spans="1:21" x14ac:dyDescent="0.2">
      <c r="A949" t="s">
        <v>16404</v>
      </c>
      <c r="B949" t="s">
        <v>10958</v>
      </c>
      <c r="C949">
        <v>3511015</v>
      </c>
      <c r="D949" t="s">
        <v>8996</v>
      </c>
      <c r="E949" t="s">
        <v>10493</v>
      </c>
      <c r="F949" t="s">
        <v>6402</v>
      </c>
      <c r="G949">
        <v>377</v>
      </c>
      <c r="H949">
        <v>6039</v>
      </c>
      <c r="I949">
        <v>0</v>
      </c>
      <c r="J949">
        <v>0</v>
      </c>
      <c r="K949">
        <v>0</v>
      </c>
      <c r="L949" t="s">
        <v>6403</v>
      </c>
      <c r="M949">
        <v>2018</v>
      </c>
      <c r="N949" t="s">
        <v>6404</v>
      </c>
      <c r="O949">
        <v>99</v>
      </c>
      <c r="P949">
        <v>1</v>
      </c>
      <c r="Q949" t="s">
        <v>15830</v>
      </c>
      <c r="R949" t="s">
        <v>7734</v>
      </c>
      <c r="S949" t="s">
        <v>7734</v>
      </c>
      <c r="T949" t="s">
        <v>21234</v>
      </c>
      <c r="U949">
        <f t="shared" si="14"/>
        <v>6039</v>
      </c>
    </row>
    <row r="950" spans="1:21" x14ac:dyDescent="0.2">
      <c r="A950" t="s">
        <v>16404</v>
      </c>
      <c r="B950" t="s">
        <v>10958</v>
      </c>
      <c r="C950">
        <v>3511015</v>
      </c>
      <c r="D950" t="s">
        <v>6801</v>
      </c>
      <c r="E950" t="s">
        <v>15509</v>
      </c>
      <c r="F950" t="s">
        <v>6402</v>
      </c>
      <c r="G950">
        <v>336</v>
      </c>
      <c r="H950">
        <v>6039</v>
      </c>
      <c r="I950">
        <v>0</v>
      </c>
      <c r="J950">
        <v>0</v>
      </c>
      <c r="K950">
        <v>0</v>
      </c>
      <c r="L950" t="s">
        <v>6403</v>
      </c>
      <c r="M950">
        <v>2018</v>
      </c>
      <c r="N950" t="s">
        <v>6404</v>
      </c>
      <c r="O950">
        <v>99</v>
      </c>
      <c r="P950">
        <v>1</v>
      </c>
      <c r="Q950" t="s">
        <v>15830</v>
      </c>
      <c r="R950" t="s">
        <v>7734</v>
      </c>
      <c r="S950" t="s">
        <v>7734</v>
      </c>
      <c r="T950" t="s">
        <v>21235</v>
      </c>
      <c r="U950">
        <f t="shared" si="14"/>
        <v>6039</v>
      </c>
    </row>
    <row r="951" spans="1:21" x14ac:dyDescent="0.2">
      <c r="A951" t="s">
        <v>16404</v>
      </c>
      <c r="B951" t="s">
        <v>10958</v>
      </c>
      <c r="C951">
        <v>3511015</v>
      </c>
      <c r="D951" t="s">
        <v>7234</v>
      </c>
      <c r="E951" t="s">
        <v>16406</v>
      </c>
      <c r="F951" t="s">
        <v>6402</v>
      </c>
      <c r="G951">
        <v>882</v>
      </c>
      <c r="H951">
        <v>6039</v>
      </c>
      <c r="I951">
        <v>0</v>
      </c>
      <c r="J951">
        <v>0</v>
      </c>
      <c r="K951">
        <v>0</v>
      </c>
      <c r="L951" t="s">
        <v>6403</v>
      </c>
      <c r="M951">
        <v>2018</v>
      </c>
      <c r="N951" t="s">
        <v>6404</v>
      </c>
      <c r="O951">
        <v>99</v>
      </c>
      <c r="P951">
        <v>1</v>
      </c>
      <c r="Q951" t="s">
        <v>15830</v>
      </c>
      <c r="R951" t="s">
        <v>7734</v>
      </c>
      <c r="S951" t="s">
        <v>7734</v>
      </c>
      <c r="T951" t="s">
        <v>21236</v>
      </c>
      <c r="U951">
        <f t="shared" si="14"/>
        <v>6039</v>
      </c>
    </row>
    <row r="952" spans="1:21" x14ac:dyDescent="0.2">
      <c r="A952" t="s">
        <v>16407</v>
      </c>
      <c r="B952" t="s">
        <v>14600</v>
      </c>
      <c r="C952">
        <v>3553005</v>
      </c>
      <c r="D952" t="s">
        <v>6430</v>
      </c>
      <c r="E952" t="s">
        <v>8101</v>
      </c>
      <c r="F952" t="s">
        <v>6402</v>
      </c>
      <c r="G952">
        <v>213</v>
      </c>
      <c r="H952">
        <v>4298</v>
      </c>
      <c r="I952">
        <v>0</v>
      </c>
      <c r="J952">
        <v>0</v>
      </c>
      <c r="K952">
        <v>0</v>
      </c>
      <c r="L952" t="s">
        <v>6403</v>
      </c>
      <c r="M952">
        <v>2018</v>
      </c>
      <c r="N952" t="s">
        <v>1463</v>
      </c>
      <c r="O952">
        <v>1</v>
      </c>
      <c r="P952">
        <v>1</v>
      </c>
      <c r="Q952" t="s">
        <v>15830</v>
      </c>
      <c r="R952" t="s">
        <v>7734</v>
      </c>
      <c r="S952" t="s">
        <v>7734</v>
      </c>
      <c r="T952" t="s">
        <v>21237</v>
      </c>
      <c r="U952">
        <f t="shared" si="14"/>
        <v>51852</v>
      </c>
    </row>
    <row r="953" spans="1:21" x14ac:dyDescent="0.2">
      <c r="A953" t="s">
        <v>16407</v>
      </c>
      <c r="B953" t="s">
        <v>14600</v>
      </c>
      <c r="C953">
        <v>3553005</v>
      </c>
      <c r="D953" t="s">
        <v>6527</v>
      </c>
      <c r="E953" t="s">
        <v>6506</v>
      </c>
      <c r="F953" t="s">
        <v>6402</v>
      </c>
      <c r="G953">
        <v>1075</v>
      </c>
      <c r="H953">
        <v>4298</v>
      </c>
      <c r="I953">
        <v>0</v>
      </c>
      <c r="J953">
        <v>0</v>
      </c>
      <c r="K953">
        <v>0</v>
      </c>
      <c r="L953" t="s">
        <v>6403</v>
      </c>
      <c r="M953">
        <v>2018</v>
      </c>
      <c r="N953" t="s">
        <v>1463</v>
      </c>
      <c r="O953">
        <v>1</v>
      </c>
      <c r="P953">
        <v>1</v>
      </c>
      <c r="Q953" t="s">
        <v>15830</v>
      </c>
      <c r="R953" t="s">
        <v>7734</v>
      </c>
      <c r="S953" t="s">
        <v>7734</v>
      </c>
      <c r="T953" t="s">
        <v>757</v>
      </c>
      <c r="U953">
        <f t="shared" si="14"/>
        <v>51852</v>
      </c>
    </row>
    <row r="954" spans="1:21" x14ac:dyDescent="0.2">
      <c r="A954" t="s">
        <v>16407</v>
      </c>
      <c r="B954" t="s">
        <v>14600</v>
      </c>
      <c r="C954">
        <v>3553005</v>
      </c>
      <c r="D954" t="s">
        <v>7463</v>
      </c>
      <c r="E954" t="s">
        <v>16408</v>
      </c>
      <c r="F954" t="s">
        <v>6402</v>
      </c>
      <c r="G954">
        <v>719</v>
      </c>
      <c r="H954">
        <v>4298</v>
      </c>
      <c r="I954">
        <v>0</v>
      </c>
      <c r="J954">
        <v>0</v>
      </c>
      <c r="K954">
        <v>0</v>
      </c>
      <c r="L954" t="s">
        <v>6403</v>
      </c>
      <c r="M954">
        <v>2018</v>
      </c>
      <c r="N954" t="s">
        <v>1463</v>
      </c>
      <c r="O954">
        <v>1</v>
      </c>
      <c r="P954">
        <v>1</v>
      </c>
      <c r="Q954" t="s">
        <v>15830</v>
      </c>
      <c r="R954" t="s">
        <v>7734</v>
      </c>
      <c r="S954" t="s">
        <v>7734</v>
      </c>
      <c r="T954" t="s">
        <v>21238</v>
      </c>
      <c r="U954">
        <f t="shared" si="14"/>
        <v>51852</v>
      </c>
    </row>
    <row r="955" spans="1:21" x14ac:dyDescent="0.2">
      <c r="A955" t="s">
        <v>16407</v>
      </c>
      <c r="B955" t="s">
        <v>14600</v>
      </c>
      <c r="C955">
        <v>3553005</v>
      </c>
      <c r="D955" t="s">
        <v>6411</v>
      </c>
      <c r="E955" t="s">
        <v>14614</v>
      </c>
      <c r="F955" t="s">
        <v>6402</v>
      </c>
      <c r="G955">
        <v>2291</v>
      </c>
      <c r="H955">
        <v>4298</v>
      </c>
      <c r="I955">
        <v>1</v>
      </c>
      <c r="J955">
        <v>1</v>
      </c>
      <c r="K955">
        <v>0</v>
      </c>
      <c r="L955" t="s">
        <v>6403</v>
      </c>
      <c r="M955">
        <v>2018</v>
      </c>
      <c r="N955" t="s">
        <v>1463</v>
      </c>
      <c r="O955">
        <v>1</v>
      </c>
      <c r="P955">
        <v>1</v>
      </c>
      <c r="Q955" t="s">
        <v>15830</v>
      </c>
      <c r="R955" t="s">
        <v>7734</v>
      </c>
      <c r="S955" t="s">
        <v>7734</v>
      </c>
      <c r="T955" t="s">
        <v>2951</v>
      </c>
      <c r="U955">
        <f t="shared" si="14"/>
        <v>51852</v>
      </c>
    </row>
    <row r="956" spans="1:21" x14ac:dyDescent="0.2">
      <c r="A956" t="s">
        <v>16409</v>
      </c>
      <c r="B956" t="s">
        <v>14600</v>
      </c>
      <c r="C956">
        <v>3553005</v>
      </c>
      <c r="D956" t="s">
        <v>10584</v>
      </c>
      <c r="E956" t="s">
        <v>8647</v>
      </c>
      <c r="F956" t="s">
        <v>6402</v>
      </c>
      <c r="G956">
        <v>3611</v>
      </c>
      <c r="H956">
        <v>4852</v>
      </c>
      <c r="I956">
        <v>1</v>
      </c>
      <c r="J956">
        <v>1</v>
      </c>
      <c r="K956">
        <v>0</v>
      </c>
      <c r="L956" t="s">
        <v>6403</v>
      </c>
      <c r="M956">
        <v>2018</v>
      </c>
      <c r="N956" t="s">
        <v>1463</v>
      </c>
      <c r="O956">
        <v>10</v>
      </c>
      <c r="P956">
        <v>1</v>
      </c>
      <c r="Q956" t="s">
        <v>15830</v>
      </c>
      <c r="R956" t="s">
        <v>7734</v>
      </c>
      <c r="S956" t="s">
        <v>7734</v>
      </c>
      <c r="T956" t="s">
        <v>2942</v>
      </c>
      <c r="U956">
        <f t="shared" si="14"/>
        <v>51852</v>
      </c>
    </row>
    <row r="957" spans="1:21" x14ac:dyDescent="0.2">
      <c r="A957" t="s">
        <v>16409</v>
      </c>
      <c r="B957" t="s">
        <v>14600</v>
      </c>
      <c r="C957">
        <v>3553005</v>
      </c>
      <c r="D957" t="s">
        <v>7569</v>
      </c>
      <c r="E957" t="s">
        <v>15250</v>
      </c>
      <c r="F957" t="s">
        <v>6402</v>
      </c>
      <c r="G957">
        <v>522</v>
      </c>
      <c r="H957">
        <v>4852</v>
      </c>
      <c r="I957">
        <v>0</v>
      </c>
      <c r="J957">
        <v>0</v>
      </c>
      <c r="K957">
        <v>0</v>
      </c>
      <c r="L957" t="s">
        <v>6403</v>
      </c>
      <c r="M957">
        <v>2018</v>
      </c>
      <c r="N957" t="s">
        <v>1463</v>
      </c>
      <c r="O957">
        <v>10</v>
      </c>
      <c r="P957">
        <v>1</v>
      </c>
      <c r="Q957" t="s">
        <v>15830</v>
      </c>
      <c r="R957" t="s">
        <v>7734</v>
      </c>
      <c r="S957" t="s">
        <v>7734</v>
      </c>
      <c r="T957" t="s">
        <v>21239</v>
      </c>
      <c r="U957">
        <f t="shared" si="14"/>
        <v>51852</v>
      </c>
    </row>
    <row r="958" spans="1:21" x14ac:dyDescent="0.2">
      <c r="A958" t="s">
        <v>16409</v>
      </c>
      <c r="B958" t="s">
        <v>14600</v>
      </c>
      <c r="C958">
        <v>3553005</v>
      </c>
      <c r="D958" t="s">
        <v>6428</v>
      </c>
      <c r="E958" t="s">
        <v>13970</v>
      </c>
      <c r="F958" t="s">
        <v>6402</v>
      </c>
      <c r="G958">
        <v>719</v>
      </c>
      <c r="H958">
        <v>4852</v>
      </c>
      <c r="I958">
        <v>0</v>
      </c>
      <c r="J958">
        <v>0</v>
      </c>
      <c r="K958">
        <v>0</v>
      </c>
      <c r="L958" t="s">
        <v>6403</v>
      </c>
      <c r="M958">
        <v>2018</v>
      </c>
      <c r="N958" t="s">
        <v>1463</v>
      </c>
      <c r="O958">
        <v>10</v>
      </c>
      <c r="P958">
        <v>1</v>
      </c>
      <c r="Q958" t="s">
        <v>15830</v>
      </c>
      <c r="R958" t="s">
        <v>7734</v>
      </c>
      <c r="S958" t="s">
        <v>7734</v>
      </c>
      <c r="T958" t="s">
        <v>21240</v>
      </c>
      <c r="U958">
        <f t="shared" si="14"/>
        <v>51852</v>
      </c>
    </row>
    <row r="959" spans="1:21" x14ac:dyDescent="0.2">
      <c r="A959" t="s">
        <v>16410</v>
      </c>
      <c r="B959" t="s">
        <v>14600</v>
      </c>
      <c r="C959">
        <v>3553005</v>
      </c>
      <c r="D959" t="s">
        <v>6640</v>
      </c>
      <c r="E959" t="s">
        <v>16411</v>
      </c>
      <c r="F959" t="s">
        <v>6402</v>
      </c>
      <c r="G959">
        <v>523</v>
      </c>
      <c r="H959">
        <v>4767</v>
      </c>
      <c r="I959">
        <v>0</v>
      </c>
      <c r="J959">
        <v>0</v>
      </c>
      <c r="K959">
        <v>0</v>
      </c>
      <c r="L959" t="s">
        <v>6409</v>
      </c>
      <c r="M959">
        <v>2018</v>
      </c>
      <c r="N959" t="s">
        <v>1463</v>
      </c>
      <c r="O959">
        <v>11</v>
      </c>
      <c r="P959">
        <v>1</v>
      </c>
      <c r="Q959" t="s">
        <v>15830</v>
      </c>
      <c r="R959" t="s">
        <v>7734</v>
      </c>
      <c r="S959" t="s">
        <v>7734</v>
      </c>
      <c r="T959" t="s">
        <v>21241</v>
      </c>
      <c r="U959">
        <f t="shared" si="14"/>
        <v>51852</v>
      </c>
    </row>
    <row r="960" spans="1:21" x14ac:dyDescent="0.2">
      <c r="A960" t="s">
        <v>16410</v>
      </c>
      <c r="B960" t="s">
        <v>14600</v>
      </c>
      <c r="C960">
        <v>3553005</v>
      </c>
      <c r="D960" t="s">
        <v>6858</v>
      </c>
      <c r="E960" t="s">
        <v>16412</v>
      </c>
      <c r="F960" t="s">
        <v>6402</v>
      </c>
      <c r="G960">
        <v>1031</v>
      </c>
      <c r="H960">
        <v>4767</v>
      </c>
      <c r="I960">
        <v>0</v>
      </c>
      <c r="J960">
        <v>0</v>
      </c>
      <c r="K960">
        <v>0</v>
      </c>
      <c r="L960" t="s">
        <v>6403</v>
      </c>
      <c r="M960">
        <v>2018</v>
      </c>
      <c r="N960" t="s">
        <v>1463</v>
      </c>
      <c r="O960">
        <v>11</v>
      </c>
      <c r="P960">
        <v>1</v>
      </c>
      <c r="Q960" t="s">
        <v>15830</v>
      </c>
      <c r="R960" t="s">
        <v>7734</v>
      </c>
      <c r="S960" t="s">
        <v>7734</v>
      </c>
      <c r="T960" t="s">
        <v>21242</v>
      </c>
      <c r="U960">
        <f t="shared" si="14"/>
        <v>51852</v>
      </c>
    </row>
    <row r="961" spans="1:21" x14ac:dyDescent="0.2">
      <c r="A961" t="s">
        <v>16410</v>
      </c>
      <c r="B961" t="s">
        <v>14600</v>
      </c>
      <c r="C961">
        <v>3553005</v>
      </c>
      <c r="D961" t="s">
        <v>6485</v>
      </c>
      <c r="E961" t="s">
        <v>9197</v>
      </c>
      <c r="F961" t="s">
        <v>6402</v>
      </c>
      <c r="G961">
        <v>185</v>
      </c>
      <c r="H961">
        <v>4767</v>
      </c>
      <c r="I961">
        <v>0</v>
      </c>
      <c r="J961">
        <v>0</v>
      </c>
      <c r="K961">
        <v>0</v>
      </c>
      <c r="L961" t="s">
        <v>6403</v>
      </c>
      <c r="M961">
        <v>2018</v>
      </c>
      <c r="N961" t="s">
        <v>1463</v>
      </c>
      <c r="O961">
        <v>11</v>
      </c>
      <c r="P961">
        <v>1</v>
      </c>
      <c r="Q961" t="s">
        <v>15830</v>
      </c>
      <c r="R961" t="s">
        <v>7734</v>
      </c>
      <c r="S961" t="s">
        <v>7734</v>
      </c>
      <c r="T961" t="s">
        <v>21243</v>
      </c>
      <c r="U961">
        <f t="shared" si="14"/>
        <v>51852</v>
      </c>
    </row>
    <row r="962" spans="1:21" x14ac:dyDescent="0.2">
      <c r="A962" t="s">
        <v>16410</v>
      </c>
      <c r="B962" t="s">
        <v>14600</v>
      </c>
      <c r="C962">
        <v>3553005</v>
      </c>
      <c r="D962" t="s">
        <v>6809</v>
      </c>
      <c r="E962" t="s">
        <v>8258</v>
      </c>
      <c r="F962" t="s">
        <v>6402</v>
      </c>
      <c r="G962">
        <v>2317</v>
      </c>
      <c r="H962">
        <v>4767</v>
      </c>
      <c r="I962">
        <v>0</v>
      </c>
      <c r="J962">
        <v>1</v>
      </c>
      <c r="K962">
        <v>0</v>
      </c>
      <c r="L962" t="s">
        <v>6403</v>
      </c>
      <c r="M962">
        <v>2018</v>
      </c>
      <c r="N962" t="s">
        <v>1463</v>
      </c>
      <c r="O962">
        <v>11</v>
      </c>
      <c r="P962">
        <v>1</v>
      </c>
      <c r="Q962" t="s">
        <v>15830</v>
      </c>
      <c r="R962" t="s">
        <v>7734</v>
      </c>
      <c r="S962" t="s">
        <v>7734</v>
      </c>
      <c r="T962" t="s">
        <v>2941</v>
      </c>
      <c r="U962">
        <f t="shared" ref="U962:U1025" si="15">_xlfn.MAXIFS($H$2:$H$6695, $C$2:$C$6695,C962)</f>
        <v>51852</v>
      </c>
    </row>
    <row r="963" spans="1:21" x14ac:dyDescent="0.2">
      <c r="A963" t="s">
        <v>16410</v>
      </c>
      <c r="B963" t="s">
        <v>14600</v>
      </c>
      <c r="C963">
        <v>3553005</v>
      </c>
      <c r="D963" t="s">
        <v>6434</v>
      </c>
      <c r="E963" t="s">
        <v>7454</v>
      </c>
      <c r="F963" t="s">
        <v>6402</v>
      </c>
      <c r="G963">
        <v>348</v>
      </c>
      <c r="H963">
        <v>4767</v>
      </c>
      <c r="I963">
        <v>0</v>
      </c>
      <c r="J963">
        <v>0</v>
      </c>
      <c r="K963">
        <v>0</v>
      </c>
      <c r="L963" t="s">
        <v>6403</v>
      </c>
      <c r="M963">
        <v>2018</v>
      </c>
      <c r="N963" t="s">
        <v>1463</v>
      </c>
      <c r="O963">
        <v>11</v>
      </c>
      <c r="P963">
        <v>1</v>
      </c>
      <c r="Q963" t="s">
        <v>15830</v>
      </c>
      <c r="R963" t="s">
        <v>7734</v>
      </c>
      <c r="S963" t="s">
        <v>7734</v>
      </c>
      <c r="T963" t="s">
        <v>21244</v>
      </c>
      <c r="U963">
        <f t="shared" si="15"/>
        <v>51852</v>
      </c>
    </row>
    <row r="964" spans="1:21" x14ac:dyDescent="0.2">
      <c r="A964" t="s">
        <v>16410</v>
      </c>
      <c r="B964" t="s">
        <v>14600</v>
      </c>
      <c r="C964">
        <v>3553005</v>
      </c>
      <c r="D964" t="s">
        <v>7023</v>
      </c>
      <c r="E964" t="s">
        <v>6887</v>
      </c>
      <c r="F964" t="s">
        <v>6402</v>
      </c>
      <c r="G964">
        <v>363</v>
      </c>
      <c r="H964">
        <v>4767</v>
      </c>
      <c r="I964">
        <v>0</v>
      </c>
      <c r="J964">
        <v>0</v>
      </c>
      <c r="K964">
        <v>0</v>
      </c>
      <c r="L964" t="s">
        <v>6403</v>
      </c>
      <c r="M964">
        <v>2018</v>
      </c>
      <c r="N964" t="s">
        <v>1463</v>
      </c>
      <c r="O964">
        <v>11</v>
      </c>
      <c r="P964">
        <v>1</v>
      </c>
      <c r="Q964" t="s">
        <v>15830</v>
      </c>
      <c r="R964" t="s">
        <v>7734</v>
      </c>
      <c r="S964" t="s">
        <v>7734</v>
      </c>
      <c r="T964" t="s">
        <v>21245</v>
      </c>
      <c r="U964">
        <f t="shared" si="15"/>
        <v>51852</v>
      </c>
    </row>
    <row r="965" spans="1:21" x14ac:dyDescent="0.2">
      <c r="A965" t="s">
        <v>16413</v>
      </c>
      <c r="B965" t="s">
        <v>14600</v>
      </c>
      <c r="C965">
        <v>3553005</v>
      </c>
      <c r="D965" t="s">
        <v>14655</v>
      </c>
      <c r="E965" t="s">
        <v>14656</v>
      </c>
      <c r="F965" t="s">
        <v>6402</v>
      </c>
      <c r="G965">
        <v>2237</v>
      </c>
      <c r="H965">
        <v>3578</v>
      </c>
      <c r="I965">
        <v>1</v>
      </c>
      <c r="J965">
        <v>1</v>
      </c>
      <c r="K965">
        <v>0</v>
      </c>
      <c r="L965" t="s">
        <v>6409</v>
      </c>
      <c r="M965">
        <v>2018</v>
      </c>
      <c r="N965" t="s">
        <v>1463</v>
      </c>
      <c r="O965">
        <v>12</v>
      </c>
      <c r="P965">
        <v>1</v>
      </c>
      <c r="Q965" t="s">
        <v>15830</v>
      </c>
      <c r="R965" t="s">
        <v>7734</v>
      </c>
      <c r="S965" t="s">
        <v>7734</v>
      </c>
      <c r="T965" t="s">
        <v>2939</v>
      </c>
      <c r="U965">
        <f t="shared" si="15"/>
        <v>51852</v>
      </c>
    </row>
    <row r="966" spans="1:21" x14ac:dyDescent="0.2">
      <c r="A966" t="s">
        <v>16413</v>
      </c>
      <c r="B966" t="s">
        <v>14600</v>
      </c>
      <c r="C966">
        <v>3553005</v>
      </c>
      <c r="D966" t="s">
        <v>12972</v>
      </c>
      <c r="E966" t="s">
        <v>10843</v>
      </c>
      <c r="F966" t="s">
        <v>6402</v>
      </c>
      <c r="G966">
        <v>373</v>
      </c>
      <c r="H966">
        <v>3578</v>
      </c>
      <c r="I966">
        <v>0</v>
      </c>
      <c r="J966">
        <v>0</v>
      </c>
      <c r="K966">
        <v>0</v>
      </c>
      <c r="L966" t="s">
        <v>6403</v>
      </c>
      <c r="M966">
        <v>2018</v>
      </c>
      <c r="N966" t="s">
        <v>1463</v>
      </c>
      <c r="O966">
        <v>12</v>
      </c>
      <c r="P966">
        <v>1</v>
      </c>
      <c r="Q966" t="s">
        <v>15830</v>
      </c>
      <c r="R966" t="s">
        <v>7734</v>
      </c>
      <c r="S966" t="s">
        <v>7734</v>
      </c>
      <c r="T966" t="s">
        <v>21246</v>
      </c>
      <c r="U966">
        <f t="shared" si="15"/>
        <v>51852</v>
      </c>
    </row>
    <row r="967" spans="1:21" x14ac:dyDescent="0.2">
      <c r="A967" t="s">
        <v>16413</v>
      </c>
      <c r="B967" t="s">
        <v>14600</v>
      </c>
      <c r="C967">
        <v>3553005</v>
      </c>
      <c r="D967" t="s">
        <v>6774</v>
      </c>
      <c r="E967" t="s">
        <v>15251</v>
      </c>
      <c r="F967" t="s">
        <v>6402</v>
      </c>
      <c r="G967">
        <v>204</v>
      </c>
      <c r="H967">
        <v>3578</v>
      </c>
      <c r="I967">
        <v>0</v>
      </c>
      <c r="J967">
        <v>0</v>
      </c>
      <c r="K967">
        <v>0</v>
      </c>
      <c r="L967" t="s">
        <v>6403</v>
      </c>
      <c r="M967">
        <v>2018</v>
      </c>
      <c r="N967" t="s">
        <v>1463</v>
      </c>
      <c r="O967">
        <v>12</v>
      </c>
      <c r="P967">
        <v>1</v>
      </c>
      <c r="Q967" t="s">
        <v>15830</v>
      </c>
      <c r="R967" t="s">
        <v>7734</v>
      </c>
      <c r="S967" t="s">
        <v>7734</v>
      </c>
      <c r="T967" t="s">
        <v>21247</v>
      </c>
      <c r="U967">
        <f t="shared" si="15"/>
        <v>51852</v>
      </c>
    </row>
    <row r="968" spans="1:21" x14ac:dyDescent="0.2">
      <c r="A968" t="s">
        <v>16413</v>
      </c>
      <c r="B968" t="s">
        <v>14600</v>
      </c>
      <c r="C968">
        <v>3553005</v>
      </c>
      <c r="D968" t="s">
        <v>6678</v>
      </c>
      <c r="E968" t="s">
        <v>14657</v>
      </c>
      <c r="F968" t="s">
        <v>6402</v>
      </c>
      <c r="G968">
        <v>584</v>
      </c>
      <c r="H968">
        <v>3578</v>
      </c>
      <c r="I968">
        <v>0</v>
      </c>
      <c r="J968">
        <v>0</v>
      </c>
      <c r="K968">
        <v>0</v>
      </c>
      <c r="L968" t="s">
        <v>6403</v>
      </c>
      <c r="M968">
        <v>2018</v>
      </c>
      <c r="N968" t="s">
        <v>1463</v>
      </c>
      <c r="O968">
        <v>12</v>
      </c>
      <c r="P968">
        <v>1</v>
      </c>
      <c r="Q968" t="s">
        <v>15830</v>
      </c>
      <c r="R968" t="s">
        <v>7734</v>
      </c>
      <c r="S968" t="s">
        <v>7734</v>
      </c>
      <c r="T968" t="s">
        <v>20465</v>
      </c>
      <c r="U968">
        <f t="shared" si="15"/>
        <v>51852</v>
      </c>
    </row>
    <row r="969" spans="1:21" x14ac:dyDescent="0.2">
      <c r="A969" t="s">
        <v>16413</v>
      </c>
      <c r="B969" t="s">
        <v>14600</v>
      </c>
      <c r="C969">
        <v>3553005</v>
      </c>
      <c r="D969" t="s">
        <v>6459</v>
      </c>
      <c r="E969" t="s">
        <v>16414</v>
      </c>
      <c r="F969" t="s">
        <v>6402</v>
      </c>
      <c r="G969">
        <v>180</v>
      </c>
      <c r="H969">
        <v>3578</v>
      </c>
      <c r="I969">
        <v>0</v>
      </c>
      <c r="J969">
        <v>0</v>
      </c>
      <c r="K969">
        <v>0</v>
      </c>
      <c r="L969" t="s">
        <v>6403</v>
      </c>
      <c r="M969">
        <v>2018</v>
      </c>
      <c r="N969" t="s">
        <v>1463</v>
      </c>
      <c r="O969">
        <v>12</v>
      </c>
      <c r="P969">
        <v>1</v>
      </c>
      <c r="Q969" t="s">
        <v>15830</v>
      </c>
      <c r="R969" t="s">
        <v>7734</v>
      </c>
      <c r="S969" t="s">
        <v>7734</v>
      </c>
      <c r="T969" t="s">
        <v>21248</v>
      </c>
      <c r="U969">
        <f t="shared" si="15"/>
        <v>51852</v>
      </c>
    </row>
    <row r="970" spans="1:21" x14ac:dyDescent="0.2">
      <c r="A970" t="s">
        <v>16415</v>
      </c>
      <c r="B970" t="s">
        <v>14600</v>
      </c>
      <c r="C970">
        <v>3553005</v>
      </c>
      <c r="D970" t="s">
        <v>6622</v>
      </c>
      <c r="E970" t="s">
        <v>14616</v>
      </c>
      <c r="F970" t="s">
        <v>6402</v>
      </c>
      <c r="G970">
        <v>0</v>
      </c>
      <c r="H970">
        <v>0</v>
      </c>
      <c r="I970">
        <v>1</v>
      </c>
      <c r="J970">
        <v>1</v>
      </c>
      <c r="K970">
        <v>1</v>
      </c>
      <c r="L970" t="s">
        <v>6403</v>
      </c>
      <c r="M970">
        <v>2018</v>
      </c>
      <c r="N970" t="s">
        <v>1463</v>
      </c>
      <c r="O970">
        <v>2</v>
      </c>
      <c r="P970">
        <v>1</v>
      </c>
      <c r="Q970" t="s">
        <v>15830</v>
      </c>
      <c r="R970" t="s">
        <v>7734</v>
      </c>
      <c r="S970" t="s">
        <v>7734</v>
      </c>
      <c r="T970" t="s">
        <v>2950</v>
      </c>
      <c r="U970">
        <f t="shared" si="15"/>
        <v>51852</v>
      </c>
    </row>
    <row r="971" spans="1:21" x14ac:dyDescent="0.2">
      <c r="A971" t="s">
        <v>16416</v>
      </c>
      <c r="B971" t="s">
        <v>14600</v>
      </c>
      <c r="C971">
        <v>3553005</v>
      </c>
      <c r="D971" t="s">
        <v>16417</v>
      </c>
      <c r="E971" t="s">
        <v>14621</v>
      </c>
      <c r="F971" t="s">
        <v>6402</v>
      </c>
      <c r="G971">
        <v>0</v>
      </c>
      <c r="H971">
        <v>0</v>
      </c>
      <c r="I971">
        <v>1</v>
      </c>
      <c r="J971">
        <v>1</v>
      </c>
      <c r="K971">
        <v>1</v>
      </c>
      <c r="L971" t="s">
        <v>6403</v>
      </c>
      <c r="M971">
        <v>2018</v>
      </c>
      <c r="N971" t="s">
        <v>1463</v>
      </c>
      <c r="O971">
        <v>3</v>
      </c>
      <c r="P971">
        <v>1</v>
      </c>
      <c r="Q971" t="s">
        <v>15830</v>
      </c>
      <c r="R971" t="s">
        <v>7734</v>
      </c>
      <c r="S971" t="s">
        <v>7734</v>
      </c>
      <c r="T971" t="s">
        <v>21249</v>
      </c>
      <c r="U971">
        <f t="shared" si="15"/>
        <v>51852</v>
      </c>
    </row>
    <row r="972" spans="1:21" x14ac:dyDescent="0.2">
      <c r="A972" t="s">
        <v>16418</v>
      </c>
      <c r="B972" t="s">
        <v>14600</v>
      </c>
      <c r="C972">
        <v>3553005</v>
      </c>
      <c r="D972" t="s">
        <v>7071</v>
      </c>
      <c r="E972" t="s">
        <v>7483</v>
      </c>
      <c r="F972" t="s">
        <v>6402</v>
      </c>
      <c r="G972">
        <v>358</v>
      </c>
      <c r="H972">
        <v>3937</v>
      </c>
      <c r="I972">
        <v>0</v>
      </c>
      <c r="J972">
        <v>0</v>
      </c>
      <c r="K972">
        <v>0</v>
      </c>
      <c r="L972" t="s">
        <v>6409</v>
      </c>
      <c r="M972">
        <v>2018</v>
      </c>
      <c r="N972" t="s">
        <v>1463</v>
      </c>
      <c r="O972">
        <v>4</v>
      </c>
      <c r="P972">
        <v>1</v>
      </c>
      <c r="Q972" t="s">
        <v>15830</v>
      </c>
      <c r="R972" t="s">
        <v>7734</v>
      </c>
      <c r="S972" t="s">
        <v>7734</v>
      </c>
      <c r="T972" t="s">
        <v>21250</v>
      </c>
      <c r="U972">
        <f t="shared" si="15"/>
        <v>51852</v>
      </c>
    </row>
    <row r="973" spans="1:21" x14ac:dyDescent="0.2">
      <c r="A973" t="s">
        <v>16418</v>
      </c>
      <c r="B973" t="s">
        <v>14600</v>
      </c>
      <c r="C973">
        <v>3553005</v>
      </c>
      <c r="D973" t="s">
        <v>7429</v>
      </c>
      <c r="E973" t="s">
        <v>6535</v>
      </c>
      <c r="F973" t="s">
        <v>6402</v>
      </c>
      <c r="G973">
        <v>127</v>
      </c>
      <c r="H973">
        <v>3937</v>
      </c>
      <c r="I973">
        <v>0</v>
      </c>
      <c r="J973">
        <v>0</v>
      </c>
      <c r="K973">
        <v>0</v>
      </c>
      <c r="L973" t="s">
        <v>6409</v>
      </c>
      <c r="M973">
        <v>2018</v>
      </c>
      <c r="N973" t="s">
        <v>1463</v>
      </c>
      <c r="O973">
        <v>4</v>
      </c>
      <c r="P973">
        <v>1</v>
      </c>
      <c r="Q973" t="s">
        <v>15830</v>
      </c>
      <c r="R973" t="s">
        <v>7734</v>
      </c>
      <c r="S973" t="s">
        <v>7734</v>
      </c>
      <c r="T973" t="s">
        <v>21251</v>
      </c>
      <c r="U973">
        <f t="shared" si="15"/>
        <v>51852</v>
      </c>
    </row>
    <row r="974" spans="1:21" x14ac:dyDescent="0.2">
      <c r="A974" t="s">
        <v>16418</v>
      </c>
      <c r="B974" t="s">
        <v>14600</v>
      </c>
      <c r="C974">
        <v>3553005</v>
      </c>
      <c r="D974" t="s">
        <v>6905</v>
      </c>
      <c r="E974" t="s">
        <v>12447</v>
      </c>
      <c r="F974" t="s">
        <v>6402</v>
      </c>
      <c r="G974">
        <v>812</v>
      </c>
      <c r="H974">
        <v>3937</v>
      </c>
      <c r="I974">
        <v>0</v>
      </c>
      <c r="J974">
        <v>0</v>
      </c>
      <c r="K974">
        <v>0</v>
      </c>
      <c r="L974" t="s">
        <v>6403</v>
      </c>
      <c r="M974">
        <v>2018</v>
      </c>
      <c r="N974" t="s">
        <v>1463</v>
      </c>
      <c r="O974">
        <v>4</v>
      </c>
      <c r="P974">
        <v>1</v>
      </c>
      <c r="Q974" t="s">
        <v>15830</v>
      </c>
      <c r="R974" t="s">
        <v>7734</v>
      </c>
      <c r="S974" t="s">
        <v>7734</v>
      </c>
      <c r="T974" t="s">
        <v>21252</v>
      </c>
      <c r="U974">
        <f t="shared" si="15"/>
        <v>51852</v>
      </c>
    </row>
    <row r="975" spans="1:21" x14ac:dyDescent="0.2">
      <c r="A975" t="s">
        <v>16418</v>
      </c>
      <c r="B975" t="s">
        <v>14600</v>
      </c>
      <c r="C975">
        <v>3553005</v>
      </c>
      <c r="D975" t="s">
        <v>6533</v>
      </c>
      <c r="E975" t="s">
        <v>15534</v>
      </c>
      <c r="F975" t="s">
        <v>6402</v>
      </c>
      <c r="G975">
        <v>1503</v>
      </c>
      <c r="H975">
        <v>3937</v>
      </c>
      <c r="I975">
        <v>0</v>
      </c>
      <c r="J975">
        <v>1</v>
      </c>
      <c r="K975">
        <v>0</v>
      </c>
      <c r="L975" t="s">
        <v>6403</v>
      </c>
      <c r="M975">
        <v>2018</v>
      </c>
      <c r="N975" t="s">
        <v>1463</v>
      </c>
      <c r="O975">
        <v>4</v>
      </c>
      <c r="P975">
        <v>1</v>
      </c>
      <c r="Q975" t="s">
        <v>15830</v>
      </c>
      <c r="R975" t="s">
        <v>7734</v>
      </c>
      <c r="S975" t="s">
        <v>7734</v>
      </c>
      <c r="T975" t="s">
        <v>21253</v>
      </c>
      <c r="U975">
        <f t="shared" si="15"/>
        <v>51852</v>
      </c>
    </row>
    <row r="976" spans="1:21" x14ac:dyDescent="0.2">
      <c r="A976" t="s">
        <v>16418</v>
      </c>
      <c r="B976" t="s">
        <v>14600</v>
      </c>
      <c r="C976">
        <v>3553005</v>
      </c>
      <c r="D976" t="s">
        <v>6851</v>
      </c>
      <c r="E976" t="s">
        <v>7517</v>
      </c>
      <c r="F976" t="s">
        <v>6402</v>
      </c>
      <c r="G976">
        <v>1137</v>
      </c>
      <c r="H976">
        <v>3937</v>
      </c>
      <c r="I976">
        <v>0</v>
      </c>
      <c r="J976">
        <v>0</v>
      </c>
      <c r="K976">
        <v>0</v>
      </c>
      <c r="L976" t="s">
        <v>6403</v>
      </c>
      <c r="M976">
        <v>2018</v>
      </c>
      <c r="N976" t="s">
        <v>1463</v>
      </c>
      <c r="O976">
        <v>4</v>
      </c>
      <c r="P976">
        <v>1</v>
      </c>
      <c r="Q976" t="s">
        <v>15830</v>
      </c>
      <c r="R976" t="s">
        <v>7734</v>
      </c>
      <c r="S976" t="s">
        <v>7734</v>
      </c>
      <c r="T976" t="s">
        <v>21254</v>
      </c>
      <c r="U976">
        <f t="shared" si="15"/>
        <v>51852</v>
      </c>
    </row>
    <row r="977" spans="1:21" x14ac:dyDescent="0.2">
      <c r="A977" t="s">
        <v>16419</v>
      </c>
      <c r="B977" t="s">
        <v>14600</v>
      </c>
      <c r="C977">
        <v>3553005</v>
      </c>
      <c r="D977" t="s">
        <v>8550</v>
      </c>
      <c r="E977" t="s">
        <v>15321</v>
      </c>
      <c r="F977" t="s">
        <v>6402</v>
      </c>
      <c r="G977">
        <v>550</v>
      </c>
      <c r="H977">
        <v>3600</v>
      </c>
      <c r="I977">
        <v>0</v>
      </c>
      <c r="J977">
        <v>0</v>
      </c>
      <c r="K977">
        <v>0</v>
      </c>
      <c r="L977" t="s">
        <v>6403</v>
      </c>
      <c r="M977">
        <v>2018</v>
      </c>
      <c r="N977" t="s">
        <v>1463</v>
      </c>
      <c r="O977">
        <v>5</v>
      </c>
      <c r="P977">
        <v>1</v>
      </c>
      <c r="Q977" t="s">
        <v>15830</v>
      </c>
      <c r="R977" t="s">
        <v>7734</v>
      </c>
      <c r="S977" t="s">
        <v>7734</v>
      </c>
      <c r="T977" t="s">
        <v>21255</v>
      </c>
      <c r="U977">
        <f t="shared" si="15"/>
        <v>51852</v>
      </c>
    </row>
    <row r="978" spans="1:21" x14ac:dyDescent="0.2">
      <c r="A978" t="s">
        <v>16419</v>
      </c>
      <c r="B978" t="s">
        <v>14600</v>
      </c>
      <c r="C978">
        <v>3553005</v>
      </c>
      <c r="D978" t="s">
        <v>6597</v>
      </c>
      <c r="E978" t="s">
        <v>14626</v>
      </c>
      <c r="F978" t="s">
        <v>6402</v>
      </c>
      <c r="G978">
        <v>1807</v>
      </c>
      <c r="H978">
        <v>3600</v>
      </c>
      <c r="I978">
        <v>1</v>
      </c>
      <c r="J978">
        <v>1</v>
      </c>
      <c r="K978">
        <v>0</v>
      </c>
      <c r="L978" t="s">
        <v>6403</v>
      </c>
      <c r="M978">
        <v>2018</v>
      </c>
      <c r="N978" t="s">
        <v>1463</v>
      </c>
      <c r="O978">
        <v>5</v>
      </c>
      <c r="P978">
        <v>1</v>
      </c>
      <c r="Q978" t="s">
        <v>15830</v>
      </c>
      <c r="R978" t="s">
        <v>7734</v>
      </c>
      <c r="S978" t="s">
        <v>7734</v>
      </c>
      <c r="T978" t="s">
        <v>2958</v>
      </c>
      <c r="U978">
        <f t="shared" si="15"/>
        <v>51852</v>
      </c>
    </row>
    <row r="979" spans="1:21" x14ac:dyDescent="0.2">
      <c r="A979" t="s">
        <v>16419</v>
      </c>
      <c r="B979" t="s">
        <v>14600</v>
      </c>
      <c r="C979">
        <v>3553005</v>
      </c>
      <c r="D979" t="s">
        <v>7619</v>
      </c>
      <c r="E979" t="s">
        <v>9197</v>
      </c>
      <c r="F979" t="s">
        <v>6402</v>
      </c>
      <c r="G979">
        <v>1243</v>
      </c>
      <c r="H979">
        <v>3600</v>
      </c>
      <c r="I979">
        <v>0</v>
      </c>
      <c r="J979">
        <v>0</v>
      </c>
      <c r="K979">
        <v>0</v>
      </c>
      <c r="L979" t="s">
        <v>6403</v>
      </c>
      <c r="M979">
        <v>2018</v>
      </c>
      <c r="N979" t="s">
        <v>1463</v>
      </c>
      <c r="O979">
        <v>5</v>
      </c>
      <c r="P979">
        <v>1</v>
      </c>
      <c r="Q979" t="s">
        <v>15830</v>
      </c>
      <c r="R979" t="s">
        <v>7734</v>
      </c>
      <c r="S979" t="s">
        <v>7734</v>
      </c>
      <c r="T979" t="s">
        <v>2307</v>
      </c>
      <c r="U979">
        <f t="shared" si="15"/>
        <v>51852</v>
      </c>
    </row>
    <row r="980" spans="1:21" x14ac:dyDescent="0.2">
      <c r="A980" t="s">
        <v>16420</v>
      </c>
      <c r="B980" t="s">
        <v>14600</v>
      </c>
      <c r="C980">
        <v>3553005</v>
      </c>
      <c r="D980" t="s">
        <v>6548</v>
      </c>
      <c r="E980" t="s">
        <v>14705</v>
      </c>
      <c r="F980" t="s">
        <v>6402</v>
      </c>
      <c r="G980">
        <v>421</v>
      </c>
      <c r="H980">
        <v>4483</v>
      </c>
      <c r="I980">
        <v>0</v>
      </c>
      <c r="J980">
        <v>0</v>
      </c>
      <c r="K980">
        <v>0</v>
      </c>
      <c r="L980" t="s">
        <v>6403</v>
      </c>
      <c r="M980">
        <v>2018</v>
      </c>
      <c r="N980" t="s">
        <v>1463</v>
      </c>
      <c r="O980">
        <v>6</v>
      </c>
      <c r="P980">
        <v>1</v>
      </c>
      <c r="Q980" t="s">
        <v>15830</v>
      </c>
      <c r="R980" t="s">
        <v>7734</v>
      </c>
      <c r="S980" t="s">
        <v>7734</v>
      </c>
      <c r="T980" t="s">
        <v>21256</v>
      </c>
      <c r="U980">
        <f t="shared" si="15"/>
        <v>51852</v>
      </c>
    </row>
    <row r="981" spans="1:21" x14ac:dyDescent="0.2">
      <c r="A981" t="s">
        <v>16420</v>
      </c>
      <c r="B981" t="s">
        <v>14600</v>
      </c>
      <c r="C981">
        <v>3553005</v>
      </c>
      <c r="D981" t="s">
        <v>6646</v>
      </c>
      <c r="E981" t="s">
        <v>6985</v>
      </c>
      <c r="F981" t="s">
        <v>6402</v>
      </c>
      <c r="G981">
        <v>1104</v>
      </c>
      <c r="H981">
        <v>4483</v>
      </c>
      <c r="I981">
        <v>0</v>
      </c>
      <c r="J981">
        <v>0</v>
      </c>
      <c r="K981">
        <v>0</v>
      </c>
      <c r="L981" t="s">
        <v>6403</v>
      </c>
      <c r="M981">
        <v>2018</v>
      </c>
      <c r="N981" t="s">
        <v>1463</v>
      </c>
      <c r="O981">
        <v>6</v>
      </c>
      <c r="P981">
        <v>1</v>
      </c>
      <c r="Q981" t="s">
        <v>15830</v>
      </c>
      <c r="R981" t="s">
        <v>7734</v>
      </c>
      <c r="S981" t="s">
        <v>7734</v>
      </c>
      <c r="T981" t="s">
        <v>21257</v>
      </c>
      <c r="U981">
        <f t="shared" si="15"/>
        <v>51852</v>
      </c>
    </row>
    <row r="982" spans="1:21" x14ac:dyDescent="0.2">
      <c r="A982" t="s">
        <v>16420</v>
      </c>
      <c r="B982" t="s">
        <v>14600</v>
      </c>
      <c r="C982">
        <v>3553005</v>
      </c>
      <c r="D982" t="s">
        <v>15863</v>
      </c>
      <c r="E982" t="s">
        <v>14629</v>
      </c>
      <c r="F982" t="s">
        <v>6402</v>
      </c>
      <c r="G982">
        <v>1649</v>
      </c>
      <c r="H982">
        <v>4483</v>
      </c>
      <c r="I982">
        <v>1</v>
      </c>
      <c r="J982">
        <v>1</v>
      </c>
      <c r="K982">
        <v>0</v>
      </c>
      <c r="L982" t="s">
        <v>6403</v>
      </c>
      <c r="M982">
        <v>2018</v>
      </c>
      <c r="N982" t="s">
        <v>1463</v>
      </c>
      <c r="O982">
        <v>6</v>
      </c>
      <c r="P982">
        <v>1</v>
      </c>
      <c r="Q982" t="s">
        <v>15830</v>
      </c>
      <c r="R982" t="s">
        <v>7734</v>
      </c>
      <c r="S982" t="s">
        <v>7734</v>
      </c>
      <c r="T982" t="s">
        <v>21258</v>
      </c>
      <c r="U982">
        <f t="shared" si="15"/>
        <v>51852</v>
      </c>
    </row>
    <row r="983" spans="1:21" x14ac:dyDescent="0.2">
      <c r="A983" t="s">
        <v>16420</v>
      </c>
      <c r="B983" t="s">
        <v>14600</v>
      </c>
      <c r="C983">
        <v>3553005</v>
      </c>
      <c r="D983" t="s">
        <v>16421</v>
      </c>
      <c r="E983" t="s">
        <v>15268</v>
      </c>
      <c r="F983" t="s">
        <v>6402</v>
      </c>
      <c r="G983">
        <v>1309</v>
      </c>
      <c r="H983">
        <v>4483</v>
      </c>
      <c r="I983">
        <v>0</v>
      </c>
      <c r="J983">
        <v>0</v>
      </c>
      <c r="K983">
        <v>0</v>
      </c>
      <c r="L983" t="s">
        <v>6403</v>
      </c>
      <c r="M983">
        <v>2018</v>
      </c>
      <c r="N983" t="s">
        <v>1463</v>
      </c>
      <c r="O983">
        <v>6</v>
      </c>
      <c r="P983">
        <v>1</v>
      </c>
      <c r="Q983" t="s">
        <v>15830</v>
      </c>
      <c r="R983" t="s">
        <v>7734</v>
      </c>
      <c r="S983" t="s">
        <v>7734</v>
      </c>
      <c r="T983" t="s">
        <v>21259</v>
      </c>
      <c r="U983">
        <f t="shared" si="15"/>
        <v>51852</v>
      </c>
    </row>
    <row r="984" spans="1:21" x14ac:dyDescent="0.2">
      <c r="A984" t="s">
        <v>16422</v>
      </c>
      <c r="B984" t="s">
        <v>14600</v>
      </c>
      <c r="C984">
        <v>3553005</v>
      </c>
      <c r="D984" t="s">
        <v>6482</v>
      </c>
      <c r="E984" t="s">
        <v>16423</v>
      </c>
      <c r="F984" t="s">
        <v>6402</v>
      </c>
      <c r="G984">
        <v>966</v>
      </c>
      <c r="H984">
        <v>4518</v>
      </c>
      <c r="I984">
        <v>0</v>
      </c>
      <c r="J984">
        <v>0</v>
      </c>
      <c r="K984">
        <v>0</v>
      </c>
      <c r="L984" t="s">
        <v>6409</v>
      </c>
      <c r="M984">
        <v>2018</v>
      </c>
      <c r="N984" t="s">
        <v>1463</v>
      </c>
      <c r="O984">
        <v>7</v>
      </c>
      <c r="P984">
        <v>1</v>
      </c>
      <c r="Q984" t="s">
        <v>15830</v>
      </c>
      <c r="R984" t="s">
        <v>7734</v>
      </c>
      <c r="S984" t="s">
        <v>7734</v>
      </c>
      <c r="T984" t="s">
        <v>21260</v>
      </c>
      <c r="U984">
        <f t="shared" si="15"/>
        <v>51852</v>
      </c>
    </row>
    <row r="985" spans="1:21" x14ac:dyDescent="0.2">
      <c r="A985" t="s">
        <v>16422</v>
      </c>
      <c r="B985" t="s">
        <v>14600</v>
      </c>
      <c r="C985">
        <v>3553005</v>
      </c>
      <c r="D985" t="s">
        <v>6459</v>
      </c>
      <c r="E985" t="s">
        <v>16424</v>
      </c>
      <c r="F985" t="s">
        <v>6402</v>
      </c>
      <c r="G985">
        <v>2347</v>
      </c>
      <c r="H985">
        <v>4518</v>
      </c>
      <c r="I985">
        <v>1</v>
      </c>
      <c r="J985">
        <v>1</v>
      </c>
      <c r="K985">
        <v>0</v>
      </c>
      <c r="L985" t="s">
        <v>6403</v>
      </c>
      <c r="M985">
        <v>2018</v>
      </c>
      <c r="N985" t="s">
        <v>1463</v>
      </c>
      <c r="O985">
        <v>7</v>
      </c>
      <c r="P985">
        <v>1</v>
      </c>
      <c r="Q985" t="s">
        <v>15830</v>
      </c>
      <c r="R985" t="s">
        <v>7734</v>
      </c>
      <c r="S985" t="s">
        <v>7734</v>
      </c>
      <c r="T985" t="s">
        <v>21261</v>
      </c>
      <c r="U985">
        <f t="shared" si="15"/>
        <v>51852</v>
      </c>
    </row>
    <row r="986" spans="1:21" x14ac:dyDescent="0.2">
      <c r="A986" t="s">
        <v>16422</v>
      </c>
      <c r="B986" t="s">
        <v>14600</v>
      </c>
      <c r="C986">
        <v>3553005</v>
      </c>
      <c r="D986" t="s">
        <v>7022</v>
      </c>
      <c r="E986" t="s">
        <v>16425</v>
      </c>
      <c r="F986" t="s">
        <v>6402</v>
      </c>
      <c r="G986">
        <v>1205</v>
      </c>
      <c r="H986">
        <v>4518</v>
      </c>
      <c r="I986">
        <v>0</v>
      </c>
      <c r="J986">
        <v>0</v>
      </c>
      <c r="K986">
        <v>0</v>
      </c>
      <c r="L986" t="s">
        <v>6403</v>
      </c>
      <c r="M986">
        <v>2018</v>
      </c>
      <c r="N986" t="s">
        <v>1463</v>
      </c>
      <c r="O986">
        <v>7</v>
      </c>
      <c r="P986">
        <v>1</v>
      </c>
      <c r="Q986" t="s">
        <v>15830</v>
      </c>
      <c r="R986" t="s">
        <v>7734</v>
      </c>
      <c r="S986" t="s">
        <v>7734</v>
      </c>
      <c r="T986" t="s">
        <v>21262</v>
      </c>
      <c r="U986">
        <f t="shared" si="15"/>
        <v>51852</v>
      </c>
    </row>
    <row r="987" spans="1:21" x14ac:dyDescent="0.2">
      <c r="A987" t="s">
        <v>16426</v>
      </c>
      <c r="B987" t="s">
        <v>14600</v>
      </c>
      <c r="C987">
        <v>3553005</v>
      </c>
      <c r="D987" t="s">
        <v>6580</v>
      </c>
      <c r="E987" t="s">
        <v>16427</v>
      </c>
      <c r="F987" t="s">
        <v>6402</v>
      </c>
      <c r="G987">
        <v>668</v>
      </c>
      <c r="H987">
        <v>3979</v>
      </c>
      <c r="I987">
        <v>0</v>
      </c>
      <c r="J987">
        <v>0</v>
      </c>
      <c r="K987">
        <v>0</v>
      </c>
      <c r="L987" t="s">
        <v>6403</v>
      </c>
      <c r="M987">
        <v>2018</v>
      </c>
      <c r="N987" t="s">
        <v>1463</v>
      </c>
      <c r="O987">
        <v>8</v>
      </c>
      <c r="P987">
        <v>1</v>
      </c>
      <c r="Q987" t="s">
        <v>15830</v>
      </c>
      <c r="R987" t="s">
        <v>7734</v>
      </c>
      <c r="S987" t="s">
        <v>7734</v>
      </c>
      <c r="T987" t="s">
        <v>21263</v>
      </c>
      <c r="U987">
        <f t="shared" si="15"/>
        <v>51852</v>
      </c>
    </row>
    <row r="988" spans="1:21" x14ac:dyDescent="0.2">
      <c r="A988" t="s">
        <v>16426</v>
      </c>
      <c r="B988" t="s">
        <v>14600</v>
      </c>
      <c r="C988">
        <v>3553005</v>
      </c>
      <c r="D988" t="s">
        <v>6689</v>
      </c>
      <c r="E988" t="s">
        <v>10340</v>
      </c>
      <c r="F988" t="s">
        <v>6402</v>
      </c>
      <c r="G988">
        <v>464</v>
      </c>
      <c r="H988">
        <v>3979</v>
      </c>
      <c r="I988">
        <v>0</v>
      </c>
      <c r="J988">
        <v>0</v>
      </c>
      <c r="K988">
        <v>0</v>
      </c>
      <c r="L988" t="s">
        <v>6403</v>
      </c>
      <c r="M988">
        <v>2018</v>
      </c>
      <c r="N988" t="s">
        <v>1463</v>
      </c>
      <c r="O988">
        <v>8</v>
      </c>
      <c r="P988">
        <v>1</v>
      </c>
      <c r="Q988" t="s">
        <v>15830</v>
      </c>
      <c r="R988" t="s">
        <v>7734</v>
      </c>
      <c r="S988" t="s">
        <v>7734</v>
      </c>
      <c r="T988" t="s">
        <v>21264</v>
      </c>
      <c r="U988">
        <f t="shared" si="15"/>
        <v>51852</v>
      </c>
    </row>
    <row r="989" spans="1:21" x14ac:dyDescent="0.2">
      <c r="A989" t="s">
        <v>16426</v>
      </c>
      <c r="B989" t="s">
        <v>14600</v>
      </c>
      <c r="C989">
        <v>3553005</v>
      </c>
      <c r="D989" t="s">
        <v>15425</v>
      </c>
      <c r="E989" t="s">
        <v>16428</v>
      </c>
      <c r="F989" t="s">
        <v>6402</v>
      </c>
      <c r="G989">
        <v>1025</v>
      </c>
      <c r="H989">
        <v>3979</v>
      </c>
      <c r="I989">
        <v>0</v>
      </c>
      <c r="J989">
        <v>0</v>
      </c>
      <c r="K989">
        <v>0</v>
      </c>
      <c r="L989" t="s">
        <v>6403</v>
      </c>
      <c r="M989">
        <v>2018</v>
      </c>
      <c r="N989" t="s">
        <v>1463</v>
      </c>
      <c r="O989">
        <v>8</v>
      </c>
      <c r="P989">
        <v>1</v>
      </c>
      <c r="Q989" t="s">
        <v>15830</v>
      </c>
      <c r="R989" t="s">
        <v>7734</v>
      </c>
      <c r="S989" t="s">
        <v>7734</v>
      </c>
      <c r="T989" t="s">
        <v>21265</v>
      </c>
      <c r="U989">
        <f t="shared" si="15"/>
        <v>51852</v>
      </c>
    </row>
    <row r="990" spans="1:21" x14ac:dyDescent="0.2">
      <c r="A990" t="s">
        <v>16426</v>
      </c>
      <c r="B990" t="s">
        <v>14600</v>
      </c>
      <c r="C990">
        <v>3553005</v>
      </c>
      <c r="D990" t="s">
        <v>6799</v>
      </c>
      <c r="E990" t="s">
        <v>14642</v>
      </c>
      <c r="F990" t="s">
        <v>6402</v>
      </c>
      <c r="G990">
        <v>1822</v>
      </c>
      <c r="H990">
        <v>3979</v>
      </c>
      <c r="I990">
        <v>1</v>
      </c>
      <c r="J990">
        <v>1</v>
      </c>
      <c r="K990">
        <v>0</v>
      </c>
      <c r="L990" t="s">
        <v>6403</v>
      </c>
      <c r="M990">
        <v>2018</v>
      </c>
      <c r="N990" t="s">
        <v>1463</v>
      </c>
      <c r="O990">
        <v>8</v>
      </c>
      <c r="P990">
        <v>1</v>
      </c>
      <c r="Q990" t="s">
        <v>15830</v>
      </c>
      <c r="R990" t="s">
        <v>7734</v>
      </c>
      <c r="S990" t="s">
        <v>7734</v>
      </c>
      <c r="T990" t="s">
        <v>21266</v>
      </c>
      <c r="U990">
        <f t="shared" si="15"/>
        <v>51852</v>
      </c>
    </row>
    <row r="991" spans="1:21" x14ac:dyDescent="0.2">
      <c r="A991" t="s">
        <v>16429</v>
      </c>
      <c r="B991" t="s">
        <v>14600</v>
      </c>
      <c r="C991">
        <v>3553005</v>
      </c>
      <c r="D991" t="s">
        <v>16430</v>
      </c>
      <c r="E991" t="s">
        <v>15622</v>
      </c>
      <c r="F991" t="s">
        <v>6402</v>
      </c>
      <c r="G991">
        <v>205</v>
      </c>
      <c r="H991">
        <v>5125</v>
      </c>
      <c r="I991">
        <v>0</v>
      </c>
      <c r="J991">
        <v>0</v>
      </c>
      <c r="K991">
        <v>0</v>
      </c>
      <c r="L991" t="s">
        <v>6409</v>
      </c>
      <c r="M991">
        <v>2018</v>
      </c>
      <c r="N991" t="s">
        <v>1463</v>
      </c>
      <c r="O991">
        <v>9</v>
      </c>
      <c r="P991">
        <v>1</v>
      </c>
      <c r="Q991" t="s">
        <v>15830</v>
      </c>
      <c r="R991" t="s">
        <v>7734</v>
      </c>
      <c r="S991" t="s">
        <v>7734</v>
      </c>
      <c r="T991" t="s">
        <v>21267</v>
      </c>
      <c r="U991">
        <f t="shared" si="15"/>
        <v>51852</v>
      </c>
    </row>
    <row r="992" spans="1:21" x14ac:dyDescent="0.2">
      <c r="A992" t="s">
        <v>16429</v>
      </c>
      <c r="B992" t="s">
        <v>14600</v>
      </c>
      <c r="C992">
        <v>3553005</v>
      </c>
      <c r="D992" t="s">
        <v>6470</v>
      </c>
      <c r="E992" t="s">
        <v>14645</v>
      </c>
      <c r="F992" t="s">
        <v>6402</v>
      </c>
      <c r="G992">
        <v>3170</v>
      </c>
      <c r="H992">
        <v>5125</v>
      </c>
      <c r="I992">
        <v>1</v>
      </c>
      <c r="J992">
        <v>1</v>
      </c>
      <c r="K992">
        <v>0</v>
      </c>
      <c r="L992" t="s">
        <v>6409</v>
      </c>
      <c r="M992">
        <v>2018</v>
      </c>
      <c r="N992" t="s">
        <v>1463</v>
      </c>
      <c r="O992">
        <v>9</v>
      </c>
      <c r="P992">
        <v>1</v>
      </c>
      <c r="Q992" t="s">
        <v>15830</v>
      </c>
      <c r="R992" t="s">
        <v>7734</v>
      </c>
      <c r="S992" t="s">
        <v>7734</v>
      </c>
      <c r="T992" t="s">
        <v>2943</v>
      </c>
      <c r="U992">
        <f t="shared" si="15"/>
        <v>51852</v>
      </c>
    </row>
    <row r="993" spans="1:21" x14ac:dyDescent="0.2">
      <c r="A993" t="s">
        <v>16429</v>
      </c>
      <c r="B993" t="s">
        <v>14600</v>
      </c>
      <c r="C993">
        <v>3553005</v>
      </c>
      <c r="D993" t="s">
        <v>6414</v>
      </c>
      <c r="E993" t="s">
        <v>16431</v>
      </c>
      <c r="F993" t="s">
        <v>6402</v>
      </c>
      <c r="G993">
        <v>546</v>
      </c>
      <c r="H993">
        <v>5125</v>
      </c>
      <c r="I993">
        <v>0</v>
      </c>
      <c r="J993">
        <v>0</v>
      </c>
      <c r="K993">
        <v>0</v>
      </c>
      <c r="L993" t="s">
        <v>6403</v>
      </c>
      <c r="M993">
        <v>2018</v>
      </c>
      <c r="N993" t="s">
        <v>1463</v>
      </c>
      <c r="O993">
        <v>9</v>
      </c>
      <c r="P993">
        <v>1</v>
      </c>
      <c r="Q993" t="s">
        <v>15830</v>
      </c>
      <c r="R993" t="s">
        <v>7734</v>
      </c>
      <c r="S993" t="s">
        <v>7734</v>
      </c>
      <c r="T993" t="s">
        <v>21268</v>
      </c>
      <c r="U993">
        <f t="shared" si="15"/>
        <v>51852</v>
      </c>
    </row>
    <row r="994" spans="1:21" x14ac:dyDescent="0.2">
      <c r="A994" t="s">
        <v>16429</v>
      </c>
      <c r="B994" t="s">
        <v>14600</v>
      </c>
      <c r="C994">
        <v>3553005</v>
      </c>
      <c r="D994" t="s">
        <v>6440</v>
      </c>
      <c r="E994" t="s">
        <v>16432</v>
      </c>
      <c r="F994" t="s">
        <v>6402</v>
      </c>
      <c r="G994">
        <v>1204</v>
      </c>
      <c r="H994">
        <v>5125</v>
      </c>
      <c r="I994">
        <v>0</v>
      </c>
      <c r="J994">
        <v>0</v>
      </c>
      <c r="K994">
        <v>0</v>
      </c>
      <c r="L994" t="s">
        <v>6403</v>
      </c>
      <c r="M994">
        <v>2018</v>
      </c>
      <c r="N994" t="s">
        <v>1463</v>
      </c>
      <c r="O994">
        <v>9</v>
      </c>
      <c r="P994">
        <v>1</v>
      </c>
      <c r="Q994" t="s">
        <v>15830</v>
      </c>
      <c r="R994" t="s">
        <v>7734</v>
      </c>
      <c r="S994" t="s">
        <v>7734</v>
      </c>
      <c r="T994" t="s">
        <v>21269</v>
      </c>
      <c r="U994">
        <f t="shared" si="15"/>
        <v>51852</v>
      </c>
    </row>
    <row r="995" spans="1:21" x14ac:dyDescent="0.2">
      <c r="A995" t="s">
        <v>16433</v>
      </c>
      <c r="B995" t="s">
        <v>14600</v>
      </c>
      <c r="C995">
        <v>3553005</v>
      </c>
      <c r="D995" t="s">
        <v>6408</v>
      </c>
      <c r="E995" t="s">
        <v>7278</v>
      </c>
      <c r="F995" t="s">
        <v>6402</v>
      </c>
      <c r="G995">
        <v>9746</v>
      </c>
      <c r="H995">
        <v>51852</v>
      </c>
      <c r="I995">
        <v>0</v>
      </c>
      <c r="J995">
        <v>0</v>
      </c>
      <c r="K995">
        <v>0</v>
      </c>
      <c r="L995" t="s">
        <v>6409</v>
      </c>
      <c r="M995">
        <v>2018</v>
      </c>
      <c r="N995" t="s">
        <v>6404</v>
      </c>
      <c r="O995">
        <v>99</v>
      </c>
      <c r="P995">
        <v>1</v>
      </c>
      <c r="Q995" t="s">
        <v>15830</v>
      </c>
      <c r="R995" t="s">
        <v>7734</v>
      </c>
      <c r="S995" t="s">
        <v>7734</v>
      </c>
      <c r="T995" t="s">
        <v>21270</v>
      </c>
      <c r="U995">
        <f t="shared" si="15"/>
        <v>51852</v>
      </c>
    </row>
    <row r="996" spans="1:21" x14ac:dyDescent="0.2">
      <c r="A996" t="s">
        <v>16433</v>
      </c>
      <c r="B996" t="s">
        <v>14600</v>
      </c>
      <c r="C996">
        <v>3553005</v>
      </c>
      <c r="D996" t="s">
        <v>6609</v>
      </c>
      <c r="E996" t="s">
        <v>14601</v>
      </c>
      <c r="F996" t="s">
        <v>6402</v>
      </c>
      <c r="G996">
        <v>14684</v>
      </c>
      <c r="H996">
        <v>51852</v>
      </c>
      <c r="I996">
        <v>1</v>
      </c>
      <c r="J996">
        <v>1</v>
      </c>
      <c r="K996">
        <v>0</v>
      </c>
      <c r="L996" t="s">
        <v>6403</v>
      </c>
      <c r="M996">
        <v>2018</v>
      </c>
      <c r="N996" t="s">
        <v>6404</v>
      </c>
      <c r="O996">
        <v>99</v>
      </c>
      <c r="P996">
        <v>1</v>
      </c>
      <c r="Q996" t="s">
        <v>15830</v>
      </c>
      <c r="R996" t="s">
        <v>7734</v>
      </c>
      <c r="S996" t="s">
        <v>7734</v>
      </c>
      <c r="T996" t="s">
        <v>754</v>
      </c>
      <c r="U996">
        <f t="shared" si="15"/>
        <v>51852</v>
      </c>
    </row>
    <row r="997" spans="1:21" x14ac:dyDescent="0.2">
      <c r="A997" t="s">
        <v>16433</v>
      </c>
      <c r="B997" t="s">
        <v>14600</v>
      </c>
      <c r="C997">
        <v>3553005</v>
      </c>
      <c r="D997" t="s">
        <v>7571</v>
      </c>
      <c r="E997" t="s">
        <v>16434</v>
      </c>
      <c r="F997" t="s">
        <v>6402</v>
      </c>
      <c r="G997">
        <v>8066</v>
      </c>
      <c r="H997">
        <v>51852</v>
      </c>
      <c r="I997">
        <v>0</v>
      </c>
      <c r="J997">
        <v>0</v>
      </c>
      <c r="K997">
        <v>0</v>
      </c>
      <c r="L997" t="s">
        <v>6403</v>
      </c>
      <c r="M997">
        <v>2018</v>
      </c>
      <c r="N997" t="s">
        <v>6404</v>
      </c>
      <c r="O997">
        <v>99</v>
      </c>
      <c r="P997">
        <v>1</v>
      </c>
      <c r="Q997" t="s">
        <v>15830</v>
      </c>
      <c r="R997" t="s">
        <v>7734</v>
      </c>
      <c r="S997" t="s">
        <v>7734</v>
      </c>
      <c r="T997" t="s">
        <v>21271</v>
      </c>
      <c r="U997">
        <f t="shared" si="15"/>
        <v>51852</v>
      </c>
    </row>
    <row r="998" spans="1:21" x14ac:dyDescent="0.2">
      <c r="A998" t="s">
        <v>16433</v>
      </c>
      <c r="B998" t="s">
        <v>14600</v>
      </c>
      <c r="C998">
        <v>3553005</v>
      </c>
      <c r="D998" t="s">
        <v>6405</v>
      </c>
      <c r="E998" t="s">
        <v>12018</v>
      </c>
      <c r="F998" t="s">
        <v>6402</v>
      </c>
      <c r="G998">
        <v>4279</v>
      </c>
      <c r="H998">
        <v>51852</v>
      </c>
      <c r="I998">
        <v>0</v>
      </c>
      <c r="J998">
        <v>0</v>
      </c>
      <c r="K998">
        <v>0</v>
      </c>
      <c r="L998" t="s">
        <v>6403</v>
      </c>
      <c r="M998">
        <v>2018</v>
      </c>
      <c r="N998" t="s">
        <v>6404</v>
      </c>
      <c r="O998">
        <v>99</v>
      </c>
      <c r="P998">
        <v>1</v>
      </c>
      <c r="Q998" t="s">
        <v>15830</v>
      </c>
      <c r="R998" t="s">
        <v>7734</v>
      </c>
      <c r="S998" t="s">
        <v>7734</v>
      </c>
      <c r="T998" t="s">
        <v>21272</v>
      </c>
      <c r="U998">
        <f t="shared" si="15"/>
        <v>51852</v>
      </c>
    </row>
    <row r="999" spans="1:21" x14ac:dyDescent="0.2">
      <c r="A999" t="s">
        <v>16433</v>
      </c>
      <c r="B999" t="s">
        <v>14600</v>
      </c>
      <c r="C999">
        <v>3553005</v>
      </c>
      <c r="D999" t="s">
        <v>6809</v>
      </c>
      <c r="E999" t="s">
        <v>16435</v>
      </c>
      <c r="F999" t="s">
        <v>6402</v>
      </c>
      <c r="G999">
        <v>2158</v>
      </c>
      <c r="H999">
        <v>51852</v>
      </c>
      <c r="I999">
        <v>0</v>
      </c>
      <c r="J999">
        <v>0</v>
      </c>
      <c r="K999">
        <v>0</v>
      </c>
      <c r="L999" t="s">
        <v>6403</v>
      </c>
      <c r="M999">
        <v>2018</v>
      </c>
      <c r="N999" t="s">
        <v>6404</v>
      </c>
      <c r="O999">
        <v>99</v>
      </c>
      <c r="P999">
        <v>1</v>
      </c>
      <c r="Q999" t="s">
        <v>15830</v>
      </c>
      <c r="R999" t="s">
        <v>7734</v>
      </c>
      <c r="S999" t="s">
        <v>7734</v>
      </c>
      <c r="T999" t="s">
        <v>21273</v>
      </c>
      <c r="U999">
        <f t="shared" si="15"/>
        <v>51852</v>
      </c>
    </row>
    <row r="1000" spans="1:21" x14ac:dyDescent="0.2">
      <c r="A1000" t="s">
        <v>16433</v>
      </c>
      <c r="B1000" t="s">
        <v>14600</v>
      </c>
      <c r="C1000">
        <v>3553005</v>
      </c>
      <c r="D1000" t="s">
        <v>6550</v>
      </c>
      <c r="E1000" t="s">
        <v>16436</v>
      </c>
      <c r="F1000" t="s">
        <v>6402</v>
      </c>
      <c r="G1000">
        <v>2746</v>
      </c>
      <c r="H1000">
        <v>51852</v>
      </c>
      <c r="I1000">
        <v>0</v>
      </c>
      <c r="J1000">
        <v>0</v>
      </c>
      <c r="K1000">
        <v>0</v>
      </c>
      <c r="L1000" t="s">
        <v>6403</v>
      </c>
      <c r="M1000">
        <v>2018</v>
      </c>
      <c r="N1000" t="s">
        <v>6404</v>
      </c>
      <c r="O1000">
        <v>99</v>
      </c>
      <c r="P1000">
        <v>1</v>
      </c>
      <c r="Q1000" t="s">
        <v>15830</v>
      </c>
      <c r="R1000" t="s">
        <v>7734</v>
      </c>
      <c r="S1000" t="s">
        <v>7734</v>
      </c>
      <c r="T1000" t="s">
        <v>21274</v>
      </c>
      <c r="U1000">
        <f t="shared" si="15"/>
        <v>51852</v>
      </c>
    </row>
    <row r="1001" spans="1:21" x14ac:dyDescent="0.2">
      <c r="A1001" t="s">
        <v>16433</v>
      </c>
      <c r="B1001" t="s">
        <v>14600</v>
      </c>
      <c r="C1001">
        <v>3553005</v>
      </c>
      <c r="D1001" t="s">
        <v>6503</v>
      </c>
      <c r="E1001" t="s">
        <v>8944</v>
      </c>
      <c r="F1001" t="s">
        <v>6402</v>
      </c>
      <c r="G1001">
        <v>534</v>
      </c>
      <c r="H1001">
        <v>51852</v>
      </c>
      <c r="I1001">
        <v>0</v>
      </c>
      <c r="J1001">
        <v>0</v>
      </c>
      <c r="K1001">
        <v>0</v>
      </c>
      <c r="L1001" t="s">
        <v>6403</v>
      </c>
      <c r="M1001">
        <v>2018</v>
      </c>
      <c r="N1001" t="s">
        <v>6404</v>
      </c>
      <c r="O1001">
        <v>99</v>
      </c>
      <c r="P1001">
        <v>1</v>
      </c>
      <c r="Q1001" t="s">
        <v>15830</v>
      </c>
      <c r="R1001" t="s">
        <v>7734</v>
      </c>
      <c r="S1001" t="s">
        <v>7734</v>
      </c>
      <c r="T1001" t="s">
        <v>21275</v>
      </c>
      <c r="U1001">
        <f t="shared" si="15"/>
        <v>51852</v>
      </c>
    </row>
    <row r="1002" spans="1:21" x14ac:dyDescent="0.2">
      <c r="A1002" t="s">
        <v>16433</v>
      </c>
      <c r="B1002" t="s">
        <v>14600</v>
      </c>
      <c r="C1002">
        <v>3553005</v>
      </c>
      <c r="D1002" t="s">
        <v>6838</v>
      </c>
      <c r="E1002" t="s">
        <v>7523</v>
      </c>
      <c r="F1002" t="s">
        <v>6402</v>
      </c>
      <c r="G1002">
        <v>8673</v>
      </c>
      <c r="H1002">
        <v>51852</v>
      </c>
      <c r="I1002">
        <v>0</v>
      </c>
      <c r="J1002">
        <v>0</v>
      </c>
      <c r="K1002">
        <v>0</v>
      </c>
      <c r="L1002" t="s">
        <v>6403</v>
      </c>
      <c r="M1002">
        <v>2018</v>
      </c>
      <c r="N1002" t="s">
        <v>6404</v>
      </c>
      <c r="O1002">
        <v>99</v>
      </c>
      <c r="P1002">
        <v>1</v>
      </c>
      <c r="Q1002" t="s">
        <v>15830</v>
      </c>
      <c r="R1002" t="s">
        <v>7734</v>
      </c>
      <c r="S1002" t="s">
        <v>7734</v>
      </c>
      <c r="T1002" t="s">
        <v>21276</v>
      </c>
      <c r="U1002">
        <f t="shared" si="15"/>
        <v>51852</v>
      </c>
    </row>
    <row r="1003" spans="1:21" x14ac:dyDescent="0.2">
      <c r="A1003" t="s">
        <v>16433</v>
      </c>
      <c r="B1003" t="s">
        <v>14600</v>
      </c>
      <c r="C1003">
        <v>3553005</v>
      </c>
      <c r="D1003" t="s">
        <v>8706</v>
      </c>
      <c r="E1003" t="s">
        <v>6449</v>
      </c>
      <c r="F1003" t="s">
        <v>6402</v>
      </c>
      <c r="G1003">
        <v>102</v>
      </c>
      <c r="H1003">
        <v>51852</v>
      </c>
      <c r="I1003">
        <v>0</v>
      </c>
      <c r="J1003">
        <v>0</v>
      </c>
      <c r="K1003">
        <v>0</v>
      </c>
      <c r="L1003" t="s">
        <v>6403</v>
      </c>
      <c r="M1003">
        <v>2018</v>
      </c>
      <c r="N1003" t="s">
        <v>6404</v>
      </c>
      <c r="O1003">
        <v>99</v>
      </c>
      <c r="P1003">
        <v>1</v>
      </c>
      <c r="Q1003" t="s">
        <v>15830</v>
      </c>
      <c r="R1003" t="s">
        <v>7734</v>
      </c>
      <c r="S1003" t="s">
        <v>7734</v>
      </c>
      <c r="T1003" t="s">
        <v>21277</v>
      </c>
      <c r="U1003">
        <f t="shared" si="15"/>
        <v>51852</v>
      </c>
    </row>
    <row r="1004" spans="1:21" x14ac:dyDescent="0.2">
      <c r="A1004" t="s">
        <v>16433</v>
      </c>
      <c r="B1004" t="s">
        <v>14600</v>
      </c>
      <c r="C1004">
        <v>3553005</v>
      </c>
      <c r="D1004" t="s">
        <v>6425</v>
      </c>
      <c r="E1004" t="s">
        <v>14608</v>
      </c>
      <c r="F1004" t="s">
        <v>6402</v>
      </c>
      <c r="G1004">
        <v>72</v>
      </c>
      <c r="H1004">
        <v>51852</v>
      </c>
      <c r="I1004">
        <v>0</v>
      </c>
      <c r="J1004">
        <v>0</v>
      </c>
      <c r="K1004">
        <v>0</v>
      </c>
      <c r="L1004" t="s">
        <v>6403</v>
      </c>
      <c r="M1004">
        <v>2018</v>
      </c>
      <c r="N1004" t="s">
        <v>6404</v>
      </c>
      <c r="O1004">
        <v>99</v>
      </c>
      <c r="P1004">
        <v>1</v>
      </c>
      <c r="Q1004" t="s">
        <v>15830</v>
      </c>
      <c r="R1004" t="s">
        <v>7734</v>
      </c>
      <c r="S1004" t="s">
        <v>7734</v>
      </c>
      <c r="T1004" t="s">
        <v>21278</v>
      </c>
      <c r="U1004">
        <f t="shared" si="15"/>
        <v>51852</v>
      </c>
    </row>
    <row r="1005" spans="1:21" x14ac:dyDescent="0.2">
      <c r="A1005" t="s">
        <v>16433</v>
      </c>
      <c r="B1005" t="s">
        <v>14600</v>
      </c>
      <c r="C1005">
        <v>3553005</v>
      </c>
      <c r="D1005" t="s">
        <v>6809</v>
      </c>
      <c r="E1005" t="s">
        <v>11516</v>
      </c>
      <c r="F1005" t="s">
        <v>6402</v>
      </c>
      <c r="G1005">
        <v>792</v>
      </c>
      <c r="H1005">
        <v>51852</v>
      </c>
      <c r="I1005">
        <v>0</v>
      </c>
      <c r="J1005">
        <v>0</v>
      </c>
      <c r="K1005">
        <v>0</v>
      </c>
      <c r="L1005" t="s">
        <v>6403</v>
      </c>
      <c r="M1005">
        <v>2018</v>
      </c>
      <c r="N1005" t="s">
        <v>6404</v>
      </c>
      <c r="O1005">
        <v>99</v>
      </c>
      <c r="P1005">
        <v>1</v>
      </c>
      <c r="Q1005" t="s">
        <v>15830</v>
      </c>
      <c r="R1005" t="s">
        <v>7734</v>
      </c>
      <c r="S1005" t="s">
        <v>7734</v>
      </c>
      <c r="T1005" t="s">
        <v>21279</v>
      </c>
      <c r="U1005">
        <f t="shared" si="15"/>
        <v>51852</v>
      </c>
    </row>
    <row r="1006" spans="1:21" x14ac:dyDescent="0.2">
      <c r="A1006" t="s">
        <v>16437</v>
      </c>
      <c r="B1006" t="s">
        <v>14681</v>
      </c>
      <c r="C1006">
        <v>3542015</v>
      </c>
      <c r="D1006" t="s">
        <v>9427</v>
      </c>
      <c r="E1006" t="s">
        <v>6707</v>
      </c>
      <c r="F1006" t="s">
        <v>6402</v>
      </c>
      <c r="G1006">
        <v>1095</v>
      </c>
      <c r="H1006">
        <v>14331</v>
      </c>
      <c r="I1006">
        <v>0</v>
      </c>
      <c r="J1006">
        <v>0</v>
      </c>
      <c r="K1006">
        <v>0</v>
      </c>
      <c r="L1006" t="s">
        <v>6409</v>
      </c>
      <c r="M1006">
        <v>2018</v>
      </c>
      <c r="N1006" t="s">
        <v>1463</v>
      </c>
      <c r="O1006">
        <v>99</v>
      </c>
      <c r="P1006">
        <v>5</v>
      </c>
      <c r="Q1006" t="s">
        <v>15830</v>
      </c>
      <c r="R1006" t="s">
        <v>7734</v>
      </c>
      <c r="S1006" t="s">
        <v>7734</v>
      </c>
      <c r="T1006" t="s">
        <v>21280</v>
      </c>
      <c r="U1006">
        <f t="shared" si="15"/>
        <v>14331</v>
      </c>
    </row>
    <row r="1007" spans="1:21" x14ac:dyDescent="0.2">
      <c r="A1007" t="s">
        <v>16437</v>
      </c>
      <c r="B1007" t="s">
        <v>14681</v>
      </c>
      <c r="C1007">
        <v>3542015</v>
      </c>
      <c r="D1007" t="s">
        <v>16438</v>
      </c>
      <c r="E1007" t="s">
        <v>6967</v>
      </c>
      <c r="F1007" t="s">
        <v>6402</v>
      </c>
      <c r="G1007">
        <v>2478</v>
      </c>
      <c r="H1007">
        <v>14331</v>
      </c>
      <c r="I1007">
        <v>1</v>
      </c>
      <c r="J1007">
        <v>1</v>
      </c>
      <c r="K1007">
        <v>0</v>
      </c>
      <c r="L1007" t="s">
        <v>6409</v>
      </c>
      <c r="M1007">
        <v>2018</v>
      </c>
      <c r="N1007" t="s">
        <v>1463</v>
      </c>
      <c r="O1007">
        <v>99</v>
      </c>
      <c r="P1007">
        <v>5</v>
      </c>
      <c r="Q1007" t="s">
        <v>15830</v>
      </c>
      <c r="R1007" t="s">
        <v>7734</v>
      </c>
      <c r="S1007" t="s">
        <v>7734</v>
      </c>
      <c r="T1007" t="s">
        <v>21281</v>
      </c>
      <c r="U1007">
        <f t="shared" si="15"/>
        <v>14331</v>
      </c>
    </row>
    <row r="1008" spans="1:21" x14ac:dyDescent="0.2">
      <c r="A1008" t="s">
        <v>16437</v>
      </c>
      <c r="B1008" t="s">
        <v>14681</v>
      </c>
      <c r="C1008">
        <v>3542015</v>
      </c>
      <c r="D1008" t="s">
        <v>7308</v>
      </c>
      <c r="E1008" t="s">
        <v>7277</v>
      </c>
      <c r="F1008" t="s">
        <v>6402</v>
      </c>
      <c r="G1008">
        <v>1555</v>
      </c>
      <c r="H1008">
        <v>14331</v>
      </c>
      <c r="I1008">
        <v>1</v>
      </c>
      <c r="J1008">
        <v>0</v>
      </c>
      <c r="K1008">
        <v>0</v>
      </c>
      <c r="L1008" t="s">
        <v>6409</v>
      </c>
      <c r="M1008">
        <v>2018</v>
      </c>
      <c r="N1008" t="s">
        <v>1463</v>
      </c>
      <c r="O1008">
        <v>99</v>
      </c>
      <c r="P1008">
        <v>5</v>
      </c>
      <c r="Q1008" t="s">
        <v>15830</v>
      </c>
      <c r="R1008" t="s">
        <v>7734</v>
      </c>
      <c r="S1008" t="s">
        <v>7734</v>
      </c>
      <c r="T1008" t="s">
        <v>2990</v>
      </c>
      <c r="U1008">
        <f t="shared" si="15"/>
        <v>14331</v>
      </c>
    </row>
    <row r="1009" spans="1:21" x14ac:dyDescent="0.2">
      <c r="A1009" t="s">
        <v>16437</v>
      </c>
      <c r="B1009" t="s">
        <v>14681</v>
      </c>
      <c r="C1009">
        <v>3542015</v>
      </c>
      <c r="D1009" t="s">
        <v>7170</v>
      </c>
      <c r="E1009" t="s">
        <v>12911</v>
      </c>
      <c r="F1009" t="s">
        <v>6402</v>
      </c>
      <c r="G1009">
        <v>1601</v>
      </c>
      <c r="H1009">
        <v>14331</v>
      </c>
      <c r="I1009">
        <v>0</v>
      </c>
      <c r="J1009">
        <v>1</v>
      </c>
      <c r="K1009">
        <v>0</v>
      </c>
      <c r="L1009" t="s">
        <v>6409</v>
      </c>
      <c r="M1009">
        <v>2018</v>
      </c>
      <c r="N1009" t="s">
        <v>1463</v>
      </c>
      <c r="O1009">
        <v>99</v>
      </c>
      <c r="P1009">
        <v>5</v>
      </c>
      <c r="Q1009" t="s">
        <v>15830</v>
      </c>
      <c r="R1009" t="s">
        <v>7734</v>
      </c>
      <c r="S1009" t="s">
        <v>7734</v>
      </c>
      <c r="T1009" t="s">
        <v>765</v>
      </c>
      <c r="U1009">
        <f t="shared" si="15"/>
        <v>14331</v>
      </c>
    </row>
    <row r="1010" spans="1:21" x14ac:dyDescent="0.2">
      <c r="A1010" t="s">
        <v>16437</v>
      </c>
      <c r="B1010" t="s">
        <v>14681</v>
      </c>
      <c r="C1010">
        <v>3542015</v>
      </c>
      <c r="D1010" t="s">
        <v>6440</v>
      </c>
      <c r="E1010" t="s">
        <v>6536</v>
      </c>
      <c r="F1010" t="s">
        <v>6402</v>
      </c>
      <c r="G1010">
        <v>2584</v>
      </c>
      <c r="H1010">
        <v>14331</v>
      </c>
      <c r="I1010">
        <v>0</v>
      </c>
      <c r="J1010">
        <v>1</v>
      </c>
      <c r="K1010">
        <v>0</v>
      </c>
      <c r="L1010" t="s">
        <v>6403</v>
      </c>
      <c r="M1010">
        <v>2018</v>
      </c>
      <c r="N1010" t="s">
        <v>1463</v>
      </c>
      <c r="O1010">
        <v>99</v>
      </c>
      <c r="P1010">
        <v>5</v>
      </c>
      <c r="Q1010" t="s">
        <v>15830</v>
      </c>
      <c r="R1010" t="s">
        <v>7734</v>
      </c>
      <c r="S1010" t="s">
        <v>7734</v>
      </c>
      <c r="T1010" t="s">
        <v>2984</v>
      </c>
      <c r="U1010">
        <f t="shared" si="15"/>
        <v>14331</v>
      </c>
    </row>
    <row r="1011" spans="1:21" x14ac:dyDescent="0.2">
      <c r="A1011" t="s">
        <v>16437</v>
      </c>
      <c r="B1011" t="s">
        <v>14681</v>
      </c>
      <c r="C1011">
        <v>3542015</v>
      </c>
      <c r="D1011" t="s">
        <v>6423</v>
      </c>
      <c r="E1011" t="s">
        <v>14690</v>
      </c>
      <c r="F1011" t="s">
        <v>6402</v>
      </c>
      <c r="G1011">
        <v>2037</v>
      </c>
      <c r="H1011">
        <v>14331</v>
      </c>
      <c r="I1011">
        <v>0</v>
      </c>
      <c r="J1011">
        <v>1</v>
      </c>
      <c r="K1011">
        <v>0</v>
      </c>
      <c r="L1011" t="s">
        <v>6403</v>
      </c>
      <c r="M1011">
        <v>2018</v>
      </c>
      <c r="N1011" t="s">
        <v>1463</v>
      </c>
      <c r="O1011">
        <v>99</v>
      </c>
      <c r="P1011">
        <v>5</v>
      </c>
      <c r="Q1011" t="s">
        <v>15830</v>
      </c>
      <c r="R1011" t="s">
        <v>7734</v>
      </c>
      <c r="S1011" t="s">
        <v>7734</v>
      </c>
      <c r="T1011" t="s">
        <v>2985</v>
      </c>
      <c r="U1011">
        <f t="shared" si="15"/>
        <v>14331</v>
      </c>
    </row>
    <row r="1012" spans="1:21" x14ac:dyDescent="0.2">
      <c r="A1012" t="s">
        <v>16437</v>
      </c>
      <c r="B1012" t="s">
        <v>14681</v>
      </c>
      <c r="C1012">
        <v>3542015</v>
      </c>
      <c r="D1012" t="s">
        <v>6624</v>
      </c>
      <c r="E1012" t="s">
        <v>16439</v>
      </c>
      <c r="F1012" t="s">
        <v>6402</v>
      </c>
      <c r="G1012">
        <v>1113</v>
      </c>
      <c r="H1012">
        <v>14331</v>
      </c>
      <c r="I1012">
        <v>0</v>
      </c>
      <c r="J1012">
        <v>0</v>
      </c>
      <c r="K1012">
        <v>0</v>
      </c>
      <c r="L1012" t="s">
        <v>6403</v>
      </c>
      <c r="M1012">
        <v>2018</v>
      </c>
      <c r="N1012" t="s">
        <v>1463</v>
      </c>
      <c r="O1012">
        <v>99</v>
      </c>
      <c r="P1012">
        <v>5</v>
      </c>
      <c r="Q1012" t="s">
        <v>15830</v>
      </c>
      <c r="R1012" t="s">
        <v>7734</v>
      </c>
      <c r="S1012" t="s">
        <v>7734</v>
      </c>
      <c r="T1012" t="s">
        <v>21282</v>
      </c>
      <c r="U1012">
        <f t="shared" si="15"/>
        <v>14331</v>
      </c>
    </row>
    <row r="1013" spans="1:21" x14ac:dyDescent="0.2">
      <c r="A1013" t="s">
        <v>16437</v>
      </c>
      <c r="B1013" t="s">
        <v>14681</v>
      </c>
      <c r="C1013">
        <v>3542015</v>
      </c>
      <c r="D1013" t="s">
        <v>14685</v>
      </c>
      <c r="E1013" t="s">
        <v>15471</v>
      </c>
      <c r="F1013" t="s">
        <v>6402</v>
      </c>
      <c r="G1013">
        <v>1868</v>
      </c>
      <c r="H1013">
        <v>14331</v>
      </c>
      <c r="I1013">
        <v>0</v>
      </c>
      <c r="J1013">
        <v>1</v>
      </c>
      <c r="K1013">
        <v>0</v>
      </c>
      <c r="L1013" t="s">
        <v>6403</v>
      </c>
      <c r="M1013">
        <v>2018</v>
      </c>
      <c r="N1013" t="s">
        <v>1463</v>
      </c>
      <c r="O1013">
        <v>99</v>
      </c>
      <c r="P1013">
        <v>5</v>
      </c>
      <c r="Q1013" t="s">
        <v>15830</v>
      </c>
      <c r="R1013" t="s">
        <v>7734</v>
      </c>
      <c r="S1013" t="s">
        <v>7734</v>
      </c>
      <c r="T1013" t="s">
        <v>21283</v>
      </c>
      <c r="U1013">
        <f t="shared" si="15"/>
        <v>14331</v>
      </c>
    </row>
    <row r="1014" spans="1:21" x14ac:dyDescent="0.2">
      <c r="A1014" t="s">
        <v>16440</v>
      </c>
      <c r="B1014" t="s">
        <v>14681</v>
      </c>
      <c r="C1014">
        <v>3542015</v>
      </c>
      <c r="D1014" t="s">
        <v>16441</v>
      </c>
      <c r="E1014" t="s">
        <v>13432</v>
      </c>
      <c r="F1014" t="s">
        <v>6402</v>
      </c>
      <c r="G1014">
        <v>1831</v>
      </c>
      <c r="H1014">
        <v>3572</v>
      </c>
      <c r="I1014">
        <v>0</v>
      </c>
      <c r="J1014">
        <v>1</v>
      </c>
      <c r="K1014">
        <v>0</v>
      </c>
      <c r="L1014" t="s">
        <v>6403</v>
      </c>
      <c r="M1014">
        <v>2018</v>
      </c>
      <c r="N1014" t="s">
        <v>1479</v>
      </c>
      <c r="O1014">
        <v>99</v>
      </c>
      <c r="P1014">
        <v>1</v>
      </c>
      <c r="Q1014" t="s">
        <v>15830</v>
      </c>
      <c r="R1014" t="s">
        <v>7734</v>
      </c>
      <c r="S1014" t="s">
        <v>7734</v>
      </c>
      <c r="T1014" t="s">
        <v>21284</v>
      </c>
      <c r="U1014">
        <f t="shared" si="15"/>
        <v>14331</v>
      </c>
    </row>
    <row r="1015" spans="1:21" x14ac:dyDescent="0.2">
      <c r="A1015" t="s">
        <v>16440</v>
      </c>
      <c r="B1015" t="s">
        <v>14681</v>
      </c>
      <c r="C1015">
        <v>3542015</v>
      </c>
      <c r="D1015" t="s">
        <v>6586</v>
      </c>
      <c r="E1015" t="s">
        <v>15475</v>
      </c>
      <c r="F1015" t="s">
        <v>6402</v>
      </c>
      <c r="G1015">
        <v>1741</v>
      </c>
      <c r="H1015">
        <v>3572</v>
      </c>
      <c r="I1015">
        <v>1</v>
      </c>
      <c r="J1015">
        <v>0</v>
      </c>
      <c r="K1015">
        <v>0</v>
      </c>
      <c r="L1015" t="s">
        <v>6403</v>
      </c>
      <c r="M1015">
        <v>2018</v>
      </c>
      <c r="N1015" t="s">
        <v>1479</v>
      </c>
      <c r="O1015">
        <v>99</v>
      </c>
      <c r="P1015">
        <v>1</v>
      </c>
      <c r="Q1015" t="s">
        <v>15830</v>
      </c>
      <c r="R1015" t="s">
        <v>7734</v>
      </c>
      <c r="S1015" t="s">
        <v>7734</v>
      </c>
      <c r="T1015" t="s">
        <v>21285</v>
      </c>
      <c r="U1015">
        <f t="shared" si="15"/>
        <v>14331</v>
      </c>
    </row>
    <row r="1016" spans="1:21" x14ac:dyDescent="0.2">
      <c r="A1016" t="s">
        <v>16442</v>
      </c>
      <c r="B1016" t="s">
        <v>14681</v>
      </c>
      <c r="C1016">
        <v>3542015</v>
      </c>
      <c r="D1016" t="s">
        <v>6440</v>
      </c>
      <c r="E1016" t="s">
        <v>15369</v>
      </c>
      <c r="F1016" t="s">
        <v>6402</v>
      </c>
      <c r="G1016">
        <v>2130</v>
      </c>
      <c r="H1016">
        <v>3619</v>
      </c>
      <c r="I1016">
        <v>1</v>
      </c>
      <c r="J1016">
        <v>1</v>
      </c>
      <c r="K1016">
        <v>0</v>
      </c>
      <c r="L1016" t="s">
        <v>6403</v>
      </c>
      <c r="M1016">
        <v>2018</v>
      </c>
      <c r="N1016" t="s">
        <v>6404</v>
      </c>
      <c r="O1016">
        <v>99</v>
      </c>
      <c r="P1016">
        <v>1</v>
      </c>
      <c r="Q1016" t="s">
        <v>15830</v>
      </c>
      <c r="R1016" t="s">
        <v>7734</v>
      </c>
      <c r="S1016" t="s">
        <v>7734</v>
      </c>
      <c r="T1016" t="s">
        <v>21286</v>
      </c>
      <c r="U1016">
        <f t="shared" si="15"/>
        <v>14331</v>
      </c>
    </row>
    <row r="1017" spans="1:21" x14ac:dyDescent="0.2">
      <c r="A1017" t="s">
        <v>16442</v>
      </c>
      <c r="B1017" t="s">
        <v>14681</v>
      </c>
      <c r="C1017">
        <v>3542015</v>
      </c>
      <c r="D1017" t="s">
        <v>6858</v>
      </c>
      <c r="E1017" t="s">
        <v>16443</v>
      </c>
      <c r="F1017" t="s">
        <v>6402</v>
      </c>
      <c r="G1017">
        <v>1489</v>
      </c>
      <c r="H1017">
        <v>3619</v>
      </c>
      <c r="I1017">
        <v>0</v>
      </c>
      <c r="J1017">
        <v>0</v>
      </c>
      <c r="K1017">
        <v>0</v>
      </c>
      <c r="L1017" t="s">
        <v>6403</v>
      </c>
      <c r="M1017">
        <v>2018</v>
      </c>
      <c r="N1017" t="s">
        <v>6404</v>
      </c>
      <c r="O1017">
        <v>99</v>
      </c>
      <c r="P1017">
        <v>1</v>
      </c>
      <c r="Q1017" t="s">
        <v>15830</v>
      </c>
      <c r="R1017" t="s">
        <v>7734</v>
      </c>
      <c r="S1017" t="s">
        <v>7734</v>
      </c>
      <c r="T1017" t="s">
        <v>21287</v>
      </c>
      <c r="U1017">
        <f t="shared" si="15"/>
        <v>14331</v>
      </c>
    </row>
    <row r="1018" spans="1:21" x14ac:dyDescent="0.2">
      <c r="A1018" t="s">
        <v>16444</v>
      </c>
      <c r="B1018" t="s">
        <v>9510</v>
      </c>
      <c r="C1018">
        <v>3526065</v>
      </c>
      <c r="D1018" t="s">
        <v>7111</v>
      </c>
      <c r="E1018" t="s">
        <v>16445</v>
      </c>
      <c r="F1018" t="s">
        <v>6402</v>
      </c>
      <c r="G1018">
        <v>917</v>
      </c>
      <c r="H1018">
        <v>4231</v>
      </c>
      <c r="I1018">
        <v>0</v>
      </c>
      <c r="J1018">
        <v>0</v>
      </c>
      <c r="K1018">
        <v>0</v>
      </c>
      <c r="L1018" t="s">
        <v>6409</v>
      </c>
      <c r="M1018">
        <v>2018</v>
      </c>
      <c r="N1018" t="s">
        <v>1463</v>
      </c>
      <c r="O1018">
        <v>1</v>
      </c>
      <c r="P1018">
        <v>2</v>
      </c>
      <c r="Q1018" t="s">
        <v>15830</v>
      </c>
      <c r="R1018" t="s">
        <v>7734</v>
      </c>
      <c r="S1018" t="s">
        <v>7734</v>
      </c>
      <c r="T1018" t="s">
        <v>21288</v>
      </c>
      <c r="U1018">
        <f t="shared" si="15"/>
        <v>8871</v>
      </c>
    </row>
    <row r="1019" spans="1:21" x14ac:dyDescent="0.2">
      <c r="A1019" t="s">
        <v>16444</v>
      </c>
      <c r="B1019" t="s">
        <v>9510</v>
      </c>
      <c r="C1019">
        <v>3526065</v>
      </c>
      <c r="D1019" t="s">
        <v>7657</v>
      </c>
      <c r="E1019" t="s">
        <v>9519</v>
      </c>
      <c r="F1019" t="s">
        <v>6402</v>
      </c>
      <c r="G1019">
        <v>969</v>
      </c>
      <c r="H1019">
        <v>4231</v>
      </c>
      <c r="I1019">
        <v>0</v>
      </c>
      <c r="J1019">
        <v>1</v>
      </c>
      <c r="K1019">
        <v>0</v>
      </c>
      <c r="L1019" t="s">
        <v>6403</v>
      </c>
      <c r="M1019">
        <v>2018</v>
      </c>
      <c r="N1019" t="s">
        <v>1463</v>
      </c>
      <c r="O1019">
        <v>1</v>
      </c>
      <c r="P1019">
        <v>2</v>
      </c>
      <c r="Q1019" t="s">
        <v>15830</v>
      </c>
      <c r="R1019" t="s">
        <v>7734</v>
      </c>
      <c r="S1019" t="s">
        <v>7734</v>
      </c>
      <c r="T1019" t="s">
        <v>3009</v>
      </c>
      <c r="U1019">
        <f t="shared" si="15"/>
        <v>8871</v>
      </c>
    </row>
    <row r="1020" spans="1:21" x14ac:dyDescent="0.2">
      <c r="A1020" t="s">
        <v>16444</v>
      </c>
      <c r="B1020" t="s">
        <v>9510</v>
      </c>
      <c r="C1020">
        <v>3526065</v>
      </c>
      <c r="D1020" t="s">
        <v>6485</v>
      </c>
      <c r="E1020" t="s">
        <v>9520</v>
      </c>
      <c r="F1020" t="s">
        <v>6402</v>
      </c>
      <c r="G1020">
        <v>1023</v>
      </c>
      <c r="H1020">
        <v>4231</v>
      </c>
      <c r="I1020">
        <v>0</v>
      </c>
      <c r="J1020">
        <v>1</v>
      </c>
      <c r="K1020">
        <v>0</v>
      </c>
      <c r="L1020" t="s">
        <v>6403</v>
      </c>
      <c r="M1020">
        <v>2018</v>
      </c>
      <c r="N1020" t="s">
        <v>1463</v>
      </c>
      <c r="O1020">
        <v>1</v>
      </c>
      <c r="P1020">
        <v>2</v>
      </c>
      <c r="Q1020" t="s">
        <v>15830</v>
      </c>
      <c r="R1020" t="s">
        <v>7734</v>
      </c>
      <c r="S1020" t="s">
        <v>7734</v>
      </c>
      <c r="T1020" t="s">
        <v>3014</v>
      </c>
      <c r="U1020">
        <f t="shared" si="15"/>
        <v>8871</v>
      </c>
    </row>
    <row r="1021" spans="1:21" x14ac:dyDescent="0.2">
      <c r="A1021" t="s">
        <v>16444</v>
      </c>
      <c r="B1021" t="s">
        <v>9510</v>
      </c>
      <c r="C1021">
        <v>3526065</v>
      </c>
      <c r="D1021" t="s">
        <v>7589</v>
      </c>
      <c r="E1021" t="s">
        <v>16446</v>
      </c>
      <c r="F1021" t="s">
        <v>6402</v>
      </c>
      <c r="G1021">
        <v>594</v>
      </c>
      <c r="H1021">
        <v>4231</v>
      </c>
      <c r="I1021">
        <v>0</v>
      </c>
      <c r="J1021">
        <v>0</v>
      </c>
      <c r="K1021">
        <v>0</v>
      </c>
      <c r="L1021" t="s">
        <v>6403</v>
      </c>
      <c r="M1021">
        <v>2018</v>
      </c>
      <c r="N1021" t="s">
        <v>1463</v>
      </c>
      <c r="O1021">
        <v>1</v>
      </c>
      <c r="P1021">
        <v>2</v>
      </c>
      <c r="Q1021" t="s">
        <v>15830</v>
      </c>
      <c r="R1021" t="s">
        <v>7734</v>
      </c>
      <c r="S1021" t="s">
        <v>7734</v>
      </c>
      <c r="T1021" t="s">
        <v>21289</v>
      </c>
      <c r="U1021">
        <f t="shared" si="15"/>
        <v>8871</v>
      </c>
    </row>
    <row r="1022" spans="1:21" x14ac:dyDescent="0.2">
      <c r="A1022" t="s">
        <v>16444</v>
      </c>
      <c r="B1022" t="s">
        <v>9510</v>
      </c>
      <c r="C1022">
        <v>3526065</v>
      </c>
      <c r="D1022" t="s">
        <v>6406</v>
      </c>
      <c r="E1022" t="s">
        <v>7107</v>
      </c>
      <c r="F1022" t="s">
        <v>6402</v>
      </c>
      <c r="G1022">
        <v>728</v>
      </c>
      <c r="H1022">
        <v>4231</v>
      </c>
      <c r="I1022">
        <v>1</v>
      </c>
      <c r="J1022">
        <v>0</v>
      </c>
      <c r="K1022">
        <v>0</v>
      </c>
      <c r="L1022" t="s">
        <v>6403</v>
      </c>
      <c r="M1022">
        <v>2018</v>
      </c>
      <c r="N1022" t="s">
        <v>1463</v>
      </c>
      <c r="O1022">
        <v>1</v>
      </c>
      <c r="P1022">
        <v>2</v>
      </c>
      <c r="Q1022" t="s">
        <v>15830</v>
      </c>
      <c r="R1022" t="s">
        <v>7734</v>
      </c>
      <c r="S1022" t="s">
        <v>7734</v>
      </c>
      <c r="T1022" t="s">
        <v>21290</v>
      </c>
      <c r="U1022">
        <f t="shared" si="15"/>
        <v>8871</v>
      </c>
    </row>
    <row r="1023" spans="1:21" x14ac:dyDescent="0.2">
      <c r="A1023" t="s">
        <v>16447</v>
      </c>
      <c r="B1023" t="s">
        <v>9510</v>
      </c>
      <c r="C1023">
        <v>3526065</v>
      </c>
      <c r="D1023" t="s">
        <v>15320</v>
      </c>
      <c r="E1023" t="s">
        <v>16448</v>
      </c>
      <c r="F1023" t="s">
        <v>6402</v>
      </c>
      <c r="G1023">
        <v>381</v>
      </c>
      <c r="H1023">
        <v>4480</v>
      </c>
      <c r="I1023">
        <v>0</v>
      </c>
      <c r="J1023">
        <v>0</v>
      </c>
      <c r="K1023">
        <v>0</v>
      </c>
      <c r="L1023" t="s">
        <v>6409</v>
      </c>
      <c r="M1023">
        <v>2018</v>
      </c>
      <c r="N1023" t="s">
        <v>1463</v>
      </c>
      <c r="O1023">
        <v>2</v>
      </c>
      <c r="P1023">
        <v>2</v>
      </c>
      <c r="Q1023" t="s">
        <v>15830</v>
      </c>
      <c r="R1023" t="s">
        <v>7734</v>
      </c>
      <c r="S1023" t="s">
        <v>7734</v>
      </c>
      <c r="T1023" t="s">
        <v>21291</v>
      </c>
      <c r="U1023">
        <f t="shared" si="15"/>
        <v>8871</v>
      </c>
    </row>
    <row r="1024" spans="1:21" x14ac:dyDescent="0.2">
      <c r="A1024" t="s">
        <v>16447</v>
      </c>
      <c r="B1024" t="s">
        <v>9510</v>
      </c>
      <c r="C1024">
        <v>3526065</v>
      </c>
      <c r="D1024" t="s">
        <v>6859</v>
      </c>
      <c r="E1024" t="s">
        <v>9513</v>
      </c>
      <c r="F1024" t="s">
        <v>6402</v>
      </c>
      <c r="G1024">
        <v>609</v>
      </c>
      <c r="H1024">
        <v>4480</v>
      </c>
      <c r="I1024">
        <v>1</v>
      </c>
      <c r="J1024">
        <v>0</v>
      </c>
      <c r="K1024">
        <v>0</v>
      </c>
      <c r="L1024" t="s">
        <v>6409</v>
      </c>
      <c r="M1024">
        <v>2018</v>
      </c>
      <c r="N1024" t="s">
        <v>1463</v>
      </c>
      <c r="O1024">
        <v>2</v>
      </c>
      <c r="P1024">
        <v>2</v>
      </c>
      <c r="Q1024" t="s">
        <v>15830</v>
      </c>
      <c r="R1024" t="s">
        <v>7734</v>
      </c>
      <c r="S1024" t="s">
        <v>7734</v>
      </c>
      <c r="T1024" t="s">
        <v>3011</v>
      </c>
      <c r="U1024">
        <f t="shared" si="15"/>
        <v>8871</v>
      </c>
    </row>
    <row r="1025" spans="1:21" x14ac:dyDescent="0.2">
      <c r="A1025" t="s">
        <v>16447</v>
      </c>
      <c r="B1025" t="s">
        <v>9510</v>
      </c>
      <c r="C1025">
        <v>3526065</v>
      </c>
      <c r="D1025" t="s">
        <v>9526</v>
      </c>
      <c r="E1025" t="s">
        <v>9527</v>
      </c>
      <c r="F1025" t="s">
        <v>6402</v>
      </c>
      <c r="G1025">
        <v>958</v>
      </c>
      <c r="H1025">
        <v>4480</v>
      </c>
      <c r="I1025">
        <v>0</v>
      </c>
      <c r="J1025">
        <v>1</v>
      </c>
      <c r="K1025">
        <v>0</v>
      </c>
      <c r="L1025" t="s">
        <v>6409</v>
      </c>
      <c r="M1025">
        <v>2018</v>
      </c>
      <c r="N1025" t="s">
        <v>1463</v>
      </c>
      <c r="O1025">
        <v>2</v>
      </c>
      <c r="P1025">
        <v>2</v>
      </c>
      <c r="Q1025" t="s">
        <v>15830</v>
      </c>
      <c r="R1025" t="s">
        <v>7734</v>
      </c>
      <c r="S1025" t="s">
        <v>7734</v>
      </c>
      <c r="T1025" t="s">
        <v>3007</v>
      </c>
      <c r="U1025">
        <f t="shared" si="15"/>
        <v>8871</v>
      </c>
    </row>
    <row r="1026" spans="1:21" x14ac:dyDescent="0.2">
      <c r="A1026" t="s">
        <v>16447</v>
      </c>
      <c r="B1026" t="s">
        <v>9510</v>
      </c>
      <c r="C1026">
        <v>3526065</v>
      </c>
      <c r="D1026" t="s">
        <v>6406</v>
      </c>
      <c r="E1026" t="s">
        <v>16449</v>
      </c>
      <c r="F1026" t="s">
        <v>6402</v>
      </c>
      <c r="G1026">
        <v>1692</v>
      </c>
      <c r="H1026">
        <v>4480</v>
      </c>
      <c r="I1026">
        <v>1</v>
      </c>
      <c r="J1026">
        <v>1</v>
      </c>
      <c r="K1026">
        <v>0</v>
      </c>
      <c r="L1026" t="s">
        <v>6403</v>
      </c>
      <c r="M1026">
        <v>2018</v>
      </c>
      <c r="N1026" t="s">
        <v>1463</v>
      </c>
      <c r="O1026">
        <v>2</v>
      </c>
      <c r="P1026">
        <v>2</v>
      </c>
      <c r="Q1026" t="s">
        <v>15830</v>
      </c>
      <c r="R1026" t="s">
        <v>7734</v>
      </c>
      <c r="S1026" t="s">
        <v>7734</v>
      </c>
      <c r="T1026" t="s">
        <v>21292</v>
      </c>
      <c r="U1026">
        <f t="shared" ref="U1026:U1089" si="16">_xlfn.MAXIFS($H$2:$H$6695, $C$2:$C$6695,C1026)</f>
        <v>8871</v>
      </c>
    </row>
    <row r="1027" spans="1:21" x14ac:dyDescent="0.2">
      <c r="A1027" t="s">
        <v>16447</v>
      </c>
      <c r="B1027" t="s">
        <v>9510</v>
      </c>
      <c r="C1027">
        <v>3526065</v>
      </c>
      <c r="D1027" t="s">
        <v>9539</v>
      </c>
      <c r="E1027" t="s">
        <v>8091</v>
      </c>
      <c r="F1027" t="s">
        <v>6402</v>
      </c>
      <c r="G1027">
        <v>840</v>
      </c>
      <c r="H1027">
        <v>4480</v>
      </c>
      <c r="I1027">
        <v>0</v>
      </c>
      <c r="J1027">
        <v>0</v>
      </c>
      <c r="K1027">
        <v>0</v>
      </c>
      <c r="L1027" t="s">
        <v>6403</v>
      </c>
      <c r="M1027">
        <v>2018</v>
      </c>
      <c r="N1027" t="s">
        <v>1463</v>
      </c>
      <c r="O1027">
        <v>2</v>
      </c>
      <c r="P1027">
        <v>2</v>
      </c>
      <c r="Q1027" t="s">
        <v>15830</v>
      </c>
      <c r="R1027" t="s">
        <v>7734</v>
      </c>
      <c r="S1027" t="s">
        <v>7734</v>
      </c>
      <c r="T1027" t="s">
        <v>3023</v>
      </c>
      <c r="U1027">
        <f t="shared" si="16"/>
        <v>8871</v>
      </c>
    </row>
    <row r="1028" spans="1:21" x14ac:dyDescent="0.2">
      <c r="A1028" t="s">
        <v>16450</v>
      </c>
      <c r="B1028" t="s">
        <v>9510</v>
      </c>
      <c r="C1028">
        <v>3526065</v>
      </c>
      <c r="D1028" t="s">
        <v>7691</v>
      </c>
      <c r="E1028" t="s">
        <v>6872</v>
      </c>
      <c r="F1028" t="s">
        <v>6402</v>
      </c>
      <c r="G1028">
        <v>756</v>
      </c>
      <c r="H1028">
        <v>3595</v>
      </c>
      <c r="I1028">
        <v>1</v>
      </c>
      <c r="J1028">
        <v>0</v>
      </c>
      <c r="K1028">
        <v>0</v>
      </c>
      <c r="L1028" t="s">
        <v>6409</v>
      </c>
      <c r="M1028">
        <v>2018</v>
      </c>
      <c r="N1028" t="s">
        <v>1463</v>
      </c>
      <c r="O1028">
        <v>3</v>
      </c>
      <c r="P1028">
        <v>2</v>
      </c>
      <c r="Q1028" t="s">
        <v>15830</v>
      </c>
      <c r="R1028" t="s">
        <v>7734</v>
      </c>
      <c r="S1028" t="s">
        <v>7734</v>
      </c>
      <c r="T1028" t="s">
        <v>21293</v>
      </c>
      <c r="U1028">
        <f t="shared" si="16"/>
        <v>8871</v>
      </c>
    </row>
    <row r="1029" spans="1:21" x14ac:dyDescent="0.2">
      <c r="A1029" t="s">
        <v>16450</v>
      </c>
      <c r="B1029" t="s">
        <v>9510</v>
      </c>
      <c r="C1029">
        <v>3526065</v>
      </c>
      <c r="D1029" t="s">
        <v>15474</v>
      </c>
      <c r="E1029" t="s">
        <v>16451</v>
      </c>
      <c r="F1029" t="s">
        <v>6402</v>
      </c>
      <c r="G1029">
        <v>319</v>
      </c>
      <c r="H1029">
        <v>3595</v>
      </c>
      <c r="I1029">
        <v>0</v>
      </c>
      <c r="J1029">
        <v>0</v>
      </c>
      <c r="K1029">
        <v>0</v>
      </c>
      <c r="L1029" t="s">
        <v>6409</v>
      </c>
      <c r="M1029">
        <v>2018</v>
      </c>
      <c r="N1029" t="s">
        <v>1463</v>
      </c>
      <c r="O1029">
        <v>3</v>
      </c>
      <c r="P1029">
        <v>2</v>
      </c>
      <c r="Q1029" t="s">
        <v>15830</v>
      </c>
      <c r="R1029" t="s">
        <v>7734</v>
      </c>
      <c r="S1029" t="s">
        <v>7734</v>
      </c>
      <c r="T1029" t="s">
        <v>21294</v>
      </c>
      <c r="U1029">
        <f t="shared" si="16"/>
        <v>8871</v>
      </c>
    </row>
    <row r="1030" spans="1:21" x14ac:dyDescent="0.2">
      <c r="A1030" t="s">
        <v>16450</v>
      </c>
      <c r="B1030" t="s">
        <v>9510</v>
      </c>
      <c r="C1030">
        <v>3526065</v>
      </c>
      <c r="D1030" t="s">
        <v>6523</v>
      </c>
      <c r="E1030" t="s">
        <v>6583</v>
      </c>
      <c r="F1030" t="s">
        <v>6402</v>
      </c>
      <c r="G1030">
        <v>641</v>
      </c>
      <c r="H1030">
        <v>3595</v>
      </c>
      <c r="I1030">
        <v>0</v>
      </c>
      <c r="J1030">
        <v>0</v>
      </c>
      <c r="K1030">
        <v>0</v>
      </c>
      <c r="L1030" t="s">
        <v>6403</v>
      </c>
      <c r="M1030">
        <v>2018</v>
      </c>
      <c r="N1030" t="s">
        <v>1463</v>
      </c>
      <c r="O1030">
        <v>3</v>
      </c>
      <c r="P1030">
        <v>2</v>
      </c>
      <c r="Q1030" t="s">
        <v>15830</v>
      </c>
      <c r="R1030" t="s">
        <v>7734</v>
      </c>
      <c r="S1030" t="s">
        <v>7734</v>
      </c>
      <c r="T1030" t="s">
        <v>3018</v>
      </c>
      <c r="U1030">
        <f t="shared" si="16"/>
        <v>8871</v>
      </c>
    </row>
    <row r="1031" spans="1:21" x14ac:dyDescent="0.2">
      <c r="A1031" t="s">
        <v>16450</v>
      </c>
      <c r="B1031" t="s">
        <v>9510</v>
      </c>
      <c r="C1031">
        <v>3526065</v>
      </c>
      <c r="D1031" t="s">
        <v>6434</v>
      </c>
      <c r="E1031" t="s">
        <v>8047</v>
      </c>
      <c r="F1031" t="s">
        <v>6402</v>
      </c>
      <c r="G1031">
        <v>852</v>
      </c>
      <c r="H1031">
        <v>3595</v>
      </c>
      <c r="I1031">
        <v>1</v>
      </c>
      <c r="J1031">
        <v>1</v>
      </c>
      <c r="K1031">
        <v>0</v>
      </c>
      <c r="L1031" t="s">
        <v>6403</v>
      </c>
      <c r="M1031">
        <v>2018</v>
      </c>
      <c r="N1031" t="s">
        <v>1463</v>
      </c>
      <c r="O1031">
        <v>3</v>
      </c>
      <c r="P1031">
        <v>2</v>
      </c>
      <c r="Q1031" t="s">
        <v>15830</v>
      </c>
      <c r="R1031" t="s">
        <v>7734</v>
      </c>
      <c r="S1031" t="s">
        <v>7734</v>
      </c>
      <c r="T1031" t="s">
        <v>767</v>
      </c>
      <c r="U1031">
        <f t="shared" si="16"/>
        <v>8871</v>
      </c>
    </row>
    <row r="1032" spans="1:21" x14ac:dyDescent="0.2">
      <c r="A1032" t="s">
        <v>16450</v>
      </c>
      <c r="B1032" t="s">
        <v>9510</v>
      </c>
      <c r="C1032">
        <v>3526065</v>
      </c>
      <c r="D1032" t="s">
        <v>6815</v>
      </c>
      <c r="E1032" t="s">
        <v>9564</v>
      </c>
      <c r="F1032" t="s">
        <v>6402</v>
      </c>
      <c r="G1032">
        <v>1027</v>
      </c>
      <c r="H1032">
        <v>3595</v>
      </c>
      <c r="I1032">
        <v>0</v>
      </c>
      <c r="J1032">
        <v>1</v>
      </c>
      <c r="K1032">
        <v>0</v>
      </c>
      <c r="L1032" t="s">
        <v>6403</v>
      </c>
      <c r="M1032">
        <v>2018</v>
      </c>
      <c r="N1032" t="s">
        <v>1463</v>
      </c>
      <c r="O1032">
        <v>3</v>
      </c>
      <c r="P1032">
        <v>2</v>
      </c>
      <c r="Q1032" t="s">
        <v>15830</v>
      </c>
      <c r="R1032" t="s">
        <v>7734</v>
      </c>
      <c r="S1032" t="s">
        <v>7734</v>
      </c>
      <c r="T1032" t="s">
        <v>6139</v>
      </c>
      <c r="U1032">
        <f t="shared" si="16"/>
        <v>8871</v>
      </c>
    </row>
    <row r="1033" spans="1:21" x14ac:dyDescent="0.2">
      <c r="A1033" t="s">
        <v>16452</v>
      </c>
      <c r="B1033" t="s">
        <v>9510</v>
      </c>
      <c r="C1033">
        <v>3526065</v>
      </c>
      <c r="D1033" t="s">
        <v>8553</v>
      </c>
      <c r="E1033" t="s">
        <v>15607</v>
      </c>
      <c r="F1033" t="s">
        <v>6402</v>
      </c>
      <c r="G1033">
        <v>1069</v>
      </c>
      <c r="H1033">
        <v>4047</v>
      </c>
      <c r="I1033">
        <v>0</v>
      </c>
      <c r="J1033">
        <v>1</v>
      </c>
      <c r="K1033">
        <v>0</v>
      </c>
      <c r="L1033" t="s">
        <v>6409</v>
      </c>
      <c r="M1033">
        <v>2018</v>
      </c>
      <c r="N1033" t="s">
        <v>1463</v>
      </c>
      <c r="O1033">
        <v>4</v>
      </c>
      <c r="P1033">
        <v>2</v>
      </c>
      <c r="Q1033" t="s">
        <v>15830</v>
      </c>
      <c r="R1033" t="s">
        <v>7734</v>
      </c>
      <c r="S1033" t="s">
        <v>7734</v>
      </c>
      <c r="T1033" t="s">
        <v>21295</v>
      </c>
      <c r="U1033">
        <f t="shared" si="16"/>
        <v>8871</v>
      </c>
    </row>
    <row r="1034" spans="1:21" x14ac:dyDescent="0.2">
      <c r="A1034" t="s">
        <v>16452</v>
      </c>
      <c r="B1034" t="s">
        <v>9510</v>
      </c>
      <c r="C1034">
        <v>3526065</v>
      </c>
      <c r="D1034" t="s">
        <v>16453</v>
      </c>
      <c r="E1034" t="s">
        <v>12199</v>
      </c>
      <c r="F1034" t="s">
        <v>6402</v>
      </c>
      <c r="G1034">
        <v>602</v>
      </c>
      <c r="H1034">
        <v>4047</v>
      </c>
      <c r="I1034">
        <v>1</v>
      </c>
      <c r="J1034">
        <v>0</v>
      </c>
      <c r="K1034">
        <v>0</v>
      </c>
      <c r="L1034" t="s">
        <v>6409</v>
      </c>
      <c r="M1034">
        <v>2018</v>
      </c>
      <c r="N1034" t="s">
        <v>1463</v>
      </c>
      <c r="O1034">
        <v>4</v>
      </c>
      <c r="P1034">
        <v>2</v>
      </c>
      <c r="Q1034" t="s">
        <v>15830</v>
      </c>
      <c r="R1034" t="s">
        <v>7734</v>
      </c>
      <c r="S1034" t="s">
        <v>7734</v>
      </c>
      <c r="T1034" t="s">
        <v>21296</v>
      </c>
      <c r="U1034">
        <f t="shared" si="16"/>
        <v>8871</v>
      </c>
    </row>
    <row r="1035" spans="1:21" x14ac:dyDescent="0.2">
      <c r="A1035" t="s">
        <v>16452</v>
      </c>
      <c r="B1035" t="s">
        <v>9510</v>
      </c>
      <c r="C1035">
        <v>3526065</v>
      </c>
      <c r="D1035" t="s">
        <v>7119</v>
      </c>
      <c r="E1035" t="s">
        <v>16454</v>
      </c>
      <c r="F1035" t="s">
        <v>6402</v>
      </c>
      <c r="G1035">
        <v>891</v>
      </c>
      <c r="H1035">
        <v>4047</v>
      </c>
      <c r="I1035">
        <v>1</v>
      </c>
      <c r="J1035">
        <v>0</v>
      </c>
      <c r="K1035">
        <v>0</v>
      </c>
      <c r="L1035" t="s">
        <v>6403</v>
      </c>
      <c r="M1035">
        <v>2018</v>
      </c>
      <c r="N1035" t="s">
        <v>1463</v>
      </c>
      <c r="O1035">
        <v>4</v>
      </c>
      <c r="P1035">
        <v>2</v>
      </c>
      <c r="Q1035" t="s">
        <v>15830</v>
      </c>
      <c r="R1035" t="s">
        <v>7734</v>
      </c>
      <c r="S1035" t="s">
        <v>7734</v>
      </c>
      <c r="T1035" t="s">
        <v>21297</v>
      </c>
      <c r="U1035">
        <f t="shared" si="16"/>
        <v>8871</v>
      </c>
    </row>
    <row r="1036" spans="1:21" x14ac:dyDescent="0.2">
      <c r="A1036" t="s">
        <v>16452</v>
      </c>
      <c r="B1036" t="s">
        <v>9510</v>
      </c>
      <c r="C1036">
        <v>3526065</v>
      </c>
      <c r="D1036" t="s">
        <v>6406</v>
      </c>
      <c r="E1036" t="s">
        <v>8447</v>
      </c>
      <c r="F1036" t="s">
        <v>6402</v>
      </c>
      <c r="G1036">
        <v>1485</v>
      </c>
      <c r="H1036">
        <v>4047</v>
      </c>
      <c r="I1036">
        <v>0</v>
      </c>
      <c r="J1036">
        <v>1</v>
      </c>
      <c r="K1036">
        <v>0</v>
      </c>
      <c r="L1036" t="s">
        <v>6403</v>
      </c>
      <c r="M1036">
        <v>2018</v>
      </c>
      <c r="N1036" t="s">
        <v>1463</v>
      </c>
      <c r="O1036">
        <v>4</v>
      </c>
      <c r="P1036">
        <v>2</v>
      </c>
      <c r="Q1036" t="s">
        <v>15830</v>
      </c>
      <c r="R1036" t="s">
        <v>7734</v>
      </c>
      <c r="S1036" t="s">
        <v>7734</v>
      </c>
      <c r="T1036" t="s">
        <v>3017</v>
      </c>
      <c r="U1036">
        <f t="shared" si="16"/>
        <v>8871</v>
      </c>
    </row>
    <row r="1037" spans="1:21" x14ac:dyDescent="0.2">
      <c r="A1037" t="s">
        <v>16455</v>
      </c>
      <c r="B1037" t="s">
        <v>9510</v>
      </c>
      <c r="C1037">
        <v>3526065</v>
      </c>
      <c r="D1037" t="s">
        <v>16456</v>
      </c>
      <c r="E1037" t="s">
        <v>6928</v>
      </c>
      <c r="F1037" t="s">
        <v>6402</v>
      </c>
      <c r="G1037">
        <v>2527</v>
      </c>
      <c r="H1037">
        <v>8871</v>
      </c>
      <c r="I1037">
        <v>0</v>
      </c>
      <c r="J1037">
        <v>0</v>
      </c>
      <c r="K1037">
        <v>0</v>
      </c>
      <c r="L1037" t="s">
        <v>6403</v>
      </c>
      <c r="M1037">
        <v>2018</v>
      </c>
      <c r="N1037" t="s">
        <v>6404</v>
      </c>
      <c r="O1037">
        <v>99</v>
      </c>
      <c r="P1037">
        <v>1</v>
      </c>
      <c r="Q1037" t="s">
        <v>15830</v>
      </c>
      <c r="R1037" t="s">
        <v>7734</v>
      </c>
      <c r="S1037" t="s">
        <v>7734</v>
      </c>
      <c r="T1037" t="s">
        <v>21298</v>
      </c>
      <c r="U1037">
        <f t="shared" si="16"/>
        <v>8871</v>
      </c>
    </row>
    <row r="1038" spans="1:21" x14ac:dyDescent="0.2">
      <c r="A1038" t="s">
        <v>16455</v>
      </c>
      <c r="B1038" t="s">
        <v>9510</v>
      </c>
      <c r="C1038">
        <v>3526065</v>
      </c>
      <c r="D1038" t="s">
        <v>6550</v>
      </c>
      <c r="E1038" t="s">
        <v>6817</v>
      </c>
      <c r="F1038" t="s">
        <v>6402</v>
      </c>
      <c r="G1038">
        <v>6344</v>
      </c>
      <c r="H1038">
        <v>8871</v>
      </c>
      <c r="I1038">
        <v>0</v>
      </c>
      <c r="J1038">
        <v>1</v>
      </c>
      <c r="K1038">
        <v>0</v>
      </c>
      <c r="L1038" t="s">
        <v>6403</v>
      </c>
      <c r="M1038">
        <v>2018</v>
      </c>
      <c r="N1038" t="s">
        <v>6404</v>
      </c>
      <c r="O1038">
        <v>99</v>
      </c>
      <c r="P1038">
        <v>1</v>
      </c>
      <c r="Q1038" t="s">
        <v>15830</v>
      </c>
      <c r="R1038" t="s">
        <v>7734</v>
      </c>
      <c r="S1038" t="s">
        <v>7734</v>
      </c>
      <c r="T1038" t="s">
        <v>766</v>
      </c>
      <c r="U1038">
        <f t="shared" si="16"/>
        <v>8871</v>
      </c>
    </row>
    <row r="1039" spans="1:21" x14ac:dyDescent="0.2">
      <c r="A1039" t="s">
        <v>16457</v>
      </c>
      <c r="B1039" t="s">
        <v>9510</v>
      </c>
      <c r="C1039">
        <v>3526065</v>
      </c>
      <c r="D1039" t="s">
        <v>6624</v>
      </c>
      <c r="E1039" t="s">
        <v>9512</v>
      </c>
      <c r="F1039" t="s">
        <v>6402</v>
      </c>
      <c r="G1039">
        <v>5060</v>
      </c>
      <c r="H1039">
        <v>8626</v>
      </c>
      <c r="I1039">
        <v>0</v>
      </c>
      <c r="J1039">
        <v>1</v>
      </c>
      <c r="K1039">
        <v>0</v>
      </c>
      <c r="L1039" t="s">
        <v>6403</v>
      </c>
      <c r="M1039">
        <v>2018</v>
      </c>
      <c r="N1039" t="s">
        <v>1985</v>
      </c>
      <c r="O1039">
        <v>99</v>
      </c>
      <c r="P1039">
        <v>1</v>
      </c>
      <c r="Q1039" t="s">
        <v>15830</v>
      </c>
      <c r="R1039" t="s">
        <v>7734</v>
      </c>
      <c r="S1039" t="s">
        <v>7734</v>
      </c>
      <c r="T1039" t="s">
        <v>3012</v>
      </c>
      <c r="U1039">
        <f t="shared" si="16"/>
        <v>8871</v>
      </c>
    </row>
    <row r="1040" spans="1:21" x14ac:dyDescent="0.2">
      <c r="A1040" t="s">
        <v>16457</v>
      </c>
      <c r="B1040" t="s">
        <v>9510</v>
      </c>
      <c r="C1040">
        <v>3526065</v>
      </c>
      <c r="D1040" t="s">
        <v>6717</v>
      </c>
      <c r="E1040" t="s">
        <v>9961</v>
      </c>
      <c r="F1040" t="s">
        <v>6402</v>
      </c>
      <c r="G1040">
        <v>3566</v>
      </c>
      <c r="H1040">
        <v>8626</v>
      </c>
      <c r="I1040">
        <v>1</v>
      </c>
      <c r="J1040">
        <v>0</v>
      </c>
      <c r="K1040">
        <v>0</v>
      </c>
      <c r="L1040" t="s">
        <v>6403</v>
      </c>
      <c r="M1040">
        <v>2018</v>
      </c>
      <c r="N1040" t="s">
        <v>1985</v>
      </c>
      <c r="O1040">
        <v>99</v>
      </c>
      <c r="P1040">
        <v>1</v>
      </c>
      <c r="Q1040" t="s">
        <v>15830</v>
      </c>
      <c r="R1040" t="s">
        <v>7734</v>
      </c>
      <c r="S1040" t="s">
        <v>7734</v>
      </c>
      <c r="T1040" t="s">
        <v>21299</v>
      </c>
      <c r="U1040">
        <f t="shared" si="16"/>
        <v>8871</v>
      </c>
    </row>
    <row r="1041" spans="1:21" x14ac:dyDescent="0.2">
      <c r="A1041" t="s">
        <v>16458</v>
      </c>
      <c r="B1041" t="s">
        <v>14020</v>
      </c>
      <c r="C1041">
        <v>3523009</v>
      </c>
      <c r="D1041" t="s">
        <v>6996</v>
      </c>
      <c r="E1041" t="s">
        <v>8120</v>
      </c>
      <c r="F1041" t="s">
        <v>6402</v>
      </c>
      <c r="G1041">
        <v>162</v>
      </c>
      <c r="H1041">
        <v>767</v>
      </c>
      <c r="I1041">
        <v>0</v>
      </c>
      <c r="J1041">
        <v>0</v>
      </c>
      <c r="K1041">
        <v>0</v>
      </c>
      <c r="L1041" t="s">
        <v>6409</v>
      </c>
      <c r="M1041">
        <v>2018</v>
      </c>
      <c r="N1041" t="s">
        <v>1463</v>
      </c>
      <c r="O1041">
        <v>1</v>
      </c>
      <c r="P1041">
        <v>1</v>
      </c>
      <c r="Q1041" t="s">
        <v>15830</v>
      </c>
      <c r="R1041" t="s">
        <v>7734</v>
      </c>
      <c r="S1041" t="s">
        <v>7734</v>
      </c>
      <c r="T1041" t="s">
        <v>21300</v>
      </c>
      <c r="U1041">
        <f t="shared" si="16"/>
        <v>4032</v>
      </c>
    </row>
    <row r="1042" spans="1:21" x14ac:dyDescent="0.2">
      <c r="A1042" t="s">
        <v>16458</v>
      </c>
      <c r="B1042" t="s">
        <v>14020</v>
      </c>
      <c r="C1042">
        <v>3523009</v>
      </c>
      <c r="D1042" t="s">
        <v>6666</v>
      </c>
      <c r="E1042" t="s">
        <v>12142</v>
      </c>
      <c r="F1042" t="s">
        <v>6402</v>
      </c>
      <c r="G1042">
        <v>605</v>
      </c>
      <c r="H1042">
        <v>767</v>
      </c>
      <c r="I1042">
        <v>0</v>
      </c>
      <c r="J1042">
        <v>1</v>
      </c>
      <c r="K1042">
        <v>0</v>
      </c>
      <c r="L1042" t="s">
        <v>6403</v>
      </c>
      <c r="M1042">
        <v>2018</v>
      </c>
      <c r="N1042" t="s">
        <v>1463</v>
      </c>
      <c r="O1042">
        <v>1</v>
      </c>
      <c r="P1042">
        <v>1</v>
      </c>
      <c r="Q1042" t="s">
        <v>15830</v>
      </c>
      <c r="R1042" t="s">
        <v>7734</v>
      </c>
      <c r="S1042" t="s">
        <v>7734</v>
      </c>
      <c r="T1042" t="s">
        <v>3054</v>
      </c>
      <c r="U1042">
        <f t="shared" si="16"/>
        <v>4032</v>
      </c>
    </row>
    <row r="1043" spans="1:21" x14ac:dyDescent="0.2">
      <c r="A1043" t="s">
        <v>16459</v>
      </c>
      <c r="B1043" t="s">
        <v>14020</v>
      </c>
      <c r="C1043">
        <v>3523009</v>
      </c>
      <c r="D1043" t="s">
        <v>9227</v>
      </c>
      <c r="E1043" t="s">
        <v>8103</v>
      </c>
      <c r="F1043" t="s">
        <v>6402</v>
      </c>
      <c r="G1043">
        <v>291</v>
      </c>
      <c r="H1043">
        <v>681</v>
      </c>
      <c r="I1043">
        <v>0</v>
      </c>
      <c r="J1043">
        <v>0</v>
      </c>
      <c r="K1043">
        <v>0</v>
      </c>
      <c r="L1043" t="s">
        <v>6409</v>
      </c>
      <c r="M1043">
        <v>2018</v>
      </c>
      <c r="N1043" t="s">
        <v>1463</v>
      </c>
      <c r="O1043">
        <v>2</v>
      </c>
      <c r="P1043">
        <v>1</v>
      </c>
      <c r="Q1043" t="s">
        <v>15830</v>
      </c>
      <c r="R1043" t="s">
        <v>7734</v>
      </c>
      <c r="S1043" t="s">
        <v>7734</v>
      </c>
      <c r="T1043" t="s">
        <v>21301</v>
      </c>
      <c r="U1043">
        <f t="shared" si="16"/>
        <v>4032</v>
      </c>
    </row>
    <row r="1044" spans="1:21" x14ac:dyDescent="0.2">
      <c r="A1044" t="s">
        <v>16459</v>
      </c>
      <c r="B1044" t="s">
        <v>14020</v>
      </c>
      <c r="C1044">
        <v>3523009</v>
      </c>
      <c r="D1044" t="s">
        <v>7128</v>
      </c>
      <c r="E1044" t="s">
        <v>6743</v>
      </c>
      <c r="F1044" t="s">
        <v>6402</v>
      </c>
      <c r="G1044">
        <v>390</v>
      </c>
      <c r="H1044">
        <v>681</v>
      </c>
      <c r="I1044">
        <v>1</v>
      </c>
      <c r="J1044">
        <v>1</v>
      </c>
      <c r="K1044">
        <v>0</v>
      </c>
      <c r="L1044" t="s">
        <v>6403</v>
      </c>
      <c r="M1044">
        <v>2018</v>
      </c>
      <c r="N1044" t="s">
        <v>1463</v>
      </c>
      <c r="O1044">
        <v>2</v>
      </c>
      <c r="P1044">
        <v>1</v>
      </c>
      <c r="Q1044" t="s">
        <v>15830</v>
      </c>
      <c r="R1044" t="s">
        <v>7734</v>
      </c>
      <c r="S1044" t="s">
        <v>7734</v>
      </c>
      <c r="T1044" t="s">
        <v>3053</v>
      </c>
      <c r="U1044">
        <f t="shared" si="16"/>
        <v>4032</v>
      </c>
    </row>
    <row r="1045" spans="1:21" x14ac:dyDescent="0.2">
      <c r="A1045" t="s">
        <v>16460</v>
      </c>
      <c r="B1045" t="s">
        <v>14020</v>
      </c>
      <c r="C1045">
        <v>3523009</v>
      </c>
      <c r="D1045" t="s">
        <v>7578</v>
      </c>
      <c r="E1045" t="s">
        <v>7284</v>
      </c>
      <c r="F1045" t="s">
        <v>6402</v>
      </c>
      <c r="G1045">
        <v>711</v>
      </c>
      <c r="H1045">
        <v>1267</v>
      </c>
      <c r="I1045">
        <v>1</v>
      </c>
      <c r="J1045">
        <v>1</v>
      </c>
      <c r="K1045">
        <v>0</v>
      </c>
      <c r="L1045" t="s">
        <v>6409</v>
      </c>
      <c r="M1045">
        <v>2018</v>
      </c>
      <c r="N1045" t="s">
        <v>1463</v>
      </c>
      <c r="O1045">
        <v>3</v>
      </c>
      <c r="P1045">
        <v>1</v>
      </c>
      <c r="Q1045" t="s">
        <v>15830</v>
      </c>
      <c r="R1045" t="s">
        <v>7734</v>
      </c>
      <c r="S1045" t="s">
        <v>7734</v>
      </c>
      <c r="T1045" t="s">
        <v>21302</v>
      </c>
      <c r="U1045">
        <f t="shared" si="16"/>
        <v>4032</v>
      </c>
    </row>
    <row r="1046" spans="1:21" x14ac:dyDescent="0.2">
      <c r="A1046" t="s">
        <v>16460</v>
      </c>
      <c r="B1046" t="s">
        <v>14020</v>
      </c>
      <c r="C1046">
        <v>3523009</v>
      </c>
      <c r="D1046" t="s">
        <v>6713</v>
      </c>
      <c r="E1046" t="s">
        <v>14026</v>
      </c>
      <c r="F1046" t="s">
        <v>6402</v>
      </c>
      <c r="G1046">
        <v>556</v>
      </c>
      <c r="H1046">
        <v>1267</v>
      </c>
      <c r="I1046">
        <v>0</v>
      </c>
      <c r="J1046">
        <v>0</v>
      </c>
      <c r="K1046">
        <v>0</v>
      </c>
      <c r="L1046" t="s">
        <v>6403</v>
      </c>
      <c r="M1046">
        <v>2018</v>
      </c>
      <c r="N1046" t="s">
        <v>1463</v>
      </c>
      <c r="O1046">
        <v>3</v>
      </c>
      <c r="P1046">
        <v>1</v>
      </c>
      <c r="Q1046" t="s">
        <v>15830</v>
      </c>
      <c r="R1046" t="s">
        <v>7734</v>
      </c>
      <c r="S1046" t="s">
        <v>7734</v>
      </c>
      <c r="T1046" t="s">
        <v>21303</v>
      </c>
      <c r="U1046">
        <f t="shared" si="16"/>
        <v>4032</v>
      </c>
    </row>
    <row r="1047" spans="1:21" x14ac:dyDescent="0.2">
      <c r="A1047" t="s">
        <v>16461</v>
      </c>
      <c r="B1047" t="s">
        <v>14020</v>
      </c>
      <c r="C1047">
        <v>3523009</v>
      </c>
      <c r="D1047" t="s">
        <v>7689</v>
      </c>
      <c r="E1047" t="s">
        <v>16462</v>
      </c>
      <c r="F1047" t="s">
        <v>6402</v>
      </c>
      <c r="G1047">
        <v>226</v>
      </c>
      <c r="H1047">
        <v>1294</v>
      </c>
      <c r="I1047">
        <v>0</v>
      </c>
      <c r="J1047">
        <v>0</v>
      </c>
      <c r="K1047">
        <v>0</v>
      </c>
      <c r="L1047" t="s">
        <v>6409</v>
      </c>
      <c r="M1047">
        <v>2018</v>
      </c>
      <c r="N1047" t="s">
        <v>1463</v>
      </c>
      <c r="O1047">
        <v>4</v>
      </c>
      <c r="P1047">
        <v>1</v>
      </c>
      <c r="Q1047" t="s">
        <v>15830</v>
      </c>
      <c r="R1047" t="s">
        <v>7734</v>
      </c>
      <c r="S1047" t="s">
        <v>7734</v>
      </c>
      <c r="T1047" t="s">
        <v>21304</v>
      </c>
      <c r="U1047">
        <f t="shared" si="16"/>
        <v>4032</v>
      </c>
    </row>
    <row r="1048" spans="1:21" x14ac:dyDescent="0.2">
      <c r="A1048" t="s">
        <v>16461</v>
      </c>
      <c r="B1048" t="s">
        <v>14020</v>
      </c>
      <c r="C1048">
        <v>3523009</v>
      </c>
      <c r="D1048" t="s">
        <v>6411</v>
      </c>
      <c r="E1048" t="s">
        <v>14029</v>
      </c>
      <c r="F1048" t="s">
        <v>6402</v>
      </c>
      <c r="G1048">
        <v>1068</v>
      </c>
      <c r="H1048">
        <v>1294</v>
      </c>
      <c r="I1048">
        <v>1</v>
      </c>
      <c r="J1048">
        <v>1</v>
      </c>
      <c r="K1048">
        <v>0</v>
      </c>
      <c r="L1048" t="s">
        <v>6403</v>
      </c>
      <c r="M1048">
        <v>2018</v>
      </c>
      <c r="N1048" t="s">
        <v>1463</v>
      </c>
      <c r="O1048">
        <v>4</v>
      </c>
      <c r="P1048">
        <v>1</v>
      </c>
      <c r="Q1048" t="s">
        <v>15830</v>
      </c>
      <c r="R1048" t="s">
        <v>7734</v>
      </c>
      <c r="S1048" t="s">
        <v>7734</v>
      </c>
      <c r="T1048" t="s">
        <v>3051</v>
      </c>
      <c r="U1048">
        <f t="shared" si="16"/>
        <v>4032</v>
      </c>
    </row>
    <row r="1049" spans="1:21" x14ac:dyDescent="0.2">
      <c r="A1049" t="s">
        <v>16463</v>
      </c>
      <c r="B1049" t="s">
        <v>14020</v>
      </c>
      <c r="C1049">
        <v>3523009</v>
      </c>
      <c r="D1049" t="s">
        <v>6851</v>
      </c>
      <c r="E1049" t="s">
        <v>6868</v>
      </c>
      <c r="F1049" t="s">
        <v>6402</v>
      </c>
      <c r="G1049">
        <v>0</v>
      </c>
      <c r="H1049">
        <v>0</v>
      </c>
      <c r="I1049">
        <v>1</v>
      </c>
      <c r="J1049">
        <v>1</v>
      </c>
      <c r="K1049">
        <v>1</v>
      </c>
      <c r="L1049" t="s">
        <v>6403</v>
      </c>
      <c r="M1049">
        <v>2018</v>
      </c>
      <c r="N1049" t="s">
        <v>1582</v>
      </c>
      <c r="O1049">
        <v>7</v>
      </c>
      <c r="P1049">
        <v>1</v>
      </c>
      <c r="Q1049" t="s">
        <v>15830</v>
      </c>
      <c r="R1049" t="s">
        <v>7734</v>
      </c>
      <c r="S1049" t="s">
        <v>7734</v>
      </c>
      <c r="T1049" t="s">
        <v>21305</v>
      </c>
      <c r="U1049">
        <f t="shared" si="16"/>
        <v>4032</v>
      </c>
    </row>
    <row r="1050" spans="1:21" x14ac:dyDescent="0.2">
      <c r="A1050" t="s">
        <v>16464</v>
      </c>
      <c r="B1050" t="s">
        <v>14020</v>
      </c>
      <c r="C1050">
        <v>3523009</v>
      </c>
      <c r="D1050" t="s">
        <v>6505</v>
      </c>
      <c r="E1050" t="s">
        <v>7380</v>
      </c>
      <c r="F1050" t="s">
        <v>6402</v>
      </c>
      <c r="G1050">
        <v>0</v>
      </c>
      <c r="H1050">
        <v>0</v>
      </c>
      <c r="I1050">
        <v>1</v>
      </c>
      <c r="J1050">
        <v>1</v>
      </c>
      <c r="K1050">
        <v>1</v>
      </c>
      <c r="L1050" t="s">
        <v>6403</v>
      </c>
      <c r="M1050">
        <v>2018</v>
      </c>
      <c r="N1050" t="s">
        <v>1582</v>
      </c>
      <c r="O1050">
        <v>8</v>
      </c>
      <c r="P1050">
        <v>1</v>
      </c>
      <c r="Q1050" t="s">
        <v>15830</v>
      </c>
      <c r="R1050" t="s">
        <v>7734</v>
      </c>
      <c r="S1050" t="s">
        <v>7734</v>
      </c>
      <c r="T1050" t="s">
        <v>6130</v>
      </c>
      <c r="U1050">
        <f t="shared" si="16"/>
        <v>4032</v>
      </c>
    </row>
    <row r="1051" spans="1:21" x14ac:dyDescent="0.2">
      <c r="A1051" t="s">
        <v>16465</v>
      </c>
      <c r="B1051" t="s">
        <v>14020</v>
      </c>
      <c r="C1051">
        <v>3523009</v>
      </c>
      <c r="D1051" t="s">
        <v>6548</v>
      </c>
      <c r="E1051" t="s">
        <v>6486</v>
      </c>
      <c r="F1051" t="s">
        <v>6402</v>
      </c>
      <c r="G1051">
        <v>2893</v>
      </c>
      <c r="H1051">
        <v>4032</v>
      </c>
      <c r="I1051">
        <v>1</v>
      </c>
      <c r="J1051">
        <v>1</v>
      </c>
      <c r="K1051">
        <v>0</v>
      </c>
      <c r="L1051" t="s">
        <v>6403</v>
      </c>
      <c r="M1051">
        <v>2018</v>
      </c>
      <c r="N1051" t="s">
        <v>6404</v>
      </c>
      <c r="O1051">
        <v>99</v>
      </c>
      <c r="P1051">
        <v>1</v>
      </c>
      <c r="Q1051" t="s">
        <v>15830</v>
      </c>
      <c r="R1051" t="s">
        <v>7734</v>
      </c>
      <c r="S1051" t="s">
        <v>7734</v>
      </c>
      <c r="T1051" t="s">
        <v>774</v>
      </c>
      <c r="U1051">
        <f t="shared" si="16"/>
        <v>4032</v>
      </c>
    </row>
    <row r="1052" spans="1:21" x14ac:dyDescent="0.2">
      <c r="A1052" t="s">
        <v>16465</v>
      </c>
      <c r="B1052" t="s">
        <v>14020</v>
      </c>
      <c r="C1052">
        <v>3523009</v>
      </c>
      <c r="D1052" t="s">
        <v>6425</v>
      </c>
      <c r="E1052" t="s">
        <v>15591</v>
      </c>
      <c r="F1052" t="s">
        <v>6402</v>
      </c>
      <c r="G1052">
        <v>1139</v>
      </c>
      <c r="H1052">
        <v>4032</v>
      </c>
      <c r="I1052">
        <v>0</v>
      </c>
      <c r="J1052">
        <v>0</v>
      </c>
      <c r="K1052">
        <v>0</v>
      </c>
      <c r="L1052" t="s">
        <v>6403</v>
      </c>
      <c r="M1052">
        <v>2018</v>
      </c>
      <c r="N1052" t="s">
        <v>6404</v>
      </c>
      <c r="O1052">
        <v>99</v>
      </c>
      <c r="P1052">
        <v>1</v>
      </c>
      <c r="Q1052" t="s">
        <v>15830</v>
      </c>
      <c r="R1052" t="s">
        <v>7734</v>
      </c>
      <c r="S1052" t="s">
        <v>7734</v>
      </c>
      <c r="T1052" t="s">
        <v>21306</v>
      </c>
      <c r="U1052">
        <f t="shared" si="16"/>
        <v>4032</v>
      </c>
    </row>
    <row r="1053" spans="1:21" x14ac:dyDescent="0.2">
      <c r="A1053" t="s">
        <v>16466</v>
      </c>
      <c r="B1053" t="s">
        <v>9568</v>
      </c>
      <c r="C1053">
        <v>3523008</v>
      </c>
      <c r="D1053" t="s">
        <v>7710</v>
      </c>
      <c r="E1053" t="s">
        <v>7163</v>
      </c>
      <c r="F1053" t="s">
        <v>6402</v>
      </c>
      <c r="G1053">
        <v>1748</v>
      </c>
      <c r="H1053">
        <v>11157</v>
      </c>
      <c r="I1053">
        <v>0</v>
      </c>
      <c r="J1053">
        <v>0</v>
      </c>
      <c r="K1053">
        <v>0</v>
      </c>
      <c r="L1053" t="s">
        <v>6409</v>
      </c>
      <c r="M1053">
        <v>2018</v>
      </c>
      <c r="N1053" t="s">
        <v>1463</v>
      </c>
      <c r="O1053">
        <v>1</v>
      </c>
      <c r="P1053">
        <v>2</v>
      </c>
      <c r="Q1053" t="s">
        <v>15830</v>
      </c>
      <c r="R1053" t="s">
        <v>7734</v>
      </c>
      <c r="S1053" t="s">
        <v>7734</v>
      </c>
      <c r="T1053" t="s">
        <v>21307</v>
      </c>
      <c r="U1053">
        <f t="shared" si="16"/>
        <v>33352</v>
      </c>
    </row>
    <row r="1054" spans="1:21" x14ac:dyDescent="0.2">
      <c r="A1054" t="s">
        <v>16466</v>
      </c>
      <c r="B1054" t="s">
        <v>9568</v>
      </c>
      <c r="C1054">
        <v>3523008</v>
      </c>
      <c r="D1054" t="s">
        <v>6820</v>
      </c>
      <c r="E1054" t="s">
        <v>16467</v>
      </c>
      <c r="F1054" t="s">
        <v>6402</v>
      </c>
      <c r="G1054">
        <v>1057</v>
      </c>
      <c r="H1054">
        <v>11157</v>
      </c>
      <c r="I1054">
        <v>0</v>
      </c>
      <c r="J1054">
        <v>0</v>
      </c>
      <c r="K1054">
        <v>0</v>
      </c>
      <c r="L1054" t="s">
        <v>6409</v>
      </c>
      <c r="M1054">
        <v>2018</v>
      </c>
      <c r="N1054" t="s">
        <v>1463</v>
      </c>
      <c r="O1054">
        <v>1</v>
      </c>
      <c r="P1054">
        <v>2</v>
      </c>
      <c r="Q1054" t="s">
        <v>15830</v>
      </c>
      <c r="R1054" t="s">
        <v>7734</v>
      </c>
      <c r="S1054" t="s">
        <v>7734</v>
      </c>
      <c r="T1054" t="s">
        <v>21308</v>
      </c>
      <c r="U1054">
        <f t="shared" si="16"/>
        <v>33352</v>
      </c>
    </row>
    <row r="1055" spans="1:21" x14ac:dyDescent="0.2">
      <c r="A1055" t="s">
        <v>16466</v>
      </c>
      <c r="B1055" t="s">
        <v>9568</v>
      </c>
      <c r="C1055">
        <v>3523008</v>
      </c>
      <c r="D1055" t="s">
        <v>7169</v>
      </c>
      <c r="E1055" t="s">
        <v>7105</v>
      </c>
      <c r="F1055" t="s">
        <v>6402</v>
      </c>
      <c r="G1055">
        <v>1898</v>
      </c>
      <c r="H1055">
        <v>11157</v>
      </c>
      <c r="I1055">
        <v>0</v>
      </c>
      <c r="J1055">
        <v>0</v>
      </c>
      <c r="K1055">
        <v>0</v>
      </c>
      <c r="L1055" t="s">
        <v>6409</v>
      </c>
      <c r="M1055">
        <v>2018</v>
      </c>
      <c r="N1055" t="s">
        <v>1463</v>
      </c>
      <c r="O1055">
        <v>1</v>
      </c>
      <c r="P1055">
        <v>2</v>
      </c>
      <c r="Q1055" t="s">
        <v>15830</v>
      </c>
      <c r="R1055" t="s">
        <v>7734</v>
      </c>
      <c r="S1055" t="s">
        <v>7734</v>
      </c>
      <c r="T1055" t="s">
        <v>21309</v>
      </c>
      <c r="U1055">
        <f t="shared" si="16"/>
        <v>33352</v>
      </c>
    </row>
    <row r="1056" spans="1:21" x14ac:dyDescent="0.2">
      <c r="A1056" t="s">
        <v>16466</v>
      </c>
      <c r="B1056" t="s">
        <v>9568</v>
      </c>
      <c r="C1056">
        <v>3523008</v>
      </c>
      <c r="D1056" t="s">
        <v>6527</v>
      </c>
      <c r="E1056" t="s">
        <v>6520</v>
      </c>
      <c r="F1056" t="s">
        <v>6402</v>
      </c>
      <c r="G1056">
        <v>2361</v>
      </c>
      <c r="H1056">
        <v>11157</v>
      </c>
      <c r="I1056">
        <v>1</v>
      </c>
      <c r="J1056">
        <v>1</v>
      </c>
      <c r="K1056">
        <v>0</v>
      </c>
      <c r="L1056" t="s">
        <v>6403</v>
      </c>
      <c r="M1056">
        <v>2018</v>
      </c>
      <c r="N1056" t="s">
        <v>1463</v>
      </c>
      <c r="O1056">
        <v>1</v>
      </c>
      <c r="P1056">
        <v>2</v>
      </c>
      <c r="Q1056" t="s">
        <v>15830</v>
      </c>
      <c r="R1056" t="s">
        <v>7734</v>
      </c>
      <c r="S1056" t="s">
        <v>7734</v>
      </c>
      <c r="T1056" t="s">
        <v>21310</v>
      </c>
      <c r="U1056">
        <f t="shared" si="16"/>
        <v>33352</v>
      </c>
    </row>
    <row r="1057" spans="1:21" x14ac:dyDescent="0.2">
      <c r="A1057" t="s">
        <v>16466</v>
      </c>
      <c r="B1057" t="s">
        <v>9568</v>
      </c>
      <c r="C1057">
        <v>3523008</v>
      </c>
      <c r="D1057" t="s">
        <v>6411</v>
      </c>
      <c r="E1057" t="s">
        <v>16468</v>
      </c>
      <c r="F1057" t="s">
        <v>6402</v>
      </c>
      <c r="G1057">
        <v>737</v>
      </c>
      <c r="H1057">
        <v>11157</v>
      </c>
      <c r="I1057">
        <v>0</v>
      </c>
      <c r="J1057">
        <v>0</v>
      </c>
      <c r="K1057">
        <v>0</v>
      </c>
      <c r="L1057" t="s">
        <v>6403</v>
      </c>
      <c r="M1057">
        <v>2018</v>
      </c>
      <c r="N1057" t="s">
        <v>1463</v>
      </c>
      <c r="O1057">
        <v>1</v>
      </c>
      <c r="P1057">
        <v>2</v>
      </c>
      <c r="Q1057" t="s">
        <v>15830</v>
      </c>
      <c r="R1057" t="s">
        <v>7734</v>
      </c>
      <c r="S1057" t="s">
        <v>7734</v>
      </c>
      <c r="T1057" t="s">
        <v>21311</v>
      </c>
      <c r="U1057">
        <f t="shared" si="16"/>
        <v>33352</v>
      </c>
    </row>
    <row r="1058" spans="1:21" x14ac:dyDescent="0.2">
      <c r="A1058" t="s">
        <v>16466</v>
      </c>
      <c r="B1058" t="s">
        <v>9568</v>
      </c>
      <c r="C1058">
        <v>3523008</v>
      </c>
      <c r="D1058" t="s">
        <v>6838</v>
      </c>
      <c r="E1058" t="s">
        <v>6415</v>
      </c>
      <c r="F1058" t="s">
        <v>6402</v>
      </c>
      <c r="G1058">
        <v>3033</v>
      </c>
      <c r="H1058">
        <v>11157</v>
      </c>
      <c r="I1058">
        <v>1</v>
      </c>
      <c r="J1058">
        <v>1</v>
      </c>
      <c r="K1058">
        <v>0</v>
      </c>
      <c r="L1058" t="s">
        <v>6403</v>
      </c>
      <c r="M1058">
        <v>2018</v>
      </c>
      <c r="N1058" t="s">
        <v>1463</v>
      </c>
      <c r="O1058">
        <v>1</v>
      </c>
      <c r="P1058">
        <v>2</v>
      </c>
      <c r="Q1058" t="s">
        <v>15830</v>
      </c>
      <c r="R1058" t="s">
        <v>7734</v>
      </c>
      <c r="S1058" t="s">
        <v>7734</v>
      </c>
      <c r="T1058" t="s">
        <v>3036</v>
      </c>
      <c r="U1058">
        <f t="shared" si="16"/>
        <v>33352</v>
      </c>
    </row>
    <row r="1059" spans="1:21" x14ac:dyDescent="0.2">
      <c r="A1059" t="s">
        <v>16466</v>
      </c>
      <c r="B1059" t="s">
        <v>9568</v>
      </c>
      <c r="C1059">
        <v>3523008</v>
      </c>
      <c r="D1059" t="s">
        <v>6406</v>
      </c>
      <c r="E1059" t="s">
        <v>9843</v>
      </c>
      <c r="F1059" t="s">
        <v>6402</v>
      </c>
      <c r="G1059">
        <v>151</v>
      </c>
      <c r="H1059">
        <v>11157</v>
      </c>
      <c r="I1059">
        <v>0</v>
      </c>
      <c r="J1059">
        <v>0</v>
      </c>
      <c r="K1059">
        <v>0</v>
      </c>
      <c r="L1059" t="s">
        <v>6403</v>
      </c>
      <c r="M1059">
        <v>2018</v>
      </c>
      <c r="N1059" t="s">
        <v>1463</v>
      </c>
      <c r="O1059">
        <v>1</v>
      </c>
      <c r="P1059">
        <v>2</v>
      </c>
      <c r="Q1059" t="s">
        <v>15830</v>
      </c>
      <c r="R1059" t="s">
        <v>7734</v>
      </c>
      <c r="S1059" t="s">
        <v>7734</v>
      </c>
      <c r="T1059" t="s">
        <v>21312</v>
      </c>
      <c r="U1059">
        <f t="shared" si="16"/>
        <v>33352</v>
      </c>
    </row>
    <row r="1060" spans="1:21" x14ac:dyDescent="0.2">
      <c r="A1060" t="s">
        <v>16466</v>
      </c>
      <c r="B1060" t="s">
        <v>9568</v>
      </c>
      <c r="C1060">
        <v>3523008</v>
      </c>
      <c r="D1060" t="s">
        <v>16469</v>
      </c>
      <c r="E1060" t="s">
        <v>11825</v>
      </c>
      <c r="F1060" t="s">
        <v>6402</v>
      </c>
      <c r="G1060">
        <v>172</v>
      </c>
      <c r="H1060">
        <v>11157</v>
      </c>
      <c r="I1060">
        <v>0</v>
      </c>
      <c r="J1060">
        <v>0</v>
      </c>
      <c r="K1060">
        <v>0</v>
      </c>
      <c r="L1060" t="s">
        <v>6403</v>
      </c>
      <c r="M1060">
        <v>2018</v>
      </c>
      <c r="N1060" t="s">
        <v>1463</v>
      </c>
      <c r="O1060">
        <v>1</v>
      </c>
      <c r="P1060">
        <v>2</v>
      </c>
      <c r="Q1060" t="s">
        <v>15830</v>
      </c>
      <c r="R1060" t="s">
        <v>7734</v>
      </c>
      <c r="S1060" t="s">
        <v>7734</v>
      </c>
      <c r="T1060" t="s">
        <v>21313</v>
      </c>
      <c r="U1060">
        <f t="shared" si="16"/>
        <v>33352</v>
      </c>
    </row>
    <row r="1061" spans="1:21" x14ac:dyDescent="0.2">
      <c r="A1061" t="s">
        <v>16470</v>
      </c>
      <c r="B1061" t="s">
        <v>9568</v>
      </c>
      <c r="C1061">
        <v>3523008</v>
      </c>
      <c r="D1061" t="s">
        <v>16471</v>
      </c>
      <c r="E1061" t="s">
        <v>15566</v>
      </c>
      <c r="F1061" t="s">
        <v>6402</v>
      </c>
      <c r="G1061">
        <v>1341</v>
      </c>
      <c r="H1061">
        <v>9835</v>
      </c>
      <c r="I1061">
        <v>0</v>
      </c>
      <c r="J1061">
        <v>0</v>
      </c>
      <c r="K1061">
        <v>0</v>
      </c>
      <c r="L1061" t="s">
        <v>6409</v>
      </c>
      <c r="M1061">
        <v>2018</v>
      </c>
      <c r="N1061" t="s">
        <v>1463</v>
      </c>
      <c r="O1061">
        <v>2</v>
      </c>
      <c r="P1061">
        <v>2</v>
      </c>
      <c r="Q1061" t="s">
        <v>15830</v>
      </c>
      <c r="R1061" t="s">
        <v>7734</v>
      </c>
      <c r="S1061" t="s">
        <v>7734</v>
      </c>
      <c r="T1061" t="s">
        <v>21314</v>
      </c>
      <c r="U1061">
        <f t="shared" si="16"/>
        <v>33352</v>
      </c>
    </row>
    <row r="1062" spans="1:21" x14ac:dyDescent="0.2">
      <c r="A1062" t="s">
        <v>16470</v>
      </c>
      <c r="B1062" t="s">
        <v>9568</v>
      </c>
      <c r="C1062">
        <v>3523008</v>
      </c>
      <c r="D1062" t="s">
        <v>16472</v>
      </c>
      <c r="E1062" t="s">
        <v>6816</v>
      </c>
      <c r="F1062" t="s">
        <v>6402</v>
      </c>
      <c r="G1062">
        <v>170</v>
      </c>
      <c r="H1062">
        <v>9835</v>
      </c>
      <c r="I1062">
        <v>0</v>
      </c>
      <c r="J1062">
        <v>0</v>
      </c>
      <c r="K1062">
        <v>0</v>
      </c>
      <c r="L1062" t="s">
        <v>6409</v>
      </c>
      <c r="M1062">
        <v>2018</v>
      </c>
      <c r="N1062" t="s">
        <v>1463</v>
      </c>
      <c r="O1062">
        <v>2</v>
      </c>
      <c r="P1062">
        <v>2</v>
      </c>
      <c r="Q1062" t="s">
        <v>15830</v>
      </c>
      <c r="R1062" t="s">
        <v>7734</v>
      </c>
      <c r="S1062" t="s">
        <v>7734</v>
      </c>
      <c r="T1062" t="s">
        <v>21315</v>
      </c>
      <c r="U1062">
        <f t="shared" si="16"/>
        <v>33352</v>
      </c>
    </row>
    <row r="1063" spans="1:21" x14ac:dyDescent="0.2">
      <c r="A1063" t="s">
        <v>16470</v>
      </c>
      <c r="B1063" t="s">
        <v>9568</v>
      </c>
      <c r="C1063">
        <v>3523008</v>
      </c>
      <c r="D1063" t="s">
        <v>6889</v>
      </c>
      <c r="E1063" t="s">
        <v>16473</v>
      </c>
      <c r="F1063" t="s">
        <v>6402</v>
      </c>
      <c r="G1063">
        <v>996</v>
      </c>
      <c r="H1063">
        <v>9835</v>
      </c>
      <c r="I1063">
        <v>0</v>
      </c>
      <c r="J1063">
        <v>0</v>
      </c>
      <c r="K1063">
        <v>0</v>
      </c>
      <c r="L1063" t="s">
        <v>6409</v>
      </c>
      <c r="M1063">
        <v>2018</v>
      </c>
      <c r="N1063" t="s">
        <v>1463</v>
      </c>
      <c r="O1063">
        <v>2</v>
      </c>
      <c r="P1063">
        <v>2</v>
      </c>
      <c r="Q1063" t="s">
        <v>15830</v>
      </c>
      <c r="R1063" t="s">
        <v>7734</v>
      </c>
      <c r="S1063" t="s">
        <v>7734</v>
      </c>
      <c r="T1063" t="s">
        <v>21316</v>
      </c>
      <c r="U1063">
        <f t="shared" si="16"/>
        <v>33352</v>
      </c>
    </row>
    <row r="1064" spans="1:21" x14ac:dyDescent="0.2">
      <c r="A1064" t="s">
        <v>16470</v>
      </c>
      <c r="B1064" t="s">
        <v>9568</v>
      </c>
      <c r="C1064">
        <v>3523008</v>
      </c>
      <c r="D1064" t="s">
        <v>9589</v>
      </c>
      <c r="E1064" t="s">
        <v>9590</v>
      </c>
      <c r="F1064" t="s">
        <v>6402</v>
      </c>
      <c r="G1064">
        <v>2728</v>
      </c>
      <c r="H1064">
        <v>9835</v>
      </c>
      <c r="I1064">
        <v>0</v>
      </c>
      <c r="J1064">
        <v>1</v>
      </c>
      <c r="K1064">
        <v>0</v>
      </c>
      <c r="L1064" t="s">
        <v>6403</v>
      </c>
      <c r="M1064">
        <v>2018</v>
      </c>
      <c r="N1064" t="s">
        <v>1463</v>
      </c>
      <c r="O1064">
        <v>2</v>
      </c>
      <c r="P1064">
        <v>2</v>
      </c>
      <c r="Q1064" t="s">
        <v>15830</v>
      </c>
      <c r="R1064" t="s">
        <v>7734</v>
      </c>
      <c r="S1064" t="s">
        <v>7734</v>
      </c>
      <c r="T1064" t="s">
        <v>3035</v>
      </c>
      <c r="U1064">
        <f t="shared" si="16"/>
        <v>33352</v>
      </c>
    </row>
    <row r="1065" spans="1:21" x14ac:dyDescent="0.2">
      <c r="A1065" t="s">
        <v>16470</v>
      </c>
      <c r="B1065" t="s">
        <v>9568</v>
      </c>
      <c r="C1065">
        <v>3523008</v>
      </c>
      <c r="D1065" t="s">
        <v>6463</v>
      </c>
      <c r="E1065" t="s">
        <v>6430</v>
      </c>
      <c r="F1065" t="s">
        <v>6402</v>
      </c>
      <c r="G1065">
        <v>3009</v>
      </c>
      <c r="H1065">
        <v>9835</v>
      </c>
      <c r="I1065">
        <v>1</v>
      </c>
      <c r="J1065">
        <v>1</v>
      </c>
      <c r="K1065">
        <v>0</v>
      </c>
      <c r="L1065" t="s">
        <v>6403</v>
      </c>
      <c r="M1065">
        <v>2018</v>
      </c>
      <c r="N1065" t="s">
        <v>1463</v>
      </c>
      <c r="O1065">
        <v>2</v>
      </c>
      <c r="P1065">
        <v>2</v>
      </c>
      <c r="Q1065" t="s">
        <v>15830</v>
      </c>
      <c r="R1065" t="s">
        <v>7734</v>
      </c>
      <c r="S1065" t="s">
        <v>7734</v>
      </c>
      <c r="T1065" t="s">
        <v>21317</v>
      </c>
      <c r="U1065">
        <f t="shared" si="16"/>
        <v>33352</v>
      </c>
    </row>
    <row r="1066" spans="1:21" x14ac:dyDescent="0.2">
      <c r="A1066" t="s">
        <v>16470</v>
      </c>
      <c r="B1066" t="s">
        <v>9568</v>
      </c>
      <c r="C1066">
        <v>3523008</v>
      </c>
      <c r="D1066" t="s">
        <v>6698</v>
      </c>
      <c r="E1066" t="s">
        <v>7167</v>
      </c>
      <c r="F1066" t="s">
        <v>6402</v>
      </c>
      <c r="G1066">
        <v>1591</v>
      </c>
      <c r="H1066">
        <v>9835</v>
      </c>
      <c r="I1066">
        <v>0</v>
      </c>
      <c r="J1066">
        <v>0</v>
      </c>
      <c r="K1066">
        <v>0</v>
      </c>
      <c r="L1066" t="s">
        <v>6403</v>
      </c>
      <c r="M1066">
        <v>2018</v>
      </c>
      <c r="N1066" t="s">
        <v>1463</v>
      </c>
      <c r="O1066">
        <v>2</v>
      </c>
      <c r="P1066">
        <v>2</v>
      </c>
      <c r="Q1066" t="s">
        <v>15830</v>
      </c>
      <c r="R1066" t="s">
        <v>7734</v>
      </c>
      <c r="S1066" t="s">
        <v>7734</v>
      </c>
      <c r="T1066" t="s">
        <v>21318</v>
      </c>
      <c r="U1066">
        <f t="shared" si="16"/>
        <v>33352</v>
      </c>
    </row>
    <row r="1067" spans="1:21" x14ac:dyDescent="0.2">
      <c r="A1067" t="s">
        <v>16474</v>
      </c>
      <c r="B1067" t="s">
        <v>9568</v>
      </c>
      <c r="C1067">
        <v>3523008</v>
      </c>
      <c r="D1067" t="s">
        <v>7333</v>
      </c>
      <c r="E1067" t="s">
        <v>16475</v>
      </c>
      <c r="F1067" t="s">
        <v>6402</v>
      </c>
      <c r="G1067">
        <v>2764</v>
      </c>
      <c r="H1067">
        <v>8675</v>
      </c>
      <c r="I1067">
        <v>1</v>
      </c>
      <c r="J1067">
        <v>1</v>
      </c>
      <c r="K1067">
        <v>0</v>
      </c>
      <c r="L1067" t="s">
        <v>6409</v>
      </c>
      <c r="M1067">
        <v>2018</v>
      </c>
      <c r="N1067" t="s">
        <v>1463</v>
      </c>
      <c r="O1067">
        <v>3</v>
      </c>
      <c r="P1067">
        <v>2</v>
      </c>
      <c r="Q1067" t="s">
        <v>15830</v>
      </c>
      <c r="R1067" t="s">
        <v>7734</v>
      </c>
      <c r="S1067" t="s">
        <v>7734</v>
      </c>
      <c r="T1067" t="s">
        <v>21319</v>
      </c>
      <c r="U1067">
        <f t="shared" si="16"/>
        <v>33352</v>
      </c>
    </row>
    <row r="1068" spans="1:21" x14ac:dyDescent="0.2">
      <c r="A1068" t="s">
        <v>16474</v>
      </c>
      <c r="B1068" t="s">
        <v>9568</v>
      </c>
      <c r="C1068">
        <v>3523008</v>
      </c>
      <c r="D1068" t="s">
        <v>6620</v>
      </c>
      <c r="E1068" t="s">
        <v>9596</v>
      </c>
      <c r="F1068" t="s">
        <v>6402</v>
      </c>
      <c r="G1068">
        <v>3187</v>
      </c>
      <c r="H1068">
        <v>8675</v>
      </c>
      <c r="I1068">
        <v>1</v>
      </c>
      <c r="J1068">
        <v>1</v>
      </c>
      <c r="K1068">
        <v>0</v>
      </c>
      <c r="L1068" t="s">
        <v>6403</v>
      </c>
      <c r="M1068">
        <v>2018</v>
      </c>
      <c r="N1068" t="s">
        <v>1463</v>
      </c>
      <c r="O1068">
        <v>3</v>
      </c>
      <c r="P1068">
        <v>2</v>
      </c>
      <c r="Q1068" t="s">
        <v>15830</v>
      </c>
      <c r="R1068" t="s">
        <v>7734</v>
      </c>
      <c r="S1068" t="s">
        <v>7734</v>
      </c>
      <c r="T1068" t="s">
        <v>3033</v>
      </c>
      <c r="U1068">
        <f t="shared" si="16"/>
        <v>33352</v>
      </c>
    </row>
    <row r="1069" spans="1:21" x14ac:dyDescent="0.2">
      <c r="A1069" t="s">
        <v>16474</v>
      </c>
      <c r="B1069" t="s">
        <v>9568</v>
      </c>
      <c r="C1069">
        <v>3523008</v>
      </c>
      <c r="D1069" t="s">
        <v>6547</v>
      </c>
      <c r="E1069" t="s">
        <v>12417</v>
      </c>
      <c r="F1069" t="s">
        <v>6402</v>
      </c>
      <c r="G1069">
        <v>1054</v>
      </c>
      <c r="H1069">
        <v>8675</v>
      </c>
      <c r="I1069">
        <v>0</v>
      </c>
      <c r="J1069">
        <v>0</v>
      </c>
      <c r="K1069">
        <v>0</v>
      </c>
      <c r="L1069" t="s">
        <v>6403</v>
      </c>
      <c r="M1069">
        <v>2018</v>
      </c>
      <c r="N1069" t="s">
        <v>1463</v>
      </c>
      <c r="O1069">
        <v>3</v>
      </c>
      <c r="P1069">
        <v>2</v>
      </c>
      <c r="Q1069" t="s">
        <v>15830</v>
      </c>
      <c r="R1069" t="s">
        <v>7734</v>
      </c>
      <c r="S1069" t="s">
        <v>7734</v>
      </c>
      <c r="T1069" t="s">
        <v>21320</v>
      </c>
      <c r="U1069">
        <f t="shared" si="16"/>
        <v>33352</v>
      </c>
    </row>
    <row r="1070" spans="1:21" x14ac:dyDescent="0.2">
      <c r="A1070" t="s">
        <v>16474</v>
      </c>
      <c r="B1070" t="s">
        <v>9568</v>
      </c>
      <c r="C1070">
        <v>3523008</v>
      </c>
      <c r="D1070" t="s">
        <v>6428</v>
      </c>
      <c r="E1070" t="s">
        <v>16476</v>
      </c>
      <c r="F1070" t="s">
        <v>6402</v>
      </c>
      <c r="G1070">
        <v>351</v>
      </c>
      <c r="H1070">
        <v>8675</v>
      </c>
      <c r="I1070">
        <v>0</v>
      </c>
      <c r="J1070">
        <v>0</v>
      </c>
      <c r="K1070">
        <v>0</v>
      </c>
      <c r="L1070" t="s">
        <v>6403</v>
      </c>
      <c r="M1070">
        <v>2018</v>
      </c>
      <c r="N1070" t="s">
        <v>1463</v>
      </c>
      <c r="O1070">
        <v>3</v>
      </c>
      <c r="P1070">
        <v>2</v>
      </c>
      <c r="Q1070" t="s">
        <v>15830</v>
      </c>
      <c r="R1070" t="s">
        <v>7734</v>
      </c>
      <c r="S1070" t="s">
        <v>7734</v>
      </c>
      <c r="T1070" t="s">
        <v>21321</v>
      </c>
      <c r="U1070">
        <f t="shared" si="16"/>
        <v>33352</v>
      </c>
    </row>
    <row r="1071" spans="1:21" x14ac:dyDescent="0.2">
      <c r="A1071" t="s">
        <v>16474</v>
      </c>
      <c r="B1071" t="s">
        <v>9568</v>
      </c>
      <c r="C1071">
        <v>3523008</v>
      </c>
      <c r="D1071" t="s">
        <v>6696</v>
      </c>
      <c r="E1071" t="s">
        <v>15636</v>
      </c>
      <c r="F1071" t="s">
        <v>6402</v>
      </c>
      <c r="G1071">
        <v>1319</v>
      </c>
      <c r="H1071">
        <v>8675</v>
      </c>
      <c r="I1071">
        <v>0</v>
      </c>
      <c r="J1071">
        <v>0</v>
      </c>
      <c r="K1071">
        <v>0</v>
      </c>
      <c r="L1071" t="s">
        <v>6403</v>
      </c>
      <c r="M1071">
        <v>2018</v>
      </c>
      <c r="N1071" t="s">
        <v>1463</v>
      </c>
      <c r="O1071">
        <v>3</v>
      </c>
      <c r="P1071">
        <v>2</v>
      </c>
      <c r="Q1071" t="s">
        <v>15830</v>
      </c>
      <c r="R1071" t="s">
        <v>7734</v>
      </c>
      <c r="S1071" t="s">
        <v>7734</v>
      </c>
      <c r="T1071" t="s">
        <v>21322</v>
      </c>
      <c r="U1071">
        <f t="shared" si="16"/>
        <v>33352</v>
      </c>
    </row>
    <row r="1072" spans="1:21" x14ac:dyDescent="0.2">
      <c r="A1072" t="s">
        <v>16477</v>
      </c>
      <c r="B1072" t="s">
        <v>9568</v>
      </c>
      <c r="C1072">
        <v>3523008</v>
      </c>
      <c r="D1072" t="s">
        <v>10759</v>
      </c>
      <c r="E1072" t="s">
        <v>6469</v>
      </c>
      <c r="F1072" t="s">
        <v>6402</v>
      </c>
      <c r="G1072">
        <v>1501</v>
      </c>
      <c r="H1072">
        <v>8751</v>
      </c>
      <c r="I1072">
        <v>0</v>
      </c>
      <c r="J1072">
        <v>0</v>
      </c>
      <c r="K1072">
        <v>0</v>
      </c>
      <c r="L1072" t="s">
        <v>6409</v>
      </c>
      <c r="M1072">
        <v>2018</v>
      </c>
      <c r="N1072" t="s">
        <v>1463</v>
      </c>
      <c r="O1072">
        <v>4</v>
      </c>
      <c r="P1072">
        <v>2</v>
      </c>
      <c r="Q1072" t="s">
        <v>15830</v>
      </c>
      <c r="R1072" t="s">
        <v>7734</v>
      </c>
      <c r="S1072" t="s">
        <v>7734</v>
      </c>
      <c r="T1072" t="s">
        <v>21323</v>
      </c>
      <c r="U1072">
        <f t="shared" si="16"/>
        <v>33352</v>
      </c>
    </row>
    <row r="1073" spans="1:21" x14ac:dyDescent="0.2">
      <c r="A1073" t="s">
        <v>16477</v>
      </c>
      <c r="B1073" t="s">
        <v>9568</v>
      </c>
      <c r="C1073">
        <v>3523008</v>
      </c>
      <c r="D1073" t="s">
        <v>6562</v>
      </c>
      <c r="E1073" t="s">
        <v>9601</v>
      </c>
      <c r="F1073" t="s">
        <v>6402</v>
      </c>
      <c r="G1073">
        <v>2330</v>
      </c>
      <c r="H1073">
        <v>8751</v>
      </c>
      <c r="I1073">
        <v>1</v>
      </c>
      <c r="J1073">
        <v>1</v>
      </c>
      <c r="K1073">
        <v>0</v>
      </c>
      <c r="L1073" t="s">
        <v>6409</v>
      </c>
      <c r="M1073">
        <v>2018</v>
      </c>
      <c r="N1073" t="s">
        <v>1463</v>
      </c>
      <c r="O1073">
        <v>4</v>
      </c>
      <c r="P1073">
        <v>2</v>
      </c>
      <c r="Q1073" t="s">
        <v>15830</v>
      </c>
      <c r="R1073" t="s">
        <v>7734</v>
      </c>
      <c r="S1073" t="s">
        <v>7734</v>
      </c>
      <c r="T1073" t="s">
        <v>3031</v>
      </c>
      <c r="U1073">
        <f t="shared" si="16"/>
        <v>33352</v>
      </c>
    </row>
    <row r="1074" spans="1:21" x14ac:dyDescent="0.2">
      <c r="A1074" t="s">
        <v>16477</v>
      </c>
      <c r="B1074" t="s">
        <v>9568</v>
      </c>
      <c r="C1074">
        <v>3523008</v>
      </c>
      <c r="D1074" t="s">
        <v>7413</v>
      </c>
      <c r="E1074" t="s">
        <v>6456</v>
      </c>
      <c r="F1074" t="s">
        <v>6402</v>
      </c>
      <c r="G1074">
        <v>702</v>
      </c>
      <c r="H1074">
        <v>8751</v>
      </c>
      <c r="I1074">
        <v>0</v>
      </c>
      <c r="J1074">
        <v>0</v>
      </c>
      <c r="K1074">
        <v>0</v>
      </c>
      <c r="L1074" t="s">
        <v>6403</v>
      </c>
      <c r="M1074">
        <v>2018</v>
      </c>
      <c r="N1074" t="s">
        <v>1463</v>
      </c>
      <c r="O1074">
        <v>4</v>
      </c>
      <c r="P1074">
        <v>2</v>
      </c>
      <c r="Q1074" t="s">
        <v>15830</v>
      </c>
      <c r="R1074" t="s">
        <v>7734</v>
      </c>
      <c r="S1074" t="s">
        <v>7734</v>
      </c>
      <c r="T1074" t="s">
        <v>19973</v>
      </c>
      <c r="U1074">
        <f t="shared" si="16"/>
        <v>33352</v>
      </c>
    </row>
    <row r="1075" spans="1:21" x14ac:dyDescent="0.2">
      <c r="A1075" t="s">
        <v>16477</v>
      </c>
      <c r="B1075" t="s">
        <v>9568</v>
      </c>
      <c r="C1075">
        <v>3523008</v>
      </c>
      <c r="D1075" t="s">
        <v>6738</v>
      </c>
      <c r="E1075" t="s">
        <v>16478</v>
      </c>
      <c r="F1075" t="s">
        <v>6402</v>
      </c>
      <c r="G1075">
        <v>945</v>
      </c>
      <c r="H1075">
        <v>8751</v>
      </c>
      <c r="I1075">
        <v>0</v>
      </c>
      <c r="J1075">
        <v>0</v>
      </c>
      <c r="K1075">
        <v>0</v>
      </c>
      <c r="L1075" t="s">
        <v>6403</v>
      </c>
      <c r="M1075">
        <v>2018</v>
      </c>
      <c r="N1075" t="s">
        <v>1463</v>
      </c>
      <c r="O1075">
        <v>4</v>
      </c>
      <c r="P1075">
        <v>2</v>
      </c>
      <c r="Q1075" t="s">
        <v>15830</v>
      </c>
      <c r="R1075" t="s">
        <v>7734</v>
      </c>
      <c r="S1075" t="s">
        <v>7734</v>
      </c>
      <c r="T1075" t="s">
        <v>21324</v>
      </c>
      <c r="U1075">
        <f t="shared" si="16"/>
        <v>33352</v>
      </c>
    </row>
    <row r="1076" spans="1:21" x14ac:dyDescent="0.2">
      <c r="A1076" t="s">
        <v>16477</v>
      </c>
      <c r="B1076" t="s">
        <v>9568</v>
      </c>
      <c r="C1076">
        <v>3523008</v>
      </c>
      <c r="D1076" t="s">
        <v>7124</v>
      </c>
      <c r="E1076" t="s">
        <v>16479</v>
      </c>
      <c r="F1076" t="s">
        <v>6402</v>
      </c>
      <c r="G1076">
        <v>694</v>
      </c>
      <c r="H1076">
        <v>8751</v>
      </c>
      <c r="I1076">
        <v>0</v>
      </c>
      <c r="J1076">
        <v>0</v>
      </c>
      <c r="K1076">
        <v>0</v>
      </c>
      <c r="L1076" t="s">
        <v>6403</v>
      </c>
      <c r="M1076">
        <v>2018</v>
      </c>
      <c r="N1076" t="s">
        <v>1463</v>
      </c>
      <c r="O1076">
        <v>4</v>
      </c>
      <c r="P1076">
        <v>2</v>
      </c>
      <c r="Q1076" t="s">
        <v>15830</v>
      </c>
      <c r="R1076" t="s">
        <v>7734</v>
      </c>
      <c r="S1076" t="s">
        <v>7734</v>
      </c>
      <c r="T1076" t="s">
        <v>21325</v>
      </c>
      <c r="U1076">
        <f t="shared" si="16"/>
        <v>33352</v>
      </c>
    </row>
    <row r="1077" spans="1:21" x14ac:dyDescent="0.2">
      <c r="A1077" t="s">
        <v>16477</v>
      </c>
      <c r="B1077" t="s">
        <v>9568</v>
      </c>
      <c r="C1077">
        <v>3523008</v>
      </c>
      <c r="D1077" t="s">
        <v>6459</v>
      </c>
      <c r="E1077" t="s">
        <v>7629</v>
      </c>
      <c r="F1077" t="s">
        <v>6402</v>
      </c>
      <c r="G1077">
        <v>1702</v>
      </c>
      <c r="H1077">
        <v>8751</v>
      </c>
      <c r="I1077">
        <v>1</v>
      </c>
      <c r="J1077">
        <v>1</v>
      </c>
      <c r="K1077">
        <v>0</v>
      </c>
      <c r="L1077" t="s">
        <v>6403</v>
      </c>
      <c r="M1077">
        <v>2018</v>
      </c>
      <c r="N1077" t="s">
        <v>1463</v>
      </c>
      <c r="O1077">
        <v>4</v>
      </c>
      <c r="P1077">
        <v>2</v>
      </c>
      <c r="Q1077" t="s">
        <v>15830</v>
      </c>
      <c r="R1077" t="s">
        <v>7734</v>
      </c>
      <c r="S1077" t="s">
        <v>7734</v>
      </c>
      <c r="T1077" t="s">
        <v>21326</v>
      </c>
      <c r="U1077">
        <f t="shared" si="16"/>
        <v>33352</v>
      </c>
    </row>
    <row r="1078" spans="1:21" x14ac:dyDescent="0.2">
      <c r="A1078" t="s">
        <v>16477</v>
      </c>
      <c r="B1078" t="s">
        <v>9568</v>
      </c>
      <c r="C1078">
        <v>3523008</v>
      </c>
      <c r="D1078" t="s">
        <v>6595</v>
      </c>
      <c r="E1078" t="s">
        <v>7552</v>
      </c>
      <c r="F1078" t="s">
        <v>6402</v>
      </c>
      <c r="G1078">
        <v>877</v>
      </c>
      <c r="H1078">
        <v>8751</v>
      </c>
      <c r="I1078">
        <v>0</v>
      </c>
      <c r="J1078">
        <v>0</v>
      </c>
      <c r="K1078">
        <v>0</v>
      </c>
      <c r="L1078" t="s">
        <v>6403</v>
      </c>
      <c r="M1078">
        <v>2018</v>
      </c>
      <c r="N1078" t="s">
        <v>1463</v>
      </c>
      <c r="O1078">
        <v>4</v>
      </c>
      <c r="P1078">
        <v>2</v>
      </c>
      <c r="Q1078" t="s">
        <v>15830</v>
      </c>
      <c r="R1078" t="s">
        <v>7734</v>
      </c>
      <c r="S1078" t="s">
        <v>7734</v>
      </c>
      <c r="T1078" t="s">
        <v>21327</v>
      </c>
      <c r="U1078">
        <f t="shared" si="16"/>
        <v>33352</v>
      </c>
    </row>
    <row r="1079" spans="1:21" x14ac:dyDescent="0.2">
      <c r="A1079" t="s">
        <v>16480</v>
      </c>
      <c r="B1079" t="s">
        <v>9568</v>
      </c>
      <c r="C1079">
        <v>3523008</v>
      </c>
      <c r="D1079" t="s">
        <v>6914</v>
      </c>
      <c r="E1079" t="s">
        <v>9611</v>
      </c>
      <c r="F1079" t="s">
        <v>6402</v>
      </c>
      <c r="G1079">
        <v>3525</v>
      </c>
      <c r="H1079">
        <v>9006</v>
      </c>
      <c r="I1079">
        <v>1</v>
      </c>
      <c r="J1079">
        <v>1</v>
      </c>
      <c r="K1079">
        <v>0</v>
      </c>
      <c r="L1079" t="s">
        <v>6409</v>
      </c>
      <c r="M1079">
        <v>2018</v>
      </c>
      <c r="N1079" t="s">
        <v>1463</v>
      </c>
      <c r="O1079">
        <v>5</v>
      </c>
      <c r="P1079">
        <v>2</v>
      </c>
      <c r="Q1079" t="s">
        <v>15830</v>
      </c>
      <c r="R1079" t="s">
        <v>7734</v>
      </c>
      <c r="S1079" t="s">
        <v>7734</v>
      </c>
      <c r="T1079" t="s">
        <v>3028</v>
      </c>
      <c r="U1079">
        <f t="shared" si="16"/>
        <v>33352</v>
      </c>
    </row>
    <row r="1080" spans="1:21" x14ac:dyDescent="0.2">
      <c r="A1080" t="s">
        <v>16480</v>
      </c>
      <c r="B1080" t="s">
        <v>9568</v>
      </c>
      <c r="C1080">
        <v>3523008</v>
      </c>
      <c r="D1080" t="s">
        <v>7520</v>
      </c>
      <c r="E1080" t="s">
        <v>6769</v>
      </c>
      <c r="F1080" t="s">
        <v>6402</v>
      </c>
      <c r="G1080">
        <v>3719</v>
      </c>
      <c r="H1080">
        <v>9006</v>
      </c>
      <c r="I1080">
        <v>1</v>
      </c>
      <c r="J1080">
        <v>1</v>
      </c>
      <c r="K1080">
        <v>0</v>
      </c>
      <c r="L1080" t="s">
        <v>6409</v>
      </c>
      <c r="M1080">
        <v>2018</v>
      </c>
      <c r="N1080" t="s">
        <v>1463</v>
      </c>
      <c r="O1080">
        <v>5</v>
      </c>
      <c r="P1080">
        <v>2</v>
      </c>
      <c r="Q1080" t="s">
        <v>15830</v>
      </c>
      <c r="R1080" t="s">
        <v>7734</v>
      </c>
      <c r="S1080" t="s">
        <v>7734</v>
      </c>
      <c r="T1080" t="s">
        <v>21328</v>
      </c>
      <c r="U1080">
        <f t="shared" si="16"/>
        <v>33352</v>
      </c>
    </row>
    <row r="1081" spans="1:21" x14ac:dyDescent="0.2">
      <c r="A1081" t="s">
        <v>16480</v>
      </c>
      <c r="B1081" t="s">
        <v>9568</v>
      </c>
      <c r="C1081">
        <v>3523008</v>
      </c>
      <c r="D1081" t="s">
        <v>6419</v>
      </c>
      <c r="E1081" t="s">
        <v>6977</v>
      </c>
      <c r="F1081" t="s">
        <v>6402</v>
      </c>
      <c r="G1081">
        <v>1762</v>
      </c>
      <c r="H1081">
        <v>9006</v>
      </c>
      <c r="I1081">
        <v>0</v>
      </c>
      <c r="J1081">
        <v>0</v>
      </c>
      <c r="K1081">
        <v>0</v>
      </c>
      <c r="L1081" t="s">
        <v>6403</v>
      </c>
      <c r="M1081">
        <v>2018</v>
      </c>
      <c r="N1081" t="s">
        <v>1463</v>
      </c>
      <c r="O1081">
        <v>5</v>
      </c>
      <c r="P1081">
        <v>2</v>
      </c>
      <c r="Q1081" t="s">
        <v>15830</v>
      </c>
      <c r="R1081" t="s">
        <v>7734</v>
      </c>
      <c r="S1081" t="s">
        <v>7734</v>
      </c>
      <c r="T1081" t="s">
        <v>19978</v>
      </c>
      <c r="U1081">
        <f t="shared" si="16"/>
        <v>33352</v>
      </c>
    </row>
    <row r="1082" spans="1:21" x14ac:dyDescent="0.2">
      <c r="A1082" t="s">
        <v>16481</v>
      </c>
      <c r="B1082" t="s">
        <v>9568</v>
      </c>
      <c r="C1082">
        <v>3523008</v>
      </c>
      <c r="D1082" t="s">
        <v>16482</v>
      </c>
      <c r="E1082" t="s">
        <v>6469</v>
      </c>
      <c r="F1082" t="s">
        <v>6402</v>
      </c>
      <c r="G1082">
        <v>745</v>
      </c>
      <c r="H1082">
        <v>11303</v>
      </c>
      <c r="I1082">
        <v>0</v>
      </c>
      <c r="J1082">
        <v>0</v>
      </c>
      <c r="K1082">
        <v>0</v>
      </c>
      <c r="L1082" t="s">
        <v>6409</v>
      </c>
      <c r="M1082">
        <v>2018</v>
      </c>
      <c r="N1082" t="s">
        <v>1463</v>
      </c>
      <c r="O1082">
        <v>6</v>
      </c>
      <c r="P1082">
        <v>2</v>
      </c>
      <c r="Q1082" t="s">
        <v>15830</v>
      </c>
      <c r="R1082" t="s">
        <v>7734</v>
      </c>
      <c r="S1082" t="s">
        <v>7734</v>
      </c>
      <c r="T1082" t="s">
        <v>21329</v>
      </c>
      <c r="U1082">
        <f t="shared" si="16"/>
        <v>33352</v>
      </c>
    </row>
    <row r="1083" spans="1:21" x14ac:dyDescent="0.2">
      <c r="A1083" t="s">
        <v>16481</v>
      </c>
      <c r="B1083" t="s">
        <v>9568</v>
      </c>
      <c r="C1083">
        <v>3523008</v>
      </c>
      <c r="D1083" t="s">
        <v>7662</v>
      </c>
      <c r="E1083" t="s">
        <v>16483</v>
      </c>
      <c r="F1083" t="s">
        <v>6402</v>
      </c>
      <c r="G1083">
        <v>406</v>
      </c>
      <c r="H1083">
        <v>11303</v>
      </c>
      <c r="I1083">
        <v>0</v>
      </c>
      <c r="J1083">
        <v>0</v>
      </c>
      <c r="K1083">
        <v>0</v>
      </c>
      <c r="L1083" t="s">
        <v>6409</v>
      </c>
      <c r="M1083">
        <v>2018</v>
      </c>
      <c r="N1083" t="s">
        <v>1463</v>
      </c>
      <c r="O1083">
        <v>6</v>
      </c>
      <c r="P1083">
        <v>2</v>
      </c>
      <c r="Q1083" t="s">
        <v>15830</v>
      </c>
      <c r="R1083" t="s">
        <v>7734</v>
      </c>
      <c r="S1083" t="s">
        <v>7734</v>
      </c>
      <c r="T1083" t="s">
        <v>21330</v>
      </c>
      <c r="U1083">
        <f t="shared" si="16"/>
        <v>33352</v>
      </c>
    </row>
    <row r="1084" spans="1:21" x14ac:dyDescent="0.2">
      <c r="A1084" t="s">
        <v>16481</v>
      </c>
      <c r="B1084" t="s">
        <v>9568</v>
      </c>
      <c r="C1084">
        <v>3523008</v>
      </c>
      <c r="D1084" t="s">
        <v>7631</v>
      </c>
      <c r="E1084" t="s">
        <v>6744</v>
      </c>
      <c r="F1084" t="s">
        <v>6402</v>
      </c>
      <c r="G1084">
        <v>2012</v>
      </c>
      <c r="H1084">
        <v>11303</v>
      </c>
      <c r="I1084">
        <v>0</v>
      </c>
      <c r="J1084">
        <v>0</v>
      </c>
      <c r="K1084">
        <v>0</v>
      </c>
      <c r="L1084" t="s">
        <v>6409</v>
      </c>
      <c r="M1084">
        <v>2018</v>
      </c>
      <c r="N1084" t="s">
        <v>1463</v>
      </c>
      <c r="O1084">
        <v>6</v>
      </c>
      <c r="P1084">
        <v>2</v>
      </c>
      <c r="Q1084" t="s">
        <v>15830</v>
      </c>
      <c r="R1084" t="s">
        <v>7734</v>
      </c>
      <c r="S1084" t="s">
        <v>7734</v>
      </c>
      <c r="T1084" t="s">
        <v>21331</v>
      </c>
      <c r="U1084">
        <f t="shared" si="16"/>
        <v>33352</v>
      </c>
    </row>
    <row r="1085" spans="1:21" x14ac:dyDescent="0.2">
      <c r="A1085" t="s">
        <v>16481</v>
      </c>
      <c r="B1085" t="s">
        <v>9568</v>
      </c>
      <c r="C1085">
        <v>3523008</v>
      </c>
      <c r="D1085" t="s">
        <v>16484</v>
      </c>
      <c r="E1085" t="s">
        <v>16485</v>
      </c>
      <c r="F1085" t="s">
        <v>6402</v>
      </c>
      <c r="G1085">
        <v>870</v>
      </c>
      <c r="H1085">
        <v>11303</v>
      </c>
      <c r="I1085">
        <v>0</v>
      </c>
      <c r="J1085">
        <v>0</v>
      </c>
      <c r="K1085">
        <v>0</v>
      </c>
      <c r="L1085" t="s">
        <v>6409</v>
      </c>
      <c r="M1085">
        <v>2018</v>
      </c>
      <c r="N1085" t="s">
        <v>1463</v>
      </c>
      <c r="O1085">
        <v>6</v>
      </c>
      <c r="P1085">
        <v>2</v>
      </c>
      <c r="Q1085" t="s">
        <v>15830</v>
      </c>
      <c r="R1085" t="s">
        <v>7734</v>
      </c>
      <c r="S1085" t="s">
        <v>7734</v>
      </c>
      <c r="T1085" t="s">
        <v>21332</v>
      </c>
      <c r="U1085">
        <f t="shared" si="16"/>
        <v>33352</v>
      </c>
    </row>
    <row r="1086" spans="1:21" x14ac:dyDescent="0.2">
      <c r="A1086" t="s">
        <v>16481</v>
      </c>
      <c r="B1086" t="s">
        <v>9568</v>
      </c>
      <c r="C1086">
        <v>3523008</v>
      </c>
      <c r="D1086" t="s">
        <v>8006</v>
      </c>
      <c r="E1086" t="s">
        <v>15355</v>
      </c>
      <c r="F1086" t="s">
        <v>6402</v>
      </c>
      <c r="G1086">
        <v>4133</v>
      </c>
      <c r="H1086">
        <v>11303</v>
      </c>
      <c r="I1086">
        <v>0</v>
      </c>
      <c r="J1086">
        <v>1</v>
      </c>
      <c r="K1086">
        <v>0</v>
      </c>
      <c r="L1086" t="s">
        <v>6409</v>
      </c>
      <c r="M1086">
        <v>2018</v>
      </c>
      <c r="N1086" t="s">
        <v>1463</v>
      </c>
      <c r="O1086">
        <v>6</v>
      </c>
      <c r="P1086">
        <v>2</v>
      </c>
      <c r="Q1086" t="s">
        <v>15830</v>
      </c>
      <c r="R1086" t="s">
        <v>7734</v>
      </c>
      <c r="S1086" t="s">
        <v>7734</v>
      </c>
      <c r="T1086" t="s">
        <v>21333</v>
      </c>
      <c r="U1086">
        <f t="shared" si="16"/>
        <v>33352</v>
      </c>
    </row>
    <row r="1087" spans="1:21" x14ac:dyDescent="0.2">
      <c r="A1087" t="s">
        <v>16481</v>
      </c>
      <c r="B1087" t="s">
        <v>9568</v>
      </c>
      <c r="C1087">
        <v>3523008</v>
      </c>
      <c r="D1087" t="s">
        <v>6411</v>
      </c>
      <c r="E1087" t="s">
        <v>7386</v>
      </c>
      <c r="F1087" t="s">
        <v>6402</v>
      </c>
      <c r="G1087">
        <v>3137</v>
      </c>
      <c r="H1087">
        <v>11303</v>
      </c>
      <c r="I1087">
        <v>1</v>
      </c>
      <c r="J1087">
        <v>1</v>
      </c>
      <c r="K1087">
        <v>0</v>
      </c>
      <c r="L1087" t="s">
        <v>6403</v>
      </c>
      <c r="M1087">
        <v>2018</v>
      </c>
      <c r="N1087" t="s">
        <v>1463</v>
      </c>
      <c r="O1087">
        <v>6</v>
      </c>
      <c r="P1087">
        <v>2</v>
      </c>
      <c r="Q1087" t="s">
        <v>15830</v>
      </c>
      <c r="R1087" t="s">
        <v>7734</v>
      </c>
      <c r="S1087" t="s">
        <v>7734</v>
      </c>
      <c r="T1087" t="s">
        <v>21334</v>
      </c>
      <c r="U1087">
        <f t="shared" si="16"/>
        <v>33352</v>
      </c>
    </row>
    <row r="1088" spans="1:21" x14ac:dyDescent="0.2">
      <c r="A1088" t="s">
        <v>16486</v>
      </c>
      <c r="B1088" t="s">
        <v>9568</v>
      </c>
      <c r="C1088">
        <v>3523008</v>
      </c>
      <c r="D1088" t="s">
        <v>16487</v>
      </c>
      <c r="E1088" t="s">
        <v>16488</v>
      </c>
      <c r="F1088" t="s">
        <v>6402</v>
      </c>
      <c r="G1088">
        <v>11149</v>
      </c>
      <c r="H1088">
        <v>33352</v>
      </c>
      <c r="I1088">
        <v>0</v>
      </c>
      <c r="J1088">
        <v>0</v>
      </c>
      <c r="K1088">
        <v>0</v>
      </c>
      <c r="L1088" t="s">
        <v>6409</v>
      </c>
      <c r="M1088">
        <v>2018</v>
      </c>
      <c r="N1088" t="s">
        <v>6404</v>
      </c>
      <c r="O1088">
        <v>99</v>
      </c>
      <c r="P1088">
        <v>1</v>
      </c>
      <c r="Q1088" t="s">
        <v>15830</v>
      </c>
      <c r="R1088" t="s">
        <v>7734</v>
      </c>
      <c r="S1088" t="s">
        <v>7734</v>
      </c>
      <c r="T1088" t="s">
        <v>21335</v>
      </c>
      <c r="U1088">
        <f t="shared" si="16"/>
        <v>33352</v>
      </c>
    </row>
    <row r="1089" spans="1:21" x14ac:dyDescent="0.2">
      <c r="A1089" t="s">
        <v>16486</v>
      </c>
      <c r="B1089" t="s">
        <v>9568</v>
      </c>
      <c r="C1089">
        <v>3523008</v>
      </c>
      <c r="D1089" t="s">
        <v>7276</v>
      </c>
      <c r="E1089" t="s">
        <v>9570</v>
      </c>
      <c r="F1089" t="s">
        <v>6402</v>
      </c>
      <c r="G1089">
        <v>22203</v>
      </c>
      <c r="H1089">
        <v>33352</v>
      </c>
      <c r="I1089">
        <v>1</v>
      </c>
      <c r="J1089">
        <v>1</v>
      </c>
      <c r="K1089">
        <v>0</v>
      </c>
      <c r="L1089" t="s">
        <v>6403</v>
      </c>
      <c r="M1089">
        <v>2018</v>
      </c>
      <c r="N1089" t="s">
        <v>6404</v>
      </c>
      <c r="O1089">
        <v>99</v>
      </c>
      <c r="P1089">
        <v>1</v>
      </c>
      <c r="Q1089" t="s">
        <v>15830</v>
      </c>
      <c r="R1089" t="s">
        <v>7734</v>
      </c>
      <c r="S1089" t="s">
        <v>7734</v>
      </c>
      <c r="T1089" t="s">
        <v>768</v>
      </c>
      <c r="U1089">
        <f t="shared" si="16"/>
        <v>33352</v>
      </c>
    </row>
    <row r="1090" spans="1:21" x14ac:dyDescent="0.2">
      <c r="A1090" t="s">
        <v>16489</v>
      </c>
      <c r="B1090" t="s">
        <v>159</v>
      </c>
      <c r="C1090">
        <v>3528018</v>
      </c>
      <c r="D1090" t="s">
        <v>7349</v>
      </c>
      <c r="E1090" t="s">
        <v>6643</v>
      </c>
      <c r="F1090" t="s">
        <v>6402</v>
      </c>
      <c r="G1090">
        <v>800</v>
      </c>
      <c r="H1090">
        <v>1998</v>
      </c>
      <c r="I1090">
        <v>1</v>
      </c>
      <c r="J1090">
        <v>0</v>
      </c>
      <c r="K1090">
        <v>0</v>
      </c>
      <c r="L1090" t="s">
        <v>6403</v>
      </c>
      <c r="M1090">
        <v>2018</v>
      </c>
      <c r="N1090" t="s">
        <v>1463</v>
      </c>
      <c r="O1090">
        <v>1</v>
      </c>
      <c r="P1090">
        <v>1</v>
      </c>
      <c r="Q1090" t="s">
        <v>15830</v>
      </c>
      <c r="R1090" t="s">
        <v>7734</v>
      </c>
      <c r="S1090" t="s">
        <v>7734</v>
      </c>
      <c r="T1090" t="s">
        <v>21336</v>
      </c>
      <c r="U1090">
        <f t="shared" ref="U1090:U1153" si="17">_xlfn.MAXIFS($H$2:$H$6695, $C$2:$C$6695,C1090)</f>
        <v>13089</v>
      </c>
    </row>
    <row r="1091" spans="1:21" x14ac:dyDescent="0.2">
      <c r="A1091" t="s">
        <v>16489</v>
      </c>
      <c r="B1091" t="s">
        <v>159</v>
      </c>
      <c r="C1091">
        <v>3528018</v>
      </c>
      <c r="D1091" t="s">
        <v>6857</v>
      </c>
      <c r="E1091" t="s">
        <v>16490</v>
      </c>
      <c r="F1091" t="s">
        <v>6402</v>
      </c>
      <c r="G1091">
        <v>98</v>
      </c>
      <c r="H1091">
        <v>1998</v>
      </c>
      <c r="I1091">
        <v>0</v>
      </c>
      <c r="J1091">
        <v>0</v>
      </c>
      <c r="K1091">
        <v>0</v>
      </c>
      <c r="L1091" t="s">
        <v>6403</v>
      </c>
      <c r="M1091">
        <v>2018</v>
      </c>
      <c r="N1091" t="s">
        <v>1463</v>
      </c>
      <c r="O1091">
        <v>1</v>
      </c>
      <c r="P1091">
        <v>1</v>
      </c>
      <c r="Q1091" t="s">
        <v>15830</v>
      </c>
      <c r="R1091" t="s">
        <v>7734</v>
      </c>
      <c r="S1091" t="s">
        <v>7734</v>
      </c>
      <c r="T1091" t="s">
        <v>21337</v>
      </c>
      <c r="U1091">
        <f t="shared" si="17"/>
        <v>13089</v>
      </c>
    </row>
    <row r="1092" spans="1:21" x14ac:dyDescent="0.2">
      <c r="A1092" t="s">
        <v>16489</v>
      </c>
      <c r="B1092" t="s">
        <v>159</v>
      </c>
      <c r="C1092">
        <v>3528018</v>
      </c>
      <c r="D1092" t="s">
        <v>6586</v>
      </c>
      <c r="E1092" t="s">
        <v>7104</v>
      </c>
      <c r="F1092" t="s">
        <v>6402</v>
      </c>
      <c r="G1092">
        <v>1100</v>
      </c>
      <c r="H1092">
        <v>1998</v>
      </c>
      <c r="I1092">
        <v>0</v>
      </c>
      <c r="J1092">
        <v>1</v>
      </c>
      <c r="K1092">
        <v>0</v>
      </c>
      <c r="L1092" t="s">
        <v>6403</v>
      </c>
      <c r="M1092">
        <v>2018</v>
      </c>
      <c r="N1092" t="s">
        <v>1463</v>
      </c>
      <c r="O1092">
        <v>1</v>
      </c>
      <c r="P1092">
        <v>1</v>
      </c>
      <c r="Q1092" t="s">
        <v>15830</v>
      </c>
      <c r="R1092" t="s">
        <v>7734</v>
      </c>
      <c r="S1092" t="s">
        <v>7734</v>
      </c>
      <c r="T1092" t="s">
        <v>3064</v>
      </c>
      <c r="U1092">
        <f t="shared" si="17"/>
        <v>13089</v>
      </c>
    </row>
    <row r="1093" spans="1:21" x14ac:dyDescent="0.2">
      <c r="A1093" t="s">
        <v>16491</v>
      </c>
      <c r="B1093" t="s">
        <v>159</v>
      </c>
      <c r="C1093">
        <v>3528018</v>
      </c>
      <c r="D1093" t="s">
        <v>7261</v>
      </c>
      <c r="E1093" t="s">
        <v>16492</v>
      </c>
      <c r="F1093" t="s">
        <v>6402</v>
      </c>
      <c r="G1093">
        <v>186</v>
      </c>
      <c r="H1093">
        <v>2208</v>
      </c>
      <c r="I1093">
        <v>0</v>
      </c>
      <c r="J1093">
        <v>0</v>
      </c>
      <c r="K1093">
        <v>0</v>
      </c>
      <c r="L1093" t="s">
        <v>6409</v>
      </c>
      <c r="M1093">
        <v>2018</v>
      </c>
      <c r="N1093" t="s">
        <v>1463</v>
      </c>
      <c r="O1093">
        <v>2</v>
      </c>
      <c r="P1093">
        <v>1</v>
      </c>
      <c r="Q1093" t="s">
        <v>15830</v>
      </c>
      <c r="R1093" t="s">
        <v>7734</v>
      </c>
      <c r="S1093" t="s">
        <v>7734</v>
      </c>
      <c r="T1093" t="s">
        <v>21338</v>
      </c>
      <c r="U1093">
        <f t="shared" si="17"/>
        <v>13089</v>
      </c>
    </row>
    <row r="1094" spans="1:21" x14ac:dyDescent="0.2">
      <c r="A1094" t="s">
        <v>16491</v>
      </c>
      <c r="B1094" t="s">
        <v>159</v>
      </c>
      <c r="C1094">
        <v>3528018</v>
      </c>
      <c r="D1094" t="s">
        <v>6807</v>
      </c>
      <c r="E1094" t="s">
        <v>16493</v>
      </c>
      <c r="F1094" t="s">
        <v>6402</v>
      </c>
      <c r="G1094">
        <v>543</v>
      </c>
      <c r="H1094">
        <v>2208</v>
      </c>
      <c r="I1094">
        <v>0</v>
      </c>
      <c r="J1094">
        <v>0</v>
      </c>
      <c r="K1094">
        <v>0</v>
      </c>
      <c r="L1094" t="s">
        <v>6403</v>
      </c>
      <c r="M1094">
        <v>2018</v>
      </c>
      <c r="N1094" t="s">
        <v>1463</v>
      </c>
      <c r="O1094">
        <v>2</v>
      </c>
      <c r="P1094">
        <v>1</v>
      </c>
      <c r="Q1094" t="s">
        <v>15830</v>
      </c>
      <c r="R1094" t="s">
        <v>7734</v>
      </c>
      <c r="S1094" t="s">
        <v>7734</v>
      </c>
      <c r="T1094" t="s">
        <v>21339</v>
      </c>
      <c r="U1094">
        <f t="shared" si="17"/>
        <v>13089</v>
      </c>
    </row>
    <row r="1095" spans="1:21" x14ac:dyDescent="0.2">
      <c r="A1095" t="s">
        <v>16491</v>
      </c>
      <c r="B1095" t="s">
        <v>159</v>
      </c>
      <c r="C1095">
        <v>3528018</v>
      </c>
      <c r="D1095" t="s">
        <v>6434</v>
      </c>
      <c r="E1095" t="s">
        <v>13769</v>
      </c>
      <c r="F1095" t="s">
        <v>6402</v>
      </c>
      <c r="G1095">
        <v>988</v>
      </c>
      <c r="H1095">
        <v>2208</v>
      </c>
      <c r="I1095">
        <v>0</v>
      </c>
      <c r="J1095">
        <v>1</v>
      </c>
      <c r="K1095">
        <v>0</v>
      </c>
      <c r="L1095" t="s">
        <v>6403</v>
      </c>
      <c r="M1095">
        <v>2018</v>
      </c>
      <c r="N1095" t="s">
        <v>1463</v>
      </c>
      <c r="O1095">
        <v>2</v>
      </c>
      <c r="P1095">
        <v>1</v>
      </c>
      <c r="Q1095" t="s">
        <v>15830</v>
      </c>
      <c r="R1095" t="s">
        <v>7734</v>
      </c>
      <c r="S1095" t="s">
        <v>7734</v>
      </c>
      <c r="T1095" t="s">
        <v>3063</v>
      </c>
      <c r="U1095">
        <f t="shared" si="17"/>
        <v>13089</v>
      </c>
    </row>
    <row r="1096" spans="1:21" x14ac:dyDescent="0.2">
      <c r="A1096" t="s">
        <v>16491</v>
      </c>
      <c r="B1096" t="s">
        <v>159</v>
      </c>
      <c r="C1096">
        <v>3528018</v>
      </c>
      <c r="D1096" t="s">
        <v>6539</v>
      </c>
      <c r="E1096" t="s">
        <v>15657</v>
      </c>
      <c r="F1096" t="s">
        <v>6402</v>
      </c>
      <c r="G1096">
        <v>491</v>
      </c>
      <c r="H1096">
        <v>2208</v>
      </c>
      <c r="I1096">
        <v>1</v>
      </c>
      <c r="J1096">
        <v>0</v>
      </c>
      <c r="K1096">
        <v>0</v>
      </c>
      <c r="L1096" t="s">
        <v>6403</v>
      </c>
      <c r="M1096">
        <v>2018</v>
      </c>
      <c r="N1096" t="s">
        <v>1463</v>
      </c>
      <c r="O1096">
        <v>2</v>
      </c>
      <c r="P1096">
        <v>1</v>
      </c>
      <c r="Q1096" t="s">
        <v>15830</v>
      </c>
      <c r="R1096" t="s">
        <v>7734</v>
      </c>
      <c r="S1096" t="s">
        <v>7734</v>
      </c>
      <c r="T1096" t="s">
        <v>21340</v>
      </c>
      <c r="U1096">
        <f t="shared" si="17"/>
        <v>13089</v>
      </c>
    </row>
    <row r="1097" spans="1:21" x14ac:dyDescent="0.2">
      <c r="A1097" t="s">
        <v>16494</v>
      </c>
      <c r="B1097" t="s">
        <v>159</v>
      </c>
      <c r="C1097">
        <v>3528018</v>
      </c>
      <c r="D1097" t="s">
        <v>7264</v>
      </c>
      <c r="E1097" t="s">
        <v>8429</v>
      </c>
      <c r="F1097" t="s">
        <v>6402</v>
      </c>
      <c r="G1097">
        <v>749</v>
      </c>
      <c r="H1097">
        <v>3176</v>
      </c>
      <c r="I1097">
        <v>0</v>
      </c>
      <c r="J1097">
        <v>0</v>
      </c>
      <c r="K1097">
        <v>0</v>
      </c>
      <c r="L1097" t="s">
        <v>6409</v>
      </c>
      <c r="M1097">
        <v>2018</v>
      </c>
      <c r="N1097" t="s">
        <v>1463</v>
      </c>
      <c r="O1097">
        <v>3</v>
      </c>
      <c r="P1097">
        <v>1</v>
      </c>
      <c r="Q1097" t="s">
        <v>15830</v>
      </c>
      <c r="R1097" t="s">
        <v>7734</v>
      </c>
      <c r="S1097" t="s">
        <v>7734</v>
      </c>
      <c r="T1097" t="s">
        <v>21341</v>
      </c>
      <c r="U1097">
        <f t="shared" si="17"/>
        <v>13089</v>
      </c>
    </row>
    <row r="1098" spans="1:21" x14ac:dyDescent="0.2">
      <c r="A1098" t="s">
        <v>16494</v>
      </c>
      <c r="B1098" t="s">
        <v>159</v>
      </c>
      <c r="C1098">
        <v>3528018</v>
      </c>
      <c r="D1098" t="s">
        <v>6559</v>
      </c>
      <c r="E1098" t="s">
        <v>7093</v>
      </c>
      <c r="F1098" t="s">
        <v>6402</v>
      </c>
      <c r="G1098">
        <v>1160</v>
      </c>
      <c r="H1098">
        <v>3176</v>
      </c>
      <c r="I1098">
        <v>1</v>
      </c>
      <c r="J1098">
        <v>0</v>
      </c>
      <c r="K1098">
        <v>0</v>
      </c>
      <c r="L1098" t="s">
        <v>6403</v>
      </c>
      <c r="M1098">
        <v>2018</v>
      </c>
      <c r="N1098" t="s">
        <v>1463</v>
      </c>
      <c r="O1098">
        <v>3</v>
      </c>
      <c r="P1098">
        <v>1</v>
      </c>
      <c r="Q1098" t="s">
        <v>15830</v>
      </c>
      <c r="R1098" t="s">
        <v>7734</v>
      </c>
      <c r="S1098" t="s">
        <v>7734</v>
      </c>
      <c r="T1098" t="s">
        <v>21342</v>
      </c>
      <c r="U1098">
        <f t="shared" si="17"/>
        <v>13089</v>
      </c>
    </row>
    <row r="1099" spans="1:21" x14ac:dyDescent="0.2">
      <c r="A1099" t="s">
        <v>16494</v>
      </c>
      <c r="B1099" t="s">
        <v>159</v>
      </c>
      <c r="C1099">
        <v>3528018</v>
      </c>
      <c r="D1099" t="s">
        <v>6838</v>
      </c>
      <c r="E1099" t="s">
        <v>6518</v>
      </c>
      <c r="F1099" t="s">
        <v>6402</v>
      </c>
      <c r="G1099">
        <v>1267</v>
      </c>
      <c r="H1099">
        <v>3176</v>
      </c>
      <c r="I1099">
        <v>0</v>
      </c>
      <c r="J1099">
        <v>1</v>
      </c>
      <c r="K1099">
        <v>0</v>
      </c>
      <c r="L1099" t="s">
        <v>6403</v>
      </c>
      <c r="M1099">
        <v>2018</v>
      </c>
      <c r="N1099" t="s">
        <v>1463</v>
      </c>
      <c r="O1099">
        <v>3</v>
      </c>
      <c r="P1099">
        <v>1</v>
      </c>
      <c r="Q1099" t="s">
        <v>15830</v>
      </c>
      <c r="R1099" t="s">
        <v>7734</v>
      </c>
      <c r="S1099" t="s">
        <v>7734</v>
      </c>
      <c r="T1099" t="s">
        <v>3062</v>
      </c>
      <c r="U1099">
        <f t="shared" si="17"/>
        <v>13089</v>
      </c>
    </row>
    <row r="1100" spans="1:21" x14ac:dyDescent="0.2">
      <c r="A1100" t="s">
        <v>16495</v>
      </c>
      <c r="B1100" t="s">
        <v>159</v>
      </c>
      <c r="C1100">
        <v>3528018</v>
      </c>
      <c r="D1100" t="s">
        <v>6696</v>
      </c>
      <c r="E1100" t="s">
        <v>7006</v>
      </c>
      <c r="F1100" t="s">
        <v>6402</v>
      </c>
      <c r="G1100">
        <v>699</v>
      </c>
      <c r="H1100">
        <v>2169</v>
      </c>
      <c r="I1100">
        <v>0</v>
      </c>
      <c r="J1100">
        <v>0</v>
      </c>
      <c r="K1100">
        <v>0</v>
      </c>
      <c r="L1100" t="s">
        <v>6403</v>
      </c>
      <c r="M1100">
        <v>2018</v>
      </c>
      <c r="N1100" t="s">
        <v>1463</v>
      </c>
      <c r="O1100">
        <v>4</v>
      </c>
      <c r="P1100">
        <v>1</v>
      </c>
      <c r="Q1100" t="s">
        <v>15830</v>
      </c>
      <c r="R1100" t="s">
        <v>7734</v>
      </c>
      <c r="S1100" t="s">
        <v>7734</v>
      </c>
      <c r="T1100" t="s">
        <v>21343</v>
      </c>
      <c r="U1100">
        <f t="shared" si="17"/>
        <v>13089</v>
      </c>
    </row>
    <row r="1101" spans="1:21" x14ac:dyDescent="0.2">
      <c r="A1101" t="s">
        <v>16495</v>
      </c>
      <c r="B1101" t="s">
        <v>159</v>
      </c>
      <c r="C1101">
        <v>3528018</v>
      </c>
      <c r="D1101" t="s">
        <v>6717</v>
      </c>
      <c r="E1101" t="s">
        <v>14714</v>
      </c>
      <c r="F1101" t="s">
        <v>6402</v>
      </c>
      <c r="G1101">
        <v>1470</v>
      </c>
      <c r="H1101">
        <v>2169</v>
      </c>
      <c r="I1101">
        <v>1</v>
      </c>
      <c r="J1101">
        <v>1</v>
      </c>
      <c r="K1101">
        <v>0</v>
      </c>
      <c r="L1101" t="s">
        <v>6403</v>
      </c>
      <c r="M1101">
        <v>2018</v>
      </c>
      <c r="N1101" t="s">
        <v>1463</v>
      </c>
      <c r="O1101">
        <v>4</v>
      </c>
      <c r="P1101">
        <v>1</v>
      </c>
      <c r="Q1101" t="s">
        <v>15830</v>
      </c>
      <c r="R1101" t="s">
        <v>7734</v>
      </c>
      <c r="S1101" t="s">
        <v>7734</v>
      </c>
      <c r="T1101" t="s">
        <v>3069</v>
      </c>
      <c r="U1101">
        <f t="shared" si="17"/>
        <v>13089</v>
      </c>
    </row>
    <row r="1102" spans="1:21" x14ac:dyDescent="0.2">
      <c r="A1102" t="s">
        <v>16496</v>
      </c>
      <c r="B1102" t="s">
        <v>159</v>
      </c>
      <c r="C1102">
        <v>3528018</v>
      </c>
      <c r="D1102" t="s">
        <v>7412</v>
      </c>
      <c r="E1102" t="s">
        <v>8754</v>
      </c>
      <c r="F1102" t="s">
        <v>6402</v>
      </c>
      <c r="G1102">
        <v>442</v>
      </c>
      <c r="H1102">
        <v>1490</v>
      </c>
      <c r="I1102">
        <v>0</v>
      </c>
      <c r="J1102">
        <v>0</v>
      </c>
      <c r="K1102">
        <v>0</v>
      </c>
      <c r="L1102" t="s">
        <v>6409</v>
      </c>
      <c r="M1102">
        <v>2018</v>
      </c>
      <c r="N1102" t="s">
        <v>1463</v>
      </c>
      <c r="O1102">
        <v>5</v>
      </c>
      <c r="P1102">
        <v>1</v>
      </c>
      <c r="Q1102" t="s">
        <v>15830</v>
      </c>
      <c r="R1102" t="s">
        <v>7734</v>
      </c>
      <c r="S1102" t="s">
        <v>7734</v>
      </c>
      <c r="T1102" t="s">
        <v>21344</v>
      </c>
      <c r="U1102">
        <f t="shared" si="17"/>
        <v>13089</v>
      </c>
    </row>
    <row r="1103" spans="1:21" x14ac:dyDescent="0.2">
      <c r="A1103" t="s">
        <v>16496</v>
      </c>
      <c r="B1103" t="s">
        <v>159</v>
      </c>
      <c r="C1103">
        <v>3528018</v>
      </c>
      <c r="D1103" t="s">
        <v>6580</v>
      </c>
      <c r="E1103" t="s">
        <v>14718</v>
      </c>
      <c r="F1103" t="s">
        <v>6402</v>
      </c>
      <c r="G1103">
        <v>855</v>
      </c>
      <c r="H1103">
        <v>1490</v>
      </c>
      <c r="I1103">
        <v>1</v>
      </c>
      <c r="J1103">
        <v>1</v>
      </c>
      <c r="K1103">
        <v>0</v>
      </c>
      <c r="L1103" t="s">
        <v>6403</v>
      </c>
      <c r="M1103">
        <v>2018</v>
      </c>
      <c r="N1103" t="s">
        <v>1463</v>
      </c>
      <c r="O1103">
        <v>5</v>
      </c>
      <c r="P1103">
        <v>1</v>
      </c>
      <c r="Q1103" t="s">
        <v>15830</v>
      </c>
      <c r="R1103" t="s">
        <v>7734</v>
      </c>
      <c r="S1103" t="s">
        <v>7734</v>
      </c>
      <c r="T1103" t="s">
        <v>3060</v>
      </c>
      <c r="U1103">
        <f t="shared" si="17"/>
        <v>13089</v>
      </c>
    </row>
    <row r="1104" spans="1:21" x14ac:dyDescent="0.2">
      <c r="A1104" t="s">
        <v>16496</v>
      </c>
      <c r="B1104" t="s">
        <v>159</v>
      </c>
      <c r="C1104">
        <v>3528018</v>
      </c>
      <c r="D1104" t="s">
        <v>7628</v>
      </c>
      <c r="E1104" t="s">
        <v>16497</v>
      </c>
      <c r="F1104" t="s">
        <v>6402</v>
      </c>
      <c r="G1104">
        <v>193</v>
      </c>
      <c r="H1104">
        <v>1490</v>
      </c>
      <c r="I1104">
        <v>0</v>
      </c>
      <c r="J1104">
        <v>0</v>
      </c>
      <c r="K1104">
        <v>0</v>
      </c>
      <c r="L1104" t="s">
        <v>6403</v>
      </c>
      <c r="M1104">
        <v>2018</v>
      </c>
      <c r="N1104" t="s">
        <v>1463</v>
      </c>
      <c r="O1104">
        <v>5</v>
      </c>
      <c r="P1104">
        <v>1</v>
      </c>
      <c r="Q1104" t="s">
        <v>15830</v>
      </c>
      <c r="R1104" t="s">
        <v>7734</v>
      </c>
      <c r="S1104" t="s">
        <v>7734</v>
      </c>
      <c r="T1104" t="s">
        <v>21345</v>
      </c>
      <c r="U1104">
        <f t="shared" si="17"/>
        <v>13089</v>
      </c>
    </row>
    <row r="1105" spans="1:21" x14ac:dyDescent="0.2">
      <c r="A1105" t="s">
        <v>16498</v>
      </c>
      <c r="B1105" t="s">
        <v>159</v>
      </c>
      <c r="C1105">
        <v>3528018</v>
      </c>
      <c r="D1105" t="s">
        <v>6946</v>
      </c>
      <c r="E1105" t="s">
        <v>14720</v>
      </c>
      <c r="F1105" t="s">
        <v>6402</v>
      </c>
      <c r="G1105">
        <v>483</v>
      </c>
      <c r="H1105">
        <v>2151</v>
      </c>
      <c r="I1105">
        <v>0</v>
      </c>
      <c r="J1105">
        <v>0</v>
      </c>
      <c r="K1105">
        <v>0</v>
      </c>
      <c r="L1105" t="s">
        <v>6409</v>
      </c>
      <c r="M1105">
        <v>2018</v>
      </c>
      <c r="N1105" t="s">
        <v>1463</v>
      </c>
      <c r="O1105">
        <v>6</v>
      </c>
      <c r="P1105">
        <v>1</v>
      </c>
      <c r="Q1105" t="s">
        <v>15830</v>
      </c>
      <c r="R1105" t="s">
        <v>7734</v>
      </c>
      <c r="S1105" t="s">
        <v>7734</v>
      </c>
      <c r="T1105" t="s">
        <v>3072</v>
      </c>
      <c r="U1105">
        <f t="shared" si="17"/>
        <v>13089</v>
      </c>
    </row>
    <row r="1106" spans="1:21" x14ac:dyDescent="0.2">
      <c r="A1106" t="s">
        <v>16498</v>
      </c>
      <c r="B1106" t="s">
        <v>159</v>
      </c>
      <c r="C1106">
        <v>3528018</v>
      </c>
      <c r="D1106" t="s">
        <v>10937</v>
      </c>
      <c r="E1106" t="s">
        <v>6702</v>
      </c>
      <c r="F1106" t="s">
        <v>6402</v>
      </c>
      <c r="G1106">
        <v>1668</v>
      </c>
      <c r="H1106">
        <v>2151</v>
      </c>
      <c r="I1106">
        <v>1</v>
      </c>
      <c r="J1106">
        <v>1</v>
      </c>
      <c r="K1106">
        <v>0</v>
      </c>
      <c r="L1106" t="s">
        <v>6403</v>
      </c>
      <c r="M1106">
        <v>2018</v>
      </c>
      <c r="N1106" t="s">
        <v>1463</v>
      </c>
      <c r="O1106">
        <v>6</v>
      </c>
      <c r="P1106">
        <v>1</v>
      </c>
      <c r="Q1106" t="s">
        <v>15830</v>
      </c>
      <c r="R1106" t="s">
        <v>7734</v>
      </c>
      <c r="S1106" t="s">
        <v>7734</v>
      </c>
      <c r="T1106" t="s">
        <v>21346</v>
      </c>
      <c r="U1106">
        <f t="shared" si="17"/>
        <v>13089</v>
      </c>
    </row>
    <row r="1107" spans="1:21" x14ac:dyDescent="0.2">
      <c r="A1107" t="s">
        <v>16499</v>
      </c>
      <c r="B1107" t="s">
        <v>159</v>
      </c>
      <c r="C1107">
        <v>3528018</v>
      </c>
      <c r="D1107" t="s">
        <v>6794</v>
      </c>
      <c r="E1107" t="s">
        <v>6578</v>
      </c>
      <c r="F1107" t="s">
        <v>6402</v>
      </c>
      <c r="G1107">
        <v>2671</v>
      </c>
      <c r="H1107">
        <v>13089</v>
      </c>
      <c r="I1107">
        <v>0</v>
      </c>
      <c r="J1107">
        <v>0</v>
      </c>
      <c r="K1107">
        <v>0</v>
      </c>
      <c r="L1107" t="s">
        <v>6409</v>
      </c>
      <c r="M1107">
        <v>2018</v>
      </c>
      <c r="N1107" t="s">
        <v>6404</v>
      </c>
      <c r="O1107">
        <v>99</v>
      </c>
      <c r="P1107">
        <v>1</v>
      </c>
      <c r="Q1107" t="s">
        <v>15830</v>
      </c>
      <c r="R1107" t="s">
        <v>7734</v>
      </c>
      <c r="S1107" t="s">
        <v>7734</v>
      </c>
      <c r="T1107" t="s">
        <v>3073</v>
      </c>
      <c r="U1107">
        <f t="shared" si="17"/>
        <v>13089</v>
      </c>
    </row>
    <row r="1108" spans="1:21" x14ac:dyDescent="0.2">
      <c r="A1108" t="s">
        <v>16499</v>
      </c>
      <c r="B1108" t="s">
        <v>159</v>
      </c>
      <c r="C1108">
        <v>3528018</v>
      </c>
      <c r="D1108" t="s">
        <v>6477</v>
      </c>
      <c r="E1108" t="s">
        <v>14069</v>
      </c>
      <c r="F1108" t="s">
        <v>6402</v>
      </c>
      <c r="G1108">
        <v>6578</v>
      </c>
      <c r="H1108">
        <v>13089</v>
      </c>
      <c r="I1108">
        <v>1</v>
      </c>
      <c r="J1108">
        <v>1</v>
      </c>
      <c r="K1108">
        <v>0</v>
      </c>
      <c r="L1108" t="s">
        <v>6403</v>
      </c>
      <c r="M1108">
        <v>2018</v>
      </c>
      <c r="N1108" t="s">
        <v>6404</v>
      </c>
      <c r="O1108">
        <v>99</v>
      </c>
      <c r="P1108">
        <v>1</v>
      </c>
      <c r="Q1108" t="s">
        <v>15830</v>
      </c>
      <c r="R1108" t="s">
        <v>7734</v>
      </c>
      <c r="S1108" t="s">
        <v>7734</v>
      </c>
      <c r="T1108" t="s">
        <v>777</v>
      </c>
      <c r="U1108">
        <f t="shared" si="17"/>
        <v>13089</v>
      </c>
    </row>
    <row r="1109" spans="1:21" x14ac:dyDescent="0.2">
      <c r="A1109" t="s">
        <v>16499</v>
      </c>
      <c r="B1109" t="s">
        <v>159</v>
      </c>
      <c r="C1109">
        <v>3528018</v>
      </c>
      <c r="D1109" t="s">
        <v>6425</v>
      </c>
      <c r="E1109" t="s">
        <v>16500</v>
      </c>
      <c r="F1109" t="s">
        <v>6402</v>
      </c>
      <c r="G1109">
        <v>3840</v>
      </c>
      <c r="H1109">
        <v>13089</v>
      </c>
      <c r="I1109">
        <v>0</v>
      </c>
      <c r="J1109">
        <v>0</v>
      </c>
      <c r="K1109">
        <v>0</v>
      </c>
      <c r="L1109" t="s">
        <v>6403</v>
      </c>
      <c r="M1109">
        <v>2018</v>
      </c>
      <c r="N1109" t="s">
        <v>6404</v>
      </c>
      <c r="O1109">
        <v>99</v>
      </c>
      <c r="P1109">
        <v>1</v>
      </c>
      <c r="Q1109" t="s">
        <v>15830</v>
      </c>
      <c r="R1109" t="s">
        <v>7734</v>
      </c>
      <c r="S1109" t="s">
        <v>7734</v>
      </c>
      <c r="T1109" t="s">
        <v>21347</v>
      </c>
      <c r="U1109">
        <f t="shared" si="17"/>
        <v>13089</v>
      </c>
    </row>
    <row r="1110" spans="1:21" x14ac:dyDescent="0.2">
      <c r="A1110" t="s">
        <v>16503</v>
      </c>
      <c r="B1110" t="s">
        <v>9387</v>
      </c>
      <c r="C1110">
        <v>3524015</v>
      </c>
      <c r="D1110" t="s">
        <v>6820</v>
      </c>
      <c r="E1110" t="s">
        <v>6621</v>
      </c>
      <c r="F1110" t="s">
        <v>6402</v>
      </c>
      <c r="G1110">
        <v>824</v>
      </c>
      <c r="H1110">
        <v>4369</v>
      </c>
      <c r="I1110">
        <v>0</v>
      </c>
      <c r="J1110">
        <v>0</v>
      </c>
      <c r="K1110">
        <v>0</v>
      </c>
      <c r="L1110" t="s">
        <v>6409</v>
      </c>
      <c r="M1110">
        <v>2018</v>
      </c>
      <c r="N1110" t="s">
        <v>1463</v>
      </c>
      <c r="O1110">
        <v>1</v>
      </c>
      <c r="P1110">
        <v>2</v>
      </c>
      <c r="Q1110" t="s">
        <v>15830</v>
      </c>
      <c r="R1110" t="s">
        <v>7734</v>
      </c>
      <c r="S1110" t="s">
        <v>7734</v>
      </c>
      <c r="T1110" t="s">
        <v>21348</v>
      </c>
      <c r="U1110">
        <f t="shared" si="17"/>
        <v>12580</v>
      </c>
    </row>
    <row r="1111" spans="1:21" x14ac:dyDescent="0.2">
      <c r="A1111" t="s">
        <v>16503</v>
      </c>
      <c r="B1111" t="s">
        <v>9387</v>
      </c>
      <c r="C1111">
        <v>3524015</v>
      </c>
      <c r="D1111" t="s">
        <v>6459</v>
      </c>
      <c r="E1111" t="s">
        <v>9397</v>
      </c>
      <c r="F1111" t="s">
        <v>6402</v>
      </c>
      <c r="G1111">
        <v>1237</v>
      </c>
      <c r="H1111">
        <v>4369</v>
      </c>
      <c r="I1111">
        <v>1</v>
      </c>
      <c r="J1111">
        <v>1</v>
      </c>
      <c r="K1111">
        <v>0</v>
      </c>
      <c r="L1111" t="s">
        <v>6403</v>
      </c>
      <c r="M1111">
        <v>2018</v>
      </c>
      <c r="N1111" t="s">
        <v>1463</v>
      </c>
      <c r="O1111">
        <v>1</v>
      </c>
      <c r="P1111">
        <v>2</v>
      </c>
      <c r="Q1111" t="s">
        <v>15830</v>
      </c>
      <c r="R1111" t="s">
        <v>7734</v>
      </c>
      <c r="S1111" t="s">
        <v>7734</v>
      </c>
      <c r="T1111" t="s">
        <v>3081</v>
      </c>
      <c r="U1111">
        <f t="shared" si="17"/>
        <v>12580</v>
      </c>
    </row>
    <row r="1112" spans="1:21" x14ac:dyDescent="0.2">
      <c r="A1112" t="s">
        <v>16503</v>
      </c>
      <c r="B1112" t="s">
        <v>9387</v>
      </c>
      <c r="C1112">
        <v>3524015</v>
      </c>
      <c r="D1112" t="s">
        <v>6738</v>
      </c>
      <c r="E1112" t="s">
        <v>16504</v>
      </c>
      <c r="F1112" t="s">
        <v>6402</v>
      </c>
      <c r="G1112">
        <v>604</v>
      </c>
      <c r="H1112">
        <v>4369</v>
      </c>
      <c r="I1112">
        <v>0</v>
      </c>
      <c r="J1112">
        <v>0</v>
      </c>
      <c r="K1112">
        <v>0</v>
      </c>
      <c r="L1112" t="s">
        <v>6403</v>
      </c>
      <c r="M1112">
        <v>2018</v>
      </c>
      <c r="N1112" t="s">
        <v>1463</v>
      </c>
      <c r="O1112">
        <v>1</v>
      </c>
      <c r="P1112">
        <v>2</v>
      </c>
      <c r="Q1112" t="s">
        <v>15830</v>
      </c>
      <c r="R1112" t="s">
        <v>7734</v>
      </c>
      <c r="S1112" t="s">
        <v>7734</v>
      </c>
      <c r="T1112" t="s">
        <v>21349</v>
      </c>
      <c r="U1112">
        <f t="shared" si="17"/>
        <v>12580</v>
      </c>
    </row>
    <row r="1113" spans="1:21" x14ac:dyDescent="0.2">
      <c r="A1113" t="s">
        <v>16503</v>
      </c>
      <c r="B1113" t="s">
        <v>9387</v>
      </c>
      <c r="C1113">
        <v>3524015</v>
      </c>
      <c r="D1113" t="s">
        <v>7068</v>
      </c>
      <c r="E1113" t="s">
        <v>9398</v>
      </c>
      <c r="F1113" t="s">
        <v>6402</v>
      </c>
      <c r="G1113">
        <v>1238</v>
      </c>
      <c r="H1113">
        <v>4369</v>
      </c>
      <c r="I1113">
        <v>1</v>
      </c>
      <c r="J1113">
        <v>1</v>
      </c>
      <c r="K1113">
        <v>0</v>
      </c>
      <c r="L1113" t="s">
        <v>6403</v>
      </c>
      <c r="M1113">
        <v>2018</v>
      </c>
      <c r="N1113" t="s">
        <v>1463</v>
      </c>
      <c r="O1113">
        <v>1</v>
      </c>
      <c r="P1113">
        <v>2</v>
      </c>
      <c r="Q1113" t="s">
        <v>15830</v>
      </c>
      <c r="R1113" t="s">
        <v>7734</v>
      </c>
      <c r="S1113" t="s">
        <v>7734</v>
      </c>
      <c r="T1113" t="s">
        <v>3087</v>
      </c>
      <c r="U1113">
        <f t="shared" si="17"/>
        <v>12580</v>
      </c>
    </row>
    <row r="1114" spans="1:21" x14ac:dyDescent="0.2">
      <c r="A1114" t="s">
        <v>16503</v>
      </c>
      <c r="B1114" t="s">
        <v>9387</v>
      </c>
      <c r="C1114">
        <v>3524015</v>
      </c>
      <c r="D1114" t="s">
        <v>6523</v>
      </c>
      <c r="E1114" t="s">
        <v>6929</v>
      </c>
      <c r="F1114" t="s">
        <v>6402</v>
      </c>
      <c r="G1114">
        <v>466</v>
      </c>
      <c r="H1114">
        <v>4369</v>
      </c>
      <c r="I1114">
        <v>0</v>
      </c>
      <c r="J1114">
        <v>0</v>
      </c>
      <c r="K1114">
        <v>0</v>
      </c>
      <c r="L1114" t="s">
        <v>6403</v>
      </c>
      <c r="M1114">
        <v>2018</v>
      </c>
      <c r="N1114" t="s">
        <v>1463</v>
      </c>
      <c r="O1114">
        <v>1</v>
      </c>
      <c r="P1114">
        <v>2</v>
      </c>
      <c r="Q1114" t="s">
        <v>15830</v>
      </c>
      <c r="R1114" t="s">
        <v>7734</v>
      </c>
      <c r="S1114" t="s">
        <v>7734</v>
      </c>
      <c r="T1114" t="s">
        <v>21350</v>
      </c>
      <c r="U1114">
        <f t="shared" si="17"/>
        <v>12580</v>
      </c>
    </row>
    <row r="1115" spans="1:21" x14ac:dyDescent="0.2">
      <c r="A1115" t="s">
        <v>16505</v>
      </c>
      <c r="B1115" t="s">
        <v>9387</v>
      </c>
      <c r="C1115">
        <v>3524015</v>
      </c>
      <c r="D1115" t="s">
        <v>6566</v>
      </c>
      <c r="E1115" t="s">
        <v>6645</v>
      </c>
      <c r="F1115" t="s">
        <v>6402</v>
      </c>
      <c r="G1115">
        <v>1399</v>
      </c>
      <c r="H1115">
        <v>3423</v>
      </c>
      <c r="I1115">
        <v>1</v>
      </c>
      <c r="J1115">
        <v>1</v>
      </c>
      <c r="K1115">
        <v>0</v>
      </c>
      <c r="L1115" t="s">
        <v>6403</v>
      </c>
      <c r="M1115">
        <v>2018</v>
      </c>
      <c r="N1115" t="s">
        <v>1463</v>
      </c>
      <c r="O1115">
        <v>2</v>
      </c>
      <c r="P1115">
        <v>2</v>
      </c>
      <c r="Q1115" t="s">
        <v>15830</v>
      </c>
      <c r="R1115" t="s">
        <v>7734</v>
      </c>
      <c r="S1115" t="s">
        <v>7734</v>
      </c>
      <c r="T1115" t="s">
        <v>21351</v>
      </c>
      <c r="U1115">
        <f t="shared" si="17"/>
        <v>12580</v>
      </c>
    </row>
    <row r="1116" spans="1:21" x14ac:dyDescent="0.2">
      <c r="A1116" t="s">
        <v>16505</v>
      </c>
      <c r="B1116" t="s">
        <v>9387</v>
      </c>
      <c r="C1116">
        <v>3524015</v>
      </c>
      <c r="D1116" t="s">
        <v>6747</v>
      </c>
      <c r="E1116" t="s">
        <v>6880</v>
      </c>
      <c r="F1116" t="s">
        <v>6402</v>
      </c>
      <c r="G1116">
        <v>1236</v>
      </c>
      <c r="H1116">
        <v>3423</v>
      </c>
      <c r="I1116">
        <v>1</v>
      </c>
      <c r="J1116">
        <v>1</v>
      </c>
      <c r="K1116">
        <v>0</v>
      </c>
      <c r="L1116" t="s">
        <v>6403</v>
      </c>
      <c r="M1116">
        <v>2018</v>
      </c>
      <c r="N1116" t="s">
        <v>1463</v>
      </c>
      <c r="O1116">
        <v>2</v>
      </c>
      <c r="P1116">
        <v>2</v>
      </c>
      <c r="Q1116" t="s">
        <v>15830</v>
      </c>
      <c r="R1116" t="s">
        <v>7734</v>
      </c>
      <c r="S1116" t="s">
        <v>7734</v>
      </c>
      <c r="T1116" t="s">
        <v>781</v>
      </c>
      <c r="U1116">
        <f t="shared" si="17"/>
        <v>12580</v>
      </c>
    </row>
    <row r="1117" spans="1:21" x14ac:dyDescent="0.2">
      <c r="A1117" t="s">
        <v>16505</v>
      </c>
      <c r="B1117" t="s">
        <v>9387</v>
      </c>
      <c r="C1117">
        <v>3524015</v>
      </c>
      <c r="D1117" t="s">
        <v>6533</v>
      </c>
      <c r="E1117" t="s">
        <v>7907</v>
      </c>
      <c r="F1117" t="s">
        <v>6402</v>
      </c>
      <c r="G1117">
        <v>788</v>
      </c>
      <c r="H1117">
        <v>3423</v>
      </c>
      <c r="I1117">
        <v>0</v>
      </c>
      <c r="J1117">
        <v>0</v>
      </c>
      <c r="K1117">
        <v>0</v>
      </c>
      <c r="L1117" t="s">
        <v>6403</v>
      </c>
      <c r="M1117">
        <v>2018</v>
      </c>
      <c r="N1117" t="s">
        <v>1463</v>
      </c>
      <c r="O1117">
        <v>2</v>
      </c>
      <c r="P1117">
        <v>2</v>
      </c>
      <c r="Q1117" t="s">
        <v>15830</v>
      </c>
      <c r="R1117" t="s">
        <v>7734</v>
      </c>
      <c r="S1117" t="s">
        <v>7734</v>
      </c>
      <c r="T1117" t="s">
        <v>3093</v>
      </c>
      <c r="U1117">
        <f t="shared" si="17"/>
        <v>12580</v>
      </c>
    </row>
    <row r="1118" spans="1:21" x14ac:dyDescent="0.2">
      <c r="A1118" t="s">
        <v>16506</v>
      </c>
      <c r="B1118" t="s">
        <v>9387</v>
      </c>
      <c r="C1118">
        <v>3524015</v>
      </c>
      <c r="D1118" t="s">
        <v>6488</v>
      </c>
      <c r="E1118" t="s">
        <v>9394</v>
      </c>
      <c r="F1118" t="s">
        <v>6402</v>
      </c>
      <c r="G1118">
        <v>2014</v>
      </c>
      <c r="H1118">
        <v>6418</v>
      </c>
      <c r="I1118">
        <v>0</v>
      </c>
      <c r="J1118">
        <v>1</v>
      </c>
      <c r="K1118">
        <v>0</v>
      </c>
      <c r="L1118" t="s">
        <v>6409</v>
      </c>
      <c r="M1118">
        <v>2018</v>
      </c>
      <c r="N1118" t="s">
        <v>1463</v>
      </c>
      <c r="O1118">
        <v>3</v>
      </c>
      <c r="P1118">
        <v>2</v>
      </c>
      <c r="Q1118" t="s">
        <v>15830</v>
      </c>
      <c r="R1118" t="s">
        <v>7734</v>
      </c>
      <c r="S1118" t="s">
        <v>7734</v>
      </c>
      <c r="T1118" t="s">
        <v>3086</v>
      </c>
      <c r="U1118">
        <f t="shared" si="17"/>
        <v>12580</v>
      </c>
    </row>
    <row r="1119" spans="1:21" x14ac:dyDescent="0.2">
      <c r="A1119" t="s">
        <v>16506</v>
      </c>
      <c r="B1119" t="s">
        <v>9387</v>
      </c>
      <c r="C1119">
        <v>3524015</v>
      </c>
      <c r="D1119" t="s">
        <v>15197</v>
      </c>
      <c r="E1119" t="s">
        <v>6872</v>
      </c>
      <c r="F1119" t="s">
        <v>6402</v>
      </c>
      <c r="G1119">
        <v>1580</v>
      </c>
      <c r="H1119">
        <v>6418</v>
      </c>
      <c r="I1119">
        <v>0</v>
      </c>
      <c r="J1119">
        <v>1</v>
      </c>
      <c r="K1119">
        <v>0</v>
      </c>
      <c r="L1119" t="s">
        <v>6409</v>
      </c>
      <c r="M1119">
        <v>2018</v>
      </c>
      <c r="N1119" t="s">
        <v>1463</v>
      </c>
      <c r="O1119">
        <v>3</v>
      </c>
      <c r="P1119">
        <v>2</v>
      </c>
      <c r="Q1119" t="s">
        <v>15830</v>
      </c>
      <c r="R1119" t="s">
        <v>7734</v>
      </c>
      <c r="S1119" t="s">
        <v>7734</v>
      </c>
      <c r="T1119" t="s">
        <v>21352</v>
      </c>
      <c r="U1119">
        <f t="shared" si="17"/>
        <v>12580</v>
      </c>
    </row>
    <row r="1120" spans="1:21" x14ac:dyDescent="0.2">
      <c r="A1120" t="s">
        <v>16506</v>
      </c>
      <c r="B1120" t="s">
        <v>9387</v>
      </c>
      <c r="C1120">
        <v>3524015</v>
      </c>
      <c r="D1120" t="s">
        <v>6696</v>
      </c>
      <c r="E1120" t="s">
        <v>16507</v>
      </c>
      <c r="F1120" t="s">
        <v>6402</v>
      </c>
      <c r="G1120">
        <v>878</v>
      </c>
      <c r="H1120">
        <v>6418</v>
      </c>
      <c r="I1120">
        <v>0</v>
      </c>
      <c r="J1120">
        <v>0</v>
      </c>
      <c r="K1120">
        <v>0</v>
      </c>
      <c r="L1120" t="s">
        <v>6403</v>
      </c>
      <c r="M1120">
        <v>2018</v>
      </c>
      <c r="N1120" t="s">
        <v>1463</v>
      </c>
      <c r="O1120">
        <v>3</v>
      </c>
      <c r="P1120">
        <v>2</v>
      </c>
      <c r="Q1120" t="s">
        <v>15830</v>
      </c>
      <c r="R1120" t="s">
        <v>7734</v>
      </c>
      <c r="S1120" t="s">
        <v>7734</v>
      </c>
      <c r="T1120" t="s">
        <v>21353</v>
      </c>
      <c r="U1120">
        <f t="shared" si="17"/>
        <v>12580</v>
      </c>
    </row>
    <row r="1121" spans="1:21" x14ac:dyDescent="0.2">
      <c r="A1121" t="s">
        <v>16506</v>
      </c>
      <c r="B1121" t="s">
        <v>9387</v>
      </c>
      <c r="C1121">
        <v>3524015</v>
      </c>
      <c r="D1121" t="s">
        <v>6406</v>
      </c>
      <c r="E1121" t="s">
        <v>14173</v>
      </c>
      <c r="F1121" t="s">
        <v>6402</v>
      </c>
      <c r="G1121">
        <v>1331</v>
      </c>
      <c r="H1121">
        <v>6418</v>
      </c>
      <c r="I1121">
        <v>1</v>
      </c>
      <c r="J1121">
        <v>0</v>
      </c>
      <c r="K1121">
        <v>0</v>
      </c>
      <c r="L1121" t="s">
        <v>6403</v>
      </c>
      <c r="M1121">
        <v>2018</v>
      </c>
      <c r="N1121" t="s">
        <v>1463</v>
      </c>
      <c r="O1121">
        <v>3</v>
      </c>
      <c r="P1121">
        <v>2</v>
      </c>
      <c r="Q1121" t="s">
        <v>15830</v>
      </c>
      <c r="R1121" t="s">
        <v>7734</v>
      </c>
      <c r="S1121" t="s">
        <v>7734</v>
      </c>
      <c r="T1121" t="s">
        <v>21354</v>
      </c>
      <c r="U1121">
        <f t="shared" si="17"/>
        <v>12580</v>
      </c>
    </row>
    <row r="1122" spans="1:21" x14ac:dyDescent="0.2">
      <c r="A1122" t="s">
        <v>16506</v>
      </c>
      <c r="B1122" t="s">
        <v>9387</v>
      </c>
      <c r="C1122">
        <v>3524015</v>
      </c>
      <c r="D1122" t="s">
        <v>6815</v>
      </c>
      <c r="E1122" t="s">
        <v>15380</v>
      </c>
      <c r="F1122" t="s">
        <v>6402</v>
      </c>
      <c r="G1122">
        <v>615</v>
      </c>
      <c r="H1122">
        <v>6418</v>
      </c>
      <c r="I1122">
        <v>0</v>
      </c>
      <c r="J1122">
        <v>0</v>
      </c>
      <c r="K1122">
        <v>0</v>
      </c>
      <c r="L1122" t="s">
        <v>6403</v>
      </c>
      <c r="M1122">
        <v>2018</v>
      </c>
      <c r="N1122" t="s">
        <v>1463</v>
      </c>
      <c r="O1122">
        <v>3</v>
      </c>
      <c r="P1122">
        <v>2</v>
      </c>
      <c r="Q1122" t="s">
        <v>15830</v>
      </c>
      <c r="R1122" t="s">
        <v>7734</v>
      </c>
      <c r="S1122" t="s">
        <v>7734</v>
      </c>
      <c r="T1122" t="s">
        <v>21355</v>
      </c>
      <c r="U1122">
        <f t="shared" si="17"/>
        <v>12580</v>
      </c>
    </row>
    <row r="1123" spans="1:21" x14ac:dyDescent="0.2">
      <c r="A1123" t="s">
        <v>16508</v>
      </c>
      <c r="B1123" t="s">
        <v>9387</v>
      </c>
      <c r="C1123">
        <v>3524015</v>
      </c>
      <c r="D1123" t="s">
        <v>6778</v>
      </c>
      <c r="E1123" t="s">
        <v>9388</v>
      </c>
      <c r="F1123" t="s">
        <v>6402</v>
      </c>
      <c r="G1123">
        <v>2047</v>
      </c>
      <c r="H1123">
        <v>7823</v>
      </c>
      <c r="I1123">
        <v>1</v>
      </c>
      <c r="J1123">
        <v>1</v>
      </c>
      <c r="K1123">
        <v>0</v>
      </c>
      <c r="L1123" t="s">
        <v>6409</v>
      </c>
      <c r="M1123">
        <v>2018</v>
      </c>
      <c r="N1123" t="s">
        <v>1463</v>
      </c>
      <c r="O1123">
        <v>4</v>
      </c>
      <c r="P1123">
        <v>2</v>
      </c>
      <c r="Q1123" t="s">
        <v>15830</v>
      </c>
      <c r="R1123" t="s">
        <v>7734</v>
      </c>
      <c r="S1123" t="s">
        <v>7734</v>
      </c>
      <c r="T1123" t="s">
        <v>780</v>
      </c>
      <c r="U1123">
        <f t="shared" si="17"/>
        <v>12580</v>
      </c>
    </row>
    <row r="1124" spans="1:21" x14ac:dyDescent="0.2">
      <c r="A1124" t="s">
        <v>16508</v>
      </c>
      <c r="B1124" t="s">
        <v>9387</v>
      </c>
      <c r="C1124">
        <v>3524015</v>
      </c>
      <c r="D1124" t="s">
        <v>6439</v>
      </c>
      <c r="E1124" t="s">
        <v>7517</v>
      </c>
      <c r="F1124" t="s">
        <v>6402</v>
      </c>
      <c r="G1124">
        <v>1148</v>
      </c>
      <c r="H1124">
        <v>7823</v>
      </c>
      <c r="I1124">
        <v>0</v>
      </c>
      <c r="J1124">
        <v>0</v>
      </c>
      <c r="K1124">
        <v>0</v>
      </c>
      <c r="L1124" t="s">
        <v>6409</v>
      </c>
      <c r="M1124">
        <v>2018</v>
      </c>
      <c r="N1124" t="s">
        <v>1463</v>
      </c>
      <c r="O1124">
        <v>4</v>
      </c>
      <c r="P1124">
        <v>2</v>
      </c>
      <c r="Q1124" t="s">
        <v>15830</v>
      </c>
      <c r="R1124" t="s">
        <v>7734</v>
      </c>
      <c r="S1124" t="s">
        <v>7734</v>
      </c>
      <c r="T1124" t="s">
        <v>21356</v>
      </c>
      <c r="U1124">
        <f t="shared" si="17"/>
        <v>12580</v>
      </c>
    </row>
    <row r="1125" spans="1:21" x14ac:dyDescent="0.2">
      <c r="A1125" t="s">
        <v>16508</v>
      </c>
      <c r="B1125" t="s">
        <v>9387</v>
      </c>
      <c r="C1125">
        <v>3524015</v>
      </c>
      <c r="D1125" t="s">
        <v>6527</v>
      </c>
      <c r="E1125" t="s">
        <v>9415</v>
      </c>
      <c r="F1125" t="s">
        <v>6402</v>
      </c>
      <c r="G1125">
        <v>1922</v>
      </c>
      <c r="H1125">
        <v>7823</v>
      </c>
      <c r="I1125">
        <v>1</v>
      </c>
      <c r="J1125">
        <v>1</v>
      </c>
      <c r="K1125">
        <v>0</v>
      </c>
      <c r="L1125" t="s">
        <v>6403</v>
      </c>
      <c r="M1125">
        <v>2018</v>
      </c>
      <c r="N1125" t="s">
        <v>1463</v>
      </c>
      <c r="O1125">
        <v>4</v>
      </c>
      <c r="P1125">
        <v>2</v>
      </c>
      <c r="Q1125" t="s">
        <v>15830</v>
      </c>
      <c r="R1125" t="s">
        <v>7734</v>
      </c>
      <c r="S1125" t="s">
        <v>7734</v>
      </c>
      <c r="T1125" t="s">
        <v>3074</v>
      </c>
      <c r="U1125">
        <f t="shared" si="17"/>
        <v>12580</v>
      </c>
    </row>
    <row r="1126" spans="1:21" x14ac:dyDescent="0.2">
      <c r="A1126" t="s">
        <v>16508</v>
      </c>
      <c r="B1126" t="s">
        <v>9387</v>
      </c>
      <c r="C1126">
        <v>3524015</v>
      </c>
      <c r="D1126" t="s">
        <v>15238</v>
      </c>
      <c r="E1126" t="s">
        <v>9414</v>
      </c>
      <c r="F1126" t="s">
        <v>6402</v>
      </c>
      <c r="G1126">
        <v>1577</v>
      </c>
      <c r="H1126">
        <v>7823</v>
      </c>
      <c r="I1126">
        <v>0</v>
      </c>
      <c r="J1126">
        <v>0</v>
      </c>
      <c r="K1126">
        <v>0</v>
      </c>
      <c r="L1126" t="s">
        <v>6403</v>
      </c>
      <c r="M1126">
        <v>2018</v>
      </c>
      <c r="N1126" t="s">
        <v>1463</v>
      </c>
      <c r="O1126">
        <v>4</v>
      </c>
      <c r="P1126">
        <v>2</v>
      </c>
      <c r="Q1126" t="s">
        <v>15830</v>
      </c>
      <c r="R1126" t="s">
        <v>7734</v>
      </c>
      <c r="S1126" t="s">
        <v>7734</v>
      </c>
      <c r="T1126" t="s">
        <v>21357</v>
      </c>
      <c r="U1126">
        <f t="shared" si="17"/>
        <v>12580</v>
      </c>
    </row>
    <row r="1127" spans="1:21" x14ac:dyDescent="0.2">
      <c r="A1127" t="s">
        <v>16508</v>
      </c>
      <c r="B1127" t="s">
        <v>9387</v>
      </c>
      <c r="C1127">
        <v>3524015</v>
      </c>
      <c r="D1127" t="s">
        <v>6503</v>
      </c>
      <c r="E1127" t="s">
        <v>7378</v>
      </c>
      <c r="F1127" t="s">
        <v>6402</v>
      </c>
      <c r="G1127">
        <v>761</v>
      </c>
      <c r="H1127">
        <v>7823</v>
      </c>
      <c r="I1127">
        <v>0</v>
      </c>
      <c r="J1127">
        <v>0</v>
      </c>
      <c r="K1127">
        <v>0</v>
      </c>
      <c r="L1127" t="s">
        <v>6403</v>
      </c>
      <c r="M1127">
        <v>2018</v>
      </c>
      <c r="N1127" t="s">
        <v>1463</v>
      </c>
      <c r="O1127">
        <v>4</v>
      </c>
      <c r="P1127">
        <v>2</v>
      </c>
      <c r="Q1127" t="s">
        <v>15830</v>
      </c>
      <c r="R1127" t="s">
        <v>7734</v>
      </c>
      <c r="S1127" t="s">
        <v>7734</v>
      </c>
      <c r="T1127" t="s">
        <v>3076</v>
      </c>
      <c r="U1127">
        <f t="shared" si="17"/>
        <v>12580</v>
      </c>
    </row>
    <row r="1128" spans="1:21" x14ac:dyDescent="0.2">
      <c r="A1128" t="s">
        <v>16508</v>
      </c>
      <c r="B1128" t="s">
        <v>9387</v>
      </c>
      <c r="C1128">
        <v>3524015</v>
      </c>
      <c r="D1128" t="s">
        <v>15286</v>
      </c>
      <c r="E1128" t="s">
        <v>16509</v>
      </c>
      <c r="F1128" t="s">
        <v>6402</v>
      </c>
      <c r="G1128">
        <v>368</v>
      </c>
      <c r="H1128">
        <v>7823</v>
      </c>
      <c r="I1128">
        <v>0</v>
      </c>
      <c r="J1128">
        <v>0</v>
      </c>
      <c r="K1128">
        <v>0</v>
      </c>
      <c r="L1128" t="s">
        <v>6403</v>
      </c>
      <c r="M1128">
        <v>2018</v>
      </c>
      <c r="N1128" t="s">
        <v>1463</v>
      </c>
      <c r="O1128">
        <v>4</v>
      </c>
      <c r="P1128">
        <v>2</v>
      </c>
      <c r="Q1128" t="s">
        <v>15830</v>
      </c>
      <c r="R1128" t="s">
        <v>7734</v>
      </c>
      <c r="S1128" t="s">
        <v>7734</v>
      </c>
      <c r="T1128" t="s">
        <v>21358</v>
      </c>
      <c r="U1128">
        <f t="shared" si="17"/>
        <v>12580</v>
      </c>
    </row>
    <row r="1129" spans="1:21" x14ac:dyDescent="0.2">
      <c r="A1129" t="s">
        <v>16510</v>
      </c>
      <c r="B1129" t="s">
        <v>9387</v>
      </c>
      <c r="C1129">
        <v>3524015</v>
      </c>
      <c r="D1129" t="s">
        <v>7055</v>
      </c>
      <c r="E1129" t="s">
        <v>15434</v>
      </c>
      <c r="F1129" t="s">
        <v>6402</v>
      </c>
      <c r="G1129">
        <v>10108</v>
      </c>
      <c r="H1129">
        <v>12580</v>
      </c>
      <c r="I1129">
        <v>1</v>
      </c>
      <c r="J1129">
        <v>1</v>
      </c>
      <c r="K1129">
        <v>0</v>
      </c>
      <c r="L1129" t="s">
        <v>6403</v>
      </c>
      <c r="M1129">
        <v>2018</v>
      </c>
      <c r="N1129" t="s">
        <v>6404</v>
      </c>
      <c r="O1129">
        <v>99</v>
      </c>
      <c r="P1129">
        <v>1</v>
      </c>
      <c r="Q1129" t="s">
        <v>15830</v>
      </c>
      <c r="R1129" t="s">
        <v>7734</v>
      </c>
      <c r="S1129" t="s">
        <v>7734</v>
      </c>
      <c r="T1129" t="s">
        <v>21359</v>
      </c>
      <c r="U1129">
        <f t="shared" si="17"/>
        <v>12580</v>
      </c>
    </row>
    <row r="1130" spans="1:21" x14ac:dyDescent="0.2">
      <c r="A1130" t="s">
        <v>16510</v>
      </c>
      <c r="B1130" t="s">
        <v>9387</v>
      </c>
      <c r="C1130">
        <v>3524015</v>
      </c>
      <c r="D1130" t="s">
        <v>6597</v>
      </c>
      <c r="E1130" t="s">
        <v>9390</v>
      </c>
      <c r="F1130" t="s">
        <v>6402</v>
      </c>
      <c r="G1130">
        <v>1864</v>
      </c>
      <c r="H1130">
        <v>12580</v>
      </c>
      <c r="I1130">
        <v>0</v>
      </c>
      <c r="J1130">
        <v>0</v>
      </c>
      <c r="K1130">
        <v>0</v>
      </c>
      <c r="L1130" t="s">
        <v>6403</v>
      </c>
      <c r="M1130">
        <v>2018</v>
      </c>
      <c r="N1130" t="s">
        <v>6404</v>
      </c>
      <c r="O1130">
        <v>99</v>
      </c>
      <c r="P1130">
        <v>1</v>
      </c>
      <c r="Q1130" t="s">
        <v>15830</v>
      </c>
      <c r="R1130" t="s">
        <v>7734</v>
      </c>
      <c r="S1130" t="s">
        <v>7734</v>
      </c>
      <c r="T1130" t="s">
        <v>783</v>
      </c>
      <c r="U1130">
        <f t="shared" si="17"/>
        <v>12580</v>
      </c>
    </row>
    <row r="1131" spans="1:21" x14ac:dyDescent="0.2">
      <c r="A1131" t="s">
        <v>16510</v>
      </c>
      <c r="B1131" t="s">
        <v>9387</v>
      </c>
      <c r="C1131">
        <v>3524015</v>
      </c>
      <c r="D1131" t="s">
        <v>6463</v>
      </c>
      <c r="E1131" t="s">
        <v>16511</v>
      </c>
      <c r="F1131" t="s">
        <v>6402</v>
      </c>
      <c r="G1131">
        <v>608</v>
      </c>
      <c r="H1131">
        <v>12580</v>
      </c>
      <c r="I1131">
        <v>0</v>
      </c>
      <c r="J1131">
        <v>0</v>
      </c>
      <c r="K1131">
        <v>0</v>
      </c>
      <c r="L1131" t="s">
        <v>6403</v>
      </c>
      <c r="M1131">
        <v>2018</v>
      </c>
      <c r="N1131" t="s">
        <v>6404</v>
      </c>
      <c r="O1131">
        <v>99</v>
      </c>
      <c r="P1131">
        <v>1</v>
      </c>
      <c r="Q1131" t="s">
        <v>15830</v>
      </c>
      <c r="R1131" t="s">
        <v>7734</v>
      </c>
      <c r="S1131" t="s">
        <v>7734</v>
      </c>
      <c r="T1131" t="s">
        <v>21360</v>
      </c>
      <c r="U1131">
        <f t="shared" si="17"/>
        <v>12580</v>
      </c>
    </row>
    <row r="1132" spans="1:21" x14ac:dyDescent="0.2">
      <c r="A1132" t="s">
        <v>16512</v>
      </c>
      <c r="B1132" t="s">
        <v>9387</v>
      </c>
      <c r="C1132">
        <v>3524015</v>
      </c>
      <c r="D1132" t="s">
        <v>6456</v>
      </c>
      <c r="E1132" t="s">
        <v>9392</v>
      </c>
      <c r="F1132" t="s">
        <v>6402</v>
      </c>
      <c r="G1132">
        <v>0</v>
      </c>
      <c r="H1132">
        <v>0</v>
      </c>
      <c r="I1132">
        <v>1</v>
      </c>
      <c r="J1132">
        <v>1</v>
      </c>
      <c r="K1132">
        <v>1</v>
      </c>
      <c r="L1132" t="s">
        <v>6403</v>
      </c>
      <c r="M1132">
        <v>2018</v>
      </c>
      <c r="N1132" t="s">
        <v>1985</v>
      </c>
      <c r="O1132" t="s">
        <v>16242</v>
      </c>
      <c r="P1132">
        <v>1</v>
      </c>
      <c r="Q1132" t="s">
        <v>15830</v>
      </c>
      <c r="R1132" t="s">
        <v>7734</v>
      </c>
      <c r="S1132" t="s">
        <v>7734</v>
      </c>
      <c r="T1132" t="s">
        <v>3085</v>
      </c>
      <c r="U1132">
        <f t="shared" si="17"/>
        <v>12580</v>
      </c>
    </row>
    <row r="1133" spans="1:21" x14ac:dyDescent="0.2">
      <c r="A1133" t="s">
        <v>16513</v>
      </c>
      <c r="B1133" t="s">
        <v>9387</v>
      </c>
      <c r="C1133">
        <v>3524015</v>
      </c>
      <c r="D1133" t="s">
        <v>6537</v>
      </c>
      <c r="E1133" t="s">
        <v>9395</v>
      </c>
      <c r="F1133" t="s">
        <v>6402</v>
      </c>
      <c r="G1133">
        <v>4840</v>
      </c>
      <c r="H1133">
        <v>7804</v>
      </c>
      <c r="I1133">
        <v>1</v>
      </c>
      <c r="J1133">
        <v>1</v>
      </c>
      <c r="K1133">
        <v>0</v>
      </c>
      <c r="L1133" t="s">
        <v>6409</v>
      </c>
      <c r="M1133">
        <v>2018</v>
      </c>
      <c r="N1133" t="s">
        <v>1985</v>
      </c>
      <c r="O1133" t="s">
        <v>15967</v>
      </c>
      <c r="P1133">
        <v>1</v>
      </c>
      <c r="Q1133" t="s">
        <v>15830</v>
      </c>
      <c r="R1133" t="s">
        <v>7734</v>
      </c>
      <c r="S1133" t="s">
        <v>7734</v>
      </c>
      <c r="T1133" t="s">
        <v>3083</v>
      </c>
      <c r="U1133">
        <f t="shared" si="17"/>
        <v>12580</v>
      </c>
    </row>
    <row r="1134" spans="1:21" x14ac:dyDescent="0.2">
      <c r="A1134" t="s">
        <v>16513</v>
      </c>
      <c r="B1134" t="s">
        <v>9387</v>
      </c>
      <c r="C1134">
        <v>3524015</v>
      </c>
      <c r="D1134" t="s">
        <v>6434</v>
      </c>
      <c r="E1134" t="s">
        <v>12701</v>
      </c>
      <c r="F1134" t="s">
        <v>6402</v>
      </c>
      <c r="G1134">
        <v>1871</v>
      </c>
      <c r="H1134">
        <v>7804</v>
      </c>
      <c r="I1134">
        <v>0</v>
      </c>
      <c r="J1134">
        <v>0</v>
      </c>
      <c r="K1134">
        <v>0</v>
      </c>
      <c r="L1134" t="s">
        <v>6403</v>
      </c>
      <c r="M1134">
        <v>2018</v>
      </c>
      <c r="N1134" t="s">
        <v>1985</v>
      </c>
      <c r="O1134" t="s">
        <v>15967</v>
      </c>
      <c r="P1134">
        <v>1</v>
      </c>
      <c r="Q1134" t="s">
        <v>15830</v>
      </c>
      <c r="R1134" t="s">
        <v>7734</v>
      </c>
      <c r="S1134" t="s">
        <v>7734</v>
      </c>
      <c r="T1134" t="s">
        <v>21361</v>
      </c>
      <c r="U1134">
        <f t="shared" si="17"/>
        <v>12580</v>
      </c>
    </row>
    <row r="1135" spans="1:21" x14ac:dyDescent="0.2">
      <c r="A1135" t="s">
        <v>16513</v>
      </c>
      <c r="B1135" t="s">
        <v>9387</v>
      </c>
      <c r="C1135">
        <v>3524015</v>
      </c>
      <c r="D1135" t="s">
        <v>16514</v>
      </c>
      <c r="E1135" t="s">
        <v>7249</v>
      </c>
      <c r="F1135" t="s">
        <v>6402</v>
      </c>
      <c r="G1135">
        <v>1093</v>
      </c>
      <c r="H1135">
        <v>7804</v>
      </c>
      <c r="I1135">
        <v>0</v>
      </c>
      <c r="J1135">
        <v>0</v>
      </c>
      <c r="K1135">
        <v>0</v>
      </c>
      <c r="L1135" t="s">
        <v>6403</v>
      </c>
      <c r="M1135">
        <v>2018</v>
      </c>
      <c r="N1135" t="s">
        <v>1985</v>
      </c>
      <c r="O1135" t="s">
        <v>15967</v>
      </c>
      <c r="P1135">
        <v>1</v>
      </c>
      <c r="Q1135" t="s">
        <v>15830</v>
      </c>
      <c r="R1135" t="s">
        <v>7734</v>
      </c>
      <c r="S1135" t="s">
        <v>7734</v>
      </c>
      <c r="T1135" t="s">
        <v>21362</v>
      </c>
      <c r="U1135">
        <f t="shared" si="17"/>
        <v>12580</v>
      </c>
    </row>
    <row r="1136" spans="1:21" x14ac:dyDescent="0.2">
      <c r="A1136" t="s">
        <v>16515</v>
      </c>
      <c r="B1136" t="s">
        <v>16516</v>
      </c>
      <c r="C1136">
        <v>3514019</v>
      </c>
      <c r="D1136" t="s">
        <v>6575</v>
      </c>
      <c r="E1136" t="s">
        <v>16517</v>
      </c>
      <c r="F1136" t="s">
        <v>6402</v>
      </c>
      <c r="G1136">
        <v>1417</v>
      </c>
      <c r="H1136">
        <v>6391</v>
      </c>
      <c r="I1136">
        <v>1</v>
      </c>
      <c r="J1136">
        <v>1</v>
      </c>
      <c r="K1136">
        <v>0</v>
      </c>
      <c r="L1136" t="s">
        <v>6409</v>
      </c>
      <c r="M1136">
        <v>2018</v>
      </c>
      <c r="N1136" t="s">
        <v>1463</v>
      </c>
      <c r="O1136">
        <v>99</v>
      </c>
      <c r="P1136">
        <v>3</v>
      </c>
      <c r="Q1136" t="s">
        <v>15830</v>
      </c>
      <c r="R1136" t="s">
        <v>7734</v>
      </c>
      <c r="S1136" t="s">
        <v>7734</v>
      </c>
      <c r="T1136" t="s">
        <v>21363</v>
      </c>
      <c r="U1136">
        <f t="shared" si="17"/>
        <v>6391</v>
      </c>
    </row>
    <row r="1137" spans="1:21" x14ac:dyDescent="0.2">
      <c r="A1137" t="s">
        <v>16515</v>
      </c>
      <c r="B1137" t="s">
        <v>16516</v>
      </c>
      <c r="C1137">
        <v>3514019</v>
      </c>
      <c r="D1137" t="s">
        <v>6425</v>
      </c>
      <c r="E1137" t="s">
        <v>6884</v>
      </c>
      <c r="F1137" t="s">
        <v>6402</v>
      </c>
      <c r="G1137">
        <v>404</v>
      </c>
      <c r="H1137">
        <v>6391</v>
      </c>
      <c r="I1137">
        <v>0</v>
      </c>
      <c r="J1137">
        <v>0</v>
      </c>
      <c r="K1137">
        <v>0</v>
      </c>
      <c r="L1137" t="s">
        <v>6403</v>
      </c>
      <c r="M1137">
        <v>2018</v>
      </c>
      <c r="N1137" t="s">
        <v>1463</v>
      </c>
      <c r="O1137">
        <v>99</v>
      </c>
      <c r="P1137">
        <v>3</v>
      </c>
      <c r="Q1137" t="s">
        <v>15830</v>
      </c>
      <c r="R1137" t="s">
        <v>7734</v>
      </c>
      <c r="S1137" t="s">
        <v>7734</v>
      </c>
      <c r="T1137" t="s">
        <v>21364</v>
      </c>
      <c r="U1137">
        <f t="shared" si="17"/>
        <v>6391</v>
      </c>
    </row>
    <row r="1138" spans="1:21" x14ac:dyDescent="0.2">
      <c r="A1138" t="s">
        <v>16515</v>
      </c>
      <c r="B1138" t="s">
        <v>16516</v>
      </c>
      <c r="C1138">
        <v>3514019</v>
      </c>
      <c r="D1138" t="s">
        <v>6905</v>
      </c>
      <c r="E1138" t="s">
        <v>16518</v>
      </c>
      <c r="F1138" t="s">
        <v>6402</v>
      </c>
      <c r="G1138">
        <v>548</v>
      </c>
      <c r="H1138">
        <v>6391</v>
      </c>
      <c r="I1138">
        <v>0</v>
      </c>
      <c r="J1138">
        <v>0</v>
      </c>
      <c r="K1138">
        <v>0</v>
      </c>
      <c r="L1138" t="s">
        <v>6403</v>
      </c>
      <c r="M1138">
        <v>2018</v>
      </c>
      <c r="N1138" t="s">
        <v>1463</v>
      </c>
      <c r="O1138">
        <v>99</v>
      </c>
      <c r="P1138">
        <v>3</v>
      </c>
      <c r="Q1138" t="s">
        <v>15830</v>
      </c>
      <c r="R1138" t="s">
        <v>7734</v>
      </c>
      <c r="S1138" t="s">
        <v>7734</v>
      </c>
      <c r="T1138" t="s">
        <v>21365</v>
      </c>
      <c r="U1138">
        <f t="shared" si="17"/>
        <v>6391</v>
      </c>
    </row>
    <row r="1139" spans="1:21" x14ac:dyDescent="0.2">
      <c r="A1139" t="s">
        <v>16515</v>
      </c>
      <c r="B1139" t="s">
        <v>16516</v>
      </c>
      <c r="C1139">
        <v>3514019</v>
      </c>
      <c r="D1139" t="s">
        <v>6411</v>
      </c>
      <c r="E1139" t="s">
        <v>8897</v>
      </c>
      <c r="F1139" t="s">
        <v>6402</v>
      </c>
      <c r="G1139">
        <v>1402</v>
      </c>
      <c r="H1139">
        <v>6391</v>
      </c>
      <c r="I1139">
        <v>0</v>
      </c>
      <c r="J1139">
        <v>1</v>
      </c>
      <c r="K1139">
        <v>0</v>
      </c>
      <c r="L1139" t="s">
        <v>6403</v>
      </c>
      <c r="M1139">
        <v>2018</v>
      </c>
      <c r="N1139" t="s">
        <v>1463</v>
      </c>
      <c r="O1139">
        <v>99</v>
      </c>
      <c r="P1139">
        <v>3</v>
      </c>
      <c r="Q1139" t="s">
        <v>15830</v>
      </c>
      <c r="R1139" t="s">
        <v>7734</v>
      </c>
      <c r="S1139" t="s">
        <v>7734</v>
      </c>
      <c r="T1139" t="s">
        <v>3126</v>
      </c>
      <c r="U1139">
        <f t="shared" si="17"/>
        <v>6391</v>
      </c>
    </row>
    <row r="1140" spans="1:21" x14ac:dyDescent="0.2">
      <c r="A1140" t="s">
        <v>16515</v>
      </c>
      <c r="B1140" t="s">
        <v>16516</v>
      </c>
      <c r="C1140">
        <v>3514019</v>
      </c>
      <c r="D1140" t="s">
        <v>6496</v>
      </c>
      <c r="E1140" t="s">
        <v>8893</v>
      </c>
      <c r="F1140" t="s">
        <v>6402</v>
      </c>
      <c r="G1140">
        <v>1375</v>
      </c>
      <c r="H1140">
        <v>6391</v>
      </c>
      <c r="I1140">
        <v>0</v>
      </c>
      <c r="J1140">
        <v>1</v>
      </c>
      <c r="K1140">
        <v>0</v>
      </c>
      <c r="L1140" t="s">
        <v>6403</v>
      </c>
      <c r="M1140">
        <v>2018</v>
      </c>
      <c r="N1140" t="s">
        <v>1463</v>
      </c>
      <c r="O1140">
        <v>99</v>
      </c>
      <c r="P1140">
        <v>3</v>
      </c>
      <c r="Q1140" t="s">
        <v>15830</v>
      </c>
      <c r="R1140" t="s">
        <v>7734</v>
      </c>
      <c r="S1140" t="s">
        <v>7734</v>
      </c>
      <c r="T1140" t="s">
        <v>3129</v>
      </c>
      <c r="U1140">
        <f t="shared" si="17"/>
        <v>6391</v>
      </c>
    </row>
    <row r="1141" spans="1:21" x14ac:dyDescent="0.2">
      <c r="A1141" t="s">
        <v>16515</v>
      </c>
      <c r="B1141" t="s">
        <v>16516</v>
      </c>
      <c r="C1141">
        <v>3514019</v>
      </c>
      <c r="D1141" t="s">
        <v>6722</v>
      </c>
      <c r="E1141" t="s">
        <v>6743</v>
      </c>
      <c r="F1141" t="s">
        <v>6402</v>
      </c>
      <c r="G1141">
        <v>1245</v>
      </c>
      <c r="H1141">
        <v>6391</v>
      </c>
      <c r="I1141">
        <v>0</v>
      </c>
      <c r="J1141">
        <v>0</v>
      </c>
      <c r="K1141">
        <v>0</v>
      </c>
      <c r="L1141" t="s">
        <v>6403</v>
      </c>
      <c r="M1141">
        <v>2018</v>
      </c>
      <c r="N1141" t="s">
        <v>1463</v>
      </c>
      <c r="O1141">
        <v>99</v>
      </c>
      <c r="P1141">
        <v>3</v>
      </c>
      <c r="Q1141" t="s">
        <v>15830</v>
      </c>
      <c r="R1141" t="s">
        <v>7734</v>
      </c>
      <c r="S1141" t="s">
        <v>7734</v>
      </c>
      <c r="T1141" t="s">
        <v>21366</v>
      </c>
      <c r="U1141">
        <f t="shared" si="17"/>
        <v>6391</v>
      </c>
    </row>
    <row r="1142" spans="1:21" x14ac:dyDescent="0.2">
      <c r="A1142" t="s">
        <v>16519</v>
      </c>
      <c r="B1142" t="s">
        <v>16516</v>
      </c>
      <c r="C1142">
        <v>3514019</v>
      </c>
      <c r="D1142" t="s">
        <v>6535</v>
      </c>
      <c r="E1142" t="s">
        <v>8890</v>
      </c>
      <c r="F1142" t="s">
        <v>6402</v>
      </c>
      <c r="G1142">
        <v>0</v>
      </c>
      <c r="H1142">
        <v>0</v>
      </c>
      <c r="I1142">
        <v>0</v>
      </c>
      <c r="J1142">
        <v>1</v>
      </c>
      <c r="K1142">
        <v>1</v>
      </c>
      <c r="L1142" t="s">
        <v>6403</v>
      </c>
      <c r="M1142">
        <v>2018</v>
      </c>
      <c r="N1142" t="s">
        <v>1479</v>
      </c>
      <c r="O1142">
        <v>99</v>
      </c>
      <c r="P1142">
        <v>1</v>
      </c>
      <c r="Q1142" t="s">
        <v>15830</v>
      </c>
      <c r="R1142" t="s">
        <v>7734</v>
      </c>
      <c r="S1142" t="s">
        <v>7734</v>
      </c>
      <c r="T1142" t="s">
        <v>797</v>
      </c>
      <c r="U1142">
        <f t="shared" si="17"/>
        <v>6391</v>
      </c>
    </row>
    <row r="1143" spans="1:21" x14ac:dyDescent="0.2">
      <c r="A1143" t="s">
        <v>16520</v>
      </c>
      <c r="B1143" t="s">
        <v>16516</v>
      </c>
      <c r="C1143">
        <v>3514019</v>
      </c>
      <c r="D1143" t="s">
        <v>6809</v>
      </c>
      <c r="E1143" t="s">
        <v>16521</v>
      </c>
      <c r="F1143" t="s">
        <v>6402</v>
      </c>
      <c r="G1143">
        <v>0</v>
      </c>
      <c r="H1143">
        <v>0</v>
      </c>
      <c r="I1143">
        <v>0</v>
      </c>
      <c r="J1143">
        <v>1</v>
      </c>
      <c r="K1143">
        <v>1</v>
      </c>
      <c r="L1143" t="s">
        <v>6403</v>
      </c>
      <c r="M1143">
        <v>2018</v>
      </c>
      <c r="N1143" t="s">
        <v>6404</v>
      </c>
      <c r="O1143">
        <v>99</v>
      </c>
      <c r="P1143">
        <v>1</v>
      </c>
      <c r="Q1143" t="s">
        <v>15830</v>
      </c>
      <c r="R1143" t="s">
        <v>7734</v>
      </c>
      <c r="S1143" t="s">
        <v>7734</v>
      </c>
      <c r="T1143" t="s">
        <v>21367</v>
      </c>
      <c r="U1143">
        <f t="shared" si="17"/>
        <v>6391</v>
      </c>
    </row>
    <row r="1144" spans="1:21" x14ac:dyDescent="0.2">
      <c r="A1144" t="s">
        <v>16522</v>
      </c>
      <c r="B1144" t="s">
        <v>6690</v>
      </c>
      <c r="C1144">
        <v>3525005</v>
      </c>
      <c r="D1144" t="s">
        <v>7429</v>
      </c>
      <c r="E1144" t="s">
        <v>6669</v>
      </c>
      <c r="F1144" t="s">
        <v>6402</v>
      </c>
      <c r="G1144">
        <v>147</v>
      </c>
      <c r="H1144">
        <v>8827</v>
      </c>
      <c r="I1144">
        <v>0</v>
      </c>
      <c r="J1144">
        <v>0</v>
      </c>
      <c r="K1144">
        <v>0</v>
      </c>
      <c r="L1144" t="s">
        <v>6409</v>
      </c>
      <c r="M1144">
        <v>2018</v>
      </c>
      <c r="N1144" t="s">
        <v>1463</v>
      </c>
      <c r="O1144">
        <v>1</v>
      </c>
      <c r="P1144">
        <v>1</v>
      </c>
      <c r="Q1144" t="s">
        <v>15830</v>
      </c>
      <c r="R1144" t="s">
        <v>7734</v>
      </c>
      <c r="S1144" t="s">
        <v>7734</v>
      </c>
      <c r="T1144" t="s">
        <v>21368</v>
      </c>
      <c r="U1144">
        <f t="shared" si="17"/>
        <v>137137</v>
      </c>
    </row>
    <row r="1145" spans="1:21" x14ac:dyDescent="0.2">
      <c r="A1145" t="s">
        <v>16522</v>
      </c>
      <c r="B1145" t="s">
        <v>6690</v>
      </c>
      <c r="C1145">
        <v>3525005</v>
      </c>
      <c r="D1145" t="s">
        <v>16523</v>
      </c>
      <c r="E1145" t="s">
        <v>6454</v>
      </c>
      <c r="F1145" t="s">
        <v>6402</v>
      </c>
      <c r="G1145">
        <v>125</v>
      </c>
      <c r="H1145">
        <v>8827</v>
      </c>
      <c r="I1145">
        <v>0</v>
      </c>
      <c r="J1145">
        <v>0</v>
      </c>
      <c r="K1145">
        <v>0</v>
      </c>
      <c r="L1145" t="s">
        <v>6409</v>
      </c>
      <c r="M1145">
        <v>2018</v>
      </c>
      <c r="N1145" t="s">
        <v>1463</v>
      </c>
      <c r="O1145">
        <v>1</v>
      </c>
      <c r="P1145">
        <v>1</v>
      </c>
      <c r="Q1145" t="s">
        <v>15830</v>
      </c>
      <c r="R1145" t="s">
        <v>7734</v>
      </c>
      <c r="S1145" t="s">
        <v>7734</v>
      </c>
      <c r="T1145" t="s">
        <v>21369</v>
      </c>
      <c r="U1145">
        <f t="shared" si="17"/>
        <v>137137</v>
      </c>
    </row>
    <row r="1146" spans="1:21" x14ac:dyDescent="0.2">
      <c r="A1146" t="s">
        <v>16522</v>
      </c>
      <c r="B1146" t="s">
        <v>6690</v>
      </c>
      <c r="C1146">
        <v>3525005</v>
      </c>
      <c r="D1146" t="s">
        <v>16524</v>
      </c>
      <c r="E1146" t="s">
        <v>16525</v>
      </c>
      <c r="F1146" t="s">
        <v>6402</v>
      </c>
      <c r="G1146">
        <v>137</v>
      </c>
      <c r="H1146">
        <v>8827</v>
      </c>
      <c r="I1146">
        <v>0</v>
      </c>
      <c r="J1146">
        <v>0</v>
      </c>
      <c r="K1146">
        <v>0</v>
      </c>
      <c r="L1146" t="s">
        <v>6409</v>
      </c>
      <c r="M1146">
        <v>2018</v>
      </c>
      <c r="N1146" t="s">
        <v>1463</v>
      </c>
      <c r="O1146">
        <v>1</v>
      </c>
      <c r="P1146">
        <v>1</v>
      </c>
      <c r="Q1146" t="s">
        <v>15830</v>
      </c>
      <c r="R1146" t="s">
        <v>7734</v>
      </c>
      <c r="S1146" t="s">
        <v>7734</v>
      </c>
      <c r="T1146" t="s">
        <v>21370</v>
      </c>
      <c r="U1146">
        <f t="shared" si="17"/>
        <v>137137</v>
      </c>
    </row>
    <row r="1147" spans="1:21" x14ac:dyDescent="0.2">
      <c r="A1147" t="s">
        <v>16522</v>
      </c>
      <c r="B1147" t="s">
        <v>6690</v>
      </c>
      <c r="C1147">
        <v>3525005</v>
      </c>
      <c r="D1147" t="s">
        <v>7285</v>
      </c>
      <c r="E1147" t="s">
        <v>16526</v>
      </c>
      <c r="F1147" t="s">
        <v>6402</v>
      </c>
      <c r="G1147">
        <v>905</v>
      </c>
      <c r="H1147">
        <v>8827</v>
      </c>
      <c r="I1147">
        <v>0</v>
      </c>
      <c r="J1147">
        <v>0</v>
      </c>
      <c r="K1147">
        <v>0</v>
      </c>
      <c r="L1147" t="s">
        <v>6409</v>
      </c>
      <c r="M1147">
        <v>2018</v>
      </c>
      <c r="N1147" t="s">
        <v>1463</v>
      </c>
      <c r="O1147">
        <v>1</v>
      </c>
      <c r="P1147">
        <v>1</v>
      </c>
      <c r="Q1147" t="s">
        <v>15830</v>
      </c>
      <c r="R1147" t="s">
        <v>7734</v>
      </c>
      <c r="S1147" t="s">
        <v>7734</v>
      </c>
      <c r="T1147" t="s">
        <v>21371</v>
      </c>
      <c r="U1147">
        <f t="shared" si="17"/>
        <v>137137</v>
      </c>
    </row>
    <row r="1148" spans="1:21" x14ac:dyDescent="0.2">
      <c r="A1148" t="s">
        <v>16522</v>
      </c>
      <c r="B1148" t="s">
        <v>6690</v>
      </c>
      <c r="C1148">
        <v>3525005</v>
      </c>
      <c r="D1148" t="s">
        <v>16527</v>
      </c>
      <c r="E1148" t="s">
        <v>16528</v>
      </c>
      <c r="F1148" t="s">
        <v>6402</v>
      </c>
      <c r="G1148">
        <v>1060</v>
      </c>
      <c r="H1148">
        <v>8827</v>
      </c>
      <c r="I1148">
        <v>0</v>
      </c>
      <c r="J1148">
        <v>0</v>
      </c>
      <c r="K1148">
        <v>0</v>
      </c>
      <c r="L1148" t="s">
        <v>6409</v>
      </c>
      <c r="M1148">
        <v>2018</v>
      </c>
      <c r="N1148" t="s">
        <v>1463</v>
      </c>
      <c r="O1148">
        <v>1</v>
      </c>
      <c r="P1148">
        <v>1</v>
      </c>
      <c r="Q1148" t="s">
        <v>15830</v>
      </c>
      <c r="R1148" t="s">
        <v>7734</v>
      </c>
      <c r="S1148" t="s">
        <v>7734</v>
      </c>
      <c r="T1148" t="s">
        <v>21372</v>
      </c>
      <c r="U1148">
        <f t="shared" si="17"/>
        <v>137137</v>
      </c>
    </row>
    <row r="1149" spans="1:21" x14ac:dyDescent="0.2">
      <c r="A1149" t="s">
        <v>16522</v>
      </c>
      <c r="B1149" t="s">
        <v>6690</v>
      </c>
      <c r="C1149">
        <v>3525005</v>
      </c>
      <c r="D1149" t="s">
        <v>16529</v>
      </c>
      <c r="E1149" t="s">
        <v>16530</v>
      </c>
      <c r="F1149" t="s">
        <v>6402</v>
      </c>
      <c r="G1149">
        <v>294</v>
      </c>
      <c r="H1149">
        <v>8827</v>
      </c>
      <c r="I1149">
        <v>0</v>
      </c>
      <c r="J1149">
        <v>0</v>
      </c>
      <c r="K1149">
        <v>0</v>
      </c>
      <c r="L1149" t="s">
        <v>6409</v>
      </c>
      <c r="M1149">
        <v>2018</v>
      </c>
      <c r="N1149" t="s">
        <v>1463</v>
      </c>
      <c r="O1149">
        <v>1</v>
      </c>
      <c r="P1149">
        <v>1</v>
      </c>
      <c r="Q1149" t="s">
        <v>15830</v>
      </c>
      <c r="R1149" t="s">
        <v>7734</v>
      </c>
      <c r="S1149" t="s">
        <v>7734</v>
      </c>
      <c r="T1149" t="s">
        <v>21373</v>
      </c>
      <c r="U1149">
        <f t="shared" si="17"/>
        <v>137137</v>
      </c>
    </row>
    <row r="1150" spans="1:21" x14ac:dyDescent="0.2">
      <c r="A1150" t="s">
        <v>16522</v>
      </c>
      <c r="B1150" t="s">
        <v>6690</v>
      </c>
      <c r="C1150">
        <v>3525005</v>
      </c>
      <c r="D1150" t="s">
        <v>7069</v>
      </c>
      <c r="E1150" t="s">
        <v>16531</v>
      </c>
      <c r="F1150" t="s">
        <v>6402</v>
      </c>
      <c r="G1150">
        <v>238</v>
      </c>
      <c r="H1150">
        <v>8827</v>
      </c>
      <c r="I1150">
        <v>0</v>
      </c>
      <c r="J1150">
        <v>0</v>
      </c>
      <c r="K1150">
        <v>0</v>
      </c>
      <c r="L1150" t="s">
        <v>6409</v>
      </c>
      <c r="M1150">
        <v>2018</v>
      </c>
      <c r="N1150" t="s">
        <v>1463</v>
      </c>
      <c r="O1150">
        <v>1</v>
      </c>
      <c r="P1150">
        <v>1</v>
      </c>
      <c r="Q1150" t="s">
        <v>15830</v>
      </c>
      <c r="R1150" t="s">
        <v>7734</v>
      </c>
      <c r="S1150" t="s">
        <v>7734</v>
      </c>
      <c r="T1150" t="s">
        <v>21374</v>
      </c>
      <c r="U1150">
        <f t="shared" si="17"/>
        <v>137137</v>
      </c>
    </row>
    <row r="1151" spans="1:21" x14ac:dyDescent="0.2">
      <c r="A1151" t="s">
        <v>16522</v>
      </c>
      <c r="B1151" t="s">
        <v>6690</v>
      </c>
      <c r="C1151">
        <v>3525005</v>
      </c>
      <c r="D1151" t="s">
        <v>7550</v>
      </c>
      <c r="E1151" t="s">
        <v>7107</v>
      </c>
      <c r="F1151" t="s">
        <v>6402</v>
      </c>
      <c r="G1151">
        <v>3664</v>
      </c>
      <c r="H1151">
        <v>8827</v>
      </c>
      <c r="I1151">
        <v>0</v>
      </c>
      <c r="J1151">
        <v>1</v>
      </c>
      <c r="K1151">
        <v>0</v>
      </c>
      <c r="L1151" t="s">
        <v>6409</v>
      </c>
      <c r="M1151">
        <v>2018</v>
      </c>
      <c r="N1151" t="s">
        <v>1463</v>
      </c>
      <c r="O1151">
        <v>1</v>
      </c>
      <c r="P1151">
        <v>1</v>
      </c>
      <c r="Q1151" t="s">
        <v>15830</v>
      </c>
      <c r="R1151" t="s">
        <v>7734</v>
      </c>
      <c r="S1151" t="s">
        <v>7734</v>
      </c>
      <c r="T1151" t="s">
        <v>3115</v>
      </c>
      <c r="U1151">
        <f t="shared" si="17"/>
        <v>137137</v>
      </c>
    </row>
    <row r="1152" spans="1:21" x14ac:dyDescent="0.2">
      <c r="A1152" t="s">
        <v>16522</v>
      </c>
      <c r="B1152" t="s">
        <v>6690</v>
      </c>
      <c r="C1152">
        <v>3525005</v>
      </c>
      <c r="D1152" t="s">
        <v>6547</v>
      </c>
      <c r="E1152" t="s">
        <v>6536</v>
      </c>
      <c r="F1152" t="s">
        <v>6402</v>
      </c>
      <c r="G1152">
        <v>1501</v>
      </c>
      <c r="H1152">
        <v>8827</v>
      </c>
      <c r="I1152">
        <v>0</v>
      </c>
      <c r="J1152">
        <v>0</v>
      </c>
      <c r="K1152">
        <v>0</v>
      </c>
      <c r="L1152" t="s">
        <v>6403</v>
      </c>
      <c r="M1152">
        <v>2018</v>
      </c>
      <c r="N1152" t="s">
        <v>1463</v>
      </c>
      <c r="O1152">
        <v>1</v>
      </c>
      <c r="P1152">
        <v>1</v>
      </c>
      <c r="Q1152" t="s">
        <v>15830</v>
      </c>
      <c r="R1152" t="s">
        <v>7734</v>
      </c>
      <c r="S1152" t="s">
        <v>7734</v>
      </c>
      <c r="T1152" t="s">
        <v>21375</v>
      </c>
      <c r="U1152">
        <f t="shared" si="17"/>
        <v>137137</v>
      </c>
    </row>
    <row r="1153" spans="1:21" x14ac:dyDescent="0.2">
      <c r="A1153" t="s">
        <v>16522</v>
      </c>
      <c r="B1153" t="s">
        <v>6690</v>
      </c>
      <c r="C1153">
        <v>3525005</v>
      </c>
      <c r="D1153" t="s">
        <v>10730</v>
      </c>
      <c r="E1153" t="s">
        <v>16532</v>
      </c>
      <c r="F1153" t="s">
        <v>6402</v>
      </c>
      <c r="G1153">
        <v>162</v>
      </c>
      <c r="H1153">
        <v>8827</v>
      </c>
      <c r="I1153">
        <v>0</v>
      </c>
      <c r="J1153">
        <v>0</v>
      </c>
      <c r="K1153">
        <v>0</v>
      </c>
      <c r="L1153" t="s">
        <v>6403</v>
      </c>
      <c r="M1153">
        <v>2018</v>
      </c>
      <c r="N1153" t="s">
        <v>1463</v>
      </c>
      <c r="O1153">
        <v>1</v>
      </c>
      <c r="P1153">
        <v>1</v>
      </c>
      <c r="Q1153" t="s">
        <v>15830</v>
      </c>
      <c r="R1153" t="s">
        <v>7734</v>
      </c>
      <c r="S1153" t="s">
        <v>7734</v>
      </c>
      <c r="T1153" t="s">
        <v>21376</v>
      </c>
      <c r="U1153">
        <f t="shared" si="17"/>
        <v>137137</v>
      </c>
    </row>
    <row r="1154" spans="1:21" x14ac:dyDescent="0.2">
      <c r="A1154" t="s">
        <v>16522</v>
      </c>
      <c r="B1154" t="s">
        <v>6690</v>
      </c>
      <c r="C1154">
        <v>3525005</v>
      </c>
      <c r="D1154" t="s">
        <v>6817</v>
      </c>
      <c r="E1154" t="s">
        <v>16533</v>
      </c>
      <c r="F1154" t="s">
        <v>6402</v>
      </c>
      <c r="G1154">
        <v>202</v>
      </c>
      <c r="H1154">
        <v>8827</v>
      </c>
      <c r="I1154">
        <v>0</v>
      </c>
      <c r="J1154">
        <v>0</v>
      </c>
      <c r="K1154">
        <v>0</v>
      </c>
      <c r="L1154" t="s">
        <v>6403</v>
      </c>
      <c r="M1154">
        <v>2018</v>
      </c>
      <c r="N1154" t="s">
        <v>1463</v>
      </c>
      <c r="O1154">
        <v>1</v>
      </c>
      <c r="P1154">
        <v>1</v>
      </c>
      <c r="Q1154" t="s">
        <v>15830</v>
      </c>
      <c r="R1154" t="s">
        <v>7734</v>
      </c>
      <c r="S1154" t="s">
        <v>7734</v>
      </c>
      <c r="T1154" t="s">
        <v>21377</v>
      </c>
      <c r="U1154">
        <f t="shared" ref="U1154:U1217" si="18">_xlfn.MAXIFS($H$2:$H$6695, $C$2:$C$6695,C1154)</f>
        <v>137137</v>
      </c>
    </row>
    <row r="1155" spans="1:21" x14ac:dyDescent="0.2">
      <c r="A1155" t="s">
        <v>16522</v>
      </c>
      <c r="B1155" t="s">
        <v>6690</v>
      </c>
      <c r="C1155">
        <v>3525005</v>
      </c>
      <c r="D1155" t="s">
        <v>6591</v>
      </c>
      <c r="E1155" t="s">
        <v>7772</v>
      </c>
      <c r="F1155" t="s">
        <v>6402</v>
      </c>
      <c r="G1155">
        <v>235</v>
      </c>
      <c r="H1155">
        <v>8827</v>
      </c>
      <c r="I1155">
        <v>0</v>
      </c>
      <c r="J1155">
        <v>0</v>
      </c>
      <c r="K1155">
        <v>0</v>
      </c>
      <c r="L1155" t="s">
        <v>6403</v>
      </c>
      <c r="M1155">
        <v>2018</v>
      </c>
      <c r="N1155" t="s">
        <v>1463</v>
      </c>
      <c r="O1155">
        <v>1</v>
      </c>
      <c r="P1155">
        <v>1</v>
      </c>
      <c r="Q1155" t="s">
        <v>15830</v>
      </c>
      <c r="R1155" t="s">
        <v>7734</v>
      </c>
      <c r="S1155" t="s">
        <v>7734</v>
      </c>
      <c r="T1155" t="s">
        <v>21378</v>
      </c>
      <c r="U1155">
        <f t="shared" si="18"/>
        <v>137137</v>
      </c>
    </row>
    <row r="1156" spans="1:21" x14ac:dyDescent="0.2">
      <c r="A1156" t="s">
        <v>16522</v>
      </c>
      <c r="B1156" t="s">
        <v>6690</v>
      </c>
      <c r="C1156">
        <v>3525005</v>
      </c>
      <c r="D1156" t="s">
        <v>7085</v>
      </c>
      <c r="E1156" t="s">
        <v>6486</v>
      </c>
      <c r="F1156" t="s">
        <v>6402</v>
      </c>
      <c r="G1156">
        <v>157</v>
      </c>
      <c r="H1156">
        <v>8827</v>
      </c>
      <c r="I1156">
        <v>0</v>
      </c>
      <c r="J1156">
        <v>0</v>
      </c>
      <c r="K1156">
        <v>0</v>
      </c>
      <c r="L1156" t="s">
        <v>6403</v>
      </c>
      <c r="M1156">
        <v>2018</v>
      </c>
      <c r="N1156" t="s">
        <v>1463</v>
      </c>
      <c r="O1156">
        <v>1</v>
      </c>
      <c r="P1156">
        <v>1</v>
      </c>
      <c r="Q1156" t="s">
        <v>15830</v>
      </c>
      <c r="R1156" t="s">
        <v>7734</v>
      </c>
      <c r="S1156" t="s">
        <v>7734</v>
      </c>
      <c r="T1156" t="s">
        <v>21379</v>
      </c>
      <c r="U1156">
        <f t="shared" si="18"/>
        <v>137137</v>
      </c>
    </row>
    <row r="1157" spans="1:21" x14ac:dyDescent="0.2">
      <c r="A1157" t="s">
        <v>16534</v>
      </c>
      <c r="B1157" t="s">
        <v>6690</v>
      </c>
      <c r="C1157">
        <v>3525005</v>
      </c>
      <c r="D1157" t="s">
        <v>6517</v>
      </c>
      <c r="E1157" t="s">
        <v>7368</v>
      </c>
      <c r="F1157" t="s">
        <v>6402</v>
      </c>
      <c r="G1157">
        <v>3988</v>
      </c>
      <c r="H1157">
        <v>10974</v>
      </c>
      <c r="I1157">
        <v>1</v>
      </c>
      <c r="J1157">
        <v>1</v>
      </c>
      <c r="K1157">
        <v>0</v>
      </c>
      <c r="L1157" t="s">
        <v>6409</v>
      </c>
      <c r="M1157">
        <v>2018</v>
      </c>
      <c r="N1157" t="s">
        <v>1463</v>
      </c>
      <c r="O1157">
        <v>10</v>
      </c>
      <c r="P1157">
        <v>1</v>
      </c>
      <c r="Q1157" t="s">
        <v>15830</v>
      </c>
      <c r="R1157" t="s">
        <v>7734</v>
      </c>
      <c r="S1157" t="s">
        <v>7734</v>
      </c>
      <c r="T1157" t="s">
        <v>20498</v>
      </c>
      <c r="U1157">
        <f t="shared" si="18"/>
        <v>137137</v>
      </c>
    </row>
    <row r="1158" spans="1:21" x14ac:dyDescent="0.2">
      <c r="A1158" t="s">
        <v>16534</v>
      </c>
      <c r="B1158" t="s">
        <v>6690</v>
      </c>
      <c r="C1158">
        <v>3525005</v>
      </c>
      <c r="D1158" t="s">
        <v>6550</v>
      </c>
      <c r="E1158" t="s">
        <v>6798</v>
      </c>
      <c r="F1158" t="s">
        <v>6402</v>
      </c>
      <c r="G1158">
        <v>2692</v>
      </c>
      <c r="H1158">
        <v>10974</v>
      </c>
      <c r="I1158">
        <v>0</v>
      </c>
      <c r="J1158">
        <v>0</v>
      </c>
      <c r="K1158">
        <v>0</v>
      </c>
      <c r="L1158" t="s">
        <v>6403</v>
      </c>
      <c r="M1158">
        <v>2018</v>
      </c>
      <c r="N1158" t="s">
        <v>1463</v>
      </c>
      <c r="O1158">
        <v>10</v>
      </c>
      <c r="P1158">
        <v>1</v>
      </c>
      <c r="Q1158" t="s">
        <v>15830</v>
      </c>
      <c r="R1158" t="s">
        <v>7734</v>
      </c>
      <c r="S1158" t="s">
        <v>7734</v>
      </c>
      <c r="T1158" t="s">
        <v>3106</v>
      </c>
      <c r="U1158">
        <f t="shared" si="18"/>
        <v>137137</v>
      </c>
    </row>
    <row r="1159" spans="1:21" x14ac:dyDescent="0.2">
      <c r="A1159" t="s">
        <v>16534</v>
      </c>
      <c r="B1159" t="s">
        <v>6690</v>
      </c>
      <c r="C1159">
        <v>3525005</v>
      </c>
      <c r="D1159" t="s">
        <v>14776</v>
      </c>
      <c r="E1159" t="s">
        <v>14777</v>
      </c>
      <c r="F1159" t="s">
        <v>6402</v>
      </c>
      <c r="G1159">
        <v>2990</v>
      </c>
      <c r="H1159">
        <v>10974</v>
      </c>
      <c r="I1159">
        <v>0</v>
      </c>
      <c r="J1159">
        <v>0</v>
      </c>
      <c r="K1159">
        <v>0</v>
      </c>
      <c r="L1159" t="s">
        <v>6403</v>
      </c>
      <c r="M1159">
        <v>2018</v>
      </c>
      <c r="N1159" t="s">
        <v>1463</v>
      </c>
      <c r="O1159">
        <v>10</v>
      </c>
      <c r="P1159">
        <v>1</v>
      </c>
      <c r="Q1159" t="s">
        <v>15830</v>
      </c>
      <c r="R1159" t="s">
        <v>7734</v>
      </c>
      <c r="S1159" t="s">
        <v>7734</v>
      </c>
      <c r="T1159" t="s">
        <v>20499</v>
      </c>
      <c r="U1159">
        <f t="shared" si="18"/>
        <v>137137</v>
      </c>
    </row>
    <row r="1160" spans="1:21" x14ac:dyDescent="0.2">
      <c r="A1160" t="s">
        <v>16534</v>
      </c>
      <c r="B1160" t="s">
        <v>6690</v>
      </c>
      <c r="C1160">
        <v>3525005</v>
      </c>
      <c r="D1160" t="s">
        <v>6545</v>
      </c>
      <c r="E1160" t="s">
        <v>6528</v>
      </c>
      <c r="F1160" t="s">
        <v>6402</v>
      </c>
      <c r="G1160">
        <v>1304</v>
      </c>
      <c r="H1160">
        <v>10974</v>
      </c>
      <c r="I1160">
        <v>0</v>
      </c>
      <c r="J1160">
        <v>0</v>
      </c>
      <c r="K1160">
        <v>0</v>
      </c>
      <c r="L1160" t="s">
        <v>6403</v>
      </c>
      <c r="M1160">
        <v>2018</v>
      </c>
      <c r="N1160" t="s">
        <v>1463</v>
      </c>
      <c r="O1160">
        <v>10</v>
      </c>
      <c r="P1160">
        <v>1</v>
      </c>
      <c r="Q1160" t="s">
        <v>15830</v>
      </c>
      <c r="R1160" t="s">
        <v>7734</v>
      </c>
      <c r="S1160" t="s">
        <v>7734</v>
      </c>
      <c r="T1160" t="s">
        <v>4954</v>
      </c>
      <c r="U1160">
        <f t="shared" si="18"/>
        <v>137137</v>
      </c>
    </row>
    <row r="1161" spans="1:21" x14ac:dyDescent="0.2">
      <c r="A1161" t="s">
        <v>16535</v>
      </c>
      <c r="B1161" t="s">
        <v>6690</v>
      </c>
      <c r="C1161">
        <v>3525005</v>
      </c>
      <c r="D1161" t="s">
        <v>6708</v>
      </c>
      <c r="E1161" t="s">
        <v>6872</v>
      </c>
      <c r="F1161" t="s">
        <v>6402</v>
      </c>
      <c r="G1161">
        <v>6129</v>
      </c>
      <c r="H1161">
        <v>6967</v>
      </c>
      <c r="I1161">
        <v>1</v>
      </c>
      <c r="J1161">
        <v>1</v>
      </c>
      <c r="K1161">
        <v>0</v>
      </c>
      <c r="L1161" t="s">
        <v>6409</v>
      </c>
      <c r="M1161">
        <v>2018</v>
      </c>
      <c r="N1161" t="s">
        <v>1463</v>
      </c>
      <c r="O1161">
        <v>11</v>
      </c>
      <c r="P1161">
        <v>1</v>
      </c>
      <c r="Q1161" t="s">
        <v>15830</v>
      </c>
      <c r="R1161" t="s">
        <v>7734</v>
      </c>
      <c r="S1161" t="s">
        <v>7734</v>
      </c>
      <c r="T1161" t="s">
        <v>21380</v>
      </c>
      <c r="U1161">
        <f t="shared" si="18"/>
        <v>137137</v>
      </c>
    </row>
    <row r="1162" spans="1:21" x14ac:dyDescent="0.2">
      <c r="A1162" t="s">
        <v>16535</v>
      </c>
      <c r="B1162" t="s">
        <v>6690</v>
      </c>
      <c r="C1162">
        <v>3525005</v>
      </c>
      <c r="D1162" t="s">
        <v>16536</v>
      </c>
      <c r="E1162" t="s">
        <v>16537</v>
      </c>
      <c r="F1162" t="s">
        <v>6402</v>
      </c>
      <c r="G1162">
        <v>838</v>
      </c>
      <c r="H1162">
        <v>6967</v>
      </c>
      <c r="I1162">
        <v>0</v>
      </c>
      <c r="J1162">
        <v>0</v>
      </c>
      <c r="K1162">
        <v>0</v>
      </c>
      <c r="L1162" t="s">
        <v>6403</v>
      </c>
      <c r="M1162">
        <v>2018</v>
      </c>
      <c r="N1162" t="s">
        <v>1463</v>
      </c>
      <c r="O1162">
        <v>11</v>
      </c>
      <c r="P1162">
        <v>1</v>
      </c>
      <c r="Q1162" t="s">
        <v>15830</v>
      </c>
      <c r="R1162" t="s">
        <v>7734</v>
      </c>
      <c r="S1162" t="s">
        <v>7734</v>
      </c>
      <c r="T1162" t="s">
        <v>21381</v>
      </c>
      <c r="U1162">
        <f t="shared" si="18"/>
        <v>137137</v>
      </c>
    </row>
    <row r="1163" spans="1:21" x14ac:dyDescent="0.2">
      <c r="A1163" t="s">
        <v>16538</v>
      </c>
      <c r="B1163" t="s">
        <v>6690</v>
      </c>
      <c r="C1163">
        <v>3525005</v>
      </c>
      <c r="D1163" t="s">
        <v>14205</v>
      </c>
      <c r="E1163" t="s">
        <v>16539</v>
      </c>
      <c r="F1163" t="s">
        <v>6402</v>
      </c>
      <c r="G1163">
        <v>2296</v>
      </c>
      <c r="H1163">
        <v>12006</v>
      </c>
      <c r="I1163">
        <v>0</v>
      </c>
      <c r="J1163">
        <v>0</v>
      </c>
      <c r="K1163">
        <v>0</v>
      </c>
      <c r="L1163" t="s">
        <v>6409</v>
      </c>
      <c r="M1163">
        <v>2018</v>
      </c>
      <c r="N1163" t="s">
        <v>1463</v>
      </c>
      <c r="O1163">
        <v>12</v>
      </c>
      <c r="P1163">
        <v>1</v>
      </c>
      <c r="Q1163" t="s">
        <v>15830</v>
      </c>
      <c r="R1163" t="s">
        <v>7734</v>
      </c>
      <c r="S1163" t="s">
        <v>7734</v>
      </c>
      <c r="T1163" t="s">
        <v>21382</v>
      </c>
      <c r="U1163">
        <f t="shared" si="18"/>
        <v>137137</v>
      </c>
    </row>
    <row r="1164" spans="1:21" x14ac:dyDescent="0.2">
      <c r="A1164" t="s">
        <v>16538</v>
      </c>
      <c r="B1164" t="s">
        <v>6690</v>
      </c>
      <c r="C1164">
        <v>3525005</v>
      </c>
      <c r="D1164" t="s">
        <v>6459</v>
      </c>
      <c r="E1164" t="s">
        <v>6520</v>
      </c>
      <c r="F1164" t="s">
        <v>6402</v>
      </c>
      <c r="G1164">
        <v>1699</v>
      </c>
      <c r="H1164">
        <v>12006</v>
      </c>
      <c r="I1164">
        <v>0</v>
      </c>
      <c r="J1164">
        <v>0</v>
      </c>
      <c r="K1164">
        <v>0</v>
      </c>
      <c r="L1164" t="s">
        <v>6403</v>
      </c>
      <c r="M1164">
        <v>2018</v>
      </c>
      <c r="N1164" t="s">
        <v>1463</v>
      </c>
      <c r="O1164">
        <v>12</v>
      </c>
      <c r="P1164">
        <v>1</v>
      </c>
      <c r="Q1164" t="s">
        <v>15830</v>
      </c>
      <c r="R1164" t="s">
        <v>7734</v>
      </c>
      <c r="S1164" t="s">
        <v>7734</v>
      </c>
      <c r="T1164" t="s">
        <v>21383</v>
      </c>
      <c r="U1164">
        <f t="shared" si="18"/>
        <v>137137</v>
      </c>
    </row>
    <row r="1165" spans="1:21" x14ac:dyDescent="0.2">
      <c r="A1165" t="s">
        <v>16538</v>
      </c>
      <c r="B1165" t="s">
        <v>6690</v>
      </c>
      <c r="C1165">
        <v>3525005</v>
      </c>
      <c r="D1165" t="s">
        <v>7668</v>
      </c>
      <c r="E1165" t="s">
        <v>6909</v>
      </c>
      <c r="F1165" t="s">
        <v>6402</v>
      </c>
      <c r="G1165">
        <v>7000</v>
      </c>
      <c r="H1165">
        <v>12006</v>
      </c>
      <c r="I1165">
        <v>1</v>
      </c>
      <c r="J1165">
        <v>1</v>
      </c>
      <c r="K1165">
        <v>0</v>
      </c>
      <c r="L1165" t="s">
        <v>6403</v>
      </c>
      <c r="M1165">
        <v>2018</v>
      </c>
      <c r="N1165" t="s">
        <v>1463</v>
      </c>
      <c r="O1165">
        <v>12</v>
      </c>
      <c r="P1165">
        <v>1</v>
      </c>
      <c r="Q1165" t="s">
        <v>15830</v>
      </c>
      <c r="R1165" t="s">
        <v>7734</v>
      </c>
      <c r="S1165" t="s">
        <v>7734</v>
      </c>
      <c r="T1165" t="s">
        <v>21384</v>
      </c>
      <c r="U1165">
        <f t="shared" si="18"/>
        <v>137137</v>
      </c>
    </row>
    <row r="1166" spans="1:21" x14ac:dyDescent="0.2">
      <c r="A1166" t="s">
        <v>16538</v>
      </c>
      <c r="B1166" t="s">
        <v>6690</v>
      </c>
      <c r="C1166">
        <v>3525005</v>
      </c>
      <c r="D1166" t="s">
        <v>6485</v>
      </c>
      <c r="E1166" t="s">
        <v>15678</v>
      </c>
      <c r="F1166" t="s">
        <v>6402</v>
      </c>
      <c r="G1166">
        <v>210</v>
      </c>
      <c r="H1166">
        <v>12006</v>
      </c>
      <c r="I1166">
        <v>0</v>
      </c>
      <c r="J1166">
        <v>0</v>
      </c>
      <c r="K1166">
        <v>0</v>
      </c>
      <c r="L1166" t="s">
        <v>6403</v>
      </c>
      <c r="M1166">
        <v>2018</v>
      </c>
      <c r="N1166" t="s">
        <v>1463</v>
      </c>
      <c r="O1166">
        <v>12</v>
      </c>
      <c r="P1166">
        <v>1</v>
      </c>
      <c r="Q1166" t="s">
        <v>15830</v>
      </c>
      <c r="R1166" t="s">
        <v>7734</v>
      </c>
      <c r="S1166" t="s">
        <v>7734</v>
      </c>
      <c r="T1166" t="s">
        <v>21385</v>
      </c>
      <c r="U1166">
        <f t="shared" si="18"/>
        <v>137137</v>
      </c>
    </row>
    <row r="1167" spans="1:21" x14ac:dyDescent="0.2">
      <c r="A1167" t="s">
        <v>16538</v>
      </c>
      <c r="B1167" t="s">
        <v>6690</v>
      </c>
      <c r="C1167">
        <v>3525005</v>
      </c>
      <c r="D1167" t="s">
        <v>6434</v>
      </c>
      <c r="E1167" t="s">
        <v>16540</v>
      </c>
      <c r="F1167" t="s">
        <v>6402</v>
      </c>
      <c r="G1167">
        <v>801</v>
      </c>
      <c r="H1167">
        <v>12006</v>
      </c>
      <c r="I1167">
        <v>0</v>
      </c>
      <c r="J1167">
        <v>0</v>
      </c>
      <c r="K1167">
        <v>0</v>
      </c>
      <c r="L1167" t="s">
        <v>6403</v>
      </c>
      <c r="M1167">
        <v>2018</v>
      </c>
      <c r="N1167" t="s">
        <v>1463</v>
      </c>
      <c r="O1167">
        <v>12</v>
      </c>
      <c r="P1167">
        <v>1</v>
      </c>
      <c r="Q1167" t="s">
        <v>15830</v>
      </c>
      <c r="R1167" t="s">
        <v>7734</v>
      </c>
      <c r="S1167" t="s">
        <v>7734</v>
      </c>
      <c r="T1167" t="s">
        <v>21386</v>
      </c>
      <c r="U1167">
        <f t="shared" si="18"/>
        <v>137137</v>
      </c>
    </row>
    <row r="1168" spans="1:21" x14ac:dyDescent="0.2">
      <c r="A1168" t="s">
        <v>16541</v>
      </c>
      <c r="B1168" t="s">
        <v>6690</v>
      </c>
      <c r="C1168">
        <v>3525005</v>
      </c>
      <c r="D1168" t="s">
        <v>6659</v>
      </c>
      <c r="E1168" t="s">
        <v>6420</v>
      </c>
      <c r="F1168" t="s">
        <v>6402</v>
      </c>
      <c r="G1168">
        <v>177</v>
      </c>
      <c r="H1168">
        <v>11472</v>
      </c>
      <c r="I1168">
        <v>0</v>
      </c>
      <c r="J1168">
        <v>0</v>
      </c>
      <c r="K1168">
        <v>0</v>
      </c>
      <c r="L1168" t="s">
        <v>6409</v>
      </c>
      <c r="M1168">
        <v>2018</v>
      </c>
      <c r="N1168" t="s">
        <v>1463</v>
      </c>
      <c r="O1168">
        <v>13</v>
      </c>
      <c r="P1168">
        <v>1</v>
      </c>
      <c r="Q1168" t="s">
        <v>15830</v>
      </c>
      <c r="R1168" t="s">
        <v>7734</v>
      </c>
      <c r="S1168" t="s">
        <v>7734</v>
      </c>
      <c r="T1168" t="s">
        <v>20507</v>
      </c>
      <c r="U1168">
        <f t="shared" si="18"/>
        <v>137137</v>
      </c>
    </row>
    <row r="1169" spans="1:21" x14ac:dyDescent="0.2">
      <c r="A1169" t="s">
        <v>16541</v>
      </c>
      <c r="B1169" t="s">
        <v>6690</v>
      </c>
      <c r="C1169">
        <v>3525005</v>
      </c>
      <c r="D1169" t="s">
        <v>7281</v>
      </c>
      <c r="E1169" t="s">
        <v>16542</v>
      </c>
      <c r="F1169" t="s">
        <v>6402</v>
      </c>
      <c r="G1169">
        <v>3963</v>
      </c>
      <c r="H1169">
        <v>11472</v>
      </c>
      <c r="I1169">
        <v>1</v>
      </c>
      <c r="J1169">
        <v>1</v>
      </c>
      <c r="K1169">
        <v>0</v>
      </c>
      <c r="L1169" t="s">
        <v>6409</v>
      </c>
      <c r="M1169">
        <v>2018</v>
      </c>
      <c r="N1169" t="s">
        <v>1463</v>
      </c>
      <c r="O1169">
        <v>13</v>
      </c>
      <c r="P1169">
        <v>1</v>
      </c>
      <c r="Q1169" t="s">
        <v>15830</v>
      </c>
      <c r="R1169" t="s">
        <v>7734</v>
      </c>
      <c r="S1169" t="s">
        <v>7734</v>
      </c>
      <c r="T1169" t="s">
        <v>21387</v>
      </c>
      <c r="U1169">
        <f t="shared" si="18"/>
        <v>137137</v>
      </c>
    </row>
    <row r="1170" spans="1:21" x14ac:dyDescent="0.2">
      <c r="A1170" t="s">
        <v>16541</v>
      </c>
      <c r="B1170" t="s">
        <v>6690</v>
      </c>
      <c r="C1170">
        <v>3525005</v>
      </c>
      <c r="D1170" t="s">
        <v>16543</v>
      </c>
      <c r="E1170" t="s">
        <v>16544</v>
      </c>
      <c r="F1170" t="s">
        <v>6402</v>
      </c>
      <c r="G1170">
        <v>598</v>
      </c>
      <c r="H1170">
        <v>11472</v>
      </c>
      <c r="I1170">
        <v>0</v>
      </c>
      <c r="J1170">
        <v>0</v>
      </c>
      <c r="K1170">
        <v>0</v>
      </c>
      <c r="L1170" t="s">
        <v>6403</v>
      </c>
      <c r="M1170">
        <v>2018</v>
      </c>
      <c r="N1170" t="s">
        <v>1463</v>
      </c>
      <c r="O1170">
        <v>13</v>
      </c>
      <c r="P1170">
        <v>1</v>
      </c>
      <c r="Q1170" t="s">
        <v>15830</v>
      </c>
      <c r="R1170" t="s">
        <v>7734</v>
      </c>
      <c r="S1170" t="s">
        <v>7734</v>
      </c>
      <c r="T1170" t="s">
        <v>21388</v>
      </c>
      <c r="U1170">
        <f t="shared" si="18"/>
        <v>137137</v>
      </c>
    </row>
    <row r="1171" spans="1:21" x14ac:dyDescent="0.2">
      <c r="A1171" t="s">
        <v>16541</v>
      </c>
      <c r="B1171" t="s">
        <v>6690</v>
      </c>
      <c r="C1171">
        <v>3525005</v>
      </c>
      <c r="D1171" t="s">
        <v>7270</v>
      </c>
      <c r="E1171" t="s">
        <v>16545</v>
      </c>
      <c r="F1171" t="s">
        <v>6402</v>
      </c>
      <c r="G1171">
        <v>3087</v>
      </c>
      <c r="H1171">
        <v>11472</v>
      </c>
      <c r="I1171">
        <v>0</v>
      </c>
      <c r="J1171">
        <v>0</v>
      </c>
      <c r="K1171">
        <v>0</v>
      </c>
      <c r="L1171" t="s">
        <v>6403</v>
      </c>
      <c r="M1171">
        <v>2018</v>
      </c>
      <c r="N1171" t="s">
        <v>1463</v>
      </c>
      <c r="O1171">
        <v>13</v>
      </c>
      <c r="P1171">
        <v>1</v>
      </c>
      <c r="Q1171" t="s">
        <v>15830</v>
      </c>
      <c r="R1171" t="s">
        <v>7734</v>
      </c>
      <c r="S1171" t="s">
        <v>7734</v>
      </c>
      <c r="T1171" t="s">
        <v>21389</v>
      </c>
      <c r="U1171">
        <f t="shared" si="18"/>
        <v>137137</v>
      </c>
    </row>
    <row r="1172" spans="1:21" x14ac:dyDescent="0.2">
      <c r="A1172" t="s">
        <v>16541</v>
      </c>
      <c r="B1172" t="s">
        <v>6690</v>
      </c>
      <c r="C1172">
        <v>3525005</v>
      </c>
      <c r="D1172" t="s">
        <v>6485</v>
      </c>
      <c r="E1172" t="s">
        <v>6989</v>
      </c>
      <c r="F1172" t="s">
        <v>6402</v>
      </c>
      <c r="G1172">
        <v>895</v>
      </c>
      <c r="H1172">
        <v>11472</v>
      </c>
      <c r="I1172">
        <v>0</v>
      </c>
      <c r="J1172">
        <v>0</v>
      </c>
      <c r="K1172">
        <v>0</v>
      </c>
      <c r="L1172" t="s">
        <v>6403</v>
      </c>
      <c r="M1172">
        <v>2018</v>
      </c>
      <c r="N1172" t="s">
        <v>1463</v>
      </c>
      <c r="O1172">
        <v>13</v>
      </c>
      <c r="P1172">
        <v>1</v>
      </c>
      <c r="Q1172" t="s">
        <v>15830</v>
      </c>
      <c r="R1172" t="s">
        <v>7734</v>
      </c>
      <c r="S1172" t="s">
        <v>7734</v>
      </c>
      <c r="T1172" t="s">
        <v>21390</v>
      </c>
      <c r="U1172">
        <f t="shared" si="18"/>
        <v>137137</v>
      </c>
    </row>
    <row r="1173" spans="1:21" x14ac:dyDescent="0.2">
      <c r="A1173" t="s">
        <v>16541</v>
      </c>
      <c r="B1173" t="s">
        <v>6690</v>
      </c>
      <c r="C1173">
        <v>3525005</v>
      </c>
      <c r="D1173" t="s">
        <v>6434</v>
      </c>
      <c r="E1173" t="s">
        <v>16546</v>
      </c>
      <c r="F1173" t="s">
        <v>6402</v>
      </c>
      <c r="G1173">
        <v>2091</v>
      </c>
      <c r="H1173">
        <v>11472</v>
      </c>
      <c r="I1173">
        <v>0</v>
      </c>
      <c r="J1173">
        <v>0</v>
      </c>
      <c r="K1173">
        <v>0</v>
      </c>
      <c r="L1173" t="s">
        <v>6403</v>
      </c>
      <c r="M1173">
        <v>2018</v>
      </c>
      <c r="N1173" t="s">
        <v>1463</v>
      </c>
      <c r="O1173">
        <v>13</v>
      </c>
      <c r="P1173">
        <v>1</v>
      </c>
      <c r="Q1173" t="s">
        <v>15830</v>
      </c>
      <c r="R1173" t="s">
        <v>7734</v>
      </c>
      <c r="S1173" t="s">
        <v>7734</v>
      </c>
      <c r="T1173" t="s">
        <v>21391</v>
      </c>
      <c r="U1173">
        <f t="shared" si="18"/>
        <v>137137</v>
      </c>
    </row>
    <row r="1174" spans="1:21" x14ac:dyDescent="0.2">
      <c r="A1174" t="s">
        <v>16541</v>
      </c>
      <c r="B1174" t="s">
        <v>6690</v>
      </c>
      <c r="C1174">
        <v>3525005</v>
      </c>
      <c r="D1174" t="s">
        <v>6434</v>
      </c>
      <c r="E1174" t="s">
        <v>6854</v>
      </c>
      <c r="F1174" t="s">
        <v>6402</v>
      </c>
      <c r="G1174">
        <v>661</v>
      </c>
      <c r="H1174">
        <v>11472</v>
      </c>
      <c r="I1174">
        <v>0</v>
      </c>
      <c r="J1174">
        <v>0</v>
      </c>
      <c r="K1174">
        <v>0</v>
      </c>
      <c r="L1174" t="s">
        <v>6403</v>
      </c>
      <c r="M1174">
        <v>2018</v>
      </c>
      <c r="N1174" t="s">
        <v>1463</v>
      </c>
      <c r="O1174">
        <v>13</v>
      </c>
      <c r="P1174">
        <v>1</v>
      </c>
      <c r="Q1174" t="s">
        <v>15830</v>
      </c>
      <c r="R1174" t="s">
        <v>7734</v>
      </c>
      <c r="S1174" t="s">
        <v>7734</v>
      </c>
      <c r="T1174" t="s">
        <v>21392</v>
      </c>
      <c r="U1174">
        <f t="shared" si="18"/>
        <v>137137</v>
      </c>
    </row>
    <row r="1175" spans="1:21" x14ac:dyDescent="0.2">
      <c r="A1175" t="s">
        <v>16547</v>
      </c>
      <c r="B1175" t="s">
        <v>6690</v>
      </c>
      <c r="C1175">
        <v>3525005</v>
      </c>
      <c r="D1175" t="s">
        <v>15564</v>
      </c>
      <c r="E1175" t="s">
        <v>16548</v>
      </c>
      <c r="F1175" t="s">
        <v>6402</v>
      </c>
      <c r="G1175">
        <v>834</v>
      </c>
      <c r="H1175">
        <v>9271</v>
      </c>
      <c r="I1175">
        <v>0</v>
      </c>
      <c r="J1175">
        <v>0</v>
      </c>
      <c r="K1175">
        <v>0</v>
      </c>
      <c r="L1175" t="s">
        <v>6409</v>
      </c>
      <c r="M1175">
        <v>2018</v>
      </c>
      <c r="N1175" t="s">
        <v>1463</v>
      </c>
      <c r="O1175">
        <v>14</v>
      </c>
      <c r="P1175">
        <v>1</v>
      </c>
      <c r="Q1175" t="s">
        <v>15830</v>
      </c>
      <c r="R1175" t="s">
        <v>7734</v>
      </c>
      <c r="S1175" t="s">
        <v>7734</v>
      </c>
      <c r="T1175" t="s">
        <v>21393</v>
      </c>
      <c r="U1175">
        <f t="shared" si="18"/>
        <v>137137</v>
      </c>
    </row>
    <row r="1176" spans="1:21" x14ac:dyDescent="0.2">
      <c r="A1176" t="s">
        <v>16547</v>
      </c>
      <c r="B1176" t="s">
        <v>6690</v>
      </c>
      <c r="C1176">
        <v>3525005</v>
      </c>
      <c r="D1176" t="s">
        <v>6597</v>
      </c>
      <c r="E1176" t="s">
        <v>16549</v>
      </c>
      <c r="F1176" t="s">
        <v>6402</v>
      </c>
      <c r="G1176">
        <v>295</v>
      </c>
      <c r="H1176">
        <v>9271</v>
      </c>
      <c r="I1176">
        <v>0</v>
      </c>
      <c r="J1176">
        <v>0</v>
      </c>
      <c r="K1176">
        <v>0</v>
      </c>
      <c r="L1176" t="s">
        <v>6403</v>
      </c>
      <c r="M1176">
        <v>2018</v>
      </c>
      <c r="N1176" t="s">
        <v>1463</v>
      </c>
      <c r="O1176">
        <v>14</v>
      </c>
      <c r="P1176">
        <v>1</v>
      </c>
      <c r="Q1176" t="s">
        <v>15830</v>
      </c>
      <c r="R1176" t="s">
        <v>7734</v>
      </c>
      <c r="S1176" t="s">
        <v>7734</v>
      </c>
      <c r="T1176" t="s">
        <v>21394</v>
      </c>
      <c r="U1176">
        <f t="shared" si="18"/>
        <v>137137</v>
      </c>
    </row>
    <row r="1177" spans="1:21" x14ac:dyDescent="0.2">
      <c r="A1177" t="s">
        <v>16547</v>
      </c>
      <c r="B1177" t="s">
        <v>6690</v>
      </c>
      <c r="C1177">
        <v>3525005</v>
      </c>
      <c r="D1177" t="s">
        <v>7467</v>
      </c>
      <c r="E1177" t="s">
        <v>7344</v>
      </c>
      <c r="F1177" t="s">
        <v>6402</v>
      </c>
      <c r="G1177">
        <v>249</v>
      </c>
      <c r="H1177">
        <v>9271</v>
      </c>
      <c r="I1177">
        <v>0</v>
      </c>
      <c r="J1177">
        <v>0</v>
      </c>
      <c r="K1177">
        <v>0</v>
      </c>
      <c r="L1177" t="s">
        <v>6403</v>
      </c>
      <c r="M1177">
        <v>2018</v>
      </c>
      <c r="N1177" t="s">
        <v>1463</v>
      </c>
      <c r="O1177">
        <v>14</v>
      </c>
      <c r="P1177">
        <v>1</v>
      </c>
      <c r="Q1177" t="s">
        <v>15830</v>
      </c>
      <c r="R1177" t="s">
        <v>7734</v>
      </c>
      <c r="S1177" t="s">
        <v>7734</v>
      </c>
      <c r="T1177" t="s">
        <v>21395</v>
      </c>
      <c r="U1177">
        <f t="shared" si="18"/>
        <v>137137</v>
      </c>
    </row>
    <row r="1178" spans="1:21" x14ac:dyDescent="0.2">
      <c r="A1178" t="s">
        <v>16547</v>
      </c>
      <c r="B1178" t="s">
        <v>6690</v>
      </c>
      <c r="C1178">
        <v>3525005</v>
      </c>
      <c r="D1178" t="s">
        <v>6858</v>
      </c>
      <c r="E1178" t="s">
        <v>15806</v>
      </c>
      <c r="F1178" t="s">
        <v>6402</v>
      </c>
      <c r="G1178">
        <v>5358</v>
      </c>
      <c r="H1178">
        <v>9271</v>
      </c>
      <c r="I1178">
        <v>1</v>
      </c>
      <c r="J1178">
        <v>1</v>
      </c>
      <c r="K1178">
        <v>0</v>
      </c>
      <c r="L1178" t="s">
        <v>6403</v>
      </c>
      <c r="M1178">
        <v>2018</v>
      </c>
      <c r="N1178" t="s">
        <v>1463</v>
      </c>
      <c r="O1178">
        <v>14</v>
      </c>
      <c r="P1178">
        <v>1</v>
      </c>
      <c r="Q1178" t="s">
        <v>15830</v>
      </c>
      <c r="R1178" t="s">
        <v>7734</v>
      </c>
      <c r="S1178" t="s">
        <v>7734</v>
      </c>
      <c r="T1178" t="s">
        <v>21396</v>
      </c>
      <c r="U1178">
        <f t="shared" si="18"/>
        <v>137137</v>
      </c>
    </row>
    <row r="1179" spans="1:21" x14ac:dyDescent="0.2">
      <c r="A1179" t="s">
        <v>16547</v>
      </c>
      <c r="B1179" t="s">
        <v>6690</v>
      </c>
      <c r="C1179">
        <v>3525005</v>
      </c>
      <c r="D1179" t="s">
        <v>6747</v>
      </c>
      <c r="E1179" t="s">
        <v>7107</v>
      </c>
      <c r="F1179" t="s">
        <v>6402</v>
      </c>
      <c r="G1179">
        <v>2535</v>
      </c>
      <c r="H1179">
        <v>9271</v>
      </c>
      <c r="I1179">
        <v>0</v>
      </c>
      <c r="J1179">
        <v>0</v>
      </c>
      <c r="K1179">
        <v>0</v>
      </c>
      <c r="L1179" t="s">
        <v>6403</v>
      </c>
      <c r="M1179">
        <v>2018</v>
      </c>
      <c r="N1179" t="s">
        <v>1463</v>
      </c>
      <c r="O1179">
        <v>14</v>
      </c>
      <c r="P1179">
        <v>1</v>
      </c>
      <c r="Q1179" t="s">
        <v>15830</v>
      </c>
      <c r="R1179" t="s">
        <v>7734</v>
      </c>
      <c r="S1179" t="s">
        <v>7734</v>
      </c>
      <c r="T1179" t="s">
        <v>21397</v>
      </c>
      <c r="U1179">
        <f t="shared" si="18"/>
        <v>137137</v>
      </c>
    </row>
    <row r="1180" spans="1:21" x14ac:dyDescent="0.2">
      <c r="A1180" t="s">
        <v>16550</v>
      </c>
      <c r="B1180" t="s">
        <v>6690</v>
      </c>
      <c r="C1180">
        <v>3525005</v>
      </c>
      <c r="D1180" t="s">
        <v>6501</v>
      </c>
      <c r="E1180" t="s">
        <v>15489</v>
      </c>
      <c r="F1180" t="s">
        <v>6402</v>
      </c>
      <c r="G1180">
        <v>3255</v>
      </c>
      <c r="H1180">
        <v>6726</v>
      </c>
      <c r="I1180">
        <v>0</v>
      </c>
      <c r="J1180">
        <v>0</v>
      </c>
      <c r="K1180">
        <v>0</v>
      </c>
      <c r="L1180" t="s">
        <v>6409</v>
      </c>
      <c r="M1180">
        <v>2018</v>
      </c>
      <c r="N1180" t="s">
        <v>1463</v>
      </c>
      <c r="O1180">
        <v>15</v>
      </c>
      <c r="P1180">
        <v>1</v>
      </c>
      <c r="Q1180" t="s">
        <v>15830</v>
      </c>
      <c r="R1180" t="s">
        <v>7734</v>
      </c>
      <c r="S1180" t="s">
        <v>7734</v>
      </c>
      <c r="T1180" t="s">
        <v>21398</v>
      </c>
      <c r="U1180">
        <f t="shared" si="18"/>
        <v>137137</v>
      </c>
    </row>
    <row r="1181" spans="1:21" x14ac:dyDescent="0.2">
      <c r="A1181" t="s">
        <v>16550</v>
      </c>
      <c r="B1181" t="s">
        <v>6690</v>
      </c>
      <c r="C1181">
        <v>3525005</v>
      </c>
      <c r="D1181" t="s">
        <v>15496</v>
      </c>
      <c r="E1181" t="s">
        <v>7449</v>
      </c>
      <c r="F1181" t="s">
        <v>6402</v>
      </c>
      <c r="G1181">
        <v>3471</v>
      </c>
      <c r="H1181">
        <v>6726</v>
      </c>
      <c r="I1181">
        <v>1</v>
      </c>
      <c r="J1181">
        <v>1</v>
      </c>
      <c r="K1181">
        <v>0</v>
      </c>
      <c r="L1181" t="s">
        <v>6409</v>
      </c>
      <c r="M1181">
        <v>2018</v>
      </c>
      <c r="N1181" t="s">
        <v>1463</v>
      </c>
      <c r="O1181">
        <v>15</v>
      </c>
      <c r="P1181">
        <v>1</v>
      </c>
      <c r="Q1181" t="s">
        <v>15830</v>
      </c>
      <c r="R1181" t="s">
        <v>7734</v>
      </c>
      <c r="S1181" t="s">
        <v>7734</v>
      </c>
      <c r="T1181" t="s">
        <v>21399</v>
      </c>
      <c r="U1181">
        <f t="shared" si="18"/>
        <v>137137</v>
      </c>
    </row>
    <row r="1182" spans="1:21" x14ac:dyDescent="0.2">
      <c r="A1182" t="s">
        <v>16551</v>
      </c>
      <c r="B1182" t="s">
        <v>6690</v>
      </c>
      <c r="C1182">
        <v>3525005</v>
      </c>
      <c r="D1182" t="s">
        <v>7484</v>
      </c>
      <c r="E1182" t="s">
        <v>10064</v>
      </c>
      <c r="F1182" t="s">
        <v>6402</v>
      </c>
      <c r="G1182">
        <v>430</v>
      </c>
      <c r="H1182">
        <v>6748</v>
      </c>
      <c r="I1182">
        <v>0</v>
      </c>
      <c r="J1182">
        <v>0</v>
      </c>
      <c r="K1182">
        <v>0</v>
      </c>
      <c r="L1182" t="s">
        <v>6409</v>
      </c>
      <c r="M1182">
        <v>2018</v>
      </c>
      <c r="N1182" t="s">
        <v>1463</v>
      </c>
      <c r="O1182">
        <v>2</v>
      </c>
      <c r="P1182">
        <v>1</v>
      </c>
      <c r="Q1182" t="s">
        <v>15830</v>
      </c>
      <c r="R1182" t="s">
        <v>7734</v>
      </c>
      <c r="S1182" t="s">
        <v>7734</v>
      </c>
      <c r="T1182" t="s">
        <v>21400</v>
      </c>
      <c r="U1182">
        <f t="shared" si="18"/>
        <v>137137</v>
      </c>
    </row>
    <row r="1183" spans="1:21" x14ac:dyDescent="0.2">
      <c r="A1183" t="s">
        <v>16551</v>
      </c>
      <c r="B1183" t="s">
        <v>6690</v>
      </c>
      <c r="C1183">
        <v>3525005</v>
      </c>
      <c r="D1183" t="s">
        <v>6936</v>
      </c>
      <c r="E1183" t="s">
        <v>6544</v>
      </c>
      <c r="F1183" t="s">
        <v>6402</v>
      </c>
      <c r="G1183">
        <v>281</v>
      </c>
      <c r="H1183">
        <v>6748</v>
      </c>
      <c r="I1183">
        <v>0</v>
      </c>
      <c r="J1183">
        <v>0</v>
      </c>
      <c r="K1183">
        <v>0</v>
      </c>
      <c r="L1183" t="s">
        <v>6409</v>
      </c>
      <c r="M1183">
        <v>2018</v>
      </c>
      <c r="N1183" t="s">
        <v>1463</v>
      </c>
      <c r="O1183">
        <v>2</v>
      </c>
      <c r="P1183">
        <v>1</v>
      </c>
      <c r="Q1183" t="s">
        <v>15830</v>
      </c>
      <c r="R1183" t="s">
        <v>7734</v>
      </c>
      <c r="S1183" t="s">
        <v>7734</v>
      </c>
      <c r="T1183" t="s">
        <v>21401</v>
      </c>
      <c r="U1183">
        <f t="shared" si="18"/>
        <v>137137</v>
      </c>
    </row>
    <row r="1184" spans="1:21" x14ac:dyDescent="0.2">
      <c r="A1184" t="s">
        <v>16551</v>
      </c>
      <c r="B1184" t="s">
        <v>6690</v>
      </c>
      <c r="C1184">
        <v>3525005</v>
      </c>
      <c r="D1184" t="s">
        <v>16552</v>
      </c>
      <c r="E1184" t="s">
        <v>16553</v>
      </c>
      <c r="F1184" t="s">
        <v>6402</v>
      </c>
      <c r="G1184">
        <v>120</v>
      </c>
      <c r="H1184">
        <v>6748</v>
      </c>
      <c r="I1184">
        <v>0</v>
      </c>
      <c r="J1184">
        <v>0</v>
      </c>
      <c r="K1184">
        <v>0</v>
      </c>
      <c r="L1184" t="s">
        <v>6403</v>
      </c>
      <c r="M1184">
        <v>2018</v>
      </c>
      <c r="N1184" t="s">
        <v>1463</v>
      </c>
      <c r="O1184">
        <v>2</v>
      </c>
      <c r="P1184">
        <v>1</v>
      </c>
      <c r="Q1184" t="s">
        <v>15830</v>
      </c>
      <c r="R1184" t="s">
        <v>7734</v>
      </c>
      <c r="S1184" t="s">
        <v>7734</v>
      </c>
      <c r="T1184" t="s">
        <v>21402</v>
      </c>
      <c r="U1184">
        <f t="shared" si="18"/>
        <v>137137</v>
      </c>
    </row>
    <row r="1185" spans="1:21" x14ac:dyDescent="0.2">
      <c r="A1185" t="s">
        <v>16551</v>
      </c>
      <c r="B1185" t="s">
        <v>6690</v>
      </c>
      <c r="C1185">
        <v>3525005</v>
      </c>
      <c r="D1185" t="s">
        <v>6547</v>
      </c>
      <c r="E1185" t="s">
        <v>14013</v>
      </c>
      <c r="F1185" t="s">
        <v>6402</v>
      </c>
      <c r="G1185">
        <v>3162</v>
      </c>
      <c r="H1185">
        <v>6748</v>
      </c>
      <c r="I1185">
        <v>1</v>
      </c>
      <c r="J1185">
        <v>1</v>
      </c>
      <c r="K1185">
        <v>0</v>
      </c>
      <c r="L1185" t="s">
        <v>6403</v>
      </c>
      <c r="M1185">
        <v>2018</v>
      </c>
      <c r="N1185" t="s">
        <v>1463</v>
      </c>
      <c r="O1185">
        <v>2</v>
      </c>
      <c r="P1185">
        <v>1</v>
      </c>
      <c r="Q1185" t="s">
        <v>15830</v>
      </c>
      <c r="R1185" t="s">
        <v>7734</v>
      </c>
      <c r="S1185" t="s">
        <v>7734</v>
      </c>
      <c r="T1185" t="s">
        <v>3118</v>
      </c>
      <c r="U1185">
        <f t="shared" si="18"/>
        <v>137137</v>
      </c>
    </row>
    <row r="1186" spans="1:21" x14ac:dyDescent="0.2">
      <c r="A1186" t="s">
        <v>16551</v>
      </c>
      <c r="B1186" t="s">
        <v>6690</v>
      </c>
      <c r="C1186">
        <v>3525005</v>
      </c>
      <c r="D1186" t="s">
        <v>6608</v>
      </c>
      <c r="E1186" t="s">
        <v>14735</v>
      </c>
      <c r="F1186" t="s">
        <v>6402</v>
      </c>
      <c r="G1186">
        <v>2024</v>
      </c>
      <c r="H1186">
        <v>6748</v>
      </c>
      <c r="I1186">
        <v>0</v>
      </c>
      <c r="J1186">
        <v>0</v>
      </c>
      <c r="K1186">
        <v>0</v>
      </c>
      <c r="L1186" t="s">
        <v>6403</v>
      </c>
      <c r="M1186">
        <v>2018</v>
      </c>
      <c r="N1186" t="s">
        <v>1463</v>
      </c>
      <c r="O1186">
        <v>2</v>
      </c>
      <c r="P1186">
        <v>1</v>
      </c>
      <c r="Q1186" t="s">
        <v>15830</v>
      </c>
      <c r="R1186" t="s">
        <v>7734</v>
      </c>
      <c r="S1186" t="s">
        <v>7734</v>
      </c>
      <c r="T1186" t="s">
        <v>3114</v>
      </c>
      <c r="U1186">
        <f t="shared" si="18"/>
        <v>137137</v>
      </c>
    </row>
    <row r="1187" spans="1:21" x14ac:dyDescent="0.2">
      <c r="A1187" t="s">
        <v>16551</v>
      </c>
      <c r="B1187" t="s">
        <v>6690</v>
      </c>
      <c r="C1187">
        <v>3525005</v>
      </c>
      <c r="D1187" t="s">
        <v>6411</v>
      </c>
      <c r="E1187" t="s">
        <v>8738</v>
      </c>
      <c r="F1187" t="s">
        <v>6402</v>
      </c>
      <c r="G1187">
        <v>362</v>
      </c>
      <c r="H1187">
        <v>6748</v>
      </c>
      <c r="I1187">
        <v>0</v>
      </c>
      <c r="J1187">
        <v>0</v>
      </c>
      <c r="K1187">
        <v>0</v>
      </c>
      <c r="L1187" t="s">
        <v>6403</v>
      </c>
      <c r="M1187">
        <v>2018</v>
      </c>
      <c r="N1187" t="s">
        <v>1463</v>
      </c>
      <c r="O1187">
        <v>2</v>
      </c>
      <c r="P1187">
        <v>1</v>
      </c>
      <c r="Q1187" t="s">
        <v>15830</v>
      </c>
      <c r="R1187" t="s">
        <v>7734</v>
      </c>
      <c r="S1187" t="s">
        <v>7734</v>
      </c>
      <c r="T1187" t="s">
        <v>21403</v>
      </c>
      <c r="U1187">
        <f t="shared" si="18"/>
        <v>137137</v>
      </c>
    </row>
    <row r="1188" spans="1:21" x14ac:dyDescent="0.2">
      <c r="A1188" t="s">
        <v>16551</v>
      </c>
      <c r="B1188" t="s">
        <v>6690</v>
      </c>
      <c r="C1188">
        <v>3525005</v>
      </c>
      <c r="D1188" t="s">
        <v>6463</v>
      </c>
      <c r="E1188" t="s">
        <v>16554</v>
      </c>
      <c r="F1188" t="s">
        <v>6402</v>
      </c>
      <c r="G1188">
        <v>73</v>
      </c>
      <c r="H1188">
        <v>6748</v>
      </c>
      <c r="I1188">
        <v>0</v>
      </c>
      <c r="J1188">
        <v>0</v>
      </c>
      <c r="K1188">
        <v>0</v>
      </c>
      <c r="L1188" t="s">
        <v>6403</v>
      </c>
      <c r="M1188">
        <v>2018</v>
      </c>
      <c r="N1188" t="s">
        <v>1463</v>
      </c>
      <c r="O1188">
        <v>2</v>
      </c>
      <c r="P1188">
        <v>1</v>
      </c>
      <c r="Q1188" t="s">
        <v>15830</v>
      </c>
      <c r="R1188" t="s">
        <v>7734</v>
      </c>
      <c r="S1188" t="s">
        <v>7734</v>
      </c>
      <c r="T1188" t="s">
        <v>21404</v>
      </c>
      <c r="U1188">
        <f t="shared" si="18"/>
        <v>137137</v>
      </c>
    </row>
    <row r="1189" spans="1:21" x14ac:dyDescent="0.2">
      <c r="A1189" t="s">
        <v>16551</v>
      </c>
      <c r="B1189" t="s">
        <v>6690</v>
      </c>
      <c r="C1189">
        <v>3525005</v>
      </c>
      <c r="D1189" t="s">
        <v>6434</v>
      </c>
      <c r="E1189" t="s">
        <v>14733</v>
      </c>
      <c r="F1189" t="s">
        <v>6402</v>
      </c>
      <c r="G1189">
        <v>296</v>
      </c>
      <c r="H1189">
        <v>6748</v>
      </c>
      <c r="I1189">
        <v>0</v>
      </c>
      <c r="J1189">
        <v>0</v>
      </c>
      <c r="K1189">
        <v>0</v>
      </c>
      <c r="L1189" t="s">
        <v>6403</v>
      </c>
      <c r="M1189">
        <v>2018</v>
      </c>
      <c r="N1189" t="s">
        <v>1463</v>
      </c>
      <c r="O1189">
        <v>2</v>
      </c>
      <c r="P1189">
        <v>1</v>
      </c>
      <c r="Q1189" t="s">
        <v>15830</v>
      </c>
      <c r="R1189" t="s">
        <v>7734</v>
      </c>
      <c r="S1189" t="s">
        <v>7734</v>
      </c>
      <c r="T1189" t="s">
        <v>3117</v>
      </c>
      <c r="U1189">
        <f t="shared" si="18"/>
        <v>137137</v>
      </c>
    </row>
    <row r="1190" spans="1:21" x14ac:dyDescent="0.2">
      <c r="A1190" t="s">
        <v>16555</v>
      </c>
      <c r="B1190" t="s">
        <v>6690</v>
      </c>
      <c r="C1190">
        <v>3525005</v>
      </c>
      <c r="D1190" t="s">
        <v>16556</v>
      </c>
      <c r="E1190" t="s">
        <v>16557</v>
      </c>
      <c r="F1190" t="s">
        <v>6402</v>
      </c>
      <c r="G1190">
        <v>269</v>
      </c>
      <c r="H1190">
        <v>7708</v>
      </c>
      <c r="I1190">
        <v>0</v>
      </c>
      <c r="J1190">
        <v>0</v>
      </c>
      <c r="K1190">
        <v>0</v>
      </c>
      <c r="L1190" t="s">
        <v>6409</v>
      </c>
      <c r="M1190">
        <v>2018</v>
      </c>
      <c r="N1190" t="s">
        <v>1463</v>
      </c>
      <c r="O1190">
        <v>3</v>
      </c>
      <c r="P1190">
        <v>1</v>
      </c>
      <c r="Q1190" t="s">
        <v>15830</v>
      </c>
      <c r="R1190" t="s">
        <v>7734</v>
      </c>
      <c r="S1190" t="s">
        <v>7734</v>
      </c>
      <c r="T1190" t="s">
        <v>21405</v>
      </c>
      <c r="U1190">
        <f t="shared" si="18"/>
        <v>137137</v>
      </c>
    </row>
    <row r="1191" spans="1:21" x14ac:dyDescent="0.2">
      <c r="A1191" t="s">
        <v>16555</v>
      </c>
      <c r="B1191" t="s">
        <v>6690</v>
      </c>
      <c r="C1191">
        <v>3525005</v>
      </c>
      <c r="D1191" t="s">
        <v>7288</v>
      </c>
      <c r="E1191" t="s">
        <v>14013</v>
      </c>
      <c r="F1191" t="s">
        <v>6402</v>
      </c>
      <c r="G1191">
        <v>1471</v>
      </c>
      <c r="H1191">
        <v>7708</v>
      </c>
      <c r="I1191">
        <v>0</v>
      </c>
      <c r="J1191">
        <v>0</v>
      </c>
      <c r="K1191">
        <v>0</v>
      </c>
      <c r="L1191" t="s">
        <v>6409</v>
      </c>
      <c r="M1191">
        <v>2018</v>
      </c>
      <c r="N1191" t="s">
        <v>1463</v>
      </c>
      <c r="O1191">
        <v>3</v>
      </c>
      <c r="P1191">
        <v>1</v>
      </c>
      <c r="Q1191" t="s">
        <v>15830</v>
      </c>
      <c r="R1191" t="s">
        <v>7734</v>
      </c>
      <c r="S1191" t="s">
        <v>7734</v>
      </c>
      <c r="T1191" t="s">
        <v>3122</v>
      </c>
      <c r="U1191">
        <f t="shared" si="18"/>
        <v>137137</v>
      </c>
    </row>
    <row r="1192" spans="1:21" x14ac:dyDescent="0.2">
      <c r="A1192" t="s">
        <v>16555</v>
      </c>
      <c r="B1192" t="s">
        <v>6690</v>
      </c>
      <c r="C1192">
        <v>3525005</v>
      </c>
      <c r="D1192" t="s">
        <v>14740</v>
      </c>
      <c r="E1192" t="s">
        <v>14741</v>
      </c>
      <c r="F1192" t="s">
        <v>6402</v>
      </c>
      <c r="G1192">
        <v>2618</v>
      </c>
      <c r="H1192">
        <v>7708</v>
      </c>
      <c r="I1192">
        <v>0</v>
      </c>
      <c r="J1192">
        <v>1</v>
      </c>
      <c r="K1192">
        <v>0</v>
      </c>
      <c r="L1192" t="s">
        <v>6409</v>
      </c>
      <c r="M1192">
        <v>2018</v>
      </c>
      <c r="N1192" t="s">
        <v>1463</v>
      </c>
      <c r="O1192">
        <v>3</v>
      </c>
      <c r="P1192">
        <v>1</v>
      </c>
      <c r="Q1192" t="s">
        <v>15830</v>
      </c>
      <c r="R1192" t="s">
        <v>7734</v>
      </c>
      <c r="S1192" t="s">
        <v>7734</v>
      </c>
      <c r="T1192" t="s">
        <v>3113</v>
      </c>
      <c r="U1192">
        <f t="shared" si="18"/>
        <v>137137</v>
      </c>
    </row>
    <row r="1193" spans="1:21" x14ac:dyDescent="0.2">
      <c r="A1193" t="s">
        <v>16555</v>
      </c>
      <c r="B1193" t="s">
        <v>6690</v>
      </c>
      <c r="C1193">
        <v>3525005</v>
      </c>
      <c r="D1193" t="s">
        <v>6871</v>
      </c>
      <c r="E1193" t="s">
        <v>8034</v>
      </c>
      <c r="F1193" t="s">
        <v>6402</v>
      </c>
      <c r="G1193">
        <v>552</v>
      </c>
      <c r="H1193">
        <v>7708</v>
      </c>
      <c r="I1193">
        <v>0</v>
      </c>
      <c r="J1193">
        <v>0</v>
      </c>
      <c r="K1193">
        <v>0</v>
      </c>
      <c r="L1193" t="s">
        <v>6409</v>
      </c>
      <c r="M1193">
        <v>2018</v>
      </c>
      <c r="N1193" t="s">
        <v>1463</v>
      </c>
      <c r="O1193">
        <v>3</v>
      </c>
      <c r="P1193">
        <v>1</v>
      </c>
      <c r="Q1193" t="s">
        <v>15830</v>
      </c>
      <c r="R1193" t="s">
        <v>7734</v>
      </c>
      <c r="S1193" t="s">
        <v>7734</v>
      </c>
      <c r="T1193" t="s">
        <v>21406</v>
      </c>
      <c r="U1193">
        <f t="shared" si="18"/>
        <v>137137</v>
      </c>
    </row>
    <row r="1194" spans="1:21" x14ac:dyDescent="0.2">
      <c r="A1194" t="s">
        <v>16555</v>
      </c>
      <c r="B1194" t="s">
        <v>6690</v>
      </c>
      <c r="C1194">
        <v>3525005</v>
      </c>
      <c r="D1194" t="s">
        <v>16558</v>
      </c>
      <c r="E1194" t="s">
        <v>16559</v>
      </c>
      <c r="F1194" t="s">
        <v>6402</v>
      </c>
      <c r="G1194">
        <v>120</v>
      </c>
      <c r="H1194">
        <v>7708</v>
      </c>
      <c r="I1194">
        <v>0</v>
      </c>
      <c r="J1194">
        <v>0</v>
      </c>
      <c r="K1194">
        <v>0</v>
      </c>
      <c r="L1194" t="s">
        <v>6409</v>
      </c>
      <c r="M1194">
        <v>2018</v>
      </c>
      <c r="N1194" t="s">
        <v>1463</v>
      </c>
      <c r="O1194">
        <v>3</v>
      </c>
      <c r="P1194">
        <v>1</v>
      </c>
      <c r="Q1194" t="s">
        <v>15830</v>
      </c>
      <c r="R1194" t="s">
        <v>7734</v>
      </c>
      <c r="S1194" t="s">
        <v>7734</v>
      </c>
      <c r="T1194" t="s">
        <v>21407</v>
      </c>
      <c r="U1194">
        <f t="shared" si="18"/>
        <v>137137</v>
      </c>
    </row>
    <row r="1195" spans="1:21" x14ac:dyDescent="0.2">
      <c r="A1195" t="s">
        <v>16555</v>
      </c>
      <c r="B1195" t="s">
        <v>6690</v>
      </c>
      <c r="C1195">
        <v>3525005</v>
      </c>
      <c r="D1195" t="s">
        <v>6633</v>
      </c>
      <c r="E1195" t="s">
        <v>7705</v>
      </c>
      <c r="F1195" t="s">
        <v>6402</v>
      </c>
      <c r="G1195">
        <v>83</v>
      </c>
      <c r="H1195">
        <v>7708</v>
      </c>
      <c r="I1195">
        <v>0</v>
      </c>
      <c r="J1195">
        <v>0</v>
      </c>
      <c r="K1195">
        <v>0</v>
      </c>
      <c r="L1195" t="s">
        <v>6403</v>
      </c>
      <c r="M1195">
        <v>2018</v>
      </c>
      <c r="N1195" t="s">
        <v>1463</v>
      </c>
      <c r="O1195">
        <v>3</v>
      </c>
      <c r="P1195">
        <v>1</v>
      </c>
      <c r="Q1195" t="s">
        <v>15830</v>
      </c>
      <c r="R1195" t="s">
        <v>7734</v>
      </c>
      <c r="S1195" t="s">
        <v>7734</v>
      </c>
      <c r="T1195" t="s">
        <v>21408</v>
      </c>
      <c r="U1195">
        <f t="shared" si="18"/>
        <v>137137</v>
      </c>
    </row>
    <row r="1196" spans="1:21" x14ac:dyDescent="0.2">
      <c r="A1196" t="s">
        <v>16555</v>
      </c>
      <c r="B1196" t="s">
        <v>6690</v>
      </c>
      <c r="C1196">
        <v>3525005</v>
      </c>
      <c r="D1196" t="s">
        <v>7684</v>
      </c>
      <c r="E1196" t="s">
        <v>8879</v>
      </c>
      <c r="F1196" t="s">
        <v>6402</v>
      </c>
      <c r="G1196">
        <v>314</v>
      </c>
      <c r="H1196">
        <v>7708</v>
      </c>
      <c r="I1196">
        <v>0</v>
      </c>
      <c r="J1196">
        <v>0</v>
      </c>
      <c r="K1196">
        <v>0</v>
      </c>
      <c r="L1196" t="s">
        <v>6403</v>
      </c>
      <c r="M1196">
        <v>2018</v>
      </c>
      <c r="N1196" t="s">
        <v>1463</v>
      </c>
      <c r="O1196">
        <v>3</v>
      </c>
      <c r="P1196">
        <v>1</v>
      </c>
      <c r="Q1196" t="s">
        <v>15830</v>
      </c>
      <c r="R1196" t="s">
        <v>7734</v>
      </c>
      <c r="S1196" t="s">
        <v>7734</v>
      </c>
      <c r="T1196" t="s">
        <v>21409</v>
      </c>
      <c r="U1196">
        <f t="shared" si="18"/>
        <v>137137</v>
      </c>
    </row>
    <row r="1197" spans="1:21" x14ac:dyDescent="0.2">
      <c r="A1197" t="s">
        <v>16555</v>
      </c>
      <c r="B1197" t="s">
        <v>6690</v>
      </c>
      <c r="C1197">
        <v>3525005</v>
      </c>
      <c r="D1197" t="s">
        <v>16560</v>
      </c>
      <c r="E1197" t="s">
        <v>7920</v>
      </c>
      <c r="F1197" t="s">
        <v>6402</v>
      </c>
      <c r="G1197">
        <v>100</v>
      </c>
      <c r="H1197">
        <v>7708</v>
      </c>
      <c r="I1197">
        <v>0</v>
      </c>
      <c r="J1197">
        <v>0</v>
      </c>
      <c r="K1197">
        <v>0</v>
      </c>
      <c r="L1197" t="s">
        <v>6403</v>
      </c>
      <c r="M1197">
        <v>2018</v>
      </c>
      <c r="N1197" t="s">
        <v>1463</v>
      </c>
      <c r="O1197">
        <v>3</v>
      </c>
      <c r="P1197">
        <v>1</v>
      </c>
      <c r="Q1197" t="s">
        <v>15830</v>
      </c>
      <c r="R1197" t="s">
        <v>7734</v>
      </c>
      <c r="S1197" t="s">
        <v>7734</v>
      </c>
      <c r="T1197" t="s">
        <v>21410</v>
      </c>
      <c r="U1197">
        <f t="shared" si="18"/>
        <v>137137</v>
      </c>
    </row>
    <row r="1198" spans="1:21" x14ac:dyDescent="0.2">
      <c r="A1198" t="s">
        <v>16555</v>
      </c>
      <c r="B1198" t="s">
        <v>6690</v>
      </c>
      <c r="C1198">
        <v>3525005</v>
      </c>
      <c r="D1198" t="s">
        <v>7413</v>
      </c>
      <c r="E1198" t="s">
        <v>15681</v>
      </c>
      <c r="F1198" t="s">
        <v>6402</v>
      </c>
      <c r="G1198">
        <v>213</v>
      </c>
      <c r="H1198">
        <v>7708</v>
      </c>
      <c r="I1198">
        <v>0</v>
      </c>
      <c r="J1198">
        <v>0</v>
      </c>
      <c r="K1198">
        <v>0</v>
      </c>
      <c r="L1198" t="s">
        <v>6403</v>
      </c>
      <c r="M1198">
        <v>2018</v>
      </c>
      <c r="N1198" t="s">
        <v>1463</v>
      </c>
      <c r="O1198">
        <v>3</v>
      </c>
      <c r="P1198">
        <v>1</v>
      </c>
      <c r="Q1198" t="s">
        <v>15830</v>
      </c>
      <c r="R1198" t="s">
        <v>7734</v>
      </c>
      <c r="S1198" t="s">
        <v>7734</v>
      </c>
      <c r="T1198" t="s">
        <v>21411</v>
      </c>
      <c r="U1198">
        <f t="shared" si="18"/>
        <v>137137</v>
      </c>
    </row>
    <row r="1199" spans="1:21" x14ac:dyDescent="0.2">
      <c r="A1199" t="s">
        <v>16555</v>
      </c>
      <c r="B1199" t="s">
        <v>6690</v>
      </c>
      <c r="C1199">
        <v>3525005</v>
      </c>
      <c r="D1199" t="s">
        <v>13660</v>
      </c>
      <c r="E1199" t="s">
        <v>16561</v>
      </c>
      <c r="F1199" t="s">
        <v>6402</v>
      </c>
      <c r="G1199">
        <v>1066</v>
      </c>
      <c r="H1199">
        <v>7708</v>
      </c>
      <c r="I1199">
        <v>0</v>
      </c>
      <c r="J1199">
        <v>0</v>
      </c>
      <c r="K1199">
        <v>0</v>
      </c>
      <c r="L1199" t="s">
        <v>6403</v>
      </c>
      <c r="M1199">
        <v>2018</v>
      </c>
      <c r="N1199" t="s">
        <v>1463</v>
      </c>
      <c r="O1199">
        <v>3</v>
      </c>
      <c r="P1199">
        <v>1</v>
      </c>
      <c r="Q1199" t="s">
        <v>15830</v>
      </c>
      <c r="R1199" t="s">
        <v>7734</v>
      </c>
      <c r="S1199" t="s">
        <v>7734</v>
      </c>
      <c r="T1199" t="s">
        <v>21412</v>
      </c>
      <c r="U1199">
        <f t="shared" si="18"/>
        <v>137137</v>
      </c>
    </row>
    <row r="1200" spans="1:21" x14ac:dyDescent="0.2">
      <c r="A1200" t="s">
        <v>16555</v>
      </c>
      <c r="B1200" t="s">
        <v>6690</v>
      </c>
      <c r="C1200">
        <v>3525005</v>
      </c>
      <c r="D1200" t="s">
        <v>6717</v>
      </c>
      <c r="E1200" t="s">
        <v>16562</v>
      </c>
      <c r="F1200" t="s">
        <v>6402</v>
      </c>
      <c r="G1200">
        <v>196</v>
      </c>
      <c r="H1200">
        <v>7708</v>
      </c>
      <c r="I1200">
        <v>0</v>
      </c>
      <c r="J1200">
        <v>0</v>
      </c>
      <c r="K1200">
        <v>0</v>
      </c>
      <c r="L1200" t="s">
        <v>6403</v>
      </c>
      <c r="M1200">
        <v>2018</v>
      </c>
      <c r="N1200" t="s">
        <v>1463</v>
      </c>
      <c r="O1200">
        <v>3</v>
      </c>
      <c r="P1200">
        <v>1</v>
      </c>
      <c r="Q1200" t="s">
        <v>15830</v>
      </c>
      <c r="R1200" t="s">
        <v>7734</v>
      </c>
      <c r="S1200" t="s">
        <v>7734</v>
      </c>
      <c r="T1200" t="s">
        <v>21413</v>
      </c>
      <c r="U1200">
        <f t="shared" si="18"/>
        <v>137137</v>
      </c>
    </row>
    <row r="1201" spans="1:21" x14ac:dyDescent="0.2">
      <c r="A1201" t="s">
        <v>16555</v>
      </c>
      <c r="B1201" t="s">
        <v>6690</v>
      </c>
      <c r="C1201">
        <v>3525005</v>
      </c>
      <c r="D1201" t="s">
        <v>6813</v>
      </c>
      <c r="E1201" t="s">
        <v>7260</v>
      </c>
      <c r="F1201" t="s">
        <v>6402</v>
      </c>
      <c r="G1201">
        <v>232</v>
      </c>
      <c r="H1201">
        <v>7708</v>
      </c>
      <c r="I1201">
        <v>0</v>
      </c>
      <c r="J1201">
        <v>0</v>
      </c>
      <c r="K1201">
        <v>0</v>
      </c>
      <c r="L1201" t="s">
        <v>6403</v>
      </c>
      <c r="M1201">
        <v>2018</v>
      </c>
      <c r="N1201" t="s">
        <v>1463</v>
      </c>
      <c r="O1201">
        <v>3</v>
      </c>
      <c r="P1201">
        <v>1</v>
      </c>
      <c r="Q1201" t="s">
        <v>15830</v>
      </c>
      <c r="R1201" t="s">
        <v>7734</v>
      </c>
      <c r="S1201" t="s">
        <v>7734</v>
      </c>
      <c r="T1201" t="s">
        <v>21414</v>
      </c>
      <c r="U1201">
        <f t="shared" si="18"/>
        <v>137137</v>
      </c>
    </row>
    <row r="1202" spans="1:21" x14ac:dyDescent="0.2">
      <c r="A1202" t="s">
        <v>16555</v>
      </c>
      <c r="B1202" t="s">
        <v>6690</v>
      </c>
      <c r="C1202">
        <v>3525005</v>
      </c>
      <c r="D1202" t="s">
        <v>6838</v>
      </c>
      <c r="E1202" t="s">
        <v>6544</v>
      </c>
      <c r="F1202" t="s">
        <v>6402</v>
      </c>
      <c r="G1202">
        <v>474</v>
      </c>
      <c r="H1202">
        <v>7708</v>
      </c>
      <c r="I1202">
        <v>0</v>
      </c>
      <c r="J1202">
        <v>0</v>
      </c>
      <c r="K1202">
        <v>0</v>
      </c>
      <c r="L1202" t="s">
        <v>6403</v>
      </c>
      <c r="M1202">
        <v>2018</v>
      </c>
      <c r="N1202" t="s">
        <v>1463</v>
      </c>
      <c r="O1202">
        <v>3</v>
      </c>
      <c r="P1202">
        <v>1</v>
      </c>
      <c r="Q1202" t="s">
        <v>15830</v>
      </c>
      <c r="R1202" t="s">
        <v>7734</v>
      </c>
      <c r="S1202" t="s">
        <v>7734</v>
      </c>
      <c r="T1202" t="s">
        <v>21415</v>
      </c>
      <c r="U1202">
        <f t="shared" si="18"/>
        <v>137137</v>
      </c>
    </row>
    <row r="1203" spans="1:21" x14ac:dyDescent="0.2">
      <c r="A1203" t="s">
        <v>16563</v>
      </c>
      <c r="B1203" t="s">
        <v>6690</v>
      </c>
      <c r="C1203">
        <v>3525005</v>
      </c>
      <c r="D1203" t="s">
        <v>6657</v>
      </c>
      <c r="E1203" t="s">
        <v>6437</v>
      </c>
      <c r="F1203" t="s">
        <v>6402</v>
      </c>
      <c r="G1203">
        <v>1910</v>
      </c>
      <c r="H1203">
        <v>8823</v>
      </c>
      <c r="I1203">
        <v>0</v>
      </c>
      <c r="J1203">
        <v>0</v>
      </c>
      <c r="K1203">
        <v>0</v>
      </c>
      <c r="L1203" t="s">
        <v>6403</v>
      </c>
      <c r="M1203">
        <v>2018</v>
      </c>
      <c r="N1203" t="s">
        <v>1463</v>
      </c>
      <c r="O1203">
        <v>4</v>
      </c>
      <c r="P1203">
        <v>1</v>
      </c>
      <c r="Q1203" t="s">
        <v>15830</v>
      </c>
      <c r="R1203" t="s">
        <v>7734</v>
      </c>
      <c r="S1203" t="s">
        <v>7734</v>
      </c>
      <c r="T1203" t="s">
        <v>21416</v>
      </c>
      <c r="U1203">
        <f t="shared" si="18"/>
        <v>137137</v>
      </c>
    </row>
    <row r="1204" spans="1:21" x14ac:dyDescent="0.2">
      <c r="A1204" t="s">
        <v>16563</v>
      </c>
      <c r="B1204" t="s">
        <v>6690</v>
      </c>
      <c r="C1204">
        <v>3525005</v>
      </c>
      <c r="D1204" t="s">
        <v>7234</v>
      </c>
      <c r="E1204" t="s">
        <v>15414</v>
      </c>
      <c r="F1204" t="s">
        <v>6402</v>
      </c>
      <c r="G1204">
        <v>6913</v>
      </c>
      <c r="H1204">
        <v>8823</v>
      </c>
      <c r="I1204">
        <v>1</v>
      </c>
      <c r="J1204">
        <v>1</v>
      </c>
      <c r="K1204">
        <v>0</v>
      </c>
      <c r="L1204" t="s">
        <v>6403</v>
      </c>
      <c r="M1204">
        <v>2018</v>
      </c>
      <c r="N1204" t="s">
        <v>1463</v>
      </c>
      <c r="O1204">
        <v>4</v>
      </c>
      <c r="P1204">
        <v>1</v>
      </c>
      <c r="Q1204" t="s">
        <v>15830</v>
      </c>
      <c r="R1204" t="s">
        <v>7734</v>
      </c>
      <c r="S1204" t="s">
        <v>7734</v>
      </c>
      <c r="T1204" t="s">
        <v>21417</v>
      </c>
      <c r="U1204">
        <f t="shared" si="18"/>
        <v>137137</v>
      </c>
    </row>
    <row r="1205" spans="1:21" x14ac:dyDescent="0.2">
      <c r="A1205" t="s">
        <v>16564</v>
      </c>
      <c r="B1205" t="s">
        <v>6690</v>
      </c>
      <c r="C1205">
        <v>3525005</v>
      </c>
      <c r="D1205" t="s">
        <v>10518</v>
      </c>
      <c r="E1205" t="s">
        <v>16565</v>
      </c>
      <c r="F1205" t="s">
        <v>6402</v>
      </c>
      <c r="G1205">
        <v>1340</v>
      </c>
      <c r="H1205">
        <v>14162</v>
      </c>
      <c r="I1205">
        <v>0</v>
      </c>
      <c r="J1205">
        <v>0</v>
      </c>
      <c r="K1205">
        <v>0</v>
      </c>
      <c r="L1205" t="s">
        <v>6409</v>
      </c>
      <c r="M1205">
        <v>2018</v>
      </c>
      <c r="N1205" t="s">
        <v>1463</v>
      </c>
      <c r="O1205">
        <v>5</v>
      </c>
      <c r="P1205">
        <v>1</v>
      </c>
      <c r="Q1205" t="s">
        <v>15830</v>
      </c>
      <c r="R1205" t="s">
        <v>7734</v>
      </c>
      <c r="S1205" t="s">
        <v>7734</v>
      </c>
      <c r="T1205" t="s">
        <v>21418</v>
      </c>
      <c r="U1205">
        <f t="shared" si="18"/>
        <v>137137</v>
      </c>
    </row>
    <row r="1206" spans="1:21" x14ac:dyDescent="0.2">
      <c r="A1206" t="s">
        <v>16564</v>
      </c>
      <c r="B1206" t="s">
        <v>6690</v>
      </c>
      <c r="C1206">
        <v>3525005</v>
      </c>
      <c r="D1206" t="s">
        <v>7211</v>
      </c>
      <c r="E1206" t="s">
        <v>7114</v>
      </c>
      <c r="F1206" t="s">
        <v>6402</v>
      </c>
      <c r="G1206">
        <v>7596</v>
      </c>
      <c r="H1206">
        <v>14162</v>
      </c>
      <c r="I1206">
        <v>1</v>
      </c>
      <c r="J1206">
        <v>1</v>
      </c>
      <c r="K1206">
        <v>0</v>
      </c>
      <c r="L1206" t="s">
        <v>6403</v>
      </c>
      <c r="M1206">
        <v>2018</v>
      </c>
      <c r="N1206" t="s">
        <v>1463</v>
      </c>
      <c r="O1206">
        <v>5</v>
      </c>
      <c r="P1206">
        <v>1</v>
      </c>
      <c r="Q1206" t="s">
        <v>15830</v>
      </c>
      <c r="R1206" t="s">
        <v>7734</v>
      </c>
      <c r="S1206" t="s">
        <v>7734</v>
      </c>
      <c r="T1206" t="s">
        <v>21419</v>
      </c>
      <c r="U1206">
        <f t="shared" si="18"/>
        <v>137137</v>
      </c>
    </row>
    <row r="1207" spans="1:21" x14ac:dyDescent="0.2">
      <c r="A1207" t="s">
        <v>16564</v>
      </c>
      <c r="B1207" t="s">
        <v>6690</v>
      </c>
      <c r="C1207">
        <v>3525005</v>
      </c>
      <c r="D1207" t="s">
        <v>6586</v>
      </c>
      <c r="E1207" t="s">
        <v>16566</v>
      </c>
      <c r="F1207" t="s">
        <v>6402</v>
      </c>
      <c r="G1207">
        <v>5226</v>
      </c>
      <c r="H1207">
        <v>14162</v>
      </c>
      <c r="I1207">
        <v>0</v>
      </c>
      <c r="J1207">
        <v>0</v>
      </c>
      <c r="K1207">
        <v>0</v>
      </c>
      <c r="L1207" t="s">
        <v>6403</v>
      </c>
      <c r="M1207">
        <v>2018</v>
      </c>
      <c r="N1207" t="s">
        <v>1463</v>
      </c>
      <c r="O1207">
        <v>5</v>
      </c>
      <c r="P1207">
        <v>1</v>
      </c>
      <c r="Q1207" t="s">
        <v>15830</v>
      </c>
      <c r="R1207" t="s">
        <v>7734</v>
      </c>
      <c r="S1207" t="s">
        <v>7734</v>
      </c>
      <c r="T1207" t="s">
        <v>21420</v>
      </c>
      <c r="U1207">
        <f t="shared" si="18"/>
        <v>137137</v>
      </c>
    </row>
    <row r="1208" spans="1:21" x14ac:dyDescent="0.2">
      <c r="A1208" t="s">
        <v>16567</v>
      </c>
      <c r="B1208" t="s">
        <v>6690</v>
      </c>
      <c r="C1208">
        <v>3525005</v>
      </c>
      <c r="D1208" t="s">
        <v>6423</v>
      </c>
      <c r="E1208" t="s">
        <v>6772</v>
      </c>
      <c r="F1208" t="s">
        <v>6402</v>
      </c>
      <c r="G1208">
        <v>8247</v>
      </c>
      <c r="H1208">
        <v>10026</v>
      </c>
      <c r="I1208">
        <v>1</v>
      </c>
      <c r="J1208">
        <v>1</v>
      </c>
      <c r="K1208">
        <v>0</v>
      </c>
      <c r="L1208" t="s">
        <v>6403</v>
      </c>
      <c r="M1208">
        <v>2018</v>
      </c>
      <c r="N1208" t="s">
        <v>1463</v>
      </c>
      <c r="O1208">
        <v>6</v>
      </c>
      <c r="P1208">
        <v>1</v>
      </c>
      <c r="Q1208" t="s">
        <v>15830</v>
      </c>
      <c r="R1208" t="s">
        <v>7734</v>
      </c>
      <c r="S1208" t="s">
        <v>7734</v>
      </c>
      <c r="T1208" t="s">
        <v>3110</v>
      </c>
      <c r="U1208">
        <f t="shared" si="18"/>
        <v>137137</v>
      </c>
    </row>
    <row r="1209" spans="1:21" x14ac:dyDescent="0.2">
      <c r="A1209" t="s">
        <v>16567</v>
      </c>
      <c r="B1209" t="s">
        <v>6690</v>
      </c>
      <c r="C1209">
        <v>3525005</v>
      </c>
      <c r="D1209" t="s">
        <v>7692</v>
      </c>
      <c r="E1209" t="s">
        <v>6578</v>
      </c>
      <c r="F1209" t="s">
        <v>6402</v>
      </c>
      <c r="G1209">
        <v>943</v>
      </c>
      <c r="H1209">
        <v>10026</v>
      </c>
      <c r="I1209">
        <v>0</v>
      </c>
      <c r="J1209">
        <v>0</v>
      </c>
      <c r="K1209">
        <v>0</v>
      </c>
      <c r="L1209" t="s">
        <v>6403</v>
      </c>
      <c r="M1209">
        <v>2018</v>
      </c>
      <c r="N1209" t="s">
        <v>1463</v>
      </c>
      <c r="O1209">
        <v>6</v>
      </c>
      <c r="P1209">
        <v>1</v>
      </c>
      <c r="Q1209" t="s">
        <v>15830</v>
      </c>
      <c r="R1209" t="s">
        <v>7734</v>
      </c>
      <c r="S1209" t="s">
        <v>7734</v>
      </c>
      <c r="T1209" t="s">
        <v>21421</v>
      </c>
      <c r="U1209">
        <f t="shared" si="18"/>
        <v>137137</v>
      </c>
    </row>
    <row r="1210" spans="1:21" x14ac:dyDescent="0.2">
      <c r="A1210" t="s">
        <v>16567</v>
      </c>
      <c r="B1210" t="s">
        <v>6690</v>
      </c>
      <c r="C1210">
        <v>3525005</v>
      </c>
      <c r="D1210" t="s">
        <v>6709</v>
      </c>
      <c r="E1210" t="s">
        <v>6887</v>
      </c>
      <c r="F1210" t="s">
        <v>6402</v>
      </c>
      <c r="G1210">
        <v>836</v>
      </c>
      <c r="H1210">
        <v>10026</v>
      </c>
      <c r="I1210">
        <v>0</v>
      </c>
      <c r="J1210">
        <v>0</v>
      </c>
      <c r="K1210">
        <v>0</v>
      </c>
      <c r="L1210" t="s">
        <v>6403</v>
      </c>
      <c r="M1210">
        <v>2018</v>
      </c>
      <c r="N1210" t="s">
        <v>1463</v>
      </c>
      <c r="O1210">
        <v>6</v>
      </c>
      <c r="P1210">
        <v>1</v>
      </c>
      <c r="Q1210" t="s">
        <v>15830</v>
      </c>
      <c r="R1210" t="s">
        <v>7734</v>
      </c>
      <c r="S1210" t="s">
        <v>7734</v>
      </c>
      <c r="T1210" t="s">
        <v>21422</v>
      </c>
      <c r="U1210">
        <f t="shared" si="18"/>
        <v>137137</v>
      </c>
    </row>
    <row r="1211" spans="1:21" x14ac:dyDescent="0.2">
      <c r="A1211" t="s">
        <v>16568</v>
      </c>
      <c r="B1211" t="s">
        <v>6690</v>
      </c>
      <c r="C1211">
        <v>3525005</v>
      </c>
      <c r="D1211" t="s">
        <v>6919</v>
      </c>
      <c r="E1211" t="s">
        <v>16569</v>
      </c>
      <c r="F1211" t="s">
        <v>6402</v>
      </c>
      <c r="G1211">
        <v>1280</v>
      </c>
      <c r="H1211">
        <v>12064</v>
      </c>
      <c r="I1211">
        <v>0</v>
      </c>
      <c r="J1211">
        <v>0</v>
      </c>
      <c r="K1211">
        <v>0</v>
      </c>
      <c r="L1211" t="s">
        <v>6409</v>
      </c>
      <c r="M1211">
        <v>2018</v>
      </c>
      <c r="N1211" t="s">
        <v>1463</v>
      </c>
      <c r="O1211">
        <v>7</v>
      </c>
      <c r="P1211">
        <v>1</v>
      </c>
      <c r="Q1211" t="s">
        <v>15830</v>
      </c>
      <c r="R1211" t="s">
        <v>7734</v>
      </c>
      <c r="S1211" t="s">
        <v>7734</v>
      </c>
      <c r="T1211" t="s">
        <v>21423</v>
      </c>
      <c r="U1211">
        <f t="shared" si="18"/>
        <v>137137</v>
      </c>
    </row>
    <row r="1212" spans="1:21" x14ac:dyDescent="0.2">
      <c r="A1212" t="s">
        <v>16568</v>
      </c>
      <c r="B1212" t="s">
        <v>6690</v>
      </c>
      <c r="C1212">
        <v>3525005</v>
      </c>
      <c r="D1212" t="s">
        <v>9163</v>
      </c>
      <c r="E1212" t="s">
        <v>15653</v>
      </c>
      <c r="F1212" t="s">
        <v>6402</v>
      </c>
      <c r="G1212">
        <v>1878</v>
      </c>
      <c r="H1212">
        <v>12064</v>
      </c>
      <c r="I1212">
        <v>0</v>
      </c>
      <c r="J1212">
        <v>0</v>
      </c>
      <c r="K1212">
        <v>0</v>
      </c>
      <c r="L1212" t="s">
        <v>6409</v>
      </c>
      <c r="M1212">
        <v>2018</v>
      </c>
      <c r="N1212" t="s">
        <v>1463</v>
      </c>
      <c r="O1212">
        <v>7</v>
      </c>
      <c r="P1212">
        <v>1</v>
      </c>
      <c r="Q1212" t="s">
        <v>15830</v>
      </c>
      <c r="R1212" t="s">
        <v>7734</v>
      </c>
      <c r="S1212" t="s">
        <v>7734</v>
      </c>
      <c r="T1212" t="s">
        <v>21424</v>
      </c>
      <c r="U1212">
        <f t="shared" si="18"/>
        <v>137137</v>
      </c>
    </row>
    <row r="1213" spans="1:21" x14ac:dyDescent="0.2">
      <c r="A1213" t="s">
        <v>16568</v>
      </c>
      <c r="B1213" t="s">
        <v>6690</v>
      </c>
      <c r="C1213">
        <v>3525005</v>
      </c>
      <c r="D1213" t="s">
        <v>7091</v>
      </c>
      <c r="E1213" t="s">
        <v>14764</v>
      </c>
      <c r="F1213" t="s">
        <v>6402</v>
      </c>
      <c r="G1213">
        <v>3016</v>
      </c>
      <c r="H1213">
        <v>12064</v>
      </c>
      <c r="I1213">
        <v>0</v>
      </c>
      <c r="J1213">
        <v>1</v>
      </c>
      <c r="K1213">
        <v>0</v>
      </c>
      <c r="L1213" t="s">
        <v>6409</v>
      </c>
      <c r="M1213">
        <v>2018</v>
      </c>
      <c r="N1213" t="s">
        <v>1463</v>
      </c>
      <c r="O1213">
        <v>7</v>
      </c>
      <c r="P1213">
        <v>1</v>
      </c>
      <c r="Q1213" t="s">
        <v>15830</v>
      </c>
      <c r="R1213" t="s">
        <v>7734</v>
      </c>
      <c r="S1213" t="s">
        <v>7734</v>
      </c>
      <c r="T1213" t="s">
        <v>3109</v>
      </c>
      <c r="U1213">
        <f t="shared" si="18"/>
        <v>137137</v>
      </c>
    </row>
    <row r="1214" spans="1:21" x14ac:dyDescent="0.2">
      <c r="A1214" t="s">
        <v>16568</v>
      </c>
      <c r="B1214" t="s">
        <v>6690</v>
      </c>
      <c r="C1214">
        <v>3525005</v>
      </c>
      <c r="D1214" t="s">
        <v>6428</v>
      </c>
      <c r="E1214" t="s">
        <v>7361</v>
      </c>
      <c r="F1214" t="s">
        <v>6402</v>
      </c>
      <c r="G1214">
        <v>411</v>
      </c>
      <c r="H1214">
        <v>12064</v>
      </c>
      <c r="I1214">
        <v>0</v>
      </c>
      <c r="J1214">
        <v>0</v>
      </c>
      <c r="K1214">
        <v>0</v>
      </c>
      <c r="L1214" t="s">
        <v>6403</v>
      </c>
      <c r="M1214">
        <v>2018</v>
      </c>
      <c r="N1214" t="s">
        <v>1463</v>
      </c>
      <c r="O1214">
        <v>7</v>
      </c>
      <c r="P1214">
        <v>1</v>
      </c>
      <c r="Q1214" t="s">
        <v>15830</v>
      </c>
      <c r="R1214" t="s">
        <v>7734</v>
      </c>
      <c r="S1214" t="s">
        <v>7734</v>
      </c>
      <c r="T1214" t="s">
        <v>21425</v>
      </c>
      <c r="U1214">
        <f t="shared" si="18"/>
        <v>137137</v>
      </c>
    </row>
    <row r="1215" spans="1:21" x14ac:dyDescent="0.2">
      <c r="A1215" t="s">
        <v>16568</v>
      </c>
      <c r="B1215" t="s">
        <v>6690</v>
      </c>
      <c r="C1215">
        <v>3525005</v>
      </c>
      <c r="D1215" t="s">
        <v>6428</v>
      </c>
      <c r="E1215" t="s">
        <v>8448</v>
      </c>
      <c r="F1215" t="s">
        <v>6402</v>
      </c>
      <c r="G1215">
        <v>1243</v>
      </c>
      <c r="H1215">
        <v>12064</v>
      </c>
      <c r="I1215">
        <v>0</v>
      </c>
      <c r="J1215">
        <v>0</v>
      </c>
      <c r="K1215">
        <v>0</v>
      </c>
      <c r="L1215" t="s">
        <v>6403</v>
      </c>
      <c r="M1215">
        <v>2018</v>
      </c>
      <c r="N1215" t="s">
        <v>1463</v>
      </c>
      <c r="O1215">
        <v>7</v>
      </c>
      <c r="P1215">
        <v>1</v>
      </c>
      <c r="Q1215" t="s">
        <v>15830</v>
      </c>
      <c r="R1215" t="s">
        <v>7734</v>
      </c>
      <c r="S1215" t="s">
        <v>7734</v>
      </c>
      <c r="T1215" t="s">
        <v>21426</v>
      </c>
      <c r="U1215">
        <f t="shared" si="18"/>
        <v>137137</v>
      </c>
    </row>
    <row r="1216" spans="1:21" x14ac:dyDescent="0.2">
      <c r="A1216" t="s">
        <v>16568</v>
      </c>
      <c r="B1216" t="s">
        <v>6690</v>
      </c>
      <c r="C1216">
        <v>3525005</v>
      </c>
      <c r="D1216" t="s">
        <v>9774</v>
      </c>
      <c r="E1216" t="s">
        <v>16570</v>
      </c>
      <c r="F1216" t="s">
        <v>6402</v>
      </c>
      <c r="G1216">
        <v>104</v>
      </c>
      <c r="H1216">
        <v>12064</v>
      </c>
      <c r="I1216">
        <v>0</v>
      </c>
      <c r="J1216">
        <v>0</v>
      </c>
      <c r="K1216">
        <v>0</v>
      </c>
      <c r="L1216" t="s">
        <v>6403</v>
      </c>
      <c r="M1216">
        <v>2018</v>
      </c>
      <c r="N1216" t="s">
        <v>1463</v>
      </c>
      <c r="O1216">
        <v>7</v>
      </c>
      <c r="P1216">
        <v>1</v>
      </c>
      <c r="Q1216" t="s">
        <v>15830</v>
      </c>
      <c r="R1216" t="s">
        <v>7734</v>
      </c>
      <c r="S1216" t="s">
        <v>7734</v>
      </c>
      <c r="T1216" t="s">
        <v>21427</v>
      </c>
      <c r="U1216">
        <f t="shared" si="18"/>
        <v>137137</v>
      </c>
    </row>
    <row r="1217" spans="1:21" x14ac:dyDescent="0.2">
      <c r="A1217" t="s">
        <v>16568</v>
      </c>
      <c r="B1217" t="s">
        <v>6690</v>
      </c>
      <c r="C1217">
        <v>3525005</v>
      </c>
      <c r="D1217" t="s">
        <v>7100</v>
      </c>
      <c r="E1217" t="s">
        <v>16571</v>
      </c>
      <c r="F1217" t="s">
        <v>6402</v>
      </c>
      <c r="G1217">
        <v>1418</v>
      </c>
      <c r="H1217">
        <v>12064</v>
      </c>
      <c r="I1217">
        <v>0</v>
      </c>
      <c r="J1217">
        <v>0</v>
      </c>
      <c r="K1217">
        <v>0</v>
      </c>
      <c r="L1217" t="s">
        <v>6403</v>
      </c>
      <c r="M1217">
        <v>2018</v>
      </c>
      <c r="N1217" t="s">
        <v>1463</v>
      </c>
      <c r="O1217">
        <v>7</v>
      </c>
      <c r="P1217">
        <v>1</v>
      </c>
      <c r="Q1217" t="s">
        <v>15830</v>
      </c>
      <c r="R1217" t="s">
        <v>7734</v>
      </c>
      <c r="S1217" t="s">
        <v>7734</v>
      </c>
      <c r="T1217" t="s">
        <v>21428</v>
      </c>
      <c r="U1217">
        <f t="shared" si="18"/>
        <v>137137</v>
      </c>
    </row>
    <row r="1218" spans="1:21" x14ac:dyDescent="0.2">
      <c r="A1218" t="s">
        <v>16568</v>
      </c>
      <c r="B1218" t="s">
        <v>6690</v>
      </c>
      <c r="C1218">
        <v>3525005</v>
      </c>
      <c r="D1218" t="s">
        <v>6839</v>
      </c>
      <c r="E1218" t="s">
        <v>16572</v>
      </c>
      <c r="F1218" t="s">
        <v>6402</v>
      </c>
      <c r="G1218">
        <v>160</v>
      </c>
      <c r="H1218">
        <v>12064</v>
      </c>
      <c r="I1218">
        <v>0</v>
      </c>
      <c r="J1218">
        <v>0</v>
      </c>
      <c r="K1218">
        <v>0</v>
      </c>
      <c r="L1218" t="s">
        <v>6403</v>
      </c>
      <c r="M1218">
        <v>2018</v>
      </c>
      <c r="N1218" t="s">
        <v>1463</v>
      </c>
      <c r="O1218">
        <v>7</v>
      </c>
      <c r="P1218">
        <v>1</v>
      </c>
      <c r="Q1218" t="s">
        <v>15830</v>
      </c>
      <c r="R1218" t="s">
        <v>7734</v>
      </c>
      <c r="S1218" t="s">
        <v>7734</v>
      </c>
      <c r="T1218" t="s">
        <v>21429</v>
      </c>
      <c r="U1218">
        <f t="shared" ref="U1218:U1281" si="19">_xlfn.MAXIFS($H$2:$H$6695, $C$2:$C$6695,C1218)</f>
        <v>137137</v>
      </c>
    </row>
    <row r="1219" spans="1:21" x14ac:dyDescent="0.2">
      <c r="A1219" t="s">
        <v>16568</v>
      </c>
      <c r="B1219" t="s">
        <v>6690</v>
      </c>
      <c r="C1219">
        <v>3525005</v>
      </c>
      <c r="D1219" t="s">
        <v>6493</v>
      </c>
      <c r="E1219" t="s">
        <v>15467</v>
      </c>
      <c r="F1219" t="s">
        <v>6402</v>
      </c>
      <c r="G1219">
        <v>662</v>
      </c>
      <c r="H1219">
        <v>12064</v>
      </c>
      <c r="I1219">
        <v>0</v>
      </c>
      <c r="J1219">
        <v>0</v>
      </c>
      <c r="K1219">
        <v>0</v>
      </c>
      <c r="L1219" t="s">
        <v>6403</v>
      </c>
      <c r="M1219">
        <v>2018</v>
      </c>
      <c r="N1219" t="s">
        <v>1463</v>
      </c>
      <c r="O1219">
        <v>7</v>
      </c>
      <c r="P1219">
        <v>1</v>
      </c>
      <c r="Q1219" t="s">
        <v>15830</v>
      </c>
      <c r="R1219" t="s">
        <v>7734</v>
      </c>
      <c r="S1219" t="s">
        <v>7734</v>
      </c>
      <c r="T1219" t="s">
        <v>21430</v>
      </c>
      <c r="U1219">
        <f t="shared" si="19"/>
        <v>137137</v>
      </c>
    </row>
    <row r="1220" spans="1:21" x14ac:dyDescent="0.2">
      <c r="A1220" t="s">
        <v>16568</v>
      </c>
      <c r="B1220" t="s">
        <v>6690</v>
      </c>
      <c r="C1220">
        <v>3525005</v>
      </c>
      <c r="D1220" t="s">
        <v>6838</v>
      </c>
      <c r="E1220" t="s">
        <v>15401</v>
      </c>
      <c r="F1220" t="s">
        <v>6402</v>
      </c>
      <c r="G1220">
        <v>1735</v>
      </c>
      <c r="H1220">
        <v>12064</v>
      </c>
      <c r="I1220">
        <v>0</v>
      </c>
      <c r="J1220">
        <v>0</v>
      </c>
      <c r="K1220">
        <v>0</v>
      </c>
      <c r="L1220" t="s">
        <v>6403</v>
      </c>
      <c r="M1220">
        <v>2018</v>
      </c>
      <c r="N1220" t="s">
        <v>1463</v>
      </c>
      <c r="O1220">
        <v>7</v>
      </c>
      <c r="P1220">
        <v>1</v>
      </c>
      <c r="Q1220" t="s">
        <v>15830</v>
      </c>
      <c r="R1220" t="s">
        <v>7734</v>
      </c>
      <c r="S1220" t="s">
        <v>7734</v>
      </c>
      <c r="T1220" t="s">
        <v>21431</v>
      </c>
      <c r="U1220">
        <f t="shared" si="19"/>
        <v>137137</v>
      </c>
    </row>
    <row r="1221" spans="1:21" x14ac:dyDescent="0.2">
      <c r="A1221" t="s">
        <v>16568</v>
      </c>
      <c r="B1221" t="s">
        <v>6690</v>
      </c>
      <c r="C1221">
        <v>3525005</v>
      </c>
      <c r="D1221" t="s">
        <v>6561</v>
      </c>
      <c r="E1221" t="s">
        <v>10006</v>
      </c>
      <c r="F1221" t="s">
        <v>6402</v>
      </c>
      <c r="G1221">
        <v>157</v>
      </c>
      <c r="H1221">
        <v>12064</v>
      </c>
      <c r="I1221">
        <v>0</v>
      </c>
      <c r="J1221">
        <v>0</v>
      </c>
      <c r="K1221">
        <v>0</v>
      </c>
      <c r="L1221" t="s">
        <v>6403</v>
      </c>
      <c r="M1221">
        <v>2018</v>
      </c>
      <c r="N1221" t="s">
        <v>1463</v>
      </c>
      <c r="O1221">
        <v>7</v>
      </c>
      <c r="P1221">
        <v>1</v>
      </c>
      <c r="Q1221" t="s">
        <v>15830</v>
      </c>
      <c r="R1221" t="s">
        <v>7734</v>
      </c>
      <c r="S1221" t="s">
        <v>7734</v>
      </c>
      <c r="T1221" t="s">
        <v>21432</v>
      </c>
      <c r="U1221">
        <f t="shared" si="19"/>
        <v>137137</v>
      </c>
    </row>
    <row r="1222" spans="1:21" x14ac:dyDescent="0.2">
      <c r="A1222" t="s">
        <v>16573</v>
      </c>
      <c r="B1222" t="s">
        <v>6690</v>
      </c>
      <c r="C1222">
        <v>3525005</v>
      </c>
      <c r="D1222" t="s">
        <v>6512</v>
      </c>
      <c r="E1222" t="s">
        <v>14800</v>
      </c>
      <c r="F1222" t="s">
        <v>6402</v>
      </c>
      <c r="G1222">
        <v>911</v>
      </c>
      <c r="H1222">
        <v>9003</v>
      </c>
      <c r="I1222">
        <v>0</v>
      </c>
      <c r="J1222">
        <v>0</v>
      </c>
      <c r="K1222">
        <v>0</v>
      </c>
      <c r="L1222" t="s">
        <v>6409</v>
      </c>
      <c r="M1222">
        <v>2018</v>
      </c>
      <c r="N1222" t="s">
        <v>1463</v>
      </c>
      <c r="O1222">
        <v>8</v>
      </c>
      <c r="P1222">
        <v>1</v>
      </c>
      <c r="Q1222" t="s">
        <v>15830</v>
      </c>
      <c r="R1222" t="s">
        <v>7734</v>
      </c>
      <c r="S1222" t="s">
        <v>7734</v>
      </c>
      <c r="T1222" t="s">
        <v>20515</v>
      </c>
      <c r="U1222">
        <f t="shared" si="19"/>
        <v>137137</v>
      </c>
    </row>
    <row r="1223" spans="1:21" x14ac:dyDescent="0.2">
      <c r="A1223" t="s">
        <v>16573</v>
      </c>
      <c r="B1223" t="s">
        <v>6690</v>
      </c>
      <c r="C1223">
        <v>3525005</v>
      </c>
      <c r="D1223" t="s">
        <v>15361</v>
      </c>
      <c r="E1223" t="s">
        <v>6621</v>
      </c>
      <c r="F1223" t="s">
        <v>6402</v>
      </c>
      <c r="G1223">
        <v>2097</v>
      </c>
      <c r="H1223">
        <v>9003</v>
      </c>
      <c r="I1223">
        <v>0</v>
      </c>
      <c r="J1223">
        <v>0</v>
      </c>
      <c r="K1223">
        <v>0</v>
      </c>
      <c r="L1223" t="s">
        <v>6403</v>
      </c>
      <c r="M1223">
        <v>2018</v>
      </c>
      <c r="N1223" t="s">
        <v>1463</v>
      </c>
      <c r="O1223">
        <v>8</v>
      </c>
      <c r="P1223">
        <v>1</v>
      </c>
      <c r="Q1223" t="s">
        <v>15830</v>
      </c>
      <c r="R1223" t="s">
        <v>7734</v>
      </c>
      <c r="S1223" t="s">
        <v>7734</v>
      </c>
      <c r="T1223" t="s">
        <v>21433</v>
      </c>
      <c r="U1223">
        <f t="shared" si="19"/>
        <v>137137</v>
      </c>
    </row>
    <row r="1224" spans="1:21" x14ac:dyDescent="0.2">
      <c r="A1224" t="s">
        <v>16573</v>
      </c>
      <c r="B1224" t="s">
        <v>6690</v>
      </c>
      <c r="C1224">
        <v>3525005</v>
      </c>
      <c r="D1224" t="s">
        <v>6530</v>
      </c>
      <c r="E1224" t="s">
        <v>16574</v>
      </c>
      <c r="F1224" t="s">
        <v>6402</v>
      </c>
      <c r="G1224">
        <v>50</v>
      </c>
      <c r="H1224">
        <v>9003</v>
      </c>
      <c r="I1224">
        <v>0</v>
      </c>
      <c r="J1224">
        <v>0</v>
      </c>
      <c r="K1224">
        <v>0</v>
      </c>
      <c r="L1224" t="s">
        <v>6403</v>
      </c>
      <c r="M1224">
        <v>2018</v>
      </c>
      <c r="N1224" t="s">
        <v>1463</v>
      </c>
      <c r="O1224">
        <v>8</v>
      </c>
      <c r="P1224">
        <v>1</v>
      </c>
      <c r="Q1224" t="s">
        <v>15830</v>
      </c>
      <c r="R1224" t="s">
        <v>7734</v>
      </c>
      <c r="S1224" t="s">
        <v>7734</v>
      </c>
      <c r="T1224" t="s">
        <v>21434</v>
      </c>
      <c r="U1224">
        <f t="shared" si="19"/>
        <v>137137</v>
      </c>
    </row>
    <row r="1225" spans="1:21" x14ac:dyDescent="0.2">
      <c r="A1225" t="s">
        <v>16573</v>
      </c>
      <c r="B1225" t="s">
        <v>6690</v>
      </c>
      <c r="C1225">
        <v>3525005</v>
      </c>
      <c r="D1225" t="s">
        <v>14769</v>
      </c>
      <c r="E1225" t="s">
        <v>14770</v>
      </c>
      <c r="F1225" t="s">
        <v>6402</v>
      </c>
      <c r="G1225">
        <v>3752</v>
      </c>
      <c r="H1225">
        <v>9003</v>
      </c>
      <c r="I1225">
        <v>0</v>
      </c>
      <c r="J1225">
        <v>1</v>
      </c>
      <c r="K1225">
        <v>0</v>
      </c>
      <c r="L1225" t="s">
        <v>6403</v>
      </c>
      <c r="M1225">
        <v>2018</v>
      </c>
      <c r="N1225" t="s">
        <v>1463</v>
      </c>
      <c r="O1225">
        <v>8</v>
      </c>
      <c r="P1225">
        <v>1</v>
      </c>
      <c r="Q1225" t="s">
        <v>15830</v>
      </c>
      <c r="R1225" t="s">
        <v>7734</v>
      </c>
      <c r="S1225" t="s">
        <v>7734</v>
      </c>
      <c r="T1225" t="s">
        <v>3108</v>
      </c>
      <c r="U1225">
        <f t="shared" si="19"/>
        <v>137137</v>
      </c>
    </row>
    <row r="1226" spans="1:21" x14ac:dyDescent="0.2">
      <c r="A1226" t="s">
        <v>16573</v>
      </c>
      <c r="B1226" t="s">
        <v>6690</v>
      </c>
      <c r="C1226">
        <v>3525005</v>
      </c>
      <c r="D1226" t="s">
        <v>6428</v>
      </c>
      <c r="E1226" t="s">
        <v>16575</v>
      </c>
      <c r="F1226" t="s">
        <v>6402</v>
      </c>
      <c r="G1226">
        <v>1905</v>
      </c>
      <c r="H1226">
        <v>9003</v>
      </c>
      <c r="I1226">
        <v>0</v>
      </c>
      <c r="J1226">
        <v>0</v>
      </c>
      <c r="K1226">
        <v>0</v>
      </c>
      <c r="L1226" t="s">
        <v>6403</v>
      </c>
      <c r="M1226">
        <v>2018</v>
      </c>
      <c r="N1226" t="s">
        <v>1463</v>
      </c>
      <c r="O1226">
        <v>8</v>
      </c>
      <c r="P1226">
        <v>1</v>
      </c>
      <c r="Q1226" t="s">
        <v>15830</v>
      </c>
      <c r="R1226" t="s">
        <v>7734</v>
      </c>
      <c r="S1226" t="s">
        <v>7734</v>
      </c>
      <c r="T1226" t="s">
        <v>21435</v>
      </c>
      <c r="U1226">
        <f t="shared" si="19"/>
        <v>137137</v>
      </c>
    </row>
    <row r="1227" spans="1:21" x14ac:dyDescent="0.2">
      <c r="A1227" t="s">
        <v>16573</v>
      </c>
      <c r="B1227" t="s">
        <v>6690</v>
      </c>
      <c r="C1227">
        <v>3525005</v>
      </c>
      <c r="D1227" t="s">
        <v>6636</v>
      </c>
      <c r="E1227" t="s">
        <v>6700</v>
      </c>
      <c r="F1227" t="s">
        <v>6402</v>
      </c>
      <c r="G1227">
        <v>288</v>
      </c>
      <c r="H1227">
        <v>9003</v>
      </c>
      <c r="I1227">
        <v>0</v>
      </c>
      <c r="J1227">
        <v>0</v>
      </c>
      <c r="K1227">
        <v>0</v>
      </c>
      <c r="L1227" t="s">
        <v>6403</v>
      </c>
      <c r="M1227">
        <v>2018</v>
      </c>
      <c r="N1227" t="s">
        <v>1463</v>
      </c>
      <c r="O1227">
        <v>8</v>
      </c>
      <c r="P1227">
        <v>1</v>
      </c>
      <c r="Q1227" t="s">
        <v>15830</v>
      </c>
      <c r="R1227" t="s">
        <v>7734</v>
      </c>
      <c r="S1227" t="s">
        <v>7734</v>
      </c>
      <c r="T1227" t="s">
        <v>21436</v>
      </c>
      <c r="U1227">
        <f t="shared" si="19"/>
        <v>137137</v>
      </c>
    </row>
    <row r="1228" spans="1:21" x14ac:dyDescent="0.2">
      <c r="A1228" t="s">
        <v>16576</v>
      </c>
      <c r="B1228" t="s">
        <v>6690</v>
      </c>
      <c r="C1228">
        <v>3525005</v>
      </c>
      <c r="D1228" t="s">
        <v>6709</v>
      </c>
      <c r="E1228" t="s">
        <v>6456</v>
      </c>
      <c r="F1228" t="s">
        <v>6402</v>
      </c>
      <c r="G1228">
        <v>2539</v>
      </c>
      <c r="H1228">
        <v>6556</v>
      </c>
      <c r="I1228">
        <v>0</v>
      </c>
      <c r="J1228">
        <v>1</v>
      </c>
      <c r="K1228">
        <v>0</v>
      </c>
      <c r="L1228" t="s">
        <v>6403</v>
      </c>
      <c r="M1228">
        <v>2018</v>
      </c>
      <c r="N1228" t="s">
        <v>1463</v>
      </c>
      <c r="O1228">
        <v>9</v>
      </c>
      <c r="P1228">
        <v>1</v>
      </c>
      <c r="Q1228" t="s">
        <v>15830</v>
      </c>
      <c r="R1228" t="s">
        <v>7734</v>
      </c>
      <c r="S1228" t="s">
        <v>7734</v>
      </c>
      <c r="T1228" t="s">
        <v>3107</v>
      </c>
      <c r="U1228">
        <f t="shared" si="19"/>
        <v>137137</v>
      </c>
    </row>
    <row r="1229" spans="1:21" x14ac:dyDescent="0.2">
      <c r="A1229" t="s">
        <v>16576</v>
      </c>
      <c r="B1229" t="s">
        <v>6690</v>
      </c>
      <c r="C1229">
        <v>3525005</v>
      </c>
      <c r="D1229" t="s">
        <v>6505</v>
      </c>
      <c r="E1229" t="s">
        <v>15500</v>
      </c>
      <c r="F1229" t="s">
        <v>6402</v>
      </c>
      <c r="G1229">
        <v>1961</v>
      </c>
      <c r="H1229">
        <v>6556</v>
      </c>
      <c r="I1229">
        <v>1</v>
      </c>
      <c r="J1229">
        <v>0</v>
      </c>
      <c r="K1229">
        <v>0</v>
      </c>
      <c r="L1229" t="s">
        <v>6403</v>
      </c>
      <c r="M1229">
        <v>2018</v>
      </c>
      <c r="N1229" t="s">
        <v>1463</v>
      </c>
      <c r="O1229">
        <v>9</v>
      </c>
      <c r="P1229">
        <v>1</v>
      </c>
      <c r="Q1229" t="s">
        <v>15830</v>
      </c>
      <c r="R1229" t="s">
        <v>7734</v>
      </c>
      <c r="S1229" t="s">
        <v>7734</v>
      </c>
      <c r="T1229" t="s">
        <v>21437</v>
      </c>
      <c r="U1229">
        <f t="shared" si="19"/>
        <v>137137</v>
      </c>
    </row>
    <row r="1230" spans="1:21" x14ac:dyDescent="0.2">
      <c r="A1230" t="s">
        <v>16576</v>
      </c>
      <c r="B1230" t="s">
        <v>6690</v>
      </c>
      <c r="C1230">
        <v>3525005</v>
      </c>
      <c r="D1230" t="s">
        <v>6425</v>
      </c>
      <c r="E1230" t="s">
        <v>7440</v>
      </c>
      <c r="F1230" t="s">
        <v>6402</v>
      </c>
      <c r="G1230">
        <v>330</v>
      </c>
      <c r="H1230">
        <v>6556</v>
      </c>
      <c r="I1230">
        <v>0</v>
      </c>
      <c r="J1230">
        <v>0</v>
      </c>
      <c r="K1230">
        <v>0</v>
      </c>
      <c r="L1230" t="s">
        <v>6403</v>
      </c>
      <c r="M1230">
        <v>2018</v>
      </c>
      <c r="N1230" t="s">
        <v>1463</v>
      </c>
      <c r="O1230">
        <v>9</v>
      </c>
      <c r="P1230">
        <v>1</v>
      </c>
      <c r="Q1230" t="s">
        <v>15830</v>
      </c>
      <c r="R1230" t="s">
        <v>7734</v>
      </c>
      <c r="S1230" t="s">
        <v>7734</v>
      </c>
      <c r="T1230" t="s">
        <v>21438</v>
      </c>
      <c r="U1230">
        <f t="shared" si="19"/>
        <v>137137</v>
      </c>
    </row>
    <row r="1231" spans="1:21" x14ac:dyDescent="0.2">
      <c r="A1231" t="s">
        <v>16576</v>
      </c>
      <c r="B1231" t="s">
        <v>6690</v>
      </c>
      <c r="C1231">
        <v>3525005</v>
      </c>
      <c r="D1231" t="s">
        <v>6738</v>
      </c>
      <c r="E1231" t="s">
        <v>14773</v>
      </c>
      <c r="F1231" t="s">
        <v>6402</v>
      </c>
      <c r="G1231">
        <v>1529</v>
      </c>
      <c r="H1231">
        <v>6556</v>
      </c>
      <c r="I1231">
        <v>0</v>
      </c>
      <c r="J1231">
        <v>0</v>
      </c>
      <c r="K1231">
        <v>0</v>
      </c>
      <c r="L1231" t="s">
        <v>6403</v>
      </c>
      <c r="M1231">
        <v>2018</v>
      </c>
      <c r="N1231" t="s">
        <v>1463</v>
      </c>
      <c r="O1231">
        <v>9</v>
      </c>
      <c r="P1231">
        <v>1</v>
      </c>
      <c r="Q1231" t="s">
        <v>15830</v>
      </c>
      <c r="R1231" t="s">
        <v>7734</v>
      </c>
      <c r="S1231" t="s">
        <v>7734</v>
      </c>
      <c r="T1231" t="s">
        <v>20495</v>
      </c>
      <c r="U1231">
        <f t="shared" si="19"/>
        <v>137137</v>
      </c>
    </row>
    <row r="1232" spans="1:21" x14ac:dyDescent="0.2">
      <c r="A1232" t="s">
        <v>16576</v>
      </c>
      <c r="B1232" t="s">
        <v>6690</v>
      </c>
      <c r="C1232">
        <v>3525005</v>
      </c>
      <c r="D1232" t="s">
        <v>16577</v>
      </c>
      <c r="E1232" t="s">
        <v>16578</v>
      </c>
      <c r="F1232" t="s">
        <v>6402</v>
      </c>
      <c r="G1232">
        <v>197</v>
      </c>
      <c r="H1232">
        <v>6556</v>
      </c>
      <c r="I1232">
        <v>0</v>
      </c>
      <c r="J1232">
        <v>0</v>
      </c>
      <c r="K1232">
        <v>0</v>
      </c>
      <c r="L1232" t="s">
        <v>6403</v>
      </c>
      <c r="M1232">
        <v>2018</v>
      </c>
      <c r="N1232" t="s">
        <v>1463</v>
      </c>
      <c r="O1232">
        <v>9</v>
      </c>
      <c r="P1232">
        <v>1</v>
      </c>
      <c r="Q1232" t="s">
        <v>15830</v>
      </c>
      <c r="R1232" t="s">
        <v>7734</v>
      </c>
      <c r="S1232" t="s">
        <v>7734</v>
      </c>
      <c r="T1232" t="s">
        <v>21439</v>
      </c>
      <c r="U1232">
        <f t="shared" si="19"/>
        <v>137137</v>
      </c>
    </row>
    <row r="1233" spans="1:21" x14ac:dyDescent="0.2">
      <c r="A1233" t="s">
        <v>16579</v>
      </c>
      <c r="B1233" t="s">
        <v>6690</v>
      </c>
      <c r="C1233">
        <v>3525005</v>
      </c>
      <c r="D1233" t="s">
        <v>10670</v>
      </c>
      <c r="E1233" t="s">
        <v>10671</v>
      </c>
      <c r="F1233" t="s">
        <v>6402</v>
      </c>
      <c r="G1233">
        <v>463</v>
      </c>
      <c r="H1233">
        <v>137137</v>
      </c>
      <c r="I1233">
        <v>0</v>
      </c>
      <c r="J1233">
        <v>0</v>
      </c>
      <c r="K1233">
        <v>0</v>
      </c>
      <c r="L1233" t="s">
        <v>6409</v>
      </c>
      <c r="M1233">
        <v>2018</v>
      </c>
      <c r="N1233" t="s">
        <v>6404</v>
      </c>
      <c r="O1233">
        <v>99</v>
      </c>
      <c r="P1233">
        <v>1</v>
      </c>
      <c r="Q1233" t="s">
        <v>15830</v>
      </c>
      <c r="R1233" t="s">
        <v>7734</v>
      </c>
      <c r="S1233" t="s">
        <v>7734</v>
      </c>
      <c r="T1233" t="s">
        <v>979</v>
      </c>
      <c r="U1233">
        <f t="shared" si="19"/>
        <v>137137</v>
      </c>
    </row>
    <row r="1234" spans="1:21" x14ac:dyDescent="0.2">
      <c r="A1234" t="s">
        <v>16579</v>
      </c>
      <c r="B1234" t="s">
        <v>6690</v>
      </c>
      <c r="C1234">
        <v>3525005</v>
      </c>
      <c r="D1234" t="s">
        <v>16580</v>
      </c>
      <c r="E1234" t="s">
        <v>10533</v>
      </c>
      <c r="F1234" t="s">
        <v>6402</v>
      </c>
      <c r="G1234">
        <v>1286</v>
      </c>
      <c r="H1234">
        <v>137137</v>
      </c>
      <c r="I1234">
        <v>0</v>
      </c>
      <c r="J1234">
        <v>0</v>
      </c>
      <c r="K1234">
        <v>0</v>
      </c>
      <c r="L1234" t="s">
        <v>6409</v>
      </c>
      <c r="M1234">
        <v>2018</v>
      </c>
      <c r="N1234" t="s">
        <v>6404</v>
      </c>
      <c r="O1234">
        <v>99</v>
      </c>
      <c r="P1234">
        <v>1</v>
      </c>
      <c r="Q1234" t="s">
        <v>15830</v>
      </c>
      <c r="R1234" t="s">
        <v>7734</v>
      </c>
      <c r="S1234" t="s">
        <v>7734</v>
      </c>
      <c r="T1234" t="s">
        <v>21440</v>
      </c>
      <c r="U1234">
        <f t="shared" si="19"/>
        <v>137137</v>
      </c>
    </row>
    <row r="1235" spans="1:21" x14ac:dyDescent="0.2">
      <c r="A1235" t="s">
        <v>16579</v>
      </c>
      <c r="B1235" t="s">
        <v>6690</v>
      </c>
      <c r="C1235">
        <v>3525005</v>
      </c>
      <c r="D1235" t="s">
        <v>6493</v>
      </c>
      <c r="E1235" t="s">
        <v>6590</v>
      </c>
      <c r="F1235" t="s">
        <v>6402</v>
      </c>
      <c r="G1235">
        <v>2071</v>
      </c>
      <c r="H1235">
        <v>137137</v>
      </c>
      <c r="I1235">
        <v>0</v>
      </c>
      <c r="J1235">
        <v>0</v>
      </c>
      <c r="K1235">
        <v>0</v>
      </c>
      <c r="L1235" t="s">
        <v>6403</v>
      </c>
      <c r="M1235">
        <v>2018</v>
      </c>
      <c r="N1235" t="s">
        <v>6404</v>
      </c>
      <c r="O1235">
        <v>99</v>
      </c>
      <c r="P1235">
        <v>1</v>
      </c>
      <c r="Q1235" t="s">
        <v>15830</v>
      </c>
      <c r="R1235" t="s">
        <v>7734</v>
      </c>
      <c r="S1235" t="s">
        <v>7734</v>
      </c>
      <c r="T1235" t="s">
        <v>796</v>
      </c>
      <c r="U1235">
        <f t="shared" si="19"/>
        <v>137137</v>
      </c>
    </row>
    <row r="1236" spans="1:21" x14ac:dyDescent="0.2">
      <c r="A1236" t="s">
        <v>16579</v>
      </c>
      <c r="B1236" t="s">
        <v>6690</v>
      </c>
      <c r="C1236">
        <v>3525005</v>
      </c>
      <c r="D1236" t="s">
        <v>6539</v>
      </c>
      <c r="E1236" t="s">
        <v>16581</v>
      </c>
      <c r="F1236" t="s">
        <v>6402</v>
      </c>
      <c r="G1236">
        <v>74093</v>
      </c>
      <c r="H1236">
        <v>137137</v>
      </c>
      <c r="I1236">
        <v>1</v>
      </c>
      <c r="J1236">
        <v>1</v>
      </c>
      <c r="K1236">
        <v>0</v>
      </c>
      <c r="L1236" t="s">
        <v>6403</v>
      </c>
      <c r="M1236">
        <v>2018</v>
      </c>
      <c r="N1236" t="s">
        <v>6404</v>
      </c>
      <c r="O1236">
        <v>99</v>
      </c>
      <c r="P1236">
        <v>1</v>
      </c>
      <c r="Q1236" t="s">
        <v>15830</v>
      </c>
      <c r="R1236" t="s">
        <v>7734</v>
      </c>
      <c r="S1236" t="s">
        <v>7734</v>
      </c>
      <c r="T1236" t="s">
        <v>21441</v>
      </c>
      <c r="U1236">
        <f t="shared" si="19"/>
        <v>137137</v>
      </c>
    </row>
    <row r="1237" spans="1:21" x14ac:dyDescent="0.2">
      <c r="A1237" t="s">
        <v>16579</v>
      </c>
      <c r="B1237" t="s">
        <v>6690</v>
      </c>
      <c r="C1237">
        <v>3525005</v>
      </c>
      <c r="D1237" t="s">
        <v>6440</v>
      </c>
      <c r="E1237" t="s">
        <v>14728</v>
      </c>
      <c r="F1237" t="s">
        <v>6402</v>
      </c>
      <c r="G1237">
        <v>706</v>
      </c>
      <c r="H1237">
        <v>137137</v>
      </c>
      <c r="I1237">
        <v>0</v>
      </c>
      <c r="J1237">
        <v>0</v>
      </c>
      <c r="K1237">
        <v>0</v>
      </c>
      <c r="L1237" t="s">
        <v>6403</v>
      </c>
      <c r="M1237">
        <v>2018</v>
      </c>
      <c r="N1237" t="s">
        <v>6404</v>
      </c>
      <c r="O1237">
        <v>99</v>
      </c>
      <c r="P1237">
        <v>1</v>
      </c>
      <c r="Q1237" t="s">
        <v>15830</v>
      </c>
      <c r="R1237" t="s">
        <v>7734</v>
      </c>
      <c r="S1237" t="s">
        <v>7734</v>
      </c>
      <c r="T1237" t="s">
        <v>793</v>
      </c>
      <c r="U1237">
        <f t="shared" si="19"/>
        <v>137137</v>
      </c>
    </row>
    <row r="1238" spans="1:21" x14ac:dyDescent="0.2">
      <c r="A1238" t="s">
        <v>16579</v>
      </c>
      <c r="B1238" t="s">
        <v>6690</v>
      </c>
      <c r="C1238">
        <v>3525005</v>
      </c>
      <c r="D1238" t="s">
        <v>6483</v>
      </c>
      <c r="E1238" t="s">
        <v>16582</v>
      </c>
      <c r="F1238" t="s">
        <v>6402</v>
      </c>
      <c r="G1238">
        <v>494</v>
      </c>
      <c r="H1238">
        <v>137137</v>
      </c>
      <c r="I1238">
        <v>0</v>
      </c>
      <c r="J1238">
        <v>0</v>
      </c>
      <c r="K1238">
        <v>0</v>
      </c>
      <c r="L1238" t="s">
        <v>6403</v>
      </c>
      <c r="M1238">
        <v>2018</v>
      </c>
      <c r="N1238" t="s">
        <v>6404</v>
      </c>
      <c r="O1238">
        <v>99</v>
      </c>
      <c r="P1238">
        <v>1</v>
      </c>
      <c r="Q1238" t="s">
        <v>15830</v>
      </c>
      <c r="R1238" t="s">
        <v>7734</v>
      </c>
      <c r="S1238" t="s">
        <v>7734</v>
      </c>
      <c r="T1238" t="s">
        <v>21442</v>
      </c>
      <c r="U1238">
        <f t="shared" si="19"/>
        <v>137137</v>
      </c>
    </row>
    <row r="1239" spans="1:21" x14ac:dyDescent="0.2">
      <c r="A1239" t="s">
        <v>16579</v>
      </c>
      <c r="B1239" t="s">
        <v>6690</v>
      </c>
      <c r="C1239">
        <v>3525005</v>
      </c>
      <c r="D1239" t="s">
        <v>10276</v>
      </c>
      <c r="E1239" t="s">
        <v>16160</v>
      </c>
      <c r="F1239" t="s">
        <v>6402</v>
      </c>
      <c r="G1239">
        <v>521</v>
      </c>
      <c r="H1239">
        <v>137137</v>
      </c>
      <c r="I1239">
        <v>0</v>
      </c>
      <c r="J1239">
        <v>0</v>
      </c>
      <c r="K1239">
        <v>0</v>
      </c>
      <c r="L1239" t="s">
        <v>6403</v>
      </c>
      <c r="M1239">
        <v>2018</v>
      </c>
      <c r="N1239" t="s">
        <v>6404</v>
      </c>
      <c r="O1239">
        <v>99</v>
      </c>
      <c r="P1239">
        <v>1</v>
      </c>
      <c r="Q1239" t="s">
        <v>15830</v>
      </c>
      <c r="R1239" t="s">
        <v>7734</v>
      </c>
      <c r="S1239" t="s">
        <v>7734</v>
      </c>
      <c r="T1239" t="s">
        <v>21443</v>
      </c>
      <c r="U1239">
        <f t="shared" si="19"/>
        <v>137137</v>
      </c>
    </row>
    <row r="1240" spans="1:21" x14ac:dyDescent="0.2">
      <c r="A1240" t="s">
        <v>16579</v>
      </c>
      <c r="B1240" t="s">
        <v>6690</v>
      </c>
      <c r="C1240">
        <v>3525005</v>
      </c>
      <c r="D1240" t="s">
        <v>9140</v>
      </c>
      <c r="E1240" t="s">
        <v>9642</v>
      </c>
      <c r="F1240" t="s">
        <v>6402</v>
      </c>
      <c r="G1240">
        <v>409</v>
      </c>
      <c r="H1240">
        <v>137137</v>
      </c>
      <c r="I1240">
        <v>0</v>
      </c>
      <c r="J1240">
        <v>0</v>
      </c>
      <c r="K1240">
        <v>0</v>
      </c>
      <c r="L1240" t="s">
        <v>6403</v>
      </c>
      <c r="M1240">
        <v>2018</v>
      </c>
      <c r="N1240" t="s">
        <v>6404</v>
      </c>
      <c r="O1240">
        <v>99</v>
      </c>
      <c r="P1240">
        <v>1</v>
      </c>
      <c r="Q1240" t="s">
        <v>15830</v>
      </c>
      <c r="R1240" t="s">
        <v>7734</v>
      </c>
      <c r="S1240" t="s">
        <v>7734</v>
      </c>
      <c r="T1240" t="s">
        <v>21444</v>
      </c>
      <c r="U1240">
        <f t="shared" si="19"/>
        <v>137137</v>
      </c>
    </row>
    <row r="1241" spans="1:21" x14ac:dyDescent="0.2">
      <c r="A1241" t="s">
        <v>16579</v>
      </c>
      <c r="B1241" t="s">
        <v>6690</v>
      </c>
      <c r="C1241">
        <v>3525005</v>
      </c>
      <c r="D1241" t="s">
        <v>6444</v>
      </c>
      <c r="E1241" t="s">
        <v>7148</v>
      </c>
      <c r="F1241" t="s">
        <v>6402</v>
      </c>
      <c r="G1241">
        <v>500</v>
      </c>
      <c r="H1241">
        <v>137137</v>
      </c>
      <c r="I1241">
        <v>0</v>
      </c>
      <c r="J1241">
        <v>0</v>
      </c>
      <c r="K1241">
        <v>0</v>
      </c>
      <c r="L1241" t="s">
        <v>6403</v>
      </c>
      <c r="M1241">
        <v>2018</v>
      </c>
      <c r="N1241" t="s">
        <v>6404</v>
      </c>
      <c r="O1241">
        <v>99</v>
      </c>
      <c r="P1241">
        <v>1</v>
      </c>
      <c r="Q1241" t="s">
        <v>15830</v>
      </c>
      <c r="R1241" t="s">
        <v>7734</v>
      </c>
      <c r="S1241" t="s">
        <v>7734</v>
      </c>
      <c r="T1241" t="s">
        <v>21445</v>
      </c>
      <c r="U1241">
        <f t="shared" si="19"/>
        <v>137137</v>
      </c>
    </row>
    <row r="1242" spans="1:21" x14ac:dyDescent="0.2">
      <c r="A1242" t="s">
        <v>16579</v>
      </c>
      <c r="B1242" t="s">
        <v>6690</v>
      </c>
      <c r="C1242">
        <v>3525005</v>
      </c>
      <c r="D1242" t="s">
        <v>6622</v>
      </c>
      <c r="E1242" t="s">
        <v>14731</v>
      </c>
      <c r="F1242" t="s">
        <v>6402</v>
      </c>
      <c r="G1242">
        <v>899</v>
      </c>
      <c r="H1242">
        <v>137137</v>
      </c>
      <c r="I1242">
        <v>0</v>
      </c>
      <c r="J1242">
        <v>0</v>
      </c>
      <c r="K1242">
        <v>0</v>
      </c>
      <c r="L1242" t="s">
        <v>6403</v>
      </c>
      <c r="M1242">
        <v>2018</v>
      </c>
      <c r="N1242" t="s">
        <v>6404</v>
      </c>
      <c r="O1242">
        <v>99</v>
      </c>
      <c r="P1242">
        <v>1</v>
      </c>
      <c r="Q1242" t="s">
        <v>15830</v>
      </c>
      <c r="R1242" t="s">
        <v>7734</v>
      </c>
      <c r="S1242" t="s">
        <v>7734</v>
      </c>
      <c r="T1242" t="s">
        <v>795</v>
      </c>
      <c r="U1242">
        <f t="shared" si="19"/>
        <v>137137</v>
      </c>
    </row>
    <row r="1243" spans="1:21" x14ac:dyDescent="0.2">
      <c r="A1243" t="s">
        <v>16579</v>
      </c>
      <c r="B1243" t="s">
        <v>6690</v>
      </c>
      <c r="C1243">
        <v>3525005</v>
      </c>
      <c r="D1243" t="s">
        <v>6822</v>
      </c>
      <c r="E1243" t="s">
        <v>14758</v>
      </c>
      <c r="F1243" t="s">
        <v>6402</v>
      </c>
      <c r="G1243">
        <v>2220</v>
      </c>
      <c r="H1243">
        <v>137137</v>
      </c>
      <c r="I1243">
        <v>0</v>
      </c>
      <c r="J1243">
        <v>0</v>
      </c>
      <c r="K1243">
        <v>0</v>
      </c>
      <c r="L1243" t="s">
        <v>6403</v>
      </c>
      <c r="M1243">
        <v>2018</v>
      </c>
      <c r="N1243" t="s">
        <v>6404</v>
      </c>
      <c r="O1243">
        <v>99</v>
      </c>
      <c r="P1243">
        <v>1</v>
      </c>
      <c r="Q1243" t="s">
        <v>15830</v>
      </c>
      <c r="R1243" t="s">
        <v>7734</v>
      </c>
      <c r="S1243" t="s">
        <v>7734</v>
      </c>
      <c r="T1243" t="s">
        <v>20485</v>
      </c>
      <c r="U1243">
        <f t="shared" si="19"/>
        <v>137137</v>
      </c>
    </row>
    <row r="1244" spans="1:21" x14ac:dyDescent="0.2">
      <c r="A1244" t="s">
        <v>16579</v>
      </c>
      <c r="B1244" t="s">
        <v>6690</v>
      </c>
      <c r="C1244">
        <v>3525005</v>
      </c>
      <c r="D1244" t="s">
        <v>6620</v>
      </c>
      <c r="E1244" t="s">
        <v>8556</v>
      </c>
      <c r="F1244" t="s">
        <v>6402</v>
      </c>
      <c r="G1244">
        <v>479</v>
      </c>
      <c r="H1244">
        <v>137137</v>
      </c>
      <c r="I1244">
        <v>0</v>
      </c>
      <c r="J1244">
        <v>0</v>
      </c>
      <c r="K1244">
        <v>0</v>
      </c>
      <c r="L1244" t="s">
        <v>6403</v>
      </c>
      <c r="M1244">
        <v>2018</v>
      </c>
      <c r="N1244" t="s">
        <v>6404</v>
      </c>
      <c r="O1244">
        <v>99</v>
      </c>
      <c r="P1244">
        <v>1</v>
      </c>
      <c r="Q1244" t="s">
        <v>15830</v>
      </c>
      <c r="R1244" t="s">
        <v>7734</v>
      </c>
      <c r="S1244" t="s">
        <v>7734</v>
      </c>
      <c r="T1244" t="s">
        <v>21446</v>
      </c>
      <c r="U1244">
        <f t="shared" si="19"/>
        <v>137137</v>
      </c>
    </row>
    <row r="1245" spans="1:21" x14ac:dyDescent="0.2">
      <c r="A1245" t="s">
        <v>16579</v>
      </c>
      <c r="B1245" t="s">
        <v>6690</v>
      </c>
      <c r="C1245">
        <v>3525005</v>
      </c>
      <c r="D1245" t="s">
        <v>16583</v>
      </c>
      <c r="E1245" t="s">
        <v>15710</v>
      </c>
      <c r="F1245" t="s">
        <v>6402</v>
      </c>
      <c r="G1245">
        <v>52190</v>
      </c>
      <c r="H1245">
        <v>137137</v>
      </c>
      <c r="I1245">
        <v>0</v>
      </c>
      <c r="J1245">
        <v>0</v>
      </c>
      <c r="K1245">
        <v>0</v>
      </c>
      <c r="L1245" t="s">
        <v>6403</v>
      </c>
      <c r="M1245">
        <v>2018</v>
      </c>
      <c r="N1245" t="s">
        <v>6404</v>
      </c>
      <c r="O1245">
        <v>99</v>
      </c>
      <c r="P1245">
        <v>1</v>
      </c>
      <c r="Q1245" t="s">
        <v>15830</v>
      </c>
      <c r="R1245" t="s">
        <v>7734</v>
      </c>
      <c r="S1245" t="s">
        <v>7734</v>
      </c>
      <c r="T1245" t="s">
        <v>21447</v>
      </c>
      <c r="U1245">
        <f t="shared" si="19"/>
        <v>137137</v>
      </c>
    </row>
    <row r="1246" spans="1:21" x14ac:dyDescent="0.2">
      <c r="A1246" t="s">
        <v>16579</v>
      </c>
      <c r="B1246" t="s">
        <v>6690</v>
      </c>
      <c r="C1246">
        <v>3525005</v>
      </c>
      <c r="D1246" t="s">
        <v>7597</v>
      </c>
      <c r="E1246" t="s">
        <v>10792</v>
      </c>
      <c r="F1246" t="s">
        <v>6402</v>
      </c>
      <c r="G1246">
        <v>398</v>
      </c>
      <c r="H1246">
        <v>137137</v>
      </c>
      <c r="I1246">
        <v>0</v>
      </c>
      <c r="J1246">
        <v>0</v>
      </c>
      <c r="K1246">
        <v>0</v>
      </c>
      <c r="L1246" t="s">
        <v>6403</v>
      </c>
      <c r="M1246">
        <v>2018</v>
      </c>
      <c r="N1246" t="s">
        <v>6404</v>
      </c>
      <c r="O1246">
        <v>99</v>
      </c>
      <c r="P1246">
        <v>1</v>
      </c>
      <c r="Q1246" t="s">
        <v>15830</v>
      </c>
      <c r="R1246" t="s">
        <v>7734</v>
      </c>
      <c r="S1246" t="s">
        <v>7734</v>
      </c>
      <c r="T1246" t="s">
        <v>21448</v>
      </c>
      <c r="U1246">
        <f t="shared" si="19"/>
        <v>137137</v>
      </c>
    </row>
    <row r="1247" spans="1:21" x14ac:dyDescent="0.2">
      <c r="A1247" t="s">
        <v>16579</v>
      </c>
      <c r="B1247" t="s">
        <v>6690</v>
      </c>
      <c r="C1247">
        <v>3525005</v>
      </c>
      <c r="D1247" t="s">
        <v>6411</v>
      </c>
      <c r="E1247" t="s">
        <v>16584</v>
      </c>
      <c r="F1247" t="s">
        <v>6402</v>
      </c>
      <c r="G1247">
        <v>408</v>
      </c>
      <c r="H1247">
        <v>137137</v>
      </c>
      <c r="I1247">
        <v>0</v>
      </c>
      <c r="J1247">
        <v>0</v>
      </c>
      <c r="K1247">
        <v>0</v>
      </c>
      <c r="L1247" t="s">
        <v>6403</v>
      </c>
      <c r="M1247">
        <v>2018</v>
      </c>
      <c r="N1247" t="s">
        <v>6404</v>
      </c>
      <c r="O1247">
        <v>99</v>
      </c>
      <c r="P1247">
        <v>1</v>
      </c>
      <c r="Q1247" t="s">
        <v>15830</v>
      </c>
      <c r="R1247" t="s">
        <v>7734</v>
      </c>
      <c r="S1247" t="s">
        <v>7734</v>
      </c>
      <c r="T1247" t="s">
        <v>21449</v>
      </c>
      <c r="U1247">
        <f t="shared" si="19"/>
        <v>137137</v>
      </c>
    </row>
    <row r="1248" spans="1:21" x14ac:dyDescent="0.2">
      <c r="A1248" t="s">
        <v>16585</v>
      </c>
      <c r="B1248" t="s">
        <v>9718</v>
      </c>
      <c r="C1248">
        <v>3502008</v>
      </c>
      <c r="D1248" t="s">
        <v>7385</v>
      </c>
      <c r="E1248" t="s">
        <v>16586</v>
      </c>
      <c r="F1248" t="s">
        <v>6402</v>
      </c>
      <c r="G1248">
        <v>1428</v>
      </c>
      <c r="H1248">
        <v>19788</v>
      </c>
      <c r="I1248">
        <v>0</v>
      </c>
      <c r="J1248">
        <v>0</v>
      </c>
      <c r="K1248">
        <v>0</v>
      </c>
      <c r="L1248" t="s">
        <v>6409</v>
      </c>
      <c r="M1248">
        <v>2018</v>
      </c>
      <c r="N1248" t="s">
        <v>1463</v>
      </c>
      <c r="O1248">
        <v>99</v>
      </c>
      <c r="P1248">
        <v>6</v>
      </c>
      <c r="Q1248" t="s">
        <v>15830</v>
      </c>
      <c r="R1248" t="s">
        <v>7734</v>
      </c>
      <c r="S1248" t="s">
        <v>7734</v>
      </c>
      <c r="T1248" t="s">
        <v>21450</v>
      </c>
      <c r="U1248">
        <f t="shared" si="19"/>
        <v>19788</v>
      </c>
    </row>
    <row r="1249" spans="1:21" x14ac:dyDescent="0.2">
      <c r="A1249" t="s">
        <v>16585</v>
      </c>
      <c r="B1249" t="s">
        <v>9718</v>
      </c>
      <c r="C1249">
        <v>3502008</v>
      </c>
      <c r="D1249" t="s">
        <v>6821</v>
      </c>
      <c r="E1249" t="s">
        <v>15139</v>
      </c>
      <c r="F1249" t="s">
        <v>6402</v>
      </c>
      <c r="G1249">
        <v>1363</v>
      </c>
      <c r="H1249">
        <v>19788</v>
      </c>
      <c r="I1249">
        <v>0</v>
      </c>
      <c r="J1249">
        <v>0</v>
      </c>
      <c r="K1249">
        <v>0</v>
      </c>
      <c r="L1249" t="s">
        <v>6409</v>
      </c>
      <c r="M1249">
        <v>2018</v>
      </c>
      <c r="N1249" t="s">
        <v>1463</v>
      </c>
      <c r="O1249">
        <v>99</v>
      </c>
      <c r="P1249">
        <v>6</v>
      </c>
      <c r="Q1249" t="s">
        <v>15830</v>
      </c>
      <c r="R1249" t="s">
        <v>7734</v>
      </c>
      <c r="S1249" t="s">
        <v>7734</v>
      </c>
      <c r="T1249" t="s">
        <v>21451</v>
      </c>
      <c r="U1249">
        <f t="shared" si="19"/>
        <v>19788</v>
      </c>
    </row>
    <row r="1250" spans="1:21" x14ac:dyDescent="0.2">
      <c r="A1250" t="s">
        <v>16585</v>
      </c>
      <c r="B1250" t="s">
        <v>9718</v>
      </c>
      <c r="C1250">
        <v>3502008</v>
      </c>
      <c r="D1250" t="s">
        <v>16587</v>
      </c>
      <c r="E1250" t="s">
        <v>15210</v>
      </c>
      <c r="F1250" t="s">
        <v>6402</v>
      </c>
      <c r="G1250">
        <v>517</v>
      </c>
      <c r="H1250">
        <v>19788</v>
      </c>
      <c r="I1250">
        <v>0</v>
      </c>
      <c r="J1250">
        <v>0</v>
      </c>
      <c r="K1250">
        <v>0</v>
      </c>
      <c r="L1250" t="s">
        <v>6409</v>
      </c>
      <c r="M1250">
        <v>2018</v>
      </c>
      <c r="N1250" t="s">
        <v>1463</v>
      </c>
      <c r="O1250">
        <v>99</v>
      </c>
      <c r="P1250">
        <v>6</v>
      </c>
      <c r="Q1250" t="s">
        <v>15830</v>
      </c>
      <c r="R1250" t="s">
        <v>7734</v>
      </c>
      <c r="S1250" t="s">
        <v>7734</v>
      </c>
      <c r="T1250" t="s">
        <v>21452</v>
      </c>
      <c r="U1250">
        <f t="shared" si="19"/>
        <v>19788</v>
      </c>
    </row>
    <row r="1251" spans="1:21" x14ac:dyDescent="0.2">
      <c r="A1251" t="s">
        <v>16585</v>
      </c>
      <c r="B1251" t="s">
        <v>9718</v>
      </c>
      <c r="C1251">
        <v>3502008</v>
      </c>
      <c r="D1251" t="s">
        <v>7238</v>
      </c>
      <c r="E1251" t="s">
        <v>15210</v>
      </c>
      <c r="F1251" t="s">
        <v>6402</v>
      </c>
      <c r="G1251">
        <v>1326</v>
      </c>
      <c r="H1251">
        <v>19788</v>
      </c>
      <c r="I1251">
        <v>0</v>
      </c>
      <c r="J1251">
        <v>0</v>
      </c>
      <c r="K1251">
        <v>0</v>
      </c>
      <c r="L1251" t="s">
        <v>6409</v>
      </c>
      <c r="M1251">
        <v>2018</v>
      </c>
      <c r="N1251" t="s">
        <v>1463</v>
      </c>
      <c r="O1251">
        <v>99</v>
      </c>
      <c r="P1251">
        <v>6</v>
      </c>
      <c r="Q1251" t="s">
        <v>15830</v>
      </c>
      <c r="R1251" t="s">
        <v>7734</v>
      </c>
      <c r="S1251" t="s">
        <v>7734</v>
      </c>
      <c r="T1251" t="s">
        <v>21453</v>
      </c>
      <c r="U1251">
        <f t="shared" si="19"/>
        <v>19788</v>
      </c>
    </row>
    <row r="1252" spans="1:21" x14ac:dyDescent="0.2">
      <c r="A1252" t="s">
        <v>16585</v>
      </c>
      <c r="B1252" t="s">
        <v>9718</v>
      </c>
      <c r="C1252">
        <v>3502008</v>
      </c>
      <c r="D1252" t="s">
        <v>6919</v>
      </c>
      <c r="E1252" t="s">
        <v>16588</v>
      </c>
      <c r="F1252" t="s">
        <v>6402</v>
      </c>
      <c r="G1252">
        <v>791</v>
      </c>
      <c r="H1252">
        <v>19788</v>
      </c>
      <c r="I1252">
        <v>0</v>
      </c>
      <c r="J1252">
        <v>0</v>
      </c>
      <c r="K1252">
        <v>0</v>
      </c>
      <c r="L1252" t="s">
        <v>6409</v>
      </c>
      <c r="M1252">
        <v>2018</v>
      </c>
      <c r="N1252" t="s">
        <v>1463</v>
      </c>
      <c r="O1252">
        <v>99</v>
      </c>
      <c r="P1252">
        <v>6</v>
      </c>
      <c r="Q1252" t="s">
        <v>15830</v>
      </c>
      <c r="R1252" t="s">
        <v>7734</v>
      </c>
      <c r="S1252" t="s">
        <v>7734</v>
      </c>
      <c r="T1252" t="s">
        <v>21454</v>
      </c>
      <c r="U1252">
        <f t="shared" si="19"/>
        <v>19788</v>
      </c>
    </row>
    <row r="1253" spans="1:21" x14ac:dyDescent="0.2">
      <c r="A1253" t="s">
        <v>16585</v>
      </c>
      <c r="B1253" t="s">
        <v>9718</v>
      </c>
      <c r="C1253">
        <v>3502008</v>
      </c>
      <c r="D1253" t="s">
        <v>6780</v>
      </c>
      <c r="E1253" t="s">
        <v>16589</v>
      </c>
      <c r="F1253" t="s">
        <v>6402</v>
      </c>
      <c r="G1253">
        <v>865</v>
      </c>
      <c r="H1253">
        <v>19788</v>
      </c>
      <c r="I1253">
        <v>0</v>
      </c>
      <c r="J1253">
        <v>0</v>
      </c>
      <c r="K1253">
        <v>0</v>
      </c>
      <c r="L1253" t="s">
        <v>6409</v>
      </c>
      <c r="M1253">
        <v>2018</v>
      </c>
      <c r="N1253" t="s">
        <v>1463</v>
      </c>
      <c r="O1253">
        <v>99</v>
      </c>
      <c r="P1253">
        <v>6</v>
      </c>
      <c r="Q1253" t="s">
        <v>15830</v>
      </c>
      <c r="R1253" t="s">
        <v>7734</v>
      </c>
      <c r="S1253" t="s">
        <v>7734</v>
      </c>
      <c r="T1253" t="s">
        <v>21455</v>
      </c>
      <c r="U1253">
        <f t="shared" si="19"/>
        <v>19788</v>
      </c>
    </row>
    <row r="1254" spans="1:21" x14ac:dyDescent="0.2">
      <c r="A1254" t="s">
        <v>16585</v>
      </c>
      <c r="B1254" t="s">
        <v>9718</v>
      </c>
      <c r="C1254">
        <v>3502008</v>
      </c>
      <c r="D1254" t="s">
        <v>16590</v>
      </c>
      <c r="E1254" t="s">
        <v>6511</v>
      </c>
      <c r="F1254" t="s">
        <v>6402</v>
      </c>
      <c r="G1254">
        <v>783</v>
      </c>
      <c r="H1254">
        <v>19788</v>
      </c>
      <c r="I1254">
        <v>0</v>
      </c>
      <c r="J1254">
        <v>0</v>
      </c>
      <c r="K1254">
        <v>0</v>
      </c>
      <c r="L1254" t="s">
        <v>6403</v>
      </c>
      <c r="M1254">
        <v>2018</v>
      </c>
      <c r="N1254" t="s">
        <v>1463</v>
      </c>
      <c r="O1254">
        <v>99</v>
      </c>
      <c r="P1254">
        <v>6</v>
      </c>
      <c r="Q1254" t="s">
        <v>15830</v>
      </c>
      <c r="R1254" t="s">
        <v>7734</v>
      </c>
      <c r="S1254" t="s">
        <v>7734</v>
      </c>
      <c r="T1254" t="s">
        <v>21456</v>
      </c>
      <c r="U1254">
        <f t="shared" si="19"/>
        <v>19788</v>
      </c>
    </row>
    <row r="1255" spans="1:21" x14ac:dyDescent="0.2">
      <c r="A1255" t="s">
        <v>16585</v>
      </c>
      <c r="B1255" t="s">
        <v>9718</v>
      </c>
      <c r="C1255">
        <v>3502008</v>
      </c>
      <c r="D1255" t="s">
        <v>6518</v>
      </c>
      <c r="E1255" t="s">
        <v>9721</v>
      </c>
      <c r="F1255" t="s">
        <v>6402</v>
      </c>
      <c r="G1255">
        <v>1942</v>
      </c>
      <c r="H1255">
        <v>19788</v>
      </c>
      <c r="I1255">
        <v>0</v>
      </c>
      <c r="J1255">
        <v>1</v>
      </c>
      <c r="K1255">
        <v>0</v>
      </c>
      <c r="L1255" t="s">
        <v>6403</v>
      </c>
      <c r="M1255">
        <v>2018</v>
      </c>
      <c r="N1255" t="s">
        <v>1463</v>
      </c>
      <c r="O1255">
        <v>99</v>
      </c>
      <c r="P1255">
        <v>6</v>
      </c>
      <c r="Q1255" t="s">
        <v>15830</v>
      </c>
      <c r="R1255" t="s">
        <v>7734</v>
      </c>
      <c r="S1255" t="s">
        <v>7734</v>
      </c>
      <c r="T1255" t="s">
        <v>3179</v>
      </c>
      <c r="U1255">
        <f t="shared" si="19"/>
        <v>19788</v>
      </c>
    </row>
    <row r="1256" spans="1:21" x14ac:dyDescent="0.2">
      <c r="A1256" t="s">
        <v>16585</v>
      </c>
      <c r="B1256" t="s">
        <v>9718</v>
      </c>
      <c r="C1256">
        <v>3502008</v>
      </c>
      <c r="D1256" t="s">
        <v>7178</v>
      </c>
      <c r="E1256" t="s">
        <v>6679</v>
      </c>
      <c r="F1256" t="s">
        <v>6402</v>
      </c>
      <c r="G1256">
        <v>1490</v>
      </c>
      <c r="H1256">
        <v>19788</v>
      </c>
      <c r="I1256">
        <v>0</v>
      </c>
      <c r="J1256">
        <v>1</v>
      </c>
      <c r="K1256">
        <v>0</v>
      </c>
      <c r="L1256" t="s">
        <v>6403</v>
      </c>
      <c r="M1256">
        <v>2018</v>
      </c>
      <c r="N1256" t="s">
        <v>1463</v>
      </c>
      <c r="O1256">
        <v>99</v>
      </c>
      <c r="P1256">
        <v>6</v>
      </c>
      <c r="Q1256" t="s">
        <v>15830</v>
      </c>
      <c r="R1256" t="s">
        <v>7734</v>
      </c>
      <c r="S1256" t="s">
        <v>7734</v>
      </c>
      <c r="T1256" t="s">
        <v>3178</v>
      </c>
      <c r="U1256">
        <f t="shared" si="19"/>
        <v>19788</v>
      </c>
    </row>
    <row r="1257" spans="1:21" x14ac:dyDescent="0.2">
      <c r="A1257" t="s">
        <v>16585</v>
      </c>
      <c r="B1257" t="s">
        <v>9718</v>
      </c>
      <c r="C1257">
        <v>3502008</v>
      </c>
      <c r="D1257" t="s">
        <v>16421</v>
      </c>
      <c r="E1257" t="s">
        <v>9724</v>
      </c>
      <c r="F1257" t="s">
        <v>6402</v>
      </c>
      <c r="G1257">
        <v>1795</v>
      </c>
      <c r="H1257">
        <v>19788</v>
      </c>
      <c r="I1257">
        <v>1</v>
      </c>
      <c r="J1257">
        <v>1</v>
      </c>
      <c r="K1257">
        <v>0</v>
      </c>
      <c r="L1257" t="s">
        <v>6403</v>
      </c>
      <c r="M1257">
        <v>2018</v>
      </c>
      <c r="N1257" t="s">
        <v>1463</v>
      </c>
      <c r="O1257">
        <v>99</v>
      </c>
      <c r="P1257">
        <v>6</v>
      </c>
      <c r="Q1257" t="s">
        <v>15830</v>
      </c>
      <c r="R1257" t="s">
        <v>7734</v>
      </c>
      <c r="S1257" t="s">
        <v>7734</v>
      </c>
      <c r="T1257" t="s">
        <v>21457</v>
      </c>
      <c r="U1257">
        <f t="shared" si="19"/>
        <v>19788</v>
      </c>
    </row>
    <row r="1258" spans="1:21" x14ac:dyDescent="0.2">
      <c r="A1258" t="s">
        <v>16585</v>
      </c>
      <c r="B1258" t="s">
        <v>9718</v>
      </c>
      <c r="C1258">
        <v>3502008</v>
      </c>
      <c r="D1258" t="s">
        <v>6597</v>
      </c>
      <c r="E1258" t="s">
        <v>9171</v>
      </c>
      <c r="F1258" t="s">
        <v>6402</v>
      </c>
      <c r="G1258">
        <v>1656</v>
      </c>
      <c r="H1258">
        <v>19788</v>
      </c>
      <c r="I1258">
        <v>0</v>
      </c>
      <c r="J1258">
        <v>1</v>
      </c>
      <c r="K1258">
        <v>0</v>
      </c>
      <c r="L1258" t="s">
        <v>6403</v>
      </c>
      <c r="M1258">
        <v>2018</v>
      </c>
      <c r="N1258" t="s">
        <v>1463</v>
      </c>
      <c r="O1258">
        <v>99</v>
      </c>
      <c r="P1258">
        <v>6</v>
      </c>
      <c r="Q1258" t="s">
        <v>15830</v>
      </c>
      <c r="R1258" t="s">
        <v>7734</v>
      </c>
      <c r="S1258" t="s">
        <v>7734</v>
      </c>
      <c r="T1258" t="s">
        <v>808</v>
      </c>
      <c r="U1258">
        <f t="shared" si="19"/>
        <v>19788</v>
      </c>
    </row>
    <row r="1259" spans="1:21" x14ac:dyDescent="0.2">
      <c r="A1259" t="s">
        <v>16585</v>
      </c>
      <c r="B1259" t="s">
        <v>9718</v>
      </c>
      <c r="C1259">
        <v>3502008</v>
      </c>
      <c r="D1259" t="s">
        <v>7648</v>
      </c>
      <c r="E1259" t="s">
        <v>14679</v>
      </c>
      <c r="F1259" t="s">
        <v>6402</v>
      </c>
      <c r="G1259">
        <v>573</v>
      </c>
      <c r="H1259">
        <v>19788</v>
      </c>
      <c r="I1259">
        <v>0</v>
      </c>
      <c r="J1259">
        <v>0</v>
      </c>
      <c r="K1259">
        <v>0</v>
      </c>
      <c r="L1259" t="s">
        <v>6403</v>
      </c>
      <c r="M1259">
        <v>2018</v>
      </c>
      <c r="N1259" t="s">
        <v>1463</v>
      </c>
      <c r="O1259">
        <v>99</v>
      </c>
      <c r="P1259">
        <v>6</v>
      </c>
      <c r="Q1259" t="s">
        <v>15830</v>
      </c>
      <c r="R1259" t="s">
        <v>7734</v>
      </c>
      <c r="S1259" t="s">
        <v>7734</v>
      </c>
      <c r="T1259" t="s">
        <v>21458</v>
      </c>
      <c r="U1259">
        <f t="shared" si="19"/>
        <v>19788</v>
      </c>
    </row>
    <row r="1260" spans="1:21" x14ac:dyDescent="0.2">
      <c r="A1260" t="s">
        <v>16585</v>
      </c>
      <c r="B1260" t="s">
        <v>9718</v>
      </c>
      <c r="C1260">
        <v>3502008</v>
      </c>
      <c r="D1260" t="s">
        <v>9729</v>
      </c>
      <c r="E1260" t="s">
        <v>8178</v>
      </c>
      <c r="F1260" t="s">
        <v>6402</v>
      </c>
      <c r="G1260">
        <v>1591</v>
      </c>
      <c r="H1260">
        <v>19788</v>
      </c>
      <c r="I1260">
        <v>1</v>
      </c>
      <c r="J1260">
        <v>1</v>
      </c>
      <c r="K1260">
        <v>0</v>
      </c>
      <c r="L1260" t="s">
        <v>6403</v>
      </c>
      <c r="M1260">
        <v>2018</v>
      </c>
      <c r="N1260" t="s">
        <v>1463</v>
      </c>
      <c r="O1260">
        <v>99</v>
      </c>
      <c r="P1260">
        <v>6</v>
      </c>
      <c r="Q1260" t="s">
        <v>15830</v>
      </c>
      <c r="R1260" t="s">
        <v>7734</v>
      </c>
      <c r="S1260" t="s">
        <v>7734</v>
      </c>
      <c r="T1260" t="s">
        <v>3175</v>
      </c>
      <c r="U1260">
        <f t="shared" si="19"/>
        <v>19788</v>
      </c>
    </row>
    <row r="1261" spans="1:21" x14ac:dyDescent="0.2">
      <c r="A1261" t="s">
        <v>16585</v>
      </c>
      <c r="B1261" t="s">
        <v>9718</v>
      </c>
      <c r="C1261">
        <v>3502008</v>
      </c>
      <c r="D1261" t="s">
        <v>16421</v>
      </c>
      <c r="E1261" t="s">
        <v>6947</v>
      </c>
      <c r="F1261" t="s">
        <v>6402</v>
      </c>
      <c r="G1261">
        <v>1357</v>
      </c>
      <c r="H1261">
        <v>19788</v>
      </c>
      <c r="I1261">
        <v>0</v>
      </c>
      <c r="J1261">
        <v>0</v>
      </c>
      <c r="K1261">
        <v>0</v>
      </c>
      <c r="L1261" t="s">
        <v>6403</v>
      </c>
      <c r="M1261">
        <v>2018</v>
      </c>
      <c r="N1261" t="s">
        <v>1463</v>
      </c>
      <c r="O1261">
        <v>99</v>
      </c>
      <c r="P1261">
        <v>6</v>
      </c>
      <c r="Q1261" t="s">
        <v>15830</v>
      </c>
      <c r="R1261" t="s">
        <v>7734</v>
      </c>
      <c r="S1261" t="s">
        <v>7734</v>
      </c>
      <c r="T1261" t="s">
        <v>21459</v>
      </c>
      <c r="U1261">
        <f t="shared" si="19"/>
        <v>19788</v>
      </c>
    </row>
    <row r="1262" spans="1:21" x14ac:dyDescent="0.2">
      <c r="A1262" t="s">
        <v>16585</v>
      </c>
      <c r="B1262" t="s">
        <v>9718</v>
      </c>
      <c r="C1262">
        <v>3502008</v>
      </c>
      <c r="D1262" t="s">
        <v>9731</v>
      </c>
      <c r="E1262" t="s">
        <v>9732</v>
      </c>
      <c r="F1262" t="s">
        <v>6402</v>
      </c>
      <c r="G1262">
        <v>2311</v>
      </c>
      <c r="H1262">
        <v>19788</v>
      </c>
      <c r="I1262">
        <v>0</v>
      </c>
      <c r="J1262">
        <v>1</v>
      </c>
      <c r="K1262">
        <v>0</v>
      </c>
      <c r="L1262" t="s">
        <v>6403</v>
      </c>
      <c r="M1262">
        <v>2018</v>
      </c>
      <c r="N1262" t="s">
        <v>1463</v>
      </c>
      <c r="O1262">
        <v>99</v>
      </c>
      <c r="P1262">
        <v>6</v>
      </c>
      <c r="Q1262" t="s">
        <v>15830</v>
      </c>
      <c r="R1262" t="s">
        <v>7734</v>
      </c>
      <c r="S1262" t="s">
        <v>7734</v>
      </c>
      <c r="T1262" t="s">
        <v>3173</v>
      </c>
      <c r="U1262">
        <f t="shared" si="19"/>
        <v>19788</v>
      </c>
    </row>
    <row r="1263" spans="1:21" x14ac:dyDescent="0.2">
      <c r="A1263" t="s">
        <v>16591</v>
      </c>
      <c r="B1263" t="s">
        <v>9718</v>
      </c>
      <c r="C1263">
        <v>3502008</v>
      </c>
      <c r="D1263" t="s">
        <v>7109</v>
      </c>
      <c r="E1263" t="s">
        <v>9719</v>
      </c>
      <c r="F1263" t="s">
        <v>6402</v>
      </c>
      <c r="G1263">
        <v>2297</v>
      </c>
      <c r="H1263">
        <v>4330</v>
      </c>
      <c r="I1263">
        <v>0</v>
      </c>
      <c r="J1263">
        <v>1</v>
      </c>
      <c r="K1263">
        <v>0</v>
      </c>
      <c r="L1263" t="s">
        <v>6409</v>
      </c>
      <c r="M1263">
        <v>2018</v>
      </c>
      <c r="N1263" t="s">
        <v>6404</v>
      </c>
      <c r="O1263">
        <v>99</v>
      </c>
      <c r="P1263">
        <v>1</v>
      </c>
      <c r="Q1263" t="s">
        <v>15830</v>
      </c>
      <c r="R1263" t="s">
        <v>7734</v>
      </c>
      <c r="S1263" t="s">
        <v>7734</v>
      </c>
      <c r="T1263" t="s">
        <v>809</v>
      </c>
      <c r="U1263">
        <f t="shared" si="19"/>
        <v>19788</v>
      </c>
    </row>
    <row r="1264" spans="1:21" x14ac:dyDescent="0.2">
      <c r="A1264" t="s">
        <v>16591</v>
      </c>
      <c r="B1264" t="s">
        <v>9718</v>
      </c>
      <c r="C1264">
        <v>3502008</v>
      </c>
      <c r="D1264" t="s">
        <v>9725</v>
      </c>
      <c r="E1264" t="s">
        <v>9726</v>
      </c>
      <c r="F1264" t="s">
        <v>6402</v>
      </c>
      <c r="G1264">
        <v>1485</v>
      </c>
      <c r="H1264">
        <v>4330</v>
      </c>
      <c r="I1264">
        <v>1</v>
      </c>
      <c r="J1264">
        <v>0</v>
      </c>
      <c r="K1264">
        <v>0</v>
      </c>
      <c r="L1264" t="s">
        <v>6409</v>
      </c>
      <c r="M1264">
        <v>2018</v>
      </c>
      <c r="N1264" t="s">
        <v>6404</v>
      </c>
      <c r="O1264">
        <v>99</v>
      </c>
      <c r="P1264">
        <v>1</v>
      </c>
      <c r="Q1264" t="s">
        <v>15830</v>
      </c>
      <c r="R1264" t="s">
        <v>7734</v>
      </c>
      <c r="S1264" t="s">
        <v>7734</v>
      </c>
      <c r="T1264" t="s">
        <v>3176</v>
      </c>
      <c r="U1264">
        <f t="shared" si="19"/>
        <v>19788</v>
      </c>
    </row>
    <row r="1265" spans="1:21" x14ac:dyDescent="0.2">
      <c r="A1265" t="s">
        <v>16591</v>
      </c>
      <c r="B1265" t="s">
        <v>9718</v>
      </c>
      <c r="C1265">
        <v>3502008</v>
      </c>
      <c r="D1265" t="s">
        <v>6623</v>
      </c>
      <c r="E1265" t="s">
        <v>12093</v>
      </c>
      <c r="F1265" t="s">
        <v>6402</v>
      </c>
      <c r="G1265">
        <v>548</v>
      </c>
      <c r="H1265">
        <v>4330</v>
      </c>
      <c r="I1265">
        <v>0</v>
      </c>
      <c r="J1265">
        <v>0</v>
      </c>
      <c r="K1265">
        <v>0</v>
      </c>
      <c r="L1265" t="s">
        <v>6403</v>
      </c>
      <c r="M1265">
        <v>2018</v>
      </c>
      <c r="N1265" t="s">
        <v>6404</v>
      </c>
      <c r="O1265">
        <v>99</v>
      </c>
      <c r="P1265">
        <v>1</v>
      </c>
      <c r="Q1265" t="s">
        <v>15830</v>
      </c>
      <c r="R1265" t="s">
        <v>7734</v>
      </c>
      <c r="S1265" t="s">
        <v>7734</v>
      </c>
      <c r="T1265" t="s">
        <v>21460</v>
      </c>
      <c r="U1265">
        <f t="shared" si="19"/>
        <v>19788</v>
      </c>
    </row>
    <row r="1266" spans="1:21" x14ac:dyDescent="0.2">
      <c r="A1266" t="s">
        <v>16592</v>
      </c>
      <c r="B1266" t="s">
        <v>9795</v>
      </c>
      <c r="C1266">
        <v>3544042</v>
      </c>
      <c r="D1266" t="s">
        <v>7103</v>
      </c>
      <c r="E1266" t="s">
        <v>16593</v>
      </c>
      <c r="F1266" t="s">
        <v>6402</v>
      </c>
      <c r="G1266">
        <v>0</v>
      </c>
      <c r="H1266">
        <v>0</v>
      </c>
      <c r="I1266">
        <v>0</v>
      </c>
      <c r="J1266">
        <v>1</v>
      </c>
      <c r="K1266">
        <v>1</v>
      </c>
      <c r="L1266" t="s">
        <v>6409</v>
      </c>
      <c r="M1266">
        <v>2018</v>
      </c>
      <c r="N1266" t="s">
        <v>1463</v>
      </c>
      <c r="O1266">
        <v>1</v>
      </c>
      <c r="P1266">
        <v>1</v>
      </c>
      <c r="Q1266" t="s">
        <v>15830</v>
      </c>
      <c r="R1266" t="s">
        <v>7734</v>
      </c>
      <c r="S1266" t="s">
        <v>7734</v>
      </c>
      <c r="T1266" t="s">
        <v>21461</v>
      </c>
      <c r="U1266">
        <f t="shared" si="19"/>
        <v>17063</v>
      </c>
    </row>
    <row r="1267" spans="1:21" x14ac:dyDescent="0.2">
      <c r="A1267" t="s">
        <v>16594</v>
      </c>
      <c r="B1267" t="s">
        <v>9795</v>
      </c>
      <c r="C1267">
        <v>3544042</v>
      </c>
      <c r="D1267" t="s">
        <v>6698</v>
      </c>
      <c r="E1267" t="s">
        <v>6484</v>
      </c>
      <c r="F1267" t="s">
        <v>6402</v>
      </c>
      <c r="G1267">
        <v>0</v>
      </c>
      <c r="H1267">
        <v>0</v>
      </c>
      <c r="I1267">
        <v>1</v>
      </c>
      <c r="J1267">
        <v>1</v>
      </c>
      <c r="K1267">
        <v>1</v>
      </c>
      <c r="L1267" t="s">
        <v>6403</v>
      </c>
      <c r="M1267">
        <v>2018</v>
      </c>
      <c r="N1267" t="s">
        <v>1463</v>
      </c>
      <c r="O1267">
        <v>2</v>
      </c>
      <c r="P1267">
        <v>1</v>
      </c>
      <c r="Q1267" t="s">
        <v>15830</v>
      </c>
      <c r="R1267" t="s">
        <v>7734</v>
      </c>
      <c r="S1267" t="s">
        <v>7734</v>
      </c>
      <c r="T1267" t="s">
        <v>21462</v>
      </c>
      <c r="U1267">
        <f t="shared" si="19"/>
        <v>17063</v>
      </c>
    </row>
    <row r="1268" spans="1:21" x14ac:dyDescent="0.2">
      <c r="A1268" t="s">
        <v>16595</v>
      </c>
      <c r="B1268" t="s">
        <v>9795</v>
      </c>
      <c r="C1268">
        <v>3544042</v>
      </c>
      <c r="D1268" t="s">
        <v>10652</v>
      </c>
      <c r="E1268" t="s">
        <v>6730</v>
      </c>
      <c r="F1268" t="s">
        <v>6402</v>
      </c>
      <c r="G1268">
        <v>372</v>
      </c>
      <c r="H1268">
        <v>2638</v>
      </c>
      <c r="I1268">
        <v>0</v>
      </c>
      <c r="J1268">
        <v>0</v>
      </c>
      <c r="K1268">
        <v>0</v>
      </c>
      <c r="L1268" t="s">
        <v>6409</v>
      </c>
      <c r="M1268">
        <v>2018</v>
      </c>
      <c r="N1268" t="s">
        <v>1463</v>
      </c>
      <c r="O1268" t="s">
        <v>16596</v>
      </c>
      <c r="P1268">
        <v>2</v>
      </c>
      <c r="Q1268" t="s">
        <v>15830</v>
      </c>
      <c r="R1268" t="s">
        <v>7734</v>
      </c>
      <c r="S1268" t="s">
        <v>7734</v>
      </c>
      <c r="T1268" t="s">
        <v>21463</v>
      </c>
      <c r="U1268">
        <f t="shared" si="19"/>
        <v>17063</v>
      </c>
    </row>
    <row r="1269" spans="1:21" x14ac:dyDescent="0.2">
      <c r="A1269" t="s">
        <v>16595</v>
      </c>
      <c r="B1269" t="s">
        <v>9795</v>
      </c>
      <c r="C1269">
        <v>3544042</v>
      </c>
      <c r="D1269" t="s">
        <v>9814</v>
      </c>
      <c r="E1269" t="s">
        <v>9815</v>
      </c>
      <c r="F1269" t="s">
        <v>6402</v>
      </c>
      <c r="G1269">
        <v>752</v>
      </c>
      <c r="H1269">
        <v>2638</v>
      </c>
      <c r="I1269">
        <v>0</v>
      </c>
      <c r="J1269">
        <v>1</v>
      </c>
      <c r="K1269">
        <v>0</v>
      </c>
      <c r="L1269" t="s">
        <v>6409</v>
      </c>
      <c r="M1269">
        <v>2018</v>
      </c>
      <c r="N1269" t="s">
        <v>1463</v>
      </c>
      <c r="O1269" t="s">
        <v>16596</v>
      </c>
      <c r="P1269">
        <v>2</v>
      </c>
      <c r="Q1269" t="s">
        <v>15830</v>
      </c>
      <c r="R1269" t="s">
        <v>7734</v>
      </c>
      <c r="S1269" t="s">
        <v>7734</v>
      </c>
      <c r="T1269" t="s">
        <v>3238</v>
      </c>
      <c r="U1269">
        <f t="shared" si="19"/>
        <v>17063</v>
      </c>
    </row>
    <row r="1270" spans="1:21" x14ac:dyDescent="0.2">
      <c r="A1270" t="s">
        <v>16595</v>
      </c>
      <c r="B1270" t="s">
        <v>9795</v>
      </c>
      <c r="C1270">
        <v>3544042</v>
      </c>
      <c r="D1270" t="s">
        <v>6547</v>
      </c>
      <c r="E1270" t="s">
        <v>7532</v>
      </c>
      <c r="F1270" t="s">
        <v>6402</v>
      </c>
      <c r="G1270">
        <v>878</v>
      </c>
      <c r="H1270">
        <v>2638</v>
      </c>
      <c r="I1270">
        <v>0</v>
      </c>
      <c r="J1270">
        <v>1</v>
      </c>
      <c r="K1270">
        <v>0</v>
      </c>
      <c r="L1270" t="s">
        <v>6403</v>
      </c>
      <c r="M1270">
        <v>2018</v>
      </c>
      <c r="N1270" t="s">
        <v>1463</v>
      </c>
      <c r="O1270" t="s">
        <v>16596</v>
      </c>
      <c r="P1270">
        <v>2</v>
      </c>
      <c r="Q1270" t="s">
        <v>15830</v>
      </c>
      <c r="R1270" t="s">
        <v>7734</v>
      </c>
      <c r="S1270" t="s">
        <v>7734</v>
      </c>
      <c r="T1270" t="s">
        <v>21464</v>
      </c>
      <c r="U1270">
        <f t="shared" si="19"/>
        <v>17063</v>
      </c>
    </row>
    <row r="1271" spans="1:21" x14ac:dyDescent="0.2">
      <c r="A1271" t="s">
        <v>16595</v>
      </c>
      <c r="B1271" t="s">
        <v>9795</v>
      </c>
      <c r="C1271">
        <v>3544042</v>
      </c>
      <c r="D1271" t="s">
        <v>6496</v>
      </c>
      <c r="E1271" t="s">
        <v>9710</v>
      </c>
      <c r="F1271" t="s">
        <v>6402</v>
      </c>
      <c r="G1271">
        <v>322</v>
      </c>
      <c r="H1271">
        <v>2638</v>
      </c>
      <c r="I1271">
        <v>0</v>
      </c>
      <c r="J1271">
        <v>0</v>
      </c>
      <c r="K1271">
        <v>0</v>
      </c>
      <c r="L1271" t="s">
        <v>6403</v>
      </c>
      <c r="M1271">
        <v>2018</v>
      </c>
      <c r="N1271" t="s">
        <v>1463</v>
      </c>
      <c r="O1271" t="s">
        <v>16596</v>
      </c>
      <c r="P1271">
        <v>2</v>
      </c>
      <c r="Q1271" t="s">
        <v>15830</v>
      </c>
      <c r="R1271" t="s">
        <v>7734</v>
      </c>
      <c r="S1271" t="s">
        <v>7734</v>
      </c>
      <c r="T1271" t="s">
        <v>21465</v>
      </c>
      <c r="U1271">
        <f t="shared" si="19"/>
        <v>17063</v>
      </c>
    </row>
    <row r="1272" spans="1:21" x14ac:dyDescent="0.2">
      <c r="A1272" t="s">
        <v>16595</v>
      </c>
      <c r="B1272" t="s">
        <v>9795</v>
      </c>
      <c r="C1272">
        <v>3544042</v>
      </c>
      <c r="D1272" t="s">
        <v>7037</v>
      </c>
      <c r="E1272" t="s">
        <v>7107</v>
      </c>
      <c r="F1272" t="s">
        <v>6402</v>
      </c>
      <c r="G1272">
        <v>314</v>
      </c>
      <c r="H1272">
        <v>2638</v>
      </c>
      <c r="I1272">
        <v>0</v>
      </c>
      <c r="J1272">
        <v>0</v>
      </c>
      <c r="K1272">
        <v>0</v>
      </c>
      <c r="L1272" t="s">
        <v>6403</v>
      </c>
      <c r="M1272">
        <v>2018</v>
      </c>
      <c r="N1272" t="s">
        <v>1463</v>
      </c>
      <c r="O1272" t="s">
        <v>16596</v>
      </c>
      <c r="P1272">
        <v>2</v>
      </c>
      <c r="Q1272" t="s">
        <v>15830</v>
      </c>
      <c r="R1272" t="s">
        <v>7734</v>
      </c>
      <c r="S1272" t="s">
        <v>7734</v>
      </c>
      <c r="T1272" t="s">
        <v>21466</v>
      </c>
      <c r="U1272">
        <f t="shared" si="19"/>
        <v>17063</v>
      </c>
    </row>
    <row r="1273" spans="1:21" x14ac:dyDescent="0.2">
      <c r="A1273" t="s">
        <v>16597</v>
      </c>
      <c r="B1273" t="s">
        <v>9795</v>
      </c>
      <c r="C1273">
        <v>3544042</v>
      </c>
      <c r="D1273" t="s">
        <v>6467</v>
      </c>
      <c r="E1273" t="s">
        <v>6686</v>
      </c>
      <c r="F1273" t="s">
        <v>6402</v>
      </c>
      <c r="G1273">
        <v>993</v>
      </c>
      <c r="H1273">
        <v>1316</v>
      </c>
      <c r="I1273">
        <v>1</v>
      </c>
      <c r="J1273">
        <v>1</v>
      </c>
      <c r="K1273">
        <v>0</v>
      </c>
      <c r="L1273" t="s">
        <v>6403</v>
      </c>
      <c r="M1273">
        <v>2018</v>
      </c>
      <c r="N1273" t="s">
        <v>1463</v>
      </c>
      <c r="O1273">
        <v>6</v>
      </c>
      <c r="P1273">
        <v>1</v>
      </c>
      <c r="Q1273" t="s">
        <v>15830</v>
      </c>
      <c r="R1273" t="s">
        <v>7734</v>
      </c>
      <c r="S1273" t="s">
        <v>7734</v>
      </c>
      <c r="T1273" t="s">
        <v>21467</v>
      </c>
      <c r="U1273">
        <f t="shared" si="19"/>
        <v>17063</v>
      </c>
    </row>
    <row r="1274" spans="1:21" x14ac:dyDescent="0.2">
      <c r="A1274" t="s">
        <v>16597</v>
      </c>
      <c r="B1274" t="s">
        <v>9795</v>
      </c>
      <c r="C1274">
        <v>3544042</v>
      </c>
      <c r="D1274" t="s">
        <v>9022</v>
      </c>
      <c r="E1274" t="s">
        <v>9415</v>
      </c>
      <c r="F1274" t="s">
        <v>6402</v>
      </c>
      <c r="G1274">
        <v>323</v>
      </c>
      <c r="H1274">
        <v>1316</v>
      </c>
      <c r="I1274">
        <v>0</v>
      </c>
      <c r="J1274">
        <v>0</v>
      </c>
      <c r="K1274">
        <v>0</v>
      </c>
      <c r="L1274" t="s">
        <v>6403</v>
      </c>
      <c r="M1274">
        <v>2018</v>
      </c>
      <c r="N1274" t="s">
        <v>1463</v>
      </c>
      <c r="O1274">
        <v>6</v>
      </c>
      <c r="P1274">
        <v>1</v>
      </c>
      <c r="Q1274" t="s">
        <v>15830</v>
      </c>
      <c r="R1274" t="s">
        <v>7734</v>
      </c>
      <c r="S1274" t="s">
        <v>7734</v>
      </c>
      <c r="T1274" t="s">
        <v>21468</v>
      </c>
      <c r="U1274">
        <f t="shared" si="19"/>
        <v>17063</v>
      </c>
    </row>
    <row r="1275" spans="1:21" x14ac:dyDescent="0.2">
      <c r="A1275" t="s">
        <v>16598</v>
      </c>
      <c r="B1275" t="s">
        <v>9795</v>
      </c>
      <c r="C1275">
        <v>3544042</v>
      </c>
      <c r="D1275" t="s">
        <v>6814</v>
      </c>
      <c r="E1275" t="s">
        <v>9796</v>
      </c>
      <c r="F1275" t="s">
        <v>6402</v>
      </c>
      <c r="G1275">
        <v>3931</v>
      </c>
      <c r="H1275">
        <v>17063</v>
      </c>
      <c r="I1275">
        <v>1</v>
      </c>
      <c r="J1275">
        <v>1</v>
      </c>
      <c r="K1275">
        <v>0</v>
      </c>
      <c r="L1275" t="s">
        <v>6409</v>
      </c>
      <c r="M1275">
        <v>2018</v>
      </c>
      <c r="N1275" t="s">
        <v>1850</v>
      </c>
      <c r="O1275">
        <v>99</v>
      </c>
      <c r="P1275">
        <v>3</v>
      </c>
      <c r="Q1275" t="s">
        <v>15830</v>
      </c>
      <c r="R1275" t="s">
        <v>7734</v>
      </c>
      <c r="S1275" t="s">
        <v>7734</v>
      </c>
      <c r="T1275" t="s">
        <v>823</v>
      </c>
      <c r="U1275">
        <f t="shared" si="19"/>
        <v>17063</v>
      </c>
    </row>
    <row r="1276" spans="1:21" x14ac:dyDescent="0.2">
      <c r="A1276" t="s">
        <v>16598</v>
      </c>
      <c r="B1276" t="s">
        <v>9795</v>
      </c>
      <c r="C1276">
        <v>3544042</v>
      </c>
      <c r="D1276" t="s">
        <v>6892</v>
      </c>
      <c r="E1276" t="s">
        <v>7291</v>
      </c>
      <c r="F1276" t="s">
        <v>6402</v>
      </c>
      <c r="G1276">
        <v>888</v>
      </c>
      <c r="H1276">
        <v>17063</v>
      </c>
      <c r="I1276">
        <v>0</v>
      </c>
      <c r="J1276">
        <v>0</v>
      </c>
      <c r="K1276">
        <v>0</v>
      </c>
      <c r="L1276" t="s">
        <v>6409</v>
      </c>
      <c r="M1276">
        <v>2018</v>
      </c>
      <c r="N1276" t="s">
        <v>1850</v>
      </c>
      <c r="O1276">
        <v>99</v>
      </c>
      <c r="P1276">
        <v>3</v>
      </c>
      <c r="Q1276" t="s">
        <v>15830</v>
      </c>
      <c r="R1276" t="s">
        <v>7734</v>
      </c>
      <c r="S1276" t="s">
        <v>7734</v>
      </c>
      <c r="T1276" t="s">
        <v>21469</v>
      </c>
      <c r="U1276">
        <f t="shared" si="19"/>
        <v>17063</v>
      </c>
    </row>
    <row r="1277" spans="1:21" x14ac:dyDescent="0.2">
      <c r="A1277" t="s">
        <v>16598</v>
      </c>
      <c r="B1277" t="s">
        <v>9795</v>
      </c>
      <c r="C1277">
        <v>3544042</v>
      </c>
      <c r="D1277" t="s">
        <v>7130</v>
      </c>
      <c r="E1277" t="s">
        <v>9806</v>
      </c>
      <c r="F1277" t="s">
        <v>6402</v>
      </c>
      <c r="G1277">
        <v>2961</v>
      </c>
      <c r="H1277">
        <v>17063</v>
      </c>
      <c r="I1277">
        <v>0</v>
      </c>
      <c r="J1277">
        <v>0</v>
      </c>
      <c r="K1277">
        <v>0</v>
      </c>
      <c r="L1277" t="s">
        <v>6409</v>
      </c>
      <c r="M1277">
        <v>2018</v>
      </c>
      <c r="N1277" t="s">
        <v>1850</v>
      </c>
      <c r="O1277">
        <v>99</v>
      </c>
      <c r="P1277">
        <v>3</v>
      </c>
      <c r="Q1277" t="s">
        <v>15830</v>
      </c>
      <c r="R1277" t="s">
        <v>7734</v>
      </c>
      <c r="S1277" t="s">
        <v>7734</v>
      </c>
      <c r="T1277" t="s">
        <v>3243</v>
      </c>
      <c r="U1277">
        <f t="shared" si="19"/>
        <v>17063</v>
      </c>
    </row>
    <row r="1278" spans="1:21" x14ac:dyDescent="0.2">
      <c r="A1278" t="s">
        <v>16598</v>
      </c>
      <c r="B1278" t="s">
        <v>9795</v>
      </c>
      <c r="C1278">
        <v>3544042</v>
      </c>
      <c r="D1278" t="s">
        <v>6527</v>
      </c>
      <c r="E1278" t="s">
        <v>6864</v>
      </c>
      <c r="F1278" t="s">
        <v>6402</v>
      </c>
      <c r="G1278">
        <v>2944</v>
      </c>
      <c r="H1278">
        <v>17063</v>
      </c>
      <c r="I1278">
        <v>0</v>
      </c>
      <c r="J1278">
        <v>0</v>
      </c>
      <c r="K1278">
        <v>0</v>
      </c>
      <c r="L1278" t="s">
        <v>6403</v>
      </c>
      <c r="M1278">
        <v>2018</v>
      </c>
      <c r="N1278" t="s">
        <v>1850</v>
      </c>
      <c r="O1278">
        <v>99</v>
      </c>
      <c r="P1278">
        <v>3</v>
      </c>
      <c r="Q1278" t="s">
        <v>15830</v>
      </c>
      <c r="R1278" t="s">
        <v>7734</v>
      </c>
      <c r="S1278" t="s">
        <v>7734</v>
      </c>
      <c r="T1278" t="s">
        <v>3244</v>
      </c>
      <c r="U1278">
        <f t="shared" si="19"/>
        <v>17063</v>
      </c>
    </row>
    <row r="1279" spans="1:21" x14ac:dyDescent="0.2">
      <c r="A1279" t="s">
        <v>16598</v>
      </c>
      <c r="B1279" t="s">
        <v>9795</v>
      </c>
      <c r="C1279">
        <v>3544042</v>
      </c>
      <c r="D1279" t="s">
        <v>6609</v>
      </c>
      <c r="E1279" t="s">
        <v>6528</v>
      </c>
      <c r="F1279" t="s">
        <v>6402</v>
      </c>
      <c r="G1279">
        <v>3258</v>
      </c>
      <c r="H1279">
        <v>17063</v>
      </c>
      <c r="I1279">
        <v>1</v>
      </c>
      <c r="J1279">
        <v>1</v>
      </c>
      <c r="K1279">
        <v>0</v>
      </c>
      <c r="L1279" t="s">
        <v>6403</v>
      </c>
      <c r="M1279">
        <v>2018</v>
      </c>
      <c r="N1279" t="s">
        <v>1850</v>
      </c>
      <c r="O1279">
        <v>99</v>
      </c>
      <c r="P1279">
        <v>3</v>
      </c>
      <c r="Q1279" t="s">
        <v>15830</v>
      </c>
      <c r="R1279" t="s">
        <v>7734</v>
      </c>
      <c r="S1279" t="s">
        <v>7734</v>
      </c>
      <c r="T1279" t="s">
        <v>21470</v>
      </c>
      <c r="U1279">
        <f t="shared" si="19"/>
        <v>17063</v>
      </c>
    </row>
    <row r="1280" spans="1:21" x14ac:dyDescent="0.2">
      <c r="A1280" t="s">
        <v>16598</v>
      </c>
      <c r="B1280" t="s">
        <v>9795</v>
      </c>
      <c r="C1280">
        <v>3544042</v>
      </c>
      <c r="D1280" t="s">
        <v>6427</v>
      </c>
      <c r="E1280" t="s">
        <v>9800</v>
      </c>
      <c r="F1280" t="s">
        <v>6402</v>
      </c>
      <c r="G1280">
        <v>3081</v>
      </c>
      <c r="H1280">
        <v>17063</v>
      </c>
      <c r="I1280">
        <v>0</v>
      </c>
      <c r="J1280">
        <v>1</v>
      </c>
      <c r="K1280">
        <v>0</v>
      </c>
      <c r="L1280" t="s">
        <v>6403</v>
      </c>
      <c r="M1280">
        <v>2018</v>
      </c>
      <c r="N1280" t="s">
        <v>1850</v>
      </c>
      <c r="O1280">
        <v>99</v>
      </c>
      <c r="P1280">
        <v>3</v>
      </c>
      <c r="Q1280" t="s">
        <v>15830</v>
      </c>
      <c r="R1280" t="s">
        <v>7734</v>
      </c>
      <c r="S1280" t="s">
        <v>7734</v>
      </c>
      <c r="T1280" t="s">
        <v>826</v>
      </c>
      <c r="U1280">
        <f t="shared" si="19"/>
        <v>17063</v>
      </c>
    </row>
    <row r="1281" spans="1:21" x14ac:dyDescent="0.2">
      <c r="A1281" t="s">
        <v>16599</v>
      </c>
      <c r="B1281" t="s">
        <v>9795</v>
      </c>
      <c r="C1281">
        <v>3544042</v>
      </c>
      <c r="D1281" t="s">
        <v>7346</v>
      </c>
      <c r="E1281" t="s">
        <v>6983</v>
      </c>
      <c r="F1281" t="s">
        <v>6402</v>
      </c>
      <c r="G1281">
        <v>1181</v>
      </c>
      <c r="H1281">
        <v>6499</v>
      </c>
      <c r="I1281">
        <v>0</v>
      </c>
      <c r="J1281">
        <v>0</v>
      </c>
      <c r="K1281">
        <v>0</v>
      </c>
      <c r="L1281" t="s">
        <v>6409</v>
      </c>
      <c r="M1281">
        <v>2018</v>
      </c>
      <c r="N1281" t="s">
        <v>6404</v>
      </c>
      <c r="O1281">
        <v>99</v>
      </c>
      <c r="P1281">
        <v>1</v>
      </c>
      <c r="Q1281" t="s">
        <v>15830</v>
      </c>
      <c r="R1281" t="s">
        <v>7734</v>
      </c>
      <c r="S1281" t="s">
        <v>7734</v>
      </c>
      <c r="T1281" t="s">
        <v>3250</v>
      </c>
      <c r="U1281">
        <f t="shared" si="19"/>
        <v>17063</v>
      </c>
    </row>
    <row r="1282" spans="1:21" x14ac:dyDescent="0.2">
      <c r="A1282" t="s">
        <v>16599</v>
      </c>
      <c r="B1282" t="s">
        <v>9795</v>
      </c>
      <c r="C1282">
        <v>3544042</v>
      </c>
      <c r="D1282" t="s">
        <v>6535</v>
      </c>
      <c r="E1282" t="s">
        <v>15741</v>
      </c>
      <c r="F1282" t="s">
        <v>6402</v>
      </c>
      <c r="G1282">
        <v>5318</v>
      </c>
      <c r="H1282">
        <v>6499</v>
      </c>
      <c r="I1282">
        <v>1</v>
      </c>
      <c r="J1282">
        <v>1</v>
      </c>
      <c r="K1282">
        <v>0</v>
      </c>
      <c r="L1282" t="s">
        <v>6403</v>
      </c>
      <c r="M1282">
        <v>2018</v>
      </c>
      <c r="N1282" t="s">
        <v>6404</v>
      </c>
      <c r="O1282">
        <v>99</v>
      </c>
      <c r="P1282">
        <v>1</v>
      </c>
      <c r="Q1282" t="s">
        <v>15830</v>
      </c>
      <c r="R1282" t="s">
        <v>7734</v>
      </c>
      <c r="S1282" t="s">
        <v>7734</v>
      </c>
      <c r="T1282" t="s">
        <v>21471</v>
      </c>
      <c r="U1282">
        <f t="shared" ref="U1282:U1345" si="20">_xlfn.MAXIFS($H$2:$H$6695, $C$2:$C$6695,C1282)</f>
        <v>17063</v>
      </c>
    </row>
    <row r="1283" spans="1:21" x14ac:dyDescent="0.2">
      <c r="A1283" t="s">
        <v>16600</v>
      </c>
      <c r="B1283" t="s">
        <v>14829</v>
      </c>
      <c r="C1283">
        <v>3540040</v>
      </c>
      <c r="D1283" t="s">
        <v>16601</v>
      </c>
      <c r="E1283" t="s">
        <v>16602</v>
      </c>
      <c r="F1283" t="s">
        <v>6402</v>
      </c>
      <c r="G1283">
        <v>263</v>
      </c>
      <c r="H1283">
        <v>688</v>
      </c>
      <c r="I1283">
        <v>0</v>
      </c>
      <c r="J1283">
        <v>1</v>
      </c>
      <c r="K1283">
        <v>0</v>
      </c>
      <c r="L1283" t="s">
        <v>6409</v>
      </c>
      <c r="M1283">
        <v>2018</v>
      </c>
      <c r="N1283" t="s">
        <v>1463</v>
      </c>
      <c r="O1283" t="s">
        <v>14835</v>
      </c>
      <c r="P1283">
        <v>2</v>
      </c>
      <c r="Q1283" t="s">
        <v>15830</v>
      </c>
      <c r="R1283" t="s">
        <v>7734</v>
      </c>
      <c r="S1283" t="s">
        <v>7734</v>
      </c>
      <c r="T1283" t="s">
        <v>21472</v>
      </c>
      <c r="U1283">
        <f t="shared" si="20"/>
        <v>2614</v>
      </c>
    </row>
    <row r="1284" spans="1:21" x14ac:dyDescent="0.2">
      <c r="A1284" t="s">
        <v>16600</v>
      </c>
      <c r="B1284" t="s">
        <v>14829</v>
      </c>
      <c r="C1284">
        <v>3540040</v>
      </c>
      <c r="D1284" t="s">
        <v>6425</v>
      </c>
      <c r="E1284" t="s">
        <v>15220</v>
      </c>
      <c r="F1284" t="s">
        <v>6402</v>
      </c>
      <c r="G1284">
        <v>161</v>
      </c>
      <c r="H1284">
        <v>688</v>
      </c>
      <c r="I1284">
        <v>1</v>
      </c>
      <c r="J1284">
        <v>0</v>
      </c>
      <c r="K1284">
        <v>0</v>
      </c>
      <c r="L1284" t="s">
        <v>6403</v>
      </c>
      <c r="M1284">
        <v>2018</v>
      </c>
      <c r="N1284" t="s">
        <v>1463</v>
      </c>
      <c r="O1284" t="s">
        <v>14835</v>
      </c>
      <c r="P1284">
        <v>2</v>
      </c>
      <c r="Q1284" t="s">
        <v>15830</v>
      </c>
      <c r="R1284" t="s">
        <v>7734</v>
      </c>
      <c r="S1284" t="s">
        <v>7734</v>
      </c>
      <c r="T1284" t="s">
        <v>21473</v>
      </c>
      <c r="U1284">
        <f t="shared" si="20"/>
        <v>2614</v>
      </c>
    </row>
    <row r="1285" spans="1:21" x14ac:dyDescent="0.2">
      <c r="A1285" t="s">
        <v>16600</v>
      </c>
      <c r="B1285" t="s">
        <v>14829</v>
      </c>
      <c r="C1285">
        <v>3540040</v>
      </c>
      <c r="D1285" t="s">
        <v>6434</v>
      </c>
      <c r="E1285" t="s">
        <v>7861</v>
      </c>
      <c r="F1285" t="s">
        <v>6402</v>
      </c>
      <c r="G1285">
        <v>264</v>
      </c>
      <c r="H1285">
        <v>688</v>
      </c>
      <c r="I1285">
        <v>1</v>
      </c>
      <c r="J1285">
        <v>1</v>
      </c>
      <c r="K1285">
        <v>0</v>
      </c>
      <c r="L1285" t="s">
        <v>6403</v>
      </c>
      <c r="M1285">
        <v>2018</v>
      </c>
      <c r="N1285" t="s">
        <v>1463</v>
      </c>
      <c r="O1285" t="s">
        <v>14835</v>
      </c>
      <c r="P1285">
        <v>2</v>
      </c>
      <c r="Q1285" t="s">
        <v>15830</v>
      </c>
      <c r="R1285" t="s">
        <v>7734</v>
      </c>
      <c r="S1285" t="s">
        <v>7734</v>
      </c>
      <c r="T1285" t="s">
        <v>21474</v>
      </c>
      <c r="U1285">
        <f t="shared" si="20"/>
        <v>2614</v>
      </c>
    </row>
    <row r="1286" spans="1:21" x14ac:dyDescent="0.2">
      <c r="A1286" t="s">
        <v>16603</v>
      </c>
      <c r="B1286" t="s">
        <v>14829</v>
      </c>
      <c r="C1286">
        <v>3540040</v>
      </c>
      <c r="D1286" t="s">
        <v>7263</v>
      </c>
      <c r="E1286" t="s">
        <v>14840</v>
      </c>
      <c r="F1286" t="s">
        <v>6402</v>
      </c>
      <c r="G1286">
        <v>360</v>
      </c>
      <c r="H1286">
        <v>888</v>
      </c>
      <c r="I1286">
        <v>1</v>
      </c>
      <c r="J1286">
        <v>1</v>
      </c>
      <c r="K1286">
        <v>0</v>
      </c>
      <c r="L1286" t="s">
        <v>6409</v>
      </c>
      <c r="M1286">
        <v>2018</v>
      </c>
      <c r="N1286" t="s">
        <v>1463</v>
      </c>
      <c r="O1286" t="s">
        <v>14839</v>
      </c>
      <c r="P1286">
        <v>2</v>
      </c>
      <c r="Q1286" t="s">
        <v>15830</v>
      </c>
      <c r="R1286" t="s">
        <v>7734</v>
      </c>
      <c r="S1286" t="s">
        <v>7734</v>
      </c>
      <c r="T1286" t="s">
        <v>3265</v>
      </c>
      <c r="U1286">
        <f t="shared" si="20"/>
        <v>2614</v>
      </c>
    </row>
    <row r="1287" spans="1:21" x14ac:dyDescent="0.2">
      <c r="A1287" t="s">
        <v>16603</v>
      </c>
      <c r="B1287" t="s">
        <v>14829</v>
      </c>
      <c r="C1287">
        <v>3540040</v>
      </c>
      <c r="D1287" t="s">
        <v>12818</v>
      </c>
      <c r="E1287" t="s">
        <v>15345</v>
      </c>
      <c r="F1287" t="s">
        <v>6402</v>
      </c>
      <c r="G1287">
        <v>176</v>
      </c>
      <c r="H1287">
        <v>888</v>
      </c>
      <c r="I1287">
        <v>0</v>
      </c>
      <c r="J1287">
        <v>0</v>
      </c>
      <c r="K1287">
        <v>0</v>
      </c>
      <c r="L1287" t="s">
        <v>6403</v>
      </c>
      <c r="M1287">
        <v>2018</v>
      </c>
      <c r="N1287" t="s">
        <v>1463</v>
      </c>
      <c r="O1287" t="s">
        <v>14839</v>
      </c>
      <c r="P1287">
        <v>2</v>
      </c>
      <c r="Q1287" t="s">
        <v>15830</v>
      </c>
      <c r="R1287" t="s">
        <v>7734</v>
      </c>
      <c r="S1287" t="s">
        <v>7734</v>
      </c>
      <c r="T1287" t="s">
        <v>21475</v>
      </c>
      <c r="U1287">
        <f t="shared" si="20"/>
        <v>2614</v>
      </c>
    </row>
    <row r="1288" spans="1:21" x14ac:dyDescent="0.2">
      <c r="A1288" t="s">
        <v>16603</v>
      </c>
      <c r="B1288" t="s">
        <v>14829</v>
      </c>
      <c r="C1288">
        <v>3540040</v>
      </c>
      <c r="D1288" t="s">
        <v>7379</v>
      </c>
      <c r="E1288" t="s">
        <v>15349</v>
      </c>
      <c r="F1288" t="s">
        <v>6402</v>
      </c>
      <c r="G1288">
        <v>352</v>
      </c>
      <c r="H1288">
        <v>888</v>
      </c>
      <c r="I1288">
        <v>1</v>
      </c>
      <c r="J1288">
        <v>1</v>
      </c>
      <c r="K1288">
        <v>0</v>
      </c>
      <c r="L1288" t="s">
        <v>6403</v>
      </c>
      <c r="M1288">
        <v>2018</v>
      </c>
      <c r="N1288" t="s">
        <v>1463</v>
      </c>
      <c r="O1288" t="s">
        <v>14839</v>
      </c>
      <c r="P1288">
        <v>2</v>
      </c>
      <c r="Q1288" t="s">
        <v>15830</v>
      </c>
      <c r="R1288" t="s">
        <v>7734</v>
      </c>
      <c r="S1288" t="s">
        <v>7734</v>
      </c>
      <c r="T1288" t="s">
        <v>21476</v>
      </c>
      <c r="U1288">
        <f t="shared" si="20"/>
        <v>2614</v>
      </c>
    </row>
    <row r="1289" spans="1:21" x14ac:dyDescent="0.2">
      <c r="A1289" t="s">
        <v>16604</v>
      </c>
      <c r="B1289" t="s">
        <v>14829</v>
      </c>
      <c r="C1289">
        <v>3540040</v>
      </c>
      <c r="D1289" t="s">
        <v>6708</v>
      </c>
      <c r="E1289" t="s">
        <v>8999</v>
      </c>
      <c r="F1289" t="s">
        <v>6402</v>
      </c>
      <c r="G1289">
        <v>0</v>
      </c>
      <c r="H1289">
        <v>0</v>
      </c>
      <c r="I1289">
        <v>1</v>
      </c>
      <c r="J1289">
        <v>1</v>
      </c>
      <c r="K1289">
        <v>1</v>
      </c>
      <c r="L1289" t="s">
        <v>6409</v>
      </c>
      <c r="M1289">
        <v>2018</v>
      </c>
      <c r="N1289" t="s">
        <v>1463</v>
      </c>
      <c r="O1289" t="s">
        <v>14634</v>
      </c>
      <c r="P1289">
        <v>2</v>
      </c>
      <c r="Q1289" t="s">
        <v>15830</v>
      </c>
      <c r="R1289" t="s">
        <v>7734</v>
      </c>
      <c r="S1289" t="s">
        <v>7734</v>
      </c>
      <c r="T1289" t="s">
        <v>3263</v>
      </c>
      <c r="U1289">
        <f t="shared" si="20"/>
        <v>2614</v>
      </c>
    </row>
    <row r="1290" spans="1:21" x14ac:dyDescent="0.2">
      <c r="A1290" t="s">
        <v>16604</v>
      </c>
      <c r="B1290" t="s">
        <v>14829</v>
      </c>
      <c r="C1290">
        <v>3540040</v>
      </c>
      <c r="D1290" t="s">
        <v>14444</v>
      </c>
      <c r="E1290" t="s">
        <v>14837</v>
      </c>
      <c r="F1290" t="s">
        <v>6402</v>
      </c>
      <c r="G1290">
        <v>0</v>
      </c>
      <c r="H1290">
        <v>0</v>
      </c>
      <c r="I1290">
        <v>0</v>
      </c>
      <c r="J1290">
        <v>1</v>
      </c>
      <c r="K1290">
        <v>1</v>
      </c>
      <c r="L1290" t="s">
        <v>6409</v>
      </c>
      <c r="M1290">
        <v>2018</v>
      </c>
      <c r="N1290" t="s">
        <v>1463</v>
      </c>
      <c r="O1290" t="s">
        <v>14634</v>
      </c>
      <c r="P1290">
        <v>2</v>
      </c>
      <c r="Q1290" t="s">
        <v>15830</v>
      </c>
      <c r="R1290" t="s">
        <v>7734</v>
      </c>
      <c r="S1290" t="s">
        <v>7734</v>
      </c>
      <c r="T1290" t="s">
        <v>3267</v>
      </c>
      <c r="U1290">
        <f t="shared" si="20"/>
        <v>2614</v>
      </c>
    </row>
    <row r="1291" spans="1:21" x14ac:dyDescent="0.2">
      <c r="A1291" t="s">
        <v>16605</v>
      </c>
      <c r="B1291" t="s">
        <v>14829</v>
      </c>
      <c r="C1291">
        <v>3540040</v>
      </c>
      <c r="D1291" t="s">
        <v>6527</v>
      </c>
      <c r="E1291" t="s">
        <v>8456</v>
      </c>
      <c r="F1291" t="s">
        <v>6402</v>
      </c>
      <c r="G1291">
        <v>0</v>
      </c>
      <c r="H1291">
        <v>0</v>
      </c>
      <c r="I1291">
        <v>1</v>
      </c>
      <c r="J1291">
        <v>1</v>
      </c>
      <c r="K1291">
        <v>1</v>
      </c>
      <c r="L1291" t="s">
        <v>6403</v>
      </c>
      <c r="M1291">
        <v>2018</v>
      </c>
      <c r="N1291" t="s">
        <v>1463</v>
      </c>
      <c r="O1291" t="s">
        <v>14833</v>
      </c>
      <c r="P1291">
        <v>2</v>
      </c>
      <c r="Q1291" t="s">
        <v>15830</v>
      </c>
      <c r="R1291" t="s">
        <v>7734</v>
      </c>
      <c r="S1291" t="s">
        <v>7734</v>
      </c>
      <c r="T1291" t="s">
        <v>21477</v>
      </c>
      <c r="U1291">
        <f t="shared" si="20"/>
        <v>2614</v>
      </c>
    </row>
    <row r="1292" spans="1:21" x14ac:dyDescent="0.2">
      <c r="A1292" t="s">
        <v>16605</v>
      </c>
      <c r="B1292" t="s">
        <v>14829</v>
      </c>
      <c r="C1292">
        <v>3540040</v>
      </c>
      <c r="D1292" t="s">
        <v>6442</v>
      </c>
      <c r="E1292" t="s">
        <v>14841</v>
      </c>
      <c r="F1292" t="s">
        <v>6402</v>
      </c>
      <c r="G1292">
        <v>0</v>
      </c>
      <c r="H1292">
        <v>0</v>
      </c>
      <c r="I1292">
        <v>1</v>
      </c>
      <c r="J1292">
        <v>1</v>
      </c>
      <c r="K1292">
        <v>1</v>
      </c>
      <c r="L1292" t="s">
        <v>6403</v>
      </c>
      <c r="M1292">
        <v>2018</v>
      </c>
      <c r="N1292" t="s">
        <v>1463</v>
      </c>
      <c r="O1292" t="s">
        <v>14833</v>
      </c>
      <c r="P1292">
        <v>2</v>
      </c>
      <c r="Q1292" t="s">
        <v>15830</v>
      </c>
      <c r="R1292" t="s">
        <v>7734</v>
      </c>
      <c r="S1292" t="s">
        <v>7734</v>
      </c>
      <c r="T1292" t="s">
        <v>21478</v>
      </c>
      <c r="U1292">
        <f t="shared" si="20"/>
        <v>2614</v>
      </c>
    </row>
    <row r="1293" spans="1:21" x14ac:dyDescent="0.2">
      <c r="A1293" t="s">
        <v>16606</v>
      </c>
      <c r="B1293" t="s">
        <v>14829</v>
      </c>
      <c r="C1293">
        <v>3540040</v>
      </c>
      <c r="D1293" t="s">
        <v>6807</v>
      </c>
      <c r="E1293" t="s">
        <v>11782</v>
      </c>
      <c r="F1293" t="s">
        <v>6402</v>
      </c>
      <c r="G1293">
        <v>0</v>
      </c>
      <c r="H1293">
        <v>0</v>
      </c>
      <c r="I1293">
        <v>1</v>
      </c>
      <c r="J1293">
        <v>1</v>
      </c>
      <c r="K1293">
        <v>1</v>
      </c>
      <c r="L1293" t="s">
        <v>6403</v>
      </c>
      <c r="M1293">
        <v>2018</v>
      </c>
      <c r="N1293" t="s">
        <v>1463</v>
      </c>
      <c r="O1293" t="s">
        <v>14831</v>
      </c>
      <c r="P1293">
        <v>2</v>
      </c>
      <c r="Q1293" t="s">
        <v>15830</v>
      </c>
      <c r="R1293" t="s">
        <v>7734</v>
      </c>
      <c r="S1293" t="s">
        <v>7734</v>
      </c>
      <c r="T1293" t="s">
        <v>21479</v>
      </c>
      <c r="U1293">
        <f t="shared" si="20"/>
        <v>2614</v>
      </c>
    </row>
    <row r="1294" spans="1:21" x14ac:dyDescent="0.2">
      <c r="A1294" t="s">
        <v>16606</v>
      </c>
      <c r="B1294" t="s">
        <v>14829</v>
      </c>
      <c r="C1294">
        <v>3540040</v>
      </c>
      <c r="D1294" t="s">
        <v>6496</v>
      </c>
      <c r="E1294" t="s">
        <v>15419</v>
      </c>
      <c r="F1294" t="s">
        <v>6402</v>
      </c>
      <c r="G1294">
        <v>0</v>
      </c>
      <c r="H1294">
        <v>0</v>
      </c>
      <c r="I1294">
        <v>1</v>
      </c>
      <c r="J1294">
        <v>1</v>
      </c>
      <c r="K1294">
        <v>1</v>
      </c>
      <c r="L1294" t="s">
        <v>6403</v>
      </c>
      <c r="M1294">
        <v>2018</v>
      </c>
      <c r="N1294" t="s">
        <v>1463</v>
      </c>
      <c r="O1294" t="s">
        <v>14831</v>
      </c>
      <c r="P1294">
        <v>2</v>
      </c>
      <c r="Q1294" t="s">
        <v>15830</v>
      </c>
      <c r="R1294" t="s">
        <v>7734</v>
      </c>
      <c r="S1294" t="s">
        <v>7734</v>
      </c>
      <c r="T1294" t="s">
        <v>21480</v>
      </c>
      <c r="U1294">
        <f t="shared" si="20"/>
        <v>2614</v>
      </c>
    </row>
    <row r="1295" spans="1:21" x14ac:dyDescent="0.2">
      <c r="A1295" t="s">
        <v>16607</v>
      </c>
      <c r="B1295" t="s">
        <v>14829</v>
      </c>
      <c r="C1295">
        <v>3540040</v>
      </c>
      <c r="D1295" t="s">
        <v>16608</v>
      </c>
      <c r="E1295" t="s">
        <v>10926</v>
      </c>
      <c r="F1295" t="s">
        <v>6402</v>
      </c>
      <c r="G1295">
        <v>1200</v>
      </c>
      <c r="H1295">
        <v>2614</v>
      </c>
      <c r="I1295">
        <v>0</v>
      </c>
      <c r="J1295">
        <v>0</v>
      </c>
      <c r="K1295">
        <v>0</v>
      </c>
      <c r="L1295" t="s">
        <v>6409</v>
      </c>
      <c r="M1295">
        <v>2018</v>
      </c>
      <c r="N1295" t="s">
        <v>6404</v>
      </c>
      <c r="O1295">
        <v>99</v>
      </c>
      <c r="P1295">
        <v>1</v>
      </c>
      <c r="Q1295" t="s">
        <v>15830</v>
      </c>
      <c r="R1295" t="s">
        <v>7734</v>
      </c>
      <c r="S1295" t="s">
        <v>7734</v>
      </c>
      <c r="T1295" t="s">
        <v>21481</v>
      </c>
      <c r="U1295">
        <f t="shared" si="20"/>
        <v>2614</v>
      </c>
    </row>
    <row r="1296" spans="1:21" x14ac:dyDescent="0.2">
      <c r="A1296" t="s">
        <v>16607</v>
      </c>
      <c r="B1296" t="s">
        <v>14829</v>
      </c>
      <c r="C1296">
        <v>3540040</v>
      </c>
      <c r="D1296" t="s">
        <v>10937</v>
      </c>
      <c r="E1296" t="s">
        <v>13025</v>
      </c>
      <c r="F1296" t="s">
        <v>6402</v>
      </c>
      <c r="G1296">
        <v>1414</v>
      </c>
      <c r="H1296">
        <v>2614</v>
      </c>
      <c r="I1296">
        <v>1</v>
      </c>
      <c r="J1296">
        <v>1</v>
      </c>
      <c r="K1296">
        <v>0</v>
      </c>
      <c r="L1296" t="s">
        <v>6403</v>
      </c>
      <c r="M1296">
        <v>2018</v>
      </c>
      <c r="N1296" t="s">
        <v>6404</v>
      </c>
      <c r="O1296">
        <v>99</v>
      </c>
      <c r="P1296">
        <v>1</v>
      </c>
      <c r="Q1296" t="s">
        <v>15830</v>
      </c>
      <c r="R1296" t="s">
        <v>7734</v>
      </c>
      <c r="S1296" t="s">
        <v>7734</v>
      </c>
      <c r="T1296" t="s">
        <v>21482</v>
      </c>
      <c r="U1296">
        <f t="shared" si="20"/>
        <v>2614</v>
      </c>
    </row>
    <row r="1297" spans="1:21" x14ac:dyDescent="0.2">
      <c r="A1297" t="s">
        <v>16609</v>
      </c>
      <c r="B1297" t="s">
        <v>9854</v>
      </c>
      <c r="C1297">
        <v>3532018</v>
      </c>
      <c r="D1297" t="s">
        <v>7272</v>
      </c>
      <c r="E1297" t="s">
        <v>16610</v>
      </c>
      <c r="F1297" t="s">
        <v>6402</v>
      </c>
      <c r="G1297">
        <v>1150</v>
      </c>
      <c r="H1297">
        <v>17811</v>
      </c>
      <c r="I1297">
        <v>0</v>
      </c>
      <c r="J1297">
        <v>0</v>
      </c>
      <c r="K1297">
        <v>0</v>
      </c>
      <c r="L1297" t="s">
        <v>6409</v>
      </c>
      <c r="M1297">
        <v>2018</v>
      </c>
      <c r="N1297" t="s">
        <v>1463</v>
      </c>
      <c r="O1297">
        <v>99</v>
      </c>
      <c r="P1297">
        <v>5</v>
      </c>
      <c r="Q1297" t="s">
        <v>15830</v>
      </c>
      <c r="R1297" t="s">
        <v>7734</v>
      </c>
      <c r="S1297" t="s">
        <v>7734</v>
      </c>
      <c r="T1297" t="s">
        <v>21483</v>
      </c>
      <c r="U1297">
        <f t="shared" si="20"/>
        <v>17811</v>
      </c>
    </row>
    <row r="1298" spans="1:21" x14ac:dyDescent="0.2">
      <c r="A1298" t="s">
        <v>16609</v>
      </c>
      <c r="B1298" t="s">
        <v>9854</v>
      </c>
      <c r="C1298">
        <v>3532018</v>
      </c>
      <c r="D1298" t="s">
        <v>6914</v>
      </c>
      <c r="E1298" t="s">
        <v>16611</v>
      </c>
      <c r="F1298" t="s">
        <v>6402</v>
      </c>
      <c r="G1298">
        <v>1509</v>
      </c>
      <c r="H1298">
        <v>17811</v>
      </c>
      <c r="I1298">
        <v>0</v>
      </c>
      <c r="J1298">
        <v>0</v>
      </c>
      <c r="K1298">
        <v>0</v>
      </c>
      <c r="L1298" t="s">
        <v>6409</v>
      </c>
      <c r="M1298">
        <v>2018</v>
      </c>
      <c r="N1298" t="s">
        <v>1463</v>
      </c>
      <c r="O1298">
        <v>99</v>
      </c>
      <c r="P1298">
        <v>5</v>
      </c>
      <c r="Q1298" t="s">
        <v>15830</v>
      </c>
      <c r="R1298" t="s">
        <v>7734</v>
      </c>
      <c r="S1298" t="s">
        <v>7734</v>
      </c>
      <c r="T1298" t="s">
        <v>21484</v>
      </c>
      <c r="U1298">
        <f t="shared" si="20"/>
        <v>17811</v>
      </c>
    </row>
    <row r="1299" spans="1:21" x14ac:dyDescent="0.2">
      <c r="A1299" t="s">
        <v>16609</v>
      </c>
      <c r="B1299" t="s">
        <v>9854</v>
      </c>
      <c r="C1299">
        <v>3532018</v>
      </c>
      <c r="D1299" t="s">
        <v>6517</v>
      </c>
      <c r="E1299" t="s">
        <v>16612</v>
      </c>
      <c r="F1299" t="s">
        <v>6402</v>
      </c>
      <c r="G1299">
        <v>521</v>
      </c>
      <c r="H1299">
        <v>17811</v>
      </c>
      <c r="I1299">
        <v>0</v>
      </c>
      <c r="J1299">
        <v>0</v>
      </c>
      <c r="K1299">
        <v>0</v>
      </c>
      <c r="L1299" t="s">
        <v>6409</v>
      </c>
      <c r="M1299">
        <v>2018</v>
      </c>
      <c r="N1299" t="s">
        <v>1463</v>
      </c>
      <c r="O1299">
        <v>99</v>
      </c>
      <c r="P1299">
        <v>5</v>
      </c>
      <c r="Q1299" t="s">
        <v>15830</v>
      </c>
      <c r="R1299" t="s">
        <v>7734</v>
      </c>
      <c r="S1299" t="s">
        <v>7734</v>
      </c>
      <c r="T1299" t="s">
        <v>21485</v>
      </c>
      <c r="U1299">
        <f t="shared" si="20"/>
        <v>17811</v>
      </c>
    </row>
    <row r="1300" spans="1:21" x14ac:dyDescent="0.2">
      <c r="A1300" t="s">
        <v>16609</v>
      </c>
      <c r="B1300" t="s">
        <v>9854</v>
      </c>
      <c r="C1300">
        <v>3532018</v>
      </c>
      <c r="D1300" t="s">
        <v>16613</v>
      </c>
      <c r="E1300" t="s">
        <v>16614</v>
      </c>
      <c r="F1300" t="s">
        <v>6402</v>
      </c>
      <c r="G1300">
        <v>2129</v>
      </c>
      <c r="H1300">
        <v>17811</v>
      </c>
      <c r="I1300">
        <v>1</v>
      </c>
      <c r="J1300">
        <v>1</v>
      </c>
      <c r="K1300">
        <v>0</v>
      </c>
      <c r="L1300" t="s">
        <v>6409</v>
      </c>
      <c r="M1300">
        <v>2018</v>
      </c>
      <c r="N1300" t="s">
        <v>1463</v>
      </c>
      <c r="O1300">
        <v>99</v>
      </c>
      <c r="P1300">
        <v>5</v>
      </c>
      <c r="Q1300" t="s">
        <v>15830</v>
      </c>
      <c r="R1300" t="s">
        <v>7734</v>
      </c>
      <c r="S1300" t="s">
        <v>7734</v>
      </c>
      <c r="T1300" t="s">
        <v>21486</v>
      </c>
      <c r="U1300">
        <f t="shared" si="20"/>
        <v>17811</v>
      </c>
    </row>
    <row r="1301" spans="1:21" x14ac:dyDescent="0.2">
      <c r="A1301" t="s">
        <v>16609</v>
      </c>
      <c r="B1301" t="s">
        <v>9854</v>
      </c>
      <c r="C1301">
        <v>3532018</v>
      </c>
      <c r="D1301" t="s">
        <v>16615</v>
      </c>
      <c r="E1301" t="s">
        <v>7138</v>
      </c>
      <c r="F1301" t="s">
        <v>6402</v>
      </c>
      <c r="G1301">
        <v>993</v>
      </c>
      <c r="H1301">
        <v>17811</v>
      </c>
      <c r="I1301">
        <v>0</v>
      </c>
      <c r="J1301">
        <v>0</v>
      </c>
      <c r="K1301">
        <v>0</v>
      </c>
      <c r="L1301" t="s">
        <v>6409</v>
      </c>
      <c r="M1301">
        <v>2018</v>
      </c>
      <c r="N1301" t="s">
        <v>1463</v>
      </c>
      <c r="O1301">
        <v>99</v>
      </c>
      <c r="P1301">
        <v>5</v>
      </c>
      <c r="Q1301" t="s">
        <v>15830</v>
      </c>
      <c r="R1301" t="s">
        <v>7734</v>
      </c>
      <c r="S1301" t="s">
        <v>7734</v>
      </c>
      <c r="T1301" t="s">
        <v>21487</v>
      </c>
      <c r="U1301">
        <f t="shared" si="20"/>
        <v>17811</v>
      </c>
    </row>
    <row r="1302" spans="1:21" x14ac:dyDescent="0.2">
      <c r="A1302" t="s">
        <v>16609</v>
      </c>
      <c r="B1302" t="s">
        <v>9854</v>
      </c>
      <c r="C1302">
        <v>3532018</v>
      </c>
      <c r="D1302" t="s">
        <v>6434</v>
      </c>
      <c r="E1302" t="s">
        <v>6520</v>
      </c>
      <c r="F1302" t="s">
        <v>6402</v>
      </c>
      <c r="G1302">
        <v>1039</v>
      </c>
      <c r="H1302">
        <v>17811</v>
      </c>
      <c r="I1302">
        <v>0</v>
      </c>
      <c r="J1302">
        <v>0</v>
      </c>
      <c r="K1302">
        <v>0</v>
      </c>
      <c r="L1302" t="s">
        <v>6403</v>
      </c>
      <c r="M1302">
        <v>2018</v>
      </c>
      <c r="N1302" t="s">
        <v>1463</v>
      </c>
      <c r="O1302">
        <v>99</v>
      </c>
      <c r="P1302">
        <v>5</v>
      </c>
      <c r="Q1302" t="s">
        <v>15830</v>
      </c>
      <c r="R1302" t="s">
        <v>7734</v>
      </c>
      <c r="S1302" t="s">
        <v>7734</v>
      </c>
      <c r="T1302" t="s">
        <v>1929</v>
      </c>
      <c r="U1302">
        <f t="shared" si="20"/>
        <v>17811</v>
      </c>
    </row>
    <row r="1303" spans="1:21" x14ac:dyDescent="0.2">
      <c r="A1303" t="s">
        <v>16609</v>
      </c>
      <c r="B1303" t="s">
        <v>9854</v>
      </c>
      <c r="C1303">
        <v>3532018</v>
      </c>
      <c r="D1303" t="s">
        <v>6905</v>
      </c>
      <c r="E1303" t="s">
        <v>16616</v>
      </c>
      <c r="F1303" t="s">
        <v>6402</v>
      </c>
      <c r="G1303">
        <v>523</v>
      </c>
      <c r="H1303">
        <v>17811</v>
      </c>
      <c r="I1303">
        <v>0</v>
      </c>
      <c r="J1303">
        <v>0</v>
      </c>
      <c r="K1303">
        <v>0</v>
      </c>
      <c r="L1303" t="s">
        <v>6403</v>
      </c>
      <c r="M1303">
        <v>2018</v>
      </c>
      <c r="N1303" t="s">
        <v>1463</v>
      </c>
      <c r="O1303">
        <v>99</v>
      </c>
      <c r="P1303">
        <v>5</v>
      </c>
      <c r="Q1303" t="s">
        <v>15830</v>
      </c>
      <c r="R1303" t="s">
        <v>7734</v>
      </c>
      <c r="S1303" t="s">
        <v>7734</v>
      </c>
      <c r="T1303" t="s">
        <v>21488</v>
      </c>
      <c r="U1303">
        <f t="shared" si="20"/>
        <v>17811</v>
      </c>
    </row>
    <row r="1304" spans="1:21" x14ac:dyDescent="0.2">
      <c r="A1304" t="s">
        <v>16609</v>
      </c>
      <c r="B1304" t="s">
        <v>9854</v>
      </c>
      <c r="C1304">
        <v>3532018</v>
      </c>
      <c r="D1304" t="s">
        <v>6622</v>
      </c>
      <c r="E1304" t="s">
        <v>9578</v>
      </c>
      <c r="F1304" t="s">
        <v>6402</v>
      </c>
      <c r="G1304">
        <v>1572</v>
      </c>
      <c r="H1304">
        <v>17811</v>
      </c>
      <c r="I1304">
        <v>1</v>
      </c>
      <c r="J1304">
        <v>1</v>
      </c>
      <c r="K1304">
        <v>0</v>
      </c>
      <c r="L1304" t="s">
        <v>6403</v>
      </c>
      <c r="M1304">
        <v>2018</v>
      </c>
      <c r="N1304" t="s">
        <v>1463</v>
      </c>
      <c r="O1304">
        <v>99</v>
      </c>
      <c r="P1304">
        <v>5</v>
      </c>
      <c r="Q1304" t="s">
        <v>15830</v>
      </c>
      <c r="R1304" t="s">
        <v>7734</v>
      </c>
      <c r="S1304" t="s">
        <v>7734</v>
      </c>
      <c r="T1304" t="s">
        <v>21489</v>
      </c>
      <c r="U1304">
        <f t="shared" si="20"/>
        <v>17811</v>
      </c>
    </row>
    <row r="1305" spans="1:21" x14ac:dyDescent="0.2">
      <c r="A1305" t="s">
        <v>16609</v>
      </c>
      <c r="B1305" t="s">
        <v>9854</v>
      </c>
      <c r="C1305">
        <v>3532018</v>
      </c>
      <c r="D1305" t="s">
        <v>7055</v>
      </c>
      <c r="E1305" t="s">
        <v>9863</v>
      </c>
      <c r="F1305" t="s">
        <v>6402</v>
      </c>
      <c r="G1305">
        <v>2020</v>
      </c>
      <c r="H1305">
        <v>17811</v>
      </c>
      <c r="I1305">
        <v>0</v>
      </c>
      <c r="J1305">
        <v>1</v>
      </c>
      <c r="K1305">
        <v>0</v>
      </c>
      <c r="L1305" t="s">
        <v>6403</v>
      </c>
      <c r="M1305">
        <v>2018</v>
      </c>
      <c r="N1305" t="s">
        <v>1463</v>
      </c>
      <c r="O1305">
        <v>99</v>
      </c>
      <c r="P1305">
        <v>5</v>
      </c>
      <c r="Q1305" t="s">
        <v>15830</v>
      </c>
      <c r="R1305" t="s">
        <v>7734</v>
      </c>
      <c r="S1305" t="s">
        <v>7734</v>
      </c>
      <c r="T1305" t="s">
        <v>3305</v>
      </c>
      <c r="U1305">
        <f t="shared" si="20"/>
        <v>17811</v>
      </c>
    </row>
    <row r="1306" spans="1:21" x14ac:dyDescent="0.2">
      <c r="A1306" t="s">
        <v>16609</v>
      </c>
      <c r="B1306" t="s">
        <v>9854</v>
      </c>
      <c r="C1306">
        <v>3532018</v>
      </c>
      <c r="D1306" t="s">
        <v>7513</v>
      </c>
      <c r="E1306" t="s">
        <v>14692</v>
      </c>
      <c r="F1306" t="s">
        <v>6402</v>
      </c>
      <c r="G1306">
        <v>1484</v>
      </c>
      <c r="H1306">
        <v>17811</v>
      </c>
      <c r="I1306">
        <v>0</v>
      </c>
      <c r="J1306">
        <v>0</v>
      </c>
      <c r="K1306">
        <v>0</v>
      </c>
      <c r="L1306" t="s">
        <v>6403</v>
      </c>
      <c r="M1306">
        <v>2018</v>
      </c>
      <c r="N1306" t="s">
        <v>1463</v>
      </c>
      <c r="O1306">
        <v>99</v>
      </c>
      <c r="P1306">
        <v>5</v>
      </c>
      <c r="Q1306" t="s">
        <v>15830</v>
      </c>
      <c r="R1306" t="s">
        <v>7734</v>
      </c>
      <c r="S1306" t="s">
        <v>7734</v>
      </c>
      <c r="T1306" t="s">
        <v>21490</v>
      </c>
      <c r="U1306">
        <f t="shared" si="20"/>
        <v>17811</v>
      </c>
    </row>
    <row r="1307" spans="1:21" x14ac:dyDescent="0.2">
      <c r="A1307" t="s">
        <v>16609</v>
      </c>
      <c r="B1307" t="s">
        <v>9854</v>
      </c>
      <c r="C1307">
        <v>3532018</v>
      </c>
      <c r="D1307" t="s">
        <v>12000</v>
      </c>
      <c r="E1307" t="s">
        <v>10699</v>
      </c>
      <c r="F1307" t="s">
        <v>6402</v>
      </c>
      <c r="G1307">
        <v>1324</v>
      </c>
      <c r="H1307">
        <v>17811</v>
      </c>
      <c r="I1307">
        <v>0</v>
      </c>
      <c r="J1307">
        <v>0</v>
      </c>
      <c r="K1307">
        <v>0</v>
      </c>
      <c r="L1307" t="s">
        <v>6403</v>
      </c>
      <c r="M1307">
        <v>2018</v>
      </c>
      <c r="N1307" t="s">
        <v>1463</v>
      </c>
      <c r="O1307">
        <v>99</v>
      </c>
      <c r="P1307">
        <v>5</v>
      </c>
      <c r="Q1307" t="s">
        <v>15830</v>
      </c>
      <c r="R1307" t="s">
        <v>7734</v>
      </c>
      <c r="S1307" t="s">
        <v>7734</v>
      </c>
      <c r="T1307" t="s">
        <v>21491</v>
      </c>
      <c r="U1307">
        <f t="shared" si="20"/>
        <v>17811</v>
      </c>
    </row>
    <row r="1308" spans="1:21" x14ac:dyDescent="0.2">
      <c r="A1308" t="s">
        <v>16609</v>
      </c>
      <c r="B1308" t="s">
        <v>9854</v>
      </c>
      <c r="C1308">
        <v>3532018</v>
      </c>
      <c r="D1308" t="s">
        <v>6430</v>
      </c>
      <c r="E1308" t="s">
        <v>9868</v>
      </c>
      <c r="F1308" t="s">
        <v>6402</v>
      </c>
      <c r="G1308">
        <v>1679</v>
      </c>
      <c r="H1308">
        <v>17811</v>
      </c>
      <c r="I1308">
        <v>1</v>
      </c>
      <c r="J1308">
        <v>1</v>
      </c>
      <c r="K1308">
        <v>0</v>
      </c>
      <c r="L1308" t="s">
        <v>6403</v>
      </c>
      <c r="M1308">
        <v>2018</v>
      </c>
      <c r="N1308" t="s">
        <v>1463</v>
      </c>
      <c r="O1308">
        <v>99</v>
      </c>
      <c r="P1308">
        <v>5</v>
      </c>
      <c r="Q1308" t="s">
        <v>15830</v>
      </c>
      <c r="R1308" t="s">
        <v>7734</v>
      </c>
      <c r="S1308" t="s">
        <v>7734</v>
      </c>
      <c r="T1308" t="s">
        <v>21492</v>
      </c>
      <c r="U1308">
        <f t="shared" si="20"/>
        <v>17811</v>
      </c>
    </row>
    <row r="1309" spans="1:21" x14ac:dyDescent="0.2">
      <c r="A1309" t="s">
        <v>16609</v>
      </c>
      <c r="B1309" t="s">
        <v>9854</v>
      </c>
      <c r="C1309">
        <v>3532018</v>
      </c>
      <c r="D1309" t="s">
        <v>6609</v>
      </c>
      <c r="E1309" t="s">
        <v>9443</v>
      </c>
      <c r="F1309" t="s">
        <v>6402</v>
      </c>
      <c r="G1309">
        <v>1868</v>
      </c>
      <c r="H1309">
        <v>17811</v>
      </c>
      <c r="I1309">
        <v>1</v>
      </c>
      <c r="J1309">
        <v>1</v>
      </c>
      <c r="K1309">
        <v>0</v>
      </c>
      <c r="L1309" t="s">
        <v>6403</v>
      </c>
      <c r="M1309">
        <v>2018</v>
      </c>
      <c r="N1309" t="s">
        <v>1463</v>
      </c>
      <c r="O1309">
        <v>99</v>
      </c>
      <c r="P1309">
        <v>5</v>
      </c>
      <c r="Q1309" t="s">
        <v>15830</v>
      </c>
      <c r="R1309" t="s">
        <v>7734</v>
      </c>
      <c r="S1309" t="s">
        <v>7734</v>
      </c>
      <c r="T1309" t="s">
        <v>836</v>
      </c>
      <c r="U1309">
        <f t="shared" si="20"/>
        <v>17811</v>
      </c>
    </row>
    <row r="1310" spans="1:21" x14ac:dyDescent="0.2">
      <c r="A1310" t="s">
        <v>16617</v>
      </c>
      <c r="B1310" t="s">
        <v>9854</v>
      </c>
      <c r="C1310">
        <v>3532018</v>
      </c>
      <c r="D1310" t="s">
        <v>9862</v>
      </c>
      <c r="E1310" t="s">
        <v>6916</v>
      </c>
      <c r="F1310" t="s">
        <v>6402</v>
      </c>
      <c r="G1310">
        <v>1929</v>
      </c>
      <c r="H1310">
        <v>3885</v>
      </c>
      <c r="I1310">
        <v>0</v>
      </c>
      <c r="J1310">
        <v>0</v>
      </c>
      <c r="K1310">
        <v>0</v>
      </c>
      <c r="L1310" t="s">
        <v>6403</v>
      </c>
      <c r="M1310">
        <v>2018</v>
      </c>
      <c r="N1310" t="s">
        <v>1479</v>
      </c>
      <c r="O1310">
        <v>99</v>
      </c>
      <c r="P1310">
        <v>1</v>
      </c>
      <c r="Q1310" t="s">
        <v>15830</v>
      </c>
      <c r="R1310" t="s">
        <v>7734</v>
      </c>
      <c r="S1310" t="s">
        <v>7734</v>
      </c>
      <c r="T1310" t="s">
        <v>3311</v>
      </c>
      <c r="U1310">
        <f t="shared" si="20"/>
        <v>17811</v>
      </c>
    </row>
    <row r="1311" spans="1:21" x14ac:dyDescent="0.2">
      <c r="A1311" t="s">
        <v>16617</v>
      </c>
      <c r="B1311" t="s">
        <v>9854</v>
      </c>
      <c r="C1311">
        <v>3532018</v>
      </c>
      <c r="D1311" t="s">
        <v>6539</v>
      </c>
      <c r="E1311" t="s">
        <v>7357</v>
      </c>
      <c r="F1311" t="s">
        <v>6402</v>
      </c>
      <c r="G1311">
        <v>1956</v>
      </c>
      <c r="H1311">
        <v>3885</v>
      </c>
      <c r="I1311">
        <v>1</v>
      </c>
      <c r="J1311">
        <v>1</v>
      </c>
      <c r="K1311">
        <v>0</v>
      </c>
      <c r="L1311" t="s">
        <v>6403</v>
      </c>
      <c r="M1311">
        <v>2018</v>
      </c>
      <c r="N1311" t="s">
        <v>1479</v>
      </c>
      <c r="O1311">
        <v>99</v>
      </c>
      <c r="P1311">
        <v>1</v>
      </c>
      <c r="Q1311" t="s">
        <v>15830</v>
      </c>
      <c r="R1311" t="s">
        <v>7734</v>
      </c>
      <c r="S1311" t="s">
        <v>7734</v>
      </c>
      <c r="T1311" t="s">
        <v>3308</v>
      </c>
      <c r="U1311">
        <f t="shared" si="20"/>
        <v>17811</v>
      </c>
    </row>
    <row r="1312" spans="1:21" x14ac:dyDescent="0.2">
      <c r="A1312" t="s">
        <v>16618</v>
      </c>
      <c r="B1312" t="s">
        <v>9854</v>
      </c>
      <c r="C1312">
        <v>3532018</v>
      </c>
      <c r="D1312" t="s">
        <v>6566</v>
      </c>
      <c r="E1312" t="s">
        <v>9855</v>
      </c>
      <c r="F1312" t="s">
        <v>6402</v>
      </c>
      <c r="G1312">
        <v>1896</v>
      </c>
      <c r="H1312">
        <v>4150</v>
      </c>
      <c r="I1312">
        <v>1</v>
      </c>
      <c r="J1312">
        <v>1</v>
      </c>
      <c r="K1312">
        <v>0</v>
      </c>
      <c r="L1312" t="s">
        <v>6403</v>
      </c>
      <c r="M1312">
        <v>2018</v>
      </c>
      <c r="N1312" t="s">
        <v>6404</v>
      </c>
      <c r="O1312">
        <v>99</v>
      </c>
      <c r="P1312">
        <v>1</v>
      </c>
      <c r="Q1312" t="s">
        <v>15830</v>
      </c>
      <c r="R1312" t="s">
        <v>7734</v>
      </c>
      <c r="S1312" t="s">
        <v>7734</v>
      </c>
      <c r="T1312" t="s">
        <v>837</v>
      </c>
      <c r="U1312">
        <f t="shared" si="20"/>
        <v>17811</v>
      </c>
    </row>
    <row r="1313" spans="1:21" x14ac:dyDescent="0.2">
      <c r="A1313" t="s">
        <v>16618</v>
      </c>
      <c r="B1313" t="s">
        <v>9854</v>
      </c>
      <c r="C1313">
        <v>3532018</v>
      </c>
      <c r="D1313" t="s">
        <v>6440</v>
      </c>
      <c r="E1313" t="s">
        <v>16619</v>
      </c>
      <c r="F1313" t="s">
        <v>6402</v>
      </c>
      <c r="G1313">
        <v>1365</v>
      </c>
      <c r="H1313">
        <v>4150</v>
      </c>
      <c r="I1313">
        <v>0</v>
      </c>
      <c r="J1313">
        <v>0</v>
      </c>
      <c r="K1313">
        <v>0</v>
      </c>
      <c r="L1313" t="s">
        <v>6403</v>
      </c>
      <c r="M1313">
        <v>2018</v>
      </c>
      <c r="N1313" t="s">
        <v>6404</v>
      </c>
      <c r="O1313">
        <v>99</v>
      </c>
      <c r="P1313">
        <v>1</v>
      </c>
      <c r="Q1313" t="s">
        <v>15830</v>
      </c>
      <c r="R1313" t="s">
        <v>7734</v>
      </c>
      <c r="S1313" t="s">
        <v>7734</v>
      </c>
      <c r="T1313" t="s">
        <v>21493</v>
      </c>
      <c r="U1313">
        <f t="shared" si="20"/>
        <v>17811</v>
      </c>
    </row>
    <row r="1314" spans="1:21" x14ac:dyDescent="0.2">
      <c r="A1314" t="s">
        <v>16618</v>
      </c>
      <c r="B1314" t="s">
        <v>9854</v>
      </c>
      <c r="C1314">
        <v>3532018</v>
      </c>
      <c r="D1314" t="s">
        <v>6427</v>
      </c>
      <c r="E1314" t="s">
        <v>9856</v>
      </c>
      <c r="F1314" t="s">
        <v>6402</v>
      </c>
      <c r="G1314">
        <v>889</v>
      </c>
      <c r="H1314">
        <v>4150</v>
      </c>
      <c r="I1314">
        <v>0</v>
      </c>
      <c r="J1314">
        <v>0</v>
      </c>
      <c r="K1314">
        <v>0</v>
      </c>
      <c r="L1314" t="s">
        <v>6403</v>
      </c>
      <c r="M1314">
        <v>2018</v>
      </c>
      <c r="N1314" t="s">
        <v>6404</v>
      </c>
      <c r="O1314">
        <v>99</v>
      </c>
      <c r="P1314">
        <v>1</v>
      </c>
      <c r="Q1314" t="s">
        <v>15830</v>
      </c>
      <c r="R1314" t="s">
        <v>7734</v>
      </c>
      <c r="S1314" t="s">
        <v>7734</v>
      </c>
      <c r="T1314" t="s">
        <v>838</v>
      </c>
      <c r="U1314">
        <f t="shared" si="20"/>
        <v>17811</v>
      </c>
    </row>
    <row r="1315" spans="1:21" x14ac:dyDescent="0.2">
      <c r="A1315" t="s">
        <v>16620</v>
      </c>
      <c r="B1315" t="s">
        <v>12632</v>
      </c>
      <c r="C1315">
        <v>3543017</v>
      </c>
      <c r="D1315" t="s">
        <v>7069</v>
      </c>
      <c r="E1315" t="s">
        <v>12652</v>
      </c>
      <c r="F1315" t="s">
        <v>6402</v>
      </c>
      <c r="G1315">
        <v>306</v>
      </c>
      <c r="H1315">
        <v>999</v>
      </c>
      <c r="I1315">
        <v>0</v>
      </c>
      <c r="J1315">
        <v>0</v>
      </c>
      <c r="K1315">
        <v>0</v>
      </c>
      <c r="L1315" t="s">
        <v>6409</v>
      </c>
      <c r="M1315">
        <v>2018</v>
      </c>
      <c r="N1315" t="s">
        <v>1463</v>
      </c>
      <c r="O1315">
        <v>1</v>
      </c>
      <c r="P1315">
        <v>1</v>
      </c>
      <c r="Q1315" t="s">
        <v>15830</v>
      </c>
      <c r="R1315" t="s">
        <v>7734</v>
      </c>
      <c r="S1315" t="s">
        <v>7734</v>
      </c>
      <c r="T1315" t="s">
        <v>3318</v>
      </c>
      <c r="U1315">
        <f t="shared" si="20"/>
        <v>9023</v>
      </c>
    </row>
    <row r="1316" spans="1:21" x14ac:dyDescent="0.2">
      <c r="A1316" t="s">
        <v>16620</v>
      </c>
      <c r="B1316" t="s">
        <v>12632</v>
      </c>
      <c r="C1316">
        <v>3543017</v>
      </c>
      <c r="D1316" t="s">
        <v>6485</v>
      </c>
      <c r="E1316" t="s">
        <v>12636</v>
      </c>
      <c r="F1316" t="s">
        <v>6402</v>
      </c>
      <c r="G1316">
        <v>693</v>
      </c>
      <c r="H1316">
        <v>999</v>
      </c>
      <c r="I1316">
        <v>0</v>
      </c>
      <c r="J1316">
        <v>1</v>
      </c>
      <c r="K1316">
        <v>0</v>
      </c>
      <c r="L1316" t="s">
        <v>6403</v>
      </c>
      <c r="M1316">
        <v>2018</v>
      </c>
      <c r="N1316" t="s">
        <v>1463</v>
      </c>
      <c r="O1316">
        <v>1</v>
      </c>
      <c r="P1316">
        <v>1</v>
      </c>
      <c r="Q1316" t="s">
        <v>15830</v>
      </c>
      <c r="R1316" t="s">
        <v>7734</v>
      </c>
      <c r="S1316" t="s">
        <v>7734</v>
      </c>
      <c r="T1316" t="s">
        <v>3322</v>
      </c>
      <c r="U1316">
        <f t="shared" si="20"/>
        <v>9023</v>
      </c>
    </row>
    <row r="1317" spans="1:21" x14ac:dyDescent="0.2">
      <c r="A1317" t="s">
        <v>16621</v>
      </c>
      <c r="B1317" t="s">
        <v>12632</v>
      </c>
      <c r="C1317">
        <v>3543017</v>
      </c>
      <c r="D1317" t="s">
        <v>7688</v>
      </c>
      <c r="E1317" t="s">
        <v>16622</v>
      </c>
      <c r="F1317" t="s">
        <v>6402</v>
      </c>
      <c r="G1317">
        <v>0</v>
      </c>
      <c r="H1317">
        <v>0</v>
      </c>
      <c r="I1317">
        <v>0</v>
      </c>
      <c r="J1317">
        <v>1</v>
      </c>
      <c r="K1317">
        <v>1</v>
      </c>
      <c r="L1317" t="s">
        <v>6403</v>
      </c>
      <c r="M1317">
        <v>2018</v>
      </c>
      <c r="N1317" t="s">
        <v>1463</v>
      </c>
      <c r="O1317">
        <v>2</v>
      </c>
      <c r="P1317">
        <v>1</v>
      </c>
      <c r="Q1317" t="s">
        <v>15830</v>
      </c>
      <c r="R1317" t="s">
        <v>7734</v>
      </c>
      <c r="S1317" t="s">
        <v>7734</v>
      </c>
      <c r="T1317" t="s">
        <v>21494</v>
      </c>
      <c r="U1317">
        <f t="shared" si="20"/>
        <v>9023</v>
      </c>
    </row>
    <row r="1318" spans="1:21" x14ac:dyDescent="0.2">
      <c r="A1318" t="s">
        <v>16623</v>
      </c>
      <c r="B1318" t="s">
        <v>12632</v>
      </c>
      <c r="C1318">
        <v>3543017</v>
      </c>
      <c r="D1318" t="s">
        <v>6480</v>
      </c>
      <c r="E1318" t="s">
        <v>15207</v>
      </c>
      <c r="F1318" t="s">
        <v>6402</v>
      </c>
      <c r="G1318">
        <v>584</v>
      </c>
      <c r="H1318">
        <v>1622</v>
      </c>
      <c r="I1318">
        <v>0</v>
      </c>
      <c r="J1318">
        <v>0</v>
      </c>
      <c r="K1318">
        <v>0</v>
      </c>
      <c r="L1318" t="s">
        <v>6409</v>
      </c>
      <c r="M1318">
        <v>2018</v>
      </c>
      <c r="N1318" t="s">
        <v>1463</v>
      </c>
      <c r="O1318">
        <v>3</v>
      </c>
      <c r="P1318">
        <v>1</v>
      </c>
      <c r="Q1318" t="s">
        <v>15830</v>
      </c>
      <c r="R1318" t="s">
        <v>7734</v>
      </c>
      <c r="S1318" t="s">
        <v>7734</v>
      </c>
      <c r="T1318" t="s">
        <v>21495</v>
      </c>
      <c r="U1318">
        <f t="shared" si="20"/>
        <v>9023</v>
      </c>
    </row>
    <row r="1319" spans="1:21" x14ac:dyDescent="0.2">
      <c r="A1319" t="s">
        <v>16623</v>
      </c>
      <c r="B1319" t="s">
        <v>12632</v>
      </c>
      <c r="C1319">
        <v>3543017</v>
      </c>
      <c r="D1319" t="s">
        <v>7261</v>
      </c>
      <c r="E1319" t="s">
        <v>16624</v>
      </c>
      <c r="F1319" t="s">
        <v>6402</v>
      </c>
      <c r="G1319">
        <v>1038</v>
      </c>
      <c r="H1319">
        <v>1622</v>
      </c>
      <c r="I1319">
        <v>1</v>
      </c>
      <c r="J1319">
        <v>1</v>
      </c>
      <c r="K1319">
        <v>0</v>
      </c>
      <c r="L1319" t="s">
        <v>6409</v>
      </c>
      <c r="M1319">
        <v>2018</v>
      </c>
      <c r="N1319" t="s">
        <v>1463</v>
      </c>
      <c r="O1319">
        <v>3</v>
      </c>
      <c r="P1319">
        <v>1</v>
      </c>
      <c r="Q1319" t="s">
        <v>15830</v>
      </c>
      <c r="R1319" t="s">
        <v>7734</v>
      </c>
      <c r="S1319" t="s">
        <v>7734</v>
      </c>
      <c r="T1319" t="s">
        <v>21496</v>
      </c>
      <c r="U1319">
        <f t="shared" si="20"/>
        <v>9023</v>
      </c>
    </row>
    <row r="1320" spans="1:21" x14ac:dyDescent="0.2">
      <c r="A1320" t="s">
        <v>16625</v>
      </c>
      <c r="B1320" t="s">
        <v>12632</v>
      </c>
      <c r="C1320">
        <v>3543017</v>
      </c>
      <c r="D1320" t="s">
        <v>16626</v>
      </c>
      <c r="E1320" t="s">
        <v>16627</v>
      </c>
      <c r="F1320" t="s">
        <v>6402</v>
      </c>
      <c r="G1320">
        <v>45</v>
      </c>
      <c r="H1320">
        <v>1356</v>
      </c>
      <c r="I1320">
        <v>0</v>
      </c>
      <c r="J1320">
        <v>0</v>
      </c>
      <c r="K1320">
        <v>0</v>
      </c>
      <c r="L1320" t="s">
        <v>6409</v>
      </c>
      <c r="M1320">
        <v>2018</v>
      </c>
      <c r="N1320" t="s">
        <v>1463</v>
      </c>
      <c r="O1320">
        <v>4</v>
      </c>
      <c r="P1320">
        <v>1</v>
      </c>
      <c r="Q1320" t="s">
        <v>15830</v>
      </c>
      <c r="R1320" t="s">
        <v>7734</v>
      </c>
      <c r="S1320" t="s">
        <v>7734</v>
      </c>
      <c r="T1320" t="s">
        <v>21497</v>
      </c>
      <c r="U1320">
        <f t="shared" si="20"/>
        <v>9023</v>
      </c>
    </row>
    <row r="1321" spans="1:21" x14ac:dyDescent="0.2">
      <c r="A1321" t="s">
        <v>16625</v>
      </c>
      <c r="B1321" t="s">
        <v>12632</v>
      </c>
      <c r="C1321">
        <v>3543017</v>
      </c>
      <c r="D1321" t="s">
        <v>6828</v>
      </c>
      <c r="E1321" t="s">
        <v>12650</v>
      </c>
      <c r="F1321" t="s">
        <v>6402</v>
      </c>
      <c r="G1321">
        <v>354</v>
      </c>
      <c r="H1321">
        <v>1356</v>
      </c>
      <c r="I1321">
        <v>0</v>
      </c>
      <c r="J1321">
        <v>0</v>
      </c>
      <c r="K1321">
        <v>0</v>
      </c>
      <c r="L1321" t="s">
        <v>6403</v>
      </c>
      <c r="M1321">
        <v>2018</v>
      </c>
      <c r="N1321" t="s">
        <v>1463</v>
      </c>
      <c r="O1321">
        <v>4</v>
      </c>
      <c r="P1321">
        <v>1</v>
      </c>
      <c r="Q1321" t="s">
        <v>15830</v>
      </c>
      <c r="R1321" t="s">
        <v>7734</v>
      </c>
      <c r="S1321" t="s">
        <v>7734</v>
      </c>
      <c r="T1321" t="s">
        <v>3333</v>
      </c>
      <c r="U1321">
        <f t="shared" si="20"/>
        <v>9023</v>
      </c>
    </row>
    <row r="1322" spans="1:21" x14ac:dyDescent="0.2">
      <c r="A1322" t="s">
        <v>16625</v>
      </c>
      <c r="B1322" t="s">
        <v>12632</v>
      </c>
      <c r="C1322">
        <v>3543017</v>
      </c>
      <c r="D1322" t="s">
        <v>6809</v>
      </c>
      <c r="E1322" t="s">
        <v>15650</v>
      </c>
      <c r="F1322" t="s">
        <v>6402</v>
      </c>
      <c r="G1322">
        <v>284</v>
      </c>
      <c r="H1322">
        <v>1356</v>
      </c>
      <c r="I1322">
        <v>0</v>
      </c>
      <c r="J1322">
        <v>0</v>
      </c>
      <c r="K1322">
        <v>0</v>
      </c>
      <c r="L1322" t="s">
        <v>6403</v>
      </c>
      <c r="M1322">
        <v>2018</v>
      </c>
      <c r="N1322" t="s">
        <v>1463</v>
      </c>
      <c r="O1322">
        <v>4</v>
      </c>
      <c r="P1322">
        <v>1</v>
      </c>
      <c r="Q1322" t="s">
        <v>15830</v>
      </c>
      <c r="R1322" t="s">
        <v>7734</v>
      </c>
      <c r="S1322" t="s">
        <v>7734</v>
      </c>
      <c r="T1322" t="s">
        <v>21498</v>
      </c>
      <c r="U1322">
        <f t="shared" si="20"/>
        <v>9023</v>
      </c>
    </row>
    <row r="1323" spans="1:21" x14ac:dyDescent="0.2">
      <c r="A1323" t="s">
        <v>16625</v>
      </c>
      <c r="B1323" t="s">
        <v>12632</v>
      </c>
      <c r="C1323">
        <v>3543017</v>
      </c>
      <c r="D1323" t="s">
        <v>7672</v>
      </c>
      <c r="E1323" t="s">
        <v>16492</v>
      </c>
      <c r="F1323" t="s">
        <v>6402</v>
      </c>
      <c r="G1323">
        <v>272</v>
      </c>
      <c r="H1323">
        <v>1356</v>
      </c>
      <c r="I1323">
        <v>0</v>
      </c>
      <c r="J1323">
        <v>0</v>
      </c>
      <c r="K1323">
        <v>0</v>
      </c>
      <c r="L1323" t="s">
        <v>6403</v>
      </c>
      <c r="M1323">
        <v>2018</v>
      </c>
      <c r="N1323" t="s">
        <v>1463</v>
      </c>
      <c r="O1323">
        <v>4</v>
      </c>
      <c r="P1323">
        <v>1</v>
      </c>
      <c r="Q1323" t="s">
        <v>15830</v>
      </c>
      <c r="R1323" t="s">
        <v>7734</v>
      </c>
      <c r="S1323" t="s">
        <v>7734</v>
      </c>
      <c r="T1323" t="s">
        <v>21499</v>
      </c>
      <c r="U1323">
        <f t="shared" si="20"/>
        <v>9023</v>
      </c>
    </row>
    <row r="1324" spans="1:21" x14ac:dyDescent="0.2">
      <c r="A1324" t="s">
        <v>16625</v>
      </c>
      <c r="B1324" t="s">
        <v>12632</v>
      </c>
      <c r="C1324">
        <v>3543017</v>
      </c>
      <c r="D1324" t="s">
        <v>6419</v>
      </c>
      <c r="E1324" t="s">
        <v>7209</v>
      </c>
      <c r="F1324" t="s">
        <v>6402</v>
      </c>
      <c r="G1324">
        <v>401</v>
      </c>
      <c r="H1324">
        <v>1356</v>
      </c>
      <c r="I1324">
        <v>0</v>
      </c>
      <c r="J1324">
        <v>1</v>
      </c>
      <c r="K1324">
        <v>0</v>
      </c>
      <c r="L1324" t="s">
        <v>6403</v>
      </c>
      <c r="M1324">
        <v>2018</v>
      </c>
      <c r="N1324" t="s">
        <v>1463</v>
      </c>
      <c r="O1324">
        <v>4</v>
      </c>
      <c r="P1324">
        <v>1</v>
      </c>
      <c r="Q1324" t="s">
        <v>15830</v>
      </c>
      <c r="R1324" t="s">
        <v>7734</v>
      </c>
      <c r="S1324" t="s">
        <v>7734</v>
      </c>
      <c r="T1324" t="s">
        <v>3319</v>
      </c>
      <c r="U1324">
        <f t="shared" si="20"/>
        <v>9023</v>
      </c>
    </row>
    <row r="1325" spans="1:21" x14ac:dyDescent="0.2">
      <c r="A1325" t="s">
        <v>16628</v>
      </c>
      <c r="B1325" t="s">
        <v>12632</v>
      </c>
      <c r="C1325">
        <v>3543017</v>
      </c>
      <c r="D1325" t="s">
        <v>9022</v>
      </c>
      <c r="E1325" t="s">
        <v>6443</v>
      </c>
      <c r="F1325" t="s">
        <v>6402</v>
      </c>
      <c r="G1325">
        <v>510</v>
      </c>
      <c r="H1325">
        <v>830</v>
      </c>
      <c r="I1325">
        <v>0</v>
      </c>
      <c r="J1325">
        <v>1</v>
      </c>
      <c r="K1325">
        <v>0</v>
      </c>
      <c r="L1325" t="s">
        <v>6403</v>
      </c>
      <c r="M1325">
        <v>2018</v>
      </c>
      <c r="N1325" t="s">
        <v>1463</v>
      </c>
      <c r="O1325">
        <v>5</v>
      </c>
      <c r="P1325">
        <v>1</v>
      </c>
      <c r="Q1325" t="s">
        <v>15830</v>
      </c>
      <c r="R1325" t="s">
        <v>7734</v>
      </c>
      <c r="S1325" t="s">
        <v>7734</v>
      </c>
      <c r="T1325" t="s">
        <v>3323</v>
      </c>
      <c r="U1325">
        <f t="shared" si="20"/>
        <v>9023</v>
      </c>
    </row>
    <row r="1326" spans="1:21" x14ac:dyDescent="0.2">
      <c r="A1326" t="s">
        <v>16628</v>
      </c>
      <c r="B1326" t="s">
        <v>12632</v>
      </c>
      <c r="C1326">
        <v>3543017</v>
      </c>
      <c r="D1326" t="s">
        <v>6797</v>
      </c>
      <c r="E1326" t="s">
        <v>7545</v>
      </c>
      <c r="F1326" t="s">
        <v>6402</v>
      </c>
      <c r="G1326">
        <v>320</v>
      </c>
      <c r="H1326">
        <v>830</v>
      </c>
      <c r="I1326">
        <v>0</v>
      </c>
      <c r="J1326">
        <v>0</v>
      </c>
      <c r="K1326">
        <v>0</v>
      </c>
      <c r="L1326" t="s">
        <v>6403</v>
      </c>
      <c r="M1326">
        <v>2018</v>
      </c>
      <c r="N1326" t="s">
        <v>1463</v>
      </c>
      <c r="O1326">
        <v>5</v>
      </c>
      <c r="P1326">
        <v>1</v>
      </c>
      <c r="Q1326" t="s">
        <v>15830</v>
      </c>
      <c r="R1326" t="s">
        <v>7734</v>
      </c>
      <c r="S1326" t="s">
        <v>7734</v>
      </c>
      <c r="T1326" t="s">
        <v>21500</v>
      </c>
      <c r="U1326">
        <f t="shared" si="20"/>
        <v>9023</v>
      </c>
    </row>
    <row r="1327" spans="1:21" x14ac:dyDescent="0.2">
      <c r="A1327" t="s">
        <v>16629</v>
      </c>
      <c r="B1327" t="s">
        <v>12632</v>
      </c>
      <c r="C1327">
        <v>3543017</v>
      </c>
      <c r="D1327" t="s">
        <v>7294</v>
      </c>
      <c r="E1327" t="s">
        <v>7034</v>
      </c>
      <c r="F1327" t="s">
        <v>6402</v>
      </c>
      <c r="G1327">
        <v>826</v>
      </c>
      <c r="H1327">
        <v>1458</v>
      </c>
      <c r="I1327">
        <v>1</v>
      </c>
      <c r="J1327">
        <v>1</v>
      </c>
      <c r="K1327">
        <v>0</v>
      </c>
      <c r="L1327" t="s">
        <v>6409</v>
      </c>
      <c r="M1327">
        <v>2018</v>
      </c>
      <c r="N1327" t="s">
        <v>1463</v>
      </c>
      <c r="O1327">
        <v>6</v>
      </c>
      <c r="P1327">
        <v>1</v>
      </c>
      <c r="Q1327" t="s">
        <v>15830</v>
      </c>
      <c r="R1327" t="s">
        <v>7734</v>
      </c>
      <c r="S1327" t="s">
        <v>7734</v>
      </c>
      <c r="T1327" t="s">
        <v>21501</v>
      </c>
      <c r="U1327">
        <f t="shared" si="20"/>
        <v>9023</v>
      </c>
    </row>
    <row r="1328" spans="1:21" x14ac:dyDescent="0.2">
      <c r="A1328" t="s">
        <v>16629</v>
      </c>
      <c r="B1328" t="s">
        <v>12632</v>
      </c>
      <c r="C1328">
        <v>3543017</v>
      </c>
      <c r="D1328" t="s">
        <v>7633</v>
      </c>
      <c r="E1328" t="s">
        <v>9730</v>
      </c>
      <c r="F1328" t="s">
        <v>6402</v>
      </c>
      <c r="G1328">
        <v>632</v>
      </c>
      <c r="H1328">
        <v>1458</v>
      </c>
      <c r="I1328">
        <v>0</v>
      </c>
      <c r="J1328">
        <v>0</v>
      </c>
      <c r="K1328">
        <v>0</v>
      </c>
      <c r="L1328" t="s">
        <v>6403</v>
      </c>
      <c r="M1328">
        <v>2018</v>
      </c>
      <c r="N1328" t="s">
        <v>1463</v>
      </c>
      <c r="O1328">
        <v>6</v>
      </c>
      <c r="P1328">
        <v>1</v>
      </c>
      <c r="Q1328" t="s">
        <v>15830</v>
      </c>
      <c r="R1328" t="s">
        <v>7734</v>
      </c>
      <c r="S1328" t="s">
        <v>7734</v>
      </c>
      <c r="T1328" t="s">
        <v>21502</v>
      </c>
      <c r="U1328">
        <f t="shared" si="20"/>
        <v>9023</v>
      </c>
    </row>
    <row r="1329" spans="1:21" x14ac:dyDescent="0.2">
      <c r="A1329" t="s">
        <v>16630</v>
      </c>
      <c r="B1329" t="s">
        <v>12632</v>
      </c>
      <c r="C1329">
        <v>3543017</v>
      </c>
      <c r="D1329" t="s">
        <v>6580</v>
      </c>
      <c r="E1329" t="s">
        <v>7146</v>
      </c>
      <c r="F1329" t="s">
        <v>6402</v>
      </c>
      <c r="G1329">
        <v>1109</v>
      </c>
      <c r="H1329">
        <v>1531</v>
      </c>
      <c r="I1329">
        <v>1</v>
      </c>
      <c r="J1329">
        <v>1</v>
      </c>
      <c r="K1329">
        <v>0</v>
      </c>
      <c r="L1329" t="s">
        <v>6403</v>
      </c>
      <c r="M1329">
        <v>2018</v>
      </c>
      <c r="N1329" t="s">
        <v>1463</v>
      </c>
      <c r="O1329">
        <v>7</v>
      </c>
      <c r="P1329">
        <v>1</v>
      </c>
      <c r="Q1329" t="s">
        <v>15830</v>
      </c>
      <c r="R1329" t="s">
        <v>7734</v>
      </c>
      <c r="S1329" t="s">
        <v>7734</v>
      </c>
      <c r="T1329" t="s">
        <v>3324</v>
      </c>
      <c r="U1329">
        <f t="shared" si="20"/>
        <v>9023</v>
      </c>
    </row>
    <row r="1330" spans="1:21" x14ac:dyDescent="0.2">
      <c r="A1330" t="s">
        <v>16630</v>
      </c>
      <c r="B1330" t="s">
        <v>12632</v>
      </c>
      <c r="C1330">
        <v>3543017</v>
      </c>
      <c r="D1330" t="s">
        <v>6851</v>
      </c>
      <c r="E1330" t="s">
        <v>16631</v>
      </c>
      <c r="F1330" t="s">
        <v>6402</v>
      </c>
      <c r="G1330">
        <v>422</v>
      </c>
      <c r="H1330">
        <v>1531</v>
      </c>
      <c r="I1330">
        <v>0</v>
      </c>
      <c r="J1330">
        <v>0</v>
      </c>
      <c r="K1330">
        <v>0</v>
      </c>
      <c r="L1330" t="s">
        <v>6403</v>
      </c>
      <c r="M1330">
        <v>2018</v>
      </c>
      <c r="N1330" t="s">
        <v>1463</v>
      </c>
      <c r="O1330">
        <v>7</v>
      </c>
      <c r="P1330">
        <v>1</v>
      </c>
      <c r="Q1330" t="s">
        <v>15830</v>
      </c>
      <c r="R1330" t="s">
        <v>7734</v>
      </c>
      <c r="S1330" t="s">
        <v>7734</v>
      </c>
      <c r="T1330" t="s">
        <v>21503</v>
      </c>
      <c r="U1330">
        <f t="shared" si="20"/>
        <v>9023</v>
      </c>
    </row>
    <row r="1331" spans="1:21" x14ac:dyDescent="0.2">
      <c r="A1331" t="s">
        <v>16632</v>
      </c>
      <c r="B1331" t="s">
        <v>12632</v>
      </c>
      <c r="C1331">
        <v>3543017</v>
      </c>
      <c r="D1331" t="s">
        <v>6786</v>
      </c>
      <c r="E1331" t="s">
        <v>14604</v>
      </c>
      <c r="F1331" t="s">
        <v>6402</v>
      </c>
      <c r="G1331">
        <v>1492</v>
      </c>
      <c r="H1331">
        <v>8849</v>
      </c>
      <c r="I1331">
        <v>0</v>
      </c>
      <c r="J1331">
        <v>0</v>
      </c>
      <c r="K1331">
        <v>0</v>
      </c>
      <c r="L1331" t="s">
        <v>6409</v>
      </c>
      <c r="M1331">
        <v>2018</v>
      </c>
      <c r="N1331" t="s">
        <v>1479</v>
      </c>
      <c r="O1331">
        <v>99</v>
      </c>
      <c r="P1331">
        <v>1</v>
      </c>
      <c r="Q1331" t="s">
        <v>15830</v>
      </c>
      <c r="R1331" t="s">
        <v>7734</v>
      </c>
      <c r="S1331" t="s">
        <v>7734</v>
      </c>
      <c r="T1331" t="s">
        <v>21504</v>
      </c>
      <c r="U1331">
        <f t="shared" si="20"/>
        <v>9023</v>
      </c>
    </row>
    <row r="1332" spans="1:21" x14ac:dyDescent="0.2">
      <c r="A1332" t="s">
        <v>16632</v>
      </c>
      <c r="B1332" t="s">
        <v>12632</v>
      </c>
      <c r="C1332">
        <v>3543017</v>
      </c>
      <c r="D1332" t="s">
        <v>6440</v>
      </c>
      <c r="E1332" t="s">
        <v>6756</v>
      </c>
      <c r="F1332" t="s">
        <v>6402</v>
      </c>
      <c r="G1332">
        <v>1336</v>
      </c>
      <c r="H1332">
        <v>8849</v>
      </c>
      <c r="I1332">
        <v>0</v>
      </c>
      <c r="J1332">
        <v>0</v>
      </c>
      <c r="K1332">
        <v>0</v>
      </c>
      <c r="L1332" t="s">
        <v>6403</v>
      </c>
      <c r="M1332">
        <v>2018</v>
      </c>
      <c r="N1332" t="s">
        <v>1479</v>
      </c>
      <c r="O1332">
        <v>99</v>
      </c>
      <c r="P1332">
        <v>1</v>
      </c>
      <c r="Q1332" t="s">
        <v>15830</v>
      </c>
      <c r="R1332" t="s">
        <v>7734</v>
      </c>
      <c r="S1332" t="s">
        <v>7734</v>
      </c>
      <c r="T1332" t="s">
        <v>21505</v>
      </c>
      <c r="U1332">
        <f t="shared" si="20"/>
        <v>9023</v>
      </c>
    </row>
    <row r="1333" spans="1:21" x14ac:dyDescent="0.2">
      <c r="A1333" t="s">
        <v>16632</v>
      </c>
      <c r="B1333" t="s">
        <v>12632</v>
      </c>
      <c r="C1333">
        <v>3543017</v>
      </c>
      <c r="D1333" t="s">
        <v>6467</v>
      </c>
      <c r="E1333" t="s">
        <v>7486</v>
      </c>
      <c r="F1333" t="s">
        <v>6402</v>
      </c>
      <c r="G1333">
        <v>2603</v>
      </c>
      <c r="H1333">
        <v>8849</v>
      </c>
      <c r="I1333">
        <v>0</v>
      </c>
      <c r="J1333">
        <v>1</v>
      </c>
      <c r="K1333">
        <v>0</v>
      </c>
      <c r="L1333" t="s">
        <v>6403</v>
      </c>
      <c r="M1333">
        <v>2018</v>
      </c>
      <c r="N1333" t="s">
        <v>1479</v>
      </c>
      <c r="O1333">
        <v>99</v>
      </c>
      <c r="P1333">
        <v>1</v>
      </c>
      <c r="Q1333" t="s">
        <v>15830</v>
      </c>
      <c r="R1333" t="s">
        <v>7734</v>
      </c>
      <c r="S1333" t="s">
        <v>7734</v>
      </c>
      <c r="T1333" t="s">
        <v>840</v>
      </c>
      <c r="U1333">
        <f t="shared" si="20"/>
        <v>9023</v>
      </c>
    </row>
    <row r="1334" spans="1:21" x14ac:dyDescent="0.2">
      <c r="A1334" t="s">
        <v>16632</v>
      </c>
      <c r="B1334" t="s">
        <v>12632</v>
      </c>
      <c r="C1334">
        <v>3543017</v>
      </c>
      <c r="D1334" t="s">
        <v>6713</v>
      </c>
      <c r="E1334" t="s">
        <v>12648</v>
      </c>
      <c r="F1334" t="s">
        <v>6402</v>
      </c>
      <c r="G1334">
        <v>1301</v>
      </c>
      <c r="H1334">
        <v>8849</v>
      </c>
      <c r="I1334">
        <v>0</v>
      </c>
      <c r="J1334">
        <v>0</v>
      </c>
      <c r="K1334">
        <v>0</v>
      </c>
      <c r="L1334" t="s">
        <v>6403</v>
      </c>
      <c r="M1334">
        <v>2018</v>
      </c>
      <c r="N1334" t="s">
        <v>1479</v>
      </c>
      <c r="O1334">
        <v>99</v>
      </c>
      <c r="P1334">
        <v>1</v>
      </c>
      <c r="Q1334" t="s">
        <v>15830</v>
      </c>
      <c r="R1334" t="s">
        <v>7734</v>
      </c>
      <c r="S1334" t="s">
        <v>7734</v>
      </c>
      <c r="T1334" t="s">
        <v>3332</v>
      </c>
      <c r="U1334">
        <f t="shared" si="20"/>
        <v>9023</v>
      </c>
    </row>
    <row r="1335" spans="1:21" x14ac:dyDescent="0.2">
      <c r="A1335" t="s">
        <v>16632</v>
      </c>
      <c r="B1335" t="s">
        <v>12632</v>
      </c>
      <c r="C1335">
        <v>3543017</v>
      </c>
      <c r="D1335" t="s">
        <v>6483</v>
      </c>
      <c r="E1335" t="s">
        <v>16633</v>
      </c>
      <c r="F1335" t="s">
        <v>6402</v>
      </c>
      <c r="G1335">
        <v>2117</v>
      </c>
      <c r="H1335">
        <v>8849</v>
      </c>
      <c r="I1335">
        <v>0</v>
      </c>
      <c r="J1335">
        <v>0</v>
      </c>
      <c r="K1335">
        <v>0</v>
      </c>
      <c r="L1335" t="s">
        <v>6403</v>
      </c>
      <c r="M1335">
        <v>2018</v>
      </c>
      <c r="N1335" t="s">
        <v>1479</v>
      </c>
      <c r="O1335">
        <v>99</v>
      </c>
      <c r="P1335">
        <v>1</v>
      </c>
      <c r="Q1335" t="s">
        <v>15830</v>
      </c>
      <c r="R1335" t="s">
        <v>7734</v>
      </c>
      <c r="S1335" t="s">
        <v>7734</v>
      </c>
      <c r="T1335" t="s">
        <v>21506</v>
      </c>
      <c r="U1335">
        <f t="shared" si="20"/>
        <v>9023</v>
      </c>
    </row>
    <row r="1336" spans="1:21" x14ac:dyDescent="0.2">
      <c r="A1336" t="s">
        <v>16634</v>
      </c>
      <c r="B1336" t="s">
        <v>12632</v>
      </c>
      <c r="C1336">
        <v>3543017</v>
      </c>
      <c r="D1336" t="s">
        <v>7169</v>
      </c>
      <c r="E1336" t="s">
        <v>16635</v>
      </c>
      <c r="F1336" t="s">
        <v>6402</v>
      </c>
      <c r="G1336">
        <v>1406</v>
      </c>
      <c r="H1336">
        <v>9023</v>
      </c>
      <c r="I1336">
        <v>0</v>
      </c>
      <c r="J1336">
        <v>0</v>
      </c>
      <c r="K1336">
        <v>0</v>
      </c>
      <c r="L1336" t="s">
        <v>6409</v>
      </c>
      <c r="M1336">
        <v>2018</v>
      </c>
      <c r="N1336" t="s">
        <v>6404</v>
      </c>
      <c r="O1336">
        <v>99</v>
      </c>
      <c r="P1336">
        <v>1</v>
      </c>
      <c r="Q1336" t="s">
        <v>15830</v>
      </c>
      <c r="R1336" t="s">
        <v>7734</v>
      </c>
      <c r="S1336" t="s">
        <v>7734</v>
      </c>
      <c r="T1336" t="s">
        <v>21507</v>
      </c>
      <c r="U1336">
        <f t="shared" si="20"/>
        <v>9023</v>
      </c>
    </row>
    <row r="1337" spans="1:21" x14ac:dyDescent="0.2">
      <c r="A1337" t="s">
        <v>16634</v>
      </c>
      <c r="B1337" t="s">
        <v>12632</v>
      </c>
      <c r="C1337">
        <v>3543017</v>
      </c>
      <c r="D1337" t="s">
        <v>7308</v>
      </c>
      <c r="E1337" t="s">
        <v>12633</v>
      </c>
      <c r="F1337" t="s">
        <v>6402</v>
      </c>
      <c r="G1337">
        <v>4654</v>
      </c>
      <c r="H1337">
        <v>9023</v>
      </c>
      <c r="I1337">
        <v>0</v>
      </c>
      <c r="J1337">
        <v>1</v>
      </c>
      <c r="K1337">
        <v>0</v>
      </c>
      <c r="L1337" t="s">
        <v>6409</v>
      </c>
      <c r="M1337">
        <v>2018</v>
      </c>
      <c r="N1337" t="s">
        <v>6404</v>
      </c>
      <c r="O1337">
        <v>99</v>
      </c>
      <c r="P1337">
        <v>1</v>
      </c>
      <c r="Q1337" t="s">
        <v>15830</v>
      </c>
      <c r="R1337" t="s">
        <v>7734</v>
      </c>
      <c r="S1337" t="s">
        <v>7734</v>
      </c>
      <c r="T1337" t="s">
        <v>839</v>
      </c>
      <c r="U1337">
        <f t="shared" si="20"/>
        <v>9023</v>
      </c>
    </row>
    <row r="1338" spans="1:21" x14ac:dyDescent="0.2">
      <c r="A1338" t="s">
        <v>16634</v>
      </c>
      <c r="B1338" t="s">
        <v>12632</v>
      </c>
      <c r="C1338">
        <v>3543017</v>
      </c>
      <c r="D1338" t="s">
        <v>7563</v>
      </c>
      <c r="E1338" t="s">
        <v>16636</v>
      </c>
      <c r="F1338" t="s">
        <v>6402</v>
      </c>
      <c r="G1338">
        <v>2963</v>
      </c>
      <c r="H1338">
        <v>9023</v>
      </c>
      <c r="I1338">
        <v>0</v>
      </c>
      <c r="J1338">
        <v>0</v>
      </c>
      <c r="K1338">
        <v>0</v>
      </c>
      <c r="L1338" t="s">
        <v>6403</v>
      </c>
      <c r="M1338">
        <v>2018</v>
      </c>
      <c r="N1338" t="s">
        <v>6404</v>
      </c>
      <c r="O1338">
        <v>99</v>
      </c>
      <c r="P1338">
        <v>1</v>
      </c>
      <c r="Q1338" t="s">
        <v>15830</v>
      </c>
      <c r="R1338" t="s">
        <v>7734</v>
      </c>
      <c r="S1338" t="s">
        <v>7734</v>
      </c>
      <c r="T1338" t="s">
        <v>21508</v>
      </c>
      <c r="U1338">
        <f t="shared" si="20"/>
        <v>9023</v>
      </c>
    </row>
    <row r="1339" spans="1:21" x14ac:dyDescent="0.2">
      <c r="A1339" t="s">
        <v>16637</v>
      </c>
      <c r="B1339" t="s">
        <v>14843</v>
      </c>
      <c r="C1339">
        <v>3516010</v>
      </c>
      <c r="D1339" t="s">
        <v>14848</v>
      </c>
      <c r="E1339" t="s">
        <v>12345</v>
      </c>
      <c r="F1339" t="s">
        <v>6402</v>
      </c>
      <c r="G1339">
        <v>195</v>
      </c>
      <c r="H1339">
        <v>2567</v>
      </c>
      <c r="I1339">
        <v>0</v>
      </c>
      <c r="J1339">
        <v>0</v>
      </c>
      <c r="K1339">
        <v>0</v>
      </c>
      <c r="L1339" t="s">
        <v>6409</v>
      </c>
      <c r="M1339">
        <v>2018</v>
      </c>
      <c r="N1339" t="s">
        <v>1463</v>
      </c>
      <c r="O1339">
        <v>1</v>
      </c>
      <c r="P1339">
        <v>1</v>
      </c>
      <c r="Q1339" t="s">
        <v>15830</v>
      </c>
      <c r="R1339" t="s">
        <v>7734</v>
      </c>
      <c r="S1339" t="s">
        <v>7734</v>
      </c>
      <c r="T1339" t="s">
        <v>3395</v>
      </c>
      <c r="U1339">
        <f t="shared" si="20"/>
        <v>25044</v>
      </c>
    </row>
    <row r="1340" spans="1:21" x14ac:dyDescent="0.2">
      <c r="A1340" t="s">
        <v>16637</v>
      </c>
      <c r="B1340" t="s">
        <v>14843</v>
      </c>
      <c r="C1340">
        <v>3516010</v>
      </c>
      <c r="D1340" t="s">
        <v>6851</v>
      </c>
      <c r="E1340" t="s">
        <v>7007</v>
      </c>
      <c r="F1340" t="s">
        <v>6402</v>
      </c>
      <c r="G1340">
        <v>680</v>
      </c>
      <c r="H1340">
        <v>2567</v>
      </c>
      <c r="I1340">
        <v>0</v>
      </c>
      <c r="J1340">
        <v>0</v>
      </c>
      <c r="K1340">
        <v>0</v>
      </c>
      <c r="L1340" t="s">
        <v>6403</v>
      </c>
      <c r="M1340">
        <v>2018</v>
      </c>
      <c r="N1340" t="s">
        <v>1463</v>
      </c>
      <c r="O1340">
        <v>1</v>
      </c>
      <c r="P1340">
        <v>1</v>
      </c>
      <c r="Q1340" t="s">
        <v>15830</v>
      </c>
      <c r="R1340" t="s">
        <v>7734</v>
      </c>
      <c r="S1340" t="s">
        <v>7734</v>
      </c>
      <c r="T1340" t="s">
        <v>3396</v>
      </c>
      <c r="U1340">
        <f t="shared" si="20"/>
        <v>25044</v>
      </c>
    </row>
    <row r="1341" spans="1:21" x14ac:dyDescent="0.2">
      <c r="A1341" t="s">
        <v>16637</v>
      </c>
      <c r="B1341" t="s">
        <v>14843</v>
      </c>
      <c r="C1341">
        <v>3516010</v>
      </c>
      <c r="D1341" t="s">
        <v>6580</v>
      </c>
      <c r="E1341" t="s">
        <v>16638</v>
      </c>
      <c r="F1341" t="s">
        <v>6402</v>
      </c>
      <c r="G1341">
        <v>479</v>
      </c>
      <c r="H1341">
        <v>2567</v>
      </c>
      <c r="I1341">
        <v>1</v>
      </c>
      <c r="J1341">
        <v>0</v>
      </c>
      <c r="K1341">
        <v>0</v>
      </c>
      <c r="L1341" t="s">
        <v>6403</v>
      </c>
      <c r="M1341">
        <v>2018</v>
      </c>
      <c r="N1341" t="s">
        <v>1463</v>
      </c>
      <c r="O1341">
        <v>1</v>
      </c>
      <c r="P1341">
        <v>1</v>
      </c>
      <c r="Q1341" t="s">
        <v>15830</v>
      </c>
      <c r="R1341" t="s">
        <v>7734</v>
      </c>
      <c r="S1341" t="s">
        <v>7734</v>
      </c>
      <c r="T1341" t="s">
        <v>21509</v>
      </c>
      <c r="U1341">
        <f t="shared" si="20"/>
        <v>25044</v>
      </c>
    </row>
    <row r="1342" spans="1:21" x14ac:dyDescent="0.2">
      <c r="A1342" t="s">
        <v>16637</v>
      </c>
      <c r="B1342" t="s">
        <v>14843</v>
      </c>
      <c r="C1342">
        <v>3516010</v>
      </c>
      <c r="D1342" t="s">
        <v>14694</v>
      </c>
      <c r="E1342" t="s">
        <v>14849</v>
      </c>
      <c r="F1342" t="s">
        <v>6402</v>
      </c>
      <c r="G1342">
        <v>1213</v>
      </c>
      <c r="H1342">
        <v>2567</v>
      </c>
      <c r="I1342">
        <v>1</v>
      </c>
      <c r="J1342">
        <v>1</v>
      </c>
      <c r="K1342">
        <v>0</v>
      </c>
      <c r="L1342" t="s">
        <v>6403</v>
      </c>
      <c r="M1342">
        <v>2018</v>
      </c>
      <c r="N1342" t="s">
        <v>1463</v>
      </c>
      <c r="O1342">
        <v>1</v>
      </c>
      <c r="P1342">
        <v>1</v>
      </c>
      <c r="Q1342" t="s">
        <v>15830</v>
      </c>
      <c r="R1342" t="s">
        <v>7734</v>
      </c>
      <c r="S1342" t="s">
        <v>7734</v>
      </c>
      <c r="T1342" t="s">
        <v>3394</v>
      </c>
      <c r="U1342">
        <f t="shared" si="20"/>
        <v>25044</v>
      </c>
    </row>
    <row r="1343" spans="1:21" x14ac:dyDescent="0.2">
      <c r="A1343" t="s">
        <v>16639</v>
      </c>
      <c r="B1343" t="s">
        <v>14843</v>
      </c>
      <c r="C1343">
        <v>3516010</v>
      </c>
      <c r="D1343" t="s">
        <v>7244</v>
      </c>
      <c r="E1343" t="s">
        <v>14846</v>
      </c>
      <c r="F1343" t="s">
        <v>6402</v>
      </c>
      <c r="G1343">
        <v>1112</v>
      </c>
      <c r="H1343">
        <v>3151</v>
      </c>
      <c r="I1343">
        <v>1</v>
      </c>
      <c r="J1343">
        <v>1</v>
      </c>
      <c r="K1343">
        <v>0</v>
      </c>
      <c r="L1343" t="s">
        <v>6409</v>
      </c>
      <c r="M1343">
        <v>2018</v>
      </c>
      <c r="N1343" t="s">
        <v>1463</v>
      </c>
      <c r="O1343">
        <v>2</v>
      </c>
      <c r="P1343">
        <v>1</v>
      </c>
      <c r="Q1343" t="s">
        <v>15830</v>
      </c>
      <c r="R1343" t="s">
        <v>7734</v>
      </c>
      <c r="S1343" t="s">
        <v>7734</v>
      </c>
      <c r="T1343" t="s">
        <v>857</v>
      </c>
      <c r="U1343">
        <f t="shared" si="20"/>
        <v>25044</v>
      </c>
    </row>
    <row r="1344" spans="1:21" x14ac:dyDescent="0.2">
      <c r="A1344" t="s">
        <v>16639</v>
      </c>
      <c r="B1344" t="s">
        <v>14843</v>
      </c>
      <c r="C1344">
        <v>3516010</v>
      </c>
      <c r="D1344" t="s">
        <v>6493</v>
      </c>
      <c r="E1344" t="s">
        <v>16640</v>
      </c>
      <c r="F1344" t="s">
        <v>6402</v>
      </c>
      <c r="G1344">
        <v>143</v>
      </c>
      <c r="H1344">
        <v>3151</v>
      </c>
      <c r="I1344">
        <v>0</v>
      </c>
      <c r="J1344">
        <v>0</v>
      </c>
      <c r="K1344">
        <v>0</v>
      </c>
      <c r="L1344" t="s">
        <v>6403</v>
      </c>
      <c r="M1344">
        <v>2018</v>
      </c>
      <c r="N1344" t="s">
        <v>1463</v>
      </c>
      <c r="O1344">
        <v>2</v>
      </c>
      <c r="P1344">
        <v>1</v>
      </c>
      <c r="Q1344" t="s">
        <v>15830</v>
      </c>
      <c r="R1344" t="s">
        <v>7734</v>
      </c>
      <c r="S1344" t="s">
        <v>7734</v>
      </c>
      <c r="T1344" t="s">
        <v>21510</v>
      </c>
      <c r="U1344">
        <f t="shared" si="20"/>
        <v>25044</v>
      </c>
    </row>
    <row r="1345" spans="1:21" x14ac:dyDescent="0.2">
      <c r="A1345" t="s">
        <v>16639</v>
      </c>
      <c r="B1345" t="s">
        <v>14843</v>
      </c>
      <c r="C1345">
        <v>3516010</v>
      </c>
      <c r="D1345" t="s">
        <v>16641</v>
      </c>
      <c r="E1345" t="s">
        <v>16642</v>
      </c>
      <c r="F1345" t="s">
        <v>6402</v>
      </c>
      <c r="G1345">
        <v>615</v>
      </c>
      <c r="H1345">
        <v>3151</v>
      </c>
      <c r="I1345">
        <v>0</v>
      </c>
      <c r="J1345">
        <v>0</v>
      </c>
      <c r="K1345">
        <v>0</v>
      </c>
      <c r="L1345" t="s">
        <v>6403</v>
      </c>
      <c r="M1345">
        <v>2018</v>
      </c>
      <c r="N1345" t="s">
        <v>1463</v>
      </c>
      <c r="O1345">
        <v>2</v>
      </c>
      <c r="P1345">
        <v>1</v>
      </c>
      <c r="Q1345" t="s">
        <v>15830</v>
      </c>
      <c r="R1345" t="s">
        <v>7734</v>
      </c>
      <c r="S1345" t="s">
        <v>7734</v>
      </c>
      <c r="T1345" t="s">
        <v>21511</v>
      </c>
      <c r="U1345">
        <f t="shared" si="20"/>
        <v>25044</v>
      </c>
    </row>
    <row r="1346" spans="1:21" x14ac:dyDescent="0.2">
      <c r="A1346" t="s">
        <v>16639</v>
      </c>
      <c r="B1346" t="s">
        <v>14843</v>
      </c>
      <c r="C1346">
        <v>3516010</v>
      </c>
      <c r="D1346" t="s">
        <v>6602</v>
      </c>
      <c r="E1346" t="s">
        <v>16643</v>
      </c>
      <c r="F1346" t="s">
        <v>6402</v>
      </c>
      <c r="G1346">
        <v>75</v>
      </c>
      <c r="H1346">
        <v>3151</v>
      </c>
      <c r="I1346">
        <v>0</v>
      </c>
      <c r="J1346">
        <v>0</v>
      </c>
      <c r="K1346">
        <v>0</v>
      </c>
      <c r="L1346" t="s">
        <v>6403</v>
      </c>
      <c r="M1346">
        <v>2018</v>
      </c>
      <c r="N1346" t="s">
        <v>1463</v>
      </c>
      <c r="O1346">
        <v>2</v>
      </c>
      <c r="P1346">
        <v>1</v>
      </c>
      <c r="Q1346" t="s">
        <v>15830</v>
      </c>
      <c r="R1346" t="s">
        <v>7734</v>
      </c>
      <c r="S1346" t="s">
        <v>7734</v>
      </c>
      <c r="T1346" t="s">
        <v>21512</v>
      </c>
      <c r="U1346">
        <f t="shared" ref="U1346:U1409" si="21">_xlfn.MAXIFS($H$2:$H$6695, $C$2:$C$6695,C1346)</f>
        <v>25044</v>
      </c>
    </row>
    <row r="1347" spans="1:21" x14ac:dyDescent="0.2">
      <c r="A1347" t="s">
        <v>16639</v>
      </c>
      <c r="B1347" t="s">
        <v>14843</v>
      </c>
      <c r="C1347">
        <v>3516010</v>
      </c>
      <c r="D1347" t="s">
        <v>6813</v>
      </c>
      <c r="E1347" t="s">
        <v>16644</v>
      </c>
      <c r="F1347" t="s">
        <v>6402</v>
      </c>
      <c r="G1347">
        <v>833</v>
      </c>
      <c r="H1347">
        <v>3151</v>
      </c>
      <c r="I1347">
        <v>0</v>
      </c>
      <c r="J1347">
        <v>0</v>
      </c>
      <c r="K1347">
        <v>0</v>
      </c>
      <c r="L1347" t="s">
        <v>6403</v>
      </c>
      <c r="M1347">
        <v>2018</v>
      </c>
      <c r="N1347" t="s">
        <v>1463</v>
      </c>
      <c r="O1347">
        <v>2</v>
      </c>
      <c r="P1347">
        <v>1</v>
      </c>
      <c r="Q1347" t="s">
        <v>15830</v>
      </c>
      <c r="R1347" t="s">
        <v>7734</v>
      </c>
      <c r="S1347" t="s">
        <v>7734</v>
      </c>
      <c r="T1347" t="s">
        <v>21513</v>
      </c>
      <c r="U1347">
        <f t="shared" si="21"/>
        <v>25044</v>
      </c>
    </row>
    <row r="1348" spans="1:21" x14ac:dyDescent="0.2">
      <c r="A1348" t="s">
        <v>16639</v>
      </c>
      <c r="B1348" t="s">
        <v>14843</v>
      </c>
      <c r="C1348">
        <v>3516010</v>
      </c>
      <c r="D1348" t="s">
        <v>6434</v>
      </c>
      <c r="E1348" t="s">
        <v>7430</v>
      </c>
      <c r="F1348" t="s">
        <v>6402</v>
      </c>
      <c r="G1348">
        <v>373</v>
      </c>
      <c r="H1348">
        <v>3151</v>
      </c>
      <c r="I1348">
        <v>0</v>
      </c>
      <c r="J1348">
        <v>0</v>
      </c>
      <c r="K1348">
        <v>0</v>
      </c>
      <c r="L1348" t="s">
        <v>6403</v>
      </c>
      <c r="M1348">
        <v>2018</v>
      </c>
      <c r="N1348" t="s">
        <v>1463</v>
      </c>
      <c r="O1348">
        <v>2</v>
      </c>
      <c r="P1348">
        <v>1</v>
      </c>
      <c r="Q1348" t="s">
        <v>15830</v>
      </c>
      <c r="R1348" t="s">
        <v>7734</v>
      </c>
      <c r="S1348" t="s">
        <v>7734</v>
      </c>
      <c r="T1348" t="s">
        <v>3398</v>
      </c>
      <c r="U1348">
        <f t="shared" si="21"/>
        <v>25044</v>
      </c>
    </row>
    <row r="1349" spans="1:21" x14ac:dyDescent="0.2">
      <c r="A1349" t="s">
        <v>16645</v>
      </c>
      <c r="B1349" t="s">
        <v>14843</v>
      </c>
      <c r="C1349">
        <v>3516010</v>
      </c>
      <c r="D1349" t="s">
        <v>6813</v>
      </c>
      <c r="E1349" t="s">
        <v>8448</v>
      </c>
      <c r="F1349" t="s">
        <v>6402</v>
      </c>
      <c r="G1349">
        <v>322</v>
      </c>
      <c r="H1349">
        <v>3179</v>
      </c>
      <c r="I1349">
        <v>0</v>
      </c>
      <c r="J1349">
        <v>0</v>
      </c>
      <c r="K1349">
        <v>0</v>
      </c>
      <c r="L1349" t="s">
        <v>6403</v>
      </c>
      <c r="M1349">
        <v>2018</v>
      </c>
      <c r="N1349" t="s">
        <v>1463</v>
      </c>
      <c r="O1349">
        <v>3</v>
      </c>
      <c r="P1349">
        <v>1</v>
      </c>
      <c r="Q1349" t="s">
        <v>15830</v>
      </c>
      <c r="R1349" t="s">
        <v>7734</v>
      </c>
      <c r="S1349" t="s">
        <v>7734</v>
      </c>
      <c r="T1349" t="s">
        <v>21514</v>
      </c>
      <c r="U1349">
        <f t="shared" si="21"/>
        <v>25044</v>
      </c>
    </row>
    <row r="1350" spans="1:21" x14ac:dyDescent="0.2">
      <c r="A1350" t="s">
        <v>16645</v>
      </c>
      <c r="B1350" t="s">
        <v>14843</v>
      </c>
      <c r="C1350">
        <v>3516010</v>
      </c>
      <c r="D1350" t="s">
        <v>6505</v>
      </c>
      <c r="E1350" t="s">
        <v>9598</v>
      </c>
      <c r="F1350" t="s">
        <v>6402</v>
      </c>
      <c r="G1350">
        <v>2047</v>
      </c>
      <c r="H1350">
        <v>3179</v>
      </c>
      <c r="I1350">
        <v>1</v>
      </c>
      <c r="J1350">
        <v>1</v>
      </c>
      <c r="K1350">
        <v>0</v>
      </c>
      <c r="L1350" t="s">
        <v>6403</v>
      </c>
      <c r="M1350">
        <v>2018</v>
      </c>
      <c r="N1350" t="s">
        <v>1463</v>
      </c>
      <c r="O1350">
        <v>3</v>
      </c>
      <c r="P1350">
        <v>1</v>
      </c>
      <c r="Q1350" t="s">
        <v>15830</v>
      </c>
      <c r="R1350" t="s">
        <v>7734</v>
      </c>
      <c r="S1350" t="s">
        <v>7734</v>
      </c>
      <c r="T1350" t="s">
        <v>852</v>
      </c>
      <c r="U1350">
        <f t="shared" si="21"/>
        <v>25044</v>
      </c>
    </row>
    <row r="1351" spans="1:21" x14ac:dyDescent="0.2">
      <c r="A1351" t="s">
        <v>16645</v>
      </c>
      <c r="B1351" t="s">
        <v>14843</v>
      </c>
      <c r="C1351">
        <v>3516010</v>
      </c>
      <c r="D1351" t="s">
        <v>6895</v>
      </c>
      <c r="E1351" t="s">
        <v>7579</v>
      </c>
      <c r="F1351" t="s">
        <v>6402</v>
      </c>
      <c r="G1351">
        <v>810</v>
      </c>
      <c r="H1351">
        <v>3179</v>
      </c>
      <c r="I1351">
        <v>0</v>
      </c>
      <c r="J1351">
        <v>0</v>
      </c>
      <c r="K1351">
        <v>0</v>
      </c>
      <c r="L1351" t="s">
        <v>6403</v>
      </c>
      <c r="M1351">
        <v>2018</v>
      </c>
      <c r="N1351" t="s">
        <v>1463</v>
      </c>
      <c r="O1351">
        <v>3</v>
      </c>
      <c r="P1351">
        <v>1</v>
      </c>
      <c r="Q1351" t="s">
        <v>15830</v>
      </c>
      <c r="R1351" t="s">
        <v>7734</v>
      </c>
      <c r="S1351" t="s">
        <v>7734</v>
      </c>
      <c r="T1351" t="s">
        <v>21515</v>
      </c>
      <c r="U1351">
        <f t="shared" si="21"/>
        <v>25044</v>
      </c>
    </row>
    <row r="1352" spans="1:21" x14ac:dyDescent="0.2">
      <c r="A1352" t="s">
        <v>16646</v>
      </c>
      <c r="B1352" t="s">
        <v>14843</v>
      </c>
      <c r="C1352">
        <v>3516010</v>
      </c>
      <c r="D1352" t="s">
        <v>6822</v>
      </c>
      <c r="E1352" t="s">
        <v>16647</v>
      </c>
      <c r="F1352" t="s">
        <v>6402</v>
      </c>
      <c r="G1352">
        <v>188</v>
      </c>
      <c r="H1352">
        <v>2511</v>
      </c>
      <c r="I1352">
        <v>0</v>
      </c>
      <c r="J1352">
        <v>0</v>
      </c>
      <c r="K1352">
        <v>0</v>
      </c>
      <c r="L1352" t="s">
        <v>6403</v>
      </c>
      <c r="M1352">
        <v>2018</v>
      </c>
      <c r="N1352" t="s">
        <v>1463</v>
      </c>
      <c r="O1352">
        <v>4</v>
      </c>
      <c r="P1352">
        <v>1</v>
      </c>
      <c r="Q1352" t="s">
        <v>15830</v>
      </c>
      <c r="R1352" t="s">
        <v>7734</v>
      </c>
      <c r="S1352" t="s">
        <v>7734</v>
      </c>
      <c r="T1352" t="s">
        <v>21516</v>
      </c>
      <c r="U1352">
        <f t="shared" si="21"/>
        <v>25044</v>
      </c>
    </row>
    <row r="1353" spans="1:21" x14ac:dyDescent="0.2">
      <c r="A1353" t="s">
        <v>16646</v>
      </c>
      <c r="B1353" t="s">
        <v>14843</v>
      </c>
      <c r="C1353">
        <v>3516010</v>
      </c>
      <c r="D1353" t="s">
        <v>6545</v>
      </c>
      <c r="E1353" t="s">
        <v>14855</v>
      </c>
      <c r="F1353" t="s">
        <v>6402</v>
      </c>
      <c r="G1353">
        <v>763</v>
      </c>
      <c r="H1353">
        <v>2511</v>
      </c>
      <c r="I1353">
        <v>0</v>
      </c>
      <c r="J1353">
        <v>0</v>
      </c>
      <c r="K1353">
        <v>0</v>
      </c>
      <c r="L1353" t="s">
        <v>6403</v>
      </c>
      <c r="M1353">
        <v>2018</v>
      </c>
      <c r="N1353" t="s">
        <v>1463</v>
      </c>
      <c r="O1353">
        <v>4</v>
      </c>
      <c r="P1353">
        <v>1</v>
      </c>
      <c r="Q1353" t="s">
        <v>15830</v>
      </c>
      <c r="R1353" t="s">
        <v>7734</v>
      </c>
      <c r="S1353" t="s">
        <v>7734</v>
      </c>
      <c r="T1353" t="s">
        <v>3403</v>
      </c>
      <c r="U1353">
        <f t="shared" si="21"/>
        <v>25044</v>
      </c>
    </row>
    <row r="1354" spans="1:21" x14ac:dyDescent="0.2">
      <c r="A1354" t="s">
        <v>16646</v>
      </c>
      <c r="B1354" t="s">
        <v>14843</v>
      </c>
      <c r="C1354">
        <v>3516010</v>
      </c>
      <c r="D1354" t="s">
        <v>6434</v>
      </c>
      <c r="E1354" t="s">
        <v>7248</v>
      </c>
      <c r="F1354" t="s">
        <v>6402</v>
      </c>
      <c r="G1354">
        <v>365</v>
      </c>
      <c r="H1354">
        <v>2511</v>
      </c>
      <c r="I1354">
        <v>1</v>
      </c>
      <c r="J1354">
        <v>0</v>
      </c>
      <c r="K1354">
        <v>0</v>
      </c>
      <c r="L1354" t="s">
        <v>6403</v>
      </c>
      <c r="M1354">
        <v>2018</v>
      </c>
      <c r="N1354" t="s">
        <v>1463</v>
      </c>
      <c r="O1354">
        <v>4</v>
      </c>
      <c r="P1354">
        <v>1</v>
      </c>
      <c r="Q1354" t="s">
        <v>15830</v>
      </c>
      <c r="R1354" t="s">
        <v>7734</v>
      </c>
      <c r="S1354" t="s">
        <v>7734</v>
      </c>
      <c r="T1354" t="s">
        <v>21517</v>
      </c>
      <c r="U1354">
        <f t="shared" si="21"/>
        <v>25044</v>
      </c>
    </row>
    <row r="1355" spans="1:21" x14ac:dyDescent="0.2">
      <c r="A1355" t="s">
        <v>16646</v>
      </c>
      <c r="B1355" t="s">
        <v>14843</v>
      </c>
      <c r="C1355">
        <v>3516010</v>
      </c>
      <c r="D1355" t="s">
        <v>6857</v>
      </c>
      <c r="E1355" t="s">
        <v>16648</v>
      </c>
      <c r="F1355" t="s">
        <v>6402</v>
      </c>
      <c r="G1355">
        <v>1195</v>
      </c>
      <c r="H1355">
        <v>2511</v>
      </c>
      <c r="I1355">
        <v>1</v>
      </c>
      <c r="J1355">
        <v>1</v>
      </c>
      <c r="K1355">
        <v>0</v>
      </c>
      <c r="L1355" t="s">
        <v>6403</v>
      </c>
      <c r="M1355">
        <v>2018</v>
      </c>
      <c r="N1355" t="s">
        <v>1463</v>
      </c>
      <c r="O1355">
        <v>4</v>
      </c>
      <c r="P1355">
        <v>1</v>
      </c>
      <c r="Q1355" t="s">
        <v>15830</v>
      </c>
      <c r="R1355" t="s">
        <v>7734</v>
      </c>
      <c r="S1355" t="s">
        <v>7734</v>
      </c>
      <c r="T1355" t="s">
        <v>21518</v>
      </c>
      <c r="U1355">
        <f t="shared" si="21"/>
        <v>25044</v>
      </c>
    </row>
    <row r="1356" spans="1:21" x14ac:dyDescent="0.2">
      <c r="A1356" t="s">
        <v>16649</v>
      </c>
      <c r="B1356" t="s">
        <v>14843</v>
      </c>
      <c r="C1356">
        <v>3516010</v>
      </c>
      <c r="D1356" t="s">
        <v>7660</v>
      </c>
      <c r="E1356" t="s">
        <v>16650</v>
      </c>
      <c r="F1356" t="s">
        <v>6402</v>
      </c>
      <c r="G1356">
        <v>646</v>
      </c>
      <c r="H1356">
        <v>4017</v>
      </c>
      <c r="I1356">
        <v>0</v>
      </c>
      <c r="J1356">
        <v>0</v>
      </c>
      <c r="K1356">
        <v>0</v>
      </c>
      <c r="L1356" t="s">
        <v>6403</v>
      </c>
      <c r="M1356">
        <v>2018</v>
      </c>
      <c r="N1356" t="s">
        <v>1463</v>
      </c>
      <c r="O1356">
        <v>5</v>
      </c>
      <c r="P1356">
        <v>1</v>
      </c>
      <c r="Q1356" t="s">
        <v>15830</v>
      </c>
      <c r="R1356" t="s">
        <v>7734</v>
      </c>
      <c r="S1356" t="s">
        <v>7734</v>
      </c>
      <c r="T1356" t="s">
        <v>21519</v>
      </c>
      <c r="U1356">
        <f t="shared" si="21"/>
        <v>25044</v>
      </c>
    </row>
    <row r="1357" spans="1:21" x14ac:dyDescent="0.2">
      <c r="A1357" t="s">
        <v>16649</v>
      </c>
      <c r="B1357" t="s">
        <v>14843</v>
      </c>
      <c r="C1357">
        <v>3516010</v>
      </c>
      <c r="D1357" t="s">
        <v>6575</v>
      </c>
      <c r="E1357" t="s">
        <v>7565</v>
      </c>
      <c r="F1357" t="s">
        <v>6402</v>
      </c>
      <c r="G1357">
        <v>1403</v>
      </c>
      <c r="H1357">
        <v>4017</v>
      </c>
      <c r="I1357">
        <v>1</v>
      </c>
      <c r="J1357">
        <v>1</v>
      </c>
      <c r="K1357">
        <v>0</v>
      </c>
      <c r="L1357" t="s">
        <v>6403</v>
      </c>
      <c r="M1357">
        <v>2018</v>
      </c>
      <c r="N1357" t="s">
        <v>1463</v>
      </c>
      <c r="O1357">
        <v>5</v>
      </c>
      <c r="P1357">
        <v>1</v>
      </c>
      <c r="Q1357" t="s">
        <v>15830</v>
      </c>
      <c r="R1357" t="s">
        <v>7734</v>
      </c>
      <c r="S1357" t="s">
        <v>7734</v>
      </c>
      <c r="T1357" t="s">
        <v>854</v>
      </c>
      <c r="U1357">
        <f t="shared" si="21"/>
        <v>25044</v>
      </c>
    </row>
    <row r="1358" spans="1:21" x14ac:dyDescent="0.2">
      <c r="A1358" t="s">
        <v>16649</v>
      </c>
      <c r="B1358" t="s">
        <v>14843</v>
      </c>
      <c r="C1358">
        <v>3516010</v>
      </c>
      <c r="D1358" t="s">
        <v>6660</v>
      </c>
      <c r="E1358" t="s">
        <v>14860</v>
      </c>
      <c r="F1358" t="s">
        <v>6402</v>
      </c>
      <c r="G1358">
        <v>1049</v>
      </c>
      <c r="H1358">
        <v>4017</v>
      </c>
      <c r="I1358">
        <v>0</v>
      </c>
      <c r="J1358">
        <v>0</v>
      </c>
      <c r="K1358">
        <v>0</v>
      </c>
      <c r="L1358" t="s">
        <v>6403</v>
      </c>
      <c r="M1358">
        <v>2018</v>
      </c>
      <c r="N1358" t="s">
        <v>1463</v>
      </c>
      <c r="O1358">
        <v>5</v>
      </c>
      <c r="P1358">
        <v>1</v>
      </c>
      <c r="Q1358" t="s">
        <v>15830</v>
      </c>
      <c r="R1358" t="s">
        <v>7734</v>
      </c>
      <c r="S1358" t="s">
        <v>7734</v>
      </c>
      <c r="T1358" t="s">
        <v>3407</v>
      </c>
      <c r="U1358">
        <f t="shared" si="21"/>
        <v>25044</v>
      </c>
    </row>
    <row r="1359" spans="1:21" x14ac:dyDescent="0.2">
      <c r="A1359" t="s">
        <v>16649</v>
      </c>
      <c r="B1359" t="s">
        <v>14843</v>
      </c>
      <c r="C1359">
        <v>3516010</v>
      </c>
      <c r="D1359" t="s">
        <v>6434</v>
      </c>
      <c r="E1359" t="s">
        <v>11953</v>
      </c>
      <c r="F1359" t="s">
        <v>6402</v>
      </c>
      <c r="G1359">
        <v>919</v>
      </c>
      <c r="H1359">
        <v>4017</v>
      </c>
      <c r="I1359">
        <v>0</v>
      </c>
      <c r="J1359">
        <v>0</v>
      </c>
      <c r="K1359">
        <v>0</v>
      </c>
      <c r="L1359" t="s">
        <v>6403</v>
      </c>
      <c r="M1359">
        <v>2018</v>
      </c>
      <c r="N1359" t="s">
        <v>1463</v>
      </c>
      <c r="O1359">
        <v>5</v>
      </c>
      <c r="P1359">
        <v>1</v>
      </c>
      <c r="Q1359" t="s">
        <v>15830</v>
      </c>
      <c r="R1359" t="s">
        <v>7734</v>
      </c>
      <c r="S1359" t="s">
        <v>7734</v>
      </c>
      <c r="T1359" t="s">
        <v>21520</v>
      </c>
      <c r="U1359">
        <f t="shared" si="21"/>
        <v>25044</v>
      </c>
    </row>
    <row r="1360" spans="1:21" x14ac:dyDescent="0.2">
      <c r="A1360" t="s">
        <v>16651</v>
      </c>
      <c r="B1360" t="s">
        <v>14843</v>
      </c>
      <c r="C1360">
        <v>3516010</v>
      </c>
      <c r="D1360" t="s">
        <v>13119</v>
      </c>
      <c r="E1360" t="s">
        <v>6481</v>
      </c>
      <c r="F1360" t="s">
        <v>6402</v>
      </c>
      <c r="G1360">
        <v>347</v>
      </c>
      <c r="H1360">
        <v>3236</v>
      </c>
      <c r="I1360">
        <v>1</v>
      </c>
      <c r="J1360">
        <v>0</v>
      </c>
      <c r="K1360">
        <v>0</v>
      </c>
      <c r="L1360" t="s">
        <v>6409</v>
      </c>
      <c r="M1360">
        <v>2018</v>
      </c>
      <c r="N1360" t="s">
        <v>1463</v>
      </c>
      <c r="O1360">
        <v>6</v>
      </c>
      <c r="P1360">
        <v>1</v>
      </c>
      <c r="Q1360" t="s">
        <v>15830</v>
      </c>
      <c r="R1360" t="s">
        <v>7734</v>
      </c>
      <c r="S1360" t="s">
        <v>7734</v>
      </c>
      <c r="T1360" t="s">
        <v>21521</v>
      </c>
      <c r="U1360">
        <f t="shared" si="21"/>
        <v>25044</v>
      </c>
    </row>
    <row r="1361" spans="1:21" x14ac:dyDescent="0.2">
      <c r="A1361" t="s">
        <v>16651</v>
      </c>
      <c r="B1361" t="s">
        <v>14843</v>
      </c>
      <c r="C1361">
        <v>3516010</v>
      </c>
      <c r="D1361" t="s">
        <v>9023</v>
      </c>
      <c r="E1361" t="s">
        <v>15699</v>
      </c>
      <c r="F1361" t="s">
        <v>6402</v>
      </c>
      <c r="G1361">
        <v>374</v>
      </c>
      <c r="H1361">
        <v>3236</v>
      </c>
      <c r="I1361">
        <v>0</v>
      </c>
      <c r="J1361">
        <v>0</v>
      </c>
      <c r="K1361">
        <v>0</v>
      </c>
      <c r="L1361" t="s">
        <v>6409</v>
      </c>
      <c r="M1361">
        <v>2018</v>
      </c>
      <c r="N1361" t="s">
        <v>1463</v>
      </c>
      <c r="O1361">
        <v>6</v>
      </c>
      <c r="P1361">
        <v>1</v>
      </c>
      <c r="Q1361" t="s">
        <v>15830</v>
      </c>
      <c r="R1361" t="s">
        <v>7734</v>
      </c>
      <c r="S1361" t="s">
        <v>7734</v>
      </c>
      <c r="T1361" t="s">
        <v>21522</v>
      </c>
      <c r="U1361">
        <f t="shared" si="21"/>
        <v>25044</v>
      </c>
    </row>
    <row r="1362" spans="1:21" x14ac:dyDescent="0.2">
      <c r="A1362" t="s">
        <v>16651</v>
      </c>
      <c r="B1362" t="s">
        <v>14843</v>
      </c>
      <c r="C1362">
        <v>3516010</v>
      </c>
      <c r="D1362" t="s">
        <v>6575</v>
      </c>
      <c r="E1362" t="s">
        <v>7265</v>
      </c>
      <c r="F1362" t="s">
        <v>6402</v>
      </c>
      <c r="G1362">
        <v>571</v>
      </c>
      <c r="H1362">
        <v>3236</v>
      </c>
      <c r="I1362">
        <v>0</v>
      </c>
      <c r="J1362">
        <v>0</v>
      </c>
      <c r="K1362">
        <v>0</v>
      </c>
      <c r="L1362" t="s">
        <v>6409</v>
      </c>
      <c r="M1362">
        <v>2018</v>
      </c>
      <c r="N1362" t="s">
        <v>1463</v>
      </c>
      <c r="O1362">
        <v>6</v>
      </c>
      <c r="P1362">
        <v>1</v>
      </c>
      <c r="Q1362" t="s">
        <v>15830</v>
      </c>
      <c r="R1362" t="s">
        <v>7734</v>
      </c>
      <c r="S1362" t="s">
        <v>7734</v>
      </c>
      <c r="T1362" t="s">
        <v>3393</v>
      </c>
      <c r="U1362">
        <f t="shared" si="21"/>
        <v>25044</v>
      </c>
    </row>
    <row r="1363" spans="1:21" x14ac:dyDescent="0.2">
      <c r="A1363" t="s">
        <v>16651</v>
      </c>
      <c r="B1363" t="s">
        <v>14843</v>
      </c>
      <c r="C1363">
        <v>3516010</v>
      </c>
      <c r="D1363" t="s">
        <v>6503</v>
      </c>
      <c r="E1363" t="s">
        <v>14865</v>
      </c>
      <c r="F1363" t="s">
        <v>6402</v>
      </c>
      <c r="G1363">
        <v>666</v>
      </c>
      <c r="H1363">
        <v>3236</v>
      </c>
      <c r="I1363">
        <v>0</v>
      </c>
      <c r="J1363">
        <v>1</v>
      </c>
      <c r="K1363">
        <v>0</v>
      </c>
      <c r="L1363" t="s">
        <v>6403</v>
      </c>
      <c r="M1363">
        <v>2018</v>
      </c>
      <c r="N1363" t="s">
        <v>1463</v>
      </c>
      <c r="O1363">
        <v>6</v>
      </c>
      <c r="P1363">
        <v>1</v>
      </c>
      <c r="Q1363" t="s">
        <v>15830</v>
      </c>
      <c r="R1363" t="s">
        <v>7734</v>
      </c>
      <c r="S1363" t="s">
        <v>7734</v>
      </c>
      <c r="T1363" t="s">
        <v>3389</v>
      </c>
      <c r="U1363">
        <f t="shared" si="21"/>
        <v>25044</v>
      </c>
    </row>
    <row r="1364" spans="1:21" x14ac:dyDescent="0.2">
      <c r="A1364" t="s">
        <v>16651</v>
      </c>
      <c r="B1364" t="s">
        <v>14843</v>
      </c>
      <c r="C1364">
        <v>3516010</v>
      </c>
      <c r="D1364" t="s">
        <v>7153</v>
      </c>
      <c r="E1364" t="s">
        <v>13639</v>
      </c>
      <c r="F1364" t="s">
        <v>6402</v>
      </c>
      <c r="G1364">
        <v>462</v>
      </c>
      <c r="H1364">
        <v>3236</v>
      </c>
      <c r="I1364">
        <v>0</v>
      </c>
      <c r="J1364">
        <v>0</v>
      </c>
      <c r="K1364">
        <v>0</v>
      </c>
      <c r="L1364" t="s">
        <v>6403</v>
      </c>
      <c r="M1364">
        <v>2018</v>
      </c>
      <c r="N1364" t="s">
        <v>1463</v>
      </c>
      <c r="O1364">
        <v>6</v>
      </c>
      <c r="P1364">
        <v>1</v>
      </c>
      <c r="Q1364" t="s">
        <v>15830</v>
      </c>
      <c r="R1364" t="s">
        <v>7734</v>
      </c>
      <c r="S1364" t="s">
        <v>7734</v>
      </c>
      <c r="T1364" t="s">
        <v>21523</v>
      </c>
      <c r="U1364">
        <f t="shared" si="21"/>
        <v>25044</v>
      </c>
    </row>
    <row r="1365" spans="1:21" x14ac:dyDescent="0.2">
      <c r="A1365" t="s">
        <v>16651</v>
      </c>
      <c r="B1365" t="s">
        <v>14843</v>
      </c>
      <c r="C1365">
        <v>3516010</v>
      </c>
      <c r="D1365" t="s">
        <v>7624</v>
      </c>
      <c r="E1365" t="s">
        <v>14866</v>
      </c>
      <c r="F1365" t="s">
        <v>6402</v>
      </c>
      <c r="G1365">
        <v>527</v>
      </c>
      <c r="H1365">
        <v>3236</v>
      </c>
      <c r="I1365">
        <v>1</v>
      </c>
      <c r="J1365">
        <v>0</v>
      </c>
      <c r="K1365">
        <v>0</v>
      </c>
      <c r="L1365" t="s">
        <v>6403</v>
      </c>
      <c r="M1365">
        <v>2018</v>
      </c>
      <c r="N1365" t="s">
        <v>1463</v>
      </c>
      <c r="O1365">
        <v>6</v>
      </c>
      <c r="P1365">
        <v>1</v>
      </c>
      <c r="Q1365" t="s">
        <v>15830</v>
      </c>
      <c r="R1365" t="s">
        <v>7734</v>
      </c>
      <c r="S1365" t="s">
        <v>7734</v>
      </c>
      <c r="T1365" t="s">
        <v>3410</v>
      </c>
      <c r="U1365">
        <f t="shared" si="21"/>
        <v>25044</v>
      </c>
    </row>
    <row r="1366" spans="1:21" x14ac:dyDescent="0.2">
      <c r="A1366" t="s">
        <v>16651</v>
      </c>
      <c r="B1366" t="s">
        <v>14843</v>
      </c>
      <c r="C1366">
        <v>3516010</v>
      </c>
      <c r="D1366" t="s">
        <v>6799</v>
      </c>
      <c r="E1366" t="s">
        <v>7027</v>
      </c>
      <c r="F1366" t="s">
        <v>6402</v>
      </c>
      <c r="G1366">
        <v>289</v>
      </c>
      <c r="H1366">
        <v>3236</v>
      </c>
      <c r="I1366">
        <v>0</v>
      </c>
      <c r="J1366">
        <v>0</v>
      </c>
      <c r="K1366">
        <v>0</v>
      </c>
      <c r="L1366" t="s">
        <v>6403</v>
      </c>
      <c r="M1366">
        <v>2018</v>
      </c>
      <c r="N1366" t="s">
        <v>1463</v>
      </c>
      <c r="O1366">
        <v>6</v>
      </c>
      <c r="P1366">
        <v>1</v>
      </c>
      <c r="Q1366" t="s">
        <v>15830</v>
      </c>
      <c r="R1366" t="s">
        <v>7734</v>
      </c>
      <c r="S1366" t="s">
        <v>7734</v>
      </c>
      <c r="T1366" t="s">
        <v>21524</v>
      </c>
      <c r="U1366">
        <f t="shared" si="21"/>
        <v>25044</v>
      </c>
    </row>
    <row r="1367" spans="1:21" x14ac:dyDescent="0.2">
      <c r="A1367" t="s">
        <v>16652</v>
      </c>
      <c r="B1367" t="s">
        <v>14843</v>
      </c>
      <c r="C1367">
        <v>3516010</v>
      </c>
      <c r="D1367" t="s">
        <v>7037</v>
      </c>
      <c r="E1367" t="s">
        <v>8448</v>
      </c>
      <c r="F1367" t="s">
        <v>6402</v>
      </c>
      <c r="G1367">
        <v>1086</v>
      </c>
      <c r="H1367">
        <v>3918</v>
      </c>
      <c r="I1367">
        <v>0</v>
      </c>
      <c r="J1367">
        <v>0</v>
      </c>
      <c r="K1367">
        <v>0</v>
      </c>
      <c r="L1367" t="s">
        <v>6403</v>
      </c>
      <c r="M1367">
        <v>2018</v>
      </c>
      <c r="N1367" t="s">
        <v>1463</v>
      </c>
      <c r="O1367">
        <v>7</v>
      </c>
      <c r="P1367">
        <v>1</v>
      </c>
      <c r="Q1367" t="s">
        <v>15830</v>
      </c>
      <c r="R1367" t="s">
        <v>7734</v>
      </c>
      <c r="S1367" t="s">
        <v>7734</v>
      </c>
      <c r="T1367" t="s">
        <v>21525</v>
      </c>
      <c r="U1367">
        <f t="shared" si="21"/>
        <v>25044</v>
      </c>
    </row>
    <row r="1368" spans="1:21" x14ac:dyDescent="0.2">
      <c r="A1368" t="s">
        <v>16652</v>
      </c>
      <c r="B1368" t="s">
        <v>14843</v>
      </c>
      <c r="C1368">
        <v>3516010</v>
      </c>
      <c r="D1368" t="s">
        <v>6696</v>
      </c>
      <c r="E1368" t="s">
        <v>6810</v>
      </c>
      <c r="F1368" t="s">
        <v>6402</v>
      </c>
      <c r="G1368">
        <v>2832</v>
      </c>
      <c r="H1368">
        <v>3918</v>
      </c>
      <c r="I1368">
        <v>1</v>
      </c>
      <c r="J1368">
        <v>1</v>
      </c>
      <c r="K1368">
        <v>0</v>
      </c>
      <c r="L1368" t="s">
        <v>6403</v>
      </c>
      <c r="M1368">
        <v>2018</v>
      </c>
      <c r="N1368" t="s">
        <v>1463</v>
      </c>
      <c r="O1368">
        <v>7</v>
      </c>
      <c r="P1368">
        <v>1</v>
      </c>
      <c r="Q1368" t="s">
        <v>15830</v>
      </c>
      <c r="R1368" t="s">
        <v>7734</v>
      </c>
      <c r="S1368" t="s">
        <v>7734</v>
      </c>
      <c r="T1368" t="s">
        <v>21526</v>
      </c>
      <c r="U1368">
        <f t="shared" si="21"/>
        <v>25044</v>
      </c>
    </row>
    <row r="1369" spans="1:21" x14ac:dyDescent="0.2">
      <c r="A1369" t="s">
        <v>16653</v>
      </c>
      <c r="B1369" t="s">
        <v>14843</v>
      </c>
      <c r="C1369">
        <v>3516010</v>
      </c>
      <c r="D1369" t="s">
        <v>6859</v>
      </c>
      <c r="E1369" t="s">
        <v>8952</v>
      </c>
      <c r="F1369" t="s">
        <v>6402</v>
      </c>
      <c r="G1369">
        <v>53</v>
      </c>
      <c r="H1369">
        <v>2242</v>
      </c>
      <c r="I1369">
        <v>0</v>
      </c>
      <c r="J1369">
        <v>0</v>
      </c>
      <c r="K1369">
        <v>0</v>
      </c>
      <c r="L1369" t="s">
        <v>6409</v>
      </c>
      <c r="M1369">
        <v>2018</v>
      </c>
      <c r="N1369" t="s">
        <v>1463</v>
      </c>
      <c r="O1369">
        <v>8</v>
      </c>
      <c r="P1369">
        <v>1</v>
      </c>
      <c r="Q1369" t="s">
        <v>15830</v>
      </c>
      <c r="R1369" t="s">
        <v>7734</v>
      </c>
      <c r="S1369" t="s">
        <v>7734</v>
      </c>
      <c r="T1369" t="s">
        <v>21527</v>
      </c>
      <c r="U1369">
        <f t="shared" si="21"/>
        <v>25044</v>
      </c>
    </row>
    <row r="1370" spans="1:21" x14ac:dyDescent="0.2">
      <c r="A1370" t="s">
        <v>16653</v>
      </c>
      <c r="B1370" t="s">
        <v>14843</v>
      </c>
      <c r="C1370">
        <v>3516010</v>
      </c>
      <c r="D1370" t="s">
        <v>7133</v>
      </c>
      <c r="E1370" t="s">
        <v>6438</v>
      </c>
      <c r="F1370" t="s">
        <v>6402</v>
      </c>
      <c r="G1370">
        <v>815</v>
      </c>
      <c r="H1370">
        <v>2242</v>
      </c>
      <c r="I1370">
        <v>0</v>
      </c>
      <c r="J1370">
        <v>1</v>
      </c>
      <c r="K1370">
        <v>0</v>
      </c>
      <c r="L1370" t="s">
        <v>6409</v>
      </c>
      <c r="M1370">
        <v>2018</v>
      </c>
      <c r="N1370" t="s">
        <v>1463</v>
      </c>
      <c r="O1370">
        <v>8</v>
      </c>
      <c r="P1370">
        <v>1</v>
      </c>
      <c r="Q1370" t="s">
        <v>15830</v>
      </c>
      <c r="R1370" t="s">
        <v>7734</v>
      </c>
      <c r="S1370" t="s">
        <v>7734</v>
      </c>
      <c r="T1370" t="s">
        <v>3387</v>
      </c>
      <c r="U1370">
        <f t="shared" si="21"/>
        <v>25044</v>
      </c>
    </row>
    <row r="1371" spans="1:21" x14ac:dyDescent="0.2">
      <c r="A1371" t="s">
        <v>16653</v>
      </c>
      <c r="B1371" t="s">
        <v>14843</v>
      </c>
      <c r="C1371">
        <v>3516010</v>
      </c>
      <c r="D1371" t="s">
        <v>6785</v>
      </c>
      <c r="E1371" t="s">
        <v>16654</v>
      </c>
      <c r="F1371" t="s">
        <v>6402</v>
      </c>
      <c r="G1371">
        <v>670</v>
      </c>
      <c r="H1371">
        <v>2242</v>
      </c>
      <c r="I1371">
        <v>1</v>
      </c>
      <c r="J1371">
        <v>0</v>
      </c>
      <c r="K1371">
        <v>0</v>
      </c>
      <c r="L1371" t="s">
        <v>6409</v>
      </c>
      <c r="M1371">
        <v>2018</v>
      </c>
      <c r="N1371" t="s">
        <v>1463</v>
      </c>
      <c r="O1371">
        <v>8</v>
      </c>
      <c r="P1371">
        <v>1</v>
      </c>
      <c r="Q1371" t="s">
        <v>15830</v>
      </c>
      <c r="R1371" t="s">
        <v>7734</v>
      </c>
      <c r="S1371" t="s">
        <v>7734</v>
      </c>
      <c r="T1371" t="s">
        <v>21528</v>
      </c>
      <c r="U1371">
        <f t="shared" si="21"/>
        <v>25044</v>
      </c>
    </row>
    <row r="1372" spans="1:21" x14ac:dyDescent="0.2">
      <c r="A1372" t="s">
        <v>16653</v>
      </c>
      <c r="B1372" t="s">
        <v>14843</v>
      </c>
      <c r="C1372">
        <v>3516010</v>
      </c>
      <c r="D1372" t="s">
        <v>6624</v>
      </c>
      <c r="E1372" t="s">
        <v>8433</v>
      </c>
      <c r="F1372" t="s">
        <v>6402</v>
      </c>
      <c r="G1372">
        <v>183</v>
      </c>
      <c r="H1372">
        <v>2242</v>
      </c>
      <c r="I1372">
        <v>0</v>
      </c>
      <c r="J1372">
        <v>0</v>
      </c>
      <c r="K1372">
        <v>0</v>
      </c>
      <c r="L1372" t="s">
        <v>6403</v>
      </c>
      <c r="M1372">
        <v>2018</v>
      </c>
      <c r="N1372" t="s">
        <v>1463</v>
      </c>
      <c r="O1372">
        <v>8</v>
      </c>
      <c r="P1372">
        <v>1</v>
      </c>
      <c r="Q1372" t="s">
        <v>15830</v>
      </c>
      <c r="R1372" t="s">
        <v>7734</v>
      </c>
      <c r="S1372" t="s">
        <v>7734</v>
      </c>
      <c r="T1372" t="s">
        <v>21529</v>
      </c>
      <c r="U1372">
        <f t="shared" si="21"/>
        <v>25044</v>
      </c>
    </row>
    <row r="1373" spans="1:21" x14ac:dyDescent="0.2">
      <c r="A1373" t="s">
        <v>16653</v>
      </c>
      <c r="B1373" t="s">
        <v>14843</v>
      </c>
      <c r="C1373">
        <v>3516010</v>
      </c>
      <c r="D1373" t="s">
        <v>7064</v>
      </c>
      <c r="E1373" t="s">
        <v>6683</v>
      </c>
      <c r="F1373" t="s">
        <v>6402</v>
      </c>
      <c r="G1373">
        <v>314</v>
      </c>
      <c r="H1373">
        <v>2242</v>
      </c>
      <c r="I1373">
        <v>0</v>
      </c>
      <c r="J1373">
        <v>0</v>
      </c>
      <c r="K1373">
        <v>0</v>
      </c>
      <c r="L1373" t="s">
        <v>6403</v>
      </c>
      <c r="M1373">
        <v>2018</v>
      </c>
      <c r="N1373" t="s">
        <v>1463</v>
      </c>
      <c r="O1373">
        <v>8</v>
      </c>
      <c r="P1373">
        <v>1</v>
      </c>
      <c r="Q1373" t="s">
        <v>15830</v>
      </c>
      <c r="R1373" t="s">
        <v>7734</v>
      </c>
      <c r="S1373" t="s">
        <v>7734</v>
      </c>
      <c r="T1373" t="s">
        <v>21530</v>
      </c>
      <c r="U1373">
        <f t="shared" si="21"/>
        <v>25044</v>
      </c>
    </row>
    <row r="1374" spans="1:21" x14ac:dyDescent="0.2">
      <c r="A1374" t="s">
        <v>16653</v>
      </c>
      <c r="B1374" t="s">
        <v>14843</v>
      </c>
      <c r="C1374">
        <v>3516010</v>
      </c>
      <c r="D1374" t="s">
        <v>6425</v>
      </c>
      <c r="E1374" t="s">
        <v>7090</v>
      </c>
      <c r="F1374" t="s">
        <v>6402</v>
      </c>
      <c r="G1374">
        <v>207</v>
      </c>
      <c r="H1374">
        <v>2242</v>
      </c>
      <c r="I1374">
        <v>0</v>
      </c>
      <c r="J1374">
        <v>0</v>
      </c>
      <c r="K1374">
        <v>0</v>
      </c>
      <c r="L1374" t="s">
        <v>6403</v>
      </c>
      <c r="M1374">
        <v>2018</v>
      </c>
      <c r="N1374" t="s">
        <v>1463</v>
      </c>
      <c r="O1374">
        <v>8</v>
      </c>
      <c r="P1374">
        <v>1</v>
      </c>
      <c r="Q1374" t="s">
        <v>15830</v>
      </c>
      <c r="R1374" t="s">
        <v>7734</v>
      </c>
      <c r="S1374" t="s">
        <v>7734</v>
      </c>
      <c r="T1374" t="s">
        <v>19837</v>
      </c>
      <c r="U1374">
        <f t="shared" si="21"/>
        <v>25044</v>
      </c>
    </row>
    <row r="1375" spans="1:21" x14ac:dyDescent="0.2">
      <c r="A1375" t="s">
        <v>16655</v>
      </c>
      <c r="B1375" t="s">
        <v>14843</v>
      </c>
      <c r="C1375">
        <v>3516010</v>
      </c>
      <c r="D1375" t="s">
        <v>6529</v>
      </c>
      <c r="E1375" t="s">
        <v>6463</v>
      </c>
      <c r="F1375" t="s">
        <v>6402</v>
      </c>
      <c r="G1375">
        <v>9878</v>
      </c>
      <c r="H1375">
        <v>25044</v>
      </c>
      <c r="I1375">
        <v>0</v>
      </c>
      <c r="J1375">
        <v>0</v>
      </c>
      <c r="K1375">
        <v>0</v>
      </c>
      <c r="L1375" t="s">
        <v>6403</v>
      </c>
      <c r="M1375">
        <v>2018</v>
      </c>
      <c r="N1375" t="s">
        <v>6404</v>
      </c>
      <c r="O1375">
        <v>99</v>
      </c>
      <c r="P1375">
        <v>1</v>
      </c>
      <c r="Q1375" t="s">
        <v>15830</v>
      </c>
      <c r="R1375" t="s">
        <v>7734</v>
      </c>
      <c r="S1375" t="s">
        <v>7734</v>
      </c>
      <c r="T1375" t="s">
        <v>21531</v>
      </c>
      <c r="U1375">
        <f t="shared" si="21"/>
        <v>25044</v>
      </c>
    </row>
    <row r="1376" spans="1:21" x14ac:dyDescent="0.2">
      <c r="A1376" t="s">
        <v>16655</v>
      </c>
      <c r="B1376" t="s">
        <v>14843</v>
      </c>
      <c r="C1376">
        <v>3516010</v>
      </c>
      <c r="D1376" t="s">
        <v>6609</v>
      </c>
      <c r="E1376" t="s">
        <v>9306</v>
      </c>
      <c r="F1376" t="s">
        <v>6402</v>
      </c>
      <c r="G1376">
        <v>2724</v>
      </c>
      <c r="H1376">
        <v>25044</v>
      </c>
      <c r="I1376">
        <v>0</v>
      </c>
      <c r="J1376">
        <v>0</v>
      </c>
      <c r="K1376">
        <v>0</v>
      </c>
      <c r="L1376" t="s">
        <v>6403</v>
      </c>
      <c r="M1376">
        <v>2018</v>
      </c>
      <c r="N1376" t="s">
        <v>6404</v>
      </c>
      <c r="O1376">
        <v>99</v>
      </c>
      <c r="P1376">
        <v>1</v>
      </c>
      <c r="Q1376" t="s">
        <v>15830</v>
      </c>
      <c r="R1376" t="s">
        <v>7734</v>
      </c>
      <c r="S1376" t="s">
        <v>7734</v>
      </c>
      <c r="T1376" t="s">
        <v>21532</v>
      </c>
      <c r="U1376">
        <f t="shared" si="21"/>
        <v>25044</v>
      </c>
    </row>
    <row r="1377" spans="1:21" x14ac:dyDescent="0.2">
      <c r="A1377" t="s">
        <v>16655</v>
      </c>
      <c r="B1377" t="s">
        <v>14843</v>
      </c>
      <c r="C1377">
        <v>3516010</v>
      </c>
      <c r="D1377" t="s">
        <v>6956</v>
      </c>
      <c r="E1377" t="s">
        <v>15376</v>
      </c>
      <c r="F1377" t="s">
        <v>6402</v>
      </c>
      <c r="G1377">
        <v>11435</v>
      </c>
      <c r="H1377">
        <v>25044</v>
      </c>
      <c r="I1377">
        <v>1</v>
      </c>
      <c r="J1377">
        <v>1</v>
      </c>
      <c r="K1377">
        <v>0</v>
      </c>
      <c r="L1377" t="s">
        <v>6403</v>
      </c>
      <c r="M1377">
        <v>2018</v>
      </c>
      <c r="N1377" t="s">
        <v>6404</v>
      </c>
      <c r="O1377">
        <v>99</v>
      </c>
      <c r="P1377">
        <v>1</v>
      </c>
      <c r="Q1377" t="s">
        <v>15830</v>
      </c>
      <c r="R1377" t="s">
        <v>7734</v>
      </c>
      <c r="S1377" t="s">
        <v>7734</v>
      </c>
      <c r="T1377" t="s">
        <v>21533</v>
      </c>
      <c r="U1377">
        <f t="shared" si="21"/>
        <v>25044</v>
      </c>
    </row>
    <row r="1378" spans="1:21" x14ac:dyDescent="0.2">
      <c r="A1378" t="s">
        <v>16655</v>
      </c>
      <c r="B1378" t="s">
        <v>14843</v>
      </c>
      <c r="C1378">
        <v>3516010</v>
      </c>
      <c r="D1378" t="s">
        <v>6738</v>
      </c>
      <c r="E1378" t="s">
        <v>16656</v>
      </c>
      <c r="F1378" t="s">
        <v>6402</v>
      </c>
      <c r="G1378">
        <v>1007</v>
      </c>
      <c r="H1378">
        <v>25044</v>
      </c>
      <c r="I1378">
        <v>0</v>
      </c>
      <c r="J1378">
        <v>0</v>
      </c>
      <c r="K1378">
        <v>0</v>
      </c>
      <c r="L1378" t="s">
        <v>6403</v>
      </c>
      <c r="M1378">
        <v>2018</v>
      </c>
      <c r="N1378" t="s">
        <v>6404</v>
      </c>
      <c r="O1378">
        <v>99</v>
      </c>
      <c r="P1378">
        <v>1</v>
      </c>
      <c r="Q1378" t="s">
        <v>15830</v>
      </c>
      <c r="R1378" t="s">
        <v>7734</v>
      </c>
      <c r="S1378" t="s">
        <v>7734</v>
      </c>
      <c r="T1378" t="s">
        <v>21534</v>
      </c>
      <c r="U1378">
        <f t="shared" si="21"/>
        <v>25044</v>
      </c>
    </row>
    <row r="1379" spans="1:21" x14ac:dyDescent="0.2">
      <c r="A1379" t="s">
        <v>16657</v>
      </c>
      <c r="B1379" t="s">
        <v>14106</v>
      </c>
      <c r="C1379">
        <v>3560010</v>
      </c>
      <c r="D1379" t="s">
        <v>7511</v>
      </c>
      <c r="E1379" t="s">
        <v>15517</v>
      </c>
      <c r="F1379" t="s">
        <v>6402</v>
      </c>
      <c r="G1379">
        <v>928</v>
      </c>
      <c r="H1379">
        <v>28391</v>
      </c>
      <c r="I1379">
        <v>0</v>
      </c>
      <c r="J1379">
        <v>0</v>
      </c>
      <c r="K1379">
        <v>0</v>
      </c>
      <c r="L1379" t="s">
        <v>6409</v>
      </c>
      <c r="M1379">
        <v>2018</v>
      </c>
      <c r="N1379" t="s">
        <v>1463</v>
      </c>
      <c r="O1379">
        <v>99</v>
      </c>
      <c r="P1379">
        <v>6</v>
      </c>
      <c r="Q1379" t="s">
        <v>15830</v>
      </c>
      <c r="R1379" t="s">
        <v>7734</v>
      </c>
      <c r="S1379" t="s">
        <v>7734</v>
      </c>
      <c r="T1379" t="s">
        <v>21535</v>
      </c>
      <c r="U1379">
        <f t="shared" si="21"/>
        <v>28391</v>
      </c>
    </row>
    <row r="1380" spans="1:21" x14ac:dyDescent="0.2">
      <c r="A1380" t="s">
        <v>16657</v>
      </c>
      <c r="B1380" t="s">
        <v>14106</v>
      </c>
      <c r="C1380">
        <v>3560010</v>
      </c>
      <c r="D1380" t="s">
        <v>6656</v>
      </c>
      <c r="E1380" t="s">
        <v>16658</v>
      </c>
      <c r="F1380" t="s">
        <v>6402</v>
      </c>
      <c r="G1380">
        <v>2006</v>
      </c>
      <c r="H1380">
        <v>28391</v>
      </c>
      <c r="I1380">
        <v>0</v>
      </c>
      <c r="J1380">
        <v>0</v>
      </c>
      <c r="K1380">
        <v>0</v>
      </c>
      <c r="L1380" t="s">
        <v>6409</v>
      </c>
      <c r="M1380">
        <v>2018</v>
      </c>
      <c r="N1380" t="s">
        <v>1463</v>
      </c>
      <c r="O1380">
        <v>99</v>
      </c>
      <c r="P1380">
        <v>6</v>
      </c>
      <c r="Q1380" t="s">
        <v>15830</v>
      </c>
      <c r="R1380" t="s">
        <v>7734</v>
      </c>
      <c r="S1380" t="s">
        <v>7734</v>
      </c>
      <c r="T1380" t="s">
        <v>21536</v>
      </c>
      <c r="U1380">
        <f t="shared" si="21"/>
        <v>28391</v>
      </c>
    </row>
    <row r="1381" spans="1:21" x14ac:dyDescent="0.2">
      <c r="A1381" t="s">
        <v>16657</v>
      </c>
      <c r="B1381" t="s">
        <v>14106</v>
      </c>
      <c r="C1381">
        <v>3560010</v>
      </c>
      <c r="D1381" t="s">
        <v>16659</v>
      </c>
      <c r="E1381" t="s">
        <v>16660</v>
      </c>
      <c r="F1381" t="s">
        <v>6402</v>
      </c>
      <c r="G1381">
        <v>2628</v>
      </c>
      <c r="H1381">
        <v>28391</v>
      </c>
      <c r="I1381">
        <v>0</v>
      </c>
      <c r="J1381">
        <v>1</v>
      </c>
      <c r="K1381">
        <v>0</v>
      </c>
      <c r="L1381" t="s">
        <v>6409</v>
      </c>
      <c r="M1381">
        <v>2018</v>
      </c>
      <c r="N1381" t="s">
        <v>1463</v>
      </c>
      <c r="O1381">
        <v>99</v>
      </c>
      <c r="P1381">
        <v>6</v>
      </c>
      <c r="Q1381" t="s">
        <v>15830</v>
      </c>
      <c r="R1381" t="s">
        <v>7734</v>
      </c>
      <c r="S1381" t="s">
        <v>7734</v>
      </c>
      <c r="T1381" t="s">
        <v>21537</v>
      </c>
      <c r="U1381">
        <f t="shared" si="21"/>
        <v>28391</v>
      </c>
    </row>
    <row r="1382" spans="1:21" x14ac:dyDescent="0.2">
      <c r="A1382" t="s">
        <v>16657</v>
      </c>
      <c r="B1382" t="s">
        <v>14106</v>
      </c>
      <c r="C1382">
        <v>3560010</v>
      </c>
      <c r="D1382" t="s">
        <v>7429</v>
      </c>
      <c r="E1382" t="s">
        <v>6544</v>
      </c>
      <c r="F1382" t="s">
        <v>6402</v>
      </c>
      <c r="G1382">
        <v>2721</v>
      </c>
      <c r="H1382">
        <v>28391</v>
      </c>
      <c r="I1382">
        <v>1</v>
      </c>
      <c r="J1382">
        <v>1</v>
      </c>
      <c r="K1382">
        <v>0</v>
      </c>
      <c r="L1382" t="s">
        <v>6409</v>
      </c>
      <c r="M1382">
        <v>2018</v>
      </c>
      <c r="N1382" t="s">
        <v>1463</v>
      </c>
      <c r="O1382">
        <v>99</v>
      </c>
      <c r="P1382">
        <v>6</v>
      </c>
      <c r="Q1382" t="s">
        <v>15830</v>
      </c>
      <c r="R1382" t="s">
        <v>7734</v>
      </c>
      <c r="S1382" t="s">
        <v>7734</v>
      </c>
      <c r="T1382" t="s">
        <v>3432</v>
      </c>
      <c r="U1382">
        <f t="shared" si="21"/>
        <v>28391</v>
      </c>
    </row>
    <row r="1383" spans="1:21" x14ac:dyDescent="0.2">
      <c r="A1383" t="s">
        <v>16657</v>
      </c>
      <c r="B1383" t="s">
        <v>14106</v>
      </c>
      <c r="C1383">
        <v>3560010</v>
      </c>
      <c r="D1383" t="s">
        <v>6531</v>
      </c>
      <c r="E1383" t="s">
        <v>14110</v>
      </c>
      <c r="F1383" t="s">
        <v>6402</v>
      </c>
      <c r="G1383">
        <v>2434</v>
      </c>
      <c r="H1383">
        <v>28391</v>
      </c>
      <c r="I1383">
        <v>0</v>
      </c>
      <c r="J1383">
        <v>0</v>
      </c>
      <c r="K1383">
        <v>0</v>
      </c>
      <c r="L1383" t="s">
        <v>6403</v>
      </c>
      <c r="M1383">
        <v>2018</v>
      </c>
      <c r="N1383" t="s">
        <v>1463</v>
      </c>
      <c r="O1383">
        <v>99</v>
      </c>
      <c r="P1383">
        <v>6</v>
      </c>
      <c r="Q1383" t="s">
        <v>15830</v>
      </c>
      <c r="R1383" t="s">
        <v>7734</v>
      </c>
      <c r="S1383" t="s">
        <v>7734</v>
      </c>
      <c r="T1383" t="s">
        <v>3422</v>
      </c>
      <c r="U1383">
        <f t="shared" si="21"/>
        <v>28391</v>
      </c>
    </row>
    <row r="1384" spans="1:21" x14ac:dyDescent="0.2">
      <c r="A1384" t="s">
        <v>16657</v>
      </c>
      <c r="B1384" t="s">
        <v>14106</v>
      </c>
      <c r="C1384">
        <v>3560010</v>
      </c>
      <c r="D1384" t="s">
        <v>16661</v>
      </c>
      <c r="E1384" t="s">
        <v>10796</v>
      </c>
      <c r="F1384" t="s">
        <v>6402</v>
      </c>
      <c r="G1384">
        <v>2781</v>
      </c>
      <c r="H1384">
        <v>28391</v>
      </c>
      <c r="I1384">
        <v>1</v>
      </c>
      <c r="J1384">
        <v>1</v>
      </c>
      <c r="K1384">
        <v>0</v>
      </c>
      <c r="L1384" t="s">
        <v>6403</v>
      </c>
      <c r="M1384">
        <v>2018</v>
      </c>
      <c r="N1384" t="s">
        <v>1463</v>
      </c>
      <c r="O1384">
        <v>99</v>
      </c>
      <c r="P1384">
        <v>6</v>
      </c>
      <c r="Q1384" t="s">
        <v>15830</v>
      </c>
      <c r="R1384" t="s">
        <v>7734</v>
      </c>
      <c r="S1384" t="s">
        <v>7734</v>
      </c>
      <c r="T1384" t="s">
        <v>21538</v>
      </c>
      <c r="U1384">
        <f t="shared" si="21"/>
        <v>28391</v>
      </c>
    </row>
    <row r="1385" spans="1:21" x14ac:dyDescent="0.2">
      <c r="A1385" t="s">
        <v>16657</v>
      </c>
      <c r="B1385" t="s">
        <v>14106</v>
      </c>
      <c r="C1385">
        <v>3560010</v>
      </c>
      <c r="D1385" t="s">
        <v>6636</v>
      </c>
      <c r="E1385" t="s">
        <v>16662</v>
      </c>
      <c r="F1385" t="s">
        <v>6402</v>
      </c>
      <c r="G1385">
        <v>1286</v>
      </c>
      <c r="H1385">
        <v>28391</v>
      </c>
      <c r="I1385">
        <v>0</v>
      </c>
      <c r="J1385">
        <v>0</v>
      </c>
      <c r="K1385">
        <v>0</v>
      </c>
      <c r="L1385" t="s">
        <v>6403</v>
      </c>
      <c r="M1385">
        <v>2018</v>
      </c>
      <c r="N1385" t="s">
        <v>1463</v>
      </c>
      <c r="O1385">
        <v>99</v>
      </c>
      <c r="P1385">
        <v>6</v>
      </c>
      <c r="Q1385" t="s">
        <v>15830</v>
      </c>
      <c r="R1385" t="s">
        <v>7734</v>
      </c>
      <c r="S1385" t="s">
        <v>7734</v>
      </c>
      <c r="T1385" t="s">
        <v>21539</v>
      </c>
      <c r="U1385">
        <f t="shared" si="21"/>
        <v>28391</v>
      </c>
    </row>
    <row r="1386" spans="1:21" x14ac:dyDescent="0.2">
      <c r="A1386" t="s">
        <v>16657</v>
      </c>
      <c r="B1386" t="s">
        <v>14106</v>
      </c>
      <c r="C1386">
        <v>3560010</v>
      </c>
      <c r="D1386" t="s">
        <v>6905</v>
      </c>
      <c r="E1386" t="s">
        <v>16663</v>
      </c>
      <c r="F1386" t="s">
        <v>6402</v>
      </c>
      <c r="G1386">
        <v>1450</v>
      </c>
      <c r="H1386">
        <v>28391</v>
      </c>
      <c r="I1386">
        <v>0</v>
      </c>
      <c r="J1386">
        <v>0</v>
      </c>
      <c r="K1386">
        <v>0</v>
      </c>
      <c r="L1386" t="s">
        <v>6403</v>
      </c>
      <c r="M1386">
        <v>2018</v>
      </c>
      <c r="N1386" t="s">
        <v>1463</v>
      </c>
      <c r="O1386">
        <v>99</v>
      </c>
      <c r="P1386">
        <v>6</v>
      </c>
      <c r="Q1386" t="s">
        <v>15830</v>
      </c>
      <c r="R1386" t="s">
        <v>7734</v>
      </c>
      <c r="S1386" t="s">
        <v>7734</v>
      </c>
      <c r="T1386" t="s">
        <v>21540</v>
      </c>
      <c r="U1386">
        <f t="shared" si="21"/>
        <v>28391</v>
      </c>
    </row>
    <row r="1387" spans="1:21" x14ac:dyDescent="0.2">
      <c r="A1387" t="s">
        <v>16657</v>
      </c>
      <c r="B1387" t="s">
        <v>14106</v>
      </c>
      <c r="C1387">
        <v>3560010</v>
      </c>
      <c r="D1387" t="s">
        <v>6657</v>
      </c>
      <c r="E1387" t="s">
        <v>6868</v>
      </c>
      <c r="F1387" t="s">
        <v>6402</v>
      </c>
      <c r="G1387">
        <v>1667</v>
      </c>
      <c r="H1387">
        <v>28391</v>
      </c>
      <c r="I1387">
        <v>0</v>
      </c>
      <c r="J1387">
        <v>0</v>
      </c>
      <c r="K1387">
        <v>0</v>
      </c>
      <c r="L1387" t="s">
        <v>6403</v>
      </c>
      <c r="M1387">
        <v>2018</v>
      </c>
      <c r="N1387" t="s">
        <v>1463</v>
      </c>
      <c r="O1387">
        <v>99</v>
      </c>
      <c r="P1387">
        <v>6</v>
      </c>
      <c r="Q1387" t="s">
        <v>15830</v>
      </c>
      <c r="R1387" t="s">
        <v>7734</v>
      </c>
      <c r="S1387" t="s">
        <v>7734</v>
      </c>
      <c r="T1387" t="s">
        <v>21541</v>
      </c>
      <c r="U1387">
        <f t="shared" si="21"/>
        <v>28391</v>
      </c>
    </row>
    <row r="1388" spans="1:21" x14ac:dyDescent="0.2">
      <c r="A1388" t="s">
        <v>16657</v>
      </c>
      <c r="B1388" t="s">
        <v>14106</v>
      </c>
      <c r="C1388">
        <v>3560010</v>
      </c>
      <c r="D1388" t="s">
        <v>8575</v>
      </c>
      <c r="E1388" t="s">
        <v>15326</v>
      </c>
      <c r="F1388" t="s">
        <v>6402</v>
      </c>
      <c r="G1388">
        <v>2615</v>
      </c>
      <c r="H1388">
        <v>28391</v>
      </c>
      <c r="I1388">
        <v>1</v>
      </c>
      <c r="J1388">
        <v>1</v>
      </c>
      <c r="K1388">
        <v>0</v>
      </c>
      <c r="L1388" t="s">
        <v>6403</v>
      </c>
      <c r="M1388">
        <v>2018</v>
      </c>
      <c r="N1388" t="s">
        <v>1463</v>
      </c>
      <c r="O1388">
        <v>99</v>
      </c>
      <c r="P1388">
        <v>6</v>
      </c>
      <c r="Q1388" t="s">
        <v>15830</v>
      </c>
      <c r="R1388" t="s">
        <v>7734</v>
      </c>
      <c r="S1388" t="s">
        <v>7734</v>
      </c>
      <c r="T1388" t="s">
        <v>21542</v>
      </c>
      <c r="U1388">
        <f t="shared" si="21"/>
        <v>28391</v>
      </c>
    </row>
    <row r="1389" spans="1:21" x14ac:dyDescent="0.2">
      <c r="A1389" t="s">
        <v>16657</v>
      </c>
      <c r="B1389" t="s">
        <v>14106</v>
      </c>
      <c r="C1389">
        <v>3560010</v>
      </c>
      <c r="D1389" t="s">
        <v>6736</v>
      </c>
      <c r="E1389" t="s">
        <v>7368</v>
      </c>
      <c r="F1389" t="s">
        <v>6402</v>
      </c>
      <c r="G1389">
        <v>508</v>
      </c>
      <c r="H1389">
        <v>28391</v>
      </c>
      <c r="I1389">
        <v>0</v>
      </c>
      <c r="J1389">
        <v>0</v>
      </c>
      <c r="K1389">
        <v>0</v>
      </c>
      <c r="L1389" t="s">
        <v>6403</v>
      </c>
      <c r="M1389">
        <v>2018</v>
      </c>
      <c r="N1389" t="s">
        <v>1463</v>
      </c>
      <c r="O1389">
        <v>99</v>
      </c>
      <c r="P1389">
        <v>6</v>
      </c>
      <c r="Q1389" t="s">
        <v>15830</v>
      </c>
      <c r="R1389" t="s">
        <v>7734</v>
      </c>
      <c r="S1389" t="s">
        <v>7734</v>
      </c>
      <c r="T1389" t="s">
        <v>21543</v>
      </c>
      <c r="U1389">
        <f t="shared" si="21"/>
        <v>28391</v>
      </c>
    </row>
    <row r="1390" spans="1:21" x14ac:dyDescent="0.2">
      <c r="A1390" t="s">
        <v>16657</v>
      </c>
      <c r="B1390" t="s">
        <v>14106</v>
      </c>
      <c r="C1390">
        <v>3560010</v>
      </c>
      <c r="D1390" t="s">
        <v>6857</v>
      </c>
      <c r="E1390" t="s">
        <v>7525</v>
      </c>
      <c r="F1390" t="s">
        <v>6402</v>
      </c>
      <c r="G1390">
        <v>3394</v>
      </c>
      <c r="H1390">
        <v>28391</v>
      </c>
      <c r="I1390">
        <v>0</v>
      </c>
      <c r="J1390">
        <v>1</v>
      </c>
      <c r="K1390">
        <v>0</v>
      </c>
      <c r="L1390" t="s">
        <v>6403</v>
      </c>
      <c r="M1390">
        <v>2018</v>
      </c>
      <c r="N1390" t="s">
        <v>1463</v>
      </c>
      <c r="O1390">
        <v>99</v>
      </c>
      <c r="P1390">
        <v>6</v>
      </c>
      <c r="Q1390" t="s">
        <v>15830</v>
      </c>
      <c r="R1390" t="s">
        <v>7734</v>
      </c>
      <c r="S1390" t="s">
        <v>7734</v>
      </c>
      <c r="T1390" t="s">
        <v>861</v>
      </c>
      <c r="U1390">
        <f t="shared" si="21"/>
        <v>28391</v>
      </c>
    </row>
    <row r="1391" spans="1:21" x14ac:dyDescent="0.2">
      <c r="A1391" t="s">
        <v>16657</v>
      </c>
      <c r="B1391" t="s">
        <v>14106</v>
      </c>
      <c r="C1391">
        <v>3560010</v>
      </c>
      <c r="D1391" t="s">
        <v>6548</v>
      </c>
      <c r="E1391" t="s">
        <v>16664</v>
      </c>
      <c r="F1391" t="s">
        <v>6402</v>
      </c>
      <c r="G1391">
        <v>2435</v>
      </c>
      <c r="H1391">
        <v>28391</v>
      </c>
      <c r="I1391">
        <v>0</v>
      </c>
      <c r="J1391">
        <v>1</v>
      </c>
      <c r="K1391">
        <v>0</v>
      </c>
      <c r="L1391" t="s">
        <v>6403</v>
      </c>
      <c r="M1391">
        <v>2018</v>
      </c>
      <c r="N1391" t="s">
        <v>1463</v>
      </c>
      <c r="O1391">
        <v>99</v>
      </c>
      <c r="P1391">
        <v>6</v>
      </c>
      <c r="Q1391" t="s">
        <v>15830</v>
      </c>
      <c r="R1391" t="s">
        <v>7734</v>
      </c>
      <c r="S1391" t="s">
        <v>7734</v>
      </c>
      <c r="T1391" t="s">
        <v>21544</v>
      </c>
      <c r="U1391">
        <f t="shared" si="21"/>
        <v>28391</v>
      </c>
    </row>
    <row r="1392" spans="1:21" x14ac:dyDescent="0.2">
      <c r="A1392" t="s">
        <v>16657</v>
      </c>
      <c r="B1392" t="s">
        <v>14106</v>
      </c>
      <c r="C1392">
        <v>3560010</v>
      </c>
      <c r="D1392" t="s">
        <v>6538</v>
      </c>
      <c r="E1392" t="s">
        <v>16665</v>
      </c>
      <c r="F1392" t="s">
        <v>6402</v>
      </c>
      <c r="G1392">
        <v>1538</v>
      </c>
      <c r="H1392">
        <v>28391</v>
      </c>
      <c r="I1392">
        <v>1</v>
      </c>
      <c r="J1392">
        <v>0</v>
      </c>
      <c r="K1392">
        <v>0</v>
      </c>
      <c r="L1392" t="s">
        <v>6403</v>
      </c>
      <c r="M1392">
        <v>2018</v>
      </c>
      <c r="N1392" t="s">
        <v>1463</v>
      </c>
      <c r="O1392">
        <v>99</v>
      </c>
      <c r="P1392">
        <v>6</v>
      </c>
      <c r="Q1392" t="s">
        <v>15830</v>
      </c>
      <c r="R1392" t="s">
        <v>7734</v>
      </c>
      <c r="S1392" t="s">
        <v>7734</v>
      </c>
      <c r="T1392" t="s">
        <v>21545</v>
      </c>
      <c r="U1392">
        <f t="shared" si="21"/>
        <v>28391</v>
      </c>
    </row>
    <row r="1393" spans="1:21" x14ac:dyDescent="0.2">
      <c r="A1393" t="s">
        <v>16666</v>
      </c>
      <c r="B1393" t="s">
        <v>14106</v>
      </c>
      <c r="C1393">
        <v>3560010</v>
      </c>
      <c r="D1393" t="s">
        <v>6447</v>
      </c>
      <c r="E1393" t="s">
        <v>16667</v>
      </c>
      <c r="F1393" t="s">
        <v>6402</v>
      </c>
      <c r="G1393">
        <v>395</v>
      </c>
      <c r="H1393">
        <v>5124</v>
      </c>
      <c r="I1393">
        <v>0</v>
      </c>
      <c r="J1393">
        <v>0</v>
      </c>
      <c r="K1393">
        <v>0</v>
      </c>
      <c r="L1393" t="s">
        <v>6409</v>
      </c>
      <c r="M1393">
        <v>2018</v>
      </c>
      <c r="N1393" t="s">
        <v>6404</v>
      </c>
      <c r="O1393">
        <v>99</v>
      </c>
      <c r="P1393">
        <v>1</v>
      </c>
      <c r="Q1393" t="s">
        <v>15830</v>
      </c>
      <c r="R1393" t="s">
        <v>7734</v>
      </c>
      <c r="S1393" t="s">
        <v>7734</v>
      </c>
      <c r="T1393" t="s">
        <v>21546</v>
      </c>
      <c r="U1393">
        <f t="shared" si="21"/>
        <v>28391</v>
      </c>
    </row>
    <row r="1394" spans="1:21" x14ac:dyDescent="0.2">
      <c r="A1394" t="s">
        <v>16666</v>
      </c>
      <c r="B1394" t="s">
        <v>14106</v>
      </c>
      <c r="C1394">
        <v>3560010</v>
      </c>
      <c r="D1394" t="s">
        <v>6838</v>
      </c>
      <c r="E1394" t="s">
        <v>16668</v>
      </c>
      <c r="F1394" t="s">
        <v>6402</v>
      </c>
      <c r="G1394">
        <v>4729</v>
      </c>
      <c r="H1394">
        <v>5124</v>
      </c>
      <c r="I1394">
        <v>0</v>
      </c>
      <c r="J1394">
        <v>1</v>
      </c>
      <c r="K1394">
        <v>0</v>
      </c>
      <c r="L1394" t="s">
        <v>6403</v>
      </c>
      <c r="M1394">
        <v>2018</v>
      </c>
      <c r="N1394" t="s">
        <v>6404</v>
      </c>
      <c r="O1394">
        <v>99</v>
      </c>
      <c r="P1394">
        <v>1</v>
      </c>
      <c r="Q1394" t="s">
        <v>15830</v>
      </c>
      <c r="R1394" t="s">
        <v>7734</v>
      </c>
      <c r="S1394" t="s">
        <v>7734</v>
      </c>
      <c r="T1394" t="s">
        <v>21547</v>
      </c>
      <c r="U1394">
        <f t="shared" si="21"/>
        <v>28391</v>
      </c>
    </row>
    <row r="1395" spans="1:21" x14ac:dyDescent="0.2">
      <c r="A1395" t="s">
        <v>16669</v>
      </c>
      <c r="B1395" t="s">
        <v>13922</v>
      </c>
      <c r="C1395">
        <v>3541024</v>
      </c>
      <c r="D1395" t="s">
        <v>7550</v>
      </c>
      <c r="E1395" t="s">
        <v>12345</v>
      </c>
      <c r="F1395" t="s">
        <v>6402</v>
      </c>
      <c r="G1395">
        <v>1658</v>
      </c>
      <c r="H1395">
        <v>3587</v>
      </c>
      <c r="I1395">
        <v>1</v>
      </c>
      <c r="J1395">
        <v>1</v>
      </c>
      <c r="K1395">
        <v>0</v>
      </c>
      <c r="L1395" t="s">
        <v>6409</v>
      </c>
      <c r="M1395">
        <v>2018</v>
      </c>
      <c r="N1395" t="s">
        <v>1463</v>
      </c>
      <c r="O1395">
        <v>1</v>
      </c>
      <c r="P1395">
        <v>2</v>
      </c>
      <c r="Q1395" t="s">
        <v>15830</v>
      </c>
      <c r="R1395" t="s">
        <v>7734</v>
      </c>
      <c r="S1395" t="s">
        <v>7734</v>
      </c>
      <c r="T1395" t="s">
        <v>21548</v>
      </c>
      <c r="U1395">
        <f t="shared" si="21"/>
        <v>12815</v>
      </c>
    </row>
    <row r="1396" spans="1:21" x14ac:dyDescent="0.2">
      <c r="A1396" t="s">
        <v>16669</v>
      </c>
      <c r="B1396" t="s">
        <v>13922</v>
      </c>
      <c r="C1396">
        <v>3541024</v>
      </c>
      <c r="D1396" t="s">
        <v>7100</v>
      </c>
      <c r="E1396" t="s">
        <v>7215</v>
      </c>
      <c r="F1396" t="s">
        <v>6402</v>
      </c>
      <c r="G1396">
        <v>444</v>
      </c>
      <c r="H1396">
        <v>3587</v>
      </c>
      <c r="I1396">
        <v>0</v>
      </c>
      <c r="J1396">
        <v>0</v>
      </c>
      <c r="K1396">
        <v>0</v>
      </c>
      <c r="L1396" t="s">
        <v>6403</v>
      </c>
      <c r="M1396">
        <v>2018</v>
      </c>
      <c r="N1396" t="s">
        <v>1463</v>
      </c>
      <c r="O1396">
        <v>1</v>
      </c>
      <c r="P1396">
        <v>2</v>
      </c>
      <c r="Q1396" t="s">
        <v>15830</v>
      </c>
      <c r="R1396" t="s">
        <v>7734</v>
      </c>
      <c r="S1396" t="s">
        <v>7734</v>
      </c>
      <c r="T1396" t="s">
        <v>1196</v>
      </c>
      <c r="U1396">
        <f t="shared" si="21"/>
        <v>12815</v>
      </c>
    </row>
    <row r="1397" spans="1:21" x14ac:dyDescent="0.2">
      <c r="A1397" t="s">
        <v>16669</v>
      </c>
      <c r="B1397" t="s">
        <v>13922</v>
      </c>
      <c r="C1397">
        <v>3541024</v>
      </c>
      <c r="D1397" t="s">
        <v>6801</v>
      </c>
      <c r="E1397" t="s">
        <v>9099</v>
      </c>
      <c r="F1397" t="s">
        <v>6402</v>
      </c>
      <c r="G1397">
        <v>1485</v>
      </c>
      <c r="H1397">
        <v>3587</v>
      </c>
      <c r="I1397">
        <v>0</v>
      </c>
      <c r="J1397">
        <v>1</v>
      </c>
      <c r="K1397">
        <v>0</v>
      </c>
      <c r="L1397" t="s">
        <v>6403</v>
      </c>
      <c r="M1397">
        <v>2018</v>
      </c>
      <c r="N1397" t="s">
        <v>1463</v>
      </c>
      <c r="O1397">
        <v>1</v>
      </c>
      <c r="P1397">
        <v>2</v>
      </c>
      <c r="Q1397" t="s">
        <v>15830</v>
      </c>
      <c r="R1397" t="s">
        <v>7734</v>
      </c>
      <c r="S1397" t="s">
        <v>7734</v>
      </c>
      <c r="T1397" t="s">
        <v>3462</v>
      </c>
      <c r="U1397">
        <f t="shared" si="21"/>
        <v>12815</v>
      </c>
    </row>
    <row r="1398" spans="1:21" x14ac:dyDescent="0.2">
      <c r="A1398" t="s">
        <v>16670</v>
      </c>
      <c r="B1398" t="s">
        <v>13922</v>
      </c>
      <c r="C1398">
        <v>3541024</v>
      </c>
      <c r="D1398" t="s">
        <v>7069</v>
      </c>
      <c r="E1398" t="s">
        <v>7404</v>
      </c>
      <c r="F1398" t="s">
        <v>6402</v>
      </c>
      <c r="G1398">
        <v>285</v>
      </c>
      <c r="H1398">
        <v>1054</v>
      </c>
      <c r="I1398">
        <v>1</v>
      </c>
      <c r="J1398">
        <v>0</v>
      </c>
      <c r="K1398">
        <v>0</v>
      </c>
      <c r="L1398" t="s">
        <v>6409</v>
      </c>
      <c r="M1398">
        <v>2018</v>
      </c>
      <c r="N1398" t="s">
        <v>1463</v>
      </c>
      <c r="O1398">
        <v>2</v>
      </c>
      <c r="P1398">
        <v>1</v>
      </c>
      <c r="Q1398" t="s">
        <v>15830</v>
      </c>
      <c r="R1398" t="s">
        <v>7734</v>
      </c>
      <c r="S1398" t="s">
        <v>7734</v>
      </c>
      <c r="T1398" t="s">
        <v>21549</v>
      </c>
      <c r="U1398">
        <f t="shared" si="21"/>
        <v>12815</v>
      </c>
    </row>
    <row r="1399" spans="1:21" x14ac:dyDescent="0.2">
      <c r="A1399" t="s">
        <v>16670</v>
      </c>
      <c r="B1399" t="s">
        <v>13922</v>
      </c>
      <c r="C1399">
        <v>3541024</v>
      </c>
      <c r="D1399" t="s">
        <v>6809</v>
      </c>
      <c r="E1399" t="s">
        <v>6586</v>
      </c>
      <c r="F1399" t="s">
        <v>6402</v>
      </c>
      <c r="G1399">
        <v>769</v>
      </c>
      <c r="H1399">
        <v>1054</v>
      </c>
      <c r="I1399">
        <v>0</v>
      </c>
      <c r="J1399">
        <v>1</v>
      </c>
      <c r="K1399">
        <v>0</v>
      </c>
      <c r="L1399" t="s">
        <v>6403</v>
      </c>
      <c r="M1399">
        <v>2018</v>
      </c>
      <c r="N1399" t="s">
        <v>1463</v>
      </c>
      <c r="O1399">
        <v>2</v>
      </c>
      <c r="P1399">
        <v>1</v>
      </c>
      <c r="Q1399" t="s">
        <v>15830</v>
      </c>
      <c r="R1399" t="s">
        <v>7734</v>
      </c>
      <c r="S1399" t="s">
        <v>7734</v>
      </c>
      <c r="T1399" t="s">
        <v>3458</v>
      </c>
      <c r="U1399">
        <f t="shared" si="21"/>
        <v>12815</v>
      </c>
    </row>
    <row r="1400" spans="1:21" x14ac:dyDescent="0.2">
      <c r="A1400" t="s">
        <v>16671</v>
      </c>
      <c r="B1400" t="s">
        <v>13922</v>
      </c>
      <c r="C1400">
        <v>3541024</v>
      </c>
      <c r="D1400" t="s">
        <v>6815</v>
      </c>
      <c r="E1400" t="s">
        <v>16672</v>
      </c>
      <c r="F1400" t="s">
        <v>6402</v>
      </c>
      <c r="G1400">
        <v>0</v>
      </c>
      <c r="H1400">
        <v>0</v>
      </c>
      <c r="I1400">
        <v>1</v>
      </c>
      <c r="J1400">
        <v>1</v>
      </c>
      <c r="K1400">
        <v>1</v>
      </c>
      <c r="L1400" t="s">
        <v>6403</v>
      </c>
      <c r="M1400">
        <v>2018</v>
      </c>
      <c r="N1400" t="s">
        <v>1463</v>
      </c>
      <c r="O1400">
        <v>3</v>
      </c>
      <c r="P1400">
        <v>1</v>
      </c>
      <c r="Q1400" t="s">
        <v>15830</v>
      </c>
      <c r="R1400" t="s">
        <v>7734</v>
      </c>
      <c r="S1400" t="s">
        <v>7734</v>
      </c>
      <c r="T1400" t="s">
        <v>21550</v>
      </c>
      <c r="U1400">
        <f t="shared" si="21"/>
        <v>12815</v>
      </c>
    </row>
    <row r="1401" spans="1:21" x14ac:dyDescent="0.2">
      <c r="A1401" t="s">
        <v>16673</v>
      </c>
      <c r="B1401" t="s">
        <v>13922</v>
      </c>
      <c r="C1401">
        <v>3541024</v>
      </c>
      <c r="D1401" t="s">
        <v>7288</v>
      </c>
      <c r="E1401" t="s">
        <v>10648</v>
      </c>
      <c r="F1401" t="s">
        <v>6402</v>
      </c>
      <c r="G1401">
        <v>2593</v>
      </c>
      <c r="H1401">
        <v>12815</v>
      </c>
      <c r="I1401">
        <v>1</v>
      </c>
      <c r="J1401">
        <v>1</v>
      </c>
      <c r="K1401">
        <v>0</v>
      </c>
      <c r="L1401" t="s">
        <v>6409</v>
      </c>
      <c r="M1401">
        <v>2018</v>
      </c>
      <c r="N1401" t="s">
        <v>1463</v>
      </c>
      <c r="O1401">
        <v>99</v>
      </c>
      <c r="P1401">
        <v>4</v>
      </c>
      <c r="Q1401" t="s">
        <v>15830</v>
      </c>
      <c r="R1401" t="s">
        <v>7734</v>
      </c>
      <c r="S1401" t="s">
        <v>7734</v>
      </c>
      <c r="T1401" t="s">
        <v>869</v>
      </c>
      <c r="U1401">
        <f t="shared" si="21"/>
        <v>12815</v>
      </c>
    </row>
    <row r="1402" spans="1:21" x14ac:dyDescent="0.2">
      <c r="A1402" t="s">
        <v>16673</v>
      </c>
      <c r="B1402" t="s">
        <v>13922</v>
      </c>
      <c r="C1402">
        <v>3541024</v>
      </c>
      <c r="D1402" t="s">
        <v>6780</v>
      </c>
      <c r="E1402" t="s">
        <v>7107</v>
      </c>
      <c r="F1402" t="s">
        <v>6402</v>
      </c>
      <c r="G1402">
        <v>2910</v>
      </c>
      <c r="H1402">
        <v>12815</v>
      </c>
      <c r="I1402">
        <v>0</v>
      </c>
      <c r="J1402">
        <v>1</v>
      </c>
      <c r="K1402">
        <v>0</v>
      </c>
      <c r="L1402" t="s">
        <v>6409</v>
      </c>
      <c r="M1402">
        <v>2018</v>
      </c>
      <c r="N1402" t="s">
        <v>1463</v>
      </c>
      <c r="O1402">
        <v>99</v>
      </c>
      <c r="P1402">
        <v>4</v>
      </c>
      <c r="Q1402" t="s">
        <v>15830</v>
      </c>
      <c r="R1402" t="s">
        <v>7734</v>
      </c>
      <c r="S1402" t="s">
        <v>7734</v>
      </c>
      <c r="T1402" t="s">
        <v>21551</v>
      </c>
      <c r="U1402">
        <f t="shared" si="21"/>
        <v>12815</v>
      </c>
    </row>
    <row r="1403" spans="1:21" x14ac:dyDescent="0.2">
      <c r="A1403" t="s">
        <v>16673</v>
      </c>
      <c r="B1403" t="s">
        <v>13922</v>
      </c>
      <c r="C1403">
        <v>3541024</v>
      </c>
      <c r="D1403" t="s">
        <v>6529</v>
      </c>
      <c r="E1403" t="s">
        <v>6679</v>
      </c>
      <c r="F1403" t="s">
        <v>6402</v>
      </c>
      <c r="G1403">
        <v>1267</v>
      </c>
      <c r="H1403">
        <v>12815</v>
      </c>
      <c r="I1403">
        <v>1</v>
      </c>
      <c r="J1403">
        <v>0</v>
      </c>
      <c r="K1403">
        <v>0</v>
      </c>
      <c r="L1403" t="s">
        <v>6403</v>
      </c>
      <c r="M1403">
        <v>2018</v>
      </c>
      <c r="N1403" t="s">
        <v>1463</v>
      </c>
      <c r="O1403">
        <v>99</v>
      </c>
      <c r="P1403">
        <v>4</v>
      </c>
      <c r="Q1403" t="s">
        <v>15830</v>
      </c>
      <c r="R1403" t="s">
        <v>7734</v>
      </c>
      <c r="S1403" t="s">
        <v>7734</v>
      </c>
      <c r="T1403" t="s">
        <v>21552</v>
      </c>
      <c r="U1403">
        <f t="shared" si="21"/>
        <v>12815</v>
      </c>
    </row>
    <row r="1404" spans="1:21" x14ac:dyDescent="0.2">
      <c r="A1404" t="s">
        <v>16673</v>
      </c>
      <c r="B1404" t="s">
        <v>13922</v>
      </c>
      <c r="C1404">
        <v>3541024</v>
      </c>
      <c r="D1404" t="s">
        <v>6406</v>
      </c>
      <c r="E1404" t="s">
        <v>16674</v>
      </c>
      <c r="F1404" t="s">
        <v>6402</v>
      </c>
      <c r="G1404">
        <v>1957</v>
      </c>
      <c r="H1404">
        <v>12815</v>
      </c>
      <c r="I1404">
        <v>0</v>
      </c>
      <c r="J1404">
        <v>1</v>
      </c>
      <c r="K1404">
        <v>0</v>
      </c>
      <c r="L1404" t="s">
        <v>6403</v>
      </c>
      <c r="M1404">
        <v>2018</v>
      </c>
      <c r="N1404" t="s">
        <v>1463</v>
      </c>
      <c r="O1404">
        <v>99</v>
      </c>
      <c r="P1404">
        <v>4</v>
      </c>
      <c r="Q1404" t="s">
        <v>15830</v>
      </c>
      <c r="R1404" t="s">
        <v>7734</v>
      </c>
      <c r="S1404" t="s">
        <v>7734</v>
      </c>
      <c r="T1404" t="s">
        <v>21553</v>
      </c>
      <c r="U1404">
        <f t="shared" si="21"/>
        <v>12815</v>
      </c>
    </row>
    <row r="1405" spans="1:21" x14ac:dyDescent="0.2">
      <c r="A1405" t="s">
        <v>16673</v>
      </c>
      <c r="B1405" t="s">
        <v>13922</v>
      </c>
      <c r="C1405">
        <v>3541024</v>
      </c>
      <c r="D1405" t="s">
        <v>6505</v>
      </c>
      <c r="E1405" t="s">
        <v>7309</v>
      </c>
      <c r="F1405" t="s">
        <v>6402</v>
      </c>
      <c r="G1405">
        <v>2764</v>
      </c>
      <c r="H1405">
        <v>12815</v>
      </c>
      <c r="I1405">
        <v>0</v>
      </c>
      <c r="J1405">
        <v>1</v>
      </c>
      <c r="K1405">
        <v>0</v>
      </c>
      <c r="L1405" t="s">
        <v>6403</v>
      </c>
      <c r="M1405">
        <v>2018</v>
      </c>
      <c r="N1405" t="s">
        <v>1463</v>
      </c>
      <c r="O1405">
        <v>99</v>
      </c>
      <c r="P1405">
        <v>4</v>
      </c>
      <c r="Q1405" t="s">
        <v>15830</v>
      </c>
      <c r="R1405" t="s">
        <v>7734</v>
      </c>
      <c r="S1405" t="s">
        <v>7734</v>
      </c>
      <c r="T1405" t="s">
        <v>3460</v>
      </c>
      <c r="U1405">
        <f t="shared" si="21"/>
        <v>12815</v>
      </c>
    </row>
    <row r="1406" spans="1:21" x14ac:dyDescent="0.2">
      <c r="A1406" t="s">
        <v>16673</v>
      </c>
      <c r="B1406" t="s">
        <v>13922</v>
      </c>
      <c r="C1406">
        <v>3541024</v>
      </c>
      <c r="D1406" t="s">
        <v>6857</v>
      </c>
      <c r="E1406" t="s">
        <v>16675</v>
      </c>
      <c r="F1406" t="s">
        <v>6402</v>
      </c>
      <c r="G1406">
        <v>1324</v>
      </c>
      <c r="H1406">
        <v>12815</v>
      </c>
      <c r="I1406">
        <v>1</v>
      </c>
      <c r="J1406">
        <v>0</v>
      </c>
      <c r="K1406">
        <v>0</v>
      </c>
      <c r="L1406" t="s">
        <v>6403</v>
      </c>
      <c r="M1406">
        <v>2018</v>
      </c>
      <c r="N1406" t="s">
        <v>1463</v>
      </c>
      <c r="O1406">
        <v>99</v>
      </c>
      <c r="P1406">
        <v>4</v>
      </c>
      <c r="Q1406" t="s">
        <v>15830</v>
      </c>
      <c r="R1406" t="s">
        <v>7734</v>
      </c>
      <c r="S1406" t="s">
        <v>7734</v>
      </c>
      <c r="T1406" t="s">
        <v>21554</v>
      </c>
      <c r="U1406">
        <f t="shared" si="21"/>
        <v>12815</v>
      </c>
    </row>
    <row r="1407" spans="1:21" x14ac:dyDescent="0.2">
      <c r="A1407" t="s">
        <v>16676</v>
      </c>
      <c r="B1407" t="s">
        <v>13922</v>
      </c>
      <c r="C1407">
        <v>3541024</v>
      </c>
      <c r="D1407" t="s">
        <v>7204</v>
      </c>
      <c r="E1407" t="s">
        <v>15821</v>
      </c>
      <c r="F1407" t="s">
        <v>6402</v>
      </c>
      <c r="G1407">
        <v>3435</v>
      </c>
      <c r="H1407">
        <v>3809</v>
      </c>
      <c r="I1407">
        <v>1</v>
      </c>
      <c r="J1407">
        <v>1</v>
      </c>
      <c r="K1407">
        <v>0</v>
      </c>
      <c r="L1407" t="s">
        <v>6409</v>
      </c>
      <c r="M1407">
        <v>2018</v>
      </c>
      <c r="N1407" t="s">
        <v>6404</v>
      </c>
      <c r="O1407">
        <v>99</v>
      </c>
      <c r="P1407">
        <v>1</v>
      </c>
      <c r="Q1407" t="s">
        <v>15830</v>
      </c>
      <c r="R1407" t="s">
        <v>7734</v>
      </c>
      <c r="S1407" t="s">
        <v>7734</v>
      </c>
      <c r="T1407" t="s">
        <v>21555</v>
      </c>
      <c r="U1407">
        <f t="shared" si="21"/>
        <v>12815</v>
      </c>
    </row>
    <row r="1408" spans="1:21" x14ac:dyDescent="0.2">
      <c r="A1408" t="s">
        <v>16676</v>
      </c>
      <c r="B1408" t="s">
        <v>13922</v>
      </c>
      <c r="C1408">
        <v>3541024</v>
      </c>
      <c r="D1408" t="s">
        <v>6503</v>
      </c>
      <c r="E1408" t="s">
        <v>12320</v>
      </c>
      <c r="F1408" t="s">
        <v>6402</v>
      </c>
      <c r="G1408">
        <v>374</v>
      </c>
      <c r="H1408">
        <v>3809</v>
      </c>
      <c r="I1408">
        <v>0</v>
      </c>
      <c r="J1408">
        <v>0</v>
      </c>
      <c r="K1408">
        <v>0</v>
      </c>
      <c r="L1408" t="s">
        <v>6403</v>
      </c>
      <c r="M1408">
        <v>2018</v>
      </c>
      <c r="N1408" t="s">
        <v>6404</v>
      </c>
      <c r="O1408">
        <v>99</v>
      </c>
      <c r="P1408">
        <v>1</v>
      </c>
      <c r="Q1408" t="s">
        <v>15830</v>
      </c>
      <c r="R1408" t="s">
        <v>7734</v>
      </c>
      <c r="S1408" t="s">
        <v>7734</v>
      </c>
      <c r="T1408" t="s">
        <v>21556</v>
      </c>
      <c r="U1408">
        <f t="shared" si="21"/>
        <v>12815</v>
      </c>
    </row>
    <row r="1409" spans="1:21" x14ac:dyDescent="0.2">
      <c r="A1409" t="s">
        <v>16677</v>
      </c>
      <c r="B1409" t="s">
        <v>6526</v>
      </c>
      <c r="C1409">
        <v>3519049</v>
      </c>
      <c r="D1409" t="s">
        <v>6817</v>
      </c>
      <c r="E1409" t="s">
        <v>10000</v>
      </c>
      <c r="F1409" t="s">
        <v>6402</v>
      </c>
      <c r="G1409">
        <v>589</v>
      </c>
      <c r="H1409">
        <v>1273</v>
      </c>
      <c r="I1409">
        <v>0</v>
      </c>
      <c r="J1409">
        <v>1</v>
      </c>
      <c r="K1409">
        <v>0</v>
      </c>
      <c r="L1409" t="s">
        <v>6403</v>
      </c>
      <c r="M1409">
        <v>2018</v>
      </c>
      <c r="N1409" t="s">
        <v>1463</v>
      </c>
      <c r="O1409">
        <v>1</v>
      </c>
      <c r="P1409">
        <v>1</v>
      </c>
      <c r="Q1409" t="s">
        <v>15830</v>
      </c>
      <c r="R1409" t="s">
        <v>7734</v>
      </c>
      <c r="S1409" t="s">
        <v>7734</v>
      </c>
      <c r="T1409" t="s">
        <v>21557</v>
      </c>
      <c r="U1409">
        <f t="shared" si="21"/>
        <v>1451</v>
      </c>
    </row>
    <row r="1410" spans="1:21" x14ac:dyDescent="0.2">
      <c r="A1410" t="s">
        <v>16677</v>
      </c>
      <c r="B1410" t="s">
        <v>6526</v>
      </c>
      <c r="C1410">
        <v>3519049</v>
      </c>
      <c r="D1410" t="s">
        <v>6412</v>
      </c>
      <c r="E1410" t="s">
        <v>16678</v>
      </c>
      <c r="F1410" t="s">
        <v>6402</v>
      </c>
      <c r="G1410">
        <v>151</v>
      </c>
      <c r="H1410">
        <v>1273</v>
      </c>
      <c r="I1410">
        <v>0</v>
      </c>
      <c r="J1410">
        <v>0</v>
      </c>
      <c r="K1410">
        <v>0</v>
      </c>
      <c r="L1410" t="s">
        <v>6403</v>
      </c>
      <c r="M1410">
        <v>2018</v>
      </c>
      <c r="N1410" t="s">
        <v>1463</v>
      </c>
      <c r="O1410">
        <v>1</v>
      </c>
      <c r="P1410">
        <v>1</v>
      </c>
      <c r="Q1410" t="s">
        <v>15830</v>
      </c>
      <c r="R1410" t="s">
        <v>7734</v>
      </c>
      <c r="S1410" t="s">
        <v>7734</v>
      </c>
      <c r="T1410" t="s">
        <v>21558</v>
      </c>
      <c r="U1410">
        <f t="shared" ref="U1410:U1473" si="22">_xlfn.MAXIFS($H$2:$H$6695, $C$2:$C$6695,C1410)</f>
        <v>1451</v>
      </c>
    </row>
    <row r="1411" spans="1:21" x14ac:dyDescent="0.2">
      <c r="A1411" t="s">
        <v>16677</v>
      </c>
      <c r="B1411" t="s">
        <v>6526</v>
      </c>
      <c r="C1411">
        <v>3519049</v>
      </c>
      <c r="D1411" t="s">
        <v>16679</v>
      </c>
      <c r="E1411" t="s">
        <v>16680</v>
      </c>
      <c r="F1411" t="s">
        <v>6402</v>
      </c>
      <c r="G1411">
        <v>533</v>
      </c>
      <c r="H1411">
        <v>1273</v>
      </c>
      <c r="I1411">
        <v>1</v>
      </c>
      <c r="J1411">
        <v>0</v>
      </c>
      <c r="K1411">
        <v>0</v>
      </c>
      <c r="L1411" t="s">
        <v>6403</v>
      </c>
      <c r="M1411">
        <v>2018</v>
      </c>
      <c r="N1411" t="s">
        <v>1463</v>
      </c>
      <c r="O1411">
        <v>1</v>
      </c>
      <c r="P1411">
        <v>1</v>
      </c>
      <c r="Q1411" t="s">
        <v>15830</v>
      </c>
      <c r="R1411" t="s">
        <v>7734</v>
      </c>
      <c r="S1411" t="s">
        <v>7734</v>
      </c>
      <c r="T1411" t="s">
        <v>21559</v>
      </c>
      <c r="U1411">
        <f t="shared" si="22"/>
        <v>1451</v>
      </c>
    </row>
    <row r="1412" spans="1:21" x14ac:dyDescent="0.2">
      <c r="A1412" t="s">
        <v>16681</v>
      </c>
      <c r="B1412" t="s">
        <v>6526</v>
      </c>
      <c r="C1412">
        <v>3519049</v>
      </c>
      <c r="D1412" t="s">
        <v>9834</v>
      </c>
      <c r="E1412" t="s">
        <v>16682</v>
      </c>
      <c r="F1412" t="s">
        <v>6402</v>
      </c>
      <c r="G1412">
        <v>105</v>
      </c>
      <c r="H1412">
        <v>1075</v>
      </c>
      <c r="I1412">
        <v>0</v>
      </c>
      <c r="J1412">
        <v>0</v>
      </c>
      <c r="K1412">
        <v>0</v>
      </c>
      <c r="L1412" t="s">
        <v>6409</v>
      </c>
      <c r="M1412">
        <v>2018</v>
      </c>
      <c r="N1412" t="s">
        <v>1463</v>
      </c>
      <c r="O1412">
        <v>2</v>
      </c>
      <c r="P1412">
        <v>1</v>
      </c>
      <c r="Q1412" t="s">
        <v>15830</v>
      </c>
      <c r="R1412" t="s">
        <v>7734</v>
      </c>
      <c r="S1412" t="s">
        <v>7734</v>
      </c>
      <c r="T1412" t="s">
        <v>21560</v>
      </c>
      <c r="U1412">
        <f t="shared" si="22"/>
        <v>1451</v>
      </c>
    </row>
    <row r="1413" spans="1:21" x14ac:dyDescent="0.2">
      <c r="A1413" t="s">
        <v>16681</v>
      </c>
      <c r="B1413" t="s">
        <v>6526</v>
      </c>
      <c r="C1413">
        <v>3519049</v>
      </c>
      <c r="D1413" t="s">
        <v>6425</v>
      </c>
      <c r="E1413" t="s">
        <v>10003</v>
      </c>
      <c r="F1413" t="s">
        <v>6402</v>
      </c>
      <c r="G1413">
        <v>970</v>
      </c>
      <c r="H1413">
        <v>1075</v>
      </c>
      <c r="I1413">
        <v>1</v>
      </c>
      <c r="J1413">
        <v>1</v>
      </c>
      <c r="K1413">
        <v>0</v>
      </c>
      <c r="L1413" t="s">
        <v>6403</v>
      </c>
      <c r="M1413">
        <v>2018</v>
      </c>
      <c r="N1413" t="s">
        <v>1463</v>
      </c>
      <c r="O1413">
        <v>2</v>
      </c>
      <c r="P1413">
        <v>1</v>
      </c>
      <c r="Q1413" t="s">
        <v>15830</v>
      </c>
      <c r="R1413" t="s">
        <v>7734</v>
      </c>
      <c r="S1413" t="s">
        <v>7734</v>
      </c>
      <c r="T1413" t="s">
        <v>3475</v>
      </c>
      <c r="U1413">
        <f t="shared" si="22"/>
        <v>1451</v>
      </c>
    </row>
    <row r="1414" spans="1:21" x14ac:dyDescent="0.2">
      <c r="A1414" t="s">
        <v>16683</v>
      </c>
      <c r="B1414" t="s">
        <v>6526</v>
      </c>
      <c r="C1414">
        <v>3519049</v>
      </c>
      <c r="D1414" t="s">
        <v>10005</v>
      </c>
      <c r="E1414" t="s">
        <v>10006</v>
      </c>
      <c r="F1414" t="s">
        <v>6402</v>
      </c>
      <c r="G1414">
        <v>279</v>
      </c>
      <c r="H1414">
        <v>502</v>
      </c>
      <c r="I1414">
        <v>0</v>
      </c>
      <c r="J1414">
        <v>1</v>
      </c>
      <c r="K1414">
        <v>0</v>
      </c>
      <c r="L1414" t="s">
        <v>6403</v>
      </c>
      <c r="M1414">
        <v>2018</v>
      </c>
      <c r="N1414" t="s">
        <v>1463</v>
      </c>
      <c r="O1414">
        <v>3</v>
      </c>
      <c r="P1414">
        <v>1</v>
      </c>
      <c r="Q1414" t="s">
        <v>15830</v>
      </c>
      <c r="R1414" t="s">
        <v>7734</v>
      </c>
      <c r="S1414" t="s">
        <v>7734</v>
      </c>
      <c r="T1414" t="s">
        <v>3479</v>
      </c>
      <c r="U1414">
        <f t="shared" si="22"/>
        <v>1451</v>
      </c>
    </row>
    <row r="1415" spans="1:21" x14ac:dyDescent="0.2">
      <c r="A1415" t="s">
        <v>16683</v>
      </c>
      <c r="B1415" t="s">
        <v>6526</v>
      </c>
      <c r="C1415">
        <v>3519049</v>
      </c>
      <c r="D1415" t="s">
        <v>6533</v>
      </c>
      <c r="E1415" t="s">
        <v>6700</v>
      </c>
      <c r="F1415" t="s">
        <v>6402</v>
      </c>
      <c r="G1415">
        <v>223</v>
      </c>
      <c r="H1415">
        <v>502</v>
      </c>
      <c r="I1415">
        <v>0</v>
      </c>
      <c r="J1415">
        <v>0</v>
      </c>
      <c r="K1415">
        <v>0</v>
      </c>
      <c r="L1415" t="s">
        <v>6403</v>
      </c>
      <c r="M1415">
        <v>2018</v>
      </c>
      <c r="N1415" t="s">
        <v>1463</v>
      </c>
      <c r="O1415">
        <v>3</v>
      </c>
      <c r="P1415">
        <v>1</v>
      </c>
      <c r="Q1415" t="s">
        <v>15830</v>
      </c>
      <c r="R1415" t="s">
        <v>7734</v>
      </c>
      <c r="S1415" t="s">
        <v>7734</v>
      </c>
      <c r="T1415" t="s">
        <v>21561</v>
      </c>
      <c r="U1415">
        <f t="shared" si="22"/>
        <v>1451</v>
      </c>
    </row>
    <row r="1416" spans="1:21" x14ac:dyDescent="0.2">
      <c r="A1416" t="s">
        <v>16684</v>
      </c>
      <c r="B1416" t="s">
        <v>6526</v>
      </c>
      <c r="C1416">
        <v>3519049</v>
      </c>
      <c r="D1416" t="s">
        <v>6889</v>
      </c>
      <c r="E1416" t="s">
        <v>10011</v>
      </c>
      <c r="F1416" t="s">
        <v>6402</v>
      </c>
      <c r="G1416">
        <v>572</v>
      </c>
      <c r="H1416">
        <v>1451</v>
      </c>
      <c r="I1416">
        <v>0</v>
      </c>
      <c r="J1416">
        <v>0</v>
      </c>
      <c r="K1416">
        <v>0</v>
      </c>
      <c r="L1416" t="s">
        <v>6409</v>
      </c>
      <c r="M1416">
        <v>2018</v>
      </c>
      <c r="N1416" t="s">
        <v>1463</v>
      </c>
      <c r="O1416">
        <v>4</v>
      </c>
      <c r="P1416">
        <v>1</v>
      </c>
      <c r="Q1416" t="s">
        <v>15830</v>
      </c>
      <c r="R1416" t="s">
        <v>7734</v>
      </c>
      <c r="S1416" t="s">
        <v>7734</v>
      </c>
      <c r="T1416" t="s">
        <v>3473</v>
      </c>
      <c r="U1416">
        <f t="shared" si="22"/>
        <v>1451</v>
      </c>
    </row>
    <row r="1417" spans="1:21" x14ac:dyDescent="0.2">
      <c r="A1417" t="s">
        <v>16684</v>
      </c>
      <c r="B1417" t="s">
        <v>6526</v>
      </c>
      <c r="C1417">
        <v>3519049</v>
      </c>
      <c r="D1417" t="s">
        <v>6809</v>
      </c>
      <c r="E1417" t="s">
        <v>16685</v>
      </c>
      <c r="F1417" t="s">
        <v>6402</v>
      </c>
      <c r="G1417">
        <v>879</v>
      </c>
      <c r="H1417">
        <v>1451</v>
      </c>
      <c r="I1417">
        <v>1</v>
      </c>
      <c r="J1417">
        <v>1</v>
      </c>
      <c r="K1417">
        <v>0</v>
      </c>
      <c r="L1417" t="s">
        <v>6403</v>
      </c>
      <c r="M1417">
        <v>2018</v>
      </c>
      <c r="N1417" t="s">
        <v>1463</v>
      </c>
      <c r="O1417">
        <v>4</v>
      </c>
      <c r="P1417">
        <v>1</v>
      </c>
      <c r="Q1417" t="s">
        <v>15830</v>
      </c>
      <c r="R1417" t="s">
        <v>7734</v>
      </c>
      <c r="S1417" t="s">
        <v>7734</v>
      </c>
      <c r="T1417" t="s">
        <v>21562</v>
      </c>
      <c r="U1417">
        <f t="shared" si="22"/>
        <v>1451</v>
      </c>
    </row>
    <row r="1418" spans="1:21" x14ac:dyDescent="0.2">
      <c r="A1418" t="s">
        <v>16686</v>
      </c>
      <c r="B1418" t="s">
        <v>6526</v>
      </c>
      <c r="C1418">
        <v>3519049</v>
      </c>
      <c r="D1418" t="s">
        <v>15010</v>
      </c>
      <c r="E1418" t="s">
        <v>16687</v>
      </c>
      <c r="F1418" t="s">
        <v>6402</v>
      </c>
      <c r="G1418">
        <v>32</v>
      </c>
      <c r="H1418">
        <v>1102</v>
      </c>
      <c r="I1418">
        <v>0</v>
      </c>
      <c r="J1418">
        <v>0</v>
      </c>
      <c r="K1418">
        <v>0</v>
      </c>
      <c r="L1418" t="s">
        <v>6409</v>
      </c>
      <c r="M1418">
        <v>2018</v>
      </c>
      <c r="N1418" t="s">
        <v>1463</v>
      </c>
      <c r="O1418">
        <v>5</v>
      </c>
      <c r="P1418">
        <v>1</v>
      </c>
      <c r="Q1418" t="s">
        <v>15830</v>
      </c>
      <c r="R1418" t="s">
        <v>7734</v>
      </c>
      <c r="S1418" t="s">
        <v>7734</v>
      </c>
      <c r="T1418" t="s">
        <v>21563</v>
      </c>
      <c r="U1418">
        <f t="shared" si="22"/>
        <v>1451</v>
      </c>
    </row>
    <row r="1419" spans="1:21" x14ac:dyDescent="0.2">
      <c r="A1419" t="s">
        <v>16686</v>
      </c>
      <c r="B1419" t="s">
        <v>6526</v>
      </c>
      <c r="C1419">
        <v>3519049</v>
      </c>
      <c r="D1419" t="s">
        <v>7139</v>
      </c>
      <c r="E1419" t="s">
        <v>9748</v>
      </c>
      <c r="F1419" t="s">
        <v>6402</v>
      </c>
      <c r="G1419">
        <v>573</v>
      </c>
      <c r="H1419">
        <v>1102</v>
      </c>
      <c r="I1419">
        <v>1</v>
      </c>
      <c r="J1419">
        <v>1</v>
      </c>
      <c r="K1419">
        <v>0</v>
      </c>
      <c r="L1419" t="s">
        <v>6409</v>
      </c>
      <c r="M1419">
        <v>2018</v>
      </c>
      <c r="N1419" t="s">
        <v>1463</v>
      </c>
      <c r="O1419">
        <v>5</v>
      </c>
      <c r="P1419">
        <v>1</v>
      </c>
      <c r="Q1419" t="s">
        <v>15830</v>
      </c>
      <c r="R1419" t="s">
        <v>7734</v>
      </c>
      <c r="S1419" t="s">
        <v>7734</v>
      </c>
      <c r="T1419" t="s">
        <v>21564</v>
      </c>
      <c r="U1419">
        <f t="shared" si="22"/>
        <v>1451</v>
      </c>
    </row>
    <row r="1420" spans="1:21" x14ac:dyDescent="0.2">
      <c r="A1420" t="s">
        <v>16686</v>
      </c>
      <c r="B1420" t="s">
        <v>6526</v>
      </c>
      <c r="C1420">
        <v>3519049</v>
      </c>
      <c r="D1420" t="s">
        <v>6580</v>
      </c>
      <c r="E1420" t="s">
        <v>7034</v>
      </c>
      <c r="F1420" t="s">
        <v>6402</v>
      </c>
      <c r="G1420">
        <v>497</v>
      </c>
      <c r="H1420">
        <v>1102</v>
      </c>
      <c r="I1420">
        <v>0</v>
      </c>
      <c r="J1420">
        <v>0</v>
      </c>
      <c r="K1420">
        <v>0</v>
      </c>
      <c r="L1420" t="s">
        <v>6403</v>
      </c>
      <c r="M1420">
        <v>2018</v>
      </c>
      <c r="N1420" t="s">
        <v>1463</v>
      </c>
      <c r="O1420">
        <v>5</v>
      </c>
      <c r="P1420">
        <v>1</v>
      </c>
      <c r="Q1420" t="s">
        <v>15830</v>
      </c>
      <c r="R1420" t="s">
        <v>7734</v>
      </c>
      <c r="S1420" t="s">
        <v>7734</v>
      </c>
      <c r="T1420" t="s">
        <v>3477</v>
      </c>
      <c r="U1420">
        <f t="shared" si="22"/>
        <v>1451</v>
      </c>
    </row>
    <row r="1421" spans="1:21" x14ac:dyDescent="0.2">
      <c r="A1421" t="s">
        <v>16688</v>
      </c>
      <c r="B1421" t="s">
        <v>6526</v>
      </c>
      <c r="C1421">
        <v>3519049</v>
      </c>
      <c r="D1421" t="s">
        <v>10018</v>
      </c>
      <c r="E1421" t="s">
        <v>10019</v>
      </c>
      <c r="F1421" t="s">
        <v>6402</v>
      </c>
      <c r="G1421">
        <v>262</v>
      </c>
      <c r="H1421">
        <v>384</v>
      </c>
      <c r="I1421">
        <v>1</v>
      </c>
      <c r="J1421">
        <v>1</v>
      </c>
      <c r="K1421">
        <v>0</v>
      </c>
      <c r="L1421" t="s">
        <v>6409</v>
      </c>
      <c r="M1421">
        <v>2018</v>
      </c>
      <c r="N1421" t="s">
        <v>1463</v>
      </c>
      <c r="O1421">
        <v>6</v>
      </c>
      <c r="P1421">
        <v>1</v>
      </c>
      <c r="Q1421" t="s">
        <v>15830</v>
      </c>
      <c r="R1421" t="s">
        <v>7734</v>
      </c>
      <c r="S1421" t="s">
        <v>7734</v>
      </c>
      <c r="T1421" t="s">
        <v>3471</v>
      </c>
      <c r="U1421">
        <f t="shared" si="22"/>
        <v>1451</v>
      </c>
    </row>
    <row r="1422" spans="1:21" x14ac:dyDescent="0.2">
      <c r="A1422" t="s">
        <v>16688</v>
      </c>
      <c r="B1422" t="s">
        <v>6526</v>
      </c>
      <c r="C1422">
        <v>3519049</v>
      </c>
      <c r="D1422" t="s">
        <v>14149</v>
      </c>
      <c r="E1422" t="s">
        <v>16689</v>
      </c>
      <c r="F1422" t="s">
        <v>6402</v>
      </c>
      <c r="G1422">
        <v>122</v>
      </c>
      <c r="H1422">
        <v>384</v>
      </c>
      <c r="I1422">
        <v>0</v>
      </c>
      <c r="J1422">
        <v>0</v>
      </c>
      <c r="K1422">
        <v>0</v>
      </c>
      <c r="L1422" t="s">
        <v>6403</v>
      </c>
      <c r="M1422">
        <v>2018</v>
      </c>
      <c r="N1422" t="s">
        <v>1463</v>
      </c>
      <c r="O1422">
        <v>6</v>
      </c>
      <c r="P1422">
        <v>1</v>
      </c>
      <c r="Q1422" t="s">
        <v>15830</v>
      </c>
      <c r="R1422" t="s">
        <v>7734</v>
      </c>
      <c r="S1422" t="s">
        <v>7734</v>
      </c>
      <c r="T1422" t="s">
        <v>21565</v>
      </c>
      <c r="U1422">
        <f t="shared" si="22"/>
        <v>1451</v>
      </c>
    </row>
    <row r="1423" spans="1:21" x14ac:dyDescent="0.2">
      <c r="A1423" t="s">
        <v>16690</v>
      </c>
      <c r="B1423" t="s">
        <v>6526</v>
      </c>
      <c r="C1423">
        <v>3519049</v>
      </c>
      <c r="D1423" t="s">
        <v>6428</v>
      </c>
      <c r="E1423" t="s">
        <v>9997</v>
      </c>
      <c r="F1423" t="s">
        <v>6402</v>
      </c>
      <c r="G1423">
        <v>0</v>
      </c>
      <c r="H1423">
        <v>0</v>
      </c>
      <c r="I1423">
        <v>1</v>
      </c>
      <c r="J1423">
        <v>1</v>
      </c>
      <c r="K1423">
        <v>1</v>
      </c>
      <c r="L1423" t="s">
        <v>6403</v>
      </c>
      <c r="M1423">
        <v>2018</v>
      </c>
      <c r="N1423" t="s">
        <v>6404</v>
      </c>
      <c r="O1423">
        <v>99</v>
      </c>
      <c r="P1423">
        <v>1</v>
      </c>
      <c r="Q1423" t="s">
        <v>15830</v>
      </c>
      <c r="R1423" t="s">
        <v>7734</v>
      </c>
      <c r="S1423" t="s">
        <v>7734</v>
      </c>
      <c r="T1423" t="s">
        <v>870</v>
      </c>
      <c r="U1423">
        <f t="shared" si="22"/>
        <v>1451</v>
      </c>
    </row>
    <row r="1424" spans="1:21" x14ac:dyDescent="0.2">
      <c r="A1424" t="s">
        <v>16692</v>
      </c>
      <c r="B1424" t="s">
        <v>10021</v>
      </c>
      <c r="C1424">
        <v>3510010</v>
      </c>
      <c r="D1424" t="s">
        <v>6794</v>
      </c>
      <c r="E1424" t="s">
        <v>10032</v>
      </c>
      <c r="F1424" t="s">
        <v>6402</v>
      </c>
      <c r="G1424">
        <v>2322</v>
      </c>
      <c r="H1424">
        <v>3419</v>
      </c>
      <c r="I1424">
        <v>1</v>
      </c>
      <c r="J1424">
        <v>1</v>
      </c>
      <c r="K1424">
        <v>0</v>
      </c>
      <c r="L1424" t="s">
        <v>6409</v>
      </c>
      <c r="M1424">
        <v>2018</v>
      </c>
      <c r="N1424" t="s">
        <v>1463</v>
      </c>
      <c r="O1424" t="s">
        <v>16693</v>
      </c>
      <c r="P1424">
        <v>1</v>
      </c>
      <c r="Q1424" t="s">
        <v>15830</v>
      </c>
      <c r="R1424" t="s">
        <v>7734</v>
      </c>
      <c r="S1424" t="s">
        <v>7734</v>
      </c>
      <c r="T1424" t="s">
        <v>3505</v>
      </c>
      <c r="U1424">
        <f t="shared" si="22"/>
        <v>34346</v>
      </c>
    </row>
    <row r="1425" spans="1:21" x14ac:dyDescent="0.2">
      <c r="A1425" t="s">
        <v>16692</v>
      </c>
      <c r="B1425" t="s">
        <v>10021</v>
      </c>
      <c r="C1425">
        <v>3510010</v>
      </c>
      <c r="D1425" t="s">
        <v>6851</v>
      </c>
      <c r="E1425" t="s">
        <v>10037</v>
      </c>
      <c r="F1425" t="s">
        <v>6402</v>
      </c>
      <c r="G1425">
        <v>1097</v>
      </c>
      <c r="H1425">
        <v>3419</v>
      </c>
      <c r="I1425">
        <v>0</v>
      </c>
      <c r="J1425">
        <v>0</v>
      </c>
      <c r="K1425">
        <v>0</v>
      </c>
      <c r="L1425" t="s">
        <v>6403</v>
      </c>
      <c r="M1425">
        <v>2018</v>
      </c>
      <c r="N1425" t="s">
        <v>1463</v>
      </c>
      <c r="O1425" t="s">
        <v>16693</v>
      </c>
      <c r="P1425">
        <v>1</v>
      </c>
      <c r="Q1425" t="s">
        <v>15830</v>
      </c>
      <c r="R1425" t="s">
        <v>7734</v>
      </c>
      <c r="S1425" t="s">
        <v>7734</v>
      </c>
      <c r="T1425" t="s">
        <v>3501</v>
      </c>
      <c r="U1425">
        <f t="shared" si="22"/>
        <v>34346</v>
      </c>
    </row>
    <row r="1426" spans="1:21" x14ac:dyDescent="0.2">
      <c r="A1426" t="s">
        <v>16694</v>
      </c>
      <c r="B1426" t="s">
        <v>10021</v>
      </c>
      <c r="C1426">
        <v>3510010</v>
      </c>
      <c r="D1426" t="s">
        <v>7596</v>
      </c>
      <c r="E1426" t="s">
        <v>12093</v>
      </c>
      <c r="F1426" t="s">
        <v>6402</v>
      </c>
      <c r="G1426">
        <v>1080</v>
      </c>
      <c r="H1426">
        <v>2812</v>
      </c>
      <c r="I1426">
        <v>0</v>
      </c>
      <c r="J1426">
        <v>0</v>
      </c>
      <c r="K1426">
        <v>0</v>
      </c>
      <c r="L1426" t="s">
        <v>6403</v>
      </c>
      <c r="M1426">
        <v>2018</v>
      </c>
      <c r="N1426" t="s">
        <v>1463</v>
      </c>
      <c r="O1426" t="s">
        <v>16695</v>
      </c>
      <c r="P1426">
        <v>1</v>
      </c>
      <c r="Q1426" t="s">
        <v>15830</v>
      </c>
      <c r="R1426" t="s">
        <v>7734</v>
      </c>
      <c r="S1426" t="s">
        <v>7734</v>
      </c>
      <c r="T1426" t="s">
        <v>21566</v>
      </c>
      <c r="U1426">
        <f t="shared" si="22"/>
        <v>34346</v>
      </c>
    </row>
    <row r="1427" spans="1:21" x14ac:dyDescent="0.2">
      <c r="A1427" t="s">
        <v>16694</v>
      </c>
      <c r="B1427" t="s">
        <v>10021</v>
      </c>
      <c r="C1427">
        <v>3510010</v>
      </c>
      <c r="D1427" t="s">
        <v>6722</v>
      </c>
      <c r="E1427" t="s">
        <v>10026</v>
      </c>
      <c r="F1427" t="s">
        <v>6402</v>
      </c>
      <c r="G1427">
        <v>1171</v>
      </c>
      <c r="H1427">
        <v>2812</v>
      </c>
      <c r="I1427">
        <v>1</v>
      </c>
      <c r="J1427">
        <v>1</v>
      </c>
      <c r="K1427">
        <v>0</v>
      </c>
      <c r="L1427" t="s">
        <v>6403</v>
      </c>
      <c r="M1427">
        <v>2018</v>
      </c>
      <c r="N1427" t="s">
        <v>1463</v>
      </c>
      <c r="O1427" t="s">
        <v>16695</v>
      </c>
      <c r="P1427">
        <v>1</v>
      </c>
      <c r="Q1427" t="s">
        <v>15830</v>
      </c>
      <c r="R1427" t="s">
        <v>7734</v>
      </c>
      <c r="S1427" t="s">
        <v>7734</v>
      </c>
      <c r="T1427" t="s">
        <v>3509</v>
      </c>
      <c r="U1427">
        <f t="shared" si="22"/>
        <v>34346</v>
      </c>
    </row>
    <row r="1428" spans="1:21" x14ac:dyDescent="0.2">
      <c r="A1428" t="s">
        <v>16694</v>
      </c>
      <c r="B1428" t="s">
        <v>10021</v>
      </c>
      <c r="C1428">
        <v>3510010</v>
      </c>
      <c r="D1428" t="s">
        <v>6550</v>
      </c>
      <c r="E1428" t="s">
        <v>6535</v>
      </c>
      <c r="F1428" t="s">
        <v>6402</v>
      </c>
      <c r="G1428">
        <v>561</v>
      </c>
      <c r="H1428">
        <v>2812</v>
      </c>
      <c r="I1428">
        <v>0</v>
      </c>
      <c r="J1428">
        <v>0</v>
      </c>
      <c r="K1428">
        <v>0</v>
      </c>
      <c r="L1428" t="s">
        <v>6403</v>
      </c>
      <c r="M1428">
        <v>2018</v>
      </c>
      <c r="N1428" t="s">
        <v>1463</v>
      </c>
      <c r="O1428" t="s">
        <v>16695</v>
      </c>
      <c r="P1428">
        <v>1</v>
      </c>
      <c r="Q1428" t="s">
        <v>15830</v>
      </c>
      <c r="R1428" t="s">
        <v>7734</v>
      </c>
      <c r="S1428" t="s">
        <v>7734</v>
      </c>
      <c r="T1428" t="s">
        <v>21567</v>
      </c>
      <c r="U1428">
        <f t="shared" si="22"/>
        <v>34346</v>
      </c>
    </row>
    <row r="1429" spans="1:21" x14ac:dyDescent="0.2">
      <c r="A1429" t="s">
        <v>16696</v>
      </c>
      <c r="B1429" t="s">
        <v>10021</v>
      </c>
      <c r="C1429">
        <v>3510010</v>
      </c>
      <c r="D1429" t="s">
        <v>6718</v>
      </c>
      <c r="E1429" t="s">
        <v>16697</v>
      </c>
      <c r="F1429" t="s">
        <v>6402</v>
      </c>
      <c r="G1429">
        <v>487</v>
      </c>
      <c r="H1429">
        <v>2488</v>
      </c>
      <c r="I1429">
        <v>0</v>
      </c>
      <c r="J1429">
        <v>0</v>
      </c>
      <c r="K1429">
        <v>0</v>
      </c>
      <c r="L1429" t="s">
        <v>6403</v>
      </c>
      <c r="M1429">
        <v>2018</v>
      </c>
      <c r="N1429" t="s">
        <v>1463</v>
      </c>
      <c r="O1429" t="s">
        <v>16698</v>
      </c>
      <c r="P1429">
        <v>1</v>
      </c>
      <c r="Q1429" t="s">
        <v>15830</v>
      </c>
      <c r="R1429" t="s">
        <v>7734</v>
      </c>
      <c r="S1429" t="s">
        <v>7734</v>
      </c>
      <c r="T1429" t="s">
        <v>21568</v>
      </c>
      <c r="U1429">
        <f t="shared" si="22"/>
        <v>34346</v>
      </c>
    </row>
    <row r="1430" spans="1:21" x14ac:dyDescent="0.2">
      <c r="A1430" t="s">
        <v>16696</v>
      </c>
      <c r="B1430" t="s">
        <v>10021</v>
      </c>
      <c r="C1430">
        <v>3510010</v>
      </c>
      <c r="D1430" t="s">
        <v>6580</v>
      </c>
      <c r="E1430" t="s">
        <v>15395</v>
      </c>
      <c r="F1430" t="s">
        <v>6402</v>
      </c>
      <c r="G1430">
        <v>2001</v>
      </c>
      <c r="H1430">
        <v>2488</v>
      </c>
      <c r="I1430">
        <v>1</v>
      </c>
      <c r="J1430">
        <v>1</v>
      </c>
      <c r="K1430">
        <v>0</v>
      </c>
      <c r="L1430" t="s">
        <v>6403</v>
      </c>
      <c r="M1430">
        <v>2018</v>
      </c>
      <c r="N1430" t="s">
        <v>1463</v>
      </c>
      <c r="O1430" t="s">
        <v>16698</v>
      </c>
      <c r="P1430">
        <v>1</v>
      </c>
      <c r="Q1430" t="s">
        <v>15830</v>
      </c>
      <c r="R1430" t="s">
        <v>7734</v>
      </c>
      <c r="S1430" t="s">
        <v>7734</v>
      </c>
      <c r="T1430" t="s">
        <v>21569</v>
      </c>
      <c r="U1430">
        <f t="shared" si="22"/>
        <v>34346</v>
      </c>
    </row>
    <row r="1431" spans="1:21" x14ac:dyDescent="0.2">
      <c r="A1431" t="s">
        <v>16699</v>
      </c>
      <c r="B1431" t="s">
        <v>10021</v>
      </c>
      <c r="C1431">
        <v>3510010</v>
      </c>
      <c r="D1431" t="s">
        <v>16700</v>
      </c>
      <c r="E1431" t="s">
        <v>16701</v>
      </c>
      <c r="F1431" t="s">
        <v>6402</v>
      </c>
      <c r="G1431">
        <v>688</v>
      </c>
      <c r="H1431">
        <v>2228</v>
      </c>
      <c r="I1431">
        <v>0</v>
      </c>
      <c r="J1431">
        <v>0</v>
      </c>
      <c r="K1431">
        <v>0</v>
      </c>
      <c r="L1431" t="s">
        <v>6409</v>
      </c>
      <c r="M1431">
        <v>2018</v>
      </c>
      <c r="N1431" t="s">
        <v>1463</v>
      </c>
      <c r="O1431" t="s">
        <v>16702</v>
      </c>
      <c r="P1431">
        <v>1</v>
      </c>
      <c r="Q1431" t="s">
        <v>15830</v>
      </c>
      <c r="R1431" t="s">
        <v>7734</v>
      </c>
      <c r="S1431" t="s">
        <v>7734</v>
      </c>
      <c r="T1431" t="s">
        <v>21570</v>
      </c>
      <c r="U1431">
        <f t="shared" si="22"/>
        <v>34346</v>
      </c>
    </row>
    <row r="1432" spans="1:21" x14ac:dyDescent="0.2">
      <c r="A1432" t="s">
        <v>16699</v>
      </c>
      <c r="B1432" t="s">
        <v>10021</v>
      </c>
      <c r="C1432">
        <v>3510010</v>
      </c>
      <c r="D1432" t="s">
        <v>16703</v>
      </c>
      <c r="E1432" t="s">
        <v>12406</v>
      </c>
      <c r="F1432" t="s">
        <v>6402</v>
      </c>
      <c r="G1432">
        <v>1007</v>
      </c>
      <c r="H1432">
        <v>2228</v>
      </c>
      <c r="I1432">
        <v>1</v>
      </c>
      <c r="J1432">
        <v>1</v>
      </c>
      <c r="K1432">
        <v>0</v>
      </c>
      <c r="L1432" t="s">
        <v>6409</v>
      </c>
      <c r="M1432">
        <v>2018</v>
      </c>
      <c r="N1432" t="s">
        <v>1463</v>
      </c>
      <c r="O1432" t="s">
        <v>16702</v>
      </c>
      <c r="P1432">
        <v>1</v>
      </c>
      <c r="Q1432" t="s">
        <v>15830</v>
      </c>
      <c r="R1432" t="s">
        <v>7734</v>
      </c>
      <c r="S1432" t="s">
        <v>7734</v>
      </c>
      <c r="T1432" t="s">
        <v>21571</v>
      </c>
      <c r="U1432">
        <f t="shared" si="22"/>
        <v>34346</v>
      </c>
    </row>
    <row r="1433" spans="1:21" x14ac:dyDescent="0.2">
      <c r="A1433" t="s">
        <v>16699</v>
      </c>
      <c r="B1433" t="s">
        <v>10021</v>
      </c>
      <c r="C1433">
        <v>3510010</v>
      </c>
      <c r="D1433" t="s">
        <v>7446</v>
      </c>
      <c r="E1433" t="s">
        <v>14645</v>
      </c>
      <c r="F1433" t="s">
        <v>6402</v>
      </c>
      <c r="G1433">
        <v>533</v>
      </c>
      <c r="H1433">
        <v>2228</v>
      </c>
      <c r="I1433">
        <v>0</v>
      </c>
      <c r="J1433">
        <v>0</v>
      </c>
      <c r="K1433">
        <v>0</v>
      </c>
      <c r="L1433" t="s">
        <v>6403</v>
      </c>
      <c r="M1433">
        <v>2018</v>
      </c>
      <c r="N1433" t="s">
        <v>1463</v>
      </c>
      <c r="O1433" t="s">
        <v>16702</v>
      </c>
      <c r="P1433">
        <v>1</v>
      </c>
      <c r="Q1433" t="s">
        <v>15830</v>
      </c>
      <c r="R1433" t="s">
        <v>7734</v>
      </c>
      <c r="S1433" t="s">
        <v>7734</v>
      </c>
      <c r="T1433" t="s">
        <v>21572</v>
      </c>
      <c r="U1433">
        <f t="shared" si="22"/>
        <v>34346</v>
      </c>
    </row>
    <row r="1434" spans="1:21" x14ac:dyDescent="0.2">
      <c r="A1434" t="s">
        <v>16704</v>
      </c>
      <c r="B1434" t="s">
        <v>10021</v>
      </c>
      <c r="C1434">
        <v>3510010</v>
      </c>
      <c r="D1434" t="s">
        <v>6624</v>
      </c>
      <c r="E1434" t="s">
        <v>6433</v>
      </c>
      <c r="F1434" t="s">
        <v>6402</v>
      </c>
      <c r="G1434">
        <v>1958</v>
      </c>
      <c r="H1434">
        <v>3765</v>
      </c>
      <c r="I1434">
        <v>0</v>
      </c>
      <c r="J1434">
        <v>1</v>
      </c>
      <c r="K1434">
        <v>0</v>
      </c>
      <c r="L1434" t="s">
        <v>6403</v>
      </c>
      <c r="M1434">
        <v>2018</v>
      </c>
      <c r="N1434" t="s">
        <v>1463</v>
      </c>
      <c r="O1434" t="s">
        <v>16705</v>
      </c>
      <c r="P1434">
        <v>1</v>
      </c>
      <c r="Q1434" t="s">
        <v>15830</v>
      </c>
      <c r="R1434" t="s">
        <v>7734</v>
      </c>
      <c r="S1434" t="s">
        <v>7734</v>
      </c>
      <c r="T1434" t="s">
        <v>3512</v>
      </c>
      <c r="U1434">
        <f t="shared" si="22"/>
        <v>34346</v>
      </c>
    </row>
    <row r="1435" spans="1:21" x14ac:dyDescent="0.2">
      <c r="A1435" t="s">
        <v>16704</v>
      </c>
      <c r="B1435" t="s">
        <v>10021</v>
      </c>
      <c r="C1435">
        <v>3510010</v>
      </c>
      <c r="D1435" t="s">
        <v>8539</v>
      </c>
      <c r="E1435" t="s">
        <v>6872</v>
      </c>
      <c r="F1435" t="s">
        <v>6402</v>
      </c>
      <c r="G1435">
        <v>529</v>
      </c>
      <c r="H1435">
        <v>3765</v>
      </c>
      <c r="I1435">
        <v>0</v>
      </c>
      <c r="J1435">
        <v>0</v>
      </c>
      <c r="K1435">
        <v>0</v>
      </c>
      <c r="L1435" t="s">
        <v>6403</v>
      </c>
      <c r="M1435">
        <v>2018</v>
      </c>
      <c r="N1435" t="s">
        <v>1463</v>
      </c>
      <c r="O1435" t="s">
        <v>16705</v>
      </c>
      <c r="P1435">
        <v>1</v>
      </c>
      <c r="Q1435" t="s">
        <v>15830</v>
      </c>
      <c r="R1435" t="s">
        <v>7734</v>
      </c>
      <c r="S1435" t="s">
        <v>7734</v>
      </c>
      <c r="T1435" t="s">
        <v>21573</v>
      </c>
      <c r="U1435">
        <f t="shared" si="22"/>
        <v>34346</v>
      </c>
    </row>
    <row r="1436" spans="1:21" x14ac:dyDescent="0.2">
      <c r="A1436" t="s">
        <v>16704</v>
      </c>
      <c r="B1436" t="s">
        <v>10021</v>
      </c>
      <c r="C1436">
        <v>3510010</v>
      </c>
      <c r="D1436" t="s">
        <v>6406</v>
      </c>
      <c r="E1436" t="s">
        <v>15426</v>
      </c>
      <c r="F1436" t="s">
        <v>6402</v>
      </c>
      <c r="G1436">
        <v>126</v>
      </c>
      <c r="H1436">
        <v>3765</v>
      </c>
      <c r="I1436">
        <v>0</v>
      </c>
      <c r="J1436">
        <v>0</v>
      </c>
      <c r="K1436">
        <v>0</v>
      </c>
      <c r="L1436" t="s">
        <v>6403</v>
      </c>
      <c r="M1436">
        <v>2018</v>
      </c>
      <c r="N1436" t="s">
        <v>1463</v>
      </c>
      <c r="O1436" t="s">
        <v>16705</v>
      </c>
      <c r="P1436">
        <v>1</v>
      </c>
      <c r="Q1436" t="s">
        <v>15830</v>
      </c>
      <c r="R1436" t="s">
        <v>7734</v>
      </c>
      <c r="S1436" t="s">
        <v>7734</v>
      </c>
      <c r="T1436" t="s">
        <v>21574</v>
      </c>
      <c r="U1436">
        <f t="shared" si="22"/>
        <v>34346</v>
      </c>
    </row>
    <row r="1437" spans="1:21" x14ac:dyDescent="0.2">
      <c r="A1437" t="s">
        <v>16704</v>
      </c>
      <c r="B1437" t="s">
        <v>10021</v>
      </c>
      <c r="C1437">
        <v>3510010</v>
      </c>
      <c r="D1437" t="s">
        <v>6817</v>
      </c>
      <c r="E1437" t="s">
        <v>15796</v>
      </c>
      <c r="F1437" t="s">
        <v>6402</v>
      </c>
      <c r="G1437">
        <v>503</v>
      </c>
      <c r="H1437">
        <v>3765</v>
      </c>
      <c r="I1437">
        <v>0</v>
      </c>
      <c r="J1437">
        <v>0</v>
      </c>
      <c r="K1437">
        <v>0</v>
      </c>
      <c r="L1437" t="s">
        <v>6403</v>
      </c>
      <c r="M1437">
        <v>2018</v>
      </c>
      <c r="N1437" t="s">
        <v>1463</v>
      </c>
      <c r="O1437" t="s">
        <v>16705</v>
      </c>
      <c r="P1437">
        <v>1</v>
      </c>
      <c r="Q1437" t="s">
        <v>15830</v>
      </c>
      <c r="R1437" t="s">
        <v>7734</v>
      </c>
      <c r="S1437" t="s">
        <v>7734</v>
      </c>
      <c r="T1437" t="s">
        <v>21575</v>
      </c>
      <c r="U1437">
        <f t="shared" si="22"/>
        <v>34346</v>
      </c>
    </row>
    <row r="1438" spans="1:21" x14ac:dyDescent="0.2">
      <c r="A1438" t="s">
        <v>16704</v>
      </c>
      <c r="B1438" t="s">
        <v>10021</v>
      </c>
      <c r="C1438">
        <v>3510010</v>
      </c>
      <c r="D1438" t="s">
        <v>6548</v>
      </c>
      <c r="E1438" t="s">
        <v>6733</v>
      </c>
      <c r="F1438" t="s">
        <v>6402</v>
      </c>
      <c r="G1438">
        <v>591</v>
      </c>
      <c r="H1438">
        <v>3765</v>
      </c>
      <c r="I1438">
        <v>0</v>
      </c>
      <c r="J1438">
        <v>0</v>
      </c>
      <c r="K1438">
        <v>0</v>
      </c>
      <c r="L1438" t="s">
        <v>6403</v>
      </c>
      <c r="M1438">
        <v>2018</v>
      </c>
      <c r="N1438" t="s">
        <v>1463</v>
      </c>
      <c r="O1438" t="s">
        <v>16705</v>
      </c>
      <c r="P1438">
        <v>1</v>
      </c>
      <c r="Q1438" t="s">
        <v>15830</v>
      </c>
      <c r="R1438" t="s">
        <v>7734</v>
      </c>
      <c r="S1438" t="s">
        <v>7734</v>
      </c>
      <c r="T1438" t="s">
        <v>21576</v>
      </c>
      <c r="U1438">
        <f t="shared" si="22"/>
        <v>34346</v>
      </c>
    </row>
    <row r="1439" spans="1:21" x14ac:dyDescent="0.2">
      <c r="A1439" t="s">
        <v>16704</v>
      </c>
      <c r="B1439" t="s">
        <v>10021</v>
      </c>
      <c r="C1439">
        <v>3510010</v>
      </c>
      <c r="D1439" t="s">
        <v>6766</v>
      </c>
      <c r="E1439" t="s">
        <v>6544</v>
      </c>
      <c r="F1439" t="s">
        <v>6402</v>
      </c>
      <c r="G1439">
        <v>58</v>
      </c>
      <c r="H1439">
        <v>3765</v>
      </c>
      <c r="I1439">
        <v>0</v>
      </c>
      <c r="J1439">
        <v>0</v>
      </c>
      <c r="K1439">
        <v>0</v>
      </c>
      <c r="L1439" t="s">
        <v>6403</v>
      </c>
      <c r="M1439">
        <v>2018</v>
      </c>
      <c r="N1439" t="s">
        <v>1463</v>
      </c>
      <c r="O1439" t="s">
        <v>16705</v>
      </c>
      <c r="P1439">
        <v>1</v>
      </c>
      <c r="Q1439" t="s">
        <v>15830</v>
      </c>
      <c r="R1439" t="s">
        <v>7734</v>
      </c>
      <c r="S1439" t="s">
        <v>7734</v>
      </c>
      <c r="T1439" t="s">
        <v>21577</v>
      </c>
      <c r="U1439">
        <f t="shared" si="22"/>
        <v>34346</v>
      </c>
    </row>
    <row r="1440" spans="1:21" x14ac:dyDescent="0.2">
      <c r="A1440" t="s">
        <v>16706</v>
      </c>
      <c r="B1440" t="s">
        <v>10021</v>
      </c>
      <c r="C1440">
        <v>3510010</v>
      </c>
      <c r="D1440" t="s">
        <v>6571</v>
      </c>
      <c r="E1440" t="s">
        <v>15167</v>
      </c>
      <c r="F1440" t="s">
        <v>6402</v>
      </c>
      <c r="G1440">
        <v>385</v>
      </c>
      <c r="H1440">
        <v>3067</v>
      </c>
      <c r="I1440">
        <v>0</v>
      </c>
      <c r="J1440">
        <v>0</v>
      </c>
      <c r="K1440">
        <v>0</v>
      </c>
      <c r="L1440" t="s">
        <v>6409</v>
      </c>
      <c r="M1440">
        <v>2018</v>
      </c>
      <c r="N1440" t="s">
        <v>1463</v>
      </c>
      <c r="O1440" t="s">
        <v>16707</v>
      </c>
      <c r="P1440">
        <v>1</v>
      </c>
      <c r="Q1440" t="s">
        <v>15830</v>
      </c>
      <c r="R1440" t="s">
        <v>7734</v>
      </c>
      <c r="S1440" t="s">
        <v>7734</v>
      </c>
      <c r="T1440" t="s">
        <v>21578</v>
      </c>
      <c r="U1440">
        <f t="shared" si="22"/>
        <v>34346</v>
      </c>
    </row>
    <row r="1441" spans="1:21" x14ac:dyDescent="0.2">
      <c r="A1441" t="s">
        <v>16706</v>
      </c>
      <c r="B1441" t="s">
        <v>10021</v>
      </c>
      <c r="C1441">
        <v>3510010</v>
      </c>
      <c r="D1441" t="s">
        <v>9960</v>
      </c>
      <c r="E1441" t="s">
        <v>11711</v>
      </c>
      <c r="F1441" t="s">
        <v>6402</v>
      </c>
      <c r="G1441">
        <v>294</v>
      </c>
      <c r="H1441">
        <v>3067</v>
      </c>
      <c r="I1441">
        <v>0</v>
      </c>
      <c r="J1441">
        <v>0</v>
      </c>
      <c r="K1441">
        <v>0</v>
      </c>
      <c r="L1441" t="s">
        <v>6409</v>
      </c>
      <c r="M1441">
        <v>2018</v>
      </c>
      <c r="N1441" t="s">
        <v>1463</v>
      </c>
      <c r="O1441" t="s">
        <v>16707</v>
      </c>
      <c r="P1441">
        <v>1</v>
      </c>
      <c r="Q1441" t="s">
        <v>15830</v>
      </c>
      <c r="R1441" t="s">
        <v>7734</v>
      </c>
      <c r="S1441" t="s">
        <v>7734</v>
      </c>
      <c r="T1441" t="s">
        <v>21579</v>
      </c>
      <c r="U1441">
        <f t="shared" si="22"/>
        <v>34346</v>
      </c>
    </row>
    <row r="1442" spans="1:21" x14ac:dyDescent="0.2">
      <c r="A1442" t="s">
        <v>16706</v>
      </c>
      <c r="B1442" t="s">
        <v>10021</v>
      </c>
      <c r="C1442">
        <v>3510010</v>
      </c>
      <c r="D1442" t="s">
        <v>6414</v>
      </c>
      <c r="E1442" t="s">
        <v>15456</v>
      </c>
      <c r="F1442" t="s">
        <v>6402</v>
      </c>
      <c r="G1442">
        <v>1527</v>
      </c>
      <c r="H1442">
        <v>3067</v>
      </c>
      <c r="I1442">
        <v>0</v>
      </c>
      <c r="J1442">
        <v>1</v>
      </c>
      <c r="K1442">
        <v>0</v>
      </c>
      <c r="L1442" t="s">
        <v>6403</v>
      </c>
      <c r="M1442">
        <v>2018</v>
      </c>
      <c r="N1442" t="s">
        <v>1463</v>
      </c>
      <c r="O1442" t="s">
        <v>16707</v>
      </c>
      <c r="P1442">
        <v>1</v>
      </c>
      <c r="Q1442" t="s">
        <v>15830</v>
      </c>
      <c r="R1442" t="s">
        <v>7734</v>
      </c>
      <c r="S1442" t="s">
        <v>7734</v>
      </c>
      <c r="T1442" t="s">
        <v>21580</v>
      </c>
      <c r="U1442">
        <f t="shared" si="22"/>
        <v>34346</v>
      </c>
    </row>
    <row r="1443" spans="1:21" x14ac:dyDescent="0.2">
      <c r="A1443" t="s">
        <v>16706</v>
      </c>
      <c r="B1443" t="s">
        <v>10021</v>
      </c>
      <c r="C1443">
        <v>3510010</v>
      </c>
      <c r="D1443" t="s">
        <v>16708</v>
      </c>
      <c r="E1443" t="s">
        <v>6822</v>
      </c>
      <c r="F1443" t="s">
        <v>6402</v>
      </c>
      <c r="G1443">
        <v>861</v>
      </c>
      <c r="H1443">
        <v>3067</v>
      </c>
      <c r="I1443">
        <v>0</v>
      </c>
      <c r="J1443">
        <v>0</v>
      </c>
      <c r="K1443">
        <v>0</v>
      </c>
      <c r="L1443" t="s">
        <v>6403</v>
      </c>
      <c r="M1443">
        <v>2018</v>
      </c>
      <c r="N1443" t="s">
        <v>1463</v>
      </c>
      <c r="O1443" t="s">
        <v>16707</v>
      </c>
      <c r="P1443">
        <v>1</v>
      </c>
      <c r="Q1443" t="s">
        <v>15830</v>
      </c>
      <c r="R1443" t="s">
        <v>7734</v>
      </c>
      <c r="S1443" t="s">
        <v>7734</v>
      </c>
      <c r="T1443" t="s">
        <v>21581</v>
      </c>
      <c r="U1443">
        <f t="shared" si="22"/>
        <v>34346</v>
      </c>
    </row>
    <row r="1444" spans="1:21" x14ac:dyDescent="0.2">
      <c r="A1444" t="s">
        <v>16709</v>
      </c>
      <c r="B1444" t="s">
        <v>10021</v>
      </c>
      <c r="C1444">
        <v>3510010</v>
      </c>
      <c r="D1444" t="s">
        <v>6550</v>
      </c>
      <c r="E1444" t="s">
        <v>6472</v>
      </c>
      <c r="F1444" t="s">
        <v>6402</v>
      </c>
      <c r="G1444">
        <v>1927</v>
      </c>
      <c r="H1444">
        <v>3089</v>
      </c>
      <c r="I1444">
        <v>1</v>
      </c>
      <c r="J1444">
        <v>1</v>
      </c>
      <c r="K1444">
        <v>0</v>
      </c>
      <c r="L1444" t="s">
        <v>6403</v>
      </c>
      <c r="M1444">
        <v>2018</v>
      </c>
      <c r="N1444" t="s">
        <v>1463</v>
      </c>
      <c r="O1444" t="s">
        <v>16710</v>
      </c>
      <c r="P1444">
        <v>1</v>
      </c>
      <c r="Q1444" t="s">
        <v>15830</v>
      </c>
      <c r="R1444" t="s">
        <v>7734</v>
      </c>
      <c r="S1444" t="s">
        <v>7734</v>
      </c>
      <c r="T1444" t="s">
        <v>21582</v>
      </c>
      <c r="U1444">
        <f t="shared" si="22"/>
        <v>34346</v>
      </c>
    </row>
    <row r="1445" spans="1:21" x14ac:dyDescent="0.2">
      <c r="A1445" t="s">
        <v>16709</v>
      </c>
      <c r="B1445" t="s">
        <v>10021</v>
      </c>
      <c r="C1445">
        <v>3510010</v>
      </c>
      <c r="D1445" t="s">
        <v>6578</v>
      </c>
      <c r="E1445" t="s">
        <v>9206</v>
      </c>
      <c r="F1445" t="s">
        <v>6402</v>
      </c>
      <c r="G1445">
        <v>1162</v>
      </c>
      <c r="H1445">
        <v>3089</v>
      </c>
      <c r="I1445">
        <v>0</v>
      </c>
      <c r="J1445">
        <v>0</v>
      </c>
      <c r="K1445">
        <v>0</v>
      </c>
      <c r="L1445" t="s">
        <v>6403</v>
      </c>
      <c r="M1445">
        <v>2018</v>
      </c>
      <c r="N1445" t="s">
        <v>1463</v>
      </c>
      <c r="O1445" t="s">
        <v>16710</v>
      </c>
      <c r="P1445">
        <v>1</v>
      </c>
      <c r="Q1445" t="s">
        <v>15830</v>
      </c>
      <c r="R1445" t="s">
        <v>7734</v>
      </c>
      <c r="S1445" t="s">
        <v>7734</v>
      </c>
      <c r="T1445" t="s">
        <v>21583</v>
      </c>
      <c r="U1445">
        <f t="shared" si="22"/>
        <v>34346</v>
      </c>
    </row>
    <row r="1446" spans="1:21" x14ac:dyDescent="0.2">
      <c r="A1446" t="s">
        <v>16711</v>
      </c>
      <c r="B1446" t="s">
        <v>10021</v>
      </c>
      <c r="C1446">
        <v>3510010</v>
      </c>
      <c r="D1446" t="s">
        <v>6523</v>
      </c>
      <c r="E1446" t="s">
        <v>10079</v>
      </c>
      <c r="F1446" t="s">
        <v>6402</v>
      </c>
      <c r="G1446">
        <v>0</v>
      </c>
      <c r="H1446">
        <v>0</v>
      </c>
      <c r="I1446">
        <v>1</v>
      </c>
      <c r="J1446">
        <v>1</v>
      </c>
      <c r="K1446">
        <v>1</v>
      </c>
      <c r="L1446" t="s">
        <v>6403</v>
      </c>
      <c r="M1446">
        <v>2018</v>
      </c>
      <c r="N1446" t="s">
        <v>1463</v>
      </c>
      <c r="O1446" t="s">
        <v>16712</v>
      </c>
      <c r="P1446">
        <v>1</v>
      </c>
      <c r="Q1446" t="s">
        <v>15830</v>
      </c>
      <c r="R1446" t="s">
        <v>7734</v>
      </c>
      <c r="S1446" t="s">
        <v>7734</v>
      </c>
      <c r="T1446" t="s">
        <v>21584</v>
      </c>
      <c r="U1446">
        <f t="shared" si="22"/>
        <v>34346</v>
      </c>
    </row>
    <row r="1447" spans="1:21" x14ac:dyDescent="0.2">
      <c r="A1447" t="s">
        <v>16713</v>
      </c>
      <c r="B1447" t="s">
        <v>10021</v>
      </c>
      <c r="C1447">
        <v>3510010</v>
      </c>
      <c r="D1447" t="s">
        <v>7974</v>
      </c>
      <c r="E1447" t="s">
        <v>16714</v>
      </c>
      <c r="F1447" t="s">
        <v>6402</v>
      </c>
      <c r="G1447">
        <v>96</v>
      </c>
      <c r="H1447">
        <v>2578</v>
      </c>
      <c r="I1447">
        <v>0</v>
      </c>
      <c r="J1447">
        <v>0</v>
      </c>
      <c r="K1447">
        <v>0</v>
      </c>
      <c r="L1447" t="s">
        <v>6409</v>
      </c>
      <c r="M1447">
        <v>2018</v>
      </c>
      <c r="N1447" t="s">
        <v>1463</v>
      </c>
      <c r="O1447" t="s">
        <v>16715</v>
      </c>
      <c r="P1447">
        <v>1</v>
      </c>
      <c r="Q1447" t="s">
        <v>15830</v>
      </c>
      <c r="R1447" t="s">
        <v>7734</v>
      </c>
      <c r="S1447" t="s">
        <v>7734</v>
      </c>
      <c r="T1447" t="s">
        <v>21585</v>
      </c>
      <c r="U1447">
        <f t="shared" si="22"/>
        <v>34346</v>
      </c>
    </row>
    <row r="1448" spans="1:21" x14ac:dyDescent="0.2">
      <c r="A1448" t="s">
        <v>16713</v>
      </c>
      <c r="B1448" t="s">
        <v>10021</v>
      </c>
      <c r="C1448">
        <v>3510010</v>
      </c>
      <c r="D1448" t="s">
        <v>9770</v>
      </c>
      <c r="E1448" t="s">
        <v>7567</v>
      </c>
      <c r="F1448" t="s">
        <v>6402</v>
      </c>
      <c r="G1448">
        <v>1410</v>
      </c>
      <c r="H1448">
        <v>2578</v>
      </c>
      <c r="I1448">
        <v>0</v>
      </c>
      <c r="J1448">
        <v>1</v>
      </c>
      <c r="K1448">
        <v>0</v>
      </c>
      <c r="L1448" t="s">
        <v>6409</v>
      </c>
      <c r="M1448">
        <v>2018</v>
      </c>
      <c r="N1448" t="s">
        <v>1463</v>
      </c>
      <c r="O1448" t="s">
        <v>16715</v>
      </c>
      <c r="P1448">
        <v>1</v>
      </c>
      <c r="Q1448" t="s">
        <v>15830</v>
      </c>
      <c r="R1448" t="s">
        <v>7734</v>
      </c>
      <c r="S1448" t="s">
        <v>7734</v>
      </c>
      <c r="T1448" t="s">
        <v>21586</v>
      </c>
      <c r="U1448">
        <f t="shared" si="22"/>
        <v>34346</v>
      </c>
    </row>
    <row r="1449" spans="1:21" x14ac:dyDescent="0.2">
      <c r="A1449" t="s">
        <v>16713</v>
      </c>
      <c r="B1449" t="s">
        <v>10021</v>
      </c>
      <c r="C1449">
        <v>3510010</v>
      </c>
      <c r="D1449" t="s">
        <v>9591</v>
      </c>
      <c r="E1449" t="s">
        <v>16716</v>
      </c>
      <c r="F1449" t="s">
        <v>6402</v>
      </c>
      <c r="G1449">
        <v>64</v>
      </c>
      <c r="H1449">
        <v>2578</v>
      </c>
      <c r="I1449">
        <v>0</v>
      </c>
      <c r="J1449">
        <v>0</v>
      </c>
      <c r="K1449">
        <v>0</v>
      </c>
      <c r="L1449" t="s">
        <v>6409</v>
      </c>
      <c r="M1449">
        <v>2018</v>
      </c>
      <c r="N1449" t="s">
        <v>1463</v>
      </c>
      <c r="O1449" t="s">
        <v>16715</v>
      </c>
      <c r="P1449">
        <v>1</v>
      </c>
      <c r="Q1449" t="s">
        <v>15830</v>
      </c>
      <c r="R1449" t="s">
        <v>7734</v>
      </c>
      <c r="S1449" t="s">
        <v>7734</v>
      </c>
      <c r="T1449" t="s">
        <v>21587</v>
      </c>
      <c r="U1449">
        <f t="shared" si="22"/>
        <v>34346</v>
      </c>
    </row>
    <row r="1450" spans="1:21" x14ac:dyDescent="0.2">
      <c r="A1450" t="s">
        <v>16713</v>
      </c>
      <c r="B1450" t="s">
        <v>10021</v>
      </c>
      <c r="C1450">
        <v>3510010</v>
      </c>
      <c r="D1450" t="s">
        <v>6548</v>
      </c>
      <c r="E1450" t="s">
        <v>10680</v>
      </c>
      <c r="F1450" t="s">
        <v>6402</v>
      </c>
      <c r="G1450">
        <v>584</v>
      </c>
      <c r="H1450">
        <v>2578</v>
      </c>
      <c r="I1450">
        <v>0</v>
      </c>
      <c r="J1450">
        <v>0</v>
      </c>
      <c r="K1450">
        <v>0</v>
      </c>
      <c r="L1450" t="s">
        <v>6403</v>
      </c>
      <c r="M1450">
        <v>2018</v>
      </c>
      <c r="N1450" t="s">
        <v>1463</v>
      </c>
      <c r="O1450" t="s">
        <v>16715</v>
      </c>
      <c r="P1450">
        <v>1</v>
      </c>
      <c r="Q1450" t="s">
        <v>15830</v>
      </c>
      <c r="R1450" t="s">
        <v>7734</v>
      </c>
      <c r="S1450" t="s">
        <v>7734</v>
      </c>
      <c r="T1450" t="s">
        <v>21588</v>
      </c>
      <c r="U1450">
        <f t="shared" si="22"/>
        <v>34346</v>
      </c>
    </row>
    <row r="1451" spans="1:21" x14ac:dyDescent="0.2">
      <c r="A1451" t="s">
        <v>16713</v>
      </c>
      <c r="B1451" t="s">
        <v>10021</v>
      </c>
      <c r="C1451">
        <v>3510010</v>
      </c>
      <c r="D1451" t="s">
        <v>6425</v>
      </c>
      <c r="E1451" t="s">
        <v>16717</v>
      </c>
      <c r="F1451" t="s">
        <v>6402</v>
      </c>
      <c r="G1451">
        <v>424</v>
      </c>
      <c r="H1451">
        <v>2578</v>
      </c>
      <c r="I1451">
        <v>0</v>
      </c>
      <c r="J1451">
        <v>0</v>
      </c>
      <c r="K1451">
        <v>0</v>
      </c>
      <c r="L1451" t="s">
        <v>6403</v>
      </c>
      <c r="M1451">
        <v>2018</v>
      </c>
      <c r="N1451" t="s">
        <v>1463</v>
      </c>
      <c r="O1451" t="s">
        <v>16715</v>
      </c>
      <c r="P1451">
        <v>1</v>
      </c>
      <c r="Q1451" t="s">
        <v>15830</v>
      </c>
      <c r="R1451" t="s">
        <v>7734</v>
      </c>
      <c r="S1451" t="s">
        <v>7734</v>
      </c>
      <c r="T1451" t="s">
        <v>21589</v>
      </c>
      <c r="U1451">
        <f t="shared" si="22"/>
        <v>34346</v>
      </c>
    </row>
    <row r="1452" spans="1:21" x14ac:dyDescent="0.2">
      <c r="A1452" t="s">
        <v>16718</v>
      </c>
      <c r="B1452" t="s">
        <v>10021</v>
      </c>
      <c r="C1452">
        <v>3510010</v>
      </c>
      <c r="D1452" t="s">
        <v>6654</v>
      </c>
      <c r="E1452" t="s">
        <v>10610</v>
      </c>
      <c r="F1452" t="s">
        <v>6402</v>
      </c>
      <c r="G1452">
        <v>380</v>
      </c>
      <c r="H1452">
        <v>1767</v>
      </c>
      <c r="I1452">
        <v>0</v>
      </c>
      <c r="J1452">
        <v>0</v>
      </c>
      <c r="K1452">
        <v>0</v>
      </c>
      <c r="L1452" t="s">
        <v>6403</v>
      </c>
      <c r="M1452">
        <v>2018</v>
      </c>
      <c r="N1452" t="s">
        <v>1463</v>
      </c>
      <c r="O1452" t="s">
        <v>16719</v>
      </c>
      <c r="P1452">
        <v>1</v>
      </c>
      <c r="Q1452" t="s">
        <v>15830</v>
      </c>
      <c r="R1452" t="s">
        <v>7734</v>
      </c>
      <c r="S1452" t="s">
        <v>7734</v>
      </c>
      <c r="T1452" t="s">
        <v>21590</v>
      </c>
      <c r="U1452">
        <f t="shared" si="22"/>
        <v>34346</v>
      </c>
    </row>
    <row r="1453" spans="1:21" x14ac:dyDescent="0.2">
      <c r="A1453" t="s">
        <v>16718</v>
      </c>
      <c r="B1453" t="s">
        <v>10021</v>
      </c>
      <c r="C1453">
        <v>3510010</v>
      </c>
      <c r="D1453" t="s">
        <v>6428</v>
      </c>
      <c r="E1453" t="s">
        <v>7665</v>
      </c>
      <c r="F1453" t="s">
        <v>6402</v>
      </c>
      <c r="G1453">
        <v>171</v>
      </c>
      <c r="H1453">
        <v>1767</v>
      </c>
      <c r="I1453">
        <v>0</v>
      </c>
      <c r="J1453">
        <v>0</v>
      </c>
      <c r="K1453">
        <v>0</v>
      </c>
      <c r="L1453" t="s">
        <v>6403</v>
      </c>
      <c r="M1453">
        <v>2018</v>
      </c>
      <c r="N1453" t="s">
        <v>1463</v>
      </c>
      <c r="O1453" t="s">
        <v>16719</v>
      </c>
      <c r="P1453">
        <v>1</v>
      </c>
      <c r="Q1453" t="s">
        <v>15830</v>
      </c>
      <c r="R1453" t="s">
        <v>7734</v>
      </c>
      <c r="S1453" t="s">
        <v>7734</v>
      </c>
      <c r="T1453" t="s">
        <v>21591</v>
      </c>
      <c r="U1453">
        <f t="shared" si="22"/>
        <v>34346</v>
      </c>
    </row>
    <row r="1454" spans="1:21" x14ac:dyDescent="0.2">
      <c r="A1454" t="s">
        <v>16718</v>
      </c>
      <c r="B1454" t="s">
        <v>10021</v>
      </c>
      <c r="C1454">
        <v>3510010</v>
      </c>
      <c r="D1454" t="s">
        <v>6595</v>
      </c>
      <c r="E1454" t="s">
        <v>16720</v>
      </c>
      <c r="F1454" t="s">
        <v>6402</v>
      </c>
      <c r="G1454">
        <v>75</v>
      </c>
      <c r="H1454">
        <v>1767</v>
      </c>
      <c r="I1454">
        <v>0</v>
      </c>
      <c r="J1454">
        <v>0</v>
      </c>
      <c r="K1454">
        <v>0</v>
      </c>
      <c r="L1454" t="s">
        <v>6403</v>
      </c>
      <c r="M1454">
        <v>2018</v>
      </c>
      <c r="N1454" t="s">
        <v>1463</v>
      </c>
      <c r="O1454" t="s">
        <v>16719</v>
      </c>
      <c r="P1454">
        <v>1</v>
      </c>
      <c r="Q1454" t="s">
        <v>15830</v>
      </c>
      <c r="R1454" t="s">
        <v>7734</v>
      </c>
      <c r="S1454" t="s">
        <v>7734</v>
      </c>
      <c r="T1454" t="s">
        <v>21592</v>
      </c>
      <c r="U1454">
        <f t="shared" si="22"/>
        <v>34346</v>
      </c>
    </row>
    <row r="1455" spans="1:21" x14ac:dyDescent="0.2">
      <c r="A1455" t="s">
        <v>16718</v>
      </c>
      <c r="B1455" t="s">
        <v>10021</v>
      </c>
      <c r="C1455">
        <v>3510010</v>
      </c>
      <c r="D1455" t="s">
        <v>6738</v>
      </c>
      <c r="E1455" t="s">
        <v>10072</v>
      </c>
      <c r="F1455" t="s">
        <v>6402</v>
      </c>
      <c r="G1455">
        <v>1141</v>
      </c>
      <c r="H1455">
        <v>1767</v>
      </c>
      <c r="I1455">
        <v>1</v>
      </c>
      <c r="J1455">
        <v>1</v>
      </c>
      <c r="K1455">
        <v>0</v>
      </c>
      <c r="L1455" t="s">
        <v>6403</v>
      </c>
      <c r="M1455">
        <v>2018</v>
      </c>
      <c r="N1455" t="s">
        <v>1463</v>
      </c>
      <c r="O1455" t="s">
        <v>16719</v>
      </c>
      <c r="P1455">
        <v>1</v>
      </c>
      <c r="Q1455" t="s">
        <v>15830</v>
      </c>
      <c r="R1455" t="s">
        <v>7734</v>
      </c>
      <c r="S1455" t="s">
        <v>7734</v>
      </c>
      <c r="T1455" t="s">
        <v>20000</v>
      </c>
      <c r="U1455">
        <f t="shared" si="22"/>
        <v>34346</v>
      </c>
    </row>
    <row r="1456" spans="1:21" x14ac:dyDescent="0.2">
      <c r="A1456" t="s">
        <v>16721</v>
      </c>
      <c r="B1456" t="s">
        <v>10021</v>
      </c>
      <c r="C1456">
        <v>3510010</v>
      </c>
      <c r="D1456" t="s">
        <v>7623</v>
      </c>
      <c r="E1456" t="s">
        <v>10046</v>
      </c>
      <c r="F1456" t="s">
        <v>6402</v>
      </c>
      <c r="G1456">
        <v>1249</v>
      </c>
      <c r="H1456">
        <v>3549</v>
      </c>
      <c r="I1456">
        <v>0</v>
      </c>
      <c r="J1456">
        <v>0</v>
      </c>
      <c r="K1456">
        <v>0</v>
      </c>
      <c r="L1456" t="s">
        <v>6409</v>
      </c>
      <c r="M1456">
        <v>2018</v>
      </c>
      <c r="N1456" t="s">
        <v>1463</v>
      </c>
      <c r="O1456" t="s">
        <v>16722</v>
      </c>
      <c r="P1456">
        <v>1</v>
      </c>
      <c r="Q1456" t="s">
        <v>15830</v>
      </c>
      <c r="R1456" t="s">
        <v>7734</v>
      </c>
      <c r="S1456" t="s">
        <v>7734</v>
      </c>
      <c r="T1456" t="s">
        <v>3499</v>
      </c>
      <c r="U1456">
        <f t="shared" si="22"/>
        <v>34346</v>
      </c>
    </row>
    <row r="1457" spans="1:21" x14ac:dyDescent="0.2">
      <c r="A1457" t="s">
        <v>16721</v>
      </c>
      <c r="B1457" t="s">
        <v>10021</v>
      </c>
      <c r="C1457">
        <v>3510010</v>
      </c>
      <c r="D1457" t="s">
        <v>6493</v>
      </c>
      <c r="E1457" t="s">
        <v>15788</v>
      </c>
      <c r="F1457" t="s">
        <v>6402</v>
      </c>
      <c r="G1457">
        <v>436</v>
      </c>
      <c r="H1457">
        <v>3549</v>
      </c>
      <c r="I1457">
        <v>0</v>
      </c>
      <c r="J1457">
        <v>0</v>
      </c>
      <c r="K1457">
        <v>0</v>
      </c>
      <c r="L1457" t="s">
        <v>6403</v>
      </c>
      <c r="M1457">
        <v>2018</v>
      </c>
      <c r="N1457" t="s">
        <v>1463</v>
      </c>
      <c r="O1457" t="s">
        <v>16722</v>
      </c>
      <c r="P1457">
        <v>1</v>
      </c>
      <c r="Q1457" t="s">
        <v>15830</v>
      </c>
      <c r="R1457" t="s">
        <v>7734</v>
      </c>
      <c r="S1457" t="s">
        <v>7734</v>
      </c>
      <c r="T1457" t="s">
        <v>21593</v>
      </c>
      <c r="U1457">
        <f t="shared" si="22"/>
        <v>34346</v>
      </c>
    </row>
    <row r="1458" spans="1:21" x14ac:dyDescent="0.2">
      <c r="A1458" t="s">
        <v>16721</v>
      </c>
      <c r="B1458" t="s">
        <v>10021</v>
      </c>
      <c r="C1458">
        <v>3510010</v>
      </c>
      <c r="D1458" t="s">
        <v>6597</v>
      </c>
      <c r="E1458" t="s">
        <v>15201</v>
      </c>
      <c r="F1458" t="s">
        <v>6402</v>
      </c>
      <c r="G1458">
        <v>1508</v>
      </c>
      <c r="H1458">
        <v>3549</v>
      </c>
      <c r="I1458">
        <v>0</v>
      </c>
      <c r="J1458">
        <v>1</v>
      </c>
      <c r="K1458">
        <v>0</v>
      </c>
      <c r="L1458" t="s">
        <v>6403</v>
      </c>
      <c r="M1458">
        <v>2018</v>
      </c>
      <c r="N1458" t="s">
        <v>1463</v>
      </c>
      <c r="O1458" t="s">
        <v>16722</v>
      </c>
      <c r="P1458">
        <v>1</v>
      </c>
      <c r="Q1458" t="s">
        <v>15830</v>
      </c>
      <c r="R1458" t="s">
        <v>7734</v>
      </c>
      <c r="S1458" t="s">
        <v>7734</v>
      </c>
      <c r="T1458" t="s">
        <v>21594</v>
      </c>
      <c r="U1458">
        <f t="shared" si="22"/>
        <v>34346</v>
      </c>
    </row>
    <row r="1459" spans="1:21" x14ac:dyDescent="0.2">
      <c r="A1459" t="s">
        <v>16721</v>
      </c>
      <c r="B1459" t="s">
        <v>10021</v>
      </c>
      <c r="C1459">
        <v>3510010</v>
      </c>
      <c r="D1459" t="s">
        <v>9976</v>
      </c>
      <c r="E1459" t="s">
        <v>7104</v>
      </c>
      <c r="F1459" t="s">
        <v>6402</v>
      </c>
      <c r="G1459">
        <v>356</v>
      </c>
      <c r="H1459">
        <v>3549</v>
      </c>
      <c r="I1459">
        <v>0</v>
      </c>
      <c r="J1459">
        <v>0</v>
      </c>
      <c r="K1459">
        <v>0</v>
      </c>
      <c r="L1459" t="s">
        <v>6403</v>
      </c>
      <c r="M1459">
        <v>2018</v>
      </c>
      <c r="N1459" t="s">
        <v>1463</v>
      </c>
      <c r="O1459" t="s">
        <v>16722</v>
      </c>
      <c r="P1459">
        <v>1</v>
      </c>
      <c r="Q1459" t="s">
        <v>15830</v>
      </c>
      <c r="R1459" t="s">
        <v>7734</v>
      </c>
      <c r="S1459" t="s">
        <v>7734</v>
      </c>
      <c r="T1459" t="s">
        <v>21595</v>
      </c>
      <c r="U1459">
        <f t="shared" si="22"/>
        <v>34346</v>
      </c>
    </row>
    <row r="1460" spans="1:21" x14ac:dyDescent="0.2">
      <c r="A1460" t="s">
        <v>16723</v>
      </c>
      <c r="B1460" t="s">
        <v>10021</v>
      </c>
      <c r="C1460">
        <v>3510010</v>
      </c>
      <c r="D1460" t="s">
        <v>7467</v>
      </c>
      <c r="E1460" t="s">
        <v>10065</v>
      </c>
      <c r="F1460" t="s">
        <v>6402</v>
      </c>
      <c r="G1460">
        <v>742</v>
      </c>
      <c r="H1460">
        <v>1828</v>
      </c>
      <c r="I1460">
        <v>0</v>
      </c>
      <c r="J1460">
        <v>0</v>
      </c>
      <c r="K1460">
        <v>0</v>
      </c>
      <c r="L1460" t="s">
        <v>6403</v>
      </c>
      <c r="M1460">
        <v>2018</v>
      </c>
      <c r="N1460" t="s">
        <v>1463</v>
      </c>
      <c r="O1460" t="s">
        <v>16724</v>
      </c>
      <c r="P1460">
        <v>1</v>
      </c>
      <c r="Q1460" t="s">
        <v>15830</v>
      </c>
      <c r="R1460" t="s">
        <v>7734</v>
      </c>
      <c r="S1460" t="s">
        <v>7734</v>
      </c>
      <c r="T1460" t="s">
        <v>3493</v>
      </c>
      <c r="U1460">
        <f t="shared" si="22"/>
        <v>34346</v>
      </c>
    </row>
    <row r="1461" spans="1:21" x14ac:dyDescent="0.2">
      <c r="A1461" t="s">
        <v>16723</v>
      </c>
      <c r="B1461" t="s">
        <v>10021</v>
      </c>
      <c r="C1461">
        <v>3510010</v>
      </c>
      <c r="D1461" t="s">
        <v>6968</v>
      </c>
      <c r="E1461" t="s">
        <v>15163</v>
      </c>
      <c r="F1461" t="s">
        <v>6402</v>
      </c>
      <c r="G1461">
        <v>154</v>
      </c>
      <c r="H1461">
        <v>1828</v>
      </c>
      <c r="I1461">
        <v>0</v>
      </c>
      <c r="J1461">
        <v>0</v>
      </c>
      <c r="K1461">
        <v>0</v>
      </c>
      <c r="L1461" t="s">
        <v>6403</v>
      </c>
      <c r="M1461">
        <v>2018</v>
      </c>
      <c r="N1461" t="s">
        <v>1463</v>
      </c>
      <c r="O1461" t="s">
        <v>16724</v>
      </c>
      <c r="P1461">
        <v>1</v>
      </c>
      <c r="Q1461" t="s">
        <v>15830</v>
      </c>
      <c r="R1461" t="s">
        <v>7734</v>
      </c>
      <c r="S1461" t="s">
        <v>7734</v>
      </c>
      <c r="T1461" t="s">
        <v>21596</v>
      </c>
      <c r="U1461">
        <f t="shared" si="22"/>
        <v>34346</v>
      </c>
    </row>
    <row r="1462" spans="1:21" x14ac:dyDescent="0.2">
      <c r="A1462" t="s">
        <v>16723</v>
      </c>
      <c r="B1462" t="s">
        <v>10021</v>
      </c>
      <c r="C1462">
        <v>3510010</v>
      </c>
      <c r="D1462" t="s">
        <v>6493</v>
      </c>
      <c r="E1462" t="s">
        <v>16725</v>
      </c>
      <c r="F1462" t="s">
        <v>6402</v>
      </c>
      <c r="G1462">
        <v>932</v>
      </c>
      <c r="H1462">
        <v>1828</v>
      </c>
      <c r="I1462">
        <v>1</v>
      </c>
      <c r="J1462">
        <v>1</v>
      </c>
      <c r="K1462">
        <v>0</v>
      </c>
      <c r="L1462" t="s">
        <v>6403</v>
      </c>
      <c r="M1462">
        <v>2018</v>
      </c>
      <c r="N1462" t="s">
        <v>1463</v>
      </c>
      <c r="O1462" t="s">
        <v>16724</v>
      </c>
      <c r="P1462">
        <v>1</v>
      </c>
      <c r="Q1462" t="s">
        <v>15830</v>
      </c>
      <c r="R1462" t="s">
        <v>7734</v>
      </c>
      <c r="S1462" t="s">
        <v>7734</v>
      </c>
      <c r="T1462" t="s">
        <v>21597</v>
      </c>
      <c r="U1462">
        <f t="shared" si="22"/>
        <v>34346</v>
      </c>
    </row>
    <row r="1463" spans="1:21" x14ac:dyDescent="0.2">
      <c r="A1463" t="s">
        <v>16726</v>
      </c>
      <c r="B1463" t="s">
        <v>10021</v>
      </c>
      <c r="C1463">
        <v>3510010</v>
      </c>
      <c r="D1463" t="s">
        <v>7860</v>
      </c>
      <c r="E1463" t="s">
        <v>16727</v>
      </c>
      <c r="F1463" t="s">
        <v>6402</v>
      </c>
      <c r="G1463">
        <v>7545</v>
      </c>
      <c r="H1463">
        <v>34346</v>
      </c>
      <c r="I1463">
        <v>0</v>
      </c>
      <c r="J1463">
        <v>0</v>
      </c>
      <c r="K1463">
        <v>0</v>
      </c>
      <c r="L1463" t="s">
        <v>6409</v>
      </c>
      <c r="M1463">
        <v>2018</v>
      </c>
      <c r="N1463" t="s">
        <v>6404</v>
      </c>
      <c r="O1463">
        <v>99</v>
      </c>
      <c r="P1463">
        <v>1</v>
      </c>
      <c r="Q1463" t="s">
        <v>15830</v>
      </c>
      <c r="R1463" t="s">
        <v>7734</v>
      </c>
      <c r="S1463" t="s">
        <v>7734</v>
      </c>
      <c r="T1463" t="s">
        <v>21598</v>
      </c>
      <c r="U1463">
        <f t="shared" si="22"/>
        <v>34346</v>
      </c>
    </row>
    <row r="1464" spans="1:21" x14ac:dyDescent="0.2">
      <c r="A1464" t="s">
        <v>16726</v>
      </c>
      <c r="B1464" t="s">
        <v>10021</v>
      </c>
      <c r="C1464">
        <v>3510010</v>
      </c>
      <c r="D1464" t="s">
        <v>6905</v>
      </c>
      <c r="E1464" t="s">
        <v>6466</v>
      </c>
      <c r="F1464" t="s">
        <v>6402</v>
      </c>
      <c r="G1464">
        <v>564</v>
      </c>
      <c r="H1464">
        <v>34346</v>
      </c>
      <c r="I1464">
        <v>0</v>
      </c>
      <c r="J1464">
        <v>0</v>
      </c>
      <c r="K1464">
        <v>0</v>
      </c>
      <c r="L1464" t="s">
        <v>6403</v>
      </c>
      <c r="M1464">
        <v>2018</v>
      </c>
      <c r="N1464" t="s">
        <v>6404</v>
      </c>
      <c r="O1464">
        <v>99</v>
      </c>
      <c r="P1464">
        <v>1</v>
      </c>
      <c r="Q1464" t="s">
        <v>15830</v>
      </c>
      <c r="R1464" t="s">
        <v>7734</v>
      </c>
      <c r="S1464" t="s">
        <v>7734</v>
      </c>
      <c r="T1464" t="s">
        <v>21599</v>
      </c>
      <c r="U1464">
        <f t="shared" si="22"/>
        <v>34346</v>
      </c>
    </row>
    <row r="1465" spans="1:21" x14ac:dyDescent="0.2">
      <c r="A1465" t="s">
        <v>16726</v>
      </c>
      <c r="B1465" t="s">
        <v>10021</v>
      </c>
      <c r="C1465">
        <v>3510010</v>
      </c>
      <c r="D1465" t="s">
        <v>6580</v>
      </c>
      <c r="E1465" t="s">
        <v>7575</v>
      </c>
      <c r="F1465" t="s">
        <v>6402</v>
      </c>
      <c r="G1465">
        <v>2529</v>
      </c>
      <c r="H1465">
        <v>34346</v>
      </c>
      <c r="I1465">
        <v>0</v>
      </c>
      <c r="J1465">
        <v>0</v>
      </c>
      <c r="K1465">
        <v>0</v>
      </c>
      <c r="L1465" t="s">
        <v>6403</v>
      </c>
      <c r="M1465">
        <v>2018</v>
      </c>
      <c r="N1465" t="s">
        <v>6404</v>
      </c>
      <c r="O1465">
        <v>99</v>
      </c>
      <c r="P1465">
        <v>1</v>
      </c>
      <c r="Q1465" t="s">
        <v>15830</v>
      </c>
      <c r="R1465" t="s">
        <v>7734</v>
      </c>
      <c r="S1465" t="s">
        <v>7734</v>
      </c>
      <c r="T1465" t="s">
        <v>3519</v>
      </c>
      <c r="U1465">
        <f t="shared" si="22"/>
        <v>34346</v>
      </c>
    </row>
    <row r="1466" spans="1:21" x14ac:dyDescent="0.2">
      <c r="A1466" t="s">
        <v>16726</v>
      </c>
      <c r="B1466" t="s">
        <v>10021</v>
      </c>
      <c r="C1466">
        <v>3510010</v>
      </c>
      <c r="D1466" t="s">
        <v>6747</v>
      </c>
      <c r="E1466" t="s">
        <v>6870</v>
      </c>
      <c r="F1466" t="s">
        <v>6402</v>
      </c>
      <c r="G1466">
        <v>23708</v>
      </c>
      <c r="H1466">
        <v>34346</v>
      </c>
      <c r="I1466">
        <v>1</v>
      </c>
      <c r="J1466">
        <v>1</v>
      </c>
      <c r="K1466">
        <v>0</v>
      </c>
      <c r="L1466" t="s">
        <v>6403</v>
      </c>
      <c r="M1466">
        <v>2018</v>
      </c>
      <c r="N1466" t="s">
        <v>6404</v>
      </c>
      <c r="O1466">
        <v>99</v>
      </c>
      <c r="P1466">
        <v>1</v>
      </c>
      <c r="Q1466" t="s">
        <v>15830</v>
      </c>
      <c r="R1466" t="s">
        <v>7734</v>
      </c>
      <c r="S1466" t="s">
        <v>7734</v>
      </c>
      <c r="T1466" t="s">
        <v>871</v>
      </c>
      <c r="U1466">
        <f t="shared" si="22"/>
        <v>34346</v>
      </c>
    </row>
    <row r="1467" spans="1:21" x14ac:dyDescent="0.2">
      <c r="A1467" t="s">
        <v>16728</v>
      </c>
      <c r="B1467" t="s">
        <v>13714</v>
      </c>
      <c r="C1467">
        <v>3537013</v>
      </c>
      <c r="D1467" t="s">
        <v>14444</v>
      </c>
      <c r="E1467" t="s">
        <v>16729</v>
      </c>
      <c r="F1467" t="s">
        <v>6402</v>
      </c>
      <c r="G1467">
        <v>648</v>
      </c>
      <c r="H1467">
        <v>28271</v>
      </c>
      <c r="I1467">
        <v>0</v>
      </c>
      <c r="J1467">
        <v>0</v>
      </c>
      <c r="K1467">
        <v>0</v>
      </c>
      <c r="L1467" t="s">
        <v>6409</v>
      </c>
      <c r="M1467">
        <v>2018</v>
      </c>
      <c r="N1467" t="s">
        <v>1463</v>
      </c>
      <c r="O1467">
        <v>99</v>
      </c>
      <c r="P1467">
        <v>5</v>
      </c>
      <c r="Q1467" t="s">
        <v>15830</v>
      </c>
      <c r="R1467" t="s">
        <v>7734</v>
      </c>
      <c r="S1467" t="s">
        <v>7734</v>
      </c>
      <c r="T1467" t="s">
        <v>21600</v>
      </c>
      <c r="U1467">
        <f t="shared" si="22"/>
        <v>28271</v>
      </c>
    </row>
    <row r="1468" spans="1:21" x14ac:dyDescent="0.2">
      <c r="A1468" t="s">
        <v>16728</v>
      </c>
      <c r="B1468" t="s">
        <v>13714</v>
      </c>
      <c r="C1468">
        <v>3537013</v>
      </c>
      <c r="D1468" t="s">
        <v>8898</v>
      </c>
      <c r="E1468" t="s">
        <v>16730</v>
      </c>
      <c r="F1468" t="s">
        <v>6402</v>
      </c>
      <c r="G1468">
        <v>2909</v>
      </c>
      <c r="H1468">
        <v>28271</v>
      </c>
      <c r="I1468">
        <v>0</v>
      </c>
      <c r="J1468">
        <v>1</v>
      </c>
      <c r="K1468">
        <v>0</v>
      </c>
      <c r="L1468" t="s">
        <v>6409</v>
      </c>
      <c r="M1468">
        <v>2018</v>
      </c>
      <c r="N1468" t="s">
        <v>1463</v>
      </c>
      <c r="O1468">
        <v>99</v>
      </c>
      <c r="P1468">
        <v>5</v>
      </c>
      <c r="Q1468" t="s">
        <v>15830</v>
      </c>
      <c r="R1468" t="s">
        <v>7734</v>
      </c>
      <c r="S1468" t="s">
        <v>7734</v>
      </c>
      <c r="T1468" t="s">
        <v>21601</v>
      </c>
      <c r="U1468">
        <f t="shared" si="22"/>
        <v>28271</v>
      </c>
    </row>
    <row r="1469" spans="1:21" x14ac:dyDescent="0.2">
      <c r="A1469" t="s">
        <v>16728</v>
      </c>
      <c r="B1469" t="s">
        <v>13714</v>
      </c>
      <c r="C1469">
        <v>3537013</v>
      </c>
      <c r="D1469" t="s">
        <v>6532</v>
      </c>
      <c r="E1469" t="s">
        <v>6504</v>
      </c>
      <c r="F1469" t="s">
        <v>6402</v>
      </c>
      <c r="G1469">
        <v>1003</v>
      </c>
      <c r="H1469">
        <v>28271</v>
      </c>
      <c r="I1469">
        <v>0</v>
      </c>
      <c r="J1469">
        <v>0</v>
      </c>
      <c r="K1469">
        <v>0</v>
      </c>
      <c r="L1469" t="s">
        <v>6409</v>
      </c>
      <c r="M1469">
        <v>2018</v>
      </c>
      <c r="N1469" t="s">
        <v>1463</v>
      </c>
      <c r="O1469">
        <v>99</v>
      </c>
      <c r="P1469">
        <v>5</v>
      </c>
      <c r="Q1469" t="s">
        <v>15830</v>
      </c>
      <c r="R1469" t="s">
        <v>7734</v>
      </c>
      <c r="S1469" t="s">
        <v>7734</v>
      </c>
      <c r="T1469" t="s">
        <v>21602</v>
      </c>
      <c r="U1469">
        <f t="shared" si="22"/>
        <v>28271</v>
      </c>
    </row>
    <row r="1470" spans="1:21" x14ac:dyDescent="0.2">
      <c r="A1470" t="s">
        <v>16728</v>
      </c>
      <c r="B1470" t="s">
        <v>13714</v>
      </c>
      <c r="C1470">
        <v>3537013</v>
      </c>
      <c r="D1470" t="s">
        <v>7288</v>
      </c>
      <c r="E1470" t="s">
        <v>10214</v>
      </c>
      <c r="F1470" t="s">
        <v>6402</v>
      </c>
      <c r="G1470">
        <v>2427</v>
      </c>
      <c r="H1470">
        <v>28271</v>
      </c>
      <c r="I1470">
        <v>0</v>
      </c>
      <c r="J1470">
        <v>1</v>
      </c>
      <c r="K1470">
        <v>0</v>
      </c>
      <c r="L1470" t="s">
        <v>6409</v>
      </c>
      <c r="M1470">
        <v>2018</v>
      </c>
      <c r="N1470" t="s">
        <v>1463</v>
      </c>
      <c r="O1470">
        <v>99</v>
      </c>
      <c r="P1470">
        <v>5</v>
      </c>
      <c r="Q1470" t="s">
        <v>15830</v>
      </c>
      <c r="R1470" t="s">
        <v>7734</v>
      </c>
      <c r="S1470" t="s">
        <v>7734</v>
      </c>
      <c r="T1470" t="s">
        <v>876</v>
      </c>
      <c r="U1470">
        <f t="shared" si="22"/>
        <v>28271</v>
      </c>
    </row>
    <row r="1471" spans="1:21" x14ac:dyDescent="0.2">
      <c r="A1471" t="s">
        <v>16728</v>
      </c>
      <c r="B1471" t="s">
        <v>13714</v>
      </c>
      <c r="C1471">
        <v>3537013</v>
      </c>
      <c r="D1471" t="s">
        <v>6485</v>
      </c>
      <c r="E1471" t="s">
        <v>8463</v>
      </c>
      <c r="F1471" t="s">
        <v>6402</v>
      </c>
      <c r="G1471">
        <v>1622</v>
      </c>
      <c r="H1471">
        <v>28271</v>
      </c>
      <c r="I1471">
        <v>0</v>
      </c>
      <c r="J1471">
        <v>0</v>
      </c>
      <c r="K1471">
        <v>0</v>
      </c>
      <c r="L1471" t="s">
        <v>6403</v>
      </c>
      <c r="M1471">
        <v>2018</v>
      </c>
      <c r="N1471" t="s">
        <v>1463</v>
      </c>
      <c r="O1471">
        <v>99</v>
      </c>
      <c r="P1471">
        <v>5</v>
      </c>
      <c r="Q1471" t="s">
        <v>15830</v>
      </c>
      <c r="R1471" t="s">
        <v>7734</v>
      </c>
      <c r="S1471" t="s">
        <v>7734</v>
      </c>
      <c r="T1471" t="s">
        <v>21603</v>
      </c>
      <c r="U1471">
        <f t="shared" si="22"/>
        <v>28271</v>
      </c>
    </row>
    <row r="1472" spans="1:21" x14ac:dyDescent="0.2">
      <c r="A1472" t="s">
        <v>16728</v>
      </c>
      <c r="B1472" t="s">
        <v>13714</v>
      </c>
      <c r="C1472">
        <v>3537013</v>
      </c>
      <c r="D1472" t="s">
        <v>6717</v>
      </c>
      <c r="E1472" t="s">
        <v>13724</v>
      </c>
      <c r="F1472" t="s">
        <v>6402</v>
      </c>
      <c r="G1472">
        <v>4489</v>
      </c>
      <c r="H1472">
        <v>28271</v>
      </c>
      <c r="I1472">
        <v>1</v>
      </c>
      <c r="J1472">
        <v>1</v>
      </c>
      <c r="K1472">
        <v>0</v>
      </c>
      <c r="L1472" t="s">
        <v>6403</v>
      </c>
      <c r="M1472">
        <v>2018</v>
      </c>
      <c r="N1472" t="s">
        <v>1463</v>
      </c>
      <c r="O1472">
        <v>99</v>
      </c>
      <c r="P1472">
        <v>5</v>
      </c>
      <c r="Q1472" t="s">
        <v>15830</v>
      </c>
      <c r="R1472" t="s">
        <v>7734</v>
      </c>
      <c r="S1472" t="s">
        <v>7734</v>
      </c>
      <c r="T1472" t="s">
        <v>3527</v>
      </c>
      <c r="U1472">
        <f t="shared" si="22"/>
        <v>28271</v>
      </c>
    </row>
    <row r="1473" spans="1:21" x14ac:dyDescent="0.2">
      <c r="A1473" t="s">
        <v>16728</v>
      </c>
      <c r="B1473" t="s">
        <v>13714</v>
      </c>
      <c r="C1473">
        <v>3537013</v>
      </c>
      <c r="D1473" t="s">
        <v>6439</v>
      </c>
      <c r="E1473" t="s">
        <v>7972</v>
      </c>
      <c r="F1473" t="s">
        <v>6402</v>
      </c>
      <c r="G1473">
        <v>1050</v>
      </c>
      <c r="H1473">
        <v>28271</v>
      </c>
      <c r="I1473">
        <v>0</v>
      </c>
      <c r="J1473">
        <v>0</v>
      </c>
      <c r="K1473">
        <v>0</v>
      </c>
      <c r="L1473" t="s">
        <v>6403</v>
      </c>
      <c r="M1473">
        <v>2018</v>
      </c>
      <c r="N1473" t="s">
        <v>1463</v>
      </c>
      <c r="O1473">
        <v>99</v>
      </c>
      <c r="P1473">
        <v>5</v>
      </c>
      <c r="Q1473" t="s">
        <v>15830</v>
      </c>
      <c r="R1473" t="s">
        <v>7734</v>
      </c>
      <c r="S1473" t="s">
        <v>7734</v>
      </c>
      <c r="T1473" t="s">
        <v>21604</v>
      </c>
      <c r="U1473">
        <f t="shared" si="22"/>
        <v>28271</v>
      </c>
    </row>
    <row r="1474" spans="1:21" x14ac:dyDescent="0.2">
      <c r="A1474" t="s">
        <v>16728</v>
      </c>
      <c r="B1474" t="s">
        <v>13714</v>
      </c>
      <c r="C1474">
        <v>3537013</v>
      </c>
      <c r="D1474" t="s">
        <v>7128</v>
      </c>
      <c r="E1474" t="s">
        <v>10979</v>
      </c>
      <c r="F1474" t="s">
        <v>6402</v>
      </c>
      <c r="G1474">
        <v>880</v>
      </c>
      <c r="H1474">
        <v>28271</v>
      </c>
      <c r="I1474">
        <v>0</v>
      </c>
      <c r="J1474">
        <v>0</v>
      </c>
      <c r="K1474">
        <v>0</v>
      </c>
      <c r="L1474" t="s">
        <v>6403</v>
      </c>
      <c r="M1474">
        <v>2018</v>
      </c>
      <c r="N1474" t="s">
        <v>1463</v>
      </c>
      <c r="O1474">
        <v>99</v>
      </c>
      <c r="P1474">
        <v>5</v>
      </c>
      <c r="Q1474" t="s">
        <v>15830</v>
      </c>
      <c r="R1474" t="s">
        <v>7734</v>
      </c>
      <c r="S1474" t="s">
        <v>7734</v>
      </c>
      <c r="T1474" t="s">
        <v>21605</v>
      </c>
      <c r="U1474">
        <f t="shared" ref="U1474:U1537" si="23">_xlfn.MAXIFS($H$2:$H$6695, $C$2:$C$6695,C1474)</f>
        <v>28271</v>
      </c>
    </row>
    <row r="1475" spans="1:21" x14ac:dyDescent="0.2">
      <c r="A1475" t="s">
        <v>16728</v>
      </c>
      <c r="B1475" t="s">
        <v>13714</v>
      </c>
      <c r="C1475">
        <v>3537013</v>
      </c>
      <c r="D1475" t="s">
        <v>6622</v>
      </c>
      <c r="E1475" t="s">
        <v>16731</v>
      </c>
      <c r="F1475" t="s">
        <v>6402</v>
      </c>
      <c r="G1475">
        <v>1386</v>
      </c>
      <c r="H1475">
        <v>28271</v>
      </c>
      <c r="I1475">
        <v>0</v>
      </c>
      <c r="J1475">
        <v>0</v>
      </c>
      <c r="K1475">
        <v>0</v>
      </c>
      <c r="L1475" t="s">
        <v>6403</v>
      </c>
      <c r="M1475">
        <v>2018</v>
      </c>
      <c r="N1475" t="s">
        <v>1463</v>
      </c>
      <c r="O1475">
        <v>99</v>
      </c>
      <c r="P1475">
        <v>5</v>
      </c>
      <c r="Q1475" t="s">
        <v>15830</v>
      </c>
      <c r="R1475" t="s">
        <v>7734</v>
      </c>
      <c r="S1475" t="s">
        <v>7734</v>
      </c>
      <c r="T1475" t="s">
        <v>21606</v>
      </c>
      <c r="U1475">
        <f t="shared" si="23"/>
        <v>28271</v>
      </c>
    </row>
    <row r="1476" spans="1:21" x14ac:dyDescent="0.2">
      <c r="A1476" t="s">
        <v>16728</v>
      </c>
      <c r="B1476" t="s">
        <v>13714</v>
      </c>
      <c r="C1476">
        <v>3537013</v>
      </c>
      <c r="D1476" t="s">
        <v>6440</v>
      </c>
      <c r="E1476" t="s">
        <v>6824</v>
      </c>
      <c r="F1476" t="s">
        <v>6402</v>
      </c>
      <c r="G1476">
        <v>410</v>
      </c>
      <c r="H1476">
        <v>28271</v>
      </c>
      <c r="I1476">
        <v>0</v>
      </c>
      <c r="J1476">
        <v>0</v>
      </c>
      <c r="K1476">
        <v>0</v>
      </c>
      <c r="L1476" t="s">
        <v>6403</v>
      </c>
      <c r="M1476">
        <v>2018</v>
      </c>
      <c r="N1476" t="s">
        <v>1463</v>
      </c>
      <c r="O1476">
        <v>99</v>
      </c>
      <c r="P1476">
        <v>5</v>
      </c>
      <c r="Q1476" t="s">
        <v>15830</v>
      </c>
      <c r="R1476" t="s">
        <v>7734</v>
      </c>
      <c r="S1476" t="s">
        <v>7734</v>
      </c>
      <c r="T1476" t="s">
        <v>21607</v>
      </c>
      <c r="U1476">
        <f t="shared" si="23"/>
        <v>28271</v>
      </c>
    </row>
    <row r="1477" spans="1:21" x14ac:dyDescent="0.2">
      <c r="A1477" t="s">
        <v>16728</v>
      </c>
      <c r="B1477" t="s">
        <v>13714</v>
      </c>
      <c r="C1477">
        <v>3537013</v>
      </c>
      <c r="D1477" t="s">
        <v>6434</v>
      </c>
      <c r="E1477" t="s">
        <v>15704</v>
      </c>
      <c r="F1477" t="s">
        <v>6402</v>
      </c>
      <c r="G1477">
        <v>1249</v>
      </c>
      <c r="H1477">
        <v>28271</v>
      </c>
      <c r="I1477">
        <v>0</v>
      </c>
      <c r="J1477">
        <v>0</v>
      </c>
      <c r="K1477">
        <v>0</v>
      </c>
      <c r="L1477" t="s">
        <v>6403</v>
      </c>
      <c r="M1477">
        <v>2018</v>
      </c>
      <c r="N1477" t="s">
        <v>1463</v>
      </c>
      <c r="O1477">
        <v>99</v>
      </c>
      <c r="P1477">
        <v>5</v>
      </c>
      <c r="Q1477" t="s">
        <v>15830</v>
      </c>
      <c r="R1477" t="s">
        <v>7734</v>
      </c>
      <c r="S1477" t="s">
        <v>7734</v>
      </c>
      <c r="T1477" t="s">
        <v>21608</v>
      </c>
      <c r="U1477">
        <f t="shared" si="23"/>
        <v>28271</v>
      </c>
    </row>
    <row r="1478" spans="1:21" x14ac:dyDescent="0.2">
      <c r="A1478" t="s">
        <v>16728</v>
      </c>
      <c r="B1478" t="s">
        <v>13714</v>
      </c>
      <c r="C1478">
        <v>3537013</v>
      </c>
      <c r="D1478" t="s">
        <v>6566</v>
      </c>
      <c r="E1478" t="s">
        <v>16732</v>
      </c>
      <c r="F1478" t="s">
        <v>6402</v>
      </c>
      <c r="G1478">
        <v>1137</v>
      </c>
      <c r="H1478">
        <v>28271</v>
      </c>
      <c r="I1478">
        <v>0</v>
      </c>
      <c r="J1478">
        <v>0</v>
      </c>
      <c r="K1478">
        <v>0</v>
      </c>
      <c r="L1478" t="s">
        <v>6403</v>
      </c>
      <c r="M1478">
        <v>2018</v>
      </c>
      <c r="N1478" t="s">
        <v>1463</v>
      </c>
      <c r="O1478">
        <v>99</v>
      </c>
      <c r="P1478">
        <v>5</v>
      </c>
      <c r="Q1478" t="s">
        <v>15830</v>
      </c>
      <c r="R1478" t="s">
        <v>7734</v>
      </c>
      <c r="S1478" t="s">
        <v>7734</v>
      </c>
      <c r="T1478" t="s">
        <v>21609</v>
      </c>
      <c r="U1478">
        <f t="shared" si="23"/>
        <v>28271</v>
      </c>
    </row>
    <row r="1479" spans="1:21" x14ac:dyDescent="0.2">
      <c r="A1479" t="s">
        <v>16728</v>
      </c>
      <c r="B1479" t="s">
        <v>13714</v>
      </c>
      <c r="C1479">
        <v>3537013</v>
      </c>
      <c r="D1479" t="s">
        <v>6793</v>
      </c>
      <c r="E1479" t="s">
        <v>7243</v>
      </c>
      <c r="F1479" t="s">
        <v>6402</v>
      </c>
      <c r="G1479">
        <v>3317</v>
      </c>
      <c r="H1479">
        <v>28271</v>
      </c>
      <c r="I1479">
        <v>1</v>
      </c>
      <c r="J1479">
        <v>1</v>
      </c>
      <c r="K1479">
        <v>0</v>
      </c>
      <c r="L1479" t="s">
        <v>6403</v>
      </c>
      <c r="M1479">
        <v>2018</v>
      </c>
      <c r="N1479" t="s">
        <v>1463</v>
      </c>
      <c r="O1479">
        <v>99</v>
      </c>
      <c r="P1479">
        <v>5</v>
      </c>
      <c r="Q1479" t="s">
        <v>15830</v>
      </c>
      <c r="R1479" t="s">
        <v>7734</v>
      </c>
      <c r="S1479" t="s">
        <v>7734</v>
      </c>
      <c r="T1479" t="s">
        <v>3524</v>
      </c>
      <c r="U1479">
        <f t="shared" si="23"/>
        <v>28271</v>
      </c>
    </row>
    <row r="1480" spans="1:21" x14ac:dyDescent="0.2">
      <c r="A1480" t="s">
        <v>16728</v>
      </c>
      <c r="B1480" t="s">
        <v>13714</v>
      </c>
      <c r="C1480">
        <v>3537013</v>
      </c>
      <c r="D1480" t="s">
        <v>6496</v>
      </c>
      <c r="E1480" t="s">
        <v>7104</v>
      </c>
      <c r="F1480" t="s">
        <v>6402</v>
      </c>
      <c r="G1480">
        <v>3543</v>
      </c>
      <c r="H1480">
        <v>28271</v>
      </c>
      <c r="I1480">
        <v>1</v>
      </c>
      <c r="J1480">
        <v>1</v>
      </c>
      <c r="K1480">
        <v>0</v>
      </c>
      <c r="L1480" t="s">
        <v>6403</v>
      </c>
      <c r="M1480">
        <v>2018</v>
      </c>
      <c r="N1480" t="s">
        <v>1463</v>
      </c>
      <c r="O1480">
        <v>99</v>
      </c>
      <c r="P1480">
        <v>5</v>
      </c>
      <c r="Q1480" t="s">
        <v>15830</v>
      </c>
      <c r="R1480" t="s">
        <v>7734</v>
      </c>
      <c r="S1480" t="s">
        <v>7734</v>
      </c>
      <c r="T1480" t="s">
        <v>3523</v>
      </c>
      <c r="U1480">
        <f t="shared" si="23"/>
        <v>28271</v>
      </c>
    </row>
    <row r="1481" spans="1:21" x14ac:dyDescent="0.2">
      <c r="A1481" t="s">
        <v>16728</v>
      </c>
      <c r="B1481" t="s">
        <v>13714</v>
      </c>
      <c r="C1481">
        <v>3537013</v>
      </c>
      <c r="D1481" t="s">
        <v>6761</v>
      </c>
      <c r="E1481" t="s">
        <v>7107</v>
      </c>
      <c r="F1481" t="s">
        <v>6402</v>
      </c>
      <c r="G1481">
        <v>2201</v>
      </c>
      <c r="H1481">
        <v>28271</v>
      </c>
      <c r="I1481">
        <v>0</v>
      </c>
      <c r="J1481">
        <v>0</v>
      </c>
      <c r="K1481">
        <v>0</v>
      </c>
      <c r="L1481" t="s">
        <v>6403</v>
      </c>
      <c r="M1481">
        <v>2018</v>
      </c>
      <c r="N1481" t="s">
        <v>1463</v>
      </c>
      <c r="O1481">
        <v>99</v>
      </c>
      <c r="P1481">
        <v>5</v>
      </c>
      <c r="Q1481" t="s">
        <v>15830</v>
      </c>
      <c r="R1481" t="s">
        <v>7734</v>
      </c>
      <c r="S1481" t="s">
        <v>7734</v>
      </c>
      <c r="T1481" t="s">
        <v>3539</v>
      </c>
      <c r="U1481">
        <f t="shared" si="23"/>
        <v>28271</v>
      </c>
    </row>
    <row r="1482" spans="1:21" x14ac:dyDescent="0.2">
      <c r="A1482" t="s">
        <v>16733</v>
      </c>
      <c r="B1482" t="s">
        <v>13714</v>
      </c>
      <c r="C1482">
        <v>3537013</v>
      </c>
      <c r="D1482" t="s">
        <v>6529</v>
      </c>
      <c r="E1482" t="s">
        <v>13718</v>
      </c>
      <c r="F1482" t="s">
        <v>6402</v>
      </c>
      <c r="G1482">
        <v>0</v>
      </c>
      <c r="H1482">
        <v>0</v>
      </c>
      <c r="I1482">
        <v>1</v>
      </c>
      <c r="J1482">
        <v>1</v>
      </c>
      <c r="K1482">
        <v>1</v>
      </c>
      <c r="L1482" t="s">
        <v>6403</v>
      </c>
      <c r="M1482">
        <v>2018</v>
      </c>
      <c r="N1482" t="s">
        <v>1479</v>
      </c>
      <c r="O1482">
        <v>99</v>
      </c>
      <c r="P1482">
        <v>1</v>
      </c>
      <c r="Q1482" t="s">
        <v>15830</v>
      </c>
      <c r="R1482" t="s">
        <v>7734</v>
      </c>
      <c r="S1482" t="s">
        <v>7734</v>
      </c>
      <c r="T1482" t="s">
        <v>3529</v>
      </c>
      <c r="U1482">
        <f t="shared" si="23"/>
        <v>28271</v>
      </c>
    </row>
    <row r="1483" spans="1:21" x14ac:dyDescent="0.2">
      <c r="A1483" t="s">
        <v>16734</v>
      </c>
      <c r="B1483" t="s">
        <v>13714</v>
      </c>
      <c r="C1483">
        <v>3537013</v>
      </c>
      <c r="D1483" t="s">
        <v>6542</v>
      </c>
      <c r="E1483" t="s">
        <v>8365</v>
      </c>
      <c r="F1483" t="s">
        <v>6402</v>
      </c>
      <c r="G1483">
        <v>0</v>
      </c>
      <c r="H1483">
        <v>0</v>
      </c>
      <c r="I1483">
        <v>1</v>
      </c>
      <c r="J1483">
        <v>1</v>
      </c>
      <c r="K1483">
        <v>1</v>
      </c>
      <c r="L1483" t="s">
        <v>6403</v>
      </c>
      <c r="M1483">
        <v>2018</v>
      </c>
      <c r="N1483" t="s">
        <v>6404</v>
      </c>
      <c r="O1483">
        <v>99</v>
      </c>
      <c r="P1483">
        <v>1</v>
      </c>
      <c r="Q1483" t="s">
        <v>15830</v>
      </c>
      <c r="R1483" t="s">
        <v>7734</v>
      </c>
      <c r="S1483" t="s">
        <v>7734</v>
      </c>
      <c r="T1483" t="s">
        <v>21610</v>
      </c>
      <c r="U1483">
        <f t="shared" si="23"/>
        <v>28271</v>
      </c>
    </row>
    <row r="1484" spans="1:21" x14ac:dyDescent="0.2">
      <c r="A1484" t="s">
        <v>16735</v>
      </c>
      <c r="B1484" t="s">
        <v>10104</v>
      </c>
      <c r="C1484">
        <v>3530013</v>
      </c>
      <c r="D1484" t="s">
        <v>16736</v>
      </c>
      <c r="E1484" t="s">
        <v>16737</v>
      </c>
      <c r="F1484" t="s">
        <v>6402</v>
      </c>
      <c r="G1484">
        <v>68</v>
      </c>
      <c r="H1484">
        <v>4346</v>
      </c>
      <c r="I1484">
        <v>0</v>
      </c>
      <c r="J1484">
        <v>0</v>
      </c>
      <c r="K1484">
        <v>0</v>
      </c>
      <c r="L1484" t="s">
        <v>6409</v>
      </c>
      <c r="M1484">
        <v>2018</v>
      </c>
      <c r="N1484" t="s">
        <v>1463</v>
      </c>
      <c r="O1484">
        <v>1</v>
      </c>
      <c r="P1484">
        <v>1</v>
      </c>
      <c r="Q1484" t="s">
        <v>15830</v>
      </c>
      <c r="R1484" t="s">
        <v>7734</v>
      </c>
      <c r="S1484" t="s">
        <v>7734</v>
      </c>
      <c r="T1484" t="s">
        <v>21611</v>
      </c>
      <c r="U1484">
        <f t="shared" si="23"/>
        <v>120487</v>
      </c>
    </row>
    <row r="1485" spans="1:21" x14ac:dyDescent="0.2">
      <c r="A1485" t="s">
        <v>16735</v>
      </c>
      <c r="B1485" t="s">
        <v>10104</v>
      </c>
      <c r="C1485">
        <v>3530013</v>
      </c>
      <c r="D1485" t="s">
        <v>6501</v>
      </c>
      <c r="E1485" t="s">
        <v>12133</v>
      </c>
      <c r="F1485" t="s">
        <v>6402</v>
      </c>
      <c r="G1485">
        <v>646</v>
      </c>
      <c r="H1485">
        <v>4346</v>
      </c>
      <c r="I1485">
        <v>0</v>
      </c>
      <c r="J1485">
        <v>0</v>
      </c>
      <c r="K1485">
        <v>0</v>
      </c>
      <c r="L1485" t="s">
        <v>6409</v>
      </c>
      <c r="M1485">
        <v>2018</v>
      </c>
      <c r="N1485" t="s">
        <v>1463</v>
      </c>
      <c r="O1485">
        <v>1</v>
      </c>
      <c r="P1485">
        <v>1</v>
      </c>
      <c r="Q1485" t="s">
        <v>15830</v>
      </c>
      <c r="R1485" t="s">
        <v>7734</v>
      </c>
      <c r="S1485" t="s">
        <v>7734</v>
      </c>
      <c r="T1485" t="s">
        <v>21612</v>
      </c>
      <c r="U1485">
        <f t="shared" si="23"/>
        <v>120487</v>
      </c>
    </row>
    <row r="1486" spans="1:21" x14ac:dyDescent="0.2">
      <c r="A1486" t="s">
        <v>16735</v>
      </c>
      <c r="B1486" t="s">
        <v>10104</v>
      </c>
      <c r="C1486">
        <v>3530013</v>
      </c>
      <c r="D1486" t="s">
        <v>6571</v>
      </c>
      <c r="E1486" t="s">
        <v>10163</v>
      </c>
      <c r="F1486" t="s">
        <v>6402</v>
      </c>
      <c r="G1486">
        <v>638</v>
      </c>
      <c r="H1486">
        <v>4346</v>
      </c>
      <c r="I1486">
        <v>0</v>
      </c>
      <c r="J1486">
        <v>0</v>
      </c>
      <c r="K1486">
        <v>0</v>
      </c>
      <c r="L1486" t="s">
        <v>6409</v>
      </c>
      <c r="M1486">
        <v>2018</v>
      </c>
      <c r="N1486" t="s">
        <v>1463</v>
      </c>
      <c r="O1486">
        <v>1</v>
      </c>
      <c r="P1486">
        <v>1</v>
      </c>
      <c r="Q1486" t="s">
        <v>15830</v>
      </c>
      <c r="R1486" t="s">
        <v>7734</v>
      </c>
      <c r="S1486" t="s">
        <v>7734</v>
      </c>
      <c r="T1486" t="s">
        <v>20021</v>
      </c>
      <c r="U1486">
        <f t="shared" si="23"/>
        <v>120487</v>
      </c>
    </row>
    <row r="1487" spans="1:21" x14ac:dyDescent="0.2">
      <c r="A1487" t="s">
        <v>16735</v>
      </c>
      <c r="B1487" t="s">
        <v>10104</v>
      </c>
      <c r="C1487">
        <v>3530013</v>
      </c>
      <c r="D1487" t="s">
        <v>6535</v>
      </c>
      <c r="E1487" t="s">
        <v>10114</v>
      </c>
      <c r="F1487" t="s">
        <v>6402</v>
      </c>
      <c r="G1487">
        <v>2683</v>
      </c>
      <c r="H1487">
        <v>4346</v>
      </c>
      <c r="I1487">
        <v>1</v>
      </c>
      <c r="J1487">
        <v>1</v>
      </c>
      <c r="K1487">
        <v>0</v>
      </c>
      <c r="L1487" t="s">
        <v>6403</v>
      </c>
      <c r="M1487">
        <v>2018</v>
      </c>
      <c r="N1487" t="s">
        <v>1463</v>
      </c>
      <c r="O1487">
        <v>1</v>
      </c>
      <c r="P1487">
        <v>1</v>
      </c>
      <c r="Q1487" t="s">
        <v>15830</v>
      </c>
      <c r="R1487" t="s">
        <v>7734</v>
      </c>
      <c r="S1487" t="s">
        <v>7734</v>
      </c>
      <c r="T1487" t="s">
        <v>3563</v>
      </c>
      <c r="U1487">
        <f t="shared" si="23"/>
        <v>120487</v>
      </c>
    </row>
    <row r="1488" spans="1:21" x14ac:dyDescent="0.2">
      <c r="A1488" t="s">
        <v>16735</v>
      </c>
      <c r="B1488" t="s">
        <v>10104</v>
      </c>
      <c r="C1488">
        <v>3530013</v>
      </c>
      <c r="D1488" t="s">
        <v>6933</v>
      </c>
      <c r="E1488" t="s">
        <v>16738</v>
      </c>
      <c r="F1488" t="s">
        <v>6402</v>
      </c>
      <c r="G1488">
        <v>311</v>
      </c>
      <c r="H1488">
        <v>4346</v>
      </c>
      <c r="I1488">
        <v>0</v>
      </c>
      <c r="J1488">
        <v>0</v>
      </c>
      <c r="K1488">
        <v>0</v>
      </c>
      <c r="L1488" t="s">
        <v>6403</v>
      </c>
      <c r="M1488">
        <v>2018</v>
      </c>
      <c r="N1488" t="s">
        <v>1463</v>
      </c>
      <c r="O1488">
        <v>1</v>
      </c>
      <c r="P1488">
        <v>1</v>
      </c>
      <c r="Q1488" t="s">
        <v>15830</v>
      </c>
      <c r="R1488" t="s">
        <v>7734</v>
      </c>
      <c r="S1488" t="s">
        <v>7734</v>
      </c>
      <c r="T1488" t="s">
        <v>21613</v>
      </c>
      <c r="U1488">
        <f t="shared" si="23"/>
        <v>120487</v>
      </c>
    </row>
    <row r="1489" spans="1:21" x14ac:dyDescent="0.2">
      <c r="A1489" t="s">
        <v>16739</v>
      </c>
      <c r="B1489" t="s">
        <v>10104</v>
      </c>
      <c r="C1489">
        <v>3530013</v>
      </c>
      <c r="D1489" t="s">
        <v>6525</v>
      </c>
      <c r="E1489" t="s">
        <v>6865</v>
      </c>
      <c r="F1489" t="s">
        <v>6402</v>
      </c>
      <c r="G1489">
        <v>3911</v>
      </c>
      <c r="H1489">
        <v>5120</v>
      </c>
      <c r="I1489">
        <v>1</v>
      </c>
      <c r="J1489">
        <v>1</v>
      </c>
      <c r="K1489">
        <v>0</v>
      </c>
      <c r="L1489" t="s">
        <v>6409</v>
      </c>
      <c r="M1489">
        <v>2018</v>
      </c>
      <c r="N1489" t="s">
        <v>1463</v>
      </c>
      <c r="O1489">
        <v>10</v>
      </c>
      <c r="P1489">
        <v>1</v>
      </c>
      <c r="Q1489" t="s">
        <v>15830</v>
      </c>
      <c r="R1489" t="s">
        <v>7734</v>
      </c>
      <c r="S1489" t="s">
        <v>7734</v>
      </c>
      <c r="T1489" t="s">
        <v>21614</v>
      </c>
      <c r="U1489">
        <f t="shared" si="23"/>
        <v>120487</v>
      </c>
    </row>
    <row r="1490" spans="1:21" x14ac:dyDescent="0.2">
      <c r="A1490" t="s">
        <v>16739</v>
      </c>
      <c r="B1490" t="s">
        <v>10104</v>
      </c>
      <c r="C1490">
        <v>3530013</v>
      </c>
      <c r="D1490" t="s">
        <v>6738</v>
      </c>
      <c r="E1490" t="s">
        <v>15484</v>
      </c>
      <c r="F1490" t="s">
        <v>6402</v>
      </c>
      <c r="G1490">
        <v>1209</v>
      </c>
      <c r="H1490">
        <v>5120</v>
      </c>
      <c r="I1490">
        <v>0</v>
      </c>
      <c r="J1490">
        <v>0</v>
      </c>
      <c r="K1490">
        <v>0</v>
      </c>
      <c r="L1490" t="s">
        <v>6403</v>
      </c>
      <c r="M1490">
        <v>2018</v>
      </c>
      <c r="N1490" t="s">
        <v>1463</v>
      </c>
      <c r="O1490">
        <v>10</v>
      </c>
      <c r="P1490">
        <v>1</v>
      </c>
      <c r="Q1490" t="s">
        <v>15830</v>
      </c>
      <c r="R1490" t="s">
        <v>7734</v>
      </c>
      <c r="S1490" t="s">
        <v>7734</v>
      </c>
      <c r="T1490" t="s">
        <v>21615</v>
      </c>
      <c r="U1490">
        <f t="shared" si="23"/>
        <v>120487</v>
      </c>
    </row>
    <row r="1491" spans="1:21" x14ac:dyDescent="0.2">
      <c r="A1491" t="s">
        <v>16740</v>
      </c>
      <c r="B1491" t="s">
        <v>10104</v>
      </c>
      <c r="C1491">
        <v>3530013</v>
      </c>
      <c r="D1491" t="s">
        <v>16741</v>
      </c>
      <c r="E1491" t="s">
        <v>16742</v>
      </c>
      <c r="F1491" t="s">
        <v>6402</v>
      </c>
      <c r="G1491">
        <v>333</v>
      </c>
      <c r="H1491">
        <v>5706</v>
      </c>
      <c r="I1491">
        <v>0</v>
      </c>
      <c r="J1491">
        <v>0</v>
      </c>
      <c r="K1491">
        <v>0</v>
      </c>
      <c r="L1491" t="s">
        <v>6409</v>
      </c>
      <c r="M1491">
        <v>2018</v>
      </c>
      <c r="N1491" t="s">
        <v>1463</v>
      </c>
      <c r="O1491">
        <v>2</v>
      </c>
      <c r="P1491">
        <v>1</v>
      </c>
      <c r="Q1491" t="s">
        <v>15830</v>
      </c>
      <c r="R1491" t="s">
        <v>7734</v>
      </c>
      <c r="S1491" t="s">
        <v>7734</v>
      </c>
      <c r="T1491" t="s">
        <v>21616</v>
      </c>
      <c r="U1491">
        <f t="shared" si="23"/>
        <v>120487</v>
      </c>
    </row>
    <row r="1492" spans="1:21" x14ac:dyDescent="0.2">
      <c r="A1492" t="s">
        <v>16740</v>
      </c>
      <c r="B1492" t="s">
        <v>10104</v>
      </c>
      <c r="C1492">
        <v>3530013</v>
      </c>
      <c r="D1492" t="s">
        <v>16743</v>
      </c>
      <c r="E1492" t="s">
        <v>16744</v>
      </c>
      <c r="F1492" t="s">
        <v>6402</v>
      </c>
      <c r="G1492">
        <v>653</v>
      </c>
      <c r="H1492">
        <v>5706</v>
      </c>
      <c r="I1492">
        <v>0</v>
      </c>
      <c r="J1492">
        <v>0</v>
      </c>
      <c r="K1492">
        <v>0</v>
      </c>
      <c r="L1492" t="s">
        <v>6403</v>
      </c>
      <c r="M1492">
        <v>2018</v>
      </c>
      <c r="N1492" t="s">
        <v>1463</v>
      </c>
      <c r="O1492">
        <v>2</v>
      </c>
      <c r="P1492">
        <v>1</v>
      </c>
      <c r="Q1492" t="s">
        <v>15830</v>
      </c>
      <c r="R1492" t="s">
        <v>7734</v>
      </c>
      <c r="S1492" t="s">
        <v>7734</v>
      </c>
      <c r="T1492" t="s">
        <v>21617</v>
      </c>
      <c r="U1492">
        <f t="shared" si="23"/>
        <v>120487</v>
      </c>
    </row>
    <row r="1493" spans="1:21" x14ac:dyDescent="0.2">
      <c r="A1493" t="s">
        <v>16740</v>
      </c>
      <c r="B1493" t="s">
        <v>10104</v>
      </c>
      <c r="C1493">
        <v>3530013</v>
      </c>
      <c r="D1493" t="s">
        <v>6406</v>
      </c>
      <c r="E1493" t="s">
        <v>7510</v>
      </c>
      <c r="F1493" t="s">
        <v>6402</v>
      </c>
      <c r="G1493">
        <v>3405</v>
      </c>
      <c r="H1493">
        <v>5706</v>
      </c>
      <c r="I1493">
        <v>1</v>
      </c>
      <c r="J1493">
        <v>1</v>
      </c>
      <c r="K1493">
        <v>0</v>
      </c>
      <c r="L1493" t="s">
        <v>6403</v>
      </c>
      <c r="M1493">
        <v>2018</v>
      </c>
      <c r="N1493" t="s">
        <v>1463</v>
      </c>
      <c r="O1493">
        <v>2</v>
      </c>
      <c r="P1493">
        <v>1</v>
      </c>
      <c r="Q1493" t="s">
        <v>15830</v>
      </c>
      <c r="R1493" t="s">
        <v>7734</v>
      </c>
      <c r="S1493" t="s">
        <v>7734</v>
      </c>
      <c r="T1493" t="s">
        <v>3562</v>
      </c>
      <c r="U1493">
        <f t="shared" si="23"/>
        <v>120487</v>
      </c>
    </row>
    <row r="1494" spans="1:21" x14ac:dyDescent="0.2">
      <c r="A1494" t="s">
        <v>16740</v>
      </c>
      <c r="B1494" t="s">
        <v>10104</v>
      </c>
      <c r="C1494">
        <v>3530013</v>
      </c>
      <c r="D1494" t="s">
        <v>16745</v>
      </c>
      <c r="E1494" t="s">
        <v>16746</v>
      </c>
      <c r="F1494" t="s">
        <v>6402</v>
      </c>
      <c r="G1494">
        <v>1315</v>
      </c>
      <c r="H1494">
        <v>5706</v>
      </c>
      <c r="I1494">
        <v>0</v>
      </c>
      <c r="J1494">
        <v>0</v>
      </c>
      <c r="K1494">
        <v>0</v>
      </c>
      <c r="L1494" t="s">
        <v>6403</v>
      </c>
      <c r="M1494">
        <v>2018</v>
      </c>
      <c r="N1494" t="s">
        <v>1463</v>
      </c>
      <c r="O1494">
        <v>2</v>
      </c>
      <c r="P1494">
        <v>1</v>
      </c>
      <c r="Q1494" t="s">
        <v>15830</v>
      </c>
      <c r="R1494" t="s">
        <v>7734</v>
      </c>
      <c r="S1494" t="s">
        <v>7734</v>
      </c>
      <c r="T1494" t="s">
        <v>21618</v>
      </c>
      <c r="U1494">
        <f t="shared" si="23"/>
        <v>120487</v>
      </c>
    </row>
    <row r="1495" spans="1:21" x14ac:dyDescent="0.2">
      <c r="A1495" t="s">
        <v>16747</v>
      </c>
      <c r="B1495" t="s">
        <v>10104</v>
      </c>
      <c r="C1495">
        <v>3530013</v>
      </c>
      <c r="D1495" t="s">
        <v>6434</v>
      </c>
      <c r="E1495" t="s">
        <v>16748</v>
      </c>
      <c r="F1495" t="s">
        <v>6402</v>
      </c>
      <c r="G1495">
        <v>1621</v>
      </c>
      <c r="H1495">
        <v>2453</v>
      </c>
      <c r="I1495">
        <v>1</v>
      </c>
      <c r="J1495">
        <v>1</v>
      </c>
      <c r="K1495">
        <v>0</v>
      </c>
      <c r="L1495" t="s">
        <v>6403</v>
      </c>
      <c r="M1495">
        <v>2018</v>
      </c>
      <c r="N1495" t="s">
        <v>1463</v>
      </c>
      <c r="O1495">
        <v>3</v>
      </c>
      <c r="P1495">
        <v>1</v>
      </c>
      <c r="Q1495" t="s">
        <v>15830</v>
      </c>
      <c r="R1495" t="s">
        <v>7734</v>
      </c>
      <c r="S1495" t="s">
        <v>7734</v>
      </c>
      <c r="T1495" t="s">
        <v>21619</v>
      </c>
      <c r="U1495">
        <f t="shared" si="23"/>
        <v>120487</v>
      </c>
    </row>
    <row r="1496" spans="1:21" x14ac:dyDescent="0.2">
      <c r="A1496" t="s">
        <v>16747</v>
      </c>
      <c r="B1496" t="s">
        <v>10104</v>
      </c>
      <c r="C1496">
        <v>3530013</v>
      </c>
      <c r="D1496" t="s">
        <v>6463</v>
      </c>
      <c r="E1496" t="s">
        <v>9524</v>
      </c>
      <c r="F1496" t="s">
        <v>6402</v>
      </c>
      <c r="G1496">
        <v>686</v>
      </c>
      <c r="H1496">
        <v>2453</v>
      </c>
      <c r="I1496">
        <v>0</v>
      </c>
      <c r="J1496">
        <v>0</v>
      </c>
      <c r="K1496">
        <v>0</v>
      </c>
      <c r="L1496" t="s">
        <v>6403</v>
      </c>
      <c r="M1496">
        <v>2018</v>
      </c>
      <c r="N1496" t="s">
        <v>1463</v>
      </c>
      <c r="O1496">
        <v>3</v>
      </c>
      <c r="P1496">
        <v>1</v>
      </c>
      <c r="Q1496" t="s">
        <v>15830</v>
      </c>
      <c r="R1496" t="s">
        <v>7734</v>
      </c>
      <c r="S1496" t="s">
        <v>7734</v>
      </c>
      <c r="T1496" t="s">
        <v>21620</v>
      </c>
      <c r="U1496">
        <f t="shared" si="23"/>
        <v>120487</v>
      </c>
    </row>
    <row r="1497" spans="1:21" x14ac:dyDescent="0.2">
      <c r="A1497" t="s">
        <v>16747</v>
      </c>
      <c r="B1497" t="s">
        <v>10104</v>
      </c>
      <c r="C1497">
        <v>3530013</v>
      </c>
      <c r="D1497" t="s">
        <v>12782</v>
      </c>
      <c r="E1497" t="s">
        <v>16749</v>
      </c>
      <c r="F1497" t="s">
        <v>6402</v>
      </c>
      <c r="G1497">
        <v>108</v>
      </c>
      <c r="H1497">
        <v>2453</v>
      </c>
      <c r="I1497">
        <v>0</v>
      </c>
      <c r="J1497">
        <v>0</v>
      </c>
      <c r="K1497">
        <v>0</v>
      </c>
      <c r="L1497" t="s">
        <v>6403</v>
      </c>
      <c r="M1497">
        <v>2018</v>
      </c>
      <c r="N1497" t="s">
        <v>1463</v>
      </c>
      <c r="O1497">
        <v>3</v>
      </c>
      <c r="P1497">
        <v>1</v>
      </c>
      <c r="Q1497" t="s">
        <v>15830</v>
      </c>
      <c r="R1497" t="s">
        <v>7734</v>
      </c>
      <c r="S1497" t="s">
        <v>7734</v>
      </c>
      <c r="T1497" t="s">
        <v>21621</v>
      </c>
      <c r="U1497">
        <f t="shared" si="23"/>
        <v>120487</v>
      </c>
    </row>
    <row r="1498" spans="1:21" x14ac:dyDescent="0.2">
      <c r="A1498" t="s">
        <v>16747</v>
      </c>
      <c r="B1498" t="s">
        <v>10104</v>
      </c>
      <c r="C1498">
        <v>3530013</v>
      </c>
      <c r="D1498" t="s">
        <v>6597</v>
      </c>
      <c r="E1498" t="s">
        <v>16750</v>
      </c>
      <c r="F1498" t="s">
        <v>6402</v>
      </c>
      <c r="G1498">
        <v>38</v>
      </c>
      <c r="H1498">
        <v>2453</v>
      </c>
      <c r="I1498">
        <v>0</v>
      </c>
      <c r="J1498">
        <v>0</v>
      </c>
      <c r="K1498">
        <v>0</v>
      </c>
      <c r="L1498" t="s">
        <v>6403</v>
      </c>
      <c r="M1498">
        <v>2018</v>
      </c>
      <c r="N1498" t="s">
        <v>1463</v>
      </c>
      <c r="O1498">
        <v>3</v>
      </c>
      <c r="P1498">
        <v>1</v>
      </c>
      <c r="Q1498" t="s">
        <v>15830</v>
      </c>
      <c r="R1498" t="s">
        <v>7734</v>
      </c>
      <c r="S1498" t="s">
        <v>7734</v>
      </c>
      <c r="T1498" t="s">
        <v>21622</v>
      </c>
      <c r="U1498">
        <f t="shared" si="23"/>
        <v>120487</v>
      </c>
    </row>
    <row r="1499" spans="1:21" x14ac:dyDescent="0.2">
      <c r="A1499" t="s">
        <v>16751</v>
      </c>
      <c r="B1499" t="s">
        <v>10104</v>
      </c>
      <c r="C1499">
        <v>3530013</v>
      </c>
      <c r="D1499" t="s">
        <v>7646</v>
      </c>
      <c r="E1499" t="s">
        <v>15265</v>
      </c>
      <c r="F1499" t="s">
        <v>6402</v>
      </c>
      <c r="G1499">
        <v>419</v>
      </c>
      <c r="H1499">
        <v>3626</v>
      </c>
      <c r="I1499">
        <v>0</v>
      </c>
      <c r="J1499">
        <v>0</v>
      </c>
      <c r="K1499">
        <v>0</v>
      </c>
      <c r="L1499" t="s">
        <v>6409</v>
      </c>
      <c r="M1499">
        <v>2018</v>
      </c>
      <c r="N1499" t="s">
        <v>1463</v>
      </c>
      <c r="O1499">
        <v>4</v>
      </c>
      <c r="P1499">
        <v>1</v>
      </c>
      <c r="Q1499" t="s">
        <v>15830</v>
      </c>
      <c r="R1499" t="s">
        <v>7734</v>
      </c>
      <c r="S1499" t="s">
        <v>7734</v>
      </c>
      <c r="T1499" t="s">
        <v>21623</v>
      </c>
      <c r="U1499">
        <f t="shared" si="23"/>
        <v>120487</v>
      </c>
    </row>
    <row r="1500" spans="1:21" x14ac:dyDescent="0.2">
      <c r="A1500" t="s">
        <v>16751</v>
      </c>
      <c r="B1500" t="s">
        <v>10104</v>
      </c>
      <c r="C1500">
        <v>3530013</v>
      </c>
      <c r="D1500" t="s">
        <v>6946</v>
      </c>
      <c r="E1500" t="s">
        <v>13996</v>
      </c>
      <c r="F1500" t="s">
        <v>6402</v>
      </c>
      <c r="G1500">
        <v>728</v>
      </c>
      <c r="H1500">
        <v>3626</v>
      </c>
      <c r="I1500">
        <v>0</v>
      </c>
      <c r="J1500">
        <v>0</v>
      </c>
      <c r="K1500">
        <v>0</v>
      </c>
      <c r="L1500" t="s">
        <v>6409</v>
      </c>
      <c r="M1500">
        <v>2018</v>
      </c>
      <c r="N1500" t="s">
        <v>1463</v>
      </c>
      <c r="O1500">
        <v>4</v>
      </c>
      <c r="P1500">
        <v>1</v>
      </c>
      <c r="Q1500" t="s">
        <v>15830</v>
      </c>
      <c r="R1500" t="s">
        <v>7734</v>
      </c>
      <c r="S1500" t="s">
        <v>7734</v>
      </c>
      <c r="T1500" t="s">
        <v>21624</v>
      </c>
      <c r="U1500">
        <f t="shared" si="23"/>
        <v>120487</v>
      </c>
    </row>
    <row r="1501" spans="1:21" x14ac:dyDescent="0.2">
      <c r="A1501" t="s">
        <v>16751</v>
      </c>
      <c r="B1501" t="s">
        <v>10104</v>
      </c>
      <c r="C1501">
        <v>3530013</v>
      </c>
      <c r="D1501" t="s">
        <v>6562</v>
      </c>
      <c r="E1501" t="s">
        <v>10131</v>
      </c>
      <c r="F1501" t="s">
        <v>6402</v>
      </c>
      <c r="G1501">
        <v>1423</v>
      </c>
      <c r="H1501">
        <v>3626</v>
      </c>
      <c r="I1501">
        <v>0</v>
      </c>
      <c r="J1501">
        <v>1</v>
      </c>
      <c r="K1501">
        <v>0</v>
      </c>
      <c r="L1501" t="s">
        <v>6409</v>
      </c>
      <c r="M1501">
        <v>2018</v>
      </c>
      <c r="N1501" t="s">
        <v>1463</v>
      </c>
      <c r="O1501">
        <v>4</v>
      </c>
      <c r="P1501">
        <v>1</v>
      </c>
      <c r="Q1501" t="s">
        <v>15830</v>
      </c>
      <c r="R1501" t="s">
        <v>7734</v>
      </c>
      <c r="S1501" t="s">
        <v>7734</v>
      </c>
      <c r="T1501" t="s">
        <v>3560</v>
      </c>
      <c r="U1501">
        <f t="shared" si="23"/>
        <v>120487</v>
      </c>
    </row>
    <row r="1502" spans="1:21" x14ac:dyDescent="0.2">
      <c r="A1502" t="s">
        <v>16751</v>
      </c>
      <c r="B1502" t="s">
        <v>10104</v>
      </c>
      <c r="C1502">
        <v>3530013</v>
      </c>
      <c r="D1502" t="s">
        <v>6746</v>
      </c>
      <c r="E1502" t="s">
        <v>6433</v>
      </c>
      <c r="F1502" t="s">
        <v>6402</v>
      </c>
      <c r="G1502">
        <v>701</v>
      </c>
      <c r="H1502">
        <v>3626</v>
      </c>
      <c r="I1502">
        <v>0</v>
      </c>
      <c r="J1502">
        <v>0</v>
      </c>
      <c r="K1502">
        <v>0</v>
      </c>
      <c r="L1502" t="s">
        <v>6403</v>
      </c>
      <c r="M1502">
        <v>2018</v>
      </c>
      <c r="N1502" t="s">
        <v>1463</v>
      </c>
      <c r="O1502">
        <v>4</v>
      </c>
      <c r="P1502">
        <v>1</v>
      </c>
      <c r="Q1502" t="s">
        <v>15830</v>
      </c>
      <c r="R1502" t="s">
        <v>7734</v>
      </c>
      <c r="S1502" t="s">
        <v>7734</v>
      </c>
      <c r="T1502" t="s">
        <v>21625</v>
      </c>
      <c r="U1502">
        <f t="shared" si="23"/>
        <v>120487</v>
      </c>
    </row>
    <row r="1503" spans="1:21" x14ac:dyDescent="0.2">
      <c r="A1503" t="s">
        <v>16751</v>
      </c>
      <c r="B1503" t="s">
        <v>10104</v>
      </c>
      <c r="C1503">
        <v>3530013</v>
      </c>
      <c r="D1503" t="s">
        <v>16752</v>
      </c>
      <c r="E1503" t="s">
        <v>6407</v>
      </c>
      <c r="F1503" t="s">
        <v>6402</v>
      </c>
      <c r="G1503">
        <v>355</v>
      </c>
      <c r="H1503">
        <v>3626</v>
      </c>
      <c r="I1503">
        <v>0</v>
      </c>
      <c r="J1503">
        <v>0</v>
      </c>
      <c r="K1503">
        <v>0</v>
      </c>
      <c r="L1503" t="s">
        <v>6403</v>
      </c>
      <c r="M1503">
        <v>2018</v>
      </c>
      <c r="N1503" t="s">
        <v>1463</v>
      </c>
      <c r="O1503">
        <v>4</v>
      </c>
      <c r="P1503">
        <v>1</v>
      </c>
      <c r="Q1503" t="s">
        <v>15830</v>
      </c>
      <c r="R1503" t="s">
        <v>7734</v>
      </c>
      <c r="S1503" t="s">
        <v>7734</v>
      </c>
      <c r="T1503" t="s">
        <v>21626</v>
      </c>
      <c r="U1503">
        <f t="shared" si="23"/>
        <v>120487</v>
      </c>
    </row>
    <row r="1504" spans="1:21" x14ac:dyDescent="0.2">
      <c r="A1504" t="s">
        <v>16753</v>
      </c>
      <c r="B1504" t="s">
        <v>10104</v>
      </c>
      <c r="C1504">
        <v>3530013</v>
      </c>
      <c r="D1504" t="s">
        <v>6412</v>
      </c>
      <c r="E1504" t="s">
        <v>16754</v>
      </c>
      <c r="F1504" t="s">
        <v>6402</v>
      </c>
      <c r="G1504">
        <v>1779</v>
      </c>
      <c r="H1504">
        <v>2699</v>
      </c>
      <c r="I1504">
        <v>1</v>
      </c>
      <c r="J1504">
        <v>1</v>
      </c>
      <c r="K1504">
        <v>0</v>
      </c>
      <c r="L1504" t="s">
        <v>6409</v>
      </c>
      <c r="M1504">
        <v>2018</v>
      </c>
      <c r="N1504" t="s">
        <v>1463</v>
      </c>
      <c r="O1504">
        <v>5</v>
      </c>
      <c r="P1504">
        <v>1</v>
      </c>
      <c r="Q1504" t="s">
        <v>15830</v>
      </c>
      <c r="R1504" t="s">
        <v>7734</v>
      </c>
      <c r="S1504" t="s">
        <v>7734</v>
      </c>
      <c r="T1504" t="s">
        <v>21627</v>
      </c>
      <c r="U1504">
        <f t="shared" si="23"/>
        <v>120487</v>
      </c>
    </row>
    <row r="1505" spans="1:21" x14ac:dyDescent="0.2">
      <c r="A1505" t="s">
        <v>16753</v>
      </c>
      <c r="B1505" t="s">
        <v>10104</v>
      </c>
      <c r="C1505">
        <v>3530013</v>
      </c>
      <c r="D1505" t="s">
        <v>16755</v>
      </c>
      <c r="E1505" t="s">
        <v>15848</v>
      </c>
      <c r="F1505" t="s">
        <v>6402</v>
      </c>
      <c r="G1505">
        <v>261</v>
      </c>
      <c r="H1505">
        <v>2699</v>
      </c>
      <c r="I1505">
        <v>0</v>
      </c>
      <c r="J1505">
        <v>0</v>
      </c>
      <c r="K1505">
        <v>0</v>
      </c>
      <c r="L1505" t="s">
        <v>6409</v>
      </c>
      <c r="M1505">
        <v>2018</v>
      </c>
      <c r="N1505" t="s">
        <v>1463</v>
      </c>
      <c r="O1505">
        <v>5</v>
      </c>
      <c r="P1505">
        <v>1</v>
      </c>
      <c r="Q1505" t="s">
        <v>15830</v>
      </c>
      <c r="R1505" t="s">
        <v>7734</v>
      </c>
      <c r="S1505" t="s">
        <v>7734</v>
      </c>
      <c r="T1505" t="s">
        <v>21628</v>
      </c>
      <c r="U1505">
        <f t="shared" si="23"/>
        <v>120487</v>
      </c>
    </row>
    <row r="1506" spans="1:21" x14ac:dyDescent="0.2">
      <c r="A1506" t="s">
        <v>16753</v>
      </c>
      <c r="B1506" t="s">
        <v>10104</v>
      </c>
      <c r="C1506">
        <v>3530013</v>
      </c>
      <c r="D1506" t="s">
        <v>16756</v>
      </c>
      <c r="E1506" t="s">
        <v>8285</v>
      </c>
      <c r="F1506" t="s">
        <v>6402</v>
      </c>
      <c r="G1506">
        <v>204</v>
      </c>
      <c r="H1506">
        <v>2699</v>
      </c>
      <c r="I1506">
        <v>0</v>
      </c>
      <c r="J1506">
        <v>0</v>
      </c>
      <c r="K1506">
        <v>0</v>
      </c>
      <c r="L1506" t="s">
        <v>6403</v>
      </c>
      <c r="M1506">
        <v>2018</v>
      </c>
      <c r="N1506" t="s">
        <v>1463</v>
      </c>
      <c r="O1506">
        <v>5</v>
      </c>
      <c r="P1506">
        <v>1</v>
      </c>
      <c r="Q1506" t="s">
        <v>15830</v>
      </c>
      <c r="R1506" t="s">
        <v>7734</v>
      </c>
      <c r="S1506" t="s">
        <v>7734</v>
      </c>
      <c r="T1506" t="s">
        <v>21629</v>
      </c>
      <c r="U1506">
        <f t="shared" si="23"/>
        <v>120487</v>
      </c>
    </row>
    <row r="1507" spans="1:21" x14ac:dyDescent="0.2">
      <c r="A1507" t="s">
        <v>16753</v>
      </c>
      <c r="B1507" t="s">
        <v>10104</v>
      </c>
      <c r="C1507">
        <v>3530013</v>
      </c>
      <c r="D1507" t="s">
        <v>16757</v>
      </c>
      <c r="E1507" t="s">
        <v>7414</v>
      </c>
      <c r="F1507" t="s">
        <v>6402</v>
      </c>
      <c r="G1507">
        <v>455</v>
      </c>
      <c r="H1507">
        <v>2699</v>
      </c>
      <c r="I1507">
        <v>0</v>
      </c>
      <c r="J1507">
        <v>0</v>
      </c>
      <c r="K1507">
        <v>0</v>
      </c>
      <c r="L1507" t="s">
        <v>6403</v>
      </c>
      <c r="M1507">
        <v>2018</v>
      </c>
      <c r="N1507" t="s">
        <v>1463</v>
      </c>
      <c r="O1507">
        <v>5</v>
      </c>
      <c r="P1507">
        <v>1</v>
      </c>
      <c r="Q1507" t="s">
        <v>15830</v>
      </c>
      <c r="R1507" t="s">
        <v>7734</v>
      </c>
      <c r="S1507" t="s">
        <v>7734</v>
      </c>
      <c r="T1507" t="s">
        <v>21630</v>
      </c>
      <c r="U1507">
        <f t="shared" si="23"/>
        <v>120487</v>
      </c>
    </row>
    <row r="1508" spans="1:21" x14ac:dyDescent="0.2">
      <c r="A1508" t="s">
        <v>16758</v>
      </c>
      <c r="B1508" t="s">
        <v>10104</v>
      </c>
      <c r="C1508">
        <v>3530013</v>
      </c>
      <c r="D1508" t="s">
        <v>16759</v>
      </c>
      <c r="E1508" t="s">
        <v>6972</v>
      </c>
      <c r="F1508" t="s">
        <v>6402</v>
      </c>
      <c r="G1508">
        <v>653</v>
      </c>
      <c r="H1508">
        <v>3386</v>
      </c>
      <c r="I1508">
        <v>0</v>
      </c>
      <c r="J1508">
        <v>0</v>
      </c>
      <c r="K1508">
        <v>0</v>
      </c>
      <c r="L1508" t="s">
        <v>6403</v>
      </c>
      <c r="M1508">
        <v>2018</v>
      </c>
      <c r="N1508" t="s">
        <v>1463</v>
      </c>
      <c r="O1508">
        <v>6</v>
      </c>
      <c r="P1508">
        <v>1</v>
      </c>
      <c r="Q1508" t="s">
        <v>15830</v>
      </c>
      <c r="R1508" t="s">
        <v>7734</v>
      </c>
      <c r="S1508" t="s">
        <v>7734</v>
      </c>
      <c r="T1508" t="s">
        <v>21631</v>
      </c>
      <c r="U1508">
        <f t="shared" si="23"/>
        <v>120487</v>
      </c>
    </row>
    <row r="1509" spans="1:21" x14ac:dyDescent="0.2">
      <c r="A1509" t="s">
        <v>16758</v>
      </c>
      <c r="B1509" t="s">
        <v>10104</v>
      </c>
      <c r="C1509">
        <v>3530013</v>
      </c>
      <c r="D1509" t="s">
        <v>6440</v>
      </c>
      <c r="E1509" t="s">
        <v>6806</v>
      </c>
      <c r="F1509" t="s">
        <v>6402</v>
      </c>
      <c r="G1509">
        <v>2733</v>
      </c>
      <c r="H1509">
        <v>3386</v>
      </c>
      <c r="I1509">
        <v>1</v>
      </c>
      <c r="J1509">
        <v>1</v>
      </c>
      <c r="K1509">
        <v>0</v>
      </c>
      <c r="L1509" t="s">
        <v>6403</v>
      </c>
      <c r="M1509">
        <v>2018</v>
      </c>
      <c r="N1509" t="s">
        <v>1463</v>
      </c>
      <c r="O1509">
        <v>6</v>
      </c>
      <c r="P1509">
        <v>1</v>
      </c>
      <c r="Q1509" t="s">
        <v>15830</v>
      </c>
      <c r="R1509" t="s">
        <v>7734</v>
      </c>
      <c r="S1509" t="s">
        <v>7734</v>
      </c>
      <c r="T1509" t="s">
        <v>3558</v>
      </c>
      <c r="U1509">
        <f t="shared" si="23"/>
        <v>120487</v>
      </c>
    </row>
    <row r="1510" spans="1:21" x14ac:dyDescent="0.2">
      <c r="A1510" t="s">
        <v>16760</v>
      </c>
      <c r="B1510" t="s">
        <v>10104</v>
      </c>
      <c r="C1510">
        <v>3530013</v>
      </c>
      <c r="D1510" t="s">
        <v>7024</v>
      </c>
      <c r="E1510" t="s">
        <v>14892</v>
      </c>
      <c r="F1510" t="s">
        <v>6402</v>
      </c>
      <c r="G1510">
        <v>2168</v>
      </c>
      <c r="H1510">
        <v>5017</v>
      </c>
      <c r="I1510">
        <v>0</v>
      </c>
      <c r="J1510">
        <v>0</v>
      </c>
      <c r="K1510">
        <v>0</v>
      </c>
      <c r="L1510" t="s">
        <v>6409</v>
      </c>
      <c r="M1510">
        <v>2018</v>
      </c>
      <c r="N1510" t="s">
        <v>1463</v>
      </c>
      <c r="O1510">
        <v>7</v>
      </c>
      <c r="P1510">
        <v>1</v>
      </c>
      <c r="Q1510" t="s">
        <v>15830</v>
      </c>
      <c r="R1510" t="s">
        <v>7734</v>
      </c>
      <c r="S1510" t="s">
        <v>7734</v>
      </c>
      <c r="T1510" t="s">
        <v>21632</v>
      </c>
      <c r="U1510">
        <f t="shared" si="23"/>
        <v>120487</v>
      </c>
    </row>
    <row r="1511" spans="1:21" x14ac:dyDescent="0.2">
      <c r="A1511" t="s">
        <v>16760</v>
      </c>
      <c r="B1511" t="s">
        <v>10104</v>
      </c>
      <c r="C1511">
        <v>3530013</v>
      </c>
      <c r="D1511" t="s">
        <v>10147</v>
      </c>
      <c r="E1511" t="s">
        <v>10148</v>
      </c>
      <c r="F1511" t="s">
        <v>6402</v>
      </c>
      <c r="G1511">
        <v>2631</v>
      </c>
      <c r="H1511">
        <v>5017</v>
      </c>
      <c r="I1511">
        <v>1</v>
      </c>
      <c r="J1511">
        <v>1</v>
      </c>
      <c r="K1511">
        <v>0</v>
      </c>
      <c r="L1511" t="s">
        <v>6403</v>
      </c>
      <c r="M1511">
        <v>2018</v>
      </c>
      <c r="N1511" t="s">
        <v>1463</v>
      </c>
      <c r="O1511">
        <v>7</v>
      </c>
      <c r="P1511">
        <v>1</v>
      </c>
      <c r="Q1511" t="s">
        <v>15830</v>
      </c>
      <c r="R1511" t="s">
        <v>7734</v>
      </c>
      <c r="S1511" t="s">
        <v>7734</v>
      </c>
      <c r="T1511" t="s">
        <v>3557</v>
      </c>
      <c r="U1511">
        <f t="shared" si="23"/>
        <v>120487</v>
      </c>
    </row>
    <row r="1512" spans="1:21" x14ac:dyDescent="0.2">
      <c r="A1512" t="s">
        <v>16760</v>
      </c>
      <c r="B1512" t="s">
        <v>10104</v>
      </c>
      <c r="C1512">
        <v>3530013</v>
      </c>
      <c r="D1512" t="s">
        <v>16761</v>
      </c>
      <c r="E1512" t="s">
        <v>6879</v>
      </c>
      <c r="F1512" t="s">
        <v>6402</v>
      </c>
      <c r="G1512">
        <v>218</v>
      </c>
      <c r="H1512">
        <v>5017</v>
      </c>
      <c r="I1512">
        <v>0</v>
      </c>
      <c r="J1512">
        <v>0</v>
      </c>
      <c r="K1512">
        <v>0</v>
      </c>
      <c r="L1512" t="s">
        <v>6403</v>
      </c>
      <c r="M1512">
        <v>2018</v>
      </c>
      <c r="N1512" t="s">
        <v>1463</v>
      </c>
      <c r="O1512">
        <v>7</v>
      </c>
      <c r="P1512">
        <v>1</v>
      </c>
      <c r="Q1512" t="s">
        <v>15830</v>
      </c>
      <c r="R1512" t="s">
        <v>7734</v>
      </c>
      <c r="S1512" t="s">
        <v>7734</v>
      </c>
      <c r="T1512" t="s">
        <v>21633</v>
      </c>
      <c r="U1512">
        <f t="shared" si="23"/>
        <v>120487</v>
      </c>
    </row>
    <row r="1513" spans="1:21" x14ac:dyDescent="0.2">
      <c r="A1513" t="s">
        <v>16762</v>
      </c>
      <c r="B1513" t="s">
        <v>10104</v>
      </c>
      <c r="C1513">
        <v>3530013</v>
      </c>
      <c r="D1513" t="s">
        <v>6908</v>
      </c>
      <c r="E1513" t="s">
        <v>6506</v>
      </c>
      <c r="F1513" t="s">
        <v>6402</v>
      </c>
      <c r="G1513">
        <v>1946</v>
      </c>
      <c r="H1513">
        <v>3952</v>
      </c>
      <c r="I1513">
        <v>0</v>
      </c>
      <c r="J1513">
        <v>1</v>
      </c>
      <c r="K1513">
        <v>0</v>
      </c>
      <c r="L1513" t="s">
        <v>6409</v>
      </c>
      <c r="M1513">
        <v>2018</v>
      </c>
      <c r="N1513" t="s">
        <v>1463</v>
      </c>
      <c r="O1513">
        <v>8</v>
      </c>
      <c r="P1513">
        <v>1</v>
      </c>
      <c r="Q1513" t="s">
        <v>15830</v>
      </c>
      <c r="R1513" t="s">
        <v>7734</v>
      </c>
      <c r="S1513" t="s">
        <v>7734</v>
      </c>
      <c r="T1513" t="s">
        <v>3556</v>
      </c>
      <c r="U1513">
        <f t="shared" si="23"/>
        <v>120487</v>
      </c>
    </row>
    <row r="1514" spans="1:21" x14ac:dyDescent="0.2">
      <c r="A1514" t="s">
        <v>16762</v>
      </c>
      <c r="B1514" t="s">
        <v>10104</v>
      </c>
      <c r="C1514">
        <v>3530013</v>
      </c>
      <c r="D1514" t="s">
        <v>6463</v>
      </c>
      <c r="E1514" t="s">
        <v>15781</v>
      </c>
      <c r="F1514" t="s">
        <v>6402</v>
      </c>
      <c r="G1514">
        <v>361</v>
      </c>
      <c r="H1514">
        <v>3952</v>
      </c>
      <c r="I1514">
        <v>0</v>
      </c>
      <c r="J1514">
        <v>0</v>
      </c>
      <c r="K1514">
        <v>0</v>
      </c>
      <c r="L1514" t="s">
        <v>6403</v>
      </c>
      <c r="M1514">
        <v>2018</v>
      </c>
      <c r="N1514" t="s">
        <v>1463</v>
      </c>
      <c r="O1514">
        <v>8</v>
      </c>
      <c r="P1514">
        <v>1</v>
      </c>
      <c r="Q1514" t="s">
        <v>15830</v>
      </c>
      <c r="R1514" t="s">
        <v>7734</v>
      </c>
      <c r="S1514" t="s">
        <v>7734</v>
      </c>
      <c r="T1514" t="s">
        <v>21634</v>
      </c>
      <c r="U1514">
        <f t="shared" si="23"/>
        <v>120487</v>
      </c>
    </row>
    <row r="1515" spans="1:21" x14ac:dyDescent="0.2">
      <c r="A1515" t="s">
        <v>16762</v>
      </c>
      <c r="B1515" t="s">
        <v>10104</v>
      </c>
      <c r="C1515">
        <v>3530013</v>
      </c>
      <c r="D1515" t="s">
        <v>16763</v>
      </c>
      <c r="E1515" t="s">
        <v>16764</v>
      </c>
      <c r="F1515" t="s">
        <v>6402</v>
      </c>
      <c r="G1515">
        <v>1645</v>
      </c>
      <c r="H1515">
        <v>3952</v>
      </c>
      <c r="I1515">
        <v>1</v>
      </c>
      <c r="J1515">
        <v>0</v>
      </c>
      <c r="K1515">
        <v>0</v>
      </c>
      <c r="L1515" t="s">
        <v>6403</v>
      </c>
      <c r="M1515">
        <v>2018</v>
      </c>
      <c r="N1515" t="s">
        <v>1463</v>
      </c>
      <c r="O1515">
        <v>8</v>
      </c>
      <c r="P1515">
        <v>1</v>
      </c>
      <c r="Q1515" t="s">
        <v>15830</v>
      </c>
      <c r="R1515" t="s">
        <v>7734</v>
      </c>
      <c r="S1515" t="s">
        <v>7734</v>
      </c>
      <c r="T1515" t="s">
        <v>21635</v>
      </c>
      <c r="U1515">
        <f t="shared" si="23"/>
        <v>120487</v>
      </c>
    </row>
    <row r="1516" spans="1:21" x14ac:dyDescent="0.2">
      <c r="A1516" t="s">
        <v>16765</v>
      </c>
      <c r="B1516" t="s">
        <v>10104</v>
      </c>
      <c r="C1516">
        <v>3530013</v>
      </c>
      <c r="D1516" t="s">
        <v>7224</v>
      </c>
      <c r="E1516" t="s">
        <v>9578</v>
      </c>
      <c r="F1516" t="s">
        <v>6402</v>
      </c>
      <c r="G1516">
        <v>1377</v>
      </c>
      <c r="H1516">
        <v>4146</v>
      </c>
      <c r="I1516">
        <v>0</v>
      </c>
      <c r="J1516">
        <v>0</v>
      </c>
      <c r="K1516">
        <v>0</v>
      </c>
      <c r="L1516" t="s">
        <v>6409</v>
      </c>
      <c r="M1516">
        <v>2018</v>
      </c>
      <c r="N1516" t="s">
        <v>1463</v>
      </c>
      <c r="O1516">
        <v>9</v>
      </c>
      <c r="P1516">
        <v>1</v>
      </c>
      <c r="Q1516" t="s">
        <v>15830</v>
      </c>
      <c r="R1516" t="s">
        <v>7734</v>
      </c>
      <c r="S1516" t="s">
        <v>7734</v>
      </c>
      <c r="T1516" t="s">
        <v>21636</v>
      </c>
      <c r="U1516">
        <f t="shared" si="23"/>
        <v>120487</v>
      </c>
    </row>
    <row r="1517" spans="1:21" x14ac:dyDescent="0.2">
      <c r="A1517" t="s">
        <v>16765</v>
      </c>
      <c r="B1517" t="s">
        <v>10104</v>
      </c>
      <c r="C1517">
        <v>3530013</v>
      </c>
      <c r="D1517" t="s">
        <v>7139</v>
      </c>
      <c r="E1517" t="s">
        <v>6432</v>
      </c>
      <c r="F1517" t="s">
        <v>6402</v>
      </c>
      <c r="G1517">
        <v>2162</v>
      </c>
      <c r="H1517">
        <v>4146</v>
      </c>
      <c r="I1517">
        <v>0</v>
      </c>
      <c r="J1517">
        <v>1</v>
      </c>
      <c r="K1517">
        <v>0</v>
      </c>
      <c r="L1517" t="s">
        <v>6409</v>
      </c>
      <c r="M1517">
        <v>2018</v>
      </c>
      <c r="N1517" t="s">
        <v>1463</v>
      </c>
      <c r="O1517">
        <v>9</v>
      </c>
      <c r="P1517">
        <v>1</v>
      </c>
      <c r="Q1517" t="s">
        <v>15830</v>
      </c>
      <c r="R1517" t="s">
        <v>7734</v>
      </c>
      <c r="S1517" t="s">
        <v>7734</v>
      </c>
      <c r="T1517" t="s">
        <v>3555</v>
      </c>
      <c r="U1517">
        <f t="shared" si="23"/>
        <v>120487</v>
      </c>
    </row>
    <row r="1518" spans="1:21" x14ac:dyDescent="0.2">
      <c r="A1518" t="s">
        <v>16765</v>
      </c>
      <c r="B1518" t="s">
        <v>10104</v>
      </c>
      <c r="C1518">
        <v>3530013</v>
      </c>
      <c r="D1518" t="s">
        <v>12346</v>
      </c>
      <c r="E1518" t="s">
        <v>15407</v>
      </c>
      <c r="F1518" t="s">
        <v>6402</v>
      </c>
      <c r="G1518">
        <v>200</v>
      </c>
      <c r="H1518">
        <v>4146</v>
      </c>
      <c r="I1518">
        <v>0</v>
      </c>
      <c r="J1518">
        <v>0</v>
      </c>
      <c r="K1518">
        <v>0</v>
      </c>
      <c r="L1518" t="s">
        <v>6409</v>
      </c>
      <c r="M1518">
        <v>2018</v>
      </c>
      <c r="N1518" t="s">
        <v>1463</v>
      </c>
      <c r="O1518">
        <v>9</v>
      </c>
      <c r="P1518">
        <v>1</v>
      </c>
      <c r="Q1518" t="s">
        <v>15830</v>
      </c>
      <c r="R1518" t="s">
        <v>7734</v>
      </c>
      <c r="S1518" t="s">
        <v>7734</v>
      </c>
      <c r="T1518" t="s">
        <v>21637</v>
      </c>
      <c r="U1518">
        <f t="shared" si="23"/>
        <v>120487</v>
      </c>
    </row>
    <row r="1519" spans="1:21" x14ac:dyDescent="0.2">
      <c r="A1519" t="s">
        <v>16765</v>
      </c>
      <c r="B1519" t="s">
        <v>10104</v>
      </c>
      <c r="C1519">
        <v>3530013</v>
      </c>
      <c r="D1519" t="s">
        <v>7332</v>
      </c>
      <c r="E1519" t="s">
        <v>16766</v>
      </c>
      <c r="F1519" t="s">
        <v>6402</v>
      </c>
      <c r="G1519">
        <v>297</v>
      </c>
      <c r="H1519">
        <v>4146</v>
      </c>
      <c r="I1519">
        <v>0</v>
      </c>
      <c r="J1519">
        <v>0</v>
      </c>
      <c r="K1519">
        <v>0</v>
      </c>
      <c r="L1519" t="s">
        <v>6403</v>
      </c>
      <c r="M1519">
        <v>2018</v>
      </c>
      <c r="N1519" t="s">
        <v>1463</v>
      </c>
      <c r="O1519">
        <v>9</v>
      </c>
      <c r="P1519">
        <v>1</v>
      </c>
      <c r="Q1519" t="s">
        <v>15830</v>
      </c>
      <c r="R1519" t="s">
        <v>7734</v>
      </c>
      <c r="S1519" t="s">
        <v>7734</v>
      </c>
      <c r="T1519" t="s">
        <v>21638</v>
      </c>
      <c r="U1519">
        <f t="shared" si="23"/>
        <v>120487</v>
      </c>
    </row>
    <row r="1520" spans="1:21" x14ac:dyDescent="0.2">
      <c r="A1520" t="s">
        <v>16765</v>
      </c>
      <c r="B1520" t="s">
        <v>10104</v>
      </c>
      <c r="C1520">
        <v>3530013</v>
      </c>
      <c r="D1520" t="s">
        <v>6428</v>
      </c>
      <c r="E1520" t="s">
        <v>16767</v>
      </c>
      <c r="F1520" t="s">
        <v>6402</v>
      </c>
      <c r="G1520">
        <v>110</v>
      </c>
      <c r="H1520">
        <v>4146</v>
      </c>
      <c r="I1520">
        <v>0</v>
      </c>
      <c r="J1520">
        <v>0</v>
      </c>
      <c r="K1520">
        <v>0</v>
      </c>
      <c r="L1520" t="s">
        <v>6403</v>
      </c>
      <c r="M1520">
        <v>2018</v>
      </c>
      <c r="N1520" t="s">
        <v>1463</v>
      </c>
      <c r="O1520">
        <v>9</v>
      </c>
      <c r="P1520">
        <v>1</v>
      </c>
      <c r="Q1520" t="s">
        <v>15830</v>
      </c>
      <c r="R1520" t="s">
        <v>7734</v>
      </c>
      <c r="S1520" t="s">
        <v>7734</v>
      </c>
      <c r="T1520" t="s">
        <v>21639</v>
      </c>
      <c r="U1520">
        <f t="shared" si="23"/>
        <v>120487</v>
      </c>
    </row>
    <row r="1521" spans="1:21" x14ac:dyDescent="0.2">
      <c r="A1521" t="s">
        <v>16768</v>
      </c>
      <c r="B1521" t="s">
        <v>10104</v>
      </c>
      <c r="C1521">
        <v>3530013</v>
      </c>
      <c r="D1521" t="s">
        <v>16769</v>
      </c>
      <c r="E1521" t="s">
        <v>12181</v>
      </c>
      <c r="F1521" t="s">
        <v>6402</v>
      </c>
      <c r="G1521">
        <v>1659</v>
      </c>
      <c r="H1521">
        <v>40931</v>
      </c>
      <c r="I1521">
        <v>0</v>
      </c>
      <c r="J1521">
        <v>0</v>
      </c>
      <c r="K1521">
        <v>0</v>
      </c>
      <c r="L1521" t="s">
        <v>6403</v>
      </c>
      <c r="M1521">
        <v>2018</v>
      </c>
      <c r="N1521" t="s">
        <v>6404</v>
      </c>
      <c r="O1521">
        <v>99</v>
      </c>
      <c r="P1521">
        <v>1</v>
      </c>
      <c r="Q1521" t="s">
        <v>15830</v>
      </c>
      <c r="R1521" t="s">
        <v>7734</v>
      </c>
      <c r="S1521" t="s">
        <v>7734</v>
      </c>
      <c r="T1521" t="s">
        <v>21640</v>
      </c>
      <c r="U1521">
        <f t="shared" si="23"/>
        <v>120487</v>
      </c>
    </row>
    <row r="1522" spans="1:21" x14ac:dyDescent="0.2">
      <c r="A1522" t="s">
        <v>16768</v>
      </c>
      <c r="B1522" t="s">
        <v>10104</v>
      </c>
      <c r="C1522">
        <v>3530013</v>
      </c>
      <c r="D1522" t="s">
        <v>12261</v>
      </c>
      <c r="E1522" t="s">
        <v>10098</v>
      </c>
      <c r="F1522" t="s">
        <v>6402</v>
      </c>
      <c r="G1522">
        <v>2304</v>
      </c>
      <c r="H1522">
        <v>40931</v>
      </c>
      <c r="I1522">
        <v>0</v>
      </c>
      <c r="J1522">
        <v>0</v>
      </c>
      <c r="K1522">
        <v>0</v>
      </c>
      <c r="L1522" t="s">
        <v>6403</v>
      </c>
      <c r="M1522">
        <v>2018</v>
      </c>
      <c r="N1522" t="s">
        <v>6404</v>
      </c>
      <c r="O1522">
        <v>99</v>
      </c>
      <c r="P1522">
        <v>1</v>
      </c>
      <c r="Q1522" t="s">
        <v>15830</v>
      </c>
      <c r="R1522" t="s">
        <v>7734</v>
      </c>
      <c r="S1522" t="s">
        <v>7734</v>
      </c>
      <c r="T1522" t="s">
        <v>21641</v>
      </c>
      <c r="U1522">
        <f t="shared" si="23"/>
        <v>120487</v>
      </c>
    </row>
    <row r="1523" spans="1:21" x14ac:dyDescent="0.2">
      <c r="A1523" t="s">
        <v>16768</v>
      </c>
      <c r="B1523" t="s">
        <v>10104</v>
      </c>
      <c r="C1523">
        <v>3530013</v>
      </c>
      <c r="D1523" t="s">
        <v>15523</v>
      </c>
      <c r="E1523" t="s">
        <v>15632</v>
      </c>
      <c r="F1523" t="s">
        <v>6402</v>
      </c>
      <c r="G1523">
        <v>1985</v>
      </c>
      <c r="H1523">
        <v>40931</v>
      </c>
      <c r="I1523">
        <v>0</v>
      </c>
      <c r="J1523">
        <v>0</v>
      </c>
      <c r="K1523">
        <v>0</v>
      </c>
      <c r="L1523" t="s">
        <v>6403</v>
      </c>
      <c r="M1523">
        <v>2018</v>
      </c>
      <c r="N1523" t="s">
        <v>6404</v>
      </c>
      <c r="O1523">
        <v>99</v>
      </c>
      <c r="P1523">
        <v>1</v>
      </c>
      <c r="Q1523" t="s">
        <v>15830</v>
      </c>
      <c r="R1523" t="s">
        <v>7734</v>
      </c>
      <c r="S1523" t="s">
        <v>7734</v>
      </c>
      <c r="T1523" t="s">
        <v>21642</v>
      </c>
      <c r="U1523">
        <f t="shared" si="23"/>
        <v>120487</v>
      </c>
    </row>
    <row r="1524" spans="1:21" x14ac:dyDescent="0.2">
      <c r="A1524" t="s">
        <v>16768</v>
      </c>
      <c r="B1524" t="s">
        <v>10104</v>
      </c>
      <c r="C1524">
        <v>3530013</v>
      </c>
      <c r="D1524" t="s">
        <v>6928</v>
      </c>
      <c r="E1524" t="s">
        <v>10111</v>
      </c>
      <c r="F1524" t="s">
        <v>6402</v>
      </c>
      <c r="G1524">
        <v>34983</v>
      </c>
      <c r="H1524">
        <v>40931</v>
      </c>
      <c r="I1524">
        <v>1</v>
      </c>
      <c r="J1524">
        <v>1</v>
      </c>
      <c r="K1524">
        <v>0</v>
      </c>
      <c r="L1524" t="s">
        <v>6403</v>
      </c>
      <c r="M1524">
        <v>2018</v>
      </c>
      <c r="N1524" t="s">
        <v>6404</v>
      </c>
      <c r="O1524">
        <v>99</v>
      </c>
      <c r="P1524">
        <v>1</v>
      </c>
      <c r="Q1524" t="s">
        <v>15830</v>
      </c>
      <c r="R1524" t="s">
        <v>7734</v>
      </c>
      <c r="S1524" t="s">
        <v>7734</v>
      </c>
      <c r="T1524" t="s">
        <v>880</v>
      </c>
      <c r="U1524">
        <f t="shared" si="23"/>
        <v>120487</v>
      </c>
    </row>
    <row r="1525" spans="1:21" x14ac:dyDescent="0.2">
      <c r="A1525" t="s">
        <v>16770</v>
      </c>
      <c r="B1525" t="s">
        <v>10104</v>
      </c>
      <c r="C1525">
        <v>3530013</v>
      </c>
      <c r="D1525" t="s">
        <v>6640</v>
      </c>
      <c r="E1525" t="s">
        <v>8448</v>
      </c>
      <c r="F1525" t="s">
        <v>6402</v>
      </c>
      <c r="G1525">
        <v>21037</v>
      </c>
      <c r="H1525">
        <v>120487</v>
      </c>
      <c r="I1525">
        <v>1</v>
      </c>
      <c r="J1525">
        <v>1</v>
      </c>
      <c r="K1525">
        <v>0</v>
      </c>
      <c r="L1525" t="s">
        <v>6409</v>
      </c>
      <c r="M1525">
        <v>2018</v>
      </c>
      <c r="N1525" t="s">
        <v>1985</v>
      </c>
      <c r="O1525">
        <v>99</v>
      </c>
      <c r="P1525">
        <v>4</v>
      </c>
      <c r="Q1525" t="s">
        <v>15830</v>
      </c>
      <c r="R1525" t="s">
        <v>7734</v>
      </c>
      <c r="S1525" t="s">
        <v>7734</v>
      </c>
      <c r="T1525" t="s">
        <v>21643</v>
      </c>
      <c r="U1525">
        <f t="shared" si="23"/>
        <v>120487</v>
      </c>
    </row>
    <row r="1526" spans="1:21" x14ac:dyDescent="0.2">
      <c r="A1526" t="s">
        <v>16770</v>
      </c>
      <c r="B1526" t="s">
        <v>10104</v>
      </c>
      <c r="C1526">
        <v>3530013</v>
      </c>
      <c r="D1526" t="s">
        <v>16771</v>
      </c>
      <c r="E1526" t="s">
        <v>16772</v>
      </c>
      <c r="F1526" t="s">
        <v>6402</v>
      </c>
      <c r="G1526">
        <v>9942</v>
      </c>
      <c r="H1526">
        <v>120487</v>
      </c>
      <c r="I1526">
        <v>0</v>
      </c>
      <c r="J1526">
        <v>0</v>
      </c>
      <c r="K1526">
        <v>0</v>
      </c>
      <c r="L1526" t="s">
        <v>6409</v>
      </c>
      <c r="M1526">
        <v>2018</v>
      </c>
      <c r="N1526" t="s">
        <v>1985</v>
      </c>
      <c r="O1526">
        <v>99</v>
      </c>
      <c r="P1526">
        <v>4</v>
      </c>
      <c r="Q1526" t="s">
        <v>15830</v>
      </c>
      <c r="R1526" t="s">
        <v>7734</v>
      </c>
      <c r="S1526" t="s">
        <v>7734</v>
      </c>
      <c r="T1526" t="s">
        <v>21644</v>
      </c>
      <c r="U1526">
        <f t="shared" si="23"/>
        <v>120487</v>
      </c>
    </row>
    <row r="1527" spans="1:21" x14ac:dyDescent="0.2">
      <c r="A1527" t="s">
        <v>16770</v>
      </c>
      <c r="B1527" t="s">
        <v>10104</v>
      </c>
      <c r="C1527">
        <v>3530013</v>
      </c>
      <c r="D1527" t="s">
        <v>7407</v>
      </c>
      <c r="E1527" t="s">
        <v>6777</v>
      </c>
      <c r="F1527" t="s">
        <v>6402</v>
      </c>
      <c r="G1527">
        <v>11326</v>
      </c>
      <c r="H1527">
        <v>120487</v>
      </c>
      <c r="I1527">
        <v>0</v>
      </c>
      <c r="J1527">
        <v>0</v>
      </c>
      <c r="K1527">
        <v>0</v>
      </c>
      <c r="L1527" t="s">
        <v>6409</v>
      </c>
      <c r="M1527">
        <v>2018</v>
      </c>
      <c r="N1527" t="s">
        <v>1985</v>
      </c>
      <c r="O1527">
        <v>99</v>
      </c>
      <c r="P1527">
        <v>4</v>
      </c>
      <c r="Q1527" t="s">
        <v>15830</v>
      </c>
      <c r="R1527" t="s">
        <v>7734</v>
      </c>
      <c r="S1527" t="s">
        <v>7734</v>
      </c>
      <c r="T1527" t="s">
        <v>3550</v>
      </c>
      <c r="U1527">
        <f t="shared" si="23"/>
        <v>120487</v>
      </c>
    </row>
    <row r="1528" spans="1:21" x14ac:dyDescent="0.2">
      <c r="A1528" t="s">
        <v>16770</v>
      </c>
      <c r="B1528" t="s">
        <v>10104</v>
      </c>
      <c r="C1528">
        <v>3530013</v>
      </c>
      <c r="D1528" t="s">
        <v>6423</v>
      </c>
      <c r="E1528" t="s">
        <v>15792</v>
      </c>
      <c r="F1528" t="s">
        <v>6402</v>
      </c>
      <c r="G1528">
        <v>23078</v>
      </c>
      <c r="H1528">
        <v>120487</v>
      </c>
      <c r="I1528">
        <v>1</v>
      </c>
      <c r="J1528">
        <v>1</v>
      </c>
      <c r="K1528">
        <v>0</v>
      </c>
      <c r="L1528" t="s">
        <v>6403</v>
      </c>
      <c r="M1528">
        <v>2018</v>
      </c>
      <c r="N1528" t="s">
        <v>1985</v>
      </c>
      <c r="O1528">
        <v>99</v>
      </c>
      <c r="P1528">
        <v>4</v>
      </c>
      <c r="Q1528" t="s">
        <v>15830</v>
      </c>
      <c r="R1528" t="s">
        <v>7734</v>
      </c>
      <c r="S1528" t="s">
        <v>7734</v>
      </c>
      <c r="T1528" t="s">
        <v>21645</v>
      </c>
      <c r="U1528">
        <f t="shared" si="23"/>
        <v>120487</v>
      </c>
    </row>
    <row r="1529" spans="1:21" x14ac:dyDescent="0.2">
      <c r="A1529" t="s">
        <v>16770</v>
      </c>
      <c r="B1529" t="s">
        <v>10104</v>
      </c>
      <c r="C1529">
        <v>3530013</v>
      </c>
      <c r="D1529" t="s">
        <v>15631</v>
      </c>
      <c r="E1529" t="s">
        <v>8101</v>
      </c>
      <c r="F1529" t="s">
        <v>6402</v>
      </c>
      <c r="G1529">
        <v>16935</v>
      </c>
      <c r="H1529">
        <v>120487</v>
      </c>
      <c r="I1529">
        <v>0</v>
      </c>
      <c r="J1529">
        <v>1</v>
      </c>
      <c r="K1529">
        <v>0</v>
      </c>
      <c r="L1529" t="s">
        <v>6403</v>
      </c>
      <c r="M1529">
        <v>2018</v>
      </c>
      <c r="N1529" t="s">
        <v>1985</v>
      </c>
      <c r="O1529">
        <v>99</v>
      </c>
      <c r="P1529">
        <v>4</v>
      </c>
      <c r="Q1529" t="s">
        <v>15830</v>
      </c>
      <c r="R1529" t="s">
        <v>7734</v>
      </c>
      <c r="S1529" t="s">
        <v>7734</v>
      </c>
      <c r="T1529" t="s">
        <v>21646</v>
      </c>
      <c r="U1529">
        <f t="shared" si="23"/>
        <v>120487</v>
      </c>
    </row>
    <row r="1530" spans="1:21" x14ac:dyDescent="0.2">
      <c r="A1530" t="s">
        <v>16770</v>
      </c>
      <c r="B1530" t="s">
        <v>10104</v>
      </c>
      <c r="C1530">
        <v>3530013</v>
      </c>
      <c r="D1530" t="s">
        <v>6423</v>
      </c>
      <c r="E1530" t="s">
        <v>10171</v>
      </c>
      <c r="F1530" t="s">
        <v>6402</v>
      </c>
      <c r="G1530">
        <v>5497</v>
      </c>
      <c r="H1530">
        <v>120487</v>
      </c>
      <c r="I1530">
        <v>0</v>
      </c>
      <c r="J1530">
        <v>0</v>
      </c>
      <c r="K1530">
        <v>0</v>
      </c>
      <c r="L1530" t="s">
        <v>6403</v>
      </c>
      <c r="M1530">
        <v>2018</v>
      </c>
      <c r="N1530" t="s">
        <v>1985</v>
      </c>
      <c r="O1530">
        <v>99</v>
      </c>
      <c r="P1530">
        <v>4</v>
      </c>
      <c r="Q1530" t="s">
        <v>15830</v>
      </c>
      <c r="R1530" t="s">
        <v>7734</v>
      </c>
      <c r="S1530" t="s">
        <v>7734</v>
      </c>
      <c r="T1530" t="s">
        <v>20027</v>
      </c>
      <c r="U1530">
        <f t="shared" si="23"/>
        <v>120487</v>
      </c>
    </row>
    <row r="1531" spans="1:21" x14ac:dyDescent="0.2">
      <c r="A1531" t="s">
        <v>16770</v>
      </c>
      <c r="B1531" t="s">
        <v>10104</v>
      </c>
      <c r="C1531">
        <v>3530013</v>
      </c>
      <c r="D1531" t="s">
        <v>6547</v>
      </c>
      <c r="E1531" t="s">
        <v>11318</v>
      </c>
      <c r="F1531" t="s">
        <v>6402</v>
      </c>
      <c r="G1531">
        <v>4787</v>
      </c>
      <c r="H1531">
        <v>120487</v>
      </c>
      <c r="I1531">
        <v>0</v>
      </c>
      <c r="J1531">
        <v>0</v>
      </c>
      <c r="K1531">
        <v>0</v>
      </c>
      <c r="L1531" t="s">
        <v>6403</v>
      </c>
      <c r="M1531">
        <v>2018</v>
      </c>
      <c r="N1531" t="s">
        <v>1985</v>
      </c>
      <c r="O1531">
        <v>99</v>
      </c>
      <c r="P1531">
        <v>4</v>
      </c>
      <c r="Q1531" t="s">
        <v>15830</v>
      </c>
      <c r="R1531" t="s">
        <v>7734</v>
      </c>
      <c r="S1531" t="s">
        <v>7734</v>
      </c>
      <c r="T1531" t="s">
        <v>21647</v>
      </c>
      <c r="U1531">
        <f t="shared" si="23"/>
        <v>120487</v>
      </c>
    </row>
    <row r="1532" spans="1:21" x14ac:dyDescent="0.2">
      <c r="A1532" t="s">
        <v>16770</v>
      </c>
      <c r="B1532" t="s">
        <v>10104</v>
      </c>
      <c r="C1532">
        <v>3530013</v>
      </c>
      <c r="D1532" t="s">
        <v>6533</v>
      </c>
      <c r="E1532" t="s">
        <v>16773</v>
      </c>
      <c r="F1532" t="s">
        <v>6402</v>
      </c>
      <c r="G1532">
        <v>16599</v>
      </c>
      <c r="H1532">
        <v>120487</v>
      </c>
      <c r="I1532">
        <v>1</v>
      </c>
      <c r="J1532">
        <v>1</v>
      </c>
      <c r="K1532">
        <v>0</v>
      </c>
      <c r="L1532" t="s">
        <v>6403</v>
      </c>
      <c r="M1532">
        <v>2018</v>
      </c>
      <c r="N1532" t="s">
        <v>1985</v>
      </c>
      <c r="O1532">
        <v>99</v>
      </c>
      <c r="P1532">
        <v>4</v>
      </c>
      <c r="Q1532" t="s">
        <v>15830</v>
      </c>
      <c r="R1532" t="s">
        <v>7734</v>
      </c>
      <c r="S1532" t="s">
        <v>7734</v>
      </c>
      <c r="T1532" t="s">
        <v>21648</v>
      </c>
      <c r="U1532">
        <f t="shared" si="23"/>
        <v>120487</v>
      </c>
    </row>
    <row r="1533" spans="1:21" x14ac:dyDescent="0.2">
      <c r="A1533" t="s">
        <v>16770</v>
      </c>
      <c r="B1533" t="s">
        <v>10104</v>
      </c>
      <c r="C1533">
        <v>3530013</v>
      </c>
      <c r="D1533" t="s">
        <v>6566</v>
      </c>
      <c r="E1533" t="s">
        <v>6481</v>
      </c>
      <c r="F1533" t="s">
        <v>6402</v>
      </c>
      <c r="G1533">
        <v>11286</v>
      </c>
      <c r="H1533">
        <v>120487</v>
      </c>
      <c r="I1533">
        <v>0</v>
      </c>
      <c r="J1533">
        <v>0</v>
      </c>
      <c r="K1533">
        <v>0</v>
      </c>
      <c r="L1533" t="s">
        <v>6403</v>
      </c>
      <c r="M1533">
        <v>2018</v>
      </c>
      <c r="N1533" t="s">
        <v>1985</v>
      </c>
      <c r="O1533">
        <v>99</v>
      </c>
      <c r="P1533">
        <v>4</v>
      </c>
      <c r="Q1533" t="s">
        <v>15830</v>
      </c>
      <c r="R1533" t="s">
        <v>7734</v>
      </c>
      <c r="S1533" t="s">
        <v>7734</v>
      </c>
      <c r="T1533" t="s">
        <v>21649</v>
      </c>
      <c r="U1533">
        <f t="shared" si="23"/>
        <v>120487</v>
      </c>
    </row>
    <row r="1534" spans="1:21" x14ac:dyDescent="0.2">
      <c r="A1534" t="s">
        <v>16774</v>
      </c>
      <c r="B1534" t="s">
        <v>13732</v>
      </c>
      <c r="C1534">
        <v>3537064</v>
      </c>
      <c r="D1534" t="s">
        <v>16775</v>
      </c>
      <c r="E1534" t="s">
        <v>16776</v>
      </c>
      <c r="F1534" t="s">
        <v>6402</v>
      </c>
      <c r="G1534">
        <v>514</v>
      </c>
      <c r="H1534">
        <v>1759</v>
      </c>
      <c r="I1534">
        <v>0</v>
      </c>
      <c r="J1534">
        <v>0</v>
      </c>
      <c r="K1534">
        <v>0</v>
      </c>
      <c r="L1534" t="s">
        <v>6403</v>
      </c>
      <c r="M1534">
        <v>2018</v>
      </c>
      <c r="N1534" t="s">
        <v>1463</v>
      </c>
      <c r="O1534">
        <v>1</v>
      </c>
      <c r="P1534">
        <v>1</v>
      </c>
      <c r="Q1534" t="s">
        <v>15830</v>
      </c>
      <c r="R1534" t="s">
        <v>7734</v>
      </c>
      <c r="S1534" t="s">
        <v>7734</v>
      </c>
      <c r="T1534" t="s">
        <v>21650</v>
      </c>
      <c r="U1534">
        <f t="shared" si="23"/>
        <v>11414</v>
      </c>
    </row>
    <row r="1535" spans="1:21" x14ac:dyDescent="0.2">
      <c r="A1535" t="s">
        <v>16774</v>
      </c>
      <c r="B1535" t="s">
        <v>13732</v>
      </c>
      <c r="C1535">
        <v>3537064</v>
      </c>
      <c r="D1535" t="s">
        <v>6428</v>
      </c>
      <c r="E1535" t="s">
        <v>6457</v>
      </c>
      <c r="F1535" t="s">
        <v>6402</v>
      </c>
      <c r="G1535">
        <v>1245</v>
      </c>
      <c r="H1535">
        <v>1759</v>
      </c>
      <c r="I1535">
        <v>1</v>
      </c>
      <c r="J1535">
        <v>1</v>
      </c>
      <c r="K1535">
        <v>0</v>
      </c>
      <c r="L1535" t="s">
        <v>6403</v>
      </c>
      <c r="M1535">
        <v>2018</v>
      </c>
      <c r="N1535" t="s">
        <v>1463</v>
      </c>
      <c r="O1535">
        <v>1</v>
      </c>
      <c r="P1535">
        <v>1</v>
      </c>
      <c r="Q1535" t="s">
        <v>15830</v>
      </c>
      <c r="R1535" t="s">
        <v>7734</v>
      </c>
      <c r="S1535" t="s">
        <v>7734</v>
      </c>
      <c r="T1535" t="s">
        <v>21651</v>
      </c>
      <c r="U1535">
        <f t="shared" si="23"/>
        <v>11414</v>
      </c>
    </row>
    <row r="1536" spans="1:21" x14ac:dyDescent="0.2">
      <c r="A1536" t="s">
        <v>16777</v>
      </c>
      <c r="B1536" t="s">
        <v>13732</v>
      </c>
      <c r="C1536">
        <v>3537064</v>
      </c>
      <c r="D1536" t="s">
        <v>9614</v>
      </c>
      <c r="E1536" t="s">
        <v>9094</v>
      </c>
      <c r="F1536" t="s">
        <v>6402</v>
      </c>
      <c r="G1536">
        <v>328</v>
      </c>
      <c r="H1536">
        <v>1376</v>
      </c>
      <c r="I1536">
        <v>0</v>
      </c>
      <c r="J1536">
        <v>0</v>
      </c>
      <c r="K1536">
        <v>0</v>
      </c>
      <c r="L1536" t="s">
        <v>6409</v>
      </c>
      <c r="M1536">
        <v>2018</v>
      </c>
      <c r="N1536" t="s">
        <v>1463</v>
      </c>
      <c r="O1536">
        <v>2</v>
      </c>
      <c r="P1536">
        <v>1</v>
      </c>
      <c r="Q1536" t="s">
        <v>15830</v>
      </c>
      <c r="R1536" t="s">
        <v>7734</v>
      </c>
      <c r="S1536" t="s">
        <v>7734</v>
      </c>
      <c r="T1536" t="s">
        <v>21652</v>
      </c>
      <c r="U1536">
        <f t="shared" si="23"/>
        <v>11414</v>
      </c>
    </row>
    <row r="1537" spans="1:21" x14ac:dyDescent="0.2">
      <c r="A1537" t="s">
        <v>16777</v>
      </c>
      <c r="B1537" t="s">
        <v>13732</v>
      </c>
      <c r="C1537">
        <v>3537064</v>
      </c>
      <c r="D1537" t="s">
        <v>6768</v>
      </c>
      <c r="E1537" t="s">
        <v>7145</v>
      </c>
      <c r="F1537" t="s">
        <v>6402</v>
      </c>
      <c r="G1537">
        <v>394</v>
      </c>
      <c r="H1537">
        <v>1376</v>
      </c>
      <c r="I1537">
        <v>0</v>
      </c>
      <c r="J1537">
        <v>0</v>
      </c>
      <c r="K1537">
        <v>0</v>
      </c>
      <c r="L1537" t="s">
        <v>6409</v>
      </c>
      <c r="M1537">
        <v>2018</v>
      </c>
      <c r="N1537" t="s">
        <v>1463</v>
      </c>
      <c r="O1537">
        <v>2</v>
      </c>
      <c r="P1537">
        <v>1</v>
      </c>
      <c r="Q1537" t="s">
        <v>15830</v>
      </c>
      <c r="R1537" t="s">
        <v>7734</v>
      </c>
      <c r="S1537" t="s">
        <v>7734</v>
      </c>
      <c r="T1537" t="s">
        <v>21653</v>
      </c>
      <c r="U1537">
        <f t="shared" si="23"/>
        <v>11414</v>
      </c>
    </row>
    <row r="1538" spans="1:21" x14ac:dyDescent="0.2">
      <c r="A1538" t="s">
        <v>16777</v>
      </c>
      <c r="B1538" t="s">
        <v>13732</v>
      </c>
      <c r="C1538">
        <v>3537064</v>
      </c>
      <c r="D1538" t="s">
        <v>6675</v>
      </c>
      <c r="E1538" t="s">
        <v>7464</v>
      </c>
      <c r="F1538" t="s">
        <v>6402</v>
      </c>
      <c r="G1538">
        <v>654</v>
      </c>
      <c r="H1538">
        <v>1376</v>
      </c>
      <c r="I1538">
        <v>1</v>
      </c>
      <c r="J1538">
        <v>1</v>
      </c>
      <c r="K1538">
        <v>0</v>
      </c>
      <c r="L1538" t="s">
        <v>6403</v>
      </c>
      <c r="M1538">
        <v>2018</v>
      </c>
      <c r="N1538" t="s">
        <v>1463</v>
      </c>
      <c r="O1538">
        <v>2</v>
      </c>
      <c r="P1538">
        <v>1</v>
      </c>
      <c r="Q1538" t="s">
        <v>15830</v>
      </c>
      <c r="R1538" t="s">
        <v>7734</v>
      </c>
      <c r="S1538" t="s">
        <v>7734</v>
      </c>
      <c r="T1538" t="s">
        <v>21654</v>
      </c>
      <c r="U1538">
        <f t="shared" ref="U1538:U1601" si="24">_xlfn.MAXIFS($H$2:$H$6695, $C$2:$C$6695,C1538)</f>
        <v>11414</v>
      </c>
    </row>
    <row r="1539" spans="1:21" x14ac:dyDescent="0.2">
      <c r="A1539" t="s">
        <v>16778</v>
      </c>
      <c r="B1539" t="s">
        <v>13732</v>
      </c>
      <c r="C1539">
        <v>3537064</v>
      </c>
      <c r="D1539" t="s">
        <v>12219</v>
      </c>
      <c r="E1539" t="s">
        <v>13742</v>
      </c>
      <c r="F1539" t="s">
        <v>6402</v>
      </c>
      <c r="G1539">
        <v>716</v>
      </c>
      <c r="H1539">
        <v>1734</v>
      </c>
      <c r="I1539">
        <v>0</v>
      </c>
      <c r="J1539">
        <v>1</v>
      </c>
      <c r="K1539">
        <v>0</v>
      </c>
      <c r="L1539" t="s">
        <v>6409</v>
      </c>
      <c r="M1539">
        <v>2018</v>
      </c>
      <c r="N1539" t="s">
        <v>1463</v>
      </c>
      <c r="O1539">
        <v>3</v>
      </c>
      <c r="P1539">
        <v>1</v>
      </c>
      <c r="Q1539" t="s">
        <v>15830</v>
      </c>
      <c r="R1539" t="s">
        <v>7734</v>
      </c>
      <c r="S1539" t="s">
        <v>7734</v>
      </c>
      <c r="T1539" t="s">
        <v>3620</v>
      </c>
      <c r="U1539">
        <f t="shared" si="24"/>
        <v>11414</v>
      </c>
    </row>
    <row r="1540" spans="1:21" x14ac:dyDescent="0.2">
      <c r="A1540" t="s">
        <v>16778</v>
      </c>
      <c r="B1540" t="s">
        <v>13732</v>
      </c>
      <c r="C1540">
        <v>3537064</v>
      </c>
      <c r="D1540" t="s">
        <v>6428</v>
      </c>
      <c r="E1540" t="s">
        <v>16678</v>
      </c>
      <c r="F1540" t="s">
        <v>6402</v>
      </c>
      <c r="G1540">
        <v>517</v>
      </c>
      <c r="H1540">
        <v>1734</v>
      </c>
      <c r="I1540">
        <v>0</v>
      </c>
      <c r="J1540">
        <v>0</v>
      </c>
      <c r="K1540">
        <v>0</v>
      </c>
      <c r="L1540" t="s">
        <v>6403</v>
      </c>
      <c r="M1540">
        <v>2018</v>
      </c>
      <c r="N1540" t="s">
        <v>1463</v>
      </c>
      <c r="O1540">
        <v>3</v>
      </c>
      <c r="P1540">
        <v>1</v>
      </c>
      <c r="Q1540" t="s">
        <v>15830</v>
      </c>
      <c r="R1540" t="s">
        <v>7734</v>
      </c>
      <c r="S1540" t="s">
        <v>7734</v>
      </c>
      <c r="T1540" t="s">
        <v>21655</v>
      </c>
      <c r="U1540">
        <f t="shared" si="24"/>
        <v>11414</v>
      </c>
    </row>
    <row r="1541" spans="1:21" x14ac:dyDescent="0.2">
      <c r="A1541" t="s">
        <v>16778</v>
      </c>
      <c r="B1541" t="s">
        <v>13732</v>
      </c>
      <c r="C1541">
        <v>3537064</v>
      </c>
      <c r="D1541" t="s">
        <v>6807</v>
      </c>
      <c r="E1541" t="s">
        <v>12406</v>
      </c>
      <c r="F1541" t="s">
        <v>6402</v>
      </c>
      <c r="G1541">
        <v>360</v>
      </c>
      <c r="H1541">
        <v>1734</v>
      </c>
      <c r="I1541">
        <v>0</v>
      </c>
      <c r="J1541">
        <v>0</v>
      </c>
      <c r="K1541">
        <v>0</v>
      </c>
      <c r="L1541" t="s">
        <v>6403</v>
      </c>
      <c r="M1541">
        <v>2018</v>
      </c>
      <c r="N1541" t="s">
        <v>1463</v>
      </c>
      <c r="O1541">
        <v>3</v>
      </c>
      <c r="P1541">
        <v>1</v>
      </c>
      <c r="Q1541" t="s">
        <v>15830</v>
      </c>
      <c r="R1541" t="s">
        <v>7734</v>
      </c>
      <c r="S1541" t="s">
        <v>7734</v>
      </c>
      <c r="T1541" t="s">
        <v>21656</v>
      </c>
      <c r="U1541">
        <f t="shared" si="24"/>
        <v>11414</v>
      </c>
    </row>
    <row r="1542" spans="1:21" x14ac:dyDescent="0.2">
      <c r="A1542" t="s">
        <v>16778</v>
      </c>
      <c r="B1542" t="s">
        <v>13732</v>
      </c>
      <c r="C1542">
        <v>3537064</v>
      </c>
      <c r="D1542" t="s">
        <v>6485</v>
      </c>
      <c r="E1542" t="s">
        <v>16779</v>
      </c>
      <c r="F1542" t="s">
        <v>6402</v>
      </c>
      <c r="G1542">
        <v>141</v>
      </c>
      <c r="H1542">
        <v>1734</v>
      </c>
      <c r="I1542">
        <v>0</v>
      </c>
      <c r="J1542">
        <v>0</v>
      </c>
      <c r="K1542">
        <v>0</v>
      </c>
      <c r="L1542" t="s">
        <v>6403</v>
      </c>
      <c r="M1542">
        <v>2018</v>
      </c>
      <c r="N1542" t="s">
        <v>1463</v>
      </c>
      <c r="O1542">
        <v>3</v>
      </c>
      <c r="P1542">
        <v>1</v>
      </c>
      <c r="Q1542" t="s">
        <v>15830</v>
      </c>
      <c r="R1542" t="s">
        <v>7734</v>
      </c>
      <c r="S1542" t="s">
        <v>7734</v>
      </c>
      <c r="T1542" t="s">
        <v>21657</v>
      </c>
      <c r="U1542">
        <f t="shared" si="24"/>
        <v>11414</v>
      </c>
    </row>
    <row r="1543" spans="1:21" x14ac:dyDescent="0.2">
      <c r="A1543" t="s">
        <v>16780</v>
      </c>
      <c r="B1543" t="s">
        <v>13732</v>
      </c>
      <c r="C1543">
        <v>3537064</v>
      </c>
      <c r="D1543" t="s">
        <v>6501</v>
      </c>
      <c r="E1543" t="s">
        <v>15635</v>
      </c>
      <c r="F1543" t="s">
        <v>6402</v>
      </c>
      <c r="G1543">
        <v>301</v>
      </c>
      <c r="H1543">
        <v>2783</v>
      </c>
      <c r="I1543">
        <v>0</v>
      </c>
      <c r="J1543">
        <v>0</v>
      </c>
      <c r="K1543">
        <v>0</v>
      </c>
      <c r="L1543" t="s">
        <v>6409</v>
      </c>
      <c r="M1543">
        <v>2018</v>
      </c>
      <c r="N1543" t="s">
        <v>1463</v>
      </c>
      <c r="O1543">
        <v>4</v>
      </c>
      <c r="P1543">
        <v>1</v>
      </c>
      <c r="Q1543" t="s">
        <v>15830</v>
      </c>
      <c r="R1543" t="s">
        <v>7734</v>
      </c>
      <c r="S1543" t="s">
        <v>7734</v>
      </c>
      <c r="T1543" t="s">
        <v>21658</v>
      </c>
      <c r="U1543">
        <f t="shared" si="24"/>
        <v>11414</v>
      </c>
    </row>
    <row r="1544" spans="1:21" x14ac:dyDescent="0.2">
      <c r="A1544" t="s">
        <v>16780</v>
      </c>
      <c r="B1544" t="s">
        <v>13732</v>
      </c>
      <c r="C1544">
        <v>3537064</v>
      </c>
      <c r="D1544" t="s">
        <v>16781</v>
      </c>
      <c r="E1544" t="s">
        <v>8425</v>
      </c>
      <c r="F1544" t="s">
        <v>6402</v>
      </c>
      <c r="G1544">
        <v>495</v>
      </c>
      <c r="H1544">
        <v>2783</v>
      </c>
      <c r="I1544">
        <v>0</v>
      </c>
      <c r="J1544">
        <v>0</v>
      </c>
      <c r="K1544">
        <v>0</v>
      </c>
      <c r="L1544" t="s">
        <v>6409</v>
      </c>
      <c r="M1544">
        <v>2018</v>
      </c>
      <c r="N1544" t="s">
        <v>1463</v>
      </c>
      <c r="O1544">
        <v>4</v>
      </c>
      <c r="P1544">
        <v>1</v>
      </c>
      <c r="Q1544" t="s">
        <v>15830</v>
      </c>
      <c r="R1544" t="s">
        <v>7734</v>
      </c>
      <c r="S1544" t="s">
        <v>7734</v>
      </c>
      <c r="T1544" t="s">
        <v>21659</v>
      </c>
      <c r="U1544">
        <f t="shared" si="24"/>
        <v>11414</v>
      </c>
    </row>
    <row r="1545" spans="1:21" x14ac:dyDescent="0.2">
      <c r="A1545" t="s">
        <v>16780</v>
      </c>
      <c r="B1545" t="s">
        <v>13732</v>
      </c>
      <c r="C1545">
        <v>3537064</v>
      </c>
      <c r="D1545" t="s">
        <v>7962</v>
      </c>
      <c r="E1545" t="s">
        <v>15164</v>
      </c>
      <c r="F1545" t="s">
        <v>6402</v>
      </c>
      <c r="G1545">
        <v>589</v>
      </c>
      <c r="H1545">
        <v>2783</v>
      </c>
      <c r="I1545">
        <v>0</v>
      </c>
      <c r="J1545">
        <v>0</v>
      </c>
      <c r="K1545">
        <v>0</v>
      </c>
      <c r="L1545" t="s">
        <v>6403</v>
      </c>
      <c r="M1545">
        <v>2018</v>
      </c>
      <c r="N1545" t="s">
        <v>1463</v>
      </c>
      <c r="O1545">
        <v>4</v>
      </c>
      <c r="P1545">
        <v>1</v>
      </c>
      <c r="Q1545" t="s">
        <v>15830</v>
      </c>
      <c r="R1545" t="s">
        <v>7734</v>
      </c>
      <c r="S1545" t="s">
        <v>7734</v>
      </c>
      <c r="T1545" t="s">
        <v>21660</v>
      </c>
      <c r="U1545">
        <f t="shared" si="24"/>
        <v>11414</v>
      </c>
    </row>
    <row r="1546" spans="1:21" x14ac:dyDescent="0.2">
      <c r="A1546" t="s">
        <v>16780</v>
      </c>
      <c r="B1546" t="s">
        <v>13732</v>
      </c>
      <c r="C1546">
        <v>3537064</v>
      </c>
      <c r="D1546" t="s">
        <v>6713</v>
      </c>
      <c r="E1546" t="s">
        <v>14359</v>
      </c>
      <c r="F1546" t="s">
        <v>6402</v>
      </c>
      <c r="G1546">
        <v>420</v>
      </c>
      <c r="H1546">
        <v>2783</v>
      </c>
      <c r="I1546">
        <v>0</v>
      </c>
      <c r="J1546">
        <v>0</v>
      </c>
      <c r="K1546">
        <v>0</v>
      </c>
      <c r="L1546" t="s">
        <v>6403</v>
      </c>
      <c r="M1546">
        <v>2018</v>
      </c>
      <c r="N1546" t="s">
        <v>1463</v>
      </c>
      <c r="O1546">
        <v>4</v>
      </c>
      <c r="P1546">
        <v>1</v>
      </c>
      <c r="Q1546" t="s">
        <v>15830</v>
      </c>
      <c r="R1546" t="s">
        <v>7734</v>
      </c>
      <c r="S1546" t="s">
        <v>7734</v>
      </c>
      <c r="T1546" t="s">
        <v>21661</v>
      </c>
      <c r="U1546">
        <f t="shared" si="24"/>
        <v>11414</v>
      </c>
    </row>
    <row r="1547" spans="1:21" x14ac:dyDescent="0.2">
      <c r="A1547" t="s">
        <v>16780</v>
      </c>
      <c r="B1547" t="s">
        <v>13732</v>
      </c>
      <c r="C1547">
        <v>3537064</v>
      </c>
      <c r="D1547" t="s">
        <v>13739</v>
      </c>
      <c r="E1547" t="s">
        <v>7307</v>
      </c>
      <c r="F1547" t="s">
        <v>6402</v>
      </c>
      <c r="G1547">
        <v>304</v>
      </c>
      <c r="H1547">
        <v>2783</v>
      </c>
      <c r="I1547">
        <v>0</v>
      </c>
      <c r="J1547">
        <v>0</v>
      </c>
      <c r="K1547">
        <v>0</v>
      </c>
      <c r="L1547" t="s">
        <v>6403</v>
      </c>
      <c r="M1547">
        <v>2018</v>
      </c>
      <c r="N1547" t="s">
        <v>1463</v>
      </c>
      <c r="O1547">
        <v>4</v>
      </c>
      <c r="P1547">
        <v>1</v>
      </c>
      <c r="Q1547" t="s">
        <v>15830</v>
      </c>
      <c r="R1547" t="s">
        <v>7734</v>
      </c>
      <c r="S1547" t="s">
        <v>7734</v>
      </c>
      <c r="T1547" t="s">
        <v>3621</v>
      </c>
      <c r="U1547">
        <f t="shared" si="24"/>
        <v>11414</v>
      </c>
    </row>
    <row r="1548" spans="1:21" x14ac:dyDescent="0.2">
      <c r="A1548" t="s">
        <v>16780</v>
      </c>
      <c r="B1548" t="s">
        <v>13732</v>
      </c>
      <c r="C1548">
        <v>3537064</v>
      </c>
      <c r="D1548" t="s">
        <v>6434</v>
      </c>
      <c r="E1548" t="s">
        <v>6504</v>
      </c>
      <c r="F1548" t="s">
        <v>6402</v>
      </c>
      <c r="G1548">
        <v>674</v>
      </c>
      <c r="H1548">
        <v>2783</v>
      </c>
      <c r="I1548">
        <v>0</v>
      </c>
      <c r="J1548">
        <v>1</v>
      </c>
      <c r="K1548">
        <v>0</v>
      </c>
      <c r="L1548" t="s">
        <v>6403</v>
      </c>
      <c r="M1548">
        <v>2018</v>
      </c>
      <c r="N1548" t="s">
        <v>1463</v>
      </c>
      <c r="O1548">
        <v>4</v>
      </c>
      <c r="P1548">
        <v>1</v>
      </c>
      <c r="Q1548" t="s">
        <v>15830</v>
      </c>
      <c r="R1548" t="s">
        <v>7734</v>
      </c>
      <c r="S1548" t="s">
        <v>7734</v>
      </c>
      <c r="T1548" t="s">
        <v>3619</v>
      </c>
      <c r="U1548">
        <f t="shared" si="24"/>
        <v>11414</v>
      </c>
    </row>
    <row r="1549" spans="1:21" x14ac:dyDescent="0.2">
      <c r="A1549" t="s">
        <v>16782</v>
      </c>
      <c r="B1549" t="s">
        <v>13732</v>
      </c>
      <c r="C1549">
        <v>3537064</v>
      </c>
      <c r="D1549" t="s">
        <v>6838</v>
      </c>
      <c r="E1549" t="s">
        <v>16783</v>
      </c>
      <c r="F1549" t="s">
        <v>6402</v>
      </c>
      <c r="G1549">
        <v>428</v>
      </c>
      <c r="H1549">
        <v>2181</v>
      </c>
      <c r="I1549">
        <v>0</v>
      </c>
      <c r="J1549">
        <v>0</v>
      </c>
      <c r="K1549">
        <v>0</v>
      </c>
      <c r="L1549" t="s">
        <v>6403</v>
      </c>
      <c r="M1549">
        <v>2018</v>
      </c>
      <c r="N1549" t="s">
        <v>1463</v>
      </c>
      <c r="O1549">
        <v>5</v>
      </c>
      <c r="P1549">
        <v>1</v>
      </c>
      <c r="Q1549" t="s">
        <v>15830</v>
      </c>
      <c r="R1549" t="s">
        <v>7734</v>
      </c>
      <c r="S1549" t="s">
        <v>7734</v>
      </c>
      <c r="T1549" t="s">
        <v>21662</v>
      </c>
      <c r="U1549">
        <f t="shared" si="24"/>
        <v>11414</v>
      </c>
    </row>
    <row r="1550" spans="1:21" x14ac:dyDescent="0.2">
      <c r="A1550" t="s">
        <v>16782</v>
      </c>
      <c r="B1550" t="s">
        <v>13732</v>
      </c>
      <c r="C1550">
        <v>3537064</v>
      </c>
      <c r="D1550" t="s">
        <v>9706</v>
      </c>
      <c r="E1550" t="s">
        <v>13641</v>
      </c>
      <c r="F1550" t="s">
        <v>6402</v>
      </c>
      <c r="G1550">
        <v>53</v>
      </c>
      <c r="H1550">
        <v>2181</v>
      </c>
      <c r="I1550">
        <v>0</v>
      </c>
      <c r="J1550">
        <v>0</v>
      </c>
      <c r="K1550">
        <v>0</v>
      </c>
      <c r="L1550" t="s">
        <v>6403</v>
      </c>
      <c r="M1550">
        <v>2018</v>
      </c>
      <c r="N1550" t="s">
        <v>1463</v>
      </c>
      <c r="O1550">
        <v>5</v>
      </c>
      <c r="P1550">
        <v>1</v>
      </c>
      <c r="Q1550" t="s">
        <v>15830</v>
      </c>
      <c r="R1550" t="s">
        <v>7734</v>
      </c>
      <c r="S1550" t="s">
        <v>7734</v>
      </c>
      <c r="T1550" t="s">
        <v>21663</v>
      </c>
      <c r="U1550">
        <f t="shared" si="24"/>
        <v>11414</v>
      </c>
    </row>
    <row r="1551" spans="1:21" x14ac:dyDescent="0.2">
      <c r="A1551" t="s">
        <v>16782</v>
      </c>
      <c r="B1551" t="s">
        <v>13732</v>
      </c>
      <c r="C1551">
        <v>3537064</v>
      </c>
      <c r="D1551" t="s">
        <v>6427</v>
      </c>
      <c r="E1551" t="s">
        <v>15406</v>
      </c>
      <c r="F1551" t="s">
        <v>6402</v>
      </c>
      <c r="G1551">
        <v>424</v>
      </c>
      <c r="H1551">
        <v>2181</v>
      </c>
      <c r="I1551">
        <v>0</v>
      </c>
      <c r="J1551">
        <v>0</v>
      </c>
      <c r="K1551">
        <v>0</v>
      </c>
      <c r="L1551" t="s">
        <v>6403</v>
      </c>
      <c r="M1551">
        <v>2018</v>
      </c>
      <c r="N1551" t="s">
        <v>1463</v>
      </c>
      <c r="O1551">
        <v>5</v>
      </c>
      <c r="P1551">
        <v>1</v>
      </c>
      <c r="Q1551" t="s">
        <v>15830</v>
      </c>
      <c r="R1551" t="s">
        <v>7734</v>
      </c>
      <c r="S1551" t="s">
        <v>7734</v>
      </c>
      <c r="T1551" t="s">
        <v>21664</v>
      </c>
      <c r="U1551">
        <f t="shared" si="24"/>
        <v>11414</v>
      </c>
    </row>
    <row r="1552" spans="1:21" x14ac:dyDescent="0.2">
      <c r="A1552" t="s">
        <v>16782</v>
      </c>
      <c r="B1552" t="s">
        <v>13732</v>
      </c>
      <c r="C1552">
        <v>3537064</v>
      </c>
      <c r="D1552" t="s">
        <v>6624</v>
      </c>
      <c r="E1552" t="s">
        <v>6779</v>
      </c>
      <c r="F1552" t="s">
        <v>6402</v>
      </c>
      <c r="G1552">
        <v>22</v>
      </c>
      <c r="H1552">
        <v>2181</v>
      </c>
      <c r="I1552">
        <v>0</v>
      </c>
      <c r="J1552">
        <v>0</v>
      </c>
      <c r="K1552">
        <v>0</v>
      </c>
      <c r="L1552" t="s">
        <v>6403</v>
      </c>
      <c r="M1552">
        <v>2018</v>
      </c>
      <c r="N1552" t="s">
        <v>1463</v>
      </c>
      <c r="O1552">
        <v>5</v>
      </c>
      <c r="P1552">
        <v>1</v>
      </c>
      <c r="Q1552" t="s">
        <v>15830</v>
      </c>
      <c r="R1552" t="s">
        <v>7734</v>
      </c>
      <c r="S1552" t="s">
        <v>7734</v>
      </c>
      <c r="T1552" t="s">
        <v>21665</v>
      </c>
      <c r="U1552">
        <f t="shared" si="24"/>
        <v>11414</v>
      </c>
    </row>
    <row r="1553" spans="1:21" x14ac:dyDescent="0.2">
      <c r="A1553" t="s">
        <v>16782</v>
      </c>
      <c r="B1553" t="s">
        <v>13732</v>
      </c>
      <c r="C1553">
        <v>3537064</v>
      </c>
      <c r="D1553" t="s">
        <v>7513</v>
      </c>
      <c r="E1553" t="s">
        <v>13734</v>
      </c>
      <c r="F1553" t="s">
        <v>6402</v>
      </c>
      <c r="G1553">
        <v>1254</v>
      </c>
      <c r="H1553">
        <v>2181</v>
      </c>
      <c r="I1553">
        <v>0</v>
      </c>
      <c r="J1553">
        <v>1</v>
      </c>
      <c r="K1553">
        <v>0</v>
      </c>
      <c r="L1553" t="s">
        <v>6403</v>
      </c>
      <c r="M1553">
        <v>2018</v>
      </c>
      <c r="N1553" t="s">
        <v>1463</v>
      </c>
      <c r="O1553">
        <v>5</v>
      </c>
      <c r="P1553">
        <v>1</v>
      </c>
      <c r="Q1553" t="s">
        <v>15830</v>
      </c>
      <c r="R1553" t="s">
        <v>7734</v>
      </c>
      <c r="S1553" t="s">
        <v>7734</v>
      </c>
      <c r="T1553" t="s">
        <v>3623</v>
      </c>
      <c r="U1553">
        <f t="shared" si="24"/>
        <v>11414</v>
      </c>
    </row>
    <row r="1554" spans="1:21" x14ac:dyDescent="0.2">
      <c r="A1554" t="s">
        <v>16784</v>
      </c>
      <c r="B1554" t="s">
        <v>13732</v>
      </c>
      <c r="C1554">
        <v>3537064</v>
      </c>
      <c r="D1554" t="s">
        <v>7069</v>
      </c>
      <c r="E1554" t="s">
        <v>6667</v>
      </c>
      <c r="F1554" t="s">
        <v>6402</v>
      </c>
      <c r="G1554">
        <v>0</v>
      </c>
      <c r="H1554">
        <v>0</v>
      </c>
      <c r="I1554">
        <v>0</v>
      </c>
      <c r="J1554">
        <v>1</v>
      </c>
      <c r="K1554">
        <v>1</v>
      </c>
      <c r="L1554" t="s">
        <v>6409</v>
      </c>
      <c r="M1554">
        <v>2018</v>
      </c>
      <c r="N1554" t="s">
        <v>1463</v>
      </c>
      <c r="O1554">
        <v>6</v>
      </c>
      <c r="P1554">
        <v>1</v>
      </c>
      <c r="Q1554" t="s">
        <v>15830</v>
      </c>
      <c r="R1554" t="s">
        <v>7734</v>
      </c>
      <c r="S1554" t="s">
        <v>7734</v>
      </c>
      <c r="T1554" t="s">
        <v>21666</v>
      </c>
      <c r="U1554">
        <f t="shared" si="24"/>
        <v>11414</v>
      </c>
    </row>
    <row r="1555" spans="1:21" x14ac:dyDescent="0.2">
      <c r="A1555" t="s">
        <v>16785</v>
      </c>
      <c r="B1555" t="s">
        <v>13732</v>
      </c>
      <c r="C1555">
        <v>3537064</v>
      </c>
      <c r="D1555" t="s">
        <v>7621</v>
      </c>
      <c r="E1555" t="s">
        <v>7108</v>
      </c>
      <c r="F1555" t="s">
        <v>6402</v>
      </c>
      <c r="G1555">
        <v>7858</v>
      </c>
      <c r="H1555">
        <v>11414</v>
      </c>
      <c r="I1555">
        <v>0</v>
      </c>
      <c r="J1555">
        <v>1</v>
      </c>
      <c r="K1555">
        <v>0</v>
      </c>
      <c r="L1555" t="s">
        <v>6409</v>
      </c>
      <c r="M1555">
        <v>2018</v>
      </c>
      <c r="N1555" t="s">
        <v>1479</v>
      </c>
      <c r="O1555">
        <v>99</v>
      </c>
      <c r="P1555">
        <v>1</v>
      </c>
      <c r="Q1555" t="s">
        <v>15830</v>
      </c>
      <c r="R1555" t="s">
        <v>7734</v>
      </c>
      <c r="S1555" t="s">
        <v>7734</v>
      </c>
      <c r="T1555" t="s">
        <v>894</v>
      </c>
      <c r="U1555">
        <f t="shared" si="24"/>
        <v>11414</v>
      </c>
    </row>
    <row r="1556" spans="1:21" x14ac:dyDescent="0.2">
      <c r="A1556" t="s">
        <v>16785</v>
      </c>
      <c r="B1556" t="s">
        <v>13732</v>
      </c>
      <c r="C1556">
        <v>3537064</v>
      </c>
      <c r="D1556" t="s">
        <v>6799</v>
      </c>
      <c r="E1556" t="s">
        <v>16786</v>
      </c>
      <c r="F1556" t="s">
        <v>6402</v>
      </c>
      <c r="G1556">
        <v>2541</v>
      </c>
      <c r="H1556">
        <v>11414</v>
      </c>
      <c r="I1556">
        <v>1</v>
      </c>
      <c r="J1556">
        <v>0</v>
      </c>
      <c r="K1556">
        <v>0</v>
      </c>
      <c r="L1556" t="s">
        <v>6403</v>
      </c>
      <c r="M1556">
        <v>2018</v>
      </c>
      <c r="N1556" t="s">
        <v>1479</v>
      </c>
      <c r="O1556">
        <v>99</v>
      </c>
      <c r="P1556">
        <v>1</v>
      </c>
      <c r="Q1556" t="s">
        <v>15830</v>
      </c>
      <c r="R1556" t="s">
        <v>7734</v>
      </c>
      <c r="S1556" t="s">
        <v>7734</v>
      </c>
      <c r="T1556" t="s">
        <v>21667</v>
      </c>
      <c r="U1556">
        <f t="shared" si="24"/>
        <v>11414</v>
      </c>
    </row>
    <row r="1557" spans="1:21" x14ac:dyDescent="0.2">
      <c r="A1557" t="s">
        <v>16785</v>
      </c>
      <c r="B1557" t="s">
        <v>13732</v>
      </c>
      <c r="C1557">
        <v>3537064</v>
      </c>
      <c r="D1557" t="s">
        <v>6448</v>
      </c>
      <c r="E1557" t="s">
        <v>15302</v>
      </c>
      <c r="F1557" t="s">
        <v>6402</v>
      </c>
      <c r="G1557">
        <v>1015</v>
      </c>
      <c r="H1557">
        <v>11414</v>
      </c>
      <c r="I1557">
        <v>0</v>
      </c>
      <c r="J1557">
        <v>0</v>
      </c>
      <c r="K1557">
        <v>0</v>
      </c>
      <c r="L1557" t="s">
        <v>6403</v>
      </c>
      <c r="M1557">
        <v>2018</v>
      </c>
      <c r="N1557" t="s">
        <v>1479</v>
      </c>
      <c r="O1557">
        <v>99</v>
      </c>
      <c r="P1557">
        <v>1</v>
      </c>
      <c r="Q1557" t="s">
        <v>15830</v>
      </c>
      <c r="R1557" t="s">
        <v>7734</v>
      </c>
      <c r="S1557" t="s">
        <v>7734</v>
      </c>
      <c r="T1557" t="s">
        <v>21668</v>
      </c>
      <c r="U1557">
        <f t="shared" si="24"/>
        <v>11414</v>
      </c>
    </row>
    <row r="1558" spans="1:21" x14ac:dyDescent="0.2">
      <c r="A1558" t="s">
        <v>16787</v>
      </c>
      <c r="B1558" t="s">
        <v>13732</v>
      </c>
      <c r="C1558">
        <v>3537064</v>
      </c>
      <c r="D1558" t="s">
        <v>6423</v>
      </c>
      <c r="E1558" t="s">
        <v>6935</v>
      </c>
      <c r="F1558" t="s">
        <v>6402</v>
      </c>
      <c r="G1558">
        <v>0</v>
      </c>
      <c r="H1558">
        <v>0</v>
      </c>
      <c r="I1558">
        <v>1</v>
      </c>
      <c r="J1558">
        <v>1</v>
      </c>
      <c r="K1558">
        <v>1</v>
      </c>
      <c r="L1558" t="s">
        <v>6403</v>
      </c>
      <c r="M1558">
        <v>2018</v>
      </c>
      <c r="N1558" t="s">
        <v>6404</v>
      </c>
      <c r="O1558">
        <v>99</v>
      </c>
      <c r="P1558">
        <v>1</v>
      </c>
      <c r="Q1558" t="s">
        <v>15830</v>
      </c>
      <c r="R1558" t="s">
        <v>7734</v>
      </c>
      <c r="S1558" t="s">
        <v>7734</v>
      </c>
      <c r="T1558" t="s">
        <v>895</v>
      </c>
      <c r="U1558">
        <f t="shared" si="24"/>
        <v>11414</v>
      </c>
    </row>
    <row r="1559" spans="1:21" x14ac:dyDescent="0.2">
      <c r="A1559" t="s">
        <v>16788</v>
      </c>
      <c r="B1559" t="s">
        <v>14926</v>
      </c>
      <c r="C1559">
        <v>3538040</v>
      </c>
      <c r="D1559" t="s">
        <v>6436</v>
      </c>
      <c r="E1559" t="s">
        <v>16789</v>
      </c>
      <c r="F1559" t="s">
        <v>6402</v>
      </c>
      <c r="G1559">
        <v>182</v>
      </c>
      <c r="H1559">
        <v>745</v>
      </c>
      <c r="I1559">
        <v>0</v>
      </c>
      <c r="J1559">
        <v>0</v>
      </c>
      <c r="K1559">
        <v>0</v>
      </c>
      <c r="L1559" t="s">
        <v>6403</v>
      </c>
      <c r="M1559">
        <v>2018</v>
      </c>
      <c r="N1559" t="s">
        <v>1463</v>
      </c>
      <c r="O1559">
        <v>1</v>
      </c>
      <c r="P1559">
        <v>1</v>
      </c>
      <c r="Q1559" t="s">
        <v>15830</v>
      </c>
      <c r="R1559" t="s">
        <v>7734</v>
      </c>
      <c r="S1559" t="s">
        <v>7734</v>
      </c>
      <c r="T1559" t="s">
        <v>21669</v>
      </c>
      <c r="U1559">
        <f t="shared" si="24"/>
        <v>4915</v>
      </c>
    </row>
    <row r="1560" spans="1:21" x14ac:dyDescent="0.2">
      <c r="A1560" t="s">
        <v>16788</v>
      </c>
      <c r="B1560" t="s">
        <v>14926</v>
      </c>
      <c r="C1560">
        <v>3538040</v>
      </c>
      <c r="D1560" t="s">
        <v>6406</v>
      </c>
      <c r="E1560" t="s">
        <v>6855</v>
      </c>
      <c r="F1560" t="s">
        <v>6402</v>
      </c>
      <c r="G1560">
        <v>366</v>
      </c>
      <c r="H1560">
        <v>745</v>
      </c>
      <c r="I1560">
        <v>1</v>
      </c>
      <c r="J1560">
        <v>1</v>
      </c>
      <c r="K1560">
        <v>0</v>
      </c>
      <c r="L1560" t="s">
        <v>6403</v>
      </c>
      <c r="M1560">
        <v>2018</v>
      </c>
      <c r="N1560" t="s">
        <v>1463</v>
      </c>
      <c r="O1560">
        <v>1</v>
      </c>
      <c r="P1560">
        <v>1</v>
      </c>
      <c r="Q1560" t="s">
        <v>15830</v>
      </c>
      <c r="R1560" t="s">
        <v>7734</v>
      </c>
      <c r="S1560" t="s">
        <v>7734</v>
      </c>
      <c r="T1560" t="s">
        <v>3640</v>
      </c>
      <c r="U1560">
        <f t="shared" si="24"/>
        <v>4915</v>
      </c>
    </row>
    <row r="1561" spans="1:21" x14ac:dyDescent="0.2">
      <c r="A1561" t="s">
        <v>16788</v>
      </c>
      <c r="B1561" t="s">
        <v>14926</v>
      </c>
      <c r="C1561">
        <v>3538040</v>
      </c>
      <c r="D1561" t="s">
        <v>6530</v>
      </c>
      <c r="E1561" t="s">
        <v>16790</v>
      </c>
      <c r="F1561" t="s">
        <v>6402</v>
      </c>
      <c r="G1561">
        <v>41</v>
      </c>
      <c r="H1561">
        <v>745</v>
      </c>
      <c r="I1561">
        <v>0</v>
      </c>
      <c r="J1561">
        <v>0</v>
      </c>
      <c r="K1561">
        <v>0</v>
      </c>
      <c r="L1561" t="s">
        <v>6403</v>
      </c>
      <c r="M1561">
        <v>2018</v>
      </c>
      <c r="N1561" t="s">
        <v>1463</v>
      </c>
      <c r="O1561">
        <v>1</v>
      </c>
      <c r="P1561">
        <v>1</v>
      </c>
      <c r="Q1561" t="s">
        <v>15830</v>
      </c>
      <c r="R1561" t="s">
        <v>7734</v>
      </c>
      <c r="S1561" t="s">
        <v>7734</v>
      </c>
      <c r="T1561" t="s">
        <v>21670</v>
      </c>
      <c r="U1561">
        <f t="shared" si="24"/>
        <v>4915</v>
      </c>
    </row>
    <row r="1562" spans="1:21" x14ac:dyDescent="0.2">
      <c r="A1562" t="s">
        <v>16788</v>
      </c>
      <c r="B1562" t="s">
        <v>14926</v>
      </c>
      <c r="C1562">
        <v>3538040</v>
      </c>
      <c r="D1562" t="s">
        <v>8646</v>
      </c>
      <c r="E1562" t="s">
        <v>16791</v>
      </c>
      <c r="F1562" t="s">
        <v>6402</v>
      </c>
      <c r="G1562">
        <v>156</v>
      </c>
      <c r="H1562">
        <v>745</v>
      </c>
      <c r="I1562">
        <v>0</v>
      </c>
      <c r="J1562">
        <v>0</v>
      </c>
      <c r="K1562">
        <v>0</v>
      </c>
      <c r="L1562" t="s">
        <v>6403</v>
      </c>
      <c r="M1562">
        <v>2018</v>
      </c>
      <c r="N1562" t="s">
        <v>1463</v>
      </c>
      <c r="O1562">
        <v>1</v>
      </c>
      <c r="P1562">
        <v>1</v>
      </c>
      <c r="Q1562" t="s">
        <v>15830</v>
      </c>
      <c r="R1562" t="s">
        <v>7734</v>
      </c>
      <c r="S1562" t="s">
        <v>7734</v>
      </c>
      <c r="T1562" t="s">
        <v>21671</v>
      </c>
      <c r="U1562">
        <f t="shared" si="24"/>
        <v>4915</v>
      </c>
    </row>
    <row r="1563" spans="1:21" x14ac:dyDescent="0.2">
      <c r="A1563" t="s">
        <v>16792</v>
      </c>
      <c r="B1563" t="s">
        <v>14926</v>
      </c>
      <c r="C1563">
        <v>3538040</v>
      </c>
      <c r="D1563" t="s">
        <v>6874</v>
      </c>
      <c r="E1563" t="s">
        <v>16793</v>
      </c>
      <c r="F1563" t="s">
        <v>6402</v>
      </c>
      <c r="G1563">
        <v>129</v>
      </c>
      <c r="H1563">
        <v>885</v>
      </c>
      <c r="I1563">
        <v>0</v>
      </c>
      <c r="J1563">
        <v>0</v>
      </c>
      <c r="K1563">
        <v>0</v>
      </c>
      <c r="L1563" t="s">
        <v>6409</v>
      </c>
      <c r="M1563">
        <v>2018</v>
      </c>
      <c r="N1563" t="s">
        <v>1463</v>
      </c>
      <c r="O1563">
        <v>2</v>
      </c>
      <c r="P1563">
        <v>1</v>
      </c>
      <c r="Q1563" t="s">
        <v>15830</v>
      </c>
      <c r="R1563" t="s">
        <v>7734</v>
      </c>
      <c r="S1563" t="s">
        <v>7734</v>
      </c>
      <c r="T1563" t="s">
        <v>21672</v>
      </c>
      <c r="U1563">
        <f t="shared" si="24"/>
        <v>4915</v>
      </c>
    </row>
    <row r="1564" spans="1:21" x14ac:dyDescent="0.2">
      <c r="A1564" t="s">
        <v>16792</v>
      </c>
      <c r="B1564" t="s">
        <v>14926</v>
      </c>
      <c r="C1564">
        <v>3538040</v>
      </c>
      <c r="D1564" t="s">
        <v>6938</v>
      </c>
      <c r="E1564" t="s">
        <v>15783</v>
      </c>
      <c r="F1564" t="s">
        <v>6402</v>
      </c>
      <c r="G1564">
        <v>188</v>
      </c>
      <c r="H1564">
        <v>885</v>
      </c>
      <c r="I1564">
        <v>0</v>
      </c>
      <c r="J1564">
        <v>0</v>
      </c>
      <c r="K1564">
        <v>0</v>
      </c>
      <c r="L1564" t="s">
        <v>6403</v>
      </c>
      <c r="M1564">
        <v>2018</v>
      </c>
      <c r="N1564" t="s">
        <v>1463</v>
      </c>
      <c r="O1564">
        <v>2</v>
      </c>
      <c r="P1564">
        <v>1</v>
      </c>
      <c r="Q1564" t="s">
        <v>15830</v>
      </c>
      <c r="R1564" t="s">
        <v>7734</v>
      </c>
      <c r="S1564" t="s">
        <v>7734</v>
      </c>
      <c r="T1564" t="s">
        <v>21673</v>
      </c>
      <c r="U1564">
        <f t="shared" si="24"/>
        <v>4915</v>
      </c>
    </row>
    <row r="1565" spans="1:21" x14ac:dyDescent="0.2">
      <c r="A1565" t="s">
        <v>16792</v>
      </c>
      <c r="B1565" t="s">
        <v>14926</v>
      </c>
      <c r="C1565">
        <v>3538040</v>
      </c>
      <c r="D1565" t="s">
        <v>6838</v>
      </c>
      <c r="E1565" t="s">
        <v>14928</v>
      </c>
      <c r="F1565" t="s">
        <v>6402</v>
      </c>
      <c r="G1565">
        <v>568</v>
      </c>
      <c r="H1565">
        <v>885</v>
      </c>
      <c r="I1565">
        <v>1</v>
      </c>
      <c r="J1565">
        <v>1</v>
      </c>
      <c r="K1565">
        <v>0</v>
      </c>
      <c r="L1565" t="s">
        <v>6403</v>
      </c>
      <c r="M1565">
        <v>2018</v>
      </c>
      <c r="N1565" t="s">
        <v>1463</v>
      </c>
      <c r="O1565">
        <v>2</v>
      </c>
      <c r="P1565">
        <v>1</v>
      </c>
      <c r="Q1565" t="s">
        <v>15830</v>
      </c>
      <c r="R1565" t="s">
        <v>7734</v>
      </c>
      <c r="S1565" t="s">
        <v>7734</v>
      </c>
      <c r="T1565" t="s">
        <v>3642</v>
      </c>
      <c r="U1565">
        <f t="shared" si="24"/>
        <v>4915</v>
      </c>
    </row>
    <row r="1566" spans="1:21" x14ac:dyDescent="0.2">
      <c r="A1566" t="s">
        <v>16794</v>
      </c>
      <c r="B1566" t="s">
        <v>14926</v>
      </c>
      <c r="C1566">
        <v>3538040</v>
      </c>
      <c r="D1566" t="s">
        <v>14936</v>
      </c>
      <c r="E1566" t="s">
        <v>6535</v>
      </c>
      <c r="F1566" t="s">
        <v>6402</v>
      </c>
      <c r="G1566">
        <v>513</v>
      </c>
      <c r="H1566">
        <v>874</v>
      </c>
      <c r="I1566">
        <v>0</v>
      </c>
      <c r="J1566">
        <v>1</v>
      </c>
      <c r="K1566">
        <v>0</v>
      </c>
      <c r="L1566" t="s">
        <v>6409</v>
      </c>
      <c r="M1566">
        <v>2018</v>
      </c>
      <c r="N1566" t="s">
        <v>1463</v>
      </c>
      <c r="O1566">
        <v>3</v>
      </c>
      <c r="P1566">
        <v>1</v>
      </c>
      <c r="Q1566" t="s">
        <v>15830</v>
      </c>
      <c r="R1566" t="s">
        <v>7734</v>
      </c>
      <c r="S1566" t="s">
        <v>7734</v>
      </c>
      <c r="T1566" t="s">
        <v>3639</v>
      </c>
      <c r="U1566">
        <f t="shared" si="24"/>
        <v>4915</v>
      </c>
    </row>
    <row r="1567" spans="1:21" x14ac:dyDescent="0.2">
      <c r="A1567" t="s">
        <v>16794</v>
      </c>
      <c r="B1567" t="s">
        <v>14926</v>
      </c>
      <c r="C1567">
        <v>3538040</v>
      </c>
      <c r="D1567" t="s">
        <v>6411</v>
      </c>
      <c r="E1567" t="s">
        <v>6700</v>
      </c>
      <c r="F1567" t="s">
        <v>6402</v>
      </c>
      <c r="G1567">
        <v>361</v>
      </c>
      <c r="H1567">
        <v>874</v>
      </c>
      <c r="I1567">
        <v>0</v>
      </c>
      <c r="J1567">
        <v>0</v>
      </c>
      <c r="K1567">
        <v>0</v>
      </c>
      <c r="L1567" t="s">
        <v>6403</v>
      </c>
      <c r="M1567">
        <v>2018</v>
      </c>
      <c r="N1567" t="s">
        <v>1463</v>
      </c>
      <c r="O1567">
        <v>3</v>
      </c>
      <c r="P1567">
        <v>1</v>
      </c>
      <c r="Q1567" t="s">
        <v>15830</v>
      </c>
      <c r="R1567" t="s">
        <v>7734</v>
      </c>
      <c r="S1567" t="s">
        <v>7734</v>
      </c>
      <c r="T1567" t="s">
        <v>3647</v>
      </c>
      <c r="U1567">
        <f t="shared" si="24"/>
        <v>4915</v>
      </c>
    </row>
    <row r="1568" spans="1:21" x14ac:dyDescent="0.2">
      <c r="A1568" t="s">
        <v>16795</v>
      </c>
      <c r="B1568" t="s">
        <v>14926</v>
      </c>
      <c r="C1568">
        <v>3538040</v>
      </c>
      <c r="D1568" t="s">
        <v>7106</v>
      </c>
      <c r="E1568" t="s">
        <v>16796</v>
      </c>
      <c r="F1568" t="s">
        <v>6402</v>
      </c>
      <c r="G1568">
        <v>227</v>
      </c>
      <c r="H1568">
        <v>645</v>
      </c>
      <c r="I1568">
        <v>0</v>
      </c>
      <c r="J1568">
        <v>0</v>
      </c>
      <c r="K1568">
        <v>0</v>
      </c>
      <c r="L1568" t="s">
        <v>6409</v>
      </c>
      <c r="M1568">
        <v>2018</v>
      </c>
      <c r="N1568" t="s">
        <v>1463</v>
      </c>
      <c r="O1568">
        <v>4</v>
      </c>
      <c r="P1568">
        <v>1</v>
      </c>
      <c r="Q1568" t="s">
        <v>15830</v>
      </c>
      <c r="R1568" t="s">
        <v>7734</v>
      </c>
      <c r="S1568" t="s">
        <v>7734</v>
      </c>
      <c r="T1568" t="s">
        <v>21674</v>
      </c>
      <c r="U1568">
        <f t="shared" si="24"/>
        <v>4915</v>
      </c>
    </row>
    <row r="1569" spans="1:21" x14ac:dyDescent="0.2">
      <c r="A1569" t="s">
        <v>16795</v>
      </c>
      <c r="B1569" t="s">
        <v>14926</v>
      </c>
      <c r="C1569">
        <v>3538040</v>
      </c>
      <c r="D1569" t="s">
        <v>14938</v>
      </c>
      <c r="E1569" t="s">
        <v>12417</v>
      </c>
      <c r="F1569" t="s">
        <v>6402</v>
      </c>
      <c r="G1569">
        <v>418</v>
      </c>
      <c r="H1569">
        <v>645</v>
      </c>
      <c r="I1569">
        <v>1</v>
      </c>
      <c r="J1569">
        <v>1</v>
      </c>
      <c r="K1569">
        <v>0</v>
      </c>
      <c r="L1569" t="s">
        <v>6403</v>
      </c>
      <c r="M1569">
        <v>2018</v>
      </c>
      <c r="N1569" t="s">
        <v>1463</v>
      </c>
      <c r="O1569">
        <v>4</v>
      </c>
      <c r="P1569">
        <v>1</v>
      </c>
      <c r="Q1569" t="s">
        <v>15830</v>
      </c>
      <c r="R1569" t="s">
        <v>7734</v>
      </c>
      <c r="S1569" t="s">
        <v>7734</v>
      </c>
      <c r="T1569" t="s">
        <v>3638</v>
      </c>
      <c r="U1569">
        <f t="shared" si="24"/>
        <v>4915</v>
      </c>
    </row>
    <row r="1570" spans="1:21" x14ac:dyDescent="0.2">
      <c r="A1570" t="s">
        <v>16797</v>
      </c>
      <c r="B1570" t="s">
        <v>14926</v>
      </c>
      <c r="C1570">
        <v>3538040</v>
      </c>
      <c r="D1570" t="s">
        <v>6535</v>
      </c>
      <c r="E1570" t="s">
        <v>6909</v>
      </c>
      <c r="F1570" t="s">
        <v>6402</v>
      </c>
      <c r="G1570">
        <v>190</v>
      </c>
      <c r="H1570">
        <v>636</v>
      </c>
      <c r="I1570">
        <v>0</v>
      </c>
      <c r="J1570">
        <v>0</v>
      </c>
      <c r="K1570">
        <v>0</v>
      </c>
      <c r="L1570" t="s">
        <v>6403</v>
      </c>
      <c r="M1570">
        <v>2018</v>
      </c>
      <c r="N1570" t="s">
        <v>1463</v>
      </c>
      <c r="O1570">
        <v>5</v>
      </c>
      <c r="P1570">
        <v>1</v>
      </c>
      <c r="Q1570" t="s">
        <v>15830</v>
      </c>
      <c r="R1570" t="s">
        <v>7734</v>
      </c>
      <c r="S1570" t="s">
        <v>7734</v>
      </c>
      <c r="T1570" t="s">
        <v>3637</v>
      </c>
      <c r="U1570">
        <f t="shared" si="24"/>
        <v>4915</v>
      </c>
    </row>
    <row r="1571" spans="1:21" x14ac:dyDescent="0.2">
      <c r="A1571" t="s">
        <v>16797</v>
      </c>
      <c r="B1571" t="s">
        <v>14926</v>
      </c>
      <c r="C1571">
        <v>3538040</v>
      </c>
      <c r="D1571" t="s">
        <v>7055</v>
      </c>
      <c r="E1571" t="s">
        <v>16798</v>
      </c>
      <c r="F1571" t="s">
        <v>6402</v>
      </c>
      <c r="G1571">
        <v>446</v>
      </c>
      <c r="H1571">
        <v>636</v>
      </c>
      <c r="I1571">
        <v>1</v>
      </c>
      <c r="J1571">
        <v>1</v>
      </c>
      <c r="K1571">
        <v>0</v>
      </c>
      <c r="L1571" t="s">
        <v>6403</v>
      </c>
      <c r="M1571">
        <v>2018</v>
      </c>
      <c r="N1571" t="s">
        <v>1463</v>
      </c>
      <c r="O1571">
        <v>5</v>
      </c>
      <c r="P1571">
        <v>1</v>
      </c>
      <c r="Q1571" t="s">
        <v>15830</v>
      </c>
      <c r="R1571" t="s">
        <v>7734</v>
      </c>
      <c r="S1571" t="s">
        <v>7734</v>
      </c>
      <c r="T1571" t="s">
        <v>21675</v>
      </c>
      <c r="U1571">
        <f t="shared" si="24"/>
        <v>4915</v>
      </c>
    </row>
    <row r="1572" spans="1:21" x14ac:dyDescent="0.2">
      <c r="A1572" t="s">
        <v>16799</v>
      </c>
      <c r="B1572" t="s">
        <v>14926</v>
      </c>
      <c r="C1572">
        <v>3538040</v>
      </c>
      <c r="D1572" t="s">
        <v>6440</v>
      </c>
      <c r="E1572" t="s">
        <v>7731</v>
      </c>
      <c r="F1572" t="s">
        <v>6402</v>
      </c>
      <c r="G1572">
        <v>22</v>
      </c>
      <c r="H1572">
        <v>414</v>
      </c>
      <c r="I1572">
        <v>0</v>
      </c>
      <c r="J1572">
        <v>0</v>
      </c>
      <c r="K1572">
        <v>0</v>
      </c>
      <c r="L1572" t="s">
        <v>6403</v>
      </c>
      <c r="M1572">
        <v>2018</v>
      </c>
      <c r="N1572" t="s">
        <v>1463</v>
      </c>
      <c r="O1572">
        <v>6</v>
      </c>
      <c r="P1572">
        <v>1</v>
      </c>
      <c r="Q1572" t="s">
        <v>15830</v>
      </c>
      <c r="R1572" t="s">
        <v>7734</v>
      </c>
      <c r="S1572" t="s">
        <v>7734</v>
      </c>
      <c r="T1572" t="s">
        <v>21676</v>
      </c>
      <c r="U1572">
        <f t="shared" si="24"/>
        <v>4915</v>
      </c>
    </row>
    <row r="1573" spans="1:21" x14ac:dyDescent="0.2">
      <c r="A1573" t="s">
        <v>16799</v>
      </c>
      <c r="B1573" t="s">
        <v>14926</v>
      </c>
      <c r="C1573">
        <v>3538040</v>
      </c>
      <c r="D1573" t="s">
        <v>6463</v>
      </c>
      <c r="E1573" t="s">
        <v>15542</v>
      </c>
      <c r="F1573" t="s">
        <v>6402</v>
      </c>
      <c r="G1573">
        <v>112</v>
      </c>
      <c r="H1573">
        <v>414</v>
      </c>
      <c r="I1573">
        <v>1</v>
      </c>
      <c r="J1573">
        <v>0</v>
      </c>
      <c r="K1573">
        <v>0</v>
      </c>
      <c r="L1573" t="s">
        <v>6403</v>
      </c>
      <c r="M1573">
        <v>2018</v>
      </c>
      <c r="N1573" t="s">
        <v>1463</v>
      </c>
      <c r="O1573">
        <v>6</v>
      </c>
      <c r="P1573">
        <v>1</v>
      </c>
      <c r="Q1573" t="s">
        <v>15830</v>
      </c>
      <c r="R1573" t="s">
        <v>7734</v>
      </c>
      <c r="S1573" t="s">
        <v>7734</v>
      </c>
      <c r="T1573" t="s">
        <v>21677</v>
      </c>
      <c r="U1573">
        <f t="shared" si="24"/>
        <v>4915</v>
      </c>
    </row>
    <row r="1574" spans="1:21" x14ac:dyDescent="0.2">
      <c r="A1574" t="s">
        <v>16799</v>
      </c>
      <c r="B1574" t="s">
        <v>14926</v>
      </c>
      <c r="C1574">
        <v>3538040</v>
      </c>
      <c r="D1574" t="s">
        <v>6406</v>
      </c>
      <c r="E1574" t="s">
        <v>6865</v>
      </c>
      <c r="F1574" t="s">
        <v>6402</v>
      </c>
      <c r="G1574">
        <v>280</v>
      </c>
      <c r="H1574">
        <v>414</v>
      </c>
      <c r="I1574">
        <v>0</v>
      </c>
      <c r="J1574">
        <v>1</v>
      </c>
      <c r="K1574">
        <v>0</v>
      </c>
      <c r="L1574" t="s">
        <v>6403</v>
      </c>
      <c r="M1574">
        <v>2018</v>
      </c>
      <c r="N1574" t="s">
        <v>1463</v>
      </c>
      <c r="O1574">
        <v>6</v>
      </c>
      <c r="P1574">
        <v>1</v>
      </c>
      <c r="Q1574" t="s">
        <v>15830</v>
      </c>
      <c r="R1574" t="s">
        <v>7734</v>
      </c>
      <c r="S1574" t="s">
        <v>7734</v>
      </c>
      <c r="T1574" t="s">
        <v>3636</v>
      </c>
      <c r="U1574">
        <f t="shared" si="24"/>
        <v>4915</v>
      </c>
    </row>
    <row r="1575" spans="1:21" x14ac:dyDescent="0.2">
      <c r="A1575" t="s">
        <v>16800</v>
      </c>
      <c r="B1575" t="s">
        <v>14926</v>
      </c>
      <c r="C1575">
        <v>3538040</v>
      </c>
      <c r="D1575" t="s">
        <v>14945</v>
      </c>
      <c r="E1575" t="s">
        <v>14154</v>
      </c>
      <c r="F1575" t="s">
        <v>6402</v>
      </c>
      <c r="G1575">
        <v>305</v>
      </c>
      <c r="H1575">
        <v>683</v>
      </c>
      <c r="I1575">
        <v>0</v>
      </c>
      <c r="J1575">
        <v>0</v>
      </c>
      <c r="K1575">
        <v>0</v>
      </c>
      <c r="L1575" t="s">
        <v>6409</v>
      </c>
      <c r="M1575">
        <v>2018</v>
      </c>
      <c r="N1575" t="s">
        <v>1463</v>
      </c>
      <c r="O1575">
        <v>7</v>
      </c>
      <c r="P1575">
        <v>1</v>
      </c>
      <c r="Q1575" t="s">
        <v>15830</v>
      </c>
      <c r="R1575" t="s">
        <v>7734</v>
      </c>
      <c r="S1575" t="s">
        <v>7734</v>
      </c>
      <c r="T1575" t="s">
        <v>3651</v>
      </c>
      <c r="U1575">
        <f t="shared" si="24"/>
        <v>4915</v>
      </c>
    </row>
    <row r="1576" spans="1:21" x14ac:dyDescent="0.2">
      <c r="A1576" t="s">
        <v>16800</v>
      </c>
      <c r="B1576" t="s">
        <v>14926</v>
      </c>
      <c r="C1576">
        <v>3538040</v>
      </c>
      <c r="D1576" t="s">
        <v>6550</v>
      </c>
      <c r="E1576" t="s">
        <v>8107</v>
      </c>
      <c r="F1576" t="s">
        <v>6402</v>
      </c>
      <c r="G1576">
        <v>378</v>
      </c>
      <c r="H1576">
        <v>683</v>
      </c>
      <c r="I1576">
        <v>1</v>
      </c>
      <c r="J1576">
        <v>1</v>
      </c>
      <c r="K1576">
        <v>0</v>
      </c>
      <c r="L1576" t="s">
        <v>6403</v>
      </c>
      <c r="M1576">
        <v>2018</v>
      </c>
      <c r="N1576" t="s">
        <v>1463</v>
      </c>
      <c r="O1576">
        <v>7</v>
      </c>
      <c r="P1576">
        <v>1</v>
      </c>
      <c r="Q1576" t="s">
        <v>15830</v>
      </c>
      <c r="R1576" t="s">
        <v>7734</v>
      </c>
      <c r="S1576" t="s">
        <v>7734</v>
      </c>
      <c r="T1576" t="s">
        <v>3635</v>
      </c>
      <c r="U1576">
        <f t="shared" si="24"/>
        <v>4915</v>
      </c>
    </row>
    <row r="1577" spans="1:21" x14ac:dyDescent="0.2">
      <c r="A1577" t="s">
        <v>16801</v>
      </c>
      <c r="B1577" t="s">
        <v>14926</v>
      </c>
      <c r="C1577">
        <v>3538040</v>
      </c>
      <c r="D1577" t="s">
        <v>6505</v>
      </c>
      <c r="E1577" t="s">
        <v>7006</v>
      </c>
      <c r="F1577" t="s">
        <v>6402</v>
      </c>
      <c r="G1577">
        <v>2511</v>
      </c>
      <c r="H1577">
        <v>4751</v>
      </c>
      <c r="I1577">
        <v>1</v>
      </c>
      <c r="J1577">
        <v>1</v>
      </c>
      <c r="K1577">
        <v>0</v>
      </c>
      <c r="L1577" t="s">
        <v>6403</v>
      </c>
      <c r="M1577">
        <v>2018</v>
      </c>
      <c r="N1577" t="s">
        <v>1479</v>
      </c>
      <c r="O1577">
        <v>99</v>
      </c>
      <c r="P1577">
        <v>1</v>
      </c>
      <c r="Q1577" t="s">
        <v>15830</v>
      </c>
      <c r="R1577" t="s">
        <v>7734</v>
      </c>
      <c r="S1577" t="s">
        <v>7734</v>
      </c>
      <c r="T1577" t="s">
        <v>896</v>
      </c>
      <c r="U1577">
        <f t="shared" si="24"/>
        <v>4915</v>
      </c>
    </row>
    <row r="1578" spans="1:21" x14ac:dyDescent="0.2">
      <c r="A1578" t="s">
        <v>16801</v>
      </c>
      <c r="B1578" t="s">
        <v>14926</v>
      </c>
      <c r="C1578">
        <v>3538040</v>
      </c>
      <c r="D1578" t="s">
        <v>6434</v>
      </c>
      <c r="E1578" t="s">
        <v>7145</v>
      </c>
      <c r="F1578" t="s">
        <v>6402</v>
      </c>
      <c r="G1578">
        <v>2240</v>
      </c>
      <c r="H1578">
        <v>4751</v>
      </c>
      <c r="I1578">
        <v>0</v>
      </c>
      <c r="J1578">
        <v>0</v>
      </c>
      <c r="K1578">
        <v>0</v>
      </c>
      <c r="L1578" t="s">
        <v>6403</v>
      </c>
      <c r="M1578">
        <v>2018</v>
      </c>
      <c r="N1578" t="s">
        <v>1479</v>
      </c>
      <c r="O1578">
        <v>99</v>
      </c>
      <c r="P1578">
        <v>1</v>
      </c>
      <c r="Q1578" t="s">
        <v>15830</v>
      </c>
      <c r="R1578" t="s">
        <v>7734</v>
      </c>
      <c r="S1578" t="s">
        <v>7734</v>
      </c>
      <c r="T1578" t="s">
        <v>21678</v>
      </c>
      <c r="U1578">
        <f t="shared" si="24"/>
        <v>4915</v>
      </c>
    </row>
    <row r="1579" spans="1:21" x14ac:dyDescent="0.2">
      <c r="A1579" t="s">
        <v>16802</v>
      </c>
      <c r="B1579" t="s">
        <v>14926</v>
      </c>
      <c r="C1579">
        <v>3538040</v>
      </c>
      <c r="D1579" t="s">
        <v>6505</v>
      </c>
      <c r="E1579" t="s">
        <v>16803</v>
      </c>
      <c r="F1579" t="s">
        <v>6402</v>
      </c>
      <c r="G1579">
        <v>2091</v>
      </c>
      <c r="H1579">
        <v>4915</v>
      </c>
      <c r="I1579">
        <v>0</v>
      </c>
      <c r="J1579">
        <v>0</v>
      </c>
      <c r="K1579">
        <v>0</v>
      </c>
      <c r="L1579" t="s">
        <v>6403</v>
      </c>
      <c r="M1579">
        <v>2018</v>
      </c>
      <c r="N1579" t="s">
        <v>6404</v>
      </c>
      <c r="O1579">
        <v>99</v>
      </c>
      <c r="P1579">
        <v>1</v>
      </c>
      <c r="Q1579" t="s">
        <v>15830</v>
      </c>
      <c r="R1579" t="s">
        <v>7734</v>
      </c>
      <c r="S1579" t="s">
        <v>7734</v>
      </c>
      <c r="T1579" t="s">
        <v>21679</v>
      </c>
      <c r="U1579">
        <f t="shared" si="24"/>
        <v>4915</v>
      </c>
    </row>
    <row r="1580" spans="1:21" x14ac:dyDescent="0.2">
      <c r="A1580" t="s">
        <v>16802</v>
      </c>
      <c r="B1580" t="s">
        <v>14926</v>
      </c>
      <c r="C1580">
        <v>3538040</v>
      </c>
      <c r="D1580" t="s">
        <v>6809</v>
      </c>
      <c r="E1580" t="s">
        <v>10254</v>
      </c>
      <c r="F1580" t="s">
        <v>6402</v>
      </c>
      <c r="G1580">
        <v>2824</v>
      </c>
      <c r="H1580">
        <v>4915</v>
      </c>
      <c r="I1580">
        <v>1</v>
      </c>
      <c r="J1580">
        <v>1</v>
      </c>
      <c r="K1580">
        <v>0</v>
      </c>
      <c r="L1580" t="s">
        <v>6403</v>
      </c>
      <c r="M1580">
        <v>2018</v>
      </c>
      <c r="N1580" t="s">
        <v>6404</v>
      </c>
      <c r="O1580">
        <v>99</v>
      </c>
      <c r="P1580">
        <v>1</v>
      </c>
      <c r="Q1580" t="s">
        <v>15830</v>
      </c>
      <c r="R1580" t="s">
        <v>7734</v>
      </c>
      <c r="S1580" t="s">
        <v>7734</v>
      </c>
      <c r="T1580" t="s">
        <v>21680</v>
      </c>
      <c r="U1580">
        <f t="shared" si="24"/>
        <v>4915</v>
      </c>
    </row>
    <row r="1581" spans="1:21" x14ac:dyDescent="0.2">
      <c r="A1581" t="s">
        <v>16804</v>
      </c>
      <c r="B1581" t="s">
        <v>10205</v>
      </c>
      <c r="C1581">
        <v>3537034</v>
      </c>
      <c r="D1581" t="s">
        <v>6490</v>
      </c>
      <c r="E1581" t="s">
        <v>10211</v>
      </c>
      <c r="F1581" t="s">
        <v>6402</v>
      </c>
      <c r="G1581">
        <v>4959</v>
      </c>
      <c r="H1581">
        <v>38956</v>
      </c>
      <c r="I1581">
        <v>1</v>
      </c>
      <c r="J1581">
        <v>1</v>
      </c>
      <c r="K1581">
        <v>0</v>
      </c>
      <c r="L1581" t="s">
        <v>6409</v>
      </c>
      <c r="M1581">
        <v>2018</v>
      </c>
      <c r="N1581" t="s">
        <v>1463</v>
      </c>
      <c r="O1581">
        <v>99</v>
      </c>
      <c r="P1581">
        <v>5</v>
      </c>
      <c r="Q1581" t="s">
        <v>15830</v>
      </c>
      <c r="R1581" t="s">
        <v>7734</v>
      </c>
      <c r="S1581" t="s">
        <v>7734</v>
      </c>
      <c r="T1581" t="s">
        <v>3585</v>
      </c>
      <c r="U1581">
        <f t="shared" si="24"/>
        <v>38956</v>
      </c>
    </row>
    <row r="1582" spans="1:21" x14ac:dyDescent="0.2">
      <c r="A1582" t="s">
        <v>16804</v>
      </c>
      <c r="B1582" t="s">
        <v>10205</v>
      </c>
      <c r="C1582">
        <v>3537034</v>
      </c>
      <c r="D1582" t="s">
        <v>7529</v>
      </c>
      <c r="E1582" t="s">
        <v>10217</v>
      </c>
      <c r="F1582" t="s">
        <v>6402</v>
      </c>
      <c r="G1582">
        <v>4638</v>
      </c>
      <c r="H1582">
        <v>38956</v>
      </c>
      <c r="I1582">
        <v>0</v>
      </c>
      <c r="J1582">
        <v>1</v>
      </c>
      <c r="K1582">
        <v>0</v>
      </c>
      <c r="L1582" t="s">
        <v>6409</v>
      </c>
      <c r="M1582">
        <v>2018</v>
      </c>
      <c r="N1582" t="s">
        <v>1463</v>
      </c>
      <c r="O1582">
        <v>99</v>
      </c>
      <c r="P1582">
        <v>5</v>
      </c>
      <c r="Q1582" t="s">
        <v>15830</v>
      </c>
      <c r="R1582" t="s">
        <v>7734</v>
      </c>
      <c r="S1582" t="s">
        <v>7734</v>
      </c>
      <c r="T1582" t="s">
        <v>3583</v>
      </c>
      <c r="U1582">
        <f t="shared" si="24"/>
        <v>38956</v>
      </c>
    </row>
    <row r="1583" spans="1:21" x14ac:dyDescent="0.2">
      <c r="A1583" t="s">
        <v>16804</v>
      </c>
      <c r="B1583" t="s">
        <v>10205</v>
      </c>
      <c r="C1583">
        <v>3537034</v>
      </c>
      <c r="D1583" t="s">
        <v>16805</v>
      </c>
      <c r="E1583" t="s">
        <v>10208</v>
      </c>
      <c r="F1583" t="s">
        <v>6402</v>
      </c>
      <c r="G1583">
        <v>5548</v>
      </c>
      <c r="H1583">
        <v>38956</v>
      </c>
      <c r="I1583">
        <v>1</v>
      </c>
      <c r="J1583">
        <v>1</v>
      </c>
      <c r="K1583">
        <v>0</v>
      </c>
      <c r="L1583" t="s">
        <v>6403</v>
      </c>
      <c r="M1583">
        <v>2018</v>
      </c>
      <c r="N1583" t="s">
        <v>1463</v>
      </c>
      <c r="O1583">
        <v>99</v>
      </c>
      <c r="P1583">
        <v>5</v>
      </c>
      <c r="Q1583" t="s">
        <v>15830</v>
      </c>
      <c r="R1583" t="s">
        <v>7734</v>
      </c>
      <c r="S1583" t="s">
        <v>7734</v>
      </c>
      <c r="T1583" t="s">
        <v>21681</v>
      </c>
      <c r="U1583">
        <f t="shared" si="24"/>
        <v>38956</v>
      </c>
    </row>
    <row r="1584" spans="1:21" x14ac:dyDescent="0.2">
      <c r="A1584" t="s">
        <v>16804</v>
      </c>
      <c r="B1584" t="s">
        <v>10205</v>
      </c>
      <c r="C1584">
        <v>3537034</v>
      </c>
      <c r="D1584" t="s">
        <v>7306</v>
      </c>
      <c r="E1584" t="s">
        <v>14359</v>
      </c>
      <c r="F1584" t="s">
        <v>6402</v>
      </c>
      <c r="G1584">
        <v>3818</v>
      </c>
      <c r="H1584">
        <v>38956</v>
      </c>
      <c r="I1584">
        <v>0</v>
      </c>
      <c r="J1584">
        <v>0</v>
      </c>
      <c r="K1584">
        <v>0</v>
      </c>
      <c r="L1584" t="s">
        <v>6403</v>
      </c>
      <c r="M1584">
        <v>2018</v>
      </c>
      <c r="N1584" t="s">
        <v>1463</v>
      </c>
      <c r="O1584">
        <v>99</v>
      </c>
      <c r="P1584">
        <v>5</v>
      </c>
      <c r="Q1584" t="s">
        <v>15830</v>
      </c>
      <c r="R1584" t="s">
        <v>7734</v>
      </c>
      <c r="S1584" t="s">
        <v>7734</v>
      </c>
      <c r="T1584" t="s">
        <v>21682</v>
      </c>
      <c r="U1584">
        <f t="shared" si="24"/>
        <v>38956</v>
      </c>
    </row>
    <row r="1585" spans="1:21" x14ac:dyDescent="0.2">
      <c r="A1585" t="s">
        <v>16804</v>
      </c>
      <c r="B1585" t="s">
        <v>10205</v>
      </c>
      <c r="C1585">
        <v>3537034</v>
      </c>
      <c r="D1585" t="s">
        <v>6858</v>
      </c>
      <c r="E1585" t="s">
        <v>7049</v>
      </c>
      <c r="F1585" t="s">
        <v>6402</v>
      </c>
      <c r="G1585">
        <v>4198</v>
      </c>
      <c r="H1585">
        <v>38956</v>
      </c>
      <c r="I1585">
        <v>1</v>
      </c>
      <c r="J1585">
        <v>0</v>
      </c>
      <c r="K1585">
        <v>0</v>
      </c>
      <c r="L1585" t="s">
        <v>6403</v>
      </c>
      <c r="M1585">
        <v>2018</v>
      </c>
      <c r="N1585" t="s">
        <v>1463</v>
      </c>
      <c r="O1585">
        <v>99</v>
      </c>
      <c r="P1585">
        <v>5</v>
      </c>
      <c r="Q1585" t="s">
        <v>15830</v>
      </c>
      <c r="R1585" t="s">
        <v>7734</v>
      </c>
      <c r="S1585" t="s">
        <v>7734</v>
      </c>
      <c r="T1585" t="s">
        <v>3587</v>
      </c>
      <c r="U1585">
        <f t="shared" si="24"/>
        <v>38956</v>
      </c>
    </row>
    <row r="1586" spans="1:21" x14ac:dyDescent="0.2">
      <c r="A1586" t="s">
        <v>16804</v>
      </c>
      <c r="B1586" t="s">
        <v>10205</v>
      </c>
      <c r="C1586">
        <v>3537034</v>
      </c>
      <c r="D1586" t="s">
        <v>6411</v>
      </c>
      <c r="E1586" t="s">
        <v>10210</v>
      </c>
      <c r="F1586" t="s">
        <v>6402</v>
      </c>
      <c r="G1586">
        <v>4738</v>
      </c>
      <c r="H1586">
        <v>38956</v>
      </c>
      <c r="I1586">
        <v>0</v>
      </c>
      <c r="J1586">
        <v>1</v>
      </c>
      <c r="K1586">
        <v>0</v>
      </c>
      <c r="L1586" t="s">
        <v>6403</v>
      </c>
      <c r="M1586">
        <v>2018</v>
      </c>
      <c r="N1586" t="s">
        <v>1463</v>
      </c>
      <c r="O1586">
        <v>99</v>
      </c>
      <c r="P1586">
        <v>5</v>
      </c>
      <c r="Q1586" t="s">
        <v>15830</v>
      </c>
      <c r="R1586" t="s">
        <v>7734</v>
      </c>
      <c r="S1586" t="s">
        <v>7734</v>
      </c>
      <c r="T1586" t="s">
        <v>3586</v>
      </c>
      <c r="U1586">
        <f t="shared" si="24"/>
        <v>38956</v>
      </c>
    </row>
    <row r="1587" spans="1:21" x14ac:dyDescent="0.2">
      <c r="A1587" t="s">
        <v>16804</v>
      </c>
      <c r="B1587" t="s">
        <v>10205</v>
      </c>
      <c r="C1587">
        <v>3537034</v>
      </c>
      <c r="D1587" t="s">
        <v>8449</v>
      </c>
      <c r="E1587" t="s">
        <v>16806</v>
      </c>
      <c r="F1587" t="s">
        <v>6402</v>
      </c>
      <c r="G1587">
        <v>3796</v>
      </c>
      <c r="H1587">
        <v>38956</v>
      </c>
      <c r="I1587">
        <v>0</v>
      </c>
      <c r="J1587">
        <v>0</v>
      </c>
      <c r="K1587">
        <v>0</v>
      </c>
      <c r="L1587" t="s">
        <v>6403</v>
      </c>
      <c r="M1587">
        <v>2018</v>
      </c>
      <c r="N1587" t="s">
        <v>1463</v>
      </c>
      <c r="O1587">
        <v>99</v>
      </c>
      <c r="P1587">
        <v>5</v>
      </c>
      <c r="Q1587" t="s">
        <v>15830</v>
      </c>
      <c r="R1587" t="s">
        <v>7734</v>
      </c>
      <c r="S1587" t="s">
        <v>7734</v>
      </c>
      <c r="T1587" t="s">
        <v>21683</v>
      </c>
      <c r="U1587">
        <f t="shared" si="24"/>
        <v>38956</v>
      </c>
    </row>
    <row r="1588" spans="1:21" x14ac:dyDescent="0.2">
      <c r="A1588" t="s">
        <v>16804</v>
      </c>
      <c r="B1588" t="s">
        <v>10205</v>
      </c>
      <c r="C1588">
        <v>3537034</v>
      </c>
      <c r="D1588" t="s">
        <v>6550</v>
      </c>
      <c r="E1588" t="s">
        <v>7889</v>
      </c>
      <c r="F1588" t="s">
        <v>6402</v>
      </c>
      <c r="G1588">
        <v>5195</v>
      </c>
      <c r="H1588">
        <v>38956</v>
      </c>
      <c r="I1588">
        <v>1</v>
      </c>
      <c r="J1588">
        <v>1</v>
      </c>
      <c r="K1588">
        <v>0</v>
      </c>
      <c r="L1588" t="s">
        <v>6403</v>
      </c>
      <c r="M1588">
        <v>2018</v>
      </c>
      <c r="N1588" t="s">
        <v>1463</v>
      </c>
      <c r="O1588">
        <v>99</v>
      </c>
      <c r="P1588">
        <v>5</v>
      </c>
      <c r="Q1588" t="s">
        <v>15830</v>
      </c>
      <c r="R1588" t="s">
        <v>7734</v>
      </c>
      <c r="S1588" t="s">
        <v>7734</v>
      </c>
      <c r="T1588" t="s">
        <v>3584</v>
      </c>
      <c r="U1588">
        <f t="shared" si="24"/>
        <v>38956</v>
      </c>
    </row>
    <row r="1589" spans="1:21" x14ac:dyDescent="0.2">
      <c r="A1589" t="s">
        <v>16804</v>
      </c>
      <c r="B1589" t="s">
        <v>10205</v>
      </c>
      <c r="C1589">
        <v>3537034</v>
      </c>
      <c r="D1589" t="s">
        <v>7234</v>
      </c>
      <c r="E1589" t="s">
        <v>13315</v>
      </c>
      <c r="F1589" t="s">
        <v>6402</v>
      </c>
      <c r="G1589">
        <v>2066</v>
      </c>
      <c r="H1589">
        <v>38956</v>
      </c>
      <c r="I1589">
        <v>0</v>
      </c>
      <c r="J1589">
        <v>0</v>
      </c>
      <c r="K1589">
        <v>0</v>
      </c>
      <c r="L1589" t="s">
        <v>6403</v>
      </c>
      <c r="M1589">
        <v>2018</v>
      </c>
      <c r="N1589" t="s">
        <v>1463</v>
      </c>
      <c r="O1589">
        <v>99</v>
      </c>
      <c r="P1589">
        <v>5</v>
      </c>
      <c r="Q1589" t="s">
        <v>15830</v>
      </c>
      <c r="R1589" t="s">
        <v>7734</v>
      </c>
      <c r="S1589" t="s">
        <v>7734</v>
      </c>
      <c r="T1589" t="s">
        <v>21684</v>
      </c>
      <c r="U1589">
        <f t="shared" si="24"/>
        <v>38956</v>
      </c>
    </row>
    <row r="1590" spans="1:21" x14ac:dyDescent="0.2">
      <c r="A1590" t="s">
        <v>16807</v>
      </c>
      <c r="B1590" t="s">
        <v>10205</v>
      </c>
      <c r="C1590">
        <v>3537034</v>
      </c>
      <c r="D1590" t="s">
        <v>7659</v>
      </c>
      <c r="E1590" t="s">
        <v>10206</v>
      </c>
      <c r="F1590" t="s">
        <v>6402</v>
      </c>
      <c r="G1590">
        <v>0</v>
      </c>
      <c r="H1590">
        <v>0</v>
      </c>
      <c r="I1590">
        <v>0</v>
      </c>
      <c r="J1590">
        <v>1</v>
      </c>
      <c r="K1590">
        <v>1</v>
      </c>
      <c r="L1590" t="s">
        <v>6409</v>
      </c>
      <c r="M1590">
        <v>2018</v>
      </c>
      <c r="N1590" t="s">
        <v>1479</v>
      </c>
      <c r="O1590">
        <v>99</v>
      </c>
      <c r="P1590">
        <v>1</v>
      </c>
      <c r="Q1590" t="s">
        <v>15830</v>
      </c>
      <c r="R1590" t="s">
        <v>7734</v>
      </c>
      <c r="S1590" t="s">
        <v>7734</v>
      </c>
      <c r="T1590" t="s">
        <v>888</v>
      </c>
      <c r="U1590">
        <f t="shared" si="24"/>
        <v>38956</v>
      </c>
    </row>
    <row r="1591" spans="1:21" x14ac:dyDescent="0.2">
      <c r="A1591" t="s">
        <v>16808</v>
      </c>
      <c r="B1591" t="s">
        <v>10205</v>
      </c>
      <c r="C1591">
        <v>3537034</v>
      </c>
      <c r="D1591" t="s">
        <v>6722</v>
      </c>
      <c r="E1591" t="s">
        <v>6982</v>
      </c>
      <c r="F1591" t="s">
        <v>6402</v>
      </c>
      <c r="G1591">
        <v>3711</v>
      </c>
      <c r="H1591">
        <v>9732</v>
      </c>
      <c r="I1591">
        <v>0</v>
      </c>
      <c r="J1591">
        <v>0</v>
      </c>
      <c r="K1591">
        <v>0</v>
      </c>
      <c r="L1591" t="s">
        <v>6403</v>
      </c>
      <c r="M1591">
        <v>2018</v>
      </c>
      <c r="N1591" t="s">
        <v>6404</v>
      </c>
      <c r="O1591">
        <v>99</v>
      </c>
      <c r="P1591">
        <v>1</v>
      </c>
      <c r="Q1591" t="s">
        <v>15830</v>
      </c>
      <c r="R1591" t="s">
        <v>7734</v>
      </c>
      <c r="S1591" t="s">
        <v>7734</v>
      </c>
      <c r="T1591" t="s">
        <v>21685</v>
      </c>
      <c r="U1591">
        <f t="shared" si="24"/>
        <v>38956</v>
      </c>
    </row>
    <row r="1592" spans="1:21" x14ac:dyDescent="0.2">
      <c r="A1592" t="s">
        <v>16808</v>
      </c>
      <c r="B1592" t="s">
        <v>10205</v>
      </c>
      <c r="C1592">
        <v>3537034</v>
      </c>
      <c r="D1592" t="s">
        <v>15397</v>
      </c>
      <c r="E1592" t="s">
        <v>8844</v>
      </c>
      <c r="F1592" t="s">
        <v>6402</v>
      </c>
      <c r="G1592">
        <v>6021</v>
      </c>
      <c r="H1592">
        <v>9732</v>
      </c>
      <c r="I1592">
        <v>0</v>
      </c>
      <c r="J1592">
        <v>1</v>
      </c>
      <c r="K1592">
        <v>0</v>
      </c>
      <c r="L1592" t="s">
        <v>6403</v>
      </c>
      <c r="M1592">
        <v>2018</v>
      </c>
      <c r="N1592" t="s">
        <v>6404</v>
      </c>
      <c r="O1592">
        <v>99</v>
      </c>
      <c r="P1592">
        <v>1</v>
      </c>
      <c r="Q1592" t="s">
        <v>15830</v>
      </c>
      <c r="R1592" t="s">
        <v>7734</v>
      </c>
      <c r="S1592" t="s">
        <v>7734</v>
      </c>
      <c r="T1592" t="s">
        <v>21686</v>
      </c>
      <c r="U1592">
        <f t="shared" si="24"/>
        <v>38956</v>
      </c>
    </row>
    <row r="1593" spans="1:21" x14ac:dyDescent="0.2">
      <c r="A1593" t="s">
        <v>16809</v>
      </c>
      <c r="B1593" t="s">
        <v>14065</v>
      </c>
      <c r="C1593">
        <v>3547075</v>
      </c>
      <c r="D1593" t="s">
        <v>6922</v>
      </c>
      <c r="E1593" t="s">
        <v>9030</v>
      </c>
      <c r="F1593" t="s">
        <v>6402</v>
      </c>
      <c r="G1593">
        <v>2298</v>
      </c>
      <c r="H1593">
        <v>14295</v>
      </c>
      <c r="I1593">
        <v>1</v>
      </c>
      <c r="J1593">
        <v>1</v>
      </c>
      <c r="K1593">
        <v>0</v>
      </c>
      <c r="L1593" t="s">
        <v>6409</v>
      </c>
      <c r="M1593">
        <v>2018</v>
      </c>
      <c r="N1593" t="s">
        <v>1463</v>
      </c>
      <c r="O1593">
        <v>99</v>
      </c>
      <c r="P1593">
        <v>5</v>
      </c>
      <c r="Q1593" t="s">
        <v>15830</v>
      </c>
      <c r="R1593" t="s">
        <v>7734</v>
      </c>
      <c r="S1593" t="s">
        <v>7734</v>
      </c>
      <c r="T1593" t="s">
        <v>21687</v>
      </c>
      <c r="U1593">
        <f t="shared" si="24"/>
        <v>14295</v>
      </c>
    </row>
    <row r="1594" spans="1:21" x14ac:dyDescent="0.2">
      <c r="A1594" t="s">
        <v>16809</v>
      </c>
      <c r="B1594" t="s">
        <v>14065</v>
      </c>
      <c r="C1594">
        <v>3547075</v>
      </c>
      <c r="D1594" t="s">
        <v>6442</v>
      </c>
      <c r="E1594" t="s">
        <v>8933</v>
      </c>
      <c r="F1594" t="s">
        <v>6402</v>
      </c>
      <c r="G1594">
        <v>1225</v>
      </c>
      <c r="H1594">
        <v>14295</v>
      </c>
      <c r="I1594">
        <v>0</v>
      </c>
      <c r="J1594">
        <v>0</v>
      </c>
      <c r="K1594">
        <v>0</v>
      </c>
      <c r="L1594" t="s">
        <v>6403</v>
      </c>
      <c r="M1594">
        <v>2018</v>
      </c>
      <c r="N1594" t="s">
        <v>1463</v>
      </c>
      <c r="O1594">
        <v>99</v>
      </c>
      <c r="P1594">
        <v>5</v>
      </c>
      <c r="Q1594" t="s">
        <v>15830</v>
      </c>
      <c r="R1594" t="s">
        <v>7734</v>
      </c>
      <c r="S1594" t="s">
        <v>7734</v>
      </c>
      <c r="T1594" t="s">
        <v>21688</v>
      </c>
      <c r="U1594">
        <f t="shared" si="24"/>
        <v>14295</v>
      </c>
    </row>
    <row r="1595" spans="1:21" x14ac:dyDescent="0.2">
      <c r="A1595" t="s">
        <v>16809</v>
      </c>
      <c r="B1595" t="s">
        <v>14065</v>
      </c>
      <c r="C1595">
        <v>3547075</v>
      </c>
      <c r="D1595" t="s">
        <v>6609</v>
      </c>
      <c r="E1595" t="s">
        <v>7554</v>
      </c>
      <c r="F1595" t="s">
        <v>6402</v>
      </c>
      <c r="G1595">
        <v>1744</v>
      </c>
      <c r="H1595">
        <v>14295</v>
      </c>
      <c r="I1595">
        <v>0</v>
      </c>
      <c r="J1595">
        <v>0</v>
      </c>
      <c r="K1595">
        <v>0</v>
      </c>
      <c r="L1595" t="s">
        <v>6403</v>
      </c>
      <c r="M1595">
        <v>2018</v>
      </c>
      <c r="N1595" t="s">
        <v>1463</v>
      </c>
      <c r="O1595">
        <v>99</v>
      </c>
      <c r="P1595">
        <v>5</v>
      </c>
      <c r="Q1595" t="s">
        <v>15830</v>
      </c>
      <c r="R1595" t="s">
        <v>7734</v>
      </c>
      <c r="S1595" t="s">
        <v>7734</v>
      </c>
      <c r="T1595" t="s">
        <v>21689</v>
      </c>
      <c r="U1595">
        <f t="shared" si="24"/>
        <v>14295</v>
      </c>
    </row>
    <row r="1596" spans="1:21" x14ac:dyDescent="0.2">
      <c r="A1596" t="s">
        <v>16809</v>
      </c>
      <c r="B1596" t="s">
        <v>14065</v>
      </c>
      <c r="C1596">
        <v>3547075</v>
      </c>
      <c r="D1596" t="s">
        <v>6609</v>
      </c>
      <c r="E1596" t="s">
        <v>14070</v>
      </c>
      <c r="F1596" t="s">
        <v>6402</v>
      </c>
      <c r="G1596">
        <v>2407</v>
      </c>
      <c r="H1596">
        <v>14295</v>
      </c>
      <c r="I1596">
        <v>1</v>
      </c>
      <c r="J1596">
        <v>1</v>
      </c>
      <c r="K1596">
        <v>0</v>
      </c>
      <c r="L1596" t="s">
        <v>6403</v>
      </c>
      <c r="M1596">
        <v>2018</v>
      </c>
      <c r="N1596" t="s">
        <v>1463</v>
      </c>
      <c r="O1596">
        <v>99</v>
      </c>
      <c r="P1596">
        <v>5</v>
      </c>
      <c r="Q1596" t="s">
        <v>15830</v>
      </c>
      <c r="R1596" t="s">
        <v>7734</v>
      </c>
      <c r="S1596" t="s">
        <v>7734</v>
      </c>
      <c r="T1596" t="s">
        <v>3685</v>
      </c>
      <c r="U1596">
        <f t="shared" si="24"/>
        <v>14295</v>
      </c>
    </row>
    <row r="1597" spans="1:21" x14ac:dyDescent="0.2">
      <c r="A1597" t="s">
        <v>16809</v>
      </c>
      <c r="B1597" t="s">
        <v>14065</v>
      </c>
      <c r="C1597">
        <v>3547075</v>
      </c>
      <c r="D1597" t="s">
        <v>6548</v>
      </c>
      <c r="E1597" t="s">
        <v>14066</v>
      </c>
      <c r="F1597" t="s">
        <v>6402</v>
      </c>
      <c r="G1597">
        <v>1819</v>
      </c>
      <c r="H1597">
        <v>14295</v>
      </c>
      <c r="I1597">
        <v>0</v>
      </c>
      <c r="J1597">
        <v>1</v>
      </c>
      <c r="K1597">
        <v>0</v>
      </c>
      <c r="L1597" t="s">
        <v>6403</v>
      </c>
      <c r="M1597">
        <v>2018</v>
      </c>
      <c r="N1597" t="s">
        <v>1463</v>
      </c>
      <c r="O1597">
        <v>99</v>
      </c>
      <c r="P1597">
        <v>5</v>
      </c>
      <c r="Q1597" t="s">
        <v>15830</v>
      </c>
      <c r="R1597" t="s">
        <v>7734</v>
      </c>
      <c r="S1597" t="s">
        <v>7734</v>
      </c>
      <c r="T1597" t="s">
        <v>3689</v>
      </c>
      <c r="U1597">
        <f t="shared" si="24"/>
        <v>14295</v>
      </c>
    </row>
    <row r="1598" spans="1:21" x14ac:dyDescent="0.2">
      <c r="A1598" t="s">
        <v>16809</v>
      </c>
      <c r="B1598" t="s">
        <v>14065</v>
      </c>
      <c r="C1598">
        <v>3547075</v>
      </c>
      <c r="D1598" t="s">
        <v>6633</v>
      </c>
      <c r="E1598" t="s">
        <v>7131</v>
      </c>
      <c r="F1598" t="s">
        <v>6402</v>
      </c>
      <c r="G1598">
        <v>2429</v>
      </c>
      <c r="H1598">
        <v>14295</v>
      </c>
      <c r="I1598">
        <v>1</v>
      </c>
      <c r="J1598">
        <v>1</v>
      </c>
      <c r="K1598">
        <v>0</v>
      </c>
      <c r="L1598" t="s">
        <v>6403</v>
      </c>
      <c r="M1598">
        <v>2018</v>
      </c>
      <c r="N1598" t="s">
        <v>1463</v>
      </c>
      <c r="O1598">
        <v>99</v>
      </c>
      <c r="P1598">
        <v>5</v>
      </c>
      <c r="Q1598" t="s">
        <v>15830</v>
      </c>
      <c r="R1598" t="s">
        <v>7734</v>
      </c>
      <c r="S1598" t="s">
        <v>7734</v>
      </c>
      <c r="T1598" t="s">
        <v>3688</v>
      </c>
      <c r="U1598">
        <f t="shared" si="24"/>
        <v>14295</v>
      </c>
    </row>
    <row r="1599" spans="1:21" x14ac:dyDescent="0.2">
      <c r="A1599" t="s">
        <v>16809</v>
      </c>
      <c r="B1599" t="s">
        <v>14065</v>
      </c>
      <c r="C1599">
        <v>3547075</v>
      </c>
      <c r="D1599" t="s">
        <v>6771</v>
      </c>
      <c r="E1599" t="s">
        <v>8471</v>
      </c>
      <c r="F1599" t="s">
        <v>6402</v>
      </c>
      <c r="G1599">
        <v>2373</v>
      </c>
      <c r="H1599">
        <v>14295</v>
      </c>
      <c r="I1599">
        <v>1</v>
      </c>
      <c r="J1599">
        <v>1</v>
      </c>
      <c r="K1599">
        <v>0</v>
      </c>
      <c r="L1599" t="s">
        <v>6403</v>
      </c>
      <c r="M1599">
        <v>2018</v>
      </c>
      <c r="N1599" t="s">
        <v>1463</v>
      </c>
      <c r="O1599">
        <v>99</v>
      </c>
      <c r="P1599">
        <v>5</v>
      </c>
      <c r="Q1599" t="s">
        <v>15830</v>
      </c>
      <c r="R1599" t="s">
        <v>7734</v>
      </c>
      <c r="S1599" t="s">
        <v>7734</v>
      </c>
      <c r="T1599" t="s">
        <v>3683</v>
      </c>
      <c r="U1599">
        <f t="shared" si="24"/>
        <v>14295</v>
      </c>
    </row>
    <row r="1600" spans="1:21" x14ac:dyDescent="0.2">
      <c r="A1600" t="s">
        <v>16810</v>
      </c>
      <c r="B1600" t="s">
        <v>14065</v>
      </c>
      <c r="C1600">
        <v>3547075</v>
      </c>
      <c r="D1600" t="s">
        <v>6428</v>
      </c>
      <c r="E1600" t="s">
        <v>7025</v>
      </c>
      <c r="F1600" t="s">
        <v>6402</v>
      </c>
      <c r="G1600">
        <v>2219</v>
      </c>
      <c r="H1600">
        <v>3417</v>
      </c>
      <c r="I1600">
        <v>1</v>
      </c>
      <c r="J1600">
        <v>1</v>
      </c>
      <c r="K1600">
        <v>0</v>
      </c>
      <c r="L1600" t="s">
        <v>6403</v>
      </c>
      <c r="M1600">
        <v>2018</v>
      </c>
      <c r="N1600" t="s">
        <v>6404</v>
      </c>
      <c r="O1600">
        <v>99</v>
      </c>
      <c r="P1600">
        <v>1</v>
      </c>
      <c r="Q1600" t="s">
        <v>15830</v>
      </c>
      <c r="R1600" t="s">
        <v>7734</v>
      </c>
      <c r="S1600" t="s">
        <v>7734</v>
      </c>
      <c r="T1600" t="s">
        <v>905</v>
      </c>
      <c r="U1600">
        <f t="shared" si="24"/>
        <v>14295</v>
      </c>
    </row>
    <row r="1601" spans="1:21" x14ac:dyDescent="0.2">
      <c r="A1601" t="s">
        <v>16810</v>
      </c>
      <c r="B1601" t="s">
        <v>14065</v>
      </c>
      <c r="C1601">
        <v>3547075</v>
      </c>
      <c r="D1601" t="s">
        <v>6997</v>
      </c>
      <c r="E1601" t="s">
        <v>7927</v>
      </c>
      <c r="F1601" t="s">
        <v>6402</v>
      </c>
      <c r="G1601">
        <v>1198</v>
      </c>
      <c r="H1601">
        <v>3417</v>
      </c>
      <c r="I1601">
        <v>0</v>
      </c>
      <c r="J1601">
        <v>0</v>
      </c>
      <c r="K1601">
        <v>0</v>
      </c>
      <c r="L1601" t="s">
        <v>6403</v>
      </c>
      <c r="M1601">
        <v>2018</v>
      </c>
      <c r="N1601" t="s">
        <v>6404</v>
      </c>
      <c r="O1601">
        <v>99</v>
      </c>
      <c r="P1601">
        <v>1</v>
      </c>
      <c r="Q1601" t="s">
        <v>15830</v>
      </c>
      <c r="R1601" t="s">
        <v>7734</v>
      </c>
      <c r="S1601" t="s">
        <v>7734</v>
      </c>
      <c r="T1601" t="s">
        <v>21690</v>
      </c>
      <c r="U1601">
        <f t="shared" si="24"/>
        <v>14295</v>
      </c>
    </row>
    <row r="1602" spans="1:21" x14ac:dyDescent="0.2">
      <c r="A1602" t="s">
        <v>16811</v>
      </c>
      <c r="B1602" t="s">
        <v>14065</v>
      </c>
      <c r="C1602">
        <v>3547075</v>
      </c>
      <c r="D1602" t="s">
        <v>7139</v>
      </c>
      <c r="E1602" t="s">
        <v>6724</v>
      </c>
      <c r="F1602" t="s">
        <v>6402</v>
      </c>
      <c r="G1602">
        <v>0</v>
      </c>
      <c r="H1602">
        <v>0</v>
      </c>
      <c r="I1602">
        <v>1</v>
      </c>
      <c r="J1602">
        <v>1</v>
      </c>
      <c r="K1602">
        <v>1</v>
      </c>
      <c r="L1602" t="s">
        <v>6409</v>
      </c>
      <c r="M1602">
        <v>2018</v>
      </c>
      <c r="N1602" t="s">
        <v>2531</v>
      </c>
      <c r="O1602">
        <v>99</v>
      </c>
      <c r="P1602">
        <v>1</v>
      </c>
      <c r="Q1602" t="s">
        <v>15830</v>
      </c>
      <c r="R1602" t="s">
        <v>7734</v>
      </c>
      <c r="S1602" t="s">
        <v>7734</v>
      </c>
      <c r="T1602" t="s">
        <v>21691</v>
      </c>
      <c r="U1602">
        <f t="shared" ref="U1602:U1665" si="25">_xlfn.MAXIFS($H$2:$H$6695, $C$2:$C$6695,C1602)</f>
        <v>14295</v>
      </c>
    </row>
    <row r="1603" spans="1:21" x14ac:dyDescent="0.2">
      <c r="A1603" t="s">
        <v>16812</v>
      </c>
      <c r="B1603" t="s">
        <v>13756</v>
      </c>
      <c r="C1603">
        <v>3537003</v>
      </c>
      <c r="D1603" t="s">
        <v>6785</v>
      </c>
      <c r="E1603" t="s">
        <v>9479</v>
      </c>
      <c r="F1603" t="s">
        <v>6402</v>
      </c>
      <c r="G1603">
        <v>2555</v>
      </c>
      <c r="H1603">
        <v>32044</v>
      </c>
      <c r="I1603">
        <v>0</v>
      </c>
      <c r="J1603">
        <v>0</v>
      </c>
      <c r="K1603">
        <v>0</v>
      </c>
      <c r="L1603" t="s">
        <v>6409</v>
      </c>
      <c r="M1603">
        <v>2018</v>
      </c>
      <c r="N1603" t="s">
        <v>1463</v>
      </c>
      <c r="O1603">
        <v>99</v>
      </c>
      <c r="P1603">
        <v>5</v>
      </c>
      <c r="Q1603" t="s">
        <v>15830</v>
      </c>
      <c r="R1603" t="s">
        <v>7734</v>
      </c>
      <c r="S1603" t="s">
        <v>7734</v>
      </c>
      <c r="T1603" t="s">
        <v>3696</v>
      </c>
      <c r="U1603">
        <f t="shared" si="25"/>
        <v>32044</v>
      </c>
    </row>
    <row r="1604" spans="1:21" x14ac:dyDescent="0.2">
      <c r="A1604" t="s">
        <v>16812</v>
      </c>
      <c r="B1604" t="s">
        <v>13756</v>
      </c>
      <c r="C1604">
        <v>3537003</v>
      </c>
      <c r="D1604" t="s">
        <v>6809</v>
      </c>
      <c r="E1604" t="s">
        <v>7565</v>
      </c>
      <c r="F1604" t="s">
        <v>6402</v>
      </c>
      <c r="G1604">
        <v>3891</v>
      </c>
      <c r="H1604">
        <v>32044</v>
      </c>
      <c r="I1604">
        <v>1</v>
      </c>
      <c r="J1604">
        <v>1</v>
      </c>
      <c r="K1604">
        <v>0</v>
      </c>
      <c r="L1604" t="s">
        <v>6403</v>
      </c>
      <c r="M1604">
        <v>2018</v>
      </c>
      <c r="N1604" t="s">
        <v>1463</v>
      </c>
      <c r="O1604">
        <v>99</v>
      </c>
      <c r="P1604">
        <v>5</v>
      </c>
      <c r="Q1604" t="s">
        <v>15830</v>
      </c>
      <c r="R1604" t="s">
        <v>7734</v>
      </c>
      <c r="S1604" t="s">
        <v>7734</v>
      </c>
      <c r="T1604" t="s">
        <v>3697</v>
      </c>
      <c r="U1604">
        <f t="shared" si="25"/>
        <v>32044</v>
      </c>
    </row>
    <row r="1605" spans="1:21" x14ac:dyDescent="0.2">
      <c r="A1605" t="s">
        <v>16812</v>
      </c>
      <c r="B1605" t="s">
        <v>13756</v>
      </c>
      <c r="C1605">
        <v>3537003</v>
      </c>
      <c r="D1605" t="s">
        <v>7023</v>
      </c>
      <c r="E1605" t="s">
        <v>6706</v>
      </c>
      <c r="F1605" t="s">
        <v>6402</v>
      </c>
      <c r="G1605">
        <v>1621</v>
      </c>
      <c r="H1605">
        <v>32044</v>
      </c>
      <c r="I1605">
        <v>0</v>
      </c>
      <c r="J1605">
        <v>0</v>
      </c>
      <c r="K1605">
        <v>0</v>
      </c>
      <c r="L1605" t="s">
        <v>6403</v>
      </c>
      <c r="M1605">
        <v>2018</v>
      </c>
      <c r="N1605" t="s">
        <v>1463</v>
      </c>
      <c r="O1605">
        <v>99</v>
      </c>
      <c r="P1605">
        <v>5</v>
      </c>
      <c r="Q1605" t="s">
        <v>15830</v>
      </c>
      <c r="R1605" t="s">
        <v>7734</v>
      </c>
      <c r="S1605" t="s">
        <v>7734</v>
      </c>
      <c r="T1605" t="s">
        <v>3704</v>
      </c>
      <c r="U1605">
        <f t="shared" si="25"/>
        <v>32044</v>
      </c>
    </row>
    <row r="1606" spans="1:21" x14ac:dyDescent="0.2">
      <c r="A1606" t="s">
        <v>16812</v>
      </c>
      <c r="B1606" t="s">
        <v>13756</v>
      </c>
      <c r="C1606">
        <v>3537003</v>
      </c>
      <c r="D1606" t="s">
        <v>15601</v>
      </c>
      <c r="E1606" t="s">
        <v>14346</v>
      </c>
      <c r="F1606" t="s">
        <v>6402</v>
      </c>
      <c r="G1606">
        <v>448</v>
      </c>
      <c r="H1606">
        <v>32044</v>
      </c>
      <c r="I1606">
        <v>0</v>
      </c>
      <c r="J1606">
        <v>0</v>
      </c>
      <c r="K1606">
        <v>0</v>
      </c>
      <c r="L1606" t="s">
        <v>6403</v>
      </c>
      <c r="M1606">
        <v>2018</v>
      </c>
      <c r="N1606" t="s">
        <v>1463</v>
      </c>
      <c r="O1606">
        <v>99</v>
      </c>
      <c r="P1606">
        <v>5</v>
      </c>
      <c r="Q1606" t="s">
        <v>15830</v>
      </c>
      <c r="R1606" t="s">
        <v>7734</v>
      </c>
      <c r="S1606" t="s">
        <v>7734</v>
      </c>
      <c r="T1606" t="s">
        <v>21692</v>
      </c>
      <c r="U1606">
        <f t="shared" si="25"/>
        <v>32044</v>
      </c>
    </row>
    <row r="1607" spans="1:21" x14ac:dyDescent="0.2">
      <c r="A1607" t="s">
        <v>16812</v>
      </c>
      <c r="B1607" t="s">
        <v>13756</v>
      </c>
      <c r="C1607">
        <v>3537003</v>
      </c>
      <c r="D1607" t="s">
        <v>6434</v>
      </c>
      <c r="E1607" t="s">
        <v>7043</v>
      </c>
      <c r="F1607" t="s">
        <v>6402</v>
      </c>
      <c r="G1607">
        <v>3780</v>
      </c>
      <c r="H1607">
        <v>32044</v>
      </c>
      <c r="I1607">
        <v>1</v>
      </c>
      <c r="J1607">
        <v>1</v>
      </c>
      <c r="K1607">
        <v>0</v>
      </c>
      <c r="L1607" t="s">
        <v>6403</v>
      </c>
      <c r="M1607">
        <v>2018</v>
      </c>
      <c r="N1607" t="s">
        <v>1463</v>
      </c>
      <c r="O1607">
        <v>99</v>
      </c>
      <c r="P1607">
        <v>5</v>
      </c>
      <c r="Q1607" t="s">
        <v>15830</v>
      </c>
      <c r="R1607" t="s">
        <v>7734</v>
      </c>
      <c r="S1607" t="s">
        <v>7734</v>
      </c>
      <c r="T1607" t="s">
        <v>21693</v>
      </c>
      <c r="U1607">
        <f t="shared" si="25"/>
        <v>32044</v>
      </c>
    </row>
    <row r="1608" spans="1:21" x14ac:dyDescent="0.2">
      <c r="A1608" t="s">
        <v>16812</v>
      </c>
      <c r="B1608" t="s">
        <v>13756</v>
      </c>
      <c r="C1608">
        <v>3537003</v>
      </c>
      <c r="D1608" t="s">
        <v>6434</v>
      </c>
      <c r="E1608" t="s">
        <v>6901</v>
      </c>
      <c r="F1608" t="s">
        <v>6402</v>
      </c>
      <c r="G1608">
        <v>2992</v>
      </c>
      <c r="H1608">
        <v>32044</v>
      </c>
      <c r="I1608">
        <v>1</v>
      </c>
      <c r="J1608">
        <v>1</v>
      </c>
      <c r="K1608">
        <v>0</v>
      </c>
      <c r="L1608" t="s">
        <v>6403</v>
      </c>
      <c r="M1608">
        <v>2018</v>
      </c>
      <c r="N1608" t="s">
        <v>1463</v>
      </c>
      <c r="O1608">
        <v>99</v>
      </c>
      <c r="P1608">
        <v>5</v>
      </c>
      <c r="Q1608" t="s">
        <v>15830</v>
      </c>
      <c r="R1608" t="s">
        <v>7734</v>
      </c>
      <c r="S1608" t="s">
        <v>7734</v>
      </c>
      <c r="T1608" t="s">
        <v>21694</v>
      </c>
      <c r="U1608">
        <f t="shared" si="25"/>
        <v>32044</v>
      </c>
    </row>
    <row r="1609" spans="1:21" x14ac:dyDescent="0.2">
      <c r="A1609" t="s">
        <v>16812</v>
      </c>
      <c r="B1609" t="s">
        <v>13756</v>
      </c>
      <c r="C1609">
        <v>3537003</v>
      </c>
      <c r="D1609" t="s">
        <v>6714</v>
      </c>
      <c r="E1609" t="s">
        <v>7062</v>
      </c>
      <c r="F1609" t="s">
        <v>6402</v>
      </c>
      <c r="G1609">
        <v>2582</v>
      </c>
      <c r="H1609">
        <v>32044</v>
      </c>
      <c r="I1609">
        <v>0</v>
      </c>
      <c r="J1609">
        <v>0</v>
      </c>
      <c r="K1609">
        <v>0</v>
      </c>
      <c r="L1609" t="s">
        <v>6403</v>
      </c>
      <c r="M1609">
        <v>2018</v>
      </c>
      <c r="N1609" t="s">
        <v>1463</v>
      </c>
      <c r="O1609">
        <v>99</v>
      </c>
      <c r="P1609">
        <v>5</v>
      </c>
      <c r="Q1609" t="s">
        <v>15830</v>
      </c>
      <c r="R1609" t="s">
        <v>7734</v>
      </c>
      <c r="S1609" t="s">
        <v>7734</v>
      </c>
      <c r="T1609" t="s">
        <v>21695</v>
      </c>
      <c r="U1609">
        <f t="shared" si="25"/>
        <v>32044</v>
      </c>
    </row>
    <row r="1610" spans="1:21" x14ac:dyDescent="0.2">
      <c r="A1610" t="s">
        <v>16812</v>
      </c>
      <c r="B1610" t="s">
        <v>13756</v>
      </c>
      <c r="C1610">
        <v>3537003</v>
      </c>
      <c r="D1610" t="s">
        <v>15368</v>
      </c>
      <c r="E1610" t="s">
        <v>16813</v>
      </c>
      <c r="F1610" t="s">
        <v>6402</v>
      </c>
      <c r="G1610">
        <v>525</v>
      </c>
      <c r="H1610">
        <v>32044</v>
      </c>
      <c r="I1610">
        <v>0</v>
      </c>
      <c r="J1610">
        <v>0</v>
      </c>
      <c r="K1610">
        <v>0</v>
      </c>
      <c r="L1610" t="s">
        <v>6403</v>
      </c>
      <c r="M1610">
        <v>2018</v>
      </c>
      <c r="N1610" t="s">
        <v>1463</v>
      </c>
      <c r="O1610">
        <v>99</v>
      </c>
      <c r="P1610">
        <v>5</v>
      </c>
      <c r="Q1610" t="s">
        <v>15830</v>
      </c>
      <c r="R1610" t="s">
        <v>7734</v>
      </c>
      <c r="S1610" t="s">
        <v>7734</v>
      </c>
      <c r="T1610" t="s">
        <v>21696</v>
      </c>
      <c r="U1610">
        <f t="shared" si="25"/>
        <v>32044</v>
      </c>
    </row>
    <row r="1611" spans="1:21" x14ac:dyDescent="0.2">
      <c r="A1611" t="s">
        <v>16812</v>
      </c>
      <c r="B1611" t="s">
        <v>13756</v>
      </c>
      <c r="C1611">
        <v>3537003</v>
      </c>
      <c r="D1611" t="s">
        <v>16761</v>
      </c>
      <c r="E1611" t="s">
        <v>6879</v>
      </c>
      <c r="F1611" t="s">
        <v>6402</v>
      </c>
      <c r="G1611">
        <v>1793</v>
      </c>
      <c r="H1611">
        <v>32044</v>
      </c>
      <c r="I1611">
        <v>0</v>
      </c>
      <c r="J1611">
        <v>0</v>
      </c>
      <c r="K1611">
        <v>0</v>
      </c>
      <c r="L1611" t="s">
        <v>6403</v>
      </c>
      <c r="M1611">
        <v>2018</v>
      </c>
      <c r="N1611" t="s">
        <v>1463</v>
      </c>
      <c r="O1611">
        <v>99</v>
      </c>
      <c r="P1611">
        <v>5</v>
      </c>
      <c r="Q1611" t="s">
        <v>15830</v>
      </c>
      <c r="R1611" t="s">
        <v>7734</v>
      </c>
      <c r="S1611" t="s">
        <v>7734</v>
      </c>
      <c r="T1611" t="s">
        <v>21633</v>
      </c>
      <c r="U1611">
        <f t="shared" si="25"/>
        <v>32044</v>
      </c>
    </row>
    <row r="1612" spans="1:21" x14ac:dyDescent="0.2">
      <c r="A1612" t="s">
        <v>16812</v>
      </c>
      <c r="B1612" t="s">
        <v>13756</v>
      </c>
      <c r="C1612">
        <v>3537003</v>
      </c>
      <c r="D1612" t="s">
        <v>13770</v>
      </c>
      <c r="E1612" t="s">
        <v>13771</v>
      </c>
      <c r="F1612" t="s">
        <v>6402</v>
      </c>
      <c r="G1612">
        <v>510</v>
      </c>
      <c r="H1612">
        <v>32044</v>
      </c>
      <c r="I1612">
        <v>0</v>
      </c>
      <c r="J1612">
        <v>0</v>
      </c>
      <c r="K1612">
        <v>0</v>
      </c>
      <c r="L1612" t="s">
        <v>6403</v>
      </c>
      <c r="M1612">
        <v>2018</v>
      </c>
      <c r="N1612" t="s">
        <v>1463</v>
      </c>
      <c r="O1612">
        <v>99</v>
      </c>
      <c r="P1612">
        <v>5</v>
      </c>
      <c r="Q1612" t="s">
        <v>15830</v>
      </c>
      <c r="R1612" t="s">
        <v>7734</v>
      </c>
      <c r="S1612" t="s">
        <v>7734</v>
      </c>
      <c r="T1612" t="s">
        <v>3708</v>
      </c>
      <c r="U1612">
        <f t="shared" si="25"/>
        <v>32044</v>
      </c>
    </row>
    <row r="1613" spans="1:21" x14ac:dyDescent="0.2">
      <c r="A1613" t="s">
        <v>16812</v>
      </c>
      <c r="B1613" t="s">
        <v>13756</v>
      </c>
      <c r="C1613">
        <v>3537003</v>
      </c>
      <c r="D1613" t="s">
        <v>6609</v>
      </c>
      <c r="E1613" t="s">
        <v>6535</v>
      </c>
      <c r="F1613" t="s">
        <v>6402</v>
      </c>
      <c r="G1613">
        <v>1256</v>
      </c>
      <c r="H1613">
        <v>32044</v>
      </c>
      <c r="I1613">
        <v>0</v>
      </c>
      <c r="J1613">
        <v>0</v>
      </c>
      <c r="K1613">
        <v>0</v>
      </c>
      <c r="L1613" t="s">
        <v>6403</v>
      </c>
      <c r="M1613">
        <v>2018</v>
      </c>
      <c r="N1613" t="s">
        <v>1463</v>
      </c>
      <c r="O1613">
        <v>99</v>
      </c>
      <c r="P1613">
        <v>5</v>
      </c>
      <c r="Q1613" t="s">
        <v>15830</v>
      </c>
      <c r="R1613" t="s">
        <v>7734</v>
      </c>
      <c r="S1613" t="s">
        <v>7734</v>
      </c>
      <c r="T1613" t="s">
        <v>21697</v>
      </c>
      <c r="U1613">
        <f t="shared" si="25"/>
        <v>32044</v>
      </c>
    </row>
    <row r="1614" spans="1:21" x14ac:dyDescent="0.2">
      <c r="A1614" t="s">
        <v>16812</v>
      </c>
      <c r="B1614" t="s">
        <v>13756</v>
      </c>
      <c r="C1614">
        <v>3537003</v>
      </c>
      <c r="D1614" t="s">
        <v>6411</v>
      </c>
      <c r="E1614" t="s">
        <v>6700</v>
      </c>
      <c r="F1614" t="s">
        <v>6402</v>
      </c>
      <c r="G1614">
        <v>1253</v>
      </c>
      <c r="H1614">
        <v>32044</v>
      </c>
      <c r="I1614">
        <v>0</v>
      </c>
      <c r="J1614">
        <v>0</v>
      </c>
      <c r="K1614">
        <v>0</v>
      </c>
      <c r="L1614" t="s">
        <v>6403</v>
      </c>
      <c r="M1614">
        <v>2018</v>
      </c>
      <c r="N1614" t="s">
        <v>1463</v>
      </c>
      <c r="O1614">
        <v>99</v>
      </c>
      <c r="P1614">
        <v>5</v>
      </c>
      <c r="Q1614" t="s">
        <v>15830</v>
      </c>
      <c r="R1614" t="s">
        <v>7734</v>
      </c>
      <c r="S1614" t="s">
        <v>7734</v>
      </c>
      <c r="T1614" t="s">
        <v>3647</v>
      </c>
      <c r="U1614">
        <f t="shared" si="25"/>
        <v>32044</v>
      </c>
    </row>
    <row r="1615" spans="1:21" x14ac:dyDescent="0.2">
      <c r="A1615" t="s">
        <v>16812</v>
      </c>
      <c r="B1615" t="s">
        <v>13756</v>
      </c>
      <c r="C1615">
        <v>3537003</v>
      </c>
      <c r="D1615" t="s">
        <v>6689</v>
      </c>
      <c r="E1615" t="s">
        <v>13773</v>
      </c>
      <c r="F1615" t="s">
        <v>6402</v>
      </c>
      <c r="G1615">
        <v>1241</v>
      </c>
      <c r="H1615">
        <v>32044</v>
      </c>
      <c r="I1615">
        <v>0</v>
      </c>
      <c r="J1615">
        <v>0</v>
      </c>
      <c r="K1615">
        <v>0</v>
      </c>
      <c r="L1615" t="s">
        <v>6403</v>
      </c>
      <c r="M1615">
        <v>2018</v>
      </c>
      <c r="N1615" t="s">
        <v>1463</v>
      </c>
      <c r="O1615">
        <v>99</v>
      </c>
      <c r="P1615">
        <v>5</v>
      </c>
      <c r="Q1615" t="s">
        <v>15830</v>
      </c>
      <c r="R1615" t="s">
        <v>7734</v>
      </c>
      <c r="S1615" t="s">
        <v>7734</v>
      </c>
      <c r="T1615" t="s">
        <v>3711</v>
      </c>
      <c r="U1615">
        <f t="shared" si="25"/>
        <v>32044</v>
      </c>
    </row>
    <row r="1616" spans="1:21" x14ac:dyDescent="0.2">
      <c r="A1616" t="s">
        <v>16812</v>
      </c>
      <c r="B1616" t="s">
        <v>13756</v>
      </c>
      <c r="C1616">
        <v>3537003</v>
      </c>
      <c r="D1616" t="s">
        <v>6440</v>
      </c>
      <c r="E1616" t="s">
        <v>13774</v>
      </c>
      <c r="F1616" t="s">
        <v>6402</v>
      </c>
      <c r="G1616">
        <v>3831</v>
      </c>
      <c r="H1616">
        <v>32044</v>
      </c>
      <c r="I1616">
        <v>0</v>
      </c>
      <c r="J1616">
        <v>1</v>
      </c>
      <c r="K1616">
        <v>0</v>
      </c>
      <c r="L1616" t="s">
        <v>6403</v>
      </c>
      <c r="M1616">
        <v>2018</v>
      </c>
      <c r="N1616" t="s">
        <v>1463</v>
      </c>
      <c r="O1616">
        <v>99</v>
      </c>
      <c r="P1616">
        <v>5</v>
      </c>
      <c r="Q1616" t="s">
        <v>15830</v>
      </c>
      <c r="R1616" t="s">
        <v>7734</v>
      </c>
      <c r="S1616" t="s">
        <v>7734</v>
      </c>
      <c r="T1616" t="s">
        <v>3695</v>
      </c>
      <c r="U1616">
        <f t="shared" si="25"/>
        <v>32044</v>
      </c>
    </row>
    <row r="1617" spans="1:21" x14ac:dyDescent="0.2">
      <c r="A1617" t="s">
        <v>16812</v>
      </c>
      <c r="B1617" t="s">
        <v>13756</v>
      </c>
      <c r="C1617">
        <v>3537003</v>
      </c>
      <c r="D1617" t="s">
        <v>6427</v>
      </c>
      <c r="E1617" t="s">
        <v>7036</v>
      </c>
      <c r="F1617" t="s">
        <v>6402</v>
      </c>
      <c r="G1617">
        <v>3766</v>
      </c>
      <c r="H1617">
        <v>32044</v>
      </c>
      <c r="I1617">
        <v>1</v>
      </c>
      <c r="J1617">
        <v>1</v>
      </c>
      <c r="K1617">
        <v>0</v>
      </c>
      <c r="L1617" t="s">
        <v>6403</v>
      </c>
      <c r="M1617">
        <v>2018</v>
      </c>
      <c r="N1617" t="s">
        <v>1463</v>
      </c>
      <c r="O1617">
        <v>99</v>
      </c>
      <c r="P1617">
        <v>5</v>
      </c>
      <c r="Q1617" t="s">
        <v>15830</v>
      </c>
      <c r="R1617" t="s">
        <v>7734</v>
      </c>
      <c r="S1617" t="s">
        <v>7734</v>
      </c>
      <c r="T1617" t="s">
        <v>3694</v>
      </c>
      <c r="U1617">
        <f t="shared" si="25"/>
        <v>32044</v>
      </c>
    </row>
    <row r="1618" spans="1:21" x14ac:dyDescent="0.2">
      <c r="A1618" t="s">
        <v>16814</v>
      </c>
      <c r="B1618" t="s">
        <v>13756</v>
      </c>
      <c r="C1618">
        <v>3537003</v>
      </c>
      <c r="D1618" t="s">
        <v>6496</v>
      </c>
      <c r="E1618" t="s">
        <v>13765</v>
      </c>
      <c r="F1618" t="s">
        <v>6402</v>
      </c>
      <c r="G1618">
        <v>5081</v>
      </c>
      <c r="H1618">
        <v>5081</v>
      </c>
      <c r="I1618">
        <v>0</v>
      </c>
      <c r="J1618">
        <v>1</v>
      </c>
      <c r="K1618">
        <v>0</v>
      </c>
      <c r="L1618" t="s">
        <v>6403</v>
      </c>
      <c r="M1618">
        <v>2018</v>
      </c>
      <c r="N1618" t="s">
        <v>1479</v>
      </c>
      <c r="O1618">
        <v>99</v>
      </c>
      <c r="P1618">
        <v>1</v>
      </c>
      <c r="Q1618" t="s">
        <v>15830</v>
      </c>
      <c r="R1618" t="s">
        <v>7734</v>
      </c>
      <c r="S1618" t="s">
        <v>7734</v>
      </c>
      <c r="T1618" t="s">
        <v>21698</v>
      </c>
      <c r="U1618">
        <f t="shared" si="25"/>
        <v>32044</v>
      </c>
    </row>
    <row r="1619" spans="1:21" x14ac:dyDescent="0.2">
      <c r="A1619" t="s">
        <v>16815</v>
      </c>
      <c r="B1619" t="s">
        <v>13756</v>
      </c>
      <c r="C1619">
        <v>3537003</v>
      </c>
      <c r="D1619" t="s">
        <v>13758</v>
      </c>
      <c r="E1619" t="s">
        <v>6541</v>
      </c>
      <c r="F1619" t="s">
        <v>6402</v>
      </c>
      <c r="G1619">
        <v>4341</v>
      </c>
      <c r="H1619">
        <v>7207</v>
      </c>
      <c r="I1619">
        <v>0</v>
      </c>
      <c r="J1619">
        <v>1</v>
      </c>
      <c r="K1619">
        <v>0</v>
      </c>
      <c r="L1619" t="s">
        <v>6409</v>
      </c>
      <c r="M1619">
        <v>2018</v>
      </c>
      <c r="N1619" t="s">
        <v>6404</v>
      </c>
      <c r="O1619">
        <v>99</v>
      </c>
      <c r="P1619">
        <v>1</v>
      </c>
      <c r="Q1619" t="s">
        <v>15830</v>
      </c>
      <c r="R1619" t="s">
        <v>7734</v>
      </c>
      <c r="S1619" t="s">
        <v>7734</v>
      </c>
      <c r="T1619" t="s">
        <v>21699</v>
      </c>
      <c r="U1619">
        <f t="shared" si="25"/>
        <v>32044</v>
      </c>
    </row>
    <row r="1620" spans="1:21" x14ac:dyDescent="0.2">
      <c r="A1620" t="s">
        <v>16815</v>
      </c>
      <c r="B1620" t="s">
        <v>13756</v>
      </c>
      <c r="C1620">
        <v>3537003</v>
      </c>
      <c r="D1620" t="s">
        <v>6666</v>
      </c>
      <c r="E1620" t="s">
        <v>15648</v>
      </c>
      <c r="F1620" t="s">
        <v>6402</v>
      </c>
      <c r="G1620">
        <v>333</v>
      </c>
      <c r="H1620">
        <v>7207</v>
      </c>
      <c r="I1620">
        <v>0</v>
      </c>
      <c r="J1620">
        <v>0</v>
      </c>
      <c r="K1620">
        <v>0</v>
      </c>
      <c r="L1620" t="s">
        <v>6403</v>
      </c>
      <c r="M1620">
        <v>2018</v>
      </c>
      <c r="N1620" t="s">
        <v>6404</v>
      </c>
      <c r="O1620">
        <v>99</v>
      </c>
      <c r="P1620">
        <v>1</v>
      </c>
      <c r="Q1620" t="s">
        <v>15830</v>
      </c>
      <c r="R1620" t="s">
        <v>7734</v>
      </c>
      <c r="S1620" t="s">
        <v>7734</v>
      </c>
      <c r="T1620" t="s">
        <v>21700</v>
      </c>
      <c r="U1620">
        <f t="shared" si="25"/>
        <v>32044</v>
      </c>
    </row>
    <row r="1621" spans="1:21" x14ac:dyDescent="0.2">
      <c r="A1621" t="s">
        <v>16815</v>
      </c>
      <c r="B1621" t="s">
        <v>13756</v>
      </c>
      <c r="C1621">
        <v>3537003</v>
      </c>
      <c r="D1621" t="s">
        <v>6434</v>
      </c>
      <c r="E1621" t="s">
        <v>6870</v>
      </c>
      <c r="F1621" t="s">
        <v>6402</v>
      </c>
      <c r="G1621">
        <v>2533</v>
      </c>
      <c r="H1621">
        <v>7207</v>
      </c>
      <c r="I1621">
        <v>1</v>
      </c>
      <c r="J1621">
        <v>0</v>
      </c>
      <c r="K1621">
        <v>0</v>
      </c>
      <c r="L1621" t="s">
        <v>6403</v>
      </c>
      <c r="M1621">
        <v>2018</v>
      </c>
      <c r="N1621" t="s">
        <v>6404</v>
      </c>
      <c r="O1621">
        <v>99</v>
      </c>
      <c r="P1621">
        <v>1</v>
      </c>
      <c r="Q1621" t="s">
        <v>15830</v>
      </c>
      <c r="R1621" t="s">
        <v>7734</v>
      </c>
      <c r="S1621" t="s">
        <v>7734</v>
      </c>
      <c r="T1621" t="s">
        <v>21701</v>
      </c>
      <c r="U1621">
        <f t="shared" si="25"/>
        <v>32044</v>
      </c>
    </row>
    <row r="1622" spans="1:21" x14ac:dyDescent="0.2">
      <c r="A1622" t="s">
        <v>16816</v>
      </c>
      <c r="B1622" t="s">
        <v>14871</v>
      </c>
      <c r="C1622">
        <v>3507021</v>
      </c>
      <c r="D1622" t="s">
        <v>7860</v>
      </c>
      <c r="E1622" t="s">
        <v>9383</v>
      </c>
      <c r="F1622" t="s">
        <v>6402</v>
      </c>
      <c r="G1622">
        <v>1101</v>
      </c>
      <c r="H1622">
        <v>5992</v>
      </c>
      <c r="I1622">
        <v>1</v>
      </c>
      <c r="J1622">
        <v>0</v>
      </c>
      <c r="K1622">
        <v>0</v>
      </c>
      <c r="L1622" t="s">
        <v>6409</v>
      </c>
      <c r="M1622">
        <v>2018</v>
      </c>
      <c r="N1622" t="s">
        <v>1463</v>
      </c>
      <c r="O1622">
        <v>1</v>
      </c>
      <c r="P1622">
        <v>3</v>
      </c>
      <c r="Q1622" t="s">
        <v>15830</v>
      </c>
      <c r="R1622" t="s">
        <v>7734</v>
      </c>
      <c r="S1622" t="s">
        <v>7734</v>
      </c>
      <c r="T1622" t="s">
        <v>2807</v>
      </c>
      <c r="U1622">
        <f t="shared" si="25"/>
        <v>5992</v>
      </c>
    </row>
    <row r="1623" spans="1:21" x14ac:dyDescent="0.2">
      <c r="A1623" t="s">
        <v>16816</v>
      </c>
      <c r="B1623" t="s">
        <v>14871</v>
      </c>
      <c r="C1623">
        <v>3507021</v>
      </c>
      <c r="D1623" t="s">
        <v>6858</v>
      </c>
      <c r="E1623" t="s">
        <v>15626</v>
      </c>
      <c r="F1623" t="s">
        <v>6402</v>
      </c>
      <c r="G1623">
        <v>579</v>
      </c>
      <c r="H1623">
        <v>5992</v>
      </c>
      <c r="I1623">
        <v>0</v>
      </c>
      <c r="J1623">
        <v>0</v>
      </c>
      <c r="K1623">
        <v>0</v>
      </c>
      <c r="L1623" t="s">
        <v>6403</v>
      </c>
      <c r="M1623">
        <v>2018</v>
      </c>
      <c r="N1623" t="s">
        <v>1463</v>
      </c>
      <c r="O1623">
        <v>1</v>
      </c>
      <c r="P1623">
        <v>3</v>
      </c>
      <c r="Q1623" t="s">
        <v>15830</v>
      </c>
      <c r="R1623" t="s">
        <v>7734</v>
      </c>
      <c r="S1623" t="s">
        <v>7734</v>
      </c>
      <c r="T1623" t="s">
        <v>21702</v>
      </c>
      <c r="U1623">
        <f t="shared" si="25"/>
        <v>5992</v>
      </c>
    </row>
    <row r="1624" spans="1:21" x14ac:dyDescent="0.2">
      <c r="A1624" t="s">
        <v>16816</v>
      </c>
      <c r="B1624" t="s">
        <v>14871</v>
      </c>
      <c r="C1624">
        <v>3507021</v>
      </c>
      <c r="D1624" t="s">
        <v>6858</v>
      </c>
      <c r="E1624" t="s">
        <v>14875</v>
      </c>
      <c r="F1624" t="s">
        <v>6402</v>
      </c>
      <c r="G1624">
        <v>1408</v>
      </c>
      <c r="H1624">
        <v>5992</v>
      </c>
      <c r="I1624">
        <v>0</v>
      </c>
      <c r="J1624">
        <v>1</v>
      </c>
      <c r="K1624">
        <v>0</v>
      </c>
      <c r="L1624" t="s">
        <v>6403</v>
      </c>
      <c r="M1624">
        <v>2018</v>
      </c>
      <c r="N1624" t="s">
        <v>1463</v>
      </c>
      <c r="O1624">
        <v>1</v>
      </c>
      <c r="P1624">
        <v>3</v>
      </c>
      <c r="Q1624" t="s">
        <v>15830</v>
      </c>
      <c r="R1624" t="s">
        <v>7734</v>
      </c>
      <c r="S1624" t="s">
        <v>7734</v>
      </c>
      <c r="T1624" t="s">
        <v>3718</v>
      </c>
      <c r="U1624">
        <f t="shared" si="25"/>
        <v>5992</v>
      </c>
    </row>
    <row r="1625" spans="1:21" x14ac:dyDescent="0.2">
      <c r="A1625" t="s">
        <v>16816</v>
      </c>
      <c r="B1625" t="s">
        <v>14871</v>
      </c>
      <c r="C1625">
        <v>3507021</v>
      </c>
      <c r="D1625" t="s">
        <v>6550</v>
      </c>
      <c r="E1625" t="s">
        <v>14876</v>
      </c>
      <c r="F1625" t="s">
        <v>6402</v>
      </c>
      <c r="G1625">
        <v>1430</v>
      </c>
      <c r="H1625">
        <v>5992</v>
      </c>
      <c r="I1625">
        <v>1</v>
      </c>
      <c r="J1625">
        <v>1</v>
      </c>
      <c r="K1625">
        <v>0</v>
      </c>
      <c r="L1625" t="s">
        <v>6403</v>
      </c>
      <c r="M1625">
        <v>2018</v>
      </c>
      <c r="N1625" t="s">
        <v>1463</v>
      </c>
      <c r="O1625">
        <v>1</v>
      </c>
      <c r="P1625">
        <v>3</v>
      </c>
      <c r="Q1625" t="s">
        <v>15830</v>
      </c>
      <c r="R1625" t="s">
        <v>7734</v>
      </c>
      <c r="S1625" t="s">
        <v>7734</v>
      </c>
      <c r="T1625" t="s">
        <v>3717</v>
      </c>
      <c r="U1625">
        <f t="shared" si="25"/>
        <v>5992</v>
      </c>
    </row>
    <row r="1626" spans="1:21" x14ac:dyDescent="0.2">
      <c r="A1626" t="s">
        <v>16816</v>
      </c>
      <c r="B1626" t="s">
        <v>14871</v>
      </c>
      <c r="C1626">
        <v>3507021</v>
      </c>
      <c r="D1626" t="s">
        <v>6609</v>
      </c>
      <c r="E1626" t="s">
        <v>14879</v>
      </c>
      <c r="F1626" t="s">
        <v>6402</v>
      </c>
      <c r="G1626">
        <v>1148</v>
      </c>
      <c r="H1626">
        <v>5992</v>
      </c>
      <c r="I1626">
        <v>1</v>
      </c>
      <c r="J1626">
        <v>1</v>
      </c>
      <c r="K1626">
        <v>0</v>
      </c>
      <c r="L1626" t="s">
        <v>6403</v>
      </c>
      <c r="M1626">
        <v>2018</v>
      </c>
      <c r="N1626" t="s">
        <v>1463</v>
      </c>
      <c r="O1626">
        <v>1</v>
      </c>
      <c r="P1626">
        <v>3</v>
      </c>
      <c r="Q1626" t="s">
        <v>15830</v>
      </c>
      <c r="R1626" t="s">
        <v>7734</v>
      </c>
      <c r="S1626" t="s">
        <v>7734</v>
      </c>
      <c r="T1626" t="s">
        <v>21703</v>
      </c>
      <c r="U1626">
        <f t="shared" si="25"/>
        <v>5992</v>
      </c>
    </row>
    <row r="1627" spans="1:21" x14ac:dyDescent="0.2">
      <c r="A1627" t="s">
        <v>16816</v>
      </c>
      <c r="B1627" t="s">
        <v>14871</v>
      </c>
      <c r="C1627">
        <v>3507021</v>
      </c>
      <c r="D1627" t="s">
        <v>6598</v>
      </c>
      <c r="E1627" t="s">
        <v>6803</v>
      </c>
      <c r="F1627" t="s">
        <v>6402</v>
      </c>
      <c r="G1627">
        <v>326</v>
      </c>
      <c r="H1627">
        <v>5992</v>
      </c>
      <c r="I1627">
        <v>0</v>
      </c>
      <c r="J1627">
        <v>0</v>
      </c>
      <c r="K1627">
        <v>0</v>
      </c>
      <c r="L1627" t="s">
        <v>6403</v>
      </c>
      <c r="M1627">
        <v>2018</v>
      </c>
      <c r="N1627" t="s">
        <v>1463</v>
      </c>
      <c r="O1627">
        <v>1</v>
      </c>
      <c r="P1627">
        <v>3</v>
      </c>
      <c r="Q1627" t="s">
        <v>15830</v>
      </c>
      <c r="R1627" t="s">
        <v>7734</v>
      </c>
      <c r="S1627" t="s">
        <v>7734</v>
      </c>
      <c r="T1627" t="s">
        <v>3723</v>
      </c>
      <c r="U1627">
        <f t="shared" si="25"/>
        <v>5992</v>
      </c>
    </row>
    <row r="1628" spans="1:21" x14ac:dyDescent="0.2">
      <c r="A1628" t="s">
        <v>16817</v>
      </c>
      <c r="B1628" t="s">
        <v>14871</v>
      </c>
      <c r="C1628">
        <v>3507021</v>
      </c>
      <c r="D1628" t="s">
        <v>16818</v>
      </c>
      <c r="E1628" t="s">
        <v>7658</v>
      </c>
      <c r="F1628" t="s">
        <v>6402</v>
      </c>
      <c r="G1628">
        <v>379</v>
      </c>
      <c r="H1628">
        <v>2445</v>
      </c>
      <c r="I1628">
        <v>0</v>
      </c>
      <c r="J1628">
        <v>0</v>
      </c>
      <c r="K1628">
        <v>0</v>
      </c>
      <c r="L1628" t="s">
        <v>6409</v>
      </c>
      <c r="M1628">
        <v>2018</v>
      </c>
      <c r="N1628" t="s">
        <v>1463</v>
      </c>
      <c r="O1628">
        <v>2</v>
      </c>
      <c r="P1628">
        <v>2</v>
      </c>
      <c r="Q1628" t="s">
        <v>15830</v>
      </c>
      <c r="R1628" t="s">
        <v>7734</v>
      </c>
      <c r="S1628" t="s">
        <v>7734</v>
      </c>
      <c r="T1628" t="s">
        <v>21704</v>
      </c>
      <c r="U1628">
        <f t="shared" si="25"/>
        <v>5992</v>
      </c>
    </row>
    <row r="1629" spans="1:21" x14ac:dyDescent="0.2">
      <c r="A1629" t="s">
        <v>16817</v>
      </c>
      <c r="B1629" t="s">
        <v>14871</v>
      </c>
      <c r="C1629">
        <v>3507021</v>
      </c>
      <c r="D1629" t="s">
        <v>7244</v>
      </c>
      <c r="E1629" t="s">
        <v>7016</v>
      </c>
      <c r="F1629" t="s">
        <v>6402</v>
      </c>
      <c r="G1629">
        <v>460</v>
      </c>
      <c r="H1629">
        <v>2445</v>
      </c>
      <c r="I1629">
        <v>0</v>
      </c>
      <c r="J1629">
        <v>0</v>
      </c>
      <c r="K1629">
        <v>0</v>
      </c>
      <c r="L1629" t="s">
        <v>6409</v>
      </c>
      <c r="M1629">
        <v>2018</v>
      </c>
      <c r="N1629" t="s">
        <v>1463</v>
      </c>
      <c r="O1629">
        <v>2</v>
      </c>
      <c r="P1629">
        <v>2</v>
      </c>
      <c r="Q1629" t="s">
        <v>15830</v>
      </c>
      <c r="R1629" t="s">
        <v>7734</v>
      </c>
      <c r="S1629" t="s">
        <v>7734</v>
      </c>
      <c r="T1629" t="s">
        <v>21705</v>
      </c>
      <c r="U1629">
        <f t="shared" si="25"/>
        <v>5992</v>
      </c>
    </row>
    <row r="1630" spans="1:21" x14ac:dyDescent="0.2">
      <c r="A1630" t="s">
        <v>16817</v>
      </c>
      <c r="B1630" t="s">
        <v>14871</v>
      </c>
      <c r="C1630">
        <v>3507021</v>
      </c>
      <c r="D1630" t="s">
        <v>6411</v>
      </c>
      <c r="E1630" t="s">
        <v>14881</v>
      </c>
      <c r="F1630" t="s">
        <v>6402</v>
      </c>
      <c r="G1630">
        <v>732</v>
      </c>
      <c r="H1630">
        <v>2445</v>
      </c>
      <c r="I1630">
        <v>0</v>
      </c>
      <c r="J1630">
        <v>1</v>
      </c>
      <c r="K1630">
        <v>0</v>
      </c>
      <c r="L1630" t="s">
        <v>6403</v>
      </c>
      <c r="M1630">
        <v>2018</v>
      </c>
      <c r="N1630" t="s">
        <v>1463</v>
      </c>
      <c r="O1630">
        <v>2</v>
      </c>
      <c r="P1630">
        <v>2</v>
      </c>
      <c r="Q1630" t="s">
        <v>15830</v>
      </c>
      <c r="R1630" t="s">
        <v>7734</v>
      </c>
      <c r="S1630" t="s">
        <v>7734</v>
      </c>
      <c r="T1630" t="s">
        <v>3715</v>
      </c>
      <c r="U1630">
        <f t="shared" si="25"/>
        <v>5992</v>
      </c>
    </row>
    <row r="1631" spans="1:21" x14ac:dyDescent="0.2">
      <c r="A1631" t="s">
        <v>16817</v>
      </c>
      <c r="B1631" t="s">
        <v>14871</v>
      </c>
      <c r="C1631">
        <v>3507021</v>
      </c>
      <c r="D1631" t="s">
        <v>7488</v>
      </c>
      <c r="E1631" t="s">
        <v>16819</v>
      </c>
      <c r="F1631" t="s">
        <v>6402</v>
      </c>
      <c r="G1631">
        <v>372</v>
      </c>
      <c r="H1631">
        <v>2445</v>
      </c>
      <c r="I1631">
        <v>0</v>
      </c>
      <c r="J1631">
        <v>0</v>
      </c>
      <c r="K1631">
        <v>0</v>
      </c>
      <c r="L1631" t="s">
        <v>6403</v>
      </c>
      <c r="M1631">
        <v>2018</v>
      </c>
      <c r="N1631" t="s">
        <v>1463</v>
      </c>
      <c r="O1631">
        <v>2</v>
      </c>
      <c r="P1631">
        <v>2</v>
      </c>
      <c r="Q1631" t="s">
        <v>15830</v>
      </c>
      <c r="R1631" t="s">
        <v>7734</v>
      </c>
      <c r="S1631" t="s">
        <v>7734</v>
      </c>
      <c r="T1631" t="s">
        <v>21706</v>
      </c>
      <c r="U1631">
        <f t="shared" si="25"/>
        <v>5992</v>
      </c>
    </row>
    <row r="1632" spans="1:21" x14ac:dyDescent="0.2">
      <c r="A1632" t="s">
        <v>16817</v>
      </c>
      <c r="B1632" t="s">
        <v>14871</v>
      </c>
      <c r="C1632">
        <v>3507021</v>
      </c>
      <c r="D1632" t="s">
        <v>6430</v>
      </c>
      <c r="E1632" t="s">
        <v>14882</v>
      </c>
      <c r="F1632" t="s">
        <v>6402</v>
      </c>
      <c r="G1632">
        <v>502</v>
      </c>
      <c r="H1632">
        <v>2445</v>
      </c>
      <c r="I1632">
        <v>0</v>
      </c>
      <c r="J1632">
        <v>1</v>
      </c>
      <c r="K1632">
        <v>0</v>
      </c>
      <c r="L1632" t="s">
        <v>6403</v>
      </c>
      <c r="M1632">
        <v>2018</v>
      </c>
      <c r="N1632" t="s">
        <v>1463</v>
      </c>
      <c r="O1632">
        <v>2</v>
      </c>
      <c r="P1632">
        <v>2</v>
      </c>
      <c r="Q1632" t="s">
        <v>15830</v>
      </c>
      <c r="R1632" t="s">
        <v>7734</v>
      </c>
      <c r="S1632" t="s">
        <v>7734</v>
      </c>
      <c r="T1632" t="s">
        <v>3714</v>
      </c>
      <c r="U1632">
        <f t="shared" si="25"/>
        <v>5992</v>
      </c>
    </row>
    <row r="1633" spans="1:21" x14ac:dyDescent="0.2">
      <c r="A1633" t="s">
        <v>16820</v>
      </c>
      <c r="B1633" t="s">
        <v>14871</v>
      </c>
      <c r="C1633">
        <v>3507021</v>
      </c>
      <c r="D1633" t="s">
        <v>9163</v>
      </c>
      <c r="E1633" t="s">
        <v>15692</v>
      </c>
      <c r="F1633" t="s">
        <v>6402</v>
      </c>
      <c r="G1633">
        <v>159</v>
      </c>
      <c r="H1633">
        <v>684</v>
      </c>
      <c r="I1633">
        <v>1</v>
      </c>
      <c r="J1633">
        <v>0</v>
      </c>
      <c r="K1633">
        <v>0</v>
      </c>
      <c r="L1633" t="s">
        <v>6409</v>
      </c>
      <c r="M1633">
        <v>2018</v>
      </c>
      <c r="N1633" t="s">
        <v>1463</v>
      </c>
      <c r="O1633">
        <v>3</v>
      </c>
      <c r="P1633">
        <v>1</v>
      </c>
      <c r="Q1633" t="s">
        <v>15830</v>
      </c>
      <c r="R1633" t="s">
        <v>7734</v>
      </c>
      <c r="S1633" t="s">
        <v>7734</v>
      </c>
      <c r="T1633" t="s">
        <v>21707</v>
      </c>
      <c r="U1633">
        <f t="shared" si="25"/>
        <v>5992</v>
      </c>
    </row>
    <row r="1634" spans="1:21" x14ac:dyDescent="0.2">
      <c r="A1634" t="s">
        <v>16820</v>
      </c>
      <c r="B1634" t="s">
        <v>14871</v>
      </c>
      <c r="C1634">
        <v>3507021</v>
      </c>
      <c r="D1634" t="s">
        <v>8716</v>
      </c>
      <c r="E1634" t="s">
        <v>14884</v>
      </c>
      <c r="F1634" t="s">
        <v>6402</v>
      </c>
      <c r="G1634">
        <v>322</v>
      </c>
      <c r="H1634">
        <v>684</v>
      </c>
      <c r="I1634">
        <v>0</v>
      </c>
      <c r="J1634">
        <v>1</v>
      </c>
      <c r="K1634">
        <v>0</v>
      </c>
      <c r="L1634" t="s">
        <v>6403</v>
      </c>
      <c r="M1634">
        <v>2018</v>
      </c>
      <c r="N1634" t="s">
        <v>1463</v>
      </c>
      <c r="O1634">
        <v>3</v>
      </c>
      <c r="P1634">
        <v>1</v>
      </c>
      <c r="Q1634" t="s">
        <v>15830</v>
      </c>
      <c r="R1634" t="s">
        <v>7734</v>
      </c>
      <c r="S1634" t="s">
        <v>7734</v>
      </c>
      <c r="T1634" t="s">
        <v>3713</v>
      </c>
      <c r="U1634">
        <f t="shared" si="25"/>
        <v>5992</v>
      </c>
    </row>
    <row r="1635" spans="1:21" x14ac:dyDescent="0.2">
      <c r="A1635" t="s">
        <v>16820</v>
      </c>
      <c r="B1635" t="s">
        <v>14871</v>
      </c>
      <c r="C1635">
        <v>3507021</v>
      </c>
      <c r="D1635" t="s">
        <v>6792</v>
      </c>
      <c r="E1635" t="s">
        <v>6849</v>
      </c>
      <c r="F1635" t="s">
        <v>6402</v>
      </c>
      <c r="G1635">
        <v>70</v>
      </c>
      <c r="H1635">
        <v>684</v>
      </c>
      <c r="I1635">
        <v>0</v>
      </c>
      <c r="J1635">
        <v>0</v>
      </c>
      <c r="K1635">
        <v>0</v>
      </c>
      <c r="L1635" t="s">
        <v>6403</v>
      </c>
      <c r="M1635">
        <v>2018</v>
      </c>
      <c r="N1635" t="s">
        <v>1463</v>
      </c>
      <c r="O1635">
        <v>3</v>
      </c>
      <c r="P1635">
        <v>1</v>
      </c>
      <c r="Q1635" t="s">
        <v>15830</v>
      </c>
      <c r="R1635" t="s">
        <v>7734</v>
      </c>
      <c r="S1635" t="s">
        <v>7734</v>
      </c>
      <c r="T1635" t="s">
        <v>21708</v>
      </c>
      <c r="U1635">
        <f t="shared" si="25"/>
        <v>5992</v>
      </c>
    </row>
    <row r="1636" spans="1:21" x14ac:dyDescent="0.2">
      <c r="A1636" t="s">
        <v>16820</v>
      </c>
      <c r="B1636" t="s">
        <v>14871</v>
      </c>
      <c r="C1636">
        <v>3507021</v>
      </c>
      <c r="D1636" t="s">
        <v>6523</v>
      </c>
      <c r="E1636" t="s">
        <v>16821</v>
      </c>
      <c r="F1636" t="s">
        <v>6402</v>
      </c>
      <c r="G1636">
        <v>40</v>
      </c>
      <c r="H1636">
        <v>684</v>
      </c>
      <c r="I1636">
        <v>0</v>
      </c>
      <c r="J1636">
        <v>0</v>
      </c>
      <c r="K1636">
        <v>0</v>
      </c>
      <c r="L1636" t="s">
        <v>6403</v>
      </c>
      <c r="M1636">
        <v>2018</v>
      </c>
      <c r="N1636" t="s">
        <v>1463</v>
      </c>
      <c r="O1636">
        <v>3</v>
      </c>
      <c r="P1636">
        <v>1</v>
      </c>
      <c r="Q1636" t="s">
        <v>15830</v>
      </c>
      <c r="R1636" t="s">
        <v>7734</v>
      </c>
      <c r="S1636" t="s">
        <v>7734</v>
      </c>
      <c r="T1636" t="s">
        <v>21709</v>
      </c>
      <c r="U1636">
        <f t="shared" si="25"/>
        <v>5992</v>
      </c>
    </row>
    <row r="1637" spans="1:21" x14ac:dyDescent="0.2">
      <c r="A1637" t="s">
        <v>16820</v>
      </c>
      <c r="B1637" t="s">
        <v>14871</v>
      </c>
      <c r="C1637">
        <v>3507021</v>
      </c>
      <c r="D1637" t="s">
        <v>6411</v>
      </c>
      <c r="E1637" t="s">
        <v>6544</v>
      </c>
      <c r="F1637" t="s">
        <v>6402</v>
      </c>
      <c r="G1637">
        <v>93</v>
      </c>
      <c r="H1637">
        <v>684</v>
      </c>
      <c r="I1637">
        <v>0</v>
      </c>
      <c r="J1637">
        <v>0</v>
      </c>
      <c r="K1637">
        <v>0</v>
      </c>
      <c r="L1637" t="s">
        <v>6403</v>
      </c>
      <c r="M1637">
        <v>2018</v>
      </c>
      <c r="N1637" t="s">
        <v>1463</v>
      </c>
      <c r="O1637">
        <v>3</v>
      </c>
      <c r="P1637">
        <v>1</v>
      </c>
      <c r="Q1637" t="s">
        <v>15830</v>
      </c>
      <c r="R1637" t="s">
        <v>7734</v>
      </c>
      <c r="S1637" t="s">
        <v>7734</v>
      </c>
      <c r="T1637" t="s">
        <v>21710</v>
      </c>
      <c r="U1637">
        <f t="shared" si="25"/>
        <v>5992</v>
      </c>
    </row>
    <row r="1638" spans="1:21" x14ac:dyDescent="0.2">
      <c r="A1638" t="s">
        <v>16822</v>
      </c>
      <c r="B1638" t="s">
        <v>14871</v>
      </c>
      <c r="C1638">
        <v>3507021</v>
      </c>
      <c r="D1638" t="s">
        <v>8208</v>
      </c>
      <c r="E1638" t="s">
        <v>14872</v>
      </c>
      <c r="F1638" t="s">
        <v>6402</v>
      </c>
      <c r="G1638">
        <v>2151</v>
      </c>
      <c r="H1638">
        <v>4492</v>
      </c>
      <c r="I1638">
        <v>0</v>
      </c>
      <c r="J1638">
        <v>1</v>
      </c>
      <c r="K1638">
        <v>0</v>
      </c>
      <c r="L1638" t="s">
        <v>6409</v>
      </c>
      <c r="M1638">
        <v>2018</v>
      </c>
      <c r="N1638" t="s">
        <v>6404</v>
      </c>
      <c r="O1638">
        <v>99</v>
      </c>
      <c r="P1638">
        <v>1</v>
      </c>
      <c r="Q1638" t="s">
        <v>15830</v>
      </c>
      <c r="R1638" t="s">
        <v>7734</v>
      </c>
      <c r="S1638" t="s">
        <v>7734</v>
      </c>
      <c r="T1638" t="s">
        <v>909</v>
      </c>
      <c r="U1638">
        <f t="shared" si="25"/>
        <v>5992</v>
      </c>
    </row>
    <row r="1639" spans="1:21" x14ac:dyDescent="0.2">
      <c r="A1639" t="s">
        <v>16822</v>
      </c>
      <c r="B1639" t="s">
        <v>14871</v>
      </c>
      <c r="C1639">
        <v>3507021</v>
      </c>
      <c r="D1639" t="s">
        <v>6442</v>
      </c>
      <c r="E1639" t="s">
        <v>16823</v>
      </c>
      <c r="F1639" t="s">
        <v>6402</v>
      </c>
      <c r="G1639">
        <v>1276</v>
      </c>
      <c r="H1639">
        <v>4492</v>
      </c>
      <c r="I1639">
        <v>1</v>
      </c>
      <c r="J1639">
        <v>0</v>
      </c>
      <c r="K1639">
        <v>0</v>
      </c>
      <c r="L1639" t="s">
        <v>6403</v>
      </c>
      <c r="M1639">
        <v>2018</v>
      </c>
      <c r="N1639" t="s">
        <v>6404</v>
      </c>
      <c r="O1639">
        <v>99</v>
      </c>
      <c r="P1639">
        <v>1</v>
      </c>
      <c r="Q1639" t="s">
        <v>15830</v>
      </c>
      <c r="R1639" t="s">
        <v>7734</v>
      </c>
      <c r="S1639" t="s">
        <v>7734</v>
      </c>
      <c r="T1639" t="s">
        <v>21711</v>
      </c>
      <c r="U1639">
        <f t="shared" si="25"/>
        <v>5992</v>
      </c>
    </row>
    <row r="1640" spans="1:21" x14ac:dyDescent="0.2">
      <c r="A1640" t="s">
        <v>16822</v>
      </c>
      <c r="B1640" t="s">
        <v>14871</v>
      </c>
      <c r="C1640">
        <v>3507021</v>
      </c>
      <c r="D1640" t="s">
        <v>16824</v>
      </c>
      <c r="E1640" t="s">
        <v>6772</v>
      </c>
      <c r="F1640" t="s">
        <v>6402</v>
      </c>
      <c r="G1640">
        <v>1011</v>
      </c>
      <c r="H1640">
        <v>4492</v>
      </c>
      <c r="I1640">
        <v>0</v>
      </c>
      <c r="J1640">
        <v>0</v>
      </c>
      <c r="K1640">
        <v>0</v>
      </c>
      <c r="L1640" t="s">
        <v>6403</v>
      </c>
      <c r="M1640">
        <v>2018</v>
      </c>
      <c r="N1640" t="s">
        <v>6404</v>
      </c>
      <c r="O1640">
        <v>99</v>
      </c>
      <c r="P1640">
        <v>1</v>
      </c>
      <c r="Q1640" t="s">
        <v>15830</v>
      </c>
      <c r="R1640" t="s">
        <v>7734</v>
      </c>
      <c r="S1640" t="s">
        <v>7734</v>
      </c>
      <c r="T1640" t="s">
        <v>21712</v>
      </c>
      <c r="U1640">
        <f t="shared" si="25"/>
        <v>5992</v>
      </c>
    </row>
    <row r="1641" spans="1:21" x14ac:dyDescent="0.2">
      <c r="A1641" t="s">
        <v>16822</v>
      </c>
      <c r="B1641" t="s">
        <v>14871</v>
      </c>
      <c r="C1641">
        <v>3507021</v>
      </c>
      <c r="D1641" t="s">
        <v>14593</v>
      </c>
      <c r="E1641" t="s">
        <v>16825</v>
      </c>
      <c r="F1641" t="s">
        <v>6402</v>
      </c>
      <c r="G1641">
        <v>54</v>
      </c>
      <c r="H1641">
        <v>4492</v>
      </c>
      <c r="I1641">
        <v>0</v>
      </c>
      <c r="J1641">
        <v>0</v>
      </c>
      <c r="K1641">
        <v>0</v>
      </c>
      <c r="L1641" t="s">
        <v>6403</v>
      </c>
      <c r="M1641">
        <v>2018</v>
      </c>
      <c r="N1641" t="s">
        <v>6404</v>
      </c>
      <c r="O1641">
        <v>99</v>
      </c>
      <c r="P1641">
        <v>1</v>
      </c>
      <c r="Q1641" t="s">
        <v>15830</v>
      </c>
      <c r="R1641" t="s">
        <v>7734</v>
      </c>
      <c r="S1641" t="s">
        <v>7734</v>
      </c>
      <c r="T1641" t="s">
        <v>21713</v>
      </c>
      <c r="U1641">
        <f t="shared" si="25"/>
        <v>5992</v>
      </c>
    </row>
    <row r="1642" spans="1:21" x14ac:dyDescent="0.2">
      <c r="A1642" t="s">
        <v>16826</v>
      </c>
      <c r="B1642" t="s">
        <v>8119</v>
      </c>
      <c r="C1642">
        <v>3526057</v>
      </c>
      <c r="D1642" t="s">
        <v>7263</v>
      </c>
      <c r="E1642" t="s">
        <v>8122</v>
      </c>
      <c r="F1642" t="s">
        <v>6402</v>
      </c>
      <c r="G1642">
        <v>872</v>
      </c>
      <c r="H1642">
        <v>2731</v>
      </c>
      <c r="I1642">
        <v>1</v>
      </c>
      <c r="J1642">
        <v>1</v>
      </c>
      <c r="K1642">
        <v>0</v>
      </c>
      <c r="L1642" t="s">
        <v>6409</v>
      </c>
      <c r="M1642">
        <v>2018</v>
      </c>
      <c r="N1642" t="s">
        <v>1463</v>
      </c>
      <c r="O1642">
        <v>1</v>
      </c>
      <c r="P1642">
        <v>2</v>
      </c>
      <c r="Q1642" t="s">
        <v>15830</v>
      </c>
      <c r="R1642" t="s">
        <v>7734</v>
      </c>
      <c r="S1642" t="s">
        <v>7734</v>
      </c>
      <c r="T1642" t="s">
        <v>3735</v>
      </c>
      <c r="U1642">
        <f t="shared" si="25"/>
        <v>6632</v>
      </c>
    </row>
    <row r="1643" spans="1:21" x14ac:dyDescent="0.2">
      <c r="A1643" t="s">
        <v>16826</v>
      </c>
      <c r="B1643" t="s">
        <v>8119</v>
      </c>
      <c r="C1643">
        <v>3526057</v>
      </c>
      <c r="D1643" t="s">
        <v>6571</v>
      </c>
      <c r="E1643" t="s">
        <v>16827</v>
      </c>
      <c r="F1643" t="s">
        <v>6402</v>
      </c>
      <c r="G1643">
        <v>382</v>
      </c>
      <c r="H1643">
        <v>2731</v>
      </c>
      <c r="I1643">
        <v>0</v>
      </c>
      <c r="J1643">
        <v>0</v>
      </c>
      <c r="K1643">
        <v>0</v>
      </c>
      <c r="L1643" t="s">
        <v>6409</v>
      </c>
      <c r="M1643">
        <v>2018</v>
      </c>
      <c r="N1643" t="s">
        <v>1463</v>
      </c>
      <c r="O1643">
        <v>1</v>
      </c>
      <c r="P1643">
        <v>2</v>
      </c>
      <c r="Q1643" t="s">
        <v>15830</v>
      </c>
      <c r="R1643" t="s">
        <v>7734</v>
      </c>
      <c r="S1643" t="s">
        <v>7734</v>
      </c>
      <c r="T1643" t="s">
        <v>21714</v>
      </c>
      <c r="U1643">
        <f t="shared" si="25"/>
        <v>6632</v>
      </c>
    </row>
    <row r="1644" spans="1:21" x14ac:dyDescent="0.2">
      <c r="A1644" t="s">
        <v>16826</v>
      </c>
      <c r="B1644" t="s">
        <v>8119</v>
      </c>
      <c r="C1644">
        <v>3526057</v>
      </c>
      <c r="D1644" t="s">
        <v>6535</v>
      </c>
      <c r="E1644" t="s">
        <v>16828</v>
      </c>
      <c r="F1644" t="s">
        <v>6402</v>
      </c>
      <c r="G1644">
        <v>280</v>
      </c>
      <c r="H1644">
        <v>2731</v>
      </c>
      <c r="I1644">
        <v>0</v>
      </c>
      <c r="J1644">
        <v>0</v>
      </c>
      <c r="K1644">
        <v>0</v>
      </c>
      <c r="L1644" t="s">
        <v>6403</v>
      </c>
      <c r="M1644">
        <v>2018</v>
      </c>
      <c r="N1644" t="s">
        <v>1463</v>
      </c>
      <c r="O1644">
        <v>1</v>
      </c>
      <c r="P1644">
        <v>2</v>
      </c>
      <c r="Q1644" t="s">
        <v>15830</v>
      </c>
      <c r="R1644" t="s">
        <v>7734</v>
      </c>
      <c r="S1644" t="s">
        <v>7734</v>
      </c>
      <c r="T1644" t="s">
        <v>21715</v>
      </c>
      <c r="U1644">
        <f t="shared" si="25"/>
        <v>6632</v>
      </c>
    </row>
    <row r="1645" spans="1:21" x14ac:dyDescent="0.2">
      <c r="A1645" t="s">
        <v>16826</v>
      </c>
      <c r="B1645" t="s">
        <v>8119</v>
      </c>
      <c r="C1645">
        <v>3526057</v>
      </c>
      <c r="D1645" t="s">
        <v>6481</v>
      </c>
      <c r="E1645" t="s">
        <v>16829</v>
      </c>
      <c r="F1645" t="s">
        <v>6402</v>
      </c>
      <c r="G1645">
        <v>141</v>
      </c>
      <c r="H1645">
        <v>2731</v>
      </c>
      <c r="I1645">
        <v>0</v>
      </c>
      <c r="J1645">
        <v>0</v>
      </c>
      <c r="K1645">
        <v>0</v>
      </c>
      <c r="L1645" t="s">
        <v>6403</v>
      </c>
      <c r="M1645">
        <v>2018</v>
      </c>
      <c r="N1645" t="s">
        <v>1463</v>
      </c>
      <c r="O1645">
        <v>1</v>
      </c>
      <c r="P1645">
        <v>2</v>
      </c>
      <c r="Q1645" t="s">
        <v>15830</v>
      </c>
      <c r="R1645" t="s">
        <v>7734</v>
      </c>
      <c r="S1645" t="s">
        <v>7734</v>
      </c>
      <c r="T1645" t="s">
        <v>21716</v>
      </c>
      <c r="U1645">
        <f t="shared" si="25"/>
        <v>6632</v>
      </c>
    </row>
    <row r="1646" spans="1:21" x14ac:dyDescent="0.2">
      <c r="A1646" t="s">
        <v>16826</v>
      </c>
      <c r="B1646" t="s">
        <v>8119</v>
      </c>
      <c r="C1646">
        <v>3526057</v>
      </c>
      <c r="D1646" t="s">
        <v>8124</v>
      </c>
      <c r="E1646" t="s">
        <v>7145</v>
      </c>
      <c r="F1646" t="s">
        <v>6402</v>
      </c>
      <c r="G1646">
        <v>834</v>
      </c>
      <c r="H1646">
        <v>2731</v>
      </c>
      <c r="I1646">
        <v>0</v>
      </c>
      <c r="J1646">
        <v>1</v>
      </c>
      <c r="K1646">
        <v>0</v>
      </c>
      <c r="L1646" t="s">
        <v>6403</v>
      </c>
      <c r="M1646">
        <v>2018</v>
      </c>
      <c r="N1646" t="s">
        <v>1463</v>
      </c>
      <c r="O1646">
        <v>1</v>
      </c>
      <c r="P1646">
        <v>2</v>
      </c>
      <c r="Q1646" t="s">
        <v>15830</v>
      </c>
      <c r="R1646" t="s">
        <v>7734</v>
      </c>
      <c r="S1646" t="s">
        <v>7734</v>
      </c>
      <c r="T1646" t="s">
        <v>3734</v>
      </c>
      <c r="U1646">
        <f t="shared" si="25"/>
        <v>6632</v>
      </c>
    </row>
    <row r="1647" spans="1:21" x14ac:dyDescent="0.2">
      <c r="A1647" t="s">
        <v>16826</v>
      </c>
      <c r="B1647" t="s">
        <v>8119</v>
      </c>
      <c r="C1647">
        <v>3526057</v>
      </c>
      <c r="D1647" t="s">
        <v>7463</v>
      </c>
      <c r="E1647" t="s">
        <v>16830</v>
      </c>
      <c r="F1647" t="s">
        <v>6402</v>
      </c>
      <c r="G1647">
        <v>222</v>
      </c>
      <c r="H1647">
        <v>2731</v>
      </c>
      <c r="I1647">
        <v>0</v>
      </c>
      <c r="J1647">
        <v>0</v>
      </c>
      <c r="K1647">
        <v>0</v>
      </c>
      <c r="L1647" t="s">
        <v>6403</v>
      </c>
      <c r="M1647">
        <v>2018</v>
      </c>
      <c r="N1647" t="s">
        <v>1463</v>
      </c>
      <c r="O1647">
        <v>1</v>
      </c>
      <c r="P1647">
        <v>2</v>
      </c>
      <c r="Q1647" t="s">
        <v>15830</v>
      </c>
      <c r="R1647" t="s">
        <v>7734</v>
      </c>
      <c r="S1647" t="s">
        <v>7734</v>
      </c>
      <c r="T1647" t="s">
        <v>21717</v>
      </c>
      <c r="U1647">
        <f t="shared" si="25"/>
        <v>6632</v>
      </c>
    </row>
    <row r="1648" spans="1:21" x14ac:dyDescent="0.2">
      <c r="A1648" t="s">
        <v>16831</v>
      </c>
      <c r="B1648" t="s">
        <v>8119</v>
      </c>
      <c r="C1648">
        <v>3526057</v>
      </c>
      <c r="D1648" t="s">
        <v>16832</v>
      </c>
      <c r="E1648" t="s">
        <v>8129</v>
      </c>
      <c r="F1648" t="s">
        <v>6402</v>
      </c>
      <c r="G1648">
        <v>1089</v>
      </c>
      <c r="H1648">
        <v>3319</v>
      </c>
      <c r="I1648">
        <v>1</v>
      </c>
      <c r="J1648">
        <v>1</v>
      </c>
      <c r="K1648">
        <v>0</v>
      </c>
      <c r="L1648" t="s">
        <v>6403</v>
      </c>
      <c r="M1648">
        <v>2018</v>
      </c>
      <c r="N1648" t="s">
        <v>1463</v>
      </c>
      <c r="O1648">
        <v>2</v>
      </c>
      <c r="P1648">
        <v>2</v>
      </c>
      <c r="Q1648" t="s">
        <v>15830</v>
      </c>
      <c r="R1648" t="s">
        <v>7734</v>
      </c>
      <c r="S1648" t="s">
        <v>7734</v>
      </c>
      <c r="T1648" t="s">
        <v>21718</v>
      </c>
      <c r="U1648">
        <f t="shared" si="25"/>
        <v>6632</v>
      </c>
    </row>
    <row r="1649" spans="1:21" x14ac:dyDescent="0.2">
      <c r="A1649" t="s">
        <v>16831</v>
      </c>
      <c r="B1649" t="s">
        <v>8119</v>
      </c>
      <c r="C1649">
        <v>3526057</v>
      </c>
      <c r="D1649" t="s">
        <v>16833</v>
      </c>
      <c r="E1649" t="s">
        <v>16834</v>
      </c>
      <c r="F1649" t="s">
        <v>6402</v>
      </c>
      <c r="G1649">
        <v>265</v>
      </c>
      <c r="H1649">
        <v>3319</v>
      </c>
      <c r="I1649">
        <v>0</v>
      </c>
      <c r="J1649">
        <v>0</v>
      </c>
      <c r="K1649">
        <v>0</v>
      </c>
      <c r="L1649" t="s">
        <v>6403</v>
      </c>
      <c r="M1649">
        <v>2018</v>
      </c>
      <c r="N1649" t="s">
        <v>1463</v>
      </c>
      <c r="O1649">
        <v>2</v>
      </c>
      <c r="P1649">
        <v>2</v>
      </c>
      <c r="Q1649" t="s">
        <v>15830</v>
      </c>
      <c r="R1649" t="s">
        <v>7734</v>
      </c>
      <c r="S1649" t="s">
        <v>7734</v>
      </c>
      <c r="T1649" t="s">
        <v>21719</v>
      </c>
      <c r="U1649">
        <f t="shared" si="25"/>
        <v>6632</v>
      </c>
    </row>
    <row r="1650" spans="1:21" x14ac:dyDescent="0.2">
      <c r="A1650" t="s">
        <v>16831</v>
      </c>
      <c r="B1650" t="s">
        <v>8119</v>
      </c>
      <c r="C1650">
        <v>3526057</v>
      </c>
      <c r="D1650" t="s">
        <v>7614</v>
      </c>
      <c r="E1650" t="s">
        <v>8131</v>
      </c>
      <c r="F1650" t="s">
        <v>6402</v>
      </c>
      <c r="G1650">
        <v>1119</v>
      </c>
      <c r="H1650">
        <v>3319</v>
      </c>
      <c r="I1650">
        <v>1</v>
      </c>
      <c r="J1650">
        <v>1</v>
      </c>
      <c r="K1650">
        <v>0</v>
      </c>
      <c r="L1650" t="s">
        <v>6403</v>
      </c>
      <c r="M1650">
        <v>2018</v>
      </c>
      <c r="N1650" t="s">
        <v>1463</v>
      </c>
      <c r="O1650">
        <v>2</v>
      </c>
      <c r="P1650">
        <v>2</v>
      </c>
      <c r="Q1650" t="s">
        <v>15830</v>
      </c>
      <c r="R1650" t="s">
        <v>7734</v>
      </c>
      <c r="S1650" t="s">
        <v>7734</v>
      </c>
      <c r="T1650" t="s">
        <v>3732</v>
      </c>
      <c r="U1650">
        <f t="shared" si="25"/>
        <v>6632</v>
      </c>
    </row>
    <row r="1651" spans="1:21" x14ac:dyDescent="0.2">
      <c r="A1651" t="s">
        <v>16831</v>
      </c>
      <c r="B1651" t="s">
        <v>8119</v>
      </c>
      <c r="C1651">
        <v>3526057</v>
      </c>
      <c r="D1651" t="s">
        <v>16835</v>
      </c>
      <c r="E1651" t="s">
        <v>6528</v>
      </c>
      <c r="F1651" t="s">
        <v>6402</v>
      </c>
      <c r="G1651">
        <v>846</v>
      </c>
      <c r="H1651">
        <v>3319</v>
      </c>
      <c r="I1651">
        <v>1</v>
      </c>
      <c r="J1651">
        <v>0</v>
      </c>
      <c r="K1651">
        <v>0</v>
      </c>
      <c r="L1651" t="s">
        <v>6403</v>
      </c>
      <c r="M1651">
        <v>2018</v>
      </c>
      <c r="N1651" t="s">
        <v>1463</v>
      </c>
      <c r="O1651">
        <v>2</v>
      </c>
      <c r="P1651">
        <v>2</v>
      </c>
      <c r="Q1651" t="s">
        <v>15830</v>
      </c>
      <c r="R1651" t="s">
        <v>7734</v>
      </c>
      <c r="S1651" t="s">
        <v>7734</v>
      </c>
      <c r="T1651" t="s">
        <v>21720</v>
      </c>
      <c r="U1651">
        <f t="shared" si="25"/>
        <v>6632</v>
      </c>
    </row>
    <row r="1652" spans="1:21" x14ac:dyDescent="0.2">
      <c r="A1652" t="s">
        <v>16836</v>
      </c>
      <c r="B1652" t="s">
        <v>8119</v>
      </c>
      <c r="C1652">
        <v>3526057</v>
      </c>
      <c r="D1652" t="s">
        <v>6406</v>
      </c>
      <c r="E1652" t="s">
        <v>6715</v>
      </c>
      <c r="F1652" t="s">
        <v>6402</v>
      </c>
      <c r="G1652">
        <v>502</v>
      </c>
      <c r="H1652">
        <v>2670</v>
      </c>
      <c r="I1652">
        <v>0</v>
      </c>
      <c r="J1652">
        <v>0</v>
      </c>
      <c r="K1652">
        <v>0</v>
      </c>
      <c r="L1652" t="s">
        <v>6403</v>
      </c>
      <c r="M1652">
        <v>2018</v>
      </c>
      <c r="N1652" t="s">
        <v>1463</v>
      </c>
      <c r="O1652">
        <v>3</v>
      </c>
      <c r="P1652">
        <v>2</v>
      </c>
      <c r="Q1652" t="s">
        <v>15830</v>
      </c>
      <c r="R1652" t="s">
        <v>7734</v>
      </c>
      <c r="S1652" t="s">
        <v>7734</v>
      </c>
      <c r="T1652" t="s">
        <v>21721</v>
      </c>
      <c r="U1652">
        <f t="shared" si="25"/>
        <v>6632</v>
      </c>
    </row>
    <row r="1653" spans="1:21" x14ac:dyDescent="0.2">
      <c r="A1653" t="s">
        <v>16836</v>
      </c>
      <c r="B1653" t="s">
        <v>8119</v>
      </c>
      <c r="C1653">
        <v>3526057</v>
      </c>
      <c r="D1653" t="s">
        <v>6440</v>
      </c>
      <c r="E1653" t="s">
        <v>15481</v>
      </c>
      <c r="F1653" t="s">
        <v>6402</v>
      </c>
      <c r="G1653">
        <v>1022</v>
      </c>
      <c r="H1653">
        <v>2670</v>
      </c>
      <c r="I1653">
        <v>1</v>
      </c>
      <c r="J1653">
        <v>1</v>
      </c>
      <c r="K1653">
        <v>0</v>
      </c>
      <c r="L1653" t="s">
        <v>6403</v>
      </c>
      <c r="M1653">
        <v>2018</v>
      </c>
      <c r="N1653" t="s">
        <v>1463</v>
      </c>
      <c r="O1653">
        <v>3</v>
      </c>
      <c r="P1653">
        <v>2</v>
      </c>
      <c r="Q1653" t="s">
        <v>15830</v>
      </c>
      <c r="R1653" t="s">
        <v>7734</v>
      </c>
      <c r="S1653" t="s">
        <v>7734</v>
      </c>
      <c r="T1653" t="s">
        <v>21722</v>
      </c>
      <c r="U1653">
        <f t="shared" si="25"/>
        <v>6632</v>
      </c>
    </row>
    <row r="1654" spans="1:21" x14ac:dyDescent="0.2">
      <c r="A1654" t="s">
        <v>16836</v>
      </c>
      <c r="B1654" t="s">
        <v>8119</v>
      </c>
      <c r="C1654">
        <v>3526057</v>
      </c>
      <c r="D1654" t="s">
        <v>6459</v>
      </c>
      <c r="E1654" t="s">
        <v>8133</v>
      </c>
      <c r="F1654" t="s">
        <v>6402</v>
      </c>
      <c r="G1654">
        <v>1087</v>
      </c>
      <c r="H1654">
        <v>2670</v>
      </c>
      <c r="I1654">
        <v>0</v>
      </c>
      <c r="J1654">
        <v>1</v>
      </c>
      <c r="K1654">
        <v>0</v>
      </c>
      <c r="L1654" t="s">
        <v>6403</v>
      </c>
      <c r="M1654">
        <v>2018</v>
      </c>
      <c r="N1654" t="s">
        <v>1463</v>
      </c>
      <c r="O1654">
        <v>3</v>
      </c>
      <c r="P1654">
        <v>2</v>
      </c>
      <c r="Q1654" t="s">
        <v>15830</v>
      </c>
      <c r="R1654" t="s">
        <v>7734</v>
      </c>
      <c r="S1654" t="s">
        <v>7734</v>
      </c>
      <c r="T1654" t="s">
        <v>3731</v>
      </c>
      <c r="U1654">
        <f t="shared" si="25"/>
        <v>6632</v>
      </c>
    </row>
    <row r="1655" spans="1:21" x14ac:dyDescent="0.2">
      <c r="A1655" t="s">
        <v>16836</v>
      </c>
      <c r="B1655" t="s">
        <v>8119</v>
      </c>
      <c r="C1655">
        <v>3526057</v>
      </c>
      <c r="D1655" t="s">
        <v>6987</v>
      </c>
      <c r="E1655" t="s">
        <v>15492</v>
      </c>
      <c r="F1655" t="s">
        <v>6402</v>
      </c>
      <c r="G1655">
        <v>59</v>
      </c>
      <c r="H1655">
        <v>2670</v>
      </c>
      <c r="I1655">
        <v>0</v>
      </c>
      <c r="J1655">
        <v>0</v>
      </c>
      <c r="K1655">
        <v>0</v>
      </c>
      <c r="L1655" t="s">
        <v>6403</v>
      </c>
      <c r="M1655">
        <v>2018</v>
      </c>
      <c r="N1655" t="s">
        <v>1463</v>
      </c>
      <c r="O1655">
        <v>3</v>
      </c>
      <c r="P1655">
        <v>2</v>
      </c>
      <c r="Q1655" t="s">
        <v>15830</v>
      </c>
      <c r="R1655" t="s">
        <v>7734</v>
      </c>
      <c r="S1655" t="s">
        <v>7734</v>
      </c>
      <c r="T1655" t="s">
        <v>21723</v>
      </c>
      <c r="U1655">
        <f t="shared" si="25"/>
        <v>6632</v>
      </c>
    </row>
    <row r="1656" spans="1:21" x14ac:dyDescent="0.2">
      <c r="A1656" t="s">
        <v>16837</v>
      </c>
      <c r="B1656" t="s">
        <v>8119</v>
      </c>
      <c r="C1656">
        <v>3526057</v>
      </c>
      <c r="D1656" t="s">
        <v>6525</v>
      </c>
      <c r="E1656" t="s">
        <v>16838</v>
      </c>
      <c r="F1656" t="s">
        <v>6402</v>
      </c>
      <c r="G1656">
        <v>203</v>
      </c>
      <c r="H1656">
        <v>2473</v>
      </c>
      <c r="I1656">
        <v>0</v>
      </c>
      <c r="J1656">
        <v>0</v>
      </c>
      <c r="K1656">
        <v>0</v>
      </c>
      <c r="L1656" t="s">
        <v>6409</v>
      </c>
      <c r="M1656">
        <v>2018</v>
      </c>
      <c r="N1656" t="s">
        <v>1463</v>
      </c>
      <c r="O1656">
        <v>4</v>
      </c>
      <c r="P1656">
        <v>2</v>
      </c>
      <c r="Q1656" t="s">
        <v>15830</v>
      </c>
      <c r="R1656" t="s">
        <v>7734</v>
      </c>
      <c r="S1656" t="s">
        <v>7734</v>
      </c>
      <c r="T1656" t="s">
        <v>21724</v>
      </c>
      <c r="U1656">
        <f t="shared" si="25"/>
        <v>6632</v>
      </c>
    </row>
    <row r="1657" spans="1:21" x14ac:dyDescent="0.2">
      <c r="A1657" t="s">
        <v>16837</v>
      </c>
      <c r="B1657" t="s">
        <v>8119</v>
      </c>
      <c r="C1657">
        <v>3526057</v>
      </c>
      <c r="D1657" t="s">
        <v>7308</v>
      </c>
      <c r="E1657" t="s">
        <v>8138</v>
      </c>
      <c r="F1657" t="s">
        <v>6402</v>
      </c>
      <c r="G1657">
        <v>816</v>
      </c>
      <c r="H1657">
        <v>2473</v>
      </c>
      <c r="I1657">
        <v>1</v>
      </c>
      <c r="J1657">
        <v>1</v>
      </c>
      <c r="K1657">
        <v>0</v>
      </c>
      <c r="L1657" t="s">
        <v>6409</v>
      </c>
      <c r="M1657">
        <v>2018</v>
      </c>
      <c r="N1657" t="s">
        <v>1463</v>
      </c>
      <c r="O1657">
        <v>4</v>
      </c>
      <c r="P1657">
        <v>2</v>
      </c>
      <c r="Q1657" t="s">
        <v>15830</v>
      </c>
      <c r="R1657" t="s">
        <v>7734</v>
      </c>
      <c r="S1657" t="s">
        <v>7734</v>
      </c>
      <c r="T1657" t="s">
        <v>3728</v>
      </c>
      <c r="U1657">
        <f t="shared" si="25"/>
        <v>6632</v>
      </c>
    </row>
    <row r="1658" spans="1:21" x14ac:dyDescent="0.2">
      <c r="A1658" t="s">
        <v>16837</v>
      </c>
      <c r="B1658" t="s">
        <v>8119</v>
      </c>
      <c r="C1658">
        <v>3526057</v>
      </c>
      <c r="D1658" t="s">
        <v>7379</v>
      </c>
      <c r="E1658" t="s">
        <v>16839</v>
      </c>
      <c r="F1658" t="s">
        <v>6402</v>
      </c>
      <c r="G1658">
        <v>220</v>
      </c>
      <c r="H1658">
        <v>2473</v>
      </c>
      <c r="I1658">
        <v>0</v>
      </c>
      <c r="J1658">
        <v>0</v>
      </c>
      <c r="K1658">
        <v>0</v>
      </c>
      <c r="L1658" t="s">
        <v>6403</v>
      </c>
      <c r="M1658">
        <v>2018</v>
      </c>
      <c r="N1658" t="s">
        <v>1463</v>
      </c>
      <c r="O1658">
        <v>4</v>
      </c>
      <c r="P1658">
        <v>2</v>
      </c>
      <c r="Q1658" t="s">
        <v>15830</v>
      </c>
      <c r="R1658" t="s">
        <v>7734</v>
      </c>
      <c r="S1658" t="s">
        <v>7734</v>
      </c>
      <c r="T1658" t="s">
        <v>21725</v>
      </c>
      <c r="U1658">
        <f t="shared" si="25"/>
        <v>6632</v>
      </c>
    </row>
    <row r="1659" spans="1:21" x14ac:dyDescent="0.2">
      <c r="A1659" t="s">
        <v>16837</v>
      </c>
      <c r="B1659" t="s">
        <v>8119</v>
      </c>
      <c r="C1659">
        <v>3526057</v>
      </c>
      <c r="D1659" t="s">
        <v>6637</v>
      </c>
      <c r="E1659" t="s">
        <v>8137</v>
      </c>
      <c r="F1659" t="s">
        <v>6402</v>
      </c>
      <c r="G1659">
        <v>630</v>
      </c>
      <c r="H1659">
        <v>2473</v>
      </c>
      <c r="I1659">
        <v>0</v>
      </c>
      <c r="J1659">
        <v>1</v>
      </c>
      <c r="K1659">
        <v>0</v>
      </c>
      <c r="L1659" t="s">
        <v>6403</v>
      </c>
      <c r="M1659">
        <v>2018</v>
      </c>
      <c r="N1659" t="s">
        <v>1463</v>
      </c>
      <c r="O1659">
        <v>4</v>
      </c>
      <c r="P1659">
        <v>2</v>
      </c>
      <c r="Q1659" t="s">
        <v>15830</v>
      </c>
      <c r="R1659" t="s">
        <v>7734</v>
      </c>
      <c r="S1659" t="s">
        <v>7734</v>
      </c>
      <c r="T1659" t="s">
        <v>3729</v>
      </c>
      <c r="U1659">
        <f t="shared" si="25"/>
        <v>6632</v>
      </c>
    </row>
    <row r="1660" spans="1:21" x14ac:dyDescent="0.2">
      <c r="A1660" t="s">
        <v>16837</v>
      </c>
      <c r="B1660" t="s">
        <v>8119</v>
      </c>
      <c r="C1660">
        <v>3526057</v>
      </c>
      <c r="D1660" t="s">
        <v>6609</v>
      </c>
      <c r="E1660" t="s">
        <v>8123</v>
      </c>
      <c r="F1660" t="s">
        <v>6402</v>
      </c>
      <c r="G1660">
        <v>604</v>
      </c>
      <c r="H1660">
        <v>2473</v>
      </c>
      <c r="I1660">
        <v>0</v>
      </c>
      <c r="J1660">
        <v>0</v>
      </c>
      <c r="K1660">
        <v>0</v>
      </c>
      <c r="L1660" t="s">
        <v>6403</v>
      </c>
      <c r="M1660">
        <v>2018</v>
      </c>
      <c r="N1660" t="s">
        <v>1463</v>
      </c>
      <c r="O1660">
        <v>4</v>
      </c>
      <c r="P1660">
        <v>2</v>
      </c>
      <c r="Q1660" t="s">
        <v>15830</v>
      </c>
      <c r="R1660" t="s">
        <v>7734</v>
      </c>
      <c r="S1660" t="s">
        <v>7734</v>
      </c>
      <c r="T1660" t="s">
        <v>3736</v>
      </c>
      <c r="U1660">
        <f t="shared" si="25"/>
        <v>6632</v>
      </c>
    </row>
    <row r="1661" spans="1:21" x14ac:dyDescent="0.2">
      <c r="A1661" t="s">
        <v>16840</v>
      </c>
      <c r="B1661" t="s">
        <v>8119</v>
      </c>
      <c r="C1661">
        <v>3526057</v>
      </c>
      <c r="D1661" t="s">
        <v>6509</v>
      </c>
      <c r="E1661" t="s">
        <v>8120</v>
      </c>
      <c r="F1661" t="s">
        <v>6402</v>
      </c>
      <c r="G1661">
        <v>4397</v>
      </c>
      <c r="H1661">
        <v>6632</v>
      </c>
      <c r="I1661">
        <v>1</v>
      </c>
      <c r="J1661">
        <v>1</v>
      </c>
      <c r="K1661">
        <v>0</v>
      </c>
      <c r="L1661" t="s">
        <v>6409</v>
      </c>
      <c r="M1661">
        <v>2018</v>
      </c>
      <c r="N1661" t="s">
        <v>6404</v>
      </c>
      <c r="O1661">
        <v>99</v>
      </c>
      <c r="P1661">
        <v>1</v>
      </c>
      <c r="Q1661" t="s">
        <v>15830</v>
      </c>
      <c r="R1661" t="s">
        <v>7734</v>
      </c>
      <c r="S1661" t="s">
        <v>7734</v>
      </c>
      <c r="T1661" t="s">
        <v>912</v>
      </c>
      <c r="U1661">
        <f t="shared" si="25"/>
        <v>6632</v>
      </c>
    </row>
    <row r="1662" spans="1:21" x14ac:dyDescent="0.2">
      <c r="A1662" t="s">
        <v>16840</v>
      </c>
      <c r="B1662" t="s">
        <v>8119</v>
      </c>
      <c r="C1662">
        <v>3526057</v>
      </c>
      <c r="D1662" t="s">
        <v>6597</v>
      </c>
      <c r="E1662" t="s">
        <v>16841</v>
      </c>
      <c r="F1662" t="s">
        <v>6402</v>
      </c>
      <c r="G1662">
        <v>2235</v>
      </c>
      <c r="H1662">
        <v>6632</v>
      </c>
      <c r="I1662">
        <v>0</v>
      </c>
      <c r="J1662">
        <v>0</v>
      </c>
      <c r="K1662">
        <v>0</v>
      </c>
      <c r="L1662" t="s">
        <v>6403</v>
      </c>
      <c r="M1662">
        <v>2018</v>
      </c>
      <c r="N1662" t="s">
        <v>6404</v>
      </c>
      <c r="O1662">
        <v>99</v>
      </c>
      <c r="P1662">
        <v>1</v>
      </c>
      <c r="Q1662" t="s">
        <v>15830</v>
      </c>
      <c r="R1662" t="s">
        <v>7734</v>
      </c>
      <c r="S1662" t="s">
        <v>7734</v>
      </c>
      <c r="T1662" t="s">
        <v>21726</v>
      </c>
      <c r="U1662">
        <f t="shared" si="25"/>
        <v>6632</v>
      </c>
    </row>
    <row r="1663" spans="1:21" x14ac:dyDescent="0.2">
      <c r="A1663" t="s">
        <v>16842</v>
      </c>
      <c r="B1663" t="s">
        <v>8119</v>
      </c>
      <c r="C1663">
        <v>3526057</v>
      </c>
      <c r="D1663" t="s">
        <v>6597</v>
      </c>
      <c r="E1663" t="s">
        <v>7584</v>
      </c>
      <c r="F1663" t="s">
        <v>6402</v>
      </c>
      <c r="G1663">
        <v>3579</v>
      </c>
      <c r="H1663">
        <v>6334</v>
      </c>
      <c r="I1663">
        <v>0</v>
      </c>
      <c r="J1663">
        <v>1</v>
      </c>
      <c r="K1663">
        <v>0</v>
      </c>
      <c r="L1663" t="s">
        <v>6403</v>
      </c>
      <c r="M1663">
        <v>2018</v>
      </c>
      <c r="N1663" t="s">
        <v>1985</v>
      </c>
      <c r="O1663">
        <v>99</v>
      </c>
      <c r="P1663">
        <v>1</v>
      </c>
      <c r="Q1663" t="s">
        <v>15830</v>
      </c>
      <c r="R1663" t="s">
        <v>7734</v>
      </c>
      <c r="S1663" t="s">
        <v>7734</v>
      </c>
      <c r="T1663" t="s">
        <v>4296</v>
      </c>
      <c r="U1663">
        <f t="shared" si="25"/>
        <v>6632</v>
      </c>
    </row>
    <row r="1664" spans="1:21" x14ac:dyDescent="0.2">
      <c r="A1664" t="s">
        <v>16842</v>
      </c>
      <c r="B1664" t="s">
        <v>8119</v>
      </c>
      <c r="C1664">
        <v>3526057</v>
      </c>
      <c r="D1664" t="s">
        <v>6434</v>
      </c>
      <c r="E1664" t="s">
        <v>16843</v>
      </c>
      <c r="F1664" t="s">
        <v>6402</v>
      </c>
      <c r="G1664">
        <v>2755</v>
      </c>
      <c r="H1664">
        <v>6334</v>
      </c>
      <c r="I1664">
        <v>0</v>
      </c>
      <c r="J1664">
        <v>0</v>
      </c>
      <c r="K1664">
        <v>0</v>
      </c>
      <c r="L1664" t="s">
        <v>6403</v>
      </c>
      <c r="M1664">
        <v>2018</v>
      </c>
      <c r="N1664" t="s">
        <v>1985</v>
      </c>
      <c r="O1664">
        <v>99</v>
      </c>
      <c r="P1664">
        <v>1</v>
      </c>
      <c r="Q1664" t="s">
        <v>15830</v>
      </c>
      <c r="R1664" t="s">
        <v>7734</v>
      </c>
      <c r="S1664" t="s">
        <v>7734</v>
      </c>
      <c r="T1664" t="s">
        <v>21727</v>
      </c>
      <c r="U1664">
        <f t="shared" si="25"/>
        <v>6632</v>
      </c>
    </row>
    <row r="1665" spans="1:21" x14ac:dyDescent="0.2">
      <c r="A1665" t="s">
        <v>16844</v>
      </c>
      <c r="B1665" t="s">
        <v>10273</v>
      </c>
      <c r="C1665">
        <v>3539036</v>
      </c>
      <c r="D1665" t="s">
        <v>6615</v>
      </c>
      <c r="E1665" t="s">
        <v>7098</v>
      </c>
      <c r="F1665" t="s">
        <v>6402</v>
      </c>
      <c r="G1665">
        <v>1332</v>
      </c>
      <c r="H1665">
        <v>5091</v>
      </c>
      <c r="I1665">
        <v>0</v>
      </c>
      <c r="J1665">
        <v>0</v>
      </c>
      <c r="K1665">
        <v>0</v>
      </c>
      <c r="L1665" t="s">
        <v>6409</v>
      </c>
      <c r="M1665">
        <v>2018</v>
      </c>
      <c r="N1665" t="s">
        <v>1463</v>
      </c>
      <c r="O1665">
        <v>1</v>
      </c>
      <c r="P1665">
        <v>1</v>
      </c>
      <c r="Q1665" t="s">
        <v>15830</v>
      </c>
      <c r="R1665" t="s">
        <v>7734</v>
      </c>
      <c r="S1665" t="s">
        <v>7734</v>
      </c>
      <c r="T1665" t="s">
        <v>21728</v>
      </c>
      <c r="U1665">
        <f t="shared" si="25"/>
        <v>134466</v>
      </c>
    </row>
    <row r="1666" spans="1:21" x14ac:dyDescent="0.2">
      <c r="A1666" t="s">
        <v>16844</v>
      </c>
      <c r="B1666" t="s">
        <v>10273</v>
      </c>
      <c r="C1666">
        <v>3539036</v>
      </c>
      <c r="D1666" t="s">
        <v>6552</v>
      </c>
      <c r="E1666" t="s">
        <v>16845</v>
      </c>
      <c r="F1666" t="s">
        <v>6402</v>
      </c>
      <c r="G1666">
        <v>1178</v>
      </c>
      <c r="H1666">
        <v>5091</v>
      </c>
      <c r="I1666">
        <v>0</v>
      </c>
      <c r="J1666">
        <v>0</v>
      </c>
      <c r="K1666">
        <v>0</v>
      </c>
      <c r="L1666" t="s">
        <v>6403</v>
      </c>
      <c r="M1666">
        <v>2018</v>
      </c>
      <c r="N1666" t="s">
        <v>1463</v>
      </c>
      <c r="O1666">
        <v>1</v>
      </c>
      <c r="P1666">
        <v>1</v>
      </c>
      <c r="Q1666" t="s">
        <v>15830</v>
      </c>
      <c r="R1666" t="s">
        <v>7734</v>
      </c>
      <c r="S1666" t="s">
        <v>7734</v>
      </c>
      <c r="T1666" t="s">
        <v>21729</v>
      </c>
      <c r="U1666">
        <f t="shared" ref="U1666:U1729" si="26">_xlfn.MAXIFS($H$2:$H$6695, $C$2:$C$6695,C1666)</f>
        <v>134466</v>
      </c>
    </row>
    <row r="1667" spans="1:21" x14ac:dyDescent="0.2">
      <c r="A1667" t="s">
        <v>16844</v>
      </c>
      <c r="B1667" t="s">
        <v>10273</v>
      </c>
      <c r="C1667">
        <v>3539036</v>
      </c>
      <c r="D1667" t="s">
        <v>6622</v>
      </c>
      <c r="E1667" t="s">
        <v>16846</v>
      </c>
      <c r="F1667" t="s">
        <v>6402</v>
      </c>
      <c r="G1667">
        <v>2581</v>
      </c>
      <c r="H1667">
        <v>5091</v>
      </c>
      <c r="I1667">
        <v>1</v>
      </c>
      <c r="J1667">
        <v>1</v>
      </c>
      <c r="K1667">
        <v>0</v>
      </c>
      <c r="L1667" t="s">
        <v>6403</v>
      </c>
      <c r="M1667">
        <v>2018</v>
      </c>
      <c r="N1667" t="s">
        <v>1463</v>
      </c>
      <c r="O1667">
        <v>1</v>
      </c>
      <c r="P1667">
        <v>1</v>
      </c>
      <c r="Q1667" t="s">
        <v>15830</v>
      </c>
      <c r="R1667" t="s">
        <v>7734</v>
      </c>
      <c r="S1667" t="s">
        <v>7734</v>
      </c>
      <c r="T1667" t="s">
        <v>3763</v>
      </c>
      <c r="U1667">
        <f t="shared" si="26"/>
        <v>134466</v>
      </c>
    </row>
    <row r="1668" spans="1:21" x14ac:dyDescent="0.2">
      <c r="A1668" t="s">
        <v>16847</v>
      </c>
      <c r="B1668" t="s">
        <v>10273</v>
      </c>
      <c r="C1668">
        <v>3539036</v>
      </c>
      <c r="D1668" t="s">
        <v>12233</v>
      </c>
      <c r="E1668" t="s">
        <v>16848</v>
      </c>
      <c r="F1668" t="s">
        <v>6402</v>
      </c>
      <c r="G1668">
        <v>3040</v>
      </c>
      <c r="H1668">
        <v>8284</v>
      </c>
      <c r="I1668">
        <v>1</v>
      </c>
      <c r="J1668">
        <v>0</v>
      </c>
      <c r="K1668">
        <v>0</v>
      </c>
      <c r="L1668" t="s">
        <v>6409</v>
      </c>
      <c r="M1668">
        <v>2018</v>
      </c>
      <c r="N1668" t="s">
        <v>1463</v>
      </c>
      <c r="O1668">
        <v>10</v>
      </c>
      <c r="P1668">
        <v>1</v>
      </c>
      <c r="Q1668" t="s">
        <v>15830</v>
      </c>
      <c r="R1668" t="s">
        <v>7734</v>
      </c>
      <c r="S1668" t="s">
        <v>7734</v>
      </c>
      <c r="T1668" t="s">
        <v>21730</v>
      </c>
      <c r="U1668">
        <f t="shared" si="26"/>
        <v>134466</v>
      </c>
    </row>
    <row r="1669" spans="1:21" x14ac:dyDescent="0.2">
      <c r="A1669" t="s">
        <v>16847</v>
      </c>
      <c r="B1669" t="s">
        <v>10273</v>
      </c>
      <c r="C1669">
        <v>3539036</v>
      </c>
      <c r="D1669" t="s">
        <v>6722</v>
      </c>
      <c r="E1669" t="s">
        <v>7778</v>
      </c>
      <c r="F1669" t="s">
        <v>6402</v>
      </c>
      <c r="G1669">
        <v>298</v>
      </c>
      <c r="H1669">
        <v>8284</v>
      </c>
      <c r="I1669">
        <v>0</v>
      </c>
      <c r="J1669">
        <v>0</v>
      </c>
      <c r="K1669">
        <v>0</v>
      </c>
      <c r="L1669" t="s">
        <v>6403</v>
      </c>
      <c r="M1669">
        <v>2018</v>
      </c>
      <c r="N1669" t="s">
        <v>1463</v>
      </c>
      <c r="O1669">
        <v>10</v>
      </c>
      <c r="P1669">
        <v>1</v>
      </c>
      <c r="Q1669" t="s">
        <v>15830</v>
      </c>
      <c r="R1669" t="s">
        <v>7734</v>
      </c>
      <c r="S1669" t="s">
        <v>7734</v>
      </c>
      <c r="T1669" t="s">
        <v>21731</v>
      </c>
      <c r="U1669">
        <f t="shared" si="26"/>
        <v>134466</v>
      </c>
    </row>
    <row r="1670" spans="1:21" x14ac:dyDescent="0.2">
      <c r="A1670" t="s">
        <v>16847</v>
      </c>
      <c r="B1670" t="s">
        <v>10273</v>
      </c>
      <c r="C1670">
        <v>3539036</v>
      </c>
      <c r="D1670" t="s">
        <v>6485</v>
      </c>
      <c r="E1670" t="s">
        <v>7148</v>
      </c>
      <c r="F1670" t="s">
        <v>6402</v>
      </c>
      <c r="G1670">
        <v>404</v>
      </c>
      <c r="H1670">
        <v>8284</v>
      </c>
      <c r="I1670">
        <v>0</v>
      </c>
      <c r="J1670">
        <v>0</v>
      </c>
      <c r="K1670">
        <v>0</v>
      </c>
      <c r="L1670" t="s">
        <v>6403</v>
      </c>
      <c r="M1670">
        <v>2018</v>
      </c>
      <c r="N1670" t="s">
        <v>1463</v>
      </c>
      <c r="O1670">
        <v>10</v>
      </c>
      <c r="P1670">
        <v>1</v>
      </c>
      <c r="Q1670" t="s">
        <v>15830</v>
      </c>
      <c r="R1670" t="s">
        <v>7734</v>
      </c>
      <c r="S1670" t="s">
        <v>7734</v>
      </c>
      <c r="T1670" t="s">
        <v>20055</v>
      </c>
      <c r="U1670">
        <f t="shared" si="26"/>
        <v>134466</v>
      </c>
    </row>
    <row r="1671" spans="1:21" x14ac:dyDescent="0.2">
      <c r="A1671" t="s">
        <v>16847</v>
      </c>
      <c r="B1671" t="s">
        <v>10273</v>
      </c>
      <c r="C1671">
        <v>3539036</v>
      </c>
      <c r="D1671" t="s">
        <v>6793</v>
      </c>
      <c r="E1671" t="s">
        <v>16849</v>
      </c>
      <c r="F1671" t="s">
        <v>6402</v>
      </c>
      <c r="G1671">
        <v>140</v>
      </c>
      <c r="H1671">
        <v>8284</v>
      </c>
      <c r="I1671">
        <v>0</v>
      </c>
      <c r="J1671">
        <v>0</v>
      </c>
      <c r="K1671">
        <v>0</v>
      </c>
      <c r="L1671" t="s">
        <v>6403</v>
      </c>
      <c r="M1671">
        <v>2018</v>
      </c>
      <c r="N1671" t="s">
        <v>1463</v>
      </c>
      <c r="O1671">
        <v>10</v>
      </c>
      <c r="P1671">
        <v>1</v>
      </c>
      <c r="Q1671" t="s">
        <v>15830</v>
      </c>
      <c r="R1671" t="s">
        <v>7734</v>
      </c>
      <c r="S1671" t="s">
        <v>7734</v>
      </c>
      <c r="T1671" t="s">
        <v>21732</v>
      </c>
      <c r="U1671">
        <f t="shared" si="26"/>
        <v>134466</v>
      </c>
    </row>
    <row r="1672" spans="1:21" x14ac:dyDescent="0.2">
      <c r="A1672" t="s">
        <v>16847</v>
      </c>
      <c r="B1672" t="s">
        <v>10273</v>
      </c>
      <c r="C1672">
        <v>3539036</v>
      </c>
      <c r="D1672" t="s">
        <v>6440</v>
      </c>
      <c r="E1672" t="s">
        <v>16850</v>
      </c>
      <c r="F1672" t="s">
        <v>6402</v>
      </c>
      <c r="G1672">
        <v>4402</v>
      </c>
      <c r="H1672">
        <v>8284</v>
      </c>
      <c r="I1672">
        <v>0</v>
      </c>
      <c r="J1672">
        <v>1</v>
      </c>
      <c r="K1672">
        <v>0</v>
      </c>
      <c r="L1672" t="s">
        <v>6403</v>
      </c>
      <c r="M1672">
        <v>2018</v>
      </c>
      <c r="N1672" t="s">
        <v>1463</v>
      </c>
      <c r="O1672">
        <v>10</v>
      </c>
      <c r="P1672">
        <v>1</v>
      </c>
      <c r="Q1672" t="s">
        <v>15830</v>
      </c>
      <c r="R1672" t="s">
        <v>7734</v>
      </c>
      <c r="S1672" t="s">
        <v>7734</v>
      </c>
      <c r="T1672" t="s">
        <v>3747</v>
      </c>
      <c r="U1672">
        <f t="shared" si="26"/>
        <v>134466</v>
      </c>
    </row>
    <row r="1673" spans="1:21" x14ac:dyDescent="0.2">
      <c r="A1673" t="s">
        <v>16851</v>
      </c>
      <c r="B1673" t="s">
        <v>10273</v>
      </c>
      <c r="C1673">
        <v>3539036</v>
      </c>
      <c r="D1673" t="s">
        <v>7598</v>
      </c>
      <c r="E1673" t="s">
        <v>7474</v>
      </c>
      <c r="F1673" t="s">
        <v>6402</v>
      </c>
      <c r="G1673">
        <v>1803</v>
      </c>
      <c r="H1673">
        <v>7866</v>
      </c>
      <c r="I1673">
        <v>0</v>
      </c>
      <c r="J1673">
        <v>0</v>
      </c>
      <c r="K1673">
        <v>0</v>
      </c>
      <c r="L1673" t="s">
        <v>6409</v>
      </c>
      <c r="M1673">
        <v>2018</v>
      </c>
      <c r="N1673" t="s">
        <v>1463</v>
      </c>
      <c r="O1673">
        <v>11</v>
      </c>
      <c r="P1673">
        <v>1</v>
      </c>
      <c r="Q1673" t="s">
        <v>15830</v>
      </c>
      <c r="R1673" t="s">
        <v>7734</v>
      </c>
      <c r="S1673" t="s">
        <v>7734</v>
      </c>
      <c r="T1673" t="s">
        <v>21733</v>
      </c>
      <c r="U1673">
        <f t="shared" si="26"/>
        <v>134466</v>
      </c>
    </row>
    <row r="1674" spans="1:21" x14ac:dyDescent="0.2">
      <c r="A1674" t="s">
        <v>16851</v>
      </c>
      <c r="B1674" t="s">
        <v>10273</v>
      </c>
      <c r="C1674">
        <v>3539036</v>
      </c>
      <c r="D1674" t="s">
        <v>7860</v>
      </c>
      <c r="E1674" t="s">
        <v>16852</v>
      </c>
      <c r="F1674" t="s">
        <v>6402</v>
      </c>
      <c r="G1674">
        <v>671</v>
      </c>
      <c r="H1674">
        <v>7866</v>
      </c>
      <c r="I1674">
        <v>0</v>
      </c>
      <c r="J1674">
        <v>0</v>
      </c>
      <c r="K1674">
        <v>0</v>
      </c>
      <c r="L1674" t="s">
        <v>6409</v>
      </c>
      <c r="M1674">
        <v>2018</v>
      </c>
      <c r="N1674" t="s">
        <v>1463</v>
      </c>
      <c r="O1674">
        <v>11</v>
      </c>
      <c r="P1674">
        <v>1</v>
      </c>
      <c r="Q1674" t="s">
        <v>15830</v>
      </c>
      <c r="R1674" t="s">
        <v>7734</v>
      </c>
      <c r="S1674" t="s">
        <v>7734</v>
      </c>
      <c r="T1674" t="s">
        <v>21734</v>
      </c>
      <c r="U1674">
        <f t="shared" si="26"/>
        <v>134466</v>
      </c>
    </row>
    <row r="1675" spans="1:21" x14ac:dyDescent="0.2">
      <c r="A1675" t="s">
        <v>16851</v>
      </c>
      <c r="B1675" t="s">
        <v>10273</v>
      </c>
      <c r="C1675">
        <v>3539036</v>
      </c>
      <c r="D1675" t="s">
        <v>10336</v>
      </c>
      <c r="E1675" t="s">
        <v>6669</v>
      </c>
      <c r="F1675" t="s">
        <v>6402</v>
      </c>
      <c r="G1675">
        <v>509</v>
      </c>
      <c r="H1675">
        <v>7866</v>
      </c>
      <c r="I1675">
        <v>0</v>
      </c>
      <c r="J1675">
        <v>0</v>
      </c>
      <c r="K1675">
        <v>0</v>
      </c>
      <c r="L1675" t="s">
        <v>6403</v>
      </c>
      <c r="M1675">
        <v>2018</v>
      </c>
      <c r="N1675" t="s">
        <v>1463</v>
      </c>
      <c r="O1675">
        <v>11</v>
      </c>
      <c r="P1675">
        <v>1</v>
      </c>
      <c r="Q1675" t="s">
        <v>15830</v>
      </c>
      <c r="R1675" t="s">
        <v>7734</v>
      </c>
      <c r="S1675" t="s">
        <v>7734</v>
      </c>
      <c r="T1675" t="s">
        <v>20057</v>
      </c>
      <c r="U1675">
        <f t="shared" si="26"/>
        <v>134466</v>
      </c>
    </row>
    <row r="1676" spans="1:21" x14ac:dyDescent="0.2">
      <c r="A1676" t="s">
        <v>16851</v>
      </c>
      <c r="B1676" t="s">
        <v>10273</v>
      </c>
      <c r="C1676">
        <v>3539036</v>
      </c>
      <c r="D1676" t="s">
        <v>16853</v>
      </c>
      <c r="E1676" t="s">
        <v>16854</v>
      </c>
      <c r="F1676" t="s">
        <v>6402</v>
      </c>
      <c r="G1676">
        <v>209</v>
      </c>
      <c r="H1676">
        <v>7866</v>
      </c>
      <c r="I1676">
        <v>0</v>
      </c>
      <c r="J1676">
        <v>0</v>
      </c>
      <c r="K1676">
        <v>0</v>
      </c>
      <c r="L1676" t="s">
        <v>6403</v>
      </c>
      <c r="M1676">
        <v>2018</v>
      </c>
      <c r="N1676" t="s">
        <v>1463</v>
      </c>
      <c r="O1676">
        <v>11</v>
      </c>
      <c r="P1676">
        <v>1</v>
      </c>
      <c r="Q1676" t="s">
        <v>15830</v>
      </c>
      <c r="R1676" t="s">
        <v>7734</v>
      </c>
      <c r="S1676" t="s">
        <v>7734</v>
      </c>
      <c r="T1676" t="s">
        <v>21735</v>
      </c>
      <c r="U1676">
        <f t="shared" si="26"/>
        <v>134466</v>
      </c>
    </row>
    <row r="1677" spans="1:21" x14ac:dyDescent="0.2">
      <c r="A1677" t="s">
        <v>16851</v>
      </c>
      <c r="B1677" t="s">
        <v>10273</v>
      </c>
      <c r="C1677">
        <v>3539036</v>
      </c>
      <c r="D1677" t="s">
        <v>13983</v>
      </c>
      <c r="E1677" t="s">
        <v>16855</v>
      </c>
      <c r="F1677" t="s">
        <v>6402</v>
      </c>
      <c r="G1677">
        <v>419</v>
      </c>
      <c r="H1677">
        <v>7866</v>
      </c>
      <c r="I1677">
        <v>0</v>
      </c>
      <c r="J1677">
        <v>0</v>
      </c>
      <c r="K1677">
        <v>0</v>
      </c>
      <c r="L1677" t="s">
        <v>6403</v>
      </c>
      <c r="M1677">
        <v>2018</v>
      </c>
      <c r="N1677" t="s">
        <v>1463</v>
      </c>
      <c r="O1677">
        <v>11</v>
      </c>
      <c r="P1677">
        <v>1</v>
      </c>
      <c r="Q1677" t="s">
        <v>15830</v>
      </c>
      <c r="R1677" t="s">
        <v>7734</v>
      </c>
      <c r="S1677" t="s">
        <v>7734</v>
      </c>
      <c r="T1677" t="s">
        <v>21736</v>
      </c>
      <c r="U1677">
        <f t="shared" si="26"/>
        <v>134466</v>
      </c>
    </row>
    <row r="1678" spans="1:21" x14ac:dyDescent="0.2">
      <c r="A1678" t="s">
        <v>16851</v>
      </c>
      <c r="B1678" t="s">
        <v>10273</v>
      </c>
      <c r="C1678">
        <v>3539036</v>
      </c>
      <c r="D1678" t="s">
        <v>6813</v>
      </c>
      <c r="E1678" t="s">
        <v>7551</v>
      </c>
      <c r="F1678" t="s">
        <v>6402</v>
      </c>
      <c r="G1678">
        <v>4255</v>
      </c>
      <c r="H1678">
        <v>7866</v>
      </c>
      <c r="I1678">
        <v>1</v>
      </c>
      <c r="J1678">
        <v>1</v>
      </c>
      <c r="K1678">
        <v>0</v>
      </c>
      <c r="L1678" t="s">
        <v>6403</v>
      </c>
      <c r="M1678">
        <v>2018</v>
      </c>
      <c r="N1678" t="s">
        <v>1463</v>
      </c>
      <c r="O1678">
        <v>11</v>
      </c>
      <c r="P1678">
        <v>1</v>
      </c>
      <c r="Q1678" t="s">
        <v>15830</v>
      </c>
      <c r="R1678" t="s">
        <v>7734</v>
      </c>
      <c r="S1678" t="s">
        <v>7734</v>
      </c>
      <c r="T1678" t="s">
        <v>21737</v>
      </c>
      <c r="U1678">
        <f t="shared" si="26"/>
        <v>134466</v>
      </c>
    </row>
    <row r="1679" spans="1:21" x14ac:dyDescent="0.2">
      <c r="A1679" t="s">
        <v>16856</v>
      </c>
      <c r="B1679" t="s">
        <v>10273</v>
      </c>
      <c r="C1679">
        <v>3539036</v>
      </c>
      <c r="D1679" t="s">
        <v>16857</v>
      </c>
      <c r="E1679" t="s">
        <v>11049</v>
      </c>
      <c r="F1679" t="s">
        <v>6402</v>
      </c>
      <c r="G1679">
        <v>730</v>
      </c>
      <c r="H1679">
        <v>7979</v>
      </c>
      <c r="I1679">
        <v>0</v>
      </c>
      <c r="J1679">
        <v>0</v>
      </c>
      <c r="K1679">
        <v>0</v>
      </c>
      <c r="L1679" t="s">
        <v>6409</v>
      </c>
      <c r="M1679">
        <v>2018</v>
      </c>
      <c r="N1679" t="s">
        <v>1463</v>
      </c>
      <c r="O1679">
        <v>12</v>
      </c>
      <c r="P1679">
        <v>1</v>
      </c>
      <c r="Q1679" t="s">
        <v>15830</v>
      </c>
      <c r="R1679" t="s">
        <v>7734</v>
      </c>
      <c r="S1679" t="s">
        <v>7734</v>
      </c>
      <c r="T1679" t="s">
        <v>21738</v>
      </c>
      <c r="U1679">
        <f t="shared" si="26"/>
        <v>134466</v>
      </c>
    </row>
    <row r="1680" spans="1:21" x14ac:dyDescent="0.2">
      <c r="A1680" t="s">
        <v>16856</v>
      </c>
      <c r="B1680" t="s">
        <v>10273</v>
      </c>
      <c r="C1680">
        <v>3539036</v>
      </c>
      <c r="D1680" t="s">
        <v>6640</v>
      </c>
      <c r="E1680" t="s">
        <v>10343</v>
      </c>
      <c r="F1680" t="s">
        <v>6402</v>
      </c>
      <c r="G1680">
        <v>3403</v>
      </c>
      <c r="H1680">
        <v>7979</v>
      </c>
      <c r="I1680">
        <v>0</v>
      </c>
      <c r="J1680">
        <v>1</v>
      </c>
      <c r="K1680">
        <v>0</v>
      </c>
      <c r="L1680" t="s">
        <v>6409</v>
      </c>
      <c r="M1680">
        <v>2018</v>
      </c>
      <c r="N1680" t="s">
        <v>1463</v>
      </c>
      <c r="O1680">
        <v>12</v>
      </c>
      <c r="P1680">
        <v>1</v>
      </c>
      <c r="Q1680" t="s">
        <v>15830</v>
      </c>
      <c r="R1680" t="s">
        <v>7734</v>
      </c>
      <c r="S1680" t="s">
        <v>7734</v>
      </c>
      <c r="T1680" t="s">
        <v>3745</v>
      </c>
      <c r="U1680">
        <f t="shared" si="26"/>
        <v>134466</v>
      </c>
    </row>
    <row r="1681" spans="1:21" x14ac:dyDescent="0.2">
      <c r="A1681" t="s">
        <v>16856</v>
      </c>
      <c r="B1681" t="s">
        <v>10273</v>
      </c>
      <c r="C1681">
        <v>3539036</v>
      </c>
      <c r="D1681" t="s">
        <v>6529</v>
      </c>
      <c r="E1681" t="s">
        <v>6426</v>
      </c>
      <c r="F1681" t="s">
        <v>6402</v>
      </c>
      <c r="G1681">
        <v>1061</v>
      </c>
      <c r="H1681">
        <v>7979</v>
      </c>
      <c r="I1681">
        <v>0</v>
      </c>
      <c r="J1681">
        <v>0</v>
      </c>
      <c r="K1681">
        <v>0</v>
      </c>
      <c r="L1681" t="s">
        <v>6403</v>
      </c>
      <c r="M1681">
        <v>2018</v>
      </c>
      <c r="N1681" t="s">
        <v>1463</v>
      </c>
      <c r="O1681">
        <v>12</v>
      </c>
      <c r="P1681">
        <v>1</v>
      </c>
      <c r="Q1681" t="s">
        <v>15830</v>
      </c>
      <c r="R1681" t="s">
        <v>7734</v>
      </c>
      <c r="S1681" t="s">
        <v>7734</v>
      </c>
      <c r="T1681" t="s">
        <v>21739</v>
      </c>
      <c r="U1681">
        <f t="shared" si="26"/>
        <v>134466</v>
      </c>
    </row>
    <row r="1682" spans="1:21" x14ac:dyDescent="0.2">
      <c r="A1682" t="s">
        <v>16856</v>
      </c>
      <c r="B1682" t="s">
        <v>10273</v>
      </c>
      <c r="C1682">
        <v>3539036</v>
      </c>
      <c r="D1682" t="s">
        <v>6646</v>
      </c>
      <c r="E1682" t="s">
        <v>16858</v>
      </c>
      <c r="F1682" t="s">
        <v>6402</v>
      </c>
      <c r="G1682">
        <v>132</v>
      </c>
      <c r="H1682">
        <v>7979</v>
      </c>
      <c r="I1682">
        <v>0</v>
      </c>
      <c r="J1682">
        <v>0</v>
      </c>
      <c r="K1682">
        <v>0</v>
      </c>
      <c r="L1682" t="s">
        <v>6403</v>
      </c>
      <c r="M1682">
        <v>2018</v>
      </c>
      <c r="N1682" t="s">
        <v>1463</v>
      </c>
      <c r="O1682">
        <v>12</v>
      </c>
      <c r="P1682">
        <v>1</v>
      </c>
      <c r="Q1682" t="s">
        <v>15830</v>
      </c>
      <c r="R1682" t="s">
        <v>7734</v>
      </c>
      <c r="S1682" t="s">
        <v>7734</v>
      </c>
      <c r="T1682" t="s">
        <v>21740</v>
      </c>
      <c r="U1682">
        <f t="shared" si="26"/>
        <v>134466</v>
      </c>
    </row>
    <row r="1683" spans="1:21" x14ac:dyDescent="0.2">
      <c r="A1683" t="s">
        <v>16856</v>
      </c>
      <c r="B1683" t="s">
        <v>10273</v>
      </c>
      <c r="C1683">
        <v>3539036</v>
      </c>
      <c r="D1683" t="s">
        <v>15768</v>
      </c>
      <c r="E1683" t="s">
        <v>10732</v>
      </c>
      <c r="F1683" t="s">
        <v>6402</v>
      </c>
      <c r="G1683">
        <v>219</v>
      </c>
      <c r="H1683">
        <v>7979</v>
      </c>
      <c r="I1683">
        <v>0</v>
      </c>
      <c r="J1683">
        <v>0</v>
      </c>
      <c r="K1683">
        <v>0</v>
      </c>
      <c r="L1683" t="s">
        <v>6403</v>
      </c>
      <c r="M1683">
        <v>2018</v>
      </c>
      <c r="N1683" t="s">
        <v>1463</v>
      </c>
      <c r="O1683">
        <v>12</v>
      </c>
      <c r="P1683">
        <v>1</v>
      </c>
      <c r="Q1683" t="s">
        <v>15830</v>
      </c>
      <c r="R1683" t="s">
        <v>7734</v>
      </c>
      <c r="S1683" t="s">
        <v>7734</v>
      </c>
      <c r="T1683" t="s">
        <v>21741</v>
      </c>
      <c r="U1683">
        <f t="shared" si="26"/>
        <v>134466</v>
      </c>
    </row>
    <row r="1684" spans="1:21" x14ac:dyDescent="0.2">
      <c r="A1684" t="s">
        <v>16856</v>
      </c>
      <c r="B1684" t="s">
        <v>10273</v>
      </c>
      <c r="C1684">
        <v>3539036</v>
      </c>
      <c r="D1684" t="s">
        <v>6905</v>
      </c>
      <c r="E1684" t="s">
        <v>16859</v>
      </c>
      <c r="F1684" t="s">
        <v>6402</v>
      </c>
      <c r="G1684">
        <v>2434</v>
      </c>
      <c r="H1684">
        <v>7979</v>
      </c>
      <c r="I1684">
        <v>0</v>
      </c>
      <c r="J1684">
        <v>0</v>
      </c>
      <c r="K1684">
        <v>0</v>
      </c>
      <c r="L1684" t="s">
        <v>6403</v>
      </c>
      <c r="M1684">
        <v>2018</v>
      </c>
      <c r="N1684" t="s">
        <v>1463</v>
      </c>
      <c r="O1684">
        <v>12</v>
      </c>
      <c r="P1684">
        <v>1</v>
      </c>
      <c r="Q1684" t="s">
        <v>15830</v>
      </c>
      <c r="R1684" t="s">
        <v>7734</v>
      </c>
      <c r="S1684" t="s">
        <v>7734</v>
      </c>
      <c r="T1684" t="s">
        <v>21742</v>
      </c>
      <c r="U1684">
        <f t="shared" si="26"/>
        <v>134466</v>
      </c>
    </row>
    <row r="1685" spans="1:21" x14ac:dyDescent="0.2">
      <c r="A1685" t="s">
        <v>16860</v>
      </c>
      <c r="B1685" t="s">
        <v>10273</v>
      </c>
      <c r="C1685">
        <v>3539036</v>
      </c>
      <c r="D1685" t="s">
        <v>16861</v>
      </c>
      <c r="E1685" t="s">
        <v>16862</v>
      </c>
      <c r="F1685" t="s">
        <v>6402</v>
      </c>
      <c r="G1685">
        <v>2804</v>
      </c>
      <c r="H1685">
        <v>7993</v>
      </c>
      <c r="I1685">
        <v>0</v>
      </c>
      <c r="J1685">
        <v>1</v>
      </c>
      <c r="K1685">
        <v>0</v>
      </c>
      <c r="L1685" t="s">
        <v>6409</v>
      </c>
      <c r="M1685">
        <v>2018</v>
      </c>
      <c r="N1685" t="s">
        <v>1463</v>
      </c>
      <c r="O1685">
        <v>13</v>
      </c>
      <c r="P1685">
        <v>1</v>
      </c>
      <c r="Q1685" t="s">
        <v>15830</v>
      </c>
      <c r="R1685" t="s">
        <v>7734</v>
      </c>
      <c r="S1685" t="s">
        <v>7734</v>
      </c>
      <c r="T1685" t="s">
        <v>21743</v>
      </c>
      <c r="U1685">
        <f t="shared" si="26"/>
        <v>134466</v>
      </c>
    </row>
    <row r="1686" spans="1:21" x14ac:dyDescent="0.2">
      <c r="A1686" t="s">
        <v>16860</v>
      </c>
      <c r="B1686" t="s">
        <v>10273</v>
      </c>
      <c r="C1686">
        <v>3539036</v>
      </c>
      <c r="D1686" t="s">
        <v>6458</v>
      </c>
      <c r="E1686" t="s">
        <v>15431</v>
      </c>
      <c r="F1686" t="s">
        <v>6402</v>
      </c>
      <c r="G1686">
        <v>417</v>
      </c>
      <c r="H1686">
        <v>7993</v>
      </c>
      <c r="I1686">
        <v>0</v>
      </c>
      <c r="J1686">
        <v>0</v>
      </c>
      <c r="K1686">
        <v>0</v>
      </c>
      <c r="L1686" t="s">
        <v>6403</v>
      </c>
      <c r="M1686">
        <v>2018</v>
      </c>
      <c r="N1686" t="s">
        <v>1463</v>
      </c>
      <c r="O1686">
        <v>13</v>
      </c>
      <c r="P1686">
        <v>1</v>
      </c>
      <c r="Q1686" t="s">
        <v>15830</v>
      </c>
      <c r="R1686" t="s">
        <v>7734</v>
      </c>
      <c r="S1686" t="s">
        <v>7734</v>
      </c>
      <c r="T1686" t="s">
        <v>21744</v>
      </c>
      <c r="U1686">
        <f t="shared" si="26"/>
        <v>134466</v>
      </c>
    </row>
    <row r="1687" spans="1:21" x14ac:dyDescent="0.2">
      <c r="A1687" t="s">
        <v>16860</v>
      </c>
      <c r="B1687" t="s">
        <v>10273</v>
      </c>
      <c r="C1687">
        <v>3539036</v>
      </c>
      <c r="D1687" t="s">
        <v>6434</v>
      </c>
      <c r="E1687" t="s">
        <v>10346</v>
      </c>
      <c r="F1687" t="s">
        <v>6402</v>
      </c>
      <c r="G1687">
        <v>2186</v>
      </c>
      <c r="H1687">
        <v>7993</v>
      </c>
      <c r="I1687">
        <v>0</v>
      </c>
      <c r="J1687">
        <v>0</v>
      </c>
      <c r="K1687">
        <v>0</v>
      </c>
      <c r="L1687" t="s">
        <v>6403</v>
      </c>
      <c r="M1687">
        <v>2018</v>
      </c>
      <c r="N1687" t="s">
        <v>1463</v>
      </c>
      <c r="O1687">
        <v>13</v>
      </c>
      <c r="P1687">
        <v>1</v>
      </c>
      <c r="Q1687" t="s">
        <v>15830</v>
      </c>
      <c r="R1687" t="s">
        <v>7734</v>
      </c>
      <c r="S1687" t="s">
        <v>7734</v>
      </c>
      <c r="T1687" t="s">
        <v>20063</v>
      </c>
      <c r="U1687">
        <f t="shared" si="26"/>
        <v>134466</v>
      </c>
    </row>
    <row r="1688" spans="1:21" x14ac:dyDescent="0.2">
      <c r="A1688" t="s">
        <v>16860</v>
      </c>
      <c r="B1688" t="s">
        <v>10273</v>
      </c>
      <c r="C1688">
        <v>3539036</v>
      </c>
      <c r="D1688" t="s">
        <v>6698</v>
      </c>
      <c r="E1688" t="s">
        <v>7142</v>
      </c>
      <c r="F1688" t="s">
        <v>6402</v>
      </c>
      <c r="G1688">
        <v>1100</v>
      </c>
      <c r="H1688">
        <v>7993</v>
      </c>
      <c r="I1688">
        <v>0</v>
      </c>
      <c r="J1688">
        <v>0</v>
      </c>
      <c r="K1688">
        <v>0</v>
      </c>
      <c r="L1688" t="s">
        <v>6403</v>
      </c>
      <c r="M1688">
        <v>2018</v>
      </c>
      <c r="N1688" t="s">
        <v>1463</v>
      </c>
      <c r="O1688">
        <v>13</v>
      </c>
      <c r="P1688">
        <v>1</v>
      </c>
      <c r="Q1688" t="s">
        <v>15830</v>
      </c>
      <c r="R1688" t="s">
        <v>7734</v>
      </c>
      <c r="S1688" t="s">
        <v>7734</v>
      </c>
      <c r="T1688" t="s">
        <v>21745</v>
      </c>
      <c r="U1688">
        <f t="shared" si="26"/>
        <v>134466</v>
      </c>
    </row>
    <row r="1689" spans="1:21" x14ac:dyDescent="0.2">
      <c r="A1689" t="s">
        <v>16860</v>
      </c>
      <c r="B1689" t="s">
        <v>10273</v>
      </c>
      <c r="C1689">
        <v>3539036</v>
      </c>
      <c r="D1689" t="s">
        <v>6425</v>
      </c>
      <c r="E1689" t="s">
        <v>13197</v>
      </c>
      <c r="F1689" t="s">
        <v>6402</v>
      </c>
      <c r="G1689">
        <v>240</v>
      </c>
      <c r="H1689">
        <v>7993</v>
      </c>
      <c r="I1689">
        <v>0</v>
      </c>
      <c r="J1689">
        <v>0</v>
      </c>
      <c r="K1689">
        <v>0</v>
      </c>
      <c r="L1689" t="s">
        <v>6403</v>
      </c>
      <c r="M1689">
        <v>2018</v>
      </c>
      <c r="N1689" t="s">
        <v>1463</v>
      </c>
      <c r="O1689">
        <v>13</v>
      </c>
      <c r="P1689">
        <v>1</v>
      </c>
      <c r="Q1689" t="s">
        <v>15830</v>
      </c>
      <c r="R1689" t="s">
        <v>7734</v>
      </c>
      <c r="S1689" t="s">
        <v>7734</v>
      </c>
      <c r="T1689" t="s">
        <v>21746</v>
      </c>
      <c r="U1689">
        <f t="shared" si="26"/>
        <v>134466</v>
      </c>
    </row>
    <row r="1690" spans="1:21" x14ac:dyDescent="0.2">
      <c r="A1690" t="s">
        <v>16860</v>
      </c>
      <c r="B1690" t="s">
        <v>10273</v>
      </c>
      <c r="C1690">
        <v>3539036</v>
      </c>
      <c r="D1690" t="s">
        <v>6657</v>
      </c>
      <c r="E1690" t="s">
        <v>6891</v>
      </c>
      <c r="F1690" t="s">
        <v>6402</v>
      </c>
      <c r="G1690">
        <v>57</v>
      </c>
      <c r="H1690">
        <v>7993</v>
      </c>
      <c r="I1690">
        <v>0</v>
      </c>
      <c r="J1690">
        <v>0</v>
      </c>
      <c r="K1690">
        <v>0</v>
      </c>
      <c r="L1690" t="s">
        <v>6403</v>
      </c>
      <c r="M1690">
        <v>2018</v>
      </c>
      <c r="N1690" t="s">
        <v>1463</v>
      </c>
      <c r="O1690">
        <v>13</v>
      </c>
      <c r="P1690">
        <v>1</v>
      </c>
      <c r="Q1690" t="s">
        <v>15830</v>
      </c>
      <c r="R1690" t="s">
        <v>7734</v>
      </c>
      <c r="S1690" t="s">
        <v>7734</v>
      </c>
      <c r="T1690" t="s">
        <v>21747</v>
      </c>
      <c r="U1690">
        <f t="shared" si="26"/>
        <v>134466</v>
      </c>
    </row>
    <row r="1691" spans="1:21" x14ac:dyDescent="0.2">
      <c r="A1691" t="s">
        <v>16860</v>
      </c>
      <c r="B1691" t="s">
        <v>10273</v>
      </c>
      <c r="C1691">
        <v>3539036</v>
      </c>
      <c r="D1691" t="s">
        <v>13608</v>
      </c>
      <c r="E1691" t="s">
        <v>7265</v>
      </c>
      <c r="F1691" t="s">
        <v>6402</v>
      </c>
      <c r="G1691">
        <v>358</v>
      </c>
      <c r="H1691">
        <v>7993</v>
      </c>
      <c r="I1691">
        <v>0</v>
      </c>
      <c r="J1691">
        <v>0</v>
      </c>
      <c r="K1691">
        <v>0</v>
      </c>
      <c r="L1691" t="s">
        <v>6403</v>
      </c>
      <c r="M1691">
        <v>2018</v>
      </c>
      <c r="N1691" t="s">
        <v>1463</v>
      </c>
      <c r="O1691">
        <v>13</v>
      </c>
      <c r="P1691">
        <v>1</v>
      </c>
      <c r="Q1691" t="s">
        <v>15830</v>
      </c>
      <c r="R1691" t="s">
        <v>7734</v>
      </c>
      <c r="S1691" t="s">
        <v>7734</v>
      </c>
      <c r="T1691" t="s">
        <v>21748</v>
      </c>
      <c r="U1691">
        <f t="shared" si="26"/>
        <v>134466</v>
      </c>
    </row>
    <row r="1692" spans="1:21" x14ac:dyDescent="0.2">
      <c r="A1692" t="s">
        <v>16860</v>
      </c>
      <c r="B1692" t="s">
        <v>10273</v>
      </c>
      <c r="C1692">
        <v>3539036</v>
      </c>
      <c r="D1692" t="s">
        <v>6485</v>
      </c>
      <c r="E1692" t="s">
        <v>14837</v>
      </c>
      <c r="F1692" t="s">
        <v>6402</v>
      </c>
      <c r="G1692">
        <v>831</v>
      </c>
      <c r="H1692">
        <v>7993</v>
      </c>
      <c r="I1692">
        <v>0</v>
      </c>
      <c r="J1692">
        <v>0</v>
      </c>
      <c r="K1692">
        <v>0</v>
      </c>
      <c r="L1692" t="s">
        <v>6403</v>
      </c>
      <c r="M1692">
        <v>2018</v>
      </c>
      <c r="N1692" t="s">
        <v>1463</v>
      </c>
      <c r="O1692">
        <v>13</v>
      </c>
      <c r="P1692">
        <v>1</v>
      </c>
      <c r="Q1692" t="s">
        <v>15830</v>
      </c>
      <c r="R1692" t="s">
        <v>7734</v>
      </c>
      <c r="S1692" t="s">
        <v>7734</v>
      </c>
      <c r="T1692" t="s">
        <v>21749</v>
      </c>
      <c r="U1692">
        <f t="shared" si="26"/>
        <v>134466</v>
      </c>
    </row>
    <row r="1693" spans="1:21" x14ac:dyDescent="0.2">
      <c r="A1693" t="s">
        <v>16863</v>
      </c>
      <c r="B1693" t="s">
        <v>10273</v>
      </c>
      <c r="C1693">
        <v>3539036</v>
      </c>
      <c r="D1693" t="s">
        <v>6489</v>
      </c>
      <c r="E1693" t="s">
        <v>16864</v>
      </c>
      <c r="F1693" t="s">
        <v>6402</v>
      </c>
      <c r="G1693">
        <v>647</v>
      </c>
      <c r="H1693">
        <v>6932</v>
      </c>
      <c r="I1693">
        <v>0</v>
      </c>
      <c r="J1693">
        <v>0</v>
      </c>
      <c r="K1693">
        <v>0</v>
      </c>
      <c r="L1693" t="s">
        <v>6409</v>
      </c>
      <c r="M1693">
        <v>2018</v>
      </c>
      <c r="N1693" t="s">
        <v>1463</v>
      </c>
      <c r="O1693">
        <v>14</v>
      </c>
      <c r="P1693">
        <v>1</v>
      </c>
      <c r="Q1693" t="s">
        <v>15830</v>
      </c>
      <c r="R1693" t="s">
        <v>7734</v>
      </c>
      <c r="S1693" t="s">
        <v>7734</v>
      </c>
      <c r="T1693" t="s">
        <v>21750</v>
      </c>
      <c r="U1693">
        <f t="shared" si="26"/>
        <v>134466</v>
      </c>
    </row>
    <row r="1694" spans="1:21" x14ac:dyDescent="0.2">
      <c r="A1694" t="s">
        <v>16863</v>
      </c>
      <c r="B1694" t="s">
        <v>10273</v>
      </c>
      <c r="C1694">
        <v>3539036</v>
      </c>
      <c r="D1694" t="s">
        <v>6428</v>
      </c>
      <c r="E1694" t="s">
        <v>10350</v>
      </c>
      <c r="F1694" t="s">
        <v>6402</v>
      </c>
      <c r="G1694">
        <v>3370</v>
      </c>
      <c r="H1694">
        <v>6932</v>
      </c>
      <c r="I1694">
        <v>0</v>
      </c>
      <c r="J1694">
        <v>1</v>
      </c>
      <c r="K1694">
        <v>0</v>
      </c>
      <c r="L1694" t="s">
        <v>6403</v>
      </c>
      <c r="M1694">
        <v>2018</v>
      </c>
      <c r="N1694" t="s">
        <v>1463</v>
      </c>
      <c r="O1694">
        <v>14</v>
      </c>
      <c r="P1694">
        <v>1</v>
      </c>
      <c r="Q1694" t="s">
        <v>15830</v>
      </c>
      <c r="R1694" t="s">
        <v>7734</v>
      </c>
      <c r="S1694" t="s">
        <v>7734</v>
      </c>
      <c r="T1694" t="s">
        <v>3743</v>
      </c>
      <c r="U1694">
        <f t="shared" si="26"/>
        <v>134466</v>
      </c>
    </row>
    <row r="1695" spans="1:21" x14ac:dyDescent="0.2">
      <c r="A1695" t="s">
        <v>16863</v>
      </c>
      <c r="B1695" t="s">
        <v>10273</v>
      </c>
      <c r="C1695">
        <v>3539036</v>
      </c>
      <c r="D1695" t="s">
        <v>6771</v>
      </c>
      <c r="E1695" t="s">
        <v>15670</v>
      </c>
      <c r="F1695" t="s">
        <v>6402</v>
      </c>
      <c r="G1695">
        <v>787</v>
      </c>
      <c r="H1695">
        <v>6932</v>
      </c>
      <c r="I1695">
        <v>0</v>
      </c>
      <c r="J1695">
        <v>0</v>
      </c>
      <c r="K1695">
        <v>0</v>
      </c>
      <c r="L1695" t="s">
        <v>6403</v>
      </c>
      <c r="M1695">
        <v>2018</v>
      </c>
      <c r="N1695" t="s">
        <v>1463</v>
      </c>
      <c r="O1695">
        <v>14</v>
      </c>
      <c r="P1695">
        <v>1</v>
      </c>
      <c r="Q1695" t="s">
        <v>15830</v>
      </c>
      <c r="R1695" t="s">
        <v>7734</v>
      </c>
      <c r="S1695" t="s">
        <v>7734</v>
      </c>
      <c r="T1695" t="s">
        <v>21751</v>
      </c>
      <c r="U1695">
        <f t="shared" si="26"/>
        <v>134466</v>
      </c>
    </row>
    <row r="1696" spans="1:21" x14ac:dyDescent="0.2">
      <c r="A1696" t="s">
        <v>16863</v>
      </c>
      <c r="B1696" t="s">
        <v>10273</v>
      </c>
      <c r="C1696">
        <v>3539036</v>
      </c>
      <c r="D1696" t="s">
        <v>6556</v>
      </c>
      <c r="E1696" t="s">
        <v>16865</v>
      </c>
      <c r="F1696" t="s">
        <v>6402</v>
      </c>
      <c r="G1696">
        <v>2128</v>
      </c>
      <c r="H1696">
        <v>6932</v>
      </c>
      <c r="I1696">
        <v>1</v>
      </c>
      <c r="J1696">
        <v>0</v>
      </c>
      <c r="K1696">
        <v>0</v>
      </c>
      <c r="L1696" t="s">
        <v>6403</v>
      </c>
      <c r="M1696">
        <v>2018</v>
      </c>
      <c r="N1696" t="s">
        <v>1463</v>
      </c>
      <c r="O1696">
        <v>14</v>
      </c>
      <c r="P1696">
        <v>1</v>
      </c>
      <c r="Q1696" t="s">
        <v>15830</v>
      </c>
      <c r="R1696" t="s">
        <v>7734</v>
      </c>
      <c r="S1696" t="s">
        <v>7734</v>
      </c>
      <c r="T1696" t="s">
        <v>21752</v>
      </c>
      <c r="U1696">
        <f t="shared" si="26"/>
        <v>134466</v>
      </c>
    </row>
    <row r="1697" spans="1:21" x14ac:dyDescent="0.2">
      <c r="A1697" t="s">
        <v>16866</v>
      </c>
      <c r="B1697" t="s">
        <v>10273</v>
      </c>
      <c r="C1697">
        <v>3539036</v>
      </c>
      <c r="D1697" t="s">
        <v>6809</v>
      </c>
      <c r="E1697" t="s">
        <v>6441</v>
      </c>
      <c r="F1697" t="s">
        <v>6402</v>
      </c>
      <c r="G1697">
        <v>1799</v>
      </c>
      <c r="H1697">
        <v>5443</v>
      </c>
      <c r="I1697">
        <v>1</v>
      </c>
      <c r="J1697">
        <v>0</v>
      </c>
      <c r="K1697">
        <v>0</v>
      </c>
      <c r="L1697" t="s">
        <v>6403</v>
      </c>
      <c r="M1697">
        <v>2018</v>
      </c>
      <c r="N1697" t="s">
        <v>1463</v>
      </c>
      <c r="O1697">
        <v>2</v>
      </c>
      <c r="P1697">
        <v>1</v>
      </c>
      <c r="Q1697" t="s">
        <v>15830</v>
      </c>
      <c r="R1697" t="s">
        <v>7734</v>
      </c>
      <c r="S1697" t="s">
        <v>7734</v>
      </c>
      <c r="T1697" t="s">
        <v>21753</v>
      </c>
      <c r="U1697">
        <f t="shared" si="26"/>
        <v>134466</v>
      </c>
    </row>
    <row r="1698" spans="1:21" x14ac:dyDescent="0.2">
      <c r="A1698" t="s">
        <v>16866</v>
      </c>
      <c r="B1698" t="s">
        <v>10273</v>
      </c>
      <c r="C1698">
        <v>3539036</v>
      </c>
      <c r="D1698" t="s">
        <v>7514</v>
      </c>
      <c r="E1698" t="s">
        <v>6772</v>
      </c>
      <c r="F1698" t="s">
        <v>6402</v>
      </c>
      <c r="G1698">
        <v>163</v>
      </c>
      <c r="H1698">
        <v>5443</v>
      </c>
      <c r="I1698">
        <v>0</v>
      </c>
      <c r="J1698">
        <v>0</v>
      </c>
      <c r="K1698">
        <v>0</v>
      </c>
      <c r="L1698" t="s">
        <v>6403</v>
      </c>
      <c r="M1698">
        <v>2018</v>
      </c>
      <c r="N1698" t="s">
        <v>1463</v>
      </c>
      <c r="O1698">
        <v>2</v>
      </c>
      <c r="P1698">
        <v>1</v>
      </c>
      <c r="Q1698" t="s">
        <v>15830</v>
      </c>
      <c r="R1698" t="s">
        <v>7734</v>
      </c>
      <c r="S1698" t="s">
        <v>7734</v>
      </c>
      <c r="T1698" t="s">
        <v>21754</v>
      </c>
      <c r="U1698">
        <f t="shared" si="26"/>
        <v>134466</v>
      </c>
    </row>
    <row r="1699" spans="1:21" x14ac:dyDescent="0.2">
      <c r="A1699" t="s">
        <v>16866</v>
      </c>
      <c r="B1699" t="s">
        <v>10273</v>
      </c>
      <c r="C1699">
        <v>3539036</v>
      </c>
      <c r="D1699" t="s">
        <v>6678</v>
      </c>
      <c r="E1699" t="s">
        <v>6880</v>
      </c>
      <c r="F1699" t="s">
        <v>6402</v>
      </c>
      <c r="G1699">
        <v>3481</v>
      </c>
      <c r="H1699">
        <v>5443</v>
      </c>
      <c r="I1699">
        <v>0</v>
      </c>
      <c r="J1699">
        <v>1</v>
      </c>
      <c r="K1699">
        <v>0</v>
      </c>
      <c r="L1699" t="s">
        <v>6403</v>
      </c>
      <c r="M1699">
        <v>2018</v>
      </c>
      <c r="N1699" t="s">
        <v>1463</v>
      </c>
      <c r="O1699">
        <v>2</v>
      </c>
      <c r="P1699">
        <v>1</v>
      </c>
      <c r="Q1699" t="s">
        <v>15830</v>
      </c>
      <c r="R1699" t="s">
        <v>7734</v>
      </c>
      <c r="S1699" t="s">
        <v>7734</v>
      </c>
      <c r="T1699" t="s">
        <v>3755</v>
      </c>
      <c r="U1699">
        <f t="shared" si="26"/>
        <v>134466</v>
      </c>
    </row>
    <row r="1700" spans="1:21" x14ac:dyDescent="0.2">
      <c r="A1700" t="s">
        <v>16867</v>
      </c>
      <c r="B1700" t="s">
        <v>10273</v>
      </c>
      <c r="C1700">
        <v>3539036</v>
      </c>
      <c r="D1700" t="s">
        <v>7321</v>
      </c>
      <c r="E1700" t="s">
        <v>12188</v>
      </c>
      <c r="F1700" t="s">
        <v>6402</v>
      </c>
      <c r="G1700">
        <v>1281</v>
      </c>
      <c r="H1700">
        <v>4702</v>
      </c>
      <c r="I1700">
        <v>0</v>
      </c>
      <c r="J1700">
        <v>0</v>
      </c>
      <c r="K1700">
        <v>0</v>
      </c>
      <c r="L1700" t="s">
        <v>6403</v>
      </c>
      <c r="M1700">
        <v>2018</v>
      </c>
      <c r="N1700" t="s">
        <v>1463</v>
      </c>
      <c r="O1700">
        <v>3</v>
      </c>
      <c r="P1700">
        <v>1</v>
      </c>
      <c r="Q1700" t="s">
        <v>15830</v>
      </c>
      <c r="R1700" t="s">
        <v>7734</v>
      </c>
      <c r="S1700" t="s">
        <v>7734</v>
      </c>
      <c r="T1700" t="s">
        <v>21755</v>
      </c>
      <c r="U1700">
        <f t="shared" si="26"/>
        <v>134466</v>
      </c>
    </row>
    <row r="1701" spans="1:21" x14ac:dyDescent="0.2">
      <c r="A1701" t="s">
        <v>16867</v>
      </c>
      <c r="B1701" t="s">
        <v>10273</v>
      </c>
      <c r="C1701">
        <v>3539036</v>
      </c>
      <c r="D1701" t="s">
        <v>11049</v>
      </c>
      <c r="E1701" t="s">
        <v>16868</v>
      </c>
      <c r="F1701" t="s">
        <v>6402</v>
      </c>
      <c r="G1701">
        <v>3421</v>
      </c>
      <c r="H1701">
        <v>4702</v>
      </c>
      <c r="I1701">
        <v>1</v>
      </c>
      <c r="J1701">
        <v>1</v>
      </c>
      <c r="K1701">
        <v>0</v>
      </c>
      <c r="L1701" t="s">
        <v>6403</v>
      </c>
      <c r="M1701">
        <v>2018</v>
      </c>
      <c r="N1701" t="s">
        <v>1463</v>
      </c>
      <c r="O1701">
        <v>3</v>
      </c>
      <c r="P1701">
        <v>1</v>
      </c>
      <c r="Q1701" t="s">
        <v>15830</v>
      </c>
      <c r="R1701" t="s">
        <v>7734</v>
      </c>
      <c r="S1701" t="s">
        <v>7734</v>
      </c>
      <c r="T1701" t="s">
        <v>21756</v>
      </c>
      <c r="U1701">
        <f t="shared" si="26"/>
        <v>134466</v>
      </c>
    </row>
    <row r="1702" spans="1:21" x14ac:dyDescent="0.2">
      <c r="A1702" t="s">
        <v>16869</v>
      </c>
      <c r="B1702" t="s">
        <v>10273</v>
      </c>
      <c r="C1702">
        <v>3539036</v>
      </c>
      <c r="D1702" t="s">
        <v>16870</v>
      </c>
      <c r="E1702" t="s">
        <v>12081</v>
      </c>
      <c r="F1702" t="s">
        <v>6402</v>
      </c>
      <c r="G1702">
        <v>130</v>
      </c>
      <c r="H1702">
        <v>5063</v>
      </c>
      <c r="I1702">
        <v>0</v>
      </c>
      <c r="J1702">
        <v>0</v>
      </c>
      <c r="K1702">
        <v>0</v>
      </c>
      <c r="L1702" t="s">
        <v>6409</v>
      </c>
      <c r="M1702">
        <v>2018</v>
      </c>
      <c r="N1702" t="s">
        <v>1463</v>
      </c>
      <c r="O1702">
        <v>4</v>
      </c>
      <c r="P1702">
        <v>1</v>
      </c>
      <c r="Q1702" t="s">
        <v>15830</v>
      </c>
      <c r="R1702" t="s">
        <v>7734</v>
      </c>
      <c r="S1702" t="s">
        <v>7734</v>
      </c>
      <c r="T1702" t="s">
        <v>21757</v>
      </c>
      <c r="U1702">
        <f t="shared" si="26"/>
        <v>134466</v>
      </c>
    </row>
    <row r="1703" spans="1:21" x14ac:dyDescent="0.2">
      <c r="A1703" t="s">
        <v>16869</v>
      </c>
      <c r="B1703" t="s">
        <v>10273</v>
      </c>
      <c r="C1703">
        <v>3539036</v>
      </c>
      <c r="D1703" t="s">
        <v>6867</v>
      </c>
      <c r="E1703" t="s">
        <v>16871</v>
      </c>
      <c r="F1703" t="s">
        <v>6402</v>
      </c>
      <c r="G1703">
        <v>1003</v>
      </c>
      <c r="H1703">
        <v>5063</v>
      </c>
      <c r="I1703">
        <v>0</v>
      </c>
      <c r="J1703">
        <v>0</v>
      </c>
      <c r="K1703">
        <v>0</v>
      </c>
      <c r="L1703" t="s">
        <v>6409</v>
      </c>
      <c r="M1703">
        <v>2018</v>
      </c>
      <c r="N1703" t="s">
        <v>1463</v>
      </c>
      <c r="O1703">
        <v>4</v>
      </c>
      <c r="P1703">
        <v>1</v>
      </c>
      <c r="Q1703" t="s">
        <v>15830</v>
      </c>
      <c r="R1703" t="s">
        <v>7734</v>
      </c>
      <c r="S1703" t="s">
        <v>7734</v>
      </c>
      <c r="T1703" t="s">
        <v>21758</v>
      </c>
      <c r="U1703">
        <f t="shared" si="26"/>
        <v>134466</v>
      </c>
    </row>
    <row r="1704" spans="1:21" x14ac:dyDescent="0.2">
      <c r="A1704" t="s">
        <v>16869</v>
      </c>
      <c r="B1704" t="s">
        <v>10273</v>
      </c>
      <c r="C1704">
        <v>3539036</v>
      </c>
      <c r="D1704" t="s">
        <v>10308</v>
      </c>
      <c r="E1704" t="s">
        <v>6885</v>
      </c>
      <c r="F1704" t="s">
        <v>6402</v>
      </c>
      <c r="G1704">
        <v>180</v>
      </c>
      <c r="H1704">
        <v>5063</v>
      </c>
      <c r="I1704">
        <v>0</v>
      </c>
      <c r="J1704">
        <v>0</v>
      </c>
      <c r="K1704">
        <v>0</v>
      </c>
      <c r="L1704" t="s">
        <v>6403</v>
      </c>
      <c r="M1704">
        <v>2018</v>
      </c>
      <c r="N1704" t="s">
        <v>1463</v>
      </c>
      <c r="O1704">
        <v>4</v>
      </c>
      <c r="P1704">
        <v>1</v>
      </c>
      <c r="Q1704" t="s">
        <v>15830</v>
      </c>
      <c r="R1704" t="s">
        <v>7734</v>
      </c>
      <c r="S1704" t="s">
        <v>7734</v>
      </c>
      <c r="T1704" t="s">
        <v>21759</v>
      </c>
      <c r="U1704">
        <f t="shared" si="26"/>
        <v>134466</v>
      </c>
    </row>
    <row r="1705" spans="1:21" x14ac:dyDescent="0.2">
      <c r="A1705" t="s">
        <v>16869</v>
      </c>
      <c r="B1705" t="s">
        <v>10273</v>
      </c>
      <c r="C1705">
        <v>3539036</v>
      </c>
      <c r="D1705" t="s">
        <v>6646</v>
      </c>
      <c r="E1705" t="s">
        <v>7121</v>
      </c>
      <c r="F1705" t="s">
        <v>6402</v>
      </c>
      <c r="G1705">
        <v>2559</v>
      </c>
      <c r="H1705">
        <v>5063</v>
      </c>
      <c r="I1705">
        <v>1</v>
      </c>
      <c r="J1705">
        <v>1</v>
      </c>
      <c r="K1705">
        <v>0</v>
      </c>
      <c r="L1705" t="s">
        <v>6403</v>
      </c>
      <c r="M1705">
        <v>2018</v>
      </c>
      <c r="N1705" t="s">
        <v>1463</v>
      </c>
      <c r="O1705">
        <v>4</v>
      </c>
      <c r="P1705">
        <v>1</v>
      </c>
      <c r="Q1705" t="s">
        <v>15830</v>
      </c>
      <c r="R1705" t="s">
        <v>7734</v>
      </c>
      <c r="S1705" t="s">
        <v>7734</v>
      </c>
      <c r="T1705" t="s">
        <v>21760</v>
      </c>
      <c r="U1705">
        <f t="shared" si="26"/>
        <v>134466</v>
      </c>
    </row>
    <row r="1706" spans="1:21" x14ac:dyDescent="0.2">
      <c r="A1706" t="s">
        <v>16869</v>
      </c>
      <c r="B1706" t="s">
        <v>10273</v>
      </c>
      <c r="C1706">
        <v>3539036</v>
      </c>
      <c r="D1706" t="s">
        <v>16872</v>
      </c>
      <c r="E1706" t="s">
        <v>10306</v>
      </c>
      <c r="F1706" t="s">
        <v>6402</v>
      </c>
      <c r="G1706">
        <v>1191</v>
      </c>
      <c r="H1706">
        <v>5063</v>
      </c>
      <c r="I1706">
        <v>0</v>
      </c>
      <c r="J1706">
        <v>0</v>
      </c>
      <c r="K1706">
        <v>0</v>
      </c>
      <c r="L1706" t="s">
        <v>6403</v>
      </c>
      <c r="M1706">
        <v>2018</v>
      </c>
      <c r="N1706" t="s">
        <v>1463</v>
      </c>
      <c r="O1706">
        <v>4</v>
      </c>
      <c r="P1706">
        <v>1</v>
      </c>
      <c r="Q1706" t="s">
        <v>15830</v>
      </c>
      <c r="R1706" t="s">
        <v>7734</v>
      </c>
      <c r="S1706" t="s">
        <v>7734</v>
      </c>
      <c r="T1706" t="s">
        <v>21761</v>
      </c>
      <c r="U1706">
        <f t="shared" si="26"/>
        <v>134466</v>
      </c>
    </row>
    <row r="1707" spans="1:21" x14ac:dyDescent="0.2">
      <c r="A1707" t="s">
        <v>16873</v>
      </c>
      <c r="B1707" t="s">
        <v>10273</v>
      </c>
      <c r="C1707">
        <v>3539036</v>
      </c>
      <c r="D1707" t="s">
        <v>7550</v>
      </c>
      <c r="E1707" t="s">
        <v>7431</v>
      </c>
      <c r="F1707" t="s">
        <v>6402</v>
      </c>
      <c r="G1707">
        <v>4741</v>
      </c>
      <c r="H1707">
        <v>12224</v>
      </c>
      <c r="I1707">
        <v>1</v>
      </c>
      <c r="J1707">
        <v>1</v>
      </c>
      <c r="K1707">
        <v>0</v>
      </c>
      <c r="L1707" t="s">
        <v>6409</v>
      </c>
      <c r="M1707">
        <v>2018</v>
      </c>
      <c r="N1707" t="s">
        <v>1463</v>
      </c>
      <c r="O1707">
        <v>5</v>
      </c>
      <c r="P1707">
        <v>1</v>
      </c>
      <c r="Q1707" t="s">
        <v>15830</v>
      </c>
      <c r="R1707" t="s">
        <v>7734</v>
      </c>
      <c r="S1707" t="s">
        <v>7734</v>
      </c>
      <c r="T1707" t="s">
        <v>21762</v>
      </c>
      <c r="U1707">
        <f t="shared" si="26"/>
        <v>134466</v>
      </c>
    </row>
    <row r="1708" spans="1:21" x14ac:dyDescent="0.2">
      <c r="A1708" t="s">
        <v>16873</v>
      </c>
      <c r="B1708" t="s">
        <v>10273</v>
      </c>
      <c r="C1708">
        <v>3539036</v>
      </c>
      <c r="D1708" t="s">
        <v>6571</v>
      </c>
      <c r="E1708" t="s">
        <v>16874</v>
      </c>
      <c r="F1708" t="s">
        <v>6402</v>
      </c>
      <c r="G1708">
        <v>937</v>
      </c>
      <c r="H1708">
        <v>12224</v>
      </c>
      <c r="I1708">
        <v>0</v>
      </c>
      <c r="J1708">
        <v>0</v>
      </c>
      <c r="K1708">
        <v>0</v>
      </c>
      <c r="L1708" t="s">
        <v>6409</v>
      </c>
      <c r="M1708">
        <v>2018</v>
      </c>
      <c r="N1708" t="s">
        <v>1463</v>
      </c>
      <c r="O1708">
        <v>5</v>
      </c>
      <c r="P1708">
        <v>1</v>
      </c>
      <c r="Q1708" t="s">
        <v>15830</v>
      </c>
      <c r="R1708" t="s">
        <v>7734</v>
      </c>
      <c r="S1708" t="s">
        <v>7734</v>
      </c>
      <c r="T1708" t="s">
        <v>21763</v>
      </c>
      <c r="U1708">
        <f t="shared" si="26"/>
        <v>134466</v>
      </c>
    </row>
    <row r="1709" spans="1:21" x14ac:dyDescent="0.2">
      <c r="A1709" t="s">
        <v>16873</v>
      </c>
      <c r="B1709" t="s">
        <v>10273</v>
      </c>
      <c r="C1709">
        <v>3539036</v>
      </c>
      <c r="D1709" t="s">
        <v>16875</v>
      </c>
      <c r="E1709" t="s">
        <v>16876</v>
      </c>
      <c r="F1709" t="s">
        <v>6402</v>
      </c>
      <c r="G1709">
        <v>88</v>
      </c>
      <c r="H1709">
        <v>12224</v>
      </c>
      <c r="I1709">
        <v>0</v>
      </c>
      <c r="J1709">
        <v>0</v>
      </c>
      <c r="K1709">
        <v>0</v>
      </c>
      <c r="L1709" t="s">
        <v>6403</v>
      </c>
      <c r="M1709">
        <v>2018</v>
      </c>
      <c r="N1709" t="s">
        <v>1463</v>
      </c>
      <c r="O1709">
        <v>5</v>
      </c>
      <c r="P1709">
        <v>1</v>
      </c>
      <c r="Q1709" t="s">
        <v>15830</v>
      </c>
      <c r="R1709" t="s">
        <v>7734</v>
      </c>
      <c r="S1709" t="s">
        <v>7734</v>
      </c>
      <c r="T1709" t="s">
        <v>21764</v>
      </c>
      <c r="U1709">
        <f t="shared" si="26"/>
        <v>134466</v>
      </c>
    </row>
    <row r="1710" spans="1:21" x14ac:dyDescent="0.2">
      <c r="A1710" t="s">
        <v>16873</v>
      </c>
      <c r="B1710" t="s">
        <v>10273</v>
      </c>
      <c r="C1710">
        <v>3539036</v>
      </c>
      <c r="D1710" t="s">
        <v>6792</v>
      </c>
      <c r="E1710" t="s">
        <v>8448</v>
      </c>
      <c r="F1710" t="s">
        <v>6402</v>
      </c>
      <c r="G1710">
        <v>809</v>
      </c>
      <c r="H1710">
        <v>12224</v>
      </c>
      <c r="I1710">
        <v>0</v>
      </c>
      <c r="J1710">
        <v>0</v>
      </c>
      <c r="K1710">
        <v>0</v>
      </c>
      <c r="L1710" t="s">
        <v>6403</v>
      </c>
      <c r="M1710">
        <v>2018</v>
      </c>
      <c r="N1710" t="s">
        <v>1463</v>
      </c>
      <c r="O1710">
        <v>5</v>
      </c>
      <c r="P1710">
        <v>1</v>
      </c>
      <c r="Q1710" t="s">
        <v>15830</v>
      </c>
      <c r="R1710" t="s">
        <v>7734</v>
      </c>
      <c r="S1710" t="s">
        <v>7734</v>
      </c>
      <c r="T1710" t="s">
        <v>21765</v>
      </c>
      <c r="U1710">
        <f t="shared" si="26"/>
        <v>134466</v>
      </c>
    </row>
    <row r="1711" spans="1:21" x14ac:dyDescent="0.2">
      <c r="A1711" t="s">
        <v>16873</v>
      </c>
      <c r="B1711" t="s">
        <v>10273</v>
      </c>
      <c r="C1711">
        <v>3539036</v>
      </c>
      <c r="D1711" t="s">
        <v>7037</v>
      </c>
      <c r="E1711" t="s">
        <v>7282</v>
      </c>
      <c r="F1711" t="s">
        <v>6402</v>
      </c>
      <c r="G1711">
        <v>1833</v>
      </c>
      <c r="H1711">
        <v>12224</v>
      </c>
      <c r="I1711">
        <v>0</v>
      </c>
      <c r="J1711">
        <v>0</v>
      </c>
      <c r="K1711">
        <v>0</v>
      </c>
      <c r="L1711" t="s">
        <v>6403</v>
      </c>
      <c r="M1711">
        <v>2018</v>
      </c>
      <c r="N1711" t="s">
        <v>1463</v>
      </c>
      <c r="O1711">
        <v>5</v>
      </c>
      <c r="P1711">
        <v>1</v>
      </c>
      <c r="Q1711" t="s">
        <v>15830</v>
      </c>
      <c r="R1711" t="s">
        <v>7734</v>
      </c>
      <c r="S1711" t="s">
        <v>7734</v>
      </c>
      <c r="T1711" t="s">
        <v>21766</v>
      </c>
      <c r="U1711">
        <f t="shared" si="26"/>
        <v>134466</v>
      </c>
    </row>
    <row r="1712" spans="1:21" x14ac:dyDescent="0.2">
      <c r="A1712" t="s">
        <v>16873</v>
      </c>
      <c r="B1712" t="s">
        <v>10273</v>
      </c>
      <c r="C1712">
        <v>3539036</v>
      </c>
      <c r="D1712" t="s">
        <v>6815</v>
      </c>
      <c r="E1712" t="s">
        <v>13241</v>
      </c>
      <c r="F1712" t="s">
        <v>6402</v>
      </c>
      <c r="G1712">
        <v>3816</v>
      </c>
      <c r="H1712">
        <v>12224</v>
      </c>
      <c r="I1712">
        <v>0</v>
      </c>
      <c r="J1712">
        <v>0</v>
      </c>
      <c r="K1712">
        <v>0</v>
      </c>
      <c r="L1712" t="s">
        <v>6403</v>
      </c>
      <c r="M1712">
        <v>2018</v>
      </c>
      <c r="N1712" t="s">
        <v>1463</v>
      </c>
      <c r="O1712">
        <v>5</v>
      </c>
      <c r="P1712">
        <v>1</v>
      </c>
      <c r="Q1712" t="s">
        <v>15830</v>
      </c>
      <c r="R1712" t="s">
        <v>7734</v>
      </c>
      <c r="S1712" t="s">
        <v>7734</v>
      </c>
      <c r="T1712" t="s">
        <v>21767</v>
      </c>
      <c r="U1712">
        <f t="shared" si="26"/>
        <v>134466</v>
      </c>
    </row>
    <row r="1713" spans="1:21" x14ac:dyDescent="0.2">
      <c r="A1713" t="s">
        <v>16877</v>
      </c>
      <c r="B1713" t="s">
        <v>10273</v>
      </c>
      <c r="C1713">
        <v>3539036</v>
      </c>
      <c r="D1713" t="s">
        <v>6459</v>
      </c>
      <c r="E1713" t="s">
        <v>16878</v>
      </c>
      <c r="F1713" t="s">
        <v>6402</v>
      </c>
      <c r="G1713">
        <v>1737</v>
      </c>
      <c r="H1713">
        <v>5696</v>
      </c>
      <c r="I1713">
        <v>0</v>
      </c>
      <c r="J1713">
        <v>0</v>
      </c>
      <c r="K1713">
        <v>0</v>
      </c>
      <c r="L1713" t="s">
        <v>6403</v>
      </c>
      <c r="M1713">
        <v>2018</v>
      </c>
      <c r="N1713" t="s">
        <v>1463</v>
      </c>
      <c r="O1713">
        <v>6</v>
      </c>
      <c r="P1713">
        <v>1</v>
      </c>
      <c r="Q1713" t="s">
        <v>15830</v>
      </c>
      <c r="R1713" t="s">
        <v>7734</v>
      </c>
      <c r="S1713" t="s">
        <v>7734</v>
      </c>
      <c r="T1713" t="s">
        <v>21768</v>
      </c>
      <c r="U1713">
        <f t="shared" si="26"/>
        <v>134466</v>
      </c>
    </row>
    <row r="1714" spans="1:21" x14ac:dyDescent="0.2">
      <c r="A1714" t="s">
        <v>16877</v>
      </c>
      <c r="B1714" t="s">
        <v>10273</v>
      </c>
      <c r="C1714">
        <v>3539036</v>
      </c>
      <c r="D1714" t="s">
        <v>6620</v>
      </c>
      <c r="E1714" t="s">
        <v>7028</v>
      </c>
      <c r="F1714" t="s">
        <v>6402</v>
      </c>
      <c r="G1714">
        <v>3959</v>
      </c>
      <c r="H1714">
        <v>5696</v>
      </c>
      <c r="I1714">
        <v>1</v>
      </c>
      <c r="J1714">
        <v>1</v>
      </c>
      <c r="K1714">
        <v>0</v>
      </c>
      <c r="L1714" t="s">
        <v>6403</v>
      </c>
      <c r="M1714">
        <v>2018</v>
      </c>
      <c r="N1714" t="s">
        <v>1463</v>
      </c>
      <c r="O1714">
        <v>6</v>
      </c>
      <c r="P1714">
        <v>1</v>
      </c>
      <c r="Q1714" t="s">
        <v>15830</v>
      </c>
      <c r="R1714" t="s">
        <v>7734</v>
      </c>
      <c r="S1714" t="s">
        <v>7734</v>
      </c>
      <c r="T1714" t="s">
        <v>21769</v>
      </c>
      <c r="U1714">
        <f t="shared" si="26"/>
        <v>134466</v>
      </c>
    </row>
    <row r="1715" spans="1:21" x14ac:dyDescent="0.2">
      <c r="A1715" t="s">
        <v>16879</v>
      </c>
      <c r="B1715" t="s">
        <v>10273</v>
      </c>
      <c r="C1715">
        <v>3539036</v>
      </c>
      <c r="D1715" t="s">
        <v>6442</v>
      </c>
      <c r="E1715" t="s">
        <v>16880</v>
      </c>
      <c r="F1715" t="s">
        <v>6402</v>
      </c>
      <c r="G1715">
        <v>2020</v>
      </c>
      <c r="H1715">
        <v>8137</v>
      </c>
      <c r="I1715">
        <v>0</v>
      </c>
      <c r="J1715">
        <v>0</v>
      </c>
      <c r="K1715">
        <v>0</v>
      </c>
      <c r="L1715" t="s">
        <v>6403</v>
      </c>
      <c r="M1715">
        <v>2018</v>
      </c>
      <c r="N1715" t="s">
        <v>1463</v>
      </c>
      <c r="O1715">
        <v>7</v>
      </c>
      <c r="P1715">
        <v>1</v>
      </c>
      <c r="Q1715" t="s">
        <v>15830</v>
      </c>
      <c r="R1715" t="s">
        <v>7734</v>
      </c>
      <c r="S1715" t="s">
        <v>7734</v>
      </c>
      <c r="T1715" t="s">
        <v>21770</v>
      </c>
      <c r="U1715">
        <f t="shared" si="26"/>
        <v>134466</v>
      </c>
    </row>
    <row r="1716" spans="1:21" x14ac:dyDescent="0.2">
      <c r="A1716" t="s">
        <v>16879</v>
      </c>
      <c r="B1716" t="s">
        <v>10273</v>
      </c>
      <c r="C1716">
        <v>3539036</v>
      </c>
      <c r="D1716" t="s">
        <v>7549</v>
      </c>
      <c r="E1716" t="s">
        <v>6723</v>
      </c>
      <c r="F1716" t="s">
        <v>6402</v>
      </c>
      <c r="G1716">
        <v>6117</v>
      </c>
      <c r="H1716">
        <v>8137</v>
      </c>
      <c r="I1716">
        <v>1</v>
      </c>
      <c r="J1716">
        <v>1</v>
      </c>
      <c r="K1716">
        <v>0</v>
      </c>
      <c r="L1716" t="s">
        <v>6403</v>
      </c>
      <c r="M1716">
        <v>2018</v>
      </c>
      <c r="N1716" t="s">
        <v>1463</v>
      </c>
      <c r="O1716">
        <v>7</v>
      </c>
      <c r="P1716">
        <v>1</v>
      </c>
      <c r="Q1716" t="s">
        <v>15830</v>
      </c>
      <c r="R1716" t="s">
        <v>7734</v>
      </c>
      <c r="S1716" t="s">
        <v>7734</v>
      </c>
      <c r="T1716" t="s">
        <v>913</v>
      </c>
      <c r="U1716">
        <f t="shared" si="26"/>
        <v>134466</v>
      </c>
    </row>
    <row r="1717" spans="1:21" x14ac:dyDescent="0.2">
      <c r="A1717" t="s">
        <v>16881</v>
      </c>
      <c r="B1717" t="s">
        <v>10273</v>
      </c>
      <c r="C1717">
        <v>3539036</v>
      </c>
      <c r="D1717" t="s">
        <v>7195</v>
      </c>
      <c r="E1717" t="s">
        <v>10717</v>
      </c>
      <c r="F1717" t="s">
        <v>6402</v>
      </c>
      <c r="G1717">
        <v>374</v>
      </c>
      <c r="H1717">
        <v>10952</v>
      </c>
      <c r="I1717">
        <v>0</v>
      </c>
      <c r="J1717">
        <v>0</v>
      </c>
      <c r="K1717">
        <v>0</v>
      </c>
      <c r="L1717" t="s">
        <v>6409</v>
      </c>
      <c r="M1717">
        <v>2018</v>
      </c>
      <c r="N1717" t="s">
        <v>1463</v>
      </c>
      <c r="O1717">
        <v>8</v>
      </c>
      <c r="P1717">
        <v>1</v>
      </c>
      <c r="Q1717" t="s">
        <v>15830</v>
      </c>
      <c r="R1717" t="s">
        <v>7734</v>
      </c>
      <c r="S1717" t="s">
        <v>7734</v>
      </c>
      <c r="T1717" t="s">
        <v>21771</v>
      </c>
      <c r="U1717">
        <f t="shared" si="26"/>
        <v>134466</v>
      </c>
    </row>
    <row r="1718" spans="1:21" x14ac:dyDescent="0.2">
      <c r="A1718" t="s">
        <v>16881</v>
      </c>
      <c r="B1718" t="s">
        <v>10273</v>
      </c>
      <c r="C1718">
        <v>3539036</v>
      </c>
      <c r="D1718" t="s">
        <v>16882</v>
      </c>
      <c r="E1718" t="s">
        <v>15285</v>
      </c>
      <c r="F1718" t="s">
        <v>6402</v>
      </c>
      <c r="G1718">
        <v>743</v>
      </c>
      <c r="H1718">
        <v>10952</v>
      </c>
      <c r="I1718">
        <v>0</v>
      </c>
      <c r="J1718">
        <v>0</v>
      </c>
      <c r="K1718">
        <v>0</v>
      </c>
      <c r="L1718" t="s">
        <v>6409</v>
      </c>
      <c r="M1718">
        <v>2018</v>
      </c>
      <c r="N1718" t="s">
        <v>1463</v>
      </c>
      <c r="O1718">
        <v>8</v>
      </c>
      <c r="P1718">
        <v>1</v>
      </c>
      <c r="Q1718" t="s">
        <v>15830</v>
      </c>
      <c r="R1718" t="s">
        <v>7734</v>
      </c>
      <c r="S1718" t="s">
        <v>7734</v>
      </c>
      <c r="T1718" t="s">
        <v>21772</v>
      </c>
      <c r="U1718">
        <f t="shared" si="26"/>
        <v>134466</v>
      </c>
    </row>
    <row r="1719" spans="1:21" x14ac:dyDescent="0.2">
      <c r="A1719" t="s">
        <v>16881</v>
      </c>
      <c r="B1719" t="s">
        <v>10273</v>
      </c>
      <c r="C1719">
        <v>3539036</v>
      </c>
      <c r="D1719" t="s">
        <v>7477</v>
      </c>
      <c r="E1719" t="s">
        <v>16883</v>
      </c>
      <c r="F1719" t="s">
        <v>6402</v>
      </c>
      <c r="G1719">
        <v>112</v>
      </c>
      <c r="H1719">
        <v>10952</v>
      </c>
      <c r="I1719">
        <v>0</v>
      </c>
      <c r="J1719">
        <v>0</v>
      </c>
      <c r="K1719">
        <v>0</v>
      </c>
      <c r="L1719" t="s">
        <v>6409</v>
      </c>
      <c r="M1719">
        <v>2018</v>
      </c>
      <c r="N1719" t="s">
        <v>1463</v>
      </c>
      <c r="O1719">
        <v>8</v>
      </c>
      <c r="P1719">
        <v>1</v>
      </c>
      <c r="Q1719" t="s">
        <v>15830</v>
      </c>
      <c r="R1719" t="s">
        <v>7734</v>
      </c>
      <c r="S1719" t="s">
        <v>7734</v>
      </c>
      <c r="T1719" t="s">
        <v>21773</v>
      </c>
      <c r="U1719">
        <f t="shared" si="26"/>
        <v>134466</v>
      </c>
    </row>
    <row r="1720" spans="1:21" x14ac:dyDescent="0.2">
      <c r="A1720" t="s">
        <v>16881</v>
      </c>
      <c r="B1720" t="s">
        <v>10273</v>
      </c>
      <c r="C1720">
        <v>3539036</v>
      </c>
      <c r="D1720" t="s">
        <v>16884</v>
      </c>
      <c r="E1720" t="s">
        <v>6606</v>
      </c>
      <c r="F1720" t="s">
        <v>6402</v>
      </c>
      <c r="G1720">
        <v>464</v>
      </c>
      <c r="H1720">
        <v>10952</v>
      </c>
      <c r="I1720">
        <v>0</v>
      </c>
      <c r="J1720">
        <v>0</v>
      </c>
      <c r="K1720">
        <v>0</v>
      </c>
      <c r="L1720" t="s">
        <v>6403</v>
      </c>
      <c r="M1720">
        <v>2018</v>
      </c>
      <c r="N1720" t="s">
        <v>1463</v>
      </c>
      <c r="O1720">
        <v>8</v>
      </c>
      <c r="P1720">
        <v>1</v>
      </c>
      <c r="Q1720" t="s">
        <v>15830</v>
      </c>
      <c r="R1720" t="s">
        <v>7734</v>
      </c>
      <c r="S1720" t="s">
        <v>7734</v>
      </c>
      <c r="T1720" t="s">
        <v>21774</v>
      </c>
      <c r="U1720">
        <f t="shared" si="26"/>
        <v>134466</v>
      </c>
    </row>
    <row r="1721" spans="1:21" x14ac:dyDescent="0.2">
      <c r="A1721" t="s">
        <v>16881</v>
      </c>
      <c r="B1721" t="s">
        <v>10273</v>
      </c>
      <c r="C1721">
        <v>3539036</v>
      </c>
      <c r="D1721" t="s">
        <v>6809</v>
      </c>
      <c r="E1721" t="s">
        <v>7353</v>
      </c>
      <c r="F1721" t="s">
        <v>6402</v>
      </c>
      <c r="G1721">
        <v>1282</v>
      </c>
      <c r="H1721">
        <v>10952</v>
      </c>
      <c r="I1721">
        <v>0</v>
      </c>
      <c r="J1721">
        <v>0</v>
      </c>
      <c r="K1721">
        <v>0</v>
      </c>
      <c r="L1721" t="s">
        <v>6403</v>
      </c>
      <c r="M1721">
        <v>2018</v>
      </c>
      <c r="N1721" t="s">
        <v>1463</v>
      </c>
      <c r="O1721">
        <v>8</v>
      </c>
      <c r="P1721">
        <v>1</v>
      </c>
      <c r="Q1721" t="s">
        <v>15830</v>
      </c>
      <c r="R1721" t="s">
        <v>7734</v>
      </c>
      <c r="S1721" t="s">
        <v>7734</v>
      </c>
      <c r="T1721" t="s">
        <v>21775</v>
      </c>
      <c r="U1721">
        <f t="shared" si="26"/>
        <v>134466</v>
      </c>
    </row>
    <row r="1722" spans="1:21" x14ac:dyDescent="0.2">
      <c r="A1722" t="s">
        <v>16881</v>
      </c>
      <c r="B1722" t="s">
        <v>10273</v>
      </c>
      <c r="C1722">
        <v>3539036</v>
      </c>
      <c r="D1722" t="s">
        <v>6828</v>
      </c>
      <c r="E1722" t="s">
        <v>7021</v>
      </c>
      <c r="F1722" t="s">
        <v>6402</v>
      </c>
      <c r="G1722">
        <v>191</v>
      </c>
      <c r="H1722">
        <v>10952</v>
      </c>
      <c r="I1722">
        <v>0</v>
      </c>
      <c r="J1722">
        <v>0</v>
      </c>
      <c r="K1722">
        <v>0</v>
      </c>
      <c r="L1722" t="s">
        <v>6403</v>
      </c>
      <c r="M1722">
        <v>2018</v>
      </c>
      <c r="N1722" t="s">
        <v>1463</v>
      </c>
      <c r="O1722">
        <v>8</v>
      </c>
      <c r="P1722">
        <v>1</v>
      </c>
      <c r="Q1722" t="s">
        <v>15830</v>
      </c>
      <c r="R1722" t="s">
        <v>7734</v>
      </c>
      <c r="S1722" t="s">
        <v>7734</v>
      </c>
      <c r="T1722" t="s">
        <v>21776</v>
      </c>
      <c r="U1722">
        <f t="shared" si="26"/>
        <v>134466</v>
      </c>
    </row>
    <row r="1723" spans="1:21" x14ac:dyDescent="0.2">
      <c r="A1723" t="s">
        <v>16881</v>
      </c>
      <c r="B1723" t="s">
        <v>10273</v>
      </c>
      <c r="C1723">
        <v>3539036</v>
      </c>
      <c r="D1723" t="s">
        <v>10751</v>
      </c>
      <c r="E1723" t="s">
        <v>7757</v>
      </c>
      <c r="F1723" t="s">
        <v>6402</v>
      </c>
      <c r="G1723">
        <v>1059</v>
      </c>
      <c r="H1723">
        <v>10952</v>
      </c>
      <c r="I1723">
        <v>0</v>
      </c>
      <c r="J1723">
        <v>0</v>
      </c>
      <c r="K1723">
        <v>0</v>
      </c>
      <c r="L1723" t="s">
        <v>6403</v>
      </c>
      <c r="M1723">
        <v>2018</v>
      </c>
      <c r="N1723" t="s">
        <v>1463</v>
      </c>
      <c r="O1723">
        <v>8</v>
      </c>
      <c r="P1723">
        <v>1</v>
      </c>
      <c r="Q1723" t="s">
        <v>15830</v>
      </c>
      <c r="R1723" t="s">
        <v>7734</v>
      </c>
      <c r="S1723" t="s">
        <v>7734</v>
      </c>
      <c r="T1723" t="s">
        <v>21777</v>
      </c>
      <c r="U1723">
        <f t="shared" si="26"/>
        <v>134466</v>
      </c>
    </row>
    <row r="1724" spans="1:21" x14ac:dyDescent="0.2">
      <c r="A1724" t="s">
        <v>16881</v>
      </c>
      <c r="B1724" t="s">
        <v>10273</v>
      </c>
      <c r="C1724">
        <v>3539036</v>
      </c>
      <c r="D1724" t="s">
        <v>6428</v>
      </c>
      <c r="E1724" t="s">
        <v>10323</v>
      </c>
      <c r="F1724" t="s">
        <v>6402</v>
      </c>
      <c r="G1724">
        <v>3823</v>
      </c>
      <c r="H1724">
        <v>10952</v>
      </c>
      <c r="I1724">
        <v>0</v>
      </c>
      <c r="J1724">
        <v>1</v>
      </c>
      <c r="K1724">
        <v>0</v>
      </c>
      <c r="L1724" t="s">
        <v>6403</v>
      </c>
      <c r="M1724">
        <v>2018</v>
      </c>
      <c r="N1724" t="s">
        <v>1463</v>
      </c>
      <c r="O1724">
        <v>8</v>
      </c>
      <c r="P1724">
        <v>1</v>
      </c>
      <c r="Q1724" t="s">
        <v>15830</v>
      </c>
      <c r="R1724" t="s">
        <v>7734</v>
      </c>
      <c r="S1724" t="s">
        <v>7734</v>
      </c>
      <c r="T1724" t="s">
        <v>3749</v>
      </c>
      <c r="U1724">
        <f t="shared" si="26"/>
        <v>134466</v>
      </c>
    </row>
    <row r="1725" spans="1:21" x14ac:dyDescent="0.2">
      <c r="A1725" t="s">
        <v>16881</v>
      </c>
      <c r="B1725" t="s">
        <v>10273</v>
      </c>
      <c r="C1725">
        <v>3539036</v>
      </c>
      <c r="D1725" t="s">
        <v>6595</v>
      </c>
      <c r="E1725" t="s">
        <v>6803</v>
      </c>
      <c r="F1725" t="s">
        <v>6402</v>
      </c>
      <c r="G1725">
        <v>2904</v>
      </c>
      <c r="H1725">
        <v>10952</v>
      </c>
      <c r="I1725">
        <v>0</v>
      </c>
      <c r="J1725">
        <v>0</v>
      </c>
      <c r="K1725">
        <v>0</v>
      </c>
      <c r="L1725" t="s">
        <v>6403</v>
      </c>
      <c r="M1725">
        <v>2018</v>
      </c>
      <c r="N1725" t="s">
        <v>1463</v>
      </c>
      <c r="O1725">
        <v>8</v>
      </c>
      <c r="P1725">
        <v>1</v>
      </c>
      <c r="Q1725" t="s">
        <v>15830</v>
      </c>
      <c r="R1725" t="s">
        <v>7734</v>
      </c>
      <c r="S1725" t="s">
        <v>7734</v>
      </c>
      <c r="T1725" t="s">
        <v>21778</v>
      </c>
      <c r="U1725">
        <f t="shared" si="26"/>
        <v>134466</v>
      </c>
    </row>
    <row r="1726" spans="1:21" x14ac:dyDescent="0.2">
      <c r="A1726" t="s">
        <v>16885</v>
      </c>
      <c r="B1726" t="s">
        <v>10273</v>
      </c>
      <c r="C1726">
        <v>3539036</v>
      </c>
      <c r="D1726" t="s">
        <v>7075</v>
      </c>
      <c r="E1726" t="s">
        <v>6765</v>
      </c>
      <c r="F1726" t="s">
        <v>6402</v>
      </c>
      <c r="G1726">
        <v>4948</v>
      </c>
      <c r="H1726">
        <v>10252</v>
      </c>
      <c r="I1726">
        <v>1</v>
      </c>
      <c r="J1726">
        <v>1</v>
      </c>
      <c r="K1726">
        <v>0</v>
      </c>
      <c r="L1726" t="s">
        <v>6409</v>
      </c>
      <c r="M1726">
        <v>2018</v>
      </c>
      <c r="N1726" t="s">
        <v>1463</v>
      </c>
      <c r="O1726">
        <v>9</v>
      </c>
      <c r="P1726">
        <v>1</v>
      </c>
      <c r="Q1726" t="s">
        <v>15830</v>
      </c>
      <c r="R1726" t="s">
        <v>7734</v>
      </c>
      <c r="S1726" t="s">
        <v>7734</v>
      </c>
      <c r="T1726" t="s">
        <v>3748</v>
      </c>
      <c r="U1726">
        <f t="shared" si="26"/>
        <v>134466</v>
      </c>
    </row>
    <row r="1727" spans="1:21" x14ac:dyDescent="0.2">
      <c r="A1727" t="s">
        <v>16885</v>
      </c>
      <c r="B1727" t="s">
        <v>10273</v>
      </c>
      <c r="C1727">
        <v>3539036</v>
      </c>
      <c r="D1727" t="s">
        <v>16886</v>
      </c>
      <c r="E1727" t="s">
        <v>10330</v>
      </c>
      <c r="F1727" t="s">
        <v>6402</v>
      </c>
      <c r="G1727">
        <v>240</v>
      </c>
      <c r="H1727">
        <v>10252</v>
      </c>
      <c r="I1727">
        <v>0</v>
      </c>
      <c r="J1727">
        <v>0</v>
      </c>
      <c r="K1727">
        <v>0</v>
      </c>
      <c r="L1727" t="s">
        <v>6409</v>
      </c>
      <c r="M1727">
        <v>2018</v>
      </c>
      <c r="N1727" t="s">
        <v>1463</v>
      </c>
      <c r="O1727">
        <v>9</v>
      </c>
      <c r="P1727">
        <v>1</v>
      </c>
      <c r="Q1727" t="s">
        <v>15830</v>
      </c>
      <c r="R1727" t="s">
        <v>7734</v>
      </c>
      <c r="S1727" t="s">
        <v>7734</v>
      </c>
      <c r="T1727" t="s">
        <v>21779</v>
      </c>
      <c r="U1727">
        <f t="shared" si="26"/>
        <v>134466</v>
      </c>
    </row>
    <row r="1728" spans="1:21" x14ac:dyDescent="0.2">
      <c r="A1728" t="s">
        <v>16885</v>
      </c>
      <c r="B1728" t="s">
        <v>10273</v>
      </c>
      <c r="C1728">
        <v>3539036</v>
      </c>
      <c r="D1728" t="s">
        <v>6458</v>
      </c>
      <c r="E1728" t="s">
        <v>9726</v>
      </c>
      <c r="F1728" t="s">
        <v>6402</v>
      </c>
      <c r="G1728">
        <v>922</v>
      </c>
      <c r="H1728">
        <v>10252</v>
      </c>
      <c r="I1728">
        <v>0</v>
      </c>
      <c r="J1728">
        <v>0</v>
      </c>
      <c r="K1728">
        <v>0</v>
      </c>
      <c r="L1728" t="s">
        <v>6403</v>
      </c>
      <c r="M1728">
        <v>2018</v>
      </c>
      <c r="N1728" t="s">
        <v>1463</v>
      </c>
      <c r="O1728">
        <v>9</v>
      </c>
      <c r="P1728">
        <v>1</v>
      </c>
      <c r="Q1728" t="s">
        <v>15830</v>
      </c>
      <c r="R1728" t="s">
        <v>7734</v>
      </c>
      <c r="S1728" t="s">
        <v>7734</v>
      </c>
      <c r="T1728" t="s">
        <v>21780</v>
      </c>
      <c r="U1728">
        <f t="shared" si="26"/>
        <v>134466</v>
      </c>
    </row>
    <row r="1729" spans="1:21" x14ac:dyDescent="0.2">
      <c r="A1729" t="s">
        <v>16885</v>
      </c>
      <c r="B1729" t="s">
        <v>10273</v>
      </c>
      <c r="C1729">
        <v>3539036</v>
      </c>
      <c r="D1729" t="s">
        <v>6595</v>
      </c>
      <c r="E1729" t="s">
        <v>9343</v>
      </c>
      <c r="F1729" t="s">
        <v>6402</v>
      </c>
      <c r="G1729">
        <v>2606</v>
      </c>
      <c r="H1729">
        <v>10252</v>
      </c>
      <c r="I1729">
        <v>0</v>
      </c>
      <c r="J1729">
        <v>0</v>
      </c>
      <c r="K1729">
        <v>0</v>
      </c>
      <c r="L1729" t="s">
        <v>6403</v>
      </c>
      <c r="M1729">
        <v>2018</v>
      </c>
      <c r="N1729" t="s">
        <v>1463</v>
      </c>
      <c r="O1729">
        <v>9</v>
      </c>
      <c r="P1729">
        <v>1</v>
      </c>
      <c r="Q1729" t="s">
        <v>15830</v>
      </c>
      <c r="R1729" t="s">
        <v>7734</v>
      </c>
      <c r="S1729" t="s">
        <v>7734</v>
      </c>
      <c r="T1729" t="s">
        <v>21781</v>
      </c>
      <c r="U1729">
        <f t="shared" si="26"/>
        <v>134466</v>
      </c>
    </row>
    <row r="1730" spans="1:21" x14ac:dyDescent="0.2">
      <c r="A1730" t="s">
        <v>16885</v>
      </c>
      <c r="B1730" t="s">
        <v>10273</v>
      </c>
      <c r="C1730">
        <v>3539036</v>
      </c>
      <c r="D1730" t="s">
        <v>6689</v>
      </c>
      <c r="E1730" t="s">
        <v>6528</v>
      </c>
      <c r="F1730" t="s">
        <v>6402</v>
      </c>
      <c r="G1730">
        <v>1536</v>
      </c>
      <c r="H1730">
        <v>10252</v>
      </c>
      <c r="I1730">
        <v>0</v>
      </c>
      <c r="J1730">
        <v>0</v>
      </c>
      <c r="K1730">
        <v>0</v>
      </c>
      <c r="L1730" t="s">
        <v>6403</v>
      </c>
      <c r="M1730">
        <v>2018</v>
      </c>
      <c r="N1730" t="s">
        <v>1463</v>
      </c>
      <c r="O1730">
        <v>9</v>
      </c>
      <c r="P1730">
        <v>1</v>
      </c>
      <c r="Q1730" t="s">
        <v>15830</v>
      </c>
      <c r="R1730" t="s">
        <v>7734</v>
      </c>
      <c r="S1730" t="s">
        <v>7734</v>
      </c>
      <c r="T1730" t="s">
        <v>21782</v>
      </c>
      <c r="U1730">
        <f t="shared" ref="U1730:U1793" si="27">_xlfn.MAXIFS($H$2:$H$6695, $C$2:$C$6695,C1730)</f>
        <v>134466</v>
      </c>
    </row>
    <row r="1731" spans="1:21" x14ac:dyDescent="0.2">
      <c r="A1731" t="s">
        <v>16887</v>
      </c>
      <c r="B1731" t="s">
        <v>10273</v>
      </c>
      <c r="C1731">
        <v>3539036</v>
      </c>
      <c r="D1731" t="s">
        <v>7311</v>
      </c>
      <c r="E1731" t="s">
        <v>7515</v>
      </c>
      <c r="F1731" t="s">
        <v>6402</v>
      </c>
      <c r="G1731">
        <v>384</v>
      </c>
      <c r="H1731">
        <v>134466</v>
      </c>
      <c r="I1731">
        <v>0</v>
      </c>
      <c r="J1731">
        <v>0</v>
      </c>
      <c r="K1731">
        <v>0</v>
      </c>
      <c r="L1731" t="s">
        <v>6409</v>
      </c>
      <c r="M1731">
        <v>2018</v>
      </c>
      <c r="N1731" t="s">
        <v>6404</v>
      </c>
      <c r="O1731">
        <v>99</v>
      </c>
      <c r="P1731">
        <v>1</v>
      </c>
      <c r="Q1731" t="s">
        <v>15830</v>
      </c>
      <c r="R1731" t="s">
        <v>7734</v>
      </c>
      <c r="S1731" t="s">
        <v>7734</v>
      </c>
      <c r="T1731" t="s">
        <v>21783</v>
      </c>
      <c r="U1731">
        <f t="shared" si="27"/>
        <v>134466</v>
      </c>
    </row>
    <row r="1732" spans="1:21" x14ac:dyDescent="0.2">
      <c r="A1732" t="s">
        <v>16887</v>
      </c>
      <c r="B1732" t="s">
        <v>10273</v>
      </c>
      <c r="C1732">
        <v>3539036</v>
      </c>
      <c r="D1732" t="s">
        <v>6934</v>
      </c>
      <c r="E1732" t="s">
        <v>6565</v>
      </c>
      <c r="F1732" t="s">
        <v>6402</v>
      </c>
      <c r="G1732">
        <v>22415</v>
      </c>
      <c r="H1732">
        <v>134466</v>
      </c>
      <c r="I1732">
        <v>0</v>
      </c>
      <c r="J1732">
        <v>0</v>
      </c>
      <c r="K1732">
        <v>0</v>
      </c>
      <c r="L1732" t="s">
        <v>6409</v>
      </c>
      <c r="M1732">
        <v>2018</v>
      </c>
      <c r="N1732" t="s">
        <v>6404</v>
      </c>
      <c r="O1732">
        <v>99</v>
      </c>
      <c r="P1732">
        <v>1</v>
      </c>
      <c r="Q1732" t="s">
        <v>15830</v>
      </c>
      <c r="R1732" t="s">
        <v>7734</v>
      </c>
      <c r="S1732" t="s">
        <v>7734</v>
      </c>
      <c r="T1732" t="s">
        <v>21784</v>
      </c>
      <c r="U1732">
        <f t="shared" si="27"/>
        <v>134466</v>
      </c>
    </row>
    <row r="1733" spans="1:21" x14ac:dyDescent="0.2">
      <c r="A1733" t="s">
        <v>16887</v>
      </c>
      <c r="B1733" t="s">
        <v>10273</v>
      </c>
      <c r="C1733">
        <v>3539036</v>
      </c>
      <c r="D1733" t="s">
        <v>16888</v>
      </c>
      <c r="E1733" t="s">
        <v>16889</v>
      </c>
      <c r="F1733" t="s">
        <v>6402</v>
      </c>
      <c r="G1733">
        <v>368</v>
      </c>
      <c r="H1733">
        <v>134466</v>
      </c>
      <c r="I1733">
        <v>0</v>
      </c>
      <c r="J1733">
        <v>0</v>
      </c>
      <c r="K1733">
        <v>0</v>
      </c>
      <c r="L1733" t="s">
        <v>6403</v>
      </c>
      <c r="M1733">
        <v>2018</v>
      </c>
      <c r="N1733" t="s">
        <v>6404</v>
      </c>
      <c r="O1733">
        <v>99</v>
      </c>
      <c r="P1733">
        <v>1</v>
      </c>
      <c r="Q1733" t="s">
        <v>15830</v>
      </c>
      <c r="R1733" t="s">
        <v>7734</v>
      </c>
      <c r="S1733" t="s">
        <v>7734</v>
      </c>
      <c r="T1733" t="s">
        <v>21785</v>
      </c>
      <c r="U1733">
        <f t="shared" si="27"/>
        <v>134466</v>
      </c>
    </row>
    <row r="1734" spans="1:21" x14ac:dyDescent="0.2">
      <c r="A1734" t="s">
        <v>16887</v>
      </c>
      <c r="B1734" t="s">
        <v>10273</v>
      </c>
      <c r="C1734">
        <v>3539036</v>
      </c>
      <c r="D1734" t="s">
        <v>6440</v>
      </c>
      <c r="E1734" t="s">
        <v>12039</v>
      </c>
      <c r="F1734" t="s">
        <v>6402</v>
      </c>
      <c r="G1734">
        <v>19616</v>
      </c>
      <c r="H1734">
        <v>134466</v>
      </c>
      <c r="I1734">
        <v>0</v>
      </c>
      <c r="J1734">
        <v>0</v>
      </c>
      <c r="K1734">
        <v>0</v>
      </c>
      <c r="L1734" t="s">
        <v>6403</v>
      </c>
      <c r="M1734">
        <v>2018</v>
      </c>
      <c r="N1734" t="s">
        <v>6404</v>
      </c>
      <c r="O1734">
        <v>99</v>
      </c>
      <c r="P1734">
        <v>1</v>
      </c>
      <c r="Q1734" t="s">
        <v>15830</v>
      </c>
      <c r="R1734" t="s">
        <v>7734</v>
      </c>
      <c r="S1734" t="s">
        <v>7734</v>
      </c>
      <c r="T1734" t="s">
        <v>21786</v>
      </c>
      <c r="U1734">
        <f t="shared" si="27"/>
        <v>134466</v>
      </c>
    </row>
    <row r="1735" spans="1:21" x14ac:dyDescent="0.2">
      <c r="A1735" t="s">
        <v>16887</v>
      </c>
      <c r="B1735" t="s">
        <v>10273</v>
      </c>
      <c r="C1735">
        <v>3539036</v>
      </c>
      <c r="D1735" t="s">
        <v>6606</v>
      </c>
      <c r="E1735" t="s">
        <v>15413</v>
      </c>
      <c r="F1735" t="s">
        <v>6402</v>
      </c>
      <c r="G1735">
        <v>311</v>
      </c>
      <c r="H1735">
        <v>134466</v>
      </c>
      <c r="I1735">
        <v>0</v>
      </c>
      <c r="J1735">
        <v>0</v>
      </c>
      <c r="K1735">
        <v>0</v>
      </c>
      <c r="L1735" t="s">
        <v>6403</v>
      </c>
      <c r="M1735">
        <v>2018</v>
      </c>
      <c r="N1735" t="s">
        <v>6404</v>
      </c>
      <c r="O1735">
        <v>99</v>
      </c>
      <c r="P1735">
        <v>1</v>
      </c>
      <c r="Q1735" t="s">
        <v>15830</v>
      </c>
      <c r="R1735" t="s">
        <v>7734</v>
      </c>
      <c r="S1735" t="s">
        <v>7734</v>
      </c>
      <c r="T1735" t="s">
        <v>21787</v>
      </c>
      <c r="U1735">
        <f t="shared" si="27"/>
        <v>134466</v>
      </c>
    </row>
    <row r="1736" spans="1:21" x14ac:dyDescent="0.2">
      <c r="A1736" t="s">
        <v>16887</v>
      </c>
      <c r="B1736" t="s">
        <v>10273</v>
      </c>
      <c r="C1736">
        <v>3539036</v>
      </c>
      <c r="D1736" t="s">
        <v>6766</v>
      </c>
      <c r="E1736" t="s">
        <v>8231</v>
      </c>
      <c r="F1736" t="s">
        <v>6402</v>
      </c>
      <c r="G1736">
        <v>57609</v>
      </c>
      <c r="H1736">
        <v>134466</v>
      </c>
      <c r="I1736">
        <v>0</v>
      </c>
      <c r="J1736">
        <v>1</v>
      </c>
      <c r="K1736">
        <v>0</v>
      </c>
      <c r="L1736" t="s">
        <v>6403</v>
      </c>
      <c r="M1736">
        <v>2018</v>
      </c>
      <c r="N1736" t="s">
        <v>6404</v>
      </c>
      <c r="O1736">
        <v>99</v>
      </c>
      <c r="P1736">
        <v>1</v>
      </c>
      <c r="Q1736" t="s">
        <v>15830</v>
      </c>
      <c r="R1736" t="s">
        <v>7734</v>
      </c>
      <c r="S1736" t="s">
        <v>7734</v>
      </c>
      <c r="T1736" t="s">
        <v>21788</v>
      </c>
      <c r="U1736">
        <f t="shared" si="27"/>
        <v>134466</v>
      </c>
    </row>
    <row r="1737" spans="1:21" x14ac:dyDescent="0.2">
      <c r="A1737" t="s">
        <v>16887</v>
      </c>
      <c r="B1737" t="s">
        <v>10273</v>
      </c>
      <c r="C1737">
        <v>3539036</v>
      </c>
      <c r="D1737" t="s">
        <v>6838</v>
      </c>
      <c r="E1737" t="s">
        <v>10274</v>
      </c>
      <c r="F1737" t="s">
        <v>6402</v>
      </c>
      <c r="G1737">
        <v>275</v>
      </c>
      <c r="H1737">
        <v>134466</v>
      </c>
      <c r="I1737">
        <v>0</v>
      </c>
      <c r="J1737">
        <v>0</v>
      </c>
      <c r="K1737">
        <v>0</v>
      </c>
      <c r="L1737" t="s">
        <v>6403</v>
      </c>
      <c r="M1737">
        <v>2018</v>
      </c>
      <c r="N1737" t="s">
        <v>6404</v>
      </c>
      <c r="O1737">
        <v>99</v>
      </c>
      <c r="P1737">
        <v>1</v>
      </c>
      <c r="Q1737" t="s">
        <v>15830</v>
      </c>
      <c r="R1737" t="s">
        <v>7734</v>
      </c>
      <c r="S1737" t="s">
        <v>7734</v>
      </c>
      <c r="T1737" t="s">
        <v>916</v>
      </c>
      <c r="U1737">
        <f t="shared" si="27"/>
        <v>134466</v>
      </c>
    </row>
    <row r="1738" spans="1:21" x14ac:dyDescent="0.2">
      <c r="A1738" t="s">
        <v>16887</v>
      </c>
      <c r="B1738" t="s">
        <v>10273</v>
      </c>
      <c r="C1738">
        <v>3539036</v>
      </c>
      <c r="D1738" t="s">
        <v>6425</v>
      </c>
      <c r="E1738" t="s">
        <v>10348</v>
      </c>
      <c r="F1738" t="s">
        <v>6402</v>
      </c>
      <c r="G1738">
        <v>401</v>
      </c>
      <c r="H1738">
        <v>134466</v>
      </c>
      <c r="I1738">
        <v>0</v>
      </c>
      <c r="J1738">
        <v>0</v>
      </c>
      <c r="K1738">
        <v>0</v>
      </c>
      <c r="L1738" t="s">
        <v>6403</v>
      </c>
      <c r="M1738">
        <v>2018</v>
      </c>
      <c r="N1738" t="s">
        <v>6404</v>
      </c>
      <c r="O1738">
        <v>99</v>
      </c>
      <c r="P1738">
        <v>1</v>
      </c>
      <c r="Q1738" t="s">
        <v>15830</v>
      </c>
      <c r="R1738" t="s">
        <v>7734</v>
      </c>
      <c r="S1738" t="s">
        <v>7734</v>
      </c>
      <c r="T1738" t="s">
        <v>20065</v>
      </c>
      <c r="U1738">
        <f t="shared" si="27"/>
        <v>134466</v>
      </c>
    </row>
    <row r="1739" spans="1:21" x14ac:dyDescent="0.2">
      <c r="A1739" t="s">
        <v>16887</v>
      </c>
      <c r="B1739" t="s">
        <v>10273</v>
      </c>
      <c r="C1739">
        <v>3539036</v>
      </c>
      <c r="D1739" t="s">
        <v>6817</v>
      </c>
      <c r="E1739" t="s">
        <v>16890</v>
      </c>
      <c r="F1739" t="s">
        <v>6402</v>
      </c>
      <c r="G1739">
        <v>224</v>
      </c>
      <c r="H1739">
        <v>134466</v>
      </c>
      <c r="I1739">
        <v>0</v>
      </c>
      <c r="J1739">
        <v>0</v>
      </c>
      <c r="K1739">
        <v>0</v>
      </c>
      <c r="L1739" t="s">
        <v>6403</v>
      </c>
      <c r="M1739">
        <v>2018</v>
      </c>
      <c r="N1739" t="s">
        <v>6404</v>
      </c>
      <c r="O1739">
        <v>99</v>
      </c>
      <c r="P1739">
        <v>1</v>
      </c>
      <c r="Q1739" t="s">
        <v>15830</v>
      </c>
      <c r="R1739" t="s">
        <v>7734</v>
      </c>
      <c r="S1739" t="s">
        <v>7734</v>
      </c>
      <c r="T1739" t="s">
        <v>21789</v>
      </c>
      <c r="U1739">
        <f t="shared" si="27"/>
        <v>134466</v>
      </c>
    </row>
    <row r="1740" spans="1:21" x14ac:dyDescent="0.2">
      <c r="A1740" t="s">
        <v>16887</v>
      </c>
      <c r="B1740" t="s">
        <v>10273</v>
      </c>
      <c r="C1740">
        <v>3539036</v>
      </c>
      <c r="D1740" t="s">
        <v>11049</v>
      </c>
      <c r="E1740" t="s">
        <v>15647</v>
      </c>
      <c r="F1740" t="s">
        <v>6402</v>
      </c>
      <c r="G1740">
        <v>1077</v>
      </c>
      <c r="H1740">
        <v>134466</v>
      </c>
      <c r="I1740">
        <v>0</v>
      </c>
      <c r="J1740">
        <v>0</v>
      </c>
      <c r="K1740">
        <v>0</v>
      </c>
      <c r="L1740" t="s">
        <v>6403</v>
      </c>
      <c r="M1740">
        <v>2018</v>
      </c>
      <c r="N1740" t="s">
        <v>6404</v>
      </c>
      <c r="O1740">
        <v>99</v>
      </c>
      <c r="P1740">
        <v>1</v>
      </c>
      <c r="Q1740" t="s">
        <v>15830</v>
      </c>
      <c r="R1740" t="s">
        <v>7734</v>
      </c>
      <c r="S1740" t="s">
        <v>7734</v>
      </c>
      <c r="T1740" t="s">
        <v>21790</v>
      </c>
      <c r="U1740">
        <f t="shared" si="27"/>
        <v>134466</v>
      </c>
    </row>
    <row r="1741" spans="1:21" x14ac:dyDescent="0.2">
      <c r="A1741" t="s">
        <v>16887</v>
      </c>
      <c r="B1741" t="s">
        <v>10273</v>
      </c>
      <c r="C1741">
        <v>3539036</v>
      </c>
      <c r="D1741" t="s">
        <v>10276</v>
      </c>
      <c r="E1741" t="s">
        <v>7063</v>
      </c>
      <c r="F1741" t="s">
        <v>6402</v>
      </c>
      <c r="G1741">
        <v>131</v>
      </c>
      <c r="H1741">
        <v>134466</v>
      </c>
      <c r="I1741">
        <v>0</v>
      </c>
      <c r="J1741">
        <v>0</v>
      </c>
      <c r="K1741">
        <v>0</v>
      </c>
      <c r="L1741" t="s">
        <v>6403</v>
      </c>
      <c r="M1741">
        <v>2018</v>
      </c>
      <c r="N1741" t="s">
        <v>6404</v>
      </c>
      <c r="O1741">
        <v>99</v>
      </c>
      <c r="P1741">
        <v>1</v>
      </c>
      <c r="Q1741" t="s">
        <v>15830</v>
      </c>
      <c r="R1741" t="s">
        <v>7734</v>
      </c>
      <c r="S1741" t="s">
        <v>7734</v>
      </c>
      <c r="T1741" t="s">
        <v>918</v>
      </c>
      <c r="U1741">
        <f t="shared" si="27"/>
        <v>134466</v>
      </c>
    </row>
    <row r="1742" spans="1:21" x14ac:dyDescent="0.2">
      <c r="A1742" t="s">
        <v>16887</v>
      </c>
      <c r="B1742" t="s">
        <v>10273</v>
      </c>
      <c r="C1742">
        <v>3539036</v>
      </c>
      <c r="D1742" t="s">
        <v>16891</v>
      </c>
      <c r="E1742" t="s">
        <v>7135</v>
      </c>
      <c r="F1742" t="s">
        <v>6402</v>
      </c>
      <c r="G1742">
        <v>483</v>
      </c>
      <c r="H1742">
        <v>134466</v>
      </c>
      <c r="I1742">
        <v>0</v>
      </c>
      <c r="J1742">
        <v>0</v>
      </c>
      <c r="K1742">
        <v>0</v>
      </c>
      <c r="L1742" t="s">
        <v>6403</v>
      </c>
      <c r="M1742">
        <v>2018</v>
      </c>
      <c r="N1742" t="s">
        <v>6404</v>
      </c>
      <c r="O1742">
        <v>99</v>
      </c>
      <c r="P1742">
        <v>1</v>
      </c>
      <c r="Q1742" t="s">
        <v>15830</v>
      </c>
      <c r="R1742" t="s">
        <v>7734</v>
      </c>
      <c r="S1742" t="s">
        <v>7734</v>
      </c>
      <c r="T1742" t="s">
        <v>21791</v>
      </c>
      <c r="U1742">
        <f t="shared" si="27"/>
        <v>134466</v>
      </c>
    </row>
    <row r="1743" spans="1:21" x14ac:dyDescent="0.2">
      <c r="A1743" t="s">
        <v>16887</v>
      </c>
      <c r="B1743" t="s">
        <v>10273</v>
      </c>
      <c r="C1743">
        <v>3539036</v>
      </c>
      <c r="D1743" t="s">
        <v>6440</v>
      </c>
      <c r="E1743" t="s">
        <v>16892</v>
      </c>
      <c r="F1743" t="s">
        <v>6402</v>
      </c>
      <c r="G1743">
        <v>31061</v>
      </c>
      <c r="H1743">
        <v>134466</v>
      </c>
      <c r="I1743">
        <v>0</v>
      </c>
      <c r="J1743">
        <v>0</v>
      </c>
      <c r="K1743">
        <v>0</v>
      </c>
      <c r="L1743" t="s">
        <v>6403</v>
      </c>
      <c r="M1743">
        <v>2018</v>
      </c>
      <c r="N1743" t="s">
        <v>6404</v>
      </c>
      <c r="O1743">
        <v>99</v>
      </c>
      <c r="P1743">
        <v>1</v>
      </c>
      <c r="Q1743" t="s">
        <v>15830</v>
      </c>
      <c r="R1743" t="s">
        <v>7734</v>
      </c>
      <c r="S1743" t="s">
        <v>7734</v>
      </c>
      <c r="T1743" t="s">
        <v>21792</v>
      </c>
      <c r="U1743">
        <f t="shared" si="27"/>
        <v>134466</v>
      </c>
    </row>
    <row r="1744" spans="1:21" x14ac:dyDescent="0.2">
      <c r="A1744" t="s">
        <v>16887</v>
      </c>
      <c r="B1744" t="s">
        <v>10273</v>
      </c>
      <c r="C1744">
        <v>3539036</v>
      </c>
      <c r="D1744" t="s">
        <v>15507</v>
      </c>
      <c r="E1744" t="s">
        <v>6486</v>
      </c>
      <c r="F1744" t="s">
        <v>6402</v>
      </c>
      <c r="G1744">
        <v>111</v>
      </c>
      <c r="H1744">
        <v>134466</v>
      </c>
      <c r="I1744">
        <v>0</v>
      </c>
      <c r="J1744">
        <v>0</v>
      </c>
      <c r="K1744">
        <v>0</v>
      </c>
      <c r="L1744" t="s">
        <v>6403</v>
      </c>
      <c r="M1744">
        <v>2018</v>
      </c>
      <c r="N1744" t="s">
        <v>6404</v>
      </c>
      <c r="O1744">
        <v>99</v>
      </c>
      <c r="P1744">
        <v>1</v>
      </c>
      <c r="Q1744" t="s">
        <v>15830</v>
      </c>
      <c r="R1744" t="s">
        <v>7734</v>
      </c>
      <c r="S1744" t="s">
        <v>7734</v>
      </c>
      <c r="T1744" t="s">
        <v>21793</v>
      </c>
      <c r="U1744">
        <f t="shared" si="27"/>
        <v>134466</v>
      </c>
    </row>
    <row r="1745" spans="1:21" x14ac:dyDescent="0.2">
      <c r="A1745" t="s">
        <v>16893</v>
      </c>
      <c r="B1745" t="s">
        <v>11189</v>
      </c>
      <c r="C1745">
        <v>3511005</v>
      </c>
      <c r="D1745" t="s">
        <v>7687</v>
      </c>
      <c r="E1745" t="s">
        <v>11194</v>
      </c>
      <c r="F1745" t="s">
        <v>6402</v>
      </c>
      <c r="G1745">
        <v>0</v>
      </c>
      <c r="H1745">
        <v>0</v>
      </c>
      <c r="I1745">
        <v>0</v>
      </c>
      <c r="J1745">
        <v>1</v>
      </c>
      <c r="K1745">
        <v>1</v>
      </c>
      <c r="L1745" t="s">
        <v>6403</v>
      </c>
      <c r="M1745">
        <v>2018</v>
      </c>
      <c r="N1745" t="s">
        <v>1463</v>
      </c>
      <c r="O1745">
        <v>1</v>
      </c>
      <c r="P1745">
        <v>1</v>
      </c>
      <c r="Q1745" t="s">
        <v>15830</v>
      </c>
      <c r="R1745" t="s">
        <v>7734</v>
      </c>
      <c r="S1745" t="s">
        <v>7734</v>
      </c>
      <c r="T1745" t="s">
        <v>3773</v>
      </c>
      <c r="U1745">
        <f t="shared" si="27"/>
        <v>7970</v>
      </c>
    </row>
    <row r="1746" spans="1:21" x14ac:dyDescent="0.2">
      <c r="A1746" t="s">
        <v>16894</v>
      </c>
      <c r="B1746" t="s">
        <v>11189</v>
      </c>
      <c r="C1746">
        <v>3511005</v>
      </c>
      <c r="D1746" t="s">
        <v>15411</v>
      </c>
      <c r="E1746" t="s">
        <v>11199</v>
      </c>
      <c r="F1746" t="s">
        <v>6402</v>
      </c>
      <c r="G1746">
        <v>446</v>
      </c>
      <c r="H1746">
        <v>907</v>
      </c>
      <c r="I1746">
        <v>0</v>
      </c>
      <c r="J1746">
        <v>1</v>
      </c>
      <c r="K1746">
        <v>0</v>
      </c>
      <c r="L1746" t="s">
        <v>6409</v>
      </c>
      <c r="M1746">
        <v>2018</v>
      </c>
      <c r="N1746" t="s">
        <v>1463</v>
      </c>
      <c r="O1746">
        <v>2</v>
      </c>
      <c r="P1746">
        <v>1</v>
      </c>
      <c r="Q1746" t="s">
        <v>15830</v>
      </c>
      <c r="R1746" t="s">
        <v>7734</v>
      </c>
      <c r="S1746" t="s">
        <v>7734</v>
      </c>
      <c r="T1746" t="s">
        <v>21794</v>
      </c>
      <c r="U1746">
        <f t="shared" si="27"/>
        <v>7970</v>
      </c>
    </row>
    <row r="1747" spans="1:21" x14ac:dyDescent="0.2">
      <c r="A1747" t="s">
        <v>16894</v>
      </c>
      <c r="B1747" t="s">
        <v>11189</v>
      </c>
      <c r="C1747">
        <v>3511005</v>
      </c>
      <c r="D1747" t="s">
        <v>6503</v>
      </c>
      <c r="E1747" t="s">
        <v>16895</v>
      </c>
      <c r="F1747" t="s">
        <v>6402</v>
      </c>
      <c r="G1747">
        <v>202</v>
      </c>
      <c r="H1747">
        <v>907</v>
      </c>
      <c r="I1747">
        <v>0</v>
      </c>
      <c r="J1747">
        <v>0</v>
      </c>
      <c r="K1747">
        <v>0</v>
      </c>
      <c r="L1747" t="s">
        <v>6403</v>
      </c>
      <c r="M1747">
        <v>2018</v>
      </c>
      <c r="N1747" t="s">
        <v>1463</v>
      </c>
      <c r="O1747">
        <v>2</v>
      </c>
      <c r="P1747">
        <v>1</v>
      </c>
      <c r="Q1747" t="s">
        <v>15830</v>
      </c>
      <c r="R1747" t="s">
        <v>7734</v>
      </c>
      <c r="S1747" t="s">
        <v>7734</v>
      </c>
      <c r="T1747" t="s">
        <v>21795</v>
      </c>
      <c r="U1747">
        <f t="shared" si="27"/>
        <v>7970</v>
      </c>
    </row>
    <row r="1748" spans="1:21" x14ac:dyDescent="0.2">
      <c r="A1748" t="s">
        <v>16894</v>
      </c>
      <c r="B1748" t="s">
        <v>11189</v>
      </c>
      <c r="C1748">
        <v>3511005</v>
      </c>
      <c r="D1748" t="s">
        <v>6766</v>
      </c>
      <c r="E1748" t="s">
        <v>16896</v>
      </c>
      <c r="F1748" t="s">
        <v>6402</v>
      </c>
      <c r="G1748">
        <v>259</v>
      </c>
      <c r="H1748">
        <v>907</v>
      </c>
      <c r="I1748">
        <v>1</v>
      </c>
      <c r="J1748">
        <v>0</v>
      </c>
      <c r="K1748">
        <v>0</v>
      </c>
      <c r="L1748" t="s">
        <v>6403</v>
      </c>
      <c r="M1748">
        <v>2018</v>
      </c>
      <c r="N1748" t="s">
        <v>1463</v>
      </c>
      <c r="O1748">
        <v>2</v>
      </c>
      <c r="P1748">
        <v>1</v>
      </c>
      <c r="Q1748" t="s">
        <v>15830</v>
      </c>
      <c r="R1748" t="s">
        <v>7734</v>
      </c>
      <c r="S1748" t="s">
        <v>7734</v>
      </c>
      <c r="T1748" t="s">
        <v>21796</v>
      </c>
      <c r="U1748">
        <f t="shared" si="27"/>
        <v>7970</v>
      </c>
    </row>
    <row r="1749" spans="1:21" x14ac:dyDescent="0.2">
      <c r="A1749" t="s">
        <v>16897</v>
      </c>
      <c r="B1749" t="s">
        <v>11189</v>
      </c>
      <c r="C1749">
        <v>3511005</v>
      </c>
      <c r="D1749" t="s">
        <v>7974</v>
      </c>
      <c r="E1749" t="s">
        <v>6412</v>
      </c>
      <c r="F1749" t="s">
        <v>6402</v>
      </c>
      <c r="G1749">
        <v>741</v>
      </c>
      <c r="H1749">
        <v>7970</v>
      </c>
      <c r="I1749">
        <v>0</v>
      </c>
      <c r="J1749">
        <v>0</v>
      </c>
      <c r="K1749">
        <v>0</v>
      </c>
      <c r="L1749" t="s">
        <v>6409</v>
      </c>
      <c r="M1749">
        <v>2018</v>
      </c>
      <c r="N1749" t="s">
        <v>1463</v>
      </c>
      <c r="O1749">
        <v>3</v>
      </c>
      <c r="P1749">
        <v>3</v>
      </c>
      <c r="Q1749" t="s">
        <v>15830</v>
      </c>
      <c r="R1749" t="s">
        <v>7734</v>
      </c>
      <c r="S1749" t="s">
        <v>7734</v>
      </c>
      <c r="T1749" t="s">
        <v>21797</v>
      </c>
      <c r="U1749">
        <f t="shared" si="27"/>
        <v>7970</v>
      </c>
    </row>
    <row r="1750" spans="1:21" x14ac:dyDescent="0.2">
      <c r="A1750" t="s">
        <v>16897</v>
      </c>
      <c r="B1750" t="s">
        <v>11189</v>
      </c>
      <c r="C1750">
        <v>3511005</v>
      </c>
      <c r="D1750" t="s">
        <v>7471</v>
      </c>
      <c r="E1750" t="s">
        <v>11192</v>
      </c>
      <c r="F1750" t="s">
        <v>6402</v>
      </c>
      <c r="G1750">
        <v>1707</v>
      </c>
      <c r="H1750">
        <v>7970</v>
      </c>
      <c r="I1750">
        <v>1</v>
      </c>
      <c r="J1750">
        <v>1</v>
      </c>
      <c r="K1750">
        <v>0</v>
      </c>
      <c r="L1750" t="s">
        <v>6409</v>
      </c>
      <c r="M1750">
        <v>2018</v>
      </c>
      <c r="N1750" t="s">
        <v>1463</v>
      </c>
      <c r="O1750">
        <v>3</v>
      </c>
      <c r="P1750">
        <v>3</v>
      </c>
      <c r="Q1750" t="s">
        <v>15830</v>
      </c>
      <c r="R1750" t="s">
        <v>7734</v>
      </c>
      <c r="S1750" t="s">
        <v>7734</v>
      </c>
      <c r="T1750" t="s">
        <v>924</v>
      </c>
      <c r="U1750">
        <f t="shared" si="27"/>
        <v>7970</v>
      </c>
    </row>
    <row r="1751" spans="1:21" x14ac:dyDescent="0.2">
      <c r="A1751" t="s">
        <v>16897</v>
      </c>
      <c r="B1751" t="s">
        <v>11189</v>
      </c>
      <c r="C1751">
        <v>3511005</v>
      </c>
      <c r="D1751" t="s">
        <v>6459</v>
      </c>
      <c r="E1751" t="s">
        <v>11205</v>
      </c>
      <c r="F1751" t="s">
        <v>6402</v>
      </c>
      <c r="G1751">
        <v>1640</v>
      </c>
      <c r="H1751">
        <v>7970</v>
      </c>
      <c r="I1751">
        <v>0</v>
      </c>
      <c r="J1751">
        <v>1</v>
      </c>
      <c r="K1751">
        <v>0</v>
      </c>
      <c r="L1751" t="s">
        <v>6403</v>
      </c>
      <c r="M1751">
        <v>2018</v>
      </c>
      <c r="N1751" t="s">
        <v>1463</v>
      </c>
      <c r="O1751">
        <v>3</v>
      </c>
      <c r="P1751">
        <v>3</v>
      </c>
      <c r="Q1751" t="s">
        <v>15830</v>
      </c>
      <c r="R1751" t="s">
        <v>7734</v>
      </c>
      <c r="S1751" t="s">
        <v>7734</v>
      </c>
      <c r="T1751" t="s">
        <v>3768</v>
      </c>
      <c r="U1751">
        <f t="shared" si="27"/>
        <v>7970</v>
      </c>
    </row>
    <row r="1752" spans="1:21" x14ac:dyDescent="0.2">
      <c r="A1752" t="s">
        <v>16897</v>
      </c>
      <c r="B1752" t="s">
        <v>11189</v>
      </c>
      <c r="C1752">
        <v>3511005</v>
      </c>
      <c r="D1752" t="s">
        <v>6459</v>
      </c>
      <c r="E1752" t="s">
        <v>10102</v>
      </c>
      <c r="F1752" t="s">
        <v>6402</v>
      </c>
      <c r="G1752">
        <v>876</v>
      </c>
      <c r="H1752">
        <v>7970</v>
      </c>
      <c r="I1752">
        <v>0</v>
      </c>
      <c r="J1752">
        <v>0</v>
      </c>
      <c r="K1752">
        <v>0</v>
      </c>
      <c r="L1752" t="s">
        <v>6403</v>
      </c>
      <c r="M1752">
        <v>2018</v>
      </c>
      <c r="N1752" t="s">
        <v>1463</v>
      </c>
      <c r="O1752">
        <v>3</v>
      </c>
      <c r="P1752">
        <v>3</v>
      </c>
      <c r="Q1752" t="s">
        <v>15830</v>
      </c>
      <c r="R1752" t="s">
        <v>7734</v>
      </c>
      <c r="S1752" t="s">
        <v>7734</v>
      </c>
      <c r="T1752" t="s">
        <v>21798</v>
      </c>
      <c r="U1752">
        <f t="shared" si="27"/>
        <v>7970</v>
      </c>
    </row>
    <row r="1753" spans="1:21" x14ac:dyDescent="0.2">
      <c r="A1753" t="s">
        <v>16897</v>
      </c>
      <c r="B1753" t="s">
        <v>11189</v>
      </c>
      <c r="C1753">
        <v>3511005</v>
      </c>
      <c r="D1753" t="s">
        <v>6503</v>
      </c>
      <c r="E1753" t="s">
        <v>6430</v>
      </c>
      <c r="F1753" t="s">
        <v>6402</v>
      </c>
      <c r="G1753">
        <v>1786</v>
      </c>
      <c r="H1753">
        <v>7970</v>
      </c>
      <c r="I1753">
        <v>1</v>
      </c>
      <c r="J1753">
        <v>1</v>
      </c>
      <c r="K1753">
        <v>0</v>
      </c>
      <c r="L1753" t="s">
        <v>6403</v>
      </c>
      <c r="M1753">
        <v>2018</v>
      </c>
      <c r="N1753" t="s">
        <v>1463</v>
      </c>
      <c r="O1753">
        <v>3</v>
      </c>
      <c r="P1753">
        <v>3</v>
      </c>
      <c r="Q1753" t="s">
        <v>15830</v>
      </c>
      <c r="R1753" t="s">
        <v>7734</v>
      </c>
      <c r="S1753" t="s">
        <v>7734</v>
      </c>
      <c r="T1753" t="s">
        <v>3774</v>
      </c>
      <c r="U1753">
        <f t="shared" si="27"/>
        <v>7970</v>
      </c>
    </row>
    <row r="1754" spans="1:21" x14ac:dyDescent="0.2">
      <c r="A1754" t="s">
        <v>16897</v>
      </c>
      <c r="B1754" t="s">
        <v>11189</v>
      </c>
      <c r="C1754">
        <v>3511005</v>
      </c>
      <c r="D1754" t="s">
        <v>6440</v>
      </c>
      <c r="E1754" t="s">
        <v>11201</v>
      </c>
      <c r="F1754" t="s">
        <v>6402</v>
      </c>
      <c r="G1754">
        <v>1220</v>
      </c>
      <c r="H1754">
        <v>7970</v>
      </c>
      <c r="I1754">
        <v>0</v>
      </c>
      <c r="J1754">
        <v>0</v>
      </c>
      <c r="K1754">
        <v>0</v>
      </c>
      <c r="L1754" t="s">
        <v>6403</v>
      </c>
      <c r="M1754">
        <v>2018</v>
      </c>
      <c r="N1754" t="s">
        <v>1463</v>
      </c>
      <c r="O1754">
        <v>3</v>
      </c>
      <c r="P1754">
        <v>3</v>
      </c>
      <c r="Q1754" t="s">
        <v>15830</v>
      </c>
      <c r="R1754" t="s">
        <v>7734</v>
      </c>
      <c r="S1754" t="s">
        <v>7734</v>
      </c>
      <c r="T1754" t="s">
        <v>3770</v>
      </c>
      <c r="U1754">
        <f t="shared" si="27"/>
        <v>7970</v>
      </c>
    </row>
    <row r="1755" spans="1:21" x14ac:dyDescent="0.2">
      <c r="A1755" t="s">
        <v>16898</v>
      </c>
      <c r="B1755" t="s">
        <v>11189</v>
      </c>
      <c r="C1755">
        <v>3511005</v>
      </c>
      <c r="D1755" t="s">
        <v>6493</v>
      </c>
      <c r="E1755" t="s">
        <v>11191</v>
      </c>
      <c r="F1755" t="s">
        <v>6402</v>
      </c>
      <c r="G1755">
        <v>2972</v>
      </c>
      <c r="H1755">
        <v>4163</v>
      </c>
      <c r="I1755">
        <v>0</v>
      </c>
      <c r="J1755">
        <v>1</v>
      </c>
      <c r="K1755">
        <v>0</v>
      </c>
      <c r="L1755" t="s">
        <v>6403</v>
      </c>
      <c r="M1755">
        <v>2018</v>
      </c>
      <c r="N1755" t="s">
        <v>1479</v>
      </c>
      <c r="O1755">
        <v>99</v>
      </c>
      <c r="P1755">
        <v>1</v>
      </c>
      <c r="Q1755" t="s">
        <v>15830</v>
      </c>
      <c r="R1755" t="s">
        <v>7734</v>
      </c>
      <c r="S1755" t="s">
        <v>7734</v>
      </c>
      <c r="T1755" t="s">
        <v>21799</v>
      </c>
      <c r="U1755">
        <f t="shared" si="27"/>
        <v>7970</v>
      </c>
    </row>
    <row r="1756" spans="1:21" x14ac:dyDescent="0.2">
      <c r="A1756" t="s">
        <v>16898</v>
      </c>
      <c r="B1756" t="s">
        <v>11189</v>
      </c>
      <c r="C1756">
        <v>3511005</v>
      </c>
      <c r="D1756" t="s">
        <v>6809</v>
      </c>
      <c r="E1756" t="s">
        <v>7404</v>
      </c>
      <c r="F1756" t="s">
        <v>6402</v>
      </c>
      <c r="G1756">
        <v>1191</v>
      </c>
      <c r="H1756">
        <v>4163</v>
      </c>
      <c r="I1756">
        <v>0</v>
      </c>
      <c r="J1756">
        <v>0</v>
      </c>
      <c r="K1756">
        <v>0</v>
      </c>
      <c r="L1756" t="s">
        <v>6403</v>
      </c>
      <c r="M1756">
        <v>2018</v>
      </c>
      <c r="N1756" t="s">
        <v>1479</v>
      </c>
      <c r="O1756">
        <v>99</v>
      </c>
      <c r="P1756">
        <v>1</v>
      </c>
      <c r="Q1756" t="s">
        <v>15830</v>
      </c>
      <c r="R1756" t="s">
        <v>7734</v>
      </c>
      <c r="S1756" t="s">
        <v>7734</v>
      </c>
      <c r="T1756" t="s">
        <v>21800</v>
      </c>
      <c r="U1756">
        <f t="shared" si="27"/>
        <v>7970</v>
      </c>
    </row>
    <row r="1757" spans="1:21" x14ac:dyDescent="0.2">
      <c r="A1757" t="s">
        <v>16899</v>
      </c>
      <c r="B1757" t="s">
        <v>11189</v>
      </c>
      <c r="C1757">
        <v>3511005</v>
      </c>
      <c r="D1757" t="s">
        <v>6745</v>
      </c>
      <c r="E1757" t="s">
        <v>11198</v>
      </c>
      <c r="F1757" t="s">
        <v>6402</v>
      </c>
      <c r="G1757">
        <v>583</v>
      </c>
      <c r="H1757">
        <v>4242</v>
      </c>
      <c r="I1757">
        <v>0</v>
      </c>
      <c r="J1757">
        <v>0</v>
      </c>
      <c r="K1757">
        <v>0</v>
      </c>
      <c r="L1757" t="s">
        <v>6409</v>
      </c>
      <c r="M1757">
        <v>2018</v>
      </c>
      <c r="N1757" t="s">
        <v>6404</v>
      </c>
      <c r="O1757">
        <v>99</v>
      </c>
      <c r="P1757">
        <v>1</v>
      </c>
      <c r="Q1757" t="s">
        <v>15830</v>
      </c>
      <c r="R1757" t="s">
        <v>7734</v>
      </c>
      <c r="S1757" t="s">
        <v>7734</v>
      </c>
      <c r="T1757" t="s">
        <v>3776</v>
      </c>
      <c r="U1757">
        <f t="shared" si="27"/>
        <v>7970</v>
      </c>
    </row>
    <row r="1758" spans="1:21" x14ac:dyDescent="0.2">
      <c r="A1758" t="s">
        <v>16899</v>
      </c>
      <c r="B1758" t="s">
        <v>11189</v>
      </c>
      <c r="C1758">
        <v>3511005</v>
      </c>
      <c r="D1758" t="s">
        <v>11196</v>
      </c>
      <c r="E1758" t="s">
        <v>7203</v>
      </c>
      <c r="F1758" t="s">
        <v>6402</v>
      </c>
      <c r="G1758">
        <v>1370</v>
      </c>
      <c r="H1758">
        <v>4242</v>
      </c>
      <c r="I1758">
        <v>0</v>
      </c>
      <c r="J1758">
        <v>0</v>
      </c>
      <c r="K1758">
        <v>0</v>
      </c>
      <c r="L1758" t="s">
        <v>6409</v>
      </c>
      <c r="M1758">
        <v>2018</v>
      </c>
      <c r="N1758" t="s">
        <v>6404</v>
      </c>
      <c r="O1758">
        <v>99</v>
      </c>
      <c r="P1758">
        <v>1</v>
      </c>
      <c r="Q1758" t="s">
        <v>15830</v>
      </c>
      <c r="R1758" t="s">
        <v>7734</v>
      </c>
      <c r="S1758" t="s">
        <v>7734</v>
      </c>
      <c r="T1758" t="s">
        <v>3772</v>
      </c>
      <c r="U1758">
        <f t="shared" si="27"/>
        <v>7970</v>
      </c>
    </row>
    <row r="1759" spans="1:21" x14ac:dyDescent="0.2">
      <c r="A1759" t="s">
        <v>16899</v>
      </c>
      <c r="B1759" t="s">
        <v>11189</v>
      </c>
      <c r="C1759">
        <v>3511005</v>
      </c>
      <c r="D1759" t="s">
        <v>14255</v>
      </c>
      <c r="E1759" t="s">
        <v>8976</v>
      </c>
      <c r="F1759" t="s">
        <v>6402</v>
      </c>
      <c r="G1759">
        <v>2289</v>
      </c>
      <c r="H1759">
        <v>4242</v>
      </c>
      <c r="I1759">
        <v>0</v>
      </c>
      <c r="J1759">
        <v>1</v>
      </c>
      <c r="K1759">
        <v>0</v>
      </c>
      <c r="L1759" t="s">
        <v>6403</v>
      </c>
      <c r="M1759">
        <v>2018</v>
      </c>
      <c r="N1759" t="s">
        <v>6404</v>
      </c>
      <c r="O1759">
        <v>99</v>
      </c>
      <c r="P1759">
        <v>1</v>
      </c>
      <c r="Q1759" t="s">
        <v>15830</v>
      </c>
      <c r="R1759" t="s">
        <v>7734</v>
      </c>
      <c r="S1759" t="s">
        <v>7734</v>
      </c>
      <c r="T1759" t="s">
        <v>21801</v>
      </c>
      <c r="U1759">
        <f t="shared" si="27"/>
        <v>7970</v>
      </c>
    </row>
    <row r="1760" spans="1:21" x14ac:dyDescent="0.2">
      <c r="A1760" t="s">
        <v>16900</v>
      </c>
      <c r="B1760" t="s">
        <v>8005</v>
      </c>
      <c r="C1760">
        <v>3534010</v>
      </c>
      <c r="D1760" t="s">
        <v>15595</v>
      </c>
      <c r="E1760" t="s">
        <v>16901</v>
      </c>
      <c r="F1760" t="s">
        <v>6402</v>
      </c>
      <c r="G1760">
        <v>135</v>
      </c>
      <c r="H1760">
        <v>574</v>
      </c>
      <c r="I1760">
        <v>0</v>
      </c>
      <c r="J1760">
        <v>0</v>
      </c>
      <c r="K1760">
        <v>0</v>
      </c>
      <c r="L1760" t="s">
        <v>6403</v>
      </c>
      <c r="M1760">
        <v>2018</v>
      </c>
      <c r="N1760" t="s">
        <v>1463</v>
      </c>
      <c r="O1760">
        <v>1</v>
      </c>
      <c r="P1760">
        <v>1</v>
      </c>
      <c r="Q1760" t="s">
        <v>15830</v>
      </c>
      <c r="R1760" t="s">
        <v>7734</v>
      </c>
      <c r="S1760" t="s">
        <v>7734</v>
      </c>
      <c r="T1760" t="s">
        <v>21802</v>
      </c>
      <c r="U1760">
        <f t="shared" si="27"/>
        <v>2065</v>
      </c>
    </row>
    <row r="1761" spans="1:21" x14ac:dyDescent="0.2">
      <c r="A1761" t="s">
        <v>16900</v>
      </c>
      <c r="B1761" t="s">
        <v>8005</v>
      </c>
      <c r="C1761">
        <v>3534010</v>
      </c>
      <c r="D1761" t="s">
        <v>6411</v>
      </c>
      <c r="E1761" t="s">
        <v>8009</v>
      </c>
      <c r="F1761" t="s">
        <v>6402</v>
      </c>
      <c r="G1761">
        <v>439</v>
      </c>
      <c r="H1761">
        <v>574</v>
      </c>
      <c r="I1761">
        <v>1</v>
      </c>
      <c r="J1761">
        <v>1</v>
      </c>
      <c r="K1761">
        <v>0</v>
      </c>
      <c r="L1761" t="s">
        <v>6403</v>
      </c>
      <c r="M1761">
        <v>2018</v>
      </c>
      <c r="N1761" t="s">
        <v>1463</v>
      </c>
      <c r="O1761">
        <v>1</v>
      </c>
      <c r="P1761">
        <v>1</v>
      </c>
      <c r="Q1761" t="s">
        <v>15830</v>
      </c>
      <c r="R1761" t="s">
        <v>7734</v>
      </c>
      <c r="S1761" t="s">
        <v>7734</v>
      </c>
      <c r="T1761" t="s">
        <v>3837</v>
      </c>
      <c r="U1761">
        <f t="shared" si="27"/>
        <v>2065</v>
      </c>
    </row>
    <row r="1762" spans="1:21" x14ac:dyDescent="0.2">
      <c r="A1762" t="s">
        <v>16902</v>
      </c>
      <c r="B1762" t="s">
        <v>8005</v>
      </c>
      <c r="C1762">
        <v>3534010</v>
      </c>
      <c r="D1762" t="s">
        <v>7076</v>
      </c>
      <c r="E1762" t="s">
        <v>7266</v>
      </c>
      <c r="F1762" t="s">
        <v>6402</v>
      </c>
      <c r="G1762">
        <v>0</v>
      </c>
      <c r="H1762">
        <v>0</v>
      </c>
      <c r="I1762">
        <v>1</v>
      </c>
      <c r="J1762">
        <v>1</v>
      </c>
      <c r="K1762">
        <v>1</v>
      </c>
      <c r="L1762" t="s">
        <v>6403</v>
      </c>
      <c r="M1762">
        <v>2018</v>
      </c>
      <c r="N1762" t="s">
        <v>1463</v>
      </c>
      <c r="O1762">
        <v>2</v>
      </c>
      <c r="P1762">
        <v>1</v>
      </c>
      <c r="Q1762" t="s">
        <v>15830</v>
      </c>
      <c r="R1762" t="s">
        <v>7734</v>
      </c>
      <c r="S1762" t="s">
        <v>7734</v>
      </c>
      <c r="T1762" t="s">
        <v>21803</v>
      </c>
      <c r="U1762">
        <f t="shared" si="27"/>
        <v>2065</v>
      </c>
    </row>
    <row r="1763" spans="1:21" x14ac:dyDescent="0.2">
      <c r="A1763" t="s">
        <v>16903</v>
      </c>
      <c r="B1763" t="s">
        <v>8005</v>
      </c>
      <c r="C1763">
        <v>3534010</v>
      </c>
      <c r="D1763" t="s">
        <v>7055</v>
      </c>
      <c r="E1763" t="s">
        <v>8017</v>
      </c>
      <c r="F1763" t="s">
        <v>6402</v>
      </c>
      <c r="G1763">
        <v>169</v>
      </c>
      <c r="H1763">
        <v>327</v>
      </c>
      <c r="I1763">
        <v>1</v>
      </c>
      <c r="J1763">
        <v>1</v>
      </c>
      <c r="K1763">
        <v>0</v>
      </c>
      <c r="L1763" t="s">
        <v>6403</v>
      </c>
      <c r="M1763">
        <v>2018</v>
      </c>
      <c r="N1763" t="s">
        <v>1463</v>
      </c>
      <c r="O1763">
        <v>3</v>
      </c>
      <c r="P1763">
        <v>1</v>
      </c>
      <c r="Q1763" t="s">
        <v>15830</v>
      </c>
      <c r="R1763" t="s">
        <v>7734</v>
      </c>
      <c r="S1763" t="s">
        <v>7734</v>
      </c>
      <c r="T1763" t="s">
        <v>3834</v>
      </c>
      <c r="U1763">
        <f t="shared" si="27"/>
        <v>2065</v>
      </c>
    </row>
    <row r="1764" spans="1:21" x14ac:dyDescent="0.2">
      <c r="A1764" t="s">
        <v>16903</v>
      </c>
      <c r="B1764" t="s">
        <v>8005</v>
      </c>
      <c r="C1764">
        <v>3534010</v>
      </c>
      <c r="D1764" t="s">
        <v>9023</v>
      </c>
      <c r="E1764" t="s">
        <v>16904</v>
      </c>
      <c r="F1764" t="s">
        <v>6402</v>
      </c>
      <c r="G1764">
        <v>158</v>
      </c>
      <c r="H1764">
        <v>327</v>
      </c>
      <c r="I1764">
        <v>0</v>
      </c>
      <c r="J1764">
        <v>0</v>
      </c>
      <c r="K1764">
        <v>0</v>
      </c>
      <c r="L1764" t="s">
        <v>6403</v>
      </c>
      <c r="M1764">
        <v>2018</v>
      </c>
      <c r="N1764" t="s">
        <v>1463</v>
      </c>
      <c r="O1764">
        <v>3</v>
      </c>
      <c r="P1764">
        <v>1</v>
      </c>
      <c r="Q1764" t="s">
        <v>15830</v>
      </c>
      <c r="R1764" t="s">
        <v>7734</v>
      </c>
      <c r="S1764" t="s">
        <v>7734</v>
      </c>
      <c r="T1764" t="s">
        <v>21804</v>
      </c>
      <c r="U1764">
        <f t="shared" si="27"/>
        <v>2065</v>
      </c>
    </row>
    <row r="1765" spans="1:21" x14ac:dyDescent="0.2">
      <c r="A1765" t="s">
        <v>16905</v>
      </c>
      <c r="B1765" t="s">
        <v>8005</v>
      </c>
      <c r="C1765">
        <v>3534010</v>
      </c>
      <c r="D1765" t="s">
        <v>6535</v>
      </c>
      <c r="E1765" t="s">
        <v>6880</v>
      </c>
      <c r="F1765" t="s">
        <v>6402</v>
      </c>
      <c r="G1765">
        <v>296</v>
      </c>
      <c r="H1765">
        <v>479</v>
      </c>
      <c r="I1765">
        <v>0</v>
      </c>
      <c r="J1765">
        <v>1</v>
      </c>
      <c r="K1765">
        <v>0</v>
      </c>
      <c r="L1765" t="s">
        <v>6403</v>
      </c>
      <c r="M1765">
        <v>2018</v>
      </c>
      <c r="N1765" t="s">
        <v>1463</v>
      </c>
      <c r="O1765">
        <v>4</v>
      </c>
      <c r="P1765">
        <v>1</v>
      </c>
      <c r="Q1765" t="s">
        <v>15830</v>
      </c>
      <c r="R1765" t="s">
        <v>7734</v>
      </c>
      <c r="S1765" t="s">
        <v>7734</v>
      </c>
      <c r="T1765" t="s">
        <v>3833</v>
      </c>
      <c r="U1765">
        <f t="shared" si="27"/>
        <v>2065</v>
      </c>
    </row>
    <row r="1766" spans="1:21" x14ac:dyDescent="0.2">
      <c r="A1766" t="s">
        <v>16905</v>
      </c>
      <c r="B1766" t="s">
        <v>8005</v>
      </c>
      <c r="C1766">
        <v>3534010</v>
      </c>
      <c r="D1766" t="s">
        <v>6411</v>
      </c>
      <c r="E1766" t="s">
        <v>8477</v>
      </c>
      <c r="F1766" t="s">
        <v>6402</v>
      </c>
      <c r="G1766">
        <v>183</v>
      </c>
      <c r="H1766">
        <v>479</v>
      </c>
      <c r="I1766">
        <v>1</v>
      </c>
      <c r="J1766">
        <v>0</v>
      </c>
      <c r="K1766">
        <v>0</v>
      </c>
      <c r="L1766" t="s">
        <v>6403</v>
      </c>
      <c r="M1766">
        <v>2018</v>
      </c>
      <c r="N1766" t="s">
        <v>1463</v>
      </c>
      <c r="O1766">
        <v>4</v>
      </c>
      <c r="P1766">
        <v>1</v>
      </c>
      <c r="Q1766" t="s">
        <v>15830</v>
      </c>
      <c r="R1766" t="s">
        <v>7734</v>
      </c>
      <c r="S1766" t="s">
        <v>7734</v>
      </c>
      <c r="T1766" t="s">
        <v>21805</v>
      </c>
      <c r="U1766">
        <f t="shared" si="27"/>
        <v>2065</v>
      </c>
    </row>
    <row r="1767" spans="1:21" x14ac:dyDescent="0.2">
      <c r="A1767" t="s">
        <v>16906</v>
      </c>
      <c r="B1767" t="s">
        <v>8005</v>
      </c>
      <c r="C1767">
        <v>3534010</v>
      </c>
      <c r="D1767" t="s">
        <v>16907</v>
      </c>
      <c r="E1767" t="s">
        <v>6909</v>
      </c>
      <c r="F1767" t="s">
        <v>6402</v>
      </c>
      <c r="G1767">
        <v>212</v>
      </c>
      <c r="H1767">
        <v>453</v>
      </c>
      <c r="I1767">
        <v>0</v>
      </c>
      <c r="J1767">
        <v>0</v>
      </c>
      <c r="K1767">
        <v>0</v>
      </c>
      <c r="L1767" t="s">
        <v>6403</v>
      </c>
      <c r="M1767">
        <v>2018</v>
      </c>
      <c r="N1767" t="s">
        <v>1463</v>
      </c>
      <c r="O1767">
        <v>5</v>
      </c>
      <c r="P1767">
        <v>1</v>
      </c>
      <c r="Q1767" t="s">
        <v>15830</v>
      </c>
      <c r="R1767" t="s">
        <v>7734</v>
      </c>
      <c r="S1767" t="s">
        <v>7734</v>
      </c>
      <c r="T1767" t="s">
        <v>21806</v>
      </c>
      <c r="U1767">
        <f t="shared" si="27"/>
        <v>2065</v>
      </c>
    </row>
    <row r="1768" spans="1:21" x14ac:dyDescent="0.2">
      <c r="A1768" t="s">
        <v>16906</v>
      </c>
      <c r="B1768" t="s">
        <v>8005</v>
      </c>
      <c r="C1768">
        <v>3534010</v>
      </c>
      <c r="D1768" t="s">
        <v>8025</v>
      </c>
      <c r="E1768" t="s">
        <v>8026</v>
      </c>
      <c r="F1768" t="s">
        <v>6402</v>
      </c>
      <c r="G1768">
        <v>241</v>
      </c>
      <c r="H1768">
        <v>453</v>
      </c>
      <c r="I1768">
        <v>1</v>
      </c>
      <c r="J1768">
        <v>1</v>
      </c>
      <c r="K1768">
        <v>0</v>
      </c>
      <c r="L1768" t="s">
        <v>6403</v>
      </c>
      <c r="M1768">
        <v>2018</v>
      </c>
      <c r="N1768" t="s">
        <v>1463</v>
      </c>
      <c r="O1768">
        <v>5</v>
      </c>
      <c r="P1768">
        <v>1</v>
      </c>
      <c r="Q1768" t="s">
        <v>15830</v>
      </c>
      <c r="R1768" t="s">
        <v>7734</v>
      </c>
      <c r="S1768" t="s">
        <v>7734</v>
      </c>
      <c r="T1768" t="s">
        <v>3832</v>
      </c>
      <c r="U1768">
        <f t="shared" si="27"/>
        <v>2065</v>
      </c>
    </row>
    <row r="1769" spans="1:21" x14ac:dyDescent="0.2">
      <c r="A1769" t="s">
        <v>16908</v>
      </c>
      <c r="B1769" t="s">
        <v>8005</v>
      </c>
      <c r="C1769">
        <v>3534010</v>
      </c>
      <c r="D1769" t="s">
        <v>8006</v>
      </c>
      <c r="E1769" t="s">
        <v>9897</v>
      </c>
      <c r="F1769" t="s">
        <v>6402</v>
      </c>
      <c r="G1769">
        <v>1219</v>
      </c>
      <c r="H1769">
        <v>2065</v>
      </c>
      <c r="I1769">
        <v>0</v>
      </c>
      <c r="J1769">
        <v>1</v>
      </c>
      <c r="K1769">
        <v>0</v>
      </c>
      <c r="L1769" t="s">
        <v>6409</v>
      </c>
      <c r="M1769">
        <v>2018</v>
      </c>
      <c r="N1769" t="s">
        <v>1479</v>
      </c>
      <c r="O1769">
        <v>99</v>
      </c>
      <c r="P1769">
        <v>1</v>
      </c>
      <c r="Q1769" t="s">
        <v>15830</v>
      </c>
      <c r="R1769" t="s">
        <v>7734</v>
      </c>
      <c r="S1769" t="s">
        <v>7734</v>
      </c>
      <c r="T1769" t="s">
        <v>21807</v>
      </c>
      <c r="U1769">
        <f t="shared" si="27"/>
        <v>2065</v>
      </c>
    </row>
    <row r="1770" spans="1:21" x14ac:dyDescent="0.2">
      <c r="A1770" t="s">
        <v>16908</v>
      </c>
      <c r="B1770" t="s">
        <v>8005</v>
      </c>
      <c r="C1770">
        <v>3534010</v>
      </c>
      <c r="D1770" t="s">
        <v>6440</v>
      </c>
      <c r="E1770" t="s">
        <v>16909</v>
      </c>
      <c r="F1770" t="s">
        <v>6402</v>
      </c>
      <c r="G1770">
        <v>348</v>
      </c>
      <c r="H1770">
        <v>2065</v>
      </c>
      <c r="I1770">
        <v>0</v>
      </c>
      <c r="J1770">
        <v>0</v>
      </c>
      <c r="K1770">
        <v>0</v>
      </c>
      <c r="L1770" t="s">
        <v>6403</v>
      </c>
      <c r="M1770">
        <v>2018</v>
      </c>
      <c r="N1770" t="s">
        <v>1479</v>
      </c>
      <c r="O1770">
        <v>99</v>
      </c>
      <c r="P1770">
        <v>1</v>
      </c>
      <c r="Q1770" t="s">
        <v>15830</v>
      </c>
      <c r="R1770" t="s">
        <v>7734</v>
      </c>
      <c r="S1770" t="s">
        <v>7734</v>
      </c>
      <c r="T1770" t="s">
        <v>21808</v>
      </c>
      <c r="U1770">
        <f t="shared" si="27"/>
        <v>2065</v>
      </c>
    </row>
    <row r="1771" spans="1:21" x14ac:dyDescent="0.2">
      <c r="A1771" t="s">
        <v>16908</v>
      </c>
      <c r="B1771" t="s">
        <v>8005</v>
      </c>
      <c r="C1771">
        <v>3534010</v>
      </c>
      <c r="D1771" t="s">
        <v>6493</v>
      </c>
      <c r="E1771" t="s">
        <v>7728</v>
      </c>
      <c r="F1771" t="s">
        <v>6402</v>
      </c>
      <c r="G1771">
        <v>498</v>
      </c>
      <c r="H1771">
        <v>2065</v>
      </c>
      <c r="I1771">
        <v>1</v>
      </c>
      <c r="J1771">
        <v>0</v>
      </c>
      <c r="K1771">
        <v>0</v>
      </c>
      <c r="L1771" t="s">
        <v>6403</v>
      </c>
      <c r="M1771">
        <v>2018</v>
      </c>
      <c r="N1771" t="s">
        <v>1479</v>
      </c>
      <c r="O1771">
        <v>99</v>
      </c>
      <c r="P1771">
        <v>1</v>
      </c>
      <c r="Q1771" t="s">
        <v>15830</v>
      </c>
      <c r="R1771" t="s">
        <v>7734</v>
      </c>
      <c r="S1771" t="s">
        <v>7734</v>
      </c>
      <c r="T1771" t="s">
        <v>21809</v>
      </c>
      <c r="U1771">
        <f t="shared" si="27"/>
        <v>2065</v>
      </c>
    </row>
    <row r="1772" spans="1:21" x14ac:dyDescent="0.2">
      <c r="A1772" t="s">
        <v>16910</v>
      </c>
      <c r="B1772" t="s">
        <v>8005</v>
      </c>
      <c r="C1772">
        <v>3534010</v>
      </c>
      <c r="D1772" t="s">
        <v>6406</v>
      </c>
      <c r="E1772" t="s">
        <v>16911</v>
      </c>
      <c r="F1772" t="s">
        <v>6402</v>
      </c>
      <c r="G1772">
        <v>0</v>
      </c>
      <c r="H1772">
        <v>0</v>
      </c>
      <c r="I1772">
        <v>1</v>
      </c>
      <c r="J1772">
        <v>1</v>
      </c>
      <c r="K1772">
        <v>1</v>
      </c>
      <c r="L1772" t="s">
        <v>6403</v>
      </c>
      <c r="M1772">
        <v>2018</v>
      </c>
      <c r="N1772" t="s">
        <v>6404</v>
      </c>
      <c r="O1772">
        <v>99</v>
      </c>
      <c r="P1772">
        <v>1</v>
      </c>
      <c r="Q1772" t="s">
        <v>15830</v>
      </c>
      <c r="R1772" t="s">
        <v>7734</v>
      </c>
      <c r="S1772" t="s">
        <v>7734</v>
      </c>
      <c r="T1772" t="s">
        <v>21810</v>
      </c>
      <c r="U1772">
        <f t="shared" si="27"/>
        <v>2065</v>
      </c>
    </row>
    <row r="1773" spans="1:21" x14ac:dyDescent="0.2">
      <c r="A1773" t="s">
        <v>16912</v>
      </c>
      <c r="B1773" t="s">
        <v>13950</v>
      </c>
      <c r="C1773">
        <v>3523033</v>
      </c>
      <c r="D1773" t="s">
        <v>7179</v>
      </c>
      <c r="E1773" t="s">
        <v>13955</v>
      </c>
      <c r="F1773" t="s">
        <v>6402</v>
      </c>
      <c r="G1773">
        <v>0</v>
      </c>
      <c r="H1773">
        <v>0</v>
      </c>
      <c r="I1773">
        <v>1</v>
      </c>
      <c r="J1773">
        <v>1</v>
      </c>
      <c r="K1773">
        <v>1</v>
      </c>
      <c r="L1773" t="s">
        <v>6409</v>
      </c>
      <c r="M1773">
        <v>2018</v>
      </c>
      <c r="N1773" t="s">
        <v>1463</v>
      </c>
      <c r="O1773">
        <v>99</v>
      </c>
      <c r="P1773">
        <v>4</v>
      </c>
      <c r="Q1773" t="s">
        <v>15830</v>
      </c>
      <c r="R1773" t="s">
        <v>7734</v>
      </c>
      <c r="S1773" t="s">
        <v>7734</v>
      </c>
      <c r="T1773" t="s">
        <v>3857</v>
      </c>
      <c r="U1773">
        <f t="shared" si="27"/>
        <v>2046</v>
      </c>
    </row>
    <row r="1774" spans="1:21" x14ac:dyDescent="0.2">
      <c r="A1774" t="s">
        <v>16912</v>
      </c>
      <c r="B1774" t="s">
        <v>13950</v>
      </c>
      <c r="C1774">
        <v>3523033</v>
      </c>
      <c r="D1774" t="s">
        <v>6598</v>
      </c>
      <c r="E1774" t="s">
        <v>16913</v>
      </c>
      <c r="F1774" t="s">
        <v>6402</v>
      </c>
      <c r="G1774">
        <v>0</v>
      </c>
      <c r="H1774">
        <v>0</v>
      </c>
      <c r="I1774">
        <v>1</v>
      </c>
      <c r="J1774">
        <v>1</v>
      </c>
      <c r="K1774">
        <v>1</v>
      </c>
      <c r="L1774" t="s">
        <v>6403</v>
      </c>
      <c r="M1774">
        <v>2018</v>
      </c>
      <c r="N1774" t="s">
        <v>1463</v>
      </c>
      <c r="O1774">
        <v>99</v>
      </c>
      <c r="P1774">
        <v>4</v>
      </c>
      <c r="Q1774" t="s">
        <v>15830</v>
      </c>
      <c r="R1774" t="s">
        <v>7734</v>
      </c>
      <c r="S1774" t="s">
        <v>7734</v>
      </c>
      <c r="T1774" t="s">
        <v>21811</v>
      </c>
      <c r="U1774">
        <f t="shared" si="27"/>
        <v>2046</v>
      </c>
    </row>
    <row r="1775" spans="1:21" x14ac:dyDescent="0.2">
      <c r="A1775" t="s">
        <v>16912</v>
      </c>
      <c r="B1775" t="s">
        <v>13950</v>
      </c>
      <c r="C1775">
        <v>3523033</v>
      </c>
      <c r="D1775" t="s">
        <v>6440</v>
      </c>
      <c r="E1775" t="s">
        <v>6437</v>
      </c>
      <c r="F1775" t="s">
        <v>6402</v>
      </c>
      <c r="G1775">
        <v>0</v>
      </c>
      <c r="H1775">
        <v>0</v>
      </c>
      <c r="I1775">
        <v>0</v>
      </c>
      <c r="J1775">
        <v>1</v>
      </c>
      <c r="K1775">
        <v>1</v>
      </c>
      <c r="L1775" t="s">
        <v>6403</v>
      </c>
      <c r="M1775">
        <v>2018</v>
      </c>
      <c r="N1775" t="s">
        <v>1463</v>
      </c>
      <c r="O1775">
        <v>99</v>
      </c>
      <c r="P1775">
        <v>4</v>
      </c>
      <c r="Q1775" t="s">
        <v>15830</v>
      </c>
      <c r="R1775" t="s">
        <v>7734</v>
      </c>
      <c r="S1775" t="s">
        <v>7734</v>
      </c>
      <c r="T1775" t="s">
        <v>21812</v>
      </c>
      <c r="U1775">
        <f t="shared" si="27"/>
        <v>2046</v>
      </c>
    </row>
    <row r="1776" spans="1:21" x14ac:dyDescent="0.2">
      <c r="A1776" t="s">
        <v>16912</v>
      </c>
      <c r="B1776" t="s">
        <v>13950</v>
      </c>
      <c r="C1776">
        <v>3523033</v>
      </c>
      <c r="D1776" t="s">
        <v>15629</v>
      </c>
      <c r="E1776" t="s">
        <v>6481</v>
      </c>
      <c r="F1776" t="s">
        <v>6402</v>
      </c>
      <c r="G1776">
        <v>0</v>
      </c>
      <c r="H1776">
        <v>0</v>
      </c>
      <c r="I1776">
        <v>1</v>
      </c>
      <c r="J1776">
        <v>1</v>
      </c>
      <c r="K1776">
        <v>1</v>
      </c>
      <c r="L1776" t="s">
        <v>6403</v>
      </c>
      <c r="M1776">
        <v>2018</v>
      </c>
      <c r="N1776" t="s">
        <v>1463</v>
      </c>
      <c r="O1776">
        <v>99</v>
      </c>
      <c r="P1776">
        <v>4</v>
      </c>
      <c r="Q1776" t="s">
        <v>15830</v>
      </c>
      <c r="R1776" t="s">
        <v>7734</v>
      </c>
      <c r="S1776" t="s">
        <v>7734</v>
      </c>
      <c r="T1776" t="s">
        <v>21813</v>
      </c>
      <c r="U1776">
        <f t="shared" si="27"/>
        <v>2046</v>
      </c>
    </row>
    <row r="1777" spans="1:21" x14ac:dyDescent="0.2">
      <c r="A1777" t="s">
        <v>16914</v>
      </c>
      <c r="B1777" t="s">
        <v>13950</v>
      </c>
      <c r="C1777">
        <v>3523033</v>
      </c>
      <c r="D1777" t="s">
        <v>12473</v>
      </c>
      <c r="E1777" t="s">
        <v>7486</v>
      </c>
      <c r="F1777" t="s">
        <v>6402</v>
      </c>
      <c r="G1777">
        <v>1245</v>
      </c>
      <c r="H1777">
        <v>2046</v>
      </c>
      <c r="I1777">
        <v>0</v>
      </c>
      <c r="J1777">
        <v>1</v>
      </c>
      <c r="K1777">
        <v>0</v>
      </c>
      <c r="L1777" t="s">
        <v>6403</v>
      </c>
      <c r="M1777">
        <v>2018</v>
      </c>
      <c r="N1777" t="s">
        <v>6404</v>
      </c>
      <c r="O1777">
        <v>99</v>
      </c>
      <c r="P1777">
        <v>1</v>
      </c>
      <c r="Q1777" t="s">
        <v>15830</v>
      </c>
      <c r="R1777" t="s">
        <v>7734</v>
      </c>
      <c r="S1777" t="s">
        <v>7734</v>
      </c>
      <c r="T1777" t="s">
        <v>942</v>
      </c>
      <c r="U1777">
        <f t="shared" si="27"/>
        <v>2046</v>
      </c>
    </row>
    <row r="1778" spans="1:21" x14ac:dyDescent="0.2">
      <c r="A1778" t="s">
        <v>16914</v>
      </c>
      <c r="B1778" t="s">
        <v>13950</v>
      </c>
      <c r="C1778">
        <v>3523033</v>
      </c>
      <c r="D1778" t="s">
        <v>6649</v>
      </c>
      <c r="E1778" t="s">
        <v>7708</v>
      </c>
      <c r="F1778" t="s">
        <v>6402</v>
      </c>
      <c r="G1778">
        <v>801</v>
      </c>
      <c r="H1778">
        <v>2046</v>
      </c>
      <c r="I1778">
        <v>1</v>
      </c>
      <c r="J1778">
        <v>0</v>
      </c>
      <c r="K1778">
        <v>0</v>
      </c>
      <c r="L1778" t="s">
        <v>6403</v>
      </c>
      <c r="M1778">
        <v>2018</v>
      </c>
      <c r="N1778" t="s">
        <v>6404</v>
      </c>
      <c r="O1778">
        <v>99</v>
      </c>
      <c r="P1778">
        <v>1</v>
      </c>
      <c r="Q1778" t="s">
        <v>15830</v>
      </c>
      <c r="R1778" t="s">
        <v>7734</v>
      </c>
      <c r="S1778" t="s">
        <v>7734</v>
      </c>
      <c r="T1778" t="s">
        <v>21814</v>
      </c>
      <c r="U1778">
        <f t="shared" si="27"/>
        <v>2046</v>
      </c>
    </row>
    <row r="1779" spans="1:21" x14ac:dyDescent="0.2">
      <c r="A1779" t="s">
        <v>16915</v>
      </c>
      <c r="B1779" t="s">
        <v>10502</v>
      </c>
      <c r="C1779">
        <v>3519036</v>
      </c>
      <c r="D1779" t="s">
        <v>16916</v>
      </c>
      <c r="E1779" t="s">
        <v>16917</v>
      </c>
      <c r="F1779" t="s">
        <v>6402</v>
      </c>
      <c r="G1779">
        <v>602</v>
      </c>
      <c r="H1779">
        <v>8888</v>
      </c>
      <c r="I1779">
        <v>0</v>
      </c>
      <c r="J1779">
        <v>0</v>
      </c>
      <c r="K1779">
        <v>0</v>
      </c>
      <c r="L1779" t="s">
        <v>6409</v>
      </c>
      <c r="M1779">
        <v>2018</v>
      </c>
      <c r="N1779" t="s">
        <v>1463</v>
      </c>
      <c r="O1779">
        <v>1</v>
      </c>
      <c r="P1779">
        <v>1</v>
      </c>
      <c r="Q1779" t="s">
        <v>15830</v>
      </c>
      <c r="R1779" t="s">
        <v>7734</v>
      </c>
      <c r="S1779" t="s">
        <v>7734</v>
      </c>
      <c r="T1779" t="s">
        <v>21815</v>
      </c>
      <c r="U1779">
        <f t="shared" si="27"/>
        <v>236750</v>
      </c>
    </row>
    <row r="1780" spans="1:21" x14ac:dyDescent="0.2">
      <c r="A1780" t="s">
        <v>16915</v>
      </c>
      <c r="B1780" t="s">
        <v>10502</v>
      </c>
      <c r="C1780">
        <v>3519036</v>
      </c>
      <c r="D1780" t="s">
        <v>6479</v>
      </c>
      <c r="E1780" t="s">
        <v>15547</v>
      </c>
      <c r="F1780" t="s">
        <v>6402</v>
      </c>
      <c r="G1780">
        <v>447</v>
      </c>
      <c r="H1780">
        <v>8888</v>
      </c>
      <c r="I1780">
        <v>0</v>
      </c>
      <c r="J1780">
        <v>0</v>
      </c>
      <c r="K1780">
        <v>0</v>
      </c>
      <c r="L1780" t="s">
        <v>6409</v>
      </c>
      <c r="M1780">
        <v>2018</v>
      </c>
      <c r="N1780" t="s">
        <v>1463</v>
      </c>
      <c r="O1780">
        <v>1</v>
      </c>
      <c r="P1780">
        <v>1</v>
      </c>
      <c r="Q1780" t="s">
        <v>15830</v>
      </c>
      <c r="R1780" t="s">
        <v>7734</v>
      </c>
      <c r="S1780" t="s">
        <v>7734</v>
      </c>
      <c r="T1780" t="s">
        <v>21816</v>
      </c>
      <c r="U1780">
        <f t="shared" si="27"/>
        <v>236750</v>
      </c>
    </row>
    <row r="1781" spans="1:21" x14ac:dyDescent="0.2">
      <c r="A1781" t="s">
        <v>16915</v>
      </c>
      <c r="B1781" t="s">
        <v>10502</v>
      </c>
      <c r="C1781">
        <v>3519036</v>
      </c>
      <c r="D1781" t="s">
        <v>7020</v>
      </c>
      <c r="E1781" t="s">
        <v>16918</v>
      </c>
      <c r="F1781" t="s">
        <v>6402</v>
      </c>
      <c r="G1781">
        <v>616</v>
      </c>
      <c r="H1781">
        <v>8888</v>
      </c>
      <c r="I1781">
        <v>0</v>
      </c>
      <c r="J1781">
        <v>0</v>
      </c>
      <c r="K1781">
        <v>0</v>
      </c>
      <c r="L1781" t="s">
        <v>6409</v>
      </c>
      <c r="M1781">
        <v>2018</v>
      </c>
      <c r="N1781" t="s">
        <v>1463</v>
      </c>
      <c r="O1781">
        <v>1</v>
      </c>
      <c r="P1781">
        <v>1</v>
      </c>
      <c r="Q1781" t="s">
        <v>15830</v>
      </c>
      <c r="R1781" t="s">
        <v>7734</v>
      </c>
      <c r="S1781" t="s">
        <v>7734</v>
      </c>
      <c r="T1781" t="s">
        <v>21817</v>
      </c>
      <c r="U1781">
        <f t="shared" si="27"/>
        <v>236750</v>
      </c>
    </row>
    <row r="1782" spans="1:21" x14ac:dyDescent="0.2">
      <c r="A1782" t="s">
        <v>16915</v>
      </c>
      <c r="B1782" t="s">
        <v>10502</v>
      </c>
      <c r="C1782">
        <v>3519036</v>
      </c>
      <c r="D1782" t="s">
        <v>6633</v>
      </c>
      <c r="E1782" t="s">
        <v>10505</v>
      </c>
      <c r="F1782" t="s">
        <v>6402</v>
      </c>
      <c r="G1782">
        <v>2266</v>
      </c>
      <c r="H1782">
        <v>8888</v>
      </c>
      <c r="I1782">
        <v>0</v>
      </c>
      <c r="J1782">
        <v>1</v>
      </c>
      <c r="K1782">
        <v>0</v>
      </c>
      <c r="L1782" t="s">
        <v>6403</v>
      </c>
      <c r="M1782">
        <v>2018</v>
      </c>
      <c r="N1782" t="s">
        <v>1463</v>
      </c>
      <c r="O1782">
        <v>1</v>
      </c>
      <c r="P1782">
        <v>1</v>
      </c>
      <c r="Q1782" t="s">
        <v>15830</v>
      </c>
      <c r="R1782" t="s">
        <v>7734</v>
      </c>
      <c r="S1782" t="s">
        <v>7734</v>
      </c>
      <c r="T1782" t="s">
        <v>3881</v>
      </c>
      <c r="U1782">
        <f t="shared" si="27"/>
        <v>236750</v>
      </c>
    </row>
    <row r="1783" spans="1:21" x14ac:dyDescent="0.2">
      <c r="A1783" t="s">
        <v>16915</v>
      </c>
      <c r="B1783" t="s">
        <v>10502</v>
      </c>
      <c r="C1783">
        <v>3519036</v>
      </c>
      <c r="D1783" t="s">
        <v>13509</v>
      </c>
      <c r="E1783" t="s">
        <v>16919</v>
      </c>
      <c r="F1783" t="s">
        <v>6402</v>
      </c>
      <c r="G1783">
        <v>1179</v>
      </c>
      <c r="H1783">
        <v>8888</v>
      </c>
      <c r="I1783">
        <v>0</v>
      </c>
      <c r="J1783">
        <v>0</v>
      </c>
      <c r="K1783">
        <v>0</v>
      </c>
      <c r="L1783" t="s">
        <v>6403</v>
      </c>
      <c r="M1783">
        <v>2018</v>
      </c>
      <c r="N1783" t="s">
        <v>1463</v>
      </c>
      <c r="O1783">
        <v>1</v>
      </c>
      <c r="P1783">
        <v>1</v>
      </c>
      <c r="Q1783" t="s">
        <v>15830</v>
      </c>
      <c r="R1783" t="s">
        <v>7734</v>
      </c>
      <c r="S1783" t="s">
        <v>7734</v>
      </c>
      <c r="T1783" t="s">
        <v>21818</v>
      </c>
      <c r="U1783">
        <f t="shared" si="27"/>
        <v>236750</v>
      </c>
    </row>
    <row r="1784" spans="1:21" x14ac:dyDescent="0.2">
      <c r="A1784" t="s">
        <v>16915</v>
      </c>
      <c r="B1784" t="s">
        <v>10502</v>
      </c>
      <c r="C1784">
        <v>3519036</v>
      </c>
      <c r="D1784" t="s">
        <v>6761</v>
      </c>
      <c r="E1784" t="s">
        <v>6542</v>
      </c>
      <c r="F1784" t="s">
        <v>6402</v>
      </c>
      <c r="G1784">
        <v>1506</v>
      </c>
      <c r="H1784">
        <v>8888</v>
      </c>
      <c r="I1784">
        <v>0</v>
      </c>
      <c r="J1784">
        <v>0</v>
      </c>
      <c r="K1784">
        <v>0</v>
      </c>
      <c r="L1784" t="s">
        <v>6403</v>
      </c>
      <c r="M1784">
        <v>2018</v>
      </c>
      <c r="N1784" t="s">
        <v>1463</v>
      </c>
      <c r="O1784">
        <v>1</v>
      </c>
      <c r="P1784">
        <v>1</v>
      </c>
      <c r="Q1784" t="s">
        <v>15830</v>
      </c>
      <c r="R1784" t="s">
        <v>7734</v>
      </c>
      <c r="S1784" t="s">
        <v>7734</v>
      </c>
      <c r="T1784" t="s">
        <v>21819</v>
      </c>
      <c r="U1784">
        <f t="shared" si="27"/>
        <v>236750</v>
      </c>
    </row>
    <row r="1785" spans="1:21" x14ac:dyDescent="0.2">
      <c r="A1785" t="s">
        <v>16915</v>
      </c>
      <c r="B1785" t="s">
        <v>10502</v>
      </c>
      <c r="C1785">
        <v>3519036</v>
      </c>
      <c r="D1785" t="s">
        <v>7637</v>
      </c>
      <c r="E1785" t="s">
        <v>6790</v>
      </c>
      <c r="F1785" t="s">
        <v>6402</v>
      </c>
      <c r="G1785">
        <v>1602</v>
      </c>
      <c r="H1785">
        <v>8888</v>
      </c>
      <c r="I1785">
        <v>0</v>
      </c>
      <c r="J1785">
        <v>0</v>
      </c>
      <c r="K1785">
        <v>0</v>
      </c>
      <c r="L1785" t="s">
        <v>6403</v>
      </c>
      <c r="M1785">
        <v>2018</v>
      </c>
      <c r="N1785" t="s">
        <v>1463</v>
      </c>
      <c r="O1785">
        <v>1</v>
      </c>
      <c r="P1785">
        <v>1</v>
      </c>
      <c r="Q1785" t="s">
        <v>15830</v>
      </c>
      <c r="R1785" t="s">
        <v>7734</v>
      </c>
      <c r="S1785" t="s">
        <v>7734</v>
      </c>
      <c r="T1785" t="s">
        <v>3891</v>
      </c>
      <c r="U1785">
        <f t="shared" si="27"/>
        <v>236750</v>
      </c>
    </row>
    <row r="1786" spans="1:21" x14ac:dyDescent="0.2">
      <c r="A1786" t="s">
        <v>16915</v>
      </c>
      <c r="B1786" t="s">
        <v>10502</v>
      </c>
      <c r="C1786">
        <v>3519036</v>
      </c>
      <c r="D1786" t="s">
        <v>6738</v>
      </c>
      <c r="E1786" t="s">
        <v>7223</v>
      </c>
      <c r="F1786" t="s">
        <v>6402</v>
      </c>
      <c r="G1786">
        <v>670</v>
      </c>
      <c r="H1786">
        <v>8888</v>
      </c>
      <c r="I1786">
        <v>0</v>
      </c>
      <c r="J1786">
        <v>0</v>
      </c>
      <c r="K1786">
        <v>0</v>
      </c>
      <c r="L1786" t="s">
        <v>6403</v>
      </c>
      <c r="M1786">
        <v>2018</v>
      </c>
      <c r="N1786" t="s">
        <v>1463</v>
      </c>
      <c r="O1786">
        <v>1</v>
      </c>
      <c r="P1786">
        <v>1</v>
      </c>
      <c r="Q1786" t="s">
        <v>15830</v>
      </c>
      <c r="R1786" t="s">
        <v>7734</v>
      </c>
      <c r="S1786" t="s">
        <v>7734</v>
      </c>
      <c r="T1786" t="s">
        <v>21820</v>
      </c>
      <c r="U1786">
        <f t="shared" si="27"/>
        <v>236750</v>
      </c>
    </row>
    <row r="1787" spans="1:21" x14ac:dyDescent="0.2">
      <c r="A1787" t="s">
        <v>16920</v>
      </c>
      <c r="B1787" t="s">
        <v>10502</v>
      </c>
      <c r="C1787">
        <v>3519036</v>
      </c>
      <c r="D1787" t="s">
        <v>7272</v>
      </c>
      <c r="E1787" t="s">
        <v>16921</v>
      </c>
      <c r="F1787" t="s">
        <v>6402</v>
      </c>
      <c r="G1787">
        <v>582</v>
      </c>
      <c r="H1787">
        <v>8106</v>
      </c>
      <c r="I1787">
        <v>0</v>
      </c>
      <c r="J1787">
        <v>0</v>
      </c>
      <c r="K1787">
        <v>0</v>
      </c>
      <c r="L1787" t="s">
        <v>6409</v>
      </c>
      <c r="M1787">
        <v>2018</v>
      </c>
      <c r="N1787" t="s">
        <v>1463</v>
      </c>
      <c r="O1787">
        <v>2</v>
      </c>
      <c r="P1787">
        <v>1</v>
      </c>
      <c r="Q1787" t="s">
        <v>15830</v>
      </c>
      <c r="R1787" t="s">
        <v>7734</v>
      </c>
      <c r="S1787" t="s">
        <v>7734</v>
      </c>
      <c r="T1787" t="s">
        <v>21821</v>
      </c>
      <c r="U1787">
        <f t="shared" si="27"/>
        <v>236750</v>
      </c>
    </row>
    <row r="1788" spans="1:21" x14ac:dyDescent="0.2">
      <c r="A1788" t="s">
        <v>16920</v>
      </c>
      <c r="B1788" t="s">
        <v>10502</v>
      </c>
      <c r="C1788">
        <v>3519036</v>
      </c>
      <c r="D1788" t="s">
        <v>10429</v>
      </c>
      <c r="E1788" t="s">
        <v>16922</v>
      </c>
      <c r="F1788" t="s">
        <v>6402</v>
      </c>
      <c r="G1788">
        <v>299</v>
      </c>
      <c r="H1788">
        <v>8106</v>
      </c>
      <c r="I1788">
        <v>0</v>
      </c>
      <c r="J1788">
        <v>0</v>
      </c>
      <c r="K1788">
        <v>0</v>
      </c>
      <c r="L1788" t="s">
        <v>6409</v>
      </c>
      <c r="M1788">
        <v>2018</v>
      </c>
      <c r="N1788" t="s">
        <v>1463</v>
      </c>
      <c r="O1788">
        <v>2</v>
      </c>
      <c r="P1788">
        <v>1</v>
      </c>
      <c r="Q1788" t="s">
        <v>15830</v>
      </c>
      <c r="R1788" t="s">
        <v>7734</v>
      </c>
      <c r="S1788" t="s">
        <v>7734</v>
      </c>
      <c r="T1788" t="s">
        <v>21822</v>
      </c>
      <c r="U1788">
        <f t="shared" si="27"/>
        <v>236750</v>
      </c>
    </row>
    <row r="1789" spans="1:21" x14ac:dyDescent="0.2">
      <c r="A1789" t="s">
        <v>16920</v>
      </c>
      <c r="B1789" t="s">
        <v>10502</v>
      </c>
      <c r="C1789">
        <v>3519036</v>
      </c>
      <c r="D1789" t="s">
        <v>6423</v>
      </c>
      <c r="E1789" t="s">
        <v>16923</v>
      </c>
      <c r="F1789" t="s">
        <v>6402</v>
      </c>
      <c r="G1789">
        <v>508</v>
      </c>
      <c r="H1789">
        <v>8106</v>
      </c>
      <c r="I1789">
        <v>0</v>
      </c>
      <c r="J1789">
        <v>0</v>
      </c>
      <c r="K1789">
        <v>0</v>
      </c>
      <c r="L1789" t="s">
        <v>6403</v>
      </c>
      <c r="M1789">
        <v>2018</v>
      </c>
      <c r="N1789" t="s">
        <v>1463</v>
      </c>
      <c r="O1789">
        <v>2</v>
      </c>
      <c r="P1789">
        <v>1</v>
      </c>
      <c r="Q1789" t="s">
        <v>15830</v>
      </c>
      <c r="R1789" t="s">
        <v>7734</v>
      </c>
      <c r="S1789" t="s">
        <v>7734</v>
      </c>
      <c r="T1789" t="s">
        <v>21823</v>
      </c>
      <c r="U1789">
        <f t="shared" si="27"/>
        <v>236750</v>
      </c>
    </row>
    <row r="1790" spans="1:21" x14ac:dyDescent="0.2">
      <c r="A1790" t="s">
        <v>16920</v>
      </c>
      <c r="B1790" t="s">
        <v>10502</v>
      </c>
      <c r="C1790">
        <v>3519036</v>
      </c>
      <c r="D1790" t="s">
        <v>7514</v>
      </c>
      <c r="E1790" t="s">
        <v>7227</v>
      </c>
      <c r="F1790" t="s">
        <v>6402</v>
      </c>
      <c r="G1790">
        <v>3815</v>
      </c>
      <c r="H1790">
        <v>8106</v>
      </c>
      <c r="I1790">
        <v>1</v>
      </c>
      <c r="J1790">
        <v>1</v>
      </c>
      <c r="K1790">
        <v>0</v>
      </c>
      <c r="L1790" t="s">
        <v>6403</v>
      </c>
      <c r="M1790">
        <v>2018</v>
      </c>
      <c r="N1790" t="s">
        <v>1463</v>
      </c>
      <c r="O1790">
        <v>2</v>
      </c>
      <c r="P1790">
        <v>1</v>
      </c>
      <c r="Q1790" t="s">
        <v>15830</v>
      </c>
      <c r="R1790" t="s">
        <v>7734</v>
      </c>
      <c r="S1790" t="s">
        <v>7734</v>
      </c>
      <c r="T1790" t="s">
        <v>3871</v>
      </c>
      <c r="U1790">
        <f t="shared" si="27"/>
        <v>236750</v>
      </c>
    </row>
    <row r="1791" spans="1:21" x14ac:dyDescent="0.2">
      <c r="A1791" t="s">
        <v>16920</v>
      </c>
      <c r="B1791" t="s">
        <v>10502</v>
      </c>
      <c r="C1791">
        <v>3519036</v>
      </c>
      <c r="D1791" t="s">
        <v>7037</v>
      </c>
      <c r="E1791" t="s">
        <v>12081</v>
      </c>
      <c r="F1791" t="s">
        <v>6402</v>
      </c>
      <c r="G1791">
        <v>1379</v>
      </c>
      <c r="H1791">
        <v>8106</v>
      </c>
      <c r="I1791">
        <v>0</v>
      </c>
      <c r="J1791">
        <v>0</v>
      </c>
      <c r="K1791">
        <v>0</v>
      </c>
      <c r="L1791" t="s">
        <v>6403</v>
      </c>
      <c r="M1791">
        <v>2018</v>
      </c>
      <c r="N1791" t="s">
        <v>1463</v>
      </c>
      <c r="O1791">
        <v>2</v>
      </c>
      <c r="P1791">
        <v>1</v>
      </c>
      <c r="Q1791" t="s">
        <v>15830</v>
      </c>
      <c r="R1791" t="s">
        <v>7734</v>
      </c>
      <c r="S1791" t="s">
        <v>7734</v>
      </c>
      <c r="T1791" t="s">
        <v>21824</v>
      </c>
      <c r="U1791">
        <f t="shared" si="27"/>
        <v>236750</v>
      </c>
    </row>
    <row r="1792" spans="1:21" x14ac:dyDescent="0.2">
      <c r="A1792" t="s">
        <v>16920</v>
      </c>
      <c r="B1792" t="s">
        <v>10502</v>
      </c>
      <c r="C1792">
        <v>3519036</v>
      </c>
      <c r="D1792" t="s">
        <v>6496</v>
      </c>
      <c r="E1792" t="s">
        <v>7433</v>
      </c>
      <c r="F1792" t="s">
        <v>6402</v>
      </c>
      <c r="G1792">
        <v>1523</v>
      </c>
      <c r="H1792">
        <v>8106</v>
      </c>
      <c r="I1792">
        <v>0</v>
      </c>
      <c r="J1792">
        <v>0</v>
      </c>
      <c r="K1792">
        <v>0</v>
      </c>
      <c r="L1792" t="s">
        <v>6403</v>
      </c>
      <c r="M1792">
        <v>2018</v>
      </c>
      <c r="N1792" t="s">
        <v>1463</v>
      </c>
      <c r="O1792">
        <v>2</v>
      </c>
      <c r="P1792">
        <v>1</v>
      </c>
      <c r="Q1792" t="s">
        <v>15830</v>
      </c>
      <c r="R1792" t="s">
        <v>7734</v>
      </c>
      <c r="S1792" t="s">
        <v>7734</v>
      </c>
      <c r="T1792" t="s">
        <v>3893</v>
      </c>
      <c r="U1792">
        <f t="shared" si="27"/>
        <v>236750</v>
      </c>
    </row>
    <row r="1793" spans="1:21" x14ac:dyDescent="0.2">
      <c r="A1793" t="s">
        <v>16924</v>
      </c>
      <c r="B1793" t="s">
        <v>10502</v>
      </c>
      <c r="C1793">
        <v>3519036</v>
      </c>
      <c r="D1793" t="s">
        <v>15276</v>
      </c>
      <c r="E1793" t="s">
        <v>16925</v>
      </c>
      <c r="F1793" t="s">
        <v>6402</v>
      </c>
      <c r="G1793">
        <v>299</v>
      </c>
      <c r="H1793">
        <v>8496</v>
      </c>
      <c r="I1793">
        <v>0</v>
      </c>
      <c r="J1793">
        <v>0</v>
      </c>
      <c r="K1793">
        <v>0</v>
      </c>
      <c r="L1793" t="s">
        <v>6409</v>
      </c>
      <c r="M1793">
        <v>2018</v>
      </c>
      <c r="N1793" t="s">
        <v>1463</v>
      </c>
      <c r="O1793">
        <v>3</v>
      </c>
      <c r="P1793">
        <v>1</v>
      </c>
      <c r="Q1793" t="s">
        <v>15830</v>
      </c>
      <c r="R1793" t="s">
        <v>7734</v>
      </c>
      <c r="S1793" t="s">
        <v>7734</v>
      </c>
      <c r="T1793" t="s">
        <v>21825</v>
      </c>
      <c r="U1793">
        <f t="shared" si="27"/>
        <v>236750</v>
      </c>
    </row>
    <row r="1794" spans="1:21" x14ac:dyDescent="0.2">
      <c r="A1794" t="s">
        <v>16924</v>
      </c>
      <c r="B1794" t="s">
        <v>10502</v>
      </c>
      <c r="C1794">
        <v>3519036</v>
      </c>
      <c r="D1794" t="s">
        <v>10529</v>
      </c>
      <c r="E1794" t="s">
        <v>10530</v>
      </c>
      <c r="F1794" t="s">
        <v>6402</v>
      </c>
      <c r="G1794">
        <v>1132</v>
      </c>
      <c r="H1794">
        <v>8496</v>
      </c>
      <c r="I1794">
        <v>0</v>
      </c>
      <c r="J1794">
        <v>0</v>
      </c>
      <c r="K1794">
        <v>0</v>
      </c>
      <c r="L1794" t="s">
        <v>6409</v>
      </c>
      <c r="M1794">
        <v>2018</v>
      </c>
      <c r="N1794" t="s">
        <v>1463</v>
      </c>
      <c r="O1794">
        <v>3</v>
      </c>
      <c r="P1794">
        <v>1</v>
      </c>
      <c r="Q1794" t="s">
        <v>15830</v>
      </c>
      <c r="R1794" t="s">
        <v>7734</v>
      </c>
      <c r="S1794" t="s">
        <v>7734</v>
      </c>
      <c r="T1794" t="s">
        <v>3889</v>
      </c>
      <c r="U1794">
        <f t="shared" ref="U1794:U1857" si="28">_xlfn.MAXIFS($H$2:$H$6695, $C$2:$C$6695,C1794)</f>
        <v>236750</v>
      </c>
    </row>
    <row r="1795" spans="1:21" x14ac:dyDescent="0.2">
      <c r="A1795" t="s">
        <v>16924</v>
      </c>
      <c r="B1795" t="s">
        <v>10502</v>
      </c>
      <c r="C1795">
        <v>3519036</v>
      </c>
      <c r="D1795" t="s">
        <v>16926</v>
      </c>
      <c r="E1795" t="s">
        <v>16927</v>
      </c>
      <c r="F1795" t="s">
        <v>6402</v>
      </c>
      <c r="G1795">
        <v>2060</v>
      </c>
      <c r="H1795">
        <v>8496</v>
      </c>
      <c r="I1795">
        <v>0</v>
      </c>
      <c r="J1795">
        <v>0</v>
      </c>
      <c r="K1795">
        <v>0</v>
      </c>
      <c r="L1795" t="s">
        <v>6409</v>
      </c>
      <c r="M1795">
        <v>2018</v>
      </c>
      <c r="N1795" t="s">
        <v>1463</v>
      </c>
      <c r="O1795">
        <v>3</v>
      </c>
      <c r="P1795">
        <v>1</v>
      </c>
      <c r="Q1795" t="s">
        <v>15830</v>
      </c>
      <c r="R1795" t="s">
        <v>7734</v>
      </c>
      <c r="S1795" t="s">
        <v>7734</v>
      </c>
      <c r="T1795" t="s">
        <v>21826</v>
      </c>
      <c r="U1795">
        <f t="shared" si="28"/>
        <v>236750</v>
      </c>
    </row>
    <row r="1796" spans="1:21" x14ac:dyDescent="0.2">
      <c r="A1796" t="s">
        <v>16924</v>
      </c>
      <c r="B1796" t="s">
        <v>10502</v>
      </c>
      <c r="C1796">
        <v>3519036</v>
      </c>
      <c r="D1796" t="s">
        <v>6766</v>
      </c>
      <c r="E1796" t="s">
        <v>7014</v>
      </c>
      <c r="F1796" t="s">
        <v>6402</v>
      </c>
      <c r="G1796">
        <v>1718</v>
      </c>
      <c r="H1796">
        <v>8496</v>
      </c>
      <c r="I1796">
        <v>0</v>
      </c>
      <c r="J1796">
        <v>0</v>
      </c>
      <c r="K1796">
        <v>0</v>
      </c>
      <c r="L1796" t="s">
        <v>6403</v>
      </c>
      <c r="M1796">
        <v>2018</v>
      </c>
      <c r="N1796" t="s">
        <v>1463</v>
      </c>
      <c r="O1796">
        <v>3</v>
      </c>
      <c r="P1796">
        <v>1</v>
      </c>
      <c r="Q1796" t="s">
        <v>15830</v>
      </c>
      <c r="R1796" t="s">
        <v>7734</v>
      </c>
      <c r="S1796" t="s">
        <v>7734</v>
      </c>
      <c r="T1796" t="s">
        <v>21827</v>
      </c>
      <c r="U1796">
        <f t="shared" si="28"/>
        <v>236750</v>
      </c>
    </row>
    <row r="1797" spans="1:21" x14ac:dyDescent="0.2">
      <c r="A1797" t="s">
        <v>16924</v>
      </c>
      <c r="B1797" t="s">
        <v>10502</v>
      </c>
      <c r="C1797">
        <v>3519036</v>
      </c>
      <c r="D1797" t="s">
        <v>6803</v>
      </c>
      <c r="E1797" t="s">
        <v>16928</v>
      </c>
      <c r="F1797" t="s">
        <v>6402</v>
      </c>
      <c r="G1797">
        <v>3287</v>
      </c>
      <c r="H1797">
        <v>8496</v>
      </c>
      <c r="I1797">
        <v>0</v>
      </c>
      <c r="J1797">
        <v>1</v>
      </c>
      <c r="K1797">
        <v>0</v>
      </c>
      <c r="L1797" t="s">
        <v>6403</v>
      </c>
      <c r="M1797">
        <v>2018</v>
      </c>
      <c r="N1797" t="s">
        <v>1463</v>
      </c>
      <c r="O1797">
        <v>3</v>
      </c>
      <c r="P1797">
        <v>1</v>
      </c>
      <c r="Q1797" t="s">
        <v>15830</v>
      </c>
      <c r="R1797" t="s">
        <v>7734</v>
      </c>
      <c r="S1797" t="s">
        <v>7734</v>
      </c>
      <c r="T1797" t="s">
        <v>21828</v>
      </c>
      <c r="U1797">
        <f t="shared" si="28"/>
        <v>236750</v>
      </c>
    </row>
    <row r="1798" spans="1:21" x14ac:dyDescent="0.2">
      <c r="A1798" t="s">
        <v>16929</v>
      </c>
      <c r="B1798" t="s">
        <v>10502</v>
      </c>
      <c r="C1798">
        <v>3519036</v>
      </c>
      <c r="D1798" t="s">
        <v>10526</v>
      </c>
      <c r="E1798" t="s">
        <v>6466</v>
      </c>
      <c r="F1798" t="s">
        <v>6402</v>
      </c>
      <c r="G1798">
        <v>1761</v>
      </c>
      <c r="H1798">
        <v>10517</v>
      </c>
      <c r="I1798">
        <v>0</v>
      </c>
      <c r="J1798">
        <v>0</v>
      </c>
      <c r="K1798">
        <v>0</v>
      </c>
      <c r="L1798" t="s">
        <v>6409</v>
      </c>
      <c r="M1798">
        <v>2018</v>
      </c>
      <c r="N1798" t="s">
        <v>1463</v>
      </c>
      <c r="O1798">
        <v>4</v>
      </c>
      <c r="P1798">
        <v>1</v>
      </c>
      <c r="Q1798" t="s">
        <v>15830</v>
      </c>
      <c r="R1798" t="s">
        <v>7734</v>
      </c>
      <c r="S1798" t="s">
        <v>7734</v>
      </c>
      <c r="T1798" t="s">
        <v>3886</v>
      </c>
      <c r="U1798">
        <f t="shared" si="28"/>
        <v>236750</v>
      </c>
    </row>
    <row r="1799" spans="1:21" x14ac:dyDescent="0.2">
      <c r="A1799" t="s">
        <v>16929</v>
      </c>
      <c r="B1799" t="s">
        <v>10502</v>
      </c>
      <c r="C1799">
        <v>3519036</v>
      </c>
      <c r="D1799" t="s">
        <v>6919</v>
      </c>
      <c r="E1799" t="s">
        <v>9028</v>
      </c>
      <c r="F1799" t="s">
        <v>6402</v>
      </c>
      <c r="G1799">
        <v>8190</v>
      </c>
      <c r="H1799">
        <v>10517</v>
      </c>
      <c r="I1799">
        <v>1</v>
      </c>
      <c r="J1799">
        <v>1</v>
      </c>
      <c r="K1799">
        <v>0</v>
      </c>
      <c r="L1799" t="s">
        <v>6409</v>
      </c>
      <c r="M1799">
        <v>2018</v>
      </c>
      <c r="N1799" t="s">
        <v>1463</v>
      </c>
      <c r="O1799">
        <v>4</v>
      </c>
      <c r="P1799">
        <v>1</v>
      </c>
      <c r="Q1799" t="s">
        <v>15830</v>
      </c>
      <c r="R1799" t="s">
        <v>7734</v>
      </c>
      <c r="S1799" t="s">
        <v>7734</v>
      </c>
      <c r="T1799" t="s">
        <v>3878</v>
      </c>
      <c r="U1799">
        <f t="shared" si="28"/>
        <v>236750</v>
      </c>
    </row>
    <row r="1800" spans="1:21" x14ac:dyDescent="0.2">
      <c r="A1800" t="s">
        <v>16929</v>
      </c>
      <c r="B1800" t="s">
        <v>10502</v>
      </c>
      <c r="C1800">
        <v>3519036</v>
      </c>
      <c r="D1800" t="s">
        <v>16930</v>
      </c>
      <c r="E1800" t="s">
        <v>9589</v>
      </c>
      <c r="F1800" t="s">
        <v>6402</v>
      </c>
      <c r="G1800">
        <v>372</v>
      </c>
      <c r="H1800">
        <v>10517</v>
      </c>
      <c r="I1800">
        <v>0</v>
      </c>
      <c r="J1800">
        <v>0</v>
      </c>
      <c r="K1800">
        <v>0</v>
      </c>
      <c r="L1800" t="s">
        <v>6409</v>
      </c>
      <c r="M1800">
        <v>2018</v>
      </c>
      <c r="N1800" t="s">
        <v>1463</v>
      </c>
      <c r="O1800">
        <v>4</v>
      </c>
      <c r="P1800">
        <v>1</v>
      </c>
      <c r="Q1800" t="s">
        <v>15830</v>
      </c>
      <c r="R1800" t="s">
        <v>7734</v>
      </c>
      <c r="S1800" t="s">
        <v>7734</v>
      </c>
      <c r="T1800" t="s">
        <v>21829</v>
      </c>
      <c r="U1800">
        <f t="shared" si="28"/>
        <v>236750</v>
      </c>
    </row>
    <row r="1801" spans="1:21" x14ac:dyDescent="0.2">
      <c r="A1801" t="s">
        <v>16929</v>
      </c>
      <c r="B1801" t="s">
        <v>10502</v>
      </c>
      <c r="C1801">
        <v>3519036</v>
      </c>
      <c r="D1801" t="s">
        <v>16931</v>
      </c>
      <c r="E1801" t="s">
        <v>10538</v>
      </c>
      <c r="F1801" t="s">
        <v>6402</v>
      </c>
      <c r="G1801">
        <v>194</v>
      </c>
      <c r="H1801">
        <v>10517</v>
      </c>
      <c r="I1801">
        <v>0</v>
      </c>
      <c r="J1801">
        <v>0</v>
      </c>
      <c r="K1801">
        <v>0</v>
      </c>
      <c r="L1801" t="s">
        <v>6409</v>
      </c>
      <c r="M1801">
        <v>2018</v>
      </c>
      <c r="N1801" t="s">
        <v>1463</v>
      </c>
      <c r="O1801">
        <v>4</v>
      </c>
      <c r="P1801">
        <v>1</v>
      </c>
      <c r="Q1801" t="s">
        <v>15830</v>
      </c>
      <c r="R1801" t="s">
        <v>7734</v>
      </c>
      <c r="S1801" t="s">
        <v>7734</v>
      </c>
      <c r="T1801" t="s">
        <v>21830</v>
      </c>
      <c r="U1801">
        <f t="shared" si="28"/>
        <v>236750</v>
      </c>
    </row>
    <row r="1802" spans="1:21" x14ac:dyDescent="0.2">
      <c r="A1802" t="s">
        <v>16932</v>
      </c>
      <c r="B1802" t="s">
        <v>10502</v>
      </c>
      <c r="C1802">
        <v>3519036</v>
      </c>
      <c r="D1802" t="s">
        <v>7179</v>
      </c>
      <c r="E1802" t="s">
        <v>16933</v>
      </c>
      <c r="F1802" t="s">
        <v>6402</v>
      </c>
      <c r="G1802">
        <v>646</v>
      </c>
      <c r="H1802">
        <v>7447</v>
      </c>
      <c r="I1802">
        <v>0</v>
      </c>
      <c r="J1802">
        <v>0</v>
      </c>
      <c r="K1802">
        <v>0</v>
      </c>
      <c r="L1802" t="s">
        <v>6409</v>
      </c>
      <c r="M1802">
        <v>2018</v>
      </c>
      <c r="N1802" t="s">
        <v>1463</v>
      </c>
      <c r="O1802">
        <v>5</v>
      </c>
      <c r="P1802">
        <v>1</v>
      </c>
      <c r="Q1802" t="s">
        <v>15830</v>
      </c>
      <c r="R1802" t="s">
        <v>7734</v>
      </c>
      <c r="S1802" t="s">
        <v>7734</v>
      </c>
      <c r="T1802" t="s">
        <v>21831</v>
      </c>
      <c r="U1802">
        <f t="shared" si="28"/>
        <v>236750</v>
      </c>
    </row>
    <row r="1803" spans="1:21" x14ac:dyDescent="0.2">
      <c r="A1803" t="s">
        <v>16932</v>
      </c>
      <c r="B1803" t="s">
        <v>10502</v>
      </c>
      <c r="C1803">
        <v>3519036</v>
      </c>
      <c r="D1803" t="s">
        <v>7385</v>
      </c>
      <c r="E1803" t="s">
        <v>8196</v>
      </c>
      <c r="F1803" t="s">
        <v>6402</v>
      </c>
      <c r="G1803">
        <v>569</v>
      </c>
      <c r="H1803">
        <v>7447</v>
      </c>
      <c r="I1803">
        <v>0</v>
      </c>
      <c r="J1803">
        <v>0</v>
      </c>
      <c r="K1803">
        <v>0</v>
      </c>
      <c r="L1803" t="s">
        <v>6409</v>
      </c>
      <c r="M1803">
        <v>2018</v>
      </c>
      <c r="N1803" t="s">
        <v>1463</v>
      </c>
      <c r="O1803">
        <v>5</v>
      </c>
      <c r="P1803">
        <v>1</v>
      </c>
      <c r="Q1803" t="s">
        <v>15830</v>
      </c>
      <c r="R1803" t="s">
        <v>7734</v>
      </c>
      <c r="S1803" t="s">
        <v>7734</v>
      </c>
      <c r="T1803" t="s">
        <v>21832</v>
      </c>
      <c r="U1803">
        <f t="shared" si="28"/>
        <v>236750</v>
      </c>
    </row>
    <row r="1804" spans="1:21" x14ac:dyDescent="0.2">
      <c r="A1804" t="s">
        <v>16932</v>
      </c>
      <c r="B1804" t="s">
        <v>10502</v>
      </c>
      <c r="C1804">
        <v>3519036</v>
      </c>
      <c r="D1804" t="s">
        <v>6535</v>
      </c>
      <c r="E1804" t="s">
        <v>7220</v>
      </c>
      <c r="F1804" t="s">
        <v>6402</v>
      </c>
      <c r="G1804">
        <v>319</v>
      </c>
      <c r="H1804">
        <v>7447</v>
      </c>
      <c r="I1804">
        <v>0</v>
      </c>
      <c r="J1804">
        <v>0</v>
      </c>
      <c r="K1804">
        <v>0</v>
      </c>
      <c r="L1804" t="s">
        <v>6403</v>
      </c>
      <c r="M1804">
        <v>2018</v>
      </c>
      <c r="N1804" t="s">
        <v>1463</v>
      </c>
      <c r="O1804">
        <v>5</v>
      </c>
      <c r="P1804">
        <v>1</v>
      </c>
      <c r="Q1804" t="s">
        <v>15830</v>
      </c>
      <c r="R1804" t="s">
        <v>7734</v>
      </c>
      <c r="S1804" t="s">
        <v>7734</v>
      </c>
      <c r="T1804" t="s">
        <v>21833</v>
      </c>
      <c r="U1804">
        <f t="shared" si="28"/>
        <v>236750</v>
      </c>
    </row>
    <row r="1805" spans="1:21" x14ac:dyDescent="0.2">
      <c r="A1805" t="s">
        <v>16932</v>
      </c>
      <c r="B1805" t="s">
        <v>10502</v>
      </c>
      <c r="C1805">
        <v>3519036</v>
      </c>
      <c r="D1805" t="s">
        <v>10539</v>
      </c>
      <c r="E1805" t="s">
        <v>10540</v>
      </c>
      <c r="F1805" t="s">
        <v>6402</v>
      </c>
      <c r="G1805">
        <v>107</v>
      </c>
      <c r="H1805">
        <v>7447</v>
      </c>
      <c r="I1805">
        <v>0</v>
      </c>
      <c r="J1805">
        <v>0</v>
      </c>
      <c r="K1805">
        <v>0</v>
      </c>
      <c r="L1805" t="s">
        <v>6403</v>
      </c>
      <c r="M1805">
        <v>2018</v>
      </c>
      <c r="N1805" t="s">
        <v>1463</v>
      </c>
      <c r="O1805">
        <v>5</v>
      </c>
      <c r="P1805">
        <v>1</v>
      </c>
      <c r="Q1805" t="s">
        <v>15830</v>
      </c>
      <c r="R1805" t="s">
        <v>7734</v>
      </c>
      <c r="S1805" t="s">
        <v>7734</v>
      </c>
      <c r="T1805" t="s">
        <v>20085</v>
      </c>
      <c r="U1805">
        <f t="shared" si="28"/>
        <v>236750</v>
      </c>
    </row>
    <row r="1806" spans="1:21" x14ac:dyDescent="0.2">
      <c r="A1806" t="s">
        <v>16932</v>
      </c>
      <c r="B1806" t="s">
        <v>10502</v>
      </c>
      <c r="C1806">
        <v>3519036</v>
      </c>
      <c r="D1806" t="s">
        <v>10316</v>
      </c>
      <c r="E1806" t="s">
        <v>7372</v>
      </c>
      <c r="F1806" t="s">
        <v>6402</v>
      </c>
      <c r="G1806">
        <v>662</v>
      </c>
      <c r="H1806">
        <v>7447</v>
      </c>
      <c r="I1806">
        <v>0</v>
      </c>
      <c r="J1806">
        <v>0</v>
      </c>
      <c r="K1806">
        <v>0</v>
      </c>
      <c r="L1806" t="s">
        <v>6403</v>
      </c>
      <c r="M1806">
        <v>2018</v>
      </c>
      <c r="N1806" t="s">
        <v>1463</v>
      </c>
      <c r="O1806">
        <v>5</v>
      </c>
      <c r="P1806">
        <v>1</v>
      </c>
      <c r="Q1806" t="s">
        <v>15830</v>
      </c>
      <c r="R1806" t="s">
        <v>7734</v>
      </c>
      <c r="S1806" t="s">
        <v>7734</v>
      </c>
      <c r="T1806" t="s">
        <v>21834</v>
      </c>
      <c r="U1806">
        <f t="shared" si="28"/>
        <v>236750</v>
      </c>
    </row>
    <row r="1807" spans="1:21" x14ac:dyDescent="0.2">
      <c r="A1807" t="s">
        <v>16932</v>
      </c>
      <c r="B1807" t="s">
        <v>10502</v>
      </c>
      <c r="C1807">
        <v>3519036</v>
      </c>
      <c r="D1807" t="s">
        <v>16934</v>
      </c>
      <c r="E1807" t="s">
        <v>7229</v>
      </c>
      <c r="F1807" t="s">
        <v>6402</v>
      </c>
      <c r="G1807">
        <v>920</v>
      </c>
      <c r="H1807">
        <v>7447</v>
      </c>
      <c r="I1807">
        <v>0</v>
      </c>
      <c r="J1807">
        <v>0</v>
      </c>
      <c r="K1807">
        <v>0</v>
      </c>
      <c r="L1807" t="s">
        <v>6403</v>
      </c>
      <c r="M1807">
        <v>2018</v>
      </c>
      <c r="N1807" t="s">
        <v>1463</v>
      </c>
      <c r="O1807">
        <v>5</v>
      </c>
      <c r="P1807">
        <v>1</v>
      </c>
      <c r="Q1807" t="s">
        <v>15830</v>
      </c>
      <c r="R1807" t="s">
        <v>7734</v>
      </c>
      <c r="S1807" t="s">
        <v>7734</v>
      </c>
      <c r="T1807" t="s">
        <v>21835</v>
      </c>
      <c r="U1807">
        <f t="shared" si="28"/>
        <v>236750</v>
      </c>
    </row>
    <row r="1808" spans="1:21" x14ac:dyDescent="0.2">
      <c r="A1808" t="s">
        <v>16932</v>
      </c>
      <c r="B1808" t="s">
        <v>10502</v>
      </c>
      <c r="C1808">
        <v>3519036</v>
      </c>
      <c r="D1808" t="s">
        <v>6857</v>
      </c>
      <c r="E1808" t="s">
        <v>10511</v>
      </c>
      <c r="F1808" t="s">
        <v>6402</v>
      </c>
      <c r="G1808">
        <v>1266</v>
      </c>
      <c r="H1808">
        <v>7447</v>
      </c>
      <c r="I1808">
        <v>0</v>
      </c>
      <c r="J1808">
        <v>1</v>
      </c>
      <c r="K1808">
        <v>0</v>
      </c>
      <c r="L1808" t="s">
        <v>6403</v>
      </c>
      <c r="M1808">
        <v>2018</v>
      </c>
      <c r="N1808" t="s">
        <v>1463</v>
      </c>
      <c r="O1808">
        <v>5</v>
      </c>
      <c r="P1808">
        <v>1</v>
      </c>
      <c r="Q1808" t="s">
        <v>15830</v>
      </c>
      <c r="R1808" t="s">
        <v>7734</v>
      </c>
      <c r="S1808" t="s">
        <v>7734</v>
      </c>
      <c r="T1808" t="s">
        <v>3877</v>
      </c>
      <c r="U1808">
        <f t="shared" si="28"/>
        <v>236750</v>
      </c>
    </row>
    <row r="1809" spans="1:21" x14ac:dyDescent="0.2">
      <c r="A1809" t="s">
        <v>16932</v>
      </c>
      <c r="B1809" t="s">
        <v>10502</v>
      </c>
      <c r="C1809">
        <v>3519036</v>
      </c>
      <c r="D1809" t="s">
        <v>16935</v>
      </c>
      <c r="E1809" t="s">
        <v>13484</v>
      </c>
      <c r="F1809" t="s">
        <v>6402</v>
      </c>
      <c r="G1809">
        <v>132</v>
      </c>
      <c r="H1809">
        <v>7447</v>
      </c>
      <c r="I1809">
        <v>0</v>
      </c>
      <c r="J1809">
        <v>0</v>
      </c>
      <c r="K1809">
        <v>0</v>
      </c>
      <c r="L1809" t="s">
        <v>6403</v>
      </c>
      <c r="M1809">
        <v>2018</v>
      </c>
      <c r="N1809" t="s">
        <v>1463</v>
      </c>
      <c r="O1809">
        <v>5</v>
      </c>
      <c r="P1809">
        <v>1</v>
      </c>
      <c r="Q1809" t="s">
        <v>15830</v>
      </c>
      <c r="R1809" t="s">
        <v>7734</v>
      </c>
      <c r="S1809" t="s">
        <v>7734</v>
      </c>
      <c r="T1809" t="s">
        <v>21836</v>
      </c>
      <c r="U1809">
        <f t="shared" si="28"/>
        <v>236750</v>
      </c>
    </row>
    <row r="1810" spans="1:21" x14ac:dyDescent="0.2">
      <c r="A1810" t="s">
        <v>16932</v>
      </c>
      <c r="B1810" t="s">
        <v>10502</v>
      </c>
      <c r="C1810">
        <v>3519036</v>
      </c>
      <c r="D1810" t="s">
        <v>6448</v>
      </c>
      <c r="E1810" t="s">
        <v>15330</v>
      </c>
      <c r="F1810" t="s">
        <v>6402</v>
      </c>
      <c r="G1810">
        <v>277</v>
      </c>
      <c r="H1810">
        <v>7447</v>
      </c>
      <c r="I1810">
        <v>0</v>
      </c>
      <c r="J1810">
        <v>0</v>
      </c>
      <c r="K1810">
        <v>0</v>
      </c>
      <c r="L1810" t="s">
        <v>6403</v>
      </c>
      <c r="M1810">
        <v>2018</v>
      </c>
      <c r="N1810" t="s">
        <v>1463</v>
      </c>
      <c r="O1810">
        <v>5</v>
      </c>
      <c r="P1810">
        <v>1</v>
      </c>
      <c r="Q1810" t="s">
        <v>15830</v>
      </c>
      <c r="R1810" t="s">
        <v>7734</v>
      </c>
      <c r="S1810" t="s">
        <v>7734</v>
      </c>
      <c r="T1810" t="s">
        <v>21837</v>
      </c>
      <c r="U1810">
        <f t="shared" si="28"/>
        <v>236750</v>
      </c>
    </row>
    <row r="1811" spans="1:21" x14ac:dyDescent="0.2">
      <c r="A1811" t="s">
        <v>16932</v>
      </c>
      <c r="B1811" t="s">
        <v>10502</v>
      </c>
      <c r="C1811">
        <v>3519036</v>
      </c>
      <c r="D1811" t="s">
        <v>6607</v>
      </c>
      <c r="E1811" t="s">
        <v>16936</v>
      </c>
      <c r="F1811" t="s">
        <v>6402</v>
      </c>
      <c r="G1811">
        <v>603</v>
      </c>
      <c r="H1811">
        <v>7447</v>
      </c>
      <c r="I1811">
        <v>0</v>
      </c>
      <c r="J1811">
        <v>0</v>
      </c>
      <c r="K1811">
        <v>0</v>
      </c>
      <c r="L1811" t="s">
        <v>6403</v>
      </c>
      <c r="M1811">
        <v>2018</v>
      </c>
      <c r="N1811" t="s">
        <v>1463</v>
      </c>
      <c r="O1811">
        <v>5</v>
      </c>
      <c r="P1811">
        <v>1</v>
      </c>
      <c r="Q1811" t="s">
        <v>15830</v>
      </c>
      <c r="R1811" t="s">
        <v>7734</v>
      </c>
      <c r="S1811" t="s">
        <v>7734</v>
      </c>
      <c r="T1811" t="s">
        <v>21838</v>
      </c>
      <c r="U1811">
        <f t="shared" si="28"/>
        <v>236750</v>
      </c>
    </row>
    <row r="1812" spans="1:21" x14ac:dyDescent="0.2">
      <c r="A1812" t="s">
        <v>16932</v>
      </c>
      <c r="B1812" t="s">
        <v>10502</v>
      </c>
      <c r="C1812">
        <v>3519036</v>
      </c>
      <c r="D1812" t="s">
        <v>10512</v>
      </c>
      <c r="E1812" t="s">
        <v>10513</v>
      </c>
      <c r="F1812" t="s">
        <v>6402</v>
      </c>
      <c r="G1812">
        <v>734</v>
      </c>
      <c r="H1812">
        <v>7447</v>
      </c>
      <c r="I1812">
        <v>0</v>
      </c>
      <c r="J1812">
        <v>0</v>
      </c>
      <c r="K1812">
        <v>0</v>
      </c>
      <c r="L1812" t="s">
        <v>6403</v>
      </c>
      <c r="M1812">
        <v>2018</v>
      </c>
      <c r="N1812" t="s">
        <v>1463</v>
      </c>
      <c r="O1812">
        <v>5</v>
      </c>
      <c r="P1812">
        <v>1</v>
      </c>
      <c r="Q1812" t="s">
        <v>15830</v>
      </c>
      <c r="R1812" t="s">
        <v>7734</v>
      </c>
      <c r="S1812" t="s">
        <v>7734</v>
      </c>
      <c r="T1812" t="s">
        <v>3883</v>
      </c>
      <c r="U1812">
        <f t="shared" si="28"/>
        <v>236750</v>
      </c>
    </row>
    <row r="1813" spans="1:21" x14ac:dyDescent="0.2">
      <c r="A1813" t="s">
        <v>16932</v>
      </c>
      <c r="B1813" t="s">
        <v>10502</v>
      </c>
      <c r="C1813">
        <v>3519036</v>
      </c>
      <c r="D1813" t="s">
        <v>6742</v>
      </c>
      <c r="E1813" t="s">
        <v>16937</v>
      </c>
      <c r="F1813" t="s">
        <v>6402</v>
      </c>
      <c r="G1813">
        <v>525</v>
      </c>
      <c r="H1813">
        <v>7447</v>
      </c>
      <c r="I1813">
        <v>0</v>
      </c>
      <c r="J1813">
        <v>0</v>
      </c>
      <c r="K1813">
        <v>0</v>
      </c>
      <c r="L1813" t="s">
        <v>6403</v>
      </c>
      <c r="M1813">
        <v>2018</v>
      </c>
      <c r="N1813" t="s">
        <v>1463</v>
      </c>
      <c r="O1813">
        <v>5</v>
      </c>
      <c r="P1813">
        <v>1</v>
      </c>
      <c r="Q1813" t="s">
        <v>15830</v>
      </c>
      <c r="R1813" t="s">
        <v>7734</v>
      </c>
      <c r="S1813" t="s">
        <v>7734</v>
      </c>
      <c r="T1813" t="s">
        <v>21839</v>
      </c>
      <c r="U1813">
        <f t="shared" si="28"/>
        <v>236750</v>
      </c>
    </row>
    <row r="1814" spans="1:21" x14ac:dyDescent="0.2">
      <c r="A1814" t="s">
        <v>16932</v>
      </c>
      <c r="B1814" t="s">
        <v>10502</v>
      </c>
      <c r="C1814">
        <v>3519036</v>
      </c>
      <c r="D1814" t="s">
        <v>16938</v>
      </c>
      <c r="E1814" t="s">
        <v>7223</v>
      </c>
      <c r="F1814" t="s">
        <v>6402</v>
      </c>
      <c r="G1814">
        <v>687</v>
      </c>
      <c r="H1814">
        <v>7447</v>
      </c>
      <c r="I1814">
        <v>0</v>
      </c>
      <c r="J1814">
        <v>0</v>
      </c>
      <c r="K1814">
        <v>0</v>
      </c>
      <c r="L1814" t="s">
        <v>6403</v>
      </c>
      <c r="M1814">
        <v>2018</v>
      </c>
      <c r="N1814" t="s">
        <v>1463</v>
      </c>
      <c r="O1814">
        <v>5</v>
      </c>
      <c r="P1814">
        <v>1</v>
      </c>
      <c r="Q1814" t="s">
        <v>15830</v>
      </c>
      <c r="R1814" t="s">
        <v>7734</v>
      </c>
      <c r="S1814" t="s">
        <v>7734</v>
      </c>
      <c r="T1814" t="s">
        <v>21840</v>
      </c>
      <c r="U1814">
        <f t="shared" si="28"/>
        <v>236750</v>
      </c>
    </row>
    <row r="1815" spans="1:21" x14ac:dyDescent="0.2">
      <c r="A1815" t="s">
        <v>16939</v>
      </c>
      <c r="B1815" t="s">
        <v>10502</v>
      </c>
      <c r="C1815">
        <v>3519036</v>
      </c>
      <c r="D1815" t="s">
        <v>6871</v>
      </c>
      <c r="E1815" t="s">
        <v>10516</v>
      </c>
      <c r="F1815" t="s">
        <v>6402</v>
      </c>
      <c r="G1815">
        <v>3125</v>
      </c>
      <c r="H1815">
        <v>7656</v>
      </c>
      <c r="I1815">
        <v>1</v>
      </c>
      <c r="J1815">
        <v>1</v>
      </c>
      <c r="K1815">
        <v>0</v>
      </c>
      <c r="L1815" t="s">
        <v>6409</v>
      </c>
      <c r="M1815">
        <v>2018</v>
      </c>
      <c r="N1815" t="s">
        <v>1463</v>
      </c>
      <c r="O1815">
        <v>6</v>
      </c>
      <c r="P1815">
        <v>1</v>
      </c>
      <c r="Q1815" t="s">
        <v>15830</v>
      </c>
      <c r="R1815" t="s">
        <v>7734</v>
      </c>
      <c r="S1815" t="s">
        <v>7734</v>
      </c>
      <c r="T1815" t="s">
        <v>21841</v>
      </c>
      <c r="U1815">
        <f t="shared" si="28"/>
        <v>236750</v>
      </c>
    </row>
    <row r="1816" spans="1:21" x14ac:dyDescent="0.2">
      <c r="A1816" t="s">
        <v>16939</v>
      </c>
      <c r="B1816" t="s">
        <v>10502</v>
      </c>
      <c r="C1816">
        <v>3519036</v>
      </c>
      <c r="D1816" t="s">
        <v>7405</v>
      </c>
      <c r="E1816" t="s">
        <v>7372</v>
      </c>
      <c r="F1816" t="s">
        <v>6402</v>
      </c>
      <c r="G1816">
        <v>820</v>
      </c>
      <c r="H1816">
        <v>7656</v>
      </c>
      <c r="I1816">
        <v>0</v>
      </c>
      <c r="J1816">
        <v>0</v>
      </c>
      <c r="K1816">
        <v>0</v>
      </c>
      <c r="L1816" t="s">
        <v>6403</v>
      </c>
      <c r="M1816">
        <v>2018</v>
      </c>
      <c r="N1816" t="s">
        <v>1463</v>
      </c>
      <c r="O1816">
        <v>6</v>
      </c>
      <c r="P1816">
        <v>1</v>
      </c>
      <c r="Q1816" t="s">
        <v>15830</v>
      </c>
      <c r="R1816" t="s">
        <v>7734</v>
      </c>
      <c r="S1816" t="s">
        <v>7734</v>
      </c>
      <c r="T1816" t="s">
        <v>21842</v>
      </c>
      <c r="U1816">
        <f t="shared" si="28"/>
        <v>236750</v>
      </c>
    </row>
    <row r="1817" spans="1:21" x14ac:dyDescent="0.2">
      <c r="A1817" t="s">
        <v>16939</v>
      </c>
      <c r="B1817" t="s">
        <v>10502</v>
      </c>
      <c r="C1817">
        <v>3519036</v>
      </c>
      <c r="D1817" t="s">
        <v>11176</v>
      </c>
      <c r="E1817" t="s">
        <v>10732</v>
      </c>
      <c r="F1817" t="s">
        <v>6402</v>
      </c>
      <c r="G1817">
        <v>280</v>
      </c>
      <c r="H1817">
        <v>7656</v>
      </c>
      <c r="I1817">
        <v>0</v>
      </c>
      <c r="J1817">
        <v>0</v>
      </c>
      <c r="K1817">
        <v>0</v>
      </c>
      <c r="L1817" t="s">
        <v>6403</v>
      </c>
      <c r="M1817">
        <v>2018</v>
      </c>
      <c r="N1817" t="s">
        <v>1463</v>
      </c>
      <c r="O1817">
        <v>6</v>
      </c>
      <c r="P1817">
        <v>1</v>
      </c>
      <c r="Q1817" t="s">
        <v>15830</v>
      </c>
      <c r="R1817" t="s">
        <v>7734</v>
      </c>
      <c r="S1817" t="s">
        <v>7734</v>
      </c>
      <c r="T1817" t="s">
        <v>21843</v>
      </c>
      <c r="U1817">
        <f t="shared" si="28"/>
        <v>236750</v>
      </c>
    </row>
    <row r="1818" spans="1:21" x14ac:dyDescent="0.2">
      <c r="A1818" t="s">
        <v>16939</v>
      </c>
      <c r="B1818" t="s">
        <v>10502</v>
      </c>
      <c r="C1818">
        <v>3519036</v>
      </c>
      <c r="D1818" t="s">
        <v>16940</v>
      </c>
      <c r="E1818" t="s">
        <v>16941</v>
      </c>
      <c r="F1818" t="s">
        <v>6402</v>
      </c>
      <c r="G1818">
        <v>1074</v>
      </c>
      <c r="H1818">
        <v>7656</v>
      </c>
      <c r="I1818">
        <v>0</v>
      </c>
      <c r="J1818">
        <v>0</v>
      </c>
      <c r="K1818">
        <v>0</v>
      </c>
      <c r="L1818" t="s">
        <v>6403</v>
      </c>
      <c r="M1818">
        <v>2018</v>
      </c>
      <c r="N1818" t="s">
        <v>1463</v>
      </c>
      <c r="O1818">
        <v>6</v>
      </c>
      <c r="P1818">
        <v>1</v>
      </c>
      <c r="Q1818" t="s">
        <v>15830</v>
      </c>
      <c r="R1818" t="s">
        <v>7734</v>
      </c>
      <c r="S1818" t="s">
        <v>7734</v>
      </c>
      <c r="T1818" t="s">
        <v>21844</v>
      </c>
      <c r="U1818">
        <f t="shared" si="28"/>
        <v>236750</v>
      </c>
    </row>
    <row r="1819" spans="1:21" x14ac:dyDescent="0.2">
      <c r="A1819" t="s">
        <v>16939</v>
      </c>
      <c r="B1819" t="s">
        <v>10502</v>
      </c>
      <c r="C1819">
        <v>3519036</v>
      </c>
      <c r="D1819" t="s">
        <v>6678</v>
      </c>
      <c r="E1819" t="s">
        <v>6464</v>
      </c>
      <c r="F1819" t="s">
        <v>6402</v>
      </c>
      <c r="G1819">
        <v>2357</v>
      </c>
      <c r="H1819">
        <v>7656</v>
      </c>
      <c r="I1819">
        <v>0</v>
      </c>
      <c r="J1819">
        <v>0</v>
      </c>
      <c r="K1819">
        <v>0</v>
      </c>
      <c r="L1819" t="s">
        <v>6403</v>
      </c>
      <c r="M1819">
        <v>2018</v>
      </c>
      <c r="N1819" t="s">
        <v>1463</v>
      </c>
      <c r="O1819">
        <v>6</v>
      </c>
      <c r="P1819">
        <v>1</v>
      </c>
      <c r="Q1819" t="s">
        <v>15830</v>
      </c>
      <c r="R1819" t="s">
        <v>7734</v>
      </c>
      <c r="S1819" t="s">
        <v>7734</v>
      </c>
      <c r="T1819" t="s">
        <v>21845</v>
      </c>
      <c r="U1819">
        <f t="shared" si="28"/>
        <v>236750</v>
      </c>
    </row>
    <row r="1820" spans="1:21" x14ac:dyDescent="0.2">
      <c r="A1820" t="s">
        <v>16942</v>
      </c>
      <c r="B1820" t="s">
        <v>10502</v>
      </c>
      <c r="C1820">
        <v>3519036</v>
      </c>
      <c r="D1820" t="s">
        <v>16943</v>
      </c>
      <c r="E1820" t="s">
        <v>16944</v>
      </c>
      <c r="F1820" t="s">
        <v>6402</v>
      </c>
      <c r="G1820">
        <v>1587</v>
      </c>
      <c r="H1820">
        <v>13702</v>
      </c>
      <c r="I1820">
        <v>0</v>
      </c>
      <c r="J1820">
        <v>0</v>
      </c>
      <c r="K1820">
        <v>0</v>
      </c>
      <c r="L1820" t="s">
        <v>6409</v>
      </c>
      <c r="M1820">
        <v>2018</v>
      </c>
      <c r="N1820" t="s">
        <v>1463</v>
      </c>
      <c r="O1820">
        <v>7</v>
      </c>
      <c r="P1820">
        <v>1</v>
      </c>
      <c r="Q1820" t="s">
        <v>15830</v>
      </c>
      <c r="R1820" t="s">
        <v>7734</v>
      </c>
      <c r="S1820" t="s">
        <v>7734</v>
      </c>
      <c r="T1820" t="s">
        <v>21846</v>
      </c>
      <c r="U1820">
        <f t="shared" si="28"/>
        <v>236750</v>
      </c>
    </row>
    <row r="1821" spans="1:21" x14ac:dyDescent="0.2">
      <c r="A1821" t="s">
        <v>16942</v>
      </c>
      <c r="B1821" t="s">
        <v>10502</v>
      </c>
      <c r="C1821">
        <v>3519036</v>
      </c>
      <c r="D1821" t="s">
        <v>16945</v>
      </c>
      <c r="E1821" t="s">
        <v>15703</v>
      </c>
      <c r="F1821" t="s">
        <v>6402</v>
      </c>
      <c r="G1821">
        <v>1961</v>
      </c>
      <c r="H1821">
        <v>13702</v>
      </c>
      <c r="I1821">
        <v>0</v>
      </c>
      <c r="J1821">
        <v>0</v>
      </c>
      <c r="K1821">
        <v>0</v>
      </c>
      <c r="L1821" t="s">
        <v>6403</v>
      </c>
      <c r="M1821">
        <v>2018</v>
      </c>
      <c r="N1821" t="s">
        <v>1463</v>
      </c>
      <c r="O1821">
        <v>7</v>
      </c>
      <c r="P1821">
        <v>1</v>
      </c>
      <c r="Q1821" t="s">
        <v>15830</v>
      </c>
      <c r="R1821" t="s">
        <v>7734</v>
      </c>
      <c r="S1821" t="s">
        <v>7734</v>
      </c>
      <c r="T1821" t="s">
        <v>21847</v>
      </c>
      <c r="U1821">
        <f t="shared" si="28"/>
        <v>236750</v>
      </c>
    </row>
    <row r="1822" spans="1:21" x14ac:dyDescent="0.2">
      <c r="A1822" t="s">
        <v>16942</v>
      </c>
      <c r="B1822" t="s">
        <v>10502</v>
      </c>
      <c r="C1822">
        <v>3519036</v>
      </c>
      <c r="D1822" t="s">
        <v>16946</v>
      </c>
      <c r="E1822" t="s">
        <v>10536</v>
      </c>
      <c r="F1822" t="s">
        <v>6402</v>
      </c>
      <c r="G1822">
        <v>2079</v>
      </c>
      <c r="H1822">
        <v>13702</v>
      </c>
      <c r="I1822">
        <v>0</v>
      </c>
      <c r="J1822">
        <v>0</v>
      </c>
      <c r="K1822">
        <v>0</v>
      </c>
      <c r="L1822" t="s">
        <v>6403</v>
      </c>
      <c r="M1822">
        <v>2018</v>
      </c>
      <c r="N1822" t="s">
        <v>1463</v>
      </c>
      <c r="O1822">
        <v>7</v>
      </c>
      <c r="P1822">
        <v>1</v>
      </c>
      <c r="Q1822" t="s">
        <v>15830</v>
      </c>
      <c r="R1822" t="s">
        <v>7734</v>
      </c>
      <c r="S1822" t="s">
        <v>7734</v>
      </c>
      <c r="T1822" t="s">
        <v>21848</v>
      </c>
      <c r="U1822">
        <f t="shared" si="28"/>
        <v>236750</v>
      </c>
    </row>
    <row r="1823" spans="1:21" x14ac:dyDescent="0.2">
      <c r="A1823" t="s">
        <v>16942</v>
      </c>
      <c r="B1823" t="s">
        <v>10502</v>
      </c>
      <c r="C1823">
        <v>3519036</v>
      </c>
      <c r="D1823" t="s">
        <v>6872</v>
      </c>
      <c r="E1823" t="s">
        <v>16947</v>
      </c>
      <c r="F1823" t="s">
        <v>6402</v>
      </c>
      <c r="G1823">
        <v>350</v>
      </c>
      <c r="H1823">
        <v>13702</v>
      </c>
      <c r="I1823">
        <v>0</v>
      </c>
      <c r="J1823">
        <v>0</v>
      </c>
      <c r="K1823">
        <v>0</v>
      </c>
      <c r="L1823" t="s">
        <v>6403</v>
      </c>
      <c r="M1823">
        <v>2018</v>
      </c>
      <c r="N1823" t="s">
        <v>1463</v>
      </c>
      <c r="O1823">
        <v>7</v>
      </c>
      <c r="P1823">
        <v>1</v>
      </c>
      <c r="Q1823" t="s">
        <v>15830</v>
      </c>
      <c r="R1823" t="s">
        <v>7734</v>
      </c>
      <c r="S1823" t="s">
        <v>7734</v>
      </c>
      <c r="T1823" t="s">
        <v>21849</v>
      </c>
      <c r="U1823">
        <f t="shared" si="28"/>
        <v>236750</v>
      </c>
    </row>
    <row r="1824" spans="1:21" x14ac:dyDescent="0.2">
      <c r="A1824" t="s">
        <v>16942</v>
      </c>
      <c r="B1824" t="s">
        <v>10502</v>
      </c>
      <c r="C1824">
        <v>3519036</v>
      </c>
      <c r="D1824" t="s">
        <v>16948</v>
      </c>
      <c r="E1824" t="s">
        <v>16949</v>
      </c>
      <c r="F1824" t="s">
        <v>6402</v>
      </c>
      <c r="G1824">
        <v>2635</v>
      </c>
      <c r="H1824">
        <v>13702</v>
      </c>
      <c r="I1824">
        <v>0</v>
      </c>
      <c r="J1824">
        <v>0</v>
      </c>
      <c r="K1824">
        <v>0</v>
      </c>
      <c r="L1824" t="s">
        <v>6403</v>
      </c>
      <c r="M1824">
        <v>2018</v>
      </c>
      <c r="N1824" t="s">
        <v>1463</v>
      </c>
      <c r="O1824">
        <v>7</v>
      </c>
      <c r="P1824">
        <v>1</v>
      </c>
      <c r="Q1824" t="s">
        <v>15830</v>
      </c>
      <c r="R1824" t="s">
        <v>7734</v>
      </c>
      <c r="S1824" t="s">
        <v>7734</v>
      </c>
      <c r="T1824" t="s">
        <v>21850</v>
      </c>
      <c r="U1824">
        <f t="shared" si="28"/>
        <v>236750</v>
      </c>
    </row>
    <row r="1825" spans="1:21" x14ac:dyDescent="0.2">
      <c r="A1825" t="s">
        <v>16942</v>
      </c>
      <c r="B1825" t="s">
        <v>10502</v>
      </c>
      <c r="C1825">
        <v>3519036</v>
      </c>
      <c r="D1825" t="s">
        <v>15280</v>
      </c>
      <c r="E1825" t="s">
        <v>8091</v>
      </c>
      <c r="F1825" t="s">
        <v>6402</v>
      </c>
      <c r="G1825">
        <v>1065</v>
      </c>
      <c r="H1825">
        <v>13702</v>
      </c>
      <c r="I1825">
        <v>0</v>
      </c>
      <c r="J1825">
        <v>0</v>
      </c>
      <c r="K1825">
        <v>0</v>
      </c>
      <c r="L1825" t="s">
        <v>6403</v>
      </c>
      <c r="M1825">
        <v>2018</v>
      </c>
      <c r="N1825" t="s">
        <v>1463</v>
      </c>
      <c r="O1825">
        <v>7</v>
      </c>
      <c r="P1825">
        <v>1</v>
      </c>
      <c r="Q1825" t="s">
        <v>15830</v>
      </c>
      <c r="R1825" t="s">
        <v>7734</v>
      </c>
      <c r="S1825" t="s">
        <v>7734</v>
      </c>
      <c r="T1825" t="s">
        <v>21851</v>
      </c>
      <c r="U1825">
        <f t="shared" si="28"/>
        <v>236750</v>
      </c>
    </row>
    <row r="1826" spans="1:21" x14ac:dyDescent="0.2">
      <c r="A1826" t="s">
        <v>16942</v>
      </c>
      <c r="B1826" t="s">
        <v>10502</v>
      </c>
      <c r="C1826">
        <v>3519036</v>
      </c>
      <c r="D1826" t="s">
        <v>16950</v>
      </c>
      <c r="E1826" t="s">
        <v>16951</v>
      </c>
      <c r="F1826" t="s">
        <v>6402</v>
      </c>
      <c r="G1826">
        <v>481</v>
      </c>
      <c r="H1826">
        <v>13702</v>
      </c>
      <c r="I1826">
        <v>0</v>
      </c>
      <c r="J1826">
        <v>0</v>
      </c>
      <c r="K1826">
        <v>0</v>
      </c>
      <c r="L1826" t="s">
        <v>6403</v>
      </c>
      <c r="M1826">
        <v>2018</v>
      </c>
      <c r="N1826" t="s">
        <v>1463</v>
      </c>
      <c r="O1826">
        <v>7</v>
      </c>
      <c r="P1826">
        <v>1</v>
      </c>
      <c r="Q1826" t="s">
        <v>15830</v>
      </c>
      <c r="R1826" t="s">
        <v>7734</v>
      </c>
      <c r="S1826" t="s">
        <v>7734</v>
      </c>
      <c r="T1826" t="s">
        <v>21852</v>
      </c>
      <c r="U1826">
        <f t="shared" si="28"/>
        <v>236750</v>
      </c>
    </row>
    <row r="1827" spans="1:21" x14ac:dyDescent="0.2">
      <c r="A1827" t="s">
        <v>16942</v>
      </c>
      <c r="B1827" t="s">
        <v>10502</v>
      </c>
      <c r="C1827">
        <v>3519036</v>
      </c>
      <c r="D1827" t="s">
        <v>6459</v>
      </c>
      <c r="E1827" t="s">
        <v>16952</v>
      </c>
      <c r="F1827" t="s">
        <v>6402</v>
      </c>
      <c r="G1827">
        <v>236</v>
      </c>
      <c r="H1827">
        <v>13702</v>
      </c>
      <c r="I1827">
        <v>0</v>
      </c>
      <c r="J1827">
        <v>0</v>
      </c>
      <c r="K1827">
        <v>0</v>
      </c>
      <c r="L1827" t="s">
        <v>6403</v>
      </c>
      <c r="M1827">
        <v>2018</v>
      </c>
      <c r="N1827" t="s">
        <v>1463</v>
      </c>
      <c r="O1827">
        <v>7</v>
      </c>
      <c r="P1827">
        <v>1</v>
      </c>
      <c r="Q1827" t="s">
        <v>15830</v>
      </c>
      <c r="R1827" t="s">
        <v>7734</v>
      </c>
      <c r="S1827" t="s">
        <v>7734</v>
      </c>
      <c r="T1827" t="s">
        <v>21853</v>
      </c>
      <c r="U1827">
        <f t="shared" si="28"/>
        <v>236750</v>
      </c>
    </row>
    <row r="1828" spans="1:21" x14ac:dyDescent="0.2">
      <c r="A1828" t="s">
        <v>16942</v>
      </c>
      <c r="B1828" t="s">
        <v>10502</v>
      </c>
      <c r="C1828">
        <v>3519036</v>
      </c>
      <c r="D1828" t="s">
        <v>10869</v>
      </c>
      <c r="E1828" t="s">
        <v>8677</v>
      </c>
      <c r="F1828" t="s">
        <v>6402</v>
      </c>
      <c r="G1828">
        <v>3308</v>
      </c>
      <c r="H1828">
        <v>13702</v>
      </c>
      <c r="I1828">
        <v>1</v>
      </c>
      <c r="J1828">
        <v>1</v>
      </c>
      <c r="K1828">
        <v>0</v>
      </c>
      <c r="L1828" t="s">
        <v>6403</v>
      </c>
      <c r="M1828">
        <v>2018</v>
      </c>
      <c r="N1828" t="s">
        <v>1463</v>
      </c>
      <c r="O1828">
        <v>7</v>
      </c>
      <c r="P1828">
        <v>1</v>
      </c>
      <c r="Q1828" t="s">
        <v>15830</v>
      </c>
      <c r="R1828" t="s">
        <v>7734</v>
      </c>
      <c r="S1828" t="s">
        <v>7734</v>
      </c>
      <c r="T1828" t="s">
        <v>21854</v>
      </c>
      <c r="U1828">
        <f t="shared" si="28"/>
        <v>236750</v>
      </c>
    </row>
    <row r="1829" spans="1:21" x14ac:dyDescent="0.2">
      <c r="A1829" t="s">
        <v>16953</v>
      </c>
      <c r="B1829" t="s">
        <v>10502</v>
      </c>
      <c r="C1829">
        <v>3519036</v>
      </c>
      <c r="D1829" t="s">
        <v>10520</v>
      </c>
      <c r="E1829" t="s">
        <v>6466</v>
      </c>
      <c r="F1829" t="s">
        <v>6402</v>
      </c>
      <c r="G1829">
        <v>4616</v>
      </c>
      <c r="H1829">
        <v>10491</v>
      </c>
      <c r="I1829">
        <v>0</v>
      </c>
      <c r="J1829">
        <v>1</v>
      </c>
      <c r="K1829">
        <v>0</v>
      </c>
      <c r="L1829" t="s">
        <v>6409</v>
      </c>
      <c r="M1829">
        <v>2018</v>
      </c>
      <c r="N1829" t="s">
        <v>1463</v>
      </c>
      <c r="O1829">
        <v>8</v>
      </c>
      <c r="P1829">
        <v>1</v>
      </c>
      <c r="Q1829" t="s">
        <v>15830</v>
      </c>
      <c r="R1829" t="s">
        <v>7734</v>
      </c>
      <c r="S1829" t="s">
        <v>7734</v>
      </c>
      <c r="T1829" t="s">
        <v>3874</v>
      </c>
      <c r="U1829">
        <f t="shared" si="28"/>
        <v>236750</v>
      </c>
    </row>
    <row r="1830" spans="1:21" x14ac:dyDescent="0.2">
      <c r="A1830" t="s">
        <v>16953</v>
      </c>
      <c r="B1830" t="s">
        <v>10502</v>
      </c>
      <c r="C1830">
        <v>3519036</v>
      </c>
      <c r="D1830" t="s">
        <v>6419</v>
      </c>
      <c r="E1830" t="s">
        <v>15546</v>
      </c>
      <c r="F1830" t="s">
        <v>6402</v>
      </c>
      <c r="G1830">
        <v>893</v>
      </c>
      <c r="H1830">
        <v>10491</v>
      </c>
      <c r="I1830">
        <v>1</v>
      </c>
      <c r="J1830">
        <v>0</v>
      </c>
      <c r="K1830">
        <v>0</v>
      </c>
      <c r="L1830" t="s">
        <v>6403</v>
      </c>
      <c r="M1830">
        <v>2018</v>
      </c>
      <c r="N1830" t="s">
        <v>1463</v>
      </c>
      <c r="O1830">
        <v>8</v>
      </c>
      <c r="P1830">
        <v>1</v>
      </c>
      <c r="Q1830" t="s">
        <v>15830</v>
      </c>
      <c r="R1830" t="s">
        <v>7734</v>
      </c>
      <c r="S1830" t="s">
        <v>7734</v>
      </c>
      <c r="T1830" t="s">
        <v>21855</v>
      </c>
      <c r="U1830">
        <f t="shared" si="28"/>
        <v>236750</v>
      </c>
    </row>
    <row r="1831" spans="1:21" x14ac:dyDescent="0.2">
      <c r="A1831" t="s">
        <v>16953</v>
      </c>
      <c r="B1831" t="s">
        <v>10502</v>
      </c>
      <c r="C1831">
        <v>3519036</v>
      </c>
      <c r="D1831" t="s">
        <v>7361</v>
      </c>
      <c r="E1831" t="s">
        <v>7433</v>
      </c>
      <c r="F1831" t="s">
        <v>6402</v>
      </c>
      <c r="G1831">
        <v>1259</v>
      </c>
      <c r="H1831">
        <v>10491</v>
      </c>
      <c r="I1831">
        <v>0</v>
      </c>
      <c r="J1831">
        <v>0</v>
      </c>
      <c r="K1831">
        <v>0</v>
      </c>
      <c r="L1831" t="s">
        <v>6403</v>
      </c>
      <c r="M1831">
        <v>2018</v>
      </c>
      <c r="N1831" t="s">
        <v>1463</v>
      </c>
      <c r="O1831">
        <v>8</v>
      </c>
      <c r="P1831">
        <v>1</v>
      </c>
      <c r="Q1831" t="s">
        <v>15830</v>
      </c>
      <c r="R1831" t="s">
        <v>7734</v>
      </c>
      <c r="S1831" t="s">
        <v>7734</v>
      </c>
      <c r="T1831" t="s">
        <v>21856</v>
      </c>
      <c r="U1831">
        <f t="shared" si="28"/>
        <v>236750</v>
      </c>
    </row>
    <row r="1832" spans="1:21" x14ac:dyDescent="0.2">
      <c r="A1832" t="s">
        <v>16953</v>
      </c>
      <c r="B1832" t="s">
        <v>10502</v>
      </c>
      <c r="C1832">
        <v>3519036</v>
      </c>
      <c r="D1832" t="s">
        <v>16954</v>
      </c>
      <c r="E1832" t="s">
        <v>16955</v>
      </c>
      <c r="F1832" t="s">
        <v>6402</v>
      </c>
      <c r="G1832">
        <v>2599</v>
      </c>
      <c r="H1832">
        <v>10491</v>
      </c>
      <c r="I1832">
        <v>0</v>
      </c>
      <c r="J1832">
        <v>0</v>
      </c>
      <c r="K1832">
        <v>0</v>
      </c>
      <c r="L1832" t="s">
        <v>6403</v>
      </c>
      <c r="M1832">
        <v>2018</v>
      </c>
      <c r="N1832" t="s">
        <v>1463</v>
      </c>
      <c r="O1832">
        <v>8</v>
      </c>
      <c r="P1832">
        <v>1</v>
      </c>
      <c r="Q1832" t="s">
        <v>15830</v>
      </c>
      <c r="R1832" t="s">
        <v>7734</v>
      </c>
      <c r="S1832" t="s">
        <v>7734</v>
      </c>
      <c r="T1832" t="s">
        <v>21857</v>
      </c>
      <c r="U1832">
        <f t="shared" si="28"/>
        <v>236750</v>
      </c>
    </row>
    <row r="1833" spans="1:21" x14ac:dyDescent="0.2">
      <c r="A1833" t="s">
        <v>16953</v>
      </c>
      <c r="B1833" t="s">
        <v>10502</v>
      </c>
      <c r="C1833">
        <v>3519036</v>
      </c>
      <c r="D1833" t="s">
        <v>7637</v>
      </c>
      <c r="E1833" t="s">
        <v>15550</v>
      </c>
      <c r="F1833" t="s">
        <v>6402</v>
      </c>
      <c r="G1833">
        <v>1124</v>
      </c>
      <c r="H1833">
        <v>10491</v>
      </c>
      <c r="I1833">
        <v>0</v>
      </c>
      <c r="J1833">
        <v>0</v>
      </c>
      <c r="K1833">
        <v>0</v>
      </c>
      <c r="L1833" t="s">
        <v>6403</v>
      </c>
      <c r="M1833">
        <v>2018</v>
      </c>
      <c r="N1833" t="s">
        <v>1463</v>
      </c>
      <c r="O1833">
        <v>8</v>
      </c>
      <c r="P1833">
        <v>1</v>
      </c>
      <c r="Q1833" t="s">
        <v>15830</v>
      </c>
      <c r="R1833" t="s">
        <v>7734</v>
      </c>
      <c r="S1833" t="s">
        <v>7734</v>
      </c>
      <c r="T1833" t="s">
        <v>21858</v>
      </c>
      <c r="U1833">
        <f t="shared" si="28"/>
        <v>236750</v>
      </c>
    </row>
    <row r="1834" spans="1:21" x14ac:dyDescent="0.2">
      <c r="A1834" t="s">
        <v>16956</v>
      </c>
      <c r="B1834" t="s">
        <v>10502</v>
      </c>
      <c r="C1834">
        <v>3519036</v>
      </c>
      <c r="D1834" t="s">
        <v>16957</v>
      </c>
      <c r="E1834" t="s">
        <v>15549</v>
      </c>
      <c r="F1834" t="s">
        <v>6402</v>
      </c>
      <c r="G1834">
        <v>1835</v>
      </c>
      <c r="H1834">
        <v>74129</v>
      </c>
      <c r="I1834">
        <v>0</v>
      </c>
      <c r="J1834">
        <v>0</v>
      </c>
      <c r="K1834">
        <v>0</v>
      </c>
      <c r="L1834" t="s">
        <v>6409</v>
      </c>
      <c r="M1834">
        <v>2018</v>
      </c>
      <c r="N1834" t="s">
        <v>6404</v>
      </c>
      <c r="O1834">
        <v>99</v>
      </c>
      <c r="P1834">
        <v>1</v>
      </c>
      <c r="Q1834" t="s">
        <v>15830</v>
      </c>
      <c r="R1834" t="s">
        <v>7734</v>
      </c>
      <c r="S1834" t="s">
        <v>7734</v>
      </c>
      <c r="T1834" t="s">
        <v>21859</v>
      </c>
      <c r="U1834">
        <f t="shared" si="28"/>
        <v>236750</v>
      </c>
    </row>
    <row r="1835" spans="1:21" x14ac:dyDescent="0.2">
      <c r="A1835" t="s">
        <v>16956</v>
      </c>
      <c r="B1835" t="s">
        <v>10502</v>
      </c>
      <c r="C1835">
        <v>3519036</v>
      </c>
      <c r="D1835" t="s">
        <v>6428</v>
      </c>
      <c r="E1835" t="s">
        <v>7219</v>
      </c>
      <c r="F1835" t="s">
        <v>6402</v>
      </c>
      <c r="G1835">
        <v>11068</v>
      </c>
      <c r="H1835">
        <v>74129</v>
      </c>
      <c r="I1835">
        <v>0</v>
      </c>
      <c r="J1835">
        <v>0</v>
      </c>
      <c r="K1835">
        <v>0</v>
      </c>
      <c r="L1835" t="s">
        <v>6403</v>
      </c>
      <c r="M1835">
        <v>2018</v>
      </c>
      <c r="N1835" t="s">
        <v>6404</v>
      </c>
      <c r="O1835">
        <v>99</v>
      </c>
      <c r="P1835">
        <v>1</v>
      </c>
      <c r="Q1835" t="s">
        <v>15830</v>
      </c>
      <c r="R1835" t="s">
        <v>7734</v>
      </c>
      <c r="S1835" t="s">
        <v>7734</v>
      </c>
      <c r="T1835" t="s">
        <v>21860</v>
      </c>
      <c r="U1835">
        <f t="shared" si="28"/>
        <v>236750</v>
      </c>
    </row>
    <row r="1836" spans="1:21" x14ac:dyDescent="0.2">
      <c r="A1836" t="s">
        <v>16956</v>
      </c>
      <c r="B1836" t="s">
        <v>10502</v>
      </c>
      <c r="C1836">
        <v>3519036</v>
      </c>
      <c r="D1836" t="s">
        <v>16958</v>
      </c>
      <c r="E1836" t="s">
        <v>11046</v>
      </c>
      <c r="F1836" t="s">
        <v>6402</v>
      </c>
      <c r="G1836">
        <v>3379</v>
      </c>
      <c r="H1836">
        <v>74129</v>
      </c>
      <c r="I1836">
        <v>0</v>
      </c>
      <c r="J1836">
        <v>0</v>
      </c>
      <c r="K1836">
        <v>0</v>
      </c>
      <c r="L1836" t="s">
        <v>6403</v>
      </c>
      <c r="M1836">
        <v>2018</v>
      </c>
      <c r="N1836" t="s">
        <v>6404</v>
      </c>
      <c r="O1836">
        <v>99</v>
      </c>
      <c r="P1836">
        <v>1</v>
      </c>
      <c r="Q1836" t="s">
        <v>15830</v>
      </c>
      <c r="R1836" t="s">
        <v>7734</v>
      </c>
      <c r="S1836" t="s">
        <v>7734</v>
      </c>
      <c r="T1836" t="s">
        <v>21861</v>
      </c>
      <c r="U1836">
        <f t="shared" si="28"/>
        <v>236750</v>
      </c>
    </row>
    <row r="1837" spans="1:21" x14ac:dyDescent="0.2">
      <c r="A1837" t="s">
        <v>16956</v>
      </c>
      <c r="B1837" t="s">
        <v>10502</v>
      </c>
      <c r="C1837">
        <v>3519036</v>
      </c>
      <c r="D1837" t="s">
        <v>7022</v>
      </c>
      <c r="E1837" t="s">
        <v>10503</v>
      </c>
      <c r="F1837" t="s">
        <v>6402</v>
      </c>
      <c r="G1837">
        <v>55553</v>
      </c>
      <c r="H1837">
        <v>74129</v>
      </c>
      <c r="I1837">
        <v>1</v>
      </c>
      <c r="J1837">
        <v>1</v>
      </c>
      <c r="K1837">
        <v>0</v>
      </c>
      <c r="L1837" t="s">
        <v>6403</v>
      </c>
      <c r="M1837">
        <v>2018</v>
      </c>
      <c r="N1837" t="s">
        <v>6404</v>
      </c>
      <c r="O1837">
        <v>99</v>
      </c>
      <c r="P1837">
        <v>1</v>
      </c>
      <c r="Q1837" t="s">
        <v>15830</v>
      </c>
      <c r="R1837" t="s">
        <v>7734</v>
      </c>
      <c r="S1837" t="s">
        <v>7734</v>
      </c>
      <c r="T1837" t="s">
        <v>944</v>
      </c>
      <c r="U1837">
        <f t="shared" si="28"/>
        <v>236750</v>
      </c>
    </row>
    <row r="1838" spans="1:21" x14ac:dyDescent="0.2">
      <c r="A1838" t="s">
        <v>16956</v>
      </c>
      <c r="B1838" t="s">
        <v>10502</v>
      </c>
      <c r="C1838">
        <v>3519036</v>
      </c>
      <c r="D1838" t="s">
        <v>14808</v>
      </c>
      <c r="E1838" t="s">
        <v>10730</v>
      </c>
      <c r="F1838" t="s">
        <v>6402</v>
      </c>
      <c r="G1838">
        <v>2294</v>
      </c>
      <c r="H1838">
        <v>74129</v>
      </c>
      <c r="I1838">
        <v>0</v>
      </c>
      <c r="J1838">
        <v>0</v>
      </c>
      <c r="K1838">
        <v>0</v>
      </c>
      <c r="L1838" t="s">
        <v>6403</v>
      </c>
      <c r="M1838">
        <v>2018</v>
      </c>
      <c r="N1838" t="s">
        <v>6404</v>
      </c>
      <c r="O1838">
        <v>99</v>
      </c>
      <c r="P1838">
        <v>1</v>
      </c>
      <c r="Q1838" t="s">
        <v>15830</v>
      </c>
      <c r="R1838" t="s">
        <v>7734</v>
      </c>
      <c r="S1838" t="s">
        <v>7734</v>
      </c>
      <c r="T1838" t="s">
        <v>21862</v>
      </c>
      <c r="U1838">
        <f t="shared" si="28"/>
        <v>236750</v>
      </c>
    </row>
    <row r="1839" spans="1:21" x14ac:dyDescent="0.2">
      <c r="A1839" t="s">
        <v>16959</v>
      </c>
      <c r="B1839" t="s">
        <v>10502</v>
      </c>
      <c r="C1839">
        <v>3519036</v>
      </c>
      <c r="D1839" t="s">
        <v>10523</v>
      </c>
      <c r="E1839" t="s">
        <v>6441</v>
      </c>
      <c r="F1839" t="s">
        <v>6402</v>
      </c>
      <c r="G1839">
        <v>25212</v>
      </c>
      <c r="H1839">
        <v>236750</v>
      </c>
      <c r="I1839">
        <v>1</v>
      </c>
      <c r="J1839">
        <v>0</v>
      </c>
      <c r="K1839">
        <v>0</v>
      </c>
      <c r="L1839" t="s">
        <v>6409</v>
      </c>
      <c r="M1839">
        <v>2018</v>
      </c>
      <c r="N1839" t="s">
        <v>1985</v>
      </c>
      <c r="O1839">
        <v>99</v>
      </c>
      <c r="P1839">
        <v>4</v>
      </c>
      <c r="Q1839" t="s">
        <v>15830</v>
      </c>
      <c r="R1839" t="s">
        <v>7734</v>
      </c>
      <c r="S1839" t="s">
        <v>7734</v>
      </c>
      <c r="T1839" t="s">
        <v>3884</v>
      </c>
      <c r="U1839">
        <f t="shared" si="28"/>
        <v>236750</v>
      </c>
    </row>
    <row r="1840" spans="1:21" x14ac:dyDescent="0.2">
      <c r="A1840" t="s">
        <v>16959</v>
      </c>
      <c r="B1840" t="s">
        <v>10502</v>
      </c>
      <c r="C1840">
        <v>3519036</v>
      </c>
      <c r="D1840" t="s">
        <v>7272</v>
      </c>
      <c r="E1840" t="s">
        <v>16960</v>
      </c>
      <c r="F1840" t="s">
        <v>6402</v>
      </c>
      <c r="G1840">
        <v>13773</v>
      </c>
      <c r="H1840">
        <v>236750</v>
      </c>
      <c r="I1840">
        <v>0</v>
      </c>
      <c r="J1840">
        <v>0</v>
      </c>
      <c r="K1840">
        <v>0</v>
      </c>
      <c r="L1840" t="s">
        <v>6409</v>
      </c>
      <c r="M1840">
        <v>2018</v>
      </c>
      <c r="N1840" t="s">
        <v>1985</v>
      </c>
      <c r="O1840">
        <v>99</v>
      </c>
      <c r="P1840">
        <v>4</v>
      </c>
      <c r="Q1840" t="s">
        <v>15830</v>
      </c>
      <c r="R1840" t="s">
        <v>7734</v>
      </c>
      <c r="S1840" t="s">
        <v>7734</v>
      </c>
      <c r="T1840" t="s">
        <v>21863</v>
      </c>
      <c r="U1840">
        <f t="shared" si="28"/>
        <v>236750</v>
      </c>
    </row>
    <row r="1841" spans="1:21" x14ac:dyDescent="0.2">
      <c r="A1841" t="s">
        <v>16959</v>
      </c>
      <c r="B1841" t="s">
        <v>10502</v>
      </c>
      <c r="C1841">
        <v>3519036</v>
      </c>
      <c r="D1841" t="s">
        <v>6851</v>
      </c>
      <c r="E1841" t="s">
        <v>6690</v>
      </c>
      <c r="F1841" t="s">
        <v>6402</v>
      </c>
      <c r="G1841">
        <v>31952</v>
      </c>
      <c r="H1841">
        <v>236750</v>
      </c>
      <c r="I1841">
        <v>0</v>
      </c>
      <c r="J1841">
        <v>1</v>
      </c>
      <c r="K1841">
        <v>0</v>
      </c>
      <c r="L1841" t="s">
        <v>6403</v>
      </c>
      <c r="M1841">
        <v>2018</v>
      </c>
      <c r="N1841" t="s">
        <v>1985</v>
      </c>
      <c r="O1841">
        <v>99</v>
      </c>
      <c r="P1841">
        <v>4</v>
      </c>
      <c r="Q1841" t="s">
        <v>15830</v>
      </c>
      <c r="R1841" t="s">
        <v>7734</v>
      </c>
      <c r="S1841" t="s">
        <v>7734</v>
      </c>
      <c r="T1841" t="s">
        <v>945</v>
      </c>
      <c r="U1841">
        <f t="shared" si="28"/>
        <v>236750</v>
      </c>
    </row>
    <row r="1842" spans="1:21" x14ac:dyDescent="0.2">
      <c r="A1842" t="s">
        <v>16959</v>
      </c>
      <c r="B1842" t="s">
        <v>10502</v>
      </c>
      <c r="C1842">
        <v>3519036</v>
      </c>
      <c r="D1842" t="s">
        <v>7064</v>
      </c>
      <c r="E1842" t="s">
        <v>15423</v>
      </c>
      <c r="F1842" t="s">
        <v>6402</v>
      </c>
      <c r="G1842">
        <v>31598</v>
      </c>
      <c r="H1842">
        <v>236750</v>
      </c>
      <c r="I1842">
        <v>1</v>
      </c>
      <c r="J1842">
        <v>1</v>
      </c>
      <c r="K1842">
        <v>0</v>
      </c>
      <c r="L1842" t="s">
        <v>6403</v>
      </c>
      <c r="M1842">
        <v>2018</v>
      </c>
      <c r="N1842" t="s">
        <v>1985</v>
      </c>
      <c r="O1842">
        <v>99</v>
      </c>
      <c r="P1842">
        <v>4</v>
      </c>
      <c r="Q1842" t="s">
        <v>15830</v>
      </c>
      <c r="R1842" t="s">
        <v>7734</v>
      </c>
      <c r="S1842" t="s">
        <v>7734</v>
      </c>
      <c r="T1842" t="s">
        <v>21864</v>
      </c>
      <c r="U1842">
        <f t="shared" si="28"/>
        <v>236750</v>
      </c>
    </row>
    <row r="1843" spans="1:21" x14ac:dyDescent="0.2">
      <c r="A1843" t="s">
        <v>16959</v>
      </c>
      <c r="B1843" t="s">
        <v>10502</v>
      </c>
      <c r="C1843">
        <v>3519036</v>
      </c>
      <c r="D1843" t="s">
        <v>16961</v>
      </c>
      <c r="E1843" t="s">
        <v>16962</v>
      </c>
      <c r="F1843" t="s">
        <v>6402</v>
      </c>
      <c r="G1843">
        <v>14984</v>
      </c>
      <c r="H1843">
        <v>236750</v>
      </c>
      <c r="I1843">
        <v>0</v>
      </c>
      <c r="J1843">
        <v>0</v>
      </c>
      <c r="K1843">
        <v>0</v>
      </c>
      <c r="L1843" t="s">
        <v>6403</v>
      </c>
      <c r="M1843">
        <v>2018</v>
      </c>
      <c r="N1843" t="s">
        <v>1985</v>
      </c>
      <c r="O1843">
        <v>99</v>
      </c>
      <c r="P1843">
        <v>4</v>
      </c>
      <c r="Q1843" t="s">
        <v>15830</v>
      </c>
      <c r="R1843" t="s">
        <v>7734</v>
      </c>
      <c r="S1843" t="s">
        <v>7734</v>
      </c>
      <c r="T1843" t="s">
        <v>21865</v>
      </c>
      <c r="U1843">
        <f t="shared" si="28"/>
        <v>236750</v>
      </c>
    </row>
    <row r="1844" spans="1:21" x14ac:dyDescent="0.2">
      <c r="A1844" t="s">
        <v>16959</v>
      </c>
      <c r="B1844" t="s">
        <v>10502</v>
      </c>
      <c r="C1844">
        <v>3519036</v>
      </c>
      <c r="D1844" t="s">
        <v>6493</v>
      </c>
      <c r="E1844" t="s">
        <v>7062</v>
      </c>
      <c r="F1844" t="s">
        <v>6402</v>
      </c>
      <c r="G1844">
        <v>29037</v>
      </c>
      <c r="H1844">
        <v>236750</v>
      </c>
      <c r="I1844">
        <v>1</v>
      </c>
      <c r="J1844">
        <v>1</v>
      </c>
      <c r="K1844">
        <v>0</v>
      </c>
      <c r="L1844" t="s">
        <v>6403</v>
      </c>
      <c r="M1844">
        <v>2018</v>
      </c>
      <c r="N1844" t="s">
        <v>1985</v>
      </c>
      <c r="O1844">
        <v>99</v>
      </c>
      <c r="P1844">
        <v>4</v>
      </c>
      <c r="Q1844" t="s">
        <v>15830</v>
      </c>
      <c r="R1844" t="s">
        <v>7734</v>
      </c>
      <c r="S1844" t="s">
        <v>7734</v>
      </c>
      <c r="T1844" t="s">
        <v>3873</v>
      </c>
      <c r="U1844">
        <f t="shared" si="28"/>
        <v>236750</v>
      </c>
    </row>
    <row r="1845" spans="1:21" x14ac:dyDescent="0.2">
      <c r="A1845" t="s">
        <v>16959</v>
      </c>
      <c r="B1845" t="s">
        <v>10502</v>
      </c>
      <c r="C1845">
        <v>3519036</v>
      </c>
      <c r="D1845" t="s">
        <v>6807</v>
      </c>
      <c r="E1845" t="s">
        <v>7077</v>
      </c>
      <c r="F1845" t="s">
        <v>6402</v>
      </c>
      <c r="G1845">
        <v>15296</v>
      </c>
      <c r="H1845">
        <v>236750</v>
      </c>
      <c r="I1845">
        <v>0</v>
      </c>
      <c r="J1845">
        <v>0</v>
      </c>
      <c r="K1845">
        <v>0</v>
      </c>
      <c r="L1845" t="s">
        <v>6403</v>
      </c>
      <c r="M1845">
        <v>2018</v>
      </c>
      <c r="N1845" t="s">
        <v>1985</v>
      </c>
      <c r="O1845">
        <v>99</v>
      </c>
      <c r="P1845">
        <v>4</v>
      </c>
      <c r="Q1845" t="s">
        <v>15830</v>
      </c>
      <c r="R1845" t="s">
        <v>7734</v>
      </c>
      <c r="S1845" t="s">
        <v>7734</v>
      </c>
      <c r="T1845" t="s">
        <v>21866</v>
      </c>
      <c r="U1845">
        <f t="shared" si="28"/>
        <v>236750</v>
      </c>
    </row>
    <row r="1846" spans="1:21" x14ac:dyDescent="0.2">
      <c r="A1846" t="s">
        <v>16959</v>
      </c>
      <c r="B1846" t="s">
        <v>10502</v>
      </c>
      <c r="C1846">
        <v>3519036</v>
      </c>
      <c r="D1846" t="s">
        <v>6797</v>
      </c>
      <c r="E1846" t="s">
        <v>6466</v>
      </c>
      <c r="F1846" t="s">
        <v>6402</v>
      </c>
      <c r="G1846">
        <v>15565</v>
      </c>
      <c r="H1846">
        <v>236750</v>
      </c>
      <c r="I1846">
        <v>0</v>
      </c>
      <c r="J1846">
        <v>0</v>
      </c>
      <c r="K1846">
        <v>0</v>
      </c>
      <c r="L1846" t="s">
        <v>6403</v>
      </c>
      <c r="M1846">
        <v>2018</v>
      </c>
      <c r="N1846" t="s">
        <v>1985</v>
      </c>
      <c r="O1846">
        <v>99</v>
      </c>
      <c r="P1846">
        <v>4</v>
      </c>
      <c r="Q1846" t="s">
        <v>15830</v>
      </c>
      <c r="R1846" t="s">
        <v>7734</v>
      </c>
      <c r="S1846" t="s">
        <v>7734</v>
      </c>
      <c r="T1846" t="s">
        <v>21867</v>
      </c>
      <c r="U1846">
        <f t="shared" si="28"/>
        <v>236750</v>
      </c>
    </row>
    <row r="1847" spans="1:21" x14ac:dyDescent="0.2">
      <c r="A1847" t="s">
        <v>16959</v>
      </c>
      <c r="B1847" t="s">
        <v>10502</v>
      </c>
      <c r="C1847">
        <v>3519036</v>
      </c>
      <c r="D1847" t="s">
        <v>6550</v>
      </c>
      <c r="E1847" t="s">
        <v>15548</v>
      </c>
      <c r="F1847" t="s">
        <v>6402</v>
      </c>
      <c r="G1847">
        <v>12502</v>
      </c>
      <c r="H1847">
        <v>236750</v>
      </c>
      <c r="I1847">
        <v>0</v>
      </c>
      <c r="J1847">
        <v>0</v>
      </c>
      <c r="K1847">
        <v>0</v>
      </c>
      <c r="L1847" t="s">
        <v>6403</v>
      </c>
      <c r="M1847">
        <v>2018</v>
      </c>
      <c r="N1847" t="s">
        <v>1985</v>
      </c>
      <c r="O1847">
        <v>99</v>
      </c>
      <c r="P1847">
        <v>4</v>
      </c>
      <c r="Q1847" t="s">
        <v>15830</v>
      </c>
      <c r="R1847" t="s">
        <v>7734</v>
      </c>
      <c r="S1847" t="s">
        <v>7734</v>
      </c>
      <c r="T1847" t="s">
        <v>21868</v>
      </c>
      <c r="U1847">
        <f t="shared" si="28"/>
        <v>236750</v>
      </c>
    </row>
    <row r="1848" spans="1:21" x14ac:dyDescent="0.2">
      <c r="A1848" t="s">
        <v>16959</v>
      </c>
      <c r="B1848" t="s">
        <v>10502</v>
      </c>
      <c r="C1848">
        <v>3519036</v>
      </c>
      <c r="D1848" t="s">
        <v>6442</v>
      </c>
      <c r="E1848" t="s">
        <v>10522</v>
      </c>
      <c r="F1848" t="s">
        <v>6402</v>
      </c>
      <c r="G1848">
        <v>29853</v>
      </c>
      <c r="H1848">
        <v>236750</v>
      </c>
      <c r="I1848">
        <v>1</v>
      </c>
      <c r="J1848">
        <v>1</v>
      </c>
      <c r="K1848">
        <v>0</v>
      </c>
      <c r="L1848" t="s">
        <v>6403</v>
      </c>
      <c r="M1848">
        <v>2018</v>
      </c>
      <c r="N1848" t="s">
        <v>1985</v>
      </c>
      <c r="O1848">
        <v>99</v>
      </c>
      <c r="P1848">
        <v>4</v>
      </c>
      <c r="Q1848" t="s">
        <v>15830</v>
      </c>
      <c r="R1848" t="s">
        <v>7734</v>
      </c>
      <c r="S1848" t="s">
        <v>7734</v>
      </c>
      <c r="T1848" t="s">
        <v>3872</v>
      </c>
      <c r="U1848">
        <f t="shared" si="28"/>
        <v>236750</v>
      </c>
    </row>
    <row r="1849" spans="1:21" x14ac:dyDescent="0.2">
      <c r="A1849" t="s">
        <v>16959</v>
      </c>
      <c r="B1849" t="s">
        <v>10502</v>
      </c>
      <c r="C1849">
        <v>3519036</v>
      </c>
      <c r="D1849" t="s">
        <v>6612</v>
      </c>
      <c r="E1849" t="s">
        <v>16963</v>
      </c>
      <c r="F1849" t="s">
        <v>6402</v>
      </c>
      <c r="G1849">
        <v>5954</v>
      </c>
      <c r="H1849">
        <v>236750</v>
      </c>
      <c r="I1849">
        <v>0</v>
      </c>
      <c r="J1849">
        <v>0</v>
      </c>
      <c r="K1849">
        <v>0</v>
      </c>
      <c r="L1849" t="s">
        <v>6403</v>
      </c>
      <c r="M1849">
        <v>2018</v>
      </c>
      <c r="N1849" t="s">
        <v>1985</v>
      </c>
      <c r="O1849">
        <v>99</v>
      </c>
      <c r="P1849">
        <v>4</v>
      </c>
      <c r="Q1849" t="s">
        <v>15830</v>
      </c>
      <c r="R1849" t="s">
        <v>7734</v>
      </c>
      <c r="S1849" t="s">
        <v>7734</v>
      </c>
      <c r="T1849" t="s">
        <v>21869</v>
      </c>
      <c r="U1849">
        <f t="shared" si="28"/>
        <v>236750</v>
      </c>
    </row>
    <row r="1850" spans="1:21" x14ac:dyDescent="0.2">
      <c r="A1850" t="s">
        <v>16959</v>
      </c>
      <c r="B1850" t="s">
        <v>10502</v>
      </c>
      <c r="C1850">
        <v>3519036</v>
      </c>
      <c r="D1850" t="s">
        <v>6738</v>
      </c>
      <c r="E1850" t="s">
        <v>16964</v>
      </c>
      <c r="F1850" t="s">
        <v>6402</v>
      </c>
      <c r="G1850">
        <v>11024</v>
      </c>
      <c r="H1850">
        <v>236750</v>
      </c>
      <c r="I1850">
        <v>0</v>
      </c>
      <c r="J1850">
        <v>0</v>
      </c>
      <c r="K1850">
        <v>0</v>
      </c>
      <c r="L1850" t="s">
        <v>6403</v>
      </c>
      <c r="M1850">
        <v>2018</v>
      </c>
      <c r="N1850" t="s">
        <v>1985</v>
      </c>
      <c r="O1850">
        <v>99</v>
      </c>
      <c r="P1850">
        <v>4</v>
      </c>
      <c r="Q1850" t="s">
        <v>15830</v>
      </c>
      <c r="R1850" t="s">
        <v>7734</v>
      </c>
      <c r="S1850" t="s">
        <v>7734</v>
      </c>
      <c r="T1850" t="s">
        <v>21870</v>
      </c>
      <c r="U1850">
        <f t="shared" si="28"/>
        <v>236750</v>
      </c>
    </row>
    <row r="1851" spans="1:21" x14ac:dyDescent="0.2">
      <c r="A1851" t="s">
        <v>16965</v>
      </c>
      <c r="B1851" t="s">
        <v>14165</v>
      </c>
      <c r="C1851">
        <v>3542047</v>
      </c>
      <c r="D1851" t="s">
        <v>7400</v>
      </c>
      <c r="E1851" t="s">
        <v>7584</v>
      </c>
      <c r="F1851" t="s">
        <v>6402</v>
      </c>
      <c r="G1851">
        <v>957</v>
      </c>
      <c r="H1851">
        <v>19578</v>
      </c>
      <c r="I1851">
        <v>0</v>
      </c>
      <c r="J1851">
        <v>0</v>
      </c>
      <c r="K1851">
        <v>0</v>
      </c>
      <c r="L1851" t="s">
        <v>6409</v>
      </c>
      <c r="M1851">
        <v>2018</v>
      </c>
      <c r="N1851" t="s">
        <v>1463</v>
      </c>
      <c r="O1851">
        <v>99</v>
      </c>
      <c r="P1851">
        <v>5</v>
      </c>
      <c r="Q1851" t="s">
        <v>15830</v>
      </c>
      <c r="R1851" t="s">
        <v>7734</v>
      </c>
      <c r="S1851" t="s">
        <v>7734</v>
      </c>
      <c r="T1851" t="s">
        <v>21871</v>
      </c>
      <c r="U1851">
        <f t="shared" si="28"/>
        <v>19578</v>
      </c>
    </row>
    <row r="1852" spans="1:21" x14ac:dyDescent="0.2">
      <c r="A1852" t="s">
        <v>16965</v>
      </c>
      <c r="B1852" t="s">
        <v>14165</v>
      </c>
      <c r="C1852">
        <v>3542047</v>
      </c>
      <c r="D1852" t="s">
        <v>6919</v>
      </c>
      <c r="E1852" t="s">
        <v>16862</v>
      </c>
      <c r="F1852" t="s">
        <v>6402</v>
      </c>
      <c r="G1852">
        <v>943</v>
      </c>
      <c r="H1852">
        <v>19578</v>
      </c>
      <c r="I1852">
        <v>0</v>
      </c>
      <c r="J1852">
        <v>0</v>
      </c>
      <c r="K1852">
        <v>0</v>
      </c>
      <c r="L1852" t="s">
        <v>6409</v>
      </c>
      <c r="M1852">
        <v>2018</v>
      </c>
      <c r="N1852" t="s">
        <v>1463</v>
      </c>
      <c r="O1852">
        <v>99</v>
      </c>
      <c r="P1852">
        <v>5</v>
      </c>
      <c r="Q1852" t="s">
        <v>15830</v>
      </c>
      <c r="R1852" t="s">
        <v>7734</v>
      </c>
      <c r="S1852" t="s">
        <v>7734</v>
      </c>
      <c r="T1852" t="s">
        <v>21872</v>
      </c>
      <c r="U1852">
        <f t="shared" si="28"/>
        <v>19578</v>
      </c>
    </row>
    <row r="1853" spans="1:21" x14ac:dyDescent="0.2">
      <c r="A1853" t="s">
        <v>16965</v>
      </c>
      <c r="B1853" t="s">
        <v>14165</v>
      </c>
      <c r="C1853">
        <v>3542047</v>
      </c>
      <c r="D1853" t="s">
        <v>7484</v>
      </c>
      <c r="E1853" t="s">
        <v>15480</v>
      </c>
      <c r="F1853" t="s">
        <v>6402</v>
      </c>
      <c r="G1853">
        <v>1398</v>
      </c>
      <c r="H1853">
        <v>19578</v>
      </c>
      <c r="I1853">
        <v>0</v>
      </c>
      <c r="J1853">
        <v>0</v>
      </c>
      <c r="K1853">
        <v>0</v>
      </c>
      <c r="L1853" t="s">
        <v>6409</v>
      </c>
      <c r="M1853">
        <v>2018</v>
      </c>
      <c r="N1853" t="s">
        <v>1463</v>
      </c>
      <c r="O1853">
        <v>99</v>
      </c>
      <c r="P1853">
        <v>5</v>
      </c>
      <c r="Q1853" t="s">
        <v>15830</v>
      </c>
      <c r="R1853" t="s">
        <v>7734</v>
      </c>
      <c r="S1853" t="s">
        <v>7734</v>
      </c>
      <c r="T1853" t="s">
        <v>21873</v>
      </c>
      <c r="U1853">
        <f t="shared" si="28"/>
        <v>19578</v>
      </c>
    </row>
    <row r="1854" spans="1:21" x14ac:dyDescent="0.2">
      <c r="A1854" t="s">
        <v>16965</v>
      </c>
      <c r="B1854" t="s">
        <v>14165</v>
      </c>
      <c r="C1854">
        <v>3542047</v>
      </c>
      <c r="D1854" t="s">
        <v>6482</v>
      </c>
      <c r="E1854" t="s">
        <v>6887</v>
      </c>
      <c r="F1854" t="s">
        <v>6402</v>
      </c>
      <c r="G1854">
        <v>868</v>
      </c>
      <c r="H1854">
        <v>19578</v>
      </c>
      <c r="I1854">
        <v>0</v>
      </c>
      <c r="J1854">
        <v>0</v>
      </c>
      <c r="K1854">
        <v>0</v>
      </c>
      <c r="L1854" t="s">
        <v>6409</v>
      </c>
      <c r="M1854">
        <v>2018</v>
      </c>
      <c r="N1854" t="s">
        <v>1463</v>
      </c>
      <c r="O1854">
        <v>99</v>
      </c>
      <c r="P1854">
        <v>5</v>
      </c>
      <c r="Q1854" t="s">
        <v>15830</v>
      </c>
      <c r="R1854" t="s">
        <v>7734</v>
      </c>
      <c r="S1854" t="s">
        <v>7734</v>
      </c>
      <c r="T1854" t="s">
        <v>21874</v>
      </c>
      <c r="U1854">
        <f t="shared" si="28"/>
        <v>19578</v>
      </c>
    </row>
    <row r="1855" spans="1:21" x14ac:dyDescent="0.2">
      <c r="A1855" t="s">
        <v>16965</v>
      </c>
      <c r="B1855" t="s">
        <v>14165</v>
      </c>
      <c r="C1855">
        <v>3542047</v>
      </c>
      <c r="D1855" t="s">
        <v>6428</v>
      </c>
      <c r="E1855" t="s">
        <v>12577</v>
      </c>
      <c r="F1855" t="s">
        <v>6402</v>
      </c>
      <c r="G1855">
        <v>2436</v>
      </c>
      <c r="H1855">
        <v>19578</v>
      </c>
      <c r="I1855">
        <v>1</v>
      </c>
      <c r="J1855">
        <v>1</v>
      </c>
      <c r="K1855">
        <v>0</v>
      </c>
      <c r="L1855" t="s">
        <v>6403</v>
      </c>
      <c r="M1855">
        <v>2018</v>
      </c>
      <c r="N1855" t="s">
        <v>1463</v>
      </c>
      <c r="O1855">
        <v>99</v>
      </c>
      <c r="P1855">
        <v>5</v>
      </c>
      <c r="Q1855" t="s">
        <v>15830</v>
      </c>
      <c r="R1855" t="s">
        <v>7734</v>
      </c>
      <c r="S1855" t="s">
        <v>7734</v>
      </c>
      <c r="T1855" t="s">
        <v>3989</v>
      </c>
      <c r="U1855">
        <f t="shared" si="28"/>
        <v>19578</v>
      </c>
    </row>
    <row r="1856" spans="1:21" x14ac:dyDescent="0.2">
      <c r="A1856" t="s">
        <v>16965</v>
      </c>
      <c r="B1856" t="s">
        <v>14165</v>
      </c>
      <c r="C1856">
        <v>3542047</v>
      </c>
      <c r="D1856" t="s">
        <v>6717</v>
      </c>
      <c r="E1856" t="s">
        <v>6520</v>
      </c>
      <c r="F1856" t="s">
        <v>6402</v>
      </c>
      <c r="G1856">
        <v>2485</v>
      </c>
      <c r="H1856">
        <v>19578</v>
      </c>
      <c r="I1856">
        <v>1</v>
      </c>
      <c r="J1856">
        <v>1</v>
      </c>
      <c r="K1856">
        <v>0</v>
      </c>
      <c r="L1856" t="s">
        <v>6403</v>
      </c>
      <c r="M1856">
        <v>2018</v>
      </c>
      <c r="N1856" t="s">
        <v>1463</v>
      </c>
      <c r="O1856">
        <v>99</v>
      </c>
      <c r="P1856">
        <v>5</v>
      </c>
      <c r="Q1856" t="s">
        <v>15830</v>
      </c>
      <c r="R1856" t="s">
        <v>7734</v>
      </c>
      <c r="S1856" t="s">
        <v>7734</v>
      </c>
      <c r="T1856" t="s">
        <v>3988</v>
      </c>
      <c r="U1856">
        <f t="shared" si="28"/>
        <v>19578</v>
      </c>
    </row>
    <row r="1857" spans="1:21" x14ac:dyDescent="0.2">
      <c r="A1857" t="s">
        <v>16965</v>
      </c>
      <c r="B1857" t="s">
        <v>14165</v>
      </c>
      <c r="C1857">
        <v>3542047</v>
      </c>
      <c r="D1857" t="s">
        <v>10976</v>
      </c>
      <c r="E1857" t="s">
        <v>14169</v>
      </c>
      <c r="F1857" t="s">
        <v>6402</v>
      </c>
      <c r="G1857">
        <v>2274</v>
      </c>
      <c r="H1857">
        <v>19578</v>
      </c>
      <c r="I1857">
        <v>0</v>
      </c>
      <c r="J1857">
        <v>1</v>
      </c>
      <c r="K1857">
        <v>0</v>
      </c>
      <c r="L1857" t="s">
        <v>6403</v>
      </c>
      <c r="M1857">
        <v>2018</v>
      </c>
      <c r="N1857" t="s">
        <v>1463</v>
      </c>
      <c r="O1857">
        <v>99</v>
      </c>
      <c r="P1857">
        <v>5</v>
      </c>
      <c r="Q1857" t="s">
        <v>15830</v>
      </c>
      <c r="R1857" t="s">
        <v>7734</v>
      </c>
      <c r="S1857" t="s">
        <v>7734</v>
      </c>
      <c r="T1857" t="s">
        <v>3986</v>
      </c>
      <c r="U1857">
        <f t="shared" si="28"/>
        <v>19578</v>
      </c>
    </row>
    <row r="1858" spans="1:21" x14ac:dyDescent="0.2">
      <c r="A1858" t="s">
        <v>16965</v>
      </c>
      <c r="B1858" t="s">
        <v>14165</v>
      </c>
      <c r="C1858">
        <v>3542047</v>
      </c>
      <c r="D1858" t="s">
        <v>6401</v>
      </c>
      <c r="E1858" t="s">
        <v>14173</v>
      </c>
      <c r="F1858" t="s">
        <v>6402</v>
      </c>
      <c r="G1858">
        <v>3180</v>
      </c>
      <c r="H1858">
        <v>19578</v>
      </c>
      <c r="I1858">
        <v>0</v>
      </c>
      <c r="J1858">
        <v>1</v>
      </c>
      <c r="K1858">
        <v>0</v>
      </c>
      <c r="L1858" t="s">
        <v>6403</v>
      </c>
      <c r="M1858">
        <v>2018</v>
      </c>
      <c r="N1858" t="s">
        <v>1463</v>
      </c>
      <c r="O1858">
        <v>99</v>
      </c>
      <c r="P1858">
        <v>5</v>
      </c>
      <c r="Q1858" t="s">
        <v>15830</v>
      </c>
      <c r="R1858" t="s">
        <v>7734</v>
      </c>
      <c r="S1858" t="s">
        <v>7734</v>
      </c>
      <c r="T1858" t="s">
        <v>969</v>
      </c>
      <c r="U1858">
        <f t="shared" ref="U1858:U1921" si="29">_xlfn.MAXIFS($H$2:$H$6695, $C$2:$C$6695,C1858)</f>
        <v>19578</v>
      </c>
    </row>
    <row r="1859" spans="1:21" x14ac:dyDescent="0.2">
      <c r="A1859" t="s">
        <v>16965</v>
      </c>
      <c r="B1859" t="s">
        <v>14165</v>
      </c>
      <c r="C1859">
        <v>3542047</v>
      </c>
      <c r="D1859" t="s">
        <v>7396</v>
      </c>
      <c r="E1859" t="s">
        <v>6438</v>
      </c>
      <c r="F1859" t="s">
        <v>6402</v>
      </c>
      <c r="G1859">
        <v>1200</v>
      </c>
      <c r="H1859">
        <v>19578</v>
      </c>
      <c r="I1859">
        <v>0</v>
      </c>
      <c r="J1859">
        <v>0</v>
      </c>
      <c r="K1859">
        <v>0</v>
      </c>
      <c r="L1859" t="s">
        <v>6403</v>
      </c>
      <c r="M1859">
        <v>2018</v>
      </c>
      <c r="N1859" t="s">
        <v>1463</v>
      </c>
      <c r="O1859">
        <v>99</v>
      </c>
      <c r="P1859">
        <v>5</v>
      </c>
      <c r="Q1859" t="s">
        <v>15830</v>
      </c>
      <c r="R1859" t="s">
        <v>7734</v>
      </c>
      <c r="S1859" t="s">
        <v>7734</v>
      </c>
      <c r="T1859" t="s">
        <v>21875</v>
      </c>
      <c r="U1859">
        <f t="shared" si="29"/>
        <v>19578</v>
      </c>
    </row>
    <row r="1860" spans="1:21" x14ac:dyDescent="0.2">
      <c r="A1860" t="s">
        <v>16965</v>
      </c>
      <c r="B1860" t="s">
        <v>14165</v>
      </c>
      <c r="C1860">
        <v>3542047</v>
      </c>
      <c r="D1860" t="s">
        <v>6597</v>
      </c>
      <c r="E1860" t="s">
        <v>13259</v>
      </c>
      <c r="F1860" t="s">
        <v>6402</v>
      </c>
      <c r="G1860">
        <v>1408</v>
      </c>
      <c r="H1860">
        <v>19578</v>
      </c>
      <c r="I1860">
        <v>0</v>
      </c>
      <c r="J1860">
        <v>0</v>
      </c>
      <c r="K1860">
        <v>0</v>
      </c>
      <c r="L1860" t="s">
        <v>6403</v>
      </c>
      <c r="M1860">
        <v>2018</v>
      </c>
      <c r="N1860" t="s">
        <v>1463</v>
      </c>
      <c r="O1860">
        <v>99</v>
      </c>
      <c r="P1860">
        <v>5</v>
      </c>
      <c r="Q1860" t="s">
        <v>15830</v>
      </c>
      <c r="R1860" t="s">
        <v>7734</v>
      </c>
      <c r="S1860" t="s">
        <v>7734</v>
      </c>
      <c r="T1860" t="s">
        <v>21876</v>
      </c>
      <c r="U1860">
        <f t="shared" si="29"/>
        <v>19578</v>
      </c>
    </row>
    <row r="1861" spans="1:21" x14ac:dyDescent="0.2">
      <c r="A1861" t="s">
        <v>16965</v>
      </c>
      <c r="B1861" t="s">
        <v>14165</v>
      </c>
      <c r="C1861">
        <v>3542047</v>
      </c>
      <c r="D1861" t="s">
        <v>6440</v>
      </c>
      <c r="E1861" t="s">
        <v>14176</v>
      </c>
      <c r="F1861" t="s">
        <v>6402</v>
      </c>
      <c r="G1861">
        <v>2429</v>
      </c>
      <c r="H1861">
        <v>19578</v>
      </c>
      <c r="I1861">
        <v>0</v>
      </c>
      <c r="J1861">
        <v>1</v>
      </c>
      <c r="K1861">
        <v>0</v>
      </c>
      <c r="L1861" t="s">
        <v>6403</v>
      </c>
      <c r="M1861">
        <v>2018</v>
      </c>
      <c r="N1861" t="s">
        <v>1463</v>
      </c>
      <c r="O1861">
        <v>99</v>
      </c>
      <c r="P1861">
        <v>5</v>
      </c>
      <c r="Q1861" t="s">
        <v>15830</v>
      </c>
      <c r="R1861" t="s">
        <v>7734</v>
      </c>
      <c r="S1861" t="s">
        <v>7734</v>
      </c>
      <c r="T1861" t="s">
        <v>970</v>
      </c>
      <c r="U1861">
        <f t="shared" si="29"/>
        <v>19578</v>
      </c>
    </row>
    <row r="1862" spans="1:21" x14ac:dyDescent="0.2">
      <c r="A1862" t="s">
        <v>16966</v>
      </c>
      <c r="B1862" t="s">
        <v>14165</v>
      </c>
      <c r="C1862">
        <v>3542047</v>
      </c>
      <c r="D1862" t="s">
        <v>6875</v>
      </c>
      <c r="E1862" t="s">
        <v>14171</v>
      </c>
      <c r="F1862" t="s">
        <v>6402</v>
      </c>
      <c r="G1862">
        <v>2906</v>
      </c>
      <c r="H1862">
        <v>4357</v>
      </c>
      <c r="I1862">
        <v>0</v>
      </c>
      <c r="J1862">
        <v>1</v>
      </c>
      <c r="K1862">
        <v>0</v>
      </c>
      <c r="L1862" t="s">
        <v>6409</v>
      </c>
      <c r="M1862">
        <v>2018</v>
      </c>
      <c r="N1862" t="s">
        <v>1479</v>
      </c>
      <c r="O1862">
        <v>99</v>
      </c>
      <c r="P1862">
        <v>1</v>
      </c>
      <c r="Q1862" t="s">
        <v>15830</v>
      </c>
      <c r="R1862" t="s">
        <v>7734</v>
      </c>
      <c r="S1862" t="s">
        <v>7734</v>
      </c>
      <c r="T1862" t="s">
        <v>3985</v>
      </c>
      <c r="U1862">
        <f t="shared" si="29"/>
        <v>19578</v>
      </c>
    </row>
    <row r="1863" spans="1:21" x14ac:dyDescent="0.2">
      <c r="A1863" t="s">
        <v>16966</v>
      </c>
      <c r="B1863" t="s">
        <v>14165</v>
      </c>
      <c r="C1863">
        <v>3542047</v>
      </c>
      <c r="D1863" t="s">
        <v>6425</v>
      </c>
      <c r="E1863" t="s">
        <v>7094</v>
      </c>
      <c r="F1863" t="s">
        <v>6402</v>
      </c>
      <c r="G1863">
        <v>1451</v>
      </c>
      <c r="H1863">
        <v>4357</v>
      </c>
      <c r="I1863">
        <v>0</v>
      </c>
      <c r="J1863">
        <v>0</v>
      </c>
      <c r="K1863">
        <v>0</v>
      </c>
      <c r="L1863" t="s">
        <v>6403</v>
      </c>
      <c r="M1863">
        <v>2018</v>
      </c>
      <c r="N1863" t="s">
        <v>1479</v>
      </c>
      <c r="O1863">
        <v>99</v>
      </c>
      <c r="P1863">
        <v>1</v>
      </c>
      <c r="Q1863" t="s">
        <v>15830</v>
      </c>
      <c r="R1863" t="s">
        <v>7734</v>
      </c>
      <c r="S1863" t="s">
        <v>7734</v>
      </c>
      <c r="T1863" t="s">
        <v>21877</v>
      </c>
      <c r="U1863">
        <f t="shared" si="29"/>
        <v>19578</v>
      </c>
    </row>
    <row r="1864" spans="1:21" x14ac:dyDescent="0.2">
      <c r="A1864" t="s">
        <v>16967</v>
      </c>
      <c r="B1864" t="s">
        <v>14165</v>
      </c>
      <c r="C1864">
        <v>3542047</v>
      </c>
      <c r="D1864" t="s">
        <v>6681</v>
      </c>
      <c r="E1864" t="s">
        <v>16968</v>
      </c>
      <c r="F1864" t="s">
        <v>6402</v>
      </c>
      <c r="G1864">
        <v>2208</v>
      </c>
      <c r="H1864">
        <v>4393</v>
      </c>
      <c r="I1864">
        <v>1</v>
      </c>
      <c r="J1864">
        <v>1</v>
      </c>
      <c r="K1864">
        <v>0</v>
      </c>
      <c r="L1864" t="s">
        <v>6409</v>
      </c>
      <c r="M1864">
        <v>2018</v>
      </c>
      <c r="N1864" t="s">
        <v>6404</v>
      </c>
      <c r="O1864">
        <v>99</v>
      </c>
      <c r="P1864">
        <v>1</v>
      </c>
      <c r="Q1864" t="s">
        <v>15830</v>
      </c>
      <c r="R1864" t="s">
        <v>7734</v>
      </c>
      <c r="S1864" t="s">
        <v>7734</v>
      </c>
      <c r="T1864" t="s">
        <v>21878</v>
      </c>
      <c r="U1864">
        <f t="shared" si="29"/>
        <v>19578</v>
      </c>
    </row>
    <row r="1865" spans="1:21" x14ac:dyDescent="0.2">
      <c r="A1865" t="s">
        <v>16967</v>
      </c>
      <c r="B1865" t="s">
        <v>14165</v>
      </c>
      <c r="C1865">
        <v>3542047</v>
      </c>
      <c r="D1865" t="s">
        <v>6807</v>
      </c>
      <c r="E1865" t="s">
        <v>15420</v>
      </c>
      <c r="F1865" t="s">
        <v>6402</v>
      </c>
      <c r="G1865">
        <v>749</v>
      </c>
      <c r="H1865">
        <v>4393</v>
      </c>
      <c r="I1865">
        <v>0</v>
      </c>
      <c r="J1865">
        <v>0</v>
      </c>
      <c r="K1865">
        <v>0</v>
      </c>
      <c r="L1865" t="s">
        <v>6403</v>
      </c>
      <c r="M1865">
        <v>2018</v>
      </c>
      <c r="N1865" t="s">
        <v>6404</v>
      </c>
      <c r="O1865">
        <v>99</v>
      </c>
      <c r="P1865">
        <v>1</v>
      </c>
      <c r="Q1865" t="s">
        <v>15830</v>
      </c>
      <c r="R1865" t="s">
        <v>7734</v>
      </c>
      <c r="S1865" t="s">
        <v>7734</v>
      </c>
      <c r="T1865" t="s">
        <v>21879</v>
      </c>
      <c r="U1865">
        <f t="shared" si="29"/>
        <v>19578</v>
      </c>
    </row>
    <row r="1866" spans="1:21" x14ac:dyDescent="0.2">
      <c r="A1866" t="s">
        <v>16967</v>
      </c>
      <c r="B1866" t="s">
        <v>14165</v>
      </c>
      <c r="C1866">
        <v>3542047</v>
      </c>
      <c r="D1866" t="s">
        <v>6493</v>
      </c>
      <c r="E1866" t="s">
        <v>7365</v>
      </c>
      <c r="F1866" t="s">
        <v>6402</v>
      </c>
      <c r="G1866">
        <v>1436</v>
      </c>
      <c r="H1866">
        <v>4393</v>
      </c>
      <c r="I1866">
        <v>0</v>
      </c>
      <c r="J1866">
        <v>0</v>
      </c>
      <c r="K1866">
        <v>0</v>
      </c>
      <c r="L1866" t="s">
        <v>6403</v>
      </c>
      <c r="M1866">
        <v>2018</v>
      </c>
      <c r="N1866" t="s">
        <v>6404</v>
      </c>
      <c r="O1866">
        <v>99</v>
      </c>
      <c r="P1866">
        <v>1</v>
      </c>
      <c r="Q1866" t="s">
        <v>15830</v>
      </c>
      <c r="R1866" t="s">
        <v>7734</v>
      </c>
      <c r="S1866" t="s">
        <v>7734</v>
      </c>
      <c r="T1866" t="s">
        <v>21880</v>
      </c>
      <c r="U1866">
        <f t="shared" si="29"/>
        <v>19578</v>
      </c>
    </row>
    <row r="1867" spans="1:21" x14ac:dyDescent="0.2">
      <c r="A1867" t="s">
        <v>16969</v>
      </c>
      <c r="B1867" t="s">
        <v>9837</v>
      </c>
      <c r="C1867">
        <v>3539033</v>
      </c>
      <c r="D1867" t="s">
        <v>7139</v>
      </c>
      <c r="E1867" t="s">
        <v>9843</v>
      </c>
      <c r="F1867" t="s">
        <v>6402</v>
      </c>
      <c r="G1867">
        <v>755</v>
      </c>
      <c r="H1867">
        <v>1449</v>
      </c>
      <c r="I1867">
        <v>0</v>
      </c>
      <c r="J1867">
        <v>1</v>
      </c>
      <c r="K1867">
        <v>0</v>
      </c>
      <c r="L1867" t="s">
        <v>6409</v>
      </c>
      <c r="M1867">
        <v>2018</v>
      </c>
      <c r="N1867" t="s">
        <v>1463</v>
      </c>
      <c r="O1867">
        <v>1</v>
      </c>
      <c r="P1867">
        <v>1</v>
      </c>
      <c r="Q1867" t="s">
        <v>15830</v>
      </c>
      <c r="R1867" t="s">
        <v>7734</v>
      </c>
      <c r="S1867" t="s">
        <v>7734</v>
      </c>
      <c r="T1867" t="s">
        <v>4022</v>
      </c>
      <c r="U1867">
        <f t="shared" si="29"/>
        <v>5121</v>
      </c>
    </row>
    <row r="1868" spans="1:21" x14ac:dyDescent="0.2">
      <c r="A1868" t="s">
        <v>16969</v>
      </c>
      <c r="B1868" t="s">
        <v>9837</v>
      </c>
      <c r="C1868">
        <v>3539033</v>
      </c>
      <c r="D1868" t="s">
        <v>6813</v>
      </c>
      <c r="E1868" t="s">
        <v>7616</v>
      </c>
      <c r="F1868" t="s">
        <v>6402</v>
      </c>
      <c r="G1868">
        <v>506</v>
      </c>
      <c r="H1868">
        <v>1449</v>
      </c>
      <c r="I1868">
        <v>1</v>
      </c>
      <c r="J1868">
        <v>0</v>
      </c>
      <c r="K1868">
        <v>0</v>
      </c>
      <c r="L1868" t="s">
        <v>6403</v>
      </c>
      <c r="M1868">
        <v>2018</v>
      </c>
      <c r="N1868" t="s">
        <v>1463</v>
      </c>
      <c r="O1868">
        <v>1</v>
      </c>
      <c r="P1868">
        <v>1</v>
      </c>
      <c r="Q1868" t="s">
        <v>15830</v>
      </c>
      <c r="R1868" t="s">
        <v>7734</v>
      </c>
      <c r="S1868" t="s">
        <v>7734</v>
      </c>
      <c r="T1868" t="s">
        <v>21881</v>
      </c>
      <c r="U1868">
        <f t="shared" si="29"/>
        <v>5121</v>
      </c>
    </row>
    <row r="1869" spans="1:21" x14ac:dyDescent="0.2">
      <c r="A1869" t="s">
        <v>16969</v>
      </c>
      <c r="B1869" t="s">
        <v>9837</v>
      </c>
      <c r="C1869">
        <v>3539033</v>
      </c>
      <c r="D1869" t="s">
        <v>15817</v>
      </c>
      <c r="E1869" t="s">
        <v>14050</v>
      </c>
      <c r="F1869" t="s">
        <v>6402</v>
      </c>
      <c r="G1869">
        <v>188</v>
      </c>
      <c r="H1869">
        <v>1449</v>
      </c>
      <c r="I1869">
        <v>0</v>
      </c>
      <c r="J1869">
        <v>0</v>
      </c>
      <c r="K1869">
        <v>0</v>
      </c>
      <c r="L1869" t="s">
        <v>6403</v>
      </c>
      <c r="M1869">
        <v>2018</v>
      </c>
      <c r="N1869" t="s">
        <v>1463</v>
      </c>
      <c r="O1869">
        <v>1</v>
      </c>
      <c r="P1869">
        <v>1</v>
      </c>
      <c r="Q1869" t="s">
        <v>15830</v>
      </c>
      <c r="R1869" t="s">
        <v>7734</v>
      </c>
      <c r="S1869" t="s">
        <v>7734</v>
      </c>
      <c r="T1869" t="s">
        <v>21882</v>
      </c>
      <c r="U1869">
        <f t="shared" si="29"/>
        <v>5121</v>
      </c>
    </row>
    <row r="1870" spans="1:21" x14ac:dyDescent="0.2">
      <c r="A1870" t="s">
        <v>16970</v>
      </c>
      <c r="B1870" t="s">
        <v>9837</v>
      </c>
      <c r="C1870">
        <v>3539033</v>
      </c>
      <c r="D1870" t="s">
        <v>6485</v>
      </c>
      <c r="E1870" t="s">
        <v>10154</v>
      </c>
      <c r="F1870" t="s">
        <v>6402</v>
      </c>
      <c r="G1870">
        <v>310</v>
      </c>
      <c r="H1870">
        <v>799</v>
      </c>
      <c r="I1870">
        <v>0</v>
      </c>
      <c r="J1870">
        <v>0</v>
      </c>
      <c r="K1870">
        <v>0</v>
      </c>
      <c r="L1870" t="s">
        <v>6403</v>
      </c>
      <c r="M1870">
        <v>2018</v>
      </c>
      <c r="N1870" t="s">
        <v>1463</v>
      </c>
      <c r="O1870">
        <v>2</v>
      </c>
      <c r="P1870">
        <v>1</v>
      </c>
      <c r="Q1870" t="s">
        <v>15830</v>
      </c>
      <c r="R1870" t="s">
        <v>7734</v>
      </c>
      <c r="S1870" t="s">
        <v>7734</v>
      </c>
      <c r="T1870" t="s">
        <v>21883</v>
      </c>
      <c r="U1870">
        <f t="shared" si="29"/>
        <v>5121</v>
      </c>
    </row>
    <row r="1871" spans="1:21" x14ac:dyDescent="0.2">
      <c r="A1871" t="s">
        <v>16970</v>
      </c>
      <c r="B1871" t="s">
        <v>9837</v>
      </c>
      <c r="C1871">
        <v>3539033</v>
      </c>
      <c r="D1871" t="s">
        <v>6624</v>
      </c>
      <c r="E1871" t="s">
        <v>9846</v>
      </c>
      <c r="F1871" t="s">
        <v>6402</v>
      </c>
      <c r="G1871">
        <v>489</v>
      </c>
      <c r="H1871">
        <v>799</v>
      </c>
      <c r="I1871">
        <v>0</v>
      </c>
      <c r="J1871">
        <v>1</v>
      </c>
      <c r="K1871">
        <v>0</v>
      </c>
      <c r="L1871" t="s">
        <v>6403</v>
      </c>
      <c r="M1871">
        <v>2018</v>
      </c>
      <c r="N1871" t="s">
        <v>1463</v>
      </c>
      <c r="O1871">
        <v>2</v>
      </c>
      <c r="P1871">
        <v>1</v>
      </c>
      <c r="Q1871" t="s">
        <v>15830</v>
      </c>
      <c r="R1871" t="s">
        <v>7734</v>
      </c>
      <c r="S1871" t="s">
        <v>7734</v>
      </c>
      <c r="T1871" t="s">
        <v>4021</v>
      </c>
      <c r="U1871">
        <f t="shared" si="29"/>
        <v>5121</v>
      </c>
    </row>
    <row r="1872" spans="1:21" x14ac:dyDescent="0.2">
      <c r="A1872" t="s">
        <v>16971</v>
      </c>
      <c r="B1872" t="s">
        <v>9837</v>
      </c>
      <c r="C1872">
        <v>3539033</v>
      </c>
      <c r="D1872" t="s">
        <v>7485</v>
      </c>
      <c r="E1872" t="s">
        <v>9848</v>
      </c>
      <c r="F1872" t="s">
        <v>6402</v>
      </c>
      <c r="G1872">
        <v>0</v>
      </c>
      <c r="H1872">
        <v>0</v>
      </c>
      <c r="I1872">
        <v>0</v>
      </c>
      <c r="J1872">
        <v>1</v>
      </c>
      <c r="K1872">
        <v>1</v>
      </c>
      <c r="L1872" t="s">
        <v>6403</v>
      </c>
      <c r="M1872">
        <v>2018</v>
      </c>
      <c r="N1872" t="s">
        <v>1463</v>
      </c>
      <c r="O1872">
        <v>3</v>
      </c>
      <c r="P1872">
        <v>1</v>
      </c>
      <c r="Q1872" t="s">
        <v>15830</v>
      </c>
      <c r="R1872" t="s">
        <v>7734</v>
      </c>
      <c r="S1872" t="s">
        <v>7734</v>
      </c>
      <c r="T1872" t="s">
        <v>4020</v>
      </c>
      <c r="U1872">
        <f t="shared" si="29"/>
        <v>5121</v>
      </c>
    </row>
    <row r="1873" spans="1:21" x14ac:dyDescent="0.2">
      <c r="A1873" t="s">
        <v>16972</v>
      </c>
      <c r="B1873" t="s">
        <v>9837</v>
      </c>
      <c r="C1873">
        <v>3539033</v>
      </c>
      <c r="D1873" t="s">
        <v>6490</v>
      </c>
      <c r="E1873" t="s">
        <v>9850</v>
      </c>
      <c r="F1873" t="s">
        <v>6402</v>
      </c>
      <c r="G1873">
        <v>481</v>
      </c>
      <c r="H1873">
        <v>1307</v>
      </c>
      <c r="I1873">
        <v>0</v>
      </c>
      <c r="J1873">
        <v>0</v>
      </c>
      <c r="K1873">
        <v>0</v>
      </c>
      <c r="L1873" t="s">
        <v>6409</v>
      </c>
      <c r="M1873">
        <v>2018</v>
      </c>
      <c r="N1873" t="s">
        <v>1463</v>
      </c>
      <c r="O1873">
        <v>4</v>
      </c>
      <c r="P1873">
        <v>1</v>
      </c>
      <c r="Q1873" t="s">
        <v>15830</v>
      </c>
      <c r="R1873" t="s">
        <v>7734</v>
      </c>
      <c r="S1873" t="s">
        <v>7734</v>
      </c>
      <c r="T1873" t="s">
        <v>4019</v>
      </c>
      <c r="U1873">
        <f t="shared" si="29"/>
        <v>5121</v>
      </c>
    </row>
    <row r="1874" spans="1:21" x14ac:dyDescent="0.2">
      <c r="A1874" t="s">
        <v>16972</v>
      </c>
      <c r="B1874" t="s">
        <v>9837</v>
      </c>
      <c r="C1874">
        <v>3539033</v>
      </c>
      <c r="D1874" t="s">
        <v>7023</v>
      </c>
      <c r="E1874" t="s">
        <v>7573</v>
      </c>
      <c r="F1874" t="s">
        <v>6402</v>
      </c>
      <c r="G1874">
        <v>826</v>
      </c>
      <c r="H1874">
        <v>1307</v>
      </c>
      <c r="I1874">
        <v>1</v>
      </c>
      <c r="J1874">
        <v>1</v>
      </c>
      <c r="K1874">
        <v>0</v>
      </c>
      <c r="L1874" t="s">
        <v>6403</v>
      </c>
      <c r="M1874">
        <v>2018</v>
      </c>
      <c r="N1874" t="s">
        <v>1463</v>
      </c>
      <c r="O1874">
        <v>4</v>
      </c>
      <c r="P1874">
        <v>1</v>
      </c>
      <c r="Q1874" t="s">
        <v>15830</v>
      </c>
      <c r="R1874" t="s">
        <v>7734</v>
      </c>
      <c r="S1874" t="s">
        <v>7734</v>
      </c>
      <c r="T1874" t="s">
        <v>21884</v>
      </c>
      <c r="U1874">
        <f t="shared" si="29"/>
        <v>5121</v>
      </c>
    </row>
    <row r="1875" spans="1:21" x14ac:dyDescent="0.2">
      <c r="A1875" t="s">
        <v>16973</v>
      </c>
      <c r="B1875" t="s">
        <v>9837</v>
      </c>
      <c r="C1875">
        <v>3539033</v>
      </c>
      <c r="D1875" t="s">
        <v>16974</v>
      </c>
      <c r="E1875" t="s">
        <v>16975</v>
      </c>
      <c r="F1875" t="s">
        <v>6402</v>
      </c>
      <c r="G1875">
        <v>33</v>
      </c>
      <c r="H1875">
        <v>767</v>
      </c>
      <c r="I1875">
        <v>0</v>
      </c>
      <c r="J1875">
        <v>0</v>
      </c>
      <c r="K1875">
        <v>0</v>
      </c>
      <c r="L1875" t="s">
        <v>6403</v>
      </c>
      <c r="M1875">
        <v>2018</v>
      </c>
      <c r="N1875" t="s">
        <v>1463</v>
      </c>
      <c r="O1875">
        <v>5</v>
      </c>
      <c r="P1875">
        <v>1</v>
      </c>
      <c r="Q1875" t="s">
        <v>15830</v>
      </c>
      <c r="R1875" t="s">
        <v>7734</v>
      </c>
      <c r="S1875" t="s">
        <v>7734</v>
      </c>
      <c r="T1875" t="s">
        <v>21885</v>
      </c>
      <c r="U1875">
        <f t="shared" si="29"/>
        <v>5121</v>
      </c>
    </row>
    <row r="1876" spans="1:21" x14ac:dyDescent="0.2">
      <c r="A1876" t="s">
        <v>16973</v>
      </c>
      <c r="B1876" t="s">
        <v>9837</v>
      </c>
      <c r="C1876">
        <v>3539033</v>
      </c>
      <c r="D1876" t="s">
        <v>7466</v>
      </c>
      <c r="E1876" t="s">
        <v>16976</v>
      </c>
      <c r="F1876" t="s">
        <v>6402</v>
      </c>
      <c r="G1876">
        <v>259</v>
      </c>
      <c r="H1876">
        <v>767</v>
      </c>
      <c r="I1876">
        <v>0</v>
      </c>
      <c r="J1876">
        <v>0</v>
      </c>
      <c r="K1876">
        <v>0</v>
      </c>
      <c r="L1876" t="s">
        <v>6403</v>
      </c>
      <c r="M1876">
        <v>2018</v>
      </c>
      <c r="N1876" t="s">
        <v>1463</v>
      </c>
      <c r="O1876">
        <v>5</v>
      </c>
      <c r="P1876">
        <v>1</v>
      </c>
      <c r="Q1876" t="s">
        <v>15830</v>
      </c>
      <c r="R1876" t="s">
        <v>7734</v>
      </c>
      <c r="S1876" t="s">
        <v>7734</v>
      </c>
      <c r="T1876" t="s">
        <v>21886</v>
      </c>
      <c r="U1876">
        <f t="shared" si="29"/>
        <v>5121</v>
      </c>
    </row>
    <row r="1877" spans="1:21" x14ac:dyDescent="0.2">
      <c r="A1877" t="s">
        <v>16973</v>
      </c>
      <c r="B1877" t="s">
        <v>9837</v>
      </c>
      <c r="C1877">
        <v>3539033</v>
      </c>
      <c r="D1877" t="s">
        <v>6709</v>
      </c>
      <c r="E1877" t="s">
        <v>6535</v>
      </c>
      <c r="F1877" t="s">
        <v>6402</v>
      </c>
      <c r="G1877">
        <v>475</v>
      </c>
      <c r="H1877">
        <v>767</v>
      </c>
      <c r="I1877">
        <v>0</v>
      </c>
      <c r="J1877">
        <v>1</v>
      </c>
      <c r="K1877">
        <v>0</v>
      </c>
      <c r="L1877" t="s">
        <v>6403</v>
      </c>
      <c r="M1877">
        <v>2018</v>
      </c>
      <c r="N1877" t="s">
        <v>1463</v>
      </c>
      <c r="O1877">
        <v>5</v>
      </c>
      <c r="P1877">
        <v>1</v>
      </c>
      <c r="Q1877" t="s">
        <v>15830</v>
      </c>
      <c r="R1877" t="s">
        <v>7734</v>
      </c>
      <c r="S1877" t="s">
        <v>7734</v>
      </c>
      <c r="T1877" t="s">
        <v>4026</v>
      </c>
      <c r="U1877">
        <f t="shared" si="29"/>
        <v>5121</v>
      </c>
    </row>
    <row r="1878" spans="1:21" x14ac:dyDescent="0.2">
      <c r="A1878" t="s">
        <v>16977</v>
      </c>
      <c r="B1878" t="s">
        <v>9837</v>
      </c>
      <c r="C1878">
        <v>3539033</v>
      </c>
      <c r="D1878" t="s">
        <v>7022</v>
      </c>
      <c r="E1878" t="s">
        <v>9852</v>
      </c>
      <c r="F1878" t="s">
        <v>6402</v>
      </c>
      <c r="G1878">
        <v>1929</v>
      </c>
      <c r="H1878">
        <v>4941</v>
      </c>
      <c r="I1878">
        <v>1</v>
      </c>
      <c r="J1878">
        <v>0</v>
      </c>
      <c r="K1878">
        <v>0</v>
      </c>
      <c r="L1878" t="s">
        <v>6403</v>
      </c>
      <c r="M1878">
        <v>2018</v>
      </c>
      <c r="N1878" t="s">
        <v>1479</v>
      </c>
      <c r="O1878">
        <v>99</v>
      </c>
      <c r="P1878">
        <v>1</v>
      </c>
      <c r="Q1878" t="s">
        <v>15830</v>
      </c>
      <c r="R1878" t="s">
        <v>7734</v>
      </c>
      <c r="S1878" t="s">
        <v>7734</v>
      </c>
      <c r="T1878" t="s">
        <v>4018</v>
      </c>
      <c r="U1878">
        <f t="shared" si="29"/>
        <v>5121</v>
      </c>
    </row>
    <row r="1879" spans="1:21" x14ac:dyDescent="0.2">
      <c r="A1879" t="s">
        <v>16977</v>
      </c>
      <c r="B1879" t="s">
        <v>9837</v>
      </c>
      <c r="C1879">
        <v>3539033</v>
      </c>
      <c r="D1879" t="s">
        <v>6434</v>
      </c>
      <c r="E1879" t="s">
        <v>6617</v>
      </c>
      <c r="F1879" t="s">
        <v>6402</v>
      </c>
      <c r="G1879">
        <v>3012</v>
      </c>
      <c r="H1879">
        <v>4941</v>
      </c>
      <c r="I1879">
        <v>1</v>
      </c>
      <c r="J1879">
        <v>1</v>
      </c>
      <c r="K1879">
        <v>0</v>
      </c>
      <c r="L1879" t="s">
        <v>6403</v>
      </c>
      <c r="M1879">
        <v>2018</v>
      </c>
      <c r="N1879" t="s">
        <v>1479</v>
      </c>
      <c r="O1879">
        <v>99</v>
      </c>
      <c r="P1879">
        <v>1</v>
      </c>
      <c r="Q1879" t="s">
        <v>15830</v>
      </c>
      <c r="R1879" t="s">
        <v>7734</v>
      </c>
      <c r="S1879" t="s">
        <v>7734</v>
      </c>
      <c r="T1879" t="s">
        <v>2696</v>
      </c>
      <c r="U1879">
        <f t="shared" si="29"/>
        <v>5121</v>
      </c>
    </row>
    <row r="1880" spans="1:21" x14ac:dyDescent="0.2">
      <c r="A1880" t="s">
        <v>16978</v>
      </c>
      <c r="B1880" t="s">
        <v>9837</v>
      </c>
      <c r="C1880">
        <v>3539033</v>
      </c>
      <c r="D1880" t="s">
        <v>9838</v>
      </c>
      <c r="E1880" t="s">
        <v>16979</v>
      </c>
      <c r="F1880" t="s">
        <v>6402</v>
      </c>
      <c r="G1880">
        <v>2808</v>
      </c>
      <c r="H1880">
        <v>5121</v>
      </c>
      <c r="I1880">
        <v>0</v>
      </c>
      <c r="J1880">
        <v>1</v>
      </c>
      <c r="K1880">
        <v>0</v>
      </c>
      <c r="L1880" t="s">
        <v>6409</v>
      </c>
      <c r="M1880">
        <v>2018</v>
      </c>
      <c r="N1880" t="s">
        <v>6404</v>
      </c>
      <c r="O1880">
        <v>99</v>
      </c>
      <c r="P1880">
        <v>1</v>
      </c>
      <c r="Q1880" t="s">
        <v>15830</v>
      </c>
      <c r="R1880" t="s">
        <v>7734</v>
      </c>
      <c r="S1880" t="s">
        <v>7734</v>
      </c>
      <c r="T1880" t="s">
        <v>21887</v>
      </c>
      <c r="U1880">
        <f t="shared" si="29"/>
        <v>5121</v>
      </c>
    </row>
    <row r="1881" spans="1:21" x14ac:dyDescent="0.2">
      <c r="A1881" t="s">
        <v>16978</v>
      </c>
      <c r="B1881" t="s">
        <v>9837</v>
      </c>
      <c r="C1881">
        <v>3539033</v>
      </c>
      <c r="D1881" t="s">
        <v>6609</v>
      </c>
      <c r="E1881" t="s">
        <v>16980</v>
      </c>
      <c r="F1881" t="s">
        <v>6402</v>
      </c>
      <c r="G1881">
        <v>2313</v>
      </c>
      <c r="H1881">
        <v>5121</v>
      </c>
      <c r="I1881">
        <v>0</v>
      </c>
      <c r="J1881">
        <v>0</v>
      </c>
      <c r="K1881">
        <v>0</v>
      </c>
      <c r="L1881" t="s">
        <v>6403</v>
      </c>
      <c r="M1881">
        <v>2018</v>
      </c>
      <c r="N1881" t="s">
        <v>6404</v>
      </c>
      <c r="O1881">
        <v>99</v>
      </c>
      <c r="P1881">
        <v>1</v>
      </c>
      <c r="Q1881" t="s">
        <v>15830</v>
      </c>
      <c r="R1881" t="s">
        <v>7734</v>
      </c>
      <c r="S1881" t="s">
        <v>7734</v>
      </c>
      <c r="T1881" t="s">
        <v>21888</v>
      </c>
      <c r="U1881">
        <f t="shared" si="29"/>
        <v>5121</v>
      </c>
    </row>
    <row r="1882" spans="1:21" x14ac:dyDescent="0.2">
      <c r="A1882" t="s">
        <v>16981</v>
      </c>
      <c r="B1882" t="s">
        <v>10668</v>
      </c>
      <c r="C1882">
        <v>3543074</v>
      </c>
      <c r="D1882" t="s">
        <v>16982</v>
      </c>
      <c r="E1882" t="s">
        <v>16983</v>
      </c>
      <c r="F1882" t="s">
        <v>6402</v>
      </c>
      <c r="G1882">
        <v>304</v>
      </c>
      <c r="H1882">
        <v>4882</v>
      </c>
      <c r="I1882">
        <v>0</v>
      </c>
      <c r="J1882">
        <v>0</v>
      </c>
      <c r="K1882">
        <v>0</v>
      </c>
      <c r="L1882" t="s">
        <v>6409</v>
      </c>
      <c r="M1882">
        <v>2018</v>
      </c>
      <c r="N1882" t="s">
        <v>1463</v>
      </c>
      <c r="O1882">
        <v>1</v>
      </c>
      <c r="P1882">
        <v>3</v>
      </c>
      <c r="Q1882" t="s">
        <v>15830</v>
      </c>
      <c r="R1882" t="s">
        <v>7734</v>
      </c>
      <c r="S1882" t="s">
        <v>7734</v>
      </c>
      <c r="T1882" t="s">
        <v>21889</v>
      </c>
      <c r="U1882">
        <f t="shared" si="29"/>
        <v>4882</v>
      </c>
    </row>
    <row r="1883" spans="1:21" x14ac:dyDescent="0.2">
      <c r="A1883" t="s">
        <v>16981</v>
      </c>
      <c r="B1883" t="s">
        <v>10668</v>
      </c>
      <c r="C1883">
        <v>3543074</v>
      </c>
      <c r="D1883" t="s">
        <v>7144</v>
      </c>
      <c r="E1883" t="s">
        <v>10691</v>
      </c>
      <c r="F1883" t="s">
        <v>6402</v>
      </c>
      <c r="G1883">
        <v>740</v>
      </c>
      <c r="H1883">
        <v>4882</v>
      </c>
      <c r="I1883">
        <v>0</v>
      </c>
      <c r="J1883">
        <v>1</v>
      </c>
      <c r="K1883">
        <v>0</v>
      </c>
      <c r="L1883" t="s">
        <v>6409</v>
      </c>
      <c r="M1883">
        <v>2018</v>
      </c>
      <c r="N1883" t="s">
        <v>1463</v>
      </c>
      <c r="O1883">
        <v>1</v>
      </c>
      <c r="P1883">
        <v>3</v>
      </c>
      <c r="Q1883" t="s">
        <v>15830</v>
      </c>
      <c r="R1883" t="s">
        <v>7734</v>
      </c>
      <c r="S1883" t="s">
        <v>7734</v>
      </c>
      <c r="T1883" t="s">
        <v>21890</v>
      </c>
      <c r="U1883">
        <f t="shared" si="29"/>
        <v>4882</v>
      </c>
    </row>
    <row r="1884" spans="1:21" x14ac:dyDescent="0.2">
      <c r="A1884" t="s">
        <v>16981</v>
      </c>
      <c r="B1884" t="s">
        <v>10668</v>
      </c>
      <c r="C1884">
        <v>3543074</v>
      </c>
      <c r="D1884" t="s">
        <v>6633</v>
      </c>
      <c r="E1884" t="s">
        <v>6583</v>
      </c>
      <c r="F1884" t="s">
        <v>6402</v>
      </c>
      <c r="G1884">
        <v>275</v>
      </c>
      <c r="H1884">
        <v>4882</v>
      </c>
      <c r="I1884">
        <v>0</v>
      </c>
      <c r="J1884">
        <v>0</v>
      </c>
      <c r="K1884">
        <v>0</v>
      </c>
      <c r="L1884" t="s">
        <v>6403</v>
      </c>
      <c r="M1884">
        <v>2018</v>
      </c>
      <c r="N1884" t="s">
        <v>1463</v>
      </c>
      <c r="O1884">
        <v>1</v>
      </c>
      <c r="P1884">
        <v>3</v>
      </c>
      <c r="Q1884" t="s">
        <v>15830</v>
      </c>
      <c r="R1884" t="s">
        <v>7734</v>
      </c>
      <c r="S1884" t="s">
        <v>7734</v>
      </c>
      <c r="T1884" t="s">
        <v>21891</v>
      </c>
      <c r="U1884">
        <f t="shared" si="29"/>
        <v>4882</v>
      </c>
    </row>
    <row r="1885" spans="1:21" x14ac:dyDescent="0.2">
      <c r="A1885" t="s">
        <v>16981</v>
      </c>
      <c r="B1885" t="s">
        <v>10668</v>
      </c>
      <c r="C1885">
        <v>3543074</v>
      </c>
      <c r="D1885" t="s">
        <v>6493</v>
      </c>
      <c r="E1885" t="s">
        <v>9611</v>
      </c>
      <c r="F1885" t="s">
        <v>6402</v>
      </c>
      <c r="G1885">
        <v>890</v>
      </c>
      <c r="H1885">
        <v>4882</v>
      </c>
      <c r="I1885">
        <v>0</v>
      </c>
      <c r="J1885">
        <v>1</v>
      </c>
      <c r="K1885">
        <v>0</v>
      </c>
      <c r="L1885" t="s">
        <v>6403</v>
      </c>
      <c r="M1885">
        <v>2018</v>
      </c>
      <c r="N1885" t="s">
        <v>1463</v>
      </c>
      <c r="O1885">
        <v>1</v>
      </c>
      <c r="P1885">
        <v>3</v>
      </c>
      <c r="Q1885" t="s">
        <v>15830</v>
      </c>
      <c r="R1885" t="s">
        <v>7734</v>
      </c>
      <c r="S1885" t="s">
        <v>7734</v>
      </c>
      <c r="T1885" t="s">
        <v>4031</v>
      </c>
      <c r="U1885">
        <f t="shared" si="29"/>
        <v>4882</v>
      </c>
    </row>
    <row r="1886" spans="1:21" x14ac:dyDescent="0.2">
      <c r="A1886" t="s">
        <v>16981</v>
      </c>
      <c r="B1886" t="s">
        <v>10668</v>
      </c>
      <c r="C1886">
        <v>3543074</v>
      </c>
      <c r="D1886" t="s">
        <v>16984</v>
      </c>
      <c r="E1886" t="s">
        <v>6515</v>
      </c>
      <c r="F1886" t="s">
        <v>6402</v>
      </c>
      <c r="G1886">
        <v>562</v>
      </c>
      <c r="H1886">
        <v>4882</v>
      </c>
      <c r="I1886">
        <v>0</v>
      </c>
      <c r="J1886">
        <v>0</v>
      </c>
      <c r="K1886">
        <v>0</v>
      </c>
      <c r="L1886" t="s">
        <v>6403</v>
      </c>
      <c r="M1886">
        <v>2018</v>
      </c>
      <c r="N1886" t="s">
        <v>1463</v>
      </c>
      <c r="O1886">
        <v>1</v>
      </c>
      <c r="P1886">
        <v>3</v>
      </c>
      <c r="Q1886" t="s">
        <v>15830</v>
      </c>
      <c r="R1886" t="s">
        <v>7734</v>
      </c>
      <c r="S1886" t="s">
        <v>7734</v>
      </c>
      <c r="T1886" t="s">
        <v>21892</v>
      </c>
      <c r="U1886">
        <f t="shared" si="29"/>
        <v>4882</v>
      </c>
    </row>
    <row r="1887" spans="1:21" x14ac:dyDescent="0.2">
      <c r="A1887" t="s">
        <v>16981</v>
      </c>
      <c r="B1887" t="s">
        <v>10668</v>
      </c>
      <c r="C1887">
        <v>3543074</v>
      </c>
      <c r="D1887" t="s">
        <v>6613</v>
      </c>
      <c r="E1887" t="s">
        <v>6526</v>
      </c>
      <c r="F1887" t="s">
        <v>6402</v>
      </c>
      <c r="G1887">
        <v>78</v>
      </c>
      <c r="H1887">
        <v>4882</v>
      </c>
      <c r="I1887">
        <v>0</v>
      </c>
      <c r="J1887">
        <v>0</v>
      </c>
      <c r="K1887">
        <v>0</v>
      </c>
      <c r="L1887" t="s">
        <v>6403</v>
      </c>
      <c r="M1887">
        <v>2018</v>
      </c>
      <c r="N1887" t="s">
        <v>1463</v>
      </c>
      <c r="O1887">
        <v>1</v>
      </c>
      <c r="P1887">
        <v>3</v>
      </c>
      <c r="Q1887" t="s">
        <v>15830</v>
      </c>
      <c r="R1887" t="s">
        <v>7734</v>
      </c>
      <c r="S1887" t="s">
        <v>7734</v>
      </c>
      <c r="T1887" t="s">
        <v>21893</v>
      </c>
      <c r="U1887">
        <f t="shared" si="29"/>
        <v>4882</v>
      </c>
    </row>
    <row r="1888" spans="1:21" x14ac:dyDescent="0.2">
      <c r="A1888" t="s">
        <v>16981</v>
      </c>
      <c r="B1888" t="s">
        <v>10668</v>
      </c>
      <c r="C1888">
        <v>3543074</v>
      </c>
      <c r="D1888" t="s">
        <v>6622</v>
      </c>
      <c r="E1888" t="s">
        <v>15210</v>
      </c>
      <c r="F1888" t="s">
        <v>6402</v>
      </c>
      <c r="G1888">
        <v>122</v>
      </c>
      <c r="H1888">
        <v>4882</v>
      </c>
      <c r="I1888">
        <v>0</v>
      </c>
      <c r="J1888">
        <v>0</v>
      </c>
      <c r="K1888">
        <v>0</v>
      </c>
      <c r="L1888" t="s">
        <v>6403</v>
      </c>
      <c r="M1888">
        <v>2018</v>
      </c>
      <c r="N1888" t="s">
        <v>1463</v>
      </c>
      <c r="O1888">
        <v>1</v>
      </c>
      <c r="P1888">
        <v>3</v>
      </c>
      <c r="Q1888" t="s">
        <v>15830</v>
      </c>
      <c r="R1888" t="s">
        <v>7734</v>
      </c>
      <c r="S1888" t="s">
        <v>7734</v>
      </c>
      <c r="T1888" t="s">
        <v>21894</v>
      </c>
      <c r="U1888">
        <f t="shared" si="29"/>
        <v>4882</v>
      </c>
    </row>
    <row r="1889" spans="1:21" x14ac:dyDescent="0.2">
      <c r="A1889" t="s">
        <v>16981</v>
      </c>
      <c r="B1889" t="s">
        <v>10668</v>
      </c>
      <c r="C1889">
        <v>3543074</v>
      </c>
      <c r="D1889" t="s">
        <v>6822</v>
      </c>
      <c r="E1889" t="s">
        <v>6541</v>
      </c>
      <c r="F1889" t="s">
        <v>6402</v>
      </c>
      <c r="G1889">
        <v>727</v>
      </c>
      <c r="H1889">
        <v>4882</v>
      </c>
      <c r="I1889">
        <v>1</v>
      </c>
      <c r="J1889">
        <v>0</v>
      </c>
      <c r="K1889">
        <v>0</v>
      </c>
      <c r="L1889" t="s">
        <v>6403</v>
      </c>
      <c r="M1889">
        <v>2018</v>
      </c>
      <c r="N1889" t="s">
        <v>1463</v>
      </c>
      <c r="O1889">
        <v>1</v>
      </c>
      <c r="P1889">
        <v>3</v>
      </c>
      <c r="Q1889" t="s">
        <v>15830</v>
      </c>
      <c r="R1889" t="s">
        <v>7734</v>
      </c>
      <c r="S1889" t="s">
        <v>7734</v>
      </c>
      <c r="T1889" t="s">
        <v>21895</v>
      </c>
      <c r="U1889">
        <f t="shared" si="29"/>
        <v>4882</v>
      </c>
    </row>
    <row r="1890" spans="1:21" x14ac:dyDescent="0.2">
      <c r="A1890" t="s">
        <v>16981</v>
      </c>
      <c r="B1890" t="s">
        <v>10668</v>
      </c>
      <c r="C1890">
        <v>3543074</v>
      </c>
      <c r="D1890" t="s">
        <v>16985</v>
      </c>
      <c r="E1890" t="s">
        <v>7280</v>
      </c>
      <c r="F1890" t="s">
        <v>6402</v>
      </c>
      <c r="G1890">
        <v>1060</v>
      </c>
      <c r="H1890">
        <v>4882</v>
      </c>
      <c r="I1890">
        <v>1</v>
      </c>
      <c r="J1890">
        <v>1</v>
      </c>
      <c r="K1890">
        <v>0</v>
      </c>
      <c r="L1890" t="s">
        <v>6403</v>
      </c>
      <c r="M1890">
        <v>2018</v>
      </c>
      <c r="N1890" t="s">
        <v>1463</v>
      </c>
      <c r="O1890">
        <v>1</v>
      </c>
      <c r="P1890">
        <v>3</v>
      </c>
      <c r="Q1890" t="s">
        <v>15830</v>
      </c>
      <c r="R1890" t="s">
        <v>7734</v>
      </c>
      <c r="S1890" t="s">
        <v>7734</v>
      </c>
      <c r="T1890" t="s">
        <v>21896</v>
      </c>
      <c r="U1890">
        <f t="shared" si="29"/>
        <v>4882</v>
      </c>
    </row>
    <row r="1891" spans="1:21" x14ac:dyDescent="0.2">
      <c r="A1891" t="s">
        <v>16981</v>
      </c>
      <c r="B1891" t="s">
        <v>10668</v>
      </c>
      <c r="C1891">
        <v>3543074</v>
      </c>
      <c r="D1891" t="s">
        <v>16986</v>
      </c>
      <c r="E1891" t="s">
        <v>15311</v>
      </c>
      <c r="F1891" t="s">
        <v>6402</v>
      </c>
      <c r="G1891">
        <v>124</v>
      </c>
      <c r="H1891">
        <v>4882</v>
      </c>
      <c r="I1891">
        <v>0</v>
      </c>
      <c r="J1891">
        <v>0</v>
      </c>
      <c r="K1891">
        <v>0</v>
      </c>
      <c r="L1891" t="s">
        <v>6403</v>
      </c>
      <c r="M1891">
        <v>2018</v>
      </c>
      <c r="N1891" t="s">
        <v>1463</v>
      </c>
      <c r="O1891">
        <v>1</v>
      </c>
      <c r="P1891">
        <v>3</v>
      </c>
      <c r="Q1891" t="s">
        <v>15830</v>
      </c>
      <c r="R1891" t="s">
        <v>7734</v>
      </c>
      <c r="S1891" t="s">
        <v>7734</v>
      </c>
      <c r="T1891" t="s">
        <v>21897</v>
      </c>
      <c r="U1891">
        <f t="shared" si="29"/>
        <v>4882</v>
      </c>
    </row>
    <row r="1892" spans="1:21" x14ac:dyDescent="0.2">
      <c r="A1892" t="s">
        <v>16987</v>
      </c>
      <c r="B1892" t="s">
        <v>10668</v>
      </c>
      <c r="C1892">
        <v>3543074</v>
      </c>
      <c r="D1892" t="s">
        <v>16988</v>
      </c>
      <c r="E1892" t="s">
        <v>10678</v>
      </c>
      <c r="F1892" t="s">
        <v>6402</v>
      </c>
      <c r="G1892">
        <v>574</v>
      </c>
      <c r="H1892">
        <v>4451</v>
      </c>
      <c r="I1892">
        <v>0</v>
      </c>
      <c r="J1892">
        <v>0</v>
      </c>
      <c r="K1892">
        <v>0</v>
      </c>
      <c r="L1892" t="s">
        <v>6409</v>
      </c>
      <c r="M1892">
        <v>2018</v>
      </c>
      <c r="N1892" t="s">
        <v>1463</v>
      </c>
      <c r="O1892">
        <v>2</v>
      </c>
      <c r="P1892">
        <v>3</v>
      </c>
      <c r="Q1892" t="s">
        <v>15830</v>
      </c>
      <c r="R1892" t="s">
        <v>7734</v>
      </c>
      <c r="S1892" t="s">
        <v>7734</v>
      </c>
      <c r="T1892" t="s">
        <v>21898</v>
      </c>
      <c r="U1892">
        <f t="shared" si="29"/>
        <v>4882</v>
      </c>
    </row>
    <row r="1893" spans="1:21" x14ac:dyDescent="0.2">
      <c r="A1893" t="s">
        <v>16987</v>
      </c>
      <c r="B1893" t="s">
        <v>10668</v>
      </c>
      <c r="C1893">
        <v>3543074</v>
      </c>
      <c r="D1893" t="s">
        <v>7682</v>
      </c>
      <c r="E1893" t="s">
        <v>16989</v>
      </c>
      <c r="F1893" t="s">
        <v>6402</v>
      </c>
      <c r="G1893">
        <v>601</v>
      </c>
      <c r="H1893">
        <v>4451</v>
      </c>
      <c r="I1893">
        <v>0</v>
      </c>
      <c r="J1893">
        <v>1</v>
      </c>
      <c r="K1893">
        <v>0</v>
      </c>
      <c r="L1893" t="s">
        <v>6409</v>
      </c>
      <c r="M1893">
        <v>2018</v>
      </c>
      <c r="N1893" t="s">
        <v>1463</v>
      </c>
      <c r="O1893">
        <v>2</v>
      </c>
      <c r="P1893">
        <v>3</v>
      </c>
      <c r="Q1893" t="s">
        <v>15830</v>
      </c>
      <c r="R1893" t="s">
        <v>7734</v>
      </c>
      <c r="S1893" t="s">
        <v>7734</v>
      </c>
      <c r="T1893" t="s">
        <v>21899</v>
      </c>
      <c r="U1893">
        <f t="shared" si="29"/>
        <v>4882</v>
      </c>
    </row>
    <row r="1894" spans="1:21" x14ac:dyDescent="0.2">
      <c r="A1894" t="s">
        <v>16987</v>
      </c>
      <c r="B1894" t="s">
        <v>10668</v>
      </c>
      <c r="C1894">
        <v>3543074</v>
      </c>
      <c r="D1894" t="s">
        <v>6577</v>
      </c>
      <c r="E1894" t="s">
        <v>10681</v>
      </c>
      <c r="F1894" t="s">
        <v>6402</v>
      </c>
      <c r="G1894">
        <v>533</v>
      </c>
      <c r="H1894">
        <v>4451</v>
      </c>
      <c r="I1894">
        <v>1</v>
      </c>
      <c r="J1894">
        <v>0</v>
      </c>
      <c r="K1894">
        <v>0</v>
      </c>
      <c r="L1894" t="s">
        <v>6403</v>
      </c>
      <c r="M1894">
        <v>2018</v>
      </c>
      <c r="N1894" t="s">
        <v>1463</v>
      </c>
      <c r="O1894">
        <v>2</v>
      </c>
      <c r="P1894">
        <v>3</v>
      </c>
      <c r="Q1894" t="s">
        <v>15830</v>
      </c>
      <c r="R1894" t="s">
        <v>7734</v>
      </c>
      <c r="S1894" t="s">
        <v>7734</v>
      </c>
      <c r="T1894" t="s">
        <v>4036</v>
      </c>
      <c r="U1894">
        <f t="shared" si="29"/>
        <v>4882</v>
      </c>
    </row>
    <row r="1895" spans="1:21" x14ac:dyDescent="0.2">
      <c r="A1895" t="s">
        <v>16987</v>
      </c>
      <c r="B1895" t="s">
        <v>10668</v>
      </c>
      <c r="C1895">
        <v>3543074</v>
      </c>
      <c r="D1895" t="s">
        <v>6809</v>
      </c>
      <c r="E1895" t="s">
        <v>6430</v>
      </c>
      <c r="F1895" t="s">
        <v>6402</v>
      </c>
      <c r="G1895">
        <v>752</v>
      </c>
      <c r="H1895">
        <v>4451</v>
      </c>
      <c r="I1895">
        <v>0</v>
      </c>
      <c r="J1895">
        <v>1</v>
      </c>
      <c r="K1895">
        <v>0</v>
      </c>
      <c r="L1895" t="s">
        <v>6403</v>
      </c>
      <c r="M1895">
        <v>2018</v>
      </c>
      <c r="N1895" t="s">
        <v>1463</v>
      </c>
      <c r="O1895">
        <v>2</v>
      </c>
      <c r="P1895">
        <v>3</v>
      </c>
      <c r="Q1895" t="s">
        <v>15830</v>
      </c>
      <c r="R1895" t="s">
        <v>7734</v>
      </c>
      <c r="S1895" t="s">
        <v>7734</v>
      </c>
      <c r="T1895" t="s">
        <v>21900</v>
      </c>
      <c r="U1895">
        <f t="shared" si="29"/>
        <v>4882</v>
      </c>
    </row>
    <row r="1896" spans="1:21" x14ac:dyDescent="0.2">
      <c r="A1896" t="s">
        <v>16987</v>
      </c>
      <c r="B1896" t="s">
        <v>10668</v>
      </c>
      <c r="C1896">
        <v>3543074</v>
      </c>
      <c r="D1896" t="s">
        <v>6444</v>
      </c>
      <c r="E1896" t="s">
        <v>7242</v>
      </c>
      <c r="F1896" t="s">
        <v>6402</v>
      </c>
      <c r="G1896">
        <v>210</v>
      </c>
      <c r="H1896">
        <v>4451</v>
      </c>
      <c r="I1896">
        <v>0</v>
      </c>
      <c r="J1896">
        <v>0</v>
      </c>
      <c r="K1896">
        <v>0</v>
      </c>
      <c r="L1896" t="s">
        <v>6403</v>
      </c>
      <c r="M1896">
        <v>2018</v>
      </c>
      <c r="N1896" t="s">
        <v>1463</v>
      </c>
      <c r="O1896">
        <v>2</v>
      </c>
      <c r="P1896">
        <v>3</v>
      </c>
      <c r="Q1896" t="s">
        <v>15830</v>
      </c>
      <c r="R1896" t="s">
        <v>7734</v>
      </c>
      <c r="S1896" t="s">
        <v>7734</v>
      </c>
      <c r="T1896" t="s">
        <v>21901</v>
      </c>
      <c r="U1896">
        <f t="shared" si="29"/>
        <v>4882</v>
      </c>
    </row>
    <row r="1897" spans="1:21" x14ac:dyDescent="0.2">
      <c r="A1897" t="s">
        <v>16987</v>
      </c>
      <c r="B1897" t="s">
        <v>10668</v>
      </c>
      <c r="C1897">
        <v>3543074</v>
      </c>
      <c r="D1897" t="s">
        <v>16990</v>
      </c>
      <c r="E1897" t="s">
        <v>10687</v>
      </c>
      <c r="F1897" t="s">
        <v>6402</v>
      </c>
      <c r="G1897">
        <v>345</v>
      </c>
      <c r="H1897">
        <v>4451</v>
      </c>
      <c r="I1897">
        <v>0</v>
      </c>
      <c r="J1897">
        <v>0</v>
      </c>
      <c r="K1897">
        <v>0</v>
      </c>
      <c r="L1897" t="s">
        <v>6403</v>
      </c>
      <c r="M1897">
        <v>2018</v>
      </c>
      <c r="N1897" t="s">
        <v>1463</v>
      </c>
      <c r="O1897">
        <v>2</v>
      </c>
      <c r="P1897">
        <v>3</v>
      </c>
      <c r="Q1897" t="s">
        <v>15830</v>
      </c>
      <c r="R1897" t="s">
        <v>7734</v>
      </c>
      <c r="S1897" t="s">
        <v>7734</v>
      </c>
      <c r="T1897" t="s">
        <v>21902</v>
      </c>
      <c r="U1897">
        <f t="shared" si="29"/>
        <v>4882</v>
      </c>
    </row>
    <row r="1898" spans="1:21" x14ac:dyDescent="0.2">
      <c r="A1898" t="s">
        <v>16987</v>
      </c>
      <c r="B1898" t="s">
        <v>10668</v>
      </c>
      <c r="C1898">
        <v>3543074</v>
      </c>
      <c r="D1898" t="s">
        <v>6523</v>
      </c>
      <c r="E1898" t="s">
        <v>6929</v>
      </c>
      <c r="F1898" t="s">
        <v>6402</v>
      </c>
      <c r="G1898">
        <v>117</v>
      </c>
      <c r="H1898">
        <v>4451</v>
      </c>
      <c r="I1898">
        <v>0</v>
      </c>
      <c r="J1898">
        <v>0</v>
      </c>
      <c r="K1898">
        <v>0</v>
      </c>
      <c r="L1898" t="s">
        <v>6403</v>
      </c>
      <c r="M1898">
        <v>2018</v>
      </c>
      <c r="N1898" t="s">
        <v>1463</v>
      </c>
      <c r="O1898">
        <v>2</v>
      </c>
      <c r="P1898">
        <v>3</v>
      </c>
      <c r="Q1898" t="s">
        <v>15830</v>
      </c>
      <c r="R1898" t="s">
        <v>7734</v>
      </c>
      <c r="S1898" t="s">
        <v>7734</v>
      </c>
      <c r="T1898" t="s">
        <v>21350</v>
      </c>
      <c r="U1898">
        <f t="shared" si="29"/>
        <v>4882</v>
      </c>
    </row>
    <row r="1899" spans="1:21" x14ac:dyDescent="0.2">
      <c r="A1899" t="s">
        <v>16987</v>
      </c>
      <c r="B1899" t="s">
        <v>10668</v>
      </c>
      <c r="C1899">
        <v>3543074</v>
      </c>
      <c r="D1899" t="s">
        <v>7571</v>
      </c>
      <c r="E1899" t="s">
        <v>10675</v>
      </c>
      <c r="F1899" t="s">
        <v>6402</v>
      </c>
      <c r="G1899">
        <v>1066</v>
      </c>
      <c r="H1899">
        <v>4451</v>
      </c>
      <c r="I1899">
        <v>1</v>
      </c>
      <c r="J1899">
        <v>1</v>
      </c>
      <c r="K1899">
        <v>0</v>
      </c>
      <c r="L1899" t="s">
        <v>6403</v>
      </c>
      <c r="M1899">
        <v>2018</v>
      </c>
      <c r="N1899" t="s">
        <v>1463</v>
      </c>
      <c r="O1899">
        <v>2</v>
      </c>
      <c r="P1899">
        <v>3</v>
      </c>
      <c r="Q1899" t="s">
        <v>15830</v>
      </c>
      <c r="R1899" t="s">
        <v>7734</v>
      </c>
      <c r="S1899" t="s">
        <v>7734</v>
      </c>
      <c r="T1899" t="s">
        <v>4035</v>
      </c>
      <c r="U1899">
        <f t="shared" si="29"/>
        <v>4882</v>
      </c>
    </row>
    <row r="1900" spans="1:21" x14ac:dyDescent="0.2">
      <c r="A1900" t="s">
        <v>16987</v>
      </c>
      <c r="B1900" t="s">
        <v>10668</v>
      </c>
      <c r="C1900">
        <v>3543074</v>
      </c>
      <c r="D1900" t="s">
        <v>6698</v>
      </c>
      <c r="E1900" t="s">
        <v>6803</v>
      </c>
      <c r="F1900" t="s">
        <v>6402</v>
      </c>
      <c r="G1900">
        <v>253</v>
      </c>
      <c r="H1900">
        <v>4451</v>
      </c>
      <c r="I1900">
        <v>0</v>
      </c>
      <c r="J1900">
        <v>0</v>
      </c>
      <c r="K1900">
        <v>0</v>
      </c>
      <c r="L1900" t="s">
        <v>6403</v>
      </c>
      <c r="M1900">
        <v>2018</v>
      </c>
      <c r="N1900" t="s">
        <v>1463</v>
      </c>
      <c r="O1900">
        <v>2</v>
      </c>
      <c r="P1900">
        <v>3</v>
      </c>
      <c r="Q1900" t="s">
        <v>15830</v>
      </c>
      <c r="R1900" t="s">
        <v>7734</v>
      </c>
      <c r="S1900" t="s">
        <v>7734</v>
      </c>
      <c r="T1900" t="s">
        <v>21903</v>
      </c>
      <c r="U1900">
        <f t="shared" si="29"/>
        <v>4882</v>
      </c>
    </row>
    <row r="1901" spans="1:21" x14ac:dyDescent="0.2">
      <c r="A1901" t="s">
        <v>16991</v>
      </c>
      <c r="B1901" t="s">
        <v>10668</v>
      </c>
      <c r="C1901">
        <v>3543074</v>
      </c>
      <c r="D1901" t="s">
        <v>12715</v>
      </c>
      <c r="E1901" t="s">
        <v>7118</v>
      </c>
      <c r="F1901" t="s">
        <v>6402</v>
      </c>
      <c r="G1901">
        <v>299</v>
      </c>
      <c r="H1901">
        <v>733</v>
      </c>
      <c r="I1901">
        <v>0</v>
      </c>
      <c r="J1901">
        <v>1</v>
      </c>
      <c r="K1901">
        <v>0</v>
      </c>
      <c r="L1901" t="s">
        <v>6409</v>
      </c>
      <c r="M1901">
        <v>2018</v>
      </c>
      <c r="N1901" t="s">
        <v>1463</v>
      </c>
      <c r="O1901">
        <v>3</v>
      </c>
      <c r="P1901">
        <v>1</v>
      </c>
      <c r="Q1901" t="s">
        <v>15830</v>
      </c>
      <c r="R1901" t="s">
        <v>7734</v>
      </c>
      <c r="S1901" t="s">
        <v>7734</v>
      </c>
      <c r="T1901" t="s">
        <v>21904</v>
      </c>
      <c r="U1901">
        <f t="shared" si="29"/>
        <v>4882</v>
      </c>
    </row>
    <row r="1902" spans="1:21" x14ac:dyDescent="0.2">
      <c r="A1902" t="s">
        <v>16991</v>
      </c>
      <c r="B1902" t="s">
        <v>10668</v>
      </c>
      <c r="C1902">
        <v>3543074</v>
      </c>
      <c r="D1902" t="s">
        <v>16992</v>
      </c>
      <c r="E1902" t="s">
        <v>16993</v>
      </c>
      <c r="F1902" t="s">
        <v>6402</v>
      </c>
      <c r="G1902">
        <v>211</v>
      </c>
      <c r="H1902">
        <v>733</v>
      </c>
      <c r="I1902">
        <v>0</v>
      </c>
      <c r="J1902">
        <v>0</v>
      </c>
      <c r="K1902">
        <v>0</v>
      </c>
      <c r="L1902" t="s">
        <v>6409</v>
      </c>
      <c r="M1902">
        <v>2018</v>
      </c>
      <c r="N1902" t="s">
        <v>1463</v>
      </c>
      <c r="O1902">
        <v>3</v>
      </c>
      <c r="P1902">
        <v>1</v>
      </c>
      <c r="Q1902" t="s">
        <v>15830</v>
      </c>
      <c r="R1902" t="s">
        <v>7734</v>
      </c>
      <c r="S1902" t="s">
        <v>7734</v>
      </c>
      <c r="T1902" t="s">
        <v>21905</v>
      </c>
      <c r="U1902">
        <f t="shared" si="29"/>
        <v>4882</v>
      </c>
    </row>
    <row r="1903" spans="1:21" x14ac:dyDescent="0.2">
      <c r="A1903" t="s">
        <v>16991</v>
      </c>
      <c r="B1903" t="s">
        <v>10668</v>
      </c>
      <c r="C1903">
        <v>3543074</v>
      </c>
      <c r="D1903" t="s">
        <v>6847</v>
      </c>
      <c r="E1903" t="s">
        <v>16994</v>
      </c>
      <c r="F1903" t="s">
        <v>6402</v>
      </c>
      <c r="G1903">
        <v>223</v>
      </c>
      <c r="H1903">
        <v>733</v>
      </c>
      <c r="I1903">
        <v>0</v>
      </c>
      <c r="J1903">
        <v>0</v>
      </c>
      <c r="K1903">
        <v>0</v>
      </c>
      <c r="L1903" t="s">
        <v>6403</v>
      </c>
      <c r="M1903">
        <v>2018</v>
      </c>
      <c r="N1903" t="s">
        <v>1463</v>
      </c>
      <c r="O1903">
        <v>3</v>
      </c>
      <c r="P1903">
        <v>1</v>
      </c>
      <c r="Q1903" t="s">
        <v>15830</v>
      </c>
      <c r="R1903" t="s">
        <v>7734</v>
      </c>
      <c r="S1903" t="s">
        <v>7734</v>
      </c>
      <c r="T1903" t="s">
        <v>21906</v>
      </c>
      <c r="U1903">
        <f t="shared" si="29"/>
        <v>4882</v>
      </c>
    </row>
    <row r="1904" spans="1:21" x14ac:dyDescent="0.2">
      <c r="A1904" t="s">
        <v>16995</v>
      </c>
      <c r="B1904" t="s">
        <v>10668</v>
      </c>
      <c r="C1904">
        <v>3543074</v>
      </c>
      <c r="D1904" t="s">
        <v>6569</v>
      </c>
      <c r="E1904" t="s">
        <v>15293</v>
      </c>
      <c r="F1904" t="s">
        <v>6402</v>
      </c>
      <c r="G1904">
        <v>2190</v>
      </c>
      <c r="H1904">
        <v>4487</v>
      </c>
      <c r="I1904">
        <v>0</v>
      </c>
      <c r="J1904">
        <v>0</v>
      </c>
      <c r="K1904">
        <v>0</v>
      </c>
      <c r="L1904" t="s">
        <v>6409</v>
      </c>
      <c r="M1904">
        <v>2018</v>
      </c>
      <c r="N1904" t="s">
        <v>1479</v>
      </c>
      <c r="O1904">
        <v>99</v>
      </c>
      <c r="P1904">
        <v>1</v>
      </c>
      <c r="Q1904" t="s">
        <v>15830</v>
      </c>
      <c r="R1904" t="s">
        <v>7734</v>
      </c>
      <c r="S1904" t="s">
        <v>7734</v>
      </c>
      <c r="T1904" t="s">
        <v>21907</v>
      </c>
      <c r="U1904">
        <f t="shared" si="29"/>
        <v>4882</v>
      </c>
    </row>
    <row r="1905" spans="1:21" x14ac:dyDescent="0.2">
      <c r="A1905" t="s">
        <v>16995</v>
      </c>
      <c r="B1905" t="s">
        <v>10668</v>
      </c>
      <c r="C1905">
        <v>3543074</v>
      </c>
      <c r="D1905" t="s">
        <v>6459</v>
      </c>
      <c r="E1905" t="s">
        <v>6401</v>
      </c>
      <c r="F1905" t="s">
        <v>6402</v>
      </c>
      <c r="G1905">
        <v>2297</v>
      </c>
      <c r="H1905">
        <v>4487</v>
      </c>
      <c r="I1905">
        <v>1</v>
      </c>
      <c r="J1905">
        <v>1</v>
      </c>
      <c r="K1905">
        <v>0</v>
      </c>
      <c r="L1905" t="s">
        <v>6403</v>
      </c>
      <c r="M1905">
        <v>2018</v>
      </c>
      <c r="N1905" t="s">
        <v>1479</v>
      </c>
      <c r="O1905">
        <v>99</v>
      </c>
      <c r="P1905">
        <v>1</v>
      </c>
      <c r="Q1905" t="s">
        <v>15830</v>
      </c>
      <c r="R1905" t="s">
        <v>7734</v>
      </c>
      <c r="S1905" t="s">
        <v>7734</v>
      </c>
      <c r="T1905" t="s">
        <v>21908</v>
      </c>
      <c r="U1905">
        <f t="shared" si="29"/>
        <v>4882</v>
      </c>
    </row>
    <row r="1906" spans="1:21" x14ac:dyDescent="0.2">
      <c r="A1906" t="s">
        <v>16996</v>
      </c>
      <c r="B1906" t="s">
        <v>10668</v>
      </c>
      <c r="C1906">
        <v>3543074</v>
      </c>
      <c r="D1906" t="s">
        <v>7064</v>
      </c>
      <c r="E1906" t="s">
        <v>10674</v>
      </c>
      <c r="F1906" t="s">
        <v>6402</v>
      </c>
      <c r="G1906">
        <v>1617</v>
      </c>
      <c r="H1906">
        <v>4623</v>
      </c>
      <c r="I1906">
        <v>0</v>
      </c>
      <c r="J1906">
        <v>0</v>
      </c>
      <c r="K1906">
        <v>0</v>
      </c>
      <c r="L1906" t="s">
        <v>6403</v>
      </c>
      <c r="M1906">
        <v>2018</v>
      </c>
      <c r="N1906" t="s">
        <v>6404</v>
      </c>
      <c r="O1906">
        <v>99</v>
      </c>
      <c r="P1906">
        <v>1</v>
      </c>
      <c r="Q1906" t="s">
        <v>15830</v>
      </c>
      <c r="R1906" t="s">
        <v>7734</v>
      </c>
      <c r="S1906" t="s">
        <v>7734</v>
      </c>
      <c r="T1906" t="s">
        <v>4034</v>
      </c>
      <c r="U1906">
        <f t="shared" si="29"/>
        <v>4882</v>
      </c>
    </row>
    <row r="1907" spans="1:21" x14ac:dyDescent="0.2">
      <c r="A1907" t="s">
        <v>16996</v>
      </c>
      <c r="B1907" t="s">
        <v>10668</v>
      </c>
      <c r="C1907">
        <v>3543074</v>
      </c>
      <c r="D1907" t="s">
        <v>6527</v>
      </c>
      <c r="E1907" t="s">
        <v>6797</v>
      </c>
      <c r="F1907" t="s">
        <v>6402</v>
      </c>
      <c r="G1907">
        <v>1155</v>
      </c>
      <c r="H1907">
        <v>4623</v>
      </c>
      <c r="I1907">
        <v>0</v>
      </c>
      <c r="J1907">
        <v>0</v>
      </c>
      <c r="K1907">
        <v>0</v>
      </c>
      <c r="L1907" t="s">
        <v>6403</v>
      </c>
      <c r="M1907">
        <v>2018</v>
      </c>
      <c r="N1907" t="s">
        <v>6404</v>
      </c>
      <c r="O1907">
        <v>99</v>
      </c>
      <c r="P1907">
        <v>1</v>
      </c>
      <c r="Q1907" t="s">
        <v>15830</v>
      </c>
      <c r="R1907" t="s">
        <v>7734</v>
      </c>
      <c r="S1907" t="s">
        <v>7734</v>
      </c>
      <c r="T1907" t="s">
        <v>21909</v>
      </c>
      <c r="U1907">
        <f t="shared" si="29"/>
        <v>4882</v>
      </c>
    </row>
    <row r="1908" spans="1:21" x14ac:dyDescent="0.2">
      <c r="A1908" t="s">
        <v>16996</v>
      </c>
      <c r="B1908" t="s">
        <v>10668</v>
      </c>
      <c r="C1908">
        <v>3543074</v>
      </c>
      <c r="D1908" t="s">
        <v>6586</v>
      </c>
      <c r="E1908" t="s">
        <v>10672</v>
      </c>
      <c r="F1908" t="s">
        <v>6402</v>
      </c>
      <c r="G1908">
        <v>1851</v>
      </c>
      <c r="H1908">
        <v>4623</v>
      </c>
      <c r="I1908">
        <v>0</v>
      </c>
      <c r="J1908">
        <v>1</v>
      </c>
      <c r="K1908">
        <v>0</v>
      </c>
      <c r="L1908" t="s">
        <v>6403</v>
      </c>
      <c r="M1908">
        <v>2018</v>
      </c>
      <c r="N1908" t="s">
        <v>6404</v>
      </c>
      <c r="O1908">
        <v>99</v>
      </c>
      <c r="P1908">
        <v>1</v>
      </c>
      <c r="Q1908" t="s">
        <v>15830</v>
      </c>
      <c r="R1908" t="s">
        <v>7734</v>
      </c>
      <c r="S1908" t="s">
        <v>7734</v>
      </c>
      <c r="T1908" t="s">
        <v>980</v>
      </c>
      <c r="U1908">
        <f t="shared" si="29"/>
        <v>4882</v>
      </c>
    </row>
    <row r="1909" spans="1:21" x14ac:dyDescent="0.2">
      <c r="A1909" t="s">
        <v>16997</v>
      </c>
      <c r="B1909" t="s">
        <v>10713</v>
      </c>
      <c r="C1909">
        <v>3524009</v>
      </c>
      <c r="D1909" t="s">
        <v>10736</v>
      </c>
      <c r="E1909" t="s">
        <v>10737</v>
      </c>
      <c r="F1909" t="s">
        <v>6402</v>
      </c>
      <c r="G1909">
        <v>3457</v>
      </c>
      <c r="H1909">
        <v>6667</v>
      </c>
      <c r="I1909">
        <v>0</v>
      </c>
      <c r="J1909">
        <v>1</v>
      </c>
      <c r="K1909">
        <v>0</v>
      </c>
      <c r="L1909" t="s">
        <v>6409</v>
      </c>
      <c r="M1909">
        <v>2018</v>
      </c>
      <c r="N1909" t="s">
        <v>1463</v>
      </c>
      <c r="O1909">
        <v>1</v>
      </c>
      <c r="P1909">
        <v>1</v>
      </c>
      <c r="Q1909" t="s">
        <v>15830</v>
      </c>
      <c r="R1909" t="s">
        <v>7734</v>
      </c>
      <c r="S1909" t="s">
        <v>7734</v>
      </c>
      <c r="T1909" t="s">
        <v>4048</v>
      </c>
      <c r="U1909">
        <f t="shared" si="29"/>
        <v>22751</v>
      </c>
    </row>
    <row r="1910" spans="1:21" x14ac:dyDescent="0.2">
      <c r="A1910" t="s">
        <v>16997</v>
      </c>
      <c r="B1910" t="s">
        <v>10713</v>
      </c>
      <c r="C1910">
        <v>3524009</v>
      </c>
      <c r="D1910" t="s">
        <v>7111</v>
      </c>
      <c r="E1910" t="s">
        <v>16998</v>
      </c>
      <c r="F1910" t="s">
        <v>6402</v>
      </c>
      <c r="G1910">
        <v>2002</v>
      </c>
      <c r="H1910">
        <v>6667</v>
      </c>
      <c r="I1910">
        <v>1</v>
      </c>
      <c r="J1910">
        <v>0</v>
      </c>
      <c r="K1910">
        <v>0</v>
      </c>
      <c r="L1910" t="s">
        <v>6409</v>
      </c>
      <c r="M1910">
        <v>2018</v>
      </c>
      <c r="N1910" t="s">
        <v>1463</v>
      </c>
      <c r="O1910">
        <v>1</v>
      </c>
      <c r="P1910">
        <v>1</v>
      </c>
      <c r="Q1910" t="s">
        <v>15830</v>
      </c>
      <c r="R1910" t="s">
        <v>7734</v>
      </c>
      <c r="S1910" t="s">
        <v>7734</v>
      </c>
      <c r="T1910" t="s">
        <v>21910</v>
      </c>
      <c r="U1910">
        <f t="shared" si="29"/>
        <v>22751</v>
      </c>
    </row>
    <row r="1911" spans="1:21" x14ac:dyDescent="0.2">
      <c r="A1911" t="s">
        <v>16997</v>
      </c>
      <c r="B1911" t="s">
        <v>10713</v>
      </c>
      <c r="C1911">
        <v>3524009</v>
      </c>
      <c r="D1911" t="s">
        <v>6548</v>
      </c>
      <c r="E1911" t="s">
        <v>15514</v>
      </c>
      <c r="F1911" t="s">
        <v>6402</v>
      </c>
      <c r="G1911">
        <v>1208</v>
      </c>
      <c r="H1911">
        <v>6667</v>
      </c>
      <c r="I1911">
        <v>0</v>
      </c>
      <c r="J1911">
        <v>0</v>
      </c>
      <c r="K1911">
        <v>0</v>
      </c>
      <c r="L1911" t="s">
        <v>6403</v>
      </c>
      <c r="M1911">
        <v>2018</v>
      </c>
      <c r="N1911" t="s">
        <v>1463</v>
      </c>
      <c r="O1911">
        <v>1</v>
      </c>
      <c r="P1911">
        <v>1</v>
      </c>
      <c r="Q1911" t="s">
        <v>15830</v>
      </c>
      <c r="R1911" t="s">
        <v>7734</v>
      </c>
      <c r="S1911" t="s">
        <v>7734</v>
      </c>
      <c r="T1911" t="s">
        <v>21911</v>
      </c>
      <c r="U1911">
        <f t="shared" si="29"/>
        <v>22751</v>
      </c>
    </row>
    <row r="1912" spans="1:21" x14ac:dyDescent="0.2">
      <c r="A1912" t="s">
        <v>16999</v>
      </c>
      <c r="B1912" t="s">
        <v>10713</v>
      </c>
      <c r="C1912">
        <v>3524009</v>
      </c>
      <c r="D1912" t="s">
        <v>6525</v>
      </c>
      <c r="E1912" t="s">
        <v>7432</v>
      </c>
      <c r="F1912" t="s">
        <v>6402</v>
      </c>
      <c r="G1912">
        <v>710</v>
      </c>
      <c r="H1912">
        <v>7292</v>
      </c>
      <c r="I1912">
        <v>0</v>
      </c>
      <c r="J1912">
        <v>0</v>
      </c>
      <c r="K1912">
        <v>0</v>
      </c>
      <c r="L1912" t="s">
        <v>6409</v>
      </c>
      <c r="M1912">
        <v>2018</v>
      </c>
      <c r="N1912" t="s">
        <v>1463</v>
      </c>
      <c r="O1912">
        <v>2</v>
      </c>
      <c r="P1912">
        <v>1</v>
      </c>
      <c r="Q1912" t="s">
        <v>15830</v>
      </c>
      <c r="R1912" t="s">
        <v>7734</v>
      </c>
      <c r="S1912" t="s">
        <v>7734</v>
      </c>
      <c r="T1912" t="s">
        <v>21912</v>
      </c>
      <c r="U1912">
        <f t="shared" si="29"/>
        <v>22751</v>
      </c>
    </row>
    <row r="1913" spans="1:21" x14ac:dyDescent="0.2">
      <c r="A1913" t="s">
        <v>16999</v>
      </c>
      <c r="B1913" t="s">
        <v>10713</v>
      </c>
      <c r="C1913">
        <v>3524009</v>
      </c>
      <c r="D1913" t="s">
        <v>6434</v>
      </c>
      <c r="E1913" t="s">
        <v>10741</v>
      </c>
      <c r="F1913" t="s">
        <v>6402</v>
      </c>
      <c r="G1913">
        <v>2036</v>
      </c>
      <c r="H1913">
        <v>7292</v>
      </c>
      <c r="I1913">
        <v>0</v>
      </c>
      <c r="J1913">
        <v>1</v>
      </c>
      <c r="K1913">
        <v>0</v>
      </c>
      <c r="L1913" t="s">
        <v>6403</v>
      </c>
      <c r="M1913">
        <v>2018</v>
      </c>
      <c r="N1913" t="s">
        <v>1463</v>
      </c>
      <c r="O1913">
        <v>2</v>
      </c>
      <c r="P1913">
        <v>1</v>
      </c>
      <c r="Q1913" t="s">
        <v>15830</v>
      </c>
      <c r="R1913" t="s">
        <v>7734</v>
      </c>
      <c r="S1913" t="s">
        <v>7734</v>
      </c>
      <c r="T1913" t="s">
        <v>4047</v>
      </c>
      <c r="U1913">
        <f t="shared" si="29"/>
        <v>22751</v>
      </c>
    </row>
    <row r="1914" spans="1:21" x14ac:dyDescent="0.2">
      <c r="A1914" t="s">
        <v>16999</v>
      </c>
      <c r="B1914" t="s">
        <v>10713</v>
      </c>
      <c r="C1914">
        <v>3524009</v>
      </c>
      <c r="D1914" t="s">
        <v>17000</v>
      </c>
      <c r="E1914" t="s">
        <v>8101</v>
      </c>
      <c r="F1914" t="s">
        <v>6402</v>
      </c>
      <c r="G1914">
        <v>1830</v>
      </c>
      <c r="H1914">
        <v>7292</v>
      </c>
      <c r="I1914">
        <v>0</v>
      </c>
      <c r="J1914">
        <v>0</v>
      </c>
      <c r="K1914">
        <v>0</v>
      </c>
      <c r="L1914" t="s">
        <v>6403</v>
      </c>
      <c r="M1914">
        <v>2018</v>
      </c>
      <c r="N1914" t="s">
        <v>1463</v>
      </c>
      <c r="O1914">
        <v>2</v>
      </c>
      <c r="P1914">
        <v>1</v>
      </c>
      <c r="Q1914" t="s">
        <v>15830</v>
      </c>
      <c r="R1914" t="s">
        <v>7734</v>
      </c>
      <c r="S1914" t="s">
        <v>7734</v>
      </c>
      <c r="T1914" t="s">
        <v>21913</v>
      </c>
      <c r="U1914">
        <f t="shared" si="29"/>
        <v>22751</v>
      </c>
    </row>
    <row r="1915" spans="1:21" x14ac:dyDescent="0.2">
      <c r="A1915" t="s">
        <v>16999</v>
      </c>
      <c r="B1915" t="s">
        <v>10713</v>
      </c>
      <c r="C1915">
        <v>3524009</v>
      </c>
      <c r="D1915" t="s">
        <v>10752</v>
      </c>
      <c r="E1915" t="s">
        <v>17001</v>
      </c>
      <c r="F1915" t="s">
        <v>6402</v>
      </c>
      <c r="G1915">
        <v>1112</v>
      </c>
      <c r="H1915">
        <v>7292</v>
      </c>
      <c r="I1915">
        <v>0</v>
      </c>
      <c r="J1915">
        <v>0</v>
      </c>
      <c r="K1915">
        <v>0</v>
      </c>
      <c r="L1915" t="s">
        <v>6403</v>
      </c>
      <c r="M1915">
        <v>2018</v>
      </c>
      <c r="N1915" t="s">
        <v>1463</v>
      </c>
      <c r="O1915">
        <v>2</v>
      </c>
      <c r="P1915">
        <v>1</v>
      </c>
      <c r="Q1915" t="s">
        <v>15830</v>
      </c>
      <c r="R1915" t="s">
        <v>7734</v>
      </c>
      <c r="S1915" t="s">
        <v>7734</v>
      </c>
      <c r="T1915" t="s">
        <v>21914</v>
      </c>
      <c r="U1915">
        <f t="shared" si="29"/>
        <v>22751</v>
      </c>
    </row>
    <row r="1916" spans="1:21" x14ac:dyDescent="0.2">
      <c r="A1916" t="s">
        <v>16999</v>
      </c>
      <c r="B1916" t="s">
        <v>10713</v>
      </c>
      <c r="C1916">
        <v>3524009</v>
      </c>
      <c r="D1916" t="s">
        <v>6622</v>
      </c>
      <c r="E1916" t="s">
        <v>10740</v>
      </c>
      <c r="F1916" t="s">
        <v>6402</v>
      </c>
      <c r="G1916">
        <v>1539</v>
      </c>
      <c r="H1916">
        <v>7292</v>
      </c>
      <c r="I1916">
        <v>0</v>
      </c>
      <c r="J1916">
        <v>0</v>
      </c>
      <c r="K1916">
        <v>0</v>
      </c>
      <c r="L1916" t="s">
        <v>6403</v>
      </c>
      <c r="M1916">
        <v>2018</v>
      </c>
      <c r="N1916" t="s">
        <v>1463</v>
      </c>
      <c r="O1916">
        <v>2</v>
      </c>
      <c r="P1916">
        <v>1</v>
      </c>
      <c r="Q1916" t="s">
        <v>15830</v>
      </c>
      <c r="R1916" t="s">
        <v>7734</v>
      </c>
      <c r="S1916" t="s">
        <v>7734</v>
      </c>
      <c r="T1916" t="s">
        <v>21915</v>
      </c>
      <c r="U1916">
        <f t="shared" si="29"/>
        <v>22751</v>
      </c>
    </row>
    <row r="1917" spans="1:21" x14ac:dyDescent="0.2">
      <c r="A1917" t="s">
        <v>16999</v>
      </c>
      <c r="B1917" t="s">
        <v>10713</v>
      </c>
      <c r="C1917">
        <v>3524009</v>
      </c>
      <c r="D1917" t="s">
        <v>7517</v>
      </c>
      <c r="E1917" t="s">
        <v>17002</v>
      </c>
      <c r="F1917" t="s">
        <v>6402</v>
      </c>
      <c r="G1917">
        <v>65</v>
      </c>
      <c r="H1917">
        <v>7292</v>
      </c>
      <c r="I1917">
        <v>0</v>
      </c>
      <c r="J1917">
        <v>0</v>
      </c>
      <c r="K1917">
        <v>0</v>
      </c>
      <c r="L1917" t="s">
        <v>6403</v>
      </c>
      <c r="M1917">
        <v>2018</v>
      </c>
      <c r="N1917" t="s">
        <v>1463</v>
      </c>
      <c r="O1917">
        <v>2</v>
      </c>
      <c r="P1917">
        <v>1</v>
      </c>
      <c r="Q1917" t="s">
        <v>15830</v>
      </c>
      <c r="R1917" t="s">
        <v>7734</v>
      </c>
      <c r="S1917" t="s">
        <v>7734</v>
      </c>
      <c r="T1917" t="s">
        <v>21916</v>
      </c>
      <c r="U1917">
        <f t="shared" si="29"/>
        <v>22751</v>
      </c>
    </row>
    <row r="1918" spans="1:21" x14ac:dyDescent="0.2">
      <c r="A1918" t="s">
        <v>17003</v>
      </c>
      <c r="B1918" t="s">
        <v>10713</v>
      </c>
      <c r="C1918">
        <v>3524009</v>
      </c>
      <c r="D1918" t="s">
        <v>7055</v>
      </c>
      <c r="E1918" t="s">
        <v>17004</v>
      </c>
      <c r="F1918" t="s">
        <v>6402</v>
      </c>
      <c r="G1918">
        <v>2369</v>
      </c>
      <c r="H1918">
        <v>4549</v>
      </c>
      <c r="I1918">
        <v>1</v>
      </c>
      <c r="J1918">
        <v>1</v>
      </c>
      <c r="K1918">
        <v>0</v>
      </c>
      <c r="L1918" t="s">
        <v>6403</v>
      </c>
      <c r="M1918">
        <v>2018</v>
      </c>
      <c r="N1918" t="s">
        <v>1463</v>
      </c>
      <c r="O1918">
        <v>3</v>
      </c>
      <c r="P1918">
        <v>1</v>
      </c>
      <c r="Q1918" t="s">
        <v>15830</v>
      </c>
      <c r="R1918" t="s">
        <v>7734</v>
      </c>
      <c r="S1918" t="s">
        <v>7734</v>
      </c>
      <c r="T1918" t="s">
        <v>4055</v>
      </c>
      <c r="U1918">
        <f t="shared" si="29"/>
        <v>22751</v>
      </c>
    </row>
    <row r="1919" spans="1:21" x14ac:dyDescent="0.2">
      <c r="A1919" t="s">
        <v>17003</v>
      </c>
      <c r="B1919" t="s">
        <v>10713</v>
      </c>
      <c r="C1919">
        <v>3524009</v>
      </c>
      <c r="D1919" t="s">
        <v>6597</v>
      </c>
      <c r="E1919" t="s">
        <v>14765</v>
      </c>
      <c r="F1919" t="s">
        <v>6402</v>
      </c>
      <c r="G1919">
        <v>1705</v>
      </c>
      <c r="H1919">
        <v>4549</v>
      </c>
      <c r="I1919">
        <v>1</v>
      </c>
      <c r="J1919">
        <v>0</v>
      </c>
      <c r="K1919">
        <v>0</v>
      </c>
      <c r="L1919" t="s">
        <v>6403</v>
      </c>
      <c r="M1919">
        <v>2018</v>
      </c>
      <c r="N1919" t="s">
        <v>1463</v>
      </c>
      <c r="O1919">
        <v>3</v>
      </c>
      <c r="P1919">
        <v>1</v>
      </c>
      <c r="Q1919" t="s">
        <v>15830</v>
      </c>
      <c r="R1919" t="s">
        <v>7734</v>
      </c>
      <c r="S1919" t="s">
        <v>7734</v>
      </c>
      <c r="T1919" t="s">
        <v>21917</v>
      </c>
      <c r="U1919">
        <f t="shared" si="29"/>
        <v>22751</v>
      </c>
    </row>
    <row r="1920" spans="1:21" x14ac:dyDescent="0.2">
      <c r="A1920" t="s">
        <v>17003</v>
      </c>
      <c r="B1920" t="s">
        <v>10713</v>
      </c>
      <c r="C1920">
        <v>3524009</v>
      </c>
      <c r="D1920" t="s">
        <v>8677</v>
      </c>
      <c r="E1920" t="s">
        <v>17005</v>
      </c>
      <c r="F1920" t="s">
        <v>6402</v>
      </c>
      <c r="G1920">
        <v>475</v>
      </c>
      <c r="H1920">
        <v>4549</v>
      </c>
      <c r="I1920">
        <v>0</v>
      </c>
      <c r="J1920">
        <v>0</v>
      </c>
      <c r="K1920">
        <v>0</v>
      </c>
      <c r="L1920" t="s">
        <v>6403</v>
      </c>
      <c r="M1920">
        <v>2018</v>
      </c>
      <c r="N1920" t="s">
        <v>1463</v>
      </c>
      <c r="O1920">
        <v>3</v>
      </c>
      <c r="P1920">
        <v>1</v>
      </c>
      <c r="Q1920" t="s">
        <v>15830</v>
      </c>
      <c r="R1920" t="s">
        <v>7734</v>
      </c>
      <c r="S1920" t="s">
        <v>7734</v>
      </c>
      <c r="T1920" t="s">
        <v>21918</v>
      </c>
      <c r="U1920">
        <f t="shared" si="29"/>
        <v>22751</v>
      </c>
    </row>
    <row r="1921" spans="1:21" x14ac:dyDescent="0.2">
      <c r="A1921" t="s">
        <v>17006</v>
      </c>
      <c r="B1921" t="s">
        <v>10713</v>
      </c>
      <c r="C1921">
        <v>3524009</v>
      </c>
      <c r="D1921" t="s">
        <v>10734</v>
      </c>
      <c r="E1921" t="s">
        <v>6606</v>
      </c>
      <c r="F1921" t="s">
        <v>6402</v>
      </c>
      <c r="G1921">
        <v>1767</v>
      </c>
      <c r="H1921">
        <v>3734</v>
      </c>
      <c r="I1921">
        <v>0</v>
      </c>
      <c r="J1921">
        <v>1</v>
      </c>
      <c r="K1921">
        <v>0</v>
      </c>
      <c r="L1921" t="s">
        <v>6409</v>
      </c>
      <c r="M1921">
        <v>2018</v>
      </c>
      <c r="N1921" t="s">
        <v>1463</v>
      </c>
      <c r="O1921">
        <v>4</v>
      </c>
      <c r="P1921">
        <v>1</v>
      </c>
      <c r="Q1921" t="s">
        <v>15830</v>
      </c>
      <c r="R1921" t="s">
        <v>7734</v>
      </c>
      <c r="S1921" t="s">
        <v>7734</v>
      </c>
      <c r="T1921" t="s">
        <v>4050</v>
      </c>
      <c r="U1921">
        <f t="shared" si="29"/>
        <v>22751</v>
      </c>
    </row>
    <row r="1922" spans="1:21" x14ac:dyDescent="0.2">
      <c r="A1922" t="s">
        <v>17006</v>
      </c>
      <c r="B1922" t="s">
        <v>10713</v>
      </c>
      <c r="C1922">
        <v>3524009</v>
      </c>
      <c r="D1922" t="s">
        <v>17007</v>
      </c>
      <c r="E1922" t="s">
        <v>17008</v>
      </c>
      <c r="F1922" t="s">
        <v>6402</v>
      </c>
      <c r="G1922">
        <v>266</v>
      </c>
      <c r="H1922">
        <v>3734</v>
      </c>
      <c r="I1922">
        <v>0</v>
      </c>
      <c r="J1922">
        <v>0</v>
      </c>
      <c r="K1922">
        <v>0</v>
      </c>
      <c r="L1922" t="s">
        <v>6403</v>
      </c>
      <c r="M1922">
        <v>2018</v>
      </c>
      <c r="N1922" t="s">
        <v>1463</v>
      </c>
      <c r="O1922">
        <v>4</v>
      </c>
      <c r="P1922">
        <v>1</v>
      </c>
      <c r="Q1922" t="s">
        <v>15830</v>
      </c>
      <c r="R1922" t="s">
        <v>7734</v>
      </c>
      <c r="S1922" t="s">
        <v>7734</v>
      </c>
      <c r="T1922" t="s">
        <v>21919</v>
      </c>
      <c r="U1922">
        <f t="shared" ref="U1922:U1985" si="30">_xlfn.MAXIFS($H$2:$H$6695, $C$2:$C$6695,C1922)</f>
        <v>22751</v>
      </c>
    </row>
    <row r="1923" spans="1:21" x14ac:dyDescent="0.2">
      <c r="A1923" t="s">
        <v>17006</v>
      </c>
      <c r="B1923" t="s">
        <v>10713</v>
      </c>
      <c r="C1923">
        <v>3524009</v>
      </c>
      <c r="D1923" t="s">
        <v>10749</v>
      </c>
      <c r="E1923" t="s">
        <v>7757</v>
      </c>
      <c r="F1923" t="s">
        <v>6402</v>
      </c>
      <c r="G1923">
        <v>258</v>
      </c>
      <c r="H1923">
        <v>3734</v>
      </c>
      <c r="I1923">
        <v>0</v>
      </c>
      <c r="J1923">
        <v>0</v>
      </c>
      <c r="K1923">
        <v>0</v>
      </c>
      <c r="L1923" t="s">
        <v>6403</v>
      </c>
      <c r="M1923">
        <v>2018</v>
      </c>
      <c r="N1923" t="s">
        <v>1463</v>
      </c>
      <c r="O1923">
        <v>4</v>
      </c>
      <c r="P1923">
        <v>1</v>
      </c>
      <c r="Q1923" t="s">
        <v>15830</v>
      </c>
      <c r="R1923" t="s">
        <v>7734</v>
      </c>
      <c r="S1923" t="s">
        <v>7734</v>
      </c>
      <c r="T1923" t="s">
        <v>4064</v>
      </c>
      <c r="U1923">
        <f t="shared" si="30"/>
        <v>22751</v>
      </c>
    </row>
    <row r="1924" spans="1:21" x14ac:dyDescent="0.2">
      <c r="A1924" t="s">
        <v>17006</v>
      </c>
      <c r="B1924" t="s">
        <v>10713</v>
      </c>
      <c r="C1924">
        <v>3524009</v>
      </c>
      <c r="D1924" t="s">
        <v>15314</v>
      </c>
      <c r="E1924" t="s">
        <v>17009</v>
      </c>
      <c r="F1924" t="s">
        <v>6402</v>
      </c>
      <c r="G1924">
        <v>904</v>
      </c>
      <c r="H1924">
        <v>3734</v>
      </c>
      <c r="I1924">
        <v>0</v>
      </c>
      <c r="J1924">
        <v>0</v>
      </c>
      <c r="K1924">
        <v>0</v>
      </c>
      <c r="L1924" t="s">
        <v>6403</v>
      </c>
      <c r="M1924">
        <v>2018</v>
      </c>
      <c r="N1924" t="s">
        <v>1463</v>
      </c>
      <c r="O1924">
        <v>4</v>
      </c>
      <c r="P1924">
        <v>1</v>
      </c>
      <c r="Q1924" t="s">
        <v>15830</v>
      </c>
      <c r="R1924" t="s">
        <v>7734</v>
      </c>
      <c r="S1924" t="s">
        <v>7734</v>
      </c>
      <c r="T1924" t="s">
        <v>21920</v>
      </c>
      <c r="U1924">
        <f t="shared" si="30"/>
        <v>22751</v>
      </c>
    </row>
    <row r="1925" spans="1:21" x14ac:dyDescent="0.2">
      <c r="A1925" t="s">
        <v>17006</v>
      </c>
      <c r="B1925" t="s">
        <v>10713</v>
      </c>
      <c r="C1925">
        <v>3524009</v>
      </c>
      <c r="D1925" t="s">
        <v>10730</v>
      </c>
      <c r="E1925" t="s">
        <v>10731</v>
      </c>
      <c r="F1925" t="s">
        <v>6402</v>
      </c>
      <c r="G1925">
        <v>539</v>
      </c>
      <c r="H1925">
        <v>3734</v>
      </c>
      <c r="I1925">
        <v>0</v>
      </c>
      <c r="J1925">
        <v>0</v>
      </c>
      <c r="K1925">
        <v>0</v>
      </c>
      <c r="L1925" t="s">
        <v>6403</v>
      </c>
      <c r="M1925">
        <v>2018</v>
      </c>
      <c r="N1925" t="s">
        <v>1463</v>
      </c>
      <c r="O1925">
        <v>4</v>
      </c>
      <c r="P1925">
        <v>1</v>
      </c>
      <c r="Q1925" t="s">
        <v>15830</v>
      </c>
      <c r="R1925" t="s">
        <v>7734</v>
      </c>
      <c r="S1925" t="s">
        <v>7734</v>
      </c>
      <c r="T1925" t="s">
        <v>4056</v>
      </c>
      <c r="U1925">
        <f t="shared" si="30"/>
        <v>22751</v>
      </c>
    </row>
    <row r="1926" spans="1:21" x14ac:dyDescent="0.2">
      <c r="A1926" t="s">
        <v>17010</v>
      </c>
      <c r="B1926" t="s">
        <v>10713</v>
      </c>
      <c r="C1926">
        <v>3524009</v>
      </c>
      <c r="D1926" t="s">
        <v>15763</v>
      </c>
      <c r="E1926" t="s">
        <v>6961</v>
      </c>
      <c r="F1926" t="s">
        <v>6402</v>
      </c>
      <c r="G1926">
        <v>1874</v>
      </c>
      <c r="H1926">
        <v>22751</v>
      </c>
      <c r="I1926">
        <v>0</v>
      </c>
      <c r="J1926">
        <v>0</v>
      </c>
      <c r="K1926">
        <v>0</v>
      </c>
      <c r="L1926" t="s">
        <v>6403</v>
      </c>
      <c r="M1926">
        <v>2018</v>
      </c>
      <c r="N1926" t="s">
        <v>6404</v>
      </c>
      <c r="O1926">
        <v>99</v>
      </c>
      <c r="P1926">
        <v>1</v>
      </c>
      <c r="Q1926" t="s">
        <v>15830</v>
      </c>
      <c r="R1926" t="s">
        <v>7734</v>
      </c>
      <c r="S1926" t="s">
        <v>7734</v>
      </c>
      <c r="T1926" t="s">
        <v>21921</v>
      </c>
      <c r="U1926">
        <f t="shared" si="30"/>
        <v>22751</v>
      </c>
    </row>
    <row r="1927" spans="1:21" x14ac:dyDescent="0.2">
      <c r="A1927" t="s">
        <v>17010</v>
      </c>
      <c r="B1927" t="s">
        <v>10713</v>
      </c>
      <c r="C1927">
        <v>3524009</v>
      </c>
      <c r="D1927" t="s">
        <v>6529</v>
      </c>
      <c r="E1927" t="s">
        <v>10714</v>
      </c>
      <c r="F1927" t="s">
        <v>6402</v>
      </c>
      <c r="G1927">
        <v>18571</v>
      </c>
      <c r="H1927">
        <v>22751</v>
      </c>
      <c r="I1927">
        <v>1</v>
      </c>
      <c r="J1927">
        <v>1</v>
      </c>
      <c r="K1927">
        <v>0</v>
      </c>
      <c r="L1927" t="s">
        <v>6403</v>
      </c>
      <c r="M1927">
        <v>2018</v>
      </c>
      <c r="N1927" t="s">
        <v>6404</v>
      </c>
      <c r="O1927">
        <v>99</v>
      </c>
      <c r="P1927">
        <v>1</v>
      </c>
      <c r="Q1927" t="s">
        <v>15830</v>
      </c>
      <c r="R1927" t="s">
        <v>7734</v>
      </c>
      <c r="S1927" t="s">
        <v>7734</v>
      </c>
      <c r="T1927" t="s">
        <v>981</v>
      </c>
      <c r="U1927">
        <f t="shared" si="30"/>
        <v>22751</v>
      </c>
    </row>
    <row r="1928" spans="1:21" x14ac:dyDescent="0.2">
      <c r="A1928" t="s">
        <v>17010</v>
      </c>
      <c r="B1928" t="s">
        <v>10713</v>
      </c>
      <c r="C1928">
        <v>3524009</v>
      </c>
      <c r="D1928" t="s">
        <v>17011</v>
      </c>
      <c r="E1928" t="s">
        <v>8682</v>
      </c>
      <c r="F1928" t="s">
        <v>6402</v>
      </c>
      <c r="G1928">
        <v>2306</v>
      </c>
      <c r="H1928">
        <v>22751</v>
      </c>
      <c r="I1928">
        <v>0</v>
      </c>
      <c r="J1928">
        <v>0</v>
      </c>
      <c r="K1928">
        <v>0</v>
      </c>
      <c r="L1928" t="s">
        <v>6403</v>
      </c>
      <c r="M1928">
        <v>2018</v>
      </c>
      <c r="N1928" t="s">
        <v>6404</v>
      </c>
      <c r="O1928">
        <v>99</v>
      </c>
      <c r="P1928">
        <v>1</v>
      </c>
      <c r="Q1928" t="s">
        <v>15830</v>
      </c>
      <c r="R1928" t="s">
        <v>7734</v>
      </c>
      <c r="S1928" t="s">
        <v>7734</v>
      </c>
      <c r="T1928" t="s">
        <v>21922</v>
      </c>
      <c r="U1928">
        <f t="shared" si="30"/>
        <v>22751</v>
      </c>
    </row>
    <row r="1929" spans="1:21" x14ac:dyDescent="0.2">
      <c r="A1929" t="s">
        <v>17012</v>
      </c>
      <c r="B1929" t="s">
        <v>10713</v>
      </c>
      <c r="C1929">
        <v>3524009</v>
      </c>
      <c r="D1929" t="s">
        <v>17013</v>
      </c>
      <c r="E1929" t="s">
        <v>17014</v>
      </c>
      <c r="F1929" t="s">
        <v>6402</v>
      </c>
      <c r="G1929">
        <v>142</v>
      </c>
      <c r="H1929">
        <v>6651</v>
      </c>
      <c r="I1929">
        <v>0</v>
      </c>
      <c r="J1929">
        <v>0</v>
      </c>
      <c r="K1929">
        <v>0</v>
      </c>
      <c r="L1929" t="s">
        <v>6409</v>
      </c>
      <c r="M1929">
        <v>2018</v>
      </c>
      <c r="N1929" t="s">
        <v>1985</v>
      </c>
      <c r="O1929">
        <v>1</v>
      </c>
      <c r="P1929">
        <v>1</v>
      </c>
      <c r="Q1929" t="s">
        <v>15830</v>
      </c>
      <c r="R1929" t="s">
        <v>7734</v>
      </c>
      <c r="S1929" t="s">
        <v>7734</v>
      </c>
      <c r="T1929" t="s">
        <v>21923</v>
      </c>
      <c r="U1929">
        <f t="shared" si="30"/>
        <v>22751</v>
      </c>
    </row>
    <row r="1930" spans="1:21" x14ac:dyDescent="0.2">
      <c r="A1930" t="s">
        <v>17012</v>
      </c>
      <c r="B1930" t="s">
        <v>10713</v>
      </c>
      <c r="C1930">
        <v>3524009</v>
      </c>
      <c r="D1930" t="s">
        <v>6538</v>
      </c>
      <c r="E1930" t="s">
        <v>6756</v>
      </c>
      <c r="F1930" t="s">
        <v>6402</v>
      </c>
      <c r="G1930">
        <v>6509</v>
      </c>
      <c r="H1930">
        <v>6651</v>
      </c>
      <c r="I1930">
        <v>1</v>
      </c>
      <c r="J1930">
        <v>1</v>
      </c>
      <c r="K1930">
        <v>0</v>
      </c>
      <c r="L1930" t="s">
        <v>6403</v>
      </c>
      <c r="M1930">
        <v>2018</v>
      </c>
      <c r="N1930" t="s">
        <v>1985</v>
      </c>
      <c r="O1930">
        <v>1</v>
      </c>
      <c r="P1930">
        <v>1</v>
      </c>
      <c r="Q1930" t="s">
        <v>15830</v>
      </c>
      <c r="R1930" t="s">
        <v>7734</v>
      </c>
      <c r="S1930" t="s">
        <v>7734</v>
      </c>
      <c r="T1930" t="s">
        <v>4053</v>
      </c>
      <c r="U1930">
        <f t="shared" si="30"/>
        <v>22751</v>
      </c>
    </row>
    <row r="1931" spans="1:21" x14ac:dyDescent="0.2">
      <c r="A1931" t="s">
        <v>17015</v>
      </c>
      <c r="B1931" t="s">
        <v>10713</v>
      </c>
      <c r="C1931">
        <v>3524009</v>
      </c>
      <c r="D1931" t="s">
        <v>17016</v>
      </c>
      <c r="E1931" t="s">
        <v>8354</v>
      </c>
      <c r="F1931" t="s">
        <v>6402</v>
      </c>
      <c r="G1931">
        <v>945</v>
      </c>
      <c r="H1931">
        <v>7175</v>
      </c>
      <c r="I1931">
        <v>0</v>
      </c>
      <c r="J1931">
        <v>0</v>
      </c>
      <c r="K1931">
        <v>0</v>
      </c>
      <c r="L1931" t="s">
        <v>6409</v>
      </c>
      <c r="M1931">
        <v>2018</v>
      </c>
      <c r="N1931" t="s">
        <v>1985</v>
      </c>
      <c r="O1931">
        <v>2</v>
      </c>
      <c r="P1931">
        <v>1</v>
      </c>
      <c r="Q1931" t="s">
        <v>15830</v>
      </c>
      <c r="R1931" t="s">
        <v>7734</v>
      </c>
      <c r="S1931" t="s">
        <v>7734</v>
      </c>
      <c r="T1931" t="s">
        <v>21924</v>
      </c>
      <c r="U1931">
        <f t="shared" si="30"/>
        <v>22751</v>
      </c>
    </row>
    <row r="1932" spans="1:21" x14ac:dyDescent="0.2">
      <c r="A1932" t="s">
        <v>17015</v>
      </c>
      <c r="B1932" t="s">
        <v>10713</v>
      </c>
      <c r="C1932">
        <v>3524009</v>
      </c>
      <c r="D1932" t="s">
        <v>17017</v>
      </c>
      <c r="E1932" t="s">
        <v>7305</v>
      </c>
      <c r="F1932" t="s">
        <v>6402</v>
      </c>
      <c r="G1932">
        <v>934</v>
      </c>
      <c r="H1932">
        <v>7175</v>
      </c>
      <c r="I1932">
        <v>0</v>
      </c>
      <c r="J1932">
        <v>0</v>
      </c>
      <c r="K1932">
        <v>0</v>
      </c>
      <c r="L1932" t="s">
        <v>6403</v>
      </c>
      <c r="M1932">
        <v>2018</v>
      </c>
      <c r="N1932" t="s">
        <v>1985</v>
      </c>
      <c r="O1932">
        <v>2</v>
      </c>
      <c r="P1932">
        <v>1</v>
      </c>
      <c r="Q1932" t="s">
        <v>15830</v>
      </c>
      <c r="R1932" t="s">
        <v>7734</v>
      </c>
      <c r="S1932" t="s">
        <v>7734</v>
      </c>
      <c r="T1932" t="s">
        <v>21925</v>
      </c>
      <c r="U1932">
        <f t="shared" si="30"/>
        <v>22751</v>
      </c>
    </row>
    <row r="1933" spans="1:21" x14ac:dyDescent="0.2">
      <c r="A1933" t="s">
        <v>17015</v>
      </c>
      <c r="B1933" t="s">
        <v>10713</v>
      </c>
      <c r="C1933">
        <v>3524009</v>
      </c>
      <c r="D1933" t="s">
        <v>6478</v>
      </c>
      <c r="E1933" t="s">
        <v>14244</v>
      </c>
      <c r="F1933" t="s">
        <v>6402</v>
      </c>
      <c r="G1933">
        <v>1479</v>
      </c>
      <c r="H1933">
        <v>7175</v>
      </c>
      <c r="I1933">
        <v>0</v>
      </c>
      <c r="J1933">
        <v>0</v>
      </c>
      <c r="K1933">
        <v>0</v>
      </c>
      <c r="L1933" t="s">
        <v>6403</v>
      </c>
      <c r="M1933">
        <v>2018</v>
      </c>
      <c r="N1933" t="s">
        <v>1985</v>
      </c>
      <c r="O1933">
        <v>2</v>
      </c>
      <c r="P1933">
        <v>1</v>
      </c>
      <c r="Q1933" t="s">
        <v>15830</v>
      </c>
      <c r="R1933" t="s">
        <v>7734</v>
      </c>
      <c r="S1933" t="s">
        <v>7734</v>
      </c>
      <c r="T1933" t="s">
        <v>21926</v>
      </c>
      <c r="U1933">
        <f t="shared" si="30"/>
        <v>22751</v>
      </c>
    </row>
    <row r="1934" spans="1:21" x14ac:dyDescent="0.2">
      <c r="A1934" t="s">
        <v>17015</v>
      </c>
      <c r="B1934" t="s">
        <v>10713</v>
      </c>
      <c r="C1934">
        <v>3524009</v>
      </c>
      <c r="D1934" t="s">
        <v>7055</v>
      </c>
      <c r="E1934" t="s">
        <v>10722</v>
      </c>
      <c r="F1934" t="s">
        <v>6402</v>
      </c>
      <c r="G1934">
        <v>3817</v>
      </c>
      <c r="H1934">
        <v>7175</v>
      </c>
      <c r="I1934">
        <v>0</v>
      </c>
      <c r="J1934">
        <v>1</v>
      </c>
      <c r="K1934">
        <v>0</v>
      </c>
      <c r="L1934" t="s">
        <v>6403</v>
      </c>
      <c r="M1934">
        <v>2018</v>
      </c>
      <c r="N1934" t="s">
        <v>1985</v>
      </c>
      <c r="O1934">
        <v>2</v>
      </c>
      <c r="P1934">
        <v>1</v>
      </c>
      <c r="Q1934" t="s">
        <v>15830</v>
      </c>
      <c r="R1934" t="s">
        <v>7734</v>
      </c>
      <c r="S1934" t="s">
        <v>7734</v>
      </c>
      <c r="T1934" t="s">
        <v>4052</v>
      </c>
      <c r="U1934">
        <f t="shared" si="30"/>
        <v>22751</v>
      </c>
    </row>
    <row r="1935" spans="1:21" x14ac:dyDescent="0.2">
      <c r="A1935" t="s">
        <v>17018</v>
      </c>
      <c r="B1935" t="s">
        <v>10713</v>
      </c>
      <c r="C1935">
        <v>3524009</v>
      </c>
      <c r="D1935" t="s">
        <v>6459</v>
      </c>
      <c r="E1935" t="s">
        <v>10726</v>
      </c>
      <c r="F1935" t="s">
        <v>6402</v>
      </c>
      <c r="G1935">
        <v>3673</v>
      </c>
      <c r="H1935">
        <v>4501</v>
      </c>
      <c r="I1935">
        <v>1</v>
      </c>
      <c r="J1935">
        <v>1</v>
      </c>
      <c r="K1935">
        <v>0</v>
      </c>
      <c r="L1935" t="s">
        <v>6403</v>
      </c>
      <c r="M1935">
        <v>2018</v>
      </c>
      <c r="N1935" t="s">
        <v>1985</v>
      </c>
      <c r="O1935">
        <v>3</v>
      </c>
      <c r="P1935">
        <v>1</v>
      </c>
      <c r="Q1935" t="s">
        <v>15830</v>
      </c>
      <c r="R1935" t="s">
        <v>7734</v>
      </c>
      <c r="S1935" t="s">
        <v>7734</v>
      </c>
      <c r="T1935" t="s">
        <v>4054</v>
      </c>
      <c r="U1935">
        <f t="shared" si="30"/>
        <v>22751</v>
      </c>
    </row>
    <row r="1936" spans="1:21" x14ac:dyDescent="0.2">
      <c r="A1936" t="s">
        <v>17018</v>
      </c>
      <c r="B1936" t="s">
        <v>10713</v>
      </c>
      <c r="C1936">
        <v>3524009</v>
      </c>
      <c r="D1936" t="s">
        <v>15768</v>
      </c>
      <c r="E1936" t="s">
        <v>15718</v>
      </c>
      <c r="F1936" t="s">
        <v>6402</v>
      </c>
      <c r="G1936">
        <v>828</v>
      </c>
      <c r="H1936">
        <v>4501</v>
      </c>
      <c r="I1936">
        <v>0</v>
      </c>
      <c r="J1936">
        <v>0</v>
      </c>
      <c r="K1936">
        <v>0</v>
      </c>
      <c r="L1936" t="s">
        <v>6403</v>
      </c>
      <c r="M1936">
        <v>2018</v>
      </c>
      <c r="N1936" t="s">
        <v>1985</v>
      </c>
      <c r="O1936">
        <v>3</v>
      </c>
      <c r="P1936">
        <v>1</v>
      </c>
      <c r="Q1936" t="s">
        <v>15830</v>
      </c>
      <c r="R1936" t="s">
        <v>7734</v>
      </c>
      <c r="S1936" t="s">
        <v>7734</v>
      </c>
      <c r="T1936" t="s">
        <v>21927</v>
      </c>
      <c r="U1936">
        <f t="shared" si="30"/>
        <v>22751</v>
      </c>
    </row>
    <row r="1937" spans="1:21" x14ac:dyDescent="0.2">
      <c r="A1937" t="s">
        <v>17019</v>
      </c>
      <c r="B1937" t="s">
        <v>10713</v>
      </c>
      <c r="C1937">
        <v>3524009</v>
      </c>
      <c r="D1937" t="s">
        <v>17020</v>
      </c>
      <c r="E1937" t="s">
        <v>10717</v>
      </c>
      <c r="F1937" t="s">
        <v>6402</v>
      </c>
      <c r="G1937">
        <v>2100</v>
      </c>
      <c r="H1937">
        <v>3855</v>
      </c>
      <c r="I1937">
        <v>0</v>
      </c>
      <c r="J1937">
        <v>1</v>
      </c>
      <c r="K1937">
        <v>0</v>
      </c>
      <c r="L1937" t="s">
        <v>6403</v>
      </c>
      <c r="M1937">
        <v>2018</v>
      </c>
      <c r="N1937" t="s">
        <v>1985</v>
      </c>
      <c r="O1937">
        <v>4</v>
      </c>
      <c r="P1937">
        <v>1</v>
      </c>
      <c r="Q1937" t="s">
        <v>15830</v>
      </c>
      <c r="R1937" t="s">
        <v>7734</v>
      </c>
      <c r="S1937" t="s">
        <v>7734</v>
      </c>
      <c r="T1937" t="s">
        <v>21928</v>
      </c>
      <c r="U1937">
        <f t="shared" si="30"/>
        <v>22751</v>
      </c>
    </row>
    <row r="1938" spans="1:21" x14ac:dyDescent="0.2">
      <c r="A1938" t="s">
        <v>17019</v>
      </c>
      <c r="B1938" t="s">
        <v>10713</v>
      </c>
      <c r="C1938">
        <v>3524009</v>
      </c>
      <c r="D1938" t="s">
        <v>6425</v>
      </c>
      <c r="E1938" t="s">
        <v>17021</v>
      </c>
      <c r="F1938" t="s">
        <v>6402</v>
      </c>
      <c r="G1938">
        <v>199</v>
      </c>
      <c r="H1938">
        <v>3855</v>
      </c>
      <c r="I1938">
        <v>0</v>
      </c>
      <c r="J1938">
        <v>0</v>
      </c>
      <c r="K1938">
        <v>0</v>
      </c>
      <c r="L1938" t="s">
        <v>6403</v>
      </c>
      <c r="M1938">
        <v>2018</v>
      </c>
      <c r="N1938" t="s">
        <v>1985</v>
      </c>
      <c r="O1938">
        <v>4</v>
      </c>
      <c r="P1938">
        <v>1</v>
      </c>
      <c r="Q1938" t="s">
        <v>15830</v>
      </c>
      <c r="R1938" t="s">
        <v>7734</v>
      </c>
      <c r="S1938" t="s">
        <v>7734</v>
      </c>
      <c r="T1938" t="s">
        <v>21929</v>
      </c>
      <c r="U1938">
        <f t="shared" si="30"/>
        <v>22751</v>
      </c>
    </row>
    <row r="1939" spans="1:21" x14ac:dyDescent="0.2">
      <c r="A1939" t="s">
        <v>17019</v>
      </c>
      <c r="B1939" t="s">
        <v>10713</v>
      </c>
      <c r="C1939">
        <v>3524009</v>
      </c>
      <c r="D1939" t="s">
        <v>10724</v>
      </c>
      <c r="E1939" t="s">
        <v>10725</v>
      </c>
      <c r="F1939" t="s">
        <v>6402</v>
      </c>
      <c r="G1939">
        <v>687</v>
      </c>
      <c r="H1939">
        <v>3855</v>
      </c>
      <c r="I1939">
        <v>0</v>
      </c>
      <c r="J1939">
        <v>0</v>
      </c>
      <c r="K1939">
        <v>0</v>
      </c>
      <c r="L1939" t="s">
        <v>6403</v>
      </c>
      <c r="M1939">
        <v>2018</v>
      </c>
      <c r="N1939" t="s">
        <v>1985</v>
      </c>
      <c r="O1939">
        <v>4</v>
      </c>
      <c r="P1939">
        <v>1</v>
      </c>
      <c r="Q1939" t="s">
        <v>15830</v>
      </c>
      <c r="R1939" t="s">
        <v>7734</v>
      </c>
      <c r="S1939" t="s">
        <v>7734</v>
      </c>
      <c r="T1939" t="s">
        <v>4051</v>
      </c>
      <c r="U1939">
        <f t="shared" si="30"/>
        <v>22751</v>
      </c>
    </row>
    <row r="1940" spans="1:21" x14ac:dyDescent="0.2">
      <c r="A1940" t="s">
        <v>17019</v>
      </c>
      <c r="B1940" t="s">
        <v>10713</v>
      </c>
      <c r="C1940">
        <v>3524009</v>
      </c>
      <c r="D1940" t="s">
        <v>6717</v>
      </c>
      <c r="E1940" t="s">
        <v>6451</v>
      </c>
      <c r="F1940" t="s">
        <v>6402</v>
      </c>
      <c r="G1940">
        <v>321</v>
      </c>
      <c r="H1940">
        <v>3855</v>
      </c>
      <c r="I1940">
        <v>0</v>
      </c>
      <c r="J1940">
        <v>0</v>
      </c>
      <c r="K1940">
        <v>0</v>
      </c>
      <c r="L1940" t="s">
        <v>6403</v>
      </c>
      <c r="M1940">
        <v>2018</v>
      </c>
      <c r="N1940" t="s">
        <v>1985</v>
      </c>
      <c r="O1940">
        <v>4</v>
      </c>
      <c r="P1940">
        <v>1</v>
      </c>
      <c r="Q1940" t="s">
        <v>15830</v>
      </c>
      <c r="R1940" t="s">
        <v>7734</v>
      </c>
      <c r="S1940" t="s">
        <v>7734</v>
      </c>
      <c r="T1940" t="s">
        <v>21930</v>
      </c>
      <c r="U1940">
        <f t="shared" si="30"/>
        <v>22751</v>
      </c>
    </row>
    <row r="1941" spans="1:21" x14ac:dyDescent="0.2">
      <c r="A1941" t="s">
        <v>17019</v>
      </c>
      <c r="B1941" t="s">
        <v>10713</v>
      </c>
      <c r="C1941">
        <v>3524009</v>
      </c>
      <c r="D1941" t="s">
        <v>6434</v>
      </c>
      <c r="E1941" t="s">
        <v>7248</v>
      </c>
      <c r="F1941" t="s">
        <v>6402</v>
      </c>
      <c r="G1941">
        <v>548</v>
      </c>
      <c r="H1941">
        <v>3855</v>
      </c>
      <c r="I1941">
        <v>0</v>
      </c>
      <c r="J1941">
        <v>0</v>
      </c>
      <c r="K1941">
        <v>0</v>
      </c>
      <c r="L1941" t="s">
        <v>6403</v>
      </c>
      <c r="M1941">
        <v>2018</v>
      </c>
      <c r="N1941" t="s">
        <v>1985</v>
      </c>
      <c r="O1941">
        <v>4</v>
      </c>
      <c r="P1941">
        <v>1</v>
      </c>
      <c r="Q1941" t="s">
        <v>15830</v>
      </c>
      <c r="R1941" t="s">
        <v>7734</v>
      </c>
      <c r="S1941" t="s">
        <v>7734</v>
      </c>
      <c r="T1941" t="s">
        <v>21517</v>
      </c>
      <c r="U1941">
        <f t="shared" si="30"/>
        <v>22751</v>
      </c>
    </row>
    <row r="1942" spans="1:21" x14ac:dyDescent="0.2">
      <c r="A1942" t="s">
        <v>17022</v>
      </c>
      <c r="B1942" t="s">
        <v>10789</v>
      </c>
      <c r="C1942">
        <v>3521005</v>
      </c>
      <c r="D1942" t="s">
        <v>7689</v>
      </c>
      <c r="E1942" t="s">
        <v>6942</v>
      </c>
      <c r="F1942" t="s">
        <v>6402</v>
      </c>
      <c r="G1942">
        <v>1472</v>
      </c>
      <c r="H1942">
        <v>9423</v>
      </c>
      <c r="I1942">
        <v>0</v>
      </c>
      <c r="J1942">
        <v>0</v>
      </c>
      <c r="K1942">
        <v>0</v>
      </c>
      <c r="L1942" t="s">
        <v>6409</v>
      </c>
      <c r="M1942">
        <v>2018</v>
      </c>
      <c r="N1942" t="s">
        <v>1463</v>
      </c>
      <c r="O1942">
        <v>1</v>
      </c>
      <c r="P1942">
        <v>1</v>
      </c>
      <c r="Q1942" t="s">
        <v>15830</v>
      </c>
      <c r="R1942" t="s">
        <v>7734</v>
      </c>
      <c r="S1942" t="s">
        <v>7734</v>
      </c>
      <c r="T1942" t="s">
        <v>21931</v>
      </c>
      <c r="U1942">
        <f t="shared" si="30"/>
        <v>119229</v>
      </c>
    </row>
    <row r="1943" spans="1:21" x14ac:dyDescent="0.2">
      <c r="A1943" t="s">
        <v>17022</v>
      </c>
      <c r="B1943" t="s">
        <v>10789</v>
      </c>
      <c r="C1943">
        <v>3521005</v>
      </c>
      <c r="D1943" t="s">
        <v>13149</v>
      </c>
      <c r="E1943" t="s">
        <v>13150</v>
      </c>
      <c r="F1943" t="s">
        <v>6402</v>
      </c>
      <c r="G1943">
        <v>318</v>
      </c>
      <c r="H1943">
        <v>9423</v>
      </c>
      <c r="I1943">
        <v>0</v>
      </c>
      <c r="J1943">
        <v>0</v>
      </c>
      <c r="K1943">
        <v>0</v>
      </c>
      <c r="L1943" t="s">
        <v>6409</v>
      </c>
      <c r="M1943">
        <v>2018</v>
      </c>
      <c r="N1943" t="s">
        <v>1463</v>
      </c>
      <c r="O1943">
        <v>1</v>
      </c>
      <c r="P1943">
        <v>1</v>
      </c>
      <c r="Q1943" t="s">
        <v>15830</v>
      </c>
      <c r="R1943" t="s">
        <v>7734</v>
      </c>
      <c r="S1943" t="s">
        <v>7734</v>
      </c>
      <c r="T1943" t="s">
        <v>6083</v>
      </c>
      <c r="U1943">
        <f t="shared" si="30"/>
        <v>119229</v>
      </c>
    </row>
    <row r="1944" spans="1:21" x14ac:dyDescent="0.2">
      <c r="A1944" t="s">
        <v>17022</v>
      </c>
      <c r="B1944" t="s">
        <v>10789</v>
      </c>
      <c r="C1944">
        <v>3521005</v>
      </c>
      <c r="D1944" t="s">
        <v>6858</v>
      </c>
      <c r="E1944" t="s">
        <v>6697</v>
      </c>
      <c r="F1944" t="s">
        <v>6402</v>
      </c>
      <c r="G1944">
        <v>206</v>
      </c>
      <c r="H1944">
        <v>9423</v>
      </c>
      <c r="I1944">
        <v>0</v>
      </c>
      <c r="J1944">
        <v>0</v>
      </c>
      <c r="K1944">
        <v>0</v>
      </c>
      <c r="L1944" t="s">
        <v>6403</v>
      </c>
      <c r="M1944">
        <v>2018</v>
      </c>
      <c r="N1944" t="s">
        <v>1463</v>
      </c>
      <c r="O1944">
        <v>1</v>
      </c>
      <c r="P1944">
        <v>1</v>
      </c>
      <c r="Q1944" t="s">
        <v>15830</v>
      </c>
      <c r="R1944" t="s">
        <v>7734</v>
      </c>
      <c r="S1944" t="s">
        <v>7734</v>
      </c>
      <c r="T1944" t="s">
        <v>21932</v>
      </c>
      <c r="U1944">
        <f t="shared" si="30"/>
        <v>119229</v>
      </c>
    </row>
    <row r="1945" spans="1:21" x14ac:dyDescent="0.2">
      <c r="A1945" t="s">
        <v>17022</v>
      </c>
      <c r="B1945" t="s">
        <v>10789</v>
      </c>
      <c r="C1945">
        <v>3521005</v>
      </c>
      <c r="D1945" t="s">
        <v>6709</v>
      </c>
      <c r="E1945" t="s">
        <v>10843</v>
      </c>
      <c r="F1945" t="s">
        <v>6402</v>
      </c>
      <c r="G1945">
        <v>2188</v>
      </c>
      <c r="H1945">
        <v>9423</v>
      </c>
      <c r="I1945">
        <v>0</v>
      </c>
      <c r="J1945">
        <v>0</v>
      </c>
      <c r="K1945">
        <v>0</v>
      </c>
      <c r="L1945" t="s">
        <v>6403</v>
      </c>
      <c r="M1945">
        <v>2018</v>
      </c>
      <c r="N1945" t="s">
        <v>1463</v>
      </c>
      <c r="O1945">
        <v>1</v>
      </c>
      <c r="P1945">
        <v>1</v>
      </c>
      <c r="Q1945" t="s">
        <v>15830</v>
      </c>
      <c r="R1945" t="s">
        <v>7734</v>
      </c>
      <c r="S1945" t="s">
        <v>7734</v>
      </c>
      <c r="T1945" t="s">
        <v>4087</v>
      </c>
      <c r="U1945">
        <f t="shared" si="30"/>
        <v>119229</v>
      </c>
    </row>
    <row r="1946" spans="1:21" x14ac:dyDescent="0.2">
      <c r="A1946" t="s">
        <v>17022</v>
      </c>
      <c r="B1946" t="s">
        <v>10789</v>
      </c>
      <c r="C1946">
        <v>3521005</v>
      </c>
      <c r="D1946" t="s">
        <v>6813</v>
      </c>
      <c r="E1946" t="s">
        <v>10794</v>
      </c>
      <c r="F1946" t="s">
        <v>6402</v>
      </c>
      <c r="G1946">
        <v>4484</v>
      </c>
      <c r="H1946">
        <v>9423</v>
      </c>
      <c r="I1946">
        <v>0</v>
      </c>
      <c r="J1946">
        <v>1</v>
      </c>
      <c r="K1946">
        <v>0</v>
      </c>
      <c r="L1946" t="s">
        <v>6403</v>
      </c>
      <c r="M1946">
        <v>2018</v>
      </c>
      <c r="N1946" t="s">
        <v>1463</v>
      </c>
      <c r="O1946">
        <v>1</v>
      </c>
      <c r="P1946">
        <v>1</v>
      </c>
      <c r="Q1946" t="s">
        <v>15830</v>
      </c>
      <c r="R1946" t="s">
        <v>7734</v>
      </c>
      <c r="S1946" t="s">
        <v>7734</v>
      </c>
      <c r="T1946" t="s">
        <v>4097</v>
      </c>
      <c r="U1946">
        <f t="shared" si="30"/>
        <v>119229</v>
      </c>
    </row>
    <row r="1947" spans="1:21" x14ac:dyDescent="0.2">
      <c r="A1947" t="s">
        <v>17022</v>
      </c>
      <c r="B1947" t="s">
        <v>10789</v>
      </c>
      <c r="C1947">
        <v>3521005</v>
      </c>
      <c r="D1947" t="s">
        <v>6496</v>
      </c>
      <c r="E1947" t="s">
        <v>15346</v>
      </c>
      <c r="F1947" t="s">
        <v>6402</v>
      </c>
      <c r="G1947">
        <v>75</v>
      </c>
      <c r="H1947">
        <v>9423</v>
      </c>
      <c r="I1947">
        <v>0</v>
      </c>
      <c r="J1947">
        <v>0</v>
      </c>
      <c r="K1947">
        <v>0</v>
      </c>
      <c r="L1947" t="s">
        <v>6403</v>
      </c>
      <c r="M1947">
        <v>2018</v>
      </c>
      <c r="N1947" t="s">
        <v>1463</v>
      </c>
      <c r="O1947">
        <v>1</v>
      </c>
      <c r="P1947">
        <v>1</v>
      </c>
      <c r="Q1947" t="s">
        <v>15830</v>
      </c>
      <c r="R1947" t="s">
        <v>7734</v>
      </c>
      <c r="S1947" t="s">
        <v>7734</v>
      </c>
      <c r="T1947" t="s">
        <v>21933</v>
      </c>
      <c r="U1947">
        <f t="shared" si="30"/>
        <v>119229</v>
      </c>
    </row>
    <row r="1948" spans="1:21" x14ac:dyDescent="0.2">
      <c r="A1948" t="s">
        <v>17022</v>
      </c>
      <c r="B1948" t="s">
        <v>10789</v>
      </c>
      <c r="C1948">
        <v>3521005</v>
      </c>
      <c r="D1948" t="s">
        <v>7645</v>
      </c>
      <c r="E1948" t="s">
        <v>17023</v>
      </c>
      <c r="F1948" t="s">
        <v>6402</v>
      </c>
      <c r="G1948">
        <v>24</v>
      </c>
      <c r="H1948">
        <v>9423</v>
      </c>
      <c r="I1948">
        <v>0</v>
      </c>
      <c r="J1948">
        <v>0</v>
      </c>
      <c r="K1948">
        <v>0</v>
      </c>
      <c r="L1948" t="s">
        <v>6403</v>
      </c>
      <c r="M1948">
        <v>2018</v>
      </c>
      <c r="N1948" t="s">
        <v>1463</v>
      </c>
      <c r="O1948">
        <v>1</v>
      </c>
      <c r="P1948">
        <v>1</v>
      </c>
      <c r="Q1948" t="s">
        <v>15830</v>
      </c>
      <c r="R1948" t="s">
        <v>7734</v>
      </c>
      <c r="S1948" t="s">
        <v>7734</v>
      </c>
      <c r="T1948" t="s">
        <v>21934</v>
      </c>
      <c r="U1948">
        <f t="shared" si="30"/>
        <v>119229</v>
      </c>
    </row>
    <row r="1949" spans="1:21" x14ac:dyDescent="0.2">
      <c r="A1949" t="s">
        <v>17022</v>
      </c>
      <c r="B1949" t="s">
        <v>10789</v>
      </c>
      <c r="C1949">
        <v>3521005</v>
      </c>
      <c r="D1949" t="s">
        <v>7110</v>
      </c>
      <c r="E1949" t="s">
        <v>9990</v>
      </c>
      <c r="F1949" t="s">
        <v>6402</v>
      </c>
      <c r="G1949">
        <v>656</v>
      </c>
      <c r="H1949">
        <v>9423</v>
      </c>
      <c r="I1949">
        <v>0</v>
      </c>
      <c r="J1949">
        <v>0</v>
      </c>
      <c r="K1949">
        <v>0</v>
      </c>
      <c r="L1949" t="s">
        <v>6403</v>
      </c>
      <c r="M1949">
        <v>2018</v>
      </c>
      <c r="N1949" t="s">
        <v>1463</v>
      </c>
      <c r="O1949">
        <v>1</v>
      </c>
      <c r="P1949">
        <v>1</v>
      </c>
      <c r="Q1949" t="s">
        <v>15830</v>
      </c>
      <c r="R1949" t="s">
        <v>7734</v>
      </c>
      <c r="S1949" t="s">
        <v>7734</v>
      </c>
      <c r="T1949" t="s">
        <v>21935</v>
      </c>
      <c r="U1949">
        <f t="shared" si="30"/>
        <v>119229</v>
      </c>
    </row>
    <row r="1950" spans="1:21" x14ac:dyDescent="0.2">
      <c r="A1950" t="s">
        <v>17024</v>
      </c>
      <c r="B1950" t="s">
        <v>10789</v>
      </c>
      <c r="C1950">
        <v>3521005</v>
      </c>
      <c r="D1950" t="s">
        <v>6490</v>
      </c>
      <c r="E1950" t="s">
        <v>15385</v>
      </c>
      <c r="F1950" t="s">
        <v>6402</v>
      </c>
      <c r="G1950">
        <v>10438</v>
      </c>
      <c r="H1950">
        <v>11583</v>
      </c>
      <c r="I1950">
        <v>1</v>
      </c>
      <c r="J1950">
        <v>1</v>
      </c>
      <c r="K1950">
        <v>0</v>
      </c>
      <c r="L1950" t="s">
        <v>6409</v>
      </c>
      <c r="M1950">
        <v>2018</v>
      </c>
      <c r="N1950" t="s">
        <v>1463</v>
      </c>
      <c r="O1950">
        <v>10</v>
      </c>
      <c r="P1950">
        <v>1</v>
      </c>
      <c r="Q1950" t="s">
        <v>15830</v>
      </c>
      <c r="R1950" t="s">
        <v>7734</v>
      </c>
      <c r="S1950" t="s">
        <v>7734</v>
      </c>
      <c r="T1950" t="s">
        <v>21936</v>
      </c>
      <c r="U1950">
        <f t="shared" si="30"/>
        <v>119229</v>
      </c>
    </row>
    <row r="1951" spans="1:21" x14ac:dyDescent="0.2">
      <c r="A1951" t="s">
        <v>17024</v>
      </c>
      <c r="B1951" t="s">
        <v>10789</v>
      </c>
      <c r="C1951">
        <v>3521005</v>
      </c>
      <c r="D1951" t="s">
        <v>17025</v>
      </c>
      <c r="E1951" t="s">
        <v>17026</v>
      </c>
      <c r="F1951" t="s">
        <v>6402</v>
      </c>
      <c r="G1951">
        <v>541</v>
      </c>
      <c r="H1951">
        <v>11583</v>
      </c>
      <c r="I1951">
        <v>0</v>
      </c>
      <c r="J1951">
        <v>0</v>
      </c>
      <c r="K1951">
        <v>0</v>
      </c>
      <c r="L1951" t="s">
        <v>6409</v>
      </c>
      <c r="M1951">
        <v>2018</v>
      </c>
      <c r="N1951" t="s">
        <v>1463</v>
      </c>
      <c r="O1951">
        <v>10</v>
      </c>
      <c r="P1951">
        <v>1</v>
      </c>
      <c r="Q1951" t="s">
        <v>15830</v>
      </c>
      <c r="R1951" t="s">
        <v>7734</v>
      </c>
      <c r="S1951" t="s">
        <v>7734</v>
      </c>
      <c r="T1951" t="s">
        <v>21937</v>
      </c>
      <c r="U1951">
        <f t="shared" si="30"/>
        <v>119229</v>
      </c>
    </row>
    <row r="1952" spans="1:21" x14ac:dyDescent="0.2">
      <c r="A1952" t="s">
        <v>17024</v>
      </c>
      <c r="B1952" t="s">
        <v>10789</v>
      </c>
      <c r="C1952">
        <v>3521005</v>
      </c>
      <c r="D1952" t="s">
        <v>17027</v>
      </c>
      <c r="E1952" t="s">
        <v>17028</v>
      </c>
      <c r="F1952" t="s">
        <v>6402</v>
      </c>
      <c r="G1952">
        <v>604</v>
      </c>
      <c r="H1952">
        <v>11583</v>
      </c>
      <c r="I1952">
        <v>0</v>
      </c>
      <c r="J1952">
        <v>0</v>
      </c>
      <c r="K1952">
        <v>0</v>
      </c>
      <c r="L1952" t="s">
        <v>6403</v>
      </c>
      <c r="M1952">
        <v>2018</v>
      </c>
      <c r="N1952" t="s">
        <v>1463</v>
      </c>
      <c r="O1952">
        <v>10</v>
      </c>
      <c r="P1952">
        <v>1</v>
      </c>
      <c r="Q1952" t="s">
        <v>15830</v>
      </c>
      <c r="R1952" t="s">
        <v>7734</v>
      </c>
      <c r="S1952" t="s">
        <v>7734</v>
      </c>
      <c r="T1952" t="s">
        <v>21938</v>
      </c>
      <c r="U1952">
        <f t="shared" si="30"/>
        <v>119229</v>
      </c>
    </row>
    <row r="1953" spans="1:21" x14ac:dyDescent="0.2">
      <c r="A1953" t="s">
        <v>17029</v>
      </c>
      <c r="B1953" t="s">
        <v>10789</v>
      </c>
      <c r="C1953">
        <v>3521005</v>
      </c>
      <c r="D1953" t="s">
        <v>6822</v>
      </c>
      <c r="E1953" t="s">
        <v>15529</v>
      </c>
      <c r="F1953" t="s">
        <v>6402</v>
      </c>
      <c r="G1953">
        <v>6581</v>
      </c>
      <c r="H1953">
        <v>9541</v>
      </c>
      <c r="I1953">
        <v>1</v>
      </c>
      <c r="J1953">
        <v>1</v>
      </c>
      <c r="K1953">
        <v>0</v>
      </c>
      <c r="L1953" t="s">
        <v>6403</v>
      </c>
      <c r="M1953">
        <v>2018</v>
      </c>
      <c r="N1953" t="s">
        <v>1463</v>
      </c>
      <c r="O1953">
        <v>11</v>
      </c>
      <c r="P1953">
        <v>1</v>
      </c>
      <c r="Q1953" t="s">
        <v>15830</v>
      </c>
      <c r="R1953" t="s">
        <v>7734</v>
      </c>
      <c r="S1953" t="s">
        <v>7734</v>
      </c>
      <c r="T1953" t="s">
        <v>21939</v>
      </c>
      <c r="U1953">
        <f t="shared" si="30"/>
        <v>119229</v>
      </c>
    </row>
    <row r="1954" spans="1:21" x14ac:dyDescent="0.2">
      <c r="A1954" t="s">
        <v>17029</v>
      </c>
      <c r="B1954" t="s">
        <v>10789</v>
      </c>
      <c r="C1954">
        <v>3521005</v>
      </c>
      <c r="D1954" t="s">
        <v>10847</v>
      </c>
      <c r="E1954" t="s">
        <v>10848</v>
      </c>
      <c r="F1954" t="s">
        <v>6402</v>
      </c>
      <c r="G1954">
        <v>2110</v>
      </c>
      <c r="H1954">
        <v>9541</v>
      </c>
      <c r="I1954">
        <v>0</v>
      </c>
      <c r="J1954">
        <v>0</v>
      </c>
      <c r="K1954">
        <v>0</v>
      </c>
      <c r="L1954" t="s">
        <v>6403</v>
      </c>
      <c r="M1954">
        <v>2018</v>
      </c>
      <c r="N1954" t="s">
        <v>1463</v>
      </c>
      <c r="O1954">
        <v>11</v>
      </c>
      <c r="P1954">
        <v>1</v>
      </c>
      <c r="Q1954" t="s">
        <v>15830</v>
      </c>
      <c r="R1954" t="s">
        <v>7734</v>
      </c>
      <c r="S1954" t="s">
        <v>7734</v>
      </c>
      <c r="T1954" t="s">
        <v>20118</v>
      </c>
      <c r="U1954">
        <f t="shared" si="30"/>
        <v>119229</v>
      </c>
    </row>
    <row r="1955" spans="1:21" x14ac:dyDescent="0.2">
      <c r="A1955" t="s">
        <v>17029</v>
      </c>
      <c r="B1955" t="s">
        <v>10789</v>
      </c>
      <c r="C1955">
        <v>3521005</v>
      </c>
      <c r="D1955" t="s">
        <v>17030</v>
      </c>
      <c r="E1955" t="s">
        <v>17031</v>
      </c>
      <c r="F1955" t="s">
        <v>6402</v>
      </c>
      <c r="G1955">
        <v>850</v>
      </c>
      <c r="H1955">
        <v>9541</v>
      </c>
      <c r="I1955">
        <v>0</v>
      </c>
      <c r="J1955">
        <v>0</v>
      </c>
      <c r="K1955">
        <v>0</v>
      </c>
      <c r="L1955" t="s">
        <v>6403</v>
      </c>
      <c r="M1955">
        <v>2018</v>
      </c>
      <c r="N1955" t="s">
        <v>1463</v>
      </c>
      <c r="O1955">
        <v>11</v>
      </c>
      <c r="P1955">
        <v>1</v>
      </c>
      <c r="Q1955" t="s">
        <v>15830</v>
      </c>
      <c r="R1955" t="s">
        <v>7734</v>
      </c>
      <c r="S1955" t="s">
        <v>7734</v>
      </c>
      <c r="T1955" t="s">
        <v>21940</v>
      </c>
      <c r="U1955">
        <f t="shared" si="30"/>
        <v>119229</v>
      </c>
    </row>
    <row r="1956" spans="1:21" x14ac:dyDescent="0.2">
      <c r="A1956" t="s">
        <v>17032</v>
      </c>
      <c r="B1956" t="s">
        <v>10789</v>
      </c>
      <c r="C1956">
        <v>3521005</v>
      </c>
      <c r="D1956" t="s">
        <v>6919</v>
      </c>
      <c r="E1956" t="s">
        <v>17033</v>
      </c>
      <c r="F1956" t="s">
        <v>6402</v>
      </c>
      <c r="G1956">
        <v>7820</v>
      </c>
      <c r="H1956">
        <v>8429</v>
      </c>
      <c r="I1956">
        <v>1</v>
      </c>
      <c r="J1956">
        <v>1</v>
      </c>
      <c r="K1956">
        <v>0</v>
      </c>
      <c r="L1956" t="s">
        <v>6409</v>
      </c>
      <c r="M1956">
        <v>2018</v>
      </c>
      <c r="N1956" t="s">
        <v>1463</v>
      </c>
      <c r="O1956">
        <v>2</v>
      </c>
      <c r="P1956">
        <v>1</v>
      </c>
      <c r="Q1956" t="s">
        <v>15830</v>
      </c>
      <c r="R1956" t="s">
        <v>7734</v>
      </c>
      <c r="S1956" t="s">
        <v>7734</v>
      </c>
      <c r="T1956" t="s">
        <v>21941</v>
      </c>
      <c r="U1956">
        <f t="shared" si="30"/>
        <v>119229</v>
      </c>
    </row>
    <row r="1957" spans="1:21" x14ac:dyDescent="0.2">
      <c r="A1957" t="s">
        <v>17032</v>
      </c>
      <c r="B1957" t="s">
        <v>10789</v>
      </c>
      <c r="C1957">
        <v>3521005</v>
      </c>
      <c r="D1957" t="s">
        <v>16042</v>
      </c>
      <c r="E1957" t="s">
        <v>17034</v>
      </c>
      <c r="F1957" t="s">
        <v>6402</v>
      </c>
      <c r="G1957">
        <v>375</v>
      </c>
      <c r="H1957">
        <v>8429</v>
      </c>
      <c r="I1957">
        <v>0</v>
      </c>
      <c r="J1957">
        <v>0</v>
      </c>
      <c r="K1957">
        <v>0</v>
      </c>
      <c r="L1957" t="s">
        <v>6403</v>
      </c>
      <c r="M1957">
        <v>2018</v>
      </c>
      <c r="N1957" t="s">
        <v>1463</v>
      </c>
      <c r="O1957">
        <v>2</v>
      </c>
      <c r="P1957">
        <v>1</v>
      </c>
      <c r="Q1957" t="s">
        <v>15830</v>
      </c>
      <c r="R1957" t="s">
        <v>7734</v>
      </c>
      <c r="S1957" t="s">
        <v>7734</v>
      </c>
      <c r="T1957" t="s">
        <v>21942</v>
      </c>
      <c r="U1957">
        <f t="shared" si="30"/>
        <v>119229</v>
      </c>
    </row>
    <row r="1958" spans="1:21" x14ac:dyDescent="0.2">
      <c r="A1958" t="s">
        <v>17032</v>
      </c>
      <c r="B1958" t="s">
        <v>10789</v>
      </c>
      <c r="C1958">
        <v>3521005</v>
      </c>
      <c r="D1958" t="s">
        <v>8353</v>
      </c>
      <c r="E1958" t="s">
        <v>17035</v>
      </c>
      <c r="F1958" t="s">
        <v>6402</v>
      </c>
      <c r="G1958">
        <v>234</v>
      </c>
      <c r="H1958">
        <v>8429</v>
      </c>
      <c r="I1958">
        <v>0</v>
      </c>
      <c r="J1958">
        <v>0</v>
      </c>
      <c r="K1958">
        <v>0</v>
      </c>
      <c r="L1958" t="s">
        <v>6403</v>
      </c>
      <c r="M1958">
        <v>2018</v>
      </c>
      <c r="N1958" t="s">
        <v>1463</v>
      </c>
      <c r="O1958">
        <v>2</v>
      </c>
      <c r="P1958">
        <v>1</v>
      </c>
      <c r="Q1958" t="s">
        <v>15830</v>
      </c>
      <c r="R1958" t="s">
        <v>7734</v>
      </c>
      <c r="S1958" t="s">
        <v>7734</v>
      </c>
      <c r="T1958" t="s">
        <v>21943</v>
      </c>
      <c r="U1958">
        <f t="shared" si="30"/>
        <v>119229</v>
      </c>
    </row>
    <row r="1959" spans="1:21" x14ac:dyDescent="0.2">
      <c r="A1959" t="s">
        <v>17036</v>
      </c>
      <c r="B1959" t="s">
        <v>10789</v>
      </c>
      <c r="C1959">
        <v>3521005</v>
      </c>
      <c r="D1959" t="s">
        <v>6548</v>
      </c>
      <c r="E1959" t="s">
        <v>10804</v>
      </c>
      <c r="F1959" t="s">
        <v>6402</v>
      </c>
      <c r="G1959">
        <v>8337</v>
      </c>
      <c r="H1959">
        <v>11224</v>
      </c>
      <c r="I1959">
        <v>1</v>
      </c>
      <c r="J1959">
        <v>1</v>
      </c>
      <c r="K1959">
        <v>0</v>
      </c>
      <c r="L1959" t="s">
        <v>6409</v>
      </c>
      <c r="M1959">
        <v>2018</v>
      </c>
      <c r="N1959" t="s">
        <v>1463</v>
      </c>
      <c r="O1959">
        <v>3</v>
      </c>
      <c r="P1959">
        <v>1</v>
      </c>
      <c r="Q1959" t="s">
        <v>15830</v>
      </c>
      <c r="R1959" t="s">
        <v>7734</v>
      </c>
      <c r="S1959" t="s">
        <v>7734</v>
      </c>
      <c r="T1959" t="s">
        <v>4095</v>
      </c>
      <c r="U1959">
        <f t="shared" si="30"/>
        <v>119229</v>
      </c>
    </row>
    <row r="1960" spans="1:21" x14ac:dyDescent="0.2">
      <c r="A1960" t="s">
        <v>17036</v>
      </c>
      <c r="B1960" t="s">
        <v>10789</v>
      </c>
      <c r="C1960">
        <v>3521005</v>
      </c>
      <c r="D1960" t="s">
        <v>7746</v>
      </c>
      <c r="E1960" t="s">
        <v>10755</v>
      </c>
      <c r="F1960" t="s">
        <v>6402</v>
      </c>
      <c r="G1960">
        <v>134</v>
      </c>
      <c r="H1960">
        <v>11224</v>
      </c>
      <c r="I1960">
        <v>0</v>
      </c>
      <c r="J1960">
        <v>0</v>
      </c>
      <c r="K1960">
        <v>0</v>
      </c>
      <c r="L1960" t="s">
        <v>6403</v>
      </c>
      <c r="M1960">
        <v>2018</v>
      </c>
      <c r="N1960" t="s">
        <v>1463</v>
      </c>
      <c r="O1960">
        <v>3</v>
      </c>
      <c r="P1960">
        <v>1</v>
      </c>
      <c r="Q1960" t="s">
        <v>15830</v>
      </c>
      <c r="R1960" t="s">
        <v>7734</v>
      </c>
      <c r="S1960" t="s">
        <v>7734</v>
      </c>
      <c r="T1960" t="s">
        <v>21944</v>
      </c>
      <c r="U1960">
        <f t="shared" si="30"/>
        <v>119229</v>
      </c>
    </row>
    <row r="1961" spans="1:21" x14ac:dyDescent="0.2">
      <c r="A1961" t="s">
        <v>17036</v>
      </c>
      <c r="B1961" t="s">
        <v>10789</v>
      </c>
      <c r="C1961">
        <v>3521005</v>
      </c>
      <c r="D1961" t="s">
        <v>17037</v>
      </c>
      <c r="E1961" t="s">
        <v>8269</v>
      </c>
      <c r="F1961" t="s">
        <v>6402</v>
      </c>
      <c r="G1961">
        <v>604</v>
      </c>
      <c r="H1961">
        <v>11224</v>
      </c>
      <c r="I1961">
        <v>0</v>
      </c>
      <c r="J1961">
        <v>0</v>
      </c>
      <c r="K1961">
        <v>0</v>
      </c>
      <c r="L1961" t="s">
        <v>6403</v>
      </c>
      <c r="M1961">
        <v>2018</v>
      </c>
      <c r="N1961" t="s">
        <v>1463</v>
      </c>
      <c r="O1961">
        <v>3</v>
      </c>
      <c r="P1961">
        <v>1</v>
      </c>
      <c r="Q1961" t="s">
        <v>15830</v>
      </c>
      <c r="R1961" t="s">
        <v>7734</v>
      </c>
      <c r="S1961" t="s">
        <v>7734</v>
      </c>
      <c r="T1961" t="s">
        <v>21945</v>
      </c>
      <c r="U1961">
        <f t="shared" si="30"/>
        <v>119229</v>
      </c>
    </row>
    <row r="1962" spans="1:21" x14ac:dyDescent="0.2">
      <c r="A1962" t="s">
        <v>17036</v>
      </c>
      <c r="B1962" t="s">
        <v>10789</v>
      </c>
      <c r="C1962">
        <v>3521005</v>
      </c>
      <c r="D1962" t="s">
        <v>6597</v>
      </c>
      <c r="E1962" t="s">
        <v>10862</v>
      </c>
      <c r="F1962" t="s">
        <v>6402</v>
      </c>
      <c r="G1962">
        <v>2149</v>
      </c>
      <c r="H1962">
        <v>11224</v>
      </c>
      <c r="I1962">
        <v>0</v>
      </c>
      <c r="J1962">
        <v>0</v>
      </c>
      <c r="K1962">
        <v>0</v>
      </c>
      <c r="L1962" t="s">
        <v>6403</v>
      </c>
      <c r="M1962">
        <v>2018</v>
      </c>
      <c r="N1962" t="s">
        <v>1463</v>
      </c>
      <c r="O1962">
        <v>3</v>
      </c>
      <c r="P1962">
        <v>1</v>
      </c>
      <c r="Q1962" t="s">
        <v>15830</v>
      </c>
      <c r="R1962" t="s">
        <v>7734</v>
      </c>
      <c r="S1962" t="s">
        <v>7734</v>
      </c>
      <c r="T1962" t="s">
        <v>20124</v>
      </c>
      <c r="U1962">
        <f t="shared" si="30"/>
        <v>119229</v>
      </c>
    </row>
    <row r="1963" spans="1:21" x14ac:dyDescent="0.2">
      <c r="A1963" t="s">
        <v>17038</v>
      </c>
      <c r="B1963" t="s">
        <v>10789</v>
      </c>
      <c r="C1963">
        <v>3521005</v>
      </c>
      <c r="D1963" t="s">
        <v>17039</v>
      </c>
      <c r="E1963" t="s">
        <v>17040</v>
      </c>
      <c r="F1963" t="s">
        <v>6402</v>
      </c>
      <c r="G1963">
        <v>277</v>
      </c>
      <c r="H1963">
        <v>11038</v>
      </c>
      <c r="I1963">
        <v>0</v>
      </c>
      <c r="J1963">
        <v>0</v>
      </c>
      <c r="K1963">
        <v>0</v>
      </c>
      <c r="L1963" t="s">
        <v>6409</v>
      </c>
      <c r="M1963">
        <v>2018</v>
      </c>
      <c r="N1963" t="s">
        <v>1463</v>
      </c>
      <c r="O1963">
        <v>4</v>
      </c>
      <c r="P1963">
        <v>1</v>
      </c>
      <c r="Q1963" t="s">
        <v>15830</v>
      </c>
      <c r="R1963" t="s">
        <v>7734</v>
      </c>
      <c r="S1963" t="s">
        <v>7734</v>
      </c>
      <c r="T1963" t="s">
        <v>21946</v>
      </c>
      <c r="U1963">
        <f t="shared" si="30"/>
        <v>119229</v>
      </c>
    </row>
    <row r="1964" spans="1:21" x14ac:dyDescent="0.2">
      <c r="A1964" t="s">
        <v>17038</v>
      </c>
      <c r="B1964" t="s">
        <v>10789</v>
      </c>
      <c r="C1964">
        <v>3521005</v>
      </c>
      <c r="D1964" t="s">
        <v>15614</v>
      </c>
      <c r="E1964" t="s">
        <v>15417</v>
      </c>
      <c r="F1964" t="s">
        <v>6402</v>
      </c>
      <c r="G1964">
        <v>501</v>
      </c>
      <c r="H1964">
        <v>11038</v>
      </c>
      <c r="I1964">
        <v>0</v>
      </c>
      <c r="J1964">
        <v>0</v>
      </c>
      <c r="K1964">
        <v>0</v>
      </c>
      <c r="L1964" t="s">
        <v>6409</v>
      </c>
      <c r="M1964">
        <v>2018</v>
      </c>
      <c r="N1964" t="s">
        <v>1463</v>
      </c>
      <c r="O1964">
        <v>4</v>
      </c>
      <c r="P1964">
        <v>1</v>
      </c>
      <c r="Q1964" t="s">
        <v>15830</v>
      </c>
      <c r="R1964" t="s">
        <v>7734</v>
      </c>
      <c r="S1964" t="s">
        <v>7734</v>
      </c>
      <c r="T1964" t="s">
        <v>21947</v>
      </c>
      <c r="U1964">
        <f t="shared" si="30"/>
        <v>119229</v>
      </c>
    </row>
    <row r="1965" spans="1:21" x14ac:dyDescent="0.2">
      <c r="A1965" t="s">
        <v>17038</v>
      </c>
      <c r="B1965" t="s">
        <v>10789</v>
      </c>
      <c r="C1965">
        <v>3521005</v>
      </c>
      <c r="D1965" t="s">
        <v>17041</v>
      </c>
      <c r="E1965" t="s">
        <v>17042</v>
      </c>
      <c r="F1965" t="s">
        <v>6402</v>
      </c>
      <c r="G1965">
        <v>1123</v>
      </c>
      <c r="H1965">
        <v>11038</v>
      </c>
      <c r="I1965">
        <v>0</v>
      </c>
      <c r="J1965">
        <v>0</v>
      </c>
      <c r="K1965">
        <v>0</v>
      </c>
      <c r="L1965" t="s">
        <v>6409</v>
      </c>
      <c r="M1965">
        <v>2018</v>
      </c>
      <c r="N1965" t="s">
        <v>1463</v>
      </c>
      <c r="O1965">
        <v>4</v>
      </c>
      <c r="P1965">
        <v>1</v>
      </c>
      <c r="Q1965" t="s">
        <v>15830</v>
      </c>
      <c r="R1965" t="s">
        <v>7734</v>
      </c>
      <c r="S1965" t="s">
        <v>7734</v>
      </c>
      <c r="T1965" t="s">
        <v>21948</v>
      </c>
      <c r="U1965">
        <f t="shared" si="30"/>
        <v>119229</v>
      </c>
    </row>
    <row r="1966" spans="1:21" x14ac:dyDescent="0.2">
      <c r="A1966" t="s">
        <v>17038</v>
      </c>
      <c r="B1966" t="s">
        <v>10789</v>
      </c>
      <c r="C1966">
        <v>3521005</v>
      </c>
      <c r="D1966" t="s">
        <v>17043</v>
      </c>
      <c r="E1966" t="s">
        <v>15289</v>
      </c>
      <c r="F1966" t="s">
        <v>6402</v>
      </c>
      <c r="G1966">
        <v>152</v>
      </c>
      <c r="H1966">
        <v>11038</v>
      </c>
      <c r="I1966">
        <v>0</v>
      </c>
      <c r="J1966">
        <v>0</v>
      </c>
      <c r="K1966">
        <v>0</v>
      </c>
      <c r="L1966" t="s">
        <v>6409</v>
      </c>
      <c r="M1966">
        <v>2018</v>
      </c>
      <c r="N1966" t="s">
        <v>1463</v>
      </c>
      <c r="O1966">
        <v>4</v>
      </c>
      <c r="P1966">
        <v>1</v>
      </c>
      <c r="Q1966" t="s">
        <v>15830</v>
      </c>
      <c r="R1966" t="s">
        <v>7734</v>
      </c>
      <c r="S1966" t="s">
        <v>7734</v>
      </c>
      <c r="T1966" t="s">
        <v>21949</v>
      </c>
      <c r="U1966">
        <f t="shared" si="30"/>
        <v>119229</v>
      </c>
    </row>
    <row r="1967" spans="1:21" x14ac:dyDescent="0.2">
      <c r="A1967" t="s">
        <v>17038</v>
      </c>
      <c r="B1967" t="s">
        <v>10789</v>
      </c>
      <c r="C1967">
        <v>3521005</v>
      </c>
      <c r="D1967" t="s">
        <v>6589</v>
      </c>
      <c r="E1967" t="s">
        <v>17044</v>
      </c>
      <c r="F1967" t="s">
        <v>6402</v>
      </c>
      <c r="G1967">
        <v>2316</v>
      </c>
      <c r="H1967">
        <v>11038</v>
      </c>
      <c r="I1967">
        <v>0</v>
      </c>
      <c r="J1967">
        <v>0</v>
      </c>
      <c r="K1967">
        <v>0</v>
      </c>
      <c r="L1967" t="s">
        <v>6403</v>
      </c>
      <c r="M1967">
        <v>2018</v>
      </c>
      <c r="N1967" t="s">
        <v>1463</v>
      </c>
      <c r="O1967">
        <v>4</v>
      </c>
      <c r="P1967">
        <v>1</v>
      </c>
      <c r="Q1967" t="s">
        <v>15830</v>
      </c>
      <c r="R1967" t="s">
        <v>7734</v>
      </c>
      <c r="S1967" t="s">
        <v>7734</v>
      </c>
      <c r="T1967" t="s">
        <v>21950</v>
      </c>
      <c r="U1967">
        <f t="shared" si="30"/>
        <v>119229</v>
      </c>
    </row>
    <row r="1968" spans="1:21" x14ac:dyDescent="0.2">
      <c r="A1968" t="s">
        <v>17038</v>
      </c>
      <c r="B1968" t="s">
        <v>10789</v>
      </c>
      <c r="C1968">
        <v>3521005</v>
      </c>
      <c r="D1968" t="s">
        <v>6434</v>
      </c>
      <c r="E1968" t="s">
        <v>10807</v>
      </c>
      <c r="F1968" t="s">
        <v>6402</v>
      </c>
      <c r="G1968">
        <v>5818</v>
      </c>
      <c r="H1968">
        <v>11038</v>
      </c>
      <c r="I1968">
        <v>1</v>
      </c>
      <c r="J1968">
        <v>1</v>
      </c>
      <c r="K1968">
        <v>0</v>
      </c>
      <c r="L1968" t="s">
        <v>6403</v>
      </c>
      <c r="M1968">
        <v>2018</v>
      </c>
      <c r="N1968" t="s">
        <v>1463</v>
      </c>
      <c r="O1968">
        <v>4</v>
      </c>
      <c r="P1968">
        <v>1</v>
      </c>
      <c r="Q1968" t="s">
        <v>15830</v>
      </c>
      <c r="R1968" t="s">
        <v>7734</v>
      </c>
      <c r="S1968" t="s">
        <v>7734</v>
      </c>
      <c r="T1968" t="s">
        <v>4094</v>
      </c>
      <c r="U1968">
        <f t="shared" si="30"/>
        <v>119229</v>
      </c>
    </row>
    <row r="1969" spans="1:21" x14ac:dyDescent="0.2">
      <c r="A1969" t="s">
        <v>17038</v>
      </c>
      <c r="B1969" t="s">
        <v>10789</v>
      </c>
      <c r="C1969">
        <v>3521005</v>
      </c>
      <c r="D1969" t="s">
        <v>15208</v>
      </c>
      <c r="E1969" t="s">
        <v>17045</v>
      </c>
      <c r="F1969" t="s">
        <v>6402</v>
      </c>
      <c r="G1969">
        <v>174</v>
      </c>
      <c r="H1969">
        <v>11038</v>
      </c>
      <c r="I1969">
        <v>0</v>
      </c>
      <c r="J1969">
        <v>0</v>
      </c>
      <c r="K1969">
        <v>0</v>
      </c>
      <c r="L1969" t="s">
        <v>6403</v>
      </c>
      <c r="M1969">
        <v>2018</v>
      </c>
      <c r="N1969" t="s">
        <v>1463</v>
      </c>
      <c r="O1969">
        <v>4</v>
      </c>
      <c r="P1969">
        <v>1</v>
      </c>
      <c r="Q1969" t="s">
        <v>15830</v>
      </c>
      <c r="R1969" t="s">
        <v>7734</v>
      </c>
      <c r="S1969" t="s">
        <v>7734</v>
      </c>
      <c r="T1969" t="s">
        <v>21951</v>
      </c>
      <c r="U1969">
        <f t="shared" si="30"/>
        <v>119229</v>
      </c>
    </row>
    <row r="1970" spans="1:21" x14ac:dyDescent="0.2">
      <c r="A1970" t="s">
        <v>17038</v>
      </c>
      <c r="B1970" t="s">
        <v>10789</v>
      </c>
      <c r="C1970">
        <v>3521005</v>
      </c>
      <c r="D1970" t="s">
        <v>17046</v>
      </c>
      <c r="E1970" t="s">
        <v>17047</v>
      </c>
      <c r="F1970" t="s">
        <v>6402</v>
      </c>
      <c r="G1970">
        <v>411</v>
      </c>
      <c r="H1970">
        <v>11038</v>
      </c>
      <c r="I1970">
        <v>0</v>
      </c>
      <c r="J1970">
        <v>0</v>
      </c>
      <c r="K1970">
        <v>0</v>
      </c>
      <c r="L1970" t="s">
        <v>6403</v>
      </c>
      <c r="M1970">
        <v>2018</v>
      </c>
      <c r="N1970" t="s">
        <v>1463</v>
      </c>
      <c r="O1970">
        <v>4</v>
      </c>
      <c r="P1970">
        <v>1</v>
      </c>
      <c r="Q1970" t="s">
        <v>15830</v>
      </c>
      <c r="R1970" t="s">
        <v>7734</v>
      </c>
      <c r="S1970" t="s">
        <v>7734</v>
      </c>
      <c r="T1970" t="s">
        <v>21952</v>
      </c>
      <c r="U1970">
        <f t="shared" si="30"/>
        <v>119229</v>
      </c>
    </row>
    <row r="1971" spans="1:21" x14ac:dyDescent="0.2">
      <c r="A1971" t="s">
        <v>17038</v>
      </c>
      <c r="B1971" t="s">
        <v>10789</v>
      </c>
      <c r="C1971">
        <v>3521005</v>
      </c>
      <c r="D1971" t="s">
        <v>17048</v>
      </c>
      <c r="E1971" t="s">
        <v>6421</v>
      </c>
      <c r="F1971" t="s">
        <v>6402</v>
      </c>
      <c r="G1971">
        <v>266</v>
      </c>
      <c r="H1971">
        <v>11038</v>
      </c>
      <c r="I1971">
        <v>0</v>
      </c>
      <c r="J1971">
        <v>0</v>
      </c>
      <c r="K1971">
        <v>0</v>
      </c>
      <c r="L1971" t="s">
        <v>6403</v>
      </c>
      <c r="M1971">
        <v>2018</v>
      </c>
      <c r="N1971" t="s">
        <v>1463</v>
      </c>
      <c r="O1971">
        <v>4</v>
      </c>
      <c r="P1971">
        <v>1</v>
      </c>
      <c r="Q1971" t="s">
        <v>15830</v>
      </c>
      <c r="R1971" t="s">
        <v>7734</v>
      </c>
      <c r="S1971" t="s">
        <v>7734</v>
      </c>
      <c r="T1971" t="s">
        <v>21953</v>
      </c>
      <c r="U1971">
        <f t="shared" si="30"/>
        <v>119229</v>
      </c>
    </row>
    <row r="1972" spans="1:21" x14ac:dyDescent="0.2">
      <c r="A1972" t="s">
        <v>17049</v>
      </c>
      <c r="B1972" t="s">
        <v>10789</v>
      </c>
      <c r="C1972">
        <v>3521005</v>
      </c>
      <c r="D1972" t="s">
        <v>7294</v>
      </c>
      <c r="E1972" t="s">
        <v>10813</v>
      </c>
      <c r="F1972" t="s">
        <v>6402</v>
      </c>
      <c r="G1972">
        <v>6798</v>
      </c>
      <c r="H1972">
        <v>10644</v>
      </c>
      <c r="I1972">
        <v>1</v>
      </c>
      <c r="J1972">
        <v>1</v>
      </c>
      <c r="K1972">
        <v>0</v>
      </c>
      <c r="L1972" t="s">
        <v>6409</v>
      </c>
      <c r="M1972">
        <v>2018</v>
      </c>
      <c r="N1972" t="s">
        <v>1463</v>
      </c>
      <c r="O1972">
        <v>5</v>
      </c>
      <c r="P1972">
        <v>1</v>
      </c>
      <c r="Q1972" t="s">
        <v>15830</v>
      </c>
      <c r="R1972" t="s">
        <v>7734</v>
      </c>
      <c r="S1972" t="s">
        <v>7734</v>
      </c>
      <c r="T1972" t="s">
        <v>4093</v>
      </c>
      <c r="U1972">
        <f t="shared" si="30"/>
        <v>119229</v>
      </c>
    </row>
    <row r="1973" spans="1:21" x14ac:dyDescent="0.2">
      <c r="A1973" t="s">
        <v>17049</v>
      </c>
      <c r="B1973" t="s">
        <v>10789</v>
      </c>
      <c r="C1973">
        <v>3521005</v>
      </c>
      <c r="D1973" t="s">
        <v>10192</v>
      </c>
      <c r="E1973" t="s">
        <v>15120</v>
      </c>
      <c r="F1973" t="s">
        <v>6402</v>
      </c>
      <c r="G1973">
        <v>452</v>
      </c>
      <c r="H1973">
        <v>10644</v>
      </c>
      <c r="I1973">
        <v>0</v>
      </c>
      <c r="J1973">
        <v>0</v>
      </c>
      <c r="K1973">
        <v>0</v>
      </c>
      <c r="L1973" t="s">
        <v>6409</v>
      </c>
      <c r="M1973">
        <v>2018</v>
      </c>
      <c r="N1973" t="s">
        <v>1463</v>
      </c>
      <c r="O1973">
        <v>5</v>
      </c>
      <c r="P1973">
        <v>1</v>
      </c>
      <c r="Q1973" t="s">
        <v>15830</v>
      </c>
      <c r="R1973" t="s">
        <v>7734</v>
      </c>
      <c r="S1973" t="s">
        <v>7734</v>
      </c>
      <c r="T1973" t="s">
        <v>21954</v>
      </c>
      <c r="U1973">
        <f t="shared" si="30"/>
        <v>119229</v>
      </c>
    </row>
    <row r="1974" spans="1:21" x14ac:dyDescent="0.2">
      <c r="A1974" t="s">
        <v>17049</v>
      </c>
      <c r="B1974" t="s">
        <v>10789</v>
      </c>
      <c r="C1974">
        <v>3521005</v>
      </c>
      <c r="D1974" t="s">
        <v>6425</v>
      </c>
      <c r="E1974" t="s">
        <v>17050</v>
      </c>
      <c r="F1974" t="s">
        <v>6402</v>
      </c>
      <c r="G1974">
        <v>1161</v>
      </c>
      <c r="H1974">
        <v>10644</v>
      </c>
      <c r="I1974">
        <v>0</v>
      </c>
      <c r="J1974">
        <v>0</v>
      </c>
      <c r="K1974">
        <v>0</v>
      </c>
      <c r="L1974" t="s">
        <v>6403</v>
      </c>
      <c r="M1974">
        <v>2018</v>
      </c>
      <c r="N1974" t="s">
        <v>1463</v>
      </c>
      <c r="O1974">
        <v>5</v>
      </c>
      <c r="P1974">
        <v>1</v>
      </c>
      <c r="Q1974" t="s">
        <v>15830</v>
      </c>
      <c r="R1974" t="s">
        <v>7734</v>
      </c>
      <c r="S1974" t="s">
        <v>7734</v>
      </c>
      <c r="T1974" t="s">
        <v>21955</v>
      </c>
      <c r="U1974">
        <f t="shared" si="30"/>
        <v>119229</v>
      </c>
    </row>
    <row r="1975" spans="1:21" x14ac:dyDescent="0.2">
      <c r="A1975" t="s">
        <v>17049</v>
      </c>
      <c r="B1975" t="s">
        <v>10789</v>
      </c>
      <c r="C1975">
        <v>3521005</v>
      </c>
      <c r="D1975" t="s">
        <v>6419</v>
      </c>
      <c r="E1975" t="s">
        <v>17051</v>
      </c>
      <c r="F1975" t="s">
        <v>6402</v>
      </c>
      <c r="G1975">
        <v>315</v>
      </c>
      <c r="H1975">
        <v>10644</v>
      </c>
      <c r="I1975">
        <v>0</v>
      </c>
      <c r="J1975">
        <v>0</v>
      </c>
      <c r="K1975">
        <v>0</v>
      </c>
      <c r="L1975" t="s">
        <v>6403</v>
      </c>
      <c r="M1975">
        <v>2018</v>
      </c>
      <c r="N1975" t="s">
        <v>1463</v>
      </c>
      <c r="O1975">
        <v>5</v>
      </c>
      <c r="P1975">
        <v>1</v>
      </c>
      <c r="Q1975" t="s">
        <v>15830</v>
      </c>
      <c r="R1975" t="s">
        <v>7734</v>
      </c>
      <c r="S1975" t="s">
        <v>7734</v>
      </c>
      <c r="T1975" t="s">
        <v>21956</v>
      </c>
      <c r="U1975">
        <f t="shared" si="30"/>
        <v>119229</v>
      </c>
    </row>
    <row r="1976" spans="1:21" x14ac:dyDescent="0.2">
      <c r="A1976" t="s">
        <v>17049</v>
      </c>
      <c r="B1976" t="s">
        <v>10789</v>
      </c>
      <c r="C1976">
        <v>3521005</v>
      </c>
      <c r="D1976" t="s">
        <v>8285</v>
      </c>
      <c r="E1976" t="s">
        <v>7757</v>
      </c>
      <c r="F1976" t="s">
        <v>6402</v>
      </c>
      <c r="G1976">
        <v>892</v>
      </c>
      <c r="H1976">
        <v>10644</v>
      </c>
      <c r="I1976">
        <v>0</v>
      </c>
      <c r="J1976">
        <v>0</v>
      </c>
      <c r="K1976">
        <v>0</v>
      </c>
      <c r="L1976" t="s">
        <v>6403</v>
      </c>
      <c r="M1976">
        <v>2018</v>
      </c>
      <c r="N1976" t="s">
        <v>1463</v>
      </c>
      <c r="O1976">
        <v>5</v>
      </c>
      <c r="P1976">
        <v>1</v>
      </c>
      <c r="Q1976" t="s">
        <v>15830</v>
      </c>
      <c r="R1976" t="s">
        <v>7734</v>
      </c>
      <c r="S1976" t="s">
        <v>7734</v>
      </c>
      <c r="T1976" t="s">
        <v>21957</v>
      </c>
      <c r="U1976">
        <f t="shared" si="30"/>
        <v>119229</v>
      </c>
    </row>
    <row r="1977" spans="1:21" x14ac:dyDescent="0.2">
      <c r="A1977" t="s">
        <v>17049</v>
      </c>
      <c r="B1977" t="s">
        <v>10789</v>
      </c>
      <c r="C1977">
        <v>3521005</v>
      </c>
      <c r="D1977" t="s">
        <v>15723</v>
      </c>
      <c r="E1977" t="s">
        <v>7341</v>
      </c>
      <c r="F1977" t="s">
        <v>6402</v>
      </c>
      <c r="G1977">
        <v>1026</v>
      </c>
      <c r="H1977">
        <v>10644</v>
      </c>
      <c r="I1977">
        <v>0</v>
      </c>
      <c r="J1977">
        <v>0</v>
      </c>
      <c r="K1977">
        <v>0</v>
      </c>
      <c r="L1977" t="s">
        <v>6403</v>
      </c>
      <c r="M1977">
        <v>2018</v>
      </c>
      <c r="N1977" t="s">
        <v>1463</v>
      </c>
      <c r="O1977">
        <v>5</v>
      </c>
      <c r="P1977">
        <v>1</v>
      </c>
      <c r="Q1977" t="s">
        <v>15830</v>
      </c>
      <c r="R1977" t="s">
        <v>7734</v>
      </c>
      <c r="S1977" t="s">
        <v>7734</v>
      </c>
      <c r="T1977" t="s">
        <v>21958</v>
      </c>
      <c r="U1977">
        <f t="shared" si="30"/>
        <v>119229</v>
      </c>
    </row>
    <row r="1978" spans="1:21" x14ac:dyDescent="0.2">
      <c r="A1978" t="s">
        <v>17052</v>
      </c>
      <c r="B1978" t="s">
        <v>10789</v>
      </c>
      <c r="C1978">
        <v>3521005</v>
      </c>
      <c r="D1978" t="s">
        <v>17053</v>
      </c>
      <c r="E1978" t="s">
        <v>17054</v>
      </c>
      <c r="F1978" t="s">
        <v>6402</v>
      </c>
      <c r="G1978">
        <v>184</v>
      </c>
      <c r="H1978">
        <v>13406</v>
      </c>
      <c r="I1978">
        <v>0</v>
      </c>
      <c r="J1978">
        <v>0</v>
      </c>
      <c r="K1978">
        <v>0</v>
      </c>
      <c r="L1978" t="s">
        <v>6403</v>
      </c>
      <c r="M1978">
        <v>2018</v>
      </c>
      <c r="N1978" t="s">
        <v>1463</v>
      </c>
      <c r="O1978">
        <v>6</v>
      </c>
      <c r="P1978">
        <v>1</v>
      </c>
      <c r="Q1978" t="s">
        <v>15830</v>
      </c>
      <c r="R1978" t="s">
        <v>7734</v>
      </c>
      <c r="S1978" t="s">
        <v>7734</v>
      </c>
      <c r="T1978" t="s">
        <v>21959</v>
      </c>
      <c r="U1978">
        <f t="shared" si="30"/>
        <v>119229</v>
      </c>
    </row>
    <row r="1979" spans="1:21" x14ac:dyDescent="0.2">
      <c r="A1979" t="s">
        <v>17052</v>
      </c>
      <c r="B1979" t="s">
        <v>10789</v>
      </c>
      <c r="C1979">
        <v>3521005</v>
      </c>
      <c r="D1979" t="s">
        <v>6799</v>
      </c>
      <c r="E1979" t="s">
        <v>17055</v>
      </c>
      <c r="F1979" t="s">
        <v>6402</v>
      </c>
      <c r="G1979">
        <v>410</v>
      </c>
      <c r="H1979">
        <v>13406</v>
      </c>
      <c r="I1979">
        <v>0</v>
      </c>
      <c r="J1979">
        <v>0</v>
      </c>
      <c r="K1979">
        <v>0</v>
      </c>
      <c r="L1979" t="s">
        <v>6403</v>
      </c>
      <c r="M1979">
        <v>2018</v>
      </c>
      <c r="N1979" t="s">
        <v>1463</v>
      </c>
      <c r="O1979">
        <v>6</v>
      </c>
      <c r="P1979">
        <v>1</v>
      </c>
      <c r="Q1979" t="s">
        <v>15830</v>
      </c>
      <c r="R1979" t="s">
        <v>7734</v>
      </c>
      <c r="S1979" t="s">
        <v>7734</v>
      </c>
      <c r="T1979" t="s">
        <v>21960</v>
      </c>
      <c r="U1979">
        <f t="shared" si="30"/>
        <v>119229</v>
      </c>
    </row>
    <row r="1980" spans="1:21" x14ac:dyDescent="0.2">
      <c r="A1980" t="s">
        <v>17052</v>
      </c>
      <c r="B1980" t="s">
        <v>10789</v>
      </c>
      <c r="C1980">
        <v>3521005</v>
      </c>
      <c r="D1980" t="s">
        <v>15347</v>
      </c>
      <c r="E1980" t="s">
        <v>17056</v>
      </c>
      <c r="F1980" t="s">
        <v>6402</v>
      </c>
      <c r="G1980">
        <v>294</v>
      </c>
      <c r="H1980">
        <v>13406</v>
      </c>
      <c r="I1980">
        <v>0</v>
      </c>
      <c r="J1980">
        <v>0</v>
      </c>
      <c r="K1980">
        <v>0</v>
      </c>
      <c r="L1980" t="s">
        <v>6403</v>
      </c>
      <c r="M1980">
        <v>2018</v>
      </c>
      <c r="N1980" t="s">
        <v>1463</v>
      </c>
      <c r="O1980">
        <v>6</v>
      </c>
      <c r="P1980">
        <v>1</v>
      </c>
      <c r="Q1980" t="s">
        <v>15830</v>
      </c>
      <c r="R1980" t="s">
        <v>7734</v>
      </c>
      <c r="S1980" t="s">
        <v>7734</v>
      </c>
      <c r="T1980" t="s">
        <v>21961</v>
      </c>
      <c r="U1980">
        <f t="shared" si="30"/>
        <v>119229</v>
      </c>
    </row>
    <row r="1981" spans="1:21" x14ac:dyDescent="0.2">
      <c r="A1981" t="s">
        <v>17052</v>
      </c>
      <c r="B1981" t="s">
        <v>10789</v>
      </c>
      <c r="C1981">
        <v>3521005</v>
      </c>
      <c r="D1981" t="s">
        <v>6722</v>
      </c>
      <c r="E1981" t="s">
        <v>6462</v>
      </c>
      <c r="F1981" t="s">
        <v>6402</v>
      </c>
      <c r="G1981">
        <v>1577</v>
      </c>
      <c r="H1981">
        <v>13406</v>
      </c>
      <c r="I1981">
        <v>0</v>
      </c>
      <c r="J1981">
        <v>0</v>
      </c>
      <c r="K1981">
        <v>0</v>
      </c>
      <c r="L1981" t="s">
        <v>6403</v>
      </c>
      <c r="M1981">
        <v>2018</v>
      </c>
      <c r="N1981" t="s">
        <v>1463</v>
      </c>
      <c r="O1981">
        <v>6</v>
      </c>
      <c r="P1981">
        <v>1</v>
      </c>
      <c r="Q1981" t="s">
        <v>15830</v>
      </c>
      <c r="R1981" t="s">
        <v>7734</v>
      </c>
      <c r="S1981" t="s">
        <v>7734</v>
      </c>
      <c r="T1981" t="s">
        <v>21962</v>
      </c>
      <c r="U1981">
        <f t="shared" si="30"/>
        <v>119229</v>
      </c>
    </row>
    <row r="1982" spans="1:21" x14ac:dyDescent="0.2">
      <c r="A1982" t="s">
        <v>17052</v>
      </c>
      <c r="B1982" t="s">
        <v>10789</v>
      </c>
      <c r="C1982">
        <v>3521005</v>
      </c>
      <c r="D1982" t="s">
        <v>10138</v>
      </c>
      <c r="E1982" t="s">
        <v>17057</v>
      </c>
      <c r="F1982" t="s">
        <v>6402</v>
      </c>
      <c r="G1982">
        <v>612</v>
      </c>
      <c r="H1982">
        <v>13406</v>
      </c>
      <c r="I1982">
        <v>0</v>
      </c>
      <c r="J1982">
        <v>0</v>
      </c>
      <c r="K1982">
        <v>0</v>
      </c>
      <c r="L1982" t="s">
        <v>6403</v>
      </c>
      <c r="M1982">
        <v>2018</v>
      </c>
      <c r="N1982" t="s">
        <v>1463</v>
      </c>
      <c r="O1982">
        <v>6</v>
      </c>
      <c r="P1982">
        <v>1</v>
      </c>
      <c r="Q1982" t="s">
        <v>15830</v>
      </c>
      <c r="R1982" t="s">
        <v>7734</v>
      </c>
      <c r="S1982" t="s">
        <v>7734</v>
      </c>
      <c r="T1982" t="s">
        <v>21963</v>
      </c>
      <c r="U1982">
        <f t="shared" si="30"/>
        <v>119229</v>
      </c>
    </row>
    <row r="1983" spans="1:21" x14ac:dyDescent="0.2">
      <c r="A1983" t="s">
        <v>17052</v>
      </c>
      <c r="B1983" t="s">
        <v>10789</v>
      </c>
      <c r="C1983">
        <v>3521005</v>
      </c>
      <c r="D1983" t="s">
        <v>6442</v>
      </c>
      <c r="E1983" t="s">
        <v>10816</v>
      </c>
      <c r="F1983" t="s">
        <v>6402</v>
      </c>
      <c r="G1983">
        <v>4512</v>
      </c>
      <c r="H1983">
        <v>13406</v>
      </c>
      <c r="I1983">
        <v>0</v>
      </c>
      <c r="J1983">
        <v>0</v>
      </c>
      <c r="K1983">
        <v>0</v>
      </c>
      <c r="L1983" t="s">
        <v>6403</v>
      </c>
      <c r="M1983">
        <v>2018</v>
      </c>
      <c r="N1983" t="s">
        <v>1463</v>
      </c>
      <c r="O1983">
        <v>6</v>
      </c>
      <c r="P1983">
        <v>1</v>
      </c>
      <c r="Q1983" t="s">
        <v>15830</v>
      </c>
      <c r="R1983" t="s">
        <v>7734</v>
      </c>
      <c r="S1983" t="s">
        <v>7734</v>
      </c>
      <c r="T1983" t="s">
        <v>4092</v>
      </c>
      <c r="U1983">
        <f t="shared" si="30"/>
        <v>119229</v>
      </c>
    </row>
    <row r="1984" spans="1:21" x14ac:dyDescent="0.2">
      <c r="A1984" t="s">
        <v>17052</v>
      </c>
      <c r="B1984" t="s">
        <v>10789</v>
      </c>
      <c r="C1984">
        <v>3521005</v>
      </c>
      <c r="D1984" t="s">
        <v>12641</v>
      </c>
      <c r="E1984" t="s">
        <v>17058</v>
      </c>
      <c r="F1984" t="s">
        <v>6402</v>
      </c>
      <c r="G1984">
        <v>534</v>
      </c>
      <c r="H1984">
        <v>13406</v>
      </c>
      <c r="I1984">
        <v>0</v>
      </c>
      <c r="J1984">
        <v>0</v>
      </c>
      <c r="K1984">
        <v>0</v>
      </c>
      <c r="L1984" t="s">
        <v>6403</v>
      </c>
      <c r="M1984">
        <v>2018</v>
      </c>
      <c r="N1984" t="s">
        <v>1463</v>
      </c>
      <c r="O1984">
        <v>6</v>
      </c>
      <c r="P1984">
        <v>1</v>
      </c>
      <c r="Q1984" t="s">
        <v>15830</v>
      </c>
      <c r="R1984" t="s">
        <v>7734</v>
      </c>
      <c r="S1984" t="s">
        <v>7734</v>
      </c>
      <c r="T1984" t="s">
        <v>21964</v>
      </c>
      <c r="U1984">
        <f t="shared" si="30"/>
        <v>119229</v>
      </c>
    </row>
    <row r="1985" spans="1:21" x14ac:dyDescent="0.2">
      <c r="A1985" t="s">
        <v>17052</v>
      </c>
      <c r="B1985" t="s">
        <v>10789</v>
      </c>
      <c r="C1985">
        <v>3521005</v>
      </c>
      <c r="D1985" t="s">
        <v>15386</v>
      </c>
      <c r="E1985" t="s">
        <v>13616</v>
      </c>
      <c r="F1985" t="s">
        <v>6402</v>
      </c>
      <c r="G1985">
        <v>154</v>
      </c>
      <c r="H1985">
        <v>13406</v>
      </c>
      <c r="I1985">
        <v>0</v>
      </c>
      <c r="J1985">
        <v>0</v>
      </c>
      <c r="K1985">
        <v>0</v>
      </c>
      <c r="L1985" t="s">
        <v>6403</v>
      </c>
      <c r="M1985">
        <v>2018</v>
      </c>
      <c r="N1985" t="s">
        <v>1463</v>
      </c>
      <c r="O1985">
        <v>6</v>
      </c>
      <c r="P1985">
        <v>1</v>
      </c>
      <c r="Q1985" t="s">
        <v>15830</v>
      </c>
      <c r="R1985" t="s">
        <v>7734</v>
      </c>
      <c r="S1985" t="s">
        <v>7734</v>
      </c>
      <c r="T1985" t="s">
        <v>21965</v>
      </c>
      <c r="U1985">
        <f t="shared" si="30"/>
        <v>119229</v>
      </c>
    </row>
    <row r="1986" spans="1:21" x14ac:dyDescent="0.2">
      <c r="A1986" t="s">
        <v>17052</v>
      </c>
      <c r="B1986" t="s">
        <v>10789</v>
      </c>
      <c r="C1986">
        <v>3521005</v>
      </c>
      <c r="D1986" t="s">
        <v>6503</v>
      </c>
      <c r="E1986" t="s">
        <v>6619</v>
      </c>
      <c r="F1986" t="s">
        <v>6402</v>
      </c>
      <c r="G1986">
        <v>4859</v>
      </c>
      <c r="H1986">
        <v>13406</v>
      </c>
      <c r="I1986">
        <v>1</v>
      </c>
      <c r="J1986">
        <v>1</v>
      </c>
      <c r="K1986">
        <v>0</v>
      </c>
      <c r="L1986" t="s">
        <v>6403</v>
      </c>
      <c r="M1986">
        <v>2018</v>
      </c>
      <c r="N1986" t="s">
        <v>1463</v>
      </c>
      <c r="O1986">
        <v>6</v>
      </c>
      <c r="P1986">
        <v>1</v>
      </c>
      <c r="Q1986" t="s">
        <v>15830</v>
      </c>
      <c r="R1986" t="s">
        <v>7734</v>
      </c>
      <c r="S1986" t="s">
        <v>7734</v>
      </c>
      <c r="T1986" t="s">
        <v>4109</v>
      </c>
      <c r="U1986">
        <f t="shared" ref="U1986:U2049" si="31">_xlfn.MAXIFS($H$2:$H$6695, $C$2:$C$6695,C1986)</f>
        <v>119229</v>
      </c>
    </row>
    <row r="1987" spans="1:21" x14ac:dyDescent="0.2">
      <c r="A1987" t="s">
        <v>17052</v>
      </c>
      <c r="B1987" t="s">
        <v>10789</v>
      </c>
      <c r="C1987">
        <v>3521005</v>
      </c>
      <c r="D1987" t="s">
        <v>6580</v>
      </c>
      <c r="E1987" t="s">
        <v>17059</v>
      </c>
      <c r="F1987" t="s">
        <v>6402</v>
      </c>
      <c r="G1987">
        <v>188</v>
      </c>
      <c r="H1987">
        <v>13406</v>
      </c>
      <c r="I1987">
        <v>0</v>
      </c>
      <c r="J1987">
        <v>0</v>
      </c>
      <c r="K1987">
        <v>0</v>
      </c>
      <c r="L1987" t="s">
        <v>6403</v>
      </c>
      <c r="M1987">
        <v>2018</v>
      </c>
      <c r="N1987" t="s">
        <v>1463</v>
      </c>
      <c r="O1987">
        <v>6</v>
      </c>
      <c r="P1987">
        <v>1</v>
      </c>
      <c r="Q1987" t="s">
        <v>15830</v>
      </c>
      <c r="R1987" t="s">
        <v>7734</v>
      </c>
      <c r="S1987" t="s">
        <v>7734</v>
      </c>
      <c r="T1987" t="s">
        <v>21966</v>
      </c>
      <c r="U1987">
        <f t="shared" si="31"/>
        <v>119229</v>
      </c>
    </row>
    <row r="1988" spans="1:21" x14ac:dyDescent="0.2">
      <c r="A1988" t="s">
        <v>17052</v>
      </c>
      <c r="B1988" t="s">
        <v>10789</v>
      </c>
      <c r="C1988">
        <v>3521005</v>
      </c>
      <c r="D1988" t="s">
        <v>17060</v>
      </c>
      <c r="E1988" t="s">
        <v>17061</v>
      </c>
      <c r="F1988" t="s">
        <v>6402</v>
      </c>
      <c r="G1988">
        <v>82</v>
      </c>
      <c r="H1988">
        <v>13406</v>
      </c>
      <c r="I1988">
        <v>0</v>
      </c>
      <c r="J1988">
        <v>0</v>
      </c>
      <c r="K1988">
        <v>0</v>
      </c>
      <c r="L1988" t="s">
        <v>6403</v>
      </c>
      <c r="M1988">
        <v>2018</v>
      </c>
      <c r="N1988" t="s">
        <v>1463</v>
      </c>
      <c r="O1988">
        <v>6</v>
      </c>
      <c r="P1988">
        <v>1</v>
      </c>
      <c r="Q1988" t="s">
        <v>15830</v>
      </c>
      <c r="R1988" t="s">
        <v>7734</v>
      </c>
      <c r="S1988" t="s">
        <v>7734</v>
      </c>
      <c r="T1988" t="s">
        <v>21967</v>
      </c>
      <c r="U1988">
        <f t="shared" si="31"/>
        <v>119229</v>
      </c>
    </row>
    <row r="1989" spans="1:21" x14ac:dyDescent="0.2">
      <c r="A1989" t="s">
        <v>17062</v>
      </c>
      <c r="B1989" t="s">
        <v>10789</v>
      </c>
      <c r="C1989">
        <v>3521005</v>
      </c>
      <c r="D1989" t="s">
        <v>15473</v>
      </c>
      <c r="E1989" t="s">
        <v>6454</v>
      </c>
      <c r="F1989" t="s">
        <v>6402</v>
      </c>
      <c r="G1989">
        <v>822</v>
      </c>
      <c r="H1989">
        <v>11068</v>
      </c>
      <c r="I1989">
        <v>0</v>
      </c>
      <c r="J1989">
        <v>0</v>
      </c>
      <c r="K1989">
        <v>0</v>
      </c>
      <c r="L1989" t="s">
        <v>6409</v>
      </c>
      <c r="M1989">
        <v>2018</v>
      </c>
      <c r="N1989" t="s">
        <v>1463</v>
      </c>
      <c r="O1989">
        <v>7</v>
      </c>
      <c r="P1989">
        <v>1</v>
      </c>
      <c r="Q1989" t="s">
        <v>15830</v>
      </c>
      <c r="R1989" t="s">
        <v>7734</v>
      </c>
      <c r="S1989" t="s">
        <v>7734</v>
      </c>
      <c r="T1989" t="s">
        <v>21968</v>
      </c>
      <c r="U1989">
        <f t="shared" si="31"/>
        <v>119229</v>
      </c>
    </row>
    <row r="1990" spans="1:21" x14ac:dyDescent="0.2">
      <c r="A1990" t="s">
        <v>17062</v>
      </c>
      <c r="B1990" t="s">
        <v>10789</v>
      </c>
      <c r="C1990">
        <v>3521005</v>
      </c>
      <c r="D1990" t="s">
        <v>10818</v>
      </c>
      <c r="E1990" t="s">
        <v>10819</v>
      </c>
      <c r="F1990" t="s">
        <v>6402</v>
      </c>
      <c r="G1990">
        <v>4566</v>
      </c>
      <c r="H1990">
        <v>11068</v>
      </c>
      <c r="I1990">
        <v>0</v>
      </c>
      <c r="J1990">
        <v>1</v>
      </c>
      <c r="K1990">
        <v>0</v>
      </c>
      <c r="L1990" t="s">
        <v>6409</v>
      </c>
      <c r="M1990">
        <v>2018</v>
      </c>
      <c r="N1990" t="s">
        <v>1463</v>
      </c>
      <c r="O1990">
        <v>7</v>
      </c>
      <c r="P1990">
        <v>1</v>
      </c>
      <c r="Q1990" t="s">
        <v>15830</v>
      </c>
      <c r="R1990" t="s">
        <v>7734</v>
      </c>
      <c r="S1990" t="s">
        <v>7734</v>
      </c>
      <c r="T1990" t="s">
        <v>4091</v>
      </c>
      <c r="U1990">
        <f t="shared" si="31"/>
        <v>119229</v>
      </c>
    </row>
    <row r="1991" spans="1:21" x14ac:dyDescent="0.2">
      <c r="A1991" t="s">
        <v>17062</v>
      </c>
      <c r="B1991" t="s">
        <v>10789</v>
      </c>
      <c r="C1991">
        <v>3521005</v>
      </c>
      <c r="D1991" t="s">
        <v>6602</v>
      </c>
      <c r="E1991" t="s">
        <v>10822</v>
      </c>
      <c r="F1991" t="s">
        <v>6402</v>
      </c>
      <c r="G1991">
        <v>1399</v>
      </c>
      <c r="H1991">
        <v>11068</v>
      </c>
      <c r="I1991">
        <v>0</v>
      </c>
      <c r="J1991">
        <v>0</v>
      </c>
      <c r="K1991">
        <v>0</v>
      </c>
      <c r="L1991" t="s">
        <v>6409</v>
      </c>
      <c r="M1991">
        <v>2018</v>
      </c>
      <c r="N1991" t="s">
        <v>1463</v>
      </c>
      <c r="O1991">
        <v>7</v>
      </c>
      <c r="P1991">
        <v>1</v>
      </c>
      <c r="Q1991" t="s">
        <v>15830</v>
      </c>
      <c r="R1991" t="s">
        <v>7734</v>
      </c>
      <c r="S1991" t="s">
        <v>7734</v>
      </c>
      <c r="T1991" t="s">
        <v>20100</v>
      </c>
      <c r="U1991">
        <f t="shared" si="31"/>
        <v>119229</v>
      </c>
    </row>
    <row r="1992" spans="1:21" x14ac:dyDescent="0.2">
      <c r="A1992" t="s">
        <v>17062</v>
      </c>
      <c r="B1992" t="s">
        <v>10789</v>
      </c>
      <c r="C1992">
        <v>3521005</v>
      </c>
      <c r="D1992" t="s">
        <v>17063</v>
      </c>
      <c r="E1992" t="s">
        <v>17064</v>
      </c>
      <c r="F1992" t="s">
        <v>6402</v>
      </c>
      <c r="G1992">
        <v>474</v>
      </c>
      <c r="H1992">
        <v>11068</v>
      </c>
      <c r="I1992">
        <v>0</v>
      </c>
      <c r="J1992">
        <v>0</v>
      </c>
      <c r="K1992">
        <v>0</v>
      </c>
      <c r="L1992" t="s">
        <v>6403</v>
      </c>
      <c r="M1992">
        <v>2018</v>
      </c>
      <c r="N1992" t="s">
        <v>1463</v>
      </c>
      <c r="O1992">
        <v>7</v>
      </c>
      <c r="P1992">
        <v>1</v>
      </c>
      <c r="Q1992" t="s">
        <v>15830</v>
      </c>
      <c r="R1992" t="s">
        <v>7734</v>
      </c>
      <c r="S1992" t="s">
        <v>7734</v>
      </c>
      <c r="T1992" t="s">
        <v>21969</v>
      </c>
      <c r="U1992">
        <f t="shared" si="31"/>
        <v>119229</v>
      </c>
    </row>
    <row r="1993" spans="1:21" x14ac:dyDescent="0.2">
      <c r="A1993" t="s">
        <v>17062</v>
      </c>
      <c r="B1993" t="s">
        <v>10789</v>
      </c>
      <c r="C1993">
        <v>3521005</v>
      </c>
      <c r="D1993" t="s">
        <v>7645</v>
      </c>
      <c r="E1993" t="s">
        <v>17065</v>
      </c>
      <c r="F1993" t="s">
        <v>6402</v>
      </c>
      <c r="G1993">
        <v>598</v>
      </c>
      <c r="H1993">
        <v>11068</v>
      </c>
      <c r="I1993">
        <v>0</v>
      </c>
      <c r="J1993">
        <v>0</v>
      </c>
      <c r="K1993">
        <v>0</v>
      </c>
      <c r="L1993" t="s">
        <v>6403</v>
      </c>
      <c r="M1993">
        <v>2018</v>
      </c>
      <c r="N1993" t="s">
        <v>1463</v>
      </c>
      <c r="O1993">
        <v>7</v>
      </c>
      <c r="P1993">
        <v>1</v>
      </c>
      <c r="Q1993" t="s">
        <v>15830</v>
      </c>
      <c r="R1993" t="s">
        <v>7734</v>
      </c>
      <c r="S1993" t="s">
        <v>7734</v>
      </c>
      <c r="T1993" t="s">
        <v>21970</v>
      </c>
      <c r="U1993">
        <f t="shared" si="31"/>
        <v>119229</v>
      </c>
    </row>
    <row r="1994" spans="1:21" x14ac:dyDescent="0.2">
      <c r="A1994" t="s">
        <v>17062</v>
      </c>
      <c r="B1994" t="s">
        <v>10789</v>
      </c>
      <c r="C1994">
        <v>3521005</v>
      </c>
      <c r="D1994" t="s">
        <v>6857</v>
      </c>
      <c r="E1994" t="s">
        <v>10795</v>
      </c>
      <c r="F1994" t="s">
        <v>6402</v>
      </c>
      <c r="G1994">
        <v>1762</v>
      </c>
      <c r="H1994">
        <v>11068</v>
      </c>
      <c r="I1994">
        <v>0</v>
      </c>
      <c r="J1994">
        <v>0</v>
      </c>
      <c r="K1994">
        <v>0</v>
      </c>
      <c r="L1994" t="s">
        <v>6403</v>
      </c>
      <c r="M1994">
        <v>2018</v>
      </c>
      <c r="N1994" t="s">
        <v>1463</v>
      </c>
      <c r="O1994">
        <v>7</v>
      </c>
      <c r="P1994">
        <v>1</v>
      </c>
      <c r="Q1994" t="s">
        <v>15830</v>
      </c>
      <c r="R1994" t="s">
        <v>7734</v>
      </c>
      <c r="S1994" t="s">
        <v>7734</v>
      </c>
      <c r="T1994" t="s">
        <v>4098</v>
      </c>
      <c r="U1994">
        <f t="shared" si="31"/>
        <v>119229</v>
      </c>
    </row>
    <row r="1995" spans="1:21" x14ac:dyDescent="0.2">
      <c r="A1995" t="s">
        <v>17062</v>
      </c>
      <c r="B1995" t="s">
        <v>10789</v>
      </c>
      <c r="C1995">
        <v>3521005</v>
      </c>
      <c r="D1995" t="s">
        <v>7617</v>
      </c>
      <c r="E1995" t="s">
        <v>7370</v>
      </c>
      <c r="F1995" t="s">
        <v>6402</v>
      </c>
      <c r="G1995">
        <v>157</v>
      </c>
      <c r="H1995">
        <v>11068</v>
      </c>
      <c r="I1995">
        <v>0</v>
      </c>
      <c r="J1995">
        <v>0</v>
      </c>
      <c r="K1995">
        <v>0</v>
      </c>
      <c r="L1995" t="s">
        <v>6403</v>
      </c>
      <c r="M1995">
        <v>2018</v>
      </c>
      <c r="N1995" t="s">
        <v>1463</v>
      </c>
      <c r="O1995">
        <v>7</v>
      </c>
      <c r="P1995">
        <v>1</v>
      </c>
      <c r="Q1995" t="s">
        <v>15830</v>
      </c>
      <c r="R1995" t="s">
        <v>7734</v>
      </c>
      <c r="S1995" t="s">
        <v>7734</v>
      </c>
      <c r="T1995" t="s">
        <v>20123</v>
      </c>
      <c r="U1995">
        <f t="shared" si="31"/>
        <v>119229</v>
      </c>
    </row>
    <row r="1996" spans="1:21" x14ac:dyDescent="0.2">
      <c r="A1996" t="s">
        <v>17062</v>
      </c>
      <c r="B1996" t="s">
        <v>10789</v>
      </c>
      <c r="C1996">
        <v>3521005</v>
      </c>
      <c r="D1996" t="s">
        <v>15617</v>
      </c>
      <c r="E1996" t="s">
        <v>17066</v>
      </c>
      <c r="F1996" t="s">
        <v>6402</v>
      </c>
      <c r="G1996">
        <v>215</v>
      </c>
      <c r="H1996">
        <v>11068</v>
      </c>
      <c r="I1996">
        <v>0</v>
      </c>
      <c r="J1996">
        <v>0</v>
      </c>
      <c r="K1996">
        <v>0</v>
      </c>
      <c r="L1996" t="s">
        <v>6403</v>
      </c>
      <c r="M1996">
        <v>2018</v>
      </c>
      <c r="N1996" t="s">
        <v>1463</v>
      </c>
      <c r="O1996">
        <v>7</v>
      </c>
      <c r="P1996">
        <v>1</v>
      </c>
      <c r="Q1996" t="s">
        <v>15830</v>
      </c>
      <c r="R1996" t="s">
        <v>7734</v>
      </c>
      <c r="S1996" t="s">
        <v>7734</v>
      </c>
      <c r="T1996" t="s">
        <v>21971</v>
      </c>
      <c r="U1996">
        <f t="shared" si="31"/>
        <v>119229</v>
      </c>
    </row>
    <row r="1997" spans="1:21" x14ac:dyDescent="0.2">
      <c r="A1997" t="s">
        <v>17062</v>
      </c>
      <c r="B1997" t="s">
        <v>10789</v>
      </c>
      <c r="C1997">
        <v>3521005</v>
      </c>
      <c r="D1997" t="s">
        <v>17067</v>
      </c>
      <c r="E1997" t="s">
        <v>17068</v>
      </c>
      <c r="F1997" t="s">
        <v>6402</v>
      </c>
      <c r="G1997">
        <v>574</v>
      </c>
      <c r="H1997">
        <v>11068</v>
      </c>
      <c r="I1997">
        <v>0</v>
      </c>
      <c r="J1997">
        <v>0</v>
      </c>
      <c r="K1997">
        <v>0</v>
      </c>
      <c r="L1997" t="s">
        <v>6403</v>
      </c>
      <c r="M1997">
        <v>2018</v>
      </c>
      <c r="N1997" t="s">
        <v>1463</v>
      </c>
      <c r="O1997">
        <v>7</v>
      </c>
      <c r="P1997">
        <v>1</v>
      </c>
      <c r="Q1997" t="s">
        <v>15830</v>
      </c>
      <c r="R1997" t="s">
        <v>7734</v>
      </c>
      <c r="S1997" t="s">
        <v>7734</v>
      </c>
      <c r="T1997" t="s">
        <v>21972</v>
      </c>
      <c r="U1997">
        <f t="shared" si="31"/>
        <v>119229</v>
      </c>
    </row>
    <row r="1998" spans="1:21" x14ac:dyDescent="0.2">
      <c r="A1998" t="s">
        <v>17062</v>
      </c>
      <c r="B1998" t="s">
        <v>10789</v>
      </c>
      <c r="C1998">
        <v>3521005</v>
      </c>
      <c r="D1998" t="s">
        <v>17069</v>
      </c>
      <c r="E1998" t="s">
        <v>7041</v>
      </c>
      <c r="F1998" t="s">
        <v>6402</v>
      </c>
      <c r="G1998">
        <v>179</v>
      </c>
      <c r="H1998">
        <v>11068</v>
      </c>
      <c r="I1998">
        <v>0</v>
      </c>
      <c r="J1998">
        <v>0</v>
      </c>
      <c r="K1998">
        <v>0</v>
      </c>
      <c r="L1998" t="s">
        <v>6403</v>
      </c>
      <c r="M1998">
        <v>2018</v>
      </c>
      <c r="N1998" t="s">
        <v>1463</v>
      </c>
      <c r="O1998">
        <v>7</v>
      </c>
      <c r="P1998">
        <v>1</v>
      </c>
      <c r="Q1998" t="s">
        <v>15830</v>
      </c>
      <c r="R1998" t="s">
        <v>7734</v>
      </c>
      <c r="S1998" t="s">
        <v>7734</v>
      </c>
      <c r="T1998" t="s">
        <v>21973</v>
      </c>
      <c r="U1998">
        <f t="shared" si="31"/>
        <v>119229</v>
      </c>
    </row>
    <row r="1999" spans="1:21" x14ac:dyDescent="0.2">
      <c r="A1999" t="s">
        <v>17062</v>
      </c>
      <c r="B1999" t="s">
        <v>10789</v>
      </c>
      <c r="C1999">
        <v>3521005</v>
      </c>
      <c r="D1999" t="s">
        <v>15429</v>
      </c>
      <c r="E1999" t="s">
        <v>17070</v>
      </c>
      <c r="F1999" t="s">
        <v>6402</v>
      </c>
      <c r="G1999">
        <v>70</v>
      </c>
      <c r="H1999">
        <v>11068</v>
      </c>
      <c r="I1999">
        <v>0</v>
      </c>
      <c r="J1999">
        <v>0</v>
      </c>
      <c r="K1999">
        <v>0</v>
      </c>
      <c r="L1999" t="s">
        <v>6403</v>
      </c>
      <c r="M1999">
        <v>2018</v>
      </c>
      <c r="N1999" t="s">
        <v>1463</v>
      </c>
      <c r="O1999">
        <v>7</v>
      </c>
      <c r="P1999">
        <v>1</v>
      </c>
      <c r="Q1999" t="s">
        <v>15830</v>
      </c>
      <c r="R1999" t="s">
        <v>7734</v>
      </c>
      <c r="S1999" t="s">
        <v>7734</v>
      </c>
      <c r="T1999" t="s">
        <v>21974</v>
      </c>
      <c r="U1999">
        <f t="shared" si="31"/>
        <v>119229</v>
      </c>
    </row>
    <row r="2000" spans="1:21" x14ac:dyDescent="0.2">
      <c r="A2000" t="s">
        <v>17062</v>
      </c>
      <c r="B2000" t="s">
        <v>10789</v>
      </c>
      <c r="C2000">
        <v>3521005</v>
      </c>
      <c r="D2000" t="s">
        <v>17071</v>
      </c>
      <c r="E2000" t="s">
        <v>17072</v>
      </c>
      <c r="F2000" t="s">
        <v>6402</v>
      </c>
      <c r="G2000">
        <v>252</v>
      </c>
      <c r="H2000">
        <v>11068</v>
      </c>
      <c r="I2000">
        <v>0</v>
      </c>
      <c r="J2000">
        <v>0</v>
      </c>
      <c r="K2000">
        <v>0</v>
      </c>
      <c r="L2000" t="s">
        <v>6403</v>
      </c>
      <c r="M2000">
        <v>2018</v>
      </c>
      <c r="N2000" t="s">
        <v>1463</v>
      </c>
      <c r="O2000">
        <v>7</v>
      </c>
      <c r="P2000">
        <v>1</v>
      </c>
      <c r="Q2000" t="s">
        <v>15830</v>
      </c>
      <c r="R2000" t="s">
        <v>7734</v>
      </c>
      <c r="S2000" t="s">
        <v>7734</v>
      </c>
      <c r="T2000" t="s">
        <v>21975</v>
      </c>
      <c r="U2000">
        <f t="shared" si="31"/>
        <v>119229</v>
      </c>
    </row>
    <row r="2001" spans="1:21" x14ac:dyDescent="0.2">
      <c r="A2001" t="s">
        <v>17073</v>
      </c>
      <c r="B2001" t="s">
        <v>10789</v>
      </c>
      <c r="C2001">
        <v>3521005</v>
      </c>
      <c r="D2001" t="s">
        <v>17074</v>
      </c>
      <c r="E2001" t="s">
        <v>8401</v>
      </c>
      <c r="F2001" t="s">
        <v>6402</v>
      </c>
      <c r="G2001">
        <v>413</v>
      </c>
      <c r="H2001">
        <v>12522</v>
      </c>
      <c r="I2001">
        <v>0</v>
      </c>
      <c r="J2001">
        <v>0</v>
      </c>
      <c r="K2001">
        <v>0</v>
      </c>
      <c r="L2001" t="s">
        <v>6403</v>
      </c>
      <c r="M2001">
        <v>2018</v>
      </c>
      <c r="N2001" t="s">
        <v>1463</v>
      </c>
      <c r="O2001">
        <v>8</v>
      </c>
      <c r="P2001">
        <v>1</v>
      </c>
      <c r="Q2001" t="s">
        <v>15830</v>
      </c>
      <c r="R2001" t="s">
        <v>7734</v>
      </c>
      <c r="S2001" t="s">
        <v>7734</v>
      </c>
      <c r="T2001" t="s">
        <v>21976</v>
      </c>
      <c r="U2001">
        <f t="shared" si="31"/>
        <v>119229</v>
      </c>
    </row>
    <row r="2002" spans="1:21" x14ac:dyDescent="0.2">
      <c r="A2002" t="s">
        <v>17073</v>
      </c>
      <c r="B2002" t="s">
        <v>10789</v>
      </c>
      <c r="C2002">
        <v>3521005</v>
      </c>
      <c r="D2002" t="s">
        <v>17075</v>
      </c>
      <c r="E2002" t="s">
        <v>17076</v>
      </c>
      <c r="F2002" t="s">
        <v>6402</v>
      </c>
      <c r="G2002">
        <v>281</v>
      </c>
      <c r="H2002">
        <v>12522</v>
      </c>
      <c r="I2002">
        <v>0</v>
      </c>
      <c r="J2002">
        <v>0</v>
      </c>
      <c r="K2002">
        <v>0</v>
      </c>
      <c r="L2002" t="s">
        <v>6403</v>
      </c>
      <c r="M2002">
        <v>2018</v>
      </c>
      <c r="N2002" t="s">
        <v>1463</v>
      </c>
      <c r="O2002">
        <v>8</v>
      </c>
      <c r="P2002">
        <v>1</v>
      </c>
      <c r="Q2002" t="s">
        <v>15830</v>
      </c>
      <c r="R2002" t="s">
        <v>7734</v>
      </c>
      <c r="S2002" t="s">
        <v>7734</v>
      </c>
      <c r="T2002" t="s">
        <v>21977</v>
      </c>
      <c r="U2002">
        <f t="shared" si="31"/>
        <v>119229</v>
      </c>
    </row>
    <row r="2003" spans="1:21" x14ac:dyDescent="0.2">
      <c r="A2003" t="s">
        <v>17073</v>
      </c>
      <c r="B2003" t="s">
        <v>10789</v>
      </c>
      <c r="C2003">
        <v>3521005</v>
      </c>
      <c r="D2003" t="s">
        <v>7100</v>
      </c>
      <c r="E2003" t="s">
        <v>17077</v>
      </c>
      <c r="F2003" t="s">
        <v>6402</v>
      </c>
      <c r="G2003">
        <v>600</v>
      </c>
      <c r="H2003">
        <v>12522</v>
      </c>
      <c r="I2003">
        <v>0</v>
      </c>
      <c r="J2003">
        <v>0</v>
      </c>
      <c r="K2003">
        <v>0</v>
      </c>
      <c r="L2003" t="s">
        <v>6403</v>
      </c>
      <c r="M2003">
        <v>2018</v>
      </c>
      <c r="N2003" t="s">
        <v>1463</v>
      </c>
      <c r="O2003">
        <v>8</v>
      </c>
      <c r="P2003">
        <v>1</v>
      </c>
      <c r="Q2003" t="s">
        <v>15830</v>
      </c>
      <c r="R2003" t="s">
        <v>7734</v>
      </c>
      <c r="S2003" t="s">
        <v>7734</v>
      </c>
      <c r="T2003" t="s">
        <v>21978</v>
      </c>
      <c r="U2003">
        <f t="shared" si="31"/>
        <v>119229</v>
      </c>
    </row>
    <row r="2004" spans="1:21" x14ac:dyDescent="0.2">
      <c r="A2004" t="s">
        <v>17073</v>
      </c>
      <c r="B2004" t="s">
        <v>10789</v>
      </c>
      <c r="C2004">
        <v>3521005</v>
      </c>
      <c r="D2004" t="s">
        <v>6595</v>
      </c>
      <c r="E2004" t="s">
        <v>7194</v>
      </c>
      <c r="F2004" t="s">
        <v>6402</v>
      </c>
      <c r="G2004">
        <v>9979</v>
      </c>
      <c r="H2004">
        <v>12522</v>
      </c>
      <c r="I2004">
        <v>1</v>
      </c>
      <c r="J2004">
        <v>1</v>
      </c>
      <c r="K2004">
        <v>0</v>
      </c>
      <c r="L2004" t="s">
        <v>6403</v>
      </c>
      <c r="M2004">
        <v>2018</v>
      </c>
      <c r="N2004" t="s">
        <v>1463</v>
      </c>
      <c r="O2004">
        <v>8</v>
      </c>
      <c r="P2004">
        <v>1</v>
      </c>
      <c r="Q2004" t="s">
        <v>15830</v>
      </c>
      <c r="R2004" t="s">
        <v>7734</v>
      </c>
      <c r="S2004" t="s">
        <v>7734</v>
      </c>
      <c r="T2004" t="s">
        <v>4090</v>
      </c>
      <c r="U2004">
        <f t="shared" si="31"/>
        <v>119229</v>
      </c>
    </row>
    <row r="2005" spans="1:21" x14ac:dyDescent="0.2">
      <c r="A2005" t="s">
        <v>17073</v>
      </c>
      <c r="B2005" t="s">
        <v>10789</v>
      </c>
      <c r="C2005">
        <v>3521005</v>
      </c>
      <c r="D2005" t="s">
        <v>17078</v>
      </c>
      <c r="E2005" t="s">
        <v>17079</v>
      </c>
      <c r="F2005" t="s">
        <v>6402</v>
      </c>
      <c r="G2005">
        <v>714</v>
      </c>
      <c r="H2005">
        <v>12522</v>
      </c>
      <c r="I2005">
        <v>0</v>
      </c>
      <c r="J2005">
        <v>0</v>
      </c>
      <c r="K2005">
        <v>0</v>
      </c>
      <c r="L2005" t="s">
        <v>6403</v>
      </c>
      <c r="M2005">
        <v>2018</v>
      </c>
      <c r="N2005" t="s">
        <v>1463</v>
      </c>
      <c r="O2005">
        <v>8</v>
      </c>
      <c r="P2005">
        <v>1</v>
      </c>
      <c r="Q2005" t="s">
        <v>15830</v>
      </c>
      <c r="R2005" t="s">
        <v>7734</v>
      </c>
      <c r="S2005" t="s">
        <v>7734</v>
      </c>
      <c r="T2005" t="s">
        <v>21979</v>
      </c>
      <c r="U2005">
        <f t="shared" si="31"/>
        <v>119229</v>
      </c>
    </row>
    <row r="2006" spans="1:21" x14ac:dyDescent="0.2">
      <c r="A2006" t="s">
        <v>17073</v>
      </c>
      <c r="B2006" t="s">
        <v>10789</v>
      </c>
      <c r="C2006">
        <v>3521005</v>
      </c>
      <c r="D2006" t="s">
        <v>10751</v>
      </c>
      <c r="E2006" t="s">
        <v>9584</v>
      </c>
      <c r="F2006" t="s">
        <v>6402</v>
      </c>
      <c r="G2006">
        <v>535</v>
      </c>
      <c r="H2006">
        <v>12522</v>
      </c>
      <c r="I2006">
        <v>0</v>
      </c>
      <c r="J2006">
        <v>0</v>
      </c>
      <c r="K2006">
        <v>0</v>
      </c>
      <c r="L2006" t="s">
        <v>6403</v>
      </c>
      <c r="M2006">
        <v>2018</v>
      </c>
      <c r="N2006" t="s">
        <v>1463</v>
      </c>
      <c r="O2006">
        <v>8</v>
      </c>
      <c r="P2006">
        <v>1</v>
      </c>
      <c r="Q2006" t="s">
        <v>15830</v>
      </c>
      <c r="R2006" t="s">
        <v>7734</v>
      </c>
      <c r="S2006" t="s">
        <v>7734</v>
      </c>
      <c r="T2006" t="s">
        <v>21980</v>
      </c>
      <c r="U2006">
        <f t="shared" si="31"/>
        <v>119229</v>
      </c>
    </row>
    <row r="2007" spans="1:21" x14ac:dyDescent="0.2">
      <c r="A2007" t="s">
        <v>17080</v>
      </c>
      <c r="B2007" t="s">
        <v>10789</v>
      </c>
      <c r="C2007">
        <v>3521005</v>
      </c>
      <c r="D2007" t="s">
        <v>6575</v>
      </c>
      <c r="E2007" t="s">
        <v>17081</v>
      </c>
      <c r="F2007" t="s">
        <v>6402</v>
      </c>
      <c r="G2007">
        <v>7732</v>
      </c>
      <c r="H2007">
        <v>9922</v>
      </c>
      <c r="I2007">
        <v>1</v>
      </c>
      <c r="J2007">
        <v>1</v>
      </c>
      <c r="K2007">
        <v>0</v>
      </c>
      <c r="L2007" t="s">
        <v>6409</v>
      </c>
      <c r="M2007">
        <v>2018</v>
      </c>
      <c r="N2007" t="s">
        <v>1463</v>
      </c>
      <c r="O2007">
        <v>9</v>
      </c>
      <c r="P2007">
        <v>1</v>
      </c>
      <c r="Q2007" t="s">
        <v>15830</v>
      </c>
      <c r="R2007" t="s">
        <v>7734</v>
      </c>
      <c r="S2007" t="s">
        <v>7734</v>
      </c>
      <c r="T2007" t="s">
        <v>21981</v>
      </c>
      <c r="U2007">
        <f t="shared" si="31"/>
        <v>119229</v>
      </c>
    </row>
    <row r="2008" spans="1:21" x14ac:dyDescent="0.2">
      <c r="A2008" t="s">
        <v>17080</v>
      </c>
      <c r="B2008" t="s">
        <v>10789</v>
      </c>
      <c r="C2008">
        <v>3521005</v>
      </c>
      <c r="D2008" t="s">
        <v>12818</v>
      </c>
      <c r="E2008" t="s">
        <v>17082</v>
      </c>
      <c r="F2008" t="s">
        <v>6402</v>
      </c>
      <c r="G2008">
        <v>831</v>
      </c>
      <c r="H2008">
        <v>9922</v>
      </c>
      <c r="I2008">
        <v>0</v>
      </c>
      <c r="J2008">
        <v>0</v>
      </c>
      <c r="K2008">
        <v>0</v>
      </c>
      <c r="L2008" t="s">
        <v>6403</v>
      </c>
      <c r="M2008">
        <v>2018</v>
      </c>
      <c r="N2008" t="s">
        <v>1463</v>
      </c>
      <c r="O2008">
        <v>9</v>
      </c>
      <c r="P2008">
        <v>1</v>
      </c>
      <c r="Q2008" t="s">
        <v>15830</v>
      </c>
      <c r="R2008" t="s">
        <v>7734</v>
      </c>
      <c r="S2008" t="s">
        <v>7734</v>
      </c>
      <c r="T2008" t="s">
        <v>21982</v>
      </c>
      <c r="U2008">
        <f t="shared" si="31"/>
        <v>119229</v>
      </c>
    </row>
    <row r="2009" spans="1:21" x14ac:dyDescent="0.2">
      <c r="A2009" t="s">
        <v>17080</v>
      </c>
      <c r="B2009" t="s">
        <v>10789</v>
      </c>
      <c r="C2009">
        <v>3521005</v>
      </c>
      <c r="D2009" t="s">
        <v>17083</v>
      </c>
      <c r="E2009" t="s">
        <v>17084</v>
      </c>
      <c r="F2009" t="s">
        <v>6402</v>
      </c>
      <c r="G2009">
        <v>644</v>
      </c>
      <c r="H2009">
        <v>9922</v>
      </c>
      <c r="I2009">
        <v>0</v>
      </c>
      <c r="J2009">
        <v>0</v>
      </c>
      <c r="K2009">
        <v>0</v>
      </c>
      <c r="L2009" t="s">
        <v>6403</v>
      </c>
      <c r="M2009">
        <v>2018</v>
      </c>
      <c r="N2009" t="s">
        <v>1463</v>
      </c>
      <c r="O2009">
        <v>9</v>
      </c>
      <c r="P2009">
        <v>1</v>
      </c>
      <c r="Q2009" t="s">
        <v>15830</v>
      </c>
      <c r="R2009" t="s">
        <v>7734</v>
      </c>
      <c r="S2009" t="s">
        <v>7734</v>
      </c>
      <c r="T2009" t="s">
        <v>21983</v>
      </c>
      <c r="U2009">
        <f t="shared" si="31"/>
        <v>119229</v>
      </c>
    </row>
    <row r="2010" spans="1:21" x14ac:dyDescent="0.2">
      <c r="A2010" t="s">
        <v>17080</v>
      </c>
      <c r="B2010" t="s">
        <v>10789</v>
      </c>
      <c r="C2010">
        <v>3521005</v>
      </c>
      <c r="D2010" t="s">
        <v>17085</v>
      </c>
      <c r="E2010" t="s">
        <v>17086</v>
      </c>
      <c r="F2010" t="s">
        <v>6402</v>
      </c>
      <c r="G2010">
        <v>173</v>
      </c>
      <c r="H2010">
        <v>9922</v>
      </c>
      <c r="I2010">
        <v>0</v>
      </c>
      <c r="J2010">
        <v>0</v>
      </c>
      <c r="K2010">
        <v>0</v>
      </c>
      <c r="L2010" t="s">
        <v>6403</v>
      </c>
      <c r="M2010">
        <v>2018</v>
      </c>
      <c r="N2010" t="s">
        <v>1463</v>
      </c>
      <c r="O2010">
        <v>9</v>
      </c>
      <c r="P2010">
        <v>1</v>
      </c>
      <c r="Q2010" t="s">
        <v>15830</v>
      </c>
      <c r="R2010" t="s">
        <v>7734</v>
      </c>
      <c r="S2010" t="s">
        <v>7734</v>
      </c>
      <c r="T2010" t="s">
        <v>21984</v>
      </c>
      <c r="U2010">
        <f t="shared" si="31"/>
        <v>119229</v>
      </c>
    </row>
    <row r="2011" spans="1:21" x14ac:dyDescent="0.2">
      <c r="A2011" t="s">
        <v>17080</v>
      </c>
      <c r="B2011" t="s">
        <v>10789</v>
      </c>
      <c r="C2011">
        <v>3521005</v>
      </c>
      <c r="D2011" t="s">
        <v>6440</v>
      </c>
      <c r="E2011" t="s">
        <v>7443</v>
      </c>
      <c r="F2011" t="s">
        <v>6402</v>
      </c>
      <c r="G2011">
        <v>542</v>
      </c>
      <c r="H2011">
        <v>9922</v>
      </c>
      <c r="I2011">
        <v>0</v>
      </c>
      <c r="J2011">
        <v>0</v>
      </c>
      <c r="K2011">
        <v>0</v>
      </c>
      <c r="L2011" t="s">
        <v>6403</v>
      </c>
      <c r="M2011">
        <v>2018</v>
      </c>
      <c r="N2011" t="s">
        <v>1463</v>
      </c>
      <c r="O2011">
        <v>9</v>
      </c>
      <c r="P2011">
        <v>1</v>
      </c>
      <c r="Q2011" t="s">
        <v>15830</v>
      </c>
      <c r="R2011" t="s">
        <v>7734</v>
      </c>
      <c r="S2011" t="s">
        <v>7734</v>
      </c>
      <c r="T2011" t="s">
        <v>21985</v>
      </c>
      <c r="U2011">
        <f t="shared" si="31"/>
        <v>119229</v>
      </c>
    </row>
    <row r="2012" spans="1:21" x14ac:dyDescent="0.2">
      <c r="A2012" t="s">
        <v>17087</v>
      </c>
      <c r="B2012" t="s">
        <v>10789</v>
      </c>
      <c r="C2012">
        <v>3521005</v>
      </c>
      <c r="D2012" t="s">
        <v>6821</v>
      </c>
      <c r="E2012" t="s">
        <v>10790</v>
      </c>
      <c r="F2012" t="s">
        <v>6402</v>
      </c>
      <c r="G2012">
        <v>91422</v>
      </c>
      <c r="H2012">
        <v>119229</v>
      </c>
      <c r="I2012">
        <v>1</v>
      </c>
      <c r="J2012">
        <v>1</v>
      </c>
      <c r="K2012">
        <v>0</v>
      </c>
      <c r="L2012" t="s">
        <v>6409</v>
      </c>
      <c r="M2012">
        <v>2018</v>
      </c>
      <c r="N2012" t="s">
        <v>6404</v>
      </c>
      <c r="O2012">
        <v>99</v>
      </c>
      <c r="P2012">
        <v>1</v>
      </c>
      <c r="Q2012" t="s">
        <v>15830</v>
      </c>
      <c r="R2012" t="s">
        <v>7734</v>
      </c>
      <c r="S2012" t="s">
        <v>7734</v>
      </c>
      <c r="T2012" t="s">
        <v>987</v>
      </c>
      <c r="U2012">
        <f t="shared" si="31"/>
        <v>119229</v>
      </c>
    </row>
    <row r="2013" spans="1:21" x14ac:dyDescent="0.2">
      <c r="A2013" t="s">
        <v>17087</v>
      </c>
      <c r="B2013" t="s">
        <v>10789</v>
      </c>
      <c r="C2013">
        <v>3521005</v>
      </c>
      <c r="D2013" t="s">
        <v>10252</v>
      </c>
      <c r="E2013" t="s">
        <v>17088</v>
      </c>
      <c r="F2013" t="s">
        <v>6402</v>
      </c>
      <c r="G2013">
        <v>996</v>
      </c>
      <c r="H2013">
        <v>119229</v>
      </c>
      <c r="I2013">
        <v>0</v>
      </c>
      <c r="J2013">
        <v>0</v>
      </c>
      <c r="K2013">
        <v>0</v>
      </c>
      <c r="L2013" t="s">
        <v>6409</v>
      </c>
      <c r="M2013">
        <v>2018</v>
      </c>
      <c r="N2013" t="s">
        <v>6404</v>
      </c>
      <c r="O2013">
        <v>99</v>
      </c>
      <c r="P2013">
        <v>1</v>
      </c>
      <c r="Q2013" t="s">
        <v>15830</v>
      </c>
      <c r="R2013" t="s">
        <v>7734</v>
      </c>
      <c r="S2013" t="s">
        <v>7734</v>
      </c>
      <c r="T2013" t="s">
        <v>21986</v>
      </c>
      <c r="U2013">
        <f t="shared" si="31"/>
        <v>119229</v>
      </c>
    </row>
    <row r="2014" spans="1:21" x14ac:dyDescent="0.2">
      <c r="A2014" t="s">
        <v>17087</v>
      </c>
      <c r="B2014" t="s">
        <v>10789</v>
      </c>
      <c r="C2014">
        <v>3521005</v>
      </c>
      <c r="D2014" t="s">
        <v>17089</v>
      </c>
      <c r="E2014" t="s">
        <v>6432</v>
      </c>
      <c r="F2014" t="s">
        <v>6402</v>
      </c>
      <c r="G2014">
        <v>4563</v>
      </c>
      <c r="H2014">
        <v>119229</v>
      </c>
      <c r="I2014">
        <v>0</v>
      </c>
      <c r="J2014">
        <v>0</v>
      </c>
      <c r="K2014">
        <v>0</v>
      </c>
      <c r="L2014" t="s">
        <v>6403</v>
      </c>
      <c r="M2014">
        <v>2018</v>
      </c>
      <c r="N2014" t="s">
        <v>6404</v>
      </c>
      <c r="O2014">
        <v>99</v>
      </c>
      <c r="P2014">
        <v>1</v>
      </c>
      <c r="Q2014" t="s">
        <v>15830</v>
      </c>
      <c r="R2014" t="s">
        <v>7734</v>
      </c>
      <c r="S2014" t="s">
        <v>7734</v>
      </c>
      <c r="T2014" t="s">
        <v>21987</v>
      </c>
      <c r="U2014">
        <f t="shared" si="31"/>
        <v>119229</v>
      </c>
    </row>
    <row r="2015" spans="1:21" x14ac:dyDescent="0.2">
      <c r="A2015" t="s">
        <v>17087</v>
      </c>
      <c r="B2015" t="s">
        <v>10789</v>
      </c>
      <c r="C2015">
        <v>3521005</v>
      </c>
      <c r="D2015" t="s">
        <v>7647</v>
      </c>
      <c r="E2015" t="s">
        <v>6506</v>
      </c>
      <c r="F2015" t="s">
        <v>6402</v>
      </c>
      <c r="G2015">
        <v>16079</v>
      </c>
      <c r="H2015">
        <v>119229</v>
      </c>
      <c r="I2015">
        <v>0</v>
      </c>
      <c r="J2015">
        <v>0</v>
      </c>
      <c r="K2015">
        <v>0</v>
      </c>
      <c r="L2015" t="s">
        <v>6403</v>
      </c>
      <c r="M2015">
        <v>2018</v>
      </c>
      <c r="N2015" t="s">
        <v>6404</v>
      </c>
      <c r="O2015">
        <v>99</v>
      </c>
      <c r="P2015">
        <v>1</v>
      </c>
      <c r="Q2015" t="s">
        <v>15830</v>
      </c>
      <c r="R2015" t="s">
        <v>7734</v>
      </c>
      <c r="S2015" t="s">
        <v>7734</v>
      </c>
      <c r="T2015" t="s">
        <v>21988</v>
      </c>
      <c r="U2015">
        <f t="shared" si="31"/>
        <v>119229</v>
      </c>
    </row>
    <row r="2016" spans="1:21" x14ac:dyDescent="0.2">
      <c r="A2016" t="s">
        <v>17087</v>
      </c>
      <c r="B2016" t="s">
        <v>10789</v>
      </c>
      <c r="C2016">
        <v>3521005</v>
      </c>
      <c r="D2016" t="s">
        <v>10850</v>
      </c>
      <c r="E2016" t="s">
        <v>7757</v>
      </c>
      <c r="F2016" t="s">
        <v>6402</v>
      </c>
      <c r="G2016">
        <v>1458</v>
      </c>
      <c r="H2016">
        <v>119229</v>
      </c>
      <c r="I2016">
        <v>0</v>
      </c>
      <c r="J2016">
        <v>0</v>
      </c>
      <c r="K2016">
        <v>0</v>
      </c>
      <c r="L2016" t="s">
        <v>6403</v>
      </c>
      <c r="M2016">
        <v>2018</v>
      </c>
      <c r="N2016" t="s">
        <v>6404</v>
      </c>
      <c r="O2016">
        <v>99</v>
      </c>
      <c r="P2016">
        <v>1</v>
      </c>
      <c r="Q2016" t="s">
        <v>15830</v>
      </c>
      <c r="R2016" t="s">
        <v>7734</v>
      </c>
      <c r="S2016" t="s">
        <v>7734</v>
      </c>
      <c r="T2016" t="s">
        <v>991</v>
      </c>
      <c r="U2016">
        <f t="shared" si="31"/>
        <v>119229</v>
      </c>
    </row>
    <row r="2017" spans="1:21" x14ac:dyDescent="0.2">
      <c r="A2017" t="s">
        <v>17087</v>
      </c>
      <c r="B2017" t="s">
        <v>10789</v>
      </c>
      <c r="C2017">
        <v>3521005</v>
      </c>
      <c r="D2017" t="s">
        <v>6857</v>
      </c>
      <c r="E2017" t="s">
        <v>6466</v>
      </c>
      <c r="F2017" t="s">
        <v>6402</v>
      </c>
      <c r="G2017">
        <v>2970</v>
      </c>
      <c r="H2017">
        <v>119229</v>
      </c>
      <c r="I2017">
        <v>0</v>
      </c>
      <c r="J2017">
        <v>0</v>
      </c>
      <c r="K2017">
        <v>0</v>
      </c>
      <c r="L2017" t="s">
        <v>6403</v>
      </c>
      <c r="M2017">
        <v>2018</v>
      </c>
      <c r="N2017" t="s">
        <v>6404</v>
      </c>
      <c r="O2017">
        <v>99</v>
      </c>
      <c r="P2017">
        <v>1</v>
      </c>
      <c r="Q2017" t="s">
        <v>15830</v>
      </c>
      <c r="R2017" t="s">
        <v>7734</v>
      </c>
      <c r="S2017" t="s">
        <v>7734</v>
      </c>
      <c r="T2017" t="s">
        <v>21989</v>
      </c>
      <c r="U2017">
        <f t="shared" si="31"/>
        <v>119229</v>
      </c>
    </row>
    <row r="2018" spans="1:21" x14ac:dyDescent="0.2">
      <c r="A2018" t="s">
        <v>17087</v>
      </c>
      <c r="B2018" t="s">
        <v>10789</v>
      </c>
      <c r="C2018">
        <v>3521005</v>
      </c>
      <c r="D2018" t="s">
        <v>17090</v>
      </c>
      <c r="E2018" t="s">
        <v>17091</v>
      </c>
      <c r="F2018" t="s">
        <v>6402</v>
      </c>
      <c r="G2018">
        <v>752</v>
      </c>
      <c r="H2018">
        <v>119229</v>
      </c>
      <c r="I2018">
        <v>0</v>
      </c>
      <c r="J2018">
        <v>0</v>
      </c>
      <c r="K2018">
        <v>0</v>
      </c>
      <c r="L2018" t="s">
        <v>6403</v>
      </c>
      <c r="M2018">
        <v>2018</v>
      </c>
      <c r="N2018" t="s">
        <v>6404</v>
      </c>
      <c r="O2018">
        <v>99</v>
      </c>
      <c r="P2018">
        <v>1</v>
      </c>
      <c r="Q2018" t="s">
        <v>15830</v>
      </c>
      <c r="R2018" t="s">
        <v>7734</v>
      </c>
      <c r="S2018" t="s">
        <v>7734</v>
      </c>
      <c r="T2018" t="s">
        <v>21990</v>
      </c>
      <c r="U2018">
        <f t="shared" si="31"/>
        <v>119229</v>
      </c>
    </row>
    <row r="2019" spans="1:21" x14ac:dyDescent="0.2">
      <c r="A2019" t="s">
        <v>17087</v>
      </c>
      <c r="B2019" t="s">
        <v>10789</v>
      </c>
      <c r="C2019">
        <v>3521005</v>
      </c>
      <c r="D2019" t="s">
        <v>17092</v>
      </c>
      <c r="E2019" t="s">
        <v>13520</v>
      </c>
      <c r="F2019" t="s">
        <v>6402</v>
      </c>
      <c r="G2019">
        <v>989</v>
      </c>
      <c r="H2019">
        <v>119229</v>
      </c>
      <c r="I2019">
        <v>0</v>
      </c>
      <c r="J2019">
        <v>0</v>
      </c>
      <c r="K2019">
        <v>0</v>
      </c>
      <c r="L2019" t="s">
        <v>6403</v>
      </c>
      <c r="M2019">
        <v>2018</v>
      </c>
      <c r="N2019" t="s">
        <v>6404</v>
      </c>
      <c r="O2019">
        <v>99</v>
      </c>
      <c r="P2019">
        <v>1</v>
      </c>
      <c r="Q2019" t="s">
        <v>15830</v>
      </c>
      <c r="R2019" t="s">
        <v>7734</v>
      </c>
      <c r="S2019" t="s">
        <v>7734</v>
      </c>
      <c r="T2019" t="s">
        <v>21991</v>
      </c>
      <c r="U2019">
        <f t="shared" si="31"/>
        <v>119229</v>
      </c>
    </row>
    <row r="2020" spans="1:21" x14ac:dyDescent="0.2">
      <c r="A2020" t="s">
        <v>17093</v>
      </c>
      <c r="B2020" t="s">
        <v>7843</v>
      </c>
      <c r="C2020">
        <v>3509030</v>
      </c>
      <c r="D2020" t="s">
        <v>17094</v>
      </c>
      <c r="E2020" t="s">
        <v>7852</v>
      </c>
      <c r="F2020" t="s">
        <v>6402</v>
      </c>
      <c r="G2020">
        <v>1380</v>
      </c>
      <c r="H2020">
        <v>5432</v>
      </c>
      <c r="I2020">
        <v>0</v>
      </c>
      <c r="J2020">
        <v>1</v>
      </c>
      <c r="K2020">
        <v>0</v>
      </c>
      <c r="L2020" t="s">
        <v>6409</v>
      </c>
      <c r="M2020">
        <v>2018</v>
      </c>
      <c r="N2020" t="s">
        <v>1463</v>
      </c>
      <c r="O2020" t="s">
        <v>7851</v>
      </c>
      <c r="P2020">
        <v>2</v>
      </c>
      <c r="Q2020" t="s">
        <v>15830</v>
      </c>
      <c r="R2020" t="s">
        <v>7734</v>
      </c>
      <c r="S2020" t="s">
        <v>7734</v>
      </c>
      <c r="T2020" t="s">
        <v>21992</v>
      </c>
      <c r="U2020">
        <f t="shared" si="31"/>
        <v>6347</v>
      </c>
    </row>
    <row r="2021" spans="1:21" x14ac:dyDescent="0.2">
      <c r="A2021" t="s">
        <v>17093</v>
      </c>
      <c r="B2021" t="s">
        <v>7843</v>
      </c>
      <c r="C2021">
        <v>3509030</v>
      </c>
      <c r="D2021" t="s">
        <v>7542</v>
      </c>
      <c r="E2021" t="s">
        <v>17095</v>
      </c>
      <c r="F2021" t="s">
        <v>6402</v>
      </c>
      <c r="G2021">
        <v>1370</v>
      </c>
      <c r="H2021">
        <v>5432</v>
      </c>
      <c r="I2021">
        <v>1</v>
      </c>
      <c r="J2021">
        <v>0</v>
      </c>
      <c r="K2021">
        <v>0</v>
      </c>
      <c r="L2021" t="s">
        <v>6409</v>
      </c>
      <c r="M2021">
        <v>2018</v>
      </c>
      <c r="N2021" t="s">
        <v>1463</v>
      </c>
      <c r="O2021" t="s">
        <v>7851</v>
      </c>
      <c r="P2021">
        <v>2</v>
      </c>
      <c r="Q2021" t="s">
        <v>15830</v>
      </c>
      <c r="R2021" t="s">
        <v>7734</v>
      </c>
      <c r="S2021" t="s">
        <v>7734</v>
      </c>
      <c r="T2021" t="s">
        <v>21993</v>
      </c>
      <c r="U2021">
        <f t="shared" si="31"/>
        <v>6347</v>
      </c>
    </row>
    <row r="2022" spans="1:21" x14ac:dyDescent="0.2">
      <c r="A2022" t="s">
        <v>17093</v>
      </c>
      <c r="B2022" t="s">
        <v>7843</v>
      </c>
      <c r="C2022">
        <v>3509030</v>
      </c>
      <c r="D2022" t="s">
        <v>6660</v>
      </c>
      <c r="E2022" t="s">
        <v>6932</v>
      </c>
      <c r="F2022" t="s">
        <v>6402</v>
      </c>
      <c r="G2022">
        <v>1144</v>
      </c>
      <c r="H2022">
        <v>5432</v>
      </c>
      <c r="I2022">
        <v>1</v>
      </c>
      <c r="J2022">
        <v>0</v>
      </c>
      <c r="K2022">
        <v>0</v>
      </c>
      <c r="L2022" t="s">
        <v>6403</v>
      </c>
      <c r="M2022">
        <v>2018</v>
      </c>
      <c r="N2022" t="s">
        <v>1463</v>
      </c>
      <c r="O2022" t="s">
        <v>7851</v>
      </c>
      <c r="P2022">
        <v>2</v>
      </c>
      <c r="Q2022" t="s">
        <v>15830</v>
      </c>
      <c r="R2022" t="s">
        <v>7734</v>
      </c>
      <c r="S2022" t="s">
        <v>7734</v>
      </c>
      <c r="T2022" t="s">
        <v>21994</v>
      </c>
      <c r="U2022">
        <f t="shared" si="31"/>
        <v>6347</v>
      </c>
    </row>
    <row r="2023" spans="1:21" x14ac:dyDescent="0.2">
      <c r="A2023" t="s">
        <v>17093</v>
      </c>
      <c r="B2023" t="s">
        <v>7843</v>
      </c>
      <c r="C2023">
        <v>3509030</v>
      </c>
      <c r="D2023" t="s">
        <v>6434</v>
      </c>
      <c r="E2023" t="s">
        <v>7850</v>
      </c>
      <c r="F2023" t="s">
        <v>6402</v>
      </c>
      <c r="G2023">
        <v>1538</v>
      </c>
      <c r="H2023">
        <v>5432</v>
      </c>
      <c r="I2023">
        <v>0</v>
      </c>
      <c r="J2023">
        <v>1</v>
      </c>
      <c r="K2023">
        <v>0</v>
      </c>
      <c r="L2023" t="s">
        <v>6403</v>
      </c>
      <c r="M2023">
        <v>2018</v>
      </c>
      <c r="N2023" t="s">
        <v>1463</v>
      </c>
      <c r="O2023" t="s">
        <v>7851</v>
      </c>
      <c r="P2023">
        <v>2</v>
      </c>
      <c r="Q2023" t="s">
        <v>15830</v>
      </c>
      <c r="R2023" t="s">
        <v>7734</v>
      </c>
      <c r="S2023" t="s">
        <v>7734</v>
      </c>
      <c r="T2023" t="s">
        <v>4123</v>
      </c>
      <c r="U2023">
        <f t="shared" si="31"/>
        <v>6347</v>
      </c>
    </row>
    <row r="2024" spans="1:21" x14ac:dyDescent="0.2">
      <c r="A2024" t="s">
        <v>17096</v>
      </c>
      <c r="B2024" t="s">
        <v>7843</v>
      </c>
      <c r="C2024">
        <v>3509030</v>
      </c>
      <c r="D2024" t="s">
        <v>17097</v>
      </c>
      <c r="E2024" t="s">
        <v>15454</v>
      </c>
      <c r="F2024" t="s">
        <v>6402</v>
      </c>
      <c r="G2024">
        <v>341</v>
      </c>
      <c r="H2024">
        <v>971</v>
      </c>
      <c r="I2024">
        <v>0</v>
      </c>
      <c r="J2024">
        <v>0</v>
      </c>
      <c r="K2024">
        <v>0</v>
      </c>
      <c r="L2024" t="s">
        <v>6409</v>
      </c>
      <c r="M2024">
        <v>2018</v>
      </c>
      <c r="N2024" t="s">
        <v>1463</v>
      </c>
      <c r="O2024" t="s">
        <v>7858</v>
      </c>
      <c r="P2024">
        <v>1</v>
      </c>
      <c r="Q2024" t="s">
        <v>15830</v>
      </c>
      <c r="R2024" t="s">
        <v>7734</v>
      </c>
      <c r="S2024" t="s">
        <v>7734</v>
      </c>
      <c r="T2024" t="s">
        <v>21995</v>
      </c>
      <c r="U2024">
        <f t="shared" si="31"/>
        <v>6347</v>
      </c>
    </row>
    <row r="2025" spans="1:21" x14ac:dyDescent="0.2">
      <c r="A2025" t="s">
        <v>17096</v>
      </c>
      <c r="B2025" t="s">
        <v>7843</v>
      </c>
      <c r="C2025">
        <v>3509030</v>
      </c>
      <c r="D2025" t="s">
        <v>15147</v>
      </c>
      <c r="E2025" t="s">
        <v>6909</v>
      </c>
      <c r="F2025" t="s">
        <v>6402</v>
      </c>
      <c r="G2025">
        <v>630</v>
      </c>
      <c r="H2025">
        <v>971</v>
      </c>
      <c r="I2025">
        <v>1</v>
      </c>
      <c r="J2025">
        <v>1</v>
      </c>
      <c r="K2025">
        <v>0</v>
      </c>
      <c r="L2025" t="s">
        <v>6403</v>
      </c>
      <c r="M2025">
        <v>2018</v>
      </c>
      <c r="N2025" t="s">
        <v>1463</v>
      </c>
      <c r="O2025" t="s">
        <v>7858</v>
      </c>
      <c r="P2025">
        <v>1</v>
      </c>
      <c r="Q2025" t="s">
        <v>15830</v>
      </c>
      <c r="R2025" t="s">
        <v>7734</v>
      </c>
      <c r="S2025" t="s">
        <v>7734</v>
      </c>
      <c r="T2025" t="s">
        <v>21996</v>
      </c>
      <c r="U2025">
        <f t="shared" si="31"/>
        <v>6347</v>
      </c>
    </row>
    <row r="2026" spans="1:21" x14ac:dyDescent="0.2">
      <c r="A2026" t="s">
        <v>17098</v>
      </c>
      <c r="B2026" t="s">
        <v>7843</v>
      </c>
      <c r="C2026">
        <v>3509030</v>
      </c>
      <c r="D2026" t="s">
        <v>6582</v>
      </c>
      <c r="E2026" t="s">
        <v>7862</v>
      </c>
      <c r="F2026" t="s">
        <v>6402</v>
      </c>
      <c r="G2026">
        <v>1238</v>
      </c>
      <c r="H2026">
        <v>4386</v>
      </c>
      <c r="I2026">
        <v>0</v>
      </c>
      <c r="J2026">
        <v>1</v>
      </c>
      <c r="K2026">
        <v>0</v>
      </c>
      <c r="L2026" t="s">
        <v>6409</v>
      </c>
      <c r="M2026">
        <v>2018</v>
      </c>
      <c r="N2026" t="s">
        <v>1463</v>
      </c>
      <c r="O2026" t="s">
        <v>7189</v>
      </c>
      <c r="P2026">
        <v>2</v>
      </c>
      <c r="Q2026" t="s">
        <v>15830</v>
      </c>
      <c r="R2026" t="s">
        <v>7734</v>
      </c>
      <c r="S2026" t="s">
        <v>7734</v>
      </c>
      <c r="T2026" t="s">
        <v>4125</v>
      </c>
      <c r="U2026">
        <f t="shared" si="31"/>
        <v>6347</v>
      </c>
    </row>
    <row r="2027" spans="1:21" x14ac:dyDescent="0.2">
      <c r="A2027" t="s">
        <v>17098</v>
      </c>
      <c r="B2027" t="s">
        <v>7843</v>
      </c>
      <c r="C2027">
        <v>3509030</v>
      </c>
      <c r="D2027" t="s">
        <v>7360</v>
      </c>
      <c r="E2027" t="s">
        <v>7314</v>
      </c>
      <c r="F2027" t="s">
        <v>6402</v>
      </c>
      <c r="G2027">
        <v>1285</v>
      </c>
      <c r="H2027">
        <v>4386</v>
      </c>
      <c r="I2027">
        <v>0</v>
      </c>
      <c r="J2027">
        <v>1</v>
      </c>
      <c r="K2027">
        <v>0</v>
      </c>
      <c r="L2027" t="s">
        <v>6409</v>
      </c>
      <c r="M2027">
        <v>2018</v>
      </c>
      <c r="N2027" t="s">
        <v>1463</v>
      </c>
      <c r="O2027" t="s">
        <v>7189</v>
      </c>
      <c r="P2027">
        <v>2</v>
      </c>
      <c r="Q2027" t="s">
        <v>15830</v>
      </c>
      <c r="R2027" t="s">
        <v>7734</v>
      </c>
      <c r="S2027" t="s">
        <v>7734</v>
      </c>
      <c r="T2027" t="s">
        <v>4113</v>
      </c>
      <c r="U2027">
        <f t="shared" si="31"/>
        <v>6347</v>
      </c>
    </row>
    <row r="2028" spans="1:21" x14ac:dyDescent="0.2">
      <c r="A2028" t="s">
        <v>17098</v>
      </c>
      <c r="B2028" t="s">
        <v>7843</v>
      </c>
      <c r="C2028">
        <v>3509030</v>
      </c>
      <c r="D2028" t="s">
        <v>6717</v>
      </c>
      <c r="E2028" t="s">
        <v>10634</v>
      </c>
      <c r="F2028" t="s">
        <v>6402</v>
      </c>
      <c r="G2028">
        <v>180</v>
      </c>
      <c r="H2028">
        <v>4386</v>
      </c>
      <c r="I2028">
        <v>0</v>
      </c>
      <c r="J2028">
        <v>0</v>
      </c>
      <c r="K2028">
        <v>0</v>
      </c>
      <c r="L2028" t="s">
        <v>6403</v>
      </c>
      <c r="M2028">
        <v>2018</v>
      </c>
      <c r="N2028" t="s">
        <v>1463</v>
      </c>
      <c r="O2028" t="s">
        <v>7189</v>
      </c>
      <c r="P2028">
        <v>2</v>
      </c>
      <c r="Q2028" t="s">
        <v>15830</v>
      </c>
      <c r="R2028" t="s">
        <v>7734</v>
      </c>
      <c r="S2028" t="s">
        <v>7734</v>
      </c>
      <c r="T2028" t="s">
        <v>21997</v>
      </c>
      <c r="U2028">
        <f t="shared" si="31"/>
        <v>6347</v>
      </c>
    </row>
    <row r="2029" spans="1:21" x14ac:dyDescent="0.2">
      <c r="A2029" t="s">
        <v>17098</v>
      </c>
      <c r="B2029" t="s">
        <v>7843</v>
      </c>
      <c r="C2029">
        <v>3509030</v>
      </c>
      <c r="D2029" t="s">
        <v>8011</v>
      </c>
      <c r="E2029" t="s">
        <v>7011</v>
      </c>
      <c r="F2029" t="s">
        <v>6402</v>
      </c>
      <c r="G2029">
        <v>936</v>
      </c>
      <c r="H2029">
        <v>4386</v>
      </c>
      <c r="I2029">
        <v>0</v>
      </c>
      <c r="J2029">
        <v>0</v>
      </c>
      <c r="K2029">
        <v>0</v>
      </c>
      <c r="L2029" t="s">
        <v>6403</v>
      </c>
      <c r="M2029">
        <v>2018</v>
      </c>
      <c r="N2029" t="s">
        <v>1463</v>
      </c>
      <c r="O2029" t="s">
        <v>7189</v>
      </c>
      <c r="P2029">
        <v>2</v>
      </c>
      <c r="Q2029" t="s">
        <v>15830</v>
      </c>
      <c r="R2029" t="s">
        <v>7734</v>
      </c>
      <c r="S2029" t="s">
        <v>7734</v>
      </c>
      <c r="T2029" t="s">
        <v>21998</v>
      </c>
      <c r="U2029">
        <f t="shared" si="31"/>
        <v>6347</v>
      </c>
    </row>
    <row r="2030" spans="1:21" x14ac:dyDescent="0.2">
      <c r="A2030" t="s">
        <v>17098</v>
      </c>
      <c r="B2030" t="s">
        <v>7843</v>
      </c>
      <c r="C2030">
        <v>3509030</v>
      </c>
      <c r="D2030" t="s">
        <v>6477</v>
      </c>
      <c r="E2030" t="s">
        <v>17099</v>
      </c>
      <c r="F2030" t="s">
        <v>6402</v>
      </c>
      <c r="G2030">
        <v>747</v>
      </c>
      <c r="H2030">
        <v>4386</v>
      </c>
      <c r="I2030">
        <v>0</v>
      </c>
      <c r="J2030">
        <v>0</v>
      </c>
      <c r="K2030">
        <v>0</v>
      </c>
      <c r="L2030" t="s">
        <v>6403</v>
      </c>
      <c r="M2030">
        <v>2018</v>
      </c>
      <c r="N2030" t="s">
        <v>1463</v>
      </c>
      <c r="O2030" t="s">
        <v>7189</v>
      </c>
      <c r="P2030">
        <v>2</v>
      </c>
      <c r="Q2030" t="s">
        <v>15830</v>
      </c>
      <c r="R2030" t="s">
        <v>7734</v>
      </c>
      <c r="S2030" t="s">
        <v>7734</v>
      </c>
      <c r="T2030" t="s">
        <v>21999</v>
      </c>
      <c r="U2030">
        <f t="shared" si="31"/>
        <v>6347</v>
      </c>
    </row>
    <row r="2031" spans="1:21" x14ac:dyDescent="0.2">
      <c r="A2031" t="s">
        <v>17100</v>
      </c>
      <c r="B2031" t="s">
        <v>7843</v>
      </c>
      <c r="C2031">
        <v>3509030</v>
      </c>
      <c r="D2031" t="s">
        <v>6537</v>
      </c>
      <c r="E2031" t="s">
        <v>7855</v>
      </c>
      <c r="F2031" t="s">
        <v>6402</v>
      </c>
      <c r="G2031">
        <v>2228</v>
      </c>
      <c r="H2031">
        <v>6294</v>
      </c>
      <c r="I2031">
        <v>0</v>
      </c>
      <c r="J2031">
        <v>0</v>
      </c>
      <c r="K2031">
        <v>0</v>
      </c>
      <c r="L2031" t="s">
        <v>6409</v>
      </c>
      <c r="M2031">
        <v>2018</v>
      </c>
      <c r="N2031" t="s">
        <v>1479</v>
      </c>
      <c r="O2031">
        <v>99</v>
      </c>
      <c r="P2031">
        <v>1</v>
      </c>
      <c r="Q2031" t="s">
        <v>15830</v>
      </c>
      <c r="R2031" t="s">
        <v>7734</v>
      </c>
      <c r="S2031" t="s">
        <v>7734</v>
      </c>
      <c r="T2031" t="s">
        <v>4118</v>
      </c>
      <c r="U2031">
        <f t="shared" si="31"/>
        <v>6347</v>
      </c>
    </row>
    <row r="2032" spans="1:21" x14ac:dyDescent="0.2">
      <c r="A2032" t="s">
        <v>17100</v>
      </c>
      <c r="B2032" t="s">
        <v>7843</v>
      </c>
      <c r="C2032">
        <v>3509030</v>
      </c>
      <c r="D2032" t="s">
        <v>6436</v>
      </c>
      <c r="E2032" t="s">
        <v>17101</v>
      </c>
      <c r="F2032" t="s">
        <v>6402</v>
      </c>
      <c r="G2032">
        <v>249</v>
      </c>
      <c r="H2032">
        <v>6294</v>
      </c>
      <c r="I2032">
        <v>0</v>
      </c>
      <c r="J2032">
        <v>0</v>
      </c>
      <c r="K2032">
        <v>0</v>
      </c>
      <c r="L2032" t="s">
        <v>6403</v>
      </c>
      <c r="M2032">
        <v>2018</v>
      </c>
      <c r="N2032" t="s">
        <v>1479</v>
      </c>
      <c r="O2032">
        <v>99</v>
      </c>
      <c r="P2032">
        <v>1</v>
      </c>
      <c r="Q2032" t="s">
        <v>15830</v>
      </c>
      <c r="R2032" t="s">
        <v>7734</v>
      </c>
      <c r="S2032" t="s">
        <v>7734</v>
      </c>
      <c r="T2032" t="s">
        <v>22000</v>
      </c>
      <c r="U2032">
        <f t="shared" si="31"/>
        <v>6347</v>
      </c>
    </row>
    <row r="2033" spans="1:21" x14ac:dyDescent="0.2">
      <c r="A2033" t="s">
        <v>17100</v>
      </c>
      <c r="B2033" t="s">
        <v>7843</v>
      </c>
      <c r="C2033">
        <v>3509030</v>
      </c>
      <c r="D2033" t="s">
        <v>6425</v>
      </c>
      <c r="E2033" t="s">
        <v>7848</v>
      </c>
      <c r="F2033" t="s">
        <v>6402</v>
      </c>
      <c r="G2033">
        <v>778</v>
      </c>
      <c r="H2033">
        <v>6294</v>
      </c>
      <c r="I2033">
        <v>0</v>
      </c>
      <c r="J2033">
        <v>0</v>
      </c>
      <c r="K2033">
        <v>0</v>
      </c>
      <c r="L2033" t="s">
        <v>6403</v>
      </c>
      <c r="M2033">
        <v>2018</v>
      </c>
      <c r="N2033" t="s">
        <v>1479</v>
      </c>
      <c r="O2033">
        <v>99</v>
      </c>
      <c r="P2033">
        <v>1</v>
      </c>
      <c r="Q2033" t="s">
        <v>15830</v>
      </c>
      <c r="R2033" t="s">
        <v>7734</v>
      </c>
      <c r="S2033" t="s">
        <v>7734</v>
      </c>
      <c r="T2033" t="s">
        <v>4122</v>
      </c>
      <c r="U2033">
        <f t="shared" si="31"/>
        <v>6347</v>
      </c>
    </row>
    <row r="2034" spans="1:21" x14ac:dyDescent="0.2">
      <c r="A2034" t="s">
        <v>17100</v>
      </c>
      <c r="B2034" t="s">
        <v>7843</v>
      </c>
      <c r="C2034">
        <v>3509030</v>
      </c>
      <c r="D2034" t="s">
        <v>6804</v>
      </c>
      <c r="E2034" t="s">
        <v>6526</v>
      </c>
      <c r="F2034" t="s">
        <v>6402</v>
      </c>
      <c r="G2034">
        <v>54</v>
      </c>
      <c r="H2034">
        <v>6294</v>
      </c>
      <c r="I2034">
        <v>0</v>
      </c>
      <c r="J2034">
        <v>0</v>
      </c>
      <c r="K2034">
        <v>0</v>
      </c>
      <c r="L2034" t="s">
        <v>6403</v>
      </c>
      <c r="M2034">
        <v>2018</v>
      </c>
      <c r="N2034" t="s">
        <v>1479</v>
      </c>
      <c r="O2034">
        <v>99</v>
      </c>
      <c r="P2034">
        <v>1</v>
      </c>
      <c r="Q2034" t="s">
        <v>15830</v>
      </c>
      <c r="R2034" t="s">
        <v>7734</v>
      </c>
      <c r="S2034" t="s">
        <v>7734</v>
      </c>
      <c r="T2034" t="s">
        <v>22001</v>
      </c>
      <c r="U2034">
        <f t="shared" si="31"/>
        <v>6347</v>
      </c>
    </row>
    <row r="2035" spans="1:21" x14ac:dyDescent="0.2">
      <c r="A2035" t="s">
        <v>17100</v>
      </c>
      <c r="B2035" t="s">
        <v>7843</v>
      </c>
      <c r="C2035">
        <v>3509030</v>
      </c>
      <c r="D2035" t="s">
        <v>6434</v>
      </c>
      <c r="E2035" t="s">
        <v>11105</v>
      </c>
      <c r="F2035" t="s">
        <v>6402</v>
      </c>
      <c r="G2035">
        <v>2985</v>
      </c>
      <c r="H2035">
        <v>6294</v>
      </c>
      <c r="I2035">
        <v>0</v>
      </c>
      <c r="J2035">
        <v>1</v>
      </c>
      <c r="K2035">
        <v>0</v>
      </c>
      <c r="L2035" t="s">
        <v>6403</v>
      </c>
      <c r="M2035">
        <v>2018</v>
      </c>
      <c r="N2035" t="s">
        <v>1479</v>
      </c>
      <c r="O2035">
        <v>99</v>
      </c>
      <c r="P2035">
        <v>1</v>
      </c>
      <c r="Q2035" t="s">
        <v>15830</v>
      </c>
      <c r="R2035" t="s">
        <v>7734</v>
      </c>
      <c r="S2035" t="s">
        <v>7734</v>
      </c>
      <c r="T2035" t="s">
        <v>22002</v>
      </c>
      <c r="U2035">
        <f t="shared" si="31"/>
        <v>6347</v>
      </c>
    </row>
    <row r="2036" spans="1:21" x14ac:dyDescent="0.2">
      <c r="A2036" t="s">
        <v>17102</v>
      </c>
      <c r="B2036" t="s">
        <v>7843</v>
      </c>
      <c r="C2036">
        <v>3509030</v>
      </c>
      <c r="D2036" t="s">
        <v>7695</v>
      </c>
      <c r="E2036" t="s">
        <v>7046</v>
      </c>
      <c r="F2036" t="s">
        <v>6402</v>
      </c>
      <c r="G2036">
        <v>2798</v>
      </c>
      <c r="H2036">
        <v>6347</v>
      </c>
      <c r="I2036">
        <v>0</v>
      </c>
      <c r="J2036">
        <v>1</v>
      </c>
      <c r="K2036">
        <v>0</v>
      </c>
      <c r="L2036" t="s">
        <v>6409</v>
      </c>
      <c r="M2036">
        <v>2018</v>
      </c>
      <c r="N2036" t="s">
        <v>6404</v>
      </c>
      <c r="O2036">
        <v>99</v>
      </c>
      <c r="P2036">
        <v>1</v>
      </c>
      <c r="Q2036" t="s">
        <v>15830</v>
      </c>
      <c r="R2036" t="s">
        <v>7734</v>
      </c>
      <c r="S2036" t="s">
        <v>7734</v>
      </c>
      <c r="T2036" t="s">
        <v>995</v>
      </c>
      <c r="U2036">
        <f t="shared" si="31"/>
        <v>6347</v>
      </c>
    </row>
    <row r="2037" spans="1:21" x14ac:dyDescent="0.2">
      <c r="A2037" t="s">
        <v>17102</v>
      </c>
      <c r="B2037" t="s">
        <v>7843</v>
      </c>
      <c r="C2037">
        <v>3509030</v>
      </c>
      <c r="D2037" t="s">
        <v>6477</v>
      </c>
      <c r="E2037" t="s">
        <v>7866</v>
      </c>
      <c r="F2037" t="s">
        <v>6402</v>
      </c>
      <c r="G2037">
        <v>505</v>
      </c>
      <c r="H2037">
        <v>6347</v>
      </c>
      <c r="I2037">
        <v>0</v>
      </c>
      <c r="J2037">
        <v>0</v>
      </c>
      <c r="K2037">
        <v>0</v>
      </c>
      <c r="L2037" t="s">
        <v>6403</v>
      </c>
      <c r="M2037">
        <v>2018</v>
      </c>
      <c r="N2037" t="s">
        <v>6404</v>
      </c>
      <c r="O2037">
        <v>99</v>
      </c>
      <c r="P2037">
        <v>1</v>
      </c>
      <c r="Q2037" t="s">
        <v>15830</v>
      </c>
      <c r="R2037" t="s">
        <v>7734</v>
      </c>
      <c r="S2037" t="s">
        <v>7734</v>
      </c>
      <c r="T2037" t="s">
        <v>22003</v>
      </c>
      <c r="U2037">
        <f t="shared" si="31"/>
        <v>6347</v>
      </c>
    </row>
    <row r="2038" spans="1:21" x14ac:dyDescent="0.2">
      <c r="A2038" t="s">
        <v>17102</v>
      </c>
      <c r="B2038" t="s">
        <v>7843</v>
      </c>
      <c r="C2038">
        <v>3509030</v>
      </c>
      <c r="D2038" t="s">
        <v>6428</v>
      </c>
      <c r="E2038" t="s">
        <v>8818</v>
      </c>
      <c r="F2038" t="s">
        <v>6402</v>
      </c>
      <c r="G2038">
        <v>1566</v>
      </c>
      <c r="H2038">
        <v>6347</v>
      </c>
      <c r="I2038">
        <v>0</v>
      </c>
      <c r="J2038">
        <v>0</v>
      </c>
      <c r="K2038">
        <v>0</v>
      </c>
      <c r="L2038" t="s">
        <v>6403</v>
      </c>
      <c r="M2038">
        <v>2018</v>
      </c>
      <c r="N2038" t="s">
        <v>6404</v>
      </c>
      <c r="O2038">
        <v>99</v>
      </c>
      <c r="P2038">
        <v>1</v>
      </c>
      <c r="Q2038" t="s">
        <v>15830</v>
      </c>
      <c r="R2038" t="s">
        <v>7734</v>
      </c>
      <c r="S2038" t="s">
        <v>7734</v>
      </c>
      <c r="T2038" t="s">
        <v>22004</v>
      </c>
      <c r="U2038">
        <f t="shared" si="31"/>
        <v>6347</v>
      </c>
    </row>
    <row r="2039" spans="1:21" x14ac:dyDescent="0.2">
      <c r="A2039" t="s">
        <v>17102</v>
      </c>
      <c r="B2039" t="s">
        <v>7843</v>
      </c>
      <c r="C2039">
        <v>3509030</v>
      </c>
      <c r="D2039" t="s">
        <v>6440</v>
      </c>
      <c r="E2039" t="s">
        <v>7847</v>
      </c>
      <c r="F2039" t="s">
        <v>6402</v>
      </c>
      <c r="G2039">
        <v>1478</v>
      </c>
      <c r="H2039">
        <v>6347</v>
      </c>
      <c r="I2039">
        <v>0</v>
      </c>
      <c r="J2039">
        <v>0</v>
      </c>
      <c r="K2039">
        <v>0</v>
      </c>
      <c r="L2039" t="s">
        <v>6403</v>
      </c>
      <c r="M2039">
        <v>2018</v>
      </c>
      <c r="N2039" t="s">
        <v>6404</v>
      </c>
      <c r="O2039">
        <v>99</v>
      </c>
      <c r="P2039">
        <v>1</v>
      </c>
      <c r="Q2039" t="s">
        <v>15830</v>
      </c>
      <c r="R2039" t="s">
        <v>7734</v>
      </c>
      <c r="S2039" t="s">
        <v>7734</v>
      </c>
      <c r="T2039" t="s">
        <v>4121</v>
      </c>
      <c r="U2039">
        <f t="shared" si="31"/>
        <v>6347</v>
      </c>
    </row>
    <row r="2040" spans="1:21" x14ac:dyDescent="0.2">
      <c r="A2040" t="s">
        <v>17108</v>
      </c>
      <c r="B2040" t="s">
        <v>7800</v>
      </c>
      <c r="C2040">
        <v>3543007</v>
      </c>
      <c r="D2040" t="s">
        <v>7810</v>
      </c>
      <c r="E2040" t="s">
        <v>6777</v>
      </c>
      <c r="F2040" t="s">
        <v>6402</v>
      </c>
      <c r="G2040">
        <v>379</v>
      </c>
      <c r="H2040">
        <v>1292</v>
      </c>
      <c r="I2040">
        <v>0</v>
      </c>
      <c r="J2040">
        <v>0</v>
      </c>
      <c r="K2040">
        <v>0</v>
      </c>
      <c r="L2040" t="s">
        <v>6409</v>
      </c>
      <c r="M2040">
        <v>2018</v>
      </c>
      <c r="N2040" t="s">
        <v>1463</v>
      </c>
      <c r="O2040">
        <v>1</v>
      </c>
      <c r="P2040">
        <v>1</v>
      </c>
      <c r="Q2040" t="s">
        <v>15830</v>
      </c>
      <c r="R2040" t="s">
        <v>7734</v>
      </c>
      <c r="S2040" t="s">
        <v>7734</v>
      </c>
      <c r="T2040" t="s">
        <v>4237</v>
      </c>
      <c r="U2040">
        <f t="shared" si="31"/>
        <v>9323</v>
      </c>
    </row>
    <row r="2041" spans="1:21" x14ac:dyDescent="0.2">
      <c r="A2041" t="s">
        <v>17108</v>
      </c>
      <c r="B2041" t="s">
        <v>7800</v>
      </c>
      <c r="C2041">
        <v>3543007</v>
      </c>
      <c r="D2041" t="s">
        <v>6624</v>
      </c>
      <c r="E2041" t="s">
        <v>7808</v>
      </c>
      <c r="F2041" t="s">
        <v>6402</v>
      </c>
      <c r="G2041">
        <v>579</v>
      </c>
      <c r="H2041">
        <v>1292</v>
      </c>
      <c r="I2041">
        <v>0</v>
      </c>
      <c r="J2041">
        <v>1</v>
      </c>
      <c r="K2041">
        <v>0</v>
      </c>
      <c r="L2041" t="s">
        <v>6403</v>
      </c>
      <c r="M2041">
        <v>2018</v>
      </c>
      <c r="N2041" t="s">
        <v>1463</v>
      </c>
      <c r="O2041">
        <v>1</v>
      </c>
      <c r="P2041">
        <v>1</v>
      </c>
      <c r="Q2041" t="s">
        <v>15830</v>
      </c>
      <c r="R2041" t="s">
        <v>7734</v>
      </c>
      <c r="S2041" t="s">
        <v>7734</v>
      </c>
      <c r="T2041" t="s">
        <v>4235</v>
      </c>
      <c r="U2041">
        <f t="shared" si="31"/>
        <v>9323</v>
      </c>
    </row>
    <row r="2042" spans="1:21" x14ac:dyDescent="0.2">
      <c r="A2042" t="s">
        <v>17108</v>
      </c>
      <c r="B2042" t="s">
        <v>7800</v>
      </c>
      <c r="C2042">
        <v>3543007</v>
      </c>
      <c r="D2042" t="s">
        <v>7276</v>
      </c>
      <c r="E2042" t="s">
        <v>6570</v>
      </c>
      <c r="F2042" t="s">
        <v>6402</v>
      </c>
      <c r="G2042">
        <v>334</v>
      </c>
      <c r="H2042">
        <v>1292</v>
      </c>
      <c r="I2042">
        <v>0</v>
      </c>
      <c r="J2042">
        <v>0</v>
      </c>
      <c r="K2042">
        <v>0</v>
      </c>
      <c r="L2042" t="s">
        <v>6403</v>
      </c>
      <c r="M2042">
        <v>2018</v>
      </c>
      <c r="N2042" t="s">
        <v>1463</v>
      </c>
      <c r="O2042">
        <v>1</v>
      </c>
      <c r="P2042">
        <v>1</v>
      </c>
      <c r="Q2042" t="s">
        <v>15830</v>
      </c>
      <c r="R2042" t="s">
        <v>7734</v>
      </c>
      <c r="S2042" t="s">
        <v>7734</v>
      </c>
      <c r="T2042" t="s">
        <v>22005</v>
      </c>
      <c r="U2042">
        <f t="shared" si="31"/>
        <v>9323</v>
      </c>
    </row>
    <row r="2043" spans="1:21" x14ac:dyDescent="0.2">
      <c r="A2043" t="s">
        <v>17109</v>
      </c>
      <c r="B2043" t="s">
        <v>7800</v>
      </c>
      <c r="C2043">
        <v>3543007</v>
      </c>
      <c r="D2043" t="s">
        <v>15244</v>
      </c>
      <c r="E2043" t="s">
        <v>15296</v>
      </c>
      <c r="F2043" t="s">
        <v>6402</v>
      </c>
      <c r="G2043">
        <v>74</v>
      </c>
      <c r="H2043">
        <v>981</v>
      </c>
      <c r="I2043">
        <v>0</v>
      </c>
      <c r="J2043">
        <v>0</v>
      </c>
      <c r="K2043">
        <v>0</v>
      </c>
      <c r="L2043" t="s">
        <v>6409</v>
      </c>
      <c r="M2043">
        <v>2018</v>
      </c>
      <c r="N2043" t="s">
        <v>1463</v>
      </c>
      <c r="O2043">
        <v>2</v>
      </c>
      <c r="P2043">
        <v>1</v>
      </c>
      <c r="Q2043" t="s">
        <v>15830</v>
      </c>
      <c r="R2043" t="s">
        <v>7734</v>
      </c>
      <c r="S2043" t="s">
        <v>7734</v>
      </c>
      <c r="T2043" t="s">
        <v>22006</v>
      </c>
      <c r="U2043">
        <f t="shared" si="31"/>
        <v>9323</v>
      </c>
    </row>
    <row r="2044" spans="1:21" x14ac:dyDescent="0.2">
      <c r="A2044" t="s">
        <v>17109</v>
      </c>
      <c r="B2044" t="s">
        <v>7800</v>
      </c>
      <c r="C2044">
        <v>3543007</v>
      </c>
      <c r="D2044" t="s">
        <v>6921</v>
      </c>
      <c r="E2044" t="s">
        <v>7820</v>
      </c>
      <c r="F2044" t="s">
        <v>6402</v>
      </c>
      <c r="G2044">
        <v>311</v>
      </c>
      <c r="H2044">
        <v>981</v>
      </c>
      <c r="I2044">
        <v>0</v>
      </c>
      <c r="J2044">
        <v>0</v>
      </c>
      <c r="K2044">
        <v>0</v>
      </c>
      <c r="L2044" t="s">
        <v>6409</v>
      </c>
      <c r="M2044">
        <v>2018</v>
      </c>
      <c r="N2044" t="s">
        <v>1463</v>
      </c>
      <c r="O2044">
        <v>2</v>
      </c>
      <c r="P2044">
        <v>1</v>
      </c>
      <c r="Q2044" t="s">
        <v>15830</v>
      </c>
      <c r="R2044" t="s">
        <v>7734</v>
      </c>
      <c r="S2044" t="s">
        <v>7734</v>
      </c>
      <c r="T2044" t="s">
        <v>4242</v>
      </c>
      <c r="U2044">
        <f t="shared" si="31"/>
        <v>9323</v>
      </c>
    </row>
    <row r="2045" spans="1:21" x14ac:dyDescent="0.2">
      <c r="A2045" t="s">
        <v>17109</v>
      </c>
      <c r="B2045" t="s">
        <v>7800</v>
      </c>
      <c r="C2045">
        <v>3543007</v>
      </c>
      <c r="D2045" t="s">
        <v>6622</v>
      </c>
      <c r="E2045" t="s">
        <v>6798</v>
      </c>
      <c r="F2045" t="s">
        <v>6402</v>
      </c>
      <c r="G2045">
        <v>596</v>
      </c>
      <c r="H2045">
        <v>981</v>
      </c>
      <c r="I2045">
        <v>1</v>
      </c>
      <c r="J2045">
        <v>1</v>
      </c>
      <c r="K2045">
        <v>0</v>
      </c>
      <c r="L2045" t="s">
        <v>6403</v>
      </c>
      <c r="M2045">
        <v>2018</v>
      </c>
      <c r="N2045" t="s">
        <v>1463</v>
      </c>
      <c r="O2045">
        <v>2</v>
      </c>
      <c r="P2045">
        <v>1</v>
      </c>
      <c r="Q2045" t="s">
        <v>15830</v>
      </c>
      <c r="R2045" t="s">
        <v>7734</v>
      </c>
      <c r="S2045" t="s">
        <v>7734</v>
      </c>
      <c r="T2045" t="s">
        <v>4233</v>
      </c>
      <c r="U2045">
        <f t="shared" si="31"/>
        <v>9323</v>
      </c>
    </row>
    <row r="2046" spans="1:21" x14ac:dyDescent="0.2">
      <c r="A2046" t="s">
        <v>17110</v>
      </c>
      <c r="B2046" t="s">
        <v>7800</v>
      </c>
      <c r="C2046">
        <v>3543007</v>
      </c>
      <c r="D2046" t="s">
        <v>6434</v>
      </c>
      <c r="E2046" t="s">
        <v>14535</v>
      </c>
      <c r="F2046" t="s">
        <v>6402</v>
      </c>
      <c r="G2046">
        <v>193</v>
      </c>
      <c r="H2046">
        <v>1107</v>
      </c>
      <c r="I2046">
        <v>0</v>
      </c>
      <c r="J2046">
        <v>0</v>
      </c>
      <c r="K2046">
        <v>0</v>
      </c>
      <c r="L2046" t="s">
        <v>6403</v>
      </c>
      <c r="M2046">
        <v>2018</v>
      </c>
      <c r="N2046" t="s">
        <v>1463</v>
      </c>
      <c r="O2046">
        <v>3</v>
      </c>
      <c r="P2046">
        <v>1</v>
      </c>
      <c r="Q2046" t="s">
        <v>15830</v>
      </c>
      <c r="R2046" t="s">
        <v>7734</v>
      </c>
      <c r="S2046" t="s">
        <v>7734</v>
      </c>
      <c r="T2046" t="s">
        <v>22007</v>
      </c>
      <c r="U2046">
        <f t="shared" si="31"/>
        <v>9323</v>
      </c>
    </row>
    <row r="2047" spans="1:21" x14ac:dyDescent="0.2">
      <c r="A2047" t="s">
        <v>17110</v>
      </c>
      <c r="B2047" t="s">
        <v>7800</v>
      </c>
      <c r="C2047">
        <v>3543007</v>
      </c>
      <c r="D2047" t="s">
        <v>6440</v>
      </c>
      <c r="E2047" t="s">
        <v>7584</v>
      </c>
      <c r="F2047" t="s">
        <v>6402</v>
      </c>
      <c r="G2047">
        <v>568</v>
      </c>
      <c r="H2047">
        <v>1107</v>
      </c>
      <c r="I2047">
        <v>0</v>
      </c>
      <c r="J2047">
        <v>1</v>
      </c>
      <c r="K2047">
        <v>0</v>
      </c>
      <c r="L2047" t="s">
        <v>6403</v>
      </c>
      <c r="M2047">
        <v>2018</v>
      </c>
      <c r="N2047" t="s">
        <v>1463</v>
      </c>
      <c r="O2047">
        <v>3</v>
      </c>
      <c r="P2047">
        <v>1</v>
      </c>
      <c r="Q2047" t="s">
        <v>15830</v>
      </c>
      <c r="R2047" t="s">
        <v>7734</v>
      </c>
      <c r="S2047" t="s">
        <v>7734</v>
      </c>
      <c r="T2047" t="s">
        <v>4229</v>
      </c>
      <c r="U2047">
        <f t="shared" si="31"/>
        <v>9323</v>
      </c>
    </row>
    <row r="2048" spans="1:21" x14ac:dyDescent="0.2">
      <c r="A2048" t="s">
        <v>17110</v>
      </c>
      <c r="B2048" t="s">
        <v>7800</v>
      </c>
      <c r="C2048">
        <v>3543007</v>
      </c>
      <c r="D2048" t="s">
        <v>6548</v>
      </c>
      <c r="E2048" t="s">
        <v>7809</v>
      </c>
      <c r="F2048" t="s">
        <v>6402</v>
      </c>
      <c r="G2048">
        <v>346</v>
      </c>
      <c r="H2048">
        <v>1107</v>
      </c>
      <c r="I2048">
        <v>0</v>
      </c>
      <c r="J2048">
        <v>0</v>
      </c>
      <c r="K2048">
        <v>0</v>
      </c>
      <c r="L2048" t="s">
        <v>6403</v>
      </c>
      <c r="M2048">
        <v>2018</v>
      </c>
      <c r="N2048" t="s">
        <v>1463</v>
      </c>
      <c r="O2048">
        <v>3</v>
      </c>
      <c r="P2048">
        <v>1</v>
      </c>
      <c r="Q2048" t="s">
        <v>15830</v>
      </c>
      <c r="R2048" t="s">
        <v>7734</v>
      </c>
      <c r="S2048" t="s">
        <v>7734</v>
      </c>
      <c r="T2048" t="s">
        <v>4231</v>
      </c>
      <c r="U2048">
        <f t="shared" si="31"/>
        <v>9323</v>
      </c>
    </row>
    <row r="2049" spans="1:21" x14ac:dyDescent="0.2">
      <c r="A2049" t="s">
        <v>17111</v>
      </c>
      <c r="B2049" t="s">
        <v>7800</v>
      </c>
      <c r="C2049">
        <v>3543007</v>
      </c>
      <c r="D2049" t="s">
        <v>17112</v>
      </c>
      <c r="E2049" t="s">
        <v>6674</v>
      </c>
      <c r="F2049" t="s">
        <v>6402</v>
      </c>
      <c r="G2049">
        <v>289</v>
      </c>
      <c r="H2049">
        <v>1656</v>
      </c>
      <c r="I2049">
        <v>0</v>
      </c>
      <c r="J2049">
        <v>0</v>
      </c>
      <c r="K2049">
        <v>0</v>
      </c>
      <c r="L2049" t="s">
        <v>6409</v>
      </c>
      <c r="M2049">
        <v>2018</v>
      </c>
      <c r="N2049" t="s">
        <v>1463</v>
      </c>
      <c r="O2049">
        <v>4</v>
      </c>
      <c r="P2049">
        <v>1</v>
      </c>
      <c r="Q2049" t="s">
        <v>15830</v>
      </c>
      <c r="R2049" t="s">
        <v>7734</v>
      </c>
      <c r="S2049" t="s">
        <v>7734</v>
      </c>
      <c r="T2049" t="s">
        <v>22008</v>
      </c>
      <c r="U2049">
        <f t="shared" si="31"/>
        <v>9323</v>
      </c>
    </row>
    <row r="2050" spans="1:21" x14ac:dyDescent="0.2">
      <c r="A2050" t="s">
        <v>17111</v>
      </c>
      <c r="B2050" t="s">
        <v>7800</v>
      </c>
      <c r="C2050">
        <v>3543007</v>
      </c>
      <c r="D2050" t="s">
        <v>7426</v>
      </c>
      <c r="E2050" t="s">
        <v>17113</v>
      </c>
      <c r="F2050" t="s">
        <v>6402</v>
      </c>
      <c r="G2050">
        <v>1289</v>
      </c>
      <c r="H2050">
        <v>1656</v>
      </c>
      <c r="I2050">
        <v>1</v>
      </c>
      <c r="J2050">
        <v>1</v>
      </c>
      <c r="K2050">
        <v>0</v>
      </c>
      <c r="L2050" t="s">
        <v>6409</v>
      </c>
      <c r="M2050">
        <v>2018</v>
      </c>
      <c r="N2050" t="s">
        <v>1463</v>
      </c>
      <c r="O2050">
        <v>4</v>
      </c>
      <c r="P2050">
        <v>1</v>
      </c>
      <c r="Q2050" t="s">
        <v>15830</v>
      </c>
      <c r="R2050" t="s">
        <v>7734</v>
      </c>
      <c r="S2050" t="s">
        <v>7734</v>
      </c>
      <c r="T2050" t="s">
        <v>22009</v>
      </c>
      <c r="U2050">
        <f t="shared" ref="U2050:U2113" si="32">_xlfn.MAXIFS($H$2:$H$6695, $C$2:$C$6695,C2050)</f>
        <v>9323</v>
      </c>
    </row>
    <row r="2051" spans="1:21" x14ac:dyDescent="0.2">
      <c r="A2051" t="s">
        <v>17111</v>
      </c>
      <c r="B2051" t="s">
        <v>7800</v>
      </c>
      <c r="C2051">
        <v>3543007</v>
      </c>
      <c r="D2051" t="s">
        <v>6813</v>
      </c>
      <c r="E2051" t="s">
        <v>17114</v>
      </c>
      <c r="F2051" t="s">
        <v>6402</v>
      </c>
      <c r="G2051">
        <v>78</v>
      </c>
      <c r="H2051">
        <v>1656</v>
      </c>
      <c r="I2051">
        <v>0</v>
      </c>
      <c r="J2051">
        <v>0</v>
      </c>
      <c r="K2051">
        <v>0</v>
      </c>
      <c r="L2051" t="s">
        <v>6403</v>
      </c>
      <c r="M2051">
        <v>2018</v>
      </c>
      <c r="N2051" t="s">
        <v>1463</v>
      </c>
      <c r="O2051">
        <v>4</v>
      </c>
      <c r="P2051">
        <v>1</v>
      </c>
      <c r="Q2051" t="s">
        <v>15830</v>
      </c>
      <c r="R2051" t="s">
        <v>7734</v>
      </c>
      <c r="S2051" t="s">
        <v>7734</v>
      </c>
      <c r="T2051" t="s">
        <v>22010</v>
      </c>
      <c r="U2051">
        <f t="shared" si="32"/>
        <v>9323</v>
      </c>
    </row>
    <row r="2052" spans="1:21" x14ac:dyDescent="0.2">
      <c r="A2052" t="s">
        <v>17115</v>
      </c>
      <c r="B2052" t="s">
        <v>7800</v>
      </c>
      <c r="C2052">
        <v>3543007</v>
      </c>
      <c r="D2052" t="s">
        <v>6936</v>
      </c>
      <c r="E2052" t="s">
        <v>6721</v>
      </c>
      <c r="F2052" t="s">
        <v>6402</v>
      </c>
      <c r="G2052">
        <v>168</v>
      </c>
      <c r="H2052">
        <v>468</v>
      </c>
      <c r="I2052">
        <v>0</v>
      </c>
      <c r="J2052">
        <v>0</v>
      </c>
      <c r="K2052">
        <v>0</v>
      </c>
      <c r="L2052" t="s">
        <v>6409</v>
      </c>
      <c r="M2052">
        <v>2018</v>
      </c>
      <c r="N2052" t="s">
        <v>1463</v>
      </c>
      <c r="O2052">
        <v>5</v>
      </c>
      <c r="P2052">
        <v>1</v>
      </c>
      <c r="Q2052" t="s">
        <v>15830</v>
      </c>
      <c r="R2052" t="s">
        <v>7734</v>
      </c>
      <c r="S2052" t="s">
        <v>7734</v>
      </c>
      <c r="T2052" t="s">
        <v>4226</v>
      </c>
      <c r="U2052">
        <f t="shared" si="32"/>
        <v>9323</v>
      </c>
    </row>
    <row r="2053" spans="1:21" x14ac:dyDescent="0.2">
      <c r="A2053" t="s">
        <v>17115</v>
      </c>
      <c r="B2053" t="s">
        <v>7800</v>
      </c>
      <c r="C2053">
        <v>3543007</v>
      </c>
      <c r="D2053" t="s">
        <v>7261</v>
      </c>
      <c r="E2053" t="s">
        <v>7802</v>
      </c>
      <c r="F2053" t="s">
        <v>6402</v>
      </c>
      <c r="G2053">
        <v>288</v>
      </c>
      <c r="H2053">
        <v>468</v>
      </c>
      <c r="I2053">
        <v>1</v>
      </c>
      <c r="J2053">
        <v>1</v>
      </c>
      <c r="K2053">
        <v>0</v>
      </c>
      <c r="L2053" t="s">
        <v>6409</v>
      </c>
      <c r="M2053">
        <v>2018</v>
      </c>
      <c r="N2053" t="s">
        <v>1463</v>
      </c>
      <c r="O2053">
        <v>5</v>
      </c>
      <c r="P2053">
        <v>1</v>
      </c>
      <c r="Q2053" t="s">
        <v>15830</v>
      </c>
      <c r="R2053" t="s">
        <v>7734</v>
      </c>
      <c r="S2053" t="s">
        <v>7734</v>
      </c>
      <c r="T2053" t="s">
        <v>1016</v>
      </c>
      <c r="U2053">
        <f t="shared" si="32"/>
        <v>9323</v>
      </c>
    </row>
    <row r="2054" spans="1:21" x14ac:dyDescent="0.2">
      <c r="A2054" t="s">
        <v>17115</v>
      </c>
      <c r="B2054" t="s">
        <v>7800</v>
      </c>
      <c r="C2054">
        <v>3543007</v>
      </c>
      <c r="D2054" t="s">
        <v>6559</v>
      </c>
      <c r="E2054" t="s">
        <v>6817</v>
      </c>
      <c r="F2054" t="s">
        <v>6402</v>
      </c>
      <c r="G2054">
        <v>12</v>
      </c>
      <c r="H2054">
        <v>468</v>
      </c>
      <c r="I2054">
        <v>0</v>
      </c>
      <c r="J2054">
        <v>0</v>
      </c>
      <c r="K2054">
        <v>0</v>
      </c>
      <c r="L2054" t="s">
        <v>6403</v>
      </c>
      <c r="M2054">
        <v>2018</v>
      </c>
      <c r="N2054" t="s">
        <v>1463</v>
      </c>
      <c r="O2054">
        <v>5</v>
      </c>
      <c r="P2054">
        <v>1</v>
      </c>
      <c r="Q2054" t="s">
        <v>15830</v>
      </c>
      <c r="R2054" t="s">
        <v>7734</v>
      </c>
      <c r="S2054" t="s">
        <v>7734</v>
      </c>
      <c r="T2054" t="s">
        <v>22011</v>
      </c>
      <c r="U2054">
        <f t="shared" si="32"/>
        <v>9323</v>
      </c>
    </row>
    <row r="2055" spans="1:21" x14ac:dyDescent="0.2">
      <c r="A2055" t="s">
        <v>17116</v>
      </c>
      <c r="B2055" t="s">
        <v>7800</v>
      </c>
      <c r="C2055">
        <v>3543007</v>
      </c>
      <c r="D2055" t="s">
        <v>6571</v>
      </c>
      <c r="E2055" t="s">
        <v>13025</v>
      </c>
      <c r="F2055" t="s">
        <v>6402</v>
      </c>
      <c r="G2055">
        <v>588</v>
      </c>
      <c r="H2055">
        <v>1300</v>
      </c>
      <c r="I2055">
        <v>0</v>
      </c>
      <c r="J2055">
        <v>1</v>
      </c>
      <c r="K2055">
        <v>0</v>
      </c>
      <c r="L2055" t="s">
        <v>6409</v>
      </c>
      <c r="M2055">
        <v>2018</v>
      </c>
      <c r="N2055" t="s">
        <v>1463</v>
      </c>
      <c r="O2055">
        <v>6</v>
      </c>
      <c r="P2055">
        <v>1</v>
      </c>
      <c r="Q2055" t="s">
        <v>15830</v>
      </c>
      <c r="R2055" t="s">
        <v>7734</v>
      </c>
      <c r="S2055" t="s">
        <v>7734</v>
      </c>
      <c r="T2055" t="s">
        <v>22012</v>
      </c>
      <c r="U2055">
        <f t="shared" si="32"/>
        <v>9323</v>
      </c>
    </row>
    <row r="2056" spans="1:21" x14ac:dyDescent="0.2">
      <c r="A2056" t="s">
        <v>17116</v>
      </c>
      <c r="B2056" t="s">
        <v>7800</v>
      </c>
      <c r="C2056">
        <v>3543007</v>
      </c>
      <c r="D2056" t="s">
        <v>6440</v>
      </c>
      <c r="E2056" t="s">
        <v>10390</v>
      </c>
      <c r="F2056" t="s">
        <v>6402</v>
      </c>
      <c r="G2056">
        <v>200</v>
      </c>
      <c r="H2056">
        <v>1300</v>
      </c>
      <c r="I2056">
        <v>0</v>
      </c>
      <c r="J2056">
        <v>0</v>
      </c>
      <c r="K2056">
        <v>0</v>
      </c>
      <c r="L2056" t="s">
        <v>6403</v>
      </c>
      <c r="M2056">
        <v>2018</v>
      </c>
      <c r="N2056" t="s">
        <v>1463</v>
      </c>
      <c r="O2056">
        <v>6</v>
      </c>
      <c r="P2056">
        <v>1</v>
      </c>
      <c r="Q2056" t="s">
        <v>15830</v>
      </c>
      <c r="R2056" t="s">
        <v>7734</v>
      </c>
      <c r="S2056" t="s">
        <v>7734</v>
      </c>
      <c r="T2056" t="s">
        <v>22013</v>
      </c>
      <c r="U2056">
        <f t="shared" si="32"/>
        <v>9323</v>
      </c>
    </row>
    <row r="2057" spans="1:21" x14ac:dyDescent="0.2">
      <c r="A2057" t="s">
        <v>17116</v>
      </c>
      <c r="B2057" t="s">
        <v>7800</v>
      </c>
      <c r="C2057">
        <v>3543007</v>
      </c>
      <c r="D2057" t="s">
        <v>6505</v>
      </c>
      <c r="E2057" t="s">
        <v>7829</v>
      </c>
      <c r="F2057" t="s">
        <v>6402</v>
      </c>
      <c r="G2057">
        <v>278</v>
      </c>
      <c r="H2057">
        <v>1300</v>
      </c>
      <c r="I2057">
        <v>0</v>
      </c>
      <c r="J2057">
        <v>0</v>
      </c>
      <c r="K2057">
        <v>0</v>
      </c>
      <c r="L2057" t="s">
        <v>6403</v>
      </c>
      <c r="M2057">
        <v>2018</v>
      </c>
      <c r="N2057" t="s">
        <v>1463</v>
      </c>
      <c r="O2057">
        <v>6</v>
      </c>
      <c r="P2057">
        <v>1</v>
      </c>
      <c r="Q2057" t="s">
        <v>15830</v>
      </c>
      <c r="R2057" t="s">
        <v>7734</v>
      </c>
      <c r="S2057" t="s">
        <v>7734</v>
      </c>
      <c r="T2057" t="s">
        <v>22014</v>
      </c>
      <c r="U2057">
        <f t="shared" si="32"/>
        <v>9323</v>
      </c>
    </row>
    <row r="2058" spans="1:21" x14ac:dyDescent="0.2">
      <c r="A2058" t="s">
        <v>17116</v>
      </c>
      <c r="B2058" t="s">
        <v>7800</v>
      </c>
      <c r="C2058">
        <v>3543007</v>
      </c>
      <c r="D2058" t="s">
        <v>7145</v>
      </c>
      <c r="E2058" t="s">
        <v>6906</v>
      </c>
      <c r="F2058" t="s">
        <v>6402</v>
      </c>
      <c r="G2058">
        <v>234</v>
      </c>
      <c r="H2058">
        <v>1300</v>
      </c>
      <c r="I2058">
        <v>0</v>
      </c>
      <c r="J2058">
        <v>0</v>
      </c>
      <c r="K2058">
        <v>0</v>
      </c>
      <c r="L2058" t="s">
        <v>6403</v>
      </c>
      <c r="M2058">
        <v>2018</v>
      </c>
      <c r="N2058" t="s">
        <v>1463</v>
      </c>
      <c r="O2058">
        <v>6</v>
      </c>
      <c r="P2058">
        <v>1</v>
      </c>
      <c r="Q2058" t="s">
        <v>15830</v>
      </c>
      <c r="R2058" t="s">
        <v>7734</v>
      </c>
      <c r="S2058" t="s">
        <v>7734</v>
      </c>
      <c r="T2058" t="s">
        <v>22015</v>
      </c>
      <c r="U2058">
        <f t="shared" si="32"/>
        <v>9323</v>
      </c>
    </row>
    <row r="2059" spans="1:21" x14ac:dyDescent="0.2">
      <c r="A2059" t="s">
        <v>17117</v>
      </c>
      <c r="B2059" t="s">
        <v>7800</v>
      </c>
      <c r="C2059">
        <v>3543007</v>
      </c>
      <c r="D2059" t="s">
        <v>17118</v>
      </c>
      <c r="E2059" t="s">
        <v>17119</v>
      </c>
      <c r="F2059" t="s">
        <v>6402</v>
      </c>
      <c r="G2059">
        <v>694</v>
      </c>
      <c r="H2059">
        <v>1326</v>
      </c>
      <c r="I2059">
        <v>1</v>
      </c>
      <c r="J2059">
        <v>1</v>
      </c>
      <c r="K2059">
        <v>0</v>
      </c>
      <c r="L2059" t="s">
        <v>6409</v>
      </c>
      <c r="M2059">
        <v>2018</v>
      </c>
      <c r="N2059" t="s">
        <v>1463</v>
      </c>
      <c r="O2059">
        <v>7</v>
      </c>
      <c r="P2059">
        <v>1</v>
      </c>
      <c r="Q2059" t="s">
        <v>15830</v>
      </c>
      <c r="R2059" t="s">
        <v>7734</v>
      </c>
      <c r="S2059" t="s">
        <v>7734</v>
      </c>
      <c r="T2059" t="s">
        <v>22016</v>
      </c>
      <c r="U2059">
        <f t="shared" si="32"/>
        <v>9323</v>
      </c>
    </row>
    <row r="2060" spans="1:21" x14ac:dyDescent="0.2">
      <c r="A2060" t="s">
        <v>17117</v>
      </c>
      <c r="B2060" t="s">
        <v>7800</v>
      </c>
      <c r="C2060">
        <v>3543007</v>
      </c>
      <c r="D2060" t="s">
        <v>6434</v>
      </c>
      <c r="E2060" t="s">
        <v>7083</v>
      </c>
      <c r="F2060" t="s">
        <v>6402</v>
      </c>
      <c r="G2060">
        <v>96</v>
      </c>
      <c r="H2060">
        <v>1326</v>
      </c>
      <c r="I2060">
        <v>0</v>
      </c>
      <c r="J2060">
        <v>0</v>
      </c>
      <c r="K2060">
        <v>0</v>
      </c>
      <c r="L2060" t="s">
        <v>6403</v>
      </c>
      <c r="M2060">
        <v>2018</v>
      </c>
      <c r="N2060" t="s">
        <v>1463</v>
      </c>
      <c r="O2060">
        <v>7</v>
      </c>
      <c r="P2060">
        <v>1</v>
      </c>
      <c r="Q2060" t="s">
        <v>15830</v>
      </c>
      <c r="R2060" t="s">
        <v>7734</v>
      </c>
      <c r="S2060" t="s">
        <v>7734</v>
      </c>
      <c r="T2060" t="s">
        <v>22017</v>
      </c>
      <c r="U2060">
        <f t="shared" si="32"/>
        <v>9323</v>
      </c>
    </row>
    <row r="2061" spans="1:21" x14ac:dyDescent="0.2">
      <c r="A2061" t="s">
        <v>17117</v>
      </c>
      <c r="B2061" t="s">
        <v>7800</v>
      </c>
      <c r="C2061">
        <v>3543007</v>
      </c>
      <c r="D2061" t="s">
        <v>6406</v>
      </c>
      <c r="E2061" t="s">
        <v>6767</v>
      </c>
      <c r="F2061" t="s">
        <v>6402</v>
      </c>
      <c r="G2061">
        <v>536</v>
      </c>
      <c r="H2061">
        <v>1326</v>
      </c>
      <c r="I2061">
        <v>0</v>
      </c>
      <c r="J2061">
        <v>0</v>
      </c>
      <c r="K2061">
        <v>0</v>
      </c>
      <c r="L2061" t="s">
        <v>6403</v>
      </c>
      <c r="M2061">
        <v>2018</v>
      </c>
      <c r="N2061" t="s">
        <v>1463</v>
      </c>
      <c r="O2061">
        <v>7</v>
      </c>
      <c r="P2061">
        <v>1</v>
      </c>
      <c r="Q2061" t="s">
        <v>15830</v>
      </c>
      <c r="R2061" t="s">
        <v>7734</v>
      </c>
      <c r="S2061" t="s">
        <v>7734</v>
      </c>
      <c r="T2061" t="s">
        <v>20733</v>
      </c>
      <c r="U2061">
        <f t="shared" si="32"/>
        <v>9323</v>
      </c>
    </row>
    <row r="2062" spans="1:21" x14ac:dyDescent="0.2">
      <c r="A2062" t="s">
        <v>17120</v>
      </c>
      <c r="B2062" t="s">
        <v>7800</v>
      </c>
      <c r="C2062">
        <v>3543007</v>
      </c>
      <c r="D2062" t="s">
        <v>7710</v>
      </c>
      <c r="E2062" t="s">
        <v>6523</v>
      </c>
      <c r="F2062" t="s">
        <v>6402</v>
      </c>
      <c r="G2062">
        <v>269</v>
      </c>
      <c r="H2062">
        <v>1226</v>
      </c>
      <c r="I2062">
        <v>0</v>
      </c>
      <c r="J2062">
        <v>0</v>
      </c>
      <c r="K2062">
        <v>0</v>
      </c>
      <c r="L2062" t="s">
        <v>6409</v>
      </c>
      <c r="M2062">
        <v>2018</v>
      </c>
      <c r="N2062" t="s">
        <v>1463</v>
      </c>
      <c r="O2062">
        <v>8</v>
      </c>
      <c r="P2062">
        <v>1</v>
      </c>
      <c r="Q2062" t="s">
        <v>15830</v>
      </c>
      <c r="R2062" t="s">
        <v>7734</v>
      </c>
      <c r="S2062" t="s">
        <v>7734</v>
      </c>
      <c r="T2062" t="s">
        <v>22018</v>
      </c>
      <c r="U2062">
        <f t="shared" si="32"/>
        <v>9323</v>
      </c>
    </row>
    <row r="2063" spans="1:21" x14ac:dyDescent="0.2">
      <c r="A2063" t="s">
        <v>17120</v>
      </c>
      <c r="B2063" t="s">
        <v>7800</v>
      </c>
      <c r="C2063">
        <v>3543007</v>
      </c>
      <c r="D2063" t="s">
        <v>7514</v>
      </c>
      <c r="E2063" t="s">
        <v>7838</v>
      </c>
      <c r="F2063" t="s">
        <v>6402</v>
      </c>
      <c r="G2063">
        <v>491</v>
      </c>
      <c r="H2063">
        <v>1226</v>
      </c>
      <c r="I2063">
        <v>0</v>
      </c>
      <c r="J2063">
        <v>1</v>
      </c>
      <c r="K2063">
        <v>0</v>
      </c>
      <c r="L2063" t="s">
        <v>6403</v>
      </c>
      <c r="M2063">
        <v>2018</v>
      </c>
      <c r="N2063" t="s">
        <v>1463</v>
      </c>
      <c r="O2063">
        <v>8</v>
      </c>
      <c r="P2063">
        <v>1</v>
      </c>
      <c r="Q2063" t="s">
        <v>15830</v>
      </c>
      <c r="R2063" t="s">
        <v>7734</v>
      </c>
      <c r="S2063" t="s">
        <v>7734</v>
      </c>
      <c r="T2063" t="s">
        <v>19842</v>
      </c>
      <c r="U2063">
        <f t="shared" si="32"/>
        <v>9323</v>
      </c>
    </row>
    <row r="2064" spans="1:21" x14ac:dyDescent="0.2">
      <c r="A2064" t="s">
        <v>17120</v>
      </c>
      <c r="B2064" t="s">
        <v>7800</v>
      </c>
      <c r="C2064">
        <v>3543007</v>
      </c>
      <c r="D2064" t="s">
        <v>17121</v>
      </c>
      <c r="E2064" t="s">
        <v>17122</v>
      </c>
      <c r="F2064" t="s">
        <v>6402</v>
      </c>
      <c r="G2064">
        <v>175</v>
      </c>
      <c r="H2064">
        <v>1226</v>
      </c>
      <c r="I2064">
        <v>0</v>
      </c>
      <c r="J2064">
        <v>0</v>
      </c>
      <c r="K2064">
        <v>0</v>
      </c>
      <c r="L2064" t="s">
        <v>6403</v>
      </c>
      <c r="M2064">
        <v>2018</v>
      </c>
      <c r="N2064" t="s">
        <v>1463</v>
      </c>
      <c r="O2064">
        <v>8</v>
      </c>
      <c r="P2064">
        <v>1</v>
      </c>
      <c r="Q2064" t="s">
        <v>15830</v>
      </c>
      <c r="R2064" t="s">
        <v>7734</v>
      </c>
      <c r="S2064" t="s">
        <v>7734</v>
      </c>
      <c r="T2064" t="s">
        <v>22019</v>
      </c>
      <c r="U2064">
        <f t="shared" si="32"/>
        <v>9323</v>
      </c>
    </row>
    <row r="2065" spans="1:21" x14ac:dyDescent="0.2">
      <c r="A2065" t="s">
        <v>17120</v>
      </c>
      <c r="B2065" t="s">
        <v>7800</v>
      </c>
      <c r="C2065">
        <v>3543007</v>
      </c>
      <c r="D2065" t="s">
        <v>7092</v>
      </c>
      <c r="E2065" t="s">
        <v>6864</v>
      </c>
      <c r="F2065" t="s">
        <v>6402</v>
      </c>
      <c r="G2065">
        <v>291</v>
      </c>
      <c r="H2065">
        <v>1226</v>
      </c>
      <c r="I2065">
        <v>0</v>
      </c>
      <c r="J2065">
        <v>0</v>
      </c>
      <c r="K2065">
        <v>0</v>
      </c>
      <c r="L2065" t="s">
        <v>6403</v>
      </c>
      <c r="M2065">
        <v>2018</v>
      </c>
      <c r="N2065" t="s">
        <v>1463</v>
      </c>
      <c r="O2065">
        <v>8</v>
      </c>
      <c r="P2065">
        <v>1</v>
      </c>
      <c r="Q2065" t="s">
        <v>15830</v>
      </c>
      <c r="R2065" t="s">
        <v>7734</v>
      </c>
      <c r="S2065" t="s">
        <v>7734</v>
      </c>
      <c r="T2065" t="s">
        <v>22020</v>
      </c>
      <c r="U2065">
        <f t="shared" si="32"/>
        <v>9323</v>
      </c>
    </row>
    <row r="2066" spans="1:21" x14ac:dyDescent="0.2">
      <c r="A2066" t="s">
        <v>17123</v>
      </c>
      <c r="B2066" t="s">
        <v>7800</v>
      </c>
      <c r="C2066">
        <v>3543007</v>
      </c>
      <c r="D2066" t="s">
        <v>6738</v>
      </c>
      <c r="E2066" t="s">
        <v>7836</v>
      </c>
      <c r="F2066" t="s">
        <v>6402</v>
      </c>
      <c r="G2066">
        <v>1065</v>
      </c>
      <c r="H2066">
        <v>9196</v>
      </c>
      <c r="I2066">
        <v>0</v>
      </c>
      <c r="J2066">
        <v>0</v>
      </c>
      <c r="K2066">
        <v>0</v>
      </c>
      <c r="L2066" t="s">
        <v>6403</v>
      </c>
      <c r="M2066">
        <v>2018</v>
      </c>
      <c r="N2066" t="s">
        <v>1479</v>
      </c>
      <c r="O2066">
        <v>99</v>
      </c>
      <c r="P2066">
        <v>1</v>
      </c>
      <c r="Q2066" t="s">
        <v>15830</v>
      </c>
      <c r="R2066" t="s">
        <v>7734</v>
      </c>
      <c r="S2066" t="s">
        <v>7734</v>
      </c>
      <c r="T2066" t="s">
        <v>19841</v>
      </c>
      <c r="U2066">
        <f t="shared" si="32"/>
        <v>9323</v>
      </c>
    </row>
    <row r="2067" spans="1:21" x14ac:dyDescent="0.2">
      <c r="A2067" t="s">
        <v>17123</v>
      </c>
      <c r="B2067" t="s">
        <v>7800</v>
      </c>
      <c r="C2067">
        <v>3543007</v>
      </c>
      <c r="D2067" t="s">
        <v>6591</v>
      </c>
      <c r="E2067" t="s">
        <v>7801</v>
      </c>
      <c r="F2067" t="s">
        <v>6402</v>
      </c>
      <c r="G2067">
        <v>4407</v>
      </c>
      <c r="H2067">
        <v>9196</v>
      </c>
      <c r="I2067">
        <v>1</v>
      </c>
      <c r="J2067">
        <v>1</v>
      </c>
      <c r="K2067">
        <v>0</v>
      </c>
      <c r="L2067" t="s">
        <v>6403</v>
      </c>
      <c r="M2067">
        <v>2018</v>
      </c>
      <c r="N2067" t="s">
        <v>1479</v>
      </c>
      <c r="O2067">
        <v>99</v>
      </c>
      <c r="P2067">
        <v>1</v>
      </c>
      <c r="Q2067" t="s">
        <v>15830</v>
      </c>
      <c r="R2067" t="s">
        <v>7734</v>
      </c>
      <c r="S2067" t="s">
        <v>7734</v>
      </c>
      <c r="T2067" t="s">
        <v>1015</v>
      </c>
      <c r="U2067">
        <f t="shared" si="32"/>
        <v>9323</v>
      </c>
    </row>
    <row r="2068" spans="1:21" x14ac:dyDescent="0.2">
      <c r="A2068" t="s">
        <v>17123</v>
      </c>
      <c r="B2068" t="s">
        <v>7800</v>
      </c>
      <c r="C2068">
        <v>3543007</v>
      </c>
      <c r="D2068" t="s">
        <v>6440</v>
      </c>
      <c r="E2068" t="s">
        <v>15784</v>
      </c>
      <c r="F2068" t="s">
        <v>6402</v>
      </c>
      <c r="G2068">
        <v>3724</v>
      </c>
      <c r="H2068">
        <v>9196</v>
      </c>
      <c r="I2068">
        <v>1</v>
      </c>
      <c r="J2068">
        <v>0</v>
      </c>
      <c r="K2068">
        <v>0</v>
      </c>
      <c r="L2068" t="s">
        <v>6403</v>
      </c>
      <c r="M2068">
        <v>2018</v>
      </c>
      <c r="N2068" t="s">
        <v>1479</v>
      </c>
      <c r="O2068">
        <v>99</v>
      </c>
      <c r="P2068">
        <v>1</v>
      </c>
      <c r="Q2068" t="s">
        <v>15830</v>
      </c>
      <c r="R2068" t="s">
        <v>7734</v>
      </c>
      <c r="S2068" t="s">
        <v>7734</v>
      </c>
      <c r="T2068" t="s">
        <v>22021</v>
      </c>
      <c r="U2068">
        <f t="shared" si="32"/>
        <v>9323</v>
      </c>
    </row>
    <row r="2069" spans="1:21" x14ac:dyDescent="0.2">
      <c r="A2069" t="s">
        <v>17124</v>
      </c>
      <c r="B2069" t="s">
        <v>7800</v>
      </c>
      <c r="C2069">
        <v>3543007</v>
      </c>
      <c r="D2069" t="s">
        <v>7055</v>
      </c>
      <c r="E2069" t="s">
        <v>10266</v>
      </c>
      <c r="F2069" t="s">
        <v>6402</v>
      </c>
      <c r="G2069">
        <v>5959</v>
      </c>
      <c r="H2069">
        <v>9323</v>
      </c>
      <c r="I2069">
        <v>1</v>
      </c>
      <c r="J2069">
        <v>1</v>
      </c>
      <c r="K2069">
        <v>0</v>
      </c>
      <c r="L2069" t="s">
        <v>6403</v>
      </c>
      <c r="M2069">
        <v>2018</v>
      </c>
      <c r="N2069" t="s">
        <v>6404</v>
      </c>
      <c r="O2069">
        <v>99</v>
      </c>
      <c r="P2069">
        <v>1</v>
      </c>
      <c r="Q2069" t="s">
        <v>15830</v>
      </c>
      <c r="R2069" t="s">
        <v>7734</v>
      </c>
      <c r="S2069" t="s">
        <v>7734</v>
      </c>
      <c r="T2069" t="s">
        <v>22022</v>
      </c>
      <c r="U2069">
        <f t="shared" si="32"/>
        <v>9323</v>
      </c>
    </row>
    <row r="2070" spans="1:21" x14ac:dyDescent="0.2">
      <c r="A2070" t="s">
        <v>17124</v>
      </c>
      <c r="B2070" t="s">
        <v>7800</v>
      </c>
      <c r="C2070">
        <v>3543007</v>
      </c>
      <c r="D2070" t="s">
        <v>6717</v>
      </c>
      <c r="E2070" t="s">
        <v>7803</v>
      </c>
      <c r="F2070" t="s">
        <v>6402</v>
      </c>
      <c r="G2070">
        <v>3364</v>
      </c>
      <c r="H2070">
        <v>9323</v>
      </c>
      <c r="I2070">
        <v>0</v>
      </c>
      <c r="J2070">
        <v>0</v>
      </c>
      <c r="K2070">
        <v>0</v>
      </c>
      <c r="L2070" t="s">
        <v>6403</v>
      </c>
      <c r="M2070">
        <v>2018</v>
      </c>
      <c r="N2070" t="s">
        <v>6404</v>
      </c>
      <c r="O2070">
        <v>99</v>
      </c>
      <c r="P2070">
        <v>1</v>
      </c>
      <c r="Q2070" t="s">
        <v>15830</v>
      </c>
      <c r="R2070" t="s">
        <v>7734</v>
      </c>
      <c r="S2070" t="s">
        <v>7734</v>
      </c>
      <c r="T2070" t="s">
        <v>1017</v>
      </c>
      <c r="U2070">
        <f t="shared" si="32"/>
        <v>9323</v>
      </c>
    </row>
    <row r="2071" spans="1:21" x14ac:dyDescent="0.2">
      <c r="A2071" t="s">
        <v>17125</v>
      </c>
      <c r="B2071" t="s">
        <v>11003</v>
      </c>
      <c r="C2071">
        <v>3519048</v>
      </c>
      <c r="D2071" t="s">
        <v>7385</v>
      </c>
      <c r="E2071" t="s">
        <v>6414</v>
      </c>
      <c r="F2071" t="s">
        <v>6402</v>
      </c>
      <c r="G2071">
        <v>2082</v>
      </c>
      <c r="H2071">
        <v>3433</v>
      </c>
      <c r="I2071">
        <v>0</v>
      </c>
      <c r="J2071">
        <v>1</v>
      </c>
      <c r="K2071">
        <v>0</v>
      </c>
      <c r="L2071" t="s">
        <v>6409</v>
      </c>
      <c r="M2071">
        <v>2018</v>
      </c>
      <c r="N2071" t="s">
        <v>1463</v>
      </c>
      <c r="O2071">
        <v>1</v>
      </c>
      <c r="P2071">
        <v>1</v>
      </c>
      <c r="Q2071" t="s">
        <v>15830</v>
      </c>
      <c r="R2071" t="s">
        <v>7734</v>
      </c>
      <c r="S2071" t="s">
        <v>7734</v>
      </c>
      <c r="T2071" t="s">
        <v>4260</v>
      </c>
      <c r="U2071">
        <f t="shared" si="32"/>
        <v>19470</v>
      </c>
    </row>
    <row r="2072" spans="1:21" x14ac:dyDescent="0.2">
      <c r="A2072" t="s">
        <v>17125</v>
      </c>
      <c r="B2072" t="s">
        <v>11003</v>
      </c>
      <c r="C2072">
        <v>3519048</v>
      </c>
      <c r="D2072" t="s">
        <v>17126</v>
      </c>
      <c r="E2072" t="s">
        <v>17127</v>
      </c>
      <c r="F2072" t="s">
        <v>6402</v>
      </c>
      <c r="G2072">
        <v>1014</v>
      </c>
      <c r="H2072">
        <v>3433</v>
      </c>
      <c r="I2072">
        <v>0</v>
      </c>
      <c r="J2072">
        <v>0</v>
      </c>
      <c r="K2072">
        <v>0</v>
      </c>
      <c r="L2072" t="s">
        <v>6403</v>
      </c>
      <c r="M2072">
        <v>2018</v>
      </c>
      <c r="N2072" t="s">
        <v>1463</v>
      </c>
      <c r="O2072">
        <v>1</v>
      </c>
      <c r="P2072">
        <v>1</v>
      </c>
      <c r="Q2072" t="s">
        <v>15830</v>
      </c>
      <c r="R2072" t="s">
        <v>7734</v>
      </c>
      <c r="S2072" t="s">
        <v>7734</v>
      </c>
      <c r="T2072" t="s">
        <v>22023</v>
      </c>
      <c r="U2072">
        <f t="shared" si="32"/>
        <v>19470</v>
      </c>
    </row>
    <row r="2073" spans="1:21" x14ac:dyDescent="0.2">
      <c r="A2073" t="s">
        <v>17125</v>
      </c>
      <c r="B2073" t="s">
        <v>11003</v>
      </c>
      <c r="C2073">
        <v>3519048</v>
      </c>
      <c r="D2073" t="s">
        <v>15987</v>
      </c>
      <c r="E2073" t="s">
        <v>6806</v>
      </c>
      <c r="F2073" t="s">
        <v>6402</v>
      </c>
      <c r="G2073">
        <v>337</v>
      </c>
      <c r="H2073">
        <v>3433</v>
      </c>
      <c r="I2073">
        <v>0</v>
      </c>
      <c r="J2073">
        <v>0</v>
      </c>
      <c r="K2073">
        <v>0</v>
      </c>
      <c r="L2073" t="s">
        <v>6403</v>
      </c>
      <c r="M2073">
        <v>2018</v>
      </c>
      <c r="N2073" t="s">
        <v>1463</v>
      </c>
      <c r="O2073">
        <v>1</v>
      </c>
      <c r="P2073">
        <v>1</v>
      </c>
      <c r="Q2073" t="s">
        <v>15830</v>
      </c>
      <c r="R2073" t="s">
        <v>7734</v>
      </c>
      <c r="S2073" t="s">
        <v>7734</v>
      </c>
      <c r="T2073" t="s">
        <v>22024</v>
      </c>
      <c r="U2073">
        <f t="shared" si="32"/>
        <v>19470</v>
      </c>
    </row>
    <row r="2074" spans="1:21" x14ac:dyDescent="0.2">
      <c r="A2074" t="s">
        <v>17128</v>
      </c>
      <c r="B2074" t="s">
        <v>11003</v>
      </c>
      <c r="C2074">
        <v>3519048</v>
      </c>
      <c r="D2074" t="s">
        <v>6809</v>
      </c>
      <c r="E2074" t="s">
        <v>17129</v>
      </c>
      <c r="F2074" t="s">
        <v>6402</v>
      </c>
      <c r="G2074">
        <v>1041</v>
      </c>
      <c r="H2074">
        <v>2772</v>
      </c>
      <c r="I2074">
        <v>0</v>
      </c>
      <c r="J2074">
        <v>0</v>
      </c>
      <c r="K2074">
        <v>0</v>
      </c>
      <c r="L2074" t="s">
        <v>6403</v>
      </c>
      <c r="M2074">
        <v>2018</v>
      </c>
      <c r="N2074" t="s">
        <v>1463</v>
      </c>
      <c r="O2074">
        <v>2</v>
      </c>
      <c r="P2074">
        <v>1</v>
      </c>
      <c r="Q2074" t="s">
        <v>15830</v>
      </c>
      <c r="R2074" t="s">
        <v>7734</v>
      </c>
      <c r="S2074" t="s">
        <v>7734</v>
      </c>
      <c r="T2074" t="s">
        <v>22025</v>
      </c>
      <c r="U2074">
        <f t="shared" si="32"/>
        <v>19470</v>
      </c>
    </row>
    <row r="2075" spans="1:21" x14ac:dyDescent="0.2">
      <c r="A2075" t="s">
        <v>17128</v>
      </c>
      <c r="B2075" t="s">
        <v>11003</v>
      </c>
      <c r="C2075">
        <v>3519048</v>
      </c>
      <c r="D2075" t="s">
        <v>7405</v>
      </c>
      <c r="E2075" t="s">
        <v>11010</v>
      </c>
      <c r="F2075" t="s">
        <v>6402</v>
      </c>
      <c r="G2075">
        <v>1731</v>
      </c>
      <c r="H2075">
        <v>2772</v>
      </c>
      <c r="I2075">
        <v>0</v>
      </c>
      <c r="J2075">
        <v>1</v>
      </c>
      <c r="K2075">
        <v>0</v>
      </c>
      <c r="L2075" t="s">
        <v>6403</v>
      </c>
      <c r="M2075">
        <v>2018</v>
      </c>
      <c r="N2075" t="s">
        <v>1463</v>
      </c>
      <c r="O2075">
        <v>2</v>
      </c>
      <c r="P2075">
        <v>1</v>
      </c>
      <c r="Q2075" t="s">
        <v>15830</v>
      </c>
      <c r="R2075" t="s">
        <v>7734</v>
      </c>
      <c r="S2075" t="s">
        <v>7734</v>
      </c>
      <c r="T2075" t="s">
        <v>4259</v>
      </c>
      <c r="U2075">
        <f t="shared" si="32"/>
        <v>19470</v>
      </c>
    </row>
    <row r="2076" spans="1:21" x14ac:dyDescent="0.2">
      <c r="A2076" t="s">
        <v>17130</v>
      </c>
      <c r="B2076" t="s">
        <v>11003</v>
      </c>
      <c r="C2076">
        <v>3519048</v>
      </c>
      <c r="D2076" t="s">
        <v>6537</v>
      </c>
      <c r="E2076" t="s">
        <v>11012</v>
      </c>
      <c r="F2076" t="s">
        <v>6402</v>
      </c>
      <c r="G2076">
        <v>1645</v>
      </c>
      <c r="H2076">
        <v>2253</v>
      </c>
      <c r="I2076">
        <v>1</v>
      </c>
      <c r="J2076">
        <v>1</v>
      </c>
      <c r="K2076">
        <v>0</v>
      </c>
      <c r="L2076" t="s">
        <v>6409</v>
      </c>
      <c r="M2076">
        <v>2018</v>
      </c>
      <c r="N2076" t="s">
        <v>1463</v>
      </c>
      <c r="O2076">
        <v>3</v>
      </c>
      <c r="P2076">
        <v>1</v>
      </c>
      <c r="Q2076" t="s">
        <v>15830</v>
      </c>
      <c r="R2076" t="s">
        <v>7734</v>
      </c>
      <c r="S2076" t="s">
        <v>7734</v>
      </c>
      <c r="T2076" t="s">
        <v>4258</v>
      </c>
      <c r="U2076">
        <f t="shared" si="32"/>
        <v>19470</v>
      </c>
    </row>
    <row r="2077" spans="1:21" x14ac:dyDescent="0.2">
      <c r="A2077" t="s">
        <v>17130</v>
      </c>
      <c r="B2077" t="s">
        <v>11003</v>
      </c>
      <c r="C2077">
        <v>3519048</v>
      </c>
      <c r="D2077" t="s">
        <v>7064</v>
      </c>
      <c r="E2077" t="s">
        <v>17131</v>
      </c>
      <c r="F2077" t="s">
        <v>6402</v>
      </c>
      <c r="G2077">
        <v>608</v>
      </c>
      <c r="H2077">
        <v>2253</v>
      </c>
      <c r="I2077">
        <v>0</v>
      </c>
      <c r="J2077">
        <v>0</v>
      </c>
      <c r="K2077">
        <v>0</v>
      </c>
      <c r="L2077" t="s">
        <v>6403</v>
      </c>
      <c r="M2077">
        <v>2018</v>
      </c>
      <c r="N2077" t="s">
        <v>1463</v>
      </c>
      <c r="O2077">
        <v>3</v>
      </c>
      <c r="P2077">
        <v>1</v>
      </c>
      <c r="Q2077" t="s">
        <v>15830</v>
      </c>
      <c r="R2077" t="s">
        <v>7734</v>
      </c>
      <c r="S2077" t="s">
        <v>7734</v>
      </c>
      <c r="T2077" t="s">
        <v>22026</v>
      </c>
      <c r="U2077">
        <f t="shared" si="32"/>
        <v>19470</v>
      </c>
    </row>
    <row r="2078" spans="1:21" x14ac:dyDescent="0.2">
      <c r="A2078" t="s">
        <v>17132</v>
      </c>
      <c r="B2078" t="s">
        <v>11003</v>
      </c>
      <c r="C2078">
        <v>3519048</v>
      </c>
      <c r="D2078" t="s">
        <v>7224</v>
      </c>
      <c r="E2078" t="s">
        <v>6777</v>
      </c>
      <c r="F2078" t="s">
        <v>6402</v>
      </c>
      <c r="G2078">
        <v>891</v>
      </c>
      <c r="H2078">
        <v>2440</v>
      </c>
      <c r="I2078">
        <v>0</v>
      </c>
      <c r="J2078">
        <v>0</v>
      </c>
      <c r="K2078">
        <v>0</v>
      </c>
      <c r="L2078" t="s">
        <v>6409</v>
      </c>
      <c r="M2078">
        <v>2018</v>
      </c>
      <c r="N2078" t="s">
        <v>1463</v>
      </c>
      <c r="O2078">
        <v>4</v>
      </c>
      <c r="P2078">
        <v>1</v>
      </c>
      <c r="Q2078" t="s">
        <v>15830</v>
      </c>
      <c r="R2078" t="s">
        <v>7734</v>
      </c>
      <c r="S2078" t="s">
        <v>7734</v>
      </c>
      <c r="T2078" t="s">
        <v>22027</v>
      </c>
      <c r="U2078">
        <f t="shared" si="32"/>
        <v>19470</v>
      </c>
    </row>
    <row r="2079" spans="1:21" x14ac:dyDescent="0.2">
      <c r="A2079" t="s">
        <v>17132</v>
      </c>
      <c r="B2079" t="s">
        <v>11003</v>
      </c>
      <c r="C2079">
        <v>3519048</v>
      </c>
      <c r="D2079" t="s">
        <v>6714</v>
      </c>
      <c r="E2079" t="s">
        <v>6683</v>
      </c>
      <c r="F2079" t="s">
        <v>6402</v>
      </c>
      <c r="G2079">
        <v>1052</v>
      </c>
      <c r="H2079">
        <v>2440</v>
      </c>
      <c r="I2079">
        <v>0</v>
      </c>
      <c r="J2079">
        <v>1</v>
      </c>
      <c r="K2079">
        <v>0</v>
      </c>
      <c r="L2079" t="s">
        <v>6403</v>
      </c>
      <c r="M2079">
        <v>2018</v>
      </c>
      <c r="N2079" t="s">
        <v>1463</v>
      </c>
      <c r="O2079">
        <v>4</v>
      </c>
      <c r="P2079">
        <v>1</v>
      </c>
      <c r="Q2079" t="s">
        <v>15830</v>
      </c>
      <c r="R2079" t="s">
        <v>7734</v>
      </c>
      <c r="S2079" t="s">
        <v>7734</v>
      </c>
      <c r="T2079" t="s">
        <v>4257</v>
      </c>
      <c r="U2079">
        <f t="shared" si="32"/>
        <v>19470</v>
      </c>
    </row>
    <row r="2080" spans="1:21" x14ac:dyDescent="0.2">
      <c r="A2080" t="s">
        <v>17132</v>
      </c>
      <c r="B2080" t="s">
        <v>11003</v>
      </c>
      <c r="C2080">
        <v>3519048</v>
      </c>
      <c r="D2080" t="s">
        <v>6589</v>
      </c>
      <c r="E2080" t="s">
        <v>7507</v>
      </c>
      <c r="F2080" t="s">
        <v>6402</v>
      </c>
      <c r="G2080">
        <v>497</v>
      </c>
      <c r="H2080">
        <v>2440</v>
      </c>
      <c r="I2080">
        <v>0</v>
      </c>
      <c r="J2080">
        <v>0</v>
      </c>
      <c r="K2080">
        <v>0</v>
      </c>
      <c r="L2080" t="s">
        <v>6403</v>
      </c>
      <c r="M2080">
        <v>2018</v>
      </c>
      <c r="N2080" t="s">
        <v>1463</v>
      </c>
      <c r="O2080">
        <v>4</v>
      </c>
      <c r="P2080">
        <v>1</v>
      </c>
      <c r="Q2080" t="s">
        <v>15830</v>
      </c>
      <c r="R2080" t="s">
        <v>7734</v>
      </c>
      <c r="S2080" t="s">
        <v>7734</v>
      </c>
      <c r="T2080" t="s">
        <v>4267</v>
      </c>
      <c r="U2080">
        <f t="shared" si="32"/>
        <v>19470</v>
      </c>
    </row>
    <row r="2081" spans="1:21" x14ac:dyDescent="0.2">
      <c r="A2081" t="s">
        <v>17133</v>
      </c>
      <c r="B2081" t="s">
        <v>11003</v>
      </c>
      <c r="C2081">
        <v>3519048</v>
      </c>
      <c r="D2081" t="s">
        <v>6503</v>
      </c>
      <c r="E2081" t="s">
        <v>17134</v>
      </c>
      <c r="F2081" t="s">
        <v>6402</v>
      </c>
      <c r="G2081">
        <v>806</v>
      </c>
      <c r="H2081">
        <v>3007</v>
      </c>
      <c r="I2081">
        <v>0</v>
      </c>
      <c r="J2081">
        <v>0</v>
      </c>
      <c r="K2081">
        <v>0</v>
      </c>
      <c r="L2081" t="s">
        <v>6403</v>
      </c>
      <c r="M2081">
        <v>2018</v>
      </c>
      <c r="N2081" t="s">
        <v>1463</v>
      </c>
      <c r="O2081">
        <v>5</v>
      </c>
      <c r="P2081">
        <v>1</v>
      </c>
      <c r="Q2081" t="s">
        <v>15830</v>
      </c>
      <c r="R2081" t="s">
        <v>7734</v>
      </c>
      <c r="S2081" t="s">
        <v>7734</v>
      </c>
      <c r="T2081" t="s">
        <v>22028</v>
      </c>
      <c r="U2081">
        <f t="shared" si="32"/>
        <v>19470</v>
      </c>
    </row>
    <row r="2082" spans="1:21" x14ac:dyDescent="0.2">
      <c r="A2082" t="s">
        <v>17133</v>
      </c>
      <c r="B2082" t="s">
        <v>11003</v>
      </c>
      <c r="C2082">
        <v>3519048</v>
      </c>
      <c r="D2082" t="s">
        <v>6527</v>
      </c>
      <c r="E2082" t="s">
        <v>11016</v>
      </c>
      <c r="F2082" t="s">
        <v>6402</v>
      </c>
      <c r="G2082">
        <v>2201</v>
      </c>
      <c r="H2082">
        <v>3007</v>
      </c>
      <c r="I2082">
        <v>1</v>
      </c>
      <c r="J2082">
        <v>1</v>
      </c>
      <c r="K2082">
        <v>0</v>
      </c>
      <c r="L2082" t="s">
        <v>6403</v>
      </c>
      <c r="M2082">
        <v>2018</v>
      </c>
      <c r="N2082" t="s">
        <v>1463</v>
      </c>
      <c r="O2082">
        <v>5</v>
      </c>
      <c r="P2082">
        <v>1</v>
      </c>
      <c r="Q2082" t="s">
        <v>15830</v>
      </c>
      <c r="R2082" t="s">
        <v>7734</v>
      </c>
      <c r="S2082" t="s">
        <v>7734</v>
      </c>
      <c r="T2082" t="s">
        <v>4256</v>
      </c>
      <c r="U2082">
        <f t="shared" si="32"/>
        <v>19470</v>
      </c>
    </row>
    <row r="2083" spans="1:21" x14ac:dyDescent="0.2">
      <c r="A2083" t="s">
        <v>17135</v>
      </c>
      <c r="B2083" t="s">
        <v>11003</v>
      </c>
      <c r="C2083">
        <v>3519048</v>
      </c>
      <c r="D2083" t="s">
        <v>6412</v>
      </c>
      <c r="E2083" t="s">
        <v>11018</v>
      </c>
      <c r="F2083" t="s">
        <v>6402</v>
      </c>
      <c r="G2083">
        <v>0</v>
      </c>
      <c r="H2083">
        <v>0</v>
      </c>
      <c r="I2083">
        <v>1</v>
      </c>
      <c r="J2083">
        <v>1</v>
      </c>
      <c r="K2083">
        <v>1</v>
      </c>
      <c r="L2083" t="s">
        <v>6409</v>
      </c>
      <c r="M2083">
        <v>2018</v>
      </c>
      <c r="N2083" t="s">
        <v>1463</v>
      </c>
      <c r="O2083">
        <v>6</v>
      </c>
      <c r="P2083">
        <v>1</v>
      </c>
      <c r="Q2083" t="s">
        <v>15830</v>
      </c>
      <c r="R2083" t="s">
        <v>7734</v>
      </c>
      <c r="S2083" t="s">
        <v>7734</v>
      </c>
      <c r="T2083" t="s">
        <v>4255</v>
      </c>
      <c r="U2083">
        <f t="shared" si="32"/>
        <v>19470</v>
      </c>
    </row>
    <row r="2084" spans="1:21" x14ac:dyDescent="0.2">
      <c r="A2084" t="s">
        <v>17136</v>
      </c>
      <c r="B2084" t="s">
        <v>11003</v>
      </c>
      <c r="C2084">
        <v>3519048</v>
      </c>
      <c r="D2084" t="s">
        <v>7303</v>
      </c>
      <c r="E2084" t="s">
        <v>11021</v>
      </c>
      <c r="F2084" t="s">
        <v>6402</v>
      </c>
      <c r="G2084">
        <v>0</v>
      </c>
      <c r="H2084">
        <v>0</v>
      </c>
      <c r="I2084">
        <v>1</v>
      </c>
      <c r="J2084">
        <v>1</v>
      </c>
      <c r="K2084">
        <v>1</v>
      </c>
      <c r="L2084" t="s">
        <v>6409</v>
      </c>
      <c r="M2084">
        <v>2018</v>
      </c>
      <c r="N2084" t="s">
        <v>1463</v>
      </c>
      <c r="O2084">
        <v>7</v>
      </c>
      <c r="P2084">
        <v>1</v>
      </c>
      <c r="Q2084" t="s">
        <v>15830</v>
      </c>
      <c r="R2084" t="s">
        <v>7734</v>
      </c>
      <c r="S2084" t="s">
        <v>7734</v>
      </c>
      <c r="T2084" t="s">
        <v>4254</v>
      </c>
      <c r="U2084">
        <f t="shared" si="32"/>
        <v>19470</v>
      </c>
    </row>
    <row r="2085" spans="1:21" x14ac:dyDescent="0.2">
      <c r="A2085" t="s">
        <v>17137</v>
      </c>
      <c r="B2085" t="s">
        <v>11003</v>
      </c>
      <c r="C2085">
        <v>3519048</v>
      </c>
      <c r="D2085" t="s">
        <v>6952</v>
      </c>
      <c r="E2085" t="s">
        <v>17138</v>
      </c>
      <c r="F2085" t="s">
        <v>6402</v>
      </c>
      <c r="G2085">
        <v>2688</v>
      </c>
      <c r="H2085">
        <v>19210</v>
      </c>
      <c r="I2085">
        <v>0</v>
      </c>
      <c r="J2085">
        <v>0</v>
      </c>
      <c r="K2085">
        <v>0</v>
      </c>
      <c r="L2085" t="s">
        <v>6409</v>
      </c>
      <c r="M2085">
        <v>2018</v>
      </c>
      <c r="N2085" t="s">
        <v>1479</v>
      </c>
      <c r="O2085">
        <v>99</v>
      </c>
      <c r="P2085">
        <v>1</v>
      </c>
      <c r="Q2085" t="s">
        <v>15830</v>
      </c>
      <c r="R2085" t="s">
        <v>7734</v>
      </c>
      <c r="S2085" t="s">
        <v>7734</v>
      </c>
      <c r="T2085" t="s">
        <v>22029</v>
      </c>
      <c r="U2085">
        <f t="shared" si="32"/>
        <v>19470</v>
      </c>
    </row>
    <row r="2086" spans="1:21" x14ac:dyDescent="0.2">
      <c r="A2086" t="s">
        <v>17137</v>
      </c>
      <c r="B2086" t="s">
        <v>11003</v>
      </c>
      <c r="C2086">
        <v>3519048</v>
      </c>
      <c r="D2086" t="s">
        <v>6548</v>
      </c>
      <c r="E2086" t="s">
        <v>17139</v>
      </c>
      <c r="F2086" t="s">
        <v>6402</v>
      </c>
      <c r="G2086">
        <v>7952</v>
      </c>
      <c r="H2086">
        <v>19210</v>
      </c>
      <c r="I2086">
        <v>0</v>
      </c>
      <c r="J2086">
        <v>0</v>
      </c>
      <c r="K2086">
        <v>0</v>
      </c>
      <c r="L2086" t="s">
        <v>6403</v>
      </c>
      <c r="M2086">
        <v>2018</v>
      </c>
      <c r="N2086" t="s">
        <v>1479</v>
      </c>
      <c r="O2086">
        <v>99</v>
      </c>
      <c r="P2086">
        <v>1</v>
      </c>
      <c r="Q2086" t="s">
        <v>15830</v>
      </c>
      <c r="R2086" t="s">
        <v>7734</v>
      </c>
      <c r="S2086" t="s">
        <v>7734</v>
      </c>
      <c r="T2086" t="s">
        <v>22030</v>
      </c>
      <c r="U2086">
        <f t="shared" si="32"/>
        <v>19470</v>
      </c>
    </row>
    <row r="2087" spans="1:21" x14ac:dyDescent="0.2">
      <c r="A2087" t="s">
        <v>17137</v>
      </c>
      <c r="B2087" t="s">
        <v>11003</v>
      </c>
      <c r="C2087">
        <v>3519048</v>
      </c>
      <c r="D2087" t="s">
        <v>6423</v>
      </c>
      <c r="E2087" t="s">
        <v>11006</v>
      </c>
      <c r="F2087" t="s">
        <v>6402</v>
      </c>
      <c r="G2087">
        <v>8570</v>
      </c>
      <c r="H2087">
        <v>19210</v>
      </c>
      <c r="I2087">
        <v>0</v>
      </c>
      <c r="J2087">
        <v>1</v>
      </c>
      <c r="K2087">
        <v>0</v>
      </c>
      <c r="L2087" t="s">
        <v>6403</v>
      </c>
      <c r="M2087">
        <v>2018</v>
      </c>
      <c r="N2087" t="s">
        <v>1479</v>
      </c>
      <c r="O2087">
        <v>99</v>
      </c>
      <c r="P2087">
        <v>1</v>
      </c>
      <c r="Q2087" t="s">
        <v>15830</v>
      </c>
      <c r="R2087" t="s">
        <v>7734</v>
      </c>
      <c r="S2087" t="s">
        <v>7734</v>
      </c>
      <c r="T2087" t="s">
        <v>4261</v>
      </c>
      <c r="U2087">
        <f t="shared" si="32"/>
        <v>19470</v>
      </c>
    </row>
    <row r="2088" spans="1:21" x14ac:dyDescent="0.2">
      <c r="A2088" t="s">
        <v>17140</v>
      </c>
      <c r="B2088" t="s">
        <v>11003</v>
      </c>
      <c r="C2088">
        <v>3519048</v>
      </c>
      <c r="D2088" t="s">
        <v>17141</v>
      </c>
      <c r="E2088" t="s">
        <v>17034</v>
      </c>
      <c r="F2088" t="s">
        <v>6402</v>
      </c>
      <c r="G2088">
        <v>294</v>
      </c>
      <c r="H2088">
        <v>19470</v>
      </c>
      <c r="I2088">
        <v>0</v>
      </c>
      <c r="J2088">
        <v>0</v>
      </c>
      <c r="K2088">
        <v>0</v>
      </c>
      <c r="L2088" t="s">
        <v>6403</v>
      </c>
      <c r="M2088">
        <v>2018</v>
      </c>
      <c r="N2088" t="s">
        <v>6404</v>
      </c>
      <c r="O2088">
        <v>99</v>
      </c>
      <c r="P2088">
        <v>1</v>
      </c>
      <c r="Q2088" t="s">
        <v>15830</v>
      </c>
      <c r="R2088" t="s">
        <v>7734</v>
      </c>
      <c r="S2088" t="s">
        <v>7734</v>
      </c>
      <c r="T2088" t="s">
        <v>22031</v>
      </c>
      <c r="U2088">
        <f t="shared" si="32"/>
        <v>19470</v>
      </c>
    </row>
    <row r="2089" spans="1:21" x14ac:dyDescent="0.2">
      <c r="A2089" t="s">
        <v>17140</v>
      </c>
      <c r="B2089" t="s">
        <v>11003</v>
      </c>
      <c r="C2089">
        <v>3519048</v>
      </c>
      <c r="D2089" t="s">
        <v>6434</v>
      </c>
      <c r="E2089" t="s">
        <v>6578</v>
      </c>
      <c r="F2089" t="s">
        <v>6402</v>
      </c>
      <c r="G2089">
        <v>14351</v>
      </c>
      <c r="H2089">
        <v>19470</v>
      </c>
      <c r="I2089">
        <v>0</v>
      </c>
      <c r="J2089">
        <v>1</v>
      </c>
      <c r="K2089">
        <v>0</v>
      </c>
      <c r="L2089" t="s">
        <v>6403</v>
      </c>
      <c r="M2089">
        <v>2018</v>
      </c>
      <c r="N2089" t="s">
        <v>6404</v>
      </c>
      <c r="O2089">
        <v>99</v>
      </c>
      <c r="P2089">
        <v>1</v>
      </c>
      <c r="Q2089" t="s">
        <v>15830</v>
      </c>
      <c r="R2089" t="s">
        <v>7734</v>
      </c>
      <c r="S2089" t="s">
        <v>7734</v>
      </c>
      <c r="T2089" t="s">
        <v>1019</v>
      </c>
      <c r="U2089">
        <f t="shared" si="32"/>
        <v>19470</v>
      </c>
    </row>
    <row r="2090" spans="1:21" x14ac:dyDescent="0.2">
      <c r="A2090" t="s">
        <v>17140</v>
      </c>
      <c r="B2090" t="s">
        <v>11003</v>
      </c>
      <c r="C2090">
        <v>3519048</v>
      </c>
      <c r="D2090" t="s">
        <v>6442</v>
      </c>
      <c r="E2090" t="s">
        <v>17142</v>
      </c>
      <c r="F2090" t="s">
        <v>6402</v>
      </c>
      <c r="G2090">
        <v>4825</v>
      </c>
      <c r="H2090">
        <v>19470</v>
      </c>
      <c r="I2090">
        <v>0</v>
      </c>
      <c r="J2090">
        <v>0</v>
      </c>
      <c r="K2090">
        <v>0</v>
      </c>
      <c r="L2090" t="s">
        <v>6403</v>
      </c>
      <c r="M2090">
        <v>2018</v>
      </c>
      <c r="N2090" t="s">
        <v>6404</v>
      </c>
      <c r="O2090">
        <v>99</v>
      </c>
      <c r="P2090">
        <v>1</v>
      </c>
      <c r="Q2090" t="s">
        <v>15830</v>
      </c>
      <c r="R2090" t="s">
        <v>7734</v>
      </c>
      <c r="S2090" t="s">
        <v>7734</v>
      </c>
      <c r="T2090" t="s">
        <v>22032</v>
      </c>
      <c r="U2090">
        <f t="shared" si="32"/>
        <v>19470</v>
      </c>
    </row>
    <row r="2091" spans="1:21" x14ac:dyDescent="0.2">
      <c r="A2091" t="s">
        <v>17143</v>
      </c>
      <c r="B2091" t="s">
        <v>11023</v>
      </c>
      <c r="C2091">
        <v>3526043</v>
      </c>
      <c r="D2091" t="s">
        <v>17144</v>
      </c>
      <c r="E2091" t="s">
        <v>17145</v>
      </c>
      <c r="F2091" t="s">
        <v>6402</v>
      </c>
      <c r="G2091">
        <v>1555</v>
      </c>
      <c r="H2091">
        <v>135872</v>
      </c>
      <c r="I2091">
        <v>0</v>
      </c>
      <c r="J2091">
        <v>0</v>
      </c>
      <c r="K2091">
        <v>0</v>
      </c>
      <c r="L2091" t="s">
        <v>6409</v>
      </c>
      <c r="M2091">
        <v>2018</v>
      </c>
      <c r="N2091" t="s">
        <v>1463</v>
      </c>
      <c r="O2091">
        <v>99</v>
      </c>
      <c r="P2091">
        <v>8</v>
      </c>
      <c r="Q2091" t="s">
        <v>15830</v>
      </c>
      <c r="R2091" t="s">
        <v>7734</v>
      </c>
      <c r="S2091" t="s">
        <v>7734</v>
      </c>
      <c r="T2091" t="s">
        <v>22033</v>
      </c>
      <c r="U2091">
        <f t="shared" si="32"/>
        <v>135872</v>
      </c>
    </row>
    <row r="2092" spans="1:21" x14ac:dyDescent="0.2">
      <c r="A2092" t="s">
        <v>17143</v>
      </c>
      <c r="B2092" t="s">
        <v>11023</v>
      </c>
      <c r="C2092">
        <v>3526043</v>
      </c>
      <c r="D2092" t="s">
        <v>6875</v>
      </c>
      <c r="E2092" t="s">
        <v>8456</v>
      </c>
      <c r="F2092" t="s">
        <v>6402</v>
      </c>
      <c r="G2092">
        <v>4276</v>
      </c>
      <c r="H2092">
        <v>135872</v>
      </c>
      <c r="I2092">
        <v>0</v>
      </c>
      <c r="J2092">
        <v>0</v>
      </c>
      <c r="K2092">
        <v>0</v>
      </c>
      <c r="L2092" t="s">
        <v>6409</v>
      </c>
      <c r="M2092">
        <v>2018</v>
      </c>
      <c r="N2092" t="s">
        <v>1463</v>
      </c>
      <c r="O2092">
        <v>99</v>
      </c>
      <c r="P2092">
        <v>8</v>
      </c>
      <c r="Q2092" t="s">
        <v>15830</v>
      </c>
      <c r="R2092" t="s">
        <v>7734</v>
      </c>
      <c r="S2092" t="s">
        <v>7734</v>
      </c>
      <c r="T2092" t="s">
        <v>22034</v>
      </c>
      <c r="U2092">
        <f t="shared" si="32"/>
        <v>135872</v>
      </c>
    </row>
    <row r="2093" spans="1:21" x14ac:dyDescent="0.2">
      <c r="A2093" t="s">
        <v>17143</v>
      </c>
      <c r="B2093" t="s">
        <v>11023</v>
      </c>
      <c r="C2093">
        <v>3526043</v>
      </c>
      <c r="D2093" t="s">
        <v>11039</v>
      </c>
      <c r="E2093" t="s">
        <v>11040</v>
      </c>
      <c r="F2093" t="s">
        <v>6402</v>
      </c>
      <c r="G2093">
        <v>7015</v>
      </c>
      <c r="H2093">
        <v>135872</v>
      </c>
      <c r="I2093">
        <v>1</v>
      </c>
      <c r="J2093">
        <v>1</v>
      </c>
      <c r="K2093">
        <v>0</v>
      </c>
      <c r="L2093" t="s">
        <v>6409</v>
      </c>
      <c r="M2093">
        <v>2018</v>
      </c>
      <c r="N2093" t="s">
        <v>1463</v>
      </c>
      <c r="O2093">
        <v>99</v>
      </c>
      <c r="P2093">
        <v>8</v>
      </c>
      <c r="Q2093" t="s">
        <v>15830</v>
      </c>
      <c r="R2093" t="s">
        <v>7734</v>
      </c>
      <c r="S2093" t="s">
        <v>7734</v>
      </c>
      <c r="T2093" t="s">
        <v>20132</v>
      </c>
      <c r="U2093">
        <f t="shared" si="32"/>
        <v>135872</v>
      </c>
    </row>
    <row r="2094" spans="1:21" x14ac:dyDescent="0.2">
      <c r="A2094" t="s">
        <v>17143</v>
      </c>
      <c r="B2094" t="s">
        <v>11023</v>
      </c>
      <c r="C2094">
        <v>3526043</v>
      </c>
      <c r="D2094" t="s">
        <v>7891</v>
      </c>
      <c r="E2094" t="s">
        <v>11042</v>
      </c>
      <c r="F2094" t="s">
        <v>6402</v>
      </c>
      <c r="G2094">
        <v>7666</v>
      </c>
      <c r="H2094">
        <v>135872</v>
      </c>
      <c r="I2094">
        <v>0</v>
      </c>
      <c r="J2094">
        <v>1</v>
      </c>
      <c r="K2094">
        <v>0</v>
      </c>
      <c r="L2094" t="s">
        <v>6409</v>
      </c>
      <c r="M2094">
        <v>2018</v>
      </c>
      <c r="N2094" t="s">
        <v>1463</v>
      </c>
      <c r="O2094">
        <v>99</v>
      </c>
      <c r="P2094">
        <v>8</v>
      </c>
      <c r="Q2094" t="s">
        <v>15830</v>
      </c>
      <c r="R2094" t="s">
        <v>7734</v>
      </c>
      <c r="S2094" t="s">
        <v>7734</v>
      </c>
      <c r="T2094" t="s">
        <v>4276</v>
      </c>
      <c r="U2094">
        <f t="shared" si="32"/>
        <v>135872</v>
      </c>
    </row>
    <row r="2095" spans="1:21" x14ac:dyDescent="0.2">
      <c r="A2095" t="s">
        <v>17143</v>
      </c>
      <c r="B2095" t="s">
        <v>11023</v>
      </c>
      <c r="C2095">
        <v>3526043</v>
      </c>
      <c r="D2095" t="s">
        <v>17146</v>
      </c>
      <c r="E2095" t="s">
        <v>17147</v>
      </c>
      <c r="F2095" t="s">
        <v>6402</v>
      </c>
      <c r="G2095">
        <v>1528</v>
      </c>
      <c r="H2095">
        <v>135872</v>
      </c>
      <c r="I2095">
        <v>0</v>
      </c>
      <c r="J2095">
        <v>0</v>
      </c>
      <c r="K2095">
        <v>0</v>
      </c>
      <c r="L2095" t="s">
        <v>6409</v>
      </c>
      <c r="M2095">
        <v>2018</v>
      </c>
      <c r="N2095" t="s">
        <v>1463</v>
      </c>
      <c r="O2095">
        <v>99</v>
      </c>
      <c r="P2095">
        <v>8</v>
      </c>
      <c r="Q2095" t="s">
        <v>15830</v>
      </c>
      <c r="R2095" t="s">
        <v>7734</v>
      </c>
      <c r="S2095" t="s">
        <v>7734</v>
      </c>
      <c r="T2095" t="s">
        <v>22035</v>
      </c>
      <c r="U2095">
        <f t="shared" si="32"/>
        <v>135872</v>
      </c>
    </row>
    <row r="2096" spans="1:21" x14ac:dyDescent="0.2">
      <c r="A2096" t="s">
        <v>17143</v>
      </c>
      <c r="B2096" t="s">
        <v>11023</v>
      </c>
      <c r="C2096">
        <v>3526043</v>
      </c>
      <c r="D2096" t="s">
        <v>7058</v>
      </c>
      <c r="E2096" t="s">
        <v>11051</v>
      </c>
      <c r="F2096" t="s">
        <v>6402</v>
      </c>
      <c r="G2096">
        <v>6535</v>
      </c>
      <c r="H2096">
        <v>135872</v>
      </c>
      <c r="I2096">
        <v>1</v>
      </c>
      <c r="J2096">
        <v>0</v>
      </c>
      <c r="K2096">
        <v>0</v>
      </c>
      <c r="L2096" t="s">
        <v>6409</v>
      </c>
      <c r="M2096">
        <v>2018</v>
      </c>
      <c r="N2096" t="s">
        <v>1463</v>
      </c>
      <c r="O2096">
        <v>99</v>
      </c>
      <c r="P2096">
        <v>8</v>
      </c>
      <c r="Q2096" t="s">
        <v>15830</v>
      </c>
      <c r="R2096" t="s">
        <v>7734</v>
      </c>
      <c r="S2096" t="s">
        <v>7734</v>
      </c>
      <c r="T2096" t="s">
        <v>4275</v>
      </c>
      <c r="U2096">
        <f t="shared" si="32"/>
        <v>135872</v>
      </c>
    </row>
    <row r="2097" spans="1:21" x14ac:dyDescent="0.2">
      <c r="A2097" t="s">
        <v>17143</v>
      </c>
      <c r="B2097" t="s">
        <v>11023</v>
      </c>
      <c r="C2097">
        <v>3526043</v>
      </c>
      <c r="D2097" t="s">
        <v>6786</v>
      </c>
      <c r="E2097" t="s">
        <v>17148</v>
      </c>
      <c r="F2097" t="s">
        <v>6402</v>
      </c>
      <c r="G2097">
        <v>3047</v>
      </c>
      <c r="H2097">
        <v>135872</v>
      </c>
      <c r="I2097">
        <v>0</v>
      </c>
      <c r="J2097">
        <v>0</v>
      </c>
      <c r="K2097">
        <v>0</v>
      </c>
      <c r="L2097" t="s">
        <v>6409</v>
      </c>
      <c r="M2097">
        <v>2018</v>
      </c>
      <c r="N2097" t="s">
        <v>1463</v>
      </c>
      <c r="O2097">
        <v>99</v>
      </c>
      <c r="P2097">
        <v>8</v>
      </c>
      <c r="Q2097" t="s">
        <v>15830</v>
      </c>
      <c r="R2097" t="s">
        <v>7734</v>
      </c>
      <c r="S2097" t="s">
        <v>7734</v>
      </c>
      <c r="T2097" t="s">
        <v>22036</v>
      </c>
      <c r="U2097">
        <f t="shared" si="32"/>
        <v>135872</v>
      </c>
    </row>
    <row r="2098" spans="1:21" x14ac:dyDescent="0.2">
      <c r="A2098" t="s">
        <v>17143</v>
      </c>
      <c r="B2098" t="s">
        <v>11023</v>
      </c>
      <c r="C2098">
        <v>3526043</v>
      </c>
      <c r="D2098" t="s">
        <v>7204</v>
      </c>
      <c r="E2098" t="s">
        <v>11055</v>
      </c>
      <c r="F2098" t="s">
        <v>6402</v>
      </c>
      <c r="G2098">
        <v>2951</v>
      </c>
      <c r="H2098">
        <v>135872</v>
      </c>
      <c r="I2098">
        <v>0</v>
      </c>
      <c r="J2098">
        <v>0</v>
      </c>
      <c r="K2098">
        <v>0</v>
      </c>
      <c r="L2098" t="s">
        <v>6409</v>
      </c>
      <c r="M2098">
        <v>2018</v>
      </c>
      <c r="N2098" t="s">
        <v>1463</v>
      </c>
      <c r="O2098">
        <v>99</v>
      </c>
      <c r="P2098">
        <v>8</v>
      </c>
      <c r="Q2098" t="s">
        <v>15830</v>
      </c>
      <c r="R2098" t="s">
        <v>7734</v>
      </c>
      <c r="S2098" t="s">
        <v>7734</v>
      </c>
      <c r="T2098" t="s">
        <v>20139</v>
      </c>
      <c r="U2098">
        <f t="shared" si="32"/>
        <v>135872</v>
      </c>
    </row>
    <row r="2099" spans="1:21" x14ac:dyDescent="0.2">
      <c r="A2099" t="s">
        <v>17143</v>
      </c>
      <c r="B2099" t="s">
        <v>11023</v>
      </c>
      <c r="C2099">
        <v>3526043</v>
      </c>
      <c r="D2099" t="s">
        <v>6919</v>
      </c>
      <c r="E2099" t="s">
        <v>17149</v>
      </c>
      <c r="F2099" t="s">
        <v>6402</v>
      </c>
      <c r="G2099">
        <v>3346</v>
      </c>
      <c r="H2099">
        <v>135872</v>
      </c>
      <c r="I2099">
        <v>0</v>
      </c>
      <c r="J2099">
        <v>0</v>
      </c>
      <c r="K2099">
        <v>0</v>
      </c>
      <c r="L2099" t="s">
        <v>6409</v>
      </c>
      <c r="M2099">
        <v>2018</v>
      </c>
      <c r="N2099" t="s">
        <v>1463</v>
      </c>
      <c r="O2099">
        <v>99</v>
      </c>
      <c r="P2099">
        <v>8</v>
      </c>
      <c r="Q2099" t="s">
        <v>15830</v>
      </c>
      <c r="R2099" t="s">
        <v>7734</v>
      </c>
      <c r="S2099" t="s">
        <v>7734</v>
      </c>
      <c r="T2099" t="s">
        <v>22037</v>
      </c>
      <c r="U2099">
        <f t="shared" si="32"/>
        <v>135872</v>
      </c>
    </row>
    <row r="2100" spans="1:21" x14ac:dyDescent="0.2">
      <c r="A2100" t="s">
        <v>17143</v>
      </c>
      <c r="B2100" t="s">
        <v>11023</v>
      </c>
      <c r="C2100">
        <v>3526043</v>
      </c>
      <c r="D2100" t="s">
        <v>6722</v>
      </c>
      <c r="E2100" t="s">
        <v>6750</v>
      </c>
      <c r="F2100" t="s">
        <v>6402</v>
      </c>
      <c r="G2100">
        <v>2594</v>
      </c>
      <c r="H2100">
        <v>135872</v>
      </c>
      <c r="I2100">
        <v>0</v>
      </c>
      <c r="J2100">
        <v>0</v>
      </c>
      <c r="K2100">
        <v>0</v>
      </c>
      <c r="L2100" t="s">
        <v>6403</v>
      </c>
      <c r="M2100">
        <v>2018</v>
      </c>
      <c r="N2100" t="s">
        <v>1463</v>
      </c>
      <c r="O2100">
        <v>99</v>
      </c>
      <c r="P2100">
        <v>8</v>
      </c>
      <c r="Q2100" t="s">
        <v>15830</v>
      </c>
      <c r="R2100" t="s">
        <v>7734</v>
      </c>
      <c r="S2100" t="s">
        <v>7734</v>
      </c>
      <c r="T2100" t="s">
        <v>4281</v>
      </c>
      <c r="U2100">
        <f t="shared" si="32"/>
        <v>135872</v>
      </c>
    </row>
    <row r="2101" spans="1:21" x14ac:dyDescent="0.2">
      <c r="A2101" t="s">
        <v>17143</v>
      </c>
      <c r="B2101" t="s">
        <v>11023</v>
      </c>
      <c r="C2101">
        <v>3526043</v>
      </c>
      <c r="D2101" t="s">
        <v>6717</v>
      </c>
      <c r="E2101" t="s">
        <v>11024</v>
      </c>
      <c r="F2101" t="s">
        <v>6402</v>
      </c>
      <c r="G2101">
        <v>3713</v>
      </c>
      <c r="H2101">
        <v>135872</v>
      </c>
      <c r="I2101">
        <v>0</v>
      </c>
      <c r="J2101">
        <v>0</v>
      </c>
      <c r="K2101">
        <v>0</v>
      </c>
      <c r="L2101" t="s">
        <v>6403</v>
      </c>
      <c r="M2101">
        <v>2018</v>
      </c>
      <c r="N2101" t="s">
        <v>1463</v>
      </c>
      <c r="O2101">
        <v>99</v>
      </c>
      <c r="P2101">
        <v>8</v>
      </c>
      <c r="Q2101" t="s">
        <v>15830</v>
      </c>
      <c r="R2101" t="s">
        <v>7734</v>
      </c>
      <c r="S2101" t="s">
        <v>7734</v>
      </c>
      <c r="T2101" t="s">
        <v>4280</v>
      </c>
      <c r="U2101">
        <f t="shared" si="32"/>
        <v>135872</v>
      </c>
    </row>
    <row r="2102" spans="1:21" x14ac:dyDescent="0.2">
      <c r="A2102" t="s">
        <v>17143</v>
      </c>
      <c r="B2102" t="s">
        <v>11023</v>
      </c>
      <c r="C2102">
        <v>3526043</v>
      </c>
      <c r="D2102" t="s">
        <v>7672</v>
      </c>
      <c r="E2102" t="s">
        <v>6520</v>
      </c>
      <c r="F2102" t="s">
        <v>6402</v>
      </c>
      <c r="G2102">
        <v>1727</v>
      </c>
      <c r="H2102">
        <v>135872</v>
      </c>
      <c r="I2102">
        <v>0</v>
      </c>
      <c r="J2102">
        <v>0</v>
      </c>
      <c r="K2102">
        <v>0</v>
      </c>
      <c r="L2102" t="s">
        <v>6403</v>
      </c>
      <c r="M2102">
        <v>2018</v>
      </c>
      <c r="N2102" t="s">
        <v>1463</v>
      </c>
      <c r="O2102">
        <v>99</v>
      </c>
      <c r="P2102">
        <v>8</v>
      </c>
      <c r="Q2102" t="s">
        <v>15830</v>
      </c>
      <c r="R2102" t="s">
        <v>7734</v>
      </c>
      <c r="S2102" t="s">
        <v>7734</v>
      </c>
      <c r="T2102" t="s">
        <v>4282</v>
      </c>
      <c r="U2102">
        <f t="shared" si="32"/>
        <v>135872</v>
      </c>
    </row>
    <row r="2103" spans="1:21" x14ac:dyDescent="0.2">
      <c r="A2103" t="s">
        <v>17143</v>
      </c>
      <c r="B2103" t="s">
        <v>11023</v>
      </c>
      <c r="C2103">
        <v>3526043</v>
      </c>
      <c r="D2103" t="s">
        <v>6624</v>
      </c>
      <c r="E2103" t="s">
        <v>6679</v>
      </c>
      <c r="F2103" t="s">
        <v>6402</v>
      </c>
      <c r="G2103">
        <v>7413</v>
      </c>
      <c r="H2103">
        <v>135872</v>
      </c>
      <c r="I2103">
        <v>1</v>
      </c>
      <c r="J2103">
        <v>1</v>
      </c>
      <c r="K2103">
        <v>0</v>
      </c>
      <c r="L2103" t="s">
        <v>6403</v>
      </c>
      <c r="M2103">
        <v>2018</v>
      </c>
      <c r="N2103" t="s">
        <v>1463</v>
      </c>
      <c r="O2103">
        <v>99</v>
      </c>
      <c r="P2103">
        <v>8</v>
      </c>
      <c r="Q2103" t="s">
        <v>15830</v>
      </c>
      <c r="R2103" t="s">
        <v>7734</v>
      </c>
      <c r="S2103" t="s">
        <v>7734</v>
      </c>
      <c r="T2103" t="s">
        <v>4279</v>
      </c>
      <c r="U2103">
        <f t="shared" si="32"/>
        <v>135872</v>
      </c>
    </row>
    <row r="2104" spans="1:21" x14ac:dyDescent="0.2">
      <c r="A2104" t="s">
        <v>17143</v>
      </c>
      <c r="B2104" t="s">
        <v>11023</v>
      </c>
      <c r="C2104">
        <v>3526043</v>
      </c>
      <c r="D2104" t="s">
        <v>12024</v>
      </c>
      <c r="E2104" t="s">
        <v>11028</v>
      </c>
      <c r="F2104" t="s">
        <v>6402</v>
      </c>
      <c r="G2104">
        <v>1816</v>
      </c>
      <c r="H2104">
        <v>135872</v>
      </c>
      <c r="I2104">
        <v>0</v>
      </c>
      <c r="J2104">
        <v>0</v>
      </c>
      <c r="K2104">
        <v>0</v>
      </c>
      <c r="L2104" t="s">
        <v>6403</v>
      </c>
      <c r="M2104">
        <v>2018</v>
      </c>
      <c r="N2104" t="s">
        <v>1463</v>
      </c>
      <c r="O2104">
        <v>99</v>
      </c>
      <c r="P2104">
        <v>8</v>
      </c>
      <c r="Q2104" t="s">
        <v>15830</v>
      </c>
      <c r="R2104" t="s">
        <v>7734</v>
      </c>
      <c r="S2104" t="s">
        <v>7734</v>
      </c>
      <c r="T2104" t="s">
        <v>22038</v>
      </c>
      <c r="U2104">
        <f t="shared" si="32"/>
        <v>135872</v>
      </c>
    </row>
    <row r="2105" spans="1:21" x14ac:dyDescent="0.2">
      <c r="A2105" t="s">
        <v>17143</v>
      </c>
      <c r="B2105" t="s">
        <v>11023</v>
      </c>
      <c r="C2105">
        <v>3526043</v>
      </c>
      <c r="D2105" t="s">
        <v>6817</v>
      </c>
      <c r="E2105" t="s">
        <v>17150</v>
      </c>
      <c r="F2105" t="s">
        <v>6402</v>
      </c>
      <c r="G2105">
        <v>679</v>
      </c>
      <c r="H2105">
        <v>135872</v>
      </c>
      <c r="I2105">
        <v>0</v>
      </c>
      <c r="J2105">
        <v>0</v>
      </c>
      <c r="K2105">
        <v>0</v>
      </c>
      <c r="L2105" t="s">
        <v>6403</v>
      </c>
      <c r="M2105">
        <v>2018</v>
      </c>
      <c r="N2105" t="s">
        <v>1463</v>
      </c>
      <c r="O2105">
        <v>99</v>
      </c>
      <c r="P2105">
        <v>8</v>
      </c>
      <c r="Q2105" t="s">
        <v>15830</v>
      </c>
      <c r="R2105" t="s">
        <v>7734</v>
      </c>
      <c r="S2105" t="s">
        <v>7734</v>
      </c>
      <c r="T2105" t="s">
        <v>22039</v>
      </c>
      <c r="U2105">
        <f t="shared" si="32"/>
        <v>135872</v>
      </c>
    </row>
    <row r="2106" spans="1:21" x14ac:dyDescent="0.2">
      <c r="A2106" t="s">
        <v>17143</v>
      </c>
      <c r="B2106" t="s">
        <v>11023</v>
      </c>
      <c r="C2106">
        <v>3526043</v>
      </c>
      <c r="D2106" t="s">
        <v>6548</v>
      </c>
      <c r="E2106" t="s">
        <v>11031</v>
      </c>
      <c r="F2106" t="s">
        <v>6402</v>
      </c>
      <c r="G2106">
        <v>7130</v>
      </c>
      <c r="H2106">
        <v>135872</v>
      </c>
      <c r="I2106">
        <v>0</v>
      </c>
      <c r="J2106">
        <v>1</v>
      </c>
      <c r="K2106">
        <v>0</v>
      </c>
      <c r="L2106" t="s">
        <v>6403</v>
      </c>
      <c r="M2106">
        <v>2018</v>
      </c>
      <c r="N2106" t="s">
        <v>1463</v>
      </c>
      <c r="O2106">
        <v>99</v>
      </c>
      <c r="P2106">
        <v>8</v>
      </c>
      <c r="Q2106" t="s">
        <v>15830</v>
      </c>
      <c r="R2106" t="s">
        <v>7734</v>
      </c>
      <c r="S2106" t="s">
        <v>7734</v>
      </c>
      <c r="T2106" t="s">
        <v>4287</v>
      </c>
      <c r="U2106">
        <f t="shared" si="32"/>
        <v>135872</v>
      </c>
    </row>
    <row r="2107" spans="1:21" x14ac:dyDescent="0.2">
      <c r="A2107" t="s">
        <v>17143</v>
      </c>
      <c r="B2107" t="s">
        <v>11023</v>
      </c>
      <c r="C2107">
        <v>3526043</v>
      </c>
      <c r="D2107" t="s">
        <v>6738</v>
      </c>
      <c r="E2107" t="s">
        <v>17151</v>
      </c>
      <c r="F2107" t="s">
        <v>6402</v>
      </c>
      <c r="G2107">
        <v>3122</v>
      </c>
      <c r="H2107">
        <v>135872</v>
      </c>
      <c r="I2107">
        <v>0</v>
      </c>
      <c r="J2107">
        <v>0</v>
      </c>
      <c r="K2107">
        <v>0</v>
      </c>
      <c r="L2107" t="s">
        <v>6403</v>
      </c>
      <c r="M2107">
        <v>2018</v>
      </c>
      <c r="N2107" t="s">
        <v>1463</v>
      </c>
      <c r="O2107">
        <v>99</v>
      </c>
      <c r="P2107">
        <v>8</v>
      </c>
      <c r="Q2107" t="s">
        <v>15830</v>
      </c>
      <c r="R2107" t="s">
        <v>7734</v>
      </c>
      <c r="S2107" t="s">
        <v>7734</v>
      </c>
      <c r="T2107" t="s">
        <v>22040</v>
      </c>
      <c r="U2107">
        <f t="shared" si="32"/>
        <v>135872</v>
      </c>
    </row>
    <row r="2108" spans="1:21" x14ac:dyDescent="0.2">
      <c r="A2108" t="s">
        <v>17143</v>
      </c>
      <c r="B2108" t="s">
        <v>11023</v>
      </c>
      <c r="C2108">
        <v>3526043</v>
      </c>
      <c r="D2108" t="s">
        <v>6467</v>
      </c>
      <c r="E2108" t="s">
        <v>17152</v>
      </c>
      <c r="F2108" t="s">
        <v>6402</v>
      </c>
      <c r="G2108">
        <v>455</v>
      </c>
      <c r="H2108">
        <v>135872</v>
      </c>
      <c r="I2108">
        <v>0</v>
      </c>
      <c r="J2108">
        <v>0</v>
      </c>
      <c r="K2108">
        <v>0</v>
      </c>
      <c r="L2108" t="s">
        <v>6403</v>
      </c>
      <c r="M2108">
        <v>2018</v>
      </c>
      <c r="N2108" t="s">
        <v>1463</v>
      </c>
      <c r="O2108">
        <v>99</v>
      </c>
      <c r="P2108">
        <v>8</v>
      </c>
      <c r="Q2108" t="s">
        <v>15830</v>
      </c>
      <c r="R2108" t="s">
        <v>7734</v>
      </c>
      <c r="S2108" t="s">
        <v>7734</v>
      </c>
      <c r="T2108" t="s">
        <v>22041</v>
      </c>
      <c r="U2108">
        <f t="shared" si="32"/>
        <v>135872</v>
      </c>
    </row>
    <row r="2109" spans="1:21" x14ac:dyDescent="0.2">
      <c r="A2109" t="s">
        <v>17143</v>
      </c>
      <c r="B2109" t="s">
        <v>11023</v>
      </c>
      <c r="C2109">
        <v>3526043</v>
      </c>
      <c r="D2109" t="s">
        <v>6738</v>
      </c>
      <c r="E2109" t="s">
        <v>10284</v>
      </c>
      <c r="F2109" t="s">
        <v>6402</v>
      </c>
      <c r="G2109">
        <v>2922</v>
      </c>
      <c r="H2109">
        <v>135872</v>
      </c>
      <c r="I2109">
        <v>0</v>
      </c>
      <c r="J2109">
        <v>0</v>
      </c>
      <c r="K2109">
        <v>0</v>
      </c>
      <c r="L2109" t="s">
        <v>6403</v>
      </c>
      <c r="M2109">
        <v>2018</v>
      </c>
      <c r="N2109" t="s">
        <v>1463</v>
      </c>
      <c r="O2109">
        <v>99</v>
      </c>
      <c r="P2109">
        <v>8</v>
      </c>
      <c r="Q2109" t="s">
        <v>15830</v>
      </c>
      <c r="R2109" t="s">
        <v>7734</v>
      </c>
      <c r="S2109" t="s">
        <v>7734</v>
      </c>
      <c r="T2109" t="s">
        <v>22042</v>
      </c>
      <c r="U2109">
        <f t="shared" si="32"/>
        <v>135872</v>
      </c>
    </row>
    <row r="2110" spans="1:21" x14ac:dyDescent="0.2">
      <c r="A2110" t="s">
        <v>17143</v>
      </c>
      <c r="B2110" t="s">
        <v>11023</v>
      </c>
      <c r="C2110">
        <v>3526043</v>
      </c>
      <c r="D2110" t="s">
        <v>7616</v>
      </c>
      <c r="E2110" t="s">
        <v>6430</v>
      </c>
      <c r="F2110" t="s">
        <v>6402</v>
      </c>
      <c r="G2110">
        <v>868</v>
      </c>
      <c r="H2110">
        <v>135872</v>
      </c>
      <c r="I2110">
        <v>0</v>
      </c>
      <c r="J2110">
        <v>0</v>
      </c>
      <c r="K2110">
        <v>0</v>
      </c>
      <c r="L2110" t="s">
        <v>6403</v>
      </c>
      <c r="M2110">
        <v>2018</v>
      </c>
      <c r="N2110" t="s">
        <v>1463</v>
      </c>
      <c r="O2110">
        <v>99</v>
      </c>
      <c r="P2110">
        <v>8</v>
      </c>
      <c r="Q2110" t="s">
        <v>15830</v>
      </c>
      <c r="R2110" t="s">
        <v>7734</v>
      </c>
      <c r="S2110" t="s">
        <v>7734</v>
      </c>
      <c r="T2110" t="s">
        <v>4291</v>
      </c>
      <c r="U2110">
        <f t="shared" si="32"/>
        <v>135872</v>
      </c>
    </row>
    <row r="2111" spans="1:21" x14ac:dyDescent="0.2">
      <c r="A2111" t="s">
        <v>17143</v>
      </c>
      <c r="B2111" t="s">
        <v>11023</v>
      </c>
      <c r="C2111">
        <v>3526043</v>
      </c>
      <c r="D2111" t="s">
        <v>9022</v>
      </c>
      <c r="E2111" t="s">
        <v>8602</v>
      </c>
      <c r="F2111" t="s">
        <v>6402</v>
      </c>
      <c r="G2111">
        <v>5248</v>
      </c>
      <c r="H2111">
        <v>135872</v>
      </c>
      <c r="I2111">
        <v>0</v>
      </c>
      <c r="J2111">
        <v>0</v>
      </c>
      <c r="K2111">
        <v>0</v>
      </c>
      <c r="L2111" t="s">
        <v>6403</v>
      </c>
      <c r="M2111">
        <v>2018</v>
      </c>
      <c r="N2111" t="s">
        <v>1463</v>
      </c>
      <c r="O2111">
        <v>99</v>
      </c>
      <c r="P2111">
        <v>8</v>
      </c>
      <c r="Q2111" t="s">
        <v>15830</v>
      </c>
      <c r="R2111" t="s">
        <v>7734</v>
      </c>
      <c r="S2111" t="s">
        <v>7734</v>
      </c>
      <c r="T2111" t="s">
        <v>22043</v>
      </c>
      <c r="U2111">
        <f t="shared" si="32"/>
        <v>135872</v>
      </c>
    </row>
    <row r="2112" spans="1:21" x14ac:dyDescent="0.2">
      <c r="A2112" t="s">
        <v>17143</v>
      </c>
      <c r="B2112" t="s">
        <v>11023</v>
      </c>
      <c r="C2112">
        <v>3526043</v>
      </c>
      <c r="D2112" t="s">
        <v>6820</v>
      </c>
      <c r="E2112" t="s">
        <v>7062</v>
      </c>
      <c r="F2112" t="s">
        <v>6402</v>
      </c>
      <c r="G2112">
        <v>1972</v>
      </c>
      <c r="H2112">
        <v>135872</v>
      </c>
      <c r="I2112">
        <v>0</v>
      </c>
      <c r="J2112">
        <v>0</v>
      </c>
      <c r="K2112">
        <v>0</v>
      </c>
      <c r="L2112" t="s">
        <v>6403</v>
      </c>
      <c r="M2112">
        <v>2018</v>
      </c>
      <c r="N2112" t="s">
        <v>1463</v>
      </c>
      <c r="O2112">
        <v>99</v>
      </c>
      <c r="P2112">
        <v>8</v>
      </c>
      <c r="Q2112" t="s">
        <v>15830</v>
      </c>
      <c r="R2112" t="s">
        <v>7734</v>
      </c>
      <c r="S2112" t="s">
        <v>7734</v>
      </c>
      <c r="T2112" t="s">
        <v>22044</v>
      </c>
      <c r="U2112">
        <f t="shared" si="32"/>
        <v>135872</v>
      </c>
    </row>
    <row r="2113" spans="1:21" x14ac:dyDescent="0.2">
      <c r="A2113" t="s">
        <v>17143</v>
      </c>
      <c r="B2113" t="s">
        <v>11023</v>
      </c>
      <c r="C2113">
        <v>3526043</v>
      </c>
      <c r="D2113" t="s">
        <v>9908</v>
      </c>
      <c r="E2113" t="s">
        <v>11041</v>
      </c>
      <c r="F2113" t="s">
        <v>6402</v>
      </c>
      <c r="G2113">
        <v>7356</v>
      </c>
      <c r="H2113">
        <v>135872</v>
      </c>
      <c r="I2113">
        <v>1</v>
      </c>
      <c r="J2113">
        <v>1</v>
      </c>
      <c r="K2113">
        <v>0</v>
      </c>
      <c r="L2113" t="s">
        <v>6403</v>
      </c>
      <c r="M2113">
        <v>2018</v>
      </c>
      <c r="N2113" t="s">
        <v>1463</v>
      </c>
      <c r="O2113">
        <v>99</v>
      </c>
      <c r="P2113">
        <v>8</v>
      </c>
      <c r="Q2113" t="s">
        <v>15830</v>
      </c>
      <c r="R2113" t="s">
        <v>7734</v>
      </c>
      <c r="S2113" t="s">
        <v>7734</v>
      </c>
      <c r="T2113" t="s">
        <v>20133</v>
      </c>
      <c r="U2113">
        <f t="shared" si="32"/>
        <v>135872</v>
      </c>
    </row>
    <row r="2114" spans="1:21" x14ac:dyDescent="0.2">
      <c r="A2114" t="s">
        <v>17143</v>
      </c>
      <c r="B2114" t="s">
        <v>11023</v>
      </c>
      <c r="C2114">
        <v>3526043</v>
      </c>
      <c r="D2114" t="s">
        <v>6428</v>
      </c>
      <c r="E2114" t="s">
        <v>17153</v>
      </c>
      <c r="F2114" t="s">
        <v>6402</v>
      </c>
      <c r="G2114">
        <v>5080</v>
      </c>
      <c r="H2114">
        <v>135872</v>
      </c>
      <c r="I2114">
        <v>0</v>
      </c>
      <c r="J2114">
        <v>0</v>
      </c>
      <c r="K2114">
        <v>0</v>
      </c>
      <c r="L2114" t="s">
        <v>6403</v>
      </c>
      <c r="M2114">
        <v>2018</v>
      </c>
      <c r="N2114" t="s">
        <v>1463</v>
      </c>
      <c r="O2114">
        <v>99</v>
      </c>
      <c r="P2114">
        <v>8</v>
      </c>
      <c r="Q2114" t="s">
        <v>15830</v>
      </c>
      <c r="R2114" t="s">
        <v>7734</v>
      </c>
      <c r="S2114" t="s">
        <v>7734</v>
      </c>
      <c r="T2114" t="s">
        <v>22045</v>
      </c>
      <c r="U2114">
        <f t="shared" ref="U2114:U2177" si="33">_xlfn.MAXIFS($H$2:$H$6695, $C$2:$C$6695,C2114)</f>
        <v>135872</v>
      </c>
    </row>
    <row r="2115" spans="1:21" x14ac:dyDescent="0.2">
      <c r="A2115" t="s">
        <v>17143</v>
      </c>
      <c r="B2115" t="s">
        <v>11023</v>
      </c>
      <c r="C2115">
        <v>3526043</v>
      </c>
      <c r="D2115" t="s">
        <v>7119</v>
      </c>
      <c r="E2115" t="s">
        <v>17154</v>
      </c>
      <c r="F2115" t="s">
        <v>6402</v>
      </c>
      <c r="G2115">
        <v>986</v>
      </c>
      <c r="H2115">
        <v>135872</v>
      </c>
      <c r="I2115">
        <v>0</v>
      </c>
      <c r="J2115">
        <v>0</v>
      </c>
      <c r="K2115">
        <v>0</v>
      </c>
      <c r="L2115" t="s">
        <v>6403</v>
      </c>
      <c r="M2115">
        <v>2018</v>
      </c>
      <c r="N2115" t="s">
        <v>1463</v>
      </c>
      <c r="O2115">
        <v>99</v>
      </c>
      <c r="P2115">
        <v>8</v>
      </c>
      <c r="Q2115" t="s">
        <v>15830</v>
      </c>
      <c r="R2115" t="s">
        <v>7734</v>
      </c>
      <c r="S2115" t="s">
        <v>7734</v>
      </c>
      <c r="T2115" t="s">
        <v>22046</v>
      </c>
      <c r="U2115">
        <f t="shared" si="33"/>
        <v>135872</v>
      </c>
    </row>
    <row r="2116" spans="1:21" x14ac:dyDescent="0.2">
      <c r="A2116" t="s">
        <v>17143</v>
      </c>
      <c r="B2116" t="s">
        <v>11023</v>
      </c>
      <c r="C2116">
        <v>3526043</v>
      </c>
      <c r="D2116" t="s">
        <v>7270</v>
      </c>
      <c r="E2116" t="s">
        <v>17155</v>
      </c>
      <c r="F2116" t="s">
        <v>6402</v>
      </c>
      <c r="G2116">
        <v>5673</v>
      </c>
      <c r="H2116">
        <v>135872</v>
      </c>
      <c r="I2116">
        <v>0</v>
      </c>
      <c r="J2116">
        <v>0</v>
      </c>
      <c r="K2116">
        <v>0</v>
      </c>
      <c r="L2116" t="s">
        <v>6403</v>
      </c>
      <c r="M2116">
        <v>2018</v>
      </c>
      <c r="N2116" t="s">
        <v>1463</v>
      </c>
      <c r="O2116">
        <v>99</v>
      </c>
      <c r="P2116">
        <v>8</v>
      </c>
      <c r="Q2116" t="s">
        <v>15830</v>
      </c>
      <c r="R2116" t="s">
        <v>7734</v>
      </c>
      <c r="S2116" t="s">
        <v>7734</v>
      </c>
      <c r="T2116" t="s">
        <v>22047</v>
      </c>
      <c r="U2116">
        <f t="shared" si="33"/>
        <v>135872</v>
      </c>
    </row>
    <row r="2117" spans="1:21" x14ac:dyDescent="0.2">
      <c r="A2117" t="s">
        <v>17143</v>
      </c>
      <c r="B2117" t="s">
        <v>11023</v>
      </c>
      <c r="C2117">
        <v>3526043</v>
      </c>
      <c r="D2117" t="s">
        <v>7589</v>
      </c>
      <c r="E2117" t="s">
        <v>17156</v>
      </c>
      <c r="F2117" t="s">
        <v>6402</v>
      </c>
      <c r="G2117">
        <v>1443</v>
      </c>
      <c r="H2117">
        <v>135872</v>
      </c>
      <c r="I2117">
        <v>0</v>
      </c>
      <c r="J2117">
        <v>0</v>
      </c>
      <c r="K2117">
        <v>0</v>
      </c>
      <c r="L2117" t="s">
        <v>6403</v>
      </c>
      <c r="M2117">
        <v>2018</v>
      </c>
      <c r="N2117" t="s">
        <v>1463</v>
      </c>
      <c r="O2117">
        <v>99</v>
      </c>
      <c r="P2117">
        <v>8</v>
      </c>
      <c r="Q2117" t="s">
        <v>15830</v>
      </c>
      <c r="R2117" t="s">
        <v>7734</v>
      </c>
      <c r="S2117" t="s">
        <v>7734</v>
      </c>
      <c r="T2117" t="s">
        <v>22048</v>
      </c>
      <c r="U2117">
        <f t="shared" si="33"/>
        <v>135872</v>
      </c>
    </row>
    <row r="2118" spans="1:21" x14ac:dyDescent="0.2">
      <c r="A2118" t="s">
        <v>17143</v>
      </c>
      <c r="B2118" t="s">
        <v>11023</v>
      </c>
      <c r="C2118">
        <v>3526043</v>
      </c>
      <c r="D2118" t="s">
        <v>16583</v>
      </c>
      <c r="E2118" t="s">
        <v>17157</v>
      </c>
      <c r="F2118" t="s">
        <v>6402</v>
      </c>
      <c r="G2118">
        <v>761</v>
      </c>
      <c r="H2118">
        <v>135872</v>
      </c>
      <c r="I2118">
        <v>0</v>
      </c>
      <c r="J2118">
        <v>0</v>
      </c>
      <c r="K2118">
        <v>0</v>
      </c>
      <c r="L2118" t="s">
        <v>6403</v>
      </c>
      <c r="M2118">
        <v>2018</v>
      </c>
      <c r="N2118" t="s">
        <v>1463</v>
      </c>
      <c r="O2118">
        <v>99</v>
      </c>
      <c r="P2118">
        <v>8</v>
      </c>
      <c r="Q2118" t="s">
        <v>15830</v>
      </c>
      <c r="R2118" t="s">
        <v>7734</v>
      </c>
      <c r="S2118" t="s">
        <v>7734</v>
      </c>
      <c r="T2118" t="s">
        <v>22049</v>
      </c>
      <c r="U2118">
        <f t="shared" si="33"/>
        <v>135872</v>
      </c>
    </row>
    <row r="2119" spans="1:21" x14ac:dyDescent="0.2">
      <c r="A2119" t="s">
        <v>17143</v>
      </c>
      <c r="B2119" t="s">
        <v>11023</v>
      </c>
      <c r="C2119">
        <v>3526043</v>
      </c>
      <c r="D2119" t="s">
        <v>7405</v>
      </c>
      <c r="E2119" t="s">
        <v>11054</v>
      </c>
      <c r="F2119" t="s">
        <v>6402</v>
      </c>
      <c r="G2119">
        <v>8846</v>
      </c>
      <c r="H2119">
        <v>135872</v>
      </c>
      <c r="I2119">
        <v>1</v>
      </c>
      <c r="J2119">
        <v>1</v>
      </c>
      <c r="K2119">
        <v>0</v>
      </c>
      <c r="L2119" t="s">
        <v>6403</v>
      </c>
      <c r="M2119">
        <v>2018</v>
      </c>
      <c r="N2119" t="s">
        <v>1463</v>
      </c>
      <c r="O2119">
        <v>99</v>
      </c>
      <c r="P2119">
        <v>8</v>
      </c>
      <c r="Q2119" t="s">
        <v>15830</v>
      </c>
      <c r="R2119" t="s">
        <v>7734</v>
      </c>
      <c r="S2119" t="s">
        <v>7734</v>
      </c>
      <c r="T2119" t="s">
        <v>4272</v>
      </c>
      <c r="U2119">
        <f t="shared" si="33"/>
        <v>135872</v>
      </c>
    </row>
    <row r="2120" spans="1:21" x14ac:dyDescent="0.2">
      <c r="A2120" t="s">
        <v>17143</v>
      </c>
      <c r="B2120" t="s">
        <v>11023</v>
      </c>
      <c r="C2120">
        <v>3526043</v>
      </c>
      <c r="D2120" t="s">
        <v>6632</v>
      </c>
      <c r="E2120" t="s">
        <v>17158</v>
      </c>
      <c r="F2120" t="s">
        <v>6402</v>
      </c>
      <c r="G2120">
        <v>2856</v>
      </c>
      <c r="H2120">
        <v>135872</v>
      </c>
      <c r="I2120">
        <v>0</v>
      </c>
      <c r="J2120">
        <v>0</v>
      </c>
      <c r="K2120">
        <v>0</v>
      </c>
      <c r="L2120" t="s">
        <v>6403</v>
      </c>
      <c r="M2120">
        <v>2018</v>
      </c>
      <c r="N2120" t="s">
        <v>1463</v>
      </c>
      <c r="O2120">
        <v>99</v>
      </c>
      <c r="P2120">
        <v>8</v>
      </c>
      <c r="Q2120" t="s">
        <v>15830</v>
      </c>
      <c r="R2120" t="s">
        <v>7734</v>
      </c>
      <c r="S2120" t="s">
        <v>7734</v>
      </c>
      <c r="T2120" t="s">
        <v>22050</v>
      </c>
      <c r="U2120">
        <f t="shared" si="33"/>
        <v>135872</v>
      </c>
    </row>
    <row r="2121" spans="1:21" x14ac:dyDescent="0.2">
      <c r="A2121" t="s">
        <v>17143</v>
      </c>
      <c r="B2121" t="s">
        <v>11023</v>
      </c>
      <c r="C2121">
        <v>3526043</v>
      </c>
      <c r="D2121" t="s">
        <v>6459</v>
      </c>
      <c r="E2121" t="s">
        <v>11057</v>
      </c>
      <c r="F2121" t="s">
        <v>6402</v>
      </c>
      <c r="G2121">
        <v>12021</v>
      </c>
      <c r="H2121">
        <v>135872</v>
      </c>
      <c r="I2121">
        <v>1</v>
      </c>
      <c r="J2121">
        <v>1</v>
      </c>
      <c r="K2121">
        <v>0</v>
      </c>
      <c r="L2121" t="s">
        <v>6403</v>
      </c>
      <c r="M2121">
        <v>2018</v>
      </c>
      <c r="N2121" t="s">
        <v>1463</v>
      </c>
      <c r="O2121">
        <v>99</v>
      </c>
      <c r="P2121">
        <v>8</v>
      </c>
      <c r="Q2121" t="s">
        <v>15830</v>
      </c>
      <c r="R2121" t="s">
        <v>7734</v>
      </c>
      <c r="S2121" t="s">
        <v>7734</v>
      </c>
      <c r="T2121" t="s">
        <v>4271</v>
      </c>
      <c r="U2121">
        <f t="shared" si="33"/>
        <v>135872</v>
      </c>
    </row>
    <row r="2122" spans="1:21" x14ac:dyDescent="0.2">
      <c r="A2122" t="s">
        <v>17143</v>
      </c>
      <c r="B2122" t="s">
        <v>11023</v>
      </c>
      <c r="C2122">
        <v>3526043</v>
      </c>
      <c r="D2122" t="s">
        <v>6423</v>
      </c>
      <c r="E2122" t="s">
        <v>17159</v>
      </c>
      <c r="F2122" t="s">
        <v>6402</v>
      </c>
      <c r="G2122">
        <v>3328</v>
      </c>
      <c r="H2122">
        <v>135872</v>
      </c>
      <c r="I2122">
        <v>0</v>
      </c>
      <c r="J2122">
        <v>0</v>
      </c>
      <c r="K2122">
        <v>0</v>
      </c>
      <c r="L2122" t="s">
        <v>6403</v>
      </c>
      <c r="M2122">
        <v>2018</v>
      </c>
      <c r="N2122" t="s">
        <v>1463</v>
      </c>
      <c r="O2122">
        <v>99</v>
      </c>
      <c r="P2122">
        <v>8</v>
      </c>
      <c r="Q2122" t="s">
        <v>15830</v>
      </c>
      <c r="R2122" t="s">
        <v>7734</v>
      </c>
      <c r="S2122" t="s">
        <v>7734</v>
      </c>
      <c r="T2122" t="s">
        <v>22051</v>
      </c>
      <c r="U2122">
        <f t="shared" si="33"/>
        <v>135872</v>
      </c>
    </row>
    <row r="2123" spans="1:21" x14ac:dyDescent="0.2">
      <c r="A2123" t="s">
        <v>17143</v>
      </c>
      <c r="B2123" t="s">
        <v>11023</v>
      </c>
      <c r="C2123">
        <v>3526043</v>
      </c>
      <c r="D2123" t="s">
        <v>6624</v>
      </c>
      <c r="E2123" t="s">
        <v>6728</v>
      </c>
      <c r="F2123" t="s">
        <v>6402</v>
      </c>
      <c r="G2123">
        <v>8355</v>
      </c>
      <c r="H2123">
        <v>135872</v>
      </c>
      <c r="I2123">
        <v>1</v>
      </c>
      <c r="J2123">
        <v>1</v>
      </c>
      <c r="K2123">
        <v>0</v>
      </c>
      <c r="L2123" t="s">
        <v>6403</v>
      </c>
      <c r="M2123">
        <v>2018</v>
      </c>
      <c r="N2123" t="s">
        <v>1463</v>
      </c>
      <c r="O2123">
        <v>99</v>
      </c>
      <c r="P2123">
        <v>8</v>
      </c>
      <c r="Q2123" t="s">
        <v>15830</v>
      </c>
      <c r="R2123" t="s">
        <v>7734</v>
      </c>
      <c r="S2123" t="s">
        <v>7734</v>
      </c>
      <c r="T2123" t="s">
        <v>4270</v>
      </c>
      <c r="U2123">
        <f t="shared" si="33"/>
        <v>135872</v>
      </c>
    </row>
    <row r="2124" spans="1:21" x14ac:dyDescent="0.2">
      <c r="A2124" t="s">
        <v>17143</v>
      </c>
      <c r="B2124" t="s">
        <v>11023</v>
      </c>
      <c r="C2124">
        <v>3526043</v>
      </c>
      <c r="D2124" t="s">
        <v>6427</v>
      </c>
      <c r="E2124" t="s">
        <v>17160</v>
      </c>
      <c r="F2124" t="s">
        <v>6402</v>
      </c>
      <c r="G2124">
        <v>1589</v>
      </c>
      <c r="H2124">
        <v>135872</v>
      </c>
      <c r="I2124">
        <v>0</v>
      </c>
      <c r="J2124">
        <v>0</v>
      </c>
      <c r="K2124">
        <v>0</v>
      </c>
      <c r="L2124" t="s">
        <v>6403</v>
      </c>
      <c r="M2124">
        <v>2018</v>
      </c>
      <c r="N2124" t="s">
        <v>1463</v>
      </c>
      <c r="O2124">
        <v>99</v>
      </c>
      <c r="P2124">
        <v>8</v>
      </c>
      <c r="Q2124" t="s">
        <v>15830</v>
      </c>
      <c r="R2124" t="s">
        <v>7734</v>
      </c>
      <c r="S2124" t="s">
        <v>7734</v>
      </c>
      <c r="T2124" t="s">
        <v>22052</v>
      </c>
      <c r="U2124">
        <f t="shared" si="33"/>
        <v>135872</v>
      </c>
    </row>
    <row r="2125" spans="1:21" x14ac:dyDescent="0.2">
      <c r="A2125" t="s">
        <v>17161</v>
      </c>
      <c r="B2125" t="s">
        <v>11023</v>
      </c>
      <c r="C2125">
        <v>3526043</v>
      </c>
      <c r="D2125" t="s">
        <v>17162</v>
      </c>
      <c r="E2125" t="s">
        <v>15342</v>
      </c>
      <c r="F2125" t="s">
        <v>6402</v>
      </c>
      <c r="G2125">
        <v>1047</v>
      </c>
      <c r="H2125">
        <v>23884</v>
      </c>
      <c r="I2125">
        <v>0</v>
      </c>
      <c r="J2125">
        <v>0</v>
      </c>
      <c r="K2125">
        <v>0</v>
      </c>
      <c r="L2125" t="s">
        <v>6409</v>
      </c>
      <c r="M2125">
        <v>2018</v>
      </c>
      <c r="N2125" t="s">
        <v>6404</v>
      </c>
      <c r="O2125">
        <v>99</v>
      </c>
      <c r="P2125">
        <v>1</v>
      </c>
      <c r="Q2125" t="s">
        <v>15830</v>
      </c>
      <c r="R2125" t="s">
        <v>7734</v>
      </c>
      <c r="S2125" t="s">
        <v>7734</v>
      </c>
      <c r="T2125" t="s">
        <v>22053</v>
      </c>
      <c r="U2125">
        <f t="shared" si="33"/>
        <v>135872</v>
      </c>
    </row>
    <row r="2126" spans="1:21" x14ac:dyDescent="0.2">
      <c r="A2126" t="s">
        <v>17161</v>
      </c>
      <c r="B2126" t="s">
        <v>11023</v>
      </c>
      <c r="C2126">
        <v>3526043</v>
      </c>
      <c r="D2126" t="s">
        <v>6439</v>
      </c>
      <c r="E2126" t="s">
        <v>11029</v>
      </c>
      <c r="F2126" t="s">
        <v>6402</v>
      </c>
      <c r="G2126">
        <v>8252</v>
      </c>
      <c r="H2126">
        <v>23884</v>
      </c>
      <c r="I2126">
        <v>0</v>
      </c>
      <c r="J2126">
        <v>0</v>
      </c>
      <c r="K2126">
        <v>0</v>
      </c>
      <c r="L2126" t="s">
        <v>6403</v>
      </c>
      <c r="M2126">
        <v>2018</v>
      </c>
      <c r="N2126" t="s">
        <v>6404</v>
      </c>
      <c r="O2126">
        <v>99</v>
      </c>
      <c r="P2126">
        <v>1</v>
      </c>
      <c r="Q2126" t="s">
        <v>15830</v>
      </c>
      <c r="R2126" t="s">
        <v>7734</v>
      </c>
      <c r="S2126" t="s">
        <v>7734</v>
      </c>
      <c r="T2126" t="s">
        <v>4278</v>
      </c>
      <c r="U2126">
        <f t="shared" si="33"/>
        <v>135872</v>
      </c>
    </row>
    <row r="2127" spans="1:21" x14ac:dyDescent="0.2">
      <c r="A2127" t="s">
        <v>17161</v>
      </c>
      <c r="B2127" t="s">
        <v>11023</v>
      </c>
      <c r="C2127">
        <v>3526043</v>
      </c>
      <c r="D2127" t="s">
        <v>6493</v>
      </c>
      <c r="E2127" t="s">
        <v>11034</v>
      </c>
      <c r="F2127" t="s">
        <v>6402</v>
      </c>
      <c r="G2127">
        <v>13875</v>
      </c>
      <c r="H2127">
        <v>23884</v>
      </c>
      <c r="I2127">
        <v>1</v>
      </c>
      <c r="J2127">
        <v>1</v>
      </c>
      <c r="K2127">
        <v>0</v>
      </c>
      <c r="L2127" t="s">
        <v>6403</v>
      </c>
      <c r="M2127">
        <v>2018</v>
      </c>
      <c r="N2127" t="s">
        <v>6404</v>
      </c>
      <c r="O2127">
        <v>99</v>
      </c>
      <c r="P2127">
        <v>1</v>
      </c>
      <c r="Q2127" t="s">
        <v>15830</v>
      </c>
      <c r="R2127" t="s">
        <v>7734</v>
      </c>
      <c r="S2127" t="s">
        <v>7734</v>
      </c>
      <c r="T2127" t="s">
        <v>1020</v>
      </c>
      <c r="U2127">
        <f t="shared" si="33"/>
        <v>135872</v>
      </c>
    </row>
    <row r="2128" spans="1:21" x14ac:dyDescent="0.2">
      <c r="A2128" t="s">
        <v>17161</v>
      </c>
      <c r="B2128" t="s">
        <v>11023</v>
      </c>
      <c r="C2128">
        <v>3526043</v>
      </c>
      <c r="D2128" t="s">
        <v>12138</v>
      </c>
      <c r="E2128" t="s">
        <v>8846</v>
      </c>
      <c r="F2128" t="s">
        <v>6402</v>
      </c>
      <c r="G2128">
        <v>710</v>
      </c>
      <c r="H2128">
        <v>23884</v>
      </c>
      <c r="I2128">
        <v>0</v>
      </c>
      <c r="J2128">
        <v>0</v>
      </c>
      <c r="K2128">
        <v>0</v>
      </c>
      <c r="L2128" t="s">
        <v>6403</v>
      </c>
      <c r="M2128">
        <v>2018</v>
      </c>
      <c r="N2128" t="s">
        <v>6404</v>
      </c>
      <c r="O2128">
        <v>99</v>
      </c>
      <c r="P2128">
        <v>1</v>
      </c>
      <c r="Q2128" t="s">
        <v>15830</v>
      </c>
      <c r="R2128" t="s">
        <v>7734</v>
      </c>
      <c r="S2128" t="s">
        <v>7734</v>
      </c>
      <c r="T2128" t="s">
        <v>22054</v>
      </c>
      <c r="U2128">
        <f t="shared" si="33"/>
        <v>135872</v>
      </c>
    </row>
    <row r="2129" spans="1:21" x14ac:dyDescent="0.2">
      <c r="A2129" t="s">
        <v>17163</v>
      </c>
      <c r="B2129" t="s">
        <v>11023</v>
      </c>
      <c r="C2129">
        <v>3526043</v>
      </c>
      <c r="D2129" t="s">
        <v>7204</v>
      </c>
      <c r="E2129" t="s">
        <v>17164</v>
      </c>
      <c r="F2129" t="s">
        <v>6402</v>
      </c>
      <c r="G2129">
        <v>2630</v>
      </c>
      <c r="H2129">
        <v>54207</v>
      </c>
      <c r="I2129">
        <v>0</v>
      </c>
      <c r="J2129">
        <v>0</v>
      </c>
      <c r="K2129">
        <v>0</v>
      </c>
      <c r="L2129" t="s">
        <v>6409</v>
      </c>
      <c r="M2129">
        <v>2018</v>
      </c>
      <c r="N2129" t="s">
        <v>1985</v>
      </c>
      <c r="O2129">
        <v>99</v>
      </c>
      <c r="P2129">
        <v>3</v>
      </c>
      <c r="Q2129" t="s">
        <v>15830</v>
      </c>
      <c r="R2129" t="s">
        <v>7734</v>
      </c>
      <c r="S2129" t="s">
        <v>7734</v>
      </c>
      <c r="T2129" t="s">
        <v>22055</v>
      </c>
      <c r="U2129">
        <f t="shared" si="33"/>
        <v>135872</v>
      </c>
    </row>
    <row r="2130" spans="1:21" x14ac:dyDescent="0.2">
      <c r="A2130" t="s">
        <v>17163</v>
      </c>
      <c r="B2130" t="s">
        <v>11023</v>
      </c>
      <c r="C2130">
        <v>3526043</v>
      </c>
      <c r="D2130" t="s">
        <v>7169</v>
      </c>
      <c r="E2130" t="s">
        <v>6760</v>
      </c>
      <c r="F2130" t="s">
        <v>6402</v>
      </c>
      <c r="G2130">
        <v>7653</v>
      </c>
      <c r="H2130">
        <v>54207</v>
      </c>
      <c r="I2130">
        <v>0</v>
      </c>
      <c r="J2130">
        <v>1</v>
      </c>
      <c r="K2130">
        <v>0</v>
      </c>
      <c r="L2130" t="s">
        <v>6409</v>
      </c>
      <c r="M2130">
        <v>2018</v>
      </c>
      <c r="N2130" t="s">
        <v>1985</v>
      </c>
      <c r="O2130">
        <v>99</v>
      </c>
      <c r="P2130">
        <v>3</v>
      </c>
      <c r="Q2130" t="s">
        <v>15830</v>
      </c>
      <c r="R2130" t="s">
        <v>7734</v>
      </c>
      <c r="S2130" t="s">
        <v>7734</v>
      </c>
      <c r="T2130" t="s">
        <v>4292</v>
      </c>
      <c r="U2130">
        <f t="shared" si="33"/>
        <v>135872</v>
      </c>
    </row>
    <row r="2131" spans="1:21" x14ac:dyDescent="0.2">
      <c r="A2131" t="s">
        <v>17163</v>
      </c>
      <c r="B2131" t="s">
        <v>11023</v>
      </c>
      <c r="C2131">
        <v>3526043</v>
      </c>
      <c r="D2131" t="s">
        <v>6802</v>
      </c>
      <c r="E2131" t="s">
        <v>6872</v>
      </c>
      <c r="F2131" t="s">
        <v>6402</v>
      </c>
      <c r="G2131">
        <v>1942</v>
      </c>
      <c r="H2131">
        <v>54207</v>
      </c>
      <c r="I2131">
        <v>0</v>
      </c>
      <c r="J2131">
        <v>0</v>
      </c>
      <c r="K2131">
        <v>0</v>
      </c>
      <c r="L2131" t="s">
        <v>6409</v>
      </c>
      <c r="M2131">
        <v>2018</v>
      </c>
      <c r="N2131" t="s">
        <v>1985</v>
      </c>
      <c r="O2131">
        <v>99</v>
      </c>
      <c r="P2131">
        <v>3</v>
      </c>
      <c r="Q2131" t="s">
        <v>15830</v>
      </c>
      <c r="R2131" t="s">
        <v>7734</v>
      </c>
      <c r="S2131" t="s">
        <v>7734</v>
      </c>
      <c r="T2131" t="s">
        <v>22056</v>
      </c>
      <c r="U2131">
        <f t="shared" si="33"/>
        <v>135872</v>
      </c>
    </row>
    <row r="2132" spans="1:21" x14ac:dyDescent="0.2">
      <c r="A2132" t="s">
        <v>17163</v>
      </c>
      <c r="B2132" t="s">
        <v>11023</v>
      </c>
      <c r="C2132">
        <v>3526043</v>
      </c>
      <c r="D2132" t="s">
        <v>7263</v>
      </c>
      <c r="E2132" t="s">
        <v>7723</v>
      </c>
      <c r="F2132" t="s">
        <v>6402</v>
      </c>
      <c r="G2132">
        <v>2912</v>
      </c>
      <c r="H2132">
        <v>54207</v>
      </c>
      <c r="I2132">
        <v>0</v>
      </c>
      <c r="J2132">
        <v>0</v>
      </c>
      <c r="K2132">
        <v>0</v>
      </c>
      <c r="L2132" t="s">
        <v>6409</v>
      </c>
      <c r="M2132">
        <v>2018</v>
      </c>
      <c r="N2132" t="s">
        <v>1985</v>
      </c>
      <c r="O2132">
        <v>99</v>
      </c>
      <c r="P2132">
        <v>3</v>
      </c>
      <c r="Q2132" t="s">
        <v>15830</v>
      </c>
      <c r="R2132" t="s">
        <v>7734</v>
      </c>
      <c r="S2132" t="s">
        <v>7734</v>
      </c>
      <c r="T2132" t="s">
        <v>22057</v>
      </c>
      <c r="U2132">
        <f t="shared" si="33"/>
        <v>135872</v>
      </c>
    </row>
    <row r="2133" spans="1:21" x14ac:dyDescent="0.2">
      <c r="A2133" t="s">
        <v>17163</v>
      </c>
      <c r="B2133" t="s">
        <v>11023</v>
      </c>
      <c r="C2133">
        <v>3526043</v>
      </c>
      <c r="D2133" t="s">
        <v>10063</v>
      </c>
      <c r="E2133" t="s">
        <v>17165</v>
      </c>
      <c r="F2133" t="s">
        <v>6402</v>
      </c>
      <c r="G2133">
        <v>6483</v>
      </c>
      <c r="H2133">
        <v>54207</v>
      </c>
      <c r="I2133">
        <v>0</v>
      </c>
      <c r="J2133">
        <v>0</v>
      </c>
      <c r="K2133">
        <v>0</v>
      </c>
      <c r="L2133" t="s">
        <v>6409</v>
      </c>
      <c r="M2133">
        <v>2018</v>
      </c>
      <c r="N2133" t="s">
        <v>1985</v>
      </c>
      <c r="O2133">
        <v>99</v>
      </c>
      <c r="P2133">
        <v>3</v>
      </c>
      <c r="Q2133" t="s">
        <v>15830</v>
      </c>
      <c r="R2133" t="s">
        <v>7734</v>
      </c>
      <c r="S2133" t="s">
        <v>7734</v>
      </c>
      <c r="T2133" t="s">
        <v>22058</v>
      </c>
      <c r="U2133">
        <f t="shared" si="33"/>
        <v>135872</v>
      </c>
    </row>
    <row r="2134" spans="1:21" x14ac:dyDescent="0.2">
      <c r="A2134" t="s">
        <v>17163</v>
      </c>
      <c r="B2134" t="s">
        <v>11023</v>
      </c>
      <c r="C2134">
        <v>3526043</v>
      </c>
      <c r="D2134" t="s">
        <v>8448</v>
      </c>
      <c r="E2134" t="s">
        <v>17166</v>
      </c>
      <c r="F2134" t="s">
        <v>6402</v>
      </c>
      <c r="G2134">
        <v>980</v>
      </c>
      <c r="H2134">
        <v>54207</v>
      </c>
      <c r="I2134">
        <v>0</v>
      </c>
      <c r="J2134">
        <v>0</v>
      </c>
      <c r="K2134">
        <v>0</v>
      </c>
      <c r="L2134" t="s">
        <v>6403</v>
      </c>
      <c r="M2134">
        <v>2018</v>
      </c>
      <c r="N2134" t="s">
        <v>1985</v>
      </c>
      <c r="O2134">
        <v>99</v>
      </c>
      <c r="P2134">
        <v>3</v>
      </c>
      <c r="Q2134" t="s">
        <v>15830</v>
      </c>
      <c r="R2134" t="s">
        <v>7734</v>
      </c>
      <c r="S2134" t="s">
        <v>7734</v>
      </c>
      <c r="T2134" t="s">
        <v>22059</v>
      </c>
      <c r="U2134">
        <f t="shared" si="33"/>
        <v>135872</v>
      </c>
    </row>
    <row r="2135" spans="1:21" x14ac:dyDescent="0.2">
      <c r="A2135" t="s">
        <v>17163</v>
      </c>
      <c r="B2135" t="s">
        <v>11023</v>
      </c>
      <c r="C2135">
        <v>3526043</v>
      </c>
      <c r="D2135" t="s">
        <v>6406</v>
      </c>
      <c r="E2135" t="s">
        <v>17167</v>
      </c>
      <c r="F2135" t="s">
        <v>6402</v>
      </c>
      <c r="G2135">
        <v>1973</v>
      </c>
      <c r="H2135">
        <v>54207</v>
      </c>
      <c r="I2135">
        <v>0</v>
      </c>
      <c r="J2135">
        <v>0</v>
      </c>
      <c r="K2135">
        <v>0</v>
      </c>
      <c r="L2135" t="s">
        <v>6403</v>
      </c>
      <c r="M2135">
        <v>2018</v>
      </c>
      <c r="N2135" t="s">
        <v>1985</v>
      </c>
      <c r="O2135">
        <v>99</v>
      </c>
      <c r="P2135">
        <v>3</v>
      </c>
      <c r="Q2135" t="s">
        <v>15830</v>
      </c>
      <c r="R2135" t="s">
        <v>7734</v>
      </c>
      <c r="S2135" t="s">
        <v>7734</v>
      </c>
      <c r="T2135" t="s">
        <v>22060</v>
      </c>
      <c r="U2135">
        <f t="shared" si="33"/>
        <v>135872</v>
      </c>
    </row>
    <row r="2136" spans="1:21" x14ac:dyDescent="0.2">
      <c r="A2136" t="s">
        <v>17163</v>
      </c>
      <c r="B2136" t="s">
        <v>11023</v>
      </c>
      <c r="C2136">
        <v>3526043</v>
      </c>
      <c r="D2136" t="s">
        <v>6527</v>
      </c>
      <c r="E2136" t="s">
        <v>7553</v>
      </c>
      <c r="F2136" t="s">
        <v>6402</v>
      </c>
      <c r="G2136">
        <v>7211</v>
      </c>
      <c r="H2136">
        <v>54207</v>
      </c>
      <c r="I2136">
        <v>0</v>
      </c>
      <c r="J2136">
        <v>1</v>
      </c>
      <c r="K2136">
        <v>0</v>
      </c>
      <c r="L2136" t="s">
        <v>6403</v>
      </c>
      <c r="M2136">
        <v>2018</v>
      </c>
      <c r="N2136" t="s">
        <v>1985</v>
      </c>
      <c r="O2136">
        <v>99</v>
      </c>
      <c r="P2136">
        <v>3</v>
      </c>
      <c r="Q2136" t="s">
        <v>15830</v>
      </c>
      <c r="R2136" t="s">
        <v>7734</v>
      </c>
      <c r="S2136" t="s">
        <v>7734</v>
      </c>
      <c r="T2136" t="s">
        <v>4277</v>
      </c>
      <c r="U2136">
        <f t="shared" si="33"/>
        <v>135872</v>
      </c>
    </row>
    <row r="2137" spans="1:21" x14ac:dyDescent="0.2">
      <c r="A2137" t="s">
        <v>17163</v>
      </c>
      <c r="B2137" t="s">
        <v>11023</v>
      </c>
      <c r="C2137">
        <v>3526043</v>
      </c>
      <c r="D2137" t="s">
        <v>6427</v>
      </c>
      <c r="E2137" t="s">
        <v>11038</v>
      </c>
      <c r="F2137" t="s">
        <v>6402</v>
      </c>
      <c r="G2137">
        <v>4262</v>
      </c>
      <c r="H2137">
        <v>54207</v>
      </c>
      <c r="I2137">
        <v>0</v>
      </c>
      <c r="J2137">
        <v>0</v>
      </c>
      <c r="K2137">
        <v>0</v>
      </c>
      <c r="L2137" t="s">
        <v>6403</v>
      </c>
      <c r="M2137">
        <v>2018</v>
      </c>
      <c r="N2137" t="s">
        <v>1985</v>
      </c>
      <c r="O2137">
        <v>99</v>
      </c>
      <c r="P2137">
        <v>3</v>
      </c>
      <c r="Q2137" t="s">
        <v>15830</v>
      </c>
      <c r="R2137" t="s">
        <v>7734</v>
      </c>
      <c r="S2137" t="s">
        <v>7734</v>
      </c>
      <c r="T2137" t="s">
        <v>4294</v>
      </c>
      <c r="U2137">
        <f t="shared" si="33"/>
        <v>135872</v>
      </c>
    </row>
    <row r="2138" spans="1:21" x14ac:dyDescent="0.2">
      <c r="A2138" t="s">
        <v>17163</v>
      </c>
      <c r="B2138" t="s">
        <v>11023</v>
      </c>
      <c r="C2138">
        <v>3526043</v>
      </c>
      <c r="D2138" t="s">
        <v>6434</v>
      </c>
      <c r="E2138" t="s">
        <v>11051</v>
      </c>
      <c r="F2138" t="s">
        <v>6402</v>
      </c>
      <c r="G2138">
        <v>4743</v>
      </c>
      <c r="H2138">
        <v>54207</v>
      </c>
      <c r="I2138">
        <v>0</v>
      </c>
      <c r="J2138">
        <v>0</v>
      </c>
      <c r="K2138">
        <v>0</v>
      </c>
      <c r="L2138" t="s">
        <v>6403</v>
      </c>
      <c r="M2138">
        <v>2018</v>
      </c>
      <c r="N2138" t="s">
        <v>1985</v>
      </c>
      <c r="O2138">
        <v>99</v>
      </c>
      <c r="P2138">
        <v>3</v>
      </c>
      <c r="Q2138" t="s">
        <v>15830</v>
      </c>
      <c r="R2138" t="s">
        <v>7734</v>
      </c>
      <c r="S2138" t="s">
        <v>7734</v>
      </c>
      <c r="T2138" t="s">
        <v>22061</v>
      </c>
      <c r="U2138">
        <f t="shared" si="33"/>
        <v>135872</v>
      </c>
    </row>
    <row r="2139" spans="1:21" x14ac:dyDescent="0.2">
      <c r="A2139" t="s">
        <v>17163</v>
      </c>
      <c r="B2139" t="s">
        <v>11023</v>
      </c>
      <c r="C2139">
        <v>3526043</v>
      </c>
      <c r="D2139" t="s">
        <v>6738</v>
      </c>
      <c r="E2139" t="s">
        <v>7506</v>
      </c>
      <c r="F2139" t="s">
        <v>6402</v>
      </c>
      <c r="G2139">
        <v>9674</v>
      </c>
      <c r="H2139">
        <v>54207</v>
      </c>
      <c r="I2139">
        <v>0</v>
      </c>
      <c r="J2139">
        <v>1</v>
      </c>
      <c r="K2139">
        <v>0</v>
      </c>
      <c r="L2139" t="s">
        <v>6403</v>
      </c>
      <c r="M2139">
        <v>2018</v>
      </c>
      <c r="N2139" t="s">
        <v>1985</v>
      </c>
      <c r="O2139">
        <v>99</v>
      </c>
      <c r="P2139">
        <v>3</v>
      </c>
      <c r="Q2139" t="s">
        <v>15830</v>
      </c>
      <c r="R2139" t="s">
        <v>7734</v>
      </c>
      <c r="S2139" t="s">
        <v>7734</v>
      </c>
      <c r="T2139" t="s">
        <v>22062</v>
      </c>
      <c r="U2139">
        <f t="shared" si="33"/>
        <v>135872</v>
      </c>
    </row>
    <row r="2140" spans="1:21" x14ac:dyDescent="0.2">
      <c r="A2140" t="s">
        <v>17163</v>
      </c>
      <c r="B2140" t="s">
        <v>11023</v>
      </c>
      <c r="C2140">
        <v>3526043</v>
      </c>
      <c r="D2140" t="s">
        <v>6548</v>
      </c>
      <c r="E2140" t="s">
        <v>17168</v>
      </c>
      <c r="F2140" t="s">
        <v>6402</v>
      </c>
      <c r="G2140">
        <v>3744</v>
      </c>
      <c r="H2140">
        <v>54207</v>
      </c>
      <c r="I2140">
        <v>0</v>
      </c>
      <c r="J2140">
        <v>0</v>
      </c>
      <c r="K2140">
        <v>0</v>
      </c>
      <c r="L2140" t="s">
        <v>6403</v>
      </c>
      <c r="M2140">
        <v>2018</v>
      </c>
      <c r="N2140" t="s">
        <v>1985</v>
      </c>
      <c r="O2140">
        <v>99</v>
      </c>
      <c r="P2140">
        <v>3</v>
      </c>
      <c r="Q2140" t="s">
        <v>15830</v>
      </c>
      <c r="R2140" t="s">
        <v>7734</v>
      </c>
      <c r="S2140" t="s">
        <v>7734</v>
      </c>
      <c r="T2140" t="s">
        <v>22063</v>
      </c>
      <c r="U2140">
        <f t="shared" si="33"/>
        <v>135872</v>
      </c>
    </row>
    <row r="2141" spans="1:21" x14ac:dyDescent="0.2">
      <c r="A2141" t="s">
        <v>17169</v>
      </c>
      <c r="B2141" t="s">
        <v>12979</v>
      </c>
      <c r="C2141">
        <v>3526047</v>
      </c>
      <c r="D2141" t="s">
        <v>8070</v>
      </c>
      <c r="E2141" t="s">
        <v>6608</v>
      </c>
      <c r="F2141" t="s">
        <v>6402</v>
      </c>
      <c r="G2141">
        <v>4429</v>
      </c>
      <c r="H2141">
        <v>50942</v>
      </c>
      <c r="I2141">
        <v>0</v>
      </c>
      <c r="J2141">
        <v>1</v>
      </c>
      <c r="K2141">
        <v>0</v>
      </c>
      <c r="L2141" t="s">
        <v>6409</v>
      </c>
      <c r="M2141">
        <v>2018</v>
      </c>
      <c r="N2141" t="s">
        <v>1463</v>
      </c>
      <c r="O2141">
        <v>99</v>
      </c>
      <c r="P2141">
        <v>8</v>
      </c>
      <c r="Q2141" t="s">
        <v>15830</v>
      </c>
      <c r="R2141" t="s">
        <v>7734</v>
      </c>
      <c r="S2141" t="s">
        <v>7734</v>
      </c>
      <c r="T2141" t="s">
        <v>22064</v>
      </c>
      <c r="U2141">
        <f t="shared" si="33"/>
        <v>50942</v>
      </c>
    </row>
    <row r="2142" spans="1:21" x14ac:dyDescent="0.2">
      <c r="A2142" t="s">
        <v>17169</v>
      </c>
      <c r="B2142" t="s">
        <v>12979</v>
      </c>
      <c r="C2142">
        <v>3526047</v>
      </c>
      <c r="D2142" t="s">
        <v>6488</v>
      </c>
      <c r="E2142" t="s">
        <v>12989</v>
      </c>
      <c r="F2142" t="s">
        <v>6402</v>
      </c>
      <c r="G2142">
        <v>3144</v>
      </c>
      <c r="H2142">
        <v>50942</v>
      </c>
      <c r="I2142">
        <v>0</v>
      </c>
      <c r="J2142">
        <v>1</v>
      </c>
      <c r="K2142">
        <v>0</v>
      </c>
      <c r="L2142" t="s">
        <v>6409</v>
      </c>
      <c r="M2142">
        <v>2018</v>
      </c>
      <c r="N2142" t="s">
        <v>1463</v>
      </c>
      <c r="O2142">
        <v>99</v>
      </c>
      <c r="P2142">
        <v>8</v>
      </c>
      <c r="Q2142" t="s">
        <v>15830</v>
      </c>
      <c r="R2142" t="s">
        <v>7734</v>
      </c>
      <c r="S2142" t="s">
        <v>7734</v>
      </c>
      <c r="T2142" t="s">
        <v>4304</v>
      </c>
      <c r="U2142">
        <f t="shared" si="33"/>
        <v>50942</v>
      </c>
    </row>
    <row r="2143" spans="1:21" x14ac:dyDescent="0.2">
      <c r="A2143" t="s">
        <v>17169</v>
      </c>
      <c r="B2143" t="s">
        <v>12979</v>
      </c>
      <c r="C2143">
        <v>3526047</v>
      </c>
      <c r="D2143" t="s">
        <v>7299</v>
      </c>
      <c r="E2143" t="s">
        <v>12982</v>
      </c>
      <c r="F2143" t="s">
        <v>6402</v>
      </c>
      <c r="G2143">
        <v>682</v>
      </c>
      <c r="H2143">
        <v>50942</v>
      </c>
      <c r="I2143">
        <v>0</v>
      </c>
      <c r="J2143">
        <v>0</v>
      </c>
      <c r="K2143">
        <v>0</v>
      </c>
      <c r="L2143" t="s">
        <v>6409</v>
      </c>
      <c r="M2143">
        <v>2018</v>
      </c>
      <c r="N2143" t="s">
        <v>1463</v>
      </c>
      <c r="O2143">
        <v>99</v>
      </c>
      <c r="P2143">
        <v>8</v>
      </c>
      <c r="Q2143" t="s">
        <v>15830</v>
      </c>
      <c r="R2143" t="s">
        <v>7734</v>
      </c>
      <c r="S2143" t="s">
        <v>7734</v>
      </c>
      <c r="T2143" t="s">
        <v>22065</v>
      </c>
      <c r="U2143">
        <f t="shared" si="33"/>
        <v>50942</v>
      </c>
    </row>
    <row r="2144" spans="1:21" x14ac:dyDescent="0.2">
      <c r="A2144" t="s">
        <v>17169</v>
      </c>
      <c r="B2144" t="s">
        <v>12979</v>
      </c>
      <c r="C2144">
        <v>3526047</v>
      </c>
      <c r="D2144" t="s">
        <v>7204</v>
      </c>
      <c r="E2144" t="s">
        <v>17170</v>
      </c>
      <c r="F2144" t="s">
        <v>6402</v>
      </c>
      <c r="G2144">
        <v>1946</v>
      </c>
      <c r="H2144">
        <v>50942</v>
      </c>
      <c r="I2144">
        <v>0</v>
      </c>
      <c r="J2144">
        <v>0</v>
      </c>
      <c r="K2144">
        <v>0</v>
      </c>
      <c r="L2144" t="s">
        <v>6409</v>
      </c>
      <c r="M2144">
        <v>2018</v>
      </c>
      <c r="N2144" t="s">
        <v>1463</v>
      </c>
      <c r="O2144">
        <v>99</v>
      </c>
      <c r="P2144">
        <v>8</v>
      </c>
      <c r="Q2144" t="s">
        <v>15830</v>
      </c>
      <c r="R2144" t="s">
        <v>7734</v>
      </c>
      <c r="S2144" t="s">
        <v>7734</v>
      </c>
      <c r="T2144" t="s">
        <v>22066</v>
      </c>
      <c r="U2144">
        <f t="shared" si="33"/>
        <v>50942</v>
      </c>
    </row>
    <row r="2145" spans="1:21" x14ac:dyDescent="0.2">
      <c r="A2145" t="s">
        <v>17169</v>
      </c>
      <c r="B2145" t="s">
        <v>12979</v>
      </c>
      <c r="C2145">
        <v>3526047</v>
      </c>
      <c r="D2145" t="s">
        <v>6509</v>
      </c>
      <c r="E2145" t="s">
        <v>6948</v>
      </c>
      <c r="F2145" t="s">
        <v>6402</v>
      </c>
      <c r="G2145">
        <v>2431</v>
      </c>
      <c r="H2145">
        <v>50942</v>
      </c>
      <c r="I2145">
        <v>0</v>
      </c>
      <c r="J2145">
        <v>0</v>
      </c>
      <c r="K2145">
        <v>0</v>
      </c>
      <c r="L2145" t="s">
        <v>6409</v>
      </c>
      <c r="M2145">
        <v>2018</v>
      </c>
      <c r="N2145" t="s">
        <v>1463</v>
      </c>
      <c r="O2145">
        <v>99</v>
      </c>
      <c r="P2145">
        <v>8</v>
      </c>
      <c r="Q2145" t="s">
        <v>15830</v>
      </c>
      <c r="R2145" t="s">
        <v>7734</v>
      </c>
      <c r="S2145" t="s">
        <v>7734</v>
      </c>
      <c r="T2145" t="s">
        <v>22067</v>
      </c>
      <c r="U2145">
        <f t="shared" si="33"/>
        <v>50942</v>
      </c>
    </row>
    <row r="2146" spans="1:21" x14ac:dyDescent="0.2">
      <c r="A2146" t="s">
        <v>17169</v>
      </c>
      <c r="B2146" t="s">
        <v>12979</v>
      </c>
      <c r="C2146">
        <v>3526047</v>
      </c>
      <c r="D2146" t="s">
        <v>8480</v>
      </c>
      <c r="E2146" t="s">
        <v>6803</v>
      </c>
      <c r="F2146" t="s">
        <v>6402</v>
      </c>
      <c r="G2146">
        <v>942</v>
      </c>
      <c r="H2146">
        <v>50942</v>
      </c>
      <c r="I2146">
        <v>0</v>
      </c>
      <c r="J2146">
        <v>0</v>
      </c>
      <c r="K2146">
        <v>0</v>
      </c>
      <c r="L2146" t="s">
        <v>6409</v>
      </c>
      <c r="M2146">
        <v>2018</v>
      </c>
      <c r="N2146" t="s">
        <v>1463</v>
      </c>
      <c r="O2146">
        <v>99</v>
      </c>
      <c r="P2146">
        <v>8</v>
      </c>
      <c r="Q2146" t="s">
        <v>15830</v>
      </c>
      <c r="R2146" t="s">
        <v>7734</v>
      </c>
      <c r="S2146" t="s">
        <v>7734</v>
      </c>
      <c r="T2146" t="s">
        <v>4312</v>
      </c>
      <c r="U2146">
        <f t="shared" si="33"/>
        <v>50942</v>
      </c>
    </row>
    <row r="2147" spans="1:21" x14ac:dyDescent="0.2">
      <c r="A2147" t="s">
        <v>17169</v>
      </c>
      <c r="B2147" t="s">
        <v>12979</v>
      </c>
      <c r="C2147">
        <v>3526047</v>
      </c>
      <c r="D2147" t="s">
        <v>6632</v>
      </c>
      <c r="E2147" t="s">
        <v>12380</v>
      </c>
      <c r="F2147" t="s">
        <v>6402</v>
      </c>
      <c r="G2147">
        <v>2462</v>
      </c>
      <c r="H2147">
        <v>50942</v>
      </c>
      <c r="I2147">
        <v>0</v>
      </c>
      <c r="J2147">
        <v>1</v>
      </c>
      <c r="K2147">
        <v>0</v>
      </c>
      <c r="L2147" t="s">
        <v>6403</v>
      </c>
      <c r="M2147">
        <v>2018</v>
      </c>
      <c r="N2147" t="s">
        <v>1463</v>
      </c>
      <c r="O2147">
        <v>99</v>
      </c>
      <c r="P2147">
        <v>8</v>
      </c>
      <c r="Q2147" t="s">
        <v>15830</v>
      </c>
      <c r="R2147" t="s">
        <v>7734</v>
      </c>
      <c r="S2147" t="s">
        <v>7734</v>
      </c>
      <c r="T2147" t="s">
        <v>22068</v>
      </c>
      <c r="U2147">
        <f t="shared" si="33"/>
        <v>50942</v>
      </c>
    </row>
    <row r="2148" spans="1:21" x14ac:dyDescent="0.2">
      <c r="A2148" t="s">
        <v>17169</v>
      </c>
      <c r="B2148" t="s">
        <v>12979</v>
      </c>
      <c r="C2148">
        <v>3526047</v>
      </c>
      <c r="D2148" t="s">
        <v>6414</v>
      </c>
      <c r="E2148" t="s">
        <v>17171</v>
      </c>
      <c r="F2148" t="s">
        <v>6402</v>
      </c>
      <c r="G2148">
        <v>747</v>
      </c>
      <c r="H2148">
        <v>50942</v>
      </c>
      <c r="I2148">
        <v>0</v>
      </c>
      <c r="J2148">
        <v>0</v>
      </c>
      <c r="K2148">
        <v>0</v>
      </c>
      <c r="L2148" t="s">
        <v>6403</v>
      </c>
      <c r="M2148">
        <v>2018</v>
      </c>
      <c r="N2148" t="s">
        <v>1463</v>
      </c>
      <c r="O2148">
        <v>99</v>
      </c>
      <c r="P2148">
        <v>8</v>
      </c>
      <c r="Q2148" t="s">
        <v>15830</v>
      </c>
      <c r="R2148" t="s">
        <v>7734</v>
      </c>
      <c r="S2148" t="s">
        <v>7734</v>
      </c>
      <c r="T2148" t="s">
        <v>22069</v>
      </c>
      <c r="U2148">
        <f t="shared" si="33"/>
        <v>50942</v>
      </c>
    </row>
    <row r="2149" spans="1:21" x14ac:dyDescent="0.2">
      <c r="A2149" t="s">
        <v>17169</v>
      </c>
      <c r="B2149" t="s">
        <v>12979</v>
      </c>
      <c r="C2149">
        <v>3526047</v>
      </c>
      <c r="D2149" t="s">
        <v>6771</v>
      </c>
      <c r="E2149" t="s">
        <v>12986</v>
      </c>
      <c r="F2149" t="s">
        <v>6402</v>
      </c>
      <c r="G2149">
        <v>2631</v>
      </c>
      <c r="H2149">
        <v>50942</v>
      </c>
      <c r="I2149">
        <v>0</v>
      </c>
      <c r="J2149">
        <v>1</v>
      </c>
      <c r="K2149">
        <v>0</v>
      </c>
      <c r="L2149" t="s">
        <v>6403</v>
      </c>
      <c r="M2149">
        <v>2018</v>
      </c>
      <c r="N2149" t="s">
        <v>1463</v>
      </c>
      <c r="O2149">
        <v>99</v>
      </c>
      <c r="P2149">
        <v>8</v>
      </c>
      <c r="Q2149" t="s">
        <v>15830</v>
      </c>
      <c r="R2149" t="s">
        <v>7734</v>
      </c>
      <c r="S2149" t="s">
        <v>7734</v>
      </c>
      <c r="T2149" t="s">
        <v>4308</v>
      </c>
      <c r="U2149">
        <f t="shared" si="33"/>
        <v>50942</v>
      </c>
    </row>
    <row r="2150" spans="1:21" x14ac:dyDescent="0.2">
      <c r="A2150" t="s">
        <v>17169</v>
      </c>
      <c r="B2150" t="s">
        <v>12979</v>
      </c>
      <c r="C2150">
        <v>3526047</v>
      </c>
      <c r="D2150" t="s">
        <v>15308</v>
      </c>
      <c r="E2150" t="s">
        <v>17172</v>
      </c>
      <c r="F2150" t="s">
        <v>6402</v>
      </c>
      <c r="G2150">
        <v>1361</v>
      </c>
      <c r="H2150">
        <v>50942</v>
      </c>
      <c r="I2150">
        <v>0</v>
      </c>
      <c r="J2150">
        <v>0</v>
      </c>
      <c r="K2150">
        <v>0</v>
      </c>
      <c r="L2150" t="s">
        <v>6403</v>
      </c>
      <c r="M2150">
        <v>2018</v>
      </c>
      <c r="N2150" t="s">
        <v>1463</v>
      </c>
      <c r="O2150">
        <v>99</v>
      </c>
      <c r="P2150">
        <v>8</v>
      </c>
      <c r="Q2150" t="s">
        <v>15830</v>
      </c>
      <c r="R2150" t="s">
        <v>7734</v>
      </c>
      <c r="S2150" t="s">
        <v>7734</v>
      </c>
      <c r="T2150" t="s">
        <v>22070</v>
      </c>
      <c r="U2150">
        <f t="shared" si="33"/>
        <v>50942</v>
      </c>
    </row>
    <row r="2151" spans="1:21" x14ac:dyDescent="0.2">
      <c r="A2151" t="s">
        <v>17169</v>
      </c>
      <c r="B2151" t="s">
        <v>12979</v>
      </c>
      <c r="C2151">
        <v>3526047</v>
      </c>
      <c r="D2151" t="s">
        <v>6411</v>
      </c>
      <c r="E2151" t="s">
        <v>6645</v>
      </c>
      <c r="F2151" t="s">
        <v>6402</v>
      </c>
      <c r="G2151">
        <v>1085</v>
      </c>
      <c r="H2151">
        <v>50942</v>
      </c>
      <c r="I2151">
        <v>0</v>
      </c>
      <c r="J2151">
        <v>0</v>
      </c>
      <c r="K2151">
        <v>0</v>
      </c>
      <c r="L2151" t="s">
        <v>6403</v>
      </c>
      <c r="M2151">
        <v>2018</v>
      </c>
      <c r="N2151" t="s">
        <v>1463</v>
      </c>
      <c r="O2151">
        <v>99</v>
      </c>
      <c r="P2151">
        <v>8</v>
      </c>
      <c r="Q2151" t="s">
        <v>15830</v>
      </c>
      <c r="R2151" t="s">
        <v>7734</v>
      </c>
      <c r="S2151" t="s">
        <v>7734</v>
      </c>
      <c r="T2151" t="s">
        <v>22071</v>
      </c>
      <c r="U2151">
        <f t="shared" si="33"/>
        <v>50942</v>
      </c>
    </row>
    <row r="2152" spans="1:21" x14ac:dyDescent="0.2">
      <c r="A2152" t="s">
        <v>17169</v>
      </c>
      <c r="B2152" t="s">
        <v>12979</v>
      </c>
      <c r="C2152">
        <v>3526047</v>
      </c>
      <c r="D2152" t="s">
        <v>6722</v>
      </c>
      <c r="E2152" t="s">
        <v>12956</v>
      </c>
      <c r="F2152" t="s">
        <v>6402</v>
      </c>
      <c r="G2152">
        <v>3879</v>
      </c>
      <c r="H2152">
        <v>50942</v>
      </c>
      <c r="I2152">
        <v>0</v>
      </c>
      <c r="J2152">
        <v>1</v>
      </c>
      <c r="K2152">
        <v>0</v>
      </c>
      <c r="L2152" t="s">
        <v>6403</v>
      </c>
      <c r="M2152">
        <v>2018</v>
      </c>
      <c r="N2152" t="s">
        <v>1463</v>
      </c>
      <c r="O2152">
        <v>99</v>
      </c>
      <c r="P2152">
        <v>8</v>
      </c>
      <c r="Q2152" t="s">
        <v>15830</v>
      </c>
      <c r="R2152" t="s">
        <v>7734</v>
      </c>
      <c r="S2152" t="s">
        <v>7734</v>
      </c>
      <c r="T2152" t="s">
        <v>4306</v>
      </c>
      <c r="U2152">
        <f t="shared" si="33"/>
        <v>50942</v>
      </c>
    </row>
    <row r="2153" spans="1:21" x14ac:dyDescent="0.2">
      <c r="A2153" t="s">
        <v>17169</v>
      </c>
      <c r="B2153" t="s">
        <v>12979</v>
      </c>
      <c r="C2153">
        <v>3526047</v>
      </c>
      <c r="D2153" t="s">
        <v>6858</v>
      </c>
      <c r="E2153" t="s">
        <v>6590</v>
      </c>
      <c r="F2153" t="s">
        <v>6402</v>
      </c>
      <c r="G2153">
        <v>766</v>
      </c>
      <c r="H2153">
        <v>50942</v>
      </c>
      <c r="I2153">
        <v>0</v>
      </c>
      <c r="J2153">
        <v>0</v>
      </c>
      <c r="K2153">
        <v>0</v>
      </c>
      <c r="L2153" t="s">
        <v>6403</v>
      </c>
      <c r="M2153">
        <v>2018</v>
      </c>
      <c r="N2153" t="s">
        <v>1463</v>
      </c>
      <c r="O2153">
        <v>99</v>
      </c>
      <c r="P2153">
        <v>8</v>
      </c>
      <c r="Q2153" t="s">
        <v>15830</v>
      </c>
      <c r="R2153" t="s">
        <v>7734</v>
      </c>
      <c r="S2153" t="s">
        <v>7734</v>
      </c>
      <c r="T2153" t="s">
        <v>22072</v>
      </c>
      <c r="U2153">
        <f t="shared" si="33"/>
        <v>50942</v>
      </c>
    </row>
    <row r="2154" spans="1:21" x14ac:dyDescent="0.2">
      <c r="A2154" t="s">
        <v>17169</v>
      </c>
      <c r="B2154" t="s">
        <v>12979</v>
      </c>
      <c r="C2154">
        <v>3526047</v>
      </c>
      <c r="D2154" t="s">
        <v>6598</v>
      </c>
      <c r="E2154" t="s">
        <v>12000</v>
      </c>
      <c r="F2154" t="s">
        <v>6402</v>
      </c>
      <c r="G2154">
        <v>2357</v>
      </c>
      <c r="H2154">
        <v>50942</v>
      </c>
      <c r="I2154">
        <v>0</v>
      </c>
      <c r="J2154">
        <v>0</v>
      </c>
      <c r="K2154">
        <v>0</v>
      </c>
      <c r="L2154" t="s">
        <v>6403</v>
      </c>
      <c r="M2154">
        <v>2018</v>
      </c>
      <c r="N2154" t="s">
        <v>1463</v>
      </c>
      <c r="O2154">
        <v>99</v>
      </c>
      <c r="P2154">
        <v>8</v>
      </c>
      <c r="Q2154" t="s">
        <v>15830</v>
      </c>
      <c r="R2154" t="s">
        <v>7734</v>
      </c>
      <c r="S2154" t="s">
        <v>7734</v>
      </c>
      <c r="T2154" t="s">
        <v>22073</v>
      </c>
      <c r="U2154">
        <f t="shared" si="33"/>
        <v>50942</v>
      </c>
    </row>
    <row r="2155" spans="1:21" x14ac:dyDescent="0.2">
      <c r="A2155" t="s">
        <v>17169</v>
      </c>
      <c r="B2155" t="s">
        <v>12979</v>
      </c>
      <c r="C2155">
        <v>3526047</v>
      </c>
      <c r="D2155" t="s">
        <v>6858</v>
      </c>
      <c r="E2155" t="s">
        <v>7253</v>
      </c>
      <c r="F2155" t="s">
        <v>6402</v>
      </c>
      <c r="G2155">
        <v>2333</v>
      </c>
      <c r="H2155">
        <v>50942</v>
      </c>
      <c r="I2155">
        <v>1</v>
      </c>
      <c r="J2155">
        <v>0</v>
      </c>
      <c r="K2155">
        <v>0</v>
      </c>
      <c r="L2155" t="s">
        <v>6403</v>
      </c>
      <c r="M2155">
        <v>2018</v>
      </c>
      <c r="N2155" t="s">
        <v>1463</v>
      </c>
      <c r="O2155">
        <v>99</v>
      </c>
      <c r="P2155">
        <v>8</v>
      </c>
      <c r="Q2155" t="s">
        <v>15830</v>
      </c>
      <c r="R2155" t="s">
        <v>7734</v>
      </c>
      <c r="S2155" t="s">
        <v>7734</v>
      </c>
      <c r="T2155" t="s">
        <v>22074</v>
      </c>
      <c r="U2155">
        <f t="shared" si="33"/>
        <v>50942</v>
      </c>
    </row>
    <row r="2156" spans="1:21" x14ac:dyDescent="0.2">
      <c r="A2156" t="s">
        <v>17169</v>
      </c>
      <c r="B2156" t="s">
        <v>12979</v>
      </c>
      <c r="C2156">
        <v>3526047</v>
      </c>
      <c r="D2156" t="s">
        <v>15602</v>
      </c>
      <c r="E2156" t="s">
        <v>17173</v>
      </c>
      <c r="F2156" t="s">
        <v>6402</v>
      </c>
      <c r="G2156">
        <v>2270</v>
      </c>
      <c r="H2156">
        <v>50942</v>
      </c>
      <c r="I2156">
        <v>0</v>
      </c>
      <c r="J2156">
        <v>0</v>
      </c>
      <c r="K2156">
        <v>0</v>
      </c>
      <c r="L2156" t="s">
        <v>6403</v>
      </c>
      <c r="M2156">
        <v>2018</v>
      </c>
      <c r="N2156" t="s">
        <v>1463</v>
      </c>
      <c r="O2156">
        <v>99</v>
      </c>
      <c r="P2156">
        <v>8</v>
      </c>
      <c r="Q2156" t="s">
        <v>15830</v>
      </c>
      <c r="R2156" t="s">
        <v>7734</v>
      </c>
      <c r="S2156" t="s">
        <v>7734</v>
      </c>
      <c r="T2156" t="s">
        <v>22075</v>
      </c>
      <c r="U2156">
        <f t="shared" si="33"/>
        <v>50942</v>
      </c>
    </row>
    <row r="2157" spans="1:21" x14ac:dyDescent="0.2">
      <c r="A2157" t="s">
        <v>17169</v>
      </c>
      <c r="B2157" t="s">
        <v>12979</v>
      </c>
      <c r="C2157">
        <v>3526047</v>
      </c>
      <c r="D2157" t="s">
        <v>6580</v>
      </c>
      <c r="E2157" t="s">
        <v>15495</v>
      </c>
      <c r="F2157" t="s">
        <v>6402</v>
      </c>
      <c r="G2157">
        <v>186</v>
      </c>
      <c r="H2157">
        <v>50942</v>
      </c>
      <c r="I2157">
        <v>0</v>
      </c>
      <c r="J2157">
        <v>0</v>
      </c>
      <c r="K2157">
        <v>0</v>
      </c>
      <c r="L2157" t="s">
        <v>6403</v>
      </c>
      <c r="M2157">
        <v>2018</v>
      </c>
      <c r="N2157" t="s">
        <v>1463</v>
      </c>
      <c r="O2157">
        <v>99</v>
      </c>
      <c r="P2157">
        <v>8</v>
      </c>
      <c r="Q2157" t="s">
        <v>15830</v>
      </c>
      <c r="R2157" t="s">
        <v>7734</v>
      </c>
      <c r="S2157" t="s">
        <v>7734</v>
      </c>
      <c r="T2157" t="s">
        <v>22076</v>
      </c>
      <c r="U2157">
        <f t="shared" si="33"/>
        <v>50942</v>
      </c>
    </row>
    <row r="2158" spans="1:21" x14ac:dyDescent="0.2">
      <c r="A2158" t="s">
        <v>17169</v>
      </c>
      <c r="B2158" t="s">
        <v>12979</v>
      </c>
      <c r="C2158">
        <v>3526047</v>
      </c>
      <c r="D2158" t="s">
        <v>6481</v>
      </c>
      <c r="E2158" t="s">
        <v>17174</v>
      </c>
      <c r="F2158" t="s">
        <v>6402</v>
      </c>
      <c r="G2158">
        <v>2031</v>
      </c>
      <c r="H2158">
        <v>50942</v>
      </c>
      <c r="I2158">
        <v>1</v>
      </c>
      <c r="J2158">
        <v>0</v>
      </c>
      <c r="K2158">
        <v>0</v>
      </c>
      <c r="L2158" t="s">
        <v>6403</v>
      </c>
      <c r="M2158">
        <v>2018</v>
      </c>
      <c r="N2158" t="s">
        <v>1463</v>
      </c>
      <c r="O2158">
        <v>99</v>
      </c>
      <c r="P2158">
        <v>8</v>
      </c>
      <c r="Q2158" t="s">
        <v>15830</v>
      </c>
      <c r="R2158" t="s">
        <v>7734</v>
      </c>
      <c r="S2158" t="s">
        <v>7734</v>
      </c>
      <c r="T2158" t="s">
        <v>22077</v>
      </c>
      <c r="U2158">
        <f t="shared" si="33"/>
        <v>50942</v>
      </c>
    </row>
    <row r="2159" spans="1:21" x14ac:dyDescent="0.2">
      <c r="A2159" t="s">
        <v>17169</v>
      </c>
      <c r="B2159" t="s">
        <v>12979</v>
      </c>
      <c r="C2159">
        <v>3526047</v>
      </c>
      <c r="D2159" t="s">
        <v>7168</v>
      </c>
      <c r="E2159" t="s">
        <v>15608</v>
      </c>
      <c r="F2159" t="s">
        <v>6402</v>
      </c>
      <c r="G2159">
        <v>2915</v>
      </c>
      <c r="H2159">
        <v>50942</v>
      </c>
      <c r="I2159">
        <v>0</v>
      </c>
      <c r="J2159">
        <v>1</v>
      </c>
      <c r="K2159">
        <v>0</v>
      </c>
      <c r="L2159" t="s">
        <v>6403</v>
      </c>
      <c r="M2159">
        <v>2018</v>
      </c>
      <c r="N2159" t="s">
        <v>1463</v>
      </c>
      <c r="O2159">
        <v>99</v>
      </c>
      <c r="P2159">
        <v>8</v>
      </c>
      <c r="Q2159" t="s">
        <v>15830</v>
      </c>
      <c r="R2159" t="s">
        <v>7734</v>
      </c>
      <c r="S2159" t="s">
        <v>7734</v>
      </c>
      <c r="T2159" t="s">
        <v>22078</v>
      </c>
      <c r="U2159">
        <f t="shared" si="33"/>
        <v>50942</v>
      </c>
    </row>
    <row r="2160" spans="1:21" x14ac:dyDescent="0.2">
      <c r="A2160" t="s">
        <v>17169</v>
      </c>
      <c r="B2160" t="s">
        <v>12979</v>
      </c>
      <c r="C2160">
        <v>3526047</v>
      </c>
      <c r="D2160" t="s">
        <v>8743</v>
      </c>
      <c r="E2160" t="s">
        <v>13001</v>
      </c>
      <c r="F2160" t="s">
        <v>6402</v>
      </c>
      <c r="G2160">
        <v>1690</v>
      </c>
      <c r="H2160">
        <v>50942</v>
      </c>
      <c r="I2160">
        <v>1</v>
      </c>
      <c r="J2160">
        <v>0</v>
      </c>
      <c r="K2160">
        <v>0</v>
      </c>
      <c r="L2160" t="s">
        <v>6403</v>
      </c>
      <c r="M2160">
        <v>2018</v>
      </c>
      <c r="N2160" t="s">
        <v>1463</v>
      </c>
      <c r="O2160">
        <v>99</v>
      </c>
      <c r="P2160">
        <v>8</v>
      </c>
      <c r="Q2160" t="s">
        <v>15830</v>
      </c>
      <c r="R2160" t="s">
        <v>7734</v>
      </c>
      <c r="S2160" t="s">
        <v>7734</v>
      </c>
      <c r="T2160" t="s">
        <v>4314</v>
      </c>
      <c r="U2160">
        <f t="shared" si="33"/>
        <v>50942</v>
      </c>
    </row>
    <row r="2161" spans="1:21" x14ac:dyDescent="0.2">
      <c r="A2161" t="s">
        <v>17169</v>
      </c>
      <c r="B2161" t="s">
        <v>12979</v>
      </c>
      <c r="C2161">
        <v>3526047</v>
      </c>
      <c r="D2161" t="s">
        <v>6857</v>
      </c>
      <c r="E2161" t="s">
        <v>17175</v>
      </c>
      <c r="F2161" t="s">
        <v>6402</v>
      </c>
      <c r="G2161">
        <v>2341</v>
      </c>
      <c r="H2161">
        <v>50942</v>
      </c>
      <c r="I2161">
        <v>0</v>
      </c>
      <c r="J2161">
        <v>0</v>
      </c>
      <c r="K2161">
        <v>0</v>
      </c>
      <c r="L2161" t="s">
        <v>6403</v>
      </c>
      <c r="M2161">
        <v>2018</v>
      </c>
      <c r="N2161" t="s">
        <v>1463</v>
      </c>
      <c r="O2161">
        <v>99</v>
      </c>
      <c r="P2161">
        <v>8</v>
      </c>
      <c r="Q2161" t="s">
        <v>15830</v>
      </c>
      <c r="R2161" t="s">
        <v>7734</v>
      </c>
      <c r="S2161" t="s">
        <v>7734</v>
      </c>
      <c r="T2161" t="s">
        <v>22079</v>
      </c>
      <c r="U2161">
        <f t="shared" si="33"/>
        <v>50942</v>
      </c>
    </row>
    <row r="2162" spans="1:21" x14ac:dyDescent="0.2">
      <c r="A2162" t="s">
        <v>17169</v>
      </c>
      <c r="B2162" t="s">
        <v>12979</v>
      </c>
      <c r="C2162">
        <v>3526047</v>
      </c>
      <c r="D2162" t="s">
        <v>17176</v>
      </c>
      <c r="E2162" t="s">
        <v>6491</v>
      </c>
      <c r="F2162" t="s">
        <v>6402</v>
      </c>
      <c r="G2162">
        <v>429</v>
      </c>
      <c r="H2162">
        <v>50942</v>
      </c>
      <c r="I2162">
        <v>0</v>
      </c>
      <c r="J2162">
        <v>0</v>
      </c>
      <c r="K2162">
        <v>0</v>
      </c>
      <c r="L2162" t="s">
        <v>6403</v>
      </c>
      <c r="M2162">
        <v>2018</v>
      </c>
      <c r="N2162" t="s">
        <v>1463</v>
      </c>
      <c r="O2162">
        <v>99</v>
      </c>
      <c r="P2162">
        <v>8</v>
      </c>
      <c r="Q2162" t="s">
        <v>15830</v>
      </c>
      <c r="R2162" t="s">
        <v>7734</v>
      </c>
      <c r="S2162" t="s">
        <v>7734</v>
      </c>
      <c r="T2162" t="s">
        <v>22080</v>
      </c>
      <c r="U2162">
        <f t="shared" si="33"/>
        <v>50942</v>
      </c>
    </row>
    <row r="2163" spans="1:21" x14ac:dyDescent="0.2">
      <c r="A2163" t="s">
        <v>17169</v>
      </c>
      <c r="B2163" t="s">
        <v>12979</v>
      </c>
      <c r="C2163">
        <v>3526047</v>
      </c>
      <c r="D2163" t="s">
        <v>12996</v>
      </c>
      <c r="E2163" t="s">
        <v>12997</v>
      </c>
      <c r="F2163" t="s">
        <v>6402</v>
      </c>
      <c r="G2163">
        <v>4169</v>
      </c>
      <c r="H2163">
        <v>50942</v>
      </c>
      <c r="I2163">
        <v>0</v>
      </c>
      <c r="J2163">
        <v>1</v>
      </c>
      <c r="K2163">
        <v>0</v>
      </c>
      <c r="L2163" t="s">
        <v>6403</v>
      </c>
      <c r="M2163">
        <v>2018</v>
      </c>
      <c r="N2163" t="s">
        <v>1463</v>
      </c>
      <c r="O2163">
        <v>99</v>
      </c>
      <c r="P2163">
        <v>8</v>
      </c>
      <c r="Q2163" t="s">
        <v>15830</v>
      </c>
      <c r="R2163" t="s">
        <v>7734</v>
      </c>
      <c r="S2163" t="s">
        <v>7734</v>
      </c>
      <c r="T2163" t="s">
        <v>4300</v>
      </c>
      <c r="U2163">
        <f t="shared" si="33"/>
        <v>50942</v>
      </c>
    </row>
    <row r="2164" spans="1:21" x14ac:dyDescent="0.2">
      <c r="A2164" t="s">
        <v>17169</v>
      </c>
      <c r="B2164" t="s">
        <v>12979</v>
      </c>
      <c r="C2164">
        <v>3526047</v>
      </c>
      <c r="D2164" t="s">
        <v>6434</v>
      </c>
      <c r="E2164" t="s">
        <v>12997</v>
      </c>
      <c r="F2164" t="s">
        <v>6402</v>
      </c>
      <c r="G2164">
        <v>3145</v>
      </c>
      <c r="H2164">
        <v>50942</v>
      </c>
      <c r="I2164">
        <v>1</v>
      </c>
      <c r="J2164">
        <v>1</v>
      </c>
      <c r="K2164">
        <v>0</v>
      </c>
      <c r="L2164" t="s">
        <v>6403</v>
      </c>
      <c r="M2164">
        <v>2018</v>
      </c>
      <c r="N2164" t="s">
        <v>1463</v>
      </c>
      <c r="O2164">
        <v>99</v>
      </c>
      <c r="P2164">
        <v>8</v>
      </c>
      <c r="Q2164" t="s">
        <v>15830</v>
      </c>
      <c r="R2164" t="s">
        <v>7734</v>
      </c>
      <c r="S2164" t="s">
        <v>7734</v>
      </c>
      <c r="T2164" t="s">
        <v>22081</v>
      </c>
      <c r="U2164">
        <f t="shared" si="33"/>
        <v>50942</v>
      </c>
    </row>
    <row r="2165" spans="1:21" x14ac:dyDescent="0.2">
      <c r="A2165" t="s">
        <v>17169</v>
      </c>
      <c r="B2165" t="s">
        <v>12979</v>
      </c>
      <c r="C2165">
        <v>3526047</v>
      </c>
      <c r="D2165" t="s">
        <v>6817</v>
      </c>
      <c r="E2165" t="s">
        <v>6777</v>
      </c>
      <c r="F2165" t="s">
        <v>6402</v>
      </c>
      <c r="G2165">
        <v>571</v>
      </c>
      <c r="H2165">
        <v>50942</v>
      </c>
      <c r="I2165">
        <v>0</v>
      </c>
      <c r="J2165">
        <v>0</v>
      </c>
      <c r="K2165">
        <v>0</v>
      </c>
      <c r="L2165" t="s">
        <v>6403</v>
      </c>
      <c r="M2165">
        <v>2018</v>
      </c>
      <c r="N2165" t="s">
        <v>1463</v>
      </c>
      <c r="O2165">
        <v>99</v>
      </c>
      <c r="P2165">
        <v>8</v>
      </c>
      <c r="Q2165" t="s">
        <v>15830</v>
      </c>
      <c r="R2165" t="s">
        <v>7734</v>
      </c>
      <c r="S2165" t="s">
        <v>7734</v>
      </c>
      <c r="T2165" t="s">
        <v>22082</v>
      </c>
      <c r="U2165">
        <f t="shared" si="33"/>
        <v>50942</v>
      </c>
    </row>
    <row r="2166" spans="1:21" x14ac:dyDescent="0.2">
      <c r="A2166" t="s">
        <v>17177</v>
      </c>
      <c r="B2166" t="s">
        <v>12979</v>
      </c>
      <c r="C2166">
        <v>3526047</v>
      </c>
      <c r="D2166" t="s">
        <v>7082</v>
      </c>
      <c r="E2166" t="s">
        <v>12980</v>
      </c>
      <c r="F2166" t="s">
        <v>6402</v>
      </c>
      <c r="G2166">
        <v>4169</v>
      </c>
      <c r="H2166">
        <v>8314</v>
      </c>
      <c r="I2166">
        <v>0</v>
      </c>
      <c r="J2166">
        <v>1</v>
      </c>
      <c r="K2166">
        <v>0</v>
      </c>
      <c r="L2166" t="s">
        <v>6409</v>
      </c>
      <c r="M2166">
        <v>2018</v>
      </c>
      <c r="N2166" t="s">
        <v>6404</v>
      </c>
      <c r="O2166">
        <v>99</v>
      </c>
      <c r="P2166">
        <v>1</v>
      </c>
      <c r="Q2166" t="s">
        <v>15830</v>
      </c>
      <c r="R2166" t="s">
        <v>7734</v>
      </c>
      <c r="S2166" t="s">
        <v>7734</v>
      </c>
      <c r="T2166" t="s">
        <v>1028</v>
      </c>
      <c r="U2166">
        <f t="shared" si="33"/>
        <v>50942</v>
      </c>
    </row>
    <row r="2167" spans="1:21" x14ac:dyDescent="0.2">
      <c r="A2167" t="s">
        <v>17177</v>
      </c>
      <c r="B2167" t="s">
        <v>12979</v>
      </c>
      <c r="C2167">
        <v>3526047</v>
      </c>
      <c r="D2167" t="s">
        <v>6696</v>
      </c>
      <c r="E2167" t="s">
        <v>12999</v>
      </c>
      <c r="F2167" t="s">
        <v>6402</v>
      </c>
      <c r="G2167">
        <v>2743</v>
      </c>
      <c r="H2167">
        <v>8314</v>
      </c>
      <c r="I2167">
        <v>1</v>
      </c>
      <c r="J2167">
        <v>0</v>
      </c>
      <c r="K2167">
        <v>0</v>
      </c>
      <c r="L2167" t="s">
        <v>6403</v>
      </c>
      <c r="M2167">
        <v>2018</v>
      </c>
      <c r="N2167" t="s">
        <v>6404</v>
      </c>
      <c r="O2167">
        <v>99</v>
      </c>
      <c r="P2167">
        <v>1</v>
      </c>
      <c r="Q2167" t="s">
        <v>15830</v>
      </c>
      <c r="R2167" t="s">
        <v>7734</v>
      </c>
      <c r="S2167" t="s">
        <v>7734</v>
      </c>
      <c r="T2167" t="s">
        <v>22083</v>
      </c>
      <c r="U2167">
        <f t="shared" si="33"/>
        <v>50942</v>
      </c>
    </row>
    <row r="2168" spans="1:21" x14ac:dyDescent="0.2">
      <c r="A2168" t="s">
        <v>17177</v>
      </c>
      <c r="B2168" t="s">
        <v>12979</v>
      </c>
      <c r="C2168">
        <v>3526047</v>
      </c>
      <c r="D2168" t="s">
        <v>6467</v>
      </c>
      <c r="E2168" t="s">
        <v>7551</v>
      </c>
      <c r="F2168" t="s">
        <v>6402</v>
      </c>
      <c r="G2168">
        <v>1402</v>
      </c>
      <c r="H2168">
        <v>8314</v>
      </c>
      <c r="I2168">
        <v>0</v>
      </c>
      <c r="J2168">
        <v>0</v>
      </c>
      <c r="K2168">
        <v>0</v>
      </c>
      <c r="L2168" t="s">
        <v>6403</v>
      </c>
      <c r="M2168">
        <v>2018</v>
      </c>
      <c r="N2168" t="s">
        <v>6404</v>
      </c>
      <c r="O2168">
        <v>99</v>
      </c>
      <c r="P2168">
        <v>1</v>
      </c>
      <c r="Q2168" t="s">
        <v>15830</v>
      </c>
      <c r="R2168" t="s">
        <v>7734</v>
      </c>
      <c r="S2168" t="s">
        <v>7734</v>
      </c>
      <c r="T2168" t="s">
        <v>22084</v>
      </c>
      <c r="U2168">
        <f t="shared" si="33"/>
        <v>50942</v>
      </c>
    </row>
    <row r="2169" spans="1:21" x14ac:dyDescent="0.2">
      <c r="A2169" t="s">
        <v>17178</v>
      </c>
      <c r="B2169" t="s">
        <v>12979</v>
      </c>
      <c r="C2169">
        <v>3526047</v>
      </c>
      <c r="D2169" t="s">
        <v>6411</v>
      </c>
      <c r="E2169" t="s">
        <v>17179</v>
      </c>
      <c r="F2169" t="s">
        <v>6402</v>
      </c>
      <c r="G2169">
        <v>1655</v>
      </c>
      <c r="H2169">
        <v>7555</v>
      </c>
      <c r="I2169">
        <v>0</v>
      </c>
      <c r="J2169">
        <v>0</v>
      </c>
      <c r="K2169">
        <v>0</v>
      </c>
      <c r="L2169" t="s">
        <v>6403</v>
      </c>
      <c r="M2169">
        <v>2018</v>
      </c>
      <c r="N2169" t="s">
        <v>1985</v>
      </c>
      <c r="O2169">
        <v>99</v>
      </c>
      <c r="P2169">
        <v>1</v>
      </c>
      <c r="Q2169" t="s">
        <v>15830</v>
      </c>
      <c r="R2169" t="s">
        <v>7734</v>
      </c>
      <c r="S2169" t="s">
        <v>7734</v>
      </c>
      <c r="T2169" t="s">
        <v>22085</v>
      </c>
      <c r="U2169">
        <f t="shared" si="33"/>
        <v>50942</v>
      </c>
    </row>
    <row r="2170" spans="1:21" x14ac:dyDescent="0.2">
      <c r="A2170" t="s">
        <v>17178</v>
      </c>
      <c r="B2170" t="s">
        <v>12979</v>
      </c>
      <c r="C2170">
        <v>3526047</v>
      </c>
      <c r="D2170" t="s">
        <v>6425</v>
      </c>
      <c r="E2170" t="s">
        <v>15541</v>
      </c>
      <c r="F2170" t="s">
        <v>6402</v>
      </c>
      <c r="G2170">
        <v>2249</v>
      </c>
      <c r="H2170">
        <v>7555</v>
      </c>
      <c r="I2170">
        <v>0</v>
      </c>
      <c r="J2170">
        <v>0</v>
      </c>
      <c r="K2170">
        <v>0</v>
      </c>
      <c r="L2170" t="s">
        <v>6403</v>
      </c>
      <c r="M2170">
        <v>2018</v>
      </c>
      <c r="N2170" t="s">
        <v>1985</v>
      </c>
      <c r="O2170">
        <v>99</v>
      </c>
      <c r="P2170">
        <v>1</v>
      </c>
      <c r="Q2170" t="s">
        <v>15830</v>
      </c>
      <c r="R2170" t="s">
        <v>7734</v>
      </c>
      <c r="S2170" t="s">
        <v>7734</v>
      </c>
      <c r="T2170" t="s">
        <v>22086</v>
      </c>
      <c r="U2170">
        <f t="shared" si="33"/>
        <v>50942</v>
      </c>
    </row>
    <row r="2171" spans="1:21" x14ac:dyDescent="0.2">
      <c r="A2171" t="s">
        <v>17178</v>
      </c>
      <c r="B2171" t="s">
        <v>12979</v>
      </c>
      <c r="C2171">
        <v>3526047</v>
      </c>
      <c r="D2171" t="s">
        <v>7051</v>
      </c>
      <c r="E2171" t="s">
        <v>15625</v>
      </c>
      <c r="F2171" t="s">
        <v>6402</v>
      </c>
      <c r="G2171">
        <v>1243</v>
      </c>
      <c r="H2171">
        <v>7555</v>
      </c>
      <c r="I2171">
        <v>0</v>
      </c>
      <c r="J2171">
        <v>0</v>
      </c>
      <c r="K2171">
        <v>0</v>
      </c>
      <c r="L2171" t="s">
        <v>6403</v>
      </c>
      <c r="M2171">
        <v>2018</v>
      </c>
      <c r="N2171" t="s">
        <v>1985</v>
      </c>
      <c r="O2171">
        <v>99</v>
      </c>
      <c r="P2171">
        <v>1</v>
      </c>
      <c r="Q2171" t="s">
        <v>15830</v>
      </c>
      <c r="R2171" t="s">
        <v>7734</v>
      </c>
      <c r="S2171" t="s">
        <v>7734</v>
      </c>
      <c r="T2171" t="s">
        <v>22087</v>
      </c>
      <c r="U2171">
        <f t="shared" si="33"/>
        <v>50942</v>
      </c>
    </row>
    <row r="2172" spans="1:21" x14ac:dyDescent="0.2">
      <c r="A2172" t="s">
        <v>17178</v>
      </c>
      <c r="B2172" t="s">
        <v>12979</v>
      </c>
      <c r="C2172">
        <v>3526047</v>
      </c>
      <c r="D2172" t="s">
        <v>6722</v>
      </c>
      <c r="E2172" t="s">
        <v>17180</v>
      </c>
      <c r="F2172" t="s">
        <v>6402</v>
      </c>
      <c r="G2172">
        <v>2408</v>
      </c>
      <c r="H2172">
        <v>7555</v>
      </c>
      <c r="I2172">
        <v>0</v>
      </c>
      <c r="J2172">
        <v>1</v>
      </c>
      <c r="K2172">
        <v>0</v>
      </c>
      <c r="L2172" t="s">
        <v>6403</v>
      </c>
      <c r="M2172">
        <v>2018</v>
      </c>
      <c r="N2172" t="s">
        <v>1985</v>
      </c>
      <c r="O2172">
        <v>99</v>
      </c>
      <c r="P2172">
        <v>1</v>
      </c>
      <c r="Q2172" t="s">
        <v>15830</v>
      </c>
      <c r="R2172" t="s">
        <v>7734</v>
      </c>
      <c r="S2172" t="s">
        <v>7734</v>
      </c>
      <c r="T2172" t="s">
        <v>22088</v>
      </c>
      <c r="U2172">
        <f t="shared" si="33"/>
        <v>50942</v>
      </c>
    </row>
    <row r="2173" spans="1:21" x14ac:dyDescent="0.2">
      <c r="A2173" t="s">
        <v>17181</v>
      </c>
      <c r="B2173" t="s">
        <v>283</v>
      </c>
      <c r="C2173">
        <v>3528052</v>
      </c>
      <c r="D2173" t="s">
        <v>6434</v>
      </c>
      <c r="E2173" t="s">
        <v>6848</v>
      </c>
      <c r="F2173" t="s">
        <v>6402</v>
      </c>
      <c r="G2173">
        <v>523</v>
      </c>
      <c r="H2173">
        <v>2109</v>
      </c>
      <c r="I2173">
        <v>0</v>
      </c>
      <c r="J2173">
        <v>0</v>
      </c>
      <c r="K2173">
        <v>0</v>
      </c>
      <c r="L2173" t="s">
        <v>6403</v>
      </c>
      <c r="M2173">
        <v>2018</v>
      </c>
      <c r="N2173" t="s">
        <v>1463</v>
      </c>
      <c r="O2173">
        <v>1</v>
      </c>
      <c r="P2173">
        <v>1</v>
      </c>
      <c r="Q2173" t="s">
        <v>15830</v>
      </c>
      <c r="R2173" t="s">
        <v>7734</v>
      </c>
      <c r="S2173" t="s">
        <v>7734</v>
      </c>
      <c r="T2173" t="s">
        <v>645</v>
      </c>
      <c r="U2173">
        <f t="shared" si="33"/>
        <v>20088</v>
      </c>
    </row>
    <row r="2174" spans="1:21" x14ac:dyDescent="0.2">
      <c r="A2174" t="s">
        <v>17181</v>
      </c>
      <c r="B2174" t="s">
        <v>283</v>
      </c>
      <c r="C2174">
        <v>3528052</v>
      </c>
      <c r="D2174" t="s">
        <v>6423</v>
      </c>
      <c r="E2174" t="s">
        <v>14222</v>
      </c>
      <c r="F2174" t="s">
        <v>6402</v>
      </c>
      <c r="G2174">
        <v>547</v>
      </c>
      <c r="H2174">
        <v>2109</v>
      </c>
      <c r="I2174">
        <v>0</v>
      </c>
      <c r="J2174">
        <v>1</v>
      </c>
      <c r="K2174">
        <v>0</v>
      </c>
      <c r="L2174" t="s">
        <v>6403</v>
      </c>
      <c r="M2174">
        <v>2018</v>
      </c>
      <c r="N2174" t="s">
        <v>1463</v>
      </c>
      <c r="O2174">
        <v>1</v>
      </c>
      <c r="P2174">
        <v>1</v>
      </c>
      <c r="Q2174" t="s">
        <v>15830</v>
      </c>
      <c r="R2174" t="s">
        <v>7734</v>
      </c>
      <c r="S2174" t="s">
        <v>7734</v>
      </c>
      <c r="T2174" t="s">
        <v>4340</v>
      </c>
      <c r="U2174">
        <f t="shared" si="33"/>
        <v>20088</v>
      </c>
    </row>
    <row r="2175" spans="1:21" x14ac:dyDescent="0.2">
      <c r="A2175" t="s">
        <v>17181</v>
      </c>
      <c r="B2175" t="s">
        <v>283</v>
      </c>
      <c r="C2175">
        <v>3528052</v>
      </c>
      <c r="D2175" t="s">
        <v>6505</v>
      </c>
      <c r="E2175" t="s">
        <v>15405</v>
      </c>
      <c r="F2175" t="s">
        <v>6402</v>
      </c>
      <c r="G2175">
        <v>150</v>
      </c>
      <c r="H2175">
        <v>2109</v>
      </c>
      <c r="I2175">
        <v>0</v>
      </c>
      <c r="J2175">
        <v>0</v>
      </c>
      <c r="K2175">
        <v>0</v>
      </c>
      <c r="L2175" t="s">
        <v>6403</v>
      </c>
      <c r="M2175">
        <v>2018</v>
      </c>
      <c r="N2175" t="s">
        <v>1463</v>
      </c>
      <c r="O2175">
        <v>1</v>
      </c>
      <c r="P2175">
        <v>1</v>
      </c>
      <c r="Q2175" t="s">
        <v>15830</v>
      </c>
      <c r="R2175" t="s">
        <v>7734</v>
      </c>
      <c r="S2175" t="s">
        <v>7734</v>
      </c>
      <c r="T2175" t="s">
        <v>22089</v>
      </c>
      <c r="U2175">
        <f t="shared" si="33"/>
        <v>20088</v>
      </c>
    </row>
    <row r="2176" spans="1:21" x14ac:dyDescent="0.2">
      <c r="A2176" t="s">
        <v>17181</v>
      </c>
      <c r="B2176" t="s">
        <v>283</v>
      </c>
      <c r="C2176">
        <v>3528052</v>
      </c>
      <c r="D2176" t="s">
        <v>6566</v>
      </c>
      <c r="E2176" t="s">
        <v>13680</v>
      </c>
      <c r="F2176" t="s">
        <v>6402</v>
      </c>
      <c r="G2176">
        <v>498</v>
      </c>
      <c r="H2176">
        <v>2109</v>
      </c>
      <c r="I2176">
        <v>0</v>
      </c>
      <c r="J2176">
        <v>0</v>
      </c>
      <c r="K2176">
        <v>0</v>
      </c>
      <c r="L2176" t="s">
        <v>6403</v>
      </c>
      <c r="M2176">
        <v>2018</v>
      </c>
      <c r="N2176" t="s">
        <v>1463</v>
      </c>
      <c r="O2176">
        <v>1</v>
      </c>
      <c r="P2176">
        <v>1</v>
      </c>
      <c r="Q2176" t="s">
        <v>15830</v>
      </c>
      <c r="R2176" t="s">
        <v>7734</v>
      </c>
      <c r="S2176" t="s">
        <v>7734</v>
      </c>
      <c r="T2176" t="s">
        <v>22090</v>
      </c>
      <c r="U2176">
        <f t="shared" si="33"/>
        <v>20088</v>
      </c>
    </row>
    <row r="2177" spans="1:21" x14ac:dyDescent="0.2">
      <c r="A2177" t="s">
        <v>17181</v>
      </c>
      <c r="B2177" t="s">
        <v>283</v>
      </c>
      <c r="C2177">
        <v>3528052</v>
      </c>
      <c r="D2177" t="s">
        <v>6434</v>
      </c>
      <c r="E2177" t="s">
        <v>17182</v>
      </c>
      <c r="F2177" t="s">
        <v>6402</v>
      </c>
      <c r="G2177">
        <v>235</v>
      </c>
      <c r="H2177">
        <v>2109</v>
      </c>
      <c r="I2177">
        <v>0</v>
      </c>
      <c r="J2177">
        <v>0</v>
      </c>
      <c r="K2177">
        <v>0</v>
      </c>
      <c r="L2177" t="s">
        <v>6403</v>
      </c>
      <c r="M2177">
        <v>2018</v>
      </c>
      <c r="N2177" t="s">
        <v>1463</v>
      </c>
      <c r="O2177">
        <v>1</v>
      </c>
      <c r="P2177">
        <v>1</v>
      </c>
      <c r="Q2177" t="s">
        <v>15830</v>
      </c>
      <c r="R2177" t="s">
        <v>7734</v>
      </c>
      <c r="S2177" t="s">
        <v>7734</v>
      </c>
      <c r="T2177" t="s">
        <v>22091</v>
      </c>
      <c r="U2177">
        <f t="shared" si="33"/>
        <v>20088</v>
      </c>
    </row>
    <row r="2178" spans="1:21" x14ac:dyDescent="0.2">
      <c r="A2178" t="s">
        <v>17181</v>
      </c>
      <c r="B2178" t="s">
        <v>283</v>
      </c>
      <c r="C2178">
        <v>3528052</v>
      </c>
      <c r="D2178" t="s">
        <v>6622</v>
      </c>
      <c r="E2178" t="s">
        <v>7259</v>
      </c>
      <c r="F2178" t="s">
        <v>6402</v>
      </c>
      <c r="G2178">
        <v>39</v>
      </c>
      <c r="H2178">
        <v>2109</v>
      </c>
      <c r="I2178">
        <v>0</v>
      </c>
      <c r="J2178">
        <v>0</v>
      </c>
      <c r="K2178">
        <v>0</v>
      </c>
      <c r="L2178" t="s">
        <v>6403</v>
      </c>
      <c r="M2178">
        <v>2018</v>
      </c>
      <c r="N2178" t="s">
        <v>1463</v>
      </c>
      <c r="O2178">
        <v>1</v>
      </c>
      <c r="P2178">
        <v>1</v>
      </c>
      <c r="Q2178" t="s">
        <v>15830</v>
      </c>
      <c r="R2178" t="s">
        <v>7734</v>
      </c>
      <c r="S2178" t="s">
        <v>7734</v>
      </c>
      <c r="T2178" t="s">
        <v>22092</v>
      </c>
      <c r="U2178">
        <f t="shared" ref="U2178:U2241" si="34">_xlfn.MAXIFS($H$2:$H$6695, $C$2:$C$6695,C2178)</f>
        <v>20088</v>
      </c>
    </row>
    <row r="2179" spans="1:21" x14ac:dyDescent="0.2">
      <c r="A2179" t="s">
        <v>17181</v>
      </c>
      <c r="B2179" t="s">
        <v>283</v>
      </c>
      <c r="C2179">
        <v>3528052</v>
      </c>
      <c r="D2179" t="s">
        <v>6467</v>
      </c>
      <c r="E2179" t="s">
        <v>6890</v>
      </c>
      <c r="F2179" t="s">
        <v>6402</v>
      </c>
      <c r="G2179">
        <v>117</v>
      </c>
      <c r="H2179">
        <v>2109</v>
      </c>
      <c r="I2179">
        <v>0</v>
      </c>
      <c r="J2179">
        <v>0</v>
      </c>
      <c r="K2179">
        <v>0</v>
      </c>
      <c r="L2179" t="s">
        <v>6403</v>
      </c>
      <c r="M2179">
        <v>2018</v>
      </c>
      <c r="N2179" t="s">
        <v>1463</v>
      </c>
      <c r="O2179">
        <v>1</v>
      </c>
      <c r="P2179">
        <v>1</v>
      </c>
      <c r="Q2179" t="s">
        <v>15830</v>
      </c>
      <c r="R2179" t="s">
        <v>7734</v>
      </c>
      <c r="S2179" t="s">
        <v>7734</v>
      </c>
      <c r="T2179" t="s">
        <v>22093</v>
      </c>
      <c r="U2179">
        <f t="shared" si="34"/>
        <v>20088</v>
      </c>
    </row>
    <row r="2180" spans="1:21" x14ac:dyDescent="0.2">
      <c r="A2180" t="s">
        <v>17183</v>
      </c>
      <c r="B2180" t="s">
        <v>283</v>
      </c>
      <c r="C2180">
        <v>3528052</v>
      </c>
      <c r="D2180" t="s">
        <v>6595</v>
      </c>
      <c r="E2180" t="s">
        <v>17184</v>
      </c>
      <c r="F2180" t="s">
        <v>6402</v>
      </c>
      <c r="G2180">
        <v>582</v>
      </c>
      <c r="H2180">
        <v>1578</v>
      </c>
      <c r="I2180">
        <v>0</v>
      </c>
      <c r="J2180">
        <v>0</v>
      </c>
      <c r="K2180">
        <v>0</v>
      </c>
      <c r="L2180" t="s">
        <v>6403</v>
      </c>
      <c r="M2180">
        <v>2018</v>
      </c>
      <c r="N2180" t="s">
        <v>1463</v>
      </c>
      <c r="O2180">
        <v>2</v>
      </c>
      <c r="P2180">
        <v>1</v>
      </c>
      <c r="Q2180" t="s">
        <v>15830</v>
      </c>
      <c r="R2180" t="s">
        <v>7734</v>
      </c>
      <c r="S2180" t="s">
        <v>7734</v>
      </c>
      <c r="T2180" t="s">
        <v>22094</v>
      </c>
      <c r="U2180">
        <f t="shared" si="34"/>
        <v>20088</v>
      </c>
    </row>
    <row r="2181" spans="1:21" x14ac:dyDescent="0.2">
      <c r="A2181" t="s">
        <v>17183</v>
      </c>
      <c r="B2181" t="s">
        <v>283</v>
      </c>
      <c r="C2181">
        <v>3528052</v>
      </c>
      <c r="D2181" t="s">
        <v>6895</v>
      </c>
      <c r="E2181" t="s">
        <v>17185</v>
      </c>
      <c r="F2181" t="s">
        <v>6402</v>
      </c>
      <c r="G2181">
        <v>720</v>
      </c>
      <c r="H2181">
        <v>1578</v>
      </c>
      <c r="I2181">
        <v>1</v>
      </c>
      <c r="J2181">
        <v>1</v>
      </c>
      <c r="K2181">
        <v>0</v>
      </c>
      <c r="L2181" t="s">
        <v>6403</v>
      </c>
      <c r="M2181">
        <v>2018</v>
      </c>
      <c r="N2181" t="s">
        <v>1463</v>
      </c>
      <c r="O2181">
        <v>2</v>
      </c>
      <c r="P2181">
        <v>1</v>
      </c>
      <c r="Q2181" t="s">
        <v>15830</v>
      </c>
      <c r="R2181" t="s">
        <v>7734</v>
      </c>
      <c r="S2181" t="s">
        <v>7734</v>
      </c>
      <c r="T2181" t="s">
        <v>22095</v>
      </c>
      <c r="U2181">
        <f t="shared" si="34"/>
        <v>20088</v>
      </c>
    </row>
    <row r="2182" spans="1:21" x14ac:dyDescent="0.2">
      <c r="A2182" t="s">
        <v>17183</v>
      </c>
      <c r="B2182" t="s">
        <v>283</v>
      </c>
      <c r="C2182">
        <v>3528052</v>
      </c>
      <c r="D2182" t="s">
        <v>6442</v>
      </c>
      <c r="E2182" t="s">
        <v>8952</v>
      </c>
      <c r="F2182" t="s">
        <v>6402</v>
      </c>
      <c r="G2182">
        <v>276</v>
      </c>
      <c r="H2182">
        <v>1578</v>
      </c>
      <c r="I2182">
        <v>0</v>
      </c>
      <c r="J2182">
        <v>0</v>
      </c>
      <c r="K2182">
        <v>0</v>
      </c>
      <c r="L2182" t="s">
        <v>6403</v>
      </c>
      <c r="M2182">
        <v>2018</v>
      </c>
      <c r="N2182" t="s">
        <v>1463</v>
      </c>
      <c r="O2182">
        <v>2</v>
      </c>
      <c r="P2182">
        <v>1</v>
      </c>
      <c r="Q2182" t="s">
        <v>15830</v>
      </c>
      <c r="R2182" t="s">
        <v>7734</v>
      </c>
      <c r="S2182" t="s">
        <v>7734</v>
      </c>
      <c r="T2182" t="s">
        <v>22096</v>
      </c>
      <c r="U2182">
        <f t="shared" si="34"/>
        <v>20088</v>
      </c>
    </row>
    <row r="2183" spans="1:21" x14ac:dyDescent="0.2">
      <c r="A2183" t="s">
        <v>17186</v>
      </c>
      <c r="B2183" t="s">
        <v>283</v>
      </c>
      <c r="C2183">
        <v>3528052</v>
      </c>
      <c r="D2183" t="s">
        <v>6602</v>
      </c>
      <c r="E2183" t="s">
        <v>17187</v>
      </c>
      <c r="F2183" t="s">
        <v>6402</v>
      </c>
      <c r="G2183">
        <v>273</v>
      </c>
      <c r="H2183">
        <v>2273</v>
      </c>
      <c r="I2183">
        <v>0</v>
      </c>
      <c r="J2183">
        <v>0</v>
      </c>
      <c r="K2183">
        <v>0</v>
      </c>
      <c r="L2183" t="s">
        <v>6403</v>
      </c>
      <c r="M2183">
        <v>2018</v>
      </c>
      <c r="N2183" t="s">
        <v>1463</v>
      </c>
      <c r="O2183">
        <v>3</v>
      </c>
      <c r="P2183">
        <v>1</v>
      </c>
      <c r="Q2183" t="s">
        <v>15830</v>
      </c>
      <c r="R2183" t="s">
        <v>7734</v>
      </c>
      <c r="S2183" t="s">
        <v>7734</v>
      </c>
      <c r="T2183" t="s">
        <v>22097</v>
      </c>
      <c r="U2183">
        <f t="shared" si="34"/>
        <v>20088</v>
      </c>
    </row>
    <row r="2184" spans="1:21" x14ac:dyDescent="0.2">
      <c r="A2184" t="s">
        <v>17186</v>
      </c>
      <c r="B2184" t="s">
        <v>283</v>
      </c>
      <c r="C2184">
        <v>3528052</v>
      </c>
      <c r="D2184" t="s">
        <v>7652</v>
      </c>
      <c r="E2184" t="s">
        <v>14228</v>
      </c>
      <c r="F2184" t="s">
        <v>6402</v>
      </c>
      <c r="G2184">
        <v>1249</v>
      </c>
      <c r="H2184">
        <v>2273</v>
      </c>
      <c r="I2184">
        <v>0</v>
      </c>
      <c r="J2184">
        <v>1</v>
      </c>
      <c r="K2184">
        <v>0</v>
      </c>
      <c r="L2184" t="s">
        <v>6403</v>
      </c>
      <c r="M2184">
        <v>2018</v>
      </c>
      <c r="N2184" t="s">
        <v>1463</v>
      </c>
      <c r="O2184">
        <v>3</v>
      </c>
      <c r="P2184">
        <v>1</v>
      </c>
      <c r="Q2184" t="s">
        <v>15830</v>
      </c>
      <c r="R2184" t="s">
        <v>7734</v>
      </c>
      <c r="S2184" t="s">
        <v>7734</v>
      </c>
      <c r="T2184" t="s">
        <v>4338</v>
      </c>
      <c r="U2184">
        <f t="shared" si="34"/>
        <v>20088</v>
      </c>
    </row>
    <row r="2185" spans="1:21" x14ac:dyDescent="0.2">
      <c r="A2185" t="s">
        <v>17186</v>
      </c>
      <c r="B2185" t="s">
        <v>283</v>
      </c>
      <c r="C2185">
        <v>3528052</v>
      </c>
      <c r="D2185" t="s">
        <v>7671</v>
      </c>
      <c r="E2185" t="s">
        <v>17188</v>
      </c>
      <c r="F2185" t="s">
        <v>6402</v>
      </c>
      <c r="G2185">
        <v>221</v>
      </c>
      <c r="H2185">
        <v>2273</v>
      </c>
      <c r="I2185">
        <v>0</v>
      </c>
      <c r="J2185">
        <v>0</v>
      </c>
      <c r="K2185">
        <v>0</v>
      </c>
      <c r="L2185" t="s">
        <v>6403</v>
      </c>
      <c r="M2185">
        <v>2018</v>
      </c>
      <c r="N2185" t="s">
        <v>1463</v>
      </c>
      <c r="O2185">
        <v>3</v>
      </c>
      <c r="P2185">
        <v>1</v>
      </c>
      <c r="Q2185" t="s">
        <v>15830</v>
      </c>
      <c r="R2185" t="s">
        <v>7734</v>
      </c>
      <c r="S2185" t="s">
        <v>7734</v>
      </c>
      <c r="T2185" t="s">
        <v>22098</v>
      </c>
      <c r="U2185">
        <f t="shared" si="34"/>
        <v>20088</v>
      </c>
    </row>
    <row r="2186" spans="1:21" x14ac:dyDescent="0.2">
      <c r="A2186" t="s">
        <v>17186</v>
      </c>
      <c r="B2186" t="s">
        <v>283</v>
      </c>
      <c r="C2186">
        <v>3528052</v>
      </c>
      <c r="D2186" t="s">
        <v>7446</v>
      </c>
      <c r="E2186" t="s">
        <v>7088</v>
      </c>
      <c r="F2186" t="s">
        <v>6402</v>
      </c>
      <c r="G2186">
        <v>477</v>
      </c>
      <c r="H2186">
        <v>2273</v>
      </c>
      <c r="I2186">
        <v>0</v>
      </c>
      <c r="J2186">
        <v>0</v>
      </c>
      <c r="K2186">
        <v>0</v>
      </c>
      <c r="L2186" t="s">
        <v>6403</v>
      </c>
      <c r="M2186">
        <v>2018</v>
      </c>
      <c r="N2186" t="s">
        <v>1463</v>
      </c>
      <c r="O2186">
        <v>3</v>
      </c>
      <c r="P2186">
        <v>1</v>
      </c>
      <c r="Q2186" t="s">
        <v>15830</v>
      </c>
      <c r="R2186" t="s">
        <v>7734</v>
      </c>
      <c r="S2186" t="s">
        <v>7734</v>
      </c>
      <c r="T2186" t="s">
        <v>22099</v>
      </c>
      <c r="U2186">
        <f t="shared" si="34"/>
        <v>20088</v>
      </c>
    </row>
    <row r="2187" spans="1:21" x14ac:dyDescent="0.2">
      <c r="A2187" t="s">
        <v>17186</v>
      </c>
      <c r="B2187" t="s">
        <v>283</v>
      </c>
      <c r="C2187">
        <v>3528052</v>
      </c>
      <c r="D2187" t="s">
        <v>6427</v>
      </c>
      <c r="E2187" t="s">
        <v>6647</v>
      </c>
      <c r="F2187" t="s">
        <v>6402</v>
      </c>
      <c r="G2187">
        <v>53</v>
      </c>
      <c r="H2187">
        <v>2273</v>
      </c>
      <c r="I2187">
        <v>0</v>
      </c>
      <c r="J2187">
        <v>0</v>
      </c>
      <c r="K2187">
        <v>0</v>
      </c>
      <c r="L2187" t="s">
        <v>6403</v>
      </c>
      <c r="M2187">
        <v>2018</v>
      </c>
      <c r="N2187" t="s">
        <v>1463</v>
      </c>
      <c r="O2187">
        <v>3</v>
      </c>
      <c r="P2187">
        <v>1</v>
      </c>
      <c r="Q2187" t="s">
        <v>15830</v>
      </c>
      <c r="R2187" t="s">
        <v>7734</v>
      </c>
      <c r="S2187" t="s">
        <v>7734</v>
      </c>
      <c r="T2187" t="s">
        <v>22100</v>
      </c>
      <c r="U2187">
        <f t="shared" si="34"/>
        <v>20088</v>
      </c>
    </row>
    <row r="2188" spans="1:21" x14ac:dyDescent="0.2">
      <c r="A2188" t="s">
        <v>17189</v>
      </c>
      <c r="B2188" t="s">
        <v>283</v>
      </c>
      <c r="C2188">
        <v>3528052</v>
      </c>
      <c r="D2188" t="s">
        <v>6793</v>
      </c>
      <c r="E2188" t="s">
        <v>6515</v>
      </c>
      <c r="F2188" t="s">
        <v>6402</v>
      </c>
      <c r="G2188">
        <v>72</v>
      </c>
      <c r="H2188">
        <v>2074</v>
      </c>
      <c r="I2188">
        <v>0</v>
      </c>
      <c r="J2188">
        <v>0</v>
      </c>
      <c r="K2188">
        <v>0</v>
      </c>
      <c r="L2188" t="s">
        <v>6403</v>
      </c>
      <c r="M2188">
        <v>2018</v>
      </c>
      <c r="N2188" t="s">
        <v>1463</v>
      </c>
      <c r="O2188">
        <v>4</v>
      </c>
      <c r="P2188">
        <v>1</v>
      </c>
      <c r="Q2188" t="s">
        <v>15830</v>
      </c>
      <c r="R2188" t="s">
        <v>7734</v>
      </c>
      <c r="S2188" t="s">
        <v>7734</v>
      </c>
      <c r="T2188" t="s">
        <v>22101</v>
      </c>
      <c r="U2188">
        <f t="shared" si="34"/>
        <v>20088</v>
      </c>
    </row>
    <row r="2189" spans="1:21" x14ac:dyDescent="0.2">
      <c r="A2189" t="s">
        <v>17189</v>
      </c>
      <c r="B2189" t="s">
        <v>283</v>
      </c>
      <c r="C2189">
        <v>3528052</v>
      </c>
      <c r="D2189" t="s">
        <v>6584</v>
      </c>
      <c r="E2189" t="s">
        <v>6683</v>
      </c>
      <c r="F2189" t="s">
        <v>6402</v>
      </c>
      <c r="G2189">
        <v>913</v>
      </c>
      <c r="H2189">
        <v>2074</v>
      </c>
      <c r="I2189">
        <v>0</v>
      </c>
      <c r="J2189">
        <v>0</v>
      </c>
      <c r="K2189">
        <v>0</v>
      </c>
      <c r="L2189" t="s">
        <v>6403</v>
      </c>
      <c r="M2189">
        <v>2018</v>
      </c>
      <c r="N2189" t="s">
        <v>1463</v>
      </c>
      <c r="O2189">
        <v>4</v>
      </c>
      <c r="P2189">
        <v>1</v>
      </c>
      <c r="Q2189" t="s">
        <v>15830</v>
      </c>
      <c r="R2189" t="s">
        <v>7734</v>
      </c>
      <c r="S2189" t="s">
        <v>7734</v>
      </c>
      <c r="T2189" t="s">
        <v>22102</v>
      </c>
      <c r="U2189">
        <f t="shared" si="34"/>
        <v>20088</v>
      </c>
    </row>
    <row r="2190" spans="1:21" x14ac:dyDescent="0.2">
      <c r="A2190" t="s">
        <v>17189</v>
      </c>
      <c r="B2190" t="s">
        <v>283</v>
      </c>
      <c r="C2190">
        <v>3528052</v>
      </c>
      <c r="D2190" t="s">
        <v>6548</v>
      </c>
      <c r="E2190" t="s">
        <v>17190</v>
      </c>
      <c r="F2190" t="s">
        <v>6402</v>
      </c>
      <c r="G2190">
        <v>1089</v>
      </c>
      <c r="H2190">
        <v>2074</v>
      </c>
      <c r="I2190">
        <v>0</v>
      </c>
      <c r="J2190">
        <v>1</v>
      </c>
      <c r="K2190">
        <v>0</v>
      </c>
      <c r="L2190" t="s">
        <v>6403</v>
      </c>
      <c r="M2190">
        <v>2018</v>
      </c>
      <c r="N2190" t="s">
        <v>1463</v>
      </c>
      <c r="O2190">
        <v>4</v>
      </c>
      <c r="P2190">
        <v>1</v>
      </c>
      <c r="Q2190" t="s">
        <v>15830</v>
      </c>
      <c r="R2190" t="s">
        <v>7734</v>
      </c>
      <c r="S2190" t="s">
        <v>7734</v>
      </c>
      <c r="T2190" t="s">
        <v>4337</v>
      </c>
      <c r="U2190">
        <f t="shared" si="34"/>
        <v>20088</v>
      </c>
    </row>
    <row r="2191" spans="1:21" x14ac:dyDescent="0.2">
      <c r="A2191" t="s">
        <v>17191</v>
      </c>
      <c r="B2191" t="s">
        <v>283</v>
      </c>
      <c r="C2191">
        <v>3528052</v>
      </c>
      <c r="D2191" t="s">
        <v>7207</v>
      </c>
      <c r="E2191" t="s">
        <v>17192</v>
      </c>
      <c r="F2191" t="s">
        <v>6402</v>
      </c>
      <c r="G2191">
        <v>960</v>
      </c>
      <c r="H2191">
        <v>9085</v>
      </c>
      <c r="I2191">
        <v>0</v>
      </c>
      <c r="J2191">
        <v>0</v>
      </c>
      <c r="K2191">
        <v>0</v>
      </c>
      <c r="L2191" t="s">
        <v>6409</v>
      </c>
      <c r="M2191">
        <v>2018</v>
      </c>
      <c r="N2191" t="s">
        <v>1463</v>
      </c>
      <c r="O2191">
        <v>5</v>
      </c>
      <c r="P2191">
        <v>2</v>
      </c>
      <c r="Q2191" t="s">
        <v>15830</v>
      </c>
      <c r="R2191" t="s">
        <v>7734</v>
      </c>
      <c r="S2191" t="s">
        <v>7734</v>
      </c>
      <c r="T2191" t="s">
        <v>22103</v>
      </c>
      <c r="U2191">
        <f t="shared" si="34"/>
        <v>20088</v>
      </c>
    </row>
    <row r="2192" spans="1:21" x14ac:dyDescent="0.2">
      <c r="A2192" t="s">
        <v>17191</v>
      </c>
      <c r="B2192" t="s">
        <v>283</v>
      </c>
      <c r="C2192">
        <v>3528052</v>
      </c>
      <c r="D2192" t="s">
        <v>6738</v>
      </c>
      <c r="E2192" t="s">
        <v>8463</v>
      </c>
      <c r="F2192" t="s">
        <v>6402</v>
      </c>
      <c r="G2192">
        <v>1227</v>
      </c>
      <c r="H2192">
        <v>9085</v>
      </c>
      <c r="I2192">
        <v>1</v>
      </c>
      <c r="J2192">
        <v>0</v>
      </c>
      <c r="K2192">
        <v>0</v>
      </c>
      <c r="L2192" t="s">
        <v>6403</v>
      </c>
      <c r="M2192">
        <v>2018</v>
      </c>
      <c r="N2192" t="s">
        <v>1463</v>
      </c>
      <c r="O2192">
        <v>5</v>
      </c>
      <c r="P2192">
        <v>2</v>
      </c>
      <c r="Q2192" t="s">
        <v>15830</v>
      </c>
      <c r="R2192" t="s">
        <v>7734</v>
      </c>
      <c r="S2192" t="s">
        <v>7734</v>
      </c>
      <c r="T2192" t="s">
        <v>4347</v>
      </c>
      <c r="U2192">
        <f t="shared" si="34"/>
        <v>20088</v>
      </c>
    </row>
    <row r="2193" spans="1:21" x14ac:dyDescent="0.2">
      <c r="A2193" t="s">
        <v>17191</v>
      </c>
      <c r="B2193" t="s">
        <v>283</v>
      </c>
      <c r="C2193">
        <v>3528052</v>
      </c>
      <c r="D2193" t="s">
        <v>6505</v>
      </c>
      <c r="E2193" t="s">
        <v>14237</v>
      </c>
      <c r="F2193" t="s">
        <v>6402</v>
      </c>
      <c r="G2193">
        <v>1542</v>
      </c>
      <c r="H2193">
        <v>9085</v>
      </c>
      <c r="I2193">
        <v>1</v>
      </c>
      <c r="J2193">
        <v>0</v>
      </c>
      <c r="K2193">
        <v>0</v>
      </c>
      <c r="L2193" t="s">
        <v>6403</v>
      </c>
      <c r="M2193">
        <v>2018</v>
      </c>
      <c r="N2193" t="s">
        <v>1463</v>
      </c>
      <c r="O2193">
        <v>5</v>
      </c>
      <c r="P2193">
        <v>2</v>
      </c>
      <c r="Q2193" t="s">
        <v>15830</v>
      </c>
      <c r="R2193" t="s">
        <v>7734</v>
      </c>
      <c r="S2193" t="s">
        <v>7734</v>
      </c>
      <c r="T2193" t="s">
        <v>4335</v>
      </c>
      <c r="U2193">
        <f t="shared" si="34"/>
        <v>20088</v>
      </c>
    </row>
    <row r="2194" spans="1:21" x14ac:dyDescent="0.2">
      <c r="A2194" t="s">
        <v>17191</v>
      </c>
      <c r="B2194" t="s">
        <v>283</v>
      </c>
      <c r="C2194">
        <v>3528052</v>
      </c>
      <c r="D2194" t="s">
        <v>7055</v>
      </c>
      <c r="E2194" t="s">
        <v>7487</v>
      </c>
      <c r="F2194" t="s">
        <v>6402</v>
      </c>
      <c r="G2194">
        <v>733</v>
      </c>
      <c r="H2194">
        <v>9085</v>
      </c>
      <c r="I2194">
        <v>0</v>
      </c>
      <c r="J2194">
        <v>0</v>
      </c>
      <c r="K2194">
        <v>0</v>
      </c>
      <c r="L2194" t="s">
        <v>6403</v>
      </c>
      <c r="M2194">
        <v>2018</v>
      </c>
      <c r="N2194" t="s">
        <v>1463</v>
      </c>
      <c r="O2194">
        <v>5</v>
      </c>
      <c r="P2194">
        <v>2</v>
      </c>
      <c r="Q2194" t="s">
        <v>15830</v>
      </c>
      <c r="R2194" t="s">
        <v>7734</v>
      </c>
      <c r="S2194" t="s">
        <v>7734</v>
      </c>
      <c r="T2194" t="s">
        <v>22104</v>
      </c>
      <c r="U2194">
        <f t="shared" si="34"/>
        <v>20088</v>
      </c>
    </row>
    <row r="2195" spans="1:21" x14ac:dyDescent="0.2">
      <c r="A2195" t="s">
        <v>17191</v>
      </c>
      <c r="B2195" t="s">
        <v>283</v>
      </c>
      <c r="C2195">
        <v>3528052</v>
      </c>
      <c r="D2195" t="s">
        <v>6545</v>
      </c>
      <c r="E2195" t="s">
        <v>14217</v>
      </c>
      <c r="F2195" t="s">
        <v>6402</v>
      </c>
      <c r="G2195">
        <v>3007</v>
      </c>
      <c r="H2195">
        <v>9085</v>
      </c>
      <c r="I2195">
        <v>0</v>
      </c>
      <c r="J2195">
        <v>1</v>
      </c>
      <c r="K2195">
        <v>0</v>
      </c>
      <c r="L2195" t="s">
        <v>6403</v>
      </c>
      <c r="M2195">
        <v>2018</v>
      </c>
      <c r="N2195" t="s">
        <v>1463</v>
      </c>
      <c r="O2195">
        <v>5</v>
      </c>
      <c r="P2195">
        <v>2</v>
      </c>
      <c r="Q2195" t="s">
        <v>15830</v>
      </c>
      <c r="R2195" t="s">
        <v>7734</v>
      </c>
      <c r="S2195" t="s">
        <v>7734</v>
      </c>
      <c r="T2195" t="s">
        <v>1034</v>
      </c>
      <c r="U2195">
        <f t="shared" si="34"/>
        <v>20088</v>
      </c>
    </row>
    <row r="2196" spans="1:21" x14ac:dyDescent="0.2">
      <c r="A2196" t="s">
        <v>17191</v>
      </c>
      <c r="B2196" t="s">
        <v>283</v>
      </c>
      <c r="C2196">
        <v>3528052</v>
      </c>
      <c r="D2196" t="s">
        <v>14238</v>
      </c>
      <c r="E2196" t="s">
        <v>6578</v>
      </c>
      <c r="F2196" t="s">
        <v>6402</v>
      </c>
      <c r="G2196">
        <v>1616</v>
      </c>
      <c r="H2196">
        <v>9085</v>
      </c>
      <c r="I2196">
        <v>0</v>
      </c>
      <c r="J2196">
        <v>1</v>
      </c>
      <c r="K2196">
        <v>0</v>
      </c>
      <c r="L2196" t="s">
        <v>6403</v>
      </c>
      <c r="M2196">
        <v>2018</v>
      </c>
      <c r="N2196" t="s">
        <v>1463</v>
      </c>
      <c r="O2196">
        <v>5</v>
      </c>
      <c r="P2196">
        <v>2</v>
      </c>
      <c r="Q2196" t="s">
        <v>15830</v>
      </c>
      <c r="R2196" t="s">
        <v>7734</v>
      </c>
      <c r="S2196" t="s">
        <v>7734</v>
      </c>
      <c r="T2196" t="s">
        <v>4350</v>
      </c>
      <c r="U2196">
        <f t="shared" si="34"/>
        <v>20088</v>
      </c>
    </row>
    <row r="2197" spans="1:21" x14ac:dyDescent="0.2">
      <c r="A2197" t="s">
        <v>17193</v>
      </c>
      <c r="B2197" t="s">
        <v>283</v>
      </c>
      <c r="C2197">
        <v>3528052</v>
      </c>
      <c r="D2197" t="s">
        <v>6720</v>
      </c>
      <c r="E2197" t="s">
        <v>6481</v>
      </c>
      <c r="F2197" t="s">
        <v>6402</v>
      </c>
      <c r="G2197">
        <v>2242</v>
      </c>
      <c r="H2197">
        <v>4396</v>
      </c>
      <c r="I2197">
        <v>0</v>
      </c>
      <c r="J2197">
        <v>1</v>
      </c>
      <c r="K2197">
        <v>0</v>
      </c>
      <c r="L2197" t="s">
        <v>6409</v>
      </c>
      <c r="M2197">
        <v>2018</v>
      </c>
      <c r="N2197" t="s">
        <v>1463</v>
      </c>
      <c r="O2197">
        <v>6</v>
      </c>
      <c r="P2197">
        <v>1</v>
      </c>
      <c r="Q2197" t="s">
        <v>15830</v>
      </c>
      <c r="R2197" t="s">
        <v>7734</v>
      </c>
      <c r="S2197" t="s">
        <v>7734</v>
      </c>
      <c r="T2197" t="s">
        <v>1033</v>
      </c>
      <c r="U2197">
        <f t="shared" si="34"/>
        <v>20088</v>
      </c>
    </row>
    <row r="2198" spans="1:21" x14ac:dyDescent="0.2">
      <c r="A2198" t="s">
        <v>17193</v>
      </c>
      <c r="B2198" t="s">
        <v>283</v>
      </c>
      <c r="C2198">
        <v>3528052</v>
      </c>
      <c r="D2198" t="s">
        <v>6505</v>
      </c>
      <c r="E2198" t="s">
        <v>7094</v>
      </c>
      <c r="F2198" t="s">
        <v>6402</v>
      </c>
      <c r="G2198">
        <v>282</v>
      </c>
      <c r="H2198">
        <v>4396</v>
      </c>
      <c r="I2198">
        <v>0</v>
      </c>
      <c r="J2198">
        <v>0</v>
      </c>
      <c r="K2198">
        <v>0</v>
      </c>
      <c r="L2198" t="s">
        <v>6403</v>
      </c>
      <c r="M2198">
        <v>2018</v>
      </c>
      <c r="N2198" t="s">
        <v>1463</v>
      </c>
      <c r="O2198">
        <v>6</v>
      </c>
      <c r="P2198">
        <v>1</v>
      </c>
      <c r="Q2198" t="s">
        <v>15830</v>
      </c>
      <c r="R2198" t="s">
        <v>7734</v>
      </c>
      <c r="S2198" t="s">
        <v>7734</v>
      </c>
      <c r="T2198" t="s">
        <v>22105</v>
      </c>
      <c r="U2198">
        <f t="shared" si="34"/>
        <v>20088</v>
      </c>
    </row>
    <row r="2199" spans="1:21" x14ac:dyDescent="0.2">
      <c r="A2199" t="s">
        <v>17193</v>
      </c>
      <c r="B2199" t="s">
        <v>283</v>
      </c>
      <c r="C2199">
        <v>3528052</v>
      </c>
      <c r="D2199" t="s">
        <v>6550</v>
      </c>
      <c r="E2199" t="s">
        <v>6710</v>
      </c>
      <c r="F2199" t="s">
        <v>6402</v>
      </c>
      <c r="G2199">
        <v>233</v>
      </c>
      <c r="H2199">
        <v>4396</v>
      </c>
      <c r="I2199">
        <v>0</v>
      </c>
      <c r="J2199">
        <v>0</v>
      </c>
      <c r="K2199">
        <v>0</v>
      </c>
      <c r="L2199" t="s">
        <v>6403</v>
      </c>
      <c r="M2199">
        <v>2018</v>
      </c>
      <c r="N2199" t="s">
        <v>1463</v>
      </c>
      <c r="O2199">
        <v>6</v>
      </c>
      <c r="P2199">
        <v>1</v>
      </c>
      <c r="Q2199" t="s">
        <v>15830</v>
      </c>
      <c r="R2199" t="s">
        <v>7734</v>
      </c>
      <c r="S2199" t="s">
        <v>7734</v>
      </c>
      <c r="T2199" t="s">
        <v>22106</v>
      </c>
      <c r="U2199">
        <f t="shared" si="34"/>
        <v>20088</v>
      </c>
    </row>
    <row r="2200" spans="1:21" x14ac:dyDescent="0.2">
      <c r="A2200" t="s">
        <v>17193</v>
      </c>
      <c r="B2200" t="s">
        <v>283</v>
      </c>
      <c r="C2200">
        <v>3528052</v>
      </c>
      <c r="D2200" t="s">
        <v>7055</v>
      </c>
      <c r="E2200" t="s">
        <v>17194</v>
      </c>
      <c r="F2200" t="s">
        <v>6402</v>
      </c>
      <c r="G2200">
        <v>174</v>
      </c>
      <c r="H2200">
        <v>4396</v>
      </c>
      <c r="I2200">
        <v>0</v>
      </c>
      <c r="J2200">
        <v>0</v>
      </c>
      <c r="K2200">
        <v>0</v>
      </c>
      <c r="L2200" t="s">
        <v>6403</v>
      </c>
      <c r="M2200">
        <v>2018</v>
      </c>
      <c r="N2200" t="s">
        <v>1463</v>
      </c>
      <c r="O2200">
        <v>6</v>
      </c>
      <c r="P2200">
        <v>1</v>
      </c>
      <c r="Q2200" t="s">
        <v>15830</v>
      </c>
      <c r="R2200" t="s">
        <v>7734</v>
      </c>
      <c r="S2200" t="s">
        <v>7734</v>
      </c>
      <c r="T2200" t="s">
        <v>22107</v>
      </c>
      <c r="U2200">
        <f t="shared" si="34"/>
        <v>20088</v>
      </c>
    </row>
    <row r="2201" spans="1:21" x14ac:dyDescent="0.2">
      <c r="A2201" t="s">
        <v>17193</v>
      </c>
      <c r="B2201" t="s">
        <v>283</v>
      </c>
      <c r="C2201">
        <v>3528052</v>
      </c>
      <c r="D2201" t="s">
        <v>6722</v>
      </c>
      <c r="E2201" t="s">
        <v>17195</v>
      </c>
      <c r="F2201" t="s">
        <v>6402</v>
      </c>
      <c r="G2201">
        <v>230</v>
      </c>
      <c r="H2201">
        <v>4396</v>
      </c>
      <c r="I2201">
        <v>0</v>
      </c>
      <c r="J2201">
        <v>0</v>
      </c>
      <c r="K2201">
        <v>0</v>
      </c>
      <c r="L2201" t="s">
        <v>6403</v>
      </c>
      <c r="M2201">
        <v>2018</v>
      </c>
      <c r="N2201" t="s">
        <v>1463</v>
      </c>
      <c r="O2201">
        <v>6</v>
      </c>
      <c r="P2201">
        <v>1</v>
      </c>
      <c r="Q2201" t="s">
        <v>15830</v>
      </c>
      <c r="R2201" t="s">
        <v>7734</v>
      </c>
      <c r="S2201" t="s">
        <v>7734</v>
      </c>
      <c r="T2201" t="s">
        <v>22108</v>
      </c>
      <c r="U2201">
        <f t="shared" si="34"/>
        <v>20088</v>
      </c>
    </row>
    <row r="2202" spans="1:21" x14ac:dyDescent="0.2">
      <c r="A2202" t="s">
        <v>17193</v>
      </c>
      <c r="B2202" t="s">
        <v>283</v>
      </c>
      <c r="C2202">
        <v>3528052</v>
      </c>
      <c r="D2202" t="s">
        <v>7100</v>
      </c>
      <c r="E2202" t="s">
        <v>14240</v>
      </c>
      <c r="F2202" t="s">
        <v>6402</v>
      </c>
      <c r="G2202">
        <v>912</v>
      </c>
      <c r="H2202">
        <v>4396</v>
      </c>
      <c r="I2202">
        <v>0</v>
      </c>
      <c r="J2202">
        <v>0</v>
      </c>
      <c r="K2202">
        <v>0</v>
      </c>
      <c r="L2202" t="s">
        <v>6403</v>
      </c>
      <c r="M2202">
        <v>2018</v>
      </c>
      <c r="N2202" t="s">
        <v>1463</v>
      </c>
      <c r="O2202">
        <v>6</v>
      </c>
      <c r="P2202">
        <v>1</v>
      </c>
      <c r="Q2202" t="s">
        <v>15830</v>
      </c>
      <c r="R2202" t="s">
        <v>7734</v>
      </c>
      <c r="S2202" t="s">
        <v>7734</v>
      </c>
      <c r="T2202" t="s">
        <v>4334</v>
      </c>
      <c r="U2202">
        <f t="shared" si="34"/>
        <v>20088</v>
      </c>
    </row>
    <row r="2203" spans="1:21" x14ac:dyDescent="0.2">
      <c r="A2203" t="s">
        <v>17193</v>
      </c>
      <c r="B2203" t="s">
        <v>283</v>
      </c>
      <c r="C2203">
        <v>3528052</v>
      </c>
      <c r="D2203" t="s">
        <v>6434</v>
      </c>
      <c r="E2203" t="s">
        <v>6610</v>
      </c>
      <c r="F2203" t="s">
        <v>6402</v>
      </c>
      <c r="G2203">
        <v>323</v>
      </c>
      <c r="H2203">
        <v>4396</v>
      </c>
      <c r="I2203">
        <v>1</v>
      </c>
      <c r="J2203">
        <v>0</v>
      </c>
      <c r="K2203">
        <v>0</v>
      </c>
      <c r="L2203" t="s">
        <v>6403</v>
      </c>
      <c r="M2203">
        <v>2018</v>
      </c>
      <c r="N2203" t="s">
        <v>1463</v>
      </c>
      <c r="O2203">
        <v>6</v>
      </c>
      <c r="P2203">
        <v>1</v>
      </c>
      <c r="Q2203" t="s">
        <v>15830</v>
      </c>
      <c r="R2203" t="s">
        <v>7734</v>
      </c>
      <c r="S2203" t="s">
        <v>7734</v>
      </c>
      <c r="T2203" t="s">
        <v>22109</v>
      </c>
      <c r="U2203">
        <f t="shared" si="34"/>
        <v>20088</v>
      </c>
    </row>
    <row r="2204" spans="1:21" x14ac:dyDescent="0.2">
      <c r="A2204" t="s">
        <v>17196</v>
      </c>
      <c r="B2204" t="s">
        <v>283</v>
      </c>
      <c r="C2204">
        <v>3528052</v>
      </c>
      <c r="D2204" t="s">
        <v>6439</v>
      </c>
      <c r="E2204" t="s">
        <v>14244</v>
      </c>
      <c r="F2204" t="s">
        <v>6402</v>
      </c>
      <c r="G2204">
        <v>1197</v>
      </c>
      <c r="H2204">
        <v>2353</v>
      </c>
      <c r="I2204">
        <v>0</v>
      </c>
      <c r="J2204">
        <v>1</v>
      </c>
      <c r="K2204">
        <v>0</v>
      </c>
      <c r="L2204" t="s">
        <v>6409</v>
      </c>
      <c r="M2204">
        <v>2018</v>
      </c>
      <c r="N2204" t="s">
        <v>1463</v>
      </c>
      <c r="O2204">
        <v>7</v>
      </c>
      <c r="P2204">
        <v>1</v>
      </c>
      <c r="Q2204" t="s">
        <v>15830</v>
      </c>
      <c r="R2204" t="s">
        <v>7734</v>
      </c>
      <c r="S2204" t="s">
        <v>7734</v>
      </c>
      <c r="T2204" t="s">
        <v>4333</v>
      </c>
      <c r="U2204">
        <f t="shared" si="34"/>
        <v>20088</v>
      </c>
    </row>
    <row r="2205" spans="1:21" x14ac:dyDescent="0.2">
      <c r="A2205" t="s">
        <v>17196</v>
      </c>
      <c r="B2205" t="s">
        <v>283</v>
      </c>
      <c r="C2205">
        <v>3528052</v>
      </c>
      <c r="D2205" t="s">
        <v>7205</v>
      </c>
      <c r="E2205" t="s">
        <v>12613</v>
      </c>
      <c r="F2205" t="s">
        <v>6402</v>
      </c>
      <c r="G2205">
        <v>1156</v>
      </c>
      <c r="H2205">
        <v>2353</v>
      </c>
      <c r="I2205">
        <v>0</v>
      </c>
      <c r="J2205">
        <v>0</v>
      </c>
      <c r="K2205">
        <v>0</v>
      </c>
      <c r="L2205" t="s">
        <v>6409</v>
      </c>
      <c r="M2205">
        <v>2018</v>
      </c>
      <c r="N2205" t="s">
        <v>1463</v>
      </c>
      <c r="O2205">
        <v>7</v>
      </c>
      <c r="P2205">
        <v>1</v>
      </c>
      <c r="Q2205" t="s">
        <v>15830</v>
      </c>
      <c r="R2205" t="s">
        <v>7734</v>
      </c>
      <c r="S2205" t="s">
        <v>7734</v>
      </c>
      <c r="T2205" t="s">
        <v>22110</v>
      </c>
      <c r="U2205">
        <f t="shared" si="34"/>
        <v>20088</v>
      </c>
    </row>
    <row r="2206" spans="1:21" x14ac:dyDescent="0.2">
      <c r="A2206" t="s">
        <v>17197</v>
      </c>
      <c r="B2206" t="s">
        <v>283</v>
      </c>
      <c r="C2206">
        <v>3528052</v>
      </c>
      <c r="D2206" t="s">
        <v>14219</v>
      </c>
      <c r="E2206" t="s">
        <v>14220</v>
      </c>
      <c r="F2206" t="s">
        <v>6402</v>
      </c>
      <c r="G2206">
        <v>10838</v>
      </c>
      <c r="H2206">
        <v>20088</v>
      </c>
      <c r="I2206">
        <v>0</v>
      </c>
      <c r="J2206">
        <v>1</v>
      </c>
      <c r="K2206">
        <v>0</v>
      </c>
      <c r="L2206" t="s">
        <v>6409</v>
      </c>
      <c r="M2206">
        <v>2018</v>
      </c>
      <c r="N2206" t="s">
        <v>6404</v>
      </c>
      <c r="O2206">
        <v>99</v>
      </c>
      <c r="P2206">
        <v>1</v>
      </c>
      <c r="Q2206" t="s">
        <v>15830</v>
      </c>
      <c r="R2206" t="s">
        <v>7734</v>
      </c>
      <c r="S2206" t="s">
        <v>7734</v>
      </c>
      <c r="T2206" t="s">
        <v>1036</v>
      </c>
      <c r="U2206">
        <f t="shared" si="34"/>
        <v>20088</v>
      </c>
    </row>
    <row r="2207" spans="1:21" x14ac:dyDescent="0.2">
      <c r="A2207" t="s">
        <v>17197</v>
      </c>
      <c r="B2207" t="s">
        <v>283</v>
      </c>
      <c r="C2207">
        <v>3528052</v>
      </c>
      <c r="D2207" t="s">
        <v>7145</v>
      </c>
      <c r="E2207" t="s">
        <v>17198</v>
      </c>
      <c r="F2207" t="s">
        <v>6402</v>
      </c>
      <c r="G2207">
        <v>604</v>
      </c>
      <c r="H2207">
        <v>20088</v>
      </c>
      <c r="I2207">
        <v>0</v>
      </c>
      <c r="J2207">
        <v>0</v>
      </c>
      <c r="K2207">
        <v>0</v>
      </c>
      <c r="L2207" t="s">
        <v>6403</v>
      </c>
      <c r="M2207">
        <v>2018</v>
      </c>
      <c r="N2207" t="s">
        <v>6404</v>
      </c>
      <c r="O2207">
        <v>99</v>
      </c>
      <c r="P2207">
        <v>1</v>
      </c>
      <c r="Q2207" t="s">
        <v>15830</v>
      </c>
      <c r="R2207" t="s">
        <v>7734</v>
      </c>
      <c r="S2207" t="s">
        <v>7734</v>
      </c>
      <c r="T2207" t="s">
        <v>22111</v>
      </c>
      <c r="U2207">
        <f t="shared" si="34"/>
        <v>20088</v>
      </c>
    </row>
    <row r="2208" spans="1:21" x14ac:dyDescent="0.2">
      <c r="A2208" t="s">
        <v>17197</v>
      </c>
      <c r="B2208" t="s">
        <v>283</v>
      </c>
      <c r="C2208">
        <v>3528052</v>
      </c>
      <c r="D2208" t="s">
        <v>6498</v>
      </c>
      <c r="E2208" t="s">
        <v>7251</v>
      </c>
      <c r="F2208" t="s">
        <v>6402</v>
      </c>
      <c r="G2208">
        <v>8646</v>
      </c>
      <c r="H2208">
        <v>20088</v>
      </c>
      <c r="I2208">
        <v>1</v>
      </c>
      <c r="J2208">
        <v>0</v>
      </c>
      <c r="K2208">
        <v>0</v>
      </c>
      <c r="L2208" t="s">
        <v>6403</v>
      </c>
      <c r="M2208">
        <v>2018</v>
      </c>
      <c r="N2208" t="s">
        <v>6404</v>
      </c>
      <c r="O2208">
        <v>99</v>
      </c>
      <c r="P2208">
        <v>1</v>
      </c>
      <c r="Q2208" t="s">
        <v>15830</v>
      </c>
      <c r="R2208" t="s">
        <v>7734</v>
      </c>
      <c r="S2208" t="s">
        <v>7734</v>
      </c>
      <c r="T2208" t="s">
        <v>22112</v>
      </c>
      <c r="U2208">
        <f t="shared" si="34"/>
        <v>20088</v>
      </c>
    </row>
    <row r="2209" spans="1:21" x14ac:dyDescent="0.2">
      <c r="A2209" t="s">
        <v>17199</v>
      </c>
      <c r="B2209" t="s">
        <v>11101</v>
      </c>
      <c r="C2209">
        <v>3548044</v>
      </c>
      <c r="D2209" t="s">
        <v>7536</v>
      </c>
      <c r="E2209" t="s">
        <v>10620</v>
      </c>
      <c r="F2209" t="s">
        <v>6402</v>
      </c>
      <c r="G2209">
        <v>7025</v>
      </c>
      <c r="H2209">
        <v>109218</v>
      </c>
      <c r="I2209">
        <v>0</v>
      </c>
      <c r="J2209">
        <v>1</v>
      </c>
      <c r="K2209">
        <v>0</v>
      </c>
      <c r="L2209" t="s">
        <v>6409</v>
      </c>
      <c r="M2209">
        <v>2018</v>
      </c>
      <c r="N2209" t="s">
        <v>1463</v>
      </c>
      <c r="O2209">
        <v>99</v>
      </c>
      <c r="P2209">
        <v>10</v>
      </c>
      <c r="Q2209" t="s">
        <v>15830</v>
      </c>
      <c r="R2209" t="s">
        <v>7734</v>
      </c>
      <c r="S2209" t="s">
        <v>7734</v>
      </c>
      <c r="T2209" t="s">
        <v>1041</v>
      </c>
      <c r="U2209">
        <f t="shared" si="34"/>
        <v>109218</v>
      </c>
    </row>
    <row r="2210" spans="1:21" x14ac:dyDescent="0.2">
      <c r="A2210" t="s">
        <v>17199</v>
      </c>
      <c r="B2210" t="s">
        <v>11101</v>
      </c>
      <c r="C2210">
        <v>3548044</v>
      </c>
      <c r="D2210" t="s">
        <v>7111</v>
      </c>
      <c r="E2210" t="s">
        <v>13722</v>
      </c>
      <c r="F2210" t="s">
        <v>6402</v>
      </c>
      <c r="G2210">
        <v>2730</v>
      </c>
      <c r="H2210">
        <v>109218</v>
      </c>
      <c r="I2210">
        <v>0</v>
      </c>
      <c r="J2210">
        <v>0</v>
      </c>
      <c r="K2210">
        <v>0</v>
      </c>
      <c r="L2210" t="s">
        <v>6409</v>
      </c>
      <c r="M2210">
        <v>2018</v>
      </c>
      <c r="N2210" t="s">
        <v>1463</v>
      </c>
      <c r="O2210">
        <v>99</v>
      </c>
      <c r="P2210">
        <v>10</v>
      </c>
      <c r="Q2210" t="s">
        <v>15830</v>
      </c>
      <c r="R2210" t="s">
        <v>7734</v>
      </c>
      <c r="S2210" t="s">
        <v>7734</v>
      </c>
      <c r="T2210" t="s">
        <v>22113</v>
      </c>
      <c r="U2210">
        <f t="shared" si="34"/>
        <v>109218</v>
      </c>
    </row>
    <row r="2211" spans="1:21" x14ac:dyDescent="0.2">
      <c r="A2211" t="s">
        <v>17199</v>
      </c>
      <c r="B2211" t="s">
        <v>11101</v>
      </c>
      <c r="C2211">
        <v>3548044</v>
      </c>
      <c r="D2211" t="s">
        <v>9284</v>
      </c>
      <c r="E2211" t="s">
        <v>15315</v>
      </c>
      <c r="F2211" t="s">
        <v>6402</v>
      </c>
      <c r="G2211">
        <v>4092</v>
      </c>
      <c r="H2211">
        <v>109218</v>
      </c>
      <c r="I2211">
        <v>0</v>
      </c>
      <c r="J2211">
        <v>0</v>
      </c>
      <c r="K2211">
        <v>0</v>
      </c>
      <c r="L2211" t="s">
        <v>6409</v>
      </c>
      <c r="M2211">
        <v>2018</v>
      </c>
      <c r="N2211" t="s">
        <v>1463</v>
      </c>
      <c r="O2211">
        <v>99</v>
      </c>
      <c r="P2211">
        <v>10</v>
      </c>
      <c r="Q2211" t="s">
        <v>15830</v>
      </c>
      <c r="R2211" t="s">
        <v>7734</v>
      </c>
      <c r="S2211" t="s">
        <v>7734</v>
      </c>
      <c r="T2211" t="s">
        <v>22114</v>
      </c>
      <c r="U2211">
        <f t="shared" si="34"/>
        <v>109218</v>
      </c>
    </row>
    <row r="2212" spans="1:21" x14ac:dyDescent="0.2">
      <c r="A2212" t="s">
        <v>17199</v>
      </c>
      <c r="B2212" t="s">
        <v>11101</v>
      </c>
      <c r="C2212">
        <v>3548044</v>
      </c>
      <c r="D2212" t="s">
        <v>7281</v>
      </c>
      <c r="E2212" t="s">
        <v>6986</v>
      </c>
      <c r="F2212" t="s">
        <v>6402</v>
      </c>
      <c r="G2212">
        <v>3069</v>
      </c>
      <c r="H2212">
        <v>109218</v>
      </c>
      <c r="I2212">
        <v>0</v>
      </c>
      <c r="J2212">
        <v>0</v>
      </c>
      <c r="K2212">
        <v>0</v>
      </c>
      <c r="L2212" t="s">
        <v>6409</v>
      </c>
      <c r="M2212">
        <v>2018</v>
      </c>
      <c r="N2212" t="s">
        <v>1463</v>
      </c>
      <c r="O2212">
        <v>99</v>
      </c>
      <c r="P2212">
        <v>10</v>
      </c>
      <c r="Q2212" t="s">
        <v>15830</v>
      </c>
      <c r="R2212" t="s">
        <v>7734</v>
      </c>
      <c r="S2212" t="s">
        <v>7734</v>
      </c>
      <c r="T2212" t="s">
        <v>22115</v>
      </c>
      <c r="U2212">
        <f t="shared" si="34"/>
        <v>109218</v>
      </c>
    </row>
    <row r="2213" spans="1:21" x14ac:dyDescent="0.2">
      <c r="A2213" t="s">
        <v>17199</v>
      </c>
      <c r="B2213" t="s">
        <v>11101</v>
      </c>
      <c r="C2213">
        <v>3548044</v>
      </c>
      <c r="D2213" t="s">
        <v>6934</v>
      </c>
      <c r="E2213" t="s">
        <v>11123</v>
      </c>
      <c r="F2213" t="s">
        <v>6402</v>
      </c>
      <c r="G2213">
        <v>7297</v>
      </c>
      <c r="H2213">
        <v>109218</v>
      </c>
      <c r="I2213">
        <v>1</v>
      </c>
      <c r="J2213">
        <v>1</v>
      </c>
      <c r="K2213">
        <v>0</v>
      </c>
      <c r="L2213" t="s">
        <v>6409</v>
      </c>
      <c r="M2213">
        <v>2018</v>
      </c>
      <c r="N2213" t="s">
        <v>1463</v>
      </c>
      <c r="O2213">
        <v>99</v>
      </c>
      <c r="P2213">
        <v>10</v>
      </c>
      <c r="Q2213" t="s">
        <v>15830</v>
      </c>
      <c r="R2213" t="s">
        <v>7734</v>
      </c>
      <c r="S2213" t="s">
        <v>7734</v>
      </c>
      <c r="T2213" t="s">
        <v>4362</v>
      </c>
      <c r="U2213">
        <f t="shared" si="34"/>
        <v>109218</v>
      </c>
    </row>
    <row r="2214" spans="1:21" x14ac:dyDescent="0.2">
      <c r="A2214" t="s">
        <v>17199</v>
      </c>
      <c r="B2214" t="s">
        <v>11101</v>
      </c>
      <c r="C2214">
        <v>3548044</v>
      </c>
      <c r="D2214" t="s">
        <v>6459</v>
      </c>
      <c r="E2214" t="s">
        <v>6636</v>
      </c>
      <c r="F2214" t="s">
        <v>6402</v>
      </c>
      <c r="G2214">
        <v>6251</v>
      </c>
      <c r="H2214">
        <v>109218</v>
      </c>
      <c r="I2214">
        <v>1</v>
      </c>
      <c r="J2214">
        <v>1</v>
      </c>
      <c r="K2214">
        <v>0</v>
      </c>
      <c r="L2214" t="s">
        <v>6403</v>
      </c>
      <c r="M2214">
        <v>2018</v>
      </c>
      <c r="N2214" t="s">
        <v>1463</v>
      </c>
      <c r="O2214">
        <v>99</v>
      </c>
      <c r="P2214">
        <v>10</v>
      </c>
      <c r="Q2214" t="s">
        <v>15830</v>
      </c>
      <c r="R2214" t="s">
        <v>7734</v>
      </c>
      <c r="S2214" t="s">
        <v>7734</v>
      </c>
      <c r="T2214" t="s">
        <v>22116</v>
      </c>
      <c r="U2214">
        <f t="shared" si="34"/>
        <v>109218</v>
      </c>
    </row>
    <row r="2215" spans="1:21" x14ac:dyDescent="0.2">
      <c r="A2215" t="s">
        <v>17199</v>
      </c>
      <c r="B2215" t="s">
        <v>11101</v>
      </c>
      <c r="C2215">
        <v>3548044</v>
      </c>
      <c r="D2215" t="s">
        <v>6819</v>
      </c>
      <c r="E2215" t="s">
        <v>6935</v>
      </c>
      <c r="F2215" t="s">
        <v>6402</v>
      </c>
      <c r="G2215">
        <v>4986</v>
      </c>
      <c r="H2215">
        <v>109218</v>
      </c>
      <c r="I2215">
        <v>1</v>
      </c>
      <c r="J2215">
        <v>1</v>
      </c>
      <c r="K2215">
        <v>0</v>
      </c>
      <c r="L2215" t="s">
        <v>6403</v>
      </c>
      <c r="M2215">
        <v>2018</v>
      </c>
      <c r="N2215" t="s">
        <v>1463</v>
      </c>
      <c r="O2215">
        <v>99</v>
      </c>
      <c r="P2215">
        <v>10</v>
      </c>
      <c r="Q2215" t="s">
        <v>15830</v>
      </c>
      <c r="R2215" t="s">
        <v>7734</v>
      </c>
      <c r="S2215" t="s">
        <v>7734</v>
      </c>
      <c r="T2215" t="s">
        <v>4371</v>
      </c>
      <c r="U2215">
        <f t="shared" si="34"/>
        <v>109218</v>
      </c>
    </row>
    <row r="2216" spans="1:21" x14ac:dyDescent="0.2">
      <c r="A2216" t="s">
        <v>17199</v>
      </c>
      <c r="B2216" t="s">
        <v>11101</v>
      </c>
      <c r="C2216">
        <v>3548044</v>
      </c>
      <c r="D2216" t="s">
        <v>6591</v>
      </c>
      <c r="E2216" t="s">
        <v>11108</v>
      </c>
      <c r="F2216" t="s">
        <v>6402</v>
      </c>
      <c r="G2216">
        <v>818</v>
      </c>
      <c r="H2216">
        <v>109218</v>
      </c>
      <c r="I2216">
        <v>0</v>
      </c>
      <c r="J2216">
        <v>0</v>
      </c>
      <c r="K2216">
        <v>0</v>
      </c>
      <c r="L2216" t="s">
        <v>6403</v>
      </c>
      <c r="M2216">
        <v>2018</v>
      </c>
      <c r="N2216" t="s">
        <v>1463</v>
      </c>
      <c r="O2216">
        <v>99</v>
      </c>
      <c r="P2216">
        <v>10</v>
      </c>
      <c r="Q2216" t="s">
        <v>15830</v>
      </c>
      <c r="R2216" t="s">
        <v>7734</v>
      </c>
      <c r="S2216" t="s">
        <v>7734</v>
      </c>
      <c r="T2216" t="s">
        <v>4374</v>
      </c>
      <c r="U2216">
        <f t="shared" si="34"/>
        <v>109218</v>
      </c>
    </row>
    <row r="2217" spans="1:21" x14ac:dyDescent="0.2">
      <c r="A2217" t="s">
        <v>17199</v>
      </c>
      <c r="B2217" t="s">
        <v>11101</v>
      </c>
      <c r="C2217">
        <v>3548044</v>
      </c>
      <c r="D2217" t="s">
        <v>7501</v>
      </c>
      <c r="E2217" t="s">
        <v>15133</v>
      </c>
      <c r="F2217" t="s">
        <v>6402</v>
      </c>
      <c r="G2217">
        <v>3066</v>
      </c>
      <c r="H2217">
        <v>109218</v>
      </c>
      <c r="I2217">
        <v>0</v>
      </c>
      <c r="J2217">
        <v>0</v>
      </c>
      <c r="K2217">
        <v>0</v>
      </c>
      <c r="L2217" t="s">
        <v>6403</v>
      </c>
      <c r="M2217">
        <v>2018</v>
      </c>
      <c r="N2217" t="s">
        <v>1463</v>
      </c>
      <c r="O2217">
        <v>99</v>
      </c>
      <c r="P2217">
        <v>10</v>
      </c>
      <c r="Q2217" t="s">
        <v>15830</v>
      </c>
      <c r="R2217" t="s">
        <v>7734</v>
      </c>
      <c r="S2217" t="s">
        <v>7734</v>
      </c>
      <c r="T2217" t="s">
        <v>22117</v>
      </c>
      <c r="U2217">
        <f t="shared" si="34"/>
        <v>109218</v>
      </c>
    </row>
    <row r="2218" spans="1:21" x14ac:dyDescent="0.2">
      <c r="A2218" t="s">
        <v>17199</v>
      </c>
      <c r="B2218" t="s">
        <v>11101</v>
      </c>
      <c r="C2218">
        <v>3548044</v>
      </c>
      <c r="D2218" t="s">
        <v>6738</v>
      </c>
      <c r="E2218" t="s">
        <v>7246</v>
      </c>
      <c r="F2218" t="s">
        <v>6402</v>
      </c>
      <c r="G2218">
        <v>4038</v>
      </c>
      <c r="H2218">
        <v>109218</v>
      </c>
      <c r="I2218">
        <v>0</v>
      </c>
      <c r="J2218">
        <v>0</v>
      </c>
      <c r="K2218">
        <v>0</v>
      </c>
      <c r="L2218" t="s">
        <v>6403</v>
      </c>
      <c r="M2218">
        <v>2018</v>
      </c>
      <c r="N2218" t="s">
        <v>1463</v>
      </c>
      <c r="O2218">
        <v>99</v>
      </c>
      <c r="P2218">
        <v>10</v>
      </c>
      <c r="Q2218" t="s">
        <v>15830</v>
      </c>
      <c r="R2218" t="s">
        <v>7734</v>
      </c>
      <c r="S2218" t="s">
        <v>7734</v>
      </c>
      <c r="T2218" t="s">
        <v>4378</v>
      </c>
      <c r="U2218">
        <f t="shared" si="34"/>
        <v>109218</v>
      </c>
    </row>
    <row r="2219" spans="1:21" x14ac:dyDescent="0.2">
      <c r="A2219" t="s">
        <v>17199</v>
      </c>
      <c r="B2219" t="s">
        <v>11101</v>
      </c>
      <c r="C2219">
        <v>3548044</v>
      </c>
      <c r="D2219" t="s">
        <v>6411</v>
      </c>
      <c r="E2219" t="s">
        <v>6526</v>
      </c>
      <c r="F2219" t="s">
        <v>6402</v>
      </c>
      <c r="G2219">
        <v>5888</v>
      </c>
      <c r="H2219">
        <v>109218</v>
      </c>
      <c r="I2219">
        <v>1</v>
      </c>
      <c r="J2219">
        <v>1</v>
      </c>
      <c r="K2219">
        <v>0</v>
      </c>
      <c r="L2219" t="s">
        <v>6403</v>
      </c>
      <c r="M2219">
        <v>2018</v>
      </c>
      <c r="N2219" t="s">
        <v>1463</v>
      </c>
      <c r="O2219">
        <v>99</v>
      </c>
      <c r="P2219">
        <v>10</v>
      </c>
      <c r="Q2219" t="s">
        <v>15830</v>
      </c>
      <c r="R2219" t="s">
        <v>7734</v>
      </c>
      <c r="S2219" t="s">
        <v>7734</v>
      </c>
      <c r="T2219" t="s">
        <v>4367</v>
      </c>
      <c r="U2219">
        <f t="shared" si="34"/>
        <v>109218</v>
      </c>
    </row>
    <row r="2220" spans="1:21" x14ac:dyDescent="0.2">
      <c r="A2220" t="s">
        <v>17199</v>
      </c>
      <c r="B2220" t="s">
        <v>11101</v>
      </c>
      <c r="C2220">
        <v>3548044</v>
      </c>
      <c r="D2220" t="s">
        <v>17200</v>
      </c>
      <c r="E2220" t="s">
        <v>17201</v>
      </c>
      <c r="F2220" t="s">
        <v>6402</v>
      </c>
      <c r="G2220">
        <v>1245</v>
      </c>
      <c r="H2220">
        <v>109218</v>
      </c>
      <c r="I2220">
        <v>0</v>
      </c>
      <c r="J2220">
        <v>0</v>
      </c>
      <c r="K2220">
        <v>0</v>
      </c>
      <c r="L2220" t="s">
        <v>6403</v>
      </c>
      <c r="M2220">
        <v>2018</v>
      </c>
      <c r="N2220" t="s">
        <v>1463</v>
      </c>
      <c r="O2220">
        <v>99</v>
      </c>
      <c r="P2220">
        <v>10</v>
      </c>
      <c r="Q2220" t="s">
        <v>15830</v>
      </c>
      <c r="R2220" t="s">
        <v>7734</v>
      </c>
      <c r="S2220" t="s">
        <v>7734</v>
      </c>
      <c r="T2220" t="s">
        <v>22118</v>
      </c>
      <c r="U2220">
        <f t="shared" si="34"/>
        <v>109218</v>
      </c>
    </row>
    <row r="2221" spans="1:21" x14ac:dyDescent="0.2">
      <c r="A2221" t="s">
        <v>17199</v>
      </c>
      <c r="B2221" t="s">
        <v>11101</v>
      </c>
      <c r="C2221">
        <v>3548044</v>
      </c>
      <c r="D2221" t="s">
        <v>6822</v>
      </c>
      <c r="E2221" t="s">
        <v>17202</v>
      </c>
      <c r="F2221" t="s">
        <v>6402</v>
      </c>
      <c r="G2221">
        <v>4489</v>
      </c>
      <c r="H2221">
        <v>109218</v>
      </c>
      <c r="I2221">
        <v>1</v>
      </c>
      <c r="J2221">
        <v>0</v>
      </c>
      <c r="K2221">
        <v>0</v>
      </c>
      <c r="L2221" t="s">
        <v>6403</v>
      </c>
      <c r="M2221">
        <v>2018</v>
      </c>
      <c r="N2221" t="s">
        <v>1463</v>
      </c>
      <c r="O2221">
        <v>99</v>
      </c>
      <c r="P2221">
        <v>10</v>
      </c>
      <c r="Q2221" t="s">
        <v>15830</v>
      </c>
      <c r="R2221" t="s">
        <v>7734</v>
      </c>
      <c r="S2221" t="s">
        <v>7734</v>
      </c>
      <c r="T2221" t="s">
        <v>22119</v>
      </c>
      <c r="U2221">
        <f t="shared" si="34"/>
        <v>109218</v>
      </c>
    </row>
    <row r="2222" spans="1:21" x14ac:dyDescent="0.2">
      <c r="A2222" t="s">
        <v>17199</v>
      </c>
      <c r="B2222" t="s">
        <v>11101</v>
      </c>
      <c r="C2222">
        <v>3548044</v>
      </c>
      <c r="D2222" t="s">
        <v>6548</v>
      </c>
      <c r="E2222" t="s">
        <v>7099</v>
      </c>
      <c r="F2222" t="s">
        <v>6402</v>
      </c>
      <c r="G2222">
        <v>6249</v>
      </c>
      <c r="H2222">
        <v>109218</v>
      </c>
      <c r="I2222">
        <v>1</v>
      </c>
      <c r="J2222">
        <v>1</v>
      </c>
      <c r="K2222">
        <v>0</v>
      </c>
      <c r="L2222" t="s">
        <v>6403</v>
      </c>
      <c r="M2222">
        <v>2018</v>
      </c>
      <c r="N2222" t="s">
        <v>1463</v>
      </c>
      <c r="O2222">
        <v>99</v>
      </c>
      <c r="P2222">
        <v>10</v>
      </c>
      <c r="Q2222" t="s">
        <v>15830</v>
      </c>
      <c r="R2222" t="s">
        <v>7734</v>
      </c>
      <c r="S2222" t="s">
        <v>7734</v>
      </c>
      <c r="T2222" t="s">
        <v>4364</v>
      </c>
      <c r="U2222">
        <f t="shared" si="34"/>
        <v>109218</v>
      </c>
    </row>
    <row r="2223" spans="1:21" x14ac:dyDescent="0.2">
      <c r="A2223" t="s">
        <v>17199</v>
      </c>
      <c r="B2223" t="s">
        <v>11101</v>
      </c>
      <c r="C2223">
        <v>3548044</v>
      </c>
      <c r="D2223" t="s">
        <v>8188</v>
      </c>
      <c r="E2223" t="s">
        <v>15515</v>
      </c>
      <c r="F2223" t="s">
        <v>6402</v>
      </c>
      <c r="G2223">
        <v>4039</v>
      </c>
      <c r="H2223">
        <v>109218</v>
      </c>
      <c r="I2223">
        <v>0</v>
      </c>
      <c r="J2223">
        <v>0</v>
      </c>
      <c r="K2223">
        <v>0</v>
      </c>
      <c r="L2223" t="s">
        <v>6403</v>
      </c>
      <c r="M2223">
        <v>2018</v>
      </c>
      <c r="N2223" t="s">
        <v>1463</v>
      </c>
      <c r="O2223">
        <v>99</v>
      </c>
      <c r="P2223">
        <v>10</v>
      </c>
      <c r="Q2223" t="s">
        <v>15830</v>
      </c>
      <c r="R2223" t="s">
        <v>7734</v>
      </c>
      <c r="S2223" t="s">
        <v>7734</v>
      </c>
      <c r="T2223" t="s">
        <v>22120</v>
      </c>
      <c r="U2223">
        <f t="shared" si="34"/>
        <v>109218</v>
      </c>
    </row>
    <row r="2224" spans="1:21" x14ac:dyDescent="0.2">
      <c r="A2224" t="s">
        <v>17199</v>
      </c>
      <c r="B2224" t="s">
        <v>11101</v>
      </c>
      <c r="C2224">
        <v>3548044</v>
      </c>
      <c r="D2224" t="s">
        <v>6406</v>
      </c>
      <c r="E2224" t="s">
        <v>11115</v>
      </c>
      <c r="F2224" t="s">
        <v>6402</v>
      </c>
      <c r="G2224">
        <v>4801</v>
      </c>
      <c r="H2224">
        <v>109218</v>
      </c>
      <c r="I2224">
        <v>0</v>
      </c>
      <c r="J2224">
        <v>1</v>
      </c>
      <c r="K2224">
        <v>0</v>
      </c>
      <c r="L2224" t="s">
        <v>6403</v>
      </c>
      <c r="M2224">
        <v>2018</v>
      </c>
      <c r="N2224" t="s">
        <v>1463</v>
      </c>
      <c r="O2224">
        <v>99</v>
      </c>
      <c r="P2224">
        <v>10</v>
      </c>
      <c r="Q2224" t="s">
        <v>15830</v>
      </c>
      <c r="R2224" t="s">
        <v>7734</v>
      </c>
      <c r="S2224" t="s">
        <v>7734</v>
      </c>
      <c r="T2224" t="s">
        <v>4380</v>
      </c>
      <c r="U2224">
        <f t="shared" si="34"/>
        <v>109218</v>
      </c>
    </row>
    <row r="2225" spans="1:21" x14ac:dyDescent="0.2">
      <c r="A2225" t="s">
        <v>17199</v>
      </c>
      <c r="B2225" t="s">
        <v>11101</v>
      </c>
      <c r="C2225">
        <v>3548044</v>
      </c>
      <c r="D2225" t="s">
        <v>7110</v>
      </c>
      <c r="E2225" t="s">
        <v>6491</v>
      </c>
      <c r="F2225" t="s">
        <v>6402</v>
      </c>
      <c r="G2225">
        <v>3130</v>
      </c>
      <c r="H2225">
        <v>109218</v>
      </c>
      <c r="I2225">
        <v>0</v>
      </c>
      <c r="J2225">
        <v>0</v>
      </c>
      <c r="K2225">
        <v>0</v>
      </c>
      <c r="L2225" t="s">
        <v>6403</v>
      </c>
      <c r="M2225">
        <v>2018</v>
      </c>
      <c r="N2225" t="s">
        <v>1463</v>
      </c>
      <c r="O2225">
        <v>99</v>
      </c>
      <c r="P2225">
        <v>10</v>
      </c>
      <c r="Q2225" t="s">
        <v>15830</v>
      </c>
      <c r="R2225" t="s">
        <v>7734</v>
      </c>
      <c r="S2225" t="s">
        <v>7734</v>
      </c>
      <c r="T2225" t="s">
        <v>22121</v>
      </c>
      <c r="U2225">
        <f t="shared" si="34"/>
        <v>109218</v>
      </c>
    </row>
    <row r="2226" spans="1:21" x14ac:dyDescent="0.2">
      <c r="A2226" t="s">
        <v>17199</v>
      </c>
      <c r="B2226" t="s">
        <v>11101</v>
      </c>
      <c r="C2226">
        <v>3548044</v>
      </c>
      <c r="D2226" t="s">
        <v>6851</v>
      </c>
      <c r="E2226" t="s">
        <v>15664</v>
      </c>
      <c r="F2226" t="s">
        <v>6402</v>
      </c>
      <c r="G2226">
        <v>3325</v>
      </c>
      <c r="H2226">
        <v>109218</v>
      </c>
      <c r="I2226">
        <v>0</v>
      </c>
      <c r="J2226">
        <v>0</v>
      </c>
      <c r="K2226">
        <v>0</v>
      </c>
      <c r="L2226" t="s">
        <v>6403</v>
      </c>
      <c r="M2226">
        <v>2018</v>
      </c>
      <c r="N2226" t="s">
        <v>1463</v>
      </c>
      <c r="O2226">
        <v>99</v>
      </c>
      <c r="P2226">
        <v>10</v>
      </c>
      <c r="Q2226" t="s">
        <v>15830</v>
      </c>
      <c r="R2226" t="s">
        <v>7734</v>
      </c>
      <c r="S2226" t="s">
        <v>7734</v>
      </c>
      <c r="T2226" t="s">
        <v>22122</v>
      </c>
      <c r="U2226">
        <f t="shared" si="34"/>
        <v>109218</v>
      </c>
    </row>
    <row r="2227" spans="1:21" x14ac:dyDescent="0.2">
      <c r="A2227" t="s">
        <v>17199</v>
      </c>
      <c r="B2227" t="s">
        <v>11101</v>
      </c>
      <c r="C2227">
        <v>3548044</v>
      </c>
      <c r="D2227" t="s">
        <v>6535</v>
      </c>
      <c r="E2227" t="s">
        <v>7157</v>
      </c>
      <c r="F2227" t="s">
        <v>6402</v>
      </c>
      <c r="G2227">
        <v>5212</v>
      </c>
      <c r="H2227">
        <v>109218</v>
      </c>
      <c r="I2227">
        <v>0</v>
      </c>
      <c r="J2227">
        <v>1</v>
      </c>
      <c r="K2227">
        <v>0</v>
      </c>
      <c r="L2227" t="s">
        <v>6403</v>
      </c>
      <c r="M2227">
        <v>2018</v>
      </c>
      <c r="N2227" t="s">
        <v>1463</v>
      </c>
      <c r="O2227">
        <v>99</v>
      </c>
      <c r="P2227">
        <v>10</v>
      </c>
      <c r="Q2227" t="s">
        <v>15830</v>
      </c>
      <c r="R2227" t="s">
        <v>7734</v>
      </c>
      <c r="S2227" t="s">
        <v>7734</v>
      </c>
      <c r="T2227" t="s">
        <v>22123</v>
      </c>
      <c r="U2227">
        <f t="shared" si="34"/>
        <v>109218</v>
      </c>
    </row>
    <row r="2228" spans="1:21" x14ac:dyDescent="0.2">
      <c r="A2228" t="s">
        <v>17199</v>
      </c>
      <c r="B2228" t="s">
        <v>11101</v>
      </c>
      <c r="C2228">
        <v>3548044</v>
      </c>
      <c r="D2228" t="s">
        <v>17203</v>
      </c>
      <c r="E2228" t="s">
        <v>17204</v>
      </c>
      <c r="F2228" t="s">
        <v>6402</v>
      </c>
      <c r="G2228">
        <v>4260</v>
      </c>
      <c r="H2228">
        <v>109218</v>
      </c>
      <c r="I2228">
        <v>1</v>
      </c>
      <c r="J2228">
        <v>0</v>
      </c>
      <c r="K2228">
        <v>0</v>
      </c>
      <c r="L2228" t="s">
        <v>6403</v>
      </c>
      <c r="M2228">
        <v>2018</v>
      </c>
      <c r="N2228" t="s">
        <v>1463</v>
      </c>
      <c r="O2228">
        <v>99</v>
      </c>
      <c r="P2228">
        <v>10</v>
      </c>
      <c r="Q2228" t="s">
        <v>15830</v>
      </c>
      <c r="R2228" t="s">
        <v>7734</v>
      </c>
      <c r="S2228" t="s">
        <v>7734</v>
      </c>
      <c r="T2228" t="s">
        <v>22124</v>
      </c>
      <c r="U2228">
        <f t="shared" si="34"/>
        <v>109218</v>
      </c>
    </row>
    <row r="2229" spans="1:21" x14ac:dyDescent="0.2">
      <c r="A2229" t="s">
        <v>17199</v>
      </c>
      <c r="B2229" t="s">
        <v>11101</v>
      </c>
      <c r="C2229">
        <v>3548044</v>
      </c>
      <c r="D2229" t="s">
        <v>7023</v>
      </c>
      <c r="E2229" t="s">
        <v>11120</v>
      </c>
      <c r="F2229" t="s">
        <v>6402</v>
      </c>
      <c r="G2229">
        <v>4290</v>
      </c>
      <c r="H2229">
        <v>109218</v>
      </c>
      <c r="I2229">
        <v>1</v>
      </c>
      <c r="J2229">
        <v>0</v>
      </c>
      <c r="K2229">
        <v>0</v>
      </c>
      <c r="L2229" t="s">
        <v>6403</v>
      </c>
      <c r="M2229">
        <v>2018</v>
      </c>
      <c r="N2229" t="s">
        <v>1463</v>
      </c>
      <c r="O2229">
        <v>99</v>
      </c>
      <c r="P2229">
        <v>10</v>
      </c>
      <c r="Q2229" t="s">
        <v>15830</v>
      </c>
      <c r="R2229" t="s">
        <v>7734</v>
      </c>
      <c r="S2229" t="s">
        <v>7734</v>
      </c>
      <c r="T2229" t="s">
        <v>4385</v>
      </c>
      <c r="U2229">
        <f t="shared" si="34"/>
        <v>109218</v>
      </c>
    </row>
    <row r="2230" spans="1:21" x14ac:dyDescent="0.2">
      <c r="A2230" t="s">
        <v>17199</v>
      </c>
      <c r="B2230" t="s">
        <v>11101</v>
      </c>
      <c r="C2230">
        <v>3548044</v>
      </c>
      <c r="D2230" t="s">
        <v>6425</v>
      </c>
      <c r="E2230" t="s">
        <v>6528</v>
      </c>
      <c r="F2230" t="s">
        <v>6402</v>
      </c>
      <c r="G2230">
        <v>3322</v>
      </c>
      <c r="H2230">
        <v>109218</v>
      </c>
      <c r="I2230">
        <v>0</v>
      </c>
      <c r="J2230">
        <v>0</v>
      </c>
      <c r="K2230">
        <v>0</v>
      </c>
      <c r="L2230" t="s">
        <v>6403</v>
      </c>
      <c r="M2230">
        <v>2018</v>
      </c>
      <c r="N2230" t="s">
        <v>1463</v>
      </c>
      <c r="O2230">
        <v>99</v>
      </c>
      <c r="P2230">
        <v>10</v>
      </c>
      <c r="Q2230" t="s">
        <v>15830</v>
      </c>
      <c r="R2230" t="s">
        <v>7734</v>
      </c>
      <c r="S2230" t="s">
        <v>7734</v>
      </c>
      <c r="T2230" t="s">
        <v>22125</v>
      </c>
      <c r="U2230">
        <f t="shared" si="34"/>
        <v>109218</v>
      </c>
    </row>
    <row r="2231" spans="1:21" x14ac:dyDescent="0.2">
      <c r="A2231" t="s">
        <v>17199</v>
      </c>
      <c r="B2231" t="s">
        <v>11101</v>
      </c>
      <c r="C2231">
        <v>3548044</v>
      </c>
      <c r="D2231" t="s">
        <v>6933</v>
      </c>
      <c r="E2231" t="s">
        <v>17205</v>
      </c>
      <c r="F2231" t="s">
        <v>6402</v>
      </c>
      <c r="G2231">
        <v>4630</v>
      </c>
      <c r="H2231">
        <v>109218</v>
      </c>
      <c r="I2231">
        <v>0</v>
      </c>
      <c r="J2231">
        <v>1</v>
      </c>
      <c r="K2231">
        <v>0</v>
      </c>
      <c r="L2231" t="s">
        <v>6403</v>
      </c>
      <c r="M2231">
        <v>2018</v>
      </c>
      <c r="N2231" t="s">
        <v>1463</v>
      </c>
      <c r="O2231">
        <v>99</v>
      </c>
      <c r="P2231">
        <v>10</v>
      </c>
      <c r="Q2231" t="s">
        <v>15830</v>
      </c>
      <c r="R2231" t="s">
        <v>7734</v>
      </c>
      <c r="S2231" t="s">
        <v>7734</v>
      </c>
      <c r="T2231" t="s">
        <v>22126</v>
      </c>
      <c r="U2231">
        <f t="shared" si="34"/>
        <v>109218</v>
      </c>
    </row>
    <row r="2232" spans="1:21" x14ac:dyDescent="0.2">
      <c r="A2232" t="s">
        <v>17199</v>
      </c>
      <c r="B2232" t="s">
        <v>11101</v>
      </c>
      <c r="C2232">
        <v>3548044</v>
      </c>
      <c r="D2232" t="s">
        <v>6766</v>
      </c>
      <c r="E2232" t="s">
        <v>11122</v>
      </c>
      <c r="F2232" t="s">
        <v>6402</v>
      </c>
      <c r="G2232">
        <v>4417</v>
      </c>
      <c r="H2232">
        <v>109218</v>
      </c>
      <c r="I2232">
        <v>0</v>
      </c>
      <c r="J2232">
        <v>0</v>
      </c>
      <c r="K2232">
        <v>0</v>
      </c>
      <c r="L2232" t="s">
        <v>6403</v>
      </c>
      <c r="M2232">
        <v>2018</v>
      </c>
      <c r="N2232" t="s">
        <v>1463</v>
      </c>
      <c r="O2232">
        <v>99</v>
      </c>
      <c r="P2232">
        <v>10</v>
      </c>
      <c r="Q2232" t="s">
        <v>15830</v>
      </c>
      <c r="R2232" t="s">
        <v>7734</v>
      </c>
      <c r="S2232" t="s">
        <v>7734</v>
      </c>
      <c r="T2232" t="s">
        <v>20142</v>
      </c>
      <c r="U2232">
        <f t="shared" si="34"/>
        <v>109218</v>
      </c>
    </row>
    <row r="2233" spans="1:21" x14ac:dyDescent="0.2">
      <c r="A2233" t="s">
        <v>17199</v>
      </c>
      <c r="B2233" t="s">
        <v>11101</v>
      </c>
      <c r="C2233">
        <v>3548044</v>
      </c>
      <c r="D2233" t="s">
        <v>7616</v>
      </c>
      <c r="E2233" t="s">
        <v>17206</v>
      </c>
      <c r="F2233" t="s">
        <v>6402</v>
      </c>
      <c r="G2233">
        <v>541</v>
      </c>
      <c r="H2233">
        <v>109218</v>
      </c>
      <c r="I2233">
        <v>0</v>
      </c>
      <c r="J2233">
        <v>0</v>
      </c>
      <c r="K2233">
        <v>0</v>
      </c>
      <c r="L2233" t="s">
        <v>6403</v>
      </c>
      <c r="M2233">
        <v>2018</v>
      </c>
      <c r="N2233" t="s">
        <v>1463</v>
      </c>
      <c r="O2233">
        <v>99</v>
      </c>
      <c r="P2233">
        <v>10</v>
      </c>
      <c r="Q2233" t="s">
        <v>15830</v>
      </c>
      <c r="R2233" t="s">
        <v>7734</v>
      </c>
      <c r="S2233" t="s">
        <v>7734</v>
      </c>
      <c r="T2233" t="s">
        <v>22127</v>
      </c>
      <c r="U2233">
        <f t="shared" si="34"/>
        <v>109218</v>
      </c>
    </row>
    <row r="2234" spans="1:21" x14ac:dyDescent="0.2">
      <c r="A2234" t="s">
        <v>17199</v>
      </c>
      <c r="B2234" t="s">
        <v>11101</v>
      </c>
      <c r="C2234">
        <v>3548044</v>
      </c>
      <c r="D2234" t="s">
        <v>6809</v>
      </c>
      <c r="E2234" t="s">
        <v>11123</v>
      </c>
      <c r="F2234" t="s">
        <v>6402</v>
      </c>
      <c r="G2234">
        <v>6008</v>
      </c>
      <c r="H2234">
        <v>109218</v>
      </c>
      <c r="I2234">
        <v>0</v>
      </c>
      <c r="J2234">
        <v>1</v>
      </c>
      <c r="K2234">
        <v>0</v>
      </c>
      <c r="L2234" t="s">
        <v>6403</v>
      </c>
      <c r="M2234">
        <v>2018</v>
      </c>
      <c r="N2234" t="s">
        <v>1463</v>
      </c>
      <c r="O2234">
        <v>99</v>
      </c>
      <c r="P2234">
        <v>10</v>
      </c>
      <c r="Q2234" t="s">
        <v>15830</v>
      </c>
      <c r="R2234" t="s">
        <v>7734</v>
      </c>
      <c r="S2234" t="s">
        <v>7734</v>
      </c>
      <c r="T2234" t="s">
        <v>20143</v>
      </c>
      <c r="U2234">
        <f t="shared" si="34"/>
        <v>109218</v>
      </c>
    </row>
    <row r="2235" spans="1:21" x14ac:dyDescent="0.2">
      <c r="A2235" t="s">
        <v>17207</v>
      </c>
      <c r="B2235" t="s">
        <v>11101</v>
      </c>
      <c r="C2235">
        <v>3548044</v>
      </c>
      <c r="D2235" t="s">
        <v>6613</v>
      </c>
      <c r="E2235" t="s">
        <v>17208</v>
      </c>
      <c r="F2235" t="s">
        <v>6402</v>
      </c>
      <c r="G2235">
        <v>98</v>
      </c>
      <c r="H2235">
        <v>16623</v>
      </c>
      <c r="I2235">
        <v>0</v>
      </c>
      <c r="J2235">
        <v>0</v>
      </c>
      <c r="K2235">
        <v>0</v>
      </c>
      <c r="L2235" t="s">
        <v>6403</v>
      </c>
      <c r="M2235">
        <v>2018</v>
      </c>
      <c r="N2235" t="s">
        <v>6404</v>
      </c>
      <c r="O2235">
        <v>99</v>
      </c>
      <c r="P2235">
        <v>1</v>
      </c>
      <c r="Q2235" t="s">
        <v>15830</v>
      </c>
      <c r="R2235" t="s">
        <v>7734</v>
      </c>
      <c r="S2235" t="s">
        <v>7734</v>
      </c>
      <c r="T2235" t="s">
        <v>22128</v>
      </c>
      <c r="U2235">
        <f t="shared" si="34"/>
        <v>109218</v>
      </c>
    </row>
    <row r="2236" spans="1:21" x14ac:dyDescent="0.2">
      <c r="A2236" t="s">
        <v>17207</v>
      </c>
      <c r="B2236" t="s">
        <v>11101</v>
      </c>
      <c r="C2236">
        <v>3548044</v>
      </c>
      <c r="D2236" t="s">
        <v>7630</v>
      </c>
      <c r="E2236" t="s">
        <v>11110</v>
      </c>
      <c r="F2236" t="s">
        <v>6402</v>
      </c>
      <c r="G2236">
        <v>1532</v>
      </c>
      <c r="H2236">
        <v>16623</v>
      </c>
      <c r="I2236">
        <v>0</v>
      </c>
      <c r="J2236">
        <v>0</v>
      </c>
      <c r="K2236">
        <v>0</v>
      </c>
      <c r="L2236" t="s">
        <v>6403</v>
      </c>
      <c r="M2236">
        <v>2018</v>
      </c>
      <c r="N2236" t="s">
        <v>6404</v>
      </c>
      <c r="O2236">
        <v>99</v>
      </c>
      <c r="P2236">
        <v>1</v>
      </c>
      <c r="Q2236" t="s">
        <v>15830</v>
      </c>
      <c r="R2236" t="s">
        <v>7734</v>
      </c>
      <c r="S2236" t="s">
        <v>7734</v>
      </c>
      <c r="T2236" t="s">
        <v>4377</v>
      </c>
      <c r="U2236">
        <f t="shared" si="34"/>
        <v>109218</v>
      </c>
    </row>
    <row r="2237" spans="1:21" x14ac:dyDescent="0.2">
      <c r="A2237" t="s">
        <v>17207</v>
      </c>
      <c r="B2237" t="s">
        <v>11101</v>
      </c>
      <c r="C2237">
        <v>3548044</v>
      </c>
      <c r="D2237" t="s">
        <v>17209</v>
      </c>
      <c r="E2237" t="s">
        <v>7417</v>
      </c>
      <c r="F2237" t="s">
        <v>6402</v>
      </c>
      <c r="G2237">
        <v>6715</v>
      </c>
      <c r="H2237">
        <v>16623</v>
      </c>
      <c r="I2237">
        <v>0</v>
      </c>
      <c r="J2237">
        <v>0</v>
      </c>
      <c r="K2237">
        <v>0</v>
      </c>
      <c r="L2237" t="s">
        <v>6403</v>
      </c>
      <c r="M2237">
        <v>2018</v>
      </c>
      <c r="N2237" t="s">
        <v>6404</v>
      </c>
      <c r="O2237">
        <v>99</v>
      </c>
      <c r="P2237">
        <v>1</v>
      </c>
      <c r="Q2237" t="s">
        <v>15830</v>
      </c>
      <c r="R2237" t="s">
        <v>7734</v>
      </c>
      <c r="S2237" t="s">
        <v>7734</v>
      </c>
      <c r="T2237" t="s">
        <v>22129</v>
      </c>
      <c r="U2237">
        <f t="shared" si="34"/>
        <v>109218</v>
      </c>
    </row>
    <row r="2238" spans="1:21" x14ac:dyDescent="0.2">
      <c r="A2238" t="s">
        <v>17207</v>
      </c>
      <c r="B2238" t="s">
        <v>11101</v>
      </c>
      <c r="C2238">
        <v>3548044</v>
      </c>
      <c r="D2238" t="s">
        <v>6459</v>
      </c>
      <c r="E2238" t="s">
        <v>15140</v>
      </c>
      <c r="F2238" t="s">
        <v>6402</v>
      </c>
      <c r="G2238">
        <v>199</v>
      </c>
      <c r="H2238">
        <v>16623</v>
      </c>
      <c r="I2238">
        <v>0</v>
      </c>
      <c r="J2238">
        <v>0</v>
      </c>
      <c r="K2238">
        <v>0</v>
      </c>
      <c r="L2238" t="s">
        <v>6403</v>
      </c>
      <c r="M2238">
        <v>2018</v>
      </c>
      <c r="N2238" t="s">
        <v>6404</v>
      </c>
      <c r="O2238">
        <v>99</v>
      </c>
      <c r="P2238">
        <v>1</v>
      </c>
      <c r="Q2238" t="s">
        <v>15830</v>
      </c>
      <c r="R2238" t="s">
        <v>7734</v>
      </c>
      <c r="S2238" t="s">
        <v>7734</v>
      </c>
      <c r="T2238" t="s">
        <v>22130</v>
      </c>
      <c r="U2238">
        <f t="shared" si="34"/>
        <v>109218</v>
      </c>
    </row>
    <row r="2239" spans="1:21" x14ac:dyDescent="0.2">
      <c r="A2239" t="s">
        <v>17207</v>
      </c>
      <c r="B2239" t="s">
        <v>11101</v>
      </c>
      <c r="C2239">
        <v>3548044</v>
      </c>
      <c r="D2239" t="s">
        <v>6799</v>
      </c>
      <c r="E2239" t="s">
        <v>6674</v>
      </c>
      <c r="F2239" t="s">
        <v>6402</v>
      </c>
      <c r="G2239">
        <v>8079</v>
      </c>
      <c r="H2239">
        <v>16623</v>
      </c>
      <c r="I2239">
        <v>1</v>
      </c>
      <c r="J2239">
        <v>1</v>
      </c>
      <c r="K2239">
        <v>0</v>
      </c>
      <c r="L2239" t="s">
        <v>6403</v>
      </c>
      <c r="M2239">
        <v>2018</v>
      </c>
      <c r="N2239" t="s">
        <v>6404</v>
      </c>
      <c r="O2239">
        <v>99</v>
      </c>
      <c r="P2239">
        <v>1</v>
      </c>
      <c r="Q2239" t="s">
        <v>15830</v>
      </c>
      <c r="R2239" t="s">
        <v>7734</v>
      </c>
      <c r="S2239" t="s">
        <v>7734</v>
      </c>
      <c r="T2239" t="s">
        <v>22131</v>
      </c>
      <c r="U2239">
        <f t="shared" si="34"/>
        <v>109218</v>
      </c>
    </row>
    <row r="2240" spans="1:21" x14ac:dyDescent="0.2">
      <c r="A2240" t="s">
        <v>17210</v>
      </c>
      <c r="B2240" t="s">
        <v>8702</v>
      </c>
      <c r="C2240">
        <v>3530004</v>
      </c>
      <c r="D2240" t="s">
        <v>8706</v>
      </c>
      <c r="E2240" t="s">
        <v>8707</v>
      </c>
      <c r="F2240" t="s">
        <v>6402</v>
      </c>
      <c r="G2240">
        <v>0</v>
      </c>
      <c r="H2240">
        <v>0</v>
      </c>
      <c r="I2240">
        <v>1</v>
      </c>
      <c r="J2240">
        <v>1</v>
      </c>
      <c r="K2240">
        <v>1</v>
      </c>
      <c r="L2240" t="s">
        <v>6403</v>
      </c>
      <c r="M2240">
        <v>2018</v>
      </c>
      <c r="N2240" t="s">
        <v>1463</v>
      </c>
      <c r="O2240">
        <v>1</v>
      </c>
      <c r="P2240">
        <v>1</v>
      </c>
      <c r="Q2240" t="s">
        <v>15830</v>
      </c>
      <c r="R2240" t="s">
        <v>7734</v>
      </c>
      <c r="S2240" t="s">
        <v>7734</v>
      </c>
      <c r="T2240" t="s">
        <v>4390</v>
      </c>
      <c r="U2240">
        <f t="shared" si="34"/>
        <v>2848</v>
      </c>
    </row>
    <row r="2241" spans="1:21" x14ac:dyDescent="0.2">
      <c r="A2241" t="s">
        <v>17211</v>
      </c>
      <c r="B2241" t="s">
        <v>8702</v>
      </c>
      <c r="C2241">
        <v>3530004</v>
      </c>
      <c r="D2241" t="s">
        <v>7200</v>
      </c>
      <c r="E2241" t="s">
        <v>7085</v>
      </c>
      <c r="F2241" t="s">
        <v>6402</v>
      </c>
      <c r="G2241">
        <v>123</v>
      </c>
      <c r="H2241">
        <v>688</v>
      </c>
      <c r="I2241">
        <v>0</v>
      </c>
      <c r="J2241">
        <v>0</v>
      </c>
      <c r="K2241">
        <v>0</v>
      </c>
      <c r="L2241" t="s">
        <v>6409</v>
      </c>
      <c r="M2241">
        <v>2018</v>
      </c>
      <c r="N2241" t="s">
        <v>1463</v>
      </c>
      <c r="O2241">
        <v>2</v>
      </c>
      <c r="P2241">
        <v>1</v>
      </c>
      <c r="Q2241" t="s">
        <v>15830</v>
      </c>
      <c r="R2241" t="s">
        <v>7734</v>
      </c>
      <c r="S2241" t="s">
        <v>7734</v>
      </c>
      <c r="T2241" t="s">
        <v>22132</v>
      </c>
      <c r="U2241">
        <f t="shared" si="34"/>
        <v>2848</v>
      </c>
    </row>
    <row r="2242" spans="1:21" x14ac:dyDescent="0.2">
      <c r="A2242" t="s">
        <v>17211</v>
      </c>
      <c r="B2242" t="s">
        <v>8702</v>
      </c>
      <c r="C2242">
        <v>3530004</v>
      </c>
      <c r="D2242" t="s">
        <v>7660</v>
      </c>
      <c r="E2242" t="s">
        <v>8709</v>
      </c>
      <c r="F2242" t="s">
        <v>6402</v>
      </c>
      <c r="G2242">
        <v>565</v>
      </c>
      <c r="H2242">
        <v>688</v>
      </c>
      <c r="I2242">
        <v>1</v>
      </c>
      <c r="J2242">
        <v>1</v>
      </c>
      <c r="K2242">
        <v>0</v>
      </c>
      <c r="L2242" t="s">
        <v>6403</v>
      </c>
      <c r="M2242">
        <v>2018</v>
      </c>
      <c r="N2242" t="s">
        <v>1463</v>
      </c>
      <c r="O2242">
        <v>2</v>
      </c>
      <c r="P2242">
        <v>1</v>
      </c>
      <c r="Q2242" t="s">
        <v>15830</v>
      </c>
      <c r="R2242" t="s">
        <v>7734</v>
      </c>
      <c r="S2242" t="s">
        <v>7734</v>
      </c>
      <c r="T2242" t="s">
        <v>4389</v>
      </c>
      <c r="U2242">
        <f t="shared" ref="U2242:U2305" si="35">_xlfn.MAXIFS($H$2:$H$6695, $C$2:$C$6695,C2242)</f>
        <v>2848</v>
      </c>
    </row>
    <row r="2243" spans="1:21" x14ac:dyDescent="0.2">
      <c r="A2243" t="s">
        <v>17212</v>
      </c>
      <c r="B2243" t="s">
        <v>8702</v>
      </c>
      <c r="C2243">
        <v>3530004</v>
      </c>
      <c r="D2243" t="s">
        <v>6908</v>
      </c>
      <c r="E2243" t="s">
        <v>15803</v>
      </c>
      <c r="F2243" t="s">
        <v>6402</v>
      </c>
      <c r="G2243">
        <v>563</v>
      </c>
      <c r="H2243">
        <v>685</v>
      </c>
      <c r="I2243">
        <v>0</v>
      </c>
      <c r="J2243">
        <v>1</v>
      </c>
      <c r="K2243">
        <v>0</v>
      </c>
      <c r="L2243" t="s">
        <v>6409</v>
      </c>
      <c r="M2243">
        <v>2018</v>
      </c>
      <c r="N2243" t="s">
        <v>1463</v>
      </c>
      <c r="O2243">
        <v>3</v>
      </c>
      <c r="P2243">
        <v>1</v>
      </c>
      <c r="Q2243" t="s">
        <v>15830</v>
      </c>
      <c r="R2243" t="s">
        <v>7734</v>
      </c>
      <c r="S2243" t="s">
        <v>7734</v>
      </c>
      <c r="T2243" t="s">
        <v>22133</v>
      </c>
      <c r="U2243">
        <f t="shared" si="35"/>
        <v>2848</v>
      </c>
    </row>
    <row r="2244" spans="1:21" x14ac:dyDescent="0.2">
      <c r="A2244" t="s">
        <v>17212</v>
      </c>
      <c r="B2244" t="s">
        <v>8702</v>
      </c>
      <c r="C2244">
        <v>3530004</v>
      </c>
      <c r="D2244" t="s">
        <v>15584</v>
      </c>
      <c r="E2244" t="s">
        <v>10650</v>
      </c>
      <c r="F2244" t="s">
        <v>6402</v>
      </c>
      <c r="G2244">
        <v>92</v>
      </c>
      <c r="H2244">
        <v>685</v>
      </c>
      <c r="I2244">
        <v>0</v>
      </c>
      <c r="J2244">
        <v>0</v>
      </c>
      <c r="K2244">
        <v>0</v>
      </c>
      <c r="L2244" t="s">
        <v>6403</v>
      </c>
      <c r="M2244">
        <v>2018</v>
      </c>
      <c r="N2244" t="s">
        <v>1463</v>
      </c>
      <c r="O2244">
        <v>3</v>
      </c>
      <c r="P2244">
        <v>1</v>
      </c>
      <c r="Q2244" t="s">
        <v>15830</v>
      </c>
      <c r="R2244" t="s">
        <v>7734</v>
      </c>
      <c r="S2244" t="s">
        <v>7734</v>
      </c>
      <c r="T2244" t="s">
        <v>22134</v>
      </c>
      <c r="U2244">
        <f t="shared" si="35"/>
        <v>2848</v>
      </c>
    </row>
    <row r="2245" spans="1:21" x14ac:dyDescent="0.2">
      <c r="A2245" t="s">
        <v>17212</v>
      </c>
      <c r="B2245" t="s">
        <v>8702</v>
      </c>
      <c r="C2245">
        <v>3530004</v>
      </c>
      <c r="D2245" t="s">
        <v>6434</v>
      </c>
      <c r="E2245" t="s">
        <v>8448</v>
      </c>
      <c r="F2245" t="s">
        <v>6402</v>
      </c>
      <c r="G2245">
        <v>30</v>
      </c>
      <c r="H2245">
        <v>685</v>
      </c>
      <c r="I2245">
        <v>0</v>
      </c>
      <c r="J2245">
        <v>0</v>
      </c>
      <c r="K2245">
        <v>0</v>
      </c>
      <c r="L2245" t="s">
        <v>6403</v>
      </c>
      <c r="M2245">
        <v>2018</v>
      </c>
      <c r="N2245" t="s">
        <v>1463</v>
      </c>
      <c r="O2245">
        <v>3</v>
      </c>
      <c r="P2245">
        <v>1</v>
      </c>
      <c r="Q2245" t="s">
        <v>15830</v>
      </c>
      <c r="R2245" t="s">
        <v>7734</v>
      </c>
      <c r="S2245" t="s">
        <v>7734</v>
      </c>
      <c r="T2245" t="s">
        <v>22135</v>
      </c>
      <c r="U2245">
        <f t="shared" si="35"/>
        <v>2848</v>
      </c>
    </row>
    <row r="2246" spans="1:21" x14ac:dyDescent="0.2">
      <c r="A2246" t="s">
        <v>17213</v>
      </c>
      <c r="B2246" t="s">
        <v>8702</v>
      </c>
      <c r="C2246">
        <v>3530004</v>
      </c>
      <c r="D2246" t="s">
        <v>6659</v>
      </c>
      <c r="E2246" t="s">
        <v>9758</v>
      </c>
      <c r="F2246" t="s">
        <v>6402</v>
      </c>
      <c r="G2246">
        <v>322</v>
      </c>
      <c r="H2246">
        <v>614</v>
      </c>
      <c r="I2246">
        <v>0</v>
      </c>
      <c r="J2246">
        <v>1</v>
      </c>
      <c r="K2246">
        <v>0</v>
      </c>
      <c r="L2246" t="s">
        <v>6409</v>
      </c>
      <c r="M2246">
        <v>2018</v>
      </c>
      <c r="N2246" t="s">
        <v>1463</v>
      </c>
      <c r="O2246">
        <v>4</v>
      </c>
      <c r="P2246">
        <v>1</v>
      </c>
      <c r="Q2246" t="s">
        <v>15830</v>
      </c>
      <c r="R2246" t="s">
        <v>7734</v>
      </c>
      <c r="S2246" t="s">
        <v>7734</v>
      </c>
      <c r="T2246" t="s">
        <v>22136</v>
      </c>
      <c r="U2246">
        <f t="shared" si="35"/>
        <v>2848</v>
      </c>
    </row>
    <row r="2247" spans="1:21" x14ac:dyDescent="0.2">
      <c r="A2247" t="s">
        <v>17213</v>
      </c>
      <c r="B2247" t="s">
        <v>8702</v>
      </c>
      <c r="C2247">
        <v>3530004</v>
      </c>
      <c r="D2247" t="s">
        <v>10494</v>
      </c>
      <c r="E2247" t="s">
        <v>6581</v>
      </c>
      <c r="F2247" t="s">
        <v>6402</v>
      </c>
      <c r="G2247">
        <v>248</v>
      </c>
      <c r="H2247">
        <v>614</v>
      </c>
      <c r="I2247">
        <v>0</v>
      </c>
      <c r="J2247">
        <v>0</v>
      </c>
      <c r="K2247">
        <v>0</v>
      </c>
      <c r="L2247" t="s">
        <v>6409</v>
      </c>
      <c r="M2247">
        <v>2018</v>
      </c>
      <c r="N2247" t="s">
        <v>1463</v>
      </c>
      <c r="O2247">
        <v>4</v>
      </c>
      <c r="P2247">
        <v>1</v>
      </c>
      <c r="Q2247" t="s">
        <v>15830</v>
      </c>
      <c r="R2247" t="s">
        <v>7734</v>
      </c>
      <c r="S2247" t="s">
        <v>7734</v>
      </c>
      <c r="T2247" t="s">
        <v>22137</v>
      </c>
      <c r="U2247">
        <f t="shared" si="35"/>
        <v>2848</v>
      </c>
    </row>
    <row r="2248" spans="1:21" x14ac:dyDescent="0.2">
      <c r="A2248" t="s">
        <v>17213</v>
      </c>
      <c r="B2248" t="s">
        <v>8702</v>
      </c>
      <c r="C2248">
        <v>3530004</v>
      </c>
      <c r="D2248" t="s">
        <v>6649</v>
      </c>
      <c r="E2248" t="s">
        <v>9520</v>
      </c>
      <c r="F2248" t="s">
        <v>6402</v>
      </c>
      <c r="G2248">
        <v>44</v>
      </c>
      <c r="H2248">
        <v>614</v>
      </c>
      <c r="I2248">
        <v>1</v>
      </c>
      <c r="J2248">
        <v>0</v>
      </c>
      <c r="K2248">
        <v>0</v>
      </c>
      <c r="L2248" t="s">
        <v>6403</v>
      </c>
      <c r="M2248">
        <v>2018</v>
      </c>
      <c r="N2248" t="s">
        <v>1463</v>
      </c>
      <c r="O2248">
        <v>4</v>
      </c>
      <c r="P2248">
        <v>1</v>
      </c>
      <c r="Q2248" t="s">
        <v>15830</v>
      </c>
      <c r="R2248" t="s">
        <v>7734</v>
      </c>
      <c r="S2248" t="s">
        <v>7734</v>
      </c>
      <c r="T2248" t="s">
        <v>22138</v>
      </c>
      <c r="U2248">
        <f t="shared" si="35"/>
        <v>2848</v>
      </c>
    </row>
    <row r="2249" spans="1:21" x14ac:dyDescent="0.2">
      <c r="A2249" t="s">
        <v>17214</v>
      </c>
      <c r="B2249" t="s">
        <v>8702</v>
      </c>
      <c r="C2249">
        <v>3530004</v>
      </c>
      <c r="D2249" t="s">
        <v>6490</v>
      </c>
      <c r="E2249" t="s">
        <v>8703</v>
      </c>
      <c r="F2249" t="s">
        <v>6402</v>
      </c>
      <c r="G2249">
        <v>2305</v>
      </c>
      <c r="H2249">
        <v>2848</v>
      </c>
      <c r="I2249">
        <v>1</v>
      </c>
      <c r="J2249">
        <v>1</v>
      </c>
      <c r="K2249">
        <v>0</v>
      </c>
      <c r="L2249" t="s">
        <v>6409</v>
      </c>
      <c r="M2249">
        <v>2018</v>
      </c>
      <c r="N2249" t="s">
        <v>6404</v>
      </c>
      <c r="O2249">
        <v>99</v>
      </c>
      <c r="P2249">
        <v>1</v>
      </c>
      <c r="Q2249" t="s">
        <v>15830</v>
      </c>
      <c r="R2249" t="s">
        <v>7734</v>
      </c>
      <c r="S2249" t="s">
        <v>7734</v>
      </c>
      <c r="T2249" t="s">
        <v>1043</v>
      </c>
      <c r="U2249">
        <f t="shared" si="35"/>
        <v>2848</v>
      </c>
    </row>
    <row r="2250" spans="1:21" x14ac:dyDescent="0.2">
      <c r="A2250" t="s">
        <v>17214</v>
      </c>
      <c r="B2250" t="s">
        <v>8702</v>
      </c>
      <c r="C2250">
        <v>3530004</v>
      </c>
      <c r="D2250" t="s">
        <v>6481</v>
      </c>
      <c r="E2250" t="s">
        <v>7085</v>
      </c>
      <c r="F2250" t="s">
        <v>6402</v>
      </c>
      <c r="G2250">
        <v>543</v>
      </c>
      <c r="H2250">
        <v>2848</v>
      </c>
      <c r="I2250">
        <v>0</v>
      </c>
      <c r="J2250">
        <v>0</v>
      </c>
      <c r="K2250">
        <v>0</v>
      </c>
      <c r="L2250" t="s">
        <v>6403</v>
      </c>
      <c r="M2250">
        <v>2018</v>
      </c>
      <c r="N2250" t="s">
        <v>6404</v>
      </c>
      <c r="O2250">
        <v>99</v>
      </c>
      <c r="P2250">
        <v>1</v>
      </c>
      <c r="Q2250" t="s">
        <v>15830</v>
      </c>
      <c r="R2250" t="s">
        <v>7734</v>
      </c>
      <c r="S2250" t="s">
        <v>7734</v>
      </c>
      <c r="T2250" t="s">
        <v>22139</v>
      </c>
      <c r="U2250">
        <f t="shared" si="35"/>
        <v>2848</v>
      </c>
    </row>
    <row r="2251" spans="1:21" x14ac:dyDescent="0.2">
      <c r="A2251" t="s">
        <v>17215</v>
      </c>
      <c r="B2251" t="s">
        <v>13250</v>
      </c>
      <c r="C2251">
        <v>3501030</v>
      </c>
      <c r="D2251" t="s">
        <v>6802</v>
      </c>
      <c r="E2251" t="s">
        <v>13252</v>
      </c>
      <c r="F2251" t="s">
        <v>6402</v>
      </c>
      <c r="G2251">
        <v>1454</v>
      </c>
      <c r="H2251">
        <v>10769</v>
      </c>
      <c r="I2251">
        <v>0</v>
      </c>
      <c r="J2251">
        <v>0</v>
      </c>
      <c r="K2251">
        <v>0</v>
      </c>
      <c r="L2251" t="s">
        <v>6409</v>
      </c>
      <c r="M2251">
        <v>2018</v>
      </c>
      <c r="N2251" t="s">
        <v>1463</v>
      </c>
      <c r="O2251">
        <v>99</v>
      </c>
      <c r="P2251">
        <v>4</v>
      </c>
      <c r="Q2251" t="s">
        <v>15830</v>
      </c>
      <c r="R2251" t="s">
        <v>7734</v>
      </c>
      <c r="S2251" t="s">
        <v>7734</v>
      </c>
      <c r="T2251" t="s">
        <v>4395</v>
      </c>
      <c r="U2251">
        <f t="shared" si="35"/>
        <v>10769</v>
      </c>
    </row>
    <row r="2252" spans="1:21" x14ac:dyDescent="0.2">
      <c r="A2252" t="s">
        <v>17215</v>
      </c>
      <c r="B2252" t="s">
        <v>13250</v>
      </c>
      <c r="C2252">
        <v>3501030</v>
      </c>
      <c r="D2252" t="s">
        <v>6722</v>
      </c>
      <c r="E2252" t="s">
        <v>13254</v>
      </c>
      <c r="F2252" t="s">
        <v>6402</v>
      </c>
      <c r="G2252">
        <v>3346</v>
      </c>
      <c r="H2252">
        <v>10769</v>
      </c>
      <c r="I2252">
        <v>0</v>
      </c>
      <c r="J2252">
        <v>1</v>
      </c>
      <c r="K2252">
        <v>0</v>
      </c>
      <c r="L2252" t="s">
        <v>6403</v>
      </c>
      <c r="M2252">
        <v>2018</v>
      </c>
      <c r="N2252" t="s">
        <v>1463</v>
      </c>
      <c r="O2252">
        <v>99</v>
      </c>
      <c r="P2252">
        <v>4</v>
      </c>
      <c r="Q2252" t="s">
        <v>15830</v>
      </c>
      <c r="R2252" t="s">
        <v>7734</v>
      </c>
      <c r="S2252" t="s">
        <v>7734</v>
      </c>
      <c r="T2252" t="s">
        <v>4394</v>
      </c>
      <c r="U2252">
        <f t="shared" si="35"/>
        <v>10769</v>
      </c>
    </row>
    <row r="2253" spans="1:21" x14ac:dyDescent="0.2">
      <c r="A2253" t="s">
        <v>17215</v>
      </c>
      <c r="B2253" t="s">
        <v>13250</v>
      </c>
      <c r="C2253">
        <v>3501030</v>
      </c>
      <c r="D2253" t="s">
        <v>7022</v>
      </c>
      <c r="E2253" t="s">
        <v>17216</v>
      </c>
      <c r="F2253" t="s">
        <v>6402</v>
      </c>
      <c r="G2253">
        <v>789</v>
      </c>
      <c r="H2253">
        <v>10769</v>
      </c>
      <c r="I2253">
        <v>0</v>
      </c>
      <c r="J2253">
        <v>0</v>
      </c>
      <c r="K2253">
        <v>0</v>
      </c>
      <c r="L2253" t="s">
        <v>6403</v>
      </c>
      <c r="M2253">
        <v>2018</v>
      </c>
      <c r="N2253" t="s">
        <v>1463</v>
      </c>
      <c r="O2253">
        <v>99</v>
      </c>
      <c r="P2253">
        <v>4</v>
      </c>
      <c r="Q2253" t="s">
        <v>15830</v>
      </c>
      <c r="R2253" t="s">
        <v>7734</v>
      </c>
      <c r="S2253" t="s">
        <v>7734</v>
      </c>
      <c r="T2253" t="s">
        <v>22140</v>
      </c>
      <c r="U2253">
        <f t="shared" si="35"/>
        <v>10769</v>
      </c>
    </row>
    <row r="2254" spans="1:21" x14ac:dyDescent="0.2">
      <c r="A2254" t="s">
        <v>17215</v>
      </c>
      <c r="B2254" t="s">
        <v>13250</v>
      </c>
      <c r="C2254">
        <v>3501030</v>
      </c>
      <c r="D2254" t="s">
        <v>7001</v>
      </c>
      <c r="E2254" t="s">
        <v>9437</v>
      </c>
      <c r="F2254" t="s">
        <v>6402</v>
      </c>
      <c r="G2254">
        <v>1522</v>
      </c>
      <c r="H2254">
        <v>10769</v>
      </c>
      <c r="I2254">
        <v>0</v>
      </c>
      <c r="J2254">
        <v>1</v>
      </c>
      <c r="K2254">
        <v>0</v>
      </c>
      <c r="L2254" t="s">
        <v>6403</v>
      </c>
      <c r="M2254">
        <v>2018</v>
      </c>
      <c r="N2254" t="s">
        <v>1463</v>
      </c>
      <c r="O2254">
        <v>99</v>
      </c>
      <c r="P2254">
        <v>4</v>
      </c>
      <c r="Q2254" t="s">
        <v>15830</v>
      </c>
      <c r="R2254" t="s">
        <v>7734</v>
      </c>
      <c r="S2254" t="s">
        <v>7734</v>
      </c>
      <c r="T2254" t="s">
        <v>22141</v>
      </c>
      <c r="U2254">
        <f t="shared" si="35"/>
        <v>10769</v>
      </c>
    </row>
    <row r="2255" spans="1:21" x14ac:dyDescent="0.2">
      <c r="A2255" t="s">
        <v>17215</v>
      </c>
      <c r="B2255" t="s">
        <v>13250</v>
      </c>
      <c r="C2255">
        <v>3501030</v>
      </c>
      <c r="D2255" t="s">
        <v>6434</v>
      </c>
      <c r="E2255" t="s">
        <v>6528</v>
      </c>
      <c r="F2255" t="s">
        <v>6402</v>
      </c>
      <c r="G2255">
        <v>2696</v>
      </c>
      <c r="H2255">
        <v>10769</v>
      </c>
      <c r="I2255">
        <v>1</v>
      </c>
      <c r="J2255">
        <v>1</v>
      </c>
      <c r="K2255">
        <v>0</v>
      </c>
      <c r="L2255" t="s">
        <v>6403</v>
      </c>
      <c r="M2255">
        <v>2018</v>
      </c>
      <c r="N2255" t="s">
        <v>1463</v>
      </c>
      <c r="O2255">
        <v>99</v>
      </c>
      <c r="P2255">
        <v>4</v>
      </c>
      <c r="Q2255" t="s">
        <v>15830</v>
      </c>
      <c r="R2255" t="s">
        <v>7734</v>
      </c>
      <c r="S2255" t="s">
        <v>7734</v>
      </c>
      <c r="T2255" t="s">
        <v>2864</v>
      </c>
      <c r="U2255">
        <f t="shared" si="35"/>
        <v>10769</v>
      </c>
    </row>
    <row r="2256" spans="1:21" x14ac:dyDescent="0.2">
      <c r="A2256" t="s">
        <v>17215</v>
      </c>
      <c r="B2256" t="s">
        <v>13250</v>
      </c>
      <c r="C2256">
        <v>3501030</v>
      </c>
      <c r="D2256" t="s">
        <v>17217</v>
      </c>
      <c r="E2256" t="s">
        <v>17218</v>
      </c>
      <c r="F2256" t="s">
        <v>6402</v>
      </c>
      <c r="G2256">
        <v>690</v>
      </c>
      <c r="H2256">
        <v>10769</v>
      </c>
      <c r="I2256">
        <v>0</v>
      </c>
      <c r="J2256">
        <v>0</v>
      </c>
      <c r="K2256">
        <v>0</v>
      </c>
      <c r="L2256" t="s">
        <v>6403</v>
      </c>
      <c r="M2256">
        <v>2018</v>
      </c>
      <c r="N2256" t="s">
        <v>1463</v>
      </c>
      <c r="O2256">
        <v>99</v>
      </c>
      <c r="P2256">
        <v>4</v>
      </c>
      <c r="Q2256" t="s">
        <v>15830</v>
      </c>
      <c r="R2256" t="s">
        <v>7734</v>
      </c>
      <c r="S2256" t="s">
        <v>7734</v>
      </c>
      <c r="T2256" t="s">
        <v>22142</v>
      </c>
      <c r="U2256">
        <f t="shared" si="35"/>
        <v>10769</v>
      </c>
    </row>
    <row r="2257" spans="1:21" x14ac:dyDescent="0.2">
      <c r="A2257" t="s">
        <v>17215</v>
      </c>
      <c r="B2257" t="s">
        <v>13250</v>
      </c>
      <c r="C2257">
        <v>3501030</v>
      </c>
      <c r="D2257" t="s">
        <v>7692</v>
      </c>
      <c r="E2257" t="s">
        <v>17219</v>
      </c>
      <c r="F2257" t="s">
        <v>6402</v>
      </c>
      <c r="G2257">
        <v>272</v>
      </c>
      <c r="H2257">
        <v>10769</v>
      </c>
      <c r="I2257">
        <v>0</v>
      </c>
      <c r="J2257">
        <v>0</v>
      </c>
      <c r="K2257">
        <v>0</v>
      </c>
      <c r="L2257" t="s">
        <v>6403</v>
      </c>
      <c r="M2257">
        <v>2018</v>
      </c>
      <c r="N2257" t="s">
        <v>1463</v>
      </c>
      <c r="O2257">
        <v>99</v>
      </c>
      <c r="P2257">
        <v>4</v>
      </c>
      <c r="Q2257" t="s">
        <v>15830</v>
      </c>
      <c r="R2257" t="s">
        <v>7734</v>
      </c>
      <c r="S2257" t="s">
        <v>7734</v>
      </c>
      <c r="T2257" t="s">
        <v>22143</v>
      </c>
      <c r="U2257">
        <f t="shared" si="35"/>
        <v>10769</v>
      </c>
    </row>
    <row r="2258" spans="1:21" x14ac:dyDescent="0.2">
      <c r="A2258" t="s">
        <v>17220</v>
      </c>
      <c r="B2258" t="s">
        <v>13250</v>
      </c>
      <c r="C2258">
        <v>3501030</v>
      </c>
      <c r="D2258" t="s">
        <v>6771</v>
      </c>
      <c r="E2258" t="s">
        <v>6441</v>
      </c>
      <c r="F2258" t="s">
        <v>6402</v>
      </c>
      <c r="G2258">
        <v>3078</v>
      </c>
      <c r="H2258">
        <v>3964</v>
      </c>
      <c r="I2258">
        <v>0</v>
      </c>
      <c r="J2258">
        <v>1</v>
      </c>
      <c r="K2258">
        <v>0</v>
      </c>
      <c r="L2258" t="s">
        <v>6403</v>
      </c>
      <c r="M2258">
        <v>2018</v>
      </c>
      <c r="N2258" t="s">
        <v>1479</v>
      </c>
      <c r="O2258">
        <v>99</v>
      </c>
      <c r="P2258">
        <v>4</v>
      </c>
      <c r="Q2258" t="s">
        <v>15830</v>
      </c>
      <c r="R2258" t="s">
        <v>7734</v>
      </c>
      <c r="S2258" t="s">
        <v>7734</v>
      </c>
      <c r="T2258" t="s">
        <v>22144</v>
      </c>
      <c r="U2258">
        <f t="shared" si="35"/>
        <v>10769</v>
      </c>
    </row>
    <row r="2259" spans="1:21" x14ac:dyDescent="0.2">
      <c r="A2259" t="s">
        <v>17220</v>
      </c>
      <c r="B2259" t="s">
        <v>13250</v>
      </c>
      <c r="C2259">
        <v>3501030</v>
      </c>
      <c r="D2259" t="s">
        <v>6709</v>
      </c>
      <c r="E2259" t="s">
        <v>15526</v>
      </c>
      <c r="F2259" t="s">
        <v>6402</v>
      </c>
      <c r="G2259">
        <v>886</v>
      </c>
      <c r="H2259">
        <v>3964</v>
      </c>
      <c r="I2259">
        <v>0</v>
      </c>
      <c r="J2259">
        <v>0</v>
      </c>
      <c r="K2259">
        <v>0</v>
      </c>
      <c r="L2259" t="s">
        <v>6403</v>
      </c>
      <c r="M2259">
        <v>2018</v>
      </c>
      <c r="N2259" t="s">
        <v>1479</v>
      </c>
      <c r="O2259">
        <v>99</v>
      </c>
      <c r="P2259">
        <v>4</v>
      </c>
      <c r="Q2259" t="s">
        <v>15830</v>
      </c>
      <c r="R2259" t="s">
        <v>7734</v>
      </c>
      <c r="S2259" t="s">
        <v>7734</v>
      </c>
      <c r="T2259" t="s">
        <v>22145</v>
      </c>
      <c r="U2259">
        <f t="shared" si="35"/>
        <v>10769</v>
      </c>
    </row>
    <row r="2260" spans="1:21" x14ac:dyDescent="0.2">
      <c r="A2260" t="s">
        <v>17221</v>
      </c>
      <c r="B2260" t="s">
        <v>13250</v>
      </c>
      <c r="C2260">
        <v>3501030</v>
      </c>
      <c r="D2260" t="s">
        <v>6801</v>
      </c>
      <c r="E2260" t="s">
        <v>7233</v>
      </c>
      <c r="F2260" t="s">
        <v>6402</v>
      </c>
      <c r="G2260">
        <v>1582</v>
      </c>
      <c r="H2260">
        <v>4018</v>
      </c>
      <c r="I2260">
        <v>0</v>
      </c>
      <c r="J2260">
        <v>0</v>
      </c>
      <c r="K2260">
        <v>0</v>
      </c>
      <c r="L2260" t="s">
        <v>6403</v>
      </c>
      <c r="M2260">
        <v>2018</v>
      </c>
      <c r="N2260" t="s">
        <v>6404</v>
      </c>
      <c r="O2260">
        <v>99</v>
      </c>
      <c r="P2260">
        <v>1</v>
      </c>
      <c r="Q2260" t="s">
        <v>15830</v>
      </c>
      <c r="R2260" t="s">
        <v>7734</v>
      </c>
      <c r="S2260" t="s">
        <v>7734</v>
      </c>
      <c r="T2260" t="s">
        <v>22146</v>
      </c>
      <c r="U2260">
        <f t="shared" si="35"/>
        <v>10769</v>
      </c>
    </row>
    <row r="2261" spans="1:21" x14ac:dyDescent="0.2">
      <c r="A2261" t="s">
        <v>17221</v>
      </c>
      <c r="B2261" t="s">
        <v>13250</v>
      </c>
      <c r="C2261">
        <v>3501030</v>
      </c>
      <c r="D2261" t="s">
        <v>6717</v>
      </c>
      <c r="E2261" t="s">
        <v>7291</v>
      </c>
      <c r="F2261" t="s">
        <v>6402</v>
      </c>
      <c r="G2261">
        <v>2436</v>
      </c>
      <c r="H2261">
        <v>4018</v>
      </c>
      <c r="I2261">
        <v>0</v>
      </c>
      <c r="J2261">
        <v>1</v>
      </c>
      <c r="K2261">
        <v>0</v>
      </c>
      <c r="L2261" t="s">
        <v>6403</v>
      </c>
      <c r="M2261">
        <v>2018</v>
      </c>
      <c r="N2261" t="s">
        <v>6404</v>
      </c>
      <c r="O2261">
        <v>99</v>
      </c>
      <c r="P2261">
        <v>1</v>
      </c>
      <c r="Q2261" t="s">
        <v>15830</v>
      </c>
      <c r="R2261" t="s">
        <v>7734</v>
      </c>
      <c r="S2261" t="s">
        <v>7734</v>
      </c>
      <c r="T2261" t="s">
        <v>1044</v>
      </c>
      <c r="U2261">
        <f t="shared" si="35"/>
        <v>10769</v>
      </c>
    </row>
    <row r="2262" spans="1:21" x14ac:dyDescent="0.2">
      <c r="A2262" t="s">
        <v>17222</v>
      </c>
      <c r="B2262" t="s">
        <v>7767</v>
      </c>
      <c r="C2262">
        <v>3501050</v>
      </c>
      <c r="D2262" t="s">
        <v>7578</v>
      </c>
      <c r="E2262" t="s">
        <v>9702</v>
      </c>
      <c r="F2262" t="s">
        <v>6402</v>
      </c>
      <c r="G2262">
        <v>1004</v>
      </c>
      <c r="H2262">
        <v>3460</v>
      </c>
      <c r="I2262">
        <v>0</v>
      </c>
      <c r="J2262">
        <v>0</v>
      </c>
      <c r="K2262">
        <v>0</v>
      </c>
      <c r="L2262" t="s">
        <v>6409</v>
      </c>
      <c r="M2262">
        <v>2018</v>
      </c>
      <c r="N2262" t="s">
        <v>1463</v>
      </c>
      <c r="O2262">
        <v>99</v>
      </c>
      <c r="P2262">
        <v>1</v>
      </c>
      <c r="Q2262" t="s">
        <v>15830</v>
      </c>
      <c r="R2262" t="s">
        <v>7734</v>
      </c>
      <c r="S2262" t="s">
        <v>7734</v>
      </c>
      <c r="T2262" t="s">
        <v>22147</v>
      </c>
      <c r="U2262">
        <f t="shared" si="35"/>
        <v>3460</v>
      </c>
    </row>
    <row r="2263" spans="1:21" x14ac:dyDescent="0.2">
      <c r="A2263" t="s">
        <v>17222</v>
      </c>
      <c r="B2263" t="s">
        <v>7767</v>
      </c>
      <c r="C2263">
        <v>3501050</v>
      </c>
      <c r="D2263" t="s">
        <v>6663</v>
      </c>
      <c r="E2263" t="s">
        <v>7772</v>
      </c>
      <c r="F2263" t="s">
        <v>6402</v>
      </c>
      <c r="G2263">
        <v>1434</v>
      </c>
      <c r="H2263">
        <v>3460</v>
      </c>
      <c r="I2263">
        <v>1</v>
      </c>
      <c r="J2263">
        <v>1</v>
      </c>
      <c r="K2263">
        <v>0</v>
      </c>
      <c r="L2263" t="s">
        <v>6403</v>
      </c>
      <c r="M2263">
        <v>2018</v>
      </c>
      <c r="N2263" t="s">
        <v>1463</v>
      </c>
      <c r="O2263">
        <v>99</v>
      </c>
      <c r="P2263">
        <v>1</v>
      </c>
      <c r="Q2263" t="s">
        <v>15830</v>
      </c>
      <c r="R2263" t="s">
        <v>7734</v>
      </c>
      <c r="S2263" t="s">
        <v>7734</v>
      </c>
      <c r="T2263" t="s">
        <v>4416</v>
      </c>
      <c r="U2263">
        <f t="shared" si="35"/>
        <v>3460</v>
      </c>
    </row>
    <row r="2264" spans="1:21" x14ac:dyDescent="0.2">
      <c r="A2264" t="s">
        <v>17222</v>
      </c>
      <c r="B2264" t="s">
        <v>7767</v>
      </c>
      <c r="C2264">
        <v>3501050</v>
      </c>
      <c r="D2264" t="s">
        <v>6485</v>
      </c>
      <c r="E2264" t="s">
        <v>17223</v>
      </c>
      <c r="F2264" t="s">
        <v>6402</v>
      </c>
      <c r="G2264">
        <v>1022</v>
      </c>
      <c r="H2264">
        <v>3460</v>
      </c>
      <c r="I2264">
        <v>0</v>
      </c>
      <c r="J2264">
        <v>0</v>
      </c>
      <c r="K2264">
        <v>0</v>
      </c>
      <c r="L2264" t="s">
        <v>6403</v>
      </c>
      <c r="M2264">
        <v>2018</v>
      </c>
      <c r="N2264" t="s">
        <v>1463</v>
      </c>
      <c r="O2264">
        <v>99</v>
      </c>
      <c r="P2264">
        <v>1</v>
      </c>
      <c r="Q2264" t="s">
        <v>15830</v>
      </c>
      <c r="R2264" t="s">
        <v>7734</v>
      </c>
      <c r="S2264" t="s">
        <v>7734</v>
      </c>
      <c r="T2264" t="s">
        <v>22148</v>
      </c>
      <c r="U2264">
        <f t="shared" si="35"/>
        <v>3460</v>
      </c>
    </row>
    <row r="2265" spans="1:21" x14ac:dyDescent="0.2">
      <c r="A2265" t="s">
        <v>17224</v>
      </c>
      <c r="B2265" t="s">
        <v>7767</v>
      </c>
      <c r="C2265">
        <v>3501050</v>
      </c>
      <c r="D2265" t="s">
        <v>7619</v>
      </c>
      <c r="E2265" t="s">
        <v>11423</v>
      </c>
      <c r="F2265" t="s">
        <v>6402</v>
      </c>
      <c r="G2265">
        <v>911</v>
      </c>
      <c r="H2265">
        <v>1089</v>
      </c>
      <c r="I2265">
        <v>1</v>
      </c>
      <c r="J2265">
        <v>1</v>
      </c>
      <c r="K2265">
        <v>0</v>
      </c>
      <c r="L2265" t="s">
        <v>6403</v>
      </c>
      <c r="M2265">
        <v>2018</v>
      </c>
      <c r="N2265" t="s">
        <v>1463</v>
      </c>
      <c r="O2265" t="s">
        <v>7783</v>
      </c>
      <c r="P2265">
        <v>1</v>
      </c>
      <c r="Q2265" t="s">
        <v>15830</v>
      </c>
      <c r="R2265" t="s">
        <v>7734</v>
      </c>
      <c r="S2265" t="s">
        <v>7734</v>
      </c>
      <c r="T2265" t="s">
        <v>22149</v>
      </c>
      <c r="U2265">
        <f t="shared" si="35"/>
        <v>3460</v>
      </c>
    </row>
    <row r="2266" spans="1:21" x14ac:dyDescent="0.2">
      <c r="A2266" t="s">
        <v>17224</v>
      </c>
      <c r="B2266" t="s">
        <v>7767</v>
      </c>
      <c r="C2266">
        <v>3501050</v>
      </c>
      <c r="D2266" t="s">
        <v>17225</v>
      </c>
      <c r="E2266" t="s">
        <v>8331</v>
      </c>
      <c r="F2266" t="s">
        <v>6402</v>
      </c>
      <c r="G2266">
        <v>178</v>
      </c>
      <c r="H2266">
        <v>1089</v>
      </c>
      <c r="I2266">
        <v>0</v>
      </c>
      <c r="J2266">
        <v>0</v>
      </c>
      <c r="K2266">
        <v>0</v>
      </c>
      <c r="L2266" t="s">
        <v>6403</v>
      </c>
      <c r="M2266">
        <v>2018</v>
      </c>
      <c r="N2266" t="s">
        <v>1463</v>
      </c>
      <c r="O2266" t="s">
        <v>7783</v>
      </c>
      <c r="P2266">
        <v>1</v>
      </c>
      <c r="Q2266" t="s">
        <v>15830</v>
      </c>
      <c r="R2266" t="s">
        <v>7734</v>
      </c>
      <c r="S2266" t="s">
        <v>7734</v>
      </c>
      <c r="T2266" t="s">
        <v>22150</v>
      </c>
      <c r="U2266">
        <f t="shared" si="35"/>
        <v>3460</v>
      </c>
    </row>
    <row r="2267" spans="1:21" x14ac:dyDescent="0.2">
      <c r="A2267" t="s">
        <v>17226</v>
      </c>
      <c r="B2267" t="s">
        <v>7767</v>
      </c>
      <c r="C2267">
        <v>3501050</v>
      </c>
      <c r="D2267" t="s">
        <v>6550</v>
      </c>
      <c r="E2267" t="s">
        <v>7778</v>
      </c>
      <c r="F2267" t="s">
        <v>6402</v>
      </c>
      <c r="G2267">
        <v>0</v>
      </c>
      <c r="H2267">
        <v>0</v>
      </c>
      <c r="I2267">
        <v>1</v>
      </c>
      <c r="J2267">
        <v>1</v>
      </c>
      <c r="K2267">
        <v>1</v>
      </c>
      <c r="L2267" t="s">
        <v>6403</v>
      </c>
      <c r="M2267">
        <v>2018</v>
      </c>
      <c r="N2267" t="s">
        <v>1463</v>
      </c>
      <c r="O2267" t="s">
        <v>7779</v>
      </c>
      <c r="P2267">
        <v>1</v>
      </c>
      <c r="Q2267" t="s">
        <v>15830</v>
      </c>
      <c r="R2267" t="s">
        <v>7734</v>
      </c>
      <c r="S2267" t="s">
        <v>7734</v>
      </c>
      <c r="T2267" t="s">
        <v>4413</v>
      </c>
      <c r="U2267">
        <f t="shared" si="35"/>
        <v>3460</v>
      </c>
    </row>
    <row r="2268" spans="1:21" x14ac:dyDescent="0.2">
      <c r="A2268" t="s">
        <v>17227</v>
      </c>
      <c r="B2268" t="s">
        <v>7767</v>
      </c>
      <c r="C2268">
        <v>3501050</v>
      </c>
      <c r="D2268" t="s">
        <v>6708</v>
      </c>
      <c r="E2268" t="s">
        <v>7568</v>
      </c>
      <c r="F2268" t="s">
        <v>6402</v>
      </c>
      <c r="G2268">
        <v>357</v>
      </c>
      <c r="H2268">
        <v>955</v>
      </c>
      <c r="I2268">
        <v>0</v>
      </c>
      <c r="J2268">
        <v>1</v>
      </c>
      <c r="K2268">
        <v>0</v>
      </c>
      <c r="L2268" t="s">
        <v>6409</v>
      </c>
      <c r="M2268">
        <v>2018</v>
      </c>
      <c r="N2268" t="s">
        <v>1463</v>
      </c>
      <c r="O2268" t="s">
        <v>7776</v>
      </c>
      <c r="P2268">
        <v>1</v>
      </c>
      <c r="Q2268" t="s">
        <v>15830</v>
      </c>
      <c r="R2268" t="s">
        <v>7734</v>
      </c>
      <c r="S2268" t="s">
        <v>7734</v>
      </c>
      <c r="T2268" t="s">
        <v>4418</v>
      </c>
      <c r="U2268">
        <f t="shared" si="35"/>
        <v>3460</v>
      </c>
    </row>
    <row r="2269" spans="1:21" x14ac:dyDescent="0.2">
      <c r="A2269" t="s">
        <v>17227</v>
      </c>
      <c r="B2269" t="s">
        <v>7767</v>
      </c>
      <c r="C2269">
        <v>3501050</v>
      </c>
      <c r="D2269" t="s">
        <v>17228</v>
      </c>
      <c r="E2269" t="s">
        <v>6852</v>
      </c>
      <c r="F2269" t="s">
        <v>6402</v>
      </c>
      <c r="G2269">
        <v>304</v>
      </c>
      <c r="H2269">
        <v>955</v>
      </c>
      <c r="I2269">
        <v>0</v>
      </c>
      <c r="J2269">
        <v>0</v>
      </c>
      <c r="K2269">
        <v>0</v>
      </c>
      <c r="L2269" t="s">
        <v>6403</v>
      </c>
      <c r="M2269">
        <v>2018</v>
      </c>
      <c r="N2269" t="s">
        <v>1463</v>
      </c>
      <c r="O2269" t="s">
        <v>7776</v>
      </c>
      <c r="P2269">
        <v>1</v>
      </c>
      <c r="Q2269" t="s">
        <v>15830</v>
      </c>
      <c r="R2269" t="s">
        <v>7734</v>
      </c>
      <c r="S2269" t="s">
        <v>7734</v>
      </c>
      <c r="T2269" t="s">
        <v>22151</v>
      </c>
      <c r="U2269">
        <f t="shared" si="35"/>
        <v>3460</v>
      </c>
    </row>
    <row r="2270" spans="1:21" x14ac:dyDescent="0.2">
      <c r="A2270" t="s">
        <v>17227</v>
      </c>
      <c r="B2270" t="s">
        <v>7767</v>
      </c>
      <c r="C2270">
        <v>3501050</v>
      </c>
      <c r="D2270" t="s">
        <v>7178</v>
      </c>
      <c r="E2270" t="s">
        <v>7208</v>
      </c>
      <c r="F2270" t="s">
        <v>6402</v>
      </c>
      <c r="G2270">
        <v>294</v>
      </c>
      <c r="H2270">
        <v>955</v>
      </c>
      <c r="I2270">
        <v>0</v>
      </c>
      <c r="J2270">
        <v>0</v>
      </c>
      <c r="K2270">
        <v>0</v>
      </c>
      <c r="L2270" t="s">
        <v>6403</v>
      </c>
      <c r="M2270">
        <v>2018</v>
      </c>
      <c r="N2270" t="s">
        <v>1463</v>
      </c>
      <c r="O2270" t="s">
        <v>7776</v>
      </c>
      <c r="P2270">
        <v>1</v>
      </c>
      <c r="Q2270" t="s">
        <v>15830</v>
      </c>
      <c r="R2270" t="s">
        <v>7734</v>
      </c>
      <c r="S2270" t="s">
        <v>7734</v>
      </c>
      <c r="T2270" t="s">
        <v>22152</v>
      </c>
      <c r="U2270">
        <f t="shared" si="35"/>
        <v>3460</v>
      </c>
    </row>
    <row r="2271" spans="1:21" x14ac:dyDescent="0.2">
      <c r="A2271" t="s">
        <v>17229</v>
      </c>
      <c r="B2271" t="s">
        <v>7767</v>
      </c>
      <c r="C2271">
        <v>3501050</v>
      </c>
      <c r="D2271" t="s">
        <v>7536</v>
      </c>
      <c r="E2271" t="s">
        <v>17230</v>
      </c>
      <c r="F2271" t="s">
        <v>6402</v>
      </c>
      <c r="G2271">
        <v>0</v>
      </c>
      <c r="H2271">
        <v>0</v>
      </c>
      <c r="I2271">
        <v>0</v>
      </c>
      <c r="J2271">
        <v>1</v>
      </c>
      <c r="K2271">
        <v>1</v>
      </c>
      <c r="L2271" t="s">
        <v>6409</v>
      </c>
      <c r="M2271">
        <v>2018</v>
      </c>
      <c r="N2271" t="s">
        <v>1463</v>
      </c>
      <c r="O2271" t="s">
        <v>7785</v>
      </c>
      <c r="P2271">
        <v>1</v>
      </c>
      <c r="Q2271" t="s">
        <v>15830</v>
      </c>
      <c r="R2271" t="s">
        <v>7734</v>
      </c>
      <c r="S2271" t="s">
        <v>7734</v>
      </c>
      <c r="T2271" t="s">
        <v>22153</v>
      </c>
      <c r="U2271">
        <f t="shared" si="35"/>
        <v>3460</v>
      </c>
    </row>
    <row r="2272" spans="1:21" x14ac:dyDescent="0.2">
      <c r="A2272" t="s">
        <v>17231</v>
      </c>
      <c r="B2272" t="s">
        <v>7767</v>
      </c>
      <c r="C2272">
        <v>3501050</v>
      </c>
      <c r="D2272" t="s">
        <v>7769</v>
      </c>
      <c r="E2272" t="s">
        <v>6777</v>
      </c>
      <c r="F2272" t="s">
        <v>6402</v>
      </c>
      <c r="G2272">
        <v>1599</v>
      </c>
      <c r="H2272">
        <v>3446</v>
      </c>
      <c r="I2272">
        <v>0</v>
      </c>
      <c r="J2272">
        <v>1</v>
      </c>
      <c r="K2272">
        <v>0</v>
      </c>
      <c r="L2272" t="s">
        <v>6409</v>
      </c>
      <c r="M2272">
        <v>2018</v>
      </c>
      <c r="N2272" t="s">
        <v>1479</v>
      </c>
      <c r="O2272">
        <v>99</v>
      </c>
      <c r="P2272">
        <v>1</v>
      </c>
      <c r="Q2272" t="s">
        <v>15830</v>
      </c>
      <c r="R2272" t="s">
        <v>7734</v>
      </c>
      <c r="S2272" t="s">
        <v>7734</v>
      </c>
      <c r="T2272" t="s">
        <v>4417</v>
      </c>
      <c r="U2272">
        <f t="shared" si="35"/>
        <v>3460</v>
      </c>
    </row>
    <row r="2273" spans="1:21" x14ac:dyDescent="0.2">
      <c r="A2273" t="s">
        <v>17231</v>
      </c>
      <c r="B2273" t="s">
        <v>7767</v>
      </c>
      <c r="C2273">
        <v>3501050</v>
      </c>
      <c r="D2273" t="s">
        <v>6609</v>
      </c>
      <c r="E2273" t="s">
        <v>7775</v>
      </c>
      <c r="F2273" t="s">
        <v>6402</v>
      </c>
      <c r="G2273">
        <v>1421</v>
      </c>
      <c r="H2273">
        <v>3446</v>
      </c>
      <c r="I2273">
        <v>0</v>
      </c>
      <c r="J2273">
        <v>0</v>
      </c>
      <c r="K2273">
        <v>0</v>
      </c>
      <c r="L2273" t="s">
        <v>6403</v>
      </c>
      <c r="M2273">
        <v>2018</v>
      </c>
      <c r="N2273" t="s">
        <v>1479</v>
      </c>
      <c r="O2273">
        <v>99</v>
      </c>
      <c r="P2273">
        <v>1</v>
      </c>
      <c r="Q2273" t="s">
        <v>15830</v>
      </c>
      <c r="R2273" t="s">
        <v>7734</v>
      </c>
      <c r="S2273" t="s">
        <v>7734</v>
      </c>
      <c r="T2273" t="s">
        <v>4415</v>
      </c>
      <c r="U2273">
        <f t="shared" si="35"/>
        <v>3460</v>
      </c>
    </row>
    <row r="2274" spans="1:21" x14ac:dyDescent="0.2">
      <c r="A2274" t="s">
        <v>17231</v>
      </c>
      <c r="B2274" t="s">
        <v>7767</v>
      </c>
      <c r="C2274">
        <v>3501050</v>
      </c>
      <c r="D2274" t="s">
        <v>6527</v>
      </c>
      <c r="E2274" t="s">
        <v>8956</v>
      </c>
      <c r="F2274" t="s">
        <v>6402</v>
      </c>
      <c r="G2274">
        <v>426</v>
      </c>
      <c r="H2274">
        <v>3446</v>
      </c>
      <c r="I2274">
        <v>0</v>
      </c>
      <c r="J2274">
        <v>0</v>
      </c>
      <c r="K2274">
        <v>0</v>
      </c>
      <c r="L2274" t="s">
        <v>6403</v>
      </c>
      <c r="M2274">
        <v>2018</v>
      </c>
      <c r="N2274" t="s">
        <v>1479</v>
      </c>
      <c r="O2274">
        <v>99</v>
      </c>
      <c r="P2274">
        <v>1</v>
      </c>
      <c r="Q2274" t="s">
        <v>15830</v>
      </c>
      <c r="R2274" t="s">
        <v>7734</v>
      </c>
      <c r="S2274" t="s">
        <v>7734</v>
      </c>
      <c r="T2274" t="s">
        <v>22154</v>
      </c>
      <c r="U2274">
        <f t="shared" si="35"/>
        <v>3460</v>
      </c>
    </row>
    <row r="2275" spans="1:21" x14ac:dyDescent="0.2">
      <c r="A2275" t="s">
        <v>17232</v>
      </c>
      <c r="B2275" t="s">
        <v>7767</v>
      </c>
      <c r="C2275">
        <v>3501050</v>
      </c>
      <c r="D2275" t="s">
        <v>6820</v>
      </c>
      <c r="E2275" t="s">
        <v>6541</v>
      </c>
      <c r="F2275" t="s">
        <v>6402</v>
      </c>
      <c r="G2275">
        <v>0</v>
      </c>
      <c r="H2275">
        <v>0</v>
      </c>
      <c r="I2275">
        <v>0</v>
      </c>
      <c r="J2275">
        <v>1</v>
      </c>
      <c r="K2275">
        <v>1</v>
      </c>
      <c r="L2275" t="s">
        <v>6403</v>
      </c>
      <c r="M2275">
        <v>2018</v>
      </c>
      <c r="N2275" t="s">
        <v>6404</v>
      </c>
      <c r="O2275">
        <v>99</v>
      </c>
      <c r="P2275">
        <v>1</v>
      </c>
      <c r="Q2275" t="s">
        <v>15830</v>
      </c>
      <c r="R2275" t="s">
        <v>7734</v>
      </c>
      <c r="S2275" t="s">
        <v>7734</v>
      </c>
      <c r="T2275" t="s">
        <v>22155</v>
      </c>
      <c r="U2275">
        <f t="shared" si="35"/>
        <v>3460</v>
      </c>
    </row>
    <row r="2276" spans="1:21" x14ac:dyDescent="0.2">
      <c r="A2276" t="s">
        <v>17233</v>
      </c>
      <c r="B2276" t="s">
        <v>11556</v>
      </c>
      <c r="C2276">
        <v>3507065</v>
      </c>
      <c r="D2276" t="s">
        <v>7207</v>
      </c>
      <c r="E2276" t="s">
        <v>15278</v>
      </c>
      <c r="F2276" t="s">
        <v>6402</v>
      </c>
      <c r="G2276">
        <v>2591</v>
      </c>
      <c r="H2276">
        <v>20610</v>
      </c>
      <c r="I2276">
        <v>0</v>
      </c>
      <c r="J2276">
        <v>1</v>
      </c>
      <c r="K2276">
        <v>0</v>
      </c>
      <c r="L2276" t="s">
        <v>6409</v>
      </c>
      <c r="M2276">
        <v>2018</v>
      </c>
      <c r="N2276" t="s">
        <v>1463</v>
      </c>
      <c r="O2276">
        <v>99</v>
      </c>
      <c r="P2276">
        <v>4</v>
      </c>
      <c r="Q2276" t="s">
        <v>15830</v>
      </c>
      <c r="R2276" t="s">
        <v>7734</v>
      </c>
      <c r="S2276" t="s">
        <v>7734</v>
      </c>
      <c r="T2276" t="s">
        <v>22156</v>
      </c>
      <c r="U2276">
        <f t="shared" si="35"/>
        <v>20610</v>
      </c>
    </row>
    <row r="2277" spans="1:21" x14ac:dyDescent="0.2">
      <c r="A2277" t="s">
        <v>17233</v>
      </c>
      <c r="B2277" t="s">
        <v>11556</v>
      </c>
      <c r="C2277">
        <v>3507065</v>
      </c>
      <c r="D2277" t="s">
        <v>12867</v>
      </c>
      <c r="E2277" t="s">
        <v>11564</v>
      </c>
      <c r="F2277" t="s">
        <v>6402</v>
      </c>
      <c r="G2277">
        <v>2402</v>
      </c>
      <c r="H2277">
        <v>20610</v>
      </c>
      <c r="I2277">
        <v>0</v>
      </c>
      <c r="J2277">
        <v>0</v>
      </c>
      <c r="K2277">
        <v>0</v>
      </c>
      <c r="L2277" t="s">
        <v>6409</v>
      </c>
      <c r="M2277">
        <v>2018</v>
      </c>
      <c r="N2277" t="s">
        <v>1463</v>
      </c>
      <c r="O2277">
        <v>99</v>
      </c>
      <c r="P2277">
        <v>4</v>
      </c>
      <c r="Q2277" t="s">
        <v>15830</v>
      </c>
      <c r="R2277" t="s">
        <v>7734</v>
      </c>
      <c r="S2277" t="s">
        <v>7734</v>
      </c>
      <c r="T2277" t="s">
        <v>22157</v>
      </c>
      <c r="U2277">
        <f t="shared" si="35"/>
        <v>20610</v>
      </c>
    </row>
    <row r="2278" spans="1:21" x14ac:dyDescent="0.2">
      <c r="A2278" t="s">
        <v>17233</v>
      </c>
      <c r="B2278" t="s">
        <v>11556</v>
      </c>
      <c r="C2278">
        <v>3507065</v>
      </c>
      <c r="D2278" t="s">
        <v>6681</v>
      </c>
      <c r="E2278" t="s">
        <v>12162</v>
      </c>
      <c r="F2278" t="s">
        <v>6402</v>
      </c>
      <c r="G2278">
        <v>2333</v>
      </c>
      <c r="H2278">
        <v>20610</v>
      </c>
      <c r="I2278">
        <v>1</v>
      </c>
      <c r="J2278">
        <v>0</v>
      </c>
      <c r="K2278">
        <v>0</v>
      </c>
      <c r="L2278" t="s">
        <v>6409</v>
      </c>
      <c r="M2278">
        <v>2018</v>
      </c>
      <c r="N2278" t="s">
        <v>1463</v>
      </c>
      <c r="O2278">
        <v>99</v>
      </c>
      <c r="P2278">
        <v>4</v>
      </c>
      <c r="Q2278" t="s">
        <v>15830</v>
      </c>
      <c r="R2278" t="s">
        <v>7734</v>
      </c>
      <c r="S2278" t="s">
        <v>7734</v>
      </c>
      <c r="T2278" t="s">
        <v>22158</v>
      </c>
      <c r="U2278">
        <f t="shared" si="35"/>
        <v>20610</v>
      </c>
    </row>
    <row r="2279" spans="1:21" x14ac:dyDescent="0.2">
      <c r="A2279" t="s">
        <v>17233</v>
      </c>
      <c r="B2279" t="s">
        <v>11556</v>
      </c>
      <c r="C2279">
        <v>3507065</v>
      </c>
      <c r="D2279" t="s">
        <v>6434</v>
      </c>
      <c r="E2279" t="s">
        <v>11560</v>
      </c>
      <c r="F2279" t="s">
        <v>6402</v>
      </c>
      <c r="G2279">
        <v>2734</v>
      </c>
      <c r="H2279">
        <v>20610</v>
      </c>
      <c r="I2279">
        <v>0</v>
      </c>
      <c r="J2279">
        <v>1</v>
      </c>
      <c r="K2279">
        <v>0</v>
      </c>
      <c r="L2279" t="s">
        <v>6403</v>
      </c>
      <c r="M2279">
        <v>2018</v>
      </c>
      <c r="N2279" t="s">
        <v>1463</v>
      </c>
      <c r="O2279">
        <v>99</v>
      </c>
      <c r="P2279">
        <v>4</v>
      </c>
      <c r="Q2279" t="s">
        <v>15830</v>
      </c>
      <c r="R2279" t="s">
        <v>7734</v>
      </c>
      <c r="S2279" t="s">
        <v>7734</v>
      </c>
      <c r="T2279" t="s">
        <v>4424</v>
      </c>
      <c r="U2279">
        <f t="shared" si="35"/>
        <v>20610</v>
      </c>
    </row>
    <row r="2280" spans="1:21" x14ac:dyDescent="0.2">
      <c r="A2280" t="s">
        <v>17233</v>
      </c>
      <c r="B2280" t="s">
        <v>11556</v>
      </c>
      <c r="C2280">
        <v>3507065</v>
      </c>
      <c r="D2280" t="s">
        <v>17234</v>
      </c>
      <c r="E2280" t="s">
        <v>6506</v>
      </c>
      <c r="F2280" t="s">
        <v>6402</v>
      </c>
      <c r="G2280">
        <v>2316</v>
      </c>
      <c r="H2280">
        <v>20610</v>
      </c>
      <c r="I2280">
        <v>0</v>
      </c>
      <c r="J2280">
        <v>0</v>
      </c>
      <c r="K2280">
        <v>0</v>
      </c>
      <c r="L2280" t="s">
        <v>6403</v>
      </c>
      <c r="M2280">
        <v>2018</v>
      </c>
      <c r="N2280" t="s">
        <v>1463</v>
      </c>
      <c r="O2280">
        <v>99</v>
      </c>
      <c r="P2280">
        <v>4</v>
      </c>
      <c r="Q2280" t="s">
        <v>15830</v>
      </c>
      <c r="R2280" t="s">
        <v>7734</v>
      </c>
      <c r="S2280" t="s">
        <v>7734</v>
      </c>
      <c r="T2280" t="s">
        <v>22159</v>
      </c>
      <c r="U2280">
        <f t="shared" si="35"/>
        <v>20610</v>
      </c>
    </row>
    <row r="2281" spans="1:21" x14ac:dyDescent="0.2">
      <c r="A2281" t="s">
        <v>17233</v>
      </c>
      <c r="B2281" t="s">
        <v>11556</v>
      </c>
      <c r="C2281">
        <v>3507065</v>
      </c>
      <c r="D2281" t="s">
        <v>6559</v>
      </c>
      <c r="E2281" t="s">
        <v>6852</v>
      </c>
      <c r="F2281" t="s">
        <v>6402</v>
      </c>
      <c r="G2281">
        <v>2795</v>
      </c>
      <c r="H2281">
        <v>20610</v>
      </c>
      <c r="I2281">
        <v>0</v>
      </c>
      <c r="J2281">
        <v>1</v>
      </c>
      <c r="K2281">
        <v>0</v>
      </c>
      <c r="L2281" t="s">
        <v>6403</v>
      </c>
      <c r="M2281">
        <v>2018</v>
      </c>
      <c r="N2281" t="s">
        <v>1463</v>
      </c>
      <c r="O2281">
        <v>99</v>
      </c>
      <c r="P2281">
        <v>4</v>
      </c>
      <c r="Q2281" t="s">
        <v>15830</v>
      </c>
      <c r="R2281" t="s">
        <v>7734</v>
      </c>
      <c r="S2281" t="s">
        <v>7734</v>
      </c>
      <c r="T2281" t="s">
        <v>22160</v>
      </c>
      <c r="U2281">
        <f t="shared" si="35"/>
        <v>20610</v>
      </c>
    </row>
    <row r="2282" spans="1:21" x14ac:dyDescent="0.2">
      <c r="A2282" t="s">
        <v>17233</v>
      </c>
      <c r="B2282" t="s">
        <v>11556</v>
      </c>
      <c r="C2282">
        <v>3507065</v>
      </c>
      <c r="D2282" t="s">
        <v>6493</v>
      </c>
      <c r="E2282" t="s">
        <v>17235</v>
      </c>
      <c r="F2282" t="s">
        <v>6402</v>
      </c>
      <c r="G2282">
        <v>3160</v>
      </c>
      <c r="H2282">
        <v>20610</v>
      </c>
      <c r="I2282">
        <v>0</v>
      </c>
      <c r="J2282">
        <v>1</v>
      </c>
      <c r="K2282">
        <v>0</v>
      </c>
      <c r="L2282" t="s">
        <v>6403</v>
      </c>
      <c r="M2282">
        <v>2018</v>
      </c>
      <c r="N2282" t="s">
        <v>1463</v>
      </c>
      <c r="O2282">
        <v>99</v>
      </c>
      <c r="P2282">
        <v>4</v>
      </c>
      <c r="Q2282" t="s">
        <v>15830</v>
      </c>
      <c r="R2282" t="s">
        <v>7734</v>
      </c>
      <c r="S2282" t="s">
        <v>7734</v>
      </c>
      <c r="T2282" t="s">
        <v>22161</v>
      </c>
      <c r="U2282">
        <f t="shared" si="35"/>
        <v>20610</v>
      </c>
    </row>
    <row r="2283" spans="1:21" x14ac:dyDescent="0.2">
      <c r="A2283" t="s">
        <v>17233</v>
      </c>
      <c r="B2283" t="s">
        <v>11556</v>
      </c>
      <c r="C2283">
        <v>3507065</v>
      </c>
      <c r="D2283" t="s">
        <v>7022</v>
      </c>
      <c r="E2283" t="s">
        <v>17236</v>
      </c>
      <c r="F2283" t="s">
        <v>6402</v>
      </c>
      <c r="G2283">
        <v>2279</v>
      </c>
      <c r="H2283">
        <v>20610</v>
      </c>
      <c r="I2283">
        <v>1</v>
      </c>
      <c r="J2283">
        <v>0</v>
      </c>
      <c r="K2283">
        <v>0</v>
      </c>
      <c r="L2283" t="s">
        <v>6403</v>
      </c>
      <c r="M2283">
        <v>2018</v>
      </c>
      <c r="N2283" t="s">
        <v>1463</v>
      </c>
      <c r="O2283">
        <v>99</v>
      </c>
      <c r="P2283">
        <v>4</v>
      </c>
      <c r="Q2283" t="s">
        <v>15830</v>
      </c>
      <c r="R2283" t="s">
        <v>7734</v>
      </c>
      <c r="S2283" t="s">
        <v>7734</v>
      </c>
      <c r="T2283" t="s">
        <v>22162</v>
      </c>
      <c r="U2283">
        <f t="shared" si="35"/>
        <v>20610</v>
      </c>
    </row>
    <row r="2284" spans="1:21" x14ac:dyDescent="0.2">
      <c r="A2284" t="s">
        <v>17237</v>
      </c>
      <c r="B2284" t="s">
        <v>11556</v>
      </c>
      <c r="C2284">
        <v>3507065</v>
      </c>
      <c r="D2284" t="s">
        <v>6814</v>
      </c>
      <c r="E2284" t="s">
        <v>11558</v>
      </c>
      <c r="F2284" t="s">
        <v>6402</v>
      </c>
      <c r="G2284">
        <v>2844</v>
      </c>
      <c r="H2284">
        <v>5930</v>
      </c>
      <c r="I2284">
        <v>0</v>
      </c>
      <c r="J2284">
        <v>1</v>
      </c>
      <c r="K2284">
        <v>0</v>
      </c>
      <c r="L2284" t="s">
        <v>6409</v>
      </c>
      <c r="M2284">
        <v>2018</v>
      </c>
      <c r="N2284" t="s">
        <v>6404</v>
      </c>
      <c r="O2284">
        <v>99</v>
      </c>
      <c r="P2284">
        <v>1</v>
      </c>
      <c r="Q2284" t="s">
        <v>15830</v>
      </c>
      <c r="R2284" t="s">
        <v>7734</v>
      </c>
      <c r="S2284" t="s">
        <v>7734</v>
      </c>
      <c r="T2284" t="s">
        <v>1048</v>
      </c>
      <c r="U2284">
        <f t="shared" si="35"/>
        <v>20610</v>
      </c>
    </row>
    <row r="2285" spans="1:21" x14ac:dyDescent="0.2">
      <c r="A2285" t="s">
        <v>17237</v>
      </c>
      <c r="B2285" t="s">
        <v>11556</v>
      </c>
      <c r="C2285">
        <v>3507065</v>
      </c>
      <c r="D2285" t="s">
        <v>15332</v>
      </c>
      <c r="E2285" t="s">
        <v>6686</v>
      </c>
      <c r="F2285" t="s">
        <v>6402</v>
      </c>
      <c r="G2285">
        <v>254</v>
      </c>
      <c r="H2285">
        <v>5930</v>
      </c>
      <c r="I2285">
        <v>0</v>
      </c>
      <c r="J2285">
        <v>0</v>
      </c>
      <c r="K2285">
        <v>0</v>
      </c>
      <c r="L2285" t="s">
        <v>6403</v>
      </c>
      <c r="M2285">
        <v>2018</v>
      </c>
      <c r="N2285" t="s">
        <v>6404</v>
      </c>
      <c r="O2285">
        <v>99</v>
      </c>
      <c r="P2285">
        <v>1</v>
      </c>
      <c r="Q2285" t="s">
        <v>15830</v>
      </c>
      <c r="R2285" t="s">
        <v>7734</v>
      </c>
      <c r="S2285" t="s">
        <v>7734</v>
      </c>
      <c r="T2285" t="s">
        <v>22163</v>
      </c>
      <c r="U2285">
        <f t="shared" si="35"/>
        <v>20610</v>
      </c>
    </row>
    <row r="2286" spans="1:21" x14ac:dyDescent="0.2">
      <c r="A2286" t="s">
        <v>17237</v>
      </c>
      <c r="B2286" t="s">
        <v>11556</v>
      </c>
      <c r="C2286">
        <v>3507065</v>
      </c>
      <c r="D2286" t="s">
        <v>6493</v>
      </c>
      <c r="E2286" t="s">
        <v>15312</v>
      </c>
      <c r="F2286" t="s">
        <v>6402</v>
      </c>
      <c r="G2286">
        <v>1632</v>
      </c>
      <c r="H2286">
        <v>5930</v>
      </c>
      <c r="I2286">
        <v>0</v>
      </c>
      <c r="J2286">
        <v>0</v>
      </c>
      <c r="K2286">
        <v>0</v>
      </c>
      <c r="L2286" t="s">
        <v>6403</v>
      </c>
      <c r="M2286">
        <v>2018</v>
      </c>
      <c r="N2286" t="s">
        <v>6404</v>
      </c>
      <c r="O2286">
        <v>99</v>
      </c>
      <c r="P2286">
        <v>1</v>
      </c>
      <c r="Q2286" t="s">
        <v>15830</v>
      </c>
      <c r="R2286" t="s">
        <v>7734</v>
      </c>
      <c r="S2286" t="s">
        <v>7734</v>
      </c>
      <c r="T2286" t="s">
        <v>22164</v>
      </c>
      <c r="U2286">
        <f t="shared" si="35"/>
        <v>20610</v>
      </c>
    </row>
    <row r="2287" spans="1:21" x14ac:dyDescent="0.2">
      <c r="A2287" t="s">
        <v>17237</v>
      </c>
      <c r="B2287" t="s">
        <v>11556</v>
      </c>
      <c r="C2287">
        <v>3507065</v>
      </c>
      <c r="D2287" t="s">
        <v>6425</v>
      </c>
      <c r="E2287" t="s">
        <v>6430</v>
      </c>
      <c r="F2287" t="s">
        <v>6402</v>
      </c>
      <c r="G2287">
        <v>1200</v>
      </c>
      <c r="H2287">
        <v>5930</v>
      </c>
      <c r="I2287">
        <v>1</v>
      </c>
      <c r="J2287">
        <v>0</v>
      </c>
      <c r="K2287">
        <v>0</v>
      </c>
      <c r="L2287" t="s">
        <v>6403</v>
      </c>
      <c r="M2287">
        <v>2018</v>
      </c>
      <c r="N2287" t="s">
        <v>6404</v>
      </c>
      <c r="O2287">
        <v>99</v>
      </c>
      <c r="P2287">
        <v>1</v>
      </c>
      <c r="Q2287" t="s">
        <v>15830</v>
      </c>
      <c r="R2287" t="s">
        <v>7734</v>
      </c>
      <c r="S2287" t="s">
        <v>7734</v>
      </c>
      <c r="T2287" t="s">
        <v>22165</v>
      </c>
      <c r="U2287">
        <f t="shared" si="35"/>
        <v>20610</v>
      </c>
    </row>
    <row r="2288" spans="1:21" x14ac:dyDescent="0.2">
      <c r="A2288" t="s">
        <v>17238</v>
      </c>
      <c r="B2288" t="s">
        <v>10238</v>
      </c>
      <c r="C2288">
        <v>3531040</v>
      </c>
      <c r="D2288" t="s">
        <v>6595</v>
      </c>
      <c r="E2288" t="s">
        <v>6660</v>
      </c>
      <c r="F2288" t="s">
        <v>6402</v>
      </c>
      <c r="G2288">
        <v>0</v>
      </c>
      <c r="H2288">
        <v>0</v>
      </c>
      <c r="I2288">
        <v>1</v>
      </c>
      <c r="J2288">
        <v>1</v>
      </c>
      <c r="K2288">
        <v>1</v>
      </c>
      <c r="L2288" t="s">
        <v>6403</v>
      </c>
      <c r="M2288">
        <v>2018</v>
      </c>
      <c r="N2288" t="s">
        <v>1463</v>
      </c>
      <c r="O2288" t="s">
        <v>10245</v>
      </c>
      <c r="P2288">
        <v>3</v>
      </c>
      <c r="Q2288" t="s">
        <v>15830</v>
      </c>
      <c r="R2288" t="s">
        <v>7734</v>
      </c>
      <c r="S2288" t="s">
        <v>7734</v>
      </c>
      <c r="T2288" t="s">
        <v>4477</v>
      </c>
      <c r="U2288">
        <f t="shared" si="35"/>
        <v>4642</v>
      </c>
    </row>
    <row r="2289" spans="1:21" x14ac:dyDescent="0.2">
      <c r="A2289" t="s">
        <v>17238</v>
      </c>
      <c r="B2289" t="s">
        <v>10238</v>
      </c>
      <c r="C2289">
        <v>3531040</v>
      </c>
      <c r="D2289" t="s">
        <v>6406</v>
      </c>
      <c r="E2289" t="s">
        <v>6506</v>
      </c>
      <c r="F2289" t="s">
        <v>6402</v>
      </c>
      <c r="G2289">
        <v>0</v>
      </c>
      <c r="H2289">
        <v>0</v>
      </c>
      <c r="I2289">
        <v>0</v>
      </c>
      <c r="J2289">
        <v>1</v>
      </c>
      <c r="K2289">
        <v>1</v>
      </c>
      <c r="L2289" t="s">
        <v>6403</v>
      </c>
      <c r="M2289">
        <v>2018</v>
      </c>
      <c r="N2289" t="s">
        <v>1463</v>
      </c>
      <c r="O2289" t="s">
        <v>10245</v>
      </c>
      <c r="P2289">
        <v>3</v>
      </c>
      <c r="Q2289" t="s">
        <v>15830</v>
      </c>
      <c r="R2289" t="s">
        <v>7734</v>
      </c>
      <c r="S2289" t="s">
        <v>7734</v>
      </c>
      <c r="T2289" t="s">
        <v>4476</v>
      </c>
      <c r="U2289">
        <f t="shared" si="35"/>
        <v>4642</v>
      </c>
    </row>
    <row r="2290" spans="1:21" x14ac:dyDescent="0.2">
      <c r="A2290" t="s">
        <v>17238</v>
      </c>
      <c r="B2290" t="s">
        <v>10238</v>
      </c>
      <c r="C2290">
        <v>3531040</v>
      </c>
      <c r="D2290" t="s">
        <v>6771</v>
      </c>
      <c r="E2290" t="s">
        <v>10248</v>
      </c>
      <c r="F2290" t="s">
        <v>6402</v>
      </c>
      <c r="G2290">
        <v>0</v>
      </c>
      <c r="H2290">
        <v>0</v>
      </c>
      <c r="I2290">
        <v>0</v>
      </c>
      <c r="J2290">
        <v>1</v>
      </c>
      <c r="K2290">
        <v>1</v>
      </c>
      <c r="L2290" t="s">
        <v>6403</v>
      </c>
      <c r="M2290">
        <v>2018</v>
      </c>
      <c r="N2290" t="s">
        <v>1463</v>
      </c>
      <c r="O2290" t="s">
        <v>10245</v>
      </c>
      <c r="P2290">
        <v>3</v>
      </c>
      <c r="Q2290" t="s">
        <v>15830</v>
      </c>
      <c r="R2290" t="s">
        <v>7734</v>
      </c>
      <c r="S2290" t="s">
        <v>7734</v>
      </c>
      <c r="T2290" t="s">
        <v>4475</v>
      </c>
      <c r="U2290">
        <f t="shared" si="35"/>
        <v>4642</v>
      </c>
    </row>
    <row r="2291" spans="1:21" x14ac:dyDescent="0.2">
      <c r="A2291" t="s">
        <v>17239</v>
      </c>
      <c r="B2291" t="s">
        <v>10238</v>
      </c>
      <c r="C2291">
        <v>3531040</v>
      </c>
      <c r="D2291" t="s">
        <v>6649</v>
      </c>
      <c r="E2291" t="s">
        <v>6450</v>
      </c>
      <c r="F2291" t="s">
        <v>6402</v>
      </c>
      <c r="G2291">
        <v>1325</v>
      </c>
      <c r="H2291">
        <v>4642</v>
      </c>
      <c r="I2291">
        <v>0</v>
      </c>
      <c r="J2291">
        <v>1</v>
      </c>
      <c r="K2291">
        <v>0</v>
      </c>
      <c r="L2291" t="s">
        <v>6403</v>
      </c>
      <c r="M2291">
        <v>2018</v>
      </c>
      <c r="N2291" t="s">
        <v>1463</v>
      </c>
      <c r="O2291" t="s">
        <v>10250</v>
      </c>
      <c r="P2291">
        <v>3</v>
      </c>
      <c r="Q2291" t="s">
        <v>15830</v>
      </c>
      <c r="R2291" t="s">
        <v>7734</v>
      </c>
      <c r="S2291" t="s">
        <v>7734</v>
      </c>
      <c r="T2291" t="s">
        <v>4473</v>
      </c>
      <c r="U2291">
        <f t="shared" si="35"/>
        <v>4642</v>
      </c>
    </row>
    <row r="2292" spans="1:21" x14ac:dyDescent="0.2">
      <c r="A2292" t="s">
        <v>17239</v>
      </c>
      <c r="B2292" t="s">
        <v>10238</v>
      </c>
      <c r="C2292">
        <v>3531040</v>
      </c>
      <c r="D2292" t="s">
        <v>6440</v>
      </c>
      <c r="E2292" t="s">
        <v>6994</v>
      </c>
      <c r="F2292" t="s">
        <v>6402</v>
      </c>
      <c r="G2292">
        <v>728</v>
      </c>
      <c r="H2292">
        <v>4642</v>
      </c>
      <c r="I2292">
        <v>1</v>
      </c>
      <c r="J2292">
        <v>0</v>
      </c>
      <c r="K2292">
        <v>0</v>
      </c>
      <c r="L2292" t="s">
        <v>6403</v>
      </c>
      <c r="M2292">
        <v>2018</v>
      </c>
      <c r="N2292" t="s">
        <v>1463</v>
      </c>
      <c r="O2292" t="s">
        <v>10250</v>
      </c>
      <c r="P2292">
        <v>3</v>
      </c>
      <c r="Q2292" t="s">
        <v>15830</v>
      </c>
      <c r="R2292" t="s">
        <v>7734</v>
      </c>
      <c r="S2292" t="s">
        <v>7734</v>
      </c>
      <c r="T2292" t="s">
        <v>4485</v>
      </c>
      <c r="U2292">
        <f t="shared" si="35"/>
        <v>4642</v>
      </c>
    </row>
    <row r="2293" spans="1:21" x14ac:dyDescent="0.2">
      <c r="A2293" t="s">
        <v>17239</v>
      </c>
      <c r="B2293" t="s">
        <v>10238</v>
      </c>
      <c r="C2293">
        <v>3531040</v>
      </c>
      <c r="D2293" t="s">
        <v>6595</v>
      </c>
      <c r="E2293" t="s">
        <v>6438</v>
      </c>
      <c r="F2293" t="s">
        <v>6402</v>
      </c>
      <c r="G2293">
        <v>1345</v>
      </c>
      <c r="H2293">
        <v>4642</v>
      </c>
      <c r="I2293">
        <v>1</v>
      </c>
      <c r="J2293">
        <v>1</v>
      </c>
      <c r="K2293">
        <v>0</v>
      </c>
      <c r="L2293" t="s">
        <v>6403</v>
      </c>
      <c r="M2293">
        <v>2018</v>
      </c>
      <c r="N2293" t="s">
        <v>1463</v>
      </c>
      <c r="O2293" t="s">
        <v>10250</v>
      </c>
      <c r="P2293">
        <v>3</v>
      </c>
      <c r="Q2293" t="s">
        <v>15830</v>
      </c>
      <c r="R2293" t="s">
        <v>7734</v>
      </c>
      <c r="S2293" t="s">
        <v>7734</v>
      </c>
      <c r="T2293" t="s">
        <v>4471</v>
      </c>
      <c r="U2293">
        <f t="shared" si="35"/>
        <v>4642</v>
      </c>
    </row>
    <row r="2294" spans="1:21" x14ac:dyDescent="0.2">
      <c r="A2294" t="s">
        <v>17239</v>
      </c>
      <c r="B2294" t="s">
        <v>10238</v>
      </c>
      <c r="C2294">
        <v>3531040</v>
      </c>
      <c r="D2294" t="s">
        <v>6858</v>
      </c>
      <c r="E2294" t="s">
        <v>17240</v>
      </c>
      <c r="F2294" t="s">
        <v>6402</v>
      </c>
      <c r="G2294">
        <v>1244</v>
      </c>
      <c r="H2294">
        <v>4642</v>
      </c>
      <c r="I2294">
        <v>1</v>
      </c>
      <c r="J2294">
        <v>1</v>
      </c>
      <c r="K2294">
        <v>0</v>
      </c>
      <c r="L2294" t="s">
        <v>6403</v>
      </c>
      <c r="M2294">
        <v>2018</v>
      </c>
      <c r="N2294" t="s">
        <v>1463</v>
      </c>
      <c r="O2294" t="s">
        <v>10250</v>
      </c>
      <c r="P2294">
        <v>3</v>
      </c>
      <c r="Q2294" t="s">
        <v>15830</v>
      </c>
      <c r="R2294" t="s">
        <v>7734</v>
      </c>
      <c r="S2294" t="s">
        <v>7734</v>
      </c>
      <c r="T2294" t="s">
        <v>22166</v>
      </c>
      <c r="U2294">
        <f t="shared" si="35"/>
        <v>4642</v>
      </c>
    </row>
    <row r="2295" spans="1:21" x14ac:dyDescent="0.2">
      <c r="A2295" t="s">
        <v>17241</v>
      </c>
      <c r="B2295" t="s">
        <v>10238</v>
      </c>
      <c r="C2295">
        <v>3531040</v>
      </c>
      <c r="D2295" t="s">
        <v>10256</v>
      </c>
      <c r="E2295" t="s">
        <v>10257</v>
      </c>
      <c r="F2295" t="s">
        <v>6402</v>
      </c>
      <c r="G2295">
        <v>305</v>
      </c>
      <c r="H2295">
        <v>882</v>
      </c>
      <c r="I2295">
        <v>0</v>
      </c>
      <c r="J2295">
        <v>1</v>
      </c>
      <c r="K2295">
        <v>0</v>
      </c>
      <c r="L2295" t="s">
        <v>6409</v>
      </c>
      <c r="M2295">
        <v>2018</v>
      </c>
      <c r="N2295" t="s">
        <v>1463</v>
      </c>
      <c r="O2295" t="s">
        <v>6898</v>
      </c>
      <c r="P2295">
        <v>2</v>
      </c>
      <c r="Q2295" t="s">
        <v>15830</v>
      </c>
      <c r="R2295" t="s">
        <v>7734</v>
      </c>
      <c r="S2295" t="s">
        <v>7734</v>
      </c>
      <c r="T2295" t="s">
        <v>4469</v>
      </c>
      <c r="U2295">
        <f t="shared" si="35"/>
        <v>4642</v>
      </c>
    </row>
    <row r="2296" spans="1:21" x14ac:dyDescent="0.2">
      <c r="A2296" t="s">
        <v>17241</v>
      </c>
      <c r="B2296" t="s">
        <v>10238</v>
      </c>
      <c r="C2296">
        <v>3531040</v>
      </c>
      <c r="D2296" t="s">
        <v>6946</v>
      </c>
      <c r="E2296" t="s">
        <v>17242</v>
      </c>
      <c r="F2296" t="s">
        <v>6402</v>
      </c>
      <c r="G2296">
        <v>316</v>
      </c>
      <c r="H2296">
        <v>882</v>
      </c>
      <c r="I2296">
        <v>1</v>
      </c>
      <c r="J2296">
        <v>1</v>
      </c>
      <c r="K2296">
        <v>0</v>
      </c>
      <c r="L2296" t="s">
        <v>6409</v>
      </c>
      <c r="M2296">
        <v>2018</v>
      </c>
      <c r="N2296" t="s">
        <v>1463</v>
      </c>
      <c r="O2296" t="s">
        <v>6898</v>
      </c>
      <c r="P2296">
        <v>2</v>
      </c>
      <c r="Q2296" t="s">
        <v>15830</v>
      </c>
      <c r="R2296" t="s">
        <v>7734</v>
      </c>
      <c r="S2296" t="s">
        <v>7734</v>
      </c>
      <c r="T2296" t="s">
        <v>22167</v>
      </c>
      <c r="U2296">
        <f t="shared" si="35"/>
        <v>4642</v>
      </c>
    </row>
    <row r="2297" spans="1:21" x14ac:dyDescent="0.2">
      <c r="A2297" t="s">
        <v>17241</v>
      </c>
      <c r="B2297" t="s">
        <v>10238</v>
      </c>
      <c r="C2297">
        <v>3531040</v>
      </c>
      <c r="D2297" t="s">
        <v>11667</v>
      </c>
      <c r="E2297" t="s">
        <v>10006</v>
      </c>
      <c r="F2297" t="s">
        <v>6402</v>
      </c>
      <c r="G2297">
        <v>261</v>
      </c>
      <c r="H2297">
        <v>882</v>
      </c>
      <c r="I2297">
        <v>1</v>
      </c>
      <c r="J2297">
        <v>0</v>
      </c>
      <c r="K2297">
        <v>0</v>
      </c>
      <c r="L2297" t="s">
        <v>6409</v>
      </c>
      <c r="M2297">
        <v>2018</v>
      </c>
      <c r="N2297" t="s">
        <v>1463</v>
      </c>
      <c r="O2297" t="s">
        <v>6898</v>
      </c>
      <c r="P2297">
        <v>2</v>
      </c>
      <c r="Q2297" t="s">
        <v>15830</v>
      </c>
      <c r="R2297" t="s">
        <v>7734</v>
      </c>
      <c r="S2297" t="s">
        <v>7734</v>
      </c>
      <c r="T2297" t="s">
        <v>22168</v>
      </c>
      <c r="U2297">
        <f t="shared" si="35"/>
        <v>4642</v>
      </c>
    </row>
    <row r="2298" spans="1:21" x14ac:dyDescent="0.2">
      <c r="A2298" t="s">
        <v>17243</v>
      </c>
      <c r="B2298" t="s">
        <v>10238</v>
      </c>
      <c r="C2298">
        <v>3531040</v>
      </c>
      <c r="D2298" t="s">
        <v>6505</v>
      </c>
      <c r="E2298" t="s">
        <v>10243</v>
      </c>
      <c r="F2298" t="s">
        <v>6402</v>
      </c>
      <c r="G2298">
        <v>0</v>
      </c>
      <c r="H2298">
        <v>0</v>
      </c>
      <c r="I2298">
        <v>1</v>
      </c>
      <c r="J2298">
        <v>1</v>
      </c>
      <c r="K2298">
        <v>1</v>
      </c>
      <c r="L2298" t="s">
        <v>6403</v>
      </c>
      <c r="M2298">
        <v>2018</v>
      </c>
      <c r="N2298" t="s">
        <v>1479</v>
      </c>
      <c r="O2298">
        <v>99</v>
      </c>
      <c r="P2298">
        <v>1</v>
      </c>
      <c r="Q2298" t="s">
        <v>15830</v>
      </c>
      <c r="R2298" t="s">
        <v>7734</v>
      </c>
      <c r="S2298" t="s">
        <v>7734</v>
      </c>
      <c r="T2298" t="s">
        <v>4478</v>
      </c>
      <c r="U2298">
        <f t="shared" si="35"/>
        <v>4642</v>
      </c>
    </row>
    <row r="2299" spans="1:21" x14ac:dyDescent="0.2">
      <c r="A2299" t="s">
        <v>17244</v>
      </c>
      <c r="B2299" t="s">
        <v>10238</v>
      </c>
      <c r="C2299">
        <v>3531040</v>
      </c>
      <c r="D2299" t="s">
        <v>6444</v>
      </c>
      <c r="E2299" t="s">
        <v>10240</v>
      </c>
      <c r="F2299" t="s">
        <v>6402</v>
      </c>
      <c r="G2299">
        <v>1874</v>
      </c>
      <c r="H2299">
        <v>2912</v>
      </c>
      <c r="I2299">
        <v>0</v>
      </c>
      <c r="J2299">
        <v>1</v>
      </c>
      <c r="K2299">
        <v>0</v>
      </c>
      <c r="L2299" t="s">
        <v>6403</v>
      </c>
      <c r="M2299">
        <v>2018</v>
      </c>
      <c r="N2299" t="s">
        <v>6404</v>
      </c>
      <c r="O2299">
        <v>99</v>
      </c>
      <c r="P2299">
        <v>1</v>
      </c>
      <c r="Q2299" t="s">
        <v>15830</v>
      </c>
      <c r="R2299" t="s">
        <v>7734</v>
      </c>
      <c r="S2299" t="s">
        <v>7734</v>
      </c>
      <c r="T2299" t="s">
        <v>1056</v>
      </c>
      <c r="U2299">
        <f t="shared" si="35"/>
        <v>4642</v>
      </c>
    </row>
    <row r="2300" spans="1:21" x14ac:dyDescent="0.2">
      <c r="A2300" t="s">
        <v>17244</v>
      </c>
      <c r="B2300" t="s">
        <v>10238</v>
      </c>
      <c r="C2300">
        <v>3531040</v>
      </c>
      <c r="D2300" t="s">
        <v>6425</v>
      </c>
      <c r="E2300" t="s">
        <v>10246</v>
      </c>
      <c r="F2300" t="s">
        <v>6402</v>
      </c>
      <c r="G2300">
        <v>1038</v>
      </c>
      <c r="H2300">
        <v>2912</v>
      </c>
      <c r="I2300">
        <v>0</v>
      </c>
      <c r="J2300">
        <v>0</v>
      </c>
      <c r="K2300">
        <v>0</v>
      </c>
      <c r="L2300" t="s">
        <v>6403</v>
      </c>
      <c r="M2300">
        <v>2018</v>
      </c>
      <c r="N2300" t="s">
        <v>6404</v>
      </c>
      <c r="O2300">
        <v>99</v>
      </c>
      <c r="P2300">
        <v>1</v>
      </c>
      <c r="Q2300" t="s">
        <v>15830</v>
      </c>
      <c r="R2300" t="s">
        <v>7734</v>
      </c>
      <c r="S2300" t="s">
        <v>7734</v>
      </c>
      <c r="T2300" t="s">
        <v>4480</v>
      </c>
      <c r="U2300">
        <f t="shared" si="35"/>
        <v>4642</v>
      </c>
    </row>
    <row r="2301" spans="1:21" x14ac:dyDescent="0.2">
      <c r="A2301" t="s">
        <v>17245</v>
      </c>
      <c r="B2301" t="s">
        <v>11526</v>
      </c>
      <c r="C2301">
        <v>3532002</v>
      </c>
      <c r="D2301" t="s">
        <v>6434</v>
      </c>
      <c r="E2301" t="s">
        <v>11530</v>
      </c>
      <c r="F2301" t="s">
        <v>6402</v>
      </c>
      <c r="G2301">
        <v>632</v>
      </c>
      <c r="H2301">
        <v>761</v>
      </c>
      <c r="I2301">
        <v>1</v>
      </c>
      <c r="J2301">
        <v>1</v>
      </c>
      <c r="K2301">
        <v>0</v>
      </c>
      <c r="L2301" t="s">
        <v>6403</v>
      </c>
      <c r="M2301">
        <v>2018</v>
      </c>
      <c r="N2301" t="s">
        <v>1463</v>
      </c>
      <c r="O2301">
        <v>1</v>
      </c>
      <c r="P2301">
        <v>1</v>
      </c>
      <c r="Q2301" t="s">
        <v>15830</v>
      </c>
      <c r="R2301" t="s">
        <v>7734</v>
      </c>
      <c r="S2301" t="s">
        <v>7734</v>
      </c>
      <c r="T2301" t="s">
        <v>4519</v>
      </c>
      <c r="U2301">
        <f t="shared" si="35"/>
        <v>2901</v>
      </c>
    </row>
    <row r="2302" spans="1:21" x14ac:dyDescent="0.2">
      <c r="A2302" t="s">
        <v>17245</v>
      </c>
      <c r="B2302" t="s">
        <v>11526</v>
      </c>
      <c r="C2302">
        <v>3532002</v>
      </c>
      <c r="D2302" t="s">
        <v>7001</v>
      </c>
      <c r="E2302" t="s">
        <v>11528</v>
      </c>
      <c r="F2302" t="s">
        <v>6402</v>
      </c>
      <c r="G2302">
        <v>129</v>
      </c>
      <c r="H2302">
        <v>761</v>
      </c>
      <c r="I2302">
        <v>0</v>
      </c>
      <c r="J2302">
        <v>0</v>
      </c>
      <c r="K2302">
        <v>0</v>
      </c>
      <c r="L2302" t="s">
        <v>6403</v>
      </c>
      <c r="M2302">
        <v>2018</v>
      </c>
      <c r="N2302" t="s">
        <v>1463</v>
      </c>
      <c r="O2302">
        <v>1</v>
      </c>
      <c r="P2302">
        <v>1</v>
      </c>
      <c r="Q2302" t="s">
        <v>15830</v>
      </c>
      <c r="R2302" t="s">
        <v>7734</v>
      </c>
      <c r="S2302" t="s">
        <v>7734</v>
      </c>
      <c r="T2302" t="s">
        <v>1065</v>
      </c>
      <c r="U2302">
        <f t="shared" si="35"/>
        <v>2901</v>
      </c>
    </row>
    <row r="2303" spans="1:21" x14ac:dyDescent="0.2">
      <c r="A2303" t="s">
        <v>17246</v>
      </c>
      <c r="B2303" t="s">
        <v>11526</v>
      </c>
      <c r="C2303">
        <v>3532002</v>
      </c>
      <c r="D2303" t="s">
        <v>7355</v>
      </c>
      <c r="E2303" t="s">
        <v>17247</v>
      </c>
      <c r="F2303" t="s">
        <v>6402</v>
      </c>
      <c r="G2303">
        <v>481</v>
      </c>
      <c r="H2303">
        <v>899</v>
      </c>
      <c r="I2303">
        <v>1</v>
      </c>
      <c r="J2303">
        <v>1</v>
      </c>
      <c r="K2303">
        <v>0</v>
      </c>
      <c r="L2303" t="s">
        <v>6409</v>
      </c>
      <c r="M2303">
        <v>2018</v>
      </c>
      <c r="N2303" t="s">
        <v>1463</v>
      </c>
      <c r="O2303">
        <v>2</v>
      </c>
      <c r="P2303">
        <v>1</v>
      </c>
      <c r="Q2303" t="s">
        <v>15830</v>
      </c>
      <c r="R2303" t="s">
        <v>7734</v>
      </c>
      <c r="S2303" t="s">
        <v>7734</v>
      </c>
      <c r="T2303" t="s">
        <v>22169</v>
      </c>
      <c r="U2303">
        <f t="shared" si="35"/>
        <v>2901</v>
      </c>
    </row>
    <row r="2304" spans="1:21" x14ac:dyDescent="0.2">
      <c r="A2304" t="s">
        <v>17246</v>
      </c>
      <c r="B2304" t="s">
        <v>11526</v>
      </c>
      <c r="C2304">
        <v>3532002</v>
      </c>
      <c r="D2304" t="s">
        <v>6434</v>
      </c>
      <c r="E2304" t="s">
        <v>7214</v>
      </c>
      <c r="F2304" t="s">
        <v>6402</v>
      </c>
      <c r="G2304">
        <v>325</v>
      </c>
      <c r="H2304">
        <v>899</v>
      </c>
      <c r="I2304">
        <v>0</v>
      </c>
      <c r="J2304">
        <v>0</v>
      </c>
      <c r="K2304">
        <v>0</v>
      </c>
      <c r="L2304" t="s">
        <v>6403</v>
      </c>
      <c r="M2304">
        <v>2018</v>
      </c>
      <c r="N2304" t="s">
        <v>1463</v>
      </c>
      <c r="O2304">
        <v>2</v>
      </c>
      <c r="P2304">
        <v>1</v>
      </c>
      <c r="Q2304" t="s">
        <v>15830</v>
      </c>
      <c r="R2304" t="s">
        <v>7734</v>
      </c>
      <c r="S2304" t="s">
        <v>7734</v>
      </c>
      <c r="T2304" t="s">
        <v>22170</v>
      </c>
      <c r="U2304">
        <f t="shared" si="35"/>
        <v>2901</v>
      </c>
    </row>
    <row r="2305" spans="1:21" x14ac:dyDescent="0.2">
      <c r="A2305" t="s">
        <v>17246</v>
      </c>
      <c r="B2305" t="s">
        <v>11526</v>
      </c>
      <c r="C2305">
        <v>3532002</v>
      </c>
      <c r="D2305" t="s">
        <v>6535</v>
      </c>
      <c r="E2305" t="s">
        <v>15589</v>
      </c>
      <c r="F2305" t="s">
        <v>6402</v>
      </c>
      <c r="G2305">
        <v>93</v>
      </c>
      <c r="H2305">
        <v>899</v>
      </c>
      <c r="I2305">
        <v>0</v>
      </c>
      <c r="J2305">
        <v>0</v>
      </c>
      <c r="K2305">
        <v>0</v>
      </c>
      <c r="L2305" t="s">
        <v>6403</v>
      </c>
      <c r="M2305">
        <v>2018</v>
      </c>
      <c r="N2305" t="s">
        <v>1463</v>
      </c>
      <c r="O2305">
        <v>2</v>
      </c>
      <c r="P2305">
        <v>1</v>
      </c>
      <c r="Q2305" t="s">
        <v>15830</v>
      </c>
      <c r="R2305" t="s">
        <v>7734</v>
      </c>
      <c r="S2305" t="s">
        <v>7734</v>
      </c>
      <c r="T2305" t="s">
        <v>22171</v>
      </c>
      <c r="U2305">
        <f t="shared" si="35"/>
        <v>2901</v>
      </c>
    </row>
    <row r="2306" spans="1:21" x14ac:dyDescent="0.2">
      <c r="A2306" t="s">
        <v>17248</v>
      </c>
      <c r="B2306" t="s">
        <v>11526</v>
      </c>
      <c r="C2306">
        <v>3532002</v>
      </c>
      <c r="D2306" t="s">
        <v>6493</v>
      </c>
      <c r="E2306" t="s">
        <v>7214</v>
      </c>
      <c r="F2306" t="s">
        <v>6402</v>
      </c>
      <c r="G2306">
        <v>0</v>
      </c>
      <c r="H2306">
        <v>0</v>
      </c>
      <c r="I2306">
        <v>1</v>
      </c>
      <c r="J2306">
        <v>1</v>
      </c>
      <c r="K2306">
        <v>1</v>
      </c>
      <c r="L2306" t="s">
        <v>6403</v>
      </c>
      <c r="M2306">
        <v>2018</v>
      </c>
      <c r="N2306" t="s">
        <v>1463</v>
      </c>
      <c r="O2306">
        <v>3</v>
      </c>
      <c r="P2306">
        <v>1</v>
      </c>
      <c r="Q2306" t="s">
        <v>15830</v>
      </c>
      <c r="R2306" t="s">
        <v>7734</v>
      </c>
      <c r="S2306" t="s">
        <v>7734</v>
      </c>
      <c r="T2306" t="s">
        <v>1063</v>
      </c>
      <c r="U2306">
        <f t="shared" ref="U2306:U2369" si="36">_xlfn.MAXIFS($H$2:$H$6695, $C$2:$C$6695,C2306)</f>
        <v>2901</v>
      </c>
    </row>
    <row r="2307" spans="1:21" x14ac:dyDescent="0.2">
      <c r="A2307" t="s">
        <v>17249</v>
      </c>
      <c r="B2307" t="s">
        <v>11526</v>
      </c>
      <c r="C2307">
        <v>3532002</v>
      </c>
      <c r="D2307" t="s">
        <v>6766</v>
      </c>
      <c r="E2307" t="s">
        <v>16019</v>
      </c>
      <c r="F2307" t="s">
        <v>6402</v>
      </c>
      <c r="G2307">
        <v>217</v>
      </c>
      <c r="H2307">
        <v>503</v>
      </c>
      <c r="I2307">
        <v>0</v>
      </c>
      <c r="J2307">
        <v>0</v>
      </c>
      <c r="K2307">
        <v>0</v>
      </c>
      <c r="L2307" t="s">
        <v>6403</v>
      </c>
      <c r="M2307">
        <v>2018</v>
      </c>
      <c r="N2307" t="s">
        <v>1463</v>
      </c>
      <c r="O2307">
        <v>4</v>
      </c>
      <c r="P2307">
        <v>1</v>
      </c>
      <c r="Q2307" t="s">
        <v>15830</v>
      </c>
      <c r="R2307" t="s">
        <v>7734</v>
      </c>
      <c r="S2307" t="s">
        <v>7734</v>
      </c>
      <c r="T2307" t="s">
        <v>22172</v>
      </c>
      <c r="U2307">
        <f t="shared" si="36"/>
        <v>2901</v>
      </c>
    </row>
    <row r="2308" spans="1:21" x14ac:dyDescent="0.2">
      <c r="A2308" t="s">
        <v>17249</v>
      </c>
      <c r="B2308" t="s">
        <v>11526</v>
      </c>
      <c r="C2308">
        <v>3532002</v>
      </c>
      <c r="D2308" t="s">
        <v>7514</v>
      </c>
      <c r="E2308" t="s">
        <v>6736</v>
      </c>
      <c r="F2308" t="s">
        <v>6402</v>
      </c>
      <c r="G2308">
        <v>286</v>
      </c>
      <c r="H2308">
        <v>503</v>
      </c>
      <c r="I2308">
        <v>0</v>
      </c>
      <c r="J2308">
        <v>1</v>
      </c>
      <c r="K2308">
        <v>0</v>
      </c>
      <c r="L2308" t="s">
        <v>6403</v>
      </c>
      <c r="M2308">
        <v>2018</v>
      </c>
      <c r="N2308" t="s">
        <v>1463</v>
      </c>
      <c r="O2308">
        <v>4</v>
      </c>
      <c r="P2308">
        <v>1</v>
      </c>
      <c r="Q2308" t="s">
        <v>15830</v>
      </c>
      <c r="R2308" t="s">
        <v>7734</v>
      </c>
      <c r="S2308" t="s">
        <v>7734</v>
      </c>
      <c r="T2308" t="s">
        <v>4526</v>
      </c>
      <c r="U2308">
        <f t="shared" si="36"/>
        <v>2901</v>
      </c>
    </row>
    <row r="2309" spans="1:21" x14ac:dyDescent="0.2">
      <c r="A2309" t="s">
        <v>17250</v>
      </c>
      <c r="B2309" t="s">
        <v>11526</v>
      </c>
      <c r="C2309">
        <v>3532002</v>
      </c>
      <c r="D2309" t="s">
        <v>6480</v>
      </c>
      <c r="E2309" t="s">
        <v>6526</v>
      </c>
      <c r="F2309" t="s">
        <v>6402</v>
      </c>
      <c r="G2309">
        <v>527</v>
      </c>
      <c r="H2309">
        <v>2901</v>
      </c>
      <c r="I2309">
        <v>0</v>
      </c>
      <c r="J2309">
        <v>0</v>
      </c>
      <c r="K2309">
        <v>0</v>
      </c>
      <c r="L2309" t="s">
        <v>6409</v>
      </c>
      <c r="M2309">
        <v>2018</v>
      </c>
      <c r="N2309" t="s">
        <v>6404</v>
      </c>
      <c r="O2309">
        <v>99</v>
      </c>
      <c r="P2309">
        <v>1</v>
      </c>
      <c r="Q2309" t="s">
        <v>15830</v>
      </c>
      <c r="R2309" t="s">
        <v>7734</v>
      </c>
      <c r="S2309" t="s">
        <v>7734</v>
      </c>
      <c r="T2309" t="s">
        <v>22173</v>
      </c>
      <c r="U2309">
        <f t="shared" si="36"/>
        <v>2901</v>
      </c>
    </row>
    <row r="2310" spans="1:21" x14ac:dyDescent="0.2">
      <c r="A2310" t="s">
        <v>17250</v>
      </c>
      <c r="B2310" t="s">
        <v>11526</v>
      </c>
      <c r="C2310">
        <v>3532002</v>
      </c>
      <c r="D2310" t="s">
        <v>6496</v>
      </c>
      <c r="E2310" t="s">
        <v>6481</v>
      </c>
      <c r="F2310" t="s">
        <v>6402</v>
      </c>
      <c r="G2310">
        <v>2374</v>
      </c>
      <c r="H2310">
        <v>2901</v>
      </c>
      <c r="I2310">
        <v>1</v>
      </c>
      <c r="J2310">
        <v>1</v>
      </c>
      <c r="K2310">
        <v>0</v>
      </c>
      <c r="L2310" t="s">
        <v>6403</v>
      </c>
      <c r="M2310">
        <v>2018</v>
      </c>
      <c r="N2310" t="s">
        <v>6404</v>
      </c>
      <c r="O2310">
        <v>99</v>
      </c>
      <c r="P2310">
        <v>1</v>
      </c>
      <c r="Q2310" t="s">
        <v>15830</v>
      </c>
      <c r="R2310" t="s">
        <v>7734</v>
      </c>
      <c r="S2310" t="s">
        <v>7734</v>
      </c>
      <c r="T2310" t="s">
        <v>22174</v>
      </c>
      <c r="U2310">
        <f t="shared" si="36"/>
        <v>2901</v>
      </c>
    </row>
    <row r="2311" spans="1:21" x14ac:dyDescent="0.2">
      <c r="A2311" t="s">
        <v>17251</v>
      </c>
      <c r="B2311" t="s">
        <v>11141</v>
      </c>
      <c r="C2311">
        <v>3524001</v>
      </c>
      <c r="D2311" t="s">
        <v>7333</v>
      </c>
      <c r="E2311" t="s">
        <v>6679</v>
      </c>
      <c r="F2311" t="s">
        <v>6402</v>
      </c>
      <c r="G2311">
        <v>772</v>
      </c>
      <c r="H2311">
        <v>7032</v>
      </c>
      <c r="I2311">
        <v>0</v>
      </c>
      <c r="J2311">
        <v>0</v>
      </c>
      <c r="K2311">
        <v>0</v>
      </c>
      <c r="L2311" t="s">
        <v>6409</v>
      </c>
      <c r="M2311">
        <v>2018</v>
      </c>
      <c r="N2311" t="s">
        <v>1463</v>
      </c>
      <c r="O2311">
        <v>1</v>
      </c>
      <c r="P2311">
        <v>1</v>
      </c>
      <c r="Q2311" t="s">
        <v>15830</v>
      </c>
      <c r="R2311" t="s">
        <v>7734</v>
      </c>
      <c r="S2311" t="s">
        <v>7734</v>
      </c>
      <c r="T2311" t="s">
        <v>22175</v>
      </c>
      <c r="U2311">
        <f t="shared" si="36"/>
        <v>46165</v>
      </c>
    </row>
    <row r="2312" spans="1:21" x14ac:dyDescent="0.2">
      <c r="A2312" t="s">
        <v>17251</v>
      </c>
      <c r="B2312" t="s">
        <v>11141</v>
      </c>
      <c r="C2312">
        <v>3524001</v>
      </c>
      <c r="D2312" t="s">
        <v>7144</v>
      </c>
      <c r="E2312" t="s">
        <v>7157</v>
      </c>
      <c r="F2312" t="s">
        <v>6402</v>
      </c>
      <c r="G2312">
        <v>2795</v>
      </c>
      <c r="H2312">
        <v>7032</v>
      </c>
      <c r="I2312">
        <v>0</v>
      </c>
      <c r="J2312">
        <v>1</v>
      </c>
      <c r="K2312">
        <v>0</v>
      </c>
      <c r="L2312" t="s">
        <v>6409</v>
      </c>
      <c r="M2312">
        <v>2018</v>
      </c>
      <c r="N2312" t="s">
        <v>1463</v>
      </c>
      <c r="O2312">
        <v>1</v>
      </c>
      <c r="P2312">
        <v>1</v>
      </c>
      <c r="Q2312" t="s">
        <v>15830</v>
      </c>
      <c r="R2312" t="s">
        <v>7734</v>
      </c>
      <c r="S2312" t="s">
        <v>7734</v>
      </c>
      <c r="T2312" t="s">
        <v>4554</v>
      </c>
      <c r="U2312">
        <f t="shared" si="36"/>
        <v>46165</v>
      </c>
    </row>
    <row r="2313" spans="1:21" x14ac:dyDescent="0.2">
      <c r="A2313" t="s">
        <v>17251</v>
      </c>
      <c r="B2313" t="s">
        <v>11141</v>
      </c>
      <c r="C2313">
        <v>3524001</v>
      </c>
      <c r="D2313" t="s">
        <v>7364</v>
      </c>
      <c r="E2313" t="s">
        <v>6721</v>
      </c>
      <c r="F2313" t="s">
        <v>6402</v>
      </c>
      <c r="G2313">
        <v>2414</v>
      </c>
      <c r="H2313">
        <v>7032</v>
      </c>
      <c r="I2313">
        <v>0</v>
      </c>
      <c r="J2313">
        <v>0</v>
      </c>
      <c r="K2313">
        <v>0</v>
      </c>
      <c r="L2313" t="s">
        <v>6403</v>
      </c>
      <c r="M2313">
        <v>2018</v>
      </c>
      <c r="N2313" t="s">
        <v>1463</v>
      </c>
      <c r="O2313">
        <v>1</v>
      </c>
      <c r="P2313">
        <v>1</v>
      </c>
      <c r="Q2313" t="s">
        <v>15830</v>
      </c>
      <c r="R2313" t="s">
        <v>7734</v>
      </c>
      <c r="S2313" t="s">
        <v>7734</v>
      </c>
      <c r="T2313" t="s">
        <v>22176</v>
      </c>
      <c r="U2313">
        <f t="shared" si="36"/>
        <v>46165</v>
      </c>
    </row>
    <row r="2314" spans="1:21" x14ac:dyDescent="0.2">
      <c r="A2314" t="s">
        <v>17251</v>
      </c>
      <c r="B2314" t="s">
        <v>11141</v>
      </c>
      <c r="C2314">
        <v>3524001</v>
      </c>
      <c r="D2314" t="s">
        <v>15503</v>
      </c>
      <c r="E2314" t="s">
        <v>17252</v>
      </c>
      <c r="F2314" t="s">
        <v>6402</v>
      </c>
      <c r="G2314">
        <v>1051</v>
      </c>
      <c r="H2314">
        <v>7032</v>
      </c>
      <c r="I2314">
        <v>0</v>
      </c>
      <c r="J2314">
        <v>0</v>
      </c>
      <c r="K2314">
        <v>0</v>
      </c>
      <c r="L2314" t="s">
        <v>6403</v>
      </c>
      <c r="M2314">
        <v>2018</v>
      </c>
      <c r="N2314" t="s">
        <v>1463</v>
      </c>
      <c r="O2314">
        <v>1</v>
      </c>
      <c r="P2314">
        <v>1</v>
      </c>
      <c r="Q2314" t="s">
        <v>15830</v>
      </c>
      <c r="R2314" t="s">
        <v>7734</v>
      </c>
      <c r="S2314" t="s">
        <v>7734</v>
      </c>
      <c r="T2314" t="s">
        <v>22177</v>
      </c>
      <c r="U2314">
        <f t="shared" si="36"/>
        <v>46165</v>
      </c>
    </row>
    <row r="2315" spans="1:21" x14ac:dyDescent="0.2">
      <c r="A2315" t="s">
        <v>17253</v>
      </c>
      <c r="B2315" t="s">
        <v>11141</v>
      </c>
      <c r="C2315">
        <v>3524001</v>
      </c>
      <c r="D2315" t="s">
        <v>17254</v>
      </c>
      <c r="E2315" t="s">
        <v>17255</v>
      </c>
      <c r="F2315" t="s">
        <v>6402</v>
      </c>
      <c r="G2315">
        <v>884</v>
      </c>
      <c r="H2315">
        <v>6727</v>
      </c>
      <c r="I2315">
        <v>0</v>
      </c>
      <c r="J2315">
        <v>0</v>
      </c>
      <c r="K2315">
        <v>0</v>
      </c>
      <c r="L2315" t="s">
        <v>6403</v>
      </c>
      <c r="M2315">
        <v>2018</v>
      </c>
      <c r="N2315" t="s">
        <v>1463</v>
      </c>
      <c r="O2315">
        <v>2</v>
      </c>
      <c r="P2315">
        <v>1</v>
      </c>
      <c r="Q2315" t="s">
        <v>15830</v>
      </c>
      <c r="R2315" t="s">
        <v>7734</v>
      </c>
      <c r="S2315" t="s">
        <v>7734</v>
      </c>
      <c r="T2315" t="s">
        <v>22178</v>
      </c>
      <c r="U2315">
        <f t="shared" si="36"/>
        <v>46165</v>
      </c>
    </row>
    <row r="2316" spans="1:21" x14ac:dyDescent="0.2">
      <c r="A2316" t="s">
        <v>17253</v>
      </c>
      <c r="B2316" t="s">
        <v>11141</v>
      </c>
      <c r="C2316">
        <v>3524001</v>
      </c>
      <c r="D2316" t="s">
        <v>6807</v>
      </c>
      <c r="E2316" t="s">
        <v>11151</v>
      </c>
      <c r="F2316" t="s">
        <v>6402</v>
      </c>
      <c r="G2316">
        <v>3604</v>
      </c>
      <c r="H2316">
        <v>6727</v>
      </c>
      <c r="I2316">
        <v>1</v>
      </c>
      <c r="J2316">
        <v>1</v>
      </c>
      <c r="K2316">
        <v>0</v>
      </c>
      <c r="L2316" t="s">
        <v>6403</v>
      </c>
      <c r="M2316">
        <v>2018</v>
      </c>
      <c r="N2316" t="s">
        <v>1463</v>
      </c>
      <c r="O2316">
        <v>2</v>
      </c>
      <c r="P2316">
        <v>1</v>
      </c>
      <c r="Q2316" t="s">
        <v>15830</v>
      </c>
      <c r="R2316" t="s">
        <v>7734</v>
      </c>
      <c r="S2316" t="s">
        <v>7734</v>
      </c>
      <c r="T2316" t="s">
        <v>4549</v>
      </c>
      <c r="U2316">
        <f t="shared" si="36"/>
        <v>46165</v>
      </c>
    </row>
    <row r="2317" spans="1:21" x14ac:dyDescent="0.2">
      <c r="A2317" t="s">
        <v>17253</v>
      </c>
      <c r="B2317" t="s">
        <v>11141</v>
      </c>
      <c r="C2317">
        <v>3524001</v>
      </c>
      <c r="D2317" t="s">
        <v>7291</v>
      </c>
      <c r="E2317" t="s">
        <v>17256</v>
      </c>
      <c r="F2317" t="s">
        <v>6402</v>
      </c>
      <c r="G2317">
        <v>2239</v>
      </c>
      <c r="H2317">
        <v>6727</v>
      </c>
      <c r="I2317">
        <v>0</v>
      </c>
      <c r="J2317">
        <v>0</v>
      </c>
      <c r="K2317">
        <v>0</v>
      </c>
      <c r="L2317" t="s">
        <v>6403</v>
      </c>
      <c r="M2317">
        <v>2018</v>
      </c>
      <c r="N2317" t="s">
        <v>1463</v>
      </c>
      <c r="O2317">
        <v>2</v>
      </c>
      <c r="P2317">
        <v>1</v>
      </c>
      <c r="Q2317" t="s">
        <v>15830</v>
      </c>
      <c r="R2317" t="s">
        <v>7734</v>
      </c>
      <c r="S2317" t="s">
        <v>7734</v>
      </c>
      <c r="T2317" t="s">
        <v>22179</v>
      </c>
      <c r="U2317">
        <f t="shared" si="36"/>
        <v>46165</v>
      </c>
    </row>
    <row r="2318" spans="1:21" x14ac:dyDescent="0.2">
      <c r="A2318" t="s">
        <v>17257</v>
      </c>
      <c r="B2318" t="s">
        <v>11141</v>
      </c>
      <c r="C2318">
        <v>3524001</v>
      </c>
      <c r="D2318" t="s">
        <v>6455</v>
      </c>
      <c r="E2318" t="s">
        <v>11158</v>
      </c>
      <c r="F2318" t="s">
        <v>6402</v>
      </c>
      <c r="G2318">
        <v>3040</v>
      </c>
      <c r="H2318">
        <v>6884</v>
      </c>
      <c r="I2318">
        <v>0</v>
      </c>
      <c r="J2318">
        <v>1</v>
      </c>
      <c r="K2318">
        <v>0</v>
      </c>
      <c r="L2318" t="s">
        <v>6409</v>
      </c>
      <c r="M2318">
        <v>2018</v>
      </c>
      <c r="N2318" t="s">
        <v>1463</v>
      </c>
      <c r="O2318">
        <v>3</v>
      </c>
      <c r="P2318">
        <v>1</v>
      </c>
      <c r="Q2318" t="s">
        <v>15830</v>
      </c>
      <c r="R2318" t="s">
        <v>7734</v>
      </c>
      <c r="S2318" t="s">
        <v>7734</v>
      </c>
      <c r="T2318" t="s">
        <v>4545</v>
      </c>
      <c r="U2318">
        <f t="shared" si="36"/>
        <v>46165</v>
      </c>
    </row>
    <row r="2319" spans="1:21" x14ac:dyDescent="0.2">
      <c r="A2319" t="s">
        <v>17257</v>
      </c>
      <c r="B2319" t="s">
        <v>11141</v>
      </c>
      <c r="C2319">
        <v>3524001</v>
      </c>
      <c r="D2319" t="s">
        <v>15187</v>
      </c>
      <c r="E2319" t="s">
        <v>7386</v>
      </c>
      <c r="F2319" t="s">
        <v>6402</v>
      </c>
      <c r="G2319">
        <v>1030</v>
      </c>
      <c r="H2319">
        <v>6884</v>
      </c>
      <c r="I2319">
        <v>0</v>
      </c>
      <c r="J2319">
        <v>0</v>
      </c>
      <c r="K2319">
        <v>0</v>
      </c>
      <c r="L2319" t="s">
        <v>6409</v>
      </c>
      <c r="M2319">
        <v>2018</v>
      </c>
      <c r="N2319" t="s">
        <v>1463</v>
      </c>
      <c r="O2319">
        <v>3</v>
      </c>
      <c r="P2319">
        <v>1</v>
      </c>
      <c r="Q2319" t="s">
        <v>15830</v>
      </c>
      <c r="R2319" t="s">
        <v>7734</v>
      </c>
      <c r="S2319" t="s">
        <v>7734</v>
      </c>
      <c r="T2319" t="s">
        <v>22180</v>
      </c>
      <c r="U2319">
        <f t="shared" si="36"/>
        <v>46165</v>
      </c>
    </row>
    <row r="2320" spans="1:21" x14ac:dyDescent="0.2">
      <c r="A2320" t="s">
        <v>17257</v>
      </c>
      <c r="B2320" t="s">
        <v>11141</v>
      </c>
      <c r="C2320">
        <v>3524001</v>
      </c>
      <c r="D2320" t="s">
        <v>7119</v>
      </c>
      <c r="E2320" t="s">
        <v>15444</v>
      </c>
      <c r="F2320" t="s">
        <v>6402</v>
      </c>
      <c r="G2320">
        <v>2814</v>
      </c>
      <c r="H2320">
        <v>6884</v>
      </c>
      <c r="I2320">
        <v>1</v>
      </c>
      <c r="J2320">
        <v>0</v>
      </c>
      <c r="K2320">
        <v>0</v>
      </c>
      <c r="L2320" t="s">
        <v>6403</v>
      </c>
      <c r="M2320">
        <v>2018</v>
      </c>
      <c r="N2320" t="s">
        <v>1463</v>
      </c>
      <c r="O2320">
        <v>3</v>
      </c>
      <c r="P2320">
        <v>1</v>
      </c>
      <c r="Q2320" t="s">
        <v>15830</v>
      </c>
      <c r="R2320" t="s">
        <v>7734</v>
      </c>
      <c r="S2320" t="s">
        <v>7734</v>
      </c>
      <c r="T2320" t="s">
        <v>22181</v>
      </c>
      <c r="U2320">
        <f t="shared" si="36"/>
        <v>46165</v>
      </c>
    </row>
    <row r="2321" spans="1:21" x14ac:dyDescent="0.2">
      <c r="A2321" t="s">
        <v>17258</v>
      </c>
      <c r="B2321" t="s">
        <v>11141</v>
      </c>
      <c r="C2321">
        <v>3524001</v>
      </c>
      <c r="D2321" t="s">
        <v>17259</v>
      </c>
      <c r="E2321" t="s">
        <v>6483</v>
      </c>
      <c r="F2321" t="s">
        <v>6402</v>
      </c>
      <c r="G2321">
        <v>880</v>
      </c>
      <c r="H2321">
        <v>8610</v>
      </c>
      <c r="I2321">
        <v>0</v>
      </c>
      <c r="J2321">
        <v>0</v>
      </c>
      <c r="K2321">
        <v>0</v>
      </c>
      <c r="L2321" t="s">
        <v>6409</v>
      </c>
      <c r="M2321">
        <v>2018</v>
      </c>
      <c r="N2321" t="s">
        <v>1463</v>
      </c>
      <c r="O2321">
        <v>4</v>
      </c>
      <c r="P2321">
        <v>1</v>
      </c>
      <c r="Q2321" t="s">
        <v>15830</v>
      </c>
      <c r="R2321" t="s">
        <v>7734</v>
      </c>
      <c r="S2321" t="s">
        <v>7734</v>
      </c>
      <c r="T2321" t="s">
        <v>22182</v>
      </c>
      <c r="U2321">
        <f t="shared" si="36"/>
        <v>46165</v>
      </c>
    </row>
    <row r="2322" spans="1:21" x14ac:dyDescent="0.2">
      <c r="A2322" t="s">
        <v>17258</v>
      </c>
      <c r="B2322" t="s">
        <v>11141</v>
      </c>
      <c r="C2322">
        <v>3524001</v>
      </c>
      <c r="D2322" t="s">
        <v>17260</v>
      </c>
      <c r="E2322" t="s">
        <v>17261</v>
      </c>
      <c r="F2322" t="s">
        <v>6402</v>
      </c>
      <c r="G2322">
        <v>491</v>
      </c>
      <c r="H2322">
        <v>8610</v>
      </c>
      <c r="I2322">
        <v>0</v>
      </c>
      <c r="J2322">
        <v>0</v>
      </c>
      <c r="K2322">
        <v>0</v>
      </c>
      <c r="L2322" t="s">
        <v>6409</v>
      </c>
      <c r="M2322">
        <v>2018</v>
      </c>
      <c r="N2322" t="s">
        <v>1463</v>
      </c>
      <c r="O2322">
        <v>4</v>
      </c>
      <c r="P2322">
        <v>1</v>
      </c>
      <c r="Q2322" t="s">
        <v>15830</v>
      </c>
      <c r="R2322" t="s">
        <v>7734</v>
      </c>
      <c r="S2322" t="s">
        <v>7734</v>
      </c>
      <c r="T2322" t="s">
        <v>22183</v>
      </c>
      <c r="U2322">
        <f t="shared" si="36"/>
        <v>46165</v>
      </c>
    </row>
    <row r="2323" spans="1:21" x14ac:dyDescent="0.2">
      <c r="A2323" t="s">
        <v>17258</v>
      </c>
      <c r="B2323" t="s">
        <v>11141</v>
      </c>
      <c r="C2323">
        <v>3524001</v>
      </c>
      <c r="D2323" t="s">
        <v>6501</v>
      </c>
      <c r="E2323" t="s">
        <v>12059</v>
      </c>
      <c r="F2323" t="s">
        <v>6402</v>
      </c>
      <c r="G2323">
        <v>1658</v>
      </c>
      <c r="H2323">
        <v>8610</v>
      </c>
      <c r="I2323">
        <v>0</v>
      </c>
      <c r="J2323">
        <v>0</v>
      </c>
      <c r="K2323">
        <v>0</v>
      </c>
      <c r="L2323" t="s">
        <v>6409</v>
      </c>
      <c r="M2323">
        <v>2018</v>
      </c>
      <c r="N2323" t="s">
        <v>1463</v>
      </c>
      <c r="O2323">
        <v>4</v>
      </c>
      <c r="P2323">
        <v>1</v>
      </c>
      <c r="Q2323" t="s">
        <v>15830</v>
      </c>
      <c r="R2323" t="s">
        <v>7734</v>
      </c>
      <c r="S2323" t="s">
        <v>7734</v>
      </c>
      <c r="T2323" t="s">
        <v>22184</v>
      </c>
      <c r="U2323">
        <f t="shared" si="36"/>
        <v>46165</v>
      </c>
    </row>
    <row r="2324" spans="1:21" x14ac:dyDescent="0.2">
      <c r="A2324" t="s">
        <v>17258</v>
      </c>
      <c r="B2324" t="s">
        <v>11141</v>
      </c>
      <c r="C2324">
        <v>3524001</v>
      </c>
      <c r="D2324" t="s">
        <v>15987</v>
      </c>
      <c r="E2324" t="s">
        <v>17262</v>
      </c>
      <c r="F2324" t="s">
        <v>6402</v>
      </c>
      <c r="G2324">
        <v>380</v>
      </c>
      <c r="H2324">
        <v>8610</v>
      </c>
      <c r="I2324">
        <v>0</v>
      </c>
      <c r="J2324">
        <v>0</v>
      </c>
      <c r="K2324">
        <v>0</v>
      </c>
      <c r="L2324" t="s">
        <v>6403</v>
      </c>
      <c r="M2324">
        <v>2018</v>
      </c>
      <c r="N2324" t="s">
        <v>1463</v>
      </c>
      <c r="O2324">
        <v>4</v>
      </c>
      <c r="P2324">
        <v>1</v>
      </c>
      <c r="Q2324" t="s">
        <v>15830</v>
      </c>
      <c r="R2324" t="s">
        <v>7734</v>
      </c>
      <c r="S2324" t="s">
        <v>7734</v>
      </c>
      <c r="T2324" t="s">
        <v>22185</v>
      </c>
      <c r="U2324">
        <f t="shared" si="36"/>
        <v>46165</v>
      </c>
    </row>
    <row r="2325" spans="1:21" x14ac:dyDescent="0.2">
      <c r="A2325" t="s">
        <v>17258</v>
      </c>
      <c r="B2325" t="s">
        <v>11141</v>
      </c>
      <c r="C2325">
        <v>3524001</v>
      </c>
      <c r="D2325" t="s">
        <v>17263</v>
      </c>
      <c r="E2325" t="s">
        <v>6886</v>
      </c>
      <c r="F2325" t="s">
        <v>6402</v>
      </c>
      <c r="G2325">
        <v>344</v>
      </c>
      <c r="H2325">
        <v>8610</v>
      </c>
      <c r="I2325">
        <v>0</v>
      </c>
      <c r="J2325">
        <v>0</v>
      </c>
      <c r="K2325">
        <v>0</v>
      </c>
      <c r="L2325" t="s">
        <v>6403</v>
      </c>
      <c r="M2325">
        <v>2018</v>
      </c>
      <c r="N2325" t="s">
        <v>1463</v>
      </c>
      <c r="O2325">
        <v>4</v>
      </c>
      <c r="P2325">
        <v>1</v>
      </c>
      <c r="Q2325" t="s">
        <v>15830</v>
      </c>
      <c r="R2325" t="s">
        <v>7734</v>
      </c>
      <c r="S2325" t="s">
        <v>7734</v>
      </c>
      <c r="T2325" t="s">
        <v>22186</v>
      </c>
      <c r="U2325">
        <f t="shared" si="36"/>
        <v>46165</v>
      </c>
    </row>
    <row r="2326" spans="1:21" x14ac:dyDescent="0.2">
      <c r="A2326" t="s">
        <v>17258</v>
      </c>
      <c r="B2326" t="s">
        <v>11141</v>
      </c>
      <c r="C2326">
        <v>3524001</v>
      </c>
      <c r="D2326" t="s">
        <v>6738</v>
      </c>
      <c r="E2326" t="s">
        <v>11160</v>
      </c>
      <c r="F2326" t="s">
        <v>6402</v>
      </c>
      <c r="G2326">
        <v>4773</v>
      </c>
      <c r="H2326">
        <v>8610</v>
      </c>
      <c r="I2326">
        <v>0</v>
      </c>
      <c r="J2326">
        <v>1</v>
      </c>
      <c r="K2326">
        <v>0</v>
      </c>
      <c r="L2326" t="s">
        <v>6403</v>
      </c>
      <c r="M2326">
        <v>2018</v>
      </c>
      <c r="N2326" t="s">
        <v>1463</v>
      </c>
      <c r="O2326">
        <v>4</v>
      </c>
      <c r="P2326">
        <v>1</v>
      </c>
      <c r="Q2326" t="s">
        <v>15830</v>
      </c>
      <c r="R2326" t="s">
        <v>7734</v>
      </c>
      <c r="S2326" t="s">
        <v>7734</v>
      </c>
      <c r="T2326" t="s">
        <v>4543</v>
      </c>
      <c r="U2326">
        <f t="shared" si="36"/>
        <v>46165</v>
      </c>
    </row>
    <row r="2327" spans="1:21" x14ac:dyDescent="0.2">
      <c r="A2327" t="s">
        <v>17258</v>
      </c>
      <c r="B2327" t="s">
        <v>11141</v>
      </c>
      <c r="C2327">
        <v>3524001</v>
      </c>
      <c r="D2327" t="s">
        <v>17264</v>
      </c>
      <c r="E2327" t="s">
        <v>17265</v>
      </c>
      <c r="F2327" t="s">
        <v>6402</v>
      </c>
      <c r="G2327">
        <v>84</v>
      </c>
      <c r="H2327">
        <v>8610</v>
      </c>
      <c r="I2327">
        <v>0</v>
      </c>
      <c r="J2327">
        <v>0</v>
      </c>
      <c r="K2327">
        <v>0</v>
      </c>
      <c r="L2327" t="s">
        <v>6403</v>
      </c>
      <c r="M2327">
        <v>2018</v>
      </c>
      <c r="N2327" t="s">
        <v>1463</v>
      </c>
      <c r="O2327">
        <v>4</v>
      </c>
      <c r="P2327">
        <v>1</v>
      </c>
      <c r="Q2327" t="s">
        <v>15830</v>
      </c>
      <c r="R2327" t="s">
        <v>7734</v>
      </c>
      <c r="S2327" t="s">
        <v>7734</v>
      </c>
      <c r="T2327" t="s">
        <v>22187</v>
      </c>
      <c r="U2327">
        <f t="shared" si="36"/>
        <v>46165</v>
      </c>
    </row>
    <row r="2328" spans="1:21" x14ac:dyDescent="0.2">
      <c r="A2328" t="s">
        <v>17266</v>
      </c>
      <c r="B2328" t="s">
        <v>11141</v>
      </c>
      <c r="C2328">
        <v>3524001</v>
      </c>
      <c r="D2328" t="s">
        <v>17267</v>
      </c>
      <c r="E2328" t="s">
        <v>8865</v>
      </c>
      <c r="F2328" t="s">
        <v>6402</v>
      </c>
      <c r="G2328">
        <v>946</v>
      </c>
      <c r="H2328">
        <v>7351</v>
      </c>
      <c r="I2328">
        <v>0</v>
      </c>
      <c r="J2328">
        <v>0</v>
      </c>
      <c r="K2328">
        <v>0</v>
      </c>
      <c r="L2328" t="s">
        <v>6409</v>
      </c>
      <c r="M2328">
        <v>2018</v>
      </c>
      <c r="N2328" t="s">
        <v>1463</v>
      </c>
      <c r="O2328">
        <v>5</v>
      </c>
      <c r="P2328">
        <v>1</v>
      </c>
      <c r="Q2328" t="s">
        <v>15830</v>
      </c>
      <c r="R2328" t="s">
        <v>7734</v>
      </c>
      <c r="S2328" t="s">
        <v>7734</v>
      </c>
      <c r="T2328" t="s">
        <v>22188</v>
      </c>
      <c r="U2328">
        <f t="shared" si="36"/>
        <v>46165</v>
      </c>
    </row>
    <row r="2329" spans="1:21" x14ac:dyDescent="0.2">
      <c r="A2329" t="s">
        <v>17266</v>
      </c>
      <c r="B2329" t="s">
        <v>11141</v>
      </c>
      <c r="C2329">
        <v>3524001</v>
      </c>
      <c r="D2329" t="s">
        <v>7633</v>
      </c>
      <c r="E2329" t="s">
        <v>6589</v>
      </c>
      <c r="F2329" t="s">
        <v>6402</v>
      </c>
      <c r="G2329">
        <v>4216</v>
      </c>
      <c r="H2329">
        <v>7351</v>
      </c>
      <c r="I2329">
        <v>1</v>
      </c>
      <c r="J2329">
        <v>1</v>
      </c>
      <c r="K2329">
        <v>0</v>
      </c>
      <c r="L2329" t="s">
        <v>6403</v>
      </c>
      <c r="M2329">
        <v>2018</v>
      </c>
      <c r="N2329" t="s">
        <v>1463</v>
      </c>
      <c r="O2329">
        <v>5</v>
      </c>
      <c r="P2329">
        <v>1</v>
      </c>
      <c r="Q2329" t="s">
        <v>15830</v>
      </c>
      <c r="R2329" t="s">
        <v>7734</v>
      </c>
      <c r="S2329" t="s">
        <v>7734</v>
      </c>
      <c r="T2329" t="s">
        <v>4541</v>
      </c>
      <c r="U2329">
        <f t="shared" si="36"/>
        <v>46165</v>
      </c>
    </row>
    <row r="2330" spans="1:21" x14ac:dyDescent="0.2">
      <c r="A2330" t="s">
        <v>17266</v>
      </c>
      <c r="B2330" t="s">
        <v>11141</v>
      </c>
      <c r="C2330">
        <v>3524001</v>
      </c>
      <c r="D2330" t="s">
        <v>6622</v>
      </c>
      <c r="E2330" t="s">
        <v>6803</v>
      </c>
      <c r="F2330" t="s">
        <v>6402</v>
      </c>
      <c r="G2330">
        <v>2189</v>
      </c>
      <c r="H2330">
        <v>7351</v>
      </c>
      <c r="I2330">
        <v>0</v>
      </c>
      <c r="J2330">
        <v>0</v>
      </c>
      <c r="K2330">
        <v>0</v>
      </c>
      <c r="L2330" t="s">
        <v>6403</v>
      </c>
      <c r="M2330">
        <v>2018</v>
      </c>
      <c r="N2330" t="s">
        <v>1463</v>
      </c>
      <c r="O2330">
        <v>5</v>
      </c>
      <c r="P2330">
        <v>1</v>
      </c>
      <c r="Q2330" t="s">
        <v>15830</v>
      </c>
      <c r="R2330" t="s">
        <v>7734</v>
      </c>
      <c r="S2330" t="s">
        <v>7734</v>
      </c>
      <c r="T2330" t="s">
        <v>4561</v>
      </c>
      <c r="U2330">
        <f t="shared" si="36"/>
        <v>46165</v>
      </c>
    </row>
    <row r="2331" spans="1:21" x14ac:dyDescent="0.2">
      <c r="A2331" t="s">
        <v>17268</v>
      </c>
      <c r="B2331" t="s">
        <v>11141</v>
      </c>
      <c r="C2331">
        <v>3524001</v>
      </c>
      <c r="D2331" t="s">
        <v>11171</v>
      </c>
      <c r="E2331" t="s">
        <v>11172</v>
      </c>
      <c r="F2331" t="s">
        <v>6402</v>
      </c>
      <c r="G2331">
        <v>0</v>
      </c>
      <c r="H2331">
        <v>0</v>
      </c>
      <c r="I2331">
        <v>1</v>
      </c>
      <c r="J2331">
        <v>1</v>
      </c>
      <c r="K2331">
        <v>1</v>
      </c>
      <c r="L2331" t="s">
        <v>6409</v>
      </c>
      <c r="M2331">
        <v>2018</v>
      </c>
      <c r="N2331" t="s">
        <v>1463</v>
      </c>
      <c r="O2331">
        <v>6</v>
      </c>
      <c r="P2331">
        <v>1</v>
      </c>
      <c r="Q2331" t="s">
        <v>15830</v>
      </c>
      <c r="R2331" t="s">
        <v>7734</v>
      </c>
      <c r="S2331" t="s">
        <v>7734</v>
      </c>
      <c r="T2331" t="s">
        <v>4538</v>
      </c>
      <c r="U2331">
        <f t="shared" si="36"/>
        <v>46165</v>
      </c>
    </row>
    <row r="2332" spans="1:21" x14ac:dyDescent="0.2">
      <c r="A2332" t="s">
        <v>17269</v>
      </c>
      <c r="B2332" t="s">
        <v>11141</v>
      </c>
      <c r="C2332">
        <v>3524001</v>
      </c>
      <c r="D2332" t="s">
        <v>17270</v>
      </c>
      <c r="E2332" t="s">
        <v>6418</v>
      </c>
      <c r="F2332" t="s">
        <v>6402</v>
      </c>
      <c r="G2332">
        <v>551</v>
      </c>
      <c r="H2332">
        <v>1958</v>
      </c>
      <c r="I2332">
        <v>0</v>
      </c>
      <c r="J2332">
        <v>1</v>
      </c>
      <c r="K2332">
        <v>0</v>
      </c>
      <c r="L2332" t="s">
        <v>6409</v>
      </c>
      <c r="M2332">
        <v>2018</v>
      </c>
      <c r="N2332" t="s">
        <v>1463</v>
      </c>
      <c r="O2332">
        <v>7</v>
      </c>
      <c r="P2332">
        <v>1</v>
      </c>
      <c r="Q2332" t="s">
        <v>15830</v>
      </c>
      <c r="R2332" t="s">
        <v>7734</v>
      </c>
      <c r="S2332" t="s">
        <v>7734</v>
      </c>
      <c r="T2332" t="s">
        <v>22189</v>
      </c>
      <c r="U2332">
        <f t="shared" si="36"/>
        <v>46165</v>
      </c>
    </row>
    <row r="2333" spans="1:21" x14ac:dyDescent="0.2">
      <c r="A2333" t="s">
        <v>17269</v>
      </c>
      <c r="B2333" t="s">
        <v>11141</v>
      </c>
      <c r="C2333">
        <v>3524001</v>
      </c>
      <c r="D2333" t="s">
        <v>15769</v>
      </c>
      <c r="E2333" t="s">
        <v>15687</v>
      </c>
      <c r="F2333" t="s">
        <v>6402</v>
      </c>
      <c r="G2333">
        <v>532</v>
      </c>
      <c r="H2333">
        <v>1958</v>
      </c>
      <c r="I2333">
        <v>0</v>
      </c>
      <c r="J2333">
        <v>0</v>
      </c>
      <c r="K2333">
        <v>0</v>
      </c>
      <c r="L2333" t="s">
        <v>6409</v>
      </c>
      <c r="M2333">
        <v>2018</v>
      </c>
      <c r="N2333" t="s">
        <v>1463</v>
      </c>
      <c r="O2333">
        <v>7</v>
      </c>
      <c r="P2333">
        <v>1</v>
      </c>
      <c r="Q2333" t="s">
        <v>15830</v>
      </c>
      <c r="R2333" t="s">
        <v>7734</v>
      </c>
      <c r="S2333" t="s">
        <v>7734</v>
      </c>
      <c r="T2333" t="s">
        <v>22190</v>
      </c>
      <c r="U2333">
        <f t="shared" si="36"/>
        <v>46165</v>
      </c>
    </row>
    <row r="2334" spans="1:21" x14ac:dyDescent="0.2">
      <c r="A2334" t="s">
        <v>17269</v>
      </c>
      <c r="B2334" t="s">
        <v>11141</v>
      </c>
      <c r="C2334">
        <v>3524001</v>
      </c>
      <c r="D2334" t="s">
        <v>7466</v>
      </c>
      <c r="E2334" t="s">
        <v>14750</v>
      </c>
      <c r="F2334" t="s">
        <v>6402</v>
      </c>
      <c r="G2334">
        <v>455</v>
      </c>
      <c r="H2334">
        <v>1958</v>
      </c>
      <c r="I2334">
        <v>0</v>
      </c>
      <c r="J2334">
        <v>0</v>
      </c>
      <c r="K2334">
        <v>0</v>
      </c>
      <c r="L2334" t="s">
        <v>6403</v>
      </c>
      <c r="M2334">
        <v>2018</v>
      </c>
      <c r="N2334" t="s">
        <v>1463</v>
      </c>
      <c r="O2334">
        <v>7</v>
      </c>
      <c r="P2334">
        <v>1</v>
      </c>
      <c r="Q2334" t="s">
        <v>15830</v>
      </c>
      <c r="R2334" t="s">
        <v>7734</v>
      </c>
      <c r="S2334" t="s">
        <v>7734</v>
      </c>
      <c r="T2334" t="s">
        <v>22191</v>
      </c>
      <c r="U2334">
        <f t="shared" si="36"/>
        <v>46165</v>
      </c>
    </row>
    <row r="2335" spans="1:21" x14ac:dyDescent="0.2">
      <c r="A2335" t="s">
        <v>17269</v>
      </c>
      <c r="B2335" t="s">
        <v>11141</v>
      </c>
      <c r="C2335">
        <v>3524001</v>
      </c>
      <c r="D2335" t="s">
        <v>11182</v>
      </c>
      <c r="E2335" t="s">
        <v>11183</v>
      </c>
      <c r="F2335" t="s">
        <v>6402</v>
      </c>
      <c r="G2335">
        <v>420</v>
      </c>
      <c r="H2335">
        <v>1958</v>
      </c>
      <c r="I2335">
        <v>0</v>
      </c>
      <c r="J2335">
        <v>0</v>
      </c>
      <c r="K2335">
        <v>0</v>
      </c>
      <c r="L2335" t="s">
        <v>6403</v>
      </c>
      <c r="M2335">
        <v>2018</v>
      </c>
      <c r="N2335" t="s">
        <v>1463</v>
      </c>
      <c r="O2335">
        <v>7</v>
      </c>
      <c r="P2335">
        <v>1</v>
      </c>
      <c r="Q2335" t="s">
        <v>15830</v>
      </c>
      <c r="R2335" t="s">
        <v>7734</v>
      </c>
      <c r="S2335" t="s">
        <v>7734</v>
      </c>
      <c r="T2335" t="s">
        <v>20153</v>
      </c>
      <c r="U2335">
        <f t="shared" si="36"/>
        <v>46165</v>
      </c>
    </row>
    <row r="2336" spans="1:21" x14ac:dyDescent="0.2">
      <c r="A2336" t="s">
        <v>17271</v>
      </c>
      <c r="B2336" t="s">
        <v>11141</v>
      </c>
      <c r="C2336">
        <v>3524001</v>
      </c>
      <c r="D2336" t="s">
        <v>7418</v>
      </c>
      <c r="E2336" t="s">
        <v>7024</v>
      </c>
      <c r="F2336" t="s">
        <v>6402</v>
      </c>
      <c r="G2336">
        <v>19431</v>
      </c>
      <c r="H2336">
        <v>46165</v>
      </c>
      <c r="I2336">
        <v>0</v>
      </c>
      <c r="J2336">
        <v>0</v>
      </c>
      <c r="K2336">
        <v>0</v>
      </c>
      <c r="L2336" t="s">
        <v>6409</v>
      </c>
      <c r="M2336">
        <v>2018</v>
      </c>
      <c r="N2336" t="s">
        <v>6404</v>
      </c>
      <c r="O2336">
        <v>99</v>
      </c>
      <c r="P2336">
        <v>1</v>
      </c>
      <c r="Q2336" t="s">
        <v>15830</v>
      </c>
      <c r="R2336" t="s">
        <v>7734</v>
      </c>
      <c r="S2336" t="s">
        <v>7734</v>
      </c>
      <c r="T2336" t="s">
        <v>1068</v>
      </c>
      <c r="U2336">
        <f t="shared" si="36"/>
        <v>46165</v>
      </c>
    </row>
    <row r="2337" spans="1:21" x14ac:dyDescent="0.2">
      <c r="A2337" t="s">
        <v>17271</v>
      </c>
      <c r="B2337" t="s">
        <v>11141</v>
      </c>
      <c r="C2337">
        <v>3524001</v>
      </c>
      <c r="D2337" t="s">
        <v>6580</v>
      </c>
      <c r="E2337" t="s">
        <v>7245</v>
      </c>
      <c r="F2337" t="s">
        <v>6402</v>
      </c>
      <c r="G2337">
        <v>22918</v>
      </c>
      <c r="H2337">
        <v>46165</v>
      </c>
      <c r="I2337">
        <v>1</v>
      </c>
      <c r="J2337">
        <v>1</v>
      </c>
      <c r="K2337">
        <v>0</v>
      </c>
      <c r="L2337" t="s">
        <v>6403</v>
      </c>
      <c r="M2337">
        <v>2018</v>
      </c>
      <c r="N2337" t="s">
        <v>6404</v>
      </c>
      <c r="O2337">
        <v>99</v>
      </c>
      <c r="P2337">
        <v>1</v>
      </c>
      <c r="Q2337" t="s">
        <v>15830</v>
      </c>
      <c r="R2337" t="s">
        <v>7734</v>
      </c>
      <c r="S2337" t="s">
        <v>7734</v>
      </c>
      <c r="T2337" t="s">
        <v>1067</v>
      </c>
      <c r="U2337">
        <f t="shared" si="36"/>
        <v>46165</v>
      </c>
    </row>
    <row r="2338" spans="1:21" x14ac:dyDescent="0.2">
      <c r="A2338" t="s">
        <v>17271</v>
      </c>
      <c r="B2338" t="s">
        <v>11141</v>
      </c>
      <c r="C2338">
        <v>3524001</v>
      </c>
      <c r="D2338" t="s">
        <v>6434</v>
      </c>
      <c r="E2338" t="s">
        <v>6929</v>
      </c>
      <c r="F2338" t="s">
        <v>6402</v>
      </c>
      <c r="G2338">
        <v>3816</v>
      </c>
      <c r="H2338">
        <v>46165</v>
      </c>
      <c r="I2338">
        <v>0</v>
      </c>
      <c r="J2338">
        <v>0</v>
      </c>
      <c r="K2338">
        <v>0</v>
      </c>
      <c r="L2338" t="s">
        <v>6403</v>
      </c>
      <c r="M2338">
        <v>2018</v>
      </c>
      <c r="N2338" t="s">
        <v>6404</v>
      </c>
      <c r="O2338">
        <v>99</v>
      </c>
      <c r="P2338">
        <v>1</v>
      </c>
      <c r="Q2338" t="s">
        <v>15830</v>
      </c>
      <c r="R2338" t="s">
        <v>7734</v>
      </c>
      <c r="S2338" t="s">
        <v>7734</v>
      </c>
      <c r="T2338" t="s">
        <v>22192</v>
      </c>
      <c r="U2338">
        <f t="shared" si="36"/>
        <v>46165</v>
      </c>
    </row>
    <row r="2339" spans="1:21" x14ac:dyDescent="0.2">
      <c r="A2339" t="s">
        <v>17272</v>
      </c>
      <c r="B2339" t="s">
        <v>11141</v>
      </c>
      <c r="C2339">
        <v>3524001</v>
      </c>
      <c r="D2339" t="s">
        <v>17273</v>
      </c>
      <c r="E2339" t="s">
        <v>17274</v>
      </c>
      <c r="F2339" t="s">
        <v>6402</v>
      </c>
      <c r="G2339">
        <v>672</v>
      </c>
      <c r="H2339">
        <v>7215</v>
      </c>
      <c r="I2339">
        <v>0</v>
      </c>
      <c r="J2339">
        <v>0</v>
      </c>
      <c r="K2339">
        <v>0</v>
      </c>
      <c r="L2339" t="s">
        <v>6403</v>
      </c>
      <c r="M2339">
        <v>2018</v>
      </c>
      <c r="N2339" t="s">
        <v>1985</v>
      </c>
      <c r="O2339">
        <v>1</v>
      </c>
      <c r="P2339">
        <v>1</v>
      </c>
      <c r="Q2339" t="s">
        <v>15830</v>
      </c>
      <c r="R2339" t="s">
        <v>7734</v>
      </c>
      <c r="S2339" t="s">
        <v>7734</v>
      </c>
      <c r="T2339" t="s">
        <v>22193</v>
      </c>
      <c r="U2339">
        <f t="shared" si="36"/>
        <v>46165</v>
      </c>
    </row>
    <row r="2340" spans="1:21" x14ac:dyDescent="0.2">
      <c r="A2340" t="s">
        <v>17272</v>
      </c>
      <c r="B2340" t="s">
        <v>11141</v>
      </c>
      <c r="C2340">
        <v>3524001</v>
      </c>
      <c r="D2340" t="s">
        <v>17275</v>
      </c>
      <c r="E2340" t="s">
        <v>7757</v>
      </c>
      <c r="F2340" t="s">
        <v>6402</v>
      </c>
      <c r="G2340">
        <v>618</v>
      </c>
      <c r="H2340">
        <v>7215</v>
      </c>
      <c r="I2340">
        <v>0</v>
      </c>
      <c r="J2340">
        <v>0</v>
      </c>
      <c r="K2340">
        <v>0</v>
      </c>
      <c r="L2340" t="s">
        <v>6403</v>
      </c>
      <c r="M2340">
        <v>2018</v>
      </c>
      <c r="N2340" t="s">
        <v>1985</v>
      </c>
      <c r="O2340">
        <v>1</v>
      </c>
      <c r="P2340">
        <v>1</v>
      </c>
      <c r="Q2340" t="s">
        <v>15830</v>
      </c>
      <c r="R2340" t="s">
        <v>7734</v>
      </c>
      <c r="S2340" t="s">
        <v>7734</v>
      </c>
      <c r="T2340" t="s">
        <v>22194</v>
      </c>
      <c r="U2340">
        <f t="shared" si="36"/>
        <v>46165</v>
      </c>
    </row>
    <row r="2341" spans="1:21" x14ac:dyDescent="0.2">
      <c r="A2341" t="s">
        <v>17272</v>
      </c>
      <c r="B2341" t="s">
        <v>11141</v>
      </c>
      <c r="C2341">
        <v>3524001</v>
      </c>
      <c r="D2341" t="s">
        <v>6448</v>
      </c>
      <c r="E2341" t="s">
        <v>17276</v>
      </c>
      <c r="F2341" t="s">
        <v>6402</v>
      </c>
      <c r="G2341">
        <v>5925</v>
      </c>
      <c r="H2341">
        <v>7215</v>
      </c>
      <c r="I2341">
        <v>1</v>
      </c>
      <c r="J2341">
        <v>1</v>
      </c>
      <c r="K2341">
        <v>0</v>
      </c>
      <c r="L2341" t="s">
        <v>6403</v>
      </c>
      <c r="M2341">
        <v>2018</v>
      </c>
      <c r="N2341" t="s">
        <v>1985</v>
      </c>
      <c r="O2341">
        <v>1</v>
      </c>
      <c r="P2341">
        <v>1</v>
      </c>
      <c r="Q2341" t="s">
        <v>15830</v>
      </c>
      <c r="R2341" t="s">
        <v>7734</v>
      </c>
      <c r="S2341" t="s">
        <v>7734</v>
      </c>
      <c r="T2341" t="s">
        <v>22195</v>
      </c>
      <c r="U2341">
        <f t="shared" si="36"/>
        <v>46165</v>
      </c>
    </row>
    <row r="2342" spans="1:21" x14ac:dyDescent="0.2">
      <c r="A2342" t="s">
        <v>17277</v>
      </c>
      <c r="B2342" t="s">
        <v>11141</v>
      </c>
      <c r="C2342">
        <v>3524001</v>
      </c>
      <c r="D2342" t="s">
        <v>6914</v>
      </c>
      <c r="E2342" t="s">
        <v>11153</v>
      </c>
      <c r="F2342" t="s">
        <v>6402</v>
      </c>
      <c r="G2342">
        <v>0</v>
      </c>
      <c r="H2342">
        <v>0</v>
      </c>
      <c r="I2342">
        <v>1</v>
      </c>
      <c r="J2342">
        <v>1</v>
      </c>
      <c r="K2342">
        <v>1</v>
      </c>
      <c r="L2342" t="s">
        <v>6409</v>
      </c>
      <c r="M2342">
        <v>2018</v>
      </c>
      <c r="N2342" t="s">
        <v>1985</v>
      </c>
      <c r="O2342">
        <v>2</v>
      </c>
      <c r="P2342">
        <v>1</v>
      </c>
      <c r="Q2342" t="s">
        <v>15830</v>
      </c>
      <c r="R2342" t="s">
        <v>7734</v>
      </c>
      <c r="S2342" t="s">
        <v>7734</v>
      </c>
      <c r="T2342" t="s">
        <v>4548</v>
      </c>
      <c r="U2342">
        <f t="shared" si="36"/>
        <v>46165</v>
      </c>
    </row>
    <row r="2343" spans="1:21" x14ac:dyDescent="0.2">
      <c r="A2343" t="s">
        <v>17278</v>
      </c>
      <c r="B2343" t="s">
        <v>11141</v>
      </c>
      <c r="C2343">
        <v>3524001</v>
      </c>
      <c r="D2343" t="s">
        <v>6406</v>
      </c>
      <c r="E2343" t="s">
        <v>11156</v>
      </c>
      <c r="F2343" t="s">
        <v>6402</v>
      </c>
      <c r="G2343">
        <v>0</v>
      </c>
      <c r="H2343">
        <v>0</v>
      </c>
      <c r="I2343">
        <v>1</v>
      </c>
      <c r="J2343">
        <v>1</v>
      </c>
      <c r="K2343">
        <v>1</v>
      </c>
      <c r="L2343" t="s">
        <v>6403</v>
      </c>
      <c r="M2343">
        <v>2018</v>
      </c>
      <c r="N2343" t="s">
        <v>1985</v>
      </c>
      <c r="O2343">
        <v>3</v>
      </c>
      <c r="P2343">
        <v>1</v>
      </c>
      <c r="Q2343" t="s">
        <v>15830</v>
      </c>
      <c r="R2343" t="s">
        <v>7734</v>
      </c>
      <c r="S2343" t="s">
        <v>7734</v>
      </c>
      <c r="T2343" t="s">
        <v>4546</v>
      </c>
      <c r="U2343">
        <f t="shared" si="36"/>
        <v>46165</v>
      </c>
    </row>
    <row r="2344" spans="1:21" x14ac:dyDescent="0.2">
      <c r="A2344" t="s">
        <v>17279</v>
      </c>
      <c r="B2344" t="s">
        <v>11141</v>
      </c>
      <c r="C2344">
        <v>3524001</v>
      </c>
      <c r="D2344" t="s">
        <v>6430</v>
      </c>
      <c r="E2344" t="s">
        <v>6617</v>
      </c>
      <c r="F2344" t="s">
        <v>6402</v>
      </c>
      <c r="G2344">
        <v>1100</v>
      </c>
      <c r="H2344">
        <v>8355</v>
      </c>
      <c r="I2344">
        <v>0</v>
      </c>
      <c r="J2344">
        <v>0</v>
      </c>
      <c r="K2344">
        <v>0</v>
      </c>
      <c r="L2344" t="s">
        <v>6403</v>
      </c>
      <c r="M2344">
        <v>2018</v>
      </c>
      <c r="N2344" t="s">
        <v>1985</v>
      </c>
      <c r="O2344">
        <v>4</v>
      </c>
      <c r="P2344">
        <v>1</v>
      </c>
      <c r="Q2344" t="s">
        <v>15830</v>
      </c>
      <c r="R2344" t="s">
        <v>7734</v>
      </c>
      <c r="S2344" t="s">
        <v>7734</v>
      </c>
      <c r="T2344" t="s">
        <v>4558</v>
      </c>
      <c r="U2344">
        <f t="shared" si="36"/>
        <v>46165</v>
      </c>
    </row>
    <row r="2345" spans="1:21" x14ac:dyDescent="0.2">
      <c r="A2345" t="s">
        <v>17279</v>
      </c>
      <c r="B2345" t="s">
        <v>11141</v>
      </c>
      <c r="C2345">
        <v>3524001</v>
      </c>
      <c r="D2345" t="s">
        <v>6580</v>
      </c>
      <c r="E2345" t="s">
        <v>17280</v>
      </c>
      <c r="F2345" t="s">
        <v>6402</v>
      </c>
      <c r="G2345">
        <v>1134</v>
      </c>
      <c r="H2345">
        <v>8355</v>
      </c>
      <c r="I2345">
        <v>0</v>
      </c>
      <c r="J2345">
        <v>0</v>
      </c>
      <c r="K2345">
        <v>0</v>
      </c>
      <c r="L2345" t="s">
        <v>6403</v>
      </c>
      <c r="M2345">
        <v>2018</v>
      </c>
      <c r="N2345" t="s">
        <v>1985</v>
      </c>
      <c r="O2345">
        <v>4</v>
      </c>
      <c r="P2345">
        <v>1</v>
      </c>
      <c r="Q2345" t="s">
        <v>15830</v>
      </c>
      <c r="R2345" t="s">
        <v>7734</v>
      </c>
      <c r="S2345" t="s">
        <v>7734</v>
      </c>
      <c r="T2345" t="s">
        <v>22196</v>
      </c>
      <c r="U2345">
        <f t="shared" si="36"/>
        <v>46165</v>
      </c>
    </row>
    <row r="2346" spans="1:21" x14ac:dyDescent="0.2">
      <c r="A2346" t="s">
        <v>17279</v>
      </c>
      <c r="B2346" t="s">
        <v>11141</v>
      </c>
      <c r="C2346">
        <v>3524001</v>
      </c>
      <c r="D2346" t="s">
        <v>6771</v>
      </c>
      <c r="E2346" t="s">
        <v>11162</v>
      </c>
      <c r="F2346" t="s">
        <v>6402</v>
      </c>
      <c r="G2346">
        <v>6121</v>
      </c>
      <c r="H2346">
        <v>8355</v>
      </c>
      <c r="I2346">
        <v>1</v>
      </c>
      <c r="J2346">
        <v>1</v>
      </c>
      <c r="K2346">
        <v>0</v>
      </c>
      <c r="L2346" t="s">
        <v>6403</v>
      </c>
      <c r="M2346">
        <v>2018</v>
      </c>
      <c r="N2346" t="s">
        <v>1985</v>
      </c>
      <c r="O2346">
        <v>4</v>
      </c>
      <c r="P2346">
        <v>1</v>
      </c>
      <c r="Q2346" t="s">
        <v>15830</v>
      </c>
      <c r="R2346" t="s">
        <v>7734</v>
      </c>
      <c r="S2346" t="s">
        <v>7734</v>
      </c>
      <c r="T2346" t="s">
        <v>4542</v>
      </c>
      <c r="U2346">
        <f t="shared" si="36"/>
        <v>46165</v>
      </c>
    </row>
    <row r="2347" spans="1:21" x14ac:dyDescent="0.2">
      <c r="A2347" t="s">
        <v>17281</v>
      </c>
      <c r="B2347" t="s">
        <v>11141</v>
      </c>
      <c r="C2347">
        <v>3524001</v>
      </c>
      <c r="D2347" t="s">
        <v>6778</v>
      </c>
      <c r="E2347" t="s">
        <v>17282</v>
      </c>
      <c r="F2347" t="s">
        <v>6402</v>
      </c>
      <c r="G2347">
        <v>2752</v>
      </c>
      <c r="H2347">
        <v>7839</v>
      </c>
      <c r="I2347">
        <v>0</v>
      </c>
      <c r="J2347">
        <v>0</v>
      </c>
      <c r="K2347">
        <v>0</v>
      </c>
      <c r="L2347" t="s">
        <v>6409</v>
      </c>
      <c r="M2347">
        <v>2018</v>
      </c>
      <c r="N2347" t="s">
        <v>1985</v>
      </c>
      <c r="O2347">
        <v>5</v>
      </c>
      <c r="P2347">
        <v>1</v>
      </c>
      <c r="Q2347" t="s">
        <v>15830</v>
      </c>
      <c r="R2347" t="s">
        <v>7734</v>
      </c>
      <c r="S2347" t="s">
        <v>7734</v>
      </c>
      <c r="T2347" t="s">
        <v>22197</v>
      </c>
      <c r="U2347">
        <f t="shared" si="36"/>
        <v>46165</v>
      </c>
    </row>
    <row r="2348" spans="1:21" x14ac:dyDescent="0.2">
      <c r="A2348" t="s">
        <v>17281</v>
      </c>
      <c r="B2348" t="s">
        <v>11141</v>
      </c>
      <c r="C2348">
        <v>3524001</v>
      </c>
      <c r="D2348" t="s">
        <v>7700</v>
      </c>
      <c r="E2348" t="s">
        <v>6418</v>
      </c>
      <c r="F2348" t="s">
        <v>6402</v>
      </c>
      <c r="G2348">
        <v>221</v>
      </c>
      <c r="H2348">
        <v>7839</v>
      </c>
      <c r="I2348">
        <v>0</v>
      </c>
      <c r="J2348">
        <v>0</v>
      </c>
      <c r="K2348">
        <v>0</v>
      </c>
      <c r="L2348" t="s">
        <v>6409</v>
      </c>
      <c r="M2348">
        <v>2018</v>
      </c>
      <c r="N2348" t="s">
        <v>1985</v>
      </c>
      <c r="O2348">
        <v>5</v>
      </c>
      <c r="P2348">
        <v>1</v>
      </c>
      <c r="Q2348" t="s">
        <v>15830</v>
      </c>
      <c r="R2348" t="s">
        <v>7734</v>
      </c>
      <c r="S2348" t="s">
        <v>7734</v>
      </c>
      <c r="T2348" t="s">
        <v>22198</v>
      </c>
      <c r="U2348">
        <f t="shared" si="36"/>
        <v>46165</v>
      </c>
    </row>
    <row r="2349" spans="1:21" x14ac:dyDescent="0.2">
      <c r="A2349" t="s">
        <v>17281</v>
      </c>
      <c r="B2349" t="s">
        <v>11141</v>
      </c>
      <c r="C2349">
        <v>3524001</v>
      </c>
      <c r="D2349" t="s">
        <v>6550</v>
      </c>
      <c r="E2349" t="s">
        <v>11167</v>
      </c>
      <c r="F2349" t="s">
        <v>6402</v>
      </c>
      <c r="G2349">
        <v>4866</v>
      </c>
      <c r="H2349">
        <v>7839</v>
      </c>
      <c r="I2349">
        <v>1</v>
      </c>
      <c r="J2349">
        <v>1</v>
      </c>
      <c r="K2349">
        <v>0</v>
      </c>
      <c r="L2349" t="s">
        <v>6403</v>
      </c>
      <c r="M2349">
        <v>2018</v>
      </c>
      <c r="N2349" t="s">
        <v>1985</v>
      </c>
      <c r="O2349">
        <v>5</v>
      </c>
      <c r="P2349">
        <v>1</v>
      </c>
      <c r="Q2349" t="s">
        <v>15830</v>
      </c>
      <c r="R2349" t="s">
        <v>7734</v>
      </c>
      <c r="S2349" t="s">
        <v>7734</v>
      </c>
      <c r="T2349" t="s">
        <v>4540</v>
      </c>
      <c r="U2349">
        <f t="shared" si="36"/>
        <v>46165</v>
      </c>
    </row>
    <row r="2350" spans="1:21" x14ac:dyDescent="0.2">
      <c r="A2350" t="s">
        <v>17283</v>
      </c>
      <c r="B2350" t="s">
        <v>11141</v>
      </c>
      <c r="C2350">
        <v>3524001</v>
      </c>
      <c r="D2350" t="s">
        <v>6423</v>
      </c>
      <c r="E2350" t="s">
        <v>6621</v>
      </c>
      <c r="F2350" t="s">
        <v>6402</v>
      </c>
      <c r="G2350">
        <v>0</v>
      </c>
      <c r="H2350">
        <v>0</v>
      </c>
      <c r="I2350">
        <v>1</v>
      </c>
      <c r="J2350">
        <v>1</v>
      </c>
      <c r="K2350">
        <v>1</v>
      </c>
      <c r="L2350" t="s">
        <v>6403</v>
      </c>
      <c r="M2350">
        <v>2018</v>
      </c>
      <c r="N2350" t="s">
        <v>1985</v>
      </c>
      <c r="O2350">
        <v>6</v>
      </c>
      <c r="P2350">
        <v>1</v>
      </c>
      <c r="Q2350" t="s">
        <v>15830</v>
      </c>
      <c r="R2350" t="s">
        <v>7734</v>
      </c>
      <c r="S2350" t="s">
        <v>7734</v>
      </c>
      <c r="T2350" t="s">
        <v>4537</v>
      </c>
      <c r="U2350">
        <f t="shared" si="36"/>
        <v>46165</v>
      </c>
    </row>
    <row r="2351" spans="1:21" x14ac:dyDescent="0.2">
      <c r="A2351" t="s">
        <v>17284</v>
      </c>
      <c r="B2351" t="s">
        <v>11141</v>
      </c>
      <c r="C2351">
        <v>3524001</v>
      </c>
      <c r="D2351" t="s">
        <v>7343</v>
      </c>
      <c r="E2351" t="s">
        <v>8690</v>
      </c>
      <c r="F2351" t="s">
        <v>6402</v>
      </c>
      <c r="G2351">
        <v>491</v>
      </c>
      <c r="H2351">
        <v>2042</v>
      </c>
      <c r="I2351">
        <v>0</v>
      </c>
      <c r="J2351">
        <v>0</v>
      </c>
      <c r="K2351">
        <v>0</v>
      </c>
      <c r="L2351" t="s">
        <v>6409</v>
      </c>
      <c r="M2351">
        <v>2018</v>
      </c>
      <c r="N2351" t="s">
        <v>1985</v>
      </c>
      <c r="O2351">
        <v>7</v>
      </c>
      <c r="P2351">
        <v>1</v>
      </c>
      <c r="Q2351" t="s">
        <v>15830</v>
      </c>
      <c r="R2351" t="s">
        <v>7734</v>
      </c>
      <c r="S2351" t="s">
        <v>7734</v>
      </c>
      <c r="T2351" t="s">
        <v>4534</v>
      </c>
      <c r="U2351">
        <f t="shared" si="36"/>
        <v>46165</v>
      </c>
    </row>
    <row r="2352" spans="1:21" x14ac:dyDescent="0.2">
      <c r="A2352" t="s">
        <v>17284</v>
      </c>
      <c r="B2352" t="s">
        <v>11141</v>
      </c>
      <c r="C2352">
        <v>3524001</v>
      </c>
      <c r="D2352" t="s">
        <v>11187</v>
      </c>
      <c r="E2352" t="s">
        <v>7136</v>
      </c>
      <c r="F2352" t="s">
        <v>6402</v>
      </c>
      <c r="G2352">
        <v>570</v>
      </c>
      <c r="H2352">
        <v>2042</v>
      </c>
      <c r="I2352">
        <v>0</v>
      </c>
      <c r="J2352">
        <v>1</v>
      </c>
      <c r="K2352">
        <v>0</v>
      </c>
      <c r="L2352" t="s">
        <v>6409</v>
      </c>
      <c r="M2352">
        <v>2018</v>
      </c>
      <c r="N2352" t="s">
        <v>1985</v>
      </c>
      <c r="O2352">
        <v>7</v>
      </c>
      <c r="P2352">
        <v>1</v>
      </c>
      <c r="Q2352" t="s">
        <v>15830</v>
      </c>
      <c r="R2352" t="s">
        <v>7734</v>
      </c>
      <c r="S2352" t="s">
        <v>7734</v>
      </c>
      <c r="T2352" t="s">
        <v>20155</v>
      </c>
      <c r="U2352">
        <f t="shared" si="36"/>
        <v>46165</v>
      </c>
    </row>
    <row r="2353" spans="1:21" x14ac:dyDescent="0.2">
      <c r="A2353" t="s">
        <v>17284</v>
      </c>
      <c r="B2353" t="s">
        <v>11141</v>
      </c>
      <c r="C2353">
        <v>3524001</v>
      </c>
      <c r="D2353" t="s">
        <v>17285</v>
      </c>
      <c r="E2353" t="s">
        <v>17286</v>
      </c>
      <c r="F2353" t="s">
        <v>6402</v>
      </c>
      <c r="G2353">
        <v>502</v>
      </c>
      <c r="H2353">
        <v>2042</v>
      </c>
      <c r="I2353">
        <v>0</v>
      </c>
      <c r="J2353">
        <v>0</v>
      </c>
      <c r="K2353">
        <v>0</v>
      </c>
      <c r="L2353" t="s">
        <v>6403</v>
      </c>
      <c r="M2353">
        <v>2018</v>
      </c>
      <c r="N2353" t="s">
        <v>1985</v>
      </c>
      <c r="O2353">
        <v>7</v>
      </c>
      <c r="P2353">
        <v>1</v>
      </c>
      <c r="Q2353" t="s">
        <v>15830</v>
      </c>
      <c r="R2353" t="s">
        <v>7734</v>
      </c>
      <c r="S2353" t="s">
        <v>7734</v>
      </c>
      <c r="T2353" t="s">
        <v>22199</v>
      </c>
      <c r="U2353">
        <f t="shared" si="36"/>
        <v>46165</v>
      </c>
    </row>
    <row r="2354" spans="1:21" x14ac:dyDescent="0.2">
      <c r="A2354" t="s">
        <v>17284</v>
      </c>
      <c r="B2354" t="s">
        <v>11141</v>
      </c>
      <c r="C2354">
        <v>3524001</v>
      </c>
      <c r="D2354" t="s">
        <v>7436</v>
      </c>
      <c r="E2354" t="s">
        <v>6483</v>
      </c>
      <c r="F2354" t="s">
        <v>6402</v>
      </c>
      <c r="G2354">
        <v>371</v>
      </c>
      <c r="H2354">
        <v>2042</v>
      </c>
      <c r="I2354">
        <v>0</v>
      </c>
      <c r="J2354">
        <v>0</v>
      </c>
      <c r="K2354">
        <v>0</v>
      </c>
      <c r="L2354" t="s">
        <v>6403</v>
      </c>
      <c r="M2354">
        <v>2018</v>
      </c>
      <c r="N2354" t="s">
        <v>1985</v>
      </c>
      <c r="O2354">
        <v>7</v>
      </c>
      <c r="P2354">
        <v>1</v>
      </c>
      <c r="Q2354" t="s">
        <v>15830</v>
      </c>
      <c r="R2354" t="s">
        <v>7734</v>
      </c>
      <c r="S2354" t="s">
        <v>7734</v>
      </c>
      <c r="T2354" t="s">
        <v>20150</v>
      </c>
      <c r="U2354">
        <f t="shared" si="36"/>
        <v>46165</v>
      </c>
    </row>
    <row r="2355" spans="1:21" x14ac:dyDescent="0.2">
      <c r="A2355" t="s">
        <v>17284</v>
      </c>
      <c r="B2355" t="s">
        <v>11141</v>
      </c>
      <c r="C2355">
        <v>3524001</v>
      </c>
      <c r="D2355" t="s">
        <v>17287</v>
      </c>
      <c r="E2355" t="s">
        <v>7757</v>
      </c>
      <c r="F2355" t="s">
        <v>6402</v>
      </c>
      <c r="G2355">
        <v>108</v>
      </c>
      <c r="H2355">
        <v>2042</v>
      </c>
      <c r="I2355">
        <v>0</v>
      </c>
      <c r="J2355">
        <v>0</v>
      </c>
      <c r="K2355">
        <v>0</v>
      </c>
      <c r="L2355" t="s">
        <v>6403</v>
      </c>
      <c r="M2355">
        <v>2018</v>
      </c>
      <c r="N2355" t="s">
        <v>1985</v>
      </c>
      <c r="O2355">
        <v>7</v>
      </c>
      <c r="P2355">
        <v>1</v>
      </c>
      <c r="Q2355" t="s">
        <v>15830</v>
      </c>
      <c r="R2355" t="s">
        <v>7734</v>
      </c>
      <c r="S2355" t="s">
        <v>7734</v>
      </c>
      <c r="T2355" t="s">
        <v>22200</v>
      </c>
      <c r="U2355">
        <f t="shared" si="36"/>
        <v>46165</v>
      </c>
    </row>
    <row r="2356" spans="1:21" x14ac:dyDescent="0.2">
      <c r="A2356" t="s">
        <v>17289</v>
      </c>
      <c r="B2356" t="s">
        <v>11367</v>
      </c>
      <c r="C2356">
        <v>3522014</v>
      </c>
      <c r="D2356" t="s">
        <v>15502</v>
      </c>
      <c r="E2356" t="s">
        <v>17290</v>
      </c>
      <c r="F2356" t="s">
        <v>6402</v>
      </c>
      <c r="G2356">
        <v>3112</v>
      </c>
      <c r="H2356">
        <v>33404</v>
      </c>
      <c r="I2356">
        <v>0</v>
      </c>
      <c r="J2356">
        <v>0</v>
      </c>
      <c r="K2356">
        <v>0</v>
      </c>
      <c r="L2356" t="s">
        <v>6409</v>
      </c>
      <c r="M2356">
        <v>2018</v>
      </c>
      <c r="N2356" t="s">
        <v>1463</v>
      </c>
      <c r="O2356">
        <v>99</v>
      </c>
      <c r="P2356">
        <v>5</v>
      </c>
      <c r="Q2356" t="s">
        <v>15830</v>
      </c>
      <c r="R2356" t="s">
        <v>7734</v>
      </c>
      <c r="S2356" t="s">
        <v>7734</v>
      </c>
      <c r="T2356" t="s">
        <v>22201</v>
      </c>
      <c r="U2356">
        <f t="shared" si="36"/>
        <v>33404</v>
      </c>
    </row>
    <row r="2357" spans="1:21" x14ac:dyDescent="0.2">
      <c r="A2357" t="s">
        <v>17289</v>
      </c>
      <c r="B2357" t="s">
        <v>11367</v>
      </c>
      <c r="C2357">
        <v>3522014</v>
      </c>
      <c r="D2357" t="s">
        <v>6794</v>
      </c>
      <c r="E2357" t="s">
        <v>6846</v>
      </c>
      <c r="F2357" t="s">
        <v>6402</v>
      </c>
      <c r="G2357">
        <v>3528</v>
      </c>
      <c r="H2357">
        <v>33404</v>
      </c>
      <c r="I2357">
        <v>0</v>
      </c>
      <c r="J2357">
        <v>1</v>
      </c>
      <c r="K2357">
        <v>0</v>
      </c>
      <c r="L2357" t="s">
        <v>6409</v>
      </c>
      <c r="M2357">
        <v>2018</v>
      </c>
      <c r="N2357" t="s">
        <v>1463</v>
      </c>
      <c r="O2357">
        <v>99</v>
      </c>
      <c r="P2357">
        <v>5</v>
      </c>
      <c r="Q2357" t="s">
        <v>15830</v>
      </c>
      <c r="R2357" t="s">
        <v>7734</v>
      </c>
      <c r="S2357" t="s">
        <v>7734</v>
      </c>
      <c r="T2357" t="s">
        <v>1075</v>
      </c>
      <c r="U2357">
        <f t="shared" si="36"/>
        <v>33404</v>
      </c>
    </row>
    <row r="2358" spans="1:21" x14ac:dyDescent="0.2">
      <c r="A2358" t="s">
        <v>17289</v>
      </c>
      <c r="B2358" t="s">
        <v>11367</v>
      </c>
      <c r="C2358">
        <v>3522014</v>
      </c>
      <c r="D2358" t="s">
        <v>7139</v>
      </c>
      <c r="E2358" t="s">
        <v>11378</v>
      </c>
      <c r="F2358" t="s">
        <v>6402</v>
      </c>
      <c r="G2358">
        <v>3742</v>
      </c>
      <c r="H2358">
        <v>33404</v>
      </c>
      <c r="I2358">
        <v>0</v>
      </c>
      <c r="J2358">
        <v>1</v>
      </c>
      <c r="K2358">
        <v>0</v>
      </c>
      <c r="L2358" t="s">
        <v>6409</v>
      </c>
      <c r="M2358">
        <v>2018</v>
      </c>
      <c r="N2358" t="s">
        <v>1463</v>
      </c>
      <c r="O2358">
        <v>99</v>
      </c>
      <c r="P2358">
        <v>5</v>
      </c>
      <c r="Q2358" t="s">
        <v>15830</v>
      </c>
      <c r="R2358" t="s">
        <v>7734</v>
      </c>
      <c r="S2358" t="s">
        <v>7734</v>
      </c>
      <c r="T2358" t="s">
        <v>4583</v>
      </c>
      <c r="U2358">
        <f t="shared" si="36"/>
        <v>33404</v>
      </c>
    </row>
    <row r="2359" spans="1:21" x14ac:dyDescent="0.2">
      <c r="A2359" t="s">
        <v>17289</v>
      </c>
      <c r="B2359" t="s">
        <v>11367</v>
      </c>
      <c r="C2359">
        <v>3522014</v>
      </c>
      <c r="D2359" t="s">
        <v>6412</v>
      </c>
      <c r="E2359" t="s">
        <v>15283</v>
      </c>
      <c r="F2359" t="s">
        <v>6402</v>
      </c>
      <c r="G2359">
        <v>2303</v>
      </c>
      <c r="H2359">
        <v>33404</v>
      </c>
      <c r="I2359">
        <v>0</v>
      </c>
      <c r="J2359">
        <v>0</v>
      </c>
      <c r="K2359">
        <v>0</v>
      </c>
      <c r="L2359" t="s">
        <v>6409</v>
      </c>
      <c r="M2359">
        <v>2018</v>
      </c>
      <c r="N2359" t="s">
        <v>1463</v>
      </c>
      <c r="O2359">
        <v>99</v>
      </c>
      <c r="P2359">
        <v>5</v>
      </c>
      <c r="Q2359" t="s">
        <v>15830</v>
      </c>
      <c r="R2359" t="s">
        <v>7734</v>
      </c>
      <c r="S2359" t="s">
        <v>7734</v>
      </c>
      <c r="T2359" t="s">
        <v>22202</v>
      </c>
      <c r="U2359">
        <f t="shared" si="36"/>
        <v>33404</v>
      </c>
    </row>
    <row r="2360" spans="1:21" x14ac:dyDescent="0.2">
      <c r="A2360" t="s">
        <v>17289</v>
      </c>
      <c r="B2360" t="s">
        <v>11367</v>
      </c>
      <c r="C2360">
        <v>3522014</v>
      </c>
      <c r="D2360" t="s">
        <v>6442</v>
      </c>
      <c r="E2360" t="s">
        <v>7585</v>
      </c>
      <c r="F2360" t="s">
        <v>6402</v>
      </c>
      <c r="G2360">
        <v>3588</v>
      </c>
      <c r="H2360">
        <v>33404</v>
      </c>
      <c r="I2360">
        <v>0</v>
      </c>
      <c r="J2360">
        <v>1</v>
      </c>
      <c r="K2360">
        <v>0</v>
      </c>
      <c r="L2360" t="s">
        <v>6403</v>
      </c>
      <c r="M2360">
        <v>2018</v>
      </c>
      <c r="N2360" t="s">
        <v>1463</v>
      </c>
      <c r="O2360">
        <v>99</v>
      </c>
      <c r="P2360">
        <v>5</v>
      </c>
      <c r="Q2360" t="s">
        <v>15830</v>
      </c>
      <c r="R2360" t="s">
        <v>7734</v>
      </c>
      <c r="S2360" t="s">
        <v>7734</v>
      </c>
      <c r="T2360" t="s">
        <v>4586</v>
      </c>
      <c r="U2360">
        <f t="shared" si="36"/>
        <v>33404</v>
      </c>
    </row>
    <row r="2361" spans="1:21" x14ac:dyDescent="0.2">
      <c r="A2361" t="s">
        <v>17289</v>
      </c>
      <c r="B2361" t="s">
        <v>11367</v>
      </c>
      <c r="C2361">
        <v>3522014</v>
      </c>
      <c r="D2361" t="s">
        <v>6714</v>
      </c>
      <c r="E2361" t="s">
        <v>11370</v>
      </c>
      <c r="F2361" t="s">
        <v>6402</v>
      </c>
      <c r="G2361">
        <v>1451</v>
      </c>
      <c r="H2361">
        <v>33404</v>
      </c>
      <c r="I2361">
        <v>0</v>
      </c>
      <c r="J2361">
        <v>0</v>
      </c>
      <c r="K2361">
        <v>0</v>
      </c>
      <c r="L2361" t="s">
        <v>6403</v>
      </c>
      <c r="M2361">
        <v>2018</v>
      </c>
      <c r="N2361" t="s">
        <v>1463</v>
      </c>
      <c r="O2361">
        <v>99</v>
      </c>
      <c r="P2361">
        <v>5</v>
      </c>
      <c r="Q2361" t="s">
        <v>15830</v>
      </c>
      <c r="R2361" t="s">
        <v>7734</v>
      </c>
      <c r="S2361" t="s">
        <v>7734</v>
      </c>
      <c r="T2361" t="s">
        <v>4588</v>
      </c>
      <c r="U2361">
        <f t="shared" si="36"/>
        <v>33404</v>
      </c>
    </row>
    <row r="2362" spans="1:21" x14ac:dyDescent="0.2">
      <c r="A2362" t="s">
        <v>17289</v>
      </c>
      <c r="B2362" t="s">
        <v>11367</v>
      </c>
      <c r="C2362">
        <v>3522014</v>
      </c>
      <c r="D2362" t="s">
        <v>6597</v>
      </c>
      <c r="E2362" t="s">
        <v>14236</v>
      </c>
      <c r="F2362" t="s">
        <v>6402</v>
      </c>
      <c r="G2362">
        <v>1717</v>
      </c>
      <c r="H2362">
        <v>33404</v>
      </c>
      <c r="I2362">
        <v>0</v>
      </c>
      <c r="J2362">
        <v>0</v>
      </c>
      <c r="K2362">
        <v>0</v>
      </c>
      <c r="L2362" t="s">
        <v>6403</v>
      </c>
      <c r="M2362">
        <v>2018</v>
      </c>
      <c r="N2362" t="s">
        <v>1463</v>
      </c>
      <c r="O2362">
        <v>99</v>
      </c>
      <c r="P2362">
        <v>5</v>
      </c>
      <c r="Q2362" t="s">
        <v>15830</v>
      </c>
      <c r="R2362" t="s">
        <v>7734</v>
      </c>
      <c r="S2362" t="s">
        <v>7734</v>
      </c>
      <c r="T2362" t="s">
        <v>22203</v>
      </c>
      <c r="U2362">
        <f t="shared" si="36"/>
        <v>33404</v>
      </c>
    </row>
    <row r="2363" spans="1:21" x14ac:dyDescent="0.2">
      <c r="A2363" t="s">
        <v>17289</v>
      </c>
      <c r="B2363" t="s">
        <v>11367</v>
      </c>
      <c r="C2363">
        <v>3522014</v>
      </c>
      <c r="D2363" t="s">
        <v>6463</v>
      </c>
      <c r="E2363" t="s">
        <v>6772</v>
      </c>
      <c r="F2363" t="s">
        <v>6402</v>
      </c>
      <c r="G2363">
        <v>948</v>
      </c>
      <c r="H2363">
        <v>33404</v>
      </c>
      <c r="I2363">
        <v>0</v>
      </c>
      <c r="J2363">
        <v>0</v>
      </c>
      <c r="K2363">
        <v>0</v>
      </c>
      <c r="L2363" t="s">
        <v>6403</v>
      </c>
      <c r="M2363">
        <v>2018</v>
      </c>
      <c r="N2363" t="s">
        <v>1463</v>
      </c>
      <c r="O2363">
        <v>99</v>
      </c>
      <c r="P2363">
        <v>5</v>
      </c>
      <c r="Q2363" t="s">
        <v>15830</v>
      </c>
      <c r="R2363" t="s">
        <v>7734</v>
      </c>
      <c r="S2363" t="s">
        <v>7734</v>
      </c>
      <c r="T2363" t="s">
        <v>4592</v>
      </c>
      <c r="U2363">
        <f t="shared" si="36"/>
        <v>33404</v>
      </c>
    </row>
    <row r="2364" spans="1:21" x14ac:dyDescent="0.2">
      <c r="A2364" t="s">
        <v>17289</v>
      </c>
      <c r="B2364" t="s">
        <v>11367</v>
      </c>
      <c r="C2364">
        <v>3522014</v>
      </c>
      <c r="D2364" t="s">
        <v>6851</v>
      </c>
      <c r="E2364" t="s">
        <v>8754</v>
      </c>
      <c r="F2364" t="s">
        <v>6402</v>
      </c>
      <c r="G2364">
        <v>2408</v>
      </c>
      <c r="H2364">
        <v>33404</v>
      </c>
      <c r="I2364">
        <v>1</v>
      </c>
      <c r="J2364">
        <v>0</v>
      </c>
      <c r="K2364">
        <v>0</v>
      </c>
      <c r="L2364" t="s">
        <v>6403</v>
      </c>
      <c r="M2364">
        <v>2018</v>
      </c>
      <c r="N2364" t="s">
        <v>1463</v>
      </c>
      <c r="O2364">
        <v>99</v>
      </c>
      <c r="P2364">
        <v>5</v>
      </c>
      <c r="Q2364" t="s">
        <v>15830</v>
      </c>
      <c r="R2364" t="s">
        <v>7734</v>
      </c>
      <c r="S2364" t="s">
        <v>7734</v>
      </c>
      <c r="T2364" t="s">
        <v>22204</v>
      </c>
      <c r="U2364">
        <f t="shared" si="36"/>
        <v>33404</v>
      </c>
    </row>
    <row r="2365" spans="1:21" x14ac:dyDescent="0.2">
      <c r="A2365" t="s">
        <v>17289</v>
      </c>
      <c r="B2365" t="s">
        <v>11367</v>
      </c>
      <c r="C2365">
        <v>3522014</v>
      </c>
      <c r="D2365" t="s">
        <v>6589</v>
      </c>
      <c r="E2365" t="s">
        <v>6491</v>
      </c>
      <c r="F2365" t="s">
        <v>6402</v>
      </c>
      <c r="G2365">
        <v>4204</v>
      </c>
      <c r="H2365">
        <v>33404</v>
      </c>
      <c r="I2365">
        <v>0</v>
      </c>
      <c r="J2365">
        <v>1</v>
      </c>
      <c r="K2365">
        <v>0</v>
      </c>
      <c r="L2365" t="s">
        <v>6403</v>
      </c>
      <c r="M2365">
        <v>2018</v>
      </c>
      <c r="N2365" t="s">
        <v>1463</v>
      </c>
      <c r="O2365">
        <v>99</v>
      </c>
      <c r="P2365">
        <v>5</v>
      </c>
      <c r="Q2365" t="s">
        <v>15830</v>
      </c>
      <c r="R2365" t="s">
        <v>7734</v>
      </c>
      <c r="S2365" t="s">
        <v>7734</v>
      </c>
      <c r="T2365" t="s">
        <v>22205</v>
      </c>
      <c r="U2365">
        <f t="shared" si="36"/>
        <v>33404</v>
      </c>
    </row>
    <row r="2366" spans="1:21" x14ac:dyDescent="0.2">
      <c r="A2366" t="s">
        <v>17289</v>
      </c>
      <c r="B2366" t="s">
        <v>11367</v>
      </c>
      <c r="C2366">
        <v>3522014</v>
      </c>
      <c r="D2366" t="s">
        <v>6444</v>
      </c>
      <c r="E2366" t="s">
        <v>6578</v>
      </c>
      <c r="F2366" t="s">
        <v>6402</v>
      </c>
      <c r="G2366">
        <v>4913</v>
      </c>
      <c r="H2366">
        <v>33404</v>
      </c>
      <c r="I2366">
        <v>0</v>
      </c>
      <c r="J2366">
        <v>1</v>
      </c>
      <c r="K2366">
        <v>0</v>
      </c>
      <c r="L2366" t="s">
        <v>6403</v>
      </c>
      <c r="M2366">
        <v>2018</v>
      </c>
      <c r="N2366" t="s">
        <v>1463</v>
      </c>
      <c r="O2366">
        <v>99</v>
      </c>
      <c r="P2366">
        <v>5</v>
      </c>
      <c r="Q2366" t="s">
        <v>15830</v>
      </c>
      <c r="R2366" t="s">
        <v>7734</v>
      </c>
      <c r="S2366" t="s">
        <v>7734</v>
      </c>
      <c r="T2366" t="s">
        <v>4587</v>
      </c>
      <c r="U2366">
        <f t="shared" si="36"/>
        <v>33404</v>
      </c>
    </row>
    <row r="2367" spans="1:21" x14ac:dyDescent="0.2">
      <c r="A2367" t="s">
        <v>17289</v>
      </c>
      <c r="B2367" t="s">
        <v>11367</v>
      </c>
      <c r="C2367">
        <v>3522014</v>
      </c>
      <c r="D2367" t="s">
        <v>7679</v>
      </c>
      <c r="E2367" t="s">
        <v>15530</v>
      </c>
      <c r="F2367" t="s">
        <v>6402</v>
      </c>
      <c r="G2367">
        <v>1490</v>
      </c>
      <c r="H2367">
        <v>33404</v>
      </c>
      <c r="I2367">
        <v>0</v>
      </c>
      <c r="J2367">
        <v>0</v>
      </c>
      <c r="K2367">
        <v>0</v>
      </c>
      <c r="L2367" t="s">
        <v>6403</v>
      </c>
      <c r="M2367">
        <v>2018</v>
      </c>
      <c r="N2367" t="s">
        <v>1463</v>
      </c>
      <c r="O2367">
        <v>99</v>
      </c>
      <c r="P2367">
        <v>5</v>
      </c>
      <c r="Q2367" t="s">
        <v>15830</v>
      </c>
      <c r="R2367" t="s">
        <v>7734</v>
      </c>
      <c r="S2367" t="s">
        <v>7734</v>
      </c>
      <c r="T2367" t="s">
        <v>22206</v>
      </c>
      <c r="U2367">
        <f t="shared" si="36"/>
        <v>33404</v>
      </c>
    </row>
    <row r="2368" spans="1:21" x14ac:dyDescent="0.2">
      <c r="A2368" t="s">
        <v>17291</v>
      </c>
      <c r="B2368" t="s">
        <v>11367</v>
      </c>
      <c r="C2368">
        <v>3522014</v>
      </c>
      <c r="D2368" t="s">
        <v>7119</v>
      </c>
      <c r="E2368" t="s">
        <v>11374</v>
      </c>
      <c r="F2368" t="s">
        <v>6402</v>
      </c>
      <c r="G2368">
        <v>2014</v>
      </c>
      <c r="H2368">
        <v>7699</v>
      </c>
      <c r="I2368">
        <v>0</v>
      </c>
      <c r="J2368">
        <v>0</v>
      </c>
      <c r="K2368">
        <v>0</v>
      </c>
      <c r="L2368" t="s">
        <v>6403</v>
      </c>
      <c r="M2368">
        <v>2018</v>
      </c>
      <c r="N2368" t="s">
        <v>1479</v>
      </c>
      <c r="O2368">
        <v>99</v>
      </c>
      <c r="P2368">
        <v>1</v>
      </c>
      <c r="Q2368" t="s">
        <v>15830</v>
      </c>
      <c r="R2368" t="s">
        <v>7734</v>
      </c>
      <c r="S2368" t="s">
        <v>7734</v>
      </c>
      <c r="T2368" t="s">
        <v>4591</v>
      </c>
      <c r="U2368">
        <f t="shared" si="36"/>
        <v>33404</v>
      </c>
    </row>
    <row r="2369" spans="1:21" x14ac:dyDescent="0.2">
      <c r="A2369" t="s">
        <v>17291</v>
      </c>
      <c r="B2369" t="s">
        <v>11367</v>
      </c>
      <c r="C2369">
        <v>3522014</v>
      </c>
      <c r="D2369" t="s">
        <v>6956</v>
      </c>
      <c r="E2369" t="s">
        <v>11375</v>
      </c>
      <c r="F2369" t="s">
        <v>6402</v>
      </c>
      <c r="G2369">
        <v>5685</v>
      </c>
      <c r="H2369">
        <v>7699</v>
      </c>
      <c r="I2369">
        <v>0</v>
      </c>
      <c r="J2369">
        <v>1</v>
      </c>
      <c r="K2369">
        <v>0</v>
      </c>
      <c r="L2369" t="s">
        <v>6403</v>
      </c>
      <c r="M2369">
        <v>2018</v>
      </c>
      <c r="N2369" t="s">
        <v>1479</v>
      </c>
      <c r="O2369">
        <v>99</v>
      </c>
      <c r="P2369">
        <v>1</v>
      </c>
      <c r="Q2369" t="s">
        <v>15830</v>
      </c>
      <c r="R2369" t="s">
        <v>7734</v>
      </c>
      <c r="S2369" t="s">
        <v>7734</v>
      </c>
      <c r="T2369" t="s">
        <v>4585</v>
      </c>
      <c r="U2369">
        <f t="shared" si="36"/>
        <v>33404</v>
      </c>
    </row>
    <row r="2370" spans="1:21" x14ac:dyDescent="0.2">
      <c r="A2370" t="s">
        <v>17292</v>
      </c>
      <c r="B2370" t="s">
        <v>11367</v>
      </c>
      <c r="C2370">
        <v>3522014</v>
      </c>
      <c r="D2370" t="s">
        <v>6416</v>
      </c>
      <c r="E2370" t="s">
        <v>6645</v>
      </c>
      <c r="F2370" t="s">
        <v>6402</v>
      </c>
      <c r="G2370">
        <v>3413</v>
      </c>
      <c r="H2370">
        <v>7804</v>
      </c>
      <c r="I2370">
        <v>0</v>
      </c>
      <c r="J2370">
        <v>1</v>
      </c>
      <c r="K2370">
        <v>0</v>
      </c>
      <c r="L2370" t="s">
        <v>6403</v>
      </c>
      <c r="M2370">
        <v>2018</v>
      </c>
      <c r="N2370" t="s">
        <v>6404</v>
      </c>
      <c r="O2370">
        <v>99</v>
      </c>
      <c r="P2370">
        <v>1</v>
      </c>
      <c r="Q2370" t="s">
        <v>15830</v>
      </c>
      <c r="R2370" t="s">
        <v>7734</v>
      </c>
      <c r="S2370" t="s">
        <v>7734</v>
      </c>
      <c r="T2370" t="s">
        <v>22207</v>
      </c>
      <c r="U2370">
        <f t="shared" ref="U2370:U2433" si="37">_xlfn.MAXIFS($H$2:$H$6695, $C$2:$C$6695,C2370)</f>
        <v>33404</v>
      </c>
    </row>
    <row r="2371" spans="1:21" x14ac:dyDescent="0.2">
      <c r="A2371" t="s">
        <v>17292</v>
      </c>
      <c r="B2371" t="s">
        <v>11367</v>
      </c>
      <c r="C2371">
        <v>3522014</v>
      </c>
      <c r="D2371" t="s">
        <v>6992</v>
      </c>
      <c r="E2371" t="s">
        <v>7486</v>
      </c>
      <c r="F2371" t="s">
        <v>6402</v>
      </c>
      <c r="G2371">
        <v>2914</v>
      </c>
      <c r="H2371">
        <v>7804</v>
      </c>
      <c r="I2371">
        <v>0</v>
      </c>
      <c r="J2371">
        <v>0</v>
      </c>
      <c r="K2371">
        <v>0</v>
      </c>
      <c r="L2371" t="s">
        <v>6403</v>
      </c>
      <c r="M2371">
        <v>2018</v>
      </c>
      <c r="N2371" t="s">
        <v>6404</v>
      </c>
      <c r="O2371">
        <v>99</v>
      </c>
      <c r="P2371">
        <v>1</v>
      </c>
      <c r="Q2371" t="s">
        <v>15830</v>
      </c>
      <c r="R2371" t="s">
        <v>7734</v>
      </c>
      <c r="S2371" t="s">
        <v>7734</v>
      </c>
      <c r="T2371" t="s">
        <v>22208</v>
      </c>
      <c r="U2371">
        <f t="shared" si="37"/>
        <v>33404</v>
      </c>
    </row>
    <row r="2372" spans="1:21" x14ac:dyDescent="0.2">
      <c r="A2372" t="s">
        <v>17292</v>
      </c>
      <c r="B2372" t="s">
        <v>11367</v>
      </c>
      <c r="C2372">
        <v>3522014</v>
      </c>
      <c r="D2372" t="s">
        <v>17293</v>
      </c>
      <c r="E2372" t="s">
        <v>6777</v>
      </c>
      <c r="F2372" t="s">
        <v>6402</v>
      </c>
      <c r="G2372">
        <v>1477</v>
      </c>
      <c r="H2372">
        <v>7804</v>
      </c>
      <c r="I2372">
        <v>1</v>
      </c>
      <c r="J2372">
        <v>0</v>
      </c>
      <c r="K2372">
        <v>0</v>
      </c>
      <c r="L2372" t="s">
        <v>6403</v>
      </c>
      <c r="M2372">
        <v>2018</v>
      </c>
      <c r="N2372" t="s">
        <v>6404</v>
      </c>
      <c r="O2372">
        <v>99</v>
      </c>
      <c r="P2372">
        <v>1</v>
      </c>
      <c r="Q2372" t="s">
        <v>15830</v>
      </c>
      <c r="R2372" t="s">
        <v>7734</v>
      </c>
      <c r="S2372" t="s">
        <v>7734</v>
      </c>
      <c r="T2372" t="s">
        <v>22209</v>
      </c>
      <c r="U2372">
        <f t="shared" si="37"/>
        <v>33404</v>
      </c>
    </row>
    <row r="2373" spans="1:21" x14ac:dyDescent="0.2">
      <c r="A2373" t="s">
        <v>17294</v>
      </c>
      <c r="B2373" t="s">
        <v>11410</v>
      </c>
      <c r="C2373">
        <v>3543052</v>
      </c>
      <c r="D2373" t="s">
        <v>6477</v>
      </c>
      <c r="E2373" t="s">
        <v>6932</v>
      </c>
      <c r="F2373" t="s">
        <v>6402</v>
      </c>
      <c r="G2373">
        <v>908</v>
      </c>
      <c r="H2373">
        <v>3661</v>
      </c>
      <c r="I2373">
        <v>0</v>
      </c>
      <c r="J2373">
        <v>0</v>
      </c>
      <c r="K2373">
        <v>0</v>
      </c>
      <c r="L2373" t="s">
        <v>6403</v>
      </c>
      <c r="M2373">
        <v>2018</v>
      </c>
      <c r="N2373" t="s">
        <v>1463</v>
      </c>
      <c r="O2373">
        <v>1</v>
      </c>
      <c r="P2373">
        <v>2</v>
      </c>
      <c r="Q2373" t="s">
        <v>15830</v>
      </c>
      <c r="R2373" t="s">
        <v>7734</v>
      </c>
      <c r="S2373" t="s">
        <v>7734</v>
      </c>
      <c r="T2373" t="s">
        <v>22210</v>
      </c>
      <c r="U2373">
        <f t="shared" si="37"/>
        <v>8525</v>
      </c>
    </row>
    <row r="2374" spans="1:21" x14ac:dyDescent="0.2">
      <c r="A2374" t="s">
        <v>17294</v>
      </c>
      <c r="B2374" t="s">
        <v>11410</v>
      </c>
      <c r="C2374">
        <v>3543052</v>
      </c>
      <c r="D2374" t="s">
        <v>6425</v>
      </c>
      <c r="E2374" t="s">
        <v>6679</v>
      </c>
      <c r="F2374" t="s">
        <v>6402</v>
      </c>
      <c r="G2374">
        <v>1610</v>
      </c>
      <c r="H2374">
        <v>3661</v>
      </c>
      <c r="I2374">
        <v>0</v>
      </c>
      <c r="J2374">
        <v>1</v>
      </c>
      <c r="K2374">
        <v>0</v>
      </c>
      <c r="L2374" t="s">
        <v>6403</v>
      </c>
      <c r="M2374">
        <v>2018</v>
      </c>
      <c r="N2374" t="s">
        <v>1463</v>
      </c>
      <c r="O2374">
        <v>1</v>
      </c>
      <c r="P2374">
        <v>2</v>
      </c>
      <c r="Q2374" t="s">
        <v>15830</v>
      </c>
      <c r="R2374" t="s">
        <v>7734</v>
      </c>
      <c r="S2374" t="s">
        <v>7734</v>
      </c>
      <c r="T2374" t="s">
        <v>4601</v>
      </c>
      <c r="U2374">
        <f t="shared" si="37"/>
        <v>8525</v>
      </c>
    </row>
    <row r="2375" spans="1:21" x14ac:dyDescent="0.2">
      <c r="A2375" t="s">
        <v>17294</v>
      </c>
      <c r="B2375" t="s">
        <v>11410</v>
      </c>
      <c r="C2375">
        <v>3543052</v>
      </c>
      <c r="D2375" t="s">
        <v>6566</v>
      </c>
      <c r="E2375" t="s">
        <v>15175</v>
      </c>
      <c r="F2375" t="s">
        <v>6402</v>
      </c>
      <c r="G2375">
        <v>1143</v>
      </c>
      <c r="H2375">
        <v>3661</v>
      </c>
      <c r="I2375">
        <v>1</v>
      </c>
      <c r="J2375">
        <v>1</v>
      </c>
      <c r="K2375">
        <v>0</v>
      </c>
      <c r="L2375" t="s">
        <v>6403</v>
      </c>
      <c r="M2375">
        <v>2018</v>
      </c>
      <c r="N2375" t="s">
        <v>1463</v>
      </c>
      <c r="O2375">
        <v>1</v>
      </c>
      <c r="P2375">
        <v>2</v>
      </c>
      <c r="Q2375" t="s">
        <v>15830</v>
      </c>
      <c r="R2375" t="s">
        <v>7734</v>
      </c>
      <c r="S2375" t="s">
        <v>7734</v>
      </c>
      <c r="T2375" t="s">
        <v>22211</v>
      </c>
      <c r="U2375">
        <f t="shared" si="37"/>
        <v>8525</v>
      </c>
    </row>
    <row r="2376" spans="1:21" x14ac:dyDescent="0.2">
      <c r="A2376" t="s">
        <v>17295</v>
      </c>
      <c r="B2376" t="s">
        <v>11410</v>
      </c>
      <c r="C2376">
        <v>3543052</v>
      </c>
      <c r="D2376" t="s">
        <v>7589</v>
      </c>
      <c r="E2376" t="s">
        <v>11412</v>
      </c>
      <c r="F2376" t="s">
        <v>6402</v>
      </c>
      <c r="G2376">
        <v>1223</v>
      </c>
      <c r="H2376">
        <v>3834</v>
      </c>
      <c r="I2376">
        <v>1</v>
      </c>
      <c r="J2376">
        <v>1</v>
      </c>
      <c r="K2376">
        <v>0</v>
      </c>
      <c r="L2376" t="s">
        <v>6403</v>
      </c>
      <c r="M2376">
        <v>2018</v>
      </c>
      <c r="N2376" t="s">
        <v>1463</v>
      </c>
      <c r="O2376">
        <v>2</v>
      </c>
      <c r="P2376">
        <v>2</v>
      </c>
      <c r="Q2376" t="s">
        <v>15830</v>
      </c>
      <c r="R2376" t="s">
        <v>7734</v>
      </c>
      <c r="S2376" t="s">
        <v>7734</v>
      </c>
      <c r="T2376" t="s">
        <v>4600</v>
      </c>
      <c r="U2376">
        <f t="shared" si="37"/>
        <v>8525</v>
      </c>
    </row>
    <row r="2377" spans="1:21" x14ac:dyDescent="0.2">
      <c r="A2377" t="s">
        <v>17295</v>
      </c>
      <c r="B2377" t="s">
        <v>11410</v>
      </c>
      <c r="C2377">
        <v>3543052</v>
      </c>
      <c r="D2377" t="s">
        <v>7586</v>
      </c>
      <c r="E2377" t="s">
        <v>11424</v>
      </c>
      <c r="F2377" t="s">
        <v>6402</v>
      </c>
      <c r="G2377">
        <v>519</v>
      </c>
      <c r="H2377">
        <v>3834</v>
      </c>
      <c r="I2377">
        <v>0</v>
      </c>
      <c r="J2377">
        <v>0</v>
      </c>
      <c r="K2377">
        <v>0</v>
      </c>
      <c r="L2377" t="s">
        <v>6403</v>
      </c>
      <c r="M2377">
        <v>2018</v>
      </c>
      <c r="N2377" t="s">
        <v>1463</v>
      </c>
      <c r="O2377">
        <v>2</v>
      </c>
      <c r="P2377">
        <v>2</v>
      </c>
      <c r="Q2377" t="s">
        <v>15830</v>
      </c>
      <c r="R2377" t="s">
        <v>7734</v>
      </c>
      <c r="S2377" t="s">
        <v>7734</v>
      </c>
      <c r="T2377" t="s">
        <v>4608</v>
      </c>
      <c r="U2377">
        <f t="shared" si="37"/>
        <v>8525</v>
      </c>
    </row>
    <row r="2378" spans="1:21" x14ac:dyDescent="0.2">
      <c r="A2378" t="s">
        <v>17295</v>
      </c>
      <c r="B2378" t="s">
        <v>11410</v>
      </c>
      <c r="C2378">
        <v>3543052</v>
      </c>
      <c r="D2378" t="s">
        <v>6580</v>
      </c>
      <c r="E2378" t="s">
        <v>11413</v>
      </c>
      <c r="F2378" t="s">
        <v>6402</v>
      </c>
      <c r="G2378">
        <v>1263</v>
      </c>
      <c r="H2378">
        <v>3834</v>
      </c>
      <c r="I2378">
        <v>1</v>
      </c>
      <c r="J2378">
        <v>1</v>
      </c>
      <c r="K2378">
        <v>0</v>
      </c>
      <c r="L2378" t="s">
        <v>6403</v>
      </c>
      <c r="M2378">
        <v>2018</v>
      </c>
      <c r="N2378" t="s">
        <v>1463</v>
      </c>
      <c r="O2378">
        <v>2</v>
      </c>
      <c r="P2378">
        <v>2</v>
      </c>
      <c r="Q2378" t="s">
        <v>15830</v>
      </c>
      <c r="R2378" t="s">
        <v>7734</v>
      </c>
      <c r="S2378" t="s">
        <v>7734</v>
      </c>
      <c r="T2378" t="s">
        <v>4602</v>
      </c>
      <c r="U2378">
        <f t="shared" si="37"/>
        <v>8525</v>
      </c>
    </row>
    <row r="2379" spans="1:21" x14ac:dyDescent="0.2">
      <c r="A2379" t="s">
        <v>17295</v>
      </c>
      <c r="B2379" t="s">
        <v>11410</v>
      </c>
      <c r="C2379">
        <v>3543052</v>
      </c>
      <c r="D2379" t="s">
        <v>17296</v>
      </c>
      <c r="E2379" t="s">
        <v>17297</v>
      </c>
      <c r="F2379" t="s">
        <v>6402</v>
      </c>
      <c r="G2379">
        <v>829</v>
      </c>
      <c r="H2379">
        <v>3834</v>
      </c>
      <c r="I2379">
        <v>0</v>
      </c>
      <c r="J2379">
        <v>0</v>
      </c>
      <c r="K2379">
        <v>0</v>
      </c>
      <c r="L2379" t="s">
        <v>6403</v>
      </c>
      <c r="M2379">
        <v>2018</v>
      </c>
      <c r="N2379" t="s">
        <v>1463</v>
      </c>
      <c r="O2379">
        <v>2</v>
      </c>
      <c r="P2379">
        <v>2</v>
      </c>
      <c r="Q2379" t="s">
        <v>15830</v>
      </c>
      <c r="R2379" t="s">
        <v>7734</v>
      </c>
      <c r="S2379" t="s">
        <v>7734</v>
      </c>
      <c r="T2379" t="s">
        <v>22212</v>
      </c>
      <c r="U2379">
        <f t="shared" si="37"/>
        <v>8525</v>
      </c>
    </row>
    <row r="2380" spans="1:21" x14ac:dyDescent="0.2">
      <c r="A2380" t="s">
        <v>17298</v>
      </c>
      <c r="B2380" t="s">
        <v>11410</v>
      </c>
      <c r="C2380">
        <v>3543052</v>
      </c>
      <c r="D2380" t="s">
        <v>15794</v>
      </c>
      <c r="E2380" t="s">
        <v>15827</v>
      </c>
      <c r="F2380" t="s">
        <v>6402</v>
      </c>
      <c r="G2380">
        <v>306</v>
      </c>
      <c r="H2380">
        <v>3677</v>
      </c>
      <c r="I2380">
        <v>0</v>
      </c>
      <c r="J2380">
        <v>0</v>
      </c>
      <c r="K2380">
        <v>0</v>
      </c>
      <c r="L2380" t="s">
        <v>6409</v>
      </c>
      <c r="M2380">
        <v>2018</v>
      </c>
      <c r="N2380" t="s">
        <v>1463</v>
      </c>
      <c r="O2380">
        <v>3</v>
      </c>
      <c r="P2380">
        <v>2</v>
      </c>
      <c r="Q2380" t="s">
        <v>15830</v>
      </c>
      <c r="R2380" t="s">
        <v>7734</v>
      </c>
      <c r="S2380" t="s">
        <v>7734</v>
      </c>
      <c r="T2380" t="s">
        <v>22213</v>
      </c>
      <c r="U2380">
        <f t="shared" si="37"/>
        <v>8525</v>
      </c>
    </row>
    <row r="2381" spans="1:21" x14ac:dyDescent="0.2">
      <c r="A2381" t="s">
        <v>17298</v>
      </c>
      <c r="B2381" t="s">
        <v>11410</v>
      </c>
      <c r="C2381">
        <v>3543052</v>
      </c>
      <c r="D2381" t="s">
        <v>9830</v>
      </c>
      <c r="E2381" t="s">
        <v>7107</v>
      </c>
      <c r="F2381" t="s">
        <v>6402</v>
      </c>
      <c r="G2381">
        <v>454</v>
      </c>
      <c r="H2381">
        <v>3677</v>
      </c>
      <c r="I2381">
        <v>0</v>
      </c>
      <c r="J2381">
        <v>0</v>
      </c>
      <c r="K2381">
        <v>0</v>
      </c>
      <c r="L2381" t="s">
        <v>6409</v>
      </c>
      <c r="M2381">
        <v>2018</v>
      </c>
      <c r="N2381" t="s">
        <v>1463</v>
      </c>
      <c r="O2381">
        <v>3</v>
      </c>
      <c r="P2381">
        <v>2</v>
      </c>
      <c r="Q2381" t="s">
        <v>15830</v>
      </c>
      <c r="R2381" t="s">
        <v>7734</v>
      </c>
      <c r="S2381" t="s">
        <v>7734</v>
      </c>
      <c r="T2381" t="s">
        <v>22214</v>
      </c>
      <c r="U2381">
        <f t="shared" si="37"/>
        <v>8525</v>
      </c>
    </row>
    <row r="2382" spans="1:21" x14ac:dyDescent="0.2">
      <c r="A2382" t="s">
        <v>17298</v>
      </c>
      <c r="B2382" t="s">
        <v>11410</v>
      </c>
      <c r="C2382">
        <v>3543052</v>
      </c>
      <c r="D2382" t="s">
        <v>6727</v>
      </c>
      <c r="E2382" t="s">
        <v>10476</v>
      </c>
      <c r="F2382" t="s">
        <v>6402</v>
      </c>
      <c r="G2382">
        <v>1235</v>
      </c>
      <c r="H2382">
        <v>3677</v>
      </c>
      <c r="I2382">
        <v>1</v>
      </c>
      <c r="J2382">
        <v>1</v>
      </c>
      <c r="K2382">
        <v>0</v>
      </c>
      <c r="L2382" t="s">
        <v>6403</v>
      </c>
      <c r="M2382">
        <v>2018</v>
      </c>
      <c r="N2382" t="s">
        <v>1463</v>
      </c>
      <c r="O2382">
        <v>3</v>
      </c>
      <c r="P2382">
        <v>2</v>
      </c>
      <c r="Q2382" t="s">
        <v>15830</v>
      </c>
      <c r="R2382" t="s">
        <v>7734</v>
      </c>
      <c r="S2382" t="s">
        <v>7734</v>
      </c>
      <c r="T2382" t="s">
        <v>1080</v>
      </c>
      <c r="U2382">
        <f t="shared" si="37"/>
        <v>8525</v>
      </c>
    </row>
    <row r="2383" spans="1:21" x14ac:dyDescent="0.2">
      <c r="A2383" t="s">
        <v>17298</v>
      </c>
      <c r="B2383" t="s">
        <v>11410</v>
      </c>
      <c r="C2383">
        <v>3543052</v>
      </c>
      <c r="D2383" t="s">
        <v>6987</v>
      </c>
      <c r="E2383" t="s">
        <v>11416</v>
      </c>
      <c r="F2383" t="s">
        <v>6402</v>
      </c>
      <c r="G2383">
        <v>984</v>
      </c>
      <c r="H2383">
        <v>3677</v>
      </c>
      <c r="I2383">
        <v>0</v>
      </c>
      <c r="J2383">
        <v>1</v>
      </c>
      <c r="K2383">
        <v>0</v>
      </c>
      <c r="L2383" t="s">
        <v>6403</v>
      </c>
      <c r="M2383">
        <v>2018</v>
      </c>
      <c r="N2383" t="s">
        <v>1463</v>
      </c>
      <c r="O2383">
        <v>3</v>
      </c>
      <c r="P2383">
        <v>2</v>
      </c>
      <c r="Q2383" t="s">
        <v>15830</v>
      </c>
      <c r="R2383" t="s">
        <v>7734</v>
      </c>
      <c r="S2383" t="s">
        <v>7734</v>
      </c>
      <c r="T2383" t="s">
        <v>4599</v>
      </c>
      <c r="U2383">
        <f t="shared" si="37"/>
        <v>8525</v>
      </c>
    </row>
    <row r="2384" spans="1:21" x14ac:dyDescent="0.2">
      <c r="A2384" t="s">
        <v>17298</v>
      </c>
      <c r="B2384" t="s">
        <v>11410</v>
      </c>
      <c r="C2384">
        <v>3543052</v>
      </c>
      <c r="D2384" t="s">
        <v>17299</v>
      </c>
      <c r="E2384" t="s">
        <v>15375</v>
      </c>
      <c r="F2384" t="s">
        <v>6402</v>
      </c>
      <c r="G2384">
        <v>698</v>
      </c>
      <c r="H2384">
        <v>3677</v>
      </c>
      <c r="I2384">
        <v>0</v>
      </c>
      <c r="J2384">
        <v>0</v>
      </c>
      <c r="K2384">
        <v>0</v>
      </c>
      <c r="L2384" t="s">
        <v>6403</v>
      </c>
      <c r="M2384">
        <v>2018</v>
      </c>
      <c r="N2384" t="s">
        <v>1463</v>
      </c>
      <c r="O2384">
        <v>3</v>
      </c>
      <c r="P2384">
        <v>2</v>
      </c>
      <c r="Q2384" t="s">
        <v>15830</v>
      </c>
      <c r="R2384" t="s">
        <v>7734</v>
      </c>
      <c r="S2384" t="s">
        <v>7734</v>
      </c>
      <c r="T2384" t="s">
        <v>22215</v>
      </c>
      <c r="U2384">
        <f t="shared" si="37"/>
        <v>8525</v>
      </c>
    </row>
    <row r="2385" spans="1:21" x14ac:dyDescent="0.2">
      <c r="A2385" t="s">
        <v>17300</v>
      </c>
      <c r="B2385" t="s">
        <v>11410</v>
      </c>
      <c r="C2385">
        <v>3543052</v>
      </c>
      <c r="D2385" t="s">
        <v>6575</v>
      </c>
      <c r="E2385" t="s">
        <v>17301</v>
      </c>
      <c r="F2385" t="s">
        <v>6402</v>
      </c>
      <c r="G2385">
        <v>950</v>
      </c>
      <c r="H2385">
        <v>4348</v>
      </c>
      <c r="I2385">
        <v>1</v>
      </c>
      <c r="J2385">
        <v>1</v>
      </c>
      <c r="K2385">
        <v>0</v>
      </c>
      <c r="L2385" t="s">
        <v>6409</v>
      </c>
      <c r="M2385">
        <v>2018</v>
      </c>
      <c r="N2385" t="s">
        <v>1463</v>
      </c>
      <c r="O2385">
        <v>4</v>
      </c>
      <c r="P2385">
        <v>2</v>
      </c>
      <c r="Q2385" t="s">
        <v>15830</v>
      </c>
      <c r="R2385" t="s">
        <v>7734</v>
      </c>
      <c r="S2385" t="s">
        <v>7734</v>
      </c>
      <c r="T2385" t="s">
        <v>22216</v>
      </c>
      <c r="U2385">
        <f t="shared" si="37"/>
        <v>8525</v>
      </c>
    </row>
    <row r="2386" spans="1:21" x14ac:dyDescent="0.2">
      <c r="A2386" t="s">
        <v>17300</v>
      </c>
      <c r="B2386" t="s">
        <v>11410</v>
      </c>
      <c r="C2386">
        <v>3543052</v>
      </c>
      <c r="D2386" t="s">
        <v>6571</v>
      </c>
      <c r="E2386" t="s">
        <v>6651</v>
      </c>
      <c r="F2386" t="s">
        <v>6402</v>
      </c>
      <c r="G2386">
        <v>476</v>
      </c>
      <c r="H2386">
        <v>4348</v>
      </c>
      <c r="I2386">
        <v>0</v>
      </c>
      <c r="J2386">
        <v>0</v>
      </c>
      <c r="K2386">
        <v>0</v>
      </c>
      <c r="L2386" t="s">
        <v>6409</v>
      </c>
      <c r="M2386">
        <v>2018</v>
      </c>
      <c r="N2386" t="s">
        <v>1463</v>
      </c>
      <c r="O2386">
        <v>4</v>
      </c>
      <c r="P2386">
        <v>2</v>
      </c>
      <c r="Q2386" t="s">
        <v>15830</v>
      </c>
      <c r="R2386" t="s">
        <v>7734</v>
      </c>
      <c r="S2386" t="s">
        <v>7734</v>
      </c>
      <c r="T2386" t="s">
        <v>22217</v>
      </c>
      <c r="U2386">
        <f t="shared" si="37"/>
        <v>8525</v>
      </c>
    </row>
    <row r="2387" spans="1:21" x14ac:dyDescent="0.2">
      <c r="A2387" t="s">
        <v>17300</v>
      </c>
      <c r="B2387" t="s">
        <v>11410</v>
      </c>
      <c r="C2387">
        <v>3543052</v>
      </c>
      <c r="D2387" t="s">
        <v>6738</v>
      </c>
      <c r="E2387" t="s">
        <v>15696</v>
      </c>
      <c r="F2387" t="s">
        <v>6402</v>
      </c>
      <c r="G2387">
        <v>562</v>
      </c>
      <c r="H2387">
        <v>4348</v>
      </c>
      <c r="I2387">
        <v>0</v>
      </c>
      <c r="J2387">
        <v>0</v>
      </c>
      <c r="K2387">
        <v>0</v>
      </c>
      <c r="L2387" t="s">
        <v>6403</v>
      </c>
      <c r="M2387">
        <v>2018</v>
      </c>
      <c r="N2387" t="s">
        <v>1463</v>
      </c>
      <c r="O2387">
        <v>4</v>
      </c>
      <c r="P2387">
        <v>2</v>
      </c>
      <c r="Q2387" t="s">
        <v>15830</v>
      </c>
      <c r="R2387" t="s">
        <v>7734</v>
      </c>
      <c r="S2387" t="s">
        <v>7734</v>
      </c>
      <c r="T2387" t="s">
        <v>22218</v>
      </c>
      <c r="U2387">
        <f t="shared" si="37"/>
        <v>8525</v>
      </c>
    </row>
    <row r="2388" spans="1:21" x14ac:dyDescent="0.2">
      <c r="A2388" t="s">
        <v>17300</v>
      </c>
      <c r="B2388" t="s">
        <v>11410</v>
      </c>
      <c r="C2388">
        <v>3543052</v>
      </c>
      <c r="D2388" t="s">
        <v>6427</v>
      </c>
      <c r="E2388" t="s">
        <v>11418</v>
      </c>
      <c r="F2388" t="s">
        <v>6402</v>
      </c>
      <c r="G2388">
        <v>1490</v>
      </c>
      <c r="H2388">
        <v>4348</v>
      </c>
      <c r="I2388">
        <v>1</v>
      </c>
      <c r="J2388">
        <v>1</v>
      </c>
      <c r="K2388">
        <v>0</v>
      </c>
      <c r="L2388" t="s">
        <v>6403</v>
      </c>
      <c r="M2388">
        <v>2018</v>
      </c>
      <c r="N2388" t="s">
        <v>1463</v>
      </c>
      <c r="O2388">
        <v>4</v>
      </c>
      <c r="P2388">
        <v>2</v>
      </c>
      <c r="Q2388" t="s">
        <v>15830</v>
      </c>
      <c r="R2388" t="s">
        <v>7734</v>
      </c>
      <c r="S2388" t="s">
        <v>7734</v>
      </c>
      <c r="T2388" t="s">
        <v>4598</v>
      </c>
      <c r="U2388">
        <f t="shared" si="37"/>
        <v>8525</v>
      </c>
    </row>
    <row r="2389" spans="1:21" x14ac:dyDescent="0.2">
      <c r="A2389" t="s">
        <v>17300</v>
      </c>
      <c r="B2389" t="s">
        <v>11410</v>
      </c>
      <c r="C2389">
        <v>3543052</v>
      </c>
      <c r="D2389" t="s">
        <v>6766</v>
      </c>
      <c r="E2389" t="s">
        <v>17302</v>
      </c>
      <c r="F2389" t="s">
        <v>6402</v>
      </c>
      <c r="G2389">
        <v>727</v>
      </c>
      <c r="H2389">
        <v>4348</v>
      </c>
      <c r="I2389">
        <v>0</v>
      </c>
      <c r="J2389">
        <v>0</v>
      </c>
      <c r="K2389">
        <v>0</v>
      </c>
      <c r="L2389" t="s">
        <v>6403</v>
      </c>
      <c r="M2389">
        <v>2018</v>
      </c>
      <c r="N2389" t="s">
        <v>1463</v>
      </c>
      <c r="O2389">
        <v>4</v>
      </c>
      <c r="P2389">
        <v>2</v>
      </c>
      <c r="Q2389" t="s">
        <v>15830</v>
      </c>
      <c r="R2389" t="s">
        <v>7734</v>
      </c>
      <c r="S2389" t="s">
        <v>7734</v>
      </c>
      <c r="T2389" t="s">
        <v>22219</v>
      </c>
      <c r="U2389">
        <f t="shared" si="37"/>
        <v>8525</v>
      </c>
    </row>
    <row r="2390" spans="1:21" x14ac:dyDescent="0.2">
      <c r="A2390" t="s">
        <v>17300</v>
      </c>
      <c r="B2390" t="s">
        <v>11410</v>
      </c>
      <c r="C2390">
        <v>3543052</v>
      </c>
      <c r="D2390" t="s">
        <v>6857</v>
      </c>
      <c r="E2390" t="s">
        <v>17303</v>
      </c>
      <c r="F2390" t="s">
        <v>6402</v>
      </c>
      <c r="G2390">
        <v>71</v>
      </c>
      <c r="H2390">
        <v>4348</v>
      </c>
      <c r="I2390">
        <v>0</v>
      </c>
      <c r="J2390">
        <v>0</v>
      </c>
      <c r="K2390">
        <v>0</v>
      </c>
      <c r="L2390" t="s">
        <v>6403</v>
      </c>
      <c r="M2390">
        <v>2018</v>
      </c>
      <c r="N2390" t="s">
        <v>1463</v>
      </c>
      <c r="O2390">
        <v>4</v>
      </c>
      <c r="P2390">
        <v>2</v>
      </c>
      <c r="Q2390" t="s">
        <v>15830</v>
      </c>
      <c r="R2390" t="s">
        <v>7734</v>
      </c>
      <c r="S2390" t="s">
        <v>7734</v>
      </c>
      <c r="T2390" t="s">
        <v>22220</v>
      </c>
      <c r="U2390">
        <f t="shared" si="37"/>
        <v>8525</v>
      </c>
    </row>
    <row r="2391" spans="1:21" x14ac:dyDescent="0.2">
      <c r="A2391" t="s">
        <v>17300</v>
      </c>
      <c r="B2391" t="s">
        <v>11410</v>
      </c>
      <c r="C2391">
        <v>3543052</v>
      </c>
      <c r="D2391" t="s">
        <v>6591</v>
      </c>
      <c r="E2391" t="s">
        <v>7968</v>
      </c>
      <c r="F2391" t="s">
        <v>6402</v>
      </c>
      <c r="G2391">
        <v>72</v>
      </c>
      <c r="H2391">
        <v>4348</v>
      </c>
      <c r="I2391">
        <v>0</v>
      </c>
      <c r="J2391">
        <v>0</v>
      </c>
      <c r="K2391">
        <v>0</v>
      </c>
      <c r="L2391" t="s">
        <v>6403</v>
      </c>
      <c r="M2391">
        <v>2018</v>
      </c>
      <c r="N2391" t="s">
        <v>1463</v>
      </c>
      <c r="O2391">
        <v>4</v>
      </c>
      <c r="P2391">
        <v>2</v>
      </c>
      <c r="Q2391" t="s">
        <v>15830</v>
      </c>
      <c r="R2391" t="s">
        <v>7734</v>
      </c>
      <c r="S2391" t="s">
        <v>7734</v>
      </c>
      <c r="T2391" t="s">
        <v>22221</v>
      </c>
      <c r="U2391">
        <f t="shared" si="37"/>
        <v>8525</v>
      </c>
    </row>
    <row r="2392" spans="1:21" x14ac:dyDescent="0.2">
      <c r="A2392" t="s">
        <v>17304</v>
      </c>
      <c r="B2392" t="s">
        <v>11410</v>
      </c>
      <c r="C2392">
        <v>3543052</v>
      </c>
      <c r="D2392" t="s">
        <v>6428</v>
      </c>
      <c r="E2392" t="s">
        <v>8448</v>
      </c>
      <c r="F2392" t="s">
        <v>6402</v>
      </c>
      <c r="G2392">
        <v>5710</v>
      </c>
      <c r="H2392">
        <v>8525</v>
      </c>
      <c r="I2392">
        <v>1</v>
      </c>
      <c r="J2392">
        <v>1</v>
      </c>
      <c r="K2392">
        <v>0</v>
      </c>
      <c r="L2392" t="s">
        <v>6403</v>
      </c>
      <c r="M2392">
        <v>2018</v>
      </c>
      <c r="N2392" t="s">
        <v>6404</v>
      </c>
      <c r="O2392">
        <v>99</v>
      </c>
      <c r="P2392">
        <v>1</v>
      </c>
      <c r="Q2392" t="s">
        <v>15830</v>
      </c>
      <c r="R2392" t="s">
        <v>7734</v>
      </c>
      <c r="S2392" t="s">
        <v>7734</v>
      </c>
      <c r="T2392" t="s">
        <v>21426</v>
      </c>
      <c r="U2392">
        <f t="shared" si="37"/>
        <v>8525</v>
      </c>
    </row>
    <row r="2393" spans="1:21" x14ac:dyDescent="0.2">
      <c r="A2393" t="s">
        <v>17304</v>
      </c>
      <c r="B2393" t="s">
        <v>11410</v>
      </c>
      <c r="C2393">
        <v>3543052</v>
      </c>
      <c r="D2393" t="s">
        <v>6529</v>
      </c>
      <c r="E2393" t="s">
        <v>17305</v>
      </c>
      <c r="F2393" t="s">
        <v>6402</v>
      </c>
      <c r="G2393">
        <v>2815</v>
      </c>
      <c r="H2393">
        <v>8525</v>
      </c>
      <c r="I2393">
        <v>0</v>
      </c>
      <c r="J2393">
        <v>0</v>
      </c>
      <c r="K2393">
        <v>0</v>
      </c>
      <c r="L2393" t="s">
        <v>6403</v>
      </c>
      <c r="M2393">
        <v>2018</v>
      </c>
      <c r="N2393" t="s">
        <v>6404</v>
      </c>
      <c r="O2393">
        <v>99</v>
      </c>
      <c r="P2393">
        <v>1</v>
      </c>
      <c r="Q2393" t="s">
        <v>15830</v>
      </c>
      <c r="R2393" t="s">
        <v>7734</v>
      </c>
      <c r="S2393" t="s">
        <v>7734</v>
      </c>
      <c r="T2393" t="s">
        <v>22222</v>
      </c>
      <c r="U2393">
        <f t="shared" si="37"/>
        <v>8525</v>
      </c>
    </row>
    <row r="2394" spans="1:21" x14ac:dyDescent="0.2">
      <c r="A2394" t="s">
        <v>17306</v>
      </c>
      <c r="B2394" t="s">
        <v>11452</v>
      </c>
      <c r="C2394">
        <v>3543023</v>
      </c>
      <c r="D2394" t="s">
        <v>6434</v>
      </c>
      <c r="E2394" t="s">
        <v>11825</v>
      </c>
      <c r="F2394" t="s">
        <v>6402</v>
      </c>
      <c r="G2394">
        <v>891</v>
      </c>
      <c r="H2394">
        <v>2057</v>
      </c>
      <c r="I2394">
        <v>0</v>
      </c>
      <c r="J2394">
        <v>0</v>
      </c>
      <c r="K2394">
        <v>0</v>
      </c>
      <c r="L2394" t="s">
        <v>6403</v>
      </c>
      <c r="M2394">
        <v>2018</v>
      </c>
      <c r="N2394" t="s">
        <v>1463</v>
      </c>
      <c r="O2394">
        <v>1</v>
      </c>
      <c r="P2394">
        <v>1</v>
      </c>
      <c r="Q2394" t="s">
        <v>15830</v>
      </c>
      <c r="R2394" t="s">
        <v>7734</v>
      </c>
      <c r="S2394" t="s">
        <v>7734</v>
      </c>
      <c r="T2394" t="s">
        <v>22223</v>
      </c>
      <c r="U2394">
        <f t="shared" si="37"/>
        <v>7714</v>
      </c>
    </row>
    <row r="2395" spans="1:21" x14ac:dyDescent="0.2">
      <c r="A2395" t="s">
        <v>17306</v>
      </c>
      <c r="B2395" t="s">
        <v>11452</v>
      </c>
      <c r="C2395">
        <v>3543023</v>
      </c>
      <c r="D2395" t="s">
        <v>6545</v>
      </c>
      <c r="E2395" t="s">
        <v>7580</v>
      </c>
      <c r="F2395" t="s">
        <v>6402</v>
      </c>
      <c r="G2395">
        <v>1166</v>
      </c>
      <c r="H2395">
        <v>2057</v>
      </c>
      <c r="I2395">
        <v>0</v>
      </c>
      <c r="J2395">
        <v>1</v>
      </c>
      <c r="K2395">
        <v>0</v>
      </c>
      <c r="L2395" t="s">
        <v>6403</v>
      </c>
      <c r="M2395">
        <v>2018</v>
      </c>
      <c r="N2395" t="s">
        <v>1463</v>
      </c>
      <c r="O2395">
        <v>1</v>
      </c>
      <c r="P2395">
        <v>1</v>
      </c>
      <c r="Q2395" t="s">
        <v>15830</v>
      </c>
      <c r="R2395" t="s">
        <v>7734</v>
      </c>
      <c r="S2395" t="s">
        <v>7734</v>
      </c>
      <c r="T2395" t="s">
        <v>22224</v>
      </c>
      <c r="U2395">
        <f t="shared" si="37"/>
        <v>7714</v>
      </c>
    </row>
    <row r="2396" spans="1:21" x14ac:dyDescent="0.2">
      <c r="A2396" t="s">
        <v>17307</v>
      </c>
      <c r="B2396" t="s">
        <v>11452</v>
      </c>
      <c r="C2396">
        <v>3543023</v>
      </c>
      <c r="D2396" t="s">
        <v>7272</v>
      </c>
      <c r="E2396" t="s">
        <v>15277</v>
      </c>
      <c r="F2396" t="s">
        <v>6402</v>
      </c>
      <c r="G2396">
        <v>546</v>
      </c>
      <c r="H2396">
        <v>1273</v>
      </c>
      <c r="I2396">
        <v>0</v>
      </c>
      <c r="J2396">
        <v>0</v>
      </c>
      <c r="K2396">
        <v>0</v>
      </c>
      <c r="L2396" t="s">
        <v>6409</v>
      </c>
      <c r="M2396">
        <v>2018</v>
      </c>
      <c r="N2396" t="s">
        <v>1463</v>
      </c>
      <c r="O2396">
        <v>2</v>
      </c>
      <c r="P2396">
        <v>1</v>
      </c>
      <c r="Q2396" t="s">
        <v>15830</v>
      </c>
      <c r="R2396" t="s">
        <v>7734</v>
      </c>
      <c r="S2396" t="s">
        <v>7734</v>
      </c>
      <c r="T2396" t="s">
        <v>22225</v>
      </c>
      <c r="U2396">
        <f t="shared" si="37"/>
        <v>7714</v>
      </c>
    </row>
    <row r="2397" spans="1:21" x14ac:dyDescent="0.2">
      <c r="A2397" t="s">
        <v>17307</v>
      </c>
      <c r="B2397" t="s">
        <v>11452</v>
      </c>
      <c r="C2397">
        <v>3543023</v>
      </c>
      <c r="D2397" t="s">
        <v>6535</v>
      </c>
      <c r="E2397" t="s">
        <v>15481</v>
      </c>
      <c r="F2397" t="s">
        <v>6402</v>
      </c>
      <c r="G2397">
        <v>727</v>
      </c>
      <c r="H2397">
        <v>1273</v>
      </c>
      <c r="I2397">
        <v>1</v>
      </c>
      <c r="J2397">
        <v>1</v>
      </c>
      <c r="K2397">
        <v>0</v>
      </c>
      <c r="L2397" t="s">
        <v>6403</v>
      </c>
      <c r="M2397">
        <v>2018</v>
      </c>
      <c r="N2397" t="s">
        <v>1463</v>
      </c>
      <c r="O2397">
        <v>2</v>
      </c>
      <c r="P2397">
        <v>1</v>
      </c>
      <c r="Q2397" t="s">
        <v>15830</v>
      </c>
      <c r="R2397" t="s">
        <v>7734</v>
      </c>
      <c r="S2397" t="s">
        <v>7734</v>
      </c>
      <c r="T2397" t="s">
        <v>22226</v>
      </c>
      <c r="U2397">
        <f t="shared" si="37"/>
        <v>7714</v>
      </c>
    </row>
    <row r="2398" spans="1:21" x14ac:dyDescent="0.2">
      <c r="A2398" t="s">
        <v>17308</v>
      </c>
      <c r="B2398" t="s">
        <v>11452</v>
      </c>
      <c r="C2398">
        <v>3543023</v>
      </c>
      <c r="D2398" t="s">
        <v>6914</v>
      </c>
      <c r="E2398" t="s">
        <v>11461</v>
      </c>
      <c r="F2398" t="s">
        <v>6402</v>
      </c>
      <c r="G2398">
        <v>742</v>
      </c>
      <c r="H2398">
        <v>1445</v>
      </c>
      <c r="I2398">
        <v>0</v>
      </c>
      <c r="J2398">
        <v>1</v>
      </c>
      <c r="K2398">
        <v>0</v>
      </c>
      <c r="L2398" t="s">
        <v>6409</v>
      </c>
      <c r="M2398">
        <v>2018</v>
      </c>
      <c r="N2398" t="s">
        <v>1463</v>
      </c>
      <c r="O2398">
        <v>3</v>
      </c>
      <c r="P2398">
        <v>1</v>
      </c>
      <c r="Q2398" t="s">
        <v>15830</v>
      </c>
      <c r="R2398" t="s">
        <v>7734</v>
      </c>
      <c r="S2398" t="s">
        <v>7734</v>
      </c>
      <c r="T2398" t="s">
        <v>4628</v>
      </c>
      <c r="U2398">
        <f t="shared" si="37"/>
        <v>7714</v>
      </c>
    </row>
    <row r="2399" spans="1:21" x14ac:dyDescent="0.2">
      <c r="A2399" t="s">
        <v>17308</v>
      </c>
      <c r="B2399" t="s">
        <v>11452</v>
      </c>
      <c r="C2399">
        <v>3543023</v>
      </c>
      <c r="D2399" t="s">
        <v>6620</v>
      </c>
      <c r="E2399" t="s">
        <v>6811</v>
      </c>
      <c r="F2399" t="s">
        <v>6402</v>
      </c>
      <c r="G2399">
        <v>703</v>
      </c>
      <c r="H2399">
        <v>1445</v>
      </c>
      <c r="I2399">
        <v>1</v>
      </c>
      <c r="J2399">
        <v>0</v>
      </c>
      <c r="K2399">
        <v>0</v>
      </c>
      <c r="L2399" t="s">
        <v>6403</v>
      </c>
      <c r="M2399">
        <v>2018</v>
      </c>
      <c r="N2399" t="s">
        <v>1463</v>
      </c>
      <c r="O2399">
        <v>3</v>
      </c>
      <c r="P2399">
        <v>1</v>
      </c>
      <c r="Q2399" t="s">
        <v>15830</v>
      </c>
      <c r="R2399" t="s">
        <v>7734</v>
      </c>
      <c r="S2399" t="s">
        <v>7734</v>
      </c>
      <c r="T2399" t="s">
        <v>22227</v>
      </c>
      <c r="U2399">
        <f t="shared" si="37"/>
        <v>7714</v>
      </c>
    </row>
    <row r="2400" spans="1:21" x14ac:dyDescent="0.2">
      <c r="A2400" t="s">
        <v>17309</v>
      </c>
      <c r="B2400" t="s">
        <v>11452</v>
      </c>
      <c r="C2400">
        <v>3543023</v>
      </c>
      <c r="D2400" t="s">
        <v>17310</v>
      </c>
      <c r="E2400" t="s">
        <v>15726</v>
      </c>
      <c r="F2400" t="s">
        <v>6402</v>
      </c>
      <c r="G2400">
        <v>196</v>
      </c>
      <c r="H2400">
        <v>1613</v>
      </c>
      <c r="I2400">
        <v>0</v>
      </c>
      <c r="J2400">
        <v>0</v>
      </c>
      <c r="K2400">
        <v>0</v>
      </c>
      <c r="L2400" t="s">
        <v>6409</v>
      </c>
      <c r="M2400">
        <v>2018</v>
      </c>
      <c r="N2400" t="s">
        <v>1463</v>
      </c>
      <c r="O2400">
        <v>4</v>
      </c>
      <c r="P2400">
        <v>1</v>
      </c>
      <c r="Q2400" t="s">
        <v>15830</v>
      </c>
      <c r="R2400" t="s">
        <v>7734</v>
      </c>
      <c r="S2400" t="s">
        <v>7734</v>
      </c>
      <c r="T2400" t="s">
        <v>22228</v>
      </c>
      <c r="U2400">
        <f t="shared" si="37"/>
        <v>7714</v>
      </c>
    </row>
    <row r="2401" spans="1:21" x14ac:dyDescent="0.2">
      <c r="A2401" t="s">
        <v>17309</v>
      </c>
      <c r="B2401" t="s">
        <v>11452</v>
      </c>
      <c r="C2401">
        <v>3543023</v>
      </c>
      <c r="D2401" t="s">
        <v>6678</v>
      </c>
      <c r="E2401" t="s">
        <v>6535</v>
      </c>
      <c r="F2401" t="s">
        <v>6402</v>
      </c>
      <c r="G2401">
        <v>865</v>
      </c>
      <c r="H2401">
        <v>1613</v>
      </c>
      <c r="I2401">
        <v>0</v>
      </c>
      <c r="J2401">
        <v>1</v>
      </c>
      <c r="K2401">
        <v>0</v>
      </c>
      <c r="L2401" t="s">
        <v>6403</v>
      </c>
      <c r="M2401">
        <v>2018</v>
      </c>
      <c r="N2401" t="s">
        <v>1463</v>
      </c>
      <c r="O2401">
        <v>4</v>
      </c>
      <c r="P2401">
        <v>1</v>
      </c>
      <c r="Q2401" t="s">
        <v>15830</v>
      </c>
      <c r="R2401" t="s">
        <v>7734</v>
      </c>
      <c r="S2401" t="s">
        <v>7734</v>
      </c>
      <c r="T2401" t="s">
        <v>4630</v>
      </c>
      <c r="U2401">
        <f t="shared" si="37"/>
        <v>7714</v>
      </c>
    </row>
    <row r="2402" spans="1:21" x14ac:dyDescent="0.2">
      <c r="A2402" t="s">
        <v>17309</v>
      </c>
      <c r="B2402" t="s">
        <v>11452</v>
      </c>
      <c r="C2402">
        <v>3543023</v>
      </c>
      <c r="D2402" t="s">
        <v>6666</v>
      </c>
      <c r="E2402" t="s">
        <v>13690</v>
      </c>
      <c r="F2402" t="s">
        <v>6402</v>
      </c>
      <c r="G2402">
        <v>552</v>
      </c>
      <c r="H2402">
        <v>1613</v>
      </c>
      <c r="I2402">
        <v>0</v>
      </c>
      <c r="J2402">
        <v>0</v>
      </c>
      <c r="K2402">
        <v>0</v>
      </c>
      <c r="L2402" t="s">
        <v>6403</v>
      </c>
      <c r="M2402">
        <v>2018</v>
      </c>
      <c r="N2402" t="s">
        <v>1463</v>
      </c>
      <c r="O2402">
        <v>4</v>
      </c>
      <c r="P2402">
        <v>1</v>
      </c>
      <c r="Q2402" t="s">
        <v>15830</v>
      </c>
      <c r="R2402" t="s">
        <v>7734</v>
      </c>
      <c r="S2402" t="s">
        <v>7734</v>
      </c>
      <c r="T2402" t="s">
        <v>22229</v>
      </c>
      <c r="U2402">
        <f t="shared" si="37"/>
        <v>7714</v>
      </c>
    </row>
    <row r="2403" spans="1:21" x14ac:dyDescent="0.2">
      <c r="A2403" t="s">
        <v>17311</v>
      </c>
      <c r="B2403" t="s">
        <v>11452</v>
      </c>
      <c r="C2403">
        <v>3543023</v>
      </c>
      <c r="D2403" t="s">
        <v>6952</v>
      </c>
      <c r="E2403" t="s">
        <v>6412</v>
      </c>
      <c r="F2403" t="s">
        <v>6402</v>
      </c>
      <c r="G2403">
        <v>586</v>
      </c>
      <c r="H2403">
        <v>1257</v>
      </c>
      <c r="I2403">
        <v>0</v>
      </c>
      <c r="J2403">
        <v>0</v>
      </c>
      <c r="K2403">
        <v>0</v>
      </c>
      <c r="L2403" t="s">
        <v>6409</v>
      </c>
      <c r="M2403">
        <v>2018</v>
      </c>
      <c r="N2403" t="s">
        <v>1463</v>
      </c>
      <c r="O2403">
        <v>5</v>
      </c>
      <c r="P2403">
        <v>1</v>
      </c>
      <c r="Q2403" t="s">
        <v>15830</v>
      </c>
      <c r="R2403" t="s">
        <v>7734</v>
      </c>
      <c r="S2403" t="s">
        <v>7734</v>
      </c>
      <c r="T2403" t="s">
        <v>22230</v>
      </c>
      <c r="U2403">
        <f t="shared" si="37"/>
        <v>7714</v>
      </c>
    </row>
    <row r="2404" spans="1:21" x14ac:dyDescent="0.2">
      <c r="A2404" t="s">
        <v>17311</v>
      </c>
      <c r="B2404" t="s">
        <v>11452</v>
      </c>
      <c r="C2404">
        <v>3543023</v>
      </c>
      <c r="D2404" t="s">
        <v>6815</v>
      </c>
      <c r="E2404" t="s">
        <v>7300</v>
      </c>
      <c r="F2404" t="s">
        <v>6402</v>
      </c>
      <c r="G2404">
        <v>671</v>
      </c>
      <c r="H2404">
        <v>1257</v>
      </c>
      <c r="I2404">
        <v>0</v>
      </c>
      <c r="J2404">
        <v>1</v>
      </c>
      <c r="K2404">
        <v>0</v>
      </c>
      <c r="L2404" t="s">
        <v>6403</v>
      </c>
      <c r="M2404">
        <v>2018</v>
      </c>
      <c r="N2404" t="s">
        <v>1463</v>
      </c>
      <c r="O2404">
        <v>5</v>
      </c>
      <c r="P2404">
        <v>1</v>
      </c>
      <c r="Q2404" t="s">
        <v>15830</v>
      </c>
      <c r="R2404" t="s">
        <v>7734</v>
      </c>
      <c r="S2404" t="s">
        <v>7734</v>
      </c>
      <c r="T2404" t="s">
        <v>1082</v>
      </c>
      <c r="U2404">
        <f t="shared" si="37"/>
        <v>7714</v>
      </c>
    </row>
    <row r="2405" spans="1:21" x14ac:dyDescent="0.2">
      <c r="A2405" t="s">
        <v>17312</v>
      </c>
      <c r="B2405" t="s">
        <v>11452</v>
      </c>
      <c r="C2405">
        <v>3543023</v>
      </c>
      <c r="D2405" t="s">
        <v>7589</v>
      </c>
      <c r="E2405" t="s">
        <v>7009</v>
      </c>
      <c r="F2405" t="s">
        <v>6402</v>
      </c>
      <c r="G2405">
        <v>2509</v>
      </c>
      <c r="H2405">
        <v>7550</v>
      </c>
      <c r="I2405">
        <v>1</v>
      </c>
      <c r="J2405">
        <v>0</v>
      </c>
      <c r="K2405">
        <v>0</v>
      </c>
      <c r="L2405" t="s">
        <v>6403</v>
      </c>
      <c r="M2405">
        <v>2018</v>
      </c>
      <c r="N2405" t="s">
        <v>1479</v>
      </c>
      <c r="O2405">
        <v>99</v>
      </c>
      <c r="P2405">
        <v>1</v>
      </c>
      <c r="Q2405" t="s">
        <v>15830</v>
      </c>
      <c r="R2405" t="s">
        <v>7734</v>
      </c>
      <c r="S2405" t="s">
        <v>7734</v>
      </c>
      <c r="T2405" t="s">
        <v>22231</v>
      </c>
      <c r="U2405">
        <f t="shared" si="37"/>
        <v>7714</v>
      </c>
    </row>
    <row r="2406" spans="1:21" x14ac:dyDescent="0.2">
      <c r="A2406" t="s">
        <v>17312</v>
      </c>
      <c r="B2406" t="s">
        <v>11452</v>
      </c>
      <c r="C2406">
        <v>3543023</v>
      </c>
      <c r="D2406" t="s">
        <v>6535</v>
      </c>
      <c r="E2406" t="s">
        <v>17313</v>
      </c>
      <c r="F2406" t="s">
        <v>6402</v>
      </c>
      <c r="G2406">
        <v>5041</v>
      </c>
      <c r="H2406">
        <v>7550</v>
      </c>
      <c r="I2406">
        <v>0</v>
      </c>
      <c r="J2406">
        <v>1</v>
      </c>
      <c r="K2406">
        <v>0</v>
      </c>
      <c r="L2406" t="s">
        <v>6403</v>
      </c>
      <c r="M2406">
        <v>2018</v>
      </c>
      <c r="N2406" t="s">
        <v>1479</v>
      </c>
      <c r="O2406">
        <v>99</v>
      </c>
      <c r="P2406">
        <v>1</v>
      </c>
      <c r="Q2406" t="s">
        <v>15830</v>
      </c>
      <c r="R2406" t="s">
        <v>7734</v>
      </c>
      <c r="S2406" t="s">
        <v>7734</v>
      </c>
      <c r="T2406" t="s">
        <v>22232</v>
      </c>
      <c r="U2406">
        <f t="shared" si="37"/>
        <v>7714</v>
      </c>
    </row>
    <row r="2407" spans="1:21" x14ac:dyDescent="0.2">
      <c r="A2407" t="s">
        <v>17314</v>
      </c>
      <c r="B2407" t="s">
        <v>11452</v>
      </c>
      <c r="C2407">
        <v>3543023</v>
      </c>
      <c r="D2407" t="s">
        <v>6416</v>
      </c>
      <c r="E2407" t="s">
        <v>14490</v>
      </c>
      <c r="F2407" t="s">
        <v>6402</v>
      </c>
      <c r="G2407">
        <v>2226</v>
      </c>
      <c r="H2407">
        <v>7714</v>
      </c>
      <c r="I2407">
        <v>0</v>
      </c>
      <c r="J2407">
        <v>0</v>
      </c>
      <c r="K2407">
        <v>0</v>
      </c>
      <c r="L2407" t="s">
        <v>6403</v>
      </c>
      <c r="M2407">
        <v>2018</v>
      </c>
      <c r="N2407" t="s">
        <v>6404</v>
      </c>
      <c r="O2407">
        <v>99</v>
      </c>
      <c r="P2407">
        <v>1</v>
      </c>
      <c r="Q2407" t="s">
        <v>15830</v>
      </c>
      <c r="R2407" t="s">
        <v>7734</v>
      </c>
      <c r="S2407" t="s">
        <v>7734</v>
      </c>
      <c r="T2407" t="s">
        <v>22233</v>
      </c>
      <c r="U2407">
        <f t="shared" si="37"/>
        <v>7714</v>
      </c>
    </row>
    <row r="2408" spans="1:21" x14ac:dyDescent="0.2">
      <c r="A2408" t="s">
        <v>17314</v>
      </c>
      <c r="B2408" t="s">
        <v>11452</v>
      </c>
      <c r="C2408">
        <v>3543023</v>
      </c>
      <c r="D2408" t="s">
        <v>6434</v>
      </c>
      <c r="E2408" t="s">
        <v>7741</v>
      </c>
      <c r="F2408" t="s">
        <v>6402</v>
      </c>
      <c r="G2408">
        <v>2477</v>
      </c>
      <c r="H2408">
        <v>7714</v>
      </c>
      <c r="I2408">
        <v>0</v>
      </c>
      <c r="J2408">
        <v>0</v>
      </c>
      <c r="K2408">
        <v>0</v>
      </c>
      <c r="L2408" t="s">
        <v>6403</v>
      </c>
      <c r="M2408">
        <v>2018</v>
      </c>
      <c r="N2408" t="s">
        <v>6404</v>
      </c>
      <c r="O2408">
        <v>99</v>
      </c>
      <c r="P2408">
        <v>1</v>
      </c>
      <c r="Q2408" t="s">
        <v>15830</v>
      </c>
      <c r="R2408" t="s">
        <v>7734</v>
      </c>
      <c r="S2408" t="s">
        <v>7734</v>
      </c>
      <c r="T2408" t="s">
        <v>22234</v>
      </c>
      <c r="U2408">
        <f t="shared" si="37"/>
        <v>7714</v>
      </c>
    </row>
    <row r="2409" spans="1:21" x14ac:dyDescent="0.2">
      <c r="A2409" t="s">
        <v>17314</v>
      </c>
      <c r="B2409" t="s">
        <v>11452</v>
      </c>
      <c r="C2409">
        <v>3543023</v>
      </c>
      <c r="D2409" t="s">
        <v>7321</v>
      </c>
      <c r="E2409" t="s">
        <v>7142</v>
      </c>
      <c r="F2409" t="s">
        <v>6402</v>
      </c>
      <c r="G2409">
        <v>3011</v>
      </c>
      <c r="H2409">
        <v>7714</v>
      </c>
      <c r="I2409">
        <v>1</v>
      </c>
      <c r="J2409">
        <v>1</v>
      </c>
      <c r="K2409">
        <v>0</v>
      </c>
      <c r="L2409" t="s">
        <v>6403</v>
      </c>
      <c r="M2409">
        <v>2018</v>
      </c>
      <c r="N2409" t="s">
        <v>6404</v>
      </c>
      <c r="O2409">
        <v>99</v>
      </c>
      <c r="P2409">
        <v>1</v>
      </c>
      <c r="Q2409" t="s">
        <v>15830</v>
      </c>
      <c r="R2409" t="s">
        <v>7734</v>
      </c>
      <c r="S2409" t="s">
        <v>7734</v>
      </c>
      <c r="T2409" t="s">
        <v>1083</v>
      </c>
      <c r="U2409">
        <f t="shared" si="37"/>
        <v>7714</v>
      </c>
    </row>
    <row r="2410" spans="1:21" x14ac:dyDescent="0.2">
      <c r="A2410" t="s">
        <v>17315</v>
      </c>
      <c r="B2410" t="s">
        <v>11484</v>
      </c>
      <c r="C2410">
        <v>3518013</v>
      </c>
      <c r="D2410" t="s">
        <v>6802</v>
      </c>
      <c r="E2410" t="s">
        <v>11504</v>
      </c>
      <c r="F2410" t="s">
        <v>6402</v>
      </c>
      <c r="G2410">
        <v>834</v>
      </c>
      <c r="H2410">
        <v>2639</v>
      </c>
      <c r="I2410">
        <v>0</v>
      </c>
      <c r="J2410">
        <v>0</v>
      </c>
      <c r="K2410">
        <v>0</v>
      </c>
      <c r="L2410" t="s">
        <v>6409</v>
      </c>
      <c r="M2410">
        <v>2018</v>
      </c>
      <c r="N2410" t="s">
        <v>1463</v>
      </c>
      <c r="O2410">
        <v>1</v>
      </c>
      <c r="P2410">
        <v>1</v>
      </c>
      <c r="Q2410" t="s">
        <v>15830</v>
      </c>
      <c r="R2410" t="s">
        <v>7734</v>
      </c>
      <c r="S2410" t="s">
        <v>7734</v>
      </c>
      <c r="T2410" t="s">
        <v>22235</v>
      </c>
      <c r="U2410">
        <f t="shared" si="37"/>
        <v>25406</v>
      </c>
    </row>
    <row r="2411" spans="1:21" x14ac:dyDescent="0.2">
      <c r="A2411" t="s">
        <v>17315</v>
      </c>
      <c r="B2411" t="s">
        <v>11484</v>
      </c>
      <c r="C2411">
        <v>3518013</v>
      </c>
      <c r="D2411" t="s">
        <v>9469</v>
      </c>
      <c r="E2411" t="s">
        <v>7067</v>
      </c>
      <c r="F2411" t="s">
        <v>6402</v>
      </c>
      <c r="G2411">
        <v>1152</v>
      </c>
      <c r="H2411">
        <v>2639</v>
      </c>
      <c r="I2411">
        <v>0</v>
      </c>
      <c r="J2411">
        <v>1</v>
      </c>
      <c r="K2411">
        <v>0</v>
      </c>
      <c r="L2411" t="s">
        <v>6409</v>
      </c>
      <c r="M2411">
        <v>2018</v>
      </c>
      <c r="N2411" t="s">
        <v>1463</v>
      </c>
      <c r="O2411">
        <v>1</v>
      </c>
      <c r="P2411">
        <v>1</v>
      </c>
      <c r="Q2411" t="s">
        <v>15830</v>
      </c>
      <c r="R2411" t="s">
        <v>7734</v>
      </c>
      <c r="S2411" t="s">
        <v>7734</v>
      </c>
      <c r="T2411" t="s">
        <v>22236</v>
      </c>
      <c r="U2411">
        <f t="shared" si="37"/>
        <v>25406</v>
      </c>
    </row>
    <row r="2412" spans="1:21" x14ac:dyDescent="0.2">
      <c r="A2412" t="s">
        <v>17315</v>
      </c>
      <c r="B2412" t="s">
        <v>11484</v>
      </c>
      <c r="C2412">
        <v>3518013</v>
      </c>
      <c r="D2412" t="s">
        <v>7484</v>
      </c>
      <c r="E2412" t="s">
        <v>6813</v>
      </c>
      <c r="F2412" t="s">
        <v>6402</v>
      </c>
      <c r="G2412">
        <v>186</v>
      </c>
      <c r="H2412">
        <v>2639</v>
      </c>
      <c r="I2412">
        <v>0</v>
      </c>
      <c r="J2412">
        <v>0</v>
      </c>
      <c r="K2412">
        <v>0</v>
      </c>
      <c r="L2412" t="s">
        <v>6409</v>
      </c>
      <c r="M2412">
        <v>2018</v>
      </c>
      <c r="N2412" t="s">
        <v>1463</v>
      </c>
      <c r="O2412">
        <v>1</v>
      </c>
      <c r="P2412">
        <v>1</v>
      </c>
      <c r="Q2412" t="s">
        <v>15830</v>
      </c>
      <c r="R2412" t="s">
        <v>7734</v>
      </c>
      <c r="S2412" t="s">
        <v>7734</v>
      </c>
      <c r="T2412" t="s">
        <v>22237</v>
      </c>
      <c r="U2412">
        <f t="shared" si="37"/>
        <v>25406</v>
      </c>
    </row>
    <row r="2413" spans="1:21" x14ac:dyDescent="0.2">
      <c r="A2413" t="s">
        <v>17315</v>
      </c>
      <c r="B2413" t="s">
        <v>11484</v>
      </c>
      <c r="C2413">
        <v>3518013</v>
      </c>
      <c r="D2413" t="s">
        <v>6597</v>
      </c>
      <c r="E2413" t="s">
        <v>6579</v>
      </c>
      <c r="F2413" t="s">
        <v>6402</v>
      </c>
      <c r="G2413">
        <v>331</v>
      </c>
      <c r="H2413">
        <v>2639</v>
      </c>
      <c r="I2413">
        <v>0</v>
      </c>
      <c r="J2413">
        <v>0</v>
      </c>
      <c r="K2413">
        <v>0</v>
      </c>
      <c r="L2413" t="s">
        <v>6403</v>
      </c>
      <c r="M2413">
        <v>2018</v>
      </c>
      <c r="N2413" t="s">
        <v>1463</v>
      </c>
      <c r="O2413">
        <v>1</v>
      </c>
      <c r="P2413">
        <v>1</v>
      </c>
      <c r="Q2413" t="s">
        <v>15830</v>
      </c>
      <c r="R2413" t="s">
        <v>7734</v>
      </c>
      <c r="S2413" t="s">
        <v>7734</v>
      </c>
      <c r="T2413" t="s">
        <v>22238</v>
      </c>
      <c r="U2413">
        <f t="shared" si="37"/>
        <v>25406</v>
      </c>
    </row>
    <row r="2414" spans="1:21" x14ac:dyDescent="0.2">
      <c r="A2414" t="s">
        <v>17315</v>
      </c>
      <c r="B2414" t="s">
        <v>11484</v>
      </c>
      <c r="C2414">
        <v>3518013</v>
      </c>
      <c r="D2414" t="s">
        <v>7100</v>
      </c>
      <c r="E2414" t="s">
        <v>6486</v>
      </c>
      <c r="F2414" t="s">
        <v>6402</v>
      </c>
      <c r="G2414">
        <v>136</v>
      </c>
      <c r="H2414">
        <v>2639</v>
      </c>
      <c r="I2414">
        <v>0</v>
      </c>
      <c r="J2414">
        <v>0</v>
      </c>
      <c r="K2414">
        <v>0</v>
      </c>
      <c r="L2414" t="s">
        <v>6403</v>
      </c>
      <c r="M2414">
        <v>2018</v>
      </c>
      <c r="N2414" t="s">
        <v>1463</v>
      </c>
      <c r="O2414">
        <v>1</v>
      </c>
      <c r="P2414">
        <v>1</v>
      </c>
      <c r="Q2414" t="s">
        <v>15830</v>
      </c>
      <c r="R2414" t="s">
        <v>7734</v>
      </c>
      <c r="S2414" t="s">
        <v>7734</v>
      </c>
      <c r="T2414" t="s">
        <v>22239</v>
      </c>
      <c r="U2414">
        <f t="shared" si="37"/>
        <v>25406</v>
      </c>
    </row>
    <row r="2415" spans="1:21" x14ac:dyDescent="0.2">
      <c r="A2415" t="s">
        <v>17316</v>
      </c>
      <c r="B2415" t="s">
        <v>11484</v>
      </c>
      <c r="C2415">
        <v>3518013</v>
      </c>
      <c r="D2415" t="s">
        <v>6919</v>
      </c>
      <c r="E2415" t="s">
        <v>6897</v>
      </c>
      <c r="F2415" t="s">
        <v>6402</v>
      </c>
      <c r="G2415">
        <v>815</v>
      </c>
      <c r="H2415">
        <v>4630</v>
      </c>
      <c r="I2415">
        <v>0</v>
      </c>
      <c r="J2415">
        <v>0</v>
      </c>
      <c r="K2415">
        <v>0</v>
      </c>
      <c r="L2415" t="s">
        <v>6409</v>
      </c>
      <c r="M2415">
        <v>2018</v>
      </c>
      <c r="N2415" t="s">
        <v>1463</v>
      </c>
      <c r="O2415">
        <v>2</v>
      </c>
      <c r="P2415">
        <v>1</v>
      </c>
      <c r="Q2415" t="s">
        <v>15830</v>
      </c>
      <c r="R2415" t="s">
        <v>7734</v>
      </c>
      <c r="S2415" t="s">
        <v>7734</v>
      </c>
      <c r="T2415" t="s">
        <v>22240</v>
      </c>
      <c r="U2415">
        <f t="shared" si="37"/>
        <v>25406</v>
      </c>
    </row>
    <row r="2416" spans="1:21" x14ac:dyDescent="0.2">
      <c r="A2416" t="s">
        <v>17316</v>
      </c>
      <c r="B2416" t="s">
        <v>11484</v>
      </c>
      <c r="C2416">
        <v>3518013</v>
      </c>
      <c r="D2416" t="s">
        <v>7045</v>
      </c>
      <c r="E2416" t="s">
        <v>12255</v>
      </c>
      <c r="F2416" t="s">
        <v>6402</v>
      </c>
      <c r="G2416">
        <v>1003</v>
      </c>
      <c r="H2416">
        <v>4630</v>
      </c>
      <c r="I2416">
        <v>1</v>
      </c>
      <c r="J2416">
        <v>0</v>
      </c>
      <c r="K2416">
        <v>0</v>
      </c>
      <c r="L2416" t="s">
        <v>6409</v>
      </c>
      <c r="M2416">
        <v>2018</v>
      </c>
      <c r="N2416" t="s">
        <v>1463</v>
      </c>
      <c r="O2416">
        <v>2</v>
      </c>
      <c r="P2416">
        <v>1</v>
      </c>
      <c r="Q2416" t="s">
        <v>15830</v>
      </c>
      <c r="R2416" t="s">
        <v>7734</v>
      </c>
      <c r="S2416" t="s">
        <v>7734</v>
      </c>
      <c r="T2416" t="s">
        <v>22241</v>
      </c>
      <c r="U2416">
        <f t="shared" si="37"/>
        <v>25406</v>
      </c>
    </row>
    <row r="2417" spans="1:21" x14ac:dyDescent="0.2">
      <c r="A2417" t="s">
        <v>17316</v>
      </c>
      <c r="B2417" t="s">
        <v>11484</v>
      </c>
      <c r="C2417">
        <v>3518013</v>
      </c>
      <c r="D2417" t="s">
        <v>6537</v>
      </c>
      <c r="E2417" t="s">
        <v>9398</v>
      </c>
      <c r="F2417" t="s">
        <v>6402</v>
      </c>
      <c r="G2417">
        <v>1758</v>
      </c>
      <c r="H2417">
        <v>4630</v>
      </c>
      <c r="I2417">
        <v>0</v>
      </c>
      <c r="J2417">
        <v>1</v>
      </c>
      <c r="K2417">
        <v>0</v>
      </c>
      <c r="L2417" t="s">
        <v>6409</v>
      </c>
      <c r="M2417">
        <v>2018</v>
      </c>
      <c r="N2417" t="s">
        <v>1463</v>
      </c>
      <c r="O2417">
        <v>2</v>
      </c>
      <c r="P2417">
        <v>1</v>
      </c>
      <c r="Q2417" t="s">
        <v>15830</v>
      </c>
      <c r="R2417" t="s">
        <v>7734</v>
      </c>
      <c r="S2417" t="s">
        <v>7734</v>
      </c>
      <c r="T2417" t="s">
        <v>4645</v>
      </c>
      <c r="U2417">
        <f t="shared" si="37"/>
        <v>25406</v>
      </c>
    </row>
    <row r="2418" spans="1:21" x14ac:dyDescent="0.2">
      <c r="A2418" t="s">
        <v>17316</v>
      </c>
      <c r="B2418" t="s">
        <v>11484</v>
      </c>
      <c r="C2418">
        <v>3518013</v>
      </c>
      <c r="D2418" t="s">
        <v>6698</v>
      </c>
      <c r="E2418" t="s">
        <v>11508</v>
      </c>
      <c r="F2418" t="s">
        <v>6402</v>
      </c>
      <c r="G2418">
        <v>853</v>
      </c>
      <c r="H2418">
        <v>4630</v>
      </c>
      <c r="I2418">
        <v>0</v>
      </c>
      <c r="J2418">
        <v>0</v>
      </c>
      <c r="K2418">
        <v>0</v>
      </c>
      <c r="L2418" t="s">
        <v>6403</v>
      </c>
      <c r="M2418">
        <v>2018</v>
      </c>
      <c r="N2418" t="s">
        <v>1463</v>
      </c>
      <c r="O2418">
        <v>2</v>
      </c>
      <c r="P2418">
        <v>1</v>
      </c>
      <c r="Q2418" t="s">
        <v>15830</v>
      </c>
      <c r="R2418" t="s">
        <v>7734</v>
      </c>
      <c r="S2418" t="s">
        <v>7734</v>
      </c>
      <c r="T2418" t="s">
        <v>4651</v>
      </c>
      <c r="U2418">
        <f t="shared" si="37"/>
        <v>25406</v>
      </c>
    </row>
    <row r="2419" spans="1:21" x14ac:dyDescent="0.2">
      <c r="A2419" t="s">
        <v>17316</v>
      </c>
      <c r="B2419" t="s">
        <v>11484</v>
      </c>
      <c r="C2419">
        <v>3518013</v>
      </c>
      <c r="D2419" t="s">
        <v>7466</v>
      </c>
      <c r="E2419" t="s">
        <v>17317</v>
      </c>
      <c r="F2419" t="s">
        <v>6402</v>
      </c>
      <c r="G2419">
        <v>201</v>
      </c>
      <c r="H2419">
        <v>4630</v>
      </c>
      <c r="I2419">
        <v>0</v>
      </c>
      <c r="J2419">
        <v>0</v>
      </c>
      <c r="K2419">
        <v>0</v>
      </c>
      <c r="L2419" t="s">
        <v>6403</v>
      </c>
      <c r="M2419">
        <v>2018</v>
      </c>
      <c r="N2419" t="s">
        <v>1463</v>
      </c>
      <c r="O2419">
        <v>2</v>
      </c>
      <c r="P2419">
        <v>1</v>
      </c>
      <c r="Q2419" t="s">
        <v>15830</v>
      </c>
      <c r="R2419" t="s">
        <v>7734</v>
      </c>
      <c r="S2419" t="s">
        <v>7734</v>
      </c>
      <c r="T2419" t="s">
        <v>22242</v>
      </c>
      <c r="U2419">
        <f t="shared" si="37"/>
        <v>25406</v>
      </c>
    </row>
    <row r="2420" spans="1:21" x14ac:dyDescent="0.2">
      <c r="A2420" t="s">
        <v>17318</v>
      </c>
      <c r="B2420" t="s">
        <v>11484</v>
      </c>
      <c r="C2420">
        <v>3518013</v>
      </c>
      <c r="D2420" t="s">
        <v>17319</v>
      </c>
      <c r="E2420" t="s">
        <v>7107</v>
      </c>
      <c r="F2420" t="s">
        <v>6402</v>
      </c>
      <c r="G2420">
        <v>843</v>
      </c>
      <c r="H2420">
        <v>6673</v>
      </c>
      <c r="I2420">
        <v>0</v>
      </c>
      <c r="J2420">
        <v>0</v>
      </c>
      <c r="K2420">
        <v>0</v>
      </c>
      <c r="L2420" t="s">
        <v>6409</v>
      </c>
      <c r="M2420">
        <v>2018</v>
      </c>
      <c r="N2420" t="s">
        <v>1463</v>
      </c>
      <c r="O2420">
        <v>3</v>
      </c>
      <c r="P2420">
        <v>1</v>
      </c>
      <c r="Q2420" t="s">
        <v>15830</v>
      </c>
      <c r="R2420" t="s">
        <v>7734</v>
      </c>
      <c r="S2420" t="s">
        <v>7734</v>
      </c>
      <c r="T2420" t="s">
        <v>22243</v>
      </c>
      <c r="U2420">
        <f t="shared" si="37"/>
        <v>25406</v>
      </c>
    </row>
    <row r="2421" spans="1:21" x14ac:dyDescent="0.2">
      <c r="A2421" t="s">
        <v>17318</v>
      </c>
      <c r="B2421" t="s">
        <v>11484</v>
      </c>
      <c r="C2421">
        <v>3518013</v>
      </c>
      <c r="D2421" t="s">
        <v>15069</v>
      </c>
      <c r="E2421" t="s">
        <v>15660</v>
      </c>
      <c r="F2421" t="s">
        <v>6402</v>
      </c>
      <c r="G2421">
        <v>1280</v>
      </c>
      <c r="H2421">
        <v>6673</v>
      </c>
      <c r="I2421">
        <v>0</v>
      </c>
      <c r="J2421">
        <v>0</v>
      </c>
      <c r="K2421">
        <v>0</v>
      </c>
      <c r="L2421" t="s">
        <v>6403</v>
      </c>
      <c r="M2421">
        <v>2018</v>
      </c>
      <c r="N2421" t="s">
        <v>1463</v>
      </c>
      <c r="O2421">
        <v>3</v>
      </c>
      <c r="P2421">
        <v>1</v>
      </c>
      <c r="Q2421" t="s">
        <v>15830</v>
      </c>
      <c r="R2421" t="s">
        <v>7734</v>
      </c>
      <c r="S2421" t="s">
        <v>7734</v>
      </c>
      <c r="T2421" t="s">
        <v>22244</v>
      </c>
      <c r="U2421">
        <f t="shared" si="37"/>
        <v>25406</v>
      </c>
    </row>
    <row r="2422" spans="1:21" x14ac:dyDescent="0.2">
      <c r="A2422" t="s">
        <v>17318</v>
      </c>
      <c r="B2422" t="s">
        <v>11484</v>
      </c>
      <c r="C2422">
        <v>3518013</v>
      </c>
      <c r="D2422" t="s">
        <v>6905</v>
      </c>
      <c r="E2422" t="s">
        <v>17320</v>
      </c>
      <c r="F2422" t="s">
        <v>6402</v>
      </c>
      <c r="G2422">
        <v>1494</v>
      </c>
      <c r="H2422">
        <v>6673</v>
      </c>
      <c r="I2422">
        <v>0</v>
      </c>
      <c r="J2422">
        <v>0</v>
      </c>
      <c r="K2422">
        <v>0</v>
      </c>
      <c r="L2422" t="s">
        <v>6403</v>
      </c>
      <c r="M2422">
        <v>2018</v>
      </c>
      <c r="N2422" t="s">
        <v>1463</v>
      </c>
      <c r="O2422">
        <v>3</v>
      </c>
      <c r="P2422">
        <v>1</v>
      </c>
      <c r="Q2422" t="s">
        <v>15830</v>
      </c>
      <c r="R2422" t="s">
        <v>7734</v>
      </c>
      <c r="S2422" t="s">
        <v>7734</v>
      </c>
      <c r="T2422" t="s">
        <v>22245</v>
      </c>
      <c r="U2422">
        <f t="shared" si="37"/>
        <v>25406</v>
      </c>
    </row>
    <row r="2423" spans="1:21" x14ac:dyDescent="0.2">
      <c r="A2423" t="s">
        <v>17318</v>
      </c>
      <c r="B2423" t="s">
        <v>11484</v>
      </c>
      <c r="C2423">
        <v>3518013</v>
      </c>
      <c r="D2423" t="s">
        <v>17321</v>
      </c>
      <c r="E2423" t="s">
        <v>11494</v>
      </c>
      <c r="F2423" t="s">
        <v>6402</v>
      </c>
      <c r="G2423">
        <v>3056</v>
      </c>
      <c r="H2423">
        <v>6673</v>
      </c>
      <c r="I2423">
        <v>0</v>
      </c>
      <c r="J2423">
        <v>1</v>
      </c>
      <c r="K2423">
        <v>0</v>
      </c>
      <c r="L2423" t="s">
        <v>6403</v>
      </c>
      <c r="M2423">
        <v>2018</v>
      </c>
      <c r="N2423" t="s">
        <v>1463</v>
      </c>
      <c r="O2423">
        <v>3</v>
      </c>
      <c r="P2423">
        <v>1</v>
      </c>
      <c r="Q2423" t="s">
        <v>15830</v>
      </c>
      <c r="R2423" t="s">
        <v>7734</v>
      </c>
      <c r="S2423" t="s">
        <v>7734</v>
      </c>
      <c r="T2423" t="s">
        <v>22246</v>
      </c>
      <c r="U2423">
        <f t="shared" si="37"/>
        <v>25406</v>
      </c>
    </row>
    <row r="2424" spans="1:21" x14ac:dyDescent="0.2">
      <c r="A2424" t="s">
        <v>17322</v>
      </c>
      <c r="B2424" t="s">
        <v>11484</v>
      </c>
      <c r="C2424">
        <v>3518013</v>
      </c>
      <c r="D2424" t="s">
        <v>7080</v>
      </c>
      <c r="E2424" t="s">
        <v>17323</v>
      </c>
      <c r="F2424" t="s">
        <v>6402</v>
      </c>
      <c r="G2424">
        <v>941</v>
      </c>
      <c r="H2424">
        <v>6360</v>
      </c>
      <c r="I2424">
        <v>0</v>
      </c>
      <c r="J2424">
        <v>0</v>
      </c>
      <c r="K2424">
        <v>0</v>
      </c>
      <c r="L2424" t="s">
        <v>6409</v>
      </c>
      <c r="M2424">
        <v>2018</v>
      </c>
      <c r="N2424" t="s">
        <v>1463</v>
      </c>
      <c r="O2424">
        <v>4</v>
      </c>
      <c r="P2424">
        <v>1</v>
      </c>
      <c r="Q2424" t="s">
        <v>15830</v>
      </c>
      <c r="R2424" t="s">
        <v>7734</v>
      </c>
      <c r="S2424" t="s">
        <v>7734</v>
      </c>
      <c r="T2424" t="s">
        <v>22247</v>
      </c>
      <c r="U2424">
        <f t="shared" si="37"/>
        <v>25406</v>
      </c>
    </row>
    <row r="2425" spans="1:21" x14ac:dyDescent="0.2">
      <c r="A2425" t="s">
        <v>17322</v>
      </c>
      <c r="B2425" t="s">
        <v>11484</v>
      </c>
      <c r="C2425">
        <v>3518013</v>
      </c>
      <c r="D2425" t="s">
        <v>6640</v>
      </c>
      <c r="E2425" t="s">
        <v>17324</v>
      </c>
      <c r="F2425" t="s">
        <v>6402</v>
      </c>
      <c r="G2425">
        <v>443</v>
      </c>
      <c r="H2425">
        <v>6360</v>
      </c>
      <c r="I2425">
        <v>0</v>
      </c>
      <c r="J2425">
        <v>0</v>
      </c>
      <c r="K2425">
        <v>0</v>
      </c>
      <c r="L2425" t="s">
        <v>6409</v>
      </c>
      <c r="M2425">
        <v>2018</v>
      </c>
      <c r="N2425" t="s">
        <v>1463</v>
      </c>
      <c r="O2425">
        <v>4</v>
      </c>
      <c r="P2425">
        <v>1</v>
      </c>
      <c r="Q2425" t="s">
        <v>15830</v>
      </c>
      <c r="R2425" t="s">
        <v>7734</v>
      </c>
      <c r="S2425" t="s">
        <v>7734</v>
      </c>
      <c r="T2425" t="s">
        <v>22248</v>
      </c>
      <c r="U2425">
        <f t="shared" si="37"/>
        <v>25406</v>
      </c>
    </row>
    <row r="2426" spans="1:21" x14ac:dyDescent="0.2">
      <c r="A2426" t="s">
        <v>17322</v>
      </c>
      <c r="B2426" t="s">
        <v>11484</v>
      </c>
      <c r="C2426">
        <v>3518013</v>
      </c>
      <c r="D2426" t="s">
        <v>7023</v>
      </c>
      <c r="E2426" t="s">
        <v>11497</v>
      </c>
      <c r="F2426" t="s">
        <v>6402</v>
      </c>
      <c r="G2426">
        <v>1464</v>
      </c>
      <c r="H2426">
        <v>6360</v>
      </c>
      <c r="I2426">
        <v>0</v>
      </c>
      <c r="J2426">
        <v>1</v>
      </c>
      <c r="K2426">
        <v>0</v>
      </c>
      <c r="L2426" t="s">
        <v>6403</v>
      </c>
      <c r="M2426">
        <v>2018</v>
      </c>
      <c r="N2426" t="s">
        <v>1463</v>
      </c>
      <c r="O2426">
        <v>4</v>
      </c>
      <c r="P2426">
        <v>1</v>
      </c>
      <c r="Q2426" t="s">
        <v>15830</v>
      </c>
      <c r="R2426" t="s">
        <v>7734</v>
      </c>
      <c r="S2426" t="s">
        <v>7734</v>
      </c>
      <c r="T2426" t="s">
        <v>4638</v>
      </c>
      <c r="U2426">
        <f t="shared" si="37"/>
        <v>25406</v>
      </c>
    </row>
    <row r="2427" spans="1:21" x14ac:dyDescent="0.2">
      <c r="A2427" t="s">
        <v>17322</v>
      </c>
      <c r="B2427" t="s">
        <v>11484</v>
      </c>
      <c r="C2427">
        <v>3518013</v>
      </c>
      <c r="D2427" t="s">
        <v>6622</v>
      </c>
      <c r="E2427" t="s">
        <v>17325</v>
      </c>
      <c r="F2427" t="s">
        <v>6402</v>
      </c>
      <c r="G2427">
        <v>141</v>
      </c>
      <c r="H2427">
        <v>6360</v>
      </c>
      <c r="I2427">
        <v>0</v>
      </c>
      <c r="J2427">
        <v>0</v>
      </c>
      <c r="K2427">
        <v>0</v>
      </c>
      <c r="L2427" t="s">
        <v>6403</v>
      </c>
      <c r="M2427">
        <v>2018</v>
      </c>
      <c r="N2427" t="s">
        <v>1463</v>
      </c>
      <c r="O2427">
        <v>4</v>
      </c>
      <c r="P2427">
        <v>1</v>
      </c>
      <c r="Q2427" t="s">
        <v>15830</v>
      </c>
      <c r="R2427" t="s">
        <v>7734</v>
      </c>
      <c r="S2427" t="s">
        <v>7734</v>
      </c>
      <c r="T2427" t="s">
        <v>22249</v>
      </c>
      <c r="U2427">
        <f t="shared" si="37"/>
        <v>25406</v>
      </c>
    </row>
    <row r="2428" spans="1:21" x14ac:dyDescent="0.2">
      <c r="A2428" t="s">
        <v>17322</v>
      </c>
      <c r="B2428" t="s">
        <v>11484</v>
      </c>
      <c r="C2428">
        <v>3518013</v>
      </c>
      <c r="D2428" t="s">
        <v>6828</v>
      </c>
      <c r="E2428" t="s">
        <v>17326</v>
      </c>
      <c r="F2428" t="s">
        <v>6402</v>
      </c>
      <c r="G2428">
        <v>404</v>
      </c>
      <c r="H2428">
        <v>6360</v>
      </c>
      <c r="I2428">
        <v>0</v>
      </c>
      <c r="J2428">
        <v>0</v>
      </c>
      <c r="K2428">
        <v>0</v>
      </c>
      <c r="L2428" t="s">
        <v>6403</v>
      </c>
      <c r="M2428">
        <v>2018</v>
      </c>
      <c r="N2428" t="s">
        <v>1463</v>
      </c>
      <c r="O2428">
        <v>4</v>
      </c>
      <c r="P2428">
        <v>1</v>
      </c>
      <c r="Q2428" t="s">
        <v>15830</v>
      </c>
      <c r="R2428" t="s">
        <v>7734</v>
      </c>
      <c r="S2428" t="s">
        <v>7734</v>
      </c>
      <c r="T2428" t="s">
        <v>22250</v>
      </c>
      <c r="U2428">
        <f t="shared" si="37"/>
        <v>25406</v>
      </c>
    </row>
    <row r="2429" spans="1:21" x14ac:dyDescent="0.2">
      <c r="A2429" t="s">
        <v>17322</v>
      </c>
      <c r="B2429" t="s">
        <v>11484</v>
      </c>
      <c r="C2429">
        <v>3518013</v>
      </c>
      <c r="D2429" t="s">
        <v>6411</v>
      </c>
      <c r="E2429" t="s">
        <v>7007</v>
      </c>
      <c r="F2429" t="s">
        <v>6402</v>
      </c>
      <c r="G2429">
        <v>791</v>
      </c>
      <c r="H2429">
        <v>6360</v>
      </c>
      <c r="I2429">
        <v>0</v>
      </c>
      <c r="J2429">
        <v>0</v>
      </c>
      <c r="K2429">
        <v>0</v>
      </c>
      <c r="L2429" t="s">
        <v>6403</v>
      </c>
      <c r="M2429">
        <v>2018</v>
      </c>
      <c r="N2429" t="s">
        <v>1463</v>
      </c>
      <c r="O2429">
        <v>4</v>
      </c>
      <c r="P2429">
        <v>1</v>
      </c>
      <c r="Q2429" t="s">
        <v>15830</v>
      </c>
      <c r="R2429" t="s">
        <v>7734</v>
      </c>
      <c r="S2429" t="s">
        <v>7734</v>
      </c>
      <c r="T2429" t="s">
        <v>20161</v>
      </c>
      <c r="U2429">
        <f t="shared" si="37"/>
        <v>25406</v>
      </c>
    </row>
    <row r="2430" spans="1:21" x14ac:dyDescent="0.2">
      <c r="A2430" t="s">
        <v>17322</v>
      </c>
      <c r="B2430" t="s">
        <v>11484</v>
      </c>
      <c r="C2430">
        <v>3518013</v>
      </c>
      <c r="D2430" t="s">
        <v>7246</v>
      </c>
      <c r="E2430" t="s">
        <v>17327</v>
      </c>
      <c r="F2430" t="s">
        <v>6402</v>
      </c>
      <c r="G2430">
        <v>527</v>
      </c>
      <c r="H2430">
        <v>6360</v>
      </c>
      <c r="I2430">
        <v>0</v>
      </c>
      <c r="J2430">
        <v>0</v>
      </c>
      <c r="K2430">
        <v>0</v>
      </c>
      <c r="L2430" t="s">
        <v>6403</v>
      </c>
      <c r="M2430">
        <v>2018</v>
      </c>
      <c r="N2430" t="s">
        <v>1463</v>
      </c>
      <c r="O2430">
        <v>4</v>
      </c>
      <c r="P2430">
        <v>1</v>
      </c>
      <c r="Q2430" t="s">
        <v>15830</v>
      </c>
      <c r="R2430" t="s">
        <v>7734</v>
      </c>
      <c r="S2430" t="s">
        <v>7734</v>
      </c>
      <c r="T2430" t="s">
        <v>22251</v>
      </c>
      <c r="U2430">
        <f t="shared" si="37"/>
        <v>25406</v>
      </c>
    </row>
    <row r="2431" spans="1:21" x14ac:dyDescent="0.2">
      <c r="A2431" t="s">
        <v>17322</v>
      </c>
      <c r="B2431" t="s">
        <v>11484</v>
      </c>
      <c r="C2431">
        <v>3518013</v>
      </c>
      <c r="D2431" t="s">
        <v>7086</v>
      </c>
      <c r="E2431" t="s">
        <v>6870</v>
      </c>
      <c r="F2431" t="s">
        <v>6402</v>
      </c>
      <c r="G2431">
        <v>194</v>
      </c>
      <c r="H2431">
        <v>6360</v>
      </c>
      <c r="I2431">
        <v>0</v>
      </c>
      <c r="J2431">
        <v>0</v>
      </c>
      <c r="K2431">
        <v>0</v>
      </c>
      <c r="L2431" t="s">
        <v>6403</v>
      </c>
      <c r="M2431">
        <v>2018</v>
      </c>
      <c r="N2431" t="s">
        <v>1463</v>
      </c>
      <c r="O2431">
        <v>4</v>
      </c>
      <c r="P2431">
        <v>1</v>
      </c>
      <c r="Q2431" t="s">
        <v>15830</v>
      </c>
      <c r="R2431" t="s">
        <v>7734</v>
      </c>
      <c r="S2431" t="s">
        <v>7734</v>
      </c>
      <c r="T2431" t="s">
        <v>22252</v>
      </c>
      <c r="U2431">
        <f t="shared" si="37"/>
        <v>25406</v>
      </c>
    </row>
    <row r="2432" spans="1:21" x14ac:dyDescent="0.2">
      <c r="A2432" t="s">
        <v>17322</v>
      </c>
      <c r="B2432" t="s">
        <v>11484</v>
      </c>
      <c r="C2432">
        <v>3518013</v>
      </c>
      <c r="D2432" t="s">
        <v>6406</v>
      </c>
      <c r="E2432" t="s">
        <v>6528</v>
      </c>
      <c r="F2432" t="s">
        <v>6402</v>
      </c>
      <c r="G2432">
        <v>871</v>
      </c>
      <c r="H2432">
        <v>6360</v>
      </c>
      <c r="I2432">
        <v>0</v>
      </c>
      <c r="J2432">
        <v>0</v>
      </c>
      <c r="K2432">
        <v>0</v>
      </c>
      <c r="L2432" t="s">
        <v>6403</v>
      </c>
      <c r="M2432">
        <v>2018</v>
      </c>
      <c r="N2432" t="s">
        <v>1463</v>
      </c>
      <c r="O2432">
        <v>4</v>
      </c>
      <c r="P2432">
        <v>1</v>
      </c>
      <c r="Q2432" t="s">
        <v>15830</v>
      </c>
      <c r="R2432" t="s">
        <v>7734</v>
      </c>
      <c r="S2432" t="s">
        <v>7734</v>
      </c>
      <c r="T2432" t="s">
        <v>3741</v>
      </c>
      <c r="U2432">
        <f t="shared" si="37"/>
        <v>25406</v>
      </c>
    </row>
    <row r="2433" spans="1:21" x14ac:dyDescent="0.2">
      <c r="A2433" t="s">
        <v>17322</v>
      </c>
      <c r="B2433" t="s">
        <v>11484</v>
      </c>
      <c r="C2433">
        <v>3518013</v>
      </c>
      <c r="D2433" t="s">
        <v>6548</v>
      </c>
      <c r="E2433" t="s">
        <v>17328</v>
      </c>
      <c r="F2433" t="s">
        <v>6402</v>
      </c>
      <c r="G2433">
        <v>584</v>
      </c>
      <c r="H2433">
        <v>6360</v>
      </c>
      <c r="I2433">
        <v>0</v>
      </c>
      <c r="J2433">
        <v>0</v>
      </c>
      <c r="K2433">
        <v>0</v>
      </c>
      <c r="L2433" t="s">
        <v>6403</v>
      </c>
      <c r="M2433">
        <v>2018</v>
      </c>
      <c r="N2433" t="s">
        <v>1463</v>
      </c>
      <c r="O2433">
        <v>4</v>
      </c>
      <c r="P2433">
        <v>1</v>
      </c>
      <c r="Q2433" t="s">
        <v>15830</v>
      </c>
      <c r="R2433" t="s">
        <v>7734</v>
      </c>
      <c r="S2433" t="s">
        <v>7734</v>
      </c>
      <c r="T2433" t="s">
        <v>22253</v>
      </c>
      <c r="U2433">
        <f t="shared" si="37"/>
        <v>25406</v>
      </c>
    </row>
    <row r="2434" spans="1:21" x14ac:dyDescent="0.2">
      <c r="A2434" t="s">
        <v>17329</v>
      </c>
      <c r="B2434" t="s">
        <v>11484</v>
      </c>
      <c r="C2434">
        <v>3518013</v>
      </c>
      <c r="D2434" t="s">
        <v>6419</v>
      </c>
      <c r="E2434" t="s">
        <v>11520</v>
      </c>
      <c r="F2434" t="s">
        <v>6402</v>
      </c>
      <c r="G2434">
        <v>1535</v>
      </c>
      <c r="H2434">
        <v>4172</v>
      </c>
      <c r="I2434">
        <v>0</v>
      </c>
      <c r="J2434">
        <v>0</v>
      </c>
      <c r="K2434">
        <v>0</v>
      </c>
      <c r="L2434" t="s">
        <v>6409</v>
      </c>
      <c r="M2434">
        <v>2018</v>
      </c>
      <c r="N2434" t="s">
        <v>1463</v>
      </c>
      <c r="O2434">
        <v>5</v>
      </c>
      <c r="P2434">
        <v>1</v>
      </c>
      <c r="Q2434" t="s">
        <v>15830</v>
      </c>
      <c r="R2434" t="s">
        <v>7734</v>
      </c>
      <c r="S2434" t="s">
        <v>7734</v>
      </c>
      <c r="T2434" t="s">
        <v>20162</v>
      </c>
      <c r="U2434">
        <f t="shared" ref="U2434:U2497" si="38">_xlfn.MAXIFS($H$2:$H$6695, $C$2:$C$6695,C2434)</f>
        <v>25406</v>
      </c>
    </row>
    <row r="2435" spans="1:21" x14ac:dyDescent="0.2">
      <c r="A2435" t="s">
        <v>17329</v>
      </c>
      <c r="B2435" t="s">
        <v>11484</v>
      </c>
      <c r="C2435">
        <v>3518013</v>
      </c>
      <c r="D2435" t="s">
        <v>6434</v>
      </c>
      <c r="E2435" t="s">
        <v>6989</v>
      </c>
      <c r="F2435" t="s">
        <v>6402</v>
      </c>
      <c r="G2435">
        <v>2411</v>
      </c>
      <c r="H2435">
        <v>4172</v>
      </c>
      <c r="I2435">
        <v>0</v>
      </c>
      <c r="J2435">
        <v>1</v>
      </c>
      <c r="K2435">
        <v>0</v>
      </c>
      <c r="L2435" t="s">
        <v>6403</v>
      </c>
      <c r="M2435">
        <v>2018</v>
      </c>
      <c r="N2435" t="s">
        <v>1463</v>
      </c>
      <c r="O2435">
        <v>5</v>
      </c>
      <c r="P2435">
        <v>1</v>
      </c>
      <c r="Q2435" t="s">
        <v>15830</v>
      </c>
      <c r="R2435" t="s">
        <v>7734</v>
      </c>
      <c r="S2435" t="s">
        <v>7734</v>
      </c>
      <c r="T2435" t="s">
        <v>4637</v>
      </c>
      <c r="U2435">
        <f t="shared" si="38"/>
        <v>25406</v>
      </c>
    </row>
    <row r="2436" spans="1:21" x14ac:dyDescent="0.2">
      <c r="A2436" t="s">
        <v>17329</v>
      </c>
      <c r="B2436" t="s">
        <v>11484</v>
      </c>
      <c r="C2436">
        <v>3518013</v>
      </c>
      <c r="D2436" t="s">
        <v>6442</v>
      </c>
      <c r="E2436" t="s">
        <v>11042</v>
      </c>
      <c r="F2436" t="s">
        <v>6402</v>
      </c>
      <c r="G2436">
        <v>226</v>
      </c>
      <c r="H2436">
        <v>4172</v>
      </c>
      <c r="I2436">
        <v>0</v>
      </c>
      <c r="J2436">
        <v>0</v>
      </c>
      <c r="K2436">
        <v>0</v>
      </c>
      <c r="L2436" t="s">
        <v>6403</v>
      </c>
      <c r="M2436">
        <v>2018</v>
      </c>
      <c r="N2436" t="s">
        <v>1463</v>
      </c>
      <c r="O2436">
        <v>5</v>
      </c>
      <c r="P2436">
        <v>1</v>
      </c>
      <c r="Q2436" t="s">
        <v>15830</v>
      </c>
      <c r="R2436" t="s">
        <v>7734</v>
      </c>
      <c r="S2436" t="s">
        <v>7734</v>
      </c>
      <c r="T2436" t="s">
        <v>22254</v>
      </c>
      <c r="U2436">
        <f t="shared" si="38"/>
        <v>25406</v>
      </c>
    </row>
    <row r="2437" spans="1:21" x14ac:dyDescent="0.2">
      <c r="A2437" t="s">
        <v>17330</v>
      </c>
      <c r="B2437" t="s">
        <v>11484</v>
      </c>
      <c r="C2437">
        <v>3518013</v>
      </c>
      <c r="D2437" t="s">
        <v>7275</v>
      </c>
      <c r="E2437" t="s">
        <v>11500</v>
      </c>
      <c r="F2437" t="s">
        <v>6402</v>
      </c>
      <c r="G2437">
        <v>2892</v>
      </c>
      <c r="H2437">
        <v>25406</v>
      </c>
      <c r="I2437">
        <v>0</v>
      </c>
      <c r="J2437">
        <v>0</v>
      </c>
      <c r="K2437">
        <v>0</v>
      </c>
      <c r="L2437" t="s">
        <v>6409</v>
      </c>
      <c r="M2437">
        <v>2018</v>
      </c>
      <c r="N2437" t="s">
        <v>6404</v>
      </c>
      <c r="O2437">
        <v>99</v>
      </c>
      <c r="P2437">
        <v>1</v>
      </c>
      <c r="Q2437" t="s">
        <v>15830</v>
      </c>
      <c r="R2437" t="s">
        <v>7734</v>
      </c>
      <c r="S2437" t="s">
        <v>7734</v>
      </c>
      <c r="T2437" t="s">
        <v>1086</v>
      </c>
      <c r="U2437">
        <f t="shared" si="38"/>
        <v>25406</v>
      </c>
    </row>
    <row r="2438" spans="1:21" x14ac:dyDescent="0.2">
      <c r="A2438" t="s">
        <v>17330</v>
      </c>
      <c r="B2438" t="s">
        <v>11484</v>
      </c>
      <c r="C2438">
        <v>3518013</v>
      </c>
      <c r="D2438" t="s">
        <v>9022</v>
      </c>
      <c r="E2438" t="s">
        <v>6830</v>
      </c>
      <c r="F2438" t="s">
        <v>6402</v>
      </c>
      <c r="G2438">
        <v>977</v>
      </c>
      <c r="H2438">
        <v>25406</v>
      </c>
      <c r="I2438">
        <v>0</v>
      </c>
      <c r="J2438">
        <v>0</v>
      </c>
      <c r="K2438">
        <v>0</v>
      </c>
      <c r="L2438" t="s">
        <v>6403</v>
      </c>
      <c r="M2438">
        <v>2018</v>
      </c>
      <c r="N2438" t="s">
        <v>6404</v>
      </c>
      <c r="O2438">
        <v>99</v>
      </c>
      <c r="P2438">
        <v>1</v>
      </c>
      <c r="Q2438" t="s">
        <v>15830</v>
      </c>
      <c r="R2438" t="s">
        <v>7734</v>
      </c>
      <c r="S2438" t="s">
        <v>7734</v>
      </c>
      <c r="T2438" t="s">
        <v>22255</v>
      </c>
      <c r="U2438">
        <f t="shared" si="38"/>
        <v>25406</v>
      </c>
    </row>
    <row r="2439" spans="1:21" x14ac:dyDescent="0.2">
      <c r="A2439" t="s">
        <v>17330</v>
      </c>
      <c r="B2439" t="s">
        <v>11484</v>
      </c>
      <c r="C2439">
        <v>3518013</v>
      </c>
      <c r="D2439" t="s">
        <v>6838</v>
      </c>
      <c r="E2439" t="s">
        <v>8666</v>
      </c>
      <c r="F2439" t="s">
        <v>6402</v>
      </c>
      <c r="G2439">
        <v>17630</v>
      </c>
      <c r="H2439">
        <v>25406</v>
      </c>
      <c r="I2439">
        <v>0</v>
      </c>
      <c r="J2439">
        <v>1</v>
      </c>
      <c r="K2439">
        <v>0</v>
      </c>
      <c r="L2439" t="s">
        <v>6403</v>
      </c>
      <c r="M2439">
        <v>2018</v>
      </c>
      <c r="N2439" t="s">
        <v>6404</v>
      </c>
      <c r="O2439">
        <v>99</v>
      </c>
      <c r="P2439">
        <v>1</v>
      </c>
      <c r="Q2439" t="s">
        <v>15830</v>
      </c>
      <c r="R2439" t="s">
        <v>7734</v>
      </c>
      <c r="S2439" t="s">
        <v>7734</v>
      </c>
      <c r="T2439" t="s">
        <v>1084</v>
      </c>
      <c r="U2439">
        <f t="shared" si="38"/>
        <v>25406</v>
      </c>
    </row>
    <row r="2440" spans="1:21" x14ac:dyDescent="0.2">
      <c r="A2440" t="s">
        <v>17330</v>
      </c>
      <c r="B2440" t="s">
        <v>11484</v>
      </c>
      <c r="C2440">
        <v>3518013</v>
      </c>
      <c r="D2440" t="s">
        <v>6442</v>
      </c>
      <c r="E2440" t="s">
        <v>11499</v>
      </c>
      <c r="F2440" t="s">
        <v>6402</v>
      </c>
      <c r="G2440">
        <v>1407</v>
      </c>
      <c r="H2440">
        <v>25406</v>
      </c>
      <c r="I2440">
        <v>0</v>
      </c>
      <c r="J2440">
        <v>0</v>
      </c>
      <c r="K2440">
        <v>0</v>
      </c>
      <c r="L2440" t="s">
        <v>6403</v>
      </c>
      <c r="M2440">
        <v>2018</v>
      </c>
      <c r="N2440" t="s">
        <v>6404</v>
      </c>
      <c r="O2440">
        <v>99</v>
      </c>
      <c r="P2440">
        <v>1</v>
      </c>
      <c r="Q2440" t="s">
        <v>15830</v>
      </c>
      <c r="R2440" t="s">
        <v>7734</v>
      </c>
      <c r="S2440" t="s">
        <v>7734</v>
      </c>
      <c r="T2440" t="s">
        <v>1085</v>
      </c>
      <c r="U2440">
        <f t="shared" si="38"/>
        <v>25406</v>
      </c>
    </row>
    <row r="2441" spans="1:21" x14ac:dyDescent="0.2">
      <c r="A2441" t="s">
        <v>17330</v>
      </c>
      <c r="B2441" t="s">
        <v>11484</v>
      </c>
      <c r="C2441">
        <v>3518013</v>
      </c>
      <c r="D2441" t="s">
        <v>7100</v>
      </c>
      <c r="E2441" t="s">
        <v>15499</v>
      </c>
      <c r="F2441" t="s">
        <v>6402</v>
      </c>
      <c r="G2441">
        <v>1057</v>
      </c>
      <c r="H2441">
        <v>25406</v>
      </c>
      <c r="I2441">
        <v>0</v>
      </c>
      <c r="J2441">
        <v>0</v>
      </c>
      <c r="K2441">
        <v>0</v>
      </c>
      <c r="L2441" t="s">
        <v>6403</v>
      </c>
      <c r="M2441">
        <v>2018</v>
      </c>
      <c r="N2441" t="s">
        <v>6404</v>
      </c>
      <c r="O2441">
        <v>99</v>
      </c>
      <c r="P2441">
        <v>1</v>
      </c>
      <c r="Q2441" t="s">
        <v>15830</v>
      </c>
      <c r="R2441" t="s">
        <v>7734</v>
      </c>
      <c r="S2441" t="s">
        <v>7734</v>
      </c>
      <c r="T2441" t="s">
        <v>22256</v>
      </c>
      <c r="U2441">
        <f t="shared" si="38"/>
        <v>25406</v>
      </c>
    </row>
    <row r="2442" spans="1:21" x14ac:dyDescent="0.2">
      <c r="A2442" t="s">
        <v>17330</v>
      </c>
      <c r="B2442" t="s">
        <v>11484</v>
      </c>
      <c r="C2442">
        <v>3518013</v>
      </c>
      <c r="D2442" t="s">
        <v>11502</v>
      </c>
      <c r="E2442" t="s">
        <v>8610</v>
      </c>
      <c r="F2442" t="s">
        <v>6402</v>
      </c>
      <c r="G2442">
        <v>367</v>
      </c>
      <c r="H2442">
        <v>25406</v>
      </c>
      <c r="I2442">
        <v>0</v>
      </c>
      <c r="J2442">
        <v>0</v>
      </c>
      <c r="K2442">
        <v>0</v>
      </c>
      <c r="L2442" t="s">
        <v>6403</v>
      </c>
      <c r="M2442">
        <v>2018</v>
      </c>
      <c r="N2442" t="s">
        <v>6404</v>
      </c>
      <c r="O2442">
        <v>99</v>
      </c>
      <c r="P2442">
        <v>1</v>
      </c>
      <c r="Q2442" t="s">
        <v>15830</v>
      </c>
      <c r="R2442" t="s">
        <v>7734</v>
      </c>
      <c r="S2442" t="s">
        <v>7734</v>
      </c>
      <c r="T2442" t="s">
        <v>4647</v>
      </c>
      <c r="U2442">
        <f t="shared" si="38"/>
        <v>25406</v>
      </c>
    </row>
    <row r="2443" spans="1:21" x14ac:dyDescent="0.2">
      <c r="A2443" t="s">
        <v>17330</v>
      </c>
      <c r="B2443" t="s">
        <v>11484</v>
      </c>
      <c r="C2443">
        <v>3518013</v>
      </c>
      <c r="D2443" t="s">
        <v>6527</v>
      </c>
      <c r="E2443" t="s">
        <v>17331</v>
      </c>
      <c r="F2443" t="s">
        <v>6402</v>
      </c>
      <c r="G2443">
        <v>1076</v>
      </c>
      <c r="H2443">
        <v>25406</v>
      </c>
      <c r="I2443">
        <v>0</v>
      </c>
      <c r="J2443">
        <v>0</v>
      </c>
      <c r="K2443">
        <v>0</v>
      </c>
      <c r="L2443" t="s">
        <v>6403</v>
      </c>
      <c r="M2443">
        <v>2018</v>
      </c>
      <c r="N2443" t="s">
        <v>6404</v>
      </c>
      <c r="O2443">
        <v>99</v>
      </c>
      <c r="P2443">
        <v>1</v>
      </c>
      <c r="Q2443" t="s">
        <v>15830</v>
      </c>
      <c r="R2443" t="s">
        <v>7734</v>
      </c>
      <c r="S2443" t="s">
        <v>7734</v>
      </c>
      <c r="T2443" t="s">
        <v>22257</v>
      </c>
      <c r="U2443">
        <f t="shared" si="38"/>
        <v>25406</v>
      </c>
    </row>
    <row r="2444" spans="1:21" x14ac:dyDescent="0.2">
      <c r="A2444" t="s">
        <v>17332</v>
      </c>
      <c r="B2444" t="s">
        <v>11484</v>
      </c>
      <c r="C2444">
        <v>3518013</v>
      </c>
      <c r="D2444" t="s">
        <v>6914</v>
      </c>
      <c r="E2444" t="s">
        <v>8448</v>
      </c>
      <c r="F2444" t="s">
        <v>6402</v>
      </c>
      <c r="G2444">
        <v>1051</v>
      </c>
      <c r="H2444">
        <v>2779</v>
      </c>
      <c r="I2444">
        <v>0</v>
      </c>
      <c r="J2444">
        <v>0</v>
      </c>
      <c r="K2444">
        <v>0</v>
      </c>
      <c r="L2444" t="s">
        <v>6409</v>
      </c>
      <c r="M2444">
        <v>2018</v>
      </c>
      <c r="N2444" t="s">
        <v>1985</v>
      </c>
      <c r="O2444">
        <v>1</v>
      </c>
      <c r="P2444">
        <v>1</v>
      </c>
      <c r="Q2444" t="s">
        <v>15830</v>
      </c>
      <c r="R2444" t="s">
        <v>7734</v>
      </c>
      <c r="S2444" t="s">
        <v>7734</v>
      </c>
      <c r="T2444" t="s">
        <v>22258</v>
      </c>
      <c r="U2444">
        <f t="shared" si="38"/>
        <v>25406</v>
      </c>
    </row>
    <row r="2445" spans="1:21" x14ac:dyDescent="0.2">
      <c r="A2445" t="s">
        <v>17332</v>
      </c>
      <c r="B2445" t="s">
        <v>11484</v>
      </c>
      <c r="C2445">
        <v>3518013</v>
      </c>
      <c r="D2445" t="s">
        <v>12024</v>
      </c>
      <c r="E2445" t="s">
        <v>15373</v>
      </c>
      <c r="F2445" t="s">
        <v>6402</v>
      </c>
      <c r="G2445">
        <v>320</v>
      </c>
      <c r="H2445">
        <v>2779</v>
      </c>
      <c r="I2445">
        <v>0</v>
      </c>
      <c r="J2445">
        <v>0</v>
      </c>
      <c r="K2445">
        <v>0</v>
      </c>
      <c r="L2445" t="s">
        <v>6403</v>
      </c>
      <c r="M2445">
        <v>2018</v>
      </c>
      <c r="N2445" t="s">
        <v>1985</v>
      </c>
      <c r="O2445">
        <v>1</v>
      </c>
      <c r="P2445">
        <v>1</v>
      </c>
      <c r="Q2445" t="s">
        <v>15830</v>
      </c>
      <c r="R2445" t="s">
        <v>7734</v>
      </c>
      <c r="S2445" t="s">
        <v>7734</v>
      </c>
      <c r="T2445" t="s">
        <v>22259</v>
      </c>
      <c r="U2445">
        <f t="shared" si="38"/>
        <v>25406</v>
      </c>
    </row>
    <row r="2446" spans="1:21" x14ac:dyDescent="0.2">
      <c r="A2446" t="s">
        <v>17332</v>
      </c>
      <c r="B2446" t="s">
        <v>11484</v>
      </c>
      <c r="C2446">
        <v>3518013</v>
      </c>
      <c r="D2446" t="s">
        <v>6434</v>
      </c>
      <c r="E2446" t="s">
        <v>8188</v>
      </c>
      <c r="F2446" t="s">
        <v>6402</v>
      </c>
      <c r="G2446">
        <v>1408</v>
      </c>
      <c r="H2446">
        <v>2779</v>
      </c>
      <c r="I2446">
        <v>1</v>
      </c>
      <c r="J2446">
        <v>1</v>
      </c>
      <c r="K2446">
        <v>0</v>
      </c>
      <c r="L2446" t="s">
        <v>6403</v>
      </c>
      <c r="M2446">
        <v>2018</v>
      </c>
      <c r="N2446" t="s">
        <v>1985</v>
      </c>
      <c r="O2446">
        <v>1</v>
      </c>
      <c r="P2446">
        <v>1</v>
      </c>
      <c r="Q2446" t="s">
        <v>15830</v>
      </c>
      <c r="R2446" t="s">
        <v>7734</v>
      </c>
      <c r="S2446" t="s">
        <v>7734</v>
      </c>
      <c r="T2446" t="s">
        <v>4644</v>
      </c>
      <c r="U2446">
        <f t="shared" si="38"/>
        <v>25406</v>
      </c>
    </row>
    <row r="2447" spans="1:21" x14ac:dyDescent="0.2">
      <c r="A2447" t="s">
        <v>17333</v>
      </c>
      <c r="B2447" t="s">
        <v>11484</v>
      </c>
      <c r="C2447">
        <v>3518013</v>
      </c>
      <c r="D2447" t="s">
        <v>7418</v>
      </c>
      <c r="E2447" t="s">
        <v>15800</v>
      </c>
      <c r="F2447" t="s">
        <v>6402</v>
      </c>
      <c r="G2447">
        <v>1232</v>
      </c>
      <c r="H2447">
        <v>4886</v>
      </c>
      <c r="I2447">
        <v>0</v>
      </c>
      <c r="J2447">
        <v>0</v>
      </c>
      <c r="K2447">
        <v>0</v>
      </c>
      <c r="L2447" t="s">
        <v>6409</v>
      </c>
      <c r="M2447">
        <v>2018</v>
      </c>
      <c r="N2447" t="s">
        <v>1985</v>
      </c>
      <c r="O2447">
        <v>2</v>
      </c>
      <c r="P2447">
        <v>1</v>
      </c>
      <c r="Q2447" t="s">
        <v>15830</v>
      </c>
      <c r="R2447" t="s">
        <v>7734</v>
      </c>
      <c r="S2447" t="s">
        <v>7734</v>
      </c>
      <c r="T2447" t="s">
        <v>22260</v>
      </c>
      <c r="U2447">
        <f t="shared" si="38"/>
        <v>25406</v>
      </c>
    </row>
    <row r="2448" spans="1:21" x14ac:dyDescent="0.2">
      <c r="A2448" t="s">
        <v>17333</v>
      </c>
      <c r="B2448" t="s">
        <v>11484</v>
      </c>
      <c r="C2448">
        <v>3518013</v>
      </c>
      <c r="D2448" t="s">
        <v>6467</v>
      </c>
      <c r="E2448" t="s">
        <v>15731</v>
      </c>
      <c r="F2448" t="s">
        <v>6402</v>
      </c>
      <c r="G2448">
        <v>299</v>
      </c>
      <c r="H2448">
        <v>4886</v>
      </c>
      <c r="I2448">
        <v>0</v>
      </c>
      <c r="J2448">
        <v>0</v>
      </c>
      <c r="K2448">
        <v>0</v>
      </c>
      <c r="L2448" t="s">
        <v>6403</v>
      </c>
      <c r="M2448">
        <v>2018</v>
      </c>
      <c r="N2448" t="s">
        <v>1985</v>
      </c>
      <c r="O2448">
        <v>2</v>
      </c>
      <c r="P2448">
        <v>1</v>
      </c>
      <c r="Q2448" t="s">
        <v>15830</v>
      </c>
      <c r="R2448" t="s">
        <v>7734</v>
      </c>
      <c r="S2448" t="s">
        <v>7734</v>
      </c>
      <c r="T2448" t="s">
        <v>22261</v>
      </c>
      <c r="U2448">
        <f t="shared" si="38"/>
        <v>25406</v>
      </c>
    </row>
    <row r="2449" spans="1:21" x14ac:dyDescent="0.2">
      <c r="A2449" t="s">
        <v>17333</v>
      </c>
      <c r="B2449" t="s">
        <v>11484</v>
      </c>
      <c r="C2449">
        <v>3518013</v>
      </c>
      <c r="D2449" t="s">
        <v>11489</v>
      </c>
      <c r="E2449" t="s">
        <v>11490</v>
      </c>
      <c r="F2449" t="s">
        <v>6402</v>
      </c>
      <c r="G2449">
        <v>2136</v>
      </c>
      <c r="H2449">
        <v>4886</v>
      </c>
      <c r="I2449">
        <v>0</v>
      </c>
      <c r="J2449">
        <v>1</v>
      </c>
      <c r="K2449">
        <v>0</v>
      </c>
      <c r="L2449" t="s">
        <v>6403</v>
      </c>
      <c r="M2449">
        <v>2018</v>
      </c>
      <c r="N2449" t="s">
        <v>1985</v>
      </c>
      <c r="O2449">
        <v>2</v>
      </c>
      <c r="P2449">
        <v>1</v>
      </c>
      <c r="Q2449" t="s">
        <v>15830</v>
      </c>
      <c r="R2449" t="s">
        <v>7734</v>
      </c>
      <c r="S2449" t="s">
        <v>7734</v>
      </c>
      <c r="T2449" t="s">
        <v>4642</v>
      </c>
      <c r="U2449">
        <f t="shared" si="38"/>
        <v>25406</v>
      </c>
    </row>
    <row r="2450" spans="1:21" x14ac:dyDescent="0.2">
      <c r="A2450" t="s">
        <v>17333</v>
      </c>
      <c r="B2450" t="s">
        <v>11484</v>
      </c>
      <c r="C2450">
        <v>3518013</v>
      </c>
      <c r="D2450" t="s">
        <v>17334</v>
      </c>
      <c r="E2450" t="s">
        <v>17327</v>
      </c>
      <c r="F2450" t="s">
        <v>6402</v>
      </c>
      <c r="G2450">
        <v>346</v>
      </c>
      <c r="H2450">
        <v>4886</v>
      </c>
      <c r="I2450">
        <v>0</v>
      </c>
      <c r="J2450">
        <v>0</v>
      </c>
      <c r="K2450">
        <v>0</v>
      </c>
      <c r="L2450" t="s">
        <v>6403</v>
      </c>
      <c r="M2450">
        <v>2018</v>
      </c>
      <c r="N2450" t="s">
        <v>1985</v>
      </c>
      <c r="O2450">
        <v>2</v>
      </c>
      <c r="P2450">
        <v>1</v>
      </c>
      <c r="Q2450" t="s">
        <v>15830</v>
      </c>
      <c r="R2450" t="s">
        <v>7734</v>
      </c>
      <c r="S2450" t="s">
        <v>7734</v>
      </c>
      <c r="T2450" t="s">
        <v>22262</v>
      </c>
      <c r="U2450">
        <f t="shared" si="38"/>
        <v>25406</v>
      </c>
    </row>
    <row r="2451" spans="1:21" x14ac:dyDescent="0.2">
      <c r="A2451" t="s">
        <v>17333</v>
      </c>
      <c r="B2451" t="s">
        <v>11484</v>
      </c>
      <c r="C2451">
        <v>3518013</v>
      </c>
      <c r="D2451" t="s">
        <v>6493</v>
      </c>
      <c r="E2451" t="s">
        <v>17335</v>
      </c>
      <c r="F2451" t="s">
        <v>6402</v>
      </c>
      <c r="G2451">
        <v>873</v>
      </c>
      <c r="H2451">
        <v>4886</v>
      </c>
      <c r="I2451">
        <v>0</v>
      </c>
      <c r="J2451">
        <v>0</v>
      </c>
      <c r="K2451">
        <v>0</v>
      </c>
      <c r="L2451" t="s">
        <v>6403</v>
      </c>
      <c r="M2451">
        <v>2018</v>
      </c>
      <c r="N2451" t="s">
        <v>1985</v>
      </c>
      <c r="O2451">
        <v>2</v>
      </c>
      <c r="P2451">
        <v>1</v>
      </c>
      <c r="Q2451" t="s">
        <v>15830</v>
      </c>
      <c r="R2451" t="s">
        <v>7734</v>
      </c>
      <c r="S2451" t="s">
        <v>7734</v>
      </c>
      <c r="T2451" t="s">
        <v>22263</v>
      </c>
      <c r="U2451">
        <f t="shared" si="38"/>
        <v>25406</v>
      </c>
    </row>
    <row r="2452" spans="1:21" x14ac:dyDescent="0.2">
      <c r="A2452" t="s">
        <v>17336</v>
      </c>
      <c r="B2452" t="s">
        <v>11484</v>
      </c>
      <c r="C2452">
        <v>3518013</v>
      </c>
      <c r="D2452" t="s">
        <v>7408</v>
      </c>
      <c r="E2452" t="s">
        <v>17107</v>
      </c>
      <c r="F2452" t="s">
        <v>6402</v>
      </c>
      <c r="G2452">
        <v>1348</v>
      </c>
      <c r="H2452">
        <v>6987</v>
      </c>
      <c r="I2452">
        <v>0</v>
      </c>
      <c r="J2452">
        <v>0</v>
      </c>
      <c r="K2452">
        <v>0</v>
      </c>
      <c r="L2452" t="s">
        <v>6409</v>
      </c>
      <c r="M2452">
        <v>2018</v>
      </c>
      <c r="N2452" t="s">
        <v>1985</v>
      </c>
      <c r="O2452">
        <v>3</v>
      </c>
      <c r="P2452">
        <v>1</v>
      </c>
      <c r="Q2452" t="s">
        <v>15830</v>
      </c>
      <c r="R2452" t="s">
        <v>7734</v>
      </c>
      <c r="S2452" t="s">
        <v>7734</v>
      </c>
      <c r="T2452" t="s">
        <v>22264</v>
      </c>
      <c r="U2452">
        <f t="shared" si="38"/>
        <v>25406</v>
      </c>
    </row>
    <row r="2453" spans="1:21" x14ac:dyDescent="0.2">
      <c r="A2453" t="s">
        <v>17336</v>
      </c>
      <c r="B2453" t="s">
        <v>11484</v>
      </c>
      <c r="C2453">
        <v>3518013</v>
      </c>
      <c r="D2453" t="s">
        <v>6527</v>
      </c>
      <c r="E2453" t="s">
        <v>6432</v>
      </c>
      <c r="F2453" t="s">
        <v>6402</v>
      </c>
      <c r="G2453">
        <v>3084</v>
      </c>
      <c r="H2453">
        <v>6987</v>
      </c>
      <c r="I2453">
        <v>0</v>
      </c>
      <c r="J2453">
        <v>1</v>
      </c>
      <c r="K2453">
        <v>0</v>
      </c>
      <c r="L2453" t="s">
        <v>6403</v>
      </c>
      <c r="M2453">
        <v>2018</v>
      </c>
      <c r="N2453" t="s">
        <v>1985</v>
      </c>
      <c r="O2453">
        <v>3</v>
      </c>
      <c r="P2453">
        <v>1</v>
      </c>
      <c r="Q2453" t="s">
        <v>15830</v>
      </c>
      <c r="R2453" t="s">
        <v>7734</v>
      </c>
      <c r="S2453" t="s">
        <v>7734</v>
      </c>
      <c r="T2453" t="s">
        <v>4641</v>
      </c>
      <c r="U2453">
        <f t="shared" si="38"/>
        <v>25406</v>
      </c>
    </row>
    <row r="2454" spans="1:21" x14ac:dyDescent="0.2">
      <c r="A2454" t="s">
        <v>17336</v>
      </c>
      <c r="B2454" t="s">
        <v>11484</v>
      </c>
      <c r="C2454">
        <v>3518013</v>
      </c>
      <c r="D2454" t="s">
        <v>6434</v>
      </c>
      <c r="E2454" t="s">
        <v>6551</v>
      </c>
      <c r="F2454" t="s">
        <v>6402</v>
      </c>
      <c r="G2454">
        <v>2555</v>
      </c>
      <c r="H2454">
        <v>6987</v>
      </c>
      <c r="I2454">
        <v>1</v>
      </c>
      <c r="J2454">
        <v>0</v>
      </c>
      <c r="K2454">
        <v>0</v>
      </c>
      <c r="L2454" t="s">
        <v>6403</v>
      </c>
      <c r="M2454">
        <v>2018</v>
      </c>
      <c r="N2454" t="s">
        <v>1985</v>
      </c>
      <c r="O2454">
        <v>3</v>
      </c>
      <c r="P2454">
        <v>1</v>
      </c>
      <c r="Q2454" t="s">
        <v>15830</v>
      </c>
      <c r="R2454" t="s">
        <v>7734</v>
      </c>
      <c r="S2454" t="s">
        <v>7734</v>
      </c>
      <c r="T2454" t="s">
        <v>22265</v>
      </c>
      <c r="U2454">
        <f t="shared" si="38"/>
        <v>25406</v>
      </c>
    </row>
    <row r="2455" spans="1:21" x14ac:dyDescent="0.2">
      <c r="A2455" t="s">
        <v>17337</v>
      </c>
      <c r="B2455" t="s">
        <v>11484</v>
      </c>
      <c r="C2455">
        <v>3518013</v>
      </c>
      <c r="D2455" t="s">
        <v>7055</v>
      </c>
      <c r="E2455" t="s">
        <v>6504</v>
      </c>
      <c r="F2455" t="s">
        <v>6402</v>
      </c>
      <c r="G2455">
        <v>3176</v>
      </c>
      <c r="H2455">
        <v>6283</v>
      </c>
      <c r="I2455">
        <v>1</v>
      </c>
      <c r="J2455">
        <v>1</v>
      </c>
      <c r="K2455">
        <v>0</v>
      </c>
      <c r="L2455" t="s">
        <v>6403</v>
      </c>
      <c r="M2455">
        <v>2018</v>
      </c>
      <c r="N2455" t="s">
        <v>1985</v>
      </c>
      <c r="O2455">
        <v>4</v>
      </c>
      <c r="P2455">
        <v>1</v>
      </c>
      <c r="Q2455" t="s">
        <v>15830</v>
      </c>
      <c r="R2455" t="s">
        <v>7734</v>
      </c>
      <c r="S2455" t="s">
        <v>7734</v>
      </c>
      <c r="T2455" t="s">
        <v>4639</v>
      </c>
      <c r="U2455">
        <f t="shared" si="38"/>
        <v>25406</v>
      </c>
    </row>
    <row r="2456" spans="1:21" x14ac:dyDescent="0.2">
      <c r="A2456" t="s">
        <v>17337</v>
      </c>
      <c r="B2456" t="s">
        <v>11484</v>
      </c>
      <c r="C2456">
        <v>3518013</v>
      </c>
      <c r="D2456" t="s">
        <v>6505</v>
      </c>
      <c r="E2456" t="s">
        <v>11516</v>
      </c>
      <c r="F2456" t="s">
        <v>6402</v>
      </c>
      <c r="G2456">
        <v>3107</v>
      </c>
      <c r="H2456">
        <v>6283</v>
      </c>
      <c r="I2456">
        <v>1</v>
      </c>
      <c r="J2456">
        <v>0</v>
      </c>
      <c r="K2456">
        <v>0</v>
      </c>
      <c r="L2456" t="s">
        <v>6403</v>
      </c>
      <c r="M2456">
        <v>2018</v>
      </c>
      <c r="N2456" t="s">
        <v>1985</v>
      </c>
      <c r="O2456">
        <v>4</v>
      </c>
      <c r="P2456">
        <v>1</v>
      </c>
      <c r="Q2456" t="s">
        <v>15830</v>
      </c>
      <c r="R2456" t="s">
        <v>7734</v>
      </c>
      <c r="S2456" t="s">
        <v>7734</v>
      </c>
      <c r="T2456" t="s">
        <v>20158</v>
      </c>
      <c r="U2456">
        <f t="shared" si="38"/>
        <v>25406</v>
      </c>
    </row>
    <row r="2457" spans="1:21" x14ac:dyDescent="0.2">
      <c r="A2457" t="s">
        <v>17338</v>
      </c>
      <c r="B2457" t="s">
        <v>11484</v>
      </c>
      <c r="C2457">
        <v>3518013</v>
      </c>
      <c r="D2457" t="s">
        <v>6439</v>
      </c>
      <c r="E2457" t="s">
        <v>8887</v>
      </c>
      <c r="F2457" t="s">
        <v>6402</v>
      </c>
      <c r="G2457">
        <v>1147</v>
      </c>
      <c r="H2457">
        <v>4215</v>
      </c>
      <c r="I2457">
        <v>0</v>
      </c>
      <c r="J2457">
        <v>0</v>
      </c>
      <c r="K2457">
        <v>0</v>
      </c>
      <c r="L2457" t="s">
        <v>6409</v>
      </c>
      <c r="M2457">
        <v>2018</v>
      </c>
      <c r="N2457" t="s">
        <v>1985</v>
      </c>
      <c r="O2457">
        <v>5</v>
      </c>
      <c r="P2457">
        <v>1</v>
      </c>
      <c r="Q2457" t="s">
        <v>15830</v>
      </c>
      <c r="R2457" t="s">
        <v>7734</v>
      </c>
      <c r="S2457" t="s">
        <v>7734</v>
      </c>
      <c r="T2457" t="s">
        <v>22266</v>
      </c>
      <c r="U2457">
        <f t="shared" si="38"/>
        <v>25406</v>
      </c>
    </row>
    <row r="2458" spans="1:21" x14ac:dyDescent="0.2">
      <c r="A2458" t="s">
        <v>17338</v>
      </c>
      <c r="B2458" t="s">
        <v>11484</v>
      </c>
      <c r="C2458">
        <v>3518013</v>
      </c>
      <c r="D2458" t="s">
        <v>6609</v>
      </c>
      <c r="E2458" t="s">
        <v>7506</v>
      </c>
      <c r="F2458" t="s">
        <v>6402</v>
      </c>
      <c r="G2458">
        <v>1675</v>
      </c>
      <c r="H2458">
        <v>4215</v>
      </c>
      <c r="I2458">
        <v>0</v>
      </c>
      <c r="J2458">
        <v>1</v>
      </c>
      <c r="K2458">
        <v>0</v>
      </c>
      <c r="L2458" t="s">
        <v>6403</v>
      </c>
      <c r="M2458">
        <v>2018</v>
      </c>
      <c r="N2458" t="s">
        <v>1985</v>
      </c>
      <c r="O2458">
        <v>5</v>
      </c>
      <c r="P2458">
        <v>1</v>
      </c>
      <c r="Q2458" t="s">
        <v>15830</v>
      </c>
      <c r="R2458" t="s">
        <v>7734</v>
      </c>
      <c r="S2458" t="s">
        <v>7734</v>
      </c>
      <c r="T2458" t="s">
        <v>22267</v>
      </c>
      <c r="U2458">
        <f t="shared" si="38"/>
        <v>25406</v>
      </c>
    </row>
    <row r="2459" spans="1:21" x14ac:dyDescent="0.2">
      <c r="A2459" t="s">
        <v>17338</v>
      </c>
      <c r="B2459" t="s">
        <v>11484</v>
      </c>
      <c r="C2459">
        <v>3518013</v>
      </c>
      <c r="D2459" t="s">
        <v>17339</v>
      </c>
      <c r="E2459" t="s">
        <v>17340</v>
      </c>
      <c r="F2459" t="s">
        <v>6402</v>
      </c>
      <c r="G2459">
        <v>1393</v>
      </c>
      <c r="H2459">
        <v>4215</v>
      </c>
      <c r="I2459">
        <v>1</v>
      </c>
      <c r="J2459">
        <v>0</v>
      </c>
      <c r="K2459">
        <v>0</v>
      </c>
      <c r="L2459" t="s">
        <v>6403</v>
      </c>
      <c r="M2459">
        <v>2018</v>
      </c>
      <c r="N2459" t="s">
        <v>1985</v>
      </c>
      <c r="O2459">
        <v>5</v>
      </c>
      <c r="P2459">
        <v>1</v>
      </c>
      <c r="Q2459" t="s">
        <v>15830</v>
      </c>
      <c r="R2459" t="s">
        <v>7734</v>
      </c>
      <c r="S2459" t="s">
        <v>7734</v>
      </c>
      <c r="T2459" t="s">
        <v>22268</v>
      </c>
      <c r="U2459">
        <f t="shared" si="38"/>
        <v>25406</v>
      </c>
    </row>
    <row r="2460" spans="1:21" x14ac:dyDescent="0.2">
      <c r="A2460" t="s">
        <v>17341</v>
      </c>
      <c r="B2460" t="s">
        <v>14966</v>
      </c>
      <c r="C2460">
        <v>3506008</v>
      </c>
      <c r="D2460" t="s">
        <v>7635</v>
      </c>
      <c r="E2460" t="s">
        <v>17342</v>
      </c>
      <c r="F2460" t="s">
        <v>6402</v>
      </c>
      <c r="G2460">
        <v>1900</v>
      </c>
      <c r="H2460">
        <v>15247</v>
      </c>
      <c r="I2460">
        <v>0</v>
      </c>
      <c r="J2460">
        <v>0</v>
      </c>
      <c r="K2460">
        <v>0</v>
      </c>
      <c r="L2460" t="s">
        <v>6409</v>
      </c>
      <c r="M2460">
        <v>2018</v>
      </c>
      <c r="N2460" t="s">
        <v>1463</v>
      </c>
      <c r="O2460">
        <v>1</v>
      </c>
      <c r="P2460">
        <v>1</v>
      </c>
      <c r="Q2460" t="s">
        <v>15830</v>
      </c>
      <c r="R2460" t="s">
        <v>7734</v>
      </c>
      <c r="S2460" t="s">
        <v>7734</v>
      </c>
      <c r="T2460" t="s">
        <v>22269</v>
      </c>
      <c r="U2460">
        <f t="shared" si="38"/>
        <v>266024</v>
      </c>
    </row>
    <row r="2461" spans="1:21" x14ac:dyDescent="0.2">
      <c r="A2461" t="s">
        <v>17341</v>
      </c>
      <c r="B2461" t="s">
        <v>14966</v>
      </c>
      <c r="C2461">
        <v>3506008</v>
      </c>
      <c r="D2461" t="s">
        <v>14205</v>
      </c>
      <c r="E2461" t="s">
        <v>6989</v>
      </c>
      <c r="F2461" t="s">
        <v>6402</v>
      </c>
      <c r="G2461">
        <v>238</v>
      </c>
      <c r="H2461">
        <v>15247</v>
      </c>
      <c r="I2461">
        <v>0</v>
      </c>
      <c r="J2461">
        <v>0</v>
      </c>
      <c r="K2461">
        <v>0</v>
      </c>
      <c r="L2461" t="s">
        <v>6409</v>
      </c>
      <c r="M2461">
        <v>2018</v>
      </c>
      <c r="N2461" t="s">
        <v>1463</v>
      </c>
      <c r="O2461">
        <v>1</v>
      </c>
      <c r="P2461">
        <v>1</v>
      </c>
      <c r="Q2461" t="s">
        <v>15830</v>
      </c>
      <c r="R2461" t="s">
        <v>7734</v>
      </c>
      <c r="S2461" t="s">
        <v>7734</v>
      </c>
      <c r="T2461" t="s">
        <v>20560</v>
      </c>
      <c r="U2461">
        <f t="shared" si="38"/>
        <v>266024</v>
      </c>
    </row>
    <row r="2462" spans="1:21" x14ac:dyDescent="0.2">
      <c r="A2462" t="s">
        <v>17341</v>
      </c>
      <c r="B2462" t="s">
        <v>14966</v>
      </c>
      <c r="C2462">
        <v>3506008</v>
      </c>
      <c r="D2462" t="s">
        <v>7080</v>
      </c>
      <c r="E2462" t="s">
        <v>7524</v>
      </c>
      <c r="F2462" t="s">
        <v>6402</v>
      </c>
      <c r="G2462">
        <v>3358</v>
      </c>
      <c r="H2462">
        <v>15247</v>
      </c>
      <c r="I2462">
        <v>0</v>
      </c>
      <c r="J2462">
        <v>0</v>
      </c>
      <c r="K2462">
        <v>0</v>
      </c>
      <c r="L2462" t="s">
        <v>6409</v>
      </c>
      <c r="M2462">
        <v>2018</v>
      </c>
      <c r="N2462" t="s">
        <v>1463</v>
      </c>
      <c r="O2462">
        <v>1</v>
      </c>
      <c r="P2462">
        <v>1</v>
      </c>
      <c r="Q2462" t="s">
        <v>15830</v>
      </c>
      <c r="R2462" t="s">
        <v>7734</v>
      </c>
      <c r="S2462" t="s">
        <v>7734</v>
      </c>
      <c r="T2462" t="s">
        <v>4679</v>
      </c>
      <c r="U2462">
        <f t="shared" si="38"/>
        <v>266024</v>
      </c>
    </row>
    <row r="2463" spans="1:21" x14ac:dyDescent="0.2">
      <c r="A2463" t="s">
        <v>17341</v>
      </c>
      <c r="B2463" t="s">
        <v>14966</v>
      </c>
      <c r="C2463">
        <v>3506008</v>
      </c>
      <c r="D2463" t="s">
        <v>6712</v>
      </c>
      <c r="E2463" t="s">
        <v>15236</v>
      </c>
      <c r="F2463" t="s">
        <v>6402</v>
      </c>
      <c r="G2463">
        <v>333</v>
      </c>
      <c r="H2463">
        <v>15247</v>
      </c>
      <c r="I2463">
        <v>0</v>
      </c>
      <c r="J2463">
        <v>0</v>
      </c>
      <c r="K2463">
        <v>0</v>
      </c>
      <c r="L2463" t="s">
        <v>6409</v>
      </c>
      <c r="M2463">
        <v>2018</v>
      </c>
      <c r="N2463" t="s">
        <v>1463</v>
      </c>
      <c r="O2463">
        <v>1</v>
      </c>
      <c r="P2463">
        <v>1</v>
      </c>
      <c r="Q2463" t="s">
        <v>15830</v>
      </c>
      <c r="R2463" t="s">
        <v>7734</v>
      </c>
      <c r="S2463" t="s">
        <v>7734</v>
      </c>
      <c r="T2463" t="s">
        <v>22270</v>
      </c>
      <c r="U2463">
        <f t="shared" si="38"/>
        <v>266024</v>
      </c>
    </row>
    <row r="2464" spans="1:21" x14ac:dyDescent="0.2">
      <c r="A2464" t="s">
        <v>17341</v>
      </c>
      <c r="B2464" t="s">
        <v>14966</v>
      </c>
      <c r="C2464">
        <v>3506008</v>
      </c>
      <c r="D2464" t="s">
        <v>7578</v>
      </c>
      <c r="E2464" t="s">
        <v>17343</v>
      </c>
      <c r="F2464" t="s">
        <v>6402</v>
      </c>
      <c r="G2464">
        <v>47</v>
      </c>
      <c r="H2464">
        <v>15247</v>
      </c>
      <c r="I2464">
        <v>0</v>
      </c>
      <c r="J2464">
        <v>0</v>
      </c>
      <c r="K2464">
        <v>0</v>
      </c>
      <c r="L2464" t="s">
        <v>6409</v>
      </c>
      <c r="M2464">
        <v>2018</v>
      </c>
      <c r="N2464" t="s">
        <v>1463</v>
      </c>
      <c r="O2464">
        <v>1</v>
      </c>
      <c r="P2464">
        <v>1</v>
      </c>
      <c r="Q2464" t="s">
        <v>15830</v>
      </c>
      <c r="R2464" t="s">
        <v>7734</v>
      </c>
      <c r="S2464" t="s">
        <v>7734</v>
      </c>
      <c r="T2464" t="s">
        <v>22271</v>
      </c>
      <c r="U2464">
        <f t="shared" si="38"/>
        <v>266024</v>
      </c>
    </row>
    <row r="2465" spans="1:21" x14ac:dyDescent="0.2">
      <c r="A2465" t="s">
        <v>17341</v>
      </c>
      <c r="B2465" t="s">
        <v>14966</v>
      </c>
      <c r="C2465">
        <v>3506008</v>
      </c>
      <c r="D2465" t="s">
        <v>7055</v>
      </c>
      <c r="E2465" t="s">
        <v>17344</v>
      </c>
      <c r="F2465" t="s">
        <v>6402</v>
      </c>
      <c r="G2465">
        <v>2799</v>
      </c>
      <c r="H2465">
        <v>15247</v>
      </c>
      <c r="I2465">
        <v>0</v>
      </c>
      <c r="J2465">
        <v>0</v>
      </c>
      <c r="K2465">
        <v>0</v>
      </c>
      <c r="L2465" t="s">
        <v>6403</v>
      </c>
      <c r="M2465">
        <v>2018</v>
      </c>
      <c r="N2465" t="s">
        <v>1463</v>
      </c>
      <c r="O2465">
        <v>1</v>
      </c>
      <c r="P2465">
        <v>1</v>
      </c>
      <c r="Q2465" t="s">
        <v>15830</v>
      </c>
      <c r="R2465" t="s">
        <v>7734</v>
      </c>
      <c r="S2465" t="s">
        <v>7734</v>
      </c>
      <c r="T2465" t="s">
        <v>22272</v>
      </c>
      <c r="U2465">
        <f t="shared" si="38"/>
        <v>266024</v>
      </c>
    </row>
    <row r="2466" spans="1:21" x14ac:dyDescent="0.2">
      <c r="A2466" t="s">
        <v>17341</v>
      </c>
      <c r="B2466" t="s">
        <v>14966</v>
      </c>
      <c r="C2466">
        <v>3506008</v>
      </c>
      <c r="D2466" t="s">
        <v>15536</v>
      </c>
      <c r="E2466" t="s">
        <v>17345</v>
      </c>
      <c r="F2466" t="s">
        <v>6402</v>
      </c>
      <c r="G2466">
        <v>73</v>
      </c>
      <c r="H2466">
        <v>15247</v>
      </c>
      <c r="I2466">
        <v>0</v>
      </c>
      <c r="J2466">
        <v>0</v>
      </c>
      <c r="K2466">
        <v>0</v>
      </c>
      <c r="L2466" t="s">
        <v>6403</v>
      </c>
      <c r="M2466">
        <v>2018</v>
      </c>
      <c r="N2466" t="s">
        <v>1463</v>
      </c>
      <c r="O2466">
        <v>1</v>
      </c>
      <c r="P2466">
        <v>1</v>
      </c>
      <c r="Q2466" t="s">
        <v>15830</v>
      </c>
      <c r="R2466" t="s">
        <v>7734</v>
      </c>
      <c r="S2466" t="s">
        <v>7734</v>
      </c>
      <c r="T2466" t="s">
        <v>22273</v>
      </c>
      <c r="U2466">
        <f t="shared" si="38"/>
        <v>266024</v>
      </c>
    </row>
    <row r="2467" spans="1:21" x14ac:dyDescent="0.2">
      <c r="A2467" t="s">
        <v>17341</v>
      </c>
      <c r="B2467" t="s">
        <v>14966</v>
      </c>
      <c r="C2467">
        <v>3506008</v>
      </c>
      <c r="D2467" t="s">
        <v>6781</v>
      </c>
      <c r="E2467" t="s">
        <v>11652</v>
      </c>
      <c r="F2467" t="s">
        <v>6402</v>
      </c>
      <c r="G2467">
        <v>328</v>
      </c>
      <c r="H2467">
        <v>15247</v>
      </c>
      <c r="I2467">
        <v>0</v>
      </c>
      <c r="J2467">
        <v>0</v>
      </c>
      <c r="K2467">
        <v>0</v>
      </c>
      <c r="L2467" t="s">
        <v>6403</v>
      </c>
      <c r="M2467">
        <v>2018</v>
      </c>
      <c r="N2467" t="s">
        <v>1463</v>
      </c>
      <c r="O2467">
        <v>1</v>
      </c>
      <c r="P2467">
        <v>1</v>
      </c>
      <c r="Q2467" t="s">
        <v>15830</v>
      </c>
      <c r="R2467" t="s">
        <v>7734</v>
      </c>
      <c r="S2467" t="s">
        <v>7734</v>
      </c>
      <c r="T2467" t="s">
        <v>22274</v>
      </c>
      <c r="U2467">
        <f t="shared" si="38"/>
        <v>266024</v>
      </c>
    </row>
    <row r="2468" spans="1:21" x14ac:dyDescent="0.2">
      <c r="A2468" t="s">
        <v>17341</v>
      </c>
      <c r="B2468" t="s">
        <v>14966</v>
      </c>
      <c r="C2468">
        <v>3506008</v>
      </c>
      <c r="D2468" t="s">
        <v>15284</v>
      </c>
      <c r="E2468" t="s">
        <v>17346</v>
      </c>
      <c r="F2468" t="s">
        <v>6402</v>
      </c>
      <c r="G2468">
        <v>399</v>
      </c>
      <c r="H2468">
        <v>15247</v>
      </c>
      <c r="I2468">
        <v>0</v>
      </c>
      <c r="J2468">
        <v>0</v>
      </c>
      <c r="K2468">
        <v>0</v>
      </c>
      <c r="L2468" t="s">
        <v>6403</v>
      </c>
      <c r="M2468">
        <v>2018</v>
      </c>
      <c r="N2468" t="s">
        <v>1463</v>
      </c>
      <c r="O2468">
        <v>1</v>
      </c>
      <c r="P2468">
        <v>1</v>
      </c>
      <c r="Q2468" t="s">
        <v>15830</v>
      </c>
      <c r="R2468" t="s">
        <v>7734</v>
      </c>
      <c r="S2468" t="s">
        <v>7734</v>
      </c>
      <c r="T2468" t="s">
        <v>22275</v>
      </c>
      <c r="U2468">
        <f t="shared" si="38"/>
        <v>266024</v>
      </c>
    </row>
    <row r="2469" spans="1:21" x14ac:dyDescent="0.2">
      <c r="A2469" t="s">
        <v>17341</v>
      </c>
      <c r="B2469" t="s">
        <v>14966</v>
      </c>
      <c r="C2469">
        <v>3506008</v>
      </c>
      <c r="D2469" t="s">
        <v>15404</v>
      </c>
      <c r="E2469" t="s">
        <v>17347</v>
      </c>
      <c r="F2469" t="s">
        <v>6402</v>
      </c>
      <c r="G2469">
        <v>336</v>
      </c>
      <c r="H2469">
        <v>15247</v>
      </c>
      <c r="I2469">
        <v>0</v>
      </c>
      <c r="J2469">
        <v>0</v>
      </c>
      <c r="K2469">
        <v>0</v>
      </c>
      <c r="L2469" t="s">
        <v>6403</v>
      </c>
      <c r="M2469">
        <v>2018</v>
      </c>
      <c r="N2469" t="s">
        <v>1463</v>
      </c>
      <c r="O2469">
        <v>1</v>
      </c>
      <c r="P2469">
        <v>1</v>
      </c>
      <c r="Q2469" t="s">
        <v>15830</v>
      </c>
      <c r="R2469" t="s">
        <v>7734</v>
      </c>
      <c r="S2469" t="s">
        <v>7734</v>
      </c>
      <c r="T2469" t="s">
        <v>22276</v>
      </c>
      <c r="U2469">
        <f t="shared" si="38"/>
        <v>266024</v>
      </c>
    </row>
    <row r="2470" spans="1:21" x14ac:dyDescent="0.2">
      <c r="A2470" t="s">
        <v>17341</v>
      </c>
      <c r="B2470" t="s">
        <v>14966</v>
      </c>
      <c r="C2470">
        <v>3506008</v>
      </c>
      <c r="D2470" t="s">
        <v>6505</v>
      </c>
      <c r="E2470" t="s">
        <v>17348</v>
      </c>
      <c r="F2470" t="s">
        <v>6402</v>
      </c>
      <c r="G2470">
        <v>102</v>
      </c>
      <c r="H2470">
        <v>15247</v>
      </c>
      <c r="I2470">
        <v>0</v>
      </c>
      <c r="J2470">
        <v>0</v>
      </c>
      <c r="K2470">
        <v>0</v>
      </c>
      <c r="L2470" t="s">
        <v>6403</v>
      </c>
      <c r="M2470">
        <v>2018</v>
      </c>
      <c r="N2470" t="s">
        <v>1463</v>
      </c>
      <c r="O2470">
        <v>1</v>
      </c>
      <c r="P2470">
        <v>1</v>
      </c>
      <c r="Q2470" t="s">
        <v>15830</v>
      </c>
      <c r="R2470" t="s">
        <v>7734</v>
      </c>
      <c r="S2470" t="s">
        <v>7734</v>
      </c>
      <c r="T2470" t="s">
        <v>22277</v>
      </c>
      <c r="U2470">
        <f t="shared" si="38"/>
        <v>266024</v>
      </c>
    </row>
    <row r="2471" spans="1:21" x14ac:dyDescent="0.2">
      <c r="A2471" t="s">
        <v>17341</v>
      </c>
      <c r="B2471" t="s">
        <v>14966</v>
      </c>
      <c r="C2471">
        <v>3506008</v>
      </c>
      <c r="D2471" t="s">
        <v>15427</v>
      </c>
      <c r="E2471" t="s">
        <v>17349</v>
      </c>
      <c r="F2471" t="s">
        <v>6402</v>
      </c>
      <c r="G2471">
        <v>357</v>
      </c>
      <c r="H2471">
        <v>15247</v>
      </c>
      <c r="I2471">
        <v>0</v>
      </c>
      <c r="J2471">
        <v>0</v>
      </c>
      <c r="K2471">
        <v>0</v>
      </c>
      <c r="L2471" t="s">
        <v>6403</v>
      </c>
      <c r="M2471">
        <v>2018</v>
      </c>
      <c r="N2471" t="s">
        <v>1463</v>
      </c>
      <c r="O2471">
        <v>1</v>
      </c>
      <c r="P2471">
        <v>1</v>
      </c>
      <c r="Q2471" t="s">
        <v>15830</v>
      </c>
      <c r="R2471" t="s">
        <v>7734</v>
      </c>
      <c r="S2471" t="s">
        <v>7734</v>
      </c>
      <c r="T2471" t="s">
        <v>22278</v>
      </c>
      <c r="U2471">
        <f t="shared" si="38"/>
        <v>266024</v>
      </c>
    </row>
    <row r="2472" spans="1:21" x14ac:dyDescent="0.2">
      <c r="A2472" t="s">
        <v>17341</v>
      </c>
      <c r="B2472" t="s">
        <v>14966</v>
      </c>
      <c r="C2472">
        <v>3506008</v>
      </c>
      <c r="D2472" t="s">
        <v>17350</v>
      </c>
      <c r="E2472" t="s">
        <v>17351</v>
      </c>
      <c r="F2472" t="s">
        <v>6402</v>
      </c>
      <c r="G2472">
        <v>65</v>
      </c>
      <c r="H2472">
        <v>15247</v>
      </c>
      <c r="I2472">
        <v>0</v>
      </c>
      <c r="J2472">
        <v>0</v>
      </c>
      <c r="K2472">
        <v>0</v>
      </c>
      <c r="L2472" t="s">
        <v>6403</v>
      </c>
      <c r="M2472">
        <v>2018</v>
      </c>
      <c r="N2472" t="s">
        <v>1463</v>
      </c>
      <c r="O2472">
        <v>1</v>
      </c>
      <c r="P2472">
        <v>1</v>
      </c>
      <c r="Q2472" t="s">
        <v>15830</v>
      </c>
      <c r="R2472" t="s">
        <v>7734</v>
      </c>
      <c r="S2472" t="s">
        <v>7734</v>
      </c>
      <c r="T2472" t="s">
        <v>22279</v>
      </c>
      <c r="U2472">
        <f t="shared" si="38"/>
        <v>266024</v>
      </c>
    </row>
    <row r="2473" spans="1:21" x14ac:dyDescent="0.2">
      <c r="A2473" t="s">
        <v>17341</v>
      </c>
      <c r="B2473" t="s">
        <v>14966</v>
      </c>
      <c r="C2473">
        <v>3506008</v>
      </c>
      <c r="D2473" t="s">
        <v>6828</v>
      </c>
      <c r="E2473" t="s">
        <v>14979</v>
      </c>
      <c r="F2473" t="s">
        <v>6402</v>
      </c>
      <c r="G2473">
        <v>3622</v>
      </c>
      <c r="H2473">
        <v>15247</v>
      </c>
      <c r="I2473">
        <v>0</v>
      </c>
      <c r="J2473">
        <v>1</v>
      </c>
      <c r="K2473">
        <v>0</v>
      </c>
      <c r="L2473" t="s">
        <v>6403</v>
      </c>
      <c r="M2473">
        <v>2018</v>
      </c>
      <c r="N2473" t="s">
        <v>1463</v>
      </c>
      <c r="O2473">
        <v>1</v>
      </c>
      <c r="P2473">
        <v>1</v>
      </c>
      <c r="Q2473" t="s">
        <v>15830</v>
      </c>
      <c r="R2473" t="s">
        <v>7734</v>
      </c>
      <c r="S2473" t="s">
        <v>7734</v>
      </c>
      <c r="T2473" t="s">
        <v>4713</v>
      </c>
      <c r="U2473">
        <f t="shared" si="38"/>
        <v>266024</v>
      </c>
    </row>
    <row r="2474" spans="1:21" x14ac:dyDescent="0.2">
      <c r="A2474" t="s">
        <v>17341</v>
      </c>
      <c r="B2474" t="s">
        <v>14966</v>
      </c>
      <c r="C2474">
        <v>3506008</v>
      </c>
      <c r="D2474" t="s">
        <v>17352</v>
      </c>
      <c r="E2474" t="s">
        <v>17353</v>
      </c>
      <c r="F2474" t="s">
        <v>6402</v>
      </c>
      <c r="G2474">
        <v>393</v>
      </c>
      <c r="H2474">
        <v>15247</v>
      </c>
      <c r="I2474">
        <v>0</v>
      </c>
      <c r="J2474">
        <v>0</v>
      </c>
      <c r="K2474">
        <v>0</v>
      </c>
      <c r="L2474" t="s">
        <v>6403</v>
      </c>
      <c r="M2474">
        <v>2018</v>
      </c>
      <c r="N2474" t="s">
        <v>1463</v>
      </c>
      <c r="O2474">
        <v>1</v>
      </c>
      <c r="P2474">
        <v>1</v>
      </c>
      <c r="Q2474" t="s">
        <v>15830</v>
      </c>
      <c r="R2474" t="s">
        <v>7734</v>
      </c>
      <c r="S2474" t="s">
        <v>7734</v>
      </c>
      <c r="T2474" t="s">
        <v>22280</v>
      </c>
      <c r="U2474">
        <f t="shared" si="38"/>
        <v>266024</v>
      </c>
    </row>
    <row r="2475" spans="1:21" x14ac:dyDescent="0.2">
      <c r="A2475" t="s">
        <v>17341</v>
      </c>
      <c r="B2475" t="s">
        <v>14966</v>
      </c>
      <c r="C2475">
        <v>3506008</v>
      </c>
      <c r="D2475" t="s">
        <v>6485</v>
      </c>
      <c r="E2475" t="s">
        <v>6468</v>
      </c>
      <c r="F2475" t="s">
        <v>6402</v>
      </c>
      <c r="G2475">
        <v>685</v>
      </c>
      <c r="H2475">
        <v>15247</v>
      </c>
      <c r="I2475">
        <v>0</v>
      </c>
      <c r="J2475">
        <v>0</v>
      </c>
      <c r="K2475">
        <v>0</v>
      </c>
      <c r="L2475" t="s">
        <v>6403</v>
      </c>
      <c r="M2475">
        <v>2018</v>
      </c>
      <c r="N2475" t="s">
        <v>1463</v>
      </c>
      <c r="O2475">
        <v>1</v>
      </c>
      <c r="P2475">
        <v>1</v>
      </c>
      <c r="Q2475" t="s">
        <v>15830</v>
      </c>
      <c r="R2475" t="s">
        <v>7734</v>
      </c>
      <c r="S2475" t="s">
        <v>7734</v>
      </c>
      <c r="T2475" t="s">
        <v>22281</v>
      </c>
      <c r="U2475">
        <f t="shared" si="38"/>
        <v>266024</v>
      </c>
    </row>
    <row r="2476" spans="1:21" x14ac:dyDescent="0.2">
      <c r="A2476" t="s">
        <v>17341</v>
      </c>
      <c r="B2476" t="s">
        <v>14966</v>
      </c>
      <c r="C2476">
        <v>3506008</v>
      </c>
      <c r="D2476" t="s">
        <v>6851</v>
      </c>
      <c r="E2476" t="s">
        <v>17354</v>
      </c>
      <c r="F2476" t="s">
        <v>6402</v>
      </c>
      <c r="G2476">
        <v>212</v>
      </c>
      <c r="H2476">
        <v>15247</v>
      </c>
      <c r="I2476">
        <v>0</v>
      </c>
      <c r="J2476">
        <v>0</v>
      </c>
      <c r="K2476">
        <v>0</v>
      </c>
      <c r="L2476" t="s">
        <v>6403</v>
      </c>
      <c r="M2476">
        <v>2018</v>
      </c>
      <c r="N2476" t="s">
        <v>1463</v>
      </c>
      <c r="O2476">
        <v>1</v>
      </c>
      <c r="P2476">
        <v>1</v>
      </c>
      <c r="Q2476" t="s">
        <v>15830</v>
      </c>
      <c r="R2476" t="s">
        <v>7734</v>
      </c>
      <c r="S2476" t="s">
        <v>7734</v>
      </c>
      <c r="T2476" t="s">
        <v>22282</v>
      </c>
      <c r="U2476">
        <f t="shared" si="38"/>
        <v>266024</v>
      </c>
    </row>
    <row r="2477" spans="1:21" x14ac:dyDescent="0.2">
      <c r="A2477" t="s">
        <v>17355</v>
      </c>
      <c r="B2477" t="s">
        <v>14966</v>
      </c>
      <c r="C2477">
        <v>3506008</v>
      </c>
      <c r="D2477" t="s">
        <v>7484</v>
      </c>
      <c r="E2477" t="s">
        <v>14512</v>
      </c>
      <c r="F2477" t="s">
        <v>6402</v>
      </c>
      <c r="G2477">
        <v>6179</v>
      </c>
      <c r="H2477">
        <v>11019</v>
      </c>
      <c r="I2477">
        <v>1</v>
      </c>
      <c r="J2477">
        <v>1</v>
      </c>
      <c r="K2477">
        <v>0</v>
      </c>
      <c r="L2477" t="s">
        <v>6409</v>
      </c>
      <c r="M2477">
        <v>2018</v>
      </c>
      <c r="N2477" t="s">
        <v>1463</v>
      </c>
      <c r="O2477">
        <v>10</v>
      </c>
      <c r="P2477">
        <v>1</v>
      </c>
      <c r="Q2477" t="s">
        <v>15830</v>
      </c>
      <c r="R2477" t="s">
        <v>7734</v>
      </c>
      <c r="S2477" t="s">
        <v>7734</v>
      </c>
      <c r="T2477" t="s">
        <v>22283</v>
      </c>
      <c r="U2477">
        <f t="shared" si="38"/>
        <v>266024</v>
      </c>
    </row>
    <row r="2478" spans="1:21" x14ac:dyDescent="0.2">
      <c r="A2478" t="s">
        <v>17355</v>
      </c>
      <c r="B2478" t="s">
        <v>14966</v>
      </c>
      <c r="C2478">
        <v>3506008</v>
      </c>
      <c r="D2478" t="s">
        <v>17356</v>
      </c>
      <c r="E2478" t="s">
        <v>17357</v>
      </c>
      <c r="F2478" t="s">
        <v>6402</v>
      </c>
      <c r="G2478">
        <v>875</v>
      </c>
      <c r="H2478">
        <v>11019</v>
      </c>
      <c r="I2478">
        <v>0</v>
      </c>
      <c r="J2478">
        <v>0</v>
      </c>
      <c r="K2478">
        <v>0</v>
      </c>
      <c r="L2478" t="s">
        <v>6403</v>
      </c>
      <c r="M2478">
        <v>2018</v>
      </c>
      <c r="N2478" t="s">
        <v>1463</v>
      </c>
      <c r="O2478">
        <v>10</v>
      </c>
      <c r="P2478">
        <v>1</v>
      </c>
      <c r="Q2478" t="s">
        <v>15830</v>
      </c>
      <c r="R2478" t="s">
        <v>7734</v>
      </c>
      <c r="S2478" t="s">
        <v>7734</v>
      </c>
      <c r="T2478" t="s">
        <v>22284</v>
      </c>
      <c r="U2478">
        <f t="shared" si="38"/>
        <v>266024</v>
      </c>
    </row>
    <row r="2479" spans="1:21" x14ac:dyDescent="0.2">
      <c r="A2479" t="s">
        <v>17355</v>
      </c>
      <c r="B2479" t="s">
        <v>14966</v>
      </c>
      <c r="C2479">
        <v>3506008</v>
      </c>
      <c r="D2479" t="s">
        <v>6604</v>
      </c>
      <c r="E2479" t="s">
        <v>8957</v>
      </c>
      <c r="F2479" t="s">
        <v>6402</v>
      </c>
      <c r="G2479">
        <v>188</v>
      </c>
      <c r="H2479">
        <v>11019</v>
      </c>
      <c r="I2479">
        <v>0</v>
      </c>
      <c r="J2479">
        <v>0</v>
      </c>
      <c r="K2479">
        <v>0</v>
      </c>
      <c r="L2479" t="s">
        <v>6403</v>
      </c>
      <c r="M2479">
        <v>2018</v>
      </c>
      <c r="N2479" t="s">
        <v>1463</v>
      </c>
      <c r="O2479">
        <v>10</v>
      </c>
      <c r="P2479">
        <v>1</v>
      </c>
      <c r="Q2479" t="s">
        <v>15830</v>
      </c>
      <c r="R2479" t="s">
        <v>7734</v>
      </c>
      <c r="S2479" t="s">
        <v>7734</v>
      </c>
      <c r="T2479" t="s">
        <v>22285</v>
      </c>
      <c r="U2479">
        <f t="shared" si="38"/>
        <v>266024</v>
      </c>
    </row>
    <row r="2480" spans="1:21" x14ac:dyDescent="0.2">
      <c r="A2480" t="s">
        <v>17355</v>
      </c>
      <c r="B2480" t="s">
        <v>14966</v>
      </c>
      <c r="C2480">
        <v>3506008</v>
      </c>
      <c r="D2480" t="s">
        <v>7234</v>
      </c>
      <c r="E2480" t="s">
        <v>15146</v>
      </c>
      <c r="F2480" t="s">
        <v>6402</v>
      </c>
      <c r="G2480">
        <v>342</v>
      </c>
      <c r="H2480">
        <v>11019</v>
      </c>
      <c r="I2480">
        <v>0</v>
      </c>
      <c r="J2480">
        <v>0</v>
      </c>
      <c r="K2480">
        <v>0</v>
      </c>
      <c r="L2480" t="s">
        <v>6403</v>
      </c>
      <c r="M2480">
        <v>2018</v>
      </c>
      <c r="N2480" t="s">
        <v>1463</v>
      </c>
      <c r="O2480">
        <v>10</v>
      </c>
      <c r="P2480">
        <v>1</v>
      </c>
      <c r="Q2480" t="s">
        <v>15830</v>
      </c>
      <c r="R2480" t="s">
        <v>7734</v>
      </c>
      <c r="S2480" t="s">
        <v>7734</v>
      </c>
      <c r="T2480" t="s">
        <v>22286</v>
      </c>
      <c r="U2480">
        <f t="shared" si="38"/>
        <v>266024</v>
      </c>
    </row>
    <row r="2481" spans="1:21" x14ac:dyDescent="0.2">
      <c r="A2481" t="s">
        <v>17355</v>
      </c>
      <c r="B2481" t="s">
        <v>14966</v>
      </c>
      <c r="C2481">
        <v>3506008</v>
      </c>
      <c r="D2481" t="s">
        <v>6597</v>
      </c>
      <c r="E2481" t="s">
        <v>17358</v>
      </c>
      <c r="F2481" t="s">
        <v>6402</v>
      </c>
      <c r="G2481">
        <v>3435</v>
      </c>
      <c r="H2481">
        <v>11019</v>
      </c>
      <c r="I2481">
        <v>0</v>
      </c>
      <c r="J2481">
        <v>0</v>
      </c>
      <c r="K2481">
        <v>0</v>
      </c>
      <c r="L2481" t="s">
        <v>6403</v>
      </c>
      <c r="M2481">
        <v>2018</v>
      </c>
      <c r="N2481" t="s">
        <v>1463</v>
      </c>
      <c r="O2481">
        <v>10</v>
      </c>
      <c r="P2481">
        <v>1</v>
      </c>
      <c r="Q2481" t="s">
        <v>15830</v>
      </c>
      <c r="R2481" t="s">
        <v>7734</v>
      </c>
      <c r="S2481" t="s">
        <v>7734</v>
      </c>
      <c r="T2481" t="s">
        <v>22287</v>
      </c>
      <c r="U2481">
        <f t="shared" si="38"/>
        <v>266024</v>
      </c>
    </row>
    <row r="2482" spans="1:21" x14ac:dyDescent="0.2">
      <c r="A2482" t="s">
        <v>17359</v>
      </c>
      <c r="B2482" t="s">
        <v>14966</v>
      </c>
      <c r="C2482">
        <v>3506008</v>
      </c>
      <c r="D2482" t="s">
        <v>6622</v>
      </c>
      <c r="E2482" t="s">
        <v>17360</v>
      </c>
      <c r="F2482" t="s">
        <v>6402</v>
      </c>
      <c r="G2482">
        <v>1544</v>
      </c>
      <c r="H2482">
        <v>8274</v>
      </c>
      <c r="I2482">
        <v>0</v>
      </c>
      <c r="J2482">
        <v>0</v>
      </c>
      <c r="K2482">
        <v>0</v>
      </c>
      <c r="L2482" t="s">
        <v>6403</v>
      </c>
      <c r="M2482">
        <v>2018</v>
      </c>
      <c r="N2482" t="s">
        <v>1463</v>
      </c>
      <c r="O2482">
        <v>11</v>
      </c>
      <c r="P2482">
        <v>1</v>
      </c>
      <c r="Q2482" t="s">
        <v>15830</v>
      </c>
      <c r="R2482" t="s">
        <v>7734</v>
      </c>
      <c r="S2482" t="s">
        <v>7734</v>
      </c>
      <c r="T2482" t="s">
        <v>22288</v>
      </c>
      <c r="U2482">
        <f t="shared" si="38"/>
        <v>266024</v>
      </c>
    </row>
    <row r="2483" spans="1:21" x14ac:dyDescent="0.2">
      <c r="A2483" t="s">
        <v>17359</v>
      </c>
      <c r="B2483" t="s">
        <v>14966</v>
      </c>
      <c r="C2483">
        <v>3506008</v>
      </c>
      <c r="D2483" t="s">
        <v>6427</v>
      </c>
      <c r="E2483" t="s">
        <v>7494</v>
      </c>
      <c r="F2483" t="s">
        <v>6402</v>
      </c>
      <c r="G2483">
        <v>6730</v>
      </c>
      <c r="H2483">
        <v>8274</v>
      </c>
      <c r="I2483">
        <v>1</v>
      </c>
      <c r="J2483">
        <v>1</v>
      </c>
      <c r="K2483">
        <v>0</v>
      </c>
      <c r="L2483" t="s">
        <v>6403</v>
      </c>
      <c r="M2483">
        <v>2018</v>
      </c>
      <c r="N2483" t="s">
        <v>1463</v>
      </c>
      <c r="O2483">
        <v>11</v>
      </c>
      <c r="P2483">
        <v>1</v>
      </c>
      <c r="Q2483" t="s">
        <v>15830</v>
      </c>
      <c r="R2483" t="s">
        <v>7734</v>
      </c>
      <c r="S2483" t="s">
        <v>7734</v>
      </c>
      <c r="T2483" t="s">
        <v>4695</v>
      </c>
      <c r="U2483">
        <f t="shared" si="38"/>
        <v>266024</v>
      </c>
    </row>
    <row r="2484" spans="1:21" x14ac:dyDescent="0.2">
      <c r="A2484" t="s">
        <v>17361</v>
      </c>
      <c r="B2484" t="s">
        <v>14966</v>
      </c>
      <c r="C2484">
        <v>3506008</v>
      </c>
      <c r="D2484" t="s">
        <v>17362</v>
      </c>
      <c r="E2484" t="s">
        <v>17363</v>
      </c>
      <c r="F2484" t="s">
        <v>6402</v>
      </c>
      <c r="G2484">
        <v>88</v>
      </c>
      <c r="H2484">
        <v>10743</v>
      </c>
      <c r="I2484">
        <v>0</v>
      </c>
      <c r="J2484">
        <v>0</v>
      </c>
      <c r="K2484">
        <v>0</v>
      </c>
      <c r="L2484" t="s">
        <v>6403</v>
      </c>
      <c r="M2484">
        <v>2018</v>
      </c>
      <c r="N2484" t="s">
        <v>1463</v>
      </c>
      <c r="O2484">
        <v>12</v>
      </c>
      <c r="P2484">
        <v>1</v>
      </c>
      <c r="Q2484" t="s">
        <v>15830</v>
      </c>
      <c r="R2484" t="s">
        <v>7734</v>
      </c>
      <c r="S2484" t="s">
        <v>7734</v>
      </c>
      <c r="T2484" t="s">
        <v>22289</v>
      </c>
      <c r="U2484">
        <f t="shared" si="38"/>
        <v>266024</v>
      </c>
    </row>
    <row r="2485" spans="1:21" x14ac:dyDescent="0.2">
      <c r="A2485" t="s">
        <v>17361</v>
      </c>
      <c r="B2485" t="s">
        <v>14966</v>
      </c>
      <c r="C2485">
        <v>3506008</v>
      </c>
      <c r="D2485" t="s">
        <v>12442</v>
      </c>
      <c r="E2485" t="s">
        <v>6988</v>
      </c>
      <c r="F2485" t="s">
        <v>6402</v>
      </c>
      <c r="G2485">
        <v>7320</v>
      </c>
      <c r="H2485">
        <v>10743</v>
      </c>
      <c r="I2485">
        <v>1</v>
      </c>
      <c r="J2485">
        <v>1</v>
      </c>
      <c r="K2485">
        <v>0</v>
      </c>
      <c r="L2485" t="s">
        <v>6403</v>
      </c>
      <c r="M2485">
        <v>2018</v>
      </c>
      <c r="N2485" t="s">
        <v>1463</v>
      </c>
      <c r="O2485">
        <v>12</v>
      </c>
      <c r="P2485">
        <v>1</v>
      </c>
      <c r="Q2485" t="s">
        <v>15830</v>
      </c>
      <c r="R2485" t="s">
        <v>7734</v>
      </c>
      <c r="S2485" t="s">
        <v>7734</v>
      </c>
      <c r="T2485" t="s">
        <v>22290</v>
      </c>
      <c r="U2485">
        <f t="shared" si="38"/>
        <v>266024</v>
      </c>
    </row>
    <row r="2486" spans="1:21" x14ac:dyDescent="0.2">
      <c r="A2486" t="s">
        <v>17361</v>
      </c>
      <c r="B2486" t="s">
        <v>14966</v>
      </c>
      <c r="C2486">
        <v>3506008</v>
      </c>
      <c r="D2486" t="s">
        <v>15204</v>
      </c>
      <c r="E2486" t="s">
        <v>8101</v>
      </c>
      <c r="F2486" t="s">
        <v>6402</v>
      </c>
      <c r="G2486">
        <v>3050</v>
      </c>
      <c r="H2486">
        <v>10743</v>
      </c>
      <c r="I2486">
        <v>0</v>
      </c>
      <c r="J2486">
        <v>0</v>
      </c>
      <c r="K2486">
        <v>0</v>
      </c>
      <c r="L2486" t="s">
        <v>6403</v>
      </c>
      <c r="M2486">
        <v>2018</v>
      </c>
      <c r="N2486" t="s">
        <v>1463</v>
      </c>
      <c r="O2486">
        <v>12</v>
      </c>
      <c r="P2486">
        <v>1</v>
      </c>
      <c r="Q2486" t="s">
        <v>15830</v>
      </c>
      <c r="R2486" t="s">
        <v>7734</v>
      </c>
      <c r="S2486" t="s">
        <v>7734</v>
      </c>
      <c r="T2486" t="s">
        <v>22291</v>
      </c>
      <c r="U2486">
        <f t="shared" si="38"/>
        <v>266024</v>
      </c>
    </row>
    <row r="2487" spans="1:21" x14ac:dyDescent="0.2">
      <c r="A2487" t="s">
        <v>17361</v>
      </c>
      <c r="B2487" t="s">
        <v>14966</v>
      </c>
      <c r="C2487">
        <v>3506008</v>
      </c>
      <c r="D2487" t="s">
        <v>6595</v>
      </c>
      <c r="E2487" t="s">
        <v>7861</v>
      </c>
      <c r="F2487" t="s">
        <v>6402</v>
      </c>
      <c r="G2487">
        <v>285</v>
      </c>
      <c r="H2487">
        <v>10743</v>
      </c>
      <c r="I2487">
        <v>0</v>
      </c>
      <c r="J2487">
        <v>0</v>
      </c>
      <c r="K2487">
        <v>0</v>
      </c>
      <c r="L2487" t="s">
        <v>6403</v>
      </c>
      <c r="M2487">
        <v>2018</v>
      </c>
      <c r="N2487" t="s">
        <v>1463</v>
      </c>
      <c r="O2487">
        <v>12</v>
      </c>
      <c r="P2487">
        <v>1</v>
      </c>
      <c r="Q2487" t="s">
        <v>15830</v>
      </c>
      <c r="R2487" t="s">
        <v>7734</v>
      </c>
      <c r="S2487" t="s">
        <v>7734</v>
      </c>
      <c r="T2487" t="s">
        <v>22292</v>
      </c>
      <c r="U2487">
        <f t="shared" si="38"/>
        <v>266024</v>
      </c>
    </row>
    <row r="2488" spans="1:21" x14ac:dyDescent="0.2">
      <c r="A2488" t="s">
        <v>17364</v>
      </c>
      <c r="B2488" t="s">
        <v>14966</v>
      </c>
      <c r="C2488">
        <v>3506008</v>
      </c>
      <c r="D2488" t="s">
        <v>6738</v>
      </c>
      <c r="E2488" t="s">
        <v>17365</v>
      </c>
      <c r="F2488" t="s">
        <v>6402</v>
      </c>
      <c r="G2488">
        <v>1774</v>
      </c>
      <c r="H2488">
        <v>9108</v>
      </c>
      <c r="I2488">
        <v>0</v>
      </c>
      <c r="J2488">
        <v>0</v>
      </c>
      <c r="K2488">
        <v>0</v>
      </c>
      <c r="L2488" t="s">
        <v>6403</v>
      </c>
      <c r="M2488">
        <v>2018</v>
      </c>
      <c r="N2488" t="s">
        <v>1463</v>
      </c>
      <c r="O2488">
        <v>13</v>
      </c>
      <c r="P2488">
        <v>1</v>
      </c>
      <c r="Q2488" t="s">
        <v>15830</v>
      </c>
      <c r="R2488" t="s">
        <v>7734</v>
      </c>
      <c r="S2488" t="s">
        <v>7734</v>
      </c>
      <c r="T2488" t="s">
        <v>22293</v>
      </c>
      <c r="U2488">
        <f t="shared" si="38"/>
        <v>266024</v>
      </c>
    </row>
    <row r="2489" spans="1:21" x14ac:dyDescent="0.2">
      <c r="A2489" t="s">
        <v>17364</v>
      </c>
      <c r="B2489" t="s">
        <v>14966</v>
      </c>
      <c r="C2489">
        <v>3506008</v>
      </c>
      <c r="D2489" t="s">
        <v>17366</v>
      </c>
      <c r="E2489" t="s">
        <v>17367</v>
      </c>
      <c r="F2489" t="s">
        <v>6402</v>
      </c>
      <c r="G2489">
        <v>7334</v>
      </c>
      <c r="H2489">
        <v>9108</v>
      </c>
      <c r="I2489">
        <v>1</v>
      </c>
      <c r="J2489">
        <v>1</v>
      </c>
      <c r="K2489">
        <v>0</v>
      </c>
      <c r="L2489" t="s">
        <v>6403</v>
      </c>
      <c r="M2489">
        <v>2018</v>
      </c>
      <c r="N2489" t="s">
        <v>1463</v>
      </c>
      <c r="O2489">
        <v>13</v>
      </c>
      <c r="P2489">
        <v>1</v>
      </c>
      <c r="Q2489" t="s">
        <v>15830</v>
      </c>
      <c r="R2489" t="s">
        <v>7734</v>
      </c>
      <c r="S2489" t="s">
        <v>7734</v>
      </c>
      <c r="T2489" t="s">
        <v>22294</v>
      </c>
      <c r="U2489">
        <f t="shared" si="38"/>
        <v>266024</v>
      </c>
    </row>
    <row r="2490" spans="1:21" x14ac:dyDescent="0.2">
      <c r="A2490" t="s">
        <v>17368</v>
      </c>
      <c r="B2490" t="s">
        <v>14966</v>
      </c>
      <c r="C2490">
        <v>3506008</v>
      </c>
      <c r="D2490" t="s">
        <v>7080</v>
      </c>
      <c r="E2490" t="s">
        <v>15805</v>
      </c>
      <c r="F2490" t="s">
        <v>6402</v>
      </c>
      <c r="G2490">
        <v>7754</v>
      </c>
      <c r="H2490">
        <v>10115</v>
      </c>
      <c r="I2490">
        <v>1</v>
      </c>
      <c r="J2490">
        <v>1</v>
      </c>
      <c r="K2490">
        <v>0</v>
      </c>
      <c r="L2490" t="s">
        <v>6409</v>
      </c>
      <c r="M2490">
        <v>2018</v>
      </c>
      <c r="N2490" t="s">
        <v>1463</v>
      </c>
      <c r="O2490">
        <v>14</v>
      </c>
      <c r="P2490">
        <v>1</v>
      </c>
      <c r="Q2490" t="s">
        <v>15830</v>
      </c>
      <c r="R2490" t="s">
        <v>7734</v>
      </c>
      <c r="S2490" t="s">
        <v>7734</v>
      </c>
      <c r="T2490" t="s">
        <v>22295</v>
      </c>
      <c r="U2490">
        <f t="shared" si="38"/>
        <v>266024</v>
      </c>
    </row>
    <row r="2491" spans="1:21" x14ac:dyDescent="0.2">
      <c r="A2491" t="s">
        <v>17368</v>
      </c>
      <c r="B2491" t="s">
        <v>14966</v>
      </c>
      <c r="C2491">
        <v>3506008</v>
      </c>
      <c r="D2491" t="s">
        <v>7612</v>
      </c>
      <c r="E2491" t="s">
        <v>6425</v>
      </c>
      <c r="F2491" t="s">
        <v>6402</v>
      </c>
      <c r="G2491">
        <v>701</v>
      </c>
      <c r="H2491">
        <v>10115</v>
      </c>
      <c r="I2491">
        <v>0</v>
      </c>
      <c r="J2491">
        <v>0</v>
      </c>
      <c r="K2491">
        <v>0</v>
      </c>
      <c r="L2491" t="s">
        <v>6403</v>
      </c>
      <c r="M2491">
        <v>2018</v>
      </c>
      <c r="N2491" t="s">
        <v>1463</v>
      </c>
      <c r="O2491">
        <v>14</v>
      </c>
      <c r="P2491">
        <v>1</v>
      </c>
      <c r="Q2491" t="s">
        <v>15830</v>
      </c>
      <c r="R2491" t="s">
        <v>7734</v>
      </c>
      <c r="S2491" t="s">
        <v>7734</v>
      </c>
      <c r="T2491" t="s">
        <v>22296</v>
      </c>
      <c r="U2491">
        <f t="shared" si="38"/>
        <v>266024</v>
      </c>
    </row>
    <row r="2492" spans="1:21" x14ac:dyDescent="0.2">
      <c r="A2492" t="s">
        <v>17368</v>
      </c>
      <c r="B2492" t="s">
        <v>14966</v>
      </c>
      <c r="C2492">
        <v>3506008</v>
      </c>
      <c r="D2492" t="s">
        <v>8550</v>
      </c>
      <c r="E2492" t="s">
        <v>17369</v>
      </c>
      <c r="F2492" t="s">
        <v>6402</v>
      </c>
      <c r="G2492">
        <v>1461</v>
      </c>
      <c r="H2492">
        <v>10115</v>
      </c>
      <c r="I2492">
        <v>0</v>
      </c>
      <c r="J2492">
        <v>0</v>
      </c>
      <c r="K2492">
        <v>0</v>
      </c>
      <c r="L2492" t="s">
        <v>6403</v>
      </c>
      <c r="M2492">
        <v>2018</v>
      </c>
      <c r="N2492" t="s">
        <v>1463</v>
      </c>
      <c r="O2492">
        <v>14</v>
      </c>
      <c r="P2492">
        <v>1</v>
      </c>
      <c r="Q2492" t="s">
        <v>15830</v>
      </c>
      <c r="R2492" t="s">
        <v>7734</v>
      </c>
      <c r="S2492" t="s">
        <v>7734</v>
      </c>
      <c r="T2492" t="s">
        <v>22297</v>
      </c>
      <c r="U2492">
        <f t="shared" si="38"/>
        <v>266024</v>
      </c>
    </row>
    <row r="2493" spans="1:21" x14ac:dyDescent="0.2">
      <c r="A2493" t="s">
        <v>17368</v>
      </c>
      <c r="B2493" t="s">
        <v>14966</v>
      </c>
      <c r="C2493">
        <v>3506008</v>
      </c>
      <c r="D2493" t="s">
        <v>17370</v>
      </c>
      <c r="E2493" t="s">
        <v>17371</v>
      </c>
      <c r="F2493" t="s">
        <v>6402</v>
      </c>
      <c r="G2493">
        <v>199</v>
      </c>
      <c r="H2493">
        <v>10115</v>
      </c>
      <c r="I2493">
        <v>0</v>
      </c>
      <c r="J2493">
        <v>0</v>
      </c>
      <c r="K2493">
        <v>0</v>
      </c>
      <c r="L2493" t="s">
        <v>6403</v>
      </c>
      <c r="M2493">
        <v>2018</v>
      </c>
      <c r="N2493" t="s">
        <v>1463</v>
      </c>
      <c r="O2493">
        <v>14</v>
      </c>
      <c r="P2493">
        <v>1</v>
      </c>
      <c r="Q2493" t="s">
        <v>15830</v>
      </c>
      <c r="R2493" t="s">
        <v>7734</v>
      </c>
      <c r="S2493" t="s">
        <v>7734</v>
      </c>
      <c r="T2493" t="s">
        <v>22298</v>
      </c>
      <c r="U2493">
        <f t="shared" si="38"/>
        <v>266024</v>
      </c>
    </row>
    <row r="2494" spans="1:21" x14ac:dyDescent="0.2">
      <c r="A2494" t="s">
        <v>17372</v>
      </c>
      <c r="B2494" t="s">
        <v>14966</v>
      </c>
      <c r="C2494">
        <v>3506008</v>
      </c>
      <c r="D2494" t="s">
        <v>6550</v>
      </c>
      <c r="E2494" t="s">
        <v>15064</v>
      </c>
      <c r="F2494" t="s">
        <v>6402</v>
      </c>
      <c r="G2494">
        <v>12068</v>
      </c>
      <c r="H2494">
        <v>14151</v>
      </c>
      <c r="I2494">
        <v>1</v>
      </c>
      <c r="J2494">
        <v>1</v>
      </c>
      <c r="K2494">
        <v>0</v>
      </c>
      <c r="L2494" t="s">
        <v>6403</v>
      </c>
      <c r="M2494">
        <v>2018</v>
      </c>
      <c r="N2494" t="s">
        <v>1463</v>
      </c>
      <c r="O2494">
        <v>15</v>
      </c>
      <c r="P2494">
        <v>1</v>
      </c>
      <c r="Q2494" t="s">
        <v>15830</v>
      </c>
      <c r="R2494" t="s">
        <v>7734</v>
      </c>
      <c r="S2494" t="s">
        <v>7734</v>
      </c>
      <c r="T2494" t="s">
        <v>4687</v>
      </c>
      <c r="U2494">
        <f t="shared" si="38"/>
        <v>266024</v>
      </c>
    </row>
    <row r="2495" spans="1:21" x14ac:dyDescent="0.2">
      <c r="A2495" t="s">
        <v>17372</v>
      </c>
      <c r="B2495" t="s">
        <v>14966</v>
      </c>
      <c r="C2495">
        <v>3506008</v>
      </c>
      <c r="D2495" t="s">
        <v>6467</v>
      </c>
      <c r="E2495" t="s">
        <v>15066</v>
      </c>
      <c r="F2495" t="s">
        <v>6402</v>
      </c>
      <c r="G2495">
        <v>2083</v>
      </c>
      <c r="H2495">
        <v>14151</v>
      </c>
      <c r="I2495">
        <v>0</v>
      </c>
      <c r="J2495">
        <v>0</v>
      </c>
      <c r="K2495">
        <v>0</v>
      </c>
      <c r="L2495" t="s">
        <v>6403</v>
      </c>
      <c r="M2495">
        <v>2018</v>
      </c>
      <c r="N2495" t="s">
        <v>1463</v>
      </c>
      <c r="O2495">
        <v>15</v>
      </c>
      <c r="P2495">
        <v>1</v>
      </c>
      <c r="Q2495" t="s">
        <v>15830</v>
      </c>
      <c r="R2495" t="s">
        <v>7734</v>
      </c>
      <c r="S2495" t="s">
        <v>7734</v>
      </c>
      <c r="T2495" t="s">
        <v>22299</v>
      </c>
      <c r="U2495">
        <f t="shared" si="38"/>
        <v>266024</v>
      </c>
    </row>
    <row r="2496" spans="1:21" x14ac:dyDescent="0.2">
      <c r="A2496" t="s">
        <v>17373</v>
      </c>
      <c r="B2496" t="s">
        <v>14966</v>
      </c>
      <c r="C2496">
        <v>3506008</v>
      </c>
      <c r="D2496" t="s">
        <v>8764</v>
      </c>
      <c r="E2496" t="s">
        <v>6633</v>
      </c>
      <c r="F2496" t="s">
        <v>6402</v>
      </c>
      <c r="G2496">
        <v>1783</v>
      </c>
      <c r="H2496">
        <v>11234</v>
      </c>
      <c r="I2496">
        <v>0</v>
      </c>
      <c r="J2496">
        <v>0</v>
      </c>
      <c r="K2496">
        <v>0</v>
      </c>
      <c r="L2496" t="s">
        <v>6409</v>
      </c>
      <c r="M2496">
        <v>2018</v>
      </c>
      <c r="N2496" t="s">
        <v>1463</v>
      </c>
      <c r="O2496">
        <v>16</v>
      </c>
      <c r="P2496">
        <v>1</v>
      </c>
      <c r="Q2496" t="s">
        <v>15830</v>
      </c>
      <c r="R2496" t="s">
        <v>7734</v>
      </c>
      <c r="S2496" t="s">
        <v>7734</v>
      </c>
      <c r="T2496" t="s">
        <v>22300</v>
      </c>
      <c r="U2496">
        <f t="shared" si="38"/>
        <v>266024</v>
      </c>
    </row>
    <row r="2497" spans="1:21" x14ac:dyDescent="0.2">
      <c r="A2497" t="s">
        <v>17373</v>
      </c>
      <c r="B2497" t="s">
        <v>14966</v>
      </c>
      <c r="C2497">
        <v>3506008</v>
      </c>
      <c r="D2497" t="s">
        <v>6882</v>
      </c>
      <c r="E2497" t="s">
        <v>15071</v>
      </c>
      <c r="F2497" t="s">
        <v>6402</v>
      </c>
      <c r="G2497">
        <v>6122</v>
      </c>
      <c r="H2497">
        <v>11234</v>
      </c>
      <c r="I2497">
        <v>1</v>
      </c>
      <c r="J2497">
        <v>1</v>
      </c>
      <c r="K2497">
        <v>0</v>
      </c>
      <c r="L2497" t="s">
        <v>6403</v>
      </c>
      <c r="M2497">
        <v>2018</v>
      </c>
      <c r="N2497" t="s">
        <v>1463</v>
      </c>
      <c r="O2497">
        <v>16</v>
      </c>
      <c r="P2497">
        <v>1</v>
      </c>
      <c r="Q2497" t="s">
        <v>15830</v>
      </c>
      <c r="R2497" t="s">
        <v>7734</v>
      </c>
      <c r="S2497" t="s">
        <v>7734</v>
      </c>
      <c r="T2497" t="s">
        <v>4685</v>
      </c>
      <c r="U2497">
        <f t="shared" si="38"/>
        <v>266024</v>
      </c>
    </row>
    <row r="2498" spans="1:21" x14ac:dyDescent="0.2">
      <c r="A2498" t="s">
        <v>17373</v>
      </c>
      <c r="B2498" t="s">
        <v>14966</v>
      </c>
      <c r="C2498">
        <v>3506008</v>
      </c>
      <c r="D2498" t="s">
        <v>17374</v>
      </c>
      <c r="E2498" t="s">
        <v>17375</v>
      </c>
      <c r="F2498" t="s">
        <v>6402</v>
      </c>
      <c r="G2498">
        <v>2445</v>
      </c>
      <c r="H2498">
        <v>11234</v>
      </c>
      <c r="I2498">
        <v>0</v>
      </c>
      <c r="J2498">
        <v>0</v>
      </c>
      <c r="K2498">
        <v>0</v>
      </c>
      <c r="L2498" t="s">
        <v>6403</v>
      </c>
      <c r="M2498">
        <v>2018</v>
      </c>
      <c r="N2498" t="s">
        <v>1463</v>
      </c>
      <c r="O2498">
        <v>16</v>
      </c>
      <c r="P2498">
        <v>1</v>
      </c>
      <c r="Q2498" t="s">
        <v>15830</v>
      </c>
      <c r="R2498" t="s">
        <v>7734</v>
      </c>
      <c r="S2498" t="s">
        <v>7734</v>
      </c>
      <c r="T2498" t="s">
        <v>22301</v>
      </c>
      <c r="U2498">
        <f t="shared" ref="U2498:U2561" si="39">_xlfn.MAXIFS($H$2:$H$6695, $C$2:$C$6695,C2498)</f>
        <v>266024</v>
      </c>
    </row>
    <row r="2499" spans="1:21" x14ac:dyDescent="0.2">
      <c r="A2499" t="s">
        <v>17373</v>
      </c>
      <c r="B2499" t="s">
        <v>14966</v>
      </c>
      <c r="C2499">
        <v>3506008</v>
      </c>
      <c r="D2499" t="s">
        <v>17376</v>
      </c>
      <c r="E2499" t="s">
        <v>17377</v>
      </c>
      <c r="F2499" t="s">
        <v>6402</v>
      </c>
      <c r="G2499">
        <v>884</v>
      </c>
      <c r="H2499">
        <v>11234</v>
      </c>
      <c r="I2499">
        <v>0</v>
      </c>
      <c r="J2499">
        <v>0</v>
      </c>
      <c r="K2499">
        <v>0</v>
      </c>
      <c r="L2499" t="s">
        <v>6403</v>
      </c>
      <c r="M2499">
        <v>2018</v>
      </c>
      <c r="N2499" t="s">
        <v>1463</v>
      </c>
      <c r="O2499">
        <v>16</v>
      </c>
      <c r="P2499">
        <v>1</v>
      </c>
      <c r="Q2499" t="s">
        <v>15830</v>
      </c>
      <c r="R2499" t="s">
        <v>7734</v>
      </c>
      <c r="S2499" t="s">
        <v>7734</v>
      </c>
      <c r="T2499" t="s">
        <v>22302</v>
      </c>
      <c r="U2499">
        <f t="shared" si="39"/>
        <v>266024</v>
      </c>
    </row>
    <row r="2500" spans="1:21" x14ac:dyDescent="0.2">
      <c r="A2500" t="s">
        <v>17378</v>
      </c>
      <c r="B2500" t="s">
        <v>14966</v>
      </c>
      <c r="C2500">
        <v>3506008</v>
      </c>
      <c r="D2500" t="s">
        <v>6562</v>
      </c>
      <c r="E2500" t="s">
        <v>15378</v>
      </c>
      <c r="F2500" t="s">
        <v>6402</v>
      </c>
      <c r="G2500">
        <v>3198</v>
      </c>
      <c r="H2500">
        <v>12714</v>
      </c>
      <c r="I2500">
        <v>0</v>
      </c>
      <c r="J2500">
        <v>0</v>
      </c>
      <c r="K2500">
        <v>0</v>
      </c>
      <c r="L2500" t="s">
        <v>6409</v>
      </c>
      <c r="M2500">
        <v>2018</v>
      </c>
      <c r="N2500" t="s">
        <v>1463</v>
      </c>
      <c r="O2500">
        <v>17</v>
      </c>
      <c r="P2500">
        <v>1</v>
      </c>
      <c r="Q2500" t="s">
        <v>15830</v>
      </c>
      <c r="R2500" t="s">
        <v>7734</v>
      </c>
      <c r="S2500" t="s">
        <v>7734</v>
      </c>
      <c r="T2500" t="s">
        <v>22303</v>
      </c>
      <c r="U2500">
        <f t="shared" si="39"/>
        <v>266024</v>
      </c>
    </row>
    <row r="2501" spans="1:21" x14ac:dyDescent="0.2">
      <c r="A2501" t="s">
        <v>17378</v>
      </c>
      <c r="B2501" t="s">
        <v>14966</v>
      </c>
      <c r="C2501">
        <v>3506008</v>
      </c>
      <c r="D2501" t="s">
        <v>17379</v>
      </c>
      <c r="E2501" t="s">
        <v>17380</v>
      </c>
      <c r="F2501" t="s">
        <v>6402</v>
      </c>
      <c r="G2501">
        <v>520</v>
      </c>
      <c r="H2501">
        <v>12714</v>
      </c>
      <c r="I2501">
        <v>0</v>
      </c>
      <c r="J2501">
        <v>0</v>
      </c>
      <c r="K2501">
        <v>0</v>
      </c>
      <c r="L2501" t="s">
        <v>6403</v>
      </c>
      <c r="M2501">
        <v>2018</v>
      </c>
      <c r="N2501" t="s">
        <v>1463</v>
      </c>
      <c r="O2501">
        <v>17</v>
      </c>
      <c r="P2501">
        <v>1</v>
      </c>
      <c r="Q2501" t="s">
        <v>15830</v>
      </c>
      <c r="R2501" t="s">
        <v>7734</v>
      </c>
      <c r="S2501" t="s">
        <v>7734</v>
      </c>
      <c r="T2501" t="s">
        <v>22304</v>
      </c>
      <c r="U2501">
        <f t="shared" si="39"/>
        <v>266024</v>
      </c>
    </row>
    <row r="2502" spans="1:21" x14ac:dyDescent="0.2">
      <c r="A2502" t="s">
        <v>17378</v>
      </c>
      <c r="B2502" t="s">
        <v>14966</v>
      </c>
      <c r="C2502">
        <v>3506008</v>
      </c>
      <c r="D2502" t="s">
        <v>6636</v>
      </c>
      <c r="E2502" t="s">
        <v>17381</v>
      </c>
      <c r="F2502" t="s">
        <v>6402</v>
      </c>
      <c r="G2502">
        <v>2451</v>
      </c>
      <c r="H2502">
        <v>12714</v>
      </c>
      <c r="I2502">
        <v>0</v>
      </c>
      <c r="J2502">
        <v>0</v>
      </c>
      <c r="K2502">
        <v>0</v>
      </c>
      <c r="L2502" t="s">
        <v>6403</v>
      </c>
      <c r="M2502">
        <v>2018</v>
      </c>
      <c r="N2502" t="s">
        <v>1463</v>
      </c>
      <c r="O2502">
        <v>17</v>
      </c>
      <c r="P2502">
        <v>1</v>
      </c>
      <c r="Q2502" t="s">
        <v>15830</v>
      </c>
      <c r="R2502" t="s">
        <v>7734</v>
      </c>
      <c r="S2502" t="s">
        <v>7734</v>
      </c>
      <c r="T2502" t="s">
        <v>22305</v>
      </c>
      <c r="U2502">
        <f t="shared" si="39"/>
        <v>266024</v>
      </c>
    </row>
    <row r="2503" spans="1:21" x14ac:dyDescent="0.2">
      <c r="A2503" t="s">
        <v>17378</v>
      </c>
      <c r="B2503" t="s">
        <v>14966</v>
      </c>
      <c r="C2503">
        <v>3506008</v>
      </c>
      <c r="D2503" t="s">
        <v>6425</v>
      </c>
      <c r="E2503" t="s">
        <v>17382</v>
      </c>
      <c r="F2503" t="s">
        <v>6402</v>
      </c>
      <c r="G2503">
        <v>2970</v>
      </c>
      <c r="H2503">
        <v>12714</v>
      </c>
      <c r="I2503">
        <v>1</v>
      </c>
      <c r="J2503">
        <v>0</v>
      </c>
      <c r="K2503">
        <v>0</v>
      </c>
      <c r="L2503" t="s">
        <v>6403</v>
      </c>
      <c r="M2503">
        <v>2018</v>
      </c>
      <c r="N2503" t="s">
        <v>1463</v>
      </c>
      <c r="O2503">
        <v>17</v>
      </c>
      <c r="P2503">
        <v>1</v>
      </c>
      <c r="Q2503" t="s">
        <v>15830</v>
      </c>
      <c r="R2503" t="s">
        <v>7734</v>
      </c>
      <c r="S2503" t="s">
        <v>7734</v>
      </c>
      <c r="T2503" t="s">
        <v>22306</v>
      </c>
      <c r="U2503">
        <f t="shared" si="39"/>
        <v>266024</v>
      </c>
    </row>
    <row r="2504" spans="1:21" x14ac:dyDescent="0.2">
      <c r="A2504" t="s">
        <v>17378</v>
      </c>
      <c r="B2504" t="s">
        <v>14966</v>
      </c>
      <c r="C2504">
        <v>3506008</v>
      </c>
      <c r="D2504" t="s">
        <v>6678</v>
      </c>
      <c r="E2504" t="s">
        <v>7795</v>
      </c>
      <c r="F2504" t="s">
        <v>6402</v>
      </c>
      <c r="G2504">
        <v>3575</v>
      </c>
      <c r="H2504">
        <v>12714</v>
      </c>
      <c r="I2504">
        <v>0</v>
      </c>
      <c r="J2504">
        <v>1</v>
      </c>
      <c r="K2504">
        <v>0</v>
      </c>
      <c r="L2504" t="s">
        <v>6403</v>
      </c>
      <c r="M2504">
        <v>2018</v>
      </c>
      <c r="N2504" t="s">
        <v>1463</v>
      </c>
      <c r="O2504">
        <v>17</v>
      </c>
      <c r="P2504">
        <v>1</v>
      </c>
      <c r="Q2504" t="s">
        <v>15830</v>
      </c>
      <c r="R2504" t="s">
        <v>7734</v>
      </c>
      <c r="S2504" t="s">
        <v>7734</v>
      </c>
      <c r="T2504" t="s">
        <v>4683</v>
      </c>
      <c r="U2504">
        <f t="shared" si="39"/>
        <v>266024</v>
      </c>
    </row>
    <row r="2505" spans="1:21" x14ac:dyDescent="0.2">
      <c r="A2505" t="s">
        <v>17383</v>
      </c>
      <c r="B2505" t="s">
        <v>14966</v>
      </c>
      <c r="C2505">
        <v>3506008</v>
      </c>
      <c r="D2505" t="s">
        <v>17384</v>
      </c>
      <c r="E2505" t="s">
        <v>17385</v>
      </c>
      <c r="F2505" t="s">
        <v>6402</v>
      </c>
      <c r="G2505">
        <v>3665</v>
      </c>
      <c r="H2505">
        <v>11783</v>
      </c>
      <c r="I2505">
        <v>0</v>
      </c>
      <c r="J2505">
        <v>0</v>
      </c>
      <c r="K2505">
        <v>0</v>
      </c>
      <c r="L2505" t="s">
        <v>6409</v>
      </c>
      <c r="M2505">
        <v>2018</v>
      </c>
      <c r="N2505" t="s">
        <v>1463</v>
      </c>
      <c r="O2505">
        <v>18</v>
      </c>
      <c r="P2505">
        <v>1</v>
      </c>
      <c r="Q2505" t="s">
        <v>15830</v>
      </c>
      <c r="R2505" t="s">
        <v>7734</v>
      </c>
      <c r="S2505" t="s">
        <v>7734</v>
      </c>
      <c r="T2505" t="s">
        <v>22307</v>
      </c>
      <c r="U2505">
        <f t="shared" si="39"/>
        <v>266024</v>
      </c>
    </row>
    <row r="2506" spans="1:21" x14ac:dyDescent="0.2">
      <c r="A2506" t="s">
        <v>17383</v>
      </c>
      <c r="B2506" t="s">
        <v>14966</v>
      </c>
      <c r="C2506">
        <v>3506008</v>
      </c>
      <c r="D2506" t="s">
        <v>7205</v>
      </c>
      <c r="E2506" t="s">
        <v>12607</v>
      </c>
      <c r="F2506" t="s">
        <v>6402</v>
      </c>
      <c r="G2506">
        <v>3866</v>
      </c>
      <c r="H2506">
        <v>11783</v>
      </c>
      <c r="I2506">
        <v>1</v>
      </c>
      <c r="J2506">
        <v>1</v>
      </c>
      <c r="K2506">
        <v>0</v>
      </c>
      <c r="L2506" t="s">
        <v>6403</v>
      </c>
      <c r="M2506">
        <v>2018</v>
      </c>
      <c r="N2506" t="s">
        <v>1463</v>
      </c>
      <c r="O2506">
        <v>18</v>
      </c>
      <c r="P2506">
        <v>1</v>
      </c>
      <c r="Q2506" t="s">
        <v>15830</v>
      </c>
      <c r="R2506" t="s">
        <v>7734</v>
      </c>
      <c r="S2506" t="s">
        <v>7734</v>
      </c>
      <c r="T2506" t="s">
        <v>22308</v>
      </c>
      <c r="U2506">
        <f t="shared" si="39"/>
        <v>266024</v>
      </c>
    </row>
    <row r="2507" spans="1:21" x14ac:dyDescent="0.2">
      <c r="A2507" t="s">
        <v>17383</v>
      </c>
      <c r="B2507" t="s">
        <v>14966</v>
      </c>
      <c r="C2507">
        <v>3506008</v>
      </c>
      <c r="D2507" t="s">
        <v>6560</v>
      </c>
      <c r="E2507" t="s">
        <v>15307</v>
      </c>
      <c r="F2507" t="s">
        <v>6402</v>
      </c>
      <c r="G2507">
        <v>1415</v>
      </c>
      <c r="H2507">
        <v>11783</v>
      </c>
      <c r="I2507">
        <v>0</v>
      </c>
      <c r="J2507">
        <v>0</v>
      </c>
      <c r="K2507">
        <v>0</v>
      </c>
      <c r="L2507" t="s">
        <v>6403</v>
      </c>
      <c r="M2507">
        <v>2018</v>
      </c>
      <c r="N2507" t="s">
        <v>1463</v>
      </c>
      <c r="O2507">
        <v>18</v>
      </c>
      <c r="P2507">
        <v>1</v>
      </c>
      <c r="Q2507" t="s">
        <v>15830</v>
      </c>
      <c r="R2507" t="s">
        <v>7734</v>
      </c>
      <c r="S2507" t="s">
        <v>7734</v>
      </c>
      <c r="T2507" t="s">
        <v>22309</v>
      </c>
      <c r="U2507">
        <f t="shared" si="39"/>
        <v>266024</v>
      </c>
    </row>
    <row r="2508" spans="1:21" x14ac:dyDescent="0.2">
      <c r="A2508" t="s">
        <v>17383</v>
      </c>
      <c r="B2508" t="s">
        <v>14966</v>
      </c>
      <c r="C2508">
        <v>3506008</v>
      </c>
      <c r="D2508" t="s">
        <v>6485</v>
      </c>
      <c r="E2508" t="s">
        <v>17386</v>
      </c>
      <c r="F2508" t="s">
        <v>6402</v>
      </c>
      <c r="G2508">
        <v>2616</v>
      </c>
      <c r="H2508">
        <v>11783</v>
      </c>
      <c r="I2508">
        <v>0</v>
      </c>
      <c r="J2508">
        <v>0</v>
      </c>
      <c r="K2508">
        <v>0</v>
      </c>
      <c r="L2508" t="s">
        <v>6403</v>
      </c>
      <c r="M2508">
        <v>2018</v>
      </c>
      <c r="N2508" t="s">
        <v>1463</v>
      </c>
      <c r="O2508">
        <v>18</v>
      </c>
      <c r="P2508">
        <v>1</v>
      </c>
      <c r="Q2508" t="s">
        <v>15830</v>
      </c>
      <c r="R2508" t="s">
        <v>7734</v>
      </c>
      <c r="S2508" t="s">
        <v>7734</v>
      </c>
      <c r="T2508" t="s">
        <v>22310</v>
      </c>
      <c r="U2508">
        <f t="shared" si="39"/>
        <v>266024</v>
      </c>
    </row>
    <row r="2509" spans="1:21" x14ac:dyDescent="0.2">
      <c r="A2509" t="s">
        <v>17383</v>
      </c>
      <c r="B2509" t="s">
        <v>14966</v>
      </c>
      <c r="C2509">
        <v>3506008</v>
      </c>
      <c r="D2509" t="s">
        <v>6459</v>
      </c>
      <c r="E2509" t="s">
        <v>7434</v>
      </c>
      <c r="F2509" t="s">
        <v>6402</v>
      </c>
      <c r="G2509">
        <v>94</v>
      </c>
      <c r="H2509">
        <v>11783</v>
      </c>
      <c r="I2509">
        <v>0</v>
      </c>
      <c r="J2509">
        <v>0</v>
      </c>
      <c r="K2509">
        <v>0</v>
      </c>
      <c r="L2509" t="s">
        <v>6403</v>
      </c>
      <c r="M2509">
        <v>2018</v>
      </c>
      <c r="N2509" t="s">
        <v>1463</v>
      </c>
      <c r="O2509">
        <v>18</v>
      </c>
      <c r="P2509">
        <v>1</v>
      </c>
      <c r="Q2509" t="s">
        <v>15830</v>
      </c>
      <c r="R2509" t="s">
        <v>7734</v>
      </c>
      <c r="S2509" t="s">
        <v>7734</v>
      </c>
      <c r="T2509" t="s">
        <v>22311</v>
      </c>
      <c r="U2509">
        <f t="shared" si="39"/>
        <v>266024</v>
      </c>
    </row>
    <row r="2510" spans="1:21" x14ac:dyDescent="0.2">
      <c r="A2510" t="s">
        <v>17383</v>
      </c>
      <c r="B2510" t="s">
        <v>14966</v>
      </c>
      <c r="C2510">
        <v>3506008</v>
      </c>
      <c r="D2510" t="s">
        <v>6434</v>
      </c>
      <c r="E2510" t="s">
        <v>15036</v>
      </c>
      <c r="F2510" t="s">
        <v>6402</v>
      </c>
      <c r="G2510">
        <v>127</v>
      </c>
      <c r="H2510">
        <v>11783</v>
      </c>
      <c r="I2510">
        <v>0</v>
      </c>
      <c r="J2510">
        <v>0</v>
      </c>
      <c r="K2510">
        <v>0</v>
      </c>
      <c r="L2510" t="s">
        <v>6403</v>
      </c>
      <c r="M2510">
        <v>2018</v>
      </c>
      <c r="N2510" t="s">
        <v>1463</v>
      </c>
      <c r="O2510">
        <v>18</v>
      </c>
      <c r="P2510">
        <v>1</v>
      </c>
      <c r="Q2510" t="s">
        <v>15830</v>
      </c>
      <c r="R2510" t="s">
        <v>7734</v>
      </c>
      <c r="S2510" t="s">
        <v>7734</v>
      </c>
      <c r="T2510" t="s">
        <v>20556</v>
      </c>
      <c r="U2510">
        <f t="shared" si="39"/>
        <v>266024</v>
      </c>
    </row>
    <row r="2511" spans="1:21" x14ac:dyDescent="0.2">
      <c r="A2511" t="s">
        <v>17387</v>
      </c>
      <c r="B2511" t="s">
        <v>14966</v>
      </c>
      <c r="C2511">
        <v>3506008</v>
      </c>
      <c r="D2511" t="s">
        <v>17388</v>
      </c>
      <c r="E2511" t="s">
        <v>15313</v>
      </c>
      <c r="F2511" t="s">
        <v>6402</v>
      </c>
      <c r="G2511">
        <v>741</v>
      </c>
      <c r="H2511">
        <v>12607</v>
      </c>
      <c r="I2511">
        <v>0</v>
      </c>
      <c r="J2511">
        <v>0</v>
      </c>
      <c r="K2511">
        <v>0</v>
      </c>
      <c r="L2511" t="s">
        <v>6409</v>
      </c>
      <c r="M2511">
        <v>2018</v>
      </c>
      <c r="N2511" t="s">
        <v>1463</v>
      </c>
      <c r="O2511">
        <v>19</v>
      </c>
      <c r="P2511">
        <v>1</v>
      </c>
      <c r="Q2511" t="s">
        <v>15830</v>
      </c>
      <c r="R2511" t="s">
        <v>7734</v>
      </c>
      <c r="S2511" t="s">
        <v>7734</v>
      </c>
      <c r="T2511" t="s">
        <v>22312</v>
      </c>
      <c r="U2511">
        <f t="shared" si="39"/>
        <v>266024</v>
      </c>
    </row>
    <row r="2512" spans="1:21" x14ac:dyDescent="0.2">
      <c r="A2512" t="s">
        <v>17387</v>
      </c>
      <c r="B2512" t="s">
        <v>14966</v>
      </c>
      <c r="C2512">
        <v>3506008</v>
      </c>
      <c r="D2512" t="s">
        <v>6813</v>
      </c>
      <c r="E2512" t="s">
        <v>12343</v>
      </c>
      <c r="F2512" t="s">
        <v>6402</v>
      </c>
      <c r="G2512">
        <v>11230</v>
      </c>
      <c r="H2512">
        <v>12607</v>
      </c>
      <c r="I2512">
        <v>1</v>
      </c>
      <c r="J2512">
        <v>1</v>
      </c>
      <c r="K2512">
        <v>0</v>
      </c>
      <c r="L2512" t="s">
        <v>6403</v>
      </c>
      <c r="M2512">
        <v>2018</v>
      </c>
      <c r="N2512" t="s">
        <v>1463</v>
      </c>
      <c r="O2512">
        <v>19</v>
      </c>
      <c r="P2512">
        <v>1</v>
      </c>
      <c r="Q2512" t="s">
        <v>15830</v>
      </c>
      <c r="R2512" t="s">
        <v>7734</v>
      </c>
      <c r="S2512" t="s">
        <v>7734</v>
      </c>
      <c r="T2512" t="s">
        <v>22313</v>
      </c>
      <c r="U2512">
        <f t="shared" si="39"/>
        <v>266024</v>
      </c>
    </row>
    <row r="2513" spans="1:21" x14ac:dyDescent="0.2">
      <c r="A2513" t="s">
        <v>17387</v>
      </c>
      <c r="B2513" t="s">
        <v>14966</v>
      </c>
      <c r="C2513">
        <v>3506008</v>
      </c>
      <c r="D2513" t="s">
        <v>7432</v>
      </c>
      <c r="E2513" t="s">
        <v>15295</v>
      </c>
      <c r="F2513" t="s">
        <v>6402</v>
      </c>
      <c r="G2513">
        <v>636</v>
      </c>
      <c r="H2513">
        <v>12607</v>
      </c>
      <c r="I2513">
        <v>0</v>
      </c>
      <c r="J2513">
        <v>0</v>
      </c>
      <c r="K2513">
        <v>0</v>
      </c>
      <c r="L2513" t="s">
        <v>6403</v>
      </c>
      <c r="M2513">
        <v>2018</v>
      </c>
      <c r="N2513" t="s">
        <v>1463</v>
      </c>
      <c r="O2513">
        <v>19</v>
      </c>
      <c r="P2513">
        <v>1</v>
      </c>
      <c r="Q2513" t="s">
        <v>15830</v>
      </c>
      <c r="R2513" t="s">
        <v>7734</v>
      </c>
      <c r="S2513" t="s">
        <v>7734</v>
      </c>
      <c r="T2513" t="s">
        <v>22314</v>
      </c>
      <c r="U2513">
        <f t="shared" si="39"/>
        <v>266024</v>
      </c>
    </row>
    <row r="2514" spans="1:21" x14ac:dyDescent="0.2">
      <c r="A2514" t="s">
        <v>17389</v>
      </c>
      <c r="B2514" t="s">
        <v>14966</v>
      </c>
      <c r="C2514">
        <v>3506008</v>
      </c>
      <c r="D2514" t="s">
        <v>7288</v>
      </c>
      <c r="E2514" t="s">
        <v>14989</v>
      </c>
      <c r="F2514" t="s">
        <v>6402</v>
      </c>
      <c r="G2514">
        <v>5325</v>
      </c>
      <c r="H2514">
        <v>12871</v>
      </c>
      <c r="I2514">
        <v>0</v>
      </c>
      <c r="J2514">
        <v>1</v>
      </c>
      <c r="K2514">
        <v>0</v>
      </c>
      <c r="L2514" t="s">
        <v>6409</v>
      </c>
      <c r="M2514">
        <v>2018</v>
      </c>
      <c r="N2514" t="s">
        <v>1463</v>
      </c>
      <c r="O2514">
        <v>2</v>
      </c>
      <c r="P2514">
        <v>1</v>
      </c>
      <c r="Q2514" t="s">
        <v>15830</v>
      </c>
      <c r="R2514" t="s">
        <v>7734</v>
      </c>
      <c r="S2514" t="s">
        <v>7734</v>
      </c>
      <c r="T2514" t="s">
        <v>4711</v>
      </c>
      <c r="U2514">
        <f t="shared" si="39"/>
        <v>266024</v>
      </c>
    </row>
    <row r="2515" spans="1:21" x14ac:dyDescent="0.2">
      <c r="A2515" t="s">
        <v>17389</v>
      </c>
      <c r="B2515" t="s">
        <v>14966</v>
      </c>
      <c r="C2515">
        <v>3506008</v>
      </c>
      <c r="D2515" t="s">
        <v>7261</v>
      </c>
      <c r="E2515" t="s">
        <v>17390</v>
      </c>
      <c r="F2515" t="s">
        <v>6402</v>
      </c>
      <c r="G2515">
        <v>3645</v>
      </c>
      <c r="H2515">
        <v>12871</v>
      </c>
      <c r="I2515">
        <v>0</v>
      </c>
      <c r="J2515">
        <v>0</v>
      </c>
      <c r="K2515">
        <v>0</v>
      </c>
      <c r="L2515" t="s">
        <v>6409</v>
      </c>
      <c r="M2515">
        <v>2018</v>
      </c>
      <c r="N2515" t="s">
        <v>1463</v>
      </c>
      <c r="O2515">
        <v>2</v>
      </c>
      <c r="P2515">
        <v>1</v>
      </c>
      <c r="Q2515" t="s">
        <v>15830</v>
      </c>
      <c r="R2515" t="s">
        <v>7734</v>
      </c>
      <c r="S2515" t="s">
        <v>7734</v>
      </c>
      <c r="T2515" t="s">
        <v>22315</v>
      </c>
      <c r="U2515">
        <f t="shared" si="39"/>
        <v>266024</v>
      </c>
    </row>
    <row r="2516" spans="1:21" x14ac:dyDescent="0.2">
      <c r="A2516" t="s">
        <v>17389</v>
      </c>
      <c r="B2516" t="s">
        <v>14966</v>
      </c>
      <c r="C2516">
        <v>3506008</v>
      </c>
      <c r="D2516" t="s">
        <v>7272</v>
      </c>
      <c r="E2516" t="s">
        <v>7913</v>
      </c>
      <c r="F2516" t="s">
        <v>6402</v>
      </c>
      <c r="G2516">
        <v>1510</v>
      </c>
      <c r="H2516">
        <v>12871</v>
      </c>
      <c r="I2516">
        <v>0</v>
      </c>
      <c r="J2516">
        <v>0</v>
      </c>
      <c r="K2516">
        <v>0</v>
      </c>
      <c r="L2516" t="s">
        <v>6409</v>
      </c>
      <c r="M2516">
        <v>2018</v>
      </c>
      <c r="N2516" t="s">
        <v>1463</v>
      </c>
      <c r="O2516">
        <v>2</v>
      </c>
      <c r="P2516">
        <v>1</v>
      </c>
      <c r="Q2516" t="s">
        <v>15830</v>
      </c>
      <c r="R2516" t="s">
        <v>7734</v>
      </c>
      <c r="S2516" t="s">
        <v>7734</v>
      </c>
      <c r="T2516" t="s">
        <v>22316</v>
      </c>
      <c r="U2516">
        <f t="shared" si="39"/>
        <v>266024</v>
      </c>
    </row>
    <row r="2517" spans="1:21" x14ac:dyDescent="0.2">
      <c r="A2517" t="s">
        <v>17389</v>
      </c>
      <c r="B2517" t="s">
        <v>14966</v>
      </c>
      <c r="C2517">
        <v>3506008</v>
      </c>
      <c r="D2517" t="s">
        <v>17391</v>
      </c>
      <c r="E2517" t="s">
        <v>17392</v>
      </c>
      <c r="F2517" t="s">
        <v>6402</v>
      </c>
      <c r="G2517">
        <v>2391</v>
      </c>
      <c r="H2517">
        <v>12871</v>
      </c>
      <c r="I2517">
        <v>0</v>
      </c>
      <c r="J2517">
        <v>0</v>
      </c>
      <c r="K2517">
        <v>0</v>
      </c>
      <c r="L2517" t="s">
        <v>6403</v>
      </c>
      <c r="M2517">
        <v>2018</v>
      </c>
      <c r="N2517" t="s">
        <v>1463</v>
      </c>
      <c r="O2517">
        <v>2</v>
      </c>
      <c r="P2517">
        <v>1</v>
      </c>
      <c r="Q2517" t="s">
        <v>15830</v>
      </c>
      <c r="R2517" t="s">
        <v>7734</v>
      </c>
      <c r="S2517" t="s">
        <v>7734</v>
      </c>
      <c r="T2517" t="s">
        <v>22317</v>
      </c>
      <c r="U2517">
        <f t="shared" si="39"/>
        <v>266024</v>
      </c>
    </row>
    <row r="2518" spans="1:21" x14ac:dyDescent="0.2">
      <c r="A2518" t="s">
        <v>17393</v>
      </c>
      <c r="B2518" t="s">
        <v>14966</v>
      </c>
      <c r="C2518">
        <v>3506008</v>
      </c>
      <c r="D2518" t="s">
        <v>6439</v>
      </c>
      <c r="E2518" t="s">
        <v>17394</v>
      </c>
      <c r="F2518" t="s">
        <v>6402</v>
      </c>
      <c r="G2518">
        <v>504</v>
      </c>
      <c r="H2518">
        <v>8482</v>
      </c>
      <c r="I2518">
        <v>0</v>
      </c>
      <c r="J2518">
        <v>0</v>
      </c>
      <c r="K2518">
        <v>0</v>
      </c>
      <c r="L2518" t="s">
        <v>6409</v>
      </c>
      <c r="M2518">
        <v>2018</v>
      </c>
      <c r="N2518" t="s">
        <v>1463</v>
      </c>
      <c r="O2518">
        <v>20</v>
      </c>
      <c r="P2518">
        <v>1</v>
      </c>
      <c r="Q2518" t="s">
        <v>15830</v>
      </c>
      <c r="R2518" t="s">
        <v>7734</v>
      </c>
      <c r="S2518" t="s">
        <v>7734</v>
      </c>
      <c r="T2518" t="s">
        <v>22318</v>
      </c>
      <c r="U2518">
        <f t="shared" si="39"/>
        <v>266024</v>
      </c>
    </row>
    <row r="2519" spans="1:21" x14ac:dyDescent="0.2">
      <c r="A2519" t="s">
        <v>17393</v>
      </c>
      <c r="B2519" t="s">
        <v>14966</v>
      </c>
      <c r="C2519">
        <v>3506008</v>
      </c>
      <c r="D2519" t="s">
        <v>15046</v>
      </c>
      <c r="E2519" t="s">
        <v>17395</v>
      </c>
      <c r="F2519" t="s">
        <v>6402</v>
      </c>
      <c r="G2519">
        <v>28</v>
      </c>
      <c r="H2519">
        <v>8482</v>
      </c>
      <c r="I2519">
        <v>0</v>
      </c>
      <c r="J2519">
        <v>0</v>
      </c>
      <c r="K2519">
        <v>0</v>
      </c>
      <c r="L2519" t="s">
        <v>6403</v>
      </c>
      <c r="M2519">
        <v>2018</v>
      </c>
      <c r="N2519" t="s">
        <v>1463</v>
      </c>
      <c r="O2519">
        <v>20</v>
      </c>
      <c r="P2519">
        <v>1</v>
      </c>
      <c r="Q2519" t="s">
        <v>15830</v>
      </c>
      <c r="R2519" t="s">
        <v>7734</v>
      </c>
      <c r="S2519" t="s">
        <v>7734</v>
      </c>
      <c r="T2519" t="s">
        <v>22319</v>
      </c>
      <c r="U2519">
        <f t="shared" si="39"/>
        <v>266024</v>
      </c>
    </row>
    <row r="2520" spans="1:21" x14ac:dyDescent="0.2">
      <c r="A2520" t="s">
        <v>17393</v>
      </c>
      <c r="B2520" t="s">
        <v>14966</v>
      </c>
      <c r="C2520">
        <v>3506008</v>
      </c>
      <c r="D2520" t="s">
        <v>6822</v>
      </c>
      <c r="E2520" t="s">
        <v>15086</v>
      </c>
      <c r="F2520" t="s">
        <v>6402</v>
      </c>
      <c r="G2520">
        <v>4653</v>
      </c>
      <c r="H2520">
        <v>8482</v>
      </c>
      <c r="I2520">
        <v>1</v>
      </c>
      <c r="J2520">
        <v>1</v>
      </c>
      <c r="K2520">
        <v>0</v>
      </c>
      <c r="L2520" t="s">
        <v>6403</v>
      </c>
      <c r="M2520">
        <v>2018</v>
      </c>
      <c r="N2520" t="s">
        <v>1463</v>
      </c>
      <c r="O2520">
        <v>20</v>
      </c>
      <c r="P2520">
        <v>1</v>
      </c>
      <c r="Q2520" t="s">
        <v>15830</v>
      </c>
      <c r="R2520" t="s">
        <v>7734</v>
      </c>
      <c r="S2520" t="s">
        <v>7734</v>
      </c>
      <c r="T2520" t="s">
        <v>4677</v>
      </c>
      <c r="U2520">
        <f t="shared" si="39"/>
        <v>266024</v>
      </c>
    </row>
    <row r="2521" spans="1:21" x14ac:dyDescent="0.2">
      <c r="A2521" t="s">
        <v>17393</v>
      </c>
      <c r="B2521" t="s">
        <v>14966</v>
      </c>
      <c r="C2521">
        <v>3506008</v>
      </c>
      <c r="D2521" t="s">
        <v>6411</v>
      </c>
      <c r="E2521" t="s">
        <v>17396</v>
      </c>
      <c r="F2521" t="s">
        <v>6402</v>
      </c>
      <c r="G2521">
        <v>603</v>
      </c>
      <c r="H2521">
        <v>8482</v>
      </c>
      <c r="I2521">
        <v>0</v>
      </c>
      <c r="J2521">
        <v>0</v>
      </c>
      <c r="K2521">
        <v>0</v>
      </c>
      <c r="L2521" t="s">
        <v>6403</v>
      </c>
      <c r="M2521">
        <v>2018</v>
      </c>
      <c r="N2521" t="s">
        <v>1463</v>
      </c>
      <c r="O2521">
        <v>20</v>
      </c>
      <c r="P2521">
        <v>1</v>
      </c>
      <c r="Q2521" t="s">
        <v>15830</v>
      </c>
      <c r="R2521" t="s">
        <v>7734</v>
      </c>
      <c r="S2521" t="s">
        <v>7734</v>
      </c>
      <c r="T2521" t="s">
        <v>22320</v>
      </c>
      <c r="U2521">
        <f t="shared" si="39"/>
        <v>266024</v>
      </c>
    </row>
    <row r="2522" spans="1:21" x14ac:dyDescent="0.2">
      <c r="A2522" t="s">
        <v>17393</v>
      </c>
      <c r="B2522" t="s">
        <v>14966</v>
      </c>
      <c r="C2522">
        <v>3506008</v>
      </c>
      <c r="D2522" t="s">
        <v>6987</v>
      </c>
      <c r="E2522" t="s">
        <v>17397</v>
      </c>
      <c r="F2522" t="s">
        <v>6402</v>
      </c>
      <c r="G2522">
        <v>2694</v>
      </c>
      <c r="H2522">
        <v>8482</v>
      </c>
      <c r="I2522">
        <v>0</v>
      </c>
      <c r="J2522">
        <v>0</v>
      </c>
      <c r="K2522">
        <v>0</v>
      </c>
      <c r="L2522" t="s">
        <v>6403</v>
      </c>
      <c r="M2522">
        <v>2018</v>
      </c>
      <c r="N2522" t="s">
        <v>1463</v>
      </c>
      <c r="O2522">
        <v>20</v>
      </c>
      <c r="P2522">
        <v>1</v>
      </c>
      <c r="Q2522" t="s">
        <v>15830</v>
      </c>
      <c r="R2522" t="s">
        <v>7734</v>
      </c>
      <c r="S2522" t="s">
        <v>7734</v>
      </c>
      <c r="T2522" t="s">
        <v>22321</v>
      </c>
      <c r="U2522">
        <f t="shared" si="39"/>
        <v>266024</v>
      </c>
    </row>
    <row r="2523" spans="1:21" x14ac:dyDescent="0.2">
      <c r="A2523" t="s">
        <v>17398</v>
      </c>
      <c r="B2523" t="s">
        <v>14966</v>
      </c>
      <c r="C2523">
        <v>3506008</v>
      </c>
      <c r="D2523" t="s">
        <v>6425</v>
      </c>
      <c r="E2523" t="s">
        <v>17342</v>
      </c>
      <c r="F2523" t="s">
        <v>6402</v>
      </c>
      <c r="G2523">
        <v>4023</v>
      </c>
      <c r="H2523">
        <v>9103</v>
      </c>
      <c r="I2523">
        <v>0</v>
      </c>
      <c r="J2523">
        <v>0</v>
      </c>
      <c r="K2523">
        <v>0</v>
      </c>
      <c r="L2523" t="s">
        <v>6403</v>
      </c>
      <c r="M2523">
        <v>2018</v>
      </c>
      <c r="N2523" t="s">
        <v>1463</v>
      </c>
      <c r="O2523">
        <v>21</v>
      </c>
      <c r="P2523">
        <v>1</v>
      </c>
      <c r="Q2523" t="s">
        <v>15830</v>
      </c>
      <c r="R2523" t="s">
        <v>7734</v>
      </c>
      <c r="S2523" t="s">
        <v>7734</v>
      </c>
      <c r="T2523" t="s">
        <v>22322</v>
      </c>
      <c r="U2523">
        <f t="shared" si="39"/>
        <v>266024</v>
      </c>
    </row>
    <row r="2524" spans="1:21" x14ac:dyDescent="0.2">
      <c r="A2524" t="s">
        <v>17398</v>
      </c>
      <c r="B2524" t="s">
        <v>14966</v>
      </c>
      <c r="C2524">
        <v>3506008</v>
      </c>
      <c r="D2524" t="s">
        <v>6535</v>
      </c>
      <c r="E2524" t="s">
        <v>11800</v>
      </c>
      <c r="F2524" t="s">
        <v>6402</v>
      </c>
      <c r="G2524">
        <v>5080</v>
      </c>
      <c r="H2524">
        <v>9103</v>
      </c>
      <c r="I2524">
        <v>1</v>
      </c>
      <c r="J2524">
        <v>1</v>
      </c>
      <c r="K2524">
        <v>0</v>
      </c>
      <c r="L2524" t="s">
        <v>6403</v>
      </c>
      <c r="M2524">
        <v>2018</v>
      </c>
      <c r="N2524" t="s">
        <v>1463</v>
      </c>
      <c r="O2524">
        <v>21</v>
      </c>
      <c r="P2524">
        <v>1</v>
      </c>
      <c r="Q2524" t="s">
        <v>15830</v>
      </c>
      <c r="R2524" t="s">
        <v>7734</v>
      </c>
      <c r="S2524" t="s">
        <v>7734</v>
      </c>
      <c r="T2524" t="s">
        <v>22323</v>
      </c>
      <c r="U2524">
        <f t="shared" si="39"/>
        <v>266024</v>
      </c>
    </row>
    <row r="2525" spans="1:21" x14ac:dyDescent="0.2">
      <c r="A2525" t="s">
        <v>17399</v>
      </c>
      <c r="B2525" t="s">
        <v>14966</v>
      </c>
      <c r="C2525">
        <v>3506008</v>
      </c>
      <c r="D2525" t="s">
        <v>17400</v>
      </c>
      <c r="E2525" t="s">
        <v>15301</v>
      </c>
      <c r="F2525" t="s">
        <v>6402</v>
      </c>
      <c r="G2525">
        <v>5960</v>
      </c>
      <c r="H2525">
        <v>14008</v>
      </c>
      <c r="I2525">
        <v>0</v>
      </c>
      <c r="J2525">
        <v>1</v>
      </c>
      <c r="K2525">
        <v>0</v>
      </c>
      <c r="L2525" t="s">
        <v>6409</v>
      </c>
      <c r="M2525">
        <v>2018</v>
      </c>
      <c r="N2525" t="s">
        <v>1463</v>
      </c>
      <c r="O2525">
        <v>22</v>
      </c>
      <c r="P2525">
        <v>1</v>
      </c>
      <c r="Q2525" t="s">
        <v>15830</v>
      </c>
      <c r="R2525" t="s">
        <v>7734</v>
      </c>
      <c r="S2525" t="s">
        <v>7734</v>
      </c>
      <c r="T2525" t="s">
        <v>22324</v>
      </c>
      <c r="U2525">
        <f t="shared" si="39"/>
        <v>266024</v>
      </c>
    </row>
    <row r="2526" spans="1:21" x14ac:dyDescent="0.2">
      <c r="A2526" t="s">
        <v>17399</v>
      </c>
      <c r="B2526" t="s">
        <v>14966</v>
      </c>
      <c r="C2526">
        <v>3506008</v>
      </c>
      <c r="D2526" t="s">
        <v>7066</v>
      </c>
      <c r="E2526" t="s">
        <v>17401</v>
      </c>
      <c r="F2526" t="s">
        <v>6402</v>
      </c>
      <c r="G2526">
        <v>118</v>
      </c>
      <c r="H2526">
        <v>14008</v>
      </c>
      <c r="I2526">
        <v>0</v>
      </c>
      <c r="J2526">
        <v>0</v>
      </c>
      <c r="K2526">
        <v>0</v>
      </c>
      <c r="L2526" t="s">
        <v>6409</v>
      </c>
      <c r="M2526">
        <v>2018</v>
      </c>
      <c r="N2526" t="s">
        <v>1463</v>
      </c>
      <c r="O2526">
        <v>22</v>
      </c>
      <c r="P2526">
        <v>1</v>
      </c>
      <c r="Q2526" t="s">
        <v>15830</v>
      </c>
      <c r="R2526" t="s">
        <v>7734</v>
      </c>
      <c r="S2526" t="s">
        <v>7734</v>
      </c>
      <c r="T2526" t="s">
        <v>22325</v>
      </c>
      <c r="U2526">
        <f t="shared" si="39"/>
        <v>266024</v>
      </c>
    </row>
    <row r="2527" spans="1:21" x14ac:dyDescent="0.2">
      <c r="A2527" t="s">
        <v>17399</v>
      </c>
      <c r="B2527" t="s">
        <v>14966</v>
      </c>
      <c r="C2527">
        <v>3506008</v>
      </c>
      <c r="D2527" t="s">
        <v>17402</v>
      </c>
      <c r="E2527" t="s">
        <v>17034</v>
      </c>
      <c r="F2527" t="s">
        <v>6402</v>
      </c>
      <c r="G2527">
        <v>358</v>
      </c>
      <c r="H2527">
        <v>14008</v>
      </c>
      <c r="I2527">
        <v>0</v>
      </c>
      <c r="J2527">
        <v>0</v>
      </c>
      <c r="K2527">
        <v>0</v>
      </c>
      <c r="L2527" t="s">
        <v>6403</v>
      </c>
      <c r="M2527">
        <v>2018</v>
      </c>
      <c r="N2527" t="s">
        <v>1463</v>
      </c>
      <c r="O2527">
        <v>22</v>
      </c>
      <c r="P2527">
        <v>1</v>
      </c>
      <c r="Q2527" t="s">
        <v>15830</v>
      </c>
      <c r="R2527" t="s">
        <v>7734</v>
      </c>
      <c r="S2527" t="s">
        <v>7734</v>
      </c>
      <c r="T2527" t="s">
        <v>22326</v>
      </c>
      <c r="U2527">
        <f t="shared" si="39"/>
        <v>266024</v>
      </c>
    </row>
    <row r="2528" spans="1:21" x14ac:dyDescent="0.2">
      <c r="A2528" t="s">
        <v>17399</v>
      </c>
      <c r="B2528" t="s">
        <v>14966</v>
      </c>
      <c r="C2528">
        <v>3506008</v>
      </c>
      <c r="D2528" t="s">
        <v>6622</v>
      </c>
      <c r="E2528" t="s">
        <v>17403</v>
      </c>
      <c r="F2528" t="s">
        <v>6402</v>
      </c>
      <c r="G2528">
        <v>5420</v>
      </c>
      <c r="H2528">
        <v>14008</v>
      </c>
      <c r="I2528">
        <v>1</v>
      </c>
      <c r="J2528">
        <v>0</v>
      </c>
      <c r="K2528">
        <v>0</v>
      </c>
      <c r="L2528" t="s">
        <v>6403</v>
      </c>
      <c r="M2528">
        <v>2018</v>
      </c>
      <c r="N2528" t="s">
        <v>1463</v>
      </c>
      <c r="O2528">
        <v>22</v>
      </c>
      <c r="P2528">
        <v>1</v>
      </c>
      <c r="Q2528" t="s">
        <v>15830</v>
      </c>
      <c r="R2528" t="s">
        <v>7734</v>
      </c>
      <c r="S2528" t="s">
        <v>7734</v>
      </c>
      <c r="T2528" t="s">
        <v>22327</v>
      </c>
      <c r="U2528">
        <f t="shared" si="39"/>
        <v>266024</v>
      </c>
    </row>
    <row r="2529" spans="1:21" x14ac:dyDescent="0.2">
      <c r="A2529" t="s">
        <v>17399</v>
      </c>
      <c r="B2529" t="s">
        <v>14966</v>
      </c>
      <c r="C2529">
        <v>3506008</v>
      </c>
      <c r="D2529" t="s">
        <v>17404</v>
      </c>
      <c r="E2529" t="s">
        <v>6806</v>
      </c>
      <c r="F2529" t="s">
        <v>6402</v>
      </c>
      <c r="G2529">
        <v>2152</v>
      </c>
      <c r="H2529">
        <v>14008</v>
      </c>
      <c r="I2529">
        <v>0</v>
      </c>
      <c r="J2529">
        <v>0</v>
      </c>
      <c r="K2529">
        <v>0</v>
      </c>
      <c r="L2529" t="s">
        <v>6403</v>
      </c>
      <c r="M2529">
        <v>2018</v>
      </c>
      <c r="N2529" t="s">
        <v>1463</v>
      </c>
      <c r="O2529">
        <v>22</v>
      </c>
      <c r="P2529">
        <v>1</v>
      </c>
      <c r="Q2529" t="s">
        <v>15830</v>
      </c>
      <c r="R2529" t="s">
        <v>7734</v>
      </c>
      <c r="S2529" t="s">
        <v>7734</v>
      </c>
      <c r="T2529" t="s">
        <v>15970</v>
      </c>
      <c r="U2529">
        <f t="shared" si="39"/>
        <v>266024</v>
      </c>
    </row>
    <row r="2530" spans="1:21" x14ac:dyDescent="0.2">
      <c r="A2530" t="s">
        <v>17405</v>
      </c>
      <c r="B2530" t="s">
        <v>14966</v>
      </c>
      <c r="C2530">
        <v>3506008</v>
      </c>
      <c r="D2530" t="s">
        <v>6428</v>
      </c>
      <c r="E2530" t="s">
        <v>6669</v>
      </c>
      <c r="F2530" t="s">
        <v>6402</v>
      </c>
      <c r="G2530">
        <v>4274</v>
      </c>
      <c r="H2530">
        <v>13581</v>
      </c>
      <c r="I2530">
        <v>0</v>
      </c>
      <c r="J2530">
        <v>0</v>
      </c>
      <c r="K2530">
        <v>0</v>
      </c>
      <c r="L2530" t="s">
        <v>6403</v>
      </c>
      <c r="M2530">
        <v>2018</v>
      </c>
      <c r="N2530" t="s">
        <v>1463</v>
      </c>
      <c r="O2530">
        <v>23</v>
      </c>
      <c r="P2530">
        <v>1</v>
      </c>
      <c r="Q2530" t="s">
        <v>15830</v>
      </c>
      <c r="R2530" t="s">
        <v>7734</v>
      </c>
      <c r="S2530" t="s">
        <v>7734</v>
      </c>
      <c r="T2530" t="s">
        <v>5307</v>
      </c>
      <c r="U2530">
        <f t="shared" si="39"/>
        <v>266024</v>
      </c>
    </row>
    <row r="2531" spans="1:21" x14ac:dyDescent="0.2">
      <c r="A2531" t="s">
        <v>17405</v>
      </c>
      <c r="B2531" t="s">
        <v>14966</v>
      </c>
      <c r="C2531">
        <v>3506008</v>
      </c>
      <c r="D2531" t="s">
        <v>6459</v>
      </c>
      <c r="E2531" t="s">
        <v>6645</v>
      </c>
      <c r="F2531" t="s">
        <v>6402</v>
      </c>
      <c r="G2531">
        <v>2978</v>
      </c>
      <c r="H2531">
        <v>13581</v>
      </c>
      <c r="I2531">
        <v>0</v>
      </c>
      <c r="J2531">
        <v>0</v>
      </c>
      <c r="K2531">
        <v>0</v>
      </c>
      <c r="L2531" t="s">
        <v>6403</v>
      </c>
      <c r="M2531">
        <v>2018</v>
      </c>
      <c r="N2531" t="s">
        <v>1463</v>
      </c>
      <c r="O2531">
        <v>23</v>
      </c>
      <c r="P2531">
        <v>1</v>
      </c>
      <c r="Q2531" t="s">
        <v>15830</v>
      </c>
      <c r="R2531" t="s">
        <v>7734</v>
      </c>
      <c r="S2531" t="s">
        <v>7734</v>
      </c>
      <c r="T2531" t="s">
        <v>22328</v>
      </c>
      <c r="U2531">
        <f t="shared" si="39"/>
        <v>266024</v>
      </c>
    </row>
    <row r="2532" spans="1:21" x14ac:dyDescent="0.2">
      <c r="A2532" t="s">
        <v>17405</v>
      </c>
      <c r="B2532" t="s">
        <v>14966</v>
      </c>
      <c r="C2532">
        <v>3506008</v>
      </c>
      <c r="D2532" t="s">
        <v>6771</v>
      </c>
      <c r="E2532" t="s">
        <v>15107</v>
      </c>
      <c r="F2532" t="s">
        <v>6402</v>
      </c>
      <c r="G2532">
        <v>6183</v>
      </c>
      <c r="H2532">
        <v>13581</v>
      </c>
      <c r="I2532">
        <v>1</v>
      </c>
      <c r="J2532">
        <v>1</v>
      </c>
      <c r="K2532">
        <v>0</v>
      </c>
      <c r="L2532" t="s">
        <v>6403</v>
      </c>
      <c r="M2532">
        <v>2018</v>
      </c>
      <c r="N2532" t="s">
        <v>1463</v>
      </c>
      <c r="O2532">
        <v>23</v>
      </c>
      <c r="P2532">
        <v>1</v>
      </c>
      <c r="Q2532" t="s">
        <v>15830</v>
      </c>
      <c r="R2532" t="s">
        <v>7734</v>
      </c>
      <c r="S2532" t="s">
        <v>7734</v>
      </c>
      <c r="T2532" t="s">
        <v>4672</v>
      </c>
      <c r="U2532">
        <f t="shared" si="39"/>
        <v>266024</v>
      </c>
    </row>
    <row r="2533" spans="1:21" x14ac:dyDescent="0.2">
      <c r="A2533" t="s">
        <v>17405</v>
      </c>
      <c r="B2533" t="s">
        <v>14966</v>
      </c>
      <c r="C2533">
        <v>3506008</v>
      </c>
      <c r="D2533" t="s">
        <v>6505</v>
      </c>
      <c r="E2533" t="s">
        <v>17406</v>
      </c>
      <c r="F2533" t="s">
        <v>6402</v>
      </c>
      <c r="G2533">
        <v>146</v>
      </c>
      <c r="H2533">
        <v>13581</v>
      </c>
      <c r="I2533">
        <v>0</v>
      </c>
      <c r="J2533">
        <v>0</v>
      </c>
      <c r="K2533">
        <v>0</v>
      </c>
      <c r="L2533" t="s">
        <v>6403</v>
      </c>
      <c r="M2533">
        <v>2018</v>
      </c>
      <c r="N2533" t="s">
        <v>1463</v>
      </c>
      <c r="O2533">
        <v>23</v>
      </c>
      <c r="P2533">
        <v>1</v>
      </c>
      <c r="Q2533" t="s">
        <v>15830</v>
      </c>
      <c r="R2533" t="s">
        <v>7734</v>
      </c>
      <c r="S2533" t="s">
        <v>7734</v>
      </c>
      <c r="T2533" t="s">
        <v>22329</v>
      </c>
      <c r="U2533">
        <f t="shared" si="39"/>
        <v>266024</v>
      </c>
    </row>
    <row r="2534" spans="1:21" x14ac:dyDescent="0.2">
      <c r="A2534" t="s">
        <v>17407</v>
      </c>
      <c r="B2534" t="s">
        <v>14966</v>
      </c>
      <c r="C2534">
        <v>3506008</v>
      </c>
      <c r="D2534" t="s">
        <v>8654</v>
      </c>
      <c r="E2534" t="s">
        <v>6540</v>
      </c>
      <c r="F2534" t="s">
        <v>6402</v>
      </c>
      <c r="G2534">
        <v>11489</v>
      </c>
      <c r="H2534">
        <v>15469</v>
      </c>
      <c r="I2534">
        <v>1</v>
      </c>
      <c r="J2534">
        <v>1</v>
      </c>
      <c r="K2534">
        <v>0</v>
      </c>
      <c r="L2534" t="s">
        <v>6409</v>
      </c>
      <c r="M2534">
        <v>2018</v>
      </c>
      <c r="N2534" t="s">
        <v>1463</v>
      </c>
      <c r="O2534">
        <v>3</v>
      </c>
      <c r="P2534">
        <v>1</v>
      </c>
      <c r="Q2534" t="s">
        <v>15830</v>
      </c>
      <c r="R2534" t="s">
        <v>7734</v>
      </c>
      <c r="S2534" t="s">
        <v>7734</v>
      </c>
      <c r="T2534" t="s">
        <v>22330</v>
      </c>
      <c r="U2534">
        <f t="shared" si="39"/>
        <v>266024</v>
      </c>
    </row>
    <row r="2535" spans="1:21" x14ac:dyDescent="0.2">
      <c r="A2535" t="s">
        <v>17407</v>
      </c>
      <c r="B2535" t="s">
        <v>14966</v>
      </c>
      <c r="C2535">
        <v>3506008</v>
      </c>
      <c r="D2535" t="s">
        <v>14692</v>
      </c>
      <c r="E2535" t="s">
        <v>17408</v>
      </c>
      <c r="F2535" t="s">
        <v>6402</v>
      </c>
      <c r="G2535">
        <v>908</v>
      </c>
      <c r="H2535">
        <v>15469</v>
      </c>
      <c r="I2535">
        <v>0</v>
      </c>
      <c r="J2535">
        <v>0</v>
      </c>
      <c r="K2535">
        <v>0</v>
      </c>
      <c r="L2535" t="s">
        <v>6403</v>
      </c>
      <c r="M2535">
        <v>2018</v>
      </c>
      <c r="N2535" t="s">
        <v>1463</v>
      </c>
      <c r="O2535">
        <v>3</v>
      </c>
      <c r="P2535">
        <v>1</v>
      </c>
      <c r="Q2535" t="s">
        <v>15830</v>
      </c>
      <c r="R2535" t="s">
        <v>7734</v>
      </c>
      <c r="S2535" t="s">
        <v>7734</v>
      </c>
      <c r="T2535" t="s">
        <v>22331</v>
      </c>
      <c r="U2535">
        <f t="shared" si="39"/>
        <v>266024</v>
      </c>
    </row>
    <row r="2536" spans="1:21" x14ac:dyDescent="0.2">
      <c r="A2536" t="s">
        <v>17407</v>
      </c>
      <c r="B2536" t="s">
        <v>14966</v>
      </c>
      <c r="C2536">
        <v>3506008</v>
      </c>
      <c r="D2536" t="s">
        <v>8285</v>
      </c>
      <c r="E2536" t="s">
        <v>17409</v>
      </c>
      <c r="F2536" t="s">
        <v>6402</v>
      </c>
      <c r="G2536">
        <v>110</v>
      </c>
      <c r="H2536">
        <v>15469</v>
      </c>
      <c r="I2536">
        <v>0</v>
      </c>
      <c r="J2536">
        <v>0</v>
      </c>
      <c r="K2536">
        <v>0</v>
      </c>
      <c r="L2536" t="s">
        <v>6403</v>
      </c>
      <c r="M2536">
        <v>2018</v>
      </c>
      <c r="N2536" t="s">
        <v>1463</v>
      </c>
      <c r="O2536">
        <v>3</v>
      </c>
      <c r="P2536">
        <v>1</v>
      </c>
      <c r="Q2536" t="s">
        <v>15830</v>
      </c>
      <c r="R2536" t="s">
        <v>7734</v>
      </c>
      <c r="S2536" t="s">
        <v>7734</v>
      </c>
      <c r="T2536" t="s">
        <v>22332</v>
      </c>
      <c r="U2536">
        <f t="shared" si="39"/>
        <v>266024</v>
      </c>
    </row>
    <row r="2537" spans="1:21" x14ac:dyDescent="0.2">
      <c r="A2537" t="s">
        <v>17407</v>
      </c>
      <c r="B2537" t="s">
        <v>14966</v>
      </c>
      <c r="C2537">
        <v>3506008</v>
      </c>
      <c r="D2537" t="s">
        <v>15119</v>
      </c>
      <c r="E2537" t="s">
        <v>17410</v>
      </c>
      <c r="F2537" t="s">
        <v>6402</v>
      </c>
      <c r="G2537">
        <v>535</v>
      </c>
      <c r="H2537">
        <v>15469</v>
      </c>
      <c r="I2537">
        <v>0</v>
      </c>
      <c r="J2537">
        <v>0</v>
      </c>
      <c r="K2537">
        <v>0</v>
      </c>
      <c r="L2537" t="s">
        <v>6403</v>
      </c>
      <c r="M2537">
        <v>2018</v>
      </c>
      <c r="N2537" t="s">
        <v>1463</v>
      </c>
      <c r="O2537">
        <v>3</v>
      </c>
      <c r="P2537">
        <v>1</v>
      </c>
      <c r="Q2537" t="s">
        <v>15830</v>
      </c>
      <c r="R2537" t="s">
        <v>7734</v>
      </c>
      <c r="S2537" t="s">
        <v>7734</v>
      </c>
      <c r="T2537" t="s">
        <v>22333</v>
      </c>
      <c r="U2537">
        <f t="shared" si="39"/>
        <v>266024</v>
      </c>
    </row>
    <row r="2538" spans="1:21" x14ac:dyDescent="0.2">
      <c r="A2538" t="s">
        <v>17407</v>
      </c>
      <c r="B2538" t="s">
        <v>14966</v>
      </c>
      <c r="C2538">
        <v>3506008</v>
      </c>
      <c r="D2538" t="s">
        <v>17411</v>
      </c>
      <c r="E2538" t="s">
        <v>17412</v>
      </c>
      <c r="F2538" t="s">
        <v>6402</v>
      </c>
      <c r="G2538">
        <v>2427</v>
      </c>
      <c r="H2538">
        <v>15469</v>
      </c>
      <c r="I2538">
        <v>0</v>
      </c>
      <c r="J2538">
        <v>0</v>
      </c>
      <c r="K2538">
        <v>0</v>
      </c>
      <c r="L2538" t="s">
        <v>6403</v>
      </c>
      <c r="M2538">
        <v>2018</v>
      </c>
      <c r="N2538" t="s">
        <v>1463</v>
      </c>
      <c r="O2538">
        <v>3</v>
      </c>
      <c r="P2538">
        <v>1</v>
      </c>
      <c r="Q2538" t="s">
        <v>15830</v>
      </c>
      <c r="R2538" t="s">
        <v>7734</v>
      </c>
      <c r="S2538" t="s">
        <v>7734</v>
      </c>
      <c r="T2538" t="s">
        <v>22334</v>
      </c>
      <c r="U2538">
        <f t="shared" si="39"/>
        <v>266024</v>
      </c>
    </row>
    <row r="2539" spans="1:21" x14ac:dyDescent="0.2">
      <c r="A2539" t="s">
        <v>17413</v>
      </c>
      <c r="B2539" t="s">
        <v>14966</v>
      </c>
      <c r="C2539">
        <v>3506008</v>
      </c>
      <c r="D2539" t="s">
        <v>7297</v>
      </c>
      <c r="E2539" t="s">
        <v>17414</v>
      </c>
      <c r="F2539" t="s">
        <v>6402</v>
      </c>
      <c r="G2539">
        <v>5298</v>
      </c>
      <c r="H2539">
        <v>11350</v>
      </c>
      <c r="I2539">
        <v>0</v>
      </c>
      <c r="J2539">
        <v>1</v>
      </c>
      <c r="K2539">
        <v>0</v>
      </c>
      <c r="L2539" t="s">
        <v>6409</v>
      </c>
      <c r="M2539">
        <v>2018</v>
      </c>
      <c r="N2539" t="s">
        <v>1463</v>
      </c>
      <c r="O2539">
        <v>4</v>
      </c>
      <c r="P2539">
        <v>1</v>
      </c>
      <c r="Q2539" t="s">
        <v>15830</v>
      </c>
      <c r="R2539" t="s">
        <v>7734</v>
      </c>
      <c r="S2539" t="s">
        <v>7734</v>
      </c>
      <c r="T2539" t="s">
        <v>22335</v>
      </c>
      <c r="U2539">
        <f t="shared" si="39"/>
        <v>266024</v>
      </c>
    </row>
    <row r="2540" spans="1:21" x14ac:dyDescent="0.2">
      <c r="A2540" t="s">
        <v>17413</v>
      </c>
      <c r="B2540" t="s">
        <v>14966</v>
      </c>
      <c r="C2540">
        <v>3506008</v>
      </c>
      <c r="D2540" t="s">
        <v>7332</v>
      </c>
      <c r="E2540" t="s">
        <v>17415</v>
      </c>
      <c r="F2540" t="s">
        <v>6402</v>
      </c>
      <c r="G2540">
        <v>27</v>
      </c>
      <c r="H2540">
        <v>11350</v>
      </c>
      <c r="I2540">
        <v>0</v>
      </c>
      <c r="J2540">
        <v>0</v>
      </c>
      <c r="K2540">
        <v>0</v>
      </c>
      <c r="L2540" t="s">
        <v>6403</v>
      </c>
      <c r="M2540">
        <v>2018</v>
      </c>
      <c r="N2540" t="s">
        <v>1463</v>
      </c>
      <c r="O2540">
        <v>4</v>
      </c>
      <c r="P2540">
        <v>1</v>
      </c>
      <c r="Q2540" t="s">
        <v>15830</v>
      </c>
      <c r="R2540" t="s">
        <v>7734</v>
      </c>
      <c r="S2540" t="s">
        <v>7734</v>
      </c>
      <c r="T2540" t="s">
        <v>22336</v>
      </c>
      <c r="U2540">
        <f t="shared" si="39"/>
        <v>266024</v>
      </c>
    </row>
    <row r="2541" spans="1:21" x14ac:dyDescent="0.2">
      <c r="A2541" t="s">
        <v>17413</v>
      </c>
      <c r="B2541" t="s">
        <v>14966</v>
      </c>
      <c r="C2541">
        <v>3506008</v>
      </c>
      <c r="D2541" t="s">
        <v>6425</v>
      </c>
      <c r="E2541" t="s">
        <v>6866</v>
      </c>
      <c r="F2541" t="s">
        <v>6402</v>
      </c>
      <c r="G2541">
        <v>2335</v>
      </c>
      <c r="H2541">
        <v>11350</v>
      </c>
      <c r="I2541">
        <v>0</v>
      </c>
      <c r="J2541">
        <v>0</v>
      </c>
      <c r="K2541">
        <v>0</v>
      </c>
      <c r="L2541" t="s">
        <v>6403</v>
      </c>
      <c r="M2541">
        <v>2018</v>
      </c>
      <c r="N2541" t="s">
        <v>1463</v>
      </c>
      <c r="O2541">
        <v>4</v>
      </c>
      <c r="P2541">
        <v>1</v>
      </c>
      <c r="Q2541" t="s">
        <v>15830</v>
      </c>
      <c r="R2541" t="s">
        <v>7734</v>
      </c>
      <c r="S2541" t="s">
        <v>7734</v>
      </c>
      <c r="T2541" t="s">
        <v>22337</v>
      </c>
      <c r="U2541">
        <f t="shared" si="39"/>
        <v>266024</v>
      </c>
    </row>
    <row r="2542" spans="1:21" x14ac:dyDescent="0.2">
      <c r="A2542" t="s">
        <v>17413</v>
      </c>
      <c r="B2542" t="s">
        <v>14966</v>
      </c>
      <c r="C2542">
        <v>3506008</v>
      </c>
      <c r="D2542" t="s">
        <v>6595</v>
      </c>
      <c r="E2542" t="s">
        <v>15616</v>
      </c>
      <c r="F2542" t="s">
        <v>6402</v>
      </c>
      <c r="G2542">
        <v>3634</v>
      </c>
      <c r="H2542">
        <v>11350</v>
      </c>
      <c r="I2542">
        <v>0</v>
      </c>
      <c r="J2542">
        <v>0</v>
      </c>
      <c r="K2542">
        <v>0</v>
      </c>
      <c r="L2542" t="s">
        <v>6403</v>
      </c>
      <c r="M2542">
        <v>2018</v>
      </c>
      <c r="N2542" t="s">
        <v>1463</v>
      </c>
      <c r="O2542">
        <v>4</v>
      </c>
      <c r="P2542">
        <v>1</v>
      </c>
      <c r="Q2542" t="s">
        <v>15830</v>
      </c>
      <c r="R2542" t="s">
        <v>7734</v>
      </c>
      <c r="S2542" t="s">
        <v>7734</v>
      </c>
      <c r="T2542" t="s">
        <v>22338</v>
      </c>
      <c r="U2542">
        <f t="shared" si="39"/>
        <v>266024</v>
      </c>
    </row>
    <row r="2543" spans="1:21" x14ac:dyDescent="0.2">
      <c r="A2543" t="s">
        <v>17413</v>
      </c>
      <c r="B2543" t="s">
        <v>14966</v>
      </c>
      <c r="C2543">
        <v>3506008</v>
      </c>
      <c r="D2543" t="s">
        <v>7696</v>
      </c>
      <c r="E2543" t="s">
        <v>17416</v>
      </c>
      <c r="F2543" t="s">
        <v>6402</v>
      </c>
      <c r="G2543">
        <v>56</v>
      </c>
      <c r="H2543">
        <v>11350</v>
      </c>
      <c r="I2543">
        <v>0</v>
      </c>
      <c r="J2543">
        <v>0</v>
      </c>
      <c r="K2543">
        <v>0</v>
      </c>
      <c r="L2543" t="s">
        <v>6403</v>
      </c>
      <c r="M2543">
        <v>2018</v>
      </c>
      <c r="N2543" t="s">
        <v>1463</v>
      </c>
      <c r="O2543">
        <v>4</v>
      </c>
      <c r="P2543">
        <v>1</v>
      </c>
      <c r="Q2543" t="s">
        <v>15830</v>
      </c>
      <c r="R2543" t="s">
        <v>7734</v>
      </c>
      <c r="S2543" t="s">
        <v>7734</v>
      </c>
      <c r="T2543" t="s">
        <v>22339</v>
      </c>
      <c r="U2543">
        <f t="shared" si="39"/>
        <v>266024</v>
      </c>
    </row>
    <row r="2544" spans="1:21" x14ac:dyDescent="0.2">
      <c r="A2544" t="s">
        <v>17417</v>
      </c>
      <c r="B2544" t="s">
        <v>14966</v>
      </c>
      <c r="C2544">
        <v>3506008</v>
      </c>
      <c r="D2544" t="s">
        <v>15496</v>
      </c>
      <c r="E2544" t="s">
        <v>17418</v>
      </c>
      <c r="F2544" t="s">
        <v>6402</v>
      </c>
      <c r="G2544">
        <v>2132</v>
      </c>
      <c r="H2544">
        <v>7737</v>
      </c>
      <c r="I2544">
        <v>0</v>
      </c>
      <c r="J2544">
        <v>0</v>
      </c>
      <c r="K2544">
        <v>0</v>
      </c>
      <c r="L2544" t="s">
        <v>6409</v>
      </c>
      <c r="M2544">
        <v>2018</v>
      </c>
      <c r="N2544" t="s">
        <v>1463</v>
      </c>
      <c r="O2544">
        <v>5</v>
      </c>
      <c r="P2544">
        <v>1</v>
      </c>
      <c r="Q2544" t="s">
        <v>15830</v>
      </c>
      <c r="R2544" t="s">
        <v>7734</v>
      </c>
      <c r="S2544" t="s">
        <v>7734</v>
      </c>
      <c r="T2544" t="s">
        <v>22340</v>
      </c>
      <c r="U2544">
        <f t="shared" si="39"/>
        <v>266024</v>
      </c>
    </row>
    <row r="2545" spans="1:21" x14ac:dyDescent="0.2">
      <c r="A2545" t="s">
        <v>17417</v>
      </c>
      <c r="B2545" t="s">
        <v>14966</v>
      </c>
      <c r="C2545">
        <v>3506008</v>
      </c>
      <c r="D2545" t="s">
        <v>7124</v>
      </c>
      <c r="E2545" t="s">
        <v>17419</v>
      </c>
      <c r="F2545" t="s">
        <v>6402</v>
      </c>
      <c r="G2545">
        <v>5099</v>
      </c>
      <c r="H2545">
        <v>7737</v>
      </c>
      <c r="I2545">
        <v>1</v>
      </c>
      <c r="J2545">
        <v>1</v>
      </c>
      <c r="K2545">
        <v>0</v>
      </c>
      <c r="L2545" t="s">
        <v>6403</v>
      </c>
      <c r="M2545">
        <v>2018</v>
      </c>
      <c r="N2545" t="s">
        <v>1463</v>
      </c>
      <c r="O2545">
        <v>5</v>
      </c>
      <c r="P2545">
        <v>1</v>
      </c>
      <c r="Q2545" t="s">
        <v>15830</v>
      </c>
      <c r="R2545" t="s">
        <v>7734</v>
      </c>
      <c r="S2545" t="s">
        <v>7734</v>
      </c>
      <c r="T2545" t="s">
        <v>22341</v>
      </c>
      <c r="U2545">
        <f t="shared" si="39"/>
        <v>266024</v>
      </c>
    </row>
    <row r="2546" spans="1:21" x14ac:dyDescent="0.2">
      <c r="A2546" t="s">
        <v>17417</v>
      </c>
      <c r="B2546" t="s">
        <v>14966</v>
      </c>
      <c r="C2546">
        <v>3506008</v>
      </c>
      <c r="D2546" t="s">
        <v>6463</v>
      </c>
      <c r="E2546" t="s">
        <v>8748</v>
      </c>
      <c r="F2546" t="s">
        <v>6402</v>
      </c>
      <c r="G2546">
        <v>506</v>
      </c>
      <c r="H2546">
        <v>7737</v>
      </c>
      <c r="I2546">
        <v>0</v>
      </c>
      <c r="J2546">
        <v>0</v>
      </c>
      <c r="K2546">
        <v>0</v>
      </c>
      <c r="L2546" t="s">
        <v>6403</v>
      </c>
      <c r="M2546">
        <v>2018</v>
      </c>
      <c r="N2546" t="s">
        <v>1463</v>
      </c>
      <c r="O2546">
        <v>5</v>
      </c>
      <c r="P2546">
        <v>1</v>
      </c>
      <c r="Q2546" t="s">
        <v>15830</v>
      </c>
      <c r="R2546" t="s">
        <v>7734</v>
      </c>
      <c r="S2546" t="s">
        <v>7734</v>
      </c>
      <c r="T2546" t="s">
        <v>899</v>
      </c>
      <c r="U2546">
        <f t="shared" si="39"/>
        <v>266024</v>
      </c>
    </row>
    <row r="2547" spans="1:21" x14ac:dyDescent="0.2">
      <c r="A2547" t="s">
        <v>17420</v>
      </c>
      <c r="B2547" t="s">
        <v>14966</v>
      </c>
      <c r="C2547">
        <v>3506008</v>
      </c>
      <c r="D2547" t="s">
        <v>6577</v>
      </c>
      <c r="E2547" t="s">
        <v>15122</v>
      </c>
      <c r="F2547" t="s">
        <v>6402</v>
      </c>
      <c r="G2547">
        <v>5877</v>
      </c>
      <c r="H2547">
        <v>10157</v>
      </c>
      <c r="I2547">
        <v>0</v>
      </c>
      <c r="J2547">
        <v>1</v>
      </c>
      <c r="K2547">
        <v>0</v>
      </c>
      <c r="L2547" t="s">
        <v>6403</v>
      </c>
      <c r="M2547">
        <v>2018</v>
      </c>
      <c r="N2547" t="s">
        <v>1463</v>
      </c>
      <c r="O2547">
        <v>6</v>
      </c>
      <c r="P2547">
        <v>1</v>
      </c>
      <c r="Q2547" t="s">
        <v>15830</v>
      </c>
      <c r="R2547" t="s">
        <v>7734</v>
      </c>
      <c r="S2547" t="s">
        <v>7734</v>
      </c>
      <c r="T2547" t="s">
        <v>4668</v>
      </c>
      <c r="U2547">
        <f t="shared" si="39"/>
        <v>266024</v>
      </c>
    </row>
    <row r="2548" spans="1:21" x14ac:dyDescent="0.2">
      <c r="A2548" t="s">
        <v>17420</v>
      </c>
      <c r="B2548" t="s">
        <v>14966</v>
      </c>
      <c r="C2548">
        <v>3506008</v>
      </c>
      <c r="D2548" t="s">
        <v>17421</v>
      </c>
      <c r="E2548" t="s">
        <v>17422</v>
      </c>
      <c r="F2548" t="s">
        <v>6402</v>
      </c>
      <c r="G2548">
        <v>4280</v>
      </c>
      <c r="H2548">
        <v>10157</v>
      </c>
      <c r="I2548">
        <v>1</v>
      </c>
      <c r="J2548">
        <v>0</v>
      </c>
      <c r="K2548">
        <v>0</v>
      </c>
      <c r="L2548" t="s">
        <v>6403</v>
      </c>
      <c r="M2548">
        <v>2018</v>
      </c>
      <c r="N2548" t="s">
        <v>1463</v>
      </c>
      <c r="O2548">
        <v>6</v>
      </c>
      <c r="P2548">
        <v>1</v>
      </c>
      <c r="Q2548" t="s">
        <v>15830</v>
      </c>
      <c r="R2548" t="s">
        <v>7734</v>
      </c>
      <c r="S2548" t="s">
        <v>7734</v>
      </c>
      <c r="T2548" t="s">
        <v>22342</v>
      </c>
      <c r="U2548">
        <f t="shared" si="39"/>
        <v>266024</v>
      </c>
    </row>
    <row r="2549" spans="1:21" x14ac:dyDescent="0.2">
      <c r="A2549" t="s">
        <v>17423</v>
      </c>
      <c r="B2549" t="s">
        <v>14966</v>
      </c>
      <c r="C2549">
        <v>3506008</v>
      </c>
      <c r="D2549" t="s">
        <v>7622</v>
      </c>
      <c r="E2549" t="s">
        <v>17424</v>
      </c>
      <c r="F2549" t="s">
        <v>6402</v>
      </c>
      <c r="G2549">
        <v>1793</v>
      </c>
      <c r="H2549">
        <v>11798</v>
      </c>
      <c r="I2549">
        <v>0</v>
      </c>
      <c r="J2549">
        <v>0</v>
      </c>
      <c r="K2549">
        <v>0</v>
      </c>
      <c r="L2549" t="s">
        <v>6409</v>
      </c>
      <c r="M2549">
        <v>2018</v>
      </c>
      <c r="N2549" t="s">
        <v>1463</v>
      </c>
      <c r="O2549">
        <v>7</v>
      </c>
      <c r="P2549">
        <v>1</v>
      </c>
      <c r="Q2549" t="s">
        <v>15830</v>
      </c>
      <c r="R2549" t="s">
        <v>7734</v>
      </c>
      <c r="S2549" t="s">
        <v>7734</v>
      </c>
      <c r="T2549" t="s">
        <v>22343</v>
      </c>
      <c r="U2549">
        <f t="shared" si="39"/>
        <v>266024</v>
      </c>
    </row>
    <row r="2550" spans="1:21" x14ac:dyDescent="0.2">
      <c r="A2550" t="s">
        <v>17423</v>
      </c>
      <c r="B2550" t="s">
        <v>14966</v>
      </c>
      <c r="C2550">
        <v>3506008</v>
      </c>
      <c r="D2550" t="s">
        <v>6802</v>
      </c>
      <c r="E2550" t="s">
        <v>13691</v>
      </c>
      <c r="F2550" t="s">
        <v>6402</v>
      </c>
      <c r="G2550">
        <v>6509</v>
      </c>
      <c r="H2550">
        <v>11798</v>
      </c>
      <c r="I2550">
        <v>0</v>
      </c>
      <c r="J2550">
        <v>1</v>
      </c>
      <c r="K2550">
        <v>0</v>
      </c>
      <c r="L2550" t="s">
        <v>6409</v>
      </c>
      <c r="M2550">
        <v>2018</v>
      </c>
      <c r="N2550" t="s">
        <v>1463</v>
      </c>
      <c r="O2550">
        <v>7</v>
      </c>
      <c r="P2550">
        <v>1</v>
      </c>
      <c r="Q2550" t="s">
        <v>15830</v>
      </c>
      <c r="R2550" t="s">
        <v>7734</v>
      </c>
      <c r="S2550" t="s">
        <v>7734</v>
      </c>
      <c r="T2550" t="s">
        <v>4703</v>
      </c>
      <c r="U2550">
        <f t="shared" si="39"/>
        <v>266024</v>
      </c>
    </row>
    <row r="2551" spans="1:21" x14ac:dyDescent="0.2">
      <c r="A2551" t="s">
        <v>17423</v>
      </c>
      <c r="B2551" t="s">
        <v>14966</v>
      </c>
      <c r="C2551">
        <v>3506008</v>
      </c>
      <c r="D2551" t="s">
        <v>6851</v>
      </c>
      <c r="E2551" t="s">
        <v>17425</v>
      </c>
      <c r="F2551" t="s">
        <v>6402</v>
      </c>
      <c r="G2551">
        <v>2104</v>
      </c>
      <c r="H2551">
        <v>11798</v>
      </c>
      <c r="I2551">
        <v>0</v>
      </c>
      <c r="J2551">
        <v>0</v>
      </c>
      <c r="K2551">
        <v>0</v>
      </c>
      <c r="L2551" t="s">
        <v>6403</v>
      </c>
      <c r="M2551">
        <v>2018</v>
      </c>
      <c r="N2551" t="s">
        <v>1463</v>
      </c>
      <c r="O2551">
        <v>7</v>
      </c>
      <c r="P2551">
        <v>1</v>
      </c>
      <c r="Q2551" t="s">
        <v>15830</v>
      </c>
      <c r="R2551" t="s">
        <v>7734</v>
      </c>
      <c r="S2551" t="s">
        <v>7734</v>
      </c>
      <c r="T2551" t="s">
        <v>22344</v>
      </c>
      <c r="U2551">
        <f t="shared" si="39"/>
        <v>266024</v>
      </c>
    </row>
    <row r="2552" spans="1:21" x14ac:dyDescent="0.2">
      <c r="A2552" t="s">
        <v>17423</v>
      </c>
      <c r="B2552" t="s">
        <v>14966</v>
      </c>
      <c r="C2552">
        <v>3506008</v>
      </c>
      <c r="D2552" t="s">
        <v>7633</v>
      </c>
      <c r="E2552" t="s">
        <v>17426</v>
      </c>
      <c r="F2552" t="s">
        <v>6402</v>
      </c>
      <c r="G2552">
        <v>851</v>
      </c>
      <c r="H2552">
        <v>11798</v>
      </c>
      <c r="I2552">
        <v>0</v>
      </c>
      <c r="J2552">
        <v>0</v>
      </c>
      <c r="K2552">
        <v>0</v>
      </c>
      <c r="L2552" t="s">
        <v>6403</v>
      </c>
      <c r="M2552">
        <v>2018</v>
      </c>
      <c r="N2552" t="s">
        <v>1463</v>
      </c>
      <c r="O2552">
        <v>7</v>
      </c>
      <c r="P2552">
        <v>1</v>
      </c>
      <c r="Q2552" t="s">
        <v>15830</v>
      </c>
      <c r="R2552" t="s">
        <v>7734</v>
      </c>
      <c r="S2552" t="s">
        <v>7734</v>
      </c>
      <c r="T2552" t="s">
        <v>22345</v>
      </c>
      <c r="U2552">
        <f t="shared" si="39"/>
        <v>266024</v>
      </c>
    </row>
    <row r="2553" spans="1:21" x14ac:dyDescent="0.2">
      <c r="A2553" t="s">
        <v>17423</v>
      </c>
      <c r="B2553" t="s">
        <v>14966</v>
      </c>
      <c r="C2553">
        <v>3506008</v>
      </c>
      <c r="D2553" t="s">
        <v>6714</v>
      </c>
      <c r="E2553" t="s">
        <v>6724</v>
      </c>
      <c r="F2553" t="s">
        <v>6402</v>
      </c>
      <c r="G2553">
        <v>541</v>
      </c>
      <c r="H2553">
        <v>11798</v>
      </c>
      <c r="I2553">
        <v>0</v>
      </c>
      <c r="J2553">
        <v>0</v>
      </c>
      <c r="K2553">
        <v>0</v>
      </c>
      <c r="L2553" t="s">
        <v>6403</v>
      </c>
      <c r="M2553">
        <v>2018</v>
      </c>
      <c r="N2553" t="s">
        <v>1463</v>
      </c>
      <c r="O2553">
        <v>7</v>
      </c>
      <c r="P2553">
        <v>1</v>
      </c>
      <c r="Q2553" t="s">
        <v>15830</v>
      </c>
      <c r="R2553" t="s">
        <v>7734</v>
      </c>
      <c r="S2553" t="s">
        <v>7734</v>
      </c>
      <c r="T2553" t="s">
        <v>22346</v>
      </c>
      <c r="U2553">
        <f t="shared" si="39"/>
        <v>266024</v>
      </c>
    </row>
    <row r="2554" spans="1:21" x14ac:dyDescent="0.2">
      <c r="A2554" t="s">
        <v>17427</v>
      </c>
      <c r="B2554" t="s">
        <v>14966</v>
      </c>
      <c r="C2554">
        <v>3506008</v>
      </c>
      <c r="D2554" t="s">
        <v>15410</v>
      </c>
      <c r="E2554" t="s">
        <v>13031</v>
      </c>
      <c r="F2554" t="s">
        <v>6402</v>
      </c>
      <c r="G2554">
        <v>5751</v>
      </c>
      <c r="H2554">
        <v>15129</v>
      </c>
      <c r="I2554">
        <v>0</v>
      </c>
      <c r="J2554">
        <v>0</v>
      </c>
      <c r="K2554">
        <v>0</v>
      </c>
      <c r="L2554" t="s">
        <v>6409</v>
      </c>
      <c r="M2554">
        <v>2018</v>
      </c>
      <c r="N2554" t="s">
        <v>1463</v>
      </c>
      <c r="O2554">
        <v>8</v>
      </c>
      <c r="P2554">
        <v>1</v>
      </c>
      <c r="Q2554" t="s">
        <v>15830</v>
      </c>
      <c r="R2554" t="s">
        <v>7734</v>
      </c>
      <c r="S2554" t="s">
        <v>7734</v>
      </c>
      <c r="T2554" t="s">
        <v>22347</v>
      </c>
      <c r="U2554">
        <f t="shared" si="39"/>
        <v>266024</v>
      </c>
    </row>
    <row r="2555" spans="1:21" x14ac:dyDescent="0.2">
      <c r="A2555" t="s">
        <v>17427</v>
      </c>
      <c r="B2555" t="s">
        <v>14966</v>
      </c>
      <c r="C2555">
        <v>3506008</v>
      </c>
      <c r="D2555" t="s">
        <v>7055</v>
      </c>
      <c r="E2555" t="s">
        <v>10064</v>
      </c>
      <c r="F2555" t="s">
        <v>6402</v>
      </c>
      <c r="G2555">
        <v>7079</v>
      </c>
      <c r="H2555">
        <v>15129</v>
      </c>
      <c r="I2555">
        <v>1</v>
      </c>
      <c r="J2555">
        <v>1</v>
      </c>
      <c r="K2555">
        <v>0</v>
      </c>
      <c r="L2555" t="s">
        <v>6403</v>
      </c>
      <c r="M2555">
        <v>2018</v>
      </c>
      <c r="N2555" t="s">
        <v>1463</v>
      </c>
      <c r="O2555">
        <v>8</v>
      </c>
      <c r="P2555">
        <v>1</v>
      </c>
      <c r="Q2555" t="s">
        <v>15830</v>
      </c>
      <c r="R2555" t="s">
        <v>7734</v>
      </c>
      <c r="S2555" t="s">
        <v>7734</v>
      </c>
      <c r="T2555" t="s">
        <v>22348</v>
      </c>
      <c r="U2555">
        <f t="shared" si="39"/>
        <v>266024</v>
      </c>
    </row>
    <row r="2556" spans="1:21" x14ac:dyDescent="0.2">
      <c r="A2556" t="s">
        <v>17427</v>
      </c>
      <c r="B2556" t="s">
        <v>14966</v>
      </c>
      <c r="C2556">
        <v>3506008</v>
      </c>
      <c r="D2556" t="s">
        <v>6523</v>
      </c>
      <c r="E2556" t="s">
        <v>17428</v>
      </c>
      <c r="F2556" t="s">
        <v>6402</v>
      </c>
      <c r="G2556">
        <v>2299</v>
      </c>
      <c r="H2556">
        <v>15129</v>
      </c>
      <c r="I2556">
        <v>0</v>
      </c>
      <c r="J2556">
        <v>0</v>
      </c>
      <c r="K2556">
        <v>0</v>
      </c>
      <c r="L2556" t="s">
        <v>6403</v>
      </c>
      <c r="M2556">
        <v>2018</v>
      </c>
      <c r="N2556" t="s">
        <v>1463</v>
      </c>
      <c r="O2556">
        <v>8</v>
      </c>
      <c r="P2556">
        <v>1</v>
      </c>
      <c r="Q2556" t="s">
        <v>15830</v>
      </c>
      <c r="R2556" t="s">
        <v>7734</v>
      </c>
      <c r="S2556" t="s">
        <v>7734</v>
      </c>
      <c r="T2556" t="s">
        <v>22349</v>
      </c>
      <c r="U2556">
        <f t="shared" si="39"/>
        <v>266024</v>
      </c>
    </row>
    <row r="2557" spans="1:21" x14ac:dyDescent="0.2">
      <c r="A2557" t="s">
        <v>17429</v>
      </c>
      <c r="B2557" t="s">
        <v>14966</v>
      </c>
      <c r="C2557">
        <v>3506008</v>
      </c>
      <c r="D2557" t="s">
        <v>7265</v>
      </c>
      <c r="E2557" t="s">
        <v>17430</v>
      </c>
      <c r="F2557" t="s">
        <v>6402</v>
      </c>
      <c r="G2557">
        <v>342</v>
      </c>
      <c r="H2557">
        <v>10091</v>
      </c>
      <c r="I2557">
        <v>0</v>
      </c>
      <c r="J2557">
        <v>0</v>
      </c>
      <c r="K2557">
        <v>0</v>
      </c>
      <c r="L2557" t="s">
        <v>6403</v>
      </c>
      <c r="M2557">
        <v>2018</v>
      </c>
      <c r="N2557" t="s">
        <v>1463</v>
      </c>
      <c r="O2557">
        <v>9</v>
      </c>
      <c r="P2557">
        <v>1</v>
      </c>
      <c r="Q2557" t="s">
        <v>15830</v>
      </c>
      <c r="R2557" t="s">
        <v>7734</v>
      </c>
      <c r="S2557" t="s">
        <v>7734</v>
      </c>
      <c r="T2557" t="s">
        <v>22350</v>
      </c>
      <c r="U2557">
        <f t="shared" si="39"/>
        <v>266024</v>
      </c>
    </row>
    <row r="2558" spans="1:21" x14ac:dyDescent="0.2">
      <c r="A2558" t="s">
        <v>17429</v>
      </c>
      <c r="B2558" t="s">
        <v>14966</v>
      </c>
      <c r="C2558">
        <v>3506008</v>
      </c>
      <c r="D2558" t="s">
        <v>6463</v>
      </c>
      <c r="E2558" t="s">
        <v>6584</v>
      </c>
      <c r="F2558" t="s">
        <v>6402</v>
      </c>
      <c r="G2558">
        <v>2002</v>
      </c>
      <c r="H2558">
        <v>10091</v>
      </c>
      <c r="I2558">
        <v>0</v>
      </c>
      <c r="J2558">
        <v>0</v>
      </c>
      <c r="K2558">
        <v>0</v>
      </c>
      <c r="L2558" t="s">
        <v>6403</v>
      </c>
      <c r="M2558">
        <v>2018</v>
      </c>
      <c r="N2558" t="s">
        <v>1463</v>
      </c>
      <c r="O2558">
        <v>9</v>
      </c>
      <c r="P2558">
        <v>1</v>
      </c>
      <c r="Q2558" t="s">
        <v>15830</v>
      </c>
      <c r="R2558" t="s">
        <v>7734</v>
      </c>
      <c r="S2558" t="s">
        <v>7734</v>
      </c>
      <c r="T2558" t="s">
        <v>12798</v>
      </c>
      <c r="U2558">
        <f t="shared" si="39"/>
        <v>266024</v>
      </c>
    </row>
    <row r="2559" spans="1:21" x14ac:dyDescent="0.2">
      <c r="A2559" t="s">
        <v>17429</v>
      </c>
      <c r="B2559" t="s">
        <v>14966</v>
      </c>
      <c r="C2559">
        <v>3506008</v>
      </c>
      <c r="D2559" t="s">
        <v>6633</v>
      </c>
      <c r="E2559" t="s">
        <v>15028</v>
      </c>
      <c r="F2559" t="s">
        <v>6402</v>
      </c>
      <c r="G2559">
        <v>6369</v>
      </c>
      <c r="H2559">
        <v>10091</v>
      </c>
      <c r="I2559">
        <v>1</v>
      </c>
      <c r="J2559">
        <v>1</v>
      </c>
      <c r="K2559">
        <v>0</v>
      </c>
      <c r="L2559" t="s">
        <v>6403</v>
      </c>
      <c r="M2559">
        <v>2018</v>
      </c>
      <c r="N2559" t="s">
        <v>1463</v>
      </c>
      <c r="O2559">
        <v>9</v>
      </c>
      <c r="P2559">
        <v>1</v>
      </c>
      <c r="Q2559" t="s">
        <v>15830</v>
      </c>
      <c r="R2559" t="s">
        <v>7734</v>
      </c>
      <c r="S2559" t="s">
        <v>7734</v>
      </c>
      <c r="T2559" t="s">
        <v>22351</v>
      </c>
      <c r="U2559">
        <f t="shared" si="39"/>
        <v>266024</v>
      </c>
    </row>
    <row r="2560" spans="1:21" x14ac:dyDescent="0.2">
      <c r="A2560" t="s">
        <v>17429</v>
      </c>
      <c r="B2560" t="s">
        <v>14966</v>
      </c>
      <c r="C2560">
        <v>3506008</v>
      </c>
      <c r="D2560" t="s">
        <v>13553</v>
      </c>
      <c r="E2560" t="s">
        <v>17431</v>
      </c>
      <c r="F2560" t="s">
        <v>6402</v>
      </c>
      <c r="G2560">
        <v>1114</v>
      </c>
      <c r="H2560">
        <v>10091</v>
      </c>
      <c r="I2560">
        <v>0</v>
      </c>
      <c r="J2560">
        <v>0</v>
      </c>
      <c r="K2560">
        <v>0</v>
      </c>
      <c r="L2560" t="s">
        <v>6403</v>
      </c>
      <c r="M2560">
        <v>2018</v>
      </c>
      <c r="N2560" t="s">
        <v>1463</v>
      </c>
      <c r="O2560">
        <v>9</v>
      </c>
      <c r="P2560">
        <v>1</v>
      </c>
      <c r="Q2560" t="s">
        <v>15830</v>
      </c>
      <c r="R2560" t="s">
        <v>7734</v>
      </c>
      <c r="S2560" t="s">
        <v>7734</v>
      </c>
      <c r="T2560" t="s">
        <v>22352</v>
      </c>
      <c r="U2560">
        <f t="shared" si="39"/>
        <v>266024</v>
      </c>
    </row>
    <row r="2561" spans="1:21" x14ac:dyDescent="0.2">
      <c r="A2561" t="s">
        <v>17429</v>
      </c>
      <c r="B2561" t="s">
        <v>14966</v>
      </c>
      <c r="C2561">
        <v>3506008</v>
      </c>
      <c r="D2561" t="s">
        <v>15027</v>
      </c>
      <c r="E2561" t="s">
        <v>10254</v>
      </c>
      <c r="F2561" t="s">
        <v>6402</v>
      </c>
      <c r="G2561">
        <v>264</v>
      </c>
      <c r="H2561">
        <v>10091</v>
      </c>
      <c r="I2561">
        <v>0</v>
      </c>
      <c r="J2561">
        <v>0</v>
      </c>
      <c r="K2561">
        <v>0</v>
      </c>
      <c r="L2561" t="s">
        <v>6403</v>
      </c>
      <c r="M2561">
        <v>2018</v>
      </c>
      <c r="N2561" t="s">
        <v>1463</v>
      </c>
      <c r="O2561">
        <v>9</v>
      </c>
      <c r="P2561">
        <v>1</v>
      </c>
      <c r="Q2561" t="s">
        <v>15830</v>
      </c>
      <c r="R2561" t="s">
        <v>7734</v>
      </c>
      <c r="S2561" t="s">
        <v>7734</v>
      </c>
      <c r="T2561" t="s">
        <v>20550</v>
      </c>
      <c r="U2561">
        <f t="shared" si="39"/>
        <v>266024</v>
      </c>
    </row>
    <row r="2562" spans="1:21" x14ac:dyDescent="0.2">
      <c r="A2562" t="s">
        <v>17432</v>
      </c>
      <c r="B2562" t="s">
        <v>14966</v>
      </c>
      <c r="C2562">
        <v>3506008</v>
      </c>
      <c r="D2562" t="s">
        <v>10717</v>
      </c>
      <c r="E2562" t="s">
        <v>17433</v>
      </c>
      <c r="F2562" t="s">
        <v>6402</v>
      </c>
      <c r="G2562">
        <v>1867</v>
      </c>
      <c r="H2562">
        <v>266024</v>
      </c>
      <c r="I2562">
        <v>0</v>
      </c>
      <c r="J2562">
        <v>0</v>
      </c>
      <c r="K2562">
        <v>0</v>
      </c>
      <c r="L2562" t="s">
        <v>6403</v>
      </c>
      <c r="M2562">
        <v>2018</v>
      </c>
      <c r="N2562" t="s">
        <v>6404</v>
      </c>
      <c r="O2562">
        <v>99</v>
      </c>
      <c r="P2562">
        <v>1</v>
      </c>
      <c r="Q2562" t="s">
        <v>15830</v>
      </c>
      <c r="R2562" t="s">
        <v>7734</v>
      </c>
      <c r="S2562" t="s">
        <v>7734</v>
      </c>
      <c r="T2562" t="s">
        <v>22353</v>
      </c>
      <c r="U2562">
        <f t="shared" ref="U2562:U2625" si="40">_xlfn.MAXIFS($H$2:$H$6695, $C$2:$C$6695,C2562)</f>
        <v>266024</v>
      </c>
    </row>
    <row r="2563" spans="1:21" x14ac:dyDescent="0.2">
      <c r="A2563" t="s">
        <v>17432</v>
      </c>
      <c r="B2563" t="s">
        <v>14966</v>
      </c>
      <c r="C2563">
        <v>3506008</v>
      </c>
      <c r="D2563" t="s">
        <v>6961</v>
      </c>
      <c r="E2563" t="s">
        <v>17434</v>
      </c>
      <c r="F2563" t="s">
        <v>6402</v>
      </c>
      <c r="G2563">
        <v>1912</v>
      </c>
      <c r="H2563">
        <v>266024</v>
      </c>
      <c r="I2563">
        <v>0</v>
      </c>
      <c r="J2563">
        <v>0</v>
      </c>
      <c r="K2563">
        <v>0</v>
      </c>
      <c r="L2563" t="s">
        <v>6403</v>
      </c>
      <c r="M2563">
        <v>2018</v>
      </c>
      <c r="N2563" t="s">
        <v>6404</v>
      </c>
      <c r="O2563">
        <v>99</v>
      </c>
      <c r="P2563">
        <v>1</v>
      </c>
      <c r="Q2563" t="s">
        <v>15830</v>
      </c>
      <c r="R2563" t="s">
        <v>7734</v>
      </c>
      <c r="S2563" t="s">
        <v>7734</v>
      </c>
      <c r="T2563" t="s">
        <v>22354</v>
      </c>
      <c r="U2563">
        <f t="shared" si="40"/>
        <v>266024</v>
      </c>
    </row>
    <row r="2564" spans="1:21" x14ac:dyDescent="0.2">
      <c r="A2564" t="s">
        <v>17432</v>
      </c>
      <c r="B2564" t="s">
        <v>14966</v>
      </c>
      <c r="C2564">
        <v>3506008</v>
      </c>
      <c r="D2564" t="s">
        <v>6960</v>
      </c>
      <c r="E2564" t="s">
        <v>14968</v>
      </c>
      <c r="F2564" t="s">
        <v>6402</v>
      </c>
      <c r="G2564">
        <v>964</v>
      </c>
      <c r="H2564">
        <v>266024</v>
      </c>
      <c r="I2564">
        <v>0</v>
      </c>
      <c r="J2564">
        <v>0</v>
      </c>
      <c r="K2564">
        <v>0</v>
      </c>
      <c r="L2564" t="s">
        <v>6403</v>
      </c>
      <c r="M2564">
        <v>2018</v>
      </c>
      <c r="N2564" t="s">
        <v>6404</v>
      </c>
      <c r="O2564">
        <v>99</v>
      </c>
      <c r="P2564">
        <v>1</v>
      </c>
      <c r="Q2564" t="s">
        <v>15830</v>
      </c>
      <c r="R2564" t="s">
        <v>7734</v>
      </c>
      <c r="S2564" t="s">
        <v>7734</v>
      </c>
      <c r="T2564" t="s">
        <v>1091</v>
      </c>
      <c r="U2564">
        <f t="shared" si="40"/>
        <v>266024</v>
      </c>
    </row>
    <row r="2565" spans="1:21" x14ac:dyDescent="0.2">
      <c r="A2565" t="s">
        <v>17432</v>
      </c>
      <c r="B2565" t="s">
        <v>14966</v>
      </c>
      <c r="C2565">
        <v>3506008</v>
      </c>
      <c r="D2565" t="s">
        <v>15200</v>
      </c>
      <c r="E2565" t="s">
        <v>15152</v>
      </c>
      <c r="F2565" t="s">
        <v>6402</v>
      </c>
      <c r="G2565">
        <v>59156</v>
      </c>
      <c r="H2565">
        <v>266024</v>
      </c>
      <c r="I2565">
        <v>0</v>
      </c>
      <c r="J2565">
        <v>0</v>
      </c>
      <c r="K2565">
        <v>0</v>
      </c>
      <c r="L2565" t="s">
        <v>6403</v>
      </c>
      <c r="M2565">
        <v>2018</v>
      </c>
      <c r="N2565" t="s">
        <v>6404</v>
      </c>
      <c r="O2565">
        <v>99</v>
      </c>
      <c r="P2565">
        <v>1</v>
      </c>
      <c r="Q2565" t="s">
        <v>15830</v>
      </c>
      <c r="R2565" t="s">
        <v>7734</v>
      </c>
      <c r="S2565" t="s">
        <v>7734</v>
      </c>
      <c r="T2565" t="s">
        <v>22355</v>
      </c>
      <c r="U2565">
        <f t="shared" si="40"/>
        <v>266024</v>
      </c>
    </row>
    <row r="2566" spans="1:21" x14ac:dyDescent="0.2">
      <c r="A2566" t="s">
        <v>17432</v>
      </c>
      <c r="B2566" t="s">
        <v>14966</v>
      </c>
      <c r="C2566">
        <v>3506008</v>
      </c>
      <c r="D2566" t="s">
        <v>7628</v>
      </c>
      <c r="E2566" t="s">
        <v>15143</v>
      </c>
      <c r="F2566" t="s">
        <v>6402</v>
      </c>
      <c r="G2566">
        <v>1893</v>
      </c>
      <c r="H2566">
        <v>266024</v>
      </c>
      <c r="I2566">
        <v>0</v>
      </c>
      <c r="J2566">
        <v>0</v>
      </c>
      <c r="K2566">
        <v>0</v>
      </c>
      <c r="L2566" t="s">
        <v>6403</v>
      </c>
      <c r="M2566">
        <v>2018</v>
      </c>
      <c r="N2566" t="s">
        <v>6404</v>
      </c>
      <c r="O2566">
        <v>99</v>
      </c>
      <c r="P2566">
        <v>1</v>
      </c>
      <c r="Q2566" t="s">
        <v>15830</v>
      </c>
      <c r="R2566" t="s">
        <v>7734</v>
      </c>
      <c r="S2566" t="s">
        <v>7734</v>
      </c>
      <c r="T2566" t="s">
        <v>22356</v>
      </c>
      <c r="U2566">
        <f t="shared" si="40"/>
        <v>266024</v>
      </c>
    </row>
    <row r="2567" spans="1:21" x14ac:dyDescent="0.2">
      <c r="A2567" t="s">
        <v>17432</v>
      </c>
      <c r="B2567" t="s">
        <v>14966</v>
      </c>
      <c r="C2567">
        <v>3506008</v>
      </c>
      <c r="D2567" t="s">
        <v>6523</v>
      </c>
      <c r="E2567" t="s">
        <v>17435</v>
      </c>
      <c r="F2567" t="s">
        <v>6402</v>
      </c>
      <c r="G2567">
        <v>1115</v>
      </c>
      <c r="H2567">
        <v>266024</v>
      </c>
      <c r="I2567">
        <v>0</v>
      </c>
      <c r="J2567">
        <v>0</v>
      </c>
      <c r="K2567">
        <v>0</v>
      </c>
      <c r="L2567" t="s">
        <v>6403</v>
      </c>
      <c r="M2567">
        <v>2018</v>
      </c>
      <c r="N2567" t="s">
        <v>6404</v>
      </c>
      <c r="O2567">
        <v>99</v>
      </c>
      <c r="P2567">
        <v>1</v>
      </c>
      <c r="Q2567" t="s">
        <v>15830</v>
      </c>
      <c r="R2567" t="s">
        <v>7734</v>
      </c>
      <c r="S2567" t="s">
        <v>7734</v>
      </c>
      <c r="T2567" t="s">
        <v>22357</v>
      </c>
      <c r="U2567">
        <f t="shared" si="40"/>
        <v>266024</v>
      </c>
    </row>
    <row r="2568" spans="1:21" x14ac:dyDescent="0.2">
      <c r="A2568" t="s">
        <v>17432</v>
      </c>
      <c r="B2568" t="s">
        <v>14966</v>
      </c>
      <c r="C2568">
        <v>3506008</v>
      </c>
      <c r="D2568" t="s">
        <v>6559</v>
      </c>
      <c r="E2568" t="s">
        <v>15234</v>
      </c>
      <c r="F2568" t="s">
        <v>6402</v>
      </c>
      <c r="G2568">
        <v>2272</v>
      </c>
      <c r="H2568">
        <v>266024</v>
      </c>
      <c r="I2568">
        <v>0</v>
      </c>
      <c r="J2568">
        <v>0</v>
      </c>
      <c r="K2568">
        <v>0</v>
      </c>
      <c r="L2568" t="s">
        <v>6403</v>
      </c>
      <c r="M2568">
        <v>2018</v>
      </c>
      <c r="N2568" t="s">
        <v>6404</v>
      </c>
      <c r="O2568">
        <v>99</v>
      </c>
      <c r="P2568">
        <v>1</v>
      </c>
      <c r="Q2568" t="s">
        <v>15830</v>
      </c>
      <c r="R2568" t="s">
        <v>7734</v>
      </c>
      <c r="S2568" t="s">
        <v>7734</v>
      </c>
      <c r="T2568" t="s">
        <v>22358</v>
      </c>
      <c r="U2568">
        <f t="shared" si="40"/>
        <v>266024</v>
      </c>
    </row>
    <row r="2569" spans="1:21" x14ac:dyDescent="0.2">
      <c r="A2569" t="s">
        <v>17432</v>
      </c>
      <c r="B2569" t="s">
        <v>14966</v>
      </c>
      <c r="C2569">
        <v>3506008</v>
      </c>
      <c r="D2569" t="s">
        <v>6666</v>
      </c>
      <c r="E2569" t="s">
        <v>17436</v>
      </c>
      <c r="F2569" t="s">
        <v>6402</v>
      </c>
      <c r="G2569">
        <v>4360</v>
      </c>
      <c r="H2569">
        <v>266024</v>
      </c>
      <c r="I2569">
        <v>0</v>
      </c>
      <c r="J2569">
        <v>0</v>
      </c>
      <c r="K2569">
        <v>0</v>
      </c>
      <c r="L2569" t="s">
        <v>6403</v>
      </c>
      <c r="M2569">
        <v>2018</v>
      </c>
      <c r="N2569" t="s">
        <v>6404</v>
      </c>
      <c r="O2569">
        <v>99</v>
      </c>
      <c r="P2569">
        <v>1</v>
      </c>
      <c r="Q2569" t="s">
        <v>15830</v>
      </c>
      <c r="R2569" t="s">
        <v>7734</v>
      </c>
      <c r="S2569" t="s">
        <v>7734</v>
      </c>
      <c r="T2569" t="s">
        <v>22359</v>
      </c>
      <c r="U2569">
        <f t="shared" si="40"/>
        <v>266024</v>
      </c>
    </row>
    <row r="2570" spans="1:21" x14ac:dyDescent="0.2">
      <c r="A2570" t="s">
        <v>17432</v>
      </c>
      <c r="B2570" t="s">
        <v>14966</v>
      </c>
      <c r="C2570">
        <v>3506008</v>
      </c>
      <c r="D2570" t="s">
        <v>6622</v>
      </c>
      <c r="E2570" t="s">
        <v>17437</v>
      </c>
      <c r="F2570" t="s">
        <v>6402</v>
      </c>
      <c r="G2570">
        <v>1177</v>
      </c>
      <c r="H2570">
        <v>266024</v>
      </c>
      <c r="I2570">
        <v>0</v>
      </c>
      <c r="J2570">
        <v>0</v>
      </c>
      <c r="K2570">
        <v>0</v>
      </c>
      <c r="L2570" t="s">
        <v>6403</v>
      </c>
      <c r="M2570">
        <v>2018</v>
      </c>
      <c r="N2570" t="s">
        <v>6404</v>
      </c>
      <c r="O2570">
        <v>99</v>
      </c>
      <c r="P2570">
        <v>1</v>
      </c>
      <c r="Q2570" t="s">
        <v>15830</v>
      </c>
      <c r="R2570" t="s">
        <v>7734</v>
      </c>
      <c r="S2570" t="s">
        <v>7734</v>
      </c>
      <c r="T2570" t="s">
        <v>22360</v>
      </c>
      <c r="U2570">
        <f t="shared" si="40"/>
        <v>266024</v>
      </c>
    </row>
    <row r="2571" spans="1:21" x14ac:dyDescent="0.2">
      <c r="A2571" t="s">
        <v>17432</v>
      </c>
      <c r="B2571" t="s">
        <v>14966</v>
      </c>
      <c r="C2571">
        <v>3506008</v>
      </c>
      <c r="D2571" t="s">
        <v>17438</v>
      </c>
      <c r="E2571" t="s">
        <v>17439</v>
      </c>
      <c r="F2571" t="s">
        <v>6402</v>
      </c>
      <c r="G2571">
        <v>994</v>
      </c>
      <c r="H2571">
        <v>266024</v>
      </c>
      <c r="I2571">
        <v>0</v>
      </c>
      <c r="J2571">
        <v>0</v>
      </c>
      <c r="K2571">
        <v>0</v>
      </c>
      <c r="L2571" t="s">
        <v>6403</v>
      </c>
      <c r="M2571">
        <v>2018</v>
      </c>
      <c r="N2571" t="s">
        <v>6404</v>
      </c>
      <c r="O2571">
        <v>99</v>
      </c>
      <c r="P2571">
        <v>1</v>
      </c>
      <c r="Q2571" t="s">
        <v>15830</v>
      </c>
      <c r="R2571" t="s">
        <v>7734</v>
      </c>
      <c r="S2571" t="s">
        <v>7734</v>
      </c>
      <c r="T2571" t="s">
        <v>22361</v>
      </c>
      <c r="U2571">
        <f t="shared" si="40"/>
        <v>266024</v>
      </c>
    </row>
    <row r="2572" spans="1:21" x14ac:dyDescent="0.2">
      <c r="A2572" t="s">
        <v>17432</v>
      </c>
      <c r="B2572" t="s">
        <v>14966</v>
      </c>
      <c r="C2572">
        <v>3506008</v>
      </c>
      <c r="D2572" t="s">
        <v>15582</v>
      </c>
      <c r="E2572" t="s">
        <v>17440</v>
      </c>
      <c r="F2572" t="s">
        <v>6402</v>
      </c>
      <c r="G2572">
        <v>1354</v>
      </c>
      <c r="H2572">
        <v>266024</v>
      </c>
      <c r="I2572">
        <v>0</v>
      </c>
      <c r="J2572">
        <v>0</v>
      </c>
      <c r="K2572">
        <v>0</v>
      </c>
      <c r="L2572" t="s">
        <v>6403</v>
      </c>
      <c r="M2572">
        <v>2018</v>
      </c>
      <c r="N2572" t="s">
        <v>6404</v>
      </c>
      <c r="O2572">
        <v>99</v>
      </c>
      <c r="P2572">
        <v>1</v>
      </c>
      <c r="Q2572" t="s">
        <v>15830</v>
      </c>
      <c r="R2572" t="s">
        <v>7734</v>
      </c>
      <c r="S2572" t="s">
        <v>7734</v>
      </c>
      <c r="T2572" t="s">
        <v>22362</v>
      </c>
      <c r="U2572">
        <f t="shared" si="40"/>
        <v>266024</v>
      </c>
    </row>
    <row r="2573" spans="1:21" x14ac:dyDescent="0.2">
      <c r="A2573" t="s">
        <v>17432</v>
      </c>
      <c r="B2573" t="s">
        <v>14966</v>
      </c>
      <c r="C2573">
        <v>3506008</v>
      </c>
      <c r="D2573" t="s">
        <v>6493</v>
      </c>
      <c r="E2573" t="s">
        <v>7090</v>
      </c>
      <c r="F2573" t="s">
        <v>6402</v>
      </c>
      <c r="G2573">
        <v>188960</v>
      </c>
      <c r="H2573">
        <v>266024</v>
      </c>
      <c r="I2573">
        <v>1</v>
      </c>
      <c r="J2573">
        <v>1</v>
      </c>
      <c r="K2573">
        <v>0</v>
      </c>
      <c r="L2573" t="s">
        <v>6403</v>
      </c>
      <c r="M2573">
        <v>2018</v>
      </c>
      <c r="N2573" t="s">
        <v>6404</v>
      </c>
      <c r="O2573">
        <v>99</v>
      </c>
      <c r="P2573">
        <v>1</v>
      </c>
      <c r="Q2573" t="s">
        <v>15830</v>
      </c>
      <c r="R2573" t="s">
        <v>7734</v>
      </c>
      <c r="S2573" t="s">
        <v>7734</v>
      </c>
      <c r="T2573" t="s">
        <v>22363</v>
      </c>
      <c r="U2573">
        <f t="shared" si="40"/>
        <v>266024</v>
      </c>
    </row>
    <row r="2574" spans="1:21" x14ac:dyDescent="0.2">
      <c r="A2574" t="s">
        <v>17441</v>
      </c>
      <c r="B2574" t="s">
        <v>11545</v>
      </c>
      <c r="C2574">
        <v>3542059</v>
      </c>
      <c r="D2574" t="s">
        <v>15539</v>
      </c>
      <c r="E2574" t="s">
        <v>17442</v>
      </c>
      <c r="F2574" t="s">
        <v>6402</v>
      </c>
      <c r="G2574">
        <v>2598</v>
      </c>
      <c r="H2574">
        <v>39167</v>
      </c>
      <c r="I2574">
        <v>0</v>
      </c>
      <c r="J2574">
        <v>0</v>
      </c>
      <c r="K2574">
        <v>0</v>
      </c>
      <c r="L2574" t="s">
        <v>6409</v>
      </c>
      <c r="M2574">
        <v>2018</v>
      </c>
      <c r="N2574" t="s">
        <v>1463</v>
      </c>
      <c r="O2574">
        <v>99</v>
      </c>
      <c r="P2574">
        <v>7</v>
      </c>
      <c r="Q2574" t="s">
        <v>15830</v>
      </c>
      <c r="R2574" t="s">
        <v>7734</v>
      </c>
      <c r="S2574" t="s">
        <v>7734</v>
      </c>
      <c r="T2574" t="s">
        <v>22364</v>
      </c>
      <c r="U2574">
        <f t="shared" si="40"/>
        <v>39167</v>
      </c>
    </row>
    <row r="2575" spans="1:21" x14ac:dyDescent="0.2">
      <c r="A2575" t="s">
        <v>17441</v>
      </c>
      <c r="B2575" t="s">
        <v>11545</v>
      </c>
      <c r="C2575">
        <v>3542059</v>
      </c>
      <c r="D2575" t="s">
        <v>6941</v>
      </c>
      <c r="E2575" t="s">
        <v>11549</v>
      </c>
      <c r="F2575" t="s">
        <v>6402</v>
      </c>
      <c r="G2575">
        <v>3127</v>
      </c>
      <c r="H2575">
        <v>39167</v>
      </c>
      <c r="I2575">
        <v>1</v>
      </c>
      <c r="J2575">
        <v>1</v>
      </c>
      <c r="K2575">
        <v>0</v>
      </c>
      <c r="L2575" t="s">
        <v>6409</v>
      </c>
      <c r="M2575">
        <v>2018</v>
      </c>
      <c r="N2575" t="s">
        <v>1463</v>
      </c>
      <c r="O2575">
        <v>99</v>
      </c>
      <c r="P2575">
        <v>7</v>
      </c>
      <c r="Q2575" t="s">
        <v>15830</v>
      </c>
      <c r="R2575" t="s">
        <v>7734</v>
      </c>
      <c r="S2575" t="s">
        <v>7734</v>
      </c>
      <c r="T2575" t="s">
        <v>4723</v>
      </c>
      <c r="U2575">
        <f t="shared" si="40"/>
        <v>39167</v>
      </c>
    </row>
    <row r="2576" spans="1:21" x14ac:dyDescent="0.2">
      <c r="A2576" t="s">
        <v>17441</v>
      </c>
      <c r="B2576" t="s">
        <v>11545</v>
      </c>
      <c r="C2576">
        <v>3542059</v>
      </c>
      <c r="D2576" t="s">
        <v>7045</v>
      </c>
      <c r="E2576" t="s">
        <v>17443</v>
      </c>
      <c r="F2576" t="s">
        <v>6402</v>
      </c>
      <c r="G2576">
        <v>1663</v>
      </c>
      <c r="H2576">
        <v>39167</v>
      </c>
      <c r="I2576">
        <v>0</v>
      </c>
      <c r="J2576">
        <v>0</v>
      </c>
      <c r="K2576">
        <v>0</v>
      </c>
      <c r="L2576" t="s">
        <v>6409</v>
      </c>
      <c r="M2576">
        <v>2018</v>
      </c>
      <c r="N2576" t="s">
        <v>1463</v>
      </c>
      <c r="O2576">
        <v>99</v>
      </c>
      <c r="P2576">
        <v>7</v>
      </c>
      <c r="Q2576" t="s">
        <v>15830</v>
      </c>
      <c r="R2576" t="s">
        <v>7734</v>
      </c>
      <c r="S2576" t="s">
        <v>7734</v>
      </c>
      <c r="T2576" t="s">
        <v>22365</v>
      </c>
      <c r="U2576">
        <f t="shared" si="40"/>
        <v>39167</v>
      </c>
    </row>
    <row r="2577" spans="1:21" x14ac:dyDescent="0.2">
      <c r="A2577" t="s">
        <v>17441</v>
      </c>
      <c r="B2577" t="s">
        <v>11545</v>
      </c>
      <c r="C2577">
        <v>3542059</v>
      </c>
      <c r="D2577" t="s">
        <v>6996</v>
      </c>
      <c r="E2577" t="s">
        <v>9489</v>
      </c>
      <c r="F2577" t="s">
        <v>6402</v>
      </c>
      <c r="G2577">
        <v>2813</v>
      </c>
      <c r="H2577">
        <v>39167</v>
      </c>
      <c r="I2577">
        <v>0</v>
      </c>
      <c r="J2577">
        <v>1</v>
      </c>
      <c r="K2577">
        <v>0</v>
      </c>
      <c r="L2577" t="s">
        <v>6409</v>
      </c>
      <c r="M2577">
        <v>2018</v>
      </c>
      <c r="N2577" t="s">
        <v>1463</v>
      </c>
      <c r="O2577">
        <v>99</v>
      </c>
      <c r="P2577">
        <v>7</v>
      </c>
      <c r="Q2577" t="s">
        <v>15830</v>
      </c>
      <c r="R2577" t="s">
        <v>7734</v>
      </c>
      <c r="S2577" t="s">
        <v>7734</v>
      </c>
      <c r="T2577" t="s">
        <v>4721</v>
      </c>
      <c r="U2577">
        <f t="shared" si="40"/>
        <v>39167</v>
      </c>
    </row>
    <row r="2578" spans="1:21" x14ac:dyDescent="0.2">
      <c r="A2578" t="s">
        <v>17441</v>
      </c>
      <c r="B2578" t="s">
        <v>11545</v>
      </c>
      <c r="C2578">
        <v>3542059</v>
      </c>
      <c r="D2578" t="s">
        <v>17444</v>
      </c>
      <c r="E2578" t="s">
        <v>17445</v>
      </c>
      <c r="F2578" t="s">
        <v>6402</v>
      </c>
      <c r="G2578">
        <v>2653</v>
      </c>
      <c r="H2578">
        <v>39167</v>
      </c>
      <c r="I2578">
        <v>0</v>
      </c>
      <c r="J2578">
        <v>0</v>
      </c>
      <c r="K2578">
        <v>0</v>
      </c>
      <c r="L2578" t="s">
        <v>6409</v>
      </c>
      <c r="M2578">
        <v>2018</v>
      </c>
      <c r="N2578" t="s">
        <v>1463</v>
      </c>
      <c r="O2578">
        <v>99</v>
      </c>
      <c r="P2578">
        <v>7</v>
      </c>
      <c r="Q2578" t="s">
        <v>15830</v>
      </c>
      <c r="R2578" t="s">
        <v>7734</v>
      </c>
      <c r="S2578" t="s">
        <v>7734</v>
      </c>
      <c r="T2578" t="s">
        <v>22366</v>
      </c>
      <c r="U2578">
        <f t="shared" si="40"/>
        <v>39167</v>
      </c>
    </row>
    <row r="2579" spans="1:21" x14ac:dyDescent="0.2">
      <c r="A2579" t="s">
        <v>17441</v>
      </c>
      <c r="B2579" t="s">
        <v>11545</v>
      </c>
      <c r="C2579">
        <v>3542059</v>
      </c>
      <c r="D2579" t="s">
        <v>11711</v>
      </c>
      <c r="E2579" t="s">
        <v>17446</v>
      </c>
      <c r="F2579" t="s">
        <v>6402</v>
      </c>
      <c r="G2579">
        <v>2027</v>
      </c>
      <c r="H2579">
        <v>39167</v>
      </c>
      <c r="I2579">
        <v>0</v>
      </c>
      <c r="J2579">
        <v>0</v>
      </c>
      <c r="K2579">
        <v>0</v>
      </c>
      <c r="L2579" t="s">
        <v>6409</v>
      </c>
      <c r="M2579">
        <v>2018</v>
      </c>
      <c r="N2579" t="s">
        <v>1463</v>
      </c>
      <c r="O2579">
        <v>99</v>
      </c>
      <c r="P2579">
        <v>7</v>
      </c>
      <c r="Q2579" t="s">
        <v>15830</v>
      </c>
      <c r="R2579" t="s">
        <v>7734</v>
      </c>
      <c r="S2579" t="s">
        <v>7734</v>
      </c>
      <c r="T2579" t="s">
        <v>22367</v>
      </c>
      <c r="U2579">
        <f t="shared" si="40"/>
        <v>39167</v>
      </c>
    </row>
    <row r="2580" spans="1:21" x14ac:dyDescent="0.2">
      <c r="A2580" t="s">
        <v>17441</v>
      </c>
      <c r="B2580" t="s">
        <v>11545</v>
      </c>
      <c r="C2580">
        <v>3542059</v>
      </c>
      <c r="D2580" t="s">
        <v>9157</v>
      </c>
      <c r="E2580" t="s">
        <v>7508</v>
      </c>
      <c r="F2580" t="s">
        <v>6402</v>
      </c>
      <c r="G2580">
        <v>4082</v>
      </c>
      <c r="H2580">
        <v>39167</v>
      </c>
      <c r="I2580">
        <v>1</v>
      </c>
      <c r="J2580">
        <v>1</v>
      </c>
      <c r="K2580">
        <v>0</v>
      </c>
      <c r="L2580" t="s">
        <v>6403</v>
      </c>
      <c r="M2580">
        <v>2018</v>
      </c>
      <c r="N2580" t="s">
        <v>1463</v>
      </c>
      <c r="O2580">
        <v>99</v>
      </c>
      <c r="P2580">
        <v>7</v>
      </c>
      <c r="Q2580" t="s">
        <v>15830</v>
      </c>
      <c r="R2580" t="s">
        <v>7734</v>
      </c>
      <c r="S2580" t="s">
        <v>7734</v>
      </c>
      <c r="T2580" t="s">
        <v>4722</v>
      </c>
      <c r="U2580">
        <f t="shared" si="40"/>
        <v>39167</v>
      </c>
    </row>
    <row r="2581" spans="1:21" x14ac:dyDescent="0.2">
      <c r="A2581" t="s">
        <v>17441</v>
      </c>
      <c r="B2581" t="s">
        <v>11545</v>
      </c>
      <c r="C2581">
        <v>3542059</v>
      </c>
      <c r="D2581" t="s">
        <v>6535</v>
      </c>
      <c r="E2581" t="s">
        <v>6732</v>
      </c>
      <c r="F2581" t="s">
        <v>6402</v>
      </c>
      <c r="G2581">
        <v>3635</v>
      </c>
      <c r="H2581">
        <v>39167</v>
      </c>
      <c r="I2581">
        <v>1</v>
      </c>
      <c r="J2581">
        <v>1</v>
      </c>
      <c r="K2581">
        <v>0</v>
      </c>
      <c r="L2581" t="s">
        <v>6403</v>
      </c>
      <c r="M2581">
        <v>2018</v>
      </c>
      <c r="N2581" t="s">
        <v>1463</v>
      </c>
      <c r="O2581">
        <v>99</v>
      </c>
      <c r="P2581">
        <v>7</v>
      </c>
      <c r="Q2581" t="s">
        <v>15830</v>
      </c>
      <c r="R2581" t="s">
        <v>7734</v>
      </c>
      <c r="S2581" t="s">
        <v>7734</v>
      </c>
      <c r="T2581" t="s">
        <v>4719</v>
      </c>
      <c r="U2581">
        <f t="shared" si="40"/>
        <v>39167</v>
      </c>
    </row>
    <row r="2582" spans="1:21" x14ac:dyDescent="0.2">
      <c r="A2582" t="s">
        <v>17441</v>
      </c>
      <c r="B2582" t="s">
        <v>11545</v>
      </c>
      <c r="C2582">
        <v>3542059</v>
      </c>
      <c r="D2582" t="s">
        <v>8716</v>
      </c>
      <c r="E2582" t="s">
        <v>11550</v>
      </c>
      <c r="F2582" t="s">
        <v>6402</v>
      </c>
      <c r="G2582">
        <v>2807</v>
      </c>
      <c r="H2582">
        <v>39167</v>
      </c>
      <c r="I2582">
        <v>0</v>
      </c>
      <c r="J2582">
        <v>1</v>
      </c>
      <c r="K2582">
        <v>0</v>
      </c>
      <c r="L2582" t="s">
        <v>6403</v>
      </c>
      <c r="M2582">
        <v>2018</v>
      </c>
      <c r="N2582" t="s">
        <v>1463</v>
      </c>
      <c r="O2582">
        <v>99</v>
      </c>
      <c r="P2582">
        <v>7</v>
      </c>
      <c r="Q2582" t="s">
        <v>15830</v>
      </c>
      <c r="R2582" t="s">
        <v>7734</v>
      </c>
      <c r="S2582" t="s">
        <v>7734</v>
      </c>
      <c r="T2582" t="s">
        <v>4720</v>
      </c>
      <c r="U2582">
        <f t="shared" si="40"/>
        <v>39167</v>
      </c>
    </row>
    <row r="2583" spans="1:21" x14ac:dyDescent="0.2">
      <c r="A2583" t="s">
        <v>17441</v>
      </c>
      <c r="B2583" t="s">
        <v>11545</v>
      </c>
      <c r="C2583">
        <v>3542059</v>
      </c>
      <c r="D2583" t="s">
        <v>6713</v>
      </c>
      <c r="E2583" t="s">
        <v>17447</v>
      </c>
      <c r="F2583" t="s">
        <v>6402</v>
      </c>
      <c r="G2583">
        <v>1363</v>
      </c>
      <c r="H2583">
        <v>39167</v>
      </c>
      <c r="I2583">
        <v>0</v>
      </c>
      <c r="J2583">
        <v>0</v>
      </c>
      <c r="K2583">
        <v>0</v>
      </c>
      <c r="L2583" t="s">
        <v>6403</v>
      </c>
      <c r="M2583">
        <v>2018</v>
      </c>
      <c r="N2583" t="s">
        <v>1463</v>
      </c>
      <c r="O2583">
        <v>99</v>
      </c>
      <c r="P2583">
        <v>7</v>
      </c>
      <c r="Q2583" t="s">
        <v>15830</v>
      </c>
      <c r="R2583" t="s">
        <v>7734</v>
      </c>
      <c r="S2583" t="s">
        <v>7734</v>
      </c>
      <c r="T2583" t="s">
        <v>22368</v>
      </c>
      <c r="U2583">
        <f t="shared" si="40"/>
        <v>39167</v>
      </c>
    </row>
    <row r="2584" spans="1:21" x14ac:dyDescent="0.2">
      <c r="A2584" t="s">
        <v>17441</v>
      </c>
      <c r="B2584" t="s">
        <v>11545</v>
      </c>
      <c r="C2584">
        <v>3542059</v>
      </c>
      <c r="D2584" t="s">
        <v>6738</v>
      </c>
      <c r="E2584" t="s">
        <v>7424</v>
      </c>
      <c r="F2584" t="s">
        <v>6402</v>
      </c>
      <c r="G2584">
        <v>2733</v>
      </c>
      <c r="H2584">
        <v>39167</v>
      </c>
      <c r="I2584">
        <v>1</v>
      </c>
      <c r="J2584">
        <v>0</v>
      </c>
      <c r="K2584">
        <v>0</v>
      </c>
      <c r="L2584" t="s">
        <v>6403</v>
      </c>
      <c r="M2584">
        <v>2018</v>
      </c>
      <c r="N2584" t="s">
        <v>1463</v>
      </c>
      <c r="O2584">
        <v>99</v>
      </c>
      <c r="P2584">
        <v>7</v>
      </c>
      <c r="Q2584" t="s">
        <v>15830</v>
      </c>
      <c r="R2584" t="s">
        <v>7734</v>
      </c>
      <c r="S2584" t="s">
        <v>7734</v>
      </c>
      <c r="T2584" t="s">
        <v>22369</v>
      </c>
      <c r="U2584">
        <f t="shared" si="40"/>
        <v>39167</v>
      </c>
    </row>
    <row r="2585" spans="1:21" x14ac:dyDescent="0.2">
      <c r="A2585" t="s">
        <v>17441</v>
      </c>
      <c r="B2585" t="s">
        <v>11545</v>
      </c>
      <c r="C2585">
        <v>3542059</v>
      </c>
      <c r="D2585" t="s">
        <v>6434</v>
      </c>
      <c r="E2585" t="s">
        <v>9440</v>
      </c>
      <c r="F2585" t="s">
        <v>6402</v>
      </c>
      <c r="G2585">
        <v>3579</v>
      </c>
      <c r="H2585">
        <v>39167</v>
      </c>
      <c r="I2585">
        <v>0</v>
      </c>
      <c r="J2585">
        <v>1</v>
      </c>
      <c r="K2585">
        <v>0</v>
      </c>
      <c r="L2585" t="s">
        <v>6403</v>
      </c>
      <c r="M2585">
        <v>2018</v>
      </c>
      <c r="N2585" t="s">
        <v>1463</v>
      </c>
      <c r="O2585">
        <v>99</v>
      </c>
      <c r="P2585">
        <v>7</v>
      </c>
      <c r="Q2585" t="s">
        <v>15830</v>
      </c>
      <c r="R2585" t="s">
        <v>7734</v>
      </c>
      <c r="S2585" t="s">
        <v>7734</v>
      </c>
      <c r="T2585" t="s">
        <v>22370</v>
      </c>
      <c r="U2585">
        <f t="shared" si="40"/>
        <v>39167</v>
      </c>
    </row>
    <row r="2586" spans="1:21" x14ac:dyDescent="0.2">
      <c r="A2586" t="s">
        <v>17441</v>
      </c>
      <c r="B2586" t="s">
        <v>11545</v>
      </c>
      <c r="C2586">
        <v>3542059</v>
      </c>
      <c r="D2586" t="s">
        <v>6591</v>
      </c>
      <c r="E2586" t="s">
        <v>6793</v>
      </c>
      <c r="F2586" t="s">
        <v>6402</v>
      </c>
      <c r="G2586">
        <v>4074</v>
      </c>
      <c r="H2586">
        <v>39167</v>
      </c>
      <c r="I2586">
        <v>1</v>
      </c>
      <c r="J2586">
        <v>1</v>
      </c>
      <c r="K2586">
        <v>0</v>
      </c>
      <c r="L2586" t="s">
        <v>6403</v>
      </c>
      <c r="M2586">
        <v>2018</v>
      </c>
      <c r="N2586" t="s">
        <v>1463</v>
      </c>
      <c r="O2586">
        <v>99</v>
      </c>
      <c r="P2586">
        <v>7</v>
      </c>
      <c r="Q2586" t="s">
        <v>15830</v>
      </c>
      <c r="R2586" t="s">
        <v>7734</v>
      </c>
      <c r="S2586" t="s">
        <v>7734</v>
      </c>
      <c r="T2586" t="s">
        <v>1103</v>
      </c>
      <c r="U2586">
        <f t="shared" si="40"/>
        <v>39167</v>
      </c>
    </row>
    <row r="2587" spans="1:21" x14ac:dyDescent="0.2">
      <c r="A2587" t="s">
        <v>17441</v>
      </c>
      <c r="B2587" t="s">
        <v>11545</v>
      </c>
      <c r="C2587">
        <v>3542059</v>
      </c>
      <c r="D2587" t="s">
        <v>6809</v>
      </c>
      <c r="E2587" t="s">
        <v>17448</v>
      </c>
      <c r="F2587" t="s">
        <v>6402</v>
      </c>
      <c r="G2587">
        <v>2013</v>
      </c>
      <c r="H2587">
        <v>39167</v>
      </c>
      <c r="I2587">
        <v>0</v>
      </c>
      <c r="J2587">
        <v>0</v>
      </c>
      <c r="K2587">
        <v>0</v>
      </c>
      <c r="L2587" t="s">
        <v>6403</v>
      </c>
      <c r="M2587">
        <v>2018</v>
      </c>
      <c r="N2587" t="s">
        <v>1463</v>
      </c>
      <c r="O2587">
        <v>99</v>
      </c>
      <c r="P2587">
        <v>7</v>
      </c>
      <c r="Q2587" t="s">
        <v>15830</v>
      </c>
      <c r="R2587" t="s">
        <v>7734</v>
      </c>
      <c r="S2587" t="s">
        <v>7734</v>
      </c>
      <c r="T2587" t="s">
        <v>22371</v>
      </c>
      <c r="U2587">
        <f t="shared" si="40"/>
        <v>39167</v>
      </c>
    </row>
    <row r="2588" spans="1:21" x14ac:dyDescent="0.2">
      <c r="A2588" t="s">
        <v>17449</v>
      </c>
      <c r="B2588" t="s">
        <v>11545</v>
      </c>
      <c r="C2588">
        <v>3542059</v>
      </c>
      <c r="D2588" t="s">
        <v>6609</v>
      </c>
      <c r="E2588" t="s">
        <v>15330</v>
      </c>
      <c r="F2588" t="s">
        <v>6402</v>
      </c>
      <c r="G2588">
        <v>3691</v>
      </c>
      <c r="H2588">
        <v>6106</v>
      </c>
      <c r="I2588">
        <v>0</v>
      </c>
      <c r="J2588">
        <v>1</v>
      </c>
      <c r="K2588">
        <v>0</v>
      </c>
      <c r="L2588" t="s">
        <v>6403</v>
      </c>
      <c r="M2588">
        <v>2018</v>
      </c>
      <c r="N2588" t="s">
        <v>1479</v>
      </c>
      <c r="O2588">
        <v>99</v>
      </c>
      <c r="P2588">
        <v>1</v>
      </c>
      <c r="Q2588" t="s">
        <v>15830</v>
      </c>
      <c r="R2588" t="s">
        <v>7734</v>
      </c>
      <c r="S2588" t="s">
        <v>7734</v>
      </c>
      <c r="T2588" t="s">
        <v>22372</v>
      </c>
      <c r="U2588">
        <f t="shared" si="40"/>
        <v>39167</v>
      </c>
    </row>
    <row r="2589" spans="1:21" x14ac:dyDescent="0.2">
      <c r="A2589" t="s">
        <v>17449</v>
      </c>
      <c r="B2589" t="s">
        <v>11545</v>
      </c>
      <c r="C2589">
        <v>3542059</v>
      </c>
      <c r="D2589" t="s">
        <v>6440</v>
      </c>
      <c r="E2589" t="s">
        <v>17450</v>
      </c>
      <c r="F2589" t="s">
        <v>6402</v>
      </c>
      <c r="G2589">
        <v>2415</v>
      </c>
      <c r="H2589">
        <v>6106</v>
      </c>
      <c r="I2589">
        <v>0</v>
      </c>
      <c r="J2589">
        <v>0</v>
      </c>
      <c r="K2589">
        <v>0</v>
      </c>
      <c r="L2589" t="s">
        <v>6403</v>
      </c>
      <c r="M2589">
        <v>2018</v>
      </c>
      <c r="N2589" t="s">
        <v>1479</v>
      </c>
      <c r="O2589">
        <v>99</v>
      </c>
      <c r="P2589">
        <v>1</v>
      </c>
      <c r="Q2589" t="s">
        <v>15830</v>
      </c>
      <c r="R2589" t="s">
        <v>7734</v>
      </c>
      <c r="S2589" t="s">
        <v>7734</v>
      </c>
      <c r="T2589" t="s">
        <v>22373</v>
      </c>
      <c r="U2589">
        <f t="shared" si="40"/>
        <v>39167</v>
      </c>
    </row>
    <row r="2590" spans="1:21" x14ac:dyDescent="0.2">
      <c r="A2590" t="s">
        <v>17451</v>
      </c>
      <c r="B2590" t="s">
        <v>11545</v>
      </c>
      <c r="C2590">
        <v>3542059</v>
      </c>
      <c r="D2590" t="s">
        <v>17452</v>
      </c>
      <c r="E2590" t="s">
        <v>17453</v>
      </c>
      <c r="F2590" t="s">
        <v>6402</v>
      </c>
      <c r="G2590">
        <v>352</v>
      </c>
      <c r="H2590">
        <v>6574</v>
      </c>
      <c r="I2590">
        <v>0</v>
      </c>
      <c r="J2590">
        <v>0</v>
      </c>
      <c r="K2590">
        <v>0</v>
      </c>
      <c r="L2590" t="s">
        <v>6409</v>
      </c>
      <c r="M2590">
        <v>2018</v>
      </c>
      <c r="N2590" t="s">
        <v>6404</v>
      </c>
      <c r="O2590">
        <v>99</v>
      </c>
      <c r="P2590">
        <v>1</v>
      </c>
      <c r="Q2590" t="s">
        <v>15830</v>
      </c>
      <c r="R2590" t="s">
        <v>7734</v>
      </c>
      <c r="S2590" t="s">
        <v>7734</v>
      </c>
      <c r="T2590" t="s">
        <v>22374</v>
      </c>
      <c r="U2590">
        <f t="shared" si="40"/>
        <v>39167</v>
      </c>
    </row>
    <row r="2591" spans="1:21" x14ac:dyDescent="0.2">
      <c r="A2591" t="s">
        <v>17451</v>
      </c>
      <c r="B2591" t="s">
        <v>11545</v>
      </c>
      <c r="C2591">
        <v>3542059</v>
      </c>
      <c r="D2591" t="s">
        <v>6545</v>
      </c>
      <c r="E2591" t="s">
        <v>11546</v>
      </c>
      <c r="F2591" t="s">
        <v>6402</v>
      </c>
      <c r="G2591">
        <v>5943</v>
      </c>
      <c r="H2591">
        <v>6574</v>
      </c>
      <c r="I2591">
        <v>1</v>
      </c>
      <c r="J2591">
        <v>1</v>
      </c>
      <c r="K2591">
        <v>0</v>
      </c>
      <c r="L2591" t="s">
        <v>6403</v>
      </c>
      <c r="M2591">
        <v>2018</v>
      </c>
      <c r="N2591" t="s">
        <v>6404</v>
      </c>
      <c r="O2591">
        <v>99</v>
      </c>
      <c r="P2591">
        <v>1</v>
      </c>
      <c r="Q2591" t="s">
        <v>15830</v>
      </c>
      <c r="R2591" t="s">
        <v>7734</v>
      </c>
      <c r="S2591" t="s">
        <v>7734</v>
      </c>
      <c r="T2591" t="s">
        <v>1102</v>
      </c>
      <c r="U2591">
        <f t="shared" si="40"/>
        <v>39167</v>
      </c>
    </row>
    <row r="2592" spans="1:21" x14ac:dyDescent="0.2">
      <c r="A2592" t="s">
        <v>17451</v>
      </c>
      <c r="B2592" t="s">
        <v>11545</v>
      </c>
      <c r="C2592">
        <v>3542059</v>
      </c>
      <c r="D2592" t="s">
        <v>6807</v>
      </c>
      <c r="E2592" t="s">
        <v>17454</v>
      </c>
      <c r="F2592" t="s">
        <v>6402</v>
      </c>
      <c r="G2592">
        <v>279</v>
      </c>
      <c r="H2592">
        <v>6574</v>
      </c>
      <c r="I2592">
        <v>0</v>
      </c>
      <c r="J2592">
        <v>0</v>
      </c>
      <c r="K2592">
        <v>0</v>
      </c>
      <c r="L2592" t="s">
        <v>6403</v>
      </c>
      <c r="M2592">
        <v>2018</v>
      </c>
      <c r="N2592" t="s">
        <v>6404</v>
      </c>
      <c r="O2592">
        <v>99</v>
      </c>
      <c r="P2592">
        <v>1</v>
      </c>
      <c r="Q2592" t="s">
        <v>15830</v>
      </c>
      <c r="R2592" t="s">
        <v>7734</v>
      </c>
      <c r="S2592" t="s">
        <v>7734</v>
      </c>
      <c r="T2592" t="s">
        <v>22375</v>
      </c>
      <c r="U2592">
        <f t="shared" si="40"/>
        <v>39167</v>
      </c>
    </row>
    <row r="2593" spans="1:21" x14ac:dyDescent="0.2">
      <c r="A2593" t="s">
        <v>17457</v>
      </c>
      <c r="B2593" t="s">
        <v>9304</v>
      </c>
      <c r="C2593">
        <v>3526028</v>
      </c>
      <c r="D2593" t="s">
        <v>7412</v>
      </c>
      <c r="E2593" t="s">
        <v>6586</v>
      </c>
      <c r="F2593" t="s">
        <v>6402</v>
      </c>
      <c r="G2593">
        <v>946</v>
      </c>
      <c r="H2593">
        <v>3600</v>
      </c>
      <c r="I2593">
        <v>0</v>
      </c>
      <c r="J2593">
        <v>1</v>
      </c>
      <c r="K2593">
        <v>0</v>
      </c>
      <c r="L2593" t="s">
        <v>6409</v>
      </c>
      <c r="M2593">
        <v>2018</v>
      </c>
      <c r="N2593" t="s">
        <v>1463</v>
      </c>
      <c r="O2593">
        <v>1</v>
      </c>
      <c r="P2593">
        <v>2</v>
      </c>
      <c r="Q2593" t="s">
        <v>15830</v>
      </c>
      <c r="R2593" t="s">
        <v>7734</v>
      </c>
      <c r="S2593" t="s">
        <v>7734</v>
      </c>
      <c r="T2593" t="s">
        <v>22376</v>
      </c>
      <c r="U2593">
        <f t="shared" si="40"/>
        <v>7141</v>
      </c>
    </row>
    <row r="2594" spans="1:21" x14ac:dyDescent="0.2">
      <c r="A2594" t="s">
        <v>17457</v>
      </c>
      <c r="B2594" t="s">
        <v>9304</v>
      </c>
      <c r="C2594">
        <v>3526028</v>
      </c>
      <c r="D2594" t="s">
        <v>6411</v>
      </c>
      <c r="E2594" t="s">
        <v>14967</v>
      </c>
      <c r="F2594" t="s">
        <v>6402</v>
      </c>
      <c r="G2594">
        <v>656</v>
      </c>
      <c r="H2594">
        <v>3600</v>
      </c>
      <c r="I2594">
        <v>0</v>
      </c>
      <c r="J2594">
        <v>0</v>
      </c>
      <c r="K2594">
        <v>0</v>
      </c>
      <c r="L2594" t="s">
        <v>6403</v>
      </c>
      <c r="M2594">
        <v>2018</v>
      </c>
      <c r="N2594" t="s">
        <v>1463</v>
      </c>
      <c r="O2594">
        <v>1</v>
      </c>
      <c r="P2594">
        <v>2</v>
      </c>
      <c r="Q2594" t="s">
        <v>15830</v>
      </c>
      <c r="R2594" t="s">
        <v>7734</v>
      </c>
      <c r="S2594" t="s">
        <v>7734</v>
      </c>
      <c r="T2594" t="s">
        <v>22377</v>
      </c>
      <c r="U2594">
        <f t="shared" si="40"/>
        <v>7141</v>
      </c>
    </row>
    <row r="2595" spans="1:21" x14ac:dyDescent="0.2">
      <c r="A2595" t="s">
        <v>17457</v>
      </c>
      <c r="B2595" t="s">
        <v>9304</v>
      </c>
      <c r="C2595">
        <v>3526028</v>
      </c>
      <c r="D2595" t="s">
        <v>7273</v>
      </c>
      <c r="E2595" t="s">
        <v>11716</v>
      </c>
      <c r="F2595" t="s">
        <v>6402</v>
      </c>
      <c r="G2595">
        <v>487</v>
      </c>
      <c r="H2595">
        <v>3600</v>
      </c>
      <c r="I2595">
        <v>0</v>
      </c>
      <c r="J2595">
        <v>0</v>
      </c>
      <c r="K2595">
        <v>0</v>
      </c>
      <c r="L2595" t="s">
        <v>6403</v>
      </c>
      <c r="M2595">
        <v>2018</v>
      </c>
      <c r="N2595" t="s">
        <v>1463</v>
      </c>
      <c r="O2595">
        <v>1</v>
      </c>
      <c r="P2595">
        <v>2</v>
      </c>
      <c r="Q2595" t="s">
        <v>15830</v>
      </c>
      <c r="R2595" t="s">
        <v>7734</v>
      </c>
      <c r="S2595" t="s">
        <v>7734</v>
      </c>
      <c r="T2595" t="s">
        <v>22378</v>
      </c>
      <c r="U2595">
        <f t="shared" si="40"/>
        <v>7141</v>
      </c>
    </row>
    <row r="2596" spans="1:21" x14ac:dyDescent="0.2">
      <c r="A2596" t="s">
        <v>17457</v>
      </c>
      <c r="B2596" t="s">
        <v>9304</v>
      </c>
      <c r="C2596">
        <v>3526028</v>
      </c>
      <c r="D2596" t="s">
        <v>6459</v>
      </c>
      <c r="E2596" t="s">
        <v>17458</v>
      </c>
      <c r="F2596" t="s">
        <v>6402</v>
      </c>
      <c r="G2596">
        <v>1012</v>
      </c>
      <c r="H2596">
        <v>3600</v>
      </c>
      <c r="I2596">
        <v>0</v>
      </c>
      <c r="J2596">
        <v>1</v>
      </c>
      <c r="K2596">
        <v>0</v>
      </c>
      <c r="L2596" t="s">
        <v>6403</v>
      </c>
      <c r="M2596">
        <v>2018</v>
      </c>
      <c r="N2596" t="s">
        <v>1463</v>
      </c>
      <c r="O2596">
        <v>1</v>
      </c>
      <c r="P2596">
        <v>2</v>
      </c>
      <c r="Q2596" t="s">
        <v>15830</v>
      </c>
      <c r="R2596" t="s">
        <v>7734</v>
      </c>
      <c r="S2596" t="s">
        <v>7734</v>
      </c>
      <c r="T2596" t="s">
        <v>22379</v>
      </c>
      <c r="U2596">
        <f t="shared" si="40"/>
        <v>7141</v>
      </c>
    </row>
    <row r="2597" spans="1:21" x14ac:dyDescent="0.2">
      <c r="A2597" t="s">
        <v>17457</v>
      </c>
      <c r="B2597" t="s">
        <v>9304</v>
      </c>
      <c r="C2597">
        <v>3526028</v>
      </c>
      <c r="D2597" t="s">
        <v>6463</v>
      </c>
      <c r="E2597" t="s">
        <v>9454</v>
      </c>
      <c r="F2597" t="s">
        <v>6402</v>
      </c>
      <c r="G2597">
        <v>168</v>
      </c>
      <c r="H2597">
        <v>3600</v>
      </c>
      <c r="I2597">
        <v>1</v>
      </c>
      <c r="J2597">
        <v>0</v>
      </c>
      <c r="K2597">
        <v>0</v>
      </c>
      <c r="L2597" t="s">
        <v>6403</v>
      </c>
      <c r="M2597">
        <v>2018</v>
      </c>
      <c r="N2597" t="s">
        <v>1463</v>
      </c>
      <c r="O2597">
        <v>1</v>
      </c>
      <c r="P2597">
        <v>2</v>
      </c>
      <c r="Q2597" t="s">
        <v>15830</v>
      </c>
      <c r="R2597" t="s">
        <v>7734</v>
      </c>
      <c r="S2597" t="s">
        <v>7734</v>
      </c>
      <c r="T2597" t="s">
        <v>22380</v>
      </c>
      <c r="U2597">
        <f t="shared" si="40"/>
        <v>7141</v>
      </c>
    </row>
    <row r="2598" spans="1:21" x14ac:dyDescent="0.2">
      <c r="A2598" t="s">
        <v>17457</v>
      </c>
      <c r="B2598" t="s">
        <v>9304</v>
      </c>
      <c r="C2598">
        <v>3526028</v>
      </c>
      <c r="D2598" t="s">
        <v>6591</v>
      </c>
      <c r="E2598" t="s">
        <v>17459</v>
      </c>
      <c r="F2598" t="s">
        <v>6402</v>
      </c>
      <c r="G2598">
        <v>331</v>
      </c>
      <c r="H2598">
        <v>3600</v>
      </c>
      <c r="I2598">
        <v>1</v>
      </c>
      <c r="J2598">
        <v>0</v>
      </c>
      <c r="K2598">
        <v>0</v>
      </c>
      <c r="L2598" t="s">
        <v>6403</v>
      </c>
      <c r="M2598">
        <v>2018</v>
      </c>
      <c r="N2598" t="s">
        <v>1463</v>
      </c>
      <c r="O2598">
        <v>1</v>
      </c>
      <c r="P2598">
        <v>2</v>
      </c>
      <c r="Q2598" t="s">
        <v>15830</v>
      </c>
      <c r="R2598" t="s">
        <v>7734</v>
      </c>
      <c r="S2598" t="s">
        <v>7734</v>
      </c>
      <c r="T2598" t="s">
        <v>22381</v>
      </c>
      <c r="U2598">
        <f t="shared" si="40"/>
        <v>7141</v>
      </c>
    </row>
    <row r="2599" spans="1:21" x14ac:dyDescent="0.2">
      <c r="A2599" t="s">
        <v>17460</v>
      </c>
      <c r="B2599" t="s">
        <v>9304</v>
      </c>
      <c r="C2599">
        <v>3526028</v>
      </c>
      <c r="D2599" t="s">
        <v>13156</v>
      </c>
      <c r="E2599" t="s">
        <v>7452</v>
      </c>
      <c r="F2599" t="s">
        <v>6402</v>
      </c>
      <c r="G2599">
        <v>835</v>
      </c>
      <c r="H2599">
        <v>5017</v>
      </c>
      <c r="I2599">
        <v>0</v>
      </c>
      <c r="J2599">
        <v>0</v>
      </c>
      <c r="K2599">
        <v>0</v>
      </c>
      <c r="L2599" t="s">
        <v>6409</v>
      </c>
      <c r="M2599">
        <v>2018</v>
      </c>
      <c r="N2599" t="s">
        <v>1463</v>
      </c>
      <c r="O2599">
        <v>2</v>
      </c>
      <c r="P2599">
        <v>2</v>
      </c>
      <c r="Q2599" t="s">
        <v>15830</v>
      </c>
      <c r="R2599" t="s">
        <v>7734</v>
      </c>
      <c r="S2599" t="s">
        <v>7734</v>
      </c>
      <c r="T2599" t="s">
        <v>22382</v>
      </c>
      <c r="U2599">
        <f t="shared" si="40"/>
        <v>7141</v>
      </c>
    </row>
    <row r="2600" spans="1:21" x14ac:dyDescent="0.2">
      <c r="A2600" t="s">
        <v>17460</v>
      </c>
      <c r="B2600" t="s">
        <v>9304</v>
      </c>
      <c r="C2600">
        <v>3526028</v>
      </c>
      <c r="D2600" t="s">
        <v>6554</v>
      </c>
      <c r="E2600" t="s">
        <v>12810</v>
      </c>
      <c r="F2600" t="s">
        <v>6402</v>
      </c>
      <c r="G2600">
        <v>438</v>
      </c>
      <c r="H2600">
        <v>5017</v>
      </c>
      <c r="I2600">
        <v>0</v>
      </c>
      <c r="J2600">
        <v>0</v>
      </c>
      <c r="K2600">
        <v>0</v>
      </c>
      <c r="L2600" t="s">
        <v>6409</v>
      </c>
      <c r="M2600">
        <v>2018</v>
      </c>
      <c r="N2600" t="s">
        <v>1463</v>
      </c>
      <c r="O2600">
        <v>2</v>
      </c>
      <c r="P2600">
        <v>2</v>
      </c>
      <c r="Q2600" t="s">
        <v>15830</v>
      </c>
      <c r="R2600" t="s">
        <v>7734</v>
      </c>
      <c r="S2600" t="s">
        <v>7734</v>
      </c>
      <c r="T2600" t="s">
        <v>22383</v>
      </c>
      <c r="U2600">
        <f t="shared" si="40"/>
        <v>7141</v>
      </c>
    </row>
    <row r="2601" spans="1:21" x14ac:dyDescent="0.2">
      <c r="A2601" t="s">
        <v>17460</v>
      </c>
      <c r="B2601" t="s">
        <v>9304</v>
      </c>
      <c r="C2601">
        <v>3526028</v>
      </c>
      <c r="D2601" t="s">
        <v>7974</v>
      </c>
      <c r="E2601" t="s">
        <v>17461</v>
      </c>
      <c r="F2601" t="s">
        <v>6402</v>
      </c>
      <c r="G2601">
        <v>16</v>
      </c>
      <c r="H2601">
        <v>5017</v>
      </c>
      <c r="I2601">
        <v>0</v>
      </c>
      <c r="J2601">
        <v>0</v>
      </c>
      <c r="K2601">
        <v>0</v>
      </c>
      <c r="L2601" t="s">
        <v>6409</v>
      </c>
      <c r="M2601">
        <v>2018</v>
      </c>
      <c r="N2601" t="s">
        <v>1463</v>
      </c>
      <c r="O2601">
        <v>2</v>
      </c>
      <c r="P2601">
        <v>2</v>
      </c>
      <c r="Q2601" t="s">
        <v>15830</v>
      </c>
      <c r="R2601" t="s">
        <v>7734</v>
      </c>
      <c r="S2601" t="s">
        <v>7734</v>
      </c>
      <c r="T2601" t="s">
        <v>22384</v>
      </c>
      <c r="U2601">
        <f t="shared" si="40"/>
        <v>7141</v>
      </c>
    </row>
    <row r="2602" spans="1:21" x14ac:dyDescent="0.2">
      <c r="A2602" t="s">
        <v>17460</v>
      </c>
      <c r="B2602" t="s">
        <v>9304</v>
      </c>
      <c r="C2602">
        <v>3526028</v>
      </c>
      <c r="D2602" t="s">
        <v>17462</v>
      </c>
      <c r="E2602" t="s">
        <v>17459</v>
      </c>
      <c r="F2602" t="s">
        <v>6402</v>
      </c>
      <c r="G2602">
        <v>274</v>
      </c>
      <c r="H2602">
        <v>5017</v>
      </c>
      <c r="I2602">
        <v>0</v>
      </c>
      <c r="J2602">
        <v>0</v>
      </c>
      <c r="K2602">
        <v>0</v>
      </c>
      <c r="L2602" t="s">
        <v>6409</v>
      </c>
      <c r="M2602">
        <v>2018</v>
      </c>
      <c r="N2602" t="s">
        <v>1463</v>
      </c>
      <c r="O2602">
        <v>2</v>
      </c>
      <c r="P2602">
        <v>2</v>
      </c>
      <c r="Q2602" t="s">
        <v>15830</v>
      </c>
      <c r="R2602" t="s">
        <v>7734</v>
      </c>
      <c r="S2602" t="s">
        <v>7734</v>
      </c>
      <c r="T2602" t="s">
        <v>22385</v>
      </c>
      <c r="U2602">
        <f t="shared" si="40"/>
        <v>7141</v>
      </c>
    </row>
    <row r="2603" spans="1:21" x14ac:dyDescent="0.2">
      <c r="A2603" t="s">
        <v>17460</v>
      </c>
      <c r="B2603" t="s">
        <v>9304</v>
      </c>
      <c r="C2603">
        <v>3526028</v>
      </c>
      <c r="D2603" t="s">
        <v>9317</v>
      </c>
      <c r="E2603" t="s">
        <v>7271</v>
      </c>
      <c r="F2603" t="s">
        <v>6402</v>
      </c>
      <c r="G2603">
        <v>190</v>
      </c>
      <c r="H2603">
        <v>5017</v>
      </c>
      <c r="I2603">
        <v>0</v>
      </c>
      <c r="J2603">
        <v>0</v>
      </c>
      <c r="K2603">
        <v>0</v>
      </c>
      <c r="L2603" t="s">
        <v>6403</v>
      </c>
      <c r="M2603">
        <v>2018</v>
      </c>
      <c r="N2603" t="s">
        <v>1463</v>
      </c>
      <c r="O2603">
        <v>2</v>
      </c>
      <c r="P2603">
        <v>2</v>
      </c>
      <c r="Q2603" t="s">
        <v>15830</v>
      </c>
      <c r="R2603" t="s">
        <v>7734</v>
      </c>
      <c r="S2603" t="s">
        <v>7734</v>
      </c>
      <c r="T2603" t="s">
        <v>4761</v>
      </c>
      <c r="U2603">
        <f t="shared" si="40"/>
        <v>7141</v>
      </c>
    </row>
    <row r="2604" spans="1:21" x14ac:dyDescent="0.2">
      <c r="A2604" t="s">
        <v>17460</v>
      </c>
      <c r="B2604" t="s">
        <v>9304</v>
      </c>
      <c r="C2604">
        <v>3526028</v>
      </c>
      <c r="D2604" t="s">
        <v>6548</v>
      </c>
      <c r="E2604" t="s">
        <v>7256</v>
      </c>
      <c r="F2604" t="s">
        <v>6402</v>
      </c>
      <c r="G2604">
        <v>228</v>
      </c>
      <c r="H2604">
        <v>5017</v>
      </c>
      <c r="I2604">
        <v>0</v>
      </c>
      <c r="J2604">
        <v>0</v>
      </c>
      <c r="K2604">
        <v>0</v>
      </c>
      <c r="L2604" t="s">
        <v>6403</v>
      </c>
      <c r="M2604">
        <v>2018</v>
      </c>
      <c r="N2604" t="s">
        <v>1463</v>
      </c>
      <c r="O2604">
        <v>2</v>
      </c>
      <c r="P2604">
        <v>2</v>
      </c>
      <c r="Q2604" t="s">
        <v>15830</v>
      </c>
      <c r="R2604" t="s">
        <v>7734</v>
      </c>
      <c r="S2604" t="s">
        <v>7734</v>
      </c>
      <c r="T2604" t="s">
        <v>22386</v>
      </c>
      <c r="U2604">
        <f t="shared" si="40"/>
        <v>7141</v>
      </c>
    </row>
    <row r="2605" spans="1:21" x14ac:dyDescent="0.2">
      <c r="A2605" t="s">
        <v>17460</v>
      </c>
      <c r="B2605" t="s">
        <v>9304</v>
      </c>
      <c r="C2605">
        <v>3526028</v>
      </c>
      <c r="D2605" t="s">
        <v>6503</v>
      </c>
      <c r="E2605" t="s">
        <v>17463</v>
      </c>
      <c r="F2605" t="s">
        <v>6402</v>
      </c>
      <c r="G2605">
        <v>1947</v>
      </c>
      <c r="H2605">
        <v>5017</v>
      </c>
      <c r="I2605">
        <v>0</v>
      </c>
      <c r="J2605">
        <v>1</v>
      </c>
      <c r="K2605">
        <v>0</v>
      </c>
      <c r="L2605" t="s">
        <v>6403</v>
      </c>
      <c r="M2605">
        <v>2018</v>
      </c>
      <c r="N2605" t="s">
        <v>1463</v>
      </c>
      <c r="O2605">
        <v>2</v>
      </c>
      <c r="P2605">
        <v>2</v>
      </c>
      <c r="Q2605" t="s">
        <v>15830</v>
      </c>
      <c r="R2605" t="s">
        <v>7734</v>
      </c>
      <c r="S2605" t="s">
        <v>7734</v>
      </c>
      <c r="T2605" t="s">
        <v>22387</v>
      </c>
      <c r="U2605">
        <f t="shared" si="40"/>
        <v>7141</v>
      </c>
    </row>
    <row r="2606" spans="1:21" x14ac:dyDescent="0.2">
      <c r="A2606" t="s">
        <v>17460</v>
      </c>
      <c r="B2606" t="s">
        <v>9304</v>
      </c>
      <c r="C2606">
        <v>3526028</v>
      </c>
      <c r="D2606" t="s">
        <v>6434</v>
      </c>
      <c r="E2606" t="s">
        <v>8864</v>
      </c>
      <c r="F2606" t="s">
        <v>6402</v>
      </c>
      <c r="G2606">
        <v>1089</v>
      </c>
      <c r="H2606">
        <v>5017</v>
      </c>
      <c r="I2606">
        <v>0</v>
      </c>
      <c r="J2606">
        <v>1</v>
      </c>
      <c r="K2606">
        <v>0</v>
      </c>
      <c r="L2606" t="s">
        <v>6403</v>
      </c>
      <c r="M2606">
        <v>2018</v>
      </c>
      <c r="N2606" t="s">
        <v>1463</v>
      </c>
      <c r="O2606">
        <v>2</v>
      </c>
      <c r="P2606">
        <v>2</v>
      </c>
      <c r="Q2606" t="s">
        <v>15830</v>
      </c>
      <c r="R2606" t="s">
        <v>7734</v>
      </c>
      <c r="S2606" t="s">
        <v>7734</v>
      </c>
      <c r="T2606" t="s">
        <v>4755</v>
      </c>
      <c r="U2606">
        <f t="shared" si="40"/>
        <v>7141</v>
      </c>
    </row>
    <row r="2607" spans="1:21" x14ac:dyDescent="0.2">
      <c r="A2607" t="s">
        <v>17464</v>
      </c>
      <c r="B2607" t="s">
        <v>9304</v>
      </c>
      <c r="C2607">
        <v>3526028</v>
      </c>
      <c r="D2607" t="s">
        <v>6794</v>
      </c>
      <c r="E2607" t="s">
        <v>17465</v>
      </c>
      <c r="F2607" t="s">
        <v>6402</v>
      </c>
      <c r="G2607">
        <v>1560</v>
      </c>
      <c r="H2607">
        <v>4864</v>
      </c>
      <c r="I2607">
        <v>0</v>
      </c>
      <c r="J2607">
        <v>1</v>
      </c>
      <c r="K2607">
        <v>0</v>
      </c>
      <c r="L2607" t="s">
        <v>6409</v>
      </c>
      <c r="M2607">
        <v>2018</v>
      </c>
      <c r="N2607" t="s">
        <v>1463</v>
      </c>
      <c r="O2607">
        <v>3</v>
      </c>
      <c r="P2607">
        <v>2</v>
      </c>
      <c r="Q2607" t="s">
        <v>15830</v>
      </c>
      <c r="R2607" t="s">
        <v>7734</v>
      </c>
      <c r="S2607" t="s">
        <v>7734</v>
      </c>
      <c r="T2607" t="s">
        <v>22388</v>
      </c>
      <c r="U2607">
        <f t="shared" si="40"/>
        <v>7141</v>
      </c>
    </row>
    <row r="2608" spans="1:21" x14ac:dyDescent="0.2">
      <c r="A2608" t="s">
        <v>17464</v>
      </c>
      <c r="B2608" t="s">
        <v>9304</v>
      </c>
      <c r="C2608">
        <v>3526028</v>
      </c>
      <c r="D2608" t="s">
        <v>6889</v>
      </c>
      <c r="E2608" t="s">
        <v>17466</v>
      </c>
      <c r="F2608" t="s">
        <v>6402</v>
      </c>
      <c r="G2608">
        <v>370</v>
      </c>
      <c r="H2608">
        <v>4864</v>
      </c>
      <c r="I2608">
        <v>0</v>
      </c>
      <c r="J2608">
        <v>0</v>
      </c>
      <c r="K2608">
        <v>0</v>
      </c>
      <c r="L2608" t="s">
        <v>6409</v>
      </c>
      <c r="M2608">
        <v>2018</v>
      </c>
      <c r="N2608" t="s">
        <v>1463</v>
      </c>
      <c r="O2608">
        <v>3</v>
      </c>
      <c r="P2608">
        <v>2</v>
      </c>
      <c r="Q2608" t="s">
        <v>15830</v>
      </c>
      <c r="R2608" t="s">
        <v>7734</v>
      </c>
      <c r="S2608" t="s">
        <v>7734</v>
      </c>
      <c r="T2608" t="s">
        <v>22389</v>
      </c>
      <c r="U2608">
        <f t="shared" si="40"/>
        <v>7141</v>
      </c>
    </row>
    <row r="2609" spans="1:21" x14ac:dyDescent="0.2">
      <c r="A2609" t="s">
        <v>17464</v>
      </c>
      <c r="B2609" t="s">
        <v>9304</v>
      </c>
      <c r="C2609">
        <v>3526028</v>
      </c>
      <c r="D2609" t="s">
        <v>15231</v>
      </c>
      <c r="E2609" t="s">
        <v>11988</v>
      </c>
      <c r="F2609" t="s">
        <v>6402</v>
      </c>
      <c r="G2609">
        <v>639</v>
      </c>
      <c r="H2609">
        <v>4864</v>
      </c>
      <c r="I2609">
        <v>0</v>
      </c>
      <c r="J2609">
        <v>0</v>
      </c>
      <c r="K2609">
        <v>0</v>
      </c>
      <c r="L2609" t="s">
        <v>6403</v>
      </c>
      <c r="M2609">
        <v>2018</v>
      </c>
      <c r="N2609" t="s">
        <v>1463</v>
      </c>
      <c r="O2609">
        <v>3</v>
      </c>
      <c r="P2609">
        <v>2</v>
      </c>
      <c r="Q2609" t="s">
        <v>15830</v>
      </c>
      <c r="R2609" t="s">
        <v>7734</v>
      </c>
      <c r="S2609" t="s">
        <v>7734</v>
      </c>
      <c r="T2609" t="s">
        <v>22390</v>
      </c>
      <c r="U2609">
        <f t="shared" si="40"/>
        <v>7141</v>
      </c>
    </row>
    <row r="2610" spans="1:21" x14ac:dyDescent="0.2">
      <c r="A2610" t="s">
        <v>17464</v>
      </c>
      <c r="B2610" t="s">
        <v>9304</v>
      </c>
      <c r="C2610">
        <v>3526028</v>
      </c>
      <c r="D2610" t="s">
        <v>17467</v>
      </c>
      <c r="E2610" t="s">
        <v>17468</v>
      </c>
      <c r="F2610" t="s">
        <v>6402</v>
      </c>
      <c r="G2610">
        <v>227</v>
      </c>
      <c r="H2610">
        <v>4864</v>
      </c>
      <c r="I2610">
        <v>0</v>
      </c>
      <c r="J2610">
        <v>0</v>
      </c>
      <c r="K2610">
        <v>0</v>
      </c>
      <c r="L2610" t="s">
        <v>6403</v>
      </c>
      <c r="M2610">
        <v>2018</v>
      </c>
      <c r="N2610" t="s">
        <v>1463</v>
      </c>
      <c r="O2610">
        <v>3</v>
      </c>
      <c r="P2610">
        <v>2</v>
      </c>
      <c r="Q2610" t="s">
        <v>15830</v>
      </c>
      <c r="R2610" t="s">
        <v>7734</v>
      </c>
      <c r="S2610" t="s">
        <v>7734</v>
      </c>
      <c r="T2610" t="s">
        <v>22391</v>
      </c>
      <c r="U2610">
        <f t="shared" si="40"/>
        <v>7141</v>
      </c>
    </row>
    <row r="2611" spans="1:21" x14ac:dyDescent="0.2">
      <c r="A2611" t="s">
        <v>17464</v>
      </c>
      <c r="B2611" t="s">
        <v>9304</v>
      </c>
      <c r="C2611">
        <v>3526028</v>
      </c>
      <c r="D2611" t="s">
        <v>6434</v>
      </c>
      <c r="E2611" t="s">
        <v>17469</v>
      </c>
      <c r="F2611" t="s">
        <v>6402</v>
      </c>
      <c r="G2611">
        <v>429</v>
      </c>
      <c r="H2611">
        <v>4864</v>
      </c>
      <c r="I2611">
        <v>1</v>
      </c>
      <c r="J2611">
        <v>0</v>
      </c>
      <c r="K2611">
        <v>0</v>
      </c>
      <c r="L2611" t="s">
        <v>6403</v>
      </c>
      <c r="M2611">
        <v>2018</v>
      </c>
      <c r="N2611" t="s">
        <v>1463</v>
      </c>
      <c r="O2611">
        <v>3</v>
      </c>
      <c r="P2611">
        <v>2</v>
      </c>
      <c r="Q2611" t="s">
        <v>15830</v>
      </c>
      <c r="R2611" t="s">
        <v>7734</v>
      </c>
      <c r="S2611" t="s">
        <v>7734</v>
      </c>
      <c r="T2611" t="s">
        <v>22392</v>
      </c>
      <c r="U2611">
        <f t="shared" si="40"/>
        <v>7141</v>
      </c>
    </row>
    <row r="2612" spans="1:21" x14ac:dyDescent="0.2">
      <c r="A2612" t="s">
        <v>17464</v>
      </c>
      <c r="B2612" t="s">
        <v>9304</v>
      </c>
      <c r="C2612">
        <v>3526028</v>
      </c>
      <c r="D2612" t="s">
        <v>6597</v>
      </c>
      <c r="E2612" t="s">
        <v>8021</v>
      </c>
      <c r="F2612" t="s">
        <v>6402</v>
      </c>
      <c r="G2612">
        <v>1213</v>
      </c>
      <c r="H2612">
        <v>4864</v>
      </c>
      <c r="I2612">
        <v>0</v>
      </c>
      <c r="J2612">
        <v>1</v>
      </c>
      <c r="K2612">
        <v>0</v>
      </c>
      <c r="L2612" t="s">
        <v>6403</v>
      </c>
      <c r="M2612">
        <v>2018</v>
      </c>
      <c r="N2612" t="s">
        <v>1463</v>
      </c>
      <c r="O2612">
        <v>3</v>
      </c>
      <c r="P2612">
        <v>2</v>
      </c>
      <c r="Q2612" t="s">
        <v>15830</v>
      </c>
      <c r="R2612" t="s">
        <v>7734</v>
      </c>
      <c r="S2612" t="s">
        <v>7734</v>
      </c>
      <c r="T2612" t="s">
        <v>4754</v>
      </c>
      <c r="U2612">
        <f t="shared" si="40"/>
        <v>7141</v>
      </c>
    </row>
    <row r="2613" spans="1:21" x14ac:dyDescent="0.2">
      <c r="A2613" t="s">
        <v>17464</v>
      </c>
      <c r="B2613" t="s">
        <v>9304</v>
      </c>
      <c r="C2613">
        <v>3526028</v>
      </c>
      <c r="D2613" t="s">
        <v>6738</v>
      </c>
      <c r="E2613" t="s">
        <v>17470</v>
      </c>
      <c r="F2613" t="s">
        <v>6402</v>
      </c>
      <c r="G2613">
        <v>426</v>
      </c>
      <c r="H2613">
        <v>4864</v>
      </c>
      <c r="I2613">
        <v>1</v>
      </c>
      <c r="J2613">
        <v>0</v>
      </c>
      <c r="K2613">
        <v>0</v>
      </c>
      <c r="L2613" t="s">
        <v>6403</v>
      </c>
      <c r="M2613">
        <v>2018</v>
      </c>
      <c r="N2613" t="s">
        <v>1463</v>
      </c>
      <c r="O2613">
        <v>3</v>
      </c>
      <c r="P2613">
        <v>2</v>
      </c>
      <c r="Q2613" t="s">
        <v>15830</v>
      </c>
      <c r="R2613" t="s">
        <v>7734</v>
      </c>
      <c r="S2613" t="s">
        <v>7734</v>
      </c>
      <c r="T2613" t="s">
        <v>22393</v>
      </c>
      <c r="U2613">
        <f t="shared" si="40"/>
        <v>7141</v>
      </c>
    </row>
    <row r="2614" spans="1:21" x14ac:dyDescent="0.2">
      <c r="A2614" t="s">
        <v>17471</v>
      </c>
      <c r="B2614" t="s">
        <v>9304</v>
      </c>
      <c r="C2614">
        <v>3526028</v>
      </c>
      <c r="D2614" t="s">
        <v>7546</v>
      </c>
      <c r="E2614" t="s">
        <v>6982</v>
      </c>
      <c r="F2614" t="s">
        <v>6402</v>
      </c>
      <c r="G2614">
        <v>1495</v>
      </c>
      <c r="H2614">
        <v>7141</v>
      </c>
      <c r="I2614">
        <v>0</v>
      </c>
      <c r="J2614">
        <v>0</v>
      </c>
      <c r="K2614">
        <v>0</v>
      </c>
      <c r="L2614" t="s">
        <v>6409</v>
      </c>
      <c r="M2614">
        <v>2018</v>
      </c>
      <c r="N2614" t="s">
        <v>6404</v>
      </c>
      <c r="O2614">
        <v>99</v>
      </c>
      <c r="P2614">
        <v>1</v>
      </c>
      <c r="Q2614" t="s">
        <v>15830</v>
      </c>
      <c r="R2614" t="s">
        <v>7734</v>
      </c>
      <c r="S2614" t="s">
        <v>7734</v>
      </c>
      <c r="T2614" t="s">
        <v>4759</v>
      </c>
      <c r="U2614">
        <f t="shared" si="40"/>
        <v>7141</v>
      </c>
    </row>
    <row r="2615" spans="1:21" x14ac:dyDescent="0.2">
      <c r="A2615" t="s">
        <v>17471</v>
      </c>
      <c r="B2615" t="s">
        <v>9304</v>
      </c>
      <c r="C2615">
        <v>3526028</v>
      </c>
      <c r="D2615" t="s">
        <v>17472</v>
      </c>
      <c r="E2615" t="s">
        <v>17473</v>
      </c>
      <c r="F2615" t="s">
        <v>6402</v>
      </c>
      <c r="G2615">
        <v>1671</v>
      </c>
      <c r="H2615">
        <v>7141</v>
      </c>
      <c r="I2615">
        <v>0</v>
      </c>
      <c r="J2615">
        <v>0</v>
      </c>
      <c r="K2615">
        <v>0</v>
      </c>
      <c r="L2615" t="s">
        <v>6403</v>
      </c>
      <c r="M2615">
        <v>2018</v>
      </c>
      <c r="N2615" t="s">
        <v>6404</v>
      </c>
      <c r="O2615">
        <v>99</v>
      </c>
      <c r="P2615">
        <v>1</v>
      </c>
      <c r="Q2615" t="s">
        <v>15830</v>
      </c>
      <c r="R2615" t="s">
        <v>7734</v>
      </c>
      <c r="S2615" t="s">
        <v>7734</v>
      </c>
      <c r="T2615" t="s">
        <v>22394</v>
      </c>
      <c r="U2615">
        <f t="shared" si="40"/>
        <v>7141</v>
      </c>
    </row>
    <row r="2616" spans="1:21" x14ac:dyDescent="0.2">
      <c r="A2616" t="s">
        <v>17471</v>
      </c>
      <c r="B2616" t="s">
        <v>9304</v>
      </c>
      <c r="C2616">
        <v>3526028</v>
      </c>
      <c r="D2616" t="s">
        <v>9305</v>
      </c>
      <c r="E2616" t="s">
        <v>9306</v>
      </c>
      <c r="F2616" t="s">
        <v>6402</v>
      </c>
      <c r="G2616">
        <v>3975</v>
      </c>
      <c r="H2616">
        <v>7141</v>
      </c>
      <c r="I2616">
        <v>0</v>
      </c>
      <c r="J2616">
        <v>1</v>
      </c>
      <c r="K2616">
        <v>0</v>
      </c>
      <c r="L2616" t="s">
        <v>6403</v>
      </c>
      <c r="M2616">
        <v>2018</v>
      </c>
      <c r="N2616" t="s">
        <v>6404</v>
      </c>
      <c r="O2616">
        <v>99</v>
      </c>
      <c r="P2616">
        <v>1</v>
      </c>
      <c r="Q2616" t="s">
        <v>15830</v>
      </c>
      <c r="R2616" t="s">
        <v>7734</v>
      </c>
      <c r="S2616" t="s">
        <v>7734</v>
      </c>
      <c r="T2616" t="s">
        <v>1110</v>
      </c>
      <c r="U2616">
        <f t="shared" si="40"/>
        <v>7141</v>
      </c>
    </row>
    <row r="2617" spans="1:21" x14ac:dyDescent="0.2">
      <c r="A2617" t="s">
        <v>17474</v>
      </c>
      <c r="B2617" t="s">
        <v>9304</v>
      </c>
      <c r="C2617">
        <v>3526028</v>
      </c>
      <c r="D2617" t="s">
        <v>7165</v>
      </c>
      <c r="E2617" t="s">
        <v>9318</v>
      </c>
      <c r="F2617" t="s">
        <v>6402</v>
      </c>
      <c r="G2617">
        <v>2817</v>
      </c>
      <c r="H2617">
        <v>7081</v>
      </c>
      <c r="I2617">
        <v>0</v>
      </c>
      <c r="J2617">
        <v>1</v>
      </c>
      <c r="K2617">
        <v>0</v>
      </c>
      <c r="L2617" t="s">
        <v>6409</v>
      </c>
      <c r="M2617">
        <v>2018</v>
      </c>
      <c r="N2617" t="s">
        <v>1985</v>
      </c>
      <c r="O2617">
        <v>99</v>
      </c>
      <c r="P2617">
        <v>1</v>
      </c>
      <c r="Q2617" t="s">
        <v>15830</v>
      </c>
      <c r="R2617" t="s">
        <v>7734</v>
      </c>
      <c r="S2617" t="s">
        <v>7734</v>
      </c>
      <c r="T2617" t="s">
        <v>4752</v>
      </c>
      <c r="U2617">
        <f t="shared" si="40"/>
        <v>7141</v>
      </c>
    </row>
    <row r="2618" spans="1:21" x14ac:dyDescent="0.2">
      <c r="A2618" t="s">
        <v>17474</v>
      </c>
      <c r="B2618" t="s">
        <v>9304</v>
      </c>
      <c r="C2618">
        <v>3526028</v>
      </c>
      <c r="D2618" t="s">
        <v>6406</v>
      </c>
      <c r="E2618" t="s">
        <v>17475</v>
      </c>
      <c r="F2618" t="s">
        <v>6402</v>
      </c>
      <c r="G2618">
        <v>1694</v>
      </c>
      <c r="H2618">
        <v>7081</v>
      </c>
      <c r="I2618">
        <v>1</v>
      </c>
      <c r="J2618">
        <v>0</v>
      </c>
      <c r="K2618">
        <v>0</v>
      </c>
      <c r="L2618" t="s">
        <v>6403</v>
      </c>
      <c r="M2618">
        <v>2018</v>
      </c>
      <c r="N2618" t="s">
        <v>1985</v>
      </c>
      <c r="O2618">
        <v>99</v>
      </c>
      <c r="P2618">
        <v>1</v>
      </c>
      <c r="Q2618" t="s">
        <v>15830</v>
      </c>
      <c r="R2618" t="s">
        <v>7734</v>
      </c>
      <c r="S2618" t="s">
        <v>7734</v>
      </c>
      <c r="T2618" t="s">
        <v>22395</v>
      </c>
      <c r="U2618">
        <f t="shared" si="40"/>
        <v>7141</v>
      </c>
    </row>
    <row r="2619" spans="1:21" x14ac:dyDescent="0.2">
      <c r="A2619" t="s">
        <v>17474</v>
      </c>
      <c r="B2619" t="s">
        <v>9304</v>
      </c>
      <c r="C2619">
        <v>3526028</v>
      </c>
      <c r="D2619" t="s">
        <v>6609</v>
      </c>
      <c r="E2619" t="s">
        <v>17476</v>
      </c>
      <c r="F2619" t="s">
        <v>6402</v>
      </c>
      <c r="G2619">
        <v>2283</v>
      </c>
      <c r="H2619">
        <v>7081</v>
      </c>
      <c r="I2619">
        <v>0</v>
      </c>
      <c r="J2619">
        <v>0</v>
      </c>
      <c r="K2619">
        <v>0</v>
      </c>
      <c r="L2619" t="s">
        <v>6403</v>
      </c>
      <c r="M2619">
        <v>2018</v>
      </c>
      <c r="N2619" t="s">
        <v>1985</v>
      </c>
      <c r="O2619">
        <v>99</v>
      </c>
      <c r="P2619">
        <v>1</v>
      </c>
      <c r="Q2619" t="s">
        <v>15830</v>
      </c>
      <c r="R2619" t="s">
        <v>7734</v>
      </c>
      <c r="S2619" t="s">
        <v>7734</v>
      </c>
      <c r="T2619" t="s">
        <v>22396</v>
      </c>
      <c r="U2619">
        <f t="shared" si="40"/>
        <v>7141</v>
      </c>
    </row>
    <row r="2620" spans="1:21" x14ac:dyDescent="0.2">
      <c r="A2620" t="s">
        <v>17474</v>
      </c>
      <c r="B2620" t="s">
        <v>9304</v>
      </c>
      <c r="C2620">
        <v>3526028</v>
      </c>
      <c r="D2620" t="s">
        <v>6493</v>
      </c>
      <c r="E2620" t="s">
        <v>14817</v>
      </c>
      <c r="F2620" t="s">
        <v>6402</v>
      </c>
      <c r="G2620">
        <v>287</v>
      </c>
      <c r="H2620">
        <v>7081</v>
      </c>
      <c r="I2620">
        <v>0</v>
      </c>
      <c r="J2620">
        <v>0</v>
      </c>
      <c r="K2620">
        <v>0</v>
      </c>
      <c r="L2620" t="s">
        <v>6403</v>
      </c>
      <c r="M2620">
        <v>2018</v>
      </c>
      <c r="N2620" t="s">
        <v>1985</v>
      </c>
      <c r="O2620">
        <v>99</v>
      </c>
      <c r="P2620">
        <v>1</v>
      </c>
      <c r="Q2620" t="s">
        <v>15830</v>
      </c>
      <c r="R2620" t="s">
        <v>7734</v>
      </c>
      <c r="S2620" t="s">
        <v>7734</v>
      </c>
      <c r="T2620" t="s">
        <v>22397</v>
      </c>
      <c r="U2620">
        <f t="shared" si="40"/>
        <v>7141</v>
      </c>
    </row>
    <row r="2621" spans="1:21" x14ac:dyDescent="0.2">
      <c r="A2621" t="s">
        <v>17477</v>
      </c>
      <c r="B2621" t="s">
        <v>11618</v>
      </c>
      <c r="C2621">
        <v>3547064</v>
      </c>
      <c r="D2621" t="s">
        <v>6408</v>
      </c>
      <c r="E2621" t="s">
        <v>8869</v>
      </c>
      <c r="F2621" t="s">
        <v>6402</v>
      </c>
      <c r="G2621">
        <v>2056</v>
      </c>
      <c r="H2621">
        <v>21073</v>
      </c>
      <c r="I2621">
        <v>1</v>
      </c>
      <c r="J2621">
        <v>1</v>
      </c>
      <c r="K2621">
        <v>0</v>
      </c>
      <c r="L2621" t="s">
        <v>6409</v>
      </c>
      <c r="M2621">
        <v>2018</v>
      </c>
      <c r="N2621" t="s">
        <v>1463</v>
      </c>
      <c r="O2621">
        <v>99</v>
      </c>
      <c r="P2621">
        <v>6</v>
      </c>
      <c r="Q2621" t="s">
        <v>15830</v>
      </c>
      <c r="R2621" t="s">
        <v>7734</v>
      </c>
      <c r="S2621" t="s">
        <v>7734</v>
      </c>
      <c r="T2621" t="s">
        <v>4765</v>
      </c>
      <c r="U2621">
        <f t="shared" si="40"/>
        <v>21073</v>
      </c>
    </row>
    <row r="2622" spans="1:21" x14ac:dyDescent="0.2">
      <c r="A2622" t="s">
        <v>17477</v>
      </c>
      <c r="B2622" t="s">
        <v>11618</v>
      </c>
      <c r="C2622">
        <v>3547064</v>
      </c>
      <c r="D2622" t="s">
        <v>6562</v>
      </c>
      <c r="E2622" t="s">
        <v>17478</v>
      </c>
      <c r="F2622" t="s">
        <v>6402</v>
      </c>
      <c r="G2622">
        <v>1996</v>
      </c>
      <c r="H2622">
        <v>21073</v>
      </c>
      <c r="I2622">
        <v>1</v>
      </c>
      <c r="J2622">
        <v>1</v>
      </c>
      <c r="K2622">
        <v>0</v>
      </c>
      <c r="L2622" t="s">
        <v>6409</v>
      </c>
      <c r="M2622">
        <v>2018</v>
      </c>
      <c r="N2622" t="s">
        <v>1463</v>
      </c>
      <c r="O2622">
        <v>99</v>
      </c>
      <c r="P2622">
        <v>6</v>
      </c>
      <c r="Q2622" t="s">
        <v>15830</v>
      </c>
      <c r="R2622" t="s">
        <v>7734</v>
      </c>
      <c r="S2622" t="s">
        <v>7734</v>
      </c>
      <c r="T2622" t="s">
        <v>22398</v>
      </c>
      <c r="U2622">
        <f t="shared" si="40"/>
        <v>21073</v>
      </c>
    </row>
    <row r="2623" spans="1:21" x14ac:dyDescent="0.2">
      <c r="A2623" t="s">
        <v>17477</v>
      </c>
      <c r="B2623" t="s">
        <v>11618</v>
      </c>
      <c r="C2623">
        <v>3547064</v>
      </c>
      <c r="D2623" t="s">
        <v>6609</v>
      </c>
      <c r="E2623" t="s">
        <v>17479</v>
      </c>
      <c r="F2623" t="s">
        <v>6402</v>
      </c>
      <c r="G2623">
        <v>1716</v>
      </c>
      <c r="H2623">
        <v>21073</v>
      </c>
      <c r="I2623">
        <v>0</v>
      </c>
      <c r="J2623">
        <v>1</v>
      </c>
      <c r="K2623">
        <v>0</v>
      </c>
      <c r="L2623" t="s">
        <v>6403</v>
      </c>
      <c r="M2623">
        <v>2018</v>
      </c>
      <c r="N2623" t="s">
        <v>1463</v>
      </c>
      <c r="O2623">
        <v>99</v>
      </c>
      <c r="P2623">
        <v>6</v>
      </c>
      <c r="Q2623" t="s">
        <v>15830</v>
      </c>
      <c r="R2623" t="s">
        <v>7734</v>
      </c>
      <c r="S2623" t="s">
        <v>7734</v>
      </c>
      <c r="T2623" t="s">
        <v>22399</v>
      </c>
      <c r="U2623">
        <f t="shared" si="40"/>
        <v>21073</v>
      </c>
    </row>
    <row r="2624" spans="1:21" x14ac:dyDescent="0.2">
      <c r="A2624" t="s">
        <v>17477</v>
      </c>
      <c r="B2624" t="s">
        <v>11618</v>
      </c>
      <c r="C2624">
        <v>3547064</v>
      </c>
      <c r="D2624" t="s">
        <v>6633</v>
      </c>
      <c r="E2624" t="s">
        <v>8982</v>
      </c>
      <c r="F2624" t="s">
        <v>6402</v>
      </c>
      <c r="G2624">
        <v>213</v>
      </c>
      <c r="H2624">
        <v>21073</v>
      </c>
      <c r="I2624">
        <v>0</v>
      </c>
      <c r="J2624">
        <v>0</v>
      </c>
      <c r="K2624">
        <v>0</v>
      </c>
      <c r="L2624" t="s">
        <v>6403</v>
      </c>
      <c r="M2624">
        <v>2018</v>
      </c>
      <c r="N2624" t="s">
        <v>1463</v>
      </c>
      <c r="O2624">
        <v>99</v>
      </c>
      <c r="P2624">
        <v>6</v>
      </c>
      <c r="Q2624" t="s">
        <v>15830</v>
      </c>
      <c r="R2624" t="s">
        <v>7734</v>
      </c>
      <c r="S2624" t="s">
        <v>7734</v>
      </c>
      <c r="T2624" t="s">
        <v>22400</v>
      </c>
      <c r="U2624">
        <f t="shared" si="40"/>
        <v>21073</v>
      </c>
    </row>
    <row r="2625" spans="1:21" x14ac:dyDescent="0.2">
      <c r="A2625" t="s">
        <v>17477</v>
      </c>
      <c r="B2625" t="s">
        <v>11618</v>
      </c>
      <c r="C2625">
        <v>3547064</v>
      </c>
      <c r="D2625" t="s">
        <v>6838</v>
      </c>
      <c r="E2625" t="s">
        <v>11623</v>
      </c>
      <c r="F2625" t="s">
        <v>6402</v>
      </c>
      <c r="G2625">
        <v>1139</v>
      </c>
      <c r="H2625">
        <v>21073</v>
      </c>
      <c r="I2625">
        <v>0</v>
      </c>
      <c r="J2625">
        <v>0</v>
      </c>
      <c r="K2625">
        <v>0</v>
      </c>
      <c r="L2625" t="s">
        <v>6403</v>
      </c>
      <c r="M2625">
        <v>2018</v>
      </c>
      <c r="N2625" t="s">
        <v>1463</v>
      </c>
      <c r="O2625">
        <v>99</v>
      </c>
      <c r="P2625">
        <v>6</v>
      </c>
      <c r="Q2625" t="s">
        <v>15830</v>
      </c>
      <c r="R2625" t="s">
        <v>7734</v>
      </c>
      <c r="S2625" t="s">
        <v>7734</v>
      </c>
      <c r="T2625" t="s">
        <v>4770</v>
      </c>
      <c r="U2625">
        <f t="shared" si="40"/>
        <v>21073</v>
      </c>
    </row>
    <row r="2626" spans="1:21" x14ac:dyDescent="0.2">
      <c r="A2626" t="s">
        <v>17477</v>
      </c>
      <c r="B2626" t="s">
        <v>11618</v>
      </c>
      <c r="C2626">
        <v>3547064</v>
      </c>
      <c r="D2626" t="s">
        <v>6459</v>
      </c>
      <c r="E2626" t="s">
        <v>7760</v>
      </c>
      <c r="F2626" t="s">
        <v>6402</v>
      </c>
      <c r="G2626">
        <v>1376</v>
      </c>
      <c r="H2626">
        <v>21073</v>
      </c>
      <c r="I2626">
        <v>0</v>
      </c>
      <c r="J2626">
        <v>0</v>
      </c>
      <c r="K2626">
        <v>0</v>
      </c>
      <c r="L2626" t="s">
        <v>6403</v>
      </c>
      <c r="M2626">
        <v>2018</v>
      </c>
      <c r="N2626" t="s">
        <v>1463</v>
      </c>
      <c r="O2626">
        <v>99</v>
      </c>
      <c r="P2626">
        <v>6</v>
      </c>
      <c r="Q2626" t="s">
        <v>15830</v>
      </c>
      <c r="R2626" t="s">
        <v>7734</v>
      </c>
      <c r="S2626" t="s">
        <v>7734</v>
      </c>
      <c r="T2626" t="s">
        <v>22401</v>
      </c>
      <c r="U2626">
        <f t="shared" ref="U2626:U2689" si="41">_xlfn.MAXIFS($H$2:$H$6695, $C$2:$C$6695,C2626)</f>
        <v>21073</v>
      </c>
    </row>
    <row r="2627" spans="1:21" x14ac:dyDescent="0.2">
      <c r="A2627" t="s">
        <v>17477</v>
      </c>
      <c r="B2627" t="s">
        <v>11618</v>
      </c>
      <c r="C2627">
        <v>3547064</v>
      </c>
      <c r="D2627" t="s">
        <v>6425</v>
      </c>
      <c r="E2627" t="s">
        <v>9015</v>
      </c>
      <c r="F2627" t="s">
        <v>6402</v>
      </c>
      <c r="G2627">
        <v>250</v>
      </c>
      <c r="H2627">
        <v>21073</v>
      </c>
      <c r="I2627">
        <v>0</v>
      </c>
      <c r="J2627">
        <v>0</v>
      </c>
      <c r="K2627">
        <v>0</v>
      </c>
      <c r="L2627" t="s">
        <v>6403</v>
      </c>
      <c r="M2627">
        <v>2018</v>
      </c>
      <c r="N2627" t="s">
        <v>1463</v>
      </c>
      <c r="O2627">
        <v>99</v>
      </c>
      <c r="P2627">
        <v>6</v>
      </c>
      <c r="Q2627" t="s">
        <v>15830</v>
      </c>
      <c r="R2627" t="s">
        <v>7734</v>
      </c>
      <c r="S2627" t="s">
        <v>7734</v>
      </c>
      <c r="T2627" t="s">
        <v>22402</v>
      </c>
      <c r="U2627">
        <f t="shared" si="41"/>
        <v>21073</v>
      </c>
    </row>
    <row r="2628" spans="1:21" x14ac:dyDescent="0.2">
      <c r="A2628" t="s">
        <v>17477</v>
      </c>
      <c r="B2628" t="s">
        <v>11618</v>
      </c>
      <c r="C2628">
        <v>3547064</v>
      </c>
      <c r="D2628" t="s">
        <v>6503</v>
      </c>
      <c r="E2628" t="s">
        <v>9251</v>
      </c>
      <c r="F2628" t="s">
        <v>6402</v>
      </c>
      <c r="G2628">
        <v>2232</v>
      </c>
      <c r="H2628">
        <v>21073</v>
      </c>
      <c r="I2628">
        <v>1</v>
      </c>
      <c r="J2628">
        <v>1</v>
      </c>
      <c r="K2628">
        <v>0</v>
      </c>
      <c r="L2628" t="s">
        <v>6403</v>
      </c>
      <c r="M2628">
        <v>2018</v>
      </c>
      <c r="N2628" t="s">
        <v>1463</v>
      </c>
      <c r="O2628">
        <v>99</v>
      </c>
      <c r="P2628">
        <v>6</v>
      </c>
      <c r="Q2628" t="s">
        <v>15830</v>
      </c>
      <c r="R2628" t="s">
        <v>7734</v>
      </c>
      <c r="S2628" t="s">
        <v>7734</v>
      </c>
      <c r="T2628" t="s">
        <v>1112</v>
      </c>
      <c r="U2628">
        <f t="shared" si="41"/>
        <v>21073</v>
      </c>
    </row>
    <row r="2629" spans="1:21" x14ac:dyDescent="0.2">
      <c r="A2629" t="s">
        <v>17477</v>
      </c>
      <c r="B2629" t="s">
        <v>11618</v>
      </c>
      <c r="C2629">
        <v>3547064</v>
      </c>
      <c r="D2629" t="s">
        <v>7100</v>
      </c>
      <c r="E2629" t="s">
        <v>17480</v>
      </c>
      <c r="F2629" t="s">
        <v>6402</v>
      </c>
      <c r="G2629">
        <v>416</v>
      </c>
      <c r="H2629">
        <v>21073</v>
      </c>
      <c r="I2629">
        <v>0</v>
      </c>
      <c r="J2629">
        <v>0</v>
      </c>
      <c r="K2629">
        <v>0</v>
      </c>
      <c r="L2629" t="s">
        <v>6403</v>
      </c>
      <c r="M2629">
        <v>2018</v>
      </c>
      <c r="N2629" t="s">
        <v>1463</v>
      </c>
      <c r="O2629">
        <v>99</v>
      </c>
      <c r="P2629">
        <v>6</v>
      </c>
      <c r="Q2629" t="s">
        <v>15830</v>
      </c>
      <c r="R2629" t="s">
        <v>7734</v>
      </c>
      <c r="S2629" t="s">
        <v>7734</v>
      </c>
      <c r="T2629" t="s">
        <v>22403</v>
      </c>
      <c r="U2629">
        <f t="shared" si="41"/>
        <v>21073</v>
      </c>
    </row>
    <row r="2630" spans="1:21" x14ac:dyDescent="0.2">
      <c r="A2630" t="s">
        <v>17477</v>
      </c>
      <c r="B2630" t="s">
        <v>11618</v>
      </c>
      <c r="C2630">
        <v>3547064</v>
      </c>
      <c r="D2630" t="s">
        <v>6766</v>
      </c>
      <c r="E2630" t="s">
        <v>11625</v>
      </c>
      <c r="F2630" t="s">
        <v>6402</v>
      </c>
      <c r="G2630">
        <v>1598</v>
      </c>
      <c r="H2630">
        <v>21073</v>
      </c>
      <c r="I2630">
        <v>0</v>
      </c>
      <c r="J2630">
        <v>1</v>
      </c>
      <c r="K2630">
        <v>0</v>
      </c>
      <c r="L2630" t="s">
        <v>6403</v>
      </c>
      <c r="M2630">
        <v>2018</v>
      </c>
      <c r="N2630" t="s">
        <v>1463</v>
      </c>
      <c r="O2630">
        <v>99</v>
      </c>
      <c r="P2630">
        <v>6</v>
      </c>
      <c r="Q2630" t="s">
        <v>15830</v>
      </c>
      <c r="R2630" t="s">
        <v>7734</v>
      </c>
      <c r="S2630" t="s">
        <v>7734</v>
      </c>
      <c r="T2630" t="s">
        <v>4767</v>
      </c>
      <c r="U2630">
        <f t="shared" si="41"/>
        <v>21073</v>
      </c>
    </row>
    <row r="2631" spans="1:21" x14ac:dyDescent="0.2">
      <c r="A2631" t="s">
        <v>17477</v>
      </c>
      <c r="B2631" t="s">
        <v>11618</v>
      </c>
      <c r="C2631">
        <v>3547064</v>
      </c>
      <c r="D2631" t="s">
        <v>6547</v>
      </c>
      <c r="E2631" t="s">
        <v>11627</v>
      </c>
      <c r="F2631" t="s">
        <v>6402</v>
      </c>
      <c r="G2631">
        <v>390</v>
      </c>
      <c r="H2631">
        <v>21073</v>
      </c>
      <c r="I2631">
        <v>0</v>
      </c>
      <c r="J2631">
        <v>0</v>
      </c>
      <c r="K2631">
        <v>0</v>
      </c>
      <c r="L2631" t="s">
        <v>6403</v>
      </c>
      <c r="M2631">
        <v>2018</v>
      </c>
      <c r="N2631" t="s">
        <v>1463</v>
      </c>
      <c r="O2631">
        <v>99</v>
      </c>
      <c r="P2631">
        <v>6</v>
      </c>
      <c r="Q2631" t="s">
        <v>15830</v>
      </c>
      <c r="R2631" t="s">
        <v>7734</v>
      </c>
      <c r="S2631" t="s">
        <v>7734</v>
      </c>
      <c r="T2631" t="s">
        <v>4772</v>
      </c>
      <c r="U2631">
        <f t="shared" si="41"/>
        <v>21073</v>
      </c>
    </row>
    <row r="2632" spans="1:21" x14ac:dyDescent="0.2">
      <c r="A2632" t="s">
        <v>17477</v>
      </c>
      <c r="B2632" t="s">
        <v>11618</v>
      </c>
      <c r="C2632">
        <v>3547064</v>
      </c>
      <c r="D2632" t="s">
        <v>7100</v>
      </c>
      <c r="E2632" t="s">
        <v>17481</v>
      </c>
      <c r="F2632" t="s">
        <v>6402</v>
      </c>
      <c r="G2632">
        <v>1045</v>
      </c>
      <c r="H2632">
        <v>21073</v>
      </c>
      <c r="I2632">
        <v>0</v>
      </c>
      <c r="J2632">
        <v>0</v>
      </c>
      <c r="K2632">
        <v>0</v>
      </c>
      <c r="L2632" t="s">
        <v>6403</v>
      </c>
      <c r="M2632">
        <v>2018</v>
      </c>
      <c r="N2632" t="s">
        <v>1463</v>
      </c>
      <c r="O2632">
        <v>99</v>
      </c>
      <c r="P2632">
        <v>6</v>
      </c>
      <c r="Q2632" t="s">
        <v>15830</v>
      </c>
      <c r="R2632" t="s">
        <v>7734</v>
      </c>
      <c r="S2632" t="s">
        <v>7734</v>
      </c>
      <c r="T2632" t="s">
        <v>22404</v>
      </c>
      <c r="U2632">
        <f t="shared" si="41"/>
        <v>21073</v>
      </c>
    </row>
    <row r="2633" spans="1:21" x14ac:dyDescent="0.2">
      <c r="A2633" t="s">
        <v>17477</v>
      </c>
      <c r="B2633" t="s">
        <v>11618</v>
      </c>
      <c r="C2633">
        <v>3547064</v>
      </c>
      <c r="D2633" t="s">
        <v>7023</v>
      </c>
      <c r="E2633" t="s">
        <v>17482</v>
      </c>
      <c r="F2633" t="s">
        <v>6402</v>
      </c>
      <c r="G2633">
        <v>298</v>
      </c>
      <c r="H2633">
        <v>21073</v>
      </c>
      <c r="I2633">
        <v>0</v>
      </c>
      <c r="J2633">
        <v>0</v>
      </c>
      <c r="K2633">
        <v>0</v>
      </c>
      <c r="L2633" t="s">
        <v>6403</v>
      </c>
      <c r="M2633">
        <v>2018</v>
      </c>
      <c r="N2633" t="s">
        <v>1463</v>
      </c>
      <c r="O2633">
        <v>99</v>
      </c>
      <c r="P2633">
        <v>6</v>
      </c>
      <c r="Q2633" t="s">
        <v>15830</v>
      </c>
      <c r="R2633" t="s">
        <v>7734</v>
      </c>
      <c r="S2633" t="s">
        <v>7734</v>
      </c>
      <c r="T2633" t="s">
        <v>22405</v>
      </c>
      <c r="U2633">
        <f t="shared" si="41"/>
        <v>21073</v>
      </c>
    </row>
    <row r="2634" spans="1:21" x14ac:dyDescent="0.2">
      <c r="A2634" t="s">
        <v>17477</v>
      </c>
      <c r="B2634" t="s">
        <v>11618</v>
      </c>
      <c r="C2634">
        <v>3547064</v>
      </c>
      <c r="D2634" t="s">
        <v>6548</v>
      </c>
      <c r="E2634" t="s">
        <v>11267</v>
      </c>
      <c r="F2634" t="s">
        <v>6402</v>
      </c>
      <c r="G2634">
        <v>304</v>
      </c>
      <c r="H2634">
        <v>21073</v>
      </c>
      <c r="I2634">
        <v>0</v>
      </c>
      <c r="J2634">
        <v>0</v>
      </c>
      <c r="K2634">
        <v>0</v>
      </c>
      <c r="L2634" t="s">
        <v>6403</v>
      </c>
      <c r="M2634">
        <v>2018</v>
      </c>
      <c r="N2634" t="s">
        <v>1463</v>
      </c>
      <c r="O2634">
        <v>99</v>
      </c>
      <c r="P2634">
        <v>6</v>
      </c>
      <c r="Q2634" t="s">
        <v>15830</v>
      </c>
      <c r="R2634" t="s">
        <v>7734</v>
      </c>
      <c r="S2634" t="s">
        <v>7734</v>
      </c>
      <c r="T2634" t="s">
        <v>22406</v>
      </c>
      <c r="U2634">
        <f t="shared" si="41"/>
        <v>21073</v>
      </c>
    </row>
    <row r="2635" spans="1:21" x14ac:dyDescent="0.2">
      <c r="A2635" t="s">
        <v>17477</v>
      </c>
      <c r="B2635" t="s">
        <v>11618</v>
      </c>
      <c r="C2635">
        <v>3547064</v>
      </c>
      <c r="D2635" t="s">
        <v>6434</v>
      </c>
      <c r="E2635" t="s">
        <v>6950</v>
      </c>
      <c r="F2635" t="s">
        <v>6402</v>
      </c>
      <c r="G2635">
        <v>1351</v>
      </c>
      <c r="H2635">
        <v>21073</v>
      </c>
      <c r="I2635">
        <v>1</v>
      </c>
      <c r="J2635">
        <v>0</v>
      </c>
      <c r="K2635">
        <v>0</v>
      </c>
      <c r="L2635" t="s">
        <v>6403</v>
      </c>
      <c r="M2635">
        <v>2018</v>
      </c>
      <c r="N2635" t="s">
        <v>1463</v>
      </c>
      <c r="O2635">
        <v>99</v>
      </c>
      <c r="P2635">
        <v>6</v>
      </c>
      <c r="Q2635" t="s">
        <v>15830</v>
      </c>
      <c r="R2635" t="s">
        <v>7734</v>
      </c>
      <c r="S2635" t="s">
        <v>7734</v>
      </c>
      <c r="T2635" t="s">
        <v>22407</v>
      </c>
      <c r="U2635">
        <f t="shared" si="41"/>
        <v>21073</v>
      </c>
    </row>
    <row r="2636" spans="1:21" x14ac:dyDescent="0.2">
      <c r="A2636" t="s">
        <v>17477</v>
      </c>
      <c r="B2636" t="s">
        <v>11618</v>
      </c>
      <c r="C2636">
        <v>3547064</v>
      </c>
      <c r="D2636" t="s">
        <v>6448</v>
      </c>
      <c r="E2636" t="s">
        <v>17483</v>
      </c>
      <c r="F2636" t="s">
        <v>6402</v>
      </c>
      <c r="G2636">
        <v>412</v>
      </c>
      <c r="H2636">
        <v>21073</v>
      </c>
      <c r="I2636">
        <v>0</v>
      </c>
      <c r="J2636">
        <v>0</v>
      </c>
      <c r="K2636">
        <v>0</v>
      </c>
      <c r="L2636" t="s">
        <v>6403</v>
      </c>
      <c r="M2636">
        <v>2018</v>
      </c>
      <c r="N2636" t="s">
        <v>1463</v>
      </c>
      <c r="O2636">
        <v>99</v>
      </c>
      <c r="P2636">
        <v>6</v>
      </c>
      <c r="Q2636" t="s">
        <v>15830</v>
      </c>
      <c r="R2636" t="s">
        <v>7734</v>
      </c>
      <c r="S2636" t="s">
        <v>7734</v>
      </c>
      <c r="T2636" t="s">
        <v>22408</v>
      </c>
      <c r="U2636">
        <f t="shared" si="41"/>
        <v>21073</v>
      </c>
    </row>
    <row r="2637" spans="1:21" x14ac:dyDescent="0.2">
      <c r="A2637" t="s">
        <v>17477</v>
      </c>
      <c r="B2637" t="s">
        <v>11618</v>
      </c>
      <c r="C2637">
        <v>3547064</v>
      </c>
      <c r="D2637" t="s">
        <v>7489</v>
      </c>
      <c r="E2637" t="s">
        <v>17484</v>
      </c>
      <c r="F2637" t="s">
        <v>6402</v>
      </c>
      <c r="G2637">
        <v>378</v>
      </c>
      <c r="H2637">
        <v>21073</v>
      </c>
      <c r="I2637">
        <v>0</v>
      </c>
      <c r="J2637">
        <v>0</v>
      </c>
      <c r="K2637">
        <v>0</v>
      </c>
      <c r="L2637" t="s">
        <v>6403</v>
      </c>
      <c r="M2637">
        <v>2018</v>
      </c>
      <c r="N2637" t="s">
        <v>1463</v>
      </c>
      <c r="O2637">
        <v>99</v>
      </c>
      <c r="P2637">
        <v>6</v>
      </c>
      <c r="Q2637" t="s">
        <v>15830</v>
      </c>
      <c r="R2637" t="s">
        <v>7734</v>
      </c>
      <c r="S2637" t="s">
        <v>7734</v>
      </c>
      <c r="T2637" t="s">
        <v>22409</v>
      </c>
      <c r="U2637">
        <f t="shared" si="41"/>
        <v>21073</v>
      </c>
    </row>
    <row r="2638" spans="1:21" x14ac:dyDescent="0.2">
      <c r="A2638" t="s">
        <v>17477</v>
      </c>
      <c r="B2638" t="s">
        <v>11618</v>
      </c>
      <c r="C2638">
        <v>3547064</v>
      </c>
      <c r="D2638" t="s">
        <v>6857</v>
      </c>
      <c r="E2638" t="s">
        <v>11629</v>
      </c>
      <c r="F2638" t="s">
        <v>6402</v>
      </c>
      <c r="G2638">
        <v>1970</v>
      </c>
      <c r="H2638">
        <v>21073</v>
      </c>
      <c r="I2638">
        <v>1</v>
      </c>
      <c r="J2638">
        <v>1</v>
      </c>
      <c r="K2638">
        <v>0</v>
      </c>
      <c r="L2638" t="s">
        <v>6403</v>
      </c>
      <c r="M2638">
        <v>2018</v>
      </c>
      <c r="N2638" t="s">
        <v>1463</v>
      </c>
      <c r="O2638">
        <v>99</v>
      </c>
      <c r="P2638">
        <v>6</v>
      </c>
      <c r="Q2638" t="s">
        <v>15830</v>
      </c>
      <c r="R2638" t="s">
        <v>7734</v>
      </c>
      <c r="S2638" t="s">
        <v>7734</v>
      </c>
      <c r="T2638" t="s">
        <v>4764</v>
      </c>
      <c r="U2638">
        <f t="shared" si="41"/>
        <v>21073</v>
      </c>
    </row>
    <row r="2639" spans="1:21" x14ac:dyDescent="0.2">
      <c r="A2639" t="s">
        <v>17477</v>
      </c>
      <c r="B2639" t="s">
        <v>11618</v>
      </c>
      <c r="C2639">
        <v>3547064</v>
      </c>
      <c r="D2639" t="s">
        <v>6689</v>
      </c>
      <c r="E2639" t="s">
        <v>17485</v>
      </c>
      <c r="F2639" t="s">
        <v>6402</v>
      </c>
      <c r="G2639">
        <v>834</v>
      </c>
      <c r="H2639">
        <v>21073</v>
      </c>
      <c r="I2639">
        <v>0</v>
      </c>
      <c r="J2639">
        <v>0</v>
      </c>
      <c r="K2639">
        <v>0</v>
      </c>
      <c r="L2639" t="s">
        <v>6403</v>
      </c>
      <c r="M2639">
        <v>2018</v>
      </c>
      <c r="N2639" t="s">
        <v>1463</v>
      </c>
      <c r="O2639">
        <v>99</v>
      </c>
      <c r="P2639">
        <v>6</v>
      </c>
      <c r="Q2639" t="s">
        <v>15830</v>
      </c>
      <c r="R2639" t="s">
        <v>7734</v>
      </c>
      <c r="S2639" t="s">
        <v>7734</v>
      </c>
      <c r="T2639" t="s">
        <v>22410</v>
      </c>
      <c r="U2639">
        <f t="shared" si="41"/>
        <v>21073</v>
      </c>
    </row>
    <row r="2640" spans="1:21" x14ac:dyDescent="0.2">
      <c r="A2640" t="s">
        <v>17477</v>
      </c>
      <c r="B2640" t="s">
        <v>11618</v>
      </c>
      <c r="C2640">
        <v>3547064</v>
      </c>
      <c r="D2640" t="s">
        <v>6523</v>
      </c>
      <c r="E2640" t="s">
        <v>17486</v>
      </c>
      <c r="F2640" t="s">
        <v>6402</v>
      </c>
      <c r="G2640">
        <v>1099</v>
      </c>
      <c r="H2640">
        <v>21073</v>
      </c>
      <c r="I2640">
        <v>0</v>
      </c>
      <c r="J2640">
        <v>0</v>
      </c>
      <c r="K2640">
        <v>0</v>
      </c>
      <c r="L2640" t="s">
        <v>6403</v>
      </c>
      <c r="M2640">
        <v>2018</v>
      </c>
      <c r="N2640" t="s">
        <v>1463</v>
      </c>
      <c r="O2640">
        <v>99</v>
      </c>
      <c r="P2640">
        <v>6</v>
      </c>
      <c r="Q2640" t="s">
        <v>15830</v>
      </c>
      <c r="R2640" t="s">
        <v>7734</v>
      </c>
      <c r="S2640" t="s">
        <v>7734</v>
      </c>
      <c r="T2640" t="s">
        <v>22411</v>
      </c>
      <c r="U2640">
        <f t="shared" si="41"/>
        <v>21073</v>
      </c>
    </row>
    <row r="2641" spans="1:21" x14ac:dyDescent="0.2">
      <c r="A2641" t="s">
        <v>17487</v>
      </c>
      <c r="B2641" t="s">
        <v>11618</v>
      </c>
      <c r="C2641">
        <v>3547064</v>
      </c>
      <c r="D2641" t="s">
        <v>6440</v>
      </c>
      <c r="E2641" t="s">
        <v>6412</v>
      </c>
      <c r="F2641" t="s">
        <v>6402</v>
      </c>
      <c r="G2641">
        <v>1399</v>
      </c>
      <c r="H2641">
        <v>4292</v>
      </c>
      <c r="I2641">
        <v>0</v>
      </c>
      <c r="J2641">
        <v>0</v>
      </c>
      <c r="K2641">
        <v>0</v>
      </c>
      <c r="L2641" t="s">
        <v>6403</v>
      </c>
      <c r="M2641">
        <v>2018</v>
      </c>
      <c r="N2641" t="s">
        <v>6404</v>
      </c>
      <c r="O2641">
        <v>99</v>
      </c>
      <c r="P2641">
        <v>1</v>
      </c>
      <c r="Q2641" t="s">
        <v>15830</v>
      </c>
      <c r="R2641" t="s">
        <v>7734</v>
      </c>
      <c r="S2641" t="s">
        <v>7734</v>
      </c>
      <c r="T2641" t="s">
        <v>3666</v>
      </c>
      <c r="U2641">
        <f t="shared" si="41"/>
        <v>21073</v>
      </c>
    </row>
    <row r="2642" spans="1:21" x14ac:dyDescent="0.2">
      <c r="A2642" t="s">
        <v>17487</v>
      </c>
      <c r="B2642" t="s">
        <v>11618</v>
      </c>
      <c r="C2642">
        <v>3547064</v>
      </c>
      <c r="D2642" t="s">
        <v>6622</v>
      </c>
      <c r="E2642" t="s">
        <v>13303</v>
      </c>
      <c r="F2642" t="s">
        <v>6402</v>
      </c>
      <c r="G2642">
        <v>2893</v>
      </c>
      <c r="H2642">
        <v>4292</v>
      </c>
      <c r="I2642">
        <v>1</v>
      </c>
      <c r="J2642">
        <v>1</v>
      </c>
      <c r="K2642">
        <v>0</v>
      </c>
      <c r="L2642" t="s">
        <v>6403</v>
      </c>
      <c r="M2642">
        <v>2018</v>
      </c>
      <c r="N2642" t="s">
        <v>6404</v>
      </c>
      <c r="O2642">
        <v>99</v>
      </c>
      <c r="P2642">
        <v>1</v>
      </c>
      <c r="Q2642" t="s">
        <v>15830</v>
      </c>
      <c r="R2642" t="s">
        <v>7734</v>
      </c>
      <c r="S2642" t="s">
        <v>7734</v>
      </c>
      <c r="T2642" t="s">
        <v>22412</v>
      </c>
      <c r="U2642">
        <f t="shared" si="41"/>
        <v>21073</v>
      </c>
    </row>
    <row r="2643" spans="1:21" x14ac:dyDescent="0.2">
      <c r="A2643" t="s">
        <v>17488</v>
      </c>
      <c r="B2643" t="s">
        <v>10765</v>
      </c>
      <c r="C2643">
        <v>3531030</v>
      </c>
      <c r="D2643" t="s">
        <v>6871</v>
      </c>
      <c r="E2643" t="s">
        <v>10771</v>
      </c>
      <c r="F2643" t="s">
        <v>6402</v>
      </c>
      <c r="G2643">
        <v>0</v>
      </c>
      <c r="H2643">
        <v>0</v>
      </c>
      <c r="I2643">
        <v>0</v>
      </c>
      <c r="J2643">
        <v>1</v>
      </c>
      <c r="K2643">
        <v>1</v>
      </c>
      <c r="L2643" t="s">
        <v>6409</v>
      </c>
      <c r="M2643">
        <v>2018</v>
      </c>
      <c r="N2643" t="s">
        <v>1463</v>
      </c>
      <c r="O2643" t="s">
        <v>10772</v>
      </c>
      <c r="P2643">
        <v>1</v>
      </c>
      <c r="Q2643" t="s">
        <v>15830</v>
      </c>
      <c r="R2643" t="s">
        <v>7734</v>
      </c>
      <c r="S2643" t="s">
        <v>7734</v>
      </c>
      <c r="T2643" t="s">
        <v>4803</v>
      </c>
      <c r="U2643">
        <f t="shared" si="41"/>
        <v>3479</v>
      </c>
    </row>
    <row r="2644" spans="1:21" x14ac:dyDescent="0.2">
      <c r="A2644" t="s">
        <v>17489</v>
      </c>
      <c r="B2644" t="s">
        <v>10765</v>
      </c>
      <c r="C2644">
        <v>3531030</v>
      </c>
      <c r="D2644" t="s">
        <v>6485</v>
      </c>
      <c r="E2644" t="s">
        <v>6623</v>
      </c>
      <c r="F2644" t="s">
        <v>6402</v>
      </c>
      <c r="G2644">
        <v>188</v>
      </c>
      <c r="H2644">
        <v>686</v>
      </c>
      <c r="I2644">
        <v>0</v>
      </c>
      <c r="J2644">
        <v>0</v>
      </c>
      <c r="K2644">
        <v>0</v>
      </c>
      <c r="L2644" t="s">
        <v>6403</v>
      </c>
      <c r="M2644">
        <v>2018</v>
      </c>
      <c r="N2644" t="s">
        <v>1463</v>
      </c>
      <c r="O2644" t="s">
        <v>10776</v>
      </c>
      <c r="P2644">
        <v>1</v>
      </c>
      <c r="Q2644" t="s">
        <v>15830</v>
      </c>
      <c r="R2644" t="s">
        <v>7734</v>
      </c>
      <c r="S2644" t="s">
        <v>7734</v>
      </c>
      <c r="T2644" t="s">
        <v>22413</v>
      </c>
      <c r="U2644">
        <f t="shared" si="41"/>
        <v>3479</v>
      </c>
    </row>
    <row r="2645" spans="1:21" x14ac:dyDescent="0.2">
      <c r="A2645" t="s">
        <v>17489</v>
      </c>
      <c r="B2645" t="s">
        <v>10765</v>
      </c>
      <c r="C2645">
        <v>3531030</v>
      </c>
      <c r="D2645" t="s">
        <v>8550</v>
      </c>
      <c r="E2645" t="s">
        <v>6544</v>
      </c>
      <c r="F2645" t="s">
        <v>6402</v>
      </c>
      <c r="G2645">
        <v>498</v>
      </c>
      <c r="H2645">
        <v>686</v>
      </c>
      <c r="I2645">
        <v>1</v>
      </c>
      <c r="J2645">
        <v>1</v>
      </c>
      <c r="K2645">
        <v>0</v>
      </c>
      <c r="L2645" t="s">
        <v>6403</v>
      </c>
      <c r="M2645">
        <v>2018</v>
      </c>
      <c r="N2645" t="s">
        <v>1463</v>
      </c>
      <c r="O2645" t="s">
        <v>10776</v>
      </c>
      <c r="P2645">
        <v>1</v>
      </c>
      <c r="Q2645" t="s">
        <v>15830</v>
      </c>
      <c r="R2645" t="s">
        <v>7734</v>
      </c>
      <c r="S2645" t="s">
        <v>7734</v>
      </c>
      <c r="T2645" t="s">
        <v>4801</v>
      </c>
      <c r="U2645">
        <f t="shared" si="41"/>
        <v>3479</v>
      </c>
    </row>
    <row r="2646" spans="1:21" x14ac:dyDescent="0.2">
      <c r="A2646" t="s">
        <v>17490</v>
      </c>
      <c r="B2646" t="s">
        <v>10765</v>
      </c>
      <c r="C2646">
        <v>3531030</v>
      </c>
      <c r="D2646" t="s">
        <v>15446</v>
      </c>
      <c r="E2646" t="s">
        <v>6541</v>
      </c>
      <c r="F2646" t="s">
        <v>6402</v>
      </c>
      <c r="G2646">
        <v>215</v>
      </c>
      <c r="H2646">
        <v>482</v>
      </c>
      <c r="I2646">
        <v>0</v>
      </c>
      <c r="J2646">
        <v>0</v>
      </c>
      <c r="K2646">
        <v>0</v>
      </c>
      <c r="L2646" t="s">
        <v>6403</v>
      </c>
      <c r="M2646">
        <v>2018</v>
      </c>
      <c r="N2646" t="s">
        <v>1463</v>
      </c>
      <c r="O2646" t="s">
        <v>10778</v>
      </c>
      <c r="P2646">
        <v>1</v>
      </c>
      <c r="Q2646" t="s">
        <v>15830</v>
      </c>
      <c r="R2646" t="s">
        <v>7734</v>
      </c>
      <c r="S2646" t="s">
        <v>7734</v>
      </c>
      <c r="T2646" t="s">
        <v>22414</v>
      </c>
      <c r="U2646">
        <f t="shared" si="41"/>
        <v>3479</v>
      </c>
    </row>
    <row r="2647" spans="1:21" x14ac:dyDescent="0.2">
      <c r="A2647" t="s">
        <v>17490</v>
      </c>
      <c r="B2647" t="s">
        <v>10765</v>
      </c>
      <c r="C2647">
        <v>3531030</v>
      </c>
      <c r="D2647" t="s">
        <v>6573</v>
      </c>
      <c r="E2647" t="s">
        <v>7575</v>
      </c>
      <c r="F2647" t="s">
        <v>6402</v>
      </c>
      <c r="G2647">
        <v>267</v>
      </c>
      <c r="H2647">
        <v>482</v>
      </c>
      <c r="I2647">
        <v>0</v>
      </c>
      <c r="J2647">
        <v>1</v>
      </c>
      <c r="K2647">
        <v>0</v>
      </c>
      <c r="L2647" t="s">
        <v>6403</v>
      </c>
      <c r="M2647">
        <v>2018</v>
      </c>
      <c r="N2647" t="s">
        <v>1463</v>
      </c>
      <c r="O2647" t="s">
        <v>10778</v>
      </c>
      <c r="P2647">
        <v>1</v>
      </c>
      <c r="Q2647" t="s">
        <v>15830</v>
      </c>
      <c r="R2647" t="s">
        <v>7734</v>
      </c>
      <c r="S2647" t="s">
        <v>7734</v>
      </c>
      <c r="T2647" t="s">
        <v>4799</v>
      </c>
      <c r="U2647">
        <f t="shared" si="41"/>
        <v>3479</v>
      </c>
    </row>
    <row r="2648" spans="1:21" x14ac:dyDescent="0.2">
      <c r="A2648" t="s">
        <v>17491</v>
      </c>
      <c r="B2648" t="s">
        <v>10765</v>
      </c>
      <c r="C2648">
        <v>3531030</v>
      </c>
      <c r="D2648" t="s">
        <v>6550</v>
      </c>
      <c r="E2648" t="s">
        <v>8036</v>
      </c>
      <c r="F2648" t="s">
        <v>6402</v>
      </c>
      <c r="G2648">
        <v>331</v>
      </c>
      <c r="H2648">
        <v>810</v>
      </c>
      <c r="I2648">
        <v>1</v>
      </c>
      <c r="J2648">
        <v>0</v>
      </c>
      <c r="K2648">
        <v>0</v>
      </c>
      <c r="L2648" t="s">
        <v>6403</v>
      </c>
      <c r="M2648">
        <v>2018</v>
      </c>
      <c r="N2648" t="s">
        <v>1463</v>
      </c>
      <c r="O2648" t="s">
        <v>10780</v>
      </c>
      <c r="P2648">
        <v>1</v>
      </c>
      <c r="Q2648" t="s">
        <v>15830</v>
      </c>
      <c r="R2648" t="s">
        <v>7734</v>
      </c>
      <c r="S2648" t="s">
        <v>7734</v>
      </c>
      <c r="T2648" t="s">
        <v>22415</v>
      </c>
      <c r="U2648">
        <f t="shared" si="41"/>
        <v>3479</v>
      </c>
    </row>
    <row r="2649" spans="1:21" x14ac:dyDescent="0.2">
      <c r="A2649" t="s">
        <v>17491</v>
      </c>
      <c r="B2649" t="s">
        <v>10765</v>
      </c>
      <c r="C2649">
        <v>3531030</v>
      </c>
      <c r="D2649" t="s">
        <v>8643</v>
      </c>
      <c r="E2649" t="s">
        <v>10781</v>
      </c>
      <c r="F2649" t="s">
        <v>6402</v>
      </c>
      <c r="G2649">
        <v>479</v>
      </c>
      <c r="H2649">
        <v>810</v>
      </c>
      <c r="I2649">
        <v>0</v>
      </c>
      <c r="J2649">
        <v>1</v>
      </c>
      <c r="K2649">
        <v>0</v>
      </c>
      <c r="L2649" t="s">
        <v>6403</v>
      </c>
      <c r="M2649">
        <v>2018</v>
      </c>
      <c r="N2649" t="s">
        <v>1463</v>
      </c>
      <c r="O2649" t="s">
        <v>10780</v>
      </c>
      <c r="P2649">
        <v>1</v>
      </c>
      <c r="Q2649" t="s">
        <v>15830</v>
      </c>
      <c r="R2649" t="s">
        <v>7734</v>
      </c>
      <c r="S2649" t="s">
        <v>7734</v>
      </c>
      <c r="T2649" t="s">
        <v>4809</v>
      </c>
      <c r="U2649">
        <f t="shared" si="41"/>
        <v>3479</v>
      </c>
    </row>
    <row r="2650" spans="1:21" x14ac:dyDescent="0.2">
      <c r="A2650" t="s">
        <v>17492</v>
      </c>
      <c r="B2650" t="s">
        <v>10765</v>
      </c>
      <c r="C2650">
        <v>3531030</v>
      </c>
      <c r="D2650" t="s">
        <v>6440</v>
      </c>
      <c r="E2650" t="s">
        <v>15249</v>
      </c>
      <c r="F2650" t="s">
        <v>6402</v>
      </c>
      <c r="G2650">
        <v>179</v>
      </c>
      <c r="H2650">
        <v>641</v>
      </c>
      <c r="I2650">
        <v>0</v>
      </c>
      <c r="J2650">
        <v>0</v>
      </c>
      <c r="K2650">
        <v>0</v>
      </c>
      <c r="L2650" t="s">
        <v>6403</v>
      </c>
      <c r="M2650">
        <v>2018</v>
      </c>
      <c r="N2650" t="s">
        <v>1463</v>
      </c>
      <c r="O2650" t="s">
        <v>10785</v>
      </c>
      <c r="P2650">
        <v>1</v>
      </c>
      <c r="Q2650" t="s">
        <v>15830</v>
      </c>
      <c r="R2650" t="s">
        <v>7734</v>
      </c>
      <c r="S2650" t="s">
        <v>7734</v>
      </c>
      <c r="T2650" t="s">
        <v>22416</v>
      </c>
      <c r="U2650">
        <f t="shared" si="41"/>
        <v>3479</v>
      </c>
    </row>
    <row r="2651" spans="1:21" x14ac:dyDescent="0.2">
      <c r="A2651" t="s">
        <v>17492</v>
      </c>
      <c r="B2651" t="s">
        <v>10765</v>
      </c>
      <c r="C2651">
        <v>3531030</v>
      </c>
      <c r="D2651" t="s">
        <v>15592</v>
      </c>
      <c r="E2651" t="s">
        <v>17493</v>
      </c>
      <c r="F2651" t="s">
        <v>6402</v>
      </c>
      <c r="G2651">
        <v>120</v>
      </c>
      <c r="H2651">
        <v>641</v>
      </c>
      <c r="I2651">
        <v>0</v>
      </c>
      <c r="J2651">
        <v>0</v>
      </c>
      <c r="K2651">
        <v>0</v>
      </c>
      <c r="L2651" t="s">
        <v>6403</v>
      </c>
      <c r="M2651">
        <v>2018</v>
      </c>
      <c r="N2651" t="s">
        <v>1463</v>
      </c>
      <c r="O2651" t="s">
        <v>10785</v>
      </c>
      <c r="P2651">
        <v>1</v>
      </c>
      <c r="Q2651" t="s">
        <v>15830</v>
      </c>
      <c r="R2651" t="s">
        <v>7734</v>
      </c>
      <c r="S2651" t="s">
        <v>7734</v>
      </c>
      <c r="T2651" t="s">
        <v>22417</v>
      </c>
      <c r="U2651">
        <f t="shared" si="41"/>
        <v>3479</v>
      </c>
    </row>
    <row r="2652" spans="1:21" x14ac:dyDescent="0.2">
      <c r="A2652" t="s">
        <v>17492</v>
      </c>
      <c r="B2652" t="s">
        <v>10765</v>
      </c>
      <c r="C2652">
        <v>3531030</v>
      </c>
      <c r="D2652" t="s">
        <v>6857</v>
      </c>
      <c r="E2652" t="s">
        <v>16011</v>
      </c>
      <c r="F2652" t="s">
        <v>6402</v>
      </c>
      <c r="G2652">
        <v>342</v>
      </c>
      <c r="H2652">
        <v>641</v>
      </c>
      <c r="I2652">
        <v>1</v>
      </c>
      <c r="J2652">
        <v>1</v>
      </c>
      <c r="K2652">
        <v>0</v>
      </c>
      <c r="L2652" t="s">
        <v>6403</v>
      </c>
      <c r="M2652">
        <v>2018</v>
      </c>
      <c r="N2652" t="s">
        <v>1463</v>
      </c>
      <c r="O2652" t="s">
        <v>10785</v>
      </c>
      <c r="P2652">
        <v>1</v>
      </c>
      <c r="Q2652" t="s">
        <v>15830</v>
      </c>
      <c r="R2652" t="s">
        <v>7734</v>
      </c>
      <c r="S2652" t="s">
        <v>7734</v>
      </c>
      <c r="T2652" t="s">
        <v>22418</v>
      </c>
      <c r="U2652">
        <f t="shared" si="41"/>
        <v>3479</v>
      </c>
    </row>
    <row r="2653" spans="1:21" x14ac:dyDescent="0.2">
      <c r="A2653" t="s">
        <v>17494</v>
      </c>
      <c r="B2653" t="s">
        <v>10765</v>
      </c>
      <c r="C2653">
        <v>3531030</v>
      </c>
      <c r="D2653" t="s">
        <v>8687</v>
      </c>
      <c r="E2653" t="s">
        <v>14005</v>
      </c>
      <c r="F2653" t="s">
        <v>6402</v>
      </c>
      <c r="G2653">
        <v>1342</v>
      </c>
      <c r="H2653">
        <v>3450</v>
      </c>
      <c r="I2653">
        <v>0</v>
      </c>
      <c r="J2653">
        <v>0</v>
      </c>
      <c r="K2653">
        <v>0</v>
      </c>
      <c r="L2653" t="s">
        <v>6409</v>
      </c>
      <c r="M2653">
        <v>2018</v>
      </c>
      <c r="N2653" t="s">
        <v>1479</v>
      </c>
      <c r="O2653">
        <v>99</v>
      </c>
      <c r="P2653">
        <v>1</v>
      </c>
      <c r="Q2653" t="s">
        <v>15830</v>
      </c>
      <c r="R2653" t="s">
        <v>7734</v>
      </c>
      <c r="S2653" t="s">
        <v>7734</v>
      </c>
      <c r="T2653" t="s">
        <v>22419</v>
      </c>
      <c r="U2653">
        <f t="shared" si="41"/>
        <v>3479</v>
      </c>
    </row>
    <row r="2654" spans="1:21" x14ac:dyDescent="0.2">
      <c r="A2654" t="s">
        <v>17494</v>
      </c>
      <c r="B2654" t="s">
        <v>10765</v>
      </c>
      <c r="C2654">
        <v>3531030</v>
      </c>
      <c r="D2654" t="s">
        <v>6851</v>
      </c>
      <c r="E2654" t="s">
        <v>17495</v>
      </c>
      <c r="F2654" t="s">
        <v>6402</v>
      </c>
      <c r="G2654">
        <v>375</v>
      </c>
      <c r="H2654">
        <v>3450</v>
      </c>
      <c r="I2654">
        <v>0</v>
      </c>
      <c r="J2654">
        <v>0</v>
      </c>
      <c r="K2654">
        <v>0</v>
      </c>
      <c r="L2654" t="s">
        <v>6403</v>
      </c>
      <c r="M2654">
        <v>2018</v>
      </c>
      <c r="N2654" t="s">
        <v>1479</v>
      </c>
      <c r="O2654">
        <v>99</v>
      </c>
      <c r="P2654">
        <v>1</v>
      </c>
      <c r="Q2654" t="s">
        <v>15830</v>
      </c>
      <c r="R2654" t="s">
        <v>7734</v>
      </c>
      <c r="S2654" t="s">
        <v>7734</v>
      </c>
      <c r="T2654" t="s">
        <v>22420</v>
      </c>
      <c r="U2654">
        <f t="shared" si="41"/>
        <v>3479</v>
      </c>
    </row>
    <row r="2655" spans="1:21" x14ac:dyDescent="0.2">
      <c r="A2655" t="s">
        <v>17494</v>
      </c>
      <c r="B2655" t="s">
        <v>10765</v>
      </c>
      <c r="C2655">
        <v>3531030</v>
      </c>
      <c r="D2655" t="s">
        <v>7485</v>
      </c>
      <c r="E2655" t="s">
        <v>15576</v>
      </c>
      <c r="F2655" t="s">
        <v>6402</v>
      </c>
      <c r="G2655">
        <v>1733</v>
      </c>
      <c r="H2655">
        <v>3450</v>
      </c>
      <c r="I2655">
        <v>0</v>
      </c>
      <c r="J2655">
        <v>1</v>
      </c>
      <c r="K2655">
        <v>0</v>
      </c>
      <c r="L2655" t="s">
        <v>6403</v>
      </c>
      <c r="M2655">
        <v>2018</v>
      </c>
      <c r="N2655" t="s">
        <v>1479</v>
      </c>
      <c r="O2655">
        <v>99</v>
      </c>
      <c r="P2655">
        <v>1</v>
      </c>
      <c r="Q2655" t="s">
        <v>15830</v>
      </c>
      <c r="R2655" t="s">
        <v>7734</v>
      </c>
      <c r="S2655" t="s">
        <v>7734</v>
      </c>
      <c r="T2655" t="s">
        <v>22421</v>
      </c>
      <c r="U2655">
        <f t="shared" si="41"/>
        <v>3479</v>
      </c>
    </row>
    <row r="2656" spans="1:21" x14ac:dyDescent="0.2">
      <c r="A2656" t="s">
        <v>17496</v>
      </c>
      <c r="B2656" t="s">
        <v>10765</v>
      </c>
      <c r="C2656">
        <v>3531030</v>
      </c>
      <c r="D2656" t="s">
        <v>6874</v>
      </c>
      <c r="E2656" t="s">
        <v>10766</v>
      </c>
      <c r="F2656" t="s">
        <v>6402</v>
      </c>
      <c r="G2656">
        <v>1903</v>
      </c>
      <c r="H2656">
        <v>3479</v>
      </c>
      <c r="I2656">
        <v>0</v>
      </c>
      <c r="J2656">
        <v>1</v>
      </c>
      <c r="K2656">
        <v>0</v>
      </c>
      <c r="L2656" t="s">
        <v>6409</v>
      </c>
      <c r="M2656">
        <v>2018</v>
      </c>
      <c r="N2656" t="s">
        <v>6404</v>
      </c>
      <c r="O2656">
        <v>99</v>
      </c>
      <c r="P2656">
        <v>1</v>
      </c>
      <c r="Q2656" t="s">
        <v>15830</v>
      </c>
      <c r="R2656" t="s">
        <v>7734</v>
      </c>
      <c r="S2656" t="s">
        <v>7734</v>
      </c>
      <c r="T2656" t="s">
        <v>1116</v>
      </c>
      <c r="U2656">
        <f t="shared" si="41"/>
        <v>3479</v>
      </c>
    </row>
    <row r="2657" spans="1:21" x14ac:dyDescent="0.2">
      <c r="A2657" t="s">
        <v>17496</v>
      </c>
      <c r="B2657" t="s">
        <v>10765</v>
      </c>
      <c r="C2657">
        <v>3531030</v>
      </c>
      <c r="D2657" t="s">
        <v>6527</v>
      </c>
      <c r="E2657" t="s">
        <v>15326</v>
      </c>
      <c r="F2657" t="s">
        <v>6402</v>
      </c>
      <c r="G2657">
        <v>1276</v>
      </c>
      <c r="H2657">
        <v>3479</v>
      </c>
      <c r="I2657">
        <v>1</v>
      </c>
      <c r="J2657">
        <v>0</v>
      </c>
      <c r="K2657">
        <v>0</v>
      </c>
      <c r="L2657" t="s">
        <v>6403</v>
      </c>
      <c r="M2657">
        <v>2018</v>
      </c>
      <c r="N2657" t="s">
        <v>6404</v>
      </c>
      <c r="O2657">
        <v>99</v>
      </c>
      <c r="P2657">
        <v>1</v>
      </c>
      <c r="Q2657" t="s">
        <v>15830</v>
      </c>
      <c r="R2657" t="s">
        <v>7734</v>
      </c>
      <c r="S2657" t="s">
        <v>7734</v>
      </c>
      <c r="T2657" t="s">
        <v>22422</v>
      </c>
      <c r="U2657">
        <f t="shared" si="41"/>
        <v>3479</v>
      </c>
    </row>
    <row r="2658" spans="1:21" x14ac:dyDescent="0.2">
      <c r="A2658" t="s">
        <v>17496</v>
      </c>
      <c r="B2658" t="s">
        <v>10765</v>
      </c>
      <c r="C2658">
        <v>3531030</v>
      </c>
      <c r="D2658" t="s">
        <v>17497</v>
      </c>
      <c r="E2658" t="s">
        <v>10787</v>
      </c>
      <c r="F2658" t="s">
        <v>6402</v>
      </c>
      <c r="G2658">
        <v>300</v>
      </c>
      <c r="H2658">
        <v>3479</v>
      </c>
      <c r="I2658">
        <v>0</v>
      </c>
      <c r="J2658">
        <v>0</v>
      </c>
      <c r="K2658">
        <v>0</v>
      </c>
      <c r="L2658" t="s">
        <v>6403</v>
      </c>
      <c r="M2658">
        <v>2018</v>
      </c>
      <c r="N2658" t="s">
        <v>6404</v>
      </c>
      <c r="O2658">
        <v>99</v>
      </c>
      <c r="P2658">
        <v>1</v>
      </c>
      <c r="Q2658" t="s">
        <v>15830</v>
      </c>
      <c r="R2658" t="s">
        <v>7734</v>
      </c>
      <c r="S2658" t="s">
        <v>7734</v>
      </c>
      <c r="T2658" t="s">
        <v>22423</v>
      </c>
      <c r="U2658">
        <f t="shared" si="41"/>
        <v>3479</v>
      </c>
    </row>
    <row r="2659" spans="1:21" x14ac:dyDescent="0.2">
      <c r="A2659" t="s">
        <v>17498</v>
      </c>
      <c r="B2659" t="s">
        <v>11631</v>
      </c>
      <c r="C2659">
        <v>3547076</v>
      </c>
      <c r="D2659" t="s">
        <v>17499</v>
      </c>
      <c r="E2659" t="s">
        <v>10904</v>
      </c>
      <c r="F2659" t="s">
        <v>6402</v>
      </c>
      <c r="G2659">
        <v>1469</v>
      </c>
      <c r="H2659">
        <v>19260</v>
      </c>
      <c r="I2659">
        <v>0</v>
      </c>
      <c r="J2659">
        <v>0</v>
      </c>
      <c r="K2659">
        <v>0</v>
      </c>
      <c r="L2659" t="s">
        <v>6409</v>
      </c>
      <c r="M2659">
        <v>2018</v>
      </c>
      <c r="N2659" t="s">
        <v>1463</v>
      </c>
      <c r="O2659">
        <v>99</v>
      </c>
      <c r="P2659">
        <v>6</v>
      </c>
      <c r="Q2659" t="s">
        <v>15830</v>
      </c>
      <c r="R2659" t="s">
        <v>7734</v>
      </c>
      <c r="S2659" t="s">
        <v>7734</v>
      </c>
      <c r="T2659" t="s">
        <v>22424</v>
      </c>
      <c r="U2659">
        <f t="shared" si="41"/>
        <v>19260</v>
      </c>
    </row>
    <row r="2660" spans="1:21" x14ac:dyDescent="0.2">
      <c r="A2660" t="s">
        <v>17498</v>
      </c>
      <c r="B2660" t="s">
        <v>11631</v>
      </c>
      <c r="C2660">
        <v>3547076</v>
      </c>
      <c r="D2660" t="s">
        <v>7156</v>
      </c>
      <c r="E2660" t="s">
        <v>13303</v>
      </c>
      <c r="F2660" t="s">
        <v>6402</v>
      </c>
      <c r="G2660">
        <v>1491</v>
      </c>
      <c r="H2660">
        <v>19260</v>
      </c>
      <c r="I2660">
        <v>1</v>
      </c>
      <c r="J2660">
        <v>0</v>
      </c>
      <c r="K2660">
        <v>0</v>
      </c>
      <c r="L2660" t="s">
        <v>6409</v>
      </c>
      <c r="M2660">
        <v>2018</v>
      </c>
      <c r="N2660" t="s">
        <v>1463</v>
      </c>
      <c r="O2660">
        <v>99</v>
      </c>
      <c r="P2660">
        <v>6</v>
      </c>
      <c r="Q2660" t="s">
        <v>15830</v>
      </c>
      <c r="R2660" t="s">
        <v>7734</v>
      </c>
      <c r="S2660" t="s">
        <v>7734</v>
      </c>
      <c r="T2660" t="s">
        <v>22425</v>
      </c>
      <c r="U2660">
        <f t="shared" si="41"/>
        <v>19260</v>
      </c>
    </row>
    <row r="2661" spans="1:21" x14ac:dyDescent="0.2">
      <c r="A2661" t="s">
        <v>17498</v>
      </c>
      <c r="B2661" t="s">
        <v>11631</v>
      </c>
      <c r="C2661">
        <v>3547076</v>
      </c>
      <c r="D2661" t="s">
        <v>6517</v>
      </c>
      <c r="E2661" t="s">
        <v>17500</v>
      </c>
      <c r="F2661" t="s">
        <v>6402</v>
      </c>
      <c r="G2661">
        <v>1143</v>
      </c>
      <c r="H2661">
        <v>19260</v>
      </c>
      <c r="I2661">
        <v>0</v>
      </c>
      <c r="J2661">
        <v>0</v>
      </c>
      <c r="K2661">
        <v>0</v>
      </c>
      <c r="L2661" t="s">
        <v>6409</v>
      </c>
      <c r="M2661">
        <v>2018</v>
      </c>
      <c r="N2661" t="s">
        <v>1463</v>
      </c>
      <c r="O2661">
        <v>99</v>
      </c>
      <c r="P2661">
        <v>6</v>
      </c>
      <c r="Q2661" t="s">
        <v>15830</v>
      </c>
      <c r="R2661" t="s">
        <v>7734</v>
      </c>
      <c r="S2661" t="s">
        <v>7734</v>
      </c>
      <c r="T2661" t="s">
        <v>22426</v>
      </c>
      <c r="U2661">
        <f t="shared" si="41"/>
        <v>19260</v>
      </c>
    </row>
    <row r="2662" spans="1:21" x14ac:dyDescent="0.2">
      <c r="A2662" t="s">
        <v>17498</v>
      </c>
      <c r="B2662" t="s">
        <v>11631</v>
      </c>
      <c r="C2662">
        <v>3547076</v>
      </c>
      <c r="D2662" t="s">
        <v>6802</v>
      </c>
      <c r="E2662" t="s">
        <v>8957</v>
      </c>
      <c r="F2662" t="s">
        <v>6402</v>
      </c>
      <c r="G2662">
        <v>1940</v>
      </c>
      <c r="H2662">
        <v>19260</v>
      </c>
      <c r="I2662">
        <v>1</v>
      </c>
      <c r="J2662">
        <v>1</v>
      </c>
      <c r="K2662">
        <v>0</v>
      </c>
      <c r="L2662" t="s">
        <v>6409</v>
      </c>
      <c r="M2662">
        <v>2018</v>
      </c>
      <c r="N2662" t="s">
        <v>1463</v>
      </c>
      <c r="O2662">
        <v>99</v>
      </c>
      <c r="P2662">
        <v>6</v>
      </c>
      <c r="Q2662" t="s">
        <v>15830</v>
      </c>
      <c r="R2662" t="s">
        <v>7734</v>
      </c>
      <c r="S2662" t="s">
        <v>7734</v>
      </c>
      <c r="T2662" t="s">
        <v>4831</v>
      </c>
      <c r="U2662">
        <f t="shared" si="41"/>
        <v>19260</v>
      </c>
    </row>
    <row r="2663" spans="1:21" x14ac:dyDescent="0.2">
      <c r="A2663" t="s">
        <v>17498</v>
      </c>
      <c r="B2663" t="s">
        <v>11631</v>
      </c>
      <c r="C2663">
        <v>3547076</v>
      </c>
      <c r="D2663" t="s">
        <v>6547</v>
      </c>
      <c r="E2663" t="s">
        <v>17501</v>
      </c>
      <c r="F2663" t="s">
        <v>6402</v>
      </c>
      <c r="G2663">
        <v>1510</v>
      </c>
      <c r="H2663">
        <v>19260</v>
      </c>
      <c r="I2663">
        <v>0</v>
      </c>
      <c r="J2663">
        <v>0</v>
      </c>
      <c r="K2663">
        <v>0</v>
      </c>
      <c r="L2663" t="s">
        <v>6403</v>
      </c>
      <c r="M2663">
        <v>2018</v>
      </c>
      <c r="N2663" t="s">
        <v>1463</v>
      </c>
      <c r="O2663">
        <v>99</v>
      </c>
      <c r="P2663">
        <v>6</v>
      </c>
      <c r="Q2663" t="s">
        <v>15830</v>
      </c>
      <c r="R2663" t="s">
        <v>7734</v>
      </c>
      <c r="S2663" t="s">
        <v>7734</v>
      </c>
      <c r="T2663" t="s">
        <v>22427</v>
      </c>
      <c r="U2663">
        <f t="shared" si="41"/>
        <v>19260</v>
      </c>
    </row>
    <row r="2664" spans="1:21" x14ac:dyDescent="0.2">
      <c r="A2664" t="s">
        <v>17498</v>
      </c>
      <c r="B2664" t="s">
        <v>11631</v>
      </c>
      <c r="C2664">
        <v>3547076</v>
      </c>
      <c r="D2664" t="s">
        <v>6463</v>
      </c>
      <c r="E2664" t="s">
        <v>11635</v>
      </c>
      <c r="F2664" t="s">
        <v>6402</v>
      </c>
      <c r="G2664">
        <v>1663</v>
      </c>
      <c r="H2664">
        <v>19260</v>
      </c>
      <c r="I2664">
        <v>1</v>
      </c>
      <c r="J2664">
        <v>1</v>
      </c>
      <c r="K2664">
        <v>0</v>
      </c>
      <c r="L2664" t="s">
        <v>6403</v>
      </c>
      <c r="M2664">
        <v>2018</v>
      </c>
      <c r="N2664" t="s">
        <v>1463</v>
      </c>
      <c r="O2664">
        <v>99</v>
      </c>
      <c r="P2664">
        <v>6</v>
      </c>
      <c r="Q2664" t="s">
        <v>15830</v>
      </c>
      <c r="R2664" t="s">
        <v>7734</v>
      </c>
      <c r="S2664" t="s">
        <v>7734</v>
      </c>
      <c r="T2664" t="s">
        <v>4836</v>
      </c>
      <c r="U2664">
        <f t="shared" si="41"/>
        <v>19260</v>
      </c>
    </row>
    <row r="2665" spans="1:21" x14ac:dyDescent="0.2">
      <c r="A2665" t="s">
        <v>17498</v>
      </c>
      <c r="B2665" t="s">
        <v>11631</v>
      </c>
      <c r="C2665">
        <v>3547076</v>
      </c>
      <c r="D2665" t="s">
        <v>6558</v>
      </c>
      <c r="E2665" t="s">
        <v>17502</v>
      </c>
      <c r="F2665" t="s">
        <v>6402</v>
      </c>
      <c r="G2665">
        <v>947</v>
      </c>
      <c r="H2665">
        <v>19260</v>
      </c>
      <c r="I2665">
        <v>0</v>
      </c>
      <c r="J2665">
        <v>0</v>
      </c>
      <c r="K2665">
        <v>0</v>
      </c>
      <c r="L2665" t="s">
        <v>6403</v>
      </c>
      <c r="M2665">
        <v>2018</v>
      </c>
      <c r="N2665" t="s">
        <v>1463</v>
      </c>
      <c r="O2665">
        <v>99</v>
      </c>
      <c r="P2665">
        <v>6</v>
      </c>
      <c r="Q2665" t="s">
        <v>15830</v>
      </c>
      <c r="R2665" t="s">
        <v>7734</v>
      </c>
      <c r="S2665" t="s">
        <v>7734</v>
      </c>
      <c r="T2665" t="s">
        <v>22428</v>
      </c>
      <c r="U2665">
        <f t="shared" si="41"/>
        <v>19260</v>
      </c>
    </row>
    <row r="2666" spans="1:21" x14ac:dyDescent="0.2">
      <c r="A2666" t="s">
        <v>17498</v>
      </c>
      <c r="B2666" t="s">
        <v>11631</v>
      </c>
      <c r="C2666">
        <v>3547076</v>
      </c>
      <c r="D2666" t="s">
        <v>6828</v>
      </c>
      <c r="E2666" t="s">
        <v>6762</v>
      </c>
      <c r="F2666" t="s">
        <v>6402</v>
      </c>
      <c r="G2666">
        <v>1642</v>
      </c>
      <c r="H2666">
        <v>19260</v>
      </c>
      <c r="I2666">
        <v>0</v>
      </c>
      <c r="J2666">
        <v>1</v>
      </c>
      <c r="K2666">
        <v>0</v>
      </c>
      <c r="L2666" t="s">
        <v>6403</v>
      </c>
      <c r="M2666">
        <v>2018</v>
      </c>
      <c r="N2666" t="s">
        <v>1463</v>
      </c>
      <c r="O2666">
        <v>99</v>
      </c>
      <c r="P2666">
        <v>6</v>
      </c>
      <c r="Q2666" t="s">
        <v>15830</v>
      </c>
      <c r="R2666" t="s">
        <v>7734</v>
      </c>
      <c r="S2666" t="s">
        <v>7734</v>
      </c>
      <c r="T2666" t="s">
        <v>22429</v>
      </c>
      <c r="U2666">
        <f t="shared" si="41"/>
        <v>19260</v>
      </c>
    </row>
    <row r="2667" spans="1:21" x14ac:dyDescent="0.2">
      <c r="A2667" t="s">
        <v>17498</v>
      </c>
      <c r="B2667" t="s">
        <v>11631</v>
      </c>
      <c r="C2667">
        <v>3547076</v>
      </c>
      <c r="D2667" t="s">
        <v>6423</v>
      </c>
      <c r="E2667" t="s">
        <v>6588</v>
      </c>
      <c r="F2667" t="s">
        <v>6402</v>
      </c>
      <c r="G2667">
        <v>2037</v>
      </c>
      <c r="H2667">
        <v>19260</v>
      </c>
      <c r="I2667">
        <v>1</v>
      </c>
      <c r="J2667">
        <v>1</v>
      </c>
      <c r="K2667">
        <v>0</v>
      </c>
      <c r="L2667" t="s">
        <v>6403</v>
      </c>
      <c r="M2667">
        <v>2018</v>
      </c>
      <c r="N2667" t="s">
        <v>1463</v>
      </c>
      <c r="O2667">
        <v>99</v>
      </c>
      <c r="P2667">
        <v>6</v>
      </c>
      <c r="Q2667" t="s">
        <v>15830</v>
      </c>
      <c r="R2667" t="s">
        <v>7734</v>
      </c>
      <c r="S2667" t="s">
        <v>7734</v>
      </c>
      <c r="T2667" t="s">
        <v>22430</v>
      </c>
      <c r="U2667">
        <f t="shared" si="41"/>
        <v>19260</v>
      </c>
    </row>
    <row r="2668" spans="1:21" x14ac:dyDescent="0.2">
      <c r="A2668" t="s">
        <v>17498</v>
      </c>
      <c r="B2668" t="s">
        <v>11631</v>
      </c>
      <c r="C2668">
        <v>3547076</v>
      </c>
      <c r="D2668" t="s">
        <v>7398</v>
      </c>
      <c r="E2668" t="s">
        <v>6940</v>
      </c>
      <c r="F2668" t="s">
        <v>6402</v>
      </c>
      <c r="G2668">
        <v>1460</v>
      </c>
      <c r="H2668">
        <v>19260</v>
      </c>
      <c r="I2668">
        <v>0</v>
      </c>
      <c r="J2668">
        <v>0</v>
      </c>
      <c r="K2668">
        <v>0</v>
      </c>
      <c r="L2668" t="s">
        <v>6403</v>
      </c>
      <c r="M2668">
        <v>2018</v>
      </c>
      <c r="N2668" t="s">
        <v>1463</v>
      </c>
      <c r="O2668">
        <v>99</v>
      </c>
      <c r="P2668">
        <v>6</v>
      </c>
      <c r="Q2668" t="s">
        <v>15830</v>
      </c>
      <c r="R2668" t="s">
        <v>7734</v>
      </c>
      <c r="S2668" t="s">
        <v>7734</v>
      </c>
      <c r="T2668" t="s">
        <v>22431</v>
      </c>
      <c r="U2668">
        <f t="shared" si="41"/>
        <v>19260</v>
      </c>
    </row>
    <row r="2669" spans="1:21" x14ac:dyDescent="0.2">
      <c r="A2669" t="s">
        <v>17498</v>
      </c>
      <c r="B2669" t="s">
        <v>11631</v>
      </c>
      <c r="C2669">
        <v>3547076</v>
      </c>
      <c r="D2669" t="s">
        <v>7063</v>
      </c>
      <c r="E2669" t="s">
        <v>11638</v>
      </c>
      <c r="F2669" t="s">
        <v>6402</v>
      </c>
      <c r="G2669">
        <v>1826</v>
      </c>
      <c r="H2669">
        <v>19260</v>
      </c>
      <c r="I2669">
        <v>1</v>
      </c>
      <c r="J2669">
        <v>1</v>
      </c>
      <c r="K2669">
        <v>0</v>
      </c>
      <c r="L2669" t="s">
        <v>6403</v>
      </c>
      <c r="M2669">
        <v>2018</v>
      </c>
      <c r="N2669" t="s">
        <v>1463</v>
      </c>
      <c r="O2669">
        <v>99</v>
      </c>
      <c r="P2669">
        <v>6</v>
      </c>
      <c r="Q2669" t="s">
        <v>15830</v>
      </c>
      <c r="R2669" t="s">
        <v>7734</v>
      </c>
      <c r="S2669" t="s">
        <v>7734</v>
      </c>
      <c r="T2669" t="s">
        <v>4832</v>
      </c>
      <c r="U2669">
        <f t="shared" si="41"/>
        <v>19260</v>
      </c>
    </row>
    <row r="2670" spans="1:21" x14ac:dyDescent="0.2">
      <c r="A2670" t="s">
        <v>17498</v>
      </c>
      <c r="B2670" t="s">
        <v>11631</v>
      </c>
      <c r="C2670">
        <v>3547076</v>
      </c>
      <c r="D2670" t="s">
        <v>6722</v>
      </c>
      <c r="E2670" t="s">
        <v>11633</v>
      </c>
      <c r="F2670" t="s">
        <v>6402</v>
      </c>
      <c r="G2670">
        <v>2132</v>
      </c>
      <c r="H2670">
        <v>19260</v>
      </c>
      <c r="I2670">
        <v>1</v>
      </c>
      <c r="J2670">
        <v>1</v>
      </c>
      <c r="K2670">
        <v>0</v>
      </c>
      <c r="L2670" t="s">
        <v>6403</v>
      </c>
      <c r="M2670">
        <v>2018</v>
      </c>
      <c r="N2670" t="s">
        <v>1463</v>
      </c>
      <c r="O2670">
        <v>99</v>
      </c>
      <c r="P2670">
        <v>6</v>
      </c>
      <c r="Q2670" t="s">
        <v>15830</v>
      </c>
      <c r="R2670" t="s">
        <v>7734</v>
      </c>
      <c r="S2670" t="s">
        <v>7734</v>
      </c>
      <c r="T2670" t="s">
        <v>1122</v>
      </c>
      <c r="U2670">
        <f t="shared" si="41"/>
        <v>19260</v>
      </c>
    </row>
    <row r="2671" spans="1:21" x14ac:dyDescent="0.2">
      <c r="A2671" t="s">
        <v>17503</v>
      </c>
      <c r="B2671" t="s">
        <v>11631</v>
      </c>
      <c r="C2671">
        <v>3547076</v>
      </c>
      <c r="D2671" t="s">
        <v>6838</v>
      </c>
      <c r="E2671" t="s">
        <v>17504</v>
      </c>
      <c r="F2671" t="s">
        <v>6402</v>
      </c>
      <c r="G2671">
        <v>1485</v>
      </c>
      <c r="H2671">
        <v>3742</v>
      </c>
      <c r="I2671">
        <v>0</v>
      </c>
      <c r="J2671">
        <v>0</v>
      </c>
      <c r="K2671">
        <v>0</v>
      </c>
      <c r="L2671" t="s">
        <v>6403</v>
      </c>
      <c r="M2671">
        <v>2018</v>
      </c>
      <c r="N2671" t="s">
        <v>6404</v>
      </c>
      <c r="O2671">
        <v>99</v>
      </c>
      <c r="P2671">
        <v>1</v>
      </c>
      <c r="Q2671" t="s">
        <v>15830</v>
      </c>
      <c r="R2671" t="s">
        <v>7734</v>
      </c>
      <c r="S2671" t="s">
        <v>7734</v>
      </c>
      <c r="T2671" t="s">
        <v>22432</v>
      </c>
      <c r="U2671">
        <f t="shared" si="41"/>
        <v>19260</v>
      </c>
    </row>
    <row r="2672" spans="1:21" x14ac:dyDescent="0.2">
      <c r="A2672" t="s">
        <v>17503</v>
      </c>
      <c r="B2672" t="s">
        <v>11631</v>
      </c>
      <c r="C2672">
        <v>3547076</v>
      </c>
      <c r="D2672" t="s">
        <v>6527</v>
      </c>
      <c r="E2672" t="s">
        <v>17505</v>
      </c>
      <c r="F2672" t="s">
        <v>6402</v>
      </c>
      <c r="G2672">
        <v>2257</v>
      </c>
      <c r="H2672">
        <v>3742</v>
      </c>
      <c r="I2672">
        <v>1</v>
      </c>
      <c r="J2672">
        <v>1</v>
      </c>
      <c r="K2672">
        <v>0</v>
      </c>
      <c r="L2672" t="s">
        <v>6403</v>
      </c>
      <c r="M2672">
        <v>2018</v>
      </c>
      <c r="N2672" t="s">
        <v>6404</v>
      </c>
      <c r="O2672">
        <v>99</v>
      </c>
      <c r="P2672">
        <v>1</v>
      </c>
      <c r="Q2672" t="s">
        <v>15830</v>
      </c>
      <c r="R2672" t="s">
        <v>7734</v>
      </c>
      <c r="S2672" t="s">
        <v>7734</v>
      </c>
      <c r="T2672" t="s">
        <v>22433</v>
      </c>
      <c r="U2672">
        <f t="shared" si="41"/>
        <v>19260</v>
      </c>
    </row>
    <row r="2673" spans="1:21" x14ac:dyDescent="0.2">
      <c r="A2673" t="s">
        <v>17506</v>
      </c>
      <c r="B2673" t="s">
        <v>11683</v>
      </c>
      <c r="C2673">
        <v>3515014</v>
      </c>
      <c r="D2673" t="s">
        <v>7089</v>
      </c>
      <c r="E2673" t="s">
        <v>11689</v>
      </c>
      <c r="F2673" t="s">
        <v>6402</v>
      </c>
      <c r="G2673">
        <v>2405</v>
      </c>
      <c r="H2673">
        <v>9670</v>
      </c>
      <c r="I2673">
        <v>1</v>
      </c>
      <c r="J2673">
        <v>1</v>
      </c>
      <c r="K2673">
        <v>0</v>
      </c>
      <c r="L2673" t="s">
        <v>6409</v>
      </c>
      <c r="M2673">
        <v>2018</v>
      </c>
      <c r="N2673" t="s">
        <v>1463</v>
      </c>
      <c r="O2673" t="s">
        <v>11688</v>
      </c>
      <c r="P2673">
        <v>2</v>
      </c>
      <c r="Q2673" t="s">
        <v>15830</v>
      </c>
      <c r="R2673" t="s">
        <v>7734</v>
      </c>
      <c r="S2673" t="s">
        <v>7734</v>
      </c>
      <c r="T2673" t="s">
        <v>4855</v>
      </c>
      <c r="U2673">
        <f t="shared" si="41"/>
        <v>27913</v>
      </c>
    </row>
    <row r="2674" spans="1:21" x14ac:dyDescent="0.2">
      <c r="A2674" t="s">
        <v>17506</v>
      </c>
      <c r="B2674" t="s">
        <v>11683</v>
      </c>
      <c r="C2674">
        <v>3515014</v>
      </c>
      <c r="D2674" t="s">
        <v>6439</v>
      </c>
      <c r="E2674" t="s">
        <v>17507</v>
      </c>
      <c r="F2674" t="s">
        <v>6402</v>
      </c>
      <c r="G2674">
        <v>2709</v>
      </c>
      <c r="H2674">
        <v>9670</v>
      </c>
      <c r="I2674">
        <v>0</v>
      </c>
      <c r="J2674">
        <v>1</v>
      </c>
      <c r="K2674">
        <v>0</v>
      </c>
      <c r="L2674" t="s">
        <v>6409</v>
      </c>
      <c r="M2674">
        <v>2018</v>
      </c>
      <c r="N2674" t="s">
        <v>1463</v>
      </c>
      <c r="O2674" t="s">
        <v>11688</v>
      </c>
      <c r="P2674">
        <v>2</v>
      </c>
      <c r="Q2674" t="s">
        <v>15830</v>
      </c>
      <c r="R2674" t="s">
        <v>7734</v>
      </c>
      <c r="S2674" t="s">
        <v>7734</v>
      </c>
      <c r="T2674" t="s">
        <v>22434</v>
      </c>
      <c r="U2674">
        <f t="shared" si="41"/>
        <v>27913</v>
      </c>
    </row>
    <row r="2675" spans="1:21" x14ac:dyDescent="0.2">
      <c r="A2675" t="s">
        <v>17506</v>
      </c>
      <c r="B2675" t="s">
        <v>11683</v>
      </c>
      <c r="C2675">
        <v>3515014</v>
      </c>
      <c r="D2675" t="s">
        <v>8716</v>
      </c>
      <c r="E2675" t="s">
        <v>11284</v>
      </c>
      <c r="F2675" t="s">
        <v>6402</v>
      </c>
      <c r="G2675">
        <v>1427</v>
      </c>
      <c r="H2675">
        <v>9670</v>
      </c>
      <c r="I2675">
        <v>0</v>
      </c>
      <c r="J2675">
        <v>0</v>
      </c>
      <c r="K2675">
        <v>0</v>
      </c>
      <c r="L2675" t="s">
        <v>6403</v>
      </c>
      <c r="M2675">
        <v>2018</v>
      </c>
      <c r="N2675" t="s">
        <v>1463</v>
      </c>
      <c r="O2675" t="s">
        <v>11688</v>
      </c>
      <c r="P2675">
        <v>2</v>
      </c>
      <c r="Q2675" t="s">
        <v>15830</v>
      </c>
      <c r="R2675" t="s">
        <v>7734</v>
      </c>
      <c r="S2675" t="s">
        <v>7734</v>
      </c>
      <c r="T2675" t="s">
        <v>22435</v>
      </c>
      <c r="U2675">
        <f t="shared" si="41"/>
        <v>27913</v>
      </c>
    </row>
    <row r="2676" spans="1:21" x14ac:dyDescent="0.2">
      <c r="A2676" t="s">
        <v>17506</v>
      </c>
      <c r="B2676" t="s">
        <v>11683</v>
      </c>
      <c r="C2676">
        <v>3515014</v>
      </c>
      <c r="D2676" t="s">
        <v>6527</v>
      </c>
      <c r="E2676" t="s">
        <v>6811</v>
      </c>
      <c r="F2676" t="s">
        <v>6402</v>
      </c>
      <c r="G2676">
        <v>2045</v>
      </c>
      <c r="H2676">
        <v>9670</v>
      </c>
      <c r="I2676">
        <v>0</v>
      </c>
      <c r="J2676">
        <v>0</v>
      </c>
      <c r="K2676">
        <v>0</v>
      </c>
      <c r="L2676" t="s">
        <v>6403</v>
      </c>
      <c r="M2676">
        <v>2018</v>
      </c>
      <c r="N2676" t="s">
        <v>1463</v>
      </c>
      <c r="O2676" t="s">
        <v>11688</v>
      </c>
      <c r="P2676">
        <v>2</v>
      </c>
      <c r="Q2676" t="s">
        <v>15830</v>
      </c>
      <c r="R2676" t="s">
        <v>7734</v>
      </c>
      <c r="S2676" t="s">
        <v>7734</v>
      </c>
      <c r="T2676" t="s">
        <v>22436</v>
      </c>
      <c r="U2676">
        <f t="shared" si="41"/>
        <v>27913</v>
      </c>
    </row>
    <row r="2677" spans="1:21" x14ac:dyDescent="0.2">
      <c r="A2677" t="s">
        <v>17506</v>
      </c>
      <c r="B2677" t="s">
        <v>11683</v>
      </c>
      <c r="C2677">
        <v>3515014</v>
      </c>
      <c r="D2677" t="s">
        <v>17508</v>
      </c>
      <c r="E2677" t="s">
        <v>17509</v>
      </c>
      <c r="F2677" t="s">
        <v>6402</v>
      </c>
      <c r="G2677">
        <v>189</v>
      </c>
      <c r="H2677">
        <v>9670</v>
      </c>
      <c r="I2677">
        <v>0</v>
      </c>
      <c r="J2677">
        <v>0</v>
      </c>
      <c r="K2677">
        <v>0</v>
      </c>
      <c r="L2677" t="s">
        <v>6403</v>
      </c>
      <c r="M2677">
        <v>2018</v>
      </c>
      <c r="N2677" t="s">
        <v>1463</v>
      </c>
      <c r="O2677" t="s">
        <v>11688</v>
      </c>
      <c r="P2677">
        <v>2</v>
      </c>
      <c r="Q2677" t="s">
        <v>15830</v>
      </c>
      <c r="R2677" t="s">
        <v>7734</v>
      </c>
      <c r="S2677" t="s">
        <v>7734</v>
      </c>
      <c r="T2677" t="s">
        <v>22437</v>
      </c>
      <c r="U2677">
        <f t="shared" si="41"/>
        <v>27913</v>
      </c>
    </row>
    <row r="2678" spans="1:21" x14ac:dyDescent="0.2">
      <c r="A2678" t="s">
        <v>17506</v>
      </c>
      <c r="B2678" t="s">
        <v>11683</v>
      </c>
      <c r="C2678">
        <v>3515014</v>
      </c>
      <c r="D2678" t="s">
        <v>6523</v>
      </c>
      <c r="E2678" t="s">
        <v>17510</v>
      </c>
      <c r="F2678" t="s">
        <v>6402</v>
      </c>
      <c r="G2678">
        <v>895</v>
      </c>
      <c r="H2678">
        <v>9670</v>
      </c>
      <c r="I2678">
        <v>0</v>
      </c>
      <c r="J2678">
        <v>0</v>
      </c>
      <c r="K2678">
        <v>0</v>
      </c>
      <c r="L2678" t="s">
        <v>6403</v>
      </c>
      <c r="M2678">
        <v>2018</v>
      </c>
      <c r="N2678" t="s">
        <v>1463</v>
      </c>
      <c r="O2678" t="s">
        <v>11688</v>
      </c>
      <c r="P2678">
        <v>2</v>
      </c>
      <c r="Q2678" t="s">
        <v>15830</v>
      </c>
      <c r="R2678" t="s">
        <v>7734</v>
      </c>
      <c r="S2678" t="s">
        <v>7734</v>
      </c>
      <c r="T2678" t="s">
        <v>22438</v>
      </c>
      <c r="U2678">
        <f t="shared" si="41"/>
        <v>27913</v>
      </c>
    </row>
    <row r="2679" spans="1:21" x14ac:dyDescent="0.2">
      <c r="A2679" t="s">
        <v>17511</v>
      </c>
      <c r="B2679" t="s">
        <v>11683</v>
      </c>
      <c r="C2679">
        <v>3515014</v>
      </c>
      <c r="D2679" t="s">
        <v>11696</v>
      </c>
      <c r="E2679" t="s">
        <v>11697</v>
      </c>
      <c r="F2679" t="s">
        <v>6402</v>
      </c>
      <c r="G2679">
        <v>1813</v>
      </c>
      <c r="H2679">
        <v>11192</v>
      </c>
      <c r="I2679">
        <v>0</v>
      </c>
      <c r="J2679">
        <v>0</v>
      </c>
      <c r="K2679">
        <v>0</v>
      </c>
      <c r="L2679" t="s">
        <v>6409</v>
      </c>
      <c r="M2679">
        <v>2018</v>
      </c>
      <c r="N2679" t="s">
        <v>1463</v>
      </c>
      <c r="O2679" t="s">
        <v>11695</v>
      </c>
      <c r="P2679">
        <v>2</v>
      </c>
      <c r="Q2679" t="s">
        <v>15830</v>
      </c>
      <c r="R2679" t="s">
        <v>7734</v>
      </c>
      <c r="S2679" t="s">
        <v>7734</v>
      </c>
      <c r="T2679" t="s">
        <v>4860</v>
      </c>
      <c r="U2679">
        <f t="shared" si="41"/>
        <v>27913</v>
      </c>
    </row>
    <row r="2680" spans="1:21" x14ac:dyDescent="0.2">
      <c r="A2680" t="s">
        <v>17511</v>
      </c>
      <c r="B2680" t="s">
        <v>11683</v>
      </c>
      <c r="C2680">
        <v>3515014</v>
      </c>
      <c r="D2680" t="s">
        <v>6483</v>
      </c>
      <c r="E2680" t="s">
        <v>8448</v>
      </c>
      <c r="F2680" t="s">
        <v>6402</v>
      </c>
      <c r="G2680">
        <v>2655</v>
      </c>
      <c r="H2680">
        <v>11192</v>
      </c>
      <c r="I2680">
        <v>1</v>
      </c>
      <c r="J2680">
        <v>1</v>
      </c>
      <c r="K2680">
        <v>0</v>
      </c>
      <c r="L2680" t="s">
        <v>6403</v>
      </c>
      <c r="M2680">
        <v>2018</v>
      </c>
      <c r="N2680" t="s">
        <v>1463</v>
      </c>
      <c r="O2680" t="s">
        <v>11695</v>
      </c>
      <c r="P2680">
        <v>2</v>
      </c>
      <c r="Q2680" t="s">
        <v>15830</v>
      </c>
      <c r="R2680" t="s">
        <v>7734</v>
      </c>
      <c r="S2680" t="s">
        <v>7734</v>
      </c>
      <c r="T2680" t="s">
        <v>1125</v>
      </c>
      <c r="U2680">
        <f t="shared" si="41"/>
        <v>27913</v>
      </c>
    </row>
    <row r="2681" spans="1:21" x14ac:dyDescent="0.2">
      <c r="A2681" t="s">
        <v>17511</v>
      </c>
      <c r="B2681" t="s">
        <v>11683</v>
      </c>
      <c r="C2681">
        <v>3515014</v>
      </c>
      <c r="D2681" t="s">
        <v>6425</v>
      </c>
      <c r="E2681" t="s">
        <v>15493</v>
      </c>
      <c r="F2681" t="s">
        <v>6402</v>
      </c>
      <c r="G2681">
        <v>1219</v>
      </c>
      <c r="H2681">
        <v>11192</v>
      </c>
      <c r="I2681">
        <v>0</v>
      </c>
      <c r="J2681">
        <v>0</v>
      </c>
      <c r="K2681">
        <v>0</v>
      </c>
      <c r="L2681" t="s">
        <v>6403</v>
      </c>
      <c r="M2681">
        <v>2018</v>
      </c>
      <c r="N2681" t="s">
        <v>1463</v>
      </c>
      <c r="O2681" t="s">
        <v>11695</v>
      </c>
      <c r="P2681">
        <v>2</v>
      </c>
      <c r="Q2681" t="s">
        <v>15830</v>
      </c>
      <c r="R2681" t="s">
        <v>7734</v>
      </c>
      <c r="S2681" t="s">
        <v>7734</v>
      </c>
      <c r="T2681" t="s">
        <v>22439</v>
      </c>
      <c r="U2681">
        <f t="shared" si="41"/>
        <v>27913</v>
      </c>
    </row>
    <row r="2682" spans="1:21" x14ac:dyDescent="0.2">
      <c r="A2682" t="s">
        <v>17511</v>
      </c>
      <c r="B2682" t="s">
        <v>11683</v>
      </c>
      <c r="C2682">
        <v>3515014</v>
      </c>
      <c r="D2682" t="s">
        <v>6851</v>
      </c>
      <c r="E2682" t="s">
        <v>11698</v>
      </c>
      <c r="F2682" t="s">
        <v>6402</v>
      </c>
      <c r="G2682">
        <v>3066</v>
      </c>
      <c r="H2682">
        <v>11192</v>
      </c>
      <c r="I2682">
        <v>1</v>
      </c>
      <c r="J2682">
        <v>1</v>
      </c>
      <c r="K2682">
        <v>0</v>
      </c>
      <c r="L2682" t="s">
        <v>6403</v>
      </c>
      <c r="M2682">
        <v>2018</v>
      </c>
      <c r="N2682" t="s">
        <v>1463</v>
      </c>
      <c r="O2682" t="s">
        <v>11695</v>
      </c>
      <c r="P2682">
        <v>2</v>
      </c>
      <c r="Q2682" t="s">
        <v>15830</v>
      </c>
      <c r="R2682" t="s">
        <v>7734</v>
      </c>
      <c r="S2682" t="s">
        <v>7734</v>
      </c>
      <c r="T2682" t="s">
        <v>4852</v>
      </c>
      <c r="U2682">
        <f t="shared" si="41"/>
        <v>27913</v>
      </c>
    </row>
    <row r="2683" spans="1:21" x14ac:dyDescent="0.2">
      <c r="A2683" t="s">
        <v>17511</v>
      </c>
      <c r="B2683" t="s">
        <v>11683</v>
      </c>
      <c r="C2683">
        <v>3515014</v>
      </c>
      <c r="D2683" t="s">
        <v>6550</v>
      </c>
      <c r="E2683" t="s">
        <v>11699</v>
      </c>
      <c r="F2683" t="s">
        <v>6402</v>
      </c>
      <c r="G2683">
        <v>2439</v>
      </c>
      <c r="H2683">
        <v>11192</v>
      </c>
      <c r="I2683">
        <v>0</v>
      </c>
      <c r="J2683">
        <v>0</v>
      </c>
      <c r="K2683">
        <v>0</v>
      </c>
      <c r="L2683" t="s">
        <v>6403</v>
      </c>
      <c r="M2683">
        <v>2018</v>
      </c>
      <c r="N2683" t="s">
        <v>1463</v>
      </c>
      <c r="O2683" t="s">
        <v>11695</v>
      </c>
      <c r="P2683">
        <v>2</v>
      </c>
      <c r="Q2683" t="s">
        <v>15830</v>
      </c>
      <c r="R2683" t="s">
        <v>7734</v>
      </c>
      <c r="S2683" t="s">
        <v>7734</v>
      </c>
      <c r="T2683" t="s">
        <v>4862</v>
      </c>
      <c r="U2683">
        <f t="shared" si="41"/>
        <v>27913</v>
      </c>
    </row>
    <row r="2684" spans="1:21" x14ac:dyDescent="0.2">
      <c r="A2684" t="s">
        <v>17512</v>
      </c>
      <c r="B2684" t="s">
        <v>11683</v>
      </c>
      <c r="C2684">
        <v>3515014</v>
      </c>
      <c r="D2684" t="s">
        <v>17513</v>
      </c>
      <c r="E2684" t="s">
        <v>17514</v>
      </c>
      <c r="F2684" t="s">
        <v>6402</v>
      </c>
      <c r="G2684">
        <v>2718</v>
      </c>
      <c r="H2684">
        <v>9286</v>
      </c>
      <c r="I2684">
        <v>0</v>
      </c>
      <c r="J2684">
        <v>1</v>
      </c>
      <c r="K2684">
        <v>0</v>
      </c>
      <c r="L2684" t="s">
        <v>6409</v>
      </c>
      <c r="M2684">
        <v>2018</v>
      </c>
      <c r="N2684" t="s">
        <v>1463</v>
      </c>
      <c r="O2684" t="s">
        <v>11703</v>
      </c>
      <c r="P2684">
        <v>2</v>
      </c>
      <c r="Q2684" t="s">
        <v>15830</v>
      </c>
      <c r="R2684" t="s">
        <v>7734</v>
      </c>
      <c r="S2684" t="s">
        <v>7734</v>
      </c>
      <c r="T2684" t="s">
        <v>22440</v>
      </c>
      <c r="U2684">
        <f t="shared" si="41"/>
        <v>27913</v>
      </c>
    </row>
    <row r="2685" spans="1:21" x14ac:dyDescent="0.2">
      <c r="A2685" t="s">
        <v>17512</v>
      </c>
      <c r="B2685" t="s">
        <v>11683</v>
      </c>
      <c r="C2685">
        <v>3515014</v>
      </c>
      <c r="D2685" t="s">
        <v>6537</v>
      </c>
      <c r="E2685" t="s">
        <v>7486</v>
      </c>
      <c r="F2685" t="s">
        <v>6402</v>
      </c>
      <c r="G2685">
        <v>1089</v>
      </c>
      <c r="H2685">
        <v>9286</v>
      </c>
      <c r="I2685">
        <v>0</v>
      </c>
      <c r="J2685">
        <v>0</v>
      </c>
      <c r="K2685">
        <v>0</v>
      </c>
      <c r="L2685" t="s">
        <v>6409</v>
      </c>
      <c r="M2685">
        <v>2018</v>
      </c>
      <c r="N2685" t="s">
        <v>1463</v>
      </c>
      <c r="O2685" t="s">
        <v>11703</v>
      </c>
      <c r="P2685">
        <v>2</v>
      </c>
      <c r="Q2685" t="s">
        <v>15830</v>
      </c>
      <c r="R2685" t="s">
        <v>7734</v>
      </c>
      <c r="S2685" t="s">
        <v>7734</v>
      </c>
      <c r="T2685" t="s">
        <v>22441</v>
      </c>
      <c r="U2685">
        <f t="shared" si="41"/>
        <v>27913</v>
      </c>
    </row>
    <row r="2686" spans="1:21" x14ac:dyDescent="0.2">
      <c r="A2686" t="s">
        <v>17512</v>
      </c>
      <c r="B2686" t="s">
        <v>11683</v>
      </c>
      <c r="C2686">
        <v>3515014</v>
      </c>
      <c r="D2686" t="s">
        <v>6962</v>
      </c>
      <c r="E2686" t="s">
        <v>15637</v>
      </c>
      <c r="F2686" t="s">
        <v>6402</v>
      </c>
      <c r="G2686">
        <v>721</v>
      </c>
      <c r="H2686">
        <v>9286</v>
      </c>
      <c r="I2686">
        <v>0</v>
      </c>
      <c r="J2686">
        <v>0</v>
      </c>
      <c r="K2686">
        <v>0</v>
      </c>
      <c r="L2686" t="s">
        <v>6409</v>
      </c>
      <c r="M2686">
        <v>2018</v>
      </c>
      <c r="N2686" t="s">
        <v>1463</v>
      </c>
      <c r="O2686" t="s">
        <v>11703</v>
      </c>
      <c r="P2686">
        <v>2</v>
      </c>
      <c r="Q2686" t="s">
        <v>15830</v>
      </c>
      <c r="R2686" t="s">
        <v>7734</v>
      </c>
      <c r="S2686" t="s">
        <v>7734</v>
      </c>
      <c r="T2686" t="s">
        <v>22442</v>
      </c>
      <c r="U2686">
        <f t="shared" si="41"/>
        <v>27913</v>
      </c>
    </row>
    <row r="2687" spans="1:21" x14ac:dyDescent="0.2">
      <c r="A2687" t="s">
        <v>17512</v>
      </c>
      <c r="B2687" t="s">
        <v>11683</v>
      </c>
      <c r="C2687">
        <v>3515014</v>
      </c>
      <c r="D2687" t="s">
        <v>6584</v>
      </c>
      <c r="E2687" t="s">
        <v>6567</v>
      </c>
      <c r="F2687" t="s">
        <v>6402</v>
      </c>
      <c r="G2687">
        <v>3404</v>
      </c>
      <c r="H2687">
        <v>9286</v>
      </c>
      <c r="I2687">
        <v>1</v>
      </c>
      <c r="J2687">
        <v>1</v>
      </c>
      <c r="K2687">
        <v>0</v>
      </c>
      <c r="L2687" t="s">
        <v>6403</v>
      </c>
      <c r="M2687">
        <v>2018</v>
      </c>
      <c r="N2687" t="s">
        <v>1463</v>
      </c>
      <c r="O2687" t="s">
        <v>11703</v>
      </c>
      <c r="P2687">
        <v>2</v>
      </c>
      <c r="Q2687" t="s">
        <v>15830</v>
      </c>
      <c r="R2687" t="s">
        <v>7734</v>
      </c>
      <c r="S2687" t="s">
        <v>7734</v>
      </c>
      <c r="T2687" t="s">
        <v>4866</v>
      </c>
      <c r="U2687">
        <f t="shared" si="41"/>
        <v>27913</v>
      </c>
    </row>
    <row r="2688" spans="1:21" x14ac:dyDescent="0.2">
      <c r="A2688" t="s">
        <v>17512</v>
      </c>
      <c r="B2688" t="s">
        <v>11683</v>
      </c>
      <c r="C2688">
        <v>3515014</v>
      </c>
      <c r="D2688" t="s">
        <v>6493</v>
      </c>
      <c r="E2688" t="s">
        <v>7145</v>
      </c>
      <c r="F2688" t="s">
        <v>6402</v>
      </c>
      <c r="G2688">
        <v>1354</v>
      </c>
      <c r="H2688">
        <v>9286</v>
      </c>
      <c r="I2688">
        <v>0</v>
      </c>
      <c r="J2688">
        <v>0</v>
      </c>
      <c r="K2688">
        <v>0</v>
      </c>
      <c r="L2688" t="s">
        <v>6403</v>
      </c>
      <c r="M2688">
        <v>2018</v>
      </c>
      <c r="N2688" t="s">
        <v>1463</v>
      </c>
      <c r="O2688" t="s">
        <v>11703</v>
      </c>
      <c r="P2688">
        <v>2</v>
      </c>
      <c r="Q2688" t="s">
        <v>15830</v>
      </c>
      <c r="R2688" t="s">
        <v>7734</v>
      </c>
      <c r="S2688" t="s">
        <v>7734</v>
      </c>
      <c r="T2688" t="s">
        <v>22443</v>
      </c>
      <c r="U2688">
        <f t="shared" si="41"/>
        <v>27913</v>
      </c>
    </row>
    <row r="2689" spans="1:21" x14ac:dyDescent="0.2">
      <c r="A2689" t="s">
        <v>17515</v>
      </c>
      <c r="B2689" t="s">
        <v>11683</v>
      </c>
      <c r="C2689">
        <v>3515014</v>
      </c>
      <c r="D2689" t="s">
        <v>7200</v>
      </c>
      <c r="E2689" t="s">
        <v>6767</v>
      </c>
      <c r="F2689" t="s">
        <v>6402</v>
      </c>
      <c r="G2689">
        <v>1501</v>
      </c>
      <c r="H2689">
        <v>10041</v>
      </c>
      <c r="I2689">
        <v>0</v>
      </c>
      <c r="J2689">
        <v>0</v>
      </c>
      <c r="K2689">
        <v>0</v>
      </c>
      <c r="L2689" t="s">
        <v>6409</v>
      </c>
      <c r="M2689">
        <v>2018</v>
      </c>
      <c r="N2689" t="s">
        <v>1463</v>
      </c>
      <c r="O2689" t="s">
        <v>17516</v>
      </c>
      <c r="P2689">
        <v>2</v>
      </c>
      <c r="Q2689" t="s">
        <v>15830</v>
      </c>
      <c r="R2689" t="s">
        <v>7734</v>
      </c>
      <c r="S2689" t="s">
        <v>7734</v>
      </c>
      <c r="T2689" t="s">
        <v>22444</v>
      </c>
      <c r="U2689">
        <f t="shared" si="41"/>
        <v>27913</v>
      </c>
    </row>
    <row r="2690" spans="1:21" x14ac:dyDescent="0.2">
      <c r="A2690" t="s">
        <v>17515</v>
      </c>
      <c r="B2690" t="s">
        <v>11683</v>
      </c>
      <c r="C2690">
        <v>3515014</v>
      </c>
      <c r="D2690" t="s">
        <v>6722</v>
      </c>
      <c r="E2690" t="s">
        <v>6634</v>
      </c>
      <c r="F2690" t="s">
        <v>6402</v>
      </c>
      <c r="G2690">
        <v>3095</v>
      </c>
      <c r="H2690">
        <v>10041</v>
      </c>
      <c r="I2690">
        <v>1</v>
      </c>
      <c r="J2690">
        <v>1</v>
      </c>
      <c r="K2690">
        <v>0</v>
      </c>
      <c r="L2690" t="s">
        <v>6403</v>
      </c>
      <c r="M2690">
        <v>2018</v>
      </c>
      <c r="N2690" t="s">
        <v>1463</v>
      </c>
      <c r="O2690" t="s">
        <v>17516</v>
      </c>
      <c r="P2690">
        <v>2</v>
      </c>
      <c r="Q2690" t="s">
        <v>15830</v>
      </c>
      <c r="R2690" t="s">
        <v>7734</v>
      </c>
      <c r="S2690" t="s">
        <v>7734</v>
      </c>
      <c r="T2690" t="s">
        <v>4847</v>
      </c>
      <c r="U2690">
        <f t="shared" ref="U2690:U2753" si="42">_xlfn.MAXIFS($H$2:$H$6695, $C$2:$C$6695,C2690)</f>
        <v>27913</v>
      </c>
    </row>
    <row r="2691" spans="1:21" x14ac:dyDescent="0.2">
      <c r="A2691" t="s">
        <v>17515</v>
      </c>
      <c r="B2691" t="s">
        <v>11683</v>
      </c>
      <c r="C2691">
        <v>3515014</v>
      </c>
      <c r="D2691" t="s">
        <v>17517</v>
      </c>
      <c r="E2691" t="s">
        <v>17518</v>
      </c>
      <c r="F2691" t="s">
        <v>6402</v>
      </c>
      <c r="G2691">
        <v>959</v>
      </c>
      <c r="H2691">
        <v>10041</v>
      </c>
      <c r="I2691">
        <v>0</v>
      </c>
      <c r="J2691">
        <v>0</v>
      </c>
      <c r="K2691">
        <v>0</v>
      </c>
      <c r="L2691" t="s">
        <v>6403</v>
      </c>
      <c r="M2691">
        <v>2018</v>
      </c>
      <c r="N2691" t="s">
        <v>1463</v>
      </c>
      <c r="O2691" t="s">
        <v>17516</v>
      </c>
      <c r="P2691">
        <v>2</v>
      </c>
      <c r="Q2691" t="s">
        <v>15830</v>
      </c>
      <c r="R2691" t="s">
        <v>7734</v>
      </c>
      <c r="S2691" t="s">
        <v>7734</v>
      </c>
      <c r="T2691" t="s">
        <v>22445</v>
      </c>
      <c r="U2691">
        <f t="shared" si="42"/>
        <v>27913</v>
      </c>
    </row>
    <row r="2692" spans="1:21" x14ac:dyDescent="0.2">
      <c r="A2692" t="s">
        <v>17515</v>
      </c>
      <c r="B2692" t="s">
        <v>11683</v>
      </c>
      <c r="C2692">
        <v>3515014</v>
      </c>
      <c r="D2692" t="s">
        <v>6440</v>
      </c>
      <c r="E2692" t="s">
        <v>17519</v>
      </c>
      <c r="F2692" t="s">
        <v>6402</v>
      </c>
      <c r="G2692">
        <v>1653</v>
      </c>
      <c r="H2692">
        <v>10041</v>
      </c>
      <c r="I2692">
        <v>0</v>
      </c>
      <c r="J2692">
        <v>0</v>
      </c>
      <c r="K2692">
        <v>0</v>
      </c>
      <c r="L2692" t="s">
        <v>6403</v>
      </c>
      <c r="M2692">
        <v>2018</v>
      </c>
      <c r="N2692" t="s">
        <v>1463</v>
      </c>
      <c r="O2692" t="s">
        <v>17516</v>
      </c>
      <c r="P2692">
        <v>2</v>
      </c>
      <c r="Q2692" t="s">
        <v>15830</v>
      </c>
      <c r="R2692" t="s">
        <v>7734</v>
      </c>
      <c r="S2692" t="s">
        <v>7734</v>
      </c>
      <c r="T2692" t="s">
        <v>22446</v>
      </c>
      <c r="U2692">
        <f t="shared" si="42"/>
        <v>27913</v>
      </c>
    </row>
    <row r="2693" spans="1:21" x14ac:dyDescent="0.2">
      <c r="A2693" t="s">
        <v>17515</v>
      </c>
      <c r="B2693" t="s">
        <v>11683</v>
      </c>
      <c r="C2693">
        <v>3515014</v>
      </c>
      <c r="D2693" t="s">
        <v>6633</v>
      </c>
      <c r="E2693" t="s">
        <v>11711</v>
      </c>
      <c r="F2693" t="s">
        <v>6402</v>
      </c>
      <c r="G2693">
        <v>2833</v>
      </c>
      <c r="H2693">
        <v>10041</v>
      </c>
      <c r="I2693">
        <v>1</v>
      </c>
      <c r="J2693">
        <v>1</v>
      </c>
      <c r="K2693">
        <v>0</v>
      </c>
      <c r="L2693" t="s">
        <v>6403</v>
      </c>
      <c r="M2693">
        <v>2018</v>
      </c>
      <c r="N2693" t="s">
        <v>1463</v>
      </c>
      <c r="O2693" t="s">
        <v>17516</v>
      </c>
      <c r="P2693">
        <v>2</v>
      </c>
      <c r="Q2693" t="s">
        <v>15830</v>
      </c>
      <c r="R2693" t="s">
        <v>7734</v>
      </c>
      <c r="S2693" t="s">
        <v>7734</v>
      </c>
      <c r="T2693" t="s">
        <v>4846</v>
      </c>
      <c r="U2693">
        <f t="shared" si="42"/>
        <v>27913</v>
      </c>
    </row>
    <row r="2694" spans="1:21" x14ac:dyDescent="0.2">
      <c r="A2694" t="s">
        <v>17520</v>
      </c>
      <c r="B2694" t="s">
        <v>11683</v>
      </c>
      <c r="C2694">
        <v>3515014</v>
      </c>
      <c r="D2694" t="s">
        <v>6857</v>
      </c>
      <c r="E2694" t="s">
        <v>11716</v>
      </c>
      <c r="F2694" t="s">
        <v>6402</v>
      </c>
      <c r="G2694">
        <v>3742</v>
      </c>
      <c r="H2694">
        <v>11181</v>
      </c>
      <c r="I2694">
        <v>1</v>
      </c>
      <c r="J2694">
        <v>1</v>
      </c>
      <c r="K2694">
        <v>0</v>
      </c>
      <c r="L2694" t="s">
        <v>6403</v>
      </c>
      <c r="M2694">
        <v>2018</v>
      </c>
      <c r="N2694" t="s">
        <v>1463</v>
      </c>
      <c r="O2694" t="s">
        <v>11715</v>
      </c>
      <c r="P2694">
        <v>2</v>
      </c>
      <c r="Q2694" t="s">
        <v>15830</v>
      </c>
      <c r="R2694" t="s">
        <v>7734</v>
      </c>
      <c r="S2694" t="s">
        <v>7734</v>
      </c>
      <c r="T2694" t="s">
        <v>4844</v>
      </c>
      <c r="U2694">
        <f t="shared" si="42"/>
        <v>27913</v>
      </c>
    </row>
    <row r="2695" spans="1:21" x14ac:dyDescent="0.2">
      <c r="A2695" t="s">
        <v>17520</v>
      </c>
      <c r="B2695" t="s">
        <v>11683</v>
      </c>
      <c r="C2695">
        <v>3515014</v>
      </c>
      <c r="D2695" t="s">
        <v>6406</v>
      </c>
      <c r="E2695" t="s">
        <v>11717</v>
      </c>
      <c r="F2695" t="s">
        <v>6402</v>
      </c>
      <c r="G2695">
        <v>2548</v>
      </c>
      <c r="H2695">
        <v>11181</v>
      </c>
      <c r="I2695">
        <v>1</v>
      </c>
      <c r="J2695">
        <v>0</v>
      </c>
      <c r="K2695">
        <v>0</v>
      </c>
      <c r="L2695" t="s">
        <v>6403</v>
      </c>
      <c r="M2695">
        <v>2018</v>
      </c>
      <c r="N2695" t="s">
        <v>1463</v>
      </c>
      <c r="O2695" t="s">
        <v>11715</v>
      </c>
      <c r="P2695">
        <v>2</v>
      </c>
      <c r="Q2695" t="s">
        <v>15830</v>
      </c>
      <c r="R2695" t="s">
        <v>7734</v>
      </c>
      <c r="S2695" t="s">
        <v>7734</v>
      </c>
      <c r="T2695" t="s">
        <v>4843</v>
      </c>
      <c r="U2695">
        <f t="shared" si="42"/>
        <v>27913</v>
      </c>
    </row>
    <row r="2696" spans="1:21" x14ac:dyDescent="0.2">
      <c r="A2696" t="s">
        <v>17520</v>
      </c>
      <c r="B2696" t="s">
        <v>11683</v>
      </c>
      <c r="C2696">
        <v>3515014</v>
      </c>
      <c r="D2696" t="s">
        <v>17105</v>
      </c>
      <c r="E2696" t="s">
        <v>13618</v>
      </c>
      <c r="F2696" t="s">
        <v>6402</v>
      </c>
      <c r="G2696">
        <v>1492</v>
      </c>
      <c r="H2696">
        <v>11181</v>
      </c>
      <c r="I2696">
        <v>0</v>
      </c>
      <c r="J2696">
        <v>0</v>
      </c>
      <c r="K2696">
        <v>0</v>
      </c>
      <c r="L2696" t="s">
        <v>6403</v>
      </c>
      <c r="M2696">
        <v>2018</v>
      </c>
      <c r="N2696" t="s">
        <v>1463</v>
      </c>
      <c r="O2696" t="s">
        <v>11715</v>
      </c>
      <c r="P2696">
        <v>2</v>
      </c>
      <c r="Q2696" t="s">
        <v>15830</v>
      </c>
      <c r="R2696" t="s">
        <v>7734</v>
      </c>
      <c r="S2696" t="s">
        <v>7734</v>
      </c>
      <c r="T2696" t="s">
        <v>22447</v>
      </c>
      <c r="U2696">
        <f t="shared" si="42"/>
        <v>27913</v>
      </c>
    </row>
    <row r="2697" spans="1:21" x14ac:dyDescent="0.2">
      <c r="A2697" t="s">
        <v>17520</v>
      </c>
      <c r="B2697" t="s">
        <v>11683</v>
      </c>
      <c r="C2697">
        <v>3515014</v>
      </c>
      <c r="D2697" t="s">
        <v>6813</v>
      </c>
      <c r="E2697" t="s">
        <v>6955</v>
      </c>
      <c r="F2697" t="s">
        <v>6402</v>
      </c>
      <c r="G2697">
        <v>3399</v>
      </c>
      <c r="H2697">
        <v>11181</v>
      </c>
      <c r="I2697">
        <v>0</v>
      </c>
      <c r="J2697">
        <v>1</v>
      </c>
      <c r="K2697">
        <v>0</v>
      </c>
      <c r="L2697" t="s">
        <v>6403</v>
      </c>
      <c r="M2697">
        <v>2018</v>
      </c>
      <c r="N2697" t="s">
        <v>1463</v>
      </c>
      <c r="O2697" t="s">
        <v>11715</v>
      </c>
      <c r="P2697">
        <v>2</v>
      </c>
      <c r="Q2697" t="s">
        <v>15830</v>
      </c>
      <c r="R2697" t="s">
        <v>7734</v>
      </c>
      <c r="S2697" t="s">
        <v>7734</v>
      </c>
      <c r="T2697" t="s">
        <v>1128</v>
      </c>
      <c r="U2697">
        <f t="shared" si="42"/>
        <v>27913</v>
      </c>
    </row>
    <row r="2698" spans="1:21" x14ac:dyDescent="0.2">
      <c r="A2698" t="s">
        <v>17521</v>
      </c>
      <c r="B2698" t="s">
        <v>11683</v>
      </c>
      <c r="C2698">
        <v>3515014</v>
      </c>
      <c r="D2698" t="s">
        <v>7484</v>
      </c>
      <c r="E2698" t="s">
        <v>6648</v>
      </c>
      <c r="F2698" t="s">
        <v>6402</v>
      </c>
      <c r="G2698">
        <v>19254</v>
      </c>
      <c r="H2698">
        <v>27913</v>
      </c>
      <c r="I2698">
        <v>0</v>
      </c>
      <c r="J2698">
        <v>1</v>
      </c>
      <c r="K2698">
        <v>0</v>
      </c>
      <c r="L2698" t="s">
        <v>6409</v>
      </c>
      <c r="M2698">
        <v>2018</v>
      </c>
      <c r="N2698" t="s">
        <v>6404</v>
      </c>
      <c r="O2698">
        <v>99</v>
      </c>
      <c r="P2698">
        <v>1</v>
      </c>
      <c r="Q2698" t="s">
        <v>15830</v>
      </c>
      <c r="R2698" t="s">
        <v>7734</v>
      </c>
      <c r="S2698" t="s">
        <v>7734</v>
      </c>
      <c r="T2698" t="s">
        <v>22448</v>
      </c>
      <c r="U2698">
        <f t="shared" si="42"/>
        <v>27913</v>
      </c>
    </row>
    <row r="2699" spans="1:21" x14ac:dyDescent="0.2">
      <c r="A2699" t="s">
        <v>17521</v>
      </c>
      <c r="B2699" t="s">
        <v>11683</v>
      </c>
      <c r="C2699">
        <v>3515014</v>
      </c>
      <c r="D2699" t="s">
        <v>8643</v>
      </c>
      <c r="E2699" t="s">
        <v>7025</v>
      </c>
      <c r="F2699" t="s">
        <v>6402</v>
      </c>
      <c r="G2699">
        <v>8659</v>
      </c>
      <c r="H2699">
        <v>27913</v>
      </c>
      <c r="I2699">
        <v>1</v>
      </c>
      <c r="J2699">
        <v>0</v>
      </c>
      <c r="K2699">
        <v>0</v>
      </c>
      <c r="L2699" t="s">
        <v>6403</v>
      </c>
      <c r="M2699">
        <v>2018</v>
      </c>
      <c r="N2699" t="s">
        <v>6404</v>
      </c>
      <c r="O2699">
        <v>99</v>
      </c>
      <c r="P2699">
        <v>1</v>
      </c>
      <c r="Q2699" t="s">
        <v>15830</v>
      </c>
      <c r="R2699" t="s">
        <v>7734</v>
      </c>
      <c r="S2699" t="s">
        <v>7734</v>
      </c>
      <c r="T2699" t="s">
        <v>607</v>
      </c>
      <c r="U2699">
        <f t="shared" si="42"/>
        <v>27913</v>
      </c>
    </row>
    <row r="2700" spans="1:21" x14ac:dyDescent="0.2">
      <c r="A2700" t="s">
        <v>17522</v>
      </c>
      <c r="B2700" t="s">
        <v>11743</v>
      </c>
      <c r="C2700">
        <v>3518001</v>
      </c>
      <c r="D2700" t="s">
        <v>6814</v>
      </c>
      <c r="E2700" t="s">
        <v>17523</v>
      </c>
      <c r="F2700" t="s">
        <v>6402</v>
      </c>
      <c r="G2700">
        <v>569</v>
      </c>
      <c r="H2700">
        <v>6950</v>
      </c>
      <c r="I2700">
        <v>0</v>
      </c>
      <c r="J2700">
        <v>0</v>
      </c>
      <c r="K2700">
        <v>0</v>
      </c>
      <c r="L2700" t="s">
        <v>6409</v>
      </c>
      <c r="M2700">
        <v>2018</v>
      </c>
      <c r="N2700" t="s">
        <v>1463</v>
      </c>
      <c r="O2700">
        <v>1</v>
      </c>
      <c r="P2700">
        <v>1</v>
      </c>
      <c r="Q2700" t="s">
        <v>15830</v>
      </c>
      <c r="R2700" t="s">
        <v>7734</v>
      </c>
      <c r="S2700" t="s">
        <v>7734</v>
      </c>
      <c r="T2700" t="s">
        <v>22449</v>
      </c>
      <c r="U2700">
        <f t="shared" si="42"/>
        <v>19596</v>
      </c>
    </row>
    <row r="2701" spans="1:21" x14ac:dyDescent="0.2">
      <c r="A2701" t="s">
        <v>17522</v>
      </c>
      <c r="B2701" t="s">
        <v>11743</v>
      </c>
      <c r="C2701">
        <v>3518001</v>
      </c>
      <c r="D2701" t="s">
        <v>6794</v>
      </c>
      <c r="E2701" t="s">
        <v>6724</v>
      </c>
      <c r="F2701" t="s">
        <v>6402</v>
      </c>
      <c r="G2701">
        <v>2523</v>
      </c>
      <c r="H2701">
        <v>6950</v>
      </c>
      <c r="I2701">
        <v>0</v>
      </c>
      <c r="J2701">
        <v>0</v>
      </c>
      <c r="K2701">
        <v>0</v>
      </c>
      <c r="L2701" t="s">
        <v>6409</v>
      </c>
      <c r="M2701">
        <v>2018</v>
      </c>
      <c r="N2701" t="s">
        <v>1463</v>
      </c>
      <c r="O2701">
        <v>1</v>
      </c>
      <c r="P2701">
        <v>1</v>
      </c>
      <c r="Q2701" t="s">
        <v>15830</v>
      </c>
      <c r="R2701" t="s">
        <v>7734</v>
      </c>
      <c r="S2701" t="s">
        <v>7734</v>
      </c>
      <c r="T2701" t="s">
        <v>4891</v>
      </c>
      <c r="U2701">
        <f t="shared" si="42"/>
        <v>19596</v>
      </c>
    </row>
    <row r="2702" spans="1:21" x14ac:dyDescent="0.2">
      <c r="A2702" t="s">
        <v>17522</v>
      </c>
      <c r="B2702" t="s">
        <v>11743</v>
      </c>
      <c r="C2702">
        <v>3518001</v>
      </c>
      <c r="D2702" t="s">
        <v>7649</v>
      </c>
      <c r="E2702" t="s">
        <v>7461</v>
      </c>
      <c r="F2702" t="s">
        <v>6402</v>
      </c>
      <c r="G2702">
        <v>2707</v>
      </c>
      <c r="H2702">
        <v>6950</v>
      </c>
      <c r="I2702">
        <v>1</v>
      </c>
      <c r="J2702">
        <v>1</v>
      </c>
      <c r="K2702">
        <v>0</v>
      </c>
      <c r="L2702" t="s">
        <v>6403</v>
      </c>
      <c r="M2702">
        <v>2018</v>
      </c>
      <c r="N2702" t="s">
        <v>1463</v>
      </c>
      <c r="O2702">
        <v>1</v>
      </c>
      <c r="P2702">
        <v>1</v>
      </c>
      <c r="Q2702" t="s">
        <v>15830</v>
      </c>
      <c r="R2702" t="s">
        <v>7734</v>
      </c>
      <c r="S2702" t="s">
        <v>7734</v>
      </c>
      <c r="T2702" t="s">
        <v>4885</v>
      </c>
      <c r="U2702">
        <f t="shared" si="42"/>
        <v>19596</v>
      </c>
    </row>
    <row r="2703" spans="1:21" x14ac:dyDescent="0.2">
      <c r="A2703" t="s">
        <v>17522</v>
      </c>
      <c r="B2703" t="s">
        <v>11743</v>
      </c>
      <c r="C2703">
        <v>3518001</v>
      </c>
      <c r="D2703" t="s">
        <v>16858</v>
      </c>
      <c r="E2703" t="s">
        <v>17524</v>
      </c>
      <c r="F2703" t="s">
        <v>6402</v>
      </c>
      <c r="G2703">
        <v>159</v>
      </c>
      <c r="H2703">
        <v>6950</v>
      </c>
      <c r="I2703">
        <v>0</v>
      </c>
      <c r="J2703">
        <v>0</v>
      </c>
      <c r="K2703">
        <v>0</v>
      </c>
      <c r="L2703" t="s">
        <v>6403</v>
      </c>
      <c r="M2703">
        <v>2018</v>
      </c>
      <c r="N2703" t="s">
        <v>1463</v>
      </c>
      <c r="O2703">
        <v>1</v>
      </c>
      <c r="P2703">
        <v>1</v>
      </c>
      <c r="Q2703" t="s">
        <v>15830</v>
      </c>
      <c r="R2703" t="s">
        <v>7734</v>
      </c>
      <c r="S2703" t="s">
        <v>7734</v>
      </c>
      <c r="T2703" t="s">
        <v>22450</v>
      </c>
      <c r="U2703">
        <f t="shared" si="42"/>
        <v>19596</v>
      </c>
    </row>
    <row r="2704" spans="1:21" x14ac:dyDescent="0.2">
      <c r="A2704" t="s">
        <v>17522</v>
      </c>
      <c r="B2704" t="s">
        <v>11743</v>
      </c>
      <c r="C2704">
        <v>3518001</v>
      </c>
      <c r="D2704" t="s">
        <v>6717</v>
      </c>
      <c r="E2704" t="s">
        <v>7586</v>
      </c>
      <c r="F2704" t="s">
        <v>6402</v>
      </c>
      <c r="G2704">
        <v>779</v>
      </c>
      <c r="H2704">
        <v>6950</v>
      </c>
      <c r="I2704">
        <v>0</v>
      </c>
      <c r="J2704">
        <v>0</v>
      </c>
      <c r="K2704">
        <v>0</v>
      </c>
      <c r="L2704" t="s">
        <v>6403</v>
      </c>
      <c r="M2704">
        <v>2018</v>
      </c>
      <c r="N2704" t="s">
        <v>1463</v>
      </c>
      <c r="O2704">
        <v>1</v>
      </c>
      <c r="P2704">
        <v>1</v>
      </c>
      <c r="Q2704" t="s">
        <v>15830</v>
      </c>
      <c r="R2704" t="s">
        <v>7734</v>
      </c>
      <c r="S2704" t="s">
        <v>7734</v>
      </c>
      <c r="T2704" t="s">
        <v>4893</v>
      </c>
      <c r="U2704">
        <f t="shared" si="42"/>
        <v>19596</v>
      </c>
    </row>
    <row r="2705" spans="1:21" x14ac:dyDescent="0.2">
      <c r="A2705" t="s">
        <v>17522</v>
      </c>
      <c r="B2705" t="s">
        <v>11743</v>
      </c>
      <c r="C2705">
        <v>3518001</v>
      </c>
      <c r="D2705" t="s">
        <v>11001</v>
      </c>
      <c r="E2705" t="s">
        <v>10854</v>
      </c>
      <c r="F2705" t="s">
        <v>6402</v>
      </c>
      <c r="G2705">
        <v>213</v>
      </c>
      <c r="H2705">
        <v>6950</v>
      </c>
      <c r="I2705">
        <v>0</v>
      </c>
      <c r="J2705">
        <v>0</v>
      </c>
      <c r="K2705">
        <v>0</v>
      </c>
      <c r="L2705" t="s">
        <v>6403</v>
      </c>
      <c r="M2705">
        <v>2018</v>
      </c>
      <c r="N2705" t="s">
        <v>1463</v>
      </c>
      <c r="O2705">
        <v>1</v>
      </c>
      <c r="P2705">
        <v>1</v>
      </c>
      <c r="Q2705" t="s">
        <v>15830</v>
      </c>
      <c r="R2705" t="s">
        <v>7734</v>
      </c>
      <c r="S2705" t="s">
        <v>7734</v>
      </c>
      <c r="T2705" t="s">
        <v>22451</v>
      </c>
      <c r="U2705">
        <f t="shared" si="42"/>
        <v>19596</v>
      </c>
    </row>
    <row r="2706" spans="1:21" x14ac:dyDescent="0.2">
      <c r="A2706" t="s">
        <v>17525</v>
      </c>
      <c r="B2706" t="s">
        <v>11743</v>
      </c>
      <c r="C2706">
        <v>3518001</v>
      </c>
      <c r="D2706" t="s">
        <v>6934</v>
      </c>
      <c r="E2706" t="s">
        <v>7584</v>
      </c>
      <c r="F2706" t="s">
        <v>6402</v>
      </c>
      <c r="G2706">
        <v>891</v>
      </c>
      <c r="H2706">
        <v>4756</v>
      </c>
      <c r="I2706">
        <v>0</v>
      </c>
      <c r="J2706">
        <v>0</v>
      </c>
      <c r="K2706">
        <v>0</v>
      </c>
      <c r="L2706" t="s">
        <v>6409</v>
      </c>
      <c r="M2706">
        <v>2018</v>
      </c>
      <c r="N2706" t="s">
        <v>1463</v>
      </c>
      <c r="O2706">
        <v>2</v>
      </c>
      <c r="P2706">
        <v>1</v>
      </c>
      <c r="Q2706" t="s">
        <v>15830</v>
      </c>
      <c r="R2706" t="s">
        <v>7734</v>
      </c>
      <c r="S2706" t="s">
        <v>7734</v>
      </c>
      <c r="T2706" t="s">
        <v>22452</v>
      </c>
      <c r="U2706">
        <f t="shared" si="42"/>
        <v>19596</v>
      </c>
    </row>
    <row r="2707" spans="1:21" x14ac:dyDescent="0.2">
      <c r="A2707" t="s">
        <v>17525</v>
      </c>
      <c r="B2707" t="s">
        <v>11743</v>
      </c>
      <c r="C2707">
        <v>3518001</v>
      </c>
      <c r="D2707" t="s">
        <v>17104</v>
      </c>
      <c r="E2707" t="s">
        <v>17526</v>
      </c>
      <c r="F2707" t="s">
        <v>6402</v>
      </c>
      <c r="G2707">
        <v>727</v>
      </c>
      <c r="H2707">
        <v>4756</v>
      </c>
      <c r="I2707">
        <v>0</v>
      </c>
      <c r="J2707">
        <v>0</v>
      </c>
      <c r="K2707">
        <v>0</v>
      </c>
      <c r="L2707" t="s">
        <v>6409</v>
      </c>
      <c r="M2707">
        <v>2018</v>
      </c>
      <c r="N2707" t="s">
        <v>1463</v>
      </c>
      <c r="O2707">
        <v>2</v>
      </c>
      <c r="P2707">
        <v>1</v>
      </c>
      <c r="Q2707" t="s">
        <v>15830</v>
      </c>
      <c r="R2707" t="s">
        <v>7734</v>
      </c>
      <c r="S2707" t="s">
        <v>7734</v>
      </c>
      <c r="T2707" t="s">
        <v>22453</v>
      </c>
      <c r="U2707">
        <f t="shared" si="42"/>
        <v>19596</v>
      </c>
    </row>
    <row r="2708" spans="1:21" x14ac:dyDescent="0.2">
      <c r="A2708" t="s">
        <v>17525</v>
      </c>
      <c r="B2708" t="s">
        <v>11743</v>
      </c>
      <c r="C2708">
        <v>3518001</v>
      </c>
      <c r="D2708" t="s">
        <v>6545</v>
      </c>
      <c r="E2708" t="s">
        <v>7147</v>
      </c>
      <c r="F2708" t="s">
        <v>6402</v>
      </c>
      <c r="G2708">
        <v>2535</v>
      </c>
      <c r="H2708">
        <v>4756</v>
      </c>
      <c r="I2708">
        <v>1</v>
      </c>
      <c r="J2708">
        <v>1</v>
      </c>
      <c r="K2708">
        <v>0</v>
      </c>
      <c r="L2708" t="s">
        <v>6403</v>
      </c>
      <c r="M2708">
        <v>2018</v>
      </c>
      <c r="N2708" t="s">
        <v>1463</v>
      </c>
      <c r="O2708">
        <v>2</v>
      </c>
      <c r="P2708">
        <v>1</v>
      </c>
      <c r="Q2708" t="s">
        <v>15830</v>
      </c>
      <c r="R2708" t="s">
        <v>7734</v>
      </c>
      <c r="S2708" t="s">
        <v>7734</v>
      </c>
      <c r="T2708" t="s">
        <v>22454</v>
      </c>
      <c r="U2708">
        <f t="shared" si="42"/>
        <v>19596</v>
      </c>
    </row>
    <row r="2709" spans="1:21" x14ac:dyDescent="0.2">
      <c r="A2709" t="s">
        <v>17525</v>
      </c>
      <c r="B2709" t="s">
        <v>11743</v>
      </c>
      <c r="C2709">
        <v>3518001</v>
      </c>
      <c r="D2709" t="s">
        <v>6406</v>
      </c>
      <c r="E2709" t="s">
        <v>6975</v>
      </c>
      <c r="F2709" t="s">
        <v>6402</v>
      </c>
      <c r="G2709">
        <v>603</v>
      </c>
      <c r="H2709">
        <v>4756</v>
      </c>
      <c r="I2709">
        <v>0</v>
      </c>
      <c r="J2709">
        <v>0</v>
      </c>
      <c r="K2709">
        <v>0</v>
      </c>
      <c r="L2709" t="s">
        <v>6403</v>
      </c>
      <c r="M2709">
        <v>2018</v>
      </c>
      <c r="N2709" t="s">
        <v>1463</v>
      </c>
      <c r="O2709">
        <v>2</v>
      </c>
      <c r="P2709">
        <v>1</v>
      </c>
      <c r="Q2709" t="s">
        <v>15830</v>
      </c>
      <c r="R2709" t="s">
        <v>7734</v>
      </c>
      <c r="S2709" t="s">
        <v>7734</v>
      </c>
      <c r="T2709" t="s">
        <v>4899</v>
      </c>
      <c r="U2709">
        <f t="shared" si="42"/>
        <v>19596</v>
      </c>
    </row>
    <row r="2710" spans="1:21" x14ac:dyDescent="0.2">
      <c r="A2710" t="s">
        <v>17527</v>
      </c>
      <c r="B2710" t="s">
        <v>11743</v>
      </c>
      <c r="C2710">
        <v>3518001</v>
      </c>
      <c r="D2710" t="s">
        <v>9644</v>
      </c>
      <c r="E2710" t="s">
        <v>17528</v>
      </c>
      <c r="F2710" t="s">
        <v>6402</v>
      </c>
      <c r="G2710">
        <v>2646</v>
      </c>
      <c r="H2710">
        <v>7445</v>
      </c>
      <c r="I2710">
        <v>0</v>
      </c>
      <c r="J2710">
        <v>0</v>
      </c>
      <c r="K2710">
        <v>0</v>
      </c>
      <c r="L2710" t="s">
        <v>6409</v>
      </c>
      <c r="M2710">
        <v>2018</v>
      </c>
      <c r="N2710" t="s">
        <v>1463</v>
      </c>
      <c r="O2710">
        <v>3</v>
      </c>
      <c r="P2710">
        <v>1</v>
      </c>
      <c r="Q2710" t="s">
        <v>15830</v>
      </c>
      <c r="R2710" t="s">
        <v>7734</v>
      </c>
      <c r="S2710" t="s">
        <v>7734</v>
      </c>
      <c r="T2710" t="s">
        <v>22455</v>
      </c>
      <c r="U2710">
        <f t="shared" si="42"/>
        <v>19596</v>
      </c>
    </row>
    <row r="2711" spans="1:21" x14ac:dyDescent="0.2">
      <c r="A2711" t="s">
        <v>17527</v>
      </c>
      <c r="B2711" t="s">
        <v>11743</v>
      </c>
      <c r="C2711">
        <v>3518001</v>
      </c>
      <c r="D2711" t="s">
        <v>15623</v>
      </c>
      <c r="E2711" t="s">
        <v>15749</v>
      </c>
      <c r="F2711" t="s">
        <v>6402</v>
      </c>
      <c r="G2711">
        <v>124</v>
      </c>
      <c r="H2711">
        <v>7445</v>
      </c>
      <c r="I2711">
        <v>0</v>
      </c>
      <c r="J2711">
        <v>0</v>
      </c>
      <c r="K2711">
        <v>0</v>
      </c>
      <c r="L2711" t="s">
        <v>6403</v>
      </c>
      <c r="M2711">
        <v>2018</v>
      </c>
      <c r="N2711" t="s">
        <v>1463</v>
      </c>
      <c r="O2711">
        <v>3</v>
      </c>
      <c r="P2711">
        <v>1</v>
      </c>
      <c r="Q2711" t="s">
        <v>15830</v>
      </c>
      <c r="R2711" t="s">
        <v>7734</v>
      </c>
      <c r="S2711" t="s">
        <v>7734</v>
      </c>
      <c r="T2711" t="s">
        <v>22456</v>
      </c>
      <c r="U2711">
        <f t="shared" si="42"/>
        <v>19596</v>
      </c>
    </row>
    <row r="2712" spans="1:21" x14ac:dyDescent="0.2">
      <c r="A2712" t="s">
        <v>17527</v>
      </c>
      <c r="B2712" t="s">
        <v>11743</v>
      </c>
      <c r="C2712">
        <v>3518001</v>
      </c>
      <c r="D2712" t="s">
        <v>11766</v>
      </c>
      <c r="E2712" t="s">
        <v>10843</v>
      </c>
      <c r="F2712" t="s">
        <v>6402</v>
      </c>
      <c r="G2712">
        <v>3115</v>
      </c>
      <c r="H2712">
        <v>7445</v>
      </c>
      <c r="I2712">
        <v>1</v>
      </c>
      <c r="J2712">
        <v>1</v>
      </c>
      <c r="K2712">
        <v>0</v>
      </c>
      <c r="L2712" t="s">
        <v>6403</v>
      </c>
      <c r="M2712">
        <v>2018</v>
      </c>
      <c r="N2712" t="s">
        <v>1463</v>
      </c>
      <c r="O2712">
        <v>3</v>
      </c>
      <c r="P2712">
        <v>1</v>
      </c>
      <c r="Q2712" t="s">
        <v>15830</v>
      </c>
      <c r="R2712" t="s">
        <v>7734</v>
      </c>
      <c r="S2712" t="s">
        <v>7734</v>
      </c>
      <c r="T2712" t="s">
        <v>4887</v>
      </c>
      <c r="U2712">
        <f t="shared" si="42"/>
        <v>19596</v>
      </c>
    </row>
    <row r="2713" spans="1:21" x14ac:dyDescent="0.2">
      <c r="A2713" t="s">
        <v>17527</v>
      </c>
      <c r="B2713" t="s">
        <v>11743</v>
      </c>
      <c r="C2713">
        <v>3518001</v>
      </c>
      <c r="D2713" t="s">
        <v>6606</v>
      </c>
      <c r="E2713" t="s">
        <v>11767</v>
      </c>
      <c r="F2713" t="s">
        <v>6402</v>
      </c>
      <c r="G2713">
        <v>74</v>
      </c>
      <c r="H2713">
        <v>7445</v>
      </c>
      <c r="I2713">
        <v>0</v>
      </c>
      <c r="J2713">
        <v>0</v>
      </c>
      <c r="K2713">
        <v>0</v>
      </c>
      <c r="L2713" t="s">
        <v>6403</v>
      </c>
      <c r="M2713">
        <v>2018</v>
      </c>
      <c r="N2713" t="s">
        <v>1463</v>
      </c>
      <c r="O2713">
        <v>3</v>
      </c>
      <c r="P2713">
        <v>1</v>
      </c>
      <c r="Q2713" t="s">
        <v>15830</v>
      </c>
      <c r="R2713" t="s">
        <v>7734</v>
      </c>
      <c r="S2713" t="s">
        <v>7734</v>
      </c>
      <c r="T2713" t="s">
        <v>4904</v>
      </c>
      <c r="U2713">
        <f t="shared" si="42"/>
        <v>19596</v>
      </c>
    </row>
    <row r="2714" spans="1:21" x14ac:dyDescent="0.2">
      <c r="A2714" t="s">
        <v>17527</v>
      </c>
      <c r="B2714" t="s">
        <v>11743</v>
      </c>
      <c r="C2714">
        <v>3518001</v>
      </c>
      <c r="D2714" t="s">
        <v>15151</v>
      </c>
      <c r="E2714" t="s">
        <v>17529</v>
      </c>
      <c r="F2714" t="s">
        <v>6402</v>
      </c>
      <c r="G2714">
        <v>1486</v>
      </c>
      <c r="H2714">
        <v>7445</v>
      </c>
      <c r="I2714">
        <v>0</v>
      </c>
      <c r="J2714">
        <v>0</v>
      </c>
      <c r="K2714">
        <v>0</v>
      </c>
      <c r="L2714" t="s">
        <v>6403</v>
      </c>
      <c r="M2714">
        <v>2018</v>
      </c>
      <c r="N2714" t="s">
        <v>1463</v>
      </c>
      <c r="O2714">
        <v>3</v>
      </c>
      <c r="P2714">
        <v>1</v>
      </c>
      <c r="Q2714" t="s">
        <v>15830</v>
      </c>
      <c r="R2714" t="s">
        <v>7734</v>
      </c>
      <c r="S2714" t="s">
        <v>7734</v>
      </c>
      <c r="T2714" t="s">
        <v>22457</v>
      </c>
      <c r="U2714">
        <f t="shared" si="42"/>
        <v>19596</v>
      </c>
    </row>
    <row r="2715" spans="1:21" x14ac:dyDescent="0.2">
      <c r="A2715" t="s">
        <v>17530</v>
      </c>
      <c r="B2715" t="s">
        <v>11743</v>
      </c>
      <c r="C2715">
        <v>3518001</v>
      </c>
      <c r="D2715" t="s">
        <v>7437</v>
      </c>
      <c r="E2715" t="s">
        <v>11772</v>
      </c>
      <c r="F2715" t="s">
        <v>6402</v>
      </c>
      <c r="G2715">
        <v>3647</v>
      </c>
      <c r="H2715">
        <v>19596</v>
      </c>
      <c r="I2715">
        <v>0</v>
      </c>
      <c r="J2715">
        <v>0</v>
      </c>
      <c r="K2715">
        <v>0</v>
      </c>
      <c r="L2715" t="s">
        <v>6409</v>
      </c>
      <c r="M2715">
        <v>2018</v>
      </c>
      <c r="N2715" t="s">
        <v>6404</v>
      </c>
      <c r="O2715">
        <v>99</v>
      </c>
      <c r="P2715">
        <v>1</v>
      </c>
      <c r="Q2715" t="s">
        <v>15830</v>
      </c>
      <c r="R2715" t="s">
        <v>7734</v>
      </c>
      <c r="S2715" t="s">
        <v>7734</v>
      </c>
      <c r="T2715" t="s">
        <v>4908</v>
      </c>
      <c r="U2715">
        <f t="shared" si="42"/>
        <v>19596</v>
      </c>
    </row>
    <row r="2716" spans="1:21" x14ac:dyDescent="0.2">
      <c r="A2716" t="s">
        <v>17530</v>
      </c>
      <c r="B2716" t="s">
        <v>11743</v>
      </c>
      <c r="C2716">
        <v>3518001</v>
      </c>
      <c r="D2716" t="s">
        <v>6676</v>
      </c>
      <c r="E2716" t="s">
        <v>17531</v>
      </c>
      <c r="F2716" t="s">
        <v>6402</v>
      </c>
      <c r="G2716">
        <v>370</v>
      </c>
      <c r="H2716">
        <v>19596</v>
      </c>
      <c r="I2716">
        <v>0</v>
      </c>
      <c r="J2716">
        <v>0</v>
      </c>
      <c r="K2716">
        <v>0</v>
      </c>
      <c r="L2716" t="s">
        <v>6403</v>
      </c>
      <c r="M2716">
        <v>2018</v>
      </c>
      <c r="N2716" t="s">
        <v>6404</v>
      </c>
      <c r="O2716">
        <v>99</v>
      </c>
      <c r="P2716">
        <v>1</v>
      </c>
      <c r="Q2716" t="s">
        <v>15830</v>
      </c>
      <c r="R2716" t="s">
        <v>7734</v>
      </c>
      <c r="S2716" t="s">
        <v>7734</v>
      </c>
      <c r="T2716" t="s">
        <v>22458</v>
      </c>
      <c r="U2716">
        <f t="shared" si="42"/>
        <v>19596</v>
      </c>
    </row>
    <row r="2717" spans="1:21" x14ac:dyDescent="0.2">
      <c r="A2717" t="s">
        <v>17530</v>
      </c>
      <c r="B2717" t="s">
        <v>11743</v>
      </c>
      <c r="C2717">
        <v>3518001</v>
      </c>
      <c r="D2717" t="s">
        <v>7191</v>
      </c>
      <c r="E2717" t="s">
        <v>6483</v>
      </c>
      <c r="F2717" t="s">
        <v>6402</v>
      </c>
      <c r="G2717">
        <v>2620</v>
      </c>
      <c r="H2717">
        <v>19596</v>
      </c>
      <c r="I2717">
        <v>0</v>
      </c>
      <c r="J2717">
        <v>0</v>
      </c>
      <c r="K2717">
        <v>0</v>
      </c>
      <c r="L2717" t="s">
        <v>6403</v>
      </c>
      <c r="M2717">
        <v>2018</v>
      </c>
      <c r="N2717" t="s">
        <v>6404</v>
      </c>
      <c r="O2717">
        <v>99</v>
      </c>
      <c r="P2717">
        <v>1</v>
      </c>
      <c r="Q2717" t="s">
        <v>15830</v>
      </c>
      <c r="R2717" t="s">
        <v>7734</v>
      </c>
      <c r="S2717" t="s">
        <v>7734</v>
      </c>
      <c r="T2717" t="s">
        <v>22459</v>
      </c>
      <c r="U2717">
        <f t="shared" si="42"/>
        <v>19596</v>
      </c>
    </row>
    <row r="2718" spans="1:21" x14ac:dyDescent="0.2">
      <c r="A2718" t="s">
        <v>17530</v>
      </c>
      <c r="B2718" t="s">
        <v>11743</v>
      </c>
      <c r="C2718">
        <v>3518001</v>
      </c>
      <c r="D2718" t="s">
        <v>6406</v>
      </c>
      <c r="E2718" t="s">
        <v>6523</v>
      </c>
      <c r="F2718" t="s">
        <v>6402</v>
      </c>
      <c r="G2718">
        <v>12959</v>
      </c>
      <c r="H2718">
        <v>19596</v>
      </c>
      <c r="I2718">
        <v>1</v>
      </c>
      <c r="J2718">
        <v>1</v>
      </c>
      <c r="K2718">
        <v>0</v>
      </c>
      <c r="L2718" t="s">
        <v>6403</v>
      </c>
      <c r="M2718">
        <v>2018</v>
      </c>
      <c r="N2718" t="s">
        <v>6404</v>
      </c>
      <c r="O2718">
        <v>99</v>
      </c>
      <c r="P2718">
        <v>1</v>
      </c>
      <c r="Q2718" t="s">
        <v>15830</v>
      </c>
      <c r="R2718" t="s">
        <v>7734</v>
      </c>
      <c r="S2718" t="s">
        <v>7734</v>
      </c>
      <c r="T2718" t="s">
        <v>22460</v>
      </c>
      <c r="U2718">
        <f t="shared" si="42"/>
        <v>19596</v>
      </c>
    </row>
    <row r="2719" spans="1:21" x14ac:dyDescent="0.2">
      <c r="A2719" t="s">
        <v>17532</v>
      </c>
      <c r="B2719" t="s">
        <v>11743</v>
      </c>
      <c r="C2719">
        <v>3518001</v>
      </c>
      <c r="D2719" t="s">
        <v>16482</v>
      </c>
      <c r="E2719" t="s">
        <v>17533</v>
      </c>
      <c r="F2719" t="s">
        <v>6402</v>
      </c>
      <c r="G2719">
        <v>311</v>
      </c>
      <c r="H2719">
        <v>6926</v>
      </c>
      <c r="I2719">
        <v>0</v>
      </c>
      <c r="J2719">
        <v>0</v>
      </c>
      <c r="K2719">
        <v>0</v>
      </c>
      <c r="L2719" t="s">
        <v>6409</v>
      </c>
      <c r="M2719">
        <v>2018</v>
      </c>
      <c r="N2719" t="s">
        <v>1985</v>
      </c>
      <c r="O2719">
        <v>1</v>
      </c>
      <c r="P2719">
        <v>1</v>
      </c>
      <c r="Q2719" t="s">
        <v>15830</v>
      </c>
      <c r="R2719" t="s">
        <v>7734</v>
      </c>
      <c r="S2719" t="s">
        <v>7734</v>
      </c>
      <c r="T2719" t="s">
        <v>22461</v>
      </c>
      <c r="U2719">
        <f t="shared" si="42"/>
        <v>19596</v>
      </c>
    </row>
    <row r="2720" spans="1:21" x14ac:dyDescent="0.2">
      <c r="A2720" t="s">
        <v>17532</v>
      </c>
      <c r="B2720" t="s">
        <v>11743</v>
      </c>
      <c r="C2720">
        <v>3518001</v>
      </c>
      <c r="D2720" t="s">
        <v>17534</v>
      </c>
      <c r="E2720" t="s">
        <v>7383</v>
      </c>
      <c r="F2720" t="s">
        <v>6402</v>
      </c>
      <c r="G2720">
        <v>3318</v>
      </c>
      <c r="H2720">
        <v>6926</v>
      </c>
      <c r="I2720">
        <v>1</v>
      </c>
      <c r="J2720">
        <v>1</v>
      </c>
      <c r="K2720">
        <v>0</v>
      </c>
      <c r="L2720" t="s">
        <v>6403</v>
      </c>
      <c r="M2720">
        <v>2018</v>
      </c>
      <c r="N2720" t="s">
        <v>1985</v>
      </c>
      <c r="O2720">
        <v>1</v>
      </c>
      <c r="P2720">
        <v>1</v>
      </c>
      <c r="Q2720" t="s">
        <v>15830</v>
      </c>
      <c r="R2720" t="s">
        <v>7734</v>
      </c>
      <c r="S2720" t="s">
        <v>7734</v>
      </c>
      <c r="T2720" t="s">
        <v>22462</v>
      </c>
      <c r="U2720">
        <f t="shared" si="42"/>
        <v>19596</v>
      </c>
    </row>
    <row r="2721" spans="1:21" x14ac:dyDescent="0.2">
      <c r="A2721" t="s">
        <v>17532</v>
      </c>
      <c r="B2721" t="s">
        <v>11743</v>
      </c>
      <c r="C2721">
        <v>3518001</v>
      </c>
      <c r="D2721" t="s">
        <v>6597</v>
      </c>
      <c r="E2721" t="s">
        <v>7062</v>
      </c>
      <c r="F2721" t="s">
        <v>6402</v>
      </c>
      <c r="G2721">
        <v>771</v>
      </c>
      <c r="H2721">
        <v>6926</v>
      </c>
      <c r="I2721">
        <v>0</v>
      </c>
      <c r="J2721">
        <v>0</v>
      </c>
      <c r="K2721">
        <v>0</v>
      </c>
      <c r="L2721" t="s">
        <v>6403</v>
      </c>
      <c r="M2721">
        <v>2018</v>
      </c>
      <c r="N2721" t="s">
        <v>1985</v>
      </c>
      <c r="O2721">
        <v>1</v>
      </c>
      <c r="P2721">
        <v>1</v>
      </c>
      <c r="Q2721" t="s">
        <v>15830</v>
      </c>
      <c r="R2721" t="s">
        <v>7734</v>
      </c>
      <c r="S2721" t="s">
        <v>7734</v>
      </c>
      <c r="T2721" t="s">
        <v>22463</v>
      </c>
      <c r="U2721">
        <f t="shared" si="42"/>
        <v>19596</v>
      </c>
    </row>
    <row r="2722" spans="1:21" x14ac:dyDescent="0.2">
      <c r="A2722" t="s">
        <v>17532</v>
      </c>
      <c r="B2722" t="s">
        <v>11743</v>
      </c>
      <c r="C2722">
        <v>3518001</v>
      </c>
      <c r="D2722" t="s">
        <v>15683</v>
      </c>
      <c r="E2722" t="s">
        <v>17535</v>
      </c>
      <c r="F2722" t="s">
        <v>6402</v>
      </c>
      <c r="G2722">
        <v>2526</v>
      </c>
      <c r="H2722">
        <v>6926</v>
      </c>
      <c r="I2722">
        <v>0</v>
      </c>
      <c r="J2722">
        <v>0</v>
      </c>
      <c r="K2722">
        <v>0</v>
      </c>
      <c r="L2722" t="s">
        <v>6403</v>
      </c>
      <c r="M2722">
        <v>2018</v>
      </c>
      <c r="N2722" t="s">
        <v>1985</v>
      </c>
      <c r="O2722">
        <v>1</v>
      </c>
      <c r="P2722">
        <v>1</v>
      </c>
      <c r="Q2722" t="s">
        <v>15830</v>
      </c>
      <c r="R2722" t="s">
        <v>7734</v>
      </c>
      <c r="S2722" t="s">
        <v>7734</v>
      </c>
      <c r="T2722" t="s">
        <v>22464</v>
      </c>
      <c r="U2722">
        <f t="shared" si="42"/>
        <v>19596</v>
      </c>
    </row>
    <row r="2723" spans="1:21" x14ac:dyDescent="0.2">
      <c r="A2723" t="s">
        <v>17536</v>
      </c>
      <c r="B2723" t="s">
        <v>11743</v>
      </c>
      <c r="C2723">
        <v>3518001</v>
      </c>
      <c r="D2723" t="s">
        <v>6809</v>
      </c>
      <c r="E2723" t="s">
        <v>6762</v>
      </c>
      <c r="F2723" t="s">
        <v>6402</v>
      </c>
      <c r="G2723">
        <v>2659</v>
      </c>
      <c r="H2723">
        <v>4901</v>
      </c>
      <c r="I2723">
        <v>1</v>
      </c>
      <c r="J2723">
        <v>1</v>
      </c>
      <c r="K2723">
        <v>0</v>
      </c>
      <c r="L2723" t="s">
        <v>6403</v>
      </c>
      <c r="M2723">
        <v>2018</v>
      </c>
      <c r="N2723" t="s">
        <v>1985</v>
      </c>
      <c r="O2723">
        <v>2</v>
      </c>
      <c r="P2723">
        <v>1</v>
      </c>
      <c r="Q2723" t="s">
        <v>15830</v>
      </c>
      <c r="R2723" t="s">
        <v>7734</v>
      </c>
      <c r="S2723" t="s">
        <v>7734</v>
      </c>
      <c r="T2723" t="s">
        <v>22465</v>
      </c>
      <c r="U2723">
        <f t="shared" si="42"/>
        <v>19596</v>
      </c>
    </row>
    <row r="2724" spans="1:21" x14ac:dyDescent="0.2">
      <c r="A2724" t="s">
        <v>17536</v>
      </c>
      <c r="B2724" t="s">
        <v>11743</v>
      </c>
      <c r="C2724">
        <v>3518001</v>
      </c>
      <c r="D2724" t="s">
        <v>17537</v>
      </c>
      <c r="E2724" t="s">
        <v>11057</v>
      </c>
      <c r="F2724" t="s">
        <v>6402</v>
      </c>
      <c r="G2724">
        <v>2242</v>
      </c>
      <c r="H2724">
        <v>4901</v>
      </c>
      <c r="I2724">
        <v>0</v>
      </c>
      <c r="J2724">
        <v>0</v>
      </c>
      <c r="K2724">
        <v>0</v>
      </c>
      <c r="L2724" t="s">
        <v>6403</v>
      </c>
      <c r="M2724">
        <v>2018</v>
      </c>
      <c r="N2724" t="s">
        <v>1985</v>
      </c>
      <c r="O2724">
        <v>2</v>
      </c>
      <c r="P2724">
        <v>1</v>
      </c>
      <c r="Q2724" t="s">
        <v>15830</v>
      </c>
      <c r="R2724" t="s">
        <v>7734</v>
      </c>
      <c r="S2724" t="s">
        <v>7734</v>
      </c>
      <c r="T2724" t="s">
        <v>22466</v>
      </c>
      <c r="U2724">
        <f t="shared" si="42"/>
        <v>19596</v>
      </c>
    </row>
    <row r="2725" spans="1:21" x14ac:dyDescent="0.2">
      <c r="A2725" t="s">
        <v>17538</v>
      </c>
      <c r="B2725" t="s">
        <v>11743</v>
      </c>
      <c r="C2725">
        <v>3518001</v>
      </c>
      <c r="D2725" t="s">
        <v>6425</v>
      </c>
      <c r="E2725" t="s">
        <v>11775</v>
      </c>
      <c r="F2725" t="s">
        <v>6402</v>
      </c>
      <c r="G2725">
        <v>4468</v>
      </c>
      <c r="H2725">
        <v>7618</v>
      </c>
      <c r="I2725">
        <v>1</v>
      </c>
      <c r="J2725">
        <v>1</v>
      </c>
      <c r="K2725">
        <v>0</v>
      </c>
      <c r="L2725" t="s">
        <v>6403</v>
      </c>
      <c r="M2725">
        <v>2018</v>
      </c>
      <c r="N2725" t="s">
        <v>1985</v>
      </c>
      <c r="O2725">
        <v>3</v>
      </c>
      <c r="P2725">
        <v>1</v>
      </c>
      <c r="Q2725" t="s">
        <v>15830</v>
      </c>
      <c r="R2725" t="s">
        <v>7734</v>
      </c>
      <c r="S2725" t="s">
        <v>7734</v>
      </c>
      <c r="T2725" t="s">
        <v>4883</v>
      </c>
      <c r="U2725">
        <f t="shared" si="42"/>
        <v>19596</v>
      </c>
    </row>
    <row r="2726" spans="1:21" x14ac:dyDescent="0.2">
      <c r="A2726" t="s">
        <v>17538</v>
      </c>
      <c r="B2726" t="s">
        <v>11743</v>
      </c>
      <c r="C2726">
        <v>3518001</v>
      </c>
      <c r="D2726" t="s">
        <v>6738</v>
      </c>
      <c r="E2726" t="s">
        <v>10175</v>
      </c>
      <c r="F2726" t="s">
        <v>6402</v>
      </c>
      <c r="G2726">
        <v>3150</v>
      </c>
      <c r="H2726">
        <v>7618</v>
      </c>
      <c r="I2726">
        <v>0</v>
      </c>
      <c r="J2726">
        <v>0</v>
      </c>
      <c r="K2726">
        <v>0</v>
      </c>
      <c r="L2726" t="s">
        <v>6403</v>
      </c>
      <c r="M2726">
        <v>2018</v>
      </c>
      <c r="N2726" t="s">
        <v>1985</v>
      </c>
      <c r="O2726">
        <v>3</v>
      </c>
      <c r="P2726">
        <v>1</v>
      </c>
      <c r="Q2726" t="s">
        <v>15830</v>
      </c>
      <c r="R2726" t="s">
        <v>7734</v>
      </c>
      <c r="S2726" t="s">
        <v>7734</v>
      </c>
      <c r="T2726" t="s">
        <v>20169</v>
      </c>
      <c r="U2726">
        <f t="shared" si="42"/>
        <v>19596</v>
      </c>
    </row>
    <row r="2727" spans="1:21" x14ac:dyDescent="0.2">
      <c r="A2727" t="s">
        <v>17539</v>
      </c>
      <c r="B2727" t="s">
        <v>11876</v>
      </c>
      <c r="C2727">
        <v>3526011</v>
      </c>
      <c r="D2727" t="s">
        <v>7261</v>
      </c>
      <c r="E2727" t="s">
        <v>17540</v>
      </c>
      <c r="F2727" t="s">
        <v>6402</v>
      </c>
      <c r="G2727">
        <v>817</v>
      </c>
      <c r="H2727">
        <v>3557</v>
      </c>
      <c r="I2727">
        <v>0</v>
      </c>
      <c r="J2727">
        <v>1</v>
      </c>
      <c r="K2727">
        <v>0</v>
      </c>
      <c r="L2727" t="s">
        <v>6409</v>
      </c>
      <c r="M2727">
        <v>2018</v>
      </c>
      <c r="N2727" t="s">
        <v>1463</v>
      </c>
      <c r="O2727">
        <v>1</v>
      </c>
      <c r="P2727">
        <v>2</v>
      </c>
      <c r="Q2727" t="s">
        <v>15830</v>
      </c>
      <c r="R2727" t="s">
        <v>7734</v>
      </c>
      <c r="S2727" t="s">
        <v>7734</v>
      </c>
      <c r="T2727" t="s">
        <v>22467</v>
      </c>
      <c r="U2727">
        <f t="shared" si="42"/>
        <v>6604</v>
      </c>
    </row>
    <row r="2728" spans="1:21" x14ac:dyDescent="0.2">
      <c r="A2728" t="s">
        <v>17539</v>
      </c>
      <c r="B2728" t="s">
        <v>11876</v>
      </c>
      <c r="C2728">
        <v>3526011</v>
      </c>
      <c r="D2728" t="s">
        <v>6411</v>
      </c>
      <c r="E2728" t="s">
        <v>11878</v>
      </c>
      <c r="F2728" t="s">
        <v>6402</v>
      </c>
      <c r="G2728">
        <v>823</v>
      </c>
      <c r="H2728">
        <v>3557</v>
      </c>
      <c r="I2728">
        <v>0</v>
      </c>
      <c r="J2728">
        <v>1</v>
      </c>
      <c r="K2728">
        <v>0</v>
      </c>
      <c r="L2728" t="s">
        <v>6403</v>
      </c>
      <c r="M2728">
        <v>2018</v>
      </c>
      <c r="N2728" t="s">
        <v>1463</v>
      </c>
      <c r="O2728">
        <v>1</v>
      </c>
      <c r="P2728">
        <v>2</v>
      </c>
      <c r="Q2728" t="s">
        <v>15830</v>
      </c>
      <c r="R2728" t="s">
        <v>7734</v>
      </c>
      <c r="S2728" t="s">
        <v>7734</v>
      </c>
      <c r="T2728" t="s">
        <v>4946</v>
      </c>
      <c r="U2728">
        <f t="shared" si="42"/>
        <v>6604</v>
      </c>
    </row>
    <row r="2729" spans="1:21" x14ac:dyDescent="0.2">
      <c r="A2729" t="s">
        <v>17539</v>
      </c>
      <c r="B2729" t="s">
        <v>11876</v>
      </c>
      <c r="C2729">
        <v>3526011</v>
      </c>
      <c r="D2729" t="s">
        <v>6406</v>
      </c>
      <c r="E2729" t="s">
        <v>6847</v>
      </c>
      <c r="F2729" t="s">
        <v>6402</v>
      </c>
      <c r="G2729">
        <v>798</v>
      </c>
      <c r="H2729">
        <v>3557</v>
      </c>
      <c r="I2729">
        <v>1</v>
      </c>
      <c r="J2729">
        <v>0</v>
      </c>
      <c r="K2729">
        <v>0</v>
      </c>
      <c r="L2729" t="s">
        <v>6403</v>
      </c>
      <c r="M2729">
        <v>2018</v>
      </c>
      <c r="N2729" t="s">
        <v>1463</v>
      </c>
      <c r="O2729">
        <v>1</v>
      </c>
      <c r="P2729">
        <v>2</v>
      </c>
      <c r="Q2729" t="s">
        <v>15830</v>
      </c>
      <c r="R2729" t="s">
        <v>7734</v>
      </c>
      <c r="S2729" t="s">
        <v>7734</v>
      </c>
      <c r="T2729" t="s">
        <v>4945</v>
      </c>
      <c r="U2729">
        <f t="shared" si="42"/>
        <v>6604</v>
      </c>
    </row>
    <row r="2730" spans="1:21" x14ac:dyDescent="0.2">
      <c r="A2730" t="s">
        <v>17539</v>
      </c>
      <c r="B2730" t="s">
        <v>11876</v>
      </c>
      <c r="C2730">
        <v>3526011</v>
      </c>
      <c r="D2730" t="s">
        <v>6905</v>
      </c>
      <c r="E2730" t="s">
        <v>9251</v>
      </c>
      <c r="F2730" t="s">
        <v>6402</v>
      </c>
      <c r="G2730">
        <v>529</v>
      </c>
      <c r="H2730">
        <v>3557</v>
      </c>
      <c r="I2730">
        <v>0</v>
      </c>
      <c r="J2730">
        <v>0</v>
      </c>
      <c r="K2730">
        <v>0</v>
      </c>
      <c r="L2730" t="s">
        <v>6403</v>
      </c>
      <c r="M2730">
        <v>2018</v>
      </c>
      <c r="N2730" t="s">
        <v>1463</v>
      </c>
      <c r="O2730">
        <v>1</v>
      </c>
      <c r="P2730">
        <v>2</v>
      </c>
      <c r="Q2730" t="s">
        <v>15830</v>
      </c>
      <c r="R2730" t="s">
        <v>7734</v>
      </c>
      <c r="S2730" t="s">
        <v>7734</v>
      </c>
      <c r="T2730" t="s">
        <v>22468</v>
      </c>
      <c r="U2730">
        <f t="shared" si="42"/>
        <v>6604</v>
      </c>
    </row>
    <row r="2731" spans="1:21" x14ac:dyDescent="0.2">
      <c r="A2731" t="s">
        <v>17539</v>
      </c>
      <c r="B2731" t="s">
        <v>11876</v>
      </c>
      <c r="C2731">
        <v>3526011</v>
      </c>
      <c r="D2731" t="s">
        <v>15180</v>
      </c>
      <c r="E2731" t="s">
        <v>17541</v>
      </c>
      <c r="F2731" t="s">
        <v>6402</v>
      </c>
      <c r="G2731">
        <v>590</v>
      </c>
      <c r="H2731">
        <v>3557</v>
      </c>
      <c r="I2731">
        <v>0</v>
      </c>
      <c r="J2731">
        <v>0</v>
      </c>
      <c r="K2731">
        <v>0</v>
      </c>
      <c r="L2731" t="s">
        <v>6403</v>
      </c>
      <c r="M2731">
        <v>2018</v>
      </c>
      <c r="N2731" t="s">
        <v>1463</v>
      </c>
      <c r="O2731">
        <v>1</v>
      </c>
      <c r="P2731">
        <v>2</v>
      </c>
      <c r="Q2731" t="s">
        <v>15830</v>
      </c>
      <c r="R2731" t="s">
        <v>7734</v>
      </c>
      <c r="S2731" t="s">
        <v>7734</v>
      </c>
      <c r="T2731" t="s">
        <v>22469</v>
      </c>
      <c r="U2731">
        <f t="shared" si="42"/>
        <v>6604</v>
      </c>
    </row>
    <row r="2732" spans="1:21" x14ac:dyDescent="0.2">
      <c r="A2732" t="s">
        <v>17542</v>
      </c>
      <c r="B2732" t="s">
        <v>11876</v>
      </c>
      <c r="C2732">
        <v>3526011</v>
      </c>
      <c r="D2732" t="s">
        <v>7457</v>
      </c>
      <c r="E2732" t="s">
        <v>11882</v>
      </c>
      <c r="F2732" t="s">
        <v>6402</v>
      </c>
      <c r="G2732">
        <v>580</v>
      </c>
      <c r="H2732">
        <v>1794</v>
      </c>
      <c r="I2732">
        <v>1</v>
      </c>
      <c r="J2732">
        <v>1</v>
      </c>
      <c r="K2732">
        <v>0</v>
      </c>
      <c r="L2732" t="s">
        <v>6409</v>
      </c>
      <c r="M2732">
        <v>2018</v>
      </c>
      <c r="N2732" t="s">
        <v>1463</v>
      </c>
      <c r="O2732">
        <v>2</v>
      </c>
      <c r="P2732">
        <v>2</v>
      </c>
      <c r="Q2732" t="s">
        <v>15830</v>
      </c>
      <c r="R2732" t="s">
        <v>7734</v>
      </c>
      <c r="S2732" t="s">
        <v>7734</v>
      </c>
      <c r="T2732" t="s">
        <v>4949</v>
      </c>
      <c r="U2732">
        <f t="shared" si="42"/>
        <v>6604</v>
      </c>
    </row>
    <row r="2733" spans="1:21" x14ac:dyDescent="0.2">
      <c r="A2733" t="s">
        <v>17542</v>
      </c>
      <c r="B2733" t="s">
        <v>11876</v>
      </c>
      <c r="C2733">
        <v>3526011</v>
      </c>
      <c r="D2733" t="s">
        <v>6905</v>
      </c>
      <c r="E2733" t="s">
        <v>11883</v>
      </c>
      <c r="F2733" t="s">
        <v>6402</v>
      </c>
      <c r="G2733">
        <v>687</v>
      </c>
      <c r="H2733">
        <v>1794</v>
      </c>
      <c r="I2733">
        <v>0</v>
      </c>
      <c r="J2733">
        <v>1</v>
      </c>
      <c r="K2733">
        <v>0</v>
      </c>
      <c r="L2733" t="s">
        <v>6403</v>
      </c>
      <c r="M2733">
        <v>2018</v>
      </c>
      <c r="N2733" t="s">
        <v>1463</v>
      </c>
      <c r="O2733">
        <v>2</v>
      </c>
      <c r="P2733">
        <v>2</v>
      </c>
      <c r="Q2733" t="s">
        <v>15830</v>
      </c>
      <c r="R2733" t="s">
        <v>7734</v>
      </c>
      <c r="S2733" t="s">
        <v>7734</v>
      </c>
      <c r="T2733" t="s">
        <v>4943</v>
      </c>
      <c r="U2733">
        <f t="shared" si="42"/>
        <v>6604</v>
      </c>
    </row>
    <row r="2734" spans="1:21" x14ac:dyDescent="0.2">
      <c r="A2734" t="s">
        <v>17542</v>
      </c>
      <c r="B2734" t="s">
        <v>11876</v>
      </c>
      <c r="C2734">
        <v>3526011</v>
      </c>
      <c r="D2734" t="s">
        <v>6427</v>
      </c>
      <c r="E2734" t="s">
        <v>11881</v>
      </c>
      <c r="F2734" t="s">
        <v>6402</v>
      </c>
      <c r="G2734">
        <v>527</v>
      </c>
      <c r="H2734">
        <v>1794</v>
      </c>
      <c r="I2734">
        <v>0</v>
      </c>
      <c r="J2734">
        <v>0</v>
      </c>
      <c r="K2734">
        <v>0</v>
      </c>
      <c r="L2734" t="s">
        <v>6403</v>
      </c>
      <c r="M2734">
        <v>2018</v>
      </c>
      <c r="N2734" t="s">
        <v>1463</v>
      </c>
      <c r="O2734">
        <v>2</v>
      </c>
      <c r="P2734">
        <v>2</v>
      </c>
      <c r="Q2734" t="s">
        <v>15830</v>
      </c>
      <c r="R2734" t="s">
        <v>7734</v>
      </c>
      <c r="S2734" t="s">
        <v>7734</v>
      </c>
      <c r="T2734" t="s">
        <v>4944</v>
      </c>
      <c r="U2734">
        <f t="shared" si="42"/>
        <v>6604</v>
      </c>
    </row>
    <row r="2735" spans="1:21" x14ac:dyDescent="0.2">
      <c r="A2735" t="s">
        <v>17543</v>
      </c>
      <c r="B2735" t="s">
        <v>11876</v>
      </c>
      <c r="C2735">
        <v>3526011</v>
      </c>
      <c r="D2735" t="s">
        <v>6439</v>
      </c>
      <c r="E2735" t="s">
        <v>8736</v>
      </c>
      <c r="F2735" t="s">
        <v>6402</v>
      </c>
      <c r="G2735">
        <v>703</v>
      </c>
      <c r="H2735">
        <v>3413</v>
      </c>
      <c r="I2735">
        <v>0</v>
      </c>
      <c r="J2735">
        <v>0</v>
      </c>
      <c r="K2735">
        <v>0</v>
      </c>
      <c r="L2735" t="s">
        <v>6409</v>
      </c>
      <c r="M2735">
        <v>2018</v>
      </c>
      <c r="N2735" t="s">
        <v>1463</v>
      </c>
      <c r="O2735">
        <v>3</v>
      </c>
      <c r="P2735">
        <v>2</v>
      </c>
      <c r="Q2735" t="s">
        <v>15830</v>
      </c>
      <c r="R2735" t="s">
        <v>7734</v>
      </c>
      <c r="S2735" t="s">
        <v>7734</v>
      </c>
      <c r="T2735" t="s">
        <v>4953</v>
      </c>
      <c r="U2735">
        <f t="shared" si="42"/>
        <v>6604</v>
      </c>
    </row>
    <row r="2736" spans="1:21" x14ac:dyDescent="0.2">
      <c r="A2736" t="s">
        <v>17543</v>
      </c>
      <c r="B2736" t="s">
        <v>11876</v>
      </c>
      <c r="C2736">
        <v>3526011</v>
      </c>
      <c r="D2736" t="s">
        <v>6722</v>
      </c>
      <c r="E2736" t="s">
        <v>8143</v>
      </c>
      <c r="F2736" t="s">
        <v>6402</v>
      </c>
      <c r="G2736">
        <v>1045</v>
      </c>
      <c r="H2736">
        <v>3413</v>
      </c>
      <c r="I2736">
        <v>0</v>
      </c>
      <c r="J2736">
        <v>1</v>
      </c>
      <c r="K2736">
        <v>0</v>
      </c>
      <c r="L2736" t="s">
        <v>6403</v>
      </c>
      <c r="M2736">
        <v>2018</v>
      </c>
      <c r="N2736" t="s">
        <v>1463</v>
      </c>
      <c r="O2736">
        <v>3</v>
      </c>
      <c r="P2736">
        <v>2</v>
      </c>
      <c r="Q2736" t="s">
        <v>15830</v>
      </c>
      <c r="R2736" t="s">
        <v>7734</v>
      </c>
      <c r="S2736" t="s">
        <v>7734</v>
      </c>
      <c r="T2736" t="s">
        <v>4942</v>
      </c>
      <c r="U2736">
        <f t="shared" si="42"/>
        <v>6604</v>
      </c>
    </row>
    <row r="2737" spans="1:21" x14ac:dyDescent="0.2">
      <c r="A2737" t="s">
        <v>17543</v>
      </c>
      <c r="B2737" t="s">
        <v>11876</v>
      </c>
      <c r="C2737">
        <v>3526011</v>
      </c>
      <c r="D2737" t="s">
        <v>7022</v>
      </c>
      <c r="E2737" t="s">
        <v>11888</v>
      </c>
      <c r="F2737" t="s">
        <v>6402</v>
      </c>
      <c r="G2737">
        <v>1063</v>
      </c>
      <c r="H2737">
        <v>3413</v>
      </c>
      <c r="I2737">
        <v>1</v>
      </c>
      <c r="J2737">
        <v>1</v>
      </c>
      <c r="K2737">
        <v>0</v>
      </c>
      <c r="L2737" t="s">
        <v>6403</v>
      </c>
      <c r="M2737">
        <v>2018</v>
      </c>
      <c r="N2737" t="s">
        <v>1463</v>
      </c>
      <c r="O2737">
        <v>3</v>
      </c>
      <c r="P2737">
        <v>2</v>
      </c>
      <c r="Q2737" t="s">
        <v>15830</v>
      </c>
      <c r="R2737" t="s">
        <v>7734</v>
      </c>
      <c r="S2737" t="s">
        <v>7734</v>
      </c>
      <c r="T2737" t="s">
        <v>4941</v>
      </c>
      <c r="U2737">
        <f t="shared" si="42"/>
        <v>6604</v>
      </c>
    </row>
    <row r="2738" spans="1:21" x14ac:dyDescent="0.2">
      <c r="A2738" t="s">
        <v>17543</v>
      </c>
      <c r="B2738" t="s">
        <v>11876</v>
      </c>
      <c r="C2738">
        <v>3526011</v>
      </c>
      <c r="D2738" t="s">
        <v>7040</v>
      </c>
      <c r="E2738" t="s">
        <v>17544</v>
      </c>
      <c r="F2738" t="s">
        <v>6402</v>
      </c>
      <c r="G2738">
        <v>119</v>
      </c>
      <c r="H2738">
        <v>3413</v>
      </c>
      <c r="I2738">
        <v>0</v>
      </c>
      <c r="J2738">
        <v>0</v>
      </c>
      <c r="K2738">
        <v>0</v>
      </c>
      <c r="L2738" t="s">
        <v>6403</v>
      </c>
      <c r="M2738">
        <v>2018</v>
      </c>
      <c r="N2738" t="s">
        <v>1463</v>
      </c>
      <c r="O2738">
        <v>3</v>
      </c>
      <c r="P2738">
        <v>2</v>
      </c>
      <c r="Q2738" t="s">
        <v>15830</v>
      </c>
      <c r="R2738" t="s">
        <v>7734</v>
      </c>
      <c r="S2738" t="s">
        <v>7734</v>
      </c>
      <c r="T2738" t="s">
        <v>22470</v>
      </c>
      <c r="U2738">
        <f t="shared" si="42"/>
        <v>6604</v>
      </c>
    </row>
    <row r="2739" spans="1:21" x14ac:dyDescent="0.2">
      <c r="A2739" t="s">
        <v>17543</v>
      </c>
      <c r="B2739" t="s">
        <v>11876</v>
      </c>
      <c r="C2739">
        <v>3526011</v>
      </c>
      <c r="D2739" t="s">
        <v>6807</v>
      </c>
      <c r="E2739" t="s">
        <v>9743</v>
      </c>
      <c r="F2739" t="s">
        <v>6402</v>
      </c>
      <c r="G2739">
        <v>483</v>
      </c>
      <c r="H2739">
        <v>3413</v>
      </c>
      <c r="I2739">
        <v>0</v>
      </c>
      <c r="J2739">
        <v>0</v>
      </c>
      <c r="K2739">
        <v>0</v>
      </c>
      <c r="L2739" t="s">
        <v>6403</v>
      </c>
      <c r="M2739">
        <v>2018</v>
      </c>
      <c r="N2739" t="s">
        <v>1463</v>
      </c>
      <c r="O2739">
        <v>3</v>
      </c>
      <c r="P2739">
        <v>2</v>
      </c>
      <c r="Q2739" t="s">
        <v>15830</v>
      </c>
      <c r="R2739" t="s">
        <v>7734</v>
      </c>
      <c r="S2739" t="s">
        <v>7734</v>
      </c>
      <c r="T2739" t="s">
        <v>22471</v>
      </c>
      <c r="U2739">
        <f t="shared" si="42"/>
        <v>6604</v>
      </c>
    </row>
    <row r="2740" spans="1:21" x14ac:dyDescent="0.2">
      <c r="A2740" t="s">
        <v>17545</v>
      </c>
      <c r="B2740" t="s">
        <v>11876</v>
      </c>
      <c r="C2740">
        <v>3526011</v>
      </c>
      <c r="D2740" t="s">
        <v>6919</v>
      </c>
      <c r="E2740" t="s">
        <v>6682</v>
      </c>
      <c r="F2740" t="s">
        <v>6402</v>
      </c>
      <c r="G2740">
        <v>255</v>
      </c>
      <c r="H2740">
        <v>1859</v>
      </c>
      <c r="I2740">
        <v>0</v>
      </c>
      <c r="J2740">
        <v>0</v>
      </c>
      <c r="K2740">
        <v>0</v>
      </c>
      <c r="L2740" t="s">
        <v>6409</v>
      </c>
      <c r="M2740">
        <v>2018</v>
      </c>
      <c r="N2740" t="s">
        <v>1463</v>
      </c>
      <c r="O2740">
        <v>4</v>
      </c>
      <c r="P2740">
        <v>2</v>
      </c>
      <c r="Q2740" t="s">
        <v>15830</v>
      </c>
      <c r="R2740" t="s">
        <v>7734</v>
      </c>
      <c r="S2740" t="s">
        <v>7734</v>
      </c>
      <c r="T2740" t="s">
        <v>22472</v>
      </c>
      <c r="U2740">
        <f t="shared" si="42"/>
        <v>6604</v>
      </c>
    </row>
    <row r="2741" spans="1:21" x14ac:dyDescent="0.2">
      <c r="A2741" t="s">
        <v>17545</v>
      </c>
      <c r="B2741" t="s">
        <v>11876</v>
      </c>
      <c r="C2741">
        <v>3526011</v>
      </c>
      <c r="D2741" t="s">
        <v>6503</v>
      </c>
      <c r="E2741" t="s">
        <v>11890</v>
      </c>
      <c r="F2741" t="s">
        <v>6402</v>
      </c>
      <c r="G2741">
        <v>609</v>
      </c>
      <c r="H2741">
        <v>1859</v>
      </c>
      <c r="I2741">
        <v>1</v>
      </c>
      <c r="J2741">
        <v>1</v>
      </c>
      <c r="K2741">
        <v>0</v>
      </c>
      <c r="L2741" t="s">
        <v>6403</v>
      </c>
      <c r="M2741">
        <v>2018</v>
      </c>
      <c r="N2741" t="s">
        <v>1463</v>
      </c>
      <c r="O2741">
        <v>4</v>
      </c>
      <c r="P2741">
        <v>2</v>
      </c>
      <c r="Q2741" t="s">
        <v>15830</v>
      </c>
      <c r="R2741" t="s">
        <v>7734</v>
      </c>
      <c r="S2741" t="s">
        <v>7734</v>
      </c>
      <c r="T2741" t="s">
        <v>4940</v>
      </c>
      <c r="U2741">
        <f t="shared" si="42"/>
        <v>6604</v>
      </c>
    </row>
    <row r="2742" spans="1:21" x14ac:dyDescent="0.2">
      <c r="A2742" t="s">
        <v>17545</v>
      </c>
      <c r="B2742" t="s">
        <v>11876</v>
      </c>
      <c r="C2742">
        <v>3526011</v>
      </c>
      <c r="D2742" t="s">
        <v>6423</v>
      </c>
      <c r="E2742" t="s">
        <v>17546</v>
      </c>
      <c r="F2742" t="s">
        <v>6402</v>
      </c>
      <c r="G2742">
        <v>397</v>
      </c>
      <c r="H2742">
        <v>1859</v>
      </c>
      <c r="I2742">
        <v>0</v>
      </c>
      <c r="J2742">
        <v>0</v>
      </c>
      <c r="K2742">
        <v>0</v>
      </c>
      <c r="L2742" t="s">
        <v>6403</v>
      </c>
      <c r="M2742">
        <v>2018</v>
      </c>
      <c r="N2742" t="s">
        <v>1463</v>
      </c>
      <c r="O2742">
        <v>4</v>
      </c>
      <c r="P2742">
        <v>2</v>
      </c>
      <c r="Q2742" t="s">
        <v>15830</v>
      </c>
      <c r="R2742" t="s">
        <v>7734</v>
      </c>
      <c r="S2742" t="s">
        <v>7734</v>
      </c>
      <c r="T2742" t="s">
        <v>22473</v>
      </c>
      <c r="U2742">
        <f t="shared" si="42"/>
        <v>6604</v>
      </c>
    </row>
    <row r="2743" spans="1:21" x14ac:dyDescent="0.2">
      <c r="A2743" t="s">
        <v>17545</v>
      </c>
      <c r="B2743" t="s">
        <v>11876</v>
      </c>
      <c r="C2743">
        <v>3526011</v>
      </c>
      <c r="D2743" t="s">
        <v>7465</v>
      </c>
      <c r="E2743" t="s">
        <v>6817</v>
      </c>
      <c r="F2743" t="s">
        <v>6402</v>
      </c>
      <c r="G2743">
        <v>97</v>
      </c>
      <c r="H2743">
        <v>1859</v>
      </c>
      <c r="I2743">
        <v>0</v>
      </c>
      <c r="J2743">
        <v>0</v>
      </c>
      <c r="K2743">
        <v>0</v>
      </c>
      <c r="L2743" t="s">
        <v>6403</v>
      </c>
      <c r="M2743">
        <v>2018</v>
      </c>
      <c r="N2743" t="s">
        <v>1463</v>
      </c>
      <c r="O2743">
        <v>4</v>
      </c>
      <c r="P2743">
        <v>2</v>
      </c>
      <c r="Q2743" t="s">
        <v>15830</v>
      </c>
      <c r="R2743" t="s">
        <v>7734</v>
      </c>
      <c r="S2743" t="s">
        <v>7734</v>
      </c>
      <c r="T2743" t="s">
        <v>22474</v>
      </c>
      <c r="U2743">
        <f t="shared" si="42"/>
        <v>6604</v>
      </c>
    </row>
    <row r="2744" spans="1:21" x14ac:dyDescent="0.2">
      <c r="A2744" t="s">
        <v>17545</v>
      </c>
      <c r="B2744" t="s">
        <v>11876</v>
      </c>
      <c r="C2744">
        <v>3526011</v>
      </c>
      <c r="D2744" t="s">
        <v>7321</v>
      </c>
      <c r="E2744" t="s">
        <v>6610</v>
      </c>
      <c r="F2744" t="s">
        <v>6402</v>
      </c>
      <c r="G2744">
        <v>501</v>
      </c>
      <c r="H2744">
        <v>1859</v>
      </c>
      <c r="I2744">
        <v>0</v>
      </c>
      <c r="J2744">
        <v>1</v>
      </c>
      <c r="K2744">
        <v>0</v>
      </c>
      <c r="L2744" t="s">
        <v>6403</v>
      </c>
      <c r="M2744">
        <v>2018</v>
      </c>
      <c r="N2744" t="s">
        <v>1463</v>
      </c>
      <c r="O2744">
        <v>4</v>
      </c>
      <c r="P2744">
        <v>2</v>
      </c>
      <c r="Q2744" t="s">
        <v>15830</v>
      </c>
      <c r="R2744" t="s">
        <v>7734</v>
      </c>
      <c r="S2744" t="s">
        <v>7734</v>
      </c>
      <c r="T2744" t="s">
        <v>22475</v>
      </c>
      <c r="U2744">
        <f t="shared" si="42"/>
        <v>6604</v>
      </c>
    </row>
    <row r="2745" spans="1:21" x14ac:dyDescent="0.2">
      <c r="A2745" t="s">
        <v>17547</v>
      </c>
      <c r="B2745" t="s">
        <v>11876</v>
      </c>
      <c r="C2745">
        <v>3526011</v>
      </c>
      <c r="D2745" t="s">
        <v>7082</v>
      </c>
      <c r="E2745" t="s">
        <v>17548</v>
      </c>
      <c r="F2745" t="s">
        <v>6402</v>
      </c>
      <c r="G2745">
        <v>1932</v>
      </c>
      <c r="H2745">
        <v>6604</v>
      </c>
      <c r="I2745">
        <v>0</v>
      </c>
      <c r="J2745">
        <v>0</v>
      </c>
      <c r="K2745">
        <v>0</v>
      </c>
      <c r="L2745" t="s">
        <v>6409</v>
      </c>
      <c r="M2745">
        <v>2018</v>
      </c>
      <c r="N2745" t="s">
        <v>6404</v>
      </c>
      <c r="O2745">
        <v>99</v>
      </c>
      <c r="P2745">
        <v>1</v>
      </c>
      <c r="Q2745" t="s">
        <v>15830</v>
      </c>
      <c r="R2745" t="s">
        <v>7734</v>
      </c>
      <c r="S2745" t="s">
        <v>7734</v>
      </c>
      <c r="T2745" t="s">
        <v>22476</v>
      </c>
      <c r="U2745">
        <f t="shared" si="42"/>
        <v>6604</v>
      </c>
    </row>
    <row r="2746" spans="1:21" x14ac:dyDescent="0.2">
      <c r="A2746" t="s">
        <v>17547</v>
      </c>
      <c r="B2746" t="s">
        <v>11876</v>
      </c>
      <c r="C2746">
        <v>3526011</v>
      </c>
      <c r="D2746" t="s">
        <v>6624</v>
      </c>
      <c r="E2746" t="s">
        <v>6847</v>
      </c>
      <c r="F2746" t="s">
        <v>6402</v>
      </c>
      <c r="G2746">
        <v>1789</v>
      </c>
      <c r="H2746">
        <v>6604</v>
      </c>
      <c r="I2746">
        <v>0</v>
      </c>
      <c r="J2746">
        <v>0</v>
      </c>
      <c r="K2746">
        <v>0</v>
      </c>
      <c r="L2746" t="s">
        <v>6403</v>
      </c>
      <c r="M2746">
        <v>2018</v>
      </c>
      <c r="N2746" t="s">
        <v>6404</v>
      </c>
      <c r="O2746">
        <v>99</v>
      </c>
      <c r="P2746">
        <v>1</v>
      </c>
      <c r="Q2746" t="s">
        <v>15830</v>
      </c>
      <c r="R2746" t="s">
        <v>7734</v>
      </c>
      <c r="S2746" t="s">
        <v>7734</v>
      </c>
      <c r="T2746" t="s">
        <v>22477</v>
      </c>
      <c r="U2746">
        <f t="shared" si="42"/>
        <v>6604</v>
      </c>
    </row>
    <row r="2747" spans="1:21" x14ac:dyDescent="0.2">
      <c r="A2747" t="s">
        <v>17547</v>
      </c>
      <c r="B2747" t="s">
        <v>11876</v>
      </c>
      <c r="C2747">
        <v>3526011</v>
      </c>
      <c r="D2747" t="s">
        <v>6503</v>
      </c>
      <c r="E2747" t="s">
        <v>15383</v>
      </c>
      <c r="F2747" t="s">
        <v>6402</v>
      </c>
      <c r="G2747">
        <v>249</v>
      </c>
      <c r="H2747">
        <v>6604</v>
      </c>
      <c r="I2747">
        <v>0</v>
      </c>
      <c r="J2747">
        <v>0</v>
      </c>
      <c r="K2747">
        <v>0</v>
      </c>
      <c r="L2747" t="s">
        <v>6403</v>
      </c>
      <c r="M2747">
        <v>2018</v>
      </c>
      <c r="N2747" t="s">
        <v>6404</v>
      </c>
      <c r="O2747">
        <v>99</v>
      </c>
      <c r="P2747">
        <v>1</v>
      </c>
      <c r="Q2747" t="s">
        <v>15830</v>
      </c>
      <c r="R2747" t="s">
        <v>7734</v>
      </c>
      <c r="S2747" t="s">
        <v>7734</v>
      </c>
      <c r="T2747" t="s">
        <v>22478</v>
      </c>
      <c r="U2747">
        <f t="shared" si="42"/>
        <v>6604</v>
      </c>
    </row>
    <row r="2748" spans="1:21" x14ac:dyDescent="0.2">
      <c r="A2748" t="s">
        <v>17547</v>
      </c>
      <c r="B2748" t="s">
        <v>11876</v>
      </c>
      <c r="C2748">
        <v>3526011</v>
      </c>
      <c r="D2748" t="s">
        <v>6809</v>
      </c>
      <c r="E2748" t="s">
        <v>7722</v>
      </c>
      <c r="F2748" t="s">
        <v>6402</v>
      </c>
      <c r="G2748">
        <v>2634</v>
      </c>
      <c r="H2748">
        <v>6604</v>
      </c>
      <c r="I2748">
        <v>0</v>
      </c>
      <c r="J2748">
        <v>1</v>
      </c>
      <c r="K2748">
        <v>0</v>
      </c>
      <c r="L2748" t="s">
        <v>6403</v>
      </c>
      <c r="M2748">
        <v>2018</v>
      </c>
      <c r="N2748" t="s">
        <v>6404</v>
      </c>
      <c r="O2748">
        <v>99</v>
      </c>
      <c r="P2748">
        <v>1</v>
      </c>
      <c r="Q2748" t="s">
        <v>15830</v>
      </c>
      <c r="R2748" t="s">
        <v>7734</v>
      </c>
      <c r="S2748" t="s">
        <v>7734</v>
      </c>
      <c r="T2748" t="s">
        <v>1143</v>
      </c>
      <c r="U2748">
        <f t="shared" si="42"/>
        <v>6604</v>
      </c>
    </row>
    <row r="2749" spans="1:21" x14ac:dyDescent="0.2">
      <c r="A2749" t="s">
        <v>17549</v>
      </c>
      <c r="B2749" t="s">
        <v>11876</v>
      </c>
      <c r="C2749">
        <v>3526011</v>
      </c>
      <c r="D2749" t="s">
        <v>7169</v>
      </c>
      <c r="E2749" t="s">
        <v>17550</v>
      </c>
      <c r="F2749" t="s">
        <v>6402</v>
      </c>
      <c r="G2749">
        <v>3304</v>
      </c>
      <c r="H2749">
        <v>6388</v>
      </c>
      <c r="I2749">
        <v>0</v>
      </c>
      <c r="J2749">
        <v>1</v>
      </c>
      <c r="K2749">
        <v>0</v>
      </c>
      <c r="L2749" t="s">
        <v>6409</v>
      </c>
      <c r="M2749">
        <v>2018</v>
      </c>
      <c r="N2749" t="s">
        <v>1985</v>
      </c>
      <c r="O2749">
        <v>99</v>
      </c>
      <c r="P2749">
        <v>1</v>
      </c>
      <c r="Q2749" t="s">
        <v>15830</v>
      </c>
      <c r="R2749" t="s">
        <v>7734</v>
      </c>
      <c r="S2749" t="s">
        <v>7734</v>
      </c>
      <c r="T2749" t="s">
        <v>22479</v>
      </c>
      <c r="U2749">
        <f t="shared" si="42"/>
        <v>6604</v>
      </c>
    </row>
    <row r="2750" spans="1:21" x14ac:dyDescent="0.2">
      <c r="A2750" t="s">
        <v>17549</v>
      </c>
      <c r="B2750" t="s">
        <v>11876</v>
      </c>
      <c r="C2750">
        <v>3526011</v>
      </c>
      <c r="D2750" t="s">
        <v>7040</v>
      </c>
      <c r="E2750" t="s">
        <v>17551</v>
      </c>
      <c r="F2750" t="s">
        <v>6402</v>
      </c>
      <c r="G2750">
        <v>632</v>
      </c>
      <c r="H2750">
        <v>6388</v>
      </c>
      <c r="I2750">
        <v>0</v>
      </c>
      <c r="J2750">
        <v>0</v>
      </c>
      <c r="K2750">
        <v>0</v>
      </c>
      <c r="L2750" t="s">
        <v>6403</v>
      </c>
      <c r="M2750">
        <v>2018</v>
      </c>
      <c r="N2750" t="s">
        <v>1985</v>
      </c>
      <c r="O2750">
        <v>99</v>
      </c>
      <c r="P2750">
        <v>1</v>
      </c>
      <c r="Q2750" t="s">
        <v>15830</v>
      </c>
      <c r="R2750" t="s">
        <v>7734</v>
      </c>
      <c r="S2750" t="s">
        <v>7734</v>
      </c>
      <c r="T2750" t="s">
        <v>22480</v>
      </c>
      <c r="U2750">
        <f t="shared" si="42"/>
        <v>6604</v>
      </c>
    </row>
    <row r="2751" spans="1:21" x14ac:dyDescent="0.2">
      <c r="A2751" t="s">
        <v>17549</v>
      </c>
      <c r="B2751" t="s">
        <v>11876</v>
      </c>
      <c r="C2751">
        <v>3526011</v>
      </c>
      <c r="D2751" t="s">
        <v>6815</v>
      </c>
      <c r="E2751" t="s">
        <v>6885</v>
      </c>
      <c r="F2751" t="s">
        <v>6402</v>
      </c>
      <c r="G2751">
        <v>400</v>
      </c>
      <c r="H2751">
        <v>6388</v>
      </c>
      <c r="I2751">
        <v>0</v>
      </c>
      <c r="J2751">
        <v>0</v>
      </c>
      <c r="K2751">
        <v>0</v>
      </c>
      <c r="L2751" t="s">
        <v>6403</v>
      </c>
      <c r="M2751">
        <v>2018</v>
      </c>
      <c r="N2751" t="s">
        <v>1985</v>
      </c>
      <c r="O2751">
        <v>99</v>
      </c>
      <c r="P2751">
        <v>1</v>
      </c>
      <c r="Q2751" t="s">
        <v>15830</v>
      </c>
      <c r="R2751" t="s">
        <v>7734</v>
      </c>
      <c r="S2751" t="s">
        <v>7734</v>
      </c>
      <c r="T2751" t="s">
        <v>22481</v>
      </c>
      <c r="U2751">
        <f t="shared" si="42"/>
        <v>6604</v>
      </c>
    </row>
    <row r="2752" spans="1:21" x14ac:dyDescent="0.2">
      <c r="A2752" t="s">
        <v>17549</v>
      </c>
      <c r="B2752" t="s">
        <v>11876</v>
      </c>
      <c r="C2752">
        <v>3526011</v>
      </c>
      <c r="D2752" t="s">
        <v>6840</v>
      </c>
      <c r="E2752" t="s">
        <v>15287</v>
      </c>
      <c r="F2752" t="s">
        <v>6402</v>
      </c>
      <c r="G2752">
        <v>2052</v>
      </c>
      <c r="H2752">
        <v>6388</v>
      </c>
      <c r="I2752">
        <v>0</v>
      </c>
      <c r="J2752">
        <v>0</v>
      </c>
      <c r="K2752">
        <v>0</v>
      </c>
      <c r="L2752" t="s">
        <v>6403</v>
      </c>
      <c r="M2752">
        <v>2018</v>
      </c>
      <c r="N2752" t="s">
        <v>1985</v>
      </c>
      <c r="O2752">
        <v>99</v>
      </c>
      <c r="P2752">
        <v>1</v>
      </c>
      <c r="Q2752" t="s">
        <v>15830</v>
      </c>
      <c r="R2752" t="s">
        <v>7734</v>
      </c>
      <c r="S2752" t="s">
        <v>7734</v>
      </c>
      <c r="T2752" t="s">
        <v>22482</v>
      </c>
      <c r="U2752">
        <f t="shared" si="42"/>
        <v>6604</v>
      </c>
    </row>
    <row r="2753" spans="1:21" x14ac:dyDescent="0.2">
      <c r="A2753" t="s">
        <v>17552</v>
      </c>
      <c r="B2753" t="s">
        <v>14193</v>
      </c>
      <c r="C2753">
        <v>3514020</v>
      </c>
      <c r="D2753" t="s">
        <v>6921</v>
      </c>
      <c r="E2753" t="s">
        <v>7374</v>
      </c>
      <c r="F2753" t="s">
        <v>6402</v>
      </c>
      <c r="G2753">
        <v>1693</v>
      </c>
      <c r="H2753">
        <v>15023</v>
      </c>
      <c r="I2753">
        <v>0</v>
      </c>
      <c r="J2753">
        <v>1</v>
      </c>
      <c r="K2753">
        <v>0</v>
      </c>
      <c r="L2753" t="s">
        <v>6409</v>
      </c>
      <c r="M2753">
        <v>2018</v>
      </c>
      <c r="N2753" t="s">
        <v>1463</v>
      </c>
      <c r="O2753">
        <v>1</v>
      </c>
      <c r="P2753">
        <v>4</v>
      </c>
      <c r="Q2753" t="s">
        <v>15830</v>
      </c>
      <c r="R2753" t="s">
        <v>7734</v>
      </c>
      <c r="S2753" t="s">
        <v>7734</v>
      </c>
      <c r="T2753" t="s">
        <v>1146</v>
      </c>
      <c r="U2753">
        <f t="shared" si="42"/>
        <v>15023</v>
      </c>
    </row>
    <row r="2754" spans="1:21" x14ac:dyDescent="0.2">
      <c r="A2754" t="s">
        <v>17552</v>
      </c>
      <c r="B2754" t="s">
        <v>14193</v>
      </c>
      <c r="C2754">
        <v>3514020</v>
      </c>
      <c r="D2754" t="s">
        <v>6512</v>
      </c>
      <c r="E2754" t="s">
        <v>8533</v>
      </c>
      <c r="F2754" t="s">
        <v>6402</v>
      </c>
      <c r="G2754">
        <v>729</v>
      </c>
      <c r="H2754">
        <v>15023</v>
      </c>
      <c r="I2754">
        <v>0</v>
      </c>
      <c r="J2754">
        <v>0</v>
      </c>
      <c r="K2754">
        <v>0</v>
      </c>
      <c r="L2754" t="s">
        <v>6409</v>
      </c>
      <c r="M2754">
        <v>2018</v>
      </c>
      <c r="N2754" t="s">
        <v>1463</v>
      </c>
      <c r="O2754">
        <v>1</v>
      </c>
      <c r="P2754">
        <v>4</v>
      </c>
      <c r="Q2754" t="s">
        <v>15830</v>
      </c>
      <c r="R2754" t="s">
        <v>7734</v>
      </c>
      <c r="S2754" t="s">
        <v>7734</v>
      </c>
      <c r="T2754" t="s">
        <v>22483</v>
      </c>
      <c r="U2754">
        <f t="shared" ref="U2754:U2817" si="43">_xlfn.MAXIFS($H$2:$H$6695, $C$2:$C$6695,C2754)</f>
        <v>15023</v>
      </c>
    </row>
    <row r="2755" spans="1:21" x14ac:dyDescent="0.2">
      <c r="A2755" t="s">
        <v>17552</v>
      </c>
      <c r="B2755" t="s">
        <v>14193</v>
      </c>
      <c r="C2755">
        <v>3514020</v>
      </c>
      <c r="D2755" t="s">
        <v>6488</v>
      </c>
      <c r="E2755" t="s">
        <v>10364</v>
      </c>
      <c r="F2755" t="s">
        <v>6402</v>
      </c>
      <c r="G2755">
        <v>1855</v>
      </c>
      <c r="H2755">
        <v>15023</v>
      </c>
      <c r="I2755">
        <v>0</v>
      </c>
      <c r="J2755">
        <v>1</v>
      </c>
      <c r="K2755">
        <v>0</v>
      </c>
      <c r="L2755" t="s">
        <v>6409</v>
      </c>
      <c r="M2755">
        <v>2018</v>
      </c>
      <c r="N2755" t="s">
        <v>1463</v>
      </c>
      <c r="O2755">
        <v>1</v>
      </c>
      <c r="P2755">
        <v>4</v>
      </c>
      <c r="Q2755" t="s">
        <v>15830</v>
      </c>
      <c r="R2755" t="s">
        <v>7734</v>
      </c>
      <c r="S2755" t="s">
        <v>7734</v>
      </c>
      <c r="T2755" t="s">
        <v>4968</v>
      </c>
      <c r="U2755">
        <f t="shared" si="43"/>
        <v>15023</v>
      </c>
    </row>
    <row r="2756" spans="1:21" x14ac:dyDescent="0.2">
      <c r="A2756" t="s">
        <v>17552</v>
      </c>
      <c r="B2756" t="s">
        <v>14193</v>
      </c>
      <c r="C2756">
        <v>3514020</v>
      </c>
      <c r="D2756" t="s">
        <v>6410</v>
      </c>
      <c r="E2756" t="s">
        <v>7585</v>
      </c>
      <c r="F2756" t="s">
        <v>6402</v>
      </c>
      <c r="G2756">
        <v>2191</v>
      </c>
      <c r="H2756">
        <v>15023</v>
      </c>
      <c r="I2756">
        <v>1</v>
      </c>
      <c r="J2756">
        <v>1</v>
      </c>
      <c r="K2756">
        <v>0</v>
      </c>
      <c r="L2756" t="s">
        <v>6403</v>
      </c>
      <c r="M2756">
        <v>2018</v>
      </c>
      <c r="N2756" t="s">
        <v>1463</v>
      </c>
      <c r="O2756">
        <v>1</v>
      </c>
      <c r="P2756">
        <v>4</v>
      </c>
      <c r="Q2756" t="s">
        <v>15830</v>
      </c>
      <c r="R2756" t="s">
        <v>7734</v>
      </c>
      <c r="S2756" t="s">
        <v>7734</v>
      </c>
      <c r="T2756" t="s">
        <v>4962</v>
      </c>
      <c r="U2756">
        <f t="shared" si="43"/>
        <v>15023</v>
      </c>
    </row>
    <row r="2757" spans="1:21" x14ac:dyDescent="0.2">
      <c r="A2757" t="s">
        <v>17552</v>
      </c>
      <c r="B2757" t="s">
        <v>14193</v>
      </c>
      <c r="C2757">
        <v>3514020</v>
      </c>
      <c r="D2757" t="s">
        <v>6444</v>
      </c>
      <c r="E2757" t="s">
        <v>14200</v>
      </c>
      <c r="F2757" t="s">
        <v>6402</v>
      </c>
      <c r="G2757">
        <v>1066</v>
      </c>
      <c r="H2757">
        <v>15023</v>
      </c>
      <c r="I2757">
        <v>0</v>
      </c>
      <c r="J2757">
        <v>0</v>
      </c>
      <c r="K2757">
        <v>0</v>
      </c>
      <c r="L2757" t="s">
        <v>6403</v>
      </c>
      <c r="M2757">
        <v>2018</v>
      </c>
      <c r="N2757" t="s">
        <v>1463</v>
      </c>
      <c r="O2757">
        <v>1</v>
      </c>
      <c r="P2757">
        <v>4</v>
      </c>
      <c r="Q2757" t="s">
        <v>15830</v>
      </c>
      <c r="R2757" t="s">
        <v>7734</v>
      </c>
      <c r="S2757" t="s">
        <v>7734</v>
      </c>
      <c r="T2757" t="s">
        <v>4961</v>
      </c>
      <c r="U2757">
        <f t="shared" si="43"/>
        <v>15023</v>
      </c>
    </row>
    <row r="2758" spans="1:21" x14ac:dyDescent="0.2">
      <c r="A2758" t="s">
        <v>17552</v>
      </c>
      <c r="B2758" t="s">
        <v>14193</v>
      </c>
      <c r="C2758">
        <v>3514020</v>
      </c>
      <c r="D2758" t="s">
        <v>7110</v>
      </c>
      <c r="E2758" t="s">
        <v>9578</v>
      </c>
      <c r="F2758" t="s">
        <v>6402</v>
      </c>
      <c r="G2758">
        <v>1386</v>
      </c>
      <c r="H2758">
        <v>15023</v>
      </c>
      <c r="I2758">
        <v>0</v>
      </c>
      <c r="J2758">
        <v>0</v>
      </c>
      <c r="K2758">
        <v>0</v>
      </c>
      <c r="L2758" t="s">
        <v>6403</v>
      </c>
      <c r="M2758">
        <v>2018</v>
      </c>
      <c r="N2758" t="s">
        <v>1463</v>
      </c>
      <c r="O2758">
        <v>1</v>
      </c>
      <c r="P2758">
        <v>4</v>
      </c>
      <c r="Q2758" t="s">
        <v>15830</v>
      </c>
      <c r="R2758" t="s">
        <v>7734</v>
      </c>
      <c r="S2758" t="s">
        <v>7734</v>
      </c>
      <c r="T2758" t="s">
        <v>4964</v>
      </c>
      <c r="U2758">
        <f t="shared" si="43"/>
        <v>15023</v>
      </c>
    </row>
    <row r="2759" spans="1:21" x14ac:dyDescent="0.2">
      <c r="A2759" t="s">
        <v>17552</v>
      </c>
      <c r="B2759" t="s">
        <v>14193</v>
      </c>
      <c r="C2759">
        <v>3514020</v>
      </c>
      <c r="D2759" t="s">
        <v>6545</v>
      </c>
      <c r="E2759" t="s">
        <v>17553</v>
      </c>
      <c r="F2759" t="s">
        <v>6402</v>
      </c>
      <c r="G2759">
        <v>1434</v>
      </c>
      <c r="H2759">
        <v>15023</v>
      </c>
      <c r="I2759">
        <v>0</v>
      </c>
      <c r="J2759">
        <v>0</v>
      </c>
      <c r="K2759">
        <v>0</v>
      </c>
      <c r="L2759" t="s">
        <v>6403</v>
      </c>
      <c r="M2759">
        <v>2018</v>
      </c>
      <c r="N2759" t="s">
        <v>1463</v>
      </c>
      <c r="O2759">
        <v>1</v>
      </c>
      <c r="P2759">
        <v>4</v>
      </c>
      <c r="Q2759" t="s">
        <v>15830</v>
      </c>
      <c r="R2759" t="s">
        <v>7734</v>
      </c>
      <c r="S2759" t="s">
        <v>7734</v>
      </c>
      <c r="T2759" t="s">
        <v>22484</v>
      </c>
      <c r="U2759">
        <f t="shared" si="43"/>
        <v>15023</v>
      </c>
    </row>
    <row r="2760" spans="1:21" x14ac:dyDescent="0.2">
      <c r="A2760" t="s">
        <v>17552</v>
      </c>
      <c r="B2760" t="s">
        <v>14193</v>
      </c>
      <c r="C2760">
        <v>3514020</v>
      </c>
      <c r="D2760" t="s">
        <v>6636</v>
      </c>
      <c r="E2760" t="s">
        <v>7728</v>
      </c>
      <c r="F2760" t="s">
        <v>6402</v>
      </c>
      <c r="G2760">
        <v>401</v>
      </c>
      <c r="H2760">
        <v>15023</v>
      </c>
      <c r="I2760">
        <v>0</v>
      </c>
      <c r="J2760">
        <v>0</v>
      </c>
      <c r="K2760">
        <v>0</v>
      </c>
      <c r="L2760" t="s">
        <v>6403</v>
      </c>
      <c r="M2760">
        <v>2018</v>
      </c>
      <c r="N2760" t="s">
        <v>1463</v>
      </c>
      <c r="O2760">
        <v>1</v>
      </c>
      <c r="P2760">
        <v>4</v>
      </c>
      <c r="Q2760" t="s">
        <v>15830</v>
      </c>
      <c r="R2760" t="s">
        <v>7734</v>
      </c>
      <c r="S2760" t="s">
        <v>7734</v>
      </c>
      <c r="T2760" t="s">
        <v>22485</v>
      </c>
      <c r="U2760">
        <f t="shared" si="43"/>
        <v>15023</v>
      </c>
    </row>
    <row r="2761" spans="1:21" x14ac:dyDescent="0.2">
      <c r="A2761" t="s">
        <v>17552</v>
      </c>
      <c r="B2761" t="s">
        <v>14193</v>
      </c>
      <c r="C2761">
        <v>3514020</v>
      </c>
      <c r="D2761" t="s">
        <v>6613</v>
      </c>
      <c r="E2761" t="s">
        <v>6451</v>
      </c>
      <c r="F2761" t="s">
        <v>6402</v>
      </c>
      <c r="G2761">
        <v>1447</v>
      </c>
      <c r="H2761">
        <v>15023</v>
      </c>
      <c r="I2761">
        <v>0</v>
      </c>
      <c r="J2761">
        <v>0</v>
      </c>
      <c r="K2761">
        <v>0</v>
      </c>
      <c r="L2761" t="s">
        <v>6403</v>
      </c>
      <c r="M2761">
        <v>2018</v>
      </c>
      <c r="N2761" t="s">
        <v>1463</v>
      </c>
      <c r="O2761">
        <v>1</v>
      </c>
      <c r="P2761">
        <v>4</v>
      </c>
      <c r="Q2761" t="s">
        <v>15830</v>
      </c>
      <c r="R2761" t="s">
        <v>7734</v>
      </c>
      <c r="S2761" t="s">
        <v>7734</v>
      </c>
      <c r="T2761" t="s">
        <v>22486</v>
      </c>
      <c r="U2761">
        <f t="shared" si="43"/>
        <v>15023</v>
      </c>
    </row>
    <row r="2762" spans="1:21" x14ac:dyDescent="0.2">
      <c r="A2762" t="s">
        <v>17552</v>
      </c>
      <c r="B2762" t="s">
        <v>14193</v>
      </c>
      <c r="C2762">
        <v>3514020</v>
      </c>
      <c r="D2762" t="s">
        <v>6550</v>
      </c>
      <c r="E2762" t="s">
        <v>14196</v>
      </c>
      <c r="F2762" t="s">
        <v>6402</v>
      </c>
      <c r="G2762">
        <v>2192</v>
      </c>
      <c r="H2762">
        <v>15023</v>
      </c>
      <c r="I2762">
        <v>1</v>
      </c>
      <c r="J2762">
        <v>1</v>
      </c>
      <c r="K2762">
        <v>0</v>
      </c>
      <c r="L2762" t="s">
        <v>6403</v>
      </c>
      <c r="M2762">
        <v>2018</v>
      </c>
      <c r="N2762" t="s">
        <v>1463</v>
      </c>
      <c r="O2762">
        <v>1</v>
      </c>
      <c r="P2762">
        <v>4</v>
      </c>
      <c r="Q2762" t="s">
        <v>15830</v>
      </c>
      <c r="R2762" t="s">
        <v>7734</v>
      </c>
      <c r="S2762" t="s">
        <v>7734</v>
      </c>
      <c r="T2762" t="s">
        <v>1148</v>
      </c>
      <c r="U2762">
        <f t="shared" si="43"/>
        <v>15023</v>
      </c>
    </row>
    <row r="2763" spans="1:21" x14ac:dyDescent="0.2">
      <c r="A2763" t="s">
        <v>17552</v>
      </c>
      <c r="B2763" t="s">
        <v>14193</v>
      </c>
      <c r="C2763">
        <v>3514020</v>
      </c>
      <c r="D2763" t="s">
        <v>7234</v>
      </c>
      <c r="E2763" t="s">
        <v>7184</v>
      </c>
      <c r="F2763" t="s">
        <v>6402</v>
      </c>
      <c r="G2763">
        <v>629</v>
      </c>
      <c r="H2763">
        <v>15023</v>
      </c>
      <c r="I2763">
        <v>0</v>
      </c>
      <c r="J2763">
        <v>0</v>
      </c>
      <c r="K2763">
        <v>0</v>
      </c>
      <c r="L2763" t="s">
        <v>6403</v>
      </c>
      <c r="M2763">
        <v>2018</v>
      </c>
      <c r="N2763" t="s">
        <v>1463</v>
      </c>
      <c r="O2763">
        <v>1</v>
      </c>
      <c r="P2763">
        <v>4</v>
      </c>
      <c r="Q2763" t="s">
        <v>15830</v>
      </c>
      <c r="R2763" t="s">
        <v>7734</v>
      </c>
      <c r="S2763" t="s">
        <v>7734</v>
      </c>
      <c r="T2763" t="s">
        <v>22487</v>
      </c>
      <c r="U2763">
        <f t="shared" si="43"/>
        <v>15023</v>
      </c>
    </row>
    <row r="2764" spans="1:21" x14ac:dyDescent="0.2">
      <c r="A2764" t="s">
        <v>17554</v>
      </c>
      <c r="B2764" t="s">
        <v>14193</v>
      </c>
      <c r="C2764">
        <v>3514020</v>
      </c>
      <c r="D2764" t="s">
        <v>7860</v>
      </c>
      <c r="E2764" t="s">
        <v>14213</v>
      </c>
      <c r="F2764" t="s">
        <v>6402</v>
      </c>
      <c r="G2764">
        <v>669</v>
      </c>
      <c r="H2764">
        <v>2525</v>
      </c>
      <c r="I2764">
        <v>0</v>
      </c>
      <c r="J2764">
        <v>1</v>
      </c>
      <c r="K2764">
        <v>0</v>
      </c>
      <c r="L2764" t="s">
        <v>6409</v>
      </c>
      <c r="M2764">
        <v>2018</v>
      </c>
      <c r="N2764" t="s">
        <v>1463</v>
      </c>
      <c r="O2764">
        <v>2</v>
      </c>
      <c r="P2764">
        <v>2</v>
      </c>
      <c r="Q2764" t="s">
        <v>15830</v>
      </c>
      <c r="R2764" t="s">
        <v>7734</v>
      </c>
      <c r="S2764" t="s">
        <v>7734</v>
      </c>
      <c r="T2764" t="s">
        <v>4956</v>
      </c>
      <c r="U2764">
        <f t="shared" si="43"/>
        <v>15023</v>
      </c>
    </row>
    <row r="2765" spans="1:21" x14ac:dyDescent="0.2">
      <c r="A2765" t="s">
        <v>17554</v>
      </c>
      <c r="B2765" t="s">
        <v>14193</v>
      </c>
      <c r="C2765">
        <v>3514020</v>
      </c>
      <c r="D2765" t="s">
        <v>6738</v>
      </c>
      <c r="E2765" t="s">
        <v>8427</v>
      </c>
      <c r="F2765" t="s">
        <v>6402</v>
      </c>
      <c r="G2765">
        <v>223</v>
      </c>
      <c r="H2765">
        <v>2525</v>
      </c>
      <c r="I2765">
        <v>0</v>
      </c>
      <c r="J2765">
        <v>0</v>
      </c>
      <c r="K2765">
        <v>0</v>
      </c>
      <c r="L2765" t="s">
        <v>6403</v>
      </c>
      <c r="M2765">
        <v>2018</v>
      </c>
      <c r="N2765" t="s">
        <v>1463</v>
      </c>
      <c r="O2765">
        <v>2</v>
      </c>
      <c r="P2765">
        <v>2</v>
      </c>
      <c r="Q2765" t="s">
        <v>15830</v>
      </c>
      <c r="R2765" t="s">
        <v>7734</v>
      </c>
      <c r="S2765" t="s">
        <v>7734</v>
      </c>
      <c r="T2765" t="s">
        <v>4970</v>
      </c>
      <c r="U2765">
        <f t="shared" si="43"/>
        <v>15023</v>
      </c>
    </row>
    <row r="2766" spans="1:21" x14ac:dyDescent="0.2">
      <c r="A2766" t="s">
        <v>17554</v>
      </c>
      <c r="B2766" t="s">
        <v>14193</v>
      </c>
      <c r="C2766">
        <v>3514020</v>
      </c>
      <c r="D2766" t="s">
        <v>6434</v>
      </c>
      <c r="E2766" t="s">
        <v>14211</v>
      </c>
      <c r="F2766" t="s">
        <v>6402</v>
      </c>
      <c r="G2766">
        <v>726</v>
      </c>
      <c r="H2766">
        <v>2525</v>
      </c>
      <c r="I2766">
        <v>0</v>
      </c>
      <c r="J2766">
        <v>1</v>
      </c>
      <c r="K2766">
        <v>0</v>
      </c>
      <c r="L2766" t="s">
        <v>6403</v>
      </c>
      <c r="M2766">
        <v>2018</v>
      </c>
      <c r="N2766" t="s">
        <v>1463</v>
      </c>
      <c r="O2766">
        <v>2</v>
      </c>
      <c r="P2766">
        <v>2</v>
      </c>
      <c r="Q2766" t="s">
        <v>15830</v>
      </c>
      <c r="R2766" t="s">
        <v>7734</v>
      </c>
      <c r="S2766" t="s">
        <v>7734</v>
      </c>
      <c r="T2766" t="s">
        <v>4971</v>
      </c>
      <c r="U2766">
        <f t="shared" si="43"/>
        <v>15023</v>
      </c>
    </row>
    <row r="2767" spans="1:21" x14ac:dyDescent="0.2">
      <c r="A2767" t="s">
        <v>17554</v>
      </c>
      <c r="B2767" t="s">
        <v>14193</v>
      </c>
      <c r="C2767">
        <v>3514020</v>
      </c>
      <c r="D2767" t="s">
        <v>17555</v>
      </c>
      <c r="E2767" t="s">
        <v>17556</v>
      </c>
      <c r="F2767" t="s">
        <v>6402</v>
      </c>
      <c r="G2767">
        <v>323</v>
      </c>
      <c r="H2767">
        <v>2525</v>
      </c>
      <c r="I2767">
        <v>0</v>
      </c>
      <c r="J2767">
        <v>0</v>
      </c>
      <c r="K2767">
        <v>0</v>
      </c>
      <c r="L2767" t="s">
        <v>6403</v>
      </c>
      <c r="M2767">
        <v>2018</v>
      </c>
      <c r="N2767" t="s">
        <v>1463</v>
      </c>
      <c r="O2767">
        <v>2</v>
      </c>
      <c r="P2767">
        <v>2</v>
      </c>
      <c r="Q2767" t="s">
        <v>15830</v>
      </c>
      <c r="R2767" t="s">
        <v>7734</v>
      </c>
      <c r="S2767" t="s">
        <v>7734</v>
      </c>
      <c r="T2767" t="s">
        <v>22488</v>
      </c>
      <c r="U2767">
        <f t="shared" si="43"/>
        <v>15023</v>
      </c>
    </row>
    <row r="2768" spans="1:21" x14ac:dyDescent="0.2">
      <c r="A2768" t="s">
        <v>17554</v>
      </c>
      <c r="B2768" t="s">
        <v>14193</v>
      </c>
      <c r="C2768">
        <v>3514020</v>
      </c>
      <c r="D2768" t="s">
        <v>9022</v>
      </c>
      <c r="E2768" t="s">
        <v>6959</v>
      </c>
      <c r="F2768" t="s">
        <v>6402</v>
      </c>
      <c r="G2768">
        <v>584</v>
      </c>
      <c r="H2768">
        <v>2525</v>
      </c>
      <c r="I2768">
        <v>0</v>
      </c>
      <c r="J2768">
        <v>0</v>
      </c>
      <c r="K2768">
        <v>0</v>
      </c>
      <c r="L2768" t="s">
        <v>6403</v>
      </c>
      <c r="M2768">
        <v>2018</v>
      </c>
      <c r="N2768" t="s">
        <v>1463</v>
      </c>
      <c r="O2768">
        <v>2</v>
      </c>
      <c r="P2768">
        <v>2</v>
      </c>
      <c r="Q2768" t="s">
        <v>15830</v>
      </c>
      <c r="R2768" t="s">
        <v>7734</v>
      </c>
      <c r="S2768" t="s">
        <v>7734</v>
      </c>
      <c r="T2768" t="s">
        <v>22489</v>
      </c>
      <c r="U2768">
        <f t="shared" si="43"/>
        <v>15023</v>
      </c>
    </row>
    <row r="2769" spans="1:21" x14ac:dyDescent="0.2">
      <c r="A2769" t="s">
        <v>17557</v>
      </c>
      <c r="B2769" t="s">
        <v>14193</v>
      </c>
      <c r="C2769">
        <v>3514020</v>
      </c>
      <c r="D2769" t="s">
        <v>6858</v>
      </c>
      <c r="E2769" t="s">
        <v>14201</v>
      </c>
      <c r="F2769" t="s">
        <v>6402</v>
      </c>
      <c r="G2769">
        <v>2134</v>
      </c>
      <c r="H2769">
        <v>5727</v>
      </c>
      <c r="I2769">
        <v>0</v>
      </c>
      <c r="J2769">
        <v>0</v>
      </c>
      <c r="K2769">
        <v>0</v>
      </c>
      <c r="L2769" t="s">
        <v>6403</v>
      </c>
      <c r="M2769">
        <v>2018</v>
      </c>
      <c r="N2769" t="s">
        <v>6404</v>
      </c>
      <c r="O2769">
        <v>99</v>
      </c>
      <c r="P2769">
        <v>1</v>
      </c>
      <c r="Q2769" t="s">
        <v>15830</v>
      </c>
      <c r="R2769" t="s">
        <v>7734</v>
      </c>
      <c r="S2769" t="s">
        <v>7734</v>
      </c>
      <c r="T2769" t="s">
        <v>4965</v>
      </c>
      <c r="U2769">
        <f t="shared" si="43"/>
        <v>15023</v>
      </c>
    </row>
    <row r="2770" spans="1:21" x14ac:dyDescent="0.2">
      <c r="A2770" t="s">
        <v>17557</v>
      </c>
      <c r="B2770" t="s">
        <v>14193</v>
      </c>
      <c r="C2770">
        <v>3514020</v>
      </c>
      <c r="D2770" t="s">
        <v>6527</v>
      </c>
      <c r="E2770" t="s">
        <v>8381</v>
      </c>
      <c r="F2770" t="s">
        <v>6402</v>
      </c>
      <c r="G2770">
        <v>3593</v>
      </c>
      <c r="H2770">
        <v>5727</v>
      </c>
      <c r="I2770">
        <v>1</v>
      </c>
      <c r="J2770">
        <v>1</v>
      </c>
      <c r="K2770">
        <v>0</v>
      </c>
      <c r="L2770" t="s">
        <v>6403</v>
      </c>
      <c r="M2770">
        <v>2018</v>
      </c>
      <c r="N2770" t="s">
        <v>6404</v>
      </c>
      <c r="O2770">
        <v>99</v>
      </c>
      <c r="P2770">
        <v>1</v>
      </c>
      <c r="Q2770" t="s">
        <v>15830</v>
      </c>
      <c r="R2770" t="s">
        <v>7734</v>
      </c>
      <c r="S2770" t="s">
        <v>7734</v>
      </c>
      <c r="T2770" t="s">
        <v>22490</v>
      </c>
      <c r="U2770">
        <f t="shared" si="43"/>
        <v>15023</v>
      </c>
    </row>
    <row r="2771" spans="1:21" x14ac:dyDescent="0.2">
      <c r="A2771" t="s">
        <v>17559</v>
      </c>
      <c r="B2771" t="s">
        <v>17560</v>
      </c>
      <c r="C2771">
        <v>3513020</v>
      </c>
      <c r="D2771" t="s">
        <v>6571</v>
      </c>
      <c r="E2771" t="s">
        <v>6520</v>
      </c>
      <c r="F2771" t="s">
        <v>6402</v>
      </c>
      <c r="G2771">
        <v>154</v>
      </c>
      <c r="H2771">
        <v>2666</v>
      </c>
      <c r="I2771">
        <v>0</v>
      </c>
      <c r="J2771">
        <v>0</v>
      </c>
      <c r="K2771">
        <v>0</v>
      </c>
      <c r="L2771" t="s">
        <v>6409</v>
      </c>
      <c r="M2771">
        <v>2018</v>
      </c>
      <c r="N2771" t="s">
        <v>1463</v>
      </c>
      <c r="O2771">
        <v>1</v>
      </c>
      <c r="P2771">
        <v>2</v>
      </c>
      <c r="Q2771" t="s">
        <v>15830</v>
      </c>
      <c r="R2771" t="s">
        <v>7734</v>
      </c>
      <c r="S2771" t="s">
        <v>7734</v>
      </c>
      <c r="T2771" t="s">
        <v>22491</v>
      </c>
      <c r="U2771">
        <f t="shared" si="43"/>
        <v>9928</v>
      </c>
    </row>
    <row r="2772" spans="1:21" x14ac:dyDescent="0.2">
      <c r="A2772" t="s">
        <v>17559</v>
      </c>
      <c r="B2772" t="s">
        <v>17560</v>
      </c>
      <c r="C2772">
        <v>3513020</v>
      </c>
      <c r="D2772" t="s">
        <v>7031</v>
      </c>
      <c r="E2772" t="s">
        <v>15352</v>
      </c>
      <c r="F2772" t="s">
        <v>6402</v>
      </c>
      <c r="G2772">
        <v>723</v>
      </c>
      <c r="H2772">
        <v>2666</v>
      </c>
      <c r="I2772">
        <v>0</v>
      </c>
      <c r="J2772">
        <v>1</v>
      </c>
      <c r="K2772">
        <v>0</v>
      </c>
      <c r="L2772" t="s">
        <v>6409</v>
      </c>
      <c r="M2772">
        <v>2018</v>
      </c>
      <c r="N2772" t="s">
        <v>1463</v>
      </c>
      <c r="O2772">
        <v>1</v>
      </c>
      <c r="P2772">
        <v>2</v>
      </c>
      <c r="Q2772" t="s">
        <v>15830</v>
      </c>
      <c r="R2772" t="s">
        <v>7734</v>
      </c>
      <c r="S2772" t="s">
        <v>7734</v>
      </c>
      <c r="T2772" t="s">
        <v>22492</v>
      </c>
      <c r="U2772">
        <f t="shared" si="43"/>
        <v>9928</v>
      </c>
    </row>
    <row r="2773" spans="1:21" x14ac:dyDescent="0.2">
      <c r="A2773" t="s">
        <v>17559</v>
      </c>
      <c r="B2773" t="s">
        <v>17560</v>
      </c>
      <c r="C2773">
        <v>3513020</v>
      </c>
      <c r="D2773" t="s">
        <v>6807</v>
      </c>
      <c r="E2773" t="s">
        <v>15554</v>
      </c>
      <c r="F2773" t="s">
        <v>6402</v>
      </c>
      <c r="G2773">
        <v>325</v>
      </c>
      <c r="H2773">
        <v>2666</v>
      </c>
      <c r="I2773">
        <v>0</v>
      </c>
      <c r="J2773">
        <v>0</v>
      </c>
      <c r="K2773">
        <v>0</v>
      </c>
      <c r="L2773" t="s">
        <v>6403</v>
      </c>
      <c r="M2773">
        <v>2018</v>
      </c>
      <c r="N2773" t="s">
        <v>1463</v>
      </c>
      <c r="O2773">
        <v>1</v>
      </c>
      <c r="P2773">
        <v>2</v>
      </c>
      <c r="Q2773" t="s">
        <v>15830</v>
      </c>
      <c r="R2773" t="s">
        <v>7734</v>
      </c>
      <c r="S2773" t="s">
        <v>7734</v>
      </c>
      <c r="T2773" t="s">
        <v>22493</v>
      </c>
      <c r="U2773">
        <f t="shared" si="43"/>
        <v>9928</v>
      </c>
    </row>
    <row r="2774" spans="1:21" x14ac:dyDescent="0.2">
      <c r="A2774" t="s">
        <v>17559</v>
      </c>
      <c r="B2774" t="s">
        <v>17560</v>
      </c>
      <c r="C2774">
        <v>3513020</v>
      </c>
      <c r="D2774" t="s">
        <v>6411</v>
      </c>
      <c r="E2774" t="s">
        <v>6779</v>
      </c>
      <c r="F2774" t="s">
        <v>6402</v>
      </c>
      <c r="G2774">
        <v>471</v>
      </c>
      <c r="H2774">
        <v>2666</v>
      </c>
      <c r="I2774">
        <v>0</v>
      </c>
      <c r="J2774">
        <v>0</v>
      </c>
      <c r="K2774">
        <v>0</v>
      </c>
      <c r="L2774" t="s">
        <v>6403</v>
      </c>
      <c r="M2774">
        <v>2018</v>
      </c>
      <c r="N2774" t="s">
        <v>1463</v>
      </c>
      <c r="O2774">
        <v>1</v>
      </c>
      <c r="P2774">
        <v>2</v>
      </c>
      <c r="Q2774" t="s">
        <v>15830</v>
      </c>
      <c r="R2774" t="s">
        <v>7734</v>
      </c>
      <c r="S2774" t="s">
        <v>7734</v>
      </c>
      <c r="T2774" t="s">
        <v>22494</v>
      </c>
      <c r="U2774">
        <f t="shared" si="43"/>
        <v>9928</v>
      </c>
    </row>
    <row r="2775" spans="1:21" x14ac:dyDescent="0.2">
      <c r="A2775" t="s">
        <v>17559</v>
      </c>
      <c r="B2775" t="s">
        <v>17560</v>
      </c>
      <c r="C2775">
        <v>3513020</v>
      </c>
      <c r="D2775" t="s">
        <v>6620</v>
      </c>
      <c r="E2775" t="s">
        <v>15383</v>
      </c>
      <c r="F2775" t="s">
        <v>6402</v>
      </c>
      <c r="G2775">
        <v>633</v>
      </c>
      <c r="H2775">
        <v>2666</v>
      </c>
      <c r="I2775">
        <v>0</v>
      </c>
      <c r="J2775">
        <v>1</v>
      </c>
      <c r="K2775">
        <v>0</v>
      </c>
      <c r="L2775" t="s">
        <v>6403</v>
      </c>
      <c r="M2775">
        <v>2018</v>
      </c>
      <c r="N2775" t="s">
        <v>1463</v>
      </c>
      <c r="O2775">
        <v>1</v>
      </c>
      <c r="P2775">
        <v>2</v>
      </c>
      <c r="Q2775" t="s">
        <v>15830</v>
      </c>
      <c r="R2775" t="s">
        <v>7734</v>
      </c>
      <c r="S2775" t="s">
        <v>7734</v>
      </c>
      <c r="T2775" t="s">
        <v>5016</v>
      </c>
      <c r="U2775">
        <f t="shared" si="43"/>
        <v>9928</v>
      </c>
    </row>
    <row r="2776" spans="1:21" x14ac:dyDescent="0.2">
      <c r="A2776" t="s">
        <v>17559</v>
      </c>
      <c r="B2776" t="s">
        <v>17560</v>
      </c>
      <c r="C2776">
        <v>3513020</v>
      </c>
      <c r="D2776" t="s">
        <v>6761</v>
      </c>
      <c r="E2776" t="s">
        <v>15317</v>
      </c>
      <c r="F2776" t="s">
        <v>6402</v>
      </c>
      <c r="G2776">
        <v>360</v>
      </c>
      <c r="H2776">
        <v>2666</v>
      </c>
      <c r="I2776">
        <v>1</v>
      </c>
      <c r="J2776">
        <v>0</v>
      </c>
      <c r="K2776">
        <v>0</v>
      </c>
      <c r="L2776" t="s">
        <v>6403</v>
      </c>
      <c r="M2776">
        <v>2018</v>
      </c>
      <c r="N2776" t="s">
        <v>1463</v>
      </c>
      <c r="O2776">
        <v>1</v>
      </c>
      <c r="P2776">
        <v>2</v>
      </c>
      <c r="Q2776" t="s">
        <v>15830</v>
      </c>
      <c r="R2776" t="s">
        <v>7734</v>
      </c>
      <c r="S2776" t="s">
        <v>7734</v>
      </c>
      <c r="T2776" t="s">
        <v>22495</v>
      </c>
      <c r="U2776">
        <f t="shared" si="43"/>
        <v>9928</v>
      </c>
    </row>
    <row r="2777" spans="1:21" x14ac:dyDescent="0.2">
      <c r="A2777" t="s">
        <v>17561</v>
      </c>
      <c r="B2777" t="s">
        <v>17560</v>
      </c>
      <c r="C2777">
        <v>3513020</v>
      </c>
      <c r="D2777" t="s">
        <v>6430</v>
      </c>
      <c r="E2777" t="s">
        <v>7039</v>
      </c>
      <c r="F2777" t="s">
        <v>6402</v>
      </c>
      <c r="G2777">
        <v>619</v>
      </c>
      <c r="H2777">
        <v>2914</v>
      </c>
      <c r="I2777">
        <v>1</v>
      </c>
      <c r="J2777">
        <v>0</v>
      </c>
      <c r="K2777">
        <v>0</v>
      </c>
      <c r="L2777" t="s">
        <v>6403</v>
      </c>
      <c r="M2777">
        <v>2018</v>
      </c>
      <c r="N2777" t="s">
        <v>1463</v>
      </c>
      <c r="O2777">
        <v>2</v>
      </c>
      <c r="P2777">
        <v>2</v>
      </c>
      <c r="Q2777" t="s">
        <v>15830</v>
      </c>
      <c r="R2777" t="s">
        <v>7734</v>
      </c>
      <c r="S2777" t="s">
        <v>7734</v>
      </c>
      <c r="T2777" t="s">
        <v>22496</v>
      </c>
      <c r="U2777">
        <f t="shared" si="43"/>
        <v>9928</v>
      </c>
    </row>
    <row r="2778" spans="1:21" x14ac:dyDescent="0.2">
      <c r="A2778" t="s">
        <v>17561</v>
      </c>
      <c r="B2778" t="s">
        <v>17560</v>
      </c>
      <c r="C2778">
        <v>3513020</v>
      </c>
      <c r="D2778" t="s">
        <v>6917</v>
      </c>
      <c r="E2778" t="s">
        <v>9886</v>
      </c>
      <c r="F2778" t="s">
        <v>6402</v>
      </c>
      <c r="G2778">
        <v>331</v>
      </c>
      <c r="H2778">
        <v>2914</v>
      </c>
      <c r="I2778">
        <v>0</v>
      </c>
      <c r="J2778">
        <v>0</v>
      </c>
      <c r="K2778">
        <v>0</v>
      </c>
      <c r="L2778" t="s">
        <v>6403</v>
      </c>
      <c r="M2778">
        <v>2018</v>
      </c>
      <c r="N2778" t="s">
        <v>1463</v>
      </c>
      <c r="O2778">
        <v>2</v>
      </c>
      <c r="P2778">
        <v>2</v>
      </c>
      <c r="Q2778" t="s">
        <v>15830</v>
      </c>
      <c r="R2778" t="s">
        <v>7734</v>
      </c>
      <c r="S2778" t="s">
        <v>7734</v>
      </c>
      <c r="T2778" t="s">
        <v>22497</v>
      </c>
      <c r="U2778">
        <f t="shared" si="43"/>
        <v>9928</v>
      </c>
    </row>
    <row r="2779" spans="1:21" x14ac:dyDescent="0.2">
      <c r="A2779" t="s">
        <v>17561</v>
      </c>
      <c r="B2779" t="s">
        <v>17560</v>
      </c>
      <c r="C2779">
        <v>3513020</v>
      </c>
      <c r="D2779" t="s">
        <v>6709</v>
      </c>
      <c r="E2779" t="s">
        <v>11802</v>
      </c>
      <c r="F2779" t="s">
        <v>6402</v>
      </c>
      <c r="G2779">
        <v>802</v>
      </c>
      <c r="H2779">
        <v>2914</v>
      </c>
      <c r="I2779">
        <v>1</v>
      </c>
      <c r="J2779">
        <v>1</v>
      </c>
      <c r="K2779">
        <v>0</v>
      </c>
      <c r="L2779" t="s">
        <v>6403</v>
      </c>
      <c r="M2779">
        <v>2018</v>
      </c>
      <c r="N2779" t="s">
        <v>1463</v>
      </c>
      <c r="O2779">
        <v>2</v>
      </c>
      <c r="P2779">
        <v>2</v>
      </c>
      <c r="Q2779" t="s">
        <v>15830</v>
      </c>
      <c r="R2779" t="s">
        <v>7734</v>
      </c>
      <c r="S2779" t="s">
        <v>7734</v>
      </c>
      <c r="T2779" t="s">
        <v>5014</v>
      </c>
      <c r="U2779">
        <f t="shared" si="43"/>
        <v>9928</v>
      </c>
    </row>
    <row r="2780" spans="1:21" x14ac:dyDescent="0.2">
      <c r="A2780" t="s">
        <v>17561</v>
      </c>
      <c r="B2780" t="s">
        <v>17560</v>
      </c>
      <c r="C2780">
        <v>3513020</v>
      </c>
      <c r="D2780" t="s">
        <v>6620</v>
      </c>
      <c r="E2780" t="s">
        <v>11803</v>
      </c>
      <c r="F2780" t="s">
        <v>6402</v>
      </c>
      <c r="G2780">
        <v>1162</v>
      </c>
      <c r="H2780">
        <v>2914</v>
      </c>
      <c r="I2780">
        <v>0</v>
      </c>
      <c r="J2780">
        <v>1</v>
      </c>
      <c r="K2780">
        <v>0</v>
      </c>
      <c r="L2780" t="s">
        <v>6403</v>
      </c>
      <c r="M2780">
        <v>2018</v>
      </c>
      <c r="N2780" t="s">
        <v>1463</v>
      </c>
      <c r="O2780">
        <v>2</v>
      </c>
      <c r="P2780">
        <v>2</v>
      </c>
      <c r="Q2780" t="s">
        <v>15830</v>
      </c>
      <c r="R2780" t="s">
        <v>7734</v>
      </c>
      <c r="S2780" t="s">
        <v>7734</v>
      </c>
      <c r="T2780" t="s">
        <v>5013</v>
      </c>
      <c r="U2780">
        <f t="shared" si="43"/>
        <v>9928</v>
      </c>
    </row>
    <row r="2781" spans="1:21" x14ac:dyDescent="0.2">
      <c r="A2781" t="s">
        <v>17562</v>
      </c>
      <c r="B2781" t="s">
        <v>17560</v>
      </c>
      <c r="C2781">
        <v>3513020</v>
      </c>
      <c r="D2781" t="s">
        <v>6958</v>
      </c>
      <c r="E2781" t="s">
        <v>8818</v>
      </c>
      <c r="F2781" t="s">
        <v>6402</v>
      </c>
      <c r="G2781">
        <v>907</v>
      </c>
      <c r="H2781">
        <v>2107</v>
      </c>
      <c r="I2781">
        <v>1</v>
      </c>
      <c r="J2781">
        <v>1</v>
      </c>
      <c r="K2781">
        <v>0</v>
      </c>
      <c r="L2781" t="s">
        <v>6409</v>
      </c>
      <c r="M2781">
        <v>2018</v>
      </c>
      <c r="N2781" t="s">
        <v>1463</v>
      </c>
      <c r="O2781">
        <v>3</v>
      </c>
      <c r="P2781">
        <v>2</v>
      </c>
      <c r="Q2781" t="s">
        <v>15830</v>
      </c>
      <c r="R2781" t="s">
        <v>7734</v>
      </c>
      <c r="S2781" t="s">
        <v>7734</v>
      </c>
      <c r="T2781" t="s">
        <v>5008</v>
      </c>
      <c r="U2781">
        <f t="shared" si="43"/>
        <v>9928</v>
      </c>
    </row>
    <row r="2782" spans="1:21" x14ac:dyDescent="0.2">
      <c r="A2782" t="s">
        <v>17562</v>
      </c>
      <c r="B2782" t="s">
        <v>17560</v>
      </c>
      <c r="C2782">
        <v>3513020</v>
      </c>
      <c r="D2782" t="s">
        <v>6493</v>
      </c>
      <c r="E2782" t="s">
        <v>11440</v>
      </c>
      <c r="F2782" t="s">
        <v>6402</v>
      </c>
      <c r="G2782">
        <v>242</v>
      </c>
      <c r="H2782">
        <v>2107</v>
      </c>
      <c r="I2782">
        <v>1</v>
      </c>
      <c r="J2782">
        <v>0</v>
      </c>
      <c r="K2782">
        <v>0</v>
      </c>
      <c r="L2782" t="s">
        <v>6403</v>
      </c>
      <c r="M2782">
        <v>2018</v>
      </c>
      <c r="N2782" t="s">
        <v>1463</v>
      </c>
      <c r="O2782">
        <v>3</v>
      </c>
      <c r="P2782">
        <v>2</v>
      </c>
      <c r="Q2782" t="s">
        <v>15830</v>
      </c>
      <c r="R2782" t="s">
        <v>7734</v>
      </c>
      <c r="S2782" t="s">
        <v>7734</v>
      </c>
      <c r="T2782" t="s">
        <v>22498</v>
      </c>
      <c r="U2782">
        <f t="shared" si="43"/>
        <v>9928</v>
      </c>
    </row>
    <row r="2783" spans="1:21" x14ac:dyDescent="0.2">
      <c r="A2783" t="s">
        <v>17562</v>
      </c>
      <c r="B2783" t="s">
        <v>17560</v>
      </c>
      <c r="C2783">
        <v>3513020</v>
      </c>
      <c r="D2783" t="s">
        <v>6459</v>
      </c>
      <c r="E2783" t="s">
        <v>7240</v>
      </c>
      <c r="F2783" t="s">
        <v>6402</v>
      </c>
      <c r="G2783">
        <v>822</v>
      </c>
      <c r="H2783">
        <v>2107</v>
      </c>
      <c r="I2783">
        <v>0</v>
      </c>
      <c r="J2783">
        <v>1</v>
      </c>
      <c r="K2783">
        <v>0</v>
      </c>
      <c r="L2783" t="s">
        <v>6403</v>
      </c>
      <c r="M2783">
        <v>2018</v>
      </c>
      <c r="N2783" t="s">
        <v>1463</v>
      </c>
      <c r="O2783">
        <v>3</v>
      </c>
      <c r="P2783">
        <v>2</v>
      </c>
      <c r="Q2783" t="s">
        <v>15830</v>
      </c>
      <c r="R2783" t="s">
        <v>7734</v>
      </c>
      <c r="S2783" t="s">
        <v>7734</v>
      </c>
      <c r="T2783" t="s">
        <v>22499</v>
      </c>
      <c r="U2783">
        <f t="shared" si="43"/>
        <v>9928</v>
      </c>
    </row>
    <row r="2784" spans="1:21" x14ac:dyDescent="0.2">
      <c r="A2784" t="s">
        <v>17562</v>
      </c>
      <c r="B2784" t="s">
        <v>17560</v>
      </c>
      <c r="C2784">
        <v>3513020</v>
      </c>
      <c r="D2784" t="s">
        <v>6558</v>
      </c>
      <c r="E2784" t="s">
        <v>17563</v>
      </c>
      <c r="F2784" t="s">
        <v>6402</v>
      </c>
      <c r="G2784">
        <v>136</v>
      </c>
      <c r="H2784">
        <v>2107</v>
      </c>
      <c r="I2784">
        <v>0</v>
      </c>
      <c r="J2784">
        <v>0</v>
      </c>
      <c r="K2784">
        <v>0</v>
      </c>
      <c r="L2784" t="s">
        <v>6403</v>
      </c>
      <c r="M2784">
        <v>2018</v>
      </c>
      <c r="N2784" t="s">
        <v>1463</v>
      </c>
      <c r="O2784">
        <v>3</v>
      </c>
      <c r="P2784">
        <v>2</v>
      </c>
      <c r="Q2784" t="s">
        <v>15830</v>
      </c>
      <c r="R2784" t="s">
        <v>7734</v>
      </c>
      <c r="S2784" t="s">
        <v>7734</v>
      </c>
      <c r="T2784" t="s">
        <v>22500</v>
      </c>
      <c r="U2784">
        <f t="shared" si="43"/>
        <v>9928</v>
      </c>
    </row>
    <row r="2785" spans="1:21" x14ac:dyDescent="0.2">
      <c r="A2785" t="s">
        <v>17564</v>
      </c>
      <c r="B2785" t="s">
        <v>17560</v>
      </c>
      <c r="C2785">
        <v>3513020</v>
      </c>
      <c r="D2785" t="s">
        <v>8733</v>
      </c>
      <c r="E2785" t="s">
        <v>17565</v>
      </c>
      <c r="F2785" t="s">
        <v>6402</v>
      </c>
      <c r="G2785">
        <v>742</v>
      </c>
      <c r="H2785">
        <v>3911</v>
      </c>
      <c r="I2785">
        <v>0</v>
      </c>
      <c r="J2785">
        <v>1</v>
      </c>
      <c r="K2785">
        <v>0</v>
      </c>
      <c r="L2785" t="s">
        <v>6403</v>
      </c>
      <c r="M2785">
        <v>2018</v>
      </c>
      <c r="N2785" t="s">
        <v>1463</v>
      </c>
      <c r="O2785">
        <v>4</v>
      </c>
      <c r="P2785">
        <v>2</v>
      </c>
      <c r="Q2785" t="s">
        <v>15830</v>
      </c>
      <c r="R2785" t="s">
        <v>7734</v>
      </c>
      <c r="S2785" t="s">
        <v>7734</v>
      </c>
      <c r="T2785" t="s">
        <v>22501</v>
      </c>
      <c r="U2785">
        <f t="shared" si="43"/>
        <v>9928</v>
      </c>
    </row>
    <row r="2786" spans="1:21" x14ac:dyDescent="0.2">
      <c r="A2786" t="s">
        <v>17564</v>
      </c>
      <c r="B2786" t="s">
        <v>17560</v>
      </c>
      <c r="C2786">
        <v>3513020</v>
      </c>
      <c r="D2786" t="s">
        <v>6440</v>
      </c>
      <c r="E2786" t="s">
        <v>10003</v>
      </c>
      <c r="F2786" t="s">
        <v>6402</v>
      </c>
      <c r="G2786">
        <v>544</v>
      </c>
      <c r="H2786">
        <v>3911</v>
      </c>
      <c r="I2786">
        <v>0</v>
      </c>
      <c r="J2786">
        <v>0</v>
      </c>
      <c r="K2786">
        <v>0</v>
      </c>
      <c r="L2786" t="s">
        <v>6403</v>
      </c>
      <c r="M2786">
        <v>2018</v>
      </c>
      <c r="N2786" t="s">
        <v>1463</v>
      </c>
      <c r="O2786">
        <v>4</v>
      </c>
      <c r="P2786">
        <v>2</v>
      </c>
      <c r="Q2786" t="s">
        <v>15830</v>
      </c>
      <c r="R2786" t="s">
        <v>7734</v>
      </c>
      <c r="S2786" t="s">
        <v>7734</v>
      </c>
      <c r="T2786" t="s">
        <v>5025</v>
      </c>
      <c r="U2786">
        <f t="shared" si="43"/>
        <v>9928</v>
      </c>
    </row>
    <row r="2787" spans="1:21" x14ac:dyDescent="0.2">
      <c r="A2787" t="s">
        <v>17564</v>
      </c>
      <c r="B2787" t="s">
        <v>17560</v>
      </c>
      <c r="C2787">
        <v>3513020</v>
      </c>
      <c r="D2787" t="s">
        <v>6622</v>
      </c>
      <c r="E2787" t="s">
        <v>15460</v>
      </c>
      <c r="F2787" t="s">
        <v>6402</v>
      </c>
      <c r="G2787">
        <v>575</v>
      </c>
      <c r="H2787">
        <v>3911</v>
      </c>
      <c r="I2787">
        <v>0</v>
      </c>
      <c r="J2787">
        <v>0</v>
      </c>
      <c r="K2787">
        <v>0</v>
      </c>
      <c r="L2787" t="s">
        <v>6403</v>
      </c>
      <c r="M2787">
        <v>2018</v>
      </c>
      <c r="N2787" t="s">
        <v>1463</v>
      </c>
      <c r="O2787">
        <v>4</v>
      </c>
      <c r="P2787">
        <v>2</v>
      </c>
      <c r="Q2787" t="s">
        <v>15830</v>
      </c>
      <c r="R2787" t="s">
        <v>7734</v>
      </c>
      <c r="S2787" t="s">
        <v>7734</v>
      </c>
      <c r="T2787" t="s">
        <v>22502</v>
      </c>
      <c r="U2787">
        <f t="shared" si="43"/>
        <v>9928</v>
      </c>
    </row>
    <row r="2788" spans="1:21" x14ac:dyDescent="0.2">
      <c r="A2788" t="s">
        <v>17564</v>
      </c>
      <c r="B2788" t="s">
        <v>17560</v>
      </c>
      <c r="C2788">
        <v>3513020</v>
      </c>
      <c r="D2788" t="s">
        <v>6809</v>
      </c>
      <c r="E2788" t="s">
        <v>7539</v>
      </c>
      <c r="F2788" t="s">
        <v>6402</v>
      </c>
      <c r="G2788">
        <v>764</v>
      </c>
      <c r="H2788">
        <v>3911</v>
      </c>
      <c r="I2788">
        <v>0</v>
      </c>
      <c r="J2788">
        <v>1</v>
      </c>
      <c r="K2788">
        <v>0</v>
      </c>
      <c r="L2788" t="s">
        <v>6403</v>
      </c>
      <c r="M2788">
        <v>2018</v>
      </c>
      <c r="N2788" t="s">
        <v>1463</v>
      </c>
      <c r="O2788">
        <v>4</v>
      </c>
      <c r="P2788">
        <v>2</v>
      </c>
      <c r="Q2788" t="s">
        <v>15830</v>
      </c>
      <c r="R2788" t="s">
        <v>7734</v>
      </c>
      <c r="S2788" t="s">
        <v>7734</v>
      </c>
      <c r="T2788" t="s">
        <v>22503</v>
      </c>
      <c r="U2788">
        <f t="shared" si="43"/>
        <v>9928</v>
      </c>
    </row>
    <row r="2789" spans="1:21" x14ac:dyDescent="0.2">
      <c r="A2789" t="s">
        <v>17564</v>
      </c>
      <c r="B2789" t="s">
        <v>17560</v>
      </c>
      <c r="C2789">
        <v>3513020</v>
      </c>
      <c r="D2789" t="s">
        <v>7517</v>
      </c>
      <c r="E2789" t="s">
        <v>10592</v>
      </c>
      <c r="F2789" t="s">
        <v>6402</v>
      </c>
      <c r="G2789">
        <v>589</v>
      </c>
      <c r="H2789">
        <v>3911</v>
      </c>
      <c r="I2789">
        <v>1</v>
      </c>
      <c r="J2789">
        <v>0</v>
      </c>
      <c r="K2789">
        <v>0</v>
      </c>
      <c r="L2789" t="s">
        <v>6403</v>
      </c>
      <c r="M2789">
        <v>2018</v>
      </c>
      <c r="N2789" t="s">
        <v>1463</v>
      </c>
      <c r="O2789">
        <v>4</v>
      </c>
      <c r="P2789">
        <v>2</v>
      </c>
      <c r="Q2789" t="s">
        <v>15830</v>
      </c>
      <c r="R2789" t="s">
        <v>7734</v>
      </c>
      <c r="S2789" t="s">
        <v>7734</v>
      </c>
      <c r="T2789" t="s">
        <v>5007</v>
      </c>
      <c r="U2789">
        <f t="shared" si="43"/>
        <v>9928</v>
      </c>
    </row>
    <row r="2790" spans="1:21" x14ac:dyDescent="0.2">
      <c r="A2790" t="s">
        <v>17564</v>
      </c>
      <c r="B2790" t="s">
        <v>17560</v>
      </c>
      <c r="C2790">
        <v>3513020</v>
      </c>
      <c r="D2790" t="s">
        <v>6858</v>
      </c>
      <c r="E2790" t="s">
        <v>11791</v>
      </c>
      <c r="F2790" t="s">
        <v>6402</v>
      </c>
      <c r="G2790">
        <v>697</v>
      </c>
      <c r="H2790">
        <v>3911</v>
      </c>
      <c r="I2790">
        <v>0</v>
      </c>
      <c r="J2790">
        <v>0</v>
      </c>
      <c r="K2790">
        <v>0</v>
      </c>
      <c r="L2790" t="s">
        <v>6403</v>
      </c>
      <c r="M2790">
        <v>2018</v>
      </c>
      <c r="N2790" t="s">
        <v>1463</v>
      </c>
      <c r="O2790">
        <v>4</v>
      </c>
      <c r="P2790">
        <v>2</v>
      </c>
      <c r="Q2790" t="s">
        <v>15830</v>
      </c>
      <c r="R2790" t="s">
        <v>7734</v>
      </c>
      <c r="S2790" t="s">
        <v>7734</v>
      </c>
      <c r="T2790" t="s">
        <v>1155</v>
      </c>
      <c r="U2790">
        <f t="shared" si="43"/>
        <v>9928</v>
      </c>
    </row>
    <row r="2791" spans="1:21" x14ac:dyDescent="0.2">
      <c r="A2791" t="s">
        <v>17566</v>
      </c>
      <c r="B2791" t="s">
        <v>17560</v>
      </c>
      <c r="C2791">
        <v>3513020</v>
      </c>
      <c r="D2791" t="s">
        <v>15412</v>
      </c>
      <c r="E2791" t="s">
        <v>6432</v>
      </c>
      <c r="F2791" t="s">
        <v>6402</v>
      </c>
      <c r="G2791">
        <v>171</v>
      </c>
      <c r="H2791">
        <v>685</v>
      </c>
      <c r="I2791">
        <v>0</v>
      </c>
      <c r="J2791">
        <v>0</v>
      </c>
      <c r="K2791">
        <v>0</v>
      </c>
      <c r="L2791" t="s">
        <v>6409</v>
      </c>
      <c r="M2791">
        <v>2018</v>
      </c>
      <c r="N2791" t="s">
        <v>1463</v>
      </c>
      <c r="O2791">
        <v>5</v>
      </c>
      <c r="P2791">
        <v>1</v>
      </c>
      <c r="Q2791" t="s">
        <v>15830</v>
      </c>
      <c r="R2791" t="s">
        <v>7734</v>
      </c>
      <c r="S2791" t="s">
        <v>7734</v>
      </c>
      <c r="T2791" t="s">
        <v>22504</v>
      </c>
      <c r="U2791">
        <f t="shared" si="43"/>
        <v>9928</v>
      </c>
    </row>
    <row r="2792" spans="1:21" x14ac:dyDescent="0.2">
      <c r="A2792" t="s">
        <v>17566</v>
      </c>
      <c r="B2792" t="s">
        <v>17560</v>
      </c>
      <c r="C2792">
        <v>3513020</v>
      </c>
      <c r="D2792" t="s">
        <v>6527</v>
      </c>
      <c r="E2792" t="s">
        <v>17567</v>
      </c>
      <c r="F2792" t="s">
        <v>6402</v>
      </c>
      <c r="G2792">
        <v>193</v>
      </c>
      <c r="H2792">
        <v>685</v>
      </c>
      <c r="I2792">
        <v>0</v>
      </c>
      <c r="J2792">
        <v>0</v>
      </c>
      <c r="K2792">
        <v>0</v>
      </c>
      <c r="L2792" t="s">
        <v>6403</v>
      </c>
      <c r="M2792">
        <v>2018</v>
      </c>
      <c r="N2792" t="s">
        <v>1463</v>
      </c>
      <c r="O2792">
        <v>5</v>
      </c>
      <c r="P2792">
        <v>1</v>
      </c>
      <c r="Q2792" t="s">
        <v>15830</v>
      </c>
      <c r="R2792" t="s">
        <v>7734</v>
      </c>
      <c r="S2792" t="s">
        <v>7734</v>
      </c>
      <c r="T2792" t="s">
        <v>22505</v>
      </c>
      <c r="U2792">
        <f t="shared" si="43"/>
        <v>9928</v>
      </c>
    </row>
    <row r="2793" spans="1:21" x14ac:dyDescent="0.2">
      <c r="A2793" t="s">
        <v>17566</v>
      </c>
      <c r="B2793" t="s">
        <v>17560</v>
      </c>
      <c r="C2793">
        <v>3513020</v>
      </c>
      <c r="D2793" t="s">
        <v>6820</v>
      </c>
      <c r="E2793" t="s">
        <v>15638</v>
      </c>
      <c r="F2793" t="s">
        <v>6402</v>
      </c>
      <c r="G2793">
        <v>321</v>
      </c>
      <c r="H2793">
        <v>685</v>
      </c>
      <c r="I2793">
        <v>1</v>
      </c>
      <c r="J2793">
        <v>1</v>
      </c>
      <c r="K2793">
        <v>0</v>
      </c>
      <c r="L2793" t="s">
        <v>6403</v>
      </c>
      <c r="M2793">
        <v>2018</v>
      </c>
      <c r="N2793" t="s">
        <v>1463</v>
      </c>
      <c r="O2793">
        <v>5</v>
      </c>
      <c r="P2793">
        <v>1</v>
      </c>
      <c r="Q2793" t="s">
        <v>15830</v>
      </c>
      <c r="R2793" t="s">
        <v>7734</v>
      </c>
      <c r="S2793" t="s">
        <v>7734</v>
      </c>
      <c r="T2793" t="s">
        <v>22506</v>
      </c>
      <c r="U2793">
        <f t="shared" si="43"/>
        <v>9928</v>
      </c>
    </row>
    <row r="2794" spans="1:21" x14ac:dyDescent="0.2">
      <c r="A2794" t="s">
        <v>17568</v>
      </c>
      <c r="B2794" t="s">
        <v>17560</v>
      </c>
      <c r="C2794">
        <v>3513020</v>
      </c>
      <c r="D2794" t="s">
        <v>6809</v>
      </c>
      <c r="E2794" t="s">
        <v>6854</v>
      </c>
      <c r="F2794" t="s">
        <v>6402</v>
      </c>
      <c r="G2794">
        <v>0</v>
      </c>
      <c r="H2794">
        <v>0</v>
      </c>
      <c r="I2794">
        <v>1</v>
      </c>
      <c r="J2794">
        <v>1</v>
      </c>
      <c r="K2794">
        <v>1</v>
      </c>
      <c r="L2794" t="s">
        <v>6403</v>
      </c>
      <c r="M2794">
        <v>2018</v>
      </c>
      <c r="N2794" t="s">
        <v>1463</v>
      </c>
      <c r="O2794">
        <v>6</v>
      </c>
      <c r="P2794">
        <v>1</v>
      </c>
      <c r="Q2794" t="s">
        <v>15830</v>
      </c>
      <c r="R2794" t="s">
        <v>7734</v>
      </c>
      <c r="S2794" t="s">
        <v>7734</v>
      </c>
      <c r="T2794" t="s">
        <v>5003</v>
      </c>
      <c r="U2794">
        <f t="shared" si="43"/>
        <v>9928</v>
      </c>
    </row>
    <row r="2795" spans="1:21" x14ac:dyDescent="0.2">
      <c r="A2795" t="s">
        <v>17569</v>
      </c>
      <c r="B2795" t="s">
        <v>17560</v>
      </c>
      <c r="C2795">
        <v>3513020</v>
      </c>
      <c r="D2795" t="s">
        <v>7457</v>
      </c>
      <c r="E2795" t="s">
        <v>6634</v>
      </c>
      <c r="F2795" t="s">
        <v>6402</v>
      </c>
      <c r="G2795">
        <v>134</v>
      </c>
      <c r="H2795">
        <v>824</v>
      </c>
      <c r="I2795">
        <v>0</v>
      </c>
      <c r="J2795">
        <v>0</v>
      </c>
      <c r="K2795">
        <v>0</v>
      </c>
      <c r="L2795" t="s">
        <v>6409</v>
      </c>
      <c r="M2795">
        <v>2018</v>
      </c>
      <c r="N2795" t="s">
        <v>1463</v>
      </c>
      <c r="O2795">
        <v>7</v>
      </c>
      <c r="P2795">
        <v>1</v>
      </c>
      <c r="Q2795" t="s">
        <v>15830</v>
      </c>
      <c r="R2795" t="s">
        <v>7734</v>
      </c>
      <c r="S2795" t="s">
        <v>7734</v>
      </c>
      <c r="T2795" t="s">
        <v>22507</v>
      </c>
      <c r="U2795">
        <f t="shared" si="43"/>
        <v>9928</v>
      </c>
    </row>
    <row r="2796" spans="1:21" x14ac:dyDescent="0.2">
      <c r="A2796" t="s">
        <v>17569</v>
      </c>
      <c r="B2796" t="s">
        <v>17560</v>
      </c>
      <c r="C2796">
        <v>3513020</v>
      </c>
      <c r="D2796" t="s">
        <v>6713</v>
      </c>
      <c r="E2796" t="s">
        <v>6531</v>
      </c>
      <c r="F2796" t="s">
        <v>6402</v>
      </c>
      <c r="G2796">
        <v>79</v>
      </c>
      <c r="H2796">
        <v>824</v>
      </c>
      <c r="I2796">
        <v>1</v>
      </c>
      <c r="J2796">
        <v>0</v>
      </c>
      <c r="K2796">
        <v>0</v>
      </c>
      <c r="L2796" t="s">
        <v>6403</v>
      </c>
      <c r="M2796">
        <v>2018</v>
      </c>
      <c r="N2796" t="s">
        <v>1463</v>
      </c>
      <c r="O2796">
        <v>7</v>
      </c>
      <c r="P2796">
        <v>1</v>
      </c>
      <c r="Q2796" t="s">
        <v>15830</v>
      </c>
      <c r="R2796" t="s">
        <v>7734</v>
      </c>
      <c r="S2796" t="s">
        <v>7734</v>
      </c>
      <c r="T2796" t="s">
        <v>22508</v>
      </c>
      <c r="U2796">
        <f t="shared" si="43"/>
        <v>9928</v>
      </c>
    </row>
    <row r="2797" spans="1:21" x14ac:dyDescent="0.2">
      <c r="A2797" t="s">
        <v>17569</v>
      </c>
      <c r="B2797" t="s">
        <v>17560</v>
      </c>
      <c r="C2797">
        <v>3513020</v>
      </c>
      <c r="D2797" t="s">
        <v>7591</v>
      </c>
      <c r="E2797" t="s">
        <v>17570</v>
      </c>
      <c r="F2797" t="s">
        <v>6402</v>
      </c>
      <c r="G2797">
        <v>611</v>
      </c>
      <c r="H2797">
        <v>824</v>
      </c>
      <c r="I2797">
        <v>0</v>
      </c>
      <c r="J2797">
        <v>1</v>
      </c>
      <c r="K2797">
        <v>0</v>
      </c>
      <c r="L2797" t="s">
        <v>6403</v>
      </c>
      <c r="M2797">
        <v>2018</v>
      </c>
      <c r="N2797" t="s">
        <v>1463</v>
      </c>
      <c r="O2797">
        <v>7</v>
      </c>
      <c r="P2797">
        <v>1</v>
      </c>
      <c r="Q2797" t="s">
        <v>15830</v>
      </c>
      <c r="R2797" t="s">
        <v>7734</v>
      </c>
      <c r="S2797" t="s">
        <v>7734</v>
      </c>
      <c r="T2797" t="s">
        <v>22509</v>
      </c>
      <c r="U2797">
        <f t="shared" si="43"/>
        <v>9928</v>
      </c>
    </row>
    <row r="2798" spans="1:21" x14ac:dyDescent="0.2">
      <c r="A2798" t="s">
        <v>17571</v>
      </c>
      <c r="B2798" t="s">
        <v>17560</v>
      </c>
      <c r="C2798">
        <v>3513020</v>
      </c>
      <c r="D2798" t="s">
        <v>17572</v>
      </c>
      <c r="E2798" t="s">
        <v>7108</v>
      </c>
      <c r="F2798" t="s">
        <v>6402</v>
      </c>
      <c r="G2798">
        <v>399</v>
      </c>
      <c r="H2798">
        <v>748</v>
      </c>
      <c r="I2798">
        <v>0</v>
      </c>
      <c r="J2798">
        <v>1</v>
      </c>
      <c r="K2798">
        <v>0</v>
      </c>
      <c r="L2798" t="s">
        <v>6403</v>
      </c>
      <c r="M2798">
        <v>2018</v>
      </c>
      <c r="N2798" t="s">
        <v>1463</v>
      </c>
      <c r="O2798">
        <v>8</v>
      </c>
      <c r="P2798">
        <v>1</v>
      </c>
      <c r="Q2798" t="s">
        <v>15830</v>
      </c>
      <c r="R2798" t="s">
        <v>7734</v>
      </c>
      <c r="S2798" t="s">
        <v>7734</v>
      </c>
      <c r="T2798" t="s">
        <v>22510</v>
      </c>
      <c r="U2798">
        <f t="shared" si="43"/>
        <v>9928</v>
      </c>
    </row>
    <row r="2799" spans="1:21" x14ac:dyDescent="0.2">
      <c r="A2799" t="s">
        <v>17571</v>
      </c>
      <c r="B2799" t="s">
        <v>17560</v>
      </c>
      <c r="C2799">
        <v>3513020</v>
      </c>
      <c r="D2799" t="s">
        <v>6425</v>
      </c>
      <c r="E2799" t="s">
        <v>7085</v>
      </c>
      <c r="F2799" t="s">
        <v>6402</v>
      </c>
      <c r="G2799">
        <v>349</v>
      </c>
      <c r="H2799">
        <v>748</v>
      </c>
      <c r="I2799">
        <v>1</v>
      </c>
      <c r="J2799">
        <v>0</v>
      </c>
      <c r="K2799">
        <v>0</v>
      </c>
      <c r="L2799" t="s">
        <v>6403</v>
      </c>
      <c r="M2799">
        <v>2018</v>
      </c>
      <c r="N2799" t="s">
        <v>1463</v>
      </c>
      <c r="O2799">
        <v>8</v>
      </c>
      <c r="P2799">
        <v>1</v>
      </c>
      <c r="Q2799" t="s">
        <v>15830</v>
      </c>
      <c r="R2799" t="s">
        <v>7734</v>
      </c>
      <c r="S2799" t="s">
        <v>7734</v>
      </c>
      <c r="T2799" t="s">
        <v>4999</v>
      </c>
      <c r="U2799">
        <f t="shared" si="43"/>
        <v>9928</v>
      </c>
    </row>
    <row r="2800" spans="1:21" x14ac:dyDescent="0.2">
      <c r="A2800" t="s">
        <v>17573</v>
      </c>
      <c r="B2800" t="s">
        <v>17560</v>
      </c>
      <c r="C2800">
        <v>3513020</v>
      </c>
      <c r="D2800" t="s">
        <v>11814</v>
      </c>
      <c r="E2800" t="s">
        <v>11815</v>
      </c>
      <c r="F2800" t="s">
        <v>6402</v>
      </c>
      <c r="G2800">
        <v>174</v>
      </c>
      <c r="H2800">
        <v>548</v>
      </c>
      <c r="I2800">
        <v>0</v>
      </c>
      <c r="J2800">
        <v>0</v>
      </c>
      <c r="K2800">
        <v>0</v>
      </c>
      <c r="L2800" t="s">
        <v>6409</v>
      </c>
      <c r="M2800">
        <v>2018</v>
      </c>
      <c r="N2800" t="s">
        <v>1463</v>
      </c>
      <c r="O2800">
        <v>9</v>
      </c>
      <c r="P2800">
        <v>1</v>
      </c>
      <c r="Q2800" t="s">
        <v>15830</v>
      </c>
      <c r="R2800" t="s">
        <v>7734</v>
      </c>
      <c r="S2800" t="s">
        <v>7734</v>
      </c>
      <c r="T2800" t="s">
        <v>5029</v>
      </c>
      <c r="U2800">
        <f t="shared" si="43"/>
        <v>9928</v>
      </c>
    </row>
    <row r="2801" spans="1:21" x14ac:dyDescent="0.2">
      <c r="A2801" t="s">
        <v>17573</v>
      </c>
      <c r="B2801" t="s">
        <v>17560</v>
      </c>
      <c r="C2801">
        <v>3513020</v>
      </c>
      <c r="D2801" t="s">
        <v>6533</v>
      </c>
      <c r="E2801" t="s">
        <v>12477</v>
      </c>
      <c r="F2801" t="s">
        <v>6402</v>
      </c>
      <c r="G2801">
        <v>49</v>
      </c>
      <c r="H2801">
        <v>548</v>
      </c>
      <c r="I2801">
        <v>0</v>
      </c>
      <c r="J2801">
        <v>0</v>
      </c>
      <c r="K2801">
        <v>0</v>
      </c>
      <c r="L2801" t="s">
        <v>6403</v>
      </c>
      <c r="M2801">
        <v>2018</v>
      </c>
      <c r="N2801" t="s">
        <v>1463</v>
      </c>
      <c r="O2801">
        <v>9</v>
      </c>
      <c r="P2801">
        <v>1</v>
      </c>
      <c r="Q2801" t="s">
        <v>15830</v>
      </c>
      <c r="R2801" t="s">
        <v>7734</v>
      </c>
      <c r="S2801" t="s">
        <v>7734</v>
      </c>
      <c r="T2801" t="s">
        <v>22511</v>
      </c>
      <c r="U2801">
        <f t="shared" si="43"/>
        <v>9928</v>
      </c>
    </row>
    <row r="2802" spans="1:21" x14ac:dyDescent="0.2">
      <c r="A2802" t="s">
        <v>17573</v>
      </c>
      <c r="B2802" t="s">
        <v>17560</v>
      </c>
      <c r="C2802">
        <v>3513020</v>
      </c>
      <c r="D2802" t="s">
        <v>6434</v>
      </c>
      <c r="E2802" t="s">
        <v>11827</v>
      </c>
      <c r="F2802" t="s">
        <v>6402</v>
      </c>
      <c r="G2802">
        <v>207</v>
      </c>
      <c r="H2802">
        <v>548</v>
      </c>
      <c r="I2802">
        <v>0</v>
      </c>
      <c r="J2802">
        <v>1</v>
      </c>
      <c r="K2802">
        <v>0</v>
      </c>
      <c r="L2802" t="s">
        <v>6403</v>
      </c>
      <c r="M2802">
        <v>2018</v>
      </c>
      <c r="N2802" t="s">
        <v>1463</v>
      </c>
      <c r="O2802">
        <v>9</v>
      </c>
      <c r="P2802">
        <v>1</v>
      </c>
      <c r="Q2802" t="s">
        <v>15830</v>
      </c>
      <c r="R2802" t="s">
        <v>7734</v>
      </c>
      <c r="S2802" t="s">
        <v>7734</v>
      </c>
      <c r="T2802" t="s">
        <v>4997</v>
      </c>
      <c r="U2802">
        <f t="shared" si="43"/>
        <v>9928</v>
      </c>
    </row>
    <row r="2803" spans="1:21" x14ac:dyDescent="0.2">
      <c r="A2803" t="s">
        <v>17573</v>
      </c>
      <c r="B2803" t="s">
        <v>17560</v>
      </c>
      <c r="C2803">
        <v>3513020</v>
      </c>
      <c r="D2803" t="s">
        <v>6609</v>
      </c>
      <c r="E2803" t="s">
        <v>17574</v>
      </c>
      <c r="F2803" t="s">
        <v>6402</v>
      </c>
      <c r="G2803">
        <v>118</v>
      </c>
      <c r="H2803">
        <v>548</v>
      </c>
      <c r="I2803">
        <v>0</v>
      </c>
      <c r="J2803">
        <v>0</v>
      </c>
      <c r="K2803">
        <v>0</v>
      </c>
      <c r="L2803" t="s">
        <v>6403</v>
      </c>
      <c r="M2803">
        <v>2018</v>
      </c>
      <c r="N2803" t="s">
        <v>1463</v>
      </c>
      <c r="O2803">
        <v>9</v>
      </c>
      <c r="P2803">
        <v>1</v>
      </c>
      <c r="Q2803" t="s">
        <v>15830</v>
      </c>
      <c r="R2803" t="s">
        <v>7734</v>
      </c>
      <c r="S2803" t="s">
        <v>7734</v>
      </c>
      <c r="T2803" t="s">
        <v>22512</v>
      </c>
      <c r="U2803">
        <f t="shared" si="43"/>
        <v>9928</v>
      </c>
    </row>
    <row r="2804" spans="1:21" x14ac:dyDescent="0.2">
      <c r="A2804" t="s">
        <v>17575</v>
      </c>
      <c r="B2804" t="s">
        <v>17560</v>
      </c>
      <c r="C2804">
        <v>3513020</v>
      </c>
      <c r="D2804" t="s">
        <v>7263</v>
      </c>
      <c r="E2804" t="s">
        <v>7098</v>
      </c>
      <c r="F2804" t="s">
        <v>6402</v>
      </c>
      <c r="G2804">
        <v>4043</v>
      </c>
      <c r="H2804">
        <v>9928</v>
      </c>
      <c r="I2804">
        <v>0</v>
      </c>
      <c r="J2804">
        <v>0</v>
      </c>
      <c r="K2804">
        <v>0</v>
      </c>
      <c r="L2804" t="s">
        <v>6409</v>
      </c>
      <c r="M2804">
        <v>2018</v>
      </c>
      <c r="N2804" t="s">
        <v>6404</v>
      </c>
      <c r="O2804">
        <v>99</v>
      </c>
      <c r="P2804">
        <v>1</v>
      </c>
      <c r="Q2804" t="s">
        <v>15830</v>
      </c>
      <c r="R2804" t="s">
        <v>7734</v>
      </c>
      <c r="S2804" t="s">
        <v>7734</v>
      </c>
      <c r="T2804" t="s">
        <v>22513</v>
      </c>
      <c r="U2804">
        <f t="shared" si="43"/>
        <v>9928</v>
      </c>
    </row>
    <row r="2805" spans="1:21" x14ac:dyDescent="0.2">
      <c r="A2805" t="s">
        <v>17575</v>
      </c>
      <c r="B2805" t="s">
        <v>17560</v>
      </c>
      <c r="C2805">
        <v>3513020</v>
      </c>
      <c r="D2805" t="s">
        <v>6428</v>
      </c>
      <c r="E2805" t="s">
        <v>6909</v>
      </c>
      <c r="F2805" t="s">
        <v>6402</v>
      </c>
      <c r="G2805">
        <v>4981</v>
      </c>
      <c r="H2805">
        <v>9928</v>
      </c>
      <c r="I2805">
        <v>0</v>
      </c>
      <c r="J2805">
        <v>1</v>
      </c>
      <c r="K2805">
        <v>0</v>
      </c>
      <c r="L2805" t="s">
        <v>6403</v>
      </c>
      <c r="M2805">
        <v>2018</v>
      </c>
      <c r="N2805" t="s">
        <v>6404</v>
      </c>
      <c r="O2805">
        <v>99</v>
      </c>
      <c r="P2805">
        <v>1</v>
      </c>
      <c r="Q2805" t="s">
        <v>15830</v>
      </c>
      <c r="R2805" t="s">
        <v>7734</v>
      </c>
      <c r="S2805" t="s">
        <v>7734</v>
      </c>
      <c r="T2805" t="s">
        <v>1152</v>
      </c>
      <c r="U2805">
        <f t="shared" si="43"/>
        <v>9928</v>
      </c>
    </row>
    <row r="2806" spans="1:21" x14ac:dyDescent="0.2">
      <c r="A2806" t="s">
        <v>17575</v>
      </c>
      <c r="B2806" t="s">
        <v>17560</v>
      </c>
      <c r="C2806">
        <v>3513020</v>
      </c>
      <c r="D2806" t="s">
        <v>6591</v>
      </c>
      <c r="E2806" t="s">
        <v>16675</v>
      </c>
      <c r="F2806" t="s">
        <v>6402</v>
      </c>
      <c r="G2806">
        <v>904</v>
      </c>
      <c r="H2806">
        <v>9928</v>
      </c>
      <c r="I2806">
        <v>0</v>
      </c>
      <c r="J2806">
        <v>0</v>
      </c>
      <c r="K2806">
        <v>0</v>
      </c>
      <c r="L2806" t="s">
        <v>6403</v>
      </c>
      <c r="M2806">
        <v>2018</v>
      </c>
      <c r="N2806" t="s">
        <v>6404</v>
      </c>
      <c r="O2806">
        <v>99</v>
      </c>
      <c r="P2806">
        <v>1</v>
      </c>
      <c r="Q2806" t="s">
        <v>15830</v>
      </c>
      <c r="R2806" t="s">
        <v>7734</v>
      </c>
      <c r="S2806" t="s">
        <v>7734</v>
      </c>
      <c r="T2806" t="s">
        <v>22514</v>
      </c>
      <c r="U2806">
        <f t="shared" si="43"/>
        <v>9928</v>
      </c>
    </row>
    <row r="2807" spans="1:21" x14ac:dyDescent="0.2">
      <c r="A2807" t="s">
        <v>17576</v>
      </c>
      <c r="B2807" t="s">
        <v>12873</v>
      </c>
      <c r="C2807">
        <v>3512015</v>
      </c>
      <c r="D2807" t="s">
        <v>7548</v>
      </c>
      <c r="E2807" t="s">
        <v>7357</v>
      </c>
      <c r="F2807" t="s">
        <v>6402</v>
      </c>
      <c r="G2807">
        <v>2288</v>
      </c>
      <c r="H2807">
        <v>14659</v>
      </c>
      <c r="I2807">
        <v>1</v>
      </c>
      <c r="J2807">
        <v>1</v>
      </c>
      <c r="K2807">
        <v>0</v>
      </c>
      <c r="L2807" t="s">
        <v>6409</v>
      </c>
      <c r="M2807">
        <v>2018</v>
      </c>
      <c r="N2807" t="s">
        <v>1463</v>
      </c>
      <c r="O2807">
        <v>1</v>
      </c>
      <c r="P2807">
        <v>5</v>
      </c>
      <c r="Q2807" t="s">
        <v>15830</v>
      </c>
      <c r="R2807" t="s">
        <v>7734</v>
      </c>
      <c r="S2807" t="s">
        <v>7734</v>
      </c>
      <c r="T2807" t="s">
        <v>5052</v>
      </c>
      <c r="U2807">
        <f t="shared" si="43"/>
        <v>14659</v>
      </c>
    </row>
    <row r="2808" spans="1:21" x14ac:dyDescent="0.2">
      <c r="A2808" t="s">
        <v>17576</v>
      </c>
      <c r="B2808" t="s">
        <v>12873</v>
      </c>
      <c r="C2808">
        <v>3512015</v>
      </c>
      <c r="D2808" t="s">
        <v>6602</v>
      </c>
      <c r="E2808" t="s">
        <v>12878</v>
      </c>
      <c r="F2808" t="s">
        <v>6402</v>
      </c>
      <c r="G2808">
        <v>1600</v>
      </c>
      <c r="H2808">
        <v>14659</v>
      </c>
      <c r="I2808">
        <v>0</v>
      </c>
      <c r="J2808">
        <v>1</v>
      </c>
      <c r="K2808">
        <v>0</v>
      </c>
      <c r="L2808" t="s">
        <v>6409</v>
      </c>
      <c r="M2808">
        <v>2018</v>
      </c>
      <c r="N2808" t="s">
        <v>1463</v>
      </c>
      <c r="O2808">
        <v>1</v>
      </c>
      <c r="P2808">
        <v>5</v>
      </c>
      <c r="Q2808" t="s">
        <v>15830</v>
      </c>
      <c r="R2808" t="s">
        <v>7734</v>
      </c>
      <c r="S2808" t="s">
        <v>7734</v>
      </c>
      <c r="T2808" t="s">
        <v>5054</v>
      </c>
      <c r="U2808">
        <f t="shared" si="43"/>
        <v>14659</v>
      </c>
    </row>
    <row r="2809" spans="1:21" x14ac:dyDescent="0.2">
      <c r="A2809" t="s">
        <v>17576</v>
      </c>
      <c r="B2809" t="s">
        <v>12873</v>
      </c>
      <c r="C2809">
        <v>3512015</v>
      </c>
      <c r="D2809" t="s">
        <v>6440</v>
      </c>
      <c r="E2809" t="s">
        <v>15721</v>
      </c>
      <c r="F2809" t="s">
        <v>6402</v>
      </c>
      <c r="G2809">
        <v>676</v>
      </c>
      <c r="H2809">
        <v>14659</v>
      </c>
      <c r="I2809">
        <v>0</v>
      </c>
      <c r="J2809">
        <v>0</v>
      </c>
      <c r="K2809">
        <v>0</v>
      </c>
      <c r="L2809" t="s">
        <v>6403</v>
      </c>
      <c r="M2809">
        <v>2018</v>
      </c>
      <c r="N2809" t="s">
        <v>1463</v>
      </c>
      <c r="O2809">
        <v>1</v>
      </c>
      <c r="P2809">
        <v>5</v>
      </c>
      <c r="Q2809" t="s">
        <v>15830</v>
      </c>
      <c r="R2809" t="s">
        <v>7734</v>
      </c>
      <c r="S2809" t="s">
        <v>7734</v>
      </c>
      <c r="T2809" t="s">
        <v>22515</v>
      </c>
      <c r="U2809">
        <f t="shared" si="43"/>
        <v>14659</v>
      </c>
    </row>
    <row r="2810" spans="1:21" x14ac:dyDescent="0.2">
      <c r="A2810" t="s">
        <v>17576</v>
      </c>
      <c r="B2810" t="s">
        <v>12873</v>
      </c>
      <c r="C2810">
        <v>3512015</v>
      </c>
      <c r="D2810" t="s">
        <v>6968</v>
      </c>
      <c r="E2810" t="s">
        <v>17577</v>
      </c>
      <c r="F2810" t="s">
        <v>6402</v>
      </c>
      <c r="G2810">
        <v>1262</v>
      </c>
      <c r="H2810">
        <v>14659</v>
      </c>
      <c r="I2810">
        <v>0</v>
      </c>
      <c r="J2810">
        <v>0</v>
      </c>
      <c r="K2810">
        <v>0</v>
      </c>
      <c r="L2810" t="s">
        <v>6403</v>
      </c>
      <c r="M2810">
        <v>2018</v>
      </c>
      <c r="N2810" t="s">
        <v>1463</v>
      </c>
      <c r="O2810">
        <v>1</v>
      </c>
      <c r="P2810">
        <v>5</v>
      </c>
      <c r="Q2810" t="s">
        <v>15830</v>
      </c>
      <c r="R2810" t="s">
        <v>7734</v>
      </c>
      <c r="S2810" t="s">
        <v>7734</v>
      </c>
      <c r="T2810" t="s">
        <v>22516</v>
      </c>
      <c r="U2810">
        <f t="shared" si="43"/>
        <v>14659</v>
      </c>
    </row>
    <row r="2811" spans="1:21" x14ac:dyDescent="0.2">
      <c r="A2811" t="s">
        <v>17576</v>
      </c>
      <c r="B2811" t="s">
        <v>12873</v>
      </c>
      <c r="C2811">
        <v>3512015</v>
      </c>
      <c r="D2811" t="s">
        <v>7168</v>
      </c>
      <c r="E2811" t="s">
        <v>17578</v>
      </c>
      <c r="F2811" t="s">
        <v>6402</v>
      </c>
      <c r="G2811">
        <v>422</v>
      </c>
      <c r="H2811">
        <v>14659</v>
      </c>
      <c r="I2811">
        <v>0</v>
      </c>
      <c r="J2811">
        <v>0</v>
      </c>
      <c r="K2811">
        <v>0</v>
      </c>
      <c r="L2811" t="s">
        <v>6403</v>
      </c>
      <c r="M2811">
        <v>2018</v>
      </c>
      <c r="N2811" t="s">
        <v>1463</v>
      </c>
      <c r="O2811">
        <v>1</v>
      </c>
      <c r="P2811">
        <v>5</v>
      </c>
      <c r="Q2811" t="s">
        <v>15830</v>
      </c>
      <c r="R2811" t="s">
        <v>7734</v>
      </c>
      <c r="S2811" t="s">
        <v>7734</v>
      </c>
      <c r="T2811" t="s">
        <v>22517</v>
      </c>
      <c r="U2811">
        <f t="shared" si="43"/>
        <v>14659</v>
      </c>
    </row>
    <row r="2812" spans="1:21" x14ac:dyDescent="0.2">
      <c r="A2812" t="s">
        <v>17576</v>
      </c>
      <c r="B2812" t="s">
        <v>12873</v>
      </c>
      <c r="C2812">
        <v>3512015</v>
      </c>
      <c r="D2812" t="s">
        <v>6411</v>
      </c>
      <c r="E2812" t="s">
        <v>7309</v>
      </c>
      <c r="F2812" t="s">
        <v>6402</v>
      </c>
      <c r="G2812">
        <v>1420</v>
      </c>
      <c r="H2812">
        <v>14659</v>
      </c>
      <c r="I2812">
        <v>0</v>
      </c>
      <c r="J2812">
        <v>0</v>
      </c>
      <c r="K2812">
        <v>0</v>
      </c>
      <c r="L2812" t="s">
        <v>6403</v>
      </c>
      <c r="M2812">
        <v>2018</v>
      </c>
      <c r="N2812" t="s">
        <v>1463</v>
      </c>
      <c r="O2812">
        <v>1</v>
      </c>
      <c r="P2812">
        <v>5</v>
      </c>
      <c r="Q2812" t="s">
        <v>15830</v>
      </c>
      <c r="R2812" t="s">
        <v>7734</v>
      </c>
      <c r="S2812" t="s">
        <v>7734</v>
      </c>
      <c r="T2812" t="s">
        <v>22518</v>
      </c>
      <c r="U2812">
        <f t="shared" si="43"/>
        <v>14659</v>
      </c>
    </row>
    <row r="2813" spans="1:21" x14ac:dyDescent="0.2">
      <c r="A2813" t="s">
        <v>17576</v>
      </c>
      <c r="B2813" t="s">
        <v>12873</v>
      </c>
      <c r="C2813">
        <v>3512015</v>
      </c>
      <c r="D2813" t="s">
        <v>6622</v>
      </c>
      <c r="E2813" t="s">
        <v>12877</v>
      </c>
      <c r="F2813" t="s">
        <v>6402</v>
      </c>
      <c r="G2813">
        <v>2318</v>
      </c>
      <c r="H2813">
        <v>14659</v>
      </c>
      <c r="I2813">
        <v>1</v>
      </c>
      <c r="J2813">
        <v>1</v>
      </c>
      <c r="K2813">
        <v>0</v>
      </c>
      <c r="L2813" t="s">
        <v>6403</v>
      </c>
      <c r="M2813">
        <v>2018</v>
      </c>
      <c r="N2813" t="s">
        <v>1463</v>
      </c>
      <c r="O2813">
        <v>1</v>
      </c>
      <c r="P2813">
        <v>5</v>
      </c>
      <c r="Q2813" t="s">
        <v>15830</v>
      </c>
      <c r="R2813" t="s">
        <v>7734</v>
      </c>
      <c r="S2813" t="s">
        <v>7734</v>
      </c>
      <c r="T2813" t="s">
        <v>5051</v>
      </c>
      <c r="U2813">
        <f t="shared" si="43"/>
        <v>14659</v>
      </c>
    </row>
    <row r="2814" spans="1:21" x14ac:dyDescent="0.2">
      <c r="A2814" t="s">
        <v>17576</v>
      </c>
      <c r="B2814" t="s">
        <v>12873</v>
      </c>
      <c r="C2814">
        <v>3512015</v>
      </c>
      <c r="D2814" t="s">
        <v>6539</v>
      </c>
      <c r="E2814" t="s">
        <v>10332</v>
      </c>
      <c r="F2814" t="s">
        <v>6402</v>
      </c>
      <c r="G2814">
        <v>1957</v>
      </c>
      <c r="H2814">
        <v>14659</v>
      </c>
      <c r="I2814">
        <v>1</v>
      </c>
      <c r="J2814">
        <v>1</v>
      </c>
      <c r="K2814">
        <v>0</v>
      </c>
      <c r="L2814" t="s">
        <v>6403</v>
      </c>
      <c r="M2814">
        <v>2018</v>
      </c>
      <c r="N2814" t="s">
        <v>1463</v>
      </c>
      <c r="O2814">
        <v>1</v>
      </c>
      <c r="P2814">
        <v>5</v>
      </c>
      <c r="Q2814" t="s">
        <v>15830</v>
      </c>
      <c r="R2814" t="s">
        <v>7734</v>
      </c>
      <c r="S2814" t="s">
        <v>7734</v>
      </c>
      <c r="T2814" t="s">
        <v>22519</v>
      </c>
      <c r="U2814">
        <f t="shared" si="43"/>
        <v>14659</v>
      </c>
    </row>
    <row r="2815" spans="1:21" x14ac:dyDescent="0.2">
      <c r="A2815" t="s">
        <v>17576</v>
      </c>
      <c r="B2815" t="s">
        <v>12873</v>
      </c>
      <c r="C2815">
        <v>3512015</v>
      </c>
      <c r="D2815" t="s">
        <v>12879</v>
      </c>
      <c r="E2815" t="s">
        <v>15630</v>
      </c>
      <c r="F2815" t="s">
        <v>6402</v>
      </c>
      <c r="G2815">
        <v>2090</v>
      </c>
      <c r="H2815">
        <v>14659</v>
      </c>
      <c r="I2815">
        <v>0</v>
      </c>
      <c r="J2815">
        <v>1</v>
      </c>
      <c r="K2815">
        <v>0</v>
      </c>
      <c r="L2815" t="s">
        <v>6403</v>
      </c>
      <c r="M2815">
        <v>2018</v>
      </c>
      <c r="N2815" t="s">
        <v>1463</v>
      </c>
      <c r="O2815">
        <v>1</v>
      </c>
      <c r="P2815">
        <v>5</v>
      </c>
      <c r="Q2815" t="s">
        <v>15830</v>
      </c>
      <c r="R2815" t="s">
        <v>7734</v>
      </c>
      <c r="S2815" t="s">
        <v>7734</v>
      </c>
      <c r="T2815" t="s">
        <v>22520</v>
      </c>
      <c r="U2815">
        <f t="shared" si="43"/>
        <v>14659</v>
      </c>
    </row>
    <row r="2816" spans="1:21" x14ac:dyDescent="0.2">
      <c r="A2816" t="s">
        <v>17576</v>
      </c>
      <c r="B2816" t="s">
        <v>12873</v>
      </c>
      <c r="C2816">
        <v>3512015</v>
      </c>
      <c r="D2816" t="s">
        <v>7001</v>
      </c>
      <c r="E2816" t="s">
        <v>7845</v>
      </c>
      <c r="F2816" t="s">
        <v>6402</v>
      </c>
      <c r="G2816">
        <v>626</v>
      </c>
      <c r="H2816">
        <v>14659</v>
      </c>
      <c r="I2816">
        <v>0</v>
      </c>
      <c r="J2816">
        <v>0</v>
      </c>
      <c r="K2816">
        <v>0</v>
      </c>
      <c r="L2816" t="s">
        <v>6403</v>
      </c>
      <c r="M2816">
        <v>2018</v>
      </c>
      <c r="N2816" t="s">
        <v>1463</v>
      </c>
      <c r="O2816">
        <v>1</v>
      </c>
      <c r="P2816">
        <v>5</v>
      </c>
      <c r="Q2816" t="s">
        <v>15830</v>
      </c>
      <c r="R2816" t="s">
        <v>7734</v>
      </c>
      <c r="S2816" t="s">
        <v>7734</v>
      </c>
      <c r="T2816" t="s">
        <v>5062</v>
      </c>
      <c r="U2816">
        <f t="shared" si="43"/>
        <v>14659</v>
      </c>
    </row>
    <row r="2817" spans="1:21" x14ac:dyDescent="0.2">
      <c r="A2817" t="s">
        <v>17579</v>
      </c>
      <c r="B2817" t="s">
        <v>12873</v>
      </c>
      <c r="C2817">
        <v>3512015</v>
      </c>
      <c r="D2817" t="s">
        <v>6919</v>
      </c>
      <c r="E2817" t="s">
        <v>8447</v>
      </c>
      <c r="F2817" t="s">
        <v>6402</v>
      </c>
      <c r="G2817">
        <v>2183</v>
      </c>
      <c r="H2817">
        <v>10770</v>
      </c>
      <c r="I2817">
        <v>1</v>
      </c>
      <c r="J2817">
        <v>1</v>
      </c>
      <c r="K2817">
        <v>0</v>
      </c>
      <c r="L2817" t="s">
        <v>6409</v>
      </c>
      <c r="M2817">
        <v>2018</v>
      </c>
      <c r="N2817" t="s">
        <v>1463</v>
      </c>
      <c r="O2817">
        <v>2</v>
      </c>
      <c r="P2817">
        <v>4</v>
      </c>
      <c r="Q2817" t="s">
        <v>15830</v>
      </c>
      <c r="R2817" t="s">
        <v>7734</v>
      </c>
      <c r="S2817" t="s">
        <v>7734</v>
      </c>
      <c r="T2817" t="s">
        <v>1161</v>
      </c>
      <c r="U2817">
        <f t="shared" si="43"/>
        <v>14659</v>
      </c>
    </row>
    <row r="2818" spans="1:21" x14ac:dyDescent="0.2">
      <c r="A2818" t="s">
        <v>17579</v>
      </c>
      <c r="B2818" t="s">
        <v>12873</v>
      </c>
      <c r="C2818">
        <v>3512015</v>
      </c>
      <c r="D2818" t="s">
        <v>17580</v>
      </c>
      <c r="E2818" t="s">
        <v>7431</v>
      </c>
      <c r="F2818" t="s">
        <v>6402</v>
      </c>
      <c r="G2818">
        <v>1555</v>
      </c>
      <c r="H2818">
        <v>10770</v>
      </c>
      <c r="I2818">
        <v>0</v>
      </c>
      <c r="J2818">
        <v>1</v>
      </c>
      <c r="K2818">
        <v>0</v>
      </c>
      <c r="L2818" t="s">
        <v>6403</v>
      </c>
      <c r="M2818">
        <v>2018</v>
      </c>
      <c r="N2818" t="s">
        <v>1463</v>
      </c>
      <c r="O2818">
        <v>2</v>
      </c>
      <c r="P2818">
        <v>4</v>
      </c>
      <c r="Q2818" t="s">
        <v>15830</v>
      </c>
      <c r="R2818" t="s">
        <v>7734</v>
      </c>
      <c r="S2818" t="s">
        <v>7734</v>
      </c>
      <c r="T2818" t="s">
        <v>22521</v>
      </c>
      <c r="U2818">
        <f t="shared" ref="U2818:U2881" si="44">_xlfn.MAXIFS($H$2:$H$6695, $C$2:$C$6695,C2818)</f>
        <v>14659</v>
      </c>
    </row>
    <row r="2819" spans="1:21" x14ac:dyDescent="0.2">
      <c r="A2819" t="s">
        <v>17579</v>
      </c>
      <c r="B2819" t="s">
        <v>12873</v>
      </c>
      <c r="C2819">
        <v>3512015</v>
      </c>
      <c r="D2819" t="s">
        <v>6771</v>
      </c>
      <c r="E2819" t="s">
        <v>15403</v>
      </c>
      <c r="F2819" t="s">
        <v>6402</v>
      </c>
      <c r="G2819">
        <v>1725</v>
      </c>
      <c r="H2819">
        <v>10770</v>
      </c>
      <c r="I2819">
        <v>1</v>
      </c>
      <c r="J2819">
        <v>1</v>
      </c>
      <c r="K2819">
        <v>0</v>
      </c>
      <c r="L2819" t="s">
        <v>6403</v>
      </c>
      <c r="M2819">
        <v>2018</v>
      </c>
      <c r="N2819" t="s">
        <v>1463</v>
      </c>
      <c r="O2819">
        <v>2</v>
      </c>
      <c r="P2819">
        <v>4</v>
      </c>
      <c r="Q2819" t="s">
        <v>15830</v>
      </c>
      <c r="R2819" t="s">
        <v>7734</v>
      </c>
      <c r="S2819" t="s">
        <v>7734</v>
      </c>
      <c r="T2819" t="s">
        <v>22522</v>
      </c>
      <c r="U2819">
        <f t="shared" si="44"/>
        <v>14659</v>
      </c>
    </row>
    <row r="2820" spans="1:21" x14ac:dyDescent="0.2">
      <c r="A2820" t="s">
        <v>17579</v>
      </c>
      <c r="B2820" t="s">
        <v>12873</v>
      </c>
      <c r="C2820">
        <v>3512015</v>
      </c>
      <c r="D2820" t="s">
        <v>6539</v>
      </c>
      <c r="E2820" t="s">
        <v>10187</v>
      </c>
      <c r="F2820" t="s">
        <v>6402</v>
      </c>
      <c r="G2820">
        <v>492</v>
      </c>
      <c r="H2820">
        <v>10770</v>
      </c>
      <c r="I2820">
        <v>0</v>
      </c>
      <c r="J2820">
        <v>0</v>
      </c>
      <c r="K2820">
        <v>0</v>
      </c>
      <c r="L2820" t="s">
        <v>6403</v>
      </c>
      <c r="M2820">
        <v>2018</v>
      </c>
      <c r="N2820" t="s">
        <v>1463</v>
      </c>
      <c r="O2820">
        <v>2</v>
      </c>
      <c r="P2820">
        <v>4</v>
      </c>
      <c r="Q2820" t="s">
        <v>15830</v>
      </c>
      <c r="R2820" t="s">
        <v>7734</v>
      </c>
      <c r="S2820" t="s">
        <v>7734</v>
      </c>
      <c r="T2820" t="s">
        <v>22523</v>
      </c>
      <c r="U2820">
        <f t="shared" si="44"/>
        <v>14659</v>
      </c>
    </row>
    <row r="2821" spans="1:21" x14ac:dyDescent="0.2">
      <c r="A2821" t="s">
        <v>17579</v>
      </c>
      <c r="B2821" t="s">
        <v>12873</v>
      </c>
      <c r="C2821">
        <v>3512015</v>
      </c>
      <c r="D2821" t="s">
        <v>15612</v>
      </c>
      <c r="E2821" t="s">
        <v>17581</v>
      </c>
      <c r="F2821" t="s">
        <v>6402</v>
      </c>
      <c r="G2821">
        <v>1046</v>
      </c>
      <c r="H2821">
        <v>10770</v>
      </c>
      <c r="I2821">
        <v>0</v>
      </c>
      <c r="J2821">
        <v>0</v>
      </c>
      <c r="K2821">
        <v>0</v>
      </c>
      <c r="L2821" t="s">
        <v>6403</v>
      </c>
      <c r="M2821">
        <v>2018</v>
      </c>
      <c r="N2821" t="s">
        <v>1463</v>
      </c>
      <c r="O2821">
        <v>2</v>
      </c>
      <c r="P2821">
        <v>4</v>
      </c>
      <c r="Q2821" t="s">
        <v>15830</v>
      </c>
      <c r="R2821" t="s">
        <v>7734</v>
      </c>
      <c r="S2821" t="s">
        <v>7734</v>
      </c>
      <c r="T2821" t="s">
        <v>22524</v>
      </c>
      <c r="U2821">
        <f t="shared" si="44"/>
        <v>14659</v>
      </c>
    </row>
    <row r="2822" spans="1:21" x14ac:dyDescent="0.2">
      <c r="A2822" t="s">
        <v>17579</v>
      </c>
      <c r="B2822" t="s">
        <v>12873</v>
      </c>
      <c r="C2822">
        <v>3512015</v>
      </c>
      <c r="D2822" t="s">
        <v>6851</v>
      </c>
      <c r="E2822" t="s">
        <v>12881</v>
      </c>
      <c r="F2822" t="s">
        <v>6402</v>
      </c>
      <c r="G2822">
        <v>1315</v>
      </c>
      <c r="H2822">
        <v>10770</v>
      </c>
      <c r="I2822">
        <v>1</v>
      </c>
      <c r="J2822">
        <v>1</v>
      </c>
      <c r="K2822">
        <v>0</v>
      </c>
      <c r="L2822" t="s">
        <v>6403</v>
      </c>
      <c r="M2822">
        <v>2018</v>
      </c>
      <c r="N2822" t="s">
        <v>1463</v>
      </c>
      <c r="O2822">
        <v>2</v>
      </c>
      <c r="P2822">
        <v>4</v>
      </c>
      <c r="Q2822" t="s">
        <v>15830</v>
      </c>
      <c r="R2822" t="s">
        <v>7734</v>
      </c>
      <c r="S2822" t="s">
        <v>7734</v>
      </c>
      <c r="T2822" t="s">
        <v>5049</v>
      </c>
      <c r="U2822">
        <f t="shared" si="44"/>
        <v>14659</v>
      </c>
    </row>
    <row r="2823" spans="1:21" x14ac:dyDescent="0.2">
      <c r="A2823" t="s">
        <v>17579</v>
      </c>
      <c r="B2823" t="s">
        <v>12873</v>
      </c>
      <c r="C2823">
        <v>3512015</v>
      </c>
      <c r="D2823" t="s">
        <v>6440</v>
      </c>
      <c r="E2823" t="s">
        <v>7830</v>
      </c>
      <c r="F2823" t="s">
        <v>6402</v>
      </c>
      <c r="G2823">
        <v>1225</v>
      </c>
      <c r="H2823">
        <v>10770</v>
      </c>
      <c r="I2823">
        <v>0</v>
      </c>
      <c r="J2823">
        <v>0</v>
      </c>
      <c r="K2823">
        <v>0</v>
      </c>
      <c r="L2823" t="s">
        <v>6403</v>
      </c>
      <c r="M2823">
        <v>2018</v>
      </c>
      <c r="N2823" t="s">
        <v>1463</v>
      </c>
      <c r="O2823">
        <v>2</v>
      </c>
      <c r="P2823">
        <v>4</v>
      </c>
      <c r="Q2823" t="s">
        <v>15830</v>
      </c>
      <c r="R2823" t="s">
        <v>7734</v>
      </c>
      <c r="S2823" t="s">
        <v>7734</v>
      </c>
      <c r="T2823" t="s">
        <v>22525</v>
      </c>
      <c r="U2823">
        <f t="shared" si="44"/>
        <v>14659</v>
      </c>
    </row>
    <row r="2824" spans="1:21" x14ac:dyDescent="0.2">
      <c r="A2824" t="s">
        <v>17579</v>
      </c>
      <c r="B2824" t="s">
        <v>12873</v>
      </c>
      <c r="C2824">
        <v>3512015</v>
      </c>
      <c r="D2824" t="s">
        <v>6943</v>
      </c>
      <c r="E2824" t="s">
        <v>9034</v>
      </c>
      <c r="F2824" t="s">
        <v>6402</v>
      </c>
      <c r="G2824">
        <v>1229</v>
      </c>
      <c r="H2824">
        <v>10770</v>
      </c>
      <c r="I2824">
        <v>1</v>
      </c>
      <c r="J2824">
        <v>0</v>
      </c>
      <c r="K2824">
        <v>0</v>
      </c>
      <c r="L2824" t="s">
        <v>6403</v>
      </c>
      <c r="M2824">
        <v>2018</v>
      </c>
      <c r="N2824" t="s">
        <v>1463</v>
      </c>
      <c r="O2824">
        <v>2</v>
      </c>
      <c r="P2824">
        <v>4</v>
      </c>
      <c r="Q2824" t="s">
        <v>15830</v>
      </c>
      <c r="R2824" t="s">
        <v>7734</v>
      </c>
      <c r="S2824" t="s">
        <v>7734</v>
      </c>
      <c r="T2824" t="s">
        <v>22526</v>
      </c>
      <c r="U2824">
        <f t="shared" si="44"/>
        <v>14659</v>
      </c>
    </row>
    <row r="2825" spans="1:21" x14ac:dyDescent="0.2">
      <c r="A2825" t="s">
        <v>17582</v>
      </c>
      <c r="B2825" t="s">
        <v>12873</v>
      </c>
      <c r="C2825">
        <v>3512015</v>
      </c>
      <c r="D2825" t="s">
        <v>6493</v>
      </c>
      <c r="E2825" t="s">
        <v>12875</v>
      </c>
      <c r="F2825" t="s">
        <v>6402</v>
      </c>
      <c r="G2825">
        <v>0</v>
      </c>
      <c r="H2825">
        <v>0</v>
      </c>
      <c r="I2825">
        <v>1</v>
      </c>
      <c r="J2825">
        <v>1</v>
      </c>
      <c r="K2825">
        <v>1</v>
      </c>
      <c r="L2825" t="s">
        <v>6403</v>
      </c>
      <c r="M2825">
        <v>2018</v>
      </c>
      <c r="N2825" t="s">
        <v>1463</v>
      </c>
      <c r="O2825">
        <v>3</v>
      </c>
      <c r="P2825">
        <v>2</v>
      </c>
      <c r="Q2825" t="s">
        <v>15830</v>
      </c>
      <c r="R2825" t="s">
        <v>7734</v>
      </c>
      <c r="S2825" t="s">
        <v>7734</v>
      </c>
      <c r="T2825" t="s">
        <v>5053</v>
      </c>
      <c r="U2825">
        <f t="shared" si="44"/>
        <v>14659</v>
      </c>
    </row>
    <row r="2826" spans="1:21" x14ac:dyDescent="0.2">
      <c r="A2826" t="s">
        <v>17582</v>
      </c>
      <c r="B2826" t="s">
        <v>12873</v>
      </c>
      <c r="C2826">
        <v>3512015</v>
      </c>
      <c r="D2826" t="s">
        <v>6425</v>
      </c>
      <c r="E2826" t="s">
        <v>15791</v>
      </c>
      <c r="F2826" t="s">
        <v>6402</v>
      </c>
      <c r="G2826">
        <v>0</v>
      </c>
      <c r="H2826">
        <v>0</v>
      </c>
      <c r="I2826">
        <v>1</v>
      </c>
      <c r="J2826">
        <v>1</v>
      </c>
      <c r="K2826">
        <v>1</v>
      </c>
      <c r="L2826" t="s">
        <v>6403</v>
      </c>
      <c r="M2826">
        <v>2018</v>
      </c>
      <c r="N2826" t="s">
        <v>1463</v>
      </c>
      <c r="O2826">
        <v>3</v>
      </c>
      <c r="P2826">
        <v>2</v>
      </c>
      <c r="Q2826" t="s">
        <v>15830</v>
      </c>
      <c r="R2826" t="s">
        <v>7734</v>
      </c>
      <c r="S2826" t="s">
        <v>7734</v>
      </c>
      <c r="T2826" t="s">
        <v>22527</v>
      </c>
      <c r="U2826">
        <f t="shared" si="44"/>
        <v>14659</v>
      </c>
    </row>
    <row r="2827" spans="1:21" x14ac:dyDescent="0.2">
      <c r="A2827" t="s">
        <v>17583</v>
      </c>
      <c r="B2827" t="s">
        <v>12873</v>
      </c>
      <c r="C2827">
        <v>3512015</v>
      </c>
      <c r="D2827" t="s">
        <v>6831</v>
      </c>
      <c r="E2827" t="s">
        <v>6803</v>
      </c>
      <c r="F2827" t="s">
        <v>6402</v>
      </c>
      <c r="G2827">
        <v>400</v>
      </c>
      <c r="H2827">
        <v>754</v>
      </c>
      <c r="I2827">
        <v>0</v>
      </c>
      <c r="J2827">
        <v>1</v>
      </c>
      <c r="K2827">
        <v>0</v>
      </c>
      <c r="L2827" t="s">
        <v>6409</v>
      </c>
      <c r="M2827">
        <v>2018</v>
      </c>
      <c r="N2827" t="s">
        <v>1463</v>
      </c>
      <c r="O2827">
        <v>4</v>
      </c>
      <c r="P2827">
        <v>1</v>
      </c>
      <c r="Q2827" t="s">
        <v>15830</v>
      </c>
      <c r="R2827" t="s">
        <v>7734</v>
      </c>
      <c r="S2827" t="s">
        <v>7734</v>
      </c>
      <c r="T2827" t="s">
        <v>5046</v>
      </c>
      <c r="U2827">
        <f t="shared" si="44"/>
        <v>14659</v>
      </c>
    </row>
    <row r="2828" spans="1:21" x14ac:dyDescent="0.2">
      <c r="A2828" t="s">
        <v>17583</v>
      </c>
      <c r="B2828" t="s">
        <v>12873</v>
      </c>
      <c r="C2828">
        <v>3512015</v>
      </c>
      <c r="D2828" t="s">
        <v>12473</v>
      </c>
      <c r="E2828" t="s">
        <v>12897</v>
      </c>
      <c r="F2828" t="s">
        <v>6402</v>
      </c>
      <c r="G2828">
        <v>178</v>
      </c>
      <c r="H2828">
        <v>754</v>
      </c>
      <c r="I2828">
        <v>0</v>
      </c>
      <c r="J2828">
        <v>0</v>
      </c>
      <c r="K2828">
        <v>0</v>
      </c>
      <c r="L2828" t="s">
        <v>6403</v>
      </c>
      <c r="M2828">
        <v>2018</v>
      </c>
      <c r="N2828" t="s">
        <v>1463</v>
      </c>
      <c r="O2828">
        <v>4</v>
      </c>
      <c r="P2828">
        <v>1</v>
      </c>
      <c r="Q2828" t="s">
        <v>15830</v>
      </c>
      <c r="R2828" t="s">
        <v>7734</v>
      </c>
      <c r="S2828" t="s">
        <v>7734</v>
      </c>
      <c r="T2828" t="s">
        <v>5064</v>
      </c>
      <c r="U2828">
        <f t="shared" si="44"/>
        <v>14659</v>
      </c>
    </row>
    <row r="2829" spans="1:21" x14ac:dyDescent="0.2">
      <c r="A2829" t="s">
        <v>17583</v>
      </c>
      <c r="B2829" t="s">
        <v>12873</v>
      </c>
      <c r="C2829">
        <v>3512015</v>
      </c>
      <c r="D2829" t="s">
        <v>6580</v>
      </c>
      <c r="E2829" t="s">
        <v>11375</v>
      </c>
      <c r="F2829" t="s">
        <v>6402</v>
      </c>
      <c r="G2829">
        <v>176</v>
      </c>
      <c r="H2829">
        <v>754</v>
      </c>
      <c r="I2829">
        <v>0</v>
      </c>
      <c r="J2829">
        <v>0</v>
      </c>
      <c r="K2829">
        <v>0</v>
      </c>
      <c r="L2829" t="s">
        <v>6403</v>
      </c>
      <c r="M2829">
        <v>2018</v>
      </c>
      <c r="N2829" t="s">
        <v>1463</v>
      </c>
      <c r="O2829">
        <v>4</v>
      </c>
      <c r="P2829">
        <v>1</v>
      </c>
      <c r="Q2829" t="s">
        <v>15830</v>
      </c>
      <c r="R2829" t="s">
        <v>7734</v>
      </c>
      <c r="S2829" t="s">
        <v>7734</v>
      </c>
      <c r="T2829" t="s">
        <v>22528</v>
      </c>
      <c r="U2829">
        <f t="shared" si="44"/>
        <v>14659</v>
      </c>
    </row>
    <row r="2830" spans="1:21" x14ac:dyDescent="0.2">
      <c r="A2830" t="s">
        <v>17584</v>
      </c>
      <c r="B2830" t="s">
        <v>12873</v>
      </c>
      <c r="C2830">
        <v>3512015</v>
      </c>
      <c r="D2830" t="s">
        <v>6660</v>
      </c>
      <c r="E2830" t="s">
        <v>6441</v>
      </c>
      <c r="F2830" t="s">
        <v>6402</v>
      </c>
      <c r="G2830">
        <v>3249</v>
      </c>
      <c r="H2830">
        <v>10268</v>
      </c>
      <c r="I2830">
        <v>0</v>
      </c>
      <c r="J2830">
        <v>0</v>
      </c>
      <c r="K2830">
        <v>0</v>
      </c>
      <c r="L2830" t="s">
        <v>6403</v>
      </c>
      <c r="M2830">
        <v>2018</v>
      </c>
      <c r="N2830" t="s">
        <v>6404</v>
      </c>
      <c r="O2830">
        <v>99</v>
      </c>
      <c r="P2830">
        <v>1</v>
      </c>
      <c r="Q2830" t="s">
        <v>15830</v>
      </c>
      <c r="R2830" t="s">
        <v>7734</v>
      </c>
      <c r="S2830" t="s">
        <v>7734</v>
      </c>
      <c r="T2830" t="s">
        <v>5045</v>
      </c>
      <c r="U2830">
        <f t="shared" si="44"/>
        <v>14659</v>
      </c>
    </row>
    <row r="2831" spans="1:21" x14ac:dyDescent="0.2">
      <c r="A2831" t="s">
        <v>17584</v>
      </c>
      <c r="B2831" t="s">
        <v>12873</v>
      </c>
      <c r="C2831">
        <v>3512015</v>
      </c>
      <c r="D2831" t="s">
        <v>6493</v>
      </c>
      <c r="E2831" t="s">
        <v>7085</v>
      </c>
      <c r="F2831" t="s">
        <v>6402</v>
      </c>
      <c r="G2831">
        <v>7019</v>
      </c>
      <c r="H2831">
        <v>10268</v>
      </c>
      <c r="I2831">
        <v>1</v>
      </c>
      <c r="J2831">
        <v>1</v>
      </c>
      <c r="K2831">
        <v>0</v>
      </c>
      <c r="L2831" t="s">
        <v>6403</v>
      </c>
      <c r="M2831">
        <v>2018</v>
      </c>
      <c r="N2831" t="s">
        <v>6404</v>
      </c>
      <c r="O2831">
        <v>99</v>
      </c>
      <c r="P2831">
        <v>1</v>
      </c>
      <c r="Q2831" t="s">
        <v>15830</v>
      </c>
      <c r="R2831" t="s">
        <v>7734</v>
      </c>
      <c r="S2831" t="s">
        <v>7734</v>
      </c>
      <c r="T2831" t="s">
        <v>1159</v>
      </c>
      <c r="U2831">
        <f t="shared" si="44"/>
        <v>14659</v>
      </c>
    </row>
    <row r="2832" spans="1:21" x14ac:dyDescent="0.2">
      <c r="A2832" t="s">
        <v>17585</v>
      </c>
      <c r="B2832" t="s">
        <v>8446</v>
      </c>
      <c r="C2832">
        <v>3543019</v>
      </c>
      <c r="D2832" t="s">
        <v>6477</v>
      </c>
      <c r="E2832" t="s">
        <v>17586</v>
      </c>
      <c r="F2832" t="s">
        <v>6402</v>
      </c>
      <c r="G2832">
        <v>47</v>
      </c>
      <c r="H2832">
        <v>880</v>
      </c>
      <c r="I2832">
        <v>0</v>
      </c>
      <c r="J2832">
        <v>0</v>
      </c>
      <c r="K2832">
        <v>0</v>
      </c>
      <c r="L2832" t="s">
        <v>6403</v>
      </c>
      <c r="M2832">
        <v>2018</v>
      </c>
      <c r="N2832" t="s">
        <v>1463</v>
      </c>
      <c r="O2832">
        <v>1</v>
      </c>
      <c r="P2832">
        <v>1</v>
      </c>
      <c r="Q2832" t="s">
        <v>15830</v>
      </c>
      <c r="R2832" t="s">
        <v>7734</v>
      </c>
      <c r="S2832" t="s">
        <v>7734</v>
      </c>
      <c r="T2832" t="s">
        <v>22529</v>
      </c>
      <c r="U2832">
        <f t="shared" si="44"/>
        <v>4238</v>
      </c>
    </row>
    <row r="2833" spans="1:21" x14ac:dyDescent="0.2">
      <c r="A2833" t="s">
        <v>17585</v>
      </c>
      <c r="B2833" t="s">
        <v>8446</v>
      </c>
      <c r="C2833">
        <v>3543019</v>
      </c>
      <c r="D2833" t="s">
        <v>6822</v>
      </c>
      <c r="E2833" t="s">
        <v>17587</v>
      </c>
      <c r="F2833" t="s">
        <v>6402</v>
      </c>
      <c r="G2833">
        <v>132</v>
      </c>
      <c r="H2833">
        <v>880</v>
      </c>
      <c r="I2833">
        <v>0</v>
      </c>
      <c r="J2833">
        <v>0</v>
      </c>
      <c r="K2833">
        <v>0</v>
      </c>
      <c r="L2833" t="s">
        <v>6403</v>
      </c>
      <c r="M2833">
        <v>2018</v>
      </c>
      <c r="N2833" t="s">
        <v>1463</v>
      </c>
      <c r="O2833">
        <v>1</v>
      </c>
      <c r="P2833">
        <v>1</v>
      </c>
      <c r="Q2833" t="s">
        <v>15830</v>
      </c>
      <c r="R2833" t="s">
        <v>7734</v>
      </c>
      <c r="S2833" t="s">
        <v>7734</v>
      </c>
      <c r="T2833" t="s">
        <v>22530</v>
      </c>
      <c r="U2833">
        <f t="shared" si="44"/>
        <v>4238</v>
      </c>
    </row>
    <row r="2834" spans="1:21" x14ac:dyDescent="0.2">
      <c r="A2834" t="s">
        <v>17585</v>
      </c>
      <c r="B2834" t="s">
        <v>8446</v>
      </c>
      <c r="C2834">
        <v>3543019</v>
      </c>
      <c r="D2834" t="s">
        <v>6425</v>
      </c>
      <c r="E2834" t="s">
        <v>8454</v>
      </c>
      <c r="F2834" t="s">
        <v>6402</v>
      </c>
      <c r="G2834">
        <v>539</v>
      </c>
      <c r="H2834">
        <v>880</v>
      </c>
      <c r="I2834">
        <v>0</v>
      </c>
      <c r="J2834">
        <v>1</v>
      </c>
      <c r="K2834">
        <v>0</v>
      </c>
      <c r="L2834" t="s">
        <v>6403</v>
      </c>
      <c r="M2834">
        <v>2018</v>
      </c>
      <c r="N2834" t="s">
        <v>1463</v>
      </c>
      <c r="O2834">
        <v>1</v>
      </c>
      <c r="P2834">
        <v>1</v>
      </c>
      <c r="Q2834" t="s">
        <v>15830</v>
      </c>
      <c r="R2834" t="s">
        <v>7734</v>
      </c>
      <c r="S2834" t="s">
        <v>7734</v>
      </c>
      <c r="T2834" t="s">
        <v>5080</v>
      </c>
      <c r="U2834">
        <f t="shared" si="44"/>
        <v>4238</v>
      </c>
    </row>
    <row r="2835" spans="1:21" x14ac:dyDescent="0.2">
      <c r="A2835" t="s">
        <v>17585</v>
      </c>
      <c r="B2835" t="s">
        <v>8446</v>
      </c>
      <c r="C2835">
        <v>3543019</v>
      </c>
      <c r="D2835" t="s">
        <v>7185</v>
      </c>
      <c r="E2835" t="s">
        <v>17588</v>
      </c>
      <c r="F2835" t="s">
        <v>6402</v>
      </c>
      <c r="G2835">
        <v>162</v>
      </c>
      <c r="H2835">
        <v>880</v>
      </c>
      <c r="I2835">
        <v>0</v>
      </c>
      <c r="J2835">
        <v>0</v>
      </c>
      <c r="K2835">
        <v>0</v>
      </c>
      <c r="L2835" t="s">
        <v>6403</v>
      </c>
      <c r="M2835">
        <v>2018</v>
      </c>
      <c r="N2835" t="s">
        <v>1463</v>
      </c>
      <c r="O2835">
        <v>1</v>
      </c>
      <c r="P2835">
        <v>1</v>
      </c>
      <c r="Q2835" t="s">
        <v>15830</v>
      </c>
      <c r="R2835" t="s">
        <v>7734</v>
      </c>
      <c r="S2835" t="s">
        <v>7734</v>
      </c>
      <c r="T2835" t="s">
        <v>22531</v>
      </c>
      <c r="U2835">
        <f t="shared" si="44"/>
        <v>4238</v>
      </c>
    </row>
    <row r="2836" spans="1:21" x14ac:dyDescent="0.2">
      <c r="A2836" t="s">
        <v>17589</v>
      </c>
      <c r="B2836" t="s">
        <v>8446</v>
      </c>
      <c r="C2836">
        <v>3543019</v>
      </c>
      <c r="D2836" t="s">
        <v>11058</v>
      </c>
      <c r="E2836" t="s">
        <v>17590</v>
      </c>
      <c r="F2836" t="s">
        <v>6402</v>
      </c>
      <c r="G2836">
        <v>237</v>
      </c>
      <c r="H2836">
        <v>1043</v>
      </c>
      <c r="I2836">
        <v>0</v>
      </c>
      <c r="J2836">
        <v>0</v>
      </c>
      <c r="K2836">
        <v>0</v>
      </c>
      <c r="L2836" t="s">
        <v>6409</v>
      </c>
      <c r="M2836">
        <v>2018</v>
      </c>
      <c r="N2836" t="s">
        <v>1463</v>
      </c>
      <c r="O2836">
        <v>2</v>
      </c>
      <c r="P2836">
        <v>1</v>
      </c>
      <c r="Q2836" t="s">
        <v>15830</v>
      </c>
      <c r="R2836" t="s">
        <v>7734</v>
      </c>
      <c r="S2836" t="s">
        <v>7734</v>
      </c>
      <c r="T2836" t="s">
        <v>8457</v>
      </c>
      <c r="U2836">
        <f t="shared" si="44"/>
        <v>4238</v>
      </c>
    </row>
    <row r="2837" spans="1:21" x14ac:dyDescent="0.2">
      <c r="A2837" t="s">
        <v>17589</v>
      </c>
      <c r="B2837" t="s">
        <v>8446</v>
      </c>
      <c r="C2837">
        <v>3543019</v>
      </c>
      <c r="D2837" t="s">
        <v>6809</v>
      </c>
      <c r="E2837" t="s">
        <v>12131</v>
      </c>
      <c r="F2837" t="s">
        <v>6402</v>
      </c>
      <c r="G2837">
        <v>383</v>
      </c>
      <c r="H2837">
        <v>1043</v>
      </c>
      <c r="I2837">
        <v>0</v>
      </c>
      <c r="J2837">
        <v>0</v>
      </c>
      <c r="K2837">
        <v>0</v>
      </c>
      <c r="L2837" t="s">
        <v>6403</v>
      </c>
      <c r="M2837">
        <v>2018</v>
      </c>
      <c r="N2837" t="s">
        <v>1463</v>
      </c>
      <c r="O2837">
        <v>2</v>
      </c>
      <c r="P2837">
        <v>1</v>
      </c>
      <c r="Q2837" t="s">
        <v>15830</v>
      </c>
      <c r="R2837" t="s">
        <v>7734</v>
      </c>
      <c r="S2837" t="s">
        <v>7734</v>
      </c>
      <c r="T2837" t="s">
        <v>22532</v>
      </c>
      <c r="U2837">
        <f t="shared" si="44"/>
        <v>4238</v>
      </c>
    </row>
    <row r="2838" spans="1:21" x14ac:dyDescent="0.2">
      <c r="A2838" t="s">
        <v>17589</v>
      </c>
      <c r="B2838" t="s">
        <v>8446</v>
      </c>
      <c r="C2838">
        <v>3543019</v>
      </c>
      <c r="D2838" t="s">
        <v>6442</v>
      </c>
      <c r="E2838" t="s">
        <v>6695</v>
      </c>
      <c r="F2838" t="s">
        <v>6402</v>
      </c>
      <c r="G2838">
        <v>423</v>
      </c>
      <c r="H2838">
        <v>1043</v>
      </c>
      <c r="I2838">
        <v>0</v>
      </c>
      <c r="J2838">
        <v>1</v>
      </c>
      <c r="K2838">
        <v>0</v>
      </c>
      <c r="L2838" t="s">
        <v>6403</v>
      </c>
      <c r="M2838">
        <v>2018</v>
      </c>
      <c r="N2838" t="s">
        <v>1463</v>
      </c>
      <c r="O2838">
        <v>2</v>
      </c>
      <c r="P2838">
        <v>1</v>
      </c>
      <c r="Q2838" t="s">
        <v>15830</v>
      </c>
      <c r="R2838" t="s">
        <v>7734</v>
      </c>
      <c r="S2838" t="s">
        <v>7734</v>
      </c>
      <c r="T2838" t="s">
        <v>22533</v>
      </c>
      <c r="U2838">
        <f t="shared" si="44"/>
        <v>4238</v>
      </c>
    </row>
    <row r="2839" spans="1:21" x14ac:dyDescent="0.2">
      <c r="A2839" t="s">
        <v>17591</v>
      </c>
      <c r="B2839" t="s">
        <v>8446</v>
      </c>
      <c r="C2839">
        <v>3543019</v>
      </c>
      <c r="D2839" t="s">
        <v>7529</v>
      </c>
      <c r="E2839" t="s">
        <v>7006</v>
      </c>
      <c r="F2839" t="s">
        <v>6402</v>
      </c>
      <c r="G2839">
        <v>283</v>
      </c>
      <c r="H2839">
        <v>1015</v>
      </c>
      <c r="I2839">
        <v>0</v>
      </c>
      <c r="J2839">
        <v>0</v>
      </c>
      <c r="K2839">
        <v>0</v>
      </c>
      <c r="L2839" t="s">
        <v>6409</v>
      </c>
      <c r="M2839">
        <v>2018</v>
      </c>
      <c r="N2839" t="s">
        <v>1463</v>
      </c>
      <c r="O2839">
        <v>3</v>
      </c>
      <c r="P2839">
        <v>1</v>
      </c>
      <c r="Q2839" t="s">
        <v>15830</v>
      </c>
      <c r="R2839" t="s">
        <v>7734</v>
      </c>
      <c r="S2839" t="s">
        <v>7734</v>
      </c>
      <c r="T2839" t="s">
        <v>22534</v>
      </c>
      <c r="U2839">
        <f t="shared" si="44"/>
        <v>4238</v>
      </c>
    </row>
    <row r="2840" spans="1:21" x14ac:dyDescent="0.2">
      <c r="A2840" t="s">
        <v>17591</v>
      </c>
      <c r="B2840" t="s">
        <v>8446</v>
      </c>
      <c r="C2840">
        <v>3543019</v>
      </c>
      <c r="D2840" t="s">
        <v>7448</v>
      </c>
      <c r="E2840" t="s">
        <v>8447</v>
      </c>
      <c r="F2840" t="s">
        <v>6402</v>
      </c>
      <c r="G2840">
        <v>288</v>
      </c>
      <c r="H2840">
        <v>1015</v>
      </c>
      <c r="I2840">
        <v>0</v>
      </c>
      <c r="J2840">
        <v>0</v>
      </c>
      <c r="K2840">
        <v>0</v>
      </c>
      <c r="L2840" t="s">
        <v>6409</v>
      </c>
      <c r="M2840">
        <v>2018</v>
      </c>
      <c r="N2840" t="s">
        <v>1463</v>
      </c>
      <c r="O2840">
        <v>3</v>
      </c>
      <c r="P2840">
        <v>1</v>
      </c>
      <c r="Q2840" t="s">
        <v>15830</v>
      </c>
      <c r="R2840" t="s">
        <v>7734</v>
      </c>
      <c r="S2840" t="s">
        <v>7734</v>
      </c>
      <c r="T2840" t="s">
        <v>22535</v>
      </c>
      <c r="U2840">
        <f t="shared" si="44"/>
        <v>4238</v>
      </c>
    </row>
    <row r="2841" spans="1:21" x14ac:dyDescent="0.2">
      <c r="A2841" t="s">
        <v>17591</v>
      </c>
      <c r="B2841" t="s">
        <v>8446</v>
      </c>
      <c r="C2841">
        <v>3543019</v>
      </c>
      <c r="D2841" t="s">
        <v>6566</v>
      </c>
      <c r="E2841" t="s">
        <v>8278</v>
      </c>
      <c r="F2841" t="s">
        <v>6402</v>
      </c>
      <c r="G2841">
        <v>444</v>
      </c>
      <c r="H2841">
        <v>1015</v>
      </c>
      <c r="I2841">
        <v>0</v>
      </c>
      <c r="J2841">
        <v>1</v>
      </c>
      <c r="K2841">
        <v>0</v>
      </c>
      <c r="L2841" t="s">
        <v>6403</v>
      </c>
      <c r="M2841">
        <v>2018</v>
      </c>
      <c r="N2841" t="s">
        <v>1463</v>
      </c>
      <c r="O2841">
        <v>3</v>
      </c>
      <c r="P2841">
        <v>1</v>
      </c>
      <c r="Q2841" t="s">
        <v>15830</v>
      </c>
      <c r="R2841" t="s">
        <v>7734</v>
      </c>
      <c r="S2841" t="s">
        <v>7734</v>
      </c>
      <c r="T2841" t="s">
        <v>5085</v>
      </c>
      <c r="U2841">
        <f t="shared" si="44"/>
        <v>4238</v>
      </c>
    </row>
    <row r="2842" spans="1:21" x14ac:dyDescent="0.2">
      <c r="A2842" t="s">
        <v>17592</v>
      </c>
      <c r="B2842" t="s">
        <v>8446</v>
      </c>
      <c r="C2842">
        <v>3543019</v>
      </c>
      <c r="D2842" t="s">
        <v>15596</v>
      </c>
      <c r="E2842" t="s">
        <v>7095</v>
      </c>
      <c r="F2842" t="s">
        <v>6402</v>
      </c>
      <c r="G2842">
        <v>146</v>
      </c>
      <c r="H2842">
        <v>710</v>
      </c>
      <c r="I2842">
        <v>1</v>
      </c>
      <c r="J2842">
        <v>0</v>
      </c>
      <c r="K2842">
        <v>0</v>
      </c>
      <c r="L2842" t="s">
        <v>6403</v>
      </c>
      <c r="M2842">
        <v>2018</v>
      </c>
      <c r="N2842" t="s">
        <v>1463</v>
      </c>
      <c r="O2842">
        <v>4</v>
      </c>
      <c r="P2842">
        <v>1</v>
      </c>
      <c r="Q2842" t="s">
        <v>15830</v>
      </c>
      <c r="R2842" t="s">
        <v>7734</v>
      </c>
      <c r="S2842" t="s">
        <v>7734</v>
      </c>
      <c r="T2842" t="s">
        <v>22536</v>
      </c>
      <c r="U2842">
        <f t="shared" si="44"/>
        <v>4238</v>
      </c>
    </row>
    <row r="2843" spans="1:21" x14ac:dyDescent="0.2">
      <c r="A2843" t="s">
        <v>17592</v>
      </c>
      <c r="B2843" t="s">
        <v>8446</v>
      </c>
      <c r="C2843">
        <v>3543019</v>
      </c>
      <c r="D2843" t="s">
        <v>6722</v>
      </c>
      <c r="E2843" t="s">
        <v>8462</v>
      </c>
      <c r="F2843" t="s">
        <v>6402</v>
      </c>
      <c r="G2843">
        <v>258</v>
      </c>
      <c r="H2843">
        <v>710</v>
      </c>
      <c r="I2843">
        <v>0</v>
      </c>
      <c r="J2843">
        <v>1</v>
      </c>
      <c r="K2843">
        <v>0</v>
      </c>
      <c r="L2843" t="s">
        <v>6403</v>
      </c>
      <c r="M2843">
        <v>2018</v>
      </c>
      <c r="N2843" t="s">
        <v>1463</v>
      </c>
      <c r="O2843">
        <v>4</v>
      </c>
      <c r="P2843">
        <v>1</v>
      </c>
      <c r="Q2843" t="s">
        <v>15830</v>
      </c>
      <c r="R2843" t="s">
        <v>7734</v>
      </c>
      <c r="S2843" t="s">
        <v>7734</v>
      </c>
      <c r="T2843" t="s">
        <v>5077</v>
      </c>
      <c r="U2843">
        <f t="shared" si="44"/>
        <v>4238</v>
      </c>
    </row>
    <row r="2844" spans="1:21" x14ac:dyDescent="0.2">
      <c r="A2844" t="s">
        <v>17592</v>
      </c>
      <c r="B2844" t="s">
        <v>8446</v>
      </c>
      <c r="C2844">
        <v>3543019</v>
      </c>
      <c r="D2844" t="s">
        <v>15518</v>
      </c>
      <c r="E2844" t="s">
        <v>17288</v>
      </c>
      <c r="F2844" t="s">
        <v>6402</v>
      </c>
      <c r="G2844">
        <v>52</v>
      </c>
      <c r="H2844">
        <v>710</v>
      </c>
      <c r="I2844">
        <v>0</v>
      </c>
      <c r="J2844">
        <v>0</v>
      </c>
      <c r="K2844">
        <v>0</v>
      </c>
      <c r="L2844" t="s">
        <v>6403</v>
      </c>
      <c r="M2844">
        <v>2018</v>
      </c>
      <c r="N2844" t="s">
        <v>1463</v>
      </c>
      <c r="O2844">
        <v>4</v>
      </c>
      <c r="P2844">
        <v>1</v>
      </c>
      <c r="Q2844" t="s">
        <v>15830</v>
      </c>
      <c r="R2844" t="s">
        <v>7734</v>
      </c>
      <c r="S2844" t="s">
        <v>7734</v>
      </c>
      <c r="T2844" t="s">
        <v>22537</v>
      </c>
      <c r="U2844">
        <f t="shared" si="44"/>
        <v>4238</v>
      </c>
    </row>
    <row r="2845" spans="1:21" x14ac:dyDescent="0.2">
      <c r="A2845" t="s">
        <v>17592</v>
      </c>
      <c r="B2845" t="s">
        <v>8446</v>
      </c>
      <c r="C2845">
        <v>3543019</v>
      </c>
      <c r="D2845" t="s">
        <v>6698</v>
      </c>
      <c r="E2845" t="s">
        <v>15305</v>
      </c>
      <c r="F2845" t="s">
        <v>6402</v>
      </c>
      <c r="G2845">
        <v>254</v>
      </c>
      <c r="H2845">
        <v>710</v>
      </c>
      <c r="I2845">
        <v>0</v>
      </c>
      <c r="J2845">
        <v>0</v>
      </c>
      <c r="K2845">
        <v>0</v>
      </c>
      <c r="L2845" t="s">
        <v>6403</v>
      </c>
      <c r="M2845">
        <v>2018</v>
      </c>
      <c r="N2845" t="s">
        <v>1463</v>
      </c>
      <c r="O2845">
        <v>4</v>
      </c>
      <c r="P2845">
        <v>1</v>
      </c>
      <c r="Q2845" t="s">
        <v>15830</v>
      </c>
      <c r="R2845" t="s">
        <v>7734</v>
      </c>
      <c r="S2845" t="s">
        <v>7734</v>
      </c>
      <c r="T2845" t="s">
        <v>22538</v>
      </c>
      <c r="U2845">
        <f t="shared" si="44"/>
        <v>4238</v>
      </c>
    </row>
    <row r="2846" spans="1:21" x14ac:dyDescent="0.2">
      <c r="A2846" t="s">
        <v>17593</v>
      </c>
      <c r="B2846" t="s">
        <v>8446</v>
      </c>
      <c r="C2846">
        <v>3543019</v>
      </c>
      <c r="D2846" t="s">
        <v>15563</v>
      </c>
      <c r="E2846" t="s">
        <v>6872</v>
      </c>
      <c r="F2846" t="s">
        <v>6402</v>
      </c>
      <c r="G2846">
        <v>556</v>
      </c>
      <c r="H2846">
        <v>614</v>
      </c>
      <c r="I2846">
        <v>1</v>
      </c>
      <c r="J2846">
        <v>1</v>
      </c>
      <c r="K2846">
        <v>0</v>
      </c>
      <c r="L2846" t="s">
        <v>6403</v>
      </c>
      <c r="M2846">
        <v>2018</v>
      </c>
      <c r="N2846" t="s">
        <v>1463</v>
      </c>
      <c r="O2846">
        <v>5</v>
      </c>
      <c r="P2846">
        <v>1</v>
      </c>
      <c r="Q2846" t="s">
        <v>15830</v>
      </c>
      <c r="R2846" t="s">
        <v>7734</v>
      </c>
      <c r="S2846" t="s">
        <v>7734</v>
      </c>
      <c r="T2846" t="s">
        <v>22539</v>
      </c>
      <c r="U2846">
        <f t="shared" si="44"/>
        <v>4238</v>
      </c>
    </row>
    <row r="2847" spans="1:21" x14ac:dyDescent="0.2">
      <c r="A2847" t="s">
        <v>17593</v>
      </c>
      <c r="B2847" t="s">
        <v>8446</v>
      </c>
      <c r="C2847">
        <v>3543019</v>
      </c>
      <c r="D2847" t="s">
        <v>17594</v>
      </c>
      <c r="E2847" t="s">
        <v>17288</v>
      </c>
      <c r="F2847" t="s">
        <v>6402</v>
      </c>
      <c r="G2847">
        <v>58</v>
      </c>
      <c r="H2847">
        <v>614</v>
      </c>
      <c r="I2847">
        <v>0</v>
      </c>
      <c r="J2847">
        <v>0</v>
      </c>
      <c r="K2847">
        <v>0</v>
      </c>
      <c r="L2847" t="s">
        <v>6403</v>
      </c>
      <c r="M2847">
        <v>2018</v>
      </c>
      <c r="N2847" t="s">
        <v>1463</v>
      </c>
      <c r="O2847">
        <v>5</v>
      </c>
      <c r="P2847">
        <v>1</v>
      </c>
      <c r="Q2847" t="s">
        <v>15830</v>
      </c>
      <c r="R2847" t="s">
        <v>7734</v>
      </c>
      <c r="S2847" t="s">
        <v>7734</v>
      </c>
      <c r="T2847" t="s">
        <v>22540</v>
      </c>
      <c r="U2847">
        <f t="shared" si="44"/>
        <v>4238</v>
      </c>
    </row>
    <row r="2848" spans="1:21" x14ac:dyDescent="0.2">
      <c r="A2848" t="s">
        <v>17595</v>
      </c>
      <c r="B2848" t="s">
        <v>8446</v>
      </c>
      <c r="C2848">
        <v>3543019</v>
      </c>
      <c r="D2848" t="s">
        <v>6671</v>
      </c>
      <c r="E2848" t="s">
        <v>7313</v>
      </c>
      <c r="F2848" t="s">
        <v>6402</v>
      </c>
      <c r="G2848">
        <v>841</v>
      </c>
      <c r="H2848">
        <v>4128</v>
      </c>
      <c r="I2848">
        <v>0</v>
      </c>
      <c r="J2848">
        <v>0</v>
      </c>
      <c r="K2848">
        <v>0</v>
      </c>
      <c r="L2848" t="s">
        <v>6409</v>
      </c>
      <c r="M2848">
        <v>2018</v>
      </c>
      <c r="N2848" t="s">
        <v>1479</v>
      </c>
      <c r="O2848">
        <v>99</v>
      </c>
      <c r="P2848">
        <v>1</v>
      </c>
      <c r="Q2848" t="s">
        <v>15830</v>
      </c>
      <c r="R2848" t="s">
        <v>7734</v>
      </c>
      <c r="S2848" t="s">
        <v>7734</v>
      </c>
      <c r="T2848" t="s">
        <v>22541</v>
      </c>
      <c r="U2848">
        <f t="shared" si="44"/>
        <v>4238</v>
      </c>
    </row>
    <row r="2849" spans="1:21" x14ac:dyDescent="0.2">
      <c r="A2849" t="s">
        <v>17595</v>
      </c>
      <c r="B2849" t="s">
        <v>8446</v>
      </c>
      <c r="C2849">
        <v>3543019</v>
      </c>
      <c r="D2849" t="s">
        <v>7649</v>
      </c>
      <c r="E2849" t="s">
        <v>15326</v>
      </c>
      <c r="F2849" t="s">
        <v>6402</v>
      </c>
      <c r="G2849">
        <v>1422</v>
      </c>
      <c r="H2849">
        <v>4128</v>
      </c>
      <c r="I2849">
        <v>0</v>
      </c>
      <c r="J2849">
        <v>0</v>
      </c>
      <c r="K2849">
        <v>0</v>
      </c>
      <c r="L2849" t="s">
        <v>6403</v>
      </c>
      <c r="M2849">
        <v>2018</v>
      </c>
      <c r="N2849" t="s">
        <v>1479</v>
      </c>
      <c r="O2849">
        <v>99</v>
      </c>
      <c r="P2849">
        <v>1</v>
      </c>
      <c r="Q2849" t="s">
        <v>15830</v>
      </c>
      <c r="R2849" t="s">
        <v>7734</v>
      </c>
      <c r="S2849" t="s">
        <v>7734</v>
      </c>
      <c r="T2849" t="s">
        <v>22542</v>
      </c>
      <c r="U2849">
        <f t="shared" si="44"/>
        <v>4238</v>
      </c>
    </row>
    <row r="2850" spans="1:21" x14ac:dyDescent="0.2">
      <c r="A2850" t="s">
        <v>17595</v>
      </c>
      <c r="B2850" t="s">
        <v>8446</v>
      </c>
      <c r="C2850">
        <v>3543019</v>
      </c>
      <c r="D2850" t="s">
        <v>6434</v>
      </c>
      <c r="E2850" t="s">
        <v>6751</v>
      </c>
      <c r="F2850" t="s">
        <v>6402</v>
      </c>
      <c r="G2850">
        <v>1715</v>
      </c>
      <c r="H2850">
        <v>4128</v>
      </c>
      <c r="I2850">
        <v>1</v>
      </c>
      <c r="J2850">
        <v>1</v>
      </c>
      <c r="K2850">
        <v>0</v>
      </c>
      <c r="L2850" t="s">
        <v>6403</v>
      </c>
      <c r="M2850">
        <v>2018</v>
      </c>
      <c r="N2850" t="s">
        <v>1479</v>
      </c>
      <c r="O2850">
        <v>99</v>
      </c>
      <c r="P2850">
        <v>1</v>
      </c>
      <c r="Q2850" t="s">
        <v>15830</v>
      </c>
      <c r="R2850" t="s">
        <v>7734</v>
      </c>
      <c r="S2850" t="s">
        <v>7734</v>
      </c>
      <c r="T2850" t="s">
        <v>22543</v>
      </c>
      <c r="U2850">
        <f t="shared" si="44"/>
        <v>4238</v>
      </c>
    </row>
    <row r="2851" spans="1:21" x14ac:dyDescent="0.2">
      <c r="A2851" t="s">
        <v>17595</v>
      </c>
      <c r="B2851" t="s">
        <v>8446</v>
      </c>
      <c r="C2851">
        <v>3543019</v>
      </c>
      <c r="D2851" t="s">
        <v>6527</v>
      </c>
      <c r="E2851" t="s">
        <v>8203</v>
      </c>
      <c r="F2851" t="s">
        <v>6402</v>
      </c>
      <c r="G2851">
        <v>150</v>
      </c>
      <c r="H2851">
        <v>4128</v>
      </c>
      <c r="I2851">
        <v>0</v>
      </c>
      <c r="J2851">
        <v>0</v>
      </c>
      <c r="K2851">
        <v>0</v>
      </c>
      <c r="L2851" t="s">
        <v>6403</v>
      </c>
      <c r="M2851">
        <v>2018</v>
      </c>
      <c r="N2851" t="s">
        <v>1479</v>
      </c>
      <c r="O2851">
        <v>99</v>
      </c>
      <c r="P2851">
        <v>1</v>
      </c>
      <c r="Q2851" t="s">
        <v>15830</v>
      </c>
      <c r="R2851" t="s">
        <v>7734</v>
      </c>
      <c r="S2851" t="s">
        <v>7734</v>
      </c>
      <c r="T2851" t="s">
        <v>22544</v>
      </c>
      <c r="U2851">
        <f t="shared" si="44"/>
        <v>4238</v>
      </c>
    </row>
    <row r="2852" spans="1:21" x14ac:dyDescent="0.2">
      <c r="A2852" t="s">
        <v>17596</v>
      </c>
      <c r="B2852" t="s">
        <v>8446</v>
      </c>
      <c r="C2852">
        <v>3543019</v>
      </c>
      <c r="D2852" t="s">
        <v>7676</v>
      </c>
      <c r="E2852" t="s">
        <v>8447</v>
      </c>
      <c r="F2852" t="s">
        <v>6402</v>
      </c>
      <c r="G2852">
        <v>2112</v>
      </c>
      <c r="H2852">
        <v>4238</v>
      </c>
      <c r="I2852">
        <v>0</v>
      </c>
      <c r="J2852">
        <v>0</v>
      </c>
      <c r="K2852">
        <v>0</v>
      </c>
      <c r="L2852" t="s">
        <v>6409</v>
      </c>
      <c r="M2852">
        <v>2018</v>
      </c>
      <c r="N2852" t="s">
        <v>6404</v>
      </c>
      <c r="O2852">
        <v>99</v>
      </c>
      <c r="P2852">
        <v>1</v>
      </c>
      <c r="Q2852" t="s">
        <v>15830</v>
      </c>
      <c r="R2852" t="s">
        <v>7734</v>
      </c>
      <c r="S2852" t="s">
        <v>7734</v>
      </c>
      <c r="T2852" t="s">
        <v>1164</v>
      </c>
      <c r="U2852">
        <f t="shared" si="44"/>
        <v>4238</v>
      </c>
    </row>
    <row r="2853" spans="1:21" x14ac:dyDescent="0.2">
      <c r="A2853" t="s">
        <v>17596</v>
      </c>
      <c r="B2853" t="s">
        <v>8446</v>
      </c>
      <c r="C2853">
        <v>3543019</v>
      </c>
      <c r="D2853" t="s">
        <v>7241</v>
      </c>
      <c r="E2853" t="s">
        <v>8448</v>
      </c>
      <c r="F2853" t="s">
        <v>6402</v>
      </c>
      <c r="G2853">
        <v>2126</v>
      </c>
      <c r="H2853">
        <v>4238</v>
      </c>
      <c r="I2853">
        <v>1</v>
      </c>
      <c r="J2853">
        <v>1</v>
      </c>
      <c r="K2853">
        <v>0</v>
      </c>
      <c r="L2853" t="s">
        <v>6403</v>
      </c>
      <c r="M2853">
        <v>2018</v>
      </c>
      <c r="N2853" t="s">
        <v>6404</v>
      </c>
      <c r="O2853">
        <v>99</v>
      </c>
      <c r="P2853">
        <v>1</v>
      </c>
      <c r="Q2853" t="s">
        <v>15830</v>
      </c>
      <c r="R2853" t="s">
        <v>7734</v>
      </c>
      <c r="S2853" t="s">
        <v>7734</v>
      </c>
      <c r="T2853" t="s">
        <v>1163</v>
      </c>
      <c r="U2853">
        <f t="shared" si="44"/>
        <v>4238</v>
      </c>
    </row>
    <row r="2854" spans="1:21" x14ac:dyDescent="0.2">
      <c r="A2854" t="s">
        <v>17598</v>
      </c>
      <c r="B2854" t="s">
        <v>12023</v>
      </c>
      <c r="C2854">
        <v>3519038</v>
      </c>
      <c r="D2854" t="s">
        <v>6996</v>
      </c>
      <c r="E2854" t="s">
        <v>7372</v>
      </c>
      <c r="F2854" t="s">
        <v>6402</v>
      </c>
      <c r="G2854">
        <v>9448</v>
      </c>
      <c r="H2854">
        <v>52605</v>
      </c>
      <c r="I2854">
        <v>0</v>
      </c>
      <c r="J2854">
        <v>0</v>
      </c>
      <c r="K2854">
        <v>0</v>
      </c>
      <c r="L2854" t="s">
        <v>6409</v>
      </c>
      <c r="M2854">
        <v>2018</v>
      </c>
      <c r="N2854" t="s">
        <v>17599</v>
      </c>
      <c r="O2854">
        <v>99</v>
      </c>
      <c r="P2854">
        <v>2</v>
      </c>
      <c r="Q2854" t="s">
        <v>15830</v>
      </c>
      <c r="R2854" t="s">
        <v>7734</v>
      </c>
      <c r="S2854" t="s">
        <v>7734</v>
      </c>
      <c r="T2854" t="s">
        <v>20183</v>
      </c>
      <c r="U2854">
        <f t="shared" si="44"/>
        <v>52605</v>
      </c>
    </row>
    <row r="2855" spans="1:21" x14ac:dyDescent="0.2">
      <c r="A2855" t="s">
        <v>17598</v>
      </c>
      <c r="B2855" t="s">
        <v>12023</v>
      </c>
      <c r="C2855">
        <v>3519038</v>
      </c>
      <c r="D2855" t="s">
        <v>12038</v>
      </c>
      <c r="E2855" t="s">
        <v>12039</v>
      </c>
      <c r="F2855" t="s">
        <v>6402</v>
      </c>
      <c r="G2855">
        <v>3523</v>
      </c>
      <c r="H2855">
        <v>52605</v>
      </c>
      <c r="I2855">
        <v>0</v>
      </c>
      <c r="J2855">
        <v>0</v>
      </c>
      <c r="K2855">
        <v>0</v>
      </c>
      <c r="L2855" t="s">
        <v>6409</v>
      </c>
      <c r="M2855">
        <v>2018</v>
      </c>
      <c r="N2855" t="s">
        <v>17599</v>
      </c>
      <c r="O2855">
        <v>99</v>
      </c>
      <c r="P2855">
        <v>2</v>
      </c>
      <c r="Q2855" t="s">
        <v>15830</v>
      </c>
      <c r="R2855" t="s">
        <v>7734</v>
      </c>
      <c r="S2855" t="s">
        <v>7734</v>
      </c>
      <c r="T2855" t="s">
        <v>5127</v>
      </c>
      <c r="U2855">
        <f t="shared" si="44"/>
        <v>52605</v>
      </c>
    </row>
    <row r="2856" spans="1:21" x14ac:dyDescent="0.2">
      <c r="A2856" t="s">
        <v>17598</v>
      </c>
      <c r="B2856" t="s">
        <v>12023</v>
      </c>
      <c r="C2856">
        <v>3519038</v>
      </c>
      <c r="D2856" t="s">
        <v>7690</v>
      </c>
      <c r="E2856" t="s">
        <v>7227</v>
      </c>
      <c r="F2856" t="s">
        <v>6402</v>
      </c>
      <c r="G2856">
        <v>2605</v>
      </c>
      <c r="H2856">
        <v>52605</v>
      </c>
      <c r="I2856">
        <v>0</v>
      </c>
      <c r="J2856">
        <v>0</v>
      </c>
      <c r="K2856">
        <v>0</v>
      </c>
      <c r="L2856" t="s">
        <v>6409</v>
      </c>
      <c r="M2856">
        <v>2018</v>
      </c>
      <c r="N2856" t="s">
        <v>17599</v>
      </c>
      <c r="O2856">
        <v>99</v>
      </c>
      <c r="P2856">
        <v>2</v>
      </c>
      <c r="Q2856" t="s">
        <v>15830</v>
      </c>
      <c r="R2856" t="s">
        <v>7734</v>
      </c>
      <c r="S2856" t="s">
        <v>7734</v>
      </c>
      <c r="T2856" t="s">
        <v>22545</v>
      </c>
      <c r="U2856">
        <f t="shared" si="44"/>
        <v>52605</v>
      </c>
    </row>
    <row r="2857" spans="1:21" x14ac:dyDescent="0.2">
      <c r="A2857" t="s">
        <v>17598</v>
      </c>
      <c r="B2857" t="s">
        <v>12023</v>
      </c>
      <c r="C2857">
        <v>3519038</v>
      </c>
      <c r="D2857" t="s">
        <v>17600</v>
      </c>
      <c r="E2857" t="s">
        <v>17601</v>
      </c>
      <c r="F2857" t="s">
        <v>6402</v>
      </c>
      <c r="G2857">
        <v>1269</v>
      </c>
      <c r="H2857">
        <v>52605</v>
      </c>
      <c r="I2857">
        <v>0</v>
      </c>
      <c r="J2857">
        <v>0</v>
      </c>
      <c r="K2857">
        <v>0</v>
      </c>
      <c r="L2857" t="s">
        <v>6403</v>
      </c>
      <c r="M2857">
        <v>2018</v>
      </c>
      <c r="N2857" t="s">
        <v>17599</v>
      </c>
      <c r="O2857">
        <v>99</v>
      </c>
      <c r="P2857">
        <v>2</v>
      </c>
      <c r="Q2857" t="s">
        <v>15830</v>
      </c>
      <c r="R2857" t="s">
        <v>7734</v>
      </c>
      <c r="S2857" t="s">
        <v>7734</v>
      </c>
      <c r="T2857" t="s">
        <v>22546</v>
      </c>
      <c r="U2857">
        <f t="shared" si="44"/>
        <v>52605</v>
      </c>
    </row>
    <row r="2858" spans="1:21" x14ac:dyDescent="0.2">
      <c r="A2858" t="s">
        <v>17598</v>
      </c>
      <c r="B2858" t="s">
        <v>12023</v>
      </c>
      <c r="C2858">
        <v>3519038</v>
      </c>
      <c r="D2858" t="s">
        <v>6547</v>
      </c>
      <c r="E2858" t="s">
        <v>15643</v>
      </c>
      <c r="F2858" t="s">
        <v>6402</v>
      </c>
      <c r="G2858">
        <v>8878</v>
      </c>
      <c r="H2858">
        <v>52605</v>
      </c>
      <c r="I2858">
        <v>0</v>
      </c>
      <c r="J2858">
        <v>0</v>
      </c>
      <c r="K2858">
        <v>0</v>
      </c>
      <c r="L2858" t="s">
        <v>6403</v>
      </c>
      <c r="M2858">
        <v>2018</v>
      </c>
      <c r="N2858" t="s">
        <v>17599</v>
      </c>
      <c r="O2858">
        <v>99</v>
      </c>
      <c r="P2858">
        <v>2</v>
      </c>
      <c r="Q2858" t="s">
        <v>15830</v>
      </c>
      <c r="R2858" t="s">
        <v>7734</v>
      </c>
      <c r="S2858" t="s">
        <v>7734</v>
      </c>
      <c r="T2858" t="s">
        <v>22547</v>
      </c>
      <c r="U2858">
        <f t="shared" si="44"/>
        <v>52605</v>
      </c>
    </row>
    <row r="2859" spans="1:21" x14ac:dyDescent="0.2">
      <c r="A2859" t="s">
        <v>17598</v>
      </c>
      <c r="B2859" t="s">
        <v>12023</v>
      </c>
      <c r="C2859">
        <v>3519038</v>
      </c>
      <c r="D2859" t="s">
        <v>6442</v>
      </c>
      <c r="E2859" t="s">
        <v>17602</v>
      </c>
      <c r="F2859" t="s">
        <v>6402</v>
      </c>
      <c r="G2859">
        <v>11758</v>
      </c>
      <c r="H2859">
        <v>52605</v>
      </c>
      <c r="I2859">
        <v>0</v>
      </c>
      <c r="J2859">
        <v>1</v>
      </c>
      <c r="K2859">
        <v>0</v>
      </c>
      <c r="L2859" t="s">
        <v>6403</v>
      </c>
      <c r="M2859">
        <v>2018</v>
      </c>
      <c r="N2859" t="s">
        <v>17599</v>
      </c>
      <c r="O2859">
        <v>99</v>
      </c>
      <c r="P2859">
        <v>2</v>
      </c>
      <c r="Q2859" t="s">
        <v>15830</v>
      </c>
      <c r="R2859" t="s">
        <v>7734</v>
      </c>
      <c r="S2859" t="s">
        <v>7734</v>
      </c>
      <c r="T2859" t="s">
        <v>22548</v>
      </c>
      <c r="U2859">
        <f t="shared" si="44"/>
        <v>52605</v>
      </c>
    </row>
    <row r="2860" spans="1:21" x14ac:dyDescent="0.2">
      <c r="A2860" t="s">
        <v>17598</v>
      </c>
      <c r="B2860" t="s">
        <v>12023</v>
      </c>
      <c r="C2860">
        <v>3519038</v>
      </c>
      <c r="D2860" t="s">
        <v>17603</v>
      </c>
      <c r="E2860" t="s">
        <v>17604</v>
      </c>
      <c r="F2860" t="s">
        <v>6402</v>
      </c>
      <c r="G2860">
        <v>3706</v>
      </c>
      <c r="H2860">
        <v>52605</v>
      </c>
      <c r="I2860">
        <v>0</v>
      </c>
      <c r="J2860">
        <v>0</v>
      </c>
      <c r="K2860">
        <v>0</v>
      </c>
      <c r="L2860" t="s">
        <v>6403</v>
      </c>
      <c r="M2860">
        <v>2018</v>
      </c>
      <c r="N2860" t="s">
        <v>17599</v>
      </c>
      <c r="O2860">
        <v>99</v>
      </c>
      <c r="P2860">
        <v>2</v>
      </c>
      <c r="Q2860" t="s">
        <v>15830</v>
      </c>
      <c r="R2860" t="s">
        <v>7734</v>
      </c>
      <c r="S2860" t="s">
        <v>7734</v>
      </c>
      <c r="T2860" t="s">
        <v>22549</v>
      </c>
      <c r="U2860">
        <f t="shared" si="44"/>
        <v>52605</v>
      </c>
    </row>
    <row r="2861" spans="1:21" x14ac:dyDescent="0.2">
      <c r="A2861" t="s">
        <v>17598</v>
      </c>
      <c r="B2861" t="s">
        <v>12023</v>
      </c>
      <c r="C2861">
        <v>3519038</v>
      </c>
      <c r="D2861" t="s">
        <v>12028</v>
      </c>
      <c r="E2861" t="s">
        <v>12029</v>
      </c>
      <c r="F2861" t="s">
        <v>6402</v>
      </c>
      <c r="G2861">
        <v>11418</v>
      </c>
      <c r="H2861">
        <v>52605</v>
      </c>
      <c r="I2861">
        <v>0</v>
      </c>
      <c r="J2861">
        <v>1</v>
      </c>
      <c r="K2861">
        <v>0</v>
      </c>
      <c r="L2861" t="s">
        <v>6403</v>
      </c>
      <c r="M2861">
        <v>2018</v>
      </c>
      <c r="N2861" t="s">
        <v>17599</v>
      </c>
      <c r="O2861">
        <v>99</v>
      </c>
      <c r="P2861">
        <v>2</v>
      </c>
      <c r="Q2861" t="s">
        <v>15830</v>
      </c>
      <c r="R2861" t="s">
        <v>7734</v>
      </c>
      <c r="S2861" t="s">
        <v>7734</v>
      </c>
      <c r="T2861" t="s">
        <v>1177</v>
      </c>
      <c r="U2861">
        <f t="shared" si="44"/>
        <v>52605</v>
      </c>
    </row>
    <row r="2862" spans="1:21" x14ac:dyDescent="0.2">
      <c r="A2862" t="s">
        <v>17605</v>
      </c>
      <c r="B2862" t="s">
        <v>12023</v>
      </c>
      <c r="C2862">
        <v>3519038</v>
      </c>
      <c r="D2862" t="s">
        <v>6996</v>
      </c>
      <c r="E2862" t="s">
        <v>7486</v>
      </c>
      <c r="F2862" t="s">
        <v>6402</v>
      </c>
      <c r="G2862">
        <v>1687</v>
      </c>
      <c r="H2862">
        <v>5388</v>
      </c>
      <c r="I2862">
        <v>0</v>
      </c>
      <c r="J2862">
        <v>0</v>
      </c>
      <c r="K2862">
        <v>0</v>
      </c>
      <c r="L2862" t="s">
        <v>6409</v>
      </c>
      <c r="M2862">
        <v>2018</v>
      </c>
      <c r="N2862" t="s">
        <v>1463</v>
      </c>
      <c r="O2862">
        <v>1</v>
      </c>
      <c r="P2862">
        <v>1</v>
      </c>
      <c r="Q2862" t="s">
        <v>15830</v>
      </c>
      <c r="R2862" t="s">
        <v>7734</v>
      </c>
      <c r="S2862" t="s">
        <v>7734</v>
      </c>
      <c r="T2862" t="s">
        <v>5120</v>
      </c>
      <c r="U2862">
        <f t="shared" si="44"/>
        <v>52605</v>
      </c>
    </row>
    <row r="2863" spans="1:21" x14ac:dyDescent="0.2">
      <c r="A2863" t="s">
        <v>17605</v>
      </c>
      <c r="B2863" t="s">
        <v>12023</v>
      </c>
      <c r="C2863">
        <v>3519038</v>
      </c>
      <c r="D2863" t="s">
        <v>17606</v>
      </c>
      <c r="E2863" t="s">
        <v>17607</v>
      </c>
      <c r="F2863" t="s">
        <v>6402</v>
      </c>
      <c r="G2863">
        <v>1167</v>
      </c>
      <c r="H2863">
        <v>5388</v>
      </c>
      <c r="I2863">
        <v>0</v>
      </c>
      <c r="J2863">
        <v>0</v>
      </c>
      <c r="K2863">
        <v>0</v>
      </c>
      <c r="L2863" t="s">
        <v>6409</v>
      </c>
      <c r="M2863">
        <v>2018</v>
      </c>
      <c r="N2863" t="s">
        <v>1463</v>
      </c>
      <c r="O2863">
        <v>1</v>
      </c>
      <c r="P2863">
        <v>1</v>
      </c>
      <c r="Q2863" t="s">
        <v>15830</v>
      </c>
      <c r="R2863" t="s">
        <v>7734</v>
      </c>
      <c r="S2863" t="s">
        <v>7734</v>
      </c>
      <c r="T2863" t="s">
        <v>22550</v>
      </c>
      <c r="U2863">
        <f t="shared" si="44"/>
        <v>52605</v>
      </c>
    </row>
    <row r="2864" spans="1:21" x14ac:dyDescent="0.2">
      <c r="A2864" t="s">
        <v>17605</v>
      </c>
      <c r="B2864" t="s">
        <v>12023</v>
      </c>
      <c r="C2864">
        <v>3519038</v>
      </c>
      <c r="D2864" t="s">
        <v>6637</v>
      </c>
      <c r="E2864" t="s">
        <v>12037</v>
      </c>
      <c r="F2864" t="s">
        <v>6402</v>
      </c>
      <c r="G2864">
        <v>2323</v>
      </c>
      <c r="H2864">
        <v>5388</v>
      </c>
      <c r="I2864">
        <v>1</v>
      </c>
      <c r="J2864">
        <v>1</v>
      </c>
      <c r="K2864">
        <v>0</v>
      </c>
      <c r="L2864" t="s">
        <v>6403</v>
      </c>
      <c r="M2864">
        <v>2018</v>
      </c>
      <c r="N2864" t="s">
        <v>1463</v>
      </c>
      <c r="O2864">
        <v>1</v>
      </c>
      <c r="P2864">
        <v>1</v>
      </c>
      <c r="Q2864" t="s">
        <v>15830</v>
      </c>
      <c r="R2864" t="s">
        <v>7734</v>
      </c>
      <c r="S2864" t="s">
        <v>7734</v>
      </c>
      <c r="T2864" t="s">
        <v>5126</v>
      </c>
      <c r="U2864">
        <f t="shared" si="44"/>
        <v>52605</v>
      </c>
    </row>
    <row r="2865" spans="1:21" x14ac:dyDescent="0.2">
      <c r="A2865" t="s">
        <v>17605</v>
      </c>
      <c r="B2865" t="s">
        <v>12023</v>
      </c>
      <c r="C2865">
        <v>3519038</v>
      </c>
      <c r="D2865" t="s">
        <v>17608</v>
      </c>
      <c r="E2865" t="s">
        <v>17609</v>
      </c>
      <c r="F2865" t="s">
        <v>6402</v>
      </c>
      <c r="G2865">
        <v>211</v>
      </c>
      <c r="H2865">
        <v>5388</v>
      </c>
      <c r="I2865">
        <v>0</v>
      </c>
      <c r="J2865">
        <v>0</v>
      </c>
      <c r="K2865">
        <v>0</v>
      </c>
      <c r="L2865" t="s">
        <v>6403</v>
      </c>
      <c r="M2865">
        <v>2018</v>
      </c>
      <c r="N2865" t="s">
        <v>1463</v>
      </c>
      <c r="O2865">
        <v>1</v>
      </c>
      <c r="P2865">
        <v>1</v>
      </c>
      <c r="Q2865" t="s">
        <v>15830</v>
      </c>
      <c r="R2865" t="s">
        <v>7734</v>
      </c>
      <c r="S2865" t="s">
        <v>7734</v>
      </c>
      <c r="T2865" t="s">
        <v>22551</v>
      </c>
      <c r="U2865">
        <f t="shared" si="44"/>
        <v>52605</v>
      </c>
    </row>
    <row r="2866" spans="1:21" x14ac:dyDescent="0.2">
      <c r="A2866" t="s">
        <v>17610</v>
      </c>
      <c r="B2866" t="s">
        <v>12023</v>
      </c>
      <c r="C2866">
        <v>3519038</v>
      </c>
      <c r="D2866" t="s">
        <v>6622</v>
      </c>
      <c r="E2866" t="s">
        <v>17611</v>
      </c>
      <c r="F2866" t="s">
        <v>6402</v>
      </c>
      <c r="G2866">
        <v>520</v>
      </c>
      <c r="H2866">
        <v>4343</v>
      </c>
      <c r="I2866">
        <v>0</v>
      </c>
      <c r="J2866">
        <v>0</v>
      </c>
      <c r="K2866">
        <v>0</v>
      </c>
      <c r="L2866" t="s">
        <v>6403</v>
      </c>
      <c r="M2866">
        <v>2018</v>
      </c>
      <c r="N2866" t="s">
        <v>1463</v>
      </c>
      <c r="O2866">
        <v>2</v>
      </c>
      <c r="P2866">
        <v>1</v>
      </c>
      <c r="Q2866" t="s">
        <v>15830</v>
      </c>
      <c r="R2866" t="s">
        <v>7734</v>
      </c>
      <c r="S2866" t="s">
        <v>7734</v>
      </c>
      <c r="T2866" t="s">
        <v>22552</v>
      </c>
      <c r="U2866">
        <f t="shared" si="44"/>
        <v>52605</v>
      </c>
    </row>
    <row r="2867" spans="1:21" x14ac:dyDescent="0.2">
      <c r="A2867" t="s">
        <v>17610</v>
      </c>
      <c r="B2867" t="s">
        <v>12023</v>
      </c>
      <c r="C2867">
        <v>3519038</v>
      </c>
      <c r="D2867" t="s">
        <v>6633</v>
      </c>
      <c r="E2867" t="s">
        <v>15540</v>
      </c>
      <c r="F2867" t="s">
        <v>6402</v>
      </c>
      <c r="G2867">
        <v>636</v>
      </c>
      <c r="H2867">
        <v>4343</v>
      </c>
      <c r="I2867">
        <v>0</v>
      </c>
      <c r="J2867">
        <v>0</v>
      </c>
      <c r="K2867">
        <v>0</v>
      </c>
      <c r="L2867" t="s">
        <v>6403</v>
      </c>
      <c r="M2867">
        <v>2018</v>
      </c>
      <c r="N2867" t="s">
        <v>1463</v>
      </c>
      <c r="O2867">
        <v>2</v>
      </c>
      <c r="P2867">
        <v>1</v>
      </c>
      <c r="Q2867" t="s">
        <v>15830</v>
      </c>
      <c r="R2867" t="s">
        <v>7734</v>
      </c>
      <c r="S2867" t="s">
        <v>7734</v>
      </c>
      <c r="T2867" t="s">
        <v>22553</v>
      </c>
      <c r="U2867">
        <f t="shared" si="44"/>
        <v>52605</v>
      </c>
    </row>
    <row r="2868" spans="1:21" x14ac:dyDescent="0.2">
      <c r="A2868" t="s">
        <v>17610</v>
      </c>
      <c r="B2868" t="s">
        <v>12023</v>
      </c>
      <c r="C2868">
        <v>3519038</v>
      </c>
      <c r="D2868" t="s">
        <v>6423</v>
      </c>
      <c r="E2868" t="s">
        <v>12047</v>
      </c>
      <c r="F2868" t="s">
        <v>6402</v>
      </c>
      <c r="G2868">
        <v>1827</v>
      </c>
      <c r="H2868">
        <v>4343</v>
      </c>
      <c r="I2868">
        <v>1</v>
      </c>
      <c r="J2868">
        <v>1</v>
      </c>
      <c r="K2868">
        <v>0</v>
      </c>
      <c r="L2868" t="s">
        <v>6403</v>
      </c>
      <c r="M2868">
        <v>2018</v>
      </c>
      <c r="N2868" t="s">
        <v>1463</v>
      </c>
      <c r="O2868">
        <v>2</v>
      </c>
      <c r="P2868">
        <v>1</v>
      </c>
      <c r="Q2868" t="s">
        <v>15830</v>
      </c>
      <c r="R2868" t="s">
        <v>7734</v>
      </c>
      <c r="S2868" t="s">
        <v>7734</v>
      </c>
      <c r="T2868" t="s">
        <v>5132</v>
      </c>
      <c r="U2868">
        <f t="shared" si="44"/>
        <v>52605</v>
      </c>
    </row>
    <row r="2869" spans="1:21" x14ac:dyDescent="0.2">
      <c r="A2869" t="s">
        <v>17610</v>
      </c>
      <c r="B2869" t="s">
        <v>12023</v>
      </c>
      <c r="C2869">
        <v>3519038</v>
      </c>
      <c r="D2869" t="s">
        <v>6459</v>
      </c>
      <c r="E2869" t="s">
        <v>17612</v>
      </c>
      <c r="F2869" t="s">
        <v>6402</v>
      </c>
      <c r="G2869">
        <v>284</v>
      </c>
      <c r="H2869">
        <v>4343</v>
      </c>
      <c r="I2869">
        <v>0</v>
      </c>
      <c r="J2869">
        <v>0</v>
      </c>
      <c r="K2869">
        <v>0</v>
      </c>
      <c r="L2869" t="s">
        <v>6403</v>
      </c>
      <c r="M2869">
        <v>2018</v>
      </c>
      <c r="N2869" t="s">
        <v>1463</v>
      </c>
      <c r="O2869">
        <v>2</v>
      </c>
      <c r="P2869">
        <v>1</v>
      </c>
      <c r="Q2869" t="s">
        <v>15830</v>
      </c>
      <c r="R2869" t="s">
        <v>7734</v>
      </c>
      <c r="S2869" t="s">
        <v>7734</v>
      </c>
      <c r="T2869" t="s">
        <v>22554</v>
      </c>
      <c r="U2869">
        <f t="shared" si="44"/>
        <v>52605</v>
      </c>
    </row>
    <row r="2870" spans="1:21" x14ac:dyDescent="0.2">
      <c r="A2870" t="s">
        <v>17610</v>
      </c>
      <c r="B2870" t="s">
        <v>12023</v>
      </c>
      <c r="C2870">
        <v>3519038</v>
      </c>
      <c r="D2870" t="s">
        <v>6535</v>
      </c>
      <c r="E2870" t="s">
        <v>6528</v>
      </c>
      <c r="F2870" t="s">
        <v>6402</v>
      </c>
      <c r="G2870">
        <v>1076</v>
      </c>
      <c r="H2870">
        <v>4343</v>
      </c>
      <c r="I2870">
        <v>0</v>
      </c>
      <c r="J2870">
        <v>0</v>
      </c>
      <c r="K2870">
        <v>0</v>
      </c>
      <c r="L2870" t="s">
        <v>6403</v>
      </c>
      <c r="M2870">
        <v>2018</v>
      </c>
      <c r="N2870" t="s">
        <v>1463</v>
      </c>
      <c r="O2870">
        <v>2</v>
      </c>
      <c r="P2870">
        <v>1</v>
      </c>
      <c r="Q2870" t="s">
        <v>15830</v>
      </c>
      <c r="R2870" t="s">
        <v>7734</v>
      </c>
      <c r="S2870" t="s">
        <v>7734</v>
      </c>
      <c r="T2870" t="s">
        <v>5119</v>
      </c>
      <c r="U2870">
        <f t="shared" si="44"/>
        <v>52605</v>
      </c>
    </row>
    <row r="2871" spans="1:21" x14ac:dyDescent="0.2">
      <c r="A2871" t="s">
        <v>17613</v>
      </c>
      <c r="B2871" t="s">
        <v>12023</v>
      </c>
      <c r="C2871">
        <v>3519038</v>
      </c>
      <c r="D2871" t="s">
        <v>12049</v>
      </c>
      <c r="E2871" t="s">
        <v>6476</v>
      </c>
      <c r="F2871" t="s">
        <v>6402</v>
      </c>
      <c r="G2871">
        <v>0</v>
      </c>
      <c r="H2871">
        <v>0</v>
      </c>
      <c r="I2871">
        <v>1</v>
      </c>
      <c r="J2871">
        <v>1</v>
      </c>
      <c r="K2871">
        <v>1</v>
      </c>
      <c r="L2871" t="s">
        <v>6403</v>
      </c>
      <c r="M2871">
        <v>2018</v>
      </c>
      <c r="N2871" t="s">
        <v>1463</v>
      </c>
      <c r="O2871">
        <v>3</v>
      </c>
      <c r="P2871">
        <v>1</v>
      </c>
      <c r="Q2871" t="s">
        <v>15830</v>
      </c>
      <c r="R2871" t="s">
        <v>7734</v>
      </c>
      <c r="S2871" t="s">
        <v>7734</v>
      </c>
      <c r="T2871" t="s">
        <v>5118</v>
      </c>
      <c r="U2871">
        <f t="shared" si="44"/>
        <v>52605</v>
      </c>
    </row>
    <row r="2872" spans="1:21" x14ac:dyDescent="0.2">
      <c r="A2872" t="s">
        <v>17614</v>
      </c>
      <c r="B2872" t="s">
        <v>12023</v>
      </c>
      <c r="C2872">
        <v>3519038</v>
      </c>
      <c r="D2872" t="s">
        <v>6527</v>
      </c>
      <c r="E2872" t="s">
        <v>7958</v>
      </c>
      <c r="F2872" t="s">
        <v>6402</v>
      </c>
      <c r="G2872">
        <v>1228</v>
      </c>
      <c r="H2872">
        <v>5990</v>
      </c>
      <c r="I2872">
        <v>0</v>
      </c>
      <c r="J2872">
        <v>0</v>
      </c>
      <c r="K2872">
        <v>0</v>
      </c>
      <c r="L2872" t="s">
        <v>6403</v>
      </c>
      <c r="M2872">
        <v>2018</v>
      </c>
      <c r="N2872" t="s">
        <v>1463</v>
      </c>
      <c r="O2872">
        <v>4</v>
      </c>
      <c r="P2872">
        <v>1</v>
      </c>
      <c r="Q2872" t="s">
        <v>15830</v>
      </c>
      <c r="R2872" t="s">
        <v>7734</v>
      </c>
      <c r="S2872" t="s">
        <v>7734</v>
      </c>
      <c r="T2872" t="s">
        <v>22555</v>
      </c>
      <c r="U2872">
        <f t="shared" si="44"/>
        <v>52605</v>
      </c>
    </row>
    <row r="2873" spans="1:21" x14ac:dyDescent="0.2">
      <c r="A2873" t="s">
        <v>17614</v>
      </c>
      <c r="B2873" t="s">
        <v>12023</v>
      </c>
      <c r="C2873">
        <v>3519038</v>
      </c>
      <c r="D2873" t="s">
        <v>6622</v>
      </c>
      <c r="E2873" t="s">
        <v>17615</v>
      </c>
      <c r="F2873" t="s">
        <v>6402</v>
      </c>
      <c r="G2873">
        <v>799</v>
      </c>
      <c r="H2873">
        <v>5990</v>
      </c>
      <c r="I2873">
        <v>0</v>
      </c>
      <c r="J2873">
        <v>0</v>
      </c>
      <c r="K2873">
        <v>0</v>
      </c>
      <c r="L2873" t="s">
        <v>6403</v>
      </c>
      <c r="M2873">
        <v>2018</v>
      </c>
      <c r="N2873" t="s">
        <v>1463</v>
      </c>
      <c r="O2873">
        <v>4</v>
      </c>
      <c r="P2873">
        <v>1</v>
      </c>
      <c r="Q2873" t="s">
        <v>15830</v>
      </c>
      <c r="R2873" t="s">
        <v>7734</v>
      </c>
      <c r="S2873" t="s">
        <v>7734</v>
      </c>
      <c r="T2873" t="s">
        <v>22556</v>
      </c>
      <c r="U2873">
        <f t="shared" si="44"/>
        <v>52605</v>
      </c>
    </row>
    <row r="2874" spans="1:21" x14ac:dyDescent="0.2">
      <c r="A2874" t="s">
        <v>17614</v>
      </c>
      <c r="B2874" t="s">
        <v>12023</v>
      </c>
      <c r="C2874">
        <v>3519038</v>
      </c>
      <c r="D2874" t="s">
        <v>6425</v>
      </c>
      <c r="E2874" t="s">
        <v>7149</v>
      </c>
      <c r="F2874" t="s">
        <v>6402</v>
      </c>
      <c r="G2874">
        <v>3963</v>
      </c>
      <c r="H2874">
        <v>5990</v>
      </c>
      <c r="I2874">
        <v>1</v>
      </c>
      <c r="J2874">
        <v>1</v>
      </c>
      <c r="K2874">
        <v>0</v>
      </c>
      <c r="L2874" t="s">
        <v>6403</v>
      </c>
      <c r="M2874">
        <v>2018</v>
      </c>
      <c r="N2874" t="s">
        <v>1463</v>
      </c>
      <c r="O2874">
        <v>4</v>
      </c>
      <c r="P2874">
        <v>1</v>
      </c>
      <c r="Q2874" t="s">
        <v>15830</v>
      </c>
      <c r="R2874" t="s">
        <v>7734</v>
      </c>
      <c r="S2874" t="s">
        <v>7734</v>
      </c>
      <c r="T2874" t="s">
        <v>1174</v>
      </c>
      <c r="U2874">
        <f t="shared" si="44"/>
        <v>52605</v>
      </c>
    </row>
    <row r="2875" spans="1:21" x14ac:dyDescent="0.2">
      <c r="A2875" t="s">
        <v>17616</v>
      </c>
      <c r="B2875" t="s">
        <v>12023</v>
      </c>
      <c r="C2875">
        <v>3519038</v>
      </c>
      <c r="D2875" t="s">
        <v>6919</v>
      </c>
      <c r="E2875" t="s">
        <v>12067</v>
      </c>
      <c r="F2875" t="s">
        <v>6402</v>
      </c>
      <c r="G2875">
        <v>3137</v>
      </c>
      <c r="H2875">
        <v>6055</v>
      </c>
      <c r="I2875">
        <v>1</v>
      </c>
      <c r="J2875">
        <v>1</v>
      </c>
      <c r="K2875">
        <v>0</v>
      </c>
      <c r="L2875" t="s">
        <v>6409</v>
      </c>
      <c r="M2875">
        <v>2018</v>
      </c>
      <c r="N2875" t="s">
        <v>1463</v>
      </c>
      <c r="O2875">
        <v>5</v>
      </c>
      <c r="P2875">
        <v>1</v>
      </c>
      <c r="Q2875" t="s">
        <v>15830</v>
      </c>
      <c r="R2875" t="s">
        <v>7734</v>
      </c>
      <c r="S2875" t="s">
        <v>7734</v>
      </c>
      <c r="T2875" t="s">
        <v>5116</v>
      </c>
      <c r="U2875">
        <f t="shared" si="44"/>
        <v>52605</v>
      </c>
    </row>
    <row r="2876" spans="1:21" x14ac:dyDescent="0.2">
      <c r="A2876" t="s">
        <v>17616</v>
      </c>
      <c r="B2876" t="s">
        <v>12023</v>
      </c>
      <c r="C2876">
        <v>3519038</v>
      </c>
      <c r="D2876" t="s">
        <v>12056</v>
      </c>
      <c r="E2876" t="s">
        <v>17617</v>
      </c>
      <c r="F2876" t="s">
        <v>6402</v>
      </c>
      <c r="G2876">
        <v>542</v>
      </c>
      <c r="H2876">
        <v>6055</v>
      </c>
      <c r="I2876">
        <v>0</v>
      </c>
      <c r="J2876">
        <v>0</v>
      </c>
      <c r="K2876">
        <v>0</v>
      </c>
      <c r="L2876" t="s">
        <v>6409</v>
      </c>
      <c r="M2876">
        <v>2018</v>
      </c>
      <c r="N2876" t="s">
        <v>1463</v>
      </c>
      <c r="O2876">
        <v>5</v>
      </c>
      <c r="P2876">
        <v>1</v>
      </c>
      <c r="Q2876" t="s">
        <v>15830</v>
      </c>
      <c r="R2876" t="s">
        <v>7734</v>
      </c>
      <c r="S2876" t="s">
        <v>7734</v>
      </c>
      <c r="T2876" t="s">
        <v>22557</v>
      </c>
      <c r="U2876">
        <f t="shared" si="44"/>
        <v>52605</v>
      </c>
    </row>
    <row r="2877" spans="1:21" x14ac:dyDescent="0.2">
      <c r="A2877" t="s">
        <v>17616</v>
      </c>
      <c r="B2877" t="s">
        <v>12023</v>
      </c>
      <c r="C2877">
        <v>3519038</v>
      </c>
      <c r="D2877" t="s">
        <v>17618</v>
      </c>
      <c r="E2877" t="s">
        <v>17619</v>
      </c>
      <c r="F2877" t="s">
        <v>6402</v>
      </c>
      <c r="G2877">
        <v>129</v>
      </c>
      <c r="H2877">
        <v>6055</v>
      </c>
      <c r="I2877">
        <v>0</v>
      </c>
      <c r="J2877">
        <v>0</v>
      </c>
      <c r="K2877">
        <v>0</v>
      </c>
      <c r="L2877" t="s">
        <v>6409</v>
      </c>
      <c r="M2877">
        <v>2018</v>
      </c>
      <c r="N2877" t="s">
        <v>1463</v>
      </c>
      <c r="O2877">
        <v>5</v>
      </c>
      <c r="P2877">
        <v>1</v>
      </c>
      <c r="Q2877" t="s">
        <v>15830</v>
      </c>
      <c r="R2877" t="s">
        <v>7734</v>
      </c>
      <c r="S2877" t="s">
        <v>7734</v>
      </c>
      <c r="T2877" t="s">
        <v>22558</v>
      </c>
      <c r="U2877">
        <f t="shared" si="44"/>
        <v>52605</v>
      </c>
    </row>
    <row r="2878" spans="1:21" x14ac:dyDescent="0.2">
      <c r="A2878" t="s">
        <v>17616</v>
      </c>
      <c r="B2878" t="s">
        <v>12023</v>
      </c>
      <c r="C2878">
        <v>3519038</v>
      </c>
      <c r="D2878" t="s">
        <v>7119</v>
      </c>
      <c r="E2878" t="s">
        <v>17620</v>
      </c>
      <c r="F2878" t="s">
        <v>6402</v>
      </c>
      <c r="G2878">
        <v>2247</v>
      </c>
      <c r="H2878">
        <v>6055</v>
      </c>
      <c r="I2878">
        <v>0</v>
      </c>
      <c r="J2878">
        <v>0</v>
      </c>
      <c r="K2878">
        <v>0</v>
      </c>
      <c r="L2878" t="s">
        <v>6403</v>
      </c>
      <c r="M2878">
        <v>2018</v>
      </c>
      <c r="N2878" t="s">
        <v>1463</v>
      </c>
      <c r="O2878">
        <v>5</v>
      </c>
      <c r="P2878">
        <v>1</v>
      </c>
      <c r="Q2878" t="s">
        <v>15830</v>
      </c>
      <c r="R2878" t="s">
        <v>7734</v>
      </c>
      <c r="S2878" t="s">
        <v>7734</v>
      </c>
      <c r="T2878" t="s">
        <v>22559</v>
      </c>
      <c r="U2878">
        <f t="shared" si="44"/>
        <v>52605</v>
      </c>
    </row>
    <row r="2879" spans="1:21" x14ac:dyDescent="0.2">
      <c r="A2879" t="s">
        <v>17621</v>
      </c>
      <c r="B2879" t="s">
        <v>12023</v>
      </c>
      <c r="C2879">
        <v>3519038</v>
      </c>
      <c r="D2879" t="s">
        <v>6946</v>
      </c>
      <c r="E2879" t="s">
        <v>12082</v>
      </c>
      <c r="F2879" t="s">
        <v>6402</v>
      </c>
      <c r="G2879">
        <v>912</v>
      </c>
      <c r="H2879">
        <v>5058</v>
      </c>
      <c r="I2879">
        <v>0</v>
      </c>
      <c r="J2879">
        <v>0</v>
      </c>
      <c r="K2879">
        <v>0</v>
      </c>
      <c r="L2879" t="s">
        <v>6409</v>
      </c>
      <c r="M2879">
        <v>2018</v>
      </c>
      <c r="N2879" t="s">
        <v>1463</v>
      </c>
      <c r="O2879">
        <v>6</v>
      </c>
      <c r="P2879">
        <v>1</v>
      </c>
      <c r="Q2879" t="s">
        <v>15830</v>
      </c>
      <c r="R2879" t="s">
        <v>7734</v>
      </c>
      <c r="S2879" t="s">
        <v>7734</v>
      </c>
      <c r="T2879" t="s">
        <v>20187</v>
      </c>
      <c r="U2879">
        <f t="shared" si="44"/>
        <v>52605</v>
      </c>
    </row>
    <row r="2880" spans="1:21" x14ac:dyDescent="0.2">
      <c r="A2880" t="s">
        <v>17621</v>
      </c>
      <c r="B2880" t="s">
        <v>12023</v>
      </c>
      <c r="C2880">
        <v>3519038</v>
      </c>
      <c r="D2880" t="s">
        <v>10342</v>
      </c>
      <c r="E2880" t="s">
        <v>7372</v>
      </c>
      <c r="F2880" t="s">
        <v>6402</v>
      </c>
      <c r="G2880">
        <v>4146</v>
      </c>
      <c r="H2880">
        <v>5058</v>
      </c>
      <c r="I2880">
        <v>1</v>
      </c>
      <c r="J2880">
        <v>1</v>
      </c>
      <c r="K2880">
        <v>0</v>
      </c>
      <c r="L2880" t="s">
        <v>6403</v>
      </c>
      <c r="M2880">
        <v>2018</v>
      </c>
      <c r="N2880" t="s">
        <v>1463</v>
      </c>
      <c r="O2880">
        <v>6</v>
      </c>
      <c r="P2880">
        <v>1</v>
      </c>
      <c r="Q2880" t="s">
        <v>15830</v>
      </c>
      <c r="R2880" t="s">
        <v>7734</v>
      </c>
      <c r="S2880" t="s">
        <v>7734</v>
      </c>
      <c r="T2880" t="s">
        <v>5122</v>
      </c>
      <c r="U2880">
        <f t="shared" si="44"/>
        <v>52605</v>
      </c>
    </row>
    <row r="2881" spans="1:21" x14ac:dyDescent="0.2">
      <c r="A2881" t="s">
        <v>17622</v>
      </c>
      <c r="B2881" t="s">
        <v>12023</v>
      </c>
      <c r="C2881">
        <v>3519038</v>
      </c>
      <c r="D2881" t="s">
        <v>6501</v>
      </c>
      <c r="E2881" t="s">
        <v>17623</v>
      </c>
      <c r="F2881" t="s">
        <v>6402</v>
      </c>
      <c r="G2881">
        <v>4756</v>
      </c>
      <c r="H2881">
        <v>30635</v>
      </c>
      <c r="I2881">
        <v>0</v>
      </c>
      <c r="J2881">
        <v>0</v>
      </c>
      <c r="K2881">
        <v>0</v>
      </c>
      <c r="L2881" t="s">
        <v>6409</v>
      </c>
      <c r="M2881">
        <v>2018</v>
      </c>
      <c r="N2881" t="s">
        <v>6404</v>
      </c>
      <c r="O2881">
        <v>99</v>
      </c>
      <c r="P2881">
        <v>1</v>
      </c>
      <c r="Q2881" t="s">
        <v>15830</v>
      </c>
      <c r="R2881" t="s">
        <v>7734</v>
      </c>
      <c r="S2881" t="s">
        <v>7734</v>
      </c>
      <c r="T2881" t="s">
        <v>22560</v>
      </c>
      <c r="U2881">
        <f t="shared" si="44"/>
        <v>52605</v>
      </c>
    </row>
    <row r="2882" spans="1:21" x14ac:dyDescent="0.2">
      <c r="A2882" t="s">
        <v>17622</v>
      </c>
      <c r="B2882" t="s">
        <v>12023</v>
      </c>
      <c r="C2882">
        <v>3519038</v>
      </c>
      <c r="D2882" t="s">
        <v>12031</v>
      </c>
      <c r="E2882" t="s">
        <v>12032</v>
      </c>
      <c r="F2882" t="s">
        <v>6402</v>
      </c>
      <c r="G2882">
        <v>1238</v>
      </c>
      <c r="H2882">
        <v>30635</v>
      </c>
      <c r="I2882">
        <v>0</v>
      </c>
      <c r="J2882">
        <v>0</v>
      </c>
      <c r="K2882">
        <v>0</v>
      </c>
      <c r="L2882" t="s">
        <v>6403</v>
      </c>
      <c r="M2882">
        <v>2018</v>
      </c>
      <c r="N2882" t="s">
        <v>6404</v>
      </c>
      <c r="O2882">
        <v>99</v>
      </c>
      <c r="P2882">
        <v>1</v>
      </c>
      <c r="Q2882" t="s">
        <v>15830</v>
      </c>
      <c r="R2882" t="s">
        <v>7734</v>
      </c>
      <c r="S2882" t="s">
        <v>7734</v>
      </c>
      <c r="T2882" t="s">
        <v>5123</v>
      </c>
      <c r="U2882">
        <f t="shared" ref="U2882:U2945" si="45">_xlfn.MAXIFS($H$2:$H$6695, $C$2:$C$6695,C2882)</f>
        <v>52605</v>
      </c>
    </row>
    <row r="2883" spans="1:21" x14ac:dyDescent="0.2">
      <c r="A2883" t="s">
        <v>17622</v>
      </c>
      <c r="B2883" t="s">
        <v>12023</v>
      </c>
      <c r="C2883">
        <v>3519038</v>
      </c>
      <c r="D2883" t="s">
        <v>6406</v>
      </c>
      <c r="E2883" t="s">
        <v>17624</v>
      </c>
      <c r="F2883" t="s">
        <v>6402</v>
      </c>
      <c r="G2883">
        <v>23304</v>
      </c>
      <c r="H2883">
        <v>30635</v>
      </c>
      <c r="I2883">
        <v>1</v>
      </c>
      <c r="J2883">
        <v>1</v>
      </c>
      <c r="K2883">
        <v>0</v>
      </c>
      <c r="L2883" t="s">
        <v>6403</v>
      </c>
      <c r="M2883">
        <v>2018</v>
      </c>
      <c r="N2883" t="s">
        <v>6404</v>
      </c>
      <c r="O2883">
        <v>99</v>
      </c>
      <c r="P2883">
        <v>1</v>
      </c>
      <c r="Q2883" t="s">
        <v>15830</v>
      </c>
      <c r="R2883" t="s">
        <v>7734</v>
      </c>
      <c r="S2883" t="s">
        <v>7734</v>
      </c>
      <c r="T2883" t="s">
        <v>22561</v>
      </c>
      <c r="U2883">
        <f t="shared" si="45"/>
        <v>52605</v>
      </c>
    </row>
    <row r="2884" spans="1:21" x14ac:dyDescent="0.2">
      <c r="A2884" t="s">
        <v>17622</v>
      </c>
      <c r="B2884" t="s">
        <v>12023</v>
      </c>
      <c r="C2884">
        <v>3519038</v>
      </c>
      <c r="D2884" t="s">
        <v>6606</v>
      </c>
      <c r="E2884" t="s">
        <v>17625</v>
      </c>
      <c r="F2884" t="s">
        <v>6402</v>
      </c>
      <c r="G2884">
        <v>770</v>
      </c>
      <c r="H2884">
        <v>30635</v>
      </c>
      <c r="I2884">
        <v>0</v>
      </c>
      <c r="J2884">
        <v>0</v>
      </c>
      <c r="K2884">
        <v>0</v>
      </c>
      <c r="L2884" t="s">
        <v>6403</v>
      </c>
      <c r="M2884">
        <v>2018</v>
      </c>
      <c r="N2884" t="s">
        <v>6404</v>
      </c>
      <c r="O2884">
        <v>99</v>
      </c>
      <c r="P2884">
        <v>1</v>
      </c>
      <c r="Q2884" t="s">
        <v>15830</v>
      </c>
      <c r="R2884" t="s">
        <v>7734</v>
      </c>
      <c r="S2884" t="s">
        <v>7734</v>
      </c>
      <c r="T2884" t="s">
        <v>22562</v>
      </c>
      <c r="U2884">
        <f t="shared" si="45"/>
        <v>52605</v>
      </c>
    </row>
    <row r="2885" spans="1:21" x14ac:dyDescent="0.2">
      <c r="A2885" t="s">
        <v>17622</v>
      </c>
      <c r="B2885" t="s">
        <v>12023</v>
      </c>
      <c r="C2885">
        <v>3519038</v>
      </c>
      <c r="D2885" t="s">
        <v>17626</v>
      </c>
      <c r="E2885" t="s">
        <v>17627</v>
      </c>
      <c r="F2885" t="s">
        <v>6402</v>
      </c>
      <c r="G2885">
        <v>567</v>
      </c>
      <c r="H2885">
        <v>30635</v>
      </c>
      <c r="I2885">
        <v>0</v>
      </c>
      <c r="J2885">
        <v>0</v>
      </c>
      <c r="K2885">
        <v>0</v>
      </c>
      <c r="L2885" t="s">
        <v>6403</v>
      </c>
      <c r="M2885">
        <v>2018</v>
      </c>
      <c r="N2885" t="s">
        <v>6404</v>
      </c>
      <c r="O2885">
        <v>99</v>
      </c>
      <c r="P2885">
        <v>1</v>
      </c>
      <c r="Q2885" t="s">
        <v>15830</v>
      </c>
      <c r="R2885" t="s">
        <v>7734</v>
      </c>
      <c r="S2885" t="s">
        <v>7734</v>
      </c>
      <c r="T2885" t="s">
        <v>22563</v>
      </c>
      <c r="U2885">
        <f t="shared" si="45"/>
        <v>52605</v>
      </c>
    </row>
    <row r="2886" spans="1:21" x14ac:dyDescent="0.2">
      <c r="A2886" t="s">
        <v>17628</v>
      </c>
      <c r="B2886" t="s">
        <v>8973</v>
      </c>
      <c r="C2886">
        <v>3507040</v>
      </c>
      <c r="D2886" t="s">
        <v>7109</v>
      </c>
      <c r="E2886" t="s">
        <v>8982</v>
      </c>
      <c r="F2886" t="s">
        <v>6402</v>
      </c>
      <c r="G2886">
        <v>228</v>
      </c>
      <c r="H2886">
        <v>2478</v>
      </c>
      <c r="I2886">
        <v>0</v>
      </c>
      <c r="J2886">
        <v>0</v>
      </c>
      <c r="K2886">
        <v>0</v>
      </c>
      <c r="L2886" t="s">
        <v>6409</v>
      </c>
      <c r="M2886">
        <v>2018</v>
      </c>
      <c r="N2886" t="s">
        <v>1463</v>
      </c>
      <c r="O2886">
        <v>1</v>
      </c>
      <c r="P2886">
        <v>2</v>
      </c>
      <c r="Q2886" t="s">
        <v>15830</v>
      </c>
      <c r="R2886" t="s">
        <v>7734</v>
      </c>
      <c r="S2886" t="s">
        <v>7734</v>
      </c>
      <c r="T2886" t="s">
        <v>5153</v>
      </c>
      <c r="U2886">
        <f t="shared" si="45"/>
        <v>5066</v>
      </c>
    </row>
    <row r="2887" spans="1:21" x14ac:dyDescent="0.2">
      <c r="A2887" t="s">
        <v>17628</v>
      </c>
      <c r="B2887" t="s">
        <v>8973</v>
      </c>
      <c r="C2887">
        <v>3507040</v>
      </c>
      <c r="D2887" t="s">
        <v>7294</v>
      </c>
      <c r="E2887" t="s">
        <v>8976</v>
      </c>
      <c r="F2887" t="s">
        <v>6402</v>
      </c>
      <c r="G2887">
        <v>620</v>
      </c>
      <c r="H2887">
        <v>2478</v>
      </c>
      <c r="I2887">
        <v>0</v>
      </c>
      <c r="J2887">
        <v>1</v>
      </c>
      <c r="K2887">
        <v>0</v>
      </c>
      <c r="L2887" t="s">
        <v>6409</v>
      </c>
      <c r="M2887">
        <v>2018</v>
      </c>
      <c r="N2887" t="s">
        <v>1463</v>
      </c>
      <c r="O2887">
        <v>1</v>
      </c>
      <c r="P2887">
        <v>2</v>
      </c>
      <c r="Q2887" t="s">
        <v>15830</v>
      </c>
      <c r="R2887" t="s">
        <v>7734</v>
      </c>
      <c r="S2887" t="s">
        <v>7734</v>
      </c>
      <c r="T2887" t="s">
        <v>1179</v>
      </c>
      <c r="U2887">
        <f t="shared" si="45"/>
        <v>5066</v>
      </c>
    </row>
    <row r="2888" spans="1:21" x14ac:dyDescent="0.2">
      <c r="A2888" t="s">
        <v>17628</v>
      </c>
      <c r="B2888" t="s">
        <v>8973</v>
      </c>
      <c r="C2888">
        <v>3507040</v>
      </c>
      <c r="D2888" t="s">
        <v>17629</v>
      </c>
      <c r="E2888" t="s">
        <v>6645</v>
      </c>
      <c r="F2888" t="s">
        <v>6402</v>
      </c>
      <c r="G2888">
        <v>284</v>
      </c>
      <c r="H2888">
        <v>2478</v>
      </c>
      <c r="I2888">
        <v>0</v>
      </c>
      <c r="J2888">
        <v>0</v>
      </c>
      <c r="K2888">
        <v>0</v>
      </c>
      <c r="L2888" t="s">
        <v>6409</v>
      </c>
      <c r="M2888">
        <v>2018</v>
      </c>
      <c r="N2888" t="s">
        <v>1463</v>
      </c>
      <c r="O2888">
        <v>1</v>
      </c>
      <c r="P2888">
        <v>2</v>
      </c>
      <c r="Q2888" t="s">
        <v>15830</v>
      </c>
      <c r="R2888" t="s">
        <v>7734</v>
      </c>
      <c r="S2888" t="s">
        <v>7734</v>
      </c>
      <c r="T2888" t="s">
        <v>22564</v>
      </c>
      <c r="U2888">
        <f t="shared" si="45"/>
        <v>5066</v>
      </c>
    </row>
    <row r="2889" spans="1:21" x14ac:dyDescent="0.2">
      <c r="A2889" t="s">
        <v>17628</v>
      </c>
      <c r="B2889" t="s">
        <v>8973</v>
      </c>
      <c r="C2889">
        <v>3507040</v>
      </c>
      <c r="D2889" t="s">
        <v>8984</v>
      </c>
      <c r="E2889" t="s">
        <v>7254</v>
      </c>
      <c r="F2889" t="s">
        <v>6402</v>
      </c>
      <c r="G2889">
        <v>479</v>
      </c>
      <c r="H2889">
        <v>2478</v>
      </c>
      <c r="I2889">
        <v>0</v>
      </c>
      <c r="J2889">
        <v>0</v>
      </c>
      <c r="K2889">
        <v>0</v>
      </c>
      <c r="L2889" t="s">
        <v>6409</v>
      </c>
      <c r="M2889">
        <v>2018</v>
      </c>
      <c r="N2889" t="s">
        <v>1463</v>
      </c>
      <c r="O2889">
        <v>1</v>
      </c>
      <c r="P2889">
        <v>2</v>
      </c>
      <c r="Q2889" t="s">
        <v>15830</v>
      </c>
      <c r="R2889" t="s">
        <v>7734</v>
      </c>
      <c r="S2889" t="s">
        <v>7734</v>
      </c>
      <c r="T2889" t="s">
        <v>22565</v>
      </c>
      <c r="U2889">
        <f t="shared" si="45"/>
        <v>5066</v>
      </c>
    </row>
    <row r="2890" spans="1:21" x14ac:dyDescent="0.2">
      <c r="A2890" t="s">
        <v>17628</v>
      </c>
      <c r="B2890" t="s">
        <v>8973</v>
      </c>
      <c r="C2890">
        <v>3507040</v>
      </c>
      <c r="D2890" t="s">
        <v>6914</v>
      </c>
      <c r="E2890" t="s">
        <v>8978</v>
      </c>
      <c r="F2890" t="s">
        <v>6402</v>
      </c>
      <c r="G2890">
        <v>715</v>
      </c>
      <c r="H2890">
        <v>2478</v>
      </c>
      <c r="I2890">
        <v>1</v>
      </c>
      <c r="J2890">
        <v>1</v>
      </c>
      <c r="K2890">
        <v>0</v>
      </c>
      <c r="L2890" t="s">
        <v>6409</v>
      </c>
      <c r="M2890">
        <v>2018</v>
      </c>
      <c r="N2890" t="s">
        <v>1463</v>
      </c>
      <c r="O2890">
        <v>1</v>
      </c>
      <c r="P2890">
        <v>2</v>
      </c>
      <c r="Q2890" t="s">
        <v>15830</v>
      </c>
      <c r="R2890" t="s">
        <v>7734</v>
      </c>
      <c r="S2890" t="s">
        <v>7734</v>
      </c>
      <c r="T2890" t="s">
        <v>5151</v>
      </c>
      <c r="U2890">
        <f t="shared" si="45"/>
        <v>5066</v>
      </c>
    </row>
    <row r="2891" spans="1:21" x14ac:dyDescent="0.2">
      <c r="A2891" t="s">
        <v>17628</v>
      </c>
      <c r="B2891" t="s">
        <v>8973</v>
      </c>
      <c r="C2891">
        <v>3507040</v>
      </c>
      <c r="D2891" t="s">
        <v>6703</v>
      </c>
      <c r="E2891" t="s">
        <v>7630</v>
      </c>
      <c r="F2891" t="s">
        <v>6402</v>
      </c>
      <c r="G2891">
        <v>152</v>
      </c>
      <c r="H2891">
        <v>2478</v>
      </c>
      <c r="I2891">
        <v>0</v>
      </c>
      <c r="J2891">
        <v>0</v>
      </c>
      <c r="K2891">
        <v>0</v>
      </c>
      <c r="L2891" t="s">
        <v>6403</v>
      </c>
      <c r="M2891">
        <v>2018</v>
      </c>
      <c r="N2891" t="s">
        <v>1463</v>
      </c>
      <c r="O2891">
        <v>1</v>
      </c>
      <c r="P2891">
        <v>2</v>
      </c>
      <c r="Q2891" t="s">
        <v>15830</v>
      </c>
      <c r="R2891" t="s">
        <v>7734</v>
      </c>
      <c r="S2891" t="s">
        <v>7734</v>
      </c>
      <c r="T2891" t="s">
        <v>22566</v>
      </c>
      <c r="U2891">
        <f t="shared" si="45"/>
        <v>5066</v>
      </c>
    </row>
    <row r="2892" spans="1:21" x14ac:dyDescent="0.2">
      <c r="A2892" t="s">
        <v>17630</v>
      </c>
      <c r="B2892" t="s">
        <v>8973</v>
      </c>
      <c r="C2892">
        <v>3507040</v>
      </c>
      <c r="D2892" t="s">
        <v>8984</v>
      </c>
      <c r="E2892" t="s">
        <v>8694</v>
      </c>
      <c r="F2892" t="s">
        <v>6402</v>
      </c>
      <c r="G2892">
        <v>1182</v>
      </c>
      <c r="H2892">
        <v>2908</v>
      </c>
      <c r="I2892">
        <v>0</v>
      </c>
      <c r="J2892">
        <v>1</v>
      </c>
      <c r="K2892">
        <v>0</v>
      </c>
      <c r="L2892" t="s">
        <v>6409</v>
      </c>
      <c r="M2892">
        <v>2018</v>
      </c>
      <c r="N2892" t="s">
        <v>1463</v>
      </c>
      <c r="O2892">
        <v>2</v>
      </c>
      <c r="P2892">
        <v>2</v>
      </c>
      <c r="Q2892" t="s">
        <v>15830</v>
      </c>
      <c r="R2892" t="s">
        <v>7734</v>
      </c>
      <c r="S2892" t="s">
        <v>7734</v>
      </c>
      <c r="T2892" t="s">
        <v>5148</v>
      </c>
      <c r="U2892">
        <f t="shared" si="45"/>
        <v>5066</v>
      </c>
    </row>
    <row r="2893" spans="1:21" x14ac:dyDescent="0.2">
      <c r="A2893" t="s">
        <v>17630</v>
      </c>
      <c r="B2893" t="s">
        <v>8973</v>
      </c>
      <c r="C2893">
        <v>3507040</v>
      </c>
      <c r="D2893" t="s">
        <v>6550</v>
      </c>
      <c r="E2893" t="s">
        <v>8982</v>
      </c>
      <c r="F2893" t="s">
        <v>6402</v>
      </c>
      <c r="G2893">
        <v>992</v>
      </c>
      <c r="H2893">
        <v>2908</v>
      </c>
      <c r="I2893">
        <v>1</v>
      </c>
      <c r="J2893">
        <v>1</v>
      </c>
      <c r="K2893">
        <v>0</v>
      </c>
      <c r="L2893" t="s">
        <v>6403</v>
      </c>
      <c r="M2893">
        <v>2018</v>
      </c>
      <c r="N2893" t="s">
        <v>1463</v>
      </c>
      <c r="O2893">
        <v>2</v>
      </c>
      <c r="P2893">
        <v>2</v>
      </c>
      <c r="Q2893" t="s">
        <v>15830</v>
      </c>
      <c r="R2893" t="s">
        <v>7734</v>
      </c>
      <c r="S2893" t="s">
        <v>7734</v>
      </c>
      <c r="T2893" t="s">
        <v>5147</v>
      </c>
      <c r="U2893">
        <f t="shared" si="45"/>
        <v>5066</v>
      </c>
    </row>
    <row r="2894" spans="1:21" x14ac:dyDescent="0.2">
      <c r="A2894" t="s">
        <v>17630</v>
      </c>
      <c r="B2894" t="s">
        <v>8973</v>
      </c>
      <c r="C2894">
        <v>3507040</v>
      </c>
      <c r="D2894" t="s">
        <v>7465</v>
      </c>
      <c r="E2894" t="s">
        <v>7479</v>
      </c>
      <c r="F2894" t="s">
        <v>6402</v>
      </c>
      <c r="G2894">
        <v>734</v>
      </c>
      <c r="H2894">
        <v>2908</v>
      </c>
      <c r="I2894">
        <v>0</v>
      </c>
      <c r="J2894">
        <v>0</v>
      </c>
      <c r="K2894">
        <v>0</v>
      </c>
      <c r="L2894" t="s">
        <v>6403</v>
      </c>
      <c r="M2894">
        <v>2018</v>
      </c>
      <c r="N2894" t="s">
        <v>1463</v>
      </c>
      <c r="O2894">
        <v>2</v>
      </c>
      <c r="P2894">
        <v>2</v>
      </c>
      <c r="Q2894" t="s">
        <v>15830</v>
      </c>
      <c r="R2894" t="s">
        <v>7734</v>
      </c>
      <c r="S2894" t="s">
        <v>7734</v>
      </c>
      <c r="T2894" t="s">
        <v>22567</v>
      </c>
      <c r="U2894">
        <f t="shared" si="45"/>
        <v>5066</v>
      </c>
    </row>
    <row r="2895" spans="1:21" x14ac:dyDescent="0.2">
      <c r="A2895" t="s">
        <v>17631</v>
      </c>
      <c r="B2895" t="s">
        <v>8973</v>
      </c>
      <c r="C2895">
        <v>3507040</v>
      </c>
      <c r="D2895" t="s">
        <v>7069</v>
      </c>
      <c r="E2895" t="s">
        <v>7374</v>
      </c>
      <c r="F2895" t="s">
        <v>6402</v>
      </c>
      <c r="G2895">
        <v>476</v>
      </c>
      <c r="H2895">
        <v>1739</v>
      </c>
      <c r="I2895">
        <v>1</v>
      </c>
      <c r="J2895">
        <v>0</v>
      </c>
      <c r="K2895">
        <v>0</v>
      </c>
      <c r="L2895" t="s">
        <v>6409</v>
      </c>
      <c r="M2895">
        <v>2018</v>
      </c>
      <c r="N2895" t="s">
        <v>1463</v>
      </c>
      <c r="O2895">
        <v>3</v>
      </c>
      <c r="P2895">
        <v>2</v>
      </c>
      <c r="Q2895" t="s">
        <v>15830</v>
      </c>
      <c r="R2895" t="s">
        <v>7734</v>
      </c>
      <c r="S2895" t="s">
        <v>7734</v>
      </c>
      <c r="T2895" t="s">
        <v>5144</v>
      </c>
      <c r="U2895">
        <f t="shared" si="45"/>
        <v>5066</v>
      </c>
    </row>
    <row r="2896" spans="1:21" x14ac:dyDescent="0.2">
      <c r="A2896" t="s">
        <v>17631</v>
      </c>
      <c r="B2896" t="s">
        <v>8973</v>
      </c>
      <c r="C2896">
        <v>3507040</v>
      </c>
      <c r="D2896" t="s">
        <v>6952</v>
      </c>
      <c r="E2896" t="s">
        <v>6735</v>
      </c>
      <c r="F2896" t="s">
        <v>6402</v>
      </c>
      <c r="G2896">
        <v>523</v>
      </c>
      <c r="H2896">
        <v>1739</v>
      </c>
      <c r="I2896">
        <v>0</v>
      </c>
      <c r="J2896">
        <v>1</v>
      </c>
      <c r="K2896">
        <v>0</v>
      </c>
      <c r="L2896" t="s">
        <v>6409</v>
      </c>
      <c r="M2896">
        <v>2018</v>
      </c>
      <c r="N2896" t="s">
        <v>1463</v>
      </c>
      <c r="O2896">
        <v>3</v>
      </c>
      <c r="P2896">
        <v>2</v>
      </c>
      <c r="Q2896" t="s">
        <v>15830</v>
      </c>
      <c r="R2896" t="s">
        <v>7734</v>
      </c>
      <c r="S2896" t="s">
        <v>7734</v>
      </c>
      <c r="T2896" t="s">
        <v>5145</v>
      </c>
      <c r="U2896">
        <f t="shared" si="45"/>
        <v>5066</v>
      </c>
    </row>
    <row r="2897" spans="1:21" x14ac:dyDescent="0.2">
      <c r="A2897" t="s">
        <v>17631</v>
      </c>
      <c r="B2897" t="s">
        <v>8973</v>
      </c>
      <c r="C2897">
        <v>3507040</v>
      </c>
      <c r="D2897" t="s">
        <v>17632</v>
      </c>
      <c r="E2897" t="s">
        <v>17633</v>
      </c>
      <c r="F2897" t="s">
        <v>6402</v>
      </c>
      <c r="G2897">
        <v>740</v>
      </c>
      <c r="H2897">
        <v>1739</v>
      </c>
      <c r="I2897">
        <v>1</v>
      </c>
      <c r="J2897">
        <v>1</v>
      </c>
      <c r="K2897">
        <v>0</v>
      </c>
      <c r="L2897" t="s">
        <v>6409</v>
      </c>
      <c r="M2897">
        <v>2018</v>
      </c>
      <c r="N2897" t="s">
        <v>1463</v>
      </c>
      <c r="O2897">
        <v>3</v>
      </c>
      <c r="P2897">
        <v>2</v>
      </c>
      <c r="Q2897" t="s">
        <v>15830</v>
      </c>
      <c r="R2897" t="s">
        <v>7734</v>
      </c>
      <c r="S2897" t="s">
        <v>7734</v>
      </c>
      <c r="T2897" t="s">
        <v>22568</v>
      </c>
      <c r="U2897">
        <f t="shared" si="45"/>
        <v>5066</v>
      </c>
    </row>
    <row r="2898" spans="1:21" x14ac:dyDescent="0.2">
      <c r="A2898" t="s">
        <v>17634</v>
      </c>
      <c r="B2898" t="s">
        <v>8973</v>
      </c>
      <c r="C2898">
        <v>3507040</v>
      </c>
      <c r="D2898" t="s">
        <v>17635</v>
      </c>
      <c r="E2898" t="s">
        <v>17636</v>
      </c>
      <c r="F2898" t="s">
        <v>6402</v>
      </c>
      <c r="G2898">
        <v>400</v>
      </c>
      <c r="H2898">
        <v>1679</v>
      </c>
      <c r="I2898">
        <v>0</v>
      </c>
      <c r="J2898">
        <v>0</v>
      </c>
      <c r="K2898">
        <v>0</v>
      </c>
      <c r="L2898" t="s">
        <v>6409</v>
      </c>
      <c r="M2898">
        <v>2018</v>
      </c>
      <c r="N2898" t="s">
        <v>1463</v>
      </c>
      <c r="O2898">
        <v>4</v>
      </c>
      <c r="P2898">
        <v>2</v>
      </c>
      <c r="Q2898" t="s">
        <v>15830</v>
      </c>
      <c r="R2898" t="s">
        <v>7734</v>
      </c>
      <c r="S2898" t="s">
        <v>7734</v>
      </c>
      <c r="T2898" t="s">
        <v>22569</v>
      </c>
      <c r="U2898">
        <f t="shared" si="45"/>
        <v>5066</v>
      </c>
    </row>
    <row r="2899" spans="1:21" x14ac:dyDescent="0.2">
      <c r="A2899" t="s">
        <v>17634</v>
      </c>
      <c r="B2899" t="s">
        <v>8973</v>
      </c>
      <c r="C2899">
        <v>3507040</v>
      </c>
      <c r="D2899" t="s">
        <v>6488</v>
      </c>
      <c r="E2899" t="s">
        <v>7502</v>
      </c>
      <c r="F2899" t="s">
        <v>6402</v>
      </c>
      <c r="G2899">
        <v>362</v>
      </c>
      <c r="H2899">
        <v>1679</v>
      </c>
      <c r="I2899">
        <v>0</v>
      </c>
      <c r="J2899">
        <v>0</v>
      </c>
      <c r="K2899">
        <v>0</v>
      </c>
      <c r="L2899" t="s">
        <v>6409</v>
      </c>
      <c r="M2899">
        <v>2018</v>
      </c>
      <c r="N2899" t="s">
        <v>1463</v>
      </c>
      <c r="O2899">
        <v>4</v>
      </c>
      <c r="P2899">
        <v>2</v>
      </c>
      <c r="Q2899" t="s">
        <v>15830</v>
      </c>
      <c r="R2899" t="s">
        <v>7734</v>
      </c>
      <c r="S2899" t="s">
        <v>7734</v>
      </c>
      <c r="T2899" t="s">
        <v>22570</v>
      </c>
      <c r="U2899">
        <f t="shared" si="45"/>
        <v>5066</v>
      </c>
    </row>
    <row r="2900" spans="1:21" x14ac:dyDescent="0.2">
      <c r="A2900" t="s">
        <v>17634</v>
      </c>
      <c r="B2900" t="s">
        <v>8973</v>
      </c>
      <c r="C2900">
        <v>3507040</v>
      </c>
      <c r="D2900" t="s">
        <v>6527</v>
      </c>
      <c r="E2900" t="s">
        <v>8991</v>
      </c>
      <c r="F2900" t="s">
        <v>6402</v>
      </c>
      <c r="G2900">
        <v>427</v>
      </c>
      <c r="H2900">
        <v>1679</v>
      </c>
      <c r="I2900">
        <v>1</v>
      </c>
      <c r="J2900">
        <v>1</v>
      </c>
      <c r="K2900">
        <v>0</v>
      </c>
      <c r="L2900" t="s">
        <v>6403</v>
      </c>
      <c r="M2900">
        <v>2018</v>
      </c>
      <c r="N2900" t="s">
        <v>1463</v>
      </c>
      <c r="O2900">
        <v>4</v>
      </c>
      <c r="P2900">
        <v>2</v>
      </c>
      <c r="Q2900" t="s">
        <v>15830</v>
      </c>
      <c r="R2900" t="s">
        <v>7734</v>
      </c>
      <c r="S2900" t="s">
        <v>7734</v>
      </c>
      <c r="T2900" t="s">
        <v>5157</v>
      </c>
      <c r="U2900">
        <f t="shared" si="45"/>
        <v>5066</v>
      </c>
    </row>
    <row r="2901" spans="1:21" x14ac:dyDescent="0.2">
      <c r="A2901" t="s">
        <v>17634</v>
      </c>
      <c r="B2901" t="s">
        <v>8973</v>
      </c>
      <c r="C2901">
        <v>3507040</v>
      </c>
      <c r="D2901" t="s">
        <v>17637</v>
      </c>
      <c r="E2901" t="s">
        <v>7248</v>
      </c>
      <c r="F2901" t="s">
        <v>6402</v>
      </c>
      <c r="G2901">
        <v>490</v>
      </c>
      <c r="H2901">
        <v>1679</v>
      </c>
      <c r="I2901">
        <v>1</v>
      </c>
      <c r="J2901">
        <v>1</v>
      </c>
      <c r="K2901">
        <v>0</v>
      </c>
      <c r="L2901" t="s">
        <v>6403</v>
      </c>
      <c r="M2901">
        <v>2018</v>
      </c>
      <c r="N2901" t="s">
        <v>1463</v>
      </c>
      <c r="O2901">
        <v>4</v>
      </c>
      <c r="P2901">
        <v>2</v>
      </c>
      <c r="Q2901" t="s">
        <v>15830</v>
      </c>
      <c r="R2901" t="s">
        <v>7734</v>
      </c>
      <c r="S2901" t="s">
        <v>7734</v>
      </c>
      <c r="T2901" t="s">
        <v>22571</v>
      </c>
      <c r="U2901">
        <f t="shared" si="45"/>
        <v>5066</v>
      </c>
    </row>
    <row r="2902" spans="1:21" x14ac:dyDescent="0.2">
      <c r="A2902" t="s">
        <v>17638</v>
      </c>
      <c r="B2902" t="s">
        <v>8973</v>
      </c>
      <c r="C2902">
        <v>3507040</v>
      </c>
      <c r="D2902" t="s">
        <v>6580</v>
      </c>
      <c r="E2902" t="s">
        <v>8980</v>
      </c>
      <c r="F2902" t="s">
        <v>6402</v>
      </c>
      <c r="G2902">
        <v>1882</v>
      </c>
      <c r="H2902">
        <v>5066</v>
      </c>
      <c r="I2902">
        <v>0</v>
      </c>
      <c r="J2902">
        <v>0</v>
      </c>
      <c r="K2902">
        <v>0</v>
      </c>
      <c r="L2902" t="s">
        <v>6403</v>
      </c>
      <c r="M2902">
        <v>2018</v>
      </c>
      <c r="N2902" t="s">
        <v>6404</v>
      </c>
      <c r="O2902">
        <v>99</v>
      </c>
      <c r="P2902">
        <v>1</v>
      </c>
      <c r="Q2902" t="s">
        <v>15830</v>
      </c>
      <c r="R2902" t="s">
        <v>7734</v>
      </c>
      <c r="S2902" t="s">
        <v>7734</v>
      </c>
      <c r="T2902" t="s">
        <v>22572</v>
      </c>
      <c r="U2902">
        <f t="shared" si="45"/>
        <v>5066</v>
      </c>
    </row>
    <row r="2903" spans="1:21" x14ac:dyDescent="0.2">
      <c r="A2903" t="s">
        <v>17638</v>
      </c>
      <c r="B2903" t="s">
        <v>8973</v>
      </c>
      <c r="C2903">
        <v>3507040</v>
      </c>
      <c r="D2903" t="s">
        <v>8974</v>
      </c>
      <c r="E2903" t="s">
        <v>8975</v>
      </c>
      <c r="F2903" t="s">
        <v>6402</v>
      </c>
      <c r="G2903">
        <v>3184</v>
      </c>
      <c r="H2903">
        <v>5066</v>
      </c>
      <c r="I2903">
        <v>0</v>
      </c>
      <c r="J2903">
        <v>1</v>
      </c>
      <c r="K2903">
        <v>0</v>
      </c>
      <c r="L2903" t="s">
        <v>6403</v>
      </c>
      <c r="M2903">
        <v>2018</v>
      </c>
      <c r="N2903" t="s">
        <v>6404</v>
      </c>
      <c r="O2903">
        <v>99</v>
      </c>
      <c r="P2903">
        <v>1</v>
      </c>
      <c r="Q2903" t="s">
        <v>15830</v>
      </c>
      <c r="R2903" t="s">
        <v>7734</v>
      </c>
      <c r="S2903" t="s">
        <v>7734</v>
      </c>
      <c r="T2903" t="s">
        <v>1178</v>
      </c>
      <c r="U2903">
        <f t="shared" si="45"/>
        <v>5066</v>
      </c>
    </row>
    <row r="2904" spans="1:21" x14ac:dyDescent="0.2">
      <c r="A2904" t="s">
        <v>17640</v>
      </c>
      <c r="B2904" t="s">
        <v>7145</v>
      </c>
      <c r="C2904">
        <v>3502048</v>
      </c>
      <c r="D2904" t="s">
        <v>7111</v>
      </c>
      <c r="E2904" t="s">
        <v>15178</v>
      </c>
      <c r="F2904" t="s">
        <v>6402</v>
      </c>
      <c r="G2904">
        <v>2975</v>
      </c>
      <c r="H2904">
        <v>19398</v>
      </c>
      <c r="I2904">
        <v>1</v>
      </c>
      <c r="J2904">
        <v>1</v>
      </c>
      <c r="K2904">
        <v>0</v>
      </c>
      <c r="L2904" t="s">
        <v>6409</v>
      </c>
      <c r="M2904">
        <v>2018</v>
      </c>
      <c r="N2904" t="s">
        <v>1463</v>
      </c>
      <c r="O2904">
        <v>99</v>
      </c>
      <c r="P2904">
        <v>4</v>
      </c>
      <c r="Q2904" t="s">
        <v>15830</v>
      </c>
      <c r="R2904" t="s">
        <v>7734</v>
      </c>
      <c r="S2904" t="s">
        <v>7734</v>
      </c>
      <c r="T2904" t="s">
        <v>22573</v>
      </c>
      <c r="U2904">
        <f t="shared" si="45"/>
        <v>19398</v>
      </c>
    </row>
    <row r="2905" spans="1:21" x14ac:dyDescent="0.2">
      <c r="A2905" t="s">
        <v>17640</v>
      </c>
      <c r="B2905" t="s">
        <v>7145</v>
      </c>
      <c r="C2905">
        <v>3502048</v>
      </c>
      <c r="D2905" t="s">
        <v>7627</v>
      </c>
      <c r="E2905" t="s">
        <v>17641</v>
      </c>
      <c r="F2905" t="s">
        <v>6402</v>
      </c>
      <c r="G2905">
        <v>2440</v>
      </c>
      <c r="H2905">
        <v>19398</v>
      </c>
      <c r="I2905">
        <v>0</v>
      </c>
      <c r="J2905">
        <v>0</v>
      </c>
      <c r="K2905">
        <v>0</v>
      </c>
      <c r="L2905" t="s">
        <v>6409</v>
      </c>
      <c r="M2905">
        <v>2018</v>
      </c>
      <c r="N2905" t="s">
        <v>1463</v>
      </c>
      <c r="O2905">
        <v>99</v>
      </c>
      <c r="P2905">
        <v>4</v>
      </c>
      <c r="Q2905" t="s">
        <v>15830</v>
      </c>
      <c r="R2905" t="s">
        <v>7734</v>
      </c>
      <c r="S2905" t="s">
        <v>7734</v>
      </c>
      <c r="T2905" t="s">
        <v>22574</v>
      </c>
      <c r="U2905">
        <f t="shared" si="45"/>
        <v>19398</v>
      </c>
    </row>
    <row r="2906" spans="1:21" x14ac:dyDescent="0.2">
      <c r="A2906" t="s">
        <v>17640</v>
      </c>
      <c r="B2906" t="s">
        <v>7145</v>
      </c>
      <c r="C2906">
        <v>3502048</v>
      </c>
      <c r="D2906" t="s">
        <v>6968</v>
      </c>
      <c r="E2906" t="s">
        <v>15174</v>
      </c>
      <c r="F2906" t="s">
        <v>6402</v>
      </c>
      <c r="G2906">
        <v>3066</v>
      </c>
      <c r="H2906">
        <v>19398</v>
      </c>
      <c r="I2906">
        <v>1</v>
      </c>
      <c r="J2906">
        <v>1</v>
      </c>
      <c r="K2906">
        <v>0</v>
      </c>
      <c r="L2906" t="s">
        <v>6403</v>
      </c>
      <c r="M2906">
        <v>2018</v>
      </c>
      <c r="N2906" t="s">
        <v>1463</v>
      </c>
      <c r="O2906">
        <v>99</v>
      </c>
      <c r="P2906">
        <v>4</v>
      </c>
      <c r="Q2906" t="s">
        <v>15830</v>
      </c>
      <c r="R2906" t="s">
        <v>7734</v>
      </c>
      <c r="S2906" t="s">
        <v>7734</v>
      </c>
      <c r="T2906" t="s">
        <v>22575</v>
      </c>
      <c r="U2906">
        <f t="shared" si="45"/>
        <v>19398</v>
      </c>
    </row>
    <row r="2907" spans="1:21" x14ac:dyDescent="0.2">
      <c r="A2907" t="s">
        <v>17640</v>
      </c>
      <c r="B2907" t="s">
        <v>7145</v>
      </c>
      <c r="C2907">
        <v>3502048</v>
      </c>
      <c r="D2907" t="s">
        <v>9740</v>
      </c>
      <c r="E2907" t="s">
        <v>13144</v>
      </c>
      <c r="F2907" t="s">
        <v>6402</v>
      </c>
      <c r="G2907">
        <v>1984</v>
      </c>
      <c r="H2907">
        <v>19398</v>
      </c>
      <c r="I2907">
        <v>0</v>
      </c>
      <c r="J2907">
        <v>0</v>
      </c>
      <c r="K2907">
        <v>0</v>
      </c>
      <c r="L2907" t="s">
        <v>6403</v>
      </c>
      <c r="M2907">
        <v>2018</v>
      </c>
      <c r="N2907" t="s">
        <v>1463</v>
      </c>
      <c r="O2907">
        <v>99</v>
      </c>
      <c r="P2907">
        <v>4</v>
      </c>
      <c r="Q2907" t="s">
        <v>15830</v>
      </c>
      <c r="R2907" t="s">
        <v>7734</v>
      </c>
      <c r="S2907" t="s">
        <v>7734</v>
      </c>
      <c r="T2907" t="s">
        <v>22576</v>
      </c>
      <c r="U2907">
        <f t="shared" si="45"/>
        <v>19398</v>
      </c>
    </row>
    <row r="2908" spans="1:21" x14ac:dyDescent="0.2">
      <c r="A2908" t="s">
        <v>17640</v>
      </c>
      <c r="B2908" t="s">
        <v>7145</v>
      </c>
      <c r="C2908">
        <v>3502048</v>
      </c>
      <c r="D2908" t="s">
        <v>15222</v>
      </c>
      <c r="E2908" t="s">
        <v>15366</v>
      </c>
      <c r="F2908" t="s">
        <v>6402</v>
      </c>
      <c r="G2908">
        <v>458</v>
      </c>
      <c r="H2908">
        <v>19398</v>
      </c>
      <c r="I2908">
        <v>0</v>
      </c>
      <c r="J2908">
        <v>0</v>
      </c>
      <c r="K2908">
        <v>0</v>
      </c>
      <c r="L2908" t="s">
        <v>6403</v>
      </c>
      <c r="M2908">
        <v>2018</v>
      </c>
      <c r="N2908" t="s">
        <v>1463</v>
      </c>
      <c r="O2908">
        <v>99</v>
      </c>
      <c r="P2908">
        <v>4</v>
      </c>
      <c r="Q2908" t="s">
        <v>15830</v>
      </c>
      <c r="R2908" t="s">
        <v>7734</v>
      </c>
      <c r="S2908" t="s">
        <v>7734</v>
      </c>
      <c r="T2908" t="s">
        <v>22577</v>
      </c>
      <c r="U2908">
        <f t="shared" si="45"/>
        <v>19398</v>
      </c>
    </row>
    <row r="2909" spans="1:21" x14ac:dyDescent="0.2">
      <c r="A2909" t="s">
        <v>17640</v>
      </c>
      <c r="B2909" t="s">
        <v>7145</v>
      </c>
      <c r="C2909">
        <v>3502048</v>
      </c>
      <c r="D2909" t="s">
        <v>6591</v>
      </c>
      <c r="E2909" t="s">
        <v>17642</v>
      </c>
      <c r="F2909" t="s">
        <v>6402</v>
      </c>
      <c r="G2909">
        <v>1763</v>
      </c>
      <c r="H2909">
        <v>19398</v>
      </c>
      <c r="I2909">
        <v>0</v>
      </c>
      <c r="J2909">
        <v>0</v>
      </c>
      <c r="K2909">
        <v>0</v>
      </c>
      <c r="L2909" t="s">
        <v>6403</v>
      </c>
      <c r="M2909">
        <v>2018</v>
      </c>
      <c r="N2909" t="s">
        <v>1463</v>
      </c>
      <c r="O2909">
        <v>99</v>
      </c>
      <c r="P2909">
        <v>4</v>
      </c>
      <c r="Q2909" t="s">
        <v>15830</v>
      </c>
      <c r="R2909" t="s">
        <v>7734</v>
      </c>
      <c r="S2909" t="s">
        <v>7734</v>
      </c>
      <c r="T2909" t="s">
        <v>22578</v>
      </c>
      <c r="U2909">
        <f t="shared" si="45"/>
        <v>19398</v>
      </c>
    </row>
    <row r="2910" spans="1:21" x14ac:dyDescent="0.2">
      <c r="A2910" t="s">
        <v>17640</v>
      </c>
      <c r="B2910" t="s">
        <v>7145</v>
      </c>
      <c r="C2910">
        <v>3502048</v>
      </c>
      <c r="D2910" t="s">
        <v>6820</v>
      </c>
      <c r="E2910" t="s">
        <v>9170</v>
      </c>
      <c r="F2910" t="s">
        <v>6402</v>
      </c>
      <c r="G2910">
        <v>3299</v>
      </c>
      <c r="H2910">
        <v>19398</v>
      </c>
      <c r="I2910">
        <v>1</v>
      </c>
      <c r="J2910">
        <v>1</v>
      </c>
      <c r="K2910">
        <v>0</v>
      </c>
      <c r="L2910" t="s">
        <v>6403</v>
      </c>
      <c r="M2910">
        <v>2018</v>
      </c>
      <c r="N2910" t="s">
        <v>1463</v>
      </c>
      <c r="O2910">
        <v>99</v>
      </c>
      <c r="P2910">
        <v>4</v>
      </c>
      <c r="Q2910" t="s">
        <v>15830</v>
      </c>
      <c r="R2910" t="s">
        <v>7734</v>
      </c>
      <c r="S2910" t="s">
        <v>7734</v>
      </c>
      <c r="T2910" t="s">
        <v>5160</v>
      </c>
      <c r="U2910">
        <f t="shared" si="45"/>
        <v>19398</v>
      </c>
    </row>
    <row r="2911" spans="1:21" x14ac:dyDescent="0.2">
      <c r="A2911" t="s">
        <v>17640</v>
      </c>
      <c r="B2911" t="s">
        <v>7145</v>
      </c>
      <c r="C2911">
        <v>3502048</v>
      </c>
      <c r="D2911" t="s">
        <v>17643</v>
      </c>
      <c r="E2911" t="s">
        <v>7889</v>
      </c>
      <c r="F2911" t="s">
        <v>6402</v>
      </c>
      <c r="G2911">
        <v>779</v>
      </c>
      <c r="H2911">
        <v>19398</v>
      </c>
      <c r="I2911">
        <v>0</v>
      </c>
      <c r="J2911">
        <v>0</v>
      </c>
      <c r="K2911">
        <v>0</v>
      </c>
      <c r="L2911" t="s">
        <v>6403</v>
      </c>
      <c r="M2911">
        <v>2018</v>
      </c>
      <c r="N2911" t="s">
        <v>1463</v>
      </c>
      <c r="O2911">
        <v>99</v>
      </c>
      <c r="P2911">
        <v>4</v>
      </c>
      <c r="Q2911" t="s">
        <v>15830</v>
      </c>
      <c r="R2911" t="s">
        <v>7734</v>
      </c>
      <c r="S2911" t="s">
        <v>7734</v>
      </c>
      <c r="T2911" t="s">
        <v>22579</v>
      </c>
      <c r="U2911">
        <f t="shared" si="45"/>
        <v>19398</v>
      </c>
    </row>
    <row r="2912" spans="1:21" x14ac:dyDescent="0.2">
      <c r="A2912" t="s">
        <v>17640</v>
      </c>
      <c r="B2912" t="s">
        <v>7145</v>
      </c>
      <c r="C2912">
        <v>3502048</v>
      </c>
      <c r="D2912" t="s">
        <v>6459</v>
      </c>
      <c r="E2912" t="s">
        <v>9194</v>
      </c>
      <c r="F2912" t="s">
        <v>6402</v>
      </c>
      <c r="G2912">
        <v>2634</v>
      </c>
      <c r="H2912">
        <v>19398</v>
      </c>
      <c r="I2912">
        <v>0</v>
      </c>
      <c r="J2912">
        <v>1</v>
      </c>
      <c r="K2912">
        <v>0</v>
      </c>
      <c r="L2912" t="s">
        <v>6403</v>
      </c>
      <c r="M2912">
        <v>2018</v>
      </c>
      <c r="N2912" t="s">
        <v>1463</v>
      </c>
      <c r="O2912">
        <v>99</v>
      </c>
      <c r="P2912">
        <v>4</v>
      </c>
      <c r="Q2912" t="s">
        <v>15830</v>
      </c>
      <c r="R2912" t="s">
        <v>7734</v>
      </c>
      <c r="S2912" t="s">
        <v>7734</v>
      </c>
      <c r="T2912" t="s">
        <v>5161</v>
      </c>
      <c r="U2912">
        <f t="shared" si="45"/>
        <v>19398</v>
      </c>
    </row>
    <row r="2913" spans="1:21" x14ac:dyDescent="0.2">
      <c r="A2913" t="s">
        <v>17644</v>
      </c>
      <c r="B2913" t="s">
        <v>7145</v>
      </c>
      <c r="C2913">
        <v>3502048</v>
      </c>
      <c r="D2913" t="s">
        <v>7037</v>
      </c>
      <c r="E2913" t="s">
        <v>6441</v>
      </c>
      <c r="F2913" t="s">
        <v>6402</v>
      </c>
      <c r="G2913">
        <v>765</v>
      </c>
      <c r="H2913">
        <v>6022</v>
      </c>
      <c r="I2913">
        <v>0</v>
      </c>
      <c r="J2913">
        <v>0</v>
      </c>
      <c r="K2913">
        <v>0</v>
      </c>
      <c r="L2913" t="s">
        <v>6403</v>
      </c>
      <c r="M2913">
        <v>2018</v>
      </c>
      <c r="N2913" t="s">
        <v>6404</v>
      </c>
      <c r="O2913">
        <v>99</v>
      </c>
      <c r="P2913">
        <v>1</v>
      </c>
      <c r="Q2913" t="s">
        <v>15830</v>
      </c>
      <c r="R2913" t="s">
        <v>7734</v>
      </c>
      <c r="S2913" t="s">
        <v>7734</v>
      </c>
      <c r="T2913" t="s">
        <v>5162</v>
      </c>
      <c r="U2913">
        <f t="shared" si="45"/>
        <v>19398</v>
      </c>
    </row>
    <row r="2914" spans="1:21" x14ac:dyDescent="0.2">
      <c r="A2914" t="s">
        <v>17644</v>
      </c>
      <c r="B2914" t="s">
        <v>7145</v>
      </c>
      <c r="C2914">
        <v>3502048</v>
      </c>
      <c r="D2914" t="s">
        <v>7648</v>
      </c>
      <c r="E2914" t="s">
        <v>8937</v>
      </c>
      <c r="F2914" t="s">
        <v>6402</v>
      </c>
      <c r="G2914">
        <v>3204</v>
      </c>
      <c r="H2914">
        <v>6022</v>
      </c>
      <c r="I2914">
        <v>1</v>
      </c>
      <c r="J2914">
        <v>1</v>
      </c>
      <c r="K2914">
        <v>0</v>
      </c>
      <c r="L2914" t="s">
        <v>6403</v>
      </c>
      <c r="M2914">
        <v>2018</v>
      </c>
      <c r="N2914" t="s">
        <v>6404</v>
      </c>
      <c r="O2914">
        <v>99</v>
      </c>
      <c r="P2914">
        <v>1</v>
      </c>
      <c r="Q2914" t="s">
        <v>15830</v>
      </c>
      <c r="R2914" t="s">
        <v>7734</v>
      </c>
      <c r="S2914" t="s">
        <v>7734</v>
      </c>
      <c r="T2914" t="s">
        <v>1180</v>
      </c>
      <c r="U2914">
        <f t="shared" si="45"/>
        <v>19398</v>
      </c>
    </row>
    <row r="2915" spans="1:21" x14ac:dyDescent="0.2">
      <c r="A2915" t="s">
        <v>17644</v>
      </c>
      <c r="B2915" t="s">
        <v>7145</v>
      </c>
      <c r="C2915">
        <v>3502048</v>
      </c>
      <c r="D2915" t="s">
        <v>6678</v>
      </c>
      <c r="E2915" t="s">
        <v>17645</v>
      </c>
      <c r="F2915" t="s">
        <v>6402</v>
      </c>
      <c r="G2915">
        <v>2053</v>
      </c>
      <c r="H2915">
        <v>6022</v>
      </c>
      <c r="I2915">
        <v>0</v>
      </c>
      <c r="J2915">
        <v>0</v>
      </c>
      <c r="K2915">
        <v>0</v>
      </c>
      <c r="L2915" t="s">
        <v>6403</v>
      </c>
      <c r="M2915">
        <v>2018</v>
      </c>
      <c r="N2915" t="s">
        <v>6404</v>
      </c>
      <c r="O2915">
        <v>99</v>
      </c>
      <c r="P2915">
        <v>1</v>
      </c>
      <c r="Q2915" t="s">
        <v>15830</v>
      </c>
      <c r="R2915" t="s">
        <v>7734</v>
      </c>
      <c r="S2915" t="s">
        <v>7734</v>
      </c>
      <c r="T2915" t="s">
        <v>22580</v>
      </c>
      <c r="U2915">
        <f t="shared" si="45"/>
        <v>19398</v>
      </c>
    </row>
    <row r="2916" spans="1:21" x14ac:dyDescent="0.2">
      <c r="A2916" t="s">
        <v>17646</v>
      </c>
      <c r="B2916" t="s">
        <v>12124</v>
      </c>
      <c r="C2916">
        <v>3538030</v>
      </c>
      <c r="D2916" t="s">
        <v>6455</v>
      </c>
      <c r="E2916" t="s">
        <v>17647</v>
      </c>
      <c r="F2916" t="s">
        <v>6402</v>
      </c>
      <c r="G2916">
        <v>1800</v>
      </c>
      <c r="H2916">
        <v>84362</v>
      </c>
      <c r="I2916">
        <v>0</v>
      </c>
      <c r="J2916">
        <v>0</v>
      </c>
      <c r="K2916">
        <v>0</v>
      </c>
      <c r="L2916" t="s">
        <v>6409</v>
      </c>
      <c r="M2916">
        <v>2018</v>
      </c>
      <c r="N2916" t="s">
        <v>1463</v>
      </c>
      <c r="O2916">
        <v>99</v>
      </c>
      <c r="P2916">
        <v>4</v>
      </c>
      <c r="Q2916" t="s">
        <v>15830</v>
      </c>
      <c r="R2916" t="s">
        <v>7734</v>
      </c>
      <c r="S2916" t="s">
        <v>7734</v>
      </c>
      <c r="T2916" t="s">
        <v>22581</v>
      </c>
      <c r="U2916">
        <f t="shared" si="45"/>
        <v>84362</v>
      </c>
    </row>
    <row r="2917" spans="1:21" x14ac:dyDescent="0.2">
      <c r="A2917" t="s">
        <v>17646</v>
      </c>
      <c r="B2917" t="s">
        <v>12124</v>
      </c>
      <c r="C2917">
        <v>3538030</v>
      </c>
      <c r="D2917" t="s">
        <v>7790</v>
      </c>
      <c r="E2917" t="s">
        <v>6415</v>
      </c>
      <c r="F2917" t="s">
        <v>6402</v>
      </c>
      <c r="G2917">
        <v>3066</v>
      </c>
      <c r="H2917">
        <v>84362</v>
      </c>
      <c r="I2917">
        <v>0</v>
      </c>
      <c r="J2917">
        <v>0</v>
      </c>
      <c r="K2917">
        <v>0</v>
      </c>
      <c r="L2917" t="s">
        <v>6409</v>
      </c>
      <c r="M2917">
        <v>2018</v>
      </c>
      <c r="N2917" t="s">
        <v>1463</v>
      </c>
      <c r="O2917">
        <v>99</v>
      </c>
      <c r="P2917">
        <v>4</v>
      </c>
      <c r="Q2917" t="s">
        <v>15830</v>
      </c>
      <c r="R2917" t="s">
        <v>7734</v>
      </c>
      <c r="S2917" t="s">
        <v>7734</v>
      </c>
      <c r="T2917" t="s">
        <v>22582</v>
      </c>
      <c r="U2917">
        <f t="shared" si="45"/>
        <v>84362</v>
      </c>
    </row>
    <row r="2918" spans="1:21" x14ac:dyDescent="0.2">
      <c r="A2918" t="s">
        <v>17646</v>
      </c>
      <c r="B2918" t="s">
        <v>12124</v>
      </c>
      <c r="C2918">
        <v>3538030</v>
      </c>
      <c r="D2918" t="s">
        <v>17648</v>
      </c>
      <c r="E2918" t="s">
        <v>17649</v>
      </c>
      <c r="F2918" t="s">
        <v>6402</v>
      </c>
      <c r="G2918">
        <v>211</v>
      </c>
      <c r="H2918">
        <v>84362</v>
      </c>
      <c r="I2918">
        <v>0</v>
      </c>
      <c r="J2918">
        <v>0</v>
      </c>
      <c r="K2918">
        <v>0</v>
      </c>
      <c r="L2918" t="s">
        <v>6409</v>
      </c>
      <c r="M2918">
        <v>2018</v>
      </c>
      <c r="N2918" t="s">
        <v>1463</v>
      </c>
      <c r="O2918">
        <v>99</v>
      </c>
      <c r="P2918">
        <v>4</v>
      </c>
      <c r="Q2918" t="s">
        <v>15830</v>
      </c>
      <c r="R2918" t="s">
        <v>7734</v>
      </c>
      <c r="S2918" t="s">
        <v>7734</v>
      </c>
      <c r="T2918" t="s">
        <v>22583</v>
      </c>
      <c r="U2918">
        <f t="shared" si="45"/>
        <v>84362</v>
      </c>
    </row>
    <row r="2919" spans="1:21" x14ac:dyDescent="0.2">
      <c r="A2919" t="s">
        <v>17646</v>
      </c>
      <c r="B2919" t="s">
        <v>12124</v>
      </c>
      <c r="C2919">
        <v>3538030</v>
      </c>
      <c r="D2919" t="s">
        <v>12145</v>
      </c>
      <c r="E2919" t="s">
        <v>15296</v>
      </c>
      <c r="F2919" t="s">
        <v>6402</v>
      </c>
      <c r="G2919">
        <v>4019</v>
      </c>
      <c r="H2919">
        <v>84362</v>
      </c>
      <c r="I2919">
        <v>0</v>
      </c>
      <c r="J2919">
        <v>0</v>
      </c>
      <c r="K2919">
        <v>0</v>
      </c>
      <c r="L2919" t="s">
        <v>6409</v>
      </c>
      <c r="M2919">
        <v>2018</v>
      </c>
      <c r="N2919" t="s">
        <v>1463</v>
      </c>
      <c r="O2919">
        <v>99</v>
      </c>
      <c r="P2919">
        <v>4</v>
      </c>
      <c r="Q2919" t="s">
        <v>15830</v>
      </c>
      <c r="R2919" t="s">
        <v>7734</v>
      </c>
      <c r="S2919" t="s">
        <v>7734</v>
      </c>
      <c r="T2919" t="s">
        <v>22584</v>
      </c>
      <c r="U2919">
        <f t="shared" si="45"/>
        <v>84362</v>
      </c>
    </row>
    <row r="2920" spans="1:21" x14ac:dyDescent="0.2">
      <c r="A2920" t="s">
        <v>17646</v>
      </c>
      <c r="B2920" t="s">
        <v>12124</v>
      </c>
      <c r="C2920">
        <v>3538030</v>
      </c>
      <c r="D2920" t="s">
        <v>17650</v>
      </c>
      <c r="E2920" t="s">
        <v>11199</v>
      </c>
      <c r="F2920" t="s">
        <v>6402</v>
      </c>
      <c r="G2920">
        <v>5189</v>
      </c>
      <c r="H2920">
        <v>84362</v>
      </c>
      <c r="I2920">
        <v>0</v>
      </c>
      <c r="J2920">
        <v>0</v>
      </c>
      <c r="K2920">
        <v>0</v>
      </c>
      <c r="L2920" t="s">
        <v>6409</v>
      </c>
      <c r="M2920">
        <v>2018</v>
      </c>
      <c r="N2920" t="s">
        <v>1463</v>
      </c>
      <c r="O2920">
        <v>99</v>
      </c>
      <c r="P2920">
        <v>4</v>
      </c>
      <c r="Q2920" t="s">
        <v>15830</v>
      </c>
      <c r="R2920" t="s">
        <v>7734</v>
      </c>
      <c r="S2920" t="s">
        <v>7734</v>
      </c>
      <c r="T2920" t="s">
        <v>22585</v>
      </c>
      <c r="U2920">
        <f t="shared" si="45"/>
        <v>84362</v>
      </c>
    </row>
    <row r="2921" spans="1:21" x14ac:dyDescent="0.2">
      <c r="A2921" t="s">
        <v>17646</v>
      </c>
      <c r="B2921" t="s">
        <v>12124</v>
      </c>
      <c r="C2921">
        <v>3538030</v>
      </c>
      <c r="D2921" t="s">
        <v>7164</v>
      </c>
      <c r="E2921" t="s">
        <v>17651</v>
      </c>
      <c r="F2921" t="s">
        <v>6402</v>
      </c>
      <c r="G2921">
        <v>5492</v>
      </c>
      <c r="H2921">
        <v>84362</v>
      </c>
      <c r="I2921">
        <v>0</v>
      </c>
      <c r="J2921">
        <v>0</v>
      </c>
      <c r="K2921">
        <v>0</v>
      </c>
      <c r="L2921" t="s">
        <v>6409</v>
      </c>
      <c r="M2921">
        <v>2018</v>
      </c>
      <c r="N2921" t="s">
        <v>1463</v>
      </c>
      <c r="O2921">
        <v>99</v>
      </c>
      <c r="P2921">
        <v>4</v>
      </c>
      <c r="Q2921" t="s">
        <v>15830</v>
      </c>
      <c r="R2921" t="s">
        <v>7734</v>
      </c>
      <c r="S2921" t="s">
        <v>7734</v>
      </c>
      <c r="T2921" t="s">
        <v>22586</v>
      </c>
      <c r="U2921">
        <f t="shared" si="45"/>
        <v>84362</v>
      </c>
    </row>
    <row r="2922" spans="1:21" x14ac:dyDescent="0.2">
      <c r="A2922" t="s">
        <v>17646</v>
      </c>
      <c r="B2922" t="s">
        <v>12124</v>
      </c>
      <c r="C2922">
        <v>3538030</v>
      </c>
      <c r="D2922" t="s">
        <v>6630</v>
      </c>
      <c r="E2922" t="s">
        <v>7157</v>
      </c>
      <c r="F2922" t="s">
        <v>6402</v>
      </c>
      <c r="G2922">
        <v>1464</v>
      </c>
      <c r="H2922">
        <v>84362</v>
      </c>
      <c r="I2922">
        <v>0</v>
      </c>
      <c r="J2922">
        <v>0</v>
      </c>
      <c r="K2922">
        <v>0</v>
      </c>
      <c r="L2922" t="s">
        <v>6409</v>
      </c>
      <c r="M2922">
        <v>2018</v>
      </c>
      <c r="N2922" t="s">
        <v>1463</v>
      </c>
      <c r="O2922">
        <v>99</v>
      </c>
      <c r="P2922">
        <v>4</v>
      </c>
      <c r="Q2922" t="s">
        <v>15830</v>
      </c>
      <c r="R2922" t="s">
        <v>7734</v>
      </c>
      <c r="S2922" t="s">
        <v>7734</v>
      </c>
      <c r="T2922" t="s">
        <v>22587</v>
      </c>
      <c r="U2922">
        <f t="shared" si="45"/>
        <v>84362</v>
      </c>
    </row>
    <row r="2923" spans="1:21" x14ac:dyDescent="0.2">
      <c r="A2923" t="s">
        <v>17646</v>
      </c>
      <c r="B2923" t="s">
        <v>12124</v>
      </c>
      <c r="C2923">
        <v>3538030</v>
      </c>
      <c r="D2923" t="s">
        <v>6780</v>
      </c>
      <c r="E2923" t="s">
        <v>12154</v>
      </c>
      <c r="F2923" t="s">
        <v>6402</v>
      </c>
      <c r="G2923">
        <v>1930</v>
      </c>
      <c r="H2923">
        <v>84362</v>
      </c>
      <c r="I2923">
        <v>0</v>
      </c>
      <c r="J2923">
        <v>0</v>
      </c>
      <c r="K2923">
        <v>0</v>
      </c>
      <c r="L2923" t="s">
        <v>6409</v>
      </c>
      <c r="M2923">
        <v>2018</v>
      </c>
      <c r="N2923" t="s">
        <v>1463</v>
      </c>
      <c r="O2923">
        <v>99</v>
      </c>
      <c r="P2923">
        <v>4</v>
      </c>
      <c r="Q2923" t="s">
        <v>15830</v>
      </c>
      <c r="R2923" t="s">
        <v>7734</v>
      </c>
      <c r="S2923" t="s">
        <v>7734</v>
      </c>
      <c r="T2923" t="s">
        <v>20197</v>
      </c>
      <c r="U2923">
        <f t="shared" si="45"/>
        <v>84362</v>
      </c>
    </row>
    <row r="2924" spans="1:21" x14ac:dyDescent="0.2">
      <c r="A2924" t="s">
        <v>17646</v>
      </c>
      <c r="B2924" t="s">
        <v>12124</v>
      </c>
      <c r="C2924">
        <v>3538030</v>
      </c>
      <c r="D2924" t="s">
        <v>6834</v>
      </c>
      <c r="E2924" t="s">
        <v>6486</v>
      </c>
      <c r="F2924" t="s">
        <v>6402</v>
      </c>
      <c r="G2924">
        <v>2800</v>
      </c>
      <c r="H2924">
        <v>84362</v>
      </c>
      <c r="I2924">
        <v>0</v>
      </c>
      <c r="J2924">
        <v>0</v>
      </c>
      <c r="K2924">
        <v>0</v>
      </c>
      <c r="L2924" t="s">
        <v>6409</v>
      </c>
      <c r="M2924">
        <v>2018</v>
      </c>
      <c r="N2924" t="s">
        <v>1463</v>
      </c>
      <c r="O2924">
        <v>99</v>
      </c>
      <c r="P2924">
        <v>4</v>
      </c>
      <c r="Q2924" t="s">
        <v>15830</v>
      </c>
      <c r="R2924" t="s">
        <v>7734</v>
      </c>
      <c r="S2924" t="s">
        <v>7734</v>
      </c>
      <c r="T2924" t="s">
        <v>22588</v>
      </c>
      <c r="U2924">
        <f t="shared" si="45"/>
        <v>84362</v>
      </c>
    </row>
    <row r="2925" spans="1:21" x14ac:dyDescent="0.2">
      <c r="A2925" t="s">
        <v>17646</v>
      </c>
      <c r="B2925" t="s">
        <v>12124</v>
      </c>
      <c r="C2925">
        <v>3538030</v>
      </c>
      <c r="D2925" t="s">
        <v>6738</v>
      </c>
      <c r="E2925" t="s">
        <v>17652</v>
      </c>
      <c r="F2925" t="s">
        <v>6402</v>
      </c>
      <c r="G2925">
        <v>1350</v>
      </c>
      <c r="H2925">
        <v>84362</v>
      </c>
      <c r="I2925">
        <v>0</v>
      </c>
      <c r="J2925">
        <v>0</v>
      </c>
      <c r="K2925">
        <v>0</v>
      </c>
      <c r="L2925" t="s">
        <v>6403</v>
      </c>
      <c r="M2925">
        <v>2018</v>
      </c>
      <c r="N2925" t="s">
        <v>1463</v>
      </c>
      <c r="O2925">
        <v>99</v>
      </c>
      <c r="P2925">
        <v>4</v>
      </c>
      <c r="Q2925" t="s">
        <v>15830</v>
      </c>
      <c r="R2925" t="s">
        <v>7734</v>
      </c>
      <c r="S2925" t="s">
        <v>7734</v>
      </c>
      <c r="T2925" t="s">
        <v>22589</v>
      </c>
      <c r="U2925">
        <f t="shared" si="45"/>
        <v>84362</v>
      </c>
    </row>
    <row r="2926" spans="1:21" x14ac:dyDescent="0.2">
      <c r="A2926" t="s">
        <v>17646</v>
      </c>
      <c r="B2926" t="s">
        <v>12124</v>
      </c>
      <c r="C2926">
        <v>3538030</v>
      </c>
      <c r="D2926" t="s">
        <v>6428</v>
      </c>
      <c r="E2926" t="s">
        <v>6877</v>
      </c>
      <c r="F2926" t="s">
        <v>6402</v>
      </c>
      <c r="G2926">
        <v>1754</v>
      </c>
      <c r="H2926">
        <v>84362</v>
      </c>
      <c r="I2926">
        <v>0</v>
      </c>
      <c r="J2926">
        <v>0</v>
      </c>
      <c r="K2926">
        <v>0</v>
      </c>
      <c r="L2926" t="s">
        <v>6403</v>
      </c>
      <c r="M2926">
        <v>2018</v>
      </c>
      <c r="N2926" t="s">
        <v>1463</v>
      </c>
      <c r="O2926">
        <v>99</v>
      </c>
      <c r="P2926">
        <v>4</v>
      </c>
      <c r="Q2926" t="s">
        <v>15830</v>
      </c>
      <c r="R2926" t="s">
        <v>7734</v>
      </c>
      <c r="S2926" t="s">
        <v>7734</v>
      </c>
      <c r="T2926" t="s">
        <v>22590</v>
      </c>
      <c r="U2926">
        <f t="shared" si="45"/>
        <v>84362</v>
      </c>
    </row>
    <row r="2927" spans="1:21" x14ac:dyDescent="0.2">
      <c r="A2927" t="s">
        <v>17646</v>
      </c>
      <c r="B2927" t="s">
        <v>12124</v>
      </c>
      <c r="C2927">
        <v>3538030</v>
      </c>
      <c r="D2927" t="s">
        <v>6858</v>
      </c>
      <c r="E2927" t="s">
        <v>12136</v>
      </c>
      <c r="F2927" t="s">
        <v>6402</v>
      </c>
      <c r="G2927">
        <v>6231</v>
      </c>
      <c r="H2927">
        <v>84362</v>
      </c>
      <c r="I2927">
        <v>0</v>
      </c>
      <c r="J2927">
        <v>1</v>
      </c>
      <c r="K2927">
        <v>0</v>
      </c>
      <c r="L2927" t="s">
        <v>6403</v>
      </c>
      <c r="M2927">
        <v>2018</v>
      </c>
      <c r="N2927" t="s">
        <v>1463</v>
      </c>
      <c r="O2927">
        <v>99</v>
      </c>
      <c r="P2927">
        <v>4</v>
      </c>
      <c r="Q2927" t="s">
        <v>15830</v>
      </c>
      <c r="R2927" t="s">
        <v>7734</v>
      </c>
      <c r="S2927" t="s">
        <v>7734</v>
      </c>
      <c r="T2927" t="s">
        <v>5190</v>
      </c>
      <c r="U2927">
        <f t="shared" si="45"/>
        <v>84362</v>
      </c>
    </row>
    <row r="2928" spans="1:21" x14ac:dyDescent="0.2">
      <c r="A2928" t="s">
        <v>17646</v>
      </c>
      <c r="B2928" t="s">
        <v>12124</v>
      </c>
      <c r="C2928">
        <v>3538030</v>
      </c>
      <c r="D2928" t="s">
        <v>7687</v>
      </c>
      <c r="E2928" t="s">
        <v>12125</v>
      </c>
      <c r="F2928" t="s">
        <v>6402</v>
      </c>
      <c r="G2928">
        <v>5846</v>
      </c>
      <c r="H2928">
        <v>84362</v>
      </c>
      <c r="I2928">
        <v>0</v>
      </c>
      <c r="J2928">
        <v>1</v>
      </c>
      <c r="K2928">
        <v>0</v>
      </c>
      <c r="L2928" t="s">
        <v>6403</v>
      </c>
      <c r="M2928">
        <v>2018</v>
      </c>
      <c r="N2928" t="s">
        <v>1463</v>
      </c>
      <c r="O2928">
        <v>99</v>
      </c>
      <c r="P2928">
        <v>4</v>
      </c>
      <c r="Q2928" t="s">
        <v>15830</v>
      </c>
      <c r="R2928" t="s">
        <v>7734</v>
      </c>
      <c r="S2928" t="s">
        <v>7734</v>
      </c>
      <c r="T2928" t="s">
        <v>1188</v>
      </c>
      <c r="U2928">
        <f t="shared" si="45"/>
        <v>84362</v>
      </c>
    </row>
    <row r="2929" spans="1:21" x14ac:dyDescent="0.2">
      <c r="A2929" t="s">
        <v>17646</v>
      </c>
      <c r="B2929" t="s">
        <v>12124</v>
      </c>
      <c r="C2929">
        <v>3538030</v>
      </c>
      <c r="D2929" t="s">
        <v>6905</v>
      </c>
      <c r="E2929" t="s">
        <v>17653</v>
      </c>
      <c r="F2929" t="s">
        <v>6402</v>
      </c>
      <c r="G2929">
        <v>3298</v>
      </c>
      <c r="H2929">
        <v>84362</v>
      </c>
      <c r="I2929">
        <v>0</v>
      </c>
      <c r="J2929">
        <v>0</v>
      </c>
      <c r="K2929">
        <v>0</v>
      </c>
      <c r="L2929" t="s">
        <v>6403</v>
      </c>
      <c r="M2929">
        <v>2018</v>
      </c>
      <c r="N2929" t="s">
        <v>1463</v>
      </c>
      <c r="O2929">
        <v>99</v>
      </c>
      <c r="P2929">
        <v>4</v>
      </c>
      <c r="Q2929" t="s">
        <v>15830</v>
      </c>
      <c r="R2929" t="s">
        <v>7734</v>
      </c>
      <c r="S2929" t="s">
        <v>7734</v>
      </c>
      <c r="T2929" t="s">
        <v>22591</v>
      </c>
      <c r="U2929">
        <f t="shared" si="45"/>
        <v>84362</v>
      </c>
    </row>
    <row r="2930" spans="1:21" x14ac:dyDescent="0.2">
      <c r="A2930" t="s">
        <v>17646</v>
      </c>
      <c r="B2930" t="s">
        <v>12124</v>
      </c>
      <c r="C2930">
        <v>3538030</v>
      </c>
      <c r="D2930" t="s">
        <v>6809</v>
      </c>
      <c r="E2930" t="s">
        <v>6598</v>
      </c>
      <c r="F2930" t="s">
        <v>6402</v>
      </c>
      <c r="G2930">
        <v>8038</v>
      </c>
      <c r="H2930">
        <v>84362</v>
      </c>
      <c r="I2930">
        <v>0</v>
      </c>
      <c r="J2930">
        <v>1</v>
      </c>
      <c r="K2930">
        <v>0</v>
      </c>
      <c r="L2930" t="s">
        <v>6403</v>
      </c>
      <c r="M2930">
        <v>2018</v>
      </c>
      <c r="N2930" t="s">
        <v>1463</v>
      </c>
      <c r="O2930">
        <v>99</v>
      </c>
      <c r="P2930">
        <v>4</v>
      </c>
      <c r="Q2930" t="s">
        <v>15830</v>
      </c>
      <c r="R2930" t="s">
        <v>7734</v>
      </c>
      <c r="S2930" t="s">
        <v>7734</v>
      </c>
      <c r="T2930" t="s">
        <v>5194</v>
      </c>
      <c r="U2930">
        <f t="shared" si="45"/>
        <v>84362</v>
      </c>
    </row>
    <row r="2931" spans="1:21" x14ac:dyDescent="0.2">
      <c r="A2931" t="s">
        <v>17646</v>
      </c>
      <c r="B2931" t="s">
        <v>12124</v>
      </c>
      <c r="C2931">
        <v>3538030</v>
      </c>
      <c r="D2931" t="s">
        <v>17654</v>
      </c>
      <c r="E2931" t="s">
        <v>7370</v>
      </c>
      <c r="F2931" t="s">
        <v>6402</v>
      </c>
      <c r="G2931">
        <v>1035</v>
      </c>
      <c r="H2931">
        <v>84362</v>
      </c>
      <c r="I2931">
        <v>0</v>
      </c>
      <c r="J2931">
        <v>0</v>
      </c>
      <c r="K2931">
        <v>0</v>
      </c>
      <c r="L2931" t="s">
        <v>6403</v>
      </c>
      <c r="M2931">
        <v>2018</v>
      </c>
      <c r="N2931" t="s">
        <v>1463</v>
      </c>
      <c r="O2931">
        <v>99</v>
      </c>
      <c r="P2931">
        <v>4</v>
      </c>
      <c r="Q2931" t="s">
        <v>15830</v>
      </c>
      <c r="R2931" t="s">
        <v>7734</v>
      </c>
      <c r="S2931" t="s">
        <v>7734</v>
      </c>
      <c r="T2931" t="s">
        <v>22592</v>
      </c>
      <c r="U2931">
        <f t="shared" si="45"/>
        <v>84362</v>
      </c>
    </row>
    <row r="2932" spans="1:21" x14ac:dyDescent="0.2">
      <c r="A2932" t="s">
        <v>17646</v>
      </c>
      <c r="B2932" t="s">
        <v>12124</v>
      </c>
      <c r="C2932">
        <v>3538030</v>
      </c>
      <c r="D2932" t="s">
        <v>6809</v>
      </c>
      <c r="E2932" t="s">
        <v>10231</v>
      </c>
      <c r="F2932" t="s">
        <v>6402</v>
      </c>
      <c r="G2932">
        <v>1126</v>
      </c>
      <c r="H2932">
        <v>84362</v>
      </c>
      <c r="I2932">
        <v>0</v>
      </c>
      <c r="J2932">
        <v>0</v>
      </c>
      <c r="K2932">
        <v>0</v>
      </c>
      <c r="L2932" t="s">
        <v>6403</v>
      </c>
      <c r="M2932">
        <v>2018</v>
      </c>
      <c r="N2932" t="s">
        <v>1463</v>
      </c>
      <c r="O2932">
        <v>99</v>
      </c>
      <c r="P2932">
        <v>4</v>
      </c>
      <c r="Q2932" t="s">
        <v>15830</v>
      </c>
      <c r="R2932" t="s">
        <v>7734</v>
      </c>
      <c r="S2932" t="s">
        <v>7734</v>
      </c>
      <c r="T2932" t="s">
        <v>22593</v>
      </c>
      <c r="U2932">
        <f t="shared" si="45"/>
        <v>84362</v>
      </c>
    </row>
    <row r="2933" spans="1:21" x14ac:dyDescent="0.2">
      <c r="A2933" t="s">
        <v>17646</v>
      </c>
      <c r="B2933" t="s">
        <v>12124</v>
      </c>
      <c r="C2933">
        <v>3538030</v>
      </c>
      <c r="D2933" t="s">
        <v>6442</v>
      </c>
      <c r="E2933" t="s">
        <v>6433</v>
      </c>
      <c r="F2933" t="s">
        <v>6402</v>
      </c>
      <c r="G2933">
        <v>2040</v>
      </c>
      <c r="H2933">
        <v>84362</v>
      </c>
      <c r="I2933">
        <v>0</v>
      </c>
      <c r="J2933">
        <v>0</v>
      </c>
      <c r="K2933">
        <v>0</v>
      </c>
      <c r="L2933" t="s">
        <v>6403</v>
      </c>
      <c r="M2933">
        <v>2018</v>
      </c>
      <c r="N2933" t="s">
        <v>1463</v>
      </c>
      <c r="O2933">
        <v>99</v>
      </c>
      <c r="P2933">
        <v>4</v>
      </c>
      <c r="Q2933" t="s">
        <v>15830</v>
      </c>
      <c r="R2933" t="s">
        <v>7734</v>
      </c>
      <c r="S2933" t="s">
        <v>7734</v>
      </c>
      <c r="T2933" t="s">
        <v>22594</v>
      </c>
      <c r="U2933">
        <f t="shared" si="45"/>
        <v>84362</v>
      </c>
    </row>
    <row r="2934" spans="1:21" x14ac:dyDescent="0.2">
      <c r="A2934" t="s">
        <v>17646</v>
      </c>
      <c r="B2934" t="s">
        <v>12124</v>
      </c>
      <c r="C2934">
        <v>3538030</v>
      </c>
      <c r="D2934" t="s">
        <v>7246</v>
      </c>
      <c r="E2934" t="s">
        <v>7062</v>
      </c>
      <c r="F2934" t="s">
        <v>6402</v>
      </c>
      <c r="G2934">
        <v>1268</v>
      </c>
      <c r="H2934">
        <v>84362</v>
      </c>
      <c r="I2934">
        <v>0</v>
      </c>
      <c r="J2934">
        <v>0</v>
      </c>
      <c r="K2934">
        <v>0</v>
      </c>
      <c r="L2934" t="s">
        <v>6403</v>
      </c>
      <c r="M2934">
        <v>2018</v>
      </c>
      <c r="N2934" t="s">
        <v>1463</v>
      </c>
      <c r="O2934">
        <v>99</v>
      </c>
      <c r="P2934">
        <v>4</v>
      </c>
      <c r="Q2934" t="s">
        <v>15830</v>
      </c>
      <c r="R2934" t="s">
        <v>7734</v>
      </c>
      <c r="S2934" t="s">
        <v>7734</v>
      </c>
      <c r="T2934" t="s">
        <v>22595</v>
      </c>
      <c r="U2934">
        <f t="shared" si="45"/>
        <v>84362</v>
      </c>
    </row>
    <row r="2935" spans="1:21" x14ac:dyDescent="0.2">
      <c r="A2935" t="s">
        <v>17646</v>
      </c>
      <c r="B2935" t="s">
        <v>12124</v>
      </c>
      <c r="C2935">
        <v>3538030</v>
      </c>
      <c r="D2935" t="s">
        <v>6828</v>
      </c>
      <c r="E2935" t="s">
        <v>6674</v>
      </c>
      <c r="F2935" t="s">
        <v>6402</v>
      </c>
      <c r="G2935">
        <v>927</v>
      </c>
      <c r="H2935">
        <v>84362</v>
      </c>
      <c r="I2935">
        <v>0</v>
      </c>
      <c r="J2935">
        <v>0</v>
      </c>
      <c r="K2935">
        <v>0</v>
      </c>
      <c r="L2935" t="s">
        <v>6403</v>
      </c>
      <c r="M2935">
        <v>2018</v>
      </c>
      <c r="N2935" t="s">
        <v>1463</v>
      </c>
      <c r="O2935">
        <v>99</v>
      </c>
      <c r="P2935">
        <v>4</v>
      </c>
      <c r="Q2935" t="s">
        <v>15830</v>
      </c>
      <c r="R2935" t="s">
        <v>7734</v>
      </c>
      <c r="S2935" t="s">
        <v>7734</v>
      </c>
      <c r="T2935" t="s">
        <v>22596</v>
      </c>
      <c r="U2935">
        <f t="shared" si="45"/>
        <v>84362</v>
      </c>
    </row>
    <row r="2936" spans="1:21" x14ac:dyDescent="0.2">
      <c r="A2936" t="s">
        <v>17646</v>
      </c>
      <c r="B2936" t="s">
        <v>12124</v>
      </c>
      <c r="C2936">
        <v>3538030</v>
      </c>
      <c r="D2936" t="s">
        <v>6434</v>
      </c>
      <c r="E2936" t="s">
        <v>15401</v>
      </c>
      <c r="F2936" t="s">
        <v>6402</v>
      </c>
      <c r="G2936">
        <v>2359</v>
      </c>
      <c r="H2936">
        <v>84362</v>
      </c>
      <c r="I2936">
        <v>0</v>
      </c>
      <c r="J2936">
        <v>0</v>
      </c>
      <c r="K2936">
        <v>0</v>
      </c>
      <c r="L2936" t="s">
        <v>6403</v>
      </c>
      <c r="M2936">
        <v>2018</v>
      </c>
      <c r="N2936" t="s">
        <v>1463</v>
      </c>
      <c r="O2936">
        <v>99</v>
      </c>
      <c r="P2936">
        <v>4</v>
      </c>
      <c r="Q2936" t="s">
        <v>15830</v>
      </c>
      <c r="R2936" t="s">
        <v>7734</v>
      </c>
      <c r="S2936" t="s">
        <v>7734</v>
      </c>
      <c r="T2936" t="s">
        <v>22597</v>
      </c>
      <c r="U2936">
        <f t="shared" si="45"/>
        <v>84362</v>
      </c>
    </row>
    <row r="2937" spans="1:21" x14ac:dyDescent="0.2">
      <c r="A2937" t="s">
        <v>17646</v>
      </c>
      <c r="B2937" t="s">
        <v>12124</v>
      </c>
      <c r="C2937">
        <v>3538030</v>
      </c>
      <c r="D2937" t="s">
        <v>6595</v>
      </c>
      <c r="E2937" t="s">
        <v>17655</v>
      </c>
      <c r="F2937" t="s">
        <v>6402</v>
      </c>
      <c r="G2937">
        <v>4140</v>
      </c>
      <c r="H2937">
        <v>84362</v>
      </c>
      <c r="I2937">
        <v>1</v>
      </c>
      <c r="J2937">
        <v>0</v>
      </c>
      <c r="K2937">
        <v>0</v>
      </c>
      <c r="L2937" t="s">
        <v>6403</v>
      </c>
      <c r="M2937">
        <v>2018</v>
      </c>
      <c r="N2937" t="s">
        <v>1463</v>
      </c>
      <c r="O2937">
        <v>99</v>
      </c>
      <c r="P2937">
        <v>4</v>
      </c>
      <c r="Q2937" t="s">
        <v>15830</v>
      </c>
      <c r="R2937" t="s">
        <v>7734</v>
      </c>
      <c r="S2937" t="s">
        <v>7734</v>
      </c>
      <c r="T2937" t="s">
        <v>22598</v>
      </c>
      <c r="U2937">
        <f t="shared" si="45"/>
        <v>84362</v>
      </c>
    </row>
    <row r="2938" spans="1:21" x14ac:dyDescent="0.2">
      <c r="A2938" t="s">
        <v>17646</v>
      </c>
      <c r="B2938" t="s">
        <v>12124</v>
      </c>
      <c r="C2938">
        <v>3538030</v>
      </c>
      <c r="D2938" t="s">
        <v>6406</v>
      </c>
      <c r="E2938" t="s">
        <v>8925</v>
      </c>
      <c r="F2938" t="s">
        <v>6402</v>
      </c>
      <c r="G2938">
        <v>2313</v>
      </c>
      <c r="H2938">
        <v>84362</v>
      </c>
      <c r="I2938">
        <v>0</v>
      </c>
      <c r="J2938">
        <v>0</v>
      </c>
      <c r="K2938">
        <v>0</v>
      </c>
      <c r="L2938" t="s">
        <v>6403</v>
      </c>
      <c r="M2938">
        <v>2018</v>
      </c>
      <c r="N2938" t="s">
        <v>1463</v>
      </c>
      <c r="O2938">
        <v>99</v>
      </c>
      <c r="P2938">
        <v>4</v>
      </c>
      <c r="Q2938" t="s">
        <v>15830</v>
      </c>
      <c r="R2938" t="s">
        <v>7734</v>
      </c>
      <c r="S2938" t="s">
        <v>7734</v>
      </c>
      <c r="T2938" t="s">
        <v>22599</v>
      </c>
      <c r="U2938">
        <f t="shared" si="45"/>
        <v>84362</v>
      </c>
    </row>
    <row r="2939" spans="1:21" x14ac:dyDescent="0.2">
      <c r="A2939" t="s">
        <v>17646</v>
      </c>
      <c r="B2939" t="s">
        <v>12124</v>
      </c>
      <c r="C2939">
        <v>3538030</v>
      </c>
      <c r="D2939" t="s">
        <v>15666</v>
      </c>
      <c r="E2939" t="s">
        <v>10446</v>
      </c>
      <c r="F2939" t="s">
        <v>6402</v>
      </c>
      <c r="G2939">
        <v>4664</v>
      </c>
      <c r="H2939">
        <v>84362</v>
      </c>
      <c r="I2939">
        <v>0</v>
      </c>
      <c r="J2939">
        <v>0</v>
      </c>
      <c r="K2939">
        <v>0</v>
      </c>
      <c r="L2939" t="s">
        <v>6403</v>
      </c>
      <c r="M2939">
        <v>2018</v>
      </c>
      <c r="N2939" t="s">
        <v>1463</v>
      </c>
      <c r="O2939">
        <v>99</v>
      </c>
      <c r="P2939">
        <v>4</v>
      </c>
      <c r="Q2939" t="s">
        <v>15830</v>
      </c>
      <c r="R2939" t="s">
        <v>7734</v>
      </c>
      <c r="S2939" t="s">
        <v>7734</v>
      </c>
      <c r="T2939" t="s">
        <v>22600</v>
      </c>
      <c r="U2939">
        <f t="shared" si="45"/>
        <v>84362</v>
      </c>
    </row>
    <row r="2940" spans="1:21" x14ac:dyDescent="0.2">
      <c r="A2940" t="s">
        <v>17646</v>
      </c>
      <c r="B2940" t="s">
        <v>12124</v>
      </c>
      <c r="C2940">
        <v>3538030</v>
      </c>
      <c r="D2940" t="s">
        <v>6747</v>
      </c>
      <c r="E2940" t="s">
        <v>17656</v>
      </c>
      <c r="F2940" t="s">
        <v>6402</v>
      </c>
      <c r="G2940">
        <v>2296</v>
      </c>
      <c r="H2940">
        <v>84362</v>
      </c>
      <c r="I2940">
        <v>0</v>
      </c>
      <c r="J2940">
        <v>0</v>
      </c>
      <c r="K2940">
        <v>0</v>
      </c>
      <c r="L2940" t="s">
        <v>6403</v>
      </c>
      <c r="M2940">
        <v>2018</v>
      </c>
      <c r="N2940" t="s">
        <v>1463</v>
      </c>
      <c r="O2940">
        <v>99</v>
      </c>
      <c r="P2940">
        <v>4</v>
      </c>
      <c r="Q2940" t="s">
        <v>15830</v>
      </c>
      <c r="R2940" t="s">
        <v>7734</v>
      </c>
      <c r="S2940" t="s">
        <v>7734</v>
      </c>
      <c r="T2940" t="s">
        <v>22601</v>
      </c>
      <c r="U2940">
        <f t="shared" si="45"/>
        <v>84362</v>
      </c>
    </row>
    <row r="2941" spans="1:21" x14ac:dyDescent="0.2">
      <c r="A2941" t="s">
        <v>17646</v>
      </c>
      <c r="B2941" t="s">
        <v>12124</v>
      </c>
      <c r="C2941">
        <v>3538030</v>
      </c>
      <c r="D2941" t="s">
        <v>6822</v>
      </c>
      <c r="E2941" t="s">
        <v>12155</v>
      </c>
      <c r="F2941" t="s">
        <v>6402</v>
      </c>
      <c r="G2941">
        <v>5604</v>
      </c>
      <c r="H2941">
        <v>84362</v>
      </c>
      <c r="I2941">
        <v>0</v>
      </c>
      <c r="J2941">
        <v>1</v>
      </c>
      <c r="K2941">
        <v>0</v>
      </c>
      <c r="L2941" t="s">
        <v>6403</v>
      </c>
      <c r="M2941">
        <v>2018</v>
      </c>
      <c r="N2941" t="s">
        <v>1463</v>
      </c>
      <c r="O2941">
        <v>99</v>
      </c>
      <c r="P2941">
        <v>4</v>
      </c>
      <c r="Q2941" t="s">
        <v>15830</v>
      </c>
      <c r="R2941" t="s">
        <v>7734</v>
      </c>
      <c r="S2941" t="s">
        <v>7734</v>
      </c>
      <c r="T2941" t="s">
        <v>5187</v>
      </c>
      <c r="U2941">
        <f t="shared" si="45"/>
        <v>84362</v>
      </c>
    </row>
    <row r="2942" spans="1:21" x14ac:dyDescent="0.2">
      <c r="A2942" t="s">
        <v>17646</v>
      </c>
      <c r="B2942" t="s">
        <v>12124</v>
      </c>
      <c r="C2942">
        <v>3538030</v>
      </c>
      <c r="D2942" t="s">
        <v>17657</v>
      </c>
      <c r="E2942" t="s">
        <v>17658</v>
      </c>
      <c r="F2942" t="s">
        <v>6402</v>
      </c>
      <c r="G2942">
        <v>602</v>
      </c>
      <c r="H2942">
        <v>84362</v>
      </c>
      <c r="I2942">
        <v>0</v>
      </c>
      <c r="J2942">
        <v>0</v>
      </c>
      <c r="K2942">
        <v>0</v>
      </c>
      <c r="L2942" t="s">
        <v>6403</v>
      </c>
      <c r="M2942">
        <v>2018</v>
      </c>
      <c r="N2942" t="s">
        <v>1463</v>
      </c>
      <c r="O2942">
        <v>99</v>
      </c>
      <c r="P2942">
        <v>4</v>
      </c>
      <c r="Q2942" t="s">
        <v>15830</v>
      </c>
      <c r="R2942" t="s">
        <v>7734</v>
      </c>
      <c r="S2942" t="s">
        <v>7734</v>
      </c>
      <c r="T2942" t="s">
        <v>22602</v>
      </c>
      <c r="U2942">
        <f t="shared" si="45"/>
        <v>84362</v>
      </c>
    </row>
    <row r="2943" spans="1:21" x14ac:dyDescent="0.2">
      <c r="A2943" t="s">
        <v>17646</v>
      </c>
      <c r="B2943" t="s">
        <v>12124</v>
      </c>
      <c r="C2943">
        <v>3538030</v>
      </c>
      <c r="D2943" t="s">
        <v>6425</v>
      </c>
      <c r="E2943" t="s">
        <v>7209</v>
      </c>
      <c r="F2943" t="s">
        <v>6402</v>
      </c>
      <c r="G2943">
        <v>3500</v>
      </c>
      <c r="H2943">
        <v>84362</v>
      </c>
      <c r="I2943">
        <v>0</v>
      </c>
      <c r="J2943">
        <v>0</v>
      </c>
      <c r="K2943">
        <v>0</v>
      </c>
      <c r="L2943" t="s">
        <v>6403</v>
      </c>
      <c r="M2943">
        <v>2018</v>
      </c>
      <c r="N2943" t="s">
        <v>1463</v>
      </c>
      <c r="O2943">
        <v>99</v>
      </c>
      <c r="P2943">
        <v>4</v>
      </c>
      <c r="Q2943" t="s">
        <v>15830</v>
      </c>
      <c r="R2943" t="s">
        <v>7734</v>
      </c>
      <c r="S2943" t="s">
        <v>7734</v>
      </c>
      <c r="T2943" t="s">
        <v>22603</v>
      </c>
      <c r="U2943">
        <f t="shared" si="45"/>
        <v>84362</v>
      </c>
    </row>
    <row r="2944" spans="1:21" x14ac:dyDescent="0.2">
      <c r="A2944" t="s">
        <v>17659</v>
      </c>
      <c r="B2944" t="s">
        <v>12124</v>
      </c>
      <c r="C2944">
        <v>3538030</v>
      </c>
      <c r="D2944" t="s">
        <v>6908</v>
      </c>
      <c r="E2944" t="s">
        <v>6826</v>
      </c>
      <c r="F2944" t="s">
        <v>6402</v>
      </c>
      <c r="G2944">
        <v>8206</v>
      </c>
      <c r="H2944">
        <v>79426</v>
      </c>
      <c r="I2944">
        <v>0</v>
      </c>
      <c r="J2944">
        <v>1</v>
      </c>
      <c r="K2944">
        <v>0</v>
      </c>
      <c r="L2944" t="s">
        <v>6409</v>
      </c>
      <c r="M2944">
        <v>2018</v>
      </c>
      <c r="N2944" t="s">
        <v>1582</v>
      </c>
      <c r="O2944">
        <v>99</v>
      </c>
      <c r="P2944">
        <v>4</v>
      </c>
      <c r="Q2944" t="s">
        <v>15830</v>
      </c>
      <c r="R2944" t="s">
        <v>7734</v>
      </c>
      <c r="S2944" t="s">
        <v>7734</v>
      </c>
      <c r="T2944" t="s">
        <v>5197</v>
      </c>
      <c r="U2944">
        <f t="shared" si="45"/>
        <v>84362</v>
      </c>
    </row>
    <row r="2945" spans="1:21" x14ac:dyDescent="0.2">
      <c r="A2945" t="s">
        <v>17659</v>
      </c>
      <c r="B2945" t="s">
        <v>12124</v>
      </c>
      <c r="C2945">
        <v>3538030</v>
      </c>
      <c r="D2945" t="s">
        <v>7360</v>
      </c>
      <c r="E2945" t="s">
        <v>6716</v>
      </c>
      <c r="F2945" t="s">
        <v>6402</v>
      </c>
      <c r="G2945">
        <v>7878</v>
      </c>
      <c r="H2945">
        <v>79426</v>
      </c>
      <c r="I2945">
        <v>1</v>
      </c>
      <c r="J2945">
        <v>0</v>
      </c>
      <c r="K2945">
        <v>0</v>
      </c>
      <c r="L2945" t="s">
        <v>6409</v>
      </c>
      <c r="M2945">
        <v>2018</v>
      </c>
      <c r="N2945" t="s">
        <v>1582</v>
      </c>
      <c r="O2945">
        <v>99</v>
      </c>
      <c r="P2945">
        <v>4</v>
      </c>
      <c r="Q2945" t="s">
        <v>15830</v>
      </c>
      <c r="R2945" t="s">
        <v>7734</v>
      </c>
      <c r="S2945" t="s">
        <v>7734</v>
      </c>
      <c r="T2945" t="s">
        <v>22604</v>
      </c>
      <c r="U2945">
        <f t="shared" si="45"/>
        <v>84362</v>
      </c>
    </row>
    <row r="2946" spans="1:21" x14ac:dyDescent="0.2">
      <c r="A2946" t="s">
        <v>17659</v>
      </c>
      <c r="B2946" t="s">
        <v>12124</v>
      </c>
      <c r="C2946">
        <v>3538030</v>
      </c>
      <c r="D2946" t="s">
        <v>6454</v>
      </c>
      <c r="E2946" t="s">
        <v>6669</v>
      </c>
      <c r="F2946" t="s">
        <v>6402</v>
      </c>
      <c r="G2946">
        <v>3595</v>
      </c>
      <c r="H2946">
        <v>79426</v>
      </c>
      <c r="I2946">
        <v>0</v>
      </c>
      <c r="J2946">
        <v>0</v>
      </c>
      <c r="K2946">
        <v>0</v>
      </c>
      <c r="L2946" t="s">
        <v>6403</v>
      </c>
      <c r="M2946">
        <v>2018</v>
      </c>
      <c r="N2946" t="s">
        <v>1582</v>
      </c>
      <c r="O2946">
        <v>99</v>
      </c>
      <c r="P2946">
        <v>4</v>
      </c>
      <c r="Q2946" t="s">
        <v>15830</v>
      </c>
      <c r="R2946" t="s">
        <v>7734</v>
      </c>
      <c r="S2946" t="s">
        <v>7734</v>
      </c>
      <c r="T2946" t="s">
        <v>22605</v>
      </c>
      <c r="U2946">
        <f t="shared" ref="U2946:U3009" si="46">_xlfn.MAXIFS($H$2:$H$6695, $C$2:$C$6695,C2946)</f>
        <v>84362</v>
      </c>
    </row>
    <row r="2947" spans="1:21" x14ac:dyDescent="0.2">
      <c r="A2947" t="s">
        <v>17659</v>
      </c>
      <c r="B2947" t="s">
        <v>12124</v>
      </c>
      <c r="C2947">
        <v>3538030</v>
      </c>
      <c r="D2947" t="s">
        <v>6406</v>
      </c>
      <c r="E2947" t="s">
        <v>12129</v>
      </c>
      <c r="F2947" t="s">
        <v>6402</v>
      </c>
      <c r="G2947">
        <v>11561</v>
      </c>
      <c r="H2947">
        <v>79426</v>
      </c>
      <c r="I2947">
        <v>1</v>
      </c>
      <c r="J2947">
        <v>1</v>
      </c>
      <c r="K2947">
        <v>0</v>
      </c>
      <c r="L2947" t="s">
        <v>6403</v>
      </c>
      <c r="M2947">
        <v>2018</v>
      </c>
      <c r="N2947" t="s">
        <v>1582</v>
      </c>
      <c r="O2947">
        <v>99</v>
      </c>
      <c r="P2947">
        <v>4</v>
      </c>
      <c r="Q2947" t="s">
        <v>15830</v>
      </c>
      <c r="R2947" t="s">
        <v>7734</v>
      </c>
      <c r="S2947" t="s">
        <v>7734</v>
      </c>
      <c r="T2947" t="s">
        <v>5195</v>
      </c>
      <c r="U2947">
        <f t="shared" si="46"/>
        <v>84362</v>
      </c>
    </row>
    <row r="2948" spans="1:21" x14ac:dyDescent="0.2">
      <c r="A2948" t="s">
        <v>17659</v>
      </c>
      <c r="B2948" t="s">
        <v>12124</v>
      </c>
      <c r="C2948">
        <v>3538030</v>
      </c>
      <c r="D2948" t="s">
        <v>6956</v>
      </c>
      <c r="E2948" t="s">
        <v>12130</v>
      </c>
      <c r="F2948" t="s">
        <v>6402</v>
      </c>
      <c r="G2948">
        <v>7103</v>
      </c>
      <c r="H2948">
        <v>79426</v>
      </c>
      <c r="I2948">
        <v>1</v>
      </c>
      <c r="J2948">
        <v>0</v>
      </c>
      <c r="K2948">
        <v>0</v>
      </c>
      <c r="L2948" t="s">
        <v>6403</v>
      </c>
      <c r="M2948">
        <v>2018</v>
      </c>
      <c r="N2948" t="s">
        <v>1582</v>
      </c>
      <c r="O2948">
        <v>99</v>
      </c>
      <c r="P2948">
        <v>4</v>
      </c>
      <c r="Q2948" t="s">
        <v>15830</v>
      </c>
      <c r="R2948" t="s">
        <v>7734</v>
      </c>
      <c r="S2948" t="s">
        <v>7734</v>
      </c>
      <c r="T2948" t="s">
        <v>5198</v>
      </c>
      <c r="U2948">
        <f t="shared" si="46"/>
        <v>84362</v>
      </c>
    </row>
    <row r="2949" spans="1:21" x14ac:dyDescent="0.2">
      <c r="A2949" t="s">
        <v>17659</v>
      </c>
      <c r="B2949" t="s">
        <v>12124</v>
      </c>
      <c r="C2949">
        <v>3538030</v>
      </c>
      <c r="D2949" t="s">
        <v>6799</v>
      </c>
      <c r="E2949" t="s">
        <v>12131</v>
      </c>
      <c r="F2949" t="s">
        <v>6402</v>
      </c>
      <c r="G2949">
        <v>5588</v>
      </c>
      <c r="H2949">
        <v>79426</v>
      </c>
      <c r="I2949">
        <v>0</v>
      </c>
      <c r="J2949">
        <v>0</v>
      </c>
      <c r="K2949">
        <v>0</v>
      </c>
      <c r="L2949" t="s">
        <v>6403</v>
      </c>
      <c r="M2949">
        <v>2018</v>
      </c>
      <c r="N2949" t="s">
        <v>1582</v>
      </c>
      <c r="O2949">
        <v>99</v>
      </c>
      <c r="P2949">
        <v>4</v>
      </c>
      <c r="Q2949" t="s">
        <v>15830</v>
      </c>
      <c r="R2949" t="s">
        <v>7734</v>
      </c>
      <c r="S2949" t="s">
        <v>7734</v>
      </c>
      <c r="T2949" t="s">
        <v>5199</v>
      </c>
      <c r="U2949">
        <f t="shared" si="46"/>
        <v>84362</v>
      </c>
    </row>
    <row r="2950" spans="1:21" x14ac:dyDescent="0.2">
      <c r="A2950" t="s">
        <v>17659</v>
      </c>
      <c r="B2950" t="s">
        <v>12124</v>
      </c>
      <c r="C2950">
        <v>3538030</v>
      </c>
      <c r="D2950" t="s">
        <v>6632</v>
      </c>
      <c r="E2950" t="s">
        <v>15141</v>
      </c>
      <c r="F2950" t="s">
        <v>6402</v>
      </c>
      <c r="G2950">
        <v>3715</v>
      </c>
      <c r="H2950">
        <v>79426</v>
      </c>
      <c r="I2950">
        <v>0</v>
      </c>
      <c r="J2950">
        <v>0</v>
      </c>
      <c r="K2950">
        <v>0</v>
      </c>
      <c r="L2950" t="s">
        <v>6403</v>
      </c>
      <c r="M2950">
        <v>2018</v>
      </c>
      <c r="N2950" t="s">
        <v>1582</v>
      </c>
      <c r="O2950">
        <v>99</v>
      </c>
      <c r="P2950">
        <v>4</v>
      </c>
      <c r="Q2950" t="s">
        <v>15830</v>
      </c>
      <c r="R2950" t="s">
        <v>7734</v>
      </c>
      <c r="S2950" t="s">
        <v>7734</v>
      </c>
      <c r="T2950" t="s">
        <v>22606</v>
      </c>
      <c r="U2950">
        <f t="shared" si="46"/>
        <v>84362</v>
      </c>
    </row>
    <row r="2951" spans="1:21" x14ac:dyDescent="0.2">
      <c r="A2951" t="s">
        <v>17659</v>
      </c>
      <c r="B2951" t="s">
        <v>12124</v>
      </c>
      <c r="C2951">
        <v>3538030</v>
      </c>
      <c r="D2951" t="s">
        <v>17660</v>
      </c>
      <c r="E2951" t="s">
        <v>6782</v>
      </c>
      <c r="F2951" t="s">
        <v>6402</v>
      </c>
      <c r="G2951">
        <v>4469</v>
      </c>
      <c r="H2951">
        <v>79426</v>
      </c>
      <c r="I2951">
        <v>0</v>
      </c>
      <c r="J2951">
        <v>0</v>
      </c>
      <c r="K2951">
        <v>0</v>
      </c>
      <c r="L2951" t="s">
        <v>6403</v>
      </c>
      <c r="M2951">
        <v>2018</v>
      </c>
      <c r="N2951" t="s">
        <v>1582</v>
      </c>
      <c r="O2951">
        <v>99</v>
      </c>
      <c r="P2951">
        <v>4</v>
      </c>
      <c r="Q2951" t="s">
        <v>15830</v>
      </c>
      <c r="R2951" t="s">
        <v>7734</v>
      </c>
      <c r="S2951" t="s">
        <v>7734</v>
      </c>
      <c r="T2951" t="s">
        <v>22607</v>
      </c>
      <c r="U2951">
        <f t="shared" si="46"/>
        <v>84362</v>
      </c>
    </row>
    <row r="2952" spans="1:21" x14ac:dyDescent="0.2">
      <c r="A2952" t="s">
        <v>17659</v>
      </c>
      <c r="B2952" t="s">
        <v>12124</v>
      </c>
      <c r="C2952">
        <v>3538030</v>
      </c>
      <c r="D2952" t="s">
        <v>6434</v>
      </c>
      <c r="E2952" t="s">
        <v>7316</v>
      </c>
      <c r="F2952" t="s">
        <v>6402</v>
      </c>
      <c r="G2952">
        <v>2341</v>
      </c>
      <c r="H2952">
        <v>79426</v>
      </c>
      <c r="I2952">
        <v>0</v>
      </c>
      <c r="J2952">
        <v>0</v>
      </c>
      <c r="K2952">
        <v>0</v>
      </c>
      <c r="L2952" t="s">
        <v>6403</v>
      </c>
      <c r="M2952">
        <v>2018</v>
      </c>
      <c r="N2952" t="s">
        <v>1582</v>
      </c>
      <c r="O2952">
        <v>99</v>
      </c>
      <c r="P2952">
        <v>4</v>
      </c>
      <c r="Q2952" t="s">
        <v>15830</v>
      </c>
      <c r="R2952" t="s">
        <v>7734</v>
      </c>
      <c r="S2952" t="s">
        <v>7734</v>
      </c>
      <c r="T2952" t="s">
        <v>5212</v>
      </c>
      <c r="U2952">
        <f t="shared" si="46"/>
        <v>84362</v>
      </c>
    </row>
    <row r="2953" spans="1:21" x14ac:dyDescent="0.2">
      <c r="A2953" t="s">
        <v>17659</v>
      </c>
      <c r="B2953" t="s">
        <v>12124</v>
      </c>
      <c r="C2953">
        <v>3538030</v>
      </c>
      <c r="D2953" t="s">
        <v>6531</v>
      </c>
      <c r="E2953" t="s">
        <v>17661</v>
      </c>
      <c r="F2953" t="s">
        <v>6402</v>
      </c>
      <c r="G2953">
        <v>6785</v>
      </c>
      <c r="H2953">
        <v>79426</v>
      </c>
      <c r="I2953">
        <v>0</v>
      </c>
      <c r="J2953">
        <v>0</v>
      </c>
      <c r="K2953">
        <v>0</v>
      </c>
      <c r="L2953" t="s">
        <v>6403</v>
      </c>
      <c r="M2953">
        <v>2018</v>
      </c>
      <c r="N2953" t="s">
        <v>1582</v>
      </c>
      <c r="O2953">
        <v>99</v>
      </c>
      <c r="P2953">
        <v>4</v>
      </c>
      <c r="Q2953" t="s">
        <v>15830</v>
      </c>
      <c r="R2953" t="s">
        <v>7734</v>
      </c>
      <c r="S2953" t="s">
        <v>7734</v>
      </c>
      <c r="T2953" t="s">
        <v>22608</v>
      </c>
      <c r="U2953">
        <f t="shared" si="46"/>
        <v>84362</v>
      </c>
    </row>
    <row r="2954" spans="1:21" x14ac:dyDescent="0.2">
      <c r="A2954" t="s">
        <v>17659</v>
      </c>
      <c r="B2954" t="s">
        <v>12124</v>
      </c>
      <c r="C2954">
        <v>3538030</v>
      </c>
      <c r="D2954" t="s">
        <v>6459</v>
      </c>
      <c r="E2954" t="s">
        <v>12133</v>
      </c>
      <c r="F2954" t="s">
        <v>6402</v>
      </c>
      <c r="G2954">
        <v>9723</v>
      </c>
      <c r="H2954">
        <v>79426</v>
      </c>
      <c r="I2954">
        <v>0</v>
      </c>
      <c r="J2954">
        <v>1</v>
      </c>
      <c r="K2954">
        <v>0</v>
      </c>
      <c r="L2954" t="s">
        <v>6403</v>
      </c>
      <c r="M2954">
        <v>2018</v>
      </c>
      <c r="N2954" t="s">
        <v>1582</v>
      </c>
      <c r="O2954">
        <v>99</v>
      </c>
      <c r="P2954">
        <v>4</v>
      </c>
      <c r="Q2954" t="s">
        <v>15830</v>
      </c>
      <c r="R2954" t="s">
        <v>7734</v>
      </c>
      <c r="S2954" t="s">
        <v>7734</v>
      </c>
      <c r="T2954" t="s">
        <v>5200</v>
      </c>
      <c r="U2954">
        <f t="shared" si="46"/>
        <v>84362</v>
      </c>
    </row>
    <row r="2955" spans="1:21" x14ac:dyDescent="0.2">
      <c r="A2955" t="s">
        <v>17659</v>
      </c>
      <c r="B2955" t="s">
        <v>12124</v>
      </c>
      <c r="C2955">
        <v>3538030</v>
      </c>
      <c r="D2955" t="s">
        <v>6609</v>
      </c>
      <c r="E2955" t="s">
        <v>6486</v>
      </c>
      <c r="F2955" t="s">
        <v>6402</v>
      </c>
      <c r="G2955">
        <v>8462</v>
      </c>
      <c r="H2955">
        <v>79426</v>
      </c>
      <c r="I2955">
        <v>1</v>
      </c>
      <c r="J2955">
        <v>1</v>
      </c>
      <c r="K2955">
        <v>0</v>
      </c>
      <c r="L2955" t="s">
        <v>6403</v>
      </c>
      <c r="M2955">
        <v>2018</v>
      </c>
      <c r="N2955" t="s">
        <v>1582</v>
      </c>
      <c r="O2955">
        <v>99</v>
      </c>
      <c r="P2955">
        <v>4</v>
      </c>
      <c r="Q2955" t="s">
        <v>15830</v>
      </c>
      <c r="R2955" t="s">
        <v>7734</v>
      </c>
      <c r="S2955" t="s">
        <v>7734</v>
      </c>
      <c r="T2955" t="s">
        <v>5192</v>
      </c>
      <c r="U2955">
        <f t="shared" si="46"/>
        <v>84362</v>
      </c>
    </row>
    <row r="2956" spans="1:21" x14ac:dyDescent="0.2">
      <c r="A2956" t="s">
        <v>17662</v>
      </c>
      <c r="B2956" t="s">
        <v>12124</v>
      </c>
      <c r="C2956">
        <v>3538030</v>
      </c>
      <c r="D2956" t="s">
        <v>12143</v>
      </c>
      <c r="E2956" t="s">
        <v>10926</v>
      </c>
      <c r="F2956" t="s">
        <v>6402</v>
      </c>
      <c r="G2956">
        <v>7569</v>
      </c>
      <c r="H2956">
        <v>24796</v>
      </c>
      <c r="I2956">
        <v>0</v>
      </c>
      <c r="J2956">
        <v>0</v>
      </c>
      <c r="K2956">
        <v>0</v>
      </c>
      <c r="L2956" t="s">
        <v>6409</v>
      </c>
      <c r="M2956">
        <v>2018</v>
      </c>
      <c r="N2956" t="s">
        <v>6404</v>
      </c>
      <c r="O2956">
        <v>99</v>
      </c>
      <c r="P2956">
        <v>1</v>
      </c>
      <c r="Q2956" t="s">
        <v>15830</v>
      </c>
      <c r="R2956" t="s">
        <v>7734</v>
      </c>
      <c r="S2956" t="s">
        <v>7734</v>
      </c>
      <c r="T2956" t="s">
        <v>5189</v>
      </c>
      <c r="U2956">
        <f t="shared" si="46"/>
        <v>84362</v>
      </c>
    </row>
    <row r="2957" spans="1:21" x14ac:dyDescent="0.2">
      <c r="A2957" t="s">
        <v>17662</v>
      </c>
      <c r="B2957" t="s">
        <v>12124</v>
      </c>
      <c r="C2957">
        <v>3538030</v>
      </c>
      <c r="D2957" t="s">
        <v>6459</v>
      </c>
      <c r="E2957" t="s">
        <v>7658</v>
      </c>
      <c r="F2957" t="s">
        <v>6402</v>
      </c>
      <c r="G2957">
        <v>16238</v>
      </c>
      <c r="H2957">
        <v>24796</v>
      </c>
      <c r="I2957">
        <v>1</v>
      </c>
      <c r="J2957">
        <v>1</v>
      </c>
      <c r="K2957">
        <v>0</v>
      </c>
      <c r="L2957" t="s">
        <v>6403</v>
      </c>
      <c r="M2957">
        <v>2018</v>
      </c>
      <c r="N2957" t="s">
        <v>6404</v>
      </c>
      <c r="O2957">
        <v>99</v>
      </c>
      <c r="P2957">
        <v>1</v>
      </c>
      <c r="Q2957" t="s">
        <v>15830</v>
      </c>
      <c r="R2957" t="s">
        <v>7734</v>
      </c>
      <c r="S2957" t="s">
        <v>7734</v>
      </c>
      <c r="T2957" t="s">
        <v>1187</v>
      </c>
      <c r="U2957">
        <f t="shared" si="46"/>
        <v>84362</v>
      </c>
    </row>
    <row r="2958" spans="1:21" x14ac:dyDescent="0.2">
      <c r="A2958" t="s">
        <v>17662</v>
      </c>
      <c r="B2958" t="s">
        <v>12124</v>
      </c>
      <c r="C2958">
        <v>3538030</v>
      </c>
      <c r="D2958" t="s">
        <v>12138</v>
      </c>
      <c r="E2958" t="s">
        <v>12139</v>
      </c>
      <c r="F2958" t="s">
        <v>6402</v>
      </c>
      <c r="G2958">
        <v>592</v>
      </c>
      <c r="H2958">
        <v>24796</v>
      </c>
      <c r="I2958">
        <v>0</v>
      </c>
      <c r="J2958">
        <v>0</v>
      </c>
      <c r="K2958">
        <v>0</v>
      </c>
      <c r="L2958" t="s">
        <v>6403</v>
      </c>
      <c r="M2958">
        <v>2018</v>
      </c>
      <c r="N2958" t="s">
        <v>6404</v>
      </c>
      <c r="O2958">
        <v>99</v>
      </c>
      <c r="P2958">
        <v>1</v>
      </c>
      <c r="Q2958" t="s">
        <v>15830</v>
      </c>
      <c r="R2958" t="s">
        <v>7734</v>
      </c>
      <c r="S2958" t="s">
        <v>7734</v>
      </c>
      <c r="T2958" t="s">
        <v>5205</v>
      </c>
      <c r="U2958">
        <f t="shared" si="46"/>
        <v>84362</v>
      </c>
    </row>
    <row r="2959" spans="1:21" x14ac:dyDescent="0.2">
      <c r="A2959" t="s">
        <v>17662</v>
      </c>
      <c r="B2959" t="s">
        <v>12124</v>
      </c>
      <c r="C2959">
        <v>3538030</v>
      </c>
      <c r="D2959" t="s">
        <v>6539</v>
      </c>
      <c r="E2959" t="s">
        <v>15651</v>
      </c>
      <c r="F2959" t="s">
        <v>6402</v>
      </c>
      <c r="G2959">
        <v>397</v>
      </c>
      <c r="H2959">
        <v>24796</v>
      </c>
      <c r="I2959">
        <v>0</v>
      </c>
      <c r="J2959">
        <v>0</v>
      </c>
      <c r="K2959">
        <v>0</v>
      </c>
      <c r="L2959" t="s">
        <v>6403</v>
      </c>
      <c r="M2959">
        <v>2018</v>
      </c>
      <c r="N2959" t="s">
        <v>6404</v>
      </c>
      <c r="O2959">
        <v>99</v>
      </c>
      <c r="P2959">
        <v>1</v>
      </c>
      <c r="Q2959" t="s">
        <v>15830</v>
      </c>
      <c r="R2959" t="s">
        <v>7734</v>
      </c>
      <c r="S2959" t="s">
        <v>7734</v>
      </c>
      <c r="T2959" t="s">
        <v>22609</v>
      </c>
      <c r="U2959">
        <f t="shared" si="46"/>
        <v>84362</v>
      </c>
    </row>
    <row r="2960" spans="1:21" x14ac:dyDescent="0.2">
      <c r="A2960" t="s">
        <v>17664</v>
      </c>
      <c r="B2960" t="s">
        <v>13784</v>
      </c>
      <c r="C2960">
        <v>3541045</v>
      </c>
      <c r="D2960" t="s">
        <v>17665</v>
      </c>
      <c r="E2960" t="s">
        <v>6663</v>
      </c>
      <c r="F2960" t="s">
        <v>6402</v>
      </c>
      <c r="G2960">
        <v>1025</v>
      </c>
      <c r="H2960">
        <v>4953</v>
      </c>
      <c r="I2960">
        <v>0</v>
      </c>
      <c r="J2960">
        <v>0</v>
      </c>
      <c r="K2960">
        <v>0</v>
      </c>
      <c r="L2960" t="s">
        <v>6409</v>
      </c>
      <c r="M2960">
        <v>2018</v>
      </c>
      <c r="N2960" t="s">
        <v>1463</v>
      </c>
      <c r="O2960" t="s">
        <v>13799</v>
      </c>
      <c r="P2960">
        <v>2</v>
      </c>
      <c r="Q2960" t="s">
        <v>15830</v>
      </c>
      <c r="R2960" t="s">
        <v>7734</v>
      </c>
      <c r="S2960" t="s">
        <v>7734</v>
      </c>
      <c r="T2960" t="s">
        <v>22610</v>
      </c>
      <c r="U2960">
        <f t="shared" si="46"/>
        <v>5944</v>
      </c>
    </row>
    <row r="2961" spans="1:21" x14ac:dyDescent="0.2">
      <c r="A2961" t="s">
        <v>17664</v>
      </c>
      <c r="B2961" t="s">
        <v>13784</v>
      </c>
      <c r="C2961">
        <v>3541045</v>
      </c>
      <c r="D2961" t="s">
        <v>17666</v>
      </c>
      <c r="E2961" t="s">
        <v>17667</v>
      </c>
      <c r="F2961" t="s">
        <v>6402</v>
      </c>
      <c r="G2961">
        <v>1736</v>
      </c>
      <c r="H2961">
        <v>4953</v>
      </c>
      <c r="I2961">
        <v>0</v>
      </c>
      <c r="J2961">
        <v>1</v>
      </c>
      <c r="K2961">
        <v>0</v>
      </c>
      <c r="L2961" t="s">
        <v>6409</v>
      </c>
      <c r="M2961">
        <v>2018</v>
      </c>
      <c r="N2961" t="s">
        <v>1463</v>
      </c>
      <c r="O2961" t="s">
        <v>13799</v>
      </c>
      <c r="P2961">
        <v>2</v>
      </c>
      <c r="Q2961" t="s">
        <v>15830</v>
      </c>
      <c r="R2961" t="s">
        <v>7734</v>
      </c>
      <c r="S2961" t="s">
        <v>7734</v>
      </c>
      <c r="T2961" t="s">
        <v>22611</v>
      </c>
      <c r="U2961">
        <f t="shared" si="46"/>
        <v>5944</v>
      </c>
    </row>
    <row r="2962" spans="1:21" x14ac:dyDescent="0.2">
      <c r="A2962" t="s">
        <v>17664</v>
      </c>
      <c r="B2962" t="s">
        <v>13784</v>
      </c>
      <c r="C2962">
        <v>3541045</v>
      </c>
      <c r="D2962" t="s">
        <v>15525</v>
      </c>
      <c r="E2962" t="s">
        <v>6544</v>
      </c>
      <c r="F2962" t="s">
        <v>6402</v>
      </c>
      <c r="G2962">
        <v>1585</v>
      </c>
      <c r="H2962">
        <v>4953</v>
      </c>
      <c r="I2962">
        <v>0</v>
      </c>
      <c r="J2962">
        <v>1</v>
      </c>
      <c r="K2962">
        <v>0</v>
      </c>
      <c r="L2962" t="s">
        <v>6409</v>
      </c>
      <c r="M2962">
        <v>2018</v>
      </c>
      <c r="N2962" t="s">
        <v>1463</v>
      </c>
      <c r="O2962" t="s">
        <v>13799</v>
      </c>
      <c r="P2962">
        <v>2</v>
      </c>
      <c r="Q2962" t="s">
        <v>15830</v>
      </c>
      <c r="R2962" t="s">
        <v>7734</v>
      </c>
      <c r="S2962" t="s">
        <v>7734</v>
      </c>
      <c r="T2962" t="s">
        <v>22612</v>
      </c>
      <c r="U2962">
        <f t="shared" si="46"/>
        <v>5944</v>
      </c>
    </row>
    <row r="2963" spans="1:21" x14ac:dyDescent="0.2">
      <c r="A2963" t="s">
        <v>17664</v>
      </c>
      <c r="B2963" t="s">
        <v>13784</v>
      </c>
      <c r="C2963">
        <v>3541045</v>
      </c>
      <c r="D2963" t="s">
        <v>6440</v>
      </c>
      <c r="E2963" t="s">
        <v>17668</v>
      </c>
      <c r="F2963" t="s">
        <v>6402</v>
      </c>
      <c r="G2963">
        <v>607</v>
      </c>
      <c r="H2963">
        <v>4953</v>
      </c>
      <c r="I2963">
        <v>0</v>
      </c>
      <c r="J2963">
        <v>0</v>
      </c>
      <c r="K2963">
        <v>0</v>
      </c>
      <c r="L2963" t="s">
        <v>6403</v>
      </c>
      <c r="M2963">
        <v>2018</v>
      </c>
      <c r="N2963" t="s">
        <v>1463</v>
      </c>
      <c r="O2963" t="s">
        <v>13799</v>
      </c>
      <c r="P2963">
        <v>2</v>
      </c>
      <c r="Q2963" t="s">
        <v>15830</v>
      </c>
      <c r="R2963" t="s">
        <v>7734</v>
      </c>
      <c r="S2963" t="s">
        <v>7734</v>
      </c>
      <c r="T2963" t="s">
        <v>22613</v>
      </c>
      <c r="U2963">
        <f t="shared" si="46"/>
        <v>5944</v>
      </c>
    </row>
    <row r="2964" spans="1:21" x14ac:dyDescent="0.2">
      <c r="A2964" t="s">
        <v>17669</v>
      </c>
      <c r="B2964" t="s">
        <v>13784</v>
      </c>
      <c r="C2964">
        <v>3541045</v>
      </c>
      <c r="D2964" t="s">
        <v>6889</v>
      </c>
      <c r="E2964" t="s">
        <v>9641</v>
      </c>
      <c r="F2964" t="s">
        <v>6402</v>
      </c>
      <c r="G2964">
        <v>248</v>
      </c>
      <c r="H2964">
        <v>2312</v>
      </c>
      <c r="I2964">
        <v>0</v>
      </c>
      <c r="J2964">
        <v>0</v>
      </c>
      <c r="K2964">
        <v>0</v>
      </c>
      <c r="L2964" t="s">
        <v>6409</v>
      </c>
      <c r="M2964">
        <v>2018</v>
      </c>
      <c r="N2964" t="s">
        <v>1463</v>
      </c>
      <c r="O2964" t="s">
        <v>13794</v>
      </c>
      <c r="P2964">
        <v>2</v>
      </c>
      <c r="Q2964" t="s">
        <v>15830</v>
      </c>
      <c r="R2964" t="s">
        <v>7734</v>
      </c>
      <c r="S2964" t="s">
        <v>7734</v>
      </c>
      <c r="T2964" t="s">
        <v>22614</v>
      </c>
      <c r="U2964">
        <f t="shared" si="46"/>
        <v>5944</v>
      </c>
    </row>
    <row r="2965" spans="1:21" x14ac:dyDescent="0.2">
      <c r="A2965" t="s">
        <v>17669</v>
      </c>
      <c r="B2965" t="s">
        <v>13784</v>
      </c>
      <c r="C2965">
        <v>3541045</v>
      </c>
      <c r="D2965" t="s">
        <v>6595</v>
      </c>
      <c r="E2965" t="s">
        <v>7374</v>
      </c>
      <c r="F2965" t="s">
        <v>6402</v>
      </c>
      <c r="G2965">
        <v>604</v>
      </c>
      <c r="H2965">
        <v>2312</v>
      </c>
      <c r="I2965">
        <v>0</v>
      </c>
      <c r="J2965">
        <v>1</v>
      </c>
      <c r="K2965">
        <v>0</v>
      </c>
      <c r="L2965" t="s">
        <v>6403</v>
      </c>
      <c r="M2965">
        <v>2018</v>
      </c>
      <c r="N2965" t="s">
        <v>1463</v>
      </c>
      <c r="O2965" t="s">
        <v>13794</v>
      </c>
      <c r="P2965">
        <v>2</v>
      </c>
      <c r="Q2965" t="s">
        <v>15830</v>
      </c>
      <c r="R2965" t="s">
        <v>7734</v>
      </c>
      <c r="S2965" t="s">
        <v>7734</v>
      </c>
      <c r="T2965" t="s">
        <v>5225</v>
      </c>
      <c r="U2965">
        <f t="shared" si="46"/>
        <v>5944</v>
      </c>
    </row>
    <row r="2966" spans="1:21" x14ac:dyDescent="0.2">
      <c r="A2966" t="s">
        <v>17669</v>
      </c>
      <c r="B2966" t="s">
        <v>13784</v>
      </c>
      <c r="C2966">
        <v>3541045</v>
      </c>
      <c r="D2966" t="s">
        <v>6696</v>
      </c>
      <c r="E2966" t="s">
        <v>14866</v>
      </c>
      <c r="F2966" t="s">
        <v>6402</v>
      </c>
      <c r="G2966">
        <v>575</v>
      </c>
      <c r="H2966">
        <v>2312</v>
      </c>
      <c r="I2966">
        <v>0</v>
      </c>
      <c r="J2966">
        <v>0</v>
      </c>
      <c r="K2966">
        <v>0</v>
      </c>
      <c r="L2966" t="s">
        <v>6403</v>
      </c>
      <c r="M2966">
        <v>2018</v>
      </c>
      <c r="N2966" t="s">
        <v>1463</v>
      </c>
      <c r="O2966" t="s">
        <v>13794</v>
      </c>
      <c r="P2966">
        <v>2</v>
      </c>
      <c r="Q2966" t="s">
        <v>15830</v>
      </c>
      <c r="R2966" t="s">
        <v>7734</v>
      </c>
      <c r="S2966" t="s">
        <v>7734</v>
      </c>
      <c r="T2966" t="s">
        <v>22615</v>
      </c>
      <c r="U2966">
        <f t="shared" si="46"/>
        <v>5944</v>
      </c>
    </row>
    <row r="2967" spans="1:21" x14ac:dyDescent="0.2">
      <c r="A2967" t="s">
        <v>17669</v>
      </c>
      <c r="B2967" t="s">
        <v>13784</v>
      </c>
      <c r="C2967">
        <v>3541045</v>
      </c>
      <c r="D2967" t="s">
        <v>6425</v>
      </c>
      <c r="E2967" t="s">
        <v>13796</v>
      </c>
      <c r="F2967" t="s">
        <v>6402</v>
      </c>
      <c r="G2967">
        <v>885</v>
      </c>
      <c r="H2967">
        <v>2312</v>
      </c>
      <c r="I2967">
        <v>1</v>
      </c>
      <c r="J2967">
        <v>1</v>
      </c>
      <c r="K2967">
        <v>0</v>
      </c>
      <c r="L2967" t="s">
        <v>6403</v>
      </c>
      <c r="M2967">
        <v>2018</v>
      </c>
      <c r="N2967" t="s">
        <v>1463</v>
      </c>
      <c r="O2967" t="s">
        <v>13794</v>
      </c>
      <c r="P2967">
        <v>2</v>
      </c>
      <c r="Q2967" t="s">
        <v>15830</v>
      </c>
      <c r="R2967" t="s">
        <v>7734</v>
      </c>
      <c r="S2967" t="s">
        <v>7734</v>
      </c>
      <c r="T2967" t="s">
        <v>5220</v>
      </c>
      <c r="U2967">
        <f t="shared" si="46"/>
        <v>5944</v>
      </c>
    </row>
    <row r="2968" spans="1:21" x14ac:dyDescent="0.2">
      <c r="A2968" t="s">
        <v>17670</v>
      </c>
      <c r="B2968" t="s">
        <v>13784</v>
      </c>
      <c r="C2968">
        <v>3541045</v>
      </c>
      <c r="D2968" t="s">
        <v>7264</v>
      </c>
      <c r="E2968" t="s">
        <v>7385</v>
      </c>
      <c r="F2968" t="s">
        <v>6402</v>
      </c>
      <c r="G2968">
        <v>1582</v>
      </c>
      <c r="H2968">
        <v>3726</v>
      </c>
      <c r="I2968">
        <v>1</v>
      </c>
      <c r="J2968">
        <v>1</v>
      </c>
      <c r="K2968">
        <v>0</v>
      </c>
      <c r="L2968" t="s">
        <v>6409</v>
      </c>
      <c r="M2968">
        <v>2018</v>
      </c>
      <c r="N2968" t="s">
        <v>1463</v>
      </c>
      <c r="O2968" t="s">
        <v>13803</v>
      </c>
      <c r="P2968">
        <v>2</v>
      </c>
      <c r="Q2968" t="s">
        <v>15830</v>
      </c>
      <c r="R2968" t="s">
        <v>7734</v>
      </c>
      <c r="S2968" t="s">
        <v>7734</v>
      </c>
      <c r="T2968" t="s">
        <v>5214</v>
      </c>
      <c r="U2968">
        <f t="shared" si="46"/>
        <v>5944</v>
      </c>
    </row>
    <row r="2969" spans="1:21" x14ac:dyDescent="0.2">
      <c r="A2969" t="s">
        <v>17670</v>
      </c>
      <c r="B2969" t="s">
        <v>13784</v>
      </c>
      <c r="C2969">
        <v>3541045</v>
      </c>
      <c r="D2969" t="s">
        <v>7522</v>
      </c>
      <c r="E2969" t="s">
        <v>17671</v>
      </c>
      <c r="F2969" t="s">
        <v>6402</v>
      </c>
      <c r="G2969">
        <v>871</v>
      </c>
      <c r="H2969">
        <v>3726</v>
      </c>
      <c r="I2969">
        <v>0</v>
      </c>
      <c r="J2969">
        <v>0</v>
      </c>
      <c r="K2969">
        <v>0</v>
      </c>
      <c r="L2969" t="s">
        <v>6403</v>
      </c>
      <c r="M2969">
        <v>2018</v>
      </c>
      <c r="N2969" t="s">
        <v>1463</v>
      </c>
      <c r="O2969" t="s">
        <v>13803</v>
      </c>
      <c r="P2969">
        <v>2</v>
      </c>
      <c r="Q2969" t="s">
        <v>15830</v>
      </c>
      <c r="R2969" t="s">
        <v>7734</v>
      </c>
      <c r="S2969" t="s">
        <v>7734</v>
      </c>
      <c r="T2969" t="s">
        <v>22616</v>
      </c>
      <c r="U2969">
        <f t="shared" si="46"/>
        <v>5944</v>
      </c>
    </row>
    <row r="2970" spans="1:21" x14ac:dyDescent="0.2">
      <c r="A2970" t="s">
        <v>17670</v>
      </c>
      <c r="B2970" t="s">
        <v>13784</v>
      </c>
      <c r="C2970">
        <v>3541045</v>
      </c>
      <c r="D2970" t="s">
        <v>6434</v>
      </c>
      <c r="E2970" t="s">
        <v>7270</v>
      </c>
      <c r="F2970" t="s">
        <v>6402</v>
      </c>
      <c r="G2970">
        <v>1273</v>
      </c>
      <c r="H2970">
        <v>3726</v>
      </c>
      <c r="I2970">
        <v>0</v>
      </c>
      <c r="J2970">
        <v>1</v>
      </c>
      <c r="K2970">
        <v>0</v>
      </c>
      <c r="L2970" t="s">
        <v>6403</v>
      </c>
      <c r="M2970">
        <v>2018</v>
      </c>
      <c r="N2970" t="s">
        <v>1463</v>
      </c>
      <c r="O2970" t="s">
        <v>13803</v>
      </c>
      <c r="P2970">
        <v>2</v>
      </c>
      <c r="Q2970" t="s">
        <v>15830</v>
      </c>
      <c r="R2970" t="s">
        <v>7734</v>
      </c>
      <c r="S2970" t="s">
        <v>7734</v>
      </c>
      <c r="T2970" t="s">
        <v>22617</v>
      </c>
      <c r="U2970">
        <f t="shared" si="46"/>
        <v>5944</v>
      </c>
    </row>
    <row r="2971" spans="1:21" x14ac:dyDescent="0.2">
      <c r="A2971" t="s">
        <v>17672</v>
      </c>
      <c r="B2971" t="s">
        <v>13784</v>
      </c>
      <c r="C2971">
        <v>3541045</v>
      </c>
      <c r="D2971" t="s">
        <v>7484</v>
      </c>
      <c r="E2971" t="s">
        <v>13787</v>
      </c>
      <c r="F2971" t="s">
        <v>6402</v>
      </c>
      <c r="G2971">
        <v>2876</v>
      </c>
      <c r="H2971">
        <v>5944</v>
      </c>
      <c r="I2971">
        <v>0</v>
      </c>
      <c r="J2971">
        <v>0</v>
      </c>
      <c r="K2971">
        <v>0</v>
      </c>
      <c r="L2971" t="s">
        <v>6409</v>
      </c>
      <c r="M2971">
        <v>2018</v>
      </c>
      <c r="N2971" t="s">
        <v>1479</v>
      </c>
      <c r="O2971">
        <v>99</v>
      </c>
      <c r="P2971">
        <v>1</v>
      </c>
      <c r="Q2971" t="s">
        <v>15830</v>
      </c>
      <c r="R2971" t="s">
        <v>7734</v>
      </c>
      <c r="S2971" t="s">
        <v>7734</v>
      </c>
      <c r="T2971" t="s">
        <v>5224</v>
      </c>
      <c r="U2971">
        <f t="shared" si="46"/>
        <v>5944</v>
      </c>
    </row>
    <row r="2972" spans="1:21" x14ac:dyDescent="0.2">
      <c r="A2972" t="s">
        <v>17672</v>
      </c>
      <c r="B2972" t="s">
        <v>13784</v>
      </c>
      <c r="C2972">
        <v>3541045</v>
      </c>
      <c r="D2972" t="s">
        <v>6851</v>
      </c>
      <c r="E2972" t="s">
        <v>7575</v>
      </c>
      <c r="F2972" t="s">
        <v>6402</v>
      </c>
      <c r="G2972">
        <v>3068</v>
      </c>
      <c r="H2972">
        <v>5944</v>
      </c>
      <c r="I2972">
        <v>0</v>
      </c>
      <c r="J2972">
        <v>1</v>
      </c>
      <c r="K2972">
        <v>0</v>
      </c>
      <c r="L2972" t="s">
        <v>6403</v>
      </c>
      <c r="M2972">
        <v>2018</v>
      </c>
      <c r="N2972" t="s">
        <v>1479</v>
      </c>
      <c r="O2972">
        <v>99</v>
      </c>
      <c r="P2972">
        <v>1</v>
      </c>
      <c r="Q2972" t="s">
        <v>15830</v>
      </c>
      <c r="R2972" t="s">
        <v>7734</v>
      </c>
      <c r="S2972" t="s">
        <v>7734</v>
      </c>
      <c r="T2972" t="s">
        <v>22618</v>
      </c>
      <c r="U2972">
        <f t="shared" si="46"/>
        <v>5944</v>
      </c>
    </row>
    <row r="2973" spans="1:21" x14ac:dyDescent="0.2">
      <c r="A2973" t="s">
        <v>17673</v>
      </c>
      <c r="B2973" t="s">
        <v>13784</v>
      </c>
      <c r="C2973">
        <v>3541045</v>
      </c>
      <c r="D2973" t="s">
        <v>7251</v>
      </c>
      <c r="E2973" t="s">
        <v>13785</v>
      </c>
      <c r="F2973" t="s">
        <v>6402</v>
      </c>
      <c r="G2973">
        <v>0</v>
      </c>
      <c r="H2973">
        <v>0</v>
      </c>
      <c r="I2973">
        <v>0</v>
      </c>
      <c r="J2973">
        <v>1</v>
      </c>
      <c r="K2973">
        <v>1</v>
      </c>
      <c r="L2973" t="s">
        <v>6403</v>
      </c>
      <c r="M2973">
        <v>2018</v>
      </c>
      <c r="N2973" t="s">
        <v>6404</v>
      </c>
      <c r="O2973">
        <v>99</v>
      </c>
      <c r="P2973">
        <v>1</v>
      </c>
      <c r="Q2973" t="s">
        <v>15830</v>
      </c>
      <c r="R2973" t="s">
        <v>7734</v>
      </c>
      <c r="S2973" t="s">
        <v>7734</v>
      </c>
      <c r="T2973" t="s">
        <v>1189</v>
      </c>
      <c r="U2973">
        <f t="shared" si="46"/>
        <v>5944</v>
      </c>
    </row>
    <row r="2974" spans="1:21" x14ac:dyDescent="0.2">
      <c r="A2974" t="s">
        <v>17674</v>
      </c>
      <c r="B2974" t="s">
        <v>13784</v>
      </c>
      <c r="C2974">
        <v>3541045</v>
      </c>
      <c r="D2974" t="s">
        <v>17675</v>
      </c>
      <c r="E2974" t="s">
        <v>17676</v>
      </c>
      <c r="F2974" t="s">
        <v>6402</v>
      </c>
      <c r="G2974">
        <v>705</v>
      </c>
      <c r="H2974">
        <v>5944</v>
      </c>
      <c r="I2974">
        <v>0</v>
      </c>
      <c r="J2974">
        <v>0</v>
      </c>
      <c r="K2974">
        <v>0</v>
      </c>
      <c r="L2974" t="s">
        <v>6403</v>
      </c>
      <c r="M2974">
        <v>2018</v>
      </c>
      <c r="N2974" t="s">
        <v>5222</v>
      </c>
      <c r="O2974">
        <v>99</v>
      </c>
      <c r="P2974">
        <v>1</v>
      </c>
      <c r="Q2974" t="s">
        <v>15830</v>
      </c>
      <c r="R2974" t="s">
        <v>7734</v>
      </c>
      <c r="S2974" t="s">
        <v>7734</v>
      </c>
      <c r="T2974" t="s">
        <v>22619</v>
      </c>
      <c r="U2974">
        <f t="shared" si="46"/>
        <v>5944</v>
      </c>
    </row>
    <row r="2975" spans="1:21" x14ac:dyDescent="0.2">
      <c r="A2975" t="s">
        <v>17674</v>
      </c>
      <c r="B2975" t="s">
        <v>13784</v>
      </c>
      <c r="C2975">
        <v>3541045</v>
      </c>
      <c r="D2975" t="s">
        <v>6459</v>
      </c>
      <c r="E2975" t="s">
        <v>13790</v>
      </c>
      <c r="F2975" t="s">
        <v>6402</v>
      </c>
      <c r="G2975">
        <v>3754</v>
      </c>
      <c r="H2975">
        <v>5944</v>
      </c>
      <c r="I2975">
        <v>0</v>
      </c>
      <c r="J2975">
        <v>1</v>
      </c>
      <c r="K2975">
        <v>0</v>
      </c>
      <c r="L2975" t="s">
        <v>6403</v>
      </c>
      <c r="M2975">
        <v>2018</v>
      </c>
      <c r="N2975" t="s">
        <v>5222</v>
      </c>
      <c r="O2975">
        <v>99</v>
      </c>
      <c r="P2975">
        <v>1</v>
      </c>
      <c r="Q2975" t="s">
        <v>15830</v>
      </c>
      <c r="R2975" t="s">
        <v>7734</v>
      </c>
      <c r="S2975" t="s">
        <v>7734</v>
      </c>
      <c r="T2975" t="s">
        <v>5223</v>
      </c>
      <c r="U2975">
        <f t="shared" si="46"/>
        <v>5944</v>
      </c>
    </row>
    <row r="2976" spans="1:21" x14ac:dyDescent="0.2">
      <c r="A2976" t="s">
        <v>17674</v>
      </c>
      <c r="B2976" t="s">
        <v>13784</v>
      </c>
      <c r="C2976">
        <v>3541045</v>
      </c>
      <c r="D2976" t="s">
        <v>6493</v>
      </c>
      <c r="E2976" t="s">
        <v>12133</v>
      </c>
      <c r="F2976" t="s">
        <v>6402</v>
      </c>
      <c r="G2976">
        <v>1485</v>
      </c>
      <c r="H2976">
        <v>5944</v>
      </c>
      <c r="I2976">
        <v>0</v>
      </c>
      <c r="J2976">
        <v>0</v>
      </c>
      <c r="K2976">
        <v>0</v>
      </c>
      <c r="L2976" t="s">
        <v>6403</v>
      </c>
      <c r="M2976">
        <v>2018</v>
      </c>
      <c r="N2976" t="s">
        <v>5222</v>
      </c>
      <c r="O2976">
        <v>99</v>
      </c>
      <c r="P2976">
        <v>1</v>
      </c>
      <c r="Q2976" t="s">
        <v>15830</v>
      </c>
      <c r="R2976" t="s">
        <v>7734</v>
      </c>
      <c r="S2976" t="s">
        <v>7734</v>
      </c>
      <c r="T2976" t="s">
        <v>22620</v>
      </c>
      <c r="U2976">
        <f t="shared" si="46"/>
        <v>5944</v>
      </c>
    </row>
    <row r="2977" spans="1:21" x14ac:dyDescent="0.2">
      <c r="A2977" t="s">
        <v>17677</v>
      </c>
      <c r="B2977" t="s">
        <v>12158</v>
      </c>
      <c r="C2977">
        <v>3557061</v>
      </c>
      <c r="D2977" t="s">
        <v>6509</v>
      </c>
      <c r="E2977" t="s">
        <v>8950</v>
      </c>
      <c r="F2977" t="s">
        <v>6402</v>
      </c>
      <c r="G2977">
        <v>2809</v>
      </c>
      <c r="H2977">
        <v>10072</v>
      </c>
      <c r="I2977">
        <v>1</v>
      </c>
      <c r="J2977">
        <v>1</v>
      </c>
      <c r="K2977">
        <v>0</v>
      </c>
      <c r="L2977" t="s">
        <v>6409</v>
      </c>
      <c r="M2977">
        <v>2018</v>
      </c>
      <c r="N2977" t="s">
        <v>1463</v>
      </c>
      <c r="O2977">
        <v>1</v>
      </c>
      <c r="P2977">
        <v>2</v>
      </c>
      <c r="Q2977" t="s">
        <v>15830</v>
      </c>
      <c r="R2977" t="s">
        <v>7734</v>
      </c>
      <c r="S2977" t="s">
        <v>7734</v>
      </c>
      <c r="T2977" t="s">
        <v>5239</v>
      </c>
      <c r="U2977">
        <f t="shared" si="46"/>
        <v>21816</v>
      </c>
    </row>
    <row r="2978" spans="1:21" x14ac:dyDescent="0.2">
      <c r="A2978" t="s">
        <v>17677</v>
      </c>
      <c r="B2978" t="s">
        <v>12158</v>
      </c>
      <c r="C2978">
        <v>3557061</v>
      </c>
      <c r="D2978" t="s">
        <v>7448</v>
      </c>
      <c r="E2978" t="s">
        <v>17678</v>
      </c>
      <c r="F2978" t="s">
        <v>6402</v>
      </c>
      <c r="G2978">
        <v>1385</v>
      </c>
      <c r="H2978">
        <v>10072</v>
      </c>
      <c r="I2978">
        <v>0</v>
      </c>
      <c r="J2978">
        <v>0</v>
      </c>
      <c r="K2978">
        <v>0</v>
      </c>
      <c r="L2978" t="s">
        <v>6409</v>
      </c>
      <c r="M2978">
        <v>2018</v>
      </c>
      <c r="N2978" t="s">
        <v>1463</v>
      </c>
      <c r="O2978">
        <v>1</v>
      </c>
      <c r="P2978">
        <v>2</v>
      </c>
      <c r="Q2978" t="s">
        <v>15830</v>
      </c>
      <c r="R2978" t="s">
        <v>7734</v>
      </c>
      <c r="S2978" t="s">
        <v>7734</v>
      </c>
      <c r="T2978" t="s">
        <v>22621</v>
      </c>
      <c r="U2978">
        <f t="shared" si="46"/>
        <v>21816</v>
      </c>
    </row>
    <row r="2979" spans="1:21" x14ac:dyDescent="0.2">
      <c r="A2979" t="s">
        <v>17677</v>
      </c>
      <c r="B2979" t="s">
        <v>12158</v>
      </c>
      <c r="C2979">
        <v>3557061</v>
      </c>
      <c r="D2979" t="s">
        <v>6440</v>
      </c>
      <c r="E2979" t="s">
        <v>7672</v>
      </c>
      <c r="F2979" t="s">
        <v>6402</v>
      </c>
      <c r="G2979">
        <v>3234</v>
      </c>
      <c r="H2979">
        <v>10072</v>
      </c>
      <c r="I2979">
        <v>1</v>
      </c>
      <c r="J2979">
        <v>1</v>
      </c>
      <c r="K2979">
        <v>0</v>
      </c>
      <c r="L2979" t="s">
        <v>6403</v>
      </c>
      <c r="M2979">
        <v>2018</v>
      </c>
      <c r="N2979" t="s">
        <v>1463</v>
      </c>
      <c r="O2979">
        <v>1</v>
      </c>
      <c r="P2979">
        <v>2</v>
      </c>
      <c r="Q2979" t="s">
        <v>15830</v>
      </c>
      <c r="R2979" t="s">
        <v>7734</v>
      </c>
      <c r="S2979" t="s">
        <v>7734</v>
      </c>
      <c r="T2979" t="s">
        <v>22622</v>
      </c>
      <c r="U2979">
        <f t="shared" si="46"/>
        <v>21816</v>
      </c>
    </row>
    <row r="2980" spans="1:21" x14ac:dyDescent="0.2">
      <c r="A2980" t="s">
        <v>17677</v>
      </c>
      <c r="B2980" t="s">
        <v>12158</v>
      </c>
      <c r="C2980">
        <v>3557061</v>
      </c>
      <c r="D2980" t="s">
        <v>6851</v>
      </c>
      <c r="E2980" t="s">
        <v>6420</v>
      </c>
      <c r="F2980" t="s">
        <v>6402</v>
      </c>
      <c r="G2980">
        <v>2406</v>
      </c>
      <c r="H2980">
        <v>10072</v>
      </c>
      <c r="I2980">
        <v>0</v>
      </c>
      <c r="J2980">
        <v>0</v>
      </c>
      <c r="K2980">
        <v>0</v>
      </c>
      <c r="L2980" t="s">
        <v>6403</v>
      </c>
      <c r="M2980">
        <v>2018</v>
      </c>
      <c r="N2980" t="s">
        <v>1463</v>
      </c>
      <c r="O2980">
        <v>1</v>
      </c>
      <c r="P2980">
        <v>2</v>
      </c>
      <c r="Q2980" t="s">
        <v>15830</v>
      </c>
      <c r="R2980" t="s">
        <v>7734</v>
      </c>
      <c r="S2980" t="s">
        <v>7734</v>
      </c>
      <c r="T2980" t="s">
        <v>22623</v>
      </c>
      <c r="U2980">
        <f t="shared" si="46"/>
        <v>21816</v>
      </c>
    </row>
    <row r="2981" spans="1:21" x14ac:dyDescent="0.2">
      <c r="A2981" t="s">
        <v>17677</v>
      </c>
      <c r="B2981" t="s">
        <v>12158</v>
      </c>
      <c r="C2981">
        <v>3557061</v>
      </c>
      <c r="D2981" t="s">
        <v>7023</v>
      </c>
      <c r="E2981" t="s">
        <v>9206</v>
      </c>
      <c r="F2981" t="s">
        <v>6402</v>
      </c>
      <c r="G2981">
        <v>238</v>
      </c>
      <c r="H2981">
        <v>10072</v>
      </c>
      <c r="I2981">
        <v>0</v>
      </c>
      <c r="J2981">
        <v>0</v>
      </c>
      <c r="K2981">
        <v>0</v>
      </c>
      <c r="L2981" t="s">
        <v>6403</v>
      </c>
      <c r="M2981">
        <v>2018</v>
      </c>
      <c r="N2981" t="s">
        <v>1463</v>
      </c>
      <c r="O2981">
        <v>1</v>
      </c>
      <c r="P2981">
        <v>2</v>
      </c>
      <c r="Q2981" t="s">
        <v>15830</v>
      </c>
      <c r="R2981" t="s">
        <v>7734</v>
      </c>
      <c r="S2981" t="s">
        <v>7734</v>
      </c>
      <c r="T2981" t="s">
        <v>22624</v>
      </c>
      <c r="U2981">
        <f t="shared" si="46"/>
        <v>21816</v>
      </c>
    </row>
    <row r="2982" spans="1:21" x14ac:dyDescent="0.2">
      <c r="A2982" t="s">
        <v>17679</v>
      </c>
      <c r="B2982" t="s">
        <v>12158</v>
      </c>
      <c r="C2982">
        <v>3557061</v>
      </c>
      <c r="D2982" t="s">
        <v>6794</v>
      </c>
      <c r="E2982" t="s">
        <v>17680</v>
      </c>
      <c r="F2982" t="s">
        <v>6402</v>
      </c>
      <c r="G2982">
        <v>1464</v>
      </c>
      <c r="H2982">
        <v>7331</v>
      </c>
      <c r="I2982">
        <v>0</v>
      </c>
      <c r="J2982">
        <v>1</v>
      </c>
      <c r="K2982">
        <v>0</v>
      </c>
      <c r="L2982" t="s">
        <v>6409</v>
      </c>
      <c r="M2982">
        <v>2018</v>
      </c>
      <c r="N2982" t="s">
        <v>1463</v>
      </c>
      <c r="O2982">
        <v>2</v>
      </c>
      <c r="P2982">
        <v>2</v>
      </c>
      <c r="Q2982" t="s">
        <v>15830</v>
      </c>
      <c r="R2982" t="s">
        <v>7734</v>
      </c>
      <c r="S2982" t="s">
        <v>7734</v>
      </c>
      <c r="T2982" t="s">
        <v>22625</v>
      </c>
      <c r="U2982">
        <f t="shared" si="46"/>
        <v>21816</v>
      </c>
    </row>
    <row r="2983" spans="1:21" x14ac:dyDescent="0.2">
      <c r="A2983" t="s">
        <v>17679</v>
      </c>
      <c r="B2983" t="s">
        <v>12158</v>
      </c>
      <c r="C2983">
        <v>3557061</v>
      </c>
      <c r="D2983" t="s">
        <v>7234</v>
      </c>
      <c r="E2983" t="s">
        <v>17681</v>
      </c>
      <c r="F2983" t="s">
        <v>6402</v>
      </c>
      <c r="G2983">
        <v>1090</v>
      </c>
      <c r="H2983">
        <v>7331</v>
      </c>
      <c r="I2983">
        <v>0</v>
      </c>
      <c r="J2983">
        <v>0</v>
      </c>
      <c r="K2983">
        <v>0</v>
      </c>
      <c r="L2983" t="s">
        <v>6403</v>
      </c>
      <c r="M2983">
        <v>2018</v>
      </c>
      <c r="N2983" t="s">
        <v>1463</v>
      </c>
      <c r="O2983">
        <v>2</v>
      </c>
      <c r="P2983">
        <v>2</v>
      </c>
      <c r="Q2983" t="s">
        <v>15830</v>
      </c>
      <c r="R2983" t="s">
        <v>7734</v>
      </c>
      <c r="S2983" t="s">
        <v>7734</v>
      </c>
      <c r="T2983" t="s">
        <v>22626</v>
      </c>
      <c r="U2983">
        <f t="shared" si="46"/>
        <v>21816</v>
      </c>
    </row>
    <row r="2984" spans="1:21" x14ac:dyDescent="0.2">
      <c r="A2984" t="s">
        <v>17679</v>
      </c>
      <c r="B2984" t="s">
        <v>12158</v>
      </c>
      <c r="C2984">
        <v>3557061</v>
      </c>
      <c r="D2984" t="s">
        <v>7251</v>
      </c>
      <c r="E2984" t="s">
        <v>12171</v>
      </c>
      <c r="F2984" t="s">
        <v>6402</v>
      </c>
      <c r="G2984">
        <v>2410</v>
      </c>
      <c r="H2984">
        <v>7331</v>
      </c>
      <c r="I2984">
        <v>0</v>
      </c>
      <c r="J2984">
        <v>1</v>
      </c>
      <c r="K2984">
        <v>0</v>
      </c>
      <c r="L2984" t="s">
        <v>6403</v>
      </c>
      <c r="M2984">
        <v>2018</v>
      </c>
      <c r="N2984" t="s">
        <v>1463</v>
      </c>
      <c r="O2984">
        <v>2</v>
      </c>
      <c r="P2984">
        <v>2</v>
      </c>
      <c r="Q2984" t="s">
        <v>15830</v>
      </c>
      <c r="R2984" t="s">
        <v>7734</v>
      </c>
      <c r="S2984" t="s">
        <v>7734</v>
      </c>
      <c r="T2984" t="s">
        <v>5237</v>
      </c>
      <c r="U2984">
        <f t="shared" si="46"/>
        <v>21816</v>
      </c>
    </row>
    <row r="2985" spans="1:21" x14ac:dyDescent="0.2">
      <c r="A2985" t="s">
        <v>17679</v>
      </c>
      <c r="B2985" t="s">
        <v>12158</v>
      </c>
      <c r="C2985">
        <v>3557061</v>
      </c>
      <c r="D2985" t="s">
        <v>6566</v>
      </c>
      <c r="E2985" t="s">
        <v>17682</v>
      </c>
      <c r="F2985" t="s">
        <v>6402</v>
      </c>
      <c r="G2985">
        <v>213</v>
      </c>
      <c r="H2985">
        <v>7331</v>
      </c>
      <c r="I2985">
        <v>0</v>
      </c>
      <c r="J2985">
        <v>0</v>
      </c>
      <c r="K2985">
        <v>0</v>
      </c>
      <c r="L2985" t="s">
        <v>6403</v>
      </c>
      <c r="M2985">
        <v>2018</v>
      </c>
      <c r="N2985" t="s">
        <v>1463</v>
      </c>
      <c r="O2985">
        <v>2</v>
      </c>
      <c r="P2985">
        <v>2</v>
      </c>
      <c r="Q2985" t="s">
        <v>15830</v>
      </c>
      <c r="R2985" t="s">
        <v>7734</v>
      </c>
      <c r="S2985" t="s">
        <v>7734</v>
      </c>
      <c r="T2985" t="s">
        <v>22627</v>
      </c>
      <c r="U2985">
        <f t="shared" si="46"/>
        <v>21816</v>
      </c>
    </row>
    <row r="2986" spans="1:21" x14ac:dyDescent="0.2">
      <c r="A2986" t="s">
        <v>17679</v>
      </c>
      <c r="B2986" t="s">
        <v>12158</v>
      </c>
      <c r="C2986">
        <v>3557061</v>
      </c>
      <c r="D2986" t="s">
        <v>15675</v>
      </c>
      <c r="E2986" t="s">
        <v>17683</v>
      </c>
      <c r="F2986" t="s">
        <v>6402</v>
      </c>
      <c r="G2986">
        <v>220</v>
      </c>
      <c r="H2986">
        <v>7331</v>
      </c>
      <c r="I2986">
        <v>0</v>
      </c>
      <c r="J2986">
        <v>0</v>
      </c>
      <c r="K2986">
        <v>0</v>
      </c>
      <c r="L2986" t="s">
        <v>6403</v>
      </c>
      <c r="M2986">
        <v>2018</v>
      </c>
      <c r="N2986" t="s">
        <v>1463</v>
      </c>
      <c r="O2986">
        <v>2</v>
      </c>
      <c r="P2986">
        <v>2</v>
      </c>
      <c r="Q2986" t="s">
        <v>15830</v>
      </c>
      <c r="R2986" t="s">
        <v>7734</v>
      </c>
      <c r="S2986" t="s">
        <v>7734</v>
      </c>
      <c r="T2986" t="s">
        <v>22628</v>
      </c>
      <c r="U2986">
        <f t="shared" si="46"/>
        <v>21816</v>
      </c>
    </row>
    <row r="2987" spans="1:21" x14ac:dyDescent="0.2">
      <c r="A2987" t="s">
        <v>17679</v>
      </c>
      <c r="B2987" t="s">
        <v>12158</v>
      </c>
      <c r="C2987">
        <v>3557061</v>
      </c>
      <c r="D2987" t="s">
        <v>6970</v>
      </c>
      <c r="E2987" t="s">
        <v>9132</v>
      </c>
      <c r="F2987" t="s">
        <v>6402</v>
      </c>
      <c r="G2987">
        <v>1307</v>
      </c>
      <c r="H2987">
        <v>7331</v>
      </c>
      <c r="I2987">
        <v>1</v>
      </c>
      <c r="J2987">
        <v>0</v>
      </c>
      <c r="K2987">
        <v>0</v>
      </c>
      <c r="L2987" t="s">
        <v>6403</v>
      </c>
      <c r="M2987">
        <v>2018</v>
      </c>
      <c r="N2987" t="s">
        <v>1463</v>
      </c>
      <c r="O2987">
        <v>2</v>
      </c>
      <c r="P2987">
        <v>2</v>
      </c>
      <c r="Q2987" t="s">
        <v>15830</v>
      </c>
      <c r="R2987" t="s">
        <v>7734</v>
      </c>
      <c r="S2987" t="s">
        <v>7734</v>
      </c>
      <c r="T2987" t="s">
        <v>22629</v>
      </c>
      <c r="U2987">
        <f t="shared" si="46"/>
        <v>21816</v>
      </c>
    </row>
    <row r="2988" spans="1:21" x14ac:dyDescent="0.2">
      <c r="A2988" t="s">
        <v>17679</v>
      </c>
      <c r="B2988" t="s">
        <v>12158</v>
      </c>
      <c r="C2988">
        <v>3557061</v>
      </c>
      <c r="D2988" t="s">
        <v>6547</v>
      </c>
      <c r="E2988" t="s">
        <v>6887</v>
      </c>
      <c r="F2988" t="s">
        <v>6402</v>
      </c>
      <c r="G2988">
        <v>627</v>
      </c>
      <c r="H2988">
        <v>7331</v>
      </c>
      <c r="I2988">
        <v>0</v>
      </c>
      <c r="J2988">
        <v>0</v>
      </c>
      <c r="K2988">
        <v>0</v>
      </c>
      <c r="L2988" t="s">
        <v>6403</v>
      </c>
      <c r="M2988">
        <v>2018</v>
      </c>
      <c r="N2988" t="s">
        <v>1463</v>
      </c>
      <c r="O2988">
        <v>2</v>
      </c>
      <c r="P2988">
        <v>2</v>
      </c>
      <c r="Q2988" t="s">
        <v>15830</v>
      </c>
      <c r="R2988" t="s">
        <v>7734</v>
      </c>
      <c r="S2988" t="s">
        <v>7734</v>
      </c>
      <c r="T2988" t="s">
        <v>5057</v>
      </c>
      <c r="U2988">
        <f t="shared" si="46"/>
        <v>21816</v>
      </c>
    </row>
    <row r="2989" spans="1:21" x14ac:dyDescent="0.2">
      <c r="A2989" t="s">
        <v>17684</v>
      </c>
      <c r="B2989" t="s">
        <v>12158</v>
      </c>
      <c r="C2989">
        <v>3557061</v>
      </c>
      <c r="D2989" t="s">
        <v>7261</v>
      </c>
      <c r="E2989" t="s">
        <v>12161</v>
      </c>
      <c r="F2989" t="s">
        <v>6402</v>
      </c>
      <c r="G2989">
        <v>1957</v>
      </c>
      <c r="H2989">
        <v>8431</v>
      </c>
      <c r="I2989">
        <v>0</v>
      </c>
      <c r="J2989">
        <v>1</v>
      </c>
      <c r="K2989">
        <v>0</v>
      </c>
      <c r="L2989" t="s">
        <v>6409</v>
      </c>
      <c r="M2989">
        <v>2018</v>
      </c>
      <c r="N2989" t="s">
        <v>1463</v>
      </c>
      <c r="O2989">
        <v>3</v>
      </c>
      <c r="P2989">
        <v>2</v>
      </c>
      <c r="Q2989" t="s">
        <v>15830</v>
      </c>
      <c r="R2989" t="s">
        <v>7734</v>
      </c>
      <c r="S2989" t="s">
        <v>7734</v>
      </c>
      <c r="T2989" t="s">
        <v>1192</v>
      </c>
      <c r="U2989">
        <f t="shared" si="46"/>
        <v>21816</v>
      </c>
    </row>
    <row r="2990" spans="1:21" x14ac:dyDescent="0.2">
      <c r="A2990" t="s">
        <v>17684</v>
      </c>
      <c r="B2990" t="s">
        <v>12158</v>
      </c>
      <c r="C2990">
        <v>3557061</v>
      </c>
      <c r="D2990" t="s">
        <v>6964</v>
      </c>
      <c r="E2990" t="s">
        <v>17685</v>
      </c>
      <c r="F2990" t="s">
        <v>6402</v>
      </c>
      <c r="G2990">
        <v>625</v>
      </c>
      <c r="H2990">
        <v>8431</v>
      </c>
      <c r="I2990">
        <v>1</v>
      </c>
      <c r="J2990">
        <v>0</v>
      </c>
      <c r="K2990">
        <v>0</v>
      </c>
      <c r="L2990" t="s">
        <v>6409</v>
      </c>
      <c r="M2990">
        <v>2018</v>
      </c>
      <c r="N2990" t="s">
        <v>1463</v>
      </c>
      <c r="O2990">
        <v>3</v>
      </c>
      <c r="P2990">
        <v>2</v>
      </c>
      <c r="Q2990" t="s">
        <v>15830</v>
      </c>
      <c r="R2990" t="s">
        <v>7734</v>
      </c>
      <c r="S2990" t="s">
        <v>7734</v>
      </c>
      <c r="T2990" t="s">
        <v>22630</v>
      </c>
      <c r="U2990">
        <f t="shared" si="46"/>
        <v>21816</v>
      </c>
    </row>
    <row r="2991" spans="1:21" x14ac:dyDescent="0.2">
      <c r="A2991" t="s">
        <v>17684</v>
      </c>
      <c r="B2991" t="s">
        <v>12158</v>
      </c>
      <c r="C2991">
        <v>3557061</v>
      </c>
      <c r="D2991" t="s">
        <v>14478</v>
      </c>
      <c r="E2991" t="s">
        <v>14127</v>
      </c>
      <c r="F2991" t="s">
        <v>6402</v>
      </c>
      <c r="G2991">
        <v>1099</v>
      </c>
      <c r="H2991">
        <v>8431</v>
      </c>
      <c r="I2991">
        <v>0</v>
      </c>
      <c r="J2991">
        <v>0</v>
      </c>
      <c r="K2991">
        <v>0</v>
      </c>
      <c r="L2991" t="s">
        <v>6409</v>
      </c>
      <c r="M2991">
        <v>2018</v>
      </c>
      <c r="N2991" t="s">
        <v>1463</v>
      </c>
      <c r="O2991">
        <v>3</v>
      </c>
      <c r="P2991">
        <v>2</v>
      </c>
      <c r="Q2991" t="s">
        <v>15830</v>
      </c>
      <c r="R2991" t="s">
        <v>7734</v>
      </c>
      <c r="S2991" t="s">
        <v>7734</v>
      </c>
      <c r="T2991" t="s">
        <v>22631</v>
      </c>
      <c r="U2991">
        <f t="shared" si="46"/>
        <v>21816</v>
      </c>
    </row>
    <row r="2992" spans="1:21" x14ac:dyDescent="0.2">
      <c r="A2992" t="s">
        <v>17684</v>
      </c>
      <c r="B2992" t="s">
        <v>12158</v>
      </c>
      <c r="C2992">
        <v>3557061</v>
      </c>
      <c r="D2992" t="s">
        <v>6434</v>
      </c>
      <c r="E2992" t="s">
        <v>8143</v>
      </c>
      <c r="F2992" t="s">
        <v>6402</v>
      </c>
      <c r="G2992">
        <v>1921</v>
      </c>
      <c r="H2992">
        <v>8431</v>
      </c>
      <c r="I2992">
        <v>0</v>
      </c>
      <c r="J2992">
        <v>0</v>
      </c>
      <c r="K2992">
        <v>0</v>
      </c>
      <c r="L2992" t="s">
        <v>6403</v>
      </c>
      <c r="M2992">
        <v>2018</v>
      </c>
      <c r="N2992" t="s">
        <v>1463</v>
      </c>
      <c r="O2992">
        <v>3</v>
      </c>
      <c r="P2992">
        <v>2</v>
      </c>
      <c r="Q2992" t="s">
        <v>15830</v>
      </c>
      <c r="R2992" t="s">
        <v>7734</v>
      </c>
      <c r="S2992" t="s">
        <v>7734</v>
      </c>
      <c r="T2992" t="s">
        <v>22632</v>
      </c>
      <c r="U2992">
        <f t="shared" si="46"/>
        <v>21816</v>
      </c>
    </row>
    <row r="2993" spans="1:21" x14ac:dyDescent="0.2">
      <c r="A2993" t="s">
        <v>17684</v>
      </c>
      <c r="B2993" t="s">
        <v>12158</v>
      </c>
      <c r="C2993">
        <v>3557061</v>
      </c>
      <c r="D2993" t="s">
        <v>6828</v>
      </c>
      <c r="E2993" t="s">
        <v>12164</v>
      </c>
      <c r="F2993" t="s">
        <v>6402</v>
      </c>
      <c r="G2993">
        <v>2829</v>
      </c>
      <c r="H2993">
        <v>8431</v>
      </c>
      <c r="I2993">
        <v>1</v>
      </c>
      <c r="J2993">
        <v>1</v>
      </c>
      <c r="K2993">
        <v>0</v>
      </c>
      <c r="L2993" t="s">
        <v>6403</v>
      </c>
      <c r="M2993">
        <v>2018</v>
      </c>
      <c r="N2993" t="s">
        <v>1463</v>
      </c>
      <c r="O2993">
        <v>3</v>
      </c>
      <c r="P2993">
        <v>2</v>
      </c>
      <c r="Q2993" t="s">
        <v>15830</v>
      </c>
      <c r="R2993" t="s">
        <v>7734</v>
      </c>
      <c r="S2993" t="s">
        <v>7734</v>
      </c>
      <c r="T2993" t="s">
        <v>1190</v>
      </c>
      <c r="U2993">
        <f t="shared" si="46"/>
        <v>21816</v>
      </c>
    </row>
    <row r="2994" spans="1:21" x14ac:dyDescent="0.2">
      <c r="A2994" t="s">
        <v>17686</v>
      </c>
      <c r="B2994" t="s">
        <v>12158</v>
      </c>
      <c r="C2994">
        <v>3557061</v>
      </c>
      <c r="D2994" t="s">
        <v>12177</v>
      </c>
      <c r="E2994" t="s">
        <v>12178</v>
      </c>
      <c r="F2994" t="s">
        <v>6402</v>
      </c>
      <c r="G2994">
        <v>1973</v>
      </c>
      <c r="H2994">
        <v>6075</v>
      </c>
      <c r="I2994">
        <v>1</v>
      </c>
      <c r="J2994">
        <v>1</v>
      </c>
      <c r="K2994">
        <v>0</v>
      </c>
      <c r="L2994" t="s">
        <v>6403</v>
      </c>
      <c r="M2994">
        <v>2018</v>
      </c>
      <c r="N2994" t="s">
        <v>1463</v>
      </c>
      <c r="O2994">
        <v>4</v>
      </c>
      <c r="P2994">
        <v>2</v>
      </c>
      <c r="Q2994" t="s">
        <v>15830</v>
      </c>
      <c r="R2994" t="s">
        <v>7734</v>
      </c>
      <c r="S2994" t="s">
        <v>7734</v>
      </c>
      <c r="T2994" t="s">
        <v>5233</v>
      </c>
      <c r="U2994">
        <f t="shared" si="46"/>
        <v>21816</v>
      </c>
    </row>
    <row r="2995" spans="1:21" x14ac:dyDescent="0.2">
      <c r="A2995" t="s">
        <v>17686</v>
      </c>
      <c r="B2995" t="s">
        <v>12158</v>
      </c>
      <c r="C2995">
        <v>3557061</v>
      </c>
      <c r="D2995" t="s">
        <v>6427</v>
      </c>
      <c r="E2995" t="s">
        <v>6865</v>
      </c>
      <c r="F2995" t="s">
        <v>6402</v>
      </c>
      <c r="G2995">
        <v>699</v>
      </c>
      <c r="H2995">
        <v>6075</v>
      </c>
      <c r="I2995">
        <v>0</v>
      </c>
      <c r="J2995">
        <v>0</v>
      </c>
      <c r="K2995">
        <v>0</v>
      </c>
      <c r="L2995" t="s">
        <v>6403</v>
      </c>
      <c r="M2995">
        <v>2018</v>
      </c>
      <c r="N2995" t="s">
        <v>1463</v>
      </c>
      <c r="O2995">
        <v>4</v>
      </c>
      <c r="P2995">
        <v>2</v>
      </c>
      <c r="Q2995" t="s">
        <v>15830</v>
      </c>
      <c r="R2995" t="s">
        <v>7734</v>
      </c>
      <c r="S2995" t="s">
        <v>7734</v>
      </c>
      <c r="T2995" t="s">
        <v>22633</v>
      </c>
      <c r="U2995">
        <f t="shared" si="46"/>
        <v>21816</v>
      </c>
    </row>
    <row r="2996" spans="1:21" x14ac:dyDescent="0.2">
      <c r="A2996" t="s">
        <v>17686</v>
      </c>
      <c r="B2996" t="s">
        <v>12158</v>
      </c>
      <c r="C2996">
        <v>3557061</v>
      </c>
      <c r="D2996" t="s">
        <v>7275</v>
      </c>
      <c r="E2996" t="s">
        <v>15416</v>
      </c>
      <c r="F2996" t="s">
        <v>6402</v>
      </c>
      <c r="G2996">
        <v>1387</v>
      </c>
      <c r="H2996">
        <v>6075</v>
      </c>
      <c r="I2996">
        <v>0</v>
      </c>
      <c r="J2996">
        <v>0</v>
      </c>
      <c r="K2996">
        <v>0</v>
      </c>
      <c r="L2996" t="s">
        <v>6403</v>
      </c>
      <c r="M2996">
        <v>2018</v>
      </c>
      <c r="N2996" t="s">
        <v>1463</v>
      </c>
      <c r="O2996">
        <v>4</v>
      </c>
      <c r="P2996">
        <v>2</v>
      </c>
      <c r="Q2996" t="s">
        <v>15830</v>
      </c>
      <c r="R2996" t="s">
        <v>7734</v>
      </c>
      <c r="S2996" t="s">
        <v>7734</v>
      </c>
      <c r="T2996" t="s">
        <v>22634</v>
      </c>
      <c r="U2996">
        <f t="shared" si="46"/>
        <v>21816</v>
      </c>
    </row>
    <row r="2997" spans="1:21" x14ac:dyDescent="0.2">
      <c r="A2997" t="s">
        <v>17686</v>
      </c>
      <c r="B2997" t="s">
        <v>12158</v>
      </c>
      <c r="C2997">
        <v>3557061</v>
      </c>
      <c r="D2997" t="s">
        <v>7055</v>
      </c>
      <c r="E2997" t="s">
        <v>15646</v>
      </c>
      <c r="F2997" t="s">
        <v>6402</v>
      </c>
      <c r="G2997">
        <v>2016</v>
      </c>
      <c r="H2997">
        <v>6075</v>
      </c>
      <c r="I2997">
        <v>1</v>
      </c>
      <c r="J2997">
        <v>1</v>
      </c>
      <c r="K2997">
        <v>0</v>
      </c>
      <c r="L2997" t="s">
        <v>6403</v>
      </c>
      <c r="M2997">
        <v>2018</v>
      </c>
      <c r="N2997" t="s">
        <v>1463</v>
      </c>
      <c r="O2997">
        <v>4</v>
      </c>
      <c r="P2997">
        <v>2</v>
      </c>
      <c r="Q2997" t="s">
        <v>15830</v>
      </c>
      <c r="R2997" t="s">
        <v>7734</v>
      </c>
      <c r="S2997" t="s">
        <v>7734</v>
      </c>
      <c r="T2997" t="s">
        <v>22635</v>
      </c>
      <c r="U2997">
        <f t="shared" si="46"/>
        <v>21816</v>
      </c>
    </row>
    <row r="2998" spans="1:21" x14ac:dyDescent="0.2">
      <c r="A2998" t="s">
        <v>17687</v>
      </c>
      <c r="B2998" t="s">
        <v>12158</v>
      </c>
      <c r="C2998">
        <v>3557061</v>
      </c>
      <c r="D2998" t="s">
        <v>7022</v>
      </c>
      <c r="E2998" t="s">
        <v>17216</v>
      </c>
      <c r="F2998" t="s">
        <v>6402</v>
      </c>
      <c r="G2998">
        <v>967</v>
      </c>
      <c r="H2998">
        <v>5257</v>
      </c>
      <c r="I2998">
        <v>1</v>
      </c>
      <c r="J2998">
        <v>0</v>
      </c>
      <c r="K2998">
        <v>0</v>
      </c>
      <c r="L2998" t="s">
        <v>6403</v>
      </c>
      <c r="M2998">
        <v>2018</v>
      </c>
      <c r="N2998" t="s">
        <v>1463</v>
      </c>
      <c r="O2998">
        <v>5</v>
      </c>
      <c r="P2998">
        <v>2</v>
      </c>
      <c r="Q2998" t="s">
        <v>15830</v>
      </c>
      <c r="R2998" t="s">
        <v>7734</v>
      </c>
      <c r="S2998" t="s">
        <v>7734</v>
      </c>
      <c r="T2998" t="s">
        <v>22140</v>
      </c>
      <c r="U2998">
        <f t="shared" si="46"/>
        <v>21816</v>
      </c>
    </row>
    <row r="2999" spans="1:21" x14ac:dyDescent="0.2">
      <c r="A2999" t="s">
        <v>17687</v>
      </c>
      <c r="B2999" t="s">
        <v>12158</v>
      </c>
      <c r="C2999">
        <v>3557061</v>
      </c>
      <c r="D2999" t="s">
        <v>7128</v>
      </c>
      <c r="E2999" t="s">
        <v>12185</v>
      </c>
      <c r="F2999" t="s">
        <v>6402</v>
      </c>
      <c r="G2999">
        <v>1426</v>
      </c>
      <c r="H2999">
        <v>5257</v>
      </c>
      <c r="I2999">
        <v>0</v>
      </c>
      <c r="J2999">
        <v>1</v>
      </c>
      <c r="K2999">
        <v>0</v>
      </c>
      <c r="L2999" t="s">
        <v>6403</v>
      </c>
      <c r="M2999">
        <v>2018</v>
      </c>
      <c r="N2999" t="s">
        <v>1463</v>
      </c>
      <c r="O2999">
        <v>5</v>
      </c>
      <c r="P2999">
        <v>2</v>
      </c>
      <c r="Q2999" t="s">
        <v>15830</v>
      </c>
      <c r="R2999" t="s">
        <v>7734</v>
      </c>
      <c r="S2999" t="s">
        <v>7734</v>
      </c>
      <c r="T2999" t="s">
        <v>5231</v>
      </c>
      <c r="U2999">
        <f t="shared" si="46"/>
        <v>21816</v>
      </c>
    </row>
    <row r="3000" spans="1:21" x14ac:dyDescent="0.2">
      <c r="A3000" t="s">
        <v>17687</v>
      </c>
      <c r="B3000" t="s">
        <v>12158</v>
      </c>
      <c r="C3000">
        <v>3557061</v>
      </c>
      <c r="D3000" t="s">
        <v>12159</v>
      </c>
      <c r="E3000" t="s">
        <v>12160</v>
      </c>
      <c r="F3000" t="s">
        <v>6402</v>
      </c>
      <c r="G3000">
        <v>1399</v>
      </c>
      <c r="H3000">
        <v>5257</v>
      </c>
      <c r="I3000">
        <v>1</v>
      </c>
      <c r="J3000">
        <v>0</v>
      </c>
      <c r="K3000">
        <v>0</v>
      </c>
      <c r="L3000" t="s">
        <v>6403</v>
      </c>
      <c r="M3000">
        <v>2018</v>
      </c>
      <c r="N3000" t="s">
        <v>1463</v>
      </c>
      <c r="O3000">
        <v>5</v>
      </c>
      <c r="P3000">
        <v>2</v>
      </c>
      <c r="Q3000" t="s">
        <v>15830</v>
      </c>
      <c r="R3000" t="s">
        <v>7734</v>
      </c>
      <c r="S3000" t="s">
        <v>7734</v>
      </c>
      <c r="T3000" t="s">
        <v>1191</v>
      </c>
      <c r="U3000">
        <f t="shared" si="46"/>
        <v>21816</v>
      </c>
    </row>
    <row r="3001" spans="1:21" x14ac:dyDescent="0.2">
      <c r="A3001" t="s">
        <v>17687</v>
      </c>
      <c r="B3001" t="s">
        <v>12158</v>
      </c>
      <c r="C3001">
        <v>3557061</v>
      </c>
      <c r="D3001" t="s">
        <v>6828</v>
      </c>
      <c r="E3001" t="s">
        <v>6535</v>
      </c>
      <c r="F3001" t="s">
        <v>6402</v>
      </c>
      <c r="G3001">
        <v>1465</v>
      </c>
      <c r="H3001">
        <v>5257</v>
      </c>
      <c r="I3001">
        <v>0</v>
      </c>
      <c r="J3001">
        <v>1</v>
      </c>
      <c r="K3001">
        <v>0</v>
      </c>
      <c r="L3001" t="s">
        <v>6403</v>
      </c>
      <c r="M3001">
        <v>2018</v>
      </c>
      <c r="N3001" t="s">
        <v>1463</v>
      </c>
      <c r="O3001">
        <v>5</v>
      </c>
      <c r="P3001">
        <v>2</v>
      </c>
      <c r="Q3001" t="s">
        <v>15830</v>
      </c>
      <c r="R3001" t="s">
        <v>7734</v>
      </c>
      <c r="S3001" t="s">
        <v>7734</v>
      </c>
      <c r="T3001" t="s">
        <v>5230</v>
      </c>
      <c r="U3001">
        <f t="shared" si="46"/>
        <v>21816</v>
      </c>
    </row>
    <row r="3002" spans="1:21" x14ac:dyDescent="0.2">
      <c r="A3002" t="s">
        <v>17688</v>
      </c>
      <c r="B3002" t="s">
        <v>12158</v>
      </c>
      <c r="C3002">
        <v>3557061</v>
      </c>
      <c r="D3002" t="s">
        <v>6566</v>
      </c>
      <c r="E3002" t="s">
        <v>6506</v>
      </c>
      <c r="F3002" t="s">
        <v>6402</v>
      </c>
      <c r="G3002">
        <v>1178</v>
      </c>
      <c r="H3002">
        <v>21816</v>
      </c>
      <c r="I3002">
        <v>0</v>
      </c>
      <c r="J3002">
        <v>0</v>
      </c>
      <c r="K3002">
        <v>0</v>
      </c>
      <c r="L3002" t="s">
        <v>6403</v>
      </c>
      <c r="M3002">
        <v>2018</v>
      </c>
      <c r="N3002" t="s">
        <v>6404</v>
      </c>
      <c r="O3002">
        <v>99</v>
      </c>
      <c r="P3002">
        <v>1</v>
      </c>
      <c r="Q3002" t="s">
        <v>15830</v>
      </c>
      <c r="R3002" t="s">
        <v>7734</v>
      </c>
      <c r="S3002" t="s">
        <v>7734</v>
      </c>
      <c r="T3002" t="s">
        <v>22636</v>
      </c>
      <c r="U3002">
        <f t="shared" si="46"/>
        <v>21816</v>
      </c>
    </row>
    <row r="3003" spans="1:21" x14ac:dyDescent="0.2">
      <c r="A3003" t="s">
        <v>17688</v>
      </c>
      <c r="B3003" t="s">
        <v>12158</v>
      </c>
      <c r="C3003">
        <v>3557061</v>
      </c>
      <c r="D3003" t="s">
        <v>17689</v>
      </c>
      <c r="E3003" t="s">
        <v>17690</v>
      </c>
      <c r="F3003" t="s">
        <v>6402</v>
      </c>
      <c r="G3003">
        <v>192</v>
      </c>
      <c r="H3003">
        <v>21816</v>
      </c>
      <c r="I3003">
        <v>0</v>
      </c>
      <c r="J3003">
        <v>0</v>
      </c>
      <c r="K3003">
        <v>0</v>
      </c>
      <c r="L3003" t="s">
        <v>6403</v>
      </c>
      <c r="M3003">
        <v>2018</v>
      </c>
      <c r="N3003" t="s">
        <v>6404</v>
      </c>
      <c r="O3003">
        <v>99</v>
      </c>
      <c r="P3003">
        <v>1</v>
      </c>
      <c r="Q3003" t="s">
        <v>15830</v>
      </c>
      <c r="R3003" t="s">
        <v>7734</v>
      </c>
      <c r="S3003" t="s">
        <v>7734</v>
      </c>
      <c r="T3003" t="s">
        <v>22637</v>
      </c>
      <c r="U3003">
        <f t="shared" si="46"/>
        <v>21816</v>
      </c>
    </row>
    <row r="3004" spans="1:21" x14ac:dyDescent="0.2">
      <c r="A3004" t="s">
        <v>17688</v>
      </c>
      <c r="B3004" t="s">
        <v>12158</v>
      </c>
      <c r="C3004">
        <v>3557061</v>
      </c>
      <c r="D3004" t="s">
        <v>7672</v>
      </c>
      <c r="E3004" t="s">
        <v>17691</v>
      </c>
      <c r="F3004" t="s">
        <v>6402</v>
      </c>
      <c r="G3004">
        <v>15303</v>
      </c>
      <c r="H3004">
        <v>21816</v>
      </c>
      <c r="I3004">
        <v>1</v>
      </c>
      <c r="J3004">
        <v>1</v>
      </c>
      <c r="K3004">
        <v>0</v>
      </c>
      <c r="L3004" t="s">
        <v>6403</v>
      </c>
      <c r="M3004">
        <v>2018</v>
      </c>
      <c r="N3004" t="s">
        <v>6404</v>
      </c>
      <c r="O3004">
        <v>99</v>
      </c>
      <c r="P3004">
        <v>1</v>
      </c>
      <c r="Q3004" t="s">
        <v>15830</v>
      </c>
      <c r="R3004" t="s">
        <v>7734</v>
      </c>
      <c r="S3004" t="s">
        <v>7734</v>
      </c>
      <c r="T3004" t="s">
        <v>22638</v>
      </c>
      <c r="U3004">
        <f t="shared" si="46"/>
        <v>21816</v>
      </c>
    </row>
    <row r="3005" spans="1:21" x14ac:dyDescent="0.2">
      <c r="A3005" t="s">
        <v>17688</v>
      </c>
      <c r="B3005" t="s">
        <v>12158</v>
      </c>
      <c r="C3005">
        <v>3557061</v>
      </c>
      <c r="D3005" t="s">
        <v>8575</v>
      </c>
      <c r="E3005" t="s">
        <v>8926</v>
      </c>
      <c r="F3005" t="s">
        <v>6402</v>
      </c>
      <c r="G3005">
        <v>5143</v>
      </c>
      <c r="H3005">
        <v>21816</v>
      </c>
      <c r="I3005">
        <v>0</v>
      </c>
      <c r="J3005">
        <v>0</v>
      </c>
      <c r="K3005">
        <v>0</v>
      </c>
      <c r="L3005" t="s">
        <v>6403</v>
      </c>
      <c r="M3005">
        <v>2018</v>
      </c>
      <c r="N3005" t="s">
        <v>6404</v>
      </c>
      <c r="O3005">
        <v>99</v>
      </c>
      <c r="P3005">
        <v>1</v>
      </c>
      <c r="Q3005" t="s">
        <v>15830</v>
      </c>
      <c r="R3005" t="s">
        <v>7734</v>
      </c>
      <c r="S3005" t="s">
        <v>7734</v>
      </c>
      <c r="T3005" t="s">
        <v>22639</v>
      </c>
      <c r="U3005">
        <f t="shared" si="46"/>
        <v>21816</v>
      </c>
    </row>
    <row r="3006" spans="1:21" x14ac:dyDescent="0.2">
      <c r="A3006" t="s">
        <v>17692</v>
      </c>
      <c r="B3006" t="s">
        <v>11893</v>
      </c>
      <c r="C3006">
        <v>3518020</v>
      </c>
      <c r="D3006" t="s">
        <v>6434</v>
      </c>
      <c r="E3006" t="s">
        <v>17693</v>
      </c>
      <c r="F3006" t="s">
        <v>6402</v>
      </c>
      <c r="G3006">
        <v>354</v>
      </c>
      <c r="H3006">
        <v>1596</v>
      </c>
      <c r="I3006">
        <v>0</v>
      </c>
      <c r="J3006">
        <v>0</v>
      </c>
      <c r="K3006">
        <v>0</v>
      </c>
      <c r="L3006" t="s">
        <v>6403</v>
      </c>
      <c r="M3006">
        <v>2018</v>
      </c>
      <c r="N3006" t="s">
        <v>1463</v>
      </c>
      <c r="O3006">
        <v>1</v>
      </c>
      <c r="P3006">
        <v>1</v>
      </c>
      <c r="Q3006" t="s">
        <v>15830</v>
      </c>
      <c r="R3006" t="s">
        <v>7734</v>
      </c>
      <c r="S3006" t="s">
        <v>7734</v>
      </c>
      <c r="T3006" t="s">
        <v>22640</v>
      </c>
      <c r="U3006">
        <f t="shared" si="46"/>
        <v>7817</v>
      </c>
    </row>
    <row r="3007" spans="1:21" x14ac:dyDescent="0.2">
      <c r="A3007" t="s">
        <v>17692</v>
      </c>
      <c r="B3007" t="s">
        <v>11893</v>
      </c>
      <c r="C3007">
        <v>3518020</v>
      </c>
      <c r="D3007" t="s">
        <v>6493</v>
      </c>
      <c r="E3007" t="s">
        <v>7637</v>
      </c>
      <c r="F3007" t="s">
        <v>6402</v>
      </c>
      <c r="G3007">
        <v>135</v>
      </c>
      <c r="H3007">
        <v>1596</v>
      </c>
      <c r="I3007">
        <v>0</v>
      </c>
      <c r="J3007">
        <v>0</v>
      </c>
      <c r="K3007">
        <v>0</v>
      </c>
      <c r="L3007" t="s">
        <v>6403</v>
      </c>
      <c r="M3007">
        <v>2018</v>
      </c>
      <c r="N3007" t="s">
        <v>1463</v>
      </c>
      <c r="O3007">
        <v>1</v>
      </c>
      <c r="P3007">
        <v>1</v>
      </c>
      <c r="Q3007" t="s">
        <v>15830</v>
      </c>
      <c r="R3007" t="s">
        <v>7734</v>
      </c>
      <c r="S3007" t="s">
        <v>7734</v>
      </c>
      <c r="T3007" t="s">
        <v>22641</v>
      </c>
      <c r="U3007">
        <f t="shared" si="46"/>
        <v>7817</v>
      </c>
    </row>
    <row r="3008" spans="1:21" x14ac:dyDescent="0.2">
      <c r="A3008" t="s">
        <v>17692</v>
      </c>
      <c r="B3008" t="s">
        <v>11893</v>
      </c>
      <c r="C3008">
        <v>3518020</v>
      </c>
      <c r="D3008" t="s">
        <v>6425</v>
      </c>
      <c r="E3008" t="s">
        <v>17694</v>
      </c>
      <c r="F3008" t="s">
        <v>6402</v>
      </c>
      <c r="G3008">
        <v>426</v>
      </c>
      <c r="H3008">
        <v>1596</v>
      </c>
      <c r="I3008">
        <v>0</v>
      </c>
      <c r="J3008">
        <v>0</v>
      </c>
      <c r="K3008">
        <v>0</v>
      </c>
      <c r="L3008" t="s">
        <v>6403</v>
      </c>
      <c r="M3008">
        <v>2018</v>
      </c>
      <c r="N3008" t="s">
        <v>1463</v>
      </c>
      <c r="O3008">
        <v>1</v>
      </c>
      <c r="P3008">
        <v>1</v>
      </c>
      <c r="Q3008" t="s">
        <v>15830</v>
      </c>
      <c r="R3008" t="s">
        <v>7734</v>
      </c>
      <c r="S3008" t="s">
        <v>7734</v>
      </c>
      <c r="T3008" t="s">
        <v>22642</v>
      </c>
      <c r="U3008">
        <f t="shared" si="46"/>
        <v>7817</v>
      </c>
    </row>
    <row r="3009" spans="1:21" x14ac:dyDescent="0.2">
      <c r="A3009" t="s">
        <v>17692</v>
      </c>
      <c r="B3009" t="s">
        <v>11893</v>
      </c>
      <c r="C3009">
        <v>3518020</v>
      </c>
      <c r="D3009" t="s">
        <v>6545</v>
      </c>
      <c r="E3009" t="s">
        <v>15454</v>
      </c>
      <c r="F3009" t="s">
        <v>6402</v>
      </c>
      <c r="G3009">
        <v>681</v>
      </c>
      <c r="H3009">
        <v>1596</v>
      </c>
      <c r="I3009">
        <v>0</v>
      </c>
      <c r="J3009">
        <v>1</v>
      </c>
      <c r="K3009">
        <v>0</v>
      </c>
      <c r="L3009" t="s">
        <v>6403</v>
      </c>
      <c r="M3009">
        <v>2018</v>
      </c>
      <c r="N3009" t="s">
        <v>1463</v>
      </c>
      <c r="O3009">
        <v>1</v>
      </c>
      <c r="P3009">
        <v>1</v>
      </c>
      <c r="Q3009" t="s">
        <v>15830</v>
      </c>
      <c r="R3009" t="s">
        <v>7734</v>
      </c>
      <c r="S3009" t="s">
        <v>7734</v>
      </c>
      <c r="T3009" t="s">
        <v>22643</v>
      </c>
      <c r="U3009">
        <f t="shared" si="46"/>
        <v>7817</v>
      </c>
    </row>
    <row r="3010" spans="1:21" x14ac:dyDescent="0.2">
      <c r="A3010" t="s">
        <v>17695</v>
      </c>
      <c r="B3010" t="s">
        <v>11893</v>
      </c>
      <c r="C3010">
        <v>3518020</v>
      </c>
      <c r="D3010" t="s">
        <v>6926</v>
      </c>
      <c r="E3010" t="s">
        <v>11899</v>
      </c>
      <c r="F3010" t="s">
        <v>6402</v>
      </c>
      <c r="G3010">
        <v>917</v>
      </c>
      <c r="H3010">
        <v>1703</v>
      </c>
      <c r="I3010">
        <v>1</v>
      </c>
      <c r="J3010">
        <v>1</v>
      </c>
      <c r="K3010">
        <v>0</v>
      </c>
      <c r="L3010" t="s">
        <v>6409</v>
      </c>
      <c r="M3010">
        <v>2018</v>
      </c>
      <c r="N3010" t="s">
        <v>1463</v>
      </c>
      <c r="O3010">
        <v>2</v>
      </c>
      <c r="P3010">
        <v>1</v>
      </c>
      <c r="Q3010" t="s">
        <v>15830</v>
      </c>
      <c r="R3010" t="s">
        <v>7734</v>
      </c>
      <c r="S3010" t="s">
        <v>7734</v>
      </c>
      <c r="T3010" t="s">
        <v>5266</v>
      </c>
      <c r="U3010">
        <f t="shared" ref="U3010:U3073" si="47">_xlfn.MAXIFS($H$2:$H$6695, $C$2:$C$6695,C3010)</f>
        <v>7817</v>
      </c>
    </row>
    <row r="3011" spans="1:21" x14ac:dyDescent="0.2">
      <c r="A3011" t="s">
        <v>17695</v>
      </c>
      <c r="B3011" t="s">
        <v>11893</v>
      </c>
      <c r="C3011">
        <v>3518020</v>
      </c>
      <c r="D3011" t="s">
        <v>7111</v>
      </c>
      <c r="E3011" t="s">
        <v>17696</v>
      </c>
      <c r="F3011" t="s">
        <v>6402</v>
      </c>
      <c r="G3011">
        <v>165</v>
      </c>
      <c r="H3011">
        <v>1703</v>
      </c>
      <c r="I3011">
        <v>0</v>
      </c>
      <c r="J3011">
        <v>0</v>
      </c>
      <c r="K3011">
        <v>0</v>
      </c>
      <c r="L3011" t="s">
        <v>6409</v>
      </c>
      <c r="M3011">
        <v>2018</v>
      </c>
      <c r="N3011" t="s">
        <v>1463</v>
      </c>
      <c r="O3011">
        <v>2</v>
      </c>
      <c r="P3011">
        <v>1</v>
      </c>
      <c r="Q3011" t="s">
        <v>15830</v>
      </c>
      <c r="R3011" t="s">
        <v>7734</v>
      </c>
      <c r="S3011" t="s">
        <v>7734</v>
      </c>
      <c r="T3011" t="s">
        <v>22644</v>
      </c>
      <c r="U3011">
        <f t="shared" si="47"/>
        <v>7817</v>
      </c>
    </row>
    <row r="3012" spans="1:21" x14ac:dyDescent="0.2">
      <c r="A3012" t="s">
        <v>17695</v>
      </c>
      <c r="B3012" t="s">
        <v>11893</v>
      </c>
      <c r="C3012">
        <v>3518020</v>
      </c>
      <c r="D3012" t="s">
        <v>6717</v>
      </c>
      <c r="E3012" t="s">
        <v>11445</v>
      </c>
      <c r="F3012" t="s">
        <v>6402</v>
      </c>
      <c r="G3012">
        <v>621</v>
      </c>
      <c r="H3012">
        <v>1703</v>
      </c>
      <c r="I3012">
        <v>0</v>
      </c>
      <c r="J3012">
        <v>0</v>
      </c>
      <c r="K3012">
        <v>0</v>
      </c>
      <c r="L3012" t="s">
        <v>6403</v>
      </c>
      <c r="M3012">
        <v>2018</v>
      </c>
      <c r="N3012" t="s">
        <v>1463</v>
      </c>
      <c r="O3012">
        <v>2</v>
      </c>
      <c r="P3012">
        <v>1</v>
      </c>
      <c r="Q3012" t="s">
        <v>15830</v>
      </c>
      <c r="R3012" t="s">
        <v>7734</v>
      </c>
      <c r="S3012" t="s">
        <v>7734</v>
      </c>
      <c r="T3012" t="s">
        <v>22645</v>
      </c>
      <c r="U3012">
        <f t="shared" si="47"/>
        <v>7817</v>
      </c>
    </row>
    <row r="3013" spans="1:21" x14ac:dyDescent="0.2">
      <c r="A3013" t="s">
        <v>17697</v>
      </c>
      <c r="B3013" t="s">
        <v>11893</v>
      </c>
      <c r="C3013">
        <v>3518020</v>
      </c>
      <c r="D3013" t="s">
        <v>15176</v>
      </c>
      <c r="E3013" t="s">
        <v>10660</v>
      </c>
      <c r="F3013" t="s">
        <v>6402</v>
      </c>
      <c r="G3013">
        <v>286</v>
      </c>
      <c r="H3013">
        <v>760</v>
      </c>
      <c r="I3013">
        <v>0</v>
      </c>
      <c r="J3013">
        <v>0</v>
      </c>
      <c r="K3013">
        <v>0</v>
      </c>
      <c r="L3013" t="s">
        <v>6409</v>
      </c>
      <c r="M3013">
        <v>2018</v>
      </c>
      <c r="N3013" t="s">
        <v>1463</v>
      </c>
      <c r="O3013">
        <v>3</v>
      </c>
      <c r="P3013">
        <v>1</v>
      </c>
      <c r="Q3013" t="s">
        <v>15830</v>
      </c>
      <c r="R3013" t="s">
        <v>7734</v>
      </c>
      <c r="S3013" t="s">
        <v>7734</v>
      </c>
      <c r="T3013" t="s">
        <v>22646</v>
      </c>
      <c r="U3013">
        <f t="shared" si="47"/>
        <v>7817</v>
      </c>
    </row>
    <row r="3014" spans="1:21" x14ac:dyDescent="0.2">
      <c r="A3014" t="s">
        <v>17697</v>
      </c>
      <c r="B3014" t="s">
        <v>11893</v>
      </c>
      <c r="C3014">
        <v>3518020</v>
      </c>
      <c r="D3014" t="s">
        <v>14909</v>
      </c>
      <c r="E3014" t="s">
        <v>6401</v>
      </c>
      <c r="F3014" t="s">
        <v>6402</v>
      </c>
      <c r="G3014">
        <v>474</v>
      </c>
      <c r="H3014">
        <v>760</v>
      </c>
      <c r="I3014">
        <v>0</v>
      </c>
      <c r="J3014">
        <v>1</v>
      </c>
      <c r="K3014">
        <v>0</v>
      </c>
      <c r="L3014" t="s">
        <v>6403</v>
      </c>
      <c r="M3014">
        <v>2018</v>
      </c>
      <c r="N3014" t="s">
        <v>1463</v>
      </c>
      <c r="O3014">
        <v>3</v>
      </c>
      <c r="P3014">
        <v>1</v>
      </c>
      <c r="Q3014" t="s">
        <v>15830</v>
      </c>
      <c r="R3014" t="s">
        <v>7734</v>
      </c>
      <c r="S3014" t="s">
        <v>7734</v>
      </c>
      <c r="T3014" t="s">
        <v>22647</v>
      </c>
      <c r="U3014">
        <f t="shared" si="47"/>
        <v>7817</v>
      </c>
    </row>
    <row r="3015" spans="1:21" x14ac:dyDescent="0.2">
      <c r="A3015" t="s">
        <v>17698</v>
      </c>
      <c r="B3015" t="s">
        <v>11893</v>
      </c>
      <c r="C3015">
        <v>3518020</v>
      </c>
      <c r="D3015" t="s">
        <v>6656</v>
      </c>
      <c r="E3015" t="s">
        <v>17699</v>
      </c>
      <c r="F3015" t="s">
        <v>6402</v>
      </c>
      <c r="G3015">
        <v>326</v>
      </c>
      <c r="H3015">
        <v>1453</v>
      </c>
      <c r="I3015">
        <v>0</v>
      </c>
      <c r="J3015">
        <v>0</v>
      </c>
      <c r="K3015">
        <v>0</v>
      </c>
      <c r="L3015" t="s">
        <v>6409</v>
      </c>
      <c r="M3015">
        <v>2018</v>
      </c>
      <c r="N3015" t="s">
        <v>1463</v>
      </c>
      <c r="O3015">
        <v>4</v>
      </c>
      <c r="P3015">
        <v>1</v>
      </c>
      <c r="Q3015" t="s">
        <v>15830</v>
      </c>
      <c r="R3015" t="s">
        <v>7734</v>
      </c>
      <c r="S3015" t="s">
        <v>7734</v>
      </c>
      <c r="T3015" t="s">
        <v>22648</v>
      </c>
      <c r="U3015">
        <f t="shared" si="47"/>
        <v>7817</v>
      </c>
    </row>
    <row r="3016" spans="1:21" x14ac:dyDescent="0.2">
      <c r="A3016" t="s">
        <v>17698</v>
      </c>
      <c r="B3016" t="s">
        <v>11893</v>
      </c>
      <c r="C3016">
        <v>3518020</v>
      </c>
      <c r="D3016" t="s">
        <v>6482</v>
      </c>
      <c r="E3016" t="s">
        <v>7899</v>
      </c>
      <c r="F3016" t="s">
        <v>6402</v>
      </c>
      <c r="G3016">
        <v>727</v>
      </c>
      <c r="H3016">
        <v>1453</v>
      </c>
      <c r="I3016">
        <v>0</v>
      </c>
      <c r="J3016">
        <v>1</v>
      </c>
      <c r="K3016">
        <v>0</v>
      </c>
      <c r="L3016" t="s">
        <v>6409</v>
      </c>
      <c r="M3016">
        <v>2018</v>
      </c>
      <c r="N3016" t="s">
        <v>1463</v>
      </c>
      <c r="O3016">
        <v>4</v>
      </c>
      <c r="P3016">
        <v>1</v>
      </c>
      <c r="Q3016" t="s">
        <v>15830</v>
      </c>
      <c r="R3016" t="s">
        <v>7734</v>
      </c>
      <c r="S3016" t="s">
        <v>7734</v>
      </c>
      <c r="T3016" t="s">
        <v>22649</v>
      </c>
      <c r="U3016">
        <f t="shared" si="47"/>
        <v>7817</v>
      </c>
    </row>
    <row r="3017" spans="1:21" x14ac:dyDescent="0.2">
      <c r="A3017" t="s">
        <v>17698</v>
      </c>
      <c r="B3017" t="s">
        <v>11893</v>
      </c>
      <c r="C3017">
        <v>3518020</v>
      </c>
      <c r="D3017" t="s">
        <v>17700</v>
      </c>
      <c r="E3017" t="s">
        <v>17701</v>
      </c>
      <c r="F3017" t="s">
        <v>6402</v>
      </c>
      <c r="G3017">
        <v>201</v>
      </c>
      <c r="H3017">
        <v>1453</v>
      </c>
      <c r="I3017">
        <v>0</v>
      </c>
      <c r="J3017">
        <v>0</v>
      </c>
      <c r="K3017">
        <v>0</v>
      </c>
      <c r="L3017" t="s">
        <v>6409</v>
      </c>
      <c r="M3017">
        <v>2018</v>
      </c>
      <c r="N3017" t="s">
        <v>1463</v>
      </c>
      <c r="O3017">
        <v>4</v>
      </c>
      <c r="P3017">
        <v>1</v>
      </c>
      <c r="Q3017" t="s">
        <v>15830</v>
      </c>
      <c r="R3017" t="s">
        <v>7734</v>
      </c>
      <c r="S3017" t="s">
        <v>7734</v>
      </c>
      <c r="T3017" t="s">
        <v>22650</v>
      </c>
      <c r="U3017">
        <f t="shared" si="47"/>
        <v>7817</v>
      </c>
    </row>
    <row r="3018" spans="1:21" x14ac:dyDescent="0.2">
      <c r="A3018" t="s">
        <v>17698</v>
      </c>
      <c r="B3018" t="s">
        <v>11893</v>
      </c>
      <c r="C3018">
        <v>3518020</v>
      </c>
      <c r="D3018" t="s">
        <v>6548</v>
      </c>
      <c r="E3018" t="s">
        <v>7551</v>
      </c>
      <c r="F3018" t="s">
        <v>6402</v>
      </c>
      <c r="G3018">
        <v>199</v>
      </c>
      <c r="H3018">
        <v>1453</v>
      </c>
      <c r="I3018">
        <v>0</v>
      </c>
      <c r="J3018">
        <v>0</v>
      </c>
      <c r="K3018">
        <v>0</v>
      </c>
      <c r="L3018" t="s">
        <v>6403</v>
      </c>
      <c r="M3018">
        <v>2018</v>
      </c>
      <c r="N3018" t="s">
        <v>1463</v>
      </c>
      <c r="O3018">
        <v>4</v>
      </c>
      <c r="P3018">
        <v>1</v>
      </c>
      <c r="Q3018" t="s">
        <v>15830</v>
      </c>
      <c r="R3018" t="s">
        <v>7734</v>
      </c>
      <c r="S3018" t="s">
        <v>7734</v>
      </c>
      <c r="T3018" t="s">
        <v>22651</v>
      </c>
      <c r="U3018">
        <f t="shared" si="47"/>
        <v>7817</v>
      </c>
    </row>
    <row r="3019" spans="1:21" x14ac:dyDescent="0.2">
      <c r="A3019" t="s">
        <v>17702</v>
      </c>
      <c r="B3019" t="s">
        <v>11893</v>
      </c>
      <c r="C3019">
        <v>3518020</v>
      </c>
      <c r="D3019" t="s">
        <v>6656</v>
      </c>
      <c r="E3019" t="s">
        <v>7073</v>
      </c>
      <c r="F3019" t="s">
        <v>6402</v>
      </c>
      <c r="G3019">
        <v>770</v>
      </c>
      <c r="H3019">
        <v>2228</v>
      </c>
      <c r="I3019">
        <v>1</v>
      </c>
      <c r="J3019">
        <v>0</v>
      </c>
      <c r="K3019">
        <v>0</v>
      </c>
      <c r="L3019" t="s">
        <v>6409</v>
      </c>
      <c r="M3019">
        <v>2018</v>
      </c>
      <c r="N3019" t="s">
        <v>1463</v>
      </c>
      <c r="O3019">
        <v>5</v>
      </c>
      <c r="P3019">
        <v>1</v>
      </c>
      <c r="Q3019" t="s">
        <v>15830</v>
      </c>
      <c r="R3019" t="s">
        <v>7734</v>
      </c>
      <c r="S3019" t="s">
        <v>7734</v>
      </c>
      <c r="T3019" t="s">
        <v>22652</v>
      </c>
      <c r="U3019">
        <f t="shared" si="47"/>
        <v>7817</v>
      </c>
    </row>
    <row r="3020" spans="1:21" x14ac:dyDescent="0.2">
      <c r="A3020" t="s">
        <v>17702</v>
      </c>
      <c r="B3020" t="s">
        <v>11893</v>
      </c>
      <c r="C3020">
        <v>3518020</v>
      </c>
      <c r="D3020" t="s">
        <v>7133</v>
      </c>
      <c r="E3020" t="s">
        <v>16153</v>
      </c>
      <c r="F3020" t="s">
        <v>6402</v>
      </c>
      <c r="G3020">
        <v>352</v>
      </c>
      <c r="H3020">
        <v>2228</v>
      </c>
      <c r="I3020">
        <v>0</v>
      </c>
      <c r="J3020">
        <v>0</v>
      </c>
      <c r="K3020">
        <v>0</v>
      </c>
      <c r="L3020" t="s">
        <v>6409</v>
      </c>
      <c r="M3020">
        <v>2018</v>
      </c>
      <c r="N3020" t="s">
        <v>1463</v>
      </c>
      <c r="O3020">
        <v>5</v>
      </c>
      <c r="P3020">
        <v>1</v>
      </c>
      <c r="Q3020" t="s">
        <v>15830</v>
      </c>
      <c r="R3020" t="s">
        <v>7734</v>
      </c>
      <c r="S3020" t="s">
        <v>7734</v>
      </c>
      <c r="T3020" t="s">
        <v>22653</v>
      </c>
      <c r="U3020">
        <f t="shared" si="47"/>
        <v>7817</v>
      </c>
    </row>
    <row r="3021" spans="1:21" x14ac:dyDescent="0.2">
      <c r="A3021" t="s">
        <v>17702</v>
      </c>
      <c r="B3021" t="s">
        <v>11893</v>
      </c>
      <c r="C3021">
        <v>3518020</v>
      </c>
      <c r="D3021" t="s">
        <v>7581</v>
      </c>
      <c r="E3021" t="s">
        <v>6645</v>
      </c>
      <c r="F3021" t="s">
        <v>6402</v>
      </c>
      <c r="G3021">
        <v>1106</v>
      </c>
      <c r="H3021">
        <v>2228</v>
      </c>
      <c r="I3021">
        <v>0</v>
      </c>
      <c r="J3021">
        <v>1</v>
      </c>
      <c r="K3021">
        <v>0</v>
      </c>
      <c r="L3021" t="s">
        <v>6403</v>
      </c>
      <c r="M3021">
        <v>2018</v>
      </c>
      <c r="N3021" t="s">
        <v>1463</v>
      </c>
      <c r="O3021">
        <v>5</v>
      </c>
      <c r="P3021">
        <v>1</v>
      </c>
      <c r="Q3021" t="s">
        <v>15830</v>
      </c>
      <c r="R3021" t="s">
        <v>7734</v>
      </c>
      <c r="S3021" t="s">
        <v>7734</v>
      </c>
      <c r="T3021" t="s">
        <v>22654</v>
      </c>
      <c r="U3021">
        <f t="shared" si="47"/>
        <v>7817</v>
      </c>
    </row>
    <row r="3022" spans="1:21" x14ac:dyDescent="0.2">
      <c r="A3022" t="s">
        <v>17703</v>
      </c>
      <c r="B3022" t="s">
        <v>11893</v>
      </c>
      <c r="C3022">
        <v>3518020</v>
      </c>
      <c r="D3022" t="s">
        <v>10853</v>
      </c>
      <c r="E3022" t="s">
        <v>9407</v>
      </c>
      <c r="F3022" t="s">
        <v>6402</v>
      </c>
      <c r="G3022">
        <v>4578</v>
      </c>
      <c r="H3022">
        <v>7817</v>
      </c>
      <c r="I3022">
        <v>0</v>
      </c>
      <c r="J3022">
        <v>1</v>
      </c>
      <c r="K3022">
        <v>0</v>
      </c>
      <c r="L3022" t="s">
        <v>6409</v>
      </c>
      <c r="M3022">
        <v>2018</v>
      </c>
      <c r="N3022" t="s">
        <v>6404</v>
      </c>
      <c r="O3022">
        <v>99</v>
      </c>
      <c r="P3022">
        <v>1</v>
      </c>
      <c r="Q3022" t="s">
        <v>15830</v>
      </c>
      <c r="R3022" t="s">
        <v>7734</v>
      </c>
      <c r="S3022" t="s">
        <v>7734</v>
      </c>
      <c r="T3022" t="s">
        <v>22655</v>
      </c>
      <c r="U3022">
        <f t="shared" si="47"/>
        <v>7817</v>
      </c>
    </row>
    <row r="3023" spans="1:21" x14ac:dyDescent="0.2">
      <c r="A3023" t="s">
        <v>17703</v>
      </c>
      <c r="B3023" t="s">
        <v>11893</v>
      </c>
      <c r="C3023">
        <v>3518020</v>
      </c>
      <c r="D3023" t="s">
        <v>7082</v>
      </c>
      <c r="E3023" t="s">
        <v>17704</v>
      </c>
      <c r="F3023" t="s">
        <v>6402</v>
      </c>
      <c r="G3023">
        <v>3239</v>
      </c>
      <c r="H3023">
        <v>7817</v>
      </c>
      <c r="I3023">
        <v>0</v>
      </c>
      <c r="J3023">
        <v>0</v>
      </c>
      <c r="K3023">
        <v>0</v>
      </c>
      <c r="L3023" t="s">
        <v>6409</v>
      </c>
      <c r="M3023">
        <v>2018</v>
      </c>
      <c r="N3023" t="s">
        <v>6404</v>
      </c>
      <c r="O3023">
        <v>99</v>
      </c>
      <c r="P3023">
        <v>1</v>
      </c>
      <c r="Q3023" t="s">
        <v>15830</v>
      </c>
      <c r="R3023" t="s">
        <v>7734</v>
      </c>
      <c r="S3023" t="s">
        <v>7734</v>
      </c>
      <c r="T3023" t="s">
        <v>22656</v>
      </c>
      <c r="U3023">
        <f t="shared" si="47"/>
        <v>7817</v>
      </c>
    </row>
    <row r="3024" spans="1:21" x14ac:dyDescent="0.2">
      <c r="A3024" t="s">
        <v>17705</v>
      </c>
      <c r="B3024" t="s">
        <v>11893</v>
      </c>
      <c r="C3024">
        <v>3518020</v>
      </c>
      <c r="D3024" t="s">
        <v>11894</v>
      </c>
      <c r="E3024" t="s">
        <v>11895</v>
      </c>
      <c r="F3024" t="s">
        <v>6402</v>
      </c>
      <c r="G3024">
        <v>4804</v>
      </c>
      <c r="H3024">
        <v>7620</v>
      </c>
      <c r="I3024">
        <v>0</v>
      </c>
      <c r="J3024">
        <v>1</v>
      </c>
      <c r="K3024">
        <v>0</v>
      </c>
      <c r="L3024" t="s">
        <v>6409</v>
      </c>
      <c r="M3024">
        <v>2018</v>
      </c>
      <c r="N3024" t="s">
        <v>1985</v>
      </c>
      <c r="O3024">
        <v>99</v>
      </c>
      <c r="P3024">
        <v>1</v>
      </c>
      <c r="Q3024" t="s">
        <v>15830</v>
      </c>
      <c r="R3024" t="s">
        <v>7734</v>
      </c>
      <c r="S3024" t="s">
        <v>7734</v>
      </c>
      <c r="T3024" t="s">
        <v>1199</v>
      </c>
      <c r="U3024">
        <f t="shared" si="47"/>
        <v>7817</v>
      </c>
    </row>
    <row r="3025" spans="1:21" x14ac:dyDescent="0.2">
      <c r="A3025" t="s">
        <v>17705</v>
      </c>
      <c r="B3025" t="s">
        <v>11893</v>
      </c>
      <c r="C3025">
        <v>3518020</v>
      </c>
      <c r="D3025" t="s">
        <v>7633</v>
      </c>
      <c r="E3025" t="s">
        <v>7499</v>
      </c>
      <c r="F3025" t="s">
        <v>6402</v>
      </c>
      <c r="G3025">
        <v>1437</v>
      </c>
      <c r="H3025">
        <v>7620</v>
      </c>
      <c r="I3025">
        <v>0</v>
      </c>
      <c r="J3025">
        <v>0</v>
      </c>
      <c r="K3025">
        <v>0</v>
      </c>
      <c r="L3025" t="s">
        <v>6403</v>
      </c>
      <c r="M3025">
        <v>2018</v>
      </c>
      <c r="N3025" t="s">
        <v>1985</v>
      </c>
      <c r="O3025">
        <v>99</v>
      </c>
      <c r="P3025">
        <v>1</v>
      </c>
      <c r="Q3025" t="s">
        <v>15830</v>
      </c>
      <c r="R3025" t="s">
        <v>7734</v>
      </c>
      <c r="S3025" t="s">
        <v>7734</v>
      </c>
      <c r="T3025" t="s">
        <v>22657</v>
      </c>
      <c r="U3025">
        <f t="shared" si="47"/>
        <v>7817</v>
      </c>
    </row>
    <row r="3026" spans="1:21" x14ac:dyDescent="0.2">
      <c r="A3026" t="s">
        <v>17705</v>
      </c>
      <c r="B3026" t="s">
        <v>11893</v>
      </c>
      <c r="C3026">
        <v>3518020</v>
      </c>
      <c r="D3026" t="s">
        <v>6851</v>
      </c>
      <c r="E3026" t="s">
        <v>16412</v>
      </c>
      <c r="F3026" t="s">
        <v>6402</v>
      </c>
      <c r="G3026">
        <v>1100</v>
      </c>
      <c r="H3026">
        <v>7620</v>
      </c>
      <c r="I3026">
        <v>0</v>
      </c>
      <c r="J3026">
        <v>0</v>
      </c>
      <c r="K3026">
        <v>0</v>
      </c>
      <c r="L3026" t="s">
        <v>6403</v>
      </c>
      <c r="M3026">
        <v>2018</v>
      </c>
      <c r="N3026" t="s">
        <v>1985</v>
      </c>
      <c r="O3026">
        <v>99</v>
      </c>
      <c r="P3026">
        <v>1</v>
      </c>
      <c r="Q3026" t="s">
        <v>15830</v>
      </c>
      <c r="R3026" t="s">
        <v>7734</v>
      </c>
      <c r="S3026" t="s">
        <v>7734</v>
      </c>
      <c r="T3026" t="s">
        <v>22658</v>
      </c>
      <c r="U3026">
        <f t="shared" si="47"/>
        <v>7817</v>
      </c>
    </row>
    <row r="3027" spans="1:21" x14ac:dyDescent="0.2">
      <c r="A3027" t="s">
        <v>17705</v>
      </c>
      <c r="B3027" t="s">
        <v>11893</v>
      </c>
      <c r="C3027">
        <v>3518020</v>
      </c>
      <c r="D3027" t="s">
        <v>10422</v>
      </c>
      <c r="E3027" t="s">
        <v>17706</v>
      </c>
      <c r="F3027" t="s">
        <v>6402</v>
      </c>
      <c r="G3027">
        <v>279</v>
      </c>
      <c r="H3027">
        <v>7620</v>
      </c>
      <c r="I3027">
        <v>0</v>
      </c>
      <c r="J3027">
        <v>0</v>
      </c>
      <c r="K3027">
        <v>0</v>
      </c>
      <c r="L3027" t="s">
        <v>6403</v>
      </c>
      <c r="M3027">
        <v>2018</v>
      </c>
      <c r="N3027" t="s">
        <v>1985</v>
      </c>
      <c r="O3027">
        <v>99</v>
      </c>
      <c r="P3027">
        <v>1</v>
      </c>
      <c r="Q3027" t="s">
        <v>15830</v>
      </c>
      <c r="R3027" t="s">
        <v>7734</v>
      </c>
      <c r="S3027" t="s">
        <v>7734</v>
      </c>
      <c r="T3027" t="s">
        <v>22659</v>
      </c>
      <c r="U3027">
        <f t="shared" si="47"/>
        <v>7817</v>
      </c>
    </row>
    <row r="3028" spans="1:21" x14ac:dyDescent="0.2">
      <c r="A3028" t="s">
        <v>17707</v>
      </c>
      <c r="B3028" t="s">
        <v>9668</v>
      </c>
      <c r="C3028">
        <v>3515015</v>
      </c>
      <c r="D3028" t="s">
        <v>7261</v>
      </c>
      <c r="E3028" t="s">
        <v>8386</v>
      </c>
      <c r="F3028" t="s">
        <v>6402</v>
      </c>
      <c r="G3028">
        <v>1357</v>
      </c>
      <c r="H3028">
        <v>2020</v>
      </c>
      <c r="I3028">
        <v>1</v>
      </c>
      <c r="J3028">
        <v>1</v>
      </c>
      <c r="K3028">
        <v>0</v>
      </c>
      <c r="L3028" t="s">
        <v>6409</v>
      </c>
      <c r="M3028">
        <v>2018</v>
      </c>
      <c r="N3028" t="s">
        <v>1463</v>
      </c>
      <c r="O3028" t="s">
        <v>17708</v>
      </c>
      <c r="P3028">
        <v>1</v>
      </c>
      <c r="Q3028" t="s">
        <v>15830</v>
      </c>
      <c r="R3028" t="s">
        <v>7734</v>
      </c>
      <c r="S3028" t="s">
        <v>7734</v>
      </c>
      <c r="T3028" t="s">
        <v>22660</v>
      </c>
      <c r="U3028">
        <f t="shared" si="47"/>
        <v>6261</v>
      </c>
    </row>
    <row r="3029" spans="1:21" x14ac:dyDescent="0.2">
      <c r="A3029" t="s">
        <v>17707</v>
      </c>
      <c r="B3029" t="s">
        <v>9668</v>
      </c>
      <c r="C3029">
        <v>3515015</v>
      </c>
      <c r="D3029" t="s">
        <v>6709</v>
      </c>
      <c r="E3029" t="s">
        <v>6446</v>
      </c>
      <c r="F3029" t="s">
        <v>6402</v>
      </c>
      <c r="G3029">
        <v>663</v>
      </c>
      <c r="H3029">
        <v>2020</v>
      </c>
      <c r="I3029">
        <v>0</v>
      </c>
      <c r="J3029">
        <v>0</v>
      </c>
      <c r="K3029">
        <v>0</v>
      </c>
      <c r="L3029" t="s">
        <v>6403</v>
      </c>
      <c r="M3029">
        <v>2018</v>
      </c>
      <c r="N3029" t="s">
        <v>1463</v>
      </c>
      <c r="O3029" t="s">
        <v>17708</v>
      </c>
      <c r="P3029">
        <v>1</v>
      </c>
      <c r="Q3029" t="s">
        <v>15830</v>
      </c>
      <c r="R3029" t="s">
        <v>7734</v>
      </c>
      <c r="S3029" t="s">
        <v>7734</v>
      </c>
      <c r="T3029" t="s">
        <v>22661</v>
      </c>
      <c r="U3029">
        <f t="shared" si="47"/>
        <v>6261</v>
      </c>
    </row>
    <row r="3030" spans="1:21" x14ac:dyDescent="0.2">
      <c r="A3030" t="s">
        <v>17709</v>
      </c>
      <c r="B3030" t="s">
        <v>9668</v>
      </c>
      <c r="C3030">
        <v>3515015</v>
      </c>
      <c r="D3030" t="s">
        <v>7529</v>
      </c>
      <c r="E3030" t="s">
        <v>7317</v>
      </c>
      <c r="F3030" t="s">
        <v>6402</v>
      </c>
      <c r="G3030">
        <v>0</v>
      </c>
      <c r="H3030">
        <v>0</v>
      </c>
      <c r="I3030">
        <v>1</v>
      </c>
      <c r="J3030">
        <v>1</v>
      </c>
      <c r="K3030">
        <v>1</v>
      </c>
      <c r="L3030" t="s">
        <v>6409</v>
      </c>
      <c r="M3030">
        <v>2018</v>
      </c>
      <c r="N3030" t="s">
        <v>1463</v>
      </c>
      <c r="O3030" t="s">
        <v>17710</v>
      </c>
      <c r="P3030">
        <v>1</v>
      </c>
      <c r="Q3030" t="s">
        <v>15830</v>
      </c>
      <c r="R3030" t="s">
        <v>7734</v>
      </c>
      <c r="S3030" t="s">
        <v>7734</v>
      </c>
      <c r="T3030" t="s">
        <v>5289</v>
      </c>
      <c r="U3030">
        <f t="shared" si="47"/>
        <v>6261</v>
      </c>
    </row>
    <row r="3031" spans="1:21" x14ac:dyDescent="0.2">
      <c r="A3031" t="s">
        <v>17711</v>
      </c>
      <c r="B3031" t="s">
        <v>9668</v>
      </c>
      <c r="C3031">
        <v>3515015</v>
      </c>
      <c r="D3031" t="s">
        <v>6801</v>
      </c>
      <c r="E3031" t="s">
        <v>15381</v>
      </c>
      <c r="F3031" t="s">
        <v>6402</v>
      </c>
      <c r="G3031">
        <v>0</v>
      </c>
      <c r="H3031">
        <v>0</v>
      </c>
      <c r="I3031">
        <v>1</v>
      </c>
      <c r="J3031">
        <v>1</v>
      </c>
      <c r="K3031">
        <v>1</v>
      </c>
      <c r="L3031" t="s">
        <v>6403</v>
      </c>
      <c r="M3031">
        <v>2018</v>
      </c>
      <c r="N3031" t="s">
        <v>1463</v>
      </c>
      <c r="O3031" t="s">
        <v>6544</v>
      </c>
      <c r="P3031">
        <v>1</v>
      </c>
      <c r="Q3031" t="s">
        <v>15830</v>
      </c>
      <c r="R3031" t="s">
        <v>7734</v>
      </c>
      <c r="S3031" t="s">
        <v>7734</v>
      </c>
      <c r="T3031" t="s">
        <v>22662</v>
      </c>
      <c r="U3031">
        <f t="shared" si="47"/>
        <v>6261</v>
      </c>
    </row>
    <row r="3032" spans="1:21" x14ac:dyDescent="0.2">
      <c r="A3032" t="s">
        <v>17712</v>
      </c>
      <c r="B3032" t="s">
        <v>9668</v>
      </c>
      <c r="C3032">
        <v>3515015</v>
      </c>
      <c r="D3032" t="s">
        <v>9834</v>
      </c>
      <c r="E3032" t="s">
        <v>14287</v>
      </c>
      <c r="F3032" t="s">
        <v>6402</v>
      </c>
      <c r="G3032">
        <v>0</v>
      </c>
      <c r="H3032">
        <v>0</v>
      </c>
      <c r="I3032">
        <v>1</v>
      </c>
      <c r="J3032">
        <v>1</v>
      </c>
      <c r="K3032">
        <v>1</v>
      </c>
      <c r="L3032" t="s">
        <v>6409</v>
      </c>
      <c r="M3032">
        <v>2018</v>
      </c>
      <c r="N3032" t="s">
        <v>1479</v>
      </c>
      <c r="O3032">
        <v>99</v>
      </c>
      <c r="P3032">
        <v>1</v>
      </c>
      <c r="Q3032" t="s">
        <v>15830</v>
      </c>
      <c r="R3032" t="s">
        <v>7734</v>
      </c>
      <c r="S3032" t="s">
        <v>7734</v>
      </c>
      <c r="T3032" t="s">
        <v>1201</v>
      </c>
      <c r="U3032">
        <f t="shared" si="47"/>
        <v>6261</v>
      </c>
    </row>
    <row r="3033" spans="1:21" x14ac:dyDescent="0.2">
      <c r="A3033" t="s">
        <v>17713</v>
      </c>
      <c r="B3033" t="s">
        <v>9668</v>
      </c>
      <c r="C3033">
        <v>3515015</v>
      </c>
      <c r="D3033" t="s">
        <v>17714</v>
      </c>
      <c r="E3033" t="s">
        <v>17715</v>
      </c>
      <c r="F3033" t="s">
        <v>6402</v>
      </c>
      <c r="G3033">
        <v>338</v>
      </c>
      <c r="H3033">
        <v>6261</v>
      </c>
      <c r="I3033">
        <v>0</v>
      </c>
      <c r="J3033">
        <v>0</v>
      </c>
      <c r="K3033">
        <v>0</v>
      </c>
      <c r="L3033" t="s">
        <v>6409</v>
      </c>
      <c r="M3033">
        <v>2018</v>
      </c>
      <c r="N3033" t="s">
        <v>6404</v>
      </c>
      <c r="O3033">
        <v>99</v>
      </c>
      <c r="P3033">
        <v>1</v>
      </c>
      <c r="Q3033" t="s">
        <v>15830</v>
      </c>
      <c r="R3033" t="s">
        <v>7734</v>
      </c>
      <c r="S3033" t="s">
        <v>7734</v>
      </c>
      <c r="T3033" t="s">
        <v>22663</v>
      </c>
      <c r="U3033">
        <f t="shared" si="47"/>
        <v>6261</v>
      </c>
    </row>
    <row r="3034" spans="1:21" x14ac:dyDescent="0.2">
      <c r="A3034" t="s">
        <v>17713</v>
      </c>
      <c r="B3034" t="s">
        <v>9668</v>
      </c>
      <c r="C3034">
        <v>3515015</v>
      </c>
      <c r="D3034" t="s">
        <v>6503</v>
      </c>
      <c r="E3034" t="s">
        <v>8463</v>
      </c>
      <c r="F3034" t="s">
        <v>6402</v>
      </c>
      <c r="G3034">
        <v>2801</v>
      </c>
      <c r="H3034">
        <v>6261</v>
      </c>
      <c r="I3034">
        <v>0</v>
      </c>
      <c r="J3034">
        <v>0</v>
      </c>
      <c r="K3034">
        <v>0</v>
      </c>
      <c r="L3034" t="s">
        <v>6403</v>
      </c>
      <c r="M3034">
        <v>2018</v>
      </c>
      <c r="N3034" t="s">
        <v>6404</v>
      </c>
      <c r="O3034">
        <v>99</v>
      </c>
      <c r="P3034">
        <v>1</v>
      </c>
      <c r="Q3034" t="s">
        <v>15830</v>
      </c>
      <c r="R3034" t="s">
        <v>7734</v>
      </c>
      <c r="S3034" t="s">
        <v>7734</v>
      </c>
      <c r="T3034" t="s">
        <v>5286</v>
      </c>
      <c r="U3034">
        <f t="shared" si="47"/>
        <v>6261</v>
      </c>
    </row>
    <row r="3035" spans="1:21" x14ac:dyDescent="0.2">
      <c r="A3035" t="s">
        <v>17713</v>
      </c>
      <c r="B3035" t="s">
        <v>9668</v>
      </c>
      <c r="C3035">
        <v>3515015</v>
      </c>
      <c r="D3035" t="s">
        <v>6956</v>
      </c>
      <c r="E3035" t="s">
        <v>6420</v>
      </c>
      <c r="F3035" t="s">
        <v>6402</v>
      </c>
      <c r="G3035">
        <v>3122</v>
      </c>
      <c r="H3035">
        <v>6261</v>
      </c>
      <c r="I3035">
        <v>0</v>
      </c>
      <c r="J3035">
        <v>1</v>
      </c>
      <c r="K3035">
        <v>0</v>
      </c>
      <c r="L3035" t="s">
        <v>6403</v>
      </c>
      <c r="M3035">
        <v>2018</v>
      </c>
      <c r="N3035" t="s">
        <v>6404</v>
      </c>
      <c r="O3035">
        <v>99</v>
      </c>
      <c r="P3035">
        <v>1</v>
      </c>
      <c r="Q3035" t="s">
        <v>15830</v>
      </c>
      <c r="R3035" t="s">
        <v>7734</v>
      </c>
      <c r="S3035" t="s">
        <v>7734</v>
      </c>
      <c r="T3035" t="s">
        <v>22664</v>
      </c>
      <c r="U3035">
        <f t="shared" si="47"/>
        <v>6261</v>
      </c>
    </row>
    <row r="3036" spans="1:21" x14ac:dyDescent="0.2">
      <c r="A3036" t="s">
        <v>17716</v>
      </c>
      <c r="B3036" t="s">
        <v>11437</v>
      </c>
      <c r="C3036">
        <v>3543015</v>
      </c>
      <c r="D3036" t="s">
        <v>15391</v>
      </c>
      <c r="E3036" t="s">
        <v>17717</v>
      </c>
      <c r="F3036" t="s">
        <v>6402</v>
      </c>
      <c r="G3036">
        <v>75</v>
      </c>
      <c r="H3036">
        <v>422</v>
      </c>
      <c r="I3036">
        <v>0</v>
      </c>
      <c r="J3036">
        <v>0</v>
      </c>
      <c r="K3036">
        <v>0</v>
      </c>
      <c r="L3036" t="s">
        <v>6409</v>
      </c>
      <c r="M3036">
        <v>2018</v>
      </c>
      <c r="N3036" t="s">
        <v>1463</v>
      </c>
      <c r="O3036">
        <v>1</v>
      </c>
      <c r="P3036">
        <v>1</v>
      </c>
      <c r="Q3036" t="s">
        <v>15830</v>
      </c>
      <c r="R3036" t="s">
        <v>7734</v>
      </c>
      <c r="S3036" t="s">
        <v>7734</v>
      </c>
      <c r="T3036" t="s">
        <v>22665</v>
      </c>
      <c r="U3036">
        <f t="shared" si="47"/>
        <v>960</v>
      </c>
    </row>
    <row r="3037" spans="1:21" x14ac:dyDescent="0.2">
      <c r="A3037" t="s">
        <v>17716</v>
      </c>
      <c r="B3037" t="s">
        <v>11437</v>
      </c>
      <c r="C3037">
        <v>3543015</v>
      </c>
      <c r="D3037" t="s">
        <v>6411</v>
      </c>
      <c r="E3037" t="s">
        <v>6578</v>
      </c>
      <c r="F3037" t="s">
        <v>6402</v>
      </c>
      <c r="G3037">
        <v>347</v>
      </c>
      <c r="H3037">
        <v>422</v>
      </c>
      <c r="I3037">
        <v>1</v>
      </c>
      <c r="J3037">
        <v>1</v>
      </c>
      <c r="K3037">
        <v>0</v>
      </c>
      <c r="L3037" t="s">
        <v>6403</v>
      </c>
      <c r="M3037">
        <v>2018</v>
      </c>
      <c r="N3037" t="s">
        <v>1463</v>
      </c>
      <c r="O3037">
        <v>1</v>
      </c>
      <c r="P3037">
        <v>1</v>
      </c>
      <c r="Q3037" t="s">
        <v>15830</v>
      </c>
      <c r="R3037" t="s">
        <v>7734</v>
      </c>
      <c r="S3037" t="s">
        <v>7734</v>
      </c>
      <c r="T3037" t="s">
        <v>5294</v>
      </c>
      <c r="U3037">
        <f t="shared" si="47"/>
        <v>960</v>
      </c>
    </row>
    <row r="3038" spans="1:21" x14ac:dyDescent="0.2">
      <c r="A3038" t="s">
        <v>17718</v>
      </c>
      <c r="B3038" t="s">
        <v>11437</v>
      </c>
      <c r="C3038">
        <v>3543015</v>
      </c>
      <c r="D3038" t="s">
        <v>6705</v>
      </c>
      <c r="E3038" t="s">
        <v>6721</v>
      </c>
      <c r="F3038" t="s">
        <v>6402</v>
      </c>
      <c r="G3038">
        <v>517</v>
      </c>
      <c r="H3038">
        <v>742</v>
      </c>
      <c r="I3038">
        <v>0</v>
      </c>
      <c r="J3038">
        <v>1</v>
      </c>
      <c r="K3038">
        <v>0</v>
      </c>
      <c r="L3038" t="s">
        <v>6409</v>
      </c>
      <c r="M3038">
        <v>2018</v>
      </c>
      <c r="N3038" t="s">
        <v>1463</v>
      </c>
      <c r="O3038">
        <v>2</v>
      </c>
      <c r="P3038">
        <v>1</v>
      </c>
      <c r="Q3038" t="s">
        <v>15830</v>
      </c>
      <c r="R3038" t="s">
        <v>7734</v>
      </c>
      <c r="S3038" t="s">
        <v>7734</v>
      </c>
      <c r="T3038" t="s">
        <v>5295</v>
      </c>
      <c r="U3038">
        <f t="shared" si="47"/>
        <v>960</v>
      </c>
    </row>
    <row r="3039" spans="1:21" x14ac:dyDescent="0.2">
      <c r="A3039" t="s">
        <v>17718</v>
      </c>
      <c r="B3039" t="s">
        <v>11437</v>
      </c>
      <c r="C3039">
        <v>3543015</v>
      </c>
      <c r="D3039" t="s">
        <v>6538</v>
      </c>
      <c r="E3039" t="s">
        <v>11443</v>
      </c>
      <c r="F3039" t="s">
        <v>6402</v>
      </c>
      <c r="G3039">
        <v>225</v>
      </c>
      <c r="H3039">
        <v>742</v>
      </c>
      <c r="I3039">
        <v>0</v>
      </c>
      <c r="J3039">
        <v>0</v>
      </c>
      <c r="K3039">
        <v>0</v>
      </c>
      <c r="L3039" t="s">
        <v>6403</v>
      </c>
      <c r="M3039">
        <v>2018</v>
      </c>
      <c r="N3039" t="s">
        <v>1463</v>
      </c>
      <c r="O3039">
        <v>2</v>
      </c>
      <c r="P3039">
        <v>1</v>
      </c>
      <c r="Q3039" t="s">
        <v>15830</v>
      </c>
      <c r="R3039" t="s">
        <v>7734</v>
      </c>
      <c r="S3039" t="s">
        <v>7734</v>
      </c>
      <c r="T3039" t="s">
        <v>5297</v>
      </c>
      <c r="U3039">
        <f t="shared" si="47"/>
        <v>960</v>
      </c>
    </row>
    <row r="3040" spans="1:21" x14ac:dyDescent="0.2">
      <c r="A3040" t="s">
        <v>17719</v>
      </c>
      <c r="B3040" t="s">
        <v>11437</v>
      </c>
      <c r="C3040">
        <v>3543015</v>
      </c>
      <c r="D3040" t="s">
        <v>6831</v>
      </c>
      <c r="E3040" t="s">
        <v>7499</v>
      </c>
      <c r="F3040" t="s">
        <v>6402</v>
      </c>
      <c r="G3040">
        <v>171</v>
      </c>
      <c r="H3040">
        <v>960</v>
      </c>
      <c r="I3040">
        <v>0</v>
      </c>
      <c r="J3040">
        <v>0</v>
      </c>
      <c r="K3040">
        <v>0</v>
      </c>
      <c r="L3040" t="s">
        <v>6409</v>
      </c>
      <c r="M3040">
        <v>2018</v>
      </c>
      <c r="N3040" t="s">
        <v>1463</v>
      </c>
      <c r="O3040">
        <v>3</v>
      </c>
      <c r="P3040">
        <v>1</v>
      </c>
      <c r="Q3040" t="s">
        <v>15830</v>
      </c>
      <c r="R3040" t="s">
        <v>7734</v>
      </c>
      <c r="S3040" t="s">
        <v>7734</v>
      </c>
      <c r="T3040" t="s">
        <v>22666</v>
      </c>
      <c r="U3040">
        <f t="shared" si="47"/>
        <v>960</v>
      </c>
    </row>
    <row r="3041" spans="1:21" x14ac:dyDescent="0.2">
      <c r="A3041" t="s">
        <v>17719</v>
      </c>
      <c r="B3041" t="s">
        <v>11437</v>
      </c>
      <c r="C3041">
        <v>3543015</v>
      </c>
      <c r="D3041" t="s">
        <v>6434</v>
      </c>
      <c r="E3041" t="s">
        <v>15810</v>
      </c>
      <c r="F3041" t="s">
        <v>6402</v>
      </c>
      <c r="G3041">
        <v>422</v>
      </c>
      <c r="H3041">
        <v>960</v>
      </c>
      <c r="I3041">
        <v>1</v>
      </c>
      <c r="J3041">
        <v>1</v>
      </c>
      <c r="K3041">
        <v>0</v>
      </c>
      <c r="L3041" t="s">
        <v>6403</v>
      </c>
      <c r="M3041">
        <v>2018</v>
      </c>
      <c r="N3041" t="s">
        <v>1463</v>
      </c>
      <c r="O3041">
        <v>3</v>
      </c>
      <c r="P3041">
        <v>1</v>
      </c>
      <c r="Q3041" t="s">
        <v>15830</v>
      </c>
      <c r="R3041" t="s">
        <v>7734</v>
      </c>
      <c r="S3041" t="s">
        <v>7734</v>
      </c>
      <c r="T3041" t="s">
        <v>22667</v>
      </c>
      <c r="U3041">
        <f t="shared" si="47"/>
        <v>960</v>
      </c>
    </row>
    <row r="3042" spans="1:21" x14ac:dyDescent="0.2">
      <c r="A3042" t="s">
        <v>17719</v>
      </c>
      <c r="B3042" t="s">
        <v>11437</v>
      </c>
      <c r="C3042">
        <v>3543015</v>
      </c>
      <c r="D3042" t="s">
        <v>6620</v>
      </c>
      <c r="E3042" t="s">
        <v>6617</v>
      </c>
      <c r="F3042" t="s">
        <v>6402</v>
      </c>
      <c r="G3042">
        <v>348</v>
      </c>
      <c r="H3042">
        <v>960</v>
      </c>
      <c r="I3042">
        <v>0</v>
      </c>
      <c r="J3042">
        <v>0</v>
      </c>
      <c r="K3042">
        <v>0</v>
      </c>
      <c r="L3042" t="s">
        <v>6403</v>
      </c>
      <c r="M3042">
        <v>2018</v>
      </c>
      <c r="N3042" t="s">
        <v>1463</v>
      </c>
      <c r="O3042">
        <v>3</v>
      </c>
      <c r="P3042">
        <v>1</v>
      </c>
      <c r="Q3042" t="s">
        <v>15830</v>
      </c>
      <c r="R3042" t="s">
        <v>7734</v>
      </c>
      <c r="S3042" t="s">
        <v>7734</v>
      </c>
      <c r="T3042" t="s">
        <v>5292</v>
      </c>
      <c r="U3042">
        <f t="shared" si="47"/>
        <v>960</v>
      </c>
    </row>
    <row r="3043" spans="1:21" x14ac:dyDescent="0.2">
      <c r="A3043" t="s">
        <v>17719</v>
      </c>
      <c r="B3043" t="s">
        <v>11437</v>
      </c>
      <c r="C3043">
        <v>3543015</v>
      </c>
      <c r="D3043" t="s">
        <v>6459</v>
      </c>
      <c r="E3043" t="s">
        <v>11427</v>
      </c>
      <c r="F3043" t="s">
        <v>6402</v>
      </c>
      <c r="G3043">
        <v>19</v>
      </c>
      <c r="H3043">
        <v>960</v>
      </c>
      <c r="I3043">
        <v>0</v>
      </c>
      <c r="J3043">
        <v>0</v>
      </c>
      <c r="K3043">
        <v>0</v>
      </c>
      <c r="L3043" t="s">
        <v>6403</v>
      </c>
      <c r="M3043">
        <v>2018</v>
      </c>
      <c r="N3043" t="s">
        <v>1463</v>
      </c>
      <c r="O3043">
        <v>3</v>
      </c>
      <c r="P3043">
        <v>1</v>
      </c>
      <c r="Q3043" t="s">
        <v>15830</v>
      </c>
      <c r="R3043" t="s">
        <v>7734</v>
      </c>
      <c r="S3043" t="s">
        <v>7734</v>
      </c>
      <c r="T3043" t="s">
        <v>22668</v>
      </c>
      <c r="U3043">
        <f t="shared" si="47"/>
        <v>960</v>
      </c>
    </row>
    <row r="3044" spans="1:21" x14ac:dyDescent="0.2">
      <c r="A3044" t="s">
        <v>17720</v>
      </c>
      <c r="B3044" t="s">
        <v>11437</v>
      </c>
      <c r="C3044">
        <v>3543015</v>
      </c>
      <c r="D3044" t="s">
        <v>6503</v>
      </c>
      <c r="E3044" t="s">
        <v>6748</v>
      </c>
      <c r="F3044" t="s">
        <v>6402</v>
      </c>
      <c r="G3044">
        <v>0</v>
      </c>
      <c r="H3044">
        <v>0</v>
      </c>
      <c r="I3044">
        <v>1</v>
      </c>
      <c r="J3044">
        <v>1</v>
      </c>
      <c r="K3044">
        <v>1</v>
      </c>
      <c r="L3044" t="s">
        <v>6403</v>
      </c>
      <c r="M3044">
        <v>2018</v>
      </c>
      <c r="N3044" t="s">
        <v>1463</v>
      </c>
      <c r="O3044">
        <v>4</v>
      </c>
      <c r="P3044">
        <v>1</v>
      </c>
      <c r="Q3044" t="s">
        <v>15830</v>
      </c>
      <c r="R3044" t="s">
        <v>7734</v>
      </c>
      <c r="S3044" t="s">
        <v>7734</v>
      </c>
      <c r="T3044" t="s">
        <v>22669</v>
      </c>
      <c r="U3044">
        <f t="shared" si="47"/>
        <v>960</v>
      </c>
    </row>
    <row r="3045" spans="1:21" x14ac:dyDescent="0.2">
      <c r="A3045" t="s">
        <v>17721</v>
      </c>
      <c r="B3045" t="s">
        <v>11437</v>
      </c>
      <c r="C3045">
        <v>3543015</v>
      </c>
      <c r="D3045" t="s">
        <v>6525</v>
      </c>
      <c r="E3045" t="s">
        <v>17722</v>
      </c>
      <c r="F3045" t="s">
        <v>6402</v>
      </c>
      <c r="G3045">
        <v>409</v>
      </c>
      <c r="H3045">
        <v>729</v>
      </c>
      <c r="I3045">
        <v>0</v>
      </c>
      <c r="J3045">
        <v>1</v>
      </c>
      <c r="K3045">
        <v>0</v>
      </c>
      <c r="L3045" t="s">
        <v>6409</v>
      </c>
      <c r="M3045">
        <v>2018</v>
      </c>
      <c r="N3045" t="s">
        <v>1463</v>
      </c>
      <c r="O3045">
        <v>5</v>
      </c>
      <c r="P3045">
        <v>1</v>
      </c>
      <c r="Q3045" t="s">
        <v>15830</v>
      </c>
      <c r="R3045" t="s">
        <v>7734</v>
      </c>
      <c r="S3045" t="s">
        <v>7734</v>
      </c>
      <c r="T3045" t="s">
        <v>22670</v>
      </c>
      <c r="U3045">
        <f t="shared" si="47"/>
        <v>960</v>
      </c>
    </row>
    <row r="3046" spans="1:21" x14ac:dyDescent="0.2">
      <c r="A3046" t="s">
        <v>17721</v>
      </c>
      <c r="B3046" t="s">
        <v>11437</v>
      </c>
      <c r="C3046">
        <v>3543015</v>
      </c>
      <c r="D3046" t="s">
        <v>6851</v>
      </c>
      <c r="E3046" t="s">
        <v>15822</v>
      </c>
      <c r="F3046" t="s">
        <v>6402</v>
      </c>
      <c r="G3046">
        <v>320</v>
      </c>
      <c r="H3046">
        <v>729</v>
      </c>
      <c r="I3046">
        <v>1</v>
      </c>
      <c r="J3046">
        <v>0</v>
      </c>
      <c r="K3046">
        <v>0</v>
      </c>
      <c r="L3046" t="s">
        <v>6403</v>
      </c>
      <c r="M3046">
        <v>2018</v>
      </c>
      <c r="N3046" t="s">
        <v>1463</v>
      </c>
      <c r="O3046">
        <v>5</v>
      </c>
      <c r="P3046">
        <v>1</v>
      </c>
      <c r="Q3046" t="s">
        <v>15830</v>
      </c>
      <c r="R3046" t="s">
        <v>7734</v>
      </c>
      <c r="S3046" t="s">
        <v>7734</v>
      </c>
      <c r="T3046" t="s">
        <v>22671</v>
      </c>
      <c r="U3046">
        <f t="shared" si="47"/>
        <v>960</v>
      </c>
    </row>
    <row r="3047" spans="1:21" x14ac:dyDescent="0.2">
      <c r="A3047" t="s">
        <v>17723</v>
      </c>
      <c r="B3047" t="s">
        <v>11437</v>
      </c>
      <c r="C3047">
        <v>3543015</v>
      </c>
      <c r="D3047" t="s">
        <v>6537</v>
      </c>
      <c r="E3047" t="s">
        <v>11440</v>
      </c>
      <c r="F3047" t="s">
        <v>6402</v>
      </c>
      <c r="G3047">
        <v>0</v>
      </c>
      <c r="H3047">
        <v>0</v>
      </c>
      <c r="I3047">
        <v>0</v>
      </c>
      <c r="J3047">
        <v>1</v>
      </c>
      <c r="K3047">
        <v>1</v>
      </c>
      <c r="L3047" t="s">
        <v>6409</v>
      </c>
      <c r="M3047">
        <v>2018</v>
      </c>
      <c r="N3047" t="s">
        <v>1479</v>
      </c>
      <c r="O3047">
        <v>99</v>
      </c>
      <c r="P3047">
        <v>1</v>
      </c>
      <c r="Q3047" t="s">
        <v>15830</v>
      </c>
      <c r="R3047" t="s">
        <v>7734</v>
      </c>
      <c r="S3047" t="s">
        <v>7734</v>
      </c>
      <c r="T3047" t="s">
        <v>5296</v>
      </c>
      <c r="U3047">
        <f t="shared" si="47"/>
        <v>960</v>
      </c>
    </row>
    <row r="3048" spans="1:21" x14ac:dyDescent="0.2">
      <c r="A3048" t="s">
        <v>17724</v>
      </c>
      <c r="B3048" t="s">
        <v>11437</v>
      </c>
      <c r="C3048">
        <v>3543015</v>
      </c>
      <c r="D3048" t="s">
        <v>6459</v>
      </c>
      <c r="E3048" t="s">
        <v>11438</v>
      </c>
      <c r="F3048" t="s">
        <v>6402</v>
      </c>
      <c r="G3048">
        <v>0</v>
      </c>
      <c r="H3048">
        <v>0</v>
      </c>
      <c r="I3048">
        <v>1</v>
      </c>
      <c r="J3048">
        <v>1</v>
      </c>
      <c r="K3048">
        <v>1</v>
      </c>
      <c r="L3048" t="s">
        <v>6403</v>
      </c>
      <c r="M3048">
        <v>2018</v>
      </c>
      <c r="N3048" t="s">
        <v>6404</v>
      </c>
      <c r="O3048">
        <v>99</v>
      </c>
      <c r="P3048">
        <v>1</v>
      </c>
      <c r="Q3048" t="s">
        <v>15830</v>
      </c>
      <c r="R3048" t="s">
        <v>7734</v>
      </c>
      <c r="S3048" t="s">
        <v>7734</v>
      </c>
      <c r="T3048" t="s">
        <v>1202</v>
      </c>
      <c r="U3048">
        <f t="shared" si="47"/>
        <v>960</v>
      </c>
    </row>
    <row r="3049" spans="1:21" x14ac:dyDescent="0.2">
      <c r="A3049" t="s">
        <v>17725</v>
      </c>
      <c r="B3049" t="s">
        <v>13230</v>
      </c>
      <c r="C3049">
        <v>3501020</v>
      </c>
      <c r="D3049" t="s">
        <v>7058</v>
      </c>
      <c r="E3049" t="s">
        <v>15190</v>
      </c>
      <c r="F3049" t="s">
        <v>6402</v>
      </c>
      <c r="G3049">
        <v>1950</v>
      </c>
      <c r="H3049">
        <v>11474</v>
      </c>
      <c r="I3049">
        <v>0</v>
      </c>
      <c r="J3049">
        <v>0</v>
      </c>
      <c r="K3049">
        <v>0</v>
      </c>
      <c r="L3049" t="s">
        <v>6409</v>
      </c>
      <c r="M3049">
        <v>2018</v>
      </c>
      <c r="N3049" t="s">
        <v>1463</v>
      </c>
      <c r="O3049">
        <v>99</v>
      </c>
      <c r="P3049">
        <v>3</v>
      </c>
      <c r="Q3049" t="s">
        <v>15830</v>
      </c>
      <c r="R3049" t="s">
        <v>7734</v>
      </c>
      <c r="S3049" t="s">
        <v>7734</v>
      </c>
      <c r="T3049" t="s">
        <v>22672</v>
      </c>
      <c r="U3049">
        <f t="shared" si="47"/>
        <v>11474</v>
      </c>
    </row>
    <row r="3050" spans="1:21" x14ac:dyDescent="0.2">
      <c r="A3050" t="s">
        <v>17725</v>
      </c>
      <c r="B3050" t="s">
        <v>13230</v>
      </c>
      <c r="C3050">
        <v>3501020</v>
      </c>
      <c r="D3050" t="s">
        <v>6622</v>
      </c>
      <c r="E3050" t="s">
        <v>7245</v>
      </c>
      <c r="F3050" t="s">
        <v>6402</v>
      </c>
      <c r="G3050">
        <v>1787</v>
      </c>
      <c r="H3050">
        <v>11474</v>
      </c>
      <c r="I3050">
        <v>0</v>
      </c>
      <c r="J3050">
        <v>0</v>
      </c>
      <c r="K3050">
        <v>0</v>
      </c>
      <c r="L3050" t="s">
        <v>6403</v>
      </c>
      <c r="M3050">
        <v>2018</v>
      </c>
      <c r="N3050" t="s">
        <v>1463</v>
      </c>
      <c r="O3050">
        <v>99</v>
      </c>
      <c r="P3050">
        <v>3</v>
      </c>
      <c r="Q3050" t="s">
        <v>15830</v>
      </c>
      <c r="R3050" t="s">
        <v>7734</v>
      </c>
      <c r="S3050" t="s">
        <v>7734</v>
      </c>
      <c r="T3050" t="s">
        <v>5399</v>
      </c>
      <c r="U3050">
        <f t="shared" si="47"/>
        <v>11474</v>
      </c>
    </row>
    <row r="3051" spans="1:21" x14ac:dyDescent="0.2">
      <c r="A3051" t="s">
        <v>17725</v>
      </c>
      <c r="B3051" t="s">
        <v>13230</v>
      </c>
      <c r="C3051">
        <v>3501020</v>
      </c>
      <c r="D3051" t="s">
        <v>17726</v>
      </c>
      <c r="E3051" t="s">
        <v>7062</v>
      </c>
      <c r="F3051" t="s">
        <v>6402</v>
      </c>
      <c r="G3051">
        <v>1525</v>
      </c>
      <c r="H3051">
        <v>11474</v>
      </c>
      <c r="I3051">
        <v>0</v>
      </c>
      <c r="J3051">
        <v>0</v>
      </c>
      <c r="K3051">
        <v>0</v>
      </c>
      <c r="L3051" t="s">
        <v>6403</v>
      </c>
      <c r="M3051">
        <v>2018</v>
      </c>
      <c r="N3051" t="s">
        <v>1463</v>
      </c>
      <c r="O3051">
        <v>99</v>
      </c>
      <c r="P3051">
        <v>3</v>
      </c>
      <c r="Q3051" t="s">
        <v>15830</v>
      </c>
      <c r="R3051" t="s">
        <v>7734</v>
      </c>
      <c r="S3051" t="s">
        <v>7734</v>
      </c>
      <c r="T3051" t="s">
        <v>22673</v>
      </c>
      <c r="U3051">
        <f t="shared" si="47"/>
        <v>11474</v>
      </c>
    </row>
    <row r="3052" spans="1:21" x14ac:dyDescent="0.2">
      <c r="A3052" t="s">
        <v>17725</v>
      </c>
      <c r="B3052" t="s">
        <v>13230</v>
      </c>
      <c r="C3052">
        <v>3501020</v>
      </c>
      <c r="D3052" t="s">
        <v>13234</v>
      </c>
      <c r="E3052" t="s">
        <v>6880</v>
      </c>
      <c r="F3052" t="s">
        <v>6402</v>
      </c>
      <c r="G3052">
        <v>2053</v>
      </c>
      <c r="H3052">
        <v>11474</v>
      </c>
      <c r="I3052">
        <v>0</v>
      </c>
      <c r="J3052">
        <v>1</v>
      </c>
      <c r="K3052">
        <v>0</v>
      </c>
      <c r="L3052" t="s">
        <v>6403</v>
      </c>
      <c r="M3052">
        <v>2018</v>
      </c>
      <c r="N3052" t="s">
        <v>1463</v>
      </c>
      <c r="O3052">
        <v>99</v>
      </c>
      <c r="P3052">
        <v>3</v>
      </c>
      <c r="Q3052" t="s">
        <v>15830</v>
      </c>
      <c r="R3052" t="s">
        <v>7734</v>
      </c>
      <c r="S3052" t="s">
        <v>7734</v>
      </c>
      <c r="T3052" t="s">
        <v>5397</v>
      </c>
      <c r="U3052">
        <f t="shared" si="47"/>
        <v>11474</v>
      </c>
    </row>
    <row r="3053" spans="1:21" x14ac:dyDescent="0.2">
      <c r="A3053" t="s">
        <v>17725</v>
      </c>
      <c r="B3053" t="s">
        <v>13230</v>
      </c>
      <c r="C3053">
        <v>3501020</v>
      </c>
      <c r="D3053" t="s">
        <v>8246</v>
      </c>
      <c r="E3053" t="s">
        <v>17727</v>
      </c>
      <c r="F3053" t="s">
        <v>6402</v>
      </c>
      <c r="G3053">
        <v>1993</v>
      </c>
      <c r="H3053">
        <v>11474</v>
      </c>
      <c r="I3053">
        <v>1</v>
      </c>
      <c r="J3053">
        <v>1</v>
      </c>
      <c r="K3053">
        <v>0</v>
      </c>
      <c r="L3053" t="s">
        <v>6403</v>
      </c>
      <c r="M3053">
        <v>2018</v>
      </c>
      <c r="N3053" t="s">
        <v>1463</v>
      </c>
      <c r="O3053">
        <v>99</v>
      </c>
      <c r="P3053">
        <v>3</v>
      </c>
      <c r="Q3053" t="s">
        <v>15830</v>
      </c>
      <c r="R3053" t="s">
        <v>7734</v>
      </c>
      <c r="S3053" t="s">
        <v>7734</v>
      </c>
      <c r="T3053" t="s">
        <v>22674</v>
      </c>
      <c r="U3053">
        <f t="shared" si="47"/>
        <v>11474</v>
      </c>
    </row>
    <row r="3054" spans="1:21" x14ac:dyDescent="0.2">
      <c r="A3054" t="s">
        <v>17725</v>
      </c>
      <c r="B3054" t="s">
        <v>13230</v>
      </c>
      <c r="C3054">
        <v>3501020</v>
      </c>
      <c r="D3054" t="s">
        <v>7668</v>
      </c>
      <c r="E3054" t="s">
        <v>6610</v>
      </c>
      <c r="F3054" t="s">
        <v>6402</v>
      </c>
      <c r="G3054">
        <v>2166</v>
      </c>
      <c r="H3054">
        <v>11474</v>
      </c>
      <c r="I3054">
        <v>0</v>
      </c>
      <c r="J3054">
        <v>1</v>
      </c>
      <c r="K3054">
        <v>0</v>
      </c>
      <c r="L3054" t="s">
        <v>6403</v>
      </c>
      <c r="M3054">
        <v>2018</v>
      </c>
      <c r="N3054" t="s">
        <v>1463</v>
      </c>
      <c r="O3054">
        <v>99</v>
      </c>
      <c r="P3054">
        <v>3</v>
      </c>
      <c r="Q3054" t="s">
        <v>15830</v>
      </c>
      <c r="R3054" t="s">
        <v>7734</v>
      </c>
      <c r="S3054" t="s">
        <v>7734</v>
      </c>
      <c r="T3054" t="s">
        <v>5401</v>
      </c>
      <c r="U3054">
        <f t="shared" si="47"/>
        <v>11474</v>
      </c>
    </row>
    <row r="3055" spans="1:21" x14ac:dyDescent="0.2">
      <c r="A3055" t="s">
        <v>17728</v>
      </c>
      <c r="B3055" t="s">
        <v>13230</v>
      </c>
      <c r="C3055">
        <v>3501020</v>
      </c>
      <c r="D3055" t="s">
        <v>13232</v>
      </c>
      <c r="E3055" t="s">
        <v>6913</v>
      </c>
      <c r="F3055" t="s">
        <v>6402</v>
      </c>
      <c r="G3055">
        <v>1753</v>
      </c>
      <c r="H3055">
        <v>4151</v>
      </c>
      <c r="I3055">
        <v>0</v>
      </c>
      <c r="J3055">
        <v>1</v>
      </c>
      <c r="K3055">
        <v>0</v>
      </c>
      <c r="L3055" t="s">
        <v>6409</v>
      </c>
      <c r="M3055">
        <v>2018</v>
      </c>
      <c r="N3055" t="s">
        <v>1479</v>
      </c>
      <c r="O3055">
        <v>99</v>
      </c>
      <c r="P3055">
        <v>1</v>
      </c>
      <c r="Q3055" t="s">
        <v>15830</v>
      </c>
      <c r="R3055" t="s">
        <v>7734</v>
      </c>
      <c r="S3055" t="s">
        <v>7734</v>
      </c>
      <c r="T3055" t="s">
        <v>1224</v>
      </c>
      <c r="U3055">
        <f t="shared" si="47"/>
        <v>11474</v>
      </c>
    </row>
    <row r="3056" spans="1:21" x14ac:dyDescent="0.2">
      <c r="A3056" t="s">
        <v>17728</v>
      </c>
      <c r="B3056" t="s">
        <v>13230</v>
      </c>
      <c r="C3056">
        <v>3501020</v>
      </c>
      <c r="D3056" t="s">
        <v>6809</v>
      </c>
      <c r="E3056" t="s">
        <v>13231</v>
      </c>
      <c r="F3056" t="s">
        <v>6402</v>
      </c>
      <c r="G3056">
        <v>1454</v>
      </c>
      <c r="H3056">
        <v>4151</v>
      </c>
      <c r="I3056">
        <v>0</v>
      </c>
      <c r="J3056">
        <v>0</v>
      </c>
      <c r="K3056">
        <v>0</v>
      </c>
      <c r="L3056" t="s">
        <v>6403</v>
      </c>
      <c r="M3056">
        <v>2018</v>
      </c>
      <c r="N3056" t="s">
        <v>1479</v>
      </c>
      <c r="O3056">
        <v>99</v>
      </c>
      <c r="P3056">
        <v>1</v>
      </c>
      <c r="Q3056" t="s">
        <v>15830</v>
      </c>
      <c r="R3056" t="s">
        <v>7734</v>
      </c>
      <c r="S3056" t="s">
        <v>7734</v>
      </c>
      <c r="T3056" t="s">
        <v>1223</v>
      </c>
      <c r="U3056">
        <f t="shared" si="47"/>
        <v>11474</v>
      </c>
    </row>
    <row r="3057" spans="1:21" x14ac:dyDescent="0.2">
      <c r="A3057" t="s">
        <v>17728</v>
      </c>
      <c r="B3057" t="s">
        <v>13230</v>
      </c>
      <c r="C3057">
        <v>3501020</v>
      </c>
      <c r="D3057" t="s">
        <v>6493</v>
      </c>
      <c r="E3057" t="s">
        <v>6531</v>
      </c>
      <c r="F3057" t="s">
        <v>6402</v>
      </c>
      <c r="G3057">
        <v>944</v>
      </c>
      <c r="H3057">
        <v>4151</v>
      </c>
      <c r="I3057">
        <v>0</v>
      </c>
      <c r="J3057">
        <v>0</v>
      </c>
      <c r="K3057">
        <v>0</v>
      </c>
      <c r="L3057" t="s">
        <v>6403</v>
      </c>
      <c r="M3057">
        <v>2018</v>
      </c>
      <c r="N3057" t="s">
        <v>1479</v>
      </c>
      <c r="O3057">
        <v>99</v>
      </c>
      <c r="P3057">
        <v>1</v>
      </c>
      <c r="Q3057" t="s">
        <v>15830</v>
      </c>
      <c r="R3057" t="s">
        <v>7734</v>
      </c>
      <c r="S3057" t="s">
        <v>7734</v>
      </c>
      <c r="T3057" t="s">
        <v>22675</v>
      </c>
      <c r="U3057">
        <f t="shared" si="47"/>
        <v>11474</v>
      </c>
    </row>
    <row r="3058" spans="1:21" x14ac:dyDescent="0.2">
      <c r="A3058" t="s">
        <v>17729</v>
      </c>
      <c r="B3058" t="s">
        <v>13230</v>
      </c>
      <c r="C3058">
        <v>3501020</v>
      </c>
      <c r="D3058" t="s">
        <v>17730</v>
      </c>
      <c r="E3058" t="s">
        <v>17731</v>
      </c>
      <c r="F3058" t="s">
        <v>6402</v>
      </c>
      <c r="G3058">
        <v>1758</v>
      </c>
      <c r="H3058">
        <v>4131</v>
      </c>
      <c r="I3058">
        <v>1</v>
      </c>
      <c r="J3058">
        <v>0</v>
      </c>
      <c r="K3058">
        <v>0</v>
      </c>
      <c r="L3058" t="s">
        <v>6409</v>
      </c>
      <c r="M3058">
        <v>2018</v>
      </c>
      <c r="N3058" t="s">
        <v>6404</v>
      </c>
      <c r="O3058">
        <v>99</v>
      </c>
      <c r="P3058">
        <v>1</v>
      </c>
      <c r="Q3058" t="s">
        <v>15830</v>
      </c>
      <c r="R3058" t="s">
        <v>7734</v>
      </c>
      <c r="S3058" t="s">
        <v>7734</v>
      </c>
      <c r="T3058" t="s">
        <v>22676</v>
      </c>
      <c r="U3058">
        <f t="shared" si="47"/>
        <v>11474</v>
      </c>
    </row>
    <row r="3059" spans="1:21" x14ac:dyDescent="0.2">
      <c r="A3059" t="s">
        <v>17729</v>
      </c>
      <c r="B3059" t="s">
        <v>13230</v>
      </c>
      <c r="C3059">
        <v>3501020</v>
      </c>
      <c r="D3059" t="s">
        <v>6713</v>
      </c>
      <c r="E3059" t="s">
        <v>17732</v>
      </c>
      <c r="F3059" t="s">
        <v>6402</v>
      </c>
      <c r="G3059">
        <v>2373</v>
      </c>
      <c r="H3059">
        <v>4131</v>
      </c>
      <c r="I3059">
        <v>0</v>
      </c>
      <c r="J3059">
        <v>1</v>
      </c>
      <c r="K3059">
        <v>0</v>
      </c>
      <c r="L3059" t="s">
        <v>6403</v>
      </c>
      <c r="M3059">
        <v>2018</v>
      </c>
      <c r="N3059" t="s">
        <v>6404</v>
      </c>
      <c r="O3059">
        <v>99</v>
      </c>
      <c r="P3059">
        <v>1</v>
      </c>
      <c r="Q3059" t="s">
        <v>15830</v>
      </c>
      <c r="R3059" t="s">
        <v>7734</v>
      </c>
      <c r="S3059" t="s">
        <v>7734</v>
      </c>
      <c r="T3059" t="s">
        <v>22677</v>
      </c>
      <c r="U3059">
        <f t="shared" si="47"/>
        <v>11474</v>
      </c>
    </row>
    <row r="3060" spans="1:21" x14ac:dyDescent="0.2">
      <c r="A3060" t="s">
        <v>17733</v>
      </c>
      <c r="B3060" t="s">
        <v>9679</v>
      </c>
      <c r="C3060">
        <v>3510020</v>
      </c>
      <c r="D3060" t="s">
        <v>6575</v>
      </c>
      <c r="E3060" t="s">
        <v>10634</v>
      </c>
      <c r="F3060" t="s">
        <v>6402</v>
      </c>
      <c r="G3060">
        <v>0</v>
      </c>
      <c r="H3060">
        <v>0</v>
      </c>
      <c r="I3060">
        <v>1</v>
      </c>
      <c r="J3060">
        <v>1</v>
      </c>
      <c r="K3060">
        <v>1</v>
      </c>
      <c r="L3060" t="s">
        <v>6409</v>
      </c>
      <c r="M3060">
        <v>2018</v>
      </c>
      <c r="N3060" t="s">
        <v>1463</v>
      </c>
      <c r="O3060" t="s">
        <v>10708</v>
      </c>
      <c r="P3060">
        <v>2</v>
      </c>
      <c r="Q3060" t="s">
        <v>15830</v>
      </c>
      <c r="R3060" t="s">
        <v>7734</v>
      </c>
      <c r="S3060" t="s">
        <v>7734</v>
      </c>
      <c r="T3060" t="s">
        <v>22678</v>
      </c>
      <c r="U3060">
        <f t="shared" si="47"/>
        <v>6675</v>
      </c>
    </row>
    <row r="3061" spans="1:21" x14ac:dyDescent="0.2">
      <c r="A3061" t="s">
        <v>17733</v>
      </c>
      <c r="B3061" t="s">
        <v>9679</v>
      </c>
      <c r="C3061">
        <v>3510020</v>
      </c>
      <c r="D3061" t="s">
        <v>7514</v>
      </c>
      <c r="E3061" t="s">
        <v>9680</v>
      </c>
      <c r="F3061" t="s">
        <v>6402</v>
      </c>
      <c r="G3061">
        <v>0</v>
      </c>
      <c r="H3061">
        <v>0</v>
      </c>
      <c r="I3061">
        <v>1</v>
      </c>
      <c r="J3061">
        <v>1</v>
      </c>
      <c r="K3061">
        <v>1</v>
      </c>
      <c r="L3061" t="s">
        <v>6403</v>
      </c>
      <c r="M3061">
        <v>2018</v>
      </c>
      <c r="N3061" t="s">
        <v>1463</v>
      </c>
      <c r="O3061" t="s">
        <v>10708</v>
      </c>
      <c r="P3061">
        <v>2</v>
      </c>
      <c r="Q3061" t="s">
        <v>15830</v>
      </c>
      <c r="R3061" t="s">
        <v>7734</v>
      </c>
      <c r="S3061" t="s">
        <v>7734</v>
      </c>
      <c r="T3061" t="s">
        <v>1226</v>
      </c>
      <c r="U3061">
        <f t="shared" si="47"/>
        <v>6675</v>
      </c>
    </row>
    <row r="3062" spans="1:21" x14ac:dyDescent="0.2">
      <c r="A3062" t="s">
        <v>17734</v>
      </c>
      <c r="B3062" t="s">
        <v>9679</v>
      </c>
      <c r="C3062">
        <v>3510020</v>
      </c>
      <c r="D3062" t="s">
        <v>15605</v>
      </c>
      <c r="E3062" t="s">
        <v>17735</v>
      </c>
      <c r="F3062" t="s">
        <v>6402</v>
      </c>
      <c r="G3062">
        <v>275</v>
      </c>
      <c r="H3062">
        <v>2971</v>
      </c>
      <c r="I3062">
        <v>0</v>
      </c>
      <c r="J3062">
        <v>0</v>
      </c>
      <c r="K3062">
        <v>0</v>
      </c>
      <c r="L3062" t="s">
        <v>6409</v>
      </c>
      <c r="M3062">
        <v>2018</v>
      </c>
      <c r="N3062" t="s">
        <v>1463</v>
      </c>
      <c r="O3062" t="s">
        <v>17736</v>
      </c>
      <c r="P3062">
        <v>2</v>
      </c>
      <c r="Q3062" t="s">
        <v>15830</v>
      </c>
      <c r="R3062" t="s">
        <v>7734</v>
      </c>
      <c r="S3062" t="s">
        <v>7734</v>
      </c>
      <c r="T3062" t="s">
        <v>22679</v>
      </c>
      <c r="U3062">
        <f t="shared" si="47"/>
        <v>6675</v>
      </c>
    </row>
    <row r="3063" spans="1:21" x14ac:dyDescent="0.2">
      <c r="A3063" t="s">
        <v>17734</v>
      </c>
      <c r="B3063" t="s">
        <v>9679</v>
      </c>
      <c r="C3063">
        <v>3510020</v>
      </c>
      <c r="D3063" t="s">
        <v>6815</v>
      </c>
      <c r="E3063" t="s">
        <v>9690</v>
      </c>
      <c r="F3063" t="s">
        <v>6402</v>
      </c>
      <c r="G3063">
        <v>1049</v>
      </c>
      <c r="H3063">
        <v>2971</v>
      </c>
      <c r="I3063">
        <v>0</v>
      </c>
      <c r="J3063">
        <v>1</v>
      </c>
      <c r="K3063">
        <v>0</v>
      </c>
      <c r="L3063" t="s">
        <v>6403</v>
      </c>
      <c r="M3063">
        <v>2018</v>
      </c>
      <c r="N3063" t="s">
        <v>1463</v>
      </c>
      <c r="O3063" t="s">
        <v>17736</v>
      </c>
      <c r="P3063">
        <v>2</v>
      </c>
      <c r="Q3063" t="s">
        <v>15830</v>
      </c>
      <c r="R3063" t="s">
        <v>7734</v>
      </c>
      <c r="S3063" t="s">
        <v>7734</v>
      </c>
      <c r="T3063" t="s">
        <v>5411</v>
      </c>
      <c r="U3063">
        <f t="shared" si="47"/>
        <v>6675</v>
      </c>
    </row>
    <row r="3064" spans="1:21" x14ac:dyDescent="0.2">
      <c r="A3064" t="s">
        <v>17734</v>
      </c>
      <c r="B3064" t="s">
        <v>9679</v>
      </c>
      <c r="C3064">
        <v>3510020</v>
      </c>
      <c r="D3064" t="s">
        <v>6401</v>
      </c>
      <c r="E3064" t="s">
        <v>7035</v>
      </c>
      <c r="F3064" t="s">
        <v>6402</v>
      </c>
      <c r="G3064">
        <v>1647</v>
      </c>
      <c r="H3064">
        <v>2971</v>
      </c>
      <c r="I3064">
        <v>1</v>
      </c>
      <c r="J3064">
        <v>1</v>
      </c>
      <c r="K3064">
        <v>0</v>
      </c>
      <c r="L3064" t="s">
        <v>6403</v>
      </c>
      <c r="M3064">
        <v>2018</v>
      </c>
      <c r="N3064" t="s">
        <v>1463</v>
      </c>
      <c r="O3064" t="s">
        <v>17736</v>
      </c>
      <c r="P3064">
        <v>2</v>
      </c>
      <c r="Q3064" t="s">
        <v>15830</v>
      </c>
      <c r="R3064" t="s">
        <v>7734</v>
      </c>
      <c r="S3064" t="s">
        <v>7734</v>
      </c>
      <c r="T3064" t="s">
        <v>22680</v>
      </c>
      <c r="U3064">
        <f t="shared" si="47"/>
        <v>6675</v>
      </c>
    </row>
    <row r="3065" spans="1:21" x14ac:dyDescent="0.2">
      <c r="A3065" t="s">
        <v>17737</v>
      </c>
      <c r="B3065" t="s">
        <v>9679</v>
      </c>
      <c r="C3065">
        <v>3510020</v>
      </c>
      <c r="D3065" t="s">
        <v>8143</v>
      </c>
      <c r="E3065" t="s">
        <v>9397</v>
      </c>
      <c r="F3065" t="s">
        <v>6402</v>
      </c>
      <c r="G3065">
        <v>222</v>
      </c>
      <c r="H3065">
        <v>2980</v>
      </c>
      <c r="I3065">
        <v>0</v>
      </c>
      <c r="J3065">
        <v>0</v>
      </c>
      <c r="K3065">
        <v>0</v>
      </c>
      <c r="L3065" t="s">
        <v>6403</v>
      </c>
      <c r="M3065">
        <v>2018</v>
      </c>
      <c r="N3065" t="s">
        <v>1463</v>
      </c>
      <c r="O3065" t="s">
        <v>17738</v>
      </c>
      <c r="P3065">
        <v>2</v>
      </c>
      <c r="Q3065" t="s">
        <v>15830</v>
      </c>
      <c r="R3065" t="s">
        <v>7734</v>
      </c>
      <c r="S3065" t="s">
        <v>7734</v>
      </c>
      <c r="T3065" t="s">
        <v>22681</v>
      </c>
      <c r="U3065">
        <f t="shared" si="47"/>
        <v>6675</v>
      </c>
    </row>
    <row r="3066" spans="1:21" x14ac:dyDescent="0.2">
      <c r="A3066" t="s">
        <v>17737</v>
      </c>
      <c r="B3066" t="s">
        <v>9679</v>
      </c>
      <c r="C3066">
        <v>3510020</v>
      </c>
      <c r="D3066" t="s">
        <v>6709</v>
      </c>
      <c r="E3066" t="s">
        <v>15256</v>
      </c>
      <c r="F3066" t="s">
        <v>6402</v>
      </c>
      <c r="G3066">
        <v>495</v>
      </c>
      <c r="H3066">
        <v>2980</v>
      </c>
      <c r="I3066">
        <v>1</v>
      </c>
      <c r="J3066">
        <v>0</v>
      </c>
      <c r="K3066">
        <v>0</v>
      </c>
      <c r="L3066" t="s">
        <v>6403</v>
      </c>
      <c r="M3066">
        <v>2018</v>
      </c>
      <c r="N3066" t="s">
        <v>1463</v>
      </c>
      <c r="O3066" t="s">
        <v>17738</v>
      </c>
      <c r="P3066">
        <v>2</v>
      </c>
      <c r="Q3066" t="s">
        <v>15830</v>
      </c>
      <c r="R3066" t="s">
        <v>7734</v>
      </c>
      <c r="S3066" t="s">
        <v>7734</v>
      </c>
      <c r="T3066" t="s">
        <v>22682</v>
      </c>
      <c r="U3066">
        <f t="shared" si="47"/>
        <v>6675</v>
      </c>
    </row>
    <row r="3067" spans="1:21" x14ac:dyDescent="0.2">
      <c r="A3067" t="s">
        <v>17737</v>
      </c>
      <c r="B3067" t="s">
        <v>9679</v>
      </c>
      <c r="C3067">
        <v>3510020</v>
      </c>
      <c r="D3067" t="s">
        <v>6423</v>
      </c>
      <c r="E3067" t="s">
        <v>6666</v>
      </c>
      <c r="F3067" t="s">
        <v>6402</v>
      </c>
      <c r="G3067">
        <v>528</v>
      </c>
      <c r="H3067">
        <v>2980</v>
      </c>
      <c r="I3067">
        <v>0</v>
      </c>
      <c r="J3067">
        <v>0</v>
      </c>
      <c r="K3067">
        <v>0</v>
      </c>
      <c r="L3067" t="s">
        <v>6403</v>
      </c>
      <c r="M3067">
        <v>2018</v>
      </c>
      <c r="N3067" t="s">
        <v>1463</v>
      </c>
      <c r="O3067" t="s">
        <v>17738</v>
      </c>
      <c r="P3067">
        <v>2</v>
      </c>
      <c r="Q3067" t="s">
        <v>15830</v>
      </c>
      <c r="R3067" t="s">
        <v>7734</v>
      </c>
      <c r="S3067" t="s">
        <v>7734</v>
      </c>
      <c r="T3067" t="s">
        <v>22683</v>
      </c>
      <c r="U3067">
        <f t="shared" si="47"/>
        <v>6675</v>
      </c>
    </row>
    <row r="3068" spans="1:21" x14ac:dyDescent="0.2">
      <c r="A3068" t="s">
        <v>17737</v>
      </c>
      <c r="B3068" t="s">
        <v>9679</v>
      </c>
      <c r="C3068">
        <v>3510020</v>
      </c>
      <c r="D3068" t="s">
        <v>6807</v>
      </c>
      <c r="E3068" t="s">
        <v>7038</v>
      </c>
      <c r="F3068" t="s">
        <v>6402</v>
      </c>
      <c r="G3068">
        <v>1156</v>
      </c>
      <c r="H3068">
        <v>2980</v>
      </c>
      <c r="I3068">
        <v>0</v>
      </c>
      <c r="J3068">
        <v>1</v>
      </c>
      <c r="K3068">
        <v>0</v>
      </c>
      <c r="L3068" t="s">
        <v>6403</v>
      </c>
      <c r="M3068">
        <v>2018</v>
      </c>
      <c r="N3068" t="s">
        <v>1463</v>
      </c>
      <c r="O3068" t="s">
        <v>17738</v>
      </c>
      <c r="P3068">
        <v>2</v>
      </c>
      <c r="Q3068" t="s">
        <v>15830</v>
      </c>
      <c r="R3068" t="s">
        <v>7734</v>
      </c>
      <c r="S3068" t="s">
        <v>7734</v>
      </c>
      <c r="T3068" t="s">
        <v>5408</v>
      </c>
      <c r="U3068">
        <f t="shared" si="47"/>
        <v>6675</v>
      </c>
    </row>
    <row r="3069" spans="1:21" x14ac:dyDescent="0.2">
      <c r="A3069" t="s">
        <v>17737</v>
      </c>
      <c r="B3069" t="s">
        <v>9679</v>
      </c>
      <c r="C3069">
        <v>3510020</v>
      </c>
      <c r="D3069" t="s">
        <v>6505</v>
      </c>
      <c r="E3069" t="s">
        <v>9697</v>
      </c>
      <c r="F3069" t="s">
        <v>6402</v>
      </c>
      <c r="G3069">
        <v>579</v>
      </c>
      <c r="H3069">
        <v>2980</v>
      </c>
      <c r="I3069">
        <v>0</v>
      </c>
      <c r="J3069">
        <v>1</v>
      </c>
      <c r="K3069">
        <v>0</v>
      </c>
      <c r="L3069" t="s">
        <v>6403</v>
      </c>
      <c r="M3069">
        <v>2018</v>
      </c>
      <c r="N3069" t="s">
        <v>1463</v>
      </c>
      <c r="O3069" t="s">
        <v>17738</v>
      </c>
      <c r="P3069">
        <v>2</v>
      </c>
      <c r="Q3069" t="s">
        <v>15830</v>
      </c>
      <c r="R3069" t="s">
        <v>7734</v>
      </c>
      <c r="S3069" t="s">
        <v>7734</v>
      </c>
      <c r="T3069" t="s">
        <v>5407</v>
      </c>
      <c r="U3069">
        <f t="shared" si="47"/>
        <v>6675</v>
      </c>
    </row>
    <row r="3070" spans="1:21" x14ac:dyDescent="0.2">
      <c r="A3070" t="s">
        <v>17739</v>
      </c>
      <c r="B3070" t="s">
        <v>9679</v>
      </c>
      <c r="C3070">
        <v>3510020</v>
      </c>
      <c r="D3070" t="s">
        <v>6632</v>
      </c>
      <c r="E3070" t="s">
        <v>6854</v>
      </c>
      <c r="F3070" t="s">
        <v>6402</v>
      </c>
      <c r="G3070">
        <v>0</v>
      </c>
      <c r="H3070">
        <v>0</v>
      </c>
      <c r="I3070">
        <v>1</v>
      </c>
      <c r="J3070">
        <v>1</v>
      </c>
      <c r="K3070">
        <v>1</v>
      </c>
      <c r="L3070" t="s">
        <v>6403</v>
      </c>
      <c r="M3070">
        <v>2018</v>
      </c>
      <c r="N3070" t="s">
        <v>1463</v>
      </c>
      <c r="O3070" t="s">
        <v>17740</v>
      </c>
      <c r="P3070">
        <v>2</v>
      </c>
      <c r="Q3070" t="s">
        <v>15830</v>
      </c>
      <c r="R3070" t="s">
        <v>7734</v>
      </c>
      <c r="S3070" t="s">
        <v>7734</v>
      </c>
      <c r="T3070" t="s">
        <v>5405</v>
      </c>
      <c r="U3070">
        <f t="shared" si="47"/>
        <v>6675</v>
      </c>
    </row>
    <row r="3071" spans="1:21" x14ac:dyDescent="0.2">
      <c r="A3071" t="s">
        <v>17739</v>
      </c>
      <c r="B3071" t="s">
        <v>9679</v>
      </c>
      <c r="C3071">
        <v>3510020</v>
      </c>
      <c r="D3071" t="s">
        <v>6503</v>
      </c>
      <c r="E3071" t="s">
        <v>9703</v>
      </c>
      <c r="F3071" t="s">
        <v>6402</v>
      </c>
      <c r="G3071">
        <v>0</v>
      </c>
      <c r="H3071">
        <v>0</v>
      </c>
      <c r="I3071">
        <v>1</v>
      </c>
      <c r="J3071">
        <v>1</v>
      </c>
      <c r="K3071">
        <v>1</v>
      </c>
      <c r="L3071" t="s">
        <v>6403</v>
      </c>
      <c r="M3071">
        <v>2018</v>
      </c>
      <c r="N3071" t="s">
        <v>1463</v>
      </c>
      <c r="O3071" t="s">
        <v>17740</v>
      </c>
      <c r="P3071">
        <v>2</v>
      </c>
      <c r="Q3071" t="s">
        <v>15830</v>
      </c>
      <c r="R3071" t="s">
        <v>7734</v>
      </c>
      <c r="S3071" t="s">
        <v>7734</v>
      </c>
      <c r="T3071" t="s">
        <v>5404</v>
      </c>
      <c r="U3071">
        <f t="shared" si="47"/>
        <v>6675</v>
      </c>
    </row>
    <row r="3072" spans="1:21" x14ac:dyDescent="0.2">
      <c r="A3072" t="s">
        <v>17741</v>
      </c>
      <c r="B3072" t="s">
        <v>9679</v>
      </c>
      <c r="C3072">
        <v>3510020</v>
      </c>
      <c r="D3072" t="s">
        <v>6620</v>
      </c>
      <c r="E3072" t="s">
        <v>9699</v>
      </c>
      <c r="F3072" t="s">
        <v>6402</v>
      </c>
      <c r="G3072">
        <v>1274</v>
      </c>
      <c r="H3072">
        <v>6675</v>
      </c>
      <c r="I3072">
        <v>0</v>
      </c>
      <c r="J3072">
        <v>0</v>
      </c>
      <c r="K3072">
        <v>0</v>
      </c>
      <c r="L3072" t="s">
        <v>6403</v>
      </c>
      <c r="M3072">
        <v>2018</v>
      </c>
      <c r="N3072" t="s">
        <v>6404</v>
      </c>
      <c r="O3072">
        <v>99</v>
      </c>
      <c r="P3072">
        <v>1</v>
      </c>
      <c r="Q3072" t="s">
        <v>15830</v>
      </c>
      <c r="R3072" t="s">
        <v>7734</v>
      </c>
      <c r="S3072" t="s">
        <v>7734</v>
      </c>
      <c r="T3072" t="s">
        <v>5420</v>
      </c>
      <c r="U3072">
        <f t="shared" si="47"/>
        <v>6675</v>
      </c>
    </row>
    <row r="3073" spans="1:21" x14ac:dyDescent="0.2">
      <c r="A3073" t="s">
        <v>17741</v>
      </c>
      <c r="B3073" t="s">
        <v>9679</v>
      </c>
      <c r="C3073">
        <v>3510020</v>
      </c>
      <c r="D3073" t="s">
        <v>6411</v>
      </c>
      <c r="E3073" t="s">
        <v>9681</v>
      </c>
      <c r="F3073" t="s">
        <v>6402</v>
      </c>
      <c r="G3073">
        <v>2164</v>
      </c>
      <c r="H3073">
        <v>6675</v>
      </c>
      <c r="I3073">
        <v>0</v>
      </c>
      <c r="J3073">
        <v>0</v>
      </c>
      <c r="K3073">
        <v>0</v>
      </c>
      <c r="L3073" t="s">
        <v>6403</v>
      </c>
      <c r="M3073">
        <v>2018</v>
      </c>
      <c r="N3073" t="s">
        <v>6404</v>
      </c>
      <c r="O3073">
        <v>99</v>
      </c>
      <c r="P3073">
        <v>1</v>
      </c>
      <c r="Q3073" t="s">
        <v>15830</v>
      </c>
      <c r="R3073" t="s">
        <v>7734</v>
      </c>
      <c r="S3073" t="s">
        <v>7734</v>
      </c>
      <c r="T3073" t="s">
        <v>1227</v>
      </c>
      <c r="U3073">
        <f t="shared" si="47"/>
        <v>6675</v>
      </c>
    </row>
    <row r="3074" spans="1:21" x14ac:dyDescent="0.2">
      <c r="A3074" t="s">
        <v>17741</v>
      </c>
      <c r="B3074" t="s">
        <v>9679</v>
      </c>
      <c r="C3074">
        <v>3510020</v>
      </c>
      <c r="D3074" t="s">
        <v>6503</v>
      </c>
      <c r="E3074" t="s">
        <v>9682</v>
      </c>
      <c r="F3074" t="s">
        <v>6402</v>
      </c>
      <c r="G3074">
        <v>3237</v>
      </c>
      <c r="H3074">
        <v>6675</v>
      </c>
      <c r="I3074">
        <v>1</v>
      </c>
      <c r="J3074">
        <v>1</v>
      </c>
      <c r="K3074">
        <v>0</v>
      </c>
      <c r="L3074" t="s">
        <v>6403</v>
      </c>
      <c r="M3074">
        <v>2018</v>
      </c>
      <c r="N3074" t="s">
        <v>6404</v>
      </c>
      <c r="O3074">
        <v>99</v>
      </c>
      <c r="P3074">
        <v>1</v>
      </c>
      <c r="Q3074" t="s">
        <v>15830</v>
      </c>
      <c r="R3074" t="s">
        <v>7734</v>
      </c>
      <c r="S3074" t="s">
        <v>7734</v>
      </c>
      <c r="T3074" t="s">
        <v>1225</v>
      </c>
      <c r="U3074">
        <f t="shared" ref="U3074:U3137" si="48">_xlfn.MAXIFS($H$2:$H$6695, $C$2:$C$6695,C3074)</f>
        <v>6675</v>
      </c>
    </row>
    <row r="3075" spans="1:21" x14ac:dyDescent="0.2">
      <c r="A3075" t="s">
        <v>17742</v>
      </c>
      <c r="B3075" t="s">
        <v>13240</v>
      </c>
      <c r="C3075">
        <v>3501005</v>
      </c>
      <c r="D3075" t="s">
        <v>7691</v>
      </c>
      <c r="E3075" t="s">
        <v>17743</v>
      </c>
      <c r="F3075" t="s">
        <v>6402</v>
      </c>
      <c r="G3075">
        <v>325</v>
      </c>
      <c r="H3075">
        <v>12364</v>
      </c>
      <c r="I3075">
        <v>0</v>
      </c>
      <c r="J3075">
        <v>0</v>
      </c>
      <c r="K3075">
        <v>0</v>
      </c>
      <c r="L3075" t="s">
        <v>6409</v>
      </c>
      <c r="M3075">
        <v>2018</v>
      </c>
      <c r="N3075" t="s">
        <v>1463</v>
      </c>
      <c r="O3075">
        <v>99</v>
      </c>
      <c r="P3075">
        <v>3</v>
      </c>
      <c r="Q3075" t="s">
        <v>15830</v>
      </c>
      <c r="R3075" t="s">
        <v>7734</v>
      </c>
      <c r="S3075" t="s">
        <v>7734</v>
      </c>
      <c r="T3075" t="s">
        <v>22684</v>
      </c>
      <c r="U3075">
        <f t="shared" si="48"/>
        <v>12364</v>
      </c>
    </row>
    <row r="3076" spans="1:21" x14ac:dyDescent="0.2">
      <c r="A3076" t="s">
        <v>17742</v>
      </c>
      <c r="B3076" t="s">
        <v>13240</v>
      </c>
      <c r="C3076">
        <v>3501005</v>
      </c>
      <c r="D3076" t="s">
        <v>6571</v>
      </c>
      <c r="E3076" t="s">
        <v>13246</v>
      </c>
      <c r="F3076" t="s">
        <v>6402</v>
      </c>
      <c r="G3076">
        <v>2205</v>
      </c>
      <c r="H3076">
        <v>12364</v>
      </c>
      <c r="I3076">
        <v>0</v>
      </c>
      <c r="J3076">
        <v>1</v>
      </c>
      <c r="K3076">
        <v>0</v>
      </c>
      <c r="L3076" t="s">
        <v>6409</v>
      </c>
      <c r="M3076">
        <v>2018</v>
      </c>
      <c r="N3076" t="s">
        <v>1463</v>
      </c>
      <c r="O3076">
        <v>99</v>
      </c>
      <c r="P3076">
        <v>3</v>
      </c>
      <c r="Q3076" t="s">
        <v>15830</v>
      </c>
      <c r="R3076" t="s">
        <v>7734</v>
      </c>
      <c r="S3076" t="s">
        <v>7734</v>
      </c>
      <c r="T3076" t="s">
        <v>5425</v>
      </c>
      <c r="U3076">
        <f t="shared" si="48"/>
        <v>12364</v>
      </c>
    </row>
    <row r="3077" spans="1:21" x14ac:dyDescent="0.2">
      <c r="A3077" t="s">
        <v>17742</v>
      </c>
      <c r="B3077" t="s">
        <v>13240</v>
      </c>
      <c r="C3077">
        <v>3501005</v>
      </c>
      <c r="D3077" t="s">
        <v>15258</v>
      </c>
      <c r="E3077" t="s">
        <v>17744</v>
      </c>
      <c r="F3077" t="s">
        <v>6402</v>
      </c>
      <c r="G3077">
        <v>353</v>
      </c>
      <c r="H3077">
        <v>12364</v>
      </c>
      <c r="I3077">
        <v>0</v>
      </c>
      <c r="J3077">
        <v>0</v>
      </c>
      <c r="K3077">
        <v>0</v>
      </c>
      <c r="L3077" t="s">
        <v>6409</v>
      </c>
      <c r="M3077">
        <v>2018</v>
      </c>
      <c r="N3077" t="s">
        <v>1463</v>
      </c>
      <c r="O3077">
        <v>99</v>
      </c>
      <c r="P3077">
        <v>3</v>
      </c>
      <c r="Q3077" t="s">
        <v>15830</v>
      </c>
      <c r="R3077" t="s">
        <v>7734</v>
      </c>
      <c r="S3077" t="s">
        <v>7734</v>
      </c>
      <c r="T3077" t="s">
        <v>22685</v>
      </c>
      <c r="U3077">
        <f t="shared" si="48"/>
        <v>12364</v>
      </c>
    </row>
    <row r="3078" spans="1:21" x14ac:dyDescent="0.2">
      <c r="A3078" t="s">
        <v>17742</v>
      </c>
      <c r="B3078" t="s">
        <v>13240</v>
      </c>
      <c r="C3078">
        <v>3501005</v>
      </c>
      <c r="D3078" t="s">
        <v>6714</v>
      </c>
      <c r="E3078" t="s">
        <v>13247</v>
      </c>
      <c r="F3078" t="s">
        <v>6402</v>
      </c>
      <c r="G3078">
        <v>1414</v>
      </c>
      <c r="H3078">
        <v>12364</v>
      </c>
      <c r="I3078">
        <v>1</v>
      </c>
      <c r="J3078">
        <v>0</v>
      </c>
      <c r="K3078">
        <v>0</v>
      </c>
      <c r="L3078" t="s">
        <v>6403</v>
      </c>
      <c r="M3078">
        <v>2018</v>
      </c>
      <c r="N3078" t="s">
        <v>1463</v>
      </c>
      <c r="O3078">
        <v>99</v>
      </c>
      <c r="P3078">
        <v>3</v>
      </c>
      <c r="Q3078" t="s">
        <v>15830</v>
      </c>
      <c r="R3078" t="s">
        <v>7734</v>
      </c>
      <c r="S3078" t="s">
        <v>7734</v>
      </c>
      <c r="T3078" t="s">
        <v>5424</v>
      </c>
      <c r="U3078">
        <f t="shared" si="48"/>
        <v>12364</v>
      </c>
    </row>
    <row r="3079" spans="1:21" x14ac:dyDescent="0.2">
      <c r="A3079" t="s">
        <v>17742</v>
      </c>
      <c r="B3079" t="s">
        <v>13240</v>
      </c>
      <c r="C3079">
        <v>3501005</v>
      </c>
      <c r="D3079" t="s">
        <v>7625</v>
      </c>
      <c r="E3079" t="s">
        <v>15241</v>
      </c>
      <c r="F3079" t="s">
        <v>6402</v>
      </c>
      <c r="G3079">
        <v>195</v>
      </c>
      <c r="H3079">
        <v>12364</v>
      </c>
      <c r="I3079">
        <v>0</v>
      </c>
      <c r="J3079">
        <v>0</v>
      </c>
      <c r="K3079">
        <v>0</v>
      </c>
      <c r="L3079" t="s">
        <v>6403</v>
      </c>
      <c r="M3079">
        <v>2018</v>
      </c>
      <c r="N3079" t="s">
        <v>1463</v>
      </c>
      <c r="O3079">
        <v>99</v>
      </c>
      <c r="P3079">
        <v>3</v>
      </c>
      <c r="Q3079" t="s">
        <v>15830</v>
      </c>
      <c r="R3079" t="s">
        <v>7734</v>
      </c>
      <c r="S3079" t="s">
        <v>7734</v>
      </c>
      <c r="T3079" t="s">
        <v>22686</v>
      </c>
      <c r="U3079">
        <f t="shared" si="48"/>
        <v>12364</v>
      </c>
    </row>
    <row r="3080" spans="1:21" x14ac:dyDescent="0.2">
      <c r="A3080" t="s">
        <v>17742</v>
      </c>
      <c r="B3080" t="s">
        <v>13240</v>
      </c>
      <c r="C3080">
        <v>3501005</v>
      </c>
      <c r="D3080" t="s">
        <v>6481</v>
      </c>
      <c r="E3080" t="s">
        <v>6829</v>
      </c>
      <c r="F3080" t="s">
        <v>6402</v>
      </c>
      <c r="G3080">
        <v>2182</v>
      </c>
      <c r="H3080">
        <v>12364</v>
      </c>
      <c r="I3080">
        <v>0</v>
      </c>
      <c r="J3080">
        <v>1</v>
      </c>
      <c r="K3080">
        <v>0</v>
      </c>
      <c r="L3080" t="s">
        <v>6403</v>
      </c>
      <c r="M3080">
        <v>2018</v>
      </c>
      <c r="N3080" t="s">
        <v>1463</v>
      </c>
      <c r="O3080">
        <v>99</v>
      </c>
      <c r="P3080">
        <v>3</v>
      </c>
      <c r="Q3080" t="s">
        <v>15830</v>
      </c>
      <c r="R3080" t="s">
        <v>7734</v>
      </c>
      <c r="S3080" t="s">
        <v>7734</v>
      </c>
      <c r="T3080" t="s">
        <v>5426</v>
      </c>
      <c r="U3080">
        <f t="shared" si="48"/>
        <v>12364</v>
      </c>
    </row>
    <row r="3081" spans="1:21" x14ac:dyDescent="0.2">
      <c r="A3081" t="s">
        <v>17742</v>
      </c>
      <c r="B3081" t="s">
        <v>13240</v>
      </c>
      <c r="C3081">
        <v>3501005</v>
      </c>
      <c r="D3081" t="s">
        <v>7234</v>
      </c>
      <c r="E3081" t="s">
        <v>15438</v>
      </c>
      <c r="F3081" t="s">
        <v>6402</v>
      </c>
      <c r="G3081">
        <v>2031</v>
      </c>
      <c r="H3081">
        <v>12364</v>
      </c>
      <c r="I3081">
        <v>0</v>
      </c>
      <c r="J3081">
        <v>1</v>
      </c>
      <c r="K3081">
        <v>0</v>
      </c>
      <c r="L3081" t="s">
        <v>6403</v>
      </c>
      <c r="M3081">
        <v>2018</v>
      </c>
      <c r="N3081" t="s">
        <v>1463</v>
      </c>
      <c r="O3081">
        <v>99</v>
      </c>
      <c r="P3081">
        <v>3</v>
      </c>
      <c r="Q3081" t="s">
        <v>15830</v>
      </c>
      <c r="R3081" t="s">
        <v>7734</v>
      </c>
      <c r="S3081" t="s">
        <v>7734</v>
      </c>
      <c r="T3081" t="s">
        <v>22687</v>
      </c>
      <c r="U3081">
        <f t="shared" si="48"/>
        <v>12364</v>
      </c>
    </row>
    <row r="3082" spans="1:21" x14ac:dyDescent="0.2">
      <c r="A3082" t="s">
        <v>17742</v>
      </c>
      <c r="B3082" t="s">
        <v>13240</v>
      </c>
      <c r="C3082">
        <v>3501005</v>
      </c>
      <c r="D3082" t="s">
        <v>6809</v>
      </c>
      <c r="E3082" t="s">
        <v>6878</v>
      </c>
      <c r="F3082" t="s">
        <v>6402</v>
      </c>
      <c r="G3082">
        <v>327</v>
      </c>
      <c r="H3082">
        <v>12364</v>
      </c>
      <c r="I3082">
        <v>1</v>
      </c>
      <c r="J3082">
        <v>0</v>
      </c>
      <c r="K3082">
        <v>0</v>
      </c>
      <c r="L3082" t="s">
        <v>6403</v>
      </c>
      <c r="M3082">
        <v>2018</v>
      </c>
      <c r="N3082" t="s">
        <v>1463</v>
      </c>
      <c r="O3082">
        <v>99</v>
      </c>
      <c r="P3082">
        <v>3</v>
      </c>
      <c r="Q3082" t="s">
        <v>15830</v>
      </c>
      <c r="R3082" t="s">
        <v>7734</v>
      </c>
      <c r="S3082" t="s">
        <v>7734</v>
      </c>
      <c r="T3082" t="s">
        <v>22688</v>
      </c>
      <c r="U3082">
        <f t="shared" si="48"/>
        <v>12364</v>
      </c>
    </row>
    <row r="3083" spans="1:21" x14ac:dyDescent="0.2">
      <c r="A3083" t="s">
        <v>17742</v>
      </c>
      <c r="B3083" t="s">
        <v>13240</v>
      </c>
      <c r="C3083">
        <v>3501005</v>
      </c>
      <c r="D3083" t="s">
        <v>7185</v>
      </c>
      <c r="E3083" t="s">
        <v>7327</v>
      </c>
      <c r="F3083" t="s">
        <v>6402</v>
      </c>
      <c r="G3083">
        <v>925</v>
      </c>
      <c r="H3083">
        <v>12364</v>
      </c>
      <c r="I3083">
        <v>0</v>
      </c>
      <c r="J3083">
        <v>0</v>
      </c>
      <c r="K3083">
        <v>0</v>
      </c>
      <c r="L3083" t="s">
        <v>6403</v>
      </c>
      <c r="M3083">
        <v>2018</v>
      </c>
      <c r="N3083" t="s">
        <v>1463</v>
      </c>
      <c r="O3083">
        <v>99</v>
      </c>
      <c r="P3083">
        <v>3</v>
      </c>
      <c r="Q3083" t="s">
        <v>15830</v>
      </c>
      <c r="R3083" t="s">
        <v>7734</v>
      </c>
      <c r="S3083" t="s">
        <v>7734</v>
      </c>
      <c r="T3083" t="s">
        <v>22689</v>
      </c>
      <c r="U3083">
        <f t="shared" si="48"/>
        <v>12364</v>
      </c>
    </row>
    <row r="3084" spans="1:21" x14ac:dyDescent="0.2">
      <c r="A3084" t="s">
        <v>17742</v>
      </c>
      <c r="B3084" t="s">
        <v>13240</v>
      </c>
      <c r="C3084">
        <v>3501005</v>
      </c>
      <c r="D3084" t="s">
        <v>17745</v>
      </c>
      <c r="E3084" t="s">
        <v>14072</v>
      </c>
      <c r="F3084" t="s">
        <v>6402</v>
      </c>
      <c r="G3084">
        <v>460</v>
      </c>
      <c r="H3084">
        <v>12364</v>
      </c>
      <c r="I3084">
        <v>0</v>
      </c>
      <c r="J3084">
        <v>0</v>
      </c>
      <c r="K3084">
        <v>0</v>
      </c>
      <c r="L3084" t="s">
        <v>6403</v>
      </c>
      <c r="M3084">
        <v>2018</v>
      </c>
      <c r="N3084" t="s">
        <v>1463</v>
      </c>
      <c r="O3084">
        <v>99</v>
      </c>
      <c r="P3084">
        <v>3</v>
      </c>
      <c r="Q3084" t="s">
        <v>15830</v>
      </c>
      <c r="R3084" t="s">
        <v>7734</v>
      </c>
      <c r="S3084" t="s">
        <v>7734</v>
      </c>
      <c r="T3084" t="s">
        <v>22690</v>
      </c>
      <c r="U3084">
        <f t="shared" si="48"/>
        <v>12364</v>
      </c>
    </row>
    <row r="3085" spans="1:21" x14ac:dyDescent="0.2">
      <c r="A3085" t="s">
        <v>17742</v>
      </c>
      <c r="B3085" t="s">
        <v>13240</v>
      </c>
      <c r="C3085">
        <v>3501005</v>
      </c>
      <c r="D3085" t="s">
        <v>6425</v>
      </c>
      <c r="E3085" t="s">
        <v>14102</v>
      </c>
      <c r="F3085" t="s">
        <v>6402</v>
      </c>
      <c r="G3085">
        <v>878</v>
      </c>
      <c r="H3085">
        <v>12364</v>
      </c>
      <c r="I3085">
        <v>0</v>
      </c>
      <c r="J3085">
        <v>0</v>
      </c>
      <c r="K3085">
        <v>0</v>
      </c>
      <c r="L3085" t="s">
        <v>6403</v>
      </c>
      <c r="M3085">
        <v>2018</v>
      </c>
      <c r="N3085" t="s">
        <v>1463</v>
      </c>
      <c r="O3085">
        <v>99</v>
      </c>
      <c r="P3085">
        <v>3</v>
      </c>
      <c r="Q3085" t="s">
        <v>15830</v>
      </c>
      <c r="R3085" t="s">
        <v>7734</v>
      </c>
      <c r="S3085" t="s">
        <v>7734</v>
      </c>
      <c r="T3085" t="s">
        <v>22691</v>
      </c>
      <c r="U3085">
        <f t="shared" si="48"/>
        <v>12364</v>
      </c>
    </row>
    <row r="3086" spans="1:21" x14ac:dyDescent="0.2">
      <c r="A3086" t="s">
        <v>17742</v>
      </c>
      <c r="B3086" t="s">
        <v>13240</v>
      </c>
      <c r="C3086">
        <v>3501005</v>
      </c>
      <c r="D3086" t="s">
        <v>6660</v>
      </c>
      <c r="E3086" t="s">
        <v>7892</v>
      </c>
      <c r="F3086" t="s">
        <v>6402</v>
      </c>
      <c r="G3086">
        <v>1069</v>
      </c>
      <c r="H3086">
        <v>12364</v>
      </c>
      <c r="I3086">
        <v>0</v>
      </c>
      <c r="J3086">
        <v>0</v>
      </c>
      <c r="K3086">
        <v>0</v>
      </c>
      <c r="L3086" t="s">
        <v>6403</v>
      </c>
      <c r="M3086">
        <v>2018</v>
      </c>
      <c r="N3086" t="s">
        <v>1463</v>
      </c>
      <c r="O3086">
        <v>99</v>
      </c>
      <c r="P3086">
        <v>3</v>
      </c>
      <c r="Q3086" t="s">
        <v>15830</v>
      </c>
      <c r="R3086" t="s">
        <v>7734</v>
      </c>
      <c r="S3086" t="s">
        <v>7734</v>
      </c>
      <c r="T3086" t="s">
        <v>22692</v>
      </c>
      <c r="U3086">
        <f t="shared" si="48"/>
        <v>12364</v>
      </c>
    </row>
    <row r="3087" spans="1:21" x14ac:dyDescent="0.2">
      <c r="A3087" t="s">
        <v>17746</v>
      </c>
      <c r="B3087" t="s">
        <v>13240</v>
      </c>
      <c r="C3087">
        <v>3501005</v>
      </c>
      <c r="D3087" t="s">
        <v>6939</v>
      </c>
      <c r="E3087" t="s">
        <v>13244</v>
      </c>
      <c r="F3087" t="s">
        <v>6402</v>
      </c>
      <c r="G3087">
        <v>746</v>
      </c>
      <c r="H3087">
        <v>4432</v>
      </c>
      <c r="I3087">
        <v>0</v>
      </c>
      <c r="J3087">
        <v>0</v>
      </c>
      <c r="K3087">
        <v>0</v>
      </c>
      <c r="L3087" t="s">
        <v>6409</v>
      </c>
      <c r="M3087">
        <v>2018</v>
      </c>
      <c r="N3087" t="s">
        <v>1479</v>
      </c>
      <c r="O3087">
        <v>99</v>
      </c>
      <c r="P3087">
        <v>1</v>
      </c>
      <c r="Q3087" t="s">
        <v>15830</v>
      </c>
      <c r="R3087" t="s">
        <v>7734</v>
      </c>
      <c r="S3087" t="s">
        <v>7734</v>
      </c>
      <c r="T3087" t="s">
        <v>5427</v>
      </c>
      <c r="U3087">
        <f t="shared" si="48"/>
        <v>12364</v>
      </c>
    </row>
    <row r="3088" spans="1:21" x14ac:dyDescent="0.2">
      <c r="A3088" t="s">
        <v>17746</v>
      </c>
      <c r="B3088" t="s">
        <v>13240</v>
      </c>
      <c r="C3088">
        <v>3501005</v>
      </c>
      <c r="D3088" t="s">
        <v>17747</v>
      </c>
      <c r="E3088" t="s">
        <v>15408</v>
      </c>
      <c r="F3088" t="s">
        <v>6402</v>
      </c>
      <c r="G3088">
        <v>784</v>
      </c>
      <c r="H3088">
        <v>4432</v>
      </c>
      <c r="I3088">
        <v>0</v>
      </c>
      <c r="J3088">
        <v>0</v>
      </c>
      <c r="K3088">
        <v>0</v>
      </c>
      <c r="L3088" t="s">
        <v>6403</v>
      </c>
      <c r="M3088">
        <v>2018</v>
      </c>
      <c r="N3088" t="s">
        <v>1479</v>
      </c>
      <c r="O3088">
        <v>99</v>
      </c>
      <c r="P3088">
        <v>1</v>
      </c>
      <c r="Q3088" t="s">
        <v>15830</v>
      </c>
      <c r="R3088" t="s">
        <v>7734</v>
      </c>
      <c r="S3088" t="s">
        <v>7734</v>
      </c>
      <c r="T3088" t="s">
        <v>22693</v>
      </c>
      <c r="U3088">
        <f t="shared" si="48"/>
        <v>12364</v>
      </c>
    </row>
    <row r="3089" spans="1:21" x14ac:dyDescent="0.2">
      <c r="A3089" t="s">
        <v>17746</v>
      </c>
      <c r="B3089" t="s">
        <v>13240</v>
      </c>
      <c r="C3089">
        <v>3501005</v>
      </c>
      <c r="D3089" t="s">
        <v>6719</v>
      </c>
      <c r="E3089" t="s">
        <v>13241</v>
      </c>
      <c r="F3089" t="s">
        <v>6402</v>
      </c>
      <c r="G3089">
        <v>2902</v>
      </c>
      <c r="H3089">
        <v>4432</v>
      </c>
      <c r="I3089">
        <v>0</v>
      </c>
      <c r="J3089">
        <v>1</v>
      </c>
      <c r="K3089">
        <v>0</v>
      </c>
      <c r="L3089" t="s">
        <v>6403</v>
      </c>
      <c r="M3089">
        <v>2018</v>
      </c>
      <c r="N3089" t="s">
        <v>1479</v>
      </c>
      <c r="O3089">
        <v>99</v>
      </c>
      <c r="P3089">
        <v>1</v>
      </c>
      <c r="Q3089" t="s">
        <v>15830</v>
      </c>
      <c r="R3089" t="s">
        <v>7734</v>
      </c>
      <c r="S3089" t="s">
        <v>7734</v>
      </c>
      <c r="T3089" t="s">
        <v>1229</v>
      </c>
      <c r="U3089">
        <f t="shared" si="48"/>
        <v>12364</v>
      </c>
    </row>
    <row r="3090" spans="1:21" x14ac:dyDescent="0.2">
      <c r="A3090" t="s">
        <v>17748</v>
      </c>
      <c r="B3090" t="s">
        <v>13240</v>
      </c>
      <c r="C3090">
        <v>3501005</v>
      </c>
      <c r="D3090" t="s">
        <v>7022</v>
      </c>
      <c r="E3090" t="s">
        <v>11090</v>
      </c>
      <c r="F3090" t="s">
        <v>6402</v>
      </c>
      <c r="G3090">
        <v>0</v>
      </c>
      <c r="H3090">
        <v>0</v>
      </c>
      <c r="I3090">
        <v>0</v>
      </c>
      <c r="J3090">
        <v>1</v>
      </c>
      <c r="K3090">
        <v>1</v>
      </c>
      <c r="L3090" t="s">
        <v>6403</v>
      </c>
      <c r="M3090">
        <v>2018</v>
      </c>
      <c r="N3090" t="s">
        <v>6404</v>
      </c>
      <c r="O3090">
        <v>99</v>
      </c>
      <c r="P3090">
        <v>1</v>
      </c>
      <c r="Q3090" t="s">
        <v>15830</v>
      </c>
      <c r="R3090" t="s">
        <v>7734</v>
      </c>
      <c r="S3090" t="s">
        <v>7734</v>
      </c>
      <c r="T3090" t="s">
        <v>22694</v>
      </c>
      <c r="U3090">
        <f t="shared" si="48"/>
        <v>12364</v>
      </c>
    </row>
    <row r="3091" spans="1:21" x14ac:dyDescent="0.2">
      <c r="A3091" t="s">
        <v>17749</v>
      </c>
      <c r="B3091" t="s">
        <v>14317</v>
      </c>
      <c r="C3091">
        <v>3540005</v>
      </c>
      <c r="D3091" t="s">
        <v>7263</v>
      </c>
      <c r="E3091" t="s">
        <v>14324</v>
      </c>
      <c r="F3091" t="s">
        <v>6402</v>
      </c>
      <c r="G3091">
        <v>520</v>
      </c>
      <c r="H3091">
        <v>2340</v>
      </c>
      <c r="I3091">
        <v>0</v>
      </c>
      <c r="J3091">
        <v>1</v>
      </c>
      <c r="K3091">
        <v>0</v>
      </c>
      <c r="L3091" t="s">
        <v>6409</v>
      </c>
      <c r="M3091">
        <v>2018</v>
      </c>
      <c r="N3091" t="s">
        <v>1463</v>
      </c>
      <c r="O3091">
        <v>1</v>
      </c>
      <c r="P3091">
        <v>2</v>
      </c>
      <c r="Q3091" t="s">
        <v>15830</v>
      </c>
      <c r="R3091" t="s">
        <v>7734</v>
      </c>
      <c r="S3091" t="s">
        <v>7734</v>
      </c>
      <c r="T3091" t="s">
        <v>5437</v>
      </c>
      <c r="U3091">
        <f t="shared" si="48"/>
        <v>4043</v>
      </c>
    </row>
    <row r="3092" spans="1:21" x14ac:dyDescent="0.2">
      <c r="A3092" t="s">
        <v>17749</v>
      </c>
      <c r="B3092" t="s">
        <v>14317</v>
      </c>
      <c r="C3092">
        <v>3540005</v>
      </c>
      <c r="D3092" t="s">
        <v>6684</v>
      </c>
      <c r="E3092" t="s">
        <v>17750</v>
      </c>
      <c r="F3092" t="s">
        <v>6402</v>
      </c>
      <c r="G3092">
        <v>440</v>
      </c>
      <c r="H3092">
        <v>2340</v>
      </c>
      <c r="I3092">
        <v>0</v>
      </c>
      <c r="J3092">
        <v>0</v>
      </c>
      <c r="K3092">
        <v>0</v>
      </c>
      <c r="L3092" t="s">
        <v>6409</v>
      </c>
      <c r="M3092">
        <v>2018</v>
      </c>
      <c r="N3092" t="s">
        <v>1463</v>
      </c>
      <c r="O3092">
        <v>1</v>
      </c>
      <c r="P3092">
        <v>2</v>
      </c>
      <c r="Q3092" t="s">
        <v>15830</v>
      </c>
      <c r="R3092" t="s">
        <v>7734</v>
      </c>
      <c r="S3092" t="s">
        <v>7734</v>
      </c>
      <c r="T3092" t="s">
        <v>22695</v>
      </c>
      <c r="U3092">
        <f t="shared" si="48"/>
        <v>4043</v>
      </c>
    </row>
    <row r="3093" spans="1:21" x14ac:dyDescent="0.2">
      <c r="A3093" t="s">
        <v>17749</v>
      </c>
      <c r="B3093" t="s">
        <v>14317</v>
      </c>
      <c r="C3093">
        <v>3540005</v>
      </c>
      <c r="D3093" t="s">
        <v>14329</v>
      </c>
      <c r="E3093" t="s">
        <v>8971</v>
      </c>
      <c r="F3093" t="s">
        <v>6402</v>
      </c>
      <c r="G3093">
        <v>938</v>
      </c>
      <c r="H3093">
        <v>2340</v>
      </c>
      <c r="I3093">
        <v>1</v>
      </c>
      <c r="J3093">
        <v>1</v>
      </c>
      <c r="K3093">
        <v>0</v>
      </c>
      <c r="L3093" t="s">
        <v>6409</v>
      </c>
      <c r="M3093">
        <v>2018</v>
      </c>
      <c r="N3093" t="s">
        <v>1463</v>
      </c>
      <c r="O3093">
        <v>1</v>
      </c>
      <c r="P3093">
        <v>2</v>
      </c>
      <c r="Q3093" t="s">
        <v>15830</v>
      </c>
      <c r="R3093" t="s">
        <v>7734</v>
      </c>
      <c r="S3093" t="s">
        <v>7734</v>
      </c>
      <c r="T3093" t="s">
        <v>5432</v>
      </c>
      <c r="U3093">
        <f t="shared" si="48"/>
        <v>4043</v>
      </c>
    </row>
    <row r="3094" spans="1:21" x14ac:dyDescent="0.2">
      <c r="A3094" t="s">
        <v>17749</v>
      </c>
      <c r="B3094" t="s">
        <v>14317</v>
      </c>
      <c r="C3094">
        <v>3540005</v>
      </c>
      <c r="D3094" t="s">
        <v>6637</v>
      </c>
      <c r="E3094" t="s">
        <v>15237</v>
      </c>
      <c r="F3094" t="s">
        <v>6402</v>
      </c>
      <c r="G3094">
        <v>442</v>
      </c>
      <c r="H3094">
        <v>2340</v>
      </c>
      <c r="I3094">
        <v>0</v>
      </c>
      <c r="J3094">
        <v>0</v>
      </c>
      <c r="K3094">
        <v>0</v>
      </c>
      <c r="L3094" t="s">
        <v>6403</v>
      </c>
      <c r="M3094">
        <v>2018</v>
      </c>
      <c r="N3094" t="s">
        <v>1463</v>
      </c>
      <c r="O3094">
        <v>1</v>
      </c>
      <c r="P3094">
        <v>2</v>
      </c>
      <c r="Q3094" t="s">
        <v>15830</v>
      </c>
      <c r="R3094" t="s">
        <v>7734</v>
      </c>
      <c r="S3094" t="s">
        <v>7734</v>
      </c>
      <c r="T3094" t="s">
        <v>22696</v>
      </c>
      <c r="U3094">
        <f t="shared" si="48"/>
        <v>4043</v>
      </c>
    </row>
    <row r="3095" spans="1:21" x14ac:dyDescent="0.2">
      <c r="A3095" t="s">
        <v>17751</v>
      </c>
      <c r="B3095" t="s">
        <v>14317</v>
      </c>
      <c r="C3095">
        <v>3540005</v>
      </c>
      <c r="D3095" t="s">
        <v>6681</v>
      </c>
      <c r="E3095" t="s">
        <v>14334</v>
      </c>
      <c r="F3095" t="s">
        <v>6402</v>
      </c>
      <c r="G3095">
        <v>1166</v>
      </c>
      <c r="H3095">
        <v>3797</v>
      </c>
      <c r="I3095">
        <v>0</v>
      </c>
      <c r="J3095">
        <v>1</v>
      </c>
      <c r="K3095">
        <v>0</v>
      </c>
      <c r="L3095" t="s">
        <v>6409</v>
      </c>
      <c r="M3095">
        <v>2018</v>
      </c>
      <c r="N3095" t="s">
        <v>1463</v>
      </c>
      <c r="O3095">
        <v>2</v>
      </c>
      <c r="P3095">
        <v>2</v>
      </c>
      <c r="Q3095" t="s">
        <v>15830</v>
      </c>
      <c r="R3095" t="s">
        <v>7734</v>
      </c>
      <c r="S3095" t="s">
        <v>7734</v>
      </c>
      <c r="T3095" t="s">
        <v>22697</v>
      </c>
      <c r="U3095">
        <f t="shared" si="48"/>
        <v>4043</v>
      </c>
    </row>
    <row r="3096" spans="1:21" x14ac:dyDescent="0.2">
      <c r="A3096" t="s">
        <v>17751</v>
      </c>
      <c r="B3096" t="s">
        <v>14317</v>
      </c>
      <c r="C3096">
        <v>3540005</v>
      </c>
      <c r="D3096" t="s">
        <v>15536</v>
      </c>
      <c r="E3096" t="s">
        <v>17752</v>
      </c>
      <c r="F3096" t="s">
        <v>6402</v>
      </c>
      <c r="G3096">
        <v>548</v>
      </c>
      <c r="H3096">
        <v>3797</v>
      </c>
      <c r="I3096">
        <v>0</v>
      </c>
      <c r="J3096">
        <v>0</v>
      </c>
      <c r="K3096">
        <v>0</v>
      </c>
      <c r="L3096" t="s">
        <v>6403</v>
      </c>
      <c r="M3096">
        <v>2018</v>
      </c>
      <c r="N3096" t="s">
        <v>1463</v>
      </c>
      <c r="O3096">
        <v>2</v>
      </c>
      <c r="P3096">
        <v>2</v>
      </c>
      <c r="Q3096" t="s">
        <v>15830</v>
      </c>
      <c r="R3096" t="s">
        <v>7734</v>
      </c>
      <c r="S3096" t="s">
        <v>7734</v>
      </c>
      <c r="T3096" t="s">
        <v>22698</v>
      </c>
      <c r="U3096">
        <f t="shared" si="48"/>
        <v>4043</v>
      </c>
    </row>
    <row r="3097" spans="1:21" x14ac:dyDescent="0.2">
      <c r="A3097" t="s">
        <v>17751</v>
      </c>
      <c r="B3097" t="s">
        <v>14317</v>
      </c>
      <c r="C3097">
        <v>3540005</v>
      </c>
      <c r="D3097" t="s">
        <v>6624</v>
      </c>
      <c r="E3097" t="s">
        <v>7473</v>
      </c>
      <c r="F3097" t="s">
        <v>6402</v>
      </c>
      <c r="G3097">
        <v>630</v>
      </c>
      <c r="H3097">
        <v>3797</v>
      </c>
      <c r="I3097">
        <v>1</v>
      </c>
      <c r="J3097">
        <v>0</v>
      </c>
      <c r="K3097">
        <v>0</v>
      </c>
      <c r="L3097" t="s">
        <v>6403</v>
      </c>
      <c r="M3097">
        <v>2018</v>
      </c>
      <c r="N3097" t="s">
        <v>1463</v>
      </c>
      <c r="O3097">
        <v>2</v>
      </c>
      <c r="P3097">
        <v>2</v>
      </c>
      <c r="Q3097" t="s">
        <v>15830</v>
      </c>
      <c r="R3097" t="s">
        <v>7734</v>
      </c>
      <c r="S3097" t="s">
        <v>7734</v>
      </c>
      <c r="T3097" t="s">
        <v>22699</v>
      </c>
      <c r="U3097">
        <f t="shared" si="48"/>
        <v>4043</v>
      </c>
    </row>
    <row r="3098" spans="1:21" x14ac:dyDescent="0.2">
      <c r="A3098" t="s">
        <v>17751</v>
      </c>
      <c r="B3098" t="s">
        <v>14317</v>
      </c>
      <c r="C3098">
        <v>3540005</v>
      </c>
      <c r="D3098" t="s">
        <v>6612</v>
      </c>
      <c r="E3098" t="s">
        <v>14333</v>
      </c>
      <c r="F3098" t="s">
        <v>6402</v>
      </c>
      <c r="G3098">
        <v>1453</v>
      </c>
      <c r="H3098">
        <v>3797</v>
      </c>
      <c r="I3098">
        <v>0</v>
      </c>
      <c r="J3098">
        <v>1</v>
      </c>
      <c r="K3098">
        <v>0</v>
      </c>
      <c r="L3098" t="s">
        <v>6403</v>
      </c>
      <c r="M3098">
        <v>2018</v>
      </c>
      <c r="N3098" t="s">
        <v>1463</v>
      </c>
      <c r="O3098">
        <v>2</v>
      </c>
      <c r="P3098">
        <v>2</v>
      </c>
      <c r="Q3098" t="s">
        <v>15830</v>
      </c>
      <c r="R3098" t="s">
        <v>7734</v>
      </c>
      <c r="S3098" t="s">
        <v>7734</v>
      </c>
      <c r="T3098" t="s">
        <v>5430</v>
      </c>
      <c r="U3098">
        <f t="shared" si="48"/>
        <v>4043</v>
      </c>
    </row>
    <row r="3099" spans="1:21" x14ac:dyDescent="0.2">
      <c r="A3099" t="s">
        <v>17753</v>
      </c>
      <c r="B3099" t="s">
        <v>14317</v>
      </c>
      <c r="C3099">
        <v>3540005</v>
      </c>
      <c r="D3099" t="s">
        <v>6566</v>
      </c>
      <c r="E3099" t="s">
        <v>14336</v>
      </c>
      <c r="F3099" t="s">
        <v>6402</v>
      </c>
      <c r="G3099">
        <v>325</v>
      </c>
      <c r="H3099">
        <v>516</v>
      </c>
      <c r="I3099">
        <v>1</v>
      </c>
      <c r="J3099">
        <v>1</v>
      </c>
      <c r="K3099">
        <v>0</v>
      </c>
      <c r="L3099" t="s">
        <v>6403</v>
      </c>
      <c r="M3099">
        <v>2018</v>
      </c>
      <c r="N3099" t="s">
        <v>1463</v>
      </c>
      <c r="O3099">
        <v>3</v>
      </c>
      <c r="P3099">
        <v>1</v>
      </c>
      <c r="Q3099" t="s">
        <v>15830</v>
      </c>
      <c r="R3099" t="s">
        <v>7734</v>
      </c>
      <c r="S3099" t="s">
        <v>7734</v>
      </c>
      <c r="T3099" t="s">
        <v>5429</v>
      </c>
      <c r="U3099">
        <f t="shared" si="48"/>
        <v>4043</v>
      </c>
    </row>
    <row r="3100" spans="1:21" x14ac:dyDescent="0.2">
      <c r="A3100" t="s">
        <v>17753</v>
      </c>
      <c r="B3100" t="s">
        <v>14317</v>
      </c>
      <c r="C3100">
        <v>3540005</v>
      </c>
      <c r="D3100" t="s">
        <v>6440</v>
      </c>
      <c r="E3100" t="s">
        <v>14707</v>
      </c>
      <c r="F3100" t="s">
        <v>6402</v>
      </c>
      <c r="G3100">
        <v>191</v>
      </c>
      <c r="H3100">
        <v>516</v>
      </c>
      <c r="I3100">
        <v>0</v>
      </c>
      <c r="J3100">
        <v>0</v>
      </c>
      <c r="K3100">
        <v>0</v>
      </c>
      <c r="L3100" t="s">
        <v>6403</v>
      </c>
      <c r="M3100">
        <v>2018</v>
      </c>
      <c r="N3100" t="s">
        <v>1463</v>
      </c>
      <c r="O3100">
        <v>3</v>
      </c>
      <c r="P3100">
        <v>1</v>
      </c>
      <c r="Q3100" t="s">
        <v>15830</v>
      </c>
      <c r="R3100" t="s">
        <v>7734</v>
      </c>
      <c r="S3100" t="s">
        <v>7734</v>
      </c>
      <c r="T3100" t="s">
        <v>22700</v>
      </c>
      <c r="U3100">
        <f t="shared" si="48"/>
        <v>4043</v>
      </c>
    </row>
    <row r="3101" spans="1:21" x14ac:dyDescent="0.2">
      <c r="A3101" t="s">
        <v>17754</v>
      </c>
      <c r="B3101" t="s">
        <v>14317</v>
      </c>
      <c r="C3101">
        <v>3540005</v>
      </c>
      <c r="D3101" t="s">
        <v>6493</v>
      </c>
      <c r="E3101" t="s">
        <v>14319</v>
      </c>
      <c r="F3101" t="s">
        <v>6402</v>
      </c>
      <c r="G3101">
        <v>2533</v>
      </c>
      <c r="H3101">
        <v>3851</v>
      </c>
      <c r="I3101">
        <v>0</v>
      </c>
      <c r="J3101">
        <v>1</v>
      </c>
      <c r="K3101">
        <v>0</v>
      </c>
      <c r="L3101" t="s">
        <v>6403</v>
      </c>
      <c r="M3101">
        <v>2018</v>
      </c>
      <c r="N3101" t="s">
        <v>1479</v>
      </c>
      <c r="O3101">
        <v>99</v>
      </c>
      <c r="P3101">
        <v>1</v>
      </c>
      <c r="Q3101" t="s">
        <v>15830</v>
      </c>
      <c r="R3101" t="s">
        <v>7734</v>
      </c>
      <c r="S3101" t="s">
        <v>7734</v>
      </c>
      <c r="T3101" t="s">
        <v>5434</v>
      </c>
      <c r="U3101">
        <f t="shared" si="48"/>
        <v>4043</v>
      </c>
    </row>
    <row r="3102" spans="1:21" x14ac:dyDescent="0.2">
      <c r="A3102" t="s">
        <v>17754</v>
      </c>
      <c r="B3102" t="s">
        <v>14317</v>
      </c>
      <c r="C3102">
        <v>3540005</v>
      </c>
      <c r="D3102" t="s">
        <v>6559</v>
      </c>
      <c r="E3102" t="s">
        <v>7180</v>
      </c>
      <c r="F3102" t="s">
        <v>6402</v>
      </c>
      <c r="G3102">
        <v>1318</v>
      </c>
      <c r="H3102">
        <v>3851</v>
      </c>
      <c r="I3102">
        <v>1</v>
      </c>
      <c r="J3102">
        <v>0</v>
      </c>
      <c r="K3102">
        <v>0</v>
      </c>
      <c r="L3102" t="s">
        <v>6403</v>
      </c>
      <c r="M3102">
        <v>2018</v>
      </c>
      <c r="N3102" t="s">
        <v>1479</v>
      </c>
      <c r="O3102">
        <v>99</v>
      </c>
      <c r="P3102">
        <v>1</v>
      </c>
      <c r="Q3102" t="s">
        <v>15830</v>
      </c>
      <c r="R3102" t="s">
        <v>7734</v>
      </c>
      <c r="S3102" t="s">
        <v>7734</v>
      </c>
      <c r="T3102" t="s">
        <v>22701</v>
      </c>
      <c r="U3102">
        <f t="shared" si="48"/>
        <v>4043</v>
      </c>
    </row>
    <row r="3103" spans="1:21" x14ac:dyDescent="0.2">
      <c r="A3103" t="s">
        <v>17755</v>
      </c>
      <c r="B3103" t="s">
        <v>14317</v>
      </c>
      <c r="C3103">
        <v>3540005</v>
      </c>
      <c r="D3103" t="s">
        <v>7550</v>
      </c>
      <c r="E3103" t="s">
        <v>6454</v>
      </c>
      <c r="F3103" t="s">
        <v>6402</v>
      </c>
      <c r="G3103">
        <v>1198</v>
      </c>
      <c r="H3103">
        <v>4043</v>
      </c>
      <c r="I3103">
        <v>1</v>
      </c>
      <c r="J3103">
        <v>0</v>
      </c>
      <c r="K3103">
        <v>0</v>
      </c>
      <c r="L3103" t="s">
        <v>6409</v>
      </c>
      <c r="M3103">
        <v>2018</v>
      </c>
      <c r="N3103" t="s">
        <v>6404</v>
      </c>
      <c r="O3103">
        <v>99</v>
      </c>
      <c r="P3103">
        <v>1</v>
      </c>
      <c r="Q3103" t="s">
        <v>15830</v>
      </c>
      <c r="R3103" t="s">
        <v>7734</v>
      </c>
      <c r="S3103" t="s">
        <v>7734</v>
      </c>
      <c r="T3103" t="s">
        <v>1231</v>
      </c>
      <c r="U3103">
        <f t="shared" si="48"/>
        <v>4043</v>
      </c>
    </row>
    <row r="3104" spans="1:21" x14ac:dyDescent="0.2">
      <c r="A3104" t="s">
        <v>17755</v>
      </c>
      <c r="B3104" t="s">
        <v>14317</v>
      </c>
      <c r="C3104">
        <v>3540005</v>
      </c>
      <c r="D3104" t="s">
        <v>6822</v>
      </c>
      <c r="E3104" t="s">
        <v>9879</v>
      </c>
      <c r="F3104" t="s">
        <v>6402</v>
      </c>
      <c r="G3104">
        <v>2257</v>
      </c>
      <c r="H3104">
        <v>4043</v>
      </c>
      <c r="I3104">
        <v>0</v>
      </c>
      <c r="J3104">
        <v>1</v>
      </c>
      <c r="K3104">
        <v>0</v>
      </c>
      <c r="L3104" t="s">
        <v>6403</v>
      </c>
      <c r="M3104">
        <v>2018</v>
      </c>
      <c r="N3104" t="s">
        <v>6404</v>
      </c>
      <c r="O3104">
        <v>99</v>
      </c>
      <c r="P3104">
        <v>1</v>
      </c>
      <c r="Q3104" t="s">
        <v>15830</v>
      </c>
      <c r="R3104" t="s">
        <v>7734</v>
      </c>
      <c r="S3104" t="s">
        <v>7734</v>
      </c>
      <c r="T3104" t="s">
        <v>1230</v>
      </c>
      <c r="U3104">
        <f t="shared" si="48"/>
        <v>4043</v>
      </c>
    </row>
    <row r="3105" spans="1:21" x14ac:dyDescent="0.2">
      <c r="A3105" t="s">
        <v>17755</v>
      </c>
      <c r="B3105" t="s">
        <v>14317</v>
      </c>
      <c r="C3105">
        <v>3540005</v>
      </c>
      <c r="D3105" t="s">
        <v>6406</v>
      </c>
      <c r="E3105" t="s">
        <v>17756</v>
      </c>
      <c r="F3105" t="s">
        <v>6402</v>
      </c>
      <c r="G3105">
        <v>532</v>
      </c>
      <c r="H3105">
        <v>4043</v>
      </c>
      <c r="I3105">
        <v>0</v>
      </c>
      <c r="J3105">
        <v>0</v>
      </c>
      <c r="K3105">
        <v>0</v>
      </c>
      <c r="L3105" t="s">
        <v>6403</v>
      </c>
      <c r="M3105">
        <v>2018</v>
      </c>
      <c r="N3105" t="s">
        <v>6404</v>
      </c>
      <c r="O3105">
        <v>99</v>
      </c>
      <c r="P3105">
        <v>1</v>
      </c>
      <c r="Q3105" t="s">
        <v>15830</v>
      </c>
      <c r="R3105" t="s">
        <v>7734</v>
      </c>
      <c r="S3105" t="s">
        <v>7734</v>
      </c>
      <c r="T3105" t="s">
        <v>22702</v>
      </c>
      <c r="U3105">
        <f t="shared" si="48"/>
        <v>4043</v>
      </c>
    </row>
    <row r="3106" spans="1:21" x14ac:dyDescent="0.2">
      <c r="A3106" t="s">
        <v>17755</v>
      </c>
      <c r="B3106" t="s">
        <v>14317</v>
      </c>
      <c r="C3106">
        <v>3540005</v>
      </c>
      <c r="D3106" t="s">
        <v>6423</v>
      </c>
      <c r="E3106" t="s">
        <v>14336</v>
      </c>
      <c r="F3106" t="s">
        <v>6402</v>
      </c>
      <c r="G3106">
        <v>56</v>
      </c>
      <c r="H3106">
        <v>4043</v>
      </c>
      <c r="I3106">
        <v>0</v>
      </c>
      <c r="J3106">
        <v>0</v>
      </c>
      <c r="K3106">
        <v>0</v>
      </c>
      <c r="L3106" t="s">
        <v>6403</v>
      </c>
      <c r="M3106">
        <v>2018</v>
      </c>
      <c r="N3106" t="s">
        <v>6404</v>
      </c>
      <c r="O3106">
        <v>99</v>
      </c>
      <c r="P3106">
        <v>1</v>
      </c>
      <c r="Q3106" t="s">
        <v>15830</v>
      </c>
      <c r="R3106" t="s">
        <v>7734</v>
      </c>
      <c r="S3106" t="s">
        <v>7734</v>
      </c>
      <c r="T3106" t="s">
        <v>22703</v>
      </c>
      <c r="U3106">
        <f t="shared" si="48"/>
        <v>4043</v>
      </c>
    </row>
    <row r="3107" spans="1:21" x14ac:dyDescent="0.2">
      <c r="A3107" t="s">
        <v>17757</v>
      </c>
      <c r="B3107" t="s">
        <v>9881</v>
      </c>
      <c r="C3107">
        <v>3501011</v>
      </c>
      <c r="D3107" t="s">
        <v>8687</v>
      </c>
      <c r="E3107" t="s">
        <v>11440</v>
      </c>
      <c r="F3107" t="s">
        <v>6402</v>
      </c>
      <c r="G3107">
        <v>1265</v>
      </c>
      <c r="H3107">
        <v>13267</v>
      </c>
      <c r="I3107">
        <v>0</v>
      </c>
      <c r="J3107">
        <v>0</v>
      </c>
      <c r="K3107">
        <v>0</v>
      </c>
      <c r="L3107" t="s">
        <v>6409</v>
      </c>
      <c r="M3107">
        <v>2018</v>
      </c>
      <c r="N3107" t="s">
        <v>1463</v>
      </c>
      <c r="O3107">
        <v>99</v>
      </c>
      <c r="P3107">
        <v>3</v>
      </c>
      <c r="Q3107" t="s">
        <v>15830</v>
      </c>
      <c r="R3107" t="s">
        <v>7734</v>
      </c>
      <c r="S3107" t="s">
        <v>7734</v>
      </c>
      <c r="T3107" t="s">
        <v>22704</v>
      </c>
      <c r="U3107">
        <f t="shared" si="48"/>
        <v>13267</v>
      </c>
    </row>
    <row r="3108" spans="1:21" x14ac:dyDescent="0.2">
      <c r="A3108" t="s">
        <v>17757</v>
      </c>
      <c r="B3108" t="s">
        <v>9881</v>
      </c>
      <c r="C3108">
        <v>3501011</v>
      </c>
      <c r="D3108" t="s">
        <v>7578</v>
      </c>
      <c r="E3108" t="s">
        <v>9886</v>
      </c>
      <c r="F3108" t="s">
        <v>6402</v>
      </c>
      <c r="G3108">
        <v>1092</v>
      </c>
      <c r="H3108">
        <v>13267</v>
      </c>
      <c r="I3108">
        <v>0</v>
      </c>
      <c r="J3108">
        <v>0</v>
      </c>
      <c r="K3108">
        <v>0</v>
      </c>
      <c r="L3108" t="s">
        <v>6409</v>
      </c>
      <c r="M3108">
        <v>2018</v>
      </c>
      <c r="N3108" t="s">
        <v>1463</v>
      </c>
      <c r="O3108">
        <v>99</v>
      </c>
      <c r="P3108">
        <v>3</v>
      </c>
      <c r="Q3108" t="s">
        <v>15830</v>
      </c>
      <c r="R3108" t="s">
        <v>7734</v>
      </c>
      <c r="S3108" t="s">
        <v>7734</v>
      </c>
      <c r="T3108" t="s">
        <v>5452</v>
      </c>
      <c r="U3108">
        <f t="shared" si="48"/>
        <v>13267</v>
      </c>
    </row>
    <row r="3109" spans="1:21" x14ac:dyDescent="0.2">
      <c r="A3109" t="s">
        <v>17757</v>
      </c>
      <c r="B3109" t="s">
        <v>9881</v>
      </c>
      <c r="C3109">
        <v>3501011</v>
      </c>
      <c r="D3109" t="s">
        <v>6656</v>
      </c>
      <c r="E3109" t="s">
        <v>17758</v>
      </c>
      <c r="F3109" t="s">
        <v>6402</v>
      </c>
      <c r="G3109">
        <v>2318</v>
      </c>
      <c r="H3109">
        <v>13267</v>
      </c>
      <c r="I3109">
        <v>0</v>
      </c>
      <c r="J3109">
        <v>1</v>
      </c>
      <c r="K3109">
        <v>0</v>
      </c>
      <c r="L3109" t="s">
        <v>6409</v>
      </c>
      <c r="M3109">
        <v>2018</v>
      </c>
      <c r="N3109" t="s">
        <v>1463</v>
      </c>
      <c r="O3109">
        <v>99</v>
      </c>
      <c r="P3109">
        <v>3</v>
      </c>
      <c r="Q3109" t="s">
        <v>15830</v>
      </c>
      <c r="R3109" t="s">
        <v>7734</v>
      </c>
      <c r="S3109" t="s">
        <v>7734</v>
      </c>
      <c r="T3109" t="s">
        <v>22705</v>
      </c>
      <c r="U3109">
        <f t="shared" si="48"/>
        <v>13267</v>
      </c>
    </row>
    <row r="3110" spans="1:21" x14ac:dyDescent="0.2">
      <c r="A3110" t="s">
        <v>17757</v>
      </c>
      <c r="B3110" t="s">
        <v>9881</v>
      </c>
      <c r="C3110">
        <v>3501011</v>
      </c>
      <c r="D3110" t="s">
        <v>7261</v>
      </c>
      <c r="E3110" t="s">
        <v>15239</v>
      </c>
      <c r="F3110" t="s">
        <v>6402</v>
      </c>
      <c r="G3110">
        <v>1509</v>
      </c>
      <c r="H3110">
        <v>13267</v>
      </c>
      <c r="I3110">
        <v>1</v>
      </c>
      <c r="J3110">
        <v>0</v>
      </c>
      <c r="K3110">
        <v>0</v>
      </c>
      <c r="L3110" t="s">
        <v>6409</v>
      </c>
      <c r="M3110">
        <v>2018</v>
      </c>
      <c r="N3110" t="s">
        <v>1463</v>
      </c>
      <c r="O3110">
        <v>99</v>
      </c>
      <c r="P3110">
        <v>3</v>
      </c>
      <c r="Q3110" t="s">
        <v>15830</v>
      </c>
      <c r="R3110" t="s">
        <v>7734</v>
      </c>
      <c r="S3110" t="s">
        <v>7734</v>
      </c>
      <c r="T3110" t="s">
        <v>22706</v>
      </c>
      <c r="U3110">
        <f t="shared" si="48"/>
        <v>13267</v>
      </c>
    </row>
    <row r="3111" spans="1:21" x14ac:dyDescent="0.2">
      <c r="A3111" t="s">
        <v>17757</v>
      </c>
      <c r="B3111" t="s">
        <v>9881</v>
      </c>
      <c r="C3111">
        <v>3501011</v>
      </c>
      <c r="D3111" t="s">
        <v>7111</v>
      </c>
      <c r="E3111" t="s">
        <v>6743</v>
      </c>
      <c r="F3111" t="s">
        <v>6402</v>
      </c>
      <c r="G3111">
        <v>1663</v>
      </c>
      <c r="H3111">
        <v>13267</v>
      </c>
      <c r="I3111">
        <v>0</v>
      </c>
      <c r="J3111">
        <v>1</v>
      </c>
      <c r="K3111">
        <v>0</v>
      </c>
      <c r="L3111" t="s">
        <v>6409</v>
      </c>
      <c r="M3111">
        <v>2018</v>
      </c>
      <c r="N3111" t="s">
        <v>1463</v>
      </c>
      <c r="O3111">
        <v>99</v>
      </c>
      <c r="P3111">
        <v>3</v>
      </c>
      <c r="Q3111" t="s">
        <v>15830</v>
      </c>
      <c r="R3111" t="s">
        <v>7734</v>
      </c>
      <c r="S3111" t="s">
        <v>7734</v>
      </c>
      <c r="T3111" t="s">
        <v>5447</v>
      </c>
      <c r="U3111">
        <f t="shared" si="48"/>
        <v>13267</v>
      </c>
    </row>
    <row r="3112" spans="1:21" x14ac:dyDescent="0.2">
      <c r="A3112" t="s">
        <v>17757</v>
      </c>
      <c r="B3112" t="s">
        <v>9881</v>
      </c>
      <c r="C3112">
        <v>3501011</v>
      </c>
      <c r="D3112" t="s">
        <v>8475</v>
      </c>
      <c r="E3112" t="s">
        <v>17759</v>
      </c>
      <c r="F3112" t="s">
        <v>6402</v>
      </c>
      <c r="G3112">
        <v>977</v>
      </c>
      <c r="H3112">
        <v>13267</v>
      </c>
      <c r="I3112">
        <v>0</v>
      </c>
      <c r="J3112">
        <v>0</v>
      </c>
      <c r="K3112">
        <v>0</v>
      </c>
      <c r="L3112" t="s">
        <v>6403</v>
      </c>
      <c r="M3112">
        <v>2018</v>
      </c>
      <c r="N3112" t="s">
        <v>1463</v>
      </c>
      <c r="O3112">
        <v>99</v>
      </c>
      <c r="P3112">
        <v>3</v>
      </c>
      <c r="Q3112" t="s">
        <v>15830</v>
      </c>
      <c r="R3112" t="s">
        <v>7734</v>
      </c>
      <c r="S3112" t="s">
        <v>7734</v>
      </c>
      <c r="T3112" t="s">
        <v>22707</v>
      </c>
      <c r="U3112">
        <f t="shared" si="48"/>
        <v>13267</v>
      </c>
    </row>
    <row r="3113" spans="1:21" x14ac:dyDescent="0.2">
      <c r="A3113" t="s">
        <v>17757</v>
      </c>
      <c r="B3113" t="s">
        <v>9881</v>
      </c>
      <c r="C3113">
        <v>3501011</v>
      </c>
      <c r="D3113" t="s">
        <v>6857</v>
      </c>
      <c r="E3113" t="s">
        <v>9727</v>
      </c>
      <c r="F3113" t="s">
        <v>6402</v>
      </c>
      <c r="G3113">
        <v>1892</v>
      </c>
      <c r="H3113">
        <v>13267</v>
      </c>
      <c r="I3113">
        <v>0</v>
      </c>
      <c r="J3113">
        <v>1</v>
      </c>
      <c r="K3113">
        <v>0</v>
      </c>
      <c r="L3113" t="s">
        <v>6403</v>
      </c>
      <c r="M3113">
        <v>2018</v>
      </c>
      <c r="N3113" t="s">
        <v>1463</v>
      </c>
      <c r="O3113">
        <v>99</v>
      </c>
      <c r="P3113">
        <v>3</v>
      </c>
      <c r="Q3113" t="s">
        <v>15830</v>
      </c>
      <c r="R3113" t="s">
        <v>7734</v>
      </c>
      <c r="S3113" t="s">
        <v>7734</v>
      </c>
      <c r="T3113" t="s">
        <v>5450</v>
      </c>
      <c r="U3113">
        <f t="shared" si="48"/>
        <v>13267</v>
      </c>
    </row>
    <row r="3114" spans="1:21" x14ac:dyDescent="0.2">
      <c r="A3114" t="s">
        <v>17757</v>
      </c>
      <c r="B3114" t="s">
        <v>9881</v>
      </c>
      <c r="C3114">
        <v>3501011</v>
      </c>
      <c r="D3114" t="s">
        <v>6803</v>
      </c>
      <c r="E3114" t="s">
        <v>15401</v>
      </c>
      <c r="F3114" t="s">
        <v>6402</v>
      </c>
      <c r="G3114">
        <v>1588</v>
      </c>
      <c r="H3114">
        <v>13267</v>
      </c>
      <c r="I3114">
        <v>0</v>
      </c>
      <c r="J3114">
        <v>0</v>
      </c>
      <c r="K3114">
        <v>0</v>
      </c>
      <c r="L3114" t="s">
        <v>6403</v>
      </c>
      <c r="M3114">
        <v>2018</v>
      </c>
      <c r="N3114" t="s">
        <v>1463</v>
      </c>
      <c r="O3114">
        <v>99</v>
      </c>
      <c r="P3114">
        <v>3</v>
      </c>
      <c r="Q3114" t="s">
        <v>15830</v>
      </c>
      <c r="R3114" t="s">
        <v>7734</v>
      </c>
      <c r="S3114" t="s">
        <v>7734</v>
      </c>
      <c r="T3114" t="s">
        <v>22708</v>
      </c>
      <c r="U3114">
        <f t="shared" si="48"/>
        <v>13267</v>
      </c>
    </row>
    <row r="3115" spans="1:21" x14ac:dyDescent="0.2">
      <c r="A3115" t="s">
        <v>17757</v>
      </c>
      <c r="B3115" t="s">
        <v>9881</v>
      </c>
      <c r="C3115">
        <v>3501011</v>
      </c>
      <c r="D3115" t="s">
        <v>6736</v>
      </c>
      <c r="E3115" t="s">
        <v>17760</v>
      </c>
      <c r="F3115" t="s">
        <v>6402</v>
      </c>
      <c r="G3115">
        <v>963</v>
      </c>
      <c r="H3115">
        <v>13267</v>
      </c>
      <c r="I3115">
        <v>0</v>
      </c>
      <c r="J3115">
        <v>0</v>
      </c>
      <c r="K3115">
        <v>0</v>
      </c>
      <c r="L3115" t="s">
        <v>6403</v>
      </c>
      <c r="M3115">
        <v>2018</v>
      </c>
      <c r="N3115" t="s">
        <v>1463</v>
      </c>
      <c r="O3115">
        <v>99</v>
      </c>
      <c r="P3115">
        <v>3</v>
      </c>
      <c r="Q3115" t="s">
        <v>15830</v>
      </c>
      <c r="R3115" t="s">
        <v>7734</v>
      </c>
      <c r="S3115" t="s">
        <v>7734</v>
      </c>
      <c r="T3115" t="s">
        <v>22709</v>
      </c>
      <c r="U3115">
        <f t="shared" si="48"/>
        <v>13267</v>
      </c>
    </row>
    <row r="3116" spans="1:21" x14ac:dyDescent="0.2">
      <c r="A3116" t="s">
        <v>17761</v>
      </c>
      <c r="B3116" t="s">
        <v>9881</v>
      </c>
      <c r="C3116">
        <v>3501011</v>
      </c>
      <c r="D3116" t="s">
        <v>6425</v>
      </c>
      <c r="E3116" t="s">
        <v>6544</v>
      </c>
      <c r="F3116" t="s">
        <v>6402</v>
      </c>
      <c r="G3116">
        <v>2587</v>
      </c>
      <c r="H3116">
        <v>4894</v>
      </c>
      <c r="I3116">
        <v>1</v>
      </c>
      <c r="J3116">
        <v>1</v>
      </c>
      <c r="K3116">
        <v>0</v>
      </c>
      <c r="L3116" t="s">
        <v>6403</v>
      </c>
      <c r="M3116">
        <v>2018</v>
      </c>
      <c r="N3116" t="s">
        <v>1479</v>
      </c>
      <c r="O3116">
        <v>99</v>
      </c>
      <c r="P3116">
        <v>1</v>
      </c>
      <c r="Q3116" t="s">
        <v>15830</v>
      </c>
      <c r="R3116" t="s">
        <v>7734</v>
      </c>
      <c r="S3116" t="s">
        <v>7734</v>
      </c>
      <c r="T3116" t="s">
        <v>1234</v>
      </c>
      <c r="U3116">
        <f t="shared" si="48"/>
        <v>13267</v>
      </c>
    </row>
    <row r="3117" spans="1:21" x14ac:dyDescent="0.2">
      <c r="A3117" t="s">
        <v>17761</v>
      </c>
      <c r="B3117" t="s">
        <v>9881</v>
      </c>
      <c r="C3117">
        <v>3501011</v>
      </c>
      <c r="D3117" t="s">
        <v>6591</v>
      </c>
      <c r="E3117" t="s">
        <v>9884</v>
      </c>
      <c r="F3117" t="s">
        <v>6402</v>
      </c>
      <c r="G3117">
        <v>2307</v>
      </c>
      <c r="H3117">
        <v>4894</v>
      </c>
      <c r="I3117">
        <v>1</v>
      </c>
      <c r="J3117">
        <v>0</v>
      </c>
      <c r="K3117">
        <v>0</v>
      </c>
      <c r="L3117" t="s">
        <v>6403</v>
      </c>
      <c r="M3117">
        <v>2018</v>
      </c>
      <c r="N3117" t="s">
        <v>1479</v>
      </c>
      <c r="O3117">
        <v>99</v>
      </c>
      <c r="P3117">
        <v>1</v>
      </c>
      <c r="Q3117" t="s">
        <v>15830</v>
      </c>
      <c r="R3117" t="s">
        <v>7734</v>
      </c>
      <c r="S3117" t="s">
        <v>7734</v>
      </c>
      <c r="T3117" t="s">
        <v>5451</v>
      </c>
      <c r="U3117">
        <f t="shared" si="48"/>
        <v>13267</v>
      </c>
    </row>
    <row r="3118" spans="1:21" x14ac:dyDescent="0.2">
      <c r="A3118" t="s">
        <v>17762</v>
      </c>
      <c r="B3118" t="s">
        <v>9881</v>
      </c>
      <c r="C3118">
        <v>3501011</v>
      </c>
      <c r="D3118" t="s">
        <v>7272</v>
      </c>
      <c r="E3118" t="s">
        <v>6942</v>
      </c>
      <c r="F3118" t="s">
        <v>6402</v>
      </c>
      <c r="G3118">
        <v>2097</v>
      </c>
      <c r="H3118">
        <v>5044</v>
      </c>
      <c r="I3118">
        <v>1</v>
      </c>
      <c r="J3118">
        <v>0</v>
      </c>
      <c r="K3118">
        <v>0</v>
      </c>
      <c r="L3118" t="s">
        <v>6409</v>
      </c>
      <c r="M3118">
        <v>2018</v>
      </c>
      <c r="N3118" t="s">
        <v>6404</v>
      </c>
      <c r="O3118">
        <v>99</v>
      </c>
      <c r="P3118">
        <v>1</v>
      </c>
      <c r="Q3118" t="s">
        <v>15830</v>
      </c>
      <c r="R3118" t="s">
        <v>7734</v>
      </c>
      <c r="S3118" t="s">
        <v>7734</v>
      </c>
      <c r="T3118" t="s">
        <v>22710</v>
      </c>
      <c r="U3118">
        <f t="shared" si="48"/>
        <v>13267</v>
      </c>
    </row>
    <row r="3119" spans="1:21" x14ac:dyDescent="0.2">
      <c r="A3119" t="s">
        <v>17762</v>
      </c>
      <c r="B3119" t="s">
        <v>9881</v>
      </c>
      <c r="C3119">
        <v>3501011</v>
      </c>
      <c r="D3119" t="s">
        <v>6530</v>
      </c>
      <c r="E3119" t="s">
        <v>15260</v>
      </c>
      <c r="F3119" t="s">
        <v>6402</v>
      </c>
      <c r="G3119">
        <v>636</v>
      </c>
      <c r="H3119">
        <v>5044</v>
      </c>
      <c r="I3119">
        <v>0</v>
      </c>
      <c r="J3119">
        <v>0</v>
      </c>
      <c r="K3119">
        <v>0</v>
      </c>
      <c r="L3119" t="s">
        <v>6403</v>
      </c>
      <c r="M3119">
        <v>2018</v>
      </c>
      <c r="N3119" t="s">
        <v>6404</v>
      </c>
      <c r="O3119">
        <v>99</v>
      </c>
      <c r="P3119">
        <v>1</v>
      </c>
      <c r="Q3119" t="s">
        <v>15830</v>
      </c>
      <c r="R3119" t="s">
        <v>7734</v>
      </c>
      <c r="S3119" t="s">
        <v>7734</v>
      </c>
      <c r="T3119" t="s">
        <v>22711</v>
      </c>
      <c r="U3119">
        <f t="shared" si="48"/>
        <v>13267</v>
      </c>
    </row>
    <row r="3120" spans="1:21" x14ac:dyDescent="0.2">
      <c r="A3120" t="s">
        <v>17762</v>
      </c>
      <c r="B3120" t="s">
        <v>9881</v>
      </c>
      <c r="C3120">
        <v>3501011</v>
      </c>
      <c r="D3120" t="s">
        <v>6747</v>
      </c>
      <c r="E3120" t="s">
        <v>17763</v>
      </c>
      <c r="F3120" t="s">
        <v>6402</v>
      </c>
      <c r="G3120">
        <v>2311</v>
      </c>
      <c r="H3120">
        <v>5044</v>
      </c>
      <c r="I3120">
        <v>0</v>
      </c>
      <c r="J3120">
        <v>1</v>
      </c>
      <c r="K3120">
        <v>0</v>
      </c>
      <c r="L3120" t="s">
        <v>6403</v>
      </c>
      <c r="M3120">
        <v>2018</v>
      </c>
      <c r="N3120" t="s">
        <v>6404</v>
      </c>
      <c r="O3120">
        <v>99</v>
      </c>
      <c r="P3120">
        <v>1</v>
      </c>
      <c r="Q3120" t="s">
        <v>15830</v>
      </c>
      <c r="R3120" t="s">
        <v>7734</v>
      </c>
      <c r="S3120" t="s">
        <v>7734</v>
      </c>
      <c r="T3120" t="s">
        <v>22712</v>
      </c>
      <c r="U3120">
        <f t="shared" si="48"/>
        <v>13267</v>
      </c>
    </row>
    <row r="3121" spans="1:21" x14ac:dyDescent="0.2">
      <c r="A3121" t="s">
        <v>17765</v>
      </c>
      <c r="B3121" t="s">
        <v>10646</v>
      </c>
      <c r="C3121">
        <v>3543009</v>
      </c>
      <c r="D3121" t="s">
        <v>13665</v>
      </c>
      <c r="E3121" t="s">
        <v>6884</v>
      </c>
      <c r="F3121" t="s">
        <v>6402</v>
      </c>
      <c r="G3121">
        <v>478</v>
      </c>
      <c r="H3121">
        <v>1114</v>
      </c>
      <c r="I3121">
        <v>1</v>
      </c>
      <c r="J3121">
        <v>0</v>
      </c>
      <c r="K3121">
        <v>0</v>
      </c>
      <c r="L3121" t="s">
        <v>6409</v>
      </c>
      <c r="M3121">
        <v>2018</v>
      </c>
      <c r="N3121" t="s">
        <v>1463</v>
      </c>
      <c r="O3121">
        <v>1</v>
      </c>
      <c r="P3121">
        <v>1</v>
      </c>
      <c r="Q3121" t="s">
        <v>15830</v>
      </c>
      <c r="R3121" t="s">
        <v>7734</v>
      </c>
      <c r="S3121" t="s">
        <v>7734</v>
      </c>
      <c r="T3121" t="s">
        <v>22713</v>
      </c>
      <c r="U3121">
        <f t="shared" si="48"/>
        <v>5903</v>
      </c>
    </row>
    <row r="3122" spans="1:21" x14ac:dyDescent="0.2">
      <c r="A3122" t="s">
        <v>17765</v>
      </c>
      <c r="B3122" t="s">
        <v>10646</v>
      </c>
      <c r="C3122">
        <v>3543009</v>
      </c>
      <c r="D3122" t="s">
        <v>17766</v>
      </c>
      <c r="E3122" t="s">
        <v>15700</v>
      </c>
      <c r="F3122" t="s">
        <v>6402</v>
      </c>
      <c r="G3122">
        <v>58</v>
      </c>
      <c r="H3122">
        <v>1114</v>
      </c>
      <c r="I3122">
        <v>0</v>
      </c>
      <c r="J3122">
        <v>0</v>
      </c>
      <c r="K3122">
        <v>0</v>
      </c>
      <c r="L3122" t="s">
        <v>6409</v>
      </c>
      <c r="M3122">
        <v>2018</v>
      </c>
      <c r="N3122" t="s">
        <v>1463</v>
      </c>
      <c r="O3122">
        <v>1</v>
      </c>
      <c r="P3122">
        <v>1</v>
      </c>
      <c r="Q3122" t="s">
        <v>15830</v>
      </c>
      <c r="R3122" t="s">
        <v>7734</v>
      </c>
      <c r="S3122" t="s">
        <v>7734</v>
      </c>
      <c r="T3122" t="s">
        <v>22714</v>
      </c>
      <c r="U3122">
        <f t="shared" si="48"/>
        <v>5903</v>
      </c>
    </row>
    <row r="3123" spans="1:21" x14ac:dyDescent="0.2">
      <c r="A3123" t="s">
        <v>17765</v>
      </c>
      <c r="B3123" t="s">
        <v>10646</v>
      </c>
      <c r="C3123">
        <v>3543009</v>
      </c>
      <c r="D3123" t="s">
        <v>6822</v>
      </c>
      <c r="E3123" t="s">
        <v>10650</v>
      </c>
      <c r="F3123" t="s">
        <v>6402</v>
      </c>
      <c r="G3123">
        <v>578</v>
      </c>
      <c r="H3123">
        <v>1114</v>
      </c>
      <c r="I3123">
        <v>0</v>
      </c>
      <c r="J3123">
        <v>1</v>
      </c>
      <c r="K3123">
        <v>0</v>
      </c>
      <c r="L3123" t="s">
        <v>6403</v>
      </c>
      <c r="M3123">
        <v>2018</v>
      </c>
      <c r="N3123" t="s">
        <v>1463</v>
      </c>
      <c r="O3123">
        <v>1</v>
      </c>
      <c r="P3123">
        <v>1</v>
      </c>
      <c r="Q3123" t="s">
        <v>15830</v>
      </c>
      <c r="R3123" t="s">
        <v>7734</v>
      </c>
      <c r="S3123" t="s">
        <v>7734</v>
      </c>
      <c r="T3123" t="s">
        <v>5498</v>
      </c>
      <c r="U3123">
        <f t="shared" si="48"/>
        <v>5903</v>
      </c>
    </row>
    <row r="3124" spans="1:21" x14ac:dyDescent="0.2">
      <c r="A3124" t="s">
        <v>17767</v>
      </c>
      <c r="B3124" t="s">
        <v>10646</v>
      </c>
      <c r="C3124">
        <v>3543009</v>
      </c>
      <c r="D3124" t="s">
        <v>6604</v>
      </c>
      <c r="E3124" t="s">
        <v>9520</v>
      </c>
      <c r="F3124" t="s">
        <v>6402</v>
      </c>
      <c r="G3124">
        <v>0</v>
      </c>
      <c r="H3124">
        <v>0</v>
      </c>
      <c r="I3124">
        <v>1</v>
      </c>
      <c r="J3124">
        <v>1</v>
      </c>
      <c r="K3124">
        <v>1</v>
      </c>
      <c r="L3124" t="s">
        <v>6403</v>
      </c>
      <c r="M3124">
        <v>2018</v>
      </c>
      <c r="N3124" t="s">
        <v>1463</v>
      </c>
      <c r="O3124">
        <v>2</v>
      </c>
      <c r="P3124">
        <v>1</v>
      </c>
      <c r="Q3124" t="s">
        <v>15830</v>
      </c>
      <c r="R3124" t="s">
        <v>7734</v>
      </c>
      <c r="S3124" t="s">
        <v>7734</v>
      </c>
      <c r="T3124" t="s">
        <v>1246</v>
      </c>
      <c r="U3124">
        <f t="shared" si="48"/>
        <v>5903</v>
      </c>
    </row>
    <row r="3125" spans="1:21" x14ac:dyDescent="0.2">
      <c r="A3125" t="s">
        <v>17768</v>
      </c>
      <c r="B3125" t="s">
        <v>10646</v>
      </c>
      <c r="C3125">
        <v>3543009</v>
      </c>
      <c r="D3125" t="s">
        <v>10652</v>
      </c>
      <c r="E3125" t="s">
        <v>10653</v>
      </c>
      <c r="F3125" t="s">
        <v>6402</v>
      </c>
      <c r="G3125">
        <v>859</v>
      </c>
      <c r="H3125">
        <v>1303</v>
      </c>
      <c r="I3125">
        <v>0</v>
      </c>
      <c r="J3125">
        <v>1</v>
      </c>
      <c r="K3125">
        <v>0</v>
      </c>
      <c r="L3125" t="s">
        <v>6409</v>
      </c>
      <c r="M3125">
        <v>2018</v>
      </c>
      <c r="N3125" t="s">
        <v>1463</v>
      </c>
      <c r="O3125">
        <v>3</v>
      </c>
      <c r="P3125">
        <v>1</v>
      </c>
      <c r="Q3125" t="s">
        <v>15830</v>
      </c>
      <c r="R3125" t="s">
        <v>7734</v>
      </c>
      <c r="S3125" t="s">
        <v>7734</v>
      </c>
      <c r="T3125" t="s">
        <v>5500</v>
      </c>
      <c r="U3125">
        <f t="shared" si="48"/>
        <v>5903</v>
      </c>
    </row>
    <row r="3126" spans="1:21" x14ac:dyDescent="0.2">
      <c r="A3126" t="s">
        <v>17768</v>
      </c>
      <c r="B3126" t="s">
        <v>10646</v>
      </c>
      <c r="C3126">
        <v>3543009</v>
      </c>
      <c r="D3126" t="s">
        <v>7001</v>
      </c>
      <c r="E3126" t="s">
        <v>17769</v>
      </c>
      <c r="F3126" t="s">
        <v>6402</v>
      </c>
      <c r="G3126">
        <v>444</v>
      </c>
      <c r="H3126">
        <v>1303</v>
      </c>
      <c r="I3126">
        <v>0</v>
      </c>
      <c r="J3126">
        <v>0</v>
      </c>
      <c r="K3126">
        <v>0</v>
      </c>
      <c r="L3126" t="s">
        <v>6403</v>
      </c>
      <c r="M3126">
        <v>2018</v>
      </c>
      <c r="N3126" t="s">
        <v>1463</v>
      </c>
      <c r="O3126">
        <v>3</v>
      </c>
      <c r="P3126">
        <v>1</v>
      </c>
      <c r="Q3126" t="s">
        <v>15830</v>
      </c>
      <c r="R3126" t="s">
        <v>7734</v>
      </c>
      <c r="S3126" t="s">
        <v>7734</v>
      </c>
      <c r="T3126" t="s">
        <v>22715</v>
      </c>
      <c r="U3126">
        <f t="shared" si="48"/>
        <v>5903</v>
      </c>
    </row>
    <row r="3127" spans="1:21" x14ac:dyDescent="0.2">
      <c r="A3127" t="s">
        <v>17770</v>
      </c>
      <c r="B3127" t="s">
        <v>10646</v>
      </c>
      <c r="C3127">
        <v>3543009</v>
      </c>
      <c r="D3127" t="s">
        <v>7529</v>
      </c>
      <c r="E3127" t="s">
        <v>7266</v>
      </c>
      <c r="F3127" t="s">
        <v>6402</v>
      </c>
      <c r="G3127">
        <v>623</v>
      </c>
      <c r="H3127">
        <v>1127</v>
      </c>
      <c r="I3127">
        <v>0</v>
      </c>
      <c r="J3127">
        <v>1</v>
      </c>
      <c r="K3127">
        <v>0</v>
      </c>
      <c r="L3127" t="s">
        <v>6409</v>
      </c>
      <c r="M3127">
        <v>2018</v>
      </c>
      <c r="N3127" t="s">
        <v>1463</v>
      </c>
      <c r="O3127">
        <v>4</v>
      </c>
      <c r="P3127">
        <v>1</v>
      </c>
      <c r="Q3127" t="s">
        <v>15830</v>
      </c>
      <c r="R3127" t="s">
        <v>7734</v>
      </c>
      <c r="S3127" t="s">
        <v>7734</v>
      </c>
      <c r="T3127" t="s">
        <v>5494</v>
      </c>
      <c r="U3127">
        <f t="shared" si="48"/>
        <v>5903</v>
      </c>
    </row>
    <row r="3128" spans="1:21" x14ac:dyDescent="0.2">
      <c r="A3128" t="s">
        <v>17770</v>
      </c>
      <c r="B3128" t="s">
        <v>10646</v>
      </c>
      <c r="C3128">
        <v>3543009</v>
      </c>
      <c r="D3128" t="s">
        <v>6622</v>
      </c>
      <c r="E3128" t="s">
        <v>15214</v>
      </c>
      <c r="F3128" t="s">
        <v>6402</v>
      </c>
      <c r="G3128">
        <v>120</v>
      </c>
      <c r="H3128">
        <v>1127</v>
      </c>
      <c r="I3128">
        <v>0</v>
      </c>
      <c r="J3128">
        <v>0</v>
      </c>
      <c r="K3128">
        <v>0</v>
      </c>
      <c r="L3128" t="s">
        <v>6403</v>
      </c>
      <c r="M3128">
        <v>2018</v>
      </c>
      <c r="N3128" t="s">
        <v>1463</v>
      </c>
      <c r="O3128">
        <v>4</v>
      </c>
      <c r="P3128">
        <v>1</v>
      </c>
      <c r="Q3128" t="s">
        <v>15830</v>
      </c>
      <c r="R3128" t="s">
        <v>7734</v>
      </c>
      <c r="S3128" t="s">
        <v>7734</v>
      </c>
      <c r="T3128" t="s">
        <v>22716</v>
      </c>
      <c r="U3128">
        <f t="shared" si="48"/>
        <v>5903</v>
      </c>
    </row>
    <row r="3129" spans="1:21" x14ac:dyDescent="0.2">
      <c r="A3129" t="s">
        <v>17770</v>
      </c>
      <c r="B3129" t="s">
        <v>10646</v>
      </c>
      <c r="C3129">
        <v>3543009</v>
      </c>
      <c r="D3129" t="s">
        <v>6559</v>
      </c>
      <c r="E3129" t="s">
        <v>6590</v>
      </c>
      <c r="F3129" t="s">
        <v>6402</v>
      </c>
      <c r="G3129">
        <v>221</v>
      </c>
      <c r="H3129">
        <v>1127</v>
      </c>
      <c r="I3129">
        <v>0</v>
      </c>
      <c r="J3129">
        <v>0</v>
      </c>
      <c r="K3129">
        <v>0</v>
      </c>
      <c r="L3129" t="s">
        <v>6403</v>
      </c>
      <c r="M3129">
        <v>2018</v>
      </c>
      <c r="N3129" t="s">
        <v>1463</v>
      </c>
      <c r="O3129">
        <v>4</v>
      </c>
      <c r="P3129">
        <v>1</v>
      </c>
      <c r="Q3129" t="s">
        <v>15830</v>
      </c>
      <c r="R3129" t="s">
        <v>7734</v>
      </c>
      <c r="S3129" t="s">
        <v>7734</v>
      </c>
      <c r="T3129" t="s">
        <v>22717</v>
      </c>
      <c r="U3129">
        <f t="shared" si="48"/>
        <v>5903</v>
      </c>
    </row>
    <row r="3130" spans="1:21" x14ac:dyDescent="0.2">
      <c r="A3130" t="s">
        <v>17770</v>
      </c>
      <c r="B3130" t="s">
        <v>10646</v>
      </c>
      <c r="C3130">
        <v>3543009</v>
      </c>
      <c r="D3130" t="s">
        <v>6559</v>
      </c>
      <c r="E3130" t="s">
        <v>6691</v>
      </c>
      <c r="F3130" t="s">
        <v>6402</v>
      </c>
      <c r="G3130">
        <v>163</v>
      </c>
      <c r="H3130">
        <v>1127</v>
      </c>
      <c r="I3130">
        <v>0</v>
      </c>
      <c r="J3130">
        <v>0</v>
      </c>
      <c r="K3130">
        <v>0</v>
      </c>
      <c r="L3130" t="s">
        <v>6403</v>
      </c>
      <c r="M3130">
        <v>2018</v>
      </c>
      <c r="N3130" t="s">
        <v>1463</v>
      </c>
      <c r="O3130">
        <v>4</v>
      </c>
      <c r="P3130">
        <v>1</v>
      </c>
      <c r="Q3130" t="s">
        <v>15830</v>
      </c>
      <c r="R3130" t="s">
        <v>7734</v>
      </c>
      <c r="S3130" t="s">
        <v>7734</v>
      </c>
      <c r="T3130" t="s">
        <v>1725</v>
      </c>
      <c r="U3130">
        <f t="shared" si="48"/>
        <v>5903</v>
      </c>
    </row>
    <row r="3131" spans="1:21" x14ac:dyDescent="0.2">
      <c r="A3131" t="s">
        <v>17771</v>
      </c>
      <c r="B3131" t="s">
        <v>10646</v>
      </c>
      <c r="C3131">
        <v>3543009</v>
      </c>
      <c r="D3131" t="s">
        <v>7064</v>
      </c>
      <c r="E3131" t="s">
        <v>7024</v>
      </c>
      <c r="F3131" t="s">
        <v>6402</v>
      </c>
      <c r="G3131">
        <v>885</v>
      </c>
      <c r="H3131">
        <v>1340</v>
      </c>
      <c r="I3131">
        <v>1</v>
      </c>
      <c r="J3131">
        <v>1</v>
      </c>
      <c r="K3131">
        <v>0</v>
      </c>
      <c r="L3131" t="s">
        <v>6403</v>
      </c>
      <c r="M3131">
        <v>2018</v>
      </c>
      <c r="N3131" t="s">
        <v>1463</v>
      </c>
      <c r="O3131">
        <v>5</v>
      </c>
      <c r="P3131">
        <v>1</v>
      </c>
      <c r="Q3131" t="s">
        <v>15830</v>
      </c>
      <c r="R3131" t="s">
        <v>7734</v>
      </c>
      <c r="S3131" t="s">
        <v>7734</v>
      </c>
      <c r="T3131" t="s">
        <v>22718</v>
      </c>
      <c r="U3131">
        <f t="shared" si="48"/>
        <v>5903</v>
      </c>
    </row>
    <row r="3132" spans="1:21" x14ac:dyDescent="0.2">
      <c r="A3132" t="s">
        <v>17771</v>
      </c>
      <c r="B3132" t="s">
        <v>10646</v>
      </c>
      <c r="C3132">
        <v>3543009</v>
      </c>
      <c r="D3132" t="s">
        <v>17772</v>
      </c>
      <c r="E3132" t="s">
        <v>15663</v>
      </c>
      <c r="F3132" t="s">
        <v>6402</v>
      </c>
      <c r="G3132">
        <v>455</v>
      </c>
      <c r="H3132">
        <v>1340</v>
      </c>
      <c r="I3132">
        <v>0</v>
      </c>
      <c r="J3132">
        <v>0</v>
      </c>
      <c r="K3132">
        <v>0</v>
      </c>
      <c r="L3132" t="s">
        <v>6403</v>
      </c>
      <c r="M3132">
        <v>2018</v>
      </c>
      <c r="N3132" t="s">
        <v>1463</v>
      </c>
      <c r="O3132">
        <v>5</v>
      </c>
      <c r="P3132">
        <v>1</v>
      </c>
      <c r="Q3132" t="s">
        <v>15830</v>
      </c>
      <c r="R3132" t="s">
        <v>7734</v>
      </c>
      <c r="S3132" t="s">
        <v>7734</v>
      </c>
      <c r="T3132" t="s">
        <v>22719</v>
      </c>
      <c r="U3132">
        <f t="shared" si="48"/>
        <v>5903</v>
      </c>
    </row>
    <row r="3133" spans="1:21" x14ac:dyDescent="0.2">
      <c r="A3133" t="s">
        <v>17773</v>
      </c>
      <c r="B3133" t="s">
        <v>10646</v>
      </c>
      <c r="C3133">
        <v>3543009</v>
      </c>
      <c r="D3133" t="s">
        <v>6656</v>
      </c>
      <c r="E3133" t="s">
        <v>10647</v>
      </c>
      <c r="F3133" t="s">
        <v>6402</v>
      </c>
      <c r="G3133">
        <v>3905</v>
      </c>
      <c r="H3133">
        <v>5808</v>
      </c>
      <c r="I3133">
        <v>0</v>
      </c>
      <c r="J3133">
        <v>1</v>
      </c>
      <c r="K3133">
        <v>0</v>
      </c>
      <c r="L3133" t="s">
        <v>6409</v>
      </c>
      <c r="M3133">
        <v>2018</v>
      </c>
      <c r="N3133" t="s">
        <v>1479</v>
      </c>
      <c r="O3133">
        <v>99</v>
      </c>
      <c r="P3133">
        <v>1</v>
      </c>
      <c r="Q3133" t="s">
        <v>15830</v>
      </c>
      <c r="R3133" t="s">
        <v>7734</v>
      </c>
      <c r="S3133" t="s">
        <v>7734</v>
      </c>
      <c r="T3133" t="s">
        <v>1244</v>
      </c>
      <c r="U3133">
        <f t="shared" si="48"/>
        <v>5903</v>
      </c>
    </row>
    <row r="3134" spans="1:21" x14ac:dyDescent="0.2">
      <c r="A3134" t="s">
        <v>17773</v>
      </c>
      <c r="B3134" t="s">
        <v>10646</v>
      </c>
      <c r="C3134">
        <v>3543009</v>
      </c>
      <c r="D3134" t="s">
        <v>6463</v>
      </c>
      <c r="E3134" t="s">
        <v>12204</v>
      </c>
      <c r="F3134" t="s">
        <v>6402</v>
      </c>
      <c r="G3134">
        <v>1903</v>
      </c>
      <c r="H3134">
        <v>5808</v>
      </c>
      <c r="I3134">
        <v>0</v>
      </c>
      <c r="J3134">
        <v>0</v>
      </c>
      <c r="K3134">
        <v>0</v>
      </c>
      <c r="L3134" t="s">
        <v>6403</v>
      </c>
      <c r="M3134">
        <v>2018</v>
      </c>
      <c r="N3134" t="s">
        <v>1479</v>
      </c>
      <c r="O3134">
        <v>99</v>
      </c>
      <c r="P3134">
        <v>1</v>
      </c>
      <c r="Q3134" t="s">
        <v>15830</v>
      </c>
      <c r="R3134" t="s">
        <v>7734</v>
      </c>
      <c r="S3134" t="s">
        <v>7734</v>
      </c>
      <c r="T3134" t="s">
        <v>22720</v>
      </c>
      <c r="U3134">
        <f t="shared" si="48"/>
        <v>5903</v>
      </c>
    </row>
    <row r="3135" spans="1:21" x14ac:dyDescent="0.2">
      <c r="A3135" t="s">
        <v>17774</v>
      </c>
      <c r="B3135" t="s">
        <v>10646</v>
      </c>
      <c r="C3135">
        <v>3543009</v>
      </c>
      <c r="D3135" t="s">
        <v>6851</v>
      </c>
      <c r="E3135" t="s">
        <v>6536</v>
      </c>
      <c r="F3135" t="s">
        <v>6402</v>
      </c>
      <c r="G3135">
        <v>2472</v>
      </c>
      <c r="H3135">
        <v>5903</v>
      </c>
      <c r="I3135">
        <v>0</v>
      </c>
      <c r="J3135">
        <v>1</v>
      </c>
      <c r="K3135">
        <v>0</v>
      </c>
      <c r="L3135" t="s">
        <v>6403</v>
      </c>
      <c r="M3135">
        <v>2018</v>
      </c>
      <c r="N3135" t="s">
        <v>6404</v>
      </c>
      <c r="O3135">
        <v>99</v>
      </c>
      <c r="P3135">
        <v>1</v>
      </c>
      <c r="Q3135" t="s">
        <v>15830</v>
      </c>
      <c r="R3135" t="s">
        <v>7734</v>
      </c>
      <c r="S3135" t="s">
        <v>7734</v>
      </c>
      <c r="T3135" t="s">
        <v>22721</v>
      </c>
      <c r="U3135">
        <f t="shared" si="48"/>
        <v>5903</v>
      </c>
    </row>
    <row r="3136" spans="1:21" x14ac:dyDescent="0.2">
      <c r="A3136" t="s">
        <v>17774</v>
      </c>
      <c r="B3136" t="s">
        <v>10646</v>
      </c>
      <c r="C3136">
        <v>3543009</v>
      </c>
      <c r="D3136" t="s">
        <v>6809</v>
      </c>
      <c r="E3136" t="s">
        <v>7302</v>
      </c>
      <c r="F3136" t="s">
        <v>6402</v>
      </c>
      <c r="G3136">
        <v>2390</v>
      </c>
      <c r="H3136">
        <v>5903</v>
      </c>
      <c r="I3136">
        <v>1</v>
      </c>
      <c r="J3136">
        <v>0</v>
      </c>
      <c r="K3136">
        <v>0</v>
      </c>
      <c r="L3136" t="s">
        <v>6403</v>
      </c>
      <c r="M3136">
        <v>2018</v>
      </c>
      <c r="N3136" t="s">
        <v>6404</v>
      </c>
      <c r="O3136">
        <v>99</v>
      </c>
      <c r="P3136">
        <v>1</v>
      </c>
      <c r="Q3136" t="s">
        <v>15830</v>
      </c>
      <c r="R3136" t="s">
        <v>7734</v>
      </c>
      <c r="S3136" t="s">
        <v>7734</v>
      </c>
      <c r="T3136" t="s">
        <v>22722</v>
      </c>
      <c r="U3136">
        <f t="shared" si="48"/>
        <v>5903</v>
      </c>
    </row>
    <row r="3137" spans="1:21" x14ac:dyDescent="0.2">
      <c r="A3137" t="s">
        <v>17774</v>
      </c>
      <c r="B3137" t="s">
        <v>10646</v>
      </c>
      <c r="C3137">
        <v>3543009</v>
      </c>
      <c r="D3137" t="s">
        <v>6717</v>
      </c>
      <c r="E3137" t="s">
        <v>16321</v>
      </c>
      <c r="F3137" t="s">
        <v>6402</v>
      </c>
      <c r="G3137">
        <v>1041</v>
      </c>
      <c r="H3137">
        <v>5903</v>
      </c>
      <c r="I3137">
        <v>0</v>
      </c>
      <c r="J3137">
        <v>0</v>
      </c>
      <c r="K3137">
        <v>0</v>
      </c>
      <c r="L3137" t="s">
        <v>6403</v>
      </c>
      <c r="M3137">
        <v>2018</v>
      </c>
      <c r="N3137" t="s">
        <v>6404</v>
      </c>
      <c r="O3137">
        <v>99</v>
      </c>
      <c r="P3137">
        <v>1</v>
      </c>
      <c r="Q3137" t="s">
        <v>15830</v>
      </c>
      <c r="R3137" t="s">
        <v>7734</v>
      </c>
      <c r="S3137" t="s">
        <v>7734</v>
      </c>
      <c r="T3137" t="s">
        <v>22723</v>
      </c>
      <c r="U3137">
        <f t="shared" si="48"/>
        <v>5903</v>
      </c>
    </row>
    <row r="3138" spans="1:21" x14ac:dyDescent="0.2">
      <c r="A3138" t="s">
        <v>17776</v>
      </c>
      <c r="B3138" t="s">
        <v>12388</v>
      </c>
      <c r="C3138">
        <v>3526053</v>
      </c>
      <c r="D3138" t="s">
        <v>6439</v>
      </c>
      <c r="E3138" t="s">
        <v>7574</v>
      </c>
      <c r="F3138" t="s">
        <v>6402</v>
      </c>
      <c r="G3138">
        <v>742</v>
      </c>
      <c r="H3138">
        <v>7302</v>
      </c>
      <c r="I3138">
        <v>0</v>
      </c>
      <c r="J3138">
        <v>0</v>
      </c>
      <c r="K3138">
        <v>0</v>
      </c>
      <c r="L3138" t="s">
        <v>6409</v>
      </c>
      <c r="M3138">
        <v>2018</v>
      </c>
      <c r="N3138" t="s">
        <v>1463</v>
      </c>
      <c r="O3138" t="s">
        <v>17777</v>
      </c>
      <c r="P3138">
        <v>2</v>
      </c>
      <c r="Q3138" t="s">
        <v>15830</v>
      </c>
      <c r="R3138" t="s">
        <v>7734</v>
      </c>
      <c r="S3138" t="s">
        <v>7734</v>
      </c>
      <c r="T3138" t="s">
        <v>22724</v>
      </c>
      <c r="U3138">
        <f t="shared" ref="U3138:U3201" si="49">_xlfn.MAXIFS($H$2:$H$6695, $C$2:$C$6695,C3138)</f>
        <v>134446</v>
      </c>
    </row>
    <row r="3139" spans="1:21" x14ac:dyDescent="0.2">
      <c r="A3139" t="s">
        <v>17776</v>
      </c>
      <c r="B3139" t="s">
        <v>12388</v>
      </c>
      <c r="C3139">
        <v>3526053</v>
      </c>
      <c r="D3139" t="s">
        <v>7484</v>
      </c>
      <c r="E3139" t="s">
        <v>7584</v>
      </c>
      <c r="F3139" t="s">
        <v>6402</v>
      </c>
      <c r="G3139">
        <v>281</v>
      </c>
      <c r="H3139">
        <v>7302</v>
      </c>
      <c r="I3139">
        <v>0</v>
      </c>
      <c r="J3139">
        <v>0</v>
      </c>
      <c r="K3139">
        <v>0</v>
      </c>
      <c r="L3139" t="s">
        <v>6409</v>
      </c>
      <c r="M3139">
        <v>2018</v>
      </c>
      <c r="N3139" t="s">
        <v>1463</v>
      </c>
      <c r="O3139" t="s">
        <v>17777</v>
      </c>
      <c r="P3139">
        <v>2</v>
      </c>
      <c r="Q3139" t="s">
        <v>15830</v>
      </c>
      <c r="R3139" t="s">
        <v>7734</v>
      </c>
      <c r="S3139" t="s">
        <v>7734</v>
      </c>
      <c r="T3139" t="s">
        <v>22725</v>
      </c>
      <c r="U3139">
        <f t="shared" si="49"/>
        <v>134446</v>
      </c>
    </row>
    <row r="3140" spans="1:21" x14ac:dyDescent="0.2">
      <c r="A3140" t="s">
        <v>17776</v>
      </c>
      <c r="B3140" t="s">
        <v>12388</v>
      </c>
      <c r="C3140">
        <v>3526053</v>
      </c>
      <c r="D3140" t="s">
        <v>15357</v>
      </c>
      <c r="E3140" t="s">
        <v>17778</v>
      </c>
      <c r="F3140" t="s">
        <v>6402</v>
      </c>
      <c r="G3140">
        <v>280</v>
      </c>
      <c r="H3140">
        <v>7302</v>
      </c>
      <c r="I3140">
        <v>0</v>
      </c>
      <c r="J3140">
        <v>0</v>
      </c>
      <c r="K3140">
        <v>0</v>
      </c>
      <c r="L3140" t="s">
        <v>6409</v>
      </c>
      <c r="M3140">
        <v>2018</v>
      </c>
      <c r="N3140" t="s">
        <v>1463</v>
      </c>
      <c r="O3140" t="s">
        <v>17777</v>
      </c>
      <c r="P3140">
        <v>2</v>
      </c>
      <c r="Q3140" t="s">
        <v>15830</v>
      </c>
      <c r="R3140" t="s">
        <v>7734</v>
      </c>
      <c r="S3140" t="s">
        <v>7734</v>
      </c>
      <c r="T3140" t="s">
        <v>22726</v>
      </c>
      <c r="U3140">
        <f t="shared" si="49"/>
        <v>134446</v>
      </c>
    </row>
    <row r="3141" spans="1:21" x14ac:dyDescent="0.2">
      <c r="A3141" t="s">
        <v>17776</v>
      </c>
      <c r="B3141" t="s">
        <v>12388</v>
      </c>
      <c r="C3141">
        <v>3526053</v>
      </c>
      <c r="D3141" t="s">
        <v>7891</v>
      </c>
      <c r="E3141" t="s">
        <v>6984</v>
      </c>
      <c r="F3141" t="s">
        <v>6402</v>
      </c>
      <c r="G3141">
        <v>1527</v>
      </c>
      <c r="H3141">
        <v>7302</v>
      </c>
      <c r="I3141">
        <v>0</v>
      </c>
      <c r="J3141">
        <v>1</v>
      </c>
      <c r="K3141">
        <v>0</v>
      </c>
      <c r="L3141" t="s">
        <v>6409</v>
      </c>
      <c r="M3141">
        <v>2018</v>
      </c>
      <c r="N3141" t="s">
        <v>1463</v>
      </c>
      <c r="O3141" t="s">
        <v>17777</v>
      </c>
      <c r="P3141">
        <v>2</v>
      </c>
      <c r="Q3141" t="s">
        <v>15830</v>
      </c>
      <c r="R3141" t="s">
        <v>7734</v>
      </c>
      <c r="S3141" t="s">
        <v>7734</v>
      </c>
      <c r="T3141" t="s">
        <v>22727</v>
      </c>
      <c r="U3141">
        <f t="shared" si="49"/>
        <v>134446</v>
      </c>
    </row>
    <row r="3142" spans="1:21" x14ac:dyDescent="0.2">
      <c r="A3142" t="s">
        <v>17776</v>
      </c>
      <c r="B3142" t="s">
        <v>12388</v>
      </c>
      <c r="C3142">
        <v>3526053</v>
      </c>
      <c r="D3142" t="s">
        <v>7089</v>
      </c>
      <c r="E3142" t="s">
        <v>17779</v>
      </c>
      <c r="F3142" t="s">
        <v>6402</v>
      </c>
      <c r="G3142">
        <v>1121</v>
      </c>
      <c r="H3142">
        <v>7302</v>
      </c>
      <c r="I3142">
        <v>0</v>
      </c>
      <c r="J3142">
        <v>0</v>
      </c>
      <c r="K3142">
        <v>0</v>
      </c>
      <c r="L3142" t="s">
        <v>6409</v>
      </c>
      <c r="M3142">
        <v>2018</v>
      </c>
      <c r="N3142" t="s">
        <v>1463</v>
      </c>
      <c r="O3142" t="s">
        <v>17777</v>
      </c>
      <c r="P3142">
        <v>2</v>
      </c>
      <c r="Q3142" t="s">
        <v>15830</v>
      </c>
      <c r="R3142" t="s">
        <v>7734</v>
      </c>
      <c r="S3142" t="s">
        <v>7734</v>
      </c>
      <c r="T3142" t="s">
        <v>22728</v>
      </c>
      <c r="U3142">
        <f t="shared" si="49"/>
        <v>134446</v>
      </c>
    </row>
    <row r="3143" spans="1:21" x14ac:dyDescent="0.2">
      <c r="A3143" t="s">
        <v>17776</v>
      </c>
      <c r="B3143" t="s">
        <v>12388</v>
      </c>
      <c r="C3143">
        <v>3526053</v>
      </c>
      <c r="D3143" t="s">
        <v>6425</v>
      </c>
      <c r="E3143" t="s">
        <v>15290</v>
      </c>
      <c r="F3143" t="s">
        <v>6402</v>
      </c>
      <c r="G3143">
        <v>1380</v>
      </c>
      <c r="H3143">
        <v>7302</v>
      </c>
      <c r="I3143">
        <v>1</v>
      </c>
      <c r="J3143">
        <v>0</v>
      </c>
      <c r="K3143">
        <v>0</v>
      </c>
      <c r="L3143" t="s">
        <v>6403</v>
      </c>
      <c r="M3143">
        <v>2018</v>
      </c>
      <c r="N3143" t="s">
        <v>1463</v>
      </c>
      <c r="O3143" t="s">
        <v>17777</v>
      </c>
      <c r="P3143">
        <v>2</v>
      </c>
      <c r="Q3143" t="s">
        <v>15830</v>
      </c>
      <c r="R3143" t="s">
        <v>7734</v>
      </c>
      <c r="S3143" t="s">
        <v>7734</v>
      </c>
      <c r="T3143" t="s">
        <v>22729</v>
      </c>
      <c r="U3143">
        <f t="shared" si="49"/>
        <v>134446</v>
      </c>
    </row>
    <row r="3144" spans="1:21" x14ac:dyDescent="0.2">
      <c r="A3144" t="s">
        <v>17776</v>
      </c>
      <c r="B3144" t="s">
        <v>12388</v>
      </c>
      <c r="C3144">
        <v>3526053</v>
      </c>
      <c r="D3144" t="s">
        <v>9258</v>
      </c>
      <c r="E3144" t="s">
        <v>6518</v>
      </c>
      <c r="F3144" t="s">
        <v>6402</v>
      </c>
      <c r="G3144">
        <v>123</v>
      </c>
      <c r="H3144">
        <v>7302</v>
      </c>
      <c r="I3144">
        <v>0</v>
      </c>
      <c r="J3144">
        <v>0</v>
      </c>
      <c r="K3144">
        <v>0</v>
      </c>
      <c r="L3144" t="s">
        <v>6403</v>
      </c>
      <c r="M3144">
        <v>2018</v>
      </c>
      <c r="N3144" t="s">
        <v>1463</v>
      </c>
      <c r="O3144" t="s">
        <v>17777</v>
      </c>
      <c r="P3144">
        <v>2</v>
      </c>
      <c r="Q3144" t="s">
        <v>15830</v>
      </c>
      <c r="R3144" t="s">
        <v>7734</v>
      </c>
      <c r="S3144" t="s">
        <v>7734</v>
      </c>
      <c r="T3144" t="s">
        <v>22730</v>
      </c>
      <c r="U3144">
        <f t="shared" si="49"/>
        <v>134446</v>
      </c>
    </row>
    <row r="3145" spans="1:21" x14ac:dyDescent="0.2">
      <c r="A3145" t="s">
        <v>17776</v>
      </c>
      <c r="B3145" t="s">
        <v>12388</v>
      </c>
      <c r="C3145">
        <v>3526053</v>
      </c>
      <c r="D3145" t="s">
        <v>6637</v>
      </c>
      <c r="E3145" t="s">
        <v>6710</v>
      </c>
      <c r="F3145" t="s">
        <v>6402</v>
      </c>
      <c r="G3145">
        <v>1848</v>
      </c>
      <c r="H3145">
        <v>7302</v>
      </c>
      <c r="I3145">
        <v>0</v>
      </c>
      <c r="J3145">
        <v>1</v>
      </c>
      <c r="K3145">
        <v>0</v>
      </c>
      <c r="L3145" t="s">
        <v>6403</v>
      </c>
      <c r="M3145">
        <v>2018</v>
      </c>
      <c r="N3145" t="s">
        <v>1463</v>
      </c>
      <c r="O3145" t="s">
        <v>17777</v>
      </c>
      <c r="P3145">
        <v>2</v>
      </c>
      <c r="Q3145" t="s">
        <v>15830</v>
      </c>
      <c r="R3145" t="s">
        <v>7734</v>
      </c>
      <c r="S3145" t="s">
        <v>7734</v>
      </c>
      <c r="T3145" t="s">
        <v>5523</v>
      </c>
      <c r="U3145">
        <f t="shared" si="49"/>
        <v>134446</v>
      </c>
    </row>
    <row r="3146" spans="1:21" x14ac:dyDescent="0.2">
      <c r="A3146" t="s">
        <v>17780</v>
      </c>
      <c r="B3146" t="s">
        <v>12388</v>
      </c>
      <c r="C3146">
        <v>3526053</v>
      </c>
      <c r="D3146" t="s">
        <v>6595</v>
      </c>
      <c r="E3146" t="s">
        <v>8101</v>
      </c>
      <c r="F3146" t="s">
        <v>6402</v>
      </c>
      <c r="G3146">
        <v>2850</v>
      </c>
      <c r="H3146">
        <v>7552</v>
      </c>
      <c r="I3146">
        <v>1</v>
      </c>
      <c r="J3146">
        <v>1</v>
      </c>
      <c r="K3146">
        <v>0</v>
      </c>
      <c r="L3146" t="s">
        <v>6403</v>
      </c>
      <c r="M3146">
        <v>2018</v>
      </c>
      <c r="N3146" t="s">
        <v>1463</v>
      </c>
      <c r="O3146" t="s">
        <v>17781</v>
      </c>
      <c r="P3146">
        <v>2</v>
      </c>
      <c r="Q3146" t="s">
        <v>15830</v>
      </c>
      <c r="R3146" t="s">
        <v>7734</v>
      </c>
      <c r="S3146" t="s">
        <v>7734</v>
      </c>
      <c r="T3146" t="s">
        <v>5522</v>
      </c>
      <c r="U3146">
        <f t="shared" si="49"/>
        <v>134446</v>
      </c>
    </row>
    <row r="3147" spans="1:21" x14ac:dyDescent="0.2">
      <c r="A3147" t="s">
        <v>17780</v>
      </c>
      <c r="B3147" t="s">
        <v>12388</v>
      </c>
      <c r="C3147">
        <v>3526053</v>
      </c>
      <c r="D3147" t="s">
        <v>6442</v>
      </c>
      <c r="E3147" t="s">
        <v>12400</v>
      </c>
      <c r="F3147" t="s">
        <v>6402</v>
      </c>
      <c r="G3147">
        <v>2954</v>
      </c>
      <c r="H3147">
        <v>7552</v>
      </c>
      <c r="I3147">
        <v>1</v>
      </c>
      <c r="J3147">
        <v>1</v>
      </c>
      <c r="K3147">
        <v>0</v>
      </c>
      <c r="L3147" t="s">
        <v>6403</v>
      </c>
      <c r="M3147">
        <v>2018</v>
      </c>
      <c r="N3147" t="s">
        <v>1463</v>
      </c>
      <c r="O3147" t="s">
        <v>17781</v>
      </c>
      <c r="P3147">
        <v>2</v>
      </c>
      <c r="Q3147" t="s">
        <v>15830</v>
      </c>
      <c r="R3147" t="s">
        <v>7734</v>
      </c>
      <c r="S3147" t="s">
        <v>7734</v>
      </c>
      <c r="T3147" t="s">
        <v>22731</v>
      </c>
      <c r="U3147">
        <f t="shared" si="49"/>
        <v>134446</v>
      </c>
    </row>
    <row r="3148" spans="1:21" x14ac:dyDescent="0.2">
      <c r="A3148" t="s">
        <v>17780</v>
      </c>
      <c r="B3148" t="s">
        <v>12388</v>
      </c>
      <c r="C3148">
        <v>3526053</v>
      </c>
      <c r="D3148" t="s">
        <v>12401</v>
      </c>
      <c r="E3148" t="s">
        <v>12402</v>
      </c>
      <c r="F3148" t="s">
        <v>6402</v>
      </c>
      <c r="G3148">
        <v>1748</v>
      </c>
      <c r="H3148">
        <v>7552</v>
      </c>
      <c r="I3148">
        <v>0</v>
      </c>
      <c r="J3148">
        <v>0</v>
      </c>
      <c r="K3148">
        <v>0</v>
      </c>
      <c r="L3148" t="s">
        <v>6403</v>
      </c>
      <c r="M3148">
        <v>2018</v>
      </c>
      <c r="N3148" t="s">
        <v>1463</v>
      </c>
      <c r="O3148" t="s">
        <v>17781</v>
      </c>
      <c r="P3148">
        <v>2</v>
      </c>
      <c r="Q3148" t="s">
        <v>15830</v>
      </c>
      <c r="R3148" t="s">
        <v>7734</v>
      </c>
      <c r="S3148" t="s">
        <v>7734</v>
      </c>
      <c r="T3148" t="s">
        <v>5531</v>
      </c>
      <c r="U3148">
        <f t="shared" si="49"/>
        <v>134446</v>
      </c>
    </row>
    <row r="3149" spans="1:21" x14ac:dyDescent="0.2">
      <c r="A3149" t="s">
        <v>17782</v>
      </c>
      <c r="B3149" t="s">
        <v>12388</v>
      </c>
      <c r="C3149">
        <v>3526053</v>
      </c>
      <c r="D3149" t="s">
        <v>17783</v>
      </c>
      <c r="E3149" t="s">
        <v>6544</v>
      </c>
      <c r="F3149" t="s">
        <v>6402</v>
      </c>
      <c r="G3149">
        <v>1126</v>
      </c>
      <c r="H3149">
        <v>6314</v>
      </c>
      <c r="I3149">
        <v>0</v>
      </c>
      <c r="J3149">
        <v>0</v>
      </c>
      <c r="K3149">
        <v>0</v>
      </c>
      <c r="L3149" t="s">
        <v>6409</v>
      </c>
      <c r="M3149">
        <v>2018</v>
      </c>
      <c r="N3149" t="s">
        <v>1463</v>
      </c>
      <c r="O3149" t="s">
        <v>17784</v>
      </c>
      <c r="P3149">
        <v>2</v>
      </c>
      <c r="Q3149" t="s">
        <v>15830</v>
      </c>
      <c r="R3149" t="s">
        <v>7734</v>
      </c>
      <c r="S3149" t="s">
        <v>7734</v>
      </c>
      <c r="T3149" t="s">
        <v>22732</v>
      </c>
      <c r="U3149">
        <f t="shared" si="49"/>
        <v>134446</v>
      </c>
    </row>
    <row r="3150" spans="1:21" x14ac:dyDescent="0.2">
      <c r="A3150" t="s">
        <v>17782</v>
      </c>
      <c r="B3150" t="s">
        <v>12388</v>
      </c>
      <c r="C3150">
        <v>3526053</v>
      </c>
      <c r="D3150" t="s">
        <v>6793</v>
      </c>
      <c r="E3150" t="s">
        <v>15808</v>
      </c>
      <c r="F3150" t="s">
        <v>6402</v>
      </c>
      <c r="G3150">
        <v>256</v>
      </c>
      <c r="H3150">
        <v>6314</v>
      </c>
      <c r="I3150">
        <v>0</v>
      </c>
      <c r="J3150">
        <v>0</v>
      </c>
      <c r="K3150">
        <v>0</v>
      </c>
      <c r="L3150" t="s">
        <v>6403</v>
      </c>
      <c r="M3150">
        <v>2018</v>
      </c>
      <c r="N3150" t="s">
        <v>1463</v>
      </c>
      <c r="O3150" t="s">
        <v>17784</v>
      </c>
      <c r="P3150">
        <v>2</v>
      </c>
      <c r="Q3150" t="s">
        <v>15830</v>
      </c>
      <c r="R3150" t="s">
        <v>7734</v>
      </c>
      <c r="S3150" t="s">
        <v>7734</v>
      </c>
      <c r="T3150" t="s">
        <v>22733</v>
      </c>
      <c r="U3150">
        <f t="shared" si="49"/>
        <v>134446</v>
      </c>
    </row>
    <row r="3151" spans="1:21" x14ac:dyDescent="0.2">
      <c r="A3151" t="s">
        <v>17782</v>
      </c>
      <c r="B3151" t="s">
        <v>12388</v>
      </c>
      <c r="C3151">
        <v>3526053</v>
      </c>
      <c r="D3151" t="s">
        <v>17785</v>
      </c>
      <c r="E3151" t="s">
        <v>17786</v>
      </c>
      <c r="F3151" t="s">
        <v>6402</v>
      </c>
      <c r="G3151">
        <v>1475</v>
      </c>
      <c r="H3151">
        <v>6314</v>
      </c>
      <c r="I3151">
        <v>0</v>
      </c>
      <c r="J3151">
        <v>0</v>
      </c>
      <c r="K3151">
        <v>0</v>
      </c>
      <c r="L3151" t="s">
        <v>6403</v>
      </c>
      <c r="M3151">
        <v>2018</v>
      </c>
      <c r="N3151" t="s">
        <v>1463</v>
      </c>
      <c r="O3151" t="s">
        <v>17784</v>
      </c>
      <c r="P3151">
        <v>2</v>
      </c>
      <c r="Q3151" t="s">
        <v>15830</v>
      </c>
      <c r="R3151" t="s">
        <v>7734</v>
      </c>
      <c r="S3151" t="s">
        <v>7734</v>
      </c>
      <c r="T3151" t="s">
        <v>22734</v>
      </c>
      <c r="U3151">
        <f t="shared" si="49"/>
        <v>134446</v>
      </c>
    </row>
    <row r="3152" spans="1:21" x14ac:dyDescent="0.2">
      <c r="A3152" t="s">
        <v>17782</v>
      </c>
      <c r="B3152" t="s">
        <v>12388</v>
      </c>
      <c r="C3152">
        <v>3526053</v>
      </c>
      <c r="D3152" t="s">
        <v>7537</v>
      </c>
      <c r="E3152" t="s">
        <v>12432</v>
      </c>
      <c r="F3152" t="s">
        <v>6402</v>
      </c>
      <c r="G3152">
        <v>1921</v>
      </c>
      <c r="H3152">
        <v>6314</v>
      </c>
      <c r="I3152">
        <v>1</v>
      </c>
      <c r="J3152">
        <v>1</v>
      </c>
      <c r="K3152">
        <v>0</v>
      </c>
      <c r="L3152" t="s">
        <v>6403</v>
      </c>
      <c r="M3152">
        <v>2018</v>
      </c>
      <c r="N3152" t="s">
        <v>1463</v>
      </c>
      <c r="O3152" t="s">
        <v>17784</v>
      </c>
      <c r="P3152">
        <v>2</v>
      </c>
      <c r="Q3152" t="s">
        <v>15830</v>
      </c>
      <c r="R3152" t="s">
        <v>7734</v>
      </c>
      <c r="S3152" t="s">
        <v>7734</v>
      </c>
      <c r="T3152" t="s">
        <v>5507</v>
      </c>
      <c r="U3152">
        <f t="shared" si="49"/>
        <v>134446</v>
      </c>
    </row>
    <row r="3153" spans="1:21" x14ac:dyDescent="0.2">
      <c r="A3153" t="s">
        <v>17782</v>
      </c>
      <c r="B3153" t="s">
        <v>12388</v>
      </c>
      <c r="C3153">
        <v>3526053</v>
      </c>
      <c r="D3153" t="s">
        <v>6485</v>
      </c>
      <c r="E3153" t="s">
        <v>12408</v>
      </c>
      <c r="F3153" t="s">
        <v>6402</v>
      </c>
      <c r="G3153">
        <v>1536</v>
      </c>
      <c r="H3153">
        <v>6314</v>
      </c>
      <c r="I3153">
        <v>0</v>
      </c>
      <c r="J3153">
        <v>1</v>
      </c>
      <c r="K3153">
        <v>0</v>
      </c>
      <c r="L3153" t="s">
        <v>6403</v>
      </c>
      <c r="M3153">
        <v>2018</v>
      </c>
      <c r="N3153" t="s">
        <v>1463</v>
      </c>
      <c r="O3153" t="s">
        <v>17784</v>
      </c>
      <c r="P3153">
        <v>2</v>
      </c>
      <c r="Q3153" t="s">
        <v>15830</v>
      </c>
      <c r="R3153" t="s">
        <v>7734</v>
      </c>
      <c r="S3153" t="s">
        <v>7734</v>
      </c>
      <c r="T3153" t="s">
        <v>5519</v>
      </c>
      <c r="U3153">
        <f t="shared" si="49"/>
        <v>134446</v>
      </c>
    </row>
    <row r="3154" spans="1:21" x14ac:dyDescent="0.2">
      <c r="A3154" t="s">
        <v>17787</v>
      </c>
      <c r="B3154" t="s">
        <v>12388</v>
      </c>
      <c r="C3154">
        <v>3526053</v>
      </c>
      <c r="D3154" t="s">
        <v>6938</v>
      </c>
      <c r="E3154" t="s">
        <v>7365</v>
      </c>
      <c r="F3154" t="s">
        <v>6402</v>
      </c>
      <c r="G3154">
        <v>2173</v>
      </c>
      <c r="H3154">
        <v>7550</v>
      </c>
      <c r="I3154">
        <v>0</v>
      </c>
      <c r="J3154">
        <v>0</v>
      </c>
      <c r="K3154">
        <v>0</v>
      </c>
      <c r="L3154" t="s">
        <v>6409</v>
      </c>
      <c r="M3154">
        <v>2018</v>
      </c>
      <c r="N3154" t="s">
        <v>1463</v>
      </c>
      <c r="O3154" t="s">
        <v>17788</v>
      </c>
      <c r="P3154">
        <v>2</v>
      </c>
      <c r="Q3154" t="s">
        <v>15830</v>
      </c>
      <c r="R3154" t="s">
        <v>7734</v>
      </c>
      <c r="S3154" t="s">
        <v>7734</v>
      </c>
      <c r="T3154" t="s">
        <v>22735</v>
      </c>
      <c r="U3154">
        <f t="shared" si="49"/>
        <v>134446</v>
      </c>
    </row>
    <row r="3155" spans="1:21" x14ac:dyDescent="0.2">
      <c r="A3155" t="s">
        <v>17787</v>
      </c>
      <c r="B3155" t="s">
        <v>12388</v>
      </c>
      <c r="C3155">
        <v>3526053</v>
      </c>
      <c r="D3155" t="s">
        <v>17789</v>
      </c>
      <c r="E3155" t="s">
        <v>11192</v>
      </c>
      <c r="F3155" t="s">
        <v>6402</v>
      </c>
      <c r="G3155">
        <v>3098</v>
      </c>
      <c r="H3155">
        <v>7550</v>
      </c>
      <c r="I3155">
        <v>0</v>
      </c>
      <c r="J3155">
        <v>1</v>
      </c>
      <c r="K3155">
        <v>0</v>
      </c>
      <c r="L3155" t="s">
        <v>6409</v>
      </c>
      <c r="M3155">
        <v>2018</v>
      </c>
      <c r="N3155" t="s">
        <v>1463</v>
      </c>
      <c r="O3155" t="s">
        <v>17788</v>
      </c>
      <c r="P3155">
        <v>2</v>
      </c>
      <c r="Q3155" t="s">
        <v>15830</v>
      </c>
      <c r="R3155" t="s">
        <v>7734</v>
      </c>
      <c r="S3155" t="s">
        <v>7734</v>
      </c>
      <c r="T3155" t="s">
        <v>22736</v>
      </c>
      <c r="U3155">
        <f t="shared" si="49"/>
        <v>134446</v>
      </c>
    </row>
    <row r="3156" spans="1:21" x14ac:dyDescent="0.2">
      <c r="A3156" t="s">
        <v>17787</v>
      </c>
      <c r="B3156" t="s">
        <v>12388</v>
      </c>
      <c r="C3156">
        <v>3526053</v>
      </c>
      <c r="D3156" t="s">
        <v>12390</v>
      </c>
      <c r="E3156" t="s">
        <v>12391</v>
      </c>
      <c r="F3156" t="s">
        <v>6402</v>
      </c>
      <c r="G3156">
        <v>2279</v>
      </c>
      <c r="H3156">
        <v>7550</v>
      </c>
      <c r="I3156">
        <v>1</v>
      </c>
      <c r="J3156">
        <v>1</v>
      </c>
      <c r="K3156">
        <v>0</v>
      </c>
      <c r="L3156" t="s">
        <v>6403</v>
      </c>
      <c r="M3156">
        <v>2018</v>
      </c>
      <c r="N3156" t="s">
        <v>1463</v>
      </c>
      <c r="O3156" t="s">
        <v>17788</v>
      </c>
      <c r="P3156">
        <v>2</v>
      </c>
      <c r="Q3156" t="s">
        <v>15830</v>
      </c>
      <c r="R3156" t="s">
        <v>7734</v>
      </c>
      <c r="S3156" t="s">
        <v>7734</v>
      </c>
      <c r="T3156" t="s">
        <v>1247</v>
      </c>
      <c r="U3156">
        <f t="shared" si="49"/>
        <v>134446</v>
      </c>
    </row>
    <row r="3157" spans="1:21" x14ac:dyDescent="0.2">
      <c r="A3157" t="s">
        <v>17790</v>
      </c>
      <c r="B3157" t="s">
        <v>12388</v>
      </c>
      <c r="C3157">
        <v>3526053</v>
      </c>
      <c r="D3157" t="s">
        <v>7010</v>
      </c>
      <c r="E3157" t="s">
        <v>12417</v>
      </c>
      <c r="F3157" t="s">
        <v>6402</v>
      </c>
      <c r="G3157">
        <v>2227</v>
      </c>
      <c r="H3157">
        <v>10783</v>
      </c>
      <c r="I3157">
        <v>0</v>
      </c>
      <c r="J3157">
        <v>1</v>
      </c>
      <c r="K3157">
        <v>0</v>
      </c>
      <c r="L3157" t="s">
        <v>6409</v>
      </c>
      <c r="M3157">
        <v>2018</v>
      </c>
      <c r="N3157" t="s">
        <v>1463</v>
      </c>
      <c r="O3157" t="s">
        <v>17791</v>
      </c>
      <c r="P3157">
        <v>2</v>
      </c>
      <c r="Q3157" t="s">
        <v>15830</v>
      </c>
      <c r="R3157" t="s">
        <v>7734</v>
      </c>
      <c r="S3157" t="s">
        <v>7734</v>
      </c>
      <c r="T3157" t="s">
        <v>5516</v>
      </c>
      <c r="U3157">
        <f t="shared" si="49"/>
        <v>134446</v>
      </c>
    </row>
    <row r="3158" spans="1:21" x14ac:dyDescent="0.2">
      <c r="A3158" t="s">
        <v>17790</v>
      </c>
      <c r="B3158" t="s">
        <v>12388</v>
      </c>
      <c r="C3158">
        <v>3526053</v>
      </c>
      <c r="D3158" t="s">
        <v>6828</v>
      </c>
      <c r="E3158" t="s">
        <v>17792</v>
      </c>
      <c r="F3158" t="s">
        <v>6402</v>
      </c>
      <c r="G3158">
        <v>257</v>
      </c>
      <c r="H3158">
        <v>10783</v>
      </c>
      <c r="I3158">
        <v>0</v>
      </c>
      <c r="J3158">
        <v>0</v>
      </c>
      <c r="K3158">
        <v>0</v>
      </c>
      <c r="L3158" t="s">
        <v>6403</v>
      </c>
      <c r="M3158">
        <v>2018</v>
      </c>
      <c r="N3158" t="s">
        <v>1463</v>
      </c>
      <c r="O3158" t="s">
        <v>17791</v>
      </c>
      <c r="P3158">
        <v>2</v>
      </c>
      <c r="Q3158" t="s">
        <v>15830</v>
      </c>
      <c r="R3158" t="s">
        <v>7734</v>
      </c>
      <c r="S3158" t="s">
        <v>7734</v>
      </c>
      <c r="T3158" t="s">
        <v>22737</v>
      </c>
      <c r="U3158">
        <f t="shared" si="49"/>
        <v>134446</v>
      </c>
    </row>
    <row r="3159" spans="1:21" x14ac:dyDescent="0.2">
      <c r="A3159" t="s">
        <v>17790</v>
      </c>
      <c r="B3159" t="s">
        <v>12388</v>
      </c>
      <c r="C3159">
        <v>3526053</v>
      </c>
      <c r="D3159" t="s">
        <v>6550</v>
      </c>
      <c r="E3159" t="s">
        <v>6985</v>
      </c>
      <c r="F3159" t="s">
        <v>6402</v>
      </c>
      <c r="G3159">
        <v>1944</v>
      </c>
      <c r="H3159">
        <v>10783</v>
      </c>
      <c r="I3159">
        <v>0</v>
      </c>
      <c r="J3159">
        <v>0</v>
      </c>
      <c r="K3159">
        <v>0</v>
      </c>
      <c r="L3159" t="s">
        <v>6403</v>
      </c>
      <c r="M3159">
        <v>2018</v>
      </c>
      <c r="N3159" t="s">
        <v>1463</v>
      </c>
      <c r="O3159" t="s">
        <v>17791</v>
      </c>
      <c r="P3159">
        <v>2</v>
      </c>
      <c r="Q3159" t="s">
        <v>15830</v>
      </c>
      <c r="R3159" t="s">
        <v>7734</v>
      </c>
      <c r="S3159" t="s">
        <v>7734</v>
      </c>
      <c r="T3159" t="s">
        <v>22738</v>
      </c>
      <c r="U3159">
        <f t="shared" si="49"/>
        <v>134446</v>
      </c>
    </row>
    <row r="3160" spans="1:21" x14ac:dyDescent="0.2">
      <c r="A3160" t="s">
        <v>17790</v>
      </c>
      <c r="B3160" t="s">
        <v>12388</v>
      </c>
      <c r="C3160">
        <v>3526053</v>
      </c>
      <c r="D3160" t="s">
        <v>6580</v>
      </c>
      <c r="E3160" t="s">
        <v>6917</v>
      </c>
      <c r="F3160" t="s">
        <v>6402</v>
      </c>
      <c r="G3160">
        <v>501</v>
      </c>
      <c r="H3160">
        <v>10783</v>
      </c>
      <c r="I3160">
        <v>0</v>
      </c>
      <c r="J3160">
        <v>0</v>
      </c>
      <c r="K3160">
        <v>0</v>
      </c>
      <c r="L3160" t="s">
        <v>6403</v>
      </c>
      <c r="M3160">
        <v>2018</v>
      </c>
      <c r="N3160" t="s">
        <v>1463</v>
      </c>
      <c r="O3160" t="s">
        <v>17791</v>
      </c>
      <c r="P3160">
        <v>2</v>
      </c>
      <c r="Q3160" t="s">
        <v>15830</v>
      </c>
      <c r="R3160" t="s">
        <v>7734</v>
      </c>
      <c r="S3160" t="s">
        <v>7734</v>
      </c>
      <c r="T3160" t="s">
        <v>22739</v>
      </c>
      <c r="U3160">
        <f t="shared" si="49"/>
        <v>134446</v>
      </c>
    </row>
    <row r="3161" spans="1:21" x14ac:dyDescent="0.2">
      <c r="A3161" t="s">
        <v>17790</v>
      </c>
      <c r="B3161" t="s">
        <v>12388</v>
      </c>
      <c r="C3161">
        <v>3526053</v>
      </c>
      <c r="D3161" t="s">
        <v>6809</v>
      </c>
      <c r="E3161" t="s">
        <v>6986</v>
      </c>
      <c r="F3161" t="s">
        <v>6402</v>
      </c>
      <c r="G3161">
        <v>2860</v>
      </c>
      <c r="H3161">
        <v>10783</v>
      </c>
      <c r="I3161">
        <v>1</v>
      </c>
      <c r="J3161">
        <v>1</v>
      </c>
      <c r="K3161">
        <v>0</v>
      </c>
      <c r="L3161" t="s">
        <v>6403</v>
      </c>
      <c r="M3161">
        <v>2018</v>
      </c>
      <c r="N3161" t="s">
        <v>1463</v>
      </c>
      <c r="O3161" t="s">
        <v>17791</v>
      </c>
      <c r="P3161">
        <v>2</v>
      </c>
      <c r="Q3161" t="s">
        <v>15830</v>
      </c>
      <c r="R3161" t="s">
        <v>7734</v>
      </c>
      <c r="S3161" t="s">
        <v>7734</v>
      </c>
      <c r="T3161" t="s">
        <v>5515</v>
      </c>
      <c r="U3161">
        <f t="shared" si="49"/>
        <v>134446</v>
      </c>
    </row>
    <row r="3162" spans="1:21" x14ac:dyDescent="0.2">
      <c r="A3162" t="s">
        <v>17790</v>
      </c>
      <c r="B3162" t="s">
        <v>12388</v>
      </c>
      <c r="C3162">
        <v>3526053</v>
      </c>
      <c r="D3162" t="s">
        <v>6411</v>
      </c>
      <c r="E3162" t="s">
        <v>6748</v>
      </c>
      <c r="F3162" t="s">
        <v>6402</v>
      </c>
      <c r="G3162">
        <v>1262</v>
      </c>
      <c r="H3162">
        <v>10783</v>
      </c>
      <c r="I3162">
        <v>0</v>
      </c>
      <c r="J3162">
        <v>0</v>
      </c>
      <c r="K3162">
        <v>0</v>
      </c>
      <c r="L3162" t="s">
        <v>6403</v>
      </c>
      <c r="M3162">
        <v>2018</v>
      </c>
      <c r="N3162" t="s">
        <v>1463</v>
      </c>
      <c r="O3162" t="s">
        <v>17791</v>
      </c>
      <c r="P3162">
        <v>2</v>
      </c>
      <c r="Q3162" t="s">
        <v>15830</v>
      </c>
      <c r="R3162" t="s">
        <v>7734</v>
      </c>
      <c r="S3162" t="s">
        <v>7734</v>
      </c>
      <c r="T3162" t="s">
        <v>5520</v>
      </c>
      <c r="U3162">
        <f t="shared" si="49"/>
        <v>134446</v>
      </c>
    </row>
    <row r="3163" spans="1:21" x14ac:dyDescent="0.2">
      <c r="A3163" t="s">
        <v>17790</v>
      </c>
      <c r="B3163" t="s">
        <v>12388</v>
      </c>
      <c r="C3163">
        <v>3526053</v>
      </c>
      <c r="D3163" t="s">
        <v>6598</v>
      </c>
      <c r="E3163" t="s">
        <v>17793</v>
      </c>
      <c r="F3163" t="s">
        <v>6402</v>
      </c>
      <c r="G3163">
        <v>1067</v>
      </c>
      <c r="H3163">
        <v>10783</v>
      </c>
      <c r="I3163">
        <v>0</v>
      </c>
      <c r="J3163">
        <v>0</v>
      </c>
      <c r="K3163">
        <v>0</v>
      </c>
      <c r="L3163" t="s">
        <v>6403</v>
      </c>
      <c r="M3163">
        <v>2018</v>
      </c>
      <c r="N3163" t="s">
        <v>1463</v>
      </c>
      <c r="O3163" t="s">
        <v>17791</v>
      </c>
      <c r="P3163">
        <v>2</v>
      </c>
      <c r="Q3163" t="s">
        <v>15830</v>
      </c>
      <c r="R3163" t="s">
        <v>7734</v>
      </c>
      <c r="S3163" t="s">
        <v>7734</v>
      </c>
      <c r="T3163" t="s">
        <v>20222</v>
      </c>
      <c r="U3163">
        <f t="shared" si="49"/>
        <v>134446</v>
      </c>
    </row>
    <row r="3164" spans="1:21" x14ac:dyDescent="0.2">
      <c r="A3164" t="s">
        <v>17790</v>
      </c>
      <c r="B3164" t="s">
        <v>12388</v>
      </c>
      <c r="C3164">
        <v>3526053</v>
      </c>
      <c r="D3164" t="s">
        <v>7514</v>
      </c>
      <c r="E3164" t="s">
        <v>17794</v>
      </c>
      <c r="F3164" t="s">
        <v>6402</v>
      </c>
      <c r="G3164">
        <v>665</v>
      </c>
      <c r="H3164">
        <v>10783</v>
      </c>
      <c r="I3164">
        <v>0</v>
      </c>
      <c r="J3164">
        <v>0</v>
      </c>
      <c r="K3164">
        <v>0</v>
      </c>
      <c r="L3164" t="s">
        <v>6403</v>
      </c>
      <c r="M3164">
        <v>2018</v>
      </c>
      <c r="N3164" t="s">
        <v>1463</v>
      </c>
      <c r="O3164" t="s">
        <v>17791</v>
      </c>
      <c r="P3164">
        <v>2</v>
      </c>
      <c r="Q3164" t="s">
        <v>15830</v>
      </c>
      <c r="R3164" t="s">
        <v>7734</v>
      </c>
      <c r="S3164" t="s">
        <v>7734</v>
      </c>
      <c r="T3164" t="s">
        <v>22740</v>
      </c>
      <c r="U3164">
        <f t="shared" si="49"/>
        <v>134446</v>
      </c>
    </row>
    <row r="3165" spans="1:21" x14ac:dyDescent="0.2">
      <c r="A3165" t="s">
        <v>17795</v>
      </c>
      <c r="B3165" t="s">
        <v>12388</v>
      </c>
      <c r="C3165">
        <v>3526053</v>
      </c>
      <c r="D3165" t="s">
        <v>10276</v>
      </c>
      <c r="E3165" t="s">
        <v>8257</v>
      </c>
      <c r="F3165" t="s">
        <v>6402</v>
      </c>
      <c r="G3165">
        <v>3263</v>
      </c>
      <c r="H3165">
        <v>10750</v>
      </c>
      <c r="I3165">
        <v>1</v>
      </c>
      <c r="J3165">
        <v>1</v>
      </c>
      <c r="K3165">
        <v>0</v>
      </c>
      <c r="L3165" t="s">
        <v>6403</v>
      </c>
      <c r="M3165">
        <v>2018</v>
      </c>
      <c r="N3165" t="s">
        <v>1463</v>
      </c>
      <c r="O3165" t="s">
        <v>17796</v>
      </c>
      <c r="P3165">
        <v>2</v>
      </c>
      <c r="Q3165" t="s">
        <v>15830</v>
      </c>
      <c r="R3165" t="s">
        <v>7734</v>
      </c>
      <c r="S3165" t="s">
        <v>7734</v>
      </c>
      <c r="T3165" t="s">
        <v>5514</v>
      </c>
      <c r="U3165">
        <f t="shared" si="49"/>
        <v>134446</v>
      </c>
    </row>
    <row r="3166" spans="1:21" x14ac:dyDescent="0.2">
      <c r="A3166" t="s">
        <v>17795</v>
      </c>
      <c r="B3166" t="s">
        <v>12388</v>
      </c>
      <c r="C3166">
        <v>3526053</v>
      </c>
      <c r="D3166" t="s">
        <v>15490</v>
      </c>
      <c r="E3166" t="s">
        <v>17797</v>
      </c>
      <c r="F3166" t="s">
        <v>6402</v>
      </c>
      <c r="G3166">
        <v>2047</v>
      </c>
      <c r="H3166">
        <v>10750</v>
      </c>
      <c r="I3166">
        <v>0</v>
      </c>
      <c r="J3166">
        <v>0</v>
      </c>
      <c r="K3166">
        <v>0</v>
      </c>
      <c r="L3166" t="s">
        <v>6403</v>
      </c>
      <c r="M3166">
        <v>2018</v>
      </c>
      <c r="N3166" t="s">
        <v>1463</v>
      </c>
      <c r="O3166" t="s">
        <v>17796</v>
      </c>
      <c r="P3166">
        <v>2</v>
      </c>
      <c r="Q3166" t="s">
        <v>15830</v>
      </c>
      <c r="R3166" t="s">
        <v>7734</v>
      </c>
      <c r="S3166" t="s">
        <v>7734</v>
      </c>
      <c r="T3166" t="s">
        <v>22741</v>
      </c>
      <c r="U3166">
        <f t="shared" si="49"/>
        <v>134446</v>
      </c>
    </row>
    <row r="3167" spans="1:21" x14ac:dyDescent="0.2">
      <c r="A3167" t="s">
        <v>17795</v>
      </c>
      <c r="B3167" t="s">
        <v>12388</v>
      </c>
      <c r="C3167">
        <v>3526053</v>
      </c>
      <c r="D3167" t="s">
        <v>6550</v>
      </c>
      <c r="E3167" t="s">
        <v>13170</v>
      </c>
      <c r="F3167" t="s">
        <v>6402</v>
      </c>
      <c r="G3167">
        <v>2422</v>
      </c>
      <c r="H3167">
        <v>10750</v>
      </c>
      <c r="I3167">
        <v>0</v>
      </c>
      <c r="J3167">
        <v>0</v>
      </c>
      <c r="K3167">
        <v>0</v>
      </c>
      <c r="L3167" t="s">
        <v>6403</v>
      </c>
      <c r="M3167">
        <v>2018</v>
      </c>
      <c r="N3167" t="s">
        <v>1463</v>
      </c>
      <c r="O3167" t="s">
        <v>17796</v>
      </c>
      <c r="P3167">
        <v>2</v>
      </c>
      <c r="Q3167" t="s">
        <v>15830</v>
      </c>
      <c r="R3167" t="s">
        <v>7734</v>
      </c>
      <c r="S3167" t="s">
        <v>7734</v>
      </c>
      <c r="T3167" t="s">
        <v>22742</v>
      </c>
      <c r="U3167">
        <f t="shared" si="49"/>
        <v>134446</v>
      </c>
    </row>
    <row r="3168" spans="1:21" x14ac:dyDescent="0.2">
      <c r="A3168" t="s">
        <v>17795</v>
      </c>
      <c r="B3168" t="s">
        <v>12388</v>
      </c>
      <c r="C3168">
        <v>3526053</v>
      </c>
      <c r="D3168" t="s">
        <v>6666</v>
      </c>
      <c r="E3168" t="s">
        <v>8893</v>
      </c>
      <c r="F3168" t="s">
        <v>6402</v>
      </c>
      <c r="G3168">
        <v>3018</v>
      </c>
      <c r="H3168">
        <v>10750</v>
      </c>
      <c r="I3168">
        <v>1</v>
      </c>
      <c r="J3168">
        <v>1</v>
      </c>
      <c r="K3168">
        <v>0</v>
      </c>
      <c r="L3168" t="s">
        <v>6403</v>
      </c>
      <c r="M3168">
        <v>2018</v>
      </c>
      <c r="N3168" t="s">
        <v>1463</v>
      </c>
      <c r="O3168" t="s">
        <v>17796</v>
      </c>
      <c r="P3168">
        <v>2</v>
      </c>
      <c r="Q3168" t="s">
        <v>15830</v>
      </c>
      <c r="R3168" t="s">
        <v>7734</v>
      </c>
      <c r="S3168" t="s">
        <v>7734</v>
      </c>
      <c r="T3168" t="s">
        <v>5513</v>
      </c>
      <c r="U3168">
        <f t="shared" si="49"/>
        <v>134446</v>
      </c>
    </row>
    <row r="3169" spans="1:21" x14ac:dyDescent="0.2">
      <c r="A3169" t="s">
        <v>17798</v>
      </c>
      <c r="B3169" t="s">
        <v>12388</v>
      </c>
      <c r="C3169">
        <v>3526053</v>
      </c>
      <c r="D3169" t="s">
        <v>7493</v>
      </c>
      <c r="E3169" t="s">
        <v>17799</v>
      </c>
      <c r="F3169" t="s">
        <v>6402</v>
      </c>
      <c r="G3169">
        <v>21574</v>
      </c>
      <c r="H3169">
        <v>30026</v>
      </c>
      <c r="I3169">
        <v>1</v>
      </c>
      <c r="J3169">
        <v>1</v>
      </c>
      <c r="K3169">
        <v>0</v>
      </c>
      <c r="L3169" t="s">
        <v>6403</v>
      </c>
      <c r="M3169">
        <v>2018</v>
      </c>
      <c r="N3169" t="s">
        <v>6404</v>
      </c>
      <c r="O3169">
        <v>99</v>
      </c>
      <c r="P3169">
        <v>1</v>
      </c>
      <c r="Q3169" t="s">
        <v>15830</v>
      </c>
      <c r="R3169" t="s">
        <v>7734</v>
      </c>
      <c r="S3169" t="s">
        <v>7734</v>
      </c>
      <c r="T3169" t="s">
        <v>22743</v>
      </c>
      <c r="U3169">
        <f t="shared" si="49"/>
        <v>134446</v>
      </c>
    </row>
    <row r="3170" spans="1:21" x14ac:dyDescent="0.2">
      <c r="A3170" t="s">
        <v>17798</v>
      </c>
      <c r="B3170" t="s">
        <v>12388</v>
      </c>
      <c r="C3170">
        <v>3526053</v>
      </c>
      <c r="D3170" t="s">
        <v>17800</v>
      </c>
      <c r="E3170" t="s">
        <v>17801</v>
      </c>
      <c r="F3170" t="s">
        <v>6402</v>
      </c>
      <c r="G3170">
        <v>1153</v>
      </c>
      <c r="H3170">
        <v>30026</v>
      </c>
      <c r="I3170">
        <v>0</v>
      </c>
      <c r="J3170">
        <v>0</v>
      </c>
      <c r="K3170">
        <v>0</v>
      </c>
      <c r="L3170" t="s">
        <v>6403</v>
      </c>
      <c r="M3170">
        <v>2018</v>
      </c>
      <c r="N3170" t="s">
        <v>6404</v>
      </c>
      <c r="O3170">
        <v>99</v>
      </c>
      <c r="P3170">
        <v>1</v>
      </c>
      <c r="Q3170" t="s">
        <v>15830</v>
      </c>
      <c r="R3170" t="s">
        <v>7734</v>
      </c>
      <c r="S3170" t="s">
        <v>7734</v>
      </c>
      <c r="T3170" t="s">
        <v>22744</v>
      </c>
      <c r="U3170">
        <f t="shared" si="49"/>
        <v>134446</v>
      </c>
    </row>
    <row r="3171" spans="1:21" x14ac:dyDescent="0.2">
      <c r="A3171" t="s">
        <v>17798</v>
      </c>
      <c r="B3171" t="s">
        <v>12388</v>
      </c>
      <c r="C3171">
        <v>3526053</v>
      </c>
      <c r="D3171" t="s">
        <v>6591</v>
      </c>
      <c r="E3171" t="s">
        <v>12320</v>
      </c>
      <c r="F3171" t="s">
        <v>6402</v>
      </c>
      <c r="G3171">
        <v>5834</v>
      </c>
      <c r="H3171">
        <v>30026</v>
      </c>
      <c r="I3171">
        <v>0</v>
      </c>
      <c r="J3171">
        <v>0</v>
      </c>
      <c r="K3171">
        <v>0</v>
      </c>
      <c r="L3171" t="s">
        <v>6403</v>
      </c>
      <c r="M3171">
        <v>2018</v>
      </c>
      <c r="N3171" t="s">
        <v>6404</v>
      </c>
      <c r="O3171">
        <v>99</v>
      </c>
      <c r="P3171">
        <v>1</v>
      </c>
      <c r="Q3171" t="s">
        <v>15830</v>
      </c>
      <c r="R3171" t="s">
        <v>7734</v>
      </c>
      <c r="S3171" t="s">
        <v>7734</v>
      </c>
      <c r="T3171" t="s">
        <v>615</v>
      </c>
      <c r="U3171">
        <f t="shared" si="49"/>
        <v>134446</v>
      </c>
    </row>
    <row r="3172" spans="1:21" x14ac:dyDescent="0.2">
      <c r="A3172" t="s">
        <v>17798</v>
      </c>
      <c r="B3172" t="s">
        <v>12388</v>
      </c>
      <c r="C3172">
        <v>3526053</v>
      </c>
      <c r="D3172" t="s">
        <v>7096</v>
      </c>
      <c r="E3172" t="s">
        <v>17802</v>
      </c>
      <c r="F3172" t="s">
        <v>6402</v>
      </c>
      <c r="G3172">
        <v>1465</v>
      </c>
      <c r="H3172">
        <v>30026</v>
      </c>
      <c r="I3172">
        <v>0</v>
      </c>
      <c r="J3172">
        <v>0</v>
      </c>
      <c r="K3172">
        <v>0</v>
      </c>
      <c r="L3172" t="s">
        <v>6403</v>
      </c>
      <c r="M3172">
        <v>2018</v>
      </c>
      <c r="N3172" t="s">
        <v>6404</v>
      </c>
      <c r="O3172">
        <v>99</v>
      </c>
      <c r="P3172">
        <v>1</v>
      </c>
      <c r="Q3172" t="s">
        <v>15830</v>
      </c>
      <c r="R3172" t="s">
        <v>7734</v>
      </c>
      <c r="S3172" t="s">
        <v>7734</v>
      </c>
      <c r="T3172" t="s">
        <v>22745</v>
      </c>
      <c r="U3172">
        <f t="shared" si="49"/>
        <v>134446</v>
      </c>
    </row>
    <row r="3173" spans="1:21" x14ac:dyDescent="0.2">
      <c r="A3173" t="s">
        <v>17803</v>
      </c>
      <c r="B3173" t="s">
        <v>12388</v>
      </c>
      <c r="C3173">
        <v>3526053</v>
      </c>
      <c r="D3173" t="s">
        <v>8533</v>
      </c>
      <c r="E3173" t="s">
        <v>7559</v>
      </c>
      <c r="F3173" t="s">
        <v>6402</v>
      </c>
      <c r="G3173">
        <v>5546</v>
      </c>
      <c r="H3173">
        <v>134446</v>
      </c>
      <c r="I3173">
        <v>0</v>
      </c>
      <c r="J3173">
        <v>0</v>
      </c>
      <c r="K3173">
        <v>0</v>
      </c>
      <c r="L3173" t="s">
        <v>6409</v>
      </c>
      <c r="M3173">
        <v>2018</v>
      </c>
      <c r="N3173" t="s">
        <v>1985</v>
      </c>
      <c r="O3173">
        <v>99</v>
      </c>
      <c r="P3173">
        <v>6</v>
      </c>
      <c r="Q3173" t="s">
        <v>15830</v>
      </c>
      <c r="R3173" t="s">
        <v>7734</v>
      </c>
      <c r="S3173" t="s">
        <v>7734</v>
      </c>
      <c r="T3173" t="s">
        <v>5512</v>
      </c>
      <c r="U3173">
        <f t="shared" si="49"/>
        <v>134446</v>
      </c>
    </row>
    <row r="3174" spans="1:21" x14ac:dyDescent="0.2">
      <c r="A3174" t="s">
        <v>17803</v>
      </c>
      <c r="B3174" t="s">
        <v>12388</v>
      </c>
      <c r="C3174">
        <v>3526053</v>
      </c>
      <c r="D3174" t="s">
        <v>7895</v>
      </c>
      <c r="E3174" t="s">
        <v>17804</v>
      </c>
      <c r="F3174" t="s">
        <v>6402</v>
      </c>
      <c r="G3174">
        <v>11117</v>
      </c>
      <c r="H3174">
        <v>134446</v>
      </c>
      <c r="I3174">
        <v>0</v>
      </c>
      <c r="J3174">
        <v>1</v>
      </c>
      <c r="K3174">
        <v>0</v>
      </c>
      <c r="L3174" t="s">
        <v>6409</v>
      </c>
      <c r="M3174">
        <v>2018</v>
      </c>
      <c r="N3174" t="s">
        <v>1985</v>
      </c>
      <c r="O3174">
        <v>99</v>
      </c>
      <c r="P3174">
        <v>6</v>
      </c>
      <c r="Q3174" t="s">
        <v>15830</v>
      </c>
      <c r="R3174" t="s">
        <v>7734</v>
      </c>
      <c r="S3174" t="s">
        <v>7734</v>
      </c>
      <c r="T3174" t="s">
        <v>22746</v>
      </c>
      <c r="U3174">
        <f t="shared" si="49"/>
        <v>134446</v>
      </c>
    </row>
    <row r="3175" spans="1:21" x14ac:dyDescent="0.2">
      <c r="A3175" t="s">
        <v>17803</v>
      </c>
      <c r="B3175" t="s">
        <v>12388</v>
      </c>
      <c r="C3175">
        <v>3526053</v>
      </c>
      <c r="D3175" t="s">
        <v>6412</v>
      </c>
      <c r="E3175" t="s">
        <v>15198</v>
      </c>
      <c r="F3175" t="s">
        <v>6402</v>
      </c>
      <c r="G3175">
        <v>7233</v>
      </c>
      <c r="H3175">
        <v>134446</v>
      </c>
      <c r="I3175">
        <v>1</v>
      </c>
      <c r="J3175">
        <v>0</v>
      </c>
      <c r="K3175">
        <v>0</v>
      </c>
      <c r="L3175" t="s">
        <v>6409</v>
      </c>
      <c r="M3175">
        <v>2018</v>
      </c>
      <c r="N3175" t="s">
        <v>1985</v>
      </c>
      <c r="O3175">
        <v>99</v>
      </c>
      <c r="P3175">
        <v>6</v>
      </c>
      <c r="Q3175" t="s">
        <v>15830</v>
      </c>
      <c r="R3175" t="s">
        <v>7734</v>
      </c>
      <c r="S3175" t="s">
        <v>7734</v>
      </c>
      <c r="T3175" t="s">
        <v>22747</v>
      </c>
      <c r="U3175">
        <f t="shared" si="49"/>
        <v>134446</v>
      </c>
    </row>
    <row r="3176" spans="1:21" x14ac:dyDescent="0.2">
      <c r="A3176" t="s">
        <v>17803</v>
      </c>
      <c r="B3176" t="s">
        <v>12388</v>
      </c>
      <c r="C3176">
        <v>3526053</v>
      </c>
      <c r="D3176" t="s">
        <v>7288</v>
      </c>
      <c r="E3176" t="s">
        <v>12426</v>
      </c>
      <c r="F3176" t="s">
        <v>6402</v>
      </c>
      <c r="G3176">
        <v>9878</v>
      </c>
      <c r="H3176">
        <v>134446</v>
      </c>
      <c r="I3176">
        <v>0</v>
      </c>
      <c r="J3176">
        <v>1</v>
      </c>
      <c r="K3176">
        <v>0</v>
      </c>
      <c r="L3176" t="s">
        <v>6409</v>
      </c>
      <c r="M3176">
        <v>2018</v>
      </c>
      <c r="N3176" t="s">
        <v>1985</v>
      </c>
      <c r="O3176">
        <v>99</v>
      </c>
      <c r="P3176">
        <v>6</v>
      </c>
      <c r="Q3176" t="s">
        <v>15830</v>
      </c>
      <c r="R3176" t="s">
        <v>7734</v>
      </c>
      <c r="S3176" t="s">
        <v>7734</v>
      </c>
      <c r="T3176" t="s">
        <v>5510</v>
      </c>
      <c r="U3176">
        <f t="shared" si="49"/>
        <v>134446</v>
      </c>
    </row>
    <row r="3177" spans="1:21" x14ac:dyDescent="0.2">
      <c r="A3177" t="s">
        <v>17803</v>
      </c>
      <c r="B3177" t="s">
        <v>12388</v>
      </c>
      <c r="C3177">
        <v>3526053</v>
      </c>
      <c r="D3177" t="s">
        <v>7139</v>
      </c>
      <c r="E3177" t="s">
        <v>6699</v>
      </c>
      <c r="F3177" t="s">
        <v>6402</v>
      </c>
      <c r="G3177">
        <v>3844</v>
      </c>
      <c r="H3177">
        <v>134446</v>
      </c>
      <c r="I3177">
        <v>1</v>
      </c>
      <c r="J3177">
        <v>0</v>
      </c>
      <c r="K3177">
        <v>0</v>
      </c>
      <c r="L3177" t="s">
        <v>6409</v>
      </c>
      <c r="M3177">
        <v>2018</v>
      </c>
      <c r="N3177" t="s">
        <v>1985</v>
      </c>
      <c r="O3177">
        <v>99</v>
      </c>
      <c r="P3177">
        <v>6</v>
      </c>
      <c r="Q3177" t="s">
        <v>15830</v>
      </c>
      <c r="R3177" t="s">
        <v>7734</v>
      </c>
      <c r="S3177" t="s">
        <v>7734</v>
      </c>
      <c r="T3177" t="s">
        <v>22748</v>
      </c>
      <c r="U3177">
        <f t="shared" si="49"/>
        <v>134446</v>
      </c>
    </row>
    <row r="3178" spans="1:21" x14ac:dyDescent="0.2">
      <c r="A3178" t="s">
        <v>17803</v>
      </c>
      <c r="B3178" t="s">
        <v>12388</v>
      </c>
      <c r="C3178">
        <v>3526053</v>
      </c>
      <c r="D3178" t="s">
        <v>17805</v>
      </c>
      <c r="E3178" t="s">
        <v>8952</v>
      </c>
      <c r="F3178" t="s">
        <v>6402</v>
      </c>
      <c r="G3178">
        <v>2763</v>
      </c>
      <c r="H3178">
        <v>134446</v>
      </c>
      <c r="I3178">
        <v>0</v>
      </c>
      <c r="J3178">
        <v>0</v>
      </c>
      <c r="K3178">
        <v>0</v>
      </c>
      <c r="L3178" t="s">
        <v>6409</v>
      </c>
      <c r="M3178">
        <v>2018</v>
      </c>
      <c r="N3178" t="s">
        <v>1985</v>
      </c>
      <c r="O3178">
        <v>99</v>
      </c>
      <c r="P3178">
        <v>6</v>
      </c>
      <c r="Q3178" t="s">
        <v>15830</v>
      </c>
      <c r="R3178" t="s">
        <v>7734</v>
      </c>
      <c r="S3178" t="s">
        <v>7734</v>
      </c>
      <c r="T3178" t="s">
        <v>22749</v>
      </c>
      <c r="U3178">
        <f t="shared" si="49"/>
        <v>134446</v>
      </c>
    </row>
    <row r="3179" spans="1:21" x14ac:dyDescent="0.2">
      <c r="A3179" t="s">
        <v>17803</v>
      </c>
      <c r="B3179" t="s">
        <v>12388</v>
      </c>
      <c r="C3179">
        <v>3526053</v>
      </c>
      <c r="D3179" t="s">
        <v>17806</v>
      </c>
      <c r="E3179" t="s">
        <v>17807</v>
      </c>
      <c r="F3179" t="s">
        <v>6402</v>
      </c>
      <c r="G3179">
        <v>3421</v>
      </c>
      <c r="H3179">
        <v>134446</v>
      </c>
      <c r="I3179">
        <v>0</v>
      </c>
      <c r="J3179">
        <v>0</v>
      </c>
      <c r="K3179">
        <v>0</v>
      </c>
      <c r="L3179" t="s">
        <v>6409</v>
      </c>
      <c r="M3179">
        <v>2018</v>
      </c>
      <c r="N3179" t="s">
        <v>1985</v>
      </c>
      <c r="O3179">
        <v>99</v>
      </c>
      <c r="P3179">
        <v>6</v>
      </c>
      <c r="Q3179" t="s">
        <v>15830</v>
      </c>
      <c r="R3179" t="s">
        <v>7734</v>
      </c>
      <c r="S3179" t="s">
        <v>7734</v>
      </c>
      <c r="T3179" t="s">
        <v>22750</v>
      </c>
      <c r="U3179">
        <f t="shared" si="49"/>
        <v>134446</v>
      </c>
    </row>
    <row r="3180" spans="1:21" x14ac:dyDescent="0.2">
      <c r="A3180" t="s">
        <v>17803</v>
      </c>
      <c r="B3180" t="s">
        <v>12388</v>
      </c>
      <c r="C3180">
        <v>3526053</v>
      </c>
      <c r="D3180" t="s">
        <v>6440</v>
      </c>
      <c r="E3180" t="s">
        <v>6771</v>
      </c>
      <c r="F3180" t="s">
        <v>6402</v>
      </c>
      <c r="G3180">
        <v>1438</v>
      </c>
      <c r="H3180">
        <v>134446</v>
      </c>
      <c r="I3180">
        <v>0</v>
      </c>
      <c r="J3180">
        <v>0</v>
      </c>
      <c r="K3180">
        <v>0</v>
      </c>
      <c r="L3180" t="s">
        <v>6403</v>
      </c>
      <c r="M3180">
        <v>2018</v>
      </c>
      <c r="N3180" t="s">
        <v>1985</v>
      </c>
      <c r="O3180">
        <v>99</v>
      </c>
      <c r="P3180">
        <v>6</v>
      </c>
      <c r="Q3180" t="s">
        <v>15830</v>
      </c>
      <c r="R3180" t="s">
        <v>7734</v>
      </c>
      <c r="S3180" t="s">
        <v>7734</v>
      </c>
      <c r="T3180" t="s">
        <v>22751</v>
      </c>
      <c r="U3180">
        <f t="shared" si="49"/>
        <v>134446</v>
      </c>
    </row>
    <row r="3181" spans="1:21" x14ac:dyDescent="0.2">
      <c r="A3181" t="s">
        <v>17803</v>
      </c>
      <c r="B3181" t="s">
        <v>12388</v>
      </c>
      <c r="C3181">
        <v>3526053</v>
      </c>
      <c r="D3181" t="s">
        <v>6493</v>
      </c>
      <c r="E3181" t="s">
        <v>7658</v>
      </c>
      <c r="F3181" t="s">
        <v>6402</v>
      </c>
      <c r="G3181">
        <v>18954</v>
      </c>
      <c r="H3181">
        <v>134446</v>
      </c>
      <c r="I3181">
        <v>0</v>
      </c>
      <c r="J3181">
        <v>1</v>
      </c>
      <c r="K3181">
        <v>0</v>
      </c>
      <c r="L3181" t="s">
        <v>6403</v>
      </c>
      <c r="M3181">
        <v>2018</v>
      </c>
      <c r="N3181" t="s">
        <v>1985</v>
      </c>
      <c r="O3181">
        <v>99</v>
      </c>
      <c r="P3181">
        <v>6</v>
      </c>
      <c r="Q3181" t="s">
        <v>15830</v>
      </c>
      <c r="R3181" t="s">
        <v>7734</v>
      </c>
      <c r="S3181" t="s">
        <v>7734</v>
      </c>
      <c r="T3181" t="s">
        <v>5511</v>
      </c>
      <c r="U3181">
        <f t="shared" si="49"/>
        <v>134446</v>
      </c>
    </row>
    <row r="3182" spans="1:21" x14ac:dyDescent="0.2">
      <c r="A3182" t="s">
        <v>17803</v>
      </c>
      <c r="B3182" t="s">
        <v>12388</v>
      </c>
      <c r="C3182">
        <v>3526053</v>
      </c>
      <c r="D3182" t="s">
        <v>6459</v>
      </c>
      <c r="E3182" t="s">
        <v>6445</v>
      </c>
      <c r="F3182" t="s">
        <v>6402</v>
      </c>
      <c r="G3182">
        <v>6765</v>
      </c>
      <c r="H3182">
        <v>134446</v>
      </c>
      <c r="I3182">
        <v>0</v>
      </c>
      <c r="J3182">
        <v>0</v>
      </c>
      <c r="K3182">
        <v>0</v>
      </c>
      <c r="L3182" t="s">
        <v>6403</v>
      </c>
      <c r="M3182">
        <v>2018</v>
      </c>
      <c r="N3182" t="s">
        <v>1985</v>
      </c>
      <c r="O3182">
        <v>99</v>
      </c>
      <c r="P3182">
        <v>6</v>
      </c>
      <c r="Q3182" t="s">
        <v>15830</v>
      </c>
      <c r="R3182" t="s">
        <v>7734</v>
      </c>
      <c r="S3182" t="s">
        <v>7734</v>
      </c>
      <c r="T3182" t="s">
        <v>1248</v>
      </c>
      <c r="U3182">
        <f t="shared" si="49"/>
        <v>134446</v>
      </c>
    </row>
    <row r="3183" spans="1:21" x14ac:dyDescent="0.2">
      <c r="A3183" t="s">
        <v>17803</v>
      </c>
      <c r="B3183" t="s">
        <v>12388</v>
      </c>
      <c r="C3183">
        <v>3526053</v>
      </c>
      <c r="D3183" t="s">
        <v>7514</v>
      </c>
      <c r="E3183" t="s">
        <v>17808</v>
      </c>
      <c r="F3183" t="s">
        <v>6402</v>
      </c>
      <c r="G3183">
        <v>1928</v>
      </c>
      <c r="H3183">
        <v>134446</v>
      </c>
      <c r="I3183">
        <v>0</v>
      </c>
      <c r="J3183">
        <v>0</v>
      </c>
      <c r="K3183">
        <v>0</v>
      </c>
      <c r="L3183" t="s">
        <v>6403</v>
      </c>
      <c r="M3183">
        <v>2018</v>
      </c>
      <c r="N3183" t="s">
        <v>1985</v>
      </c>
      <c r="O3183">
        <v>99</v>
      </c>
      <c r="P3183">
        <v>6</v>
      </c>
      <c r="Q3183" t="s">
        <v>15830</v>
      </c>
      <c r="R3183" t="s">
        <v>7734</v>
      </c>
      <c r="S3183" t="s">
        <v>7734</v>
      </c>
      <c r="T3183" t="s">
        <v>22752</v>
      </c>
      <c r="U3183">
        <f t="shared" si="49"/>
        <v>134446</v>
      </c>
    </row>
    <row r="3184" spans="1:21" x14ac:dyDescent="0.2">
      <c r="A3184" t="s">
        <v>17803</v>
      </c>
      <c r="B3184" t="s">
        <v>12388</v>
      </c>
      <c r="C3184">
        <v>3526053</v>
      </c>
      <c r="D3184" t="s">
        <v>6822</v>
      </c>
      <c r="E3184" t="s">
        <v>12999</v>
      </c>
      <c r="F3184" t="s">
        <v>6402</v>
      </c>
      <c r="G3184">
        <v>12516</v>
      </c>
      <c r="H3184">
        <v>134446</v>
      </c>
      <c r="I3184">
        <v>0</v>
      </c>
      <c r="J3184">
        <v>1</v>
      </c>
      <c r="K3184">
        <v>0</v>
      </c>
      <c r="L3184" t="s">
        <v>6403</v>
      </c>
      <c r="M3184">
        <v>2018</v>
      </c>
      <c r="N3184" t="s">
        <v>1985</v>
      </c>
      <c r="O3184">
        <v>99</v>
      </c>
      <c r="P3184">
        <v>6</v>
      </c>
      <c r="Q3184" t="s">
        <v>15830</v>
      </c>
      <c r="R3184" t="s">
        <v>7734</v>
      </c>
      <c r="S3184" t="s">
        <v>7734</v>
      </c>
      <c r="T3184" t="s">
        <v>22753</v>
      </c>
      <c r="U3184">
        <f t="shared" si="49"/>
        <v>134446</v>
      </c>
    </row>
    <row r="3185" spans="1:21" x14ac:dyDescent="0.2">
      <c r="A3185" t="s">
        <v>17803</v>
      </c>
      <c r="B3185" t="s">
        <v>12388</v>
      </c>
      <c r="C3185">
        <v>3526053</v>
      </c>
      <c r="D3185" t="s">
        <v>6580</v>
      </c>
      <c r="E3185" t="s">
        <v>17809</v>
      </c>
      <c r="F3185" t="s">
        <v>6402</v>
      </c>
      <c r="G3185">
        <v>4784</v>
      </c>
      <c r="H3185">
        <v>134446</v>
      </c>
      <c r="I3185">
        <v>0</v>
      </c>
      <c r="J3185">
        <v>0</v>
      </c>
      <c r="K3185">
        <v>0</v>
      </c>
      <c r="L3185" t="s">
        <v>6403</v>
      </c>
      <c r="M3185">
        <v>2018</v>
      </c>
      <c r="N3185" t="s">
        <v>1985</v>
      </c>
      <c r="O3185">
        <v>99</v>
      </c>
      <c r="P3185">
        <v>6</v>
      </c>
      <c r="Q3185" t="s">
        <v>15830</v>
      </c>
      <c r="R3185" t="s">
        <v>7734</v>
      </c>
      <c r="S3185" t="s">
        <v>7734</v>
      </c>
      <c r="T3185" t="s">
        <v>22754</v>
      </c>
      <c r="U3185">
        <f t="shared" si="49"/>
        <v>134446</v>
      </c>
    </row>
    <row r="3186" spans="1:21" x14ac:dyDescent="0.2">
      <c r="A3186" t="s">
        <v>17803</v>
      </c>
      <c r="B3186" t="s">
        <v>12388</v>
      </c>
      <c r="C3186">
        <v>3526053</v>
      </c>
      <c r="D3186" t="s">
        <v>6411</v>
      </c>
      <c r="E3186" t="s">
        <v>6847</v>
      </c>
      <c r="F3186" t="s">
        <v>6402</v>
      </c>
      <c r="G3186">
        <v>5519</v>
      </c>
      <c r="H3186">
        <v>134446</v>
      </c>
      <c r="I3186">
        <v>0</v>
      </c>
      <c r="J3186">
        <v>0</v>
      </c>
      <c r="K3186">
        <v>0</v>
      </c>
      <c r="L3186" t="s">
        <v>6403</v>
      </c>
      <c r="M3186">
        <v>2018</v>
      </c>
      <c r="N3186" t="s">
        <v>1985</v>
      </c>
      <c r="O3186">
        <v>99</v>
      </c>
      <c r="P3186">
        <v>6</v>
      </c>
      <c r="Q3186" t="s">
        <v>15830</v>
      </c>
      <c r="R3186" t="s">
        <v>7734</v>
      </c>
      <c r="S3186" t="s">
        <v>7734</v>
      </c>
      <c r="T3186" t="s">
        <v>22755</v>
      </c>
      <c r="U3186">
        <f t="shared" si="49"/>
        <v>134446</v>
      </c>
    </row>
    <row r="3187" spans="1:21" x14ac:dyDescent="0.2">
      <c r="A3187" t="s">
        <v>17803</v>
      </c>
      <c r="B3187" t="s">
        <v>12388</v>
      </c>
      <c r="C3187">
        <v>3526053</v>
      </c>
      <c r="D3187" t="s">
        <v>6970</v>
      </c>
      <c r="E3187" t="s">
        <v>17810</v>
      </c>
      <c r="F3187" t="s">
        <v>6402</v>
      </c>
      <c r="G3187">
        <v>1476</v>
      </c>
      <c r="H3187">
        <v>134446</v>
      </c>
      <c r="I3187">
        <v>0</v>
      </c>
      <c r="J3187">
        <v>0</v>
      </c>
      <c r="K3187">
        <v>0</v>
      </c>
      <c r="L3187" t="s">
        <v>6403</v>
      </c>
      <c r="M3187">
        <v>2018</v>
      </c>
      <c r="N3187" t="s">
        <v>1985</v>
      </c>
      <c r="O3187">
        <v>99</v>
      </c>
      <c r="P3187">
        <v>6</v>
      </c>
      <c r="Q3187" t="s">
        <v>15830</v>
      </c>
      <c r="R3187" t="s">
        <v>7734</v>
      </c>
      <c r="S3187" t="s">
        <v>7734</v>
      </c>
      <c r="T3187" t="s">
        <v>22756</v>
      </c>
      <c r="U3187">
        <f t="shared" si="49"/>
        <v>134446</v>
      </c>
    </row>
    <row r="3188" spans="1:21" x14ac:dyDescent="0.2">
      <c r="A3188" t="s">
        <v>17803</v>
      </c>
      <c r="B3188" t="s">
        <v>12388</v>
      </c>
      <c r="C3188">
        <v>3526053</v>
      </c>
      <c r="D3188" t="s">
        <v>6738</v>
      </c>
      <c r="E3188" t="s">
        <v>6917</v>
      </c>
      <c r="F3188" t="s">
        <v>6402</v>
      </c>
      <c r="G3188">
        <v>3247</v>
      </c>
      <c r="H3188">
        <v>134446</v>
      </c>
      <c r="I3188">
        <v>0</v>
      </c>
      <c r="J3188">
        <v>0</v>
      </c>
      <c r="K3188">
        <v>0</v>
      </c>
      <c r="L3188" t="s">
        <v>6403</v>
      </c>
      <c r="M3188">
        <v>2018</v>
      </c>
      <c r="N3188" t="s">
        <v>1985</v>
      </c>
      <c r="O3188">
        <v>99</v>
      </c>
      <c r="P3188">
        <v>6</v>
      </c>
      <c r="Q3188" t="s">
        <v>15830</v>
      </c>
      <c r="R3188" t="s">
        <v>7734</v>
      </c>
      <c r="S3188" t="s">
        <v>7734</v>
      </c>
      <c r="T3188" t="s">
        <v>22757</v>
      </c>
      <c r="U3188">
        <f t="shared" si="49"/>
        <v>134446</v>
      </c>
    </row>
    <row r="3189" spans="1:21" x14ac:dyDescent="0.2">
      <c r="A3189" t="s">
        <v>17803</v>
      </c>
      <c r="B3189" t="s">
        <v>12388</v>
      </c>
      <c r="C3189">
        <v>3526053</v>
      </c>
      <c r="D3189" t="s">
        <v>6609</v>
      </c>
      <c r="E3189" t="s">
        <v>12424</v>
      </c>
      <c r="F3189" t="s">
        <v>6402</v>
      </c>
      <c r="G3189">
        <v>8499</v>
      </c>
      <c r="H3189">
        <v>134446</v>
      </c>
      <c r="I3189">
        <v>1</v>
      </c>
      <c r="J3189">
        <v>1</v>
      </c>
      <c r="K3189">
        <v>0</v>
      </c>
      <c r="L3189" t="s">
        <v>6403</v>
      </c>
      <c r="M3189">
        <v>2018</v>
      </c>
      <c r="N3189" t="s">
        <v>1985</v>
      </c>
      <c r="O3189">
        <v>99</v>
      </c>
      <c r="P3189">
        <v>6</v>
      </c>
      <c r="Q3189" t="s">
        <v>15830</v>
      </c>
      <c r="R3189" t="s">
        <v>7734</v>
      </c>
      <c r="S3189" t="s">
        <v>7734</v>
      </c>
      <c r="T3189" t="s">
        <v>20215</v>
      </c>
      <c r="U3189">
        <f t="shared" si="49"/>
        <v>134446</v>
      </c>
    </row>
    <row r="3190" spans="1:21" x14ac:dyDescent="0.2">
      <c r="A3190" t="s">
        <v>17803</v>
      </c>
      <c r="B3190" t="s">
        <v>12388</v>
      </c>
      <c r="C3190">
        <v>3526053</v>
      </c>
      <c r="D3190" t="s">
        <v>17811</v>
      </c>
      <c r="E3190" t="s">
        <v>17812</v>
      </c>
      <c r="F3190" t="s">
        <v>6402</v>
      </c>
      <c r="G3190">
        <v>4105</v>
      </c>
      <c r="H3190">
        <v>134446</v>
      </c>
      <c r="I3190">
        <v>0</v>
      </c>
      <c r="J3190">
        <v>0</v>
      </c>
      <c r="K3190">
        <v>0</v>
      </c>
      <c r="L3190" t="s">
        <v>6403</v>
      </c>
      <c r="M3190">
        <v>2018</v>
      </c>
      <c r="N3190" t="s">
        <v>1985</v>
      </c>
      <c r="O3190">
        <v>99</v>
      </c>
      <c r="P3190">
        <v>6</v>
      </c>
      <c r="Q3190" t="s">
        <v>15830</v>
      </c>
      <c r="R3190" t="s">
        <v>7734</v>
      </c>
      <c r="S3190" t="s">
        <v>7734</v>
      </c>
      <c r="T3190" t="s">
        <v>22758</v>
      </c>
      <c r="U3190">
        <f t="shared" si="49"/>
        <v>134446</v>
      </c>
    </row>
    <row r="3191" spans="1:21" x14ac:dyDescent="0.2">
      <c r="A3191" t="s">
        <v>17803</v>
      </c>
      <c r="B3191" t="s">
        <v>12388</v>
      </c>
      <c r="C3191">
        <v>3526053</v>
      </c>
      <c r="D3191" t="s">
        <v>6427</v>
      </c>
      <c r="E3191" t="s">
        <v>12430</v>
      </c>
      <c r="F3191" t="s">
        <v>6402</v>
      </c>
      <c r="G3191">
        <v>8435</v>
      </c>
      <c r="H3191">
        <v>134446</v>
      </c>
      <c r="I3191">
        <v>1</v>
      </c>
      <c r="J3191">
        <v>1</v>
      </c>
      <c r="K3191">
        <v>0</v>
      </c>
      <c r="L3191" t="s">
        <v>6403</v>
      </c>
      <c r="M3191">
        <v>2018</v>
      </c>
      <c r="N3191" t="s">
        <v>1985</v>
      </c>
      <c r="O3191">
        <v>99</v>
      </c>
      <c r="P3191">
        <v>6</v>
      </c>
      <c r="Q3191" t="s">
        <v>15830</v>
      </c>
      <c r="R3191" t="s">
        <v>7734</v>
      </c>
      <c r="S3191" t="s">
        <v>7734</v>
      </c>
      <c r="T3191" t="s">
        <v>22759</v>
      </c>
      <c r="U3191">
        <f t="shared" si="49"/>
        <v>134446</v>
      </c>
    </row>
    <row r="3192" spans="1:21" x14ac:dyDescent="0.2">
      <c r="A3192" t="s">
        <v>17803</v>
      </c>
      <c r="B3192" t="s">
        <v>12388</v>
      </c>
      <c r="C3192">
        <v>3526053</v>
      </c>
      <c r="D3192" t="s">
        <v>7022</v>
      </c>
      <c r="E3192" t="s">
        <v>17813</v>
      </c>
      <c r="F3192" t="s">
        <v>6402</v>
      </c>
      <c r="G3192">
        <v>3360</v>
      </c>
      <c r="H3192">
        <v>134446</v>
      </c>
      <c r="I3192">
        <v>0</v>
      </c>
      <c r="J3192">
        <v>0</v>
      </c>
      <c r="K3192">
        <v>0</v>
      </c>
      <c r="L3192" t="s">
        <v>6403</v>
      </c>
      <c r="M3192">
        <v>2018</v>
      </c>
      <c r="N3192" t="s">
        <v>1985</v>
      </c>
      <c r="O3192">
        <v>99</v>
      </c>
      <c r="P3192">
        <v>6</v>
      </c>
      <c r="Q3192" t="s">
        <v>15830</v>
      </c>
      <c r="R3192" t="s">
        <v>7734</v>
      </c>
      <c r="S3192" t="s">
        <v>7734</v>
      </c>
      <c r="T3192" t="s">
        <v>22760</v>
      </c>
      <c r="U3192">
        <f t="shared" si="49"/>
        <v>134446</v>
      </c>
    </row>
    <row r="3193" spans="1:21" x14ac:dyDescent="0.2">
      <c r="A3193" t="s">
        <v>17803</v>
      </c>
      <c r="B3193" t="s">
        <v>12388</v>
      </c>
      <c r="C3193">
        <v>3526053</v>
      </c>
      <c r="D3193" t="s">
        <v>6675</v>
      </c>
      <c r="E3193" t="s">
        <v>6833</v>
      </c>
      <c r="F3193" t="s">
        <v>6402</v>
      </c>
      <c r="G3193">
        <v>2735</v>
      </c>
      <c r="H3193">
        <v>134446</v>
      </c>
      <c r="I3193">
        <v>0</v>
      </c>
      <c r="J3193">
        <v>0</v>
      </c>
      <c r="K3193">
        <v>0</v>
      </c>
      <c r="L3193" t="s">
        <v>6403</v>
      </c>
      <c r="M3193">
        <v>2018</v>
      </c>
      <c r="N3193" t="s">
        <v>1985</v>
      </c>
      <c r="O3193">
        <v>99</v>
      </c>
      <c r="P3193">
        <v>6</v>
      </c>
      <c r="Q3193" t="s">
        <v>15830</v>
      </c>
      <c r="R3193" t="s">
        <v>7734</v>
      </c>
      <c r="S3193" t="s">
        <v>7734</v>
      </c>
      <c r="T3193" t="s">
        <v>3024</v>
      </c>
      <c r="U3193">
        <f t="shared" si="49"/>
        <v>134446</v>
      </c>
    </row>
    <row r="3194" spans="1:21" x14ac:dyDescent="0.2">
      <c r="A3194" t="s">
        <v>17803</v>
      </c>
      <c r="B3194" t="s">
        <v>12388</v>
      </c>
      <c r="C3194">
        <v>3526053</v>
      </c>
      <c r="D3194" t="s">
        <v>10853</v>
      </c>
      <c r="E3194" t="s">
        <v>15698</v>
      </c>
      <c r="F3194" t="s">
        <v>6402</v>
      </c>
      <c r="G3194">
        <v>1024</v>
      </c>
      <c r="H3194">
        <v>134446</v>
      </c>
      <c r="I3194">
        <v>0</v>
      </c>
      <c r="J3194">
        <v>0</v>
      </c>
      <c r="K3194">
        <v>0</v>
      </c>
      <c r="L3194" t="s">
        <v>6403</v>
      </c>
      <c r="M3194">
        <v>2018</v>
      </c>
      <c r="N3194" t="s">
        <v>1985</v>
      </c>
      <c r="O3194">
        <v>99</v>
      </c>
      <c r="P3194">
        <v>6</v>
      </c>
      <c r="Q3194" t="s">
        <v>15830</v>
      </c>
      <c r="R3194" t="s">
        <v>7734</v>
      </c>
      <c r="S3194" t="s">
        <v>7734</v>
      </c>
      <c r="T3194" t="s">
        <v>22761</v>
      </c>
      <c r="U3194">
        <f t="shared" si="49"/>
        <v>134446</v>
      </c>
    </row>
    <row r="3195" spans="1:21" x14ac:dyDescent="0.2">
      <c r="A3195" t="s">
        <v>17803</v>
      </c>
      <c r="B3195" t="s">
        <v>12388</v>
      </c>
      <c r="C3195">
        <v>3526053</v>
      </c>
      <c r="D3195" t="s">
        <v>6666</v>
      </c>
      <c r="E3195" t="s">
        <v>13062</v>
      </c>
      <c r="F3195" t="s">
        <v>6402</v>
      </c>
      <c r="G3195">
        <v>5859</v>
      </c>
      <c r="H3195">
        <v>134446</v>
      </c>
      <c r="I3195">
        <v>1</v>
      </c>
      <c r="J3195">
        <v>0</v>
      </c>
      <c r="K3195">
        <v>0</v>
      </c>
      <c r="L3195" t="s">
        <v>6403</v>
      </c>
      <c r="M3195">
        <v>2018</v>
      </c>
      <c r="N3195" t="s">
        <v>1985</v>
      </c>
      <c r="O3195">
        <v>99</v>
      </c>
      <c r="P3195">
        <v>6</v>
      </c>
      <c r="Q3195" t="s">
        <v>15830</v>
      </c>
      <c r="R3195" t="s">
        <v>7734</v>
      </c>
      <c r="S3195" t="s">
        <v>7734</v>
      </c>
      <c r="T3195" t="s">
        <v>22762</v>
      </c>
      <c r="U3195">
        <f t="shared" si="49"/>
        <v>134446</v>
      </c>
    </row>
    <row r="3196" spans="1:21" x14ac:dyDescent="0.2">
      <c r="A3196" t="s">
        <v>17814</v>
      </c>
      <c r="B3196" t="s">
        <v>14350</v>
      </c>
      <c r="C3196">
        <v>3538003</v>
      </c>
      <c r="D3196" t="s">
        <v>6859</v>
      </c>
      <c r="E3196" t="s">
        <v>17815</v>
      </c>
      <c r="F3196" t="s">
        <v>6402</v>
      </c>
      <c r="G3196">
        <v>1236</v>
      </c>
      <c r="H3196">
        <v>9205</v>
      </c>
      <c r="I3196">
        <v>0</v>
      </c>
      <c r="J3196">
        <v>0</v>
      </c>
      <c r="K3196">
        <v>0</v>
      </c>
      <c r="L3196" t="s">
        <v>6409</v>
      </c>
      <c r="M3196">
        <v>2018</v>
      </c>
      <c r="N3196" t="s">
        <v>1463</v>
      </c>
      <c r="O3196">
        <v>1</v>
      </c>
      <c r="P3196">
        <v>3</v>
      </c>
      <c r="Q3196" t="s">
        <v>15830</v>
      </c>
      <c r="R3196" t="s">
        <v>7734</v>
      </c>
      <c r="S3196" t="s">
        <v>7734</v>
      </c>
      <c r="T3196" t="s">
        <v>22763</v>
      </c>
      <c r="U3196">
        <f t="shared" si="49"/>
        <v>9205</v>
      </c>
    </row>
    <row r="3197" spans="1:21" x14ac:dyDescent="0.2">
      <c r="A3197" t="s">
        <v>17814</v>
      </c>
      <c r="B3197" t="s">
        <v>14350</v>
      </c>
      <c r="C3197">
        <v>3538003</v>
      </c>
      <c r="D3197" t="s">
        <v>7133</v>
      </c>
      <c r="E3197" t="s">
        <v>10021</v>
      </c>
      <c r="F3197" t="s">
        <v>6402</v>
      </c>
      <c r="G3197">
        <v>2573</v>
      </c>
      <c r="H3197">
        <v>9205</v>
      </c>
      <c r="I3197">
        <v>1</v>
      </c>
      <c r="J3197">
        <v>1</v>
      </c>
      <c r="K3197">
        <v>0</v>
      </c>
      <c r="L3197" t="s">
        <v>6409</v>
      </c>
      <c r="M3197">
        <v>2018</v>
      </c>
      <c r="N3197" t="s">
        <v>1463</v>
      </c>
      <c r="O3197">
        <v>1</v>
      </c>
      <c r="P3197">
        <v>3</v>
      </c>
      <c r="Q3197" t="s">
        <v>15830</v>
      </c>
      <c r="R3197" t="s">
        <v>7734</v>
      </c>
      <c r="S3197" t="s">
        <v>7734</v>
      </c>
      <c r="T3197" t="s">
        <v>1253</v>
      </c>
      <c r="U3197">
        <f t="shared" si="49"/>
        <v>9205</v>
      </c>
    </row>
    <row r="3198" spans="1:21" x14ac:dyDescent="0.2">
      <c r="A3198" t="s">
        <v>17814</v>
      </c>
      <c r="B3198" t="s">
        <v>14350</v>
      </c>
      <c r="C3198">
        <v>3538003</v>
      </c>
      <c r="D3198" t="s">
        <v>6575</v>
      </c>
      <c r="E3198" t="s">
        <v>6645</v>
      </c>
      <c r="F3198" t="s">
        <v>6402</v>
      </c>
      <c r="G3198">
        <v>2009</v>
      </c>
      <c r="H3198">
        <v>9205</v>
      </c>
      <c r="I3198">
        <v>0</v>
      </c>
      <c r="J3198">
        <v>1</v>
      </c>
      <c r="K3198">
        <v>0</v>
      </c>
      <c r="L3198" t="s">
        <v>6403</v>
      </c>
      <c r="M3198">
        <v>2018</v>
      </c>
      <c r="N3198" t="s">
        <v>1463</v>
      </c>
      <c r="O3198">
        <v>1</v>
      </c>
      <c r="P3198">
        <v>3</v>
      </c>
      <c r="Q3198" t="s">
        <v>15830</v>
      </c>
      <c r="R3198" t="s">
        <v>7734</v>
      </c>
      <c r="S3198" t="s">
        <v>7734</v>
      </c>
      <c r="T3198" t="s">
        <v>5543</v>
      </c>
      <c r="U3198">
        <f t="shared" si="49"/>
        <v>9205</v>
      </c>
    </row>
    <row r="3199" spans="1:21" x14ac:dyDescent="0.2">
      <c r="A3199" t="s">
        <v>17814</v>
      </c>
      <c r="B3199" t="s">
        <v>14350</v>
      </c>
      <c r="C3199">
        <v>3538003</v>
      </c>
      <c r="D3199" t="s">
        <v>6493</v>
      </c>
      <c r="E3199" t="s">
        <v>17816</v>
      </c>
      <c r="F3199" t="s">
        <v>6402</v>
      </c>
      <c r="G3199">
        <v>2197</v>
      </c>
      <c r="H3199">
        <v>9205</v>
      </c>
      <c r="I3199">
        <v>1</v>
      </c>
      <c r="J3199">
        <v>1</v>
      </c>
      <c r="K3199">
        <v>0</v>
      </c>
      <c r="L3199" t="s">
        <v>6403</v>
      </c>
      <c r="M3199">
        <v>2018</v>
      </c>
      <c r="N3199" t="s">
        <v>1463</v>
      </c>
      <c r="O3199">
        <v>1</v>
      </c>
      <c r="P3199">
        <v>3</v>
      </c>
      <c r="Q3199" t="s">
        <v>15830</v>
      </c>
      <c r="R3199" t="s">
        <v>7734</v>
      </c>
      <c r="S3199" t="s">
        <v>7734</v>
      </c>
      <c r="T3199" t="s">
        <v>22764</v>
      </c>
      <c r="U3199">
        <f t="shared" si="49"/>
        <v>9205</v>
      </c>
    </row>
    <row r="3200" spans="1:21" x14ac:dyDescent="0.2">
      <c r="A3200" t="s">
        <v>17814</v>
      </c>
      <c r="B3200" t="s">
        <v>14350</v>
      </c>
      <c r="C3200">
        <v>3538003</v>
      </c>
      <c r="D3200" t="s">
        <v>6649</v>
      </c>
      <c r="E3200" t="s">
        <v>17817</v>
      </c>
      <c r="F3200" t="s">
        <v>6402</v>
      </c>
      <c r="G3200">
        <v>1190</v>
      </c>
      <c r="H3200">
        <v>9205</v>
      </c>
      <c r="I3200">
        <v>0</v>
      </c>
      <c r="J3200">
        <v>0</v>
      </c>
      <c r="K3200">
        <v>0</v>
      </c>
      <c r="L3200" t="s">
        <v>6403</v>
      </c>
      <c r="M3200">
        <v>2018</v>
      </c>
      <c r="N3200" t="s">
        <v>1463</v>
      </c>
      <c r="O3200">
        <v>1</v>
      </c>
      <c r="P3200">
        <v>3</v>
      </c>
      <c r="Q3200" t="s">
        <v>15830</v>
      </c>
      <c r="R3200" t="s">
        <v>7734</v>
      </c>
      <c r="S3200" t="s">
        <v>7734</v>
      </c>
      <c r="T3200" t="s">
        <v>22765</v>
      </c>
      <c r="U3200">
        <f t="shared" si="49"/>
        <v>9205</v>
      </c>
    </row>
    <row r="3201" spans="1:21" x14ac:dyDescent="0.2">
      <c r="A3201" t="s">
        <v>17818</v>
      </c>
      <c r="B3201" t="s">
        <v>14350</v>
      </c>
      <c r="C3201">
        <v>3538003</v>
      </c>
      <c r="D3201" t="s">
        <v>6779</v>
      </c>
      <c r="E3201" t="s">
        <v>9660</v>
      </c>
      <c r="F3201" t="s">
        <v>6402</v>
      </c>
      <c r="G3201">
        <v>1217</v>
      </c>
      <c r="H3201">
        <v>2967</v>
      </c>
      <c r="I3201">
        <v>0</v>
      </c>
      <c r="J3201">
        <v>1</v>
      </c>
      <c r="K3201">
        <v>0</v>
      </c>
      <c r="L3201" t="s">
        <v>6409</v>
      </c>
      <c r="M3201">
        <v>2018</v>
      </c>
      <c r="N3201" t="s">
        <v>1463</v>
      </c>
      <c r="O3201">
        <v>2</v>
      </c>
      <c r="P3201">
        <v>2</v>
      </c>
      <c r="Q3201" t="s">
        <v>15830</v>
      </c>
      <c r="R3201" t="s">
        <v>7734</v>
      </c>
      <c r="S3201" t="s">
        <v>7734</v>
      </c>
      <c r="T3201" t="s">
        <v>22766</v>
      </c>
      <c r="U3201">
        <f t="shared" si="49"/>
        <v>9205</v>
      </c>
    </row>
    <row r="3202" spans="1:21" x14ac:dyDescent="0.2">
      <c r="A3202" t="s">
        <v>17818</v>
      </c>
      <c r="B3202" t="s">
        <v>14350</v>
      </c>
      <c r="C3202">
        <v>3538003</v>
      </c>
      <c r="D3202" t="s">
        <v>6938</v>
      </c>
      <c r="E3202" t="s">
        <v>17819</v>
      </c>
      <c r="F3202" t="s">
        <v>6402</v>
      </c>
      <c r="G3202">
        <v>653</v>
      </c>
      <c r="H3202">
        <v>2967</v>
      </c>
      <c r="I3202">
        <v>0</v>
      </c>
      <c r="J3202">
        <v>0</v>
      </c>
      <c r="K3202">
        <v>0</v>
      </c>
      <c r="L3202" t="s">
        <v>6409</v>
      </c>
      <c r="M3202">
        <v>2018</v>
      </c>
      <c r="N3202" t="s">
        <v>1463</v>
      </c>
      <c r="O3202">
        <v>2</v>
      </c>
      <c r="P3202">
        <v>2</v>
      </c>
      <c r="Q3202" t="s">
        <v>15830</v>
      </c>
      <c r="R3202" t="s">
        <v>7734</v>
      </c>
      <c r="S3202" t="s">
        <v>7734</v>
      </c>
      <c r="T3202" t="s">
        <v>22767</v>
      </c>
      <c r="U3202">
        <f t="shared" ref="U3202:U3265" si="50">_xlfn.MAXIFS($H$2:$H$6695, $C$2:$C$6695,C3202)</f>
        <v>9205</v>
      </c>
    </row>
    <row r="3203" spans="1:21" x14ac:dyDescent="0.2">
      <c r="A3203" t="s">
        <v>17818</v>
      </c>
      <c r="B3203" t="s">
        <v>14350</v>
      </c>
      <c r="C3203">
        <v>3538003</v>
      </c>
      <c r="D3203" t="s">
        <v>6809</v>
      </c>
      <c r="E3203" t="s">
        <v>7097</v>
      </c>
      <c r="F3203" t="s">
        <v>6402</v>
      </c>
      <c r="G3203">
        <v>1097</v>
      </c>
      <c r="H3203">
        <v>2967</v>
      </c>
      <c r="I3203">
        <v>0</v>
      </c>
      <c r="J3203">
        <v>1</v>
      </c>
      <c r="K3203">
        <v>0</v>
      </c>
      <c r="L3203" t="s">
        <v>6403</v>
      </c>
      <c r="M3203">
        <v>2018</v>
      </c>
      <c r="N3203" t="s">
        <v>1463</v>
      </c>
      <c r="O3203">
        <v>2</v>
      </c>
      <c r="P3203">
        <v>2</v>
      </c>
      <c r="Q3203" t="s">
        <v>15830</v>
      </c>
      <c r="R3203" t="s">
        <v>7734</v>
      </c>
      <c r="S3203" t="s">
        <v>7734</v>
      </c>
      <c r="T3203" t="s">
        <v>5539</v>
      </c>
      <c r="U3203">
        <f t="shared" si="50"/>
        <v>9205</v>
      </c>
    </row>
    <row r="3204" spans="1:21" x14ac:dyDescent="0.2">
      <c r="A3204" t="s">
        <v>17820</v>
      </c>
      <c r="B3204" t="s">
        <v>14350</v>
      </c>
      <c r="C3204">
        <v>3538003</v>
      </c>
      <c r="D3204" t="s">
        <v>7376</v>
      </c>
      <c r="E3204" t="s">
        <v>7972</v>
      </c>
      <c r="F3204" t="s">
        <v>6402</v>
      </c>
      <c r="G3204">
        <v>2710</v>
      </c>
      <c r="H3204">
        <v>5476</v>
      </c>
      <c r="I3204">
        <v>1</v>
      </c>
      <c r="J3204">
        <v>0</v>
      </c>
      <c r="K3204">
        <v>0</v>
      </c>
      <c r="L3204" t="s">
        <v>6403</v>
      </c>
      <c r="M3204">
        <v>2018</v>
      </c>
      <c r="N3204" t="s">
        <v>1479</v>
      </c>
      <c r="O3204">
        <v>99</v>
      </c>
      <c r="P3204">
        <v>1</v>
      </c>
      <c r="Q3204" t="s">
        <v>15830</v>
      </c>
      <c r="R3204" t="s">
        <v>7734</v>
      </c>
      <c r="S3204" t="s">
        <v>7734</v>
      </c>
      <c r="T3204" t="s">
        <v>22768</v>
      </c>
      <c r="U3204">
        <f t="shared" si="50"/>
        <v>9205</v>
      </c>
    </row>
    <row r="3205" spans="1:21" x14ac:dyDescent="0.2">
      <c r="A3205" t="s">
        <v>17820</v>
      </c>
      <c r="B3205" t="s">
        <v>14350</v>
      </c>
      <c r="C3205">
        <v>3538003</v>
      </c>
      <c r="D3205" t="s">
        <v>6428</v>
      </c>
      <c r="E3205" t="s">
        <v>6710</v>
      </c>
      <c r="F3205" t="s">
        <v>6402</v>
      </c>
      <c r="G3205">
        <v>2766</v>
      </c>
      <c r="H3205">
        <v>5476</v>
      </c>
      <c r="I3205">
        <v>0</v>
      </c>
      <c r="J3205">
        <v>1</v>
      </c>
      <c r="K3205">
        <v>0</v>
      </c>
      <c r="L3205" t="s">
        <v>6403</v>
      </c>
      <c r="M3205">
        <v>2018</v>
      </c>
      <c r="N3205" t="s">
        <v>1479</v>
      </c>
      <c r="O3205">
        <v>99</v>
      </c>
      <c r="P3205">
        <v>1</v>
      </c>
      <c r="Q3205" t="s">
        <v>15830</v>
      </c>
      <c r="R3205" t="s">
        <v>7734</v>
      </c>
      <c r="S3205" t="s">
        <v>7734</v>
      </c>
      <c r="T3205" t="s">
        <v>5544</v>
      </c>
      <c r="U3205">
        <f t="shared" si="50"/>
        <v>9205</v>
      </c>
    </row>
    <row r="3206" spans="1:21" x14ac:dyDescent="0.2">
      <c r="A3206" t="s">
        <v>17821</v>
      </c>
      <c r="B3206" t="s">
        <v>14350</v>
      </c>
      <c r="C3206">
        <v>3538003</v>
      </c>
      <c r="D3206" t="s">
        <v>6550</v>
      </c>
      <c r="E3206" t="s">
        <v>14351</v>
      </c>
      <c r="F3206" t="s">
        <v>6402</v>
      </c>
      <c r="G3206">
        <v>1941</v>
      </c>
      <c r="H3206">
        <v>5630</v>
      </c>
      <c r="I3206">
        <v>0</v>
      </c>
      <c r="J3206">
        <v>0</v>
      </c>
      <c r="K3206">
        <v>0</v>
      </c>
      <c r="L3206" t="s">
        <v>6403</v>
      </c>
      <c r="M3206">
        <v>2018</v>
      </c>
      <c r="N3206" t="s">
        <v>6404</v>
      </c>
      <c r="O3206">
        <v>99</v>
      </c>
      <c r="P3206">
        <v>1</v>
      </c>
      <c r="Q3206" t="s">
        <v>15830</v>
      </c>
      <c r="R3206" t="s">
        <v>7734</v>
      </c>
      <c r="S3206" t="s">
        <v>7734</v>
      </c>
      <c r="T3206" t="s">
        <v>1252</v>
      </c>
      <c r="U3206">
        <f t="shared" si="50"/>
        <v>9205</v>
      </c>
    </row>
    <row r="3207" spans="1:21" x14ac:dyDescent="0.2">
      <c r="A3207" t="s">
        <v>17821</v>
      </c>
      <c r="B3207" t="s">
        <v>14350</v>
      </c>
      <c r="C3207">
        <v>3538003</v>
      </c>
      <c r="D3207" t="s">
        <v>6428</v>
      </c>
      <c r="E3207" t="s">
        <v>6478</v>
      </c>
      <c r="F3207" t="s">
        <v>6402</v>
      </c>
      <c r="G3207">
        <v>3239</v>
      </c>
      <c r="H3207">
        <v>5630</v>
      </c>
      <c r="I3207">
        <v>1</v>
      </c>
      <c r="J3207">
        <v>1</v>
      </c>
      <c r="K3207">
        <v>0</v>
      </c>
      <c r="L3207" t="s">
        <v>6403</v>
      </c>
      <c r="M3207">
        <v>2018</v>
      </c>
      <c r="N3207" t="s">
        <v>6404</v>
      </c>
      <c r="O3207">
        <v>99</v>
      </c>
      <c r="P3207">
        <v>1</v>
      </c>
      <c r="Q3207" t="s">
        <v>15830</v>
      </c>
      <c r="R3207" t="s">
        <v>7734</v>
      </c>
      <c r="S3207" t="s">
        <v>7734</v>
      </c>
      <c r="T3207" t="s">
        <v>22769</v>
      </c>
      <c r="U3207">
        <f t="shared" si="50"/>
        <v>9205</v>
      </c>
    </row>
    <row r="3208" spans="1:21" x14ac:dyDescent="0.2">
      <c r="A3208" t="s">
        <v>17821</v>
      </c>
      <c r="B3208" t="s">
        <v>14350</v>
      </c>
      <c r="C3208">
        <v>3538003</v>
      </c>
      <c r="D3208" t="s">
        <v>6609</v>
      </c>
      <c r="E3208" t="s">
        <v>17822</v>
      </c>
      <c r="F3208" t="s">
        <v>6402</v>
      </c>
      <c r="G3208">
        <v>344</v>
      </c>
      <c r="H3208">
        <v>5630</v>
      </c>
      <c r="I3208">
        <v>0</v>
      </c>
      <c r="J3208">
        <v>0</v>
      </c>
      <c r="K3208">
        <v>0</v>
      </c>
      <c r="L3208" t="s">
        <v>6403</v>
      </c>
      <c r="M3208">
        <v>2018</v>
      </c>
      <c r="N3208" t="s">
        <v>6404</v>
      </c>
      <c r="O3208">
        <v>99</v>
      </c>
      <c r="P3208">
        <v>1</v>
      </c>
      <c r="Q3208" t="s">
        <v>15830</v>
      </c>
      <c r="R3208" t="s">
        <v>7734</v>
      </c>
      <c r="S3208" t="s">
        <v>7734</v>
      </c>
      <c r="T3208" t="s">
        <v>22770</v>
      </c>
      <c r="U3208">
        <f t="shared" si="50"/>
        <v>9205</v>
      </c>
    </row>
    <row r="3209" spans="1:21" x14ac:dyDescent="0.2">
      <c r="A3209" t="s">
        <v>17821</v>
      </c>
      <c r="B3209" t="s">
        <v>14350</v>
      </c>
      <c r="C3209">
        <v>3538003</v>
      </c>
      <c r="D3209" t="s">
        <v>6766</v>
      </c>
      <c r="E3209" t="s">
        <v>11389</v>
      </c>
      <c r="F3209" t="s">
        <v>6402</v>
      </c>
      <c r="G3209">
        <v>106</v>
      </c>
      <c r="H3209">
        <v>5630</v>
      </c>
      <c r="I3209">
        <v>0</v>
      </c>
      <c r="J3209">
        <v>0</v>
      </c>
      <c r="K3209">
        <v>0</v>
      </c>
      <c r="L3209" t="s">
        <v>6403</v>
      </c>
      <c r="M3209">
        <v>2018</v>
      </c>
      <c r="N3209" t="s">
        <v>6404</v>
      </c>
      <c r="O3209">
        <v>99</v>
      </c>
      <c r="P3209">
        <v>1</v>
      </c>
      <c r="Q3209" t="s">
        <v>15830</v>
      </c>
      <c r="R3209" t="s">
        <v>7734</v>
      </c>
      <c r="S3209" t="s">
        <v>7734</v>
      </c>
      <c r="T3209" t="s">
        <v>22771</v>
      </c>
      <c r="U3209">
        <f t="shared" si="50"/>
        <v>9205</v>
      </c>
    </row>
    <row r="3210" spans="1:21" x14ac:dyDescent="0.2">
      <c r="A3210" t="s">
        <v>17823</v>
      </c>
      <c r="B3210" t="s">
        <v>12472</v>
      </c>
      <c r="C3210">
        <v>3534021</v>
      </c>
      <c r="D3210" t="s">
        <v>7891</v>
      </c>
      <c r="E3210" t="s">
        <v>12476</v>
      </c>
      <c r="F3210" t="s">
        <v>6402</v>
      </c>
      <c r="G3210">
        <v>5019</v>
      </c>
      <c r="H3210">
        <v>60357</v>
      </c>
      <c r="I3210">
        <v>0</v>
      </c>
      <c r="J3210">
        <v>1</v>
      </c>
      <c r="K3210">
        <v>0</v>
      </c>
      <c r="L3210" t="s">
        <v>6409</v>
      </c>
      <c r="M3210">
        <v>2018</v>
      </c>
      <c r="N3210" t="s">
        <v>1463</v>
      </c>
      <c r="O3210">
        <v>99</v>
      </c>
      <c r="P3210">
        <v>8</v>
      </c>
      <c r="Q3210" t="s">
        <v>15830</v>
      </c>
      <c r="R3210" t="s">
        <v>7734</v>
      </c>
      <c r="S3210" t="s">
        <v>7734</v>
      </c>
      <c r="T3210" t="s">
        <v>5571</v>
      </c>
      <c r="U3210">
        <f t="shared" si="50"/>
        <v>60357</v>
      </c>
    </row>
    <row r="3211" spans="1:21" x14ac:dyDescent="0.2">
      <c r="A3211" t="s">
        <v>17823</v>
      </c>
      <c r="B3211" t="s">
        <v>12472</v>
      </c>
      <c r="C3211">
        <v>3534021</v>
      </c>
      <c r="D3211" t="s">
        <v>7089</v>
      </c>
      <c r="E3211" t="s">
        <v>6429</v>
      </c>
      <c r="F3211" t="s">
        <v>6402</v>
      </c>
      <c r="G3211">
        <v>2607</v>
      </c>
      <c r="H3211">
        <v>60357</v>
      </c>
      <c r="I3211">
        <v>0</v>
      </c>
      <c r="J3211">
        <v>0</v>
      </c>
      <c r="K3211">
        <v>0</v>
      </c>
      <c r="L3211" t="s">
        <v>6409</v>
      </c>
      <c r="M3211">
        <v>2018</v>
      </c>
      <c r="N3211" t="s">
        <v>1463</v>
      </c>
      <c r="O3211">
        <v>99</v>
      </c>
      <c r="P3211">
        <v>8</v>
      </c>
      <c r="Q3211" t="s">
        <v>15830</v>
      </c>
      <c r="R3211" t="s">
        <v>7734</v>
      </c>
      <c r="S3211" t="s">
        <v>7734</v>
      </c>
      <c r="T3211" t="s">
        <v>22772</v>
      </c>
      <c r="U3211">
        <f t="shared" si="50"/>
        <v>60357</v>
      </c>
    </row>
    <row r="3212" spans="1:21" x14ac:dyDescent="0.2">
      <c r="A3212" t="s">
        <v>17823</v>
      </c>
      <c r="B3212" t="s">
        <v>12472</v>
      </c>
      <c r="C3212">
        <v>3534021</v>
      </c>
      <c r="D3212" t="s">
        <v>6779</v>
      </c>
      <c r="E3212" t="s">
        <v>6415</v>
      </c>
      <c r="F3212" t="s">
        <v>6402</v>
      </c>
      <c r="G3212">
        <v>2927</v>
      </c>
      <c r="H3212">
        <v>60357</v>
      </c>
      <c r="I3212">
        <v>0</v>
      </c>
      <c r="J3212">
        <v>0</v>
      </c>
      <c r="K3212">
        <v>0</v>
      </c>
      <c r="L3212" t="s">
        <v>6409</v>
      </c>
      <c r="M3212">
        <v>2018</v>
      </c>
      <c r="N3212" t="s">
        <v>1463</v>
      </c>
      <c r="O3212">
        <v>99</v>
      </c>
      <c r="P3212">
        <v>8</v>
      </c>
      <c r="Q3212" t="s">
        <v>15830</v>
      </c>
      <c r="R3212" t="s">
        <v>7734</v>
      </c>
      <c r="S3212" t="s">
        <v>7734</v>
      </c>
      <c r="T3212" t="s">
        <v>5569</v>
      </c>
      <c r="U3212">
        <f t="shared" si="50"/>
        <v>60357</v>
      </c>
    </row>
    <row r="3213" spans="1:21" x14ac:dyDescent="0.2">
      <c r="A3213" t="s">
        <v>17823</v>
      </c>
      <c r="B3213" t="s">
        <v>12472</v>
      </c>
      <c r="C3213">
        <v>3534021</v>
      </c>
      <c r="D3213" t="s">
        <v>12484</v>
      </c>
      <c r="E3213" t="s">
        <v>12485</v>
      </c>
      <c r="F3213" t="s">
        <v>6402</v>
      </c>
      <c r="G3213">
        <v>1995</v>
      </c>
      <c r="H3213">
        <v>60357</v>
      </c>
      <c r="I3213">
        <v>0</v>
      </c>
      <c r="J3213">
        <v>0</v>
      </c>
      <c r="K3213">
        <v>0</v>
      </c>
      <c r="L3213" t="s">
        <v>6409</v>
      </c>
      <c r="M3213">
        <v>2018</v>
      </c>
      <c r="N3213" t="s">
        <v>1463</v>
      </c>
      <c r="O3213">
        <v>99</v>
      </c>
      <c r="P3213">
        <v>8</v>
      </c>
      <c r="Q3213" t="s">
        <v>15830</v>
      </c>
      <c r="R3213" t="s">
        <v>7734</v>
      </c>
      <c r="S3213" t="s">
        <v>7734</v>
      </c>
      <c r="T3213" t="s">
        <v>5577</v>
      </c>
      <c r="U3213">
        <f t="shared" si="50"/>
        <v>60357</v>
      </c>
    </row>
    <row r="3214" spans="1:21" x14ac:dyDescent="0.2">
      <c r="A3214" t="s">
        <v>17823</v>
      </c>
      <c r="B3214" t="s">
        <v>12472</v>
      </c>
      <c r="C3214">
        <v>3534021</v>
      </c>
      <c r="D3214" t="s">
        <v>6952</v>
      </c>
      <c r="E3214" t="s">
        <v>17824</v>
      </c>
      <c r="F3214" t="s">
        <v>6402</v>
      </c>
      <c r="G3214">
        <v>3477</v>
      </c>
      <c r="H3214">
        <v>60357</v>
      </c>
      <c r="I3214">
        <v>1</v>
      </c>
      <c r="J3214">
        <v>1</v>
      </c>
      <c r="K3214">
        <v>0</v>
      </c>
      <c r="L3214" t="s">
        <v>6409</v>
      </c>
      <c r="M3214">
        <v>2018</v>
      </c>
      <c r="N3214" t="s">
        <v>1463</v>
      </c>
      <c r="O3214">
        <v>99</v>
      </c>
      <c r="P3214">
        <v>8</v>
      </c>
      <c r="Q3214" t="s">
        <v>15830</v>
      </c>
      <c r="R3214" t="s">
        <v>7734</v>
      </c>
      <c r="S3214" t="s">
        <v>7734</v>
      </c>
      <c r="T3214" t="s">
        <v>22773</v>
      </c>
      <c r="U3214">
        <f t="shared" si="50"/>
        <v>60357</v>
      </c>
    </row>
    <row r="3215" spans="1:21" x14ac:dyDescent="0.2">
      <c r="A3215" t="s">
        <v>17823</v>
      </c>
      <c r="B3215" t="s">
        <v>12472</v>
      </c>
      <c r="C3215">
        <v>3534021</v>
      </c>
      <c r="D3215" t="s">
        <v>7069</v>
      </c>
      <c r="E3215" t="s">
        <v>6579</v>
      </c>
      <c r="F3215" t="s">
        <v>6402</v>
      </c>
      <c r="G3215">
        <v>4080</v>
      </c>
      <c r="H3215">
        <v>60357</v>
      </c>
      <c r="I3215">
        <v>1</v>
      </c>
      <c r="J3215">
        <v>1</v>
      </c>
      <c r="K3215">
        <v>0</v>
      </c>
      <c r="L3215" t="s">
        <v>6409</v>
      </c>
      <c r="M3215">
        <v>2018</v>
      </c>
      <c r="N3215" t="s">
        <v>1463</v>
      </c>
      <c r="O3215">
        <v>99</v>
      </c>
      <c r="P3215">
        <v>8</v>
      </c>
      <c r="Q3215" t="s">
        <v>15830</v>
      </c>
      <c r="R3215" t="s">
        <v>7734</v>
      </c>
      <c r="S3215" t="s">
        <v>7734</v>
      </c>
      <c r="T3215" t="s">
        <v>22774</v>
      </c>
      <c r="U3215">
        <f t="shared" si="50"/>
        <v>60357</v>
      </c>
    </row>
    <row r="3216" spans="1:21" x14ac:dyDescent="0.2">
      <c r="A3216" t="s">
        <v>17823</v>
      </c>
      <c r="B3216" t="s">
        <v>12472</v>
      </c>
      <c r="C3216">
        <v>3534021</v>
      </c>
      <c r="D3216" t="s">
        <v>6722</v>
      </c>
      <c r="E3216" t="s">
        <v>8448</v>
      </c>
      <c r="F3216" t="s">
        <v>6402</v>
      </c>
      <c r="G3216">
        <v>5032</v>
      </c>
      <c r="H3216">
        <v>60357</v>
      </c>
      <c r="I3216">
        <v>1</v>
      </c>
      <c r="J3216">
        <v>1</v>
      </c>
      <c r="K3216">
        <v>0</v>
      </c>
      <c r="L3216" t="s">
        <v>6403</v>
      </c>
      <c r="M3216">
        <v>2018</v>
      </c>
      <c r="N3216" t="s">
        <v>1463</v>
      </c>
      <c r="O3216">
        <v>99</v>
      </c>
      <c r="P3216">
        <v>8</v>
      </c>
      <c r="Q3216" t="s">
        <v>15830</v>
      </c>
      <c r="R3216" t="s">
        <v>7734</v>
      </c>
      <c r="S3216" t="s">
        <v>7734</v>
      </c>
      <c r="T3216" t="s">
        <v>5570</v>
      </c>
      <c r="U3216">
        <f t="shared" si="50"/>
        <v>60357</v>
      </c>
    </row>
    <row r="3217" spans="1:21" x14ac:dyDescent="0.2">
      <c r="A3217" t="s">
        <v>17823</v>
      </c>
      <c r="B3217" t="s">
        <v>12472</v>
      </c>
      <c r="C3217">
        <v>3534021</v>
      </c>
      <c r="D3217" t="s">
        <v>6637</v>
      </c>
      <c r="E3217" t="s">
        <v>6531</v>
      </c>
      <c r="F3217" t="s">
        <v>6402</v>
      </c>
      <c r="G3217">
        <v>1496</v>
      </c>
      <c r="H3217">
        <v>60357</v>
      </c>
      <c r="I3217">
        <v>0</v>
      </c>
      <c r="J3217">
        <v>0</v>
      </c>
      <c r="K3217">
        <v>0</v>
      </c>
      <c r="L3217" t="s">
        <v>6403</v>
      </c>
      <c r="M3217">
        <v>2018</v>
      </c>
      <c r="N3217" t="s">
        <v>1463</v>
      </c>
      <c r="O3217">
        <v>99</v>
      </c>
      <c r="P3217">
        <v>8</v>
      </c>
      <c r="Q3217" t="s">
        <v>15830</v>
      </c>
      <c r="R3217" t="s">
        <v>7734</v>
      </c>
      <c r="S3217" t="s">
        <v>7734</v>
      </c>
      <c r="T3217" t="s">
        <v>22775</v>
      </c>
      <c r="U3217">
        <f t="shared" si="50"/>
        <v>60357</v>
      </c>
    </row>
    <row r="3218" spans="1:21" x14ac:dyDescent="0.2">
      <c r="A3218" t="s">
        <v>17823</v>
      </c>
      <c r="B3218" t="s">
        <v>12472</v>
      </c>
      <c r="C3218">
        <v>3534021</v>
      </c>
      <c r="D3218" t="s">
        <v>7692</v>
      </c>
      <c r="E3218" t="s">
        <v>12483</v>
      </c>
      <c r="F3218" t="s">
        <v>6402</v>
      </c>
      <c r="G3218">
        <v>1711</v>
      </c>
      <c r="H3218">
        <v>60357</v>
      </c>
      <c r="I3218">
        <v>0</v>
      </c>
      <c r="J3218">
        <v>0</v>
      </c>
      <c r="K3218">
        <v>0</v>
      </c>
      <c r="L3218" t="s">
        <v>6403</v>
      </c>
      <c r="M3218">
        <v>2018</v>
      </c>
      <c r="N3218" t="s">
        <v>1463</v>
      </c>
      <c r="O3218">
        <v>99</v>
      </c>
      <c r="P3218">
        <v>8</v>
      </c>
      <c r="Q3218" t="s">
        <v>15830</v>
      </c>
      <c r="R3218" t="s">
        <v>7734</v>
      </c>
      <c r="S3218" t="s">
        <v>7734</v>
      </c>
      <c r="T3218" t="s">
        <v>5576</v>
      </c>
      <c r="U3218">
        <f t="shared" si="50"/>
        <v>60357</v>
      </c>
    </row>
    <row r="3219" spans="1:21" x14ac:dyDescent="0.2">
      <c r="A3219" t="s">
        <v>17823</v>
      </c>
      <c r="B3219" t="s">
        <v>12472</v>
      </c>
      <c r="C3219">
        <v>3534021</v>
      </c>
      <c r="D3219" t="s">
        <v>6493</v>
      </c>
      <c r="E3219" t="s">
        <v>8127</v>
      </c>
      <c r="F3219" t="s">
        <v>6402</v>
      </c>
      <c r="G3219">
        <v>3417</v>
      </c>
      <c r="H3219">
        <v>60357</v>
      </c>
      <c r="I3219">
        <v>0</v>
      </c>
      <c r="J3219">
        <v>1</v>
      </c>
      <c r="K3219">
        <v>0</v>
      </c>
      <c r="L3219" t="s">
        <v>6403</v>
      </c>
      <c r="M3219">
        <v>2018</v>
      </c>
      <c r="N3219" t="s">
        <v>1463</v>
      </c>
      <c r="O3219">
        <v>99</v>
      </c>
      <c r="P3219">
        <v>8</v>
      </c>
      <c r="Q3219" t="s">
        <v>15830</v>
      </c>
      <c r="R3219" t="s">
        <v>7734</v>
      </c>
      <c r="S3219" t="s">
        <v>7734</v>
      </c>
      <c r="T3219" t="s">
        <v>5568</v>
      </c>
      <c r="U3219">
        <f t="shared" si="50"/>
        <v>60357</v>
      </c>
    </row>
    <row r="3220" spans="1:21" x14ac:dyDescent="0.2">
      <c r="A3220" t="s">
        <v>17823</v>
      </c>
      <c r="B3220" t="s">
        <v>12472</v>
      </c>
      <c r="C3220">
        <v>3534021</v>
      </c>
      <c r="D3220" t="s">
        <v>6550</v>
      </c>
      <c r="E3220" t="s">
        <v>12486</v>
      </c>
      <c r="F3220" t="s">
        <v>6402</v>
      </c>
      <c r="G3220">
        <v>5888</v>
      </c>
      <c r="H3220">
        <v>60357</v>
      </c>
      <c r="I3220">
        <v>1</v>
      </c>
      <c r="J3220">
        <v>1</v>
      </c>
      <c r="K3220">
        <v>0</v>
      </c>
      <c r="L3220" t="s">
        <v>6403</v>
      </c>
      <c r="M3220">
        <v>2018</v>
      </c>
      <c r="N3220" t="s">
        <v>1463</v>
      </c>
      <c r="O3220">
        <v>99</v>
      </c>
      <c r="P3220">
        <v>8</v>
      </c>
      <c r="Q3220" t="s">
        <v>15830</v>
      </c>
      <c r="R3220" t="s">
        <v>7734</v>
      </c>
      <c r="S3220" t="s">
        <v>7734</v>
      </c>
      <c r="T3220" t="s">
        <v>5567</v>
      </c>
      <c r="U3220">
        <f t="shared" si="50"/>
        <v>60357</v>
      </c>
    </row>
    <row r="3221" spans="1:21" x14ac:dyDescent="0.2">
      <c r="A3221" t="s">
        <v>17823</v>
      </c>
      <c r="B3221" t="s">
        <v>12472</v>
      </c>
      <c r="C3221">
        <v>3534021</v>
      </c>
      <c r="D3221" t="s">
        <v>6434</v>
      </c>
      <c r="E3221" t="s">
        <v>17825</v>
      </c>
      <c r="F3221" t="s">
        <v>6402</v>
      </c>
      <c r="G3221">
        <v>3036</v>
      </c>
      <c r="H3221">
        <v>60357</v>
      </c>
      <c r="I3221">
        <v>0</v>
      </c>
      <c r="J3221">
        <v>0</v>
      </c>
      <c r="K3221">
        <v>0</v>
      </c>
      <c r="L3221" t="s">
        <v>6403</v>
      </c>
      <c r="M3221">
        <v>2018</v>
      </c>
      <c r="N3221" t="s">
        <v>1463</v>
      </c>
      <c r="O3221">
        <v>99</v>
      </c>
      <c r="P3221">
        <v>8</v>
      </c>
      <c r="Q3221" t="s">
        <v>15830</v>
      </c>
      <c r="R3221" t="s">
        <v>7734</v>
      </c>
      <c r="S3221" t="s">
        <v>7734</v>
      </c>
      <c r="T3221" t="s">
        <v>22776</v>
      </c>
      <c r="U3221">
        <f t="shared" si="50"/>
        <v>60357</v>
      </c>
    </row>
    <row r="3222" spans="1:21" x14ac:dyDescent="0.2">
      <c r="A3222" t="s">
        <v>17823</v>
      </c>
      <c r="B3222" t="s">
        <v>12472</v>
      </c>
      <c r="C3222">
        <v>3534021</v>
      </c>
      <c r="D3222" t="s">
        <v>7605</v>
      </c>
      <c r="E3222" t="s">
        <v>8991</v>
      </c>
      <c r="F3222" t="s">
        <v>6402</v>
      </c>
      <c r="G3222">
        <v>2296</v>
      </c>
      <c r="H3222">
        <v>60357</v>
      </c>
      <c r="I3222">
        <v>0</v>
      </c>
      <c r="J3222">
        <v>0</v>
      </c>
      <c r="K3222">
        <v>0</v>
      </c>
      <c r="L3222" t="s">
        <v>6403</v>
      </c>
      <c r="M3222">
        <v>2018</v>
      </c>
      <c r="N3222" t="s">
        <v>1463</v>
      </c>
      <c r="O3222">
        <v>99</v>
      </c>
      <c r="P3222">
        <v>8</v>
      </c>
      <c r="Q3222" t="s">
        <v>15830</v>
      </c>
      <c r="R3222" t="s">
        <v>7734</v>
      </c>
      <c r="S3222" t="s">
        <v>7734</v>
      </c>
      <c r="T3222" t="s">
        <v>22777</v>
      </c>
      <c r="U3222">
        <f t="shared" si="50"/>
        <v>60357</v>
      </c>
    </row>
    <row r="3223" spans="1:21" x14ac:dyDescent="0.2">
      <c r="A3223" t="s">
        <v>17823</v>
      </c>
      <c r="B3223" t="s">
        <v>12472</v>
      </c>
      <c r="C3223">
        <v>3534021</v>
      </c>
      <c r="D3223" t="s">
        <v>6622</v>
      </c>
      <c r="E3223" t="s">
        <v>17826</v>
      </c>
      <c r="F3223" t="s">
        <v>6402</v>
      </c>
      <c r="G3223">
        <v>785</v>
      </c>
      <c r="H3223">
        <v>60357</v>
      </c>
      <c r="I3223">
        <v>0</v>
      </c>
      <c r="J3223">
        <v>0</v>
      </c>
      <c r="K3223">
        <v>0</v>
      </c>
      <c r="L3223" t="s">
        <v>6403</v>
      </c>
      <c r="M3223">
        <v>2018</v>
      </c>
      <c r="N3223" t="s">
        <v>1463</v>
      </c>
      <c r="O3223">
        <v>99</v>
      </c>
      <c r="P3223">
        <v>8</v>
      </c>
      <c r="Q3223" t="s">
        <v>15830</v>
      </c>
      <c r="R3223" t="s">
        <v>7734</v>
      </c>
      <c r="S3223" t="s">
        <v>7734</v>
      </c>
      <c r="T3223" t="s">
        <v>22778</v>
      </c>
      <c r="U3223">
        <f t="shared" si="50"/>
        <v>60357</v>
      </c>
    </row>
    <row r="3224" spans="1:21" x14ac:dyDescent="0.2">
      <c r="A3224" t="s">
        <v>17823</v>
      </c>
      <c r="B3224" t="s">
        <v>12472</v>
      </c>
      <c r="C3224">
        <v>3534021</v>
      </c>
      <c r="D3224" t="s">
        <v>6425</v>
      </c>
      <c r="E3224" t="s">
        <v>15593</v>
      </c>
      <c r="F3224" t="s">
        <v>6402</v>
      </c>
      <c r="G3224">
        <v>2423</v>
      </c>
      <c r="H3224">
        <v>60357</v>
      </c>
      <c r="I3224">
        <v>0</v>
      </c>
      <c r="J3224">
        <v>0</v>
      </c>
      <c r="K3224">
        <v>0</v>
      </c>
      <c r="L3224" t="s">
        <v>6403</v>
      </c>
      <c r="M3224">
        <v>2018</v>
      </c>
      <c r="N3224" t="s">
        <v>1463</v>
      </c>
      <c r="O3224">
        <v>99</v>
      </c>
      <c r="P3224">
        <v>8</v>
      </c>
      <c r="Q3224" t="s">
        <v>15830</v>
      </c>
      <c r="R3224" t="s">
        <v>7734</v>
      </c>
      <c r="S3224" t="s">
        <v>7734</v>
      </c>
      <c r="T3224" t="s">
        <v>22779</v>
      </c>
      <c r="U3224">
        <f t="shared" si="50"/>
        <v>60357</v>
      </c>
    </row>
    <row r="3225" spans="1:21" x14ac:dyDescent="0.2">
      <c r="A3225" t="s">
        <v>17823</v>
      </c>
      <c r="B3225" t="s">
        <v>12472</v>
      </c>
      <c r="C3225">
        <v>3534021</v>
      </c>
      <c r="D3225" t="s">
        <v>6463</v>
      </c>
      <c r="E3225" t="s">
        <v>7063</v>
      </c>
      <c r="F3225" t="s">
        <v>6402</v>
      </c>
      <c r="G3225">
        <v>842</v>
      </c>
      <c r="H3225">
        <v>60357</v>
      </c>
      <c r="I3225">
        <v>0</v>
      </c>
      <c r="J3225">
        <v>0</v>
      </c>
      <c r="K3225">
        <v>0</v>
      </c>
      <c r="L3225" t="s">
        <v>6403</v>
      </c>
      <c r="M3225">
        <v>2018</v>
      </c>
      <c r="N3225" t="s">
        <v>1463</v>
      </c>
      <c r="O3225">
        <v>99</v>
      </c>
      <c r="P3225">
        <v>8</v>
      </c>
      <c r="Q3225" t="s">
        <v>15830</v>
      </c>
      <c r="R3225" t="s">
        <v>7734</v>
      </c>
      <c r="S3225" t="s">
        <v>7734</v>
      </c>
      <c r="T3225" t="s">
        <v>22780</v>
      </c>
      <c r="U3225">
        <f t="shared" si="50"/>
        <v>60357</v>
      </c>
    </row>
    <row r="3226" spans="1:21" x14ac:dyDescent="0.2">
      <c r="A3226" t="s">
        <v>17823</v>
      </c>
      <c r="B3226" t="s">
        <v>12472</v>
      </c>
      <c r="C3226">
        <v>3534021</v>
      </c>
      <c r="D3226" t="s">
        <v>6428</v>
      </c>
      <c r="E3226" t="s">
        <v>6491</v>
      </c>
      <c r="F3226" t="s">
        <v>6402</v>
      </c>
      <c r="G3226">
        <v>8197</v>
      </c>
      <c r="H3226">
        <v>60357</v>
      </c>
      <c r="I3226">
        <v>0</v>
      </c>
      <c r="J3226">
        <v>1</v>
      </c>
      <c r="K3226">
        <v>0</v>
      </c>
      <c r="L3226" t="s">
        <v>6403</v>
      </c>
      <c r="M3226">
        <v>2018</v>
      </c>
      <c r="N3226" t="s">
        <v>1463</v>
      </c>
      <c r="O3226">
        <v>99</v>
      </c>
      <c r="P3226">
        <v>8</v>
      </c>
      <c r="Q3226" t="s">
        <v>15830</v>
      </c>
      <c r="R3226" t="s">
        <v>7734</v>
      </c>
      <c r="S3226" t="s">
        <v>7734</v>
      </c>
      <c r="T3226" t="s">
        <v>5565</v>
      </c>
      <c r="U3226">
        <f t="shared" si="50"/>
        <v>60357</v>
      </c>
    </row>
    <row r="3227" spans="1:21" x14ac:dyDescent="0.2">
      <c r="A3227" t="s">
        <v>17823</v>
      </c>
      <c r="B3227" t="s">
        <v>12472</v>
      </c>
      <c r="C3227">
        <v>3534021</v>
      </c>
      <c r="D3227" t="s">
        <v>6485</v>
      </c>
      <c r="E3227" t="s">
        <v>6544</v>
      </c>
      <c r="F3227" t="s">
        <v>6402</v>
      </c>
      <c r="G3227">
        <v>1190</v>
      </c>
      <c r="H3227">
        <v>60357</v>
      </c>
      <c r="I3227">
        <v>0</v>
      </c>
      <c r="J3227">
        <v>0</v>
      </c>
      <c r="K3227">
        <v>0</v>
      </c>
      <c r="L3227" t="s">
        <v>6403</v>
      </c>
      <c r="M3227">
        <v>2018</v>
      </c>
      <c r="N3227" t="s">
        <v>1463</v>
      </c>
      <c r="O3227">
        <v>99</v>
      </c>
      <c r="P3227">
        <v>8</v>
      </c>
      <c r="Q3227" t="s">
        <v>15830</v>
      </c>
      <c r="R3227" t="s">
        <v>7734</v>
      </c>
      <c r="S3227" t="s">
        <v>7734</v>
      </c>
      <c r="T3227" t="s">
        <v>2536</v>
      </c>
      <c r="U3227">
        <f t="shared" si="50"/>
        <v>60357</v>
      </c>
    </row>
    <row r="3228" spans="1:21" x14ac:dyDescent="0.2">
      <c r="A3228" t="s">
        <v>17823</v>
      </c>
      <c r="B3228" t="s">
        <v>12472</v>
      </c>
      <c r="C3228">
        <v>3534021</v>
      </c>
      <c r="D3228" t="s">
        <v>6411</v>
      </c>
      <c r="E3228" t="s">
        <v>17827</v>
      </c>
      <c r="F3228" t="s">
        <v>6402</v>
      </c>
      <c r="G3228">
        <v>3939</v>
      </c>
      <c r="H3228">
        <v>60357</v>
      </c>
      <c r="I3228">
        <v>1</v>
      </c>
      <c r="J3228">
        <v>1</v>
      </c>
      <c r="K3228">
        <v>0</v>
      </c>
      <c r="L3228" t="s">
        <v>6403</v>
      </c>
      <c r="M3228">
        <v>2018</v>
      </c>
      <c r="N3228" t="s">
        <v>1463</v>
      </c>
      <c r="O3228">
        <v>99</v>
      </c>
      <c r="P3228">
        <v>8</v>
      </c>
      <c r="Q3228" t="s">
        <v>15830</v>
      </c>
      <c r="R3228" t="s">
        <v>7734</v>
      </c>
      <c r="S3228" t="s">
        <v>7734</v>
      </c>
      <c r="T3228" t="s">
        <v>22781</v>
      </c>
      <c r="U3228">
        <f t="shared" si="50"/>
        <v>60357</v>
      </c>
    </row>
    <row r="3229" spans="1:21" x14ac:dyDescent="0.2">
      <c r="A3229" t="s">
        <v>17828</v>
      </c>
      <c r="B3229" t="s">
        <v>12472</v>
      </c>
      <c r="C3229">
        <v>3534021</v>
      </c>
      <c r="D3229" t="s">
        <v>6785</v>
      </c>
      <c r="E3229" t="s">
        <v>6772</v>
      </c>
      <c r="F3229" t="s">
        <v>6402</v>
      </c>
      <c r="G3229">
        <v>3189</v>
      </c>
      <c r="H3229">
        <v>10207</v>
      </c>
      <c r="I3229">
        <v>1</v>
      </c>
      <c r="J3229">
        <v>0</v>
      </c>
      <c r="K3229">
        <v>0</v>
      </c>
      <c r="L3229" t="s">
        <v>6409</v>
      </c>
      <c r="M3229">
        <v>2018</v>
      </c>
      <c r="N3229" t="s">
        <v>6404</v>
      </c>
      <c r="O3229">
        <v>99</v>
      </c>
      <c r="P3229">
        <v>1</v>
      </c>
      <c r="Q3229" t="s">
        <v>15830</v>
      </c>
      <c r="R3229" t="s">
        <v>7734</v>
      </c>
      <c r="S3229" t="s">
        <v>7734</v>
      </c>
      <c r="T3229" t="s">
        <v>1260</v>
      </c>
      <c r="U3229">
        <f t="shared" si="50"/>
        <v>60357</v>
      </c>
    </row>
    <row r="3230" spans="1:21" x14ac:dyDescent="0.2">
      <c r="A3230" t="s">
        <v>17828</v>
      </c>
      <c r="B3230" t="s">
        <v>12472</v>
      </c>
      <c r="C3230">
        <v>3534021</v>
      </c>
      <c r="D3230" t="s">
        <v>17829</v>
      </c>
      <c r="E3230" t="s">
        <v>17830</v>
      </c>
      <c r="F3230" t="s">
        <v>6402</v>
      </c>
      <c r="G3230">
        <v>338</v>
      </c>
      <c r="H3230">
        <v>10207</v>
      </c>
      <c r="I3230">
        <v>0</v>
      </c>
      <c r="J3230">
        <v>0</v>
      </c>
      <c r="K3230">
        <v>0</v>
      </c>
      <c r="L3230" t="s">
        <v>6403</v>
      </c>
      <c r="M3230">
        <v>2018</v>
      </c>
      <c r="N3230" t="s">
        <v>6404</v>
      </c>
      <c r="O3230">
        <v>99</v>
      </c>
      <c r="P3230">
        <v>1</v>
      </c>
      <c r="Q3230" t="s">
        <v>15830</v>
      </c>
      <c r="R3230" t="s">
        <v>7734</v>
      </c>
      <c r="S3230" t="s">
        <v>7734</v>
      </c>
      <c r="T3230" t="s">
        <v>22782</v>
      </c>
      <c r="U3230">
        <f t="shared" si="50"/>
        <v>60357</v>
      </c>
    </row>
    <row r="3231" spans="1:21" x14ac:dyDescent="0.2">
      <c r="A3231" t="s">
        <v>17828</v>
      </c>
      <c r="B3231" t="s">
        <v>12472</v>
      </c>
      <c r="C3231">
        <v>3534021</v>
      </c>
      <c r="D3231" t="s">
        <v>6442</v>
      </c>
      <c r="E3231" t="s">
        <v>7312</v>
      </c>
      <c r="F3231" t="s">
        <v>6402</v>
      </c>
      <c r="G3231">
        <v>3731</v>
      </c>
      <c r="H3231">
        <v>10207</v>
      </c>
      <c r="I3231">
        <v>0</v>
      </c>
      <c r="J3231">
        <v>1</v>
      </c>
      <c r="K3231">
        <v>0</v>
      </c>
      <c r="L3231" t="s">
        <v>6403</v>
      </c>
      <c r="M3231">
        <v>2018</v>
      </c>
      <c r="N3231" t="s">
        <v>6404</v>
      </c>
      <c r="O3231">
        <v>99</v>
      </c>
      <c r="P3231">
        <v>1</v>
      </c>
      <c r="Q3231" t="s">
        <v>15830</v>
      </c>
      <c r="R3231" t="s">
        <v>7734</v>
      </c>
      <c r="S3231" t="s">
        <v>7734</v>
      </c>
      <c r="T3231" t="s">
        <v>1259</v>
      </c>
      <c r="U3231">
        <f t="shared" si="50"/>
        <v>60357</v>
      </c>
    </row>
    <row r="3232" spans="1:21" x14ac:dyDescent="0.2">
      <c r="A3232" t="s">
        <v>17828</v>
      </c>
      <c r="B3232" t="s">
        <v>12472</v>
      </c>
      <c r="C3232">
        <v>3534021</v>
      </c>
      <c r="D3232" t="s">
        <v>6813</v>
      </c>
      <c r="E3232" t="s">
        <v>12490</v>
      </c>
      <c r="F3232" t="s">
        <v>6402</v>
      </c>
      <c r="G3232">
        <v>2949</v>
      </c>
      <c r="H3232">
        <v>10207</v>
      </c>
      <c r="I3232">
        <v>0</v>
      </c>
      <c r="J3232">
        <v>0</v>
      </c>
      <c r="K3232">
        <v>0</v>
      </c>
      <c r="L3232" t="s">
        <v>6403</v>
      </c>
      <c r="M3232">
        <v>2018</v>
      </c>
      <c r="N3232" t="s">
        <v>6404</v>
      </c>
      <c r="O3232">
        <v>99</v>
      </c>
      <c r="P3232">
        <v>1</v>
      </c>
      <c r="Q3232" t="s">
        <v>15830</v>
      </c>
      <c r="R3232" t="s">
        <v>7734</v>
      </c>
      <c r="S3232" t="s">
        <v>7734</v>
      </c>
      <c r="T3232" t="s">
        <v>22783</v>
      </c>
      <c r="U3232">
        <f t="shared" si="50"/>
        <v>60357</v>
      </c>
    </row>
    <row r="3233" spans="1:21" x14ac:dyDescent="0.2">
      <c r="A3233" t="s">
        <v>17832</v>
      </c>
      <c r="B3233" t="s">
        <v>7715</v>
      </c>
      <c r="C3233">
        <v>3531011</v>
      </c>
      <c r="D3233" t="s">
        <v>12605</v>
      </c>
      <c r="E3233" t="s">
        <v>12606</v>
      </c>
      <c r="F3233" t="s">
        <v>6402</v>
      </c>
      <c r="G3233">
        <v>4317</v>
      </c>
      <c r="H3233">
        <v>88086</v>
      </c>
      <c r="I3233">
        <v>0</v>
      </c>
      <c r="J3233">
        <v>1</v>
      </c>
      <c r="K3233">
        <v>0</v>
      </c>
      <c r="L3233" t="s">
        <v>6409</v>
      </c>
      <c r="M3233">
        <v>2018</v>
      </c>
      <c r="N3233" t="s">
        <v>1463</v>
      </c>
      <c r="O3233">
        <v>99</v>
      </c>
      <c r="P3233">
        <v>10</v>
      </c>
      <c r="Q3233" t="s">
        <v>15830</v>
      </c>
      <c r="R3233" t="s">
        <v>7734</v>
      </c>
      <c r="S3233" t="s">
        <v>7734</v>
      </c>
      <c r="T3233" t="s">
        <v>5604</v>
      </c>
      <c r="U3233">
        <f t="shared" si="50"/>
        <v>88086</v>
      </c>
    </row>
    <row r="3234" spans="1:21" x14ac:dyDescent="0.2">
      <c r="A3234" t="s">
        <v>17832</v>
      </c>
      <c r="B3234" t="s">
        <v>7715</v>
      </c>
      <c r="C3234">
        <v>3531011</v>
      </c>
      <c r="D3234" t="s">
        <v>7546</v>
      </c>
      <c r="E3234" t="s">
        <v>9842</v>
      </c>
      <c r="F3234" t="s">
        <v>6402</v>
      </c>
      <c r="G3234">
        <v>1600</v>
      </c>
      <c r="H3234">
        <v>88086</v>
      </c>
      <c r="I3234">
        <v>0</v>
      </c>
      <c r="J3234">
        <v>0</v>
      </c>
      <c r="K3234">
        <v>0</v>
      </c>
      <c r="L3234" t="s">
        <v>6409</v>
      </c>
      <c r="M3234">
        <v>2018</v>
      </c>
      <c r="N3234" t="s">
        <v>1463</v>
      </c>
      <c r="O3234">
        <v>99</v>
      </c>
      <c r="P3234">
        <v>10</v>
      </c>
      <c r="Q3234" t="s">
        <v>15830</v>
      </c>
      <c r="R3234" t="s">
        <v>7734</v>
      </c>
      <c r="S3234" t="s">
        <v>7734</v>
      </c>
      <c r="T3234" t="s">
        <v>22784</v>
      </c>
      <c r="U3234">
        <f t="shared" si="50"/>
        <v>88086</v>
      </c>
    </row>
    <row r="3235" spans="1:21" x14ac:dyDescent="0.2">
      <c r="A3235" t="s">
        <v>17832</v>
      </c>
      <c r="B3235" t="s">
        <v>7715</v>
      </c>
      <c r="C3235">
        <v>3531011</v>
      </c>
      <c r="D3235" t="s">
        <v>6712</v>
      </c>
      <c r="E3235" t="s">
        <v>8163</v>
      </c>
      <c r="F3235" t="s">
        <v>6402</v>
      </c>
      <c r="G3235">
        <v>3695</v>
      </c>
      <c r="H3235">
        <v>88086</v>
      </c>
      <c r="I3235">
        <v>0</v>
      </c>
      <c r="J3235">
        <v>0</v>
      </c>
      <c r="K3235">
        <v>0</v>
      </c>
      <c r="L3235" t="s">
        <v>6409</v>
      </c>
      <c r="M3235">
        <v>2018</v>
      </c>
      <c r="N3235" t="s">
        <v>1463</v>
      </c>
      <c r="O3235">
        <v>99</v>
      </c>
      <c r="P3235">
        <v>10</v>
      </c>
      <c r="Q3235" t="s">
        <v>15830</v>
      </c>
      <c r="R3235" t="s">
        <v>7734</v>
      </c>
      <c r="S3235" t="s">
        <v>7734</v>
      </c>
      <c r="T3235" t="s">
        <v>22785</v>
      </c>
      <c r="U3235">
        <f t="shared" si="50"/>
        <v>88086</v>
      </c>
    </row>
    <row r="3236" spans="1:21" x14ac:dyDescent="0.2">
      <c r="A3236" t="s">
        <v>17832</v>
      </c>
      <c r="B3236" t="s">
        <v>7715</v>
      </c>
      <c r="C3236">
        <v>3531011</v>
      </c>
      <c r="D3236" t="s">
        <v>6821</v>
      </c>
      <c r="E3236" t="s">
        <v>6848</v>
      </c>
      <c r="F3236" t="s">
        <v>6402</v>
      </c>
      <c r="G3236">
        <v>6820</v>
      </c>
      <c r="H3236">
        <v>88086</v>
      </c>
      <c r="I3236">
        <v>1</v>
      </c>
      <c r="J3236">
        <v>1</v>
      </c>
      <c r="K3236">
        <v>0</v>
      </c>
      <c r="L3236" t="s">
        <v>6409</v>
      </c>
      <c r="M3236">
        <v>2018</v>
      </c>
      <c r="N3236" t="s">
        <v>1463</v>
      </c>
      <c r="O3236">
        <v>99</v>
      </c>
      <c r="P3236">
        <v>10</v>
      </c>
      <c r="Q3236" t="s">
        <v>15830</v>
      </c>
      <c r="R3236" t="s">
        <v>7734</v>
      </c>
      <c r="S3236" t="s">
        <v>7734</v>
      </c>
      <c r="T3236" t="s">
        <v>5603</v>
      </c>
      <c r="U3236">
        <f t="shared" si="50"/>
        <v>88086</v>
      </c>
    </row>
    <row r="3237" spans="1:21" x14ac:dyDescent="0.2">
      <c r="A3237" t="s">
        <v>17832</v>
      </c>
      <c r="B3237" t="s">
        <v>7715</v>
      </c>
      <c r="C3237">
        <v>3531011</v>
      </c>
      <c r="D3237" t="s">
        <v>7170</v>
      </c>
      <c r="E3237" t="s">
        <v>7113</v>
      </c>
      <c r="F3237" t="s">
        <v>6402</v>
      </c>
      <c r="G3237">
        <v>6438</v>
      </c>
      <c r="H3237">
        <v>88086</v>
      </c>
      <c r="I3237">
        <v>1</v>
      </c>
      <c r="J3237">
        <v>1</v>
      </c>
      <c r="K3237">
        <v>0</v>
      </c>
      <c r="L3237" t="s">
        <v>6409</v>
      </c>
      <c r="M3237">
        <v>2018</v>
      </c>
      <c r="N3237" t="s">
        <v>1463</v>
      </c>
      <c r="O3237">
        <v>99</v>
      </c>
      <c r="P3237">
        <v>10</v>
      </c>
      <c r="Q3237" t="s">
        <v>15830</v>
      </c>
      <c r="R3237" t="s">
        <v>7734</v>
      </c>
      <c r="S3237" t="s">
        <v>7734</v>
      </c>
      <c r="T3237" t="s">
        <v>22786</v>
      </c>
      <c r="U3237">
        <f t="shared" si="50"/>
        <v>88086</v>
      </c>
    </row>
    <row r="3238" spans="1:21" x14ac:dyDescent="0.2">
      <c r="A3238" t="s">
        <v>17832</v>
      </c>
      <c r="B3238" t="s">
        <v>7715</v>
      </c>
      <c r="C3238">
        <v>3531011</v>
      </c>
      <c r="D3238" t="s">
        <v>15171</v>
      </c>
      <c r="E3238" t="s">
        <v>8694</v>
      </c>
      <c r="F3238" t="s">
        <v>6402</v>
      </c>
      <c r="G3238">
        <v>3711</v>
      </c>
      <c r="H3238">
        <v>88086</v>
      </c>
      <c r="I3238">
        <v>0</v>
      </c>
      <c r="J3238">
        <v>0</v>
      </c>
      <c r="K3238">
        <v>0</v>
      </c>
      <c r="L3238" t="s">
        <v>6409</v>
      </c>
      <c r="M3238">
        <v>2018</v>
      </c>
      <c r="N3238" t="s">
        <v>1463</v>
      </c>
      <c r="O3238">
        <v>99</v>
      </c>
      <c r="P3238">
        <v>10</v>
      </c>
      <c r="Q3238" t="s">
        <v>15830</v>
      </c>
      <c r="R3238" t="s">
        <v>7734</v>
      </c>
      <c r="S3238" t="s">
        <v>7734</v>
      </c>
      <c r="T3238" t="s">
        <v>22787</v>
      </c>
      <c r="U3238">
        <f t="shared" si="50"/>
        <v>88086</v>
      </c>
    </row>
    <row r="3239" spans="1:21" x14ac:dyDescent="0.2">
      <c r="A3239" t="s">
        <v>17832</v>
      </c>
      <c r="B3239" t="s">
        <v>7715</v>
      </c>
      <c r="C3239">
        <v>3531011</v>
      </c>
      <c r="D3239" t="s">
        <v>6796</v>
      </c>
      <c r="E3239" t="s">
        <v>2531</v>
      </c>
      <c r="F3239" t="s">
        <v>6402</v>
      </c>
      <c r="G3239">
        <v>2597</v>
      </c>
      <c r="H3239">
        <v>88086</v>
      </c>
      <c r="I3239">
        <v>0</v>
      </c>
      <c r="J3239">
        <v>0</v>
      </c>
      <c r="K3239">
        <v>0</v>
      </c>
      <c r="L3239" t="s">
        <v>6409</v>
      </c>
      <c r="M3239">
        <v>2018</v>
      </c>
      <c r="N3239" t="s">
        <v>1463</v>
      </c>
      <c r="O3239">
        <v>99</v>
      </c>
      <c r="P3239">
        <v>10</v>
      </c>
      <c r="Q3239" t="s">
        <v>15830</v>
      </c>
      <c r="R3239" t="s">
        <v>7734</v>
      </c>
      <c r="S3239" t="s">
        <v>7734</v>
      </c>
      <c r="T3239" t="s">
        <v>22788</v>
      </c>
      <c r="U3239">
        <f t="shared" si="50"/>
        <v>88086</v>
      </c>
    </row>
    <row r="3240" spans="1:21" x14ac:dyDescent="0.2">
      <c r="A3240" t="s">
        <v>17832</v>
      </c>
      <c r="B3240" t="s">
        <v>7715</v>
      </c>
      <c r="C3240">
        <v>3531011</v>
      </c>
      <c r="D3240" t="s">
        <v>7074</v>
      </c>
      <c r="E3240" t="s">
        <v>12601</v>
      </c>
      <c r="F3240" t="s">
        <v>6402</v>
      </c>
      <c r="G3240">
        <v>6309</v>
      </c>
      <c r="H3240">
        <v>88086</v>
      </c>
      <c r="I3240">
        <v>1</v>
      </c>
      <c r="J3240">
        <v>1</v>
      </c>
      <c r="K3240">
        <v>0</v>
      </c>
      <c r="L3240" t="s">
        <v>6409</v>
      </c>
      <c r="M3240">
        <v>2018</v>
      </c>
      <c r="N3240" t="s">
        <v>1463</v>
      </c>
      <c r="O3240">
        <v>99</v>
      </c>
      <c r="P3240">
        <v>10</v>
      </c>
      <c r="Q3240" t="s">
        <v>15830</v>
      </c>
      <c r="R3240" t="s">
        <v>7734</v>
      </c>
      <c r="S3240" t="s">
        <v>7734</v>
      </c>
      <c r="T3240" t="s">
        <v>1267</v>
      </c>
      <c r="U3240">
        <f t="shared" si="50"/>
        <v>88086</v>
      </c>
    </row>
    <row r="3241" spans="1:21" x14ac:dyDescent="0.2">
      <c r="A3241" t="s">
        <v>17832</v>
      </c>
      <c r="B3241" t="s">
        <v>7715</v>
      </c>
      <c r="C3241">
        <v>3531011</v>
      </c>
      <c r="D3241" t="s">
        <v>6709</v>
      </c>
      <c r="E3241" t="s">
        <v>8887</v>
      </c>
      <c r="F3241" t="s">
        <v>6402</v>
      </c>
      <c r="G3241">
        <v>5093</v>
      </c>
      <c r="H3241">
        <v>88086</v>
      </c>
      <c r="I3241">
        <v>1</v>
      </c>
      <c r="J3241">
        <v>1</v>
      </c>
      <c r="K3241">
        <v>0</v>
      </c>
      <c r="L3241" t="s">
        <v>6403</v>
      </c>
      <c r="M3241">
        <v>2018</v>
      </c>
      <c r="N3241" t="s">
        <v>1463</v>
      </c>
      <c r="O3241">
        <v>99</v>
      </c>
      <c r="P3241">
        <v>10</v>
      </c>
      <c r="Q3241" t="s">
        <v>15830</v>
      </c>
      <c r="R3241" t="s">
        <v>7734</v>
      </c>
      <c r="S3241" t="s">
        <v>7734</v>
      </c>
      <c r="T3241" t="s">
        <v>5607</v>
      </c>
      <c r="U3241">
        <f t="shared" si="50"/>
        <v>88086</v>
      </c>
    </row>
    <row r="3242" spans="1:21" x14ac:dyDescent="0.2">
      <c r="A3242" t="s">
        <v>17832</v>
      </c>
      <c r="B3242" t="s">
        <v>7715</v>
      </c>
      <c r="C3242">
        <v>3531011</v>
      </c>
      <c r="D3242" t="s">
        <v>6531</v>
      </c>
      <c r="E3242" t="s">
        <v>17833</v>
      </c>
      <c r="F3242" t="s">
        <v>6402</v>
      </c>
      <c r="G3242">
        <v>4520</v>
      </c>
      <c r="H3242">
        <v>88086</v>
      </c>
      <c r="I3242">
        <v>1</v>
      </c>
      <c r="J3242">
        <v>1</v>
      </c>
      <c r="K3242">
        <v>0</v>
      </c>
      <c r="L3242" t="s">
        <v>6403</v>
      </c>
      <c r="M3242">
        <v>2018</v>
      </c>
      <c r="N3242" t="s">
        <v>1463</v>
      </c>
      <c r="O3242">
        <v>99</v>
      </c>
      <c r="P3242">
        <v>10</v>
      </c>
      <c r="Q3242" t="s">
        <v>15830</v>
      </c>
      <c r="R3242" t="s">
        <v>7734</v>
      </c>
      <c r="S3242" t="s">
        <v>7734</v>
      </c>
      <c r="T3242" t="s">
        <v>22789</v>
      </c>
      <c r="U3242">
        <f t="shared" si="50"/>
        <v>88086</v>
      </c>
    </row>
    <row r="3243" spans="1:21" x14ac:dyDescent="0.2">
      <c r="A3243" t="s">
        <v>17832</v>
      </c>
      <c r="B3243" t="s">
        <v>7715</v>
      </c>
      <c r="C3243">
        <v>3531011</v>
      </c>
      <c r="D3243" t="s">
        <v>6423</v>
      </c>
      <c r="E3243" t="s">
        <v>7574</v>
      </c>
      <c r="F3243" t="s">
        <v>6402</v>
      </c>
      <c r="G3243">
        <v>5281</v>
      </c>
      <c r="H3243">
        <v>88086</v>
      </c>
      <c r="I3243">
        <v>1</v>
      </c>
      <c r="J3243">
        <v>1</v>
      </c>
      <c r="K3243">
        <v>0</v>
      </c>
      <c r="L3243" t="s">
        <v>6403</v>
      </c>
      <c r="M3243">
        <v>2018</v>
      </c>
      <c r="N3243" t="s">
        <v>1463</v>
      </c>
      <c r="O3243">
        <v>99</v>
      </c>
      <c r="P3243">
        <v>10</v>
      </c>
      <c r="Q3243" t="s">
        <v>15830</v>
      </c>
      <c r="R3243" t="s">
        <v>7734</v>
      </c>
      <c r="S3243" t="s">
        <v>7734</v>
      </c>
      <c r="T3243" t="s">
        <v>22790</v>
      </c>
      <c r="U3243">
        <f t="shared" si="50"/>
        <v>88086</v>
      </c>
    </row>
    <row r="3244" spans="1:21" x14ac:dyDescent="0.2">
      <c r="A3244" t="s">
        <v>17832</v>
      </c>
      <c r="B3244" t="s">
        <v>7715</v>
      </c>
      <c r="C3244">
        <v>3531011</v>
      </c>
      <c r="D3244" t="s">
        <v>6637</v>
      </c>
      <c r="E3244" t="s">
        <v>6426</v>
      </c>
      <c r="F3244" t="s">
        <v>6402</v>
      </c>
      <c r="G3244">
        <v>1469</v>
      </c>
      <c r="H3244">
        <v>88086</v>
      </c>
      <c r="I3244">
        <v>0</v>
      </c>
      <c r="J3244">
        <v>0</v>
      </c>
      <c r="K3244">
        <v>0</v>
      </c>
      <c r="L3244" t="s">
        <v>6403</v>
      </c>
      <c r="M3244">
        <v>2018</v>
      </c>
      <c r="N3244" t="s">
        <v>1463</v>
      </c>
      <c r="O3244">
        <v>99</v>
      </c>
      <c r="P3244">
        <v>10</v>
      </c>
      <c r="Q3244" t="s">
        <v>15830</v>
      </c>
      <c r="R3244" t="s">
        <v>7734</v>
      </c>
      <c r="S3244" t="s">
        <v>7734</v>
      </c>
      <c r="T3244" t="s">
        <v>22791</v>
      </c>
      <c r="U3244">
        <f t="shared" si="50"/>
        <v>88086</v>
      </c>
    </row>
    <row r="3245" spans="1:21" x14ac:dyDescent="0.2">
      <c r="A3245" t="s">
        <v>17832</v>
      </c>
      <c r="B3245" t="s">
        <v>7715</v>
      </c>
      <c r="C3245">
        <v>3531011</v>
      </c>
      <c r="D3245" t="s">
        <v>6406</v>
      </c>
      <c r="E3245" t="s">
        <v>12609</v>
      </c>
      <c r="F3245" t="s">
        <v>6402</v>
      </c>
      <c r="G3245">
        <v>4302</v>
      </c>
      <c r="H3245">
        <v>88086</v>
      </c>
      <c r="I3245">
        <v>0</v>
      </c>
      <c r="J3245">
        <v>1</v>
      </c>
      <c r="K3245">
        <v>0</v>
      </c>
      <c r="L3245" t="s">
        <v>6403</v>
      </c>
      <c r="M3245">
        <v>2018</v>
      </c>
      <c r="N3245" t="s">
        <v>1463</v>
      </c>
      <c r="O3245">
        <v>99</v>
      </c>
      <c r="P3245">
        <v>10</v>
      </c>
      <c r="Q3245" t="s">
        <v>15830</v>
      </c>
      <c r="R3245" t="s">
        <v>7734</v>
      </c>
      <c r="S3245" t="s">
        <v>7734</v>
      </c>
      <c r="T3245" t="s">
        <v>5613</v>
      </c>
      <c r="U3245">
        <f t="shared" si="50"/>
        <v>88086</v>
      </c>
    </row>
    <row r="3246" spans="1:21" x14ac:dyDescent="0.2">
      <c r="A3246" t="s">
        <v>17832</v>
      </c>
      <c r="B3246" t="s">
        <v>7715</v>
      </c>
      <c r="C3246">
        <v>3531011</v>
      </c>
      <c r="D3246" t="s">
        <v>6838</v>
      </c>
      <c r="E3246" t="s">
        <v>9835</v>
      </c>
      <c r="F3246" t="s">
        <v>6402</v>
      </c>
      <c r="G3246">
        <v>1888</v>
      </c>
      <c r="H3246">
        <v>88086</v>
      </c>
      <c r="I3246">
        <v>0</v>
      </c>
      <c r="J3246">
        <v>0</v>
      </c>
      <c r="K3246">
        <v>0</v>
      </c>
      <c r="L3246" t="s">
        <v>6403</v>
      </c>
      <c r="M3246">
        <v>2018</v>
      </c>
      <c r="N3246" t="s">
        <v>1463</v>
      </c>
      <c r="O3246">
        <v>99</v>
      </c>
      <c r="P3246">
        <v>10</v>
      </c>
      <c r="Q3246" t="s">
        <v>15830</v>
      </c>
      <c r="R3246" t="s">
        <v>7734</v>
      </c>
      <c r="S3246" t="s">
        <v>7734</v>
      </c>
      <c r="T3246" t="s">
        <v>22792</v>
      </c>
      <c r="U3246">
        <f t="shared" si="50"/>
        <v>88086</v>
      </c>
    </row>
    <row r="3247" spans="1:21" x14ac:dyDescent="0.2">
      <c r="A3247" t="s">
        <v>17832</v>
      </c>
      <c r="B3247" t="s">
        <v>7715</v>
      </c>
      <c r="C3247">
        <v>3531011</v>
      </c>
      <c r="D3247" t="s">
        <v>7022</v>
      </c>
      <c r="E3247" t="s">
        <v>6411</v>
      </c>
      <c r="F3247" t="s">
        <v>6402</v>
      </c>
      <c r="G3247">
        <v>4205</v>
      </c>
      <c r="H3247">
        <v>88086</v>
      </c>
      <c r="I3247">
        <v>1</v>
      </c>
      <c r="J3247">
        <v>0</v>
      </c>
      <c r="K3247">
        <v>0</v>
      </c>
      <c r="L3247" t="s">
        <v>6403</v>
      </c>
      <c r="M3247">
        <v>2018</v>
      </c>
      <c r="N3247" t="s">
        <v>1463</v>
      </c>
      <c r="O3247">
        <v>99</v>
      </c>
      <c r="P3247">
        <v>10</v>
      </c>
      <c r="Q3247" t="s">
        <v>15830</v>
      </c>
      <c r="R3247" t="s">
        <v>7734</v>
      </c>
      <c r="S3247" t="s">
        <v>7734</v>
      </c>
      <c r="T3247" t="s">
        <v>22793</v>
      </c>
      <c r="U3247">
        <f t="shared" si="50"/>
        <v>88086</v>
      </c>
    </row>
    <row r="3248" spans="1:21" x14ac:dyDescent="0.2">
      <c r="A3248" t="s">
        <v>17832</v>
      </c>
      <c r="B3248" t="s">
        <v>7715</v>
      </c>
      <c r="C3248">
        <v>3531011</v>
      </c>
      <c r="D3248" t="s">
        <v>6933</v>
      </c>
      <c r="E3248" t="s">
        <v>12854</v>
      </c>
      <c r="F3248" t="s">
        <v>6402</v>
      </c>
      <c r="G3248">
        <v>982</v>
      </c>
      <c r="H3248">
        <v>88086</v>
      </c>
      <c r="I3248">
        <v>0</v>
      </c>
      <c r="J3248">
        <v>0</v>
      </c>
      <c r="K3248">
        <v>0</v>
      </c>
      <c r="L3248" t="s">
        <v>6403</v>
      </c>
      <c r="M3248">
        <v>2018</v>
      </c>
      <c r="N3248" t="s">
        <v>1463</v>
      </c>
      <c r="O3248">
        <v>99</v>
      </c>
      <c r="P3248">
        <v>10</v>
      </c>
      <c r="Q3248" t="s">
        <v>15830</v>
      </c>
      <c r="R3248" t="s">
        <v>7734</v>
      </c>
      <c r="S3248" t="s">
        <v>7734</v>
      </c>
      <c r="T3248" t="s">
        <v>5848</v>
      </c>
      <c r="U3248">
        <f t="shared" si="50"/>
        <v>88086</v>
      </c>
    </row>
    <row r="3249" spans="1:21" x14ac:dyDescent="0.2">
      <c r="A3249" t="s">
        <v>17832</v>
      </c>
      <c r="B3249" t="s">
        <v>7715</v>
      </c>
      <c r="C3249">
        <v>3531011</v>
      </c>
      <c r="D3249" t="s">
        <v>6481</v>
      </c>
      <c r="E3249" t="s">
        <v>12599</v>
      </c>
      <c r="F3249" t="s">
        <v>6402</v>
      </c>
      <c r="G3249">
        <v>7290</v>
      </c>
      <c r="H3249">
        <v>88086</v>
      </c>
      <c r="I3249">
        <v>1</v>
      </c>
      <c r="J3249">
        <v>1</v>
      </c>
      <c r="K3249">
        <v>0</v>
      </c>
      <c r="L3249" t="s">
        <v>6403</v>
      </c>
      <c r="M3249">
        <v>2018</v>
      </c>
      <c r="N3249" t="s">
        <v>1463</v>
      </c>
      <c r="O3249">
        <v>99</v>
      </c>
      <c r="P3249">
        <v>10</v>
      </c>
      <c r="Q3249" t="s">
        <v>15830</v>
      </c>
      <c r="R3249" t="s">
        <v>7734</v>
      </c>
      <c r="S3249" t="s">
        <v>7734</v>
      </c>
      <c r="T3249" t="s">
        <v>1265</v>
      </c>
      <c r="U3249">
        <f t="shared" si="50"/>
        <v>88086</v>
      </c>
    </row>
    <row r="3250" spans="1:21" x14ac:dyDescent="0.2">
      <c r="A3250" t="s">
        <v>17832</v>
      </c>
      <c r="B3250" t="s">
        <v>7715</v>
      </c>
      <c r="C3250">
        <v>3531011</v>
      </c>
      <c r="D3250" t="s">
        <v>6851</v>
      </c>
      <c r="E3250" t="s">
        <v>6724</v>
      </c>
      <c r="F3250" t="s">
        <v>6402</v>
      </c>
      <c r="G3250">
        <v>1838</v>
      </c>
      <c r="H3250">
        <v>88086</v>
      </c>
      <c r="I3250">
        <v>0</v>
      </c>
      <c r="J3250">
        <v>0</v>
      </c>
      <c r="K3250">
        <v>0</v>
      </c>
      <c r="L3250" t="s">
        <v>6403</v>
      </c>
      <c r="M3250">
        <v>2018</v>
      </c>
      <c r="N3250" t="s">
        <v>1463</v>
      </c>
      <c r="O3250">
        <v>99</v>
      </c>
      <c r="P3250">
        <v>10</v>
      </c>
      <c r="Q3250" t="s">
        <v>15830</v>
      </c>
      <c r="R3250" t="s">
        <v>7734</v>
      </c>
      <c r="S3250" t="s">
        <v>7734</v>
      </c>
      <c r="T3250" t="s">
        <v>20226</v>
      </c>
      <c r="U3250">
        <f t="shared" si="50"/>
        <v>88086</v>
      </c>
    </row>
    <row r="3251" spans="1:21" x14ac:dyDescent="0.2">
      <c r="A3251" t="s">
        <v>17832</v>
      </c>
      <c r="B3251" t="s">
        <v>7715</v>
      </c>
      <c r="C3251">
        <v>3531011</v>
      </c>
      <c r="D3251" t="s">
        <v>7571</v>
      </c>
      <c r="E3251" t="s">
        <v>12518</v>
      </c>
      <c r="F3251" t="s">
        <v>6402</v>
      </c>
      <c r="G3251">
        <v>4974</v>
      </c>
      <c r="H3251">
        <v>88086</v>
      </c>
      <c r="I3251">
        <v>0</v>
      </c>
      <c r="J3251">
        <v>1</v>
      </c>
      <c r="K3251">
        <v>0</v>
      </c>
      <c r="L3251" t="s">
        <v>6403</v>
      </c>
      <c r="M3251">
        <v>2018</v>
      </c>
      <c r="N3251" t="s">
        <v>1463</v>
      </c>
      <c r="O3251">
        <v>99</v>
      </c>
      <c r="P3251">
        <v>10</v>
      </c>
      <c r="Q3251" t="s">
        <v>15830</v>
      </c>
      <c r="R3251" t="s">
        <v>7734</v>
      </c>
      <c r="S3251" t="s">
        <v>7734</v>
      </c>
      <c r="T3251" t="s">
        <v>5599</v>
      </c>
      <c r="U3251">
        <f t="shared" si="50"/>
        <v>88086</v>
      </c>
    </row>
    <row r="3252" spans="1:21" x14ac:dyDescent="0.2">
      <c r="A3252" t="s">
        <v>17832</v>
      </c>
      <c r="B3252" t="s">
        <v>7715</v>
      </c>
      <c r="C3252">
        <v>3531011</v>
      </c>
      <c r="D3252" t="s">
        <v>6485</v>
      </c>
      <c r="E3252" t="s">
        <v>11198</v>
      </c>
      <c r="F3252" t="s">
        <v>6402</v>
      </c>
      <c r="G3252">
        <v>3362</v>
      </c>
      <c r="H3252">
        <v>88086</v>
      </c>
      <c r="I3252">
        <v>0</v>
      </c>
      <c r="J3252">
        <v>0</v>
      </c>
      <c r="K3252">
        <v>0</v>
      </c>
      <c r="L3252" t="s">
        <v>6403</v>
      </c>
      <c r="M3252">
        <v>2018</v>
      </c>
      <c r="N3252" t="s">
        <v>1463</v>
      </c>
      <c r="O3252">
        <v>99</v>
      </c>
      <c r="P3252">
        <v>10</v>
      </c>
      <c r="Q3252" t="s">
        <v>15830</v>
      </c>
      <c r="R3252" t="s">
        <v>7734</v>
      </c>
      <c r="S3252" t="s">
        <v>7734</v>
      </c>
      <c r="T3252" t="s">
        <v>22794</v>
      </c>
      <c r="U3252">
        <f t="shared" si="50"/>
        <v>88086</v>
      </c>
    </row>
    <row r="3253" spans="1:21" x14ac:dyDescent="0.2">
      <c r="A3253" t="s">
        <v>17832</v>
      </c>
      <c r="B3253" t="s">
        <v>7715</v>
      </c>
      <c r="C3253">
        <v>3531011</v>
      </c>
      <c r="D3253" t="s">
        <v>6838</v>
      </c>
      <c r="E3253" t="s">
        <v>17834</v>
      </c>
      <c r="F3253" t="s">
        <v>6402</v>
      </c>
      <c r="G3253">
        <v>2233</v>
      </c>
      <c r="H3253">
        <v>88086</v>
      </c>
      <c r="I3253">
        <v>0</v>
      </c>
      <c r="J3253">
        <v>0</v>
      </c>
      <c r="K3253">
        <v>0</v>
      </c>
      <c r="L3253" t="s">
        <v>6403</v>
      </c>
      <c r="M3253">
        <v>2018</v>
      </c>
      <c r="N3253" t="s">
        <v>1463</v>
      </c>
      <c r="O3253">
        <v>99</v>
      </c>
      <c r="P3253">
        <v>10</v>
      </c>
      <c r="Q3253" t="s">
        <v>15830</v>
      </c>
      <c r="R3253" t="s">
        <v>7734</v>
      </c>
      <c r="S3253" t="s">
        <v>7734</v>
      </c>
      <c r="T3253" t="s">
        <v>22795</v>
      </c>
      <c r="U3253">
        <f t="shared" si="50"/>
        <v>88086</v>
      </c>
    </row>
    <row r="3254" spans="1:21" x14ac:dyDescent="0.2">
      <c r="A3254" t="s">
        <v>17832</v>
      </c>
      <c r="B3254" t="s">
        <v>7715</v>
      </c>
      <c r="C3254">
        <v>3531011</v>
      </c>
      <c r="D3254" t="s">
        <v>6477</v>
      </c>
      <c r="E3254" t="s">
        <v>6743</v>
      </c>
      <c r="F3254" t="s">
        <v>6402</v>
      </c>
      <c r="G3254">
        <v>1585</v>
      </c>
      <c r="H3254">
        <v>88086</v>
      </c>
      <c r="I3254">
        <v>0</v>
      </c>
      <c r="J3254">
        <v>0</v>
      </c>
      <c r="K3254">
        <v>0</v>
      </c>
      <c r="L3254" t="s">
        <v>6403</v>
      </c>
      <c r="M3254">
        <v>2018</v>
      </c>
      <c r="N3254" t="s">
        <v>1463</v>
      </c>
      <c r="O3254">
        <v>99</v>
      </c>
      <c r="P3254">
        <v>10</v>
      </c>
      <c r="Q3254" t="s">
        <v>15830</v>
      </c>
      <c r="R3254" t="s">
        <v>7734</v>
      </c>
      <c r="S3254" t="s">
        <v>7734</v>
      </c>
      <c r="T3254" t="s">
        <v>22796</v>
      </c>
      <c r="U3254">
        <f t="shared" si="50"/>
        <v>88086</v>
      </c>
    </row>
    <row r="3255" spans="1:21" x14ac:dyDescent="0.2">
      <c r="A3255" t="s">
        <v>17832</v>
      </c>
      <c r="B3255" t="s">
        <v>7715</v>
      </c>
      <c r="C3255">
        <v>3531011</v>
      </c>
      <c r="D3255" t="s">
        <v>17835</v>
      </c>
      <c r="E3255" t="s">
        <v>12619</v>
      </c>
      <c r="F3255" t="s">
        <v>6402</v>
      </c>
      <c r="G3255">
        <v>3577</v>
      </c>
      <c r="H3255">
        <v>88086</v>
      </c>
      <c r="I3255">
        <v>0</v>
      </c>
      <c r="J3255">
        <v>0</v>
      </c>
      <c r="K3255">
        <v>0</v>
      </c>
      <c r="L3255" t="s">
        <v>6403</v>
      </c>
      <c r="M3255">
        <v>2018</v>
      </c>
      <c r="N3255" t="s">
        <v>1463</v>
      </c>
      <c r="O3255">
        <v>99</v>
      </c>
      <c r="P3255">
        <v>10</v>
      </c>
      <c r="Q3255" t="s">
        <v>15830</v>
      </c>
      <c r="R3255" t="s">
        <v>7734</v>
      </c>
      <c r="S3255" t="s">
        <v>7734</v>
      </c>
      <c r="T3255" t="s">
        <v>22797</v>
      </c>
      <c r="U3255">
        <f t="shared" si="50"/>
        <v>88086</v>
      </c>
    </row>
    <row r="3256" spans="1:21" x14ac:dyDescent="0.2">
      <c r="A3256" t="s">
        <v>17836</v>
      </c>
      <c r="B3256" t="s">
        <v>7715</v>
      </c>
      <c r="C3256">
        <v>3531011</v>
      </c>
      <c r="D3256" t="s">
        <v>6423</v>
      </c>
      <c r="E3256" t="s">
        <v>7824</v>
      </c>
      <c r="F3256" t="s">
        <v>6402</v>
      </c>
      <c r="G3256">
        <v>2174</v>
      </c>
      <c r="H3256">
        <v>11369</v>
      </c>
      <c r="I3256">
        <v>0</v>
      </c>
      <c r="J3256">
        <v>0</v>
      </c>
      <c r="K3256">
        <v>0</v>
      </c>
      <c r="L3256" t="s">
        <v>6403</v>
      </c>
      <c r="M3256">
        <v>2018</v>
      </c>
      <c r="N3256" t="s">
        <v>6404</v>
      </c>
      <c r="O3256">
        <v>99</v>
      </c>
      <c r="P3256">
        <v>1</v>
      </c>
      <c r="Q3256" t="s">
        <v>15830</v>
      </c>
      <c r="R3256" t="s">
        <v>7734</v>
      </c>
      <c r="S3256" t="s">
        <v>7734</v>
      </c>
      <c r="T3256" t="s">
        <v>5611</v>
      </c>
      <c r="U3256">
        <f t="shared" si="50"/>
        <v>88086</v>
      </c>
    </row>
    <row r="3257" spans="1:21" x14ac:dyDescent="0.2">
      <c r="A3257" t="s">
        <v>17836</v>
      </c>
      <c r="B3257" t="s">
        <v>7715</v>
      </c>
      <c r="C3257">
        <v>3531011</v>
      </c>
      <c r="D3257" t="s">
        <v>6857</v>
      </c>
      <c r="E3257" t="s">
        <v>7291</v>
      </c>
      <c r="F3257" t="s">
        <v>6402</v>
      </c>
      <c r="G3257">
        <v>1358</v>
      </c>
      <c r="H3257">
        <v>11369</v>
      </c>
      <c r="I3257">
        <v>0</v>
      </c>
      <c r="J3257">
        <v>0</v>
      </c>
      <c r="K3257">
        <v>0</v>
      </c>
      <c r="L3257" t="s">
        <v>6403</v>
      </c>
      <c r="M3257">
        <v>2018</v>
      </c>
      <c r="N3257" t="s">
        <v>6404</v>
      </c>
      <c r="O3257">
        <v>99</v>
      </c>
      <c r="P3257">
        <v>1</v>
      </c>
      <c r="Q3257" t="s">
        <v>15830</v>
      </c>
      <c r="R3257" t="s">
        <v>7734</v>
      </c>
      <c r="S3257" t="s">
        <v>7734</v>
      </c>
      <c r="T3257" t="s">
        <v>22798</v>
      </c>
      <c r="U3257">
        <f t="shared" si="50"/>
        <v>88086</v>
      </c>
    </row>
    <row r="3258" spans="1:21" x14ac:dyDescent="0.2">
      <c r="A3258" t="s">
        <v>17836</v>
      </c>
      <c r="B3258" t="s">
        <v>7715</v>
      </c>
      <c r="C3258">
        <v>3531011</v>
      </c>
      <c r="D3258" t="s">
        <v>6838</v>
      </c>
      <c r="E3258" t="s">
        <v>12146</v>
      </c>
      <c r="F3258" t="s">
        <v>6402</v>
      </c>
      <c r="G3258">
        <v>7837</v>
      </c>
      <c r="H3258">
        <v>11369</v>
      </c>
      <c r="I3258">
        <v>1</v>
      </c>
      <c r="J3258">
        <v>1</v>
      </c>
      <c r="K3258">
        <v>0</v>
      </c>
      <c r="L3258" t="s">
        <v>6403</v>
      </c>
      <c r="M3258">
        <v>2018</v>
      </c>
      <c r="N3258" t="s">
        <v>6404</v>
      </c>
      <c r="O3258">
        <v>99</v>
      </c>
      <c r="P3258">
        <v>1</v>
      </c>
      <c r="Q3258" t="s">
        <v>15830</v>
      </c>
      <c r="R3258" t="s">
        <v>7734</v>
      </c>
      <c r="S3258" t="s">
        <v>7734</v>
      </c>
      <c r="T3258" t="s">
        <v>22799</v>
      </c>
      <c r="U3258">
        <f t="shared" si="50"/>
        <v>88086</v>
      </c>
    </row>
    <row r="3259" spans="1:21" x14ac:dyDescent="0.2">
      <c r="A3259" t="s">
        <v>17837</v>
      </c>
      <c r="B3259" t="s">
        <v>14362</v>
      </c>
      <c r="C3259">
        <v>3539015</v>
      </c>
      <c r="D3259" t="s">
        <v>6780</v>
      </c>
      <c r="E3259" t="s">
        <v>6750</v>
      </c>
      <c r="F3259" t="s">
        <v>6402</v>
      </c>
      <c r="G3259">
        <v>2534</v>
      </c>
      <c r="H3259">
        <v>13462</v>
      </c>
      <c r="I3259">
        <v>1</v>
      </c>
      <c r="J3259">
        <v>1</v>
      </c>
      <c r="K3259">
        <v>0</v>
      </c>
      <c r="L3259" t="s">
        <v>6409</v>
      </c>
      <c r="M3259">
        <v>2018</v>
      </c>
      <c r="N3259" t="s">
        <v>1463</v>
      </c>
      <c r="O3259">
        <v>1</v>
      </c>
      <c r="P3259">
        <v>4</v>
      </c>
      <c r="Q3259" t="s">
        <v>15830</v>
      </c>
      <c r="R3259" t="s">
        <v>7734</v>
      </c>
      <c r="S3259" t="s">
        <v>7734</v>
      </c>
      <c r="T3259" t="s">
        <v>22800</v>
      </c>
      <c r="U3259">
        <f t="shared" si="50"/>
        <v>13462</v>
      </c>
    </row>
    <row r="3260" spans="1:21" x14ac:dyDescent="0.2">
      <c r="A3260" t="s">
        <v>17837</v>
      </c>
      <c r="B3260" t="s">
        <v>14362</v>
      </c>
      <c r="C3260">
        <v>3539015</v>
      </c>
      <c r="D3260" t="s">
        <v>6434</v>
      </c>
      <c r="E3260" t="s">
        <v>6617</v>
      </c>
      <c r="F3260" t="s">
        <v>6402</v>
      </c>
      <c r="G3260">
        <v>2770</v>
      </c>
      <c r="H3260">
        <v>13462</v>
      </c>
      <c r="I3260">
        <v>1</v>
      </c>
      <c r="J3260">
        <v>1</v>
      </c>
      <c r="K3260">
        <v>0</v>
      </c>
      <c r="L3260" t="s">
        <v>6403</v>
      </c>
      <c r="M3260">
        <v>2018</v>
      </c>
      <c r="N3260" t="s">
        <v>1463</v>
      </c>
      <c r="O3260">
        <v>1</v>
      </c>
      <c r="P3260">
        <v>4</v>
      </c>
      <c r="Q3260" t="s">
        <v>15830</v>
      </c>
      <c r="R3260" t="s">
        <v>7734</v>
      </c>
      <c r="S3260" t="s">
        <v>7734</v>
      </c>
      <c r="T3260" t="s">
        <v>2696</v>
      </c>
      <c r="U3260">
        <f t="shared" si="50"/>
        <v>13462</v>
      </c>
    </row>
    <row r="3261" spans="1:21" x14ac:dyDescent="0.2">
      <c r="A3261" t="s">
        <v>17837</v>
      </c>
      <c r="B3261" t="s">
        <v>14362</v>
      </c>
      <c r="C3261">
        <v>3539015</v>
      </c>
      <c r="D3261" t="s">
        <v>10276</v>
      </c>
      <c r="E3261" t="s">
        <v>17838</v>
      </c>
      <c r="F3261" t="s">
        <v>6402</v>
      </c>
      <c r="G3261">
        <v>727</v>
      </c>
      <c r="H3261">
        <v>13462</v>
      </c>
      <c r="I3261">
        <v>0</v>
      </c>
      <c r="J3261">
        <v>0</v>
      </c>
      <c r="K3261">
        <v>0</v>
      </c>
      <c r="L3261" t="s">
        <v>6403</v>
      </c>
      <c r="M3261">
        <v>2018</v>
      </c>
      <c r="N3261" t="s">
        <v>1463</v>
      </c>
      <c r="O3261">
        <v>1</v>
      </c>
      <c r="P3261">
        <v>4</v>
      </c>
      <c r="Q3261" t="s">
        <v>15830</v>
      </c>
      <c r="R3261" t="s">
        <v>7734</v>
      </c>
      <c r="S3261" t="s">
        <v>7734</v>
      </c>
      <c r="T3261" t="s">
        <v>22801</v>
      </c>
      <c r="U3261">
        <f t="shared" si="50"/>
        <v>13462</v>
      </c>
    </row>
    <row r="3262" spans="1:21" x14ac:dyDescent="0.2">
      <c r="A3262" t="s">
        <v>17837</v>
      </c>
      <c r="B3262" t="s">
        <v>14362</v>
      </c>
      <c r="C3262">
        <v>3539015</v>
      </c>
      <c r="D3262" t="s">
        <v>7022</v>
      </c>
      <c r="E3262" t="s">
        <v>14369</v>
      </c>
      <c r="F3262" t="s">
        <v>6402</v>
      </c>
      <c r="G3262">
        <v>1728</v>
      </c>
      <c r="H3262">
        <v>13462</v>
      </c>
      <c r="I3262">
        <v>0</v>
      </c>
      <c r="J3262">
        <v>1</v>
      </c>
      <c r="K3262">
        <v>0</v>
      </c>
      <c r="L3262" t="s">
        <v>6403</v>
      </c>
      <c r="M3262">
        <v>2018</v>
      </c>
      <c r="N3262" t="s">
        <v>1463</v>
      </c>
      <c r="O3262">
        <v>1</v>
      </c>
      <c r="P3262">
        <v>4</v>
      </c>
      <c r="Q3262" t="s">
        <v>15830</v>
      </c>
      <c r="R3262" t="s">
        <v>7734</v>
      </c>
      <c r="S3262" t="s">
        <v>7734</v>
      </c>
      <c r="T3262" t="s">
        <v>5627</v>
      </c>
      <c r="U3262">
        <f t="shared" si="50"/>
        <v>13462</v>
      </c>
    </row>
    <row r="3263" spans="1:21" x14ac:dyDescent="0.2">
      <c r="A3263" t="s">
        <v>17837</v>
      </c>
      <c r="B3263" t="s">
        <v>14362</v>
      </c>
      <c r="C3263">
        <v>3539015</v>
      </c>
      <c r="D3263" t="s">
        <v>7055</v>
      </c>
      <c r="E3263" t="s">
        <v>6762</v>
      </c>
      <c r="F3263" t="s">
        <v>6402</v>
      </c>
      <c r="G3263">
        <v>716</v>
      </c>
      <c r="H3263">
        <v>13462</v>
      </c>
      <c r="I3263">
        <v>0</v>
      </c>
      <c r="J3263">
        <v>0</v>
      </c>
      <c r="K3263">
        <v>0</v>
      </c>
      <c r="L3263" t="s">
        <v>6403</v>
      </c>
      <c r="M3263">
        <v>2018</v>
      </c>
      <c r="N3263" t="s">
        <v>1463</v>
      </c>
      <c r="O3263">
        <v>1</v>
      </c>
      <c r="P3263">
        <v>4</v>
      </c>
      <c r="Q3263" t="s">
        <v>15830</v>
      </c>
      <c r="R3263" t="s">
        <v>7734</v>
      </c>
      <c r="S3263" t="s">
        <v>7734</v>
      </c>
      <c r="T3263" t="s">
        <v>22802</v>
      </c>
      <c r="U3263">
        <f t="shared" si="50"/>
        <v>13462</v>
      </c>
    </row>
    <row r="3264" spans="1:21" x14ac:dyDescent="0.2">
      <c r="A3264" t="s">
        <v>17837</v>
      </c>
      <c r="B3264" t="s">
        <v>14362</v>
      </c>
      <c r="C3264">
        <v>3539015</v>
      </c>
      <c r="D3264" t="s">
        <v>6545</v>
      </c>
      <c r="E3264" t="s">
        <v>15486</v>
      </c>
      <c r="F3264" t="s">
        <v>6402</v>
      </c>
      <c r="G3264">
        <v>747</v>
      </c>
      <c r="H3264">
        <v>13462</v>
      </c>
      <c r="I3264">
        <v>0</v>
      </c>
      <c r="J3264">
        <v>0</v>
      </c>
      <c r="K3264">
        <v>0</v>
      </c>
      <c r="L3264" t="s">
        <v>6403</v>
      </c>
      <c r="M3264">
        <v>2018</v>
      </c>
      <c r="N3264" t="s">
        <v>1463</v>
      </c>
      <c r="O3264">
        <v>1</v>
      </c>
      <c r="P3264">
        <v>4</v>
      </c>
      <c r="Q3264" t="s">
        <v>15830</v>
      </c>
      <c r="R3264" t="s">
        <v>7734</v>
      </c>
      <c r="S3264" t="s">
        <v>7734</v>
      </c>
      <c r="T3264" t="s">
        <v>22803</v>
      </c>
      <c r="U3264">
        <f t="shared" si="50"/>
        <v>13462</v>
      </c>
    </row>
    <row r="3265" spans="1:21" x14ac:dyDescent="0.2">
      <c r="A3265" t="s">
        <v>17837</v>
      </c>
      <c r="B3265" t="s">
        <v>14362</v>
      </c>
      <c r="C3265">
        <v>3539015</v>
      </c>
      <c r="D3265" t="s">
        <v>6428</v>
      </c>
      <c r="E3265" t="s">
        <v>14371</v>
      </c>
      <c r="F3265" t="s">
        <v>6402</v>
      </c>
      <c r="G3265">
        <v>2684</v>
      </c>
      <c r="H3265">
        <v>13462</v>
      </c>
      <c r="I3265">
        <v>1</v>
      </c>
      <c r="J3265">
        <v>1</v>
      </c>
      <c r="K3265">
        <v>0</v>
      </c>
      <c r="L3265" t="s">
        <v>6403</v>
      </c>
      <c r="M3265">
        <v>2018</v>
      </c>
      <c r="N3265" t="s">
        <v>1463</v>
      </c>
      <c r="O3265">
        <v>1</v>
      </c>
      <c r="P3265">
        <v>4</v>
      </c>
      <c r="Q3265" t="s">
        <v>15830</v>
      </c>
      <c r="R3265" t="s">
        <v>7734</v>
      </c>
      <c r="S3265" t="s">
        <v>7734</v>
      </c>
      <c r="T3265" t="s">
        <v>5625</v>
      </c>
      <c r="U3265">
        <f t="shared" si="50"/>
        <v>13462</v>
      </c>
    </row>
    <row r="3266" spans="1:21" x14ac:dyDescent="0.2">
      <c r="A3266" t="s">
        <v>17837</v>
      </c>
      <c r="B3266" t="s">
        <v>14362</v>
      </c>
      <c r="C3266">
        <v>3539015</v>
      </c>
      <c r="D3266" t="s">
        <v>17839</v>
      </c>
      <c r="E3266" t="s">
        <v>17840</v>
      </c>
      <c r="F3266" t="s">
        <v>6402</v>
      </c>
      <c r="G3266">
        <v>1556</v>
      </c>
      <c r="H3266">
        <v>13462</v>
      </c>
      <c r="I3266">
        <v>0</v>
      </c>
      <c r="J3266">
        <v>0</v>
      </c>
      <c r="K3266">
        <v>0</v>
      </c>
      <c r="L3266" t="s">
        <v>6403</v>
      </c>
      <c r="M3266">
        <v>2018</v>
      </c>
      <c r="N3266" t="s">
        <v>1463</v>
      </c>
      <c r="O3266">
        <v>1</v>
      </c>
      <c r="P3266">
        <v>4</v>
      </c>
      <c r="Q3266" t="s">
        <v>15830</v>
      </c>
      <c r="R3266" t="s">
        <v>7734</v>
      </c>
      <c r="S3266" t="s">
        <v>7734</v>
      </c>
      <c r="T3266" t="s">
        <v>22804</v>
      </c>
      <c r="U3266">
        <f t="shared" ref="U3266:U3329" si="51">_xlfn.MAXIFS($H$2:$H$6695, $C$2:$C$6695,C3266)</f>
        <v>13462</v>
      </c>
    </row>
    <row r="3267" spans="1:21" x14ac:dyDescent="0.2">
      <c r="A3267" t="s">
        <v>17841</v>
      </c>
      <c r="B3267" t="s">
        <v>14362</v>
      </c>
      <c r="C3267">
        <v>3539015</v>
      </c>
      <c r="D3267" t="s">
        <v>9498</v>
      </c>
      <c r="E3267" t="s">
        <v>14375</v>
      </c>
      <c r="F3267" t="s">
        <v>6402</v>
      </c>
      <c r="G3267">
        <v>1127</v>
      </c>
      <c r="H3267">
        <v>5283</v>
      </c>
      <c r="I3267">
        <v>0</v>
      </c>
      <c r="J3267">
        <v>1</v>
      </c>
      <c r="K3267">
        <v>0</v>
      </c>
      <c r="L3267" t="s">
        <v>6409</v>
      </c>
      <c r="M3267">
        <v>2018</v>
      </c>
      <c r="N3267" t="s">
        <v>1463</v>
      </c>
      <c r="O3267">
        <v>2</v>
      </c>
      <c r="P3267">
        <v>3</v>
      </c>
      <c r="Q3267" t="s">
        <v>15830</v>
      </c>
      <c r="R3267" t="s">
        <v>7734</v>
      </c>
      <c r="S3267" t="s">
        <v>7734</v>
      </c>
      <c r="T3267" t="s">
        <v>5623</v>
      </c>
      <c r="U3267">
        <f t="shared" si="51"/>
        <v>13462</v>
      </c>
    </row>
    <row r="3268" spans="1:21" x14ac:dyDescent="0.2">
      <c r="A3268" t="s">
        <v>17841</v>
      </c>
      <c r="B3268" t="s">
        <v>14362</v>
      </c>
      <c r="C3268">
        <v>3539015</v>
      </c>
      <c r="D3268" t="s">
        <v>6471</v>
      </c>
      <c r="E3268" t="s">
        <v>17842</v>
      </c>
      <c r="F3268" t="s">
        <v>6402</v>
      </c>
      <c r="G3268">
        <v>730</v>
      </c>
      <c r="H3268">
        <v>5283</v>
      </c>
      <c r="I3268">
        <v>0</v>
      </c>
      <c r="J3268">
        <v>0</v>
      </c>
      <c r="K3268">
        <v>0</v>
      </c>
      <c r="L3268" t="s">
        <v>6409</v>
      </c>
      <c r="M3268">
        <v>2018</v>
      </c>
      <c r="N3268" t="s">
        <v>1463</v>
      </c>
      <c r="O3268">
        <v>2</v>
      </c>
      <c r="P3268">
        <v>3</v>
      </c>
      <c r="Q3268" t="s">
        <v>15830</v>
      </c>
      <c r="R3268" t="s">
        <v>7734</v>
      </c>
      <c r="S3268" t="s">
        <v>7734</v>
      </c>
      <c r="T3268" t="s">
        <v>22805</v>
      </c>
      <c r="U3268">
        <f t="shared" si="51"/>
        <v>13462</v>
      </c>
    </row>
    <row r="3269" spans="1:21" x14ac:dyDescent="0.2">
      <c r="A3269" t="s">
        <v>17841</v>
      </c>
      <c r="B3269" t="s">
        <v>14362</v>
      </c>
      <c r="C3269">
        <v>3539015</v>
      </c>
      <c r="D3269" t="s">
        <v>6496</v>
      </c>
      <c r="E3269" t="s">
        <v>15307</v>
      </c>
      <c r="F3269" t="s">
        <v>6402</v>
      </c>
      <c r="G3269">
        <v>1176</v>
      </c>
      <c r="H3269">
        <v>5283</v>
      </c>
      <c r="I3269">
        <v>1</v>
      </c>
      <c r="J3269">
        <v>1</v>
      </c>
      <c r="K3269">
        <v>0</v>
      </c>
      <c r="L3269" t="s">
        <v>6403</v>
      </c>
      <c r="M3269">
        <v>2018</v>
      </c>
      <c r="N3269" t="s">
        <v>1463</v>
      </c>
      <c r="O3269">
        <v>2</v>
      </c>
      <c r="P3269">
        <v>3</v>
      </c>
      <c r="Q3269" t="s">
        <v>15830</v>
      </c>
      <c r="R3269" t="s">
        <v>7734</v>
      </c>
      <c r="S3269" t="s">
        <v>7734</v>
      </c>
      <c r="T3269" t="s">
        <v>22806</v>
      </c>
      <c r="U3269">
        <f t="shared" si="51"/>
        <v>13462</v>
      </c>
    </row>
    <row r="3270" spans="1:21" x14ac:dyDescent="0.2">
      <c r="A3270" t="s">
        <v>17841</v>
      </c>
      <c r="B3270" t="s">
        <v>14362</v>
      </c>
      <c r="C3270">
        <v>3539015</v>
      </c>
      <c r="D3270" t="s">
        <v>6649</v>
      </c>
      <c r="E3270" t="s">
        <v>17597</v>
      </c>
      <c r="F3270" t="s">
        <v>6402</v>
      </c>
      <c r="G3270">
        <v>1214</v>
      </c>
      <c r="H3270">
        <v>5283</v>
      </c>
      <c r="I3270">
        <v>1</v>
      </c>
      <c r="J3270">
        <v>1</v>
      </c>
      <c r="K3270">
        <v>0</v>
      </c>
      <c r="L3270" t="s">
        <v>6403</v>
      </c>
      <c r="M3270">
        <v>2018</v>
      </c>
      <c r="N3270" t="s">
        <v>1463</v>
      </c>
      <c r="O3270">
        <v>2</v>
      </c>
      <c r="P3270">
        <v>3</v>
      </c>
      <c r="Q3270" t="s">
        <v>15830</v>
      </c>
      <c r="R3270" t="s">
        <v>7734</v>
      </c>
      <c r="S3270" t="s">
        <v>7734</v>
      </c>
      <c r="T3270" t="s">
        <v>22807</v>
      </c>
      <c r="U3270">
        <f t="shared" si="51"/>
        <v>13462</v>
      </c>
    </row>
    <row r="3271" spans="1:21" x14ac:dyDescent="0.2">
      <c r="A3271" t="s">
        <v>17841</v>
      </c>
      <c r="B3271" t="s">
        <v>14362</v>
      </c>
      <c r="C3271">
        <v>3539015</v>
      </c>
      <c r="D3271" t="s">
        <v>14149</v>
      </c>
      <c r="E3271" t="s">
        <v>17843</v>
      </c>
      <c r="F3271" t="s">
        <v>6402</v>
      </c>
      <c r="G3271">
        <v>541</v>
      </c>
      <c r="H3271">
        <v>5283</v>
      </c>
      <c r="I3271">
        <v>0</v>
      </c>
      <c r="J3271">
        <v>0</v>
      </c>
      <c r="K3271">
        <v>0</v>
      </c>
      <c r="L3271" t="s">
        <v>6403</v>
      </c>
      <c r="M3271">
        <v>2018</v>
      </c>
      <c r="N3271" t="s">
        <v>1463</v>
      </c>
      <c r="O3271">
        <v>2</v>
      </c>
      <c r="P3271">
        <v>3</v>
      </c>
      <c r="Q3271" t="s">
        <v>15830</v>
      </c>
      <c r="R3271" t="s">
        <v>7734</v>
      </c>
      <c r="S3271" t="s">
        <v>7734</v>
      </c>
      <c r="T3271" t="s">
        <v>22808</v>
      </c>
      <c r="U3271">
        <f t="shared" si="51"/>
        <v>13462</v>
      </c>
    </row>
    <row r="3272" spans="1:21" x14ac:dyDescent="0.2">
      <c r="A3272" t="s">
        <v>17841</v>
      </c>
      <c r="B3272" t="s">
        <v>14362</v>
      </c>
      <c r="C3272">
        <v>3539015</v>
      </c>
      <c r="D3272" t="s">
        <v>9140</v>
      </c>
      <c r="E3272" t="s">
        <v>17844</v>
      </c>
      <c r="F3272" t="s">
        <v>6402</v>
      </c>
      <c r="G3272">
        <v>495</v>
      </c>
      <c r="H3272">
        <v>5283</v>
      </c>
      <c r="I3272">
        <v>0</v>
      </c>
      <c r="J3272">
        <v>0</v>
      </c>
      <c r="K3272">
        <v>0</v>
      </c>
      <c r="L3272" t="s">
        <v>6403</v>
      </c>
      <c r="M3272">
        <v>2018</v>
      </c>
      <c r="N3272" t="s">
        <v>1463</v>
      </c>
      <c r="O3272">
        <v>2</v>
      </c>
      <c r="P3272">
        <v>3</v>
      </c>
      <c r="Q3272" t="s">
        <v>15830</v>
      </c>
      <c r="R3272" t="s">
        <v>7734</v>
      </c>
      <c r="S3272" t="s">
        <v>7734</v>
      </c>
      <c r="T3272" t="s">
        <v>22809</v>
      </c>
      <c r="U3272">
        <f t="shared" si="51"/>
        <v>13462</v>
      </c>
    </row>
    <row r="3273" spans="1:21" x14ac:dyDescent="0.2">
      <c r="A3273" t="s">
        <v>17845</v>
      </c>
      <c r="B3273" t="s">
        <v>14362</v>
      </c>
      <c r="C3273">
        <v>3539015</v>
      </c>
      <c r="D3273" t="s">
        <v>6459</v>
      </c>
      <c r="E3273" t="s">
        <v>6757</v>
      </c>
      <c r="F3273" t="s">
        <v>6402</v>
      </c>
      <c r="G3273">
        <v>2517</v>
      </c>
      <c r="H3273">
        <v>5891</v>
      </c>
      <c r="I3273">
        <v>0</v>
      </c>
      <c r="J3273">
        <v>0</v>
      </c>
      <c r="K3273">
        <v>0</v>
      </c>
      <c r="L3273" t="s">
        <v>6403</v>
      </c>
      <c r="M3273">
        <v>2018</v>
      </c>
      <c r="N3273" t="s">
        <v>1479</v>
      </c>
      <c r="O3273">
        <v>99</v>
      </c>
      <c r="P3273">
        <v>1</v>
      </c>
      <c r="Q3273" t="s">
        <v>15830</v>
      </c>
      <c r="R3273" t="s">
        <v>7734</v>
      </c>
      <c r="S3273" t="s">
        <v>7734</v>
      </c>
      <c r="T3273" t="s">
        <v>22810</v>
      </c>
      <c r="U3273">
        <f t="shared" si="51"/>
        <v>13462</v>
      </c>
    </row>
    <row r="3274" spans="1:21" x14ac:dyDescent="0.2">
      <c r="A3274" t="s">
        <v>17845</v>
      </c>
      <c r="B3274" t="s">
        <v>14362</v>
      </c>
      <c r="C3274">
        <v>3539015</v>
      </c>
      <c r="D3274" t="s">
        <v>6709</v>
      </c>
      <c r="E3274" t="s">
        <v>7060</v>
      </c>
      <c r="F3274" t="s">
        <v>6402</v>
      </c>
      <c r="G3274">
        <v>3374</v>
      </c>
      <c r="H3274">
        <v>5891</v>
      </c>
      <c r="I3274">
        <v>1</v>
      </c>
      <c r="J3274">
        <v>1</v>
      </c>
      <c r="K3274">
        <v>0</v>
      </c>
      <c r="L3274" t="s">
        <v>6403</v>
      </c>
      <c r="M3274">
        <v>2018</v>
      </c>
      <c r="N3274" t="s">
        <v>1479</v>
      </c>
      <c r="O3274">
        <v>99</v>
      </c>
      <c r="P3274">
        <v>1</v>
      </c>
      <c r="Q3274" t="s">
        <v>15830</v>
      </c>
      <c r="R3274" t="s">
        <v>7734</v>
      </c>
      <c r="S3274" t="s">
        <v>7734</v>
      </c>
      <c r="T3274" t="s">
        <v>5629</v>
      </c>
      <c r="U3274">
        <f t="shared" si="51"/>
        <v>13462</v>
      </c>
    </row>
    <row r="3275" spans="1:21" x14ac:dyDescent="0.2">
      <c r="A3275" t="s">
        <v>17846</v>
      </c>
      <c r="B3275" t="s">
        <v>14362</v>
      </c>
      <c r="C3275">
        <v>3539015</v>
      </c>
      <c r="D3275" t="s">
        <v>7691</v>
      </c>
      <c r="E3275" t="s">
        <v>14366</v>
      </c>
      <c r="F3275" t="s">
        <v>6402</v>
      </c>
      <c r="G3275">
        <v>4587</v>
      </c>
      <c r="H3275">
        <v>6040</v>
      </c>
      <c r="I3275">
        <v>1</v>
      </c>
      <c r="J3275">
        <v>1</v>
      </c>
      <c r="K3275">
        <v>0</v>
      </c>
      <c r="L3275" t="s">
        <v>6409</v>
      </c>
      <c r="M3275">
        <v>2018</v>
      </c>
      <c r="N3275" t="s">
        <v>6404</v>
      </c>
      <c r="O3275">
        <v>99</v>
      </c>
      <c r="P3275">
        <v>1</v>
      </c>
      <c r="Q3275" t="s">
        <v>15830</v>
      </c>
      <c r="R3275" t="s">
        <v>7734</v>
      </c>
      <c r="S3275" t="s">
        <v>7734</v>
      </c>
      <c r="T3275" t="s">
        <v>1271</v>
      </c>
      <c r="U3275">
        <f t="shared" si="51"/>
        <v>13462</v>
      </c>
    </row>
    <row r="3276" spans="1:21" x14ac:dyDescent="0.2">
      <c r="A3276" t="s">
        <v>17846</v>
      </c>
      <c r="B3276" t="s">
        <v>14362</v>
      </c>
      <c r="C3276">
        <v>3539015</v>
      </c>
      <c r="D3276" t="s">
        <v>6709</v>
      </c>
      <c r="E3276" t="s">
        <v>14364</v>
      </c>
      <c r="F3276" t="s">
        <v>6402</v>
      </c>
      <c r="G3276">
        <v>322</v>
      </c>
      <c r="H3276">
        <v>6040</v>
      </c>
      <c r="I3276">
        <v>0</v>
      </c>
      <c r="J3276">
        <v>0</v>
      </c>
      <c r="K3276">
        <v>0</v>
      </c>
      <c r="L3276" t="s">
        <v>6403</v>
      </c>
      <c r="M3276">
        <v>2018</v>
      </c>
      <c r="N3276" t="s">
        <v>6404</v>
      </c>
      <c r="O3276">
        <v>99</v>
      </c>
      <c r="P3276">
        <v>1</v>
      </c>
      <c r="Q3276" t="s">
        <v>15830</v>
      </c>
      <c r="R3276" t="s">
        <v>7734</v>
      </c>
      <c r="S3276" t="s">
        <v>7734</v>
      </c>
      <c r="T3276" t="s">
        <v>1270</v>
      </c>
      <c r="U3276">
        <f t="shared" si="51"/>
        <v>13462</v>
      </c>
    </row>
    <row r="3277" spans="1:21" x14ac:dyDescent="0.2">
      <c r="A3277" t="s">
        <v>17846</v>
      </c>
      <c r="B3277" t="s">
        <v>14362</v>
      </c>
      <c r="C3277">
        <v>3539015</v>
      </c>
      <c r="D3277" t="s">
        <v>6609</v>
      </c>
      <c r="E3277" t="s">
        <v>11000</v>
      </c>
      <c r="F3277" t="s">
        <v>6402</v>
      </c>
      <c r="G3277">
        <v>1131</v>
      </c>
      <c r="H3277">
        <v>6040</v>
      </c>
      <c r="I3277">
        <v>0</v>
      </c>
      <c r="J3277">
        <v>0</v>
      </c>
      <c r="K3277">
        <v>0</v>
      </c>
      <c r="L3277" t="s">
        <v>6403</v>
      </c>
      <c r="M3277">
        <v>2018</v>
      </c>
      <c r="N3277" t="s">
        <v>6404</v>
      </c>
      <c r="O3277">
        <v>99</v>
      </c>
      <c r="P3277">
        <v>1</v>
      </c>
      <c r="Q3277" t="s">
        <v>15830</v>
      </c>
      <c r="R3277" t="s">
        <v>7734</v>
      </c>
      <c r="S3277" t="s">
        <v>7734</v>
      </c>
      <c r="T3277" t="s">
        <v>5624</v>
      </c>
      <c r="U3277">
        <f t="shared" si="51"/>
        <v>13462</v>
      </c>
    </row>
    <row r="3278" spans="1:21" x14ac:dyDescent="0.2">
      <c r="A3278" t="s">
        <v>17848</v>
      </c>
      <c r="B3278" t="s">
        <v>12972</v>
      </c>
      <c r="C3278">
        <v>3543071</v>
      </c>
      <c r="D3278" t="s">
        <v>6416</v>
      </c>
      <c r="E3278" t="s">
        <v>7502</v>
      </c>
      <c r="F3278" t="s">
        <v>6402</v>
      </c>
      <c r="G3278">
        <v>875</v>
      </c>
      <c r="H3278">
        <v>2174</v>
      </c>
      <c r="I3278">
        <v>1</v>
      </c>
      <c r="J3278">
        <v>1</v>
      </c>
      <c r="K3278">
        <v>0</v>
      </c>
      <c r="L3278" t="s">
        <v>6409</v>
      </c>
      <c r="M3278">
        <v>2018</v>
      </c>
      <c r="N3278" t="s">
        <v>1463</v>
      </c>
      <c r="O3278">
        <v>1</v>
      </c>
      <c r="P3278">
        <v>2</v>
      </c>
      <c r="Q3278" t="s">
        <v>15830</v>
      </c>
      <c r="R3278" t="s">
        <v>7734</v>
      </c>
      <c r="S3278" t="s">
        <v>7734</v>
      </c>
      <c r="T3278" t="s">
        <v>5668</v>
      </c>
      <c r="U3278">
        <f t="shared" si="51"/>
        <v>3719</v>
      </c>
    </row>
    <row r="3279" spans="1:21" x14ac:dyDescent="0.2">
      <c r="A3279" t="s">
        <v>17848</v>
      </c>
      <c r="B3279" t="s">
        <v>12972</v>
      </c>
      <c r="C3279">
        <v>3543071</v>
      </c>
      <c r="D3279" t="s">
        <v>6442</v>
      </c>
      <c r="E3279" t="s">
        <v>8463</v>
      </c>
      <c r="F3279" t="s">
        <v>6402</v>
      </c>
      <c r="G3279">
        <v>484</v>
      </c>
      <c r="H3279">
        <v>2174</v>
      </c>
      <c r="I3279">
        <v>0</v>
      </c>
      <c r="J3279">
        <v>0</v>
      </c>
      <c r="K3279">
        <v>0</v>
      </c>
      <c r="L3279" t="s">
        <v>6403</v>
      </c>
      <c r="M3279">
        <v>2018</v>
      </c>
      <c r="N3279" t="s">
        <v>1463</v>
      </c>
      <c r="O3279">
        <v>1</v>
      </c>
      <c r="P3279">
        <v>2</v>
      </c>
      <c r="Q3279" t="s">
        <v>15830</v>
      </c>
      <c r="R3279" t="s">
        <v>7734</v>
      </c>
      <c r="S3279" t="s">
        <v>7734</v>
      </c>
      <c r="T3279" t="s">
        <v>22811</v>
      </c>
      <c r="U3279">
        <f t="shared" si="51"/>
        <v>3719</v>
      </c>
    </row>
    <row r="3280" spans="1:21" x14ac:dyDescent="0.2">
      <c r="A3280" t="s">
        <v>17848</v>
      </c>
      <c r="B3280" t="s">
        <v>12972</v>
      </c>
      <c r="C3280">
        <v>3543071</v>
      </c>
      <c r="D3280" t="s">
        <v>6595</v>
      </c>
      <c r="E3280" t="s">
        <v>6937</v>
      </c>
      <c r="F3280" t="s">
        <v>6402</v>
      </c>
      <c r="G3280">
        <v>241</v>
      </c>
      <c r="H3280">
        <v>2174</v>
      </c>
      <c r="I3280">
        <v>0</v>
      </c>
      <c r="J3280">
        <v>0</v>
      </c>
      <c r="K3280">
        <v>0</v>
      </c>
      <c r="L3280" t="s">
        <v>6403</v>
      </c>
      <c r="M3280">
        <v>2018</v>
      </c>
      <c r="N3280" t="s">
        <v>1463</v>
      </c>
      <c r="O3280">
        <v>1</v>
      </c>
      <c r="P3280">
        <v>2</v>
      </c>
      <c r="Q3280" t="s">
        <v>15830</v>
      </c>
      <c r="R3280" t="s">
        <v>7734</v>
      </c>
      <c r="S3280" t="s">
        <v>7734</v>
      </c>
      <c r="T3280" t="s">
        <v>22812</v>
      </c>
      <c r="U3280">
        <f t="shared" si="51"/>
        <v>3719</v>
      </c>
    </row>
    <row r="3281" spans="1:21" x14ac:dyDescent="0.2">
      <c r="A3281" t="s">
        <v>17848</v>
      </c>
      <c r="B3281" t="s">
        <v>12972</v>
      </c>
      <c r="C3281">
        <v>3543071</v>
      </c>
      <c r="D3281" t="s">
        <v>6440</v>
      </c>
      <c r="E3281" t="s">
        <v>7178</v>
      </c>
      <c r="F3281" t="s">
        <v>6402</v>
      </c>
      <c r="G3281">
        <v>574</v>
      </c>
      <c r="H3281">
        <v>2174</v>
      </c>
      <c r="I3281">
        <v>0</v>
      </c>
      <c r="J3281">
        <v>1</v>
      </c>
      <c r="K3281">
        <v>0</v>
      </c>
      <c r="L3281" t="s">
        <v>6403</v>
      </c>
      <c r="M3281">
        <v>2018</v>
      </c>
      <c r="N3281" t="s">
        <v>1463</v>
      </c>
      <c r="O3281">
        <v>1</v>
      </c>
      <c r="P3281">
        <v>2</v>
      </c>
      <c r="Q3281" t="s">
        <v>15830</v>
      </c>
      <c r="R3281" t="s">
        <v>7734</v>
      </c>
      <c r="S3281" t="s">
        <v>7734</v>
      </c>
      <c r="T3281" t="s">
        <v>5669</v>
      </c>
      <c r="U3281">
        <f t="shared" si="51"/>
        <v>3719</v>
      </c>
    </row>
    <row r="3282" spans="1:21" x14ac:dyDescent="0.2">
      <c r="A3282" t="s">
        <v>17849</v>
      </c>
      <c r="B3282" t="s">
        <v>12972</v>
      </c>
      <c r="C3282">
        <v>3543071</v>
      </c>
      <c r="D3282" t="s">
        <v>6843</v>
      </c>
      <c r="E3282" t="s">
        <v>12975</v>
      </c>
      <c r="F3282" t="s">
        <v>6402</v>
      </c>
      <c r="G3282">
        <v>558</v>
      </c>
      <c r="H3282">
        <v>3116</v>
      </c>
      <c r="I3282">
        <v>0</v>
      </c>
      <c r="J3282">
        <v>0</v>
      </c>
      <c r="K3282">
        <v>0</v>
      </c>
      <c r="L3282" t="s">
        <v>6409</v>
      </c>
      <c r="M3282">
        <v>2018</v>
      </c>
      <c r="N3282" t="s">
        <v>1463</v>
      </c>
      <c r="O3282">
        <v>2</v>
      </c>
      <c r="P3282">
        <v>2</v>
      </c>
      <c r="Q3282" t="s">
        <v>15830</v>
      </c>
      <c r="R3282" t="s">
        <v>7734</v>
      </c>
      <c r="S3282" t="s">
        <v>7734</v>
      </c>
      <c r="T3282" t="s">
        <v>5672</v>
      </c>
      <c r="U3282">
        <f t="shared" si="51"/>
        <v>3719</v>
      </c>
    </row>
    <row r="3283" spans="1:21" x14ac:dyDescent="0.2">
      <c r="A3283" t="s">
        <v>17849</v>
      </c>
      <c r="B3283" t="s">
        <v>12972</v>
      </c>
      <c r="C3283">
        <v>3543071</v>
      </c>
      <c r="D3283" t="s">
        <v>6889</v>
      </c>
      <c r="E3283" t="s">
        <v>15356</v>
      </c>
      <c r="F3283" t="s">
        <v>6402</v>
      </c>
      <c r="G3283">
        <v>965</v>
      </c>
      <c r="H3283">
        <v>3116</v>
      </c>
      <c r="I3283">
        <v>0</v>
      </c>
      <c r="J3283">
        <v>1</v>
      </c>
      <c r="K3283">
        <v>0</v>
      </c>
      <c r="L3283" t="s">
        <v>6409</v>
      </c>
      <c r="M3283">
        <v>2018</v>
      </c>
      <c r="N3283" t="s">
        <v>1463</v>
      </c>
      <c r="O3283">
        <v>2</v>
      </c>
      <c r="P3283">
        <v>2</v>
      </c>
      <c r="Q3283" t="s">
        <v>15830</v>
      </c>
      <c r="R3283" t="s">
        <v>7734</v>
      </c>
      <c r="S3283" t="s">
        <v>7734</v>
      </c>
      <c r="T3283" t="s">
        <v>22813</v>
      </c>
      <c r="U3283">
        <f t="shared" si="51"/>
        <v>3719</v>
      </c>
    </row>
    <row r="3284" spans="1:21" x14ac:dyDescent="0.2">
      <c r="A3284" t="s">
        <v>17849</v>
      </c>
      <c r="B3284" t="s">
        <v>12972</v>
      </c>
      <c r="C3284">
        <v>3543071</v>
      </c>
      <c r="D3284" t="s">
        <v>6550</v>
      </c>
      <c r="E3284" t="s">
        <v>12975</v>
      </c>
      <c r="F3284" t="s">
        <v>6402</v>
      </c>
      <c r="G3284">
        <v>988</v>
      </c>
      <c r="H3284">
        <v>3116</v>
      </c>
      <c r="I3284">
        <v>0</v>
      </c>
      <c r="J3284">
        <v>1</v>
      </c>
      <c r="K3284">
        <v>0</v>
      </c>
      <c r="L3284" t="s">
        <v>6403</v>
      </c>
      <c r="M3284">
        <v>2018</v>
      </c>
      <c r="N3284" t="s">
        <v>1463</v>
      </c>
      <c r="O3284">
        <v>2</v>
      </c>
      <c r="P3284">
        <v>2</v>
      </c>
      <c r="Q3284" t="s">
        <v>15830</v>
      </c>
      <c r="R3284" t="s">
        <v>7734</v>
      </c>
      <c r="S3284" t="s">
        <v>7734</v>
      </c>
      <c r="T3284" t="s">
        <v>22814</v>
      </c>
      <c r="U3284">
        <f t="shared" si="51"/>
        <v>3719</v>
      </c>
    </row>
    <row r="3285" spans="1:21" x14ac:dyDescent="0.2">
      <c r="A3285" t="s">
        <v>17849</v>
      </c>
      <c r="B3285" t="s">
        <v>12972</v>
      </c>
      <c r="C3285">
        <v>3543071</v>
      </c>
      <c r="D3285" t="s">
        <v>14334</v>
      </c>
      <c r="E3285" t="s">
        <v>9046</v>
      </c>
      <c r="F3285" t="s">
        <v>6402</v>
      </c>
      <c r="G3285">
        <v>605</v>
      </c>
      <c r="H3285">
        <v>3116</v>
      </c>
      <c r="I3285">
        <v>0</v>
      </c>
      <c r="J3285">
        <v>0</v>
      </c>
      <c r="K3285">
        <v>0</v>
      </c>
      <c r="L3285" t="s">
        <v>6403</v>
      </c>
      <c r="M3285">
        <v>2018</v>
      </c>
      <c r="N3285" t="s">
        <v>1463</v>
      </c>
      <c r="O3285">
        <v>2</v>
      </c>
      <c r="P3285">
        <v>2</v>
      </c>
      <c r="Q3285" t="s">
        <v>15830</v>
      </c>
      <c r="R3285" t="s">
        <v>7734</v>
      </c>
      <c r="S3285" t="s">
        <v>7734</v>
      </c>
      <c r="T3285" t="s">
        <v>22815</v>
      </c>
      <c r="U3285">
        <f t="shared" si="51"/>
        <v>3719</v>
      </c>
    </row>
    <row r="3286" spans="1:21" x14ac:dyDescent="0.2">
      <c r="A3286" t="s">
        <v>17850</v>
      </c>
      <c r="B3286" t="s">
        <v>12972</v>
      </c>
      <c r="C3286">
        <v>3543071</v>
      </c>
      <c r="D3286" t="s">
        <v>17851</v>
      </c>
      <c r="E3286" t="s">
        <v>17852</v>
      </c>
      <c r="F3286" t="s">
        <v>6402</v>
      </c>
      <c r="G3286">
        <v>290</v>
      </c>
      <c r="H3286">
        <v>611</v>
      </c>
      <c r="I3286">
        <v>1</v>
      </c>
      <c r="J3286">
        <v>0</v>
      </c>
      <c r="K3286">
        <v>0</v>
      </c>
      <c r="L3286" t="s">
        <v>6409</v>
      </c>
      <c r="M3286">
        <v>2018</v>
      </c>
      <c r="N3286" t="s">
        <v>1463</v>
      </c>
      <c r="O3286">
        <v>3</v>
      </c>
      <c r="P3286">
        <v>1</v>
      </c>
      <c r="Q3286" t="s">
        <v>15830</v>
      </c>
      <c r="R3286" t="s">
        <v>7734</v>
      </c>
      <c r="S3286" t="s">
        <v>7734</v>
      </c>
      <c r="T3286" t="s">
        <v>22816</v>
      </c>
      <c r="U3286">
        <f t="shared" si="51"/>
        <v>3719</v>
      </c>
    </row>
    <row r="3287" spans="1:21" x14ac:dyDescent="0.2">
      <c r="A3287" t="s">
        <v>17850</v>
      </c>
      <c r="B3287" t="s">
        <v>12972</v>
      </c>
      <c r="C3287">
        <v>3543071</v>
      </c>
      <c r="D3287" t="s">
        <v>6761</v>
      </c>
      <c r="E3287" t="s">
        <v>7378</v>
      </c>
      <c r="F3287" t="s">
        <v>6402</v>
      </c>
      <c r="G3287">
        <v>321</v>
      </c>
      <c r="H3287">
        <v>611</v>
      </c>
      <c r="I3287">
        <v>0</v>
      </c>
      <c r="J3287">
        <v>1</v>
      </c>
      <c r="K3287">
        <v>0</v>
      </c>
      <c r="L3287" t="s">
        <v>6403</v>
      </c>
      <c r="M3287">
        <v>2018</v>
      </c>
      <c r="N3287" t="s">
        <v>1463</v>
      </c>
      <c r="O3287">
        <v>3</v>
      </c>
      <c r="P3287">
        <v>1</v>
      </c>
      <c r="Q3287" t="s">
        <v>15830</v>
      </c>
      <c r="R3287" t="s">
        <v>7734</v>
      </c>
      <c r="S3287" t="s">
        <v>7734</v>
      </c>
      <c r="T3287" t="s">
        <v>5673</v>
      </c>
      <c r="U3287">
        <f t="shared" si="51"/>
        <v>3719</v>
      </c>
    </row>
    <row r="3288" spans="1:21" x14ac:dyDescent="0.2">
      <c r="A3288" t="s">
        <v>17853</v>
      </c>
      <c r="B3288" t="s">
        <v>12972</v>
      </c>
      <c r="C3288">
        <v>3543071</v>
      </c>
      <c r="D3288" t="s">
        <v>6493</v>
      </c>
      <c r="E3288" t="s">
        <v>7741</v>
      </c>
      <c r="F3288" t="s">
        <v>6402</v>
      </c>
      <c r="G3288">
        <v>2191</v>
      </c>
      <c r="H3288">
        <v>3701</v>
      </c>
      <c r="I3288">
        <v>0</v>
      </c>
      <c r="J3288">
        <v>1</v>
      </c>
      <c r="K3288">
        <v>0</v>
      </c>
      <c r="L3288" t="s">
        <v>6403</v>
      </c>
      <c r="M3288">
        <v>2018</v>
      </c>
      <c r="N3288" t="s">
        <v>1479</v>
      </c>
      <c r="O3288">
        <v>99</v>
      </c>
      <c r="P3288">
        <v>1</v>
      </c>
      <c r="Q3288" t="s">
        <v>15830</v>
      </c>
      <c r="R3288" t="s">
        <v>7734</v>
      </c>
      <c r="S3288" t="s">
        <v>7734</v>
      </c>
      <c r="T3288" t="s">
        <v>22817</v>
      </c>
      <c r="U3288">
        <f t="shared" si="51"/>
        <v>3719</v>
      </c>
    </row>
    <row r="3289" spans="1:21" x14ac:dyDescent="0.2">
      <c r="A3289" t="s">
        <v>17853</v>
      </c>
      <c r="B3289" t="s">
        <v>12972</v>
      </c>
      <c r="C3289">
        <v>3543071</v>
      </c>
      <c r="D3289" t="s">
        <v>7624</v>
      </c>
      <c r="E3289" t="s">
        <v>15218</v>
      </c>
      <c r="F3289" t="s">
        <v>6402</v>
      </c>
      <c r="G3289">
        <v>1510</v>
      </c>
      <c r="H3289">
        <v>3701</v>
      </c>
      <c r="I3289">
        <v>0</v>
      </c>
      <c r="J3289">
        <v>0</v>
      </c>
      <c r="K3289">
        <v>0</v>
      </c>
      <c r="L3289" t="s">
        <v>6403</v>
      </c>
      <c r="M3289">
        <v>2018</v>
      </c>
      <c r="N3289" t="s">
        <v>1479</v>
      </c>
      <c r="O3289">
        <v>99</v>
      </c>
      <c r="P3289">
        <v>1</v>
      </c>
      <c r="Q3289" t="s">
        <v>15830</v>
      </c>
      <c r="R3289" t="s">
        <v>7734</v>
      </c>
      <c r="S3289" t="s">
        <v>7734</v>
      </c>
      <c r="T3289" t="s">
        <v>22818</v>
      </c>
      <c r="U3289">
        <f t="shared" si="51"/>
        <v>3719</v>
      </c>
    </row>
    <row r="3290" spans="1:21" x14ac:dyDescent="0.2">
      <c r="A3290" t="s">
        <v>17854</v>
      </c>
      <c r="B3290" t="s">
        <v>12972</v>
      </c>
      <c r="C3290">
        <v>3543071</v>
      </c>
      <c r="D3290" t="s">
        <v>6425</v>
      </c>
      <c r="E3290" t="s">
        <v>9520</v>
      </c>
      <c r="F3290" t="s">
        <v>6402</v>
      </c>
      <c r="G3290">
        <v>1202</v>
      </c>
      <c r="H3290">
        <v>3719</v>
      </c>
      <c r="I3290">
        <v>0</v>
      </c>
      <c r="J3290">
        <v>0</v>
      </c>
      <c r="K3290">
        <v>0</v>
      </c>
      <c r="L3290" t="s">
        <v>6403</v>
      </c>
      <c r="M3290">
        <v>2018</v>
      </c>
      <c r="N3290" t="s">
        <v>6404</v>
      </c>
      <c r="O3290">
        <v>99</v>
      </c>
      <c r="P3290">
        <v>1</v>
      </c>
      <c r="Q3290" t="s">
        <v>15830</v>
      </c>
      <c r="R3290" t="s">
        <v>7734</v>
      </c>
      <c r="S3290" t="s">
        <v>7734</v>
      </c>
      <c r="T3290" t="s">
        <v>22819</v>
      </c>
      <c r="U3290">
        <f t="shared" si="51"/>
        <v>3719</v>
      </c>
    </row>
    <row r="3291" spans="1:21" x14ac:dyDescent="0.2">
      <c r="A3291" t="s">
        <v>17854</v>
      </c>
      <c r="B3291" t="s">
        <v>12972</v>
      </c>
      <c r="C3291">
        <v>3543071</v>
      </c>
      <c r="D3291" t="s">
        <v>6566</v>
      </c>
      <c r="E3291" t="s">
        <v>7439</v>
      </c>
      <c r="F3291" t="s">
        <v>6402</v>
      </c>
      <c r="G3291">
        <v>2517</v>
      </c>
      <c r="H3291">
        <v>3719</v>
      </c>
      <c r="I3291">
        <v>0</v>
      </c>
      <c r="J3291">
        <v>1</v>
      </c>
      <c r="K3291">
        <v>0</v>
      </c>
      <c r="L3291" t="s">
        <v>6403</v>
      </c>
      <c r="M3291">
        <v>2018</v>
      </c>
      <c r="N3291" t="s">
        <v>6404</v>
      </c>
      <c r="O3291">
        <v>99</v>
      </c>
      <c r="P3291">
        <v>1</v>
      </c>
      <c r="Q3291" t="s">
        <v>15830</v>
      </c>
      <c r="R3291" t="s">
        <v>7734</v>
      </c>
      <c r="S3291" t="s">
        <v>7734</v>
      </c>
      <c r="T3291" t="s">
        <v>1282</v>
      </c>
      <c r="U3291">
        <f t="shared" si="51"/>
        <v>3719</v>
      </c>
    </row>
    <row r="3292" spans="1:21" x14ac:dyDescent="0.2">
      <c r="A3292" t="s">
        <v>17855</v>
      </c>
      <c r="B3292" t="s">
        <v>13805</v>
      </c>
      <c r="C3292">
        <v>3537048</v>
      </c>
      <c r="D3292" t="s">
        <v>6857</v>
      </c>
      <c r="E3292" t="s">
        <v>17856</v>
      </c>
      <c r="F3292" t="s">
        <v>6402</v>
      </c>
      <c r="G3292">
        <v>0</v>
      </c>
      <c r="H3292">
        <v>0</v>
      </c>
      <c r="I3292">
        <v>1</v>
      </c>
      <c r="J3292">
        <v>1</v>
      </c>
      <c r="K3292">
        <v>1</v>
      </c>
      <c r="L3292" t="s">
        <v>6403</v>
      </c>
      <c r="M3292">
        <v>2018</v>
      </c>
      <c r="N3292" t="s">
        <v>1463</v>
      </c>
      <c r="O3292">
        <v>1</v>
      </c>
      <c r="P3292">
        <v>1</v>
      </c>
      <c r="Q3292" t="s">
        <v>15830</v>
      </c>
      <c r="R3292" t="s">
        <v>7734</v>
      </c>
      <c r="S3292" t="s">
        <v>7734</v>
      </c>
      <c r="T3292" t="s">
        <v>22820</v>
      </c>
      <c r="U3292">
        <f t="shared" si="51"/>
        <v>6961</v>
      </c>
    </row>
    <row r="3293" spans="1:21" x14ac:dyDescent="0.2">
      <c r="A3293" t="s">
        <v>17857</v>
      </c>
      <c r="B3293" t="s">
        <v>13805</v>
      </c>
      <c r="C3293">
        <v>3537048</v>
      </c>
      <c r="D3293" t="s">
        <v>7172</v>
      </c>
      <c r="E3293" t="s">
        <v>17858</v>
      </c>
      <c r="F3293" t="s">
        <v>6402</v>
      </c>
      <c r="G3293">
        <v>0</v>
      </c>
      <c r="H3293">
        <v>0</v>
      </c>
      <c r="I3293">
        <v>1</v>
      </c>
      <c r="J3293">
        <v>1</v>
      </c>
      <c r="K3293">
        <v>1</v>
      </c>
      <c r="L3293" t="s">
        <v>6403</v>
      </c>
      <c r="M3293">
        <v>2018</v>
      </c>
      <c r="N3293" t="s">
        <v>1463</v>
      </c>
      <c r="O3293">
        <v>2</v>
      </c>
      <c r="P3293">
        <v>1</v>
      </c>
      <c r="Q3293" t="s">
        <v>15830</v>
      </c>
      <c r="R3293" t="s">
        <v>7734</v>
      </c>
      <c r="S3293" t="s">
        <v>7734</v>
      </c>
      <c r="T3293" t="s">
        <v>22821</v>
      </c>
      <c r="U3293">
        <f t="shared" si="51"/>
        <v>6961</v>
      </c>
    </row>
    <row r="3294" spans="1:21" x14ac:dyDescent="0.2">
      <c r="A3294" t="s">
        <v>17859</v>
      </c>
      <c r="B3294" t="s">
        <v>13805</v>
      </c>
      <c r="C3294">
        <v>3537048</v>
      </c>
      <c r="D3294" t="s">
        <v>10422</v>
      </c>
      <c r="E3294" t="s">
        <v>7505</v>
      </c>
      <c r="F3294" t="s">
        <v>6402</v>
      </c>
      <c r="G3294">
        <v>587</v>
      </c>
      <c r="H3294">
        <v>1575</v>
      </c>
      <c r="I3294">
        <v>0</v>
      </c>
      <c r="J3294">
        <v>0</v>
      </c>
      <c r="K3294">
        <v>0</v>
      </c>
      <c r="L3294" t="s">
        <v>6403</v>
      </c>
      <c r="M3294">
        <v>2018</v>
      </c>
      <c r="N3294" t="s">
        <v>1463</v>
      </c>
      <c r="O3294">
        <v>3</v>
      </c>
      <c r="P3294">
        <v>1</v>
      </c>
      <c r="Q3294" t="s">
        <v>15830</v>
      </c>
      <c r="R3294" t="s">
        <v>7734</v>
      </c>
      <c r="S3294" t="s">
        <v>7734</v>
      </c>
      <c r="T3294" t="s">
        <v>22822</v>
      </c>
      <c r="U3294">
        <f t="shared" si="51"/>
        <v>6961</v>
      </c>
    </row>
    <row r="3295" spans="1:21" x14ac:dyDescent="0.2">
      <c r="A3295" t="s">
        <v>17859</v>
      </c>
      <c r="B3295" t="s">
        <v>13805</v>
      </c>
      <c r="C3295">
        <v>3537048</v>
      </c>
      <c r="D3295" t="s">
        <v>7055</v>
      </c>
      <c r="E3295" t="s">
        <v>13816</v>
      </c>
      <c r="F3295" t="s">
        <v>6402</v>
      </c>
      <c r="G3295">
        <v>988</v>
      </c>
      <c r="H3295">
        <v>1575</v>
      </c>
      <c r="I3295">
        <v>0</v>
      </c>
      <c r="J3295">
        <v>1</v>
      </c>
      <c r="K3295">
        <v>0</v>
      </c>
      <c r="L3295" t="s">
        <v>6403</v>
      </c>
      <c r="M3295">
        <v>2018</v>
      </c>
      <c r="N3295" t="s">
        <v>1463</v>
      </c>
      <c r="O3295">
        <v>3</v>
      </c>
      <c r="P3295">
        <v>1</v>
      </c>
      <c r="Q3295" t="s">
        <v>15830</v>
      </c>
      <c r="R3295" t="s">
        <v>7734</v>
      </c>
      <c r="S3295" t="s">
        <v>7734</v>
      </c>
      <c r="T3295" t="s">
        <v>22823</v>
      </c>
      <c r="U3295">
        <f t="shared" si="51"/>
        <v>6961</v>
      </c>
    </row>
    <row r="3296" spans="1:21" x14ac:dyDescent="0.2">
      <c r="A3296" t="s">
        <v>17860</v>
      </c>
      <c r="B3296" t="s">
        <v>13805</v>
      </c>
      <c r="C3296">
        <v>3537048</v>
      </c>
      <c r="D3296" t="s">
        <v>6609</v>
      </c>
      <c r="E3296" t="s">
        <v>6791</v>
      </c>
      <c r="F3296" t="s">
        <v>6402</v>
      </c>
      <c r="G3296">
        <v>683</v>
      </c>
      <c r="H3296">
        <v>1238</v>
      </c>
      <c r="I3296">
        <v>1</v>
      </c>
      <c r="J3296">
        <v>1</v>
      </c>
      <c r="K3296">
        <v>0</v>
      </c>
      <c r="L3296" t="s">
        <v>6403</v>
      </c>
      <c r="M3296">
        <v>2018</v>
      </c>
      <c r="N3296" t="s">
        <v>1463</v>
      </c>
      <c r="O3296">
        <v>4</v>
      </c>
      <c r="P3296">
        <v>1</v>
      </c>
      <c r="Q3296" t="s">
        <v>15830</v>
      </c>
      <c r="R3296" t="s">
        <v>7734</v>
      </c>
      <c r="S3296" t="s">
        <v>7734</v>
      </c>
      <c r="T3296" t="s">
        <v>5675</v>
      </c>
      <c r="U3296">
        <f t="shared" si="51"/>
        <v>6961</v>
      </c>
    </row>
    <row r="3297" spans="1:21" x14ac:dyDescent="0.2">
      <c r="A3297" t="s">
        <v>17860</v>
      </c>
      <c r="B3297" t="s">
        <v>13805</v>
      </c>
      <c r="C3297">
        <v>3537048</v>
      </c>
      <c r="D3297" t="s">
        <v>7100</v>
      </c>
      <c r="E3297" t="s">
        <v>10461</v>
      </c>
      <c r="F3297" t="s">
        <v>6402</v>
      </c>
      <c r="G3297">
        <v>221</v>
      </c>
      <c r="H3297">
        <v>1238</v>
      </c>
      <c r="I3297">
        <v>0</v>
      </c>
      <c r="J3297">
        <v>0</v>
      </c>
      <c r="K3297">
        <v>0</v>
      </c>
      <c r="L3297" t="s">
        <v>6403</v>
      </c>
      <c r="M3297">
        <v>2018</v>
      </c>
      <c r="N3297" t="s">
        <v>1463</v>
      </c>
      <c r="O3297">
        <v>4</v>
      </c>
      <c r="P3297">
        <v>1</v>
      </c>
      <c r="Q3297" t="s">
        <v>15830</v>
      </c>
      <c r="R3297" t="s">
        <v>7734</v>
      </c>
      <c r="S3297" t="s">
        <v>7734</v>
      </c>
      <c r="T3297" t="s">
        <v>22824</v>
      </c>
      <c r="U3297">
        <f t="shared" si="51"/>
        <v>6961</v>
      </c>
    </row>
    <row r="3298" spans="1:21" x14ac:dyDescent="0.2">
      <c r="A3298" t="s">
        <v>17860</v>
      </c>
      <c r="B3298" t="s">
        <v>13805</v>
      </c>
      <c r="C3298">
        <v>3537048</v>
      </c>
      <c r="D3298" t="s">
        <v>6622</v>
      </c>
      <c r="E3298" t="s">
        <v>17861</v>
      </c>
      <c r="F3298" t="s">
        <v>6402</v>
      </c>
      <c r="G3298">
        <v>334</v>
      </c>
      <c r="H3298">
        <v>1238</v>
      </c>
      <c r="I3298">
        <v>0</v>
      </c>
      <c r="J3298">
        <v>0</v>
      </c>
      <c r="K3298">
        <v>0</v>
      </c>
      <c r="L3298" t="s">
        <v>6403</v>
      </c>
      <c r="M3298">
        <v>2018</v>
      </c>
      <c r="N3298" t="s">
        <v>1463</v>
      </c>
      <c r="O3298">
        <v>4</v>
      </c>
      <c r="P3298">
        <v>1</v>
      </c>
      <c r="Q3298" t="s">
        <v>15830</v>
      </c>
      <c r="R3298" t="s">
        <v>7734</v>
      </c>
      <c r="S3298" t="s">
        <v>7734</v>
      </c>
      <c r="T3298" t="s">
        <v>22825</v>
      </c>
      <c r="U3298">
        <f t="shared" si="51"/>
        <v>6961</v>
      </c>
    </row>
    <row r="3299" spans="1:21" x14ac:dyDescent="0.2">
      <c r="A3299" t="s">
        <v>17862</v>
      </c>
      <c r="B3299" t="s">
        <v>13805</v>
      </c>
      <c r="C3299">
        <v>3537048</v>
      </c>
      <c r="D3299" t="s">
        <v>13821</v>
      </c>
      <c r="E3299" t="s">
        <v>13822</v>
      </c>
      <c r="F3299" t="s">
        <v>6402</v>
      </c>
      <c r="G3299">
        <v>0</v>
      </c>
      <c r="H3299">
        <v>0</v>
      </c>
      <c r="I3299">
        <v>1</v>
      </c>
      <c r="J3299">
        <v>1</v>
      </c>
      <c r="K3299">
        <v>1</v>
      </c>
      <c r="L3299" t="s">
        <v>6409</v>
      </c>
      <c r="M3299">
        <v>2018</v>
      </c>
      <c r="N3299" t="s">
        <v>1463</v>
      </c>
      <c r="O3299">
        <v>5</v>
      </c>
      <c r="P3299">
        <v>1</v>
      </c>
      <c r="Q3299" t="s">
        <v>15830</v>
      </c>
      <c r="R3299" t="s">
        <v>7734</v>
      </c>
      <c r="S3299" t="s">
        <v>7734</v>
      </c>
      <c r="T3299" t="s">
        <v>5674</v>
      </c>
      <c r="U3299">
        <f t="shared" si="51"/>
        <v>6961</v>
      </c>
    </row>
    <row r="3300" spans="1:21" x14ac:dyDescent="0.2">
      <c r="A3300" t="s">
        <v>17863</v>
      </c>
      <c r="B3300" t="s">
        <v>13805</v>
      </c>
      <c r="C3300">
        <v>3537048</v>
      </c>
      <c r="D3300" t="s">
        <v>6442</v>
      </c>
      <c r="E3300" t="s">
        <v>13807</v>
      </c>
      <c r="F3300" t="s">
        <v>6402</v>
      </c>
      <c r="G3300">
        <v>3507</v>
      </c>
      <c r="H3300">
        <v>6961</v>
      </c>
      <c r="I3300">
        <v>1</v>
      </c>
      <c r="J3300">
        <v>1</v>
      </c>
      <c r="K3300">
        <v>0</v>
      </c>
      <c r="L3300" t="s">
        <v>6403</v>
      </c>
      <c r="M3300">
        <v>2018</v>
      </c>
      <c r="N3300" t="s">
        <v>1479</v>
      </c>
      <c r="O3300">
        <v>99</v>
      </c>
      <c r="P3300">
        <v>1</v>
      </c>
      <c r="Q3300" t="s">
        <v>15830</v>
      </c>
      <c r="R3300" t="s">
        <v>7734</v>
      </c>
      <c r="S3300" t="s">
        <v>7734</v>
      </c>
      <c r="T3300" t="s">
        <v>5679</v>
      </c>
      <c r="U3300">
        <f t="shared" si="51"/>
        <v>6961</v>
      </c>
    </row>
    <row r="3301" spans="1:21" x14ac:dyDescent="0.2">
      <c r="A3301" t="s">
        <v>17863</v>
      </c>
      <c r="B3301" t="s">
        <v>13805</v>
      </c>
      <c r="C3301">
        <v>3537048</v>
      </c>
      <c r="D3301" t="s">
        <v>6774</v>
      </c>
      <c r="E3301" t="s">
        <v>17864</v>
      </c>
      <c r="F3301" t="s">
        <v>6402</v>
      </c>
      <c r="G3301">
        <v>1007</v>
      </c>
      <c r="H3301">
        <v>6961</v>
      </c>
      <c r="I3301">
        <v>0</v>
      </c>
      <c r="J3301">
        <v>0</v>
      </c>
      <c r="K3301">
        <v>0</v>
      </c>
      <c r="L3301" t="s">
        <v>6403</v>
      </c>
      <c r="M3301">
        <v>2018</v>
      </c>
      <c r="N3301" t="s">
        <v>1479</v>
      </c>
      <c r="O3301">
        <v>99</v>
      </c>
      <c r="P3301">
        <v>1</v>
      </c>
      <c r="Q3301" t="s">
        <v>15830</v>
      </c>
      <c r="R3301" t="s">
        <v>7734</v>
      </c>
      <c r="S3301" t="s">
        <v>7734</v>
      </c>
      <c r="T3301" t="s">
        <v>22826</v>
      </c>
      <c r="U3301">
        <f t="shared" si="51"/>
        <v>6961</v>
      </c>
    </row>
    <row r="3302" spans="1:21" x14ac:dyDescent="0.2">
      <c r="A3302" t="s">
        <v>17863</v>
      </c>
      <c r="B3302" t="s">
        <v>13805</v>
      </c>
      <c r="C3302">
        <v>3537048</v>
      </c>
      <c r="D3302" t="s">
        <v>8022</v>
      </c>
      <c r="E3302" t="s">
        <v>17865</v>
      </c>
      <c r="F3302" t="s">
        <v>6402</v>
      </c>
      <c r="G3302">
        <v>2447</v>
      </c>
      <c r="H3302">
        <v>6961</v>
      </c>
      <c r="I3302">
        <v>0</v>
      </c>
      <c r="J3302">
        <v>0</v>
      </c>
      <c r="K3302">
        <v>0</v>
      </c>
      <c r="L3302" t="s">
        <v>6403</v>
      </c>
      <c r="M3302">
        <v>2018</v>
      </c>
      <c r="N3302" t="s">
        <v>1479</v>
      </c>
      <c r="O3302">
        <v>99</v>
      </c>
      <c r="P3302">
        <v>1</v>
      </c>
      <c r="Q3302" t="s">
        <v>15830</v>
      </c>
      <c r="R3302" t="s">
        <v>7734</v>
      </c>
      <c r="S3302" t="s">
        <v>7734</v>
      </c>
      <c r="T3302" t="s">
        <v>22827</v>
      </c>
      <c r="U3302">
        <f t="shared" si="51"/>
        <v>6961</v>
      </c>
    </row>
    <row r="3303" spans="1:21" x14ac:dyDescent="0.2">
      <c r="A3303" t="s">
        <v>17866</v>
      </c>
      <c r="B3303" t="s">
        <v>13805</v>
      </c>
      <c r="C3303">
        <v>3537048</v>
      </c>
      <c r="D3303" t="s">
        <v>6722</v>
      </c>
      <c r="E3303" t="s">
        <v>15515</v>
      </c>
      <c r="F3303" t="s">
        <v>6402</v>
      </c>
      <c r="G3303">
        <v>0</v>
      </c>
      <c r="H3303">
        <v>0</v>
      </c>
      <c r="I3303">
        <v>1</v>
      </c>
      <c r="J3303">
        <v>1</v>
      </c>
      <c r="K3303">
        <v>1</v>
      </c>
      <c r="L3303" t="s">
        <v>6403</v>
      </c>
      <c r="M3303">
        <v>2018</v>
      </c>
      <c r="N3303" t="s">
        <v>6404</v>
      </c>
      <c r="O3303">
        <v>99</v>
      </c>
      <c r="P3303">
        <v>1</v>
      </c>
      <c r="Q3303" t="s">
        <v>15830</v>
      </c>
      <c r="R3303" t="s">
        <v>7734</v>
      </c>
      <c r="S3303" t="s">
        <v>7734</v>
      </c>
      <c r="T3303" t="s">
        <v>22828</v>
      </c>
      <c r="U3303">
        <f t="shared" si="51"/>
        <v>6961</v>
      </c>
    </row>
    <row r="3304" spans="1:21" x14ac:dyDescent="0.2">
      <c r="A3304" t="s">
        <v>17867</v>
      </c>
      <c r="B3304" t="s">
        <v>9633</v>
      </c>
      <c r="C3304">
        <v>3554020</v>
      </c>
      <c r="D3304" t="s">
        <v>6408</v>
      </c>
      <c r="E3304" t="s">
        <v>14069</v>
      </c>
      <c r="F3304" t="s">
        <v>6402</v>
      </c>
      <c r="G3304">
        <v>1390</v>
      </c>
      <c r="H3304">
        <v>12661</v>
      </c>
      <c r="I3304">
        <v>1</v>
      </c>
      <c r="J3304">
        <v>1</v>
      </c>
      <c r="K3304">
        <v>0</v>
      </c>
      <c r="L3304" t="s">
        <v>6409</v>
      </c>
      <c r="M3304">
        <v>2018</v>
      </c>
      <c r="N3304" t="s">
        <v>1463</v>
      </c>
      <c r="O3304">
        <v>99</v>
      </c>
      <c r="P3304">
        <v>6</v>
      </c>
      <c r="Q3304" t="s">
        <v>15830</v>
      </c>
      <c r="R3304" t="s">
        <v>7734</v>
      </c>
      <c r="S3304" t="s">
        <v>7734</v>
      </c>
      <c r="T3304" t="s">
        <v>22829</v>
      </c>
      <c r="U3304">
        <f t="shared" si="51"/>
        <v>12661</v>
      </c>
    </row>
    <row r="3305" spans="1:21" x14ac:dyDescent="0.2">
      <c r="A3305" t="s">
        <v>17867</v>
      </c>
      <c r="B3305" t="s">
        <v>9633</v>
      </c>
      <c r="C3305">
        <v>3554020</v>
      </c>
      <c r="D3305" t="s">
        <v>6838</v>
      </c>
      <c r="E3305" t="s">
        <v>9639</v>
      </c>
      <c r="F3305" t="s">
        <v>6402</v>
      </c>
      <c r="G3305">
        <v>1232</v>
      </c>
      <c r="H3305">
        <v>12661</v>
      </c>
      <c r="I3305">
        <v>0</v>
      </c>
      <c r="J3305">
        <v>0</v>
      </c>
      <c r="K3305">
        <v>0</v>
      </c>
      <c r="L3305" t="s">
        <v>6403</v>
      </c>
      <c r="M3305">
        <v>2018</v>
      </c>
      <c r="N3305" t="s">
        <v>1463</v>
      </c>
      <c r="O3305">
        <v>99</v>
      </c>
      <c r="P3305">
        <v>6</v>
      </c>
      <c r="Q3305" t="s">
        <v>15830</v>
      </c>
      <c r="R3305" t="s">
        <v>7734</v>
      </c>
      <c r="S3305" t="s">
        <v>7734</v>
      </c>
      <c r="T3305" t="s">
        <v>5710</v>
      </c>
      <c r="U3305">
        <f t="shared" si="51"/>
        <v>12661</v>
      </c>
    </row>
    <row r="3306" spans="1:21" x14ac:dyDescent="0.2">
      <c r="A3306" t="s">
        <v>17867</v>
      </c>
      <c r="B3306" t="s">
        <v>9633</v>
      </c>
      <c r="C3306">
        <v>3554020</v>
      </c>
      <c r="D3306" t="s">
        <v>6646</v>
      </c>
      <c r="E3306" t="s">
        <v>9641</v>
      </c>
      <c r="F3306" t="s">
        <v>6402</v>
      </c>
      <c r="G3306">
        <v>1518</v>
      </c>
      <c r="H3306">
        <v>12661</v>
      </c>
      <c r="I3306">
        <v>1</v>
      </c>
      <c r="J3306">
        <v>1</v>
      </c>
      <c r="K3306">
        <v>0</v>
      </c>
      <c r="L3306" t="s">
        <v>6403</v>
      </c>
      <c r="M3306">
        <v>2018</v>
      </c>
      <c r="N3306" t="s">
        <v>1463</v>
      </c>
      <c r="O3306">
        <v>99</v>
      </c>
      <c r="P3306">
        <v>6</v>
      </c>
      <c r="Q3306" t="s">
        <v>15830</v>
      </c>
      <c r="R3306" t="s">
        <v>7734</v>
      </c>
      <c r="S3306" t="s">
        <v>7734</v>
      </c>
      <c r="T3306" t="s">
        <v>5705</v>
      </c>
      <c r="U3306">
        <f t="shared" si="51"/>
        <v>12661</v>
      </c>
    </row>
    <row r="3307" spans="1:21" x14ac:dyDescent="0.2">
      <c r="A3307" t="s">
        <v>17867</v>
      </c>
      <c r="B3307" t="s">
        <v>9633</v>
      </c>
      <c r="C3307">
        <v>3554020</v>
      </c>
      <c r="D3307" t="s">
        <v>6437</v>
      </c>
      <c r="E3307" t="s">
        <v>17868</v>
      </c>
      <c r="F3307" t="s">
        <v>6402</v>
      </c>
      <c r="G3307">
        <v>1707</v>
      </c>
      <c r="H3307">
        <v>12661</v>
      </c>
      <c r="I3307">
        <v>1</v>
      </c>
      <c r="J3307">
        <v>1</v>
      </c>
      <c r="K3307">
        <v>0</v>
      </c>
      <c r="L3307" t="s">
        <v>6403</v>
      </c>
      <c r="M3307">
        <v>2018</v>
      </c>
      <c r="N3307" t="s">
        <v>1463</v>
      </c>
      <c r="O3307">
        <v>99</v>
      </c>
      <c r="P3307">
        <v>6</v>
      </c>
      <c r="Q3307" t="s">
        <v>15830</v>
      </c>
      <c r="R3307" t="s">
        <v>7734</v>
      </c>
      <c r="S3307" t="s">
        <v>7734</v>
      </c>
      <c r="T3307" t="s">
        <v>22830</v>
      </c>
      <c r="U3307">
        <f t="shared" si="51"/>
        <v>12661</v>
      </c>
    </row>
    <row r="3308" spans="1:21" x14ac:dyDescent="0.2">
      <c r="A3308" t="s">
        <v>17867</v>
      </c>
      <c r="B3308" t="s">
        <v>9633</v>
      </c>
      <c r="C3308">
        <v>3554020</v>
      </c>
      <c r="D3308" t="s">
        <v>6550</v>
      </c>
      <c r="E3308" t="s">
        <v>9634</v>
      </c>
      <c r="F3308" t="s">
        <v>6402</v>
      </c>
      <c r="G3308">
        <v>1549</v>
      </c>
      <c r="H3308">
        <v>12661</v>
      </c>
      <c r="I3308">
        <v>1</v>
      </c>
      <c r="J3308">
        <v>1</v>
      </c>
      <c r="K3308">
        <v>0</v>
      </c>
      <c r="L3308" t="s">
        <v>6403</v>
      </c>
      <c r="M3308">
        <v>2018</v>
      </c>
      <c r="N3308" t="s">
        <v>1463</v>
      </c>
      <c r="O3308">
        <v>99</v>
      </c>
      <c r="P3308">
        <v>6</v>
      </c>
      <c r="Q3308" t="s">
        <v>15830</v>
      </c>
      <c r="R3308" t="s">
        <v>7734</v>
      </c>
      <c r="S3308" t="s">
        <v>7734</v>
      </c>
      <c r="T3308" t="s">
        <v>1287</v>
      </c>
      <c r="U3308">
        <f t="shared" si="51"/>
        <v>12661</v>
      </c>
    </row>
    <row r="3309" spans="1:21" x14ac:dyDescent="0.2">
      <c r="A3309" t="s">
        <v>17867</v>
      </c>
      <c r="B3309" t="s">
        <v>9633</v>
      </c>
      <c r="C3309">
        <v>3554020</v>
      </c>
      <c r="D3309" t="s">
        <v>6459</v>
      </c>
      <c r="E3309" t="s">
        <v>15405</v>
      </c>
      <c r="F3309" t="s">
        <v>6402</v>
      </c>
      <c r="G3309">
        <v>1562</v>
      </c>
      <c r="H3309">
        <v>12661</v>
      </c>
      <c r="I3309">
        <v>1</v>
      </c>
      <c r="J3309">
        <v>1</v>
      </c>
      <c r="K3309">
        <v>0</v>
      </c>
      <c r="L3309" t="s">
        <v>6403</v>
      </c>
      <c r="M3309">
        <v>2018</v>
      </c>
      <c r="N3309" t="s">
        <v>1463</v>
      </c>
      <c r="O3309">
        <v>99</v>
      </c>
      <c r="P3309">
        <v>6</v>
      </c>
      <c r="Q3309" t="s">
        <v>15830</v>
      </c>
      <c r="R3309" t="s">
        <v>7734</v>
      </c>
      <c r="S3309" t="s">
        <v>7734</v>
      </c>
      <c r="T3309" t="s">
        <v>22831</v>
      </c>
      <c r="U3309">
        <f t="shared" si="51"/>
        <v>12661</v>
      </c>
    </row>
    <row r="3310" spans="1:21" x14ac:dyDescent="0.2">
      <c r="A3310" t="s">
        <v>17867</v>
      </c>
      <c r="B3310" t="s">
        <v>9633</v>
      </c>
      <c r="C3310">
        <v>3554020</v>
      </c>
      <c r="D3310" t="s">
        <v>8575</v>
      </c>
      <c r="E3310" t="s">
        <v>7266</v>
      </c>
      <c r="F3310" t="s">
        <v>6402</v>
      </c>
      <c r="G3310">
        <v>984</v>
      </c>
      <c r="H3310">
        <v>12661</v>
      </c>
      <c r="I3310">
        <v>0</v>
      </c>
      <c r="J3310">
        <v>0</v>
      </c>
      <c r="K3310">
        <v>0</v>
      </c>
      <c r="L3310" t="s">
        <v>6403</v>
      </c>
      <c r="M3310">
        <v>2018</v>
      </c>
      <c r="N3310" t="s">
        <v>1463</v>
      </c>
      <c r="O3310">
        <v>99</v>
      </c>
      <c r="P3310">
        <v>6</v>
      </c>
      <c r="Q3310" t="s">
        <v>15830</v>
      </c>
      <c r="R3310" t="s">
        <v>7734</v>
      </c>
      <c r="S3310" t="s">
        <v>7734</v>
      </c>
      <c r="T3310" t="s">
        <v>22832</v>
      </c>
      <c r="U3310">
        <f t="shared" si="51"/>
        <v>12661</v>
      </c>
    </row>
    <row r="3311" spans="1:21" x14ac:dyDescent="0.2">
      <c r="A3311" t="s">
        <v>17867</v>
      </c>
      <c r="B3311" t="s">
        <v>9633</v>
      </c>
      <c r="C3311">
        <v>3554020</v>
      </c>
      <c r="D3311" t="s">
        <v>15582</v>
      </c>
      <c r="E3311" t="s">
        <v>6870</v>
      </c>
      <c r="F3311" t="s">
        <v>6402</v>
      </c>
      <c r="G3311">
        <v>1286</v>
      </c>
      <c r="H3311">
        <v>12661</v>
      </c>
      <c r="I3311">
        <v>0</v>
      </c>
      <c r="J3311">
        <v>0</v>
      </c>
      <c r="K3311">
        <v>0</v>
      </c>
      <c r="L3311" t="s">
        <v>6403</v>
      </c>
      <c r="M3311">
        <v>2018</v>
      </c>
      <c r="N3311" t="s">
        <v>1463</v>
      </c>
      <c r="O3311">
        <v>99</v>
      </c>
      <c r="P3311">
        <v>6</v>
      </c>
      <c r="Q3311" t="s">
        <v>15830</v>
      </c>
      <c r="R3311" t="s">
        <v>7734</v>
      </c>
      <c r="S3311" t="s">
        <v>7734</v>
      </c>
      <c r="T3311" t="s">
        <v>22833</v>
      </c>
      <c r="U3311">
        <f t="shared" si="51"/>
        <v>12661</v>
      </c>
    </row>
    <row r="3312" spans="1:21" x14ac:dyDescent="0.2">
      <c r="A3312" t="s">
        <v>17867</v>
      </c>
      <c r="B3312" t="s">
        <v>9633</v>
      </c>
      <c r="C3312">
        <v>3554020</v>
      </c>
      <c r="D3312" t="s">
        <v>6997</v>
      </c>
      <c r="E3312" t="s">
        <v>8671</v>
      </c>
      <c r="F3312" t="s">
        <v>6402</v>
      </c>
      <c r="G3312">
        <v>1433</v>
      </c>
      <c r="H3312">
        <v>12661</v>
      </c>
      <c r="I3312">
        <v>1</v>
      </c>
      <c r="J3312">
        <v>1</v>
      </c>
      <c r="K3312">
        <v>0</v>
      </c>
      <c r="L3312" t="s">
        <v>6403</v>
      </c>
      <c r="M3312">
        <v>2018</v>
      </c>
      <c r="N3312" t="s">
        <v>1463</v>
      </c>
      <c r="O3312">
        <v>99</v>
      </c>
      <c r="P3312">
        <v>6</v>
      </c>
      <c r="Q3312" t="s">
        <v>15830</v>
      </c>
      <c r="R3312" t="s">
        <v>7734</v>
      </c>
      <c r="S3312" t="s">
        <v>7734</v>
      </c>
      <c r="T3312" t="s">
        <v>5702</v>
      </c>
      <c r="U3312">
        <f t="shared" si="51"/>
        <v>12661</v>
      </c>
    </row>
    <row r="3313" spans="1:21" x14ac:dyDescent="0.2">
      <c r="A3313" t="s">
        <v>17869</v>
      </c>
      <c r="B3313" t="s">
        <v>9633</v>
      </c>
      <c r="C3313">
        <v>3554020</v>
      </c>
      <c r="D3313" t="s">
        <v>14302</v>
      </c>
      <c r="E3313" t="s">
        <v>8754</v>
      </c>
      <c r="F3313" t="s">
        <v>6402</v>
      </c>
      <c r="G3313">
        <v>2084</v>
      </c>
      <c r="H3313">
        <v>2476</v>
      </c>
      <c r="I3313">
        <v>1</v>
      </c>
      <c r="J3313">
        <v>1</v>
      </c>
      <c r="K3313">
        <v>0</v>
      </c>
      <c r="L3313" t="s">
        <v>6403</v>
      </c>
      <c r="M3313">
        <v>2018</v>
      </c>
      <c r="N3313" t="s">
        <v>6404</v>
      </c>
      <c r="O3313">
        <v>99</v>
      </c>
      <c r="P3313">
        <v>1</v>
      </c>
      <c r="Q3313" t="s">
        <v>15830</v>
      </c>
      <c r="R3313" t="s">
        <v>7734</v>
      </c>
      <c r="S3313" t="s">
        <v>7734</v>
      </c>
      <c r="T3313" t="s">
        <v>22834</v>
      </c>
      <c r="U3313">
        <f t="shared" si="51"/>
        <v>12661</v>
      </c>
    </row>
    <row r="3314" spans="1:21" x14ac:dyDescent="0.2">
      <c r="A3314" t="s">
        <v>17869</v>
      </c>
      <c r="B3314" t="s">
        <v>9633</v>
      </c>
      <c r="C3314">
        <v>3554020</v>
      </c>
      <c r="D3314" t="s">
        <v>6622</v>
      </c>
      <c r="E3314" t="s">
        <v>6743</v>
      </c>
      <c r="F3314" t="s">
        <v>6402</v>
      </c>
      <c r="G3314">
        <v>392</v>
      </c>
      <c r="H3314">
        <v>2476</v>
      </c>
      <c r="I3314">
        <v>0</v>
      </c>
      <c r="J3314">
        <v>0</v>
      </c>
      <c r="K3314">
        <v>0</v>
      </c>
      <c r="L3314" t="s">
        <v>6403</v>
      </c>
      <c r="M3314">
        <v>2018</v>
      </c>
      <c r="N3314" t="s">
        <v>6404</v>
      </c>
      <c r="O3314">
        <v>99</v>
      </c>
      <c r="P3314">
        <v>1</v>
      </c>
      <c r="Q3314" t="s">
        <v>15830</v>
      </c>
      <c r="R3314" t="s">
        <v>7734</v>
      </c>
      <c r="S3314" t="s">
        <v>7734</v>
      </c>
      <c r="T3314" t="s">
        <v>1290</v>
      </c>
      <c r="U3314">
        <f t="shared" si="51"/>
        <v>12661</v>
      </c>
    </row>
    <row r="3315" spans="1:21" x14ac:dyDescent="0.2">
      <c r="A3315" t="s">
        <v>17870</v>
      </c>
      <c r="B3315" t="s">
        <v>14379</v>
      </c>
      <c r="C3315">
        <v>3539027</v>
      </c>
      <c r="D3315" t="s">
        <v>6793</v>
      </c>
      <c r="E3315" t="s">
        <v>14385</v>
      </c>
      <c r="F3315" t="s">
        <v>6402</v>
      </c>
      <c r="G3315">
        <v>0</v>
      </c>
      <c r="H3315">
        <v>0</v>
      </c>
      <c r="I3315">
        <v>0</v>
      </c>
      <c r="J3315">
        <v>1</v>
      </c>
      <c r="K3315">
        <v>1</v>
      </c>
      <c r="L3315" t="s">
        <v>6403</v>
      </c>
      <c r="M3315">
        <v>2018</v>
      </c>
      <c r="N3315" t="s">
        <v>1463</v>
      </c>
      <c r="O3315">
        <v>1</v>
      </c>
      <c r="P3315">
        <v>1</v>
      </c>
      <c r="Q3315" t="s">
        <v>15830</v>
      </c>
      <c r="R3315" t="s">
        <v>7734</v>
      </c>
      <c r="S3315" t="s">
        <v>7734</v>
      </c>
      <c r="T3315" t="s">
        <v>22835</v>
      </c>
      <c r="U3315">
        <f t="shared" si="51"/>
        <v>4656</v>
      </c>
    </row>
    <row r="3316" spans="1:21" x14ac:dyDescent="0.2">
      <c r="A3316" t="s">
        <v>17871</v>
      </c>
      <c r="B3316" t="s">
        <v>14379</v>
      </c>
      <c r="C3316">
        <v>3539027</v>
      </c>
      <c r="D3316" t="s">
        <v>6656</v>
      </c>
      <c r="E3316" t="s">
        <v>17872</v>
      </c>
      <c r="F3316" t="s">
        <v>6402</v>
      </c>
      <c r="G3316">
        <v>779</v>
      </c>
      <c r="H3316">
        <v>1564</v>
      </c>
      <c r="I3316">
        <v>1</v>
      </c>
      <c r="J3316">
        <v>0</v>
      </c>
      <c r="K3316">
        <v>0</v>
      </c>
      <c r="L3316" t="s">
        <v>6409</v>
      </c>
      <c r="M3316">
        <v>2018</v>
      </c>
      <c r="N3316" t="s">
        <v>1463</v>
      </c>
      <c r="O3316">
        <v>2</v>
      </c>
      <c r="P3316">
        <v>1</v>
      </c>
      <c r="Q3316" t="s">
        <v>15830</v>
      </c>
      <c r="R3316" t="s">
        <v>7734</v>
      </c>
      <c r="S3316" t="s">
        <v>7734</v>
      </c>
      <c r="T3316" t="s">
        <v>22836</v>
      </c>
      <c r="U3316">
        <f t="shared" si="51"/>
        <v>4656</v>
      </c>
    </row>
    <row r="3317" spans="1:21" x14ac:dyDescent="0.2">
      <c r="A3317" t="s">
        <v>17871</v>
      </c>
      <c r="B3317" t="s">
        <v>14379</v>
      </c>
      <c r="C3317">
        <v>3539027</v>
      </c>
      <c r="D3317" t="s">
        <v>6548</v>
      </c>
      <c r="E3317" t="s">
        <v>7104</v>
      </c>
      <c r="F3317" t="s">
        <v>6402</v>
      </c>
      <c r="G3317">
        <v>785</v>
      </c>
      <c r="H3317">
        <v>1564</v>
      </c>
      <c r="I3317">
        <v>0</v>
      </c>
      <c r="J3317">
        <v>1</v>
      </c>
      <c r="K3317">
        <v>0</v>
      </c>
      <c r="L3317" t="s">
        <v>6403</v>
      </c>
      <c r="M3317">
        <v>2018</v>
      </c>
      <c r="N3317" t="s">
        <v>1463</v>
      </c>
      <c r="O3317">
        <v>2</v>
      </c>
      <c r="P3317">
        <v>1</v>
      </c>
      <c r="Q3317" t="s">
        <v>15830</v>
      </c>
      <c r="R3317" t="s">
        <v>7734</v>
      </c>
      <c r="S3317" t="s">
        <v>7734</v>
      </c>
      <c r="T3317" t="s">
        <v>22837</v>
      </c>
      <c r="U3317">
        <f t="shared" si="51"/>
        <v>4656</v>
      </c>
    </row>
    <row r="3318" spans="1:21" x14ac:dyDescent="0.2">
      <c r="A3318" t="s">
        <v>17873</v>
      </c>
      <c r="B3318" t="s">
        <v>14379</v>
      </c>
      <c r="C3318">
        <v>3539027</v>
      </c>
      <c r="D3318" t="s">
        <v>6440</v>
      </c>
      <c r="E3318" t="s">
        <v>6805</v>
      </c>
      <c r="F3318" t="s">
        <v>6402</v>
      </c>
      <c r="G3318">
        <v>832</v>
      </c>
      <c r="H3318">
        <v>1396</v>
      </c>
      <c r="I3318">
        <v>0</v>
      </c>
      <c r="J3318">
        <v>1</v>
      </c>
      <c r="K3318">
        <v>0</v>
      </c>
      <c r="L3318" t="s">
        <v>6403</v>
      </c>
      <c r="M3318">
        <v>2018</v>
      </c>
      <c r="N3318" t="s">
        <v>1463</v>
      </c>
      <c r="O3318">
        <v>3</v>
      </c>
      <c r="P3318">
        <v>1</v>
      </c>
      <c r="Q3318" t="s">
        <v>15830</v>
      </c>
      <c r="R3318" t="s">
        <v>7734</v>
      </c>
      <c r="S3318" t="s">
        <v>7734</v>
      </c>
      <c r="T3318" t="s">
        <v>5725</v>
      </c>
      <c r="U3318">
        <f t="shared" si="51"/>
        <v>4656</v>
      </c>
    </row>
    <row r="3319" spans="1:21" x14ac:dyDescent="0.2">
      <c r="A3319" t="s">
        <v>17873</v>
      </c>
      <c r="B3319" t="s">
        <v>14379</v>
      </c>
      <c r="C3319">
        <v>3539027</v>
      </c>
      <c r="D3319" t="s">
        <v>7493</v>
      </c>
      <c r="E3319" t="s">
        <v>17874</v>
      </c>
      <c r="F3319" t="s">
        <v>6402</v>
      </c>
      <c r="G3319">
        <v>564</v>
      </c>
      <c r="H3319">
        <v>1396</v>
      </c>
      <c r="I3319">
        <v>0</v>
      </c>
      <c r="J3319">
        <v>0</v>
      </c>
      <c r="K3319">
        <v>0</v>
      </c>
      <c r="L3319" t="s">
        <v>6403</v>
      </c>
      <c r="M3319">
        <v>2018</v>
      </c>
      <c r="N3319" t="s">
        <v>1463</v>
      </c>
      <c r="O3319">
        <v>3</v>
      </c>
      <c r="P3319">
        <v>1</v>
      </c>
      <c r="Q3319" t="s">
        <v>15830</v>
      </c>
      <c r="R3319" t="s">
        <v>7734</v>
      </c>
      <c r="S3319" t="s">
        <v>7734</v>
      </c>
      <c r="T3319" t="s">
        <v>22838</v>
      </c>
      <c r="U3319">
        <f t="shared" si="51"/>
        <v>4656</v>
      </c>
    </row>
    <row r="3320" spans="1:21" x14ac:dyDescent="0.2">
      <c r="A3320" t="s">
        <v>17875</v>
      </c>
      <c r="B3320" t="s">
        <v>14379</v>
      </c>
      <c r="C3320">
        <v>3539027</v>
      </c>
      <c r="D3320" t="s">
        <v>6412</v>
      </c>
      <c r="E3320" t="s">
        <v>6847</v>
      </c>
      <c r="F3320" t="s">
        <v>6402</v>
      </c>
      <c r="G3320">
        <v>2938</v>
      </c>
      <c r="H3320">
        <v>4572</v>
      </c>
      <c r="I3320">
        <v>0</v>
      </c>
      <c r="J3320">
        <v>1</v>
      </c>
      <c r="K3320">
        <v>0</v>
      </c>
      <c r="L3320" t="s">
        <v>6409</v>
      </c>
      <c r="M3320">
        <v>2018</v>
      </c>
      <c r="N3320" t="s">
        <v>1479</v>
      </c>
      <c r="O3320">
        <v>99</v>
      </c>
      <c r="P3320">
        <v>1</v>
      </c>
      <c r="Q3320" t="s">
        <v>15830</v>
      </c>
      <c r="R3320" t="s">
        <v>7734</v>
      </c>
      <c r="S3320" t="s">
        <v>7734</v>
      </c>
      <c r="T3320" t="s">
        <v>1294</v>
      </c>
      <c r="U3320">
        <f t="shared" si="51"/>
        <v>4656</v>
      </c>
    </row>
    <row r="3321" spans="1:21" x14ac:dyDescent="0.2">
      <c r="A3321" t="s">
        <v>17875</v>
      </c>
      <c r="B3321" t="s">
        <v>14379</v>
      </c>
      <c r="C3321">
        <v>3539027</v>
      </c>
      <c r="D3321" t="s">
        <v>6766</v>
      </c>
      <c r="E3321" t="s">
        <v>6466</v>
      </c>
      <c r="F3321" t="s">
        <v>6402</v>
      </c>
      <c r="G3321">
        <v>1634</v>
      </c>
      <c r="H3321">
        <v>4572</v>
      </c>
      <c r="I3321">
        <v>0</v>
      </c>
      <c r="J3321">
        <v>0</v>
      </c>
      <c r="K3321">
        <v>0</v>
      </c>
      <c r="L3321" t="s">
        <v>6403</v>
      </c>
      <c r="M3321">
        <v>2018</v>
      </c>
      <c r="N3321" t="s">
        <v>1479</v>
      </c>
      <c r="O3321">
        <v>99</v>
      </c>
      <c r="P3321">
        <v>1</v>
      </c>
      <c r="Q3321" t="s">
        <v>15830</v>
      </c>
      <c r="R3321" t="s">
        <v>7734</v>
      </c>
      <c r="S3321" t="s">
        <v>7734</v>
      </c>
      <c r="T3321" t="s">
        <v>22839</v>
      </c>
      <c r="U3321">
        <f t="shared" si="51"/>
        <v>4656</v>
      </c>
    </row>
    <row r="3322" spans="1:21" x14ac:dyDescent="0.2">
      <c r="A3322" t="s">
        <v>17876</v>
      </c>
      <c r="B3322" t="s">
        <v>14379</v>
      </c>
      <c r="C3322">
        <v>3539027</v>
      </c>
      <c r="D3322" t="s">
        <v>6461</v>
      </c>
      <c r="E3322" t="s">
        <v>8511</v>
      </c>
      <c r="F3322" t="s">
        <v>6402</v>
      </c>
      <c r="G3322">
        <v>2853</v>
      </c>
      <c r="H3322">
        <v>4656</v>
      </c>
      <c r="I3322">
        <v>0</v>
      </c>
      <c r="J3322">
        <v>1</v>
      </c>
      <c r="K3322">
        <v>0</v>
      </c>
      <c r="L3322" t="s">
        <v>6409</v>
      </c>
      <c r="M3322">
        <v>2018</v>
      </c>
      <c r="N3322" t="s">
        <v>6404</v>
      </c>
      <c r="O3322">
        <v>99</v>
      </c>
      <c r="P3322">
        <v>1</v>
      </c>
      <c r="Q3322" t="s">
        <v>15830</v>
      </c>
      <c r="R3322" t="s">
        <v>7734</v>
      </c>
      <c r="S3322" t="s">
        <v>7734</v>
      </c>
      <c r="T3322" t="s">
        <v>22840</v>
      </c>
      <c r="U3322">
        <f t="shared" si="51"/>
        <v>4656</v>
      </c>
    </row>
    <row r="3323" spans="1:21" x14ac:dyDescent="0.2">
      <c r="A3323" t="s">
        <v>17876</v>
      </c>
      <c r="B3323" t="s">
        <v>14379</v>
      </c>
      <c r="C3323">
        <v>3539027</v>
      </c>
      <c r="D3323" t="s">
        <v>7175</v>
      </c>
      <c r="E3323" t="s">
        <v>7453</v>
      </c>
      <c r="F3323" t="s">
        <v>6402</v>
      </c>
      <c r="G3323">
        <v>1803</v>
      </c>
      <c r="H3323">
        <v>4656</v>
      </c>
      <c r="I3323">
        <v>0</v>
      </c>
      <c r="J3323">
        <v>0</v>
      </c>
      <c r="K3323">
        <v>0</v>
      </c>
      <c r="L3323" t="s">
        <v>6403</v>
      </c>
      <c r="M3323">
        <v>2018</v>
      </c>
      <c r="N3323" t="s">
        <v>6404</v>
      </c>
      <c r="O3323">
        <v>99</v>
      </c>
      <c r="P3323">
        <v>1</v>
      </c>
      <c r="Q3323" t="s">
        <v>15830</v>
      </c>
      <c r="R3323" t="s">
        <v>7734</v>
      </c>
      <c r="S3323" t="s">
        <v>7734</v>
      </c>
      <c r="T3323" t="s">
        <v>5730</v>
      </c>
      <c r="U3323">
        <f t="shared" si="51"/>
        <v>4656</v>
      </c>
    </row>
    <row r="3324" spans="1:21" x14ac:dyDescent="0.2">
      <c r="A3324" t="s">
        <v>17877</v>
      </c>
      <c r="B3324" t="s">
        <v>8780</v>
      </c>
      <c r="C3324">
        <v>3502025</v>
      </c>
      <c r="D3324" t="s">
        <v>15390</v>
      </c>
      <c r="E3324" t="s">
        <v>15229</v>
      </c>
      <c r="F3324" t="s">
        <v>6402</v>
      </c>
      <c r="G3324">
        <v>575</v>
      </c>
      <c r="H3324">
        <v>1111</v>
      </c>
      <c r="I3324">
        <v>1</v>
      </c>
      <c r="J3324">
        <v>1</v>
      </c>
      <c r="K3324">
        <v>0</v>
      </c>
      <c r="L3324" t="s">
        <v>6409</v>
      </c>
      <c r="M3324">
        <v>2018</v>
      </c>
      <c r="N3324" t="s">
        <v>1463</v>
      </c>
      <c r="O3324">
        <v>1</v>
      </c>
      <c r="P3324">
        <v>1</v>
      </c>
      <c r="Q3324" t="s">
        <v>15830</v>
      </c>
      <c r="R3324" t="s">
        <v>7734</v>
      </c>
      <c r="S3324" t="s">
        <v>7734</v>
      </c>
      <c r="T3324" t="s">
        <v>22841</v>
      </c>
      <c r="U3324">
        <f t="shared" si="51"/>
        <v>4779</v>
      </c>
    </row>
    <row r="3325" spans="1:21" x14ac:dyDescent="0.2">
      <c r="A3325" t="s">
        <v>17877</v>
      </c>
      <c r="B3325" t="s">
        <v>8780</v>
      </c>
      <c r="C3325">
        <v>3502025</v>
      </c>
      <c r="D3325" t="s">
        <v>9729</v>
      </c>
      <c r="E3325" t="s">
        <v>12948</v>
      </c>
      <c r="F3325" t="s">
        <v>6402</v>
      </c>
      <c r="G3325">
        <v>536</v>
      </c>
      <c r="H3325">
        <v>1111</v>
      </c>
      <c r="I3325">
        <v>0</v>
      </c>
      <c r="J3325">
        <v>0</v>
      </c>
      <c r="K3325">
        <v>0</v>
      </c>
      <c r="L3325" t="s">
        <v>6403</v>
      </c>
      <c r="M3325">
        <v>2018</v>
      </c>
      <c r="N3325" t="s">
        <v>1463</v>
      </c>
      <c r="O3325">
        <v>1</v>
      </c>
      <c r="P3325">
        <v>1</v>
      </c>
      <c r="Q3325" t="s">
        <v>15830</v>
      </c>
      <c r="R3325" t="s">
        <v>7734</v>
      </c>
      <c r="S3325" t="s">
        <v>7734</v>
      </c>
      <c r="T3325" t="s">
        <v>22842</v>
      </c>
      <c r="U3325">
        <f t="shared" si="51"/>
        <v>4779</v>
      </c>
    </row>
    <row r="3326" spans="1:21" x14ac:dyDescent="0.2">
      <c r="A3326" t="s">
        <v>17878</v>
      </c>
      <c r="B3326" t="s">
        <v>8780</v>
      </c>
      <c r="C3326">
        <v>3502025</v>
      </c>
      <c r="D3326" t="s">
        <v>7170</v>
      </c>
      <c r="E3326" t="s">
        <v>17103</v>
      </c>
      <c r="F3326" t="s">
        <v>6402</v>
      </c>
      <c r="G3326">
        <v>328</v>
      </c>
      <c r="H3326">
        <v>877</v>
      </c>
      <c r="I3326">
        <v>0</v>
      </c>
      <c r="J3326">
        <v>0</v>
      </c>
      <c r="K3326">
        <v>0</v>
      </c>
      <c r="L3326" t="s">
        <v>6409</v>
      </c>
      <c r="M3326">
        <v>2018</v>
      </c>
      <c r="N3326" t="s">
        <v>1463</v>
      </c>
      <c r="O3326">
        <v>2</v>
      </c>
      <c r="P3326">
        <v>1</v>
      </c>
      <c r="Q3326" t="s">
        <v>15830</v>
      </c>
      <c r="R3326" t="s">
        <v>7734</v>
      </c>
      <c r="S3326" t="s">
        <v>7734</v>
      </c>
      <c r="T3326" t="s">
        <v>22843</v>
      </c>
      <c r="U3326">
        <f t="shared" si="51"/>
        <v>4779</v>
      </c>
    </row>
    <row r="3327" spans="1:21" x14ac:dyDescent="0.2">
      <c r="A3327" t="s">
        <v>17878</v>
      </c>
      <c r="B3327" t="s">
        <v>8780</v>
      </c>
      <c r="C3327">
        <v>3502025</v>
      </c>
      <c r="D3327" t="s">
        <v>7684</v>
      </c>
      <c r="E3327" t="s">
        <v>8788</v>
      </c>
      <c r="F3327" t="s">
        <v>6402</v>
      </c>
      <c r="G3327">
        <v>549</v>
      </c>
      <c r="H3327">
        <v>877</v>
      </c>
      <c r="I3327">
        <v>0</v>
      </c>
      <c r="J3327">
        <v>1</v>
      </c>
      <c r="K3327">
        <v>0</v>
      </c>
      <c r="L3327" t="s">
        <v>6403</v>
      </c>
      <c r="M3327">
        <v>2018</v>
      </c>
      <c r="N3327" t="s">
        <v>1463</v>
      </c>
      <c r="O3327">
        <v>2</v>
      </c>
      <c r="P3327">
        <v>1</v>
      </c>
      <c r="Q3327" t="s">
        <v>15830</v>
      </c>
      <c r="R3327" t="s">
        <v>7734</v>
      </c>
      <c r="S3327" t="s">
        <v>7734</v>
      </c>
      <c r="T3327" t="s">
        <v>5753</v>
      </c>
      <c r="U3327">
        <f t="shared" si="51"/>
        <v>4779</v>
      </c>
    </row>
    <row r="3328" spans="1:21" x14ac:dyDescent="0.2">
      <c r="A3328" t="s">
        <v>17879</v>
      </c>
      <c r="B3328" t="s">
        <v>8780</v>
      </c>
      <c r="C3328">
        <v>3502025</v>
      </c>
      <c r="D3328" t="s">
        <v>8790</v>
      </c>
      <c r="E3328" t="s">
        <v>8791</v>
      </c>
      <c r="F3328" t="s">
        <v>6402</v>
      </c>
      <c r="G3328">
        <v>623</v>
      </c>
      <c r="H3328">
        <v>976</v>
      </c>
      <c r="I3328">
        <v>0</v>
      </c>
      <c r="J3328">
        <v>1</v>
      </c>
      <c r="K3328">
        <v>0</v>
      </c>
      <c r="L3328" t="s">
        <v>6403</v>
      </c>
      <c r="M3328">
        <v>2018</v>
      </c>
      <c r="N3328" t="s">
        <v>1463</v>
      </c>
      <c r="O3328">
        <v>3</v>
      </c>
      <c r="P3328">
        <v>1</v>
      </c>
      <c r="Q3328" t="s">
        <v>15830</v>
      </c>
      <c r="R3328" t="s">
        <v>7734</v>
      </c>
      <c r="S3328" t="s">
        <v>7734</v>
      </c>
      <c r="T3328" t="s">
        <v>5752</v>
      </c>
      <c r="U3328">
        <f t="shared" si="51"/>
        <v>4779</v>
      </c>
    </row>
    <row r="3329" spans="1:21" x14ac:dyDescent="0.2">
      <c r="A3329" t="s">
        <v>17879</v>
      </c>
      <c r="B3329" t="s">
        <v>8780</v>
      </c>
      <c r="C3329">
        <v>3502025</v>
      </c>
      <c r="D3329" t="s">
        <v>7633</v>
      </c>
      <c r="E3329" t="s">
        <v>17880</v>
      </c>
      <c r="F3329" t="s">
        <v>6402</v>
      </c>
      <c r="G3329">
        <v>353</v>
      </c>
      <c r="H3329">
        <v>976</v>
      </c>
      <c r="I3329">
        <v>1</v>
      </c>
      <c r="J3329">
        <v>0</v>
      </c>
      <c r="K3329">
        <v>0</v>
      </c>
      <c r="L3329" t="s">
        <v>6403</v>
      </c>
      <c r="M3329">
        <v>2018</v>
      </c>
      <c r="N3329" t="s">
        <v>1463</v>
      </c>
      <c r="O3329">
        <v>3</v>
      </c>
      <c r="P3329">
        <v>1</v>
      </c>
      <c r="Q3329" t="s">
        <v>15830</v>
      </c>
      <c r="R3329" t="s">
        <v>7734</v>
      </c>
      <c r="S3329" t="s">
        <v>7734</v>
      </c>
      <c r="T3329" t="s">
        <v>22844</v>
      </c>
      <c r="U3329">
        <f t="shared" si="51"/>
        <v>4779</v>
      </c>
    </row>
    <row r="3330" spans="1:21" x14ac:dyDescent="0.2">
      <c r="A3330" t="s">
        <v>17881</v>
      </c>
      <c r="B3330" t="s">
        <v>8780</v>
      </c>
      <c r="C3330">
        <v>3502025</v>
      </c>
      <c r="D3330" t="s">
        <v>7396</v>
      </c>
      <c r="E3330" t="s">
        <v>7290</v>
      </c>
      <c r="F3330" t="s">
        <v>6402</v>
      </c>
      <c r="G3330">
        <v>973</v>
      </c>
      <c r="H3330">
        <v>1733</v>
      </c>
      <c r="I3330">
        <v>1</v>
      </c>
      <c r="J3330">
        <v>1</v>
      </c>
      <c r="K3330">
        <v>0</v>
      </c>
      <c r="L3330" t="s">
        <v>6403</v>
      </c>
      <c r="M3330">
        <v>2018</v>
      </c>
      <c r="N3330" t="s">
        <v>1463</v>
      </c>
      <c r="O3330">
        <v>4</v>
      </c>
      <c r="P3330">
        <v>1</v>
      </c>
      <c r="Q3330" t="s">
        <v>15830</v>
      </c>
      <c r="R3330" t="s">
        <v>7734</v>
      </c>
      <c r="S3330" t="s">
        <v>7734</v>
      </c>
      <c r="T3330" t="s">
        <v>22845</v>
      </c>
      <c r="U3330">
        <f t="shared" ref="U3330:U3393" si="52">_xlfn.MAXIFS($H$2:$H$6695, $C$2:$C$6695,C3330)</f>
        <v>4779</v>
      </c>
    </row>
    <row r="3331" spans="1:21" x14ac:dyDescent="0.2">
      <c r="A3331" t="s">
        <v>17881</v>
      </c>
      <c r="B3331" t="s">
        <v>8780</v>
      </c>
      <c r="C3331">
        <v>3502025</v>
      </c>
      <c r="D3331" t="s">
        <v>6425</v>
      </c>
      <c r="E3331" t="s">
        <v>8794</v>
      </c>
      <c r="F3331" t="s">
        <v>6402</v>
      </c>
      <c r="G3331">
        <v>760</v>
      </c>
      <c r="H3331">
        <v>1733</v>
      </c>
      <c r="I3331">
        <v>0</v>
      </c>
      <c r="J3331">
        <v>0</v>
      </c>
      <c r="K3331">
        <v>0</v>
      </c>
      <c r="L3331" t="s">
        <v>6403</v>
      </c>
      <c r="M3331">
        <v>2018</v>
      </c>
      <c r="N3331" t="s">
        <v>1463</v>
      </c>
      <c r="O3331">
        <v>4</v>
      </c>
      <c r="P3331">
        <v>1</v>
      </c>
      <c r="Q3331" t="s">
        <v>15830</v>
      </c>
      <c r="R3331" t="s">
        <v>7734</v>
      </c>
      <c r="S3331" t="s">
        <v>7734</v>
      </c>
      <c r="T3331" t="s">
        <v>5756</v>
      </c>
      <c r="U3331">
        <f t="shared" si="52"/>
        <v>4779</v>
      </c>
    </row>
    <row r="3332" spans="1:21" x14ac:dyDescent="0.2">
      <c r="A3332" t="s">
        <v>17882</v>
      </c>
      <c r="B3332" t="s">
        <v>8780</v>
      </c>
      <c r="C3332">
        <v>3502025</v>
      </c>
      <c r="D3332" t="s">
        <v>7042</v>
      </c>
      <c r="E3332" t="s">
        <v>17883</v>
      </c>
      <c r="F3332" t="s">
        <v>6402</v>
      </c>
      <c r="G3332">
        <v>1468</v>
      </c>
      <c r="H3332">
        <v>4779</v>
      </c>
      <c r="I3332">
        <v>0</v>
      </c>
      <c r="J3332">
        <v>0</v>
      </c>
      <c r="K3332">
        <v>0</v>
      </c>
      <c r="L3332" t="s">
        <v>6409</v>
      </c>
      <c r="M3332">
        <v>2018</v>
      </c>
      <c r="N3332" t="s">
        <v>6404</v>
      </c>
      <c r="O3332">
        <v>99</v>
      </c>
      <c r="P3332">
        <v>1</v>
      </c>
      <c r="Q3332" t="s">
        <v>15830</v>
      </c>
      <c r="R3332" t="s">
        <v>7734</v>
      </c>
      <c r="S3332" t="s">
        <v>7734</v>
      </c>
      <c r="T3332" t="s">
        <v>22846</v>
      </c>
      <c r="U3332">
        <f t="shared" si="52"/>
        <v>4779</v>
      </c>
    </row>
    <row r="3333" spans="1:21" x14ac:dyDescent="0.2">
      <c r="A3333" t="s">
        <v>17882</v>
      </c>
      <c r="B3333" t="s">
        <v>8780</v>
      </c>
      <c r="C3333">
        <v>3502025</v>
      </c>
      <c r="D3333" t="s">
        <v>7569</v>
      </c>
      <c r="E3333" t="s">
        <v>15428</v>
      </c>
      <c r="F3333" t="s">
        <v>6402</v>
      </c>
      <c r="G3333">
        <v>1456</v>
      </c>
      <c r="H3333">
        <v>4779</v>
      </c>
      <c r="I3333">
        <v>0</v>
      </c>
      <c r="J3333">
        <v>0</v>
      </c>
      <c r="K3333">
        <v>0</v>
      </c>
      <c r="L3333" t="s">
        <v>6403</v>
      </c>
      <c r="M3333">
        <v>2018</v>
      </c>
      <c r="N3333" t="s">
        <v>6404</v>
      </c>
      <c r="O3333">
        <v>99</v>
      </c>
      <c r="P3333">
        <v>1</v>
      </c>
      <c r="Q3333" t="s">
        <v>15830</v>
      </c>
      <c r="R3333" t="s">
        <v>7734</v>
      </c>
      <c r="S3333" t="s">
        <v>7734</v>
      </c>
      <c r="T3333" t="s">
        <v>22847</v>
      </c>
      <c r="U3333">
        <f t="shared" si="52"/>
        <v>4779</v>
      </c>
    </row>
    <row r="3334" spans="1:21" x14ac:dyDescent="0.2">
      <c r="A3334" t="s">
        <v>17882</v>
      </c>
      <c r="B3334" t="s">
        <v>8780</v>
      </c>
      <c r="C3334">
        <v>3502025</v>
      </c>
      <c r="D3334" t="s">
        <v>6823</v>
      </c>
      <c r="E3334" t="s">
        <v>8786</v>
      </c>
      <c r="F3334" t="s">
        <v>6402</v>
      </c>
      <c r="G3334">
        <v>1855</v>
      </c>
      <c r="H3334">
        <v>4779</v>
      </c>
      <c r="I3334">
        <v>1</v>
      </c>
      <c r="J3334">
        <v>1</v>
      </c>
      <c r="K3334">
        <v>0</v>
      </c>
      <c r="L3334" t="s">
        <v>6403</v>
      </c>
      <c r="M3334">
        <v>2018</v>
      </c>
      <c r="N3334" t="s">
        <v>6404</v>
      </c>
      <c r="O3334">
        <v>99</v>
      </c>
      <c r="P3334">
        <v>1</v>
      </c>
      <c r="Q3334" t="s">
        <v>15830</v>
      </c>
      <c r="R3334" t="s">
        <v>7734</v>
      </c>
      <c r="S3334" t="s">
        <v>7734</v>
      </c>
      <c r="T3334" t="s">
        <v>22848</v>
      </c>
      <c r="U3334">
        <f t="shared" si="52"/>
        <v>4779</v>
      </c>
    </row>
    <row r="3335" spans="1:21" x14ac:dyDescent="0.2">
      <c r="A3335" t="s">
        <v>17884</v>
      </c>
      <c r="B3335" t="s">
        <v>12721</v>
      </c>
      <c r="C3335">
        <v>3526037</v>
      </c>
      <c r="D3335" t="s">
        <v>17885</v>
      </c>
      <c r="E3335" t="s">
        <v>17886</v>
      </c>
      <c r="F3335" t="s">
        <v>6402</v>
      </c>
      <c r="G3335">
        <v>1962</v>
      </c>
      <c r="H3335">
        <v>28638</v>
      </c>
      <c r="I3335">
        <v>0</v>
      </c>
      <c r="J3335">
        <v>1</v>
      </c>
      <c r="K3335">
        <v>0</v>
      </c>
      <c r="L3335" t="s">
        <v>6409</v>
      </c>
      <c r="M3335">
        <v>2018</v>
      </c>
      <c r="N3335" t="s">
        <v>1463</v>
      </c>
      <c r="O3335">
        <v>99</v>
      </c>
      <c r="P3335">
        <v>8</v>
      </c>
      <c r="Q3335" t="s">
        <v>15830</v>
      </c>
      <c r="R3335" t="s">
        <v>7734</v>
      </c>
      <c r="S3335" t="s">
        <v>7734</v>
      </c>
      <c r="T3335" t="s">
        <v>22849</v>
      </c>
      <c r="U3335">
        <f t="shared" si="52"/>
        <v>28638</v>
      </c>
    </row>
    <row r="3336" spans="1:21" x14ac:dyDescent="0.2">
      <c r="A3336" t="s">
        <v>17884</v>
      </c>
      <c r="B3336" t="s">
        <v>12721</v>
      </c>
      <c r="C3336">
        <v>3526037</v>
      </c>
      <c r="D3336" t="s">
        <v>17887</v>
      </c>
      <c r="E3336" t="s">
        <v>17888</v>
      </c>
      <c r="F3336" t="s">
        <v>6402</v>
      </c>
      <c r="G3336">
        <v>1947</v>
      </c>
      <c r="H3336">
        <v>28638</v>
      </c>
      <c r="I3336">
        <v>0</v>
      </c>
      <c r="J3336">
        <v>0</v>
      </c>
      <c r="K3336">
        <v>0</v>
      </c>
      <c r="L3336" t="s">
        <v>6409</v>
      </c>
      <c r="M3336">
        <v>2018</v>
      </c>
      <c r="N3336" t="s">
        <v>1463</v>
      </c>
      <c r="O3336">
        <v>99</v>
      </c>
      <c r="P3336">
        <v>8</v>
      </c>
      <c r="Q3336" t="s">
        <v>15830</v>
      </c>
      <c r="R3336" t="s">
        <v>7734</v>
      </c>
      <c r="S3336" t="s">
        <v>7734</v>
      </c>
      <c r="T3336" t="s">
        <v>22850</v>
      </c>
      <c r="U3336">
        <f t="shared" si="52"/>
        <v>28638</v>
      </c>
    </row>
    <row r="3337" spans="1:21" x14ac:dyDescent="0.2">
      <c r="A3337" t="s">
        <v>17884</v>
      </c>
      <c r="B3337" t="s">
        <v>12721</v>
      </c>
      <c r="C3337">
        <v>3526037</v>
      </c>
      <c r="D3337" t="s">
        <v>7015</v>
      </c>
      <c r="E3337" t="s">
        <v>7107</v>
      </c>
      <c r="F3337" t="s">
        <v>6402</v>
      </c>
      <c r="G3337">
        <v>2199</v>
      </c>
      <c r="H3337">
        <v>28638</v>
      </c>
      <c r="I3337">
        <v>0</v>
      </c>
      <c r="J3337">
        <v>1</v>
      </c>
      <c r="K3337">
        <v>0</v>
      </c>
      <c r="L3337" t="s">
        <v>6409</v>
      </c>
      <c r="M3337">
        <v>2018</v>
      </c>
      <c r="N3337" t="s">
        <v>1463</v>
      </c>
      <c r="O3337">
        <v>99</v>
      </c>
      <c r="P3337">
        <v>8</v>
      </c>
      <c r="Q3337" t="s">
        <v>15830</v>
      </c>
      <c r="R3337" t="s">
        <v>7734</v>
      </c>
      <c r="S3337" t="s">
        <v>7734</v>
      </c>
      <c r="T3337" t="s">
        <v>5793</v>
      </c>
      <c r="U3337">
        <f t="shared" si="52"/>
        <v>28638</v>
      </c>
    </row>
    <row r="3338" spans="1:21" x14ac:dyDescent="0.2">
      <c r="A3338" t="s">
        <v>17884</v>
      </c>
      <c r="B3338" t="s">
        <v>12721</v>
      </c>
      <c r="C3338">
        <v>3526037</v>
      </c>
      <c r="D3338" t="s">
        <v>6492</v>
      </c>
      <c r="E3338" t="s">
        <v>17889</v>
      </c>
      <c r="F3338" t="s">
        <v>6402</v>
      </c>
      <c r="G3338">
        <v>2271</v>
      </c>
      <c r="H3338">
        <v>28638</v>
      </c>
      <c r="I3338">
        <v>0</v>
      </c>
      <c r="J3338">
        <v>1</v>
      </c>
      <c r="K3338">
        <v>0</v>
      </c>
      <c r="L3338" t="s">
        <v>6403</v>
      </c>
      <c r="M3338">
        <v>2018</v>
      </c>
      <c r="N3338" t="s">
        <v>1463</v>
      </c>
      <c r="O3338">
        <v>99</v>
      </c>
      <c r="P3338">
        <v>8</v>
      </c>
      <c r="Q3338" t="s">
        <v>15830</v>
      </c>
      <c r="R3338" t="s">
        <v>7734</v>
      </c>
      <c r="S3338" t="s">
        <v>7734</v>
      </c>
      <c r="T3338" t="s">
        <v>22851</v>
      </c>
      <c r="U3338">
        <f t="shared" si="52"/>
        <v>28638</v>
      </c>
    </row>
    <row r="3339" spans="1:21" x14ac:dyDescent="0.2">
      <c r="A3339" t="s">
        <v>17884</v>
      </c>
      <c r="B3339" t="s">
        <v>12721</v>
      </c>
      <c r="C3339">
        <v>3526037</v>
      </c>
      <c r="D3339" t="s">
        <v>6820</v>
      </c>
      <c r="E3339" t="s">
        <v>10555</v>
      </c>
      <c r="F3339" t="s">
        <v>6402</v>
      </c>
      <c r="G3339">
        <v>950</v>
      </c>
      <c r="H3339">
        <v>28638</v>
      </c>
      <c r="I3339">
        <v>0</v>
      </c>
      <c r="J3339">
        <v>0</v>
      </c>
      <c r="K3339">
        <v>0</v>
      </c>
      <c r="L3339" t="s">
        <v>6403</v>
      </c>
      <c r="M3339">
        <v>2018</v>
      </c>
      <c r="N3339" t="s">
        <v>1463</v>
      </c>
      <c r="O3339">
        <v>99</v>
      </c>
      <c r="P3339">
        <v>8</v>
      </c>
      <c r="Q3339" t="s">
        <v>15830</v>
      </c>
      <c r="R3339" t="s">
        <v>7734</v>
      </c>
      <c r="S3339" t="s">
        <v>7734</v>
      </c>
      <c r="T3339" t="s">
        <v>22852</v>
      </c>
      <c r="U3339">
        <f t="shared" si="52"/>
        <v>28638</v>
      </c>
    </row>
    <row r="3340" spans="1:21" x14ac:dyDescent="0.2">
      <c r="A3340" t="s">
        <v>17884</v>
      </c>
      <c r="B3340" t="s">
        <v>12721</v>
      </c>
      <c r="C3340">
        <v>3526037</v>
      </c>
      <c r="D3340" t="s">
        <v>6675</v>
      </c>
      <c r="E3340" t="s">
        <v>15798</v>
      </c>
      <c r="F3340" t="s">
        <v>6402</v>
      </c>
      <c r="G3340">
        <v>1018</v>
      </c>
      <c r="H3340">
        <v>28638</v>
      </c>
      <c r="I3340">
        <v>0</v>
      </c>
      <c r="J3340">
        <v>0</v>
      </c>
      <c r="K3340">
        <v>0</v>
      </c>
      <c r="L3340" t="s">
        <v>6403</v>
      </c>
      <c r="M3340">
        <v>2018</v>
      </c>
      <c r="N3340" t="s">
        <v>1463</v>
      </c>
      <c r="O3340">
        <v>99</v>
      </c>
      <c r="P3340">
        <v>8</v>
      </c>
      <c r="Q3340" t="s">
        <v>15830</v>
      </c>
      <c r="R3340" t="s">
        <v>7734</v>
      </c>
      <c r="S3340" t="s">
        <v>7734</v>
      </c>
      <c r="T3340" t="s">
        <v>22853</v>
      </c>
      <c r="U3340">
        <f t="shared" si="52"/>
        <v>28638</v>
      </c>
    </row>
    <row r="3341" spans="1:21" x14ac:dyDescent="0.2">
      <c r="A3341" t="s">
        <v>17884</v>
      </c>
      <c r="B3341" t="s">
        <v>12721</v>
      </c>
      <c r="C3341">
        <v>3526037</v>
      </c>
      <c r="D3341" t="s">
        <v>17890</v>
      </c>
      <c r="E3341" t="s">
        <v>12735</v>
      </c>
      <c r="F3341" t="s">
        <v>6402</v>
      </c>
      <c r="G3341">
        <v>2222</v>
      </c>
      <c r="H3341">
        <v>28638</v>
      </c>
      <c r="I3341">
        <v>1</v>
      </c>
      <c r="J3341">
        <v>1</v>
      </c>
      <c r="K3341">
        <v>0</v>
      </c>
      <c r="L3341" t="s">
        <v>6403</v>
      </c>
      <c r="M3341">
        <v>2018</v>
      </c>
      <c r="N3341" t="s">
        <v>1463</v>
      </c>
      <c r="O3341">
        <v>99</v>
      </c>
      <c r="P3341">
        <v>8</v>
      </c>
      <c r="Q3341" t="s">
        <v>15830</v>
      </c>
      <c r="R3341" t="s">
        <v>7734</v>
      </c>
      <c r="S3341" t="s">
        <v>7734</v>
      </c>
      <c r="T3341" t="s">
        <v>22854</v>
      </c>
      <c r="U3341">
        <f t="shared" si="52"/>
        <v>28638</v>
      </c>
    </row>
    <row r="3342" spans="1:21" x14ac:dyDescent="0.2">
      <c r="A3342" t="s">
        <v>17884</v>
      </c>
      <c r="B3342" t="s">
        <v>12721</v>
      </c>
      <c r="C3342">
        <v>3526037</v>
      </c>
      <c r="D3342" t="s">
        <v>6434</v>
      </c>
      <c r="E3342" t="s">
        <v>6651</v>
      </c>
      <c r="F3342" t="s">
        <v>6402</v>
      </c>
      <c r="G3342">
        <v>2080</v>
      </c>
      <c r="H3342">
        <v>28638</v>
      </c>
      <c r="I3342">
        <v>0</v>
      </c>
      <c r="J3342">
        <v>1</v>
      </c>
      <c r="K3342">
        <v>0</v>
      </c>
      <c r="L3342" t="s">
        <v>6403</v>
      </c>
      <c r="M3342">
        <v>2018</v>
      </c>
      <c r="N3342" t="s">
        <v>1463</v>
      </c>
      <c r="O3342">
        <v>99</v>
      </c>
      <c r="P3342">
        <v>8</v>
      </c>
      <c r="Q3342" t="s">
        <v>15830</v>
      </c>
      <c r="R3342" t="s">
        <v>7734</v>
      </c>
      <c r="S3342" t="s">
        <v>7734</v>
      </c>
      <c r="T3342" t="s">
        <v>22855</v>
      </c>
      <c r="U3342">
        <f t="shared" si="52"/>
        <v>28638</v>
      </c>
    </row>
    <row r="3343" spans="1:21" x14ac:dyDescent="0.2">
      <c r="A3343" t="s">
        <v>17884</v>
      </c>
      <c r="B3343" t="s">
        <v>12721</v>
      </c>
      <c r="C3343">
        <v>3526037</v>
      </c>
      <c r="D3343" t="s">
        <v>6636</v>
      </c>
      <c r="E3343" t="s">
        <v>11160</v>
      </c>
      <c r="F3343" t="s">
        <v>6402</v>
      </c>
      <c r="G3343">
        <v>2326</v>
      </c>
      <c r="H3343">
        <v>28638</v>
      </c>
      <c r="I3343">
        <v>1</v>
      </c>
      <c r="J3343">
        <v>1</v>
      </c>
      <c r="K3343">
        <v>0</v>
      </c>
      <c r="L3343" t="s">
        <v>6403</v>
      </c>
      <c r="M3343">
        <v>2018</v>
      </c>
      <c r="N3343" t="s">
        <v>1463</v>
      </c>
      <c r="O3343">
        <v>99</v>
      </c>
      <c r="P3343">
        <v>8</v>
      </c>
      <c r="Q3343" t="s">
        <v>15830</v>
      </c>
      <c r="R3343" t="s">
        <v>7734</v>
      </c>
      <c r="S3343" t="s">
        <v>7734</v>
      </c>
      <c r="T3343" t="s">
        <v>5777</v>
      </c>
      <c r="U3343">
        <f t="shared" si="52"/>
        <v>28638</v>
      </c>
    </row>
    <row r="3344" spans="1:21" x14ac:dyDescent="0.2">
      <c r="A3344" t="s">
        <v>17884</v>
      </c>
      <c r="B3344" t="s">
        <v>12721</v>
      </c>
      <c r="C3344">
        <v>3526037</v>
      </c>
      <c r="D3344" t="s">
        <v>6539</v>
      </c>
      <c r="E3344" t="s">
        <v>12435</v>
      </c>
      <c r="F3344" t="s">
        <v>6402</v>
      </c>
      <c r="G3344">
        <v>2271</v>
      </c>
      <c r="H3344">
        <v>28638</v>
      </c>
      <c r="I3344">
        <v>1</v>
      </c>
      <c r="J3344">
        <v>1</v>
      </c>
      <c r="K3344">
        <v>0</v>
      </c>
      <c r="L3344" t="s">
        <v>6403</v>
      </c>
      <c r="M3344">
        <v>2018</v>
      </c>
      <c r="N3344" t="s">
        <v>1463</v>
      </c>
      <c r="O3344">
        <v>99</v>
      </c>
      <c r="P3344">
        <v>8</v>
      </c>
      <c r="Q3344" t="s">
        <v>15830</v>
      </c>
      <c r="R3344" t="s">
        <v>7734</v>
      </c>
      <c r="S3344" t="s">
        <v>7734</v>
      </c>
      <c r="T3344" t="s">
        <v>22856</v>
      </c>
      <c r="U3344">
        <f t="shared" si="52"/>
        <v>28638</v>
      </c>
    </row>
    <row r="3345" spans="1:21" x14ac:dyDescent="0.2">
      <c r="A3345" t="s">
        <v>17884</v>
      </c>
      <c r="B3345" t="s">
        <v>12721</v>
      </c>
      <c r="C3345">
        <v>3526037</v>
      </c>
      <c r="D3345" t="s">
        <v>8104</v>
      </c>
      <c r="E3345" t="s">
        <v>17891</v>
      </c>
      <c r="F3345" t="s">
        <v>6402</v>
      </c>
      <c r="G3345">
        <v>1902</v>
      </c>
      <c r="H3345">
        <v>28638</v>
      </c>
      <c r="I3345">
        <v>1</v>
      </c>
      <c r="J3345">
        <v>0</v>
      </c>
      <c r="K3345">
        <v>0</v>
      </c>
      <c r="L3345" t="s">
        <v>6403</v>
      </c>
      <c r="M3345">
        <v>2018</v>
      </c>
      <c r="N3345" t="s">
        <v>1463</v>
      </c>
      <c r="O3345">
        <v>99</v>
      </c>
      <c r="P3345">
        <v>8</v>
      </c>
      <c r="Q3345" t="s">
        <v>15830</v>
      </c>
      <c r="R3345" t="s">
        <v>7734</v>
      </c>
      <c r="S3345" t="s">
        <v>7734</v>
      </c>
      <c r="T3345" t="s">
        <v>22857</v>
      </c>
      <c r="U3345">
        <f t="shared" si="52"/>
        <v>28638</v>
      </c>
    </row>
    <row r="3346" spans="1:21" x14ac:dyDescent="0.2">
      <c r="A3346" t="s">
        <v>17884</v>
      </c>
      <c r="B3346" t="s">
        <v>12721</v>
      </c>
      <c r="C3346">
        <v>3526037</v>
      </c>
      <c r="D3346" t="s">
        <v>15180</v>
      </c>
      <c r="E3346" t="s">
        <v>17892</v>
      </c>
      <c r="F3346" t="s">
        <v>6402</v>
      </c>
      <c r="G3346">
        <v>1803</v>
      </c>
      <c r="H3346">
        <v>28638</v>
      </c>
      <c r="I3346">
        <v>0</v>
      </c>
      <c r="J3346">
        <v>0</v>
      </c>
      <c r="K3346">
        <v>0</v>
      </c>
      <c r="L3346" t="s">
        <v>6403</v>
      </c>
      <c r="M3346">
        <v>2018</v>
      </c>
      <c r="N3346" t="s">
        <v>1463</v>
      </c>
      <c r="O3346">
        <v>99</v>
      </c>
      <c r="P3346">
        <v>8</v>
      </c>
      <c r="Q3346" t="s">
        <v>15830</v>
      </c>
      <c r="R3346" t="s">
        <v>7734</v>
      </c>
      <c r="S3346" t="s">
        <v>7734</v>
      </c>
      <c r="T3346" t="s">
        <v>22858</v>
      </c>
      <c r="U3346">
        <f t="shared" si="52"/>
        <v>28638</v>
      </c>
    </row>
    <row r="3347" spans="1:21" x14ac:dyDescent="0.2">
      <c r="A3347" t="s">
        <v>17884</v>
      </c>
      <c r="B3347" t="s">
        <v>12721</v>
      </c>
      <c r="C3347">
        <v>3526037</v>
      </c>
      <c r="D3347" t="s">
        <v>6477</v>
      </c>
      <c r="E3347" t="s">
        <v>12737</v>
      </c>
      <c r="F3347" t="s">
        <v>6402</v>
      </c>
      <c r="G3347">
        <v>2141</v>
      </c>
      <c r="H3347">
        <v>28638</v>
      </c>
      <c r="I3347">
        <v>0</v>
      </c>
      <c r="J3347">
        <v>1</v>
      </c>
      <c r="K3347">
        <v>0</v>
      </c>
      <c r="L3347" t="s">
        <v>6403</v>
      </c>
      <c r="M3347">
        <v>2018</v>
      </c>
      <c r="N3347" t="s">
        <v>1463</v>
      </c>
      <c r="O3347">
        <v>99</v>
      </c>
      <c r="P3347">
        <v>8</v>
      </c>
      <c r="Q3347" t="s">
        <v>15830</v>
      </c>
      <c r="R3347" t="s">
        <v>7734</v>
      </c>
      <c r="S3347" t="s">
        <v>7734</v>
      </c>
      <c r="T3347" t="s">
        <v>5775</v>
      </c>
      <c r="U3347">
        <f t="shared" si="52"/>
        <v>28638</v>
      </c>
    </row>
    <row r="3348" spans="1:21" x14ac:dyDescent="0.2">
      <c r="A3348" t="s">
        <v>17884</v>
      </c>
      <c r="B3348" t="s">
        <v>12721</v>
      </c>
      <c r="C3348">
        <v>3526037</v>
      </c>
      <c r="D3348" t="s">
        <v>7329</v>
      </c>
      <c r="E3348" t="s">
        <v>12738</v>
      </c>
      <c r="F3348" t="s">
        <v>6402</v>
      </c>
      <c r="G3348">
        <v>1278</v>
      </c>
      <c r="H3348">
        <v>28638</v>
      </c>
      <c r="I3348">
        <v>0</v>
      </c>
      <c r="J3348">
        <v>0</v>
      </c>
      <c r="K3348">
        <v>0</v>
      </c>
      <c r="L3348" t="s">
        <v>6403</v>
      </c>
      <c r="M3348">
        <v>2018</v>
      </c>
      <c r="N3348" t="s">
        <v>1463</v>
      </c>
      <c r="O3348">
        <v>99</v>
      </c>
      <c r="P3348">
        <v>8</v>
      </c>
      <c r="Q3348" t="s">
        <v>15830</v>
      </c>
      <c r="R3348" t="s">
        <v>7734</v>
      </c>
      <c r="S3348" t="s">
        <v>7734</v>
      </c>
      <c r="T3348" t="s">
        <v>5789</v>
      </c>
      <c r="U3348">
        <f t="shared" si="52"/>
        <v>28638</v>
      </c>
    </row>
    <row r="3349" spans="1:21" x14ac:dyDescent="0.2">
      <c r="A3349" t="s">
        <v>17884</v>
      </c>
      <c r="B3349" t="s">
        <v>12721</v>
      </c>
      <c r="C3349">
        <v>3526037</v>
      </c>
      <c r="D3349" t="s">
        <v>6463</v>
      </c>
      <c r="E3349" t="s">
        <v>12739</v>
      </c>
      <c r="F3349" t="s">
        <v>6402</v>
      </c>
      <c r="G3349">
        <v>560</v>
      </c>
      <c r="H3349">
        <v>28638</v>
      </c>
      <c r="I3349">
        <v>0</v>
      </c>
      <c r="J3349">
        <v>0</v>
      </c>
      <c r="K3349">
        <v>0</v>
      </c>
      <c r="L3349" t="s">
        <v>6403</v>
      </c>
      <c r="M3349">
        <v>2018</v>
      </c>
      <c r="N3349" t="s">
        <v>1463</v>
      </c>
      <c r="O3349">
        <v>99</v>
      </c>
      <c r="P3349">
        <v>8</v>
      </c>
      <c r="Q3349" t="s">
        <v>15830</v>
      </c>
      <c r="R3349" t="s">
        <v>7734</v>
      </c>
      <c r="S3349" t="s">
        <v>7734</v>
      </c>
      <c r="T3349" t="s">
        <v>5790</v>
      </c>
      <c r="U3349">
        <f t="shared" si="52"/>
        <v>28638</v>
      </c>
    </row>
    <row r="3350" spans="1:21" x14ac:dyDescent="0.2">
      <c r="A3350" t="s">
        <v>17884</v>
      </c>
      <c r="B3350" t="s">
        <v>12721</v>
      </c>
      <c r="C3350">
        <v>3526037</v>
      </c>
      <c r="D3350" t="s">
        <v>6584</v>
      </c>
      <c r="E3350" t="s">
        <v>6578</v>
      </c>
      <c r="F3350" t="s">
        <v>6402</v>
      </c>
      <c r="G3350">
        <v>761</v>
      </c>
      <c r="H3350">
        <v>28638</v>
      </c>
      <c r="I3350">
        <v>0</v>
      </c>
      <c r="J3350">
        <v>0</v>
      </c>
      <c r="K3350">
        <v>0</v>
      </c>
      <c r="L3350" t="s">
        <v>6403</v>
      </c>
      <c r="M3350">
        <v>2018</v>
      </c>
      <c r="N3350" t="s">
        <v>1463</v>
      </c>
      <c r="O3350">
        <v>99</v>
      </c>
      <c r="P3350">
        <v>8</v>
      </c>
      <c r="Q3350" t="s">
        <v>15830</v>
      </c>
      <c r="R3350" t="s">
        <v>7734</v>
      </c>
      <c r="S3350" t="s">
        <v>7734</v>
      </c>
      <c r="T3350" t="s">
        <v>5791</v>
      </c>
      <c r="U3350">
        <f t="shared" si="52"/>
        <v>28638</v>
      </c>
    </row>
    <row r="3351" spans="1:21" x14ac:dyDescent="0.2">
      <c r="A3351" t="s">
        <v>17884</v>
      </c>
      <c r="B3351" t="s">
        <v>12721</v>
      </c>
      <c r="C3351">
        <v>3526037</v>
      </c>
      <c r="D3351" t="s">
        <v>14492</v>
      </c>
      <c r="E3351" t="s">
        <v>17893</v>
      </c>
      <c r="F3351" t="s">
        <v>6402</v>
      </c>
      <c r="G3351">
        <v>202</v>
      </c>
      <c r="H3351">
        <v>28638</v>
      </c>
      <c r="I3351">
        <v>0</v>
      </c>
      <c r="J3351">
        <v>0</v>
      </c>
      <c r="K3351">
        <v>0</v>
      </c>
      <c r="L3351" t="s">
        <v>6403</v>
      </c>
      <c r="M3351">
        <v>2018</v>
      </c>
      <c r="N3351" t="s">
        <v>1463</v>
      </c>
      <c r="O3351">
        <v>99</v>
      </c>
      <c r="P3351">
        <v>8</v>
      </c>
      <c r="Q3351" t="s">
        <v>15830</v>
      </c>
      <c r="R3351" t="s">
        <v>7734</v>
      </c>
      <c r="S3351" t="s">
        <v>7734</v>
      </c>
      <c r="T3351" t="s">
        <v>22859</v>
      </c>
      <c r="U3351">
        <f t="shared" si="52"/>
        <v>28638</v>
      </c>
    </row>
    <row r="3352" spans="1:21" x14ac:dyDescent="0.2">
      <c r="A3352" t="s">
        <v>17884</v>
      </c>
      <c r="B3352" t="s">
        <v>12721</v>
      </c>
      <c r="C3352">
        <v>3526037</v>
      </c>
      <c r="D3352" t="s">
        <v>6548</v>
      </c>
      <c r="E3352" t="s">
        <v>7293</v>
      </c>
      <c r="F3352" t="s">
        <v>6402</v>
      </c>
      <c r="G3352">
        <v>745</v>
      </c>
      <c r="H3352">
        <v>28638</v>
      </c>
      <c r="I3352">
        <v>0</v>
      </c>
      <c r="J3352">
        <v>0</v>
      </c>
      <c r="K3352">
        <v>0</v>
      </c>
      <c r="L3352" t="s">
        <v>6403</v>
      </c>
      <c r="M3352">
        <v>2018</v>
      </c>
      <c r="N3352" t="s">
        <v>1463</v>
      </c>
      <c r="O3352">
        <v>99</v>
      </c>
      <c r="P3352">
        <v>8</v>
      </c>
      <c r="Q3352" t="s">
        <v>15830</v>
      </c>
      <c r="R3352" t="s">
        <v>7734</v>
      </c>
      <c r="S3352" t="s">
        <v>7734</v>
      </c>
      <c r="T3352" t="s">
        <v>5794</v>
      </c>
      <c r="U3352">
        <f t="shared" si="52"/>
        <v>28638</v>
      </c>
    </row>
    <row r="3353" spans="1:21" x14ac:dyDescent="0.2">
      <c r="A3353" t="s">
        <v>17894</v>
      </c>
      <c r="B3353" t="s">
        <v>12721</v>
      </c>
      <c r="C3353">
        <v>3526037</v>
      </c>
      <c r="D3353" t="s">
        <v>6483</v>
      </c>
      <c r="E3353" t="s">
        <v>17895</v>
      </c>
      <c r="F3353" t="s">
        <v>6402</v>
      </c>
      <c r="G3353">
        <v>1822</v>
      </c>
      <c r="H3353">
        <v>5120</v>
      </c>
      <c r="I3353">
        <v>0</v>
      </c>
      <c r="J3353">
        <v>0</v>
      </c>
      <c r="K3353">
        <v>0</v>
      </c>
      <c r="L3353" t="s">
        <v>6403</v>
      </c>
      <c r="M3353">
        <v>2018</v>
      </c>
      <c r="N3353" t="s">
        <v>6404</v>
      </c>
      <c r="O3353">
        <v>99</v>
      </c>
      <c r="P3353">
        <v>1</v>
      </c>
      <c r="Q3353" t="s">
        <v>15830</v>
      </c>
      <c r="R3353" t="s">
        <v>7734</v>
      </c>
      <c r="S3353" t="s">
        <v>7734</v>
      </c>
      <c r="T3353" t="s">
        <v>22860</v>
      </c>
      <c r="U3353">
        <f t="shared" si="52"/>
        <v>28638</v>
      </c>
    </row>
    <row r="3354" spans="1:21" x14ac:dyDescent="0.2">
      <c r="A3354" t="s">
        <v>17894</v>
      </c>
      <c r="B3354" t="s">
        <v>12721</v>
      </c>
      <c r="C3354">
        <v>3526037</v>
      </c>
      <c r="D3354" t="s">
        <v>6858</v>
      </c>
      <c r="E3354" t="s">
        <v>12723</v>
      </c>
      <c r="F3354" t="s">
        <v>6402</v>
      </c>
      <c r="G3354">
        <v>3298</v>
      </c>
      <c r="H3354">
        <v>5120</v>
      </c>
      <c r="I3354">
        <v>0</v>
      </c>
      <c r="J3354">
        <v>1</v>
      </c>
      <c r="K3354">
        <v>0</v>
      </c>
      <c r="L3354" t="s">
        <v>6403</v>
      </c>
      <c r="M3354">
        <v>2018</v>
      </c>
      <c r="N3354" t="s">
        <v>6404</v>
      </c>
      <c r="O3354">
        <v>99</v>
      </c>
      <c r="P3354">
        <v>1</v>
      </c>
      <c r="Q3354" t="s">
        <v>15830</v>
      </c>
      <c r="R3354" t="s">
        <v>7734</v>
      </c>
      <c r="S3354" t="s">
        <v>7734</v>
      </c>
      <c r="T3354" t="s">
        <v>1306</v>
      </c>
      <c r="U3354">
        <f t="shared" si="52"/>
        <v>28638</v>
      </c>
    </row>
    <row r="3355" spans="1:21" x14ac:dyDescent="0.2">
      <c r="A3355" t="s">
        <v>17896</v>
      </c>
      <c r="B3355" t="s">
        <v>12721</v>
      </c>
      <c r="C3355">
        <v>3526037</v>
      </c>
      <c r="D3355" t="s">
        <v>17897</v>
      </c>
      <c r="E3355" t="s">
        <v>12839</v>
      </c>
      <c r="F3355" t="s">
        <v>6402</v>
      </c>
      <c r="G3355">
        <v>1963</v>
      </c>
      <c r="H3355">
        <v>4960</v>
      </c>
      <c r="I3355">
        <v>0</v>
      </c>
      <c r="J3355">
        <v>0</v>
      </c>
      <c r="K3355">
        <v>0</v>
      </c>
      <c r="L3355" t="s">
        <v>6403</v>
      </c>
      <c r="M3355">
        <v>2018</v>
      </c>
      <c r="N3355" t="s">
        <v>1985</v>
      </c>
      <c r="O3355">
        <v>99</v>
      </c>
      <c r="P3355">
        <v>1</v>
      </c>
      <c r="Q3355" t="s">
        <v>15830</v>
      </c>
      <c r="R3355" t="s">
        <v>7734</v>
      </c>
      <c r="S3355" t="s">
        <v>7734</v>
      </c>
      <c r="T3355" t="s">
        <v>22861</v>
      </c>
      <c r="U3355">
        <f t="shared" si="52"/>
        <v>28638</v>
      </c>
    </row>
    <row r="3356" spans="1:21" x14ac:dyDescent="0.2">
      <c r="A3356" t="s">
        <v>17896</v>
      </c>
      <c r="B3356" t="s">
        <v>12721</v>
      </c>
      <c r="C3356">
        <v>3526037</v>
      </c>
      <c r="D3356" t="s">
        <v>6427</v>
      </c>
      <c r="E3356" t="s">
        <v>8671</v>
      </c>
      <c r="F3356" t="s">
        <v>6402</v>
      </c>
      <c r="G3356">
        <v>2997</v>
      </c>
      <c r="H3356">
        <v>4960</v>
      </c>
      <c r="I3356">
        <v>0</v>
      </c>
      <c r="J3356">
        <v>1</v>
      </c>
      <c r="K3356">
        <v>0</v>
      </c>
      <c r="L3356" t="s">
        <v>6403</v>
      </c>
      <c r="M3356">
        <v>2018</v>
      </c>
      <c r="N3356" t="s">
        <v>1985</v>
      </c>
      <c r="O3356">
        <v>99</v>
      </c>
      <c r="P3356">
        <v>1</v>
      </c>
      <c r="Q3356" t="s">
        <v>15830</v>
      </c>
      <c r="R3356" t="s">
        <v>7734</v>
      </c>
      <c r="S3356" t="s">
        <v>7734</v>
      </c>
      <c r="T3356" t="s">
        <v>5783</v>
      </c>
      <c r="U3356">
        <f t="shared" si="52"/>
        <v>28638</v>
      </c>
    </row>
    <row r="3357" spans="1:21" x14ac:dyDescent="0.2">
      <c r="A3357" t="s">
        <v>17898</v>
      </c>
      <c r="B3357" t="s">
        <v>12741</v>
      </c>
      <c r="C3357">
        <v>3558004</v>
      </c>
      <c r="D3357" t="s">
        <v>7484</v>
      </c>
      <c r="E3357" t="s">
        <v>6441</v>
      </c>
      <c r="F3357" t="s">
        <v>6402</v>
      </c>
      <c r="G3357">
        <v>3088</v>
      </c>
      <c r="H3357">
        <v>172523</v>
      </c>
      <c r="I3357">
        <v>0</v>
      </c>
      <c r="J3357">
        <v>0</v>
      </c>
      <c r="K3357">
        <v>0</v>
      </c>
      <c r="L3357" t="s">
        <v>6409</v>
      </c>
      <c r="M3357">
        <v>2018</v>
      </c>
      <c r="N3357" t="s">
        <v>1463</v>
      </c>
      <c r="O3357">
        <v>99</v>
      </c>
      <c r="P3357">
        <v>5</v>
      </c>
      <c r="Q3357" t="s">
        <v>15830</v>
      </c>
      <c r="R3357" t="s">
        <v>7734</v>
      </c>
      <c r="S3357" t="s">
        <v>7734</v>
      </c>
      <c r="T3357" t="s">
        <v>22862</v>
      </c>
      <c r="U3357">
        <f t="shared" si="52"/>
        <v>172523</v>
      </c>
    </row>
    <row r="3358" spans="1:21" x14ac:dyDescent="0.2">
      <c r="A3358" t="s">
        <v>17898</v>
      </c>
      <c r="B3358" t="s">
        <v>12741</v>
      </c>
      <c r="C3358">
        <v>3558004</v>
      </c>
      <c r="D3358" t="s">
        <v>7550</v>
      </c>
      <c r="E3358" t="s">
        <v>17899</v>
      </c>
      <c r="F3358" t="s">
        <v>6402</v>
      </c>
      <c r="G3358">
        <v>7710</v>
      </c>
      <c r="H3358">
        <v>172523</v>
      </c>
      <c r="I3358">
        <v>0</v>
      </c>
      <c r="J3358">
        <v>0</v>
      </c>
      <c r="K3358">
        <v>0</v>
      </c>
      <c r="L3358" t="s">
        <v>6409</v>
      </c>
      <c r="M3358">
        <v>2018</v>
      </c>
      <c r="N3358" t="s">
        <v>1463</v>
      </c>
      <c r="O3358">
        <v>99</v>
      </c>
      <c r="P3358">
        <v>5</v>
      </c>
      <c r="Q3358" t="s">
        <v>15830</v>
      </c>
      <c r="R3358" t="s">
        <v>7734</v>
      </c>
      <c r="S3358" t="s">
        <v>7734</v>
      </c>
      <c r="T3358" t="s">
        <v>22863</v>
      </c>
      <c r="U3358">
        <f t="shared" si="52"/>
        <v>172523</v>
      </c>
    </row>
    <row r="3359" spans="1:21" x14ac:dyDescent="0.2">
      <c r="A3359" t="s">
        <v>17898</v>
      </c>
      <c r="B3359" t="s">
        <v>12741</v>
      </c>
      <c r="C3359">
        <v>3558004</v>
      </c>
      <c r="D3359" t="s">
        <v>6439</v>
      </c>
      <c r="E3359" t="s">
        <v>9640</v>
      </c>
      <c r="F3359" t="s">
        <v>6402</v>
      </c>
      <c r="G3359">
        <v>6633</v>
      </c>
      <c r="H3359">
        <v>172523</v>
      </c>
      <c r="I3359">
        <v>0</v>
      </c>
      <c r="J3359">
        <v>0</v>
      </c>
      <c r="K3359">
        <v>0</v>
      </c>
      <c r="L3359" t="s">
        <v>6409</v>
      </c>
      <c r="M3359">
        <v>2018</v>
      </c>
      <c r="N3359" t="s">
        <v>1463</v>
      </c>
      <c r="O3359">
        <v>99</v>
      </c>
      <c r="P3359">
        <v>5</v>
      </c>
      <c r="Q3359" t="s">
        <v>15830</v>
      </c>
      <c r="R3359" t="s">
        <v>7734</v>
      </c>
      <c r="S3359" t="s">
        <v>7734</v>
      </c>
      <c r="T3359" t="s">
        <v>22864</v>
      </c>
      <c r="U3359">
        <f t="shared" si="52"/>
        <v>172523</v>
      </c>
    </row>
    <row r="3360" spans="1:21" x14ac:dyDescent="0.2">
      <c r="A3360" t="s">
        <v>17898</v>
      </c>
      <c r="B3360" t="s">
        <v>12741</v>
      </c>
      <c r="C3360">
        <v>3558004</v>
      </c>
      <c r="D3360" t="s">
        <v>6796</v>
      </c>
      <c r="E3360" t="s">
        <v>6872</v>
      </c>
      <c r="F3360" t="s">
        <v>6402</v>
      </c>
      <c r="G3360">
        <v>11692</v>
      </c>
      <c r="H3360">
        <v>172523</v>
      </c>
      <c r="I3360">
        <v>1</v>
      </c>
      <c r="J3360">
        <v>1</v>
      </c>
      <c r="K3360">
        <v>0</v>
      </c>
      <c r="L3360" t="s">
        <v>6409</v>
      </c>
      <c r="M3360">
        <v>2018</v>
      </c>
      <c r="N3360" t="s">
        <v>1463</v>
      </c>
      <c r="O3360">
        <v>99</v>
      </c>
      <c r="P3360">
        <v>5</v>
      </c>
      <c r="Q3360" t="s">
        <v>15830</v>
      </c>
      <c r="R3360" t="s">
        <v>7734</v>
      </c>
      <c r="S3360" t="s">
        <v>7734</v>
      </c>
      <c r="T3360" t="s">
        <v>22865</v>
      </c>
      <c r="U3360">
        <f t="shared" si="52"/>
        <v>172523</v>
      </c>
    </row>
    <row r="3361" spans="1:21" x14ac:dyDescent="0.2">
      <c r="A3361" t="s">
        <v>17898</v>
      </c>
      <c r="B3361" t="s">
        <v>12741</v>
      </c>
      <c r="C3361">
        <v>3558004</v>
      </c>
      <c r="D3361" t="s">
        <v>7621</v>
      </c>
      <c r="E3361" t="s">
        <v>7386</v>
      </c>
      <c r="F3361" t="s">
        <v>6402</v>
      </c>
      <c r="G3361">
        <v>3129</v>
      </c>
      <c r="H3361">
        <v>172523</v>
      </c>
      <c r="I3361">
        <v>0</v>
      </c>
      <c r="J3361">
        <v>0</v>
      </c>
      <c r="K3361">
        <v>0</v>
      </c>
      <c r="L3361" t="s">
        <v>6409</v>
      </c>
      <c r="M3361">
        <v>2018</v>
      </c>
      <c r="N3361" t="s">
        <v>1463</v>
      </c>
      <c r="O3361">
        <v>99</v>
      </c>
      <c r="P3361">
        <v>5</v>
      </c>
      <c r="Q3361" t="s">
        <v>15830</v>
      </c>
      <c r="R3361" t="s">
        <v>7734</v>
      </c>
      <c r="S3361" t="s">
        <v>7734</v>
      </c>
      <c r="T3361" t="s">
        <v>22866</v>
      </c>
      <c r="U3361">
        <f t="shared" si="52"/>
        <v>172523</v>
      </c>
    </row>
    <row r="3362" spans="1:21" x14ac:dyDescent="0.2">
      <c r="A3362" t="s">
        <v>17898</v>
      </c>
      <c r="B3362" t="s">
        <v>12741</v>
      </c>
      <c r="C3362">
        <v>3558004</v>
      </c>
      <c r="D3362" t="s">
        <v>11696</v>
      </c>
      <c r="E3362" t="s">
        <v>17900</v>
      </c>
      <c r="F3362" t="s">
        <v>6402</v>
      </c>
      <c r="G3362">
        <v>4451</v>
      </c>
      <c r="H3362">
        <v>172523</v>
      </c>
      <c r="I3362">
        <v>0</v>
      </c>
      <c r="J3362">
        <v>0</v>
      </c>
      <c r="K3362">
        <v>0</v>
      </c>
      <c r="L3362" t="s">
        <v>6409</v>
      </c>
      <c r="M3362">
        <v>2018</v>
      </c>
      <c r="N3362" t="s">
        <v>1463</v>
      </c>
      <c r="O3362">
        <v>99</v>
      </c>
      <c r="P3362">
        <v>5</v>
      </c>
      <c r="Q3362" t="s">
        <v>15830</v>
      </c>
      <c r="R3362" t="s">
        <v>7734</v>
      </c>
      <c r="S3362" t="s">
        <v>7734</v>
      </c>
      <c r="T3362" t="s">
        <v>22867</v>
      </c>
      <c r="U3362">
        <f t="shared" si="52"/>
        <v>172523</v>
      </c>
    </row>
    <row r="3363" spans="1:21" x14ac:dyDescent="0.2">
      <c r="A3363" t="s">
        <v>17898</v>
      </c>
      <c r="B3363" t="s">
        <v>12741</v>
      </c>
      <c r="C3363">
        <v>3558004</v>
      </c>
      <c r="D3363" t="s">
        <v>7891</v>
      </c>
      <c r="E3363" t="s">
        <v>12782</v>
      </c>
      <c r="F3363" t="s">
        <v>6402</v>
      </c>
      <c r="G3363">
        <v>3767</v>
      </c>
      <c r="H3363">
        <v>172523</v>
      </c>
      <c r="I3363">
        <v>0</v>
      </c>
      <c r="J3363">
        <v>0</v>
      </c>
      <c r="K3363">
        <v>0</v>
      </c>
      <c r="L3363" t="s">
        <v>6409</v>
      </c>
      <c r="M3363">
        <v>2018</v>
      </c>
      <c r="N3363" t="s">
        <v>1463</v>
      </c>
      <c r="O3363">
        <v>99</v>
      </c>
      <c r="P3363">
        <v>5</v>
      </c>
      <c r="Q3363" t="s">
        <v>15830</v>
      </c>
      <c r="R3363" t="s">
        <v>7734</v>
      </c>
      <c r="S3363" t="s">
        <v>7734</v>
      </c>
      <c r="T3363" t="s">
        <v>20242</v>
      </c>
      <c r="U3363">
        <f t="shared" si="52"/>
        <v>172523</v>
      </c>
    </row>
    <row r="3364" spans="1:21" x14ac:dyDescent="0.2">
      <c r="A3364" t="s">
        <v>17898</v>
      </c>
      <c r="B3364" t="s">
        <v>12741</v>
      </c>
      <c r="C3364">
        <v>3558004</v>
      </c>
      <c r="D3364" t="s">
        <v>6908</v>
      </c>
      <c r="E3364" t="s">
        <v>17901</v>
      </c>
      <c r="F3364" t="s">
        <v>6402</v>
      </c>
      <c r="G3364">
        <v>7930</v>
      </c>
      <c r="H3364">
        <v>172523</v>
      </c>
      <c r="I3364">
        <v>0</v>
      </c>
      <c r="J3364">
        <v>0</v>
      </c>
      <c r="K3364">
        <v>0</v>
      </c>
      <c r="L3364" t="s">
        <v>6409</v>
      </c>
      <c r="M3364">
        <v>2018</v>
      </c>
      <c r="N3364" t="s">
        <v>1463</v>
      </c>
      <c r="O3364">
        <v>99</v>
      </c>
      <c r="P3364">
        <v>5</v>
      </c>
      <c r="Q3364" t="s">
        <v>15830</v>
      </c>
      <c r="R3364" t="s">
        <v>7734</v>
      </c>
      <c r="S3364" t="s">
        <v>7734</v>
      </c>
      <c r="T3364" t="s">
        <v>22868</v>
      </c>
      <c r="U3364">
        <f t="shared" si="52"/>
        <v>172523</v>
      </c>
    </row>
    <row r="3365" spans="1:21" x14ac:dyDescent="0.2">
      <c r="A3365" t="s">
        <v>17898</v>
      </c>
      <c r="B3365" t="s">
        <v>12741</v>
      </c>
      <c r="C3365">
        <v>3558004</v>
      </c>
      <c r="D3365" t="s">
        <v>6411</v>
      </c>
      <c r="E3365" t="s">
        <v>12749</v>
      </c>
      <c r="F3365" t="s">
        <v>6402</v>
      </c>
      <c r="G3365">
        <v>11074</v>
      </c>
      <c r="H3365">
        <v>172523</v>
      </c>
      <c r="I3365">
        <v>0</v>
      </c>
      <c r="J3365">
        <v>1</v>
      </c>
      <c r="K3365">
        <v>0</v>
      </c>
      <c r="L3365" t="s">
        <v>6403</v>
      </c>
      <c r="M3365">
        <v>2018</v>
      </c>
      <c r="N3365" t="s">
        <v>1463</v>
      </c>
      <c r="O3365">
        <v>99</v>
      </c>
      <c r="P3365">
        <v>5</v>
      </c>
      <c r="Q3365" t="s">
        <v>15830</v>
      </c>
      <c r="R3365" t="s">
        <v>7734</v>
      </c>
      <c r="S3365" t="s">
        <v>7734</v>
      </c>
      <c r="T3365" t="s">
        <v>5811</v>
      </c>
      <c r="U3365">
        <f t="shared" si="52"/>
        <v>172523</v>
      </c>
    </row>
    <row r="3366" spans="1:21" x14ac:dyDescent="0.2">
      <c r="A3366" t="s">
        <v>17898</v>
      </c>
      <c r="B3366" t="s">
        <v>12741</v>
      </c>
      <c r="C3366">
        <v>3558004</v>
      </c>
      <c r="D3366" t="s">
        <v>6411</v>
      </c>
      <c r="E3366" t="s">
        <v>17902</v>
      </c>
      <c r="F3366" t="s">
        <v>6402</v>
      </c>
      <c r="G3366">
        <v>6877</v>
      </c>
      <c r="H3366">
        <v>172523</v>
      </c>
      <c r="I3366">
        <v>0</v>
      </c>
      <c r="J3366">
        <v>0</v>
      </c>
      <c r="K3366">
        <v>0</v>
      </c>
      <c r="L3366" t="s">
        <v>6403</v>
      </c>
      <c r="M3366">
        <v>2018</v>
      </c>
      <c r="N3366" t="s">
        <v>1463</v>
      </c>
      <c r="O3366">
        <v>99</v>
      </c>
      <c r="P3366">
        <v>5</v>
      </c>
      <c r="Q3366" t="s">
        <v>15830</v>
      </c>
      <c r="R3366" t="s">
        <v>7734</v>
      </c>
      <c r="S3366" t="s">
        <v>7734</v>
      </c>
      <c r="T3366" t="s">
        <v>22869</v>
      </c>
      <c r="U3366">
        <f t="shared" si="52"/>
        <v>172523</v>
      </c>
    </row>
    <row r="3367" spans="1:21" x14ac:dyDescent="0.2">
      <c r="A3367" t="s">
        <v>17898</v>
      </c>
      <c r="B3367" t="s">
        <v>12741</v>
      </c>
      <c r="C3367">
        <v>3558004</v>
      </c>
      <c r="D3367" t="s">
        <v>6714</v>
      </c>
      <c r="E3367" t="s">
        <v>12756</v>
      </c>
      <c r="F3367" t="s">
        <v>6402</v>
      </c>
      <c r="G3367">
        <v>11718</v>
      </c>
      <c r="H3367">
        <v>172523</v>
      </c>
      <c r="I3367">
        <v>1</v>
      </c>
      <c r="J3367">
        <v>1</v>
      </c>
      <c r="K3367">
        <v>0</v>
      </c>
      <c r="L3367" t="s">
        <v>6403</v>
      </c>
      <c r="M3367">
        <v>2018</v>
      </c>
      <c r="N3367" t="s">
        <v>1463</v>
      </c>
      <c r="O3367">
        <v>99</v>
      </c>
      <c r="P3367">
        <v>5</v>
      </c>
      <c r="Q3367" t="s">
        <v>15830</v>
      </c>
      <c r="R3367" t="s">
        <v>7734</v>
      </c>
      <c r="S3367" t="s">
        <v>7734</v>
      </c>
      <c r="T3367" t="s">
        <v>5808</v>
      </c>
      <c r="U3367">
        <f t="shared" si="52"/>
        <v>172523</v>
      </c>
    </row>
    <row r="3368" spans="1:21" x14ac:dyDescent="0.2">
      <c r="A3368" t="s">
        <v>17898</v>
      </c>
      <c r="B3368" t="s">
        <v>12741</v>
      </c>
      <c r="C3368">
        <v>3558004</v>
      </c>
      <c r="D3368" t="s">
        <v>6496</v>
      </c>
      <c r="E3368" t="s">
        <v>7180</v>
      </c>
      <c r="F3368" t="s">
        <v>6402</v>
      </c>
      <c r="G3368">
        <v>8807</v>
      </c>
      <c r="H3368">
        <v>172523</v>
      </c>
      <c r="I3368">
        <v>1</v>
      </c>
      <c r="J3368">
        <v>0</v>
      </c>
      <c r="K3368">
        <v>0</v>
      </c>
      <c r="L3368" t="s">
        <v>6403</v>
      </c>
      <c r="M3368">
        <v>2018</v>
      </c>
      <c r="N3368" t="s">
        <v>1463</v>
      </c>
      <c r="O3368">
        <v>99</v>
      </c>
      <c r="P3368">
        <v>5</v>
      </c>
      <c r="Q3368" t="s">
        <v>15830</v>
      </c>
      <c r="R3368" t="s">
        <v>7734</v>
      </c>
      <c r="S3368" t="s">
        <v>7734</v>
      </c>
      <c r="T3368" t="s">
        <v>22870</v>
      </c>
      <c r="U3368">
        <f t="shared" si="52"/>
        <v>172523</v>
      </c>
    </row>
    <row r="3369" spans="1:21" x14ac:dyDescent="0.2">
      <c r="A3369" t="s">
        <v>17898</v>
      </c>
      <c r="B3369" t="s">
        <v>12741</v>
      </c>
      <c r="C3369">
        <v>3558004</v>
      </c>
      <c r="D3369" t="s">
        <v>6493</v>
      </c>
      <c r="E3369" t="s">
        <v>9957</v>
      </c>
      <c r="F3369" t="s">
        <v>6402</v>
      </c>
      <c r="G3369">
        <v>4411</v>
      </c>
      <c r="H3369">
        <v>172523</v>
      </c>
      <c r="I3369">
        <v>0</v>
      </c>
      <c r="J3369">
        <v>0</v>
      </c>
      <c r="K3369">
        <v>0</v>
      </c>
      <c r="L3369" t="s">
        <v>6403</v>
      </c>
      <c r="M3369">
        <v>2018</v>
      </c>
      <c r="N3369" t="s">
        <v>1463</v>
      </c>
      <c r="O3369">
        <v>99</v>
      </c>
      <c r="P3369">
        <v>5</v>
      </c>
      <c r="Q3369" t="s">
        <v>15830</v>
      </c>
      <c r="R3369" t="s">
        <v>7734</v>
      </c>
      <c r="S3369" t="s">
        <v>7734</v>
      </c>
      <c r="T3369" t="s">
        <v>22871</v>
      </c>
      <c r="U3369">
        <f t="shared" si="52"/>
        <v>172523</v>
      </c>
    </row>
    <row r="3370" spans="1:21" x14ac:dyDescent="0.2">
      <c r="A3370" t="s">
        <v>17898</v>
      </c>
      <c r="B3370" t="s">
        <v>12741</v>
      </c>
      <c r="C3370">
        <v>3558004</v>
      </c>
      <c r="D3370" t="s">
        <v>17903</v>
      </c>
      <c r="E3370" t="s">
        <v>12793</v>
      </c>
      <c r="F3370" t="s">
        <v>6402</v>
      </c>
      <c r="G3370">
        <v>3216</v>
      </c>
      <c r="H3370">
        <v>172523</v>
      </c>
      <c r="I3370">
        <v>0</v>
      </c>
      <c r="J3370">
        <v>0</v>
      </c>
      <c r="K3370">
        <v>0</v>
      </c>
      <c r="L3370" t="s">
        <v>6403</v>
      </c>
      <c r="M3370">
        <v>2018</v>
      </c>
      <c r="N3370" t="s">
        <v>1463</v>
      </c>
      <c r="O3370">
        <v>99</v>
      </c>
      <c r="P3370">
        <v>5</v>
      </c>
      <c r="Q3370" t="s">
        <v>15830</v>
      </c>
      <c r="R3370" t="s">
        <v>7734</v>
      </c>
      <c r="S3370" t="s">
        <v>7734</v>
      </c>
      <c r="T3370" t="s">
        <v>22872</v>
      </c>
      <c r="U3370">
        <f t="shared" si="52"/>
        <v>172523</v>
      </c>
    </row>
    <row r="3371" spans="1:21" x14ac:dyDescent="0.2">
      <c r="A3371" t="s">
        <v>17898</v>
      </c>
      <c r="B3371" t="s">
        <v>12741</v>
      </c>
      <c r="C3371">
        <v>3558004</v>
      </c>
      <c r="D3371" t="s">
        <v>7023</v>
      </c>
      <c r="E3371" t="s">
        <v>17904</v>
      </c>
      <c r="F3371" t="s">
        <v>6402</v>
      </c>
      <c r="G3371">
        <v>2826</v>
      </c>
      <c r="H3371">
        <v>172523</v>
      </c>
      <c r="I3371">
        <v>0</v>
      </c>
      <c r="J3371">
        <v>0</v>
      </c>
      <c r="K3371">
        <v>0</v>
      </c>
      <c r="L3371" t="s">
        <v>6403</v>
      </c>
      <c r="M3371">
        <v>2018</v>
      </c>
      <c r="N3371" t="s">
        <v>1463</v>
      </c>
      <c r="O3371">
        <v>99</v>
      </c>
      <c r="P3371">
        <v>5</v>
      </c>
      <c r="Q3371" t="s">
        <v>15830</v>
      </c>
      <c r="R3371" t="s">
        <v>7734</v>
      </c>
      <c r="S3371" t="s">
        <v>7734</v>
      </c>
      <c r="T3371" t="s">
        <v>22873</v>
      </c>
      <c r="U3371">
        <f t="shared" si="52"/>
        <v>172523</v>
      </c>
    </row>
    <row r="3372" spans="1:21" x14ac:dyDescent="0.2">
      <c r="A3372" t="s">
        <v>17898</v>
      </c>
      <c r="B3372" t="s">
        <v>12741</v>
      </c>
      <c r="C3372">
        <v>3558004</v>
      </c>
      <c r="D3372" t="s">
        <v>17905</v>
      </c>
      <c r="E3372" t="s">
        <v>12762</v>
      </c>
      <c r="F3372" t="s">
        <v>6402</v>
      </c>
      <c r="G3372">
        <v>6098</v>
      </c>
      <c r="H3372">
        <v>172523</v>
      </c>
      <c r="I3372">
        <v>0</v>
      </c>
      <c r="J3372">
        <v>0</v>
      </c>
      <c r="K3372">
        <v>0</v>
      </c>
      <c r="L3372" t="s">
        <v>6403</v>
      </c>
      <c r="M3372">
        <v>2018</v>
      </c>
      <c r="N3372" t="s">
        <v>1463</v>
      </c>
      <c r="O3372">
        <v>99</v>
      </c>
      <c r="P3372">
        <v>5</v>
      </c>
      <c r="Q3372" t="s">
        <v>15830</v>
      </c>
      <c r="R3372" t="s">
        <v>7734</v>
      </c>
      <c r="S3372" t="s">
        <v>7734</v>
      </c>
      <c r="T3372" t="s">
        <v>22874</v>
      </c>
      <c r="U3372">
        <f t="shared" si="52"/>
        <v>172523</v>
      </c>
    </row>
    <row r="3373" spans="1:21" x14ac:dyDescent="0.2">
      <c r="A3373" t="s">
        <v>17898</v>
      </c>
      <c r="B3373" t="s">
        <v>12741</v>
      </c>
      <c r="C3373">
        <v>3558004</v>
      </c>
      <c r="D3373" t="s">
        <v>7498</v>
      </c>
      <c r="E3373" t="s">
        <v>17906</v>
      </c>
      <c r="F3373" t="s">
        <v>6402</v>
      </c>
      <c r="G3373">
        <v>2906</v>
      </c>
      <c r="H3373">
        <v>172523</v>
      </c>
      <c r="I3373">
        <v>0</v>
      </c>
      <c r="J3373">
        <v>0</v>
      </c>
      <c r="K3373">
        <v>0</v>
      </c>
      <c r="L3373" t="s">
        <v>6403</v>
      </c>
      <c r="M3373">
        <v>2018</v>
      </c>
      <c r="N3373" t="s">
        <v>1463</v>
      </c>
      <c r="O3373">
        <v>99</v>
      </c>
      <c r="P3373">
        <v>5</v>
      </c>
      <c r="Q3373" t="s">
        <v>15830</v>
      </c>
      <c r="R3373" t="s">
        <v>7734</v>
      </c>
      <c r="S3373" t="s">
        <v>7734</v>
      </c>
      <c r="T3373" t="s">
        <v>22875</v>
      </c>
      <c r="U3373">
        <f t="shared" si="52"/>
        <v>172523</v>
      </c>
    </row>
    <row r="3374" spans="1:21" x14ac:dyDescent="0.2">
      <c r="A3374" t="s">
        <v>17898</v>
      </c>
      <c r="B3374" t="s">
        <v>12741</v>
      </c>
      <c r="C3374">
        <v>3558004</v>
      </c>
      <c r="D3374" t="s">
        <v>11713</v>
      </c>
      <c r="E3374" t="s">
        <v>17907</v>
      </c>
      <c r="F3374" t="s">
        <v>6402</v>
      </c>
      <c r="G3374">
        <v>14745</v>
      </c>
      <c r="H3374">
        <v>172523</v>
      </c>
      <c r="I3374">
        <v>1</v>
      </c>
      <c r="J3374">
        <v>1</v>
      </c>
      <c r="K3374">
        <v>0</v>
      </c>
      <c r="L3374" t="s">
        <v>6403</v>
      </c>
      <c r="M3374">
        <v>2018</v>
      </c>
      <c r="N3374" t="s">
        <v>1463</v>
      </c>
      <c r="O3374">
        <v>99</v>
      </c>
      <c r="P3374">
        <v>5</v>
      </c>
      <c r="Q3374" t="s">
        <v>15830</v>
      </c>
      <c r="R3374" t="s">
        <v>7734</v>
      </c>
      <c r="S3374" t="s">
        <v>7734</v>
      </c>
      <c r="T3374" t="s">
        <v>22876</v>
      </c>
      <c r="U3374">
        <f t="shared" si="52"/>
        <v>172523</v>
      </c>
    </row>
    <row r="3375" spans="1:21" x14ac:dyDescent="0.2">
      <c r="A3375" t="s">
        <v>17898</v>
      </c>
      <c r="B3375" t="s">
        <v>12741</v>
      </c>
      <c r="C3375">
        <v>3558004</v>
      </c>
      <c r="D3375" t="s">
        <v>6783</v>
      </c>
      <c r="E3375" t="s">
        <v>15899</v>
      </c>
      <c r="F3375" t="s">
        <v>6402</v>
      </c>
      <c r="G3375">
        <v>2486</v>
      </c>
      <c r="H3375">
        <v>172523</v>
      </c>
      <c r="I3375">
        <v>0</v>
      </c>
      <c r="J3375">
        <v>0</v>
      </c>
      <c r="K3375">
        <v>0</v>
      </c>
      <c r="L3375" t="s">
        <v>6403</v>
      </c>
      <c r="M3375">
        <v>2018</v>
      </c>
      <c r="N3375" t="s">
        <v>1463</v>
      </c>
      <c r="O3375">
        <v>99</v>
      </c>
      <c r="P3375">
        <v>5</v>
      </c>
      <c r="Q3375" t="s">
        <v>15830</v>
      </c>
      <c r="R3375" t="s">
        <v>7734</v>
      </c>
      <c r="S3375" t="s">
        <v>7734</v>
      </c>
      <c r="T3375" t="s">
        <v>22877</v>
      </c>
      <c r="U3375">
        <f t="shared" si="52"/>
        <v>172523</v>
      </c>
    </row>
    <row r="3376" spans="1:21" x14ac:dyDescent="0.2">
      <c r="A3376" t="s">
        <v>17898</v>
      </c>
      <c r="B3376" t="s">
        <v>12741</v>
      </c>
      <c r="C3376">
        <v>3558004</v>
      </c>
      <c r="D3376" t="s">
        <v>17908</v>
      </c>
      <c r="E3376" t="s">
        <v>15714</v>
      </c>
      <c r="F3376" t="s">
        <v>6402</v>
      </c>
      <c r="G3376">
        <v>3145</v>
      </c>
      <c r="H3376">
        <v>172523</v>
      </c>
      <c r="I3376">
        <v>0</v>
      </c>
      <c r="J3376">
        <v>0</v>
      </c>
      <c r="K3376">
        <v>0</v>
      </c>
      <c r="L3376" t="s">
        <v>6403</v>
      </c>
      <c r="M3376">
        <v>2018</v>
      </c>
      <c r="N3376" t="s">
        <v>1463</v>
      </c>
      <c r="O3376">
        <v>99</v>
      </c>
      <c r="P3376">
        <v>5</v>
      </c>
      <c r="Q3376" t="s">
        <v>15830</v>
      </c>
      <c r="R3376" t="s">
        <v>7734</v>
      </c>
      <c r="S3376" t="s">
        <v>7734</v>
      </c>
      <c r="T3376" t="s">
        <v>22878</v>
      </c>
      <c r="U3376">
        <f t="shared" si="52"/>
        <v>172523</v>
      </c>
    </row>
    <row r="3377" spans="1:21" x14ac:dyDescent="0.2">
      <c r="A3377" t="s">
        <v>17898</v>
      </c>
      <c r="B3377" t="s">
        <v>12741</v>
      </c>
      <c r="C3377">
        <v>3558004</v>
      </c>
      <c r="D3377" t="s">
        <v>6632</v>
      </c>
      <c r="E3377" t="s">
        <v>17909</v>
      </c>
      <c r="F3377" t="s">
        <v>6402</v>
      </c>
      <c r="G3377">
        <v>8212</v>
      </c>
      <c r="H3377">
        <v>172523</v>
      </c>
      <c r="I3377">
        <v>0</v>
      </c>
      <c r="J3377">
        <v>0</v>
      </c>
      <c r="K3377">
        <v>0</v>
      </c>
      <c r="L3377" t="s">
        <v>6403</v>
      </c>
      <c r="M3377">
        <v>2018</v>
      </c>
      <c r="N3377" t="s">
        <v>1463</v>
      </c>
      <c r="O3377">
        <v>99</v>
      </c>
      <c r="P3377">
        <v>5</v>
      </c>
      <c r="Q3377" t="s">
        <v>15830</v>
      </c>
      <c r="R3377" t="s">
        <v>7734</v>
      </c>
      <c r="S3377" t="s">
        <v>7734</v>
      </c>
      <c r="T3377" t="s">
        <v>22879</v>
      </c>
      <c r="U3377">
        <f t="shared" si="52"/>
        <v>172523</v>
      </c>
    </row>
    <row r="3378" spans="1:21" x14ac:dyDescent="0.2">
      <c r="A3378" t="s">
        <v>17898</v>
      </c>
      <c r="B3378" t="s">
        <v>12741</v>
      </c>
      <c r="C3378">
        <v>3558004</v>
      </c>
      <c r="D3378" t="s">
        <v>6493</v>
      </c>
      <c r="E3378" t="s">
        <v>17910</v>
      </c>
      <c r="F3378" t="s">
        <v>6402</v>
      </c>
      <c r="G3378">
        <v>5904</v>
      </c>
      <c r="H3378">
        <v>172523</v>
      </c>
      <c r="I3378">
        <v>0</v>
      </c>
      <c r="J3378">
        <v>0</v>
      </c>
      <c r="K3378">
        <v>0</v>
      </c>
      <c r="L3378" t="s">
        <v>6403</v>
      </c>
      <c r="M3378">
        <v>2018</v>
      </c>
      <c r="N3378" t="s">
        <v>1463</v>
      </c>
      <c r="O3378">
        <v>99</v>
      </c>
      <c r="P3378">
        <v>5</v>
      </c>
      <c r="Q3378" t="s">
        <v>15830</v>
      </c>
      <c r="R3378" t="s">
        <v>7734</v>
      </c>
      <c r="S3378" t="s">
        <v>7734</v>
      </c>
      <c r="T3378" t="s">
        <v>22880</v>
      </c>
      <c r="U3378">
        <f t="shared" si="52"/>
        <v>172523</v>
      </c>
    </row>
    <row r="3379" spans="1:21" x14ac:dyDescent="0.2">
      <c r="A3379" t="s">
        <v>17898</v>
      </c>
      <c r="B3379" t="s">
        <v>12741</v>
      </c>
      <c r="C3379">
        <v>3558004</v>
      </c>
      <c r="D3379" t="s">
        <v>6518</v>
      </c>
      <c r="E3379" t="s">
        <v>17911</v>
      </c>
      <c r="F3379" t="s">
        <v>6402</v>
      </c>
      <c r="G3379">
        <v>5065</v>
      </c>
      <c r="H3379">
        <v>172523</v>
      </c>
      <c r="I3379">
        <v>0</v>
      </c>
      <c r="J3379">
        <v>0</v>
      </c>
      <c r="K3379">
        <v>0</v>
      </c>
      <c r="L3379" t="s">
        <v>6403</v>
      </c>
      <c r="M3379">
        <v>2018</v>
      </c>
      <c r="N3379" t="s">
        <v>1463</v>
      </c>
      <c r="O3379">
        <v>99</v>
      </c>
      <c r="P3379">
        <v>5</v>
      </c>
      <c r="Q3379" t="s">
        <v>15830</v>
      </c>
      <c r="R3379" t="s">
        <v>7734</v>
      </c>
      <c r="S3379" t="s">
        <v>7734</v>
      </c>
      <c r="T3379" t="s">
        <v>22881</v>
      </c>
      <c r="U3379">
        <f t="shared" si="52"/>
        <v>172523</v>
      </c>
    </row>
    <row r="3380" spans="1:21" x14ac:dyDescent="0.2">
      <c r="A3380" t="s">
        <v>17898</v>
      </c>
      <c r="B3380" t="s">
        <v>12741</v>
      </c>
      <c r="C3380">
        <v>3558004</v>
      </c>
      <c r="D3380" t="s">
        <v>6550</v>
      </c>
      <c r="E3380" t="s">
        <v>12573</v>
      </c>
      <c r="F3380" t="s">
        <v>6402</v>
      </c>
      <c r="G3380">
        <v>5314</v>
      </c>
      <c r="H3380">
        <v>172523</v>
      </c>
      <c r="I3380">
        <v>0</v>
      </c>
      <c r="J3380">
        <v>0</v>
      </c>
      <c r="K3380">
        <v>0</v>
      </c>
      <c r="L3380" t="s">
        <v>6403</v>
      </c>
      <c r="M3380">
        <v>2018</v>
      </c>
      <c r="N3380" t="s">
        <v>1463</v>
      </c>
      <c r="O3380">
        <v>99</v>
      </c>
      <c r="P3380">
        <v>5</v>
      </c>
      <c r="Q3380" t="s">
        <v>15830</v>
      </c>
      <c r="R3380" t="s">
        <v>7734</v>
      </c>
      <c r="S3380" t="s">
        <v>7734</v>
      </c>
      <c r="T3380" t="s">
        <v>22882</v>
      </c>
      <c r="U3380">
        <f t="shared" si="52"/>
        <v>172523</v>
      </c>
    </row>
    <row r="3381" spans="1:21" x14ac:dyDescent="0.2">
      <c r="A3381" t="s">
        <v>17898</v>
      </c>
      <c r="B3381" t="s">
        <v>12741</v>
      </c>
      <c r="C3381">
        <v>3558004</v>
      </c>
      <c r="D3381" t="s">
        <v>7022</v>
      </c>
      <c r="E3381" t="s">
        <v>17912</v>
      </c>
      <c r="F3381" t="s">
        <v>6402</v>
      </c>
      <c r="G3381">
        <v>973</v>
      </c>
      <c r="H3381">
        <v>172523</v>
      </c>
      <c r="I3381">
        <v>0</v>
      </c>
      <c r="J3381">
        <v>0</v>
      </c>
      <c r="K3381">
        <v>0</v>
      </c>
      <c r="L3381" t="s">
        <v>6403</v>
      </c>
      <c r="M3381">
        <v>2018</v>
      </c>
      <c r="N3381" t="s">
        <v>1463</v>
      </c>
      <c r="O3381">
        <v>99</v>
      </c>
      <c r="P3381">
        <v>5</v>
      </c>
      <c r="Q3381" t="s">
        <v>15830</v>
      </c>
      <c r="R3381" t="s">
        <v>7734</v>
      </c>
      <c r="S3381" t="s">
        <v>7734</v>
      </c>
      <c r="T3381" t="s">
        <v>22883</v>
      </c>
      <c r="U3381">
        <f t="shared" si="52"/>
        <v>172523</v>
      </c>
    </row>
    <row r="3382" spans="1:21" x14ac:dyDescent="0.2">
      <c r="A3382" t="s">
        <v>17898</v>
      </c>
      <c r="B3382" t="s">
        <v>12741</v>
      </c>
      <c r="C3382">
        <v>3558004</v>
      </c>
      <c r="D3382" t="s">
        <v>12744</v>
      </c>
      <c r="E3382" t="s">
        <v>12745</v>
      </c>
      <c r="F3382" t="s">
        <v>6402</v>
      </c>
      <c r="G3382">
        <v>20346</v>
      </c>
      <c r="H3382">
        <v>172523</v>
      </c>
      <c r="I3382">
        <v>0</v>
      </c>
      <c r="J3382">
        <v>1</v>
      </c>
      <c r="K3382">
        <v>0</v>
      </c>
      <c r="L3382" t="s">
        <v>6403</v>
      </c>
      <c r="M3382">
        <v>2018</v>
      </c>
      <c r="N3382" t="s">
        <v>1463</v>
      </c>
      <c r="O3382">
        <v>99</v>
      </c>
      <c r="P3382">
        <v>5</v>
      </c>
      <c r="Q3382" t="s">
        <v>15830</v>
      </c>
      <c r="R3382" t="s">
        <v>7734</v>
      </c>
      <c r="S3382" t="s">
        <v>7734</v>
      </c>
      <c r="T3382" t="s">
        <v>1312</v>
      </c>
      <c r="U3382">
        <f t="shared" si="52"/>
        <v>172523</v>
      </c>
    </row>
    <row r="3383" spans="1:21" x14ac:dyDescent="0.2">
      <c r="A3383" t="s">
        <v>17913</v>
      </c>
      <c r="B3383" t="s">
        <v>12741</v>
      </c>
      <c r="C3383">
        <v>3558004</v>
      </c>
      <c r="D3383" t="s">
        <v>6820</v>
      </c>
      <c r="E3383" t="s">
        <v>8036</v>
      </c>
      <c r="F3383" t="s">
        <v>6402</v>
      </c>
      <c r="G3383">
        <v>1225</v>
      </c>
      <c r="H3383">
        <v>5012</v>
      </c>
      <c r="I3383">
        <v>0</v>
      </c>
      <c r="J3383">
        <v>0</v>
      </c>
      <c r="K3383">
        <v>0</v>
      </c>
      <c r="L3383" t="s">
        <v>6403</v>
      </c>
      <c r="M3383">
        <v>2018</v>
      </c>
      <c r="N3383" t="s">
        <v>1463</v>
      </c>
      <c r="O3383" t="s">
        <v>17914</v>
      </c>
      <c r="P3383">
        <v>1</v>
      </c>
      <c r="Q3383" t="s">
        <v>15830</v>
      </c>
      <c r="R3383" t="s">
        <v>7734</v>
      </c>
      <c r="S3383" t="s">
        <v>7734</v>
      </c>
      <c r="T3383" t="s">
        <v>22884</v>
      </c>
      <c r="U3383">
        <f t="shared" si="52"/>
        <v>172523</v>
      </c>
    </row>
    <row r="3384" spans="1:21" x14ac:dyDescent="0.2">
      <c r="A3384" t="s">
        <v>17913</v>
      </c>
      <c r="B3384" t="s">
        <v>12741</v>
      </c>
      <c r="C3384">
        <v>3558004</v>
      </c>
      <c r="D3384" t="s">
        <v>6857</v>
      </c>
      <c r="E3384" t="s">
        <v>11065</v>
      </c>
      <c r="F3384" t="s">
        <v>6402</v>
      </c>
      <c r="G3384">
        <v>2956</v>
      </c>
      <c r="H3384">
        <v>5012</v>
      </c>
      <c r="I3384">
        <v>1</v>
      </c>
      <c r="J3384">
        <v>1</v>
      </c>
      <c r="K3384">
        <v>0</v>
      </c>
      <c r="L3384" t="s">
        <v>6403</v>
      </c>
      <c r="M3384">
        <v>2018</v>
      </c>
      <c r="N3384" t="s">
        <v>1463</v>
      </c>
      <c r="O3384" t="s">
        <v>17914</v>
      </c>
      <c r="P3384">
        <v>1</v>
      </c>
      <c r="Q3384" t="s">
        <v>15830</v>
      </c>
      <c r="R3384" t="s">
        <v>7734</v>
      </c>
      <c r="S3384" t="s">
        <v>7734</v>
      </c>
      <c r="T3384" t="s">
        <v>5807</v>
      </c>
      <c r="U3384">
        <f t="shared" si="52"/>
        <v>172523</v>
      </c>
    </row>
    <row r="3385" spans="1:21" x14ac:dyDescent="0.2">
      <c r="A3385" t="s">
        <v>17913</v>
      </c>
      <c r="B3385" t="s">
        <v>12741</v>
      </c>
      <c r="C3385">
        <v>3558004</v>
      </c>
      <c r="D3385" t="s">
        <v>12000</v>
      </c>
      <c r="E3385" t="s">
        <v>7325</v>
      </c>
      <c r="F3385" t="s">
        <v>6402</v>
      </c>
      <c r="G3385">
        <v>323</v>
      </c>
      <c r="H3385">
        <v>5012</v>
      </c>
      <c r="I3385">
        <v>0</v>
      </c>
      <c r="J3385">
        <v>0</v>
      </c>
      <c r="K3385">
        <v>0</v>
      </c>
      <c r="L3385" t="s">
        <v>6403</v>
      </c>
      <c r="M3385">
        <v>2018</v>
      </c>
      <c r="N3385" t="s">
        <v>1463</v>
      </c>
      <c r="O3385" t="s">
        <v>17914</v>
      </c>
      <c r="P3385">
        <v>1</v>
      </c>
      <c r="Q3385" t="s">
        <v>15830</v>
      </c>
      <c r="R3385" t="s">
        <v>7734</v>
      </c>
      <c r="S3385" t="s">
        <v>7734</v>
      </c>
      <c r="T3385" t="s">
        <v>22885</v>
      </c>
      <c r="U3385">
        <f t="shared" si="52"/>
        <v>172523</v>
      </c>
    </row>
    <row r="3386" spans="1:21" x14ac:dyDescent="0.2">
      <c r="A3386" t="s">
        <v>17913</v>
      </c>
      <c r="B3386" t="s">
        <v>12741</v>
      </c>
      <c r="C3386">
        <v>3558004</v>
      </c>
      <c r="D3386" t="s">
        <v>6956</v>
      </c>
      <c r="E3386" t="s">
        <v>12775</v>
      </c>
      <c r="F3386" t="s">
        <v>6402</v>
      </c>
      <c r="G3386">
        <v>508</v>
      </c>
      <c r="H3386">
        <v>5012</v>
      </c>
      <c r="I3386">
        <v>0</v>
      </c>
      <c r="J3386">
        <v>0</v>
      </c>
      <c r="K3386">
        <v>0</v>
      </c>
      <c r="L3386" t="s">
        <v>6403</v>
      </c>
      <c r="M3386">
        <v>2018</v>
      </c>
      <c r="N3386" t="s">
        <v>1463</v>
      </c>
      <c r="O3386" t="s">
        <v>17914</v>
      </c>
      <c r="P3386">
        <v>1</v>
      </c>
      <c r="Q3386" t="s">
        <v>15830</v>
      </c>
      <c r="R3386" t="s">
        <v>7734</v>
      </c>
      <c r="S3386" t="s">
        <v>7734</v>
      </c>
      <c r="T3386" t="s">
        <v>20238</v>
      </c>
      <c r="U3386">
        <f t="shared" si="52"/>
        <v>172523</v>
      </c>
    </row>
    <row r="3387" spans="1:21" x14ac:dyDescent="0.2">
      <c r="A3387" t="s">
        <v>17915</v>
      </c>
      <c r="B3387" t="s">
        <v>12741</v>
      </c>
      <c r="C3387">
        <v>3558004</v>
      </c>
      <c r="D3387" t="s">
        <v>7671</v>
      </c>
      <c r="E3387" t="s">
        <v>12777</v>
      </c>
      <c r="F3387" t="s">
        <v>6402</v>
      </c>
      <c r="G3387">
        <v>3381</v>
      </c>
      <c r="H3387">
        <v>6778</v>
      </c>
      <c r="I3387">
        <v>0</v>
      </c>
      <c r="J3387">
        <v>1</v>
      </c>
      <c r="K3387">
        <v>0</v>
      </c>
      <c r="L3387" t="s">
        <v>6403</v>
      </c>
      <c r="M3387">
        <v>2018</v>
      </c>
      <c r="N3387" t="s">
        <v>1463</v>
      </c>
      <c r="O3387" t="s">
        <v>7833</v>
      </c>
      <c r="P3387">
        <v>1</v>
      </c>
      <c r="Q3387" t="s">
        <v>15830</v>
      </c>
      <c r="R3387" t="s">
        <v>7734</v>
      </c>
      <c r="S3387" t="s">
        <v>7734</v>
      </c>
      <c r="T3387" t="s">
        <v>5805</v>
      </c>
      <c r="U3387">
        <f t="shared" si="52"/>
        <v>172523</v>
      </c>
    </row>
    <row r="3388" spans="1:21" x14ac:dyDescent="0.2">
      <c r="A3388" t="s">
        <v>17915</v>
      </c>
      <c r="B3388" t="s">
        <v>12741</v>
      </c>
      <c r="C3388">
        <v>3558004</v>
      </c>
      <c r="D3388" t="s">
        <v>7100</v>
      </c>
      <c r="E3388" t="s">
        <v>17916</v>
      </c>
      <c r="F3388" t="s">
        <v>6402</v>
      </c>
      <c r="G3388">
        <v>694</v>
      </c>
      <c r="H3388">
        <v>6778</v>
      </c>
      <c r="I3388">
        <v>0</v>
      </c>
      <c r="J3388">
        <v>0</v>
      </c>
      <c r="K3388">
        <v>0</v>
      </c>
      <c r="L3388" t="s">
        <v>6403</v>
      </c>
      <c r="M3388">
        <v>2018</v>
      </c>
      <c r="N3388" t="s">
        <v>1463</v>
      </c>
      <c r="O3388" t="s">
        <v>7833</v>
      </c>
      <c r="P3388">
        <v>1</v>
      </c>
      <c r="Q3388" t="s">
        <v>15830</v>
      </c>
      <c r="R3388" t="s">
        <v>7734</v>
      </c>
      <c r="S3388" t="s">
        <v>7734</v>
      </c>
      <c r="T3388" t="s">
        <v>22886</v>
      </c>
      <c r="U3388">
        <f t="shared" si="52"/>
        <v>172523</v>
      </c>
    </row>
    <row r="3389" spans="1:21" x14ac:dyDescent="0.2">
      <c r="A3389" t="s">
        <v>17915</v>
      </c>
      <c r="B3389" t="s">
        <v>12741</v>
      </c>
      <c r="C3389">
        <v>3558004</v>
      </c>
      <c r="D3389" t="s">
        <v>7191</v>
      </c>
      <c r="E3389" t="s">
        <v>15785</v>
      </c>
      <c r="F3389" t="s">
        <v>6402</v>
      </c>
      <c r="G3389">
        <v>2703</v>
      </c>
      <c r="H3389">
        <v>6778</v>
      </c>
      <c r="I3389">
        <v>0</v>
      </c>
      <c r="J3389">
        <v>0</v>
      </c>
      <c r="K3389">
        <v>0</v>
      </c>
      <c r="L3389" t="s">
        <v>6403</v>
      </c>
      <c r="M3389">
        <v>2018</v>
      </c>
      <c r="N3389" t="s">
        <v>1463</v>
      </c>
      <c r="O3389" t="s">
        <v>7833</v>
      </c>
      <c r="P3389">
        <v>1</v>
      </c>
      <c r="Q3389" t="s">
        <v>15830</v>
      </c>
      <c r="R3389" t="s">
        <v>7734</v>
      </c>
      <c r="S3389" t="s">
        <v>7734</v>
      </c>
      <c r="T3389" t="s">
        <v>22887</v>
      </c>
      <c r="U3389">
        <f t="shared" si="52"/>
        <v>172523</v>
      </c>
    </row>
    <row r="3390" spans="1:21" x14ac:dyDescent="0.2">
      <c r="A3390" t="s">
        <v>17917</v>
      </c>
      <c r="B3390" t="s">
        <v>12741</v>
      </c>
      <c r="C3390">
        <v>3558004</v>
      </c>
      <c r="D3390" t="s">
        <v>8539</v>
      </c>
      <c r="E3390" t="s">
        <v>17918</v>
      </c>
      <c r="F3390" t="s">
        <v>6402</v>
      </c>
      <c r="G3390">
        <v>1273</v>
      </c>
      <c r="H3390">
        <v>4669</v>
      </c>
      <c r="I3390">
        <v>0</v>
      </c>
      <c r="J3390">
        <v>0</v>
      </c>
      <c r="K3390">
        <v>0</v>
      </c>
      <c r="L3390" t="s">
        <v>6409</v>
      </c>
      <c r="M3390">
        <v>2018</v>
      </c>
      <c r="N3390" t="s">
        <v>1463</v>
      </c>
      <c r="O3390" t="s">
        <v>10624</v>
      </c>
      <c r="P3390">
        <v>1</v>
      </c>
      <c r="Q3390" t="s">
        <v>15830</v>
      </c>
      <c r="R3390" t="s">
        <v>7734</v>
      </c>
      <c r="S3390" t="s">
        <v>7734</v>
      </c>
      <c r="T3390" t="s">
        <v>22888</v>
      </c>
      <c r="U3390">
        <f t="shared" si="52"/>
        <v>172523</v>
      </c>
    </row>
    <row r="3391" spans="1:21" x14ac:dyDescent="0.2">
      <c r="A3391" t="s">
        <v>17917</v>
      </c>
      <c r="B3391" t="s">
        <v>12741</v>
      </c>
      <c r="C3391">
        <v>3558004</v>
      </c>
      <c r="D3391" t="s">
        <v>6609</v>
      </c>
      <c r="E3391" t="s">
        <v>6690</v>
      </c>
      <c r="F3391" t="s">
        <v>6402</v>
      </c>
      <c r="G3391">
        <v>1964</v>
      </c>
      <c r="H3391">
        <v>4669</v>
      </c>
      <c r="I3391">
        <v>0</v>
      </c>
      <c r="J3391">
        <v>1</v>
      </c>
      <c r="K3391">
        <v>0</v>
      </c>
      <c r="L3391" t="s">
        <v>6403</v>
      </c>
      <c r="M3391">
        <v>2018</v>
      </c>
      <c r="N3391" t="s">
        <v>1463</v>
      </c>
      <c r="O3391" t="s">
        <v>10624</v>
      </c>
      <c r="P3391">
        <v>1</v>
      </c>
      <c r="Q3391" t="s">
        <v>15830</v>
      </c>
      <c r="R3391" t="s">
        <v>7734</v>
      </c>
      <c r="S3391" t="s">
        <v>7734</v>
      </c>
      <c r="T3391" t="s">
        <v>1491</v>
      </c>
      <c r="U3391">
        <f t="shared" si="52"/>
        <v>172523</v>
      </c>
    </row>
    <row r="3392" spans="1:21" x14ac:dyDescent="0.2">
      <c r="A3392" t="s">
        <v>17917</v>
      </c>
      <c r="B3392" t="s">
        <v>12741</v>
      </c>
      <c r="C3392">
        <v>3558004</v>
      </c>
      <c r="D3392" t="s">
        <v>6597</v>
      </c>
      <c r="E3392" t="s">
        <v>17919</v>
      </c>
      <c r="F3392" t="s">
        <v>6402</v>
      </c>
      <c r="G3392">
        <v>903</v>
      </c>
      <c r="H3392">
        <v>4669</v>
      </c>
      <c r="I3392">
        <v>0</v>
      </c>
      <c r="J3392">
        <v>0</v>
      </c>
      <c r="K3392">
        <v>0</v>
      </c>
      <c r="L3392" t="s">
        <v>6403</v>
      </c>
      <c r="M3392">
        <v>2018</v>
      </c>
      <c r="N3392" t="s">
        <v>1463</v>
      </c>
      <c r="O3392" t="s">
        <v>10624</v>
      </c>
      <c r="P3392">
        <v>1</v>
      </c>
      <c r="Q3392" t="s">
        <v>15830</v>
      </c>
      <c r="R3392" t="s">
        <v>7734</v>
      </c>
      <c r="S3392" t="s">
        <v>7734</v>
      </c>
      <c r="T3392" t="s">
        <v>22889</v>
      </c>
      <c r="U3392">
        <f t="shared" si="52"/>
        <v>172523</v>
      </c>
    </row>
    <row r="3393" spans="1:21" x14ac:dyDescent="0.2">
      <c r="A3393" t="s">
        <v>17917</v>
      </c>
      <c r="B3393" t="s">
        <v>12741</v>
      </c>
      <c r="C3393">
        <v>3558004</v>
      </c>
      <c r="D3393" t="s">
        <v>7609</v>
      </c>
      <c r="E3393" t="s">
        <v>15460</v>
      </c>
      <c r="F3393" t="s">
        <v>6402</v>
      </c>
      <c r="G3393">
        <v>529</v>
      </c>
      <c r="H3393">
        <v>4669</v>
      </c>
      <c r="I3393">
        <v>0</v>
      </c>
      <c r="J3393">
        <v>0</v>
      </c>
      <c r="K3393">
        <v>0</v>
      </c>
      <c r="L3393" t="s">
        <v>6403</v>
      </c>
      <c r="M3393">
        <v>2018</v>
      </c>
      <c r="N3393" t="s">
        <v>1463</v>
      </c>
      <c r="O3393" t="s">
        <v>10624</v>
      </c>
      <c r="P3393">
        <v>1</v>
      </c>
      <c r="Q3393" t="s">
        <v>15830</v>
      </c>
      <c r="R3393" t="s">
        <v>7734</v>
      </c>
      <c r="S3393" t="s">
        <v>7734</v>
      </c>
      <c r="T3393" t="s">
        <v>22890</v>
      </c>
      <c r="U3393">
        <f t="shared" si="52"/>
        <v>172523</v>
      </c>
    </row>
    <row r="3394" spans="1:21" x14ac:dyDescent="0.2">
      <c r="A3394" t="s">
        <v>17920</v>
      </c>
      <c r="B3394" t="s">
        <v>12741</v>
      </c>
      <c r="C3394">
        <v>3558004</v>
      </c>
      <c r="D3394" t="s">
        <v>7069</v>
      </c>
      <c r="E3394" t="s">
        <v>17921</v>
      </c>
      <c r="F3394" t="s">
        <v>6402</v>
      </c>
      <c r="G3394">
        <v>1327</v>
      </c>
      <c r="H3394">
        <v>4387</v>
      </c>
      <c r="I3394">
        <v>1</v>
      </c>
      <c r="J3394">
        <v>0</v>
      </c>
      <c r="K3394">
        <v>0</v>
      </c>
      <c r="L3394" t="s">
        <v>6409</v>
      </c>
      <c r="M3394">
        <v>2018</v>
      </c>
      <c r="N3394" t="s">
        <v>1463</v>
      </c>
      <c r="O3394" t="s">
        <v>12785</v>
      </c>
      <c r="P3394">
        <v>1</v>
      </c>
      <c r="Q3394" t="s">
        <v>15830</v>
      </c>
      <c r="R3394" t="s">
        <v>7734</v>
      </c>
      <c r="S3394" t="s">
        <v>7734</v>
      </c>
      <c r="T3394" t="s">
        <v>22891</v>
      </c>
      <c r="U3394">
        <f t="shared" ref="U3394:U3457" si="53">_xlfn.MAXIFS($H$2:$H$6695, $C$2:$C$6695,C3394)</f>
        <v>172523</v>
      </c>
    </row>
    <row r="3395" spans="1:21" x14ac:dyDescent="0.2">
      <c r="A3395" t="s">
        <v>17920</v>
      </c>
      <c r="B3395" t="s">
        <v>12741</v>
      </c>
      <c r="C3395">
        <v>3558004</v>
      </c>
      <c r="D3395" t="s">
        <v>10677</v>
      </c>
      <c r="E3395" t="s">
        <v>17922</v>
      </c>
      <c r="F3395" t="s">
        <v>6402</v>
      </c>
      <c r="G3395">
        <v>967</v>
      </c>
      <c r="H3395">
        <v>4387</v>
      </c>
      <c r="I3395">
        <v>0</v>
      </c>
      <c r="J3395">
        <v>0</v>
      </c>
      <c r="K3395">
        <v>0</v>
      </c>
      <c r="L3395" t="s">
        <v>6409</v>
      </c>
      <c r="M3395">
        <v>2018</v>
      </c>
      <c r="N3395" t="s">
        <v>1463</v>
      </c>
      <c r="O3395" t="s">
        <v>12785</v>
      </c>
      <c r="P3395">
        <v>1</v>
      </c>
      <c r="Q3395" t="s">
        <v>15830</v>
      </c>
      <c r="R3395" t="s">
        <v>7734</v>
      </c>
      <c r="S3395" t="s">
        <v>7734</v>
      </c>
      <c r="T3395" t="s">
        <v>22892</v>
      </c>
      <c r="U3395">
        <f t="shared" si="53"/>
        <v>172523</v>
      </c>
    </row>
    <row r="3396" spans="1:21" x14ac:dyDescent="0.2">
      <c r="A3396" t="s">
        <v>17920</v>
      </c>
      <c r="B3396" t="s">
        <v>12741</v>
      </c>
      <c r="C3396">
        <v>3558004</v>
      </c>
      <c r="D3396" t="s">
        <v>7571</v>
      </c>
      <c r="E3396" t="s">
        <v>7291</v>
      </c>
      <c r="F3396" t="s">
        <v>6402</v>
      </c>
      <c r="G3396">
        <v>1427</v>
      </c>
      <c r="H3396">
        <v>4387</v>
      </c>
      <c r="I3396">
        <v>0</v>
      </c>
      <c r="J3396">
        <v>1</v>
      </c>
      <c r="K3396">
        <v>0</v>
      </c>
      <c r="L3396" t="s">
        <v>6403</v>
      </c>
      <c r="M3396">
        <v>2018</v>
      </c>
      <c r="N3396" t="s">
        <v>1463</v>
      </c>
      <c r="O3396" t="s">
        <v>12785</v>
      </c>
      <c r="P3396">
        <v>1</v>
      </c>
      <c r="Q3396" t="s">
        <v>15830</v>
      </c>
      <c r="R3396" t="s">
        <v>7734</v>
      </c>
      <c r="S3396" t="s">
        <v>7734</v>
      </c>
      <c r="T3396" t="s">
        <v>22893</v>
      </c>
      <c r="U3396">
        <f t="shared" si="53"/>
        <v>172523</v>
      </c>
    </row>
    <row r="3397" spans="1:21" x14ac:dyDescent="0.2">
      <c r="A3397" t="s">
        <v>17920</v>
      </c>
      <c r="B3397" t="s">
        <v>12741</v>
      </c>
      <c r="C3397">
        <v>3558004</v>
      </c>
      <c r="D3397" t="s">
        <v>6591</v>
      </c>
      <c r="E3397" t="s">
        <v>15572</v>
      </c>
      <c r="F3397" t="s">
        <v>6402</v>
      </c>
      <c r="G3397">
        <v>312</v>
      </c>
      <c r="H3397">
        <v>4387</v>
      </c>
      <c r="I3397">
        <v>0</v>
      </c>
      <c r="J3397">
        <v>0</v>
      </c>
      <c r="K3397">
        <v>0</v>
      </c>
      <c r="L3397" t="s">
        <v>6403</v>
      </c>
      <c r="M3397">
        <v>2018</v>
      </c>
      <c r="N3397" t="s">
        <v>1463</v>
      </c>
      <c r="O3397" t="s">
        <v>12785</v>
      </c>
      <c r="P3397">
        <v>1</v>
      </c>
      <c r="Q3397" t="s">
        <v>15830</v>
      </c>
      <c r="R3397" t="s">
        <v>7734</v>
      </c>
      <c r="S3397" t="s">
        <v>7734</v>
      </c>
      <c r="T3397" t="s">
        <v>22894</v>
      </c>
      <c r="U3397">
        <f t="shared" si="53"/>
        <v>172523</v>
      </c>
    </row>
    <row r="3398" spans="1:21" x14ac:dyDescent="0.2">
      <c r="A3398" t="s">
        <v>17920</v>
      </c>
      <c r="B3398" t="s">
        <v>12741</v>
      </c>
      <c r="C3398">
        <v>3558004</v>
      </c>
      <c r="D3398" t="s">
        <v>17923</v>
      </c>
      <c r="E3398" t="s">
        <v>17924</v>
      </c>
      <c r="F3398" t="s">
        <v>6402</v>
      </c>
      <c r="G3398">
        <v>354</v>
      </c>
      <c r="H3398">
        <v>4387</v>
      </c>
      <c r="I3398">
        <v>0</v>
      </c>
      <c r="J3398">
        <v>0</v>
      </c>
      <c r="K3398">
        <v>0</v>
      </c>
      <c r="L3398" t="s">
        <v>6403</v>
      </c>
      <c r="M3398">
        <v>2018</v>
      </c>
      <c r="N3398" t="s">
        <v>1463</v>
      </c>
      <c r="O3398" t="s">
        <v>12785</v>
      </c>
      <c r="P3398">
        <v>1</v>
      </c>
      <c r="Q3398" t="s">
        <v>15830</v>
      </c>
      <c r="R3398" t="s">
        <v>7734</v>
      </c>
      <c r="S3398" t="s">
        <v>7734</v>
      </c>
      <c r="T3398" t="s">
        <v>22895</v>
      </c>
      <c r="U3398">
        <f t="shared" si="53"/>
        <v>172523</v>
      </c>
    </row>
    <row r="3399" spans="1:21" x14ac:dyDescent="0.2">
      <c r="A3399" t="s">
        <v>17925</v>
      </c>
      <c r="B3399" t="s">
        <v>12741</v>
      </c>
      <c r="C3399">
        <v>3558004</v>
      </c>
      <c r="D3399" t="s">
        <v>12750</v>
      </c>
      <c r="E3399" t="s">
        <v>12751</v>
      </c>
      <c r="F3399" t="s">
        <v>6402</v>
      </c>
      <c r="G3399">
        <v>1427</v>
      </c>
      <c r="H3399">
        <v>3289</v>
      </c>
      <c r="I3399">
        <v>1</v>
      </c>
      <c r="J3399">
        <v>1</v>
      </c>
      <c r="K3399">
        <v>0</v>
      </c>
      <c r="L3399" t="s">
        <v>6409</v>
      </c>
      <c r="M3399">
        <v>2018</v>
      </c>
      <c r="N3399" t="s">
        <v>1463</v>
      </c>
      <c r="O3399" t="s">
        <v>12791</v>
      </c>
      <c r="P3399">
        <v>1</v>
      </c>
      <c r="Q3399" t="s">
        <v>15830</v>
      </c>
      <c r="R3399" t="s">
        <v>7734</v>
      </c>
      <c r="S3399" t="s">
        <v>7734</v>
      </c>
      <c r="T3399" t="s">
        <v>5810</v>
      </c>
      <c r="U3399">
        <f t="shared" si="53"/>
        <v>172523</v>
      </c>
    </row>
    <row r="3400" spans="1:21" x14ac:dyDescent="0.2">
      <c r="A3400" t="s">
        <v>17925</v>
      </c>
      <c r="B3400" t="s">
        <v>12741</v>
      </c>
      <c r="C3400">
        <v>3558004</v>
      </c>
      <c r="D3400" t="s">
        <v>17926</v>
      </c>
      <c r="E3400" t="s">
        <v>17927</v>
      </c>
      <c r="F3400" t="s">
        <v>6402</v>
      </c>
      <c r="G3400">
        <v>1862</v>
      </c>
      <c r="H3400">
        <v>3289</v>
      </c>
      <c r="I3400">
        <v>0</v>
      </c>
      <c r="J3400">
        <v>0</v>
      </c>
      <c r="K3400">
        <v>0</v>
      </c>
      <c r="L3400" t="s">
        <v>6403</v>
      </c>
      <c r="M3400">
        <v>2018</v>
      </c>
      <c r="N3400" t="s">
        <v>1463</v>
      </c>
      <c r="O3400" t="s">
        <v>12791</v>
      </c>
      <c r="P3400">
        <v>1</v>
      </c>
      <c r="Q3400" t="s">
        <v>15830</v>
      </c>
      <c r="R3400" t="s">
        <v>7734</v>
      </c>
      <c r="S3400" t="s">
        <v>7734</v>
      </c>
      <c r="T3400" t="s">
        <v>22896</v>
      </c>
      <c r="U3400">
        <f t="shared" si="53"/>
        <v>172523</v>
      </c>
    </row>
    <row r="3401" spans="1:21" x14ac:dyDescent="0.2">
      <c r="A3401" t="s">
        <v>17928</v>
      </c>
      <c r="B3401" t="s">
        <v>12741</v>
      </c>
      <c r="C3401">
        <v>3558004</v>
      </c>
      <c r="D3401" t="s">
        <v>7261</v>
      </c>
      <c r="E3401" t="s">
        <v>6609</v>
      </c>
      <c r="F3401" t="s">
        <v>6402</v>
      </c>
      <c r="G3401">
        <v>1042</v>
      </c>
      <c r="H3401">
        <v>7118</v>
      </c>
      <c r="I3401">
        <v>0</v>
      </c>
      <c r="J3401">
        <v>0</v>
      </c>
      <c r="K3401">
        <v>0</v>
      </c>
      <c r="L3401" t="s">
        <v>6409</v>
      </c>
      <c r="M3401">
        <v>2018</v>
      </c>
      <c r="N3401" t="s">
        <v>1463</v>
      </c>
      <c r="O3401" t="s">
        <v>12797</v>
      </c>
      <c r="P3401">
        <v>1</v>
      </c>
      <c r="Q3401" t="s">
        <v>15830</v>
      </c>
      <c r="R3401" t="s">
        <v>7734</v>
      </c>
      <c r="S3401" t="s">
        <v>7734</v>
      </c>
      <c r="T3401" t="s">
        <v>22897</v>
      </c>
      <c r="U3401">
        <f t="shared" si="53"/>
        <v>172523</v>
      </c>
    </row>
    <row r="3402" spans="1:21" x14ac:dyDescent="0.2">
      <c r="A3402" t="s">
        <v>17928</v>
      </c>
      <c r="B3402" t="s">
        <v>12741</v>
      </c>
      <c r="C3402">
        <v>3558004</v>
      </c>
      <c r="D3402" t="s">
        <v>6609</v>
      </c>
      <c r="E3402" t="s">
        <v>15345</v>
      </c>
      <c r="F3402" t="s">
        <v>6402</v>
      </c>
      <c r="G3402">
        <v>3143</v>
      </c>
      <c r="H3402">
        <v>7118</v>
      </c>
      <c r="I3402">
        <v>1</v>
      </c>
      <c r="J3402">
        <v>1</v>
      </c>
      <c r="K3402">
        <v>0</v>
      </c>
      <c r="L3402" t="s">
        <v>6403</v>
      </c>
      <c r="M3402">
        <v>2018</v>
      </c>
      <c r="N3402" t="s">
        <v>1463</v>
      </c>
      <c r="O3402" t="s">
        <v>12797</v>
      </c>
      <c r="P3402">
        <v>1</v>
      </c>
      <c r="Q3402" t="s">
        <v>15830</v>
      </c>
      <c r="R3402" t="s">
        <v>7734</v>
      </c>
      <c r="S3402" t="s">
        <v>7734</v>
      </c>
      <c r="T3402" t="s">
        <v>22898</v>
      </c>
      <c r="U3402">
        <f t="shared" si="53"/>
        <v>172523</v>
      </c>
    </row>
    <row r="3403" spans="1:21" x14ac:dyDescent="0.2">
      <c r="A3403" t="s">
        <v>17928</v>
      </c>
      <c r="B3403" t="s">
        <v>12741</v>
      </c>
      <c r="C3403">
        <v>3558004</v>
      </c>
      <c r="D3403" t="s">
        <v>17929</v>
      </c>
      <c r="E3403" t="s">
        <v>15306</v>
      </c>
      <c r="F3403" t="s">
        <v>6402</v>
      </c>
      <c r="G3403">
        <v>2933</v>
      </c>
      <c r="H3403">
        <v>7118</v>
      </c>
      <c r="I3403">
        <v>0</v>
      </c>
      <c r="J3403">
        <v>0</v>
      </c>
      <c r="K3403">
        <v>0</v>
      </c>
      <c r="L3403" t="s">
        <v>6403</v>
      </c>
      <c r="M3403">
        <v>2018</v>
      </c>
      <c r="N3403" t="s">
        <v>1463</v>
      </c>
      <c r="O3403" t="s">
        <v>12797</v>
      </c>
      <c r="P3403">
        <v>1</v>
      </c>
      <c r="Q3403" t="s">
        <v>15830</v>
      </c>
      <c r="R3403" t="s">
        <v>7734</v>
      </c>
      <c r="S3403" t="s">
        <v>7734</v>
      </c>
      <c r="T3403" t="s">
        <v>22899</v>
      </c>
      <c r="U3403">
        <f t="shared" si="53"/>
        <v>172523</v>
      </c>
    </row>
    <row r="3404" spans="1:21" x14ac:dyDescent="0.2">
      <c r="A3404" t="s">
        <v>17930</v>
      </c>
      <c r="B3404" t="s">
        <v>12741</v>
      </c>
      <c r="C3404">
        <v>3558004</v>
      </c>
      <c r="D3404" t="s">
        <v>9345</v>
      </c>
      <c r="E3404" t="s">
        <v>7092</v>
      </c>
      <c r="F3404" t="s">
        <v>6402</v>
      </c>
      <c r="G3404">
        <v>2752</v>
      </c>
      <c r="H3404">
        <v>5914</v>
      </c>
      <c r="I3404">
        <v>0</v>
      </c>
      <c r="J3404">
        <v>1</v>
      </c>
      <c r="K3404">
        <v>0</v>
      </c>
      <c r="L3404" t="s">
        <v>6409</v>
      </c>
      <c r="M3404">
        <v>2018</v>
      </c>
      <c r="N3404" t="s">
        <v>1463</v>
      </c>
      <c r="O3404" t="s">
        <v>12803</v>
      </c>
      <c r="P3404">
        <v>1</v>
      </c>
      <c r="Q3404" t="s">
        <v>15830</v>
      </c>
      <c r="R3404" t="s">
        <v>7734</v>
      </c>
      <c r="S3404" t="s">
        <v>7734</v>
      </c>
      <c r="T3404" t="s">
        <v>5796</v>
      </c>
      <c r="U3404">
        <f t="shared" si="53"/>
        <v>172523</v>
      </c>
    </row>
    <row r="3405" spans="1:21" x14ac:dyDescent="0.2">
      <c r="A3405" t="s">
        <v>17930</v>
      </c>
      <c r="B3405" t="s">
        <v>12741</v>
      </c>
      <c r="C3405">
        <v>3558004</v>
      </c>
      <c r="D3405" t="s">
        <v>7022</v>
      </c>
      <c r="E3405" t="s">
        <v>17931</v>
      </c>
      <c r="F3405" t="s">
        <v>6402</v>
      </c>
      <c r="G3405">
        <v>1901</v>
      </c>
      <c r="H3405">
        <v>5914</v>
      </c>
      <c r="I3405">
        <v>0</v>
      </c>
      <c r="J3405">
        <v>0</v>
      </c>
      <c r="K3405">
        <v>0</v>
      </c>
      <c r="L3405" t="s">
        <v>6403</v>
      </c>
      <c r="M3405">
        <v>2018</v>
      </c>
      <c r="N3405" t="s">
        <v>1463</v>
      </c>
      <c r="O3405" t="s">
        <v>12803</v>
      </c>
      <c r="P3405">
        <v>1</v>
      </c>
      <c r="Q3405" t="s">
        <v>15830</v>
      </c>
      <c r="R3405" t="s">
        <v>7734</v>
      </c>
      <c r="S3405" t="s">
        <v>7734</v>
      </c>
      <c r="T3405" t="s">
        <v>22900</v>
      </c>
      <c r="U3405">
        <f t="shared" si="53"/>
        <v>172523</v>
      </c>
    </row>
    <row r="3406" spans="1:21" x14ac:dyDescent="0.2">
      <c r="A3406" t="s">
        <v>17930</v>
      </c>
      <c r="B3406" t="s">
        <v>12741</v>
      </c>
      <c r="C3406">
        <v>3558004</v>
      </c>
      <c r="D3406" t="s">
        <v>6442</v>
      </c>
      <c r="E3406" t="s">
        <v>17932</v>
      </c>
      <c r="F3406" t="s">
        <v>6402</v>
      </c>
      <c r="G3406">
        <v>1261</v>
      </c>
      <c r="H3406">
        <v>5914</v>
      </c>
      <c r="I3406">
        <v>1</v>
      </c>
      <c r="J3406">
        <v>0</v>
      </c>
      <c r="K3406">
        <v>0</v>
      </c>
      <c r="L3406" t="s">
        <v>6403</v>
      </c>
      <c r="M3406">
        <v>2018</v>
      </c>
      <c r="N3406" t="s">
        <v>1463</v>
      </c>
      <c r="O3406" t="s">
        <v>12803</v>
      </c>
      <c r="P3406">
        <v>1</v>
      </c>
      <c r="Q3406" t="s">
        <v>15830</v>
      </c>
      <c r="R3406" t="s">
        <v>7734</v>
      </c>
      <c r="S3406" t="s">
        <v>7734</v>
      </c>
      <c r="T3406" t="s">
        <v>22901</v>
      </c>
      <c r="U3406">
        <f t="shared" si="53"/>
        <v>172523</v>
      </c>
    </row>
    <row r="3407" spans="1:21" x14ac:dyDescent="0.2">
      <c r="A3407" t="s">
        <v>17933</v>
      </c>
      <c r="B3407" t="s">
        <v>12741</v>
      </c>
      <c r="C3407">
        <v>3558004</v>
      </c>
      <c r="D3407" t="s">
        <v>17934</v>
      </c>
      <c r="E3407" t="s">
        <v>17935</v>
      </c>
      <c r="F3407" t="s">
        <v>6402</v>
      </c>
      <c r="G3407">
        <v>792</v>
      </c>
      <c r="H3407">
        <v>41108</v>
      </c>
      <c r="I3407">
        <v>0</v>
      </c>
      <c r="J3407">
        <v>0</v>
      </c>
      <c r="K3407">
        <v>0</v>
      </c>
      <c r="L3407" t="s">
        <v>6409</v>
      </c>
      <c r="M3407">
        <v>2018</v>
      </c>
      <c r="N3407" t="s">
        <v>6404</v>
      </c>
      <c r="O3407">
        <v>99</v>
      </c>
      <c r="P3407">
        <v>1</v>
      </c>
      <c r="Q3407" t="s">
        <v>15830</v>
      </c>
      <c r="R3407" t="s">
        <v>7734</v>
      </c>
      <c r="S3407" t="s">
        <v>7734</v>
      </c>
      <c r="T3407" t="s">
        <v>22902</v>
      </c>
      <c r="U3407">
        <f t="shared" si="53"/>
        <v>172523</v>
      </c>
    </row>
    <row r="3408" spans="1:21" x14ac:dyDescent="0.2">
      <c r="A3408" t="s">
        <v>17933</v>
      </c>
      <c r="B3408" t="s">
        <v>12741</v>
      </c>
      <c r="C3408">
        <v>3558004</v>
      </c>
      <c r="D3408" t="s">
        <v>10824</v>
      </c>
      <c r="E3408" t="s">
        <v>14909</v>
      </c>
      <c r="F3408" t="s">
        <v>6402</v>
      </c>
      <c r="G3408">
        <v>5816</v>
      </c>
      <c r="H3408">
        <v>41108</v>
      </c>
      <c r="I3408">
        <v>0</v>
      </c>
      <c r="J3408">
        <v>0</v>
      </c>
      <c r="K3408">
        <v>0</v>
      </c>
      <c r="L3408" t="s">
        <v>6403</v>
      </c>
      <c r="M3408">
        <v>2018</v>
      </c>
      <c r="N3408" t="s">
        <v>6404</v>
      </c>
      <c r="O3408">
        <v>99</v>
      </c>
      <c r="P3408">
        <v>1</v>
      </c>
      <c r="Q3408" t="s">
        <v>15830</v>
      </c>
      <c r="R3408" t="s">
        <v>7734</v>
      </c>
      <c r="S3408" t="s">
        <v>7734</v>
      </c>
      <c r="T3408" t="s">
        <v>22903</v>
      </c>
      <c r="U3408">
        <f t="shared" si="53"/>
        <v>172523</v>
      </c>
    </row>
    <row r="3409" spans="1:21" x14ac:dyDescent="0.2">
      <c r="A3409" t="s">
        <v>17933</v>
      </c>
      <c r="B3409" t="s">
        <v>12741</v>
      </c>
      <c r="C3409">
        <v>3558004</v>
      </c>
      <c r="D3409" t="s">
        <v>6485</v>
      </c>
      <c r="E3409" t="s">
        <v>17936</v>
      </c>
      <c r="F3409" t="s">
        <v>6402</v>
      </c>
      <c r="G3409">
        <v>151</v>
      </c>
      <c r="H3409">
        <v>41108</v>
      </c>
      <c r="I3409">
        <v>0</v>
      </c>
      <c r="J3409">
        <v>0</v>
      </c>
      <c r="K3409">
        <v>0</v>
      </c>
      <c r="L3409" t="s">
        <v>6403</v>
      </c>
      <c r="M3409">
        <v>2018</v>
      </c>
      <c r="N3409" t="s">
        <v>6404</v>
      </c>
      <c r="O3409">
        <v>99</v>
      </c>
      <c r="P3409">
        <v>1</v>
      </c>
      <c r="Q3409" t="s">
        <v>15830</v>
      </c>
      <c r="R3409" t="s">
        <v>7734</v>
      </c>
      <c r="S3409" t="s">
        <v>7734</v>
      </c>
      <c r="T3409" t="s">
        <v>22904</v>
      </c>
      <c r="U3409">
        <f t="shared" si="53"/>
        <v>172523</v>
      </c>
    </row>
    <row r="3410" spans="1:21" x14ac:dyDescent="0.2">
      <c r="A3410" t="s">
        <v>17933</v>
      </c>
      <c r="B3410" t="s">
        <v>12741</v>
      </c>
      <c r="C3410">
        <v>3558004</v>
      </c>
      <c r="D3410" t="s">
        <v>7465</v>
      </c>
      <c r="E3410" t="s">
        <v>17937</v>
      </c>
      <c r="F3410" t="s">
        <v>6402</v>
      </c>
      <c r="G3410">
        <v>895</v>
      </c>
      <c r="H3410">
        <v>41108</v>
      </c>
      <c r="I3410">
        <v>0</v>
      </c>
      <c r="J3410">
        <v>0</v>
      </c>
      <c r="K3410">
        <v>0</v>
      </c>
      <c r="L3410" t="s">
        <v>6403</v>
      </c>
      <c r="M3410">
        <v>2018</v>
      </c>
      <c r="N3410" t="s">
        <v>6404</v>
      </c>
      <c r="O3410">
        <v>99</v>
      </c>
      <c r="P3410">
        <v>1</v>
      </c>
      <c r="Q3410" t="s">
        <v>15830</v>
      </c>
      <c r="R3410" t="s">
        <v>7734</v>
      </c>
      <c r="S3410" t="s">
        <v>7734</v>
      </c>
      <c r="T3410" t="s">
        <v>22905</v>
      </c>
      <c r="U3410">
        <f t="shared" si="53"/>
        <v>172523</v>
      </c>
    </row>
    <row r="3411" spans="1:21" x14ac:dyDescent="0.2">
      <c r="A3411" t="s">
        <v>17933</v>
      </c>
      <c r="B3411" t="s">
        <v>12741</v>
      </c>
      <c r="C3411">
        <v>3558004</v>
      </c>
      <c r="D3411" t="s">
        <v>6493</v>
      </c>
      <c r="E3411" t="s">
        <v>15476</v>
      </c>
      <c r="F3411" t="s">
        <v>6402</v>
      </c>
      <c r="G3411">
        <v>189</v>
      </c>
      <c r="H3411">
        <v>41108</v>
      </c>
      <c r="I3411">
        <v>0</v>
      </c>
      <c r="J3411">
        <v>0</v>
      </c>
      <c r="K3411">
        <v>0</v>
      </c>
      <c r="L3411" t="s">
        <v>6403</v>
      </c>
      <c r="M3411">
        <v>2018</v>
      </c>
      <c r="N3411" t="s">
        <v>6404</v>
      </c>
      <c r="O3411">
        <v>99</v>
      </c>
      <c r="P3411">
        <v>1</v>
      </c>
      <c r="Q3411" t="s">
        <v>15830</v>
      </c>
      <c r="R3411" t="s">
        <v>7734</v>
      </c>
      <c r="S3411" t="s">
        <v>7734</v>
      </c>
      <c r="T3411" t="s">
        <v>22906</v>
      </c>
      <c r="U3411">
        <f t="shared" si="53"/>
        <v>172523</v>
      </c>
    </row>
    <row r="3412" spans="1:21" x14ac:dyDescent="0.2">
      <c r="A3412" t="s">
        <v>17933</v>
      </c>
      <c r="B3412" t="s">
        <v>12741</v>
      </c>
      <c r="C3412">
        <v>3558004</v>
      </c>
      <c r="D3412" t="s">
        <v>6766</v>
      </c>
      <c r="E3412" t="s">
        <v>17938</v>
      </c>
      <c r="F3412" t="s">
        <v>6402</v>
      </c>
      <c r="G3412">
        <v>40</v>
      </c>
      <c r="H3412">
        <v>41108</v>
      </c>
      <c r="I3412">
        <v>0</v>
      </c>
      <c r="J3412">
        <v>0</v>
      </c>
      <c r="K3412">
        <v>0</v>
      </c>
      <c r="L3412" t="s">
        <v>6403</v>
      </c>
      <c r="M3412">
        <v>2018</v>
      </c>
      <c r="N3412" t="s">
        <v>6404</v>
      </c>
      <c r="O3412">
        <v>99</v>
      </c>
      <c r="P3412">
        <v>1</v>
      </c>
      <c r="Q3412" t="s">
        <v>15830</v>
      </c>
      <c r="R3412" t="s">
        <v>7734</v>
      </c>
      <c r="S3412" t="s">
        <v>7734</v>
      </c>
      <c r="T3412" t="s">
        <v>22907</v>
      </c>
      <c r="U3412">
        <f t="shared" si="53"/>
        <v>172523</v>
      </c>
    </row>
    <row r="3413" spans="1:21" x14ac:dyDescent="0.2">
      <c r="A3413" t="s">
        <v>17933</v>
      </c>
      <c r="B3413" t="s">
        <v>12741</v>
      </c>
      <c r="C3413">
        <v>3558004</v>
      </c>
      <c r="D3413" t="s">
        <v>6792</v>
      </c>
      <c r="E3413" t="s">
        <v>12760</v>
      </c>
      <c r="F3413" t="s">
        <v>6402</v>
      </c>
      <c r="G3413">
        <v>5155</v>
      </c>
      <c r="H3413">
        <v>41108</v>
      </c>
      <c r="I3413">
        <v>0</v>
      </c>
      <c r="J3413">
        <v>0</v>
      </c>
      <c r="K3413">
        <v>0</v>
      </c>
      <c r="L3413" t="s">
        <v>6403</v>
      </c>
      <c r="M3413">
        <v>2018</v>
      </c>
      <c r="N3413" t="s">
        <v>6404</v>
      </c>
      <c r="O3413">
        <v>99</v>
      </c>
      <c r="P3413">
        <v>1</v>
      </c>
      <c r="Q3413" t="s">
        <v>15830</v>
      </c>
      <c r="R3413" t="s">
        <v>7734</v>
      </c>
      <c r="S3413" t="s">
        <v>7734</v>
      </c>
      <c r="T3413" t="s">
        <v>5819</v>
      </c>
      <c r="U3413">
        <f t="shared" si="53"/>
        <v>172523</v>
      </c>
    </row>
    <row r="3414" spans="1:21" x14ac:dyDescent="0.2">
      <c r="A3414" t="s">
        <v>17933</v>
      </c>
      <c r="B3414" t="s">
        <v>12741</v>
      </c>
      <c r="C3414">
        <v>3558004</v>
      </c>
      <c r="D3414" t="s">
        <v>6809</v>
      </c>
      <c r="E3414" t="s">
        <v>7395</v>
      </c>
      <c r="F3414" t="s">
        <v>6402</v>
      </c>
      <c r="G3414">
        <v>13940</v>
      </c>
      <c r="H3414">
        <v>41108</v>
      </c>
      <c r="I3414">
        <v>0</v>
      </c>
      <c r="J3414">
        <v>1</v>
      </c>
      <c r="K3414">
        <v>0</v>
      </c>
      <c r="L3414" t="s">
        <v>6403</v>
      </c>
      <c r="M3414">
        <v>2018</v>
      </c>
      <c r="N3414" t="s">
        <v>6404</v>
      </c>
      <c r="O3414">
        <v>99</v>
      </c>
      <c r="P3414">
        <v>1</v>
      </c>
      <c r="Q3414" t="s">
        <v>15830</v>
      </c>
      <c r="R3414" t="s">
        <v>7734</v>
      </c>
      <c r="S3414" t="s">
        <v>7734</v>
      </c>
      <c r="T3414" t="s">
        <v>22908</v>
      </c>
      <c r="U3414">
        <f t="shared" si="53"/>
        <v>172523</v>
      </c>
    </row>
    <row r="3415" spans="1:21" x14ac:dyDescent="0.2">
      <c r="A3415" t="s">
        <v>17933</v>
      </c>
      <c r="B3415" t="s">
        <v>12741</v>
      </c>
      <c r="C3415">
        <v>3558004</v>
      </c>
      <c r="D3415" t="s">
        <v>6738</v>
      </c>
      <c r="E3415" t="s">
        <v>17939</v>
      </c>
      <c r="F3415" t="s">
        <v>6402</v>
      </c>
      <c r="G3415">
        <v>708</v>
      </c>
      <c r="H3415">
        <v>41108</v>
      </c>
      <c r="I3415">
        <v>0</v>
      </c>
      <c r="J3415">
        <v>0</v>
      </c>
      <c r="K3415">
        <v>0</v>
      </c>
      <c r="L3415" t="s">
        <v>6403</v>
      </c>
      <c r="M3415">
        <v>2018</v>
      </c>
      <c r="N3415" t="s">
        <v>6404</v>
      </c>
      <c r="O3415">
        <v>99</v>
      </c>
      <c r="P3415">
        <v>1</v>
      </c>
      <c r="Q3415" t="s">
        <v>15830</v>
      </c>
      <c r="R3415" t="s">
        <v>7734</v>
      </c>
      <c r="S3415" t="s">
        <v>7734</v>
      </c>
      <c r="T3415" t="s">
        <v>22909</v>
      </c>
      <c r="U3415">
        <f t="shared" si="53"/>
        <v>172523</v>
      </c>
    </row>
    <row r="3416" spans="1:21" x14ac:dyDescent="0.2">
      <c r="A3416" t="s">
        <v>17933</v>
      </c>
      <c r="B3416" t="s">
        <v>12741</v>
      </c>
      <c r="C3416">
        <v>3558004</v>
      </c>
      <c r="D3416" t="s">
        <v>7022</v>
      </c>
      <c r="E3416" t="s">
        <v>17940</v>
      </c>
      <c r="F3416" t="s">
        <v>6402</v>
      </c>
      <c r="G3416">
        <v>13178</v>
      </c>
      <c r="H3416">
        <v>41108</v>
      </c>
      <c r="I3416">
        <v>0</v>
      </c>
      <c r="J3416">
        <v>0</v>
      </c>
      <c r="K3416">
        <v>0</v>
      </c>
      <c r="L3416" t="s">
        <v>6403</v>
      </c>
      <c r="M3416">
        <v>2018</v>
      </c>
      <c r="N3416" t="s">
        <v>6404</v>
      </c>
      <c r="O3416">
        <v>99</v>
      </c>
      <c r="P3416">
        <v>1</v>
      </c>
      <c r="Q3416" t="s">
        <v>15830</v>
      </c>
      <c r="R3416" t="s">
        <v>7734</v>
      </c>
      <c r="S3416" t="s">
        <v>7734</v>
      </c>
      <c r="T3416" t="s">
        <v>22910</v>
      </c>
      <c r="U3416">
        <f t="shared" si="53"/>
        <v>172523</v>
      </c>
    </row>
    <row r="3417" spans="1:21" x14ac:dyDescent="0.2">
      <c r="A3417" t="s">
        <v>17933</v>
      </c>
      <c r="B3417" t="s">
        <v>12741</v>
      </c>
      <c r="C3417">
        <v>3558004</v>
      </c>
      <c r="D3417" t="s">
        <v>15490</v>
      </c>
      <c r="E3417" t="s">
        <v>17941</v>
      </c>
      <c r="F3417" t="s">
        <v>6402</v>
      </c>
      <c r="G3417">
        <v>244</v>
      </c>
      <c r="H3417">
        <v>41108</v>
      </c>
      <c r="I3417">
        <v>0</v>
      </c>
      <c r="J3417">
        <v>0</v>
      </c>
      <c r="K3417">
        <v>0</v>
      </c>
      <c r="L3417" t="s">
        <v>6403</v>
      </c>
      <c r="M3417">
        <v>2018</v>
      </c>
      <c r="N3417" t="s">
        <v>6404</v>
      </c>
      <c r="O3417">
        <v>99</v>
      </c>
      <c r="P3417">
        <v>1</v>
      </c>
      <c r="Q3417" t="s">
        <v>15830</v>
      </c>
      <c r="R3417" t="s">
        <v>7734</v>
      </c>
      <c r="S3417" t="s">
        <v>7734</v>
      </c>
      <c r="T3417" t="s">
        <v>22911</v>
      </c>
      <c r="U3417">
        <f t="shared" si="53"/>
        <v>172523</v>
      </c>
    </row>
    <row r="3418" spans="1:21" x14ac:dyDescent="0.2">
      <c r="A3418" t="s">
        <v>17942</v>
      </c>
      <c r="B3418" t="s">
        <v>12833</v>
      </c>
      <c r="C3418">
        <v>3532004</v>
      </c>
      <c r="D3418" t="s">
        <v>7111</v>
      </c>
      <c r="E3418" t="s">
        <v>6536</v>
      </c>
      <c r="F3418" t="s">
        <v>6402</v>
      </c>
      <c r="G3418">
        <v>1616</v>
      </c>
      <c r="H3418">
        <v>23964</v>
      </c>
      <c r="I3418">
        <v>0</v>
      </c>
      <c r="J3418">
        <v>0</v>
      </c>
      <c r="K3418">
        <v>0</v>
      </c>
      <c r="L3418" t="s">
        <v>6409</v>
      </c>
      <c r="M3418">
        <v>2018</v>
      </c>
      <c r="N3418" t="s">
        <v>1463</v>
      </c>
      <c r="O3418">
        <v>99</v>
      </c>
      <c r="P3418">
        <v>6</v>
      </c>
      <c r="Q3418" t="s">
        <v>15830</v>
      </c>
      <c r="R3418" t="s">
        <v>7734</v>
      </c>
      <c r="S3418" t="s">
        <v>7734</v>
      </c>
      <c r="T3418" t="s">
        <v>5833</v>
      </c>
      <c r="U3418">
        <f t="shared" si="53"/>
        <v>23964</v>
      </c>
    </row>
    <row r="3419" spans="1:21" x14ac:dyDescent="0.2">
      <c r="A3419" t="s">
        <v>17942</v>
      </c>
      <c r="B3419" t="s">
        <v>12833</v>
      </c>
      <c r="C3419">
        <v>3532004</v>
      </c>
      <c r="D3419" t="s">
        <v>7471</v>
      </c>
      <c r="E3419" t="s">
        <v>15485</v>
      </c>
      <c r="F3419" t="s">
        <v>6402</v>
      </c>
      <c r="G3419">
        <v>2395</v>
      </c>
      <c r="H3419">
        <v>23964</v>
      </c>
      <c r="I3419">
        <v>1</v>
      </c>
      <c r="J3419">
        <v>1</v>
      </c>
      <c r="K3419">
        <v>0</v>
      </c>
      <c r="L3419" t="s">
        <v>6409</v>
      </c>
      <c r="M3419">
        <v>2018</v>
      </c>
      <c r="N3419" t="s">
        <v>1463</v>
      </c>
      <c r="O3419">
        <v>99</v>
      </c>
      <c r="P3419">
        <v>6</v>
      </c>
      <c r="Q3419" t="s">
        <v>15830</v>
      </c>
      <c r="R3419" t="s">
        <v>7734</v>
      </c>
      <c r="S3419" t="s">
        <v>7734</v>
      </c>
      <c r="T3419" t="s">
        <v>22912</v>
      </c>
      <c r="U3419">
        <f t="shared" si="53"/>
        <v>23964</v>
      </c>
    </row>
    <row r="3420" spans="1:21" x14ac:dyDescent="0.2">
      <c r="A3420" t="s">
        <v>17942</v>
      </c>
      <c r="B3420" t="s">
        <v>12833</v>
      </c>
      <c r="C3420">
        <v>3532004</v>
      </c>
      <c r="D3420" t="s">
        <v>6470</v>
      </c>
      <c r="E3420" t="s">
        <v>12834</v>
      </c>
      <c r="F3420" t="s">
        <v>6402</v>
      </c>
      <c r="G3420">
        <v>2894</v>
      </c>
      <c r="H3420">
        <v>23964</v>
      </c>
      <c r="I3420">
        <v>0</v>
      </c>
      <c r="J3420">
        <v>1</v>
      </c>
      <c r="K3420">
        <v>0</v>
      </c>
      <c r="L3420" t="s">
        <v>6409</v>
      </c>
      <c r="M3420">
        <v>2018</v>
      </c>
      <c r="N3420" t="s">
        <v>1463</v>
      </c>
      <c r="O3420">
        <v>99</v>
      </c>
      <c r="P3420">
        <v>6</v>
      </c>
      <c r="Q3420" t="s">
        <v>15830</v>
      </c>
      <c r="R3420" t="s">
        <v>7734</v>
      </c>
      <c r="S3420" t="s">
        <v>7734</v>
      </c>
      <c r="T3420" t="s">
        <v>1313</v>
      </c>
      <c r="U3420">
        <f t="shared" si="53"/>
        <v>23964</v>
      </c>
    </row>
    <row r="3421" spans="1:21" x14ac:dyDescent="0.2">
      <c r="A3421" t="s">
        <v>17942</v>
      </c>
      <c r="B3421" t="s">
        <v>12833</v>
      </c>
      <c r="C3421">
        <v>3532004</v>
      </c>
      <c r="D3421" t="s">
        <v>9834</v>
      </c>
      <c r="E3421" t="s">
        <v>6690</v>
      </c>
      <c r="F3421" t="s">
        <v>6402</v>
      </c>
      <c r="G3421">
        <v>1522</v>
      </c>
      <c r="H3421">
        <v>23964</v>
      </c>
      <c r="I3421">
        <v>0</v>
      </c>
      <c r="J3421">
        <v>0</v>
      </c>
      <c r="K3421">
        <v>0</v>
      </c>
      <c r="L3421" t="s">
        <v>6409</v>
      </c>
      <c r="M3421">
        <v>2018</v>
      </c>
      <c r="N3421" t="s">
        <v>1463</v>
      </c>
      <c r="O3421">
        <v>99</v>
      </c>
      <c r="P3421">
        <v>6</v>
      </c>
      <c r="Q3421" t="s">
        <v>15830</v>
      </c>
      <c r="R3421" t="s">
        <v>7734</v>
      </c>
      <c r="S3421" t="s">
        <v>7734</v>
      </c>
      <c r="T3421" t="s">
        <v>2511</v>
      </c>
      <c r="U3421">
        <f t="shared" si="53"/>
        <v>23964</v>
      </c>
    </row>
    <row r="3422" spans="1:21" x14ac:dyDescent="0.2">
      <c r="A3422" t="s">
        <v>17942</v>
      </c>
      <c r="B3422" t="s">
        <v>12833</v>
      </c>
      <c r="C3422">
        <v>3532004</v>
      </c>
      <c r="D3422" t="s">
        <v>6548</v>
      </c>
      <c r="E3422" t="s">
        <v>12842</v>
      </c>
      <c r="F3422" t="s">
        <v>6402</v>
      </c>
      <c r="G3422">
        <v>2288</v>
      </c>
      <c r="H3422">
        <v>23964</v>
      </c>
      <c r="I3422">
        <v>1</v>
      </c>
      <c r="J3422">
        <v>1</v>
      </c>
      <c r="K3422">
        <v>0</v>
      </c>
      <c r="L3422" t="s">
        <v>6409</v>
      </c>
      <c r="M3422">
        <v>2018</v>
      </c>
      <c r="N3422" t="s">
        <v>1463</v>
      </c>
      <c r="O3422">
        <v>99</v>
      </c>
      <c r="P3422">
        <v>6</v>
      </c>
      <c r="Q3422" t="s">
        <v>15830</v>
      </c>
      <c r="R3422" t="s">
        <v>7734</v>
      </c>
      <c r="S3422" t="s">
        <v>7734</v>
      </c>
      <c r="T3422" t="s">
        <v>22913</v>
      </c>
      <c r="U3422">
        <f t="shared" si="53"/>
        <v>23964</v>
      </c>
    </row>
    <row r="3423" spans="1:21" x14ac:dyDescent="0.2">
      <c r="A3423" t="s">
        <v>17942</v>
      </c>
      <c r="B3423" t="s">
        <v>12833</v>
      </c>
      <c r="C3423">
        <v>3532004</v>
      </c>
      <c r="D3423" t="s">
        <v>6439</v>
      </c>
      <c r="E3423" t="s">
        <v>8900</v>
      </c>
      <c r="F3423" t="s">
        <v>6402</v>
      </c>
      <c r="G3423">
        <v>839</v>
      </c>
      <c r="H3423">
        <v>23964</v>
      </c>
      <c r="I3423">
        <v>0</v>
      </c>
      <c r="J3423">
        <v>0</v>
      </c>
      <c r="K3423">
        <v>0</v>
      </c>
      <c r="L3423" t="s">
        <v>6409</v>
      </c>
      <c r="M3423">
        <v>2018</v>
      </c>
      <c r="N3423" t="s">
        <v>1463</v>
      </c>
      <c r="O3423">
        <v>99</v>
      </c>
      <c r="P3423">
        <v>6</v>
      </c>
      <c r="Q3423" t="s">
        <v>15830</v>
      </c>
      <c r="R3423" t="s">
        <v>7734</v>
      </c>
      <c r="S3423" t="s">
        <v>7734</v>
      </c>
      <c r="T3423" t="s">
        <v>22914</v>
      </c>
      <c r="U3423">
        <f t="shared" si="53"/>
        <v>23964</v>
      </c>
    </row>
    <row r="3424" spans="1:21" x14ac:dyDescent="0.2">
      <c r="A3424" t="s">
        <v>17942</v>
      </c>
      <c r="B3424" t="s">
        <v>12833</v>
      </c>
      <c r="C3424">
        <v>3532004</v>
      </c>
      <c r="D3424" t="s">
        <v>7076</v>
      </c>
      <c r="E3424" t="s">
        <v>7100</v>
      </c>
      <c r="F3424" t="s">
        <v>6402</v>
      </c>
      <c r="G3424">
        <v>1811</v>
      </c>
      <c r="H3424">
        <v>23964</v>
      </c>
      <c r="I3424">
        <v>1</v>
      </c>
      <c r="J3424">
        <v>0</v>
      </c>
      <c r="K3424">
        <v>0</v>
      </c>
      <c r="L3424" t="s">
        <v>6403</v>
      </c>
      <c r="M3424">
        <v>2018</v>
      </c>
      <c r="N3424" t="s">
        <v>1463</v>
      </c>
      <c r="O3424">
        <v>99</v>
      </c>
      <c r="P3424">
        <v>6</v>
      </c>
      <c r="Q3424" t="s">
        <v>15830</v>
      </c>
      <c r="R3424" t="s">
        <v>7734</v>
      </c>
      <c r="S3424" t="s">
        <v>7734</v>
      </c>
      <c r="T3424" t="s">
        <v>5832</v>
      </c>
      <c r="U3424">
        <f t="shared" si="53"/>
        <v>23964</v>
      </c>
    </row>
    <row r="3425" spans="1:21" x14ac:dyDescent="0.2">
      <c r="A3425" t="s">
        <v>17942</v>
      </c>
      <c r="B3425" t="s">
        <v>12833</v>
      </c>
      <c r="C3425">
        <v>3532004</v>
      </c>
      <c r="D3425" t="s">
        <v>6406</v>
      </c>
      <c r="E3425" t="s">
        <v>12837</v>
      </c>
      <c r="F3425" t="s">
        <v>6402</v>
      </c>
      <c r="G3425">
        <v>3304</v>
      </c>
      <c r="H3425">
        <v>23964</v>
      </c>
      <c r="I3425">
        <v>1</v>
      </c>
      <c r="J3425">
        <v>1</v>
      </c>
      <c r="K3425">
        <v>0</v>
      </c>
      <c r="L3425" t="s">
        <v>6403</v>
      </c>
      <c r="M3425">
        <v>2018</v>
      </c>
      <c r="N3425" t="s">
        <v>1463</v>
      </c>
      <c r="O3425">
        <v>99</v>
      </c>
      <c r="P3425">
        <v>6</v>
      </c>
      <c r="Q3425" t="s">
        <v>15830</v>
      </c>
      <c r="R3425" t="s">
        <v>7734</v>
      </c>
      <c r="S3425" t="s">
        <v>7734</v>
      </c>
      <c r="T3425" t="s">
        <v>5831</v>
      </c>
      <c r="U3425">
        <f t="shared" si="53"/>
        <v>23964</v>
      </c>
    </row>
    <row r="3426" spans="1:21" x14ac:dyDescent="0.2">
      <c r="A3426" t="s">
        <v>17942</v>
      </c>
      <c r="B3426" t="s">
        <v>12833</v>
      </c>
      <c r="C3426">
        <v>3532004</v>
      </c>
      <c r="D3426" t="s">
        <v>6622</v>
      </c>
      <c r="E3426" t="s">
        <v>7072</v>
      </c>
      <c r="F3426" t="s">
        <v>6402</v>
      </c>
      <c r="G3426">
        <v>1867</v>
      </c>
      <c r="H3426">
        <v>23964</v>
      </c>
      <c r="I3426">
        <v>0</v>
      </c>
      <c r="J3426">
        <v>0</v>
      </c>
      <c r="K3426">
        <v>0</v>
      </c>
      <c r="L3426" t="s">
        <v>6403</v>
      </c>
      <c r="M3426">
        <v>2018</v>
      </c>
      <c r="N3426" t="s">
        <v>1463</v>
      </c>
      <c r="O3426">
        <v>99</v>
      </c>
      <c r="P3426">
        <v>6</v>
      </c>
      <c r="Q3426" t="s">
        <v>15830</v>
      </c>
      <c r="R3426" t="s">
        <v>7734</v>
      </c>
      <c r="S3426" t="s">
        <v>7734</v>
      </c>
      <c r="T3426" t="s">
        <v>5835</v>
      </c>
      <c r="U3426">
        <f t="shared" si="53"/>
        <v>23964</v>
      </c>
    </row>
    <row r="3427" spans="1:21" x14ac:dyDescent="0.2">
      <c r="A3427" t="s">
        <v>17942</v>
      </c>
      <c r="B3427" t="s">
        <v>12833</v>
      </c>
      <c r="C3427">
        <v>3532004</v>
      </c>
      <c r="D3427" t="s">
        <v>7376</v>
      </c>
      <c r="E3427" t="s">
        <v>12839</v>
      </c>
      <c r="F3427" t="s">
        <v>6402</v>
      </c>
      <c r="G3427">
        <v>2906</v>
      </c>
      <c r="H3427">
        <v>23964</v>
      </c>
      <c r="I3427">
        <v>0</v>
      </c>
      <c r="J3427">
        <v>1</v>
      </c>
      <c r="K3427">
        <v>0</v>
      </c>
      <c r="L3427" t="s">
        <v>6403</v>
      </c>
      <c r="M3427">
        <v>2018</v>
      </c>
      <c r="N3427" t="s">
        <v>1463</v>
      </c>
      <c r="O3427">
        <v>99</v>
      </c>
      <c r="P3427">
        <v>6</v>
      </c>
      <c r="Q3427" t="s">
        <v>15830</v>
      </c>
      <c r="R3427" t="s">
        <v>7734</v>
      </c>
      <c r="S3427" t="s">
        <v>7734</v>
      </c>
      <c r="T3427" t="s">
        <v>5830</v>
      </c>
      <c r="U3427">
        <f t="shared" si="53"/>
        <v>23964</v>
      </c>
    </row>
    <row r="3428" spans="1:21" x14ac:dyDescent="0.2">
      <c r="A3428" t="s">
        <v>17942</v>
      </c>
      <c r="B3428" t="s">
        <v>12833</v>
      </c>
      <c r="C3428">
        <v>3532004</v>
      </c>
      <c r="D3428" t="s">
        <v>6463</v>
      </c>
      <c r="E3428" t="s">
        <v>8952</v>
      </c>
      <c r="F3428" t="s">
        <v>6402</v>
      </c>
      <c r="G3428">
        <v>618</v>
      </c>
      <c r="H3428">
        <v>23964</v>
      </c>
      <c r="I3428">
        <v>0</v>
      </c>
      <c r="J3428">
        <v>0</v>
      </c>
      <c r="K3428">
        <v>0</v>
      </c>
      <c r="L3428" t="s">
        <v>6403</v>
      </c>
      <c r="M3428">
        <v>2018</v>
      </c>
      <c r="N3428" t="s">
        <v>1463</v>
      </c>
      <c r="O3428">
        <v>99</v>
      </c>
      <c r="P3428">
        <v>6</v>
      </c>
      <c r="Q3428" t="s">
        <v>15830</v>
      </c>
      <c r="R3428" t="s">
        <v>7734</v>
      </c>
      <c r="S3428" t="s">
        <v>7734</v>
      </c>
      <c r="T3428" t="s">
        <v>22915</v>
      </c>
      <c r="U3428">
        <f t="shared" si="53"/>
        <v>23964</v>
      </c>
    </row>
    <row r="3429" spans="1:21" x14ac:dyDescent="0.2">
      <c r="A3429" t="s">
        <v>17942</v>
      </c>
      <c r="B3429" t="s">
        <v>12833</v>
      </c>
      <c r="C3429">
        <v>3532004</v>
      </c>
      <c r="D3429" t="s">
        <v>6548</v>
      </c>
      <c r="E3429" t="s">
        <v>7316</v>
      </c>
      <c r="F3429" t="s">
        <v>6402</v>
      </c>
      <c r="G3429">
        <v>1904</v>
      </c>
      <c r="H3429">
        <v>23964</v>
      </c>
      <c r="I3429">
        <v>0</v>
      </c>
      <c r="J3429">
        <v>1</v>
      </c>
      <c r="K3429">
        <v>0</v>
      </c>
      <c r="L3429" t="s">
        <v>6403</v>
      </c>
      <c r="M3429">
        <v>2018</v>
      </c>
      <c r="N3429" t="s">
        <v>1463</v>
      </c>
      <c r="O3429">
        <v>99</v>
      </c>
      <c r="P3429">
        <v>6</v>
      </c>
      <c r="Q3429" t="s">
        <v>15830</v>
      </c>
      <c r="R3429" t="s">
        <v>7734</v>
      </c>
      <c r="S3429" t="s">
        <v>7734</v>
      </c>
      <c r="T3429" t="s">
        <v>22916</v>
      </c>
      <c r="U3429">
        <f t="shared" si="53"/>
        <v>23964</v>
      </c>
    </row>
    <row r="3430" spans="1:21" x14ac:dyDescent="0.2">
      <c r="A3430" t="s">
        <v>17943</v>
      </c>
      <c r="B3430" t="s">
        <v>12833</v>
      </c>
      <c r="C3430">
        <v>3532004</v>
      </c>
      <c r="D3430" t="s">
        <v>6813</v>
      </c>
      <c r="E3430" t="s">
        <v>12835</v>
      </c>
      <c r="F3430" t="s">
        <v>6402</v>
      </c>
      <c r="G3430">
        <v>2909</v>
      </c>
      <c r="H3430">
        <v>4842</v>
      </c>
      <c r="I3430">
        <v>1</v>
      </c>
      <c r="J3430">
        <v>1</v>
      </c>
      <c r="K3430">
        <v>0</v>
      </c>
      <c r="L3430" t="s">
        <v>6403</v>
      </c>
      <c r="M3430">
        <v>2018</v>
      </c>
      <c r="N3430" t="s">
        <v>6404</v>
      </c>
      <c r="O3430">
        <v>99</v>
      </c>
      <c r="P3430">
        <v>1</v>
      </c>
      <c r="Q3430" t="s">
        <v>15830</v>
      </c>
      <c r="R3430" t="s">
        <v>7734</v>
      </c>
      <c r="S3430" t="s">
        <v>7734</v>
      </c>
      <c r="T3430" t="s">
        <v>1314</v>
      </c>
      <c r="U3430">
        <f t="shared" si="53"/>
        <v>23964</v>
      </c>
    </row>
    <row r="3431" spans="1:21" x14ac:dyDescent="0.2">
      <c r="A3431" t="s">
        <v>17943</v>
      </c>
      <c r="B3431" t="s">
        <v>12833</v>
      </c>
      <c r="C3431">
        <v>3532004</v>
      </c>
      <c r="D3431" t="s">
        <v>6411</v>
      </c>
      <c r="E3431" t="s">
        <v>7889</v>
      </c>
      <c r="F3431" t="s">
        <v>6402</v>
      </c>
      <c r="G3431">
        <v>1933</v>
      </c>
      <c r="H3431">
        <v>4842</v>
      </c>
      <c r="I3431">
        <v>0</v>
      </c>
      <c r="J3431">
        <v>0</v>
      </c>
      <c r="K3431">
        <v>0</v>
      </c>
      <c r="L3431" t="s">
        <v>6403</v>
      </c>
      <c r="M3431">
        <v>2018</v>
      </c>
      <c r="N3431" t="s">
        <v>6404</v>
      </c>
      <c r="O3431">
        <v>99</v>
      </c>
      <c r="P3431">
        <v>1</v>
      </c>
      <c r="Q3431" t="s">
        <v>15830</v>
      </c>
      <c r="R3431" t="s">
        <v>7734</v>
      </c>
      <c r="S3431" t="s">
        <v>7734</v>
      </c>
      <c r="T3431" t="s">
        <v>5460</v>
      </c>
      <c r="U3431">
        <f t="shared" si="53"/>
        <v>23964</v>
      </c>
    </row>
    <row r="3432" spans="1:21" x14ac:dyDescent="0.2">
      <c r="A3432" t="s">
        <v>17944</v>
      </c>
      <c r="B3432" t="s">
        <v>12273</v>
      </c>
      <c r="C3432">
        <v>3556027</v>
      </c>
      <c r="D3432" t="s">
        <v>8861</v>
      </c>
      <c r="E3432" t="s">
        <v>7496</v>
      </c>
      <c r="F3432" t="s">
        <v>6402</v>
      </c>
      <c r="G3432">
        <v>644</v>
      </c>
      <c r="H3432">
        <v>3128</v>
      </c>
      <c r="I3432">
        <v>1</v>
      </c>
      <c r="J3432">
        <v>0</v>
      </c>
      <c r="K3432">
        <v>0</v>
      </c>
      <c r="L3432" t="s">
        <v>6409</v>
      </c>
      <c r="M3432">
        <v>2018</v>
      </c>
      <c r="N3432" t="s">
        <v>1463</v>
      </c>
      <c r="O3432">
        <v>1</v>
      </c>
      <c r="P3432">
        <v>1</v>
      </c>
      <c r="Q3432" t="s">
        <v>15830</v>
      </c>
      <c r="R3432" t="s">
        <v>7734</v>
      </c>
      <c r="S3432" t="s">
        <v>7734</v>
      </c>
      <c r="T3432" t="s">
        <v>5854</v>
      </c>
      <c r="U3432">
        <f t="shared" si="53"/>
        <v>29455</v>
      </c>
    </row>
    <row r="3433" spans="1:21" x14ac:dyDescent="0.2">
      <c r="A3433" t="s">
        <v>17944</v>
      </c>
      <c r="B3433" t="s">
        <v>12273</v>
      </c>
      <c r="C3433">
        <v>3556027</v>
      </c>
      <c r="D3433" t="s">
        <v>6477</v>
      </c>
      <c r="E3433" t="s">
        <v>17945</v>
      </c>
      <c r="F3433" t="s">
        <v>6402</v>
      </c>
      <c r="G3433">
        <v>168</v>
      </c>
      <c r="H3433">
        <v>3128</v>
      </c>
      <c r="I3433">
        <v>0</v>
      </c>
      <c r="J3433">
        <v>0</v>
      </c>
      <c r="K3433">
        <v>0</v>
      </c>
      <c r="L3433" t="s">
        <v>6403</v>
      </c>
      <c r="M3433">
        <v>2018</v>
      </c>
      <c r="N3433" t="s">
        <v>1463</v>
      </c>
      <c r="O3433">
        <v>1</v>
      </c>
      <c r="P3433">
        <v>1</v>
      </c>
      <c r="Q3433" t="s">
        <v>15830</v>
      </c>
      <c r="R3433" t="s">
        <v>7734</v>
      </c>
      <c r="S3433" t="s">
        <v>7734</v>
      </c>
      <c r="T3433" t="s">
        <v>22917</v>
      </c>
      <c r="U3433">
        <f t="shared" si="53"/>
        <v>29455</v>
      </c>
    </row>
    <row r="3434" spans="1:21" x14ac:dyDescent="0.2">
      <c r="A3434" t="s">
        <v>17944</v>
      </c>
      <c r="B3434" t="s">
        <v>12273</v>
      </c>
      <c r="C3434">
        <v>3556027</v>
      </c>
      <c r="D3434" t="s">
        <v>8501</v>
      </c>
      <c r="E3434" t="s">
        <v>15316</v>
      </c>
      <c r="F3434" t="s">
        <v>6402</v>
      </c>
      <c r="G3434">
        <v>2316</v>
      </c>
      <c r="H3434">
        <v>3128</v>
      </c>
      <c r="I3434">
        <v>0</v>
      </c>
      <c r="J3434">
        <v>1</v>
      </c>
      <c r="K3434">
        <v>0</v>
      </c>
      <c r="L3434" t="s">
        <v>6403</v>
      </c>
      <c r="M3434">
        <v>2018</v>
      </c>
      <c r="N3434" t="s">
        <v>1463</v>
      </c>
      <c r="O3434">
        <v>1</v>
      </c>
      <c r="P3434">
        <v>1</v>
      </c>
      <c r="Q3434" t="s">
        <v>15830</v>
      </c>
      <c r="R3434" t="s">
        <v>7734</v>
      </c>
      <c r="S3434" t="s">
        <v>7734</v>
      </c>
      <c r="T3434" t="s">
        <v>22918</v>
      </c>
      <c r="U3434">
        <f t="shared" si="53"/>
        <v>29455</v>
      </c>
    </row>
    <row r="3435" spans="1:21" x14ac:dyDescent="0.2">
      <c r="A3435" t="s">
        <v>17946</v>
      </c>
      <c r="B3435" t="s">
        <v>12273</v>
      </c>
      <c r="C3435">
        <v>3556027</v>
      </c>
      <c r="D3435" t="s">
        <v>7205</v>
      </c>
      <c r="E3435" t="s">
        <v>15379</v>
      </c>
      <c r="F3435" t="s">
        <v>6402</v>
      </c>
      <c r="G3435">
        <v>82</v>
      </c>
      <c r="H3435">
        <v>1367</v>
      </c>
      <c r="I3435">
        <v>0</v>
      </c>
      <c r="J3435">
        <v>0</v>
      </c>
      <c r="K3435">
        <v>0</v>
      </c>
      <c r="L3435" t="s">
        <v>6409</v>
      </c>
      <c r="M3435">
        <v>2018</v>
      </c>
      <c r="N3435" t="s">
        <v>1463</v>
      </c>
      <c r="O3435">
        <v>2</v>
      </c>
      <c r="P3435">
        <v>1</v>
      </c>
      <c r="Q3435" t="s">
        <v>15830</v>
      </c>
      <c r="R3435" t="s">
        <v>7734</v>
      </c>
      <c r="S3435" t="s">
        <v>7734</v>
      </c>
      <c r="T3435" t="s">
        <v>22919</v>
      </c>
      <c r="U3435">
        <f t="shared" si="53"/>
        <v>29455</v>
      </c>
    </row>
    <row r="3436" spans="1:21" x14ac:dyDescent="0.2">
      <c r="A3436" t="s">
        <v>17946</v>
      </c>
      <c r="B3436" t="s">
        <v>12273</v>
      </c>
      <c r="C3436">
        <v>3556027</v>
      </c>
      <c r="D3436" t="s">
        <v>17558</v>
      </c>
      <c r="E3436" t="s">
        <v>12852</v>
      </c>
      <c r="F3436" t="s">
        <v>6402</v>
      </c>
      <c r="G3436">
        <v>526</v>
      </c>
      <c r="H3436">
        <v>1367</v>
      </c>
      <c r="I3436">
        <v>0</v>
      </c>
      <c r="J3436">
        <v>1</v>
      </c>
      <c r="K3436">
        <v>0</v>
      </c>
      <c r="L3436" t="s">
        <v>6403</v>
      </c>
      <c r="M3436">
        <v>2018</v>
      </c>
      <c r="N3436" t="s">
        <v>1463</v>
      </c>
      <c r="O3436">
        <v>2</v>
      </c>
      <c r="P3436">
        <v>1</v>
      </c>
      <c r="Q3436" t="s">
        <v>15830</v>
      </c>
      <c r="R3436" t="s">
        <v>7734</v>
      </c>
      <c r="S3436" t="s">
        <v>7734</v>
      </c>
      <c r="T3436" t="s">
        <v>22920</v>
      </c>
      <c r="U3436">
        <f t="shared" si="53"/>
        <v>29455</v>
      </c>
    </row>
    <row r="3437" spans="1:21" x14ac:dyDescent="0.2">
      <c r="A3437" t="s">
        <v>17946</v>
      </c>
      <c r="B3437" t="s">
        <v>12273</v>
      </c>
      <c r="C3437">
        <v>3556027</v>
      </c>
      <c r="D3437" t="s">
        <v>7696</v>
      </c>
      <c r="E3437" t="s">
        <v>12853</v>
      </c>
      <c r="F3437" t="s">
        <v>6402</v>
      </c>
      <c r="G3437">
        <v>440</v>
      </c>
      <c r="H3437">
        <v>1367</v>
      </c>
      <c r="I3437">
        <v>0</v>
      </c>
      <c r="J3437">
        <v>0</v>
      </c>
      <c r="K3437">
        <v>0</v>
      </c>
      <c r="L3437" t="s">
        <v>6403</v>
      </c>
      <c r="M3437">
        <v>2018</v>
      </c>
      <c r="N3437" t="s">
        <v>1463</v>
      </c>
      <c r="O3437">
        <v>2</v>
      </c>
      <c r="P3437">
        <v>1</v>
      </c>
      <c r="Q3437" t="s">
        <v>15830</v>
      </c>
      <c r="R3437" t="s">
        <v>7734</v>
      </c>
      <c r="S3437" t="s">
        <v>7734</v>
      </c>
      <c r="T3437" t="s">
        <v>5845</v>
      </c>
      <c r="U3437">
        <f t="shared" si="53"/>
        <v>29455</v>
      </c>
    </row>
    <row r="3438" spans="1:21" x14ac:dyDescent="0.2">
      <c r="A3438" t="s">
        <v>17946</v>
      </c>
      <c r="B3438" t="s">
        <v>12273</v>
      </c>
      <c r="C3438">
        <v>3556027</v>
      </c>
      <c r="D3438" t="s">
        <v>7493</v>
      </c>
      <c r="E3438" t="s">
        <v>17947</v>
      </c>
      <c r="F3438" t="s">
        <v>6402</v>
      </c>
      <c r="G3438">
        <v>319</v>
      </c>
      <c r="H3438">
        <v>1367</v>
      </c>
      <c r="I3438">
        <v>1</v>
      </c>
      <c r="J3438">
        <v>0</v>
      </c>
      <c r="K3438">
        <v>0</v>
      </c>
      <c r="L3438" t="s">
        <v>6403</v>
      </c>
      <c r="M3438">
        <v>2018</v>
      </c>
      <c r="N3438" t="s">
        <v>1463</v>
      </c>
      <c r="O3438">
        <v>2</v>
      </c>
      <c r="P3438">
        <v>1</v>
      </c>
      <c r="Q3438" t="s">
        <v>15830</v>
      </c>
      <c r="R3438" t="s">
        <v>7734</v>
      </c>
      <c r="S3438" t="s">
        <v>7734</v>
      </c>
      <c r="T3438" t="s">
        <v>22921</v>
      </c>
      <c r="U3438">
        <f t="shared" si="53"/>
        <v>29455</v>
      </c>
    </row>
    <row r="3439" spans="1:21" x14ac:dyDescent="0.2">
      <c r="A3439" t="s">
        <v>17948</v>
      </c>
      <c r="B3439" t="s">
        <v>12273</v>
      </c>
      <c r="C3439">
        <v>3556027</v>
      </c>
      <c r="D3439" t="s">
        <v>7261</v>
      </c>
      <c r="E3439" t="s">
        <v>17949</v>
      </c>
      <c r="F3439" t="s">
        <v>6402</v>
      </c>
      <c r="G3439">
        <v>270</v>
      </c>
      <c r="H3439">
        <v>834</v>
      </c>
      <c r="I3439">
        <v>0</v>
      </c>
      <c r="J3439">
        <v>0</v>
      </c>
      <c r="K3439">
        <v>0</v>
      </c>
      <c r="L3439" t="s">
        <v>6409</v>
      </c>
      <c r="M3439">
        <v>2018</v>
      </c>
      <c r="N3439" t="s">
        <v>1463</v>
      </c>
      <c r="O3439">
        <v>3</v>
      </c>
      <c r="P3439">
        <v>1</v>
      </c>
      <c r="Q3439" t="s">
        <v>15830</v>
      </c>
      <c r="R3439" t="s">
        <v>7734</v>
      </c>
      <c r="S3439" t="s">
        <v>7734</v>
      </c>
      <c r="T3439" t="s">
        <v>22922</v>
      </c>
      <c r="U3439">
        <f t="shared" si="53"/>
        <v>29455</v>
      </c>
    </row>
    <row r="3440" spans="1:21" x14ac:dyDescent="0.2">
      <c r="A3440" t="s">
        <v>17948</v>
      </c>
      <c r="B3440" t="s">
        <v>12273</v>
      </c>
      <c r="C3440">
        <v>3556027</v>
      </c>
      <c r="D3440" t="s">
        <v>6442</v>
      </c>
      <c r="E3440" t="s">
        <v>6679</v>
      </c>
      <c r="F3440" t="s">
        <v>6402</v>
      </c>
      <c r="G3440">
        <v>459</v>
      </c>
      <c r="H3440">
        <v>834</v>
      </c>
      <c r="I3440">
        <v>1</v>
      </c>
      <c r="J3440">
        <v>1</v>
      </c>
      <c r="K3440">
        <v>0</v>
      </c>
      <c r="L3440" t="s">
        <v>6403</v>
      </c>
      <c r="M3440">
        <v>2018</v>
      </c>
      <c r="N3440" t="s">
        <v>1463</v>
      </c>
      <c r="O3440">
        <v>3</v>
      </c>
      <c r="P3440">
        <v>1</v>
      </c>
      <c r="Q3440" t="s">
        <v>15830</v>
      </c>
      <c r="R3440" t="s">
        <v>7734</v>
      </c>
      <c r="S3440" t="s">
        <v>7734</v>
      </c>
      <c r="T3440" t="s">
        <v>1316</v>
      </c>
      <c r="U3440">
        <f t="shared" si="53"/>
        <v>29455</v>
      </c>
    </row>
    <row r="3441" spans="1:21" x14ac:dyDescent="0.2">
      <c r="A3441" t="s">
        <v>17948</v>
      </c>
      <c r="B3441" t="s">
        <v>12273</v>
      </c>
      <c r="C3441">
        <v>3556027</v>
      </c>
      <c r="D3441" t="s">
        <v>8666</v>
      </c>
      <c r="E3441" t="s">
        <v>12857</v>
      </c>
      <c r="F3441" t="s">
        <v>6402</v>
      </c>
      <c r="G3441">
        <v>105</v>
      </c>
      <c r="H3441">
        <v>834</v>
      </c>
      <c r="I3441">
        <v>0</v>
      </c>
      <c r="J3441">
        <v>0</v>
      </c>
      <c r="K3441">
        <v>0</v>
      </c>
      <c r="L3441" t="s">
        <v>6403</v>
      </c>
      <c r="M3441">
        <v>2018</v>
      </c>
      <c r="N3441" t="s">
        <v>1463</v>
      </c>
      <c r="O3441">
        <v>3</v>
      </c>
      <c r="P3441">
        <v>1</v>
      </c>
      <c r="Q3441" t="s">
        <v>15830</v>
      </c>
      <c r="R3441" t="s">
        <v>7734</v>
      </c>
      <c r="S3441" t="s">
        <v>7734</v>
      </c>
      <c r="T3441" t="s">
        <v>5849</v>
      </c>
      <c r="U3441">
        <f t="shared" si="53"/>
        <v>29455</v>
      </c>
    </row>
    <row r="3442" spans="1:21" x14ac:dyDescent="0.2">
      <c r="A3442" t="s">
        <v>17950</v>
      </c>
      <c r="B3442" t="s">
        <v>12273</v>
      </c>
      <c r="C3442">
        <v>3556027</v>
      </c>
      <c r="D3442" t="s">
        <v>7071</v>
      </c>
      <c r="E3442" t="s">
        <v>8144</v>
      </c>
      <c r="F3442" t="s">
        <v>6402</v>
      </c>
      <c r="G3442">
        <v>340</v>
      </c>
      <c r="H3442">
        <v>1818</v>
      </c>
      <c r="I3442">
        <v>0</v>
      </c>
      <c r="J3442">
        <v>0</v>
      </c>
      <c r="K3442">
        <v>0</v>
      </c>
      <c r="L3442" t="s">
        <v>6409</v>
      </c>
      <c r="M3442">
        <v>2018</v>
      </c>
      <c r="N3442" t="s">
        <v>1463</v>
      </c>
      <c r="O3442">
        <v>4</v>
      </c>
      <c r="P3442">
        <v>1</v>
      </c>
      <c r="Q3442" t="s">
        <v>15830</v>
      </c>
      <c r="R3442" t="s">
        <v>7734</v>
      </c>
      <c r="S3442" t="s">
        <v>7734</v>
      </c>
      <c r="T3442" t="s">
        <v>22923</v>
      </c>
      <c r="U3442">
        <f t="shared" si="53"/>
        <v>29455</v>
      </c>
    </row>
    <row r="3443" spans="1:21" x14ac:dyDescent="0.2">
      <c r="A3443" t="s">
        <v>17950</v>
      </c>
      <c r="B3443" t="s">
        <v>12273</v>
      </c>
      <c r="C3443">
        <v>3556027</v>
      </c>
      <c r="D3443" t="s">
        <v>6575</v>
      </c>
      <c r="E3443" t="s">
        <v>17951</v>
      </c>
      <c r="F3443" t="s">
        <v>6402</v>
      </c>
      <c r="G3443">
        <v>397</v>
      </c>
      <c r="H3443">
        <v>1818</v>
      </c>
      <c r="I3443">
        <v>1</v>
      </c>
      <c r="J3443">
        <v>0</v>
      </c>
      <c r="K3443">
        <v>0</v>
      </c>
      <c r="L3443" t="s">
        <v>6403</v>
      </c>
      <c r="M3443">
        <v>2018</v>
      </c>
      <c r="N3443" t="s">
        <v>1463</v>
      </c>
      <c r="O3443">
        <v>4</v>
      </c>
      <c r="P3443">
        <v>1</v>
      </c>
      <c r="Q3443" t="s">
        <v>15830</v>
      </c>
      <c r="R3443" t="s">
        <v>7734</v>
      </c>
      <c r="S3443" t="s">
        <v>7734</v>
      </c>
      <c r="T3443" t="s">
        <v>22924</v>
      </c>
      <c r="U3443">
        <f t="shared" si="53"/>
        <v>29455</v>
      </c>
    </row>
    <row r="3444" spans="1:21" x14ac:dyDescent="0.2">
      <c r="A3444" t="s">
        <v>17950</v>
      </c>
      <c r="B3444" t="s">
        <v>12273</v>
      </c>
      <c r="C3444">
        <v>3556027</v>
      </c>
      <c r="D3444" t="s">
        <v>12860</v>
      </c>
      <c r="E3444" t="s">
        <v>12861</v>
      </c>
      <c r="F3444" t="s">
        <v>6402</v>
      </c>
      <c r="G3444">
        <v>793</v>
      </c>
      <c r="H3444">
        <v>1818</v>
      </c>
      <c r="I3444">
        <v>0</v>
      </c>
      <c r="J3444">
        <v>1</v>
      </c>
      <c r="K3444">
        <v>0</v>
      </c>
      <c r="L3444" t="s">
        <v>6403</v>
      </c>
      <c r="M3444">
        <v>2018</v>
      </c>
      <c r="N3444" t="s">
        <v>1463</v>
      </c>
      <c r="O3444">
        <v>4</v>
      </c>
      <c r="P3444">
        <v>1</v>
      </c>
      <c r="Q3444" t="s">
        <v>15830</v>
      </c>
      <c r="R3444" t="s">
        <v>7734</v>
      </c>
      <c r="S3444" t="s">
        <v>7734</v>
      </c>
      <c r="T3444" t="s">
        <v>5843</v>
      </c>
      <c r="U3444">
        <f t="shared" si="53"/>
        <v>29455</v>
      </c>
    </row>
    <row r="3445" spans="1:21" x14ac:dyDescent="0.2">
      <c r="A3445" t="s">
        <v>17950</v>
      </c>
      <c r="B3445" t="s">
        <v>12273</v>
      </c>
      <c r="C3445">
        <v>3556027</v>
      </c>
      <c r="D3445" t="s">
        <v>17952</v>
      </c>
      <c r="E3445" t="s">
        <v>17953</v>
      </c>
      <c r="F3445" t="s">
        <v>6402</v>
      </c>
      <c r="G3445">
        <v>288</v>
      </c>
      <c r="H3445">
        <v>1818</v>
      </c>
      <c r="I3445">
        <v>0</v>
      </c>
      <c r="J3445">
        <v>0</v>
      </c>
      <c r="K3445">
        <v>0</v>
      </c>
      <c r="L3445" t="s">
        <v>6403</v>
      </c>
      <c r="M3445">
        <v>2018</v>
      </c>
      <c r="N3445" t="s">
        <v>1463</v>
      </c>
      <c r="O3445">
        <v>4</v>
      </c>
      <c r="P3445">
        <v>1</v>
      </c>
      <c r="Q3445" t="s">
        <v>15830</v>
      </c>
      <c r="R3445" t="s">
        <v>7734</v>
      </c>
      <c r="S3445" t="s">
        <v>7734</v>
      </c>
      <c r="T3445" t="s">
        <v>22925</v>
      </c>
      <c r="U3445">
        <f t="shared" si="53"/>
        <v>29455</v>
      </c>
    </row>
    <row r="3446" spans="1:21" x14ac:dyDescent="0.2">
      <c r="A3446" t="s">
        <v>17954</v>
      </c>
      <c r="B3446" t="s">
        <v>12273</v>
      </c>
      <c r="C3446">
        <v>3556027</v>
      </c>
      <c r="D3446" t="s">
        <v>6859</v>
      </c>
      <c r="E3446" t="s">
        <v>8960</v>
      </c>
      <c r="F3446" t="s">
        <v>6402</v>
      </c>
      <c r="G3446">
        <v>3280</v>
      </c>
      <c r="H3446">
        <v>29455</v>
      </c>
      <c r="I3446">
        <v>0</v>
      </c>
      <c r="J3446">
        <v>1</v>
      </c>
      <c r="K3446">
        <v>0</v>
      </c>
      <c r="L3446" t="s">
        <v>6409</v>
      </c>
      <c r="M3446">
        <v>2018</v>
      </c>
      <c r="N3446" t="s">
        <v>1463</v>
      </c>
      <c r="O3446">
        <v>5</v>
      </c>
      <c r="P3446">
        <v>4</v>
      </c>
      <c r="Q3446" t="s">
        <v>15830</v>
      </c>
      <c r="R3446" t="s">
        <v>7734</v>
      </c>
      <c r="S3446" t="s">
        <v>7734</v>
      </c>
      <c r="T3446" t="s">
        <v>1315</v>
      </c>
      <c r="U3446">
        <f t="shared" si="53"/>
        <v>29455</v>
      </c>
    </row>
    <row r="3447" spans="1:21" x14ac:dyDescent="0.2">
      <c r="A3447" t="s">
        <v>17954</v>
      </c>
      <c r="B3447" t="s">
        <v>12273</v>
      </c>
      <c r="C3447">
        <v>3556027</v>
      </c>
      <c r="D3447" t="s">
        <v>17955</v>
      </c>
      <c r="E3447" t="s">
        <v>17956</v>
      </c>
      <c r="F3447" t="s">
        <v>6402</v>
      </c>
      <c r="G3447">
        <v>1493</v>
      </c>
      <c r="H3447">
        <v>29455</v>
      </c>
      <c r="I3447">
        <v>0</v>
      </c>
      <c r="J3447">
        <v>0</v>
      </c>
      <c r="K3447">
        <v>0</v>
      </c>
      <c r="L3447" t="s">
        <v>6409</v>
      </c>
      <c r="M3447">
        <v>2018</v>
      </c>
      <c r="N3447" t="s">
        <v>1463</v>
      </c>
      <c r="O3447">
        <v>5</v>
      </c>
      <c r="P3447">
        <v>4</v>
      </c>
      <c r="Q3447" t="s">
        <v>15830</v>
      </c>
      <c r="R3447" t="s">
        <v>7734</v>
      </c>
      <c r="S3447" t="s">
        <v>7734</v>
      </c>
      <c r="T3447" t="s">
        <v>22926</v>
      </c>
      <c r="U3447">
        <f t="shared" si="53"/>
        <v>29455</v>
      </c>
    </row>
    <row r="3448" spans="1:21" x14ac:dyDescent="0.2">
      <c r="A3448" t="s">
        <v>17954</v>
      </c>
      <c r="B3448" t="s">
        <v>12273</v>
      </c>
      <c r="C3448">
        <v>3556027</v>
      </c>
      <c r="D3448" t="s">
        <v>12867</v>
      </c>
      <c r="E3448" t="s">
        <v>7063</v>
      </c>
      <c r="F3448" t="s">
        <v>6402</v>
      </c>
      <c r="G3448">
        <v>3369</v>
      </c>
      <c r="H3448">
        <v>29455</v>
      </c>
      <c r="I3448">
        <v>0</v>
      </c>
      <c r="J3448">
        <v>1</v>
      </c>
      <c r="K3448">
        <v>0</v>
      </c>
      <c r="L3448" t="s">
        <v>6409</v>
      </c>
      <c r="M3448">
        <v>2018</v>
      </c>
      <c r="N3448" t="s">
        <v>1463</v>
      </c>
      <c r="O3448">
        <v>5</v>
      </c>
      <c r="P3448">
        <v>4</v>
      </c>
      <c r="Q3448" t="s">
        <v>15830</v>
      </c>
      <c r="R3448" t="s">
        <v>7734</v>
      </c>
      <c r="S3448" t="s">
        <v>7734</v>
      </c>
      <c r="T3448" t="s">
        <v>5840</v>
      </c>
      <c r="U3448">
        <f t="shared" si="53"/>
        <v>29455</v>
      </c>
    </row>
    <row r="3449" spans="1:21" x14ac:dyDescent="0.2">
      <c r="A3449" t="s">
        <v>17954</v>
      </c>
      <c r="B3449" t="s">
        <v>12273</v>
      </c>
      <c r="C3449">
        <v>3556027</v>
      </c>
      <c r="D3449" t="s">
        <v>15341</v>
      </c>
      <c r="E3449" t="s">
        <v>17957</v>
      </c>
      <c r="F3449" t="s">
        <v>6402</v>
      </c>
      <c r="G3449">
        <v>3253</v>
      </c>
      <c r="H3449">
        <v>29455</v>
      </c>
      <c r="I3449">
        <v>1</v>
      </c>
      <c r="J3449">
        <v>1</v>
      </c>
      <c r="K3449">
        <v>0</v>
      </c>
      <c r="L3449" t="s">
        <v>6409</v>
      </c>
      <c r="M3449">
        <v>2018</v>
      </c>
      <c r="N3449" t="s">
        <v>1463</v>
      </c>
      <c r="O3449">
        <v>5</v>
      </c>
      <c r="P3449">
        <v>4</v>
      </c>
      <c r="Q3449" t="s">
        <v>15830</v>
      </c>
      <c r="R3449" t="s">
        <v>7734</v>
      </c>
      <c r="S3449" t="s">
        <v>7734</v>
      </c>
      <c r="T3449" t="s">
        <v>22927</v>
      </c>
      <c r="U3449">
        <f t="shared" si="53"/>
        <v>29455</v>
      </c>
    </row>
    <row r="3450" spans="1:21" x14ac:dyDescent="0.2">
      <c r="A3450" t="s">
        <v>17954</v>
      </c>
      <c r="B3450" t="s">
        <v>12273</v>
      </c>
      <c r="C3450">
        <v>3556027</v>
      </c>
      <c r="D3450" t="s">
        <v>17958</v>
      </c>
      <c r="E3450" t="s">
        <v>15281</v>
      </c>
      <c r="F3450" t="s">
        <v>6402</v>
      </c>
      <c r="G3450">
        <v>2501</v>
      </c>
      <c r="H3450">
        <v>29455</v>
      </c>
      <c r="I3450">
        <v>1</v>
      </c>
      <c r="J3450">
        <v>0</v>
      </c>
      <c r="K3450">
        <v>0</v>
      </c>
      <c r="L3450" t="s">
        <v>6403</v>
      </c>
      <c r="M3450">
        <v>2018</v>
      </c>
      <c r="N3450" t="s">
        <v>1463</v>
      </c>
      <c r="O3450">
        <v>5</v>
      </c>
      <c r="P3450">
        <v>4</v>
      </c>
      <c r="Q3450" t="s">
        <v>15830</v>
      </c>
      <c r="R3450" t="s">
        <v>7734</v>
      </c>
      <c r="S3450" t="s">
        <v>7734</v>
      </c>
      <c r="T3450" t="s">
        <v>22928</v>
      </c>
      <c r="U3450">
        <f t="shared" si="53"/>
        <v>29455</v>
      </c>
    </row>
    <row r="3451" spans="1:21" x14ac:dyDescent="0.2">
      <c r="A3451" t="s">
        <v>17954</v>
      </c>
      <c r="B3451" t="s">
        <v>12273</v>
      </c>
      <c r="C3451">
        <v>3556027</v>
      </c>
      <c r="D3451" t="s">
        <v>7055</v>
      </c>
      <c r="E3451" t="s">
        <v>12865</v>
      </c>
      <c r="F3451" t="s">
        <v>6402</v>
      </c>
      <c r="G3451">
        <v>2427</v>
      </c>
      <c r="H3451">
        <v>29455</v>
      </c>
      <c r="I3451">
        <v>1</v>
      </c>
      <c r="J3451">
        <v>0</v>
      </c>
      <c r="K3451">
        <v>0</v>
      </c>
      <c r="L3451" t="s">
        <v>6403</v>
      </c>
      <c r="M3451">
        <v>2018</v>
      </c>
      <c r="N3451" t="s">
        <v>1463</v>
      </c>
      <c r="O3451">
        <v>5</v>
      </c>
      <c r="P3451">
        <v>4</v>
      </c>
      <c r="Q3451" t="s">
        <v>15830</v>
      </c>
      <c r="R3451" t="s">
        <v>7734</v>
      </c>
      <c r="S3451" t="s">
        <v>7734</v>
      </c>
      <c r="T3451" t="s">
        <v>5853</v>
      </c>
      <c r="U3451">
        <f t="shared" si="53"/>
        <v>29455</v>
      </c>
    </row>
    <row r="3452" spans="1:21" x14ac:dyDescent="0.2">
      <c r="A3452" t="s">
        <v>17954</v>
      </c>
      <c r="B3452" t="s">
        <v>12273</v>
      </c>
      <c r="C3452">
        <v>3556027</v>
      </c>
      <c r="D3452" t="s">
        <v>6434</v>
      </c>
      <c r="E3452" t="s">
        <v>17959</v>
      </c>
      <c r="F3452" t="s">
        <v>6402</v>
      </c>
      <c r="G3452">
        <v>955</v>
      </c>
      <c r="H3452">
        <v>29455</v>
      </c>
      <c r="I3452">
        <v>0</v>
      </c>
      <c r="J3452">
        <v>0</v>
      </c>
      <c r="K3452">
        <v>0</v>
      </c>
      <c r="L3452" t="s">
        <v>6403</v>
      </c>
      <c r="M3452">
        <v>2018</v>
      </c>
      <c r="N3452" t="s">
        <v>1463</v>
      </c>
      <c r="O3452">
        <v>5</v>
      </c>
      <c r="P3452">
        <v>4</v>
      </c>
      <c r="Q3452" t="s">
        <v>15830</v>
      </c>
      <c r="R3452" t="s">
        <v>7734</v>
      </c>
      <c r="S3452" t="s">
        <v>7734</v>
      </c>
      <c r="T3452" t="s">
        <v>22929</v>
      </c>
      <c r="U3452">
        <f t="shared" si="53"/>
        <v>29455</v>
      </c>
    </row>
    <row r="3453" spans="1:21" x14ac:dyDescent="0.2">
      <c r="A3453" t="s">
        <v>17954</v>
      </c>
      <c r="B3453" t="s">
        <v>12273</v>
      </c>
      <c r="C3453">
        <v>3556027</v>
      </c>
      <c r="D3453" t="s">
        <v>6857</v>
      </c>
      <c r="E3453" t="s">
        <v>11494</v>
      </c>
      <c r="F3453" t="s">
        <v>6402</v>
      </c>
      <c r="G3453">
        <v>2637</v>
      </c>
      <c r="H3453">
        <v>29455</v>
      </c>
      <c r="I3453">
        <v>1</v>
      </c>
      <c r="J3453">
        <v>1</v>
      </c>
      <c r="K3453">
        <v>0</v>
      </c>
      <c r="L3453" t="s">
        <v>6403</v>
      </c>
      <c r="M3453">
        <v>2018</v>
      </c>
      <c r="N3453" t="s">
        <v>1463</v>
      </c>
      <c r="O3453">
        <v>5</v>
      </c>
      <c r="P3453">
        <v>4</v>
      </c>
      <c r="Q3453" t="s">
        <v>15830</v>
      </c>
      <c r="R3453" t="s">
        <v>7734</v>
      </c>
      <c r="S3453" t="s">
        <v>7734</v>
      </c>
      <c r="T3453" t="s">
        <v>5841</v>
      </c>
      <c r="U3453">
        <f t="shared" si="53"/>
        <v>29455</v>
      </c>
    </row>
    <row r="3454" spans="1:21" x14ac:dyDescent="0.2">
      <c r="A3454" t="s">
        <v>17954</v>
      </c>
      <c r="B3454" t="s">
        <v>12273</v>
      </c>
      <c r="C3454">
        <v>3556027</v>
      </c>
      <c r="D3454" t="s">
        <v>7489</v>
      </c>
      <c r="E3454" t="s">
        <v>6938</v>
      </c>
      <c r="F3454" t="s">
        <v>6402</v>
      </c>
      <c r="G3454">
        <v>2635</v>
      </c>
      <c r="H3454">
        <v>29455</v>
      </c>
      <c r="I3454">
        <v>0</v>
      </c>
      <c r="J3454">
        <v>0</v>
      </c>
      <c r="K3454">
        <v>0</v>
      </c>
      <c r="L3454" t="s">
        <v>6403</v>
      </c>
      <c r="M3454">
        <v>2018</v>
      </c>
      <c r="N3454" t="s">
        <v>1463</v>
      </c>
      <c r="O3454">
        <v>5</v>
      </c>
      <c r="P3454">
        <v>4</v>
      </c>
      <c r="Q3454" t="s">
        <v>15830</v>
      </c>
      <c r="R3454" t="s">
        <v>7734</v>
      </c>
      <c r="S3454" t="s">
        <v>7734</v>
      </c>
      <c r="T3454" t="s">
        <v>5839</v>
      </c>
      <c r="U3454">
        <f t="shared" si="53"/>
        <v>29455</v>
      </c>
    </row>
    <row r="3455" spans="1:21" x14ac:dyDescent="0.2">
      <c r="A3455" t="s">
        <v>17954</v>
      </c>
      <c r="B3455" t="s">
        <v>12273</v>
      </c>
      <c r="C3455">
        <v>3556027</v>
      </c>
      <c r="D3455" t="s">
        <v>13016</v>
      </c>
      <c r="E3455" t="s">
        <v>7517</v>
      </c>
      <c r="F3455" t="s">
        <v>6402</v>
      </c>
      <c r="G3455">
        <v>2635</v>
      </c>
      <c r="H3455">
        <v>29455</v>
      </c>
      <c r="I3455">
        <v>0</v>
      </c>
      <c r="J3455">
        <v>0</v>
      </c>
      <c r="K3455">
        <v>0</v>
      </c>
      <c r="L3455" t="s">
        <v>6403</v>
      </c>
      <c r="M3455">
        <v>2018</v>
      </c>
      <c r="N3455" t="s">
        <v>1463</v>
      </c>
      <c r="O3455">
        <v>5</v>
      </c>
      <c r="P3455">
        <v>4</v>
      </c>
      <c r="Q3455" t="s">
        <v>15830</v>
      </c>
      <c r="R3455" t="s">
        <v>7734</v>
      </c>
      <c r="S3455" t="s">
        <v>7734</v>
      </c>
      <c r="T3455" t="s">
        <v>22930</v>
      </c>
      <c r="U3455">
        <f t="shared" si="53"/>
        <v>29455</v>
      </c>
    </row>
    <row r="3456" spans="1:21" x14ac:dyDescent="0.2">
      <c r="A3456" t="s">
        <v>17954</v>
      </c>
      <c r="B3456" t="s">
        <v>12273</v>
      </c>
      <c r="C3456">
        <v>3556027</v>
      </c>
      <c r="D3456" t="s">
        <v>6547</v>
      </c>
      <c r="E3456" t="s">
        <v>17960</v>
      </c>
      <c r="F3456" t="s">
        <v>6402</v>
      </c>
      <c r="G3456">
        <v>1892</v>
      </c>
      <c r="H3456">
        <v>29455</v>
      </c>
      <c r="I3456">
        <v>0</v>
      </c>
      <c r="J3456">
        <v>0</v>
      </c>
      <c r="K3456">
        <v>0</v>
      </c>
      <c r="L3456" t="s">
        <v>6403</v>
      </c>
      <c r="M3456">
        <v>2018</v>
      </c>
      <c r="N3456" t="s">
        <v>1463</v>
      </c>
      <c r="O3456">
        <v>5</v>
      </c>
      <c r="P3456">
        <v>4</v>
      </c>
      <c r="Q3456" t="s">
        <v>15830</v>
      </c>
      <c r="R3456" t="s">
        <v>7734</v>
      </c>
      <c r="S3456" t="s">
        <v>7734</v>
      </c>
      <c r="T3456" t="s">
        <v>22931</v>
      </c>
      <c r="U3456">
        <f t="shared" si="53"/>
        <v>29455</v>
      </c>
    </row>
    <row r="3457" spans="1:21" x14ac:dyDescent="0.2">
      <c r="A3457" t="s">
        <v>17954</v>
      </c>
      <c r="B3457" t="s">
        <v>12273</v>
      </c>
      <c r="C3457">
        <v>3556027</v>
      </c>
      <c r="D3457" t="s">
        <v>6419</v>
      </c>
      <c r="E3457" t="s">
        <v>17961</v>
      </c>
      <c r="F3457" t="s">
        <v>6402</v>
      </c>
      <c r="G3457">
        <v>2378</v>
      </c>
      <c r="H3457">
        <v>29455</v>
      </c>
      <c r="I3457">
        <v>0</v>
      </c>
      <c r="J3457">
        <v>0</v>
      </c>
      <c r="K3457">
        <v>0</v>
      </c>
      <c r="L3457" t="s">
        <v>6403</v>
      </c>
      <c r="M3457">
        <v>2018</v>
      </c>
      <c r="N3457" t="s">
        <v>1463</v>
      </c>
      <c r="O3457">
        <v>5</v>
      </c>
      <c r="P3457">
        <v>4</v>
      </c>
      <c r="Q3457" t="s">
        <v>15830</v>
      </c>
      <c r="R3457" t="s">
        <v>7734</v>
      </c>
      <c r="S3457" t="s">
        <v>7734</v>
      </c>
      <c r="T3457" t="s">
        <v>22932</v>
      </c>
      <c r="U3457">
        <f t="shared" si="53"/>
        <v>29455</v>
      </c>
    </row>
    <row r="3458" spans="1:21" x14ac:dyDescent="0.2">
      <c r="A3458" t="s">
        <v>17962</v>
      </c>
      <c r="B3458" t="s">
        <v>12273</v>
      </c>
      <c r="C3458">
        <v>3556027</v>
      </c>
      <c r="D3458" t="s">
        <v>6428</v>
      </c>
      <c r="E3458" t="s">
        <v>8463</v>
      </c>
      <c r="F3458" t="s">
        <v>6402</v>
      </c>
      <c r="G3458">
        <v>5525</v>
      </c>
      <c r="H3458">
        <v>16150</v>
      </c>
      <c r="I3458">
        <v>1</v>
      </c>
      <c r="J3458">
        <v>0</v>
      </c>
      <c r="K3458">
        <v>0</v>
      </c>
      <c r="L3458" t="s">
        <v>6403</v>
      </c>
      <c r="M3458">
        <v>2018</v>
      </c>
      <c r="N3458" t="s">
        <v>6404</v>
      </c>
      <c r="O3458">
        <v>99</v>
      </c>
      <c r="P3458">
        <v>1</v>
      </c>
      <c r="Q3458" t="s">
        <v>15830</v>
      </c>
      <c r="R3458" t="s">
        <v>7734</v>
      </c>
      <c r="S3458" t="s">
        <v>7734</v>
      </c>
      <c r="T3458" t="s">
        <v>5842</v>
      </c>
      <c r="U3458">
        <f t="shared" ref="U3458:U3521" si="54">_xlfn.MAXIFS($H$2:$H$6695, $C$2:$C$6695,C3458)</f>
        <v>29455</v>
      </c>
    </row>
    <row r="3459" spans="1:21" x14ac:dyDescent="0.2">
      <c r="A3459" t="s">
        <v>17962</v>
      </c>
      <c r="B3459" t="s">
        <v>12273</v>
      </c>
      <c r="C3459">
        <v>3556027</v>
      </c>
      <c r="D3459" t="s">
        <v>7178</v>
      </c>
      <c r="E3459" t="s">
        <v>13836</v>
      </c>
      <c r="F3459" t="s">
        <v>6402</v>
      </c>
      <c r="G3459">
        <v>109</v>
      </c>
      <c r="H3459">
        <v>16150</v>
      </c>
      <c r="I3459">
        <v>0</v>
      </c>
      <c r="J3459">
        <v>0</v>
      </c>
      <c r="K3459">
        <v>0</v>
      </c>
      <c r="L3459" t="s">
        <v>6403</v>
      </c>
      <c r="M3459">
        <v>2018</v>
      </c>
      <c r="N3459" t="s">
        <v>6404</v>
      </c>
      <c r="O3459">
        <v>99</v>
      </c>
      <c r="P3459">
        <v>1</v>
      </c>
      <c r="Q3459" t="s">
        <v>15830</v>
      </c>
      <c r="R3459" t="s">
        <v>7734</v>
      </c>
      <c r="S3459" t="s">
        <v>7734</v>
      </c>
      <c r="T3459" t="s">
        <v>22933</v>
      </c>
      <c r="U3459">
        <f t="shared" si="54"/>
        <v>29455</v>
      </c>
    </row>
    <row r="3460" spans="1:21" x14ac:dyDescent="0.2">
      <c r="A3460" t="s">
        <v>17962</v>
      </c>
      <c r="B3460" t="s">
        <v>12273</v>
      </c>
      <c r="C3460">
        <v>3556027</v>
      </c>
      <c r="D3460" t="s">
        <v>6467</v>
      </c>
      <c r="E3460" t="s">
        <v>9204</v>
      </c>
      <c r="F3460" t="s">
        <v>6402</v>
      </c>
      <c r="G3460">
        <v>103</v>
      </c>
      <c r="H3460">
        <v>16150</v>
      </c>
      <c r="I3460">
        <v>0</v>
      </c>
      <c r="J3460">
        <v>0</v>
      </c>
      <c r="K3460">
        <v>0</v>
      </c>
      <c r="L3460" t="s">
        <v>6403</v>
      </c>
      <c r="M3460">
        <v>2018</v>
      </c>
      <c r="N3460" t="s">
        <v>6404</v>
      </c>
      <c r="O3460">
        <v>99</v>
      </c>
      <c r="P3460">
        <v>1</v>
      </c>
      <c r="Q3460" t="s">
        <v>15830</v>
      </c>
      <c r="R3460" t="s">
        <v>7734</v>
      </c>
      <c r="S3460" t="s">
        <v>7734</v>
      </c>
      <c r="T3460" t="s">
        <v>22934</v>
      </c>
      <c r="U3460">
        <f t="shared" si="54"/>
        <v>29455</v>
      </c>
    </row>
    <row r="3461" spans="1:21" x14ac:dyDescent="0.2">
      <c r="A3461" t="s">
        <v>17962</v>
      </c>
      <c r="B3461" t="s">
        <v>12273</v>
      </c>
      <c r="C3461">
        <v>3556027</v>
      </c>
      <c r="D3461" t="s">
        <v>17963</v>
      </c>
      <c r="E3461" t="s">
        <v>16265</v>
      </c>
      <c r="F3461" t="s">
        <v>6402</v>
      </c>
      <c r="G3461">
        <v>90</v>
      </c>
      <c r="H3461">
        <v>16150</v>
      </c>
      <c r="I3461">
        <v>0</v>
      </c>
      <c r="J3461">
        <v>0</v>
      </c>
      <c r="K3461">
        <v>0</v>
      </c>
      <c r="L3461" t="s">
        <v>6403</v>
      </c>
      <c r="M3461">
        <v>2018</v>
      </c>
      <c r="N3461" t="s">
        <v>6404</v>
      </c>
      <c r="O3461">
        <v>99</v>
      </c>
      <c r="P3461">
        <v>1</v>
      </c>
      <c r="Q3461" t="s">
        <v>15830</v>
      </c>
      <c r="R3461" t="s">
        <v>7734</v>
      </c>
      <c r="S3461" t="s">
        <v>7734</v>
      </c>
      <c r="T3461" t="s">
        <v>22935</v>
      </c>
      <c r="U3461">
        <f t="shared" si="54"/>
        <v>29455</v>
      </c>
    </row>
    <row r="3462" spans="1:21" x14ac:dyDescent="0.2">
      <c r="A3462" t="s">
        <v>17962</v>
      </c>
      <c r="B3462" t="s">
        <v>12273</v>
      </c>
      <c r="C3462">
        <v>3556027</v>
      </c>
      <c r="D3462" t="s">
        <v>6822</v>
      </c>
      <c r="E3462" t="s">
        <v>15328</v>
      </c>
      <c r="F3462" t="s">
        <v>6402</v>
      </c>
      <c r="G3462">
        <v>10323</v>
      </c>
      <c r="H3462">
        <v>16150</v>
      </c>
      <c r="I3462">
        <v>0</v>
      </c>
      <c r="J3462">
        <v>1</v>
      </c>
      <c r="K3462">
        <v>0</v>
      </c>
      <c r="L3462" t="s">
        <v>6403</v>
      </c>
      <c r="M3462">
        <v>2018</v>
      </c>
      <c r="N3462" t="s">
        <v>6404</v>
      </c>
      <c r="O3462">
        <v>99</v>
      </c>
      <c r="P3462">
        <v>1</v>
      </c>
      <c r="Q3462" t="s">
        <v>15830</v>
      </c>
      <c r="R3462" t="s">
        <v>7734</v>
      </c>
      <c r="S3462" t="s">
        <v>7734</v>
      </c>
      <c r="T3462" t="s">
        <v>22936</v>
      </c>
      <c r="U3462">
        <f t="shared" si="54"/>
        <v>29455</v>
      </c>
    </row>
    <row r="3463" spans="1:21" x14ac:dyDescent="0.2">
      <c r="A3463" t="s">
        <v>17964</v>
      </c>
      <c r="B3463" t="s">
        <v>11288</v>
      </c>
      <c r="C3463">
        <v>3543068</v>
      </c>
      <c r="D3463" t="s">
        <v>7111</v>
      </c>
      <c r="E3463" t="s">
        <v>6883</v>
      </c>
      <c r="F3463" t="s">
        <v>6402</v>
      </c>
      <c r="G3463">
        <v>4131</v>
      </c>
      <c r="H3463">
        <v>11780</v>
      </c>
      <c r="I3463">
        <v>1</v>
      </c>
      <c r="J3463">
        <v>1</v>
      </c>
      <c r="K3463">
        <v>0</v>
      </c>
      <c r="L3463" t="s">
        <v>6409</v>
      </c>
      <c r="M3463">
        <v>2018</v>
      </c>
      <c r="N3463" t="s">
        <v>1463</v>
      </c>
      <c r="O3463">
        <v>99</v>
      </c>
      <c r="P3463">
        <v>3</v>
      </c>
      <c r="Q3463" t="s">
        <v>15830</v>
      </c>
      <c r="R3463" t="s">
        <v>7734</v>
      </c>
      <c r="S3463" t="s">
        <v>7734</v>
      </c>
      <c r="T3463" t="s">
        <v>22937</v>
      </c>
      <c r="U3463">
        <f t="shared" si="54"/>
        <v>11780</v>
      </c>
    </row>
    <row r="3464" spans="1:21" x14ac:dyDescent="0.2">
      <c r="A3464" t="s">
        <v>17964</v>
      </c>
      <c r="B3464" t="s">
        <v>11288</v>
      </c>
      <c r="C3464">
        <v>3543068</v>
      </c>
      <c r="D3464" t="s">
        <v>6717</v>
      </c>
      <c r="E3464" t="s">
        <v>11289</v>
      </c>
      <c r="F3464" t="s">
        <v>6402</v>
      </c>
      <c r="G3464">
        <v>2609</v>
      </c>
      <c r="H3464">
        <v>11780</v>
      </c>
      <c r="I3464">
        <v>0</v>
      </c>
      <c r="J3464">
        <v>1</v>
      </c>
      <c r="K3464">
        <v>0</v>
      </c>
      <c r="L3464" t="s">
        <v>6403</v>
      </c>
      <c r="M3464">
        <v>2018</v>
      </c>
      <c r="N3464" t="s">
        <v>1463</v>
      </c>
      <c r="O3464">
        <v>99</v>
      </c>
      <c r="P3464">
        <v>3</v>
      </c>
      <c r="Q3464" t="s">
        <v>15830</v>
      </c>
      <c r="R3464" t="s">
        <v>7734</v>
      </c>
      <c r="S3464" t="s">
        <v>7734</v>
      </c>
      <c r="T3464" t="s">
        <v>1319</v>
      </c>
      <c r="U3464">
        <f t="shared" si="54"/>
        <v>11780</v>
      </c>
    </row>
    <row r="3465" spans="1:21" x14ac:dyDescent="0.2">
      <c r="A3465" t="s">
        <v>17964</v>
      </c>
      <c r="B3465" t="s">
        <v>11288</v>
      </c>
      <c r="C3465">
        <v>3543068</v>
      </c>
      <c r="D3465" t="s">
        <v>6857</v>
      </c>
      <c r="E3465" t="s">
        <v>7402</v>
      </c>
      <c r="F3465" t="s">
        <v>6402</v>
      </c>
      <c r="G3465">
        <v>1858</v>
      </c>
      <c r="H3465">
        <v>11780</v>
      </c>
      <c r="I3465">
        <v>0</v>
      </c>
      <c r="J3465">
        <v>0</v>
      </c>
      <c r="K3465">
        <v>0</v>
      </c>
      <c r="L3465" t="s">
        <v>6403</v>
      </c>
      <c r="M3465">
        <v>2018</v>
      </c>
      <c r="N3465" t="s">
        <v>1463</v>
      </c>
      <c r="O3465">
        <v>99</v>
      </c>
      <c r="P3465">
        <v>3</v>
      </c>
      <c r="Q3465" t="s">
        <v>15830</v>
      </c>
      <c r="R3465" t="s">
        <v>7734</v>
      </c>
      <c r="S3465" t="s">
        <v>7734</v>
      </c>
      <c r="T3465" t="s">
        <v>22938</v>
      </c>
      <c r="U3465">
        <f t="shared" si="54"/>
        <v>11780</v>
      </c>
    </row>
    <row r="3466" spans="1:21" x14ac:dyDescent="0.2">
      <c r="A3466" t="s">
        <v>17964</v>
      </c>
      <c r="B3466" t="s">
        <v>11288</v>
      </c>
      <c r="C3466">
        <v>3543068</v>
      </c>
      <c r="D3466" t="s">
        <v>7870</v>
      </c>
      <c r="E3466" t="s">
        <v>11306</v>
      </c>
      <c r="F3466" t="s">
        <v>6402</v>
      </c>
      <c r="G3466">
        <v>0</v>
      </c>
      <c r="H3466">
        <v>11780</v>
      </c>
      <c r="I3466">
        <v>1</v>
      </c>
      <c r="J3466">
        <v>1</v>
      </c>
      <c r="K3466">
        <v>1</v>
      </c>
      <c r="L3466" t="s">
        <v>6403</v>
      </c>
      <c r="M3466">
        <v>2018</v>
      </c>
      <c r="N3466" t="s">
        <v>1463</v>
      </c>
      <c r="O3466">
        <v>99</v>
      </c>
      <c r="P3466">
        <v>3</v>
      </c>
      <c r="Q3466" t="s">
        <v>15830</v>
      </c>
      <c r="R3466" t="s">
        <v>7734</v>
      </c>
      <c r="S3466" t="s">
        <v>7734</v>
      </c>
      <c r="T3466" t="s">
        <v>5871</v>
      </c>
      <c r="U3466">
        <f t="shared" si="54"/>
        <v>11780</v>
      </c>
    </row>
    <row r="3467" spans="1:21" x14ac:dyDescent="0.2">
      <c r="A3467" t="s">
        <v>17965</v>
      </c>
      <c r="B3467" t="s">
        <v>11288</v>
      </c>
      <c r="C3467">
        <v>3543068</v>
      </c>
      <c r="D3467" t="s">
        <v>11304</v>
      </c>
      <c r="E3467" t="s">
        <v>11305</v>
      </c>
      <c r="F3467" t="s">
        <v>6402</v>
      </c>
      <c r="G3467">
        <v>0</v>
      </c>
      <c r="H3467">
        <v>0</v>
      </c>
      <c r="I3467">
        <v>1</v>
      </c>
      <c r="J3467">
        <v>1</v>
      </c>
      <c r="K3467">
        <v>1</v>
      </c>
      <c r="L3467" t="s">
        <v>6403</v>
      </c>
      <c r="M3467">
        <v>2018</v>
      </c>
      <c r="N3467" t="s">
        <v>1479</v>
      </c>
      <c r="O3467">
        <v>99</v>
      </c>
      <c r="P3467">
        <v>1</v>
      </c>
      <c r="Q3467" t="s">
        <v>15830</v>
      </c>
      <c r="R3467" t="s">
        <v>7734</v>
      </c>
      <c r="S3467" t="s">
        <v>7734</v>
      </c>
      <c r="T3467" t="s">
        <v>5859</v>
      </c>
      <c r="U3467">
        <f t="shared" si="54"/>
        <v>11780</v>
      </c>
    </row>
    <row r="3468" spans="1:21" x14ac:dyDescent="0.2">
      <c r="A3468" t="s">
        <v>17966</v>
      </c>
      <c r="B3468" t="s">
        <v>11288</v>
      </c>
      <c r="C3468">
        <v>3543068</v>
      </c>
      <c r="D3468" t="s">
        <v>6822</v>
      </c>
      <c r="E3468" t="s">
        <v>17967</v>
      </c>
      <c r="F3468" t="s">
        <v>6402</v>
      </c>
      <c r="G3468">
        <v>0</v>
      </c>
      <c r="H3468">
        <v>0</v>
      </c>
      <c r="I3468">
        <v>1</v>
      </c>
      <c r="J3468">
        <v>1</v>
      </c>
      <c r="K3468">
        <v>1</v>
      </c>
      <c r="L3468" t="s">
        <v>6403</v>
      </c>
      <c r="M3468">
        <v>2018</v>
      </c>
      <c r="N3468" t="s">
        <v>6404</v>
      </c>
      <c r="O3468">
        <v>99</v>
      </c>
      <c r="P3468">
        <v>1</v>
      </c>
      <c r="Q3468" t="s">
        <v>15830</v>
      </c>
      <c r="R3468" t="s">
        <v>7734</v>
      </c>
      <c r="S3468" t="s">
        <v>7734</v>
      </c>
      <c r="T3468" t="s">
        <v>22939</v>
      </c>
      <c r="U3468">
        <f t="shared" si="54"/>
        <v>11780</v>
      </c>
    </row>
    <row r="3469" spans="1:21" x14ac:dyDescent="0.2">
      <c r="A3469" t="s">
        <v>17968</v>
      </c>
      <c r="B3469" t="s">
        <v>13385</v>
      </c>
      <c r="C3469">
        <v>3520005</v>
      </c>
      <c r="D3469" t="s">
        <v>17969</v>
      </c>
      <c r="E3469" t="s">
        <v>7230</v>
      </c>
      <c r="F3469" t="s">
        <v>6402</v>
      </c>
      <c r="G3469">
        <v>2262</v>
      </c>
      <c r="H3469">
        <v>25199</v>
      </c>
      <c r="I3469">
        <v>0</v>
      </c>
      <c r="J3469">
        <v>0</v>
      </c>
      <c r="K3469">
        <v>0</v>
      </c>
      <c r="L3469" t="s">
        <v>6409</v>
      </c>
      <c r="M3469">
        <v>2018</v>
      </c>
      <c r="N3469" t="s">
        <v>1463</v>
      </c>
      <c r="O3469">
        <v>1</v>
      </c>
      <c r="P3469">
        <v>1</v>
      </c>
      <c r="Q3469" t="s">
        <v>15830</v>
      </c>
      <c r="R3469" t="s">
        <v>7734</v>
      </c>
      <c r="S3469" t="s">
        <v>7734</v>
      </c>
      <c r="T3469" t="s">
        <v>22940</v>
      </c>
      <c r="U3469">
        <f t="shared" si="54"/>
        <v>756493</v>
      </c>
    </row>
    <row r="3470" spans="1:21" x14ac:dyDescent="0.2">
      <c r="A3470" t="s">
        <v>17968</v>
      </c>
      <c r="B3470" t="s">
        <v>13385</v>
      </c>
      <c r="C3470">
        <v>3520005</v>
      </c>
      <c r="D3470" t="s">
        <v>6859</v>
      </c>
      <c r="E3470" t="s">
        <v>8257</v>
      </c>
      <c r="F3470" t="s">
        <v>6402</v>
      </c>
      <c r="G3470">
        <v>439</v>
      </c>
      <c r="H3470">
        <v>25199</v>
      </c>
      <c r="I3470">
        <v>0</v>
      </c>
      <c r="J3470">
        <v>0</v>
      </c>
      <c r="K3470">
        <v>0</v>
      </c>
      <c r="L3470" t="s">
        <v>6409</v>
      </c>
      <c r="M3470">
        <v>2018</v>
      </c>
      <c r="N3470" t="s">
        <v>1463</v>
      </c>
      <c r="O3470">
        <v>1</v>
      </c>
      <c r="P3470">
        <v>1</v>
      </c>
      <c r="Q3470" t="s">
        <v>15830</v>
      </c>
      <c r="R3470" t="s">
        <v>7734</v>
      </c>
      <c r="S3470" t="s">
        <v>7734</v>
      </c>
      <c r="T3470" t="s">
        <v>20327</v>
      </c>
      <c r="U3470">
        <f t="shared" si="54"/>
        <v>756493</v>
      </c>
    </row>
    <row r="3471" spans="1:21" x14ac:dyDescent="0.2">
      <c r="A3471" t="s">
        <v>17968</v>
      </c>
      <c r="B3471" t="s">
        <v>13385</v>
      </c>
      <c r="C3471">
        <v>3520005</v>
      </c>
      <c r="D3471" t="s">
        <v>6996</v>
      </c>
      <c r="E3471" t="s">
        <v>6601</v>
      </c>
      <c r="F3471" t="s">
        <v>6402</v>
      </c>
      <c r="G3471">
        <v>642</v>
      </c>
      <c r="H3471">
        <v>25199</v>
      </c>
      <c r="I3471">
        <v>0</v>
      </c>
      <c r="J3471">
        <v>0</v>
      </c>
      <c r="K3471">
        <v>0</v>
      </c>
      <c r="L3471" t="s">
        <v>6409</v>
      </c>
      <c r="M3471">
        <v>2018</v>
      </c>
      <c r="N3471" t="s">
        <v>1463</v>
      </c>
      <c r="O3471">
        <v>1</v>
      </c>
      <c r="P3471">
        <v>1</v>
      </c>
      <c r="Q3471" t="s">
        <v>15830</v>
      </c>
      <c r="R3471" t="s">
        <v>7734</v>
      </c>
      <c r="S3471" t="s">
        <v>7734</v>
      </c>
      <c r="T3471" t="s">
        <v>22941</v>
      </c>
      <c r="U3471">
        <f t="shared" si="54"/>
        <v>756493</v>
      </c>
    </row>
    <row r="3472" spans="1:21" x14ac:dyDescent="0.2">
      <c r="A3472" t="s">
        <v>17968</v>
      </c>
      <c r="B3472" t="s">
        <v>13385</v>
      </c>
      <c r="C3472">
        <v>3520005</v>
      </c>
      <c r="D3472" t="s">
        <v>7467</v>
      </c>
      <c r="E3472" t="s">
        <v>13421</v>
      </c>
      <c r="F3472" t="s">
        <v>6402</v>
      </c>
      <c r="G3472">
        <v>8654</v>
      </c>
      <c r="H3472">
        <v>25199</v>
      </c>
      <c r="I3472">
        <v>1</v>
      </c>
      <c r="J3472">
        <v>0</v>
      </c>
      <c r="K3472">
        <v>0</v>
      </c>
      <c r="L3472" t="s">
        <v>6403</v>
      </c>
      <c r="M3472">
        <v>2018</v>
      </c>
      <c r="N3472" t="s">
        <v>1463</v>
      </c>
      <c r="O3472">
        <v>1</v>
      </c>
      <c r="P3472">
        <v>1</v>
      </c>
      <c r="Q3472" t="s">
        <v>15830</v>
      </c>
      <c r="R3472" t="s">
        <v>7734</v>
      </c>
      <c r="S3472" t="s">
        <v>7734</v>
      </c>
      <c r="T3472" t="s">
        <v>5916</v>
      </c>
      <c r="U3472">
        <f t="shared" si="54"/>
        <v>756493</v>
      </c>
    </row>
    <row r="3473" spans="1:21" x14ac:dyDescent="0.2">
      <c r="A3473" t="s">
        <v>17968</v>
      </c>
      <c r="B3473" t="s">
        <v>13385</v>
      </c>
      <c r="C3473">
        <v>3520005</v>
      </c>
      <c r="D3473" t="s">
        <v>6738</v>
      </c>
      <c r="E3473" t="s">
        <v>15728</v>
      </c>
      <c r="F3473" t="s">
        <v>6402</v>
      </c>
      <c r="G3473">
        <v>253</v>
      </c>
      <c r="H3473">
        <v>25199</v>
      </c>
      <c r="I3473">
        <v>0</v>
      </c>
      <c r="J3473">
        <v>0</v>
      </c>
      <c r="K3473">
        <v>0</v>
      </c>
      <c r="L3473" t="s">
        <v>6403</v>
      </c>
      <c r="M3473">
        <v>2018</v>
      </c>
      <c r="N3473" t="s">
        <v>1463</v>
      </c>
      <c r="O3473">
        <v>1</v>
      </c>
      <c r="P3473">
        <v>1</v>
      </c>
      <c r="Q3473" t="s">
        <v>15830</v>
      </c>
      <c r="R3473" t="s">
        <v>7734</v>
      </c>
      <c r="S3473" t="s">
        <v>7734</v>
      </c>
      <c r="T3473" t="s">
        <v>22942</v>
      </c>
      <c r="U3473">
        <f t="shared" si="54"/>
        <v>756493</v>
      </c>
    </row>
    <row r="3474" spans="1:21" x14ac:dyDescent="0.2">
      <c r="A3474" t="s">
        <v>17968</v>
      </c>
      <c r="B3474" t="s">
        <v>13385</v>
      </c>
      <c r="C3474">
        <v>3520005</v>
      </c>
      <c r="D3474" t="s">
        <v>6622</v>
      </c>
      <c r="E3474" t="s">
        <v>7440</v>
      </c>
      <c r="F3474" t="s">
        <v>6402</v>
      </c>
      <c r="G3474">
        <v>10648</v>
      </c>
      <c r="H3474">
        <v>25199</v>
      </c>
      <c r="I3474">
        <v>1</v>
      </c>
      <c r="J3474">
        <v>1</v>
      </c>
      <c r="K3474">
        <v>0</v>
      </c>
      <c r="L3474" t="s">
        <v>6403</v>
      </c>
      <c r="M3474">
        <v>2018</v>
      </c>
      <c r="N3474" t="s">
        <v>1463</v>
      </c>
      <c r="O3474">
        <v>1</v>
      </c>
      <c r="P3474">
        <v>1</v>
      </c>
      <c r="Q3474" t="s">
        <v>15830</v>
      </c>
      <c r="R3474" t="s">
        <v>7734</v>
      </c>
      <c r="S3474" t="s">
        <v>7734</v>
      </c>
      <c r="T3474" t="s">
        <v>22943</v>
      </c>
      <c r="U3474">
        <f t="shared" si="54"/>
        <v>756493</v>
      </c>
    </row>
    <row r="3475" spans="1:21" x14ac:dyDescent="0.2">
      <c r="A3475" t="s">
        <v>17968</v>
      </c>
      <c r="B3475" t="s">
        <v>13385</v>
      </c>
      <c r="C3475">
        <v>3520005</v>
      </c>
      <c r="D3475" t="s">
        <v>6530</v>
      </c>
      <c r="E3475" t="s">
        <v>13489</v>
      </c>
      <c r="F3475" t="s">
        <v>6402</v>
      </c>
      <c r="G3475">
        <v>214</v>
      </c>
      <c r="H3475">
        <v>25199</v>
      </c>
      <c r="I3475">
        <v>0</v>
      </c>
      <c r="J3475">
        <v>0</v>
      </c>
      <c r="K3475">
        <v>0</v>
      </c>
      <c r="L3475" t="s">
        <v>6403</v>
      </c>
      <c r="M3475">
        <v>2018</v>
      </c>
      <c r="N3475" t="s">
        <v>1463</v>
      </c>
      <c r="O3475">
        <v>1</v>
      </c>
      <c r="P3475">
        <v>1</v>
      </c>
      <c r="Q3475" t="s">
        <v>15830</v>
      </c>
      <c r="R3475" t="s">
        <v>7734</v>
      </c>
      <c r="S3475" t="s">
        <v>7734</v>
      </c>
      <c r="T3475" t="s">
        <v>20360</v>
      </c>
      <c r="U3475">
        <f t="shared" si="54"/>
        <v>756493</v>
      </c>
    </row>
    <row r="3476" spans="1:21" x14ac:dyDescent="0.2">
      <c r="A3476" t="s">
        <v>17968</v>
      </c>
      <c r="B3476" t="s">
        <v>13385</v>
      </c>
      <c r="C3476">
        <v>3520005</v>
      </c>
      <c r="D3476" t="s">
        <v>17970</v>
      </c>
      <c r="E3476" t="s">
        <v>6879</v>
      </c>
      <c r="F3476" t="s">
        <v>6402</v>
      </c>
      <c r="G3476">
        <v>1945</v>
      </c>
      <c r="H3476">
        <v>25199</v>
      </c>
      <c r="I3476">
        <v>0</v>
      </c>
      <c r="J3476">
        <v>0</v>
      </c>
      <c r="K3476">
        <v>0</v>
      </c>
      <c r="L3476" t="s">
        <v>6403</v>
      </c>
      <c r="M3476">
        <v>2018</v>
      </c>
      <c r="N3476" t="s">
        <v>1463</v>
      </c>
      <c r="O3476">
        <v>1</v>
      </c>
      <c r="P3476">
        <v>1</v>
      </c>
      <c r="Q3476" t="s">
        <v>15830</v>
      </c>
      <c r="R3476" t="s">
        <v>7734</v>
      </c>
      <c r="S3476" t="s">
        <v>7734</v>
      </c>
      <c r="T3476" t="s">
        <v>22944</v>
      </c>
      <c r="U3476">
        <f t="shared" si="54"/>
        <v>756493</v>
      </c>
    </row>
    <row r="3477" spans="1:21" x14ac:dyDescent="0.2">
      <c r="A3477" t="s">
        <v>17968</v>
      </c>
      <c r="B3477" t="s">
        <v>13385</v>
      </c>
      <c r="C3477">
        <v>3520005</v>
      </c>
      <c r="D3477" t="s">
        <v>8343</v>
      </c>
      <c r="E3477" t="s">
        <v>15747</v>
      </c>
      <c r="F3477" t="s">
        <v>6402</v>
      </c>
      <c r="G3477">
        <v>142</v>
      </c>
      <c r="H3477">
        <v>25199</v>
      </c>
      <c r="I3477">
        <v>0</v>
      </c>
      <c r="J3477">
        <v>0</v>
      </c>
      <c r="K3477">
        <v>0</v>
      </c>
      <c r="L3477" t="s">
        <v>6403</v>
      </c>
      <c r="M3477">
        <v>2018</v>
      </c>
      <c r="N3477" t="s">
        <v>1463</v>
      </c>
      <c r="O3477">
        <v>1</v>
      </c>
      <c r="P3477">
        <v>1</v>
      </c>
      <c r="Q3477" t="s">
        <v>15830</v>
      </c>
      <c r="R3477" t="s">
        <v>7734</v>
      </c>
      <c r="S3477" t="s">
        <v>7734</v>
      </c>
      <c r="T3477" t="s">
        <v>22945</v>
      </c>
      <c r="U3477">
        <f t="shared" si="54"/>
        <v>756493</v>
      </c>
    </row>
    <row r="3478" spans="1:21" x14ac:dyDescent="0.2">
      <c r="A3478" t="s">
        <v>17971</v>
      </c>
      <c r="B3478" t="s">
        <v>13385</v>
      </c>
      <c r="C3478">
        <v>3520005</v>
      </c>
      <c r="D3478" t="s">
        <v>6692</v>
      </c>
      <c r="E3478" t="s">
        <v>13435</v>
      </c>
      <c r="F3478" t="s">
        <v>6402</v>
      </c>
      <c r="G3478">
        <v>3346</v>
      </c>
      <c r="H3478">
        <v>28884</v>
      </c>
      <c r="I3478">
        <v>0</v>
      </c>
      <c r="J3478">
        <v>0</v>
      </c>
      <c r="K3478">
        <v>0</v>
      </c>
      <c r="L3478" t="s">
        <v>6409</v>
      </c>
      <c r="M3478">
        <v>2018</v>
      </c>
      <c r="N3478" t="s">
        <v>1463</v>
      </c>
      <c r="O3478">
        <v>10</v>
      </c>
      <c r="P3478">
        <v>1</v>
      </c>
      <c r="Q3478" t="s">
        <v>15830</v>
      </c>
      <c r="R3478" t="s">
        <v>7734</v>
      </c>
      <c r="S3478" t="s">
        <v>7734</v>
      </c>
      <c r="T3478" t="s">
        <v>20321</v>
      </c>
      <c r="U3478">
        <f t="shared" si="54"/>
        <v>756493</v>
      </c>
    </row>
    <row r="3479" spans="1:21" x14ac:dyDescent="0.2">
      <c r="A3479" t="s">
        <v>17971</v>
      </c>
      <c r="B3479" t="s">
        <v>13385</v>
      </c>
      <c r="C3479">
        <v>3520005</v>
      </c>
      <c r="D3479" t="s">
        <v>13485</v>
      </c>
      <c r="E3479" t="s">
        <v>13486</v>
      </c>
      <c r="F3479" t="s">
        <v>6402</v>
      </c>
      <c r="G3479">
        <v>860</v>
      </c>
      <c r="H3479">
        <v>28884</v>
      </c>
      <c r="I3479">
        <v>0</v>
      </c>
      <c r="J3479">
        <v>0</v>
      </c>
      <c r="K3479">
        <v>0</v>
      </c>
      <c r="L3479" t="s">
        <v>6409</v>
      </c>
      <c r="M3479">
        <v>2018</v>
      </c>
      <c r="N3479" t="s">
        <v>1463</v>
      </c>
      <c r="O3479">
        <v>10</v>
      </c>
      <c r="P3479">
        <v>1</v>
      </c>
      <c r="Q3479" t="s">
        <v>15830</v>
      </c>
      <c r="R3479" t="s">
        <v>7734</v>
      </c>
      <c r="S3479" t="s">
        <v>7734</v>
      </c>
      <c r="T3479" t="s">
        <v>20358</v>
      </c>
      <c r="U3479">
        <f t="shared" si="54"/>
        <v>756493</v>
      </c>
    </row>
    <row r="3480" spans="1:21" x14ac:dyDescent="0.2">
      <c r="A3480" t="s">
        <v>17971</v>
      </c>
      <c r="B3480" t="s">
        <v>13385</v>
      </c>
      <c r="C3480">
        <v>3520005</v>
      </c>
      <c r="D3480" t="s">
        <v>10939</v>
      </c>
      <c r="E3480" t="s">
        <v>17972</v>
      </c>
      <c r="F3480" t="s">
        <v>6402</v>
      </c>
      <c r="G3480">
        <v>1564</v>
      </c>
      <c r="H3480">
        <v>28884</v>
      </c>
      <c r="I3480">
        <v>0</v>
      </c>
      <c r="J3480">
        <v>0</v>
      </c>
      <c r="K3480">
        <v>0</v>
      </c>
      <c r="L3480" t="s">
        <v>6409</v>
      </c>
      <c r="M3480">
        <v>2018</v>
      </c>
      <c r="N3480" t="s">
        <v>1463</v>
      </c>
      <c r="O3480">
        <v>10</v>
      </c>
      <c r="P3480">
        <v>1</v>
      </c>
      <c r="Q3480" t="s">
        <v>15830</v>
      </c>
      <c r="R3480" t="s">
        <v>7734</v>
      </c>
      <c r="S3480" t="s">
        <v>7734</v>
      </c>
      <c r="T3480" t="s">
        <v>22946</v>
      </c>
      <c r="U3480">
        <f t="shared" si="54"/>
        <v>756493</v>
      </c>
    </row>
    <row r="3481" spans="1:21" x14ac:dyDescent="0.2">
      <c r="A3481" t="s">
        <v>17971</v>
      </c>
      <c r="B3481" t="s">
        <v>13385</v>
      </c>
      <c r="C3481">
        <v>3520005</v>
      </c>
      <c r="D3481" t="s">
        <v>6622</v>
      </c>
      <c r="E3481" t="s">
        <v>17973</v>
      </c>
      <c r="F3481" t="s">
        <v>6402</v>
      </c>
      <c r="G3481">
        <v>451</v>
      </c>
      <c r="H3481">
        <v>28884</v>
      </c>
      <c r="I3481">
        <v>0</v>
      </c>
      <c r="J3481">
        <v>0</v>
      </c>
      <c r="K3481">
        <v>0</v>
      </c>
      <c r="L3481" t="s">
        <v>6403</v>
      </c>
      <c r="M3481">
        <v>2018</v>
      </c>
      <c r="N3481" t="s">
        <v>1463</v>
      </c>
      <c r="O3481">
        <v>10</v>
      </c>
      <c r="P3481">
        <v>1</v>
      </c>
      <c r="Q3481" t="s">
        <v>15830</v>
      </c>
      <c r="R3481" t="s">
        <v>7734</v>
      </c>
      <c r="S3481" t="s">
        <v>7734</v>
      </c>
      <c r="T3481" t="s">
        <v>22947</v>
      </c>
      <c r="U3481">
        <f t="shared" si="54"/>
        <v>756493</v>
      </c>
    </row>
    <row r="3482" spans="1:21" x14ac:dyDescent="0.2">
      <c r="A3482" t="s">
        <v>17971</v>
      </c>
      <c r="B3482" t="s">
        <v>13385</v>
      </c>
      <c r="C3482">
        <v>3520005</v>
      </c>
      <c r="D3482" t="s">
        <v>6799</v>
      </c>
      <c r="E3482" t="s">
        <v>15705</v>
      </c>
      <c r="F3482" t="s">
        <v>6402</v>
      </c>
      <c r="G3482">
        <v>519</v>
      </c>
      <c r="H3482">
        <v>28884</v>
      </c>
      <c r="I3482">
        <v>0</v>
      </c>
      <c r="J3482">
        <v>0</v>
      </c>
      <c r="K3482">
        <v>0</v>
      </c>
      <c r="L3482" t="s">
        <v>6403</v>
      </c>
      <c r="M3482">
        <v>2018</v>
      </c>
      <c r="N3482" t="s">
        <v>1463</v>
      </c>
      <c r="O3482">
        <v>10</v>
      </c>
      <c r="P3482">
        <v>1</v>
      </c>
      <c r="Q3482" t="s">
        <v>15830</v>
      </c>
      <c r="R3482" t="s">
        <v>7734</v>
      </c>
      <c r="S3482" t="s">
        <v>7734</v>
      </c>
      <c r="T3482" t="s">
        <v>22948</v>
      </c>
      <c r="U3482">
        <f t="shared" si="54"/>
        <v>756493</v>
      </c>
    </row>
    <row r="3483" spans="1:21" x14ac:dyDescent="0.2">
      <c r="A3483" t="s">
        <v>17971</v>
      </c>
      <c r="B3483" t="s">
        <v>13385</v>
      </c>
      <c r="C3483">
        <v>3520005</v>
      </c>
      <c r="D3483" t="s">
        <v>6442</v>
      </c>
      <c r="E3483" t="s">
        <v>15695</v>
      </c>
      <c r="F3483" t="s">
        <v>6402</v>
      </c>
      <c r="G3483">
        <v>15903</v>
      </c>
      <c r="H3483">
        <v>28884</v>
      </c>
      <c r="I3483">
        <v>1</v>
      </c>
      <c r="J3483">
        <v>1</v>
      </c>
      <c r="K3483">
        <v>0</v>
      </c>
      <c r="L3483" t="s">
        <v>6403</v>
      </c>
      <c r="M3483">
        <v>2018</v>
      </c>
      <c r="N3483" t="s">
        <v>1463</v>
      </c>
      <c r="O3483">
        <v>10</v>
      </c>
      <c r="P3483">
        <v>1</v>
      </c>
      <c r="Q3483" t="s">
        <v>15830</v>
      </c>
      <c r="R3483" t="s">
        <v>7734</v>
      </c>
      <c r="S3483" t="s">
        <v>7734</v>
      </c>
      <c r="T3483" t="s">
        <v>22949</v>
      </c>
      <c r="U3483">
        <f t="shared" si="54"/>
        <v>756493</v>
      </c>
    </row>
    <row r="3484" spans="1:21" x14ac:dyDescent="0.2">
      <c r="A3484" t="s">
        <v>17971</v>
      </c>
      <c r="B3484" t="s">
        <v>13385</v>
      </c>
      <c r="C3484">
        <v>3520005</v>
      </c>
      <c r="D3484" t="s">
        <v>17974</v>
      </c>
      <c r="E3484" t="s">
        <v>17975</v>
      </c>
      <c r="F3484" t="s">
        <v>6402</v>
      </c>
      <c r="G3484">
        <v>80</v>
      </c>
      <c r="H3484">
        <v>28884</v>
      </c>
      <c r="I3484">
        <v>0</v>
      </c>
      <c r="J3484">
        <v>0</v>
      </c>
      <c r="K3484">
        <v>0</v>
      </c>
      <c r="L3484" t="s">
        <v>6403</v>
      </c>
      <c r="M3484">
        <v>2018</v>
      </c>
      <c r="N3484" t="s">
        <v>1463</v>
      </c>
      <c r="O3484">
        <v>10</v>
      </c>
      <c r="P3484">
        <v>1</v>
      </c>
      <c r="Q3484" t="s">
        <v>15830</v>
      </c>
      <c r="R3484" t="s">
        <v>7734</v>
      </c>
      <c r="S3484" t="s">
        <v>7734</v>
      </c>
      <c r="T3484" t="s">
        <v>22950</v>
      </c>
      <c r="U3484">
        <f t="shared" si="54"/>
        <v>756493</v>
      </c>
    </row>
    <row r="3485" spans="1:21" x14ac:dyDescent="0.2">
      <c r="A3485" t="s">
        <v>17971</v>
      </c>
      <c r="B3485" t="s">
        <v>13385</v>
      </c>
      <c r="C3485">
        <v>3520005</v>
      </c>
      <c r="D3485" t="s">
        <v>6584</v>
      </c>
      <c r="E3485" t="s">
        <v>12794</v>
      </c>
      <c r="F3485" t="s">
        <v>6402</v>
      </c>
      <c r="G3485">
        <v>611</v>
      </c>
      <c r="H3485">
        <v>28884</v>
      </c>
      <c r="I3485">
        <v>0</v>
      </c>
      <c r="J3485">
        <v>0</v>
      </c>
      <c r="K3485">
        <v>0</v>
      </c>
      <c r="L3485" t="s">
        <v>6403</v>
      </c>
      <c r="M3485">
        <v>2018</v>
      </c>
      <c r="N3485" t="s">
        <v>1463</v>
      </c>
      <c r="O3485">
        <v>10</v>
      </c>
      <c r="P3485">
        <v>1</v>
      </c>
      <c r="Q3485" t="s">
        <v>15830</v>
      </c>
      <c r="R3485" t="s">
        <v>7734</v>
      </c>
      <c r="S3485" t="s">
        <v>7734</v>
      </c>
      <c r="T3485" t="s">
        <v>22951</v>
      </c>
      <c r="U3485">
        <f t="shared" si="54"/>
        <v>756493</v>
      </c>
    </row>
    <row r="3486" spans="1:21" x14ac:dyDescent="0.2">
      <c r="A3486" t="s">
        <v>17971</v>
      </c>
      <c r="B3486" t="s">
        <v>13385</v>
      </c>
      <c r="C3486">
        <v>3520005</v>
      </c>
      <c r="D3486" t="s">
        <v>6857</v>
      </c>
      <c r="E3486" t="s">
        <v>10396</v>
      </c>
      <c r="F3486" t="s">
        <v>6402</v>
      </c>
      <c r="G3486">
        <v>473</v>
      </c>
      <c r="H3486">
        <v>28884</v>
      </c>
      <c r="I3486">
        <v>0</v>
      </c>
      <c r="J3486">
        <v>0</v>
      </c>
      <c r="K3486">
        <v>0</v>
      </c>
      <c r="L3486" t="s">
        <v>6403</v>
      </c>
      <c r="M3486">
        <v>2018</v>
      </c>
      <c r="N3486" t="s">
        <v>1463</v>
      </c>
      <c r="O3486">
        <v>10</v>
      </c>
      <c r="P3486">
        <v>1</v>
      </c>
      <c r="Q3486" t="s">
        <v>15830</v>
      </c>
      <c r="R3486" t="s">
        <v>7734</v>
      </c>
      <c r="S3486" t="s">
        <v>7734</v>
      </c>
      <c r="T3486" t="s">
        <v>22952</v>
      </c>
      <c r="U3486">
        <f t="shared" si="54"/>
        <v>756493</v>
      </c>
    </row>
    <row r="3487" spans="1:21" x14ac:dyDescent="0.2">
      <c r="A3487" t="s">
        <v>17971</v>
      </c>
      <c r="B3487" t="s">
        <v>13385</v>
      </c>
      <c r="C3487">
        <v>3520005</v>
      </c>
      <c r="D3487" t="s">
        <v>7055</v>
      </c>
      <c r="E3487" t="s">
        <v>7097</v>
      </c>
      <c r="F3487" t="s">
        <v>6402</v>
      </c>
      <c r="G3487">
        <v>747</v>
      </c>
      <c r="H3487">
        <v>28884</v>
      </c>
      <c r="I3487">
        <v>0</v>
      </c>
      <c r="J3487">
        <v>0</v>
      </c>
      <c r="K3487">
        <v>0</v>
      </c>
      <c r="L3487" t="s">
        <v>6403</v>
      </c>
      <c r="M3487">
        <v>2018</v>
      </c>
      <c r="N3487" t="s">
        <v>1463</v>
      </c>
      <c r="O3487">
        <v>10</v>
      </c>
      <c r="P3487">
        <v>1</v>
      </c>
      <c r="Q3487" t="s">
        <v>15830</v>
      </c>
      <c r="R3487" t="s">
        <v>7734</v>
      </c>
      <c r="S3487" t="s">
        <v>7734</v>
      </c>
      <c r="T3487" t="s">
        <v>22953</v>
      </c>
      <c r="U3487">
        <f t="shared" si="54"/>
        <v>756493</v>
      </c>
    </row>
    <row r="3488" spans="1:21" x14ac:dyDescent="0.2">
      <c r="A3488" t="s">
        <v>17971</v>
      </c>
      <c r="B3488" t="s">
        <v>13385</v>
      </c>
      <c r="C3488">
        <v>3520005</v>
      </c>
      <c r="D3488" t="s">
        <v>6434</v>
      </c>
      <c r="E3488" t="s">
        <v>10474</v>
      </c>
      <c r="F3488" t="s">
        <v>6402</v>
      </c>
      <c r="G3488">
        <v>1032</v>
      </c>
      <c r="H3488">
        <v>28884</v>
      </c>
      <c r="I3488">
        <v>0</v>
      </c>
      <c r="J3488">
        <v>0</v>
      </c>
      <c r="K3488">
        <v>0</v>
      </c>
      <c r="L3488" t="s">
        <v>6403</v>
      </c>
      <c r="M3488">
        <v>2018</v>
      </c>
      <c r="N3488" t="s">
        <v>1463</v>
      </c>
      <c r="O3488">
        <v>10</v>
      </c>
      <c r="P3488">
        <v>1</v>
      </c>
      <c r="Q3488" t="s">
        <v>15830</v>
      </c>
      <c r="R3488" t="s">
        <v>7734</v>
      </c>
      <c r="S3488" t="s">
        <v>7734</v>
      </c>
      <c r="T3488" t="s">
        <v>22954</v>
      </c>
      <c r="U3488">
        <f t="shared" si="54"/>
        <v>756493</v>
      </c>
    </row>
    <row r="3489" spans="1:21" x14ac:dyDescent="0.2">
      <c r="A3489" t="s">
        <v>17971</v>
      </c>
      <c r="B3489" t="s">
        <v>13385</v>
      </c>
      <c r="C3489">
        <v>3520005</v>
      </c>
      <c r="D3489" t="s">
        <v>6485</v>
      </c>
      <c r="E3489" t="s">
        <v>17976</v>
      </c>
      <c r="F3489" t="s">
        <v>6402</v>
      </c>
      <c r="G3489">
        <v>3018</v>
      </c>
      <c r="H3489">
        <v>28884</v>
      </c>
      <c r="I3489">
        <v>0</v>
      </c>
      <c r="J3489">
        <v>0</v>
      </c>
      <c r="K3489">
        <v>0</v>
      </c>
      <c r="L3489" t="s">
        <v>6403</v>
      </c>
      <c r="M3489">
        <v>2018</v>
      </c>
      <c r="N3489" t="s">
        <v>1463</v>
      </c>
      <c r="O3489">
        <v>10</v>
      </c>
      <c r="P3489">
        <v>1</v>
      </c>
      <c r="Q3489" t="s">
        <v>15830</v>
      </c>
      <c r="R3489" t="s">
        <v>7734</v>
      </c>
      <c r="S3489" t="s">
        <v>7734</v>
      </c>
      <c r="T3489" t="s">
        <v>22955</v>
      </c>
      <c r="U3489">
        <f t="shared" si="54"/>
        <v>756493</v>
      </c>
    </row>
    <row r="3490" spans="1:21" x14ac:dyDescent="0.2">
      <c r="A3490" t="s">
        <v>17971</v>
      </c>
      <c r="B3490" t="s">
        <v>13385</v>
      </c>
      <c r="C3490">
        <v>3520005</v>
      </c>
      <c r="D3490" t="s">
        <v>17977</v>
      </c>
      <c r="E3490" t="s">
        <v>17978</v>
      </c>
      <c r="F3490" t="s">
        <v>6402</v>
      </c>
      <c r="G3490">
        <v>147</v>
      </c>
      <c r="H3490">
        <v>28884</v>
      </c>
      <c r="I3490">
        <v>0</v>
      </c>
      <c r="J3490">
        <v>0</v>
      </c>
      <c r="K3490">
        <v>0</v>
      </c>
      <c r="L3490" t="s">
        <v>6403</v>
      </c>
      <c r="M3490">
        <v>2018</v>
      </c>
      <c r="N3490" t="s">
        <v>1463</v>
      </c>
      <c r="O3490">
        <v>10</v>
      </c>
      <c r="P3490">
        <v>1</v>
      </c>
      <c r="Q3490" t="s">
        <v>15830</v>
      </c>
      <c r="R3490" t="s">
        <v>7734</v>
      </c>
      <c r="S3490" t="s">
        <v>7734</v>
      </c>
      <c r="T3490" t="s">
        <v>22956</v>
      </c>
      <c r="U3490">
        <f t="shared" si="54"/>
        <v>756493</v>
      </c>
    </row>
    <row r="3491" spans="1:21" x14ac:dyDescent="0.2">
      <c r="A3491" t="s">
        <v>17971</v>
      </c>
      <c r="B3491" t="s">
        <v>13385</v>
      </c>
      <c r="C3491">
        <v>3520005</v>
      </c>
      <c r="D3491" t="s">
        <v>13525</v>
      </c>
      <c r="E3491" t="s">
        <v>13526</v>
      </c>
      <c r="F3491" t="s">
        <v>6402</v>
      </c>
      <c r="G3491">
        <v>133</v>
      </c>
      <c r="H3491">
        <v>28884</v>
      </c>
      <c r="I3491">
        <v>0</v>
      </c>
      <c r="J3491">
        <v>0</v>
      </c>
      <c r="K3491">
        <v>0</v>
      </c>
      <c r="L3491" t="s">
        <v>6403</v>
      </c>
      <c r="M3491">
        <v>2018</v>
      </c>
      <c r="N3491" t="s">
        <v>1463</v>
      </c>
      <c r="O3491">
        <v>10</v>
      </c>
      <c r="P3491">
        <v>1</v>
      </c>
      <c r="Q3491" t="s">
        <v>15830</v>
      </c>
      <c r="R3491" t="s">
        <v>7734</v>
      </c>
      <c r="S3491" t="s">
        <v>7734</v>
      </c>
      <c r="T3491" t="s">
        <v>20389</v>
      </c>
      <c r="U3491">
        <f t="shared" si="54"/>
        <v>756493</v>
      </c>
    </row>
    <row r="3492" spans="1:21" x14ac:dyDescent="0.2">
      <c r="A3492" t="s">
        <v>17979</v>
      </c>
      <c r="B3492" t="s">
        <v>13385</v>
      </c>
      <c r="C3492">
        <v>3520005</v>
      </c>
      <c r="D3492" t="s">
        <v>7058</v>
      </c>
      <c r="E3492" t="s">
        <v>15690</v>
      </c>
      <c r="F3492" t="s">
        <v>6402</v>
      </c>
      <c r="G3492">
        <v>4231</v>
      </c>
      <c r="H3492">
        <v>32157</v>
      </c>
      <c r="I3492">
        <v>0</v>
      </c>
      <c r="J3492">
        <v>0</v>
      </c>
      <c r="K3492">
        <v>0</v>
      </c>
      <c r="L3492" t="s">
        <v>6409</v>
      </c>
      <c r="M3492">
        <v>2018</v>
      </c>
      <c r="N3492" t="s">
        <v>1463</v>
      </c>
      <c r="O3492">
        <v>11</v>
      </c>
      <c r="P3492">
        <v>1</v>
      </c>
      <c r="Q3492" t="s">
        <v>15830</v>
      </c>
      <c r="R3492" t="s">
        <v>7734</v>
      </c>
      <c r="S3492" t="s">
        <v>7734</v>
      </c>
      <c r="T3492" t="s">
        <v>22957</v>
      </c>
      <c r="U3492">
        <f t="shared" si="54"/>
        <v>756493</v>
      </c>
    </row>
    <row r="3493" spans="1:21" x14ac:dyDescent="0.2">
      <c r="A3493" t="s">
        <v>17979</v>
      </c>
      <c r="B3493" t="s">
        <v>13385</v>
      </c>
      <c r="C3493">
        <v>3520005</v>
      </c>
      <c r="D3493" t="s">
        <v>12228</v>
      </c>
      <c r="E3493" t="s">
        <v>6581</v>
      </c>
      <c r="F3493" t="s">
        <v>6402</v>
      </c>
      <c r="G3493">
        <v>2933</v>
      </c>
      <c r="H3493">
        <v>32157</v>
      </c>
      <c r="I3493">
        <v>0</v>
      </c>
      <c r="J3493">
        <v>0</v>
      </c>
      <c r="K3493">
        <v>0</v>
      </c>
      <c r="L3493" t="s">
        <v>6409</v>
      </c>
      <c r="M3493">
        <v>2018</v>
      </c>
      <c r="N3493" t="s">
        <v>1463</v>
      </c>
      <c r="O3493">
        <v>11</v>
      </c>
      <c r="P3493">
        <v>1</v>
      </c>
      <c r="Q3493" t="s">
        <v>15830</v>
      </c>
      <c r="R3493" t="s">
        <v>7734</v>
      </c>
      <c r="S3493" t="s">
        <v>7734</v>
      </c>
      <c r="T3493" t="s">
        <v>20384</v>
      </c>
      <c r="U3493">
        <f t="shared" si="54"/>
        <v>756493</v>
      </c>
    </row>
    <row r="3494" spans="1:21" x14ac:dyDescent="0.2">
      <c r="A3494" t="s">
        <v>17979</v>
      </c>
      <c r="B3494" t="s">
        <v>13385</v>
      </c>
      <c r="C3494">
        <v>3520005</v>
      </c>
      <c r="D3494" t="s">
        <v>6622</v>
      </c>
      <c r="E3494" t="s">
        <v>13267</v>
      </c>
      <c r="F3494" t="s">
        <v>6402</v>
      </c>
      <c r="G3494">
        <v>671</v>
      </c>
      <c r="H3494">
        <v>32157</v>
      </c>
      <c r="I3494">
        <v>0</v>
      </c>
      <c r="J3494">
        <v>0</v>
      </c>
      <c r="K3494">
        <v>0</v>
      </c>
      <c r="L3494" t="s">
        <v>6403</v>
      </c>
      <c r="M3494">
        <v>2018</v>
      </c>
      <c r="N3494" t="s">
        <v>1463</v>
      </c>
      <c r="O3494">
        <v>11</v>
      </c>
      <c r="P3494">
        <v>1</v>
      </c>
      <c r="Q3494" t="s">
        <v>15830</v>
      </c>
      <c r="R3494" t="s">
        <v>7734</v>
      </c>
      <c r="S3494" t="s">
        <v>7734</v>
      </c>
      <c r="T3494" t="s">
        <v>20308</v>
      </c>
      <c r="U3494">
        <f t="shared" si="54"/>
        <v>756493</v>
      </c>
    </row>
    <row r="3495" spans="1:21" x14ac:dyDescent="0.2">
      <c r="A3495" t="s">
        <v>17979</v>
      </c>
      <c r="B3495" t="s">
        <v>13385</v>
      </c>
      <c r="C3495">
        <v>3520005</v>
      </c>
      <c r="D3495" t="s">
        <v>7633</v>
      </c>
      <c r="E3495" t="s">
        <v>8647</v>
      </c>
      <c r="F3495" t="s">
        <v>6402</v>
      </c>
      <c r="G3495">
        <v>995</v>
      </c>
      <c r="H3495">
        <v>32157</v>
      </c>
      <c r="I3495">
        <v>0</v>
      </c>
      <c r="J3495">
        <v>0</v>
      </c>
      <c r="K3495">
        <v>0</v>
      </c>
      <c r="L3495" t="s">
        <v>6403</v>
      </c>
      <c r="M3495">
        <v>2018</v>
      </c>
      <c r="N3495" t="s">
        <v>1463</v>
      </c>
      <c r="O3495">
        <v>11</v>
      </c>
      <c r="P3495">
        <v>1</v>
      </c>
      <c r="Q3495" t="s">
        <v>15830</v>
      </c>
      <c r="R3495" t="s">
        <v>7734</v>
      </c>
      <c r="S3495" t="s">
        <v>7734</v>
      </c>
      <c r="T3495" t="s">
        <v>22958</v>
      </c>
      <c r="U3495">
        <f t="shared" si="54"/>
        <v>756493</v>
      </c>
    </row>
    <row r="3496" spans="1:21" x14ac:dyDescent="0.2">
      <c r="A3496" t="s">
        <v>17979</v>
      </c>
      <c r="B3496" t="s">
        <v>13385</v>
      </c>
      <c r="C3496">
        <v>3520005</v>
      </c>
      <c r="D3496" t="s">
        <v>6459</v>
      </c>
      <c r="E3496" t="s">
        <v>15459</v>
      </c>
      <c r="F3496" t="s">
        <v>6402</v>
      </c>
      <c r="G3496">
        <v>22370</v>
      </c>
      <c r="H3496">
        <v>32157</v>
      </c>
      <c r="I3496">
        <v>1</v>
      </c>
      <c r="J3496">
        <v>1</v>
      </c>
      <c r="K3496">
        <v>0</v>
      </c>
      <c r="L3496" t="s">
        <v>6403</v>
      </c>
      <c r="M3496">
        <v>2018</v>
      </c>
      <c r="N3496" t="s">
        <v>1463</v>
      </c>
      <c r="O3496">
        <v>11</v>
      </c>
      <c r="P3496">
        <v>1</v>
      </c>
      <c r="Q3496" t="s">
        <v>15830</v>
      </c>
      <c r="R3496" t="s">
        <v>7734</v>
      </c>
      <c r="S3496" t="s">
        <v>7734</v>
      </c>
      <c r="T3496" t="s">
        <v>22959</v>
      </c>
      <c r="U3496">
        <f t="shared" si="54"/>
        <v>756493</v>
      </c>
    </row>
    <row r="3497" spans="1:21" x14ac:dyDescent="0.2">
      <c r="A3497" t="s">
        <v>17979</v>
      </c>
      <c r="B3497" t="s">
        <v>13385</v>
      </c>
      <c r="C3497">
        <v>3520005</v>
      </c>
      <c r="D3497" t="s">
        <v>6822</v>
      </c>
      <c r="E3497" t="s">
        <v>15724</v>
      </c>
      <c r="F3497" t="s">
        <v>6402</v>
      </c>
      <c r="G3497">
        <v>376</v>
      </c>
      <c r="H3497">
        <v>32157</v>
      </c>
      <c r="I3497">
        <v>0</v>
      </c>
      <c r="J3497">
        <v>0</v>
      </c>
      <c r="K3497">
        <v>0</v>
      </c>
      <c r="L3497" t="s">
        <v>6403</v>
      </c>
      <c r="M3497">
        <v>2018</v>
      </c>
      <c r="N3497" t="s">
        <v>1463</v>
      </c>
      <c r="O3497">
        <v>11</v>
      </c>
      <c r="P3497">
        <v>1</v>
      </c>
      <c r="Q3497" t="s">
        <v>15830</v>
      </c>
      <c r="R3497" t="s">
        <v>7734</v>
      </c>
      <c r="S3497" t="s">
        <v>7734</v>
      </c>
      <c r="T3497" t="s">
        <v>22960</v>
      </c>
      <c r="U3497">
        <f t="shared" si="54"/>
        <v>756493</v>
      </c>
    </row>
    <row r="3498" spans="1:21" x14ac:dyDescent="0.2">
      <c r="A3498" t="s">
        <v>17979</v>
      </c>
      <c r="B3498" t="s">
        <v>13385</v>
      </c>
      <c r="C3498">
        <v>3520005</v>
      </c>
      <c r="D3498" t="s">
        <v>6622</v>
      </c>
      <c r="E3498" t="s">
        <v>6763</v>
      </c>
      <c r="F3498" t="s">
        <v>6402</v>
      </c>
      <c r="G3498">
        <v>581</v>
      </c>
      <c r="H3498">
        <v>32157</v>
      </c>
      <c r="I3498">
        <v>0</v>
      </c>
      <c r="J3498">
        <v>0</v>
      </c>
      <c r="K3498">
        <v>0</v>
      </c>
      <c r="L3498" t="s">
        <v>6403</v>
      </c>
      <c r="M3498">
        <v>2018</v>
      </c>
      <c r="N3498" t="s">
        <v>1463</v>
      </c>
      <c r="O3498">
        <v>11</v>
      </c>
      <c r="P3498">
        <v>1</v>
      </c>
      <c r="Q3498" t="s">
        <v>15830</v>
      </c>
      <c r="R3498" t="s">
        <v>7734</v>
      </c>
      <c r="S3498" t="s">
        <v>7734</v>
      </c>
      <c r="T3498" t="s">
        <v>22961</v>
      </c>
      <c r="U3498">
        <f t="shared" si="54"/>
        <v>756493</v>
      </c>
    </row>
    <row r="3499" spans="1:21" x14ac:dyDescent="0.2">
      <c r="A3499" t="s">
        <v>17980</v>
      </c>
      <c r="B3499" t="s">
        <v>13385</v>
      </c>
      <c r="C3499">
        <v>3520005</v>
      </c>
      <c r="D3499" t="s">
        <v>6640</v>
      </c>
      <c r="E3499" t="s">
        <v>7006</v>
      </c>
      <c r="F3499" t="s">
        <v>6402</v>
      </c>
      <c r="G3499">
        <v>908</v>
      </c>
      <c r="H3499">
        <v>39475</v>
      </c>
      <c r="I3499">
        <v>0</v>
      </c>
      <c r="J3499">
        <v>0</v>
      </c>
      <c r="K3499">
        <v>0</v>
      </c>
      <c r="L3499" t="s">
        <v>6409</v>
      </c>
      <c r="M3499">
        <v>2018</v>
      </c>
      <c r="N3499" t="s">
        <v>1463</v>
      </c>
      <c r="O3499">
        <v>12</v>
      </c>
      <c r="P3499">
        <v>1</v>
      </c>
      <c r="Q3499" t="s">
        <v>15830</v>
      </c>
      <c r="R3499" t="s">
        <v>7734</v>
      </c>
      <c r="S3499" t="s">
        <v>7734</v>
      </c>
      <c r="T3499" t="s">
        <v>22962</v>
      </c>
      <c r="U3499">
        <f t="shared" si="54"/>
        <v>756493</v>
      </c>
    </row>
    <row r="3500" spans="1:21" x14ac:dyDescent="0.2">
      <c r="A3500" t="s">
        <v>17980</v>
      </c>
      <c r="B3500" t="s">
        <v>13385</v>
      </c>
      <c r="C3500">
        <v>3520005</v>
      </c>
      <c r="D3500" t="s">
        <v>7612</v>
      </c>
      <c r="E3500" t="s">
        <v>17981</v>
      </c>
      <c r="F3500" t="s">
        <v>6402</v>
      </c>
      <c r="G3500">
        <v>290</v>
      </c>
      <c r="H3500">
        <v>39475</v>
      </c>
      <c r="I3500">
        <v>0</v>
      </c>
      <c r="J3500">
        <v>0</v>
      </c>
      <c r="K3500">
        <v>0</v>
      </c>
      <c r="L3500" t="s">
        <v>6403</v>
      </c>
      <c r="M3500">
        <v>2018</v>
      </c>
      <c r="N3500" t="s">
        <v>1463</v>
      </c>
      <c r="O3500">
        <v>12</v>
      </c>
      <c r="P3500">
        <v>1</v>
      </c>
      <c r="Q3500" t="s">
        <v>15830</v>
      </c>
      <c r="R3500" t="s">
        <v>7734</v>
      </c>
      <c r="S3500" t="s">
        <v>7734</v>
      </c>
      <c r="T3500" t="s">
        <v>22963</v>
      </c>
      <c r="U3500">
        <f t="shared" si="54"/>
        <v>756493</v>
      </c>
    </row>
    <row r="3501" spans="1:21" x14ac:dyDescent="0.2">
      <c r="A3501" t="s">
        <v>17980</v>
      </c>
      <c r="B3501" t="s">
        <v>13385</v>
      </c>
      <c r="C3501">
        <v>3520005</v>
      </c>
      <c r="D3501" t="s">
        <v>6545</v>
      </c>
      <c r="E3501" t="s">
        <v>15716</v>
      </c>
      <c r="F3501" t="s">
        <v>6402</v>
      </c>
      <c r="G3501">
        <v>930</v>
      </c>
      <c r="H3501">
        <v>39475</v>
      </c>
      <c r="I3501">
        <v>0</v>
      </c>
      <c r="J3501">
        <v>0</v>
      </c>
      <c r="K3501">
        <v>0</v>
      </c>
      <c r="L3501" t="s">
        <v>6403</v>
      </c>
      <c r="M3501">
        <v>2018</v>
      </c>
      <c r="N3501" t="s">
        <v>1463</v>
      </c>
      <c r="O3501">
        <v>12</v>
      </c>
      <c r="P3501">
        <v>1</v>
      </c>
      <c r="Q3501" t="s">
        <v>15830</v>
      </c>
      <c r="R3501" t="s">
        <v>7734</v>
      </c>
      <c r="S3501" t="s">
        <v>7734</v>
      </c>
      <c r="T3501" t="s">
        <v>22964</v>
      </c>
      <c r="U3501">
        <f t="shared" si="54"/>
        <v>756493</v>
      </c>
    </row>
    <row r="3502" spans="1:21" x14ac:dyDescent="0.2">
      <c r="A3502" t="s">
        <v>17980</v>
      </c>
      <c r="B3502" t="s">
        <v>13385</v>
      </c>
      <c r="C3502">
        <v>3520005</v>
      </c>
      <c r="D3502" t="s">
        <v>7549</v>
      </c>
      <c r="E3502" t="s">
        <v>13475</v>
      </c>
      <c r="F3502" t="s">
        <v>6402</v>
      </c>
      <c r="G3502">
        <v>20371</v>
      </c>
      <c r="H3502">
        <v>39475</v>
      </c>
      <c r="I3502">
        <v>1</v>
      </c>
      <c r="J3502">
        <v>1</v>
      </c>
      <c r="K3502">
        <v>0</v>
      </c>
      <c r="L3502" t="s">
        <v>6403</v>
      </c>
      <c r="M3502">
        <v>2018</v>
      </c>
      <c r="N3502" t="s">
        <v>1463</v>
      </c>
      <c r="O3502">
        <v>12</v>
      </c>
      <c r="P3502">
        <v>1</v>
      </c>
      <c r="Q3502" t="s">
        <v>15830</v>
      </c>
      <c r="R3502" t="s">
        <v>7734</v>
      </c>
      <c r="S3502" t="s">
        <v>7734</v>
      </c>
      <c r="T3502" t="s">
        <v>5906</v>
      </c>
      <c r="U3502">
        <f t="shared" si="54"/>
        <v>756493</v>
      </c>
    </row>
    <row r="3503" spans="1:21" x14ac:dyDescent="0.2">
      <c r="A3503" t="s">
        <v>17980</v>
      </c>
      <c r="B3503" t="s">
        <v>13385</v>
      </c>
      <c r="C3503">
        <v>3520005</v>
      </c>
      <c r="D3503" t="s">
        <v>6442</v>
      </c>
      <c r="E3503" t="s">
        <v>15708</v>
      </c>
      <c r="F3503" t="s">
        <v>6402</v>
      </c>
      <c r="G3503">
        <v>16634</v>
      </c>
      <c r="H3503">
        <v>39475</v>
      </c>
      <c r="I3503">
        <v>1</v>
      </c>
      <c r="J3503">
        <v>0</v>
      </c>
      <c r="K3503">
        <v>0</v>
      </c>
      <c r="L3503" t="s">
        <v>6403</v>
      </c>
      <c r="M3503">
        <v>2018</v>
      </c>
      <c r="N3503" t="s">
        <v>1463</v>
      </c>
      <c r="O3503">
        <v>12</v>
      </c>
      <c r="P3503">
        <v>1</v>
      </c>
      <c r="Q3503" t="s">
        <v>15830</v>
      </c>
      <c r="R3503" t="s">
        <v>7734</v>
      </c>
      <c r="S3503" t="s">
        <v>7734</v>
      </c>
      <c r="T3503" t="s">
        <v>22965</v>
      </c>
      <c r="U3503">
        <f t="shared" si="54"/>
        <v>756493</v>
      </c>
    </row>
    <row r="3504" spans="1:21" x14ac:dyDescent="0.2">
      <c r="A3504" t="s">
        <v>17980</v>
      </c>
      <c r="B3504" t="s">
        <v>13385</v>
      </c>
      <c r="C3504">
        <v>3520005</v>
      </c>
      <c r="D3504" t="s">
        <v>6527</v>
      </c>
      <c r="E3504" t="s">
        <v>8952</v>
      </c>
      <c r="F3504" t="s">
        <v>6402</v>
      </c>
      <c r="G3504">
        <v>342</v>
      </c>
      <c r="H3504">
        <v>39475</v>
      </c>
      <c r="I3504">
        <v>0</v>
      </c>
      <c r="J3504">
        <v>0</v>
      </c>
      <c r="K3504">
        <v>0</v>
      </c>
      <c r="L3504" t="s">
        <v>6403</v>
      </c>
      <c r="M3504">
        <v>2018</v>
      </c>
      <c r="N3504" t="s">
        <v>1463</v>
      </c>
      <c r="O3504">
        <v>12</v>
      </c>
      <c r="P3504">
        <v>1</v>
      </c>
      <c r="Q3504" t="s">
        <v>15830</v>
      </c>
      <c r="R3504" t="s">
        <v>7734</v>
      </c>
      <c r="S3504" t="s">
        <v>7734</v>
      </c>
      <c r="T3504" t="s">
        <v>20355</v>
      </c>
      <c r="U3504">
        <f t="shared" si="54"/>
        <v>756493</v>
      </c>
    </row>
    <row r="3505" spans="1:21" x14ac:dyDescent="0.2">
      <c r="A3505" t="s">
        <v>17982</v>
      </c>
      <c r="B3505" t="s">
        <v>13385</v>
      </c>
      <c r="C3505">
        <v>3520005</v>
      </c>
      <c r="D3505" t="s">
        <v>7286</v>
      </c>
      <c r="E3505" t="s">
        <v>17983</v>
      </c>
      <c r="F3505" t="s">
        <v>6402</v>
      </c>
      <c r="G3505">
        <v>101</v>
      </c>
      <c r="H3505">
        <v>31249</v>
      </c>
      <c r="I3505">
        <v>0</v>
      </c>
      <c r="J3505">
        <v>0</v>
      </c>
      <c r="K3505">
        <v>0</v>
      </c>
      <c r="L3505" t="s">
        <v>6409</v>
      </c>
      <c r="M3505">
        <v>2018</v>
      </c>
      <c r="N3505" t="s">
        <v>1463</v>
      </c>
      <c r="O3505">
        <v>13</v>
      </c>
      <c r="P3505">
        <v>1</v>
      </c>
      <c r="Q3505" t="s">
        <v>15830</v>
      </c>
      <c r="R3505" t="s">
        <v>7734</v>
      </c>
      <c r="S3505" t="s">
        <v>7734</v>
      </c>
      <c r="T3505" t="s">
        <v>22966</v>
      </c>
      <c r="U3505">
        <f t="shared" si="54"/>
        <v>756493</v>
      </c>
    </row>
    <row r="3506" spans="1:21" x14ac:dyDescent="0.2">
      <c r="A3506" t="s">
        <v>17982</v>
      </c>
      <c r="B3506" t="s">
        <v>13385</v>
      </c>
      <c r="C3506">
        <v>3520005</v>
      </c>
      <c r="D3506" t="s">
        <v>7169</v>
      </c>
      <c r="E3506" t="s">
        <v>8991</v>
      </c>
      <c r="F3506" t="s">
        <v>6402</v>
      </c>
      <c r="G3506">
        <v>176</v>
      </c>
      <c r="H3506">
        <v>31249</v>
      </c>
      <c r="I3506">
        <v>0</v>
      </c>
      <c r="J3506">
        <v>0</v>
      </c>
      <c r="K3506">
        <v>0</v>
      </c>
      <c r="L3506" t="s">
        <v>6409</v>
      </c>
      <c r="M3506">
        <v>2018</v>
      </c>
      <c r="N3506" t="s">
        <v>1463</v>
      </c>
      <c r="O3506">
        <v>13</v>
      </c>
      <c r="P3506">
        <v>1</v>
      </c>
      <c r="Q3506" t="s">
        <v>15830</v>
      </c>
      <c r="R3506" t="s">
        <v>7734</v>
      </c>
      <c r="S3506" t="s">
        <v>7734</v>
      </c>
      <c r="T3506" t="s">
        <v>22967</v>
      </c>
      <c r="U3506">
        <f t="shared" si="54"/>
        <v>756493</v>
      </c>
    </row>
    <row r="3507" spans="1:21" x14ac:dyDescent="0.2">
      <c r="A3507" t="s">
        <v>17982</v>
      </c>
      <c r="B3507" t="s">
        <v>13385</v>
      </c>
      <c r="C3507">
        <v>3520005</v>
      </c>
      <c r="D3507" t="s">
        <v>15644</v>
      </c>
      <c r="E3507" t="s">
        <v>15367</v>
      </c>
      <c r="F3507" t="s">
        <v>6402</v>
      </c>
      <c r="G3507">
        <v>511</v>
      </c>
      <c r="H3507">
        <v>31249</v>
      </c>
      <c r="I3507">
        <v>0</v>
      </c>
      <c r="J3507">
        <v>0</v>
      </c>
      <c r="K3507">
        <v>0</v>
      </c>
      <c r="L3507" t="s">
        <v>6409</v>
      </c>
      <c r="M3507">
        <v>2018</v>
      </c>
      <c r="N3507" t="s">
        <v>1463</v>
      </c>
      <c r="O3507">
        <v>13</v>
      </c>
      <c r="P3507">
        <v>1</v>
      </c>
      <c r="Q3507" t="s">
        <v>15830</v>
      </c>
      <c r="R3507" t="s">
        <v>7734</v>
      </c>
      <c r="S3507" t="s">
        <v>7734</v>
      </c>
      <c r="T3507" t="s">
        <v>22968</v>
      </c>
      <c r="U3507">
        <f t="shared" si="54"/>
        <v>756493</v>
      </c>
    </row>
    <row r="3508" spans="1:21" x14ac:dyDescent="0.2">
      <c r="A3508" t="s">
        <v>17982</v>
      </c>
      <c r="B3508" t="s">
        <v>13385</v>
      </c>
      <c r="C3508">
        <v>3520005</v>
      </c>
      <c r="D3508" t="s">
        <v>10929</v>
      </c>
      <c r="E3508" t="s">
        <v>17984</v>
      </c>
      <c r="F3508" t="s">
        <v>6402</v>
      </c>
      <c r="G3508">
        <v>2698</v>
      </c>
      <c r="H3508">
        <v>31249</v>
      </c>
      <c r="I3508">
        <v>1</v>
      </c>
      <c r="J3508">
        <v>0</v>
      </c>
      <c r="K3508">
        <v>0</v>
      </c>
      <c r="L3508" t="s">
        <v>6409</v>
      </c>
      <c r="M3508">
        <v>2018</v>
      </c>
      <c r="N3508" t="s">
        <v>1463</v>
      </c>
      <c r="O3508">
        <v>13</v>
      </c>
      <c r="P3508">
        <v>1</v>
      </c>
      <c r="Q3508" t="s">
        <v>15830</v>
      </c>
      <c r="R3508" t="s">
        <v>7734</v>
      </c>
      <c r="S3508" t="s">
        <v>7734</v>
      </c>
      <c r="T3508" t="s">
        <v>22969</v>
      </c>
      <c r="U3508">
        <f t="shared" si="54"/>
        <v>756493</v>
      </c>
    </row>
    <row r="3509" spans="1:21" x14ac:dyDescent="0.2">
      <c r="A3509" t="s">
        <v>17982</v>
      </c>
      <c r="B3509" t="s">
        <v>13385</v>
      </c>
      <c r="C3509">
        <v>3520005</v>
      </c>
      <c r="D3509" t="s">
        <v>17985</v>
      </c>
      <c r="E3509" t="s">
        <v>7107</v>
      </c>
      <c r="F3509" t="s">
        <v>6402</v>
      </c>
      <c r="G3509">
        <v>411</v>
      </c>
      <c r="H3509">
        <v>31249</v>
      </c>
      <c r="I3509">
        <v>0</v>
      </c>
      <c r="J3509">
        <v>0</v>
      </c>
      <c r="K3509">
        <v>0</v>
      </c>
      <c r="L3509" t="s">
        <v>6409</v>
      </c>
      <c r="M3509">
        <v>2018</v>
      </c>
      <c r="N3509" t="s">
        <v>1463</v>
      </c>
      <c r="O3509">
        <v>13</v>
      </c>
      <c r="P3509">
        <v>1</v>
      </c>
      <c r="Q3509" t="s">
        <v>15830</v>
      </c>
      <c r="R3509" t="s">
        <v>7734</v>
      </c>
      <c r="S3509" t="s">
        <v>7734</v>
      </c>
      <c r="T3509" t="s">
        <v>22970</v>
      </c>
      <c r="U3509">
        <f t="shared" si="54"/>
        <v>756493</v>
      </c>
    </row>
    <row r="3510" spans="1:21" x14ac:dyDescent="0.2">
      <c r="A3510" t="s">
        <v>17982</v>
      </c>
      <c r="B3510" t="s">
        <v>13385</v>
      </c>
      <c r="C3510">
        <v>3520005</v>
      </c>
      <c r="D3510" t="s">
        <v>15733</v>
      </c>
      <c r="E3510" t="s">
        <v>15734</v>
      </c>
      <c r="F3510" t="s">
        <v>6402</v>
      </c>
      <c r="G3510">
        <v>15706</v>
      </c>
      <c r="H3510">
        <v>31249</v>
      </c>
      <c r="I3510">
        <v>1</v>
      </c>
      <c r="J3510">
        <v>1</v>
      </c>
      <c r="K3510">
        <v>0</v>
      </c>
      <c r="L3510" t="s">
        <v>6409</v>
      </c>
      <c r="M3510">
        <v>2018</v>
      </c>
      <c r="N3510" t="s">
        <v>1463</v>
      </c>
      <c r="O3510">
        <v>13</v>
      </c>
      <c r="P3510">
        <v>1</v>
      </c>
      <c r="Q3510" t="s">
        <v>15830</v>
      </c>
      <c r="R3510" t="s">
        <v>7734</v>
      </c>
      <c r="S3510" t="s">
        <v>7734</v>
      </c>
      <c r="T3510" t="s">
        <v>22971</v>
      </c>
      <c r="U3510">
        <f t="shared" si="54"/>
        <v>756493</v>
      </c>
    </row>
    <row r="3511" spans="1:21" x14ac:dyDescent="0.2">
      <c r="A3511" t="s">
        <v>17982</v>
      </c>
      <c r="B3511" t="s">
        <v>13385</v>
      </c>
      <c r="C3511">
        <v>3520005</v>
      </c>
      <c r="D3511" t="s">
        <v>7262</v>
      </c>
      <c r="E3511" t="s">
        <v>17986</v>
      </c>
      <c r="F3511" t="s">
        <v>6402</v>
      </c>
      <c r="G3511">
        <v>108</v>
      </c>
      <c r="H3511">
        <v>31249</v>
      </c>
      <c r="I3511">
        <v>0</v>
      </c>
      <c r="J3511">
        <v>0</v>
      </c>
      <c r="K3511">
        <v>0</v>
      </c>
      <c r="L3511" t="s">
        <v>6403</v>
      </c>
      <c r="M3511">
        <v>2018</v>
      </c>
      <c r="N3511" t="s">
        <v>1463</v>
      </c>
      <c r="O3511">
        <v>13</v>
      </c>
      <c r="P3511">
        <v>1</v>
      </c>
      <c r="Q3511" t="s">
        <v>15830</v>
      </c>
      <c r="R3511" t="s">
        <v>7734</v>
      </c>
      <c r="S3511" t="s">
        <v>7734</v>
      </c>
      <c r="T3511" t="s">
        <v>22972</v>
      </c>
      <c r="U3511">
        <f t="shared" si="54"/>
        <v>756493</v>
      </c>
    </row>
    <row r="3512" spans="1:21" x14ac:dyDescent="0.2">
      <c r="A3512" t="s">
        <v>17982</v>
      </c>
      <c r="B3512" t="s">
        <v>13385</v>
      </c>
      <c r="C3512">
        <v>3520005</v>
      </c>
      <c r="D3512" t="s">
        <v>17987</v>
      </c>
      <c r="E3512" t="s">
        <v>10152</v>
      </c>
      <c r="F3512" t="s">
        <v>6402</v>
      </c>
      <c r="G3512">
        <v>1794</v>
      </c>
      <c r="H3512">
        <v>31249</v>
      </c>
      <c r="I3512">
        <v>0</v>
      </c>
      <c r="J3512">
        <v>0</v>
      </c>
      <c r="K3512">
        <v>0</v>
      </c>
      <c r="L3512" t="s">
        <v>6403</v>
      </c>
      <c r="M3512">
        <v>2018</v>
      </c>
      <c r="N3512" t="s">
        <v>1463</v>
      </c>
      <c r="O3512">
        <v>13</v>
      </c>
      <c r="P3512">
        <v>1</v>
      </c>
      <c r="Q3512" t="s">
        <v>15830</v>
      </c>
      <c r="R3512" t="s">
        <v>7734</v>
      </c>
      <c r="S3512" t="s">
        <v>7734</v>
      </c>
      <c r="T3512" t="s">
        <v>22973</v>
      </c>
      <c r="U3512">
        <f t="shared" si="54"/>
        <v>756493</v>
      </c>
    </row>
    <row r="3513" spans="1:21" x14ac:dyDescent="0.2">
      <c r="A3513" t="s">
        <v>17982</v>
      </c>
      <c r="B3513" t="s">
        <v>13385</v>
      </c>
      <c r="C3513">
        <v>3520005</v>
      </c>
      <c r="D3513" t="s">
        <v>7068</v>
      </c>
      <c r="E3513" t="s">
        <v>17988</v>
      </c>
      <c r="F3513" t="s">
        <v>6402</v>
      </c>
      <c r="G3513">
        <v>713</v>
      </c>
      <c r="H3513">
        <v>31249</v>
      </c>
      <c r="I3513">
        <v>0</v>
      </c>
      <c r="J3513">
        <v>0</v>
      </c>
      <c r="K3513">
        <v>0</v>
      </c>
      <c r="L3513" t="s">
        <v>6403</v>
      </c>
      <c r="M3513">
        <v>2018</v>
      </c>
      <c r="N3513" t="s">
        <v>1463</v>
      </c>
      <c r="O3513">
        <v>13</v>
      </c>
      <c r="P3513">
        <v>1</v>
      </c>
      <c r="Q3513" t="s">
        <v>15830</v>
      </c>
      <c r="R3513" t="s">
        <v>7734</v>
      </c>
      <c r="S3513" t="s">
        <v>7734</v>
      </c>
      <c r="T3513" t="s">
        <v>22974</v>
      </c>
      <c r="U3513">
        <f t="shared" si="54"/>
        <v>756493</v>
      </c>
    </row>
    <row r="3514" spans="1:21" x14ac:dyDescent="0.2">
      <c r="A3514" t="s">
        <v>17982</v>
      </c>
      <c r="B3514" t="s">
        <v>13385</v>
      </c>
      <c r="C3514">
        <v>3520005</v>
      </c>
      <c r="D3514" t="s">
        <v>6591</v>
      </c>
      <c r="E3514" t="s">
        <v>6568</v>
      </c>
      <c r="F3514" t="s">
        <v>6402</v>
      </c>
      <c r="G3514">
        <v>150</v>
      </c>
      <c r="H3514">
        <v>31249</v>
      </c>
      <c r="I3514">
        <v>0</v>
      </c>
      <c r="J3514">
        <v>0</v>
      </c>
      <c r="K3514">
        <v>0</v>
      </c>
      <c r="L3514" t="s">
        <v>6403</v>
      </c>
      <c r="M3514">
        <v>2018</v>
      </c>
      <c r="N3514" t="s">
        <v>1463</v>
      </c>
      <c r="O3514">
        <v>13</v>
      </c>
      <c r="P3514">
        <v>1</v>
      </c>
      <c r="Q3514" t="s">
        <v>15830</v>
      </c>
      <c r="R3514" t="s">
        <v>7734</v>
      </c>
      <c r="S3514" t="s">
        <v>7734</v>
      </c>
      <c r="T3514" t="s">
        <v>22975</v>
      </c>
      <c r="U3514">
        <f t="shared" si="54"/>
        <v>756493</v>
      </c>
    </row>
    <row r="3515" spans="1:21" x14ac:dyDescent="0.2">
      <c r="A3515" t="s">
        <v>17982</v>
      </c>
      <c r="B3515" t="s">
        <v>13385</v>
      </c>
      <c r="C3515">
        <v>3520005</v>
      </c>
      <c r="D3515" t="s">
        <v>6427</v>
      </c>
      <c r="E3515" t="s">
        <v>9783</v>
      </c>
      <c r="F3515" t="s">
        <v>6402</v>
      </c>
      <c r="G3515">
        <v>734</v>
      </c>
      <c r="H3515">
        <v>31249</v>
      </c>
      <c r="I3515">
        <v>0</v>
      </c>
      <c r="J3515">
        <v>0</v>
      </c>
      <c r="K3515">
        <v>0</v>
      </c>
      <c r="L3515" t="s">
        <v>6403</v>
      </c>
      <c r="M3515">
        <v>2018</v>
      </c>
      <c r="N3515" t="s">
        <v>1463</v>
      </c>
      <c r="O3515">
        <v>13</v>
      </c>
      <c r="P3515">
        <v>1</v>
      </c>
      <c r="Q3515" t="s">
        <v>15830</v>
      </c>
      <c r="R3515" t="s">
        <v>7734</v>
      </c>
      <c r="S3515" t="s">
        <v>7734</v>
      </c>
      <c r="T3515" t="s">
        <v>22976</v>
      </c>
      <c r="U3515">
        <f t="shared" si="54"/>
        <v>756493</v>
      </c>
    </row>
    <row r="3516" spans="1:21" x14ac:dyDescent="0.2">
      <c r="A3516" t="s">
        <v>17982</v>
      </c>
      <c r="B3516" t="s">
        <v>13385</v>
      </c>
      <c r="C3516">
        <v>3520005</v>
      </c>
      <c r="D3516" t="s">
        <v>6698</v>
      </c>
      <c r="E3516" t="s">
        <v>15423</v>
      </c>
      <c r="F3516" t="s">
        <v>6402</v>
      </c>
      <c r="G3516">
        <v>144</v>
      </c>
      <c r="H3516">
        <v>31249</v>
      </c>
      <c r="I3516">
        <v>0</v>
      </c>
      <c r="J3516">
        <v>0</v>
      </c>
      <c r="K3516">
        <v>0</v>
      </c>
      <c r="L3516" t="s">
        <v>6403</v>
      </c>
      <c r="M3516">
        <v>2018</v>
      </c>
      <c r="N3516" t="s">
        <v>1463</v>
      </c>
      <c r="O3516">
        <v>13</v>
      </c>
      <c r="P3516">
        <v>1</v>
      </c>
      <c r="Q3516" t="s">
        <v>15830</v>
      </c>
      <c r="R3516" t="s">
        <v>7734</v>
      </c>
      <c r="S3516" t="s">
        <v>7734</v>
      </c>
      <c r="T3516" t="s">
        <v>22977</v>
      </c>
      <c r="U3516">
        <f t="shared" si="54"/>
        <v>756493</v>
      </c>
    </row>
    <row r="3517" spans="1:21" x14ac:dyDescent="0.2">
      <c r="A3517" t="s">
        <v>17982</v>
      </c>
      <c r="B3517" t="s">
        <v>13385</v>
      </c>
      <c r="C3517">
        <v>3520005</v>
      </c>
      <c r="D3517" t="s">
        <v>6434</v>
      </c>
      <c r="E3517" t="s">
        <v>7153</v>
      </c>
      <c r="F3517" t="s">
        <v>6402</v>
      </c>
      <c r="G3517">
        <v>530</v>
      </c>
      <c r="H3517">
        <v>31249</v>
      </c>
      <c r="I3517">
        <v>0</v>
      </c>
      <c r="J3517">
        <v>0</v>
      </c>
      <c r="K3517">
        <v>0</v>
      </c>
      <c r="L3517" t="s">
        <v>6403</v>
      </c>
      <c r="M3517">
        <v>2018</v>
      </c>
      <c r="N3517" t="s">
        <v>1463</v>
      </c>
      <c r="O3517">
        <v>13</v>
      </c>
      <c r="P3517">
        <v>1</v>
      </c>
      <c r="Q3517" t="s">
        <v>15830</v>
      </c>
      <c r="R3517" t="s">
        <v>7734</v>
      </c>
      <c r="S3517" t="s">
        <v>7734</v>
      </c>
      <c r="T3517" t="s">
        <v>22978</v>
      </c>
      <c r="U3517">
        <f t="shared" si="54"/>
        <v>756493</v>
      </c>
    </row>
    <row r="3518" spans="1:21" x14ac:dyDescent="0.2">
      <c r="A3518" t="s">
        <v>17982</v>
      </c>
      <c r="B3518" t="s">
        <v>13385</v>
      </c>
      <c r="C3518">
        <v>3520005</v>
      </c>
      <c r="D3518" t="s">
        <v>17989</v>
      </c>
      <c r="E3518" t="s">
        <v>17990</v>
      </c>
      <c r="F3518" t="s">
        <v>6402</v>
      </c>
      <c r="G3518">
        <v>1408</v>
      </c>
      <c r="H3518">
        <v>31249</v>
      </c>
      <c r="I3518">
        <v>0</v>
      </c>
      <c r="J3518">
        <v>0</v>
      </c>
      <c r="K3518">
        <v>0</v>
      </c>
      <c r="L3518" t="s">
        <v>6403</v>
      </c>
      <c r="M3518">
        <v>2018</v>
      </c>
      <c r="N3518" t="s">
        <v>1463</v>
      </c>
      <c r="O3518">
        <v>13</v>
      </c>
      <c r="P3518">
        <v>1</v>
      </c>
      <c r="Q3518" t="s">
        <v>15830</v>
      </c>
      <c r="R3518" t="s">
        <v>7734</v>
      </c>
      <c r="S3518" t="s">
        <v>7734</v>
      </c>
      <c r="T3518" t="s">
        <v>22979</v>
      </c>
      <c r="U3518">
        <f t="shared" si="54"/>
        <v>756493</v>
      </c>
    </row>
    <row r="3519" spans="1:21" x14ac:dyDescent="0.2">
      <c r="A3519" t="s">
        <v>17982</v>
      </c>
      <c r="B3519" t="s">
        <v>13385</v>
      </c>
      <c r="C3519">
        <v>3520005</v>
      </c>
      <c r="D3519" t="s">
        <v>6523</v>
      </c>
      <c r="E3519" t="s">
        <v>13467</v>
      </c>
      <c r="F3519" t="s">
        <v>6402</v>
      </c>
      <c r="G3519">
        <v>968</v>
      </c>
      <c r="H3519">
        <v>31249</v>
      </c>
      <c r="I3519">
        <v>0</v>
      </c>
      <c r="J3519">
        <v>0</v>
      </c>
      <c r="K3519">
        <v>0</v>
      </c>
      <c r="L3519" t="s">
        <v>6403</v>
      </c>
      <c r="M3519">
        <v>2018</v>
      </c>
      <c r="N3519" t="s">
        <v>1463</v>
      </c>
      <c r="O3519">
        <v>13</v>
      </c>
      <c r="P3519">
        <v>1</v>
      </c>
      <c r="Q3519" t="s">
        <v>15830</v>
      </c>
      <c r="R3519" t="s">
        <v>7734</v>
      </c>
      <c r="S3519" t="s">
        <v>7734</v>
      </c>
      <c r="T3519" t="s">
        <v>20344</v>
      </c>
      <c r="U3519">
        <f t="shared" si="54"/>
        <v>756493</v>
      </c>
    </row>
    <row r="3520" spans="1:21" x14ac:dyDescent="0.2">
      <c r="A3520" t="s">
        <v>17982</v>
      </c>
      <c r="B3520" t="s">
        <v>13385</v>
      </c>
      <c r="C3520">
        <v>3520005</v>
      </c>
      <c r="D3520" t="s">
        <v>6689</v>
      </c>
      <c r="E3520" t="s">
        <v>17645</v>
      </c>
      <c r="F3520" t="s">
        <v>6402</v>
      </c>
      <c r="G3520">
        <v>138</v>
      </c>
      <c r="H3520">
        <v>31249</v>
      </c>
      <c r="I3520">
        <v>0</v>
      </c>
      <c r="J3520">
        <v>0</v>
      </c>
      <c r="K3520">
        <v>0</v>
      </c>
      <c r="L3520" t="s">
        <v>6403</v>
      </c>
      <c r="M3520">
        <v>2018</v>
      </c>
      <c r="N3520" t="s">
        <v>1463</v>
      </c>
      <c r="O3520">
        <v>13</v>
      </c>
      <c r="P3520">
        <v>1</v>
      </c>
      <c r="Q3520" t="s">
        <v>15830</v>
      </c>
      <c r="R3520" t="s">
        <v>7734</v>
      </c>
      <c r="S3520" t="s">
        <v>7734</v>
      </c>
      <c r="T3520" t="s">
        <v>22980</v>
      </c>
      <c r="U3520">
        <f t="shared" si="54"/>
        <v>756493</v>
      </c>
    </row>
    <row r="3521" spans="1:21" x14ac:dyDescent="0.2">
      <c r="A3521" t="s">
        <v>17982</v>
      </c>
      <c r="B3521" t="s">
        <v>13385</v>
      </c>
      <c r="C3521">
        <v>3520005</v>
      </c>
      <c r="D3521" t="s">
        <v>6822</v>
      </c>
      <c r="E3521" t="s">
        <v>15742</v>
      </c>
      <c r="F3521" t="s">
        <v>6402</v>
      </c>
      <c r="G3521">
        <v>4734</v>
      </c>
      <c r="H3521">
        <v>31249</v>
      </c>
      <c r="I3521">
        <v>0</v>
      </c>
      <c r="J3521">
        <v>0</v>
      </c>
      <c r="K3521">
        <v>0</v>
      </c>
      <c r="L3521" t="s">
        <v>6403</v>
      </c>
      <c r="M3521">
        <v>2018</v>
      </c>
      <c r="N3521" t="s">
        <v>1463</v>
      </c>
      <c r="O3521">
        <v>13</v>
      </c>
      <c r="P3521">
        <v>1</v>
      </c>
      <c r="Q3521" t="s">
        <v>15830</v>
      </c>
      <c r="R3521" t="s">
        <v>7734</v>
      </c>
      <c r="S3521" t="s">
        <v>7734</v>
      </c>
      <c r="T3521" t="s">
        <v>22981</v>
      </c>
      <c r="U3521">
        <f t="shared" si="54"/>
        <v>756493</v>
      </c>
    </row>
    <row r="3522" spans="1:21" x14ac:dyDescent="0.2">
      <c r="A3522" t="s">
        <v>17982</v>
      </c>
      <c r="B3522" t="s">
        <v>13385</v>
      </c>
      <c r="C3522">
        <v>3520005</v>
      </c>
      <c r="D3522" t="s">
        <v>6817</v>
      </c>
      <c r="E3522" t="s">
        <v>6864</v>
      </c>
      <c r="F3522" t="s">
        <v>6402</v>
      </c>
      <c r="G3522">
        <v>161</v>
      </c>
      <c r="H3522">
        <v>31249</v>
      </c>
      <c r="I3522">
        <v>0</v>
      </c>
      <c r="J3522">
        <v>0</v>
      </c>
      <c r="K3522">
        <v>0</v>
      </c>
      <c r="L3522" t="s">
        <v>6403</v>
      </c>
      <c r="M3522">
        <v>2018</v>
      </c>
      <c r="N3522" t="s">
        <v>1463</v>
      </c>
      <c r="O3522">
        <v>13</v>
      </c>
      <c r="P3522">
        <v>1</v>
      </c>
      <c r="Q3522" t="s">
        <v>15830</v>
      </c>
      <c r="R3522" t="s">
        <v>7734</v>
      </c>
      <c r="S3522" t="s">
        <v>7734</v>
      </c>
      <c r="T3522" t="s">
        <v>22982</v>
      </c>
      <c r="U3522">
        <f t="shared" ref="U3522:U3585" si="55">_xlfn.MAXIFS($H$2:$H$6695, $C$2:$C$6695,C3522)</f>
        <v>756493</v>
      </c>
    </row>
    <row r="3523" spans="1:21" x14ac:dyDescent="0.2">
      <c r="A3523" t="s">
        <v>17982</v>
      </c>
      <c r="B3523" t="s">
        <v>13385</v>
      </c>
      <c r="C3523">
        <v>3520005</v>
      </c>
      <c r="D3523" t="s">
        <v>6580</v>
      </c>
      <c r="E3523" t="s">
        <v>15764</v>
      </c>
      <c r="F3523" t="s">
        <v>6402</v>
      </c>
      <c r="G3523">
        <v>64</v>
      </c>
      <c r="H3523">
        <v>31249</v>
      </c>
      <c r="I3523">
        <v>0</v>
      </c>
      <c r="J3523">
        <v>0</v>
      </c>
      <c r="K3523">
        <v>0</v>
      </c>
      <c r="L3523" t="s">
        <v>6403</v>
      </c>
      <c r="M3523">
        <v>2018</v>
      </c>
      <c r="N3523" t="s">
        <v>1463</v>
      </c>
      <c r="O3523">
        <v>13</v>
      </c>
      <c r="P3523">
        <v>1</v>
      </c>
      <c r="Q3523" t="s">
        <v>15830</v>
      </c>
      <c r="R3523" t="s">
        <v>7734</v>
      </c>
      <c r="S3523" t="s">
        <v>7734</v>
      </c>
      <c r="T3523" t="s">
        <v>22983</v>
      </c>
      <c r="U3523">
        <f t="shared" si="55"/>
        <v>756493</v>
      </c>
    </row>
    <row r="3524" spans="1:21" x14ac:dyDescent="0.2">
      <c r="A3524" t="s">
        <v>17991</v>
      </c>
      <c r="B3524" t="s">
        <v>13385</v>
      </c>
      <c r="C3524">
        <v>3520005</v>
      </c>
      <c r="D3524" t="s">
        <v>15353</v>
      </c>
      <c r="E3524" t="s">
        <v>17992</v>
      </c>
      <c r="F3524" t="s">
        <v>6402</v>
      </c>
      <c r="G3524">
        <v>429</v>
      </c>
      <c r="H3524">
        <v>38959</v>
      </c>
      <c r="I3524">
        <v>0</v>
      </c>
      <c r="J3524">
        <v>0</v>
      </c>
      <c r="K3524">
        <v>0</v>
      </c>
      <c r="L3524" t="s">
        <v>6409</v>
      </c>
      <c r="M3524">
        <v>2018</v>
      </c>
      <c r="N3524" t="s">
        <v>1463</v>
      </c>
      <c r="O3524">
        <v>14</v>
      </c>
      <c r="P3524">
        <v>1</v>
      </c>
      <c r="Q3524" t="s">
        <v>15830</v>
      </c>
      <c r="R3524" t="s">
        <v>7734</v>
      </c>
      <c r="S3524" t="s">
        <v>7734</v>
      </c>
      <c r="T3524" t="s">
        <v>22984</v>
      </c>
      <c r="U3524">
        <f t="shared" si="55"/>
        <v>756493</v>
      </c>
    </row>
    <row r="3525" spans="1:21" x14ac:dyDescent="0.2">
      <c r="A3525" t="s">
        <v>17991</v>
      </c>
      <c r="B3525" t="s">
        <v>13385</v>
      </c>
      <c r="C3525">
        <v>3520005</v>
      </c>
      <c r="D3525" t="s">
        <v>7109</v>
      </c>
      <c r="E3525" t="s">
        <v>7256</v>
      </c>
      <c r="F3525" t="s">
        <v>6402</v>
      </c>
      <c r="G3525">
        <v>16468</v>
      </c>
      <c r="H3525">
        <v>38959</v>
      </c>
      <c r="I3525">
        <v>1</v>
      </c>
      <c r="J3525">
        <v>1</v>
      </c>
      <c r="K3525">
        <v>0</v>
      </c>
      <c r="L3525" t="s">
        <v>6409</v>
      </c>
      <c r="M3525">
        <v>2018</v>
      </c>
      <c r="N3525" t="s">
        <v>1463</v>
      </c>
      <c r="O3525">
        <v>14</v>
      </c>
      <c r="P3525">
        <v>1</v>
      </c>
      <c r="Q3525" t="s">
        <v>15830</v>
      </c>
      <c r="R3525" t="s">
        <v>7734</v>
      </c>
      <c r="S3525" t="s">
        <v>7734</v>
      </c>
      <c r="T3525" t="s">
        <v>5914</v>
      </c>
      <c r="U3525">
        <f t="shared" si="55"/>
        <v>756493</v>
      </c>
    </row>
    <row r="3526" spans="1:21" x14ac:dyDescent="0.2">
      <c r="A3526" t="s">
        <v>17991</v>
      </c>
      <c r="B3526" t="s">
        <v>13385</v>
      </c>
      <c r="C3526">
        <v>3520005</v>
      </c>
      <c r="D3526" t="s">
        <v>6889</v>
      </c>
      <c r="E3526" t="s">
        <v>15735</v>
      </c>
      <c r="F3526" t="s">
        <v>6402</v>
      </c>
      <c r="G3526">
        <v>10201</v>
      </c>
      <c r="H3526">
        <v>38959</v>
      </c>
      <c r="I3526">
        <v>1</v>
      </c>
      <c r="J3526">
        <v>0</v>
      </c>
      <c r="K3526">
        <v>0</v>
      </c>
      <c r="L3526" t="s">
        <v>6409</v>
      </c>
      <c r="M3526">
        <v>2018</v>
      </c>
      <c r="N3526" t="s">
        <v>1463</v>
      </c>
      <c r="O3526">
        <v>14</v>
      </c>
      <c r="P3526">
        <v>1</v>
      </c>
      <c r="Q3526" t="s">
        <v>15830</v>
      </c>
      <c r="R3526" t="s">
        <v>7734</v>
      </c>
      <c r="S3526" t="s">
        <v>7734</v>
      </c>
      <c r="T3526" t="s">
        <v>22985</v>
      </c>
      <c r="U3526">
        <f t="shared" si="55"/>
        <v>756493</v>
      </c>
    </row>
    <row r="3527" spans="1:21" x14ac:dyDescent="0.2">
      <c r="A3527" t="s">
        <v>17991</v>
      </c>
      <c r="B3527" t="s">
        <v>13385</v>
      </c>
      <c r="C3527">
        <v>3520005</v>
      </c>
      <c r="D3527" t="s">
        <v>17993</v>
      </c>
      <c r="E3527" t="s">
        <v>7025</v>
      </c>
      <c r="F3527" t="s">
        <v>6402</v>
      </c>
      <c r="G3527">
        <v>1935</v>
      </c>
      <c r="H3527">
        <v>38959</v>
      </c>
      <c r="I3527">
        <v>0</v>
      </c>
      <c r="J3527">
        <v>0</v>
      </c>
      <c r="K3527">
        <v>0</v>
      </c>
      <c r="L3527" t="s">
        <v>6403</v>
      </c>
      <c r="M3527">
        <v>2018</v>
      </c>
      <c r="N3527" t="s">
        <v>1463</v>
      </c>
      <c r="O3527">
        <v>14</v>
      </c>
      <c r="P3527">
        <v>1</v>
      </c>
      <c r="Q3527" t="s">
        <v>15830</v>
      </c>
      <c r="R3527" t="s">
        <v>7734</v>
      </c>
      <c r="S3527" t="s">
        <v>7734</v>
      </c>
      <c r="T3527" t="s">
        <v>22986</v>
      </c>
      <c r="U3527">
        <f t="shared" si="55"/>
        <v>756493</v>
      </c>
    </row>
    <row r="3528" spans="1:21" x14ac:dyDescent="0.2">
      <c r="A3528" t="s">
        <v>17991</v>
      </c>
      <c r="B3528" t="s">
        <v>13385</v>
      </c>
      <c r="C3528">
        <v>3520005</v>
      </c>
      <c r="D3528" t="s">
        <v>6548</v>
      </c>
      <c r="E3528" t="s">
        <v>17994</v>
      </c>
      <c r="F3528" t="s">
        <v>6402</v>
      </c>
      <c r="G3528">
        <v>7394</v>
      </c>
      <c r="H3528">
        <v>38959</v>
      </c>
      <c r="I3528">
        <v>0</v>
      </c>
      <c r="J3528">
        <v>0</v>
      </c>
      <c r="K3528">
        <v>0</v>
      </c>
      <c r="L3528" t="s">
        <v>6403</v>
      </c>
      <c r="M3528">
        <v>2018</v>
      </c>
      <c r="N3528" t="s">
        <v>1463</v>
      </c>
      <c r="O3528">
        <v>14</v>
      </c>
      <c r="P3528">
        <v>1</v>
      </c>
      <c r="Q3528" t="s">
        <v>15830</v>
      </c>
      <c r="R3528" t="s">
        <v>7734</v>
      </c>
      <c r="S3528" t="s">
        <v>7734</v>
      </c>
      <c r="T3528" t="s">
        <v>22987</v>
      </c>
      <c r="U3528">
        <f t="shared" si="55"/>
        <v>756493</v>
      </c>
    </row>
    <row r="3529" spans="1:21" x14ac:dyDescent="0.2">
      <c r="A3529" t="s">
        <v>17991</v>
      </c>
      <c r="B3529" t="s">
        <v>13385</v>
      </c>
      <c r="C3529">
        <v>3520005</v>
      </c>
      <c r="D3529" t="s">
        <v>7487</v>
      </c>
      <c r="E3529" t="s">
        <v>7372</v>
      </c>
      <c r="F3529" t="s">
        <v>6402</v>
      </c>
      <c r="G3529">
        <v>1100</v>
      </c>
      <c r="H3529">
        <v>38959</v>
      </c>
      <c r="I3529">
        <v>0</v>
      </c>
      <c r="J3529">
        <v>0</v>
      </c>
      <c r="K3529">
        <v>0</v>
      </c>
      <c r="L3529" t="s">
        <v>6403</v>
      </c>
      <c r="M3529">
        <v>2018</v>
      </c>
      <c r="N3529" t="s">
        <v>1463</v>
      </c>
      <c r="O3529">
        <v>14</v>
      </c>
      <c r="P3529">
        <v>1</v>
      </c>
      <c r="Q3529" t="s">
        <v>15830</v>
      </c>
      <c r="R3529" t="s">
        <v>7734</v>
      </c>
      <c r="S3529" t="s">
        <v>7734</v>
      </c>
      <c r="T3529" t="s">
        <v>22988</v>
      </c>
      <c r="U3529">
        <f t="shared" si="55"/>
        <v>756493</v>
      </c>
    </row>
    <row r="3530" spans="1:21" x14ac:dyDescent="0.2">
      <c r="A3530" t="s">
        <v>17991</v>
      </c>
      <c r="B3530" t="s">
        <v>13385</v>
      </c>
      <c r="C3530">
        <v>3520005</v>
      </c>
      <c r="D3530" t="s">
        <v>6523</v>
      </c>
      <c r="E3530" t="s">
        <v>7454</v>
      </c>
      <c r="F3530" t="s">
        <v>6402</v>
      </c>
      <c r="G3530">
        <v>413</v>
      </c>
      <c r="H3530">
        <v>38959</v>
      </c>
      <c r="I3530">
        <v>0</v>
      </c>
      <c r="J3530">
        <v>0</v>
      </c>
      <c r="K3530">
        <v>0</v>
      </c>
      <c r="L3530" t="s">
        <v>6403</v>
      </c>
      <c r="M3530">
        <v>2018</v>
      </c>
      <c r="N3530" t="s">
        <v>1463</v>
      </c>
      <c r="O3530">
        <v>14</v>
      </c>
      <c r="P3530">
        <v>1</v>
      </c>
      <c r="Q3530" t="s">
        <v>15830</v>
      </c>
      <c r="R3530" t="s">
        <v>7734</v>
      </c>
      <c r="S3530" t="s">
        <v>7734</v>
      </c>
      <c r="T3530" t="s">
        <v>22989</v>
      </c>
      <c r="U3530">
        <f t="shared" si="55"/>
        <v>756493</v>
      </c>
    </row>
    <row r="3531" spans="1:21" x14ac:dyDescent="0.2">
      <c r="A3531" t="s">
        <v>17991</v>
      </c>
      <c r="B3531" t="s">
        <v>13385</v>
      </c>
      <c r="C3531">
        <v>3520005</v>
      </c>
      <c r="D3531" t="s">
        <v>6518</v>
      </c>
      <c r="E3531" t="s">
        <v>12787</v>
      </c>
      <c r="F3531" t="s">
        <v>6402</v>
      </c>
      <c r="G3531">
        <v>188</v>
      </c>
      <c r="H3531">
        <v>38959</v>
      </c>
      <c r="I3531">
        <v>0</v>
      </c>
      <c r="J3531">
        <v>0</v>
      </c>
      <c r="K3531">
        <v>0</v>
      </c>
      <c r="L3531" t="s">
        <v>6403</v>
      </c>
      <c r="M3531">
        <v>2018</v>
      </c>
      <c r="N3531" t="s">
        <v>1463</v>
      </c>
      <c r="O3531">
        <v>14</v>
      </c>
      <c r="P3531">
        <v>1</v>
      </c>
      <c r="Q3531" t="s">
        <v>15830</v>
      </c>
      <c r="R3531" t="s">
        <v>7734</v>
      </c>
      <c r="S3531" t="s">
        <v>7734</v>
      </c>
      <c r="T3531" t="s">
        <v>22990</v>
      </c>
      <c r="U3531">
        <f t="shared" si="55"/>
        <v>756493</v>
      </c>
    </row>
    <row r="3532" spans="1:21" x14ac:dyDescent="0.2">
      <c r="A3532" t="s">
        <v>17991</v>
      </c>
      <c r="B3532" t="s">
        <v>13385</v>
      </c>
      <c r="C3532">
        <v>3520005</v>
      </c>
      <c r="D3532" t="s">
        <v>6548</v>
      </c>
      <c r="E3532" t="s">
        <v>15689</v>
      </c>
      <c r="F3532" t="s">
        <v>6402</v>
      </c>
      <c r="G3532">
        <v>700</v>
      </c>
      <c r="H3532">
        <v>38959</v>
      </c>
      <c r="I3532">
        <v>0</v>
      </c>
      <c r="J3532">
        <v>0</v>
      </c>
      <c r="K3532">
        <v>0</v>
      </c>
      <c r="L3532" t="s">
        <v>6403</v>
      </c>
      <c r="M3532">
        <v>2018</v>
      </c>
      <c r="N3532" t="s">
        <v>1463</v>
      </c>
      <c r="O3532">
        <v>14</v>
      </c>
      <c r="P3532">
        <v>1</v>
      </c>
      <c r="Q3532" t="s">
        <v>15830</v>
      </c>
      <c r="R3532" t="s">
        <v>7734</v>
      </c>
      <c r="S3532" t="s">
        <v>7734</v>
      </c>
      <c r="T3532" t="s">
        <v>22991</v>
      </c>
      <c r="U3532">
        <f t="shared" si="55"/>
        <v>756493</v>
      </c>
    </row>
    <row r="3533" spans="1:21" x14ac:dyDescent="0.2">
      <c r="A3533" t="s">
        <v>17991</v>
      </c>
      <c r="B3533" t="s">
        <v>13385</v>
      </c>
      <c r="C3533">
        <v>3520005</v>
      </c>
      <c r="D3533" t="s">
        <v>7347</v>
      </c>
      <c r="E3533" t="s">
        <v>17995</v>
      </c>
      <c r="F3533" t="s">
        <v>6402</v>
      </c>
      <c r="G3533">
        <v>131</v>
      </c>
      <c r="H3533">
        <v>38959</v>
      </c>
      <c r="I3533">
        <v>0</v>
      </c>
      <c r="J3533">
        <v>0</v>
      </c>
      <c r="K3533">
        <v>0</v>
      </c>
      <c r="L3533" t="s">
        <v>6403</v>
      </c>
      <c r="M3533">
        <v>2018</v>
      </c>
      <c r="N3533" t="s">
        <v>1463</v>
      </c>
      <c r="O3533">
        <v>14</v>
      </c>
      <c r="P3533">
        <v>1</v>
      </c>
      <c r="Q3533" t="s">
        <v>15830</v>
      </c>
      <c r="R3533" t="s">
        <v>7734</v>
      </c>
      <c r="S3533" t="s">
        <v>7734</v>
      </c>
      <c r="T3533" t="s">
        <v>22992</v>
      </c>
      <c r="U3533">
        <f t="shared" si="55"/>
        <v>756493</v>
      </c>
    </row>
    <row r="3534" spans="1:21" x14ac:dyDescent="0.2">
      <c r="A3534" t="s">
        <v>17996</v>
      </c>
      <c r="B3534" t="s">
        <v>13385</v>
      </c>
      <c r="C3534">
        <v>3520005</v>
      </c>
      <c r="D3534" t="s">
        <v>17997</v>
      </c>
      <c r="E3534" t="s">
        <v>15719</v>
      </c>
      <c r="F3534" t="s">
        <v>6402</v>
      </c>
      <c r="G3534">
        <v>404</v>
      </c>
      <c r="H3534">
        <v>32955</v>
      </c>
      <c r="I3534">
        <v>0</v>
      </c>
      <c r="J3534">
        <v>0</v>
      </c>
      <c r="K3534">
        <v>0</v>
      </c>
      <c r="L3534" t="s">
        <v>6409</v>
      </c>
      <c r="M3534">
        <v>2018</v>
      </c>
      <c r="N3534" t="s">
        <v>1463</v>
      </c>
      <c r="O3534">
        <v>15</v>
      </c>
      <c r="P3534">
        <v>1</v>
      </c>
      <c r="Q3534" t="s">
        <v>15830</v>
      </c>
      <c r="R3534" t="s">
        <v>7734</v>
      </c>
      <c r="S3534" t="s">
        <v>7734</v>
      </c>
      <c r="T3534" t="s">
        <v>22993</v>
      </c>
      <c r="U3534">
        <f t="shared" si="55"/>
        <v>756493</v>
      </c>
    </row>
    <row r="3535" spans="1:21" x14ac:dyDescent="0.2">
      <c r="A3535" t="s">
        <v>17996</v>
      </c>
      <c r="B3535" t="s">
        <v>13385</v>
      </c>
      <c r="C3535">
        <v>3520005</v>
      </c>
      <c r="D3535" t="s">
        <v>13571</v>
      </c>
      <c r="E3535" t="s">
        <v>6724</v>
      </c>
      <c r="F3535" t="s">
        <v>6402</v>
      </c>
      <c r="G3535">
        <v>16219</v>
      </c>
      <c r="H3535">
        <v>32955</v>
      </c>
      <c r="I3535">
        <v>1</v>
      </c>
      <c r="J3535">
        <v>1</v>
      </c>
      <c r="K3535">
        <v>0</v>
      </c>
      <c r="L3535" t="s">
        <v>6409</v>
      </c>
      <c r="M3535">
        <v>2018</v>
      </c>
      <c r="N3535" t="s">
        <v>1463</v>
      </c>
      <c r="O3535">
        <v>15</v>
      </c>
      <c r="P3535">
        <v>1</v>
      </c>
      <c r="Q3535" t="s">
        <v>15830</v>
      </c>
      <c r="R3535" t="s">
        <v>7734</v>
      </c>
      <c r="S3535" t="s">
        <v>7734</v>
      </c>
      <c r="T3535" t="s">
        <v>5875</v>
      </c>
      <c r="U3535">
        <f t="shared" si="55"/>
        <v>756493</v>
      </c>
    </row>
    <row r="3536" spans="1:21" x14ac:dyDescent="0.2">
      <c r="A3536" t="s">
        <v>17996</v>
      </c>
      <c r="B3536" t="s">
        <v>13385</v>
      </c>
      <c r="C3536">
        <v>3520005</v>
      </c>
      <c r="D3536" t="s">
        <v>7068</v>
      </c>
      <c r="E3536" t="s">
        <v>13540</v>
      </c>
      <c r="F3536" t="s">
        <v>6402</v>
      </c>
      <c r="G3536">
        <v>14440</v>
      </c>
      <c r="H3536">
        <v>32955</v>
      </c>
      <c r="I3536">
        <v>1</v>
      </c>
      <c r="J3536">
        <v>0</v>
      </c>
      <c r="K3536">
        <v>0</v>
      </c>
      <c r="L3536" t="s">
        <v>6403</v>
      </c>
      <c r="M3536">
        <v>2018</v>
      </c>
      <c r="N3536" t="s">
        <v>1463</v>
      </c>
      <c r="O3536">
        <v>15</v>
      </c>
      <c r="P3536">
        <v>1</v>
      </c>
      <c r="Q3536" t="s">
        <v>15830</v>
      </c>
      <c r="R3536" t="s">
        <v>7734</v>
      </c>
      <c r="S3536" t="s">
        <v>7734</v>
      </c>
      <c r="T3536" t="s">
        <v>5891</v>
      </c>
      <c r="U3536">
        <f t="shared" si="55"/>
        <v>756493</v>
      </c>
    </row>
    <row r="3537" spans="1:21" x14ac:dyDescent="0.2">
      <c r="A3537" t="s">
        <v>17996</v>
      </c>
      <c r="B3537" t="s">
        <v>13385</v>
      </c>
      <c r="C3537">
        <v>3520005</v>
      </c>
      <c r="D3537" t="s">
        <v>17998</v>
      </c>
      <c r="E3537" t="s">
        <v>7757</v>
      </c>
      <c r="F3537" t="s">
        <v>6402</v>
      </c>
      <c r="G3537">
        <v>1309</v>
      </c>
      <c r="H3537">
        <v>32955</v>
      </c>
      <c r="I3537">
        <v>0</v>
      </c>
      <c r="J3537">
        <v>0</v>
      </c>
      <c r="K3537">
        <v>0</v>
      </c>
      <c r="L3537" t="s">
        <v>6403</v>
      </c>
      <c r="M3537">
        <v>2018</v>
      </c>
      <c r="N3537" t="s">
        <v>1463</v>
      </c>
      <c r="O3537">
        <v>15</v>
      </c>
      <c r="P3537">
        <v>1</v>
      </c>
      <c r="Q3537" t="s">
        <v>15830</v>
      </c>
      <c r="R3537" t="s">
        <v>7734</v>
      </c>
      <c r="S3537" t="s">
        <v>7734</v>
      </c>
      <c r="T3537" t="s">
        <v>22994</v>
      </c>
      <c r="U3537">
        <f t="shared" si="55"/>
        <v>756493</v>
      </c>
    </row>
    <row r="3538" spans="1:21" x14ac:dyDescent="0.2">
      <c r="A3538" t="s">
        <v>17996</v>
      </c>
      <c r="B3538" t="s">
        <v>13385</v>
      </c>
      <c r="C3538">
        <v>3520005</v>
      </c>
      <c r="D3538" t="s">
        <v>9993</v>
      </c>
      <c r="E3538" t="s">
        <v>15762</v>
      </c>
      <c r="F3538" t="s">
        <v>6402</v>
      </c>
      <c r="G3538">
        <v>583</v>
      </c>
      <c r="H3538">
        <v>32955</v>
      </c>
      <c r="I3538">
        <v>0</v>
      </c>
      <c r="J3538">
        <v>0</v>
      </c>
      <c r="K3538">
        <v>0</v>
      </c>
      <c r="L3538" t="s">
        <v>6403</v>
      </c>
      <c r="M3538">
        <v>2018</v>
      </c>
      <c r="N3538" t="s">
        <v>1463</v>
      </c>
      <c r="O3538">
        <v>15</v>
      </c>
      <c r="P3538">
        <v>1</v>
      </c>
      <c r="Q3538" t="s">
        <v>15830</v>
      </c>
      <c r="R3538" t="s">
        <v>7734</v>
      </c>
      <c r="S3538" t="s">
        <v>7734</v>
      </c>
      <c r="T3538" t="s">
        <v>22995</v>
      </c>
      <c r="U3538">
        <f t="shared" si="55"/>
        <v>756493</v>
      </c>
    </row>
    <row r="3539" spans="1:21" x14ac:dyDescent="0.2">
      <c r="A3539" t="s">
        <v>17999</v>
      </c>
      <c r="B3539" t="s">
        <v>13385</v>
      </c>
      <c r="C3539">
        <v>3520005</v>
      </c>
      <c r="D3539" t="s">
        <v>7484</v>
      </c>
      <c r="E3539" t="s">
        <v>18000</v>
      </c>
      <c r="F3539" t="s">
        <v>6402</v>
      </c>
      <c r="G3539">
        <v>569</v>
      </c>
      <c r="H3539">
        <v>24017</v>
      </c>
      <c r="I3539">
        <v>0</v>
      </c>
      <c r="J3539">
        <v>0</v>
      </c>
      <c r="K3539">
        <v>0</v>
      </c>
      <c r="L3539" t="s">
        <v>6409</v>
      </c>
      <c r="M3539">
        <v>2018</v>
      </c>
      <c r="N3539" t="s">
        <v>1463</v>
      </c>
      <c r="O3539">
        <v>16</v>
      </c>
      <c r="P3539">
        <v>1</v>
      </c>
      <c r="Q3539" t="s">
        <v>15830</v>
      </c>
      <c r="R3539" t="s">
        <v>7734</v>
      </c>
      <c r="S3539" t="s">
        <v>7734</v>
      </c>
      <c r="T3539" t="s">
        <v>22996</v>
      </c>
      <c r="U3539">
        <f t="shared" si="55"/>
        <v>756493</v>
      </c>
    </row>
    <row r="3540" spans="1:21" x14ac:dyDescent="0.2">
      <c r="A3540" t="s">
        <v>17999</v>
      </c>
      <c r="B3540" t="s">
        <v>13385</v>
      </c>
      <c r="C3540">
        <v>3520005</v>
      </c>
      <c r="D3540" t="s">
        <v>18001</v>
      </c>
      <c r="E3540" t="s">
        <v>18002</v>
      </c>
      <c r="F3540" t="s">
        <v>6402</v>
      </c>
      <c r="G3540">
        <v>888</v>
      </c>
      <c r="H3540">
        <v>24017</v>
      </c>
      <c r="I3540">
        <v>0</v>
      </c>
      <c r="J3540">
        <v>0</v>
      </c>
      <c r="K3540">
        <v>0</v>
      </c>
      <c r="L3540" t="s">
        <v>6409</v>
      </c>
      <c r="M3540">
        <v>2018</v>
      </c>
      <c r="N3540" t="s">
        <v>1463</v>
      </c>
      <c r="O3540">
        <v>16</v>
      </c>
      <c r="P3540">
        <v>1</v>
      </c>
      <c r="Q3540" t="s">
        <v>15830</v>
      </c>
      <c r="R3540" t="s">
        <v>7734</v>
      </c>
      <c r="S3540" t="s">
        <v>7734</v>
      </c>
      <c r="T3540" t="s">
        <v>22997</v>
      </c>
      <c r="U3540">
        <f t="shared" si="55"/>
        <v>756493</v>
      </c>
    </row>
    <row r="3541" spans="1:21" x14ac:dyDescent="0.2">
      <c r="A3541" t="s">
        <v>17999</v>
      </c>
      <c r="B3541" t="s">
        <v>13385</v>
      </c>
      <c r="C3541">
        <v>3520005</v>
      </c>
      <c r="D3541" t="s">
        <v>15034</v>
      </c>
      <c r="E3541" t="s">
        <v>7435</v>
      </c>
      <c r="F3541" t="s">
        <v>6402</v>
      </c>
      <c r="G3541">
        <v>582</v>
      </c>
      <c r="H3541">
        <v>24017</v>
      </c>
      <c r="I3541">
        <v>0</v>
      </c>
      <c r="J3541">
        <v>0</v>
      </c>
      <c r="K3541">
        <v>0</v>
      </c>
      <c r="L3541" t="s">
        <v>6403</v>
      </c>
      <c r="M3541">
        <v>2018</v>
      </c>
      <c r="N3541" t="s">
        <v>1463</v>
      </c>
      <c r="O3541">
        <v>16</v>
      </c>
      <c r="P3541">
        <v>1</v>
      </c>
      <c r="Q3541" t="s">
        <v>15830</v>
      </c>
      <c r="R3541" t="s">
        <v>7734</v>
      </c>
      <c r="S3541" t="s">
        <v>7734</v>
      </c>
      <c r="T3541" t="s">
        <v>20555</v>
      </c>
      <c r="U3541">
        <f t="shared" si="55"/>
        <v>756493</v>
      </c>
    </row>
    <row r="3542" spans="1:21" x14ac:dyDescent="0.2">
      <c r="A3542" t="s">
        <v>17999</v>
      </c>
      <c r="B3542" t="s">
        <v>13385</v>
      </c>
      <c r="C3542">
        <v>3520005</v>
      </c>
      <c r="D3542" t="s">
        <v>6425</v>
      </c>
      <c r="E3542" t="s">
        <v>9817</v>
      </c>
      <c r="F3542" t="s">
        <v>6402</v>
      </c>
      <c r="G3542">
        <v>7277</v>
      </c>
      <c r="H3542">
        <v>24017</v>
      </c>
      <c r="I3542">
        <v>0</v>
      </c>
      <c r="J3542">
        <v>0</v>
      </c>
      <c r="K3542">
        <v>0</v>
      </c>
      <c r="L3542" t="s">
        <v>6403</v>
      </c>
      <c r="M3542">
        <v>2018</v>
      </c>
      <c r="N3542" t="s">
        <v>1463</v>
      </c>
      <c r="O3542">
        <v>16</v>
      </c>
      <c r="P3542">
        <v>1</v>
      </c>
      <c r="Q3542" t="s">
        <v>15830</v>
      </c>
      <c r="R3542" t="s">
        <v>7734</v>
      </c>
      <c r="S3542" t="s">
        <v>7734</v>
      </c>
      <c r="T3542" t="s">
        <v>3254</v>
      </c>
      <c r="U3542">
        <f t="shared" si="55"/>
        <v>756493</v>
      </c>
    </row>
    <row r="3543" spans="1:21" x14ac:dyDescent="0.2">
      <c r="A3543" t="s">
        <v>17999</v>
      </c>
      <c r="B3543" t="s">
        <v>13385</v>
      </c>
      <c r="C3543">
        <v>3520005</v>
      </c>
      <c r="D3543" t="s">
        <v>6813</v>
      </c>
      <c r="E3543" t="s">
        <v>13464</v>
      </c>
      <c r="F3543" t="s">
        <v>6402</v>
      </c>
      <c r="G3543">
        <v>1698</v>
      </c>
      <c r="H3543">
        <v>24017</v>
      </c>
      <c r="I3543">
        <v>0</v>
      </c>
      <c r="J3543">
        <v>0</v>
      </c>
      <c r="K3543">
        <v>0</v>
      </c>
      <c r="L3543" t="s">
        <v>6403</v>
      </c>
      <c r="M3543">
        <v>2018</v>
      </c>
      <c r="N3543" t="s">
        <v>1463</v>
      </c>
      <c r="O3543">
        <v>16</v>
      </c>
      <c r="P3543">
        <v>1</v>
      </c>
      <c r="Q3543" t="s">
        <v>15830</v>
      </c>
      <c r="R3543" t="s">
        <v>7734</v>
      </c>
      <c r="S3543" t="s">
        <v>7734</v>
      </c>
      <c r="T3543" t="s">
        <v>20341</v>
      </c>
      <c r="U3543">
        <f t="shared" si="55"/>
        <v>756493</v>
      </c>
    </row>
    <row r="3544" spans="1:21" x14ac:dyDescent="0.2">
      <c r="A3544" t="s">
        <v>17999</v>
      </c>
      <c r="B3544" t="s">
        <v>13385</v>
      </c>
      <c r="C3544">
        <v>3520005</v>
      </c>
      <c r="D3544" t="s">
        <v>15147</v>
      </c>
      <c r="E3544" t="s">
        <v>15717</v>
      </c>
      <c r="F3544" t="s">
        <v>6402</v>
      </c>
      <c r="G3544">
        <v>11128</v>
      </c>
      <c r="H3544">
        <v>24017</v>
      </c>
      <c r="I3544">
        <v>1</v>
      </c>
      <c r="J3544">
        <v>1</v>
      </c>
      <c r="K3544">
        <v>0</v>
      </c>
      <c r="L3544" t="s">
        <v>6403</v>
      </c>
      <c r="M3544">
        <v>2018</v>
      </c>
      <c r="N3544" t="s">
        <v>1463</v>
      </c>
      <c r="O3544">
        <v>16</v>
      </c>
      <c r="P3544">
        <v>1</v>
      </c>
      <c r="Q3544" t="s">
        <v>15830</v>
      </c>
      <c r="R3544" t="s">
        <v>7734</v>
      </c>
      <c r="S3544" t="s">
        <v>7734</v>
      </c>
      <c r="T3544" t="s">
        <v>22998</v>
      </c>
      <c r="U3544">
        <f t="shared" si="55"/>
        <v>756493</v>
      </c>
    </row>
    <row r="3545" spans="1:21" x14ac:dyDescent="0.2">
      <c r="A3545" t="s">
        <v>17999</v>
      </c>
      <c r="B3545" t="s">
        <v>13385</v>
      </c>
      <c r="C3545">
        <v>3520005</v>
      </c>
      <c r="D3545" t="s">
        <v>13565</v>
      </c>
      <c r="E3545" t="s">
        <v>13566</v>
      </c>
      <c r="F3545" t="s">
        <v>6402</v>
      </c>
      <c r="G3545">
        <v>1104</v>
      </c>
      <c r="H3545">
        <v>24017</v>
      </c>
      <c r="I3545">
        <v>0</v>
      </c>
      <c r="J3545">
        <v>0</v>
      </c>
      <c r="K3545">
        <v>0</v>
      </c>
      <c r="L3545" t="s">
        <v>6403</v>
      </c>
      <c r="M3545">
        <v>2018</v>
      </c>
      <c r="N3545" t="s">
        <v>1463</v>
      </c>
      <c r="O3545">
        <v>16</v>
      </c>
      <c r="P3545">
        <v>1</v>
      </c>
      <c r="Q3545" t="s">
        <v>15830</v>
      </c>
      <c r="R3545" t="s">
        <v>7734</v>
      </c>
      <c r="S3545" t="s">
        <v>7734</v>
      </c>
      <c r="T3545" t="s">
        <v>20422</v>
      </c>
      <c r="U3545">
        <f t="shared" si="55"/>
        <v>756493</v>
      </c>
    </row>
    <row r="3546" spans="1:21" x14ac:dyDescent="0.2">
      <c r="A3546" t="s">
        <v>17999</v>
      </c>
      <c r="B3546" t="s">
        <v>13385</v>
      </c>
      <c r="C3546">
        <v>3520005</v>
      </c>
      <c r="D3546" t="s">
        <v>6622</v>
      </c>
      <c r="E3546" t="s">
        <v>18003</v>
      </c>
      <c r="F3546" t="s">
        <v>6402</v>
      </c>
      <c r="G3546">
        <v>771</v>
      </c>
      <c r="H3546">
        <v>24017</v>
      </c>
      <c r="I3546">
        <v>0</v>
      </c>
      <c r="J3546">
        <v>0</v>
      </c>
      <c r="K3546">
        <v>0</v>
      </c>
      <c r="L3546" t="s">
        <v>6403</v>
      </c>
      <c r="M3546">
        <v>2018</v>
      </c>
      <c r="N3546" t="s">
        <v>1463</v>
      </c>
      <c r="O3546">
        <v>16</v>
      </c>
      <c r="P3546">
        <v>1</v>
      </c>
      <c r="Q3546" t="s">
        <v>15830</v>
      </c>
      <c r="R3546" t="s">
        <v>7734</v>
      </c>
      <c r="S3546" t="s">
        <v>7734</v>
      </c>
      <c r="T3546" t="s">
        <v>22999</v>
      </c>
      <c r="U3546">
        <f t="shared" si="55"/>
        <v>756493</v>
      </c>
    </row>
    <row r="3547" spans="1:21" x14ac:dyDescent="0.2">
      <c r="A3547" t="s">
        <v>18004</v>
      </c>
      <c r="B3547" t="s">
        <v>13385</v>
      </c>
      <c r="C3547">
        <v>3520005</v>
      </c>
      <c r="D3547" t="s">
        <v>7162</v>
      </c>
      <c r="E3547" t="s">
        <v>7706</v>
      </c>
      <c r="F3547" t="s">
        <v>6402</v>
      </c>
      <c r="G3547">
        <v>10554</v>
      </c>
      <c r="H3547">
        <v>26099</v>
      </c>
      <c r="I3547">
        <v>0</v>
      </c>
      <c r="J3547">
        <v>1</v>
      </c>
      <c r="K3547">
        <v>0</v>
      </c>
      <c r="L3547" t="s">
        <v>6409</v>
      </c>
      <c r="M3547">
        <v>2018</v>
      </c>
      <c r="N3547" t="s">
        <v>1463</v>
      </c>
      <c r="O3547">
        <v>17</v>
      </c>
      <c r="P3547">
        <v>1</v>
      </c>
      <c r="Q3547" t="s">
        <v>15830</v>
      </c>
      <c r="R3547" t="s">
        <v>7734</v>
      </c>
      <c r="S3547" t="s">
        <v>7734</v>
      </c>
      <c r="T3547" t="s">
        <v>5889</v>
      </c>
      <c r="U3547">
        <f t="shared" si="55"/>
        <v>756493</v>
      </c>
    </row>
    <row r="3548" spans="1:21" x14ac:dyDescent="0.2">
      <c r="A3548" t="s">
        <v>18004</v>
      </c>
      <c r="B3548" t="s">
        <v>13385</v>
      </c>
      <c r="C3548">
        <v>3520005</v>
      </c>
      <c r="D3548" t="s">
        <v>7354</v>
      </c>
      <c r="E3548" t="s">
        <v>13552</v>
      </c>
      <c r="F3548" t="s">
        <v>6402</v>
      </c>
      <c r="G3548">
        <v>413</v>
      </c>
      <c r="H3548">
        <v>26099</v>
      </c>
      <c r="I3548">
        <v>0</v>
      </c>
      <c r="J3548">
        <v>0</v>
      </c>
      <c r="K3548">
        <v>0</v>
      </c>
      <c r="L3548" t="s">
        <v>6409</v>
      </c>
      <c r="M3548">
        <v>2018</v>
      </c>
      <c r="N3548" t="s">
        <v>1463</v>
      </c>
      <c r="O3548">
        <v>17</v>
      </c>
      <c r="P3548">
        <v>1</v>
      </c>
      <c r="Q3548" t="s">
        <v>15830</v>
      </c>
      <c r="R3548" t="s">
        <v>7734</v>
      </c>
      <c r="S3548" t="s">
        <v>7734</v>
      </c>
      <c r="T3548" t="s">
        <v>20411</v>
      </c>
      <c r="U3548">
        <f t="shared" si="55"/>
        <v>756493</v>
      </c>
    </row>
    <row r="3549" spans="1:21" x14ac:dyDescent="0.2">
      <c r="A3549" t="s">
        <v>18004</v>
      </c>
      <c r="B3549" t="s">
        <v>13385</v>
      </c>
      <c r="C3549">
        <v>3520005</v>
      </c>
      <c r="D3549" t="s">
        <v>7303</v>
      </c>
      <c r="E3549" t="s">
        <v>6476</v>
      </c>
      <c r="F3549" t="s">
        <v>6402</v>
      </c>
      <c r="G3549">
        <v>7552</v>
      </c>
      <c r="H3549">
        <v>26099</v>
      </c>
      <c r="I3549">
        <v>0</v>
      </c>
      <c r="J3549">
        <v>0</v>
      </c>
      <c r="K3549">
        <v>0</v>
      </c>
      <c r="L3549" t="s">
        <v>6409</v>
      </c>
      <c r="M3549">
        <v>2018</v>
      </c>
      <c r="N3549" t="s">
        <v>1463</v>
      </c>
      <c r="O3549">
        <v>17</v>
      </c>
      <c r="P3549">
        <v>1</v>
      </c>
      <c r="Q3549" t="s">
        <v>15830</v>
      </c>
      <c r="R3549" t="s">
        <v>7734</v>
      </c>
      <c r="S3549" t="s">
        <v>7734</v>
      </c>
      <c r="T3549" t="s">
        <v>23000</v>
      </c>
      <c r="U3549">
        <f t="shared" si="55"/>
        <v>756493</v>
      </c>
    </row>
    <row r="3550" spans="1:21" x14ac:dyDescent="0.2">
      <c r="A3550" t="s">
        <v>18004</v>
      </c>
      <c r="B3550" t="s">
        <v>13385</v>
      </c>
      <c r="C3550">
        <v>3520005</v>
      </c>
      <c r="D3550" t="s">
        <v>7019</v>
      </c>
      <c r="E3550" t="s">
        <v>6948</v>
      </c>
      <c r="F3550" t="s">
        <v>6402</v>
      </c>
      <c r="G3550">
        <v>453</v>
      </c>
      <c r="H3550">
        <v>26099</v>
      </c>
      <c r="I3550">
        <v>0</v>
      </c>
      <c r="J3550">
        <v>0</v>
      </c>
      <c r="K3550">
        <v>0</v>
      </c>
      <c r="L3550" t="s">
        <v>6409</v>
      </c>
      <c r="M3550">
        <v>2018</v>
      </c>
      <c r="N3550" t="s">
        <v>1463</v>
      </c>
      <c r="O3550">
        <v>17</v>
      </c>
      <c r="P3550">
        <v>1</v>
      </c>
      <c r="Q3550" t="s">
        <v>15830</v>
      </c>
      <c r="R3550" t="s">
        <v>7734</v>
      </c>
      <c r="S3550" t="s">
        <v>7734</v>
      </c>
      <c r="T3550" t="s">
        <v>23001</v>
      </c>
      <c r="U3550">
        <f t="shared" si="55"/>
        <v>756493</v>
      </c>
    </row>
    <row r="3551" spans="1:21" x14ac:dyDescent="0.2">
      <c r="A3551" t="s">
        <v>18004</v>
      </c>
      <c r="B3551" t="s">
        <v>13385</v>
      </c>
      <c r="C3551">
        <v>3520005</v>
      </c>
      <c r="D3551" t="s">
        <v>6713</v>
      </c>
      <c r="E3551" t="s">
        <v>7219</v>
      </c>
      <c r="F3551" t="s">
        <v>6402</v>
      </c>
      <c r="G3551">
        <v>2095</v>
      </c>
      <c r="H3551">
        <v>26099</v>
      </c>
      <c r="I3551">
        <v>0</v>
      </c>
      <c r="J3551">
        <v>0</v>
      </c>
      <c r="K3551">
        <v>0</v>
      </c>
      <c r="L3551" t="s">
        <v>6403</v>
      </c>
      <c r="M3551">
        <v>2018</v>
      </c>
      <c r="N3551" t="s">
        <v>1463</v>
      </c>
      <c r="O3551">
        <v>17</v>
      </c>
      <c r="P3551">
        <v>1</v>
      </c>
      <c r="Q3551" t="s">
        <v>15830</v>
      </c>
      <c r="R3551" t="s">
        <v>7734</v>
      </c>
      <c r="S3551" t="s">
        <v>7734</v>
      </c>
      <c r="T3551" t="s">
        <v>23002</v>
      </c>
      <c r="U3551">
        <f t="shared" si="55"/>
        <v>756493</v>
      </c>
    </row>
    <row r="3552" spans="1:21" x14ac:dyDescent="0.2">
      <c r="A3552" t="s">
        <v>18004</v>
      </c>
      <c r="B3552" t="s">
        <v>13385</v>
      </c>
      <c r="C3552">
        <v>3520005</v>
      </c>
      <c r="D3552" t="s">
        <v>18005</v>
      </c>
      <c r="E3552" t="s">
        <v>18006</v>
      </c>
      <c r="F3552" t="s">
        <v>6402</v>
      </c>
      <c r="G3552">
        <v>305</v>
      </c>
      <c r="H3552">
        <v>26099</v>
      </c>
      <c r="I3552">
        <v>0</v>
      </c>
      <c r="J3552">
        <v>0</v>
      </c>
      <c r="K3552">
        <v>0</v>
      </c>
      <c r="L3552" t="s">
        <v>6403</v>
      </c>
      <c r="M3552">
        <v>2018</v>
      </c>
      <c r="N3552" t="s">
        <v>1463</v>
      </c>
      <c r="O3552">
        <v>17</v>
      </c>
      <c r="P3552">
        <v>1</v>
      </c>
      <c r="Q3552" t="s">
        <v>15830</v>
      </c>
      <c r="R3552" t="s">
        <v>7734</v>
      </c>
      <c r="S3552" t="s">
        <v>7734</v>
      </c>
      <c r="T3552" t="s">
        <v>23003</v>
      </c>
      <c r="U3552">
        <f t="shared" si="55"/>
        <v>756493</v>
      </c>
    </row>
    <row r="3553" spans="1:21" x14ac:dyDescent="0.2">
      <c r="A3553" t="s">
        <v>18004</v>
      </c>
      <c r="B3553" t="s">
        <v>13385</v>
      </c>
      <c r="C3553">
        <v>3520005</v>
      </c>
      <c r="D3553" t="s">
        <v>6545</v>
      </c>
      <c r="E3553" t="s">
        <v>18007</v>
      </c>
      <c r="F3553" t="s">
        <v>6402</v>
      </c>
      <c r="G3553">
        <v>879</v>
      </c>
      <c r="H3553">
        <v>26099</v>
      </c>
      <c r="I3553">
        <v>0</v>
      </c>
      <c r="J3553">
        <v>0</v>
      </c>
      <c r="K3553">
        <v>0</v>
      </c>
      <c r="L3553" t="s">
        <v>6403</v>
      </c>
      <c r="M3553">
        <v>2018</v>
      </c>
      <c r="N3553" t="s">
        <v>1463</v>
      </c>
      <c r="O3553">
        <v>17</v>
      </c>
      <c r="P3553">
        <v>1</v>
      </c>
      <c r="Q3553" t="s">
        <v>15830</v>
      </c>
      <c r="R3553" t="s">
        <v>7734</v>
      </c>
      <c r="S3553" t="s">
        <v>7734</v>
      </c>
      <c r="T3553" t="s">
        <v>23004</v>
      </c>
      <c r="U3553">
        <f t="shared" si="55"/>
        <v>756493</v>
      </c>
    </row>
    <row r="3554" spans="1:21" x14ac:dyDescent="0.2">
      <c r="A3554" t="s">
        <v>18004</v>
      </c>
      <c r="B3554" t="s">
        <v>13385</v>
      </c>
      <c r="C3554">
        <v>3520005</v>
      </c>
      <c r="D3554" t="s">
        <v>18008</v>
      </c>
      <c r="E3554" t="s">
        <v>18009</v>
      </c>
      <c r="F3554" t="s">
        <v>6402</v>
      </c>
      <c r="G3554">
        <v>438</v>
      </c>
      <c r="H3554">
        <v>26099</v>
      </c>
      <c r="I3554">
        <v>0</v>
      </c>
      <c r="J3554">
        <v>0</v>
      </c>
      <c r="K3554">
        <v>0</v>
      </c>
      <c r="L3554" t="s">
        <v>6403</v>
      </c>
      <c r="M3554">
        <v>2018</v>
      </c>
      <c r="N3554" t="s">
        <v>1463</v>
      </c>
      <c r="O3554">
        <v>17</v>
      </c>
      <c r="P3554">
        <v>1</v>
      </c>
      <c r="Q3554" t="s">
        <v>15830</v>
      </c>
      <c r="R3554" t="s">
        <v>7734</v>
      </c>
      <c r="S3554" t="s">
        <v>7734</v>
      </c>
      <c r="T3554" t="s">
        <v>23005</v>
      </c>
      <c r="U3554">
        <f t="shared" si="55"/>
        <v>756493</v>
      </c>
    </row>
    <row r="3555" spans="1:21" x14ac:dyDescent="0.2">
      <c r="A3555" t="s">
        <v>18004</v>
      </c>
      <c r="B3555" t="s">
        <v>13385</v>
      </c>
      <c r="C3555">
        <v>3520005</v>
      </c>
      <c r="D3555" t="s">
        <v>6477</v>
      </c>
      <c r="E3555" t="s">
        <v>15488</v>
      </c>
      <c r="F3555" t="s">
        <v>6402</v>
      </c>
      <c r="G3555">
        <v>3410</v>
      </c>
      <c r="H3555">
        <v>26099</v>
      </c>
      <c r="I3555">
        <v>0</v>
      </c>
      <c r="J3555">
        <v>0</v>
      </c>
      <c r="K3555">
        <v>0</v>
      </c>
      <c r="L3555" t="s">
        <v>6403</v>
      </c>
      <c r="M3555">
        <v>2018</v>
      </c>
      <c r="N3555" t="s">
        <v>1463</v>
      </c>
      <c r="O3555">
        <v>17</v>
      </c>
      <c r="P3555">
        <v>1</v>
      </c>
      <c r="Q3555" t="s">
        <v>15830</v>
      </c>
      <c r="R3555" t="s">
        <v>7734</v>
      </c>
      <c r="S3555" t="s">
        <v>7734</v>
      </c>
      <c r="T3555" t="s">
        <v>23006</v>
      </c>
      <c r="U3555">
        <f t="shared" si="55"/>
        <v>756493</v>
      </c>
    </row>
    <row r="3556" spans="1:21" x14ac:dyDescent="0.2">
      <c r="A3556" t="s">
        <v>18010</v>
      </c>
      <c r="B3556" t="s">
        <v>13385</v>
      </c>
      <c r="C3556">
        <v>3520005</v>
      </c>
      <c r="D3556" t="s">
        <v>7230</v>
      </c>
      <c r="E3556" t="s">
        <v>18011</v>
      </c>
      <c r="F3556" t="s">
        <v>6402</v>
      </c>
      <c r="G3556">
        <v>187</v>
      </c>
      <c r="H3556">
        <v>26078</v>
      </c>
      <c r="I3556">
        <v>0</v>
      </c>
      <c r="J3556">
        <v>0</v>
      </c>
      <c r="K3556">
        <v>0</v>
      </c>
      <c r="L3556" t="s">
        <v>6409</v>
      </c>
      <c r="M3556">
        <v>2018</v>
      </c>
      <c r="N3556" t="s">
        <v>1463</v>
      </c>
      <c r="O3556">
        <v>18</v>
      </c>
      <c r="P3556">
        <v>1</v>
      </c>
      <c r="Q3556" t="s">
        <v>15830</v>
      </c>
      <c r="R3556" t="s">
        <v>7734</v>
      </c>
      <c r="S3556" t="s">
        <v>7734</v>
      </c>
      <c r="T3556" t="s">
        <v>23007</v>
      </c>
      <c r="U3556">
        <f t="shared" si="55"/>
        <v>756493</v>
      </c>
    </row>
    <row r="3557" spans="1:21" x14ac:dyDescent="0.2">
      <c r="A3557" t="s">
        <v>18010</v>
      </c>
      <c r="B3557" t="s">
        <v>13385</v>
      </c>
      <c r="C3557">
        <v>3520005</v>
      </c>
      <c r="D3557" t="s">
        <v>13542</v>
      </c>
      <c r="E3557" t="s">
        <v>12039</v>
      </c>
      <c r="F3557" t="s">
        <v>6402</v>
      </c>
      <c r="G3557">
        <v>5139</v>
      </c>
      <c r="H3557">
        <v>26078</v>
      </c>
      <c r="I3557">
        <v>0</v>
      </c>
      <c r="J3557">
        <v>0</v>
      </c>
      <c r="K3557">
        <v>0</v>
      </c>
      <c r="L3557" t="s">
        <v>6409</v>
      </c>
      <c r="M3557">
        <v>2018</v>
      </c>
      <c r="N3557" t="s">
        <v>1463</v>
      </c>
      <c r="O3557">
        <v>18</v>
      </c>
      <c r="P3557">
        <v>1</v>
      </c>
      <c r="Q3557" t="s">
        <v>15830</v>
      </c>
      <c r="R3557" t="s">
        <v>7734</v>
      </c>
      <c r="S3557" t="s">
        <v>7734</v>
      </c>
      <c r="T3557" t="s">
        <v>5887</v>
      </c>
      <c r="U3557">
        <f t="shared" si="55"/>
        <v>756493</v>
      </c>
    </row>
    <row r="3558" spans="1:21" x14ac:dyDescent="0.2">
      <c r="A3558" t="s">
        <v>18010</v>
      </c>
      <c r="B3558" t="s">
        <v>13385</v>
      </c>
      <c r="C3558">
        <v>3520005</v>
      </c>
      <c r="D3558" t="s">
        <v>18012</v>
      </c>
      <c r="E3558" t="s">
        <v>18013</v>
      </c>
      <c r="F3558" t="s">
        <v>6402</v>
      </c>
      <c r="G3558">
        <v>1189</v>
      </c>
      <c r="H3558">
        <v>26078</v>
      </c>
      <c r="I3558">
        <v>0</v>
      </c>
      <c r="J3558">
        <v>0</v>
      </c>
      <c r="K3558">
        <v>0</v>
      </c>
      <c r="L3558" t="s">
        <v>6409</v>
      </c>
      <c r="M3558">
        <v>2018</v>
      </c>
      <c r="N3558" t="s">
        <v>1463</v>
      </c>
      <c r="O3558">
        <v>18</v>
      </c>
      <c r="P3558">
        <v>1</v>
      </c>
      <c r="Q3558" t="s">
        <v>15830</v>
      </c>
      <c r="R3558" t="s">
        <v>7734</v>
      </c>
      <c r="S3558" t="s">
        <v>7734</v>
      </c>
      <c r="T3558" t="s">
        <v>23008</v>
      </c>
      <c r="U3558">
        <f t="shared" si="55"/>
        <v>756493</v>
      </c>
    </row>
    <row r="3559" spans="1:21" x14ac:dyDescent="0.2">
      <c r="A3559" t="s">
        <v>18010</v>
      </c>
      <c r="B3559" t="s">
        <v>13385</v>
      </c>
      <c r="C3559">
        <v>3520005</v>
      </c>
      <c r="D3559" t="s">
        <v>12168</v>
      </c>
      <c r="E3559" t="s">
        <v>15702</v>
      </c>
      <c r="F3559" t="s">
        <v>6402</v>
      </c>
      <c r="G3559">
        <v>3130</v>
      </c>
      <c r="H3559">
        <v>26078</v>
      </c>
      <c r="I3559">
        <v>0</v>
      </c>
      <c r="J3559">
        <v>0</v>
      </c>
      <c r="K3559">
        <v>0</v>
      </c>
      <c r="L3559" t="s">
        <v>6403</v>
      </c>
      <c r="M3559">
        <v>2018</v>
      </c>
      <c r="N3559" t="s">
        <v>1463</v>
      </c>
      <c r="O3559">
        <v>18</v>
      </c>
      <c r="P3559">
        <v>1</v>
      </c>
      <c r="Q3559" t="s">
        <v>15830</v>
      </c>
      <c r="R3559" t="s">
        <v>7734</v>
      </c>
      <c r="S3559" t="s">
        <v>7734</v>
      </c>
      <c r="T3559" t="s">
        <v>23009</v>
      </c>
      <c r="U3559">
        <f t="shared" si="55"/>
        <v>756493</v>
      </c>
    </row>
    <row r="3560" spans="1:21" x14ac:dyDescent="0.2">
      <c r="A3560" t="s">
        <v>18010</v>
      </c>
      <c r="B3560" t="s">
        <v>13385</v>
      </c>
      <c r="C3560">
        <v>3520005</v>
      </c>
      <c r="D3560" t="s">
        <v>6997</v>
      </c>
      <c r="E3560" t="s">
        <v>18014</v>
      </c>
      <c r="F3560" t="s">
        <v>6402</v>
      </c>
      <c r="G3560">
        <v>1486</v>
      </c>
      <c r="H3560">
        <v>26078</v>
      </c>
      <c r="I3560">
        <v>0</v>
      </c>
      <c r="J3560">
        <v>0</v>
      </c>
      <c r="K3560">
        <v>0</v>
      </c>
      <c r="L3560" t="s">
        <v>6403</v>
      </c>
      <c r="M3560">
        <v>2018</v>
      </c>
      <c r="N3560" t="s">
        <v>1463</v>
      </c>
      <c r="O3560">
        <v>18</v>
      </c>
      <c r="P3560">
        <v>1</v>
      </c>
      <c r="Q3560" t="s">
        <v>15830</v>
      </c>
      <c r="R3560" t="s">
        <v>7734</v>
      </c>
      <c r="S3560" t="s">
        <v>7734</v>
      </c>
      <c r="T3560" t="s">
        <v>23010</v>
      </c>
      <c r="U3560">
        <f t="shared" si="55"/>
        <v>756493</v>
      </c>
    </row>
    <row r="3561" spans="1:21" x14ac:dyDescent="0.2">
      <c r="A3561" t="s">
        <v>18010</v>
      </c>
      <c r="B3561" t="s">
        <v>13385</v>
      </c>
      <c r="C3561">
        <v>3520005</v>
      </c>
      <c r="D3561" t="s">
        <v>6425</v>
      </c>
      <c r="E3561" t="s">
        <v>15746</v>
      </c>
      <c r="F3561" t="s">
        <v>6402</v>
      </c>
      <c r="G3561">
        <v>538</v>
      </c>
      <c r="H3561">
        <v>26078</v>
      </c>
      <c r="I3561">
        <v>0</v>
      </c>
      <c r="J3561">
        <v>0</v>
      </c>
      <c r="K3561">
        <v>0</v>
      </c>
      <c r="L3561" t="s">
        <v>6403</v>
      </c>
      <c r="M3561">
        <v>2018</v>
      </c>
      <c r="N3561" t="s">
        <v>1463</v>
      </c>
      <c r="O3561">
        <v>18</v>
      </c>
      <c r="P3561">
        <v>1</v>
      </c>
      <c r="Q3561" t="s">
        <v>15830</v>
      </c>
      <c r="R3561" t="s">
        <v>7734</v>
      </c>
      <c r="S3561" t="s">
        <v>7734</v>
      </c>
      <c r="T3561" t="s">
        <v>23011</v>
      </c>
      <c r="U3561">
        <f t="shared" si="55"/>
        <v>756493</v>
      </c>
    </row>
    <row r="3562" spans="1:21" x14ac:dyDescent="0.2">
      <c r="A3562" t="s">
        <v>18010</v>
      </c>
      <c r="B3562" t="s">
        <v>13385</v>
      </c>
      <c r="C3562">
        <v>3520005</v>
      </c>
      <c r="D3562" t="s">
        <v>6434</v>
      </c>
      <c r="E3562" t="s">
        <v>15209</v>
      </c>
      <c r="F3562" t="s">
        <v>6402</v>
      </c>
      <c r="G3562">
        <v>8104</v>
      </c>
      <c r="H3562">
        <v>26078</v>
      </c>
      <c r="I3562">
        <v>1</v>
      </c>
      <c r="J3562">
        <v>1</v>
      </c>
      <c r="K3562">
        <v>0</v>
      </c>
      <c r="L3562" t="s">
        <v>6403</v>
      </c>
      <c r="M3562">
        <v>2018</v>
      </c>
      <c r="N3562" t="s">
        <v>1463</v>
      </c>
      <c r="O3562">
        <v>18</v>
      </c>
      <c r="P3562">
        <v>1</v>
      </c>
      <c r="Q3562" t="s">
        <v>15830</v>
      </c>
      <c r="R3562" t="s">
        <v>7734</v>
      </c>
      <c r="S3562" t="s">
        <v>7734</v>
      </c>
      <c r="T3562" t="s">
        <v>23012</v>
      </c>
      <c r="U3562">
        <f t="shared" si="55"/>
        <v>756493</v>
      </c>
    </row>
    <row r="3563" spans="1:21" x14ac:dyDescent="0.2">
      <c r="A3563" t="s">
        <v>18010</v>
      </c>
      <c r="B3563" t="s">
        <v>13385</v>
      </c>
      <c r="C3563">
        <v>3520005</v>
      </c>
      <c r="D3563" t="s">
        <v>6840</v>
      </c>
      <c r="E3563" t="s">
        <v>6913</v>
      </c>
      <c r="F3563" t="s">
        <v>6402</v>
      </c>
      <c r="G3563">
        <v>1479</v>
      </c>
      <c r="H3563">
        <v>26078</v>
      </c>
      <c r="I3563">
        <v>0</v>
      </c>
      <c r="J3563">
        <v>0</v>
      </c>
      <c r="K3563">
        <v>0</v>
      </c>
      <c r="L3563" t="s">
        <v>6403</v>
      </c>
      <c r="M3563">
        <v>2018</v>
      </c>
      <c r="N3563" t="s">
        <v>1463</v>
      </c>
      <c r="O3563">
        <v>18</v>
      </c>
      <c r="P3563">
        <v>1</v>
      </c>
      <c r="Q3563" t="s">
        <v>15830</v>
      </c>
      <c r="R3563" t="s">
        <v>7734</v>
      </c>
      <c r="S3563" t="s">
        <v>7734</v>
      </c>
      <c r="T3563" t="s">
        <v>23013</v>
      </c>
      <c r="U3563">
        <f t="shared" si="55"/>
        <v>756493</v>
      </c>
    </row>
    <row r="3564" spans="1:21" x14ac:dyDescent="0.2">
      <c r="A3564" t="s">
        <v>18010</v>
      </c>
      <c r="B3564" t="s">
        <v>13385</v>
      </c>
      <c r="C3564">
        <v>3520005</v>
      </c>
      <c r="D3564" t="s">
        <v>6857</v>
      </c>
      <c r="E3564" t="s">
        <v>18015</v>
      </c>
      <c r="F3564" t="s">
        <v>6402</v>
      </c>
      <c r="G3564">
        <v>162</v>
      </c>
      <c r="H3564">
        <v>26078</v>
      </c>
      <c r="I3564">
        <v>0</v>
      </c>
      <c r="J3564">
        <v>0</v>
      </c>
      <c r="K3564">
        <v>0</v>
      </c>
      <c r="L3564" t="s">
        <v>6403</v>
      </c>
      <c r="M3564">
        <v>2018</v>
      </c>
      <c r="N3564" t="s">
        <v>1463</v>
      </c>
      <c r="O3564">
        <v>18</v>
      </c>
      <c r="P3564">
        <v>1</v>
      </c>
      <c r="Q3564" t="s">
        <v>15830</v>
      </c>
      <c r="R3564" t="s">
        <v>7734</v>
      </c>
      <c r="S3564" t="s">
        <v>7734</v>
      </c>
      <c r="T3564" t="s">
        <v>23014</v>
      </c>
      <c r="U3564">
        <f t="shared" si="55"/>
        <v>756493</v>
      </c>
    </row>
    <row r="3565" spans="1:21" x14ac:dyDescent="0.2">
      <c r="A3565" t="s">
        <v>18010</v>
      </c>
      <c r="B3565" t="s">
        <v>13385</v>
      </c>
      <c r="C3565">
        <v>3520005</v>
      </c>
      <c r="D3565" t="s">
        <v>9305</v>
      </c>
      <c r="E3565" t="s">
        <v>15713</v>
      </c>
      <c r="F3565" t="s">
        <v>6402</v>
      </c>
      <c r="G3565">
        <v>61</v>
      </c>
      <c r="H3565">
        <v>26078</v>
      </c>
      <c r="I3565">
        <v>0</v>
      </c>
      <c r="J3565">
        <v>0</v>
      </c>
      <c r="K3565">
        <v>0</v>
      </c>
      <c r="L3565" t="s">
        <v>6403</v>
      </c>
      <c r="M3565">
        <v>2018</v>
      </c>
      <c r="N3565" t="s">
        <v>1463</v>
      </c>
      <c r="O3565">
        <v>18</v>
      </c>
      <c r="P3565">
        <v>1</v>
      </c>
      <c r="Q3565" t="s">
        <v>15830</v>
      </c>
      <c r="R3565" t="s">
        <v>7734</v>
      </c>
      <c r="S3565" t="s">
        <v>7734</v>
      </c>
      <c r="T3565" t="s">
        <v>23015</v>
      </c>
      <c r="U3565">
        <f t="shared" si="55"/>
        <v>756493</v>
      </c>
    </row>
    <row r="3566" spans="1:21" x14ac:dyDescent="0.2">
      <c r="A3566" t="s">
        <v>18010</v>
      </c>
      <c r="B3566" t="s">
        <v>13385</v>
      </c>
      <c r="C3566">
        <v>3520005</v>
      </c>
      <c r="D3566" t="s">
        <v>7229</v>
      </c>
      <c r="E3566" t="s">
        <v>18016</v>
      </c>
      <c r="F3566" t="s">
        <v>6402</v>
      </c>
      <c r="G3566">
        <v>101</v>
      </c>
      <c r="H3566">
        <v>26078</v>
      </c>
      <c r="I3566">
        <v>0</v>
      </c>
      <c r="J3566">
        <v>0</v>
      </c>
      <c r="K3566">
        <v>0</v>
      </c>
      <c r="L3566" t="s">
        <v>6403</v>
      </c>
      <c r="M3566">
        <v>2018</v>
      </c>
      <c r="N3566" t="s">
        <v>1463</v>
      </c>
      <c r="O3566">
        <v>18</v>
      </c>
      <c r="P3566">
        <v>1</v>
      </c>
      <c r="Q3566" t="s">
        <v>15830</v>
      </c>
      <c r="R3566" t="s">
        <v>7734</v>
      </c>
      <c r="S3566" t="s">
        <v>7734</v>
      </c>
      <c r="T3566" t="s">
        <v>23016</v>
      </c>
      <c r="U3566">
        <f t="shared" si="55"/>
        <v>756493</v>
      </c>
    </row>
    <row r="3567" spans="1:21" x14ac:dyDescent="0.2">
      <c r="A3567" t="s">
        <v>18010</v>
      </c>
      <c r="B3567" t="s">
        <v>13385</v>
      </c>
      <c r="C3567">
        <v>3520005</v>
      </c>
      <c r="D3567" t="s">
        <v>7671</v>
      </c>
      <c r="E3567" t="s">
        <v>6439</v>
      </c>
      <c r="F3567" t="s">
        <v>6402</v>
      </c>
      <c r="G3567">
        <v>291</v>
      </c>
      <c r="H3567">
        <v>26078</v>
      </c>
      <c r="I3567">
        <v>0</v>
      </c>
      <c r="J3567">
        <v>0</v>
      </c>
      <c r="K3567">
        <v>0</v>
      </c>
      <c r="L3567" t="s">
        <v>6403</v>
      </c>
      <c r="M3567">
        <v>2018</v>
      </c>
      <c r="N3567" t="s">
        <v>1463</v>
      </c>
      <c r="O3567">
        <v>18</v>
      </c>
      <c r="P3567">
        <v>1</v>
      </c>
      <c r="Q3567" t="s">
        <v>15830</v>
      </c>
      <c r="R3567" t="s">
        <v>7734</v>
      </c>
      <c r="S3567" t="s">
        <v>7734</v>
      </c>
      <c r="T3567" t="s">
        <v>23017</v>
      </c>
      <c r="U3567">
        <f t="shared" si="55"/>
        <v>756493</v>
      </c>
    </row>
    <row r="3568" spans="1:21" x14ac:dyDescent="0.2">
      <c r="A3568" t="s">
        <v>18010</v>
      </c>
      <c r="B3568" t="s">
        <v>13385</v>
      </c>
      <c r="C3568">
        <v>3520005</v>
      </c>
      <c r="D3568" t="s">
        <v>6918</v>
      </c>
      <c r="E3568" t="s">
        <v>15613</v>
      </c>
      <c r="F3568" t="s">
        <v>6402</v>
      </c>
      <c r="G3568">
        <v>545</v>
      </c>
      <c r="H3568">
        <v>26078</v>
      </c>
      <c r="I3568">
        <v>0</v>
      </c>
      <c r="J3568">
        <v>0</v>
      </c>
      <c r="K3568">
        <v>0</v>
      </c>
      <c r="L3568" t="s">
        <v>6403</v>
      </c>
      <c r="M3568">
        <v>2018</v>
      </c>
      <c r="N3568" t="s">
        <v>1463</v>
      </c>
      <c r="O3568">
        <v>18</v>
      </c>
      <c r="P3568">
        <v>1</v>
      </c>
      <c r="Q3568" t="s">
        <v>15830</v>
      </c>
      <c r="R3568" t="s">
        <v>7734</v>
      </c>
      <c r="S3568" t="s">
        <v>7734</v>
      </c>
      <c r="T3568" t="s">
        <v>23018</v>
      </c>
      <c r="U3568">
        <f t="shared" si="55"/>
        <v>756493</v>
      </c>
    </row>
    <row r="3569" spans="1:21" x14ac:dyDescent="0.2">
      <c r="A3569" t="s">
        <v>18010</v>
      </c>
      <c r="B3569" t="s">
        <v>13385</v>
      </c>
      <c r="C3569">
        <v>3520005</v>
      </c>
      <c r="D3569" t="s">
        <v>7234</v>
      </c>
      <c r="E3569" t="s">
        <v>18017</v>
      </c>
      <c r="F3569" t="s">
        <v>6402</v>
      </c>
      <c r="G3569">
        <v>66</v>
      </c>
      <c r="H3569">
        <v>26078</v>
      </c>
      <c r="I3569">
        <v>0</v>
      </c>
      <c r="J3569">
        <v>0</v>
      </c>
      <c r="K3569">
        <v>0</v>
      </c>
      <c r="L3569" t="s">
        <v>6403</v>
      </c>
      <c r="M3569">
        <v>2018</v>
      </c>
      <c r="N3569" t="s">
        <v>1463</v>
      </c>
      <c r="O3569">
        <v>18</v>
      </c>
      <c r="P3569">
        <v>1</v>
      </c>
      <c r="Q3569" t="s">
        <v>15830</v>
      </c>
      <c r="R3569" t="s">
        <v>7734</v>
      </c>
      <c r="S3569" t="s">
        <v>7734</v>
      </c>
      <c r="T3569" t="s">
        <v>23019</v>
      </c>
      <c r="U3569">
        <f t="shared" si="55"/>
        <v>756493</v>
      </c>
    </row>
    <row r="3570" spans="1:21" x14ac:dyDescent="0.2">
      <c r="A3570" t="s">
        <v>18010</v>
      </c>
      <c r="B3570" t="s">
        <v>13385</v>
      </c>
      <c r="C3570">
        <v>3520005</v>
      </c>
      <c r="D3570" t="s">
        <v>7234</v>
      </c>
      <c r="E3570" t="s">
        <v>18018</v>
      </c>
      <c r="F3570" t="s">
        <v>6402</v>
      </c>
      <c r="G3570">
        <v>1289</v>
      </c>
      <c r="H3570">
        <v>26078</v>
      </c>
      <c r="I3570">
        <v>0</v>
      </c>
      <c r="J3570">
        <v>0</v>
      </c>
      <c r="K3570">
        <v>0</v>
      </c>
      <c r="L3570" t="s">
        <v>6403</v>
      </c>
      <c r="M3570">
        <v>2018</v>
      </c>
      <c r="N3570" t="s">
        <v>1463</v>
      </c>
      <c r="O3570">
        <v>18</v>
      </c>
      <c r="P3570">
        <v>1</v>
      </c>
      <c r="Q3570" t="s">
        <v>15830</v>
      </c>
      <c r="R3570" t="s">
        <v>7734</v>
      </c>
      <c r="S3570" t="s">
        <v>7734</v>
      </c>
      <c r="T3570" t="s">
        <v>23020</v>
      </c>
      <c r="U3570">
        <f t="shared" si="55"/>
        <v>756493</v>
      </c>
    </row>
    <row r="3571" spans="1:21" x14ac:dyDescent="0.2">
      <c r="A3571" t="s">
        <v>18010</v>
      </c>
      <c r="B3571" t="s">
        <v>13385</v>
      </c>
      <c r="C3571">
        <v>3520005</v>
      </c>
      <c r="D3571" t="s">
        <v>6425</v>
      </c>
      <c r="E3571" t="s">
        <v>15761</v>
      </c>
      <c r="F3571" t="s">
        <v>6402</v>
      </c>
      <c r="G3571">
        <v>1596</v>
      </c>
      <c r="H3571">
        <v>26078</v>
      </c>
      <c r="I3571">
        <v>0</v>
      </c>
      <c r="J3571">
        <v>0</v>
      </c>
      <c r="K3571">
        <v>0</v>
      </c>
      <c r="L3571" t="s">
        <v>6403</v>
      </c>
      <c r="M3571">
        <v>2018</v>
      </c>
      <c r="N3571" t="s">
        <v>1463</v>
      </c>
      <c r="O3571">
        <v>18</v>
      </c>
      <c r="P3571">
        <v>1</v>
      </c>
      <c r="Q3571" t="s">
        <v>15830</v>
      </c>
      <c r="R3571" t="s">
        <v>7734</v>
      </c>
      <c r="S3571" t="s">
        <v>7734</v>
      </c>
      <c r="T3571" t="s">
        <v>23021</v>
      </c>
      <c r="U3571">
        <f t="shared" si="55"/>
        <v>756493</v>
      </c>
    </row>
    <row r="3572" spans="1:21" x14ac:dyDescent="0.2">
      <c r="A3572" t="s">
        <v>18010</v>
      </c>
      <c r="B3572" t="s">
        <v>13385</v>
      </c>
      <c r="C3572">
        <v>3520005</v>
      </c>
      <c r="D3572" t="s">
        <v>7617</v>
      </c>
      <c r="E3572" t="s">
        <v>6565</v>
      </c>
      <c r="F3572" t="s">
        <v>6402</v>
      </c>
      <c r="G3572">
        <v>593</v>
      </c>
      <c r="H3572">
        <v>26078</v>
      </c>
      <c r="I3572">
        <v>0</v>
      </c>
      <c r="J3572">
        <v>0</v>
      </c>
      <c r="K3572">
        <v>0</v>
      </c>
      <c r="L3572" t="s">
        <v>6403</v>
      </c>
      <c r="M3572">
        <v>2018</v>
      </c>
      <c r="N3572" t="s">
        <v>1463</v>
      </c>
      <c r="O3572">
        <v>18</v>
      </c>
      <c r="P3572">
        <v>1</v>
      </c>
      <c r="Q3572" t="s">
        <v>15830</v>
      </c>
      <c r="R3572" t="s">
        <v>7734</v>
      </c>
      <c r="S3572" t="s">
        <v>7734</v>
      </c>
      <c r="T3572" t="s">
        <v>23022</v>
      </c>
      <c r="U3572">
        <f t="shared" si="55"/>
        <v>756493</v>
      </c>
    </row>
    <row r="3573" spans="1:21" x14ac:dyDescent="0.2">
      <c r="A3573" t="s">
        <v>18010</v>
      </c>
      <c r="B3573" t="s">
        <v>13385</v>
      </c>
      <c r="C3573">
        <v>3520005</v>
      </c>
      <c r="D3573" t="s">
        <v>10717</v>
      </c>
      <c r="E3573" t="s">
        <v>18019</v>
      </c>
      <c r="F3573" t="s">
        <v>6402</v>
      </c>
      <c r="G3573">
        <v>122</v>
      </c>
      <c r="H3573">
        <v>26078</v>
      </c>
      <c r="I3573">
        <v>0</v>
      </c>
      <c r="J3573">
        <v>0</v>
      </c>
      <c r="K3573">
        <v>0</v>
      </c>
      <c r="L3573" t="s">
        <v>6403</v>
      </c>
      <c r="M3573">
        <v>2018</v>
      </c>
      <c r="N3573" t="s">
        <v>1463</v>
      </c>
      <c r="O3573">
        <v>18</v>
      </c>
      <c r="P3573">
        <v>1</v>
      </c>
      <c r="Q3573" t="s">
        <v>15830</v>
      </c>
      <c r="R3573" t="s">
        <v>7734</v>
      </c>
      <c r="S3573" t="s">
        <v>7734</v>
      </c>
      <c r="T3573" t="s">
        <v>23023</v>
      </c>
      <c r="U3573">
        <f t="shared" si="55"/>
        <v>756493</v>
      </c>
    </row>
    <row r="3574" spans="1:21" x14ac:dyDescent="0.2">
      <c r="A3574" t="s">
        <v>18020</v>
      </c>
      <c r="B3574" t="s">
        <v>13385</v>
      </c>
      <c r="C3574">
        <v>3520005</v>
      </c>
      <c r="D3574" t="s">
        <v>7484</v>
      </c>
      <c r="E3574" t="s">
        <v>12384</v>
      </c>
      <c r="F3574" t="s">
        <v>6402</v>
      </c>
      <c r="G3574">
        <v>1612</v>
      </c>
      <c r="H3574">
        <v>37048</v>
      </c>
      <c r="I3574">
        <v>0</v>
      </c>
      <c r="J3574">
        <v>0</v>
      </c>
      <c r="K3574">
        <v>0</v>
      </c>
      <c r="L3574" t="s">
        <v>6409</v>
      </c>
      <c r="M3574">
        <v>2018</v>
      </c>
      <c r="N3574" t="s">
        <v>1463</v>
      </c>
      <c r="O3574">
        <v>19</v>
      </c>
      <c r="P3574">
        <v>1</v>
      </c>
      <c r="Q3574" t="s">
        <v>15830</v>
      </c>
      <c r="R3574" t="s">
        <v>7734</v>
      </c>
      <c r="S3574" t="s">
        <v>7734</v>
      </c>
      <c r="T3574" t="s">
        <v>23024</v>
      </c>
      <c r="U3574">
        <f t="shared" si="55"/>
        <v>756493</v>
      </c>
    </row>
    <row r="3575" spans="1:21" x14ac:dyDescent="0.2">
      <c r="A3575" t="s">
        <v>18020</v>
      </c>
      <c r="B3575" t="s">
        <v>13385</v>
      </c>
      <c r="C3575">
        <v>3520005</v>
      </c>
      <c r="D3575" t="s">
        <v>6708</v>
      </c>
      <c r="E3575" t="s">
        <v>6541</v>
      </c>
      <c r="F3575" t="s">
        <v>6402</v>
      </c>
      <c r="G3575">
        <v>601</v>
      </c>
      <c r="H3575">
        <v>37048</v>
      </c>
      <c r="I3575">
        <v>0</v>
      </c>
      <c r="J3575">
        <v>0</v>
      </c>
      <c r="K3575">
        <v>0</v>
      </c>
      <c r="L3575" t="s">
        <v>6409</v>
      </c>
      <c r="M3575">
        <v>2018</v>
      </c>
      <c r="N3575" t="s">
        <v>1463</v>
      </c>
      <c r="O3575">
        <v>19</v>
      </c>
      <c r="P3575">
        <v>1</v>
      </c>
      <c r="Q3575" t="s">
        <v>15830</v>
      </c>
      <c r="R3575" t="s">
        <v>7734</v>
      </c>
      <c r="S3575" t="s">
        <v>7734</v>
      </c>
      <c r="T3575" t="s">
        <v>23025</v>
      </c>
      <c r="U3575">
        <f t="shared" si="55"/>
        <v>756493</v>
      </c>
    </row>
    <row r="3576" spans="1:21" x14ac:dyDescent="0.2">
      <c r="A3576" t="s">
        <v>18020</v>
      </c>
      <c r="B3576" t="s">
        <v>13385</v>
      </c>
      <c r="C3576">
        <v>3520005</v>
      </c>
      <c r="D3576" t="s">
        <v>16589</v>
      </c>
      <c r="E3576" t="s">
        <v>8745</v>
      </c>
      <c r="F3576" t="s">
        <v>6402</v>
      </c>
      <c r="G3576">
        <v>929</v>
      </c>
      <c r="H3576">
        <v>37048</v>
      </c>
      <c r="I3576">
        <v>0</v>
      </c>
      <c r="J3576">
        <v>0</v>
      </c>
      <c r="K3576">
        <v>0</v>
      </c>
      <c r="L3576" t="s">
        <v>6409</v>
      </c>
      <c r="M3576">
        <v>2018</v>
      </c>
      <c r="N3576" t="s">
        <v>1463</v>
      </c>
      <c r="O3576">
        <v>19</v>
      </c>
      <c r="P3576">
        <v>1</v>
      </c>
      <c r="Q3576" t="s">
        <v>15830</v>
      </c>
      <c r="R3576" t="s">
        <v>7734</v>
      </c>
      <c r="S3576" t="s">
        <v>7734</v>
      </c>
      <c r="T3576" t="s">
        <v>23026</v>
      </c>
      <c r="U3576">
        <f t="shared" si="55"/>
        <v>756493</v>
      </c>
    </row>
    <row r="3577" spans="1:21" x14ac:dyDescent="0.2">
      <c r="A3577" t="s">
        <v>18020</v>
      </c>
      <c r="B3577" t="s">
        <v>13385</v>
      </c>
      <c r="C3577">
        <v>3520005</v>
      </c>
      <c r="D3577" t="s">
        <v>8861</v>
      </c>
      <c r="E3577" t="s">
        <v>6813</v>
      </c>
      <c r="F3577" t="s">
        <v>6402</v>
      </c>
      <c r="G3577">
        <v>1257</v>
      </c>
      <c r="H3577">
        <v>37048</v>
      </c>
      <c r="I3577">
        <v>0</v>
      </c>
      <c r="J3577">
        <v>0</v>
      </c>
      <c r="K3577">
        <v>0</v>
      </c>
      <c r="L3577" t="s">
        <v>6409</v>
      </c>
      <c r="M3577">
        <v>2018</v>
      </c>
      <c r="N3577" t="s">
        <v>1463</v>
      </c>
      <c r="O3577">
        <v>19</v>
      </c>
      <c r="P3577">
        <v>1</v>
      </c>
      <c r="Q3577" t="s">
        <v>15830</v>
      </c>
      <c r="R3577" t="s">
        <v>7734</v>
      </c>
      <c r="S3577" t="s">
        <v>7734</v>
      </c>
      <c r="T3577" t="s">
        <v>23027</v>
      </c>
      <c r="U3577">
        <f t="shared" si="55"/>
        <v>756493</v>
      </c>
    </row>
    <row r="3578" spans="1:21" x14ac:dyDescent="0.2">
      <c r="A3578" t="s">
        <v>18020</v>
      </c>
      <c r="B3578" t="s">
        <v>13385</v>
      </c>
      <c r="C3578">
        <v>3520005</v>
      </c>
      <c r="D3578" t="s">
        <v>6709</v>
      </c>
      <c r="E3578" t="s">
        <v>12301</v>
      </c>
      <c r="F3578" t="s">
        <v>6402</v>
      </c>
      <c r="G3578">
        <v>14286</v>
      </c>
      <c r="H3578">
        <v>37048</v>
      </c>
      <c r="I3578">
        <v>0</v>
      </c>
      <c r="J3578">
        <v>1</v>
      </c>
      <c r="K3578">
        <v>0</v>
      </c>
      <c r="L3578" t="s">
        <v>6403</v>
      </c>
      <c r="M3578">
        <v>2018</v>
      </c>
      <c r="N3578" t="s">
        <v>1463</v>
      </c>
      <c r="O3578">
        <v>19</v>
      </c>
      <c r="P3578">
        <v>1</v>
      </c>
      <c r="Q3578" t="s">
        <v>15830</v>
      </c>
      <c r="R3578" t="s">
        <v>7734</v>
      </c>
      <c r="S3578" t="s">
        <v>7734</v>
      </c>
      <c r="T3578" t="s">
        <v>5893</v>
      </c>
      <c r="U3578">
        <f t="shared" si="55"/>
        <v>756493</v>
      </c>
    </row>
    <row r="3579" spans="1:21" x14ac:dyDescent="0.2">
      <c r="A3579" t="s">
        <v>18020</v>
      </c>
      <c r="B3579" t="s">
        <v>13385</v>
      </c>
      <c r="C3579">
        <v>3520005</v>
      </c>
      <c r="D3579" t="s">
        <v>16300</v>
      </c>
      <c r="E3579" t="s">
        <v>6673</v>
      </c>
      <c r="F3579" t="s">
        <v>6402</v>
      </c>
      <c r="G3579">
        <v>89</v>
      </c>
      <c r="H3579">
        <v>37048</v>
      </c>
      <c r="I3579">
        <v>0</v>
      </c>
      <c r="J3579">
        <v>0</v>
      </c>
      <c r="K3579">
        <v>0</v>
      </c>
      <c r="L3579" t="s">
        <v>6403</v>
      </c>
      <c r="M3579">
        <v>2018</v>
      </c>
      <c r="N3579" t="s">
        <v>1463</v>
      </c>
      <c r="O3579">
        <v>19</v>
      </c>
      <c r="P3579">
        <v>1</v>
      </c>
      <c r="Q3579" t="s">
        <v>15830</v>
      </c>
      <c r="R3579" t="s">
        <v>7734</v>
      </c>
      <c r="S3579" t="s">
        <v>7734</v>
      </c>
      <c r="T3579" t="s">
        <v>23028</v>
      </c>
      <c r="U3579">
        <f t="shared" si="55"/>
        <v>756493</v>
      </c>
    </row>
    <row r="3580" spans="1:21" x14ac:dyDescent="0.2">
      <c r="A3580" t="s">
        <v>18020</v>
      </c>
      <c r="B3580" t="s">
        <v>13385</v>
      </c>
      <c r="C3580">
        <v>3520005</v>
      </c>
      <c r="D3580" t="s">
        <v>6440</v>
      </c>
      <c r="E3580" t="s">
        <v>18021</v>
      </c>
      <c r="F3580" t="s">
        <v>6402</v>
      </c>
      <c r="G3580">
        <v>288</v>
      </c>
      <c r="H3580">
        <v>37048</v>
      </c>
      <c r="I3580">
        <v>0</v>
      </c>
      <c r="J3580">
        <v>0</v>
      </c>
      <c r="K3580">
        <v>0</v>
      </c>
      <c r="L3580" t="s">
        <v>6403</v>
      </c>
      <c r="M3580">
        <v>2018</v>
      </c>
      <c r="N3580" t="s">
        <v>1463</v>
      </c>
      <c r="O3580">
        <v>19</v>
      </c>
      <c r="P3580">
        <v>1</v>
      </c>
      <c r="Q3580" t="s">
        <v>15830</v>
      </c>
      <c r="R3580" t="s">
        <v>7734</v>
      </c>
      <c r="S3580" t="s">
        <v>7734</v>
      </c>
      <c r="T3580" t="s">
        <v>23029</v>
      </c>
      <c r="U3580">
        <f t="shared" si="55"/>
        <v>756493</v>
      </c>
    </row>
    <row r="3581" spans="1:21" x14ac:dyDescent="0.2">
      <c r="A3581" t="s">
        <v>18020</v>
      </c>
      <c r="B3581" t="s">
        <v>13385</v>
      </c>
      <c r="C3581">
        <v>3520005</v>
      </c>
      <c r="D3581" t="s">
        <v>18022</v>
      </c>
      <c r="E3581" t="s">
        <v>18023</v>
      </c>
      <c r="F3581" t="s">
        <v>6402</v>
      </c>
      <c r="G3581">
        <v>77</v>
      </c>
      <c r="H3581">
        <v>37048</v>
      </c>
      <c r="I3581">
        <v>0</v>
      </c>
      <c r="J3581">
        <v>0</v>
      </c>
      <c r="K3581">
        <v>0</v>
      </c>
      <c r="L3581" t="s">
        <v>6403</v>
      </c>
      <c r="M3581">
        <v>2018</v>
      </c>
      <c r="N3581" t="s">
        <v>1463</v>
      </c>
      <c r="O3581">
        <v>19</v>
      </c>
      <c r="P3581">
        <v>1</v>
      </c>
      <c r="Q3581" t="s">
        <v>15830</v>
      </c>
      <c r="R3581" t="s">
        <v>7734</v>
      </c>
      <c r="S3581" t="s">
        <v>7734</v>
      </c>
      <c r="T3581" t="s">
        <v>23030</v>
      </c>
      <c r="U3581">
        <f t="shared" si="55"/>
        <v>756493</v>
      </c>
    </row>
    <row r="3582" spans="1:21" x14ac:dyDescent="0.2">
      <c r="A3582" t="s">
        <v>18020</v>
      </c>
      <c r="B3582" t="s">
        <v>13385</v>
      </c>
      <c r="C3582">
        <v>3520005</v>
      </c>
      <c r="D3582" t="s">
        <v>6425</v>
      </c>
      <c r="E3582" t="s">
        <v>15722</v>
      </c>
      <c r="F3582" t="s">
        <v>6402</v>
      </c>
      <c r="G3582">
        <v>283</v>
      </c>
      <c r="H3582">
        <v>37048</v>
      </c>
      <c r="I3582">
        <v>0</v>
      </c>
      <c r="J3582">
        <v>0</v>
      </c>
      <c r="K3582">
        <v>0</v>
      </c>
      <c r="L3582" t="s">
        <v>6403</v>
      </c>
      <c r="M3582">
        <v>2018</v>
      </c>
      <c r="N3582" t="s">
        <v>1463</v>
      </c>
      <c r="O3582">
        <v>19</v>
      </c>
      <c r="P3582">
        <v>1</v>
      </c>
      <c r="Q3582" t="s">
        <v>15830</v>
      </c>
      <c r="R3582" t="s">
        <v>7734</v>
      </c>
      <c r="S3582" t="s">
        <v>7734</v>
      </c>
      <c r="T3582" t="s">
        <v>23031</v>
      </c>
      <c r="U3582">
        <f t="shared" si="55"/>
        <v>756493</v>
      </c>
    </row>
    <row r="3583" spans="1:21" x14ac:dyDescent="0.2">
      <c r="A3583" t="s">
        <v>18020</v>
      </c>
      <c r="B3583" t="s">
        <v>13385</v>
      </c>
      <c r="C3583">
        <v>3520005</v>
      </c>
      <c r="D3583" t="s">
        <v>6828</v>
      </c>
      <c r="E3583" t="s">
        <v>18024</v>
      </c>
      <c r="F3583" t="s">
        <v>6402</v>
      </c>
      <c r="G3583">
        <v>13998</v>
      </c>
      <c r="H3583">
        <v>37048</v>
      </c>
      <c r="I3583">
        <v>0</v>
      </c>
      <c r="J3583">
        <v>0</v>
      </c>
      <c r="K3583">
        <v>0</v>
      </c>
      <c r="L3583" t="s">
        <v>6403</v>
      </c>
      <c r="M3583">
        <v>2018</v>
      </c>
      <c r="N3583" t="s">
        <v>1463</v>
      </c>
      <c r="O3583">
        <v>19</v>
      </c>
      <c r="P3583">
        <v>1</v>
      </c>
      <c r="Q3583" t="s">
        <v>15830</v>
      </c>
      <c r="R3583" t="s">
        <v>7734</v>
      </c>
      <c r="S3583" t="s">
        <v>7734</v>
      </c>
      <c r="T3583" t="s">
        <v>23032</v>
      </c>
      <c r="U3583">
        <f t="shared" si="55"/>
        <v>756493</v>
      </c>
    </row>
    <row r="3584" spans="1:21" x14ac:dyDescent="0.2">
      <c r="A3584" t="s">
        <v>18020</v>
      </c>
      <c r="B3584" t="s">
        <v>13385</v>
      </c>
      <c r="C3584">
        <v>3520005</v>
      </c>
      <c r="D3584" t="s">
        <v>7609</v>
      </c>
      <c r="E3584" t="s">
        <v>18025</v>
      </c>
      <c r="F3584" t="s">
        <v>6402</v>
      </c>
      <c r="G3584">
        <v>141</v>
      </c>
      <c r="H3584">
        <v>37048</v>
      </c>
      <c r="I3584">
        <v>0</v>
      </c>
      <c r="J3584">
        <v>0</v>
      </c>
      <c r="K3584">
        <v>0</v>
      </c>
      <c r="L3584" t="s">
        <v>6403</v>
      </c>
      <c r="M3584">
        <v>2018</v>
      </c>
      <c r="N3584" t="s">
        <v>1463</v>
      </c>
      <c r="O3584">
        <v>19</v>
      </c>
      <c r="P3584">
        <v>1</v>
      </c>
      <c r="Q3584" t="s">
        <v>15830</v>
      </c>
      <c r="R3584" t="s">
        <v>7734</v>
      </c>
      <c r="S3584" t="s">
        <v>7734</v>
      </c>
      <c r="T3584" t="s">
        <v>23033</v>
      </c>
      <c r="U3584">
        <f t="shared" si="55"/>
        <v>756493</v>
      </c>
    </row>
    <row r="3585" spans="1:21" x14ac:dyDescent="0.2">
      <c r="A3585" t="s">
        <v>18020</v>
      </c>
      <c r="B3585" t="s">
        <v>13385</v>
      </c>
      <c r="C3585">
        <v>3520005</v>
      </c>
      <c r="D3585" t="s">
        <v>7143</v>
      </c>
      <c r="E3585" t="s">
        <v>18026</v>
      </c>
      <c r="F3585" t="s">
        <v>6402</v>
      </c>
      <c r="G3585">
        <v>2315</v>
      </c>
      <c r="H3585">
        <v>37048</v>
      </c>
      <c r="I3585">
        <v>0</v>
      </c>
      <c r="J3585">
        <v>0</v>
      </c>
      <c r="K3585">
        <v>0</v>
      </c>
      <c r="L3585" t="s">
        <v>6403</v>
      </c>
      <c r="M3585">
        <v>2018</v>
      </c>
      <c r="N3585" t="s">
        <v>1463</v>
      </c>
      <c r="O3585">
        <v>19</v>
      </c>
      <c r="P3585">
        <v>1</v>
      </c>
      <c r="Q3585" t="s">
        <v>15830</v>
      </c>
      <c r="R3585" t="s">
        <v>7734</v>
      </c>
      <c r="S3585" t="s">
        <v>7734</v>
      </c>
      <c r="T3585" t="s">
        <v>23034</v>
      </c>
      <c r="U3585">
        <f t="shared" si="55"/>
        <v>756493</v>
      </c>
    </row>
    <row r="3586" spans="1:21" x14ac:dyDescent="0.2">
      <c r="A3586" t="s">
        <v>18020</v>
      </c>
      <c r="B3586" t="s">
        <v>13385</v>
      </c>
      <c r="C3586">
        <v>3520005</v>
      </c>
      <c r="D3586" t="s">
        <v>7022</v>
      </c>
      <c r="E3586" t="s">
        <v>13558</v>
      </c>
      <c r="F3586" t="s">
        <v>6402</v>
      </c>
      <c r="G3586">
        <v>142</v>
      </c>
      <c r="H3586">
        <v>37048</v>
      </c>
      <c r="I3586">
        <v>0</v>
      </c>
      <c r="J3586">
        <v>0</v>
      </c>
      <c r="K3586">
        <v>0</v>
      </c>
      <c r="L3586" t="s">
        <v>6403</v>
      </c>
      <c r="M3586">
        <v>2018</v>
      </c>
      <c r="N3586" t="s">
        <v>1463</v>
      </c>
      <c r="O3586">
        <v>19</v>
      </c>
      <c r="P3586">
        <v>1</v>
      </c>
      <c r="Q3586" t="s">
        <v>15830</v>
      </c>
      <c r="R3586" t="s">
        <v>7734</v>
      </c>
      <c r="S3586" t="s">
        <v>7734</v>
      </c>
      <c r="T3586" t="s">
        <v>20418</v>
      </c>
      <c r="U3586">
        <f t="shared" ref="U3586:U3649" si="56">_xlfn.MAXIFS($H$2:$H$6695, $C$2:$C$6695,C3586)</f>
        <v>756493</v>
      </c>
    </row>
    <row r="3587" spans="1:21" x14ac:dyDescent="0.2">
      <c r="A3587" t="s">
        <v>18020</v>
      </c>
      <c r="B3587" t="s">
        <v>13385</v>
      </c>
      <c r="C3587">
        <v>3520005</v>
      </c>
      <c r="D3587" t="s">
        <v>6440</v>
      </c>
      <c r="E3587" t="s">
        <v>15727</v>
      </c>
      <c r="F3587" t="s">
        <v>6402</v>
      </c>
      <c r="G3587">
        <v>74</v>
      </c>
      <c r="H3587">
        <v>37048</v>
      </c>
      <c r="I3587">
        <v>0</v>
      </c>
      <c r="J3587">
        <v>0</v>
      </c>
      <c r="K3587">
        <v>0</v>
      </c>
      <c r="L3587" t="s">
        <v>6403</v>
      </c>
      <c r="M3587">
        <v>2018</v>
      </c>
      <c r="N3587" t="s">
        <v>1463</v>
      </c>
      <c r="O3587">
        <v>19</v>
      </c>
      <c r="P3587">
        <v>1</v>
      </c>
      <c r="Q3587" t="s">
        <v>15830</v>
      </c>
      <c r="R3587" t="s">
        <v>7734</v>
      </c>
      <c r="S3587" t="s">
        <v>7734</v>
      </c>
      <c r="T3587" t="s">
        <v>23035</v>
      </c>
      <c r="U3587">
        <f t="shared" si="56"/>
        <v>756493</v>
      </c>
    </row>
    <row r="3588" spans="1:21" x14ac:dyDescent="0.2">
      <c r="A3588" t="s">
        <v>18020</v>
      </c>
      <c r="B3588" t="s">
        <v>13385</v>
      </c>
      <c r="C3588">
        <v>3520005</v>
      </c>
      <c r="D3588" t="s">
        <v>6891</v>
      </c>
      <c r="E3588" t="s">
        <v>12699</v>
      </c>
      <c r="F3588" t="s">
        <v>6402</v>
      </c>
      <c r="G3588">
        <v>248</v>
      </c>
      <c r="H3588">
        <v>37048</v>
      </c>
      <c r="I3588">
        <v>0</v>
      </c>
      <c r="J3588">
        <v>0</v>
      </c>
      <c r="K3588">
        <v>0</v>
      </c>
      <c r="L3588" t="s">
        <v>6403</v>
      </c>
      <c r="M3588">
        <v>2018</v>
      </c>
      <c r="N3588" t="s">
        <v>1463</v>
      </c>
      <c r="O3588">
        <v>19</v>
      </c>
      <c r="P3588">
        <v>1</v>
      </c>
      <c r="Q3588" t="s">
        <v>15830</v>
      </c>
      <c r="R3588" t="s">
        <v>7734</v>
      </c>
      <c r="S3588" t="s">
        <v>7734</v>
      </c>
      <c r="T3588" t="s">
        <v>23036</v>
      </c>
      <c r="U3588">
        <f t="shared" si="56"/>
        <v>756493</v>
      </c>
    </row>
    <row r="3589" spans="1:21" x14ac:dyDescent="0.2">
      <c r="A3589" t="s">
        <v>18020</v>
      </c>
      <c r="B3589" t="s">
        <v>13385</v>
      </c>
      <c r="C3589">
        <v>3520005</v>
      </c>
      <c r="D3589" t="s">
        <v>7100</v>
      </c>
      <c r="E3589" t="s">
        <v>6544</v>
      </c>
      <c r="F3589" t="s">
        <v>6402</v>
      </c>
      <c r="G3589">
        <v>708</v>
      </c>
      <c r="H3589">
        <v>37048</v>
      </c>
      <c r="I3589">
        <v>0</v>
      </c>
      <c r="J3589">
        <v>0</v>
      </c>
      <c r="K3589">
        <v>0</v>
      </c>
      <c r="L3589" t="s">
        <v>6403</v>
      </c>
      <c r="M3589">
        <v>2018</v>
      </c>
      <c r="N3589" t="s">
        <v>1463</v>
      </c>
      <c r="O3589">
        <v>19</v>
      </c>
      <c r="P3589">
        <v>1</v>
      </c>
      <c r="Q3589" t="s">
        <v>15830</v>
      </c>
      <c r="R3589" t="s">
        <v>7734</v>
      </c>
      <c r="S3589" t="s">
        <v>7734</v>
      </c>
      <c r="T3589" t="s">
        <v>20429</v>
      </c>
      <c r="U3589">
        <f t="shared" si="56"/>
        <v>756493</v>
      </c>
    </row>
    <row r="3590" spans="1:21" x14ac:dyDescent="0.2">
      <c r="A3590" t="s">
        <v>18027</v>
      </c>
      <c r="B3590" t="s">
        <v>13385</v>
      </c>
      <c r="C3590">
        <v>3520005</v>
      </c>
      <c r="D3590" t="s">
        <v>7622</v>
      </c>
      <c r="E3590" t="s">
        <v>6412</v>
      </c>
      <c r="F3590" t="s">
        <v>6402</v>
      </c>
      <c r="G3590">
        <v>3854</v>
      </c>
      <c r="H3590">
        <v>27915</v>
      </c>
      <c r="I3590">
        <v>0</v>
      </c>
      <c r="J3590">
        <v>0</v>
      </c>
      <c r="K3590">
        <v>0</v>
      </c>
      <c r="L3590" t="s">
        <v>6409</v>
      </c>
      <c r="M3590">
        <v>2018</v>
      </c>
      <c r="N3590" t="s">
        <v>1463</v>
      </c>
      <c r="O3590">
        <v>2</v>
      </c>
      <c r="P3590">
        <v>1</v>
      </c>
      <c r="Q3590" t="s">
        <v>15830</v>
      </c>
      <c r="R3590" t="s">
        <v>7734</v>
      </c>
      <c r="S3590" t="s">
        <v>7734</v>
      </c>
      <c r="T3590" t="s">
        <v>23037</v>
      </c>
      <c r="U3590">
        <f t="shared" si="56"/>
        <v>756493</v>
      </c>
    </row>
    <row r="3591" spans="1:21" x14ac:dyDescent="0.2">
      <c r="A3591" t="s">
        <v>18027</v>
      </c>
      <c r="B3591" t="s">
        <v>13385</v>
      </c>
      <c r="C3591">
        <v>3520005</v>
      </c>
      <c r="D3591" t="s">
        <v>6809</v>
      </c>
      <c r="E3591" t="s">
        <v>18028</v>
      </c>
      <c r="F3591" t="s">
        <v>6402</v>
      </c>
      <c r="G3591">
        <v>258</v>
      </c>
      <c r="H3591">
        <v>27915</v>
      </c>
      <c r="I3591">
        <v>0</v>
      </c>
      <c r="J3591">
        <v>0</v>
      </c>
      <c r="K3591">
        <v>0</v>
      </c>
      <c r="L3591" t="s">
        <v>6403</v>
      </c>
      <c r="M3591">
        <v>2018</v>
      </c>
      <c r="N3591" t="s">
        <v>1463</v>
      </c>
      <c r="O3591">
        <v>2</v>
      </c>
      <c r="P3591">
        <v>1</v>
      </c>
      <c r="Q3591" t="s">
        <v>15830</v>
      </c>
      <c r="R3591" t="s">
        <v>7734</v>
      </c>
      <c r="S3591" t="s">
        <v>7734</v>
      </c>
      <c r="T3591" t="s">
        <v>23038</v>
      </c>
      <c r="U3591">
        <f t="shared" si="56"/>
        <v>756493</v>
      </c>
    </row>
    <row r="3592" spans="1:21" x14ac:dyDescent="0.2">
      <c r="A3592" t="s">
        <v>18027</v>
      </c>
      <c r="B3592" t="s">
        <v>13385</v>
      </c>
      <c r="C3592">
        <v>3520005</v>
      </c>
      <c r="D3592" t="s">
        <v>6434</v>
      </c>
      <c r="E3592" t="s">
        <v>6679</v>
      </c>
      <c r="F3592" t="s">
        <v>6402</v>
      </c>
      <c r="G3592">
        <v>3441</v>
      </c>
      <c r="H3592">
        <v>27915</v>
      </c>
      <c r="I3592">
        <v>1</v>
      </c>
      <c r="J3592">
        <v>0</v>
      </c>
      <c r="K3592">
        <v>0</v>
      </c>
      <c r="L3592" t="s">
        <v>6403</v>
      </c>
      <c r="M3592">
        <v>2018</v>
      </c>
      <c r="N3592" t="s">
        <v>1463</v>
      </c>
      <c r="O3592">
        <v>2</v>
      </c>
      <c r="P3592">
        <v>1</v>
      </c>
      <c r="Q3592" t="s">
        <v>15830</v>
      </c>
      <c r="R3592" t="s">
        <v>7734</v>
      </c>
      <c r="S3592" t="s">
        <v>7734</v>
      </c>
      <c r="T3592" t="s">
        <v>23039</v>
      </c>
      <c r="U3592">
        <f t="shared" si="56"/>
        <v>756493</v>
      </c>
    </row>
    <row r="3593" spans="1:21" x14ac:dyDescent="0.2">
      <c r="A3593" t="s">
        <v>18027</v>
      </c>
      <c r="B3593" t="s">
        <v>13385</v>
      </c>
      <c r="C3593">
        <v>3520005</v>
      </c>
      <c r="D3593" t="s">
        <v>8427</v>
      </c>
      <c r="E3593" t="s">
        <v>15773</v>
      </c>
      <c r="F3593" t="s">
        <v>6402</v>
      </c>
      <c r="G3593">
        <v>5735</v>
      </c>
      <c r="H3593">
        <v>27915</v>
      </c>
      <c r="I3593">
        <v>0</v>
      </c>
      <c r="J3593">
        <v>0</v>
      </c>
      <c r="K3593">
        <v>0</v>
      </c>
      <c r="L3593" t="s">
        <v>6403</v>
      </c>
      <c r="M3593">
        <v>2018</v>
      </c>
      <c r="N3593" t="s">
        <v>1463</v>
      </c>
      <c r="O3593">
        <v>2</v>
      </c>
      <c r="P3593">
        <v>1</v>
      </c>
      <c r="Q3593" t="s">
        <v>15830</v>
      </c>
      <c r="R3593" t="s">
        <v>7734</v>
      </c>
      <c r="S3593" t="s">
        <v>7734</v>
      </c>
      <c r="T3593" t="s">
        <v>23040</v>
      </c>
      <c r="U3593">
        <f t="shared" si="56"/>
        <v>756493</v>
      </c>
    </row>
    <row r="3594" spans="1:21" x14ac:dyDescent="0.2">
      <c r="A3594" t="s">
        <v>18027</v>
      </c>
      <c r="B3594" t="s">
        <v>13385</v>
      </c>
      <c r="C3594">
        <v>3520005</v>
      </c>
      <c r="D3594" t="s">
        <v>6813</v>
      </c>
      <c r="E3594" t="s">
        <v>13447</v>
      </c>
      <c r="F3594" t="s">
        <v>6402</v>
      </c>
      <c r="G3594">
        <v>14627</v>
      </c>
      <c r="H3594">
        <v>27915</v>
      </c>
      <c r="I3594">
        <v>1</v>
      </c>
      <c r="J3594">
        <v>1</v>
      </c>
      <c r="K3594">
        <v>0</v>
      </c>
      <c r="L3594" t="s">
        <v>6403</v>
      </c>
      <c r="M3594">
        <v>2018</v>
      </c>
      <c r="N3594" t="s">
        <v>1463</v>
      </c>
      <c r="O3594">
        <v>2</v>
      </c>
      <c r="P3594">
        <v>1</v>
      </c>
      <c r="Q3594" t="s">
        <v>15830</v>
      </c>
      <c r="R3594" t="s">
        <v>7734</v>
      </c>
      <c r="S3594" t="s">
        <v>7734</v>
      </c>
      <c r="T3594" t="s">
        <v>5912</v>
      </c>
      <c r="U3594">
        <f t="shared" si="56"/>
        <v>756493</v>
      </c>
    </row>
    <row r="3595" spans="1:21" x14ac:dyDescent="0.2">
      <c r="A3595" t="s">
        <v>18029</v>
      </c>
      <c r="B3595" t="s">
        <v>13385</v>
      </c>
      <c r="C3595">
        <v>3520005</v>
      </c>
      <c r="D3595" t="s">
        <v>18030</v>
      </c>
      <c r="E3595" t="s">
        <v>13428</v>
      </c>
      <c r="F3595" t="s">
        <v>6402</v>
      </c>
      <c r="G3595">
        <v>1813</v>
      </c>
      <c r="H3595">
        <v>29405</v>
      </c>
      <c r="I3595">
        <v>0</v>
      </c>
      <c r="J3595">
        <v>0</v>
      </c>
      <c r="K3595">
        <v>0</v>
      </c>
      <c r="L3595" t="s">
        <v>6409</v>
      </c>
      <c r="M3595">
        <v>2018</v>
      </c>
      <c r="N3595" t="s">
        <v>1463</v>
      </c>
      <c r="O3595">
        <v>20</v>
      </c>
      <c r="P3595">
        <v>1</v>
      </c>
      <c r="Q3595" t="s">
        <v>15830</v>
      </c>
      <c r="R3595" t="s">
        <v>7734</v>
      </c>
      <c r="S3595" t="s">
        <v>7734</v>
      </c>
      <c r="T3595" t="s">
        <v>23041</v>
      </c>
      <c r="U3595">
        <f t="shared" si="56"/>
        <v>756493</v>
      </c>
    </row>
    <row r="3596" spans="1:21" x14ac:dyDescent="0.2">
      <c r="A3596" t="s">
        <v>18029</v>
      </c>
      <c r="B3596" t="s">
        <v>13385</v>
      </c>
      <c r="C3596">
        <v>3520005</v>
      </c>
      <c r="D3596" t="s">
        <v>6859</v>
      </c>
      <c r="E3596" t="s">
        <v>18031</v>
      </c>
      <c r="F3596" t="s">
        <v>6402</v>
      </c>
      <c r="G3596">
        <v>10094</v>
      </c>
      <c r="H3596">
        <v>29405</v>
      </c>
      <c r="I3596">
        <v>1</v>
      </c>
      <c r="J3596">
        <v>0</v>
      </c>
      <c r="K3596">
        <v>0</v>
      </c>
      <c r="L3596" t="s">
        <v>6409</v>
      </c>
      <c r="M3596">
        <v>2018</v>
      </c>
      <c r="N3596" t="s">
        <v>1463</v>
      </c>
      <c r="O3596">
        <v>20</v>
      </c>
      <c r="P3596">
        <v>1</v>
      </c>
      <c r="Q3596" t="s">
        <v>15830</v>
      </c>
      <c r="R3596" t="s">
        <v>7734</v>
      </c>
      <c r="S3596" t="s">
        <v>7734</v>
      </c>
      <c r="T3596" t="s">
        <v>23042</v>
      </c>
      <c r="U3596">
        <f t="shared" si="56"/>
        <v>756493</v>
      </c>
    </row>
    <row r="3597" spans="1:21" x14ac:dyDescent="0.2">
      <c r="A3597" t="s">
        <v>18029</v>
      </c>
      <c r="B3597" t="s">
        <v>13385</v>
      </c>
      <c r="C3597">
        <v>3520005</v>
      </c>
      <c r="D3597" t="s">
        <v>7624</v>
      </c>
      <c r="E3597" t="s">
        <v>7503</v>
      </c>
      <c r="F3597" t="s">
        <v>6402</v>
      </c>
      <c r="G3597">
        <v>1187</v>
      </c>
      <c r="H3597">
        <v>29405</v>
      </c>
      <c r="I3597">
        <v>0</v>
      </c>
      <c r="J3597">
        <v>0</v>
      </c>
      <c r="K3597">
        <v>0</v>
      </c>
      <c r="L3597" t="s">
        <v>6403</v>
      </c>
      <c r="M3597">
        <v>2018</v>
      </c>
      <c r="N3597" t="s">
        <v>1463</v>
      </c>
      <c r="O3597">
        <v>20</v>
      </c>
      <c r="P3597">
        <v>1</v>
      </c>
      <c r="Q3597" t="s">
        <v>15830</v>
      </c>
      <c r="R3597" t="s">
        <v>7734</v>
      </c>
      <c r="S3597" t="s">
        <v>7734</v>
      </c>
      <c r="T3597" t="s">
        <v>23043</v>
      </c>
      <c r="U3597">
        <f t="shared" si="56"/>
        <v>756493</v>
      </c>
    </row>
    <row r="3598" spans="1:21" x14ac:dyDescent="0.2">
      <c r="A3598" t="s">
        <v>18029</v>
      </c>
      <c r="B3598" t="s">
        <v>13385</v>
      </c>
      <c r="C3598">
        <v>3520005</v>
      </c>
      <c r="D3598" t="s">
        <v>10850</v>
      </c>
      <c r="E3598" t="s">
        <v>18032</v>
      </c>
      <c r="F3598" t="s">
        <v>6402</v>
      </c>
      <c r="G3598">
        <v>2910</v>
      </c>
      <c r="H3598">
        <v>29405</v>
      </c>
      <c r="I3598">
        <v>0</v>
      </c>
      <c r="J3598">
        <v>0</v>
      </c>
      <c r="K3598">
        <v>0</v>
      </c>
      <c r="L3598" t="s">
        <v>6403</v>
      </c>
      <c r="M3598">
        <v>2018</v>
      </c>
      <c r="N3598" t="s">
        <v>1463</v>
      </c>
      <c r="O3598">
        <v>20</v>
      </c>
      <c r="P3598">
        <v>1</v>
      </c>
      <c r="Q3598" t="s">
        <v>15830</v>
      </c>
      <c r="R3598" t="s">
        <v>7734</v>
      </c>
      <c r="S3598" t="s">
        <v>7734</v>
      </c>
      <c r="T3598" t="s">
        <v>23044</v>
      </c>
      <c r="U3598">
        <f t="shared" si="56"/>
        <v>756493</v>
      </c>
    </row>
    <row r="3599" spans="1:21" x14ac:dyDescent="0.2">
      <c r="A3599" t="s">
        <v>18029</v>
      </c>
      <c r="B3599" t="s">
        <v>13385</v>
      </c>
      <c r="C3599">
        <v>3520005</v>
      </c>
      <c r="D3599" t="s">
        <v>6722</v>
      </c>
      <c r="E3599" t="s">
        <v>7741</v>
      </c>
      <c r="F3599" t="s">
        <v>6402</v>
      </c>
      <c r="G3599">
        <v>10505</v>
      </c>
      <c r="H3599">
        <v>29405</v>
      </c>
      <c r="I3599">
        <v>1</v>
      </c>
      <c r="J3599">
        <v>1</v>
      </c>
      <c r="K3599">
        <v>0</v>
      </c>
      <c r="L3599" t="s">
        <v>6403</v>
      </c>
      <c r="M3599">
        <v>2018</v>
      </c>
      <c r="N3599" t="s">
        <v>1463</v>
      </c>
      <c r="O3599">
        <v>20</v>
      </c>
      <c r="P3599">
        <v>1</v>
      </c>
      <c r="Q3599" t="s">
        <v>15830</v>
      </c>
      <c r="R3599" t="s">
        <v>7734</v>
      </c>
      <c r="S3599" t="s">
        <v>7734</v>
      </c>
      <c r="T3599" t="s">
        <v>5883</v>
      </c>
      <c r="U3599">
        <f t="shared" si="56"/>
        <v>756493</v>
      </c>
    </row>
    <row r="3600" spans="1:21" x14ac:dyDescent="0.2">
      <c r="A3600" t="s">
        <v>18029</v>
      </c>
      <c r="B3600" t="s">
        <v>13385</v>
      </c>
      <c r="C3600">
        <v>3520005</v>
      </c>
      <c r="D3600" t="s">
        <v>6434</v>
      </c>
      <c r="E3600" t="s">
        <v>13604</v>
      </c>
      <c r="F3600" t="s">
        <v>6402</v>
      </c>
      <c r="G3600">
        <v>160</v>
      </c>
      <c r="H3600">
        <v>29405</v>
      </c>
      <c r="I3600">
        <v>0</v>
      </c>
      <c r="J3600">
        <v>0</v>
      </c>
      <c r="K3600">
        <v>0</v>
      </c>
      <c r="L3600" t="s">
        <v>6403</v>
      </c>
      <c r="M3600">
        <v>2018</v>
      </c>
      <c r="N3600" t="s">
        <v>1463</v>
      </c>
      <c r="O3600">
        <v>20</v>
      </c>
      <c r="P3600">
        <v>1</v>
      </c>
      <c r="Q3600" t="s">
        <v>15830</v>
      </c>
      <c r="R3600" t="s">
        <v>7734</v>
      </c>
      <c r="S3600" t="s">
        <v>7734</v>
      </c>
      <c r="T3600" t="s">
        <v>1339</v>
      </c>
      <c r="U3600">
        <f t="shared" si="56"/>
        <v>756493</v>
      </c>
    </row>
    <row r="3601" spans="1:21" x14ac:dyDescent="0.2">
      <c r="A3601" t="s">
        <v>18029</v>
      </c>
      <c r="B3601" t="s">
        <v>13385</v>
      </c>
      <c r="C3601">
        <v>3520005</v>
      </c>
      <c r="D3601" t="s">
        <v>6597</v>
      </c>
      <c r="E3601" t="s">
        <v>15406</v>
      </c>
      <c r="F3601" t="s">
        <v>6402</v>
      </c>
      <c r="G3601">
        <v>367</v>
      </c>
      <c r="H3601">
        <v>29405</v>
      </c>
      <c r="I3601">
        <v>0</v>
      </c>
      <c r="J3601">
        <v>0</v>
      </c>
      <c r="K3601">
        <v>0</v>
      </c>
      <c r="L3601" t="s">
        <v>6403</v>
      </c>
      <c r="M3601">
        <v>2018</v>
      </c>
      <c r="N3601" t="s">
        <v>1463</v>
      </c>
      <c r="O3601">
        <v>20</v>
      </c>
      <c r="P3601">
        <v>1</v>
      </c>
      <c r="Q3601" t="s">
        <v>15830</v>
      </c>
      <c r="R3601" t="s">
        <v>7734</v>
      </c>
      <c r="S3601" t="s">
        <v>7734</v>
      </c>
      <c r="T3601" t="s">
        <v>23045</v>
      </c>
      <c r="U3601">
        <f t="shared" si="56"/>
        <v>756493</v>
      </c>
    </row>
    <row r="3602" spans="1:21" x14ac:dyDescent="0.2">
      <c r="A3602" t="s">
        <v>18029</v>
      </c>
      <c r="B3602" t="s">
        <v>13385</v>
      </c>
      <c r="C3602">
        <v>3520005</v>
      </c>
      <c r="D3602" t="s">
        <v>18033</v>
      </c>
      <c r="E3602" t="s">
        <v>7517</v>
      </c>
      <c r="F3602" t="s">
        <v>6402</v>
      </c>
      <c r="G3602">
        <v>1582</v>
      </c>
      <c r="H3602">
        <v>29405</v>
      </c>
      <c r="I3602">
        <v>0</v>
      </c>
      <c r="J3602">
        <v>0</v>
      </c>
      <c r="K3602">
        <v>0</v>
      </c>
      <c r="L3602" t="s">
        <v>6403</v>
      </c>
      <c r="M3602">
        <v>2018</v>
      </c>
      <c r="N3602" t="s">
        <v>1463</v>
      </c>
      <c r="O3602">
        <v>20</v>
      </c>
      <c r="P3602">
        <v>1</v>
      </c>
      <c r="Q3602" t="s">
        <v>15830</v>
      </c>
      <c r="R3602" t="s">
        <v>7734</v>
      </c>
      <c r="S3602" t="s">
        <v>7734</v>
      </c>
      <c r="T3602" t="s">
        <v>23046</v>
      </c>
      <c r="U3602">
        <f t="shared" si="56"/>
        <v>756493</v>
      </c>
    </row>
    <row r="3603" spans="1:21" x14ac:dyDescent="0.2">
      <c r="A3603" t="s">
        <v>18029</v>
      </c>
      <c r="B3603" t="s">
        <v>13385</v>
      </c>
      <c r="C3603">
        <v>3520005</v>
      </c>
      <c r="D3603" t="s">
        <v>12818</v>
      </c>
      <c r="E3603" t="s">
        <v>6544</v>
      </c>
      <c r="F3603" t="s">
        <v>6402</v>
      </c>
      <c r="G3603">
        <v>541</v>
      </c>
      <c r="H3603">
        <v>29405</v>
      </c>
      <c r="I3603">
        <v>0</v>
      </c>
      <c r="J3603">
        <v>0</v>
      </c>
      <c r="K3603">
        <v>0</v>
      </c>
      <c r="L3603" t="s">
        <v>6403</v>
      </c>
      <c r="M3603">
        <v>2018</v>
      </c>
      <c r="N3603" t="s">
        <v>1463</v>
      </c>
      <c r="O3603">
        <v>20</v>
      </c>
      <c r="P3603">
        <v>1</v>
      </c>
      <c r="Q3603" t="s">
        <v>15830</v>
      </c>
      <c r="R3603" t="s">
        <v>7734</v>
      </c>
      <c r="S3603" t="s">
        <v>7734</v>
      </c>
      <c r="T3603" t="s">
        <v>23047</v>
      </c>
      <c r="U3603">
        <f t="shared" si="56"/>
        <v>756493</v>
      </c>
    </row>
    <row r="3604" spans="1:21" x14ac:dyDescent="0.2">
      <c r="A3604" t="s">
        <v>18029</v>
      </c>
      <c r="B3604" t="s">
        <v>13385</v>
      </c>
      <c r="C3604">
        <v>3520005</v>
      </c>
      <c r="D3604" t="s">
        <v>6666</v>
      </c>
      <c r="E3604" t="s">
        <v>7209</v>
      </c>
      <c r="F3604" t="s">
        <v>6402</v>
      </c>
      <c r="G3604">
        <v>246</v>
      </c>
      <c r="H3604">
        <v>29405</v>
      </c>
      <c r="I3604">
        <v>0</v>
      </c>
      <c r="J3604">
        <v>0</v>
      </c>
      <c r="K3604">
        <v>0</v>
      </c>
      <c r="L3604" t="s">
        <v>6403</v>
      </c>
      <c r="M3604">
        <v>2018</v>
      </c>
      <c r="N3604" t="s">
        <v>1463</v>
      </c>
      <c r="O3604">
        <v>20</v>
      </c>
      <c r="P3604">
        <v>1</v>
      </c>
      <c r="Q3604" t="s">
        <v>15830</v>
      </c>
      <c r="R3604" t="s">
        <v>7734</v>
      </c>
      <c r="S3604" t="s">
        <v>7734</v>
      </c>
      <c r="T3604" t="s">
        <v>23048</v>
      </c>
      <c r="U3604">
        <f t="shared" si="56"/>
        <v>756493</v>
      </c>
    </row>
    <row r="3605" spans="1:21" x14ac:dyDescent="0.2">
      <c r="A3605" t="s">
        <v>18034</v>
      </c>
      <c r="B3605" t="s">
        <v>13385</v>
      </c>
      <c r="C3605">
        <v>3520005</v>
      </c>
      <c r="D3605" t="s">
        <v>6440</v>
      </c>
      <c r="E3605" t="s">
        <v>8887</v>
      </c>
      <c r="F3605" t="s">
        <v>6402</v>
      </c>
      <c r="G3605">
        <v>1638</v>
      </c>
      <c r="H3605">
        <v>23956</v>
      </c>
      <c r="I3605">
        <v>0</v>
      </c>
      <c r="J3605">
        <v>0</v>
      </c>
      <c r="K3605">
        <v>0</v>
      </c>
      <c r="L3605" t="s">
        <v>6403</v>
      </c>
      <c r="M3605">
        <v>2018</v>
      </c>
      <c r="N3605" t="s">
        <v>1463</v>
      </c>
      <c r="O3605">
        <v>21</v>
      </c>
      <c r="P3605">
        <v>1</v>
      </c>
      <c r="Q3605" t="s">
        <v>15830</v>
      </c>
      <c r="R3605" t="s">
        <v>7734</v>
      </c>
      <c r="S3605" t="s">
        <v>7734</v>
      </c>
      <c r="T3605" t="s">
        <v>20398</v>
      </c>
      <c r="U3605">
        <f t="shared" si="56"/>
        <v>756493</v>
      </c>
    </row>
    <row r="3606" spans="1:21" x14ac:dyDescent="0.2">
      <c r="A3606" t="s">
        <v>18034</v>
      </c>
      <c r="B3606" t="s">
        <v>13385</v>
      </c>
      <c r="C3606">
        <v>3520005</v>
      </c>
      <c r="D3606" t="s">
        <v>18035</v>
      </c>
      <c r="E3606" t="s">
        <v>18036</v>
      </c>
      <c r="F3606" t="s">
        <v>6402</v>
      </c>
      <c r="G3606">
        <v>993</v>
      </c>
      <c r="H3606">
        <v>23956</v>
      </c>
      <c r="I3606">
        <v>0</v>
      </c>
      <c r="J3606">
        <v>0</v>
      </c>
      <c r="K3606">
        <v>0</v>
      </c>
      <c r="L3606" t="s">
        <v>6403</v>
      </c>
      <c r="M3606">
        <v>2018</v>
      </c>
      <c r="N3606" t="s">
        <v>1463</v>
      </c>
      <c r="O3606">
        <v>21</v>
      </c>
      <c r="P3606">
        <v>1</v>
      </c>
      <c r="Q3606" t="s">
        <v>15830</v>
      </c>
      <c r="R3606" t="s">
        <v>7734</v>
      </c>
      <c r="S3606" t="s">
        <v>7734</v>
      </c>
      <c r="T3606" t="s">
        <v>23049</v>
      </c>
      <c r="U3606">
        <f t="shared" si="56"/>
        <v>756493</v>
      </c>
    </row>
    <row r="3607" spans="1:21" x14ac:dyDescent="0.2">
      <c r="A3607" t="s">
        <v>18034</v>
      </c>
      <c r="B3607" t="s">
        <v>13385</v>
      </c>
      <c r="C3607">
        <v>3520005</v>
      </c>
      <c r="D3607" t="s">
        <v>15738</v>
      </c>
      <c r="E3607" t="s">
        <v>15739</v>
      </c>
      <c r="F3607" t="s">
        <v>6402</v>
      </c>
      <c r="G3607">
        <v>1035</v>
      </c>
      <c r="H3607">
        <v>23956</v>
      </c>
      <c r="I3607">
        <v>0</v>
      </c>
      <c r="J3607">
        <v>0</v>
      </c>
      <c r="K3607">
        <v>0</v>
      </c>
      <c r="L3607" t="s">
        <v>6403</v>
      </c>
      <c r="M3607">
        <v>2018</v>
      </c>
      <c r="N3607" t="s">
        <v>1463</v>
      </c>
      <c r="O3607">
        <v>21</v>
      </c>
      <c r="P3607">
        <v>1</v>
      </c>
      <c r="Q3607" t="s">
        <v>15830</v>
      </c>
      <c r="R3607" t="s">
        <v>7734</v>
      </c>
      <c r="S3607" t="s">
        <v>7734</v>
      </c>
      <c r="T3607" t="s">
        <v>23050</v>
      </c>
      <c r="U3607">
        <f t="shared" si="56"/>
        <v>756493</v>
      </c>
    </row>
    <row r="3608" spans="1:21" x14ac:dyDescent="0.2">
      <c r="A3608" t="s">
        <v>18034</v>
      </c>
      <c r="B3608" t="s">
        <v>13385</v>
      </c>
      <c r="C3608">
        <v>3520005</v>
      </c>
      <c r="D3608" t="s">
        <v>6815</v>
      </c>
      <c r="E3608" t="s">
        <v>15750</v>
      </c>
      <c r="F3608" t="s">
        <v>6402</v>
      </c>
      <c r="G3608">
        <v>949</v>
      </c>
      <c r="H3608">
        <v>23956</v>
      </c>
      <c r="I3608">
        <v>0</v>
      </c>
      <c r="J3608">
        <v>0</v>
      </c>
      <c r="K3608">
        <v>0</v>
      </c>
      <c r="L3608" t="s">
        <v>6403</v>
      </c>
      <c r="M3608">
        <v>2018</v>
      </c>
      <c r="N3608" t="s">
        <v>1463</v>
      </c>
      <c r="O3608">
        <v>21</v>
      </c>
      <c r="P3608">
        <v>1</v>
      </c>
      <c r="Q3608" t="s">
        <v>15830</v>
      </c>
      <c r="R3608" t="s">
        <v>7734</v>
      </c>
      <c r="S3608" t="s">
        <v>7734</v>
      </c>
      <c r="T3608" t="s">
        <v>23051</v>
      </c>
      <c r="U3608">
        <f t="shared" si="56"/>
        <v>756493</v>
      </c>
    </row>
    <row r="3609" spans="1:21" x14ac:dyDescent="0.2">
      <c r="A3609" t="s">
        <v>18034</v>
      </c>
      <c r="B3609" t="s">
        <v>13385</v>
      </c>
      <c r="C3609">
        <v>3520005</v>
      </c>
      <c r="D3609" t="s">
        <v>18037</v>
      </c>
      <c r="E3609" t="s">
        <v>15725</v>
      </c>
      <c r="F3609" t="s">
        <v>6402</v>
      </c>
      <c r="G3609">
        <v>1014</v>
      </c>
      <c r="H3609">
        <v>23956</v>
      </c>
      <c r="I3609">
        <v>0</v>
      </c>
      <c r="J3609">
        <v>0</v>
      </c>
      <c r="K3609">
        <v>0</v>
      </c>
      <c r="L3609" t="s">
        <v>6403</v>
      </c>
      <c r="M3609">
        <v>2018</v>
      </c>
      <c r="N3609" t="s">
        <v>1463</v>
      </c>
      <c r="O3609">
        <v>21</v>
      </c>
      <c r="P3609">
        <v>1</v>
      </c>
      <c r="Q3609" t="s">
        <v>15830</v>
      </c>
      <c r="R3609" t="s">
        <v>7734</v>
      </c>
      <c r="S3609" t="s">
        <v>7734</v>
      </c>
      <c r="T3609" t="s">
        <v>23052</v>
      </c>
      <c r="U3609">
        <f t="shared" si="56"/>
        <v>756493</v>
      </c>
    </row>
    <row r="3610" spans="1:21" x14ac:dyDescent="0.2">
      <c r="A3610" t="s">
        <v>18034</v>
      </c>
      <c r="B3610" t="s">
        <v>13385</v>
      </c>
      <c r="C3610">
        <v>3520005</v>
      </c>
      <c r="D3610" t="s">
        <v>18038</v>
      </c>
      <c r="E3610" t="s">
        <v>7757</v>
      </c>
      <c r="F3610" t="s">
        <v>6402</v>
      </c>
      <c r="G3610">
        <v>311</v>
      </c>
      <c r="H3610">
        <v>23956</v>
      </c>
      <c r="I3610">
        <v>0</v>
      </c>
      <c r="J3610">
        <v>0</v>
      </c>
      <c r="K3610">
        <v>0</v>
      </c>
      <c r="L3610" t="s">
        <v>6403</v>
      </c>
      <c r="M3610">
        <v>2018</v>
      </c>
      <c r="N3610" t="s">
        <v>1463</v>
      </c>
      <c r="O3610">
        <v>21</v>
      </c>
      <c r="P3610">
        <v>1</v>
      </c>
      <c r="Q3610" t="s">
        <v>15830</v>
      </c>
      <c r="R3610" t="s">
        <v>7734</v>
      </c>
      <c r="S3610" t="s">
        <v>7734</v>
      </c>
      <c r="T3610" t="s">
        <v>23053</v>
      </c>
      <c r="U3610">
        <f t="shared" si="56"/>
        <v>756493</v>
      </c>
    </row>
    <row r="3611" spans="1:21" x14ac:dyDescent="0.2">
      <c r="A3611" t="s">
        <v>18034</v>
      </c>
      <c r="B3611" t="s">
        <v>13385</v>
      </c>
      <c r="C3611">
        <v>3520005</v>
      </c>
      <c r="D3611" t="s">
        <v>18039</v>
      </c>
      <c r="E3611" t="s">
        <v>17831</v>
      </c>
      <c r="F3611" t="s">
        <v>6402</v>
      </c>
      <c r="G3611">
        <v>448</v>
      </c>
      <c r="H3611">
        <v>23956</v>
      </c>
      <c r="I3611">
        <v>0</v>
      </c>
      <c r="J3611">
        <v>0</v>
      </c>
      <c r="K3611">
        <v>0</v>
      </c>
      <c r="L3611" t="s">
        <v>6403</v>
      </c>
      <c r="M3611">
        <v>2018</v>
      </c>
      <c r="N3611" t="s">
        <v>1463</v>
      </c>
      <c r="O3611">
        <v>21</v>
      </c>
      <c r="P3611">
        <v>1</v>
      </c>
      <c r="Q3611" t="s">
        <v>15830</v>
      </c>
      <c r="R3611" t="s">
        <v>7734</v>
      </c>
      <c r="S3611" t="s">
        <v>7734</v>
      </c>
      <c r="T3611" t="s">
        <v>23054</v>
      </c>
      <c r="U3611">
        <f t="shared" si="56"/>
        <v>756493</v>
      </c>
    </row>
    <row r="3612" spans="1:21" x14ac:dyDescent="0.2">
      <c r="A3612" t="s">
        <v>18034</v>
      </c>
      <c r="B3612" t="s">
        <v>13385</v>
      </c>
      <c r="C3612">
        <v>3520005</v>
      </c>
      <c r="D3612" t="s">
        <v>18040</v>
      </c>
      <c r="E3612" t="s">
        <v>10139</v>
      </c>
      <c r="F3612" t="s">
        <v>6402</v>
      </c>
      <c r="G3612">
        <v>349</v>
      </c>
      <c r="H3612">
        <v>23956</v>
      </c>
      <c r="I3612">
        <v>0</v>
      </c>
      <c r="J3612">
        <v>0</v>
      </c>
      <c r="K3612">
        <v>0</v>
      </c>
      <c r="L3612" t="s">
        <v>6403</v>
      </c>
      <c r="M3612">
        <v>2018</v>
      </c>
      <c r="N3612" t="s">
        <v>1463</v>
      </c>
      <c r="O3612">
        <v>21</v>
      </c>
      <c r="P3612">
        <v>1</v>
      </c>
      <c r="Q3612" t="s">
        <v>15830</v>
      </c>
      <c r="R3612" t="s">
        <v>7734</v>
      </c>
      <c r="S3612" t="s">
        <v>7734</v>
      </c>
      <c r="T3612" t="s">
        <v>23055</v>
      </c>
      <c r="U3612">
        <f t="shared" si="56"/>
        <v>756493</v>
      </c>
    </row>
    <row r="3613" spans="1:21" x14ac:dyDescent="0.2">
      <c r="A3613" t="s">
        <v>18034</v>
      </c>
      <c r="B3613" t="s">
        <v>13385</v>
      </c>
      <c r="C3613">
        <v>3520005</v>
      </c>
      <c r="D3613" t="s">
        <v>15202</v>
      </c>
      <c r="E3613" t="s">
        <v>18041</v>
      </c>
      <c r="F3613" t="s">
        <v>6402</v>
      </c>
      <c r="G3613">
        <v>545</v>
      </c>
      <c r="H3613">
        <v>23956</v>
      </c>
      <c r="I3613">
        <v>0</v>
      </c>
      <c r="J3613">
        <v>0</v>
      </c>
      <c r="K3613">
        <v>0</v>
      </c>
      <c r="L3613" t="s">
        <v>6403</v>
      </c>
      <c r="M3613">
        <v>2018</v>
      </c>
      <c r="N3613" t="s">
        <v>1463</v>
      </c>
      <c r="O3613">
        <v>21</v>
      </c>
      <c r="P3613">
        <v>1</v>
      </c>
      <c r="Q3613" t="s">
        <v>15830</v>
      </c>
      <c r="R3613" t="s">
        <v>7734</v>
      </c>
      <c r="S3613" t="s">
        <v>7734</v>
      </c>
      <c r="T3613" t="s">
        <v>23056</v>
      </c>
      <c r="U3613">
        <f t="shared" si="56"/>
        <v>756493</v>
      </c>
    </row>
    <row r="3614" spans="1:21" x14ac:dyDescent="0.2">
      <c r="A3614" t="s">
        <v>18034</v>
      </c>
      <c r="B3614" t="s">
        <v>13385</v>
      </c>
      <c r="C3614">
        <v>3520005</v>
      </c>
      <c r="D3614" t="s">
        <v>18042</v>
      </c>
      <c r="E3614" t="s">
        <v>18043</v>
      </c>
      <c r="F3614" t="s">
        <v>6402</v>
      </c>
      <c r="G3614">
        <v>132</v>
      </c>
      <c r="H3614">
        <v>23956</v>
      </c>
      <c r="I3614">
        <v>0</v>
      </c>
      <c r="J3614">
        <v>0</v>
      </c>
      <c r="K3614">
        <v>0</v>
      </c>
      <c r="L3614" t="s">
        <v>6403</v>
      </c>
      <c r="M3614">
        <v>2018</v>
      </c>
      <c r="N3614" t="s">
        <v>1463</v>
      </c>
      <c r="O3614">
        <v>21</v>
      </c>
      <c r="P3614">
        <v>1</v>
      </c>
      <c r="Q3614" t="s">
        <v>15830</v>
      </c>
      <c r="R3614" t="s">
        <v>7734</v>
      </c>
      <c r="S3614" t="s">
        <v>7734</v>
      </c>
      <c r="T3614" t="s">
        <v>23057</v>
      </c>
      <c r="U3614">
        <f t="shared" si="56"/>
        <v>756493</v>
      </c>
    </row>
    <row r="3615" spans="1:21" x14ac:dyDescent="0.2">
      <c r="A3615" t="s">
        <v>18034</v>
      </c>
      <c r="B3615" t="s">
        <v>13385</v>
      </c>
      <c r="C3615">
        <v>3520005</v>
      </c>
      <c r="D3615" t="s">
        <v>6622</v>
      </c>
      <c r="E3615" t="s">
        <v>6528</v>
      </c>
      <c r="F3615" t="s">
        <v>6402</v>
      </c>
      <c r="G3615">
        <v>16542</v>
      </c>
      <c r="H3615">
        <v>23956</v>
      </c>
      <c r="I3615">
        <v>1</v>
      </c>
      <c r="J3615">
        <v>1</v>
      </c>
      <c r="K3615">
        <v>0</v>
      </c>
      <c r="L3615" t="s">
        <v>6403</v>
      </c>
      <c r="M3615">
        <v>2018</v>
      </c>
      <c r="N3615" t="s">
        <v>1463</v>
      </c>
      <c r="O3615">
        <v>21</v>
      </c>
      <c r="P3615">
        <v>1</v>
      </c>
      <c r="Q3615" t="s">
        <v>15830</v>
      </c>
      <c r="R3615" t="s">
        <v>7734</v>
      </c>
      <c r="S3615" t="s">
        <v>7734</v>
      </c>
      <c r="T3615" t="s">
        <v>1659</v>
      </c>
      <c r="U3615">
        <f t="shared" si="56"/>
        <v>756493</v>
      </c>
    </row>
    <row r="3616" spans="1:21" x14ac:dyDescent="0.2">
      <c r="A3616" t="s">
        <v>18044</v>
      </c>
      <c r="B3616" t="s">
        <v>13385</v>
      </c>
      <c r="C3616">
        <v>3520005</v>
      </c>
      <c r="D3616" t="s">
        <v>15339</v>
      </c>
      <c r="E3616" t="s">
        <v>15771</v>
      </c>
      <c r="F3616" t="s">
        <v>6402</v>
      </c>
      <c r="G3616">
        <v>234</v>
      </c>
      <c r="H3616">
        <v>26907</v>
      </c>
      <c r="I3616">
        <v>0</v>
      </c>
      <c r="J3616">
        <v>0</v>
      </c>
      <c r="K3616">
        <v>0</v>
      </c>
      <c r="L3616" t="s">
        <v>6403</v>
      </c>
      <c r="M3616">
        <v>2018</v>
      </c>
      <c r="N3616" t="s">
        <v>1463</v>
      </c>
      <c r="O3616">
        <v>22</v>
      </c>
      <c r="P3616">
        <v>1</v>
      </c>
      <c r="Q3616" t="s">
        <v>15830</v>
      </c>
      <c r="R3616" t="s">
        <v>7734</v>
      </c>
      <c r="S3616" t="s">
        <v>7734</v>
      </c>
      <c r="T3616" t="s">
        <v>23058</v>
      </c>
      <c r="U3616">
        <f t="shared" si="56"/>
        <v>756493</v>
      </c>
    </row>
    <row r="3617" spans="1:21" x14ac:dyDescent="0.2">
      <c r="A3617" t="s">
        <v>18044</v>
      </c>
      <c r="B3617" t="s">
        <v>13385</v>
      </c>
      <c r="C3617">
        <v>3520005</v>
      </c>
      <c r="D3617" t="s">
        <v>6493</v>
      </c>
      <c r="E3617" t="s">
        <v>15772</v>
      </c>
      <c r="F3617" t="s">
        <v>6402</v>
      </c>
      <c r="G3617">
        <v>12593</v>
      </c>
      <c r="H3617">
        <v>26907</v>
      </c>
      <c r="I3617">
        <v>1</v>
      </c>
      <c r="J3617">
        <v>1</v>
      </c>
      <c r="K3617">
        <v>0</v>
      </c>
      <c r="L3617" t="s">
        <v>6403</v>
      </c>
      <c r="M3617">
        <v>2018</v>
      </c>
      <c r="N3617" t="s">
        <v>1463</v>
      </c>
      <c r="O3617">
        <v>22</v>
      </c>
      <c r="P3617">
        <v>1</v>
      </c>
      <c r="Q3617" t="s">
        <v>15830</v>
      </c>
      <c r="R3617" t="s">
        <v>7734</v>
      </c>
      <c r="S3617" t="s">
        <v>7734</v>
      </c>
      <c r="T3617" t="s">
        <v>23059</v>
      </c>
      <c r="U3617">
        <f t="shared" si="56"/>
        <v>756493</v>
      </c>
    </row>
    <row r="3618" spans="1:21" x14ac:dyDescent="0.2">
      <c r="A3618" t="s">
        <v>18044</v>
      </c>
      <c r="B3618" t="s">
        <v>13385</v>
      </c>
      <c r="C3618">
        <v>3520005</v>
      </c>
      <c r="D3618" t="s">
        <v>6632</v>
      </c>
      <c r="E3618" t="s">
        <v>6412</v>
      </c>
      <c r="F3618" t="s">
        <v>6402</v>
      </c>
      <c r="G3618">
        <v>9944</v>
      </c>
      <c r="H3618">
        <v>26907</v>
      </c>
      <c r="I3618">
        <v>1</v>
      </c>
      <c r="J3618">
        <v>0</v>
      </c>
      <c r="K3618">
        <v>0</v>
      </c>
      <c r="L3618" t="s">
        <v>6403</v>
      </c>
      <c r="M3618">
        <v>2018</v>
      </c>
      <c r="N3618" t="s">
        <v>1463</v>
      </c>
      <c r="O3618">
        <v>22</v>
      </c>
      <c r="P3618">
        <v>1</v>
      </c>
      <c r="Q3618" t="s">
        <v>15830</v>
      </c>
      <c r="R3618" t="s">
        <v>7734</v>
      </c>
      <c r="S3618" t="s">
        <v>7734</v>
      </c>
      <c r="T3618" t="s">
        <v>23060</v>
      </c>
      <c r="U3618">
        <f t="shared" si="56"/>
        <v>756493</v>
      </c>
    </row>
    <row r="3619" spans="1:21" x14ac:dyDescent="0.2">
      <c r="A3619" t="s">
        <v>18044</v>
      </c>
      <c r="B3619" t="s">
        <v>13385</v>
      </c>
      <c r="C3619">
        <v>3520005</v>
      </c>
      <c r="D3619" t="s">
        <v>6622</v>
      </c>
      <c r="E3619" t="s">
        <v>18045</v>
      </c>
      <c r="F3619" t="s">
        <v>6402</v>
      </c>
      <c r="G3619">
        <v>660</v>
      </c>
      <c r="H3619">
        <v>26907</v>
      </c>
      <c r="I3619">
        <v>0</v>
      </c>
      <c r="J3619">
        <v>0</v>
      </c>
      <c r="K3619">
        <v>0</v>
      </c>
      <c r="L3619" t="s">
        <v>6403</v>
      </c>
      <c r="M3619">
        <v>2018</v>
      </c>
      <c r="N3619" t="s">
        <v>1463</v>
      </c>
      <c r="O3619">
        <v>22</v>
      </c>
      <c r="P3619">
        <v>1</v>
      </c>
      <c r="Q3619" t="s">
        <v>15830</v>
      </c>
      <c r="R3619" t="s">
        <v>7734</v>
      </c>
      <c r="S3619" t="s">
        <v>7734</v>
      </c>
      <c r="T3619" t="s">
        <v>23061</v>
      </c>
      <c r="U3619">
        <f t="shared" si="56"/>
        <v>756493</v>
      </c>
    </row>
    <row r="3620" spans="1:21" x14ac:dyDescent="0.2">
      <c r="A3620" t="s">
        <v>18044</v>
      </c>
      <c r="B3620" t="s">
        <v>13385</v>
      </c>
      <c r="C3620">
        <v>3520005</v>
      </c>
      <c r="D3620" t="s">
        <v>7467</v>
      </c>
      <c r="E3620" t="s">
        <v>6466</v>
      </c>
      <c r="F3620" t="s">
        <v>6402</v>
      </c>
      <c r="G3620">
        <v>597</v>
      </c>
      <c r="H3620">
        <v>26907</v>
      </c>
      <c r="I3620">
        <v>0</v>
      </c>
      <c r="J3620">
        <v>0</v>
      </c>
      <c r="K3620">
        <v>0</v>
      </c>
      <c r="L3620" t="s">
        <v>6403</v>
      </c>
      <c r="M3620">
        <v>2018</v>
      </c>
      <c r="N3620" t="s">
        <v>1463</v>
      </c>
      <c r="O3620">
        <v>22</v>
      </c>
      <c r="P3620">
        <v>1</v>
      </c>
      <c r="Q3620" t="s">
        <v>15830</v>
      </c>
      <c r="R3620" t="s">
        <v>7734</v>
      </c>
      <c r="S3620" t="s">
        <v>7734</v>
      </c>
      <c r="T3620" t="s">
        <v>12265</v>
      </c>
      <c r="U3620">
        <f t="shared" si="56"/>
        <v>756493</v>
      </c>
    </row>
    <row r="3621" spans="1:21" x14ac:dyDescent="0.2">
      <c r="A3621" t="s">
        <v>18044</v>
      </c>
      <c r="B3621" t="s">
        <v>13385</v>
      </c>
      <c r="C3621">
        <v>3520005</v>
      </c>
      <c r="D3621" t="s">
        <v>6561</v>
      </c>
      <c r="E3621" t="s">
        <v>6618</v>
      </c>
      <c r="F3621" t="s">
        <v>6402</v>
      </c>
      <c r="G3621">
        <v>2789</v>
      </c>
      <c r="H3621">
        <v>26907</v>
      </c>
      <c r="I3621">
        <v>0</v>
      </c>
      <c r="J3621">
        <v>0</v>
      </c>
      <c r="K3621">
        <v>0</v>
      </c>
      <c r="L3621" t="s">
        <v>6403</v>
      </c>
      <c r="M3621">
        <v>2018</v>
      </c>
      <c r="N3621" t="s">
        <v>1463</v>
      </c>
      <c r="O3621">
        <v>22</v>
      </c>
      <c r="P3621">
        <v>1</v>
      </c>
      <c r="Q3621" t="s">
        <v>15830</v>
      </c>
      <c r="R3621" t="s">
        <v>7734</v>
      </c>
      <c r="S3621" t="s">
        <v>7734</v>
      </c>
      <c r="T3621" t="s">
        <v>20346</v>
      </c>
      <c r="U3621">
        <f t="shared" si="56"/>
        <v>756493</v>
      </c>
    </row>
    <row r="3622" spans="1:21" x14ac:dyDescent="0.2">
      <c r="A3622" t="s">
        <v>18044</v>
      </c>
      <c r="B3622" t="s">
        <v>13385</v>
      </c>
      <c r="C3622">
        <v>3520005</v>
      </c>
      <c r="D3622" t="s">
        <v>6547</v>
      </c>
      <c r="E3622" t="s">
        <v>15736</v>
      </c>
      <c r="F3622" t="s">
        <v>6402</v>
      </c>
      <c r="G3622">
        <v>90</v>
      </c>
      <c r="H3622">
        <v>26907</v>
      </c>
      <c r="I3622">
        <v>0</v>
      </c>
      <c r="J3622">
        <v>0</v>
      </c>
      <c r="K3622">
        <v>0</v>
      </c>
      <c r="L3622" t="s">
        <v>6403</v>
      </c>
      <c r="M3622">
        <v>2018</v>
      </c>
      <c r="N3622" t="s">
        <v>1463</v>
      </c>
      <c r="O3622">
        <v>22</v>
      </c>
      <c r="P3622">
        <v>1</v>
      </c>
      <c r="Q3622" t="s">
        <v>15830</v>
      </c>
      <c r="R3622" t="s">
        <v>7734</v>
      </c>
      <c r="S3622" t="s">
        <v>7734</v>
      </c>
      <c r="T3622" t="s">
        <v>23062</v>
      </c>
      <c r="U3622">
        <f t="shared" si="56"/>
        <v>756493</v>
      </c>
    </row>
    <row r="3623" spans="1:21" x14ac:dyDescent="0.2">
      <c r="A3623" t="s">
        <v>18046</v>
      </c>
      <c r="B3623" t="s">
        <v>13385</v>
      </c>
      <c r="C3623">
        <v>3520005</v>
      </c>
      <c r="D3623" t="s">
        <v>7182</v>
      </c>
      <c r="E3623" t="s">
        <v>18047</v>
      </c>
      <c r="F3623" t="s">
        <v>6402</v>
      </c>
      <c r="G3623">
        <v>4137</v>
      </c>
      <c r="H3623">
        <v>20688</v>
      </c>
      <c r="I3623">
        <v>0</v>
      </c>
      <c r="J3623">
        <v>0</v>
      </c>
      <c r="K3623">
        <v>0</v>
      </c>
      <c r="L3623" t="s">
        <v>6409</v>
      </c>
      <c r="M3623">
        <v>2018</v>
      </c>
      <c r="N3623" t="s">
        <v>1463</v>
      </c>
      <c r="O3623">
        <v>23</v>
      </c>
      <c r="P3623">
        <v>1</v>
      </c>
      <c r="Q3623" t="s">
        <v>15830</v>
      </c>
      <c r="R3623" t="s">
        <v>7734</v>
      </c>
      <c r="S3623" t="s">
        <v>7734</v>
      </c>
      <c r="T3623" t="s">
        <v>23063</v>
      </c>
      <c r="U3623">
        <f t="shared" si="56"/>
        <v>756493</v>
      </c>
    </row>
    <row r="3624" spans="1:21" x14ac:dyDescent="0.2">
      <c r="A3624" t="s">
        <v>18046</v>
      </c>
      <c r="B3624" t="s">
        <v>13385</v>
      </c>
      <c r="C3624">
        <v>3520005</v>
      </c>
      <c r="D3624" t="s">
        <v>6582</v>
      </c>
      <c r="E3624" t="s">
        <v>7077</v>
      </c>
      <c r="F3624" t="s">
        <v>6402</v>
      </c>
      <c r="G3624">
        <v>5589</v>
      </c>
      <c r="H3624">
        <v>20688</v>
      </c>
      <c r="I3624">
        <v>0</v>
      </c>
      <c r="J3624">
        <v>1</v>
      </c>
      <c r="K3624">
        <v>0</v>
      </c>
      <c r="L3624" t="s">
        <v>6409</v>
      </c>
      <c r="M3624">
        <v>2018</v>
      </c>
      <c r="N3624" t="s">
        <v>1463</v>
      </c>
      <c r="O3624">
        <v>23</v>
      </c>
      <c r="P3624">
        <v>1</v>
      </c>
      <c r="Q3624" t="s">
        <v>15830</v>
      </c>
      <c r="R3624" t="s">
        <v>7734</v>
      </c>
      <c r="S3624" t="s">
        <v>7734</v>
      </c>
      <c r="T3624" t="s">
        <v>20342</v>
      </c>
      <c r="U3624">
        <f t="shared" si="56"/>
        <v>756493</v>
      </c>
    </row>
    <row r="3625" spans="1:21" x14ac:dyDescent="0.2">
      <c r="A3625" t="s">
        <v>18046</v>
      </c>
      <c r="B3625" t="s">
        <v>13385</v>
      </c>
      <c r="C3625">
        <v>3520005</v>
      </c>
      <c r="D3625" t="s">
        <v>15389</v>
      </c>
      <c r="E3625" t="s">
        <v>7344</v>
      </c>
      <c r="F3625" t="s">
        <v>6402</v>
      </c>
      <c r="G3625">
        <v>3702</v>
      </c>
      <c r="H3625">
        <v>20688</v>
      </c>
      <c r="I3625">
        <v>0</v>
      </c>
      <c r="J3625">
        <v>0</v>
      </c>
      <c r="K3625">
        <v>0</v>
      </c>
      <c r="L3625" t="s">
        <v>6409</v>
      </c>
      <c r="M3625">
        <v>2018</v>
      </c>
      <c r="N3625" t="s">
        <v>1463</v>
      </c>
      <c r="O3625">
        <v>23</v>
      </c>
      <c r="P3625">
        <v>1</v>
      </c>
      <c r="Q3625" t="s">
        <v>15830</v>
      </c>
      <c r="R3625" t="s">
        <v>7734</v>
      </c>
      <c r="S3625" t="s">
        <v>7734</v>
      </c>
      <c r="T3625" t="s">
        <v>23064</v>
      </c>
      <c r="U3625">
        <f t="shared" si="56"/>
        <v>756493</v>
      </c>
    </row>
    <row r="3626" spans="1:21" x14ac:dyDescent="0.2">
      <c r="A3626" t="s">
        <v>18046</v>
      </c>
      <c r="B3626" t="s">
        <v>13385</v>
      </c>
      <c r="C3626">
        <v>3520005</v>
      </c>
      <c r="D3626" t="s">
        <v>18048</v>
      </c>
      <c r="E3626" t="s">
        <v>18049</v>
      </c>
      <c r="F3626" t="s">
        <v>6402</v>
      </c>
      <c r="G3626">
        <v>1259</v>
      </c>
      <c r="H3626">
        <v>20688</v>
      </c>
      <c r="I3626">
        <v>0</v>
      </c>
      <c r="J3626">
        <v>0</v>
      </c>
      <c r="K3626">
        <v>0</v>
      </c>
      <c r="L3626" t="s">
        <v>6403</v>
      </c>
      <c r="M3626">
        <v>2018</v>
      </c>
      <c r="N3626" t="s">
        <v>1463</v>
      </c>
      <c r="O3626">
        <v>23</v>
      </c>
      <c r="P3626">
        <v>1</v>
      </c>
      <c r="Q3626" t="s">
        <v>15830</v>
      </c>
      <c r="R3626" t="s">
        <v>7734</v>
      </c>
      <c r="S3626" t="s">
        <v>7734</v>
      </c>
      <c r="T3626" t="s">
        <v>23065</v>
      </c>
      <c r="U3626">
        <f t="shared" si="56"/>
        <v>756493</v>
      </c>
    </row>
    <row r="3627" spans="1:21" x14ac:dyDescent="0.2">
      <c r="A3627" t="s">
        <v>18046</v>
      </c>
      <c r="B3627" t="s">
        <v>13385</v>
      </c>
      <c r="C3627">
        <v>3520005</v>
      </c>
      <c r="D3627" t="s">
        <v>6463</v>
      </c>
      <c r="E3627" t="s">
        <v>15442</v>
      </c>
      <c r="F3627" t="s">
        <v>6402</v>
      </c>
      <c r="G3627">
        <v>1487</v>
      </c>
      <c r="H3627">
        <v>20688</v>
      </c>
      <c r="I3627">
        <v>0</v>
      </c>
      <c r="J3627">
        <v>0</v>
      </c>
      <c r="K3627">
        <v>0</v>
      </c>
      <c r="L3627" t="s">
        <v>6403</v>
      </c>
      <c r="M3627">
        <v>2018</v>
      </c>
      <c r="N3627" t="s">
        <v>1463</v>
      </c>
      <c r="O3627">
        <v>23</v>
      </c>
      <c r="P3627">
        <v>1</v>
      </c>
      <c r="Q3627" t="s">
        <v>15830</v>
      </c>
      <c r="R3627" t="s">
        <v>7734</v>
      </c>
      <c r="S3627" t="s">
        <v>7734</v>
      </c>
      <c r="T3627" t="s">
        <v>23066</v>
      </c>
      <c r="U3627">
        <f t="shared" si="56"/>
        <v>756493</v>
      </c>
    </row>
    <row r="3628" spans="1:21" x14ac:dyDescent="0.2">
      <c r="A3628" t="s">
        <v>18046</v>
      </c>
      <c r="B3628" t="s">
        <v>13385</v>
      </c>
      <c r="C3628">
        <v>3520005</v>
      </c>
      <c r="D3628" t="s">
        <v>18050</v>
      </c>
      <c r="E3628" t="s">
        <v>15790</v>
      </c>
      <c r="F3628" t="s">
        <v>6402</v>
      </c>
      <c r="G3628">
        <v>391</v>
      </c>
      <c r="H3628">
        <v>20688</v>
      </c>
      <c r="I3628">
        <v>0</v>
      </c>
      <c r="J3628">
        <v>0</v>
      </c>
      <c r="K3628">
        <v>0</v>
      </c>
      <c r="L3628" t="s">
        <v>6403</v>
      </c>
      <c r="M3628">
        <v>2018</v>
      </c>
      <c r="N3628" t="s">
        <v>1463</v>
      </c>
      <c r="O3628">
        <v>23</v>
      </c>
      <c r="P3628">
        <v>1</v>
      </c>
      <c r="Q3628" t="s">
        <v>15830</v>
      </c>
      <c r="R3628" t="s">
        <v>7734</v>
      </c>
      <c r="S3628" t="s">
        <v>7734</v>
      </c>
      <c r="T3628" t="s">
        <v>23067</v>
      </c>
      <c r="U3628">
        <f t="shared" si="56"/>
        <v>756493</v>
      </c>
    </row>
    <row r="3629" spans="1:21" x14ac:dyDescent="0.2">
      <c r="A3629" t="s">
        <v>18046</v>
      </c>
      <c r="B3629" t="s">
        <v>13385</v>
      </c>
      <c r="C3629">
        <v>3520005</v>
      </c>
      <c r="D3629" t="s">
        <v>6636</v>
      </c>
      <c r="E3629" t="s">
        <v>13452</v>
      </c>
      <c r="F3629" t="s">
        <v>6402</v>
      </c>
      <c r="G3629">
        <v>254</v>
      </c>
      <c r="H3629">
        <v>20688</v>
      </c>
      <c r="I3629">
        <v>0</v>
      </c>
      <c r="J3629">
        <v>0</v>
      </c>
      <c r="K3629">
        <v>0</v>
      </c>
      <c r="L3629" t="s">
        <v>6403</v>
      </c>
      <c r="M3629">
        <v>2018</v>
      </c>
      <c r="N3629" t="s">
        <v>1463</v>
      </c>
      <c r="O3629">
        <v>23</v>
      </c>
      <c r="P3629">
        <v>1</v>
      </c>
      <c r="Q3629" t="s">
        <v>15830</v>
      </c>
      <c r="R3629" t="s">
        <v>7734</v>
      </c>
      <c r="S3629" t="s">
        <v>7734</v>
      </c>
      <c r="T3629" t="s">
        <v>20333</v>
      </c>
      <c r="U3629">
        <f t="shared" si="56"/>
        <v>756493</v>
      </c>
    </row>
    <row r="3630" spans="1:21" x14ac:dyDescent="0.2">
      <c r="A3630" t="s">
        <v>18046</v>
      </c>
      <c r="B3630" t="s">
        <v>13385</v>
      </c>
      <c r="C3630">
        <v>3520005</v>
      </c>
      <c r="D3630" t="s">
        <v>18051</v>
      </c>
      <c r="E3630" t="s">
        <v>7757</v>
      </c>
      <c r="F3630" t="s">
        <v>6402</v>
      </c>
      <c r="G3630">
        <v>453</v>
      </c>
      <c r="H3630">
        <v>20688</v>
      </c>
      <c r="I3630">
        <v>0</v>
      </c>
      <c r="J3630">
        <v>0</v>
      </c>
      <c r="K3630">
        <v>0</v>
      </c>
      <c r="L3630" t="s">
        <v>6403</v>
      </c>
      <c r="M3630">
        <v>2018</v>
      </c>
      <c r="N3630" t="s">
        <v>1463</v>
      </c>
      <c r="O3630">
        <v>23</v>
      </c>
      <c r="P3630">
        <v>1</v>
      </c>
      <c r="Q3630" t="s">
        <v>15830</v>
      </c>
      <c r="R3630" t="s">
        <v>7734</v>
      </c>
      <c r="S3630" t="s">
        <v>7734</v>
      </c>
      <c r="T3630" t="s">
        <v>23068</v>
      </c>
      <c r="U3630">
        <f t="shared" si="56"/>
        <v>756493</v>
      </c>
    </row>
    <row r="3631" spans="1:21" x14ac:dyDescent="0.2">
      <c r="A3631" t="s">
        <v>18046</v>
      </c>
      <c r="B3631" t="s">
        <v>13385</v>
      </c>
      <c r="C3631">
        <v>3520005</v>
      </c>
      <c r="D3631" t="s">
        <v>18052</v>
      </c>
      <c r="E3631" t="s">
        <v>18053</v>
      </c>
      <c r="F3631" t="s">
        <v>6402</v>
      </c>
      <c r="G3631">
        <v>335</v>
      </c>
      <c r="H3631">
        <v>20688</v>
      </c>
      <c r="I3631">
        <v>0</v>
      </c>
      <c r="J3631">
        <v>0</v>
      </c>
      <c r="K3631">
        <v>0</v>
      </c>
      <c r="L3631" t="s">
        <v>6403</v>
      </c>
      <c r="M3631">
        <v>2018</v>
      </c>
      <c r="N3631" t="s">
        <v>1463</v>
      </c>
      <c r="O3631">
        <v>23</v>
      </c>
      <c r="P3631">
        <v>1</v>
      </c>
      <c r="Q3631" t="s">
        <v>15830</v>
      </c>
      <c r="R3631" t="s">
        <v>7734</v>
      </c>
      <c r="S3631" t="s">
        <v>7734</v>
      </c>
      <c r="T3631" t="s">
        <v>23069</v>
      </c>
      <c r="U3631">
        <f t="shared" si="56"/>
        <v>756493</v>
      </c>
    </row>
    <row r="3632" spans="1:21" x14ac:dyDescent="0.2">
      <c r="A3632" t="s">
        <v>18046</v>
      </c>
      <c r="B3632" t="s">
        <v>13385</v>
      </c>
      <c r="C3632">
        <v>3520005</v>
      </c>
      <c r="D3632" t="s">
        <v>15740</v>
      </c>
      <c r="E3632" t="s">
        <v>10715</v>
      </c>
      <c r="F3632" t="s">
        <v>6402</v>
      </c>
      <c r="G3632">
        <v>2808</v>
      </c>
      <c r="H3632">
        <v>20688</v>
      </c>
      <c r="I3632">
        <v>0</v>
      </c>
      <c r="J3632">
        <v>0</v>
      </c>
      <c r="K3632">
        <v>0</v>
      </c>
      <c r="L3632" t="s">
        <v>6403</v>
      </c>
      <c r="M3632">
        <v>2018</v>
      </c>
      <c r="N3632" t="s">
        <v>1463</v>
      </c>
      <c r="O3632">
        <v>23</v>
      </c>
      <c r="P3632">
        <v>1</v>
      </c>
      <c r="Q3632" t="s">
        <v>15830</v>
      </c>
      <c r="R3632" t="s">
        <v>7734</v>
      </c>
      <c r="S3632" t="s">
        <v>7734</v>
      </c>
      <c r="T3632" t="s">
        <v>23070</v>
      </c>
      <c r="U3632">
        <f t="shared" si="56"/>
        <v>756493</v>
      </c>
    </row>
    <row r="3633" spans="1:21" x14ac:dyDescent="0.2">
      <c r="A3633" t="s">
        <v>18046</v>
      </c>
      <c r="B3633" t="s">
        <v>13385</v>
      </c>
      <c r="C3633">
        <v>3520005</v>
      </c>
      <c r="D3633" t="s">
        <v>13615</v>
      </c>
      <c r="E3633" t="s">
        <v>13616</v>
      </c>
      <c r="F3633" t="s">
        <v>6402</v>
      </c>
      <c r="G3633">
        <v>273</v>
      </c>
      <c r="H3633">
        <v>20688</v>
      </c>
      <c r="I3633">
        <v>0</v>
      </c>
      <c r="J3633">
        <v>0</v>
      </c>
      <c r="K3633">
        <v>0</v>
      </c>
      <c r="L3633" t="s">
        <v>6403</v>
      </c>
      <c r="M3633">
        <v>2018</v>
      </c>
      <c r="N3633" t="s">
        <v>1463</v>
      </c>
      <c r="O3633">
        <v>23</v>
      </c>
      <c r="P3633">
        <v>1</v>
      </c>
      <c r="Q3633" t="s">
        <v>15830</v>
      </c>
      <c r="R3633" t="s">
        <v>7734</v>
      </c>
      <c r="S3633" t="s">
        <v>7734</v>
      </c>
      <c r="T3633" t="s">
        <v>20440</v>
      </c>
      <c r="U3633">
        <f t="shared" si="56"/>
        <v>756493</v>
      </c>
    </row>
    <row r="3634" spans="1:21" x14ac:dyDescent="0.2">
      <c r="A3634" t="s">
        <v>18054</v>
      </c>
      <c r="B3634" t="s">
        <v>13385</v>
      </c>
      <c r="C3634">
        <v>3520005</v>
      </c>
      <c r="D3634" t="s">
        <v>13502</v>
      </c>
      <c r="E3634" t="s">
        <v>6401</v>
      </c>
      <c r="F3634" t="s">
        <v>6402</v>
      </c>
      <c r="G3634">
        <v>405</v>
      </c>
      <c r="H3634">
        <v>22646</v>
      </c>
      <c r="I3634">
        <v>0</v>
      </c>
      <c r="J3634">
        <v>0</v>
      </c>
      <c r="K3634">
        <v>0</v>
      </c>
      <c r="L3634" t="s">
        <v>6409</v>
      </c>
      <c r="M3634">
        <v>2018</v>
      </c>
      <c r="N3634" t="s">
        <v>1463</v>
      </c>
      <c r="O3634">
        <v>24</v>
      </c>
      <c r="P3634">
        <v>1</v>
      </c>
      <c r="Q3634" t="s">
        <v>15830</v>
      </c>
      <c r="R3634" t="s">
        <v>7734</v>
      </c>
      <c r="S3634" t="s">
        <v>7734</v>
      </c>
      <c r="T3634" t="s">
        <v>20369</v>
      </c>
      <c r="U3634">
        <f t="shared" si="56"/>
        <v>756493</v>
      </c>
    </row>
    <row r="3635" spans="1:21" x14ac:dyDescent="0.2">
      <c r="A3635" t="s">
        <v>18054</v>
      </c>
      <c r="B3635" t="s">
        <v>13385</v>
      </c>
      <c r="C3635">
        <v>3520005</v>
      </c>
      <c r="D3635" t="s">
        <v>6859</v>
      </c>
      <c r="E3635" t="s">
        <v>6694</v>
      </c>
      <c r="F3635" t="s">
        <v>6402</v>
      </c>
      <c r="G3635">
        <v>1933</v>
      </c>
      <c r="H3635">
        <v>22646</v>
      </c>
      <c r="I3635">
        <v>0</v>
      </c>
      <c r="J3635">
        <v>0</v>
      </c>
      <c r="K3635">
        <v>0</v>
      </c>
      <c r="L3635" t="s">
        <v>6409</v>
      </c>
      <c r="M3635">
        <v>2018</v>
      </c>
      <c r="N3635" t="s">
        <v>1463</v>
      </c>
      <c r="O3635">
        <v>24</v>
      </c>
      <c r="P3635">
        <v>1</v>
      </c>
      <c r="Q3635" t="s">
        <v>15830</v>
      </c>
      <c r="R3635" t="s">
        <v>7734</v>
      </c>
      <c r="S3635" t="s">
        <v>7734</v>
      </c>
      <c r="T3635" t="s">
        <v>23071</v>
      </c>
      <c r="U3635">
        <f t="shared" si="56"/>
        <v>756493</v>
      </c>
    </row>
    <row r="3636" spans="1:21" x14ac:dyDescent="0.2">
      <c r="A3636" t="s">
        <v>18054</v>
      </c>
      <c r="B3636" t="s">
        <v>13385</v>
      </c>
      <c r="C3636">
        <v>3520005</v>
      </c>
      <c r="D3636" t="s">
        <v>6440</v>
      </c>
      <c r="E3636" t="s">
        <v>13401</v>
      </c>
      <c r="F3636" t="s">
        <v>6402</v>
      </c>
      <c r="G3636">
        <v>15131</v>
      </c>
      <c r="H3636">
        <v>22646</v>
      </c>
      <c r="I3636">
        <v>1</v>
      </c>
      <c r="J3636">
        <v>1</v>
      </c>
      <c r="K3636">
        <v>0</v>
      </c>
      <c r="L3636" t="s">
        <v>6403</v>
      </c>
      <c r="M3636">
        <v>2018</v>
      </c>
      <c r="N3636" t="s">
        <v>1463</v>
      </c>
      <c r="O3636">
        <v>24</v>
      </c>
      <c r="P3636">
        <v>1</v>
      </c>
      <c r="Q3636" t="s">
        <v>15830</v>
      </c>
      <c r="R3636" t="s">
        <v>7734</v>
      </c>
      <c r="S3636" t="s">
        <v>7734</v>
      </c>
      <c r="T3636" t="s">
        <v>5920</v>
      </c>
      <c r="U3636">
        <f t="shared" si="56"/>
        <v>756493</v>
      </c>
    </row>
    <row r="3637" spans="1:21" x14ac:dyDescent="0.2">
      <c r="A3637" t="s">
        <v>18054</v>
      </c>
      <c r="B3637" t="s">
        <v>13385</v>
      </c>
      <c r="C3637">
        <v>3520005</v>
      </c>
      <c r="D3637" t="s">
        <v>18055</v>
      </c>
      <c r="E3637" t="s">
        <v>18056</v>
      </c>
      <c r="F3637" t="s">
        <v>6402</v>
      </c>
      <c r="G3637">
        <v>132</v>
      </c>
      <c r="H3637">
        <v>22646</v>
      </c>
      <c r="I3637">
        <v>0</v>
      </c>
      <c r="J3637">
        <v>0</v>
      </c>
      <c r="K3637">
        <v>0</v>
      </c>
      <c r="L3637" t="s">
        <v>6403</v>
      </c>
      <c r="M3637">
        <v>2018</v>
      </c>
      <c r="N3637" t="s">
        <v>1463</v>
      </c>
      <c r="O3637">
        <v>24</v>
      </c>
      <c r="P3637">
        <v>1</v>
      </c>
      <c r="Q3637" t="s">
        <v>15830</v>
      </c>
      <c r="R3637" t="s">
        <v>7734</v>
      </c>
      <c r="S3637" t="s">
        <v>7734</v>
      </c>
      <c r="T3637" t="s">
        <v>23072</v>
      </c>
      <c r="U3637">
        <f t="shared" si="56"/>
        <v>756493</v>
      </c>
    </row>
    <row r="3638" spans="1:21" x14ac:dyDescent="0.2">
      <c r="A3638" t="s">
        <v>18054</v>
      </c>
      <c r="B3638" t="s">
        <v>13385</v>
      </c>
      <c r="C3638">
        <v>3520005</v>
      </c>
      <c r="D3638" t="s">
        <v>18057</v>
      </c>
      <c r="E3638" t="s">
        <v>18058</v>
      </c>
      <c r="F3638" t="s">
        <v>6402</v>
      </c>
      <c r="G3638">
        <v>1323</v>
      </c>
      <c r="H3638">
        <v>22646</v>
      </c>
      <c r="I3638">
        <v>0</v>
      </c>
      <c r="J3638">
        <v>0</v>
      </c>
      <c r="K3638">
        <v>0</v>
      </c>
      <c r="L3638" t="s">
        <v>6403</v>
      </c>
      <c r="M3638">
        <v>2018</v>
      </c>
      <c r="N3638" t="s">
        <v>1463</v>
      </c>
      <c r="O3638">
        <v>24</v>
      </c>
      <c r="P3638">
        <v>1</v>
      </c>
      <c r="Q3638" t="s">
        <v>15830</v>
      </c>
      <c r="R3638" t="s">
        <v>7734</v>
      </c>
      <c r="S3638" t="s">
        <v>7734</v>
      </c>
      <c r="T3638" t="s">
        <v>23073</v>
      </c>
      <c r="U3638">
        <f t="shared" si="56"/>
        <v>756493</v>
      </c>
    </row>
    <row r="3639" spans="1:21" x14ac:dyDescent="0.2">
      <c r="A3639" t="s">
        <v>18054</v>
      </c>
      <c r="B3639" t="s">
        <v>13385</v>
      </c>
      <c r="C3639">
        <v>3520005</v>
      </c>
      <c r="D3639" t="s">
        <v>18059</v>
      </c>
      <c r="E3639" t="s">
        <v>18060</v>
      </c>
      <c r="F3639" t="s">
        <v>6402</v>
      </c>
      <c r="G3639">
        <v>1896</v>
      </c>
      <c r="H3639">
        <v>22646</v>
      </c>
      <c r="I3639">
        <v>0</v>
      </c>
      <c r="J3639">
        <v>0</v>
      </c>
      <c r="K3639">
        <v>0</v>
      </c>
      <c r="L3639" t="s">
        <v>6403</v>
      </c>
      <c r="M3639">
        <v>2018</v>
      </c>
      <c r="N3639" t="s">
        <v>1463</v>
      </c>
      <c r="O3639">
        <v>24</v>
      </c>
      <c r="P3639">
        <v>1</v>
      </c>
      <c r="Q3639" t="s">
        <v>15830</v>
      </c>
      <c r="R3639" t="s">
        <v>7734</v>
      </c>
      <c r="S3639" t="s">
        <v>7734</v>
      </c>
      <c r="T3639" t="s">
        <v>23074</v>
      </c>
      <c r="U3639">
        <f t="shared" si="56"/>
        <v>756493</v>
      </c>
    </row>
    <row r="3640" spans="1:21" x14ac:dyDescent="0.2">
      <c r="A3640" t="s">
        <v>18054</v>
      </c>
      <c r="B3640" t="s">
        <v>13385</v>
      </c>
      <c r="C3640">
        <v>3520005</v>
      </c>
      <c r="D3640" t="s">
        <v>18061</v>
      </c>
      <c r="E3640" t="s">
        <v>15282</v>
      </c>
      <c r="F3640" t="s">
        <v>6402</v>
      </c>
      <c r="G3640">
        <v>841</v>
      </c>
      <c r="H3640">
        <v>22646</v>
      </c>
      <c r="I3640">
        <v>0</v>
      </c>
      <c r="J3640">
        <v>0</v>
      </c>
      <c r="K3640">
        <v>0</v>
      </c>
      <c r="L3640" t="s">
        <v>6403</v>
      </c>
      <c r="M3640">
        <v>2018</v>
      </c>
      <c r="N3640" t="s">
        <v>1463</v>
      </c>
      <c r="O3640">
        <v>24</v>
      </c>
      <c r="P3640">
        <v>1</v>
      </c>
      <c r="Q3640" t="s">
        <v>15830</v>
      </c>
      <c r="R3640" t="s">
        <v>7734</v>
      </c>
      <c r="S3640" t="s">
        <v>7734</v>
      </c>
      <c r="T3640" t="s">
        <v>23075</v>
      </c>
      <c r="U3640">
        <f t="shared" si="56"/>
        <v>756493</v>
      </c>
    </row>
    <row r="3641" spans="1:21" x14ac:dyDescent="0.2">
      <c r="A3641" t="s">
        <v>18054</v>
      </c>
      <c r="B3641" t="s">
        <v>13385</v>
      </c>
      <c r="C3641">
        <v>3520005</v>
      </c>
      <c r="D3641" t="s">
        <v>7269</v>
      </c>
      <c r="E3641" t="s">
        <v>10330</v>
      </c>
      <c r="F3641" t="s">
        <v>6402</v>
      </c>
      <c r="G3641">
        <v>393</v>
      </c>
      <c r="H3641">
        <v>22646</v>
      </c>
      <c r="I3641">
        <v>0</v>
      </c>
      <c r="J3641">
        <v>0</v>
      </c>
      <c r="K3641">
        <v>0</v>
      </c>
      <c r="L3641" t="s">
        <v>6403</v>
      </c>
      <c r="M3641">
        <v>2018</v>
      </c>
      <c r="N3641" t="s">
        <v>1463</v>
      </c>
      <c r="O3641">
        <v>24</v>
      </c>
      <c r="P3641">
        <v>1</v>
      </c>
      <c r="Q3641" t="s">
        <v>15830</v>
      </c>
      <c r="R3641" t="s">
        <v>7734</v>
      </c>
      <c r="S3641" t="s">
        <v>7734</v>
      </c>
      <c r="T3641" t="s">
        <v>23076</v>
      </c>
      <c r="U3641">
        <f t="shared" si="56"/>
        <v>756493</v>
      </c>
    </row>
    <row r="3642" spans="1:21" x14ac:dyDescent="0.2">
      <c r="A3642" t="s">
        <v>18054</v>
      </c>
      <c r="B3642" t="s">
        <v>13385</v>
      </c>
      <c r="C3642">
        <v>3520005</v>
      </c>
      <c r="D3642" t="s">
        <v>18062</v>
      </c>
      <c r="E3642" t="s">
        <v>7140</v>
      </c>
      <c r="F3642" t="s">
        <v>6402</v>
      </c>
      <c r="G3642">
        <v>592</v>
      </c>
      <c r="H3642">
        <v>22646</v>
      </c>
      <c r="I3642">
        <v>0</v>
      </c>
      <c r="J3642">
        <v>0</v>
      </c>
      <c r="K3642">
        <v>0</v>
      </c>
      <c r="L3642" t="s">
        <v>6403</v>
      </c>
      <c r="M3642">
        <v>2018</v>
      </c>
      <c r="N3642" t="s">
        <v>1463</v>
      </c>
      <c r="O3642">
        <v>24</v>
      </c>
      <c r="P3642">
        <v>1</v>
      </c>
      <c r="Q3642" t="s">
        <v>15830</v>
      </c>
      <c r="R3642" t="s">
        <v>7734</v>
      </c>
      <c r="S3642" t="s">
        <v>7734</v>
      </c>
      <c r="T3642" t="s">
        <v>23077</v>
      </c>
      <c r="U3642">
        <f t="shared" si="56"/>
        <v>756493</v>
      </c>
    </row>
    <row r="3643" spans="1:21" x14ac:dyDescent="0.2">
      <c r="A3643" t="s">
        <v>18063</v>
      </c>
      <c r="B3643" t="s">
        <v>13385</v>
      </c>
      <c r="C3643">
        <v>3520005</v>
      </c>
      <c r="D3643" t="s">
        <v>6871</v>
      </c>
      <c r="E3643" t="s">
        <v>9973</v>
      </c>
      <c r="F3643" t="s">
        <v>6402</v>
      </c>
      <c r="G3643">
        <v>831</v>
      </c>
      <c r="H3643">
        <v>28907</v>
      </c>
      <c r="I3643">
        <v>0</v>
      </c>
      <c r="J3643">
        <v>0</v>
      </c>
      <c r="K3643">
        <v>0</v>
      </c>
      <c r="L3643" t="s">
        <v>6409</v>
      </c>
      <c r="M3643">
        <v>2018</v>
      </c>
      <c r="N3643" t="s">
        <v>1463</v>
      </c>
      <c r="O3643">
        <v>25</v>
      </c>
      <c r="P3643">
        <v>1</v>
      </c>
      <c r="Q3643" t="s">
        <v>15830</v>
      </c>
      <c r="R3643" t="s">
        <v>7734</v>
      </c>
      <c r="S3643" t="s">
        <v>7734</v>
      </c>
      <c r="T3643" t="s">
        <v>23078</v>
      </c>
      <c r="U3643">
        <f t="shared" si="56"/>
        <v>756493</v>
      </c>
    </row>
    <row r="3644" spans="1:21" x14ac:dyDescent="0.2">
      <c r="A3644" t="s">
        <v>18063</v>
      </c>
      <c r="B3644" t="s">
        <v>13385</v>
      </c>
      <c r="C3644">
        <v>3520005</v>
      </c>
      <c r="D3644" t="s">
        <v>7264</v>
      </c>
      <c r="E3644" t="s">
        <v>18064</v>
      </c>
      <c r="F3644" t="s">
        <v>6402</v>
      </c>
      <c r="G3644">
        <v>638</v>
      </c>
      <c r="H3644">
        <v>28907</v>
      </c>
      <c r="I3644">
        <v>0</v>
      </c>
      <c r="J3644">
        <v>0</v>
      </c>
      <c r="K3644">
        <v>0</v>
      </c>
      <c r="L3644" t="s">
        <v>6409</v>
      </c>
      <c r="M3644">
        <v>2018</v>
      </c>
      <c r="N3644" t="s">
        <v>1463</v>
      </c>
      <c r="O3644">
        <v>25</v>
      </c>
      <c r="P3644">
        <v>1</v>
      </c>
      <c r="Q3644" t="s">
        <v>15830</v>
      </c>
      <c r="R3644" t="s">
        <v>7734</v>
      </c>
      <c r="S3644" t="s">
        <v>7734</v>
      </c>
      <c r="T3644" t="s">
        <v>23079</v>
      </c>
      <c r="U3644">
        <f t="shared" si="56"/>
        <v>756493</v>
      </c>
    </row>
    <row r="3645" spans="1:21" x14ac:dyDescent="0.2">
      <c r="A3645" t="s">
        <v>18063</v>
      </c>
      <c r="B3645" t="s">
        <v>13385</v>
      </c>
      <c r="C3645">
        <v>3520005</v>
      </c>
      <c r="D3645" t="s">
        <v>6656</v>
      </c>
      <c r="E3645" t="s">
        <v>7210</v>
      </c>
      <c r="F3645" t="s">
        <v>6402</v>
      </c>
      <c r="G3645">
        <v>11624</v>
      </c>
      <c r="H3645">
        <v>28907</v>
      </c>
      <c r="I3645">
        <v>1</v>
      </c>
      <c r="J3645">
        <v>1</v>
      </c>
      <c r="K3645">
        <v>0</v>
      </c>
      <c r="L3645" t="s">
        <v>6409</v>
      </c>
      <c r="M3645">
        <v>2018</v>
      </c>
      <c r="N3645" t="s">
        <v>1463</v>
      </c>
      <c r="O3645">
        <v>25</v>
      </c>
      <c r="P3645">
        <v>1</v>
      </c>
      <c r="Q3645" t="s">
        <v>15830</v>
      </c>
      <c r="R3645" t="s">
        <v>7734</v>
      </c>
      <c r="S3645" t="s">
        <v>7734</v>
      </c>
      <c r="T3645" t="s">
        <v>23080</v>
      </c>
      <c r="U3645">
        <f t="shared" si="56"/>
        <v>756493</v>
      </c>
    </row>
    <row r="3646" spans="1:21" x14ac:dyDescent="0.2">
      <c r="A3646" t="s">
        <v>18063</v>
      </c>
      <c r="B3646" t="s">
        <v>13385</v>
      </c>
      <c r="C3646">
        <v>3520005</v>
      </c>
      <c r="D3646" t="s">
        <v>6440</v>
      </c>
      <c r="E3646" t="s">
        <v>18065</v>
      </c>
      <c r="F3646" t="s">
        <v>6402</v>
      </c>
      <c r="G3646">
        <v>1897</v>
      </c>
      <c r="H3646">
        <v>28907</v>
      </c>
      <c r="I3646">
        <v>0</v>
      </c>
      <c r="J3646">
        <v>0</v>
      </c>
      <c r="K3646">
        <v>0</v>
      </c>
      <c r="L3646" t="s">
        <v>6403</v>
      </c>
      <c r="M3646">
        <v>2018</v>
      </c>
      <c r="N3646" t="s">
        <v>1463</v>
      </c>
      <c r="O3646">
        <v>25</v>
      </c>
      <c r="P3646">
        <v>1</v>
      </c>
      <c r="Q3646" t="s">
        <v>15830</v>
      </c>
      <c r="R3646" t="s">
        <v>7734</v>
      </c>
      <c r="S3646" t="s">
        <v>7734</v>
      </c>
      <c r="T3646" t="s">
        <v>23081</v>
      </c>
      <c r="U3646">
        <f t="shared" si="56"/>
        <v>756493</v>
      </c>
    </row>
    <row r="3647" spans="1:21" x14ac:dyDescent="0.2">
      <c r="A3647" t="s">
        <v>18063</v>
      </c>
      <c r="B3647" t="s">
        <v>13385</v>
      </c>
      <c r="C3647">
        <v>3520005</v>
      </c>
      <c r="D3647" t="s">
        <v>6467</v>
      </c>
      <c r="E3647" t="s">
        <v>18066</v>
      </c>
      <c r="F3647" t="s">
        <v>6402</v>
      </c>
      <c r="G3647">
        <v>527</v>
      </c>
      <c r="H3647">
        <v>28907</v>
      </c>
      <c r="I3647">
        <v>0</v>
      </c>
      <c r="J3647">
        <v>0</v>
      </c>
      <c r="K3647">
        <v>0</v>
      </c>
      <c r="L3647" t="s">
        <v>6403</v>
      </c>
      <c r="M3647">
        <v>2018</v>
      </c>
      <c r="N3647" t="s">
        <v>1463</v>
      </c>
      <c r="O3647">
        <v>25</v>
      </c>
      <c r="P3647">
        <v>1</v>
      </c>
      <c r="Q3647" t="s">
        <v>15830</v>
      </c>
      <c r="R3647" t="s">
        <v>7734</v>
      </c>
      <c r="S3647" t="s">
        <v>7734</v>
      </c>
      <c r="T3647" t="s">
        <v>23082</v>
      </c>
      <c r="U3647">
        <f t="shared" si="56"/>
        <v>756493</v>
      </c>
    </row>
    <row r="3648" spans="1:21" x14ac:dyDescent="0.2">
      <c r="A3648" t="s">
        <v>18063</v>
      </c>
      <c r="B3648" t="s">
        <v>13385</v>
      </c>
      <c r="C3648">
        <v>3520005</v>
      </c>
      <c r="D3648" t="s">
        <v>18067</v>
      </c>
      <c r="E3648" t="s">
        <v>18068</v>
      </c>
      <c r="F3648" t="s">
        <v>6402</v>
      </c>
      <c r="G3648">
        <v>337</v>
      </c>
      <c r="H3648">
        <v>28907</v>
      </c>
      <c r="I3648">
        <v>0</v>
      </c>
      <c r="J3648">
        <v>0</v>
      </c>
      <c r="K3648">
        <v>0</v>
      </c>
      <c r="L3648" t="s">
        <v>6403</v>
      </c>
      <c r="M3648">
        <v>2018</v>
      </c>
      <c r="N3648" t="s">
        <v>1463</v>
      </c>
      <c r="O3648">
        <v>25</v>
      </c>
      <c r="P3648">
        <v>1</v>
      </c>
      <c r="Q3648" t="s">
        <v>15830</v>
      </c>
      <c r="R3648" t="s">
        <v>7734</v>
      </c>
      <c r="S3648" t="s">
        <v>7734</v>
      </c>
      <c r="T3648" t="s">
        <v>23083</v>
      </c>
      <c r="U3648">
        <f t="shared" si="56"/>
        <v>756493</v>
      </c>
    </row>
    <row r="3649" spans="1:21" x14ac:dyDescent="0.2">
      <c r="A3649" t="s">
        <v>18063</v>
      </c>
      <c r="B3649" t="s">
        <v>13385</v>
      </c>
      <c r="C3649">
        <v>3520005</v>
      </c>
      <c r="D3649" t="s">
        <v>18069</v>
      </c>
      <c r="E3649" t="s">
        <v>18070</v>
      </c>
      <c r="F3649" t="s">
        <v>6402</v>
      </c>
      <c r="G3649">
        <v>548</v>
      </c>
      <c r="H3649">
        <v>28907</v>
      </c>
      <c r="I3649">
        <v>0</v>
      </c>
      <c r="J3649">
        <v>0</v>
      </c>
      <c r="K3649">
        <v>0</v>
      </c>
      <c r="L3649" t="s">
        <v>6403</v>
      </c>
      <c r="M3649">
        <v>2018</v>
      </c>
      <c r="N3649" t="s">
        <v>1463</v>
      </c>
      <c r="O3649">
        <v>25</v>
      </c>
      <c r="P3649">
        <v>1</v>
      </c>
      <c r="Q3649" t="s">
        <v>15830</v>
      </c>
      <c r="R3649" t="s">
        <v>7734</v>
      </c>
      <c r="S3649" t="s">
        <v>7734</v>
      </c>
      <c r="T3649" t="s">
        <v>23084</v>
      </c>
      <c r="U3649">
        <f t="shared" si="56"/>
        <v>756493</v>
      </c>
    </row>
    <row r="3650" spans="1:21" x14ac:dyDescent="0.2">
      <c r="A3650" t="s">
        <v>18063</v>
      </c>
      <c r="B3650" t="s">
        <v>13385</v>
      </c>
      <c r="C3650">
        <v>3520005</v>
      </c>
      <c r="D3650" t="s">
        <v>6406</v>
      </c>
      <c r="E3650" t="s">
        <v>18071</v>
      </c>
      <c r="F3650" t="s">
        <v>6402</v>
      </c>
      <c r="G3650">
        <v>151</v>
      </c>
      <c r="H3650">
        <v>28907</v>
      </c>
      <c r="I3650">
        <v>0</v>
      </c>
      <c r="J3650">
        <v>0</v>
      </c>
      <c r="K3650">
        <v>0</v>
      </c>
      <c r="L3650" t="s">
        <v>6403</v>
      </c>
      <c r="M3650">
        <v>2018</v>
      </c>
      <c r="N3650" t="s">
        <v>1463</v>
      </c>
      <c r="O3650">
        <v>25</v>
      </c>
      <c r="P3650">
        <v>1</v>
      </c>
      <c r="Q3650" t="s">
        <v>15830</v>
      </c>
      <c r="R3650" t="s">
        <v>7734</v>
      </c>
      <c r="S3650" t="s">
        <v>7734</v>
      </c>
      <c r="T3650" t="s">
        <v>23085</v>
      </c>
      <c r="U3650">
        <f t="shared" ref="U3650:U3713" si="57">_xlfn.MAXIFS($H$2:$H$6695, $C$2:$C$6695,C3650)</f>
        <v>756493</v>
      </c>
    </row>
    <row r="3651" spans="1:21" x14ac:dyDescent="0.2">
      <c r="A3651" t="s">
        <v>18063</v>
      </c>
      <c r="B3651" t="s">
        <v>13385</v>
      </c>
      <c r="C3651">
        <v>3520005</v>
      </c>
      <c r="D3651" t="s">
        <v>6530</v>
      </c>
      <c r="E3651" t="s">
        <v>6882</v>
      </c>
      <c r="F3651" t="s">
        <v>6402</v>
      </c>
      <c r="G3651">
        <v>456</v>
      </c>
      <c r="H3651">
        <v>28907</v>
      </c>
      <c r="I3651">
        <v>0</v>
      </c>
      <c r="J3651">
        <v>0</v>
      </c>
      <c r="K3651">
        <v>0</v>
      </c>
      <c r="L3651" t="s">
        <v>6403</v>
      </c>
      <c r="M3651">
        <v>2018</v>
      </c>
      <c r="N3651" t="s">
        <v>1463</v>
      </c>
      <c r="O3651">
        <v>25</v>
      </c>
      <c r="P3651">
        <v>1</v>
      </c>
      <c r="Q3651" t="s">
        <v>15830</v>
      </c>
      <c r="R3651" t="s">
        <v>7734</v>
      </c>
      <c r="S3651" t="s">
        <v>7734</v>
      </c>
      <c r="T3651" t="s">
        <v>23086</v>
      </c>
      <c r="U3651">
        <f t="shared" si="57"/>
        <v>756493</v>
      </c>
    </row>
    <row r="3652" spans="1:21" x14ac:dyDescent="0.2">
      <c r="A3652" t="s">
        <v>18063</v>
      </c>
      <c r="B3652" t="s">
        <v>13385</v>
      </c>
      <c r="C3652">
        <v>3520005</v>
      </c>
      <c r="D3652" t="s">
        <v>15740</v>
      </c>
      <c r="E3652" t="s">
        <v>15458</v>
      </c>
      <c r="F3652" t="s">
        <v>6402</v>
      </c>
      <c r="G3652">
        <v>11470</v>
      </c>
      <c r="H3652">
        <v>28907</v>
      </c>
      <c r="I3652">
        <v>1</v>
      </c>
      <c r="J3652">
        <v>0</v>
      </c>
      <c r="K3652">
        <v>0</v>
      </c>
      <c r="L3652" t="s">
        <v>6403</v>
      </c>
      <c r="M3652">
        <v>2018</v>
      </c>
      <c r="N3652" t="s">
        <v>1463</v>
      </c>
      <c r="O3652">
        <v>25</v>
      </c>
      <c r="P3652">
        <v>1</v>
      </c>
      <c r="Q3652" t="s">
        <v>15830</v>
      </c>
      <c r="R3652" t="s">
        <v>7734</v>
      </c>
      <c r="S3652" t="s">
        <v>7734</v>
      </c>
      <c r="T3652" t="s">
        <v>23087</v>
      </c>
      <c r="U3652">
        <f t="shared" si="57"/>
        <v>756493</v>
      </c>
    </row>
    <row r="3653" spans="1:21" x14ac:dyDescent="0.2">
      <c r="A3653" t="s">
        <v>18063</v>
      </c>
      <c r="B3653" t="s">
        <v>13385</v>
      </c>
      <c r="C3653">
        <v>3520005</v>
      </c>
      <c r="D3653" t="s">
        <v>6839</v>
      </c>
      <c r="E3653" t="s">
        <v>6793</v>
      </c>
      <c r="F3653" t="s">
        <v>6402</v>
      </c>
      <c r="G3653">
        <v>428</v>
      </c>
      <c r="H3653">
        <v>28907</v>
      </c>
      <c r="I3653">
        <v>0</v>
      </c>
      <c r="J3653">
        <v>0</v>
      </c>
      <c r="K3653">
        <v>0</v>
      </c>
      <c r="L3653" t="s">
        <v>6403</v>
      </c>
      <c r="M3653">
        <v>2018</v>
      </c>
      <c r="N3653" t="s">
        <v>1463</v>
      </c>
      <c r="O3653">
        <v>25</v>
      </c>
      <c r="P3653">
        <v>1</v>
      </c>
      <c r="Q3653" t="s">
        <v>15830</v>
      </c>
      <c r="R3653" t="s">
        <v>7734</v>
      </c>
      <c r="S3653" t="s">
        <v>7734</v>
      </c>
      <c r="T3653" t="s">
        <v>15666</v>
      </c>
      <c r="U3653">
        <f t="shared" si="57"/>
        <v>756493</v>
      </c>
    </row>
    <row r="3654" spans="1:21" x14ac:dyDescent="0.2">
      <c r="A3654" t="s">
        <v>18072</v>
      </c>
      <c r="B3654" t="s">
        <v>13385</v>
      </c>
      <c r="C3654">
        <v>3520005</v>
      </c>
      <c r="D3654" t="s">
        <v>18073</v>
      </c>
      <c r="E3654" t="s">
        <v>18074</v>
      </c>
      <c r="F3654" t="s">
        <v>6402</v>
      </c>
      <c r="G3654">
        <v>1218</v>
      </c>
      <c r="H3654">
        <v>40408</v>
      </c>
      <c r="I3654">
        <v>0</v>
      </c>
      <c r="J3654">
        <v>0</v>
      </c>
      <c r="K3654">
        <v>0</v>
      </c>
      <c r="L3654" t="s">
        <v>6409</v>
      </c>
      <c r="M3654">
        <v>2018</v>
      </c>
      <c r="N3654" t="s">
        <v>1463</v>
      </c>
      <c r="O3654">
        <v>3</v>
      </c>
      <c r="P3654">
        <v>1</v>
      </c>
      <c r="Q3654" t="s">
        <v>15830</v>
      </c>
      <c r="R3654" t="s">
        <v>7734</v>
      </c>
      <c r="S3654" t="s">
        <v>7734</v>
      </c>
      <c r="T3654" t="s">
        <v>23088</v>
      </c>
      <c r="U3654">
        <f t="shared" si="57"/>
        <v>756493</v>
      </c>
    </row>
    <row r="3655" spans="1:21" x14ac:dyDescent="0.2">
      <c r="A3655" t="s">
        <v>18072</v>
      </c>
      <c r="B3655" t="s">
        <v>13385</v>
      </c>
      <c r="C3655">
        <v>3520005</v>
      </c>
      <c r="D3655" t="s">
        <v>6659</v>
      </c>
      <c r="E3655" t="s">
        <v>6695</v>
      </c>
      <c r="F3655" t="s">
        <v>6402</v>
      </c>
      <c r="G3655">
        <v>7301</v>
      </c>
      <c r="H3655">
        <v>40408</v>
      </c>
      <c r="I3655">
        <v>0</v>
      </c>
      <c r="J3655">
        <v>0</v>
      </c>
      <c r="K3655">
        <v>0</v>
      </c>
      <c r="L3655" t="s">
        <v>6409</v>
      </c>
      <c r="M3655">
        <v>2018</v>
      </c>
      <c r="N3655" t="s">
        <v>1463</v>
      </c>
      <c r="O3655">
        <v>3</v>
      </c>
      <c r="P3655">
        <v>1</v>
      </c>
      <c r="Q3655" t="s">
        <v>15830</v>
      </c>
      <c r="R3655" t="s">
        <v>7734</v>
      </c>
      <c r="S3655" t="s">
        <v>7734</v>
      </c>
      <c r="T3655" t="s">
        <v>23089</v>
      </c>
      <c r="U3655">
        <f t="shared" si="57"/>
        <v>756493</v>
      </c>
    </row>
    <row r="3656" spans="1:21" x14ac:dyDescent="0.2">
      <c r="A3656" t="s">
        <v>18072</v>
      </c>
      <c r="B3656" t="s">
        <v>13385</v>
      </c>
      <c r="C3656">
        <v>3520005</v>
      </c>
      <c r="D3656" t="s">
        <v>6554</v>
      </c>
      <c r="E3656" t="s">
        <v>6891</v>
      </c>
      <c r="F3656" t="s">
        <v>6402</v>
      </c>
      <c r="G3656">
        <v>10985</v>
      </c>
      <c r="H3656">
        <v>40408</v>
      </c>
      <c r="I3656">
        <v>0</v>
      </c>
      <c r="J3656">
        <v>0</v>
      </c>
      <c r="K3656">
        <v>0</v>
      </c>
      <c r="L3656" t="s">
        <v>6409</v>
      </c>
      <c r="M3656">
        <v>2018</v>
      </c>
      <c r="N3656" t="s">
        <v>1463</v>
      </c>
      <c r="O3656">
        <v>3</v>
      </c>
      <c r="P3656">
        <v>1</v>
      </c>
      <c r="Q3656" t="s">
        <v>15830</v>
      </c>
      <c r="R3656" t="s">
        <v>7734</v>
      </c>
      <c r="S3656" t="s">
        <v>7734</v>
      </c>
      <c r="T3656" t="s">
        <v>5900</v>
      </c>
      <c r="U3656">
        <f t="shared" si="57"/>
        <v>756493</v>
      </c>
    </row>
    <row r="3657" spans="1:21" x14ac:dyDescent="0.2">
      <c r="A3657" t="s">
        <v>18072</v>
      </c>
      <c r="B3657" t="s">
        <v>13385</v>
      </c>
      <c r="C3657">
        <v>3520005</v>
      </c>
      <c r="D3657" t="s">
        <v>7346</v>
      </c>
      <c r="E3657" t="s">
        <v>15774</v>
      </c>
      <c r="F3657" t="s">
        <v>6402</v>
      </c>
      <c r="G3657">
        <v>575</v>
      </c>
      <c r="H3657">
        <v>40408</v>
      </c>
      <c r="I3657">
        <v>0</v>
      </c>
      <c r="J3657">
        <v>0</v>
      </c>
      <c r="K3657">
        <v>0</v>
      </c>
      <c r="L3657" t="s">
        <v>6409</v>
      </c>
      <c r="M3657">
        <v>2018</v>
      </c>
      <c r="N3657" t="s">
        <v>1463</v>
      </c>
      <c r="O3657">
        <v>3</v>
      </c>
      <c r="P3657">
        <v>1</v>
      </c>
      <c r="Q3657" t="s">
        <v>15830</v>
      </c>
      <c r="R3657" t="s">
        <v>7734</v>
      </c>
      <c r="S3657" t="s">
        <v>7734</v>
      </c>
      <c r="T3657" t="s">
        <v>23090</v>
      </c>
      <c r="U3657">
        <f t="shared" si="57"/>
        <v>756493</v>
      </c>
    </row>
    <row r="3658" spans="1:21" x14ac:dyDescent="0.2">
      <c r="A3658" t="s">
        <v>18072</v>
      </c>
      <c r="B3658" t="s">
        <v>13385</v>
      </c>
      <c r="C3658">
        <v>3520005</v>
      </c>
      <c r="D3658" t="s">
        <v>15399</v>
      </c>
      <c r="E3658" t="s">
        <v>15699</v>
      </c>
      <c r="F3658" t="s">
        <v>6402</v>
      </c>
      <c r="G3658">
        <v>394</v>
      </c>
      <c r="H3658">
        <v>40408</v>
      </c>
      <c r="I3658">
        <v>0</v>
      </c>
      <c r="J3658">
        <v>0</v>
      </c>
      <c r="K3658">
        <v>0</v>
      </c>
      <c r="L3658" t="s">
        <v>6409</v>
      </c>
      <c r="M3658">
        <v>2018</v>
      </c>
      <c r="N3658" t="s">
        <v>1463</v>
      </c>
      <c r="O3658">
        <v>3</v>
      </c>
      <c r="P3658">
        <v>1</v>
      </c>
      <c r="Q3658" t="s">
        <v>15830</v>
      </c>
      <c r="R3658" t="s">
        <v>7734</v>
      </c>
      <c r="S3658" t="s">
        <v>7734</v>
      </c>
      <c r="T3658" t="s">
        <v>23091</v>
      </c>
      <c r="U3658">
        <f t="shared" si="57"/>
        <v>756493</v>
      </c>
    </row>
    <row r="3659" spans="1:21" x14ac:dyDescent="0.2">
      <c r="A3659" t="s">
        <v>18072</v>
      </c>
      <c r="B3659" t="s">
        <v>13385</v>
      </c>
      <c r="C3659">
        <v>3520005</v>
      </c>
      <c r="D3659" t="s">
        <v>10824</v>
      </c>
      <c r="E3659" t="s">
        <v>6590</v>
      </c>
      <c r="F3659" t="s">
        <v>6402</v>
      </c>
      <c r="G3659">
        <v>2722</v>
      </c>
      <c r="H3659">
        <v>40408</v>
      </c>
      <c r="I3659">
        <v>0</v>
      </c>
      <c r="J3659">
        <v>0</v>
      </c>
      <c r="K3659">
        <v>0</v>
      </c>
      <c r="L3659" t="s">
        <v>6403</v>
      </c>
      <c r="M3659">
        <v>2018</v>
      </c>
      <c r="N3659" t="s">
        <v>1463</v>
      </c>
      <c r="O3659">
        <v>3</v>
      </c>
      <c r="P3659">
        <v>1</v>
      </c>
      <c r="Q3659" t="s">
        <v>15830</v>
      </c>
      <c r="R3659" t="s">
        <v>7734</v>
      </c>
      <c r="S3659" t="s">
        <v>7734</v>
      </c>
      <c r="T3659" t="s">
        <v>23092</v>
      </c>
      <c r="U3659">
        <f t="shared" si="57"/>
        <v>756493</v>
      </c>
    </row>
    <row r="3660" spans="1:21" x14ac:dyDescent="0.2">
      <c r="A3660" t="s">
        <v>18072</v>
      </c>
      <c r="B3660" t="s">
        <v>13385</v>
      </c>
      <c r="C3660">
        <v>3520005</v>
      </c>
      <c r="D3660" t="s">
        <v>6411</v>
      </c>
      <c r="E3660" t="s">
        <v>9468</v>
      </c>
      <c r="F3660" t="s">
        <v>6402</v>
      </c>
      <c r="G3660">
        <v>16527</v>
      </c>
      <c r="H3660">
        <v>40408</v>
      </c>
      <c r="I3660">
        <v>1</v>
      </c>
      <c r="J3660">
        <v>1</v>
      </c>
      <c r="K3660">
        <v>0</v>
      </c>
      <c r="L3660" t="s">
        <v>6403</v>
      </c>
      <c r="M3660">
        <v>2018</v>
      </c>
      <c r="N3660" t="s">
        <v>1463</v>
      </c>
      <c r="O3660">
        <v>3</v>
      </c>
      <c r="P3660">
        <v>1</v>
      </c>
      <c r="Q3660" t="s">
        <v>15830</v>
      </c>
      <c r="R3660" t="s">
        <v>7734</v>
      </c>
      <c r="S3660" t="s">
        <v>7734</v>
      </c>
      <c r="T3660" t="s">
        <v>20406</v>
      </c>
      <c r="U3660">
        <f t="shared" si="57"/>
        <v>756493</v>
      </c>
    </row>
    <row r="3661" spans="1:21" x14ac:dyDescent="0.2">
      <c r="A3661" t="s">
        <v>18072</v>
      </c>
      <c r="B3661" t="s">
        <v>13385</v>
      </c>
      <c r="C3661">
        <v>3520005</v>
      </c>
      <c r="D3661" t="s">
        <v>6597</v>
      </c>
      <c r="E3661" t="s">
        <v>18075</v>
      </c>
      <c r="F3661" t="s">
        <v>6402</v>
      </c>
      <c r="G3661">
        <v>167</v>
      </c>
      <c r="H3661">
        <v>40408</v>
      </c>
      <c r="I3661">
        <v>0</v>
      </c>
      <c r="J3661">
        <v>0</v>
      </c>
      <c r="K3661">
        <v>0</v>
      </c>
      <c r="L3661" t="s">
        <v>6403</v>
      </c>
      <c r="M3661">
        <v>2018</v>
      </c>
      <c r="N3661" t="s">
        <v>1463</v>
      </c>
      <c r="O3661">
        <v>3</v>
      </c>
      <c r="P3661">
        <v>1</v>
      </c>
      <c r="Q3661" t="s">
        <v>15830</v>
      </c>
      <c r="R3661" t="s">
        <v>7734</v>
      </c>
      <c r="S3661" t="s">
        <v>7734</v>
      </c>
      <c r="T3661" t="s">
        <v>23093</v>
      </c>
      <c r="U3661">
        <f t="shared" si="57"/>
        <v>756493</v>
      </c>
    </row>
    <row r="3662" spans="1:21" x14ac:dyDescent="0.2">
      <c r="A3662" t="s">
        <v>18072</v>
      </c>
      <c r="B3662" t="s">
        <v>13385</v>
      </c>
      <c r="C3662">
        <v>3520005</v>
      </c>
      <c r="D3662" t="s">
        <v>6622</v>
      </c>
      <c r="E3662" t="s">
        <v>18076</v>
      </c>
      <c r="F3662" t="s">
        <v>6402</v>
      </c>
      <c r="G3662">
        <v>320</v>
      </c>
      <c r="H3662">
        <v>40408</v>
      </c>
      <c r="I3662">
        <v>0</v>
      </c>
      <c r="J3662">
        <v>0</v>
      </c>
      <c r="K3662">
        <v>0</v>
      </c>
      <c r="L3662" t="s">
        <v>6403</v>
      </c>
      <c r="M3662">
        <v>2018</v>
      </c>
      <c r="N3662" t="s">
        <v>1463</v>
      </c>
      <c r="O3662">
        <v>3</v>
      </c>
      <c r="P3662">
        <v>1</v>
      </c>
      <c r="Q3662" t="s">
        <v>15830</v>
      </c>
      <c r="R3662" t="s">
        <v>7734</v>
      </c>
      <c r="S3662" t="s">
        <v>7734</v>
      </c>
      <c r="T3662" t="s">
        <v>23094</v>
      </c>
      <c r="U3662">
        <f t="shared" si="57"/>
        <v>756493</v>
      </c>
    </row>
    <row r="3663" spans="1:21" x14ac:dyDescent="0.2">
      <c r="A3663" t="s">
        <v>18072</v>
      </c>
      <c r="B3663" t="s">
        <v>13385</v>
      </c>
      <c r="C3663">
        <v>3520005</v>
      </c>
      <c r="D3663" t="s">
        <v>6622</v>
      </c>
      <c r="E3663" t="s">
        <v>15766</v>
      </c>
      <c r="F3663" t="s">
        <v>6402</v>
      </c>
      <c r="G3663">
        <v>199</v>
      </c>
      <c r="H3663">
        <v>40408</v>
      </c>
      <c r="I3663">
        <v>0</v>
      </c>
      <c r="J3663">
        <v>0</v>
      </c>
      <c r="K3663">
        <v>0</v>
      </c>
      <c r="L3663" t="s">
        <v>6403</v>
      </c>
      <c r="M3663">
        <v>2018</v>
      </c>
      <c r="N3663" t="s">
        <v>1463</v>
      </c>
      <c r="O3663">
        <v>3</v>
      </c>
      <c r="P3663">
        <v>1</v>
      </c>
      <c r="Q3663" t="s">
        <v>15830</v>
      </c>
      <c r="R3663" t="s">
        <v>7734</v>
      </c>
      <c r="S3663" t="s">
        <v>7734</v>
      </c>
      <c r="T3663" t="s">
        <v>23095</v>
      </c>
      <c r="U3663">
        <f t="shared" si="57"/>
        <v>756493</v>
      </c>
    </row>
    <row r="3664" spans="1:21" x14ac:dyDescent="0.2">
      <c r="A3664" t="s">
        <v>18077</v>
      </c>
      <c r="B3664" t="s">
        <v>13385</v>
      </c>
      <c r="C3664">
        <v>3520005</v>
      </c>
      <c r="D3664" t="s">
        <v>18078</v>
      </c>
      <c r="E3664" t="s">
        <v>18079</v>
      </c>
      <c r="F3664" t="s">
        <v>6402</v>
      </c>
      <c r="G3664">
        <v>5352</v>
      </c>
      <c r="H3664">
        <v>37903</v>
      </c>
      <c r="I3664">
        <v>0</v>
      </c>
      <c r="J3664">
        <v>0</v>
      </c>
      <c r="K3664">
        <v>0</v>
      </c>
      <c r="L3664" t="s">
        <v>6409</v>
      </c>
      <c r="M3664">
        <v>2018</v>
      </c>
      <c r="N3664" t="s">
        <v>1463</v>
      </c>
      <c r="O3664">
        <v>4</v>
      </c>
      <c r="P3664">
        <v>1</v>
      </c>
      <c r="Q3664" t="s">
        <v>15830</v>
      </c>
      <c r="R3664" t="s">
        <v>7734</v>
      </c>
      <c r="S3664" t="s">
        <v>7734</v>
      </c>
      <c r="T3664" t="s">
        <v>23096</v>
      </c>
      <c r="U3664">
        <f t="shared" si="57"/>
        <v>756493</v>
      </c>
    </row>
    <row r="3665" spans="1:21" x14ac:dyDescent="0.2">
      <c r="A3665" t="s">
        <v>18077</v>
      </c>
      <c r="B3665" t="s">
        <v>13385</v>
      </c>
      <c r="C3665">
        <v>3520005</v>
      </c>
      <c r="D3665" t="s">
        <v>9733</v>
      </c>
      <c r="E3665" t="s">
        <v>18080</v>
      </c>
      <c r="F3665" t="s">
        <v>6402</v>
      </c>
      <c r="G3665">
        <v>1771</v>
      </c>
      <c r="H3665">
        <v>37903</v>
      </c>
      <c r="I3665">
        <v>0</v>
      </c>
      <c r="J3665">
        <v>0</v>
      </c>
      <c r="K3665">
        <v>0</v>
      </c>
      <c r="L3665" t="s">
        <v>6409</v>
      </c>
      <c r="M3665">
        <v>2018</v>
      </c>
      <c r="N3665" t="s">
        <v>1463</v>
      </c>
      <c r="O3665">
        <v>4</v>
      </c>
      <c r="P3665">
        <v>1</v>
      </c>
      <c r="Q3665" t="s">
        <v>15830</v>
      </c>
      <c r="R3665" t="s">
        <v>7734</v>
      </c>
      <c r="S3665" t="s">
        <v>7734</v>
      </c>
      <c r="T3665" t="s">
        <v>23097</v>
      </c>
      <c r="U3665">
        <f t="shared" si="57"/>
        <v>756493</v>
      </c>
    </row>
    <row r="3666" spans="1:21" x14ac:dyDescent="0.2">
      <c r="A3666" t="s">
        <v>18077</v>
      </c>
      <c r="B3666" t="s">
        <v>13385</v>
      </c>
      <c r="C3666">
        <v>3520005</v>
      </c>
      <c r="D3666" t="s">
        <v>18081</v>
      </c>
      <c r="E3666" t="s">
        <v>18082</v>
      </c>
      <c r="F3666" t="s">
        <v>6402</v>
      </c>
      <c r="G3666">
        <v>373</v>
      </c>
      <c r="H3666">
        <v>37903</v>
      </c>
      <c r="I3666">
        <v>0</v>
      </c>
      <c r="J3666">
        <v>0</v>
      </c>
      <c r="K3666">
        <v>0</v>
      </c>
      <c r="L3666" t="s">
        <v>6409</v>
      </c>
      <c r="M3666">
        <v>2018</v>
      </c>
      <c r="N3666" t="s">
        <v>1463</v>
      </c>
      <c r="O3666">
        <v>4</v>
      </c>
      <c r="P3666">
        <v>1</v>
      </c>
      <c r="Q3666" t="s">
        <v>15830</v>
      </c>
      <c r="R3666" t="s">
        <v>7734</v>
      </c>
      <c r="S3666" t="s">
        <v>7734</v>
      </c>
      <c r="T3666" t="s">
        <v>23098</v>
      </c>
      <c r="U3666">
        <f t="shared" si="57"/>
        <v>756493</v>
      </c>
    </row>
    <row r="3667" spans="1:21" x14ac:dyDescent="0.2">
      <c r="A3667" t="s">
        <v>18077</v>
      </c>
      <c r="B3667" t="s">
        <v>13385</v>
      </c>
      <c r="C3667">
        <v>3520005</v>
      </c>
      <c r="D3667" t="s">
        <v>6425</v>
      </c>
      <c r="E3667" t="s">
        <v>15701</v>
      </c>
      <c r="F3667" t="s">
        <v>6402</v>
      </c>
      <c r="G3667">
        <v>8181</v>
      </c>
      <c r="H3667">
        <v>37903</v>
      </c>
      <c r="I3667">
        <v>0</v>
      </c>
      <c r="J3667">
        <v>0</v>
      </c>
      <c r="K3667">
        <v>0</v>
      </c>
      <c r="L3667" t="s">
        <v>6403</v>
      </c>
      <c r="M3667">
        <v>2018</v>
      </c>
      <c r="N3667" t="s">
        <v>1463</v>
      </c>
      <c r="O3667">
        <v>4</v>
      </c>
      <c r="P3667">
        <v>1</v>
      </c>
      <c r="Q3667" t="s">
        <v>15830</v>
      </c>
      <c r="R3667" t="s">
        <v>7734</v>
      </c>
      <c r="S3667" t="s">
        <v>7734</v>
      </c>
      <c r="T3667" t="s">
        <v>23099</v>
      </c>
      <c r="U3667">
        <f t="shared" si="57"/>
        <v>756493</v>
      </c>
    </row>
    <row r="3668" spans="1:21" x14ac:dyDescent="0.2">
      <c r="A3668" t="s">
        <v>18077</v>
      </c>
      <c r="B3668" t="s">
        <v>13385</v>
      </c>
      <c r="C3668">
        <v>3520005</v>
      </c>
      <c r="D3668" t="s">
        <v>9325</v>
      </c>
      <c r="E3668" t="s">
        <v>15753</v>
      </c>
      <c r="F3668" t="s">
        <v>6402</v>
      </c>
      <c r="G3668">
        <v>868</v>
      </c>
      <c r="H3668">
        <v>37903</v>
      </c>
      <c r="I3668">
        <v>0</v>
      </c>
      <c r="J3668">
        <v>0</v>
      </c>
      <c r="K3668">
        <v>0</v>
      </c>
      <c r="L3668" t="s">
        <v>6403</v>
      </c>
      <c r="M3668">
        <v>2018</v>
      </c>
      <c r="N3668" t="s">
        <v>1463</v>
      </c>
      <c r="O3668">
        <v>4</v>
      </c>
      <c r="P3668">
        <v>1</v>
      </c>
      <c r="Q3668" t="s">
        <v>15830</v>
      </c>
      <c r="R3668" t="s">
        <v>7734</v>
      </c>
      <c r="S3668" t="s">
        <v>7734</v>
      </c>
      <c r="T3668" t="s">
        <v>23100</v>
      </c>
      <c r="U3668">
        <f t="shared" si="57"/>
        <v>756493</v>
      </c>
    </row>
    <row r="3669" spans="1:21" x14ac:dyDescent="0.2">
      <c r="A3669" t="s">
        <v>18077</v>
      </c>
      <c r="B3669" t="s">
        <v>13385</v>
      </c>
      <c r="C3669">
        <v>3520005</v>
      </c>
      <c r="D3669" t="s">
        <v>7119</v>
      </c>
      <c r="E3669" t="s">
        <v>15730</v>
      </c>
      <c r="F3669" t="s">
        <v>6402</v>
      </c>
      <c r="G3669">
        <v>874</v>
      </c>
      <c r="H3669">
        <v>37903</v>
      </c>
      <c r="I3669">
        <v>0</v>
      </c>
      <c r="J3669">
        <v>0</v>
      </c>
      <c r="K3669">
        <v>0</v>
      </c>
      <c r="L3669" t="s">
        <v>6403</v>
      </c>
      <c r="M3669">
        <v>2018</v>
      </c>
      <c r="N3669" t="s">
        <v>1463</v>
      </c>
      <c r="O3669">
        <v>4</v>
      </c>
      <c r="P3669">
        <v>1</v>
      </c>
      <c r="Q3669" t="s">
        <v>15830</v>
      </c>
      <c r="R3669" t="s">
        <v>7734</v>
      </c>
      <c r="S3669" t="s">
        <v>7734</v>
      </c>
      <c r="T3669" t="s">
        <v>23101</v>
      </c>
      <c r="U3669">
        <f t="shared" si="57"/>
        <v>756493</v>
      </c>
    </row>
    <row r="3670" spans="1:21" x14ac:dyDescent="0.2">
      <c r="A3670" t="s">
        <v>18077</v>
      </c>
      <c r="B3670" t="s">
        <v>13385</v>
      </c>
      <c r="C3670">
        <v>3520005</v>
      </c>
      <c r="D3670" t="s">
        <v>6419</v>
      </c>
      <c r="E3670" t="s">
        <v>15367</v>
      </c>
      <c r="F3670" t="s">
        <v>6402</v>
      </c>
      <c r="G3670">
        <v>686</v>
      </c>
      <c r="H3670">
        <v>37903</v>
      </c>
      <c r="I3670">
        <v>0</v>
      </c>
      <c r="J3670">
        <v>0</v>
      </c>
      <c r="K3670">
        <v>0</v>
      </c>
      <c r="L3670" t="s">
        <v>6403</v>
      </c>
      <c r="M3670">
        <v>2018</v>
      </c>
      <c r="N3670" t="s">
        <v>1463</v>
      </c>
      <c r="O3670">
        <v>4</v>
      </c>
      <c r="P3670">
        <v>1</v>
      </c>
      <c r="Q3670" t="s">
        <v>15830</v>
      </c>
      <c r="R3670" t="s">
        <v>7734</v>
      </c>
      <c r="S3670" t="s">
        <v>7734</v>
      </c>
      <c r="T3670" t="s">
        <v>23102</v>
      </c>
      <c r="U3670">
        <f t="shared" si="57"/>
        <v>756493</v>
      </c>
    </row>
    <row r="3671" spans="1:21" x14ac:dyDescent="0.2">
      <c r="A3671" t="s">
        <v>18077</v>
      </c>
      <c r="B3671" t="s">
        <v>13385</v>
      </c>
      <c r="C3671">
        <v>3520005</v>
      </c>
      <c r="D3671" t="s">
        <v>6529</v>
      </c>
      <c r="E3671" t="s">
        <v>13497</v>
      </c>
      <c r="F3671" t="s">
        <v>6402</v>
      </c>
      <c r="G3671">
        <v>16887</v>
      </c>
      <c r="H3671">
        <v>37903</v>
      </c>
      <c r="I3671">
        <v>1</v>
      </c>
      <c r="J3671">
        <v>1</v>
      </c>
      <c r="K3671">
        <v>0</v>
      </c>
      <c r="L3671" t="s">
        <v>6403</v>
      </c>
      <c r="M3671">
        <v>2018</v>
      </c>
      <c r="N3671" t="s">
        <v>1463</v>
      </c>
      <c r="O3671">
        <v>4</v>
      </c>
      <c r="P3671">
        <v>1</v>
      </c>
      <c r="Q3671" t="s">
        <v>15830</v>
      </c>
      <c r="R3671" t="s">
        <v>7734</v>
      </c>
      <c r="S3671" t="s">
        <v>7734</v>
      </c>
      <c r="T3671" t="s">
        <v>5896</v>
      </c>
      <c r="U3671">
        <f t="shared" si="57"/>
        <v>756493</v>
      </c>
    </row>
    <row r="3672" spans="1:21" x14ac:dyDescent="0.2">
      <c r="A3672" t="s">
        <v>18077</v>
      </c>
      <c r="B3672" t="s">
        <v>13385</v>
      </c>
      <c r="C3672">
        <v>3520005</v>
      </c>
      <c r="D3672" t="s">
        <v>6614</v>
      </c>
      <c r="E3672" t="s">
        <v>15754</v>
      </c>
      <c r="F3672" t="s">
        <v>6402</v>
      </c>
      <c r="G3672">
        <v>2367</v>
      </c>
      <c r="H3672">
        <v>37903</v>
      </c>
      <c r="I3672">
        <v>0</v>
      </c>
      <c r="J3672">
        <v>0</v>
      </c>
      <c r="K3672">
        <v>0</v>
      </c>
      <c r="L3672" t="s">
        <v>6403</v>
      </c>
      <c r="M3672">
        <v>2018</v>
      </c>
      <c r="N3672" t="s">
        <v>1463</v>
      </c>
      <c r="O3672">
        <v>4</v>
      </c>
      <c r="P3672">
        <v>1</v>
      </c>
      <c r="Q3672" t="s">
        <v>15830</v>
      </c>
      <c r="R3672" t="s">
        <v>7734</v>
      </c>
      <c r="S3672" t="s">
        <v>7734</v>
      </c>
      <c r="T3672" t="s">
        <v>23103</v>
      </c>
      <c r="U3672">
        <f t="shared" si="57"/>
        <v>756493</v>
      </c>
    </row>
    <row r="3673" spans="1:21" x14ac:dyDescent="0.2">
      <c r="A3673" t="s">
        <v>18077</v>
      </c>
      <c r="B3673" t="s">
        <v>13385</v>
      </c>
      <c r="C3673">
        <v>3520005</v>
      </c>
      <c r="D3673" t="s">
        <v>18083</v>
      </c>
      <c r="E3673" t="s">
        <v>12073</v>
      </c>
      <c r="F3673" t="s">
        <v>6402</v>
      </c>
      <c r="G3673">
        <v>544</v>
      </c>
      <c r="H3673">
        <v>37903</v>
      </c>
      <c r="I3673">
        <v>0</v>
      </c>
      <c r="J3673">
        <v>0</v>
      </c>
      <c r="K3673">
        <v>0</v>
      </c>
      <c r="L3673" t="s">
        <v>6403</v>
      </c>
      <c r="M3673">
        <v>2018</v>
      </c>
      <c r="N3673" t="s">
        <v>1463</v>
      </c>
      <c r="O3673">
        <v>4</v>
      </c>
      <c r="P3673">
        <v>1</v>
      </c>
      <c r="Q3673" t="s">
        <v>15830</v>
      </c>
      <c r="R3673" t="s">
        <v>7734</v>
      </c>
      <c r="S3673" t="s">
        <v>7734</v>
      </c>
      <c r="T3673" t="s">
        <v>23104</v>
      </c>
      <c r="U3673">
        <f t="shared" si="57"/>
        <v>756493</v>
      </c>
    </row>
    <row r="3674" spans="1:21" x14ac:dyDescent="0.2">
      <c r="A3674" t="s">
        <v>18084</v>
      </c>
      <c r="B3674" t="s">
        <v>13385</v>
      </c>
      <c r="C3674">
        <v>3520005</v>
      </c>
      <c r="D3674" t="s">
        <v>18085</v>
      </c>
      <c r="E3674" t="s">
        <v>11884</v>
      </c>
      <c r="F3674" t="s">
        <v>6402</v>
      </c>
      <c r="G3674">
        <v>1172</v>
      </c>
      <c r="H3674">
        <v>26180</v>
      </c>
      <c r="I3674">
        <v>0</v>
      </c>
      <c r="J3674">
        <v>0</v>
      </c>
      <c r="K3674">
        <v>0</v>
      </c>
      <c r="L3674" t="s">
        <v>6409</v>
      </c>
      <c r="M3674">
        <v>2018</v>
      </c>
      <c r="N3674" t="s">
        <v>1463</v>
      </c>
      <c r="O3674">
        <v>5</v>
      </c>
      <c r="P3674">
        <v>1</v>
      </c>
      <c r="Q3674" t="s">
        <v>15830</v>
      </c>
      <c r="R3674" t="s">
        <v>7734</v>
      </c>
      <c r="S3674" t="s">
        <v>7734</v>
      </c>
      <c r="T3674" t="s">
        <v>23105</v>
      </c>
      <c r="U3674">
        <f t="shared" si="57"/>
        <v>756493</v>
      </c>
    </row>
    <row r="3675" spans="1:21" x14ac:dyDescent="0.2">
      <c r="A3675" t="s">
        <v>18084</v>
      </c>
      <c r="B3675" t="s">
        <v>13385</v>
      </c>
      <c r="C3675">
        <v>3520005</v>
      </c>
      <c r="D3675" t="s">
        <v>17404</v>
      </c>
      <c r="E3675" t="s">
        <v>18086</v>
      </c>
      <c r="F3675" t="s">
        <v>6402</v>
      </c>
      <c r="G3675">
        <v>168</v>
      </c>
      <c r="H3675">
        <v>26180</v>
      </c>
      <c r="I3675">
        <v>0</v>
      </c>
      <c r="J3675">
        <v>0</v>
      </c>
      <c r="K3675">
        <v>0</v>
      </c>
      <c r="L3675" t="s">
        <v>6409</v>
      </c>
      <c r="M3675">
        <v>2018</v>
      </c>
      <c r="N3675" t="s">
        <v>1463</v>
      </c>
      <c r="O3675">
        <v>5</v>
      </c>
      <c r="P3675">
        <v>1</v>
      </c>
      <c r="Q3675" t="s">
        <v>15830</v>
      </c>
      <c r="R3675" t="s">
        <v>7734</v>
      </c>
      <c r="S3675" t="s">
        <v>7734</v>
      </c>
      <c r="T3675" t="s">
        <v>23106</v>
      </c>
      <c r="U3675">
        <f t="shared" si="57"/>
        <v>756493</v>
      </c>
    </row>
    <row r="3676" spans="1:21" x14ac:dyDescent="0.2">
      <c r="A3676" t="s">
        <v>18084</v>
      </c>
      <c r="B3676" t="s">
        <v>13385</v>
      </c>
      <c r="C3676">
        <v>3520005</v>
      </c>
      <c r="D3676" t="s">
        <v>8421</v>
      </c>
      <c r="E3676" t="s">
        <v>13560</v>
      </c>
      <c r="F3676" t="s">
        <v>6402</v>
      </c>
      <c r="G3676">
        <v>8425</v>
      </c>
      <c r="H3676">
        <v>26180</v>
      </c>
      <c r="I3676">
        <v>1</v>
      </c>
      <c r="J3676">
        <v>1</v>
      </c>
      <c r="K3676">
        <v>0</v>
      </c>
      <c r="L3676" t="s">
        <v>6409</v>
      </c>
      <c r="M3676">
        <v>2018</v>
      </c>
      <c r="N3676" t="s">
        <v>1463</v>
      </c>
      <c r="O3676">
        <v>5</v>
      </c>
      <c r="P3676">
        <v>1</v>
      </c>
      <c r="Q3676" t="s">
        <v>15830</v>
      </c>
      <c r="R3676" t="s">
        <v>7734</v>
      </c>
      <c r="S3676" t="s">
        <v>7734</v>
      </c>
      <c r="T3676" t="s">
        <v>5881</v>
      </c>
      <c r="U3676">
        <f t="shared" si="57"/>
        <v>756493</v>
      </c>
    </row>
    <row r="3677" spans="1:21" x14ac:dyDescent="0.2">
      <c r="A3677" t="s">
        <v>18084</v>
      </c>
      <c r="B3677" t="s">
        <v>13385</v>
      </c>
      <c r="C3677">
        <v>3520005</v>
      </c>
      <c r="D3677" t="s">
        <v>13492</v>
      </c>
      <c r="E3677" t="s">
        <v>13493</v>
      </c>
      <c r="F3677" t="s">
        <v>6402</v>
      </c>
      <c r="G3677">
        <v>5358</v>
      </c>
      <c r="H3677">
        <v>26180</v>
      </c>
      <c r="I3677">
        <v>0</v>
      </c>
      <c r="J3677">
        <v>0</v>
      </c>
      <c r="K3677">
        <v>0</v>
      </c>
      <c r="L3677" t="s">
        <v>6409</v>
      </c>
      <c r="M3677">
        <v>2018</v>
      </c>
      <c r="N3677" t="s">
        <v>1463</v>
      </c>
      <c r="O3677">
        <v>5</v>
      </c>
      <c r="P3677">
        <v>1</v>
      </c>
      <c r="Q3677" t="s">
        <v>15830</v>
      </c>
      <c r="R3677" t="s">
        <v>7734</v>
      </c>
      <c r="S3677" t="s">
        <v>7734</v>
      </c>
      <c r="T3677" t="s">
        <v>20362</v>
      </c>
      <c r="U3677">
        <f t="shared" si="57"/>
        <v>756493</v>
      </c>
    </row>
    <row r="3678" spans="1:21" x14ac:dyDescent="0.2">
      <c r="A3678" t="s">
        <v>18084</v>
      </c>
      <c r="B3678" t="s">
        <v>13385</v>
      </c>
      <c r="C3678">
        <v>3520005</v>
      </c>
      <c r="D3678" t="s">
        <v>10055</v>
      </c>
      <c r="E3678" t="s">
        <v>6884</v>
      </c>
      <c r="F3678" t="s">
        <v>6402</v>
      </c>
      <c r="G3678">
        <v>467</v>
      </c>
      <c r="H3678">
        <v>26180</v>
      </c>
      <c r="I3678">
        <v>0</v>
      </c>
      <c r="J3678">
        <v>0</v>
      </c>
      <c r="K3678">
        <v>0</v>
      </c>
      <c r="L3678" t="s">
        <v>6403</v>
      </c>
      <c r="M3678">
        <v>2018</v>
      </c>
      <c r="N3678" t="s">
        <v>1463</v>
      </c>
      <c r="O3678">
        <v>5</v>
      </c>
      <c r="P3678">
        <v>1</v>
      </c>
      <c r="Q3678" t="s">
        <v>15830</v>
      </c>
      <c r="R3678" t="s">
        <v>7734</v>
      </c>
      <c r="S3678" t="s">
        <v>7734</v>
      </c>
      <c r="T3678" t="s">
        <v>23107</v>
      </c>
      <c r="U3678">
        <f t="shared" si="57"/>
        <v>756493</v>
      </c>
    </row>
    <row r="3679" spans="1:21" x14ac:dyDescent="0.2">
      <c r="A3679" t="s">
        <v>18084</v>
      </c>
      <c r="B3679" t="s">
        <v>13385</v>
      </c>
      <c r="C3679">
        <v>3520005</v>
      </c>
      <c r="D3679" t="s">
        <v>7628</v>
      </c>
      <c r="E3679" t="s">
        <v>18087</v>
      </c>
      <c r="F3679" t="s">
        <v>6402</v>
      </c>
      <c r="G3679">
        <v>241</v>
      </c>
      <c r="H3679">
        <v>26180</v>
      </c>
      <c r="I3679">
        <v>0</v>
      </c>
      <c r="J3679">
        <v>0</v>
      </c>
      <c r="K3679">
        <v>0</v>
      </c>
      <c r="L3679" t="s">
        <v>6403</v>
      </c>
      <c r="M3679">
        <v>2018</v>
      </c>
      <c r="N3679" t="s">
        <v>1463</v>
      </c>
      <c r="O3679">
        <v>5</v>
      </c>
      <c r="P3679">
        <v>1</v>
      </c>
      <c r="Q3679" t="s">
        <v>15830</v>
      </c>
      <c r="R3679" t="s">
        <v>7734</v>
      </c>
      <c r="S3679" t="s">
        <v>7734</v>
      </c>
      <c r="T3679" t="s">
        <v>23108</v>
      </c>
      <c r="U3679">
        <f t="shared" si="57"/>
        <v>756493</v>
      </c>
    </row>
    <row r="3680" spans="1:21" x14ac:dyDescent="0.2">
      <c r="A3680" t="s">
        <v>18084</v>
      </c>
      <c r="B3680" t="s">
        <v>13385</v>
      </c>
      <c r="C3680">
        <v>3520005</v>
      </c>
      <c r="D3680" t="s">
        <v>7022</v>
      </c>
      <c r="E3680" t="s">
        <v>15712</v>
      </c>
      <c r="F3680" t="s">
        <v>6402</v>
      </c>
      <c r="G3680">
        <v>5674</v>
      </c>
      <c r="H3680">
        <v>26180</v>
      </c>
      <c r="I3680">
        <v>1</v>
      </c>
      <c r="J3680">
        <v>0</v>
      </c>
      <c r="K3680">
        <v>0</v>
      </c>
      <c r="L3680" t="s">
        <v>6403</v>
      </c>
      <c r="M3680">
        <v>2018</v>
      </c>
      <c r="N3680" t="s">
        <v>1463</v>
      </c>
      <c r="O3680">
        <v>5</v>
      </c>
      <c r="P3680">
        <v>1</v>
      </c>
      <c r="Q3680" t="s">
        <v>15830</v>
      </c>
      <c r="R3680" t="s">
        <v>7734</v>
      </c>
      <c r="S3680" t="s">
        <v>7734</v>
      </c>
      <c r="T3680" t="s">
        <v>23109</v>
      </c>
      <c r="U3680">
        <f t="shared" si="57"/>
        <v>756493</v>
      </c>
    </row>
    <row r="3681" spans="1:21" x14ac:dyDescent="0.2">
      <c r="A3681" t="s">
        <v>18084</v>
      </c>
      <c r="B3681" t="s">
        <v>13385</v>
      </c>
      <c r="C3681">
        <v>3520005</v>
      </c>
      <c r="D3681" t="s">
        <v>6539</v>
      </c>
      <c r="E3681" t="s">
        <v>18088</v>
      </c>
      <c r="F3681" t="s">
        <v>6402</v>
      </c>
      <c r="G3681">
        <v>245</v>
      </c>
      <c r="H3681">
        <v>26180</v>
      </c>
      <c r="I3681">
        <v>0</v>
      </c>
      <c r="J3681">
        <v>0</v>
      </c>
      <c r="K3681">
        <v>0</v>
      </c>
      <c r="L3681" t="s">
        <v>6403</v>
      </c>
      <c r="M3681">
        <v>2018</v>
      </c>
      <c r="N3681" t="s">
        <v>1463</v>
      </c>
      <c r="O3681">
        <v>5</v>
      </c>
      <c r="P3681">
        <v>1</v>
      </c>
      <c r="Q3681" t="s">
        <v>15830</v>
      </c>
      <c r="R3681" t="s">
        <v>7734</v>
      </c>
      <c r="S3681" t="s">
        <v>7734</v>
      </c>
      <c r="T3681" t="s">
        <v>23110</v>
      </c>
      <c r="U3681">
        <f t="shared" si="57"/>
        <v>756493</v>
      </c>
    </row>
    <row r="3682" spans="1:21" x14ac:dyDescent="0.2">
      <c r="A3682" t="s">
        <v>18084</v>
      </c>
      <c r="B3682" t="s">
        <v>13385</v>
      </c>
      <c r="C3682">
        <v>3520005</v>
      </c>
      <c r="D3682" t="s">
        <v>12843</v>
      </c>
      <c r="E3682" t="s">
        <v>15443</v>
      </c>
      <c r="F3682" t="s">
        <v>6402</v>
      </c>
      <c r="G3682">
        <v>189</v>
      </c>
      <c r="H3682">
        <v>26180</v>
      </c>
      <c r="I3682">
        <v>0</v>
      </c>
      <c r="J3682">
        <v>0</v>
      </c>
      <c r="K3682">
        <v>0</v>
      </c>
      <c r="L3682" t="s">
        <v>6403</v>
      </c>
      <c r="M3682">
        <v>2018</v>
      </c>
      <c r="N3682" t="s">
        <v>1463</v>
      </c>
      <c r="O3682">
        <v>5</v>
      </c>
      <c r="P3682">
        <v>1</v>
      </c>
      <c r="Q3682" t="s">
        <v>15830</v>
      </c>
      <c r="R3682" t="s">
        <v>7734</v>
      </c>
      <c r="S3682" t="s">
        <v>7734</v>
      </c>
      <c r="T3682" t="s">
        <v>23111</v>
      </c>
      <c r="U3682">
        <f t="shared" si="57"/>
        <v>756493</v>
      </c>
    </row>
    <row r="3683" spans="1:21" x14ac:dyDescent="0.2">
      <c r="A3683" t="s">
        <v>18084</v>
      </c>
      <c r="B3683" t="s">
        <v>13385</v>
      </c>
      <c r="C3683">
        <v>3520005</v>
      </c>
      <c r="D3683" t="s">
        <v>15751</v>
      </c>
      <c r="E3683" t="s">
        <v>15752</v>
      </c>
      <c r="F3683" t="s">
        <v>6402</v>
      </c>
      <c r="G3683">
        <v>3889</v>
      </c>
      <c r="H3683">
        <v>26180</v>
      </c>
      <c r="I3683">
        <v>0</v>
      </c>
      <c r="J3683">
        <v>0</v>
      </c>
      <c r="K3683">
        <v>0</v>
      </c>
      <c r="L3683" t="s">
        <v>6403</v>
      </c>
      <c r="M3683">
        <v>2018</v>
      </c>
      <c r="N3683" t="s">
        <v>1463</v>
      </c>
      <c r="O3683">
        <v>5</v>
      </c>
      <c r="P3683">
        <v>1</v>
      </c>
      <c r="Q3683" t="s">
        <v>15830</v>
      </c>
      <c r="R3683" t="s">
        <v>7734</v>
      </c>
      <c r="S3683" t="s">
        <v>7734</v>
      </c>
      <c r="T3683" t="s">
        <v>23112</v>
      </c>
      <c r="U3683">
        <f t="shared" si="57"/>
        <v>756493</v>
      </c>
    </row>
    <row r="3684" spans="1:21" x14ac:dyDescent="0.2">
      <c r="A3684" t="s">
        <v>18084</v>
      </c>
      <c r="B3684" t="s">
        <v>13385</v>
      </c>
      <c r="C3684">
        <v>3520005</v>
      </c>
      <c r="D3684" t="s">
        <v>11936</v>
      </c>
      <c r="E3684" t="s">
        <v>18089</v>
      </c>
      <c r="F3684" t="s">
        <v>6402</v>
      </c>
      <c r="G3684">
        <v>352</v>
      </c>
      <c r="H3684">
        <v>26180</v>
      </c>
      <c r="I3684">
        <v>0</v>
      </c>
      <c r="J3684">
        <v>0</v>
      </c>
      <c r="K3684">
        <v>0</v>
      </c>
      <c r="L3684" t="s">
        <v>6403</v>
      </c>
      <c r="M3684">
        <v>2018</v>
      </c>
      <c r="N3684" t="s">
        <v>1463</v>
      </c>
      <c r="O3684">
        <v>5</v>
      </c>
      <c r="P3684">
        <v>1</v>
      </c>
      <c r="Q3684" t="s">
        <v>15830</v>
      </c>
      <c r="R3684" t="s">
        <v>7734</v>
      </c>
      <c r="S3684" t="s">
        <v>7734</v>
      </c>
      <c r="T3684" t="s">
        <v>23113</v>
      </c>
      <c r="U3684">
        <f t="shared" si="57"/>
        <v>756493</v>
      </c>
    </row>
    <row r="3685" spans="1:21" x14ac:dyDescent="0.2">
      <c r="A3685" t="s">
        <v>18090</v>
      </c>
      <c r="B3685" t="s">
        <v>13385</v>
      </c>
      <c r="C3685">
        <v>3520005</v>
      </c>
      <c r="D3685" t="s">
        <v>6517</v>
      </c>
      <c r="E3685" t="s">
        <v>15711</v>
      </c>
      <c r="F3685" t="s">
        <v>6402</v>
      </c>
      <c r="G3685">
        <v>9223</v>
      </c>
      <c r="H3685">
        <v>24279</v>
      </c>
      <c r="I3685">
        <v>1</v>
      </c>
      <c r="J3685">
        <v>0</v>
      </c>
      <c r="K3685">
        <v>0</v>
      </c>
      <c r="L3685" t="s">
        <v>6409</v>
      </c>
      <c r="M3685">
        <v>2018</v>
      </c>
      <c r="N3685" t="s">
        <v>1463</v>
      </c>
      <c r="O3685">
        <v>6</v>
      </c>
      <c r="P3685">
        <v>1</v>
      </c>
      <c r="Q3685" t="s">
        <v>15830</v>
      </c>
      <c r="R3685" t="s">
        <v>7734</v>
      </c>
      <c r="S3685" t="s">
        <v>7734</v>
      </c>
      <c r="T3685" t="s">
        <v>23114</v>
      </c>
      <c r="U3685">
        <f t="shared" si="57"/>
        <v>756493</v>
      </c>
    </row>
    <row r="3686" spans="1:21" x14ac:dyDescent="0.2">
      <c r="A3686" t="s">
        <v>18090</v>
      </c>
      <c r="B3686" t="s">
        <v>13385</v>
      </c>
      <c r="C3686">
        <v>3520005</v>
      </c>
      <c r="D3686" t="s">
        <v>6463</v>
      </c>
      <c r="E3686" t="s">
        <v>13563</v>
      </c>
      <c r="F3686" t="s">
        <v>6402</v>
      </c>
      <c r="G3686">
        <v>11559</v>
      </c>
      <c r="H3686">
        <v>24279</v>
      </c>
      <c r="I3686">
        <v>1</v>
      </c>
      <c r="J3686">
        <v>1</v>
      </c>
      <c r="K3686">
        <v>0</v>
      </c>
      <c r="L3686" t="s">
        <v>6403</v>
      </c>
      <c r="M3686">
        <v>2018</v>
      </c>
      <c r="N3686" t="s">
        <v>1463</v>
      </c>
      <c r="O3686">
        <v>6</v>
      </c>
      <c r="P3686">
        <v>1</v>
      </c>
      <c r="Q3686" t="s">
        <v>15830</v>
      </c>
      <c r="R3686" t="s">
        <v>7734</v>
      </c>
      <c r="S3686" t="s">
        <v>7734</v>
      </c>
      <c r="T3686" t="s">
        <v>5879</v>
      </c>
      <c r="U3686">
        <f t="shared" si="57"/>
        <v>756493</v>
      </c>
    </row>
    <row r="3687" spans="1:21" x14ac:dyDescent="0.2">
      <c r="A3687" t="s">
        <v>18090</v>
      </c>
      <c r="B3687" t="s">
        <v>13385</v>
      </c>
      <c r="C3687">
        <v>3520005</v>
      </c>
      <c r="D3687" t="s">
        <v>7578</v>
      </c>
      <c r="E3687" t="s">
        <v>8610</v>
      </c>
      <c r="F3687" t="s">
        <v>6402</v>
      </c>
      <c r="G3687">
        <v>2726</v>
      </c>
      <c r="H3687">
        <v>24279</v>
      </c>
      <c r="I3687">
        <v>0</v>
      </c>
      <c r="J3687">
        <v>0</v>
      </c>
      <c r="K3687">
        <v>0</v>
      </c>
      <c r="L3687" t="s">
        <v>6403</v>
      </c>
      <c r="M3687">
        <v>2018</v>
      </c>
      <c r="N3687" t="s">
        <v>1463</v>
      </c>
      <c r="O3687">
        <v>6</v>
      </c>
      <c r="P3687">
        <v>1</v>
      </c>
      <c r="Q3687" t="s">
        <v>15830</v>
      </c>
      <c r="R3687" t="s">
        <v>7734</v>
      </c>
      <c r="S3687" t="s">
        <v>7734</v>
      </c>
      <c r="T3687" t="s">
        <v>23115</v>
      </c>
      <c r="U3687">
        <f t="shared" si="57"/>
        <v>756493</v>
      </c>
    </row>
    <row r="3688" spans="1:21" x14ac:dyDescent="0.2">
      <c r="A3688" t="s">
        <v>18090</v>
      </c>
      <c r="B3688" t="s">
        <v>13385</v>
      </c>
      <c r="C3688">
        <v>3520005</v>
      </c>
      <c r="D3688" t="s">
        <v>9140</v>
      </c>
      <c r="E3688" t="s">
        <v>15729</v>
      </c>
      <c r="F3688" t="s">
        <v>6402</v>
      </c>
      <c r="G3688">
        <v>771</v>
      </c>
      <c r="H3688">
        <v>24279</v>
      </c>
      <c r="I3688">
        <v>0</v>
      </c>
      <c r="J3688">
        <v>0</v>
      </c>
      <c r="K3688">
        <v>0</v>
      </c>
      <c r="L3688" t="s">
        <v>6403</v>
      </c>
      <c r="M3688">
        <v>2018</v>
      </c>
      <c r="N3688" t="s">
        <v>1463</v>
      </c>
      <c r="O3688">
        <v>6</v>
      </c>
      <c r="P3688">
        <v>1</v>
      </c>
      <c r="Q3688" t="s">
        <v>15830</v>
      </c>
      <c r="R3688" t="s">
        <v>7734</v>
      </c>
      <c r="S3688" t="s">
        <v>7734</v>
      </c>
      <c r="T3688" t="s">
        <v>23116</v>
      </c>
      <c r="U3688">
        <f t="shared" si="57"/>
        <v>756493</v>
      </c>
    </row>
    <row r="3689" spans="1:21" x14ac:dyDescent="0.2">
      <c r="A3689" t="s">
        <v>18091</v>
      </c>
      <c r="B3689" t="s">
        <v>13385</v>
      </c>
      <c r="C3689">
        <v>3520005</v>
      </c>
      <c r="D3689" t="s">
        <v>18092</v>
      </c>
      <c r="E3689" t="s">
        <v>7037</v>
      </c>
      <c r="F3689" t="s">
        <v>6402</v>
      </c>
      <c r="G3689">
        <v>147</v>
      </c>
      <c r="H3689">
        <v>22652</v>
      </c>
      <c r="I3689">
        <v>0</v>
      </c>
      <c r="J3689">
        <v>0</v>
      </c>
      <c r="K3689">
        <v>0</v>
      </c>
      <c r="L3689" t="s">
        <v>6409</v>
      </c>
      <c r="M3689">
        <v>2018</v>
      </c>
      <c r="N3689" t="s">
        <v>1463</v>
      </c>
      <c r="O3689">
        <v>7</v>
      </c>
      <c r="P3689">
        <v>1</v>
      </c>
      <c r="Q3689" t="s">
        <v>15830</v>
      </c>
      <c r="R3689" t="s">
        <v>7734</v>
      </c>
      <c r="S3689" t="s">
        <v>7734</v>
      </c>
      <c r="T3689" t="s">
        <v>23117</v>
      </c>
      <c r="U3689">
        <f t="shared" si="57"/>
        <v>756493</v>
      </c>
    </row>
    <row r="3690" spans="1:21" x14ac:dyDescent="0.2">
      <c r="A3690" t="s">
        <v>18091</v>
      </c>
      <c r="B3690" t="s">
        <v>13385</v>
      </c>
      <c r="C3690">
        <v>3520005</v>
      </c>
      <c r="D3690" t="s">
        <v>6871</v>
      </c>
      <c r="E3690" t="s">
        <v>11922</v>
      </c>
      <c r="F3690" t="s">
        <v>6402</v>
      </c>
      <c r="G3690">
        <v>445</v>
      </c>
      <c r="H3690">
        <v>22652</v>
      </c>
      <c r="I3690">
        <v>0</v>
      </c>
      <c r="J3690">
        <v>0</v>
      </c>
      <c r="K3690">
        <v>0</v>
      </c>
      <c r="L3690" t="s">
        <v>6409</v>
      </c>
      <c r="M3690">
        <v>2018</v>
      </c>
      <c r="N3690" t="s">
        <v>1463</v>
      </c>
      <c r="O3690">
        <v>7</v>
      </c>
      <c r="P3690">
        <v>1</v>
      </c>
      <c r="Q3690" t="s">
        <v>15830</v>
      </c>
      <c r="R3690" t="s">
        <v>7734</v>
      </c>
      <c r="S3690" t="s">
        <v>7734</v>
      </c>
      <c r="T3690" t="s">
        <v>20314</v>
      </c>
      <c r="U3690">
        <f t="shared" si="57"/>
        <v>756493</v>
      </c>
    </row>
    <row r="3691" spans="1:21" x14ac:dyDescent="0.2">
      <c r="A3691" t="s">
        <v>18091</v>
      </c>
      <c r="B3691" t="s">
        <v>13385</v>
      </c>
      <c r="C3691">
        <v>3520005</v>
      </c>
      <c r="D3691" t="s">
        <v>7918</v>
      </c>
      <c r="E3691" t="s">
        <v>7440</v>
      </c>
      <c r="F3691" t="s">
        <v>6402</v>
      </c>
      <c r="G3691">
        <v>3187</v>
      </c>
      <c r="H3691">
        <v>22652</v>
      </c>
      <c r="I3691">
        <v>0</v>
      </c>
      <c r="J3691">
        <v>0</v>
      </c>
      <c r="K3691">
        <v>0</v>
      </c>
      <c r="L3691" t="s">
        <v>6409</v>
      </c>
      <c r="M3691">
        <v>2018</v>
      </c>
      <c r="N3691" t="s">
        <v>1463</v>
      </c>
      <c r="O3691">
        <v>7</v>
      </c>
      <c r="P3691">
        <v>1</v>
      </c>
      <c r="Q3691" t="s">
        <v>15830</v>
      </c>
      <c r="R3691" t="s">
        <v>7734</v>
      </c>
      <c r="S3691" t="s">
        <v>7734</v>
      </c>
      <c r="T3691" t="s">
        <v>23118</v>
      </c>
      <c r="U3691">
        <f t="shared" si="57"/>
        <v>756493</v>
      </c>
    </row>
    <row r="3692" spans="1:21" x14ac:dyDescent="0.2">
      <c r="A3692" t="s">
        <v>18091</v>
      </c>
      <c r="B3692" t="s">
        <v>13385</v>
      </c>
      <c r="C3692">
        <v>3520005</v>
      </c>
      <c r="D3692" t="s">
        <v>15826</v>
      </c>
      <c r="E3692" t="s">
        <v>15710</v>
      </c>
      <c r="F3692" t="s">
        <v>6402</v>
      </c>
      <c r="G3692">
        <v>4512</v>
      </c>
      <c r="H3692">
        <v>22652</v>
      </c>
      <c r="I3692">
        <v>0</v>
      </c>
      <c r="J3692">
        <v>0</v>
      </c>
      <c r="K3692">
        <v>0</v>
      </c>
      <c r="L3692" t="s">
        <v>6409</v>
      </c>
      <c r="M3692">
        <v>2018</v>
      </c>
      <c r="N3692" t="s">
        <v>1463</v>
      </c>
      <c r="O3692">
        <v>7</v>
      </c>
      <c r="P3692">
        <v>1</v>
      </c>
      <c r="Q3692" t="s">
        <v>15830</v>
      </c>
      <c r="R3692" t="s">
        <v>7734</v>
      </c>
      <c r="S3692" t="s">
        <v>7734</v>
      </c>
      <c r="T3692" t="s">
        <v>23119</v>
      </c>
      <c r="U3692">
        <f t="shared" si="57"/>
        <v>756493</v>
      </c>
    </row>
    <row r="3693" spans="1:21" x14ac:dyDescent="0.2">
      <c r="A3693" t="s">
        <v>18091</v>
      </c>
      <c r="B3693" t="s">
        <v>13385</v>
      </c>
      <c r="C3693">
        <v>3520005</v>
      </c>
      <c r="D3693" t="s">
        <v>18093</v>
      </c>
      <c r="E3693" t="s">
        <v>6793</v>
      </c>
      <c r="F3693" t="s">
        <v>6402</v>
      </c>
      <c r="G3693">
        <v>153</v>
      </c>
      <c r="H3693">
        <v>22652</v>
      </c>
      <c r="I3693">
        <v>0</v>
      </c>
      <c r="J3693">
        <v>0</v>
      </c>
      <c r="K3693">
        <v>0</v>
      </c>
      <c r="L3693" t="s">
        <v>6409</v>
      </c>
      <c r="M3693">
        <v>2018</v>
      </c>
      <c r="N3693" t="s">
        <v>1463</v>
      </c>
      <c r="O3693">
        <v>7</v>
      </c>
      <c r="P3693">
        <v>1</v>
      </c>
      <c r="Q3693" t="s">
        <v>15830</v>
      </c>
      <c r="R3693" t="s">
        <v>7734</v>
      </c>
      <c r="S3693" t="s">
        <v>7734</v>
      </c>
      <c r="T3693" t="s">
        <v>23120</v>
      </c>
      <c r="U3693">
        <f t="shared" si="57"/>
        <v>756493</v>
      </c>
    </row>
    <row r="3694" spans="1:21" x14ac:dyDescent="0.2">
      <c r="A3694" t="s">
        <v>18091</v>
      </c>
      <c r="B3694" t="s">
        <v>13385</v>
      </c>
      <c r="C3694">
        <v>3520005</v>
      </c>
      <c r="D3694" t="s">
        <v>7617</v>
      </c>
      <c r="E3694" t="s">
        <v>15275</v>
      </c>
      <c r="F3694" t="s">
        <v>6402</v>
      </c>
      <c r="G3694">
        <v>247</v>
      </c>
      <c r="H3694">
        <v>22652</v>
      </c>
      <c r="I3694">
        <v>0</v>
      </c>
      <c r="J3694">
        <v>0</v>
      </c>
      <c r="K3694">
        <v>0</v>
      </c>
      <c r="L3694" t="s">
        <v>6403</v>
      </c>
      <c r="M3694">
        <v>2018</v>
      </c>
      <c r="N3694" t="s">
        <v>1463</v>
      </c>
      <c r="O3694">
        <v>7</v>
      </c>
      <c r="P3694">
        <v>1</v>
      </c>
      <c r="Q3694" t="s">
        <v>15830</v>
      </c>
      <c r="R3694" t="s">
        <v>7734</v>
      </c>
      <c r="S3694" t="s">
        <v>7734</v>
      </c>
      <c r="T3694" t="s">
        <v>23121</v>
      </c>
      <c r="U3694">
        <f t="shared" si="57"/>
        <v>756493</v>
      </c>
    </row>
    <row r="3695" spans="1:21" x14ac:dyDescent="0.2">
      <c r="A3695" t="s">
        <v>18091</v>
      </c>
      <c r="B3695" t="s">
        <v>13385</v>
      </c>
      <c r="C3695">
        <v>3520005</v>
      </c>
      <c r="D3695" t="s">
        <v>13046</v>
      </c>
      <c r="E3695" t="s">
        <v>13047</v>
      </c>
      <c r="F3695" t="s">
        <v>6402</v>
      </c>
      <c r="G3695">
        <v>5625</v>
      </c>
      <c r="H3695">
        <v>22652</v>
      </c>
      <c r="I3695">
        <v>1</v>
      </c>
      <c r="J3695">
        <v>0</v>
      </c>
      <c r="K3695">
        <v>0</v>
      </c>
      <c r="L3695" t="s">
        <v>6403</v>
      </c>
      <c r="M3695">
        <v>2018</v>
      </c>
      <c r="N3695" t="s">
        <v>1463</v>
      </c>
      <c r="O3695">
        <v>7</v>
      </c>
      <c r="P3695">
        <v>1</v>
      </c>
      <c r="Q3695" t="s">
        <v>15830</v>
      </c>
      <c r="R3695" t="s">
        <v>7734</v>
      </c>
      <c r="S3695" t="s">
        <v>7734</v>
      </c>
      <c r="T3695" t="s">
        <v>1372</v>
      </c>
      <c r="U3695">
        <f t="shared" si="57"/>
        <v>756493</v>
      </c>
    </row>
    <row r="3696" spans="1:21" x14ac:dyDescent="0.2">
      <c r="A3696" t="s">
        <v>18091</v>
      </c>
      <c r="B3696" t="s">
        <v>13385</v>
      </c>
      <c r="C3696">
        <v>3520005</v>
      </c>
      <c r="D3696" t="s">
        <v>6636</v>
      </c>
      <c r="E3696" t="s">
        <v>13564</v>
      </c>
      <c r="F3696" t="s">
        <v>6402</v>
      </c>
      <c r="G3696">
        <v>8336</v>
      </c>
      <c r="H3696">
        <v>22652</v>
      </c>
      <c r="I3696">
        <v>1</v>
      </c>
      <c r="J3696">
        <v>1</v>
      </c>
      <c r="K3696">
        <v>0</v>
      </c>
      <c r="L3696" t="s">
        <v>6403</v>
      </c>
      <c r="M3696">
        <v>2018</v>
      </c>
      <c r="N3696" t="s">
        <v>1463</v>
      </c>
      <c r="O3696">
        <v>7</v>
      </c>
      <c r="P3696">
        <v>1</v>
      </c>
      <c r="Q3696" t="s">
        <v>15830</v>
      </c>
      <c r="R3696" t="s">
        <v>7734</v>
      </c>
      <c r="S3696" t="s">
        <v>7734</v>
      </c>
      <c r="T3696" t="s">
        <v>5877</v>
      </c>
      <c r="U3696">
        <f t="shared" si="57"/>
        <v>756493</v>
      </c>
    </row>
    <row r="3697" spans="1:21" x14ac:dyDescent="0.2">
      <c r="A3697" t="s">
        <v>18094</v>
      </c>
      <c r="B3697" t="s">
        <v>13385</v>
      </c>
      <c r="C3697">
        <v>3520005</v>
      </c>
      <c r="D3697" t="s">
        <v>6656</v>
      </c>
      <c r="E3697" t="s">
        <v>18095</v>
      </c>
      <c r="F3697" t="s">
        <v>6402</v>
      </c>
      <c r="G3697">
        <v>2404</v>
      </c>
      <c r="H3697">
        <v>34096</v>
      </c>
      <c r="I3697">
        <v>0</v>
      </c>
      <c r="J3697">
        <v>0</v>
      </c>
      <c r="K3697">
        <v>0</v>
      </c>
      <c r="L3697" t="s">
        <v>6409</v>
      </c>
      <c r="M3697">
        <v>2018</v>
      </c>
      <c r="N3697" t="s">
        <v>1463</v>
      </c>
      <c r="O3697">
        <v>8</v>
      </c>
      <c r="P3697">
        <v>1</v>
      </c>
      <c r="Q3697" t="s">
        <v>15830</v>
      </c>
      <c r="R3697" t="s">
        <v>7734</v>
      </c>
      <c r="S3697" t="s">
        <v>7734</v>
      </c>
      <c r="T3697" t="s">
        <v>23122</v>
      </c>
      <c r="U3697">
        <f t="shared" si="57"/>
        <v>756493</v>
      </c>
    </row>
    <row r="3698" spans="1:21" x14ac:dyDescent="0.2">
      <c r="A3698" t="s">
        <v>18094</v>
      </c>
      <c r="B3698" t="s">
        <v>13385</v>
      </c>
      <c r="C3698">
        <v>3520005</v>
      </c>
      <c r="D3698" t="s">
        <v>15364</v>
      </c>
      <c r="E3698" t="s">
        <v>15757</v>
      </c>
      <c r="F3698" t="s">
        <v>6402</v>
      </c>
      <c r="G3698">
        <v>7395</v>
      </c>
      <c r="H3698">
        <v>34096</v>
      </c>
      <c r="I3698">
        <v>1</v>
      </c>
      <c r="J3698">
        <v>0</v>
      </c>
      <c r="K3698">
        <v>0</v>
      </c>
      <c r="L3698" t="s">
        <v>6409</v>
      </c>
      <c r="M3698">
        <v>2018</v>
      </c>
      <c r="N3698" t="s">
        <v>1463</v>
      </c>
      <c r="O3698">
        <v>8</v>
      </c>
      <c r="P3698">
        <v>1</v>
      </c>
      <c r="Q3698" t="s">
        <v>15830</v>
      </c>
      <c r="R3698" t="s">
        <v>7734</v>
      </c>
      <c r="S3698" t="s">
        <v>7734</v>
      </c>
      <c r="T3698" t="s">
        <v>23123</v>
      </c>
      <c r="U3698">
        <f t="shared" si="57"/>
        <v>756493</v>
      </c>
    </row>
    <row r="3699" spans="1:21" x14ac:dyDescent="0.2">
      <c r="A3699" t="s">
        <v>18094</v>
      </c>
      <c r="B3699" t="s">
        <v>13385</v>
      </c>
      <c r="C3699">
        <v>3520005</v>
      </c>
      <c r="D3699" t="s">
        <v>18096</v>
      </c>
      <c r="E3699" t="s">
        <v>6506</v>
      </c>
      <c r="F3699" t="s">
        <v>6402</v>
      </c>
      <c r="G3699">
        <v>992</v>
      </c>
      <c r="H3699">
        <v>34096</v>
      </c>
      <c r="I3699">
        <v>0</v>
      </c>
      <c r="J3699">
        <v>0</v>
      </c>
      <c r="K3699">
        <v>0</v>
      </c>
      <c r="L3699" t="s">
        <v>6409</v>
      </c>
      <c r="M3699">
        <v>2018</v>
      </c>
      <c r="N3699" t="s">
        <v>1463</v>
      </c>
      <c r="O3699">
        <v>8</v>
      </c>
      <c r="P3699">
        <v>1</v>
      </c>
      <c r="Q3699" t="s">
        <v>15830</v>
      </c>
      <c r="R3699" t="s">
        <v>7734</v>
      </c>
      <c r="S3699" t="s">
        <v>7734</v>
      </c>
      <c r="T3699" t="s">
        <v>23124</v>
      </c>
      <c r="U3699">
        <f t="shared" si="57"/>
        <v>756493</v>
      </c>
    </row>
    <row r="3700" spans="1:21" x14ac:dyDescent="0.2">
      <c r="A3700" t="s">
        <v>18094</v>
      </c>
      <c r="B3700" t="s">
        <v>13385</v>
      </c>
      <c r="C3700">
        <v>3520005</v>
      </c>
      <c r="D3700" t="s">
        <v>7144</v>
      </c>
      <c r="E3700" t="s">
        <v>6574</v>
      </c>
      <c r="F3700" t="s">
        <v>6402</v>
      </c>
      <c r="G3700">
        <v>3122</v>
      </c>
      <c r="H3700">
        <v>34096</v>
      </c>
      <c r="I3700">
        <v>0</v>
      </c>
      <c r="J3700">
        <v>0</v>
      </c>
      <c r="K3700">
        <v>0</v>
      </c>
      <c r="L3700" t="s">
        <v>6409</v>
      </c>
      <c r="M3700">
        <v>2018</v>
      </c>
      <c r="N3700" t="s">
        <v>1463</v>
      </c>
      <c r="O3700">
        <v>8</v>
      </c>
      <c r="P3700">
        <v>1</v>
      </c>
      <c r="Q3700" t="s">
        <v>15830</v>
      </c>
      <c r="R3700" t="s">
        <v>7734</v>
      </c>
      <c r="S3700" t="s">
        <v>7734</v>
      </c>
      <c r="T3700" t="s">
        <v>23125</v>
      </c>
      <c r="U3700">
        <f t="shared" si="57"/>
        <v>756493</v>
      </c>
    </row>
    <row r="3701" spans="1:21" x14ac:dyDescent="0.2">
      <c r="A3701" t="s">
        <v>18094</v>
      </c>
      <c r="B3701" t="s">
        <v>13385</v>
      </c>
      <c r="C3701">
        <v>3520005</v>
      </c>
      <c r="D3701" t="s">
        <v>15755</v>
      </c>
      <c r="E3701" t="s">
        <v>15756</v>
      </c>
      <c r="F3701" t="s">
        <v>6402</v>
      </c>
      <c r="G3701">
        <v>5253</v>
      </c>
      <c r="H3701">
        <v>34096</v>
      </c>
      <c r="I3701">
        <v>0</v>
      </c>
      <c r="J3701">
        <v>0</v>
      </c>
      <c r="K3701">
        <v>0</v>
      </c>
      <c r="L3701" t="s">
        <v>6409</v>
      </c>
      <c r="M3701">
        <v>2018</v>
      </c>
      <c r="N3701" t="s">
        <v>1463</v>
      </c>
      <c r="O3701">
        <v>8</v>
      </c>
      <c r="P3701">
        <v>1</v>
      </c>
      <c r="Q3701" t="s">
        <v>15830</v>
      </c>
      <c r="R3701" t="s">
        <v>7734</v>
      </c>
      <c r="S3701" t="s">
        <v>7734</v>
      </c>
      <c r="T3701" t="s">
        <v>23126</v>
      </c>
      <c r="U3701">
        <f t="shared" si="57"/>
        <v>756493</v>
      </c>
    </row>
    <row r="3702" spans="1:21" x14ac:dyDescent="0.2">
      <c r="A3702" t="s">
        <v>18094</v>
      </c>
      <c r="B3702" t="s">
        <v>13385</v>
      </c>
      <c r="C3702">
        <v>3520005</v>
      </c>
      <c r="D3702" t="s">
        <v>6459</v>
      </c>
      <c r="E3702" t="s">
        <v>13544</v>
      </c>
      <c r="F3702" t="s">
        <v>6402</v>
      </c>
      <c r="G3702">
        <v>14094</v>
      </c>
      <c r="H3702">
        <v>34096</v>
      </c>
      <c r="I3702">
        <v>0</v>
      </c>
      <c r="J3702">
        <v>1</v>
      </c>
      <c r="K3702">
        <v>0</v>
      </c>
      <c r="L3702" t="s">
        <v>6403</v>
      </c>
      <c r="M3702">
        <v>2018</v>
      </c>
      <c r="N3702" t="s">
        <v>1463</v>
      </c>
      <c r="O3702">
        <v>8</v>
      </c>
      <c r="P3702">
        <v>1</v>
      </c>
      <c r="Q3702" t="s">
        <v>15830</v>
      </c>
      <c r="R3702" t="s">
        <v>7734</v>
      </c>
      <c r="S3702" t="s">
        <v>7734</v>
      </c>
      <c r="T3702" t="s">
        <v>5885</v>
      </c>
      <c r="U3702">
        <f t="shared" si="57"/>
        <v>756493</v>
      </c>
    </row>
    <row r="3703" spans="1:21" x14ac:dyDescent="0.2">
      <c r="A3703" t="s">
        <v>18094</v>
      </c>
      <c r="B3703" t="s">
        <v>13385</v>
      </c>
      <c r="C3703">
        <v>3520005</v>
      </c>
      <c r="D3703" t="s">
        <v>7262</v>
      </c>
      <c r="E3703" t="s">
        <v>11440</v>
      </c>
      <c r="F3703" t="s">
        <v>6402</v>
      </c>
      <c r="G3703">
        <v>210</v>
      </c>
      <c r="H3703">
        <v>34096</v>
      </c>
      <c r="I3703">
        <v>0</v>
      </c>
      <c r="J3703">
        <v>0</v>
      </c>
      <c r="K3703">
        <v>0</v>
      </c>
      <c r="L3703" t="s">
        <v>6403</v>
      </c>
      <c r="M3703">
        <v>2018</v>
      </c>
      <c r="N3703" t="s">
        <v>1463</v>
      </c>
      <c r="O3703">
        <v>8</v>
      </c>
      <c r="P3703">
        <v>1</v>
      </c>
      <c r="Q3703" t="s">
        <v>15830</v>
      </c>
      <c r="R3703" t="s">
        <v>7734</v>
      </c>
      <c r="S3703" t="s">
        <v>7734</v>
      </c>
      <c r="T3703" t="s">
        <v>23127</v>
      </c>
      <c r="U3703">
        <f t="shared" si="57"/>
        <v>756493</v>
      </c>
    </row>
    <row r="3704" spans="1:21" x14ac:dyDescent="0.2">
      <c r="A3704" t="s">
        <v>18094</v>
      </c>
      <c r="B3704" t="s">
        <v>13385</v>
      </c>
      <c r="C3704">
        <v>3520005</v>
      </c>
      <c r="D3704" t="s">
        <v>8175</v>
      </c>
      <c r="E3704" t="s">
        <v>18097</v>
      </c>
      <c r="F3704" t="s">
        <v>6402</v>
      </c>
      <c r="G3704">
        <v>134</v>
      </c>
      <c r="H3704">
        <v>34096</v>
      </c>
      <c r="I3704">
        <v>0</v>
      </c>
      <c r="J3704">
        <v>0</v>
      </c>
      <c r="K3704">
        <v>0</v>
      </c>
      <c r="L3704" t="s">
        <v>6403</v>
      </c>
      <c r="M3704">
        <v>2018</v>
      </c>
      <c r="N3704" t="s">
        <v>1463</v>
      </c>
      <c r="O3704">
        <v>8</v>
      </c>
      <c r="P3704">
        <v>1</v>
      </c>
      <c r="Q3704" t="s">
        <v>15830</v>
      </c>
      <c r="R3704" t="s">
        <v>7734</v>
      </c>
      <c r="S3704" t="s">
        <v>7734</v>
      </c>
      <c r="T3704" t="s">
        <v>23128</v>
      </c>
      <c r="U3704">
        <f t="shared" si="57"/>
        <v>756493</v>
      </c>
    </row>
    <row r="3705" spans="1:21" x14ac:dyDescent="0.2">
      <c r="A3705" t="s">
        <v>18094</v>
      </c>
      <c r="B3705" t="s">
        <v>13385</v>
      </c>
      <c r="C3705">
        <v>3520005</v>
      </c>
      <c r="D3705" t="s">
        <v>7549</v>
      </c>
      <c r="E3705" t="s">
        <v>15732</v>
      </c>
      <c r="F3705" t="s">
        <v>6402</v>
      </c>
      <c r="G3705">
        <v>420</v>
      </c>
      <c r="H3705">
        <v>34096</v>
      </c>
      <c r="I3705">
        <v>0</v>
      </c>
      <c r="J3705">
        <v>0</v>
      </c>
      <c r="K3705">
        <v>0</v>
      </c>
      <c r="L3705" t="s">
        <v>6403</v>
      </c>
      <c r="M3705">
        <v>2018</v>
      </c>
      <c r="N3705" t="s">
        <v>1463</v>
      </c>
      <c r="O3705">
        <v>8</v>
      </c>
      <c r="P3705">
        <v>1</v>
      </c>
      <c r="Q3705" t="s">
        <v>15830</v>
      </c>
      <c r="R3705" t="s">
        <v>7734</v>
      </c>
      <c r="S3705" t="s">
        <v>7734</v>
      </c>
      <c r="T3705" t="s">
        <v>23129</v>
      </c>
      <c r="U3705">
        <f t="shared" si="57"/>
        <v>756493</v>
      </c>
    </row>
    <row r="3706" spans="1:21" x14ac:dyDescent="0.2">
      <c r="A3706" t="s">
        <v>18094</v>
      </c>
      <c r="B3706" t="s">
        <v>13385</v>
      </c>
      <c r="C3706">
        <v>3520005</v>
      </c>
      <c r="D3706" t="s">
        <v>6738</v>
      </c>
      <c r="E3706" t="s">
        <v>15737</v>
      </c>
      <c r="F3706" t="s">
        <v>6402</v>
      </c>
      <c r="G3706">
        <v>72</v>
      </c>
      <c r="H3706">
        <v>34096</v>
      </c>
      <c r="I3706">
        <v>0</v>
      </c>
      <c r="J3706">
        <v>0</v>
      </c>
      <c r="K3706">
        <v>0</v>
      </c>
      <c r="L3706" t="s">
        <v>6403</v>
      </c>
      <c r="M3706">
        <v>2018</v>
      </c>
      <c r="N3706" t="s">
        <v>1463</v>
      </c>
      <c r="O3706">
        <v>8</v>
      </c>
      <c r="P3706">
        <v>1</v>
      </c>
      <c r="Q3706" t="s">
        <v>15830</v>
      </c>
      <c r="R3706" t="s">
        <v>7734</v>
      </c>
      <c r="S3706" t="s">
        <v>7734</v>
      </c>
      <c r="T3706" t="s">
        <v>23130</v>
      </c>
      <c r="U3706">
        <f t="shared" si="57"/>
        <v>756493</v>
      </c>
    </row>
    <row r="3707" spans="1:21" x14ac:dyDescent="0.2">
      <c r="A3707" t="s">
        <v>18098</v>
      </c>
      <c r="B3707" t="s">
        <v>13385</v>
      </c>
      <c r="C3707">
        <v>3520005</v>
      </c>
      <c r="D3707" t="s">
        <v>13684</v>
      </c>
      <c r="E3707" t="s">
        <v>15720</v>
      </c>
      <c r="F3707" t="s">
        <v>6402</v>
      </c>
      <c r="G3707">
        <v>26219</v>
      </c>
      <c r="H3707">
        <v>31355</v>
      </c>
      <c r="I3707">
        <v>1</v>
      </c>
      <c r="J3707">
        <v>1</v>
      </c>
      <c r="K3707">
        <v>0</v>
      </c>
      <c r="L3707" t="s">
        <v>6409</v>
      </c>
      <c r="M3707">
        <v>2018</v>
      </c>
      <c r="N3707" t="s">
        <v>1463</v>
      </c>
      <c r="O3707">
        <v>9</v>
      </c>
      <c r="P3707">
        <v>1</v>
      </c>
      <c r="Q3707" t="s">
        <v>15830</v>
      </c>
      <c r="R3707" t="s">
        <v>7734</v>
      </c>
      <c r="S3707" t="s">
        <v>7734</v>
      </c>
      <c r="T3707" t="s">
        <v>23131</v>
      </c>
      <c r="U3707">
        <f t="shared" si="57"/>
        <v>756493</v>
      </c>
    </row>
    <row r="3708" spans="1:21" x14ac:dyDescent="0.2">
      <c r="A3708" t="s">
        <v>18098</v>
      </c>
      <c r="B3708" t="s">
        <v>13385</v>
      </c>
      <c r="C3708">
        <v>3520005</v>
      </c>
      <c r="D3708" t="s">
        <v>6411</v>
      </c>
      <c r="E3708" t="s">
        <v>18099</v>
      </c>
      <c r="F3708" t="s">
        <v>6402</v>
      </c>
      <c r="G3708">
        <v>1114</v>
      </c>
      <c r="H3708">
        <v>31355</v>
      </c>
      <c r="I3708">
        <v>0</v>
      </c>
      <c r="J3708">
        <v>0</v>
      </c>
      <c r="K3708">
        <v>0</v>
      </c>
      <c r="L3708" t="s">
        <v>6403</v>
      </c>
      <c r="M3708">
        <v>2018</v>
      </c>
      <c r="N3708" t="s">
        <v>1463</v>
      </c>
      <c r="O3708">
        <v>9</v>
      </c>
      <c r="P3708">
        <v>1</v>
      </c>
      <c r="Q3708" t="s">
        <v>15830</v>
      </c>
      <c r="R3708" t="s">
        <v>7734</v>
      </c>
      <c r="S3708" t="s">
        <v>7734</v>
      </c>
      <c r="T3708" t="s">
        <v>23132</v>
      </c>
      <c r="U3708">
        <f t="shared" si="57"/>
        <v>756493</v>
      </c>
    </row>
    <row r="3709" spans="1:21" x14ac:dyDescent="0.2">
      <c r="A3709" t="s">
        <v>18098</v>
      </c>
      <c r="B3709" t="s">
        <v>13385</v>
      </c>
      <c r="C3709">
        <v>3520005</v>
      </c>
      <c r="D3709" t="s">
        <v>18100</v>
      </c>
      <c r="E3709" t="s">
        <v>7105</v>
      </c>
      <c r="F3709" t="s">
        <v>6402</v>
      </c>
      <c r="G3709">
        <v>2804</v>
      </c>
      <c r="H3709">
        <v>31355</v>
      </c>
      <c r="I3709">
        <v>0</v>
      </c>
      <c r="J3709">
        <v>0</v>
      </c>
      <c r="K3709">
        <v>0</v>
      </c>
      <c r="L3709" t="s">
        <v>6403</v>
      </c>
      <c r="M3709">
        <v>2018</v>
      </c>
      <c r="N3709" t="s">
        <v>1463</v>
      </c>
      <c r="O3709">
        <v>9</v>
      </c>
      <c r="P3709">
        <v>1</v>
      </c>
      <c r="Q3709" t="s">
        <v>15830</v>
      </c>
      <c r="R3709" t="s">
        <v>7734</v>
      </c>
      <c r="S3709" t="s">
        <v>7734</v>
      </c>
      <c r="T3709" t="s">
        <v>23133</v>
      </c>
      <c r="U3709">
        <f t="shared" si="57"/>
        <v>756493</v>
      </c>
    </row>
    <row r="3710" spans="1:21" x14ac:dyDescent="0.2">
      <c r="A3710" t="s">
        <v>18098</v>
      </c>
      <c r="B3710" t="s">
        <v>13385</v>
      </c>
      <c r="C3710">
        <v>3520005</v>
      </c>
      <c r="D3710" t="s">
        <v>6405</v>
      </c>
      <c r="E3710" t="s">
        <v>6887</v>
      </c>
      <c r="F3710" t="s">
        <v>6402</v>
      </c>
      <c r="G3710">
        <v>1218</v>
      </c>
      <c r="H3710">
        <v>31355</v>
      </c>
      <c r="I3710">
        <v>0</v>
      </c>
      <c r="J3710">
        <v>0</v>
      </c>
      <c r="K3710">
        <v>0</v>
      </c>
      <c r="L3710" t="s">
        <v>6403</v>
      </c>
      <c r="M3710">
        <v>2018</v>
      </c>
      <c r="N3710" t="s">
        <v>1463</v>
      </c>
      <c r="O3710">
        <v>9</v>
      </c>
      <c r="P3710">
        <v>1</v>
      </c>
      <c r="Q3710" t="s">
        <v>15830</v>
      </c>
      <c r="R3710" t="s">
        <v>7734</v>
      </c>
      <c r="S3710" t="s">
        <v>7734</v>
      </c>
      <c r="T3710" t="s">
        <v>23134</v>
      </c>
      <c r="U3710">
        <f t="shared" si="57"/>
        <v>756493</v>
      </c>
    </row>
    <row r="3711" spans="1:21" x14ac:dyDescent="0.2">
      <c r="A3711" t="s">
        <v>18101</v>
      </c>
      <c r="B3711" t="s">
        <v>13385</v>
      </c>
      <c r="C3711">
        <v>3520005</v>
      </c>
      <c r="D3711" t="s">
        <v>18102</v>
      </c>
      <c r="E3711" t="s">
        <v>18103</v>
      </c>
      <c r="F3711" t="s">
        <v>6402</v>
      </c>
      <c r="G3711">
        <v>2882</v>
      </c>
      <c r="H3711">
        <v>756493</v>
      </c>
      <c r="I3711">
        <v>0</v>
      </c>
      <c r="J3711">
        <v>0</v>
      </c>
      <c r="K3711">
        <v>0</v>
      </c>
      <c r="L3711" t="s">
        <v>6409</v>
      </c>
      <c r="M3711">
        <v>2018</v>
      </c>
      <c r="N3711" t="s">
        <v>6404</v>
      </c>
      <c r="O3711">
        <v>99</v>
      </c>
      <c r="P3711">
        <v>1</v>
      </c>
      <c r="Q3711" t="s">
        <v>15830</v>
      </c>
      <c r="R3711" t="s">
        <v>7734</v>
      </c>
      <c r="S3711" t="s">
        <v>7734</v>
      </c>
      <c r="T3711" t="s">
        <v>23135</v>
      </c>
      <c r="U3711">
        <f t="shared" si="57"/>
        <v>756493</v>
      </c>
    </row>
    <row r="3712" spans="1:21" x14ac:dyDescent="0.2">
      <c r="A3712" t="s">
        <v>18101</v>
      </c>
      <c r="B3712" t="s">
        <v>13385</v>
      </c>
      <c r="C3712">
        <v>3520005</v>
      </c>
      <c r="D3712" t="s">
        <v>6525</v>
      </c>
      <c r="E3712" t="s">
        <v>13592</v>
      </c>
      <c r="F3712" t="s">
        <v>6402</v>
      </c>
      <c r="G3712">
        <v>4765</v>
      </c>
      <c r="H3712">
        <v>756493</v>
      </c>
      <c r="I3712">
        <v>0</v>
      </c>
      <c r="J3712">
        <v>0</v>
      </c>
      <c r="K3712">
        <v>0</v>
      </c>
      <c r="L3712" t="s">
        <v>6409</v>
      </c>
      <c r="M3712">
        <v>2018</v>
      </c>
      <c r="N3712" t="s">
        <v>6404</v>
      </c>
      <c r="O3712">
        <v>99</v>
      </c>
      <c r="P3712">
        <v>1</v>
      </c>
      <c r="Q3712" t="s">
        <v>15830</v>
      </c>
      <c r="R3712" t="s">
        <v>7734</v>
      </c>
      <c r="S3712" t="s">
        <v>7734</v>
      </c>
      <c r="T3712" t="s">
        <v>1328</v>
      </c>
      <c r="U3712">
        <f t="shared" si="57"/>
        <v>756493</v>
      </c>
    </row>
    <row r="3713" spans="1:21" x14ac:dyDescent="0.2">
      <c r="A3713" t="s">
        <v>18101</v>
      </c>
      <c r="B3713" t="s">
        <v>13385</v>
      </c>
      <c r="C3713">
        <v>3520005</v>
      </c>
      <c r="D3713" t="s">
        <v>6499</v>
      </c>
      <c r="E3713" t="s">
        <v>6500</v>
      </c>
      <c r="F3713" t="s">
        <v>6402</v>
      </c>
      <c r="G3713">
        <v>15222</v>
      </c>
      <c r="H3713">
        <v>756493</v>
      </c>
      <c r="I3713">
        <v>0</v>
      </c>
      <c r="J3713">
        <v>0</v>
      </c>
      <c r="K3713">
        <v>0</v>
      </c>
      <c r="L3713" t="s">
        <v>6409</v>
      </c>
      <c r="M3713">
        <v>2018</v>
      </c>
      <c r="N3713" t="s">
        <v>6404</v>
      </c>
      <c r="O3713">
        <v>99</v>
      </c>
      <c r="P3713">
        <v>1</v>
      </c>
      <c r="Q3713" t="s">
        <v>15830</v>
      </c>
      <c r="R3713" t="s">
        <v>7734</v>
      </c>
      <c r="S3713" t="s">
        <v>7734</v>
      </c>
      <c r="T3713" t="s">
        <v>23136</v>
      </c>
      <c r="U3713">
        <f t="shared" si="57"/>
        <v>756493</v>
      </c>
    </row>
    <row r="3714" spans="1:21" x14ac:dyDescent="0.2">
      <c r="A3714" t="s">
        <v>18101</v>
      </c>
      <c r="B3714" t="s">
        <v>13385</v>
      </c>
      <c r="C3714">
        <v>3520005</v>
      </c>
      <c r="D3714" t="s">
        <v>7367</v>
      </c>
      <c r="E3714" t="s">
        <v>18104</v>
      </c>
      <c r="F3714" t="s">
        <v>6402</v>
      </c>
      <c r="G3714">
        <v>25667</v>
      </c>
      <c r="H3714">
        <v>756493</v>
      </c>
      <c r="I3714">
        <v>0</v>
      </c>
      <c r="J3714">
        <v>0</v>
      </c>
      <c r="K3714">
        <v>0</v>
      </c>
      <c r="L3714" t="s">
        <v>6409</v>
      </c>
      <c r="M3714">
        <v>2018</v>
      </c>
      <c r="N3714" t="s">
        <v>6404</v>
      </c>
      <c r="O3714">
        <v>99</v>
      </c>
      <c r="P3714">
        <v>1</v>
      </c>
      <c r="Q3714" t="s">
        <v>15830</v>
      </c>
      <c r="R3714" t="s">
        <v>7734</v>
      </c>
      <c r="S3714" t="s">
        <v>7734</v>
      </c>
      <c r="T3714" t="s">
        <v>23137</v>
      </c>
      <c r="U3714">
        <f t="shared" ref="U3714:U3777" si="58">_xlfn.MAXIFS($H$2:$H$6695, $C$2:$C$6695,C3714)</f>
        <v>756493</v>
      </c>
    </row>
    <row r="3715" spans="1:21" x14ac:dyDescent="0.2">
      <c r="A3715" t="s">
        <v>18101</v>
      </c>
      <c r="B3715" t="s">
        <v>13385</v>
      </c>
      <c r="C3715">
        <v>3520005</v>
      </c>
      <c r="D3715" t="s">
        <v>6656</v>
      </c>
      <c r="E3715" t="s">
        <v>18105</v>
      </c>
      <c r="F3715" t="s">
        <v>6402</v>
      </c>
      <c r="G3715">
        <v>178193</v>
      </c>
      <c r="H3715">
        <v>756493</v>
      </c>
      <c r="I3715">
        <v>0</v>
      </c>
      <c r="J3715">
        <v>0</v>
      </c>
      <c r="K3715">
        <v>0</v>
      </c>
      <c r="L3715" t="s">
        <v>6409</v>
      </c>
      <c r="M3715">
        <v>2018</v>
      </c>
      <c r="N3715" t="s">
        <v>6404</v>
      </c>
      <c r="O3715">
        <v>99</v>
      </c>
      <c r="P3715">
        <v>1</v>
      </c>
      <c r="Q3715" t="s">
        <v>15830</v>
      </c>
      <c r="R3715" t="s">
        <v>7734</v>
      </c>
      <c r="S3715" t="s">
        <v>7734</v>
      </c>
      <c r="T3715" t="s">
        <v>23138</v>
      </c>
      <c r="U3715">
        <f t="shared" si="58"/>
        <v>756493</v>
      </c>
    </row>
    <row r="3716" spans="1:21" x14ac:dyDescent="0.2">
      <c r="A3716" t="s">
        <v>18101</v>
      </c>
      <c r="B3716" t="s">
        <v>13385</v>
      </c>
      <c r="C3716">
        <v>3520005</v>
      </c>
      <c r="D3716" t="s">
        <v>15780</v>
      </c>
      <c r="E3716" t="s">
        <v>18106</v>
      </c>
      <c r="F3716" t="s">
        <v>6402</v>
      </c>
      <c r="G3716">
        <v>1280</v>
      </c>
      <c r="H3716">
        <v>756493</v>
      </c>
      <c r="I3716">
        <v>0</v>
      </c>
      <c r="J3716">
        <v>0</v>
      </c>
      <c r="K3716">
        <v>0</v>
      </c>
      <c r="L3716" t="s">
        <v>6409</v>
      </c>
      <c r="M3716">
        <v>2018</v>
      </c>
      <c r="N3716" t="s">
        <v>6404</v>
      </c>
      <c r="O3716">
        <v>99</v>
      </c>
      <c r="P3716">
        <v>1</v>
      </c>
      <c r="Q3716" t="s">
        <v>15830</v>
      </c>
      <c r="R3716" t="s">
        <v>7734</v>
      </c>
      <c r="S3716" t="s">
        <v>7734</v>
      </c>
      <c r="T3716" t="s">
        <v>23139</v>
      </c>
      <c r="U3716">
        <f t="shared" si="58"/>
        <v>756493</v>
      </c>
    </row>
    <row r="3717" spans="1:21" x14ac:dyDescent="0.2">
      <c r="A3717" t="s">
        <v>18101</v>
      </c>
      <c r="B3717" t="s">
        <v>13385</v>
      </c>
      <c r="C3717">
        <v>3520005</v>
      </c>
      <c r="D3717" t="s">
        <v>6548</v>
      </c>
      <c r="E3717" t="s">
        <v>15767</v>
      </c>
      <c r="F3717" t="s">
        <v>6402</v>
      </c>
      <c r="G3717">
        <v>2782</v>
      </c>
      <c r="H3717">
        <v>756493</v>
      </c>
      <c r="I3717">
        <v>0</v>
      </c>
      <c r="J3717">
        <v>0</v>
      </c>
      <c r="K3717">
        <v>0</v>
      </c>
      <c r="L3717" t="s">
        <v>6403</v>
      </c>
      <c r="M3717">
        <v>2018</v>
      </c>
      <c r="N3717" t="s">
        <v>6404</v>
      </c>
      <c r="O3717">
        <v>99</v>
      </c>
      <c r="P3717">
        <v>1</v>
      </c>
      <c r="Q3717" t="s">
        <v>15830</v>
      </c>
      <c r="R3717" t="s">
        <v>7734</v>
      </c>
      <c r="S3717" t="s">
        <v>7734</v>
      </c>
      <c r="T3717" t="s">
        <v>23140</v>
      </c>
      <c r="U3717">
        <f t="shared" si="58"/>
        <v>756493</v>
      </c>
    </row>
    <row r="3718" spans="1:21" x14ac:dyDescent="0.2">
      <c r="A3718" t="s">
        <v>18101</v>
      </c>
      <c r="B3718" t="s">
        <v>13385</v>
      </c>
      <c r="C3718">
        <v>3520005</v>
      </c>
      <c r="D3718" t="s">
        <v>9407</v>
      </c>
      <c r="E3718" t="s">
        <v>13589</v>
      </c>
      <c r="F3718" t="s">
        <v>6402</v>
      </c>
      <c r="G3718">
        <v>1971</v>
      </c>
      <c r="H3718">
        <v>756493</v>
      </c>
      <c r="I3718">
        <v>0</v>
      </c>
      <c r="J3718">
        <v>0</v>
      </c>
      <c r="K3718">
        <v>0</v>
      </c>
      <c r="L3718" t="s">
        <v>6403</v>
      </c>
      <c r="M3718">
        <v>2018</v>
      </c>
      <c r="N3718" t="s">
        <v>6404</v>
      </c>
      <c r="O3718">
        <v>99</v>
      </c>
      <c r="P3718">
        <v>1</v>
      </c>
      <c r="Q3718" t="s">
        <v>15830</v>
      </c>
      <c r="R3718" t="s">
        <v>7734</v>
      </c>
      <c r="S3718" t="s">
        <v>7734</v>
      </c>
      <c r="T3718" t="s">
        <v>1325</v>
      </c>
      <c r="U3718">
        <f t="shared" si="58"/>
        <v>756493</v>
      </c>
    </row>
    <row r="3719" spans="1:21" x14ac:dyDescent="0.2">
      <c r="A3719" t="s">
        <v>18101</v>
      </c>
      <c r="B3719" t="s">
        <v>13385</v>
      </c>
      <c r="C3719">
        <v>3520005</v>
      </c>
      <c r="D3719" t="s">
        <v>6609</v>
      </c>
      <c r="E3719" t="s">
        <v>18107</v>
      </c>
      <c r="F3719" t="s">
        <v>6402</v>
      </c>
      <c r="G3719">
        <v>1275</v>
      </c>
      <c r="H3719">
        <v>756493</v>
      </c>
      <c r="I3719">
        <v>0</v>
      </c>
      <c r="J3719">
        <v>0</v>
      </c>
      <c r="K3719">
        <v>0</v>
      </c>
      <c r="L3719" t="s">
        <v>6403</v>
      </c>
      <c r="M3719">
        <v>2018</v>
      </c>
      <c r="N3719" t="s">
        <v>6404</v>
      </c>
      <c r="O3719">
        <v>99</v>
      </c>
      <c r="P3719">
        <v>1</v>
      </c>
      <c r="Q3719" t="s">
        <v>15830</v>
      </c>
      <c r="R3719" t="s">
        <v>7734</v>
      </c>
      <c r="S3719" t="s">
        <v>7734</v>
      </c>
      <c r="T3719" t="s">
        <v>23141</v>
      </c>
      <c r="U3719">
        <f t="shared" si="58"/>
        <v>756493</v>
      </c>
    </row>
    <row r="3720" spans="1:21" x14ac:dyDescent="0.2">
      <c r="A3720" t="s">
        <v>18101</v>
      </c>
      <c r="B3720" t="s">
        <v>13385</v>
      </c>
      <c r="C3720">
        <v>3520005</v>
      </c>
      <c r="D3720" t="s">
        <v>7007</v>
      </c>
      <c r="E3720" t="s">
        <v>10534</v>
      </c>
      <c r="F3720" t="s">
        <v>6402</v>
      </c>
      <c r="G3720">
        <v>4518</v>
      </c>
      <c r="H3720">
        <v>756493</v>
      </c>
      <c r="I3720">
        <v>0</v>
      </c>
      <c r="J3720">
        <v>0</v>
      </c>
      <c r="K3720">
        <v>0</v>
      </c>
      <c r="L3720" t="s">
        <v>6403</v>
      </c>
      <c r="M3720">
        <v>2018</v>
      </c>
      <c r="N3720" t="s">
        <v>6404</v>
      </c>
      <c r="O3720">
        <v>99</v>
      </c>
      <c r="P3720">
        <v>1</v>
      </c>
      <c r="Q3720" t="s">
        <v>15830</v>
      </c>
      <c r="R3720" t="s">
        <v>7734</v>
      </c>
      <c r="S3720" t="s">
        <v>7734</v>
      </c>
      <c r="T3720" t="s">
        <v>23142</v>
      </c>
      <c r="U3720">
        <f t="shared" si="58"/>
        <v>756493</v>
      </c>
    </row>
    <row r="3721" spans="1:21" x14ac:dyDescent="0.2">
      <c r="A3721" t="s">
        <v>18101</v>
      </c>
      <c r="B3721" t="s">
        <v>13385</v>
      </c>
      <c r="C3721">
        <v>3520005</v>
      </c>
      <c r="D3721" t="s">
        <v>8643</v>
      </c>
      <c r="E3721" t="s">
        <v>13423</v>
      </c>
      <c r="F3721" t="s">
        <v>6402</v>
      </c>
      <c r="G3721">
        <v>1751</v>
      </c>
      <c r="H3721">
        <v>756493</v>
      </c>
      <c r="I3721">
        <v>0</v>
      </c>
      <c r="J3721">
        <v>0</v>
      </c>
      <c r="K3721">
        <v>0</v>
      </c>
      <c r="L3721" t="s">
        <v>6403</v>
      </c>
      <c r="M3721">
        <v>2018</v>
      </c>
      <c r="N3721" t="s">
        <v>6404</v>
      </c>
      <c r="O3721">
        <v>99</v>
      </c>
      <c r="P3721">
        <v>1</v>
      </c>
      <c r="Q3721" t="s">
        <v>15830</v>
      </c>
      <c r="R3721" t="s">
        <v>7734</v>
      </c>
      <c r="S3721" t="s">
        <v>7734</v>
      </c>
      <c r="T3721" t="s">
        <v>20312</v>
      </c>
      <c r="U3721">
        <f t="shared" si="58"/>
        <v>756493</v>
      </c>
    </row>
    <row r="3722" spans="1:21" x14ac:dyDescent="0.2">
      <c r="A3722" t="s">
        <v>18101</v>
      </c>
      <c r="B3722" t="s">
        <v>13385</v>
      </c>
      <c r="C3722">
        <v>3520005</v>
      </c>
      <c r="D3722" t="s">
        <v>6485</v>
      </c>
      <c r="E3722" t="s">
        <v>8448</v>
      </c>
      <c r="F3722" t="s">
        <v>6402</v>
      </c>
      <c r="G3722">
        <v>3853</v>
      </c>
      <c r="H3722">
        <v>756493</v>
      </c>
      <c r="I3722">
        <v>0</v>
      </c>
      <c r="J3722">
        <v>0</v>
      </c>
      <c r="K3722">
        <v>0</v>
      </c>
      <c r="L3722" t="s">
        <v>6403</v>
      </c>
      <c r="M3722">
        <v>2018</v>
      </c>
      <c r="N3722" t="s">
        <v>6404</v>
      </c>
      <c r="O3722">
        <v>99</v>
      </c>
      <c r="P3722">
        <v>1</v>
      </c>
      <c r="Q3722" t="s">
        <v>15830</v>
      </c>
      <c r="R3722" t="s">
        <v>7734</v>
      </c>
      <c r="S3722" t="s">
        <v>7734</v>
      </c>
      <c r="T3722" t="s">
        <v>1327</v>
      </c>
      <c r="U3722">
        <f t="shared" si="58"/>
        <v>756493</v>
      </c>
    </row>
    <row r="3723" spans="1:21" x14ac:dyDescent="0.2">
      <c r="A3723" t="s">
        <v>18101</v>
      </c>
      <c r="B3723" t="s">
        <v>13385</v>
      </c>
      <c r="C3723">
        <v>3520005</v>
      </c>
      <c r="D3723" t="s">
        <v>6459</v>
      </c>
      <c r="E3723" t="s">
        <v>15778</v>
      </c>
      <c r="F3723" t="s">
        <v>6402</v>
      </c>
      <c r="G3723">
        <v>1940</v>
      </c>
      <c r="H3723">
        <v>756493</v>
      </c>
      <c r="I3723">
        <v>0</v>
      </c>
      <c r="J3723">
        <v>0</v>
      </c>
      <c r="K3723">
        <v>0</v>
      </c>
      <c r="L3723" t="s">
        <v>6403</v>
      </c>
      <c r="M3723">
        <v>2018</v>
      </c>
      <c r="N3723" t="s">
        <v>6404</v>
      </c>
      <c r="O3723">
        <v>99</v>
      </c>
      <c r="P3723">
        <v>1</v>
      </c>
      <c r="Q3723" t="s">
        <v>15830</v>
      </c>
      <c r="R3723" t="s">
        <v>7734</v>
      </c>
      <c r="S3723" t="s">
        <v>7734</v>
      </c>
      <c r="T3723" t="s">
        <v>23143</v>
      </c>
      <c r="U3723">
        <f t="shared" si="58"/>
        <v>756493</v>
      </c>
    </row>
    <row r="3724" spans="1:21" x14ac:dyDescent="0.2">
      <c r="A3724" t="s">
        <v>18101</v>
      </c>
      <c r="B3724" t="s">
        <v>13385</v>
      </c>
      <c r="C3724">
        <v>3520005</v>
      </c>
      <c r="D3724" t="s">
        <v>18108</v>
      </c>
      <c r="E3724" t="s">
        <v>18109</v>
      </c>
      <c r="F3724" t="s">
        <v>6402</v>
      </c>
      <c r="G3724">
        <v>565</v>
      </c>
      <c r="H3724">
        <v>756493</v>
      </c>
      <c r="I3724">
        <v>0</v>
      </c>
      <c r="J3724">
        <v>0</v>
      </c>
      <c r="K3724">
        <v>0</v>
      </c>
      <c r="L3724" t="s">
        <v>6403</v>
      </c>
      <c r="M3724">
        <v>2018</v>
      </c>
      <c r="N3724" t="s">
        <v>6404</v>
      </c>
      <c r="O3724">
        <v>99</v>
      </c>
      <c r="P3724">
        <v>1</v>
      </c>
      <c r="Q3724" t="s">
        <v>15830</v>
      </c>
      <c r="R3724" t="s">
        <v>7734</v>
      </c>
      <c r="S3724" t="s">
        <v>7734</v>
      </c>
      <c r="T3724" t="s">
        <v>23144</v>
      </c>
      <c r="U3724">
        <f t="shared" si="58"/>
        <v>756493</v>
      </c>
    </row>
    <row r="3725" spans="1:21" x14ac:dyDescent="0.2">
      <c r="A3725" t="s">
        <v>18101</v>
      </c>
      <c r="B3725" t="s">
        <v>13385</v>
      </c>
      <c r="C3725">
        <v>3520005</v>
      </c>
      <c r="D3725" t="s">
        <v>6609</v>
      </c>
      <c r="E3725" t="s">
        <v>12549</v>
      </c>
      <c r="F3725" t="s">
        <v>6402</v>
      </c>
      <c r="G3725">
        <v>1139</v>
      </c>
      <c r="H3725">
        <v>756493</v>
      </c>
      <c r="I3725">
        <v>0</v>
      </c>
      <c r="J3725">
        <v>0</v>
      </c>
      <c r="K3725">
        <v>0</v>
      </c>
      <c r="L3725" t="s">
        <v>6403</v>
      </c>
      <c r="M3725">
        <v>2018</v>
      </c>
      <c r="N3725" t="s">
        <v>6404</v>
      </c>
      <c r="O3725">
        <v>99</v>
      </c>
      <c r="P3725">
        <v>1</v>
      </c>
      <c r="Q3725" t="s">
        <v>15830</v>
      </c>
      <c r="R3725" t="s">
        <v>7734</v>
      </c>
      <c r="S3725" t="s">
        <v>7734</v>
      </c>
      <c r="T3725" t="s">
        <v>23145</v>
      </c>
      <c r="U3725">
        <f t="shared" si="58"/>
        <v>756493</v>
      </c>
    </row>
    <row r="3726" spans="1:21" x14ac:dyDescent="0.2">
      <c r="A3726" t="s">
        <v>18101</v>
      </c>
      <c r="B3726" t="s">
        <v>13385</v>
      </c>
      <c r="C3726">
        <v>3520005</v>
      </c>
      <c r="D3726" t="s">
        <v>18110</v>
      </c>
      <c r="E3726" t="s">
        <v>18111</v>
      </c>
      <c r="F3726" t="s">
        <v>6402</v>
      </c>
      <c r="G3726">
        <v>2307</v>
      </c>
      <c r="H3726">
        <v>756493</v>
      </c>
      <c r="I3726">
        <v>0</v>
      </c>
      <c r="J3726">
        <v>0</v>
      </c>
      <c r="K3726">
        <v>0</v>
      </c>
      <c r="L3726" t="s">
        <v>6403</v>
      </c>
      <c r="M3726">
        <v>2018</v>
      </c>
      <c r="N3726" t="s">
        <v>6404</v>
      </c>
      <c r="O3726">
        <v>99</v>
      </c>
      <c r="P3726">
        <v>1</v>
      </c>
      <c r="Q3726" t="s">
        <v>15830</v>
      </c>
      <c r="R3726" t="s">
        <v>7734</v>
      </c>
      <c r="S3726" t="s">
        <v>7734</v>
      </c>
      <c r="T3726" t="s">
        <v>23146</v>
      </c>
      <c r="U3726">
        <f t="shared" si="58"/>
        <v>756493</v>
      </c>
    </row>
    <row r="3727" spans="1:21" x14ac:dyDescent="0.2">
      <c r="A3727" t="s">
        <v>18101</v>
      </c>
      <c r="B3727" t="s">
        <v>13385</v>
      </c>
      <c r="C3727">
        <v>3520005</v>
      </c>
      <c r="D3727" t="s">
        <v>13600</v>
      </c>
      <c r="E3727" t="s">
        <v>13601</v>
      </c>
      <c r="F3727" t="s">
        <v>6402</v>
      </c>
      <c r="G3727">
        <v>3602</v>
      </c>
      <c r="H3727">
        <v>756493</v>
      </c>
      <c r="I3727">
        <v>0</v>
      </c>
      <c r="J3727">
        <v>0</v>
      </c>
      <c r="K3727">
        <v>0</v>
      </c>
      <c r="L3727" t="s">
        <v>6403</v>
      </c>
      <c r="M3727">
        <v>2018</v>
      </c>
      <c r="N3727" t="s">
        <v>6404</v>
      </c>
      <c r="O3727">
        <v>99</v>
      </c>
      <c r="P3727">
        <v>1</v>
      </c>
      <c r="Q3727" t="s">
        <v>15830</v>
      </c>
      <c r="R3727" t="s">
        <v>7734</v>
      </c>
      <c r="S3727" t="s">
        <v>7734</v>
      </c>
      <c r="T3727" t="s">
        <v>1335</v>
      </c>
      <c r="U3727">
        <f t="shared" si="58"/>
        <v>756493</v>
      </c>
    </row>
    <row r="3728" spans="1:21" x14ac:dyDescent="0.2">
      <c r="A3728" t="s">
        <v>18101</v>
      </c>
      <c r="B3728" t="s">
        <v>13385</v>
      </c>
      <c r="C3728">
        <v>3520005</v>
      </c>
      <c r="D3728" t="s">
        <v>6530</v>
      </c>
      <c r="E3728" t="s">
        <v>15498</v>
      </c>
      <c r="F3728" t="s">
        <v>6402</v>
      </c>
      <c r="G3728">
        <v>1428</v>
      </c>
      <c r="H3728">
        <v>756493</v>
      </c>
      <c r="I3728">
        <v>0</v>
      </c>
      <c r="J3728">
        <v>0</v>
      </c>
      <c r="K3728">
        <v>0</v>
      </c>
      <c r="L3728" t="s">
        <v>6403</v>
      </c>
      <c r="M3728">
        <v>2018</v>
      </c>
      <c r="N3728" t="s">
        <v>6404</v>
      </c>
      <c r="O3728">
        <v>99</v>
      </c>
      <c r="P3728">
        <v>1</v>
      </c>
      <c r="Q3728" t="s">
        <v>15830</v>
      </c>
      <c r="R3728" t="s">
        <v>7734</v>
      </c>
      <c r="S3728" t="s">
        <v>7734</v>
      </c>
      <c r="T3728" t="s">
        <v>23147</v>
      </c>
      <c r="U3728">
        <f t="shared" si="58"/>
        <v>756493</v>
      </c>
    </row>
    <row r="3729" spans="1:21" x14ac:dyDescent="0.2">
      <c r="A3729" t="s">
        <v>18101</v>
      </c>
      <c r="B3729" t="s">
        <v>13385</v>
      </c>
      <c r="C3729">
        <v>3520005</v>
      </c>
      <c r="D3729" t="s">
        <v>15706</v>
      </c>
      <c r="E3729" t="s">
        <v>15707</v>
      </c>
      <c r="F3729" t="s">
        <v>6402</v>
      </c>
      <c r="G3729">
        <v>615</v>
      </c>
      <c r="H3729">
        <v>756493</v>
      </c>
      <c r="I3729">
        <v>0</v>
      </c>
      <c r="J3729">
        <v>0</v>
      </c>
      <c r="K3729">
        <v>0</v>
      </c>
      <c r="L3729" t="s">
        <v>6403</v>
      </c>
      <c r="M3729">
        <v>2018</v>
      </c>
      <c r="N3729" t="s">
        <v>6404</v>
      </c>
      <c r="O3729">
        <v>99</v>
      </c>
      <c r="P3729">
        <v>1</v>
      </c>
      <c r="Q3729" t="s">
        <v>15830</v>
      </c>
      <c r="R3729" t="s">
        <v>7734</v>
      </c>
      <c r="S3729" t="s">
        <v>7734</v>
      </c>
      <c r="T3729" t="s">
        <v>23148</v>
      </c>
      <c r="U3729">
        <f t="shared" si="58"/>
        <v>756493</v>
      </c>
    </row>
    <row r="3730" spans="1:21" x14ac:dyDescent="0.2">
      <c r="A3730" t="s">
        <v>18101</v>
      </c>
      <c r="B3730" t="s">
        <v>13385</v>
      </c>
      <c r="C3730">
        <v>3520005</v>
      </c>
      <c r="D3730" t="s">
        <v>15621</v>
      </c>
      <c r="E3730" t="s">
        <v>18112</v>
      </c>
      <c r="F3730" t="s">
        <v>6402</v>
      </c>
      <c r="G3730">
        <v>1035</v>
      </c>
      <c r="H3730">
        <v>756493</v>
      </c>
      <c r="I3730">
        <v>0</v>
      </c>
      <c r="J3730">
        <v>0</v>
      </c>
      <c r="K3730">
        <v>0</v>
      </c>
      <c r="L3730" t="s">
        <v>6403</v>
      </c>
      <c r="M3730">
        <v>2018</v>
      </c>
      <c r="N3730" t="s">
        <v>6404</v>
      </c>
      <c r="O3730">
        <v>99</v>
      </c>
      <c r="P3730">
        <v>1</v>
      </c>
      <c r="Q3730" t="s">
        <v>15830</v>
      </c>
      <c r="R3730" t="s">
        <v>7734</v>
      </c>
      <c r="S3730" t="s">
        <v>7734</v>
      </c>
      <c r="T3730" t="s">
        <v>23149</v>
      </c>
      <c r="U3730">
        <f t="shared" si="58"/>
        <v>756493</v>
      </c>
    </row>
    <row r="3731" spans="1:21" x14ac:dyDescent="0.2">
      <c r="A3731" t="s">
        <v>18101</v>
      </c>
      <c r="B3731" t="s">
        <v>13385</v>
      </c>
      <c r="C3731">
        <v>3520005</v>
      </c>
      <c r="D3731" t="s">
        <v>6713</v>
      </c>
      <c r="E3731" t="s">
        <v>15618</v>
      </c>
      <c r="F3731" t="s">
        <v>6402</v>
      </c>
      <c r="G3731">
        <v>5920</v>
      </c>
      <c r="H3731">
        <v>756493</v>
      </c>
      <c r="I3731">
        <v>0</v>
      </c>
      <c r="J3731">
        <v>0</v>
      </c>
      <c r="K3731">
        <v>0</v>
      </c>
      <c r="L3731" t="s">
        <v>6403</v>
      </c>
      <c r="M3731">
        <v>2018</v>
      </c>
      <c r="N3731" t="s">
        <v>6404</v>
      </c>
      <c r="O3731">
        <v>99</v>
      </c>
      <c r="P3731">
        <v>1</v>
      </c>
      <c r="Q3731" t="s">
        <v>15830</v>
      </c>
      <c r="R3731" t="s">
        <v>7734</v>
      </c>
      <c r="S3731" t="s">
        <v>7734</v>
      </c>
      <c r="T3731" t="s">
        <v>23150</v>
      </c>
      <c r="U3731">
        <f t="shared" si="58"/>
        <v>756493</v>
      </c>
    </row>
    <row r="3732" spans="1:21" x14ac:dyDescent="0.2">
      <c r="A3732" t="s">
        <v>18101</v>
      </c>
      <c r="B3732" t="s">
        <v>13385</v>
      </c>
      <c r="C3732">
        <v>3520005</v>
      </c>
      <c r="D3732" t="s">
        <v>6703</v>
      </c>
      <c r="E3732" t="s">
        <v>13603</v>
      </c>
      <c r="F3732" t="s">
        <v>6402</v>
      </c>
      <c r="G3732">
        <v>695</v>
      </c>
      <c r="H3732">
        <v>756493</v>
      </c>
      <c r="I3732">
        <v>0</v>
      </c>
      <c r="J3732">
        <v>0</v>
      </c>
      <c r="K3732">
        <v>0</v>
      </c>
      <c r="L3732" t="s">
        <v>6403</v>
      </c>
      <c r="M3732">
        <v>2018</v>
      </c>
      <c r="N3732" t="s">
        <v>6404</v>
      </c>
      <c r="O3732">
        <v>99</v>
      </c>
      <c r="P3732">
        <v>1</v>
      </c>
      <c r="Q3732" t="s">
        <v>15830</v>
      </c>
      <c r="R3732" t="s">
        <v>7734</v>
      </c>
      <c r="S3732" t="s">
        <v>7734</v>
      </c>
      <c r="T3732" t="s">
        <v>1338</v>
      </c>
      <c r="U3732">
        <f t="shared" si="58"/>
        <v>756493</v>
      </c>
    </row>
    <row r="3733" spans="1:21" x14ac:dyDescent="0.2">
      <c r="A3733" t="s">
        <v>18101</v>
      </c>
      <c r="B3733" t="s">
        <v>13385</v>
      </c>
      <c r="C3733">
        <v>3520005</v>
      </c>
      <c r="D3733" t="s">
        <v>6493</v>
      </c>
      <c r="E3733" t="s">
        <v>15326</v>
      </c>
      <c r="F3733" t="s">
        <v>6402</v>
      </c>
      <c r="G3733">
        <v>2422</v>
      </c>
      <c r="H3733">
        <v>756493</v>
      </c>
      <c r="I3733">
        <v>0</v>
      </c>
      <c r="J3733">
        <v>0</v>
      </c>
      <c r="K3733">
        <v>0</v>
      </c>
      <c r="L3733" t="s">
        <v>6403</v>
      </c>
      <c r="M3733">
        <v>2018</v>
      </c>
      <c r="N3733" t="s">
        <v>6404</v>
      </c>
      <c r="O3733">
        <v>99</v>
      </c>
      <c r="P3733">
        <v>1</v>
      </c>
      <c r="Q3733" t="s">
        <v>15830</v>
      </c>
      <c r="R3733" t="s">
        <v>7734</v>
      </c>
      <c r="S3733" t="s">
        <v>7734</v>
      </c>
      <c r="T3733" t="s">
        <v>23151</v>
      </c>
      <c r="U3733">
        <f t="shared" si="58"/>
        <v>756493</v>
      </c>
    </row>
    <row r="3734" spans="1:21" x14ac:dyDescent="0.2">
      <c r="A3734" t="s">
        <v>18101</v>
      </c>
      <c r="B3734" t="s">
        <v>13385</v>
      </c>
      <c r="C3734">
        <v>3520005</v>
      </c>
      <c r="D3734" t="s">
        <v>8306</v>
      </c>
      <c r="E3734" t="s">
        <v>18113</v>
      </c>
      <c r="F3734" t="s">
        <v>6402</v>
      </c>
      <c r="G3734">
        <v>1474</v>
      </c>
      <c r="H3734">
        <v>756493</v>
      </c>
      <c r="I3734">
        <v>0</v>
      </c>
      <c r="J3734">
        <v>0</v>
      </c>
      <c r="K3734">
        <v>0</v>
      </c>
      <c r="L3734" t="s">
        <v>6403</v>
      </c>
      <c r="M3734">
        <v>2018</v>
      </c>
      <c r="N3734" t="s">
        <v>6404</v>
      </c>
      <c r="O3734">
        <v>99</v>
      </c>
      <c r="P3734">
        <v>1</v>
      </c>
      <c r="Q3734" t="s">
        <v>15830</v>
      </c>
      <c r="R3734" t="s">
        <v>7734</v>
      </c>
      <c r="S3734" t="s">
        <v>7734</v>
      </c>
      <c r="T3734" t="s">
        <v>23152</v>
      </c>
      <c r="U3734">
        <f t="shared" si="58"/>
        <v>756493</v>
      </c>
    </row>
    <row r="3735" spans="1:21" x14ac:dyDescent="0.2">
      <c r="A3735" t="s">
        <v>18101</v>
      </c>
      <c r="B3735" t="s">
        <v>13385</v>
      </c>
      <c r="C3735">
        <v>3520005</v>
      </c>
      <c r="D3735" t="s">
        <v>6622</v>
      </c>
      <c r="E3735" t="s">
        <v>15776</v>
      </c>
      <c r="F3735" t="s">
        <v>6402</v>
      </c>
      <c r="G3735">
        <v>1048</v>
      </c>
      <c r="H3735">
        <v>756493</v>
      </c>
      <c r="I3735">
        <v>0</v>
      </c>
      <c r="J3735">
        <v>0</v>
      </c>
      <c r="K3735">
        <v>0</v>
      </c>
      <c r="L3735" t="s">
        <v>6403</v>
      </c>
      <c r="M3735">
        <v>2018</v>
      </c>
      <c r="N3735" t="s">
        <v>6404</v>
      </c>
      <c r="O3735">
        <v>99</v>
      </c>
      <c r="P3735">
        <v>1</v>
      </c>
      <c r="Q3735" t="s">
        <v>15830</v>
      </c>
      <c r="R3735" t="s">
        <v>7734</v>
      </c>
      <c r="S3735" t="s">
        <v>7734</v>
      </c>
      <c r="T3735" t="s">
        <v>23153</v>
      </c>
      <c r="U3735">
        <f t="shared" si="58"/>
        <v>756493</v>
      </c>
    </row>
    <row r="3736" spans="1:21" x14ac:dyDescent="0.2">
      <c r="A3736" t="s">
        <v>18101</v>
      </c>
      <c r="B3736" t="s">
        <v>13385</v>
      </c>
      <c r="C3736">
        <v>3520005</v>
      </c>
      <c r="D3736" t="s">
        <v>6793</v>
      </c>
      <c r="E3736" t="s">
        <v>15543</v>
      </c>
      <c r="F3736" t="s">
        <v>6402</v>
      </c>
      <c r="G3736">
        <v>1325</v>
      </c>
      <c r="H3736">
        <v>756493</v>
      </c>
      <c r="I3736">
        <v>0</v>
      </c>
      <c r="J3736">
        <v>0</v>
      </c>
      <c r="K3736">
        <v>0</v>
      </c>
      <c r="L3736" t="s">
        <v>6403</v>
      </c>
      <c r="M3736">
        <v>2018</v>
      </c>
      <c r="N3736" t="s">
        <v>6404</v>
      </c>
      <c r="O3736">
        <v>99</v>
      </c>
      <c r="P3736">
        <v>1</v>
      </c>
      <c r="Q3736" t="s">
        <v>15830</v>
      </c>
      <c r="R3736" t="s">
        <v>7734</v>
      </c>
      <c r="S3736" t="s">
        <v>7734</v>
      </c>
      <c r="T3736" t="s">
        <v>23154</v>
      </c>
      <c r="U3736">
        <f t="shared" si="58"/>
        <v>756493</v>
      </c>
    </row>
    <row r="3737" spans="1:21" x14ac:dyDescent="0.2">
      <c r="A3737" t="s">
        <v>18101</v>
      </c>
      <c r="B3737" t="s">
        <v>13385</v>
      </c>
      <c r="C3737">
        <v>3520005</v>
      </c>
      <c r="D3737" t="s">
        <v>6839</v>
      </c>
      <c r="E3737" t="s">
        <v>18114</v>
      </c>
      <c r="F3737" t="s">
        <v>6402</v>
      </c>
      <c r="G3737">
        <v>486</v>
      </c>
      <c r="H3737">
        <v>756493</v>
      </c>
      <c r="I3737">
        <v>0</v>
      </c>
      <c r="J3737">
        <v>0</v>
      </c>
      <c r="K3737">
        <v>0</v>
      </c>
      <c r="L3737" t="s">
        <v>6403</v>
      </c>
      <c r="M3737">
        <v>2018</v>
      </c>
      <c r="N3737" t="s">
        <v>6404</v>
      </c>
      <c r="O3737">
        <v>99</v>
      </c>
      <c r="P3737">
        <v>1</v>
      </c>
      <c r="Q3737" t="s">
        <v>15830</v>
      </c>
      <c r="R3737" t="s">
        <v>7734</v>
      </c>
      <c r="S3737" t="s">
        <v>7734</v>
      </c>
      <c r="T3737" t="s">
        <v>23155</v>
      </c>
      <c r="U3737">
        <f t="shared" si="58"/>
        <v>756493</v>
      </c>
    </row>
    <row r="3738" spans="1:21" x14ac:dyDescent="0.2">
      <c r="A3738" t="s">
        <v>18101</v>
      </c>
      <c r="B3738" t="s">
        <v>13385</v>
      </c>
      <c r="C3738">
        <v>3520005</v>
      </c>
      <c r="D3738" t="s">
        <v>6839</v>
      </c>
      <c r="E3738" t="s">
        <v>15745</v>
      </c>
      <c r="F3738" t="s">
        <v>6402</v>
      </c>
      <c r="G3738">
        <v>773</v>
      </c>
      <c r="H3738">
        <v>756493</v>
      </c>
      <c r="I3738">
        <v>0</v>
      </c>
      <c r="J3738">
        <v>0</v>
      </c>
      <c r="K3738">
        <v>0</v>
      </c>
      <c r="L3738" t="s">
        <v>6403</v>
      </c>
      <c r="M3738">
        <v>2018</v>
      </c>
      <c r="N3738" t="s">
        <v>6404</v>
      </c>
      <c r="O3738">
        <v>99</v>
      </c>
      <c r="P3738">
        <v>1</v>
      </c>
      <c r="Q3738" t="s">
        <v>15830</v>
      </c>
      <c r="R3738" t="s">
        <v>7734</v>
      </c>
      <c r="S3738" t="s">
        <v>7734</v>
      </c>
      <c r="T3738" t="s">
        <v>23156</v>
      </c>
      <c r="U3738">
        <f t="shared" si="58"/>
        <v>756493</v>
      </c>
    </row>
    <row r="3739" spans="1:21" x14ac:dyDescent="0.2">
      <c r="A3739" t="s">
        <v>18101</v>
      </c>
      <c r="B3739" t="s">
        <v>13385</v>
      </c>
      <c r="C3739">
        <v>3520005</v>
      </c>
      <c r="D3739" t="s">
        <v>7549</v>
      </c>
      <c r="E3739" t="s">
        <v>15777</v>
      </c>
      <c r="F3739" t="s">
        <v>6402</v>
      </c>
      <c r="G3739">
        <v>337</v>
      </c>
      <c r="H3739">
        <v>756493</v>
      </c>
      <c r="I3739">
        <v>0</v>
      </c>
      <c r="J3739">
        <v>0</v>
      </c>
      <c r="K3739">
        <v>0</v>
      </c>
      <c r="L3739" t="s">
        <v>6403</v>
      </c>
      <c r="M3739">
        <v>2018</v>
      </c>
      <c r="N3739" t="s">
        <v>6404</v>
      </c>
      <c r="O3739">
        <v>99</v>
      </c>
      <c r="P3739">
        <v>1</v>
      </c>
      <c r="Q3739" t="s">
        <v>15830</v>
      </c>
      <c r="R3739" t="s">
        <v>7734</v>
      </c>
      <c r="S3739" t="s">
        <v>7734</v>
      </c>
      <c r="T3739" t="s">
        <v>23157</v>
      </c>
      <c r="U3739">
        <f t="shared" si="58"/>
        <v>756493</v>
      </c>
    </row>
    <row r="3740" spans="1:21" x14ac:dyDescent="0.2">
      <c r="A3740" t="s">
        <v>18101</v>
      </c>
      <c r="B3740" t="s">
        <v>13385</v>
      </c>
      <c r="C3740">
        <v>3520005</v>
      </c>
      <c r="D3740" t="s">
        <v>6493</v>
      </c>
      <c r="E3740" t="s">
        <v>7158</v>
      </c>
      <c r="F3740" t="s">
        <v>6402</v>
      </c>
      <c r="G3740">
        <v>276</v>
      </c>
      <c r="H3740">
        <v>756493</v>
      </c>
      <c r="I3740">
        <v>0</v>
      </c>
      <c r="J3740">
        <v>0</v>
      </c>
      <c r="K3740">
        <v>0</v>
      </c>
      <c r="L3740" t="s">
        <v>6403</v>
      </c>
      <c r="M3740">
        <v>2018</v>
      </c>
      <c r="N3740" t="s">
        <v>6404</v>
      </c>
      <c r="O3740">
        <v>99</v>
      </c>
      <c r="P3740">
        <v>1</v>
      </c>
      <c r="Q3740" t="s">
        <v>15830</v>
      </c>
      <c r="R3740" t="s">
        <v>7734</v>
      </c>
      <c r="S3740" t="s">
        <v>7734</v>
      </c>
      <c r="T3740" t="s">
        <v>23158</v>
      </c>
      <c r="U3740">
        <f t="shared" si="58"/>
        <v>756493</v>
      </c>
    </row>
    <row r="3741" spans="1:21" x14ac:dyDescent="0.2">
      <c r="A3741" t="s">
        <v>18101</v>
      </c>
      <c r="B3741" t="s">
        <v>13385</v>
      </c>
      <c r="C3741">
        <v>3520005</v>
      </c>
      <c r="D3741" t="s">
        <v>6463</v>
      </c>
      <c r="E3741" t="s">
        <v>15667</v>
      </c>
      <c r="F3741" t="s">
        <v>6402</v>
      </c>
      <c r="G3741">
        <v>680</v>
      </c>
      <c r="H3741">
        <v>756493</v>
      </c>
      <c r="I3741">
        <v>0</v>
      </c>
      <c r="J3741">
        <v>0</v>
      </c>
      <c r="K3741">
        <v>0</v>
      </c>
      <c r="L3741" t="s">
        <v>6403</v>
      </c>
      <c r="M3741">
        <v>2018</v>
      </c>
      <c r="N3741" t="s">
        <v>6404</v>
      </c>
      <c r="O3741">
        <v>99</v>
      </c>
      <c r="P3741">
        <v>1</v>
      </c>
      <c r="Q3741" t="s">
        <v>15830</v>
      </c>
      <c r="R3741" t="s">
        <v>7734</v>
      </c>
      <c r="S3741" t="s">
        <v>7734</v>
      </c>
      <c r="T3741" t="s">
        <v>23159</v>
      </c>
      <c r="U3741">
        <f t="shared" si="58"/>
        <v>756493</v>
      </c>
    </row>
    <row r="3742" spans="1:21" x14ac:dyDescent="0.2">
      <c r="A3742" t="s">
        <v>18101</v>
      </c>
      <c r="B3742" t="s">
        <v>13385</v>
      </c>
      <c r="C3742">
        <v>3520005</v>
      </c>
      <c r="D3742" t="s">
        <v>13614</v>
      </c>
      <c r="E3742" t="s">
        <v>6806</v>
      </c>
      <c r="F3742" t="s">
        <v>6402</v>
      </c>
      <c r="G3742">
        <v>3244</v>
      </c>
      <c r="H3742">
        <v>756493</v>
      </c>
      <c r="I3742">
        <v>0</v>
      </c>
      <c r="J3742">
        <v>0</v>
      </c>
      <c r="K3742">
        <v>0</v>
      </c>
      <c r="L3742" t="s">
        <v>6403</v>
      </c>
      <c r="M3742">
        <v>2018</v>
      </c>
      <c r="N3742" t="s">
        <v>6404</v>
      </c>
      <c r="O3742">
        <v>99</v>
      </c>
      <c r="P3742">
        <v>1</v>
      </c>
      <c r="Q3742" t="s">
        <v>15830</v>
      </c>
      <c r="R3742" t="s">
        <v>7734</v>
      </c>
      <c r="S3742" t="s">
        <v>7734</v>
      </c>
      <c r="T3742" t="s">
        <v>20439</v>
      </c>
      <c r="U3742">
        <f t="shared" si="58"/>
        <v>756493</v>
      </c>
    </row>
    <row r="3743" spans="1:21" x14ac:dyDescent="0.2">
      <c r="A3743" t="s">
        <v>18101</v>
      </c>
      <c r="B3743" t="s">
        <v>13385</v>
      </c>
      <c r="C3743">
        <v>3520005</v>
      </c>
      <c r="D3743" t="s">
        <v>6434</v>
      </c>
      <c r="E3743" t="s">
        <v>9890</v>
      </c>
      <c r="F3743" t="s">
        <v>6402</v>
      </c>
      <c r="G3743">
        <v>479659</v>
      </c>
      <c r="H3743">
        <v>756493</v>
      </c>
      <c r="I3743">
        <v>1</v>
      </c>
      <c r="J3743">
        <v>1</v>
      </c>
      <c r="K3743">
        <v>0</v>
      </c>
      <c r="L3743" t="s">
        <v>6403</v>
      </c>
      <c r="M3743">
        <v>2018</v>
      </c>
      <c r="N3743" t="s">
        <v>6404</v>
      </c>
      <c r="O3743">
        <v>99</v>
      </c>
      <c r="P3743">
        <v>1</v>
      </c>
      <c r="Q3743" t="s">
        <v>15830</v>
      </c>
      <c r="R3743" t="s">
        <v>7734</v>
      </c>
      <c r="S3743" t="s">
        <v>7734</v>
      </c>
      <c r="T3743" t="s">
        <v>1320</v>
      </c>
      <c r="U3743">
        <f t="shared" si="58"/>
        <v>756493</v>
      </c>
    </row>
    <row r="3744" spans="1:21" x14ac:dyDescent="0.2">
      <c r="A3744" t="s">
        <v>18101</v>
      </c>
      <c r="B3744" t="s">
        <v>13385</v>
      </c>
      <c r="C3744">
        <v>3520005</v>
      </c>
      <c r="D3744" t="s">
        <v>10005</v>
      </c>
      <c r="E3744" t="s">
        <v>9527</v>
      </c>
      <c r="F3744" t="s">
        <v>6402</v>
      </c>
      <c r="G3744">
        <v>757</v>
      </c>
      <c r="H3744">
        <v>756493</v>
      </c>
      <c r="I3744">
        <v>0</v>
      </c>
      <c r="J3744">
        <v>0</v>
      </c>
      <c r="K3744">
        <v>0</v>
      </c>
      <c r="L3744" t="s">
        <v>6403</v>
      </c>
      <c r="M3744">
        <v>2018</v>
      </c>
      <c r="N3744" t="s">
        <v>6404</v>
      </c>
      <c r="O3744">
        <v>99</v>
      </c>
      <c r="P3744">
        <v>1</v>
      </c>
      <c r="Q3744" t="s">
        <v>15830</v>
      </c>
      <c r="R3744" t="s">
        <v>7734</v>
      </c>
      <c r="S3744" t="s">
        <v>7734</v>
      </c>
      <c r="T3744" t="s">
        <v>23160</v>
      </c>
      <c r="U3744">
        <f t="shared" si="58"/>
        <v>756493</v>
      </c>
    </row>
    <row r="3745" spans="1:21" x14ac:dyDescent="0.2">
      <c r="A3745" t="s">
        <v>18101</v>
      </c>
      <c r="B3745" t="s">
        <v>13385</v>
      </c>
      <c r="C3745">
        <v>3520005</v>
      </c>
      <c r="D3745" t="s">
        <v>7064</v>
      </c>
      <c r="E3745" t="s">
        <v>15779</v>
      </c>
      <c r="F3745" t="s">
        <v>6402</v>
      </c>
      <c r="G3745">
        <v>607</v>
      </c>
      <c r="H3745">
        <v>756493</v>
      </c>
      <c r="I3745">
        <v>0</v>
      </c>
      <c r="J3745">
        <v>0</v>
      </c>
      <c r="K3745">
        <v>0</v>
      </c>
      <c r="L3745" t="s">
        <v>6403</v>
      </c>
      <c r="M3745">
        <v>2018</v>
      </c>
      <c r="N3745" t="s">
        <v>6404</v>
      </c>
      <c r="O3745">
        <v>99</v>
      </c>
      <c r="P3745">
        <v>1</v>
      </c>
      <c r="Q3745" t="s">
        <v>15830</v>
      </c>
      <c r="R3745" t="s">
        <v>7734</v>
      </c>
      <c r="S3745" t="s">
        <v>7734</v>
      </c>
      <c r="T3745" t="s">
        <v>23161</v>
      </c>
      <c r="U3745">
        <f t="shared" si="58"/>
        <v>756493</v>
      </c>
    </row>
    <row r="3746" spans="1:21" x14ac:dyDescent="0.2">
      <c r="A3746" t="s">
        <v>18115</v>
      </c>
      <c r="B3746" t="s">
        <v>14517</v>
      </c>
      <c r="C3746">
        <v>3514045</v>
      </c>
      <c r="D3746" t="s">
        <v>9469</v>
      </c>
      <c r="E3746" t="s">
        <v>18116</v>
      </c>
      <c r="F3746" t="s">
        <v>6402</v>
      </c>
      <c r="G3746">
        <v>1846</v>
      </c>
      <c r="H3746">
        <v>6513</v>
      </c>
      <c r="I3746">
        <v>1</v>
      </c>
      <c r="J3746">
        <v>1</v>
      </c>
      <c r="K3746">
        <v>0</v>
      </c>
      <c r="L3746" t="s">
        <v>6409</v>
      </c>
      <c r="M3746">
        <v>2018</v>
      </c>
      <c r="N3746" t="s">
        <v>1463</v>
      </c>
      <c r="O3746" t="s">
        <v>18117</v>
      </c>
      <c r="P3746">
        <v>3</v>
      </c>
      <c r="Q3746" t="s">
        <v>15830</v>
      </c>
      <c r="R3746" t="s">
        <v>7734</v>
      </c>
      <c r="S3746" t="s">
        <v>7734</v>
      </c>
      <c r="T3746" t="s">
        <v>23162</v>
      </c>
      <c r="U3746">
        <f t="shared" si="58"/>
        <v>6513</v>
      </c>
    </row>
    <row r="3747" spans="1:21" x14ac:dyDescent="0.2">
      <c r="A3747" t="s">
        <v>18115</v>
      </c>
      <c r="B3747" t="s">
        <v>14517</v>
      </c>
      <c r="C3747">
        <v>3514045</v>
      </c>
      <c r="D3747" t="s">
        <v>7080</v>
      </c>
      <c r="E3747" t="s">
        <v>14523</v>
      </c>
      <c r="F3747" t="s">
        <v>6402</v>
      </c>
      <c r="G3747">
        <v>1788</v>
      </c>
      <c r="H3747">
        <v>6513</v>
      </c>
      <c r="I3747">
        <v>1</v>
      </c>
      <c r="J3747">
        <v>1</v>
      </c>
      <c r="K3747">
        <v>0</v>
      </c>
      <c r="L3747" t="s">
        <v>6409</v>
      </c>
      <c r="M3747">
        <v>2018</v>
      </c>
      <c r="N3747" t="s">
        <v>1463</v>
      </c>
      <c r="O3747" t="s">
        <v>18117</v>
      </c>
      <c r="P3747">
        <v>3</v>
      </c>
      <c r="Q3747" t="s">
        <v>15830</v>
      </c>
      <c r="R3747" t="s">
        <v>7734</v>
      </c>
      <c r="S3747" t="s">
        <v>7734</v>
      </c>
      <c r="T3747" t="s">
        <v>5930</v>
      </c>
      <c r="U3747">
        <f t="shared" si="58"/>
        <v>6513</v>
      </c>
    </row>
    <row r="3748" spans="1:21" x14ac:dyDescent="0.2">
      <c r="A3748" t="s">
        <v>18115</v>
      </c>
      <c r="B3748" t="s">
        <v>14517</v>
      </c>
      <c r="C3748">
        <v>3514045</v>
      </c>
      <c r="D3748" t="s">
        <v>11467</v>
      </c>
      <c r="E3748" t="s">
        <v>14521</v>
      </c>
      <c r="F3748" t="s">
        <v>6402</v>
      </c>
      <c r="G3748">
        <v>1700</v>
      </c>
      <c r="H3748">
        <v>6513</v>
      </c>
      <c r="I3748">
        <v>0</v>
      </c>
      <c r="J3748">
        <v>1</v>
      </c>
      <c r="K3748">
        <v>0</v>
      </c>
      <c r="L3748" t="s">
        <v>6403</v>
      </c>
      <c r="M3748">
        <v>2018</v>
      </c>
      <c r="N3748" t="s">
        <v>1463</v>
      </c>
      <c r="O3748" t="s">
        <v>18117</v>
      </c>
      <c r="P3748">
        <v>3</v>
      </c>
      <c r="Q3748" t="s">
        <v>15830</v>
      </c>
      <c r="R3748" t="s">
        <v>7734</v>
      </c>
      <c r="S3748" t="s">
        <v>7734</v>
      </c>
      <c r="T3748" t="s">
        <v>5925</v>
      </c>
      <c r="U3748">
        <f t="shared" si="58"/>
        <v>6513</v>
      </c>
    </row>
    <row r="3749" spans="1:21" x14ac:dyDescent="0.2">
      <c r="A3749" t="s">
        <v>18115</v>
      </c>
      <c r="B3749" t="s">
        <v>14517</v>
      </c>
      <c r="C3749">
        <v>3514045</v>
      </c>
      <c r="D3749" t="s">
        <v>6527</v>
      </c>
      <c r="E3749" t="s">
        <v>14904</v>
      </c>
      <c r="F3749" t="s">
        <v>6402</v>
      </c>
      <c r="G3749">
        <v>1179</v>
      </c>
      <c r="H3749">
        <v>6513</v>
      </c>
      <c r="I3749">
        <v>0</v>
      </c>
      <c r="J3749">
        <v>0</v>
      </c>
      <c r="K3749">
        <v>0</v>
      </c>
      <c r="L3749" t="s">
        <v>6403</v>
      </c>
      <c r="M3749">
        <v>2018</v>
      </c>
      <c r="N3749" t="s">
        <v>1463</v>
      </c>
      <c r="O3749" t="s">
        <v>18117</v>
      </c>
      <c r="P3749">
        <v>3</v>
      </c>
      <c r="Q3749" t="s">
        <v>15830</v>
      </c>
      <c r="R3749" t="s">
        <v>7734</v>
      </c>
      <c r="S3749" t="s">
        <v>7734</v>
      </c>
      <c r="T3749" t="s">
        <v>23163</v>
      </c>
      <c r="U3749">
        <f t="shared" si="58"/>
        <v>6513</v>
      </c>
    </row>
    <row r="3750" spans="1:21" x14ac:dyDescent="0.2">
      <c r="A3750" t="s">
        <v>18118</v>
      </c>
      <c r="B3750" t="s">
        <v>14517</v>
      </c>
      <c r="C3750">
        <v>3514045</v>
      </c>
      <c r="D3750" t="s">
        <v>6509</v>
      </c>
      <c r="E3750" t="s">
        <v>14526</v>
      </c>
      <c r="F3750" t="s">
        <v>6402</v>
      </c>
      <c r="G3750">
        <v>589</v>
      </c>
      <c r="H3750">
        <v>2228</v>
      </c>
      <c r="I3750">
        <v>0</v>
      </c>
      <c r="J3750">
        <v>0</v>
      </c>
      <c r="K3750">
        <v>0</v>
      </c>
      <c r="L3750" t="s">
        <v>6409</v>
      </c>
      <c r="M3750">
        <v>2018</v>
      </c>
      <c r="N3750" t="s">
        <v>1463</v>
      </c>
      <c r="O3750" t="s">
        <v>18119</v>
      </c>
      <c r="P3750">
        <v>2</v>
      </c>
      <c r="Q3750" t="s">
        <v>15830</v>
      </c>
      <c r="R3750" t="s">
        <v>7734</v>
      </c>
      <c r="S3750" t="s">
        <v>7734</v>
      </c>
      <c r="T3750" t="s">
        <v>5931</v>
      </c>
      <c r="U3750">
        <f t="shared" si="58"/>
        <v>6513</v>
      </c>
    </row>
    <row r="3751" spans="1:21" x14ac:dyDescent="0.2">
      <c r="A3751" t="s">
        <v>18118</v>
      </c>
      <c r="B3751" t="s">
        <v>14517</v>
      </c>
      <c r="C3751">
        <v>3514045</v>
      </c>
      <c r="D3751" t="s">
        <v>7055</v>
      </c>
      <c r="E3751" t="s">
        <v>14528</v>
      </c>
      <c r="F3751" t="s">
        <v>6402</v>
      </c>
      <c r="G3751">
        <v>876</v>
      </c>
      <c r="H3751">
        <v>2228</v>
      </c>
      <c r="I3751">
        <v>1</v>
      </c>
      <c r="J3751">
        <v>1</v>
      </c>
      <c r="K3751">
        <v>0</v>
      </c>
      <c r="L3751" t="s">
        <v>6403</v>
      </c>
      <c r="M3751">
        <v>2018</v>
      </c>
      <c r="N3751" t="s">
        <v>1463</v>
      </c>
      <c r="O3751" t="s">
        <v>18119</v>
      </c>
      <c r="P3751">
        <v>2</v>
      </c>
      <c r="Q3751" t="s">
        <v>15830</v>
      </c>
      <c r="R3751" t="s">
        <v>7734</v>
      </c>
      <c r="S3751" t="s">
        <v>7734</v>
      </c>
      <c r="T3751" t="s">
        <v>5922</v>
      </c>
      <c r="U3751">
        <f t="shared" si="58"/>
        <v>6513</v>
      </c>
    </row>
    <row r="3752" spans="1:21" x14ac:dyDescent="0.2">
      <c r="A3752" t="s">
        <v>18118</v>
      </c>
      <c r="B3752" t="s">
        <v>14517</v>
      </c>
      <c r="C3752">
        <v>3514045</v>
      </c>
      <c r="D3752" t="s">
        <v>6477</v>
      </c>
      <c r="E3752" t="s">
        <v>18120</v>
      </c>
      <c r="F3752" t="s">
        <v>6402</v>
      </c>
      <c r="G3752">
        <v>763</v>
      </c>
      <c r="H3752">
        <v>2228</v>
      </c>
      <c r="I3752">
        <v>1</v>
      </c>
      <c r="J3752">
        <v>1</v>
      </c>
      <c r="K3752">
        <v>0</v>
      </c>
      <c r="L3752" t="s">
        <v>6403</v>
      </c>
      <c r="M3752">
        <v>2018</v>
      </c>
      <c r="N3752" t="s">
        <v>1463</v>
      </c>
      <c r="O3752" t="s">
        <v>18119</v>
      </c>
      <c r="P3752">
        <v>2</v>
      </c>
      <c r="Q3752" t="s">
        <v>15830</v>
      </c>
      <c r="R3752" t="s">
        <v>7734</v>
      </c>
      <c r="S3752" t="s">
        <v>7734</v>
      </c>
      <c r="T3752" t="s">
        <v>23164</v>
      </c>
      <c r="U3752">
        <f t="shared" si="58"/>
        <v>6513</v>
      </c>
    </row>
    <row r="3753" spans="1:21" x14ac:dyDescent="0.2">
      <c r="A3753" t="s">
        <v>18121</v>
      </c>
      <c r="B3753" t="s">
        <v>14517</v>
      </c>
      <c r="C3753">
        <v>3514045</v>
      </c>
      <c r="D3753" t="s">
        <v>6598</v>
      </c>
      <c r="E3753" t="s">
        <v>7083</v>
      </c>
      <c r="F3753" t="s">
        <v>6402</v>
      </c>
      <c r="G3753">
        <v>153</v>
      </c>
      <c r="H3753">
        <v>498</v>
      </c>
      <c r="I3753">
        <v>0</v>
      </c>
      <c r="J3753">
        <v>0</v>
      </c>
      <c r="K3753">
        <v>0</v>
      </c>
      <c r="L3753" t="s">
        <v>6403</v>
      </c>
      <c r="M3753">
        <v>2018</v>
      </c>
      <c r="N3753" t="s">
        <v>1463</v>
      </c>
      <c r="O3753" t="s">
        <v>18122</v>
      </c>
      <c r="P3753">
        <v>1</v>
      </c>
      <c r="Q3753" t="s">
        <v>15830</v>
      </c>
      <c r="R3753" t="s">
        <v>7734</v>
      </c>
      <c r="S3753" t="s">
        <v>7734</v>
      </c>
      <c r="T3753" t="s">
        <v>23165</v>
      </c>
      <c r="U3753">
        <f t="shared" si="58"/>
        <v>6513</v>
      </c>
    </row>
    <row r="3754" spans="1:21" x14ac:dyDescent="0.2">
      <c r="A3754" t="s">
        <v>18121</v>
      </c>
      <c r="B3754" t="s">
        <v>14517</v>
      </c>
      <c r="C3754">
        <v>3514045</v>
      </c>
      <c r="D3754" t="s">
        <v>6622</v>
      </c>
      <c r="E3754" t="s">
        <v>6993</v>
      </c>
      <c r="F3754" t="s">
        <v>6402</v>
      </c>
      <c r="G3754">
        <v>345</v>
      </c>
      <c r="H3754">
        <v>498</v>
      </c>
      <c r="I3754">
        <v>1</v>
      </c>
      <c r="J3754">
        <v>1</v>
      </c>
      <c r="K3754">
        <v>0</v>
      </c>
      <c r="L3754" t="s">
        <v>6403</v>
      </c>
      <c r="M3754">
        <v>2018</v>
      </c>
      <c r="N3754" t="s">
        <v>1463</v>
      </c>
      <c r="O3754" t="s">
        <v>18122</v>
      </c>
      <c r="P3754">
        <v>1</v>
      </c>
      <c r="Q3754" t="s">
        <v>15830</v>
      </c>
      <c r="R3754" t="s">
        <v>7734</v>
      </c>
      <c r="S3754" t="s">
        <v>7734</v>
      </c>
      <c r="T3754" t="s">
        <v>5926</v>
      </c>
      <c r="U3754">
        <f t="shared" si="58"/>
        <v>6513</v>
      </c>
    </row>
    <row r="3755" spans="1:21" x14ac:dyDescent="0.2">
      <c r="A3755" t="s">
        <v>18123</v>
      </c>
      <c r="B3755" t="s">
        <v>14517</v>
      </c>
      <c r="C3755">
        <v>3514045</v>
      </c>
      <c r="D3755" t="s">
        <v>6501</v>
      </c>
      <c r="E3755" t="s">
        <v>14518</v>
      </c>
      <c r="F3755" t="s">
        <v>6402</v>
      </c>
      <c r="G3755">
        <v>1605</v>
      </c>
      <c r="H3755">
        <v>4340</v>
      </c>
      <c r="I3755">
        <v>0</v>
      </c>
      <c r="J3755">
        <v>0</v>
      </c>
      <c r="K3755">
        <v>0</v>
      </c>
      <c r="L3755" t="s">
        <v>6409</v>
      </c>
      <c r="M3755">
        <v>2018</v>
      </c>
      <c r="N3755" t="s">
        <v>6404</v>
      </c>
      <c r="O3755">
        <v>99</v>
      </c>
      <c r="P3755">
        <v>1</v>
      </c>
      <c r="Q3755" t="s">
        <v>15830</v>
      </c>
      <c r="R3755" t="s">
        <v>7734</v>
      </c>
      <c r="S3755" t="s">
        <v>7734</v>
      </c>
      <c r="T3755" t="s">
        <v>1346</v>
      </c>
      <c r="U3755">
        <f t="shared" si="58"/>
        <v>6513</v>
      </c>
    </row>
    <row r="3756" spans="1:21" x14ac:dyDescent="0.2">
      <c r="A3756" t="s">
        <v>18123</v>
      </c>
      <c r="B3756" t="s">
        <v>14517</v>
      </c>
      <c r="C3756">
        <v>3514045</v>
      </c>
      <c r="D3756" t="s">
        <v>6527</v>
      </c>
      <c r="E3756" t="s">
        <v>14535</v>
      </c>
      <c r="F3756" t="s">
        <v>6402</v>
      </c>
      <c r="G3756">
        <v>2735</v>
      </c>
      <c r="H3756">
        <v>4340</v>
      </c>
      <c r="I3756">
        <v>1</v>
      </c>
      <c r="J3756">
        <v>1</v>
      </c>
      <c r="K3756">
        <v>0</v>
      </c>
      <c r="L3756" t="s">
        <v>6403</v>
      </c>
      <c r="M3756">
        <v>2018</v>
      </c>
      <c r="N3756" t="s">
        <v>6404</v>
      </c>
      <c r="O3756">
        <v>99</v>
      </c>
      <c r="P3756">
        <v>1</v>
      </c>
      <c r="Q3756" t="s">
        <v>15830</v>
      </c>
      <c r="R3756" t="s">
        <v>7734</v>
      </c>
      <c r="S3756" t="s">
        <v>7734</v>
      </c>
      <c r="T3756" t="s">
        <v>23166</v>
      </c>
      <c r="U3756">
        <f t="shared" si="58"/>
        <v>6513</v>
      </c>
    </row>
    <row r="3757" spans="1:21" x14ac:dyDescent="0.2">
      <c r="A3757" t="s">
        <v>18124</v>
      </c>
      <c r="B3757" t="s">
        <v>12914</v>
      </c>
      <c r="C3757">
        <v>3518029</v>
      </c>
      <c r="D3757" t="s">
        <v>6659</v>
      </c>
      <c r="E3757" t="s">
        <v>12919</v>
      </c>
      <c r="F3757" t="s">
        <v>6402</v>
      </c>
      <c r="G3757">
        <v>832</v>
      </c>
      <c r="H3757">
        <v>1556</v>
      </c>
      <c r="I3757">
        <v>1</v>
      </c>
      <c r="J3757">
        <v>1</v>
      </c>
      <c r="K3757">
        <v>0</v>
      </c>
      <c r="L3757" t="s">
        <v>6409</v>
      </c>
      <c r="M3757">
        <v>2018</v>
      </c>
      <c r="N3757" t="s">
        <v>1463</v>
      </c>
      <c r="O3757">
        <v>1</v>
      </c>
      <c r="P3757">
        <v>1</v>
      </c>
      <c r="Q3757" t="s">
        <v>15830</v>
      </c>
      <c r="R3757" t="s">
        <v>7734</v>
      </c>
      <c r="S3757" t="s">
        <v>7734</v>
      </c>
      <c r="T3757" t="s">
        <v>5975</v>
      </c>
      <c r="U3757">
        <f t="shared" si="58"/>
        <v>8451</v>
      </c>
    </row>
    <row r="3758" spans="1:21" x14ac:dyDescent="0.2">
      <c r="A3758" t="s">
        <v>18124</v>
      </c>
      <c r="B3758" t="s">
        <v>12914</v>
      </c>
      <c r="C3758">
        <v>3518029</v>
      </c>
      <c r="D3758" t="s">
        <v>6871</v>
      </c>
      <c r="E3758" t="s">
        <v>18125</v>
      </c>
      <c r="F3758" t="s">
        <v>6402</v>
      </c>
      <c r="G3758">
        <v>724</v>
      </c>
      <c r="H3758">
        <v>1556</v>
      </c>
      <c r="I3758">
        <v>0</v>
      </c>
      <c r="J3758">
        <v>0</v>
      </c>
      <c r="K3758">
        <v>0</v>
      </c>
      <c r="L3758" t="s">
        <v>6409</v>
      </c>
      <c r="M3758">
        <v>2018</v>
      </c>
      <c r="N3758" t="s">
        <v>1463</v>
      </c>
      <c r="O3758">
        <v>1</v>
      </c>
      <c r="P3758">
        <v>1</v>
      </c>
      <c r="Q3758" t="s">
        <v>15830</v>
      </c>
      <c r="R3758" t="s">
        <v>7734</v>
      </c>
      <c r="S3758" t="s">
        <v>7734</v>
      </c>
      <c r="T3758" t="s">
        <v>23167</v>
      </c>
      <c r="U3758">
        <f t="shared" si="58"/>
        <v>8451</v>
      </c>
    </row>
    <row r="3759" spans="1:21" x14ac:dyDescent="0.2">
      <c r="A3759" t="s">
        <v>18126</v>
      </c>
      <c r="B3759" t="s">
        <v>12914</v>
      </c>
      <c r="C3759">
        <v>3518029</v>
      </c>
      <c r="D3759" t="s">
        <v>6566</v>
      </c>
      <c r="E3759" t="s">
        <v>18127</v>
      </c>
      <c r="F3759" t="s">
        <v>6402</v>
      </c>
      <c r="G3759">
        <v>439</v>
      </c>
      <c r="H3759">
        <v>1777</v>
      </c>
      <c r="I3759">
        <v>0</v>
      </c>
      <c r="J3759">
        <v>0</v>
      </c>
      <c r="K3759">
        <v>0</v>
      </c>
      <c r="L3759" t="s">
        <v>6403</v>
      </c>
      <c r="M3759">
        <v>2018</v>
      </c>
      <c r="N3759" t="s">
        <v>1463</v>
      </c>
      <c r="O3759">
        <v>2</v>
      </c>
      <c r="P3759">
        <v>1</v>
      </c>
      <c r="Q3759" t="s">
        <v>15830</v>
      </c>
      <c r="R3759" t="s">
        <v>7734</v>
      </c>
      <c r="S3759" t="s">
        <v>7734</v>
      </c>
      <c r="T3759" t="s">
        <v>23168</v>
      </c>
      <c r="U3759">
        <f t="shared" si="58"/>
        <v>8451</v>
      </c>
    </row>
    <row r="3760" spans="1:21" x14ac:dyDescent="0.2">
      <c r="A3760" t="s">
        <v>18126</v>
      </c>
      <c r="B3760" t="s">
        <v>12914</v>
      </c>
      <c r="C3760">
        <v>3518029</v>
      </c>
      <c r="D3760" t="s">
        <v>6722</v>
      </c>
      <c r="E3760" t="s">
        <v>18128</v>
      </c>
      <c r="F3760" t="s">
        <v>6402</v>
      </c>
      <c r="G3760">
        <v>709</v>
      </c>
      <c r="H3760">
        <v>1777</v>
      </c>
      <c r="I3760">
        <v>1</v>
      </c>
      <c r="J3760">
        <v>1</v>
      </c>
      <c r="K3760">
        <v>0</v>
      </c>
      <c r="L3760" t="s">
        <v>6403</v>
      </c>
      <c r="M3760">
        <v>2018</v>
      </c>
      <c r="N3760" t="s">
        <v>1463</v>
      </c>
      <c r="O3760">
        <v>2</v>
      </c>
      <c r="P3760">
        <v>1</v>
      </c>
      <c r="Q3760" t="s">
        <v>15830</v>
      </c>
      <c r="R3760" t="s">
        <v>7734</v>
      </c>
      <c r="S3760" t="s">
        <v>7734</v>
      </c>
      <c r="T3760" t="s">
        <v>23169</v>
      </c>
      <c r="U3760">
        <f t="shared" si="58"/>
        <v>8451</v>
      </c>
    </row>
    <row r="3761" spans="1:21" x14ac:dyDescent="0.2">
      <c r="A3761" t="s">
        <v>18126</v>
      </c>
      <c r="B3761" t="s">
        <v>12914</v>
      </c>
      <c r="C3761">
        <v>3518029</v>
      </c>
      <c r="D3761" t="s">
        <v>6430</v>
      </c>
      <c r="E3761" t="s">
        <v>12923</v>
      </c>
      <c r="F3761" t="s">
        <v>6402</v>
      </c>
      <c r="G3761">
        <v>629</v>
      </c>
      <c r="H3761">
        <v>1777</v>
      </c>
      <c r="I3761">
        <v>0</v>
      </c>
      <c r="J3761">
        <v>0</v>
      </c>
      <c r="K3761">
        <v>0</v>
      </c>
      <c r="L3761" t="s">
        <v>6403</v>
      </c>
      <c r="M3761">
        <v>2018</v>
      </c>
      <c r="N3761" t="s">
        <v>1463</v>
      </c>
      <c r="O3761">
        <v>2</v>
      </c>
      <c r="P3761">
        <v>1</v>
      </c>
      <c r="Q3761" t="s">
        <v>15830</v>
      </c>
      <c r="R3761" t="s">
        <v>7734</v>
      </c>
      <c r="S3761" t="s">
        <v>7734</v>
      </c>
      <c r="T3761" t="s">
        <v>5974</v>
      </c>
      <c r="U3761">
        <f t="shared" si="58"/>
        <v>8451</v>
      </c>
    </row>
    <row r="3762" spans="1:21" x14ac:dyDescent="0.2">
      <c r="A3762" t="s">
        <v>18129</v>
      </c>
      <c r="B3762" t="s">
        <v>12914</v>
      </c>
      <c r="C3762">
        <v>3518029</v>
      </c>
      <c r="D3762" t="s">
        <v>6666</v>
      </c>
      <c r="E3762" t="s">
        <v>12916</v>
      </c>
      <c r="F3762" t="s">
        <v>6402</v>
      </c>
      <c r="G3762">
        <v>797</v>
      </c>
      <c r="H3762">
        <v>1408</v>
      </c>
      <c r="I3762">
        <v>0</v>
      </c>
      <c r="J3762">
        <v>1</v>
      </c>
      <c r="K3762">
        <v>0</v>
      </c>
      <c r="L3762" t="s">
        <v>6403</v>
      </c>
      <c r="M3762">
        <v>2018</v>
      </c>
      <c r="N3762" t="s">
        <v>1463</v>
      </c>
      <c r="O3762">
        <v>3</v>
      </c>
      <c r="P3762">
        <v>1</v>
      </c>
      <c r="Q3762" t="s">
        <v>15830</v>
      </c>
      <c r="R3762" t="s">
        <v>7734</v>
      </c>
      <c r="S3762" t="s">
        <v>7734</v>
      </c>
      <c r="T3762" t="s">
        <v>5976</v>
      </c>
      <c r="U3762">
        <f t="shared" si="58"/>
        <v>8451</v>
      </c>
    </row>
    <row r="3763" spans="1:21" x14ac:dyDescent="0.2">
      <c r="A3763" t="s">
        <v>18129</v>
      </c>
      <c r="B3763" t="s">
        <v>12914</v>
      </c>
      <c r="C3763">
        <v>3518029</v>
      </c>
      <c r="D3763" t="s">
        <v>6434</v>
      </c>
      <c r="E3763" t="s">
        <v>12927</v>
      </c>
      <c r="F3763" t="s">
        <v>6402</v>
      </c>
      <c r="G3763">
        <v>383</v>
      </c>
      <c r="H3763">
        <v>1408</v>
      </c>
      <c r="I3763">
        <v>0</v>
      </c>
      <c r="J3763">
        <v>0</v>
      </c>
      <c r="K3763">
        <v>0</v>
      </c>
      <c r="L3763" t="s">
        <v>6403</v>
      </c>
      <c r="M3763">
        <v>2018</v>
      </c>
      <c r="N3763" t="s">
        <v>1463</v>
      </c>
      <c r="O3763">
        <v>3</v>
      </c>
      <c r="P3763">
        <v>1</v>
      </c>
      <c r="Q3763" t="s">
        <v>15830</v>
      </c>
      <c r="R3763" t="s">
        <v>7734</v>
      </c>
      <c r="S3763" t="s">
        <v>7734</v>
      </c>
      <c r="T3763" t="s">
        <v>5981</v>
      </c>
      <c r="U3763">
        <f t="shared" si="58"/>
        <v>8451</v>
      </c>
    </row>
    <row r="3764" spans="1:21" x14ac:dyDescent="0.2">
      <c r="A3764" t="s">
        <v>18129</v>
      </c>
      <c r="B3764" t="s">
        <v>12914</v>
      </c>
      <c r="C3764">
        <v>3518029</v>
      </c>
      <c r="D3764" t="s">
        <v>7007</v>
      </c>
      <c r="E3764" t="s">
        <v>6948</v>
      </c>
      <c r="F3764" t="s">
        <v>6402</v>
      </c>
      <c r="G3764">
        <v>228</v>
      </c>
      <c r="H3764">
        <v>1408</v>
      </c>
      <c r="I3764">
        <v>0</v>
      </c>
      <c r="J3764">
        <v>0</v>
      </c>
      <c r="K3764">
        <v>0</v>
      </c>
      <c r="L3764" t="s">
        <v>6403</v>
      </c>
      <c r="M3764">
        <v>2018</v>
      </c>
      <c r="N3764" t="s">
        <v>1463</v>
      </c>
      <c r="O3764">
        <v>3</v>
      </c>
      <c r="P3764">
        <v>1</v>
      </c>
      <c r="Q3764" t="s">
        <v>15830</v>
      </c>
      <c r="R3764" t="s">
        <v>7734</v>
      </c>
      <c r="S3764" t="s">
        <v>7734</v>
      </c>
      <c r="T3764" t="s">
        <v>23170</v>
      </c>
      <c r="U3764">
        <f t="shared" si="58"/>
        <v>8451</v>
      </c>
    </row>
    <row r="3765" spans="1:21" x14ac:dyDescent="0.2">
      <c r="A3765" t="s">
        <v>18130</v>
      </c>
      <c r="B3765" t="s">
        <v>12914</v>
      </c>
      <c r="C3765">
        <v>3518029</v>
      </c>
      <c r="D3765" t="s">
        <v>6930</v>
      </c>
      <c r="E3765" t="s">
        <v>8893</v>
      </c>
      <c r="F3765" t="s">
        <v>6402</v>
      </c>
      <c r="G3765">
        <v>260</v>
      </c>
      <c r="H3765">
        <v>2200</v>
      </c>
      <c r="I3765">
        <v>0</v>
      </c>
      <c r="J3765">
        <v>0</v>
      </c>
      <c r="K3765">
        <v>0</v>
      </c>
      <c r="L3765" t="s">
        <v>6409</v>
      </c>
      <c r="M3765">
        <v>2018</v>
      </c>
      <c r="N3765" t="s">
        <v>1463</v>
      </c>
      <c r="O3765">
        <v>4</v>
      </c>
      <c r="P3765">
        <v>1</v>
      </c>
      <c r="Q3765" t="s">
        <v>15830</v>
      </c>
      <c r="R3765" t="s">
        <v>7734</v>
      </c>
      <c r="S3765" t="s">
        <v>7734</v>
      </c>
      <c r="T3765" t="s">
        <v>23171</v>
      </c>
      <c r="U3765">
        <f t="shared" si="58"/>
        <v>8451</v>
      </c>
    </row>
    <row r="3766" spans="1:21" x14ac:dyDescent="0.2">
      <c r="A3766" t="s">
        <v>18130</v>
      </c>
      <c r="B3766" t="s">
        <v>12914</v>
      </c>
      <c r="C3766">
        <v>3518029</v>
      </c>
      <c r="D3766" t="s">
        <v>6539</v>
      </c>
      <c r="E3766" t="s">
        <v>6747</v>
      </c>
      <c r="F3766" t="s">
        <v>6402</v>
      </c>
      <c r="G3766">
        <v>814</v>
      </c>
      <c r="H3766">
        <v>2200</v>
      </c>
      <c r="I3766">
        <v>1</v>
      </c>
      <c r="J3766">
        <v>0</v>
      </c>
      <c r="K3766">
        <v>0</v>
      </c>
      <c r="L3766" t="s">
        <v>6403</v>
      </c>
      <c r="M3766">
        <v>2018</v>
      </c>
      <c r="N3766" t="s">
        <v>1463</v>
      </c>
      <c r="O3766">
        <v>4</v>
      </c>
      <c r="P3766">
        <v>1</v>
      </c>
      <c r="Q3766" t="s">
        <v>15830</v>
      </c>
      <c r="R3766" t="s">
        <v>7734</v>
      </c>
      <c r="S3766" t="s">
        <v>7734</v>
      </c>
      <c r="T3766" t="s">
        <v>23172</v>
      </c>
      <c r="U3766">
        <f t="shared" si="58"/>
        <v>8451</v>
      </c>
    </row>
    <row r="3767" spans="1:21" x14ac:dyDescent="0.2">
      <c r="A3767" t="s">
        <v>18130</v>
      </c>
      <c r="B3767" t="s">
        <v>12914</v>
      </c>
      <c r="C3767">
        <v>3518029</v>
      </c>
      <c r="D3767" t="s">
        <v>6949</v>
      </c>
      <c r="E3767" t="s">
        <v>12929</v>
      </c>
      <c r="F3767" t="s">
        <v>6402</v>
      </c>
      <c r="G3767">
        <v>1126</v>
      </c>
      <c r="H3767">
        <v>2200</v>
      </c>
      <c r="I3767">
        <v>0</v>
      </c>
      <c r="J3767">
        <v>1</v>
      </c>
      <c r="K3767">
        <v>0</v>
      </c>
      <c r="L3767" t="s">
        <v>6403</v>
      </c>
      <c r="M3767">
        <v>2018</v>
      </c>
      <c r="N3767" t="s">
        <v>1463</v>
      </c>
      <c r="O3767">
        <v>4</v>
      </c>
      <c r="P3767">
        <v>1</v>
      </c>
      <c r="Q3767" t="s">
        <v>15830</v>
      </c>
      <c r="R3767" t="s">
        <v>7734</v>
      </c>
      <c r="S3767" t="s">
        <v>7734</v>
      </c>
      <c r="T3767" t="s">
        <v>5972</v>
      </c>
      <c r="U3767">
        <f t="shared" si="58"/>
        <v>8451</v>
      </c>
    </row>
    <row r="3768" spans="1:21" x14ac:dyDescent="0.2">
      <c r="A3768" t="s">
        <v>18131</v>
      </c>
      <c r="B3768" t="s">
        <v>12914</v>
      </c>
      <c r="C3768">
        <v>3518029</v>
      </c>
      <c r="D3768" t="s">
        <v>6786</v>
      </c>
      <c r="E3768" t="s">
        <v>15240</v>
      </c>
      <c r="F3768" t="s">
        <v>6402</v>
      </c>
      <c r="G3768">
        <v>290</v>
      </c>
      <c r="H3768">
        <v>1412</v>
      </c>
      <c r="I3768">
        <v>0</v>
      </c>
      <c r="J3768">
        <v>0</v>
      </c>
      <c r="K3768">
        <v>0</v>
      </c>
      <c r="L3768" t="s">
        <v>6409</v>
      </c>
      <c r="M3768">
        <v>2018</v>
      </c>
      <c r="N3768" t="s">
        <v>1463</v>
      </c>
      <c r="O3768">
        <v>5</v>
      </c>
      <c r="P3768">
        <v>1</v>
      </c>
      <c r="Q3768" t="s">
        <v>15830</v>
      </c>
      <c r="R3768" t="s">
        <v>7734</v>
      </c>
      <c r="S3768" t="s">
        <v>7734</v>
      </c>
      <c r="T3768" t="s">
        <v>23173</v>
      </c>
      <c r="U3768">
        <f t="shared" si="58"/>
        <v>8451</v>
      </c>
    </row>
    <row r="3769" spans="1:21" x14ac:dyDescent="0.2">
      <c r="A3769" t="s">
        <v>18131</v>
      </c>
      <c r="B3769" t="s">
        <v>12914</v>
      </c>
      <c r="C3769">
        <v>3518029</v>
      </c>
      <c r="D3769" t="s">
        <v>7272</v>
      </c>
      <c r="E3769" t="s">
        <v>8952</v>
      </c>
      <c r="F3769" t="s">
        <v>6402</v>
      </c>
      <c r="G3769">
        <v>242</v>
      </c>
      <c r="H3769">
        <v>1412</v>
      </c>
      <c r="I3769">
        <v>0</v>
      </c>
      <c r="J3769">
        <v>0</v>
      </c>
      <c r="K3769">
        <v>0</v>
      </c>
      <c r="L3769" t="s">
        <v>6409</v>
      </c>
      <c r="M3769">
        <v>2018</v>
      </c>
      <c r="N3769" t="s">
        <v>1463</v>
      </c>
      <c r="O3769">
        <v>5</v>
      </c>
      <c r="P3769">
        <v>1</v>
      </c>
      <c r="Q3769" t="s">
        <v>15830</v>
      </c>
      <c r="R3769" t="s">
        <v>7734</v>
      </c>
      <c r="S3769" t="s">
        <v>7734</v>
      </c>
      <c r="T3769" t="s">
        <v>23174</v>
      </c>
      <c r="U3769">
        <f t="shared" si="58"/>
        <v>8451</v>
      </c>
    </row>
    <row r="3770" spans="1:21" x14ac:dyDescent="0.2">
      <c r="A3770" t="s">
        <v>18131</v>
      </c>
      <c r="B3770" t="s">
        <v>12914</v>
      </c>
      <c r="C3770">
        <v>3518029</v>
      </c>
      <c r="D3770" t="s">
        <v>6877</v>
      </c>
      <c r="E3770" t="s">
        <v>18132</v>
      </c>
      <c r="F3770" t="s">
        <v>6402</v>
      </c>
      <c r="G3770">
        <v>62</v>
      </c>
      <c r="H3770">
        <v>1412</v>
      </c>
      <c r="I3770">
        <v>0</v>
      </c>
      <c r="J3770">
        <v>0</v>
      </c>
      <c r="K3770">
        <v>0</v>
      </c>
      <c r="L3770" t="s">
        <v>6403</v>
      </c>
      <c r="M3770">
        <v>2018</v>
      </c>
      <c r="N3770" t="s">
        <v>1463</v>
      </c>
      <c r="O3770">
        <v>5</v>
      </c>
      <c r="P3770">
        <v>1</v>
      </c>
      <c r="Q3770" t="s">
        <v>15830</v>
      </c>
      <c r="R3770" t="s">
        <v>7734</v>
      </c>
      <c r="S3770" t="s">
        <v>7734</v>
      </c>
      <c r="T3770" t="s">
        <v>23175</v>
      </c>
      <c r="U3770">
        <f t="shared" si="58"/>
        <v>8451</v>
      </c>
    </row>
    <row r="3771" spans="1:21" x14ac:dyDescent="0.2">
      <c r="A3771" t="s">
        <v>18131</v>
      </c>
      <c r="B3771" t="s">
        <v>12914</v>
      </c>
      <c r="C3771">
        <v>3518029</v>
      </c>
      <c r="D3771" t="s">
        <v>6444</v>
      </c>
      <c r="E3771" t="s">
        <v>12931</v>
      </c>
      <c r="F3771" t="s">
        <v>6402</v>
      </c>
      <c r="G3771">
        <v>586</v>
      </c>
      <c r="H3771">
        <v>1412</v>
      </c>
      <c r="I3771">
        <v>0</v>
      </c>
      <c r="J3771">
        <v>1</v>
      </c>
      <c r="K3771">
        <v>0</v>
      </c>
      <c r="L3771" t="s">
        <v>6403</v>
      </c>
      <c r="M3771">
        <v>2018</v>
      </c>
      <c r="N3771" t="s">
        <v>1463</v>
      </c>
      <c r="O3771">
        <v>5</v>
      </c>
      <c r="P3771">
        <v>1</v>
      </c>
      <c r="Q3771" t="s">
        <v>15830</v>
      </c>
      <c r="R3771" t="s">
        <v>7734</v>
      </c>
      <c r="S3771" t="s">
        <v>7734</v>
      </c>
      <c r="T3771" t="s">
        <v>5971</v>
      </c>
      <c r="U3771">
        <f t="shared" si="58"/>
        <v>8451</v>
      </c>
    </row>
    <row r="3772" spans="1:21" x14ac:dyDescent="0.2">
      <c r="A3772" t="s">
        <v>18131</v>
      </c>
      <c r="B3772" t="s">
        <v>12914</v>
      </c>
      <c r="C3772">
        <v>3518029</v>
      </c>
      <c r="D3772" t="s">
        <v>6895</v>
      </c>
      <c r="E3772" t="s">
        <v>15665</v>
      </c>
      <c r="F3772" t="s">
        <v>6402</v>
      </c>
      <c r="G3772">
        <v>232</v>
      </c>
      <c r="H3772">
        <v>1412</v>
      </c>
      <c r="I3772">
        <v>0</v>
      </c>
      <c r="J3772">
        <v>0</v>
      </c>
      <c r="K3772">
        <v>0</v>
      </c>
      <c r="L3772" t="s">
        <v>6403</v>
      </c>
      <c r="M3772">
        <v>2018</v>
      </c>
      <c r="N3772" t="s">
        <v>1463</v>
      </c>
      <c r="O3772">
        <v>5</v>
      </c>
      <c r="P3772">
        <v>1</v>
      </c>
      <c r="Q3772" t="s">
        <v>15830</v>
      </c>
      <c r="R3772" t="s">
        <v>7734</v>
      </c>
      <c r="S3772" t="s">
        <v>7734</v>
      </c>
      <c r="T3772" t="s">
        <v>23176</v>
      </c>
      <c r="U3772">
        <f t="shared" si="58"/>
        <v>8451</v>
      </c>
    </row>
    <row r="3773" spans="1:21" x14ac:dyDescent="0.2">
      <c r="A3773" t="s">
        <v>18133</v>
      </c>
      <c r="B3773" t="s">
        <v>12914</v>
      </c>
      <c r="C3773">
        <v>3518029</v>
      </c>
      <c r="D3773" t="s">
        <v>7484</v>
      </c>
      <c r="E3773" t="s">
        <v>12332</v>
      </c>
      <c r="F3773" t="s">
        <v>6402</v>
      </c>
      <c r="G3773">
        <v>720</v>
      </c>
      <c r="H3773">
        <v>8451</v>
      </c>
      <c r="I3773">
        <v>0</v>
      </c>
      <c r="J3773">
        <v>0</v>
      </c>
      <c r="K3773">
        <v>0</v>
      </c>
      <c r="L3773" t="s">
        <v>6409</v>
      </c>
      <c r="M3773">
        <v>2018</v>
      </c>
      <c r="N3773" t="s">
        <v>6404</v>
      </c>
      <c r="O3773">
        <v>99</v>
      </c>
      <c r="P3773">
        <v>1</v>
      </c>
      <c r="Q3773" t="s">
        <v>15830</v>
      </c>
      <c r="R3773" t="s">
        <v>7734</v>
      </c>
      <c r="S3773" t="s">
        <v>7734</v>
      </c>
      <c r="T3773" t="s">
        <v>23177</v>
      </c>
      <c r="U3773">
        <f t="shared" si="58"/>
        <v>8451</v>
      </c>
    </row>
    <row r="3774" spans="1:21" x14ac:dyDescent="0.2">
      <c r="A3774" t="s">
        <v>18133</v>
      </c>
      <c r="B3774" t="s">
        <v>12914</v>
      </c>
      <c r="C3774">
        <v>3518029</v>
      </c>
      <c r="D3774" t="s">
        <v>6406</v>
      </c>
      <c r="E3774" t="s">
        <v>11612</v>
      </c>
      <c r="F3774" t="s">
        <v>6402</v>
      </c>
      <c r="G3774">
        <v>5325</v>
      </c>
      <c r="H3774">
        <v>8451</v>
      </c>
      <c r="I3774">
        <v>0</v>
      </c>
      <c r="J3774">
        <v>1</v>
      </c>
      <c r="K3774">
        <v>0</v>
      </c>
      <c r="L3774" t="s">
        <v>6403</v>
      </c>
      <c r="M3774">
        <v>2018</v>
      </c>
      <c r="N3774" t="s">
        <v>6404</v>
      </c>
      <c r="O3774">
        <v>99</v>
      </c>
      <c r="P3774">
        <v>1</v>
      </c>
      <c r="Q3774" t="s">
        <v>15830</v>
      </c>
      <c r="R3774" t="s">
        <v>7734</v>
      </c>
      <c r="S3774" t="s">
        <v>7734</v>
      </c>
      <c r="T3774" t="s">
        <v>1354</v>
      </c>
      <c r="U3774">
        <f t="shared" si="58"/>
        <v>8451</v>
      </c>
    </row>
    <row r="3775" spans="1:21" x14ac:dyDescent="0.2">
      <c r="A3775" t="s">
        <v>18133</v>
      </c>
      <c r="B3775" t="s">
        <v>12914</v>
      </c>
      <c r="C3775">
        <v>3518029</v>
      </c>
      <c r="D3775" t="s">
        <v>6575</v>
      </c>
      <c r="E3775" t="s">
        <v>12922</v>
      </c>
      <c r="F3775" t="s">
        <v>6402</v>
      </c>
      <c r="G3775">
        <v>2406</v>
      </c>
      <c r="H3775">
        <v>8451</v>
      </c>
      <c r="I3775">
        <v>1</v>
      </c>
      <c r="J3775">
        <v>0</v>
      </c>
      <c r="K3775">
        <v>0</v>
      </c>
      <c r="L3775" t="s">
        <v>6403</v>
      </c>
      <c r="M3775">
        <v>2018</v>
      </c>
      <c r="N3775" t="s">
        <v>6404</v>
      </c>
      <c r="O3775">
        <v>99</v>
      </c>
      <c r="P3775">
        <v>1</v>
      </c>
      <c r="Q3775" t="s">
        <v>15830</v>
      </c>
      <c r="R3775" t="s">
        <v>7734</v>
      </c>
      <c r="S3775" t="s">
        <v>7734</v>
      </c>
      <c r="T3775" t="s">
        <v>23178</v>
      </c>
      <c r="U3775">
        <f t="shared" si="58"/>
        <v>8451</v>
      </c>
    </row>
    <row r="3776" spans="1:21" x14ac:dyDescent="0.2">
      <c r="A3776" t="s">
        <v>18134</v>
      </c>
      <c r="B3776" t="s">
        <v>12914</v>
      </c>
      <c r="C3776">
        <v>3518029</v>
      </c>
      <c r="D3776" t="s">
        <v>6859</v>
      </c>
      <c r="E3776" t="s">
        <v>18135</v>
      </c>
      <c r="F3776" t="s">
        <v>6402</v>
      </c>
      <c r="G3776">
        <v>3721</v>
      </c>
      <c r="H3776">
        <v>8036</v>
      </c>
      <c r="I3776">
        <v>0</v>
      </c>
      <c r="J3776">
        <v>0</v>
      </c>
      <c r="K3776">
        <v>0</v>
      </c>
      <c r="L3776" t="s">
        <v>6409</v>
      </c>
      <c r="M3776">
        <v>2018</v>
      </c>
      <c r="N3776" t="s">
        <v>1985</v>
      </c>
      <c r="O3776">
        <v>99</v>
      </c>
      <c r="P3776">
        <v>1</v>
      </c>
      <c r="Q3776" t="s">
        <v>15830</v>
      </c>
      <c r="R3776" t="s">
        <v>7734</v>
      </c>
      <c r="S3776" t="s">
        <v>7734</v>
      </c>
      <c r="T3776" t="s">
        <v>23179</v>
      </c>
      <c r="U3776">
        <f t="shared" si="58"/>
        <v>8451</v>
      </c>
    </row>
    <row r="3777" spans="1:21" x14ac:dyDescent="0.2">
      <c r="A3777" t="s">
        <v>18134</v>
      </c>
      <c r="B3777" t="s">
        <v>12914</v>
      </c>
      <c r="C3777">
        <v>3518029</v>
      </c>
      <c r="D3777" t="s">
        <v>6529</v>
      </c>
      <c r="E3777" t="s">
        <v>18136</v>
      </c>
      <c r="F3777" t="s">
        <v>6402</v>
      </c>
      <c r="G3777">
        <v>4315</v>
      </c>
      <c r="H3777">
        <v>8036</v>
      </c>
      <c r="I3777">
        <v>0</v>
      </c>
      <c r="J3777">
        <v>1</v>
      </c>
      <c r="K3777">
        <v>0</v>
      </c>
      <c r="L3777" t="s">
        <v>6403</v>
      </c>
      <c r="M3777">
        <v>2018</v>
      </c>
      <c r="N3777" t="s">
        <v>1985</v>
      </c>
      <c r="O3777">
        <v>99</v>
      </c>
      <c r="P3777">
        <v>1</v>
      </c>
      <c r="Q3777" t="s">
        <v>15830</v>
      </c>
      <c r="R3777" t="s">
        <v>7734</v>
      </c>
      <c r="S3777" t="s">
        <v>7734</v>
      </c>
      <c r="T3777" t="s">
        <v>23180</v>
      </c>
      <c r="U3777">
        <f t="shared" si="58"/>
        <v>8451</v>
      </c>
    </row>
    <row r="3778" spans="1:21" x14ac:dyDescent="0.2">
      <c r="A3778" t="s">
        <v>18137</v>
      </c>
      <c r="B3778" t="s">
        <v>8971</v>
      </c>
      <c r="C3778">
        <v>3519028</v>
      </c>
      <c r="D3778" t="s">
        <v>18138</v>
      </c>
      <c r="E3778" t="s">
        <v>15640</v>
      </c>
      <c r="F3778" t="s">
        <v>6402</v>
      </c>
      <c r="G3778">
        <v>15401</v>
      </c>
      <c r="H3778">
        <v>127637</v>
      </c>
      <c r="I3778">
        <v>0</v>
      </c>
      <c r="J3778">
        <v>0</v>
      </c>
      <c r="K3778">
        <v>0</v>
      </c>
      <c r="L3778" t="s">
        <v>6409</v>
      </c>
      <c r="M3778">
        <v>2018</v>
      </c>
      <c r="N3778" t="s">
        <v>16091</v>
      </c>
      <c r="O3778">
        <v>99</v>
      </c>
      <c r="P3778">
        <v>3</v>
      </c>
      <c r="Q3778" t="s">
        <v>15830</v>
      </c>
      <c r="R3778" t="s">
        <v>7734</v>
      </c>
      <c r="S3778" t="s">
        <v>7734</v>
      </c>
      <c r="T3778" t="s">
        <v>23181</v>
      </c>
      <c r="U3778">
        <f t="shared" ref="U3778:U3841" si="59">_xlfn.MAXIFS($H$2:$H$6695, $C$2:$C$6695,C3778)</f>
        <v>127637</v>
      </c>
    </row>
    <row r="3779" spans="1:21" x14ac:dyDescent="0.2">
      <c r="A3779" t="s">
        <v>18137</v>
      </c>
      <c r="B3779" t="s">
        <v>8971</v>
      </c>
      <c r="C3779">
        <v>3519028</v>
      </c>
      <c r="D3779" t="s">
        <v>7069</v>
      </c>
      <c r="E3779" t="s">
        <v>6772</v>
      </c>
      <c r="F3779" t="s">
        <v>6402</v>
      </c>
      <c r="G3779">
        <v>15962</v>
      </c>
      <c r="H3779">
        <v>127637</v>
      </c>
      <c r="I3779">
        <v>0</v>
      </c>
      <c r="J3779">
        <v>1</v>
      </c>
      <c r="K3779">
        <v>0</v>
      </c>
      <c r="L3779" t="s">
        <v>6409</v>
      </c>
      <c r="M3779">
        <v>2018</v>
      </c>
      <c r="N3779" t="s">
        <v>16091</v>
      </c>
      <c r="O3779">
        <v>99</v>
      </c>
      <c r="P3779">
        <v>3</v>
      </c>
      <c r="Q3779" t="s">
        <v>15830</v>
      </c>
      <c r="R3779" t="s">
        <v>7734</v>
      </c>
      <c r="S3779" t="s">
        <v>7734</v>
      </c>
      <c r="T3779" t="s">
        <v>5997</v>
      </c>
      <c r="U3779">
        <f t="shared" si="59"/>
        <v>127637</v>
      </c>
    </row>
    <row r="3780" spans="1:21" x14ac:dyDescent="0.2">
      <c r="A3780" t="s">
        <v>18137</v>
      </c>
      <c r="B3780" t="s">
        <v>8971</v>
      </c>
      <c r="C3780">
        <v>3519028</v>
      </c>
      <c r="D3780" t="s">
        <v>18139</v>
      </c>
      <c r="E3780" t="s">
        <v>6806</v>
      </c>
      <c r="F3780" t="s">
        <v>6402</v>
      </c>
      <c r="G3780">
        <v>9252</v>
      </c>
      <c r="H3780">
        <v>127637</v>
      </c>
      <c r="I3780">
        <v>1</v>
      </c>
      <c r="J3780">
        <v>0</v>
      </c>
      <c r="K3780">
        <v>0</v>
      </c>
      <c r="L3780" t="s">
        <v>6409</v>
      </c>
      <c r="M3780">
        <v>2018</v>
      </c>
      <c r="N3780" t="s">
        <v>16091</v>
      </c>
      <c r="O3780">
        <v>99</v>
      </c>
      <c r="P3780">
        <v>3</v>
      </c>
      <c r="Q3780" t="s">
        <v>15830</v>
      </c>
      <c r="R3780" t="s">
        <v>7734</v>
      </c>
      <c r="S3780" t="s">
        <v>7734</v>
      </c>
      <c r="T3780" t="s">
        <v>23182</v>
      </c>
      <c r="U3780">
        <f t="shared" si="59"/>
        <v>127637</v>
      </c>
    </row>
    <row r="3781" spans="1:21" x14ac:dyDescent="0.2">
      <c r="A3781" t="s">
        <v>18137</v>
      </c>
      <c r="B3781" t="s">
        <v>8971</v>
      </c>
      <c r="C3781">
        <v>3519028</v>
      </c>
      <c r="D3781" t="s">
        <v>18140</v>
      </c>
      <c r="E3781" t="s">
        <v>6961</v>
      </c>
      <c r="F3781" t="s">
        <v>6402</v>
      </c>
      <c r="G3781">
        <v>3918</v>
      </c>
      <c r="H3781">
        <v>127637</v>
      </c>
      <c r="I3781">
        <v>0</v>
      </c>
      <c r="J3781">
        <v>0</v>
      </c>
      <c r="K3781">
        <v>0</v>
      </c>
      <c r="L3781" t="s">
        <v>6403</v>
      </c>
      <c r="M3781">
        <v>2018</v>
      </c>
      <c r="N3781" t="s">
        <v>16091</v>
      </c>
      <c r="O3781">
        <v>99</v>
      </c>
      <c r="P3781">
        <v>3</v>
      </c>
      <c r="Q3781" t="s">
        <v>15830</v>
      </c>
      <c r="R3781" t="s">
        <v>7734</v>
      </c>
      <c r="S3781" t="s">
        <v>7734</v>
      </c>
      <c r="T3781" t="s">
        <v>23183</v>
      </c>
      <c r="U3781">
        <f t="shared" si="59"/>
        <v>127637</v>
      </c>
    </row>
    <row r="3782" spans="1:21" x14ac:dyDescent="0.2">
      <c r="A3782" t="s">
        <v>18137</v>
      </c>
      <c r="B3782" t="s">
        <v>8971</v>
      </c>
      <c r="C3782">
        <v>3519028</v>
      </c>
      <c r="D3782" t="s">
        <v>6436</v>
      </c>
      <c r="E3782" t="s">
        <v>10439</v>
      </c>
      <c r="F3782" t="s">
        <v>6402</v>
      </c>
      <c r="G3782">
        <v>23323</v>
      </c>
      <c r="H3782">
        <v>127637</v>
      </c>
      <c r="I3782">
        <v>1</v>
      </c>
      <c r="J3782">
        <v>1</v>
      </c>
      <c r="K3782">
        <v>0</v>
      </c>
      <c r="L3782" t="s">
        <v>6403</v>
      </c>
      <c r="M3782">
        <v>2018</v>
      </c>
      <c r="N3782" t="s">
        <v>16091</v>
      </c>
      <c r="O3782">
        <v>99</v>
      </c>
      <c r="P3782">
        <v>3</v>
      </c>
      <c r="Q3782" t="s">
        <v>15830</v>
      </c>
      <c r="R3782" t="s">
        <v>7734</v>
      </c>
      <c r="S3782" t="s">
        <v>7734</v>
      </c>
      <c r="T3782" t="s">
        <v>5998</v>
      </c>
      <c r="U3782">
        <f t="shared" si="59"/>
        <v>127637</v>
      </c>
    </row>
    <row r="3783" spans="1:21" x14ac:dyDescent="0.2">
      <c r="A3783" t="s">
        <v>18137</v>
      </c>
      <c r="B3783" t="s">
        <v>8971</v>
      </c>
      <c r="C3783">
        <v>3519028</v>
      </c>
      <c r="D3783" t="s">
        <v>10477</v>
      </c>
      <c r="E3783" t="s">
        <v>15701</v>
      </c>
      <c r="F3783" t="s">
        <v>6402</v>
      </c>
      <c r="G3783">
        <v>7669</v>
      </c>
      <c r="H3783">
        <v>127637</v>
      </c>
      <c r="I3783">
        <v>0</v>
      </c>
      <c r="J3783">
        <v>0</v>
      </c>
      <c r="K3783">
        <v>0</v>
      </c>
      <c r="L3783" t="s">
        <v>6403</v>
      </c>
      <c r="M3783">
        <v>2018</v>
      </c>
      <c r="N3783" t="s">
        <v>16091</v>
      </c>
      <c r="O3783">
        <v>99</v>
      </c>
      <c r="P3783">
        <v>3</v>
      </c>
      <c r="Q3783" t="s">
        <v>15830</v>
      </c>
      <c r="R3783" t="s">
        <v>7734</v>
      </c>
      <c r="S3783" t="s">
        <v>7734</v>
      </c>
      <c r="T3783" t="s">
        <v>23184</v>
      </c>
      <c r="U3783">
        <f t="shared" si="59"/>
        <v>127637</v>
      </c>
    </row>
    <row r="3784" spans="1:21" x14ac:dyDescent="0.2">
      <c r="A3784" t="s">
        <v>18137</v>
      </c>
      <c r="B3784" t="s">
        <v>8971</v>
      </c>
      <c r="C3784">
        <v>3519028</v>
      </c>
      <c r="D3784" t="s">
        <v>18141</v>
      </c>
      <c r="E3784" t="s">
        <v>18142</v>
      </c>
      <c r="F3784" t="s">
        <v>6402</v>
      </c>
      <c r="G3784">
        <v>10969</v>
      </c>
      <c r="H3784">
        <v>127637</v>
      </c>
      <c r="I3784">
        <v>0</v>
      </c>
      <c r="J3784">
        <v>0</v>
      </c>
      <c r="K3784">
        <v>0</v>
      </c>
      <c r="L3784" t="s">
        <v>6403</v>
      </c>
      <c r="M3784">
        <v>2018</v>
      </c>
      <c r="N3784" t="s">
        <v>16091</v>
      </c>
      <c r="O3784">
        <v>99</v>
      </c>
      <c r="P3784">
        <v>3</v>
      </c>
      <c r="Q3784" t="s">
        <v>15830</v>
      </c>
      <c r="R3784" t="s">
        <v>7734</v>
      </c>
      <c r="S3784" t="s">
        <v>7734</v>
      </c>
      <c r="T3784" t="s">
        <v>23185</v>
      </c>
      <c r="U3784">
        <f t="shared" si="59"/>
        <v>127637</v>
      </c>
    </row>
    <row r="3785" spans="1:21" x14ac:dyDescent="0.2">
      <c r="A3785" t="s">
        <v>18137</v>
      </c>
      <c r="B3785" t="s">
        <v>8971</v>
      </c>
      <c r="C3785">
        <v>3519028</v>
      </c>
      <c r="D3785" t="s">
        <v>7653</v>
      </c>
      <c r="E3785" t="s">
        <v>10445</v>
      </c>
      <c r="F3785" t="s">
        <v>6402</v>
      </c>
      <c r="G3785">
        <v>23113</v>
      </c>
      <c r="H3785">
        <v>127637</v>
      </c>
      <c r="I3785">
        <v>1</v>
      </c>
      <c r="J3785">
        <v>1</v>
      </c>
      <c r="K3785">
        <v>0</v>
      </c>
      <c r="L3785" t="s">
        <v>6403</v>
      </c>
      <c r="M3785">
        <v>2018</v>
      </c>
      <c r="N3785" t="s">
        <v>16091</v>
      </c>
      <c r="O3785">
        <v>99</v>
      </c>
      <c r="P3785">
        <v>3</v>
      </c>
      <c r="Q3785" t="s">
        <v>15830</v>
      </c>
      <c r="R3785" t="s">
        <v>7734</v>
      </c>
      <c r="S3785" t="s">
        <v>7734</v>
      </c>
      <c r="T3785" t="s">
        <v>5995</v>
      </c>
      <c r="U3785">
        <f t="shared" si="59"/>
        <v>127637</v>
      </c>
    </row>
    <row r="3786" spans="1:21" x14ac:dyDescent="0.2">
      <c r="A3786" t="s">
        <v>18137</v>
      </c>
      <c r="B3786" t="s">
        <v>8971</v>
      </c>
      <c r="C3786">
        <v>3519028</v>
      </c>
      <c r="D3786" t="s">
        <v>7022</v>
      </c>
      <c r="E3786" t="s">
        <v>18143</v>
      </c>
      <c r="F3786" t="s">
        <v>6402</v>
      </c>
      <c r="G3786">
        <v>6440</v>
      </c>
      <c r="H3786">
        <v>127637</v>
      </c>
      <c r="I3786">
        <v>0</v>
      </c>
      <c r="J3786">
        <v>0</v>
      </c>
      <c r="K3786">
        <v>0</v>
      </c>
      <c r="L3786" t="s">
        <v>6403</v>
      </c>
      <c r="M3786">
        <v>2018</v>
      </c>
      <c r="N3786" t="s">
        <v>16091</v>
      </c>
      <c r="O3786">
        <v>99</v>
      </c>
      <c r="P3786">
        <v>3</v>
      </c>
      <c r="Q3786" t="s">
        <v>15830</v>
      </c>
      <c r="R3786" t="s">
        <v>7734</v>
      </c>
      <c r="S3786" t="s">
        <v>7734</v>
      </c>
      <c r="T3786" t="s">
        <v>23186</v>
      </c>
      <c r="U3786">
        <f t="shared" si="59"/>
        <v>127637</v>
      </c>
    </row>
    <row r="3787" spans="1:21" x14ac:dyDescent="0.2">
      <c r="A3787" t="s">
        <v>18137</v>
      </c>
      <c r="B3787" t="s">
        <v>8971</v>
      </c>
      <c r="C3787">
        <v>3519028</v>
      </c>
      <c r="D3787" t="s">
        <v>18144</v>
      </c>
      <c r="E3787" t="s">
        <v>18145</v>
      </c>
      <c r="F3787" t="s">
        <v>6402</v>
      </c>
      <c r="G3787">
        <v>2845</v>
      </c>
      <c r="H3787">
        <v>127637</v>
      </c>
      <c r="I3787">
        <v>0</v>
      </c>
      <c r="J3787">
        <v>0</v>
      </c>
      <c r="K3787">
        <v>0</v>
      </c>
      <c r="L3787" t="s">
        <v>6403</v>
      </c>
      <c r="M3787">
        <v>2018</v>
      </c>
      <c r="N3787" t="s">
        <v>16091</v>
      </c>
      <c r="O3787">
        <v>99</v>
      </c>
      <c r="P3787">
        <v>3</v>
      </c>
      <c r="Q3787" t="s">
        <v>15830</v>
      </c>
      <c r="R3787" t="s">
        <v>7734</v>
      </c>
      <c r="S3787" t="s">
        <v>7734</v>
      </c>
      <c r="T3787" t="s">
        <v>23187</v>
      </c>
      <c r="U3787">
        <f t="shared" si="59"/>
        <v>127637</v>
      </c>
    </row>
    <row r="3788" spans="1:21" x14ac:dyDescent="0.2">
      <c r="A3788" t="s">
        <v>18137</v>
      </c>
      <c r="B3788" t="s">
        <v>8971</v>
      </c>
      <c r="C3788">
        <v>3519028</v>
      </c>
      <c r="D3788" t="s">
        <v>6539</v>
      </c>
      <c r="E3788" t="s">
        <v>18146</v>
      </c>
      <c r="F3788" t="s">
        <v>6402</v>
      </c>
      <c r="G3788">
        <v>8745</v>
      </c>
      <c r="H3788">
        <v>127637</v>
      </c>
      <c r="I3788">
        <v>0</v>
      </c>
      <c r="J3788">
        <v>0</v>
      </c>
      <c r="K3788">
        <v>0</v>
      </c>
      <c r="L3788" t="s">
        <v>6403</v>
      </c>
      <c r="M3788">
        <v>2018</v>
      </c>
      <c r="N3788" t="s">
        <v>16091</v>
      </c>
      <c r="O3788">
        <v>99</v>
      </c>
      <c r="P3788">
        <v>3</v>
      </c>
      <c r="Q3788" t="s">
        <v>15830</v>
      </c>
      <c r="R3788" t="s">
        <v>7734</v>
      </c>
      <c r="S3788" t="s">
        <v>7734</v>
      </c>
      <c r="T3788" t="s">
        <v>23188</v>
      </c>
      <c r="U3788">
        <f t="shared" si="59"/>
        <v>127637</v>
      </c>
    </row>
    <row r="3789" spans="1:21" x14ac:dyDescent="0.2">
      <c r="A3789" t="s">
        <v>18147</v>
      </c>
      <c r="B3789" t="s">
        <v>8971</v>
      </c>
      <c r="C3789">
        <v>3519028</v>
      </c>
      <c r="D3789" t="s">
        <v>7106</v>
      </c>
      <c r="E3789" t="s">
        <v>10448</v>
      </c>
      <c r="F3789" t="s">
        <v>6402</v>
      </c>
      <c r="G3789">
        <v>6538</v>
      </c>
      <c r="H3789">
        <v>11903</v>
      </c>
      <c r="I3789">
        <v>1</v>
      </c>
      <c r="J3789">
        <v>1</v>
      </c>
      <c r="K3789">
        <v>0</v>
      </c>
      <c r="L3789" t="s">
        <v>6409</v>
      </c>
      <c r="M3789">
        <v>2018</v>
      </c>
      <c r="N3789" t="s">
        <v>1463</v>
      </c>
      <c r="O3789">
        <v>1</v>
      </c>
      <c r="P3789">
        <v>1</v>
      </c>
      <c r="Q3789" t="s">
        <v>15830</v>
      </c>
      <c r="R3789" t="s">
        <v>7734</v>
      </c>
      <c r="S3789" t="s">
        <v>7734</v>
      </c>
      <c r="T3789" t="s">
        <v>5994</v>
      </c>
      <c r="U3789">
        <f t="shared" si="59"/>
        <v>127637</v>
      </c>
    </row>
    <row r="3790" spans="1:21" x14ac:dyDescent="0.2">
      <c r="A3790" t="s">
        <v>18147</v>
      </c>
      <c r="B3790" t="s">
        <v>8971</v>
      </c>
      <c r="C3790">
        <v>3519028</v>
      </c>
      <c r="D3790" t="s">
        <v>18148</v>
      </c>
      <c r="E3790" t="s">
        <v>6430</v>
      </c>
      <c r="F3790" t="s">
        <v>6402</v>
      </c>
      <c r="G3790">
        <v>643</v>
      </c>
      <c r="H3790">
        <v>11903</v>
      </c>
      <c r="I3790">
        <v>0</v>
      </c>
      <c r="J3790">
        <v>0</v>
      </c>
      <c r="K3790">
        <v>0</v>
      </c>
      <c r="L3790" t="s">
        <v>6403</v>
      </c>
      <c r="M3790">
        <v>2018</v>
      </c>
      <c r="N3790" t="s">
        <v>1463</v>
      </c>
      <c r="O3790">
        <v>1</v>
      </c>
      <c r="P3790">
        <v>1</v>
      </c>
      <c r="Q3790" t="s">
        <v>15830</v>
      </c>
      <c r="R3790" t="s">
        <v>7734</v>
      </c>
      <c r="S3790" t="s">
        <v>7734</v>
      </c>
      <c r="T3790" t="s">
        <v>23189</v>
      </c>
      <c r="U3790">
        <f t="shared" si="59"/>
        <v>127637</v>
      </c>
    </row>
    <row r="3791" spans="1:21" x14ac:dyDescent="0.2">
      <c r="A3791" t="s">
        <v>18147</v>
      </c>
      <c r="B3791" t="s">
        <v>8971</v>
      </c>
      <c r="C3791">
        <v>3519028</v>
      </c>
      <c r="D3791" t="s">
        <v>18149</v>
      </c>
      <c r="E3791" t="s">
        <v>18150</v>
      </c>
      <c r="F3791" t="s">
        <v>6402</v>
      </c>
      <c r="G3791">
        <v>440</v>
      </c>
      <c r="H3791">
        <v>11903</v>
      </c>
      <c r="I3791">
        <v>0</v>
      </c>
      <c r="J3791">
        <v>0</v>
      </c>
      <c r="K3791">
        <v>0</v>
      </c>
      <c r="L3791" t="s">
        <v>6403</v>
      </c>
      <c r="M3791">
        <v>2018</v>
      </c>
      <c r="N3791" t="s">
        <v>1463</v>
      </c>
      <c r="O3791">
        <v>1</v>
      </c>
      <c r="P3791">
        <v>1</v>
      </c>
      <c r="Q3791" t="s">
        <v>15830</v>
      </c>
      <c r="R3791" t="s">
        <v>7734</v>
      </c>
      <c r="S3791" t="s">
        <v>7734</v>
      </c>
      <c r="T3791" t="s">
        <v>23190</v>
      </c>
      <c r="U3791">
        <f t="shared" si="59"/>
        <v>127637</v>
      </c>
    </row>
    <row r="3792" spans="1:21" x14ac:dyDescent="0.2">
      <c r="A3792" t="s">
        <v>18147</v>
      </c>
      <c r="B3792" t="s">
        <v>8971</v>
      </c>
      <c r="C3792">
        <v>3519028</v>
      </c>
      <c r="D3792" t="s">
        <v>6434</v>
      </c>
      <c r="E3792" t="s">
        <v>10446</v>
      </c>
      <c r="F3792" t="s">
        <v>6402</v>
      </c>
      <c r="G3792">
        <v>592</v>
      </c>
      <c r="H3792">
        <v>11903</v>
      </c>
      <c r="I3792">
        <v>0</v>
      </c>
      <c r="J3792">
        <v>0</v>
      </c>
      <c r="K3792">
        <v>0</v>
      </c>
      <c r="L3792" t="s">
        <v>6403</v>
      </c>
      <c r="M3792">
        <v>2018</v>
      </c>
      <c r="N3792" t="s">
        <v>1463</v>
      </c>
      <c r="O3792">
        <v>1</v>
      </c>
      <c r="P3792">
        <v>1</v>
      </c>
      <c r="Q3792" t="s">
        <v>15830</v>
      </c>
      <c r="R3792" t="s">
        <v>7734</v>
      </c>
      <c r="S3792" t="s">
        <v>7734</v>
      </c>
      <c r="T3792" t="s">
        <v>6003</v>
      </c>
      <c r="U3792">
        <f t="shared" si="59"/>
        <v>127637</v>
      </c>
    </row>
    <row r="3793" spans="1:21" x14ac:dyDescent="0.2">
      <c r="A3793" t="s">
        <v>18147</v>
      </c>
      <c r="B3793" t="s">
        <v>8971</v>
      </c>
      <c r="C3793">
        <v>3519028</v>
      </c>
      <c r="D3793" t="s">
        <v>9908</v>
      </c>
      <c r="E3793" t="s">
        <v>10456</v>
      </c>
      <c r="F3793" t="s">
        <v>6402</v>
      </c>
      <c r="G3793">
        <v>1126</v>
      </c>
      <c r="H3793">
        <v>11903</v>
      </c>
      <c r="I3793">
        <v>0</v>
      </c>
      <c r="J3793">
        <v>0</v>
      </c>
      <c r="K3793">
        <v>0</v>
      </c>
      <c r="L3793" t="s">
        <v>6403</v>
      </c>
      <c r="M3793">
        <v>2018</v>
      </c>
      <c r="N3793" t="s">
        <v>1463</v>
      </c>
      <c r="O3793">
        <v>1</v>
      </c>
      <c r="P3793">
        <v>1</v>
      </c>
      <c r="Q3793" t="s">
        <v>15830</v>
      </c>
      <c r="R3793" t="s">
        <v>7734</v>
      </c>
      <c r="S3793" t="s">
        <v>7734</v>
      </c>
      <c r="T3793" t="s">
        <v>6008</v>
      </c>
      <c r="U3793">
        <f t="shared" si="59"/>
        <v>127637</v>
      </c>
    </row>
    <row r="3794" spans="1:21" x14ac:dyDescent="0.2">
      <c r="A3794" t="s">
        <v>18147</v>
      </c>
      <c r="B3794" t="s">
        <v>8971</v>
      </c>
      <c r="C3794">
        <v>3519028</v>
      </c>
      <c r="D3794" t="s">
        <v>12028</v>
      </c>
      <c r="E3794" t="s">
        <v>15375</v>
      </c>
      <c r="F3794" t="s">
        <v>6402</v>
      </c>
      <c r="G3794">
        <v>2564</v>
      </c>
      <c r="H3794">
        <v>11903</v>
      </c>
      <c r="I3794">
        <v>0</v>
      </c>
      <c r="J3794">
        <v>0</v>
      </c>
      <c r="K3794">
        <v>0</v>
      </c>
      <c r="L3794" t="s">
        <v>6403</v>
      </c>
      <c r="M3794">
        <v>2018</v>
      </c>
      <c r="N3794" t="s">
        <v>1463</v>
      </c>
      <c r="O3794">
        <v>1</v>
      </c>
      <c r="P3794">
        <v>1</v>
      </c>
      <c r="Q3794" t="s">
        <v>15830</v>
      </c>
      <c r="R3794" t="s">
        <v>7734</v>
      </c>
      <c r="S3794" t="s">
        <v>7734</v>
      </c>
      <c r="T3794" t="s">
        <v>23191</v>
      </c>
      <c r="U3794">
        <f t="shared" si="59"/>
        <v>127637</v>
      </c>
    </row>
    <row r="3795" spans="1:21" x14ac:dyDescent="0.2">
      <c r="A3795" t="s">
        <v>18151</v>
      </c>
      <c r="B3795" t="s">
        <v>8971</v>
      </c>
      <c r="C3795">
        <v>3519028</v>
      </c>
      <c r="D3795" t="s">
        <v>6936</v>
      </c>
      <c r="E3795" t="s">
        <v>18152</v>
      </c>
      <c r="F3795" t="s">
        <v>6402</v>
      </c>
      <c r="G3795">
        <v>95</v>
      </c>
      <c r="H3795">
        <v>11884</v>
      </c>
      <c r="I3795">
        <v>0</v>
      </c>
      <c r="J3795">
        <v>0</v>
      </c>
      <c r="K3795">
        <v>0</v>
      </c>
      <c r="L3795" t="s">
        <v>6409</v>
      </c>
      <c r="M3795">
        <v>2018</v>
      </c>
      <c r="N3795" t="s">
        <v>1463</v>
      </c>
      <c r="O3795">
        <v>2</v>
      </c>
      <c r="P3795">
        <v>1</v>
      </c>
      <c r="Q3795" t="s">
        <v>15830</v>
      </c>
      <c r="R3795" t="s">
        <v>7734</v>
      </c>
      <c r="S3795" t="s">
        <v>7734</v>
      </c>
      <c r="T3795" t="s">
        <v>23192</v>
      </c>
      <c r="U3795">
        <f t="shared" si="59"/>
        <v>127637</v>
      </c>
    </row>
    <row r="3796" spans="1:21" x14ac:dyDescent="0.2">
      <c r="A3796" t="s">
        <v>18151</v>
      </c>
      <c r="B3796" t="s">
        <v>8971</v>
      </c>
      <c r="C3796">
        <v>3519028</v>
      </c>
      <c r="D3796" t="s">
        <v>6471</v>
      </c>
      <c r="E3796" t="s">
        <v>10444</v>
      </c>
      <c r="F3796" t="s">
        <v>6402</v>
      </c>
      <c r="G3796">
        <v>493</v>
      </c>
      <c r="H3796">
        <v>11884</v>
      </c>
      <c r="I3796">
        <v>0</v>
      </c>
      <c r="J3796">
        <v>0</v>
      </c>
      <c r="K3796">
        <v>0</v>
      </c>
      <c r="L3796" t="s">
        <v>6409</v>
      </c>
      <c r="M3796">
        <v>2018</v>
      </c>
      <c r="N3796" t="s">
        <v>1463</v>
      </c>
      <c r="O3796">
        <v>2</v>
      </c>
      <c r="P3796">
        <v>1</v>
      </c>
      <c r="Q3796" t="s">
        <v>15830</v>
      </c>
      <c r="R3796" t="s">
        <v>7734</v>
      </c>
      <c r="S3796" t="s">
        <v>7734</v>
      </c>
      <c r="T3796" t="s">
        <v>6002</v>
      </c>
      <c r="U3796">
        <f t="shared" si="59"/>
        <v>127637</v>
      </c>
    </row>
    <row r="3797" spans="1:21" x14ac:dyDescent="0.2">
      <c r="A3797" t="s">
        <v>18151</v>
      </c>
      <c r="B3797" t="s">
        <v>8971</v>
      </c>
      <c r="C3797">
        <v>3519028</v>
      </c>
      <c r="D3797" t="s">
        <v>6570</v>
      </c>
      <c r="E3797" t="s">
        <v>10458</v>
      </c>
      <c r="F3797" t="s">
        <v>6402</v>
      </c>
      <c r="G3797">
        <v>964</v>
      </c>
      <c r="H3797">
        <v>11884</v>
      </c>
      <c r="I3797">
        <v>0</v>
      </c>
      <c r="J3797">
        <v>0</v>
      </c>
      <c r="K3797">
        <v>0</v>
      </c>
      <c r="L3797" t="s">
        <v>6403</v>
      </c>
      <c r="M3797">
        <v>2018</v>
      </c>
      <c r="N3797" t="s">
        <v>1463</v>
      </c>
      <c r="O3797">
        <v>2</v>
      </c>
      <c r="P3797">
        <v>1</v>
      </c>
      <c r="Q3797" t="s">
        <v>15830</v>
      </c>
      <c r="R3797" t="s">
        <v>7734</v>
      </c>
      <c r="S3797" t="s">
        <v>7734</v>
      </c>
      <c r="T3797" t="s">
        <v>6009</v>
      </c>
      <c r="U3797">
        <f t="shared" si="59"/>
        <v>127637</v>
      </c>
    </row>
    <row r="3798" spans="1:21" x14ac:dyDescent="0.2">
      <c r="A3798" t="s">
        <v>18151</v>
      </c>
      <c r="B3798" t="s">
        <v>8971</v>
      </c>
      <c r="C3798">
        <v>3519028</v>
      </c>
      <c r="D3798" t="s">
        <v>6717</v>
      </c>
      <c r="E3798" t="s">
        <v>10459</v>
      </c>
      <c r="F3798" t="s">
        <v>6402</v>
      </c>
      <c r="G3798">
        <v>4020</v>
      </c>
      <c r="H3798">
        <v>11884</v>
      </c>
      <c r="I3798">
        <v>1</v>
      </c>
      <c r="J3798">
        <v>1</v>
      </c>
      <c r="K3798">
        <v>0</v>
      </c>
      <c r="L3798" t="s">
        <v>6403</v>
      </c>
      <c r="M3798">
        <v>2018</v>
      </c>
      <c r="N3798" t="s">
        <v>1463</v>
      </c>
      <c r="O3798">
        <v>2</v>
      </c>
      <c r="P3798">
        <v>1</v>
      </c>
      <c r="Q3798" t="s">
        <v>15830</v>
      </c>
      <c r="R3798" t="s">
        <v>7734</v>
      </c>
      <c r="S3798" t="s">
        <v>7734</v>
      </c>
      <c r="T3798" t="s">
        <v>6010</v>
      </c>
      <c r="U3798">
        <f t="shared" si="59"/>
        <v>127637</v>
      </c>
    </row>
    <row r="3799" spans="1:21" x14ac:dyDescent="0.2">
      <c r="A3799" t="s">
        <v>18151</v>
      </c>
      <c r="B3799" t="s">
        <v>8971</v>
      </c>
      <c r="C3799">
        <v>3519028</v>
      </c>
      <c r="D3799" t="s">
        <v>6436</v>
      </c>
      <c r="E3799" t="s">
        <v>18153</v>
      </c>
      <c r="F3799" t="s">
        <v>6402</v>
      </c>
      <c r="G3799">
        <v>427</v>
      </c>
      <c r="H3799">
        <v>11884</v>
      </c>
      <c r="I3799">
        <v>0</v>
      </c>
      <c r="J3799">
        <v>0</v>
      </c>
      <c r="K3799">
        <v>0</v>
      </c>
      <c r="L3799" t="s">
        <v>6403</v>
      </c>
      <c r="M3799">
        <v>2018</v>
      </c>
      <c r="N3799" t="s">
        <v>1463</v>
      </c>
      <c r="O3799">
        <v>2</v>
      </c>
      <c r="P3799">
        <v>1</v>
      </c>
      <c r="Q3799" t="s">
        <v>15830</v>
      </c>
      <c r="R3799" t="s">
        <v>7734</v>
      </c>
      <c r="S3799" t="s">
        <v>7734</v>
      </c>
      <c r="T3799" t="s">
        <v>5999</v>
      </c>
      <c r="U3799">
        <f t="shared" si="59"/>
        <v>127637</v>
      </c>
    </row>
    <row r="3800" spans="1:21" x14ac:dyDescent="0.2">
      <c r="A3800" t="s">
        <v>18151</v>
      </c>
      <c r="B3800" t="s">
        <v>8971</v>
      </c>
      <c r="C3800">
        <v>3519028</v>
      </c>
      <c r="D3800" t="s">
        <v>7119</v>
      </c>
      <c r="E3800" t="s">
        <v>7419</v>
      </c>
      <c r="F3800" t="s">
        <v>6402</v>
      </c>
      <c r="G3800">
        <v>2976</v>
      </c>
      <c r="H3800">
        <v>11884</v>
      </c>
      <c r="I3800">
        <v>0</v>
      </c>
      <c r="J3800">
        <v>0</v>
      </c>
      <c r="K3800">
        <v>0</v>
      </c>
      <c r="L3800" t="s">
        <v>6403</v>
      </c>
      <c r="M3800">
        <v>2018</v>
      </c>
      <c r="N3800" t="s">
        <v>1463</v>
      </c>
      <c r="O3800">
        <v>2</v>
      </c>
      <c r="P3800">
        <v>1</v>
      </c>
      <c r="Q3800" t="s">
        <v>15830</v>
      </c>
      <c r="R3800" t="s">
        <v>7734</v>
      </c>
      <c r="S3800" t="s">
        <v>7734</v>
      </c>
      <c r="T3800" t="s">
        <v>6001</v>
      </c>
      <c r="U3800">
        <f t="shared" si="59"/>
        <v>127637</v>
      </c>
    </row>
    <row r="3801" spans="1:21" x14ac:dyDescent="0.2">
      <c r="A3801" t="s">
        <v>18151</v>
      </c>
      <c r="B3801" t="s">
        <v>8971</v>
      </c>
      <c r="C3801">
        <v>3519028</v>
      </c>
      <c r="D3801" t="s">
        <v>10464</v>
      </c>
      <c r="E3801" t="s">
        <v>10465</v>
      </c>
      <c r="F3801" t="s">
        <v>6402</v>
      </c>
      <c r="G3801">
        <v>2909</v>
      </c>
      <c r="H3801">
        <v>11884</v>
      </c>
      <c r="I3801">
        <v>0</v>
      </c>
      <c r="J3801">
        <v>0</v>
      </c>
      <c r="K3801">
        <v>0</v>
      </c>
      <c r="L3801" t="s">
        <v>6403</v>
      </c>
      <c r="M3801">
        <v>2018</v>
      </c>
      <c r="N3801" t="s">
        <v>1463</v>
      </c>
      <c r="O3801">
        <v>2</v>
      </c>
      <c r="P3801">
        <v>1</v>
      </c>
      <c r="Q3801" t="s">
        <v>15830</v>
      </c>
      <c r="R3801" t="s">
        <v>7734</v>
      </c>
      <c r="S3801" t="s">
        <v>7734</v>
      </c>
      <c r="T3801" t="s">
        <v>5993</v>
      </c>
      <c r="U3801">
        <f t="shared" si="59"/>
        <v>127637</v>
      </c>
    </row>
    <row r="3802" spans="1:21" x14ac:dyDescent="0.2">
      <c r="A3802" t="s">
        <v>18154</v>
      </c>
      <c r="B3802" t="s">
        <v>8971</v>
      </c>
      <c r="C3802">
        <v>3519028</v>
      </c>
      <c r="D3802" t="s">
        <v>10467</v>
      </c>
      <c r="E3802" t="s">
        <v>18155</v>
      </c>
      <c r="F3802" t="s">
        <v>6402</v>
      </c>
      <c r="G3802">
        <v>6220</v>
      </c>
      <c r="H3802">
        <v>10145</v>
      </c>
      <c r="I3802">
        <v>1</v>
      </c>
      <c r="J3802">
        <v>1</v>
      </c>
      <c r="K3802">
        <v>0</v>
      </c>
      <c r="L3802" t="s">
        <v>6409</v>
      </c>
      <c r="M3802">
        <v>2018</v>
      </c>
      <c r="N3802" t="s">
        <v>1463</v>
      </c>
      <c r="O3802">
        <v>3</v>
      </c>
      <c r="P3802">
        <v>1</v>
      </c>
      <c r="Q3802" t="s">
        <v>15830</v>
      </c>
      <c r="R3802" t="s">
        <v>7734</v>
      </c>
      <c r="S3802" t="s">
        <v>7734</v>
      </c>
      <c r="T3802" t="s">
        <v>23193</v>
      </c>
      <c r="U3802">
        <f t="shared" si="59"/>
        <v>127637</v>
      </c>
    </row>
    <row r="3803" spans="1:21" x14ac:dyDescent="0.2">
      <c r="A3803" t="s">
        <v>18154</v>
      </c>
      <c r="B3803" t="s">
        <v>8971</v>
      </c>
      <c r="C3803">
        <v>3519028</v>
      </c>
      <c r="D3803" t="s">
        <v>18156</v>
      </c>
      <c r="E3803" t="s">
        <v>18157</v>
      </c>
      <c r="F3803" t="s">
        <v>6402</v>
      </c>
      <c r="G3803">
        <v>219</v>
      </c>
      <c r="H3803">
        <v>10145</v>
      </c>
      <c r="I3803">
        <v>0</v>
      </c>
      <c r="J3803">
        <v>0</v>
      </c>
      <c r="K3803">
        <v>0</v>
      </c>
      <c r="L3803" t="s">
        <v>6403</v>
      </c>
      <c r="M3803">
        <v>2018</v>
      </c>
      <c r="N3803" t="s">
        <v>1463</v>
      </c>
      <c r="O3803">
        <v>3</v>
      </c>
      <c r="P3803">
        <v>1</v>
      </c>
      <c r="Q3803" t="s">
        <v>15830</v>
      </c>
      <c r="R3803" t="s">
        <v>7734</v>
      </c>
      <c r="S3803" t="s">
        <v>7734</v>
      </c>
      <c r="T3803" t="s">
        <v>23194</v>
      </c>
      <c r="U3803">
        <f t="shared" si="59"/>
        <v>127637</v>
      </c>
    </row>
    <row r="3804" spans="1:21" x14ac:dyDescent="0.2">
      <c r="A3804" t="s">
        <v>18154</v>
      </c>
      <c r="B3804" t="s">
        <v>8971</v>
      </c>
      <c r="C3804">
        <v>3519028</v>
      </c>
      <c r="D3804" t="s">
        <v>7405</v>
      </c>
      <c r="E3804" t="s">
        <v>18158</v>
      </c>
      <c r="F3804" t="s">
        <v>6402</v>
      </c>
      <c r="G3804">
        <v>1183</v>
      </c>
      <c r="H3804">
        <v>10145</v>
      </c>
      <c r="I3804">
        <v>0</v>
      </c>
      <c r="J3804">
        <v>0</v>
      </c>
      <c r="K3804">
        <v>0</v>
      </c>
      <c r="L3804" t="s">
        <v>6403</v>
      </c>
      <c r="M3804">
        <v>2018</v>
      </c>
      <c r="N3804" t="s">
        <v>1463</v>
      </c>
      <c r="O3804">
        <v>3</v>
      </c>
      <c r="P3804">
        <v>1</v>
      </c>
      <c r="Q3804" t="s">
        <v>15830</v>
      </c>
      <c r="R3804" t="s">
        <v>7734</v>
      </c>
      <c r="S3804" t="s">
        <v>7734</v>
      </c>
      <c r="T3804" t="s">
        <v>23195</v>
      </c>
      <c r="U3804">
        <f t="shared" si="59"/>
        <v>127637</v>
      </c>
    </row>
    <row r="3805" spans="1:21" x14ac:dyDescent="0.2">
      <c r="A3805" t="s">
        <v>18154</v>
      </c>
      <c r="B3805" t="s">
        <v>8971</v>
      </c>
      <c r="C3805">
        <v>3519028</v>
      </c>
      <c r="D3805" t="s">
        <v>6717</v>
      </c>
      <c r="E3805" t="s">
        <v>10470</v>
      </c>
      <c r="F3805" t="s">
        <v>6402</v>
      </c>
      <c r="G3805">
        <v>1002</v>
      </c>
      <c r="H3805">
        <v>10145</v>
      </c>
      <c r="I3805">
        <v>0</v>
      </c>
      <c r="J3805">
        <v>0</v>
      </c>
      <c r="K3805">
        <v>0</v>
      </c>
      <c r="L3805" t="s">
        <v>6403</v>
      </c>
      <c r="M3805">
        <v>2018</v>
      </c>
      <c r="N3805" t="s">
        <v>1463</v>
      </c>
      <c r="O3805">
        <v>3</v>
      </c>
      <c r="P3805">
        <v>1</v>
      </c>
      <c r="Q3805" t="s">
        <v>15830</v>
      </c>
      <c r="R3805" t="s">
        <v>7734</v>
      </c>
      <c r="S3805" t="s">
        <v>7734</v>
      </c>
      <c r="T3805" t="s">
        <v>20069</v>
      </c>
      <c r="U3805">
        <f t="shared" si="59"/>
        <v>127637</v>
      </c>
    </row>
    <row r="3806" spans="1:21" x14ac:dyDescent="0.2">
      <c r="A3806" t="s">
        <v>18154</v>
      </c>
      <c r="B3806" t="s">
        <v>8971</v>
      </c>
      <c r="C3806">
        <v>3519028</v>
      </c>
      <c r="D3806" t="s">
        <v>6411</v>
      </c>
      <c r="E3806" t="s">
        <v>18159</v>
      </c>
      <c r="F3806" t="s">
        <v>6402</v>
      </c>
      <c r="G3806">
        <v>1155</v>
      </c>
      <c r="H3806">
        <v>10145</v>
      </c>
      <c r="I3806">
        <v>0</v>
      </c>
      <c r="J3806">
        <v>0</v>
      </c>
      <c r="K3806">
        <v>0</v>
      </c>
      <c r="L3806" t="s">
        <v>6403</v>
      </c>
      <c r="M3806">
        <v>2018</v>
      </c>
      <c r="N3806" t="s">
        <v>1463</v>
      </c>
      <c r="O3806">
        <v>3</v>
      </c>
      <c r="P3806">
        <v>1</v>
      </c>
      <c r="Q3806" t="s">
        <v>15830</v>
      </c>
      <c r="R3806" t="s">
        <v>7734</v>
      </c>
      <c r="S3806" t="s">
        <v>7734</v>
      </c>
      <c r="T3806" t="s">
        <v>23196</v>
      </c>
      <c r="U3806">
        <f t="shared" si="59"/>
        <v>127637</v>
      </c>
    </row>
    <row r="3807" spans="1:21" x14ac:dyDescent="0.2">
      <c r="A3807" t="s">
        <v>18154</v>
      </c>
      <c r="B3807" t="s">
        <v>8971</v>
      </c>
      <c r="C3807">
        <v>3519028</v>
      </c>
      <c r="D3807" t="s">
        <v>6423</v>
      </c>
      <c r="E3807" t="s">
        <v>15589</v>
      </c>
      <c r="F3807" t="s">
        <v>6402</v>
      </c>
      <c r="G3807">
        <v>163</v>
      </c>
      <c r="H3807">
        <v>10145</v>
      </c>
      <c r="I3807">
        <v>0</v>
      </c>
      <c r="J3807">
        <v>0</v>
      </c>
      <c r="K3807">
        <v>0</v>
      </c>
      <c r="L3807" t="s">
        <v>6403</v>
      </c>
      <c r="M3807">
        <v>2018</v>
      </c>
      <c r="N3807" t="s">
        <v>1463</v>
      </c>
      <c r="O3807">
        <v>3</v>
      </c>
      <c r="P3807">
        <v>1</v>
      </c>
      <c r="Q3807" t="s">
        <v>15830</v>
      </c>
      <c r="R3807" t="s">
        <v>7734</v>
      </c>
      <c r="S3807" t="s">
        <v>7734</v>
      </c>
      <c r="T3807" t="s">
        <v>23197</v>
      </c>
      <c r="U3807">
        <f t="shared" si="59"/>
        <v>127637</v>
      </c>
    </row>
    <row r="3808" spans="1:21" x14ac:dyDescent="0.2">
      <c r="A3808" t="s">
        <v>18154</v>
      </c>
      <c r="B3808" t="s">
        <v>8971</v>
      </c>
      <c r="C3808">
        <v>3519028</v>
      </c>
      <c r="D3808" t="s">
        <v>6434</v>
      </c>
      <c r="E3808" t="s">
        <v>18160</v>
      </c>
      <c r="F3808" t="s">
        <v>6402</v>
      </c>
      <c r="G3808">
        <v>203</v>
      </c>
      <c r="H3808">
        <v>10145</v>
      </c>
      <c r="I3808">
        <v>0</v>
      </c>
      <c r="J3808">
        <v>0</v>
      </c>
      <c r="K3808">
        <v>0</v>
      </c>
      <c r="L3808" t="s">
        <v>6403</v>
      </c>
      <c r="M3808">
        <v>2018</v>
      </c>
      <c r="N3808" t="s">
        <v>1463</v>
      </c>
      <c r="O3808">
        <v>3</v>
      </c>
      <c r="P3808">
        <v>1</v>
      </c>
      <c r="Q3808" t="s">
        <v>15830</v>
      </c>
      <c r="R3808" t="s">
        <v>7734</v>
      </c>
      <c r="S3808" t="s">
        <v>7734</v>
      </c>
      <c r="T3808" t="s">
        <v>23198</v>
      </c>
      <c r="U3808">
        <f t="shared" si="59"/>
        <v>127637</v>
      </c>
    </row>
    <row r="3809" spans="1:21" x14ac:dyDescent="0.2">
      <c r="A3809" t="s">
        <v>18161</v>
      </c>
      <c r="B3809" t="s">
        <v>8971</v>
      </c>
      <c r="C3809">
        <v>3519028</v>
      </c>
      <c r="D3809" t="s">
        <v>6509</v>
      </c>
      <c r="E3809" t="s">
        <v>18162</v>
      </c>
      <c r="F3809" t="s">
        <v>6402</v>
      </c>
      <c r="G3809">
        <v>2868</v>
      </c>
      <c r="H3809">
        <v>5790</v>
      </c>
      <c r="I3809">
        <v>1</v>
      </c>
      <c r="J3809">
        <v>1</v>
      </c>
      <c r="K3809">
        <v>0</v>
      </c>
      <c r="L3809" t="s">
        <v>6409</v>
      </c>
      <c r="M3809">
        <v>2018</v>
      </c>
      <c r="N3809" t="s">
        <v>1463</v>
      </c>
      <c r="O3809">
        <v>4</v>
      </c>
      <c r="P3809">
        <v>1</v>
      </c>
      <c r="Q3809" t="s">
        <v>15830</v>
      </c>
      <c r="R3809" t="s">
        <v>7734</v>
      </c>
      <c r="S3809" t="s">
        <v>7734</v>
      </c>
      <c r="T3809" t="s">
        <v>1360</v>
      </c>
      <c r="U3809">
        <f t="shared" si="59"/>
        <v>127637</v>
      </c>
    </row>
    <row r="3810" spans="1:21" x14ac:dyDescent="0.2">
      <c r="A3810" t="s">
        <v>18161</v>
      </c>
      <c r="B3810" t="s">
        <v>8971</v>
      </c>
      <c r="C3810">
        <v>3519028</v>
      </c>
      <c r="D3810" t="s">
        <v>18163</v>
      </c>
      <c r="E3810" t="s">
        <v>18164</v>
      </c>
      <c r="F3810" t="s">
        <v>6402</v>
      </c>
      <c r="G3810">
        <v>954</v>
      </c>
      <c r="H3810">
        <v>5790</v>
      </c>
      <c r="I3810">
        <v>0</v>
      </c>
      <c r="J3810">
        <v>0</v>
      </c>
      <c r="K3810">
        <v>0</v>
      </c>
      <c r="L3810" t="s">
        <v>6403</v>
      </c>
      <c r="M3810">
        <v>2018</v>
      </c>
      <c r="N3810" t="s">
        <v>1463</v>
      </c>
      <c r="O3810">
        <v>4</v>
      </c>
      <c r="P3810">
        <v>1</v>
      </c>
      <c r="Q3810" t="s">
        <v>15830</v>
      </c>
      <c r="R3810" t="s">
        <v>7734</v>
      </c>
      <c r="S3810" t="s">
        <v>7734</v>
      </c>
      <c r="T3810" t="s">
        <v>23199</v>
      </c>
      <c r="U3810">
        <f t="shared" si="59"/>
        <v>127637</v>
      </c>
    </row>
    <row r="3811" spans="1:21" x14ac:dyDescent="0.2">
      <c r="A3811" t="s">
        <v>18161</v>
      </c>
      <c r="B3811" t="s">
        <v>8971</v>
      </c>
      <c r="C3811">
        <v>3519028</v>
      </c>
      <c r="D3811" t="s">
        <v>18165</v>
      </c>
      <c r="E3811" t="s">
        <v>10484</v>
      </c>
      <c r="F3811" t="s">
        <v>6402</v>
      </c>
      <c r="G3811">
        <v>1968</v>
      </c>
      <c r="H3811">
        <v>5790</v>
      </c>
      <c r="I3811">
        <v>0</v>
      </c>
      <c r="J3811">
        <v>0</v>
      </c>
      <c r="K3811">
        <v>0</v>
      </c>
      <c r="L3811" t="s">
        <v>6403</v>
      </c>
      <c r="M3811">
        <v>2018</v>
      </c>
      <c r="N3811" t="s">
        <v>1463</v>
      </c>
      <c r="O3811">
        <v>4</v>
      </c>
      <c r="P3811">
        <v>1</v>
      </c>
      <c r="Q3811" t="s">
        <v>15830</v>
      </c>
      <c r="R3811" t="s">
        <v>7734</v>
      </c>
      <c r="S3811" t="s">
        <v>7734</v>
      </c>
      <c r="T3811" t="s">
        <v>23200</v>
      </c>
      <c r="U3811">
        <f t="shared" si="59"/>
        <v>127637</v>
      </c>
    </row>
    <row r="3812" spans="1:21" x14ac:dyDescent="0.2">
      <c r="A3812" t="s">
        <v>18166</v>
      </c>
      <c r="B3812" t="s">
        <v>8971</v>
      </c>
      <c r="C3812">
        <v>3519028</v>
      </c>
      <c r="D3812" t="s">
        <v>6771</v>
      </c>
      <c r="E3812" t="s">
        <v>15759</v>
      </c>
      <c r="F3812" t="s">
        <v>6402</v>
      </c>
      <c r="G3812">
        <v>5418</v>
      </c>
      <c r="H3812">
        <v>12187</v>
      </c>
      <c r="I3812">
        <v>0</v>
      </c>
      <c r="J3812">
        <v>0</v>
      </c>
      <c r="K3812">
        <v>0</v>
      </c>
      <c r="L3812" t="s">
        <v>6403</v>
      </c>
      <c r="M3812">
        <v>2018</v>
      </c>
      <c r="N3812" t="s">
        <v>1463</v>
      </c>
      <c r="O3812">
        <v>5</v>
      </c>
      <c r="P3812">
        <v>1</v>
      </c>
      <c r="Q3812" t="s">
        <v>15830</v>
      </c>
      <c r="R3812" t="s">
        <v>7734</v>
      </c>
      <c r="S3812" t="s">
        <v>7734</v>
      </c>
      <c r="T3812" t="s">
        <v>23201</v>
      </c>
      <c r="U3812">
        <f t="shared" si="59"/>
        <v>127637</v>
      </c>
    </row>
    <row r="3813" spans="1:21" x14ac:dyDescent="0.2">
      <c r="A3813" t="s">
        <v>18166</v>
      </c>
      <c r="B3813" t="s">
        <v>8971</v>
      </c>
      <c r="C3813">
        <v>3519028</v>
      </c>
      <c r="D3813" t="s">
        <v>7514</v>
      </c>
      <c r="E3813" t="s">
        <v>10486</v>
      </c>
      <c r="F3813" t="s">
        <v>6402</v>
      </c>
      <c r="G3813">
        <v>6769</v>
      </c>
      <c r="H3813">
        <v>12187</v>
      </c>
      <c r="I3813">
        <v>1</v>
      </c>
      <c r="J3813">
        <v>1</v>
      </c>
      <c r="K3813">
        <v>0</v>
      </c>
      <c r="L3813" t="s">
        <v>6403</v>
      </c>
      <c r="M3813">
        <v>2018</v>
      </c>
      <c r="N3813" t="s">
        <v>1463</v>
      </c>
      <c r="O3813">
        <v>5</v>
      </c>
      <c r="P3813">
        <v>1</v>
      </c>
      <c r="Q3813" t="s">
        <v>15830</v>
      </c>
      <c r="R3813" t="s">
        <v>7734</v>
      </c>
      <c r="S3813" t="s">
        <v>7734</v>
      </c>
      <c r="T3813" t="s">
        <v>20078</v>
      </c>
      <c r="U3813">
        <f t="shared" si="59"/>
        <v>127637</v>
      </c>
    </row>
    <row r="3814" spans="1:21" x14ac:dyDescent="0.2">
      <c r="A3814" t="s">
        <v>18167</v>
      </c>
      <c r="B3814" t="s">
        <v>8971</v>
      </c>
      <c r="C3814">
        <v>3519028</v>
      </c>
      <c r="D3814" t="s">
        <v>18168</v>
      </c>
      <c r="E3814" t="s">
        <v>18169</v>
      </c>
      <c r="F3814" t="s">
        <v>6402</v>
      </c>
      <c r="G3814">
        <v>37072</v>
      </c>
      <c r="H3814">
        <v>52433</v>
      </c>
      <c r="I3814">
        <v>1</v>
      </c>
      <c r="J3814">
        <v>1</v>
      </c>
      <c r="K3814">
        <v>0</v>
      </c>
      <c r="L3814" t="s">
        <v>6403</v>
      </c>
      <c r="M3814">
        <v>2018</v>
      </c>
      <c r="N3814" t="s">
        <v>6404</v>
      </c>
      <c r="O3814">
        <v>99</v>
      </c>
      <c r="P3814">
        <v>1</v>
      </c>
      <c r="Q3814" t="s">
        <v>15830</v>
      </c>
      <c r="R3814" t="s">
        <v>7734</v>
      </c>
      <c r="S3814" t="s">
        <v>7734</v>
      </c>
      <c r="T3814" t="s">
        <v>23202</v>
      </c>
      <c r="U3814">
        <f t="shared" si="59"/>
        <v>127637</v>
      </c>
    </row>
    <row r="3815" spans="1:21" x14ac:dyDescent="0.2">
      <c r="A3815" t="s">
        <v>18167</v>
      </c>
      <c r="B3815" t="s">
        <v>8971</v>
      </c>
      <c r="C3815">
        <v>3519028</v>
      </c>
      <c r="D3815" t="s">
        <v>7022</v>
      </c>
      <c r="E3815" t="s">
        <v>13001</v>
      </c>
      <c r="F3815" t="s">
        <v>6402</v>
      </c>
      <c r="G3815">
        <v>13690</v>
      </c>
      <c r="H3815">
        <v>52433</v>
      </c>
      <c r="I3815">
        <v>0</v>
      </c>
      <c r="J3815">
        <v>0</v>
      </c>
      <c r="K3815">
        <v>0</v>
      </c>
      <c r="L3815" t="s">
        <v>6403</v>
      </c>
      <c r="M3815">
        <v>2018</v>
      </c>
      <c r="N3815" t="s">
        <v>6404</v>
      </c>
      <c r="O3815">
        <v>99</v>
      </c>
      <c r="P3815">
        <v>1</v>
      </c>
      <c r="Q3815" t="s">
        <v>15830</v>
      </c>
      <c r="R3815" t="s">
        <v>7734</v>
      </c>
      <c r="S3815" t="s">
        <v>7734</v>
      </c>
      <c r="T3815" t="s">
        <v>23203</v>
      </c>
      <c r="U3815">
        <f t="shared" si="59"/>
        <v>127637</v>
      </c>
    </row>
    <row r="3816" spans="1:21" x14ac:dyDescent="0.2">
      <c r="A3816" t="s">
        <v>18167</v>
      </c>
      <c r="B3816" t="s">
        <v>8971</v>
      </c>
      <c r="C3816">
        <v>3519028</v>
      </c>
      <c r="D3816" t="s">
        <v>15642</v>
      </c>
      <c r="E3816" t="s">
        <v>18170</v>
      </c>
      <c r="F3816" t="s">
        <v>6402</v>
      </c>
      <c r="G3816">
        <v>1671</v>
      </c>
      <c r="H3816">
        <v>52433</v>
      </c>
      <c r="I3816">
        <v>0</v>
      </c>
      <c r="J3816">
        <v>0</v>
      </c>
      <c r="K3816">
        <v>0</v>
      </c>
      <c r="L3816" t="s">
        <v>6403</v>
      </c>
      <c r="M3816">
        <v>2018</v>
      </c>
      <c r="N3816" t="s">
        <v>6404</v>
      </c>
      <c r="O3816">
        <v>99</v>
      </c>
      <c r="P3816">
        <v>1</v>
      </c>
      <c r="Q3816" t="s">
        <v>15830</v>
      </c>
      <c r="R3816" t="s">
        <v>7734</v>
      </c>
      <c r="S3816" t="s">
        <v>7734</v>
      </c>
      <c r="T3816" t="s">
        <v>23204</v>
      </c>
      <c r="U3816">
        <f t="shared" si="59"/>
        <v>127637</v>
      </c>
    </row>
    <row r="3817" spans="1:21" x14ac:dyDescent="0.2">
      <c r="A3817" t="s">
        <v>18171</v>
      </c>
      <c r="B3817" t="s">
        <v>13043</v>
      </c>
      <c r="C3817">
        <v>3543064</v>
      </c>
      <c r="D3817" t="s">
        <v>7840</v>
      </c>
      <c r="E3817" t="s">
        <v>16913</v>
      </c>
      <c r="F3817" t="s">
        <v>6402</v>
      </c>
      <c r="G3817">
        <v>707</v>
      </c>
      <c r="H3817">
        <v>43421</v>
      </c>
      <c r="I3817">
        <v>0</v>
      </c>
      <c r="J3817">
        <v>0</v>
      </c>
      <c r="K3817">
        <v>0</v>
      </c>
      <c r="L3817" t="s">
        <v>6409</v>
      </c>
      <c r="M3817">
        <v>2018</v>
      </c>
      <c r="N3817" t="s">
        <v>1463</v>
      </c>
      <c r="O3817">
        <v>99</v>
      </c>
      <c r="P3817">
        <v>5</v>
      </c>
      <c r="Q3817" t="s">
        <v>15830</v>
      </c>
      <c r="R3817" t="s">
        <v>7734</v>
      </c>
      <c r="S3817" t="s">
        <v>7734</v>
      </c>
      <c r="T3817" t="s">
        <v>23205</v>
      </c>
      <c r="U3817">
        <f t="shared" si="59"/>
        <v>43421</v>
      </c>
    </row>
    <row r="3818" spans="1:21" x14ac:dyDescent="0.2">
      <c r="A3818" t="s">
        <v>18171</v>
      </c>
      <c r="B3818" t="s">
        <v>13043</v>
      </c>
      <c r="C3818">
        <v>3543064</v>
      </c>
      <c r="D3818" t="s">
        <v>18172</v>
      </c>
      <c r="E3818" t="s">
        <v>13045</v>
      </c>
      <c r="F3818" t="s">
        <v>6402</v>
      </c>
      <c r="G3818">
        <v>3096</v>
      </c>
      <c r="H3818">
        <v>43421</v>
      </c>
      <c r="I3818">
        <v>0</v>
      </c>
      <c r="J3818">
        <v>0</v>
      </c>
      <c r="K3818">
        <v>0</v>
      </c>
      <c r="L3818" t="s">
        <v>6409</v>
      </c>
      <c r="M3818">
        <v>2018</v>
      </c>
      <c r="N3818" t="s">
        <v>1463</v>
      </c>
      <c r="O3818">
        <v>99</v>
      </c>
      <c r="P3818">
        <v>5</v>
      </c>
      <c r="Q3818" t="s">
        <v>15830</v>
      </c>
      <c r="R3818" t="s">
        <v>7734</v>
      </c>
      <c r="S3818" t="s">
        <v>7734</v>
      </c>
      <c r="T3818" t="s">
        <v>23206</v>
      </c>
      <c r="U3818">
        <f t="shared" si="59"/>
        <v>43421</v>
      </c>
    </row>
    <row r="3819" spans="1:21" x14ac:dyDescent="0.2">
      <c r="A3819" t="s">
        <v>18171</v>
      </c>
      <c r="B3819" t="s">
        <v>13043</v>
      </c>
      <c r="C3819">
        <v>3543064</v>
      </c>
      <c r="D3819" t="s">
        <v>6488</v>
      </c>
      <c r="E3819" t="s">
        <v>7039</v>
      </c>
      <c r="F3819" t="s">
        <v>6402</v>
      </c>
      <c r="G3819">
        <v>2948</v>
      </c>
      <c r="H3819">
        <v>43421</v>
      </c>
      <c r="I3819">
        <v>0</v>
      </c>
      <c r="J3819">
        <v>0</v>
      </c>
      <c r="K3819">
        <v>0</v>
      </c>
      <c r="L3819" t="s">
        <v>6409</v>
      </c>
      <c r="M3819">
        <v>2018</v>
      </c>
      <c r="N3819" t="s">
        <v>1463</v>
      </c>
      <c r="O3819">
        <v>99</v>
      </c>
      <c r="P3819">
        <v>5</v>
      </c>
      <c r="Q3819" t="s">
        <v>15830</v>
      </c>
      <c r="R3819" t="s">
        <v>7734</v>
      </c>
      <c r="S3819" t="s">
        <v>7734</v>
      </c>
      <c r="T3819" t="s">
        <v>23207</v>
      </c>
      <c r="U3819">
        <f t="shared" si="59"/>
        <v>43421</v>
      </c>
    </row>
    <row r="3820" spans="1:21" x14ac:dyDescent="0.2">
      <c r="A3820" t="s">
        <v>18171</v>
      </c>
      <c r="B3820" t="s">
        <v>13043</v>
      </c>
      <c r="C3820">
        <v>3543064</v>
      </c>
      <c r="D3820" t="s">
        <v>15166</v>
      </c>
      <c r="E3820" t="s">
        <v>18173</v>
      </c>
      <c r="F3820" t="s">
        <v>6402</v>
      </c>
      <c r="G3820">
        <v>2567</v>
      </c>
      <c r="H3820">
        <v>43421</v>
      </c>
      <c r="I3820">
        <v>0</v>
      </c>
      <c r="J3820">
        <v>0</v>
      </c>
      <c r="K3820">
        <v>0</v>
      </c>
      <c r="L3820" t="s">
        <v>6409</v>
      </c>
      <c r="M3820">
        <v>2018</v>
      </c>
      <c r="N3820" t="s">
        <v>1463</v>
      </c>
      <c r="O3820">
        <v>99</v>
      </c>
      <c r="P3820">
        <v>5</v>
      </c>
      <c r="Q3820" t="s">
        <v>15830</v>
      </c>
      <c r="R3820" t="s">
        <v>7734</v>
      </c>
      <c r="S3820" t="s">
        <v>7734</v>
      </c>
      <c r="T3820" t="s">
        <v>23208</v>
      </c>
      <c r="U3820">
        <f t="shared" si="59"/>
        <v>43421</v>
      </c>
    </row>
    <row r="3821" spans="1:21" x14ac:dyDescent="0.2">
      <c r="A3821" t="s">
        <v>18171</v>
      </c>
      <c r="B3821" t="s">
        <v>13043</v>
      </c>
      <c r="C3821">
        <v>3543064</v>
      </c>
      <c r="D3821" t="s">
        <v>18174</v>
      </c>
      <c r="E3821" t="s">
        <v>6636</v>
      </c>
      <c r="F3821" t="s">
        <v>6402</v>
      </c>
      <c r="G3821">
        <v>1898</v>
      </c>
      <c r="H3821">
        <v>43421</v>
      </c>
      <c r="I3821">
        <v>0</v>
      </c>
      <c r="J3821">
        <v>0</v>
      </c>
      <c r="K3821">
        <v>0</v>
      </c>
      <c r="L3821" t="s">
        <v>6403</v>
      </c>
      <c r="M3821">
        <v>2018</v>
      </c>
      <c r="N3821" t="s">
        <v>1463</v>
      </c>
      <c r="O3821">
        <v>99</v>
      </c>
      <c r="P3821">
        <v>5</v>
      </c>
      <c r="Q3821" t="s">
        <v>15830</v>
      </c>
      <c r="R3821" t="s">
        <v>7734</v>
      </c>
      <c r="S3821" t="s">
        <v>7734</v>
      </c>
      <c r="T3821" t="s">
        <v>23209</v>
      </c>
      <c r="U3821">
        <f t="shared" si="59"/>
        <v>43421</v>
      </c>
    </row>
    <row r="3822" spans="1:21" x14ac:dyDescent="0.2">
      <c r="A3822" t="s">
        <v>18171</v>
      </c>
      <c r="B3822" t="s">
        <v>13043</v>
      </c>
      <c r="C3822">
        <v>3543064</v>
      </c>
      <c r="D3822" t="s">
        <v>6442</v>
      </c>
      <c r="E3822" t="s">
        <v>9246</v>
      </c>
      <c r="F3822" t="s">
        <v>6402</v>
      </c>
      <c r="G3822">
        <v>3426</v>
      </c>
      <c r="H3822">
        <v>43421</v>
      </c>
      <c r="I3822">
        <v>1</v>
      </c>
      <c r="J3822">
        <v>1</v>
      </c>
      <c r="K3822">
        <v>0</v>
      </c>
      <c r="L3822" t="s">
        <v>6403</v>
      </c>
      <c r="M3822">
        <v>2018</v>
      </c>
      <c r="N3822" t="s">
        <v>1463</v>
      </c>
      <c r="O3822">
        <v>99</v>
      </c>
      <c r="P3822">
        <v>5</v>
      </c>
      <c r="Q3822" t="s">
        <v>15830</v>
      </c>
      <c r="R3822" t="s">
        <v>7734</v>
      </c>
      <c r="S3822" t="s">
        <v>7734</v>
      </c>
      <c r="T3822" t="s">
        <v>6036</v>
      </c>
      <c r="U3822">
        <f t="shared" si="59"/>
        <v>43421</v>
      </c>
    </row>
    <row r="3823" spans="1:21" x14ac:dyDescent="0.2">
      <c r="A3823" t="s">
        <v>18171</v>
      </c>
      <c r="B3823" t="s">
        <v>13043</v>
      </c>
      <c r="C3823">
        <v>3543064</v>
      </c>
      <c r="D3823" t="s">
        <v>6597</v>
      </c>
      <c r="E3823" t="s">
        <v>18175</v>
      </c>
      <c r="F3823" t="s">
        <v>6402</v>
      </c>
      <c r="G3823">
        <v>1110</v>
      </c>
      <c r="H3823">
        <v>43421</v>
      </c>
      <c r="I3823">
        <v>0</v>
      </c>
      <c r="J3823">
        <v>0</v>
      </c>
      <c r="K3823">
        <v>0</v>
      </c>
      <c r="L3823" t="s">
        <v>6403</v>
      </c>
      <c r="M3823">
        <v>2018</v>
      </c>
      <c r="N3823" t="s">
        <v>1463</v>
      </c>
      <c r="O3823">
        <v>99</v>
      </c>
      <c r="P3823">
        <v>5</v>
      </c>
      <c r="Q3823" t="s">
        <v>15830</v>
      </c>
      <c r="R3823" t="s">
        <v>7734</v>
      </c>
      <c r="S3823" t="s">
        <v>7734</v>
      </c>
      <c r="T3823" t="s">
        <v>23210</v>
      </c>
      <c r="U3823">
        <f t="shared" si="59"/>
        <v>43421</v>
      </c>
    </row>
    <row r="3824" spans="1:21" x14ac:dyDescent="0.2">
      <c r="A3824" t="s">
        <v>18171</v>
      </c>
      <c r="B3824" t="s">
        <v>13043</v>
      </c>
      <c r="C3824">
        <v>3543064</v>
      </c>
      <c r="D3824" t="s">
        <v>6503</v>
      </c>
      <c r="E3824" t="s">
        <v>13057</v>
      </c>
      <c r="F3824" t="s">
        <v>6402</v>
      </c>
      <c r="G3824">
        <v>3179</v>
      </c>
      <c r="H3824">
        <v>43421</v>
      </c>
      <c r="I3824">
        <v>1</v>
      </c>
      <c r="J3824">
        <v>0</v>
      </c>
      <c r="K3824">
        <v>0</v>
      </c>
      <c r="L3824" t="s">
        <v>6403</v>
      </c>
      <c r="M3824">
        <v>2018</v>
      </c>
      <c r="N3824" t="s">
        <v>1463</v>
      </c>
      <c r="O3824">
        <v>99</v>
      </c>
      <c r="P3824">
        <v>5</v>
      </c>
      <c r="Q3824" t="s">
        <v>15830</v>
      </c>
      <c r="R3824" t="s">
        <v>7734</v>
      </c>
      <c r="S3824" t="s">
        <v>7734</v>
      </c>
      <c r="T3824" t="s">
        <v>23211</v>
      </c>
      <c r="U3824">
        <f t="shared" si="59"/>
        <v>43421</v>
      </c>
    </row>
    <row r="3825" spans="1:21" x14ac:dyDescent="0.2">
      <c r="A3825" t="s">
        <v>18171</v>
      </c>
      <c r="B3825" t="s">
        <v>13043</v>
      </c>
      <c r="C3825">
        <v>3543064</v>
      </c>
      <c r="D3825" t="s">
        <v>6425</v>
      </c>
      <c r="E3825" t="s">
        <v>7584</v>
      </c>
      <c r="F3825" t="s">
        <v>6402</v>
      </c>
      <c r="G3825">
        <v>4775</v>
      </c>
      <c r="H3825">
        <v>43421</v>
      </c>
      <c r="I3825">
        <v>0</v>
      </c>
      <c r="J3825">
        <v>1</v>
      </c>
      <c r="K3825">
        <v>0</v>
      </c>
      <c r="L3825" t="s">
        <v>6403</v>
      </c>
      <c r="M3825">
        <v>2018</v>
      </c>
      <c r="N3825" t="s">
        <v>1463</v>
      </c>
      <c r="O3825">
        <v>99</v>
      </c>
      <c r="P3825">
        <v>5</v>
      </c>
      <c r="Q3825" t="s">
        <v>15830</v>
      </c>
      <c r="R3825" t="s">
        <v>7734</v>
      </c>
      <c r="S3825" t="s">
        <v>7734</v>
      </c>
      <c r="T3825" t="s">
        <v>23212</v>
      </c>
      <c r="U3825">
        <f t="shared" si="59"/>
        <v>43421</v>
      </c>
    </row>
    <row r="3826" spans="1:21" x14ac:dyDescent="0.2">
      <c r="A3826" t="s">
        <v>18171</v>
      </c>
      <c r="B3826" t="s">
        <v>13043</v>
      </c>
      <c r="C3826">
        <v>3543064</v>
      </c>
      <c r="D3826" t="s">
        <v>6411</v>
      </c>
      <c r="E3826" t="s">
        <v>7342</v>
      </c>
      <c r="F3826" t="s">
        <v>6402</v>
      </c>
      <c r="G3826">
        <v>4005</v>
      </c>
      <c r="H3826">
        <v>43421</v>
      </c>
      <c r="I3826">
        <v>0</v>
      </c>
      <c r="J3826">
        <v>1</v>
      </c>
      <c r="K3826">
        <v>0</v>
      </c>
      <c r="L3826" t="s">
        <v>6403</v>
      </c>
      <c r="M3826">
        <v>2018</v>
      </c>
      <c r="N3826" t="s">
        <v>1463</v>
      </c>
      <c r="O3826">
        <v>99</v>
      </c>
      <c r="P3826">
        <v>5</v>
      </c>
      <c r="Q3826" t="s">
        <v>15830</v>
      </c>
      <c r="R3826" t="s">
        <v>7734</v>
      </c>
      <c r="S3826" t="s">
        <v>7734</v>
      </c>
      <c r="T3826" t="s">
        <v>23213</v>
      </c>
      <c r="U3826">
        <f t="shared" si="59"/>
        <v>43421</v>
      </c>
    </row>
    <row r="3827" spans="1:21" x14ac:dyDescent="0.2">
      <c r="A3827" t="s">
        <v>18171</v>
      </c>
      <c r="B3827" t="s">
        <v>13043</v>
      </c>
      <c r="C3827">
        <v>3543064</v>
      </c>
      <c r="D3827" t="s">
        <v>15261</v>
      </c>
      <c r="E3827" t="s">
        <v>18176</v>
      </c>
      <c r="F3827" t="s">
        <v>6402</v>
      </c>
      <c r="G3827">
        <v>1268</v>
      </c>
      <c r="H3827">
        <v>43421</v>
      </c>
      <c r="I3827">
        <v>0</v>
      </c>
      <c r="J3827">
        <v>0</v>
      </c>
      <c r="K3827">
        <v>0</v>
      </c>
      <c r="L3827" t="s">
        <v>6403</v>
      </c>
      <c r="M3827">
        <v>2018</v>
      </c>
      <c r="N3827" t="s">
        <v>1463</v>
      </c>
      <c r="O3827">
        <v>99</v>
      </c>
      <c r="P3827">
        <v>5</v>
      </c>
      <c r="Q3827" t="s">
        <v>15830</v>
      </c>
      <c r="R3827" t="s">
        <v>7734</v>
      </c>
      <c r="S3827" t="s">
        <v>7734</v>
      </c>
      <c r="T3827" t="s">
        <v>23214</v>
      </c>
      <c r="U3827">
        <f t="shared" si="59"/>
        <v>43421</v>
      </c>
    </row>
    <row r="3828" spans="1:21" x14ac:dyDescent="0.2">
      <c r="A3828" t="s">
        <v>18171</v>
      </c>
      <c r="B3828" t="s">
        <v>13043</v>
      </c>
      <c r="C3828">
        <v>3543064</v>
      </c>
      <c r="D3828" t="s">
        <v>14593</v>
      </c>
      <c r="E3828" t="s">
        <v>15483</v>
      </c>
      <c r="F3828" t="s">
        <v>6402</v>
      </c>
      <c r="G3828">
        <v>749</v>
      </c>
      <c r="H3828">
        <v>43421</v>
      </c>
      <c r="I3828">
        <v>0</v>
      </c>
      <c r="J3828">
        <v>0</v>
      </c>
      <c r="K3828">
        <v>0</v>
      </c>
      <c r="L3828" t="s">
        <v>6403</v>
      </c>
      <c r="M3828">
        <v>2018</v>
      </c>
      <c r="N3828" t="s">
        <v>1463</v>
      </c>
      <c r="O3828">
        <v>99</v>
      </c>
      <c r="P3828">
        <v>5</v>
      </c>
      <c r="Q3828" t="s">
        <v>15830</v>
      </c>
      <c r="R3828" t="s">
        <v>7734</v>
      </c>
      <c r="S3828" t="s">
        <v>7734</v>
      </c>
      <c r="T3828" t="s">
        <v>23215</v>
      </c>
      <c r="U3828">
        <f t="shared" si="59"/>
        <v>43421</v>
      </c>
    </row>
    <row r="3829" spans="1:21" x14ac:dyDescent="0.2">
      <c r="A3829" t="s">
        <v>18171</v>
      </c>
      <c r="B3829" t="s">
        <v>13043</v>
      </c>
      <c r="C3829">
        <v>3543064</v>
      </c>
      <c r="D3829" t="s">
        <v>6425</v>
      </c>
      <c r="E3829" t="s">
        <v>11267</v>
      </c>
      <c r="F3829" t="s">
        <v>6402</v>
      </c>
      <c r="G3829">
        <v>1130</v>
      </c>
      <c r="H3829">
        <v>43421</v>
      </c>
      <c r="I3829">
        <v>0</v>
      </c>
      <c r="J3829">
        <v>0</v>
      </c>
      <c r="K3829">
        <v>0</v>
      </c>
      <c r="L3829" t="s">
        <v>6403</v>
      </c>
      <c r="M3829">
        <v>2018</v>
      </c>
      <c r="N3829" t="s">
        <v>1463</v>
      </c>
      <c r="O3829">
        <v>99</v>
      </c>
      <c r="P3829">
        <v>5</v>
      </c>
      <c r="Q3829" t="s">
        <v>15830</v>
      </c>
      <c r="R3829" t="s">
        <v>7734</v>
      </c>
      <c r="S3829" t="s">
        <v>7734</v>
      </c>
      <c r="T3829" t="s">
        <v>23216</v>
      </c>
      <c r="U3829">
        <f t="shared" si="59"/>
        <v>43421</v>
      </c>
    </row>
    <row r="3830" spans="1:21" x14ac:dyDescent="0.2">
      <c r="A3830" t="s">
        <v>18171</v>
      </c>
      <c r="B3830" t="s">
        <v>13043</v>
      </c>
      <c r="C3830">
        <v>3543064</v>
      </c>
      <c r="D3830" t="s">
        <v>6584</v>
      </c>
      <c r="E3830" t="s">
        <v>6724</v>
      </c>
      <c r="F3830" t="s">
        <v>6402</v>
      </c>
      <c r="G3830">
        <v>1340</v>
      </c>
      <c r="H3830">
        <v>43421</v>
      </c>
      <c r="I3830">
        <v>0</v>
      </c>
      <c r="J3830">
        <v>0</v>
      </c>
      <c r="K3830">
        <v>0</v>
      </c>
      <c r="L3830" t="s">
        <v>6403</v>
      </c>
      <c r="M3830">
        <v>2018</v>
      </c>
      <c r="N3830" t="s">
        <v>1463</v>
      </c>
      <c r="O3830">
        <v>99</v>
      </c>
      <c r="P3830">
        <v>5</v>
      </c>
      <c r="Q3830" t="s">
        <v>15830</v>
      </c>
      <c r="R3830" t="s">
        <v>7734</v>
      </c>
      <c r="S3830" t="s">
        <v>7734</v>
      </c>
      <c r="T3830" t="s">
        <v>23217</v>
      </c>
      <c r="U3830">
        <f t="shared" si="59"/>
        <v>43421</v>
      </c>
    </row>
    <row r="3831" spans="1:21" x14ac:dyDescent="0.2">
      <c r="A3831" t="s">
        <v>18171</v>
      </c>
      <c r="B3831" t="s">
        <v>13043</v>
      </c>
      <c r="C3831">
        <v>3543064</v>
      </c>
      <c r="D3831" t="s">
        <v>7347</v>
      </c>
      <c r="E3831" t="s">
        <v>6864</v>
      </c>
      <c r="F3831" t="s">
        <v>6402</v>
      </c>
      <c r="G3831">
        <v>501</v>
      </c>
      <c r="H3831">
        <v>43421</v>
      </c>
      <c r="I3831">
        <v>0</v>
      </c>
      <c r="J3831">
        <v>0</v>
      </c>
      <c r="K3831">
        <v>0</v>
      </c>
      <c r="L3831" t="s">
        <v>6403</v>
      </c>
      <c r="M3831">
        <v>2018</v>
      </c>
      <c r="N3831" t="s">
        <v>1463</v>
      </c>
      <c r="O3831">
        <v>99</v>
      </c>
      <c r="P3831">
        <v>5</v>
      </c>
      <c r="Q3831" t="s">
        <v>15830</v>
      </c>
      <c r="R3831" t="s">
        <v>7734</v>
      </c>
      <c r="S3831" t="s">
        <v>7734</v>
      </c>
      <c r="T3831" t="s">
        <v>23218</v>
      </c>
      <c r="U3831">
        <f t="shared" si="59"/>
        <v>43421</v>
      </c>
    </row>
    <row r="3832" spans="1:21" x14ac:dyDescent="0.2">
      <c r="A3832" t="s">
        <v>18171</v>
      </c>
      <c r="B3832" t="s">
        <v>13043</v>
      </c>
      <c r="C3832">
        <v>3543064</v>
      </c>
      <c r="D3832" t="s">
        <v>6822</v>
      </c>
      <c r="E3832" t="s">
        <v>7090</v>
      </c>
      <c r="F3832" t="s">
        <v>6402</v>
      </c>
      <c r="G3832">
        <v>3773</v>
      </c>
      <c r="H3832">
        <v>43421</v>
      </c>
      <c r="I3832">
        <v>0</v>
      </c>
      <c r="J3832">
        <v>1</v>
      </c>
      <c r="K3832">
        <v>0</v>
      </c>
      <c r="L3832" t="s">
        <v>6403</v>
      </c>
      <c r="M3832">
        <v>2018</v>
      </c>
      <c r="N3832" t="s">
        <v>1463</v>
      </c>
      <c r="O3832">
        <v>99</v>
      </c>
      <c r="P3832">
        <v>5</v>
      </c>
      <c r="Q3832" t="s">
        <v>15830</v>
      </c>
      <c r="R3832" t="s">
        <v>7734</v>
      </c>
      <c r="S3832" t="s">
        <v>7734</v>
      </c>
      <c r="T3832" t="s">
        <v>6046</v>
      </c>
      <c r="U3832">
        <f t="shared" si="59"/>
        <v>43421</v>
      </c>
    </row>
    <row r="3833" spans="1:21" x14ac:dyDescent="0.2">
      <c r="A3833" t="s">
        <v>18171</v>
      </c>
      <c r="B3833" t="s">
        <v>13043</v>
      </c>
      <c r="C3833">
        <v>3543064</v>
      </c>
      <c r="D3833" t="s">
        <v>7563</v>
      </c>
      <c r="E3833" t="s">
        <v>6610</v>
      </c>
      <c r="F3833" t="s">
        <v>6402</v>
      </c>
      <c r="G3833">
        <v>4670</v>
      </c>
      <c r="H3833">
        <v>43421</v>
      </c>
      <c r="I3833">
        <v>0</v>
      </c>
      <c r="J3833">
        <v>1</v>
      </c>
      <c r="K3833">
        <v>0</v>
      </c>
      <c r="L3833" t="s">
        <v>6403</v>
      </c>
      <c r="M3833">
        <v>2018</v>
      </c>
      <c r="N3833" t="s">
        <v>1463</v>
      </c>
      <c r="O3833">
        <v>99</v>
      </c>
      <c r="P3833">
        <v>5</v>
      </c>
      <c r="Q3833" t="s">
        <v>15830</v>
      </c>
      <c r="R3833" t="s">
        <v>7734</v>
      </c>
      <c r="S3833" t="s">
        <v>7734</v>
      </c>
      <c r="T3833" t="s">
        <v>6047</v>
      </c>
      <c r="U3833">
        <f t="shared" si="59"/>
        <v>43421</v>
      </c>
    </row>
    <row r="3834" spans="1:21" x14ac:dyDescent="0.2">
      <c r="A3834" t="s">
        <v>18171</v>
      </c>
      <c r="B3834" t="s">
        <v>13043</v>
      </c>
      <c r="C3834">
        <v>3543064</v>
      </c>
      <c r="D3834" t="s">
        <v>6591</v>
      </c>
      <c r="E3834" t="s">
        <v>6486</v>
      </c>
      <c r="F3834" t="s">
        <v>6402</v>
      </c>
      <c r="G3834">
        <v>2279</v>
      </c>
      <c r="H3834">
        <v>43421</v>
      </c>
      <c r="I3834">
        <v>0</v>
      </c>
      <c r="J3834">
        <v>0</v>
      </c>
      <c r="K3834">
        <v>0</v>
      </c>
      <c r="L3834" t="s">
        <v>6403</v>
      </c>
      <c r="M3834">
        <v>2018</v>
      </c>
      <c r="N3834" t="s">
        <v>1463</v>
      </c>
      <c r="O3834">
        <v>99</v>
      </c>
      <c r="P3834">
        <v>5</v>
      </c>
      <c r="Q3834" t="s">
        <v>15830</v>
      </c>
      <c r="R3834" t="s">
        <v>7734</v>
      </c>
      <c r="S3834" t="s">
        <v>7734</v>
      </c>
      <c r="T3834" t="s">
        <v>6032</v>
      </c>
      <c r="U3834">
        <f t="shared" si="59"/>
        <v>43421</v>
      </c>
    </row>
    <row r="3835" spans="1:21" x14ac:dyDescent="0.2">
      <c r="A3835" t="s">
        <v>18177</v>
      </c>
      <c r="B3835" t="s">
        <v>13043</v>
      </c>
      <c r="C3835">
        <v>3543064</v>
      </c>
      <c r="D3835" t="s">
        <v>6843</v>
      </c>
      <c r="E3835" t="s">
        <v>8094</v>
      </c>
      <c r="F3835" t="s">
        <v>6402</v>
      </c>
      <c r="G3835">
        <v>6584</v>
      </c>
      <c r="H3835">
        <v>9945</v>
      </c>
      <c r="I3835">
        <v>0</v>
      </c>
      <c r="J3835">
        <v>1</v>
      </c>
      <c r="K3835">
        <v>0</v>
      </c>
      <c r="L3835" t="s">
        <v>6409</v>
      </c>
      <c r="M3835">
        <v>2018</v>
      </c>
      <c r="N3835" t="s">
        <v>1479</v>
      </c>
      <c r="O3835">
        <v>99</v>
      </c>
      <c r="P3835">
        <v>1</v>
      </c>
      <c r="Q3835" t="s">
        <v>15830</v>
      </c>
      <c r="R3835" t="s">
        <v>7734</v>
      </c>
      <c r="S3835" t="s">
        <v>7734</v>
      </c>
      <c r="T3835" t="s">
        <v>6038</v>
      </c>
      <c r="U3835">
        <f t="shared" si="59"/>
        <v>43421</v>
      </c>
    </row>
    <row r="3836" spans="1:21" x14ac:dyDescent="0.2">
      <c r="A3836" t="s">
        <v>18177</v>
      </c>
      <c r="B3836" t="s">
        <v>13043</v>
      </c>
      <c r="C3836">
        <v>3543064</v>
      </c>
      <c r="D3836" t="s">
        <v>6821</v>
      </c>
      <c r="E3836" t="s">
        <v>6544</v>
      </c>
      <c r="F3836" t="s">
        <v>6402</v>
      </c>
      <c r="G3836">
        <v>3361</v>
      </c>
      <c r="H3836">
        <v>9945</v>
      </c>
      <c r="I3836">
        <v>0</v>
      </c>
      <c r="J3836">
        <v>0</v>
      </c>
      <c r="K3836">
        <v>0</v>
      </c>
      <c r="L3836" t="s">
        <v>6409</v>
      </c>
      <c r="M3836">
        <v>2018</v>
      </c>
      <c r="N3836" t="s">
        <v>1479</v>
      </c>
      <c r="O3836">
        <v>99</v>
      </c>
      <c r="P3836">
        <v>1</v>
      </c>
      <c r="Q3836" t="s">
        <v>15830</v>
      </c>
      <c r="R3836" t="s">
        <v>7734</v>
      </c>
      <c r="S3836" t="s">
        <v>7734</v>
      </c>
      <c r="T3836" t="s">
        <v>23219</v>
      </c>
      <c r="U3836">
        <f t="shared" si="59"/>
        <v>43421</v>
      </c>
    </row>
    <row r="3837" spans="1:21" x14ac:dyDescent="0.2">
      <c r="A3837" t="s">
        <v>18178</v>
      </c>
      <c r="B3837" t="s">
        <v>13043</v>
      </c>
      <c r="C3837">
        <v>3543064</v>
      </c>
      <c r="D3837" t="s">
        <v>7311</v>
      </c>
      <c r="E3837" t="s">
        <v>13044</v>
      </c>
      <c r="F3837" t="s">
        <v>6402</v>
      </c>
      <c r="G3837">
        <v>6101</v>
      </c>
      <c r="H3837">
        <v>10082</v>
      </c>
      <c r="I3837">
        <v>0</v>
      </c>
      <c r="J3837">
        <v>1</v>
      </c>
      <c r="K3837">
        <v>0</v>
      </c>
      <c r="L3837" t="s">
        <v>6409</v>
      </c>
      <c r="M3837">
        <v>2018</v>
      </c>
      <c r="N3837" t="s">
        <v>6404</v>
      </c>
      <c r="O3837">
        <v>99</v>
      </c>
      <c r="P3837">
        <v>1</v>
      </c>
      <c r="Q3837" t="s">
        <v>15830</v>
      </c>
      <c r="R3837" t="s">
        <v>7734</v>
      </c>
      <c r="S3837" t="s">
        <v>7734</v>
      </c>
      <c r="T3837" t="s">
        <v>1370</v>
      </c>
      <c r="U3837">
        <f t="shared" si="59"/>
        <v>43421</v>
      </c>
    </row>
    <row r="3838" spans="1:21" x14ac:dyDescent="0.2">
      <c r="A3838" t="s">
        <v>18178</v>
      </c>
      <c r="B3838" t="s">
        <v>13043</v>
      </c>
      <c r="C3838">
        <v>3543064</v>
      </c>
      <c r="D3838" t="s">
        <v>6609</v>
      </c>
      <c r="E3838" t="s">
        <v>6544</v>
      </c>
      <c r="F3838" t="s">
        <v>6402</v>
      </c>
      <c r="G3838">
        <v>3981</v>
      </c>
      <c r="H3838">
        <v>10082</v>
      </c>
      <c r="I3838">
        <v>1</v>
      </c>
      <c r="J3838">
        <v>0</v>
      </c>
      <c r="K3838">
        <v>0</v>
      </c>
      <c r="L3838" t="s">
        <v>6403</v>
      </c>
      <c r="M3838">
        <v>2018</v>
      </c>
      <c r="N3838" t="s">
        <v>6404</v>
      </c>
      <c r="O3838">
        <v>99</v>
      </c>
      <c r="P3838">
        <v>1</v>
      </c>
      <c r="Q3838" t="s">
        <v>15830</v>
      </c>
      <c r="R3838" t="s">
        <v>7734</v>
      </c>
      <c r="S3838" t="s">
        <v>7734</v>
      </c>
      <c r="T3838" t="s">
        <v>1369</v>
      </c>
      <c r="U3838">
        <f t="shared" si="59"/>
        <v>43421</v>
      </c>
    </row>
    <row r="3839" spans="1:21" x14ac:dyDescent="0.2">
      <c r="A3839" t="s">
        <v>18179</v>
      </c>
      <c r="B3839" t="s">
        <v>10096</v>
      </c>
      <c r="C3839">
        <v>3530016</v>
      </c>
      <c r="D3839" t="s">
        <v>6509</v>
      </c>
      <c r="E3839" t="s">
        <v>13066</v>
      </c>
      <c r="F3839" t="s">
        <v>6402</v>
      </c>
      <c r="G3839">
        <v>1150</v>
      </c>
      <c r="H3839">
        <v>3563</v>
      </c>
      <c r="I3839">
        <v>0</v>
      </c>
      <c r="J3839">
        <v>1</v>
      </c>
      <c r="K3839">
        <v>0</v>
      </c>
      <c r="L3839" t="s">
        <v>6409</v>
      </c>
      <c r="M3839">
        <v>2018</v>
      </c>
      <c r="N3839" t="s">
        <v>1463</v>
      </c>
      <c r="O3839">
        <v>1</v>
      </c>
      <c r="P3839">
        <v>1</v>
      </c>
      <c r="Q3839" t="s">
        <v>15830</v>
      </c>
      <c r="R3839" t="s">
        <v>7734</v>
      </c>
      <c r="S3839" t="s">
        <v>7734</v>
      </c>
      <c r="T3839" t="s">
        <v>6056</v>
      </c>
      <c r="U3839">
        <f t="shared" si="59"/>
        <v>40056</v>
      </c>
    </row>
    <row r="3840" spans="1:21" x14ac:dyDescent="0.2">
      <c r="A3840" t="s">
        <v>18179</v>
      </c>
      <c r="B3840" t="s">
        <v>10096</v>
      </c>
      <c r="C3840">
        <v>3530016</v>
      </c>
      <c r="D3840" t="s">
        <v>18180</v>
      </c>
      <c r="E3840" t="s">
        <v>18181</v>
      </c>
      <c r="F3840" t="s">
        <v>6402</v>
      </c>
      <c r="G3840">
        <v>655</v>
      </c>
      <c r="H3840">
        <v>3563</v>
      </c>
      <c r="I3840">
        <v>0</v>
      </c>
      <c r="J3840">
        <v>0</v>
      </c>
      <c r="K3840">
        <v>0</v>
      </c>
      <c r="L3840" t="s">
        <v>6409</v>
      </c>
      <c r="M3840">
        <v>2018</v>
      </c>
      <c r="N3840" t="s">
        <v>1463</v>
      </c>
      <c r="O3840">
        <v>1</v>
      </c>
      <c r="P3840">
        <v>1</v>
      </c>
      <c r="Q3840" t="s">
        <v>15830</v>
      </c>
      <c r="R3840" t="s">
        <v>7734</v>
      </c>
      <c r="S3840" t="s">
        <v>7734</v>
      </c>
      <c r="T3840" t="s">
        <v>23220</v>
      </c>
      <c r="U3840">
        <f t="shared" si="59"/>
        <v>40056</v>
      </c>
    </row>
    <row r="3841" spans="1:21" x14ac:dyDescent="0.2">
      <c r="A3841" t="s">
        <v>18179</v>
      </c>
      <c r="B3841" t="s">
        <v>10096</v>
      </c>
      <c r="C3841">
        <v>3530016</v>
      </c>
      <c r="D3841" t="s">
        <v>7100</v>
      </c>
      <c r="E3841" t="s">
        <v>15279</v>
      </c>
      <c r="F3841" t="s">
        <v>6402</v>
      </c>
      <c r="G3841">
        <v>482</v>
      </c>
      <c r="H3841">
        <v>3563</v>
      </c>
      <c r="I3841">
        <v>0</v>
      </c>
      <c r="J3841">
        <v>0</v>
      </c>
      <c r="K3841">
        <v>0</v>
      </c>
      <c r="L3841" t="s">
        <v>6403</v>
      </c>
      <c r="M3841">
        <v>2018</v>
      </c>
      <c r="N3841" t="s">
        <v>1463</v>
      </c>
      <c r="O3841">
        <v>1</v>
      </c>
      <c r="P3841">
        <v>1</v>
      </c>
      <c r="Q3841" t="s">
        <v>15830</v>
      </c>
      <c r="R3841" t="s">
        <v>7734</v>
      </c>
      <c r="S3841" t="s">
        <v>7734</v>
      </c>
      <c r="T3841" t="s">
        <v>23221</v>
      </c>
      <c r="U3841">
        <f t="shared" si="59"/>
        <v>40056</v>
      </c>
    </row>
    <row r="3842" spans="1:21" x14ac:dyDescent="0.2">
      <c r="A3842" t="s">
        <v>18179</v>
      </c>
      <c r="B3842" t="s">
        <v>10096</v>
      </c>
      <c r="C3842">
        <v>3530016</v>
      </c>
      <c r="D3842" t="s">
        <v>7116</v>
      </c>
      <c r="E3842" t="s">
        <v>7243</v>
      </c>
      <c r="F3842" t="s">
        <v>6402</v>
      </c>
      <c r="G3842">
        <v>552</v>
      </c>
      <c r="H3842">
        <v>3563</v>
      </c>
      <c r="I3842">
        <v>0</v>
      </c>
      <c r="J3842">
        <v>0</v>
      </c>
      <c r="K3842">
        <v>0</v>
      </c>
      <c r="L3842" t="s">
        <v>6403</v>
      </c>
      <c r="M3842">
        <v>2018</v>
      </c>
      <c r="N3842" t="s">
        <v>1463</v>
      </c>
      <c r="O3842">
        <v>1</v>
      </c>
      <c r="P3842">
        <v>1</v>
      </c>
      <c r="Q3842" t="s">
        <v>15830</v>
      </c>
      <c r="R3842" t="s">
        <v>7734</v>
      </c>
      <c r="S3842" t="s">
        <v>7734</v>
      </c>
      <c r="T3842" t="s">
        <v>23222</v>
      </c>
      <c r="U3842">
        <f t="shared" ref="U3842:U3905" si="60">_xlfn.MAXIFS($H$2:$H$6695, $C$2:$C$6695,C3842)</f>
        <v>40056</v>
      </c>
    </row>
    <row r="3843" spans="1:21" x14ac:dyDescent="0.2">
      <c r="A3843" t="s">
        <v>18179</v>
      </c>
      <c r="B3843" t="s">
        <v>10096</v>
      </c>
      <c r="C3843">
        <v>3530016</v>
      </c>
      <c r="D3843" t="s">
        <v>6597</v>
      </c>
      <c r="E3843" t="s">
        <v>12936</v>
      </c>
      <c r="F3843" t="s">
        <v>6402</v>
      </c>
      <c r="G3843">
        <v>724</v>
      </c>
      <c r="H3843">
        <v>3563</v>
      </c>
      <c r="I3843">
        <v>0</v>
      </c>
      <c r="J3843">
        <v>0</v>
      </c>
      <c r="K3843">
        <v>0</v>
      </c>
      <c r="L3843" t="s">
        <v>6403</v>
      </c>
      <c r="M3843">
        <v>2018</v>
      </c>
      <c r="N3843" t="s">
        <v>1463</v>
      </c>
      <c r="O3843">
        <v>1</v>
      </c>
      <c r="P3843">
        <v>1</v>
      </c>
      <c r="Q3843" t="s">
        <v>15830</v>
      </c>
      <c r="R3843" t="s">
        <v>7734</v>
      </c>
      <c r="S3843" t="s">
        <v>7734</v>
      </c>
      <c r="T3843" t="s">
        <v>6057</v>
      </c>
      <c r="U3843">
        <f t="shared" si="60"/>
        <v>40056</v>
      </c>
    </row>
    <row r="3844" spans="1:21" x14ac:dyDescent="0.2">
      <c r="A3844" t="s">
        <v>18182</v>
      </c>
      <c r="B3844" t="s">
        <v>10096</v>
      </c>
      <c r="C3844">
        <v>3530016</v>
      </c>
      <c r="D3844" t="s">
        <v>6958</v>
      </c>
      <c r="E3844" t="s">
        <v>7266</v>
      </c>
      <c r="F3844" t="s">
        <v>6402</v>
      </c>
      <c r="G3844">
        <v>658</v>
      </c>
      <c r="H3844">
        <v>2761</v>
      </c>
      <c r="I3844">
        <v>0</v>
      </c>
      <c r="J3844">
        <v>0</v>
      </c>
      <c r="K3844">
        <v>0</v>
      </c>
      <c r="L3844" t="s">
        <v>6409</v>
      </c>
      <c r="M3844">
        <v>2018</v>
      </c>
      <c r="N3844" t="s">
        <v>1463</v>
      </c>
      <c r="O3844">
        <v>2</v>
      </c>
      <c r="P3844">
        <v>1</v>
      </c>
      <c r="Q3844" t="s">
        <v>15830</v>
      </c>
      <c r="R3844" t="s">
        <v>7734</v>
      </c>
      <c r="S3844" t="s">
        <v>7734</v>
      </c>
      <c r="T3844" t="s">
        <v>23223</v>
      </c>
      <c r="U3844">
        <f t="shared" si="60"/>
        <v>40056</v>
      </c>
    </row>
    <row r="3845" spans="1:21" x14ac:dyDescent="0.2">
      <c r="A3845" t="s">
        <v>18182</v>
      </c>
      <c r="B3845" t="s">
        <v>10096</v>
      </c>
      <c r="C3845">
        <v>3530016</v>
      </c>
      <c r="D3845" t="s">
        <v>8482</v>
      </c>
      <c r="E3845" t="s">
        <v>13070</v>
      </c>
      <c r="F3845" t="s">
        <v>6402</v>
      </c>
      <c r="G3845">
        <v>781</v>
      </c>
      <c r="H3845">
        <v>2761</v>
      </c>
      <c r="I3845">
        <v>0</v>
      </c>
      <c r="J3845">
        <v>1</v>
      </c>
      <c r="K3845">
        <v>0</v>
      </c>
      <c r="L3845" t="s">
        <v>6403</v>
      </c>
      <c r="M3845">
        <v>2018</v>
      </c>
      <c r="N3845" t="s">
        <v>1463</v>
      </c>
      <c r="O3845">
        <v>2</v>
      </c>
      <c r="P3845">
        <v>1</v>
      </c>
      <c r="Q3845" t="s">
        <v>15830</v>
      </c>
      <c r="R3845" t="s">
        <v>7734</v>
      </c>
      <c r="S3845" t="s">
        <v>7734</v>
      </c>
      <c r="T3845" t="s">
        <v>6055</v>
      </c>
      <c r="U3845">
        <f t="shared" si="60"/>
        <v>40056</v>
      </c>
    </row>
    <row r="3846" spans="1:21" x14ac:dyDescent="0.2">
      <c r="A3846" t="s">
        <v>18182</v>
      </c>
      <c r="B3846" t="s">
        <v>10096</v>
      </c>
      <c r="C3846">
        <v>3530016</v>
      </c>
      <c r="D3846" t="s">
        <v>15669</v>
      </c>
      <c r="E3846" t="s">
        <v>15279</v>
      </c>
      <c r="F3846" t="s">
        <v>6402</v>
      </c>
      <c r="G3846">
        <v>762</v>
      </c>
      <c r="H3846">
        <v>2761</v>
      </c>
      <c r="I3846">
        <v>0</v>
      </c>
      <c r="J3846">
        <v>0</v>
      </c>
      <c r="K3846">
        <v>0</v>
      </c>
      <c r="L3846" t="s">
        <v>6403</v>
      </c>
      <c r="M3846">
        <v>2018</v>
      </c>
      <c r="N3846" t="s">
        <v>1463</v>
      </c>
      <c r="O3846">
        <v>2</v>
      </c>
      <c r="P3846">
        <v>1</v>
      </c>
      <c r="Q3846" t="s">
        <v>15830</v>
      </c>
      <c r="R3846" t="s">
        <v>7734</v>
      </c>
      <c r="S3846" t="s">
        <v>7734</v>
      </c>
      <c r="T3846" t="s">
        <v>23224</v>
      </c>
      <c r="U3846">
        <f t="shared" si="60"/>
        <v>40056</v>
      </c>
    </row>
    <row r="3847" spans="1:21" x14ac:dyDescent="0.2">
      <c r="A3847" t="s">
        <v>18182</v>
      </c>
      <c r="B3847" t="s">
        <v>10096</v>
      </c>
      <c r="C3847">
        <v>3530016</v>
      </c>
      <c r="D3847" t="s">
        <v>18183</v>
      </c>
      <c r="E3847" t="s">
        <v>6963</v>
      </c>
      <c r="F3847" t="s">
        <v>6402</v>
      </c>
      <c r="G3847">
        <v>560</v>
      </c>
      <c r="H3847">
        <v>2761</v>
      </c>
      <c r="I3847">
        <v>0</v>
      </c>
      <c r="J3847">
        <v>0</v>
      </c>
      <c r="K3847">
        <v>0</v>
      </c>
      <c r="L3847" t="s">
        <v>6403</v>
      </c>
      <c r="M3847">
        <v>2018</v>
      </c>
      <c r="N3847" t="s">
        <v>1463</v>
      </c>
      <c r="O3847">
        <v>2</v>
      </c>
      <c r="P3847">
        <v>1</v>
      </c>
      <c r="Q3847" t="s">
        <v>15830</v>
      </c>
      <c r="R3847" t="s">
        <v>7734</v>
      </c>
      <c r="S3847" t="s">
        <v>7734</v>
      </c>
      <c r="T3847" t="s">
        <v>23225</v>
      </c>
      <c r="U3847">
        <f t="shared" si="60"/>
        <v>40056</v>
      </c>
    </row>
    <row r="3848" spans="1:21" x14ac:dyDescent="0.2">
      <c r="A3848" t="s">
        <v>18184</v>
      </c>
      <c r="B3848" t="s">
        <v>10096</v>
      </c>
      <c r="C3848">
        <v>3530016</v>
      </c>
      <c r="D3848" t="s">
        <v>6439</v>
      </c>
      <c r="E3848" t="s">
        <v>18185</v>
      </c>
      <c r="F3848" t="s">
        <v>6402</v>
      </c>
      <c r="G3848">
        <v>1560</v>
      </c>
      <c r="H3848">
        <v>3270</v>
      </c>
      <c r="I3848">
        <v>0</v>
      </c>
      <c r="J3848">
        <v>0</v>
      </c>
      <c r="K3848">
        <v>0</v>
      </c>
      <c r="L3848" t="s">
        <v>6409</v>
      </c>
      <c r="M3848">
        <v>2018</v>
      </c>
      <c r="N3848" t="s">
        <v>1463</v>
      </c>
      <c r="O3848">
        <v>3</v>
      </c>
      <c r="P3848">
        <v>1</v>
      </c>
      <c r="Q3848" t="s">
        <v>15830</v>
      </c>
      <c r="R3848" t="s">
        <v>7734</v>
      </c>
      <c r="S3848" t="s">
        <v>7734</v>
      </c>
      <c r="T3848" t="s">
        <v>23226</v>
      </c>
      <c r="U3848">
        <f t="shared" si="60"/>
        <v>40056</v>
      </c>
    </row>
    <row r="3849" spans="1:21" x14ac:dyDescent="0.2">
      <c r="A3849" t="s">
        <v>18184</v>
      </c>
      <c r="B3849" t="s">
        <v>10096</v>
      </c>
      <c r="C3849">
        <v>3530016</v>
      </c>
      <c r="D3849" t="s">
        <v>6786</v>
      </c>
      <c r="E3849" t="s">
        <v>13095</v>
      </c>
      <c r="F3849" t="s">
        <v>6402</v>
      </c>
      <c r="G3849">
        <v>1710</v>
      </c>
      <c r="H3849">
        <v>3270</v>
      </c>
      <c r="I3849">
        <v>1</v>
      </c>
      <c r="J3849">
        <v>1</v>
      </c>
      <c r="K3849">
        <v>0</v>
      </c>
      <c r="L3849" t="s">
        <v>6409</v>
      </c>
      <c r="M3849">
        <v>2018</v>
      </c>
      <c r="N3849" t="s">
        <v>1463</v>
      </c>
      <c r="O3849">
        <v>3</v>
      </c>
      <c r="P3849">
        <v>1</v>
      </c>
      <c r="Q3849" t="s">
        <v>15830</v>
      </c>
      <c r="R3849" t="s">
        <v>7734</v>
      </c>
      <c r="S3849" t="s">
        <v>7734</v>
      </c>
      <c r="T3849" t="s">
        <v>23227</v>
      </c>
      <c r="U3849">
        <f t="shared" si="60"/>
        <v>40056</v>
      </c>
    </row>
    <row r="3850" spans="1:21" x14ac:dyDescent="0.2">
      <c r="A3850" t="s">
        <v>18186</v>
      </c>
      <c r="B3850" t="s">
        <v>10096</v>
      </c>
      <c r="C3850">
        <v>3530016</v>
      </c>
      <c r="D3850" t="s">
        <v>7484</v>
      </c>
      <c r="E3850" t="s">
        <v>7357</v>
      </c>
      <c r="F3850" t="s">
        <v>6402</v>
      </c>
      <c r="G3850">
        <v>2461</v>
      </c>
      <c r="H3850">
        <v>3455</v>
      </c>
      <c r="I3850">
        <v>1</v>
      </c>
      <c r="J3850">
        <v>1</v>
      </c>
      <c r="K3850">
        <v>0</v>
      </c>
      <c r="L3850" t="s">
        <v>6409</v>
      </c>
      <c r="M3850">
        <v>2018</v>
      </c>
      <c r="N3850" t="s">
        <v>1463</v>
      </c>
      <c r="O3850">
        <v>4</v>
      </c>
      <c r="P3850">
        <v>1</v>
      </c>
      <c r="Q3850" t="s">
        <v>15830</v>
      </c>
      <c r="R3850" t="s">
        <v>7734</v>
      </c>
      <c r="S3850" t="s">
        <v>7734</v>
      </c>
      <c r="T3850" t="s">
        <v>6053</v>
      </c>
      <c r="U3850">
        <f t="shared" si="60"/>
        <v>40056</v>
      </c>
    </row>
    <row r="3851" spans="1:21" x14ac:dyDescent="0.2">
      <c r="A3851" t="s">
        <v>18186</v>
      </c>
      <c r="B3851" t="s">
        <v>10096</v>
      </c>
      <c r="C3851">
        <v>3530016</v>
      </c>
      <c r="D3851" t="s">
        <v>18187</v>
      </c>
      <c r="E3851" t="s">
        <v>18188</v>
      </c>
      <c r="F3851" t="s">
        <v>6402</v>
      </c>
      <c r="G3851">
        <v>994</v>
      </c>
      <c r="H3851">
        <v>3455</v>
      </c>
      <c r="I3851">
        <v>0</v>
      </c>
      <c r="J3851">
        <v>0</v>
      </c>
      <c r="K3851">
        <v>0</v>
      </c>
      <c r="L3851" t="s">
        <v>6403</v>
      </c>
      <c r="M3851">
        <v>2018</v>
      </c>
      <c r="N3851" t="s">
        <v>1463</v>
      </c>
      <c r="O3851">
        <v>4</v>
      </c>
      <c r="P3851">
        <v>1</v>
      </c>
      <c r="Q3851" t="s">
        <v>15830</v>
      </c>
      <c r="R3851" t="s">
        <v>7734</v>
      </c>
      <c r="S3851" t="s">
        <v>7734</v>
      </c>
      <c r="T3851" t="s">
        <v>23228</v>
      </c>
      <c r="U3851">
        <f t="shared" si="60"/>
        <v>40056</v>
      </c>
    </row>
    <row r="3852" spans="1:21" x14ac:dyDescent="0.2">
      <c r="A3852" t="s">
        <v>18189</v>
      </c>
      <c r="B3852" t="s">
        <v>10096</v>
      </c>
      <c r="C3852">
        <v>3530016</v>
      </c>
      <c r="D3852" t="s">
        <v>6922</v>
      </c>
      <c r="E3852" t="s">
        <v>13083</v>
      </c>
      <c r="F3852" t="s">
        <v>6402</v>
      </c>
      <c r="G3852">
        <v>2004</v>
      </c>
      <c r="H3852">
        <v>3789</v>
      </c>
      <c r="I3852">
        <v>0</v>
      </c>
      <c r="J3852">
        <v>1</v>
      </c>
      <c r="K3852">
        <v>0</v>
      </c>
      <c r="L3852" t="s">
        <v>6409</v>
      </c>
      <c r="M3852">
        <v>2018</v>
      </c>
      <c r="N3852" t="s">
        <v>1463</v>
      </c>
      <c r="O3852">
        <v>5</v>
      </c>
      <c r="P3852">
        <v>1</v>
      </c>
      <c r="Q3852" t="s">
        <v>15830</v>
      </c>
      <c r="R3852" t="s">
        <v>7734</v>
      </c>
      <c r="S3852" t="s">
        <v>7734</v>
      </c>
      <c r="T3852" t="s">
        <v>6052</v>
      </c>
      <c r="U3852">
        <f t="shared" si="60"/>
        <v>40056</v>
      </c>
    </row>
    <row r="3853" spans="1:21" x14ac:dyDescent="0.2">
      <c r="A3853" t="s">
        <v>18189</v>
      </c>
      <c r="B3853" t="s">
        <v>10096</v>
      </c>
      <c r="C3853">
        <v>3530016</v>
      </c>
      <c r="D3853" t="s">
        <v>6411</v>
      </c>
      <c r="E3853" t="s">
        <v>12896</v>
      </c>
      <c r="F3853" t="s">
        <v>6402</v>
      </c>
      <c r="G3853">
        <v>1785</v>
      </c>
      <c r="H3853">
        <v>3789</v>
      </c>
      <c r="I3853">
        <v>1</v>
      </c>
      <c r="J3853">
        <v>0</v>
      </c>
      <c r="K3853">
        <v>0</v>
      </c>
      <c r="L3853" t="s">
        <v>6403</v>
      </c>
      <c r="M3853">
        <v>2018</v>
      </c>
      <c r="N3853" t="s">
        <v>1463</v>
      </c>
      <c r="O3853">
        <v>5</v>
      </c>
      <c r="P3853">
        <v>1</v>
      </c>
      <c r="Q3853" t="s">
        <v>15830</v>
      </c>
      <c r="R3853" t="s">
        <v>7734</v>
      </c>
      <c r="S3853" t="s">
        <v>7734</v>
      </c>
      <c r="T3853" t="s">
        <v>23229</v>
      </c>
      <c r="U3853">
        <f t="shared" si="60"/>
        <v>40056</v>
      </c>
    </row>
    <row r="3854" spans="1:21" x14ac:dyDescent="0.2">
      <c r="A3854" t="s">
        <v>18190</v>
      </c>
      <c r="B3854" t="s">
        <v>10096</v>
      </c>
      <c r="C3854">
        <v>3530016</v>
      </c>
      <c r="D3854" t="s">
        <v>7092</v>
      </c>
      <c r="E3854" t="s">
        <v>6679</v>
      </c>
      <c r="F3854" t="s">
        <v>6402</v>
      </c>
      <c r="G3854">
        <v>574</v>
      </c>
      <c r="H3854">
        <v>2696</v>
      </c>
      <c r="I3854">
        <v>0</v>
      </c>
      <c r="J3854">
        <v>0</v>
      </c>
      <c r="K3854">
        <v>0</v>
      </c>
      <c r="L3854" t="s">
        <v>6403</v>
      </c>
      <c r="M3854">
        <v>2018</v>
      </c>
      <c r="N3854" t="s">
        <v>1463</v>
      </c>
      <c r="O3854">
        <v>6</v>
      </c>
      <c r="P3854">
        <v>1</v>
      </c>
      <c r="Q3854" t="s">
        <v>15830</v>
      </c>
      <c r="R3854" t="s">
        <v>7734</v>
      </c>
      <c r="S3854" t="s">
        <v>7734</v>
      </c>
      <c r="T3854" t="s">
        <v>23230</v>
      </c>
      <c r="U3854">
        <f t="shared" si="60"/>
        <v>40056</v>
      </c>
    </row>
    <row r="3855" spans="1:21" x14ac:dyDescent="0.2">
      <c r="A3855" t="s">
        <v>18190</v>
      </c>
      <c r="B3855" t="s">
        <v>10096</v>
      </c>
      <c r="C3855">
        <v>3530016</v>
      </c>
      <c r="D3855" t="s">
        <v>6550</v>
      </c>
      <c r="E3855" t="s">
        <v>6483</v>
      </c>
      <c r="F3855" t="s">
        <v>6402</v>
      </c>
      <c r="G3855">
        <v>1989</v>
      </c>
      <c r="H3855">
        <v>2696</v>
      </c>
      <c r="I3855">
        <v>1</v>
      </c>
      <c r="J3855">
        <v>1</v>
      </c>
      <c r="K3855">
        <v>0</v>
      </c>
      <c r="L3855" t="s">
        <v>6403</v>
      </c>
      <c r="M3855">
        <v>2018</v>
      </c>
      <c r="N3855" t="s">
        <v>1463</v>
      </c>
      <c r="O3855">
        <v>6</v>
      </c>
      <c r="P3855">
        <v>1</v>
      </c>
      <c r="Q3855" t="s">
        <v>15830</v>
      </c>
      <c r="R3855" t="s">
        <v>7734</v>
      </c>
      <c r="S3855" t="s">
        <v>7734</v>
      </c>
      <c r="T3855" t="s">
        <v>23231</v>
      </c>
      <c r="U3855">
        <f t="shared" si="60"/>
        <v>40056</v>
      </c>
    </row>
    <row r="3856" spans="1:21" x14ac:dyDescent="0.2">
      <c r="A3856" t="s">
        <v>18190</v>
      </c>
      <c r="B3856" t="s">
        <v>10096</v>
      </c>
      <c r="C3856">
        <v>3530016</v>
      </c>
      <c r="D3856" t="s">
        <v>7172</v>
      </c>
      <c r="E3856" t="s">
        <v>13945</v>
      </c>
      <c r="F3856" t="s">
        <v>6402</v>
      </c>
      <c r="G3856">
        <v>133</v>
      </c>
      <c r="H3856">
        <v>2696</v>
      </c>
      <c r="I3856">
        <v>0</v>
      </c>
      <c r="J3856">
        <v>0</v>
      </c>
      <c r="K3856">
        <v>0</v>
      </c>
      <c r="L3856" t="s">
        <v>6403</v>
      </c>
      <c r="M3856">
        <v>2018</v>
      </c>
      <c r="N3856" t="s">
        <v>1463</v>
      </c>
      <c r="O3856">
        <v>6</v>
      </c>
      <c r="P3856">
        <v>1</v>
      </c>
      <c r="Q3856" t="s">
        <v>15830</v>
      </c>
      <c r="R3856" t="s">
        <v>7734</v>
      </c>
      <c r="S3856" t="s">
        <v>7734</v>
      </c>
      <c r="T3856" t="s">
        <v>23232</v>
      </c>
      <c r="U3856">
        <f t="shared" si="60"/>
        <v>40056</v>
      </c>
    </row>
    <row r="3857" spans="1:21" x14ac:dyDescent="0.2">
      <c r="A3857" t="s">
        <v>18191</v>
      </c>
      <c r="B3857" t="s">
        <v>10096</v>
      </c>
      <c r="C3857">
        <v>3530016</v>
      </c>
      <c r="D3857" t="s">
        <v>18192</v>
      </c>
      <c r="E3857" t="s">
        <v>18193</v>
      </c>
      <c r="F3857" t="s">
        <v>6402</v>
      </c>
      <c r="G3857">
        <v>1750</v>
      </c>
      <c r="H3857">
        <v>4287</v>
      </c>
      <c r="I3857">
        <v>0</v>
      </c>
      <c r="J3857">
        <v>1</v>
      </c>
      <c r="K3857">
        <v>0</v>
      </c>
      <c r="L3857" t="s">
        <v>6409</v>
      </c>
      <c r="M3857">
        <v>2018</v>
      </c>
      <c r="N3857" t="s">
        <v>1463</v>
      </c>
      <c r="O3857">
        <v>7</v>
      </c>
      <c r="P3857">
        <v>1</v>
      </c>
      <c r="Q3857" t="s">
        <v>15830</v>
      </c>
      <c r="R3857" t="s">
        <v>7734</v>
      </c>
      <c r="S3857" t="s">
        <v>7734</v>
      </c>
      <c r="T3857" t="s">
        <v>23233</v>
      </c>
      <c r="U3857">
        <f t="shared" si="60"/>
        <v>40056</v>
      </c>
    </row>
    <row r="3858" spans="1:21" x14ac:dyDescent="0.2">
      <c r="A3858" t="s">
        <v>18191</v>
      </c>
      <c r="B3858" t="s">
        <v>10096</v>
      </c>
      <c r="C3858">
        <v>3530016</v>
      </c>
      <c r="D3858" t="s">
        <v>6996</v>
      </c>
      <c r="E3858" t="s">
        <v>8748</v>
      </c>
      <c r="F3858" t="s">
        <v>6402</v>
      </c>
      <c r="G3858">
        <v>620</v>
      </c>
      <c r="H3858">
        <v>4287</v>
      </c>
      <c r="I3858">
        <v>0</v>
      </c>
      <c r="J3858">
        <v>0</v>
      </c>
      <c r="K3858">
        <v>0</v>
      </c>
      <c r="L3858" t="s">
        <v>6409</v>
      </c>
      <c r="M3858">
        <v>2018</v>
      </c>
      <c r="N3858" t="s">
        <v>1463</v>
      </c>
      <c r="O3858">
        <v>7</v>
      </c>
      <c r="P3858">
        <v>1</v>
      </c>
      <c r="Q3858" t="s">
        <v>15830</v>
      </c>
      <c r="R3858" t="s">
        <v>7734</v>
      </c>
      <c r="S3858" t="s">
        <v>7734</v>
      </c>
      <c r="T3858" t="s">
        <v>23234</v>
      </c>
      <c r="U3858">
        <f t="shared" si="60"/>
        <v>40056</v>
      </c>
    </row>
    <row r="3859" spans="1:21" x14ac:dyDescent="0.2">
      <c r="A3859" t="s">
        <v>18191</v>
      </c>
      <c r="B3859" t="s">
        <v>10096</v>
      </c>
      <c r="C3859">
        <v>3530016</v>
      </c>
      <c r="D3859" t="s">
        <v>6640</v>
      </c>
      <c r="E3859" t="s">
        <v>15470</v>
      </c>
      <c r="F3859" t="s">
        <v>6402</v>
      </c>
      <c r="G3859">
        <v>1335</v>
      </c>
      <c r="H3859">
        <v>4287</v>
      </c>
      <c r="I3859">
        <v>0</v>
      </c>
      <c r="J3859">
        <v>0</v>
      </c>
      <c r="K3859">
        <v>0</v>
      </c>
      <c r="L3859" t="s">
        <v>6409</v>
      </c>
      <c r="M3859">
        <v>2018</v>
      </c>
      <c r="N3859" t="s">
        <v>1463</v>
      </c>
      <c r="O3859">
        <v>7</v>
      </c>
      <c r="P3859">
        <v>1</v>
      </c>
      <c r="Q3859" t="s">
        <v>15830</v>
      </c>
      <c r="R3859" t="s">
        <v>7734</v>
      </c>
      <c r="S3859" t="s">
        <v>7734</v>
      </c>
      <c r="T3859" t="s">
        <v>23235</v>
      </c>
      <c r="U3859">
        <f t="shared" si="60"/>
        <v>40056</v>
      </c>
    </row>
    <row r="3860" spans="1:21" x14ac:dyDescent="0.2">
      <c r="A3860" t="s">
        <v>18191</v>
      </c>
      <c r="B3860" t="s">
        <v>10096</v>
      </c>
      <c r="C3860">
        <v>3530016</v>
      </c>
      <c r="D3860" t="s">
        <v>10126</v>
      </c>
      <c r="E3860" t="s">
        <v>6878</v>
      </c>
      <c r="F3860" t="s">
        <v>6402</v>
      </c>
      <c r="G3860">
        <v>220</v>
      </c>
      <c r="H3860">
        <v>4287</v>
      </c>
      <c r="I3860">
        <v>0</v>
      </c>
      <c r="J3860">
        <v>0</v>
      </c>
      <c r="K3860">
        <v>0</v>
      </c>
      <c r="L3860" t="s">
        <v>6403</v>
      </c>
      <c r="M3860">
        <v>2018</v>
      </c>
      <c r="N3860" t="s">
        <v>1463</v>
      </c>
      <c r="O3860">
        <v>7</v>
      </c>
      <c r="P3860">
        <v>1</v>
      </c>
      <c r="Q3860" t="s">
        <v>15830</v>
      </c>
      <c r="R3860" t="s">
        <v>7734</v>
      </c>
      <c r="S3860" t="s">
        <v>7734</v>
      </c>
      <c r="T3860" t="s">
        <v>23236</v>
      </c>
      <c r="U3860">
        <f t="shared" si="60"/>
        <v>40056</v>
      </c>
    </row>
    <row r="3861" spans="1:21" x14ac:dyDescent="0.2">
      <c r="A3861" t="s">
        <v>18191</v>
      </c>
      <c r="B3861" t="s">
        <v>10096</v>
      </c>
      <c r="C3861">
        <v>3530016</v>
      </c>
      <c r="D3861" t="s">
        <v>10070</v>
      </c>
      <c r="E3861" t="s">
        <v>15782</v>
      </c>
      <c r="F3861" t="s">
        <v>6402</v>
      </c>
      <c r="G3861">
        <v>362</v>
      </c>
      <c r="H3861">
        <v>4287</v>
      </c>
      <c r="I3861">
        <v>0</v>
      </c>
      <c r="J3861">
        <v>0</v>
      </c>
      <c r="K3861">
        <v>0</v>
      </c>
      <c r="L3861" t="s">
        <v>6403</v>
      </c>
      <c r="M3861">
        <v>2018</v>
      </c>
      <c r="N3861" t="s">
        <v>1463</v>
      </c>
      <c r="O3861">
        <v>7</v>
      </c>
      <c r="P3861">
        <v>1</v>
      </c>
      <c r="Q3861" t="s">
        <v>15830</v>
      </c>
      <c r="R3861" t="s">
        <v>7734</v>
      </c>
      <c r="S3861" t="s">
        <v>7734</v>
      </c>
      <c r="T3861" t="s">
        <v>23237</v>
      </c>
      <c r="U3861">
        <f t="shared" si="60"/>
        <v>40056</v>
      </c>
    </row>
    <row r="3862" spans="1:21" x14ac:dyDescent="0.2">
      <c r="A3862" t="s">
        <v>18194</v>
      </c>
      <c r="B3862" t="s">
        <v>10096</v>
      </c>
      <c r="C3862">
        <v>3530016</v>
      </c>
      <c r="D3862" t="s">
        <v>6537</v>
      </c>
      <c r="E3862" t="s">
        <v>6420</v>
      </c>
      <c r="F3862" t="s">
        <v>6402</v>
      </c>
      <c r="G3862">
        <v>9472</v>
      </c>
      <c r="H3862">
        <v>40056</v>
      </c>
      <c r="I3862">
        <v>1</v>
      </c>
      <c r="J3862">
        <v>0</v>
      </c>
      <c r="K3862">
        <v>0</v>
      </c>
      <c r="L3862" t="s">
        <v>6409</v>
      </c>
      <c r="M3862">
        <v>2018</v>
      </c>
      <c r="N3862" t="s">
        <v>1985</v>
      </c>
      <c r="O3862">
        <v>99</v>
      </c>
      <c r="P3862">
        <v>2</v>
      </c>
      <c r="Q3862" t="s">
        <v>15830</v>
      </c>
      <c r="R3862" t="s">
        <v>7734</v>
      </c>
      <c r="S3862" t="s">
        <v>7734</v>
      </c>
      <c r="T3862" t="s">
        <v>23238</v>
      </c>
      <c r="U3862">
        <f t="shared" si="60"/>
        <v>40056</v>
      </c>
    </row>
    <row r="3863" spans="1:21" x14ac:dyDescent="0.2">
      <c r="A3863" t="s">
        <v>18194</v>
      </c>
      <c r="B3863" t="s">
        <v>10096</v>
      </c>
      <c r="C3863">
        <v>3530016</v>
      </c>
      <c r="D3863" t="s">
        <v>18195</v>
      </c>
      <c r="E3863" t="s">
        <v>18196</v>
      </c>
      <c r="F3863" t="s">
        <v>6402</v>
      </c>
      <c r="G3863">
        <v>5147</v>
      </c>
      <c r="H3863">
        <v>40056</v>
      </c>
      <c r="I3863">
        <v>0</v>
      </c>
      <c r="J3863">
        <v>0</v>
      </c>
      <c r="K3863">
        <v>0</v>
      </c>
      <c r="L3863" t="s">
        <v>6409</v>
      </c>
      <c r="M3863">
        <v>2018</v>
      </c>
      <c r="N3863" t="s">
        <v>1985</v>
      </c>
      <c r="O3863">
        <v>99</v>
      </c>
      <c r="P3863">
        <v>2</v>
      </c>
      <c r="Q3863" t="s">
        <v>15830</v>
      </c>
      <c r="R3863" t="s">
        <v>7734</v>
      </c>
      <c r="S3863" t="s">
        <v>7734</v>
      </c>
      <c r="T3863" t="s">
        <v>23239</v>
      </c>
      <c r="U3863">
        <f t="shared" si="60"/>
        <v>40056</v>
      </c>
    </row>
    <row r="3864" spans="1:21" x14ac:dyDescent="0.2">
      <c r="A3864" t="s">
        <v>18194</v>
      </c>
      <c r="B3864" t="s">
        <v>10096</v>
      </c>
      <c r="C3864">
        <v>3530016</v>
      </c>
      <c r="D3864" t="s">
        <v>6493</v>
      </c>
      <c r="E3864" t="s">
        <v>13092</v>
      </c>
      <c r="F3864" t="s">
        <v>6402</v>
      </c>
      <c r="G3864">
        <v>13089</v>
      </c>
      <c r="H3864">
        <v>40056</v>
      </c>
      <c r="I3864">
        <v>0</v>
      </c>
      <c r="J3864">
        <v>1</v>
      </c>
      <c r="K3864">
        <v>0</v>
      </c>
      <c r="L3864" t="s">
        <v>6403</v>
      </c>
      <c r="M3864">
        <v>2018</v>
      </c>
      <c r="N3864" t="s">
        <v>1985</v>
      </c>
      <c r="O3864">
        <v>99</v>
      </c>
      <c r="P3864">
        <v>2</v>
      </c>
      <c r="Q3864" t="s">
        <v>15830</v>
      </c>
      <c r="R3864" t="s">
        <v>7734</v>
      </c>
      <c r="S3864" t="s">
        <v>7734</v>
      </c>
      <c r="T3864" t="s">
        <v>6049</v>
      </c>
      <c r="U3864">
        <f t="shared" si="60"/>
        <v>40056</v>
      </c>
    </row>
    <row r="3865" spans="1:21" x14ac:dyDescent="0.2">
      <c r="A3865" t="s">
        <v>18194</v>
      </c>
      <c r="B3865" t="s">
        <v>10096</v>
      </c>
      <c r="C3865">
        <v>3530016</v>
      </c>
      <c r="D3865" t="s">
        <v>6597</v>
      </c>
      <c r="E3865" t="s">
        <v>13082</v>
      </c>
      <c r="F3865" t="s">
        <v>6402</v>
      </c>
      <c r="G3865">
        <v>1572</v>
      </c>
      <c r="H3865">
        <v>40056</v>
      </c>
      <c r="I3865">
        <v>0</v>
      </c>
      <c r="J3865">
        <v>0</v>
      </c>
      <c r="K3865">
        <v>0</v>
      </c>
      <c r="L3865" t="s">
        <v>6403</v>
      </c>
      <c r="M3865">
        <v>2018</v>
      </c>
      <c r="N3865" t="s">
        <v>1985</v>
      </c>
      <c r="O3865">
        <v>99</v>
      </c>
      <c r="P3865">
        <v>2</v>
      </c>
      <c r="Q3865" t="s">
        <v>15830</v>
      </c>
      <c r="R3865" t="s">
        <v>7734</v>
      </c>
      <c r="S3865" t="s">
        <v>7734</v>
      </c>
      <c r="T3865" t="s">
        <v>23240</v>
      </c>
      <c r="U3865">
        <f t="shared" si="60"/>
        <v>40056</v>
      </c>
    </row>
    <row r="3866" spans="1:21" x14ac:dyDescent="0.2">
      <c r="A3866" t="s">
        <v>18194</v>
      </c>
      <c r="B3866" t="s">
        <v>10096</v>
      </c>
      <c r="C3866">
        <v>3530016</v>
      </c>
      <c r="D3866" t="s">
        <v>6448</v>
      </c>
      <c r="E3866" t="s">
        <v>18197</v>
      </c>
      <c r="F3866" t="s">
        <v>6402</v>
      </c>
      <c r="G3866">
        <v>10776</v>
      </c>
      <c r="H3866">
        <v>40056</v>
      </c>
      <c r="I3866">
        <v>1</v>
      </c>
      <c r="J3866">
        <v>1</v>
      </c>
      <c r="K3866">
        <v>0</v>
      </c>
      <c r="L3866" t="s">
        <v>6403</v>
      </c>
      <c r="M3866">
        <v>2018</v>
      </c>
      <c r="N3866" t="s">
        <v>1985</v>
      </c>
      <c r="O3866">
        <v>99</v>
      </c>
      <c r="P3866">
        <v>2</v>
      </c>
      <c r="Q3866" t="s">
        <v>15830</v>
      </c>
      <c r="R3866" t="s">
        <v>7734</v>
      </c>
      <c r="S3866" t="s">
        <v>7734</v>
      </c>
      <c r="T3866" t="s">
        <v>23241</v>
      </c>
      <c r="U3866">
        <f t="shared" si="60"/>
        <v>40056</v>
      </c>
    </row>
    <row r="3867" spans="1:21" x14ac:dyDescent="0.2">
      <c r="A3867" t="s">
        <v>18198</v>
      </c>
      <c r="B3867" t="s">
        <v>10096</v>
      </c>
      <c r="C3867">
        <v>3530016</v>
      </c>
      <c r="D3867" t="s">
        <v>6412</v>
      </c>
      <c r="E3867" t="s">
        <v>13074</v>
      </c>
      <c r="F3867" t="s">
        <v>6402</v>
      </c>
      <c r="G3867">
        <v>5530</v>
      </c>
      <c r="H3867">
        <v>24429</v>
      </c>
      <c r="I3867">
        <v>0</v>
      </c>
      <c r="J3867">
        <v>0</v>
      </c>
      <c r="K3867">
        <v>0</v>
      </c>
      <c r="L3867" t="s">
        <v>6409</v>
      </c>
      <c r="M3867">
        <v>2018</v>
      </c>
      <c r="N3867" t="s">
        <v>6404</v>
      </c>
      <c r="O3867">
        <v>99</v>
      </c>
      <c r="P3867">
        <v>1</v>
      </c>
      <c r="Q3867" t="s">
        <v>15830</v>
      </c>
      <c r="R3867" t="s">
        <v>7734</v>
      </c>
      <c r="S3867" t="s">
        <v>7734</v>
      </c>
      <c r="T3867" t="s">
        <v>23242</v>
      </c>
      <c r="U3867">
        <f t="shared" si="60"/>
        <v>40056</v>
      </c>
    </row>
    <row r="3868" spans="1:21" x14ac:dyDescent="0.2">
      <c r="A3868" t="s">
        <v>18198</v>
      </c>
      <c r="B3868" t="s">
        <v>10096</v>
      </c>
      <c r="C3868">
        <v>3530016</v>
      </c>
      <c r="D3868" t="s">
        <v>6406</v>
      </c>
      <c r="E3868" t="s">
        <v>18199</v>
      </c>
      <c r="F3868" t="s">
        <v>6402</v>
      </c>
      <c r="G3868">
        <v>17307</v>
      </c>
      <c r="H3868">
        <v>24429</v>
      </c>
      <c r="I3868">
        <v>1</v>
      </c>
      <c r="J3868">
        <v>1</v>
      </c>
      <c r="K3868">
        <v>0</v>
      </c>
      <c r="L3868" t="s">
        <v>6403</v>
      </c>
      <c r="M3868">
        <v>2018</v>
      </c>
      <c r="N3868" t="s">
        <v>6404</v>
      </c>
      <c r="O3868">
        <v>99</v>
      </c>
      <c r="P3868">
        <v>1</v>
      </c>
      <c r="Q3868" t="s">
        <v>15830</v>
      </c>
      <c r="R3868" t="s">
        <v>7734</v>
      </c>
      <c r="S3868" t="s">
        <v>7734</v>
      </c>
      <c r="T3868" t="s">
        <v>23243</v>
      </c>
      <c r="U3868">
        <f t="shared" si="60"/>
        <v>40056</v>
      </c>
    </row>
    <row r="3869" spans="1:21" x14ac:dyDescent="0.2">
      <c r="A3869" t="s">
        <v>18198</v>
      </c>
      <c r="B3869" t="s">
        <v>10096</v>
      </c>
      <c r="C3869">
        <v>3530016</v>
      </c>
      <c r="D3869" t="s">
        <v>18200</v>
      </c>
      <c r="E3869" t="s">
        <v>18201</v>
      </c>
      <c r="F3869" t="s">
        <v>6402</v>
      </c>
      <c r="G3869">
        <v>1592</v>
      </c>
      <c r="H3869">
        <v>24429</v>
      </c>
      <c r="I3869">
        <v>0</v>
      </c>
      <c r="J3869">
        <v>0</v>
      </c>
      <c r="K3869">
        <v>0</v>
      </c>
      <c r="L3869" t="s">
        <v>6403</v>
      </c>
      <c r="M3869">
        <v>2018</v>
      </c>
      <c r="N3869" t="s">
        <v>6404</v>
      </c>
      <c r="O3869">
        <v>99</v>
      </c>
      <c r="P3869">
        <v>1</v>
      </c>
      <c r="Q3869" t="s">
        <v>15830</v>
      </c>
      <c r="R3869" t="s">
        <v>7734</v>
      </c>
      <c r="S3869" t="s">
        <v>7734</v>
      </c>
      <c r="T3869" t="s">
        <v>23244</v>
      </c>
      <c r="U3869">
        <f t="shared" si="60"/>
        <v>40056</v>
      </c>
    </row>
    <row r="3870" spans="1:21" x14ac:dyDescent="0.2">
      <c r="A3870" t="s">
        <v>18202</v>
      </c>
      <c r="B3870" t="s">
        <v>13116</v>
      </c>
      <c r="C3870">
        <v>3526032</v>
      </c>
      <c r="D3870" t="s">
        <v>6875</v>
      </c>
      <c r="E3870" t="s">
        <v>18203</v>
      </c>
      <c r="F3870" t="s">
        <v>6402</v>
      </c>
      <c r="G3870">
        <v>221</v>
      </c>
      <c r="H3870">
        <v>3326</v>
      </c>
      <c r="I3870">
        <v>0</v>
      </c>
      <c r="J3870">
        <v>0</v>
      </c>
      <c r="K3870">
        <v>0</v>
      </c>
      <c r="L3870" t="s">
        <v>6409</v>
      </c>
      <c r="M3870">
        <v>2018</v>
      </c>
      <c r="N3870" t="s">
        <v>1463</v>
      </c>
      <c r="O3870">
        <v>1</v>
      </c>
      <c r="P3870">
        <v>2</v>
      </c>
      <c r="Q3870" t="s">
        <v>15830</v>
      </c>
      <c r="R3870" t="s">
        <v>7734</v>
      </c>
      <c r="S3870" t="s">
        <v>7734</v>
      </c>
      <c r="T3870" t="s">
        <v>23245</v>
      </c>
      <c r="U3870">
        <f t="shared" si="60"/>
        <v>21206</v>
      </c>
    </row>
    <row r="3871" spans="1:21" x14ac:dyDescent="0.2">
      <c r="A3871" t="s">
        <v>18202</v>
      </c>
      <c r="B3871" t="s">
        <v>13116</v>
      </c>
      <c r="C3871">
        <v>3526032</v>
      </c>
      <c r="D3871" t="s">
        <v>13119</v>
      </c>
      <c r="E3871" t="s">
        <v>13120</v>
      </c>
      <c r="F3871" t="s">
        <v>6402</v>
      </c>
      <c r="G3871">
        <v>1000</v>
      </c>
      <c r="H3871">
        <v>3326</v>
      </c>
      <c r="I3871">
        <v>1</v>
      </c>
      <c r="J3871">
        <v>1</v>
      </c>
      <c r="K3871">
        <v>0</v>
      </c>
      <c r="L3871" t="s">
        <v>6409</v>
      </c>
      <c r="M3871">
        <v>2018</v>
      </c>
      <c r="N3871" t="s">
        <v>1463</v>
      </c>
      <c r="O3871">
        <v>1</v>
      </c>
      <c r="P3871">
        <v>2</v>
      </c>
      <c r="Q3871" t="s">
        <v>15830</v>
      </c>
      <c r="R3871" t="s">
        <v>7734</v>
      </c>
      <c r="S3871" t="s">
        <v>7734</v>
      </c>
      <c r="T3871" t="s">
        <v>6095</v>
      </c>
      <c r="U3871">
        <f t="shared" si="60"/>
        <v>21206</v>
      </c>
    </row>
    <row r="3872" spans="1:21" x14ac:dyDescent="0.2">
      <c r="A3872" t="s">
        <v>18202</v>
      </c>
      <c r="B3872" t="s">
        <v>13116</v>
      </c>
      <c r="C3872">
        <v>3526032</v>
      </c>
      <c r="D3872" t="s">
        <v>7072</v>
      </c>
      <c r="E3872" t="s">
        <v>18204</v>
      </c>
      <c r="F3872" t="s">
        <v>6402</v>
      </c>
      <c r="G3872">
        <v>219</v>
      </c>
      <c r="H3872">
        <v>3326</v>
      </c>
      <c r="I3872">
        <v>0</v>
      </c>
      <c r="J3872">
        <v>0</v>
      </c>
      <c r="K3872">
        <v>0</v>
      </c>
      <c r="L3872" t="s">
        <v>6409</v>
      </c>
      <c r="M3872">
        <v>2018</v>
      </c>
      <c r="N3872" t="s">
        <v>1463</v>
      </c>
      <c r="O3872">
        <v>1</v>
      </c>
      <c r="P3872">
        <v>2</v>
      </c>
      <c r="Q3872" t="s">
        <v>15830</v>
      </c>
      <c r="R3872" t="s">
        <v>7734</v>
      </c>
      <c r="S3872" t="s">
        <v>7734</v>
      </c>
      <c r="T3872" t="s">
        <v>23246</v>
      </c>
      <c r="U3872">
        <f t="shared" si="60"/>
        <v>21206</v>
      </c>
    </row>
    <row r="3873" spans="1:21" x14ac:dyDescent="0.2">
      <c r="A3873" t="s">
        <v>18202</v>
      </c>
      <c r="B3873" t="s">
        <v>13116</v>
      </c>
      <c r="C3873">
        <v>3526032</v>
      </c>
      <c r="D3873" t="s">
        <v>6423</v>
      </c>
      <c r="E3873" t="s">
        <v>18205</v>
      </c>
      <c r="F3873" t="s">
        <v>6402</v>
      </c>
      <c r="G3873">
        <v>299</v>
      </c>
      <c r="H3873">
        <v>3326</v>
      </c>
      <c r="I3873">
        <v>0</v>
      </c>
      <c r="J3873">
        <v>0</v>
      </c>
      <c r="K3873">
        <v>0</v>
      </c>
      <c r="L3873" t="s">
        <v>6403</v>
      </c>
      <c r="M3873">
        <v>2018</v>
      </c>
      <c r="N3873" t="s">
        <v>1463</v>
      </c>
      <c r="O3873">
        <v>1</v>
      </c>
      <c r="P3873">
        <v>2</v>
      </c>
      <c r="Q3873" t="s">
        <v>15830</v>
      </c>
      <c r="R3873" t="s">
        <v>7734</v>
      </c>
      <c r="S3873" t="s">
        <v>7734</v>
      </c>
      <c r="T3873" t="s">
        <v>23247</v>
      </c>
      <c r="U3873">
        <f t="shared" si="60"/>
        <v>21206</v>
      </c>
    </row>
    <row r="3874" spans="1:21" x14ac:dyDescent="0.2">
      <c r="A3874" t="s">
        <v>18202</v>
      </c>
      <c r="B3874" t="s">
        <v>13116</v>
      </c>
      <c r="C3874">
        <v>3526032</v>
      </c>
      <c r="D3874" t="s">
        <v>6938</v>
      </c>
      <c r="E3874" t="s">
        <v>15299</v>
      </c>
      <c r="F3874" t="s">
        <v>6402</v>
      </c>
      <c r="G3874">
        <v>62</v>
      </c>
      <c r="H3874">
        <v>3326</v>
      </c>
      <c r="I3874">
        <v>0</v>
      </c>
      <c r="J3874">
        <v>0</v>
      </c>
      <c r="K3874">
        <v>0</v>
      </c>
      <c r="L3874" t="s">
        <v>6403</v>
      </c>
      <c r="M3874">
        <v>2018</v>
      </c>
      <c r="N3874" t="s">
        <v>1463</v>
      </c>
      <c r="O3874">
        <v>1</v>
      </c>
      <c r="P3874">
        <v>2</v>
      </c>
      <c r="Q3874" t="s">
        <v>15830</v>
      </c>
      <c r="R3874" t="s">
        <v>7734</v>
      </c>
      <c r="S3874" t="s">
        <v>7734</v>
      </c>
      <c r="T3874" t="s">
        <v>23248</v>
      </c>
      <c r="U3874">
        <f t="shared" si="60"/>
        <v>21206</v>
      </c>
    </row>
    <row r="3875" spans="1:21" x14ac:dyDescent="0.2">
      <c r="A3875" t="s">
        <v>18202</v>
      </c>
      <c r="B3875" t="s">
        <v>13116</v>
      </c>
      <c r="C3875">
        <v>3526032</v>
      </c>
      <c r="D3875" t="s">
        <v>6523</v>
      </c>
      <c r="E3875" t="s">
        <v>13140</v>
      </c>
      <c r="F3875" t="s">
        <v>6402</v>
      </c>
      <c r="G3875">
        <v>639</v>
      </c>
      <c r="H3875">
        <v>3326</v>
      </c>
      <c r="I3875">
        <v>0</v>
      </c>
      <c r="J3875">
        <v>0</v>
      </c>
      <c r="K3875">
        <v>0</v>
      </c>
      <c r="L3875" t="s">
        <v>6403</v>
      </c>
      <c r="M3875">
        <v>2018</v>
      </c>
      <c r="N3875" t="s">
        <v>1463</v>
      </c>
      <c r="O3875">
        <v>1</v>
      </c>
      <c r="P3875">
        <v>2</v>
      </c>
      <c r="Q3875" t="s">
        <v>15830</v>
      </c>
      <c r="R3875" t="s">
        <v>7734</v>
      </c>
      <c r="S3875" t="s">
        <v>7734</v>
      </c>
      <c r="T3875" t="s">
        <v>6099</v>
      </c>
      <c r="U3875">
        <f t="shared" si="60"/>
        <v>21206</v>
      </c>
    </row>
    <row r="3876" spans="1:21" x14ac:dyDescent="0.2">
      <c r="A3876" t="s">
        <v>18202</v>
      </c>
      <c r="B3876" t="s">
        <v>13116</v>
      </c>
      <c r="C3876">
        <v>3526032</v>
      </c>
      <c r="D3876" t="s">
        <v>7100</v>
      </c>
      <c r="E3876" t="s">
        <v>13121</v>
      </c>
      <c r="F3876" t="s">
        <v>6402</v>
      </c>
      <c r="G3876">
        <v>886</v>
      </c>
      <c r="H3876">
        <v>3326</v>
      </c>
      <c r="I3876">
        <v>0</v>
      </c>
      <c r="J3876">
        <v>1</v>
      </c>
      <c r="K3876">
        <v>0</v>
      </c>
      <c r="L3876" t="s">
        <v>6403</v>
      </c>
      <c r="M3876">
        <v>2018</v>
      </c>
      <c r="N3876" t="s">
        <v>1463</v>
      </c>
      <c r="O3876">
        <v>1</v>
      </c>
      <c r="P3876">
        <v>2</v>
      </c>
      <c r="Q3876" t="s">
        <v>15830</v>
      </c>
      <c r="R3876" t="s">
        <v>7734</v>
      </c>
      <c r="S3876" t="s">
        <v>7734</v>
      </c>
      <c r="T3876" t="s">
        <v>6094</v>
      </c>
      <c r="U3876">
        <f t="shared" si="60"/>
        <v>21206</v>
      </c>
    </row>
    <row r="3877" spans="1:21" x14ac:dyDescent="0.2">
      <c r="A3877" t="s">
        <v>18206</v>
      </c>
      <c r="B3877" t="s">
        <v>13116</v>
      </c>
      <c r="C3877">
        <v>3526032</v>
      </c>
      <c r="D3877" t="s">
        <v>18207</v>
      </c>
      <c r="E3877" t="s">
        <v>18208</v>
      </c>
      <c r="F3877" t="s">
        <v>6402</v>
      </c>
      <c r="G3877">
        <v>465</v>
      </c>
      <c r="H3877">
        <v>4128</v>
      </c>
      <c r="I3877">
        <v>0</v>
      </c>
      <c r="J3877">
        <v>0</v>
      </c>
      <c r="K3877">
        <v>0</v>
      </c>
      <c r="L3877" t="s">
        <v>6409</v>
      </c>
      <c r="M3877">
        <v>2018</v>
      </c>
      <c r="N3877" t="s">
        <v>1463</v>
      </c>
      <c r="O3877">
        <v>2</v>
      </c>
      <c r="P3877">
        <v>2</v>
      </c>
      <c r="Q3877" t="s">
        <v>15830</v>
      </c>
      <c r="R3877" t="s">
        <v>7734</v>
      </c>
      <c r="S3877" t="s">
        <v>7734</v>
      </c>
      <c r="T3877" t="s">
        <v>23249</v>
      </c>
      <c r="U3877">
        <f t="shared" si="60"/>
        <v>21206</v>
      </c>
    </row>
    <row r="3878" spans="1:21" x14ac:dyDescent="0.2">
      <c r="A3878" t="s">
        <v>18206</v>
      </c>
      <c r="B3878" t="s">
        <v>13116</v>
      </c>
      <c r="C3878">
        <v>3526032</v>
      </c>
      <c r="D3878" t="s">
        <v>7605</v>
      </c>
      <c r="E3878" t="s">
        <v>13144</v>
      </c>
      <c r="F3878" t="s">
        <v>6402</v>
      </c>
      <c r="G3878">
        <v>535</v>
      </c>
      <c r="H3878">
        <v>4128</v>
      </c>
      <c r="I3878">
        <v>0</v>
      </c>
      <c r="J3878">
        <v>0</v>
      </c>
      <c r="K3878">
        <v>0</v>
      </c>
      <c r="L3878" t="s">
        <v>6403</v>
      </c>
      <c r="M3878">
        <v>2018</v>
      </c>
      <c r="N3878" t="s">
        <v>1463</v>
      </c>
      <c r="O3878">
        <v>2</v>
      </c>
      <c r="P3878">
        <v>2</v>
      </c>
      <c r="Q3878" t="s">
        <v>15830</v>
      </c>
      <c r="R3878" t="s">
        <v>7734</v>
      </c>
      <c r="S3878" t="s">
        <v>7734</v>
      </c>
      <c r="T3878" t="s">
        <v>6102</v>
      </c>
      <c r="U3878">
        <f t="shared" si="60"/>
        <v>21206</v>
      </c>
    </row>
    <row r="3879" spans="1:21" x14ac:dyDescent="0.2">
      <c r="A3879" t="s">
        <v>18206</v>
      </c>
      <c r="B3879" t="s">
        <v>13116</v>
      </c>
      <c r="C3879">
        <v>3526032</v>
      </c>
      <c r="D3879" t="s">
        <v>6425</v>
      </c>
      <c r="E3879" t="s">
        <v>15460</v>
      </c>
      <c r="F3879" t="s">
        <v>6402</v>
      </c>
      <c r="G3879">
        <v>1404</v>
      </c>
      <c r="H3879">
        <v>4128</v>
      </c>
      <c r="I3879">
        <v>1</v>
      </c>
      <c r="J3879">
        <v>1</v>
      </c>
      <c r="K3879">
        <v>0</v>
      </c>
      <c r="L3879" t="s">
        <v>6403</v>
      </c>
      <c r="M3879">
        <v>2018</v>
      </c>
      <c r="N3879" t="s">
        <v>1463</v>
      </c>
      <c r="O3879">
        <v>2</v>
      </c>
      <c r="P3879">
        <v>2</v>
      </c>
      <c r="Q3879" t="s">
        <v>15830</v>
      </c>
      <c r="R3879" t="s">
        <v>7734</v>
      </c>
      <c r="S3879" t="s">
        <v>7734</v>
      </c>
      <c r="T3879" t="s">
        <v>23250</v>
      </c>
      <c r="U3879">
        <f t="shared" si="60"/>
        <v>21206</v>
      </c>
    </row>
    <row r="3880" spans="1:21" x14ac:dyDescent="0.2">
      <c r="A3880" t="s">
        <v>18206</v>
      </c>
      <c r="B3880" t="s">
        <v>13116</v>
      </c>
      <c r="C3880">
        <v>3526032</v>
      </c>
      <c r="D3880" t="s">
        <v>6709</v>
      </c>
      <c r="E3880" t="s">
        <v>13143</v>
      </c>
      <c r="F3880" t="s">
        <v>6402</v>
      </c>
      <c r="G3880">
        <v>317</v>
      </c>
      <c r="H3880">
        <v>4128</v>
      </c>
      <c r="I3880">
        <v>0</v>
      </c>
      <c r="J3880">
        <v>0</v>
      </c>
      <c r="K3880">
        <v>0</v>
      </c>
      <c r="L3880" t="s">
        <v>6403</v>
      </c>
      <c r="M3880">
        <v>2018</v>
      </c>
      <c r="N3880" t="s">
        <v>1463</v>
      </c>
      <c r="O3880">
        <v>2</v>
      </c>
      <c r="P3880">
        <v>2</v>
      </c>
      <c r="Q3880" t="s">
        <v>15830</v>
      </c>
      <c r="R3880" t="s">
        <v>7734</v>
      </c>
      <c r="S3880" t="s">
        <v>7734</v>
      </c>
      <c r="T3880" t="s">
        <v>23251</v>
      </c>
      <c r="U3880">
        <f t="shared" si="60"/>
        <v>21206</v>
      </c>
    </row>
    <row r="3881" spans="1:21" x14ac:dyDescent="0.2">
      <c r="A3881" t="s">
        <v>18206</v>
      </c>
      <c r="B3881" t="s">
        <v>13116</v>
      </c>
      <c r="C3881">
        <v>3526032</v>
      </c>
      <c r="D3881" t="s">
        <v>6774</v>
      </c>
      <c r="E3881" t="s">
        <v>18209</v>
      </c>
      <c r="F3881" t="s">
        <v>6402</v>
      </c>
      <c r="G3881">
        <v>1407</v>
      </c>
      <c r="H3881">
        <v>4128</v>
      </c>
      <c r="I3881">
        <v>1</v>
      </c>
      <c r="J3881">
        <v>1</v>
      </c>
      <c r="K3881">
        <v>0</v>
      </c>
      <c r="L3881" t="s">
        <v>6403</v>
      </c>
      <c r="M3881">
        <v>2018</v>
      </c>
      <c r="N3881" t="s">
        <v>1463</v>
      </c>
      <c r="O3881">
        <v>2</v>
      </c>
      <c r="P3881">
        <v>2</v>
      </c>
      <c r="Q3881" t="s">
        <v>15830</v>
      </c>
      <c r="R3881" t="s">
        <v>7734</v>
      </c>
      <c r="S3881" t="s">
        <v>7734</v>
      </c>
      <c r="T3881" t="s">
        <v>6093</v>
      </c>
      <c r="U3881">
        <f t="shared" si="60"/>
        <v>21206</v>
      </c>
    </row>
    <row r="3882" spans="1:21" x14ac:dyDescent="0.2">
      <c r="A3882" t="s">
        <v>18210</v>
      </c>
      <c r="B3882" t="s">
        <v>13116</v>
      </c>
      <c r="C3882">
        <v>3526032</v>
      </c>
      <c r="D3882" t="s">
        <v>6434</v>
      </c>
      <c r="E3882" t="s">
        <v>13125</v>
      </c>
      <c r="F3882" t="s">
        <v>6402</v>
      </c>
      <c r="G3882">
        <v>1191</v>
      </c>
      <c r="H3882">
        <v>4141</v>
      </c>
      <c r="I3882">
        <v>1</v>
      </c>
      <c r="J3882">
        <v>1</v>
      </c>
      <c r="K3882">
        <v>0</v>
      </c>
      <c r="L3882" t="s">
        <v>6403</v>
      </c>
      <c r="M3882">
        <v>2018</v>
      </c>
      <c r="N3882" t="s">
        <v>1463</v>
      </c>
      <c r="O3882">
        <v>3</v>
      </c>
      <c r="P3882">
        <v>2</v>
      </c>
      <c r="Q3882" t="s">
        <v>15830</v>
      </c>
      <c r="R3882" t="s">
        <v>7734</v>
      </c>
      <c r="S3882" t="s">
        <v>7734</v>
      </c>
      <c r="T3882" t="s">
        <v>6091</v>
      </c>
      <c r="U3882">
        <f t="shared" si="60"/>
        <v>21206</v>
      </c>
    </row>
    <row r="3883" spans="1:21" x14ac:dyDescent="0.2">
      <c r="A3883" t="s">
        <v>18210</v>
      </c>
      <c r="B3883" t="s">
        <v>13116</v>
      </c>
      <c r="C3883">
        <v>3526032</v>
      </c>
      <c r="D3883" t="s">
        <v>6434</v>
      </c>
      <c r="E3883" t="s">
        <v>13126</v>
      </c>
      <c r="F3883" t="s">
        <v>6402</v>
      </c>
      <c r="G3883">
        <v>1019</v>
      </c>
      <c r="H3883">
        <v>4141</v>
      </c>
      <c r="I3883">
        <v>1</v>
      </c>
      <c r="J3883">
        <v>0</v>
      </c>
      <c r="K3883">
        <v>0</v>
      </c>
      <c r="L3883" t="s">
        <v>6403</v>
      </c>
      <c r="M3883">
        <v>2018</v>
      </c>
      <c r="N3883" t="s">
        <v>1463</v>
      </c>
      <c r="O3883">
        <v>3</v>
      </c>
      <c r="P3883">
        <v>2</v>
      </c>
      <c r="Q3883" t="s">
        <v>15830</v>
      </c>
      <c r="R3883" t="s">
        <v>7734</v>
      </c>
      <c r="S3883" t="s">
        <v>7734</v>
      </c>
      <c r="T3883" t="s">
        <v>6096</v>
      </c>
      <c r="U3883">
        <f t="shared" si="60"/>
        <v>21206</v>
      </c>
    </row>
    <row r="3884" spans="1:21" x14ac:dyDescent="0.2">
      <c r="A3884" t="s">
        <v>18210</v>
      </c>
      <c r="B3884" t="s">
        <v>13116</v>
      </c>
      <c r="C3884">
        <v>3526032</v>
      </c>
      <c r="D3884" t="s">
        <v>15680</v>
      </c>
      <c r="E3884" t="s">
        <v>18211</v>
      </c>
      <c r="F3884" t="s">
        <v>6402</v>
      </c>
      <c r="G3884">
        <v>384</v>
      </c>
      <c r="H3884">
        <v>4141</v>
      </c>
      <c r="I3884">
        <v>0</v>
      </c>
      <c r="J3884">
        <v>0</v>
      </c>
      <c r="K3884">
        <v>0</v>
      </c>
      <c r="L3884" t="s">
        <v>6403</v>
      </c>
      <c r="M3884">
        <v>2018</v>
      </c>
      <c r="N3884" t="s">
        <v>1463</v>
      </c>
      <c r="O3884">
        <v>3</v>
      </c>
      <c r="P3884">
        <v>2</v>
      </c>
      <c r="Q3884" t="s">
        <v>15830</v>
      </c>
      <c r="R3884" t="s">
        <v>7734</v>
      </c>
      <c r="S3884" t="s">
        <v>7734</v>
      </c>
      <c r="T3884" t="s">
        <v>23252</v>
      </c>
      <c r="U3884">
        <f t="shared" si="60"/>
        <v>21206</v>
      </c>
    </row>
    <row r="3885" spans="1:21" x14ac:dyDescent="0.2">
      <c r="A3885" t="s">
        <v>18210</v>
      </c>
      <c r="B3885" t="s">
        <v>13116</v>
      </c>
      <c r="C3885">
        <v>3526032</v>
      </c>
      <c r="D3885" t="s">
        <v>7876</v>
      </c>
      <c r="E3885" t="s">
        <v>18212</v>
      </c>
      <c r="F3885" t="s">
        <v>6402</v>
      </c>
      <c r="G3885">
        <v>1547</v>
      </c>
      <c r="H3885">
        <v>4141</v>
      </c>
      <c r="I3885">
        <v>0</v>
      </c>
      <c r="J3885">
        <v>1</v>
      </c>
      <c r="K3885">
        <v>0</v>
      </c>
      <c r="L3885" t="s">
        <v>6403</v>
      </c>
      <c r="M3885">
        <v>2018</v>
      </c>
      <c r="N3885" t="s">
        <v>1463</v>
      </c>
      <c r="O3885">
        <v>3</v>
      </c>
      <c r="P3885">
        <v>2</v>
      </c>
      <c r="Q3885" t="s">
        <v>15830</v>
      </c>
      <c r="R3885" t="s">
        <v>7734</v>
      </c>
      <c r="S3885" t="s">
        <v>7734</v>
      </c>
      <c r="T3885" t="s">
        <v>23253</v>
      </c>
      <c r="U3885">
        <f t="shared" si="60"/>
        <v>21206</v>
      </c>
    </row>
    <row r="3886" spans="1:21" x14ac:dyDescent="0.2">
      <c r="A3886" t="s">
        <v>18213</v>
      </c>
      <c r="B3886" t="s">
        <v>13116</v>
      </c>
      <c r="C3886">
        <v>3526032</v>
      </c>
      <c r="D3886" t="s">
        <v>6517</v>
      </c>
      <c r="E3886" t="s">
        <v>18214</v>
      </c>
      <c r="F3886" t="s">
        <v>6402</v>
      </c>
      <c r="G3886">
        <v>652</v>
      </c>
      <c r="H3886">
        <v>3963</v>
      </c>
      <c r="I3886">
        <v>0</v>
      </c>
      <c r="J3886">
        <v>0</v>
      </c>
      <c r="K3886">
        <v>0</v>
      </c>
      <c r="L3886" t="s">
        <v>6409</v>
      </c>
      <c r="M3886">
        <v>2018</v>
      </c>
      <c r="N3886" t="s">
        <v>1463</v>
      </c>
      <c r="O3886">
        <v>4</v>
      </c>
      <c r="P3886">
        <v>2</v>
      </c>
      <c r="Q3886" t="s">
        <v>15830</v>
      </c>
      <c r="R3886" t="s">
        <v>7734</v>
      </c>
      <c r="S3886" t="s">
        <v>7734</v>
      </c>
      <c r="T3886" t="s">
        <v>23254</v>
      </c>
      <c r="U3886">
        <f t="shared" si="60"/>
        <v>21206</v>
      </c>
    </row>
    <row r="3887" spans="1:21" x14ac:dyDescent="0.2">
      <c r="A3887" t="s">
        <v>18213</v>
      </c>
      <c r="B3887" t="s">
        <v>13116</v>
      </c>
      <c r="C3887">
        <v>3526032</v>
      </c>
      <c r="D3887" t="s">
        <v>7224</v>
      </c>
      <c r="E3887" t="s">
        <v>18215</v>
      </c>
      <c r="F3887" t="s">
        <v>6402</v>
      </c>
      <c r="G3887">
        <v>820</v>
      </c>
      <c r="H3887">
        <v>3963</v>
      </c>
      <c r="I3887">
        <v>0</v>
      </c>
      <c r="J3887">
        <v>0</v>
      </c>
      <c r="K3887">
        <v>0</v>
      </c>
      <c r="L3887" t="s">
        <v>6409</v>
      </c>
      <c r="M3887">
        <v>2018</v>
      </c>
      <c r="N3887" t="s">
        <v>1463</v>
      </c>
      <c r="O3887">
        <v>4</v>
      </c>
      <c r="P3887">
        <v>2</v>
      </c>
      <c r="Q3887" t="s">
        <v>15830</v>
      </c>
      <c r="R3887" t="s">
        <v>7734</v>
      </c>
      <c r="S3887" t="s">
        <v>7734</v>
      </c>
      <c r="T3887" t="s">
        <v>23255</v>
      </c>
      <c r="U3887">
        <f t="shared" si="60"/>
        <v>21206</v>
      </c>
    </row>
    <row r="3888" spans="1:21" x14ac:dyDescent="0.2">
      <c r="A3888" t="s">
        <v>18213</v>
      </c>
      <c r="B3888" t="s">
        <v>13116</v>
      </c>
      <c r="C3888">
        <v>3526032</v>
      </c>
      <c r="D3888" t="s">
        <v>6717</v>
      </c>
      <c r="E3888" t="s">
        <v>18216</v>
      </c>
      <c r="F3888" t="s">
        <v>6402</v>
      </c>
      <c r="G3888">
        <v>1126</v>
      </c>
      <c r="H3888">
        <v>3963</v>
      </c>
      <c r="I3888">
        <v>1</v>
      </c>
      <c r="J3888">
        <v>1</v>
      </c>
      <c r="K3888">
        <v>0</v>
      </c>
      <c r="L3888" t="s">
        <v>6403</v>
      </c>
      <c r="M3888">
        <v>2018</v>
      </c>
      <c r="N3888" t="s">
        <v>1463</v>
      </c>
      <c r="O3888">
        <v>4</v>
      </c>
      <c r="P3888">
        <v>2</v>
      </c>
      <c r="Q3888" t="s">
        <v>15830</v>
      </c>
      <c r="R3888" t="s">
        <v>7734</v>
      </c>
      <c r="S3888" t="s">
        <v>7734</v>
      </c>
      <c r="T3888" t="s">
        <v>23256</v>
      </c>
      <c r="U3888">
        <f t="shared" si="60"/>
        <v>21206</v>
      </c>
    </row>
    <row r="3889" spans="1:21" x14ac:dyDescent="0.2">
      <c r="A3889" t="s">
        <v>18213</v>
      </c>
      <c r="B3889" t="s">
        <v>13116</v>
      </c>
      <c r="C3889">
        <v>3526032</v>
      </c>
      <c r="D3889" t="s">
        <v>15491</v>
      </c>
      <c r="E3889" t="s">
        <v>18217</v>
      </c>
      <c r="F3889" t="s">
        <v>6402</v>
      </c>
      <c r="G3889">
        <v>119</v>
      </c>
      <c r="H3889">
        <v>3963</v>
      </c>
      <c r="I3889">
        <v>0</v>
      </c>
      <c r="J3889">
        <v>0</v>
      </c>
      <c r="K3889">
        <v>0</v>
      </c>
      <c r="L3889" t="s">
        <v>6403</v>
      </c>
      <c r="M3889">
        <v>2018</v>
      </c>
      <c r="N3889" t="s">
        <v>1463</v>
      </c>
      <c r="O3889">
        <v>4</v>
      </c>
      <c r="P3889">
        <v>2</v>
      </c>
      <c r="Q3889" t="s">
        <v>15830</v>
      </c>
      <c r="R3889" t="s">
        <v>7734</v>
      </c>
      <c r="S3889" t="s">
        <v>7734</v>
      </c>
      <c r="T3889" t="s">
        <v>23257</v>
      </c>
      <c r="U3889">
        <f t="shared" si="60"/>
        <v>21206</v>
      </c>
    </row>
    <row r="3890" spans="1:21" x14ac:dyDescent="0.2">
      <c r="A3890" t="s">
        <v>18213</v>
      </c>
      <c r="B3890" t="s">
        <v>13116</v>
      </c>
      <c r="C3890">
        <v>3526032</v>
      </c>
      <c r="D3890" t="s">
        <v>6747</v>
      </c>
      <c r="E3890" t="s">
        <v>6977</v>
      </c>
      <c r="F3890" t="s">
        <v>6402</v>
      </c>
      <c r="G3890">
        <v>1146</v>
      </c>
      <c r="H3890">
        <v>3963</v>
      </c>
      <c r="I3890">
        <v>0</v>
      </c>
      <c r="J3890">
        <v>1</v>
      </c>
      <c r="K3890">
        <v>0</v>
      </c>
      <c r="L3890" t="s">
        <v>6403</v>
      </c>
      <c r="M3890">
        <v>2018</v>
      </c>
      <c r="N3890" t="s">
        <v>1463</v>
      </c>
      <c r="O3890">
        <v>4</v>
      </c>
      <c r="P3890">
        <v>2</v>
      </c>
      <c r="Q3890" t="s">
        <v>15830</v>
      </c>
      <c r="R3890" t="s">
        <v>7734</v>
      </c>
      <c r="S3890" t="s">
        <v>7734</v>
      </c>
      <c r="T3890" t="s">
        <v>6089</v>
      </c>
      <c r="U3890">
        <f t="shared" si="60"/>
        <v>21206</v>
      </c>
    </row>
    <row r="3891" spans="1:21" x14ac:dyDescent="0.2">
      <c r="A3891" t="s">
        <v>18213</v>
      </c>
      <c r="B3891" t="s">
        <v>13116</v>
      </c>
      <c r="C3891">
        <v>3526032</v>
      </c>
      <c r="D3891" t="s">
        <v>7037</v>
      </c>
      <c r="E3891" t="s">
        <v>7126</v>
      </c>
      <c r="F3891" t="s">
        <v>6402</v>
      </c>
      <c r="G3891">
        <v>100</v>
      </c>
      <c r="H3891">
        <v>3963</v>
      </c>
      <c r="I3891">
        <v>0</v>
      </c>
      <c r="J3891">
        <v>0</v>
      </c>
      <c r="K3891">
        <v>0</v>
      </c>
      <c r="L3891" t="s">
        <v>6403</v>
      </c>
      <c r="M3891">
        <v>2018</v>
      </c>
      <c r="N3891" t="s">
        <v>1463</v>
      </c>
      <c r="O3891">
        <v>4</v>
      </c>
      <c r="P3891">
        <v>2</v>
      </c>
      <c r="Q3891" t="s">
        <v>15830</v>
      </c>
      <c r="R3891" t="s">
        <v>7734</v>
      </c>
      <c r="S3891" t="s">
        <v>7734</v>
      </c>
      <c r="T3891" t="s">
        <v>23258</v>
      </c>
      <c r="U3891">
        <f t="shared" si="60"/>
        <v>21206</v>
      </c>
    </row>
    <row r="3892" spans="1:21" x14ac:dyDescent="0.2">
      <c r="A3892" t="s">
        <v>18218</v>
      </c>
      <c r="B3892" t="s">
        <v>13116</v>
      </c>
      <c r="C3892">
        <v>3526032</v>
      </c>
      <c r="D3892" t="s">
        <v>18219</v>
      </c>
      <c r="E3892" t="s">
        <v>15225</v>
      </c>
      <c r="F3892" t="s">
        <v>6402</v>
      </c>
      <c r="G3892">
        <v>206</v>
      </c>
      <c r="H3892">
        <v>3371</v>
      </c>
      <c r="I3892">
        <v>0</v>
      </c>
      <c r="J3892">
        <v>0</v>
      </c>
      <c r="K3892">
        <v>0</v>
      </c>
      <c r="L3892" t="s">
        <v>6409</v>
      </c>
      <c r="M3892">
        <v>2018</v>
      </c>
      <c r="N3892" t="s">
        <v>1463</v>
      </c>
      <c r="O3892">
        <v>5</v>
      </c>
      <c r="P3892">
        <v>2</v>
      </c>
      <c r="Q3892" t="s">
        <v>15830</v>
      </c>
      <c r="R3892" t="s">
        <v>7734</v>
      </c>
      <c r="S3892" t="s">
        <v>7734</v>
      </c>
      <c r="T3892" t="s">
        <v>23259</v>
      </c>
      <c r="U3892">
        <f t="shared" si="60"/>
        <v>21206</v>
      </c>
    </row>
    <row r="3893" spans="1:21" x14ac:dyDescent="0.2">
      <c r="A3893" t="s">
        <v>18218</v>
      </c>
      <c r="B3893" t="s">
        <v>13116</v>
      </c>
      <c r="C3893">
        <v>3526032</v>
      </c>
      <c r="D3893" t="s">
        <v>13130</v>
      </c>
      <c r="E3893" t="s">
        <v>6591</v>
      </c>
      <c r="F3893" t="s">
        <v>6402</v>
      </c>
      <c r="G3893">
        <v>1099</v>
      </c>
      <c r="H3893">
        <v>3371</v>
      </c>
      <c r="I3893">
        <v>1</v>
      </c>
      <c r="J3893">
        <v>1</v>
      </c>
      <c r="K3893">
        <v>0</v>
      </c>
      <c r="L3893" t="s">
        <v>6409</v>
      </c>
      <c r="M3893">
        <v>2018</v>
      </c>
      <c r="N3893" t="s">
        <v>1463</v>
      </c>
      <c r="O3893">
        <v>5</v>
      </c>
      <c r="P3893">
        <v>2</v>
      </c>
      <c r="Q3893" t="s">
        <v>15830</v>
      </c>
      <c r="R3893" t="s">
        <v>7734</v>
      </c>
      <c r="S3893" t="s">
        <v>7734</v>
      </c>
      <c r="T3893" t="s">
        <v>6088</v>
      </c>
      <c r="U3893">
        <f t="shared" si="60"/>
        <v>21206</v>
      </c>
    </row>
    <row r="3894" spans="1:21" x14ac:dyDescent="0.2">
      <c r="A3894" t="s">
        <v>18218</v>
      </c>
      <c r="B3894" t="s">
        <v>13116</v>
      </c>
      <c r="C3894">
        <v>3526032</v>
      </c>
      <c r="D3894" t="s">
        <v>6602</v>
      </c>
      <c r="E3894" t="s">
        <v>8852</v>
      </c>
      <c r="F3894" t="s">
        <v>6402</v>
      </c>
      <c r="G3894">
        <v>233</v>
      </c>
      <c r="H3894">
        <v>3371</v>
      </c>
      <c r="I3894">
        <v>0</v>
      </c>
      <c r="J3894">
        <v>0</v>
      </c>
      <c r="K3894">
        <v>0</v>
      </c>
      <c r="L3894" t="s">
        <v>6409</v>
      </c>
      <c r="M3894">
        <v>2018</v>
      </c>
      <c r="N3894" t="s">
        <v>1463</v>
      </c>
      <c r="O3894">
        <v>5</v>
      </c>
      <c r="P3894">
        <v>2</v>
      </c>
      <c r="Q3894" t="s">
        <v>15830</v>
      </c>
      <c r="R3894" t="s">
        <v>7734</v>
      </c>
      <c r="S3894" t="s">
        <v>7734</v>
      </c>
      <c r="T3894" t="s">
        <v>23260</v>
      </c>
      <c r="U3894">
        <f t="shared" si="60"/>
        <v>21206</v>
      </c>
    </row>
    <row r="3895" spans="1:21" x14ac:dyDescent="0.2">
      <c r="A3895" t="s">
        <v>18218</v>
      </c>
      <c r="B3895" t="s">
        <v>13116</v>
      </c>
      <c r="C3895">
        <v>3526032</v>
      </c>
      <c r="D3895" t="s">
        <v>6477</v>
      </c>
      <c r="E3895" t="s">
        <v>15157</v>
      </c>
      <c r="F3895" t="s">
        <v>6402</v>
      </c>
      <c r="G3895">
        <v>662</v>
      </c>
      <c r="H3895">
        <v>3371</v>
      </c>
      <c r="I3895">
        <v>0</v>
      </c>
      <c r="J3895">
        <v>0</v>
      </c>
      <c r="K3895">
        <v>0</v>
      </c>
      <c r="L3895" t="s">
        <v>6403</v>
      </c>
      <c r="M3895">
        <v>2018</v>
      </c>
      <c r="N3895" t="s">
        <v>1463</v>
      </c>
      <c r="O3895">
        <v>5</v>
      </c>
      <c r="P3895">
        <v>2</v>
      </c>
      <c r="Q3895" t="s">
        <v>15830</v>
      </c>
      <c r="R3895" t="s">
        <v>7734</v>
      </c>
      <c r="S3895" t="s">
        <v>7734</v>
      </c>
      <c r="T3895" t="s">
        <v>23261</v>
      </c>
      <c r="U3895">
        <f t="shared" si="60"/>
        <v>21206</v>
      </c>
    </row>
    <row r="3896" spans="1:21" x14ac:dyDescent="0.2">
      <c r="A3896" t="s">
        <v>18218</v>
      </c>
      <c r="B3896" t="s">
        <v>13116</v>
      </c>
      <c r="C3896">
        <v>3526032</v>
      </c>
      <c r="D3896" t="s">
        <v>6531</v>
      </c>
      <c r="E3896" t="s">
        <v>13131</v>
      </c>
      <c r="F3896" t="s">
        <v>6402</v>
      </c>
      <c r="G3896">
        <v>1110</v>
      </c>
      <c r="H3896">
        <v>3371</v>
      </c>
      <c r="I3896">
        <v>0</v>
      </c>
      <c r="J3896">
        <v>1</v>
      </c>
      <c r="K3896">
        <v>0</v>
      </c>
      <c r="L3896" t="s">
        <v>6403</v>
      </c>
      <c r="M3896">
        <v>2018</v>
      </c>
      <c r="N3896" t="s">
        <v>1463</v>
      </c>
      <c r="O3896">
        <v>5</v>
      </c>
      <c r="P3896">
        <v>2</v>
      </c>
      <c r="Q3896" t="s">
        <v>15830</v>
      </c>
      <c r="R3896" t="s">
        <v>7734</v>
      </c>
      <c r="S3896" t="s">
        <v>7734</v>
      </c>
      <c r="T3896" t="s">
        <v>6087</v>
      </c>
      <c r="U3896">
        <f t="shared" si="60"/>
        <v>21206</v>
      </c>
    </row>
    <row r="3897" spans="1:21" x14ac:dyDescent="0.2">
      <c r="A3897" t="s">
        <v>18218</v>
      </c>
      <c r="B3897" t="s">
        <v>13116</v>
      </c>
      <c r="C3897">
        <v>3526032</v>
      </c>
      <c r="D3897" t="s">
        <v>18220</v>
      </c>
      <c r="E3897" t="s">
        <v>15383</v>
      </c>
      <c r="F3897" t="s">
        <v>6402</v>
      </c>
      <c r="G3897">
        <v>61</v>
      </c>
      <c r="H3897">
        <v>3371</v>
      </c>
      <c r="I3897">
        <v>0</v>
      </c>
      <c r="J3897">
        <v>0</v>
      </c>
      <c r="K3897">
        <v>0</v>
      </c>
      <c r="L3897" t="s">
        <v>6403</v>
      </c>
      <c r="M3897">
        <v>2018</v>
      </c>
      <c r="N3897" t="s">
        <v>1463</v>
      </c>
      <c r="O3897">
        <v>5</v>
      </c>
      <c r="P3897">
        <v>2</v>
      </c>
      <c r="Q3897" t="s">
        <v>15830</v>
      </c>
      <c r="R3897" t="s">
        <v>7734</v>
      </c>
      <c r="S3897" t="s">
        <v>7734</v>
      </c>
      <c r="T3897" t="s">
        <v>23262</v>
      </c>
      <c r="U3897">
        <f t="shared" si="60"/>
        <v>21206</v>
      </c>
    </row>
    <row r="3898" spans="1:21" x14ac:dyDescent="0.2">
      <c r="A3898" t="s">
        <v>18221</v>
      </c>
      <c r="B3898" t="s">
        <v>13116</v>
      </c>
      <c r="C3898">
        <v>3526032</v>
      </c>
      <c r="D3898" t="s">
        <v>6821</v>
      </c>
      <c r="E3898" t="s">
        <v>13134</v>
      </c>
      <c r="F3898" t="s">
        <v>6402</v>
      </c>
      <c r="G3898">
        <v>1096</v>
      </c>
      <c r="H3898">
        <v>3451</v>
      </c>
      <c r="I3898">
        <v>1</v>
      </c>
      <c r="J3898">
        <v>1</v>
      </c>
      <c r="K3898">
        <v>0</v>
      </c>
      <c r="L3898" t="s">
        <v>6409</v>
      </c>
      <c r="M3898">
        <v>2018</v>
      </c>
      <c r="N3898" t="s">
        <v>1463</v>
      </c>
      <c r="O3898">
        <v>6</v>
      </c>
      <c r="P3898">
        <v>2</v>
      </c>
      <c r="Q3898" t="s">
        <v>15830</v>
      </c>
      <c r="R3898" t="s">
        <v>7734</v>
      </c>
      <c r="S3898" t="s">
        <v>7734</v>
      </c>
      <c r="T3898" t="s">
        <v>6086</v>
      </c>
      <c r="U3898">
        <f t="shared" si="60"/>
        <v>21206</v>
      </c>
    </row>
    <row r="3899" spans="1:21" x14ac:dyDescent="0.2">
      <c r="A3899" t="s">
        <v>18221</v>
      </c>
      <c r="B3899" t="s">
        <v>13116</v>
      </c>
      <c r="C3899">
        <v>3526032</v>
      </c>
      <c r="D3899" t="s">
        <v>6820</v>
      </c>
      <c r="E3899" t="s">
        <v>6466</v>
      </c>
      <c r="F3899" t="s">
        <v>6402</v>
      </c>
      <c r="G3899">
        <v>443</v>
      </c>
      <c r="H3899">
        <v>3451</v>
      </c>
      <c r="I3899">
        <v>0</v>
      </c>
      <c r="J3899">
        <v>0</v>
      </c>
      <c r="K3899">
        <v>0</v>
      </c>
      <c r="L3899" t="s">
        <v>6409</v>
      </c>
      <c r="M3899">
        <v>2018</v>
      </c>
      <c r="N3899" t="s">
        <v>1463</v>
      </c>
      <c r="O3899">
        <v>6</v>
      </c>
      <c r="P3899">
        <v>2</v>
      </c>
      <c r="Q3899" t="s">
        <v>15830</v>
      </c>
      <c r="R3899" t="s">
        <v>7734</v>
      </c>
      <c r="S3899" t="s">
        <v>7734</v>
      </c>
      <c r="T3899" t="s">
        <v>6082</v>
      </c>
      <c r="U3899">
        <f t="shared" si="60"/>
        <v>21206</v>
      </c>
    </row>
    <row r="3900" spans="1:21" x14ac:dyDescent="0.2">
      <c r="A3900" t="s">
        <v>18221</v>
      </c>
      <c r="B3900" t="s">
        <v>13116</v>
      </c>
      <c r="C3900">
        <v>3526032</v>
      </c>
      <c r="D3900" t="s">
        <v>6459</v>
      </c>
      <c r="E3900" t="s">
        <v>18222</v>
      </c>
      <c r="F3900" t="s">
        <v>6402</v>
      </c>
      <c r="G3900">
        <v>816</v>
      </c>
      <c r="H3900">
        <v>3451</v>
      </c>
      <c r="I3900">
        <v>0</v>
      </c>
      <c r="J3900">
        <v>0</v>
      </c>
      <c r="K3900">
        <v>0</v>
      </c>
      <c r="L3900" t="s">
        <v>6403</v>
      </c>
      <c r="M3900">
        <v>2018</v>
      </c>
      <c r="N3900" t="s">
        <v>1463</v>
      </c>
      <c r="O3900">
        <v>6</v>
      </c>
      <c r="P3900">
        <v>2</v>
      </c>
      <c r="Q3900" t="s">
        <v>15830</v>
      </c>
      <c r="R3900" t="s">
        <v>7734</v>
      </c>
      <c r="S3900" t="s">
        <v>7734</v>
      </c>
      <c r="T3900" t="s">
        <v>23263</v>
      </c>
      <c r="U3900">
        <f t="shared" si="60"/>
        <v>21206</v>
      </c>
    </row>
    <row r="3901" spans="1:21" x14ac:dyDescent="0.2">
      <c r="A3901" t="s">
        <v>18221</v>
      </c>
      <c r="B3901" t="s">
        <v>13116</v>
      </c>
      <c r="C3901">
        <v>3526032</v>
      </c>
      <c r="D3901" t="s">
        <v>6493</v>
      </c>
      <c r="E3901" t="s">
        <v>13133</v>
      </c>
      <c r="F3901" t="s">
        <v>6402</v>
      </c>
      <c r="G3901">
        <v>874</v>
      </c>
      <c r="H3901">
        <v>3451</v>
      </c>
      <c r="I3901">
        <v>1</v>
      </c>
      <c r="J3901">
        <v>1</v>
      </c>
      <c r="K3901">
        <v>0</v>
      </c>
      <c r="L3901" t="s">
        <v>6403</v>
      </c>
      <c r="M3901">
        <v>2018</v>
      </c>
      <c r="N3901" t="s">
        <v>1463</v>
      </c>
      <c r="O3901">
        <v>6</v>
      </c>
      <c r="P3901">
        <v>2</v>
      </c>
      <c r="Q3901" t="s">
        <v>15830</v>
      </c>
      <c r="R3901" t="s">
        <v>7734</v>
      </c>
      <c r="S3901" t="s">
        <v>7734</v>
      </c>
      <c r="T3901" t="s">
        <v>6097</v>
      </c>
      <c r="U3901">
        <f t="shared" si="60"/>
        <v>21206</v>
      </c>
    </row>
    <row r="3902" spans="1:21" x14ac:dyDescent="0.2">
      <c r="A3902" t="s">
        <v>18221</v>
      </c>
      <c r="B3902" t="s">
        <v>13116</v>
      </c>
      <c r="C3902">
        <v>3526032</v>
      </c>
      <c r="D3902" t="s">
        <v>6463</v>
      </c>
      <c r="E3902" t="s">
        <v>18223</v>
      </c>
      <c r="F3902" t="s">
        <v>6402</v>
      </c>
      <c r="G3902">
        <v>222</v>
      </c>
      <c r="H3902">
        <v>3451</v>
      </c>
      <c r="I3902">
        <v>0</v>
      </c>
      <c r="J3902">
        <v>0</v>
      </c>
      <c r="K3902">
        <v>0</v>
      </c>
      <c r="L3902" t="s">
        <v>6403</v>
      </c>
      <c r="M3902">
        <v>2018</v>
      </c>
      <c r="N3902" t="s">
        <v>1463</v>
      </c>
      <c r="O3902">
        <v>6</v>
      </c>
      <c r="P3902">
        <v>2</v>
      </c>
      <c r="Q3902" t="s">
        <v>15830</v>
      </c>
      <c r="R3902" t="s">
        <v>7734</v>
      </c>
      <c r="S3902" t="s">
        <v>7734</v>
      </c>
      <c r="T3902" t="s">
        <v>23264</v>
      </c>
      <c r="U3902">
        <f t="shared" si="60"/>
        <v>21206</v>
      </c>
    </row>
    <row r="3903" spans="1:21" x14ac:dyDescent="0.2">
      <c r="A3903" t="s">
        <v>18224</v>
      </c>
      <c r="B3903" t="s">
        <v>13116</v>
      </c>
      <c r="C3903">
        <v>3526032</v>
      </c>
      <c r="D3903" t="s">
        <v>7022</v>
      </c>
      <c r="E3903" t="s">
        <v>13117</v>
      </c>
      <c r="F3903" t="s">
        <v>6402</v>
      </c>
      <c r="G3903">
        <v>10100</v>
      </c>
      <c r="H3903">
        <v>12966</v>
      </c>
      <c r="I3903">
        <v>1</v>
      </c>
      <c r="J3903">
        <v>1</v>
      </c>
      <c r="K3903">
        <v>0</v>
      </c>
      <c r="L3903" t="s">
        <v>6403</v>
      </c>
      <c r="M3903">
        <v>2018</v>
      </c>
      <c r="N3903" t="s">
        <v>6404</v>
      </c>
      <c r="O3903">
        <v>99</v>
      </c>
      <c r="P3903">
        <v>1</v>
      </c>
      <c r="Q3903" t="s">
        <v>15830</v>
      </c>
      <c r="R3903" t="s">
        <v>7734</v>
      </c>
      <c r="S3903" t="s">
        <v>7734</v>
      </c>
      <c r="T3903" t="s">
        <v>1381</v>
      </c>
      <c r="U3903">
        <f t="shared" si="60"/>
        <v>21206</v>
      </c>
    </row>
    <row r="3904" spans="1:21" x14ac:dyDescent="0.2">
      <c r="A3904" t="s">
        <v>18224</v>
      </c>
      <c r="B3904" t="s">
        <v>13116</v>
      </c>
      <c r="C3904">
        <v>3526032</v>
      </c>
      <c r="D3904" t="s">
        <v>6425</v>
      </c>
      <c r="E3904" t="s">
        <v>7718</v>
      </c>
      <c r="F3904" t="s">
        <v>6402</v>
      </c>
      <c r="G3904">
        <v>1413</v>
      </c>
      <c r="H3904">
        <v>12966</v>
      </c>
      <c r="I3904">
        <v>0</v>
      </c>
      <c r="J3904">
        <v>0</v>
      </c>
      <c r="K3904">
        <v>0</v>
      </c>
      <c r="L3904" t="s">
        <v>6403</v>
      </c>
      <c r="M3904">
        <v>2018</v>
      </c>
      <c r="N3904" t="s">
        <v>6404</v>
      </c>
      <c r="O3904">
        <v>99</v>
      </c>
      <c r="P3904">
        <v>1</v>
      </c>
      <c r="Q3904" t="s">
        <v>15830</v>
      </c>
      <c r="R3904" t="s">
        <v>7734</v>
      </c>
      <c r="S3904" t="s">
        <v>7734</v>
      </c>
      <c r="T3904" t="s">
        <v>23265</v>
      </c>
      <c r="U3904">
        <f t="shared" si="60"/>
        <v>21206</v>
      </c>
    </row>
    <row r="3905" spans="1:21" x14ac:dyDescent="0.2">
      <c r="A3905" t="s">
        <v>18224</v>
      </c>
      <c r="B3905" t="s">
        <v>13116</v>
      </c>
      <c r="C3905">
        <v>3526032</v>
      </c>
      <c r="D3905" t="s">
        <v>6713</v>
      </c>
      <c r="E3905" t="s">
        <v>18225</v>
      </c>
      <c r="F3905" t="s">
        <v>6402</v>
      </c>
      <c r="G3905">
        <v>1453</v>
      </c>
      <c r="H3905">
        <v>12966</v>
      </c>
      <c r="I3905">
        <v>0</v>
      </c>
      <c r="J3905">
        <v>0</v>
      </c>
      <c r="K3905">
        <v>0</v>
      </c>
      <c r="L3905" t="s">
        <v>6403</v>
      </c>
      <c r="M3905">
        <v>2018</v>
      </c>
      <c r="N3905" t="s">
        <v>6404</v>
      </c>
      <c r="O3905">
        <v>99</v>
      </c>
      <c r="P3905">
        <v>1</v>
      </c>
      <c r="Q3905" t="s">
        <v>15830</v>
      </c>
      <c r="R3905" t="s">
        <v>7734</v>
      </c>
      <c r="S3905" t="s">
        <v>7734</v>
      </c>
      <c r="T3905" t="s">
        <v>23266</v>
      </c>
      <c r="U3905">
        <f t="shared" si="60"/>
        <v>21206</v>
      </c>
    </row>
    <row r="3906" spans="1:21" x14ac:dyDescent="0.2">
      <c r="A3906" t="s">
        <v>18226</v>
      </c>
      <c r="B3906" t="s">
        <v>13116</v>
      </c>
      <c r="C3906">
        <v>3526032</v>
      </c>
      <c r="D3906" t="s">
        <v>6575</v>
      </c>
      <c r="E3906" t="s">
        <v>13125</v>
      </c>
      <c r="F3906" t="s">
        <v>6402</v>
      </c>
      <c r="G3906">
        <v>6354</v>
      </c>
      <c r="H3906">
        <v>21206</v>
      </c>
      <c r="I3906">
        <v>0</v>
      </c>
      <c r="J3906">
        <v>1</v>
      </c>
      <c r="K3906">
        <v>0</v>
      </c>
      <c r="L3906" t="s">
        <v>6409</v>
      </c>
      <c r="M3906">
        <v>2018</v>
      </c>
      <c r="N3906" t="s">
        <v>1985</v>
      </c>
      <c r="O3906">
        <v>99</v>
      </c>
      <c r="P3906">
        <v>2</v>
      </c>
      <c r="Q3906" t="s">
        <v>15830</v>
      </c>
      <c r="R3906" t="s">
        <v>7734</v>
      </c>
      <c r="S3906" t="s">
        <v>7734</v>
      </c>
      <c r="T3906" t="s">
        <v>6085</v>
      </c>
      <c r="U3906">
        <f t="shared" ref="U3906:U3969" si="61">_xlfn.MAXIFS($H$2:$H$6695, $C$2:$C$6695,C3906)</f>
        <v>21206</v>
      </c>
    </row>
    <row r="3907" spans="1:21" x14ac:dyDescent="0.2">
      <c r="A3907" t="s">
        <v>18226</v>
      </c>
      <c r="B3907" t="s">
        <v>13116</v>
      </c>
      <c r="C3907">
        <v>3526032</v>
      </c>
      <c r="D3907" t="s">
        <v>6440</v>
      </c>
      <c r="E3907" t="s">
        <v>7543</v>
      </c>
      <c r="F3907" t="s">
        <v>6402</v>
      </c>
      <c r="G3907">
        <v>4735</v>
      </c>
      <c r="H3907">
        <v>21206</v>
      </c>
      <c r="I3907">
        <v>1</v>
      </c>
      <c r="J3907">
        <v>0</v>
      </c>
      <c r="K3907">
        <v>0</v>
      </c>
      <c r="L3907" t="s">
        <v>6409</v>
      </c>
      <c r="M3907">
        <v>2018</v>
      </c>
      <c r="N3907" t="s">
        <v>1985</v>
      </c>
      <c r="O3907">
        <v>99</v>
      </c>
      <c r="P3907">
        <v>2</v>
      </c>
      <c r="Q3907" t="s">
        <v>15830</v>
      </c>
      <c r="R3907" t="s">
        <v>7734</v>
      </c>
      <c r="S3907" t="s">
        <v>7734</v>
      </c>
      <c r="T3907" t="s">
        <v>23267</v>
      </c>
      <c r="U3907">
        <f t="shared" si="61"/>
        <v>21206</v>
      </c>
    </row>
    <row r="3908" spans="1:21" x14ac:dyDescent="0.2">
      <c r="A3908" t="s">
        <v>18226</v>
      </c>
      <c r="B3908" t="s">
        <v>13116</v>
      </c>
      <c r="C3908">
        <v>3526032</v>
      </c>
      <c r="D3908" t="s">
        <v>13139</v>
      </c>
      <c r="E3908" t="s">
        <v>12772</v>
      </c>
      <c r="F3908" t="s">
        <v>6402</v>
      </c>
      <c r="G3908">
        <v>6344</v>
      </c>
      <c r="H3908">
        <v>21206</v>
      </c>
      <c r="I3908">
        <v>0</v>
      </c>
      <c r="J3908">
        <v>1</v>
      </c>
      <c r="K3908">
        <v>0</v>
      </c>
      <c r="L3908" t="s">
        <v>6409</v>
      </c>
      <c r="M3908">
        <v>2018</v>
      </c>
      <c r="N3908" t="s">
        <v>1985</v>
      </c>
      <c r="O3908">
        <v>99</v>
      </c>
      <c r="P3908">
        <v>2</v>
      </c>
      <c r="Q3908" t="s">
        <v>15830</v>
      </c>
      <c r="R3908" t="s">
        <v>7734</v>
      </c>
      <c r="S3908" t="s">
        <v>7734</v>
      </c>
      <c r="T3908" t="s">
        <v>6084</v>
      </c>
      <c r="U3908">
        <f t="shared" si="61"/>
        <v>21206</v>
      </c>
    </row>
    <row r="3909" spans="1:21" x14ac:dyDescent="0.2">
      <c r="A3909" t="s">
        <v>18226</v>
      </c>
      <c r="B3909" t="s">
        <v>13116</v>
      </c>
      <c r="C3909">
        <v>3526032</v>
      </c>
      <c r="D3909" t="s">
        <v>6822</v>
      </c>
      <c r="E3909" t="s">
        <v>7284</v>
      </c>
      <c r="F3909" t="s">
        <v>6402</v>
      </c>
      <c r="G3909">
        <v>3773</v>
      </c>
      <c r="H3909">
        <v>21206</v>
      </c>
      <c r="I3909">
        <v>1</v>
      </c>
      <c r="J3909">
        <v>0</v>
      </c>
      <c r="K3909">
        <v>0</v>
      </c>
      <c r="L3909" t="s">
        <v>6403</v>
      </c>
      <c r="M3909">
        <v>2018</v>
      </c>
      <c r="N3909" t="s">
        <v>1985</v>
      </c>
      <c r="O3909">
        <v>99</v>
      </c>
      <c r="P3909">
        <v>2</v>
      </c>
      <c r="Q3909" t="s">
        <v>15830</v>
      </c>
      <c r="R3909" t="s">
        <v>7734</v>
      </c>
      <c r="S3909" t="s">
        <v>7734</v>
      </c>
      <c r="T3909" t="s">
        <v>15580</v>
      </c>
      <c r="U3909">
        <f t="shared" si="61"/>
        <v>21206</v>
      </c>
    </row>
    <row r="3910" spans="1:21" x14ac:dyDescent="0.2">
      <c r="A3910" t="s">
        <v>18227</v>
      </c>
      <c r="B3910" t="s">
        <v>12514</v>
      </c>
      <c r="C3910">
        <v>3530027</v>
      </c>
      <c r="D3910" t="s">
        <v>7162</v>
      </c>
      <c r="E3910" t="s">
        <v>6890</v>
      </c>
      <c r="F3910" t="s">
        <v>6402</v>
      </c>
      <c r="G3910">
        <v>0</v>
      </c>
      <c r="H3910">
        <v>0</v>
      </c>
      <c r="I3910">
        <v>1</v>
      </c>
      <c r="J3910">
        <v>1</v>
      </c>
      <c r="K3910">
        <v>1</v>
      </c>
      <c r="L3910" t="s">
        <v>6409</v>
      </c>
      <c r="M3910">
        <v>2018</v>
      </c>
      <c r="N3910" t="s">
        <v>1463</v>
      </c>
      <c r="O3910">
        <v>1</v>
      </c>
      <c r="P3910">
        <v>1</v>
      </c>
      <c r="Q3910" t="s">
        <v>15830</v>
      </c>
      <c r="R3910" t="s">
        <v>7734</v>
      </c>
      <c r="S3910" t="s">
        <v>7734</v>
      </c>
      <c r="T3910" t="s">
        <v>6110</v>
      </c>
      <c r="U3910">
        <f t="shared" si="61"/>
        <v>2519</v>
      </c>
    </row>
    <row r="3911" spans="1:21" x14ac:dyDescent="0.2">
      <c r="A3911" t="s">
        <v>18228</v>
      </c>
      <c r="B3911" t="s">
        <v>12514</v>
      </c>
      <c r="C3911">
        <v>3530027</v>
      </c>
      <c r="D3911" t="s">
        <v>7196</v>
      </c>
      <c r="E3911" t="s">
        <v>18229</v>
      </c>
      <c r="F3911" t="s">
        <v>6402</v>
      </c>
      <c r="G3911">
        <v>150</v>
      </c>
      <c r="H3911">
        <v>234</v>
      </c>
      <c r="I3911">
        <v>1</v>
      </c>
      <c r="J3911">
        <v>1</v>
      </c>
      <c r="K3911">
        <v>0</v>
      </c>
      <c r="L3911" t="s">
        <v>6403</v>
      </c>
      <c r="M3911">
        <v>2018</v>
      </c>
      <c r="N3911" t="s">
        <v>1463</v>
      </c>
      <c r="O3911">
        <v>2</v>
      </c>
      <c r="P3911">
        <v>1</v>
      </c>
      <c r="Q3911" t="s">
        <v>15830</v>
      </c>
      <c r="R3911" t="s">
        <v>7734</v>
      </c>
      <c r="S3911" t="s">
        <v>7734</v>
      </c>
      <c r="T3911" t="s">
        <v>23268</v>
      </c>
      <c r="U3911">
        <f t="shared" si="61"/>
        <v>2519</v>
      </c>
    </row>
    <row r="3912" spans="1:21" x14ac:dyDescent="0.2">
      <c r="A3912" t="s">
        <v>18228</v>
      </c>
      <c r="B3912" t="s">
        <v>12514</v>
      </c>
      <c r="C3912">
        <v>3530027</v>
      </c>
      <c r="D3912" t="s">
        <v>6411</v>
      </c>
      <c r="E3912" t="s">
        <v>18230</v>
      </c>
      <c r="F3912" t="s">
        <v>6402</v>
      </c>
      <c r="G3912">
        <v>84</v>
      </c>
      <c r="H3912">
        <v>234</v>
      </c>
      <c r="I3912">
        <v>0</v>
      </c>
      <c r="J3912">
        <v>0</v>
      </c>
      <c r="K3912">
        <v>0</v>
      </c>
      <c r="L3912" t="s">
        <v>6403</v>
      </c>
      <c r="M3912">
        <v>2018</v>
      </c>
      <c r="N3912" t="s">
        <v>1463</v>
      </c>
      <c r="O3912">
        <v>2</v>
      </c>
      <c r="P3912">
        <v>1</v>
      </c>
      <c r="Q3912" t="s">
        <v>15830</v>
      </c>
      <c r="R3912" t="s">
        <v>7734</v>
      </c>
      <c r="S3912" t="s">
        <v>7734</v>
      </c>
      <c r="T3912" t="s">
        <v>23269</v>
      </c>
      <c r="U3912">
        <f t="shared" si="61"/>
        <v>2519</v>
      </c>
    </row>
    <row r="3913" spans="1:21" x14ac:dyDescent="0.2">
      <c r="A3913" t="s">
        <v>18231</v>
      </c>
      <c r="B3913" t="s">
        <v>12514</v>
      </c>
      <c r="C3913">
        <v>3530027</v>
      </c>
      <c r="D3913" t="s">
        <v>7058</v>
      </c>
      <c r="E3913" t="s">
        <v>9904</v>
      </c>
      <c r="F3913" t="s">
        <v>6402</v>
      </c>
      <c r="G3913">
        <v>433</v>
      </c>
      <c r="H3913">
        <v>1391</v>
      </c>
      <c r="I3913">
        <v>0</v>
      </c>
      <c r="J3913">
        <v>0</v>
      </c>
      <c r="K3913">
        <v>0</v>
      </c>
      <c r="L3913" t="s">
        <v>6409</v>
      </c>
      <c r="M3913">
        <v>2018</v>
      </c>
      <c r="N3913" t="s">
        <v>1463</v>
      </c>
      <c r="O3913">
        <v>3</v>
      </c>
      <c r="P3913">
        <v>1</v>
      </c>
      <c r="Q3913" t="s">
        <v>15830</v>
      </c>
      <c r="R3913" t="s">
        <v>7734</v>
      </c>
      <c r="S3913" t="s">
        <v>7734</v>
      </c>
      <c r="T3913" t="s">
        <v>23270</v>
      </c>
      <c r="U3913">
        <f t="shared" si="61"/>
        <v>2519</v>
      </c>
    </row>
    <row r="3914" spans="1:21" x14ac:dyDescent="0.2">
      <c r="A3914" t="s">
        <v>18231</v>
      </c>
      <c r="B3914" t="s">
        <v>12514</v>
      </c>
      <c r="C3914">
        <v>3530027</v>
      </c>
      <c r="D3914" t="s">
        <v>6589</v>
      </c>
      <c r="E3914" t="s">
        <v>12012</v>
      </c>
      <c r="F3914" t="s">
        <v>6402</v>
      </c>
      <c r="G3914">
        <v>338</v>
      </c>
      <c r="H3914">
        <v>1391</v>
      </c>
      <c r="I3914">
        <v>0</v>
      </c>
      <c r="J3914">
        <v>0</v>
      </c>
      <c r="K3914">
        <v>0</v>
      </c>
      <c r="L3914" t="s">
        <v>6403</v>
      </c>
      <c r="M3914">
        <v>2018</v>
      </c>
      <c r="N3914" t="s">
        <v>1463</v>
      </c>
      <c r="O3914">
        <v>3</v>
      </c>
      <c r="P3914">
        <v>1</v>
      </c>
      <c r="Q3914" t="s">
        <v>15830</v>
      </c>
      <c r="R3914" t="s">
        <v>7734</v>
      </c>
      <c r="S3914" t="s">
        <v>7734</v>
      </c>
      <c r="T3914" t="s">
        <v>23271</v>
      </c>
      <c r="U3914">
        <f t="shared" si="61"/>
        <v>2519</v>
      </c>
    </row>
    <row r="3915" spans="1:21" x14ac:dyDescent="0.2">
      <c r="A3915" t="s">
        <v>18231</v>
      </c>
      <c r="B3915" t="s">
        <v>12514</v>
      </c>
      <c r="C3915">
        <v>3530027</v>
      </c>
      <c r="D3915" t="s">
        <v>7701</v>
      </c>
      <c r="E3915" t="s">
        <v>6733</v>
      </c>
      <c r="F3915" t="s">
        <v>6402</v>
      </c>
      <c r="G3915">
        <v>27</v>
      </c>
      <c r="H3915">
        <v>1391</v>
      </c>
      <c r="I3915">
        <v>0</v>
      </c>
      <c r="J3915">
        <v>0</v>
      </c>
      <c r="K3915">
        <v>0</v>
      </c>
      <c r="L3915" t="s">
        <v>6403</v>
      </c>
      <c r="M3915">
        <v>2018</v>
      </c>
      <c r="N3915" t="s">
        <v>1463</v>
      </c>
      <c r="O3915">
        <v>3</v>
      </c>
      <c r="P3915">
        <v>1</v>
      </c>
      <c r="Q3915" t="s">
        <v>15830</v>
      </c>
      <c r="R3915" t="s">
        <v>7734</v>
      </c>
      <c r="S3915" t="s">
        <v>7734</v>
      </c>
      <c r="T3915" t="s">
        <v>23272</v>
      </c>
      <c r="U3915">
        <f t="shared" si="61"/>
        <v>2519</v>
      </c>
    </row>
    <row r="3916" spans="1:21" x14ac:dyDescent="0.2">
      <c r="A3916" t="s">
        <v>18231</v>
      </c>
      <c r="B3916" t="s">
        <v>12514</v>
      </c>
      <c r="C3916">
        <v>3530027</v>
      </c>
      <c r="D3916" t="s">
        <v>6738</v>
      </c>
      <c r="E3916" t="s">
        <v>18232</v>
      </c>
      <c r="F3916" t="s">
        <v>6402</v>
      </c>
      <c r="G3916">
        <v>593</v>
      </c>
      <c r="H3916">
        <v>1391</v>
      </c>
      <c r="I3916">
        <v>1</v>
      </c>
      <c r="J3916">
        <v>1</v>
      </c>
      <c r="K3916">
        <v>0</v>
      </c>
      <c r="L3916" t="s">
        <v>6403</v>
      </c>
      <c r="M3916">
        <v>2018</v>
      </c>
      <c r="N3916" t="s">
        <v>1463</v>
      </c>
      <c r="O3916">
        <v>3</v>
      </c>
      <c r="P3916">
        <v>1</v>
      </c>
      <c r="Q3916" t="s">
        <v>15830</v>
      </c>
      <c r="R3916" t="s">
        <v>7734</v>
      </c>
      <c r="S3916" t="s">
        <v>7734</v>
      </c>
      <c r="T3916" t="s">
        <v>23273</v>
      </c>
      <c r="U3916">
        <f t="shared" si="61"/>
        <v>2519</v>
      </c>
    </row>
    <row r="3917" spans="1:21" x14ac:dyDescent="0.2">
      <c r="A3917" t="s">
        <v>18233</v>
      </c>
      <c r="B3917" t="s">
        <v>12514</v>
      </c>
      <c r="C3917">
        <v>3530027</v>
      </c>
      <c r="D3917" t="s">
        <v>6605</v>
      </c>
      <c r="E3917" t="s">
        <v>8649</v>
      </c>
      <c r="F3917" t="s">
        <v>6402</v>
      </c>
      <c r="G3917">
        <v>0</v>
      </c>
      <c r="H3917">
        <v>0</v>
      </c>
      <c r="I3917">
        <v>1</v>
      </c>
      <c r="J3917">
        <v>1</v>
      </c>
      <c r="K3917">
        <v>1</v>
      </c>
      <c r="L3917" t="s">
        <v>6403</v>
      </c>
      <c r="M3917">
        <v>2018</v>
      </c>
      <c r="N3917" t="s">
        <v>1463</v>
      </c>
      <c r="O3917">
        <v>4</v>
      </c>
      <c r="P3917">
        <v>1</v>
      </c>
      <c r="Q3917" t="s">
        <v>15830</v>
      </c>
      <c r="R3917" t="s">
        <v>7734</v>
      </c>
      <c r="S3917" t="s">
        <v>7734</v>
      </c>
      <c r="T3917" t="s">
        <v>23274</v>
      </c>
      <c r="U3917">
        <f t="shared" si="61"/>
        <v>2519</v>
      </c>
    </row>
    <row r="3918" spans="1:21" x14ac:dyDescent="0.2">
      <c r="A3918" t="s">
        <v>18234</v>
      </c>
      <c r="B3918" t="s">
        <v>12514</v>
      </c>
      <c r="C3918">
        <v>3530027</v>
      </c>
      <c r="D3918" t="s">
        <v>13353</v>
      </c>
      <c r="E3918" t="s">
        <v>13354</v>
      </c>
      <c r="F3918" t="s">
        <v>6402</v>
      </c>
      <c r="G3918">
        <v>1248</v>
      </c>
      <c r="H3918">
        <v>2519</v>
      </c>
      <c r="I3918">
        <v>0</v>
      </c>
      <c r="J3918">
        <v>0</v>
      </c>
      <c r="K3918">
        <v>0</v>
      </c>
      <c r="L3918" t="s">
        <v>6409</v>
      </c>
      <c r="M3918">
        <v>2018</v>
      </c>
      <c r="N3918" t="s">
        <v>6404</v>
      </c>
      <c r="O3918">
        <v>99</v>
      </c>
      <c r="P3918">
        <v>1</v>
      </c>
      <c r="Q3918" t="s">
        <v>15830</v>
      </c>
      <c r="R3918" t="s">
        <v>7734</v>
      </c>
      <c r="S3918" t="s">
        <v>7734</v>
      </c>
      <c r="T3918" t="s">
        <v>6331</v>
      </c>
      <c r="U3918">
        <f t="shared" si="61"/>
        <v>2519</v>
      </c>
    </row>
    <row r="3919" spans="1:21" x14ac:dyDescent="0.2">
      <c r="A3919" t="s">
        <v>18234</v>
      </c>
      <c r="B3919" t="s">
        <v>12514</v>
      </c>
      <c r="C3919">
        <v>3530027</v>
      </c>
      <c r="D3919" t="s">
        <v>6442</v>
      </c>
      <c r="E3919" t="s">
        <v>12515</v>
      </c>
      <c r="F3919" t="s">
        <v>6402</v>
      </c>
      <c r="G3919">
        <v>1271</v>
      </c>
      <c r="H3919">
        <v>2519</v>
      </c>
      <c r="I3919">
        <v>1</v>
      </c>
      <c r="J3919">
        <v>1</v>
      </c>
      <c r="K3919">
        <v>0</v>
      </c>
      <c r="L3919" t="s">
        <v>6403</v>
      </c>
      <c r="M3919">
        <v>2018</v>
      </c>
      <c r="N3919" t="s">
        <v>6404</v>
      </c>
      <c r="O3919">
        <v>99</v>
      </c>
      <c r="P3919">
        <v>1</v>
      </c>
      <c r="Q3919" t="s">
        <v>15830</v>
      </c>
      <c r="R3919" t="s">
        <v>7734</v>
      </c>
      <c r="S3919" t="s">
        <v>7734</v>
      </c>
      <c r="T3919" t="s">
        <v>1383</v>
      </c>
      <c r="U3919">
        <f t="shared" si="61"/>
        <v>2519</v>
      </c>
    </row>
    <row r="3920" spans="1:21" x14ac:dyDescent="0.2">
      <c r="A3920" t="s">
        <v>18235</v>
      </c>
      <c r="B3920" t="s">
        <v>13976</v>
      </c>
      <c r="C3920">
        <v>3523050</v>
      </c>
      <c r="D3920" t="s">
        <v>6838</v>
      </c>
      <c r="E3920" t="s">
        <v>13977</v>
      </c>
      <c r="F3920" t="s">
        <v>6402</v>
      </c>
      <c r="G3920">
        <v>0</v>
      </c>
      <c r="H3920">
        <v>0</v>
      </c>
      <c r="I3920">
        <v>1</v>
      </c>
      <c r="J3920">
        <v>1</v>
      </c>
      <c r="K3920">
        <v>1</v>
      </c>
      <c r="L3920" t="s">
        <v>6403</v>
      </c>
      <c r="M3920">
        <v>2018</v>
      </c>
      <c r="N3920" t="s">
        <v>1463</v>
      </c>
      <c r="O3920">
        <v>1</v>
      </c>
      <c r="P3920">
        <v>1</v>
      </c>
      <c r="Q3920" t="s">
        <v>15830</v>
      </c>
      <c r="R3920" t="s">
        <v>7734</v>
      </c>
      <c r="S3920" t="s">
        <v>7734</v>
      </c>
      <c r="T3920" t="s">
        <v>1385</v>
      </c>
      <c r="U3920">
        <f t="shared" si="61"/>
        <v>3437</v>
      </c>
    </row>
    <row r="3921" spans="1:21" x14ac:dyDescent="0.2">
      <c r="A3921" t="s">
        <v>18236</v>
      </c>
      <c r="B3921" t="s">
        <v>13976</v>
      </c>
      <c r="C3921">
        <v>3523050</v>
      </c>
      <c r="D3921" t="s">
        <v>9834</v>
      </c>
      <c r="E3921" t="s">
        <v>6697</v>
      </c>
      <c r="F3921" t="s">
        <v>6402</v>
      </c>
      <c r="G3921">
        <v>0</v>
      </c>
      <c r="H3921">
        <v>0</v>
      </c>
      <c r="I3921">
        <v>1</v>
      </c>
      <c r="J3921">
        <v>1</v>
      </c>
      <c r="K3921">
        <v>1</v>
      </c>
      <c r="L3921" t="s">
        <v>6409</v>
      </c>
      <c r="M3921">
        <v>2018</v>
      </c>
      <c r="N3921" t="s">
        <v>1463</v>
      </c>
      <c r="O3921">
        <v>2</v>
      </c>
      <c r="P3921">
        <v>1</v>
      </c>
      <c r="Q3921" t="s">
        <v>15830</v>
      </c>
      <c r="R3921" t="s">
        <v>7734</v>
      </c>
      <c r="S3921" t="s">
        <v>7734</v>
      </c>
      <c r="T3921" t="s">
        <v>6115</v>
      </c>
      <c r="U3921">
        <f t="shared" si="61"/>
        <v>3437</v>
      </c>
    </row>
    <row r="3922" spans="1:21" x14ac:dyDescent="0.2">
      <c r="A3922" t="s">
        <v>18237</v>
      </c>
      <c r="B3922" t="s">
        <v>13976</v>
      </c>
      <c r="C3922">
        <v>3523050</v>
      </c>
      <c r="D3922" t="s">
        <v>6794</v>
      </c>
      <c r="E3922" t="s">
        <v>13986</v>
      </c>
      <c r="F3922" t="s">
        <v>6402</v>
      </c>
      <c r="G3922">
        <v>0</v>
      </c>
      <c r="H3922">
        <v>2256</v>
      </c>
      <c r="I3922">
        <v>1</v>
      </c>
      <c r="J3922">
        <v>1</v>
      </c>
      <c r="K3922">
        <v>1</v>
      </c>
      <c r="L3922" t="s">
        <v>6409</v>
      </c>
      <c r="M3922">
        <v>2018</v>
      </c>
      <c r="N3922" t="s">
        <v>1463</v>
      </c>
      <c r="O3922">
        <v>3</v>
      </c>
      <c r="P3922">
        <v>2</v>
      </c>
      <c r="Q3922" t="s">
        <v>15830</v>
      </c>
      <c r="R3922" t="s">
        <v>7734</v>
      </c>
      <c r="S3922" t="s">
        <v>7734</v>
      </c>
      <c r="T3922" t="s">
        <v>6114</v>
      </c>
      <c r="U3922">
        <f t="shared" si="61"/>
        <v>3437</v>
      </c>
    </row>
    <row r="3923" spans="1:21" x14ac:dyDescent="0.2">
      <c r="A3923" t="s">
        <v>18237</v>
      </c>
      <c r="B3923" t="s">
        <v>13976</v>
      </c>
      <c r="C3923">
        <v>3523050</v>
      </c>
      <c r="D3923" t="s">
        <v>6679</v>
      </c>
      <c r="E3923" t="s">
        <v>9543</v>
      </c>
      <c r="F3923" t="s">
        <v>6402</v>
      </c>
      <c r="G3923">
        <v>1410</v>
      </c>
      <c r="H3923">
        <v>2256</v>
      </c>
      <c r="I3923">
        <v>0</v>
      </c>
      <c r="J3923">
        <v>1</v>
      </c>
      <c r="K3923">
        <v>0</v>
      </c>
      <c r="L3923" t="s">
        <v>6403</v>
      </c>
      <c r="M3923">
        <v>2018</v>
      </c>
      <c r="N3923" t="s">
        <v>1463</v>
      </c>
      <c r="O3923">
        <v>3</v>
      </c>
      <c r="P3923">
        <v>2</v>
      </c>
      <c r="Q3923" t="s">
        <v>15830</v>
      </c>
      <c r="R3923" t="s">
        <v>7734</v>
      </c>
      <c r="S3923" t="s">
        <v>7734</v>
      </c>
      <c r="T3923" t="s">
        <v>6127</v>
      </c>
      <c r="U3923">
        <f t="shared" si="61"/>
        <v>3437</v>
      </c>
    </row>
    <row r="3924" spans="1:21" x14ac:dyDescent="0.2">
      <c r="A3924" t="s">
        <v>18237</v>
      </c>
      <c r="B3924" t="s">
        <v>13976</v>
      </c>
      <c r="C3924">
        <v>3523050</v>
      </c>
      <c r="D3924" t="s">
        <v>6722</v>
      </c>
      <c r="E3924" t="s">
        <v>8893</v>
      </c>
      <c r="F3924" t="s">
        <v>6402</v>
      </c>
      <c r="G3924">
        <v>846</v>
      </c>
      <c r="H3924">
        <v>2256</v>
      </c>
      <c r="I3924">
        <v>1</v>
      </c>
      <c r="J3924">
        <v>0</v>
      </c>
      <c r="K3924">
        <v>0</v>
      </c>
      <c r="L3924" t="s">
        <v>6403</v>
      </c>
      <c r="M3924">
        <v>2018</v>
      </c>
      <c r="N3924" t="s">
        <v>1463</v>
      </c>
      <c r="O3924">
        <v>3</v>
      </c>
      <c r="P3924">
        <v>2</v>
      </c>
      <c r="Q3924" t="s">
        <v>15830</v>
      </c>
      <c r="R3924" t="s">
        <v>7734</v>
      </c>
      <c r="S3924" t="s">
        <v>7734</v>
      </c>
      <c r="T3924" t="s">
        <v>23275</v>
      </c>
      <c r="U3924">
        <f t="shared" si="61"/>
        <v>3437</v>
      </c>
    </row>
    <row r="3925" spans="1:21" x14ac:dyDescent="0.2">
      <c r="A3925" t="s">
        <v>18238</v>
      </c>
      <c r="B3925" t="s">
        <v>13976</v>
      </c>
      <c r="C3925">
        <v>3523050</v>
      </c>
      <c r="D3925" t="s">
        <v>7471</v>
      </c>
      <c r="E3925" t="s">
        <v>13981</v>
      </c>
      <c r="F3925" t="s">
        <v>6402</v>
      </c>
      <c r="G3925">
        <v>267</v>
      </c>
      <c r="H3925">
        <v>1997</v>
      </c>
      <c r="I3925">
        <v>0</v>
      </c>
      <c r="J3925">
        <v>0</v>
      </c>
      <c r="K3925">
        <v>0</v>
      </c>
      <c r="L3925" t="s">
        <v>6409</v>
      </c>
      <c r="M3925">
        <v>2018</v>
      </c>
      <c r="N3925" t="s">
        <v>1463</v>
      </c>
      <c r="O3925">
        <v>4</v>
      </c>
      <c r="P3925">
        <v>2</v>
      </c>
      <c r="Q3925" t="s">
        <v>15830</v>
      </c>
      <c r="R3925" t="s">
        <v>7734</v>
      </c>
      <c r="S3925" t="s">
        <v>7734</v>
      </c>
      <c r="T3925" t="s">
        <v>6116</v>
      </c>
      <c r="U3925">
        <f t="shared" si="61"/>
        <v>3437</v>
      </c>
    </row>
    <row r="3926" spans="1:21" x14ac:dyDescent="0.2">
      <c r="A3926" t="s">
        <v>18238</v>
      </c>
      <c r="B3926" t="s">
        <v>13976</v>
      </c>
      <c r="C3926">
        <v>3523050</v>
      </c>
      <c r="D3926" t="s">
        <v>6624</v>
      </c>
      <c r="E3926" t="s">
        <v>6750</v>
      </c>
      <c r="F3926" t="s">
        <v>6402</v>
      </c>
      <c r="G3926">
        <v>376</v>
      </c>
      <c r="H3926">
        <v>1997</v>
      </c>
      <c r="I3926">
        <v>0</v>
      </c>
      <c r="J3926">
        <v>0</v>
      </c>
      <c r="K3926">
        <v>0</v>
      </c>
      <c r="L3926" t="s">
        <v>6403</v>
      </c>
      <c r="M3926">
        <v>2018</v>
      </c>
      <c r="N3926" t="s">
        <v>1463</v>
      </c>
      <c r="O3926">
        <v>4</v>
      </c>
      <c r="P3926">
        <v>2</v>
      </c>
      <c r="Q3926" t="s">
        <v>15830</v>
      </c>
      <c r="R3926" t="s">
        <v>7734</v>
      </c>
      <c r="S3926" t="s">
        <v>7734</v>
      </c>
      <c r="T3926" t="s">
        <v>5655</v>
      </c>
      <c r="U3926">
        <f t="shared" si="61"/>
        <v>3437</v>
      </c>
    </row>
    <row r="3927" spans="1:21" x14ac:dyDescent="0.2">
      <c r="A3927" t="s">
        <v>18238</v>
      </c>
      <c r="B3927" t="s">
        <v>13976</v>
      </c>
      <c r="C3927">
        <v>3523050</v>
      </c>
      <c r="D3927" t="s">
        <v>7927</v>
      </c>
      <c r="E3927" t="s">
        <v>16192</v>
      </c>
      <c r="F3927" t="s">
        <v>6402</v>
      </c>
      <c r="G3927">
        <v>233</v>
      </c>
      <c r="H3927">
        <v>1997</v>
      </c>
      <c r="I3927">
        <v>0</v>
      </c>
      <c r="J3927">
        <v>0</v>
      </c>
      <c r="K3927">
        <v>0</v>
      </c>
      <c r="L3927" t="s">
        <v>6403</v>
      </c>
      <c r="M3927">
        <v>2018</v>
      </c>
      <c r="N3927" t="s">
        <v>1463</v>
      </c>
      <c r="O3927">
        <v>4</v>
      </c>
      <c r="P3927">
        <v>2</v>
      </c>
      <c r="Q3927" t="s">
        <v>15830</v>
      </c>
      <c r="R3927" t="s">
        <v>7734</v>
      </c>
      <c r="S3927" t="s">
        <v>7734</v>
      </c>
      <c r="T3927" t="s">
        <v>21008</v>
      </c>
      <c r="U3927">
        <f t="shared" si="61"/>
        <v>3437</v>
      </c>
    </row>
    <row r="3928" spans="1:21" x14ac:dyDescent="0.2">
      <c r="A3928" t="s">
        <v>18238</v>
      </c>
      <c r="B3928" t="s">
        <v>13976</v>
      </c>
      <c r="C3928">
        <v>3523050</v>
      </c>
      <c r="D3928" t="s">
        <v>6401</v>
      </c>
      <c r="E3928" t="s">
        <v>14916</v>
      </c>
      <c r="F3928" t="s">
        <v>6402</v>
      </c>
      <c r="G3928">
        <v>298</v>
      </c>
      <c r="H3928">
        <v>1997</v>
      </c>
      <c r="I3928">
        <v>0</v>
      </c>
      <c r="J3928">
        <v>0</v>
      </c>
      <c r="K3928">
        <v>0</v>
      </c>
      <c r="L3928" t="s">
        <v>6403</v>
      </c>
      <c r="M3928">
        <v>2018</v>
      </c>
      <c r="N3928" t="s">
        <v>1463</v>
      </c>
      <c r="O3928">
        <v>4</v>
      </c>
      <c r="P3928">
        <v>2</v>
      </c>
      <c r="Q3928" t="s">
        <v>15830</v>
      </c>
      <c r="R3928" t="s">
        <v>7734</v>
      </c>
      <c r="S3928" t="s">
        <v>7734</v>
      </c>
      <c r="T3928" t="s">
        <v>21009</v>
      </c>
      <c r="U3928">
        <f t="shared" si="61"/>
        <v>3437</v>
      </c>
    </row>
    <row r="3929" spans="1:21" x14ac:dyDescent="0.2">
      <c r="A3929" t="s">
        <v>18238</v>
      </c>
      <c r="B3929" t="s">
        <v>13976</v>
      </c>
      <c r="C3929">
        <v>3523050</v>
      </c>
      <c r="D3929" t="s">
        <v>6771</v>
      </c>
      <c r="E3929" t="s">
        <v>16193</v>
      </c>
      <c r="F3929" t="s">
        <v>6402</v>
      </c>
      <c r="G3929">
        <v>259</v>
      </c>
      <c r="H3929">
        <v>1997</v>
      </c>
      <c r="I3929">
        <v>0</v>
      </c>
      <c r="J3929">
        <v>0</v>
      </c>
      <c r="K3929">
        <v>0</v>
      </c>
      <c r="L3929" t="s">
        <v>6403</v>
      </c>
      <c r="M3929">
        <v>2018</v>
      </c>
      <c r="N3929" t="s">
        <v>1463</v>
      </c>
      <c r="O3929">
        <v>4</v>
      </c>
      <c r="P3929">
        <v>2</v>
      </c>
      <c r="Q3929" t="s">
        <v>15830</v>
      </c>
      <c r="R3929" t="s">
        <v>7734</v>
      </c>
      <c r="S3929" t="s">
        <v>7734</v>
      </c>
      <c r="T3929" t="s">
        <v>21010</v>
      </c>
      <c r="U3929">
        <f t="shared" si="61"/>
        <v>3437</v>
      </c>
    </row>
    <row r="3930" spans="1:21" x14ac:dyDescent="0.2">
      <c r="A3930" t="s">
        <v>18238</v>
      </c>
      <c r="B3930" t="s">
        <v>13976</v>
      </c>
      <c r="C3930">
        <v>3523050</v>
      </c>
      <c r="D3930" t="s">
        <v>6428</v>
      </c>
      <c r="E3930" t="s">
        <v>16197</v>
      </c>
      <c r="F3930" t="s">
        <v>6402</v>
      </c>
      <c r="G3930">
        <v>0</v>
      </c>
      <c r="H3930">
        <v>1997</v>
      </c>
      <c r="I3930">
        <v>1</v>
      </c>
      <c r="J3930">
        <v>1</v>
      </c>
      <c r="K3930">
        <v>1</v>
      </c>
      <c r="L3930" t="s">
        <v>6403</v>
      </c>
      <c r="M3930">
        <v>2018</v>
      </c>
      <c r="N3930" t="s">
        <v>1463</v>
      </c>
      <c r="O3930">
        <v>4</v>
      </c>
      <c r="P3930">
        <v>2</v>
      </c>
      <c r="Q3930" t="s">
        <v>15830</v>
      </c>
      <c r="R3930" t="s">
        <v>7734</v>
      </c>
      <c r="S3930" t="s">
        <v>7734</v>
      </c>
      <c r="T3930" t="s">
        <v>23276</v>
      </c>
      <c r="U3930">
        <f t="shared" si="61"/>
        <v>3437</v>
      </c>
    </row>
    <row r="3931" spans="1:21" x14ac:dyDescent="0.2">
      <c r="A3931" t="s">
        <v>18238</v>
      </c>
      <c r="B3931" t="s">
        <v>13976</v>
      </c>
      <c r="C3931">
        <v>3523050</v>
      </c>
      <c r="D3931" t="s">
        <v>6813</v>
      </c>
      <c r="E3931" t="s">
        <v>15543</v>
      </c>
      <c r="F3931" t="s">
        <v>6402</v>
      </c>
      <c r="G3931">
        <v>564</v>
      </c>
      <c r="H3931">
        <v>1997</v>
      </c>
      <c r="I3931">
        <v>0</v>
      </c>
      <c r="J3931">
        <v>1</v>
      </c>
      <c r="K3931">
        <v>0</v>
      </c>
      <c r="L3931" t="s">
        <v>6403</v>
      </c>
      <c r="M3931">
        <v>2018</v>
      </c>
      <c r="N3931" t="s">
        <v>1463</v>
      </c>
      <c r="O3931">
        <v>4</v>
      </c>
      <c r="P3931">
        <v>2</v>
      </c>
      <c r="Q3931" t="s">
        <v>15830</v>
      </c>
      <c r="R3931" t="s">
        <v>7734</v>
      </c>
      <c r="S3931" t="s">
        <v>7734</v>
      </c>
      <c r="T3931" t="s">
        <v>21011</v>
      </c>
      <c r="U3931">
        <f t="shared" si="61"/>
        <v>3437</v>
      </c>
    </row>
    <row r="3932" spans="1:21" x14ac:dyDescent="0.2">
      <c r="A3932" t="s">
        <v>18239</v>
      </c>
      <c r="B3932" t="s">
        <v>13976</v>
      </c>
      <c r="C3932">
        <v>3523050</v>
      </c>
      <c r="D3932" t="s">
        <v>6956</v>
      </c>
      <c r="E3932" t="s">
        <v>7534</v>
      </c>
      <c r="F3932" t="s">
        <v>6402</v>
      </c>
      <c r="G3932">
        <v>2438</v>
      </c>
      <c r="H3932">
        <v>3437</v>
      </c>
      <c r="I3932">
        <v>1</v>
      </c>
      <c r="J3932">
        <v>1</v>
      </c>
      <c r="K3932">
        <v>0</v>
      </c>
      <c r="L3932" t="s">
        <v>6403</v>
      </c>
      <c r="M3932">
        <v>2018</v>
      </c>
      <c r="N3932" t="s">
        <v>6404</v>
      </c>
      <c r="O3932">
        <v>99</v>
      </c>
      <c r="P3932">
        <v>1</v>
      </c>
      <c r="Q3932" t="s">
        <v>15830</v>
      </c>
      <c r="R3932" t="s">
        <v>7734</v>
      </c>
      <c r="S3932" t="s">
        <v>7734</v>
      </c>
      <c r="T3932" t="s">
        <v>1384</v>
      </c>
      <c r="U3932">
        <f t="shared" si="61"/>
        <v>3437</v>
      </c>
    </row>
    <row r="3933" spans="1:21" x14ac:dyDescent="0.2">
      <c r="A3933" t="s">
        <v>18239</v>
      </c>
      <c r="B3933" t="s">
        <v>13976</v>
      </c>
      <c r="C3933">
        <v>3523050</v>
      </c>
      <c r="D3933" t="s">
        <v>7178</v>
      </c>
      <c r="E3933" t="s">
        <v>18240</v>
      </c>
      <c r="F3933" t="s">
        <v>6402</v>
      </c>
      <c r="G3933">
        <v>999</v>
      </c>
      <c r="H3933">
        <v>3437</v>
      </c>
      <c r="I3933">
        <v>0</v>
      </c>
      <c r="J3933">
        <v>0</v>
      </c>
      <c r="K3933">
        <v>0</v>
      </c>
      <c r="L3933" t="s">
        <v>6403</v>
      </c>
      <c r="M3933">
        <v>2018</v>
      </c>
      <c r="N3933" t="s">
        <v>6404</v>
      </c>
      <c r="O3933">
        <v>99</v>
      </c>
      <c r="P3933">
        <v>1</v>
      </c>
      <c r="Q3933" t="s">
        <v>15830</v>
      </c>
      <c r="R3933" t="s">
        <v>7734</v>
      </c>
      <c r="S3933" t="s">
        <v>7734</v>
      </c>
      <c r="T3933" t="s">
        <v>23277</v>
      </c>
      <c r="U3933">
        <f t="shared" si="61"/>
        <v>3437</v>
      </c>
    </row>
    <row r="3934" spans="1:21" x14ac:dyDescent="0.2">
      <c r="A3934" t="s">
        <v>18241</v>
      </c>
      <c r="B3934" t="s">
        <v>14395</v>
      </c>
      <c r="C3934">
        <v>3542004</v>
      </c>
      <c r="D3934" t="s">
        <v>18242</v>
      </c>
      <c r="E3934" t="s">
        <v>15432</v>
      </c>
      <c r="F3934" t="s">
        <v>6402</v>
      </c>
      <c r="G3934">
        <v>859</v>
      </c>
      <c r="H3934">
        <v>18933</v>
      </c>
      <c r="I3934">
        <v>0</v>
      </c>
      <c r="J3934">
        <v>0</v>
      </c>
      <c r="K3934">
        <v>0</v>
      </c>
      <c r="L3934" t="s">
        <v>6409</v>
      </c>
      <c r="M3934">
        <v>2018</v>
      </c>
      <c r="N3934" t="s">
        <v>1463</v>
      </c>
      <c r="O3934">
        <v>99</v>
      </c>
      <c r="P3934">
        <v>5</v>
      </c>
      <c r="Q3934" t="s">
        <v>15830</v>
      </c>
      <c r="R3934" t="s">
        <v>7734</v>
      </c>
      <c r="S3934" t="s">
        <v>7734</v>
      </c>
      <c r="T3934" t="s">
        <v>23278</v>
      </c>
      <c r="U3934">
        <f t="shared" si="61"/>
        <v>18933</v>
      </c>
    </row>
    <row r="3935" spans="1:21" x14ac:dyDescent="0.2">
      <c r="A3935" t="s">
        <v>18241</v>
      </c>
      <c r="B3935" t="s">
        <v>14395</v>
      </c>
      <c r="C3935">
        <v>3542004</v>
      </c>
      <c r="D3935" t="s">
        <v>7144</v>
      </c>
      <c r="E3935" t="s">
        <v>6690</v>
      </c>
      <c r="F3935" t="s">
        <v>6402</v>
      </c>
      <c r="G3935">
        <v>2753</v>
      </c>
      <c r="H3935">
        <v>18933</v>
      </c>
      <c r="I3935">
        <v>0</v>
      </c>
      <c r="J3935">
        <v>1</v>
      </c>
      <c r="K3935">
        <v>0</v>
      </c>
      <c r="L3935" t="s">
        <v>6409</v>
      </c>
      <c r="M3935">
        <v>2018</v>
      </c>
      <c r="N3935" t="s">
        <v>1463</v>
      </c>
      <c r="O3935">
        <v>99</v>
      </c>
      <c r="P3935">
        <v>5</v>
      </c>
      <c r="Q3935" t="s">
        <v>15830</v>
      </c>
      <c r="R3935" t="s">
        <v>7734</v>
      </c>
      <c r="S3935" t="s">
        <v>7734</v>
      </c>
      <c r="T3935" t="s">
        <v>23279</v>
      </c>
      <c r="U3935">
        <f t="shared" si="61"/>
        <v>18933</v>
      </c>
    </row>
    <row r="3936" spans="1:21" x14ac:dyDescent="0.2">
      <c r="A3936" t="s">
        <v>18241</v>
      </c>
      <c r="B3936" t="s">
        <v>14395</v>
      </c>
      <c r="C3936">
        <v>3542004</v>
      </c>
      <c r="D3936" t="s">
        <v>6796</v>
      </c>
      <c r="E3936" t="s">
        <v>14408</v>
      </c>
      <c r="F3936" t="s">
        <v>6402</v>
      </c>
      <c r="G3936">
        <v>2024</v>
      </c>
      <c r="H3936">
        <v>18933</v>
      </c>
      <c r="I3936">
        <v>1</v>
      </c>
      <c r="J3936">
        <v>1</v>
      </c>
      <c r="K3936">
        <v>0</v>
      </c>
      <c r="L3936" t="s">
        <v>6409</v>
      </c>
      <c r="M3936">
        <v>2018</v>
      </c>
      <c r="N3936" t="s">
        <v>1463</v>
      </c>
      <c r="O3936">
        <v>99</v>
      </c>
      <c r="P3936">
        <v>5</v>
      </c>
      <c r="Q3936" t="s">
        <v>15830</v>
      </c>
      <c r="R3936" t="s">
        <v>7734</v>
      </c>
      <c r="S3936" t="s">
        <v>7734</v>
      </c>
      <c r="T3936" t="s">
        <v>6163</v>
      </c>
      <c r="U3936">
        <f t="shared" si="61"/>
        <v>18933</v>
      </c>
    </row>
    <row r="3937" spans="1:21" x14ac:dyDescent="0.2">
      <c r="A3937" t="s">
        <v>18241</v>
      </c>
      <c r="B3937" t="s">
        <v>14395</v>
      </c>
      <c r="C3937">
        <v>3542004</v>
      </c>
      <c r="D3937" t="s">
        <v>6962</v>
      </c>
      <c r="E3937" t="s">
        <v>8748</v>
      </c>
      <c r="F3937" t="s">
        <v>6402</v>
      </c>
      <c r="G3937">
        <v>1211</v>
      </c>
      <c r="H3937">
        <v>18933</v>
      </c>
      <c r="I3937">
        <v>0</v>
      </c>
      <c r="J3937">
        <v>0</v>
      </c>
      <c r="K3937">
        <v>0</v>
      </c>
      <c r="L3937" t="s">
        <v>6409</v>
      </c>
      <c r="M3937">
        <v>2018</v>
      </c>
      <c r="N3937" t="s">
        <v>1463</v>
      </c>
      <c r="O3937">
        <v>99</v>
      </c>
      <c r="P3937">
        <v>5</v>
      </c>
      <c r="Q3937" t="s">
        <v>15830</v>
      </c>
      <c r="R3937" t="s">
        <v>7734</v>
      </c>
      <c r="S3937" t="s">
        <v>7734</v>
      </c>
      <c r="T3937" t="s">
        <v>23280</v>
      </c>
      <c r="U3937">
        <f t="shared" si="61"/>
        <v>18933</v>
      </c>
    </row>
    <row r="3938" spans="1:21" x14ac:dyDescent="0.2">
      <c r="A3938" t="s">
        <v>18241</v>
      </c>
      <c r="B3938" t="s">
        <v>14395</v>
      </c>
      <c r="C3938">
        <v>3542004</v>
      </c>
      <c r="D3938" t="s">
        <v>6535</v>
      </c>
      <c r="E3938" t="s">
        <v>14401</v>
      </c>
      <c r="F3938" t="s">
        <v>6402</v>
      </c>
      <c r="G3938">
        <v>1322</v>
      </c>
      <c r="H3938">
        <v>18933</v>
      </c>
      <c r="I3938">
        <v>0</v>
      </c>
      <c r="J3938">
        <v>0</v>
      </c>
      <c r="K3938">
        <v>0</v>
      </c>
      <c r="L3938" t="s">
        <v>6403</v>
      </c>
      <c r="M3938">
        <v>2018</v>
      </c>
      <c r="N3938" t="s">
        <v>1463</v>
      </c>
      <c r="O3938">
        <v>99</v>
      </c>
      <c r="P3938">
        <v>5</v>
      </c>
      <c r="Q3938" t="s">
        <v>15830</v>
      </c>
      <c r="R3938" t="s">
        <v>7734</v>
      </c>
      <c r="S3938" t="s">
        <v>7734</v>
      </c>
      <c r="T3938" t="s">
        <v>6152</v>
      </c>
      <c r="U3938">
        <f t="shared" si="61"/>
        <v>18933</v>
      </c>
    </row>
    <row r="3939" spans="1:21" x14ac:dyDescent="0.2">
      <c r="A3939" t="s">
        <v>18241</v>
      </c>
      <c r="B3939" t="s">
        <v>14395</v>
      </c>
      <c r="C3939">
        <v>3542004</v>
      </c>
      <c r="D3939" t="s">
        <v>6505</v>
      </c>
      <c r="E3939" t="s">
        <v>14127</v>
      </c>
      <c r="F3939" t="s">
        <v>6402</v>
      </c>
      <c r="G3939">
        <v>2418</v>
      </c>
      <c r="H3939">
        <v>18933</v>
      </c>
      <c r="I3939">
        <v>1</v>
      </c>
      <c r="J3939">
        <v>1</v>
      </c>
      <c r="K3939">
        <v>0</v>
      </c>
      <c r="L3939" t="s">
        <v>6403</v>
      </c>
      <c r="M3939">
        <v>2018</v>
      </c>
      <c r="N3939" t="s">
        <v>1463</v>
      </c>
      <c r="O3939">
        <v>99</v>
      </c>
      <c r="P3939">
        <v>5</v>
      </c>
      <c r="Q3939" t="s">
        <v>15830</v>
      </c>
      <c r="R3939" t="s">
        <v>7734</v>
      </c>
      <c r="S3939" t="s">
        <v>7734</v>
      </c>
      <c r="T3939" t="s">
        <v>6151</v>
      </c>
      <c r="U3939">
        <f t="shared" si="61"/>
        <v>18933</v>
      </c>
    </row>
    <row r="3940" spans="1:21" x14ac:dyDescent="0.2">
      <c r="A3940" t="s">
        <v>18241</v>
      </c>
      <c r="B3940" t="s">
        <v>14395</v>
      </c>
      <c r="C3940">
        <v>3542004</v>
      </c>
      <c r="D3940" t="s">
        <v>9205</v>
      </c>
      <c r="E3940" t="s">
        <v>7421</v>
      </c>
      <c r="F3940" t="s">
        <v>6402</v>
      </c>
      <c r="G3940">
        <v>1616</v>
      </c>
      <c r="H3940">
        <v>18933</v>
      </c>
      <c r="I3940">
        <v>0</v>
      </c>
      <c r="J3940">
        <v>1</v>
      </c>
      <c r="K3940">
        <v>0</v>
      </c>
      <c r="L3940" t="s">
        <v>6403</v>
      </c>
      <c r="M3940">
        <v>2018</v>
      </c>
      <c r="N3940" t="s">
        <v>1463</v>
      </c>
      <c r="O3940">
        <v>99</v>
      </c>
      <c r="P3940">
        <v>5</v>
      </c>
      <c r="Q3940" t="s">
        <v>15830</v>
      </c>
      <c r="R3940" t="s">
        <v>7734</v>
      </c>
      <c r="S3940" t="s">
        <v>7734</v>
      </c>
      <c r="T3940" t="s">
        <v>6149</v>
      </c>
      <c r="U3940">
        <f t="shared" si="61"/>
        <v>18933</v>
      </c>
    </row>
    <row r="3941" spans="1:21" x14ac:dyDescent="0.2">
      <c r="A3941" t="s">
        <v>18241</v>
      </c>
      <c r="B3941" t="s">
        <v>14395</v>
      </c>
      <c r="C3941">
        <v>3542004</v>
      </c>
      <c r="D3941" t="s">
        <v>6505</v>
      </c>
      <c r="E3941" t="s">
        <v>12408</v>
      </c>
      <c r="F3941" t="s">
        <v>6402</v>
      </c>
      <c r="G3941">
        <v>1499</v>
      </c>
      <c r="H3941">
        <v>18933</v>
      </c>
      <c r="I3941">
        <v>0</v>
      </c>
      <c r="J3941">
        <v>0</v>
      </c>
      <c r="K3941">
        <v>0</v>
      </c>
      <c r="L3941" t="s">
        <v>6403</v>
      </c>
      <c r="M3941">
        <v>2018</v>
      </c>
      <c r="N3941" t="s">
        <v>1463</v>
      </c>
      <c r="O3941">
        <v>99</v>
      </c>
      <c r="P3941">
        <v>5</v>
      </c>
      <c r="Q3941" t="s">
        <v>15830</v>
      </c>
      <c r="R3941" t="s">
        <v>7734</v>
      </c>
      <c r="S3941" t="s">
        <v>7734</v>
      </c>
      <c r="T3941" t="s">
        <v>6150</v>
      </c>
      <c r="U3941">
        <f t="shared" si="61"/>
        <v>18933</v>
      </c>
    </row>
    <row r="3942" spans="1:21" x14ac:dyDescent="0.2">
      <c r="A3942" t="s">
        <v>18241</v>
      </c>
      <c r="B3942" t="s">
        <v>14395</v>
      </c>
      <c r="C3942">
        <v>3542004</v>
      </c>
      <c r="D3942" t="s">
        <v>6813</v>
      </c>
      <c r="E3942" t="s">
        <v>12408</v>
      </c>
      <c r="F3942" t="s">
        <v>6402</v>
      </c>
      <c r="G3942">
        <v>1897</v>
      </c>
      <c r="H3942">
        <v>18933</v>
      </c>
      <c r="I3942">
        <v>0</v>
      </c>
      <c r="J3942">
        <v>1</v>
      </c>
      <c r="K3942">
        <v>0</v>
      </c>
      <c r="L3942" t="s">
        <v>6403</v>
      </c>
      <c r="M3942">
        <v>2018</v>
      </c>
      <c r="N3942" t="s">
        <v>1463</v>
      </c>
      <c r="O3942">
        <v>99</v>
      </c>
      <c r="P3942">
        <v>5</v>
      </c>
      <c r="Q3942" t="s">
        <v>15830</v>
      </c>
      <c r="R3942" t="s">
        <v>7734</v>
      </c>
      <c r="S3942" t="s">
        <v>7734</v>
      </c>
      <c r="T3942" t="s">
        <v>1389</v>
      </c>
      <c r="U3942">
        <f t="shared" si="61"/>
        <v>18933</v>
      </c>
    </row>
    <row r="3943" spans="1:21" x14ac:dyDescent="0.2">
      <c r="A3943" t="s">
        <v>18241</v>
      </c>
      <c r="B3943" t="s">
        <v>14395</v>
      </c>
      <c r="C3943">
        <v>3542004</v>
      </c>
      <c r="D3943" t="s">
        <v>6527</v>
      </c>
      <c r="E3943" t="s">
        <v>18243</v>
      </c>
      <c r="F3943" t="s">
        <v>6402</v>
      </c>
      <c r="G3943">
        <v>1456</v>
      </c>
      <c r="H3943">
        <v>18933</v>
      </c>
      <c r="I3943">
        <v>0</v>
      </c>
      <c r="J3943">
        <v>0</v>
      </c>
      <c r="K3943">
        <v>0</v>
      </c>
      <c r="L3943" t="s">
        <v>6403</v>
      </c>
      <c r="M3943">
        <v>2018</v>
      </c>
      <c r="N3943" t="s">
        <v>1463</v>
      </c>
      <c r="O3943">
        <v>99</v>
      </c>
      <c r="P3943">
        <v>5</v>
      </c>
      <c r="Q3943" t="s">
        <v>15830</v>
      </c>
      <c r="R3943" t="s">
        <v>7734</v>
      </c>
      <c r="S3943" t="s">
        <v>7734</v>
      </c>
      <c r="T3943" t="s">
        <v>23281</v>
      </c>
      <c r="U3943">
        <f t="shared" si="61"/>
        <v>18933</v>
      </c>
    </row>
    <row r="3944" spans="1:21" x14ac:dyDescent="0.2">
      <c r="A3944" t="s">
        <v>18241</v>
      </c>
      <c r="B3944" t="s">
        <v>14395</v>
      </c>
      <c r="C3944">
        <v>3542004</v>
      </c>
      <c r="D3944" t="s">
        <v>6550</v>
      </c>
      <c r="E3944" t="s">
        <v>6486</v>
      </c>
      <c r="F3944" t="s">
        <v>6402</v>
      </c>
      <c r="G3944">
        <v>660</v>
      </c>
      <c r="H3944">
        <v>18933</v>
      </c>
      <c r="I3944">
        <v>0</v>
      </c>
      <c r="J3944">
        <v>0</v>
      </c>
      <c r="K3944">
        <v>0</v>
      </c>
      <c r="L3944" t="s">
        <v>6403</v>
      </c>
      <c r="M3944">
        <v>2018</v>
      </c>
      <c r="N3944" t="s">
        <v>1463</v>
      </c>
      <c r="O3944">
        <v>99</v>
      </c>
      <c r="P3944">
        <v>5</v>
      </c>
      <c r="Q3944" t="s">
        <v>15830</v>
      </c>
      <c r="R3944" t="s">
        <v>7734</v>
      </c>
      <c r="S3944" t="s">
        <v>7734</v>
      </c>
      <c r="T3944" t="s">
        <v>23282</v>
      </c>
      <c r="U3944">
        <f t="shared" si="61"/>
        <v>18933</v>
      </c>
    </row>
    <row r="3945" spans="1:21" x14ac:dyDescent="0.2">
      <c r="A3945" t="s">
        <v>18241</v>
      </c>
      <c r="B3945" t="s">
        <v>14395</v>
      </c>
      <c r="C3945">
        <v>3542004</v>
      </c>
      <c r="D3945" t="s">
        <v>6425</v>
      </c>
      <c r="E3945" t="s">
        <v>15505</v>
      </c>
      <c r="F3945" t="s">
        <v>6402</v>
      </c>
      <c r="G3945">
        <v>1218</v>
      </c>
      <c r="H3945">
        <v>18933</v>
      </c>
      <c r="I3945">
        <v>0</v>
      </c>
      <c r="J3945">
        <v>0</v>
      </c>
      <c r="K3945">
        <v>0</v>
      </c>
      <c r="L3945" t="s">
        <v>6403</v>
      </c>
      <c r="M3945">
        <v>2018</v>
      </c>
      <c r="N3945" t="s">
        <v>1463</v>
      </c>
      <c r="O3945">
        <v>99</v>
      </c>
      <c r="P3945">
        <v>5</v>
      </c>
      <c r="Q3945" t="s">
        <v>15830</v>
      </c>
      <c r="R3945" t="s">
        <v>7734</v>
      </c>
      <c r="S3945" t="s">
        <v>7734</v>
      </c>
      <c r="T3945" t="s">
        <v>23283</v>
      </c>
      <c r="U3945">
        <f t="shared" si="61"/>
        <v>18933</v>
      </c>
    </row>
    <row r="3946" spans="1:21" x14ac:dyDescent="0.2">
      <c r="A3946" t="s">
        <v>18244</v>
      </c>
      <c r="B3946" t="s">
        <v>14395</v>
      </c>
      <c r="C3946">
        <v>3542004</v>
      </c>
      <c r="D3946" t="s">
        <v>14430</v>
      </c>
      <c r="E3946" t="s">
        <v>6520</v>
      </c>
      <c r="F3946" t="s">
        <v>6402</v>
      </c>
      <c r="G3946">
        <v>1827</v>
      </c>
      <c r="H3946">
        <v>4437</v>
      </c>
      <c r="I3946">
        <v>1</v>
      </c>
      <c r="J3946">
        <v>0</v>
      </c>
      <c r="K3946">
        <v>0</v>
      </c>
      <c r="L3946" t="s">
        <v>6403</v>
      </c>
      <c r="M3946">
        <v>2018</v>
      </c>
      <c r="N3946" t="s">
        <v>1479</v>
      </c>
      <c r="O3946">
        <v>99</v>
      </c>
      <c r="P3946">
        <v>1</v>
      </c>
      <c r="Q3946" t="s">
        <v>15830</v>
      </c>
      <c r="R3946" t="s">
        <v>7734</v>
      </c>
      <c r="S3946" t="s">
        <v>7734</v>
      </c>
      <c r="T3946" t="s">
        <v>23284</v>
      </c>
      <c r="U3946">
        <f t="shared" si="61"/>
        <v>18933</v>
      </c>
    </row>
    <row r="3947" spans="1:21" x14ac:dyDescent="0.2">
      <c r="A3947" t="s">
        <v>18244</v>
      </c>
      <c r="B3947" t="s">
        <v>14395</v>
      </c>
      <c r="C3947">
        <v>3542004</v>
      </c>
      <c r="D3947" t="s">
        <v>6423</v>
      </c>
      <c r="E3947" t="s">
        <v>14127</v>
      </c>
      <c r="F3947" t="s">
        <v>6402</v>
      </c>
      <c r="G3947">
        <v>2610</v>
      </c>
      <c r="H3947">
        <v>4437</v>
      </c>
      <c r="I3947">
        <v>0</v>
      </c>
      <c r="J3947">
        <v>1</v>
      </c>
      <c r="K3947">
        <v>0</v>
      </c>
      <c r="L3947" t="s">
        <v>6403</v>
      </c>
      <c r="M3947">
        <v>2018</v>
      </c>
      <c r="N3947" t="s">
        <v>1479</v>
      </c>
      <c r="O3947">
        <v>99</v>
      </c>
      <c r="P3947">
        <v>1</v>
      </c>
      <c r="Q3947" t="s">
        <v>15830</v>
      </c>
      <c r="R3947" t="s">
        <v>7734</v>
      </c>
      <c r="S3947" t="s">
        <v>7734</v>
      </c>
      <c r="T3947" t="s">
        <v>23285</v>
      </c>
      <c r="U3947">
        <f t="shared" si="61"/>
        <v>18933</v>
      </c>
    </row>
    <row r="3948" spans="1:21" x14ac:dyDescent="0.2">
      <c r="A3948" t="s">
        <v>18245</v>
      </c>
      <c r="B3948" t="s">
        <v>14395</v>
      </c>
      <c r="C3948">
        <v>3542004</v>
      </c>
      <c r="D3948" t="s">
        <v>6562</v>
      </c>
      <c r="E3948" t="s">
        <v>6724</v>
      </c>
      <c r="F3948" t="s">
        <v>6402</v>
      </c>
      <c r="G3948">
        <v>2210</v>
      </c>
      <c r="H3948">
        <v>4557</v>
      </c>
      <c r="I3948">
        <v>0</v>
      </c>
      <c r="J3948">
        <v>1</v>
      </c>
      <c r="K3948">
        <v>0</v>
      </c>
      <c r="L3948" t="s">
        <v>6409</v>
      </c>
      <c r="M3948">
        <v>2018</v>
      </c>
      <c r="N3948" t="s">
        <v>6404</v>
      </c>
      <c r="O3948">
        <v>99</v>
      </c>
      <c r="P3948">
        <v>1</v>
      </c>
      <c r="Q3948" t="s">
        <v>15830</v>
      </c>
      <c r="R3948" t="s">
        <v>7734</v>
      </c>
      <c r="S3948" t="s">
        <v>7734</v>
      </c>
      <c r="T3948" t="s">
        <v>1388</v>
      </c>
      <c r="U3948">
        <f t="shared" si="61"/>
        <v>18933</v>
      </c>
    </row>
    <row r="3949" spans="1:21" x14ac:dyDescent="0.2">
      <c r="A3949" t="s">
        <v>18245</v>
      </c>
      <c r="B3949" t="s">
        <v>14395</v>
      </c>
      <c r="C3949">
        <v>3542004</v>
      </c>
      <c r="D3949" t="s">
        <v>6485</v>
      </c>
      <c r="E3949" t="s">
        <v>14396</v>
      </c>
      <c r="F3949" t="s">
        <v>6402</v>
      </c>
      <c r="G3949">
        <v>1976</v>
      </c>
      <c r="H3949">
        <v>4557</v>
      </c>
      <c r="I3949">
        <v>1</v>
      </c>
      <c r="J3949">
        <v>0</v>
      </c>
      <c r="K3949">
        <v>0</v>
      </c>
      <c r="L3949" t="s">
        <v>6403</v>
      </c>
      <c r="M3949">
        <v>2018</v>
      </c>
      <c r="N3949" t="s">
        <v>6404</v>
      </c>
      <c r="O3949">
        <v>99</v>
      </c>
      <c r="P3949">
        <v>1</v>
      </c>
      <c r="Q3949" t="s">
        <v>15830</v>
      </c>
      <c r="R3949" t="s">
        <v>7734</v>
      </c>
      <c r="S3949" t="s">
        <v>7734</v>
      </c>
      <c r="T3949" t="s">
        <v>1387</v>
      </c>
      <c r="U3949">
        <f t="shared" si="61"/>
        <v>18933</v>
      </c>
    </row>
    <row r="3950" spans="1:21" x14ac:dyDescent="0.2">
      <c r="A3950" t="s">
        <v>18245</v>
      </c>
      <c r="B3950" t="s">
        <v>14395</v>
      </c>
      <c r="C3950">
        <v>3542004</v>
      </c>
      <c r="D3950" t="s">
        <v>18246</v>
      </c>
      <c r="E3950" t="s">
        <v>6481</v>
      </c>
      <c r="F3950" t="s">
        <v>6402</v>
      </c>
      <c r="G3950">
        <v>371</v>
      </c>
      <c r="H3950">
        <v>4557</v>
      </c>
      <c r="I3950">
        <v>0</v>
      </c>
      <c r="J3950">
        <v>0</v>
      </c>
      <c r="K3950">
        <v>0</v>
      </c>
      <c r="L3950" t="s">
        <v>6403</v>
      </c>
      <c r="M3950">
        <v>2018</v>
      </c>
      <c r="N3950" t="s">
        <v>6404</v>
      </c>
      <c r="O3950">
        <v>99</v>
      </c>
      <c r="P3950">
        <v>1</v>
      </c>
      <c r="Q3950" t="s">
        <v>15830</v>
      </c>
      <c r="R3950" t="s">
        <v>7734</v>
      </c>
      <c r="S3950" t="s">
        <v>7734</v>
      </c>
      <c r="T3950" t="s">
        <v>23286</v>
      </c>
      <c r="U3950">
        <f t="shared" si="61"/>
        <v>18933</v>
      </c>
    </row>
    <row r="3951" spans="1:21" x14ac:dyDescent="0.2">
      <c r="A3951" t="s">
        <v>18247</v>
      </c>
      <c r="B3951" t="s">
        <v>12317</v>
      </c>
      <c r="C3951">
        <v>3526021</v>
      </c>
      <c r="D3951" t="s">
        <v>9140</v>
      </c>
      <c r="E3951" t="s">
        <v>18248</v>
      </c>
      <c r="F3951" t="s">
        <v>6402</v>
      </c>
      <c r="G3951">
        <v>302</v>
      </c>
      <c r="H3951">
        <v>2077</v>
      </c>
      <c r="I3951">
        <v>0</v>
      </c>
      <c r="J3951">
        <v>0</v>
      </c>
      <c r="K3951">
        <v>0</v>
      </c>
      <c r="L3951" t="s">
        <v>6403</v>
      </c>
      <c r="M3951">
        <v>2018</v>
      </c>
      <c r="N3951" t="s">
        <v>1463</v>
      </c>
      <c r="O3951">
        <v>1</v>
      </c>
      <c r="P3951">
        <v>2</v>
      </c>
      <c r="Q3951" t="s">
        <v>15830</v>
      </c>
      <c r="R3951" t="s">
        <v>7734</v>
      </c>
      <c r="S3951" t="s">
        <v>7734</v>
      </c>
      <c r="T3951" t="s">
        <v>23287</v>
      </c>
      <c r="U3951">
        <f t="shared" si="61"/>
        <v>4452</v>
      </c>
    </row>
    <row r="3952" spans="1:21" x14ac:dyDescent="0.2">
      <c r="A3952" t="s">
        <v>18247</v>
      </c>
      <c r="B3952" t="s">
        <v>12317</v>
      </c>
      <c r="C3952">
        <v>3526021</v>
      </c>
      <c r="D3952" t="s">
        <v>6459</v>
      </c>
      <c r="E3952" t="s">
        <v>12323</v>
      </c>
      <c r="F3952" t="s">
        <v>6402</v>
      </c>
      <c r="G3952">
        <v>708</v>
      </c>
      <c r="H3952">
        <v>2077</v>
      </c>
      <c r="I3952">
        <v>1</v>
      </c>
      <c r="J3952">
        <v>1</v>
      </c>
      <c r="K3952">
        <v>0</v>
      </c>
      <c r="L3952" t="s">
        <v>6403</v>
      </c>
      <c r="M3952">
        <v>2018</v>
      </c>
      <c r="N3952" t="s">
        <v>1463</v>
      </c>
      <c r="O3952">
        <v>1</v>
      </c>
      <c r="P3952">
        <v>2</v>
      </c>
      <c r="Q3952" t="s">
        <v>15830</v>
      </c>
      <c r="R3952" t="s">
        <v>7734</v>
      </c>
      <c r="S3952" t="s">
        <v>7734</v>
      </c>
      <c r="T3952" t="s">
        <v>6168</v>
      </c>
      <c r="U3952">
        <f t="shared" si="61"/>
        <v>4452</v>
      </c>
    </row>
    <row r="3953" spans="1:21" x14ac:dyDescent="0.2">
      <c r="A3953" t="s">
        <v>18247</v>
      </c>
      <c r="B3953" t="s">
        <v>12317</v>
      </c>
      <c r="C3953">
        <v>3526021</v>
      </c>
      <c r="D3953" t="s">
        <v>6547</v>
      </c>
      <c r="E3953" t="s">
        <v>12322</v>
      </c>
      <c r="F3953" t="s">
        <v>6402</v>
      </c>
      <c r="G3953">
        <v>771</v>
      </c>
      <c r="H3953">
        <v>2077</v>
      </c>
      <c r="I3953">
        <v>1</v>
      </c>
      <c r="J3953">
        <v>1</v>
      </c>
      <c r="K3953">
        <v>0</v>
      </c>
      <c r="L3953" t="s">
        <v>6403</v>
      </c>
      <c r="M3953">
        <v>2018</v>
      </c>
      <c r="N3953" t="s">
        <v>1463</v>
      </c>
      <c r="O3953">
        <v>1</v>
      </c>
      <c r="P3953">
        <v>2</v>
      </c>
      <c r="Q3953" t="s">
        <v>15830</v>
      </c>
      <c r="R3953" t="s">
        <v>7734</v>
      </c>
      <c r="S3953" t="s">
        <v>7734</v>
      </c>
      <c r="T3953" t="s">
        <v>6169</v>
      </c>
      <c r="U3953">
        <f t="shared" si="61"/>
        <v>4452</v>
      </c>
    </row>
    <row r="3954" spans="1:21" x14ac:dyDescent="0.2">
      <c r="A3954" t="s">
        <v>18247</v>
      </c>
      <c r="B3954" t="s">
        <v>12317</v>
      </c>
      <c r="C3954">
        <v>3526021</v>
      </c>
      <c r="D3954" t="s">
        <v>9140</v>
      </c>
      <c r="E3954" t="s">
        <v>6743</v>
      </c>
      <c r="F3954" t="s">
        <v>6402</v>
      </c>
      <c r="G3954">
        <v>296</v>
      </c>
      <c r="H3954">
        <v>2077</v>
      </c>
      <c r="I3954">
        <v>0</v>
      </c>
      <c r="J3954">
        <v>0</v>
      </c>
      <c r="K3954">
        <v>0</v>
      </c>
      <c r="L3954" t="s">
        <v>6403</v>
      </c>
      <c r="M3954">
        <v>2018</v>
      </c>
      <c r="N3954" t="s">
        <v>1463</v>
      </c>
      <c r="O3954">
        <v>1</v>
      </c>
      <c r="P3954">
        <v>2</v>
      </c>
      <c r="Q3954" t="s">
        <v>15830</v>
      </c>
      <c r="R3954" t="s">
        <v>7734</v>
      </c>
      <c r="S3954" t="s">
        <v>7734</v>
      </c>
      <c r="T3954" t="s">
        <v>23288</v>
      </c>
      <c r="U3954">
        <f t="shared" si="61"/>
        <v>4452</v>
      </c>
    </row>
    <row r="3955" spans="1:21" x14ac:dyDescent="0.2">
      <c r="A3955" t="s">
        <v>18249</v>
      </c>
      <c r="B3955" t="s">
        <v>12317</v>
      </c>
      <c r="C3955">
        <v>3526021</v>
      </c>
      <c r="D3955" t="s">
        <v>12328</v>
      </c>
      <c r="E3955" t="s">
        <v>12329</v>
      </c>
      <c r="F3955" t="s">
        <v>6402</v>
      </c>
      <c r="G3955">
        <v>505</v>
      </c>
      <c r="H3955">
        <v>1966</v>
      </c>
      <c r="I3955">
        <v>0</v>
      </c>
      <c r="J3955">
        <v>0</v>
      </c>
      <c r="K3955">
        <v>0</v>
      </c>
      <c r="L3955" t="s">
        <v>6409</v>
      </c>
      <c r="M3955">
        <v>2018</v>
      </c>
      <c r="N3955" t="s">
        <v>1463</v>
      </c>
      <c r="O3955">
        <v>2</v>
      </c>
      <c r="P3955">
        <v>2</v>
      </c>
      <c r="Q3955" t="s">
        <v>15830</v>
      </c>
      <c r="R3955" t="s">
        <v>7734</v>
      </c>
      <c r="S3955" t="s">
        <v>7734</v>
      </c>
      <c r="T3955" t="s">
        <v>6166</v>
      </c>
      <c r="U3955">
        <f t="shared" si="61"/>
        <v>4452</v>
      </c>
    </row>
    <row r="3956" spans="1:21" x14ac:dyDescent="0.2">
      <c r="A3956" t="s">
        <v>18249</v>
      </c>
      <c r="B3956" t="s">
        <v>12317</v>
      </c>
      <c r="C3956">
        <v>3526021</v>
      </c>
      <c r="D3956" t="s">
        <v>6530</v>
      </c>
      <c r="E3956" t="s">
        <v>10408</v>
      </c>
      <c r="F3956" t="s">
        <v>6402</v>
      </c>
      <c r="G3956">
        <v>558</v>
      </c>
      <c r="H3956">
        <v>1966</v>
      </c>
      <c r="I3956">
        <v>0</v>
      </c>
      <c r="J3956">
        <v>1</v>
      </c>
      <c r="K3956">
        <v>0</v>
      </c>
      <c r="L3956" t="s">
        <v>6403</v>
      </c>
      <c r="M3956">
        <v>2018</v>
      </c>
      <c r="N3956" t="s">
        <v>1463</v>
      </c>
      <c r="O3956">
        <v>2</v>
      </c>
      <c r="P3956">
        <v>2</v>
      </c>
      <c r="Q3956" t="s">
        <v>15830</v>
      </c>
      <c r="R3956" t="s">
        <v>7734</v>
      </c>
      <c r="S3956" t="s">
        <v>7734</v>
      </c>
      <c r="T3956" t="s">
        <v>23289</v>
      </c>
      <c r="U3956">
        <f t="shared" si="61"/>
        <v>4452</v>
      </c>
    </row>
    <row r="3957" spans="1:21" x14ac:dyDescent="0.2">
      <c r="A3957" t="s">
        <v>18249</v>
      </c>
      <c r="B3957" t="s">
        <v>12317</v>
      </c>
      <c r="C3957">
        <v>3526021</v>
      </c>
      <c r="D3957" t="s">
        <v>6899</v>
      </c>
      <c r="E3957" t="s">
        <v>6905</v>
      </c>
      <c r="F3957" t="s">
        <v>6402</v>
      </c>
      <c r="G3957">
        <v>286</v>
      </c>
      <c r="H3957">
        <v>1966</v>
      </c>
      <c r="I3957">
        <v>0</v>
      </c>
      <c r="J3957">
        <v>0</v>
      </c>
      <c r="K3957">
        <v>0</v>
      </c>
      <c r="L3957" t="s">
        <v>6403</v>
      </c>
      <c r="M3957">
        <v>2018</v>
      </c>
      <c r="N3957" t="s">
        <v>1463</v>
      </c>
      <c r="O3957">
        <v>2</v>
      </c>
      <c r="P3957">
        <v>2</v>
      </c>
      <c r="Q3957" t="s">
        <v>15830</v>
      </c>
      <c r="R3957" t="s">
        <v>7734</v>
      </c>
      <c r="S3957" t="s">
        <v>7734</v>
      </c>
      <c r="T3957" t="s">
        <v>23290</v>
      </c>
      <c r="U3957">
        <f t="shared" si="61"/>
        <v>4452</v>
      </c>
    </row>
    <row r="3958" spans="1:21" x14ac:dyDescent="0.2">
      <c r="A3958" t="s">
        <v>18249</v>
      </c>
      <c r="B3958" t="s">
        <v>12317</v>
      </c>
      <c r="C3958">
        <v>3526021</v>
      </c>
      <c r="D3958" t="s">
        <v>7586</v>
      </c>
      <c r="E3958" t="s">
        <v>9478</v>
      </c>
      <c r="F3958" t="s">
        <v>6402</v>
      </c>
      <c r="G3958">
        <v>617</v>
      </c>
      <c r="H3958">
        <v>1966</v>
      </c>
      <c r="I3958">
        <v>0</v>
      </c>
      <c r="J3958">
        <v>1</v>
      </c>
      <c r="K3958">
        <v>0</v>
      </c>
      <c r="L3958" t="s">
        <v>6403</v>
      </c>
      <c r="M3958">
        <v>2018</v>
      </c>
      <c r="N3958" t="s">
        <v>1463</v>
      </c>
      <c r="O3958">
        <v>2</v>
      </c>
      <c r="P3958">
        <v>2</v>
      </c>
      <c r="Q3958" t="s">
        <v>15830</v>
      </c>
      <c r="R3958" t="s">
        <v>7734</v>
      </c>
      <c r="S3958" t="s">
        <v>7734</v>
      </c>
      <c r="T3958" t="s">
        <v>6172</v>
      </c>
      <c r="U3958">
        <f t="shared" si="61"/>
        <v>4452</v>
      </c>
    </row>
    <row r="3959" spans="1:21" x14ac:dyDescent="0.2">
      <c r="A3959" t="s">
        <v>18250</v>
      </c>
      <c r="B3959" t="s">
        <v>12317</v>
      </c>
      <c r="C3959">
        <v>3526021</v>
      </c>
      <c r="D3959" t="s">
        <v>7264</v>
      </c>
      <c r="E3959" t="s">
        <v>12318</v>
      </c>
      <c r="F3959" t="s">
        <v>6402</v>
      </c>
      <c r="G3959">
        <v>1560</v>
      </c>
      <c r="H3959">
        <v>3813</v>
      </c>
      <c r="I3959">
        <v>1</v>
      </c>
      <c r="J3959">
        <v>1</v>
      </c>
      <c r="K3959">
        <v>0</v>
      </c>
      <c r="L3959" t="s">
        <v>6409</v>
      </c>
      <c r="M3959">
        <v>2018</v>
      </c>
      <c r="N3959" t="s">
        <v>1463</v>
      </c>
      <c r="O3959">
        <v>3</v>
      </c>
      <c r="P3959">
        <v>2</v>
      </c>
      <c r="Q3959" t="s">
        <v>15830</v>
      </c>
      <c r="R3959" t="s">
        <v>7734</v>
      </c>
      <c r="S3959" t="s">
        <v>7734</v>
      </c>
      <c r="T3959" t="s">
        <v>1390</v>
      </c>
      <c r="U3959">
        <f t="shared" si="61"/>
        <v>4452</v>
      </c>
    </row>
    <row r="3960" spans="1:21" x14ac:dyDescent="0.2">
      <c r="A3960" t="s">
        <v>18250</v>
      </c>
      <c r="B3960" t="s">
        <v>12317</v>
      </c>
      <c r="C3960">
        <v>3526021</v>
      </c>
      <c r="D3960" t="s">
        <v>6509</v>
      </c>
      <c r="E3960" t="s">
        <v>18251</v>
      </c>
      <c r="F3960" t="s">
        <v>6402</v>
      </c>
      <c r="G3960">
        <v>544</v>
      </c>
      <c r="H3960">
        <v>3813</v>
      </c>
      <c r="I3960">
        <v>0</v>
      </c>
      <c r="J3960">
        <v>0</v>
      </c>
      <c r="K3960">
        <v>0</v>
      </c>
      <c r="L3960" t="s">
        <v>6409</v>
      </c>
      <c r="M3960">
        <v>2018</v>
      </c>
      <c r="N3960" t="s">
        <v>1463</v>
      </c>
      <c r="O3960">
        <v>3</v>
      </c>
      <c r="P3960">
        <v>2</v>
      </c>
      <c r="Q3960" t="s">
        <v>15830</v>
      </c>
      <c r="R3960" t="s">
        <v>7734</v>
      </c>
      <c r="S3960" t="s">
        <v>7734</v>
      </c>
      <c r="T3960" t="s">
        <v>23291</v>
      </c>
      <c r="U3960">
        <f t="shared" si="61"/>
        <v>4452</v>
      </c>
    </row>
    <row r="3961" spans="1:21" x14ac:dyDescent="0.2">
      <c r="A3961" t="s">
        <v>18250</v>
      </c>
      <c r="B3961" t="s">
        <v>12317</v>
      </c>
      <c r="C3961">
        <v>3526021</v>
      </c>
      <c r="D3961" t="s">
        <v>6564</v>
      </c>
      <c r="E3961" t="s">
        <v>15232</v>
      </c>
      <c r="F3961" t="s">
        <v>6402</v>
      </c>
      <c r="G3961">
        <v>693</v>
      </c>
      <c r="H3961">
        <v>3813</v>
      </c>
      <c r="I3961">
        <v>0</v>
      </c>
      <c r="J3961">
        <v>0</v>
      </c>
      <c r="K3961">
        <v>0</v>
      </c>
      <c r="L3961" t="s">
        <v>6403</v>
      </c>
      <c r="M3961">
        <v>2018</v>
      </c>
      <c r="N3961" t="s">
        <v>1463</v>
      </c>
      <c r="O3961">
        <v>3</v>
      </c>
      <c r="P3961">
        <v>2</v>
      </c>
      <c r="Q3961" t="s">
        <v>15830</v>
      </c>
      <c r="R3961" t="s">
        <v>7734</v>
      </c>
      <c r="S3961" t="s">
        <v>7734</v>
      </c>
      <c r="T3961" t="s">
        <v>23292</v>
      </c>
      <c r="U3961">
        <f t="shared" si="61"/>
        <v>4452</v>
      </c>
    </row>
    <row r="3962" spans="1:21" x14ac:dyDescent="0.2">
      <c r="A3962" t="s">
        <v>18250</v>
      </c>
      <c r="B3962" t="s">
        <v>12317</v>
      </c>
      <c r="C3962">
        <v>3526021</v>
      </c>
      <c r="D3962" t="s">
        <v>7172</v>
      </c>
      <c r="E3962" t="s">
        <v>12332</v>
      </c>
      <c r="F3962" t="s">
        <v>6402</v>
      </c>
      <c r="G3962">
        <v>1016</v>
      </c>
      <c r="H3962">
        <v>3813</v>
      </c>
      <c r="I3962">
        <v>0</v>
      </c>
      <c r="J3962">
        <v>1</v>
      </c>
      <c r="K3962">
        <v>0</v>
      </c>
      <c r="L3962" t="s">
        <v>6403</v>
      </c>
      <c r="M3962">
        <v>2018</v>
      </c>
      <c r="N3962" t="s">
        <v>1463</v>
      </c>
      <c r="O3962">
        <v>3</v>
      </c>
      <c r="P3962">
        <v>2</v>
      </c>
      <c r="Q3962" t="s">
        <v>15830</v>
      </c>
      <c r="R3962" t="s">
        <v>7734</v>
      </c>
      <c r="S3962" t="s">
        <v>7734</v>
      </c>
      <c r="T3962" t="s">
        <v>6165</v>
      </c>
      <c r="U3962">
        <f t="shared" si="61"/>
        <v>4452</v>
      </c>
    </row>
    <row r="3963" spans="1:21" x14ac:dyDescent="0.2">
      <c r="A3963" t="s">
        <v>18252</v>
      </c>
      <c r="B3963" t="s">
        <v>12317</v>
      </c>
      <c r="C3963">
        <v>3526021</v>
      </c>
      <c r="D3963" t="s">
        <v>12326</v>
      </c>
      <c r="E3963" t="s">
        <v>12327</v>
      </c>
      <c r="F3963" t="s">
        <v>6402</v>
      </c>
      <c r="G3963">
        <v>1034</v>
      </c>
      <c r="H3963">
        <v>4452</v>
      </c>
      <c r="I3963">
        <v>0</v>
      </c>
      <c r="J3963">
        <v>0</v>
      </c>
      <c r="K3963">
        <v>0</v>
      </c>
      <c r="L3963" t="s">
        <v>6409</v>
      </c>
      <c r="M3963">
        <v>2018</v>
      </c>
      <c r="N3963" t="s">
        <v>6404</v>
      </c>
      <c r="O3963">
        <v>99</v>
      </c>
      <c r="P3963">
        <v>1</v>
      </c>
      <c r="Q3963" t="s">
        <v>15830</v>
      </c>
      <c r="R3963" t="s">
        <v>7734</v>
      </c>
      <c r="S3963" t="s">
        <v>7734</v>
      </c>
      <c r="T3963" t="s">
        <v>6167</v>
      </c>
      <c r="U3963">
        <f t="shared" si="61"/>
        <v>4452</v>
      </c>
    </row>
    <row r="3964" spans="1:21" x14ac:dyDescent="0.2">
      <c r="A3964" t="s">
        <v>18252</v>
      </c>
      <c r="B3964" t="s">
        <v>12317</v>
      </c>
      <c r="C3964">
        <v>3526021</v>
      </c>
      <c r="D3964" t="s">
        <v>6425</v>
      </c>
      <c r="E3964" t="s">
        <v>12319</v>
      </c>
      <c r="F3964" t="s">
        <v>6402</v>
      </c>
      <c r="G3964">
        <v>2115</v>
      </c>
      <c r="H3964">
        <v>4452</v>
      </c>
      <c r="I3964">
        <v>0</v>
      </c>
      <c r="J3964">
        <v>1</v>
      </c>
      <c r="K3964">
        <v>0</v>
      </c>
      <c r="L3964" t="s">
        <v>6403</v>
      </c>
      <c r="M3964">
        <v>2018</v>
      </c>
      <c r="N3964" t="s">
        <v>6404</v>
      </c>
      <c r="O3964">
        <v>99</v>
      </c>
      <c r="P3964">
        <v>1</v>
      </c>
      <c r="Q3964" t="s">
        <v>15830</v>
      </c>
      <c r="R3964" t="s">
        <v>7734</v>
      </c>
      <c r="S3964" t="s">
        <v>7734</v>
      </c>
      <c r="T3964" t="s">
        <v>23293</v>
      </c>
      <c r="U3964">
        <f t="shared" si="61"/>
        <v>4452</v>
      </c>
    </row>
    <row r="3965" spans="1:21" x14ac:dyDescent="0.2">
      <c r="A3965" t="s">
        <v>18252</v>
      </c>
      <c r="B3965" t="s">
        <v>12317</v>
      </c>
      <c r="C3965">
        <v>3526021</v>
      </c>
      <c r="D3965" t="s">
        <v>6437</v>
      </c>
      <c r="E3965" t="s">
        <v>18253</v>
      </c>
      <c r="F3965" t="s">
        <v>6402</v>
      </c>
      <c r="G3965">
        <v>1104</v>
      </c>
      <c r="H3965">
        <v>4452</v>
      </c>
      <c r="I3965">
        <v>1</v>
      </c>
      <c r="J3965">
        <v>0</v>
      </c>
      <c r="K3965">
        <v>0</v>
      </c>
      <c r="L3965" t="s">
        <v>6403</v>
      </c>
      <c r="M3965">
        <v>2018</v>
      </c>
      <c r="N3965" t="s">
        <v>6404</v>
      </c>
      <c r="O3965">
        <v>99</v>
      </c>
      <c r="P3965">
        <v>1</v>
      </c>
      <c r="Q3965" t="s">
        <v>15830</v>
      </c>
      <c r="R3965" t="s">
        <v>7734</v>
      </c>
      <c r="S3965" t="s">
        <v>7734</v>
      </c>
      <c r="T3965" t="s">
        <v>23294</v>
      </c>
      <c r="U3965">
        <f t="shared" si="61"/>
        <v>4452</v>
      </c>
    </row>
    <row r="3966" spans="1:21" x14ac:dyDescent="0.2">
      <c r="A3966" t="s">
        <v>18252</v>
      </c>
      <c r="B3966" t="s">
        <v>12317</v>
      </c>
      <c r="C3966">
        <v>3526021</v>
      </c>
      <c r="D3966" t="s">
        <v>6440</v>
      </c>
      <c r="E3966" t="s">
        <v>6484</v>
      </c>
      <c r="F3966" t="s">
        <v>6402</v>
      </c>
      <c r="G3966">
        <v>199</v>
      </c>
      <c r="H3966">
        <v>4452</v>
      </c>
      <c r="I3966">
        <v>0</v>
      </c>
      <c r="J3966">
        <v>0</v>
      </c>
      <c r="K3966">
        <v>0</v>
      </c>
      <c r="L3966" t="s">
        <v>6403</v>
      </c>
      <c r="M3966">
        <v>2018</v>
      </c>
      <c r="N3966" t="s">
        <v>6404</v>
      </c>
      <c r="O3966">
        <v>99</v>
      </c>
      <c r="P3966">
        <v>1</v>
      </c>
      <c r="Q3966" t="s">
        <v>15830</v>
      </c>
      <c r="R3966" t="s">
        <v>7734</v>
      </c>
      <c r="S3966" t="s">
        <v>7734</v>
      </c>
      <c r="T3966" t="s">
        <v>23295</v>
      </c>
      <c r="U3966">
        <f t="shared" si="61"/>
        <v>4452</v>
      </c>
    </row>
    <row r="3967" spans="1:21" x14ac:dyDescent="0.2">
      <c r="A3967" t="s">
        <v>18254</v>
      </c>
      <c r="B3967" t="s">
        <v>12317</v>
      </c>
      <c r="C3967">
        <v>3526021</v>
      </c>
      <c r="D3967" t="s">
        <v>6858</v>
      </c>
      <c r="E3967" t="s">
        <v>6520</v>
      </c>
      <c r="F3967" t="s">
        <v>6402</v>
      </c>
      <c r="G3967">
        <v>2141</v>
      </c>
      <c r="H3967">
        <v>4327</v>
      </c>
      <c r="I3967">
        <v>0</v>
      </c>
      <c r="J3967">
        <v>0</v>
      </c>
      <c r="K3967">
        <v>0</v>
      </c>
      <c r="L3967" t="s">
        <v>6403</v>
      </c>
      <c r="M3967">
        <v>2018</v>
      </c>
      <c r="N3967" t="s">
        <v>1985</v>
      </c>
      <c r="O3967">
        <v>99</v>
      </c>
      <c r="P3967">
        <v>1</v>
      </c>
      <c r="Q3967" t="s">
        <v>15830</v>
      </c>
      <c r="R3967" t="s">
        <v>7734</v>
      </c>
      <c r="S3967" t="s">
        <v>7734</v>
      </c>
      <c r="T3967" t="s">
        <v>5368</v>
      </c>
      <c r="U3967">
        <f t="shared" si="61"/>
        <v>4452</v>
      </c>
    </row>
    <row r="3968" spans="1:21" x14ac:dyDescent="0.2">
      <c r="A3968" t="s">
        <v>18254</v>
      </c>
      <c r="B3968" t="s">
        <v>12317</v>
      </c>
      <c r="C3968">
        <v>3526021</v>
      </c>
      <c r="D3968" t="s">
        <v>7671</v>
      </c>
      <c r="E3968" t="s">
        <v>12336</v>
      </c>
      <c r="F3968" t="s">
        <v>6402</v>
      </c>
      <c r="G3968">
        <v>2186</v>
      </c>
      <c r="H3968">
        <v>4327</v>
      </c>
      <c r="I3968">
        <v>0</v>
      </c>
      <c r="J3968">
        <v>1</v>
      </c>
      <c r="K3968">
        <v>0</v>
      </c>
      <c r="L3968" t="s">
        <v>6403</v>
      </c>
      <c r="M3968">
        <v>2018</v>
      </c>
      <c r="N3968" t="s">
        <v>1985</v>
      </c>
      <c r="O3968">
        <v>99</v>
      </c>
      <c r="P3968">
        <v>1</v>
      </c>
      <c r="Q3968" t="s">
        <v>15830</v>
      </c>
      <c r="R3968" t="s">
        <v>7734</v>
      </c>
      <c r="S3968" t="s">
        <v>7734</v>
      </c>
      <c r="T3968" t="s">
        <v>6164</v>
      </c>
      <c r="U3968">
        <f t="shared" si="61"/>
        <v>4452</v>
      </c>
    </row>
    <row r="3969" spans="1:21" x14ac:dyDescent="0.2">
      <c r="A3969" t="s">
        <v>18255</v>
      </c>
      <c r="B3969" t="s">
        <v>13824</v>
      </c>
      <c r="C3969">
        <v>3548055</v>
      </c>
      <c r="D3969" t="s">
        <v>6630</v>
      </c>
      <c r="E3969" t="s">
        <v>15174</v>
      </c>
      <c r="F3969" t="s">
        <v>6402</v>
      </c>
      <c r="G3969">
        <v>340</v>
      </c>
      <c r="H3969">
        <v>2119</v>
      </c>
      <c r="I3969">
        <v>1</v>
      </c>
      <c r="J3969">
        <v>0</v>
      </c>
      <c r="K3969">
        <v>0</v>
      </c>
      <c r="L3969" t="s">
        <v>6409</v>
      </c>
      <c r="M3969">
        <v>2018</v>
      </c>
      <c r="N3969" t="s">
        <v>1463</v>
      </c>
      <c r="O3969">
        <v>1</v>
      </c>
      <c r="P3969">
        <v>1</v>
      </c>
      <c r="Q3969" t="s">
        <v>15830</v>
      </c>
      <c r="R3969" t="s">
        <v>7734</v>
      </c>
      <c r="S3969" t="s">
        <v>7734</v>
      </c>
      <c r="T3969" t="s">
        <v>23296</v>
      </c>
      <c r="U3969">
        <f t="shared" si="61"/>
        <v>6928</v>
      </c>
    </row>
    <row r="3970" spans="1:21" x14ac:dyDescent="0.2">
      <c r="A3970" t="s">
        <v>18255</v>
      </c>
      <c r="B3970" t="s">
        <v>13824</v>
      </c>
      <c r="C3970">
        <v>3548055</v>
      </c>
      <c r="D3970" t="s">
        <v>7662</v>
      </c>
      <c r="E3970" t="s">
        <v>11312</v>
      </c>
      <c r="F3970" t="s">
        <v>6402</v>
      </c>
      <c r="G3970">
        <v>1601</v>
      </c>
      <c r="H3970">
        <v>2119</v>
      </c>
      <c r="I3970">
        <v>0</v>
      </c>
      <c r="J3970">
        <v>1</v>
      </c>
      <c r="K3970">
        <v>0</v>
      </c>
      <c r="L3970" t="s">
        <v>6409</v>
      </c>
      <c r="M3970">
        <v>2018</v>
      </c>
      <c r="N3970" t="s">
        <v>1463</v>
      </c>
      <c r="O3970">
        <v>1</v>
      </c>
      <c r="P3970">
        <v>1</v>
      </c>
      <c r="Q3970" t="s">
        <v>15830</v>
      </c>
      <c r="R3970" t="s">
        <v>7734</v>
      </c>
      <c r="S3970" t="s">
        <v>7734</v>
      </c>
      <c r="T3970" t="s">
        <v>23297</v>
      </c>
      <c r="U3970">
        <f t="shared" ref="U3970:U4033" si="62">_xlfn.MAXIFS($H$2:$H$6695, $C$2:$C$6695,C3970)</f>
        <v>6928</v>
      </c>
    </row>
    <row r="3971" spans="1:21" x14ac:dyDescent="0.2">
      <c r="A3971" t="s">
        <v>18255</v>
      </c>
      <c r="B3971" t="s">
        <v>13824</v>
      </c>
      <c r="C3971">
        <v>3548055</v>
      </c>
      <c r="D3971" t="s">
        <v>7605</v>
      </c>
      <c r="E3971" t="s">
        <v>15259</v>
      </c>
      <c r="F3971" t="s">
        <v>6402</v>
      </c>
      <c r="G3971">
        <v>178</v>
      </c>
      <c r="H3971">
        <v>2119</v>
      </c>
      <c r="I3971">
        <v>0</v>
      </c>
      <c r="J3971">
        <v>0</v>
      </c>
      <c r="K3971">
        <v>0</v>
      </c>
      <c r="L3971" t="s">
        <v>6403</v>
      </c>
      <c r="M3971">
        <v>2018</v>
      </c>
      <c r="N3971" t="s">
        <v>1463</v>
      </c>
      <c r="O3971">
        <v>1</v>
      </c>
      <c r="P3971">
        <v>1</v>
      </c>
      <c r="Q3971" t="s">
        <v>15830</v>
      </c>
      <c r="R3971" t="s">
        <v>7734</v>
      </c>
      <c r="S3971" t="s">
        <v>7734</v>
      </c>
      <c r="T3971" t="s">
        <v>23298</v>
      </c>
      <c r="U3971">
        <f t="shared" si="62"/>
        <v>6928</v>
      </c>
    </row>
    <row r="3972" spans="1:21" x14ac:dyDescent="0.2">
      <c r="A3972" t="s">
        <v>18256</v>
      </c>
      <c r="B3972" t="s">
        <v>13824</v>
      </c>
      <c r="C3972">
        <v>3548055</v>
      </c>
      <c r="D3972" t="s">
        <v>6562</v>
      </c>
      <c r="E3972" t="s">
        <v>13831</v>
      </c>
      <c r="F3972" t="s">
        <v>6402</v>
      </c>
      <c r="G3972">
        <v>216</v>
      </c>
      <c r="H3972">
        <v>1319</v>
      </c>
      <c r="I3972">
        <v>0</v>
      </c>
      <c r="J3972">
        <v>0</v>
      </c>
      <c r="K3972">
        <v>0</v>
      </c>
      <c r="L3972" t="s">
        <v>6409</v>
      </c>
      <c r="M3972">
        <v>2018</v>
      </c>
      <c r="N3972" t="s">
        <v>1463</v>
      </c>
      <c r="O3972">
        <v>2</v>
      </c>
      <c r="P3972">
        <v>1</v>
      </c>
      <c r="Q3972" t="s">
        <v>15830</v>
      </c>
      <c r="R3972" t="s">
        <v>7734</v>
      </c>
      <c r="S3972" t="s">
        <v>7734</v>
      </c>
      <c r="T3972" t="s">
        <v>6186</v>
      </c>
      <c r="U3972">
        <f t="shared" si="62"/>
        <v>6928</v>
      </c>
    </row>
    <row r="3973" spans="1:21" x14ac:dyDescent="0.2">
      <c r="A3973" t="s">
        <v>18256</v>
      </c>
      <c r="B3973" t="s">
        <v>13824</v>
      </c>
      <c r="C3973">
        <v>3548055</v>
      </c>
      <c r="D3973" t="s">
        <v>7648</v>
      </c>
      <c r="E3973" t="s">
        <v>11325</v>
      </c>
      <c r="F3973" t="s">
        <v>6402</v>
      </c>
      <c r="G3973">
        <v>196</v>
      </c>
      <c r="H3973">
        <v>1319</v>
      </c>
      <c r="I3973">
        <v>0</v>
      </c>
      <c r="J3973">
        <v>0</v>
      </c>
      <c r="K3973">
        <v>0</v>
      </c>
      <c r="L3973" t="s">
        <v>6403</v>
      </c>
      <c r="M3973">
        <v>2018</v>
      </c>
      <c r="N3973" t="s">
        <v>1463</v>
      </c>
      <c r="O3973">
        <v>2</v>
      </c>
      <c r="P3973">
        <v>1</v>
      </c>
      <c r="Q3973" t="s">
        <v>15830</v>
      </c>
      <c r="R3973" t="s">
        <v>7734</v>
      </c>
      <c r="S3973" t="s">
        <v>7734</v>
      </c>
      <c r="T3973" t="s">
        <v>23299</v>
      </c>
      <c r="U3973">
        <f t="shared" si="62"/>
        <v>6928</v>
      </c>
    </row>
    <row r="3974" spans="1:21" x14ac:dyDescent="0.2">
      <c r="A3974" t="s">
        <v>18256</v>
      </c>
      <c r="B3974" t="s">
        <v>13824</v>
      </c>
      <c r="C3974">
        <v>3548055</v>
      </c>
      <c r="D3974" t="s">
        <v>6774</v>
      </c>
      <c r="E3974" t="s">
        <v>8151</v>
      </c>
      <c r="F3974" t="s">
        <v>6402</v>
      </c>
      <c r="G3974">
        <v>541</v>
      </c>
      <c r="H3974">
        <v>1319</v>
      </c>
      <c r="I3974">
        <v>1</v>
      </c>
      <c r="J3974">
        <v>1</v>
      </c>
      <c r="K3974">
        <v>0</v>
      </c>
      <c r="L3974" t="s">
        <v>6403</v>
      </c>
      <c r="M3974">
        <v>2018</v>
      </c>
      <c r="N3974" t="s">
        <v>1463</v>
      </c>
      <c r="O3974">
        <v>2</v>
      </c>
      <c r="P3974">
        <v>1</v>
      </c>
      <c r="Q3974" t="s">
        <v>15830</v>
      </c>
      <c r="R3974" t="s">
        <v>7734</v>
      </c>
      <c r="S3974" t="s">
        <v>7734</v>
      </c>
      <c r="T3974" t="s">
        <v>23300</v>
      </c>
      <c r="U3974">
        <f t="shared" si="62"/>
        <v>6928</v>
      </c>
    </row>
    <row r="3975" spans="1:21" x14ac:dyDescent="0.2">
      <c r="A3975" t="s">
        <v>18256</v>
      </c>
      <c r="B3975" t="s">
        <v>13824</v>
      </c>
      <c r="C3975">
        <v>3548055</v>
      </c>
      <c r="D3975" t="s">
        <v>6428</v>
      </c>
      <c r="E3975" t="s">
        <v>6683</v>
      </c>
      <c r="F3975" t="s">
        <v>6402</v>
      </c>
      <c r="G3975">
        <v>366</v>
      </c>
      <c r="H3975">
        <v>1319</v>
      </c>
      <c r="I3975">
        <v>0</v>
      </c>
      <c r="J3975">
        <v>0</v>
      </c>
      <c r="K3975">
        <v>0</v>
      </c>
      <c r="L3975" t="s">
        <v>6403</v>
      </c>
      <c r="M3975">
        <v>2018</v>
      </c>
      <c r="N3975" t="s">
        <v>1463</v>
      </c>
      <c r="O3975">
        <v>2</v>
      </c>
      <c r="P3975">
        <v>1</v>
      </c>
      <c r="Q3975" t="s">
        <v>15830</v>
      </c>
      <c r="R3975" t="s">
        <v>7734</v>
      </c>
      <c r="S3975" t="s">
        <v>7734</v>
      </c>
      <c r="T3975" t="s">
        <v>23301</v>
      </c>
      <c r="U3975">
        <f t="shared" si="62"/>
        <v>6928</v>
      </c>
    </row>
    <row r="3976" spans="1:21" x14ac:dyDescent="0.2">
      <c r="A3976" t="s">
        <v>18257</v>
      </c>
      <c r="B3976" t="s">
        <v>13824</v>
      </c>
      <c r="C3976">
        <v>3548055</v>
      </c>
      <c r="D3976" t="s">
        <v>7673</v>
      </c>
      <c r="E3976" t="s">
        <v>13793</v>
      </c>
      <c r="F3976" t="s">
        <v>6402</v>
      </c>
      <c r="G3976">
        <v>462</v>
      </c>
      <c r="H3976">
        <v>1071</v>
      </c>
      <c r="I3976">
        <v>1</v>
      </c>
      <c r="J3976">
        <v>1</v>
      </c>
      <c r="K3976">
        <v>0</v>
      </c>
      <c r="L3976" t="s">
        <v>6403</v>
      </c>
      <c r="M3976">
        <v>2018</v>
      </c>
      <c r="N3976" t="s">
        <v>1463</v>
      </c>
      <c r="O3976">
        <v>3</v>
      </c>
      <c r="P3976">
        <v>1</v>
      </c>
      <c r="Q3976" t="s">
        <v>15830</v>
      </c>
      <c r="R3976" t="s">
        <v>7734</v>
      </c>
      <c r="S3976" t="s">
        <v>7734</v>
      </c>
      <c r="T3976" t="s">
        <v>23302</v>
      </c>
      <c r="U3976">
        <f t="shared" si="62"/>
        <v>6928</v>
      </c>
    </row>
    <row r="3977" spans="1:21" x14ac:dyDescent="0.2">
      <c r="A3977" t="s">
        <v>18257</v>
      </c>
      <c r="B3977" t="s">
        <v>13824</v>
      </c>
      <c r="C3977">
        <v>3548055</v>
      </c>
      <c r="D3977" t="s">
        <v>6467</v>
      </c>
      <c r="E3977" t="s">
        <v>7345</v>
      </c>
      <c r="F3977" t="s">
        <v>6402</v>
      </c>
      <c r="G3977">
        <v>411</v>
      </c>
      <c r="H3977">
        <v>1071</v>
      </c>
      <c r="I3977">
        <v>0</v>
      </c>
      <c r="J3977">
        <v>0</v>
      </c>
      <c r="K3977">
        <v>0</v>
      </c>
      <c r="L3977" t="s">
        <v>6403</v>
      </c>
      <c r="M3977">
        <v>2018</v>
      </c>
      <c r="N3977" t="s">
        <v>1463</v>
      </c>
      <c r="O3977">
        <v>3</v>
      </c>
      <c r="P3977">
        <v>1</v>
      </c>
      <c r="Q3977" t="s">
        <v>15830</v>
      </c>
      <c r="R3977" t="s">
        <v>7734</v>
      </c>
      <c r="S3977" t="s">
        <v>7734</v>
      </c>
      <c r="T3977" t="s">
        <v>23303</v>
      </c>
      <c r="U3977">
        <f t="shared" si="62"/>
        <v>6928</v>
      </c>
    </row>
    <row r="3978" spans="1:21" x14ac:dyDescent="0.2">
      <c r="A3978" t="s">
        <v>18257</v>
      </c>
      <c r="B3978" t="s">
        <v>13824</v>
      </c>
      <c r="C3978">
        <v>3548055</v>
      </c>
      <c r="D3978" t="s">
        <v>6575</v>
      </c>
      <c r="E3978" t="s">
        <v>10409</v>
      </c>
      <c r="F3978" t="s">
        <v>6402</v>
      </c>
      <c r="G3978">
        <v>198</v>
      </c>
      <c r="H3978">
        <v>1071</v>
      </c>
      <c r="I3978">
        <v>0</v>
      </c>
      <c r="J3978">
        <v>0</v>
      </c>
      <c r="K3978">
        <v>0</v>
      </c>
      <c r="L3978" t="s">
        <v>6403</v>
      </c>
      <c r="M3978">
        <v>2018</v>
      </c>
      <c r="N3978" t="s">
        <v>1463</v>
      </c>
      <c r="O3978">
        <v>3</v>
      </c>
      <c r="P3978">
        <v>1</v>
      </c>
      <c r="Q3978" t="s">
        <v>15830</v>
      </c>
      <c r="R3978" t="s">
        <v>7734</v>
      </c>
      <c r="S3978" t="s">
        <v>7734</v>
      </c>
      <c r="T3978" t="s">
        <v>23304</v>
      </c>
      <c r="U3978">
        <f t="shared" si="62"/>
        <v>6928</v>
      </c>
    </row>
    <row r="3979" spans="1:21" x14ac:dyDescent="0.2">
      <c r="A3979" t="s">
        <v>18258</v>
      </c>
      <c r="B3979" t="s">
        <v>13824</v>
      </c>
      <c r="C3979">
        <v>3548055</v>
      </c>
      <c r="D3979" t="s">
        <v>6820</v>
      </c>
      <c r="E3979" t="s">
        <v>13837</v>
      </c>
      <c r="F3979" t="s">
        <v>6402</v>
      </c>
      <c r="G3979">
        <v>447</v>
      </c>
      <c r="H3979">
        <v>1148</v>
      </c>
      <c r="I3979">
        <v>1</v>
      </c>
      <c r="J3979">
        <v>0</v>
      </c>
      <c r="K3979">
        <v>0</v>
      </c>
      <c r="L3979" t="s">
        <v>6403</v>
      </c>
      <c r="M3979">
        <v>2018</v>
      </c>
      <c r="N3979" t="s">
        <v>1463</v>
      </c>
      <c r="O3979">
        <v>4</v>
      </c>
      <c r="P3979">
        <v>1</v>
      </c>
      <c r="Q3979" t="s">
        <v>15830</v>
      </c>
      <c r="R3979" t="s">
        <v>7734</v>
      </c>
      <c r="S3979" t="s">
        <v>7734</v>
      </c>
      <c r="T3979" t="s">
        <v>6181</v>
      </c>
      <c r="U3979">
        <f t="shared" si="62"/>
        <v>6928</v>
      </c>
    </row>
    <row r="3980" spans="1:21" x14ac:dyDescent="0.2">
      <c r="A3980" t="s">
        <v>18258</v>
      </c>
      <c r="B3980" t="s">
        <v>13824</v>
      </c>
      <c r="C3980">
        <v>3548055</v>
      </c>
      <c r="D3980" t="s">
        <v>6838</v>
      </c>
      <c r="E3980" t="s">
        <v>13827</v>
      </c>
      <c r="F3980" t="s">
        <v>6402</v>
      </c>
      <c r="G3980">
        <v>701</v>
      </c>
      <c r="H3980">
        <v>1148</v>
      </c>
      <c r="I3980">
        <v>0</v>
      </c>
      <c r="J3980">
        <v>1</v>
      </c>
      <c r="K3980">
        <v>0</v>
      </c>
      <c r="L3980" t="s">
        <v>6403</v>
      </c>
      <c r="M3980">
        <v>2018</v>
      </c>
      <c r="N3980" t="s">
        <v>1463</v>
      </c>
      <c r="O3980">
        <v>4</v>
      </c>
      <c r="P3980">
        <v>1</v>
      </c>
      <c r="Q3980" t="s">
        <v>15830</v>
      </c>
      <c r="R3980" t="s">
        <v>7734</v>
      </c>
      <c r="S3980" t="s">
        <v>7734</v>
      </c>
      <c r="T3980" t="s">
        <v>1395</v>
      </c>
      <c r="U3980">
        <f t="shared" si="62"/>
        <v>6928</v>
      </c>
    </row>
    <row r="3981" spans="1:21" x14ac:dyDescent="0.2">
      <c r="A3981" t="s">
        <v>18259</v>
      </c>
      <c r="B3981" t="s">
        <v>13824</v>
      </c>
      <c r="C3981">
        <v>3548055</v>
      </c>
      <c r="D3981" t="s">
        <v>7569</v>
      </c>
      <c r="E3981" t="s">
        <v>8799</v>
      </c>
      <c r="F3981" t="s">
        <v>6402</v>
      </c>
      <c r="G3981">
        <v>241</v>
      </c>
      <c r="H3981">
        <v>538</v>
      </c>
      <c r="I3981">
        <v>0</v>
      </c>
      <c r="J3981">
        <v>0</v>
      </c>
      <c r="K3981">
        <v>0</v>
      </c>
      <c r="L3981" t="s">
        <v>6403</v>
      </c>
      <c r="M3981">
        <v>2018</v>
      </c>
      <c r="N3981" t="s">
        <v>1463</v>
      </c>
      <c r="O3981">
        <v>5</v>
      </c>
      <c r="P3981">
        <v>1</v>
      </c>
      <c r="Q3981" t="s">
        <v>15830</v>
      </c>
      <c r="R3981" t="s">
        <v>7734</v>
      </c>
      <c r="S3981" t="s">
        <v>7734</v>
      </c>
      <c r="T3981" t="s">
        <v>23305</v>
      </c>
      <c r="U3981">
        <f t="shared" si="62"/>
        <v>6928</v>
      </c>
    </row>
    <row r="3982" spans="1:21" x14ac:dyDescent="0.2">
      <c r="A3982" t="s">
        <v>18259</v>
      </c>
      <c r="B3982" t="s">
        <v>13824</v>
      </c>
      <c r="C3982">
        <v>3548055</v>
      </c>
      <c r="D3982" t="s">
        <v>18260</v>
      </c>
      <c r="E3982" t="s">
        <v>8456</v>
      </c>
      <c r="F3982" t="s">
        <v>6402</v>
      </c>
      <c r="G3982">
        <v>297</v>
      </c>
      <c r="H3982">
        <v>538</v>
      </c>
      <c r="I3982">
        <v>0</v>
      </c>
      <c r="J3982">
        <v>1</v>
      </c>
      <c r="K3982">
        <v>0</v>
      </c>
      <c r="L3982" t="s">
        <v>6403</v>
      </c>
      <c r="M3982">
        <v>2018</v>
      </c>
      <c r="N3982" t="s">
        <v>1463</v>
      </c>
      <c r="O3982">
        <v>5</v>
      </c>
      <c r="P3982">
        <v>1</v>
      </c>
      <c r="Q3982" t="s">
        <v>15830</v>
      </c>
      <c r="R3982" t="s">
        <v>7734</v>
      </c>
      <c r="S3982" t="s">
        <v>7734</v>
      </c>
      <c r="T3982" t="s">
        <v>23306</v>
      </c>
      <c r="U3982">
        <f t="shared" si="62"/>
        <v>6928</v>
      </c>
    </row>
    <row r="3983" spans="1:21" x14ac:dyDescent="0.2">
      <c r="A3983" t="s">
        <v>18261</v>
      </c>
      <c r="B3983" t="s">
        <v>13824</v>
      </c>
      <c r="C3983">
        <v>3548055</v>
      </c>
      <c r="D3983" t="s">
        <v>6530</v>
      </c>
      <c r="E3983" t="s">
        <v>6669</v>
      </c>
      <c r="F3983" t="s">
        <v>6402</v>
      </c>
      <c r="G3983">
        <v>120</v>
      </c>
      <c r="H3983">
        <v>722</v>
      </c>
      <c r="I3983">
        <v>0</v>
      </c>
      <c r="J3983">
        <v>0</v>
      </c>
      <c r="K3983">
        <v>0</v>
      </c>
      <c r="L3983" t="s">
        <v>6403</v>
      </c>
      <c r="M3983">
        <v>2018</v>
      </c>
      <c r="N3983" t="s">
        <v>1463</v>
      </c>
      <c r="O3983">
        <v>6</v>
      </c>
      <c r="P3983">
        <v>1</v>
      </c>
      <c r="Q3983" t="s">
        <v>15830</v>
      </c>
      <c r="R3983" t="s">
        <v>7734</v>
      </c>
      <c r="S3983" t="s">
        <v>7734</v>
      </c>
      <c r="T3983" t="s">
        <v>23307</v>
      </c>
      <c r="U3983">
        <f t="shared" si="62"/>
        <v>6928</v>
      </c>
    </row>
    <row r="3984" spans="1:21" x14ac:dyDescent="0.2">
      <c r="A3984" t="s">
        <v>18261</v>
      </c>
      <c r="B3984" t="s">
        <v>13824</v>
      </c>
      <c r="C3984">
        <v>3548055</v>
      </c>
      <c r="D3984" t="s">
        <v>6440</v>
      </c>
      <c r="E3984" t="s">
        <v>18262</v>
      </c>
      <c r="F3984" t="s">
        <v>6402</v>
      </c>
      <c r="G3984">
        <v>253</v>
      </c>
      <c r="H3984">
        <v>722</v>
      </c>
      <c r="I3984">
        <v>0</v>
      </c>
      <c r="J3984">
        <v>0</v>
      </c>
      <c r="K3984">
        <v>0</v>
      </c>
      <c r="L3984" t="s">
        <v>6403</v>
      </c>
      <c r="M3984">
        <v>2018</v>
      </c>
      <c r="N3984" t="s">
        <v>1463</v>
      </c>
      <c r="O3984">
        <v>6</v>
      </c>
      <c r="P3984">
        <v>1</v>
      </c>
      <c r="Q3984" t="s">
        <v>15830</v>
      </c>
      <c r="R3984" t="s">
        <v>7734</v>
      </c>
      <c r="S3984" t="s">
        <v>7734</v>
      </c>
      <c r="T3984" t="s">
        <v>23308</v>
      </c>
      <c r="U3984">
        <f t="shared" si="62"/>
        <v>6928</v>
      </c>
    </row>
    <row r="3985" spans="1:21" x14ac:dyDescent="0.2">
      <c r="A3985" t="s">
        <v>18261</v>
      </c>
      <c r="B3985" t="s">
        <v>13824</v>
      </c>
      <c r="C3985">
        <v>3548055</v>
      </c>
      <c r="D3985" t="s">
        <v>6561</v>
      </c>
      <c r="E3985" t="s">
        <v>13842</v>
      </c>
      <c r="F3985" t="s">
        <v>6402</v>
      </c>
      <c r="G3985">
        <v>349</v>
      </c>
      <c r="H3985">
        <v>722</v>
      </c>
      <c r="I3985">
        <v>1</v>
      </c>
      <c r="J3985">
        <v>1</v>
      </c>
      <c r="K3985">
        <v>0</v>
      </c>
      <c r="L3985" t="s">
        <v>6403</v>
      </c>
      <c r="M3985">
        <v>2018</v>
      </c>
      <c r="N3985" t="s">
        <v>1463</v>
      </c>
      <c r="O3985">
        <v>6</v>
      </c>
      <c r="P3985">
        <v>1</v>
      </c>
      <c r="Q3985" t="s">
        <v>15830</v>
      </c>
      <c r="R3985" t="s">
        <v>7734</v>
      </c>
      <c r="S3985" t="s">
        <v>7734</v>
      </c>
      <c r="T3985" t="s">
        <v>6190</v>
      </c>
      <c r="U3985">
        <f t="shared" si="62"/>
        <v>6928</v>
      </c>
    </row>
    <row r="3986" spans="1:21" x14ac:dyDescent="0.2">
      <c r="A3986" t="s">
        <v>18263</v>
      </c>
      <c r="B3986" t="s">
        <v>13824</v>
      </c>
      <c r="C3986">
        <v>3548055</v>
      </c>
      <c r="D3986" t="s">
        <v>7593</v>
      </c>
      <c r="E3986" t="s">
        <v>6969</v>
      </c>
      <c r="F3986" t="s">
        <v>6402</v>
      </c>
      <c r="G3986">
        <v>227</v>
      </c>
      <c r="H3986">
        <v>602</v>
      </c>
      <c r="I3986">
        <v>1</v>
      </c>
      <c r="J3986">
        <v>0</v>
      </c>
      <c r="K3986">
        <v>0</v>
      </c>
      <c r="L3986" t="s">
        <v>6403</v>
      </c>
      <c r="M3986">
        <v>2018</v>
      </c>
      <c r="N3986" t="s">
        <v>1463</v>
      </c>
      <c r="O3986">
        <v>7</v>
      </c>
      <c r="P3986">
        <v>1</v>
      </c>
      <c r="Q3986" t="s">
        <v>15830</v>
      </c>
      <c r="R3986" t="s">
        <v>7734</v>
      </c>
      <c r="S3986" t="s">
        <v>7734</v>
      </c>
      <c r="T3986" t="s">
        <v>6191</v>
      </c>
      <c r="U3986">
        <f t="shared" si="62"/>
        <v>6928</v>
      </c>
    </row>
    <row r="3987" spans="1:21" x14ac:dyDescent="0.2">
      <c r="A3987" t="s">
        <v>18263</v>
      </c>
      <c r="B3987" t="s">
        <v>13824</v>
      </c>
      <c r="C3987">
        <v>3548055</v>
      </c>
      <c r="D3987" t="s">
        <v>6573</v>
      </c>
      <c r="E3987" t="s">
        <v>9730</v>
      </c>
      <c r="F3987" t="s">
        <v>6402</v>
      </c>
      <c r="G3987">
        <v>375</v>
      </c>
      <c r="H3987">
        <v>602</v>
      </c>
      <c r="I3987">
        <v>0</v>
      </c>
      <c r="J3987">
        <v>1</v>
      </c>
      <c r="K3987">
        <v>0</v>
      </c>
      <c r="L3987" t="s">
        <v>6403</v>
      </c>
      <c r="M3987">
        <v>2018</v>
      </c>
      <c r="N3987" t="s">
        <v>1463</v>
      </c>
      <c r="O3987">
        <v>7</v>
      </c>
      <c r="P3987">
        <v>1</v>
      </c>
      <c r="Q3987" t="s">
        <v>15830</v>
      </c>
      <c r="R3987" t="s">
        <v>7734</v>
      </c>
      <c r="S3987" t="s">
        <v>7734</v>
      </c>
      <c r="T3987" t="s">
        <v>23309</v>
      </c>
      <c r="U3987">
        <f t="shared" si="62"/>
        <v>6928</v>
      </c>
    </row>
    <row r="3988" spans="1:21" x14ac:dyDescent="0.2">
      <c r="A3988" t="s">
        <v>18264</v>
      </c>
      <c r="B3988" t="s">
        <v>13824</v>
      </c>
      <c r="C3988">
        <v>3548055</v>
      </c>
      <c r="D3988" t="s">
        <v>15194</v>
      </c>
      <c r="E3988" t="s">
        <v>9281</v>
      </c>
      <c r="F3988" t="s">
        <v>6402</v>
      </c>
      <c r="G3988">
        <v>113</v>
      </c>
      <c r="H3988">
        <v>549</v>
      </c>
      <c r="I3988">
        <v>0</v>
      </c>
      <c r="J3988">
        <v>0</v>
      </c>
      <c r="K3988">
        <v>0</v>
      </c>
      <c r="L3988" t="s">
        <v>6409</v>
      </c>
      <c r="M3988">
        <v>2018</v>
      </c>
      <c r="N3988" t="s">
        <v>1463</v>
      </c>
      <c r="O3988">
        <v>8</v>
      </c>
      <c r="P3988">
        <v>1</v>
      </c>
      <c r="Q3988" t="s">
        <v>15830</v>
      </c>
      <c r="R3988" t="s">
        <v>7734</v>
      </c>
      <c r="S3988" t="s">
        <v>7734</v>
      </c>
      <c r="T3988" t="s">
        <v>23310</v>
      </c>
      <c r="U3988">
        <f t="shared" si="62"/>
        <v>6928</v>
      </c>
    </row>
    <row r="3989" spans="1:21" x14ac:dyDescent="0.2">
      <c r="A3989" t="s">
        <v>18264</v>
      </c>
      <c r="B3989" t="s">
        <v>13824</v>
      </c>
      <c r="C3989">
        <v>3548055</v>
      </c>
      <c r="D3989" t="s">
        <v>6781</v>
      </c>
      <c r="E3989" t="s">
        <v>9204</v>
      </c>
      <c r="F3989" t="s">
        <v>6402</v>
      </c>
      <c r="G3989">
        <v>172</v>
      </c>
      <c r="H3989">
        <v>549</v>
      </c>
      <c r="I3989">
        <v>1</v>
      </c>
      <c r="J3989">
        <v>0</v>
      </c>
      <c r="K3989">
        <v>0</v>
      </c>
      <c r="L3989" t="s">
        <v>6403</v>
      </c>
      <c r="M3989">
        <v>2018</v>
      </c>
      <c r="N3989" t="s">
        <v>1463</v>
      </c>
      <c r="O3989">
        <v>8</v>
      </c>
      <c r="P3989">
        <v>1</v>
      </c>
      <c r="Q3989" t="s">
        <v>15830</v>
      </c>
      <c r="R3989" t="s">
        <v>7734</v>
      </c>
      <c r="S3989" t="s">
        <v>7734</v>
      </c>
      <c r="T3989" t="s">
        <v>23311</v>
      </c>
      <c r="U3989">
        <f t="shared" si="62"/>
        <v>6928</v>
      </c>
    </row>
    <row r="3990" spans="1:21" x14ac:dyDescent="0.2">
      <c r="A3990" t="s">
        <v>18264</v>
      </c>
      <c r="B3990" t="s">
        <v>13824</v>
      </c>
      <c r="C3990">
        <v>3548055</v>
      </c>
      <c r="D3990" t="s">
        <v>7569</v>
      </c>
      <c r="E3990" t="s">
        <v>11312</v>
      </c>
      <c r="F3990" t="s">
        <v>6402</v>
      </c>
      <c r="G3990">
        <v>264</v>
      </c>
      <c r="H3990">
        <v>549</v>
      </c>
      <c r="I3990">
        <v>0</v>
      </c>
      <c r="J3990">
        <v>1</v>
      </c>
      <c r="K3990">
        <v>0</v>
      </c>
      <c r="L3990" t="s">
        <v>6403</v>
      </c>
      <c r="M3990">
        <v>2018</v>
      </c>
      <c r="N3990" t="s">
        <v>1463</v>
      </c>
      <c r="O3990">
        <v>8</v>
      </c>
      <c r="P3990">
        <v>1</v>
      </c>
      <c r="Q3990" t="s">
        <v>15830</v>
      </c>
      <c r="R3990" t="s">
        <v>7734</v>
      </c>
      <c r="S3990" t="s">
        <v>7734</v>
      </c>
      <c r="T3990" t="s">
        <v>23312</v>
      </c>
      <c r="U3990">
        <f t="shared" si="62"/>
        <v>6928</v>
      </c>
    </row>
    <row r="3991" spans="1:21" x14ac:dyDescent="0.2">
      <c r="A3991" t="s">
        <v>18265</v>
      </c>
      <c r="B3991" t="s">
        <v>13824</v>
      </c>
      <c r="C3991">
        <v>3548055</v>
      </c>
      <c r="D3991" t="s">
        <v>7691</v>
      </c>
      <c r="E3991" t="s">
        <v>7564</v>
      </c>
      <c r="F3991" t="s">
        <v>6402</v>
      </c>
      <c r="G3991">
        <v>2771</v>
      </c>
      <c r="H3991">
        <v>6928</v>
      </c>
      <c r="I3991">
        <v>1</v>
      </c>
      <c r="J3991">
        <v>1</v>
      </c>
      <c r="K3991">
        <v>0</v>
      </c>
      <c r="L3991" t="s">
        <v>6409</v>
      </c>
      <c r="M3991">
        <v>2018</v>
      </c>
      <c r="N3991" t="s">
        <v>6404</v>
      </c>
      <c r="O3991">
        <v>99</v>
      </c>
      <c r="P3991">
        <v>1</v>
      </c>
      <c r="Q3991" t="s">
        <v>15830</v>
      </c>
      <c r="R3991" t="s">
        <v>7734</v>
      </c>
      <c r="S3991" t="s">
        <v>7734</v>
      </c>
      <c r="T3991" t="s">
        <v>23313</v>
      </c>
      <c r="U3991">
        <f t="shared" si="62"/>
        <v>6928</v>
      </c>
    </row>
    <row r="3992" spans="1:21" x14ac:dyDescent="0.2">
      <c r="A3992" t="s">
        <v>18265</v>
      </c>
      <c r="B3992" t="s">
        <v>13824</v>
      </c>
      <c r="C3992">
        <v>3548055</v>
      </c>
      <c r="D3992" t="s">
        <v>7465</v>
      </c>
      <c r="E3992" t="s">
        <v>15169</v>
      </c>
      <c r="F3992" t="s">
        <v>6402</v>
      </c>
      <c r="G3992">
        <v>2212</v>
      </c>
      <c r="H3992">
        <v>6928</v>
      </c>
      <c r="I3992">
        <v>0</v>
      </c>
      <c r="J3992">
        <v>0</v>
      </c>
      <c r="K3992">
        <v>0</v>
      </c>
      <c r="L3992" t="s">
        <v>6403</v>
      </c>
      <c r="M3992">
        <v>2018</v>
      </c>
      <c r="N3992" t="s">
        <v>6404</v>
      </c>
      <c r="O3992">
        <v>99</v>
      </c>
      <c r="P3992">
        <v>1</v>
      </c>
      <c r="Q3992" t="s">
        <v>15830</v>
      </c>
      <c r="R3992" t="s">
        <v>7734</v>
      </c>
      <c r="S3992" t="s">
        <v>7734</v>
      </c>
      <c r="T3992" t="s">
        <v>23314</v>
      </c>
      <c r="U3992">
        <f t="shared" si="62"/>
        <v>6928</v>
      </c>
    </row>
    <row r="3993" spans="1:21" x14ac:dyDescent="0.2">
      <c r="A3993" t="s">
        <v>18265</v>
      </c>
      <c r="B3993" t="s">
        <v>13824</v>
      </c>
      <c r="C3993">
        <v>3548055</v>
      </c>
      <c r="D3993" t="s">
        <v>7145</v>
      </c>
      <c r="E3993" t="s">
        <v>15802</v>
      </c>
      <c r="F3993" t="s">
        <v>6402</v>
      </c>
      <c r="G3993">
        <v>344</v>
      </c>
      <c r="H3993">
        <v>6928</v>
      </c>
      <c r="I3993">
        <v>0</v>
      </c>
      <c r="J3993">
        <v>0</v>
      </c>
      <c r="K3993">
        <v>0</v>
      </c>
      <c r="L3993" t="s">
        <v>6403</v>
      </c>
      <c r="M3993">
        <v>2018</v>
      </c>
      <c r="N3993" t="s">
        <v>6404</v>
      </c>
      <c r="O3993">
        <v>99</v>
      </c>
      <c r="P3993">
        <v>1</v>
      </c>
      <c r="Q3993" t="s">
        <v>15830</v>
      </c>
      <c r="R3993" t="s">
        <v>7734</v>
      </c>
      <c r="S3993" t="s">
        <v>7734</v>
      </c>
      <c r="T3993" t="s">
        <v>23315</v>
      </c>
      <c r="U3993">
        <f t="shared" si="62"/>
        <v>6928</v>
      </c>
    </row>
    <row r="3994" spans="1:21" x14ac:dyDescent="0.2">
      <c r="A3994" t="s">
        <v>18265</v>
      </c>
      <c r="B3994" t="s">
        <v>13824</v>
      </c>
      <c r="C3994">
        <v>3548055</v>
      </c>
      <c r="D3994" t="s">
        <v>7609</v>
      </c>
      <c r="E3994" t="s">
        <v>8771</v>
      </c>
      <c r="F3994" t="s">
        <v>6402</v>
      </c>
      <c r="G3994">
        <v>1601</v>
      </c>
      <c r="H3994">
        <v>6928</v>
      </c>
      <c r="I3994">
        <v>0</v>
      </c>
      <c r="J3994">
        <v>0</v>
      </c>
      <c r="K3994">
        <v>0</v>
      </c>
      <c r="L3994" t="s">
        <v>6403</v>
      </c>
      <c r="M3994">
        <v>2018</v>
      </c>
      <c r="N3994" t="s">
        <v>6404</v>
      </c>
      <c r="O3994">
        <v>99</v>
      </c>
      <c r="P3994">
        <v>1</v>
      </c>
      <c r="Q3994" t="s">
        <v>15830</v>
      </c>
      <c r="R3994" t="s">
        <v>7734</v>
      </c>
      <c r="S3994" t="s">
        <v>7734</v>
      </c>
      <c r="T3994" t="s">
        <v>23316</v>
      </c>
      <c r="U3994">
        <f t="shared" si="62"/>
        <v>6928</v>
      </c>
    </row>
    <row r="3995" spans="1:21" x14ac:dyDescent="0.2">
      <c r="A3995" t="s">
        <v>18266</v>
      </c>
      <c r="B3995" t="s">
        <v>13172</v>
      </c>
      <c r="C3995">
        <v>3518009</v>
      </c>
      <c r="D3995" t="s">
        <v>6874</v>
      </c>
      <c r="E3995" t="s">
        <v>13180</v>
      </c>
      <c r="F3995" t="s">
        <v>6402</v>
      </c>
      <c r="G3995">
        <v>8545</v>
      </c>
      <c r="H3995">
        <v>74551</v>
      </c>
      <c r="I3995">
        <v>0</v>
      </c>
      <c r="J3995">
        <v>1</v>
      </c>
      <c r="K3995">
        <v>0</v>
      </c>
      <c r="L3995" t="s">
        <v>6409</v>
      </c>
      <c r="M3995">
        <v>2018</v>
      </c>
      <c r="N3995" t="s">
        <v>17599</v>
      </c>
      <c r="O3995">
        <v>99</v>
      </c>
      <c r="P3995">
        <v>4</v>
      </c>
      <c r="Q3995" t="s">
        <v>15830</v>
      </c>
      <c r="R3995" t="s">
        <v>7734</v>
      </c>
      <c r="S3995" t="s">
        <v>7734</v>
      </c>
      <c r="T3995" t="s">
        <v>6226</v>
      </c>
      <c r="U3995">
        <f t="shared" si="62"/>
        <v>74551</v>
      </c>
    </row>
    <row r="3996" spans="1:21" x14ac:dyDescent="0.2">
      <c r="A3996" t="s">
        <v>18266</v>
      </c>
      <c r="B3996" t="s">
        <v>13172</v>
      </c>
      <c r="C3996">
        <v>3518009</v>
      </c>
      <c r="D3996" t="s">
        <v>6640</v>
      </c>
      <c r="E3996" t="s">
        <v>7517</v>
      </c>
      <c r="F3996" t="s">
        <v>6402</v>
      </c>
      <c r="G3996">
        <v>12257</v>
      </c>
      <c r="H3996">
        <v>74551</v>
      </c>
      <c r="I3996">
        <v>1</v>
      </c>
      <c r="J3996">
        <v>1</v>
      </c>
      <c r="K3996">
        <v>0</v>
      </c>
      <c r="L3996" t="s">
        <v>6409</v>
      </c>
      <c r="M3996">
        <v>2018</v>
      </c>
      <c r="N3996" t="s">
        <v>17599</v>
      </c>
      <c r="O3996">
        <v>99</v>
      </c>
      <c r="P3996">
        <v>4</v>
      </c>
      <c r="Q3996" t="s">
        <v>15830</v>
      </c>
      <c r="R3996" t="s">
        <v>7734</v>
      </c>
      <c r="S3996" t="s">
        <v>7734</v>
      </c>
      <c r="T3996" t="s">
        <v>1400</v>
      </c>
      <c r="U3996">
        <f t="shared" si="62"/>
        <v>74551</v>
      </c>
    </row>
    <row r="3997" spans="1:21" x14ac:dyDescent="0.2">
      <c r="A3997" t="s">
        <v>18266</v>
      </c>
      <c r="B3997" t="s">
        <v>13172</v>
      </c>
      <c r="C3997">
        <v>3518009</v>
      </c>
      <c r="D3997" t="s">
        <v>6562</v>
      </c>
      <c r="E3997" t="s">
        <v>14163</v>
      </c>
      <c r="F3997" t="s">
        <v>6402</v>
      </c>
      <c r="G3997">
        <v>6852</v>
      </c>
      <c r="H3997">
        <v>74551</v>
      </c>
      <c r="I3997">
        <v>0</v>
      </c>
      <c r="J3997">
        <v>0</v>
      </c>
      <c r="K3997">
        <v>0</v>
      </c>
      <c r="L3997" t="s">
        <v>6409</v>
      </c>
      <c r="M3997">
        <v>2018</v>
      </c>
      <c r="N3997" t="s">
        <v>17599</v>
      </c>
      <c r="O3997">
        <v>99</v>
      </c>
      <c r="P3997">
        <v>4</v>
      </c>
      <c r="Q3997" t="s">
        <v>15830</v>
      </c>
      <c r="R3997" t="s">
        <v>7734</v>
      </c>
      <c r="S3997" t="s">
        <v>7734</v>
      </c>
      <c r="T3997" t="s">
        <v>23317</v>
      </c>
      <c r="U3997">
        <f t="shared" si="62"/>
        <v>74551</v>
      </c>
    </row>
    <row r="3998" spans="1:21" x14ac:dyDescent="0.2">
      <c r="A3998" t="s">
        <v>18266</v>
      </c>
      <c r="B3998" t="s">
        <v>13172</v>
      </c>
      <c r="C3998">
        <v>3518009</v>
      </c>
      <c r="D3998" t="s">
        <v>18267</v>
      </c>
      <c r="E3998" t="s">
        <v>18268</v>
      </c>
      <c r="F3998" t="s">
        <v>6402</v>
      </c>
      <c r="G3998">
        <v>2051</v>
      </c>
      <c r="H3998">
        <v>74551</v>
      </c>
      <c r="I3998">
        <v>0</v>
      </c>
      <c r="J3998">
        <v>0</v>
      </c>
      <c r="K3998">
        <v>0</v>
      </c>
      <c r="L3998" t="s">
        <v>6403</v>
      </c>
      <c r="M3998">
        <v>2018</v>
      </c>
      <c r="N3998" t="s">
        <v>17599</v>
      </c>
      <c r="O3998">
        <v>99</v>
      </c>
      <c r="P3998">
        <v>4</v>
      </c>
      <c r="Q3998" t="s">
        <v>15830</v>
      </c>
      <c r="R3998" t="s">
        <v>7734</v>
      </c>
      <c r="S3998" t="s">
        <v>7734</v>
      </c>
      <c r="T3998" t="s">
        <v>23318</v>
      </c>
      <c r="U3998">
        <f t="shared" si="62"/>
        <v>74551</v>
      </c>
    </row>
    <row r="3999" spans="1:21" x14ac:dyDescent="0.2">
      <c r="A3999" t="s">
        <v>18266</v>
      </c>
      <c r="B3999" t="s">
        <v>13172</v>
      </c>
      <c r="C3999">
        <v>3518009</v>
      </c>
      <c r="D3999" t="s">
        <v>6434</v>
      </c>
      <c r="E3999" t="s">
        <v>18269</v>
      </c>
      <c r="F3999" t="s">
        <v>6402</v>
      </c>
      <c r="G3999">
        <v>5786</v>
      </c>
      <c r="H3999">
        <v>74551</v>
      </c>
      <c r="I3999">
        <v>0</v>
      </c>
      <c r="J3999">
        <v>0</v>
      </c>
      <c r="K3999">
        <v>0</v>
      </c>
      <c r="L3999" t="s">
        <v>6403</v>
      </c>
      <c r="M3999">
        <v>2018</v>
      </c>
      <c r="N3999" t="s">
        <v>17599</v>
      </c>
      <c r="O3999">
        <v>99</v>
      </c>
      <c r="P3999">
        <v>4</v>
      </c>
      <c r="Q3999" t="s">
        <v>15830</v>
      </c>
      <c r="R3999" t="s">
        <v>7734</v>
      </c>
      <c r="S3999" t="s">
        <v>7734</v>
      </c>
      <c r="T3999" t="s">
        <v>23319</v>
      </c>
      <c r="U3999">
        <f t="shared" si="62"/>
        <v>74551</v>
      </c>
    </row>
    <row r="4000" spans="1:21" x14ac:dyDescent="0.2">
      <c r="A4000" t="s">
        <v>18266</v>
      </c>
      <c r="B4000" t="s">
        <v>13172</v>
      </c>
      <c r="C4000">
        <v>3518009</v>
      </c>
      <c r="D4000" t="s">
        <v>7660</v>
      </c>
      <c r="E4000" t="s">
        <v>18270</v>
      </c>
      <c r="F4000" t="s">
        <v>6402</v>
      </c>
      <c r="G4000">
        <v>7259</v>
      </c>
      <c r="H4000">
        <v>74551</v>
      </c>
      <c r="I4000">
        <v>1</v>
      </c>
      <c r="J4000">
        <v>0</v>
      </c>
      <c r="K4000">
        <v>0</v>
      </c>
      <c r="L4000" t="s">
        <v>6403</v>
      </c>
      <c r="M4000">
        <v>2018</v>
      </c>
      <c r="N4000" t="s">
        <v>17599</v>
      </c>
      <c r="O4000">
        <v>99</v>
      </c>
      <c r="P4000">
        <v>4</v>
      </c>
      <c r="Q4000" t="s">
        <v>15830</v>
      </c>
      <c r="R4000" t="s">
        <v>7734</v>
      </c>
      <c r="S4000" t="s">
        <v>7734</v>
      </c>
      <c r="T4000" t="s">
        <v>23320</v>
      </c>
      <c r="U4000">
        <f t="shared" si="62"/>
        <v>74551</v>
      </c>
    </row>
    <row r="4001" spans="1:21" x14ac:dyDescent="0.2">
      <c r="A4001" t="s">
        <v>18266</v>
      </c>
      <c r="B4001" t="s">
        <v>13172</v>
      </c>
      <c r="C4001">
        <v>3518009</v>
      </c>
      <c r="D4001" t="s">
        <v>6858</v>
      </c>
      <c r="E4001" t="s">
        <v>6506</v>
      </c>
      <c r="F4001" t="s">
        <v>6402</v>
      </c>
      <c r="G4001">
        <v>8055</v>
      </c>
      <c r="H4001">
        <v>74551</v>
      </c>
      <c r="I4001">
        <v>0</v>
      </c>
      <c r="J4001">
        <v>0</v>
      </c>
      <c r="K4001">
        <v>0</v>
      </c>
      <c r="L4001" t="s">
        <v>6403</v>
      </c>
      <c r="M4001">
        <v>2018</v>
      </c>
      <c r="N4001" t="s">
        <v>17599</v>
      </c>
      <c r="O4001">
        <v>99</v>
      </c>
      <c r="P4001">
        <v>4</v>
      </c>
      <c r="Q4001" t="s">
        <v>15830</v>
      </c>
      <c r="R4001" t="s">
        <v>7734</v>
      </c>
      <c r="S4001" t="s">
        <v>7734</v>
      </c>
      <c r="T4001" t="s">
        <v>23321</v>
      </c>
      <c r="U4001">
        <f t="shared" si="62"/>
        <v>74551</v>
      </c>
    </row>
    <row r="4002" spans="1:21" x14ac:dyDescent="0.2">
      <c r="A4002" t="s">
        <v>18266</v>
      </c>
      <c r="B4002" t="s">
        <v>13172</v>
      </c>
      <c r="C4002">
        <v>3518009</v>
      </c>
      <c r="D4002" t="s">
        <v>6548</v>
      </c>
      <c r="E4002" t="s">
        <v>13177</v>
      </c>
      <c r="F4002" t="s">
        <v>6402</v>
      </c>
      <c r="G4002">
        <v>11210</v>
      </c>
      <c r="H4002">
        <v>74551</v>
      </c>
      <c r="I4002">
        <v>0</v>
      </c>
      <c r="J4002">
        <v>1</v>
      </c>
      <c r="K4002">
        <v>0</v>
      </c>
      <c r="L4002" t="s">
        <v>6403</v>
      </c>
      <c r="M4002">
        <v>2018</v>
      </c>
      <c r="N4002" t="s">
        <v>17599</v>
      </c>
      <c r="O4002">
        <v>99</v>
      </c>
      <c r="P4002">
        <v>4</v>
      </c>
      <c r="Q4002" t="s">
        <v>15830</v>
      </c>
      <c r="R4002" t="s">
        <v>7734</v>
      </c>
      <c r="S4002" t="s">
        <v>7734</v>
      </c>
      <c r="T4002" t="s">
        <v>6227</v>
      </c>
      <c r="U4002">
        <f t="shared" si="62"/>
        <v>74551</v>
      </c>
    </row>
    <row r="4003" spans="1:21" x14ac:dyDescent="0.2">
      <c r="A4003" t="s">
        <v>18266</v>
      </c>
      <c r="B4003" t="s">
        <v>13172</v>
      </c>
      <c r="C4003">
        <v>3518009</v>
      </c>
      <c r="D4003" t="s">
        <v>6657</v>
      </c>
      <c r="E4003" t="s">
        <v>18271</v>
      </c>
      <c r="F4003" t="s">
        <v>6402</v>
      </c>
      <c r="G4003">
        <v>2132</v>
      </c>
      <c r="H4003">
        <v>74551</v>
      </c>
      <c r="I4003">
        <v>0</v>
      </c>
      <c r="J4003">
        <v>0</v>
      </c>
      <c r="K4003">
        <v>0</v>
      </c>
      <c r="L4003" t="s">
        <v>6403</v>
      </c>
      <c r="M4003">
        <v>2018</v>
      </c>
      <c r="N4003" t="s">
        <v>17599</v>
      </c>
      <c r="O4003">
        <v>99</v>
      </c>
      <c r="P4003">
        <v>4</v>
      </c>
      <c r="Q4003" t="s">
        <v>15830</v>
      </c>
      <c r="R4003" t="s">
        <v>7734</v>
      </c>
      <c r="S4003" t="s">
        <v>7734</v>
      </c>
      <c r="T4003" t="s">
        <v>23322</v>
      </c>
      <c r="U4003">
        <f t="shared" si="62"/>
        <v>74551</v>
      </c>
    </row>
    <row r="4004" spans="1:21" x14ac:dyDescent="0.2">
      <c r="A4004" t="s">
        <v>18266</v>
      </c>
      <c r="B4004" t="s">
        <v>13172</v>
      </c>
      <c r="C4004">
        <v>3518009</v>
      </c>
      <c r="D4004" t="s">
        <v>6428</v>
      </c>
      <c r="E4004" t="s">
        <v>13184</v>
      </c>
      <c r="F4004" t="s">
        <v>6402</v>
      </c>
      <c r="G4004">
        <v>10404</v>
      </c>
      <c r="H4004">
        <v>74551</v>
      </c>
      <c r="I4004">
        <v>0</v>
      </c>
      <c r="J4004">
        <v>1</v>
      </c>
      <c r="K4004">
        <v>0</v>
      </c>
      <c r="L4004" t="s">
        <v>6403</v>
      </c>
      <c r="M4004">
        <v>2018</v>
      </c>
      <c r="N4004" t="s">
        <v>17599</v>
      </c>
      <c r="O4004">
        <v>99</v>
      </c>
      <c r="P4004">
        <v>4</v>
      </c>
      <c r="Q4004" t="s">
        <v>15830</v>
      </c>
      <c r="R4004" t="s">
        <v>7734</v>
      </c>
      <c r="S4004" t="s">
        <v>7734</v>
      </c>
      <c r="T4004" t="s">
        <v>6224</v>
      </c>
      <c r="U4004">
        <f t="shared" si="62"/>
        <v>74551</v>
      </c>
    </row>
    <row r="4005" spans="1:21" x14ac:dyDescent="0.2">
      <c r="A4005" t="s">
        <v>18272</v>
      </c>
      <c r="B4005" t="s">
        <v>13172</v>
      </c>
      <c r="C4005">
        <v>3518009</v>
      </c>
      <c r="D4005" t="s">
        <v>7691</v>
      </c>
      <c r="E4005" t="s">
        <v>7347</v>
      </c>
      <c r="F4005" t="s">
        <v>6402</v>
      </c>
      <c r="G4005">
        <v>1551</v>
      </c>
      <c r="H4005">
        <v>4537</v>
      </c>
      <c r="I4005">
        <v>0</v>
      </c>
      <c r="J4005">
        <v>1</v>
      </c>
      <c r="K4005">
        <v>0</v>
      </c>
      <c r="L4005" t="s">
        <v>6409</v>
      </c>
      <c r="M4005">
        <v>2018</v>
      </c>
      <c r="N4005" t="s">
        <v>1463</v>
      </c>
      <c r="O4005" t="s">
        <v>18273</v>
      </c>
      <c r="P4005">
        <v>1</v>
      </c>
      <c r="Q4005" t="s">
        <v>15830</v>
      </c>
      <c r="R4005" t="s">
        <v>7734</v>
      </c>
      <c r="S4005" t="s">
        <v>7734</v>
      </c>
      <c r="T4005" t="s">
        <v>23323</v>
      </c>
      <c r="U4005">
        <f t="shared" si="62"/>
        <v>74551</v>
      </c>
    </row>
    <row r="4006" spans="1:21" x14ac:dyDescent="0.2">
      <c r="A4006" t="s">
        <v>18272</v>
      </c>
      <c r="B4006" t="s">
        <v>13172</v>
      </c>
      <c r="C4006">
        <v>3518009</v>
      </c>
      <c r="D4006" t="s">
        <v>6527</v>
      </c>
      <c r="E4006" t="s">
        <v>6750</v>
      </c>
      <c r="F4006" t="s">
        <v>6402</v>
      </c>
      <c r="G4006">
        <v>1242</v>
      </c>
      <c r="H4006">
        <v>4537</v>
      </c>
      <c r="I4006">
        <v>0</v>
      </c>
      <c r="J4006">
        <v>0</v>
      </c>
      <c r="K4006">
        <v>0</v>
      </c>
      <c r="L4006" t="s">
        <v>6403</v>
      </c>
      <c r="M4006">
        <v>2018</v>
      </c>
      <c r="N4006" t="s">
        <v>1463</v>
      </c>
      <c r="O4006" t="s">
        <v>18273</v>
      </c>
      <c r="P4006">
        <v>1</v>
      </c>
      <c r="Q4006" t="s">
        <v>15830</v>
      </c>
      <c r="R4006" t="s">
        <v>7734</v>
      </c>
      <c r="S4006" t="s">
        <v>7734</v>
      </c>
      <c r="T4006" t="s">
        <v>23324</v>
      </c>
      <c r="U4006">
        <f t="shared" si="62"/>
        <v>74551</v>
      </c>
    </row>
    <row r="4007" spans="1:21" x14ac:dyDescent="0.2">
      <c r="A4007" t="s">
        <v>18272</v>
      </c>
      <c r="B4007" t="s">
        <v>13172</v>
      </c>
      <c r="C4007">
        <v>3518009</v>
      </c>
      <c r="D4007" t="s">
        <v>7639</v>
      </c>
      <c r="E4007" t="s">
        <v>13175</v>
      </c>
      <c r="F4007" t="s">
        <v>6402</v>
      </c>
      <c r="G4007">
        <v>1538</v>
      </c>
      <c r="H4007">
        <v>4537</v>
      </c>
      <c r="I4007">
        <v>1</v>
      </c>
      <c r="J4007">
        <v>0</v>
      </c>
      <c r="K4007">
        <v>0</v>
      </c>
      <c r="L4007" t="s">
        <v>6403</v>
      </c>
      <c r="M4007">
        <v>2018</v>
      </c>
      <c r="N4007" t="s">
        <v>1463</v>
      </c>
      <c r="O4007" t="s">
        <v>18273</v>
      </c>
      <c r="P4007">
        <v>1</v>
      </c>
      <c r="Q4007" t="s">
        <v>15830</v>
      </c>
      <c r="R4007" t="s">
        <v>7734</v>
      </c>
      <c r="S4007" t="s">
        <v>7734</v>
      </c>
      <c r="T4007" t="s">
        <v>6228</v>
      </c>
      <c r="U4007">
        <f t="shared" si="62"/>
        <v>74551</v>
      </c>
    </row>
    <row r="4008" spans="1:21" x14ac:dyDescent="0.2">
      <c r="A4008" t="s">
        <v>18272</v>
      </c>
      <c r="B4008" t="s">
        <v>13172</v>
      </c>
      <c r="C4008">
        <v>3518009</v>
      </c>
      <c r="D4008" t="s">
        <v>6406</v>
      </c>
      <c r="E4008" t="s">
        <v>13181</v>
      </c>
      <c r="F4008" t="s">
        <v>6402</v>
      </c>
      <c r="G4008">
        <v>206</v>
      </c>
      <c r="H4008">
        <v>4537</v>
      </c>
      <c r="I4008">
        <v>0</v>
      </c>
      <c r="J4008">
        <v>0</v>
      </c>
      <c r="K4008">
        <v>0</v>
      </c>
      <c r="L4008" t="s">
        <v>6403</v>
      </c>
      <c r="M4008">
        <v>2018</v>
      </c>
      <c r="N4008" t="s">
        <v>1463</v>
      </c>
      <c r="O4008" t="s">
        <v>18273</v>
      </c>
      <c r="P4008">
        <v>1</v>
      </c>
      <c r="Q4008" t="s">
        <v>15830</v>
      </c>
      <c r="R4008" t="s">
        <v>7734</v>
      </c>
      <c r="S4008" t="s">
        <v>7734</v>
      </c>
      <c r="T4008" t="s">
        <v>6231</v>
      </c>
      <c r="U4008">
        <f t="shared" si="62"/>
        <v>74551</v>
      </c>
    </row>
    <row r="4009" spans="1:21" x14ac:dyDescent="0.2">
      <c r="A4009" t="s">
        <v>18274</v>
      </c>
      <c r="B4009" t="s">
        <v>13172</v>
      </c>
      <c r="C4009">
        <v>3518009</v>
      </c>
      <c r="D4009" t="s">
        <v>15569</v>
      </c>
      <c r="E4009" t="s">
        <v>6628</v>
      </c>
      <c r="F4009" t="s">
        <v>6402</v>
      </c>
      <c r="G4009">
        <v>1086</v>
      </c>
      <c r="H4009">
        <v>6666</v>
      </c>
      <c r="I4009">
        <v>0</v>
      </c>
      <c r="J4009">
        <v>0</v>
      </c>
      <c r="K4009">
        <v>0</v>
      </c>
      <c r="L4009" t="s">
        <v>6409</v>
      </c>
      <c r="M4009">
        <v>2018</v>
      </c>
      <c r="N4009" t="s">
        <v>1463</v>
      </c>
      <c r="O4009" t="s">
        <v>18275</v>
      </c>
      <c r="P4009">
        <v>1</v>
      </c>
      <c r="Q4009" t="s">
        <v>15830</v>
      </c>
      <c r="R4009" t="s">
        <v>7734</v>
      </c>
      <c r="S4009" t="s">
        <v>7734</v>
      </c>
      <c r="T4009" t="s">
        <v>23325</v>
      </c>
      <c r="U4009">
        <f t="shared" si="62"/>
        <v>74551</v>
      </c>
    </row>
    <row r="4010" spans="1:21" x14ac:dyDescent="0.2">
      <c r="A4010" t="s">
        <v>18274</v>
      </c>
      <c r="B4010" t="s">
        <v>13172</v>
      </c>
      <c r="C4010">
        <v>3518009</v>
      </c>
      <c r="D4010" t="s">
        <v>7429</v>
      </c>
      <c r="E4010" t="s">
        <v>6491</v>
      </c>
      <c r="F4010" t="s">
        <v>6402</v>
      </c>
      <c r="G4010">
        <v>364</v>
      </c>
      <c r="H4010">
        <v>6666</v>
      </c>
      <c r="I4010">
        <v>0</v>
      </c>
      <c r="J4010">
        <v>0</v>
      </c>
      <c r="K4010">
        <v>0</v>
      </c>
      <c r="L4010" t="s">
        <v>6409</v>
      </c>
      <c r="M4010">
        <v>2018</v>
      </c>
      <c r="N4010" t="s">
        <v>1463</v>
      </c>
      <c r="O4010" t="s">
        <v>18275</v>
      </c>
      <c r="P4010">
        <v>1</v>
      </c>
      <c r="Q4010" t="s">
        <v>15830</v>
      </c>
      <c r="R4010" t="s">
        <v>7734</v>
      </c>
      <c r="S4010" t="s">
        <v>7734</v>
      </c>
      <c r="T4010" t="s">
        <v>23326</v>
      </c>
      <c r="U4010">
        <f t="shared" si="62"/>
        <v>74551</v>
      </c>
    </row>
    <row r="4011" spans="1:21" x14ac:dyDescent="0.2">
      <c r="A4011" t="s">
        <v>18274</v>
      </c>
      <c r="B4011" t="s">
        <v>13172</v>
      </c>
      <c r="C4011">
        <v>3518009</v>
      </c>
      <c r="D4011" t="s">
        <v>13182</v>
      </c>
      <c r="E4011" t="s">
        <v>13183</v>
      </c>
      <c r="F4011" t="s">
        <v>6402</v>
      </c>
      <c r="G4011">
        <v>2015</v>
      </c>
      <c r="H4011">
        <v>6666</v>
      </c>
      <c r="I4011">
        <v>0</v>
      </c>
      <c r="J4011">
        <v>1</v>
      </c>
      <c r="K4011">
        <v>0</v>
      </c>
      <c r="L4011" t="s">
        <v>6409</v>
      </c>
      <c r="M4011">
        <v>2018</v>
      </c>
      <c r="N4011" t="s">
        <v>1463</v>
      </c>
      <c r="O4011" t="s">
        <v>18275</v>
      </c>
      <c r="P4011">
        <v>1</v>
      </c>
      <c r="Q4011" t="s">
        <v>15830</v>
      </c>
      <c r="R4011" t="s">
        <v>7734</v>
      </c>
      <c r="S4011" t="s">
        <v>7734</v>
      </c>
      <c r="T4011" t="s">
        <v>6225</v>
      </c>
      <c r="U4011">
        <f t="shared" si="62"/>
        <v>74551</v>
      </c>
    </row>
    <row r="4012" spans="1:21" x14ac:dyDescent="0.2">
      <c r="A4012" t="s">
        <v>18274</v>
      </c>
      <c r="B4012" t="s">
        <v>13172</v>
      </c>
      <c r="C4012">
        <v>3518009</v>
      </c>
      <c r="D4012" t="s">
        <v>6440</v>
      </c>
      <c r="E4012" t="s">
        <v>6506</v>
      </c>
      <c r="F4012" t="s">
        <v>6402</v>
      </c>
      <c r="G4012">
        <v>1147</v>
      </c>
      <c r="H4012">
        <v>6666</v>
      </c>
      <c r="I4012">
        <v>0</v>
      </c>
      <c r="J4012">
        <v>0</v>
      </c>
      <c r="K4012">
        <v>0</v>
      </c>
      <c r="L4012" t="s">
        <v>6403</v>
      </c>
      <c r="M4012">
        <v>2018</v>
      </c>
      <c r="N4012" t="s">
        <v>1463</v>
      </c>
      <c r="O4012" t="s">
        <v>18275</v>
      </c>
      <c r="P4012">
        <v>1</v>
      </c>
      <c r="Q4012" t="s">
        <v>15830</v>
      </c>
      <c r="R4012" t="s">
        <v>7734</v>
      </c>
      <c r="S4012" t="s">
        <v>7734</v>
      </c>
      <c r="T4012" t="s">
        <v>23327</v>
      </c>
      <c r="U4012">
        <f t="shared" si="62"/>
        <v>74551</v>
      </c>
    </row>
    <row r="4013" spans="1:21" x14ac:dyDescent="0.2">
      <c r="A4013" t="s">
        <v>18274</v>
      </c>
      <c r="B4013" t="s">
        <v>13172</v>
      </c>
      <c r="C4013">
        <v>3518009</v>
      </c>
      <c r="D4013" t="s">
        <v>6548</v>
      </c>
      <c r="E4013" t="s">
        <v>7062</v>
      </c>
      <c r="F4013" t="s">
        <v>6402</v>
      </c>
      <c r="G4013">
        <v>740</v>
      </c>
      <c r="H4013">
        <v>6666</v>
      </c>
      <c r="I4013">
        <v>0</v>
      </c>
      <c r="J4013">
        <v>0</v>
      </c>
      <c r="K4013">
        <v>0</v>
      </c>
      <c r="L4013" t="s">
        <v>6403</v>
      </c>
      <c r="M4013">
        <v>2018</v>
      </c>
      <c r="N4013" t="s">
        <v>1463</v>
      </c>
      <c r="O4013" t="s">
        <v>18275</v>
      </c>
      <c r="P4013">
        <v>1</v>
      </c>
      <c r="Q4013" t="s">
        <v>15830</v>
      </c>
      <c r="R4013" t="s">
        <v>7734</v>
      </c>
      <c r="S4013" t="s">
        <v>7734</v>
      </c>
      <c r="T4013" t="s">
        <v>23328</v>
      </c>
      <c r="U4013">
        <f t="shared" si="62"/>
        <v>74551</v>
      </c>
    </row>
    <row r="4014" spans="1:21" x14ac:dyDescent="0.2">
      <c r="A4014" t="s">
        <v>18274</v>
      </c>
      <c r="B4014" t="s">
        <v>13172</v>
      </c>
      <c r="C4014">
        <v>3518009</v>
      </c>
      <c r="D4014" t="s">
        <v>9804</v>
      </c>
      <c r="E4014" t="s">
        <v>10277</v>
      </c>
      <c r="F4014" t="s">
        <v>6402</v>
      </c>
      <c r="G4014">
        <v>1314</v>
      </c>
      <c r="H4014">
        <v>6666</v>
      </c>
      <c r="I4014">
        <v>0</v>
      </c>
      <c r="J4014">
        <v>0</v>
      </c>
      <c r="K4014">
        <v>0</v>
      </c>
      <c r="L4014" t="s">
        <v>6403</v>
      </c>
      <c r="M4014">
        <v>2018</v>
      </c>
      <c r="N4014" t="s">
        <v>1463</v>
      </c>
      <c r="O4014" t="s">
        <v>18275</v>
      </c>
      <c r="P4014">
        <v>1</v>
      </c>
      <c r="Q4014" t="s">
        <v>15830</v>
      </c>
      <c r="R4014" t="s">
        <v>7734</v>
      </c>
      <c r="S4014" t="s">
        <v>7734</v>
      </c>
      <c r="T4014" t="s">
        <v>23329</v>
      </c>
      <c r="U4014">
        <f t="shared" si="62"/>
        <v>74551</v>
      </c>
    </row>
    <row r="4015" spans="1:21" x14ac:dyDescent="0.2">
      <c r="A4015" t="s">
        <v>18276</v>
      </c>
      <c r="B4015" t="s">
        <v>13172</v>
      </c>
      <c r="C4015">
        <v>3518009</v>
      </c>
      <c r="D4015" t="s">
        <v>13149</v>
      </c>
      <c r="E4015" t="s">
        <v>18277</v>
      </c>
      <c r="F4015" t="s">
        <v>6402</v>
      </c>
      <c r="G4015">
        <v>833</v>
      </c>
      <c r="H4015">
        <v>4773</v>
      </c>
      <c r="I4015">
        <v>0</v>
      </c>
      <c r="J4015">
        <v>0</v>
      </c>
      <c r="K4015">
        <v>0</v>
      </c>
      <c r="L4015" t="s">
        <v>6409</v>
      </c>
      <c r="M4015">
        <v>2018</v>
      </c>
      <c r="N4015" t="s">
        <v>1463</v>
      </c>
      <c r="O4015" t="s">
        <v>18278</v>
      </c>
      <c r="P4015">
        <v>1</v>
      </c>
      <c r="Q4015" t="s">
        <v>15830</v>
      </c>
      <c r="R4015" t="s">
        <v>7734</v>
      </c>
      <c r="S4015" t="s">
        <v>7734</v>
      </c>
      <c r="T4015" t="s">
        <v>23330</v>
      </c>
      <c r="U4015">
        <f t="shared" si="62"/>
        <v>74551</v>
      </c>
    </row>
    <row r="4016" spans="1:21" x14ac:dyDescent="0.2">
      <c r="A4016" t="s">
        <v>18276</v>
      </c>
      <c r="B4016" t="s">
        <v>13172</v>
      </c>
      <c r="C4016">
        <v>3518009</v>
      </c>
      <c r="D4016" t="s">
        <v>6428</v>
      </c>
      <c r="E4016" t="s">
        <v>6466</v>
      </c>
      <c r="F4016" t="s">
        <v>6402</v>
      </c>
      <c r="G4016">
        <v>2624</v>
      </c>
      <c r="H4016">
        <v>4773</v>
      </c>
      <c r="I4016">
        <v>0</v>
      </c>
      <c r="J4016">
        <v>1</v>
      </c>
      <c r="K4016">
        <v>0</v>
      </c>
      <c r="L4016" t="s">
        <v>6403</v>
      </c>
      <c r="M4016">
        <v>2018</v>
      </c>
      <c r="N4016" t="s">
        <v>1463</v>
      </c>
      <c r="O4016" t="s">
        <v>18278</v>
      </c>
      <c r="P4016">
        <v>1</v>
      </c>
      <c r="Q4016" t="s">
        <v>15830</v>
      </c>
      <c r="R4016" t="s">
        <v>7734</v>
      </c>
      <c r="S4016" t="s">
        <v>7734</v>
      </c>
      <c r="T4016" t="s">
        <v>6223</v>
      </c>
      <c r="U4016">
        <f t="shared" si="62"/>
        <v>74551</v>
      </c>
    </row>
    <row r="4017" spans="1:21" x14ac:dyDescent="0.2">
      <c r="A4017" t="s">
        <v>18276</v>
      </c>
      <c r="B4017" t="s">
        <v>13172</v>
      </c>
      <c r="C4017">
        <v>3518009</v>
      </c>
      <c r="D4017" t="s">
        <v>6809</v>
      </c>
      <c r="E4017" t="s">
        <v>18279</v>
      </c>
      <c r="F4017" t="s">
        <v>6402</v>
      </c>
      <c r="G4017">
        <v>1316</v>
      </c>
      <c r="H4017">
        <v>4773</v>
      </c>
      <c r="I4017">
        <v>0</v>
      </c>
      <c r="J4017">
        <v>0</v>
      </c>
      <c r="K4017">
        <v>0</v>
      </c>
      <c r="L4017" t="s">
        <v>6403</v>
      </c>
      <c r="M4017">
        <v>2018</v>
      </c>
      <c r="N4017" t="s">
        <v>1463</v>
      </c>
      <c r="O4017" t="s">
        <v>18278</v>
      </c>
      <c r="P4017">
        <v>1</v>
      </c>
      <c r="Q4017" t="s">
        <v>15830</v>
      </c>
      <c r="R4017" t="s">
        <v>7734</v>
      </c>
      <c r="S4017" t="s">
        <v>7734</v>
      </c>
      <c r="T4017" t="s">
        <v>23331</v>
      </c>
      <c r="U4017">
        <f t="shared" si="62"/>
        <v>74551</v>
      </c>
    </row>
    <row r="4018" spans="1:21" x14ac:dyDescent="0.2">
      <c r="A4018" t="s">
        <v>18280</v>
      </c>
      <c r="B4018" t="s">
        <v>13172</v>
      </c>
      <c r="C4018">
        <v>3518009</v>
      </c>
      <c r="D4018" t="s">
        <v>11667</v>
      </c>
      <c r="E4018" t="s">
        <v>12417</v>
      </c>
      <c r="F4018" t="s">
        <v>6402</v>
      </c>
      <c r="G4018">
        <v>413</v>
      </c>
      <c r="H4018">
        <v>6473</v>
      </c>
      <c r="I4018">
        <v>0</v>
      </c>
      <c r="J4018">
        <v>0</v>
      </c>
      <c r="K4018">
        <v>0</v>
      </c>
      <c r="L4018" t="s">
        <v>6409</v>
      </c>
      <c r="M4018">
        <v>2018</v>
      </c>
      <c r="N4018" t="s">
        <v>1463</v>
      </c>
      <c r="O4018" t="s">
        <v>18281</v>
      </c>
      <c r="P4018">
        <v>1</v>
      </c>
      <c r="Q4018" t="s">
        <v>15830</v>
      </c>
      <c r="R4018" t="s">
        <v>7734</v>
      </c>
      <c r="S4018" t="s">
        <v>7734</v>
      </c>
      <c r="T4018" t="s">
        <v>23332</v>
      </c>
      <c r="U4018">
        <f t="shared" si="62"/>
        <v>74551</v>
      </c>
    </row>
    <row r="4019" spans="1:21" x14ac:dyDescent="0.2">
      <c r="A4019" t="s">
        <v>18280</v>
      </c>
      <c r="B4019" t="s">
        <v>13172</v>
      </c>
      <c r="C4019">
        <v>3518009</v>
      </c>
      <c r="D4019" t="s">
        <v>13173</v>
      </c>
      <c r="E4019" t="s">
        <v>6940</v>
      </c>
      <c r="F4019" t="s">
        <v>6402</v>
      </c>
      <c r="G4019">
        <v>2540</v>
      </c>
      <c r="H4019">
        <v>6473</v>
      </c>
      <c r="I4019">
        <v>0</v>
      </c>
      <c r="J4019">
        <v>1</v>
      </c>
      <c r="K4019">
        <v>0</v>
      </c>
      <c r="L4019" t="s">
        <v>6409</v>
      </c>
      <c r="M4019">
        <v>2018</v>
      </c>
      <c r="N4019" t="s">
        <v>1463</v>
      </c>
      <c r="O4019" t="s">
        <v>18281</v>
      </c>
      <c r="P4019">
        <v>1</v>
      </c>
      <c r="Q4019" t="s">
        <v>15830</v>
      </c>
      <c r="R4019" t="s">
        <v>7734</v>
      </c>
      <c r="S4019" t="s">
        <v>7734</v>
      </c>
      <c r="T4019" t="s">
        <v>1402</v>
      </c>
      <c r="U4019">
        <f t="shared" si="62"/>
        <v>74551</v>
      </c>
    </row>
    <row r="4020" spans="1:21" x14ac:dyDescent="0.2">
      <c r="A4020" t="s">
        <v>18280</v>
      </c>
      <c r="B4020" t="s">
        <v>13172</v>
      </c>
      <c r="C4020">
        <v>3518009</v>
      </c>
      <c r="D4020" t="s">
        <v>7133</v>
      </c>
      <c r="E4020" t="s">
        <v>16299</v>
      </c>
      <c r="F4020" t="s">
        <v>6402</v>
      </c>
      <c r="G4020">
        <v>347</v>
      </c>
      <c r="H4020">
        <v>6473</v>
      </c>
      <c r="I4020">
        <v>0</v>
      </c>
      <c r="J4020">
        <v>0</v>
      </c>
      <c r="K4020">
        <v>0</v>
      </c>
      <c r="L4020" t="s">
        <v>6409</v>
      </c>
      <c r="M4020">
        <v>2018</v>
      </c>
      <c r="N4020" t="s">
        <v>1463</v>
      </c>
      <c r="O4020" t="s">
        <v>18281</v>
      </c>
      <c r="P4020">
        <v>1</v>
      </c>
      <c r="Q4020" t="s">
        <v>15830</v>
      </c>
      <c r="R4020" t="s">
        <v>7734</v>
      </c>
      <c r="S4020" t="s">
        <v>7734</v>
      </c>
      <c r="T4020" t="s">
        <v>23333</v>
      </c>
      <c r="U4020">
        <f t="shared" si="62"/>
        <v>74551</v>
      </c>
    </row>
    <row r="4021" spans="1:21" x14ac:dyDescent="0.2">
      <c r="A4021" t="s">
        <v>18280</v>
      </c>
      <c r="B4021" t="s">
        <v>13172</v>
      </c>
      <c r="C4021">
        <v>3518009</v>
      </c>
      <c r="D4021" t="s">
        <v>8898</v>
      </c>
      <c r="E4021" t="s">
        <v>15715</v>
      </c>
      <c r="F4021" t="s">
        <v>6402</v>
      </c>
      <c r="G4021">
        <v>738</v>
      </c>
      <c r="H4021">
        <v>6473</v>
      </c>
      <c r="I4021">
        <v>0</v>
      </c>
      <c r="J4021">
        <v>0</v>
      </c>
      <c r="K4021">
        <v>0</v>
      </c>
      <c r="L4021" t="s">
        <v>6409</v>
      </c>
      <c r="M4021">
        <v>2018</v>
      </c>
      <c r="N4021" t="s">
        <v>1463</v>
      </c>
      <c r="O4021" t="s">
        <v>18281</v>
      </c>
      <c r="P4021">
        <v>1</v>
      </c>
      <c r="Q4021" t="s">
        <v>15830</v>
      </c>
      <c r="R4021" t="s">
        <v>7734</v>
      </c>
      <c r="S4021" t="s">
        <v>7734</v>
      </c>
      <c r="T4021" t="s">
        <v>23334</v>
      </c>
      <c r="U4021">
        <f t="shared" si="62"/>
        <v>74551</v>
      </c>
    </row>
    <row r="4022" spans="1:21" x14ac:dyDescent="0.2">
      <c r="A4022" t="s">
        <v>18280</v>
      </c>
      <c r="B4022" t="s">
        <v>13172</v>
      </c>
      <c r="C4022">
        <v>3518009</v>
      </c>
      <c r="D4022" t="s">
        <v>6595</v>
      </c>
      <c r="E4022" t="s">
        <v>11473</v>
      </c>
      <c r="F4022" t="s">
        <v>6402</v>
      </c>
      <c r="G4022">
        <v>2435</v>
      </c>
      <c r="H4022">
        <v>6473</v>
      </c>
      <c r="I4022">
        <v>0</v>
      </c>
      <c r="J4022">
        <v>0</v>
      </c>
      <c r="K4022">
        <v>0</v>
      </c>
      <c r="L4022" t="s">
        <v>6403</v>
      </c>
      <c r="M4022">
        <v>2018</v>
      </c>
      <c r="N4022" t="s">
        <v>1463</v>
      </c>
      <c r="O4022" t="s">
        <v>18281</v>
      </c>
      <c r="P4022">
        <v>1</v>
      </c>
      <c r="Q4022" t="s">
        <v>15830</v>
      </c>
      <c r="R4022" t="s">
        <v>7734</v>
      </c>
      <c r="S4022" t="s">
        <v>7734</v>
      </c>
      <c r="T4022" t="s">
        <v>6221</v>
      </c>
      <c r="U4022">
        <f t="shared" si="62"/>
        <v>74551</v>
      </c>
    </row>
    <row r="4023" spans="1:21" x14ac:dyDescent="0.2">
      <c r="A4023" t="s">
        <v>18282</v>
      </c>
      <c r="B4023" t="s">
        <v>13172</v>
      </c>
      <c r="C4023">
        <v>3518009</v>
      </c>
      <c r="D4023" t="s">
        <v>6543</v>
      </c>
      <c r="E4023" t="s">
        <v>7309</v>
      </c>
      <c r="F4023" t="s">
        <v>6402</v>
      </c>
      <c r="G4023">
        <v>6689</v>
      </c>
      <c r="H4023">
        <v>23153</v>
      </c>
      <c r="I4023">
        <v>0</v>
      </c>
      <c r="J4023">
        <v>0</v>
      </c>
      <c r="K4023">
        <v>0</v>
      </c>
      <c r="L4023" t="s">
        <v>6409</v>
      </c>
      <c r="M4023">
        <v>2018</v>
      </c>
      <c r="N4023" t="s">
        <v>6404</v>
      </c>
      <c r="O4023">
        <v>99</v>
      </c>
      <c r="P4023">
        <v>1</v>
      </c>
      <c r="Q4023" t="s">
        <v>15830</v>
      </c>
      <c r="R4023" t="s">
        <v>7734</v>
      </c>
      <c r="S4023" t="s">
        <v>7734</v>
      </c>
      <c r="T4023" t="s">
        <v>23335</v>
      </c>
      <c r="U4023">
        <f t="shared" si="62"/>
        <v>74551</v>
      </c>
    </row>
    <row r="4024" spans="1:21" x14ac:dyDescent="0.2">
      <c r="A4024" t="s">
        <v>18282</v>
      </c>
      <c r="B4024" t="s">
        <v>13172</v>
      </c>
      <c r="C4024">
        <v>3518009</v>
      </c>
      <c r="D4024" t="s">
        <v>6851</v>
      </c>
      <c r="E4024" t="s">
        <v>6420</v>
      </c>
      <c r="F4024" t="s">
        <v>6402</v>
      </c>
      <c r="G4024">
        <v>16464</v>
      </c>
      <c r="H4024">
        <v>23153</v>
      </c>
      <c r="I4024">
        <v>1</v>
      </c>
      <c r="J4024">
        <v>1</v>
      </c>
      <c r="K4024">
        <v>0</v>
      </c>
      <c r="L4024" t="s">
        <v>6403</v>
      </c>
      <c r="M4024">
        <v>2018</v>
      </c>
      <c r="N4024" t="s">
        <v>6404</v>
      </c>
      <c r="O4024">
        <v>99</v>
      </c>
      <c r="P4024">
        <v>1</v>
      </c>
      <c r="Q4024" t="s">
        <v>15830</v>
      </c>
      <c r="R4024" t="s">
        <v>7734</v>
      </c>
      <c r="S4024" t="s">
        <v>7734</v>
      </c>
      <c r="T4024" t="s">
        <v>22623</v>
      </c>
      <c r="U4024">
        <f t="shared" si="62"/>
        <v>74551</v>
      </c>
    </row>
    <row r="4025" spans="1:21" x14ac:dyDescent="0.2">
      <c r="A4025" t="s">
        <v>18283</v>
      </c>
      <c r="B4025" t="s">
        <v>12557</v>
      </c>
      <c r="C4025">
        <v>3519044</v>
      </c>
      <c r="D4025" t="s">
        <v>6640</v>
      </c>
      <c r="E4025" t="s">
        <v>6506</v>
      </c>
      <c r="F4025" t="s">
        <v>6402</v>
      </c>
      <c r="G4025">
        <v>313</v>
      </c>
      <c r="H4025">
        <v>880</v>
      </c>
      <c r="I4025">
        <v>0</v>
      </c>
      <c r="J4025">
        <v>0</v>
      </c>
      <c r="K4025">
        <v>0</v>
      </c>
      <c r="L4025" t="s">
        <v>6409</v>
      </c>
      <c r="M4025">
        <v>2018</v>
      </c>
      <c r="N4025" t="s">
        <v>1463</v>
      </c>
      <c r="O4025">
        <v>1</v>
      </c>
      <c r="P4025">
        <v>1</v>
      </c>
      <c r="Q4025" t="s">
        <v>15830</v>
      </c>
      <c r="R4025" t="s">
        <v>7734</v>
      </c>
      <c r="S4025" t="s">
        <v>7734</v>
      </c>
      <c r="T4025" t="s">
        <v>23336</v>
      </c>
      <c r="U4025">
        <f t="shared" si="62"/>
        <v>14232</v>
      </c>
    </row>
    <row r="4026" spans="1:21" x14ac:dyDescent="0.2">
      <c r="A4026" t="s">
        <v>18283</v>
      </c>
      <c r="B4026" t="s">
        <v>12557</v>
      </c>
      <c r="C4026">
        <v>3519044</v>
      </c>
      <c r="D4026" t="s">
        <v>18284</v>
      </c>
      <c r="E4026" t="s">
        <v>18285</v>
      </c>
      <c r="F4026" t="s">
        <v>6402</v>
      </c>
      <c r="G4026">
        <v>77</v>
      </c>
      <c r="H4026">
        <v>880</v>
      </c>
      <c r="I4026">
        <v>0</v>
      </c>
      <c r="J4026">
        <v>0</v>
      </c>
      <c r="K4026">
        <v>0</v>
      </c>
      <c r="L4026" t="s">
        <v>6409</v>
      </c>
      <c r="M4026">
        <v>2018</v>
      </c>
      <c r="N4026" t="s">
        <v>1463</v>
      </c>
      <c r="O4026">
        <v>1</v>
      </c>
      <c r="P4026">
        <v>1</v>
      </c>
      <c r="Q4026" t="s">
        <v>15830</v>
      </c>
      <c r="R4026" t="s">
        <v>7734</v>
      </c>
      <c r="S4026" t="s">
        <v>7734</v>
      </c>
      <c r="T4026" t="s">
        <v>23337</v>
      </c>
      <c r="U4026">
        <f t="shared" si="62"/>
        <v>14232</v>
      </c>
    </row>
    <row r="4027" spans="1:21" x14ac:dyDescent="0.2">
      <c r="A4027" t="s">
        <v>18283</v>
      </c>
      <c r="B4027" t="s">
        <v>12557</v>
      </c>
      <c r="C4027">
        <v>3519044</v>
      </c>
      <c r="D4027" t="s">
        <v>6477</v>
      </c>
      <c r="E4027" t="s">
        <v>18286</v>
      </c>
      <c r="F4027" t="s">
        <v>6402</v>
      </c>
      <c r="G4027">
        <v>490</v>
      </c>
      <c r="H4027">
        <v>880</v>
      </c>
      <c r="I4027">
        <v>1</v>
      </c>
      <c r="J4027">
        <v>1</v>
      </c>
      <c r="K4027">
        <v>0</v>
      </c>
      <c r="L4027" t="s">
        <v>6403</v>
      </c>
      <c r="M4027">
        <v>2018</v>
      </c>
      <c r="N4027" t="s">
        <v>1463</v>
      </c>
      <c r="O4027">
        <v>1</v>
      </c>
      <c r="P4027">
        <v>1</v>
      </c>
      <c r="Q4027" t="s">
        <v>15830</v>
      </c>
      <c r="R4027" t="s">
        <v>7734</v>
      </c>
      <c r="S4027" t="s">
        <v>7734</v>
      </c>
      <c r="T4027" t="s">
        <v>23338</v>
      </c>
      <c r="U4027">
        <f t="shared" si="62"/>
        <v>14232</v>
      </c>
    </row>
    <row r="4028" spans="1:21" x14ac:dyDescent="0.2">
      <c r="A4028" t="s">
        <v>18287</v>
      </c>
      <c r="B4028" t="s">
        <v>12557</v>
      </c>
      <c r="C4028">
        <v>3519044</v>
      </c>
      <c r="D4028" t="s">
        <v>9919</v>
      </c>
      <c r="E4028" t="s">
        <v>18288</v>
      </c>
      <c r="F4028" t="s">
        <v>6402</v>
      </c>
      <c r="G4028">
        <v>687</v>
      </c>
      <c r="H4028">
        <v>2414</v>
      </c>
      <c r="I4028">
        <v>0</v>
      </c>
      <c r="J4028">
        <v>0</v>
      </c>
      <c r="K4028">
        <v>0</v>
      </c>
      <c r="L4028" t="s">
        <v>6409</v>
      </c>
      <c r="M4028">
        <v>2018</v>
      </c>
      <c r="N4028" t="s">
        <v>1463</v>
      </c>
      <c r="O4028">
        <v>2</v>
      </c>
      <c r="P4028">
        <v>1</v>
      </c>
      <c r="Q4028" t="s">
        <v>15830</v>
      </c>
      <c r="R4028" t="s">
        <v>7734</v>
      </c>
      <c r="S4028" t="s">
        <v>7734</v>
      </c>
      <c r="T4028" t="s">
        <v>23339</v>
      </c>
      <c r="U4028">
        <f t="shared" si="62"/>
        <v>14232</v>
      </c>
    </row>
    <row r="4029" spans="1:21" x14ac:dyDescent="0.2">
      <c r="A4029" t="s">
        <v>18287</v>
      </c>
      <c r="B4029" t="s">
        <v>12557</v>
      </c>
      <c r="C4029">
        <v>3519044</v>
      </c>
      <c r="D4029" t="s">
        <v>7649</v>
      </c>
      <c r="E4029" t="s">
        <v>6544</v>
      </c>
      <c r="F4029" t="s">
        <v>6402</v>
      </c>
      <c r="G4029">
        <v>1727</v>
      </c>
      <c r="H4029">
        <v>2414</v>
      </c>
      <c r="I4029">
        <v>1</v>
      </c>
      <c r="J4029">
        <v>1</v>
      </c>
      <c r="K4029">
        <v>0</v>
      </c>
      <c r="L4029" t="s">
        <v>6403</v>
      </c>
      <c r="M4029">
        <v>2018</v>
      </c>
      <c r="N4029" t="s">
        <v>1463</v>
      </c>
      <c r="O4029">
        <v>2</v>
      </c>
      <c r="P4029">
        <v>1</v>
      </c>
      <c r="Q4029" t="s">
        <v>15830</v>
      </c>
      <c r="R4029" t="s">
        <v>7734</v>
      </c>
      <c r="S4029" t="s">
        <v>7734</v>
      </c>
      <c r="T4029" t="s">
        <v>6244</v>
      </c>
      <c r="U4029">
        <f t="shared" si="62"/>
        <v>14232</v>
      </c>
    </row>
    <row r="4030" spans="1:21" x14ac:dyDescent="0.2">
      <c r="A4030" t="s">
        <v>18289</v>
      </c>
      <c r="B4030" t="s">
        <v>12557</v>
      </c>
      <c r="C4030">
        <v>3519044</v>
      </c>
      <c r="D4030" t="s">
        <v>12565</v>
      </c>
      <c r="E4030" t="s">
        <v>12566</v>
      </c>
      <c r="F4030" t="s">
        <v>6402</v>
      </c>
      <c r="G4030">
        <v>480</v>
      </c>
      <c r="H4030">
        <v>719</v>
      </c>
      <c r="I4030">
        <v>1</v>
      </c>
      <c r="J4030">
        <v>1</v>
      </c>
      <c r="K4030">
        <v>0</v>
      </c>
      <c r="L4030" t="s">
        <v>6403</v>
      </c>
      <c r="M4030">
        <v>2018</v>
      </c>
      <c r="N4030" t="s">
        <v>1463</v>
      </c>
      <c r="O4030">
        <v>3</v>
      </c>
      <c r="P4030">
        <v>1</v>
      </c>
      <c r="Q4030" t="s">
        <v>15830</v>
      </c>
      <c r="R4030" t="s">
        <v>7734</v>
      </c>
      <c r="S4030" t="s">
        <v>7734</v>
      </c>
      <c r="T4030" t="s">
        <v>6245</v>
      </c>
      <c r="U4030">
        <f t="shared" si="62"/>
        <v>14232</v>
      </c>
    </row>
    <row r="4031" spans="1:21" x14ac:dyDescent="0.2">
      <c r="A4031" t="s">
        <v>18289</v>
      </c>
      <c r="B4031" t="s">
        <v>12557</v>
      </c>
      <c r="C4031">
        <v>3519044</v>
      </c>
      <c r="D4031" t="s">
        <v>6813</v>
      </c>
      <c r="E4031" t="s">
        <v>6652</v>
      </c>
      <c r="F4031" t="s">
        <v>6402</v>
      </c>
      <c r="G4031">
        <v>163</v>
      </c>
      <c r="H4031">
        <v>719</v>
      </c>
      <c r="I4031">
        <v>0</v>
      </c>
      <c r="J4031">
        <v>0</v>
      </c>
      <c r="K4031">
        <v>0</v>
      </c>
      <c r="L4031" t="s">
        <v>6403</v>
      </c>
      <c r="M4031">
        <v>2018</v>
      </c>
      <c r="N4031" t="s">
        <v>1463</v>
      </c>
      <c r="O4031">
        <v>3</v>
      </c>
      <c r="P4031">
        <v>1</v>
      </c>
      <c r="Q4031" t="s">
        <v>15830</v>
      </c>
      <c r="R4031" t="s">
        <v>7734</v>
      </c>
      <c r="S4031" t="s">
        <v>7734</v>
      </c>
      <c r="T4031" t="s">
        <v>23340</v>
      </c>
      <c r="U4031">
        <f t="shared" si="62"/>
        <v>14232</v>
      </c>
    </row>
    <row r="4032" spans="1:21" x14ac:dyDescent="0.2">
      <c r="A4032" t="s">
        <v>18289</v>
      </c>
      <c r="B4032" t="s">
        <v>12557</v>
      </c>
      <c r="C4032">
        <v>3519044</v>
      </c>
      <c r="D4032" t="s">
        <v>6633</v>
      </c>
      <c r="E4032" t="s">
        <v>12572</v>
      </c>
      <c r="F4032" t="s">
        <v>6402</v>
      </c>
      <c r="G4032">
        <v>76</v>
      </c>
      <c r="H4032">
        <v>719</v>
      </c>
      <c r="I4032">
        <v>0</v>
      </c>
      <c r="J4032">
        <v>0</v>
      </c>
      <c r="K4032">
        <v>0</v>
      </c>
      <c r="L4032" t="s">
        <v>6403</v>
      </c>
      <c r="M4032">
        <v>2018</v>
      </c>
      <c r="N4032" t="s">
        <v>1463</v>
      </c>
      <c r="O4032">
        <v>3</v>
      </c>
      <c r="P4032">
        <v>1</v>
      </c>
      <c r="Q4032" t="s">
        <v>15830</v>
      </c>
      <c r="R4032" t="s">
        <v>7734</v>
      </c>
      <c r="S4032" t="s">
        <v>7734</v>
      </c>
      <c r="T4032" t="s">
        <v>6250</v>
      </c>
      <c r="U4032">
        <f t="shared" si="62"/>
        <v>14232</v>
      </c>
    </row>
    <row r="4033" spans="1:21" x14ac:dyDescent="0.2">
      <c r="A4033" t="s">
        <v>18290</v>
      </c>
      <c r="B4033" t="s">
        <v>12557</v>
      </c>
      <c r="C4033">
        <v>3519044</v>
      </c>
      <c r="D4033" t="s">
        <v>18291</v>
      </c>
      <c r="E4033" t="s">
        <v>18292</v>
      </c>
      <c r="F4033" t="s">
        <v>6402</v>
      </c>
      <c r="G4033">
        <v>631</v>
      </c>
      <c r="H4033">
        <v>3003</v>
      </c>
      <c r="I4033">
        <v>0</v>
      </c>
      <c r="J4033">
        <v>0</v>
      </c>
      <c r="K4033">
        <v>0</v>
      </c>
      <c r="L4033" t="s">
        <v>6403</v>
      </c>
      <c r="M4033">
        <v>2018</v>
      </c>
      <c r="N4033" t="s">
        <v>1463</v>
      </c>
      <c r="O4033">
        <v>4</v>
      </c>
      <c r="P4033">
        <v>1</v>
      </c>
      <c r="Q4033" t="s">
        <v>15830</v>
      </c>
      <c r="R4033" t="s">
        <v>7734</v>
      </c>
      <c r="S4033" t="s">
        <v>7734</v>
      </c>
      <c r="T4033" t="s">
        <v>23341</v>
      </c>
      <c r="U4033">
        <f t="shared" si="62"/>
        <v>14232</v>
      </c>
    </row>
    <row r="4034" spans="1:21" x14ac:dyDescent="0.2">
      <c r="A4034" t="s">
        <v>18290</v>
      </c>
      <c r="B4034" t="s">
        <v>12557</v>
      </c>
      <c r="C4034">
        <v>3519044</v>
      </c>
      <c r="D4034" t="s">
        <v>6609</v>
      </c>
      <c r="E4034" t="s">
        <v>18293</v>
      </c>
      <c r="F4034" t="s">
        <v>6402</v>
      </c>
      <c r="G4034">
        <v>678</v>
      </c>
      <c r="H4034">
        <v>3003</v>
      </c>
      <c r="I4034">
        <v>0</v>
      </c>
      <c r="J4034">
        <v>0</v>
      </c>
      <c r="K4034">
        <v>0</v>
      </c>
      <c r="L4034" t="s">
        <v>6403</v>
      </c>
      <c r="M4034">
        <v>2018</v>
      </c>
      <c r="N4034" t="s">
        <v>1463</v>
      </c>
      <c r="O4034">
        <v>4</v>
      </c>
      <c r="P4034">
        <v>1</v>
      </c>
      <c r="Q4034" t="s">
        <v>15830</v>
      </c>
      <c r="R4034" t="s">
        <v>7734</v>
      </c>
      <c r="S4034" t="s">
        <v>7734</v>
      </c>
      <c r="T4034" t="s">
        <v>23342</v>
      </c>
      <c r="U4034">
        <f t="shared" ref="U4034:U4097" si="63">_xlfn.MAXIFS($H$2:$H$6695, $C$2:$C$6695,C4034)</f>
        <v>14232</v>
      </c>
    </row>
    <row r="4035" spans="1:21" x14ac:dyDescent="0.2">
      <c r="A4035" t="s">
        <v>18290</v>
      </c>
      <c r="B4035" t="s">
        <v>12557</v>
      </c>
      <c r="C4035">
        <v>3519044</v>
      </c>
      <c r="D4035" t="s">
        <v>7055</v>
      </c>
      <c r="E4035" t="s">
        <v>12573</v>
      </c>
      <c r="F4035" t="s">
        <v>6402</v>
      </c>
      <c r="G4035">
        <v>1694</v>
      </c>
      <c r="H4035">
        <v>3003</v>
      </c>
      <c r="I4035">
        <v>1</v>
      </c>
      <c r="J4035">
        <v>1</v>
      </c>
      <c r="K4035">
        <v>0</v>
      </c>
      <c r="L4035" t="s">
        <v>6403</v>
      </c>
      <c r="M4035">
        <v>2018</v>
      </c>
      <c r="N4035" t="s">
        <v>1463</v>
      </c>
      <c r="O4035">
        <v>4</v>
      </c>
      <c r="P4035">
        <v>1</v>
      </c>
      <c r="Q4035" t="s">
        <v>15830</v>
      </c>
      <c r="R4035" t="s">
        <v>7734</v>
      </c>
      <c r="S4035" t="s">
        <v>7734</v>
      </c>
      <c r="T4035" t="s">
        <v>6242</v>
      </c>
      <c r="U4035">
        <f t="shared" si="63"/>
        <v>14232</v>
      </c>
    </row>
    <row r="4036" spans="1:21" x14ac:dyDescent="0.2">
      <c r="A4036" t="s">
        <v>18294</v>
      </c>
      <c r="B4036" t="s">
        <v>12557</v>
      </c>
      <c r="C4036">
        <v>3519044</v>
      </c>
      <c r="D4036" t="s">
        <v>6962</v>
      </c>
      <c r="E4036" t="s">
        <v>12559</v>
      </c>
      <c r="F4036" t="s">
        <v>6402</v>
      </c>
      <c r="G4036">
        <v>378</v>
      </c>
      <c r="H4036">
        <v>2794</v>
      </c>
      <c r="I4036">
        <v>0</v>
      </c>
      <c r="J4036">
        <v>0</v>
      </c>
      <c r="K4036">
        <v>0</v>
      </c>
      <c r="L4036" t="s">
        <v>6409</v>
      </c>
      <c r="M4036">
        <v>2018</v>
      </c>
      <c r="N4036" t="s">
        <v>1463</v>
      </c>
      <c r="O4036">
        <v>5</v>
      </c>
      <c r="P4036">
        <v>1</v>
      </c>
      <c r="Q4036" t="s">
        <v>15830</v>
      </c>
      <c r="R4036" t="s">
        <v>7734</v>
      </c>
      <c r="S4036" t="s">
        <v>7734</v>
      </c>
      <c r="T4036" t="s">
        <v>23343</v>
      </c>
      <c r="U4036">
        <f t="shared" si="63"/>
        <v>14232</v>
      </c>
    </row>
    <row r="4037" spans="1:21" x14ac:dyDescent="0.2">
      <c r="A4037" t="s">
        <v>18294</v>
      </c>
      <c r="B4037" t="s">
        <v>12557</v>
      </c>
      <c r="C4037">
        <v>3519044</v>
      </c>
      <c r="D4037" t="s">
        <v>6779</v>
      </c>
      <c r="E4037" t="s">
        <v>18295</v>
      </c>
      <c r="F4037" t="s">
        <v>6402</v>
      </c>
      <c r="G4037">
        <v>488</v>
      </c>
      <c r="H4037">
        <v>2794</v>
      </c>
      <c r="I4037">
        <v>0</v>
      </c>
      <c r="J4037">
        <v>0</v>
      </c>
      <c r="K4037">
        <v>0</v>
      </c>
      <c r="L4037" t="s">
        <v>6409</v>
      </c>
      <c r="M4037">
        <v>2018</v>
      </c>
      <c r="N4037" t="s">
        <v>1463</v>
      </c>
      <c r="O4037">
        <v>5</v>
      </c>
      <c r="P4037">
        <v>1</v>
      </c>
      <c r="Q4037" t="s">
        <v>15830</v>
      </c>
      <c r="R4037" t="s">
        <v>7734</v>
      </c>
      <c r="S4037" t="s">
        <v>7734</v>
      </c>
      <c r="T4037" t="s">
        <v>23344</v>
      </c>
      <c r="U4037">
        <f t="shared" si="63"/>
        <v>14232</v>
      </c>
    </row>
    <row r="4038" spans="1:21" x14ac:dyDescent="0.2">
      <c r="A4038" t="s">
        <v>18294</v>
      </c>
      <c r="B4038" t="s">
        <v>12557</v>
      </c>
      <c r="C4038">
        <v>3519044</v>
      </c>
      <c r="D4038" t="s">
        <v>6591</v>
      </c>
      <c r="E4038" t="s">
        <v>12577</v>
      </c>
      <c r="F4038" t="s">
        <v>6402</v>
      </c>
      <c r="G4038">
        <v>817</v>
      </c>
      <c r="H4038">
        <v>2794</v>
      </c>
      <c r="I4038">
        <v>0</v>
      </c>
      <c r="J4038">
        <v>1</v>
      </c>
      <c r="K4038">
        <v>0</v>
      </c>
      <c r="L4038" t="s">
        <v>6403</v>
      </c>
      <c r="M4038">
        <v>2018</v>
      </c>
      <c r="N4038" t="s">
        <v>1463</v>
      </c>
      <c r="O4038">
        <v>5</v>
      </c>
      <c r="P4038">
        <v>1</v>
      </c>
      <c r="Q4038" t="s">
        <v>15830</v>
      </c>
      <c r="R4038" t="s">
        <v>7734</v>
      </c>
      <c r="S4038" t="s">
        <v>7734</v>
      </c>
      <c r="T4038" t="s">
        <v>6241</v>
      </c>
      <c r="U4038">
        <f t="shared" si="63"/>
        <v>14232</v>
      </c>
    </row>
    <row r="4039" spans="1:21" x14ac:dyDescent="0.2">
      <c r="A4039" t="s">
        <v>18294</v>
      </c>
      <c r="B4039" t="s">
        <v>12557</v>
      </c>
      <c r="C4039">
        <v>3519044</v>
      </c>
      <c r="D4039" t="s">
        <v>6428</v>
      </c>
      <c r="E4039" t="s">
        <v>8045</v>
      </c>
      <c r="F4039" t="s">
        <v>6402</v>
      </c>
      <c r="G4039">
        <v>104</v>
      </c>
      <c r="H4039">
        <v>2794</v>
      </c>
      <c r="I4039">
        <v>0</v>
      </c>
      <c r="J4039">
        <v>0</v>
      </c>
      <c r="K4039">
        <v>0</v>
      </c>
      <c r="L4039" t="s">
        <v>6403</v>
      </c>
      <c r="M4039">
        <v>2018</v>
      </c>
      <c r="N4039" t="s">
        <v>1463</v>
      </c>
      <c r="O4039">
        <v>5</v>
      </c>
      <c r="P4039">
        <v>1</v>
      </c>
      <c r="Q4039" t="s">
        <v>15830</v>
      </c>
      <c r="R4039" t="s">
        <v>7734</v>
      </c>
      <c r="S4039" t="s">
        <v>7734</v>
      </c>
      <c r="T4039" t="s">
        <v>23345</v>
      </c>
      <c r="U4039">
        <f t="shared" si="63"/>
        <v>14232</v>
      </c>
    </row>
    <row r="4040" spans="1:21" x14ac:dyDescent="0.2">
      <c r="A4040" t="s">
        <v>18294</v>
      </c>
      <c r="B4040" t="s">
        <v>12557</v>
      </c>
      <c r="C4040">
        <v>3519044</v>
      </c>
      <c r="D4040" t="s">
        <v>6622</v>
      </c>
      <c r="E4040" t="s">
        <v>12570</v>
      </c>
      <c r="F4040" t="s">
        <v>6402</v>
      </c>
      <c r="G4040">
        <v>736</v>
      </c>
      <c r="H4040">
        <v>2794</v>
      </c>
      <c r="I4040">
        <v>0</v>
      </c>
      <c r="J4040">
        <v>0</v>
      </c>
      <c r="K4040">
        <v>0</v>
      </c>
      <c r="L4040" t="s">
        <v>6403</v>
      </c>
      <c r="M4040">
        <v>2018</v>
      </c>
      <c r="N4040" t="s">
        <v>1463</v>
      </c>
      <c r="O4040">
        <v>5</v>
      </c>
      <c r="P4040">
        <v>1</v>
      </c>
      <c r="Q4040" t="s">
        <v>15830</v>
      </c>
      <c r="R4040" t="s">
        <v>7734</v>
      </c>
      <c r="S4040" t="s">
        <v>7734</v>
      </c>
      <c r="T4040" t="s">
        <v>23346</v>
      </c>
      <c r="U4040">
        <f t="shared" si="63"/>
        <v>14232</v>
      </c>
    </row>
    <row r="4041" spans="1:21" x14ac:dyDescent="0.2">
      <c r="A4041" t="s">
        <v>18294</v>
      </c>
      <c r="B4041" t="s">
        <v>12557</v>
      </c>
      <c r="C4041">
        <v>3519044</v>
      </c>
      <c r="D4041" t="s">
        <v>15270</v>
      </c>
      <c r="E4041" t="s">
        <v>7340</v>
      </c>
      <c r="F4041" t="s">
        <v>6402</v>
      </c>
      <c r="G4041">
        <v>271</v>
      </c>
      <c r="H4041">
        <v>2794</v>
      </c>
      <c r="I4041">
        <v>0</v>
      </c>
      <c r="J4041">
        <v>0</v>
      </c>
      <c r="K4041">
        <v>0</v>
      </c>
      <c r="L4041" t="s">
        <v>6403</v>
      </c>
      <c r="M4041">
        <v>2018</v>
      </c>
      <c r="N4041" t="s">
        <v>1463</v>
      </c>
      <c r="O4041">
        <v>5</v>
      </c>
      <c r="P4041">
        <v>1</v>
      </c>
      <c r="Q4041" t="s">
        <v>15830</v>
      </c>
      <c r="R4041" t="s">
        <v>7734</v>
      </c>
      <c r="S4041" t="s">
        <v>7734</v>
      </c>
      <c r="T4041" t="s">
        <v>23347</v>
      </c>
      <c r="U4041">
        <f t="shared" si="63"/>
        <v>14232</v>
      </c>
    </row>
    <row r="4042" spans="1:21" x14ac:dyDescent="0.2">
      <c r="A4042" t="s">
        <v>18296</v>
      </c>
      <c r="B4042" t="s">
        <v>12557</v>
      </c>
      <c r="C4042">
        <v>3519044</v>
      </c>
      <c r="D4042" t="s">
        <v>6490</v>
      </c>
      <c r="E4042" t="s">
        <v>12581</v>
      </c>
      <c r="F4042" t="s">
        <v>6402</v>
      </c>
      <c r="G4042">
        <v>1649</v>
      </c>
      <c r="H4042">
        <v>4288</v>
      </c>
      <c r="I4042">
        <v>0</v>
      </c>
      <c r="J4042">
        <v>1</v>
      </c>
      <c r="K4042">
        <v>0</v>
      </c>
      <c r="L4042" t="s">
        <v>6409</v>
      </c>
      <c r="M4042">
        <v>2018</v>
      </c>
      <c r="N4042" t="s">
        <v>1463</v>
      </c>
      <c r="O4042">
        <v>6</v>
      </c>
      <c r="P4042">
        <v>1</v>
      </c>
      <c r="Q4042" t="s">
        <v>15830</v>
      </c>
      <c r="R4042" t="s">
        <v>7734</v>
      </c>
      <c r="S4042" t="s">
        <v>7734</v>
      </c>
      <c r="T4042" t="s">
        <v>6240</v>
      </c>
      <c r="U4042">
        <f t="shared" si="63"/>
        <v>14232</v>
      </c>
    </row>
    <row r="4043" spans="1:21" x14ac:dyDescent="0.2">
      <c r="A4043" t="s">
        <v>18296</v>
      </c>
      <c r="B4043" t="s">
        <v>12557</v>
      </c>
      <c r="C4043">
        <v>3519044</v>
      </c>
      <c r="D4043" t="s">
        <v>6580</v>
      </c>
      <c r="E4043" t="s">
        <v>9467</v>
      </c>
      <c r="F4043" t="s">
        <v>6402</v>
      </c>
      <c r="G4043">
        <v>1514</v>
      </c>
      <c r="H4043">
        <v>4288</v>
      </c>
      <c r="I4043">
        <v>1</v>
      </c>
      <c r="J4043">
        <v>0</v>
      </c>
      <c r="K4043">
        <v>0</v>
      </c>
      <c r="L4043" t="s">
        <v>6403</v>
      </c>
      <c r="M4043">
        <v>2018</v>
      </c>
      <c r="N4043" t="s">
        <v>1463</v>
      </c>
      <c r="O4043">
        <v>6</v>
      </c>
      <c r="P4043">
        <v>1</v>
      </c>
      <c r="Q4043" t="s">
        <v>15830</v>
      </c>
      <c r="R4043" t="s">
        <v>7734</v>
      </c>
      <c r="S4043" t="s">
        <v>7734</v>
      </c>
      <c r="T4043" t="s">
        <v>6255</v>
      </c>
      <c r="U4043">
        <f t="shared" si="63"/>
        <v>14232</v>
      </c>
    </row>
    <row r="4044" spans="1:21" x14ac:dyDescent="0.2">
      <c r="A4044" t="s">
        <v>18296</v>
      </c>
      <c r="B4044" t="s">
        <v>12557</v>
      </c>
      <c r="C4044">
        <v>3519044</v>
      </c>
      <c r="D4044" t="s">
        <v>6747</v>
      </c>
      <c r="E4044" t="s">
        <v>18297</v>
      </c>
      <c r="F4044" t="s">
        <v>6402</v>
      </c>
      <c r="G4044">
        <v>1125</v>
      </c>
      <c r="H4044">
        <v>4288</v>
      </c>
      <c r="I4044">
        <v>0</v>
      </c>
      <c r="J4044">
        <v>0</v>
      </c>
      <c r="K4044">
        <v>0</v>
      </c>
      <c r="L4044" t="s">
        <v>6403</v>
      </c>
      <c r="M4044">
        <v>2018</v>
      </c>
      <c r="N4044" t="s">
        <v>1463</v>
      </c>
      <c r="O4044">
        <v>6</v>
      </c>
      <c r="P4044">
        <v>1</v>
      </c>
      <c r="Q4044" t="s">
        <v>15830</v>
      </c>
      <c r="R4044" t="s">
        <v>7734</v>
      </c>
      <c r="S4044" t="s">
        <v>7734</v>
      </c>
      <c r="T4044" t="s">
        <v>23348</v>
      </c>
      <c r="U4044">
        <f t="shared" si="63"/>
        <v>14232</v>
      </c>
    </row>
    <row r="4045" spans="1:21" x14ac:dyDescent="0.2">
      <c r="A4045" t="s">
        <v>18298</v>
      </c>
      <c r="B4045" t="s">
        <v>12557</v>
      </c>
      <c r="C4045">
        <v>3519044</v>
      </c>
      <c r="D4045" t="s">
        <v>6633</v>
      </c>
      <c r="E4045" t="s">
        <v>6944</v>
      </c>
      <c r="F4045" t="s">
        <v>6402</v>
      </c>
      <c r="G4045">
        <v>4421</v>
      </c>
      <c r="H4045">
        <v>14232</v>
      </c>
      <c r="I4045">
        <v>0</v>
      </c>
      <c r="J4045">
        <v>0</v>
      </c>
      <c r="K4045">
        <v>0</v>
      </c>
      <c r="L4045" t="s">
        <v>6403</v>
      </c>
      <c r="M4045">
        <v>2018</v>
      </c>
      <c r="N4045" t="s">
        <v>6404</v>
      </c>
      <c r="O4045">
        <v>99</v>
      </c>
      <c r="P4045">
        <v>1</v>
      </c>
      <c r="Q4045" t="s">
        <v>15830</v>
      </c>
      <c r="R4045" t="s">
        <v>7734</v>
      </c>
      <c r="S4045" t="s">
        <v>7734</v>
      </c>
      <c r="T4045" t="s">
        <v>6243</v>
      </c>
      <c r="U4045">
        <f t="shared" si="63"/>
        <v>14232</v>
      </c>
    </row>
    <row r="4046" spans="1:21" x14ac:dyDescent="0.2">
      <c r="A4046" t="s">
        <v>18298</v>
      </c>
      <c r="B4046" t="s">
        <v>12557</v>
      </c>
      <c r="C4046">
        <v>3519044</v>
      </c>
      <c r="D4046" t="s">
        <v>18299</v>
      </c>
      <c r="E4046" t="s">
        <v>12559</v>
      </c>
      <c r="F4046" t="s">
        <v>6402</v>
      </c>
      <c r="G4046">
        <v>3060</v>
      </c>
      <c r="H4046">
        <v>14232</v>
      </c>
      <c r="I4046">
        <v>1</v>
      </c>
      <c r="J4046">
        <v>0</v>
      </c>
      <c r="K4046">
        <v>0</v>
      </c>
      <c r="L4046" t="s">
        <v>6403</v>
      </c>
      <c r="M4046">
        <v>2018</v>
      </c>
      <c r="N4046" t="s">
        <v>6404</v>
      </c>
      <c r="O4046">
        <v>99</v>
      </c>
      <c r="P4046">
        <v>1</v>
      </c>
      <c r="Q4046" t="s">
        <v>15830</v>
      </c>
      <c r="R4046" t="s">
        <v>7734</v>
      </c>
      <c r="S4046" t="s">
        <v>7734</v>
      </c>
      <c r="T4046" t="s">
        <v>23349</v>
      </c>
      <c r="U4046">
        <f t="shared" si="63"/>
        <v>14232</v>
      </c>
    </row>
    <row r="4047" spans="1:21" x14ac:dyDescent="0.2">
      <c r="A4047" t="s">
        <v>18298</v>
      </c>
      <c r="B4047" t="s">
        <v>12557</v>
      </c>
      <c r="C4047">
        <v>3519044</v>
      </c>
      <c r="D4047" t="s">
        <v>6620</v>
      </c>
      <c r="E4047" t="s">
        <v>18300</v>
      </c>
      <c r="F4047" t="s">
        <v>6402</v>
      </c>
      <c r="G4047">
        <v>162</v>
      </c>
      <c r="H4047">
        <v>14232</v>
      </c>
      <c r="I4047">
        <v>0</v>
      </c>
      <c r="J4047">
        <v>0</v>
      </c>
      <c r="K4047">
        <v>0</v>
      </c>
      <c r="L4047" t="s">
        <v>6403</v>
      </c>
      <c r="M4047">
        <v>2018</v>
      </c>
      <c r="N4047" t="s">
        <v>6404</v>
      </c>
      <c r="O4047">
        <v>99</v>
      </c>
      <c r="P4047">
        <v>1</v>
      </c>
      <c r="Q4047" t="s">
        <v>15830</v>
      </c>
      <c r="R4047" t="s">
        <v>7734</v>
      </c>
      <c r="S4047" t="s">
        <v>7734</v>
      </c>
      <c r="T4047" t="s">
        <v>23350</v>
      </c>
      <c r="U4047">
        <f t="shared" si="63"/>
        <v>14232</v>
      </c>
    </row>
    <row r="4048" spans="1:21" x14ac:dyDescent="0.2">
      <c r="A4048" t="s">
        <v>18298</v>
      </c>
      <c r="B4048" t="s">
        <v>12557</v>
      </c>
      <c r="C4048">
        <v>3519044</v>
      </c>
      <c r="D4048" t="s">
        <v>6422</v>
      </c>
      <c r="E4048" t="s">
        <v>12560</v>
      </c>
      <c r="F4048" t="s">
        <v>6402</v>
      </c>
      <c r="G4048">
        <v>1260</v>
      </c>
      <c r="H4048">
        <v>14232</v>
      </c>
      <c r="I4048">
        <v>0</v>
      </c>
      <c r="J4048">
        <v>0</v>
      </c>
      <c r="K4048">
        <v>0</v>
      </c>
      <c r="L4048" t="s">
        <v>6403</v>
      </c>
      <c r="M4048">
        <v>2018</v>
      </c>
      <c r="N4048" t="s">
        <v>6404</v>
      </c>
      <c r="O4048">
        <v>99</v>
      </c>
      <c r="P4048">
        <v>1</v>
      </c>
      <c r="Q4048" t="s">
        <v>15830</v>
      </c>
      <c r="R4048" t="s">
        <v>7734</v>
      </c>
      <c r="S4048" t="s">
        <v>7734</v>
      </c>
      <c r="T4048" t="s">
        <v>20225</v>
      </c>
      <c r="U4048">
        <f t="shared" si="63"/>
        <v>14232</v>
      </c>
    </row>
    <row r="4049" spans="1:21" x14ac:dyDescent="0.2">
      <c r="A4049" t="s">
        <v>18298</v>
      </c>
      <c r="B4049" t="s">
        <v>12557</v>
      </c>
      <c r="C4049">
        <v>3519044</v>
      </c>
      <c r="D4049" t="s">
        <v>10824</v>
      </c>
      <c r="E4049" t="s">
        <v>7296</v>
      </c>
      <c r="F4049" t="s">
        <v>6402</v>
      </c>
      <c r="G4049">
        <v>5329</v>
      </c>
      <c r="H4049">
        <v>14232</v>
      </c>
      <c r="I4049">
        <v>0</v>
      </c>
      <c r="J4049">
        <v>1</v>
      </c>
      <c r="K4049">
        <v>0</v>
      </c>
      <c r="L4049" t="s">
        <v>6403</v>
      </c>
      <c r="M4049">
        <v>2018</v>
      </c>
      <c r="N4049" t="s">
        <v>6404</v>
      </c>
      <c r="O4049">
        <v>99</v>
      </c>
      <c r="P4049">
        <v>1</v>
      </c>
      <c r="Q4049" t="s">
        <v>15830</v>
      </c>
      <c r="R4049" t="s">
        <v>7734</v>
      </c>
      <c r="S4049" t="s">
        <v>7734</v>
      </c>
      <c r="T4049" t="s">
        <v>1403</v>
      </c>
      <c r="U4049">
        <f t="shared" si="63"/>
        <v>14232</v>
      </c>
    </row>
    <row r="4050" spans="1:21" x14ac:dyDescent="0.2">
      <c r="A4050" t="s">
        <v>18301</v>
      </c>
      <c r="B4050" t="s">
        <v>8030</v>
      </c>
      <c r="C4050">
        <v>3530020</v>
      </c>
      <c r="D4050" t="s">
        <v>7457</v>
      </c>
      <c r="E4050" t="s">
        <v>8037</v>
      </c>
      <c r="F4050" t="s">
        <v>6402</v>
      </c>
      <c r="G4050">
        <v>666</v>
      </c>
      <c r="H4050">
        <v>990</v>
      </c>
      <c r="I4050">
        <v>0</v>
      </c>
      <c r="J4050">
        <v>1</v>
      </c>
      <c r="K4050">
        <v>0</v>
      </c>
      <c r="L4050" t="s">
        <v>6409</v>
      </c>
      <c r="M4050">
        <v>2018</v>
      </c>
      <c r="N4050" t="s">
        <v>1463</v>
      </c>
      <c r="O4050">
        <v>1</v>
      </c>
      <c r="P4050">
        <v>1</v>
      </c>
      <c r="Q4050" t="s">
        <v>15830</v>
      </c>
      <c r="R4050" t="s">
        <v>7734</v>
      </c>
      <c r="S4050" t="s">
        <v>7734</v>
      </c>
      <c r="T4050" t="s">
        <v>6286</v>
      </c>
      <c r="U4050">
        <f t="shared" si="63"/>
        <v>5947</v>
      </c>
    </row>
    <row r="4051" spans="1:21" x14ac:dyDescent="0.2">
      <c r="A4051" t="s">
        <v>18301</v>
      </c>
      <c r="B4051" t="s">
        <v>8030</v>
      </c>
      <c r="C4051">
        <v>3530020</v>
      </c>
      <c r="D4051" t="s">
        <v>6779</v>
      </c>
      <c r="E4051" t="s">
        <v>15172</v>
      </c>
      <c r="F4051" t="s">
        <v>6402</v>
      </c>
      <c r="G4051">
        <v>324</v>
      </c>
      <c r="H4051">
        <v>990</v>
      </c>
      <c r="I4051">
        <v>0</v>
      </c>
      <c r="J4051">
        <v>0</v>
      </c>
      <c r="K4051">
        <v>0</v>
      </c>
      <c r="L4051" t="s">
        <v>6409</v>
      </c>
      <c r="M4051">
        <v>2018</v>
      </c>
      <c r="N4051" t="s">
        <v>1463</v>
      </c>
      <c r="O4051">
        <v>1</v>
      </c>
      <c r="P4051">
        <v>1</v>
      </c>
      <c r="Q4051" t="s">
        <v>15830</v>
      </c>
      <c r="R4051" t="s">
        <v>7734</v>
      </c>
      <c r="S4051" t="s">
        <v>7734</v>
      </c>
      <c r="T4051" t="s">
        <v>23351</v>
      </c>
      <c r="U4051">
        <f t="shared" si="63"/>
        <v>5947</v>
      </c>
    </row>
    <row r="4052" spans="1:21" x14ac:dyDescent="0.2">
      <c r="A4052" t="s">
        <v>18302</v>
      </c>
      <c r="B4052" t="s">
        <v>8030</v>
      </c>
      <c r="C4052">
        <v>3530020</v>
      </c>
      <c r="D4052" t="s">
        <v>7264</v>
      </c>
      <c r="E4052" t="s">
        <v>8039</v>
      </c>
      <c r="F4052" t="s">
        <v>6402</v>
      </c>
      <c r="G4052">
        <v>0</v>
      </c>
      <c r="H4052">
        <v>0</v>
      </c>
      <c r="I4052">
        <v>1</v>
      </c>
      <c r="J4052">
        <v>1</v>
      </c>
      <c r="K4052">
        <v>1</v>
      </c>
      <c r="L4052" t="s">
        <v>6409</v>
      </c>
      <c r="M4052">
        <v>2018</v>
      </c>
      <c r="N4052" t="s">
        <v>1463</v>
      </c>
      <c r="O4052">
        <v>2</v>
      </c>
      <c r="P4052">
        <v>1</v>
      </c>
      <c r="Q4052" t="s">
        <v>15830</v>
      </c>
      <c r="R4052" t="s">
        <v>7734</v>
      </c>
      <c r="S4052" t="s">
        <v>7734</v>
      </c>
      <c r="T4052" t="s">
        <v>6287</v>
      </c>
      <c r="U4052">
        <f t="shared" si="63"/>
        <v>5947</v>
      </c>
    </row>
    <row r="4053" spans="1:21" x14ac:dyDescent="0.2">
      <c r="A4053" t="s">
        <v>18303</v>
      </c>
      <c r="B4053" t="s">
        <v>8030</v>
      </c>
      <c r="C4053">
        <v>3530020</v>
      </c>
      <c r="D4053" t="s">
        <v>7429</v>
      </c>
      <c r="E4053" t="s">
        <v>6951</v>
      </c>
      <c r="F4053" t="s">
        <v>6402</v>
      </c>
      <c r="G4053">
        <v>241</v>
      </c>
      <c r="H4053">
        <v>1136</v>
      </c>
      <c r="I4053">
        <v>0</v>
      </c>
      <c r="J4053">
        <v>0</v>
      </c>
      <c r="K4053">
        <v>0</v>
      </c>
      <c r="L4053" t="s">
        <v>6409</v>
      </c>
      <c r="M4053">
        <v>2018</v>
      </c>
      <c r="N4053" t="s">
        <v>1463</v>
      </c>
      <c r="O4053">
        <v>3</v>
      </c>
      <c r="P4053">
        <v>1</v>
      </c>
      <c r="Q4053" t="s">
        <v>15830</v>
      </c>
      <c r="R4053" t="s">
        <v>7734</v>
      </c>
      <c r="S4053" t="s">
        <v>7734</v>
      </c>
      <c r="T4053" t="s">
        <v>23352</v>
      </c>
      <c r="U4053">
        <f t="shared" si="63"/>
        <v>5947</v>
      </c>
    </row>
    <row r="4054" spans="1:21" x14ac:dyDescent="0.2">
      <c r="A4054" t="s">
        <v>18303</v>
      </c>
      <c r="B4054" t="s">
        <v>8030</v>
      </c>
      <c r="C4054">
        <v>3530020</v>
      </c>
      <c r="D4054" t="s">
        <v>6703</v>
      </c>
      <c r="E4054" t="s">
        <v>18304</v>
      </c>
      <c r="F4054" t="s">
        <v>6402</v>
      </c>
      <c r="G4054">
        <v>64</v>
      </c>
      <c r="H4054">
        <v>1136</v>
      </c>
      <c r="I4054">
        <v>0</v>
      </c>
      <c r="J4054">
        <v>0</v>
      </c>
      <c r="K4054">
        <v>0</v>
      </c>
      <c r="L4054" t="s">
        <v>6403</v>
      </c>
      <c r="M4054">
        <v>2018</v>
      </c>
      <c r="N4054" t="s">
        <v>1463</v>
      </c>
      <c r="O4054">
        <v>3</v>
      </c>
      <c r="P4054">
        <v>1</v>
      </c>
      <c r="Q4054" t="s">
        <v>15830</v>
      </c>
      <c r="R4054" t="s">
        <v>7734</v>
      </c>
      <c r="S4054" t="s">
        <v>7734</v>
      </c>
      <c r="T4054" t="s">
        <v>23353</v>
      </c>
      <c r="U4054">
        <f t="shared" si="63"/>
        <v>5947</v>
      </c>
    </row>
    <row r="4055" spans="1:21" x14ac:dyDescent="0.2">
      <c r="A4055" t="s">
        <v>18303</v>
      </c>
      <c r="B4055" t="s">
        <v>8030</v>
      </c>
      <c r="C4055">
        <v>3530020</v>
      </c>
      <c r="D4055" t="s">
        <v>6761</v>
      </c>
      <c r="E4055" t="s">
        <v>8456</v>
      </c>
      <c r="F4055" t="s">
        <v>6402</v>
      </c>
      <c r="G4055">
        <v>484</v>
      </c>
      <c r="H4055">
        <v>1136</v>
      </c>
      <c r="I4055">
        <v>1</v>
      </c>
      <c r="J4055">
        <v>1</v>
      </c>
      <c r="K4055">
        <v>0</v>
      </c>
      <c r="L4055" t="s">
        <v>6403</v>
      </c>
      <c r="M4055">
        <v>2018</v>
      </c>
      <c r="N4055" t="s">
        <v>1463</v>
      </c>
      <c r="O4055">
        <v>3</v>
      </c>
      <c r="P4055">
        <v>1</v>
      </c>
      <c r="Q4055" t="s">
        <v>15830</v>
      </c>
      <c r="R4055" t="s">
        <v>7734</v>
      </c>
      <c r="S4055" t="s">
        <v>7734</v>
      </c>
      <c r="T4055" t="s">
        <v>23354</v>
      </c>
      <c r="U4055">
        <f t="shared" si="63"/>
        <v>5947</v>
      </c>
    </row>
    <row r="4056" spans="1:21" x14ac:dyDescent="0.2">
      <c r="A4056" t="s">
        <v>18303</v>
      </c>
      <c r="B4056" t="s">
        <v>8030</v>
      </c>
      <c r="C4056">
        <v>3530020</v>
      </c>
      <c r="D4056" t="s">
        <v>15237</v>
      </c>
      <c r="E4056" t="s">
        <v>18305</v>
      </c>
      <c r="F4056" t="s">
        <v>6402</v>
      </c>
      <c r="G4056">
        <v>347</v>
      </c>
      <c r="H4056">
        <v>1136</v>
      </c>
      <c r="I4056">
        <v>0</v>
      </c>
      <c r="J4056">
        <v>0</v>
      </c>
      <c r="K4056">
        <v>0</v>
      </c>
      <c r="L4056" t="s">
        <v>6403</v>
      </c>
      <c r="M4056">
        <v>2018</v>
      </c>
      <c r="N4056" t="s">
        <v>1463</v>
      </c>
      <c r="O4056">
        <v>3</v>
      </c>
      <c r="P4056">
        <v>1</v>
      </c>
      <c r="Q4056" t="s">
        <v>15830</v>
      </c>
      <c r="R4056" t="s">
        <v>7734</v>
      </c>
      <c r="S4056" t="s">
        <v>7734</v>
      </c>
      <c r="T4056" t="s">
        <v>23355</v>
      </c>
      <c r="U4056">
        <f t="shared" si="63"/>
        <v>5947</v>
      </c>
    </row>
    <row r="4057" spans="1:21" x14ac:dyDescent="0.2">
      <c r="A4057" t="s">
        <v>18306</v>
      </c>
      <c r="B4057" t="s">
        <v>8030</v>
      </c>
      <c r="C4057">
        <v>3530020</v>
      </c>
      <c r="D4057" t="s">
        <v>6656</v>
      </c>
      <c r="E4057" t="s">
        <v>8032</v>
      </c>
      <c r="F4057" t="s">
        <v>6402</v>
      </c>
      <c r="G4057">
        <v>1595</v>
      </c>
      <c r="H4057">
        <v>5211</v>
      </c>
      <c r="I4057">
        <v>0</v>
      </c>
      <c r="J4057">
        <v>1</v>
      </c>
      <c r="K4057">
        <v>0</v>
      </c>
      <c r="L4057" t="s">
        <v>6409</v>
      </c>
      <c r="M4057">
        <v>2018</v>
      </c>
      <c r="N4057" t="s">
        <v>1463</v>
      </c>
      <c r="O4057">
        <v>4</v>
      </c>
      <c r="P4057">
        <v>2</v>
      </c>
      <c r="Q4057" t="s">
        <v>15830</v>
      </c>
      <c r="R4057" t="s">
        <v>7734</v>
      </c>
      <c r="S4057" t="s">
        <v>7734</v>
      </c>
      <c r="T4057" t="s">
        <v>23356</v>
      </c>
      <c r="U4057">
        <f t="shared" si="63"/>
        <v>5947</v>
      </c>
    </row>
    <row r="4058" spans="1:21" x14ac:dyDescent="0.2">
      <c r="A4058" t="s">
        <v>18306</v>
      </c>
      <c r="B4058" t="s">
        <v>8030</v>
      </c>
      <c r="C4058">
        <v>3530020</v>
      </c>
      <c r="D4058" t="s">
        <v>6550</v>
      </c>
      <c r="E4058" t="s">
        <v>18307</v>
      </c>
      <c r="F4058" t="s">
        <v>6402</v>
      </c>
      <c r="G4058">
        <v>1519</v>
      </c>
      <c r="H4058">
        <v>5211</v>
      </c>
      <c r="I4058">
        <v>1</v>
      </c>
      <c r="J4058">
        <v>1</v>
      </c>
      <c r="K4058">
        <v>0</v>
      </c>
      <c r="L4058" t="s">
        <v>6403</v>
      </c>
      <c r="M4058">
        <v>2018</v>
      </c>
      <c r="N4058" t="s">
        <v>1463</v>
      </c>
      <c r="O4058">
        <v>4</v>
      </c>
      <c r="P4058">
        <v>2</v>
      </c>
      <c r="Q4058" t="s">
        <v>15830</v>
      </c>
      <c r="R4058" t="s">
        <v>7734</v>
      </c>
      <c r="S4058" t="s">
        <v>7734</v>
      </c>
      <c r="T4058" t="s">
        <v>23357</v>
      </c>
      <c r="U4058">
        <f t="shared" si="63"/>
        <v>5947</v>
      </c>
    </row>
    <row r="4059" spans="1:21" x14ac:dyDescent="0.2">
      <c r="A4059" t="s">
        <v>18306</v>
      </c>
      <c r="B4059" t="s">
        <v>8030</v>
      </c>
      <c r="C4059">
        <v>3530020</v>
      </c>
      <c r="D4059" t="s">
        <v>6713</v>
      </c>
      <c r="E4059" t="s">
        <v>6481</v>
      </c>
      <c r="F4059" t="s">
        <v>6402</v>
      </c>
      <c r="G4059">
        <v>640</v>
      </c>
      <c r="H4059">
        <v>5211</v>
      </c>
      <c r="I4059">
        <v>0</v>
      </c>
      <c r="J4059">
        <v>0</v>
      </c>
      <c r="K4059">
        <v>0</v>
      </c>
      <c r="L4059" t="s">
        <v>6403</v>
      </c>
      <c r="M4059">
        <v>2018</v>
      </c>
      <c r="N4059" t="s">
        <v>1463</v>
      </c>
      <c r="O4059">
        <v>4</v>
      </c>
      <c r="P4059">
        <v>2</v>
      </c>
      <c r="Q4059" t="s">
        <v>15830</v>
      </c>
      <c r="R4059" t="s">
        <v>7734</v>
      </c>
      <c r="S4059" t="s">
        <v>7734</v>
      </c>
      <c r="T4059" t="s">
        <v>6281</v>
      </c>
      <c r="U4059">
        <f t="shared" si="63"/>
        <v>5947</v>
      </c>
    </row>
    <row r="4060" spans="1:21" x14ac:dyDescent="0.2">
      <c r="A4060" t="s">
        <v>18306</v>
      </c>
      <c r="B4060" t="s">
        <v>8030</v>
      </c>
      <c r="C4060">
        <v>3530020</v>
      </c>
      <c r="D4060" t="s">
        <v>6411</v>
      </c>
      <c r="E4060" t="s">
        <v>7063</v>
      </c>
      <c r="F4060" t="s">
        <v>6402</v>
      </c>
      <c r="G4060">
        <v>1457</v>
      </c>
      <c r="H4060">
        <v>5211</v>
      </c>
      <c r="I4060">
        <v>1</v>
      </c>
      <c r="J4060">
        <v>0</v>
      </c>
      <c r="K4060">
        <v>0</v>
      </c>
      <c r="L4060" t="s">
        <v>6403</v>
      </c>
      <c r="M4060">
        <v>2018</v>
      </c>
      <c r="N4060" t="s">
        <v>1463</v>
      </c>
      <c r="O4060">
        <v>4</v>
      </c>
      <c r="P4060">
        <v>2</v>
      </c>
      <c r="Q4060" t="s">
        <v>15830</v>
      </c>
      <c r="R4060" t="s">
        <v>7734</v>
      </c>
      <c r="S4060" t="s">
        <v>7734</v>
      </c>
      <c r="T4060" t="s">
        <v>23358</v>
      </c>
      <c r="U4060">
        <f t="shared" si="63"/>
        <v>5947</v>
      </c>
    </row>
    <row r="4061" spans="1:21" x14ac:dyDescent="0.2">
      <c r="A4061" t="s">
        <v>18308</v>
      </c>
      <c r="B4061" t="s">
        <v>8030</v>
      </c>
      <c r="C4061">
        <v>3530020</v>
      </c>
      <c r="D4061" t="s">
        <v>6410</v>
      </c>
      <c r="E4061" t="s">
        <v>6441</v>
      </c>
      <c r="F4061" t="s">
        <v>6402</v>
      </c>
      <c r="G4061">
        <v>3016</v>
      </c>
      <c r="H4061">
        <v>5947</v>
      </c>
      <c r="I4061">
        <v>1</v>
      </c>
      <c r="J4061">
        <v>1</v>
      </c>
      <c r="K4061">
        <v>0</v>
      </c>
      <c r="L4061" t="s">
        <v>6403</v>
      </c>
      <c r="M4061">
        <v>2018</v>
      </c>
      <c r="N4061" t="s">
        <v>6404</v>
      </c>
      <c r="O4061">
        <v>99</v>
      </c>
      <c r="P4061">
        <v>1</v>
      </c>
      <c r="Q4061" t="s">
        <v>15830</v>
      </c>
      <c r="R4061" t="s">
        <v>7734</v>
      </c>
      <c r="S4061" t="s">
        <v>7734</v>
      </c>
      <c r="T4061" t="s">
        <v>23359</v>
      </c>
      <c r="U4061">
        <f t="shared" si="63"/>
        <v>5947</v>
      </c>
    </row>
    <row r="4062" spans="1:21" x14ac:dyDescent="0.2">
      <c r="A4062" t="s">
        <v>18308</v>
      </c>
      <c r="B4062" t="s">
        <v>8030</v>
      </c>
      <c r="C4062">
        <v>3530020</v>
      </c>
      <c r="D4062" t="s">
        <v>6434</v>
      </c>
      <c r="E4062" t="s">
        <v>6817</v>
      </c>
      <c r="F4062" t="s">
        <v>6402</v>
      </c>
      <c r="G4062">
        <v>2931</v>
      </c>
      <c r="H4062">
        <v>5947</v>
      </c>
      <c r="I4062">
        <v>0</v>
      </c>
      <c r="J4062">
        <v>0</v>
      </c>
      <c r="K4062">
        <v>0</v>
      </c>
      <c r="L4062" t="s">
        <v>6403</v>
      </c>
      <c r="M4062">
        <v>2018</v>
      </c>
      <c r="N4062" t="s">
        <v>6404</v>
      </c>
      <c r="O4062">
        <v>99</v>
      </c>
      <c r="P4062">
        <v>1</v>
      </c>
      <c r="Q4062" t="s">
        <v>15830</v>
      </c>
      <c r="R4062" t="s">
        <v>7734</v>
      </c>
      <c r="S4062" t="s">
        <v>7734</v>
      </c>
      <c r="T4062" t="s">
        <v>6293</v>
      </c>
      <c r="U4062">
        <f t="shared" si="63"/>
        <v>5947</v>
      </c>
    </row>
    <row r="4063" spans="1:21" x14ac:dyDescent="0.2">
      <c r="A4063" t="s">
        <v>18309</v>
      </c>
      <c r="B4063" t="s">
        <v>6524</v>
      </c>
      <c r="C4063">
        <v>3537039</v>
      </c>
      <c r="D4063" t="s">
        <v>14756</v>
      </c>
      <c r="E4063" t="s">
        <v>18310</v>
      </c>
      <c r="F4063" t="s">
        <v>6402</v>
      </c>
      <c r="G4063">
        <v>248</v>
      </c>
      <c r="H4063">
        <v>6627</v>
      </c>
      <c r="I4063">
        <v>0</v>
      </c>
      <c r="J4063">
        <v>0</v>
      </c>
      <c r="K4063">
        <v>0</v>
      </c>
      <c r="L4063" t="s">
        <v>6409</v>
      </c>
      <c r="M4063">
        <v>2018</v>
      </c>
      <c r="N4063" t="s">
        <v>1463</v>
      </c>
      <c r="O4063">
        <v>1</v>
      </c>
      <c r="P4063">
        <v>1</v>
      </c>
      <c r="Q4063" t="s">
        <v>15830</v>
      </c>
      <c r="R4063" t="s">
        <v>7734</v>
      </c>
      <c r="S4063" t="s">
        <v>7734</v>
      </c>
      <c r="T4063" t="s">
        <v>23360</v>
      </c>
      <c r="U4063">
        <f t="shared" si="63"/>
        <v>52530</v>
      </c>
    </row>
    <row r="4064" spans="1:21" x14ac:dyDescent="0.2">
      <c r="A4064" t="s">
        <v>18309</v>
      </c>
      <c r="B4064" t="s">
        <v>6524</v>
      </c>
      <c r="C4064">
        <v>3537039</v>
      </c>
      <c r="D4064" t="s">
        <v>13310</v>
      </c>
      <c r="E4064" t="s">
        <v>7889</v>
      </c>
      <c r="F4064" t="s">
        <v>6402</v>
      </c>
      <c r="G4064">
        <v>2167</v>
      </c>
      <c r="H4064">
        <v>6627</v>
      </c>
      <c r="I4064">
        <v>0</v>
      </c>
      <c r="J4064">
        <v>0</v>
      </c>
      <c r="K4064">
        <v>0</v>
      </c>
      <c r="L4064" t="s">
        <v>6409</v>
      </c>
      <c r="M4064">
        <v>2018</v>
      </c>
      <c r="N4064" t="s">
        <v>1463</v>
      </c>
      <c r="O4064">
        <v>1</v>
      </c>
      <c r="P4064">
        <v>1</v>
      </c>
      <c r="Q4064" t="s">
        <v>15830</v>
      </c>
      <c r="R4064" t="s">
        <v>7734</v>
      </c>
      <c r="S4064" t="s">
        <v>7734</v>
      </c>
      <c r="T4064" t="s">
        <v>20288</v>
      </c>
      <c r="U4064">
        <f t="shared" si="63"/>
        <v>52530</v>
      </c>
    </row>
    <row r="4065" spans="1:21" x14ac:dyDescent="0.2">
      <c r="A4065" t="s">
        <v>18309</v>
      </c>
      <c r="B4065" t="s">
        <v>6524</v>
      </c>
      <c r="C4065">
        <v>3537039</v>
      </c>
      <c r="D4065" t="s">
        <v>18311</v>
      </c>
      <c r="E4065" t="s">
        <v>7440</v>
      </c>
      <c r="F4065" t="s">
        <v>6402</v>
      </c>
      <c r="G4065">
        <v>428</v>
      </c>
      <c r="H4065">
        <v>6627</v>
      </c>
      <c r="I4065">
        <v>0</v>
      </c>
      <c r="J4065">
        <v>0</v>
      </c>
      <c r="K4065">
        <v>0</v>
      </c>
      <c r="L4065" t="s">
        <v>6403</v>
      </c>
      <c r="M4065">
        <v>2018</v>
      </c>
      <c r="N4065" t="s">
        <v>1463</v>
      </c>
      <c r="O4065">
        <v>1</v>
      </c>
      <c r="P4065">
        <v>1</v>
      </c>
      <c r="Q4065" t="s">
        <v>15830</v>
      </c>
      <c r="R4065" t="s">
        <v>7734</v>
      </c>
      <c r="S4065" t="s">
        <v>7734</v>
      </c>
      <c r="T4065" t="s">
        <v>23361</v>
      </c>
      <c r="U4065">
        <f t="shared" si="63"/>
        <v>52530</v>
      </c>
    </row>
    <row r="4066" spans="1:21" x14ac:dyDescent="0.2">
      <c r="A4066" t="s">
        <v>18309</v>
      </c>
      <c r="B4066" t="s">
        <v>6524</v>
      </c>
      <c r="C4066">
        <v>3537039</v>
      </c>
      <c r="D4066" t="s">
        <v>6539</v>
      </c>
      <c r="E4066" t="s">
        <v>7396</v>
      </c>
      <c r="F4066" t="s">
        <v>6402</v>
      </c>
      <c r="G4066">
        <v>3507</v>
      </c>
      <c r="H4066">
        <v>6627</v>
      </c>
      <c r="I4066">
        <v>1</v>
      </c>
      <c r="J4066">
        <v>1</v>
      </c>
      <c r="K4066">
        <v>0</v>
      </c>
      <c r="L4066" t="s">
        <v>6403</v>
      </c>
      <c r="M4066">
        <v>2018</v>
      </c>
      <c r="N4066" t="s">
        <v>1463</v>
      </c>
      <c r="O4066">
        <v>1</v>
      </c>
      <c r="P4066">
        <v>1</v>
      </c>
      <c r="Q4066" t="s">
        <v>15830</v>
      </c>
      <c r="R4066" t="s">
        <v>7734</v>
      </c>
      <c r="S4066" t="s">
        <v>7734</v>
      </c>
      <c r="T4066" t="s">
        <v>6301</v>
      </c>
      <c r="U4066">
        <f t="shared" si="63"/>
        <v>52530</v>
      </c>
    </row>
    <row r="4067" spans="1:21" x14ac:dyDescent="0.2">
      <c r="A4067" t="s">
        <v>18309</v>
      </c>
      <c r="B4067" t="s">
        <v>6524</v>
      </c>
      <c r="C4067">
        <v>3537039</v>
      </c>
      <c r="D4067" t="s">
        <v>18312</v>
      </c>
      <c r="E4067" t="s">
        <v>15744</v>
      </c>
      <c r="F4067" t="s">
        <v>6402</v>
      </c>
      <c r="G4067">
        <v>277</v>
      </c>
      <c r="H4067">
        <v>6627</v>
      </c>
      <c r="I4067">
        <v>0</v>
      </c>
      <c r="J4067">
        <v>0</v>
      </c>
      <c r="K4067">
        <v>0</v>
      </c>
      <c r="L4067" t="s">
        <v>6403</v>
      </c>
      <c r="M4067">
        <v>2018</v>
      </c>
      <c r="N4067" t="s">
        <v>1463</v>
      </c>
      <c r="O4067">
        <v>1</v>
      </c>
      <c r="P4067">
        <v>1</v>
      </c>
      <c r="Q4067" t="s">
        <v>15830</v>
      </c>
      <c r="R4067" t="s">
        <v>7734</v>
      </c>
      <c r="S4067" t="s">
        <v>7734</v>
      </c>
      <c r="T4067" t="s">
        <v>23362</v>
      </c>
      <c r="U4067">
        <f t="shared" si="63"/>
        <v>52530</v>
      </c>
    </row>
    <row r="4068" spans="1:21" x14ac:dyDescent="0.2">
      <c r="A4068" t="s">
        <v>18313</v>
      </c>
      <c r="B4068" t="s">
        <v>6524</v>
      </c>
      <c r="C4068">
        <v>3537039</v>
      </c>
      <c r="D4068" t="s">
        <v>8589</v>
      </c>
      <c r="E4068" t="s">
        <v>18314</v>
      </c>
      <c r="F4068" t="s">
        <v>6402</v>
      </c>
      <c r="G4068">
        <v>209</v>
      </c>
      <c r="H4068">
        <v>5170</v>
      </c>
      <c r="I4068">
        <v>0</v>
      </c>
      <c r="J4068">
        <v>0</v>
      </c>
      <c r="K4068">
        <v>0</v>
      </c>
      <c r="L4068" t="s">
        <v>6409</v>
      </c>
      <c r="M4068">
        <v>2018</v>
      </c>
      <c r="N4068" t="s">
        <v>1463</v>
      </c>
      <c r="O4068">
        <v>10</v>
      </c>
      <c r="P4068">
        <v>1</v>
      </c>
      <c r="Q4068" t="s">
        <v>15830</v>
      </c>
      <c r="R4068" t="s">
        <v>7734</v>
      </c>
      <c r="S4068" t="s">
        <v>7734</v>
      </c>
      <c r="T4068" t="s">
        <v>23363</v>
      </c>
      <c r="U4068">
        <f t="shared" si="63"/>
        <v>52530</v>
      </c>
    </row>
    <row r="4069" spans="1:21" x14ac:dyDescent="0.2">
      <c r="A4069" t="s">
        <v>18313</v>
      </c>
      <c r="B4069" t="s">
        <v>6524</v>
      </c>
      <c r="C4069">
        <v>3537039</v>
      </c>
      <c r="D4069" t="s">
        <v>6440</v>
      </c>
      <c r="E4069" t="s">
        <v>18315</v>
      </c>
      <c r="F4069" t="s">
        <v>6402</v>
      </c>
      <c r="G4069">
        <v>1249</v>
      </c>
      <c r="H4069">
        <v>5170</v>
      </c>
      <c r="I4069">
        <v>1</v>
      </c>
      <c r="J4069">
        <v>0</v>
      </c>
      <c r="K4069">
        <v>0</v>
      </c>
      <c r="L4069" t="s">
        <v>6403</v>
      </c>
      <c r="M4069">
        <v>2018</v>
      </c>
      <c r="N4069" t="s">
        <v>1463</v>
      </c>
      <c r="O4069">
        <v>10</v>
      </c>
      <c r="P4069">
        <v>1</v>
      </c>
      <c r="Q4069" t="s">
        <v>15830</v>
      </c>
      <c r="R4069" t="s">
        <v>7734</v>
      </c>
      <c r="S4069" t="s">
        <v>7734</v>
      </c>
      <c r="T4069" t="s">
        <v>23364</v>
      </c>
      <c r="U4069">
        <f t="shared" si="63"/>
        <v>52530</v>
      </c>
    </row>
    <row r="4070" spans="1:21" x14ac:dyDescent="0.2">
      <c r="A4070" t="s">
        <v>18313</v>
      </c>
      <c r="B4070" t="s">
        <v>6524</v>
      </c>
      <c r="C4070">
        <v>3537039</v>
      </c>
      <c r="D4070" t="s">
        <v>9317</v>
      </c>
      <c r="E4070" t="s">
        <v>13272</v>
      </c>
      <c r="F4070" t="s">
        <v>6402</v>
      </c>
      <c r="G4070">
        <v>94</v>
      </c>
      <c r="H4070">
        <v>5170</v>
      </c>
      <c r="I4070">
        <v>0</v>
      </c>
      <c r="J4070">
        <v>0</v>
      </c>
      <c r="K4070">
        <v>0</v>
      </c>
      <c r="L4070" t="s">
        <v>6403</v>
      </c>
      <c r="M4070">
        <v>2018</v>
      </c>
      <c r="N4070" t="s">
        <v>1463</v>
      </c>
      <c r="O4070">
        <v>10</v>
      </c>
      <c r="P4070">
        <v>1</v>
      </c>
      <c r="Q4070" t="s">
        <v>15830</v>
      </c>
      <c r="R4070" t="s">
        <v>7734</v>
      </c>
      <c r="S4070" t="s">
        <v>7734</v>
      </c>
      <c r="T4070" t="s">
        <v>23365</v>
      </c>
      <c r="U4070">
        <f t="shared" si="63"/>
        <v>52530</v>
      </c>
    </row>
    <row r="4071" spans="1:21" x14ac:dyDescent="0.2">
      <c r="A4071" t="s">
        <v>18313</v>
      </c>
      <c r="B4071" t="s">
        <v>6524</v>
      </c>
      <c r="C4071">
        <v>3537039</v>
      </c>
      <c r="D4071" t="s">
        <v>11049</v>
      </c>
      <c r="E4071" t="s">
        <v>18316</v>
      </c>
      <c r="F4071" t="s">
        <v>6402</v>
      </c>
      <c r="G4071">
        <v>604</v>
      </c>
      <c r="H4071">
        <v>5170</v>
      </c>
      <c r="I4071">
        <v>0</v>
      </c>
      <c r="J4071">
        <v>0</v>
      </c>
      <c r="K4071">
        <v>0</v>
      </c>
      <c r="L4071" t="s">
        <v>6403</v>
      </c>
      <c r="M4071">
        <v>2018</v>
      </c>
      <c r="N4071" t="s">
        <v>1463</v>
      </c>
      <c r="O4071">
        <v>10</v>
      </c>
      <c r="P4071">
        <v>1</v>
      </c>
      <c r="Q4071" t="s">
        <v>15830</v>
      </c>
      <c r="R4071" t="s">
        <v>7734</v>
      </c>
      <c r="S4071" t="s">
        <v>7734</v>
      </c>
      <c r="T4071" t="s">
        <v>23366</v>
      </c>
      <c r="U4071">
        <f t="shared" si="63"/>
        <v>52530</v>
      </c>
    </row>
    <row r="4072" spans="1:21" x14ac:dyDescent="0.2">
      <c r="A4072" t="s">
        <v>18313</v>
      </c>
      <c r="B4072" t="s">
        <v>6524</v>
      </c>
      <c r="C4072">
        <v>3537039</v>
      </c>
      <c r="D4072" t="s">
        <v>6411</v>
      </c>
      <c r="E4072" t="s">
        <v>13306</v>
      </c>
      <c r="F4072" t="s">
        <v>6402</v>
      </c>
      <c r="G4072">
        <v>942</v>
      </c>
      <c r="H4072">
        <v>5170</v>
      </c>
      <c r="I4072">
        <v>0</v>
      </c>
      <c r="J4072">
        <v>0</v>
      </c>
      <c r="K4072">
        <v>0</v>
      </c>
      <c r="L4072" t="s">
        <v>6403</v>
      </c>
      <c r="M4072">
        <v>2018</v>
      </c>
      <c r="N4072" t="s">
        <v>1463</v>
      </c>
      <c r="O4072">
        <v>10</v>
      </c>
      <c r="P4072">
        <v>1</v>
      </c>
      <c r="Q4072" t="s">
        <v>15830</v>
      </c>
      <c r="R4072" t="s">
        <v>7734</v>
      </c>
      <c r="S4072" t="s">
        <v>7734</v>
      </c>
      <c r="T4072" t="s">
        <v>20284</v>
      </c>
      <c r="U4072">
        <f t="shared" si="63"/>
        <v>52530</v>
      </c>
    </row>
    <row r="4073" spans="1:21" x14ac:dyDescent="0.2">
      <c r="A4073" t="s">
        <v>18313</v>
      </c>
      <c r="B4073" t="s">
        <v>6524</v>
      </c>
      <c r="C4073">
        <v>3537039</v>
      </c>
      <c r="D4073" t="s">
        <v>6493</v>
      </c>
      <c r="E4073" t="s">
        <v>6683</v>
      </c>
      <c r="F4073" t="s">
        <v>6402</v>
      </c>
      <c r="G4073">
        <v>1499</v>
      </c>
      <c r="H4073">
        <v>5170</v>
      </c>
      <c r="I4073">
        <v>0</v>
      </c>
      <c r="J4073">
        <v>1</v>
      </c>
      <c r="K4073">
        <v>0</v>
      </c>
      <c r="L4073" t="s">
        <v>6403</v>
      </c>
      <c r="M4073">
        <v>2018</v>
      </c>
      <c r="N4073" t="s">
        <v>1463</v>
      </c>
      <c r="O4073">
        <v>10</v>
      </c>
      <c r="P4073">
        <v>1</v>
      </c>
      <c r="Q4073" t="s">
        <v>15830</v>
      </c>
      <c r="R4073" t="s">
        <v>7734</v>
      </c>
      <c r="S4073" t="s">
        <v>7734</v>
      </c>
      <c r="T4073" t="s">
        <v>6295</v>
      </c>
      <c r="U4073">
        <f t="shared" si="63"/>
        <v>52530</v>
      </c>
    </row>
    <row r="4074" spans="1:21" x14ac:dyDescent="0.2">
      <c r="A4074" t="s">
        <v>18313</v>
      </c>
      <c r="B4074" t="s">
        <v>6524</v>
      </c>
      <c r="C4074">
        <v>3537039</v>
      </c>
      <c r="D4074" t="s">
        <v>6622</v>
      </c>
      <c r="E4074" t="s">
        <v>7104</v>
      </c>
      <c r="F4074" t="s">
        <v>6402</v>
      </c>
      <c r="G4074">
        <v>490</v>
      </c>
      <c r="H4074">
        <v>5170</v>
      </c>
      <c r="I4074">
        <v>0</v>
      </c>
      <c r="J4074">
        <v>0</v>
      </c>
      <c r="K4074">
        <v>0</v>
      </c>
      <c r="L4074" t="s">
        <v>6403</v>
      </c>
      <c r="M4074">
        <v>2018</v>
      </c>
      <c r="N4074" t="s">
        <v>1463</v>
      </c>
      <c r="O4074">
        <v>10</v>
      </c>
      <c r="P4074">
        <v>1</v>
      </c>
      <c r="Q4074" t="s">
        <v>15830</v>
      </c>
      <c r="R4074" t="s">
        <v>7734</v>
      </c>
      <c r="S4074" t="s">
        <v>7734</v>
      </c>
      <c r="T4074" t="s">
        <v>23367</v>
      </c>
      <c r="U4074">
        <f t="shared" si="63"/>
        <v>52530</v>
      </c>
    </row>
    <row r="4075" spans="1:21" x14ac:dyDescent="0.2">
      <c r="A4075" t="s">
        <v>18313</v>
      </c>
      <c r="B4075" t="s">
        <v>6524</v>
      </c>
      <c r="C4075">
        <v>3537039</v>
      </c>
      <c r="D4075" t="s">
        <v>18317</v>
      </c>
      <c r="E4075" t="s">
        <v>18318</v>
      </c>
      <c r="F4075" t="s">
        <v>6402</v>
      </c>
      <c r="G4075">
        <v>83</v>
      </c>
      <c r="H4075">
        <v>5170</v>
      </c>
      <c r="I4075">
        <v>0</v>
      </c>
      <c r="J4075">
        <v>0</v>
      </c>
      <c r="K4075">
        <v>0</v>
      </c>
      <c r="L4075" t="s">
        <v>6403</v>
      </c>
      <c r="M4075">
        <v>2018</v>
      </c>
      <c r="N4075" t="s">
        <v>1463</v>
      </c>
      <c r="O4075">
        <v>10</v>
      </c>
      <c r="P4075">
        <v>1</v>
      </c>
      <c r="Q4075" t="s">
        <v>15830</v>
      </c>
      <c r="R4075" t="s">
        <v>7734</v>
      </c>
      <c r="S4075" t="s">
        <v>7734</v>
      </c>
      <c r="T4075" t="s">
        <v>23368</v>
      </c>
      <c r="U4075">
        <f t="shared" si="63"/>
        <v>52530</v>
      </c>
    </row>
    <row r="4076" spans="1:21" x14ac:dyDescent="0.2">
      <c r="A4076" t="s">
        <v>18319</v>
      </c>
      <c r="B4076" t="s">
        <v>6524</v>
      </c>
      <c r="C4076">
        <v>3537039</v>
      </c>
      <c r="D4076" t="s">
        <v>13278</v>
      </c>
      <c r="E4076" t="s">
        <v>13279</v>
      </c>
      <c r="F4076" t="s">
        <v>6402</v>
      </c>
      <c r="G4076">
        <v>2139</v>
      </c>
      <c r="H4076">
        <v>3762</v>
      </c>
      <c r="I4076">
        <v>0</v>
      </c>
      <c r="J4076">
        <v>1</v>
      </c>
      <c r="K4076">
        <v>0</v>
      </c>
      <c r="L4076" t="s">
        <v>6403</v>
      </c>
      <c r="M4076">
        <v>2018</v>
      </c>
      <c r="N4076" t="s">
        <v>1463</v>
      </c>
      <c r="O4076">
        <v>2</v>
      </c>
      <c r="P4076">
        <v>1</v>
      </c>
      <c r="Q4076" t="s">
        <v>15830</v>
      </c>
      <c r="R4076" t="s">
        <v>7734</v>
      </c>
      <c r="S4076" t="s">
        <v>7734</v>
      </c>
      <c r="T4076" t="s">
        <v>6302</v>
      </c>
      <c r="U4076">
        <f t="shared" si="63"/>
        <v>52530</v>
      </c>
    </row>
    <row r="4077" spans="1:21" x14ac:dyDescent="0.2">
      <c r="A4077" t="s">
        <v>18319</v>
      </c>
      <c r="B4077" t="s">
        <v>6524</v>
      </c>
      <c r="C4077">
        <v>3537039</v>
      </c>
      <c r="D4077" t="s">
        <v>6434</v>
      </c>
      <c r="E4077" t="s">
        <v>6847</v>
      </c>
      <c r="F4077" t="s">
        <v>6402</v>
      </c>
      <c r="G4077">
        <v>1623</v>
      </c>
      <c r="H4077">
        <v>3762</v>
      </c>
      <c r="I4077">
        <v>1</v>
      </c>
      <c r="J4077">
        <v>0</v>
      </c>
      <c r="K4077">
        <v>0</v>
      </c>
      <c r="L4077" t="s">
        <v>6403</v>
      </c>
      <c r="M4077">
        <v>2018</v>
      </c>
      <c r="N4077" t="s">
        <v>1463</v>
      </c>
      <c r="O4077">
        <v>2</v>
      </c>
      <c r="P4077">
        <v>1</v>
      </c>
      <c r="Q4077" t="s">
        <v>15830</v>
      </c>
      <c r="R4077" t="s">
        <v>7734</v>
      </c>
      <c r="S4077" t="s">
        <v>7734</v>
      </c>
      <c r="T4077" t="s">
        <v>23369</v>
      </c>
      <c r="U4077">
        <f t="shared" si="63"/>
        <v>52530</v>
      </c>
    </row>
    <row r="4078" spans="1:21" x14ac:dyDescent="0.2">
      <c r="A4078" t="s">
        <v>18320</v>
      </c>
      <c r="B4078" t="s">
        <v>6524</v>
      </c>
      <c r="C4078">
        <v>3537039</v>
      </c>
      <c r="D4078" t="s">
        <v>7667</v>
      </c>
      <c r="E4078" t="s">
        <v>18321</v>
      </c>
      <c r="F4078" t="s">
        <v>6402</v>
      </c>
      <c r="G4078">
        <v>2710</v>
      </c>
      <c r="H4078">
        <v>3752</v>
      </c>
      <c r="I4078">
        <v>1</v>
      </c>
      <c r="J4078">
        <v>1</v>
      </c>
      <c r="K4078">
        <v>0</v>
      </c>
      <c r="L4078" t="s">
        <v>6403</v>
      </c>
      <c r="M4078">
        <v>2018</v>
      </c>
      <c r="N4078" t="s">
        <v>1463</v>
      </c>
      <c r="O4078">
        <v>3</v>
      </c>
      <c r="P4078">
        <v>1</v>
      </c>
      <c r="Q4078" t="s">
        <v>15830</v>
      </c>
      <c r="R4078" t="s">
        <v>7734</v>
      </c>
      <c r="S4078" t="s">
        <v>7734</v>
      </c>
      <c r="T4078" t="s">
        <v>23370</v>
      </c>
      <c r="U4078">
        <f t="shared" si="63"/>
        <v>52530</v>
      </c>
    </row>
    <row r="4079" spans="1:21" x14ac:dyDescent="0.2">
      <c r="A4079" t="s">
        <v>18320</v>
      </c>
      <c r="B4079" t="s">
        <v>6524</v>
      </c>
      <c r="C4079">
        <v>3537039</v>
      </c>
      <c r="D4079" t="s">
        <v>13273</v>
      </c>
      <c r="E4079" t="s">
        <v>13274</v>
      </c>
      <c r="F4079" t="s">
        <v>6402</v>
      </c>
      <c r="G4079">
        <v>690</v>
      </c>
      <c r="H4079">
        <v>3752</v>
      </c>
      <c r="I4079">
        <v>0</v>
      </c>
      <c r="J4079">
        <v>0</v>
      </c>
      <c r="K4079">
        <v>0</v>
      </c>
      <c r="L4079" t="s">
        <v>6403</v>
      </c>
      <c r="M4079">
        <v>2018</v>
      </c>
      <c r="N4079" t="s">
        <v>1463</v>
      </c>
      <c r="O4079">
        <v>3</v>
      </c>
      <c r="P4079">
        <v>1</v>
      </c>
      <c r="Q4079" t="s">
        <v>15830</v>
      </c>
      <c r="R4079" t="s">
        <v>7734</v>
      </c>
      <c r="S4079" t="s">
        <v>7734</v>
      </c>
      <c r="T4079" t="s">
        <v>6310</v>
      </c>
      <c r="U4079">
        <f t="shared" si="63"/>
        <v>52530</v>
      </c>
    </row>
    <row r="4080" spans="1:21" x14ac:dyDescent="0.2">
      <c r="A4080" t="s">
        <v>18320</v>
      </c>
      <c r="B4080" t="s">
        <v>6524</v>
      </c>
      <c r="C4080">
        <v>3537039</v>
      </c>
      <c r="D4080" t="s">
        <v>6428</v>
      </c>
      <c r="E4080" t="s">
        <v>18322</v>
      </c>
      <c r="F4080" t="s">
        <v>6402</v>
      </c>
      <c r="G4080">
        <v>352</v>
      </c>
      <c r="H4080">
        <v>3752</v>
      </c>
      <c r="I4080">
        <v>0</v>
      </c>
      <c r="J4080">
        <v>0</v>
      </c>
      <c r="K4080">
        <v>0</v>
      </c>
      <c r="L4080" t="s">
        <v>6403</v>
      </c>
      <c r="M4080">
        <v>2018</v>
      </c>
      <c r="N4080" t="s">
        <v>1463</v>
      </c>
      <c r="O4080">
        <v>3</v>
      </c>
      <c r="P4080">
        <v>1</v>
      </c>
      <c r="Q4080" t="s">
        <v>15830</v>
      </c>
      <c r="R4080" t="s">
        <v>7734</v>
      </c>
      <c r="S4080" t="s">
        <v>7734</v>
      </c>
      <c r="T4080" t="s">
        <v>23371</v>
      </c>
      <c r="U4080">
        <f t="shared" si="63"/>
        <v>52530</v>
      </c>
    </row>
    <row r="4081" spans="1:21" x14ac:dyDescent="0.2">
      <c r="A4081" t="s">
        <v>18323</v>
      </c>
      <c r="B4081" t="s">
        <v>6524</v>
      </c>
      <c r="C4081">
        <v>3537039</v>
      </c>
      <c r="D4081" t="s">
        <v>6958</v>
      </c>
      <c r="E4081" t="s">
        <v>6679</v>
      </c>
      <c r="F4081" t="s">
        <v>6402</v>
      </c>
      <c r="G4081">
        <v>1138</v>
      </c>
      <c r="H4081">
        <v>5545</v>
      </c>
      <c r="I4081">
        <v>0</v>
      </c>
      <c r="J4081">
        <v>0</v>
      </c>
      <c r="K4081">
        <v>0</v>
      </c>
      <c r="L4081" t="s">
        <v>6409</v>
      </c>
      <c r="M4081">
        <v>2018</v>
      </c>
      <c r="N4081" t="s">
        <v>1463</v>
      </c>
      <c r="O4081">
        <v>4</v>
      </c>
      <c r="P4081">
        <v>1</v>
      </c>
      <c r="Q4081" t="s">
        <v>15830</v>
      </c>
      <c r="R4081" t="s">
        <v>7734</v>
      </c>
      <c r="S4081" t="s">
        <v>7734</v>
      </c>
      <c r="T4081" t="s">
        <v>23372</v>
      </c>
      <c r="U4081">
        <f t="shared" si="63"/>
        <v>52530</v>
      </c>
    </row>
    <row r="4082" spans="1:21" x14ac:dyDescent="0.2">
      <c r="A4082" t="s">
        <v>18323</v>
      </c>
      <c r="B4082" t="s">
        <v>6524</v>
      </c>
      <c r="C4082">
        <v>3537039</v>
      </c>
      <c r="D4082" t="s">
        <v>6548</v>
      </c>
      <c r="E4082" t="s">
        <v>7257</v>
      </c>
      <c r="F4082" t="s">
        <v>6402</v>
      </c>
      <c r="G4082">
        <v>4407</v>
      </c>
      <c r="H4082">
        <v>5545</v>
      </c>
      <c r="I4082">
        <v>1</v>
      </c>
      <c r="J4082">
        <v>1</v>
      </c>
      <c r="K4082">
        <v>0</v>
      </c>
      <c r="L4082" t="s">
        <v>6403</v>
      </c>
      <c r="M4082">
        <v>2018</v>
      </c>
      <c r="N4082" t="s">
        <v>1463</v>
      </c>
      <c r="O4082">
        <v>4</v>
      </c>
      <c r="P4082">
        <v>1</v>
      </c>
      <c r="Q4082" t="s">
        <v>15830</v>
      </c>
      <c r="R4082" t="s">
        <v>7734</v>
      </c>
      <c r="S4082" t="s">
        <v>7734</v>
      </c>
      <c r="T4082" t="s">
        <v>1419</v>
      </c>
      <c r="U4082">
        <f t="shared" si="63"/>
        <v>52530</v>
      </c>
    </row>
    <row r="4083" spans="1:21" x14ac:dyDescent="0.2">
      <c r="A4083" t="s">
        <v>18324</v>
      </c>
      <c r="B4083" t="s">
        <v>6524</v>
      </c>
      <c r="C4083">
        <v>3537039</v>
      </c>
      <c r="D4083" t="s">
        <v>18325</v>
      </c>
      <c r="E4083" t="s">
        <v>18326</v>
      </c>
      <c r="F4083" t="s">
        <v>6402</v>
      </c>
      <c r="G4083">
        <v>165</v>
      </c>
      <c r="H4083">
        <v>4351</v>
      </c>
      <c r="I4083">
        <v>0</v>
      </c>
      <c r="J4083">
        <v>0</v>
      </c>
      <c r="K4083">
        <v>0</v>
      </c>
      <c r="L4083" t="s">
        <v>6409</v>
      </c>
      <c r="M4083">
        <v>2018</v>
      </c>
      <c r="N4083" t="s">
        <v>1463</v>
      </c>
      <c r="O4083">
        <v>5</v>
      </c>
      <c r="P4083">
        <v>1</v>
      </c>
      <c r="Q4083" t="s">
        <v>15830</v>
      </c>
      <c r="R4083" t="s">
        <v>7734</v>
      </c>
      <c r="S4083" t="s">
        <v>7734</v>
      </c>
      <c r="T4083" t="s">
        <v>23373</v>
      </c>
      <c r="U4083">
        <f t="shared" si="63"/>
        <v>52530</v>
      </c>
    </row>
    <row r="4084" spans="1:21" x14ac:dyDescent="0.2">
      <c r="A4084" t="s">
        <v>18324</v>
      </c>
      <c r="B4084" t="s">
        <v>6524</v>
      </c>
      <c r="C4084">
        <v>3537039</v>
      </c>
      <c r="D4084" t="s">
        <v>7100</v>
      </c>
      <c r="E4084" t="s">
        <v>15469</v>
      </c>
      <c r="F4084" t="s">
        <v>6402</v>
      </c>
      <c r="G4084">
        <v>391</v>
      </c>
      <c r="H4084">
        <v>4351</v>
      </c>
      <c r="I4084">
        <v>0</v>
      </c>
      <c r="J4084">
        <v>0</v>
      </c>
      <c r="K4084">
        <v>0</v>
      </c>
      <c r="L4084" t="s">
        <v>6403</v>
      </c>
      <c r="M4084">
        <v>2018</v>
      </c>
      <c r="N4084" t="s">
        <v>1463</v>
      </c>
      <c r="O4084">
        <v>5</v>
      </c>
      <c r="P4084">
        <v>1</v>
      </c>
      <c r="Q4084" t="s">
        <v>15830</v>
      </c>
      <c r="R4084" t="s">
        <v>7734</v>
      </c>
      <c r="S4084" t="s">
        <v>7734</v>
      </c>
      <c r="T4084" t="s">
        <v>23374</v>
      </c>
      <c r="U4084">
        <f t="shared" si="63"/>
        <v>52530</v>
      </c>
    </row>
    <row r="4085" spans="1:21" x14ac:dyDescent="0.2">
      <c r="A4085" t="s">
        <v>18324</v>
      </c>
      <c r="B4085" t="s">
        <v>6524</v>
      </c>
      <c r="C4085">
        <v>3537039</v>
      </c>
      <c r="D4085" t="s">
        <v>6442</v>
      </c>
      <c r="E4085" t="s">
        <v>10214</v>
      </c>
      <c r="F4085" t="s">
        <v>6402</v>
      </c>
      <c r="G4085">
        <v>108</v>
      </c>
      <c r="H4085">
        <v>4351</v>
      </c>
      <c r="I4085">
        <v>0</v>
      </c>
      <c r="J4085">
        <v>0</v>
      </c>
      <c r="K4085">
        <v>0</v>
      </c>
      <c r="L4085" t="s">
        <v>6403</v>
      </c>
      <c r="M4085">
        <v>2018</v>
      </c>
      <c r="N4085" t="s">
        <v>1463</v>
      </c>
      <c r="O4085">
        <v>5</v>
      </c>
      <c r="P4085">
        <v>1</v>
      </c>
      <c r="Q4085" t="s">
        <v>15830</v>
      </c>
      <c r="R4085" t="s">
        <v>7734</v>
      </c>
      <c r="S4085" t="s">
        <v>7734</v>
      </c>
      <c r="T4085" t="s">
        <v>23375</v>
      </c>
      <c r="U4085">
        <f t="shared" si="63"/>
        <v>52530</v>
      </c>
    </row>
    <row r="4086" spans="1:21" x14ac:dyDescent="0.2">
      <c r="A4086" t="s">
        <v>18324</v>
      </c>
      <c r="B4086" t="s">
        <v>6524</v>
      </c>
      <c r="C4086">
        <v>3537039</v>
      </c>
      <c r="D4086" t="s">
        <v>6766</v>
      </c>
      <c r="E4086" t="s">
        <v>13315</v>
      </c>
      <c r="F4086" t="s">
        <v>6402</v>
      </c>
      <c r="G4086">
        <v>2294</v>
      </c>
      <c r="H4086">
        <v>4351</v>
      </c>
      <c r="I4086">
        <v>1</v>
      </c>
      <c r="J4086">
        <v>1</v>
      </c>
      <c r="K4086">
        <v>0</v>
      </c>
      <c r="L4086" t="s">
        <v>6403</v>
      </c>
      <c r="M4086">
        <v>2018</v>
      </c>
      <c r="N4086" t="s">
        <v>1463</v>
      </c>
      <c r="O4086">
        <v>5</v>
      </c>
      <c r="P4086">
        <v>1</v>
      </c>
      <c r="Q4086" t="s">
        <v>15830</v>
      </c>
      <c r="R4086" t="s">
        <v>7734</v>
      </c>
      <c r="S4086" t="s">
        <v>7734</v>
      </c>
      <c r="T4086" t="s">
        <v>6294</v>
      </c>
      <c r="U4086">
        <f t="shared" si="63"/>
        <v>52530</v>
      </c>
    </row>
    <row r="4087" spans="1:21" x14ac:dyDescent="0.2">
      <c r="A4087" t="s">
        <v>18324</v>
      </c>
      <c r="B4087" t="s">
        <v>6524</v>
      </c>
      <c r="C4087">
        <v>3537039</v>
      </c>
      <c r="D4087" t="s">
        <v>18327</v>
      </c>
      <c r="E4087" t="s">
        <v>18328</v>
      </c>
      <c r="F4087" t="s">
        <v>6402</v>
      </c>
      <c r="G4087">
        <v>52</v>
      </c>
      <c r="H4087">
        <v>4351</v>
      </c>
      <c r="I4087">
        <v>0</v>
      </c>
      <c r="J4087">
        <v>0</v>
      </c>
      <c r="K4087">
        <v>0</v>
      </c>
      <c r="L4087" t="s">
        <v>6403</v>
      </c>
      <c r="M4087">
        <v>2018</v>
      </c>
      <c r="N4087" t="s">
        <v>1463</v>
      </c>
      <c r="O4087">
        <v>5</v>
      </c>
      <c r="P4087">
        <v>1</v>
      </c>
      <c r="Q4087" t="s">
        <v>15830</v>
      </c>
      <c r="R4087" t="s">
        <v>7734</v>
      </c>
      <c r="S4087" t="s">
        <v>7734</v>
      </c>
      <c r="T4087" t="s">
        <v>23376</v>
      </c>
      <c r="U4087">
        <f t="shared" si="63"/>
        <v>52530</v>
      </c>
    </row>
    <row r="4088" spans="1:21" x14ac:dyDescent="0.2">
      <c r="A4088" t="s">
        <v>18324</v>
      </c>
      <c r="B4088" t="s">
        <v>6524</v>
      </c>
      <c r="C4088">
        <v>3537039</v>
      </c>
      <c r="D4088" t="s">
        <v>7628</v>
      </c>
      <c r="E4088" t="s">
        <v>6955</v>
      </c>
      <c r="F4088" t="s">
        <v>6402</v>
      </c>
      <c r="G4088">
        <v>1341</v>
      </c>
      <c r="H4088">
        <v>4351</v>
      </c>
      <c r="I4088">
        <v>0</v>
      </c>
      <c r="J4088">
        <v>0</v>
      </c>
      <c r="K4088">
        <v>0</v>
      </c>
      <c r="L4088" t="s">
        <v>6403</v>
      </c>
      <c r="M4088">
        <v>2018</v>
      </c>
      <c r="N4088" t="s">
        <v>1463</v>
      </c>
      <c r="O4088">
        <v>5</v>
      </c>
      <c r="P4088">
        <v>1</v>
      </c>
      <c r="Q4088" t="s">
        <v>15830</v>
      </c>
      <c r="R4088" t="s">
        <v>7734</v>
      </c>
      <c r="S4088" t="s">
        <v>7734</v>
      </c>
      <c r="T4088" t="s">
        <v>23377</v>
      </c>
      <c r="U4088">
        <f t="shared" si="63"/>
        <v>52530</v>
      </c>
    </row>
    <row r="4089" spans="1:21" x14ac:dyDescent="0.2">
      <c r="A4089" t="s">
        <v>18329</v>
      </c>
      <c r="B4089" t="s">
        <v>6524</v>
      </c>
      <c r="C4089">
        <v>3537039</v>
      </c>
      <c r="D4089" t="s">
        <v>9227</v>
      </c>
      <c r="E4089" t="s">
        <v>13291</v>
      </c>
      <c r="F4089" t="s">
        <v>6402</v>
      </c>
      <c r="G4089">
        <v>3709</v>
      </c>
      <c r="H4089">
        <v>7379</v>
      </c>
      <c r="I4089">
        <v>1</v>
      </c>
      <c r="J4089">
        <v>1</v>
      </c>
      <c r="K4089">
        <v>0</v>
      </c>
      <c r="L4089" t="s">
        <v>6409</v>
      </c>
      <c r="M4089">
        <v>2018</v>
      </c>
      <c r="N4089" t="s">
        <v>1463</v>
      </c>
      <c r="O4089">
        <v>6</v>
      </c>
      <c r="P4089">
        <v>1</v>
      </c>
      <c r="Q4089" t="s">
        <v>15830</v>
      </c>
      <c r="R4089" t="s">
        <v>7734</v>
      </c>
      <c r="S4089" t="s">
        <v>7734</v>
      </c>
      <c r="T4089" t="s">
        <v>6300</v>
      </c>
      <c r="U4089">
        <f t="shared" si="63"/>
        <v>52530</v>
      </c>
    </row>
    <row r="4090" spans="1:21" x14ac:dyDescent="0.2">
      <c r="A4090" t="s">
        <v>18329</v>
      </c>
      <c r="B4090" t="s">
        <v>6524</v>
      </c>
      <c r="C4090">
        <v>3537039</v>
      </c>
      <c r="D4090" t="s">
        <v>6550</v>
      </c>
      <c r="E4090" t="s">
        <v>14332</v>
      </c>
      <c r="F4090" t="s">
        <v>6402</v>
      </c>
      <c r="G4090">
        <v>2682</v>
      </c>
      <c r="H4090">
        <v>7379</v>
      </c>
      <c r="I4090">
        <v>0</v>
      </c>
      <c r="J4090">
        <v>0</v>
      </c>
      <c r="K4090">
        <v>0</v>
      </c>
      <c r="L4090" t="s">
        <v>6403</v>
      </c>
      <c r="M4090">
        <v>2018</v>
      </c>
      <c r="N4090" t="s">
        <v>1463</v>
      </c>
      <c r="O4090">
        <v>6</v>
      </c>
      <c r="P4090">
        <v>1</v>
      </c>
      <c r="Q4090" t="s">
        <v>15830</v>
      </c>
      <c r="R4090" t="s">
        <v>7734</v>
      </c>
      <c r="S4090" t="s">
        <v>7734</v>
      </c>
      <c r="T4090" t="s">
        <v>23378</v>
      </c>
      <c r="U4090">
        <f t="shared" si="63"/>
        <v>52530</v>
      </c>
    </row>
    <row r="4091" spans="1:21" x14ac:dyDescent="0.2">
      <c r="A4091" t="s">
        <v>18329</v>
      </c>
      <c r="B4091" t="s">
        <v>6524</v>
      </c>
      <c r="C4091">
        <v>3537039</v>
      </c>
      <c r="D4091" t="s">
        <v>7549</v>
      </c>
      <c r="E4091" t="s">
        <v>18330</v>
      </c>
      <c r="F4091" t="s">
        <v>6402</v>
      </c>
      <c r="G4091">
        <v>86</v>
      </c>
      <c r="H4091">
        <v>7379</v>
      </c>
      <c r="I4091">
        <v>0</v>
      </c>
      <c r="J4091">
        <v>0</v>
      </c>
      <c r="K4091">
        <v>0</v>
      </c>
      <c r="L4091" t="s">
        <v>6403</v>
      </c>
      <c r="M4091">
        <v>2018</v>
      </c>
      <c r="N4091" t="s">
        <v>1463</v>
      </c>
      <c r="O4091">
        <v>6</v>
      </c>
      <c r="P4091">
        <v>1</v>
      </c>
      <c r="Q4091" t="s">
        <v>15830</v>
      </c>
      <c r="R4091" t="s">
        <v>7734</v>
      </c>
      <c r="S4091" t="s">
        <v>7734</v>
      </c>
      <c r="T4091" t="s">
        <v>23379</v>
      </c>
      <c r="U4091">
        <f t="shared" si="63"/>
        <v>52530</v>
      </c>
    </row>
    <row r="4092" spans="1:21" x14ac:dyDescent="0.2">
      <c r="A4092" t="s">
        <v>18329</v>
      </c>
      <c r="B4092" t="s">
        <v>6524</v>
      </c>
      <c r="C4092">
        <v>3537039</v>
      </c>
      <c r="D4092" t="s">
        <v>6858</v>
      </c>
      <c r="E4092" t="s">
        <v>18331</v>
      </c>
      <c r="F4092" t="s">
        <v>6402</v>
      </c>
      <c r="G4092">
        <v>902</v>
      </c>
      <c r="H4092">
        <v>7379</v>
      </c>
      <c r="I4092">
        <v>0</v>
      </c>
      <c r="J4092">
        <v>0</v>
      </c>
      <c r="K4092">
        <v>0</v>
      </c>
      <c r="L4092" t="s">
        <v>6403</v>
      </c>
      <c r="M4092">
        <v>2018</v>
      </c>
      <c r="N4092" t="s">
        <v>1463</v>
      </c>
      <c r="O4092">
        <v>6</v>
      </c>
      <c r="P4092">
        <v>1</v>
      </c>
      <c r="Q4092" t="s">
        <v>15830</v>
      </c>
      <c r="R4092" t="s">
        <v>7734</v>
      </c>
      <c r="S4092" t="s">
        <v>7734</v>
      </c>
      <c r="T4092" t="s">
        <v>23380</v>
      </c>
      <c r="U4092">
        <f t="shared" si="63"/>
        <v>52530</v>
      </c>
    </row>
    <row r="4093" spans="1:21" x14ac:dyDescent="0.2">
      <c r="A4093" t="s">
        <v>18332</v>
      </c>
      <c r="B4093" t="s">
        <v>6524</v>
      </c>
      <c r="C4093">
        <v>3537039</v>
      </c>
      <c r="D4093" t="s">
        <v>7169</v>
      </c>
      <c r="E4093" t="s">
        <v>12406</v>
      </c>
      <c r="F4093" t="s">
        <v>6402</v>
      </c>
      <c r="G4093">
        <v>658</v>
      </c>
      <c r="H4093">
        <v>6793</v>
      </c>
      <c r="I4093">
        <v>0</v>
      </c>
      <c r="J4093">
        <v>0</v>
      </c>
      <c r="K4093">
        <v>0</v>
      </c>
      <c r="L4093" t="s">
        <v>6409</v>
      </c>
      <c r="M4093">
        <v>2018</v>
      </c>
      <c r="N4093" t="s">
        <v>1463</v>
      </c>
      <c r="O4093">
        <v>7</v>
      </c>
      <c r="P4093">
        <v>1</v>
      </c>
      <c r="Q4093" t="s">
        <v>15830</v>
      </c>
      <c r="R4093" t="s">
        <v>7734</v>
      </c>
      <c r="S4093" t="s">
        <v>7734</v>
      </c>
      <c r="T4093" t="s">
        <v>23381</v>
      </c>
      <c r="U4093">
        <f t="shared" si="63"/>
        <v>52530</v>
      </c>
    </row>
    <row r="4094" spans="1:21" x14ac:dyDescent="0.2">
      <c r="A4094" t="s">
        <v>18332</v>
      </c>
      <c r="B4094" t="s">
        <v>6524</v>
      </c>
      <c r="C4094">
        <v>3537039</v>
      </c>
      <c r="D4094" t="s">
        <v>18333</v>
      </c>
      <c r="E4094" t="s">
        <v>18334</v>
      </c>
      <c r="F4094" t="s">
        <v>6402</v>
      </c>
      <c r="G4094">
        <v>4745</v>
      </c>
      <c r="H4094">
        <v>6793</v>
      </c>
      <c r="I4094">
        <v>1</v>
      </c>
      <c r="J4094">
        <v>1</v>
      </c>
      <c r="K4094">
        <v>0</v>
      </c>
      <c r="L4094" t="s">
        <v>6403</v>
      </c>
      <c r="M4094">
        <v>2018</v>
      </c>
      <c r="N4094" t="s">
        <v>1463</v>
      </c>
      <c r="O4094">
        <v>7</v>
      </c>
      <c r="P4094">
        <v>1</v>
      </c>
      <c r="Q4094" t="s">
        <v>15830</v>
      </c>
      <c r="R4094" t="s">
        <v>7734</v>
      </c>
      <c r="S4094" t="s">
        <v>7734</v>
      </c>
      <c r="T4094" t="s">
        <v>23382</v>
      </c>
      <c r="U4094">
        <f t="shared" si="63"/>
        <v>52530</v>
      </c>
    </row>
    <row r="4095" spans="1:21" x14ac:dyDescent="0.2">
      <c r="A4095" t="s">
        <v>18332</v>
      </c>
      <c r="B4095" t="s">
        <v>6524</v>
      </c>
      <c r="C4095">
        <v>3537039</v>
      </c>
      <c r="D4095" t="s">
        <v>8427</v>
      </c>
      <c r="E4095" t="s">
        <v>13305</v>
      </c>
      <c r="F4095" t="s">
        <v>6402</v>
      </c>
      <c r="G4095">
        <v>982</v>
      </c>
      <c r="H4095">
        <v>6793</v>
      </c>
      <c r="I4095">
        <v>0</v>
      </c>
      <c r="J4095">
        <v>0</v>
      </c>
      <c r="K4095">
        <v>0</v>
      </c>
      <c r="L4095" t="s">
        <v>6403</v>
      </c>
      <c r="M4095">
        <v>2018</v>
      </c>
      <c r="N4095" t="s">
        <v>1463</v>
      </c>
      <c r="O4095">
        <v>7</v>
      </c>
      <c r="P4095">
        <v>1</v>
      </c>
      <c r="Q4095" t="s">
        <v>15830</v>
      </c>
      <c r="R4095" t="s">
        <v>7734</v>
      </c>
      <c r="S4095" t="s">
        <v>7734</v>
      </c>
      <c r="T4095" t="s">
        <v>6298</v>
      </c>
      <c r="U4095">
        <f t="shared" si="63"/>
        <v>52530</v>
      </c>
    </row>
    <row r="4096" spans="1:21" x14ac:dyDescent="0.2">
      <c r="A4096" t="s">
        <v>18332</v>
      </c>
      <c r="B4096" t="s">
        <v>6524</v>
      </c>
      <c r="C4096">
        <v>3537039</v>
      </c>
      <c r="D4096" t="s">
        <v>7671</v>
      </c>
      <c r="E4096" t="s">
        <v>10715</v>
      </c>
      <c r="F4096" t="s">
        <v>6402</v>
      </c>
      <c r="G4096">
        <v>408</v>
      </c>
      <c r="H4096">
        <v>6793</v>
      </c>
      <c r="I4096">
        <v>0</v>
      </c>
      <c r="J4096">
        <v>0</v>
      </c>
      <c r="K4096">
        <v>0</v>
      </c>
      <c r="L4096" t="s">
        <v>6403</v>
      </c>
      <c r="M4096">
        <v>2018</v>
      </c>
      <c r="N4096" t="s">
        <v>1463</v>
      </c>
      <c r="O4096">
        <v>7</v>
      </c>
      <c r="P4096">
        <v>1</v>
      </c>
      <c r="Q4096" t="s">
        <v>15830</v>
      </c>
      <c r="R4096" t="s">
        <v>7734</v>
      </c>
      <c r="S4096" t="s">
        <v>7734</v>
      </c>
      <c r="T4096" t="s">
        <v>23383</v>
      </c>
      <c r="U4096">
        <f t="shared" si="63"/>
        <v>52530</v>
      </c>
    </row>
    <row r="4097" spans="1:21" x14ac:dyDescent="0.2">
      <c r="A4097" t="s">
        <v>18335</v>
      </c>
      <c r="B4097" t="s">
        <v>6524</v>
      </c>
      <c r="C4097">
        <v>3537039</v>
      </c>
      <c r="D4097" t="s">
        <v>13295</v>
      </c>
      <c r="E4097" t="s">
        <v>13296</v>
      </c>
      <c r="F4097" t="s">
        <v>6402</v>
      </c>
      <c r="G4097">
        <v>628</v>
      </c>
      <c r="H4097">
        <v>3887</v>
      </c>
      <c r="I4097">
        <v>0</v>
      </c>
      <c r="J4097">
        <v>0</v>
      </c>
      <c r="K4097">
        <v>0</v>
      </c>
      <c r="L4097" t="s">
        <v>6409</v>
      </c>
      <c r="M4097">
        <v>2018</v>
      </c>
      <c r="N4097" t="s">
        <v>1463</v>
      </c>
      <c r="O4097">
        <v>8</v>
      </c>
      <c r="P4097">
        <v>1</v>
      </c>
      <c r="Q4097" t="s">
        <v>15830</v>
      </c>
      <c r="R4097" t="s">
        <v>7734</v>
      </c>
      <c r="S4097" t="s">
        <v>7734</v>
      </c>
      <c r="T4097" t="s">
        <v>6318</v>
      </c>
      <c r="U4097">
        <f t="shared" si="63"/>
        <v>52530</v>
      </c>
    </row>
    <row r="4098" spans="1:21" x14ac:dyDescent="0.2">
      <c r="A4098" t="s">
        <v>18335</v>
      </c>
      <c r="B4098" t="s">
        <v>6524</v>
      </c>
      <c r="C4098">
        <v>3537039</v>
      </c>
      <c r="D4098" t="s">
        <v>6924</v>
      </c>
      <c r="E4098" t="s">
        <v>7134</v>
      </c>
      <c r="F4098" t="s">
        <v>6402</v>
      </c>
      <c r="G4098">
        <v>296</v>
      </c>
      <c r="H4098">
        <v>3887</v>
      </c>
      <c r="I4098">
        <v>0</v>
      </c>
      <c r="J4098">
        <v>0</v>
      </c>
      <c r="K4098">
        <v>0</v>
      </c>
      <c r="L4098" t="s">
        <v>6409</v>
      </c>
      <c r="M4098">
        <v>2018</v>
      </c>
      <c r="N4098" t="s">
        <v>1463</v>
      </c>
      <c r="O4098">
        <v>8</v>
      </c>
      <c r="P4098">
        <v>1</v>
      </c>
      <c r="Q4098" t="s">
        <v>15830</v>
      </c>
      <c r="R4098" t="s">
        <v>7734</v>
      </c>
      <c r="S4098" t="s">
        <v>7734</v>
      </c>
      <c r="T4098" t="s">
        <v>23384</v>
      </c>
      <c r="U4098">
        <f t="shared" ref="U4098:U4161" si="64">_xlfn.MAXIFS($H$2:$H$6695, $C$2:$C$6695,C4098)</f>
        <v>52530</v>
      </c>
    </row>
    <row r="4099" spans="1:21" x14ac:dyDescent="0.2">
      <c r="A4099" t="s">
        <v>18335</v>
      </c>
      <c r="B4099" t="s">
        <v>6524</v>
      </c>
      <c r="C4099">
        <v>3537039</v>
      </c>
      <c r="D4099" t="s">
        <v>7991</v>
      </c>
      <c r="E4099" t="s">
        <v>15639</v>
      </c>
      <c r="F4099" t="s">
        <v>6402</v>
      </c>
      <c r="G4099">
        <v>139</v>
      </c>
      <c r="H4099">
        <v>3887</v>
      </c>
      <c r="I4099">
        <v>0</v>
      </c>
      <c r="J4099">
        <v>0</v>
      </c>
      <c r="K4099">
        <v>0</v>
      </c>
      <c r="L4099" t="s">
        <v>6409</v>
      </c>
      <c r="M4099">
        <v>2018</v>
      </c>
      <c r="N4099" t="s">
        <v>1463</v>
      </c>
      <c r="O4099">
        <v>8</v>
      </c>
      <c r="P4099">
        <v>1</v>
      </c>
      <c r="Q4099" t="s">
        <v>15830</v>
      </c>
      <c r="R4099" t="s">
        <v>7734</v>
      </c>
      <c r="S4099" t="s">
        <v>7734</v>
      </c>
      <c r="T4099" t="s">
        <v>23385</v>
      </c>
      <c r="U4099">
        <f t="shared" si="64"/>
        <v>52530</v>
      </c>
    </row>
    <row r="4100" spans="1:21" x14ac:dyDescent="0.2">
      <c r="A4100" t="s">
        <v>18335</v>
      </c>
      <c r="B4100" t="s">
        <v>6524</v>
      </c>
      <c r="C4100">
        <v>3537039</v>
      </c>
      <c r="D4100" t="s">
        <v>6794</v>
      </c>
      <c r="E4100" t="s">
        <v>7070</v>
      </c>
      <c r="F4100" t="s">
        <v>6402</v>
      </c>
      <c r="G4100">
        <v>231</v>
      </c>
      <c r="H4100">
        <v>3887</v>
      </c>
      <c r="I4100">
        <v>0</v>
      </c>
      <c r="J4100">
        <v>0</v>
      </c>
      <c r="K4100">
        <v>0</v>
      </c>
      <c r="L4100" t="s">
        <v>6409</v>
      </c>
      <c r="M4100">
        <v>2018</v>
      </c>
      <c r="N4100" t="s">
        <v>1463</v>
      </c>
      <c r="O4100">
        <v>8</v>
      </c>
      <c r="P4100">
        <v>1</v>
      </c>
      <c r="Q4100" t="s">
        <v>15830</v>
      </c>
      <c r="R4100" t="s">
        <v>7734</v>
      </c>
      <c r="S4100" t="s">
        <v>7734</v>
      </c>
      <c r="T4100" t="s">
        <v>23386</v>
      </c>
      <c r="U4100">
        <f t="shared" si="64"/>
        <v>52530</v>
      </c>
    </row>
    <row r="4101" spans="1:21" x14ac:dyDescent="0.2">
      <c r="A4101" t="s">
        <v>18335</v>
      </c>
      <c r="B4101" t="s">
        <v>6524</v>
      </c>
      <c r="C4101">
        <v>3537039</v>
      </c>
      <c r="D4101" t="s">
        <v>18336</v>
      </c>
      <c r="E4101" t="s">
        <v>13261</v>
      </c>
      <c r="F4101" t="s">
        <v>6402</v>
      </c>
      <c r="G4101">
        <v>255</v>
      </c>
      <c r="H4101">
        <v>3887</v>
      </c>
      <c r="I4101">
        <v>0</v>
      </c>
      <c r="J4101">
        <v>0</v>
      </c>
      <c r="K4101">
        <v>0</v>
      </c>
      <c r="L4101" t="s">
        <v>6403</v>
      </c>
      <c r="M4101">
        <v>2018</v>
      </c>
      <c r="N4101" t="s">
        <v>1463</v>
      </c>
      <c r="O4101">
        <v>8</v>
      </c>
      <c r="P4101">
        <v>1</v>
      </c>
      <c r="Q4101" t="s">
        <v>15830</v>
      </c>
      <c r="R4101" t="s">
        <v>7734</v>
      </c>
      <c r="S4101" t="s">
        <v>7734</v>
      </c>
      <c r="T4101" t="s">
        <v>23387</v>
      </c>
      <c r="U4101">
        <f t="shared" si="64"/>
        <v>52530</v>
      </c>
    </row>
    <row r="4102" spans="1:21" x14ac:dyDescent="0.2">
      <c r="A4102" t="s">
        <v>18335</v>
      </c>
      <c r="B4102" t="s">
        <v>6524</v>
      </c>
      <c r="C4102">
        <v>3537039</v>
      </c>
      <c r="D4102" t="s">
        <v>6722</v>
      </c>
      <c r="E4102" t="s">
        <v>13300</v>
      </c>
      <c r="F4102" t="s">
        <v>6402</v>
      </c>
      <c r="G4102">
        <v>932</v>
      </c>
      <c r="H4102">
        <v>3887</v>
      </c>
      <c r="I4102">
        <v>0</v>
      </c>
      <c r="J4102">
        <v>1</v>
      </c>
      <c r="K4102">
        <v>0</v>
      </c>
      <c r="L4102" t="s">
        <v>6403</v>
      </c>
      <c r="M4102">
        <v>2018</v>
      </c>
      <c r="N4102" t="s">
        <v>1463</v>
      </c>
      <c r="O4102">
        <v>8</v>
      </c>
      <c r="P4102">
        <v>1</v>
      </c>
      <c r="Q4102" t="s">
        <v>15830</v>
      </c>
      <c r="R4102" t="s">
        <v>7734</v>
      </c>
      <c r="S4102" t="s">
        <v>7734</v>
      </c>
      <c r="T4102" t="s">
        <v>6299</v>
      </c>
      <c r="U4102">
        <f t="shared" si="64"/>
        <v>52530</v>
      </c>
    </row>
    <row r="4103" spans="1:21" x14ac:dyDescent="0.2">
      <c r="A4103" t="s">
        <v>18335</v>
      </c>
      <c r="B4103" t="s">
        <v>6524</v>
      </c>
      <c r="C4103">
        <v>3537039</v>
      </c>
      <c r="D4103" t="s">
        <v>6637</v>
      </c>
      <c r="E4103" t="s">
        <v>13303</v>
      </c>
      <c r="F4103" t="s">
        <v>6402</v>
      </c>
      <c r="G4103">
        <v>574</v>
      </c>
      <c r="H4103">
        <v>3887</v>
      </c>
      <c r="I4103">
        <v>0</v>
      </c>
      <c r="J4103">
        <v>0</v>
      </c>
      <c r="K4103">
        <v>0</v>
      </c>
      <c r="L4103" t="s">
        <v>6403</v>
      </c>
      <c r="M4103">
        <v>2018</v>
      </c>
      <c r="N4103" t="s">
        <v>1463</v>
      </c>
      <c r="O4103">
        <v>8</v>
      </c>
      <c r="P4103">
        <v>1</v>
      </c>
      <c r="Q4103" t="s">
        <v>15830</v>
      </c>
      <c r="R4103" t="s">
        <v>7734</v>
      </c>
      <c r="S4103" t="s">
        <v>7734</v>
      </c>
      <c r="T4103" t="s">
        <v>23388</v>
      </c>
      <c r="U4103">
        <f t="shared" si="64"/>
        <v>52530</v>
      </c>
    </row>
    <row r="4104" spans="1:21" x14ac:dyDescent="0.2">
      <c r="A4104" t="s">
        <v>18335</v>
      </c>
      <c r="B4104" t="s">
        <v>6524</v>
      </c>
      <c r="C4104">
        <v>3537039</v>
      </c>
      <c r="D4104" t="s">
        <v>6425</v>
      </c>
      <c r="E4104" t="s">
        <v>18337</v>
      </c>
      <c r="F4104" t="s">
        <v>6402</v>
      </c>
      <c r="G4104">
        <v>832</v>
      </c>
      <c r="H4104">
        <v>3887</v>
      </c>
      <c r="I4104">
        <v>0</v>
      </c>
      <c r="J4104">
        <v>0</v>
      </c>
      <c r="K4104">
        <v>0</v>
      </c>
      <c r="L4104" t="s">
        <v>6403</v>
      </c>
      <c r="M4104">
        <v>2018</v>
      </c>
      <c r="N4104" t="s">
        <v>1463</v>
      </c>
      <c r="O4104">
        <v>8</v>
      </c>
      <c r="P4104">
        <v>1</v>
      </c>
      <c r="Q4104" t="s">
        <v>15830</v>
      </c>
      <c r="R4104" t="s">
        <v>7734</v>
      </c>
      <c r="S4104" t="s">
        <v>7734</v>
      </c>
      <c r="T4104" t="s">
        <v>23389</v>
      </c>
      <c r="U4104">
        <f t="shared" si="64"/>
        <v>52530</v>
      </c>
    </row>
    <row r="4105" spans="1:21" x14ac:dyDescent="0.2">
      <c r="A4105" t="s">
        <v>18338</v>
      </c>
      <c r="B4105" t="s">
        <v>6524</v>
      </c>
      <c r="C4105">
        <v>3537039</v>
      </c>
      <c r="D4105" t="s">
        <v>7020</v>
      </c>
      <c r="E4105" t="s">
        <v>7034</v>
      </c>
      <c r="F4105" t="s">
        <v>6402</v>
      </c>
      <c r="G4105">
        <v>985</v>
      </c>
      <c r="H4105">
        <v>4966</v>
      </c>
      <c r="I4105">
        <v>1</v>
      </c>
      <c r="J4105">
        <v>0</v>
      </c>
      <c r="K4105">
        <v>0</v>
      </c>
      <c r="L4105" t="s">
        <v>6409</v>
      </c>
      <c r="M4105">
        <v>2018</v>
      </c>
      <c r="N4105" t="s">
        <v>1463</v>
      </c>
      <c r="O4105">
        <v>9</v>
      </c>
      <c r="P4105">
        <v>1</v>
      </c>
      <c r="Q4105" t="s">
        <v>15830</v>
      </c>
      <c r="R4105" t="s">
        <v>7734</v>
      </c>
      <c r="S4105" t="s">
        <v>7734</v>
      </c>
      <c r="T4105" t="s">
        <v>23390</v>
      </c>
      <c r="U4105">
        <f t="shared" si="64"/>
        <v>52530</v>
      </c>
    </row>
    <row r="4106" spans="1:21" x14ac:dyDescent="0.2">
      <c r="A4106" t="s">
        <v>18338</v>
      </c>
      <c r="B4106" t="s">
        <v>6524</v>
      </c>
      <c r="C4106">
        <v>3537039</v>
      </c>
      <c r="D4106" t="s">
        <v>6419</v>
      </c>
      <c r="E4106" t="s">
        <v>18339</v>
      </c>
      <c r="F4106" t="s">
        <v>6402</v>
      </c>
      <c r="G4106">
        <v>803</v>
      </c>
      <c r="H4106">
        <v>4966</v>
      </c>
      <c r="I4106">
        <v>0</v>
      </c>
      <c r="J4106">
        <v>0</v>
      </c>
      <c r="K4106">
        <v>0</v>
      </c>
      <c r="L4106" t="s">
        <v>6403</v>
      </c>
      <c r="M4106">
        <v>2018</v>
      </c>
      <c r="N4106" t="s">
        <v>1463</v>
      </c>
      <c r="O4106">
        <v>9</v>
      </c>
      <c r="P4106">
        <v>1</v>
      </c>
      <c r="Q4106" t="s">
        <v>15830</v>
      </c>
      <c r="R4106" t="s">
        <v>7734</v>
      </c>
      <c r="S4106" t="s">
        <v>7734</v>
      </c>
      <c r="T4106" t="s">
        <v>23391</v>
      </c>
      <c r="U4106">
        <f t="shared" si="64"/>
        <v>52530</v>
      </c>
    </row>
    <row r="4107" spans="1:21" x14ac:dyDescent="0.2">
      <c r="A4107" t="s">
        <v>18338</v>
      </c>
      <c r="B4107" t="s">
        <v>6524</v>
      </c>
      <c r="C4107">
        <v>3537039</v>
      </c>
      <c r="D4107" t="s">
        <v>12727</v>
      </c>
      <c r="E4107" t="s">
        <v>6878</v>
      </c>
      <c r="F4107" t="s">
        <v>6402</v>
      </c>
      <c r="G4107">
        <v>3178</v>
      </c>
      <c r="H4107">
        <v>4966</v>
      </c>
      <c r="I4107">
        <v>0</v>
      </c>
      <c r="J4107">
        <v>1</v>
      </c>
      <c r="K4107">
        <v>0</v>
      </c>
      <c r="L4107" t="s">
        <v>6403</v>
      </c>
      <c r="M4107">
        <v>2018</v>
      </c>
      <c r="N4107" t="s">
        <v>1463</v>
      </c>
      <c r="O4107">
        <v>9</v>
      </c>
      <c r="P4107">
        <v>1</v>
      </c>
      <c r="Q4107" t="s">
        <v>15830</v>
      </c>
      <c r="R4107" t="s">
        <v>7734</v>
      </c>
      <c r="S4107" t="s">
        <v>7734</v>
      </c>
      <c r="T4107" t="s">
        <v>23392</v>
      </c>
      <c r="U4107">
        <f t="shared" si="64"/>
        <v>52530</v>
      </c>
    </row>
    <row r="4108" spans="1:21" x14ac:dyDescent="0.2">
      <c r="A4108" t="s">
        <v>18340</v>
      </c>
      <c r="B4108" t="s">
        <v>6524</v>
      </c>
      <c r="C4108">
        <v>3537039</v>
      </c>
      <c r="D4108" t="s">
        <v>9407</v>
      </c>
      <c r="E4108" t="s">
        <v>13285</v>
      </c>
      <c r="F4108" t="s">
        <v>6402</v>
      </c>
      <c r="G4108">
        <v>31201</v>
      </c>
      <c r="H4108">
        <v>52530</v>
      </c>
      <c r="I4108">
        <v>1</v>
      </c>
      <c r="J4108">
        <v>1</v>
      </c>
      <c r="K4108">
        <v>0</v>
      </c>
      <c r="L4108" t="s">
        <v>6403</v>
      </c>
      <c r="M4108">
        <v>2018</v>
      </c>
      <c r="N4108" t="s">
        <v>6404</v>
      </c>
      <c r="O4108">
        <v>99</v>
      </c>
      <c r="P4108">
        <v>1</v>
      </c>
      <c r="Q4108" t="s">
        <v>15830</v>
      </c>
      <c r="R4108" t="s">
        <v>7734</v>
      </c>
      <c r="S4108" t="s">
        <v>7734</v>
      </c>
      <c r="T4108" t="s">
        <v>1415</v>
      </c>
      <c r="U4108">
        <f t="shared" si="64"/>
        <v>52530</v>
      </c>
    </row>
    <row r="4109" spans="1:21" x14ac:dyDescent="0.2">
      <c r="A4109" t="s">
        <v>18340</v>
      </c>
      <c r="B4109" t="s">
        <v>6524</v>
      </c>
      <c r="C4109">
        <v>3537039</v>
      </c>
      <c r="D4109" t="s">
        <v>18341</v>
      </c>
      <c r="E4109" t="s">
        <v>15402</v>
      </c>
      <c r="F4109" t="s">
        <v>6402</v>
      </c>
      <c r="G4109">
        <v>785</v>
      </c>
      <c r="H4109">
        <v>52530</v>
      </c>
      <c r="I4109">
        <v>0</v>
      </c>
      <c r="J4109">
        <v>0</v>
      </c>
      <c r="K4109">
        <v>0</v>
      </c>
      <c r="L4109" t="s">
        <v>6403</v>
      </c>
      <c r="M4109">
        <v>2018</v>
      </c>
      <c r="N4109" t="s">
        <v>6404</v>
      </c>
      <c r="O4109">
        <v>99</v>
      </c>
      <c r="P4109">
        <v>1</v>
      </c>
      <c r="Q4109" t="s">
        <v>15830</v>
      </c>
      <c r="R4109" t="s">
        <v>7734</v>
      </c>
      <c r="S4109" t="s">
        <v>7734</v>
      </c>
      <c r="T4109" t="s">
        <v>23393</v>
      </c>
      <c r="U4109">
        <f t="shared" si="64"/>
        <v>52530</v>
      </c>
    </row>
    <row r="4110" spans="1:21" x14ac:dyDescent="0.2">
      <c r="A4110" t="s">
        <v>18340</v>
      </c>
      <c r="B4110" t="s">
        <v>6524</v>
      </c>
      <c r="C4110">
        <v>3537039</v>
      </c>
      <c r="D4110" t="s">
        <v>6423</v>
      </c>
      <c r="E4110" t="s">
        <v>18342</v>
      </c>
      <c r="F4110" t="s">
        <v>6402</v>
      </c>
      <c r="G4110">
        <v>797</v>
      </c>
      <c r="H4110">
        <v>52530</v>
      </c>
      <c r="I4110">
        <v>0</v>
      </c>
      <c r="J4110">
        <v>0</v>
      </c>
      <c r="K4110">
        <v>0</v>
      </c>
      <c r="L4110" t="s">
        <v>6403</v>
      </c>
      <c r="M4110">
        <v>2018</v>
      </c>
      <c r="N4110" t="s">
        <v>6404</v>
      </c>
      <c r="O4110">
        <v>99</v>
      </c>
      <c r="P4110">
        <v>1</v>
      </c>
      <c r="Q4110" t="s">
        <v>15830</v>
      </c>
      <c r="R4110" t="s">
        <v>7734</v>
      </c>
      <c r="S4110" t="s">
        <v>7734</v>
      </c>
      <c r="T4110" t="s">
        <v>23394</v>
      </c>
      <c r="U4110">
        <f t="shared" si="64"/>
        <v>52530</v>
      </c>
    </row>
    <row r="4111" spans="1:21" x14ac:dyDescent="0.2">
      <c r="A4111" t="s">
        <v>18340</v>
      </c>
      <c r="B4111" t="s">
        <v>6524</v>
      </c>
      <c r="C4111">
        <v>3537039</v>
      </c>
      <c r="D4111" t="s">
        <v>7447</v>
      </c>
      <c r="E4111" t="s">
        <v>13302</v>
      </c>
      <c r="F4111" t="s">
        <v>6402</v>
      </c>
      <c r="G4111">
        <v>1121</v>
      </c>
      <c r="H4111">
        <v>52530</v>
      </c>
      <c r="I4111">
        <v>0</v>
      </c>
      <c r="J4111">
        <v>0</v>
      </c>
      <c r="K4111">
        <v>0</v>
      </c>
      <c r="L4111" t="s">
        <v>6403</v>
      </c>
      <c r="M4111">
        <v>2018</v>
      </c>
      <c r="N4111" t="s">
        <v>6404</v>
      </c>
      <c r="O4111">
        <v>99</v>
      </c>
      <c r="P4111">
        <v>1</v>
      </c>
      <c r="Q4111" t="s">
        <v>15830</v>
      </c>
      <c r="R4111" t="s">
        <v>7734</v>
      </c>
      <c r="S4111" t="s">
        <v>7734</v>
      </c>
      <c r="T4111" t="s">
        <v>1420</v>
      </c>
      <c r="U4111">
        <f t="shared" si="64"/>
        <v>52530</v>
      </c>
    </row>
    <row r="4112" spans="1:21" x14ac:dyDescent="0.2">
      <c r="A4112" t="s">
        <v>18340</v>
      </c>
      <c r="B4112" t="s">
        <v>6524</v>
      </c>
      <c r="C4112">
        <v>3537039</v>
      </c>
      <c r="D4112" t="s">
        <v>6595</v>
      </c>
      <c r="E4112" t="s">
        <v>11655</v>
      </c>
      <c r="F4112" t="s">
        <v>6402</v>
      </c>
      <c r="G4112">
        <v>18626</v>
      </c>
      <c r="H4112">
        <v>52530</v>
      </c>
      <c r="I4112">
        <v>0</v>
      </c>
      <c r="J4112">
        <v>0</v>
      </c>
      <c r="K4112">
        <v>0</v>
      </c>
      <c r="L4112" t="s">
        <v>6403</v>
      </c>
      <c r="M4112">
        <v>2018</v>
      </c>
      <c r="N4112" t="s">
        <v>6404</v>
      </c>
      <c r="O4112">
        <v>99</v>
      </c>
      <c r="P4112">
        <v>1</v>
      </c>
      <c r="Q4112" t="s">
        <v>15830</v>
      </c>
      <c r="R4112" t="s">
        <v>7734</v>
      </c>
      <c r="S4112" t="s">
        <v>7734</v>
      </c>
      <c r="T4112" t="s">
        <v>20283</v>
      </c>
      <c r="U4112">
        <f t="shared" si="64"/>
        <v>52530</v>
      </c>
    </row>
    <row r="4113" spans="1:21" x14ac:dyDescent="0.2">
      <c r="A4113" t="s">
        <v>18343</v>
      </c>
      <c r="B4113" t="s">
        <v>7634</v>
      </c>
      <c r="C4113">
        <v>3532042</v>
      </c>
      <c r="D4113" t="s">
        <v>11058</v>
      </c>
      <c r="E4113" t="s">
        <v>13358</v>
      </c>
      <c r="F4113" t="s">
        <v>6402</v>
      </c>
      <c r="G4113">
        <v>4969</v>
      </c>
      <c r="H4113">
        <v>44850</v>
      </c>
      <c r="I4113">
        <v>1</v>
      </c>
      <c r="J4113">
        <v>1</v>
      </c>
      <c r="K4113">
        <v>0</v>
      </c>
      <c r="L4113" t="s">
        <v>6409</v>
      </c>
      <c r="M4113">
        <v>2018</v>
      </c>
      <c r="N4113" t="s">
        <v>1463</v>
      </c>
      <c r="O4113">
        <v>99</v>
      </c>
      <c r="P4113">
        <v>6</v>
      </c>
      <c r="Q4113" t="s">
        <v>15830</v>
      </c>
      <c r="R4113" t="s">
        <v>7734</v>
      </c>
      <c r="S4113" t="s">
        <v>7734</v>
      </c>
      <c r="T4113" t="s">
        <v>6329</v>
      </c>
      <c r="U4113">
        <f t="shared" si="64"/>
        <v>44850</v>
      </c>
    </row>
    <row r="4114" spans="1:21" x14ac:dyDescent="0.2">
      <c r="A4114" t="s">
        <v>18343</v>
      </c>
      <c r="B4114" t="s">
        <v>7634</v>
      </c>
      <c r="C4114">
        <v>3532042</v>
      </c>
      <c r="D4114" t="s">
        <v>7031</v>
      </c>
      <c r="E4114" t="s">
        <v>13364</v>
      </c>
      <c r="F4114" t="s">
        <v>6402</v>
      </c>
      <c r="G4114">
        <v>4286</v>
      </c>
      <c r="H4114">
        <v>44850</v>
      </c>
      <c r="I4114">
        <v>0</v>
      </c>
      <c r="J4114">
        <v>0</v>
      </c>
      <c r="K4114">
        <v>0</v>
      </c>
      <c r="L4114" t="s">
        <v>6409</v>
      </c>
      <c r="M4114">
        <v>2018</v>
      </c>
      <c r="N4114" t="s">
        <v>1463</v>
      </c>
      <c r="O4114">
        <v>99</v>
      </c>
      <c r="P4114">
        <v>6</v>
      </c>
      <c r="Q4114" t="s">
        <v>15830</v>
      </c>
      <c r="R4114" t="s">
        <v>7734</v>
      </c>
      <c r="S4114" t="s">
        <v>7734</v>
      </c>
      <c r="T4114" t="s">
        <v>6328</v>
      </c>
      <c r="U4114">
        <f t="shared" si="64"/>
        <v>44850</v>
      </c>
    </row>
    <row r="4115" spans="1:21" x14ac:dyDescent="0.2">
      <c r="A4115" t="s">
        <v>18343</v>
      </c>
      <c r="B4115" t="s">
        <v>7634</v>
      </c>
      <c r="C4115">
        <v>3532042</v>
      </c>
      <c r="D4115" t="s">
        <v>6470</v>
      </c>
      <c r="E4115" t="s">
        <v>7032</v>
      </c>
      <c r="F4115" t="s">
        <v>6402</v>
      </c>
      <c r="G4115">
        <v>5104</v>
      </c>
      <c r="H4115">
        <v>44850</v>
      </c>
      <c r="I4115">
        <v>1</v>
      </c>
      <c r="J4115">
        <v>1</v>
      </c>
      <c r="K4115">
        <v>0</v>
      </c>
      <c r="L4115" t="s">
        <v>6409</v>
      </c>
      <c r="M4115">
        <v>2018</v>
      </c>
      <c r="N4115" t="s">
        <v>16091</v>
      </c>
      <c r="O4115">
        <v>99</v>
      </c>
      <c r="P4115">
        <v>6</v>
      </c>
      <c r="Q4115" t="s">
        <v>15830</v>
      </c>
      <c r="R4115" t="s">
        <v>7734</v>
      </c>
      <c r="S4115" t="s">
        <v>7734</v>
      </c>
      <c r="T4115" t="s">
        <v>6330</v>
      </c>
      <c r="U4115">
        <f t="shared" si="64"/>
        <v>44850</v>
      </c>
    </row>
    <row r="4116" spans="1:21" x14ac:dyDescent="0.2">
      <c r="A4116" t="s">
        <v>18343</v>
      </c>
      <c r="B4116" t="s">
        <v>7634</v>
      </c>
      <c r="C4116">
        <v>3532042</v>
      </c>
      <c r="D4116" t="s">
        <v>6509</v>
      </c>
      <c r="E4116" t="s">
        <v>7502</v>
      </c>
      <c r="F4116" t="s">
        <v>6402</v>
      </c>
      <c r="G4116">
        <v>5135</v>
      </c>
      <c r="H4116">
        <v>44850</v>
      </c>
      <c r="I4116">
        <v>1</v>
      </c>
      <c r="J4116">
        <v>1</v>
      </c>
      <c r="K4116">
        <v>0</v>
      </c>
      <c r="L4116" t="s">
        <v>6409</v>
      </c>
      <c r="M4116">
        <v>2018</v>
      </c>
      <c r="N4116" t="s">
        <v>16091</v>
      </c>
      <c r="O4116">
        <v>99</v>
      </c>
      <c r="P4116">
        <v>6</v>
      </c>
      <c r="Q4116" t="s">
        <v>15830</v>
      </c>
      <c r="R4116" t="s">
        <v>7734</v>
      </c>
      <c r="S4116" t="s">
        <v>7734</v>
      </c>
      <c r="T4116" t="s">
        <v>6333</v>
      </c>
      <c r="U4116">
        <f t="shared" si="64"/>
        <v>44850</v>
      </c>
    </row>
    <row r="4117" spans="1:21" x14ac:dyDescent="0.2">
      <c r="A4117" t="s">
        <v>18343</v>
      </c>
      <c r="B4117" t="s">
        <v>7634</v>
      </c>
      <c r="C4117">
        <v>3532042</v>
      </c>
      <c r="D4117" t="s">
        <v>8550</v>
      </c>
      <c r="E4117" t="s">
        <v>13350</v>
      </c>
      <c r="F4117" t="s">
        <v>6402</v>
      </c>
      <c r="G4117">
        <v>5483</v>
      </c>
      <c r="H4117">
        <v>44850</v>
      </c>
      <c r="I4117">
        <v>1</v>
      </c>
      <c r="J4117">
        <v>1</v>
      </c>
      <c r="K4117">
        <v>0</v>
      </c>
      <c r="L4117" t="s">
        <v>6403</v>
      </c>
      <c r="M4117">
        <v>2018</v>
      </c>
      <c r="N4117" t="s">
        <v>1463</v>
      </c>
      <c r="O4117">
        <v>99</v>
      </c>
      <c r="P4117">
        <v>6</v>
      </c>
      <c r="Q4117" t="s">
        <v>15830</v>
      </c>
      <c r="R4117" t="s">
        <v>7734</v>
      </c>
      <c r="S4117" t="s">
        <v>7734</v>
      </c>
      <c r="T4117" t="s">
        <v>1424</v>
      </c>
      <c r="U4117">
        <f t="shared" si="64"/>
        <v>44850</v>
      </c>
    </row>
    <row r="4118" spans="1:21" x14ac:dyDescent="0.2">
      <c r="A4118" t="s">
        <v>18343</v>
      </c>
      <c r="B4118" t="s">
        <v>7634</v>
      </c>
      <c r="C4118">
        <v>3532042</v>
      </c>
      <c r="D4118" t="s">
        <v>6738</v>
      </c>
      <c r="E4118" t="s">
        <v>13351</v>
      </c>
      <c r="F4118" t="s">
        <v>6402</v>
      </c>
      <c r="G4118">
        <v>826</v>
      </c>
      <c r="H4118">
        <v>44850</v>
      </c>
      <c r="I4118">
        <v>0</v>
      </c>
      <c r="J4118">
        <v>0</v>
      </c>
      <c r="K4118">
        <v>0</v>
      </c>
      <c r="L4118" t="s">
        <v>6403</v>
      </c>
      <c r="M4118">
        <v>2018</v>
      </c>
      <c r="N4118" t="s">
        <v>16091</v>
      </c>
      <c r="O4118">
        <v>99</v>
      </c>
      <c r="P4118">
        <v>6</v>
      </c>
      <c r="Q4118" t="s">
        <v>15830</v>
      </c>
      <c r="R4118" t="s">
        <v>7734</v>
      </c>
      <c r="S4118" t="s">
        <v>7734</v>
      </c>
      <c r="T4118" t="s">
        <v>1429</v>
      </c>
      <c r="U4118">
        <f t="shared" si="64"/>
        <v>44850</v>
      </c>
    </row>
    <row r="4119" spans="1:21" x14ac:dyDescent="0.2">
      <c r="A4119" t="s">
        <v>18343</v>
      </c>
      <c r="B4119" t="s">
        <v>7634</v>
      </c>
      <c r="C4119">
        <v>3532042</v>
      </c>
      <c r="D4119" t="s">
        <v>6503</v>
      </c>
      <c r="E4119" t="s">
        <v>7291</v>
      </c>
      <c r="F4119" t="s">
        <v>6402</v>
      </c>
      <c r="G4119">
        <v>5282</v>
      </c>
      <c r="H4119">
        <v>44850</v>
      </c>
      <c r="I4119">
        <v>0</v>
      </c>
      <c r="J4119">
        <v>1</v>
      </c>
      <c r="K4119">
        <v>0</v>
      </c>
      <c r="L4119" t="s">
        <v>6403</v>
      </c>
      <c r="M4119">
        <v>2018</v>
      </c>
      <c r="N4119" t="s">
        <v>1463</v>
      </c>
      <c r="O4119">
        <v>99</v>
      </c>
      <c r="P4119">
        <v>6</v>
      </c>
      <c r="Q4119" t="s">
        <v>15830</v>
      </c>
      <c r="R4119" t="s">
        <v>7734</v>
      </c>
      <c r="S4119" t="s">
        <v>7734</v>
      </c>
      <c r="T4119" t="s">
        <v>23395</v>
      </c>
      <c r="U4119">
        <f t="shared" si="64"/>
        <v>44850</v>
      </c>
    </row>
    <row r="4120" spans="1:21" x14ac:dyDescent="0.2">
      <c r="A4120" t="s">
        <v>18343</v>
      </c>
      <c r="B4120" t="s">
        <v>7634</v>
      </c>
      <c r="C4120">
        <v>3532042</v>
      </c>
      <c r="D4120" t="s">
        <v>6401</v>
      </c>
      <c r="E4120" t="s">
        <v>13682</v>
      </c>
      <c r="F4120" t="s">
        <v>6402</v>
      </c>
      <c r="G4120">
        <v>3395</v>
      </c>
      <c r="H4120">
        <v>44850</v>
      </c>
      <c r="I4120">
        <v>0</v>
      </c>
      <c r="J4120">
        <v>0</v>
      </c>
      <c r="K4120">
        <v>0</v>
      </c>
      <c r="L4120" t="s">
        <v>6403</v>
      </c>
      <c r="M4120">
        <v>2018</v>
      </c>
      <c r="N4120" t="s">
        <v>1463</v>
      </c>
      <c r="O4120">
        <v>99</v>
      </c>
      <c r="P4120">
        <v>6</v>
      </c>
      <c r="Q4120" t="s">
        <v>15830</v>
      </c>
      <c r="R4120" t="s">
        <v>7734</v>
      </c>
      <c r="S4120" t="s">
        <v>7734</v>
      </c>
      <c r="T4120" t="s">
        <v>23396</v>
      </c>
      <c r="U4120">
        <f t="shared" si="64"/>
        <v>44850</v>
      </c>
    </row>
    <row r="4121" spans="1:21" x14ac:dyDescent="0.2">
      <c r="A4121" t="s">
        <v>18343</v>
      </c>
      <c r="B4121" t="s">
        <v>7634</v>
      </c>
      <c r="C4121">
        <v>3532042</v>
      </c>
      <c r="D4121" t="s">
        <v>6622</v>
      </c>
      <c r="E4121" t="s">
        <v>7370</v>
      </c>
      <c r="F4121" t="s">
        <v>6402</v>
      </c>
      <c r="G4121">
        <v>3040</v>
      </c>
      <c r="H4121">
        <v>44850</v>
      </c>
      <c r="I4121">
        <v>0</v>
      </c>
      <c r="J4121">
        <v>0</v>
      </c>
      <c r="K4121">
        <v>0</v>
      </c>
      <c r="L4121" t="s">
        <v>6403</v>
      </c>
      <c r="M4121">
        <v>2018</v>
      </c>
      <c r="N4121" t="s">
        <v>16091</v>
      </c>
      <c r="O4121">
        <v>99</v>
      </c>
      <c r="P4121">
        <v>6</v>
      </c>
      <c r="Q4121" t="s">
        <v>15830</v>
      </c>
      <c r="R4121" t="s">
        <v>7734</v>
      </c>
      <c r="S4121" t="s">
        <v>7734</v>
      </c>
      <c r="T4121" t="s">
        <v>23397</v>
      </c>
      <c r="U4121">
        <f t="shared" si="64"/>
        <v>44850</v>
      </c>
    </row>
    <row r="4122" spans="1:21" x14ac:dyDescent="0.2">
      <c r="A4122" t="s">
        <v>18343</v>
      </c>
      <c r="B4122" t="s">
        <v>7634</v>
      </c>
      <c r="C4122">
        <v>3532042</v>
      </c>
      <c r="D4122" t="s">
        <v>6538</v>
      </c>
      <c r="E4122" t="s">
        <v>11267</v>
      </c>
      <c r="F4122" t="s">
        <v>6402</v>
      </c>
      <c r="G4122">
        <v>1236</v>
      </c>
      <c r="H4122">
        <v>44850</v>
      </c>
      <c r="I4122">
        <v>0</v>
      </c>
      <c r="J4122">
        <v>0</v>
      </c>
      <c r="K4122">
        <v>0</v>
      </c>
      <c r="L4122" t="s">
        <v>6403</v>
      </c>
      <c r="M4122">
        <v>2018</v>
      </c>
      <c r="N4122" t="s">
        <v>1463</v>
      </c>
      <c r="O4122">
        <v>99</v>
      </c>
      <c r="P4122">
        <v>6</v>
      </c>
      <c r="Q4122" t="s">
        <v>15830</v>
      </c>
      <c r="R4122" t="s">
        <v>7734</v>
      </c>
      <c r="S4122" t="s">
        <v>7734</v>
      </c>
      <c r="T4122" t="s">
        <v>23398</v>
      </c>
      <c r="U4122">
        <f t="shared" si="64"/>
        <v>44850</v>
      </c>
    </row>
    <row r="4123" spans="1:21" x14ac:dyDescent="0.2">
      <c r="A4123" t="s">
        <v>18343</v>
      </c>
      <c r="B4123" t="s">
        <v>7634</v>
      </c>
      <c r="C4123">
        <v>3532042</v>
      </c>
      <c r="D4123" t="s">
        <v>6411</v>
      </c>
      <c r="E4123" t="s">
        <v>13366</v>
      </c>
      <c r="F4123" t="s">
        <v>6402</v>
      </c>
      <c r="G4123">
        <v>4345</v>
      </c>
      <c r="H4123">
        <v>44850</v>
      </c>
      <c r="I4123">
        <v>0</v>
      </c>
      <c r="J4123">
        <v>1</v>
      </c>
      <c r="K4123">
        <v>0</v>
      </c>
      <c r="L4123" t="s">
        <v>6403</v>
      </c>
      <c r="M4123">
        <v>2018</v>
      </c>
      <c r="N4123" t="s">
        <v>1463</v>
      </c>
      <c r="O4123">
        <v>99</v>
      </c>
      <c r="P4123">
        <v>6</v>
      </c>
      <c r="Q4123" t="s">
        <v>15830</v>
      </c>
      <c r="R4123" t="s">
        <v>7734</v>
      </c>
      <c r="S4123" t="s">
        <v>7734</v>
      </c>
      <c r="T4123" t="s">
        <v>6326</v>
      </c>
      <c r="U4123">
        <f t="shared" si="64"/>
        <v>44850</v>
      </c>
    </row>
    <row r="4124" spans="1:21" x14ac:dyDescent="0.2">
      <c r="A4124" t="s">
        <v>18343</v>
      </c>
      <c r="B4124" t="s">
        <v>7634</v>
      </c>
      <c r="C4124">
        <v>3532042</v>
      </c>
      <c r="D4124" t="s">
        <v>15743</v>
      </c>
      <c r="E4124" t="s">
        <v>6806</v>
      </c>
      <c r="F4124" t="s">
        <v>6402</v>
      </c>
      <c r="G4124">
        <v>1749</v>
      </c>
      <c r="H4124">
        <v>44850</v>
      </c>
      <c r="I4124">
        <v>0</v>
      </c>
      <c r="J4124">
        <v>0</v>
      </c>
      <c r="K4124">
        <v>0</v>
      </c>
      <c r="L4124" t="s">
        <v>6403</v>
      </c>
      <c r="M4124">
        <v>2018</v>
      </c>
      <c r="N4124" t="s">
        <v>16091</v>
      </c>
      <c r="O4124">
        <v>99</v>
      </c>
      <c r="P4124">
        <v>6</v>
      </c>
      <c r="Q4124" t="s">
        <v>15830</v>
      </c>
      <c r="R4124" t="s">
        <v>7734</v>
      </c>
      <c r="S4124" t="s">
        <v>7734</v>
      </c>
      <c r="T4124" t="s">
        <v>23399</v>
      </c>
      <c r="U4124">
        <f t="shared" si="64"/>
        <v>44850</v>
      </c>
    </row>
    <row r="4125" spans="1:21" x14ac:dyDescent="0.2">
      <c r="A4125" t="s">
        <v>18344</v>
      </c>
      <c r="B4125" t="s">
        <v>7634</v>
      </c>
      <c r="C4125">
        <v>3532042</v>
      </c>
      <c r="D4125" t="s">
        <v>6714</v>
      </c>
      <c r="E4125" t="s">
        <v>13347</v>
      </c>
      <c r="F4125" t="s">
        <v>6402</v>
      </c>
      <c r="G4125">
        <v>5412</v>
      </c>
      <c r="H4125">
        <v>9214</v>
      </c>
      <c r="I4125">
        <v>1</v>
      </c>
      <c r="J4125">
        <v>1</v>
      </c>
      <c r="K4125">
        <v>0</v>
      </c>
      <c r="L4125" t="s">
        <v>6403</v>
      </c>
      <c r="M4125">
        <v>2018</v>
      </c>
      <c r="N4125" t="s">
        <v>6404</v>
      </c>
      <c r="O4125">
        <v>99</v>
      </c>
      <c r="P4125">
        <v>1</v>
      </c>
      <c r="Q4125" t="s">
        <v>15830</v>
      </c>
      <c r="R4125" t="s">
        <v>7734</v>
      </c>
      <c r="S4125" t="s">
        <v>7734</v>
      </c>
      <c r="T4125" t="s">
        <v>1426</v>
      </c>
      <c r="U4125">
        <f t="shared" si="64"/>
        <v>44850</v>
      </c>
    </row>
    <row r="4126" spans="1:21" x14ac:dyDescent="0.2">
      <c r="A4126" t="s">
        <v>18344</v>
      </c>
      <c r="B4126" t="s">
        <v>7634</v>
      </c>
      <c r="C4126">
        <v>3532042</v>
      </c>
      <c r="D4126" t="s">
        <v>12091</v>
      </c>
      <c r="E4126" t="s">
        <v>6779</v>
      </c>
      <c r="F4126" t="s">
        <v>6402</v>
      </c>
      <c r="G4126">
        <v>138</v>
      </c>
      <c r="H4126">
        <v>9214</v>
      </c>
      <c r="I4126">
        <v>0</v>
      </c>
      <c r="J4126">
        <v>0</v>
      </c>
      <c r="K4126">
        <v>0</v>
      </c>
      <c r="L4126" t="s">
        <v>6403</v>
      </c>
      <c r="M4126">
        <v>2018</v>
      </c>
      <c r="N4126" t="s">
        <v>6404</v>
      </c>
      <c r="O4126">
        <v>99</v>
      </c>
      <c r="P4126">
        <v>1</v>
      </c>
      <c r="Q4126" t="s">
        <v>15830</v>
      </c>
      <c r="R4126" t="s">
        <v>7734</v>
      </c>
      <c r="S4126" t="s">
        <v>7734</v>
      </c>
      <c r="T4126" t="s">
        <v>23400</v>
      </c>
      <c r="U4126">
        <f t="shared" si="64"/>
        <v>44850</v>
      </c>
    </row>
    <row r="4127" spans="1:21" x14ac:dyDescent="0.2">
      <c r="A4127" t="s">
        <v>18344</v>
      </c>
      <c r="B4127" t="s">
        <v>7634</v>
      </c>
      <c r="C4127">
        <v>3532042</v>
      </c>
      <c r="D4127" t="s">
        <v>6678</v>
      </c>
      <c r="E4127" t="s">
        <v>18345</v>
      </c>
      <c r="F4127" t="s">
        <v>6402</v>
      </c>
      <c r="G4127">
        <v>3664</v>
      </c>
      <c r="H4127">
        <v>9214</v>
      </c>
      <c r="I4127">
        <v>0</v>
      </c>
      <c r="J4127">
        <v>0</v>
      </c>
      <c r="K4127">
        <v>0</v>
      </c>
      <c r="L4127" t="s">
        <v>6403</v>
      </c>
      <c r="M4127">
        <v>2018</v>
      </c>
      <c r="N4127" t="s">
        <v>6404</v>
      </c>
      <c r="O4127">
        <v>99</v>
      </c>
      <c r="P4127">
        <v>1</v>
      </c>
      <c r="Q4127" t="s">
        <v>15830</v>
      </c>
      <c r="R4127" t="s">
        <v>7734</v>
      </c>
      <c r="S4127" t="s">
        <v>7734</v>
      </c>
      <c r="T4127" t="s">
        <v>23401</v>
      </c>
      <c r="U4127">
        <f t="shared" si="64"/>
        <v>44850</v>
      </c>
    </row>
    <row r="4128" spans="1:21" x14ac:dyDescent="0.2">
      <c r="A4128" t="s">
        <v>18346</v>
      </c>
      <c r="B4128" t="s">
        <v>9180</v>
      </c>
      <c r="C4128">
        <v>3530035</v>
      </c>
      <c r="D4128" t="s">
        <v>15387</v>
      </c>
      <c r="E4128" t="s">
        <v>18347</v>
      </c>
      <c r="F4128" t="s">
        <v>6402</v>
      </c>
      <c r="G4128">
        <v>1336</v>
      </c>
      <c r="H4128">
        <v>4998</v>
      </c>
      <c r="I4128">
        <v>1</v>
      </c>
      <c r="J4128">
        <v>0</v>
      </c>
      <c r="K4128">
        <v>0</v>
      </c>
      <c r="L4128" t="s">
        <v>6409</v>
      </c>
      <c r="M4128">
        <v>2018</v>
      </c>
      <c r="N4128" t="s">
        <v>1463</v>
      </c>
      <c r="O4128">
        <v>1</v>
      </c>
      <c r="P4128">
        <v>2</v>
      </c>
      <c r="Q4128" t="s">
        <v>15830</v>
      </c>
      <c r="R4128" t="s">
        <v>7734</v>
      </c>
      <c r="S4128" t="s">
        <v>7734</v>
      </c>
      <c r="T4128" t="s">
        <v>23402</v>
      </c>
      <c r="U4128">
        <f t="shared" si="64"/>
        <v>4998</v>
      </c>
    </row>
    <row r="4129" spans="1:21" x14ac:dyDescent="0.2">
      <c r="A4129" t="s">
        <v>18346</v>
      </c>
      <c r="B4129" t="s">
        <v>9180</v>
      </c>
      <c r="C4129">
        <v>3530035</v>
      </c>
      <c r="D4129" t="s">
        <v>6535</v>
      </c>
      <c r="E4129" t="s">
        <v>15326</v>
      </c>
      <c r="F4129" t="s">
        <v>6402</v>
      </c>
      <c r="G4129">
        <v>1997</v>
      </c>
      <c r="H4129">
        <v>4998</v>
      </c>
      <c r="I4129">
        <v>0</v>
      </c>
      <c r="J4129">
        <v>1</v>
      </c>
      <c r="K4129">
        <v>0</v>
      </c>
      <c r="L4129" t="s">
        <v>6403</v>
      </c>
      <c r="M4129">
        <v>2018</v>
      </c>
      <c r="N4129" t="s">
        <v>1463</v>
      </c>
      <c r="O4129">
        <v>1</v>
      </c>
      <c r="P4129">
        <v>2</v>
      </c>
      <c r="Q4129" t="s">
        <v>15830</v>
      </c>
      <c r="R4129" t="s">
        <v>7734</v>
      </c>
      <c r="S4129" t="s">
        <v>7734</v>
      </c>
      <c r="T4129" t="s">
        <v>23403</v>
      </c>
      <c r="U4129">
        <f t="shared" si="64"/>
        <v>4998</v>
      </c>
    </row>
    <row r="4130" spans="1:21" x14ac:dyDescent="0.2">
      <c r="A4130" t="s">
        <v>18346</v>
      </c>
      <c r="B4130" t="s">
        <v>9180</v>
      </c>
      <c r="C4130">
        <v>3530035</v>
      </c>
      <c r="D4130" t="s">
        <v>6696</v>
      </c>
      <c r="E4130" t="s">
        <v>9181</v>
      </c>
      <c r="F4130" t="s">
        <v>6402</v>
      </c>
      <c r="G4130">
        <v>1665</v>
      </c>
      <c r="H4130">
        <v>4998</v>
      </c>
      <c r="I4130">
        <v>1</v>
      </c>
      <c r="J4130">
        <v>1</v>
      </c>
      <c r="K4130">
        <v>0</v>
      </c>
      <c r="L4130" t="s">
        <v>6403</v>
      </c>
      <c r="M4130">
        <v>2018</v>
      </c>
      <c r="N4130" t="s">
        <v>1463</v>
      </c>
      <c r="O4130">
        <v>1</v>
      </c>
      <c r="P4130">
        <v>2</v>
      </c>
      <c r="Q4130" t="s">
        <v>15830</v>
      </c>
      <c r="R4130" t="s">
        <v>7734</v>
      </c>
      <c r="S4130" t="s">
        <v>7734</v>
      </c>
      <c r="T4130" t="s">
        <v>1431</v>
      </c>
      <c r="U4130">
        <f t="shared" si="64"/>
        <v>4998</v>
      </c>
    </row>
    <row r="4131" spans="1:21" x14ac:dyDescent="0.2">
      <c r="A4131" t="s">
        <v>18348</v>
      </c>
      <c r="B4131" t="s">
        <v>9180</v>
      </c>
      <c r="C4131">
        <v>3530035</v>
      </c>
      <c r="D4131" t="s">
        <v>6539</v>
      </c>
      <c r="E4131" t="s">
        <v>9187</v>
      </c>
      <c r="F4131" t="s">
        <v>6402</v>
      </c>
      <c r="G4131">
        <v>631</v>
      </c>
      <c r="H4131">
        <v>1100</v>
      </c>
      <c r="I4131">
        <v>0</v>
      </c>
      <c r="J4131">
        <v>1</v>
      </c>
      <c r="K4131">
        <v>0</v>
      </c>
      <c r="L4131" t="s">
        <v>6403</v>
      </c>
      <c r="M4131">
        <v>2018</v>
      </c>
      <c r="N4131" t="s">
        <v>1463</v>
      </c>
      <c r="O4131">
        <v>2</v>
      </c>
      <c r="P4131">
        <v>1</v>
      </c>
      <c r="Q4131" t="s">
        <v>15830</v>
      </c>
      <c r="R4131" t="s">
        <v>7734</v>
      </c>
      <c r="S4131" t="s">
        <v>7734</v>
      </c>
      <c r="T4131" t="s">
        <v>6350</v>
      </c>
      <c r="U4131">
        <f t="shared" si="64"/>
        <v>4998</v>
      </c>
    </row>
    <row r="4132" spans="1:21" x14ac:dyDescent="0.2">
      <c r="A4132" t="s">
        <v>18348</v>
      </c>
      <c r="B4132" t="s">
        <v>9180</v>
      </c>
      <c r="C4132">
        <v>3530035</v>
      </c>
      <c r="D4132" t="s">
        <v>6905</v>
      </c>
      <c r="E4132" t="s">
        <v>9188</v>
      </c>
      <c r="F4132" t="s">
        <v>6402</v>
      </c>
      <c r="G4132">
        <v>469</v>
      </c>
      <c r="H4132">
        <v>1100</v>
      </c>
      <c r="I4132">
        <v>0</v>
      </c>
      <c r="J4132">
        <v>0</v>
      </c>
      <c r="K4132">
        <v>0</v>
      </c>
      <c r="L4132" t="s">
        <v>6403</v>
      </c>
      <c r="M4132">
        <v>2018</v>
      </c>
      <c r="N4132" t="s">
        <v>1463</v>
      </c>
      <c r="O4132">
        <v>2</v>
      </c>
      <c r="P4132">
        <v>1</v>
      </c>
      <c r="Q4132" t="s">
        <v>15830</v>
      </c>
      <c r="R4132" t="s">
        <v>7734</v>
      </c>
      <c r="S4132" t="s">
        <v>7734</v>
      </c>
      <c r="T4132" t="s">
        <v>6345</v>
      </c>
      <c r="U4132">
        <f t="shared" si="64"/>
        <v>4998</v>
      </c>
    </row>
    <row r="4133" spans="1:21" x14ac:dyDescent="0.2">
      <c r="A4133" t="s">
        <v>18349</v>
      </c>
      <c r="B4133" t="s">
        <v>9180</v>
      </c>
      <c r="C4133">
        <v>3530035</v>
      </c>
      <c r="D4133" t="s">
        <v>7063</v>
      </c>
      <c r="E4133" t="s">
        <v>6481</v>
      </c>
      <c r="F4133" t="s">
        <v>6402</v>
      </c>
      <c r="G4133">
        <v>0</v>
      </c>
      <c r="H4133">
        <v>0</v>
      </c>
      <c r="I4133">
        <v>1</v>
      </c>
      <c r="J4133">
        <v>1</v>
      </c>
      <c r="K4133">
        <v>1</v>
      </c>
      <c r="L4133" t="s">
        <v>6403</v>
      </c>
      <c r="M4133">
        <v>2018</v>
      </c>
      <c r="N4133" t="s">
        <v>1463</v>
      </c>
      <c r="O4133">
        <v>3</v>
      </c>
      <c r="P4133">
        <v>2</v>
      </c>
      <c r="Q4133" t="s">
        <v>15830</v>
      </c>
      <c r="R4133" t="s">
        <v>7734</v>
      </c>
      <c r="S4133" t="s">
        <v>7734</v>
      </c>
      <c r="T4133" t="s">
        <v>6352</v>
      </c>
      <c r="U4133">
        <f t="shared" si="64"/>
        <v>4998</v>
      </c>
    </row>
    <row r="4134" spans="1:21" x14ac:dyDescent="0.2">
      <c r="A4134" t="s">
        <v>18349</v>
      </c>
      <c r="B4134" t="s">
        <v>9180</v>
      </c>
      <c r="C4134">
        <v>3530035</v>
      </c>
      <c r="D4134" t="s">
        <v>6496</v>
      </c>
      <c r="E4134" t="s">
        <v>9182</v>
      </c>
      <c r="F4134" t="s">
        <v>6402</v>
      </c>
      <c r="G4134">
        <v>0</v>
      </c>
      <c r="H4134">
        <v>0</v>
      </c>
      <c r="I4134">
        <v>1</v>
      </c>
      <c r="J4134">
        <v>1</v>
      </c>
      <c r="K4134">
        <v>1</v>
      </c>
      <c r="L4134" t="s">
        <v>6403</v>
      </c>
      <c r="M4134">
        <v>2018</v>
      </c>
      <c r="N4134" t="s">
        <v>1463</v>
      </c>
      <c r="O4134">
        <v>3</v>
      </c>
      <c r="P4134">
        <v>2</v>
      </c>
      <c r="Q4134" t="s">
        <v>15830</v>
      </c>
      <c r="R4134" t="s">
        <v>7734</v>
      </c>
      <c r="S4134" t="s">
        <v>7734</v>
      </c>
      <c r="T4134" t="s">
        <v>23404</v>
      </c>
      <c r="U4134">
        <f t="shared" si="64"/>
        <v>4998</v>
      </c>
    </row>
    <row r="4135" spans="1:21" x14ac:dyDescent="0.2">
      <c r="A4135" t="s">
        <v>18350</v>
      </c>
      <c r="B4135" t="s">
        <v>9180</v>
      </c>
      <c r="C4135">
        <v>3530035</v>
      </c>
      <c r="D4135" t="s">
        <v>6416</v>
      </c>
      <c r="E4135" t="s">
        <v>9182</v>
      </c>
      <c r="F4135" t="s">
        <v>6402</v>
      </c>
      <c r="G4135">
        <v>0</v>
      </c>
      <c r="H4135">
        <v>0</v>
      </c>
      <c r="I4135">
        <v>1</v>
      </c>
      <c r="J4135">
        <v>1</v>
      </c>
      <c r="K4135">
        <v>1</v>
      </c>
      <c r="L4135" t="s">
        <v>6409</v>
      </c>
      <c r="M4135">
        <v>2018</v>
      </c>
      <c r="N4135" t="s">
        <v>6404</v>
      </c>
      <c r="O4135">
        <v>99</v>
      </c>
      <c r="P4135">
        <v>1</v>
      </c>
      <c r="Q4135" t="s">
        <v>15830</v>
      </c>
      <c r="R4135" t="s">
        <v>7734</v>
      </c>
      <c r="S4135" t="s">
        <v>7734</v>
      </c>
      <c r="T4135" t="s">
        <v>1430</v>
      </c>
      <c r="U4135">
        <f t="shared" si="64"/>
        <v>4998</v>
      </c>
    </row>
    <row r="4136" spans="1:21" x14ac:dyDescent="0.2">
      <c r="A4136" t="s">
        <v>18359</v>
      </c>
      <c r="B4136" t="s">
        <v>14966</v>
      </c>
      <c r="D4136" t="s">
        <v>7068</v>
      </c>
      <c r="E4136" t="s">
        <v>18353</v>
      </c>
      <c r="F4136" t="s">
        <v>6402</v>
      </c>
      <c r="G4136">
        <v>3793</v>
      </c>
      <c r="H4136">
        <v>17797</v>
      </c>
      <c r="I4136">
        <v>0</v>
      </c>
      <c r="J4136">
        <v>0</v>
      </c>
      <c r="K4136">
        <v>0</v>
      </c>
      <c r="L4136" t="s">
        <v>6403</v>
      </c>
      <c r="M4136">
        <v>2018</v>
      </c>
      <c r="N4136" t="s">
        <v>18360</v>
      </c>
      <c r="O4136" t="s">
        <v>18361</v>
      </c>
      <c r="P4136">
        <v>1</v>
      </c>
      <c r="Q4136" t="s">
        <v>18362</v>
      </c>
      <c r="R4136" t="s">
        <v>7734</v>
      </c>
      <c r="S4136" t="s">
        <v>7734</v>
      </c>
      <c r="T4136" t="s">
        <v>23405</v>
      </c>
      <c r="U4136">
        <f t="shared" si="64"/>
        <v>0</v>
      </c>
    </row>
    <row r="4137" spans="1:21" x14ac:dyDescent="0.2">
      <c r="A4137" t="s">
        <v>18359</v>
      </c>
      <c r="B4137" t="s">
        <v>14966</v>
      </c>
      <c r="D4137" t="s">
        <v>18363</v>
      </c>
      <c r="E4137" t="s">
        <v>18364</v>
      </c>
      <c r="F4137" t="s">
        <v>6402</v>
      </c>
      <c r="G4137">
        <v>604</v>
      </c>
      <c r="H4137">
        <v>17797</v>
      </c>
      <c r="I4137">
        <v>0</v>
      </c>
      <c r="J4137">
        <v>0</v>
      </c>
      <c r="K4137">
        <v>0</v>
      </c>
      <c r="L4137" t="s">
        <v>6403</v>
      </c>
      <c r="M4137">
        <v>2018</v>
      </c>
      <c r="N4137" t="s">
        <v>18360</v>
      </c>
      <c r="O4137" t="s">
        <v>18361</v>
      </c>
      <c r="P4137">
        <v>1</v>
      </c>
      <c r="Q4137" t="s">
        <v>18362</v>
      </c>
      <c r="R4137" t="s">
        <v>7734</v>
      </c>
      <c r="S4137" t="s">
        <v>7734</v>
      </c>
      <c r="T4137" t="s">
        <v>23406</v>
      </c>
      <c r="U4137">
        <f t="shared" si="64"/>
        <v>0</v>
      </c>
    </row>
    <row r="4138" spans="1:21" x14ac:dyDescent="0.2">
      <c r="A4138" t="s">
        <v>18359</v>
      </c>
      <c r="B4138" t="s">
        <v>14966</v>
      </c>
      <c r="D4138" t="s">
        <v>6477</v>
      </c>
      <c r="E4138" t="s">
        <v>11686</v>
      </c>
      <c r="F4138" t="s">
        <v>6402</v>
      </c>
      <c r="G4138">
        <v>1048</v>
      </c>
      <c r="H4138">
        <v>17797</v>
      </c>
      <c r="I4138">
        <v>0</v>
      </c>
      <c r="J4138">
        <v>0</v>
      </c>
      <c r="K4138">
        <v>0</v>
      </c>
      <c r="L4138" t="s">
        <v>6403</v>
      </c>
      <c r="M4138">
        <v>2018</v>
      </c>
      <c r="N4138" t="s">
        <v>18360</v>
      </c>
      <c r="O4138" t="s">
        <v>18365</v>
      </c>
      <c r="P4138">
        <v>1</v>
      </c>
      <c r="Q4138" t="s">
        <v>18362</v>
      </c>
      <c r="R4138" t="s">
        <v>7734</v>
      </c>
      <c r="S4138" t="s">
        <v>7734</v>
      </c>
      <c r="T4138" t="s">
        <v>23407</v>
      </c>
      <c r="U4138">
        <f t="shared" si="64"/>
        <v>0</v>
      </c>
    </row>
    <row r="4139" spans="1:21" x14ac:dyDescent="0.2">
      <c r="A4139" t="s">
        <v>18359</v>
      </c>
      <c r="B4139" t="s">
        <v>14966</v>
      </c>
      <c r="D4139" t="s">
        <v>7000</v>
      </c>
      <c r="E4139" t="s">
        <v>18366</v>
      </c>
      <c r="F4139" t="s">
        <v>6402</v>
      </c>
      <c r="G4139">
        <v>812</v>
      </c>
      <c r="H4139">
        <v>17797</v>
      </c>
      <c r="I4139">
        <v>0</v>
      </c>
      <c r="J4139">
        <v>0</v>
      </c>
      <c r="K4139">
        <v>0</v>
      </c>
      <c r="L4139" t="s">
        <v>6403</v>
      </c>
      <c r="M4139">
        <v>2018</v>
      </c>
      <c r="N4139" t="s">
        <v>18360</v>
      </c>
      <c r="O4139" t="s">
        <v>18361</v>
      </c>
      <c r="P4139">
        <v>1</v>
      </c>
      <c r="Q4139" t="s">
        <v>18362</v>
      </c>
      <c r="R4139" t="s">
        <v>7734</v>
      </c>
      <c r="S4139" t="s">
        <v>7734</v>
      </c>
      <c r="T4139" t="s">
        <v>23408</v>
      </c>
      <c r="U4139">
        <f t="shared" si="64"/>
        <v>0</v>
      </c>
    </row>
    <row r="4140" spans="1:21" x14ac:dyDescent="0.2">
      <c r="A4140" t="s">
        <v>18359</v>
      </c>
      <c r="B4140" t="s">
        <v>14966</v>
      </c>
      <c r="D4140" t="s">
        <v>7308</v>
      </c>
      <c r="E4140" t="s">
        <v>6535</v>
      </c>
      <c r="F4140" t="s">
        <v>6402</v>
      </c>
      <c r="G4140">
        <v>11540</v>
      </c>
      <c r="H4140">
        <v>17797</v>
      </c>
      <c r="I4140">
        <v>1</v>
      </c>
      <c r="J4140">
        <v>1</v>
      </c>
      <c r="K4140">
        <v>0</v>
      </c>
      <c r="L4140" t="s">
        <v>6409</v>
      </c>
      <c r="M4140">
        <v>2018</v>
      </c>
      <c r="N4140" t="s">
        <v>18360</v>
      </c>
      <c r="O4140" t="s">
        <v>18361</v>
      </c>
      <c r="P4140">
        <v>1</v>
      </c>
      <c r="Q4140" t="s">
        <v>18362</v>
      </c>
      <c r="R4140" t="s">
        <v>7734</v>
      </c>
      <c r="S4140" t="s">
        <v>7734</v>
      </c>
      <c r="T4140" t="s">
        <v>23409</v>
      </c>
      <c r="U4140">
        <f t="shared" si="64"/>
        <v>0</v>
      </c>
    </row>
    <row r="4141" spans="1:21" x14ac:dyDescent="0.2">
      <c r="A4141" t="s">
        <v>18367</v>
      </c>
      <c r="B4141" t="s">
        <v>14966</v>
      </c>
      <c r="D4141" t="s">
        <v>6562</v>
      </c>
      <c r="E4141" t="s">
        <v>18368</v>
      </c>
      <c r="F4141" t="s">
        <v>6402</v>
      </c>
      <c r="G4141">
        <v>10797</v>
      </c>
      <c r="H4141">
        <v>16275</v>
      </c>
      <c r="I4141">
        <v>1</v>
      </c>
      <c r="J4141">
        <v>1</v>
      </c>
      <c r="K4141">
        <v>0</v>
      </c>
      <c r="L4141" t="s">
        <v>6409</v>
      </c>
      <c r="M4141">
        <v>2018</v>
      </c>
      <c r="N4141" t="s">
        <v>18360</v>
      </c>
      <c r="O4141" t="s">
        <v>18369</v>
      </c>
      <c r="P4141">
        <v>1</v>
      </c>
      <c r="Q4141" t="s">
        <v>18362</v>
      </c>
      <c r="R4141" t="s">
        <v>7734</v>
      </c>
      <c r="S4141" t="s">
        <v>7734</v>
      </c>
      <c r="T4141" t="s">
        <v>23410</v>
      </c>
      <c r="U4141">
        <f t="shared" si="64"/>
        <v>0</v>
      </c>
    </row>
    <row r="4142" spans="1:21" x14ac:dyDescent="0.2">
      <c r="A4142" t="s">
        <v>18367</v>
      </c>
      <c r="B4142" t="s">
        <v>14966</v>
      </c>
      <c r="D4142" t="s">
        <v>7100</v>
      </c>
      <c r="E4142" t="s">
        <v>18370</v>
      </c>
      <c r="F4142" t="s">
        <v>6402</v>
      </c>
      <c r="G4142">
        <v>2818</v>
      </c>
      <c r="H4142">
        <v>16275</v>
      </c>
      <c r="I4142">
        <v>0</v>
      </c>
      <c r="J4142">
        <v>0</v>
      </c>
      <c r="K4142">
        <v>0</v>
      </c>
      <c r="L4142" t="s">
        <v>6403</v>
      </c>
      <c r="M4142">
        <v>2018</v>
      </c>
      <c r="N4142" t="s">
        <v>18360</v>
      </c>
      <c r="O4142" t="s">
        <v>18369</v>
      </c>
      <c r="P4142">
        <v>1</v>
      </c>
      <c r="Q4142" t="s">
        <v>18362</v>
      </c>
      <c r="R4142" t="s">
        <v>7734</v>
      </c>
      <c r="S4142" t="s">
        <v>7734</v>
      </c>
      <c r="T4142" t="s">
        <v>23411</v>
      </c>
      <c r="U4142">
        <f t="shared" si="64"/>
        <v>0</v>
      </c>
    </row>
    <row r="4143" spans="1:21" x14ac:dyDescent="0.2">
      <c r="A4143" t="s">
        <v>18367</v>
      </c>
      <c r="B4143" t="s">
        <v>14966</v>
      </c>
      <c r="D4143" t="s">
        <v>16536</v>
      </c>
      <c r="E4143" t="s">
        <v>18371</v>
      </c>
      <c r="F4143" t="s">
        <v>6402</v>
      </c>
      <c r="G4143">
        <v>2660</v>
      </c>
      <c r="H4143">
        <v>16275</v>
      </c>
      <c r="I4143">
        <v>0</v>
      </c>
      <c r="J4143">
        <v>0</v>
      </c>
      <c r="K4143">
        <v>0</v>
      </c>
      <c r="L4143" t="s">
        <v>6403</v>
      </c>
      <c r="M4143">
        <v>2018</v>
      </c>
      <c r="N4143" t="s">
        <v>18360</v>
      </c>
      <c r="O4143" t="s">
        <v>18369</v>
      </c>
      <c r="P4143">
        <v>1</v>
      </c>
      <c r="Q4143" t="s">
        <v>18362</v>
      </c>
      <c r="R4143" t="s">
        <v>7734</v>
      </c>
      <c r="S4143" t="s">
        <v>7734</v>
      </c>
      <c r="T4143" t="s">
        <v>23412</v>
      </c>
      <c r="U4143">
        <f t="shared" si="64"/>
        <v>0</v>
      </c>
    </row>
    <row r="4144" spans="1:21" x14ac:dyDescent="0.2">
      <c r="A4144" t="s">
        <v>18372</v>
      </c>
      <c r="B4144" t="s">
        <v>14966</v>
      </c>
      <c r="D4144" t="s">
        <v>7261</v>
      </c>
      <c r="E4144" t="s">
        <v>6511</v>
      </c>
      <c r="F4144" t="s">
        <v>6402</v>
      </c>
      <c r="G4144">
        <v>6300</v>
      </c>
      <c r="H4144">
        <v>15767</v>
      </c>
      <c r="I4144">
        <v>1</v>
      </c>
      <c r="J4144">
        <v>1</v>
      </c>
      <c r="K4144">
        <v>0</v>
      </c>
      <c r="L4144" t="s">
        <v>6409</v>
      </c>
      <c r="M4144">
        <v>2018</v>
      </c>
      <c r="N4144" t="s">
        <v>18360</v>
      </c>
      <c r="O4144" t="s">
        <v>18365</v>
      </c>
      <c r="P4144">
        <v>1</v>
      </c>
      <c r="Q4144" t="s">
        <v>18362</v>
      </c>
      <c r="R4144" t="s">
        <v>7734</v>
      </c>
      <c r="S4144" t="s">
        <v>7734</v>
      </c>
      <c r="T4144" t="s">
        <v>23413</v>
      </c>
      <c r="U4144">
        <f t="shared" si="64"/>
        <v>0</v>
      </c>
    </row>
    <row r="4145" spans="1:21" x14ac:dyDescent="0.2">
      <c r="A4145" t="s">
        <v>18372</v>
      </c>
      <c r="B4145" t="s">
        <v>14966</v>
      </c>
      <c r="D4145" t="s">
        <v>6408</v>
      </c>
      <c r="E4145" t="s">
        <v>18373</v>
      </c>
      <c r="F4145" t="s">
        <v>6402</v>
      </c>
      <c r="G4145">
        <v>1091</v>
      </c>
      <c r="H4145">
        <v>15767</v>
      </c>
      <c r="I4145">
        <v>0</v>
      </c>
      <c r="J4145">
        <v>0</v>
      </c>
      <c r="K4145">
        <v>0</v>
      </c>
      <c r="L4145" t="s">
        <v>6409</v>
      </c>
      <c r="M4145">
        <v>2018</v>
      </c>
      <c r="N4145" t="s">
        <v>18360</v>
      </c>
      <c r="O4145" t="s">
        <v>18365</v>
      </c>
      <c r="P4145">
        <v>1</v>
      </c>
      <c r="Q4145" t="s">
        <v>18362</v>
      </c>
      <c r="R4145" t="s">
        <v>7734</v>
      </c>
      <c r="S4145" t="s">
        <v>7734</v>
      </c>
      <c r="T4145" t="s">
        <v>23414</v>
      </c>
      <c r="U4145">
        <f t="shared" si="64"/>
        <v>0</v>
      </c>
    </row>
    <row r="4146" spans="1:21" x14ac:dyDescent="0.2">
      <c r="A4146" t="s">
        <v>18372</v>
      </c>
      <c r="B4146" t="s">
        <v>14966</v>
      </c>
      <c r="D4146" t="s">
        <v>6871</v>
      </c>
      <c r="E4146" t="s">
        <v>11731</v>
      </c>
      <c r="F4146" t="s">
        <v>6402</v>
      </c>
      <c r="G4146">
        <v>2954</v>
      </c>
      <c r="H4146">
        <v>15767</v>
      </c>
      <c r="I4146">
        <v>0</v>
      </c>
      <c r="J4146">
        <v>0</v>
      </c>
      <c r="K4146">
        <v>0</v>
      </c>
      <c r="L4146" t="s">
        <v>6409</v>
      </c>
      <c r="M4146">
        <v>2018</v>
      </c>
      <c r="N4146" t="s">
        <v>18360</v>
      </c>
      <c r="O4146" t="s">
        <v>18365</v>
      </c>
      <c r="P4146">
        <v>1</v>
      </c>
      <c r="Q4146" t="s">
        <v>18362</v>
      </c>
      <c r="R4146" t="s">
        <v>7734</v>
      </c>
      <c r="S4146" t="s">
        <v>7734</v>
      </c>
      <c r="T4146" t="s">
        <v>23415</v>
      </c>
      <c r="U4146">
        <f t="shared" si="64"/>
        <v>0</v>
      </c>
    </row>
    <row r="4147" spans="1:21" x14ac:dyDescent="0.2">
      <c r="A4147" t="s">
        <v>18372</v>
      </c>
      <c r="B4147" t="s">
        <v>14966</v>
      </c>
      <c r="D4147" t="s">
        <v>6419</v>
      </c>
      <c r="E4147" t="s">
        <v>18374</v>
      </c>
      <c r="F4147" t="s">
        <v>6402</v>
      </c>
      <c r="G4147">
        <v>921</v>
      </c>
      <c r="H4147">
        <v>15767</v>
      </c>
      <c r="I4147">
        <v>0</v>
      </c>
      <c r="J4147">
        <v>0</v>
      </c>
      <c r="K4147">
        <v>0</v>
      </c>
      <c r="L4147" t="s">
        <v>6403</v>
      </c>
      <c r="M4147">
        <v>2018</v>
      </c>
      <c r="N4147" t="s">
        <v>18360</v>
      </c>
      <c r="O4147" t="s">
        <v>18365</v>
      </c>
      <c r="P4147">
        <v>1</v>
      </c>
      <c r="Q4147" t="s">
        <v>18362</v>
      </c>
      <c r="R4147" t="s">
        <v>7734</v>
      </c>
      <c r="S4147" t="s">
        <v>7734</v>
      </c>
      <c r="T4147" t="s">
        <v>23416</v>
      </c>
      <c r="U4147">
        <f t="shared" si="64"/>
        <v>0</v>
      </c>
    </row>
    <row r="4148" spans="1:21" x14ac:dyDescent="0.2">
      <c r="A4148" t="s">
        <v>18372</v>
      </c>
      <c r="B4148" t="s">
        <v>14966</v>
      </c>
      <c r="D4148" t="s">
        <v>6720</v>
      </c>
      <c r="E4148" t="s">
        <v>15654</v>
      </c>
      <c r="F4148" t="s">
        <v>6402</v>
      </c>
      <c r="G4148">
        <v>4501</v>
      </c>
      <c r="H4148">
        <v>15767</v>
      </c>
      <c r="I4148">
        <v>0</v>
      </c>
      <c r="J4148">
        <v>0</v>
      </c>
      <c r="K4148">
        <v>0</v>
      </c>
      <c r="L4148" t="s">
        <v>6409</v>
      </c>
      <c r="M4148">
        <v>2018</v>
      </c>
      <c r="N4148" t="s">
        <v>18360</v>
      </c>
      <c r="O4148" t="s">
        <v>18365</v>
      </c>
      <c r="P4148">
        <v>1</v>
      </c>
      <c r="Q4148" t="s">
        <v>18362</v>
      </c>
      <c r="R4148" t="s">
        <v>7734</v>
      </c>
      <c r="S4148" t="s">
        <v>7734</v>
      </c>
      <c r="T4148" t="s">
        <v>23417</v>
      </c>
      <c r="U4148">
        <f t="shared" si="64"/>
        <v>0</v>
      </c>
    </row>
    <row r="4149" spans="1:21" x14ac:dyDescent="0.2">
      <c r="A4149" t="s">
        <v>18375</v>
      </c>
      <c r="B4149" t="s">
        <v>14966</v>
      </c>
      <c r="D4149" t="s">
        <v>7291</v>
      </c>
      <c r="E4149" t="s">
        <v>6669</v>
      </c>
      <c r="F4149" t="s">
        <v>6402</v>
      </c>
      <c r="G4149">
        <v>1363</v>
      </c>
      <c r="H4149">
        <v>8247</v>
      </c>
      <c r="I4149">
        <v>0</v>
      </c>
      <c r="J4149">
        <v>0</v>
      </c>
      <c r="K4149">
        <v>0</v>
      </c>
      <c r="L4149" t="s">
        <v>6403</v>
      </c>
      <c r="M4149">
        <v>2018</v>
      </c>
      <c r="N4149" t="s">
        <v>18360</v>
      </c>
      <c r="O4149" t="s">
        <v>18376</v>
      </c>
      <c r="P4149">
        <v>1</v>
      </c>
      <c r="Q4149" t="s">
        <v>18362</v>
      </c>
      <c r="R4149" t="s">
        <v>7734</v>
      </c>
      <c r="S4149" t="s">
        <v>7734</v>
      </c>
      <c r="T4149" t="s">
        <v>23418</v>
      </c>
      <c r="U4149">
        <f t="shared" si="64"/>
        <v>0</v>
      </c>
    </row>
    <row r="4150" spans="1:21" x14ac:dyDescent="0.2">
      <c r="A4150" t="s">
        <v>18375</v>
      </c>
      <c r="B4150" t="s">
        <v>14966</v>
      </c>
      <c r="D4150" t="s">
        <v>6488</v>
      </c>
      <c r="E4150" t="s">
        <v>7009</v>
      </c>
      <c r="F4150" t="s">
        <v>6402</v>
      </c>
      <c r="G4150">
        <v>5497</v>
      </c>
      <c r="H4150">
        <v>8247</v>
      </c>
      <c r="I4150">
        <v>0</v>
      </c>
      <c r="J4150">
        <v>1</v>
      </c>
      <c r="K4150">
        <v>0</v>
      </c>
      <c r="L4150" t="s">
        <v>6409</v>
      </c>
      <c r="M4150">
        <v>2018</v>
      </c>
      <c r="N4150" t="s">
        <v>18360</v>
      </c>
      <c r="O4150" t="s">
        <v>18376</v>
      </c>
      <c r="P4150">
        <v>1</v>
      </c>
      <c r="Q4150" t="s">
        <v>18362</v>
      </c>
      <c r="R4150" t="s">
        <v>7734</v>
      </c>
      <c r="S4150" t="s">
        <v>7734</v>
      </c>
      <c r="T4150" t="s">
        <v>23419</v>
      </c>
      <c r="U4150">
        <f t="shared" si="64"/>
        <v>0</v>
      </c>
    </row>
    <row r="4151" spans="1:21" x14ac:dyDescent="0.2">
      <c r="A4151" t="s">
        <v>18375</v>
      </c>
      <c r="B4151" t="s">
        <v>14966</v>
      </c>
      <c r="D4151" t="s">
        <v>18377</v>
      </c>
      <c r="E4151" t="s">
        <v>18378</v>
      </c>
      <c r="F4151" t="s">
        <v>6402</v>
      </c>
      <c r="G4151">
        <v>1387</v>
      </c>
      <c r="H4151">
        <v>8247</v>
      </c>
      <c r="I4151">
        <v>0</v>
      </c>
      <c r="J4151">
        <v>0</v>
      </c>
      <c r="K4151">
        <v>0</v>
      </c>
      <c r="L4151" t="s">
        <v>6403</v>
      </c>
      <c r="M4151">
        <v>2018</v>
      </c>
      <c r="N4151" t="s">
        <v>18360</v>
      </c>
      <c r="O4151" t="s">
        <v>18376</v>
      </c>
      <c r="P4151">
        <v>1</v>
      </c>
      <c r="Q4151" t="s">
        <v>18362</v>
      </c>
      <c r="R4151" t="s">
        <v>7734</v>
      </c>
      <c r="S4151" t="s">
        <v>7734</v>
      </c>
      <c r="T4151" t="s">
        <v>23420</v>
      </c>
      <c r="U4151">
        <f t="shared" si="64"/>
        <v>0</v>
      </c>
    </row>
    <row r="4152" spans="1:21" x14ac:dyDescent="0.2">
      <c r="A4152" t="s">
        <v>18379</v>
      </c>
      <c r="B4152" t="s">
        <v>14966</v>
      </c>
      <c r="D4152" t="s">
        <v>15522</v>
      </c>
      <c r="E4152" t="s">
        <v>6731</v>
      </c>
      <c r="F4152" t="s">
        <v>6402</v>
      </c>
      <c r="G4152">
        <v>2470</v>
      </c>
      <c r="H4152">
        <v>9194</v>
      </c>
      <c r="I4152">
        <v>0</v>
      </c>
      <c r="J4152">
        <v>0</v>
      </c>
      <c r="K4152">
        <v>0</v>
      </c>
      <c r="M4152">
        <v>2018</v>
      </c>
      <c r="N4152" t="s">
        <v>18360</v>
      </c>
      <c r="O4152" t="s">
        <v>18380</v>
      </c>
      <c r="P4152">
        <v>1</v>
      </c>
      <c r="Q4152" t="s">
        <v>18362</v>
      </c>
      <c r="R4152" t="s">
        <v>7734</v>
      </c>
      <c r="S4152" t="s">
        <v>7734</v>
      </c>
      <c r="T4152" t="s">
        <v>23421</v>
      </c>
      <c r="U4152">
        <f t="shared" si="64"/>
        <v>0</v>
      </c>
    </row>
    <row r="4153" spans="1:21" x14ac:dyDescent="0.2">
      <c r="A4153" t="s">
        <v>18379</v>
      </c>
      <c r="B4153" t="s">
        <v>14966</v>
      </c>
      <c r="D4153" t="s">
        <v>6580</v>
      </c>
      <c r="E4153" t="s">
        <v>6679</v>
      </c>
      <c r="F4153" t="s">
        <v>6402</v>
      </c>
      <c r="G4153">
        <v>5983</v>
      </c>
      <c r="H4153">
        <v>9194</v>
      </c>
      <c r="I4153">
        <v>0</v>
      </c>
      <c r="J4153">
        <v>1</v>
      </c>
      <c r="K4153">
        <v>0</v>
      </c>
      <c r="L4153" t="s">
        <v>6403</v>
      </c>
      <c r="M4153">
        <v>2018</v>
      </c>
      <c r="N4153" t="s">
        <v>18360</v>
      </c>
      <c r="O4153" t="s">
        <v>18380</v>
      </c>
      <c r="P4153">
        <v>1</v>
      </c>
      <c r="Q4153" t="s">
        <v>18362</v>
      </c>
      <c r="R4153" t="s">
        <v>7734</v>
      </c>
      <c r="S4153" t="s">
        <v>7734</v>
      </c>
      <c r="T4153" t="s">
        <v>3451</v>
      </c>
      <c r="U4153">
        <f t="shared" si="64"/>
        <v>0</v>
      </c>
    </row>
    <row r="4154" spans="1:21" x14ac:dyDescent="0.2">
      <c r="A4154" t="s">
        <v>18379</v>
      </c>
      <c r="B4154" t="s">
        <v>14966</v>
      </c>
      <c r="D4154" t="s">
        <v>6564</v>
      </c>
      <c r="E4154" t="s">
        <v>14629</v>
      </c>
      <c r="F4154" t="s">
        <v>6402</v>
      </c>
      <c r="G4154">
        <v>741</v>
      </c>
      <c r="H4154">
        <v>9194</v>
      </c>
      <c r="I4154">
        <v>0</v>
      </c>
      <c r="J4154">
        <v>0</v>
      </c>
      <c r="K4154">
        <v>0</v>
      </c>
      <c r="L4154" t="s">
        <v>6403</v>
      </c>
      <c r="M4154">
        <v>2018</v>
      </c>
      <c r="N4154" t="s">
        <v>18360</v>
      </c>
      <c r="O4154" t="s">
        <v>18380</v>
      </c>
      <c r="P4154">
        <v>1</v>
      </c>
      <c r="Q4154" t="s">
        <v>18362</v>
      </c>
      <c r="R4154" t="s">
        <v>7734</v>
      </c>
      <c r="S4154" t="s">
        <v>7734</v>
      </c>
      <c r="T4154" t="s">
        <v>23422</v>
      </c>
      <c r="U4154">
        <f t="shared" si="64"/>
        <v>0</v>
      </c>
    </row>
    <row r="4155" spans="1:21" x14ac:dyDescent="0.2">
      <c r="A4155" t="s">
        <v>18381</v>
      </c>
      <c r="B4155" t="s">
        <v>14966</v>
      </c>
      <c r="D4155" t="s">
        <v>7498</v>
      </c>
      <c r="E4155" t="s">
        <v>7374</v>
      </c>
      <c r="F4155" t="s">
        <v>6402</v>
      </c>
      <c r="G4155">
        <v>4216</v>
      </c>
      <c r="H4155">
        <v>12184</v>
      </c>
      <c r="I4155">
        <v>0</v>
      </c>
      <c r="J4155">
        <v>0</v>
      </c>
      <c r="K4155">
        <v>0</v>
      </c>
      <c r="L4155" t="s">
        <v>6409</v>
      </c>
      <c r="M4155">
        <v>2018</v>
      </c>
      <c r="N4155" t="s">
        <v>18360</v>
      </c>
      <c r="O4155" t="s">
        <v>18382</v>
      </c>
      <c r="P4155">
        <v>1</v>
      </c>
      <c r="Q4155" t="s">
        <v>18362</v>
      </c>
      <c r="R4155" t="s">
        <v>7734</v>
      </c>
      <c r="S4155" t="s">
        <v>7734</v>
      </c>
      <c r="T4155" t="s">
        <v>4681</v>
      </c>
      <c r="U4155">
        <f t="shared" si="64"/>
        <v>0</v>
      </c>
    </row>
    <row r="4156" spans="1:21" x14ac:dyDescent="0.2">
      <c r="A4156" t="s">
        <v>18381</v>
      </c>
      <c r="B4156" t="s">
        <v>14966</v>
      </c>
      <c r="D4156" t="s">
        <v>18383</v>
      </c>
      <c r="E4156" t="s">
        <v>18384</v>
      </c>
      <c r="F4156" t="s">
        <v>6402</v>
      </c>
      <c r="G4156">
        <v>2085</v>
      </c>
      <c r="H4156">
        <v>12184</v>
      </c>
      <c r="I4156">
        <v>0</v>
      </c>
      <c r="J4156">
        <v>0</v>
      </c>
      <c r="K4156">
        <v>0</v>
      </c>
      <c r="L4156" t="s">
        <v>6409</v>
      </c>
      <c r="M4156">
        <v>2018</v>
      </c>
      <c r="N4156" t="s">
        <v>18360</v>
      </c>
      <c r="O4156" t="s">
        <v>18382</v>
      </c>
      <c r="P4156">
        <v>1</v>
      </c>
      <c r="Q4156" t="s">
        <v>18362</v>
      </c>
      <c r="R4156" t="s">
        <v>7734</v>
      </c>
      <c r="S4156" t="s">
        <v>7734</v>
      </c>
      <c r="T4156" t="s">
        <v>23423</v>
      </c>
      <c r="U4156">
        <f t="shared" si="64"/>
        <v>0</v>
      </c>
    </row>
    <row r="4157" spans="1:21" x14ac:dyDescent="0.2">
      <c r="A4157" t="s">
        <v>18381</v>
      </c>
      <c r="B4157" t="s">
        <v>14966</v>
      </c>
      <c r="D4157" t="s">
        <v>6548</v>
      </c>
      <c r="E4157" t="s">
        <v>7505</v>
      </c>
      <c r="F4157" t="s">
        <v>6402</v>
      </c>
      <c r="G4157">
        <v>5883</v>
      </c>
      <c r="H4157">
        <v>12184</v>
      </c>
      <c r="I4157">
        <v>1</v>
      </c>
      <c r="J4157">
        <v>1</v>
      </c>
      <c r="K4157">
        <v>0</v>
      </c>
      <c r="L4157" t="s">
        <v>6403</v>
      </c>
      <c r="M4157">
        <v>2018</v>
      </c>
      <c r="N4157" t="s">
        <v>18360</v>
      </c>
      <c r="O4157" t="s">
        <v>18382</v>
      </c>
      <c r="P4157">
        <v>1</v>
      </c>
      <c r="Q4157" t="s">
        <v>18362</v>
      </c>
      <c r="R4157" t="s">
        <v>7734</v>
      </c>
      <c r="S4157" t="s">
        <v>7734</v>
      </c>
      <c r="T4157" t="s">
        <v>23424</v>
      </c>
      <c r="U4157">
        <f t="shared" si="64"/>
        <v>0</v>
      </c>
    </row>
    <row r="4158" spans="1:21" x14ac:dyDescent="0.2">
      <c r="A4158" t="s">
        <v>18385</v>
      </c>
      <c r="B4158" t="s">
        <v>14966</v>
      </c>
      <c r="D4158" t="s">
        <v>6656</v>
      </c>
      <c r="E4158" t="s">
        <v>18386</v>
      </c>
      <c r="F4158" t="s">
        <v>6402</v>
      </c>
      <c r="G4158">
        <v>6857</v>
      </c>
      <c r="H4158">
        <v>13001</v>
      </c>
      <c r="I4158">
        <v>0</v>
      </c>
      <c r="J4158">
        <v>1</v>
      </c>
      <c r="K4158">
        <v>0</v>
      </c>
      <c r="L4158" t="s">
        <v>6409</v>
      </c>
      <c r="M4158">
        <v>2018</v>
      </c>
      <c r="N4158" t="s">
        <v>18360</v>
      </c>
      <c r="O4158" t="s">
        <v>18387</v>
      </c>
      <c r="P4158">
        <v>1</v>
      </c>
      <c r="Q4158" t="s">
        <v>18362</v>
      </c>
      <c r="R4158" t="s">
        <v>7734</v>
      </c>
      <c r="S4158" t="s">
        <v>7734</v>
      </c>
      <c r="T4158" t="s">
        <v>23425</v>
      </c>
      <c r="U4158">
        <f t="shared" si="64"/>
        <v>0</v>
      </c>
    </row>
    <row r="4159" spans="1:21" x14ac:dyDescent="0.2">
      <c r="A4159" t="s">
        <v>18385</v>
      </c>
      <c r="B4159" t="s">
        <v>14966</v>
      </c>
      <c r="D4159" t="s">
        <v>6439</v>
      </c>
      <c r="E4159" t="s">
        <v>6743</v>
      </c>
      <c r="F4159" t="s">
        <v>6402</v>
      </c>
      <c r="G4159">
        <v>6144</v>
      </c>
      <c r="H4159">
        <v>13001</v>
      </c>
      <c r="I4159">
        <v>0</v>
      </c>
      <c r="J4159">
        <v>0</v>
      </c>
      <c r="K4159">
        <v>0</v>
      </c>
      <c r="L4159" t="s">
        <v>6409</v>
      </c>
      <c r="M4159">
        <v>2018</v>
      </c>
      <c r="N4159" t="s">
        <v>18360</v>
      </c>
      <c r="O4159" t="s">
        <v>18387</v>
      </c>
      <c r="P4159">
        <v>1</v>
      </c>
      <c r="Q4159" t="s">
        <v>18362</v>
      </c>
      <c r="R4159" t="s">
        <v>7734</v>
      </c>
      <c r="S4159" t="s">
        <v>7734</v>
      </c>
      <c r="T4159" t="s">
        <v>23426</v>
      </c>
      <c r="U4159">
        <f t="shared" si="64"/>
        <v>0</v>
      </c>
    </row>
    <row r="4160" spans="1:21" x14ac:dyDescent="0.2">
      <c r="A4160" t="s">
        <v>18388</v>
      </c>
      <c r="B4160" t="s">
        <v>14966</v>
      </c>
      <c r="D4160" t="s">
        <v>6434</v>
      </c>
      <c r="E4160" t="s">
        <v>14069</v>
      </c>
      <c r="F4160" t="s">
        <v>6402</v>
      </c>
      <c r="G4160">
        <v>5025</v>
      </c>
      <c r="H4160">
        <v>11200</v>
      </c>
      <c r="I4160">
        <v>0</v>
      </c>
      <c r="J4160">
        <v>0</v>
      </c>
      <c r="K4160">
        <v>0</v>
      </c>
      <c r="L4160" t="s">
        <v>6403</v>
      </c>
      <c r="M4160">
        <v>2018</v>
      </c>
      <c r="N4160" t="s">
        <v>18360</v>
      </c>
      <c r="O4160" t="s">
        <v>18389</v>
      </c>
      <c r="P4160">
        <v>1</v>
      </c>
      <c r="Q4160" t="s">
        <v>18362</v>
      </c>
      <c r="R4160" t="s">
        <v>7734</v>
      </c>
      <c r="S4160" t="s">
        <v>7734</v>
      </c>
      <c r="T4160" t="s">
        <v>23427</v>
      </c>
      <c r="U4160">
        <f t="shared" si="64"/>
        <v>0</v>
      </c>
    </row>
    <row r="4161" spans="1:21" x14ac:dyDescent="0.2">
      <c r="A4161" t="s">
        <v>18388</v>
      </c>
      <c r="B4161" t="s">
        <v>14966</v>
      </c>
      <c r="D4161" t="s">
        <v>6633</v>
      </c>
      <c r="E4161" t="s">
        <v>7471</v>
      </c>
      <c r="F4161" t="s">
        <v>6402</v>
      </c>
      <c r="G4161">
        <v>6175</v>
      </c>
      <c r="H4161">
        <v>11200</v>
      </c>
      <c r="I4161">
        <v>1</v>
      </c>
      <c r="J4161">
        <v>1</v>
      </c>
      <c r="K4161">
        <v>0</v>
      </c>
      <c r="L4161" t="s">
        <v>6403</v>
      </c>
      <c r="M4161">
        <v>2018</v>
      </c>
      <c r="N4161" t="s">
        <v>18360</v>
      </c>
      <c r="O4161" t="s">
        <v>18389</v>
      </c>
      <c r="P4161">
        <v>1</v>
      </c>
      <c r="Q4161" t="s">
        <v>18362</v>
      </c>
      <c r="R4161" t="s">
        <v>7734</v>
      </c>
      <c r="S4161" t="s">
        <v>7734</v>
      </c>
      <c r="T4161" t="s">
        <v>23428</v>
      </c>
      <c r="U4161">
        <f t="shared" si="64"/>
        <v>0</v>
      </c>
    </row>
    <row r="4162" spans="1:21" x14ac:dyDescent="0.2">
      <c r="A4162" t="s">
        <v>18390</v>
      </c>
      <c r="B4162" t="s">
        <v>14966</v>
      </c>
      <c r="D4162" t="s">
        <v>18391</v>
      </c>
      <c r="E4162" t="s">
        <v>6426</v>
      </c>
      <c r="F4162" t="s">
        <v>6402</v>
      </c>
      <c r="G4162">
        <v>7603</v>
      </c>
      <c r="H4162">
        <v>13742</v>
      </c>
      <c r="I4162">
        <v>0</v>
      </c>
      <c r="J4162">
        <v>1</v>
      </c>
      <c r="K4162">
        <v>0</v>
      </c>
      <c r="M4162">
        <v>2018</v>
      </c>
      <c r="N4162" t="s">
        <v>18360</v>
      </c>
      <c r="O4162" t="s">
        <v>18392</v>
      </c>
      <c r="P4162">
        <v>1</v>
      </c>
      <c r="Q4162" t="s">
        <v>18362</v>
      </c>
      <c r="R4162" t="s">
        <v>7734</v>
      </c>
      <c r="S4162" t="s">
        <v>7734</v>
      </c>
      <c r="T4162" t="s">
        <v>23429</v>
      </c>
      <c r="U4162">
        <f t="shared" ref="U4162:U4225" si="65">_xlfn.MAXIFS($H$2:$H$6695, $C$2:$C$6695,C4162)</f>
        <v>0</v>
      </c>
    </row>
    <row r="4163" spans="1:21" x14ac:dyDescent="0.2">
      <c r="A4163" t="s">
        <v>18390</v>
      </c>
      <c r="B4163" t="s">
        <v>14966</v>
      </c>
      <c r="D4163" t="s">
        <v>6779</v>
      </c>
      <c r="E4163" t="s">
        <v>15304</v>
      </c>
      <c r="F4163" t="s">
        <v>6402</v>
      </c>
      <c r="G4163">
        <v>6139</v>
      </c>
      <c r="H4163">
        <v>13742</v>
      </c>
      <c r="I4163">
        <v>0</v>
      </c>
      <c r="J4163">
        <v>0</v>
      </c>
      <c r="K4163">
        <v>0</v>
      </c>
      <c r="L4163" t="s">
        <v>6409</v>
      </c>
      <c r="M4163">
        <v>2018</v>
      </c>
      <c r="N4163" t="s">
        <v>18360</v>
      </c>
      <c r="O4163" t="s">
        <v>18392</v>
      </c>
      <c r="P4163">
        <v>1</v>
      </c>
      <c r="Q4163" t="s">
        <v>18362</v>
      </c>
      <c r="R4163" t="s">
        <v>7734</v>
      </c>
      <c r="S4163" t="s">
        <v>7734</v>
      </c>
      <c r="T4163" t="s">
        <v>23430</v>
      </c>
      <c r="U4163">
        <f t="shared" si="65"/>
        <v>0</v>
      </c>
    </row>
    <row r="4164" spans="1:21" x14ac:dyDescent="0.2">
      <c r="A4164" t="s">
        <v>18393</v>
      </c>
      <c r="B4164" t="s">
        <v>14966</v>
      </c>
      <c r="D4164" t="s">
        <v>7622</v>
      </c>
      <c r="E4164" t="s">
        <v>18394</v>
      </c>
      <c r="F4164" t="s">
        <v>6402</v>
      </c>
      <c r="G4164">
        <v>11935</v>
      </c>
      <c r="H4164">
        <v>16380</v>
      </c>
      <c r="I4164">
        <v>1</v>
      </c>
      <c r="J4164">
        <v>1</v>
      </c>
      <c r="K4164">
        <v>0</v>
      </c>
      <c r="L4164" t="s">
        <v>6409</v>
      </c>
      <c r="M4164">
        <v>2018</v>
      </c>
      <c r="N4164" t="s">
        <v>18360</v>
      </c>
      <c r="O4164" t="s">
        <v>18395</v>
      </c>
      <c r="P4164">
        <v>1</v>
      </c>
      <c r="Q4164" t="s">
        <v>18362</v>
      </c>
      <c r="R4164" t="s">
        <v>7734</v>
      </c>
      <c r="S4164" t="s">
        <v>7734</v>
      </c>
      <c r="T4164" t="s">
        <v>23431</v>
      </c>
      <c r="U4164">
        <f t="shared" si="65"/>
        <v>0</v>
      </c>
    </row>
    <row r="4165" spans="1:21" x14ac:dyDescent="0.2">
      <c r="A4165" t="s">
        <v>18393</v>
      </c>
      <c r="B4165" t="s">
        <v>14966</v>
      </c>
      <c r="D4165" t="s">
        <v>7191</v>
      </c>
      <c r="E4165" t="s">
        <v>6679</v>
      </c>
      <c r="F4165" t="s">
        <v>6402</v>
      </c>
      <c r="G4165">
        <v>1620</v>
      </c>
      <c r="H4165">
        <v>16380</v>
      </c>
      <c r="I4165">
        <v>0</v>
      </c>
      <c r="J4165">
        <v>0</v>
      </c>
      <c r="K4165">
        <v>0</v>
      </c>
      <c r="L4165" t="s">
        <v>6403</v>
      </c>
      <c r="M4165">
        <v>2018</v>
      </c>
      <c r="N4165" t="s">
        <v>18360</v>
      </c>
      <c r="O4165" t="s">
        <v>18395</v>
      </c>
      <c r="P4165">
        <v>1</v>
      </c>
      <c r="Q4165" t="s">
        <v>18362</v>
      </c>
      <c r="R4165" t="s">
        <v>7734</v>
      </c>
      <c r="S4165" t="s">
        <v>7734</v>
      </c>
      <c r="T4165" t="s">
        <v>23432</v>
      </c>
      <c r="U4165">
        <f t="shared" si="65"/>
        <v>0</v>
      </c>
    </row>
    <row r="4166" spans="1:21" x14ac:dyDescent="0.2">
      <c r="A4166" t="s">
        <v>18393</v>
      </c>
      <c r="B4166" t="s">
        <v>14966</v>
      </c>
      <c r="D4166" t="s">
        <v>18396</v>
      </c>
      <c r="E4166" t="s">
        <v>10967</v>
      </c>
      <c r="F4166" t="s">
        <v>6402</v>
      </c>
      <c r="G4166">
        <v>1582</v>
      </c>
      <c r="H4166">
        <v>16380</v>
      </c>
      <c r="I4166">
        <v>0</v>
      </c>
      <c r="J4166">
        <v>0</v>
      </c>
      <c r="K4166">
        <v>0</v>
      </c>
      <c r="L4166" t="s">
        <v>6403</v>
      </c>
      <c r="M4166">
        <v>2018</v>
      </c>
      <c r="N4166" t="s">
        <v>18360</v>
      </c>
      <c r="O4166" t="s">
        <v>18395</v>
      </c>
      <c r="P4166">
        <v>1</v>
      </c>
      <c r="Q4166" t="s">
        <v>18362</v>
      </c>
      <c r="R4166" t="s">
        <v>7734</v>
      </c>
      <c r="S4166" t="s">
        <v>7734</v>
      </c>
      <c r="T4166" t="s">
        <v>23433</v>
      </c>
      <c r="U4166">
        <f t="shared" si="65"/>
        <v>0</v>
      </c>
    </row>
    <row r="4167" spans="1:21" x14ac:dyDescent="0.2">
      <c r="A4167" t="s">
        <v>18393</v>
      </c>
      <c r="B4167" t="s">
        <v>14966</v>
      </c>
      <c r="D4167" t="s">
        <v>18397</v>
      </c>
      <c r="E4167" t="s">
        <v>18398</v>
      </c>
      <c r="F4167" t="s">
        <v>6402</v>
      </c>
      <c r="G4167">
        <v>1243</v>
      </c>
      <c r="H4167">
        <v>16380</v>
      </c>
      <c r="I4167">
        <v>0</v>
      </c>
      <c r="J4167">
        <v>0</v>
      </c>
      <c r="K4167">
        <v>0</v>
      </c>
      <c r="L4167" t="s">
        <v>6403</v>
      </c>
      <c r="M4167">
        <v>2018</v>
      </c>
      <c r="N4167" t="s">
        <v>18360</v>
      </c>
      <c r="O4167" t="s">
        <v>18395</v>
      </c>
      <c r="P4167">
        <v>1</v>
      </c>
      <c r="Q4167" t="s">
        <v>18362</v>
      </c>
      <c r="R4167" t="s">
        <v>7734</v>
      </c>
      <c r="S4167" t="s">
        <v>7734</v>
      </c>
      <c r="T4167" t="s">
        <v>23434</v>
      </c>
      <c r="U4167">
        <f t="shared" si="65"/>
        <v>0</v>
      </c>
    </row>
    <row r="4168" spans="1:21" x14ac:dyDescent="0.2">
      <c r="A4168" t="s">
        <v>18399</v>
      </c>
      <c r="B4168" t="s">
        <v>14966</v>
      </c>
      <c r="D4168" t="s">
        <v>9157</v>
      </c>
      <c r="E4168" t="s">
        <v>16379</v>
      </c>
      <c r="F4168" t="s">
        <v>6402</v>
      </c>
      <c r="G4168">
        <v>2045</v>
      </c>
      <c r="H4168">
        <v>12903</v>
      </c>
      <c r="I4168">
        <v>0</v>
      </c>
      <c r="J4168">
        <v>0</v>
      </c>
      <c r="K4168">
        <v>0</v>
      </c>
      <c r="L4168" t="s">
        <v>6403</v>
      </c>
      <c r="M4168">
        <v>2018</v>
      </c>
      <c r="N4168" t="s">
        <v>18360</v>
      </c>
      <c r="O4168" t="s">
        <v>18400</v>
      </c>
      <c r="P4168">
        <v>1</v>
      </c>
      <c r="Q4168" t="s">
        <v>18362</v>
      </c>
      <c r="R4168" t="s">
        <v>7734</v>
      </c>
      <c r="S4168" t="s">
        <v>7734</v>
      </c>
      <c r="T4168" t="s">
        <v>23435</v>
      </c>
      <c r="U4168">
        <f t="shared" si="65"/>
        <v>0</v>
      </c>
    </row>
    <row r="4169" spans="1:21" x14ac:dyDescent="0.2">
      <c r="A4169" t="s">
        <v>18399</v>
      </c>
      <c r="B4169" t="s">
        <v>14966</v>
      </c>
      <c r="D4169" t="s">
        <v>6411</v>
      </c>
      <c r="E4169" t="s">
        <v>8456</v>
      </c>
      <c r="F4169" t="s">
        <v>6402</v>
      </c>
      <c r="G4169">
        <v>6506</v>
      </c>
      <c r="H4169">
        <v>12903</v>
      </c>
      <c r="I4169">
        <v>0</v>
      </c>
      <c r="J4169">
        <v>1</v>
      </c>
      <c r="K4169">
        <v>0</v>
      </c>
      <c r="L4169" t="s">
        <v>6403</v>
      </c>
      <c r="M4169">
        <v>2018</v>
      </c>
      <c r="N4169" t="s">
        <v>18360</v>
      </c>
      <c r="O4169" t="s">
        <v>18400</v>
      </c>
      <c r="P4169">
        <v>1</v>
      </c>
      <c r="Q4169" t="s">
        <v>18362</v>
      </c>
      <c r="R4169" t="s">
        <v>7734</v>
      </c>
      <c r="S4169" t="s">
        <v>7734</v>
      </c>
      <c r="T4169" t="s">
        <v>6072</v>
      </c>
      <c r="U4169">
        <f t="shared" si="65"/>
        <v>0</v>
      </c>
    </row>
    <row r="4170" spans="1:21" x14ac:dyDescent="0.2">
      <c r="A4170" t="s">
        <v>18399</v>
      </c>
      <c r="B4170" t="s">
        <v>14966</v>
      </c>
      <c r="D4170" t="s">
        <v>7391</v>
      </c>
      <c r="E4170" t="s">
        <v>18401</v>
      </c>
      <c r="F4170" t="s">
        <v>6402</v>
      </c>
      <c r="G4170">
        <v>4352</v>
      </c>
      <c r="H4170">
        <v>12903</v>
      </c>
      <c r="I4170">
        <v>0</v>
      </c>
      <c r="J4170">
        <v>0</v>
      </c>
      <c r="K4170">
        <v>0</v>
      </c>
      <c r="L4170" t="s">
        <v>6409</v>
      </c>
      <c r="M4170">
        <v>2018</v>
      </c>
      <c r="N4170" t="s">
        <v>18360</v>
      </c>
      <c r="O4170" t="s">
        <v>18400</v>
      </c>
      <c r="P4170">
        <v>1</v>
      </c>
      <c r="Q4170" t="s">
        <v>18362</v>
      </c>
      <c r="R4170" t="s">
        <v>7734</v>
      </c>
      <c r="S4170" t="s">
        <v>7734</v>
      </c>
      <c r="T4170" t="s">
        <v>23436</v>
      </c>
      <c r="U4170">
        <f t="shared" si="65"/>
        <v>0</v>
      </c>
    </row>
    <row r="4171" spans="1:21" x14ac:dyDescent="0.2">
      <c r="A4171" t="s">
        <v>18402</v>
      </c>
      <c r="B4171" t="s">
        <v>14966</v>
      </c>
      <c r="D4171" t="s">
        <v>15054</v>
      </c>
      <c r="E4171" t="s">
        <v>6526</v>
      </c>
      <c r="F4171" t="s">
        <v>6402</v>
      </c>
      <c r="G4171">
        <v>2511</v>
      </c>
      <c r="H4171">
        <v>9776</v>
      </c>
      <c r="I4171">
        <v>0</v>
      </c>
      <c r="J4171">
        <v>0</v>
      </c>
      <c r="K4171">
        <v>0</v>
      </c>
      <c r="L4171" t="s">
        <v>6403</v>
      </c>
      <c r="M4171">
        <v>2018</v>
      </c>
      <c r="N4171" t="s">
        <v>18360</v>
      </c>
      <c r="O4171" t="s">
        <v>18403</v>
      </c>
      <c r="P4171">
        <v>1</v>
      </c>
      <c r="Q4171" t="s">
        <v>18362</v>
      </c>
      <c r="R4171" t="s">
        <v>7734</v>
      </c>
      <c r="S4171" t="s">
        <v>7734</v>
      </c>
      <c r="T4171" t="s">
        <v>4691</v>
      </c>
      <c r="U4171">
        <f t="shared" si="65"/>
        <v>0</v>
      </c>
    </row>
    <row r="4172" spans="1:21" x14ac:dyDescent="0.2">
      <c r="A4172" t="s">
        <v>18402</v>
      </c>
      <c r="B4172" t="s">
        <v>14966</v>
      </c>
      <c r="D4172" t="s">
        <v>6509</v>
      </c>
      <c r="E4172" t="s">
        <v>13613</v>
      </c>
      <c r="F4172" t="s">
        <v>6402</v>
      </c>
      <c r="G4172">
        <v>7265</v>
      </c>
      <c r="H4172">
        <v>9776</v>
      </c>
      <c r="I4172">
        <v>1</v>
      </c>
      <c r="J4172">
        <v>1</v>
      </c>
      <c r="K4172">
        <v>0</v>
      </c>
      <c r="L4172" t="s">
        <v>6409</v>
      </c>
      <c r="M4172">
        <v>2018</v>
      </c>
      <c r="N4172" t="s">
        <v>18360</v>
      </c>
      <c r="O4172" t="s">
        <v>18404</v>
      </c>
      <c r="P4172">
        <v>1</v>
      </c>
      <c r="Q4172" t="s">
        <v>18362</v>
      </c>
      <c r="R4172" t="s">
        <v>7734</v>
      </c>
      <c r="S4172" t="s">
        <v>7734</v>
      </c>
      <c r="T4172" t="s">
        <v>23437</v>
      </c>
      <c r="U4172">
        <f t="shared" si="65"/>
        <v>0</v>
      </c>
    </row>
    <row r="4173" spans="1:21" x14ac:dyDescent="0.2">
      <c r="A4173" t="s">
        <v>18405</v>
      </c>
      <c r="B4173" t="s">
        <v>14966</v>
      </c>
      <c r="D4173" t="s">
        <v>6434</v>
      </c>
      <c r="E4173" t="s">
        <v>15000</v>
      </c>
      <c r="F4173" t="s">
        <v>6402</v>
      </c>
      <c r="G4173">
        <v>0</v>
      </c>
      <c r="H4173">
        <v>0</v>
      </c>
      <c r="I4173">
        <v>1</v>
      </c>
      <c r="J4173">
        <v>1</v>
      </c>
      <c r="K4173">
        <v>1</v>
      </c>
      <c r="L4173" t="s">
        <v>6403</v>
      </c>
      <c r="M4173">
        <v>2018</v>
      </c>
      <c r="N4173" t="s">
        <v>18360</v>
      </c>
      <c r="O4173" t="s">
        <v>18406</v>
      </c>
      <c r="P4173">
        <v>1</v>
      </c>
      <c r="Q4173" t="s">
        <v>18362</v>
      </c>
      <c r="R4173" t="s">
        <v>7734</v>
      </c>
      <c r="S4173" t="s">
        <v>7734</v>
      </c>
      <c r="T4173" t="s">
        <v>23438</v>
      </c>
      <c r="U4173">
        <f t="shared" si="65"/>
        <v>0</v>
      </c>
    </row>
    <row r="4174" spans="1:21" x14ac:dyDescent="0.2">
      <c r="A4174" t="s">
        <v>18407</v>
      </c>
      <c r="B4174" t="s">
        <v>14966</v>
      </c>
      <c r="D4174" t="s">
        <v>6509</v>
      </c>
      <c r="E4174" t="s">
        <v>7266</v>
      </c>
      <c r="F4174" t="s">
        <v>6402</v>
      </c>
      <c r="G4174">
        <v>3259</v>
      </c>
      <c r="H4174">
        <v>4687</v>
      </c>
      <c r="I4174">
        <v>1</v>
      </c>
      <c r="J4174">
        <v>1</v>
      </c>
      <c r="K4174">
        <v>0</v>
      </c>
      <c r="L4174" t="s">
        <v>6409</v>
      </c>
      <c r="M4174">
        <v>2018</v>
      </c>
      <c r="N4174" t="s">
        <v>18360</v>
      </c>
      <c r="O4174" t="s">
        <v>18408</v>
      </c>
      <c r="P4174">
        <v>1</v>
      </c>
      <c r="Q4174" t="s">
        <v>18362</v>
      </c>
      <c r="R4174" t="s">
        <v>7734</v>
      </c>
      <c r="S4174" t="s">
        <v>7734</v>
      </c>
      <c r="T4174" t="s">
        <v>23439</v>
      </c>
      <c r="U4174">
        <f t="shared" si="65"/>
        <v>0</v>
      </c>
    </row>
    <row r="4175" spans="1:21" x14ac:dyDescent="0.2">
      <c r="A4175" t="s">
        <v>18407</v>
      </c>
      <c r="B4175" t="s">
        <v>14966</v>
      </c>
      <c r="D4175" t="s">
        <v>6622</v>
      </c>
      <c r="E4175" t="s">
        <v>6585</v>
      </c>
      <c r="F4175" t="s">
        <v>6402</v>
      </c>
      <c r="G4175">
        <v>717</v>
      </c>
      <c r="H4175">
        <v>4687</v>
      </c>
      <c r="I4175">
        <v>0</v>
      </c>
      <c r="J4175">
        <v>0</v>
      </c>
      <c r="K4175">
        <v>0</v>
      </c>
      <c r="L4175" t="s">
        <v>6403</v>
      </c>
      <c r="M4175">
        <v>2018</v>
      </c>
      <c r="N4175" t="s">
        <v>18360</v>
      </c>
      <c r="O4175" t="s">
        <v>18408</v>
      </c>
      <c r="P4175">
        <v>1</v>
      </c>
      <c r="Q4175" t="s">
        <v>18362</v>
      </c>
      <c r="R4175" t="s">
        <v>7734</v>
      </c>
      <c r="S4175" t="s">
        <v>7734</v>
      </c>
      <c r="T4175" t="s">
        <v>23440</v>
      </c>
      <c r="U4175">
        <f t="shared" si="65"/>
        <v>0</v>
      </c>
    </row>
    <row r="4176" spans="1:21" x14ac:dyDescent="0.2">
      <c r="A4176" t="s">
        <v>18407</v>
      </c>
      <c r="B4176" t="s">
        <v>14966</v>
      </c>
      <c r="D4176" t="s">
        <v>6485</v>
      </c>
      <c r="E4176" t="s">
        <v>7359</v>
      </c>
      <c r="F4176" t="s">
        <v>6402</v>
      </c>
      <c r="G4176">
        <v>711</v>
      </c>
      <c r="H4176">
        <v>4687</v>
      </c>
      <c r="I4176">
        <v>0</v>
      </c>
      <c r="J4176">
        <v>0</v>
      </c>
      <c r="K4176">
        <v>0</v>
      </c>
      <c r="L4176" t="s">
        <v>6403</v>
      </c>
      <c r="M4176">
        <v>2018</v>
      </c>
      <c r="N4176" t="s">
        <v>18360</v>
      </c>
      <c r="O4176" t="s">
        <v>18408</v>
      </c>
      <c r="P4176">
        <v>1</v>
      </c>
      <c r="Q4176" t="s">
        <v>18362</v>
      </c>
      <c r="R4176" t="s">
        <v>7734</v>
      </c>
      <c r="S4176" t="s">
        <v>7734</v>
      </c>
      <c r="T4176" t="s">
        <v>23441</v>
      </c>
      <c r="U4176">
        <f t="shared" si="65"/>
        <v>0</v>
      </c>
    </row>
    <row r="4177" spans="1:21" x14ac:dyDescent="0.2">
      <c r="A4177" t="s">
        <v>18409</v>
      </c>
      <c r="B4177" t="s">
        <v>14966</v>
      </c>
      <c r="D4177" t="s">
        <v>6609</v>
      </c>
      <c r="E4177" t="s">
        <v>6902</v>
      </c>
      <c r="F4177" t="s">
        <v>6402</v>
      </c>
      <c r="G4177">
        <v>0</v>
      </c>
      <c r="H4177">
        <v>0</v>
      </c>
      <c r="I4177">
        <v>1</v>
      </c>
      <c r="J4177">
        <v>1</v>
      </c>
      <c r="K4177">
        <v>1</v>
      </c>
      <c r="L4177" t="s">
        <v>6403</v>
      </c>
      <c r="M4177">
        <v>2018</v>
      </c>
      <c r="N4177" t="s">
        <v>18360</v>
      </c>
      <c r="O4177" t="s">
        <v>18410</v>
      </c>
      <c r="P4177">
        <v>1</v>
      </c>
      <c r="Q4177" t="s">
        <v>18362</v>
      </c>
      <c r="R4177" t="s">
        <v>7734</v>
      </c>
      <c r="S4177" t="s">
        <v>7734</v>
      </c>
      <c r="T4177" t="s">
        <v>23442</v>
      </c>
      <c r="U4177">
        <f t="shared" si="65"/>
        <v>0</v>
      </c>
    </row>
    <row r="4178" spans="1:21" x14ac:dyDescent="0.2">
      <c r="A4178" t="s">
        <v>18411</v>
      </c>
      <c r="B4178" t="s">
        <v>14966</v>
      </c>
      <c r="D4178" t="s">
        <v>6694</v>
      </c>
      <c r="E4178" t="s">
        <v>7265</v>
      </c>
      <c r="F4178" t="s">
        <v>6402</v>
      </c>
      <c r="G4178">
        <v>0</v>
      </c>
      <c r="H4178">
        <v>0</v>
      </c>
      <c r="I4178">
        <v>1</v>
      </c>
      <c r="J4178">
        <v>1</v>
      </c>
      <c r="K4178">
        <v>1</v>
      </c>
      <c r="L4178" t="s">
        <v>6403</v>
      </c>
      <c r="M4178">
        <v>2018</v>
      </c>
      <c r="N4178" t="s">
        <v>18360</v>
      </c>
      <c r="O4178" t="s">
        <v>18412</v>
      </c>
      <c r="P4178">
        <v>1</v>
      </c>
      <c r="Q4178" t="s">
        <v>18362</v>
      </c>
      <c r="R4178" t="s">
        <v>7734</v>
      </c>
      <c r="S4178" t="s">
        <v>7734</v>
      </c>
      <c r="T4178" t="s">
        <v>23443</v>
      </c>
      <c r="U4178">
        <f t="shared" si="65"/>
        <v>0</v>
      </c>
    </row>
    <row r="4179" spans="1:21" x14ac:dyDescent="0.2">
      <c r="A4179" t="s">
        <v>18413</v>
      </c>
      <c r="B4179" t="s">
        <v>14966</v>
      </c>
      <c r="D4179" t="s">
        <v>7691</v>
      </c>
      <c r="E4179" t="s">
        <v>15583</v>
      </c>
      <c r="F4179" t="s">
        <v>6402</v>
      </c>
      <c r="G4179">
        <v>0</v>
      </c>
      <c r="H4179">
        <v>0</v>
      </c>
      <c r="I4179">
        <v>1</v>
      </c>
      <c r="J4179">
        <v>1</v>
      </c>
      <c r="K4179">
        <v>1</v>
      </c>
      <c r="L4179" t="s">
        <v>6409</v>
      </c>
      <c r="M4179">
        <v>2018</v>
      </c>
      <c r="N4179" t="s">
        <v>18360</v>
      </c>
      <c r="O4179" t="s">
        <v>18414</v>
      </c>
      <c r="P4179">
        <v>1</v>
      </c>
      <c r="Q4179" t="s">
        <v>18362</v>
      </c>
      <c r="R4179" t="s">
        <v>7734</v>
      </c>
      <c r="S4179" t="s">
        <v>7734</v>
      </c>
      <c r="T4179" t="s">
        <v>23444</v>
      </c>
      <c r="U4179">
        <f t="shared" si="65"/>
        <v>0</v>
      </c>
    </row>
    <row r="4180" spans="1:21" x14ac:dyDescent="0.2">
      <c r="A4180" t="s">
        <v>18415</v>
      </c>
      <c r="B4180" t="s">
        <v>14966</v>
      </c>
      <c r="D4180" t="s">
        <v>6577</v>
      </c>
      <c r="E4180" t="s">
        <v>6441</v>
      </c>
      <c r="F4180" t="s">
        <v>6402</v>
      </c>
      <c r="G4180">
        <v>2613</v>
      </c>
      <c r="H4180">
        <v>4787</v>
      </c>
      <c r="I4180">
        <v>0</v>
      </c>
      <c r="J4180">
        <v>1</v>
      </c>
      <c r="K4180">
        <v>0</v>
      </c>
      <c r="L4180" t="s">
        <v>6403</v>
      </c>
      <c r="M4180">
        <v>2018</v>
      </c>
      <c r="N4180" t="s">
        <v>18360</v>
      </c>
      <c r="O4180" t="s">
        <v>18416</v>
      </c>
      <c r="P4180">
        <v>1</v>
      </c>
      <c r="Q4180" t="s">
        <v>18362</v>
      </c>
      <c r="R4180" t="s">
        <v>7734</v>
      </c>
      <c r="S4180" t="s">
        <v>7734</v>
      </c>
      <c r="T4180" t="s">
        <v>23445</v>
      </c>
      <c r="U4180">
        <f t="shared" si="65"/>
        <v>0</v>
      </c>
    </row>
    <row r="4181" spans="1:21" x14ac:dyDescent="0.2">
      <c r="A4181" t="s">
        <v>18415</v>
      </c>
      <c r="B4181" t="s">
        <v>14966</v>
      </c>
      <c r="D4181" t="s">
        <v>6550</v>
      </c>
      <c r="E4181" t="s">
        <v>15461</v>
      </c>
      <c r="F4181" t="s">
        <v>6402</v>
      </c>
      <c r="G4181">
        <v>2174</v>
      </c>
      <c r="H4181">
        <v>4787</v>
      </c>
      <c r="I4181">
        <v>0</v>
      </c>
      <c r="J4181">
        <v>0</v>
      </c>
      <c r="K4181">
        <v>0</v>
      </c>
      <c r="L4181" t="s">
        <v>6403</v>
      </c>
      <c r="M4181">
        <v>2018</v>
      </c>
      <c r="N4181" t="s">
        <v>18360</v>
      </c>
      <c r="O4181" t="s">
        <v>18416</v>
      </c>
      <c r="P4181">
        <v>1</v>
      </c>
      <c r="Q4181" t="s">
        <v>18362</v>
      </c>
      <c r="R4181" t="s">
        <v>7734</v>
      </c>
      <c r="S4181" t="s">
        <v>7734</v>
      </c>
      <c r="T4181" t="s">
        <v>23446</v>
      </c>
      <c r="U4181">
        <f t="shared" si="65"/>
        <v>0</v>
      </c>
    </row>
    <row r="4182" spans="1:21" x14ac:dyDescent="0.2">
      <c r="A4182" t="s">
        <v>18417</v>
      </c>
      <c r="B4182" t="s">
        <v>14966</v>
      </c>
      <c r="D4182" t="s">
        <v>6573</v>
      </c>
      <c r="E4182" t="s">
        <v>18418</v>
      </c>
      <c r="F4182" t="s">
        <v>6402</v>
      </c>
      <c r="G4182">
        <v>0</v>
      </c>
      <c r="H4182">
        <v>0</v>
      </c>
      <c r="I4182">
        <v>0</v>
      </c>
      <c r="J4182">
        <v>1</v>
      </c>
      <c r="K4182">
        <v>1</v>
      </c>
      <c r="L4182" t="s">
        <v>6403</v>
      </c>
      <c r="M4182">
        <v>2018</v>
      </c>
      <c r="N4182" t="s">
        <v>18360</v>
      </c>
      <c r="O4182" t="s">
        <v>18419</v>
      </c>
      <c r="P4182">
        <v>1</v>
      </c>
      <c r="Q4182" t="s">
        <v>18362</v>
      </c>
      <c r="R4182" t="s">
        <v>7734</v>
      </c>
      <c r="S4182" t="s">
        <v>7734</v>
      </c>
      <c r="T4182" t="s">
        <v>23447</v>
      </c>
      <c r="U4182">
        <f t="shared" si="65"/>
        <v>0</v>
      </c>
    </row>
    <row r="4183" spans="1:21" x14ac:dyDescent="0.2">
      <c r="A4183" t="s">
        <v>18420</v>
      </c>
      <c r="B4183" t="s">
        <v>14966</v>
      </c>
      <c r="D4183" t="s">
        <v>8681</v>
      </c>
      <c r="E4183" t="s">
        <v>18421</v>
      </c>
      <c r="F4183" t="s">
        <v>6402</v>
      </c>
      <c r="G4183">
        <v>0</v>
      </c>
      <c r="H4183">
        <v>0</v>
      </c>
      <c r="I4183">
        <v>1</v>
      </c>
      <c r="J4183">
        <v>1</v>
      </c>
      <c r="K4183">
        <v>1</v>
      </c>
      <c r="L4183" t="s">
        <v>6403</v>
      </c>
      <c r="M4183">
        <v>2018</v>
      </c>
      <c r="N4183" t="s">
        <v>18360</v>
      </c>
      <c r="O4183" t="s">
        <v>18422</v>
      </c>
      <c r="P4183">
        <v>1</v>
      </c>
      <c r="Q4183" t="s">
        <v>18362</v>
      </c>
      <c r="R4183" t="s">
        <v>7734</v>
      </c>
      <c r="S4183" t="s">
        <v>7734</v>
      </c>
      <c r="T4183" t="s">
        <v>23448</v>
      </c>
      <c r="U4183">
        <f t="shared" si="65"/>
        <v>0</v>
      </c>
    </row>
    <row r="4184" spans="1:21" x14ac:dyDescent="0.2">
      <c r="A4184" t="s">
        <v>18423</v>
      </c>
      <c r="B4184" t="s">
        <v>14966</v>
      </c>
      <c r="D4184" t="s">
        <v>7162</v>
      </c>
      <c r="E4184" t="s">
        <v>6518</v>
      </c>
      <c r="F4184" t="s">
        <v>6402</v>
      </c>
      <c r="G4184">
        <v>2491</v>
      </c>
      <c r="H4184">
        <v>3004</v>
      </c>
      <c r="I4184">
        <v>0</v>
      </c>
      <c r="J4184">
        <v>1</v>
      </c>
      <c r="K4184">
        <v>0</v>
      </c>
      <c r="L4184" t="s">
        <v>6409</v>
      </c>
      <c r="M4184">
        <v>2018</v>
      </c>
      <c r="N4184" t="s">
        <v>18360</v>
      </c>
      <c r="O4184" t="s">
        <v>18424</v>
      </c>
      <c r="P4184">
        <v>1</v>
      </c>
      <c r="Q4184" t="s">
        <v>18362</v>
      </c>
      <c r="R4184" t="s">
        <v>7734</v>
      </c>
      <c r="S4184" t="s">
        <v>7734</v>
      </c>
      <c r="T4184" t="s">
        <v>23449</v>
      </c>
      <c r="U4184">
        <f t="shared" si="65"/>
        <v>0</v>
      </c>
    </row>
    <row r="4185" spans="1:21" x14ac:dyDescent="0.2">
      <c r="A4185" t="s">
        <v>18423</v>
      </c>
      <c r="B4185" t="s">
        <v>14966</v>
      </c>
      <c r="D4185" t="s">
        <v>13942</v>
      </c>
      <c r="E4185" t="s">
        <v>14326</v>
      </c>
      <c r="F4185" t="s">
        <v>6402</v>
      </c>
      <c r="G4185">
        <v>513</v>
      </c>
      <c r="H4185">
        <v>3004</v>
      </c>
      <c r="I4185">
        <v>0</v>
      </c>
      <c r="J4185">
        <v>0</v>
      </c>
      <c r="K4185">
        <v>0</v>
      </c>
      <c r="L4185" t="s">
        <v>6409</v>
      </c>
      <c r="M4185">
        <v>2018</v>
      </c>
      <c r="N4185" t="s">
        <v>18360</v>
      </c>
      <c r="O4185" t="s">
        <v>18424</v>
      </c>
      <c r="P4185">
        <v>1</v>
      </c>
      <c r="Q4185" t="s">
        <v>18362</v>
      </c>
      <c r="R4185" t="s">
        <v>7734</v>
      </c>
      <c r="S4185" t="s">
        <v>7734</v>
      </c>
      <c r="T4185" t="s">
        <v>23450</v>
      </c>
      <c r="U4185">
        <f t="shared" si="65"/>
        <v>0</v>
      </c>
    </row>
    <row r="4186" spans="1:21" x14ac:dyDescent="0.2">
      <c r="A4186" t="s">
        <v>18425</v>
      </c>
      <c r="B4186" t="s">
        <v>14966</v>
      </c>
      <c r="D4186" t="s">
        <v>18426</v>
      </c>
      <c r="E4186" t="s">
        <v>9597</v>
      </c>
      <c r="F4186" t="s">
        <v>6402</v>
      </c>
      <c r="G4186">
        <v>1093</v>
      </c>
      <c r="H4186">
        <v>2182</v>
      </c>
      <c r="I4186">
        <v>1</v>
      </c>
      <c r="J4186">
        <v>1</v>
      </c>
      <c r="K4186">
        <v>0</v>
      </c>
      <c r="L4186" t="s">
        <v>6409</v>
      </c>
      <c r="M4186">
        <v>2018</v>
      </c>
      <c r="N4186" t="s">
        <v>18360</v>
      </c>
      <c r="O4186" t="s">
        <v>18427</v>
      </c>
      <c r="P4186">
        <v>1</v>
      </c>
      <c r="Q4186" t="s">
        <v>18362</v>
      </c>
      <c r="R4186" t="s">
        <v>7734</v>
      </c>
      <c r="S4186" t="s">
        <v>7734</v>
      </c>
      <c r="T4186" t="s">
        <v>23451</v>
      </c>
      <c r="U4186">
        <f t="shared" si="65"/>
        <v>0</v>
      </c>
    </row>
    <row r="4187" spans="1:21" x14ac:dyDescent="0.2">
      <c r="A4187" t="s">
        <v>18425</v>
      </c>
      <c r="B4187" t="s">
        <v>14966</v>
      </c>
      <c r="D4187" t="s">
        <v>7111</v>
      </c>
      <c r="E4187" t="s">
        <v>18428</v>
      </c>
      <c r="F4187" t="s">
        <v>6402</v>
      </c>
      <c r="G4187">
        <v>1089</v>
      </c>
      <c r="H4187">
        <v>2182</v>
      </c>
      <c r="I4187">
        <v>0</v>
      </c>
      <c r="J4187">
        <v>0</v>
      </c>
      <c r="K4187">
        <v>0</v>
      </c>
      <c r="L4187" t="s">
        <v>6409</v>
      </c>
      <c r="M4187">
        <v>2018</v>
      </c>
      <c r="N4187" t="s">
        <v>18360</v>
      </c>
      <c r="O4187" t="s">
        <v>18427</v>
      </c>
      <c r="P4187">
        <v>1</v>
      </c>
      <c r="Q4187" t="s">
        <v>18362</v>
      </c>
      <c r="R4187" t="s">
        <v>7734</v>
      </c>
      <c r="S4187" t="s">
        <v>7734</v>
      </c>
      <c r="T4187" t="s">
        <v>23452</v>
      </c>
      <c r="U4187">
        <f t="shared" si="65"/>
        <v>0</v>
      </c>
    </row>
    <row r="4188" spans="1:21" x14ac:dyDescent="0.2">
      <c r="A4188" t="s">
        <v>18429</v>
      </c>
      <c r="B4188" t="s">
        <v>14966</v>
      </c>
      <c r="D4188" t="s">
        <v>18430</v>
      </c>
      <c r="E4188" t="s">
        <v>18431</v>
      </c>
      <c r="F4188" t="s">
        <v>6402</v>
      </c>
      <c r="G4188">
        <v>0</v>
      </c>
      <c r="H4188">
        <v>0</v>
      </c>
      <c r="I4188">
        <v>0</v>
      </c>
      <c r="J4188">
        <v>1</v>
      </c>
      <c r="K4188">
        <v>1</v>
      </c>
      <c r="L4188" t="s">
        <v>6409</v>
      </c>
      <c r="M4188">
        <v>2018</v>
      </c>
      <c r="N4188" t="s">
        <v>18360</v>
      </c>
      <c r="O4188" t="s">
        <v>18432</v>
      </c>
      <c r="P4188">
        <v>1</v>
      </c>
      <c r="Q4188" t="s">
        <v>18362</v>
      </c>
      <c r="R4188" t="s">
        <v>7734</v>
      </c>
      <c r="S4188" t="s">
        <v>7734</v>
      </c>
      <c r="T4188" t="s">
        <v>23453</v>
      </c>
      <c r="U4188">
        <f t="shared" si="65"/>
        <v>0</v>
      </c>
    </row>
    <row r="4189" spans="1:21" x14ac:dyDescent="0.2">
      <c r="A4189" t="s">
        <v>18433</v>
      </c>
      <c r="B4189" t="s">
        <v>14966</v>
      </c>
      <c r="D4189" t="s">
        <v>18434</v>
      </c>
      <c r="E4189" t="s">
        <v>11782</v>
      </c>
      <c r="F4189" t="s">
        <v>6402</v>
      </c>
      <c r="G4189">
        <v>1357</v>
      </c>
      <c r="H4189">
        <v>1839</v>
      </c>
      <c r="I4189">
        <v>1</v>
      </c>
      <c r="J4189">
        <v>1</v>
      </c>
      <c r="K4189">
        <v>0</v>
      </c>
      <c r="L4189" t="s">
        <v>6403</v>
      </c>
      <c r="M4189">
        <v>2018</v>
      </c>
      <c r="N4189" t="s">
        <v>18360</v>
      </c>
      <c r="O4189" t="s">
        <v>18435</v>
      </c>
      <c r="P4189">
        <v>1</v>
      </c>
      <c r="Q4189" t="s">
        <v>18362</v>
      </c>
      <c r="R4189" t="s">
        <v>7734</v>
      </c>
      <c r="S4189" t="s">
        <v>7734</v>
      </c>
      <c r="T4189" t="s">
        <v>23454</v>
      </c>
      <c r="U4189">
        <f t="shared" si="65"/>
        <v>0</v>
      </c>
    </row>
    <row r="4190" spans="1:21" x14ac:dyDescent="0.2">
      <c r="A4190" t="s">
        <v>18433</v>
      </c>
      <c r="B4190" t="s">
        <v>14966</v>
      </c>
      <c r="D4190" t="s">
        <v>6448</v>
      </c>
      <c r="E4190" t="s">
        <v>16502</v>
      </c>
      <c r="F4190" t="s">
        <v>6402</v>
      </c>
      <c r="G4190">
        <v>482</v>
      </c>
      <c r="H4190">
        <v>1839</v>
      </c>
      <c r="I4190">
        <v>0</v>
      </c>
      <c r="J4190">
        <v>0</v>
      </c>
      <c r="K4190">
        <v>0</v>
      </c>
      <c r="L4190" t="s">
        <v>6403</v>
      </c>
      <c r="M4190">
        <v>2018</v>
      </c>
      <c r="N4190" t="s">
        <v>18360</v>
      </c>
      <c r="O4190" t="s">
        <v>18435</v>
      </c>
      <c r="P4190">
        <v>1</v>
      </c>
      <c r="Q4190" t="s">
        <v>18362</v>
      </c>
      <c r="R4190" t="s">
        <v>7734</v>
      </c>
      <c r="S4190" t="s">
        <v>7734</v>
      </c>
      <c r="T4190" t="s">
        <v>23455</v>
      </c>
      <c r="U4190">
        <f t="shared" si="65"/>
        <v>0</v>
      </c>
    </row>
    <row r="4191" spans="1:21" x14ac:dyDescent="0.2">
      <c r="A4191" t="s">
        <v>18436</v>
      </c>
      <c r="B4191" t="s">
        <v>14966</v>
      </c>
      <c r="D4191" t="s">
        <v>7633</v>
      </c>
      <c r="E4191" t="s">
        <v>7517</v>
      </c>
      <c r="F4191" t="s">
        <v>6402</v>
      </c>
      <c r="G4191">
        <v>0</v>
      </c>
      <c r="H4191">
        <v>0</v>
      </c>
      <c r="I4191">
        <v>1</v>
      </c>
      <c r="J4191">
        <v>1</v>
      </c>
      <c r="K4191">
        <v>1</v>
      </c>
      <c r="L4191" t="s">
        <v>6403</v>
      </c>
      <c r="M4191">
        <v>2018</v>
      </c>
      <c r="N4191" t="s">
        <v>18360</v>
      </c>
      <c r="O4191" t="s">
        <v>18437</v>
      </c>
      <c r="P4191">
        <v>1</v>
      </c>
      <c r="Q4191" t="s">
        <v>18362</v>
      </c>
      <c r="R4191" t="s">
        <v>7734</v>
      </c>
      <c r="S4191" t="s">
        <v>7734</v>
      </c>
      <c r="T4191" t="s">
        <v>2381</v>
      </c>
      <c r="U4191">
        <f t="shared" si="65"/>
        <v>0</v>
      </c>
    </row>
    <row r="4192" spans="1:21" x14ac:dyDescent="0.2">
      <c r="A4192" t="s">
        <v>18438</v>
      </c>
      <c r="B4192" t="s">
        <v>14966</v>
      </c>
      <c r="D4192" t="s">
        <v>15213</v>
      </c>
      <c r="E4192" t="s">
        <v>15193</v>
      </c>
      <c r="F4192" t="s">
        <v>6402</v>
      </c>
      <c r="G4192">
        <v>1671</v>
      </c>
      <c r="H4192">
        <v>2106</v>
      </c>
      <c r="I4192">
        <v>1</v>
      </c>
      <c r="J4192">
        <v>1</v>
      </c>
      <c r="K4192">
        <v>0</v>
      </c>
      <c r="L4192" t="s">
        <v>6409</v>
      </c>
      <c r="M4192">
        <v>2018</v>
      </c>
      <c r="N4192" t="s">
        <v>18360</v>
      </c>
      <c r="O4192" t="s">
        <v>18439</v>
      </c>
      <c r="P4192">
        <v>1</v>
      </c>
      <c r="Q4192" t="s">
        <v>18362</v>
      </c>
      <c r="R4192" t="s">
        <v>7734</v>
      </c>
      <c r="S4192" t="s">
        <v>7734</v>
      </c>
      <c r="T4192" t="s">
        <v>23456</v>
      </c>
      <c r="U4192">
        <f t="shared" si="65"/>
        <v>0</v>
      </c>
    </row>
    <row r="4193" spans="1:21" x14ac:dyDescent="0.2">
      <c r="A4193" t="s">
        <v>18438</v>
      </c>
      <c r="B4193" t="s">
        <v>14966</v>
      </c>
      <c r="D4193" t="s">
        <v>18440</v>
      </c>
      <c r="E4193" t="s">
        <v>18441</v>
      </c>
      <c r="F4193" t="s">
        <v>6402</v>
      </c>
      <c r="G4193">
        <v>435</v>
      </c>
      <c r="H4193">
        <v>2106</v>
      </c>
      <c r="I4193">
        <v>0</v>
      </c>
      <c r="J4193">
        <v>0</v>
      </c>
      <c r="K4193">
        <v>0</v>
      </c>
      <c r="L4193" t="s">
        <v>6403</v>
      </c>
      <c r="M4193">
        <v>2018</v>
      </c>
      <c r="N4193" t="s">
        <v>18360</v>
      </c>
      <c r="O4193" t="s">
        <v>18439</v>
      </c>
      <c r="P4193">
        <v>1</v>
      </c>
      <c r="Q4193" t="s">
        <v>18362</v>
      </c>
      <c r="R4193" t="s">
        <v>7734</v>
      </c>
      <c r="S4193" t="s">
        <v>7734</v>
      </c>
      <c r="T4193" t="s">
        <v>23457</v>
      </c>
      <c r="U4193">
        <f t="shared" si="65"/>
        <v>0</v>
      </c>
    </row>
    <row r="4194" spans="1:21" x14ac:dyDescent="0.2">
      <c r="A4194" t="s">
        <v>18442</v>
      </c>
      <c r="B4194" t="s">
        <v>14966</v>
      </c>
      <c r="D4194" t="s">
        <v>18443</v>
      </c>
      <c r="E4194" t="s">
        <v>18444</v>
      </c>
      <c r="F4194" t="s">
        <v>6402</v>
      </c>
      <c r="G4194">
        <v>0</v>
      </c>
      <c r="H4194">
        <v>0</v>
      </c>
      <c r="I4194">
        <v>0</v>
      </c>
      <c r="J4194">
        <v>1</v>
      </c>
      <c r="K4194">
        <v>1</v>
      </c>
      <c r="L4194" t="s">
        <v>6403</v>
      </c>
      <c r="M4194">
        <v>2018</v>
      </c>
      <c r="N4194" t="s">
        <v>18360</v>
      </c>
      <c r="O4194" t="s">
        <v>18445</v>
      </c>
      <c r="P4194">
        <v>1</v>
      </c>
      <c r="Q4194" t="s">
        <v>18362</v>
      </c>
      <c r="R4194" t="s">
        <v>7734</v>
      </c>
      <c r="S4194" t="s">
        <v>7734</v>
      </c>
      <c r="T4194" t="s">
        <v>23458</v>
      </c>
      <c r="U4194">
        <f t="shared" si="65"/>
        <v>0</v>
      </c>
    </row>
    <row r="4195" spans="1:21" x14ac:dyDescent="0.2">
      <c r="A4195" t="s">
        <v>18446</v>
      </c>
      <c r="B4195" t="s">
        <v>14966</v>
      </c>
      <c r="D4195" t="s">
        <v>7633</v>
      </c>
      <c r="E4195" t="s">
        <v>15205</v>
      </c>
      <c r="F4195" t="s">
        <v>6402</v>
      </c>
      <c r="G4195">
        <v>420</v>
      </c>
      <c r="H4195">
        <v>1673</v>
      </c>
      <c r="I4195">
        <v>0</v>
      </c>
      <c r="J4195">
        <v>0</v>
      </c>
      <c r="K4195">
        <v>0</v>
      </c>
      <c r="L4195" t="s">
        <v>6403</v>
      </c>
      <c r="M4195">
        <v>2018</v>
      </c>
      <c r="N4195" t="s">
        <v>18360</v>
      </c>
      <c r="O4195" t="s">
        <v>18447</v>
      </c>
      <c r="P4195">
        <v>1</v>
      </c>
      <c r="Q4195" t="s">
        <v>18362</v>
      </c>
      <c r="R4195" t="s">
        <v>7734</v>
      </c>
      <c r="S4195" t="s">
        <v>7734</v>
      </c>
      <c r="T4195" t="s">
        <v>23459</v>
      </c>
      <c r="U4195">
        <f t="shared" si="65"/>
        <v>0</v>
      </c>
    </row>
    <row r="4196" spans="1:21" x14ac:dyDescent="0.2">
      <c r="A4196" t="s">
        <v>18446</v>
      </c>
      <c r="B4196" t="s">
        <v>14966</v>
      </c>
      <c r="D4196" t="s">
        <v>13286</v>
      </c>
      <c r="E4196" t="s">
        <v>18448</v>
      </c>
      <c r="F4196" t="s">
        <v>6402</v>
      </c>
      <c r="G4196">
        <v>519</v>
      </c>
      <c r="H4196">
        <v>1673</v>
      </c>
      <c r="I4196">
        <v>0</v>
      </c>
      <c r="J4196">
        <v>0</v>
      </c>
      <c r="K4196">
        <v>0</v>
      </c>
      <c r="L4196" t="s">
        <v>6409</v>
      </c>
      <c r="M4196">
        <v>2018</v>
      </c>
      <c r="N4196" t="s">
        <v>18360</v>
      </c>
      <c r="O4196" t="s">
        <v>18447</v>
      </c>
      <c r="P4196">
        <v>1</v>
      </c>
      <c r="Q4196" t="s">
        <v>18362</v>
      </c>
      <c r="R4196" t="s">
        <v>7734</v>
      </c>
      <c r="S4196" t="s">
        <v>7734</v>
      </c>
      <c r="T4196" t="s">
        <v>23460</v>
      </c>
      <c r="U4196">
        <f t="shared" si="65"/>
        <v>0</v>
      </c>
    </row>
    <row r="4197" spans="1:21" x14ac:dyDescent="0.2">
      <c r="A4197" t="s">
        <v>18446</v>
      </c>
      <c r="B4197" t="s">
        <v>14966</v>
      </c>
      <c r="D4197" t="s">
        <v>15170</v>
      </c>
      <c r="E4197" t="s">
        <v>15263</v>
      </c>
      <c r="F4197" t="s">
        <v>6402</v>
      </c>
      <c r="G4197">
        <v>734</v>
      </c>
      <c r="H4197">
        <v>1673</v>
      </c>
      <c r="I4197">
        <v>0</v>
      </c>
      <c r="J4197">
        <v>1</v>
      </c>
      <c r="K4197">
        <v>0</v>
      </c>
      <c r="L4197" t="s">
        <v>6409</v>
      </c>
      <c r="M4197">
        <v>2018</v>
      </c>
      <c r="N4197" t="s">
        <v>18360</v>
      </c>
      <c r="O4197" t="s">
        <v>18447</v>
      </c>
      <c r="P4197">
        <v>1</v>
      </c>
      <c r="Q4197" t="s">
        <v>18362</v>
      </c>
      <c r="R4197" t="s">
        <v>7734</v>
      </c>
      <c r="S4197" t="s">
        <v>7734</v>
      </c>
      <c r="T4197" t="s">
        <v>23461</v>
      </c>
      <c r="U4197">
        <f t="shared" si="65"/>
        <v>0</v>
      </c>
    </row>
    <row r="4198" spans="1:21" x14ac:dyDescent="0.2">
      <c r="A4198" t="s">
        <v>18449</v>
      </c>
      <c r="B4198" t="s">
        <v>14966</v>
      </c>
      <c r="D4198" t="s">
        <v>7569</v>
      </c>
      <c r="E4198" t="s">
        <v>15304</v>
      </c>
      <c r="F4198" t="s">
        <v>6402</v>
      </c>
      <c r="G4198">
        <v>742</v>
      </c>
      <c r="H4198">
        <v>1514</v>
      </c>
      <c r="I4198">
        <v>0</v>
      </c>
      <c r="J4198">
        <v>0</v>
      </c>
      <c r="K4198">
        <v>0</v>
      </c>
      <c r="L4198" t="s">
        <v>6403</v>
      </c>
      <c r="M4198">
        <v>2018</v>
      </c>
      <c r="N4198" t="s">
        <v>18360</v>
      </c>
      <c r="O4198" t="s">
        <v>18450</v>
      </c>
      <c r="P4198">
        <v>1</v>
      </c>
      <c r="Q4198" t="s">
        <v>18362</v>
      </c>
      <c r="R4198" t="s">
        <v>7734</v>
      </c>
      <c r="S4198" t="s">
        <v>7734</v>
      </c>
      <c r="T4198" t="s">
        <v>23462</v>
      </c>
      <c r="U4198">
        <f t="shared" si="65"/>
        <v>0</v>
      </c>
    </row>
    <row r="4199" spans="1:21" x14ac:dyDescent="0.2">
      <c r="A4199" t="s">
        <v>18449</v>
      </c>
      <c r="B4199" t="s">
        <v>14966</v>
      </c>
      <c r="D4199" t="s">
        <v>18451</v>
      </c>
      <c r="E4199" t="s">
        <v>18452</v>
      </c>
      <c r="F4199" t="s">
        <v>6402</v>
      </c>
      <c r="G4199">
        <v>772</v>
      </c>
      <c r="H4199">
        <v>1514</v>
      </c>
      <c r="I4199">
        <v>0</v>
      </c>
      <c r="J4199">
        <v>1</v>
      </c>
      <c r="K4199">
        <v>0</v>
      </c>
      <c r="L4199" t="s">
        <v>6409</v>
      </c>
      <c r="M4199">
        <v>2018</v>
      </c>
      <c r="N4199" t="s">
        <v>18360</v>
      </c>
      <c r="O4199" t="s">
        <v>18450</v>
      </c>
      <c r="P4199">
        <v>1</v>
      </c>
      <c r="Q4199" t="s">
        <v>18362</v>
      </c>
      <c r="R4199" t="s">
        <v>7734</v>
      </c>
      <c r="S4199" t="s">
        <v>7734</v>
      </c>
      <c r="T4199" t="s">
        <v>23463</v>
      </c>
      <c r="U4199">
        <f t="shared" si="65"/>
        <v>0</v>
      </c>
    </row>
    <row r="4200" spans="1:21" x14ac:dyDescent="0.2">
      <c r="A4200" t="s">
        <v>18453</v>
      </c>
      <c r="B4200" t="s">
        <v>14966</v>
      </c>
      <c r="D4200" t="s">
        <v>18454</v>
      </c>
      <c r="E4200" t="s">
        <v>15134</v>
      </c>
      <c r="F4200" t="s">
        <v>6402</v>
      </c>
      <c r="G4200">
        <v>733</v>
      </c>
      <c r="H4200">
        <v>2208</v>
      </c>
      <c r="I4200">
        <v>0</v>
      </c>
      <c r="J4200">
        <v>0</v>
      </c>
      <c r="K4200">
        <v>0</v>
      </c>
      <c r="M4200">
        <v>2018</v>
      </c>
      <c r="N4200" t="s">
        <v>18360</v>
      </c>
      <c r="O4200" t="s">
        <v>18455</v>
      </c>
      <c r="P4200">
        <v>1</v>
      </c>
      <c r="Q4200" t="s">
        <v>18362</v>
      </c>
      <c r="R4200" t="s">
        <v>7734</v>
      </c>
      <c r="S4200" t="s">
        <v>7734</v>
      </c>
      <c r="T4200" t="s">
        <v>23464</v>
      </c>
      <c r="U4200">
        <f t="shared" si="65"/>
        <v>0</v>
      </c>
    </row>
    <row r="4201" spans="1:21" x14ac:dyDescent="0.2">
      <c r="A4201" t="s">
        <v>18453</v>
      </c>
      <c r="B4201" t="s">
        <v>14966</v>
      </c>
      <c r="D4201" t="s">
        <v>7626</v>
      </c>
      <c r="E4201" t="s">
        <v>18456</v>
      </c>
      <c r="F4201" t="s">
        <v>6402</v>
      </c>
      <c r="G4201">
        <v>1475</v>
      </c>
      <c r="H4201">
        <v>2208</v>
      </c>
      <c r="I4201">
        <v>0</v>
      </c>
      <c r="J4201">
        <v>1</v>
      </c>
      <c r="K4201">
        <v>0</v>
      </c>
      <c r="L4201" t="s">
        <v>6409</v>
      </c>
      <c r="M4201">
        <v>2018</v>
      </c>
      <c r="N4201" t="s">
        <v>18360</v>
      </c>
      <c r="O4201" t="s">
        <v>18455</v>
      </c>
      <c r="P4201">
        <v>1</v>
      </c>
      <c r="Q4201" t="s">
        <v>18362</v>
      </c>
      <c r="R4201" t="s">
        <v>7734</v>
      </c>
      <c r="S4201" t="s">
        <v>7734</v>
      </c>
      <c r="T4201" t="s">
        <v>23465</v>
      </c>
      <c r="U4201">
        <f t="shared" si="65"/>
        <v>0</v>
      </c>
    </row>
    <row r="4202" spans="1:21" x14ac:dyDescent="0.2">
      <c r="A4202" t="s">
        <v>18457</v>
      </c>
      <c r="B4202" t="s">
        <v>14966</v>
      </c>
      <c r="D4202" t="s">
        <v>7211</v>
      </c>
      <c r="E4202" t="s">
        <v>18458</v>
      </c>
      <c r="F4202" t="s">
        <v>6402</v>
      </c>
      <c r="G4202">
        <v>0</v>
      </c>
      <c r="H4202">
        <v>0</v>
      </c>
      <c r="I4202">
        <v>1</v>
      </c>
      <c r="J4202">
        <v>1</v>
      </c>
      <c r="K4202">
        <v>1</v>
      </c>
      <c r="L4202" t="s">
        <v>6403</v>
      </c>
      <c r="M4202">
        <v>2018</v>
      </c>
      <c r="N4202" t="s">
        <v>18360</v>
      </c>
      <c r="O4202" t="s">
        <v>18459</v>
      </c>
      <c r="P4202">
        <v>1</v>
      </c>
      <c r="Q4202" t="s">
        <v>18362</v>
      </c>
      <c r="R4202" t="s">
        <v>7734</v>
      </c>
      <c r="S4202" t="s">
        <v>7734</v>
      </c>
      <c r="T4202" t="s">
        <v>23466</v>
      </c>
      <c r="U4202">
        <f t="shared" si="65"/>
        <v>0</v>
      </c>
    </row>
    <row r="4203" spans="1:21" x14ac:dyDescent="0.2">
      <c r="A4203" t="s">
        <v>18460</v>
      </c>
      <c r="B4203" t="s">
        <v>14966</v>
      </c>
      <c r="D4203" t="s">
        <v>9733</v>
      </c>
      <c r="E4203" t="s">
        <v>18461</v>
      </c>
      <c r="F4203" t="s">
        <v>6402</v>
      </c>
      <c r="G4203">
        <v>0</v>
      </c>
      <c r="H4203">
        <v>0</v>
      </c>
      <c r="I4203">
        <v>0</v>
      </c>
      <c r="J4203">
        <v>1</v>
      </c>
      <c r="K4203">
        <v>1</v>
      </c>
      <c r="L4203" t="s">
        <v>6409</v>
      </c>
      <c r="M4203">
        <v>2018</v>
      </c>
      <c r="N4203" t="s">
        <v>18360</v>
      </c>
      <c r="O4203" t="s">
        <v>18462</v>
      </c>
      <c r="P4203">
        <v>1</v>
      </c>
      <c r="Q4203" t="s">
        <v>18362</v>
      </c>
      <c r="R4203" t="s">
        <v>7734</v>
      </c>
      <c r="S4203" t="s">
        <v>7734</v>
      </c>
      <c r="T4203" t="s">
        <v>23467</v>
      </c>
      <c r="U4203">
        <f t="shared" si="65"/>
        <v>0</v>
      </c>
    </row>
    <row r="4204" spans="1:21" x14ac:dyDescent="0.2">
      <c r="A4204" t="s">
        <v>18463</v>
      </c>
      <c r="B4204" t="s">
        <v>14966</v>
      </c>
      <c r="D4204" t="s">
        <v>6597</v>
      </c>
      <c r="E4204" t="s">
        <v>18464</v>
      </c>
      <c r="F4204" t="s">
        <v>6402</v>
      </c>
      <c r="G4204">
        <v>0</v>
      </c>
      <c r="H4204">
        <v>0</v>
      </c>
      <c r="I4204">
        <v>0</v>
      </c>
      <c r="J4204">
        <v>1</v>
      </c>
      <c r="K4204">
        <v>1</v>
      </c>
      <c r="L4204" t="s">
        <v>6403</v>
      </c>
      <c r="M4204">
        <v>2018</v>
      </c>
      <c r="N4204" t="s">
        <v>18360</v>
      </c>
      <c r="O4204" t="s">
        <v>18465</v>
      </c>
      <c r="P4204">
        <v>1</v>
      </c>
      <c r="Q4204" t="s">
        <v>18362</v>
      </c>
      <c r="R4204" t="s">
        <v>7734</v>
      </c>
      <c r="S4204" t="s">
        <v>7734</v>
      </c>
      <c r="T4204" t="s">
        <v>23468</v>
      </c>
      <c r="U4204">
        <f t="shared" si="65"/>
        <v>0</v>
      </c>
    </row>
    <row r="4205" spans="1:21" x14ac:dyDescent="0.2">
      <c r="A4205" t="s">
        <v>18466</v>
      </c>
      <c r="B4205" t="s">
        <v>14966</v>
      </c>
      <c r="D4205" t="s">
        <v>6838</v>
      </c>
      <c r="E4205" t="s">
        <v>18467</v>
      </c>
      <c r="F4205" t="s">
        <v>6402</v>
      </c>
      <c r="G4205">
        <v>3037</v>
      </c>
      <c r="H4205">
        <v>3837</v>
      </c>
      <c r="I4205">
        <v>1</v>
      </c>
      <c r="J4205">
        <v>1</v>
      </c>
      <c r="K4205">
        <v>0</v>
      </c>
      <c r="L4205" t="s">
        <v>6403</v>
      </c>
      <c r="M4205">
        <v>2018</v>
      </c>
      <c r="N4205" t="s">
        <v>18360</v>
      </c>
      <c r="O4205" t="s">
        <v>18468</v>
      </c>
      <c r="P4205">
        <v>1</v>
      </c>
      <c r="Q4205" t="s">
        <v>18362</v>
      </c>
      <c r="R4205" t="s">
        <v>7734</v>
      </c>
      <c r="S4205" t="s">
        <v>7734</v>
      </c>
      <c r="T4205" t="s">
        <v>23469</v>
      </c>
      <c r="U4205">
        <f t="shared" si="65"/>
        <v>0</v>
      </c>
    </row>
    <row r="4206" spans="1:21" x14ac:dyDescent="0.2">
      <c r="A4206" t="s">
        <v>18466</v>
      </c>
      <c r="B4206" t="s">
        <v>14966</v>
      </c>
      <c r="D4206" t="s">
        <v>18469</v>
      </c>
      <c r="E4206" t="s">
        <v>18470</v>
      </c>
      <c r="F4206" t="s">
        <v>6402</v>
      </c>
      <c r="G4206">
        <v>352</v>
      </c>
      <c r="H4206">
        <v>3837</v>
      </c>
      <c r="I4206">
        <v>0</v>
      </c>
      <c r="J4206">
        <v>0</v>
      </c>
      <c r="K4206">
        <v>0</v>
      </c>
      <c r="L4206" t="s">
        <v>6409</v>
      </c>
      <c r="M4206">
        <v>2018</v>
      </c>
      <c r="N4206" t="s">
        <v>18360</v>
      </c>
      <c r="O4206" t="s">
        <v>18468</v>
      </c>
      <c r="P4206">
        <v>1</v>
      </c>
      <c r="Q4206" t="s">
        <v>18362</v>
      </c>
      <c r="R4206" t="s">
        <v>7734</v>
      </c>
      <c r="S4206" t="s">
        <v>7734</v>
      </c>
      <c r="T4206" t="s">
        <v>23470</v>
      </c>
      <c r="U4206">
        <f t="shared" si="65"/>
        <v>0</v>
      </c>
    </row>
    <row r="4207" spans="1:21" x14ac:dyDescent="0.2">
      <c r="A4207" t="s">
        <v>18466</v>
      </c>
      <c r="B4207" t="s">
        <v>14966</v>
      </c>
      <c r="D4207" t="s">
        <v>6582</v>
      </c>
      <c r="E4207" t="s">
        <v>6890</v>
      </c>
      <c r="F4207" t="s">
        <v>6402</v>
      </c>
      <c r="G4207">
        <v>448</v>
      </c>
      <c r="H4207">
        <v>3837</v>
      </c>
      <c r="I4207">
        <v>0</v>
      </c>
      <c r="J4207">
        <v>0</v>
      </c>
      <c r="K4207">
        <v>0</v>
      </c>
      <c r="L4207" t="s">
        <v>6409</v>
      </c>
      <c r="M4207">
        <v>2018</v>
      </c>
      <c r="N4207" t="s">
        <v>18360</v>
      </c>
      <c r="O4207" t="s">
        <v>18468</v>
      </c>
      <c r="P4207">
        <v>1</v>
      </c>
      <c r="Q4207" t="s">
        <v>18362</v>
      </c>
      <c r="R4207" t="s">
        <v>7734</v>
      </c>
      <c r="S4207" t="s">
        <v>7734</v>
      </c>
      <c r="T4207" t="s">
        <v>23471</v>
      </c>
      <c r="U4207">
        <f t="shared" si="65"/>
        <v>0</v>
      </c>
    </row>
    <row r="4208" spans="1:21" x14ac:dyDescent="0.2">
      <c r="A4208" t="s">
        <v>18471</v>
      </c>
      <c r="B4208" t="s">
        <v>14966</v>
      </c>
      <c r="D4208" t="s">
        <v>7536</v>
      </c>
      <c r="E4208" t="s">
        <v>11319</v>
      </c>
      <c r="F4208" t="s">
        <v>6402</v>
      </c>
      <c r="G4208">
        <v>0</v>
      </c>
      <c r="H4208">
        <v>0</v>
      </c>
      <c r="I4208">
        <v>1</v>
      </c>
      <c r="J4208">
        <v>1</v>
      </c>
      <c r="K4208">
        <v>1</v>
      </c>
      <c r="L4208" t="s">
        <v>6409</v>
      </c>
      <c r="M4208">
        <v>2018</v>
      </c>
      <c r="N4208" t="s">
        <v>18360</v>
      </c>
      <c r="O4208" t="s">
        <v>18472</v>
      </c>
      <c r="P4208">
        <v>1</v>
      </c>
      <c r="Q4208" t="s">
        <v>18362</v>
      </c>
      <c r="R4208" t="s">
        <v>7734</v>
      </c>
      <c r="S4208" t="s">
        <v>7734</v>
      </c>
      <c r="T4208" t="s">
        <v>23472</v>
      </c>
      <c r="U4208">
        <f t="shared" si="65"/>
        <v>0</v>
      </c>
    </row>
    <row r="4209" spans="1:21" x14ac:dyDescent="0.2">
      <c r="A4209" t="s">
        <v>18473</v>
      </c>
      <c r="B4209" t="s">
        <v>14966</v>
      </c>
      <c r="D4209" t="s">
        <v>6635</v>
      </c>
      <c r="E4209" t="s">
        <v>15131</v>
      </c>
      <c r="F4209" t="s">
        <v>6402</v>
      </c>
      <c r="G4209">
        <v>0</v>
      </c>
      <c r="H4209">
        <v>0</v>
      </c>
      <c r="I4209">
        <v>1</v>
      </c>
      <c r="J4209">
        <v>1</v>
      </c>
      <c r="K4209">
        <v>1</v>
      </c>
      <c r="L4209" t="s">
        <v>6409</v>
      </c>
      <c r="M4209">
        <v>2018</v>
      </c>
      <c r="N4209" t="s">
        <v>18360</v>
      </c>
      <c r="O4209" t="s">
        <v>18474</v>
      </c>
      <c r="P4209">
        <v>1</v>
      </c>
      <c r="Q4209" t="s">
        <v>18362</v>
      </c>
      <c r="R4209" t="s">
        <v>7734</v>
      </c>
      <c r="S4209" t="s">
        <v>7734</v>
      </c>
      <c r="T4209" t="s">
        <v>23473</v>
      </c>
      <c r="U4209">
        <f t="shared" si="65"/>
        <v>0</v>
      </c>
    </row>
    <row r="4210" spans="1:21" x14ac:dyDescent="0.2">
      <c r="A4210" t="s">
        <v>18475</v>
      </c>
      <c r="B4210" t="s">
        <v>14966</v>
      </c>
      <c r="D4210" t="s">
        <v>6968</v>
      </c>
      <c r="E4210" t="s">
        <v>12597</v>
      </c>
      <c r="F4210" t="s">
        <v>6402</v>
      </c>
      <c r="G4210">
        <v>0</v>
      </c>
      <c r="H4210">
        <v>0</v>
      </c>
      <c r="I4210">
        <v>0</v>
      </c>
      <c r="J4210">
        <v>1</v>
      </c>
      <c r="K4210">
        <v>1</v>
      </c>
      <c r="L4210" t="s">
        <v>6403</v>
      </c>
      <c r="M4210">
        <v>2018</v>
      </c>
      <c r="N4210" t="s">
        <v>18360</v>
      </c>
      <c r="O4210" t="s">
        <v>18476</v>
      </c>
      <c r="P4210">
        <v>1</v>
      </c>
      <c r="Q4210" t="s">
        <v>18362</v>
      </c>
      <c r="R4210" t="s">
        <v>7734</v>
      </c>
      <c r="S4210" t="s">
        <v>7734</v>
      </c>
      <c r="T4210" t="s">
        <v>23474</v>
      </c>
      <c r="U4210">
        <f t="shared" si="65"/>
        <v>0</v>
      </c>
    </row>
    <row r="4211" spans="1:21" x14ac:dyDescent="0.2">
      <c r="A4211" t="s">
        <v>18479</v>
      </c>
      <c r="B4211" t="s">
        <v>9295</v>
      </c>
      <c r="C4211">
        <v>3511035</v>
      </c>
      <c r="D4211" t="s">
        <v>6876</v>
      </c>
      <c r="E4211" t="s">
        <v>8917</v>
      </c>
      <c r="F4211" t="s">
        <v>6402</v>
      </c>
      <c r="G4211">
        <v>653</v>
      </c>
      <c r="H4211">
        <v>1422</v>
      </c>
      <c r="I4211">
        <v>0</v>
      </c>
      <c r="J4211">
        <v>0</v>
      </c>
      <c r="K4211">
        <v>0</v>
      </c>
      <c r="M4211">
        <v>2018</v>
      </c>
      <c r="N4211" t="s">
        <v>2531</v>
      </c>
      <c r="O4211">
        <v>99</v>
      </c>
      <c r="P4211">
        <v>1</v>
      </c>
      <c r="Q4211" t="s">
        <v>7733</v>
      </c>
      <c r="R4211" t="s">
        <v>7734</v>
      </c>
      <c r="S4211" t="s">
        <v>7734</v>
      </c>
      <c r="T4211" t="s">
        <v>23475</v>
      </c>
      <c r="U4211">
        <f t="shared" si="65"/>
        <v>1422</v>
      </c>
    </row>
    <row r="4212" spans="1:21" x14ac:dyDescent="0.2">
      <c r="A4212" t="s">
        <v>18480</v>
      </c>
      <c r="B4212" t="s">
        <v>9295</v>
      </c>
      <c r="C4212">
        <v>3511035</v>
      </c>
      <c r="D4212" t="s">
        <v>6809</v>
      </c>
      <c r="E4212" t="s">
        <v>6721</v>
      </c>
      <c r="F4212" t="s">
        <v>6402</v>
      </c>
      <c r="G4212">
        <v>388</v>
      </c>
      <c r="H4212">
        <v>1243</v>
      </c>
      <c r="I4212">
        <v>1</v>
      </c>
      <c r="J4212">
        <v>0</v>
      </c>
      <c r="K4212">
        <v>0</v>
      </c>
      <c r="M4212">
        <v>2018</v>
      </c>
      <c r="N4212" t="s">
        <v>1463</v>
      </c>
      <c r="O4212">
        <v>2</v>
      </c>
      <c r="P4212">
        <v>2</v>
      </c>
      <c r="Q4212" t="s">
        <v>7733</v>
      </c>
      <c r="R4212" t="s">
        <v>7734</v>
      </c>
      <c r="S4212" t="s">
        <v>7734</v>
      </c>
      <c r="T4212" t="s">
        <v>1462</v>
      </c>
      <c r="U4212">
        <f t="shared" si="65"/>
        <v>1422</v>
      </c>
    </row>
    <row r="4213" spans="1:21" x14ac:dyDescent="0.2">
      <c r="A4213" t="s">
        <v>18480</v>
      </c>
      <c r="B4213" t="s">
        <v>9295</v>
      </c>
      <c r="C4213">
        <v>3511035</v>
      </c>
      <c r="D4213" t="s">
        <v>15334</v>
      </c>
      <c r="E4213" t="s">
        <v>7110</v>
      </c>
      <c r="F4213" t="s">
        <v>6402</v>
      </c>
      <c r="G4213">
        <v>450</v>
      </c>
      <c r="H4213">
        <v>1243</v>
      </c>
      <c r="I4213">
        <v>0</v>
      </c>
      <c r="J4213">
        <v>1</v>
      </c>
      <c r="K4213">
        <v>0</v>
      </c>
      <c r="M4213">
        <v>2018</v>
      </c>
      <c r="N4213" t="s">
        <v>1463</v>
      </c>
      <c r="O4213">
        <v>2</v>
      </c>
      <c r="P4213">
        <v>2</v>
      </c>
      <c r="Q4213" t="s">
        <v>7733</v>
      </c>
      <c r="R4213" t="s">
        <v>7734</v>
      </c>
      <c r="S4213" t="s">
        <v>7734</v>
      </c>
      <c r="T4213" t="s">
        <v>23476</v>
      </c>
      <c r="U4213">
        <f t="shared" si="65"/>
        <v>1422</v>
      </c>
    </row>
    <row r="4214" spans="1:21" x14ac:dyDescent="0.2">
      <c r="A4214" t="s">
        <v>18480</v>
      </c>
      <c r="B4214" t="s">
        <v>9295</v>
      </c>
      <c r="C4214">
        <v>3511035</v>
      </c>
      <c r="D4214" t="s">
        <v>18481</v>
      </c>
      <c r="E4214" t="s">
        <v>9302</v>
      </c>
      <c r="F4214" t="s">
        <v>6402</v>
      </c>
      <c r="G4214">
        <v>405</v>
      </c>
      <c r="H4214">
        <v>1243</v>
      </c>
      <c r="I4214">
        <v>1</v>
      </c>
      <c r="J4214">
        <v>1</v>
      </c>
      <c r="K4214">
        <v>0</v>
      </c>
      <c r="M4214">
        <v>2018</v>
      </c>
      <c r="N4214" t="s">
        <v>1463</v>
      </c>
      <c r="O4214">
        <v>2</v>
      </c>
      <c r="P4214">
        <v>2</v>
      </c>
      <c r="Q4214" t="s">
        <v>7733</v>
      </c>
      <c r="R4214" t="s">
        <v>7734</v>
      </c>
      <c r="S4214" t="s">
        <v>7734</v>
      </c>
      <c r="T4214" t="s">
        <v>23477</v>
      </c>
      <c r="U4214">
        <f t="shared" si="65"/>
        <v>1422</v>
      </c>
    </row>
    <row r="4215" spans="1:21" x14ac:dyDescent="0.2">
      <c r="A4215" t="s">
        <v>18479</v>
      </c>
      <c r="B4215" t="s">
        <v>9295</v>
      </c>
      <c r="C4215">
        <v>3511035</v>
      </c>
      <c r="D4215" t="s">
        <v>6483</v>
      </c>
      <c r="E4215" t="s">
        <v>7320</v>
      </c>
      <c r="F4215" t="s">
        <v>6402</v>
      </c>
      <c r="G4215">
        <v>769</v>
      </c>
      <c r="H4215">
        <v>1422</v>
      </c>
      <c r="I4215">
        <v>1</v>
      </c>
      <c r="J4215">
        <v>1</v>
      </c>
      <c r="K4215">
        <v>0</v>
      </c>
      <c r="M4215">
        <v>2018</v>
      </c>
      <c r="N4215" t="s">
        <v>2531</v>
      </c>
      <c r="O4215">
        <v>99</v>
      </c>
      <c r="P4215">
        <v>1</v>
      </c>
      <c r="Q4215" t="s">
        <v>7733</v>
      </c>
      <c r="R4215" t="s">
        <v>7734</v>
      </c>
      <c r="S4215" t="s">
        <v>7734</v>
      </c>
      <c r="T4215" t="s">
        <v>458</v>
      </c>
      <c r="U4215">
        <f t="shared" si="65"/>
        <v>1422</v>
      </c>
    </row>
    <row r="4216" spans="1:21" x14ac:dyDescent="0.2">
      <c r="A4216" t="s">
        <v>18482</v>
      </c>
      <c r="B4216" t="s">
        <v>9295</v>
      </c>
      <c r="C4216">
        <v>3511035</v>
      </c>
      <c r="D4216" t="s">
        <v>7482</v>
      </c>
      <c r="E4216" t="s">
        <v>6528</v>
      </c>
      <c r="F4216" t="s">
        <v>6402</v>
      </c>
      <c r="G4216">
        <v>378</v>
      </c>
      <c r="H4216">
        <v>1252</v>
      </c>
      <c r="I4216">
        <v>1</v>
      </c>
      <c r="J4216">
        <v>1</v>
      </c>
      <c r="K4216">
        <v>0</v>
      </c>
      <c r="M4216">
        <v>2018</v>
      </c>
      <c r="N4216" t="s">
        <v>1463</v>
      </c>
      <c r="O4216">
        <v>1</v>
      </c>
      <c r="P4216">
        <v>2</v>
      </c>
      <c r="Q4216" t="s">
        <v>7733</v>
      </c>
      <c r="R4216" t="s">
        <v>7734</v>
      </c>
      <c r="S4216" t="s">
        <v>7734</v>
      </c>
      <c r="T4216" t="s">
        <v>1458</v>
      </c>
      <c r="U4216">
        <f t="shared" si="65"/>
        <v>1422</v>
      </c>
    </row>
    <row r="4217" spans="1:21" x14ac:dyDescent="0.2">
      <c r="A4217" t="s">
        <v>18482</v>
      </c>
      <c r="B4217" t="s">
        <v>9295</v>
      </c>
      <c r="C4217">
        <v>3511035</v>
      </c>
      <c r="D4217" t="s">
        <v>8482</v>
      </c>
      <c r="E4217" t="s">
        <v>9299</v>
      </c>
      <c r="F4217" t="s">
        <v>6402</v>
      </c>
      <c r="G4217">
        <v>343</v>
      </c>
      <c r="H4217">
        <v>1252</v>
      </c>
      <c r="I4217">
        <v>0</v>
      </c>
      <c r="J4217">
        <v>0</v>
      </c>
      <c r="K4217">
        <v>0</v>
      </c>
      <c r="M4217">
        <v>2018</v>
      </c>
      <c r="N4217" t="s">
        <v>1463</v>
      </c>
      <c r="O4217">
        <v>1</v>
      </c>
      <c r="P4217">
        <v>2</v>
      </c>
      <c r="Q4217" t="s">
        <v>7733</v>
      </c>
      <c r="R4217" t="s">
        <v>7734</v>
      </c>
      <c r="S4217" t="s">
        <v>7734</v>
      </c>
      <c r="T4217" t="s">
        <v>1459</v>
      </c>
      <c r="U4217">
        <f t="shared" si="65"/>
        <v>1422</v>
      </c>
    </row>
    <row r="4218" spans="1:21" x14ac:dyDescent="0.2">
      <c r="A4218" t="s">
        <v>18482</v>
      </c>
      <c r="B4218" t="s">
        <v>9295</v>
      </c>
      <c r="C4218">
        <v>3511035</v>
      </c>
      <c r="D4218" t="s">
        <v>6717</v>
      </c>
      <c r="E4218" t="s">
        <v>9300</v>
      </c>
      <c r="F4218" t="s">
        <v>6402</v>
      </c>
      <c r="G4218">
        <v>531</v>
      </c>
      <c r="H4218">
        <v>1252</v>
      </c>
      <c r="I4218">
        <v>1</v>
      </c>
      <c r="J4218">
        <v>1</v>
      </c>
      <c r="K4218">
        <v>0</v>
      </c>
      <c r="M4218">
        <v>2018</v>
      </c>
      <c r="N4218" t="s">
        <v>1463</v>
      </c>
      <c r="O4218">
        <v>1</v>
      </c>
      <c r="P4218">
        <v>2</v>
      </c>
      <c r="Q4218" t="s">
        <v>7733</v>
      </c>
      <c r="R4218" t="s">
        <v>7734</v>
      </c>
      <c r="S4218" t="s">
        <v>7734</v>
      </c>
      <c r="T4218" t="s">
        <v>1457</v>
      </c>
      <c r="U4218">
        <f t="shared" si="65"/>
        <v>1422</v>
      </c>
    </row>
    <row r="4219" spans="1:21" x14ac:dyDescent="0.2">
      <c r="A4219" t="s">
        <v>18483</v>
      </c>
      <c r="B4219" t="s">
        <v>14418</v>
      </c>
      <c r="C4219">
        <v>3539047</v>
      </c>
      <c r="D4219" t="s">
        <v>8170</v>
      </c>
      <c r="E4219" t="s">
        <v>7386</v>
      </c>
      <c r="F4219" t="s">
        <v>6402</v>
      </c>
      <c r="G4219">
        <v>557</v>
      </c>
      <c r="H4219">
        <v>2874</v>
      </c>
      <c r="I4219">
        <v>1</v>
      </c>
      <c r="J4219">
        <v>1</v>
      </c>
      <c r="K4219">
        <v>0</v>
      </c>
      <c r="M4219">
        <v>2018</v>
      </c>
      <c r="N4219" t="s">
        <v>1463</v>
      </c>
      <c r="O4219">
        <v>99</v>
      </c>
      <c r="P4219">
        <v>3</v>
      </c>
      <c r="Q4219" t="s">
        <v>7733</v>
      </c>
      <c r="R4219" t="s">
        <v>7734</v>
      </c>
      <c r="S4219" t="s">
        <v>7734</v>
      </c>
      <c r="T4219" t="s">
        <v>23478</v>
      </c>
      <c r="U4219">
        <f t="shared" si="65"/>
        <v>2874</v>
      </c>
    </row>
    <row r="4220" spans="1:21" x14ac:dyDescent="0.2">
      <c r="A4220" t="s">
        <v>18484</v>
      </c>
      <c r="B4220" t="s">
        <v>14418</v>
      </c>
      <c r="C4220">
        <v>3539047</v>
      </c>
      <c r="D4220" t="s">
        <v>6425</v>
      </c>
      <c r="E4220" t="s">
        <v>15609</v>
      </c>
      <c r="F4220" t="s">
        <v>6402</v>
      </c>
      <c r="G4220">
        <v>384</v>
      </c>
      <c r="H4220">
        <v>1126</v>
      </c>
      <c r="I4220">
        <v>0</v>
      </c>
      <c r="J4220">
        <v>0</v>
      </c>
      <c r="K4220">
        <v>0</v>
      </c>
      <c r="M4220">
        <v>2018</v>
      </c>
      <c r="N4220" t="s">
        <v>6404</v>
      </c>
      <c r="O4220">
        <v>99</v>
      </c>
      <c r="P4220">
        <v>1</v>
      </c>
      <c r="Q4220" t="s">
        <v>7733</v>
      </c>
      <c r="R4220" t="s">
        <v>7734</v>
      </c>
      <c r="S4220" t="s">
        <v>7734</v>
      </c>
      <c r="T4220" t="s">
        <v>23479</v>
      </c>
      <c r="U4220">
        <f t="shared" si="65"/>
        <v>2874</v>
      </c>
    </row>
    <row r="4221" spans="1:21" x14ac:dyDescent="0.2">
      <c r="A4221" t="s">
        <v>18485</v>
      </c>
      <c r="B4221" t="s">
        <v>14418</v>
      </c>
      <c r="C4221">
        <v>3539047</v>
      </c>
      <c r="D4221" t="s">
        <v>8013</v>
      </c>
      <c r="E4221" t="s">
        <v>14422</v>
      </c>
      <c r="F4221" t="s">
        <v>6402</v>
      </c>
      <c r="G4221">
        <v>524</v>
      </c>
      <c r="H4221">
        <v>1092</v>
      </c>
      <c r="I4221">
        <v>0</v>
      </c>
      <c r="J4221">
        <v>0</v>
      </c>
      <c r="K4221">
        <v>0</v>
      </c>
      <c r="M4221">
        <v>2018</v>
      </c>
      <c r="N4221" t="s">
        <v>1479</v>
      </c>
      <c r="O4221">
        <v>99</v>
      </c>
      <c r="P4221">
        <v>1</v>
      </c>
      <c r="Q4221" t="s">
        <v>7733</v>
      </c>
      <c r="R4221" t="s">
        <v>7734</v>
      </c>
      <c r="S4221" t="s">
        <v>7734</v>
      </c>
      <c r="T4221" t="s">
        <v>1466</v>
      </c>
      <c r="U4221">
        <f t="shared" si="65"/>
        <v>2874</v>
      </c>
    </row>
    <row r="4222" spans="1:21" x14ac:dyDescent="0.2">
      <c r="A4222" t="s">
        <v>18483</v>
      </c>
      <c r="B4222" t="s">
        <v>14418</v>
      </c>
      <c r="C4222">
        <v>3539047</v>
      </c>
      <c r="D4222" t="s">
        <v>6722</v>
      </c>
      <c r="E4222" t="s">
        <v>18486</v>
      </c>
      <c r="F4222" t="s">
        <v>6402</v>
      </c>
      <c r="G4222">
        <v>418</v>
      </c>
      <c r="H4222">
        <v>2874</v>
      </c>
      <c r="I4222">
        <v>0</v>
      </c>
      <c r="J4222">
        <v>0</v>
      </c>
      <c r="K4222">
        <v>0</v>
      </c>
      <c r="M4222">
        <v>2018</v>
      </c>
      <c r="N4222" t="s">
        <v>1463</v>
      </c>
      <c r="O4222">
        <v>99</v>
      </c>
      <c r="P4222">
        <v>3</v>
      </c>
      <c r="Q4222" t="s">
        <v>7733</v>
      </c>
      <c r="R4222" t="s">
        <v>7734</v>
      </c>
      <c r="S4222" t="s">
        <v>7734</v>
      </c>
      <c r="T4222" t="s">
        <v>23480</v>
      </c>
      <c r="U4222">
        <f t="shared" si="65"/>
        <v>2874</v>
      </c>
    </row>
    <row r="4223" spans="1:21" x14ac:dyDescent="0.2">
      <c r="A4223" t="s">
        <v>18484</v>
      </c>
      <c r="B4223" t="s">
        <v>14418</v>
      </c>
      <c r="C4223">
        <v>3539047</v>
      </c>
      <c r="D4223" t="s">
        <v>7176</v>
      </c>
      <c r="E4223" t="s">
        <v>6544</v>
      </c>
      <c r="F4223" t="s">
        <v>6402</v>
      </c>
      <c r="G4223">
        <v>742</v>
      </c>
      <c r="H4223">
        <v>1126</v>
      </c>
      <c r="I4223">
        <v>1</v>
      </c>
      <c r="J4223">
        <v>1</v>
      </c>
      <c r="K4223">
        <v>0</v>
      </c>
      <c r="M4223">
        <v>2018</v>
      </c>
      <c r="N4223" t="s">
        <v>6404</v>
      </c>
      <c r="O4223">
        <v>99</v>
      </c>
      <c r="P4223">
        <v>1</v>
      </c>
      <c r="Q4223" t="s">
        <v>7733</v>
      </c>
      <c r="R4223" t="s">
        <v>7734</v>
      </c>
      <c r="S4223" t="s">
        <v>7734</v>
      </c>
      <c r="T4223" t="s">
        <v>23481</v>
      </c>
      <c r="U4223">
        <f t="shared" si="65"/>
        <v>2874</v>
      </c>
    </row>
    <row r="4224" spans="1:21" x14ac:dyDescent="0.2">
      <c r="A4224" t="s">
        <v>18485</v>
      </c>
      <c r="B4224" t="s">
        <v>14418</v>
      </c>
      <c r="C4224">
        <v>3539047</v>
      </c>
      <c r="D4224" t="s">
        <v>13119</v>
      </c>
      <c r="E4224" t="s">
        <v>14421</v>
      </c>
      <c r="F4224" t="s">
        <v>6402</v>
      </c>
      <c r="G4224">
        <v>568</v>
      </c>
      <c r="H4224">
        <v>1092</v>
      </c>
      <c r="I4224">
        <v>1</v>
      </c>
      <c r="J4224">
        <v>1</v>
      </c>
      <c r="K4224">
        <v>0</v>
      </c>
      <c r="M4224">
        <v>2018</v>
      </c>
      <c r="N4224" t="s">
        <v>1479</v>
      </c>
      <c r="O4224">
        <v>99</v>
      </c>
      <c r="P4224">
        <v>1</v>
      </c>
      <c r="Q4224" t="s">
        <v>7733</v>
      </c>
      <c r="R4224" t="s">
        <v>7734</v>
      </c>
      <c r="S4224" t="s">
        <v>7734</v>
      </c>
      <c r="T4224" t="s">
        <v>1469</v>
      </c>
      <c r="U4224">
        <f t="shared" si="65"/>
        <v>2874</v>
      </c>
    </row>
    <row r="4225" spans="1:21" x14ac:dyDescent="0.2">
      <c r="A4225" t="s">
        <v>18483</v>
      </c>
      <c r="B4225" t="s">
        <v>14418</v>
      </c>
      <c r="C4225">
        <v>3539047</v>
      </c>
      <c r="D4225" t="s">
        <v>6459</v>
      </c>
      <c r="E4225" t="s">
        <v>7218</v>
      </c>
      <c r="F4225" t="s">
        <v>6402</v>
      </c>
      <c r="G4225">
        <v>684</v>
      </c>
      <c r="H4225">
        <v>2874</v>
      </c>
      <c r="I4225">
        <v>0</v>
      </c>
      <c r="J4225">
        <v>1</v>
      </c>
      <c r="K4225">
        <v>0</v>
      </c>
      <c r="M4225">
        <v>2018</v>
      </c>
      <c r="N4225" t="s">
        <v>1463</v>
      </c>
      <c r="O4225">
        <v>99</v>
      </c>
      <c r="P4225">
        <v>3</v>
      </c>
      <c r="Q4225" t="s">
        <v>7733</v>
      </c>
      <c r="R4225" t="s">
        <v>7734</v>
      </c>
      <c r="S4225" t="s">
        <v>7734</v>
      </c>
      <c r="T4225" t="s">
        <v>1467</v>
      </c>
      <c r="U4225">
        <f t="shared" si="65"/>
        <v>2874</v>
      </c>
    </row>
    <row r="4226" spans="1:21" x14ac:dyDescent="0.2">
      <c r="A4226" t="s">
        <v>18483</v>
      </c>
      <c r="B4226" t="s">
        <v>14418</v>
      </c>
      <c r="C4226">
        <v>3539047</v>
      </c>
      <c r="D4226" t="s">
        <v>7119</v>
      </c>
      <c r="E4226" t="s">
        <v>18487</v>
      </c>
      <c r="F4226" t="s">
        <v>6402</v>
      </c>
      <c r="G4226">
        <v>513</v>
      </c>
      <c r="H4226">
        <v>2874</v>
      </c>
      <c r="I4226">
        <v>1</v>
      </c>
      <c r="J4226">
        <v>0</v>
      </c>
      <c r="K4226">
        <v>0</v>
      </c>
      <c r="M4226">
        <v>2018</v>
      </c>
      <c r="N4226" t="s">
        <v>1463</v>
      </c>
      <c r="O4226">
        <v>99</v>
      </c>
      <c r="P4226">
        <v>3</v>
      </c>
      <c r="Q4226" t="s">
        <v>7733</v>
      </c>
      <c r="R4226" t="s">
        <v>7734</v>
      </c>
      <c r="S4226" t="s">
        <v>7734</v>
      </c>
      <c r="T4226" t="s">
        <v>23482</v>
      </c>
      <c r="U4226">
        <f t="shared" ref="U4226:U4289" si="66">_xlfn.MAXIFS($H$2:$H$6695, $C$2:$C$6695,C4226)</f>
        <v>2874</v>
      </c>
    </row>
    <row r="4227" spans="1:21" x14ac:dyDescent="0.2">
      <c r="A4227" t="s">
        <v>18483</v>
      </c>
      <c r="B4227" t="s">
        <v>14418</v>
      </c>
      <c r="C4227">
        <v>3539047</v>
      </c>
      <c r="D4227" t="s">
        <v>18488</v>
      </c>
      <c r="E4227" t="s">
        <v>8448</v>
      </c>
      <c r="F4227" t="s">
        <v>6402</v>
      </c>
      <c r="G4227">
        <v>702</v>
      </c>
      <c r="H4227">
        <v>2874</v>
      </c>
      <c r="I4227">
        <v>0</v>
      </c>
      <c r="J4227">
        <v>1</v>
      </c>
      <c r="K4227">
        <v>0</v>
      </c>
      <c r="M4227">
        <v>2018</v>
      </c>
      <c r="N4227" t="s">
        <v>1463</v>
      </c>
      <c r="O4227">
        <v>99</v>
      </c>
      <c r="P4227">
        <v>3</v>
      </c>
      <c r="Q4227" t="s">
        <v>7733</v>
      </c>
      <c r="R4227" t="s">
        <v>7734</v>
      </c>
      <c r="S4227" t="s">
        <v>7734</v>
      </c>
      <c r="T4227" t="s">
        <v>23483</v>
      </c>
      <c r="U4227">
        <f t="shared" si="66"/>
        <v>2874</v>
      </c>
    </row>
    <row r="4228" spans="1:21" x14ac:dyDescent="0.2">
      <c r="A4228" t="s">
        <v>18489</v>
      </c>
      <c r="B4228" t="s">
        <v>14052</v>
      </c>
      <c r="C4228">
        <v>3547043</v>
      </c>
      <c r="D4228" t="s">
        <v>6786</v>
      </c>
      <c r="E4228" t="s">
        <v>11726</v>
      </c>
      <c r="F4228" t="s">
        <v>6402</v>
      </c>
      <c r="G4228">
        <v>362</v>
      </c>
      <c r="H4228">
        <v>2866</v>
      </c>
      <c r="I4228">
        <v>0</v>
      </c>
      <c r="J4228">
        <v>0</v>
      </c>
      <c r="K4228">
        <v>0</v>
      </c>
      <c r="M4228">
        <v>2018</v>
      </c>
      <c r="N4228" t="s">
        <v>1463</v>
      </c>
      <c r="O4228">
        <v>99</v>
      </c>
      <c r="P4228">
        <v>4</v>
      </c>
      <c r="Q4228" t="s">
        <v>7733</v>
      </c>
      <c r="R4228" t="s">
        <v>7734</v>
      </c>
      <c r="S4228" t="s">
        <v>7734</v>
      </c>
      <c r="T4228" t="s">
        <v>1493</v>
      </c>
      <c r="U4228">
        <f t="shared" si="66"/>
        <v>2866</v>
      </c>
    </row>
    <row r="4229" spans="1:21" x14ac:dyDescent="0.2">
      <c r="A4229" t="s">
        <v>18489</v>
      </c>
      <c r="B4229" t="s">
        <v>14052</v>
      </c>
      <c r="C4229">
        <v>3547043</v>
      </c>
      <c r="D4229" t="s">
        <v>7677</v>
      </c>
      <c r="E4229" t="s">
        <v>15538</v>
      </c>
      <c r="F4229" t="s">
        <v>6402</v>
      </c>
      <c r="G4229">
        <v>143</v>
      </c>
      <c r="H4229">
        <v>2866</v>
      </c>
      <c r="I4229">
        <v>0</v>
      </c>
      <c r="J4229">
        <v>0</v>
      </c>
      <c r="K4229">
        <v>0</v>
      </c>
      <c r="M4229">
        <v>2018</v>
      </c>
      <c r="N4229" t="s">
        <v>1463</v>
      </c>
      <c r="O4229">
        <v>99</v>
      </c>
      <c r="P4229">
        <v>4</v>
      </c>
      <c r="Q4229" t="s">
        <v>7733</v>
      </c>
      <c r="R4229" t="s">
        <v>7734</v>
      </c>
      <c r="S4229" t="s">
        <v>7734</v>
      </c>
      <c r="T4229" t="s">
        <v>23484</v>
      </c>
      <c r="U4229">
        <f t="shared" si="66"/>
        <v>2866</v>
      </c>
    </row>
    <row r="4230" spans="1:21" x14ac:dyDescent="0.2">
      <c r="A4230" t="s">
        <v>18489</v>
      </c>
      <c r="B4230" t="s">
        <v>14052</v>
      </c>
      <c r="C4230">
        <v>3547043</v>
      </c>
      <c r="D4230" t="s">
        <v>6485</v>
      </c>
      <c r="E4230" t="s">
        <v>12004</v>
      </c>
      <c r="F4230" t="s">
        <v>6402</v>
      </c>
      <c r="G4230">
        <v>594</v>
      </c>
      <c r="H4230">
        <v>2866</v>
      </c>
      <c r="I4230">
        <v>1</v>
      </c>
      <c r="J4230">
        <v>1</v>
      </c>
      <c r="K4230">
        <v>0</v>
      </c>
      <c r="M4230">
        <v>2018</v>
      </c>
      <c r="N4230" t="s">
        <v>1463</v>
      </c>
      <c r="O4230">
        <v>99</v>
      </c>
      <c r="P4230">
        <v>4</v>
      </c>
      <c r="Q4230" t="s">
        <v>7733</v>
      </c>
      <c r="R4230" t="s">
        <v>7734</v>
      </c>
      <c r="S4230" t="s">
        <v>7734</v>
      </c>
      <c r="T4230" t="s">
        <v>23485</v>
      </c>
      <c r="U4230">
        <f t="shared" si="66"/>
        <v>2866</v>
      </c>
    </row>
    <row r="4231" spans="1:21" x14ac:dyDescent="0.2">
      <c r="A4231" t="s">
        <v>18490</v>
      </c>
      <c r="B4231" t="s">
        <v>14052</v>
      </c>
      <c r="C4231">
        <v>3547043</v>
      </c>
      <c r="D4231" t="s">
        <v>6622</v>
      </c>
      <c r="E4231" t="s">
        <v>14053</v>
      </c>
      <c r="F4231" t="s">
        <v>6402</v>
      </c>
      <c r="G4231">
        <v>0</v>
      </c>
      <c r="H4231">
        <v>0</v>
      </c>
      <c r="I4231">
        <v>1</v>
      </c>
      <c r="J4231">
        <v>1</v>
      </c>
      <c r="K4231">
        <v>1</v>
      </c>
      <c r="M4231">
        <v>2018</v>
      </c>
      <c r="N4231" t="s">
        <v>6404</v>
      </c>
      <c r="O4231">
        <v>99</v>
      </c>
      <c r="P4231">
        <v>1</v>
      </c>
      <c r="Q4231" t="s">
        <v>7733</v>
      </c>
      <c r="R4231" t="s">
        <v>7734</v>
      </c>
      <c r="S4231" t="s">
        <v>7734</v>
      </c>
      <c r="T4231" t="s">
        <v>465</v>
      </c>
      <c r="U4231">
        <f t="shared" si="66"/>
        <v>2866</v>
      </c>
    </row>
    <row r="4232" spans="1:21" x14ac:dyDescent="0.2">
      <c r="A4232" t="s">
        <v>18489</v>
      </c>
      <c r="B4232" t="s">
        <v>14052</v>
      </c>
      <c r="C4232">
        <v>3547043</v>
      </c>
      <c r="D4232" t="s">
        <v>6622</v>
      </c>
      <c r="E4232" t="s">
        <v>17455</v>
      </c>
      <c r="F4232" t="s">
        <v>6402</v>
      </c>
      <c r="G4232">
        <v>585</v>
      </c>
      <c r="H4232">
        <v>2866</v>
      </c>
      <c r="I4232">
        <v>1</v>
      </c>
      <c r="J4232">
        <v>1</v>
      </c>
      <c r="K4232">
        <v>0</v>
      </c>
      <c r="M4232">
        <v>2018</v>
      </c>
      <c r="N4232" t="s">
        <v>1463</v>
      </c>
      <c r="O4232">
        <v>99</v>
      </c>
      <c r="P4232">
        <v>4</v>
      </c>
      <c r="Q4232" t="s">
        <v>7733</v>
      </c>
      <c r="R4232" t="s">
        <v>7734</v>
      </c>
      <c r="S4232" t="s">
        <v>7734</v>
      </c>
      <c r="T4232" t="s">
        <v>23486</v>
      </c>
      <c r="U4232">
        <f t="shared" si="66"/>
        <v>2866</v>
      </c>
    </row>
    <row r="4233" spans="1:21" x14ac:dyDescent="0.2">
      <c r="A4233" t="s">
        <v>18489</v>
      </c>
      <c r="B4233" t="s">
        <v>14052</v>
      </c>
      <c r="C4233">
        <v>3547043</v>
      </c>
      <c r="D4233" t="s">
        <v>6597</v>
      </c>
      <c r="E4233" t="s">
        <v>12000</v>
      </c>
      <c r="F4233" t="s">
        <v>6402</v>
      </c>
      <c r="G4233">
        <v>596</v>
      </c>
      <c r="H4233">
        <v>2866</v>
      </c>
      <c r="I4233">
        <v>1</v>
      </c>
      <c r="J4233">
        <v>1</v>
      </c>
      <c r="K4233">
        <v>0</v>
      </c>
      <c r="M4233">
        <v>2018</v>
      </c>
      <c r="N4233" t="s">
        <v>1463</v>
      </c>
      <c r="O4233">
        <v>99</v>
      </c>
      <c r="P4233">
        <v>4</v>
      </c>
      <c r="Q4233" t="s">
        <v>7733</v>
      </c>
      <c r="R4233" t="s">
        <v>7734</v>
      </c>
      <c r="S4233" t="s">
        <v>7734</v>
      </c>
      <c r="T4233" t="s">
        <v>23487</v>
      </c>
      <c r="U4233">
        <f t="shared" si="66"/>
        <v>2866</v>
      </c>
    </row>
    <row r="4234" spans="1:21" x14ac:dyDescent="0.2">
      <c r="A4234" t="s">
        <v>18489</v>
      </c>
      <c r="B4234" t="s">
        <v>14052</v>
      </c>
      <c r="C4234">
        <v>3547043</v>
      </c>
      <c r="D4234" t="s">
        <v>6597</v>
      </c>
      <c r="E4234" t="s">
        <v>6811</v>
      </c>
      <c r="F4234" t="s">
        <v>6402</v>
      </c>
      <c r="G4234">
        <v>586</v>
      </c>
      <c r="H4234">
        <v>2866</v>
      </c>
      <c r="I4234">
        <v>1</v>
      </c>
      <c r="J4234">
        <v>1</v>
      </c>
      <c r="K4234">
        <v>0</v>
      </c>
      <c r="M4234">
        <v>2018</v>
      </c>
      <c r="N4234" t="s">
        <v>1463</v>
      </c>
      <c r="O4234">
        <v>99</v>
      </c>
      <c r="P4234">
        <v>4</v>
      </c>
      <c r="Q4234" t="s">
        <v>7733</v>
      </c>
      <c r="R4234" t="s">
        <v>7734</v>
      </c>
      <c r="S4234" t="s">
        <v>7734</v>
      </c>
      <c r="T4234" t="s">
        <v>23488</v>
      </c>
      <c r="U4234">
        <f t="shared" si="66"/>
        <v>2866</v>
      </c>
    </row>
    <row r="4235" spans="1:21" x14ac:dyDescent="0.2">
      <c r="A4235" t="s">
        <v>18491</v>
      </c>
      <c r="B4235" t="s">
        <v>9365</v>
      </c>
      <c r="C4235">
        <v>3559011</v>
      </c>
      <c r="D4235" t="s">
        <v>6838</v>
      </c>
      <c r="E4235" t="s">
        <v>11920</v>
      </c>
      <c r="F4235" t="s">
        <v>6402</v>
      </c>
      <c r="G4235">
        <v>0</v>
      </c>
      <c r="H4235">
        <v>0</v>
      </c>
      <c r="I4235">
        <v>1</v>
      </c>
      <c r="J4235">
        <v>1</v>
      </c>
      <c r="K4235">
        <v>1</v>
      </c>
      <c r="M4235">
        <v>2018</v>
      </c>
      <c r="N4235" t="s">
        <v>1463</v>
      </c>
      <c r="O4235">
        <v>99</v>
      </c>
      <c r="P4235">
        <v>4</v>
      </c>
      <c r="Q4235" t="s">
        <v>7733</v>
      </c>
      <c r="R4235" t="s">
        <v>7734</v>
      </c>
      <c r="S4235" t="s">
        <v>7734</v>
      </c>
      <c r="T4235" t="s">
        <v>23489</v>
      </c>
      <c r="U4235">
        <f t="shared" si="66"/>
        <v>348</v>
      </c>
    </row>
    <row r="4236" spans="1:21" x14ac:dyDescent="0.2">
      <c r="A4236" t="s">
        <v>18491</v>
      </c>
      <c r="B4236" t="s">
        <v>9365</v>
      </c>
      <c r="C4236">
        <v>3559011</v>
      </c>
      <c r="D4236" t="s">
        <v>7484</v>
      </c>
      <c r="E4236" t="s">
        <v>9369</v>
      </c>
      <c r="F4236" t="s">
        <v>6402</v>
      </c>
      <c r="G4236">
        <v>0</v>
      </c>
      <c r="H4236">
        <v>0</v>
      </c>
      <c r="I4236">
        <v>1</v>
      </c>
      <c r="J4236">
        <v>1</v>
      </c>
      <c r="K4236">
        <v>1</v>
      </c>
      <c r="M4236">
        <v>2018</v>
      </c>
      <c r="N4236" t="s">
        <v>1463</v>
      </c>
      <c r="O4236">
        <v>99</v>
      </c>
      <c r="P4236">
        <v>4</v>
      </c>
      <c r="Q4236" t="s">
        <v>7733</v>
      </c>
      <c r="R4236" t="s">
        <v>7734</v>
      </c>
      <c r="S4236" t="s">
        <v>7734</v>
      </c>
      <c r="T4236" t="s">
        <v>23490</v>
      </c>
      <c r="U4236">
        <f t="shared" si="66"/>
        <v>348</v>
      </c>
    </row>
    <row r="4237" spans="1:21" x14ac:dyDescent="0.2">
      <c r="A4237" t="s">
        <v>18491</v>
      </c>
      <c r="B4237" t="s">
        <v>9365</v>
      </c>
      <c r="C4237">
        <v>3559011</v>
      </c>
      <c r="D4237" t="s">
        <v>6656</v>
      </c>
      <c r="E4237" t="s">
        <v>6872</v>
      </c>
      <c r="F4237" t="s">
        <v>6402</v>
      </c>
      <c r="G4237">
        <v>0</v>
      </c>
      <c r="H4237">
        <v>0</v>
      </c>
      <c r="I4237">
        <v>1</v>
      </c>
      <c r="J4237">
        <v>1</v>
      </c>
      <c r="K4237">
        <v>1</v>
      </c>
      <c r="M4237">
        <v>2018</v>
      </c>
      <c r="N4237" t="s">
        <v>1463</v>
      </c>
      <c r="O4237">
        <v>99</v>
      </c>
      <c r="P4237">
        <v>4</v>
      </c>
      <c r="Q4237" t="s">
        <v>7733</v>
      </c>
      <c r="R4237" t="s">
        <v>7734</v>
      </c>
      <c r="S4237" t="s">
        <v>7734</v>
      </c>
      <c r="T4237" t="s">
        <v>23491</v>
      </c>
      <c r="U4237">
        <f t="shared" si="66"/>
        <v>348</v>
      </c>
    </row>
    <row r="4238" spans="1:21" x14ac:dyDescent="0.2">
      <c r="A4238" t="s">
        <v>18492</v>
      </c>
      <c r="B4238" t="s">
        <v>9365</v>
      </c>
      <c r="C4238">
        <v>3559011</v>
      </c>
      <c r="D4238" t="s">
        <v>6622</v>
      </c>
      <c r="E4238" t="s">
        <v>7440</v>
      </c>
      <c r="F4238" t="s">
        <v>6402</v>
      </c>
      <c r="G4238">
        <v>176</v>
      </c>
      <c r="H4238">
        <v>348</v>
      </c>
      <c r="I4238">
        <v>1</v>
      </c>
      <c r="J4238">
        <v>1</v>
      </c>
      <c r="K4238">
        <v>0</v>
      </c>
      <c r="M4238">
        <v>2018</v>
      </c>
      <c r="N4238" t="s">
        <v>2531</v>
      </c>
      <c r="O4238">
        <v>99</v>
      </c>
      <c r="P4238">
        <v>1</v>
      </c>
      <c r="Q4238" t="s">
        <v>7733</v>
      </c>
      <c r="R4238" t="s">
        <v>7734</v>
      </c>
      <c r="S4238" t="s">
        <v>7734</v>
      </c>
      <c r="T4238" t="s">
        <v>22943</v>
      </c>
      <c r="U4238">
        <f t="shared" si="66"/>
        <v>348</v>
      </c>
    </row>
    <row r="4239" spans="1:21" x14ac:dyDescent="0.2">
      <c r="A4239" t="s">
        <v>18492</v>
      </c>
      <c r="B4239" t="s">
        <v>9365</v>
      </c>
      <c r="C4239">
        <v>3559011</v>
      </c>
      <c r="D4239" t="s">
        <v>6459</v>
      </c>
      <c r="E4239" t="s">
        <v>7043</v>
      </c>
      <c r="F4239" t="s">
        <v>6402</v>
      </c>
      <c r="G4239">
        <v>172</v>
      </c>
      <c r="H4239">
        <v>348</v>
      </c>
      <c r="I4239">
        <v>1</v>
      </c>
      <c r="J4239">
        <v>0</v>
      </c>
      <c r="K4239">
        <v>0</v>
      </c>
      <c r="M4239">
        <v>2018</v>
      </c>
      <c r="N4239" t="s">
        <v>2531</v>
      </c>
      <c r="O4239">
        <v>99</v>
      </c>
      <c r="P4239">
        <v>1</v>
      </c>
      <c r="Q4239" t="s">
        <v>7733</v>
      </c>
      <c r="R4239" t="s">
        <v>7734</v>
      </c>
      <c r="S4239" t="s">
        <v>7734</v>
      </c>
      <c r="T4239" t="s">
        <v>23492</v>
      </c>
      <c r="U4239">
        <f t="shared" si="66"/>
        <v>348</v>
      </c>
    </row>
    <row r="4240" spans="1:21" x14ac:dyDescent="0.2">
      <c r="A4240" t="s">
        <v>18491</v>
      </c>
      <c r="B4240" t="s">
        <v>9365</v>
      </c>
      <c r="C4240">
        <v>3559011</v>
      </c>
      <c r="D4240" t="s">
        <v>6738</v>
      </c>
      <c r="E4240" t="s">
        <v>9372</v>
      </c>
      <c r="F4240" t="s">
        <v>6402</v>
      </c>
      <c r="G4240">
        <v>0</v>
      </c>
      <c r="H4240">
        <v>0</v>
      </c>
      <c r="I4240">
        <v>1</v>
      </c>
      <c r="J4240">
        <v>1</v>
      </c>
      <c r="K4240">
        <v>1</v>
      </c>
      <c r="M4240">
        <v>2018</v>
      </c>
      <c r="N4240" t="s">
        <v>1463</v>
      </c>
      <c r="O4240">
        <v>99</v>
      </c>
      <c r="P4240">
        <v>4</v>
      </c>
      <c r="Q4240" t="s">
        <v>7733</v>
      </c>
      <c r="R4240" t="s">
        <v>7734</v>
      </c>
      <c r="S4240" t="s">
        <v>7734</v>
      </c>
      <c r="T4240" t="s">
        <v>23493</v>
      </c>
      <c r="U4240">
        <f t="shared" si="66"/>
        <v>348</v>
      </c>
    </row>
    <row r="4241" spans="1:21" x14ac:dyDescent="0.2">
      <c r="A4241" t="s">
        <v>18493</v>
      </c>
      <c r="B4241" t="s">
        <v>14278</v>
      </c>
      <c r="C4241">
        <v>3546018</v>
      </c>
      <c r="D4241" t="s">
        <v>6609</v>
      </c>
      <c r="E4241" t="s">
        <v>7913</v>
      </c>
      <c r="F4241" t="s">
        <v>6402</v>
      </c>
      <c r="G4241">
        <v>210</v>
      </c>
      <c r="H4241">
        <v>604</v>
      </c>
      <c r="I4241">
        <v>1</v>
      </c>
      <c r="J4241">
        <v>0</v>
      </c>
      <c r="K4241">
        <v>0</v>
      </c>
      <c r="M4241">
        <v>2018</v>
      </c>
      <c r="N4241" t="s">
        <v>1463</v>
      </c>
      <c r="O4241">
        <v>3</v>
      </c>
      <c r="P4241">
        <v>1</v>
      </c>
      <c r="Q4241" t="s">
        <v>7733</v>
      </c>
      <c r="R4241" t="s">
        <v>7734</v>
      </c>
      <c r="S4241" t="s">
        <v>7734</v>
      </c>
      <c r="T4241" t="s">
        <v>23494</v>
      </c>
      <c r="U4241">
        <f t="shared" si="66"/>
        <v>604</v>
      </c>
    </row>
    <row r="4242" spans="1:21" x14ac:dyDescent="0.2">
      <c r="A4242" t="s">
        <v>18494</v>
      </c>
      <c r="B4242" t="s">
        <v>14278</v>
      </c>
      <c r="C4242">
        <v>3546018</v>
      </c>
      <c r="D4242" t="s">
        <v>6996</v>
      </c>
      <c r="E4242" t="s">
        <v>11800</v>
      </c>
      <c r="F4242" t="s">
        <v>6402</v>
      </c>
      <c r="G4242">
        <v>0</v>
      </c>
      <c r="H4242">
        <v>0</v>
      </c>
      <c r="I4242">
        <v>1</v>
      </c>
      <c r="J4242">
        <v>1</v>
      </c>
      <c r="K4242">
        <v>1</v>
      </c>
      <c r="M4242">
        <v>2018</v>
      </c>
      <c r="N4242" t="s">
        <v>6404</v>
      </c>
      <c r="O4242">
        <v>99</v>
      </c>
      <c r="P4242">
        <v>1</v>
      </c>
      <c r="Q4242" t="s">
        <v>7733</v>
      </c>
      <c r="R4242" t="s">
        <v>7734</v>
      </c>
      <c r="S4242" t="s">
        <v>7734</v>
      </c>
      <c r="T4242" t="s">
        <v>23495</v>
      </c>
      <c r="U4242">
        <f t="shared" si="66"/>
        <v>604</v>
      </c>
    </row>
    <row r="4243" spans="1:21" x14ac:dyDescent="0.2">
      <c r="A4243" t="s">
        <v>18495</v>
      </c>
      <c r="B4243" t="s">
        <v>14278</v>
      </c>
      <c r="C4243">
        <v>3546018</v>
      </c>
      <c r="D4243" t="s">
        <v>6425</v>
      </c>
      <c r="E4243" t="s">
        <v>15598</v>
      </c>
      <c r="F4243" t="s">
        <v>6402</v>
      </c>
      <c r="G4243">
        <v>117</v>
      </c>
      <c r="H4243">
        <v>389</v>
      </c>
      <c r="I4243">
        <v>0</v>
      </c>
      <c r="J4243">
        <v>0</v>
      </c>
      <c r="K4243">
        <v>0</v>
      </c>
      <c r="M4243">
        <v>2018</v>
      </c>
      <c r="N4243" t="s">
        <v>1463</v>
      </c>
      <c r="O4243">
        <v>1</v>
      </c>
      <c r="P4243">
        <v>1</v>
      </c>
      <c r="Q4243" t="s">
        <v>7733</v>
      </c>
      <c r="R4243" t="s">
        <v>7734</v>
      </c>
      <c r="S4243" t="s">
        <v>7734</v>
      </c>
      <c r="T4243" t="s">
        <v>23496</v>
      </c>
      <c r="U4243">
        <f t="shared" si="66"/>
        <v>604</v>
      </c>
    </row>
    <row r="4244" spans="1:21" x14ac:dyDescent="0.2">
      <c r="A4244" t="s">
        <v>18493</v>
      </c>
      <c r="B4244" t="s">
        <v>14278</v>
      </c>
      <c r="C4244">
        <v>3546018</v>
      </c>
      <c r="D4244" t="s">
        <v>6656</v>
      </c>
      <c r="E4244" t="s">
        <v>14285</v>
      </c>
      <c r="F4244" t="s">
        <v>6402</v>
      </c>
      <c r="G4244">
        <v>394</v>
      </c>
      <c r="H4244">
        <v>604</v>
      </c>
      <c r="I4244">
        <v>0</v>
      </c>
      <c r="J4244">
        <v>1</v>
      </c>
      <c r="K4244">
        <v>0</v>
      </c>
      <c r="M4244">
        <v>2018</v>
      </c>
      <c r="N4244" t="s">
        <v>1463</v>
      </c>
      <c r="O4244">
        <v>3</v>
      </c>
      <c r="P4244">
        <v>1</v>
      </c>
      <c r="Q4244" t="s">
        <v>7733</v>
      </c>
      <c r="R4244" t="s">
        <v>7734</v>
      </c>
      <c r="S4244" t="s">
        <v>7734</v>
      </c>
      <c r="T4244" t="s">
        <v>1525</v>
      </c>
      <c r="U4244">
        <f t="shared" si="66"/>
        <v>604</v>
      </c>
    </row>
    <row r="4245" spans="1:21" x14ac:dyDescent="0.2">
      <c r="A4245" t="s">
        <v>18495</v>
      </c>
      <c r="B4245" t="s">
        <v>14278</v>
      </c>
      <c r="C4245">
        <v>3546018</v>
      </c>
      <c r="D4245" t="s">
        <v>7418</v>
      </c>
      <c r="E4245" t="s">
        <v>9208</v>
      </c>
      <c r="F4245" t="s">
        <v>6402</v>
      </c>
      <c r="G4245">
        <v>272</v>
      </c>
      <c r="H4245">
        <v>389</v>
      </c>
      <c r="I4245">
        <v>0</v>
      </c>
      <c r="J4245">
        <v>1</v>
      </c>
      <c r="K4245">
        <v>0</v>
      </c>
      <c r="M4245">
        <v>2018</v>
      </c>
      <c r="N4245" t="s">
        <v>1463</v>
      </c>
      <c r="O4245">
        <v>1</v>
      </c>
      <c r="P4245">
        <v>1</v>
      </c>
      <c r="Q4245" t="s">
        <v>7733</v>
      </c>
      <c r="R4245" t="s">
        <v>7734</v>
      </c>
      <c r="S4245" t="s">
        <v>7734</v>
      </c>
      <c r="T4245" t="s">
        <v>1528</v>
      </c>
      <c r="U4245">
        <f t="shared" si="66"/>
        <v>604</v>
      </c>
    </row>
    <row r="4246" spans="1:21" x14ac:dyDescent="0.2">
      <c r="A4246" t="s">
        <v>18496</v>
      </c>
      <c r="B4246" t="s">
        <v>14278</v>
      </c>
      <c r="C4246">
        <v>3546018</v>
      </c>
      <c r="D4246" t="s">
        <v>6794</v>
      </c>
      <c r="E4246" t="s">
        <v>6761</v>
      </c>
      <c r="F4246" t="s">
        <v>6402</v>
      </c>
      <c r="G4246">
        <v>0</v>
      </c>
      <c r="H4246">
        <v>0</v>
      </c>
      <c r="I4246">
        <v>1</v>
      </c>
      <c r="J4246">
        <v>1</v>
      </c>
      <c r="K4246">
        <v>1</v>
      </c>
      <c r="M4246">
        <v>2018</v>
      </c>
      <c r="N4246" t="s">
        <v>1463</v>
      </c>
      <c r="O4246">
        <v>2</v>
      </c>
      <c r="P4246">
        <v>2</v>
      </c>
      <c r="Q4246" t="s">
        <v>7733</v>
      </c>
      <c r="R4246" t="s">
        <v>7734</v>
      </c>
      <c r="S4246" t="s">
        <v>7734</v>
      </c>
      <c r="T4246" t="s">
        <v>1527</v>
      </c>
      <c r="U4246">
        <f t="shared" si="66"/>
        <v>604</v>
      </c>
    </row>
    <row r="4247" spans="1:21" x14ac:dyDescent="0.2">
      <c r="A4247" t="s">
        <v>18496</v>
      </c>
      <c r="B4247" t="s">
        <v>14278</v>
      </c>
      <c r="C4247">
        <v>3546018</v>
      </c>
      <c r="D4247" t="s">
        <v>9442</v>
      </c>
      <c r="E4247" t="s">
        <v>14279</v>
      </c>
      <c r="F4247" t="s">
        <v>6402</v>
      </c>
      <c r="G4247">
        <v>0</v>
      </c>
      <c r="H4247">
        <v>0</v>
      </c>
      <c r="I4247">
        <v>1</v>
      </c>
      <c r="J4247">
        <v>1</v>
      </c>
      <c r="K4247">
        <v>1</v>
      </c>
      <c r="M4247">
        <v>2018</v>
      </c>
      <c r="N4247" t="s">
        <v>1463</v>
      </c>
      <c r="O4247">
        <v>2</v>
      </c>
      <c r="P4247">
        <v>2</v>
      </c>
      <c r="Q4247" t="s">
        <v>7733</v>
      </c>
      <c r="R4247" t="s">
        <v>7734</v>
      </c>
      <c r="S4247" t="s">
        <v>7734</v>
      </c>
      <c r="T4247" t="s">
        <v>477</v>
      </c>
      <c r="U4247">
        <f t="shared" si="66"/>
        <v>604</v>
      </c>
    </row>
    <row r="4248" spans="1:21" x14ac:dyDescent="0.2">
      <c r="A4248" t="s">
        <v>18497</v>
      </c>
      <c r="B4248" t="s">
        <v>14426</v>
      </c>
      <c r="C4248">
        <v>3514024</v>
      </c>
      <c r="D4248" t="s">
        <v>7045</v>
      </c>
      <c r="E4248" t="s">
        <v>10219</v>
      </c>
      <c r="F4248" t="s">
        <v>6402</v>
      </c>
      <c r="G4248">
        <v>1036</v>
      </c>
      <c r="H4248">
        <v>1471</v>
      </c>
      <c r="I4248">
        <v>1</v>
      </c>
      <c r="J4248">
        <v>1</v>
      </c>
      <c r="K4248">
        <v>0</v>
      </c>
      <c r="M4248">
        <v>2018</v>
      </c>
      <c r="N4248" t="s">
        <v>1479</v>
      </c>
      <c r="O4248">
        <v>99</v>
      </c>
      <c r="P4248">
        <v>1</v>
      </c>
      <c r="Q4248" t="s">
        <v>7733</v>
      </c>
      <c r="R4248" t="s">
        <v>7734</v>
      </c>
      <c r="S4248" t="s">
        <v>7734</v>
      </c>
      <c r="T4248" t="s">
        <v>23497</v>
      </c>
      <c r="U4248">
        <f t="shared" si="66"/>
        <v>3793</v>
      </c>
    </row>
    <row r="4249" spans="1:21" x14ac:dyDescent="0.2">
      <c r="A4249" t="s">
        <v>18498</v>
      </c>
      <c r="B4249" t="s">
        <v>14426</v>
      </c>
      <c r="C4249">
        <v>3514024</v>
      </c>
      <c r="D4249" t="s">
        <v>6493</v>
      </c>
      <c r="E4249" t="s">
        <v>17764</v>
      </c>
      <c r="F4249" t="s">
        <v>6402</v>
      </c>
      <c r="G4249">
        <v>711</v>
      </c>
      <c r="H4249">
        <v>3793</v>
      </c>
      <c r="I4249">
        <v>0</v>
      </c>
      <c r="J4249">
        <v>0</v>
      </c>
      <c r="K4249">
        <v>0</v>
      </c>
      <c r="M4249">
        <v>2018</v>
      </c>
      <c r="N4249" t="s">
        <v>1463</v>
      </c>
      <c r="O4249">
        <v>99</v>
      </c>
      <c r="P4249">
        <v>3</v>
      </c>
      <c r="Q4249" t="s">
        <v>7733</v>
      </c>
      <c r="R4249" t="s">
        <v>7734</v>
      </c>
      <c r="S4249" t="s">
        <v>7734</v>
      </c>
      <c r="T4249" t="s">
        <v>23498</v>
      </c>
      <c r="U4249">
        <f t="shared" si="66"/>
        <v>3793</v>
      </c>
    </row>
    <row r="4250" spans="1:21" x14ac:dyDescent="0.2">
      <c r="A4250" t="s">
        <v>18499</v>
      </c>
      <c r="B4250" t="s">
        <v>14426</v>
      </c>
      <c r="C4250">
        <v>3514024</v>
      </c>
      <c r="D4250" t="s">
        <v>6434</v>
      </c>
      <c r="E4250" t="s">
        <v>14431</v>
      </c>
      <c r="F4250" t="s">
        <v>6402</v>
      </c>
      <c r="G4250">
        <v>0</v>
      </c>
      <c r="H4250">
        <v>0</v>
      </c>
      <c r="I4250">
        <v>1</v>
      </c>
      <c r="J4250">
        <v>1</v>
      </c>
      <c r="K4250">
        <v>1</v>
      </c>
      <c r="M4250">
        <v>2018</v>
      </c>
      <c r="N4250" t="s">
        <v>6404</v>
      </c>
      <c r="O4250">
        <v>99</v>
      </c>
      <c r="P4250">
        <v>1</v>
      </c>
      <c r="Q4250" t="s">
        <v>7733</v>
      </c>
      <c r="R4250" t="s">
        <v>7734</v>
      </c>
      <c r="S4250" t="s">
        <v>7734</v>
      </c>
      <c r="T4250" t="s">
        <v>23499</v>
      </c>
      <c r="U4250">
        <f t="shared" si="66"/>
        <v>3793</v>
      </c>
    </row>
    <row r="4251" spans="1:21" x14ac:dyDescent="0.2">
      <c r="A4251" t="s">
        <v>18498</v>
      </c>
      <c r="B4251" t="s">
        <v>14426</v>
      </c>
      <c r="C4251">
        <v>3514024</v>
      </c>
      <c r="D4251" t="s">
        <v>6622</v>
      </c>
      <c r="E4251" t="s">
        <v>18500</v>
      </c>
      <c r="F4251" t="s">
        <v>6402</v>
      </c>
      <c r="G4251">
        <v>967</v>
      </c>
      <c r="H4251">
        <v>3793</v>
      </c>
      <c r="I4251">
        <v>1</v>
      </c>
      <c r="J4251">
        <v>1</v>
      </c>
      <c r="K4251">
        <v>0</v>
      </c>
      <c r="M4251">
        <v>2018</v>
      </c>
      <c r="N4251" t="s">
        <v>1463</v>
      </c>
      <c r="O4251">
        <v>99</v>
      </c>
      <c r="P4251">
        <v>3</v>
      </c>
      <c r="Q4251" t="s">
        <v>7733</v>
      </c>
      <c r="R4251" t="s">
        <v>7734</v>
      </c>
      <c r="S4251" t="s">
        <v>7734</v>
      </c>
      <c r="T4251" t="s">
        <v>23500</v>
      </c>
      <c r="U4251">
        <f t="shared" si="66"/>
        <v>3793</v>
      </c>
    </row>
    <row r="4252" spans="1:21" x14ac:dyDescent="0.2">
      <c r="A4252" t="s">
        <v>18498</v>
      </c>
      <c r="B4252" t="s">
        <v>14426</v>
      </c>
      <c r="C4252">
        <v>3514024</v>
      </c>
      <c r="D4252" t="s">
        <v>7178</v>
      </c>
      <c r="E4252" t="s">
        <v>18501</v>
      </c>
      <c r="F4252" t="s">
        <v>6402</v>
      </c>
      <c r="G4252">
        <v>1005</v>
      </c>
      <c r="H4252">
        <v>3793</v>
      </c>
      <c r="I4252">
        <v>1</v>
      </c>
      <c r="J4252">
        <v>1</v>
      </c>
      <c r="K4252">
        <v>0</v>
      </c>
      <c r="M4252">
        <v>2018</v>
      </c>
      <c r="N4252" t="s">
        <v>1463</v>
      </c>
      <c r="O4252">
        <v>99</v>
      </c>
      <c r="P4252">
        <v>3</v>
      </c>
      <c r="Q4252" t="s">
        <v>7733</v>
      </c>
      <c r="R4252" t="s">
        <v>7734</v>
      </c>
      <c r="S4252" t="s">
        <v>7734</v>
      </c>
      <c r="T4252" t="s">
        <v>23501</v>
      </c>
      <c r="U4252">
        <f t="shared" si="66"/>
        <v>3793</v>
      </c>
    </row>
    <row r="4253" spans="1:21" x14ac:dyDescent="0.2">
      <c r="A4253" t="s">
        <v>18497</v>
      </c>
      <c r="B4253" t="s">
        <v>14426</v>
      </c>
      <c r="C4253">
        <v>3514024</v>
      </c>
      <c r="D4253" t="s">
        <v>18502</v>
      </c>
      <c r="E4253" t="s">
        <v>14436</v>
      </c>
      <c r="F4253" t="s">
        <v>6402</v>
      </c>
      <c r="G4253">
        <v>435</v>
      </c>
      <c r="H4253">
        <v>1471</v>
      </c>
      <c r="I4253">
        <v>0</v>
      </c>
      <c r="J4253">
        <v>0</v>
      </c>
      <c r="K4253">
        <v>0</v>
      </c>
      <c r="M4253">
        <v>2018</v>
      </c>
      <c r="N4253" t="s">
        <v>1479</v>
      </c>
      <c r="O4253">
        <v>99</v>
      </c>
      <c r="P4253">
        <v>1</v>
      </c>
      <c r="Q4253" t="s">
        <v>7733</v>
      </c>
      <c r="R4253" t="s">
        <v>7734</v>
      </c>
      <c r="S4253" t="s">
        <v>7734</v>
      </c>
      <c r="T4253" t="s">
        <v>23502</v>
      </c>
      <c r="U4253">
        <f t="shared" si="66"/>
        <v>3793</v>
      </c>
    </row>
    <row r="4254" spans="1:21" x14ac:dyDescent="0.2">
      <c r="A4254" t="s">
        <v>18498</v>
      </c>
      <c r="B4254" t="s">
        <v>14426</v>
      </c>
      <c r="C4254">
        <v>3514024</v>
      </c>
      <c r="D4254" t="s">
        <v>9834</v>
      </c>
      <c r="E4254" t="s">
        <v>6415</v>
      </c>
      <c r="F4254" t="s">
        <v>6402</v>
      </c>
      <c r="G4254">
        <v>1110</v>
      </c>
      <c r="H4254">
        <v>3793</v>
      </c>
      <c r="I4254">
        <v>1</v>
      </c>
      <c r="J4254">
        <v>1</v>
      </c>
      <c r="K4254">
        <v>0</v>
      </c>
      <c r="M4254">
        <v>2018</v>
      </c>
      <c r="N4254" t="s">
        <v>1463</v>
      </c>
      <c r="O4254">
        <v>99</v>
      </c>
      <c r="P4254">
        <v>3</v>
      </c>
      <c r="Q4254" t="s">
        <v>7733</v>
      </c>
      <c r="R4254" t="s">
        <v>7734</v>
      </c>
      <c r="S4254" t="s">
        <v>7734</v>
      </c>
      <c r="T4254" t="s">
        <v>23503</v>
      </c>
      <c r="U4254">
        <f t="shared" si="66"/>
        <v>3793</v>
      </c>
    </row>
    <row r="4255" spans="1:21" x14ac:dyDescent="0.2">
      <c r="A4255" t="s">
        <v>18503</v>
      </c>
      <c r="B4255" t="s">
        <v>11380</v>
      </c>
      <c r="C4255">
        <v>3522008</v>
      </c>
      <c r="D4255" t="s">
        <v>6527</v>
      </c>
      <c r="E4255" t="s">
        <v>6975</v>
      </c>
      <c r="F4255" t="s">
        <v>6402</v>
      </c>
      <c r="G4255">
        <v>737</v>
      </c>
      <c r="H4255">
        <v>1346</v>
      </c>
      <c r="I4255">
        <v>0</v>
      </c>
      <c r="J4255">
        <v>1</v>
      </c>
      <c r="K4255">
        <v>0</v>
      </c>
      <c r="M4255">
        <v>2018</v>
      </c>
      <c r="N4255" t="s">
        <v>6404</v>
      </c>
      <c r="O4255">
        <v>99</v>
      </c>
      <c r="P4255">
        <v>1</v>
      </c>
      <c r="Q4255" t="s">
        <v>7733</v>
      </c>
      <c r="R4255" t="s">
        <v>7734</v>
      </c>
      <c r="S4255" t="s">
        <v>7734</v>
      </c>
      <c r="T4255" t="s">
        <v>23504</v>
      </c>
      <c r="U4255">
        <f t="shared" si="66"/>
        <v>3325</v>
      </c>
    </row>
    <row r="4256" spans="1:21" x14ac:dyDescent="0.2">
      <c r="A4256" t="s">
        <v>18504</v>
      </c>
      <c r="B4256" t="s">
        <v>11380</v>
      </c>
      <c r="C4256">
        <v>3522008</v>
      </c>
      <c r="D4256" t="s">
        <v>6548</v>
      </c>
      <c r="E4256" t="s">
        <v>11381</v>
      </c>
      <c r="F4256" t="s">
        <v>6402</v>
      </c>
      <c r="G4256">
        <v>0</v>
      </c>
      <c r="H4256">
        <v>0</v>
      </c>
      <c r="I4256">
        <v>1</v>
      </c>
      <c r="J4256">
        <v>1</v>
      </c>
      <c r="K4256">
        <v>1</v>
      </c>
      <c r="M4256">
        <v>2018</v>
      </c>
      <c r="N4256" t="s">
        <v>1479</v>
      </c>
      <c r="O4256">
        <v>99</v>
      </c>
      <c r="P4256">
        <v>1</v>
      </c>
      <c r="Q4256" t="s">
        <v>7733</v>
      </c>
      <c r="R4256" t="s">
        <v>7734</v>
      </c>
      <c r="S4256" t="s">
        <v>7734</v>
      </c>
      <c r="T4256" t="s">
        <v>482</v>
      </c>
      <c r="U4256">
        <f t="shared" si="66"/>
        <v>3325</v>
      </c>
    </row>
    <row r="4257" spans="1:21" x14ac:dyDescent="0.2">
      <c r="A4257" t="s">
        <v>18503</v>
      </c>
      <c r="B4257" t="s">
        <v>11380</v>
      </c>
      <c r="C4257">
        <v>3522008</v>
      </c>
      <c r="D4257" t="s">
        <v>6851</v>
      </c>
      <c r="E4257" t="s">
        <v>15588</v>
      </c>
      <c r="F4257" t="s">
        <v>6402</v>
      </c>
      <c r="G4257">
        <v>609</v>
      </c>
      <c r="H4257">
        <v>1346</v>
      </c>
      <c r="I4257">
        <v>1</v>
      </c>
      <c r="J4257">
        <v>0</v>
      </c>
      <c r="K4257">
        <v>0</v>
      </c>
      <c r="M4257">
        <v>2018</v>
      </c>
      <c r="N4257" t="s">
        <v>6404</v>
      </c>
      <c r="O4257">
        <v>99</v>
      </c>
      <c r="P4257">
        <v>1</v>
      </c>
      <c r="Q4257" t="s">
        <v>7733</v>
      </c>
      <c r="R4257" t="s">
        <v>7734</v>
      </c>
      <c r="S4257" t="s">
        <v>7734</v>
      </c>
      <c r="T4257" t="s">
        <v>23505</v>
      </c>
      <c r="U4257">
        <f t="shared" si="66"/>
        <v>3325</v>
      </c>
    </row>
    <row r="4258" spans="1:21" x14ac:dyDescent="0.2">
      <c r="A4258" t="s">
        <v>18505</v>
      </c>
      <c r="B4258" t="s">
        <v>11380</v>
      </c>
      <c r="C4258">
        <v>3522008</v>
      </c>
      <c r="D4258" t="s">
        <v>7045</v>
      </c>
      <c r="E4258" t="s">
        <v>6967</v>
      </c>
      <c r="F4258" t="s">
        <v>6402</v>
      </c>
      <c r="G4258">
        <v>774</v>
      </c>
      <c r="H4258">
        <v>3325</v>
      </c>
      <c r="I4258">
        <v>1</v>
      </c>
      <c r="J4258">
        <v>1</v>
      </c>
      <c r="K4258">
        <v>0</v>
      </c>
      <c r="M4258">
        <v>2018</v>
      </c>
      <c r="N4258" t="s">
        <v>1463</v>
      </c>
      <c r="O4258">
        <v>99</v>
      </c>
      <c r="P4258">
        <v>3</v>
      </c>
      <c r="Q4258" t="s">
        <v>7733</v>
      </c>
      <c r="R4258" t="s">
        <v>7734</v>
      </c>
      <c r="S4258" t="s">
        <v>7734</v>
      </c>
      <c r="T4258" t="s">
        <v>1543</v>
      </c>
      <c r="U4258">
        <f t="shared" si="66"/>
        <v>3325</v>
      </c>
    </row>
    <row r="4259" spans="1:21" x14ac:dyDescent="0.2">
      <c r="A4259" t="s">
        <v>18505</v>
      </c>
      <c r="B4259" t="s">
        <v>11380</v>
      </c>
      <c r="C4259">
        <v>3522008</v>
      </c>
      <c r="D4259" t="s">
        <v>6785</v>
      </c>
      <c r="E4259" t="s">
        <v>7584</v>
      </c>
      <c r="F4259" t="s">
        <v>6402</v>
      </c>
      <c r="G4259">
        <v>775</v>
      </c>
      <c r="H4259">
        <v>3325</v>
      </c>
      <c r="I4259">
        <v>1</v>
      </c>
      <c r="J4259">
        <v>1</v>
      </c>
      <c r="K4259">
        <v>0</v>
      </c>
      <c r="M4259">
        <v>2018</v>
      </c>
      <c r="N4259" t="s">
        <v>1463</v>
      </c>
      <c r="O4259">
        <v>99</v>
      </c>
      <c r="P4259">
        <v>3</v>
      </c>
      <c r="Q4259" t="s">
        <v>7733</v>
      </c>
      <c r="R4259" t="s">
        <v>7734</v>
      </c>
      <c r="S4259" t="s">
        <v>7734</v>
      </c>
      <c r="T4259" t="s">
        <v>483</v>
      </c>
      <c r="U4259">
        <f t="shared" si="66"/>
        <v>3325</v>
      </c>
    </row>
    <row r="4260" spans="1:21" x14ac:dyDescent="0.2">
      <c r="A4260" t="s">
        <v>18505</v>
      </c>
      <c r="B4260" t="s">
        <v>11380</v>
      </c>
      <c r="C4260">
        <v>3522008</v>
      </c>
      <c r="D4260" t="s">
        <v>6411</v>
      </c>
      <c r="E4260" t="s">
        <v>18506</v>
      </c>
      <c r="F4260" t="s">
        <v>6402</v>
      </c>
      <c r="G4260">
        <v>827</v>
      </c>
      <c r="H4260">
        <v>3325</v>
      </c>
      <c r="I4260">
        <v>0</v>
      </c>
      <c r="J4260">
        <v>1</v>
      </c>
      <c r="K4260">
        <v>0</v>
      </c>
      <c r="M4260">
        <v>2018</v>
      </c>
      <c r="N4260" t="s">
        <v>1463</v>
      </c>
      <c r="O4260">
        <v>99</v>
      </c>
      <c r="P4260">
        <v>3</v>
      </c>
      <c r="Q4260" t="s">
        <v>7733</v>
      </c>
      <c r="R4260" t="s">
        <v>7734</v>
      </c>
      <c r="S4260" t="s">
        <v>7734</v>
      </c>
      <c r="T4260" t="s">
        <v>23506</v>
      </c>
      <c r="U4260">
        <f t="shared" si="66"/>
        <v>3325</v>
      </c>
    </row>
    <row r="4261" spans="1:21" x14ac:dyDescent="0.2">
      <c r="A4261" t="s">
        <v>18505</v>
      </c>
      <c r="B4261" t="s">
        <v>11380</v>
      </c>
      <c r="C4261">
        <v>3522008</v>
      </c>
      <c r="D4261" t="s">
        <v>15148</v>
      </c>
      <c r="E4261" t="s">
        <v>15464</v>
      </c>
      <c r="F4261" t="s">
        <v>6402</v>
      </c>
      <c r="G4261">
        <v>345</v>
      </c>
      <c r="H4261">
        <v>3325</v>
      </c>
      <c r="I4261">
        <v>0</v>
      </c>
      <c r="J4261">
        <v>0</v>
      </c>
      <c r="K4261">
        <v>0</v>
      </c>
      <c r="M4261">
        <v>2018</v>
      </c>
      <c r="N4261" t="s">
        <v>1463</v>
      </c>
      <c r="O4261">
        <v>99</v>
      </c>
      <c r="P4261">
        <v>3</v>
      </c>
      <c r="Q4261" t="s">
        <v>7733</v>
      </c>
      <c r="R4261" t="s">
        <v>7734</v>
      </c>
      <c r="S4261" t="s">
        <v>7734</v>
      </c>
      <c r="T4261" t="s">
        <v>23507</v>
      </c>
      <c r="U4261">
        <f t="shared" si="66"/>
        <v>3325</v>
      </c>
    </row>
    <row r="4262" spans="1:21" x14ac:dyDescent="0.2">
      <c r="A4262" t="s">
        <v>18505</v>
      </c>
      <c r="B4262" t="s">
        <v>11380</v>
      </c>
      <c r="C4262">
        <v>3522008</v>
      </c>
      <c r="D4262" t="s">
        <v>6501</v>
      </c>
      <c r="E4262" t="s">
        <v>6531</v>
      </c>
      <c r="F4262" t="s">
        <v>6402</v>
      </c>
      <c r="G4262">
        <v>604</v>
      </c>
      <c r="H4262">
        <v>3325</v>
      </c>
      <c r="I4262">
        <v>0</v>
      </c>
      <c r="J4262">
        <v>0</v>
      </c>
      <c r="K4262">
        <v>0</v>
      </c>
      <c r="M4262">
        <v>2018</v>
      </c>
      <c r="N4262" t="s">
        <v>1463</v>
      </c>
      <c r="O4262">
        <v>99</v>
      </c>
      <c r="P4262">
        <v>3</v>
      </c>
      <c r="Q4262" t="s">
        <v>7733</v>
      </c>
      <c r="R4262" t="s">
        <v>7734</v>
      </c>
      <c r="S4262" t="s">
        <v>7734</v>
      </c>
      <c r="T4262" t="s">
        <v>1541</v>
      </c>
      <c r="U4262">
        <f t="shared" si="66"/>
        <v>3325</v>
      </c>
    </row>
    <row r="4263" spans="1:21" x14ac:dyDescent="0.2">
      <c r="A4263" t="s">
        <v>18507</v>
      </c>
      <c r="B4263" t="s">
        <v>6686</v>
      </c>
      <c r="C4263">
        <v>3549019</v>
      </c>
      <c r="D4263" t="s">
        <v>6527</v>
      </c>
      <c r="E4263" t="s">
        <v>15813</v>
      </c>
      <c r="F4263" t="s">
        <v>6402</v>
      </c>
      <c r="G4263">
        <v>0</v>
      </c>
      <c r="H4263">
        <v>0</v>
      </c>
      <c r="I4263">
        <v>1</v>
      </c>
      <c r="J4263">
        <v>1</v>
      </c>
      <c r="K4263">
        <v>1</v>
      </c>
      <c r="M4263">
        <v>2018</v>
      </c>
      <c r="N4263" t="s">
        <v>2531</v>
      </c>
      <c r="O4263">
        <v>99</v>
      </c>
      <c r="P4263">
        <v>1</v>
      </c>
      <c r="Q4263" t="s">
        <v>7733</v>
      </c>
      <c r="R4263" t="s">
        <v>7734</v>
      </c>
      <c r="S4263" t="s">
        <v>7734</v>
      </c>
      <c r="T4263" t="s">
        <v>23508</v>
      </c>
      <c r="U4263">
        <f t="shared" si="66"/>
        <v>2268</v>
      </c>
    </row>
    <row r="4264" spans="1:21" x14ac:dyDescent="0.2">
      <c r="A4264" t="s">
        <v>18508</v>
      </c>
      <c r="B4264" t="s">
        <v>6686</v>
      </c>
      <c r="C4264">
        <v>3549019</v>
      </c>
      <c r="D4264" t="s">
        <v>8550</v>
      </c>
      <c r="E4264" t="s">
        <v>8540</v>
      </c>
      <c r="F4264" t="s">
        <v>6402</v>
      </c>
      <c r="G4264">
        <v>413</v>
      </c>
      <c r="H4264">
        <v>2268</v>
      </c>
      <c r="I4264">
        <v>1</v>
      </c>
      <c r="J4264">
        <v>1</v>
      </c>
      <c r="K4264">
        <v>0</v>
      </c>
      <c r="M4264">
        <v>2018</v>
      </c>
      <c r="N4264" t="s">
        <v>1463</v>
      </c>
      <c r="O4264">
        <v>99</v>
      </c>
      <c r="P4264">
        <v>4</v>
      </c>
      <c r="Q4264" t="s">
        <v>7733</v>
      </c>
      <c r="R4264" t="s">
        <v>7734</v>
      </c>
      <c r="S4264" t="s">
        <v>7734</v>
      </c>
      <c r="T4264" t="s">
        <v>1572</v>
      </c>
      <c r="U4264">
        <f t="shared" si="66"/>
        <v>2268</v>
      </c>
    </row>
    <row r="4265" spans="1:21" x14ac:dyDescent="0.2">
      <c r="A4265" t="s">
        <v>18508</v>
      </c>
      <c r="B4265" t="s">
        <v>6686</v>
      </c>
      <c r="C4265">
        <v>3549019</v>
      </c>
      <c r="D4265" t="s">
        <v>10192</v>
      </c>
      <c r="E4265" t="s">
        <v>7043</v>
      </c>
      <c r="F4265" t="s">
        <v>6402</v>
      </c>
      <c r="G4265">
        <v>379</v>
      </c>
      <c r="H4265">
        <v>2268</v>
      </c>
      <c r="I4265">
        <v>1</v>
      </c>
      <c r="J4265">
        <v>0</v>
      </c>
      <c r="K4265">
        <v>0</v>
      </c>
      <c r="M4265">
        <v>2018</v>
      </c>
      <c r="N4265" t="s">
        <v>1463</v>
      </c>
      <c r="O4265">
        <v>99</v>
      </c>
      <c r="P4265">
        <v>4</v>
      </c>
      <c r="Q4265" t="s">
        <v>7733</v>
      </c>
      <c r="R4265" t="s">
        <v>7734</v>
      </c>
      <c r="S4265" t="s">
        <v>7734</v>
      </c>
      <c r="T4265" t="s">
        <v>23509</v>
      </c>
      <c r="U4265">
        <f t="shared" si="66"/>
        <v>2268</v>
      </c>
    </row>
    <row r="4266" spans="1:21" x14ac:dyDescent="0.2">
      <c r="A4266" t="s">
        <v>18508</v>
      </c>
      <c r="B4266" t="s">
        <v>6686</v>
      </c>
      <c r="C4266">
        <v>3549019</v>
      </c>
      <c r="D4266" t="s">
        <v>6657</v>
      </c>
      <c r="E4266" t="s">
        <v>8552</v>
      </c>
      <c r="F4266" t="s">
        <v>6402</v>
      </c>
      <c r="G4266">
        <v>473</v>
      </c>
      <c r="H4266">
        <v>2268</v>
      </c>
      <c r="I4266">
        <v>1</v>
      </c>
      <c r="J4266">
        <v>1</v>
      </c>
      <c r="K4266">
        <v>0</v>
      </c>
      <c r="M4266">
        <v>2018</v>
      </c>
      <c r="N4266" t="s">
        <v>1463</v>
      </c>
      <c r="O4266">
        <v>99</v>
      </c>
      <c r="P4266">
        <v>4</v>
      </c>
      <c r="Q4266" t="s">
        <v>7733</v>
      </c>
      <c r="R4266" t="s">
        <v>7734</v>
      </c>
      <c r="S4266" t="s">
        <v>7734</v>
      </c>
      <c r="T4266" t="s">
        <v>1570</v>
      </c>
      <c r="U4266">
        <f t="shared" si="66"/>
        <v>2268</v>
      </c>
    </row>
    <row r="4267" spans="1:21" x14ac:dyDescent="0.2">
      <c r="A4267" t="s">
        <v>18508</v>
      </c>
      <c r="B4267" t="s">
        <v>6686</v>
      </c>
      <c r="C4267">
        <v>3549019</v>
      </c>
      <c r="D4267" t="s">
        <v>6657</v>
      </c>
      <c r="E4267" t="s">
        <v>6581</v>
      </c>
      <c r="F4267" t="s">
        <v>6402</v>
      </c>
      <c r="G4267">
        <v>455</v>
      </c>
      <c r="H4267">
        <v>2268</v>
      </c>
      <c r="I4267">
        <v>0</v>
      </c>
      <c r="J4267">
        <v>1</v>
      </c>
      <c r="K4267">
        <v>0</v>
      </c>
      <c r="M4267">
        <v>2018</v>
      </c>
      <c r="N4267" t="s">
        <v>1463</v>
      </c>
      <c r="O4267">
        <v>99</v>
      </c>
      <c r="P4267">
        <v>4</v>
      </c>
      <c r="Q4267" t="s">
        <v>7733</v>
      </c>
      <c r="R4267" t="s">
        <v>7734</v>
      </c>
      <c r="S4267" t="s">
        <v>7734</v>
      </c>
      <c r="T4267" t="s">
        <v>488</v>
      </c>
      <c r="U4267">
        <f t="shared" si="66"/>
        <v>2268</v>
      </c>
    </row>
    <row r="4268" spans="1:21" x14ac:dyDescent="0.2">
      <c r="A4268" t="s">
        <v>18508</v>
      </c>
      <c r="B4268" t="s">
        <v>6686</v>
      </c>
      <c r="C4268">
        <v>3549019</v>
      </c>
      <c r="D4268" t="s">
        <v>6488</v>
      </c>
      <c r="E4268" t="s">
        <v>8551</v>
      </c>
      <c r="F4268" t="s">
        <v>6402</v>
      </c>
      <c r="G4268">
        <v>548</v>
      </c>
      <c r="H4268">
        <v>2268</v>
      </c>
      <c r="I4268">
        <v>0</v>
      </c>
      <c r="J4268">
        <v>1</v>
      </c>
      <c r="K4268">
        <v>0</v>
      </c>
      <c r="M4268">
        <v>2018</v>
      </c>
      <c r="N4268" t="s">
        <v>1463</v>
      </c>
      <c r="O4268">
        <v>99</v>
      </c>
      <c r="P4268">
        <v>4</v>
      </c>
      <c r="Q4268" t="s">
        <v>7733</v>
      </c>
      <c r="R4268" t="s">
        <v>7734</v>
      </c>
      <c r="S4268" t="s">
        <v>7734</v>
      </c>
      <c r="T4268" t="s">
        <v>1571</v>
      </c>
      <c r="U4268">
        <f t="shared" si="66"/>
        <v>2268</v>
      </c>
    </row>
    <row r="4269" spans="1:21" x14ac:dyDescent="0.2">
      <c r="A4269" t="s">
        <v>18509</v>
      </c>
      <c r="B4269" t="s">
        <v>6441</v>
      </c>
      <c r="C4269">
        <v>3554036</v>
      </c>
      <c r="D4269" t="s">
        <v>8006</v>
      </c>
      <c r="E4269" t="s">
        <v>18510</v>
      </c>
      <c r="F4269" t="s">
        <v>6402</v>
      </c>
      <c r="G4269">
        <v>173</v>
      </c>
      <c r="H4269">
        <v>1540</v>
      </c>
      <c r="I4269">
        <v>1</v>
      </c>
      <c r="J4269">
        <v>0</v>
      </c>
      <c r="K4269">
        <v>0</v>
      </c>
      <c r="M4269">
        <v>2018</v>
      </c>
      <c r="N4269" t="s">
        <v>1463</v>
      </c>
      <c r="O4269">
        <v>99</v>
      </c>
      <c r="P4269">
        <v>4</v>
      </c>
      <c r="Q4269" t="s">
        <v>7733</v>
      </c>
      <c r="R4269" t="s">
        <v>7734</v>
      </c>
      <c r="S4269" t="s">
        <v>7734</v>
      </c>
      <c r="T4269" t="s">
        <v>23510</v>
      </c>
      <c r="U4269">
        <f t="shared" si="66"/>
        <v>1540</v>
      </c>
    </row>
    <row r="4270" spans="1:21" x14ac:dyDescent="0.2">
      <c r="A4270" t="s">
        <v>18509</v>
      </c>
      <c r="B4270" t="s">
        <v>6441</v>
      </c>
      <c r="C4270">
        <v>3554036</v>
      </c>
      <c r="D4270" t="s">
        <v>7669</v>
      </c>
      <c r="E4270" t="s">
        <v>15228</v>
      </c>
      <c r="F4270" t="s">
        <v>6402</v>
      </c>
      <c r="G4270">
        <v>168</v>
      </c>
      <c r="H4270">
        <v>1540</v>
      </c>
      <c r="I4270">
        <v>1</v>
      </c>
      <c r="J4270">
        <v>0</v>
      </c>
      <c r="K4270">
        <v>0</v>
      </c>
      <c r="M4270">
        <v>2018</v>
      </c>
      <c r="N4270" t="s">
        <v>1463</v>
      </c>
      <c r="O4270">
        <v>99</v>
      </c>
      <c r="P4270">
        <v>4</v>
      </c>
      <c r="Q4270" t="s">
        <v>7733</v>
      </c>
      <c r="R4270" t="s">
        <v>7734</v>
      </c>
      <c r="S4270" t="s">
        <v>7734</v>
      </c>
      <c r="T4270" t="s">
        <v>23511</v>
      </c>
      <c r="U4270">
        <f t="shared" si="66"/>
        <v>1540</v>
      </c>
    </row>
    <row r="4271" spans="1:21" x14ac:dyDescent="0.2">
      <c r="A4271" t="s">
        <v>18511</v>
      </c>
      <c r="B4271" t="s">
        <v>6441</v>
      </c>
      <c r="C4271">
        <v>3554036</v>
      </c>
      <c r="D4271" t="s">
        <v>9124</v>
      </c>
      <c r="E4271" t="s">
        <v>8960</v>
      </c>
      <c r="F4271" t="s">
        <v>6402</v>
      </c>
      <c r="G4271">
        <v>340</v>
      </c>
      <c r="H4271">
        <v>427</v>
      </c>
      <c r="I4271">
        <v>1</v>
      </c>
      <c r="J4271">
        <v>1</v>
      </c>
      <c r="K4271">
        <v>0</v>
      </c>
      <c r="M4271">
        <v>2018</v>
      </c>
      <c r="N4271" t="s">
        <v>6404</v>
      </c>
      <c r="O4271">
        <v>99</v>
      </c>
      <c r="P4271">
        <v>1</v>
      </c>
      <c r="Q4271" t="s">
        <v>7733</v>
      </c>
      <c r="R4271" t="s">
        <v>7734</v>
      </c>
      <c r="S4271" t="s">
        <v>7734</v>
      </c>
      <c r="T4271" t="s">
        <v>489</v>
      </c>
      <c r="U4271">
        <f t="shared" si="66"/>
        <v>1540</v>
      </c>
    </row>
    <row r="4272" spans="1:21" x14ac:dyDescent="0.2">
      <c r="A4272" t="s">
        <v>18509</v>
      </c>
      <c r="B4272" t="s">
        <v>6441</v>
      </c>
      <c r="C4272">
        <v>3554036</v>
      </c>
      <c r="D4272" t="s">
        <v>6485</v>
      </c>
      <c r="E4272" t="s">
        <v>15252</v>
      </c>
      <c r="F4272" t="s">
        <v>6402</v>
      </c>
      <c r="G4272">
        <v>350</v>
      </c>
      <c r="H4272">
        <v>1540</v>
      </c>
      <c r="I4272">
        <v>1</v>
      </c>
      <c r="J4272">
        <v>1</v>
      </c>
      <c r="K4272">
        <v>0</v>
      </c>
      <c r="M4272">
        <v>2018</v>
      </c>
      <c r="N4272" t="s">
        <v>1463</v>
      </c>
      <c r="O4272">
        <v>99</v>
      </c>
      <c r="P4272">
        <v>4</v>
      </c>
      <c r="Q4272" t="s">
        <v>7733</v>
      </c>
      <c r="R4272" t="s">
        <v>7734</v>
      </c>
      <c r="S4272" t="s">
        <v>7734</v>
      </c>
      <c r="T4272" t="s">
        <v>23512</v>
      </c>
      <c r="U4272">
        <f t="shared" si="66"/>
        <v>1540</v>
      </c>
    </row>
    <row r="4273" spans="1:21" x14ac:dyDescent="0.2">
      <c r="A4273" t="s">
        <v>18509</v>
      </c>
      <c r="B4273" t="s">
        <v>6441</v>
      </c>
      <c r="C4273">
        <v>3554036</v>
      </c>
      <c r="D4273" t="s">
        <v>6828</v>
      </c>
      <c r="E4273" t="s">
        <v>18512</v>
      </c>
      <c r="F4273" t="s">
        <v>6402</v>
      </c>
      <c r="G4273">
        <v>216</v>
      </c>
      <c r="H4273">
        <v>1540</v>
      </c>
      <c r="I4273">
        <v>0</v>
      </c>
      <c r="J4273">
        <v>1</v>
      </c>
      <c r="K4273">
        <v>0</v>
      </c>
      <c r="M4273">
        <v>2018</v>
      </c>
      <c r="N4273" t="s">
        <v>1463</v>
      </c>
      <c r="O4273">
        <v>99</v>
      </c>
      <c r="P4273">
        <v>4</v>
      </c>
      <c r="Q4273" t="s">
        <v>7733</v>
      </c>
      <c r="R4273" t="s">
        <v>7734</v>
      </c>
      <c r="S4273" t="s">
        <v>7734</v>
      </c>
      <c r="T4273" t="s">
        <v>23513</v>
      </c>
      <c r="U4273">
        <f t="shared" si="66"/>
        <v>1540</v>
      </c>
    </row>
    <row r="4274" spans="1:21" x14ac:dyDescent="0.2">
      <c r="A4274" t="s">
        <v>18509</v>
      </c>
      <c r="B4274" t="s">
        <v>6441</v>
      </c>
      <c r="C4274">
        <v>3554036</v>
      </c>
      <c r="D4274" t="s">
        <v>7649</v>
      </c>
      <c r="E4274" t="s">
        <v>15227</v>
      </c>
      <c r="F4274" t="s">
        <v>6402</v>
      </c>
      <c r="G4274">
        <v>143</v>
      </c>
      <c r="H4274">
        <v>1540</v>
      </c>
      <c r="I4274">
        <v>0</v>
      </c>
      <c r="J4274">
        <v>0</v>
      </c>
      <c r="K4274">
        <v>0</v>
      </c>
      <c r="M4274">
        <v>2018</v>
      </c>
      <c r="N4274" t="s">
        <v>1463</v>
      </c>
      <c r="O4274">
        <v>99</v>
      </c>
      <c r="P4274">
        <v>4</v>
      </c>
      <c r="Q4274" t="s">
        <v>7733</v>
      </c>
      <c r="R4274" t="s">
        <v>7734</v>
      </c>
      <c r="S4274" t="s">
        <v>7734</v>
      </c>
      <c r="T4274" t="s">
        <v>23514</v>
      </c>
      <c r="U4274">
        <f t="shared" si="66"/>
        <v>1540</v>
      </c>
    </row>
    <row r="4275" spans="1:21" x14ac:dyDescent="0.2">
      <c r="A4275" t="s">
        <v>18509</v>
      </c>
      <c r="B4275" t="s">
        <v>6441</v>
      </c>
      <c r="C4275">
        <v>3554036</v>
      </c>
      <c r="D4275" t="s">
        <v>9128</v>
      </c>
      <c r="E4275" t="s">
        <v>9127</v>
      </c>
      <c r="F4275" t="s">
        <v>6402</v>
      </c>
      <c r="G4275">
        <v>220</v>
      </c>
      <c r="H4275">
        <v>1540</v>
      </c>
      <c r="I4275">
        <v>0</v>
      </c>
      <c r="J4275">
        <v>1</v>
      </c>
      <c r="K4275">
        <v>0</v>
      </c>
      <c r="M4275">
        <v>2018</v>
      </c>
      <c r="N4275" t="s">
        <v>1463</v>
      </c>
      <c r="O4275">
        <v>99</v>
      </c>
      <c r="P4275">
        <v>4</v>
      </c>
      <c r="Q4275" t="s">
        <v>7733</v>
      </c>
      <c r="R4275" t="s">
        <v>7734</v>
      </c>
      <c r="S4275" t="s">
        <v>7734</v>
      </c>
      <c r="T4275" t="s">
        <v>19966</v>
      </c>
      <c r="U4275">
        <f t="shared" si="66"/>
        <v>1540</v>
      </c>
    </row>
    <row r="4276" spans="1:21" x14ac:dyDescent="0.2">
      <c r="A4276" t="s">
        <v>18511</v>
      </c>
      <c r="B4276" t="s">
        <v>6441</v>
      </c>
      <c r="C4276">
        <v>3554036</v>
      </c>
      <c r="D4276" t="s">
        <v>9126</v>
      </c>
      <c r="E4276" t="s">
        <v>9127</v>
      </c>
      <c r="F4276" t="s">
        <v>6402</v>
      </c>
      <c r="G4276">
        <v>87</v>
      </c>
      <c r="H4276">
        <v>427</v>
      </c>
      <c r="I4276">
        <v>0</v>
      </c>
      <c r="J4276">
        <v>0</v>
      </c>
      <c r="K4276">
        <v>0</v>
      </c>
      <c r="M4276">
        <v>2018</v>
      </c>
      <c r="N4276" t="s">
        <v>6404</v>
      </c>
      <c r="O4276">
        <v>99</v>
      </c>
      <c r="P4276">
        <v>1</v>
      </c>
      <c r="Q4276" t="s">
        <v>7733</v>
      </c>
      <c r="R4276" t="s">
        <v>7734</v>
      </c>
      <c r="S4276" t="s">
        <v>7734</v>
      </c>
      <c r="T4276" t="s">
        <v>1576</v>
      </c>
      <c r="U4276">
        <f t="shared" si="66"/>
        <v>1540</v>
      </c>
    </row>
    <row r="4277" spans="1:21" x14ac:dyDescent="0.2">
      <c r="A4277" t="s">
        <v>18509</v>
      </c>
      <c r="B4277" t="s">
        <v>6441</v>
      </c>
      <c r="C4277">
        <v>3554036</v>
      </c>
      <c r="D4277" t="s">
        <v>15468</v>
      </c>
      <c r="E4277" t="s">
        <v>9638</v>
      </c>
      <c r="F4277" t="s">
        <v>6402</v>
      </c>
      <c r="G4277">
        <v>270</v>
      </c>
      <c r="H4277">
        <v>1540</v>
      </c>
      <c r="I4277">
        <v>0</v>
      </c>
      <c r="J4277">
        <v>1</v>
      </c>
      <c r="K4277">
        <v>0</v>
      </c>
      <c r="M4277">
        <v>2018</v>
      </c>
      <c r="N4277" t="s">
        <v>1463</v>
      </c>
      <c r="O4277">
        <v>99</v>
      </c>
      <c r="P4277">
        <v>4</v>
      </c>
      <c r="Q4277" t="s">
        <v>7733</v>
      </c>
      <c r="R4277" t="s">
        <v>7734</v>
      </c>
      <c r="S4277" t="s">
        <v>7734</v>
      </c>
      <c r="T4277" t="s">
        <v>23515</v>
      </c>
      <c r="U4277">
        <f t="shared" si="66"/>
        <v>1540</v>
      </c>
    </row>
    <row r="4278" spans="1:21" x14ac:dyDescent="0.2">
      <c r="A4278" t="s">
        <v>18513</v>
      </c>
      <c r="B4278" t="s">
        <v>7909</v>
      </c>
      <c r="C4278">
        <v>3547002</v>
      </c>
      <c r="D4278" t="s">
        <v>6857</v>
      </c>
      <c r="E4278" t="s">
        <v>18514</v>
      </c>
      <c r="F4278" t="s">
        <v>6402</v>
      </c>
      <c r="G4278">
        <v>607</v>
      </c>
      <c r="H4278">
        <v>12898</v>
      </c>
      <c r="I4278">
        <v>0</v>
      </c>
      <c r="J4278">
        <v>0</v>
      </c>
      <c r="K4278">
        <v>0</v>
      </c>
      <c r="M4278">
        <v>2018</v>
      </c>
      <c r="N4278" t="s">
        <v>1463</v>
      </c>
      <c r="O4278">
        <v>99</v>
      </c>
      <c r="P4278">
        <v>5</v>
      </c>
      <c r="Q4278" t="s">
        <v>7733</v>
      </c>
      <c r="R4278" t="s">
        <v>7734</v>
      </c>
      <c r="S4278" t="s">
        <v>7734</v>
      </c>
      <c r="T4278" t="s">
        <v>23516</v>
      </c>
      <c r="U4278">
        <f t="shared" si="66"/>
        <v>12898</v>
      </c>
    </row>
    <row r="4279" spans="1:21" x14ac:dyDescent="0.2">
      <c r="A4279" t="s">
        <v>18513</v>
      </c>
      <c r="B4279" t="s">
        <v>7909</v>
      </c>
      <c r="C4279">
        <v>3547002</v>
      </c>
      <c r="D4279" t="s">
        <v>6548</v>
      </c>
      <c r="E4279" t="s">
        <v>7926</v>
      </c>
      <c r="F4279" t="s">
        <v>6402</v>
      </c>
      <c r="G4279">
        <v>1782</v>
      </c>
      <c r="H4279">
        <v>12898</v>
      </c>
      <c r="I4279">
        <v>0</v>
      </c>
      <c r="J4279">
        <v>1</v>
      </c>
      <c r="K4279">
        <v>0</v>
      </c>
      <c r="M4279">
        <v>2018</v>
      </c>
      <c r="N4279" t="s">
        <v>1463</v>
      </c>
      <c r="O4279">
        <v>99</v>
      </c>
      <c r="P4279">
        <v>5</v>
      </c>
      <c r="Q4279" t="s">
        <v>7733</v>
      </c>
      <c r="R4279" t="s">
        <v>7734</v>
      </c>
      <c r="S4279" t="s">
        <v>7734</v>
      </c>
      <c r="T4279" t="s">
        <v>1578</v>
      </c>
      <c r="U4279">
        <f t="shared" si="66"/>
        <v>12898</v>
      </c>
    </row>
    <row r="4280" spans="1:21" x14ac:dyDescent="0.2">
      <c r="A4280" t="s">
        <v>18515</v>
      </c>
      <c r="B4280" t="s">
        <v>7909</v>
      </c>
      <c r="C4280">
        <v>3547002</v>
      </c>
      <c r="D4280" t="s">
        <v>6838</v>
      </c>
      <c r="E4280" t="s">
        <v>7913</v>
      </c>
      <c r="F4280" t="s">
        <v>6402</v>
      </c>
      <c r="G4280">
        <v>0</v>
      </c>
      <c r="H4280">
        <v>0</v>
      </c>
      <c r="I4280">
        <v>1</v>
      </c>
      <c r="J4280">
        <v>1</v>
      </c>
      <c r="K4280">
        <v>1</v>
      </c>
      <c r="M4280">
        <v>2018</v>
      </c>
      <c r="N4280" t="s">
        <v>1582</v>
      </c>
      <c r="O4280">
        <v>99</v>
      </c>
      <c r="P4280">
        <v>1</v>
      </c>
      <c r="Q4280" t="s">
        <v>7733</v>
      </c>
      <c r="R4280" t="s">
        <v>7734</v>
      </c>
      <c r="S4280" t="s">
        <v>7734</v>
      </c>
      <c r="T4280" t="s">
        <v>23517</v>
      </c>
      <c r="U4280">
        <f t="shared" si="66"/>
        <v>12898</v>
      </c>
    </row>
    <row r="4281" spans="1:21" x14ac:dyDescent="0.2">
      <c r="A4281" t="s">
        <v>18513</v>
      </c>
      <c r="B4281" t="s">
        <v>7909</v>
      </c>
      <c r="C4281">
        <v>3547002</v>
      </c>
      <c r="D4281" t="s">
        <v>6997</v>
      </c>
      <c r="E4281" t="s">
        <v>6481</v>
      </c>
      <c r="F4281" t="s">
        <v>6402</v>
      </c>
      <c r="G4281">
        <v>1134</v>
      </c>
      <c r="H4281">
        <v>12898</v>
      </c>
      <c r="I4281">
        <v>0</v>
      </c>
      <c r="J4281">
        <v>0</v>
      </c>
      <c r="K4281">
        <v>0</v>
      </c>
      <c r="M4281">
        <v>2018</v>
      </c>
      <c r="N4281" t="s">
        <v>1463</v>
      </c>
      <c r="O4281">
        <v>99</v>
      </c>
      <c r="P4281">
        <v>5</v>
      </c>
      <c r="Q4281" t="s">
        <v>7733</v>
      </c>
      <c r="R4281" t="s">
        <v>7734</v>
      </c>
      <c r="S4281" t="s">
        <v>7734</v>
      </c>
      <c r="T4281" t="s">
        <v>23518</v>
      </c>
      <c r="U4281">
        <f t="shared" si="66"/>
        <v>12898</v>
      </c>
    </row>
    <row r="4282" spans="1:21" x14ac:dyDescent="0.2">
      <c r="A4282" t="s">
        <v>18513</v>
      </c>
      <c r="B4282" t="s">
        <v>7909</v>
      </c>
      <c r="C4282">
        <v>3547002</v>
      </c>
      <c r="D4282" t="s">
        <v>7022</v>
      </c>
      <c r="E4282" t="s">
        <v>15072</v>
      </c>
      <c r="F4282" t="s">
        <v>6402</v>
      </c>
      <c r="G4282">
        <v>1208</v>
      </c>
      <c r="H4282">
        <v>12898</v>
      </c>
      <c r="I4282">
        <v>1</v>
      </c>
      <c r="J4282">
        <v>0</v>
      </c>
      <c r="K4282">
        <v>0</v>
      </c>
      <c r="M4282">
        <v>2018</v>
      </c>
      <c r="N4282" t="s">
        <v>1463</v>
      </c>
      <c r="O4282">
        <v>99</v>
      </c>
      <c r="P4282">
        <v>5</v>
      </c>
      <c r="Q4282" t="s">
        <v>7733</v>
      </c>
      <c r="R4282" t="s">
        <v>7734</v>
      </c>
      <c r="S4282" t="s">
        <v>7734</v>
      </c>
      <c r="T4282" t="s">
        <v>23519</v>
      </c>
      <c r="U4282">
        <f t="shared" si="66"/>
        <v>12898</v>
      </c>
    </row>
    <row r="4283" spans="1:21" x14ac:dyDescent="0.2">
      <c r="A4283" t="s">
        <v>18516</v>
      </c>
      <c r="B4283" t="s">
        <v>7909</v>
      </c>
      <c r="C4283">
        <v>3547002</v>
      </c>
      <c r="D4283" t="s">
        <v>12091</v>
      </c>
      <c r="E4283" t="s">
        <v>12358</v>
      </c>
      <c r="F4283" t="s">
        <v>6402</v>
      </c>
      <c r="G4283">
        <v>987</v>
      </c>
      <c r="H4283">
        <v>2908</v>
      </c>
      <c r="I4283">
        <v>0</v>
      </c>
      <c r="J4283">
        <v>0</v>
      </c>
      <c r="K4283">
        <v>0</v>
      </c>
      <c r="M4283">
        <v>2018</v>
      </c>
      <c r="N4283" t="s">
        <v>6404</v>
      </c>
      <c r="O4283">
        <v>99</v>
      </c>
      <c r="P4283">
        <v>1</v>
      </c>
      <c r="Q4283" t="s">
        <v>7733</v>
      </c>
      <c r="R4283" t="s">
        <v>7734</v>
      </c>
      <c r="S4283" t="s">
        <v>7734</v>
      </c>
      <c r="T4283" t="s">
        <v>23520</v>
      </c>
      <c r="U4283">
        <f t="shared" si="66"/>
        <v>12898</v>
      </c>
    </row>
    <row r="4284" spans="1:21" x14ac:dyDescent="0.2">
      <c r="A4284" t="s">
        <v>18513</v>
      </c>
      <c r="B4284" t="s">
        <v>7909</v>
      </c>
      <c r="C4284">
        <v>3547002</v>
      </c>
      <c r="D4284" t="s">
        <v>9205</v>
      </c>
      <c r="E4284" t="s">
        <v>6486</v>
      </c>
      <c r="F4284" t="s">
        <v>6402</v>
      </c>
      <c r="G4284">
        <v>482</v>
      </c>
      <c r="H4284">
        <v>12898</v>
      </c>
      <c r="I4284">
        <v>0</v>
      </c>
      <c r="J4284">
        <v>0</v>
      </c>
      <c r="K4284">
        <v>0</v>
      </c>
      <c r="M4284">
        <v>2018</v>
      </c>
      <c r="N4284" t="s">
        <v>1463</v>
      </c>
      <c r="O4284">
        <v>99</v>
      </c>
      <c r="P4284">
        <v>5</v>
      </c>
      <c r="Q4284" t="s">
        <v>7733</v>
      </c>
      <c r="R4284" t="s">
        <v>7734</v>
      </c>
      <c r="S4284" t="s">
        <v>7734</v>
      </c>
      <c r="T4284" t="s">
        <v>23521</v>
      </c>
      <c r="U4284">
        <f t="shared" si="66"/>
        <v>12898</v>
      </c>
    </row>
    <row r="4285" spans="1:21" x14ac:dyDescent="0.2">
      <c r="A4285" t="s">
        <v>18513</v>
      </c>
      <c r="B4285" t="s">
        <v>7909</v>
      </c>
      <c r="C4285">
        <v>3547002</v>
      </c>
      <c r="D4285" t="s">
        <v>7185</v>
      </c>
      <c r="E4285" t="s">
        <v>6710</v>
      </c>
      <c r="F4285" t="s">
        <v>6402</v>
      </c>
      <c r="G4285">
        <v>645</v>
      </c>
      <c r="H4285">
        <v>12898</v>
      </c>
      <c r="I4285">
        <v>0</v>
      </c>
      <c r="J4285">
        <v>0</v>
      </c>
      <c r="K4285">
        <v>0</v>
      </c>
      <c r="M4285">
        <v>2018</v>
      </c>
      <c r="N4285" t="s">
        <v>1463</v>
      </c>
      <c r="O4285">
        <v>99</v>
      </c>
      <c r="P4285">
        <v>5</v>
      </c>
      <c r="Q4285" t="s">
        <v>7733</v>
      </c>
      <c r="R4285" t="s">
        <v>7734</v>
      </c>
      <c r="S4285" t="s">
        <v>7734</v>
      </c>
      <c r="T4285" t="s">
        <v>5167</v>
      </c>
      <c r="U4285">
        <f t="shared" si="66"/>
        <v>12898</v>
      </c>
    </row>
    <row r="4286" spans="1:21" x14ac:dyDescent="0.2">
      <c r="A4286" t="s">
        <v>18513</v>
      </c>
      <c r="B4286" t="s">
        <v>7909</v>
      </c>
      <c r="C4286">
        <v>3547002</v>
      </c>
      <c r="D4286" t="s">
        <v>6794</v>
      </c>
      <c r="E4286" t="s">
        <v>6737</v>
      </c>
      <c r="F4286" t="s">
        <v>6402</v>
      </c>
      <c r="G4286">
        <v>1683</v>
      </c>
      <c r="H4286">
        <v>12898</v>
      </c>
      <c r="I4286">
        <v>0</v>
      </c>
      <c r="J4286">
        <v>1</v>
      </c>
      <c r="K4286">
        <v>0</v>
      </c>
      <c r="M4286">
        <v>2018</v>
      </c>
      <c r="N4286" t="s">
        <v>1463</v>
      </c>
      <c r="O4286">
        <v>99</v>
      </c>
      <c r="P4286">
        <v>5</v>
      </c>
      <c r="Q4286" t="s">
        <v>7733</v>
      </c>
      <c r="R4286" t="s">
        <v>7734</v>
      </c>
      <c r="S4286" t="s">
        <v>7734</v>
      </c>
      <c r="T4286" t="s">
        <v>23522</v>
      </c>
      <c r="U4286">
        <f t="shared" si="66"/>
        <v>12898</v>
      </c>
    </row>
    <row r="4287" spans="1:21" x14ac:dyDescent="0.2">
      <c r="A4287" t="s">
        <v>18513</v>
      </c>
      <c r="B4287" t="s">
        <v>7909</v>
      </c>
      <c r="C4287">
        <v>3547002</v>
      </c>
      <c r="D4287" t="s">
        <v>7308</v>
      </c>
      <c r="E4287" t="s">
        <v>7930</v>
      </c>
      <c r="F4287" t="s">
        <v>6402</v>
      </c>
      <c r="G4287">
        <v>1437</v>
      </c>
      <c r="H4287">
        <v>12898</v>
      </c>
      <c r="I4287">
        <v>1</v>
      </c>
      <c r="J4287">
        <v>1</v>
      </c>
      <c r="K4287">
        <v>0</v>
      </c>
      <c r="M4287">
        <v>2018</v>
      </c>
      <c r="N4287" t="s">
        <v>1463</v>
      </c>
      <c r="O4287">
        <v>99</v>
      </c>
      <c r="P4287">
        <v>5</v>
      </c>
      <c r="Q4287" t="s">
        <v>7733</v>
      </c>
      <c r="R4287" t="s">
        <v>7734</v>
      </c>
      <c r="S4287" t="s">
        <v>7734</v>
      </c>
      <c r="T4287" t="s">
        <v>1577</v>
      </c>
      <c r="U4287">
        <f t="shared" si="66"/>
        <v>12898</v>
      </c>
    </row>
    <row r="4288" spans="1:21" x14ac:dyDescent="0.2">
      <c r="A4288" t="s">
        <v>18513</v>
      </c>
      <c r="B4288" t="s">
        <v>7909</v>
      </c>
      <c r="C4288">
        <v>3547002</v>
      </c>
      <c r="D4288" t="s">
        <v>7633</v>
      </c>
      <c r="E4288" t="s">
        <v>15205</v>
      </c>
      <c r="F4288" t="s">
        <v>6402</v>
      </c>
      <c r="G4288">
        <v>936</v>
      </c>
      <c r="H4288">
        <v>12898</v>
      </c>
      <c r="I4288">
        <v>0</v>
      </c>
      <c r="J4288">
        <v>0</v>
      </c>
      <c r="K4288">
        <v>0</v>
      </c>
      <c r="M4288">
        <v>2018</v>
      </c>
      <c r="N4288" t="s">
        <v>1463</v>
      </c>
      <c r="O4288">
        <v>99</v>
      </c>
      <c r="P4288">
        <v>5</v>
      </c>
      <c r="Q4288" t="s">
        <v>7733</v>
      </c>
      <c r="R4288" t="s">
        <v>7734</v>
      </c>
      <c r="S4288" t="s">
        <v>7734</v>
      </c>
      <c r="T4288" t="s">
        <v>23459</v>
      </c>
      <c r="U4288">
        <f t="shared" si="66"/>
        <v>12898</v>
      </c>
    </row>
    <row r="4289" spans="1:21" x14ac:dyDescent="0.2">
      <c r="A4289" t="s">
        <v>18513</v>
      </c>
      <c r="B4289" t="s">
        <v>7909</v>
      </c>
      <c r="C4289">
        <v>3547002</v>
      </c>
      <c r="D4289" t="s">
        <v>6566</v>
      </c>
      <c r="E4289" t="s">
        <v>15382</v>
      </c>
      <c r="F4289" t="s">
        <v>6402</v>
      </c>
      <c r="G4289">
        <v>1379</v>
      </c>
      <c r="H4289">
        <v>12898</v>
      </c>
      <c r="I4289">
        <v>1</v>
      </c>
      <c r="J4289">
        <v>1</v>
      </c>
      <c r="K4289">
        <v>0</v>
      </c>
      <c r="M4289">
        <v>2018</v>
      </c>
      <c r="N4289" t="s">
        <v>1463</v>
      </c>
      <c r="O4289">
        <v>99</v>
      </c>
      <c r="P4289">
        <v>5</v>
      </c>
      <c r="Q4289" t="s">
        <v>7733</v>
      </c>
      <c r="R4289" t="s">
        <v>7734</v>
      </c>
      <c r="S4289" t="s">
        <v>7734</v>
      </c>
      <c r="T4289" t="s">
        <v>23523</v>
      </c>
      <c r="U4289">
        <f t="shared" si="66"/>
        <v>12898</v>
      </c>
    </row>
    <row r="4290" spans="1:21" x14ac:dyDescent="0.2">
      <c r="A4290" t="s">
        <v>18513</v>
      </c>
      <c r="B4290" t="s">
        <v>7909</v>
      </c>
      <c r="C4290">
        <v>3547002</v>
      </c>
      <c r="D4290" t="s">
        <v>6423</v>
      </c>
      <c r="E4290" t="s">
        <v>7921</v>
      </c>
      <c r="F4290" t="s">
        <v>6402</v>
      </c>
      <c r="G4290">
        <v>1605</v>
      </c>
      <c r="H4290">
        <v>12898</v>
      </c>
      <c r="I4290">
        <v>1</v>
      </c>
      <c r="J4290">
        <v>1</v>
      </c>
      <c r="K4290">
        <v>0</v>
      </c>
      <c r="M4290">
        <v>2018</v>
      </c>
      <c r="N4290" t="s">
        <v>1463</v>
      </c>
      <c r="O4290">
        <v>99</v>
      </c>
      <c r="P4290">
        <v>5</v>
      </c>
      <c r="Q4290" t="s">
        <v>7733</v>
      </c>
      <c r="R4290" t="s">
        <v>7734</v>
      </c>
      <c r="S4290" t="s">
        <v>7734</v>
      </c>
      <c r="T4290" t="s">
        <v>1579</v>
      </c>
      <c r="U4290">
        <f t="shared" ref="U4290:U4353" si="67">_xlfn.MAXIFS($H$2:$H$6695, $C$2:$C$6695,C4290)</f>
        <v>12898</v>
      </c>
    </row>
    <row r="4291" spans="1:21" x14ac:dyDescent="0.2">
      <c r="A4291" t="s">
        <v>18516</v>
      </c>
      <c r="B4291" t="s">
        <v>7909</v>
      </c>
      <c r="C4291">
        <v>3547002</v>
      </c>
      <c r="D4291" t="s">
        <v>7493</v>
      </c>
      <c r="E4291" t="s">
        <v>6833</v>
      </c>
      <c r="F4291" t="s">
        <v>6402</v>
      </c>
      <c r="G4291">
        <v>1921</v>
      </c>
      <c r="H4291">
        <v>2908</v>
      </c>
      <c r="I4291">
        <v>1</v>
      </c>
      <c r="J4291">
        <v>1</v>
      </c>
      <c r="K4291">
        <v>0</v>
      </c>
      <c r="M4291">
        <v>2018</v>
      </c>
      <c r="N4291" t="s">
        <v>6404</v>
      </c>
      <c r="O4291">
        <v>99</v>
      </c>
      <c r="P4291">
        <v>1</v>
      </c>
      <c r="Q4291" t="s">
        <v>7733</v>
      </c>
      <c r="R4291" t="s">
        <v>7734</v>
      </c>
      <c r="S4291" t="s">
        <v>7734</v>
      </c>
      <c r="T4291" t="s">
        <v>491</v>
      </c>
      <c r="U4291">
        <f t="shared" si="67"/>
        <v>12898</v>
      </c>
    </row>
    <row r="4292" spans="1:21" x14ac:dyDescent="0.2">
      <c r="A4292" t="s">
        <v>18517</v>
      </c>
      <c r="B4292" t="s">
        <v>13850</v>
      </c>
      <c r="C4292">
        <v>3541043</v>
      </c>
      <c r="D4292" t="s">
        <v>6609</v>
      </c>
      <c r="E4292" t="s">
        <v>13862</v>
      </c>
      <c r="F4292" t="s">
        <v>6402</v>
      </c>
      <c r="G4292">
        <v>218</v>
      </c>
      <c r="H4292">
        <v>410</v>
      </c>
      <c r="I4292">
        <v>1</v>
      </c>
      <c r="J4292">
        <v>1</v>
      </c>
      <c r="K4292">
        <v>0</v>
      </c>
      <c r="M4292">
        <v>2018</v>
      </c>
      <c r="N4292" t="s">
        <v>1463</v>
      </c>
      <c r="O4292" t="s">
        <v>13861</v>
      </c>
      <c r="P4292">
        <v>1</v>
      </c>
      <c r="Q4292" t="s">
        <v>7733</v>
      </c>
      <c r="R4292" t="s">
        <v>7734</v>
      </c>
      <c r="S4292" t="s">
        <v>7734</v>
      </c>
      <c r="T4292" t="s">
        <v>1597</v>
      </c>
      <c r="U4292">
        <f t="shared" si="67"/>
        <v>2726</v>
      </c>
    </row>
    <row r="4293" spans="1:21" x14ac:dyDescent="0.2">
      <c r="A4293" t="s">
        <v>18518</v>
      </c>
      <c r="B4293" t="s">
        <v>13850</v>
      </c>
      <c r="C4293">
        <v>3541043</v>
      </c>
      <c r="D4293" t="s">
        <v>6548</v>
      </c>
      <c r="E4293" t="s">
        <v>6813</v>
      </c>
      <c r="F4293" t="s">
        <v>6402</v>
      </c>
      <c r="G4293">
        <v>364</v>
      </c>
      <c r="H4293">
        <v>733</v>
      </c>
      <c r="I4293">
        <v>0</v>
      </c>
      <c r="J4293">
        <v>0</v>
      </c>
      <c r="K4293">
        <v>0</v>
      </c>
      <c r="M4293">
        <v>2018</v>
      </c>
      <c r="N4293" t="s">
        <v>1463</v>
      </c>
      <c r="O4293" t="s">
        <v>13859</v>
      </c>
      <c r="P4293">
        <v>1</v>
      </c>
      <c r="Q4293" t="s">
        <v>7733</v>
      </c>
      <c r="R4293" t="s">
        <v>7734</v>
      </c>
      <c r="S4293" t="s">
        <v>7734</v>
      </c>
      <c r="T4293" t="s">
        <v>23524</v>
      </c>
      <c r="U4293">
        <f t="shared" si="67"/>
        <v>2726</v>
      </c>
    </row>
    <row r="4294" spans="1:21" x14ac:dyDescent="0.2">
      <c r="A4294" t="s">
        <v>18519</v>
      </c>
      <c r="B4294" t="s">
        <v>13850</v>
      </c>
      <c r="C4294">
        <v>3541043</v>
      </c>
      <c r="D4294" t="s">
        <v>6838</v>
      </c>
      <c r="E4294" t="s">
        <v>6504</v>
      </c>
      <c r="F4294" t="s">
        <v>6402</v>
      </c>
      <c r="G4294">
        <v>125</v>
      </c>
      <c r="H4294">
        <v>413</v>
      </c>
      <c r="I4294">
        <v>1</v>
      </c>
      <c r="J4294">
        <v>0</v>
      </c>
      <c r="K4294">
        <v>0</v>
      </c>
      <c r="M4294">
        <v>2018</v>
      </c>
      <c r="N4294" t="s">
        <v>1463</v>
      </c>
      <c r="O4294" t="s">
        <v>13865</v>
      </c>
      <c r="P4294">
        <v>1</v>
      </c>
      <c r="Q4294" t="s">
        <v>7733</v>
      </c>
      <c r="R4294" t="s">
        <v>7734</v>
      </c>
      <c r="S4294" t="s">
        <v>7734</v>
      </c>
      <c r="T4294" t="s">
        <v>23525</v>
      </c>
      <c r="U4294">
        <f t="shared" si="67"/>
        <v>2726</v>
      </c>
    </row>
    <row r="4295" spans="1:21" x14ac:dyDescent="0.2">
      <c r="A4295" t="s">
        <v>18518</v>
      </c>
      <c r="B4295" t="s">
        <v>13850</v>
      </c>
      <c r="C4295">
        <v>3541043</v>
      </c>
      <c r="D4295" t="s">
        <v>6505</v>
      </c>
      <c r="E4295" t="s">
        <v>6520</v>
      </c>
      <c r="F4295" t="s">
        <v>6402</v>
      </c>
      <c r="G4295">
        <v>369</v>
      </c>
      <c r="H4295">
        <v>733</v>
      </c>
      <c r="I4295">
        <v>1</v>
      </c>
      <c r="J4295">
        <v>1</v>
      </c>
      <c r="K4295">
        <v>0</v>
      </c>
      <c r="M4295">
        <v>2018</v>
      </c>
      <c r="N4295" t="s">
        <v>1463</v>
      </c>
      <c r="O4295" t="s">
        <v>13859</v>
      </c>
      <c r="P4295">
        <v>1</v>
      </c>
      <c r="Q4295" t="s">
        <v>7733</v>
      </c>
      <c r="R4295" t="s">
        <v>7734</v>
      </c>
      <c r="S4295" t="s">
        <v>7734</v>
      </c>
      <c r="T4295" t="s">
        <v>23526</v>
      </c>
      <c r="U4295">
        <f t="shared" si="67"/>
        <v>2726</v>
      </c>
    </row>
    <row r="4296" spans="1:21" x14ac:dyDescent="0.2">
      <c r="A4296" t="s">
        <v>18520</v>
      </c>
      <c r="B4296" t="s">
        <v>13850</v>
      </c>
      <c r="C4296">
        <v>3541043</v>
      </c>
      <c r="D4296" t="s">
        <v>18521</v>
      </c>
      <c r="E4296" t="s">
        <v>13857</v>
      </c>
      <c r="F4296" t="s">
        <v>6402</v>
      </c>
      <c r="G4296">
        <v>869</v>
      </c>
      <c r="H4296">
        <v>2681</v>
      </c>
      <c r="I4296">
        <v>0</v>
      </c>
      <c r="J4296">
        <v>0</v>
      </c>
      <c r="K4296">
        <v>0</v>
      </c>
      <c r="M4296">
        <v>2018</v>
      </c>
      <c r="N4296" t="s">
        <v>1479</v>
      </c>
      <c r="O4296">
        <v>99</v>
      </c>
      <c r="P4296">
        <v>1</v>
      </c>
      <c r="Q4296" t="s">
        <v>7733</v>
      </c>
      <c r="R4296" t="s">
        <v>7734</v>
      </c>
      <c r="S4296" t="s">
        <v>7734</v>
      </c>
      <c r="T4296" t="s">
        <v>23527</v>
      </c>
      <c r="U4296">
        <f t="shared" si="67"/>
        <v>2726</v>
      </c>
    </row>
    <row r="4297" spans="1:21" x14ac:dyDescent="0.2">
      <c r="A4297" t="s">
        <v>18520</v>
      </c>
      <c r="B4297" t="s">
        <v>13850</v>
      </c>
      <c r="C4297">
        <v>3541043</v>
      </c>
      <c r="D4297" t="s">
        <v>6411</v>
      </c>
      <c r="E4297" t="s">
        <v>6590</v>
      </c>
      <c r="F4297" t="s">
        <v>6402</v>
      </c>
      <c r="G4297">
        <v>1812</v>
      </c>
      <c r="H4297">
        <v>2681</v>
      </c>
      <c r="I4297">
        <v>1</v>
      </c>
      <c r="J4297">
        <v>1</v>
      </c>
      <c r="K4297">
        <v>0</v>
      </c>
      <c r="M4297">
        <v>2018</v>
      </c>
      <c r="N4297" t="s">
        <v>1479</v>
      </c>
      <c r="O4297">
        <v>99</v>
      </c>
      <c r="P4297">
        <v>1</v>
      </c>
      <c r="Q4297" t="s">
        <v>7733</v>
      </c>
      <c r="R4297" t="s">
        <v>7734</v>
      </c>
      <c r="S4297" t="s">
        <v>7734</v>
      </c>
      <c r="T4297" t="s">
        <v>1603</v>
      </c>
      <c r="U4297">
        <f t="shared" si="67"/>
        <v>2726</v>
      </c>
    </row>
    <row r="4298" spans="1:21" x14ac:dyDescent="0.2">
      <c r="A4298" t="s">
        <v>18517</v>
      </c>
      <c r="B4298" t="s">
        <v>13850</v>
      </c>
      <c r="C4298">
        <v>3541043</v>
      </c>
      <c r="D4298" t="s">
        <v>7224</v>
      </c>
      <c r="E4298" t="s">
        <v>7547</v>
      </c>
      <c r="F4298" t="s">
        <v>6402</v>
      </c>
      <c r="G4298">
        <v>192</v>
      </c>
      <c r="H4298">
        <v>410</v>
      </c>
      <c r="I4298">
        <v>0</v>
      </c>
      <c r="J4298">
        <v>0</v>
      </c>
      <c r="K4298">
        <v>0</v>
      </c>
      <c r="M4298">
        <v>2018</v>
      </c>
      <c r="N4298" t="s">
        <v>1463</v>
      </c>
      <c r="O4298" t="s">
        <v>13861</v>
      </c>
      <c r="P4298">
        <v>1</v>
      </c>
      <c r="Q4298" t="s">
        <v>7733</v>
      </c>
      <c r="R4298" t="s">
        <v>7734</v>
      </c>
      <c r="S4298" t="s">
        <v>7734</v>
      </c>
      <c r="T4298" t="s">
        <v>1605</v>
      </c>
      <c r="U4298">
        <f t="shared" si="67"/>
        <v>2726</v>
      </c>
    </row>
    <row r="4299" spans="1:21" x14ac:dyDescent="0.2">
      <c r="A4299" t="s">
        <v>18519</v>
      </c>
      <c r="B4299" t="s">
        <v>13850</v>
      </c>
      <c r="C4299">
        <v>3541043</v>
      </c>
      <c r="D4299" t="s">
        <v>7224</v>
      </c>
      <c r="E4299" t="s">
        <v>18522</v>
      </c>
      <c r="F4299" t="s">
        <v>6402</v>
      </c>
      <c r="G4299">
        <v>288</v>
      </c>
      <c r="H4299">
        <v>413</v>
      </c>
      <c r="I4299">
        <v>0</v>
      </c>
      <c r="J4299">
        <v>1</v>
      </c>
      <c r="K4299">
        <v>0</v>
      </c>
      <c r="M4299">
        <v>2018</v>
      </c>
      <c r="N4299" t="s">
        <v>1463</v>
      </c>
      <c r="O4299" t="s">
        <v>13865</v>
      </c>
      <c r="P4299">
        <v>1</v>
      </c>
      <c r="Q4299" t="s">
        <v>7733</v>
      </c>
      <c r="R4299" t="s">
        <v>7734</v>
      </c>
      <c r="S4299" t="s">
        <v>7734</v>
      </c>
      <c r="T4299" t="s">
        <v>23528</v>
      </c>
      <c r="U4299">
        <f t="shared" si="67"/>
        <v>2726</v>
      </c>
    </row>
    <row r="4300" spans="1:21" x14ac:dyDescent="0.2">
      <c r="A4300" t="s">
        <v>18523</v>
      </c>
      <c r="B4300" t="s">
        <v>13850</v>
      </c>
      <c r="C4300">
        <v>3541043</v>
      </c>
      <c r="D4300" t="s">
        <v>6440</v>
      </c>
      <c r="E4300" t="s">
        <v>18524</v>
      </c>
      <c r="F4300" t="s">
        <v>6402</v>
      </c>
      <c r="G4300">
        <v>879</v>
      </c>
      <c r="H4300">
        <v>2726</v>
      </c>
      <c r="I4300">
        <v>1</v>
      </c>
      <c r="J4300">
        <v>0</v>
      </c>
      <c r="K4300">
        <v>0</v>
      </c>
      <c r="M4300">
        <v>2018</v>
      </c>
      <c r="N4300" t="s">
        <v>6404</v>
      </c>
      <c r="O4300">
        <v>99</v>
      </c>
      <c r="P4300">
        <v>1</v>
      </c>
      <c r="Q4300" t="s">
        <v>7733</v>
      </c>
      <c r="R4300" t="s">
        <v>7734</v>
      </c>
      <c r="S4300" t="s">
        <v>7734</v>
      </c>
      <c r="T4300" t="s">
        <v>23529</v>
      </c>
      <c r="U4300">
        <f t="shared" si="67"/>
        <v>2726</v>
      </c>
    </row>
    <row r="4301" spans="1:21" x14ac:dyDescent="0.2">
      <c r="A4301" t="s">
        <v>18525</v>
      </c>
      <c r="B4301" t="s">
        <v>13850</v>
      </c>
      <c r="C4301">
        <v>3541043</v>
      </c>
      <c r="D4301" t="s">
        <v>6738</v>
      </c>
      <c r="E4301" t="s">
        <v>13867</v>
      </c>
      <c r="F4301" t="s">
        <v>6402</v>
      </c>
      <c r="G4301">
        <v>257</v>
      </c>
      <c r="H4301">
        <v>552</v>
      </c>
      <c r="I4301">
        <v>1</v>
      </c>
      <c r="J4301">
        <v>0</v>
      </c>
      <c r="K4301">
        <v>0</v>
      </c>
      <c r="M4301">
        <v>2018</v>
      </c>
      <c r="N4301" t="s">
        <v>1463</v>
      </c>
      <c r="O4301" t="s">
        <v>6480</v>
      </c>
      <c r="P4301">
        <v>1</v>
      </c>
      <c r="Q4301" t="s">
        <v>7733</v>
      </c>
      <c r="R4301" t="s">
        <v>7734</v>
      </c>
      <c r="S4301" t="s">
        <v>7734</v>
      </c>
      <c r="T4301" t="s">
        <v>1593</v>
      </c>
      <c r="U4301">
        <f t="shared" si="67"/>
        <v>2726</v>
      </c>
    </row>
    <row r="4302" spans="1:21" x14ac:dyDescent="0.2">
      <c r="A4302" t="s">
        <v>18526</v>
      </c>
      <c r="B4302" t="s">
        <v>13850</v>
      </c>
      <c r="C4302">
        <v>3541043</v>
      </c>
      <c r="D4302" t="s">
        <v>6523</v>
      </c>
      <c r="E4302" t="s">
        <v>13855</v>
      </c>
      <c r="F4302" t="s">
        <v>6402</v>
      </c>
      <c r="G4302">
        <v>0</v>
      </c>
      <c r="H4302">
        <v>0</v>
      </c>
      <c r="I4302">
        <v>1</v>
      </c>
      <c r="J4302">
        <v>1</v>
      </c>
      <c r="K4302">
        <v>1</v>
      </c>
      <c r="M4302">
        <v>2018</v>
      </c>
      <c r="N4302" t="s">
        <v>1463</v>
      </c>
      <c r="O4302" t="s">
        <v>13856</v>
      </c>
      <c r="P4302">
        <v>1</v>
      </c>
      <c r="Q4302" t="s">
        <v>7733</v>
      </c>
      <c r="R4302" t="s">
        <v>7734</v>
      </c>
      <c r="S4302" t="s">
        <v>7734</v>
      </c>
      <c r="T4302" t="s">
        <v>1601</v>
      </c>
      <c r="U4302">
        <f t="shared" si="67"/>
        <v>2726</v>
      </c>
    </row>
    <row r="4303" spans="1:21" x14ac:dyDescent="0.2">
      <c r="A4303" t="s">
        <v>18525</v>
      </c>
      <c r="B4303" t="s">
        <v>13850</v>
      </c>
      <c r="C4303">
        <v>3541043</v>
      </c>
      <c r="D4303" t="s">
        <v>6523</v>
      </c>
      <c r="E4303" t="s">
        <v>6732</v>
      </c>
      <c r="F4303" t="s">
        <v>6402</v>
      </c>
      <c r="G4303">
        <v>295</v>
      </c>
      <c r="H4303">
        <v>552</v>
      </c>
      <c r="I4303">
        <v>0</v>
      </c>
      <c r="J4303">
        <v>1</v>
      </c>
      <c r="K4303">
        <v>0</v>
      </c>
      <c r="M4303">
        <v>2018</v>
      </c>
      <c r="N4303" t="s">
        <v>1463</v>
      </c>
      <c r="O4303" t="s">
        <v>6480</v>
      </c>
      <c r="P4303">
        <v>1</v>
      </c>
      <c r="Q4303" t="s">
        <v>7733</v>
      </c>
      <c r="R4303" t="s">
        <v>7734</v>
      </c>
      <c r="S4303" t="s">
        <v>7734</v>
      </c>
      <c r="T4303" t="s">
        <v>1606</v>
      </c>
      <c r="U4303">
        <f t="shared" si="67"/>
        <v>2726</v>
      </c>
    </row>
    <row r="4304" spans="1:21" x14ac:dyDescent="0.2">
      <c r="A4304" t="s">
        <v>18523</v>
      </c>
      <c r="B4304" t="s">
        <v>13850</v>
      </c>
      <c r="C4304">
        <v>3541043</v>
      </c>
      <c r="D4304" t="s">
        <v>6428</v>
      </c>
      <c r="E4304" t="s">
        <v>13851</v>
      </c>
      <c r="F4304" t="s">
        <v>6402</v>
      </c>
      <c r="G4304">
        <v>1847</v>
      </c>
      <c r="H4304">
        <v>2726</v>
      </c>
      <c r="I4304">
        <v>1</v>
      </c>
      <c r="J4304">
        <v>1</v>
      </c>
      <c r="K4304">
        <v>0</v>
      </c>
      <c r="M4304">
        <v>2018</v>
      </c>
      <c r="N4304" t="s">
        <v>6404</v>
      </c>
      <c r="O4304">
        <v>99</v>
      </c>
      <c r="P4304">
        <v>1</v>
      </c>
      <c r="Q4304" t="s">
        <v>7733</v>
      </c>
      <c r="R4304" t="s">
        <v>7734</v>
      </c>
      <c r="S4304" t="s">
        <v>7734</v>
      </c>
      <c r="T4304" t="s">
        <v>493</v>
      </c>
      <c r="U4304">
        <f t="shared" si="67"/>
        <v>2726</v>
      </c>
    </row>
    <row r="4305" spans="1:21" x14ac:dyDescent="0.2">
      <c r="A4305" t="s">
        <v>18527</v>
      </c>
      <c r="B4305" t="s">
        <v>14441</v>
      </c>
      <c r="C4305">
        <v>3540063</v>
      </c>
      <c r="D4305" t="s">
        <v>7529</v>
      </c>
      <c r="E4305" t="s">
        <v>14446</v>
      </c>
      <c r="F4305" t="s">
        <v>6402</v>
      </c>
      <c r="G4305">
        <v>1264</v>
      </c>
      <c r="H4305">
        <v>3760</v>
      </c>
      <c r="I4305">
        <v>0</v>
      </c>
      <c r="J4305">
        <v>1</v>
      </c>
      <c r="K4305">
        <v>0</v>
      </c>
      <c r="M4305">
        <v>2018</v>
      </c>
      <c r="N4305" t="s">
        <v>7594</v>
      </c>
      <c r="O4305">
        <v>99</v>
      </c>
      <c r="P4305">
        <v>2</v>
      </c>
      <c r="Q4305" t="s">
        <v>7733</v>
      </c>
      <c r="R4305" t="s">
        <v>7734</v>
      </c>
      <c r="S4305" t="s">
        <v>7734</v>
      </c>
      <c r="T4305" t="s">
        <v>1608</v>
      </c>
      <c r="U4305">
        <f t="shared" si="67"/>
        <v>3760</v>
      </c>
    </row>
    <row r="4306" spans="1:21" x14ac:dyDescent="0.2">
      <c r="A4306" t="s">
        <v>18528</v>
      </c>
      <c r="B4306" t="s">
        <v>14441</v>
      </c>
      <c r="C4306">
        <v>3540063</v>
      </c>
      <c r="D4306" t="s">
        <v>6809</v>
      </c>
      <c r="E4306" t="s">
        <v>14448</v>
      </c>
      <c r="F4306" t="s">
        <v>6402</v>
      </c>
      <c r="G4306">
        <v>625</v>
      </c>
      <c r="H4306">
        <v>842</v>
      </c>
      <c r="I4306">
        <v>1</v>
      </c>
      <c r="J4306">
        <v>1</v>
      </c>
      <c r="K4306">
        <v>0</v>
      </c>
      <c r="M4306">
        <v>2018</v>
      </c>
      <c r="N4306" t="s">
        <v>1463</v>
      </c>
      <c r="O4306" t="s">
        <v>7462</v>
      </c>
      <c r="P4306">
        <v>1</v>
      </c>
      <c r="Q4306" t="s">
        <v>7733</v>
      </c>
      <c r="R4306" t="s">
        <v>7734</v>
      </c>
      <c r="S4306" t="s">
        <v>7734</v>
      </c>
      <c r="T4306" t="s">
        <v>1607</v>
      </c>
      <c r="U4306">
        <f t="shared" si="67"/>
        <v>3760</v>
      </c>
    </row>
    <row r="4307" spans="1:21" x14ac:dyDescent="0.2">
      <c r="A4307" t="s">
        <v>18529</v>
      </c>
      <c r="B4307" t="s">
        <v>14441</v>
      </c>
      <c r="C4307">
        <v>3540063</v>
      </c>
      <c r="D4307" t="s">
        <v>6577</v>
      </c>
      <c r="E4307" t="s">
        <v>15372</v>
      </c>
      <c r="F4307" t="s">
        <v>6402</v>
      </c>
      <c r="G4307">
        <v>0</v>
      </c>
      <c r="H4307">
        <v>0</v>
      </c>
      <c r="I4307">
        <v>1</v>
      </c>
      <c r="J4307">
        <v>1</v>
      </c>
      <c r="K4307">
        <v>1</v>
      </c>
      <c r="M4307">
        <v>2018</v>
      </c>
      <c r="N4307" t="s">
        <v>2531</v>
      </c>
      <c r="O4307">
        <v>99</v>
      </c>
      <c r="P4307">
        <v>1</v>
      </c>
      <c r="Q4307" t="s">
        <v>7733</v>
      </c>
      <c r="R4307" t="s">
        <v>7734</v>
      </c>
      <c r="S4307" t="s">
        <v>7734</v>
      </c>
      <c r="T4307" t="s">
        <v>23530</v>
      </c>
      <c r="U4307">
        <f t="shared" si="67"/>
        <v>3760</v>
      </c>
    </row>
    <row r="4308" spans="1:21" x14ac:dyDescent="0.2">
      <c r="A4308" t="s">
        <v>18527</v>
      </c>
      <c r="B4308" t="s">
        <v>14441</v>
      </c>
      <c r="C4308">
        <v>3540063</v>
      </c>
      <c r="D4308" t="s">
        <v>14444</v>
      </c>
      <c r="E4308" t="s">
        <v>8456</v>
      </c>
      <c r="F4308" t="s">
        <v>6402</v>
      </c>
      <c r="G4308">
        <v>1341</v>
      </c>
      <c r="H4308">
        <v>3760</v>
      </c>
      <c r="I4308">
        <v>0</v>
      </c>
      <c r="J4308">
        <v>1</v>
      </c>
      <c r="K4308">
        <v>0</v>
      </c>
      <c r="M4308">
        <v>2018</v>
      </c>
      <c r="N4308" t="s">
        <v>7594</v>
      </c>
      <c r="O4308">
        <v>99</v>
      </c>
      <c r="P4308">
        <v>2</v>
      </c>
      <c r="Q4308" t="s">
        <v>7733</v>
      </c>
      <c r="R4308" t="s">
        <v>7734</v>
      </c>
      <c r="S4308" t="s">
        <v>7734</v>
      </c>
      <c r="T4308" t="s">
        <v>1613</v>
      </c>
      <c r="U4308">
        <f t="shared" si="67"/>
        <v>3760</v>
      </c>
    </row>
    <row r="4309" spans="1:21" x14ac:dyDescent="0.2">
      <c r="A4309" t="s">
        <v>18530</v>
      </c>
      <c r="B4309" t="s">
        <v>14441</v>
      </c>
      <c r="C4309">
        <v>3540063</v>
      </c>
      <c r="D4309" t="s">
        <v>6656</v>
      </c>
      <c r="E4309" t="s">
        <v>14445</v>
      </c>
      <c r="F4309" t="s">
        <v>6402</v>
      </c>
      <c r="G4309">
        <v>0</v>
      </c>
      <c r="H4309">
        <v>0</v>
      </c>
      <c r="I4309">
        <v>1</v>
      </c>
      <c r="J4309">
        <v>1</v>
      </c>
      <c r="K4309">
        <v>1</v>
      </c>
      <c r="M4309">
        <v>2018</v>
      </c>
      <c r="N4309" t="s">
        <v>1463</v>
      </c>
      <c r="O4309" t="s">
        <v>18531</v>
      </c>
      <c r="P4309">
        <v>1</v>
      </c>
      <c r="Q4309" t="s">
        <v>7733</v>
      </c>
      <c r="R4309" t="s">
        <v>7734</v>
      </c>
      <c r="S4309" t="s">
        <v>7734</v>
      </c>
      <c r="T4309" t="s">
        <v>1609</v>
      </c>
      <c r="U4309">
        <f t="shared" si="67"/>
        <v>3760</v>
      </c>
    </row>
    <row r="4310" spans="1:21" x14ac:dyDescent="0.2">
      <c r="A4310" t="s">
        <v>18527</v>
      </c>
      <c r="B4310" t="s">
        <v>14441</v>
      </c>
      <c r="C4310">
        <v>3540063</v>
      </c>
      <c r="D4310" t="s">
        <v>7063</v>
      </c>
      <c r="E4310" t="s">
        <v>16502</v>
      </c>
      <c r="F4310" t="s">
        <v>6402</v>
      </c>
      <c r="G4310">
        <v>1155</v>
      </c>
      <c r="H4310">
        <v>3760</v>
      </c>
      <c r="I4310">
        <v>0</v>
      </c>
      <c r="J4310">
        <v>0</v>
      </c>
      <c r="K4310">
        <v>0</v>
      </c>
      <c r="M4310">
        <v>2018</v>
      </c>
      <c r="N4310" t="s">
        <v>7594</v>
      </c>
      <c r="O4310">
        <v>99</v>
      </c>
      <c r="P4310">
        <v>2</v>
      </c>
      <c r="Q4310" t="s">
        <v>7733</v>
      </c>
      <c r="R4310" t="s">
        <v>7734</v>
      </c>
      <c r="S4310" t="s">
        <v>7734</v>
      </c>
      <c r="T4310" t="s">
        <v>23531</v>
      </c>
      <c r="U4310">
        <f t="shared" si="67"/>
        <v>3760</v>
      </c>
    </row>
    <row r="4311" spans="1:21" x14ac:dyDescent="0.2">
      <c r="A4311" t="s">
        <v>18532</v>
      </c>
      <c r="B4311" t="s">
        <v>14441</v>
      </c>
      <c r="C4311">
        <v>3540063</v>
      </c>
      <c r="D4311" t="s">
        <v>6440</v>
      </c>
      <c r="E4311" t="s">
        <v>18533</v>
      </c>
      <c r="F4311" t="s">
        <v>6402</v>
      </c>
      <c r="G4311">
        <v>198</v>
      </c>
      <c r="H4311">
        <v>437</v>
      </c>
      <c r="I4311">
        <v>1</v>
      </c>
      <c r="J4311">
        <v>0</v>
      </c>
      <c r="K4311">
        <v>0</v>
      </c>
      <c r="M4311">
        <v>2018</v>
      </c>
      <c r="N4311" t="s">
        <v>1463</v>
      </c>
      <c r="O4311" t="s">
        <v>18534</v>
      </c>
      <c r="P4311">
        <v>1</v>
      </c>
      <c r="Q4311" t="s">
        <v>7733</v>
      </c>
      <c r="R4311" t="s">
        <v>7734</v>
      </c>
      <c r="S4311" t="s">
        <v>7734</v>
      </c>
      <c r="T4311" t="s">
        <v>23532</v>
      </c>
      <c r="U4311">
        <f t="shared" si="67"/>
        <v>3760</v>
      </c>
    </row>
    <row r="4312" spans="1:21" x14ac:dyDescent="0.2">
      <c r="A4312" t="s">
        <v>18528</v>
      </c>
      <c r="B4312" t="s">
        <v>14441</v>
      </c>
      <c r="C4312">
        <v>3540063</v>
      </c>
      <c r="D4312" t="s">
        <v>6738</v>
      </c>
      <c r="E4312" t="s">
        <v>7404</v>
      </c>
      <c r="F4312" t="s">
        <v>6402</v>
      </c>
      <c r="G4312">
        <v>217</v>
      </c>
      <c r="H4312">
        <v>842</v>
      </c>
      <c r="I4312">
        <v>0</v>
      </c>
      <c r="J4312">
        <v>0</v>
      </c>
      <c r="K4312">
        <v>0</v>
      </c>
      <c r="M4312">
        <v>2018</v>
      </c>
      <c r="N4312" t="s">
        <v>1463</v>
      </c>
      <c r="O4312" t="s">
        <v>7462</v>
      </c>
      <c r="P4312">
        <v>1</v>
      </c>
      <c r="Q4312" t="s">
        <v>7733</v>
      </c>
      <c r="R4312" t="s">
        <v>7734</v>
      </c>
      <c r="S4312" t="s">
        <v>7734</v>
      </c>
      <c r="T4312" t="s">
        <v>23533</v>
      </c>
      <c r="U4312">
        <f t="shared" si="67"/>
        <v>3760</v>
      </c>
    </row>
    <row r="4313" spans="1:21" x14ac:dyDescent="0.2">
      <c r="A4313" t="s">
        <v>18535</v>
      </c>
      <c r="B4313" t="s">
        <v>14441</v>
      </c>
      <c r="C4313">
        <v>3540063</v>
      </c>
      <c r="D4313" t="s">
        <v>6895</v>
      </c>
      <c r="E4313" t="s">
        <v>7131</v>
      </c>
      <c r="F4313" t="s">
        <v>6402</v>
      </c>
      <c r="G4313">
        <v>0</v>
      </c>
      <c r="H4313">
        <v>0</v>
      </c>
      <c r="I4313">
        <v>1</v>
      </c>
      <c r="J4313">
        <v>1</v>
      </c>
      <c r="K4313">
        <v>1</v>
      </c>
      <c r="M4313">
        <v>2018</v>
      </c>
      <c r="N4313" t="s">
        <v>1753</v>
      </c>
      <c r="O4313">
        <v>99</v>
      </c>
      <c r="P4313">
        <v>1</v>
      </c>
      <c r="Q4313" t="s">
        <v>7733</v>
      </c>
      <c r="R4313" t="s">
        <v>7734</v>
      </c>
      <c r="S4313" t="s">
        <v>7734</v>
      </c>
      <c r="T4313" t="s">
        <v>1616</v>
      </c>
      <c r="U4313">
        <f t="shared" si="67"/>
        <v>3760</v>
      </c>
    </row>
    <row r="4314" spans="1:21" x14ac:dyDescent="0.2">
      <c r="A4314" t="s">
        <v>18532</v>
      </c>
      <c r="B4314" t="s">
        <v>14441</v>
      </c>
      <c r="C4314">
        <v>3540063</v>
      </c>
      <c r="D4314" t="s">
        <v>6624</v>
      </c>
      <c r="E4314" t="s">
        <v>7199</v>
      </c>
      <c r="F4314" t="s">
        <v>6402</v>
      </c>
      <c r="G4314">
        <v>239</v>
      </c>
      <c r="H4314">
        <v>437</v>
      </c>
      <c r="I4314">
        <v>1</v>
      </c>
      <c r="J4314">
        <v>1</v>
      </c>
      <c r="K4314">
        <v>0</v>
      </c>
      <c r="M4314">
        <v>2018</v>
      </c>
      <c r="N4314" t="s">
        <v>1463</v>
      </c>
      <c r="O4314" t="s">
        <v>18534</v>
      </c>
      <c r="P4314">
        <v>1</v>
      </c>
      <c r="Q4314" t="s">
        <v>7733</v>
      </c>
      <c r="R4314" t="s">
        <v>7734</v>
      </c>
      <c r="S4314" t="s">
        <v>7734</v>
      </c>
      <c r="T4314" t="s">
        <v>1611</v>
      </c>
      <c r="U4314">
        <f t="shared" si="67"/>
        <v>3760</v>
      </c>
    </row>
    <row r="4315" spans="1:21" x14ac:dyDescent="0.2">
      <c r="A4315" t="s">
        <v>18536</v>
      </c>
      <c r="B4315" t="s">
        <v>11126</v>
      </c>
      <c r="C4315">
        <v>3515003</v>
      </c>
      <c r="D4315" t="s">
        <v>8692</v>
      </c>
      <c r="E4315" t="s">
        <v>18537</v>
      </c>
      <c r="F4315" t="s">
        <v>6402</v>
      </c>
      <c r="G4315">
        <v>544</v>
      </c>
      <c r="H4315">
        <v>4528</v>
      </c>
      <c r="I4315">
        <v>0</v>
      </c>
      <c r="J4315">
        <v>0</v>
      </c>
      <c r="K4315">
        <v>0</v>
      </c>
      <c r="M4315">
        <v>2018</v>
      </c>
      <c r="N4315" t="s">
        <v>1463</v>
      </c>
      <c r="O4315">
        <v>99</v>
      </c>
      <c r="P4315">
        <v>3</v>
      </c>
      <c r="Q4315" t="s">
        <v>7733</v>
      </c>
      <c r="R4315" t="s">
        <v>7734</v>
      </c>
      <c r="S4315" t="s">
        <v>7734</v>
      </c>
      <c r="T4315" t="s">
        <v>23534</v>
      </c>
      <c r="U4315">
        <f t="shared" si="67"/>
        <v>4528</v>
      </c>
    </row>
    <row r="4316" spans="1:21" x14ac:dyDescent="0.2">
      <c r="A4316" t="s">
        <v>18538</v>
      </c>
      <c r="B4316" t="s">
        <v>11126</v>
      </c>
      <c r="C4316">
        <v>3515003</v>
      </c>
      <c r="D4316" t="s">
        <v>11923</v>
      </c>
      <c r="E4316" t="s">
        <v>18539</v>
      </c>
      <c r="F4316" t="s">
        <v>6402</v>
      </c>
      <c r="G4316">
        <v>1413</v>
      </c>
      <c r="H4316">
        <v>1690</v>
      </c>
      <c r="I4316">
        <v>1</v>
      </c>
      <c r="J4316">
        <v>1</v>
      </c>
      <c r="K4316">
        <v>0</v>
      </c>
      <c r="M4316">
        <v>2018</v>
      </c>
      <c r="N4316" t="s">
        <v>1479</v>
      </c>
      <c r="O4316">
        <v>99</v>
      </c>
      <c r="P4316">
        <v>1</v>
      </c>
      <c r="Q4316" t="s">
        <v>7733</v>
      </c>
      <c r="R4316" t="s">
        <v>7734</v>
      </c>
      <c r="S4316" t="s">
        <v>7734</v>
      </c>
      <c r="T4316" t="s">
        <v>23535</v>
      </c>
      <c r="U4316">
        <f t="shared" si="67"/>
        <v>4528</v>
      </c>
    </row>
    <row r="4317" spans="1:21" x14ac:dyDescent="0.2">
      <c r="A4317" t="s">
        <v>18540</v>
      </c>
      <c r="B4317" t="s">
        <v>11126</v>
      </c>
      <c r="C4317">
        <v>3515003</v>
      </c>
      <c r="D4317" t="s">
        <v>7139</v>
      </c>
      <c r="E4317" t="s">
        <v>7913</v>
      </c>
      <c r="F4317" t="s">
        <v>6402</v>
      </c>
      <c r="G4317">
        <v>683</v>
      </c>
      <c r="H4317">
        <v>1722</v>
      </c>
      <c r="I4317">
        <v>1</v>
      </c>
      <c r="J4317">
        <v>0</v>
      </c>
      <c r="K4317">
        <v>0</v>
      </c>
      <c r="M4317">
        <v>2018</v>
      </c>
      <c r="N4317" t="s">
        <v>6404</v>
      </c>
      <c r="O4317">
        <v>99</v>
      </c>
      <c r="P4317">
        <v>1</v>
      </c>
      <c r="Q4317" t="s">
        <v>7733</v>
      </c>
      <c r="R4317" t="s">
        <v>7734</v>
      </c>
      <c r="S4317" t="s">
        <v>7734</v>
      </c>
      <c r="T4317" t="s">
        <v>23536</v>
      </c>
      <c r="U4317">
        <f t="shared" si="67"/>
        <v>4528</v>
      </c>
    </row>
    <row r="4318" spans="1:21" x14ac:dyDescent="0.2">
      <c r="A4318" t="s">
        <v>18538</v>
      </c>
      <c r="B4318" t="s">
        <v>11126</v>
      </c>
      <c r="C4318">
        <v>3515003</v>
      </c>
      <c r="D4318" t="s">
        <v>6851</v>
      </c>
      <c r="E4318" t="s">
        <v>15659</v>
      </c>
      <c r="F4318" t="s">
        <v>6402</v>
      </c>
      <c r="G4318">
        <v>277</v>
      </c>
      <c r="H4318">
        <v>1690</v>
      </c>
      <c r="I4318">
        <v>0</v>
      </c>
      <c r="J4318">
        <v>0</v>
      </c>
      <c r="K4318">
        <v>0</v>
      </c>
      <c r="M4318">
        <v>2018</v>
      </c>
      <c r="N4318" t="s">
        <v>1479</v>
      </c>
      <c r="O4318">
        <v>99</v>
      </c>
      <c r="P4318">
        <v>1</v>
      </c>
      <c r="Q4318" t="s">
        <v>7733</v>
      </c>
      <c r="R4318" t="s">
        <v>7734</v>
      </c>
      <c r="S4318" t="s">
        <v>7734</v>
      </c>
      <c r="T4318" t="s">
        <v>23537</v>
      </c>
      <c r="U4318">
        <f t="shared" si="67"/>
        <v>4528</v>
      </c>
    </row>
    <row r="4319" spans="1:21" x14ac:dyDescent="0.2">
      <c r="A4319" t="s">
        <v>18536</v>
      </c>
      <c r="B4319" t="s">
        <v>11126</v>
      </c>
      <c r="C4319">
        <v>3515003</v>
      </c>
      <c r="D4319" t="s">
        <v>6439</v>
      </c>
      <c r="E4319" t="s">
        <v>15535</v>
      </c>
      <c r="F4319" t="s">
        <v>6402</v>
      </c>
      <c r="G4319">
        <v>670</v>
      </c>
      <c r="H4319">
        <v>4528</v>
      </c>
      <c r="I4319">
        <v>0</v>
      </c>
      <c r="J4319">
        <v>0</v>
      </c>
      <c r="K4319">
        <v>0</v>
      </c>
      <c r="M4319">
        <v>2018</v>
      </c>
      <c r="N4319" t="s">
        <v>1463</v>
      </c>
      <c r="O4319">
        <v>99</v>
      </c>
      <c r="P4319">
        <v>3</v>
      </c>
      <c r="Q4319" t="s">
        <v>7733</v>
      </c>
      <c r="R4319" t="s">
        <v>7734</v>
      </c>
      <c r="S4319" t="s">
        <v>7734</v>
      </c>
      <c r="T4319" t="s">
        <v>23538</v>
      </c>
      <c r="U4319">
        <f t="shared" si="67"/>
        <v>4528</v>
      </c>
    </row>
    <row r="4320" spans="1:21" x14ac:dyDescent="0.2">
      <c r="A4320" t="s">
        <v>18536</v>
      </c>
      <c r="B4320" t="s">
        <v>11126</v>
      </c>
      <c r="C4320">
        <v>3515003</v>
      </c>
      <c r="D4320" t="s">
        <v>7891</v>
      </c>
      <c r="E4320" t="s">
        <v>11131</v>
      </c>
      <c r="F4320" t="s">
        <v>6402</v>
      </c>
      <c r="G4320">
        <v>1313</v>
      </c>
      <c r="H4320">
        <v>4528</v>
      </c>
      <c r="I4320">
        <v>0</v>
      </c>
      <c r="J4320">
        <v>1</v>
      </c>
      <c r="K4320">
        <v>0</v>
      </c>
      <c r="M4320">
        <v>2018</v>
      </c>
      <c r="N4320" t="s">
        <v>1463</v>
      </c>
      <c r="O4320">
        <v>99</v>
      </c>
      <c r="P4320">
        <v>3</v>
      </c>
      <c r="Q4320" t="s">
        <v>7733</v>
      </c>
      <c r="R4320" t="s">
        <v>7734</v>
      </c>
      <c r="S4320" t="s">
        <v>7734</v>
      </c>
      <c r="T4320" t="s">
        <v>1620</v>
      </c>
      <c r="U4320">
        <f t="shared" si="67"/>
        <v>4528</v>
      </c>
    </row>
    <row r="4321" spans="1:21" x14ac:dyDescent="0.2">
      <c r="A4321" t="s">
        <v>18536</v>
      </c>
      <c r="B4321" t="s">
        <v>11126</v>
      </c>
      <c r="C4321">
        <v>3515003</v>
      </c>
      <c r="D4321" t="s">
        <v>7109</v>
      </c>
      <c r="E4321" t="s">
        <v>11135</v>
      </c>
      <c r="F4321" t="s">
        <v>6402</v>
      </c>
      <c r="G4321">
        <v>1089</v>
      </c>
      <c r="H4321">
        <v>4528</v>
      </c>
      <c r="I4321">
        <v>0</v>
      </c>
      <c r="J4321">
        <v>1</v>
      </c>
      <c r="K4321">
        <v>0</v>
      </c>
      <c r="M4321">
        <v>2018</v>
      </c>
      <c r="N4321" t="s">
        <v>1463</v>
      </c>
      <c r="O4321">
        <v>99</v>
      </c>
      <c r="P4321">
        <v>3</v>
      </c>
      <c r="Q4321" t="s">
        <v>7733</v>
      </c>
      <c r="R4321" t="s">
        <v>7734</v>
      </c>
      <c r="S4321" t="s">
        <v>7734</v>
      </c>
      <c r="T4321" t="s">
        <v>1617</v>
      </c>
      <c r="U4321">
        <f t="shared" si="67"/>
        <v>4528</v>
      </c>
    </row>
    <row r="4322" spans="1:21" x14ac:dyDescent="0.2">
      <c r="A4322" t="s">
        <v>18540</v>
      </c>
      <c r="B4322" t="s">
        <v>11126</v>
      </c>
      <c r="C4322">
        <v>3515003</v>
      </c>
      <c r="D4322" t="s">
        <v>9151</v>
      </c>
      <c r="E4322" t="s">
        <v>11128</v>
      </c>
      <c r="F4322" t="s">
        <v>6402</v>
      </c>
      <c r="G4322">
        <v>1039</v>
      </c>
      <c r="H4322">
        <v>1722</v>
      </c>
      <c r="I4322">
        <v>1</v>
      </c>
      <c r="J4322">
        <v>1</v>
      </c>
      <c r="K4322">
        <v>0</v>
      </c>
      <c r="M4322">
        <v>2018</v>
      </c>
      <c r="N4322" t="s">
        <v>6404</v>
      </c>
      <c r="O4322">
        <v>99</v>
      </c>
      <c r="P4322">
        <v>1</v>
      </c>
      <c r="Q4322" t="s">
        <v>7733</v>
      </c>
      <c r="R4322" t="s">
        <v>7734</v>
      </c>
      <c r="S4322" t="s">
        <v>7734</v>
      </c>
      <c r="T4322" t="s">
        <v>497</v>
      </c>
      <c r="U4322">
        <f t="shared" si="67"/>
        <v>4528</v>
      </c>
    </row>
    <row r="4323" spans="1:21" x14ac:dyDescent="0.2">
      <c r="A4323" t="s">
        <v>18536</v>
      </c>
      <c r="B4323" t="s">
        <v>11126</v>
      </c>
      <c r="C4323">
        <v>3515003</v>
      </c>
      <c r="D4323" t="s">
        <v>18541</v>
      </c>
      <c r="E4323" t="s">
        <v>15394</v>
      </c>
      <c r="F4323" t="s">
        <v>6402</v>
      </c>
      <c r="G4323">
        <v>912</v>
      </c>
      <c r="H4323">
        <v>4528</v>
      </c>
      <c r="I4323">
        <v>0</v>
      </c>
      <c r="J4323">
        <v>1</v>
      </c>
      <c r="K4323">
        <v>0</v>
      </c>
      <c r="M4323">
        <v>2018</v>
      </c>
      <c r="N4323" t="s">
        <v>1463</v>
      </c>
      <c r="O4323">
        <v>99</v>
      </c>
      <c r="P4323">
        <v>3</v>
      </c>
      <c r="Q4323" t="s">
        <v>7733</v>
      </c>
      <c r="R4323" t="s">
        <v>7734</v>
      </c>
      <c r="S4323" t="s">
        <v>7734</v>
      </c>
      <c r="T4323" t="s">
        <v>23539</v>
      </c>
      <c r="U4323">
        <f t="shared" si="67"/>
        <v>4528</v>
      </c>
    </row>
    <row r="4324" spans="1:21" x14ac:dyDescent="0.2">
      <c r="A4324" t="s">
        <v>18542</v>
      </c>
      <c r="B4324" t="s">
        <v>10415</v>
      </c>
      <c r="C4324">
        <v>3551011</v>
      </c>
      <c r="D4324" t="s">
        <v>18543</v>
      </c>
      <c r="E4324" t="s">
        <v>6754</v>
      </c>
      <c r="F4324" t="s">
        <v>6402</v>
      </c>
      <c r="G4324">
        <v>114</v>
      </c>
      <c r="H4324">
        <v>2621</v>
      </c>
      <c r="I4324">
        <v>0</v>
      </c>
      <c r="J4324">
        <v>0</v>
      </c>
      <c r="K4324">
        <v>0</v>
      </c>
      <c r="M4324">
        <v>2018</v>
      </c>
      <c r="N4324" t="s">
        <v>1463</v>
      </c>
      <c r="O4324">
        <v>99</v>
      </c>
      <c r="P4324">
        <v>4</v>
      </c>
      <c r="Q4324" t="s">
        <v>7733</v>
      </c>
      <c r="R4324" t="s">
        <v>7734</v>
      </c>
      <c r="S4324" t="s">
        <v>7734</v>
      </c>
      <c r="T4324" t="s">
        <v>23540</v>
      </c>
      <c r="U4324">
        <f t="shared" si="67"/>
        <v>2621</v>
      </c>
    </row>
    <row r="4325" spans="1:21" x14ac:dyDescent="0.2">
      <c r="A4325" t="s">
        <v>18544</v>
      </c>
      <c r="B4325" t="s">
        <v>10415</v>
      </c>
      <c r="C4325">
        <v>3551011</v>
      </c>
      <c r="D4325" t="s">
        <v>6708</v>
      </c>
      <c r="E4325" t="s">
        <v>6803</v>
      </c>
      <c r="F4325" t="s">
        <v>6402</v>
      </c>
      <c r="G4325">
        <v>112</v>
      </c>
      <c r="H4325">
        <v>809</v>
      </c>
      <c r="I4325">
        <v>1</v>
      </c>
      <c r="J4325">
        <v>0</v>
      </c>
      <c r="K4325">
        <v>0</v>
      </c>
      <c r="M4325">
        <v>2018</v>
      </c>
      <c r="N4325" t="s">
        <v>6404</v>
      </c>
      <c r="O4325">
        <v>99</v>
      </c>
      <c r="P4325">
        <v>1</v>
      </c>
      <c r="Q4325" t="s">
        <v>7733</v>
      </c>
      <c r="R4325" t="s">
        <v>7734</v>
      </c>
      <c r="S4325" t="s">
        <v>7734</v>
      </c>
      <c r="T4325" t="s">
        <v>498</v>
      </c>
      <c r="U4325">
        <f t="shared" si="67"/>
        <v>2621</v>
      </c>
    </row>
    <row r="4326" spans="1:21" x14ac:dyDescent="0.2">
      <c r="A4326" t="s">
        <v>18542</v>
      </c>
      <c r="B4326" t="s">
        <v>10415</v>
      </c>
      <c r="C4326">
        <v>3551011</v>
      </c>
      <c r="D4326" t="s">
        <v>10418</v>
      </c>
      <c r="E4326" t="s">
        <v>7062</v>
      </c>
      <c r="F4326" t="s">
        <v>6402</v>
      </c>
      <c r="G4326">
        <v>389</v>
      </c>
      <c r="H4326">
        <v>2621</v>
      </c>
      <c r="I4326">
        <v>0</v>
      </c>
      <c r="J4326">
        <v>1</v>
      </c>
      <c r="K4326">
        <v>0</v>
      </c>
      <c r="M4326">
        <v>2018</v>
      </c>
      <c r="N4326" t="s">
        <v>1463</v>
      </c>
      <c r="O4326">
        <v>99</v>
      </c>
      <c r="P4326">
        <v>4</v>
      </c>
      <c r="Q4326" t="s">
        <v>7733</v>
      </c>
      <c r="R4326" t="s">
        <v>7734</v>
      </c>
      <c r="S4326" t="s">
        <v>7734</v>
      </c>
      <c r="T4326" t="s">
        <v>1626</v>
      </c>
      <c r="U4326">
        <f t="shared" si="67"/>
        <v>2621</v>
      </c>
    </row>
    <row r="4327" spans="1:21" x14ac:dyDescent="0.2">
      <c r="A4327" t="s">
        <v>18544</v>
      </c>
      <c r="B4327" t="s">
        <v>10415</v>
      </c>
      <c r="C4327">
        <v>3551011</v>
      </c>
      <c r="D4327" t="s">
        <v>6425</v>
      </c>
      <c r="E4327" t="s">
        <v>10416</v>
      </c>
      <c r="F4327" t="s">
        <v>6402</v>
      </c>
      <c r="G4327">
        <v>329</v>
      </c>
      <c r="H4327">
        <v>809</v>
      </c>
      <c r="I4327">
        <v>0</v>
      </c>
      <c r="J4327">
        <v>1</v>
      </c>
      <c r="K4327">
        <v>0</v>
      </c>
      <c r="M4327">
        <v>2018</v>
      </c>
      <c r="N4327" t="s">
        <v>6404</v>
      </c>
      <c r="O4327">
        <v>99</v>
      </c>
      <c r="P4327">
        <v>1</v>
      </c>
      <c r="Q4327" t="s">
        <v>7733</v>
      </c>
      <c r="R4327" t="s">
        <v>7734</v>
      </c>
      <c r="S4327" t="s">
        <v>7734</v>
      </c>
      <c r="T4327" t="s">
        <v>23541</v>
      </c>
      <c r="U4327">
        <f t="shared" si="67"/>
        <v>2621</v>
      </c>
    </row>
    <row r="4328" spans="1:21" x14ac:dyDescent="0.2">
      <c r="A4328" t="s">
        <v>18542</v>
      </c>
      <c r="B4328" t="s">
        <v>10415</v>
      </c>
      <c r="C4328">
        <v>3551011</v>
      </c>
      <c r="D4328" t="s">
        <v>6425</v>
      </c>
      <c r="E4328" t="s">
        <v>15565</v>
      </c>
      <c r="F4328" t="s">
        <v>6402</v>
      </c>
      <c r="G4328">
        <v>347</v>
      </c>
      <c r="H4328">
        <v>2621</v>
      </c>
      <c r="I4328">
        <v>0</v>
      </c>
      <c r="J4328">
        <v>1</v>
      </c>
      <c r="K4328">
        <v>0</v>
      </c>
      <c r="M4328">
        <v>2018</v>
      </c>
      <c r="N4328" t="s">
        <v>1463</v>
      </c>
      <c r="O4328">
        <v>99</v>
      </c>
      <c r="P4328">
        <v>4</v>
      </c>
      <c r="Q4328" t="s">
        <v>7733</v>
      </c>
      <c r="R4328" t="s">
        <v>7734</v>
      </c>
      <c r="S4328" t="s">
        <v>7734</v>
      </c>
      <c r="T4328" t="s">
        <v>23542</v>
      </c>
      <c r="U4328">
        <f t="shared" si="67"/>
        <v>2621</v>
      </c>
    </row>
    <row r="4329" spans="1:21" x14ac:dyDescent="0.2">
      <c r="A4329" t="s">
        <v>18542</v>
      </c>
      <c r="B4329" t="s">
        <v>10415</v>
      </c>
      <c r="C4329">
        <v>3551011</v>
      </c>
      <c r="D4329" t="s">
        <v>7485</v>
      </c>
      <c r="E4329" t="s">
        <v>18545</v>
      </c>
      <c r="F4329" t="s">
        <v>6402</v>
      </c>
      <c r="G4329">
        <v>425</v>
      </c>
      <c r="H4329">
        <v>2621</v>
      </c>
      <c r="I4329">
        <v>1</v>
      </c>
      <c r="J4329">
        <v>1</v>
      </c>
      <c r="K4329">
        <v>0</v>
      </c>
      <c r="M4329">
        <v>2018</v>
      </c>
      <c r="N4329" t="s">
        <v>1463</v>
      </c>
      <c r="O4329">
        <v>99</v>
      </c>
      <c r="P4329">
        <v>4</v>
      </c>
      <c r="Q4329" t="s">
        <v>7733</v>
      </c>
      <c r="R4329" t="s">
        <v>7734</v>
      </c>
      <c r="S4329" t="s">
        <v>7734</v>
      </c>
      <c r="T4329" t="s">
        <v>23543</v>
      </c>
      <c r="U4329">
        <f t="shared" si="67"/>
        <v>2621</v>
      </c>
    </row>
    <row r="4330" spans="1:21" x14ac:dyDescent="0.2">
      <c r="A4330" t="s">
        <v>18542</v>
      </c>
      <c r="B4330" t="s">
        <v>10415</v>
      </c>
      <c r="C4330">
        <v>3551011</v>
      </c>
      <c r="D4330" t="s">
        <v>6656</v>
      </c>
      <c r="E4330" t="s">
        <v>10424</v>
      </c>
      <c r="F4330" t="s">
        <v>6402</v>
      </c>
      <c r="G4330">
        <v>315</v>
      </c>
      <c r="H4330">
        <v>2621</v>
      </c>
      <c r="I4330">
        <v>0</v>
      </c>
      <c r="J4330">
        <v>0</v>
      </c>
      <c r="K4330">
        <v>0</v>
      </c>
      <c r="M4330">
        <v>2018</v>
      </c>
      <c r="N4330" t="s">
        <v>1463</v>
      </c>
      <c r="O4330">
        <v>99</v>
      </c>
      <c r="P4330">
        <v>4</v>
      </c>
      <c r="Q4330" t="s">
        <v>7733</v>
      </c>
      <c r="R4330" t="s">
        <v>7734</v>
      </c>
      <c r="S4330" t="s">
        <v>7734</v>
      </c>
      <c r="T4330" t="s">
        <v>1622</v>
      </c>
      <c r="U4330">
        <f t="shared" si="67"/>
        <v>2621</v>
      </c>
    </row>
    <row r="4331" spans="1:21" x14ac:dyDescent="0.2">
      <c r="A4331" t="s">
        <v>18542</v>
      </c>
      <c r="B4331" t="s">
        <v>10415</v>
      </c>
      <c r="C4331">
        <v>3551011</v>
      </c>
      <c r="D4331" t="s">
        <v>7058</v>
      </c>
      <c r="E4331" t="s">
        <v>6948</v>
      </c>
      <c r="F4331" t="s">
        <v>6402</v>
      </c>
      <c r="G4331">
        <v>316</v>
      </c>
      <c r="H4331">
        <v>2621</v>
      </c>
      <c r="I4331">
        <v>0</v>
      </c>
      <c r="J4331">
        <v>0</v>
      </c>
      <c r="K4331">
        <v>0</v>
      </c>
      <c r="M4331">
        <v>2018</v>
      </c>
      <c r="N4331" t="s">
        <v>1463</v>
      </c>
      <c r="O4331">
        <v>99</v>
      </c>
      <c r="P4331">
        <v>4</v>
      </c>
      <c r="Q4331" t="s">
        <v>7733</v>
      </c>
      <c r="R4331" t="s">
        <v>7734</v>
      </c>
      <c r="S4331" t="s">
        <v>7734</v>
      </c>
      <c r="T4331" t="s">
        <v>23544</v>
      </c>
      <c r="U4331">
        <f t="shared" si="67"/>
        <v>2621</v>
      </c>
    </row>
    <row r="4332" spans="1:21" x14ac:dyDescent="0.2">
      <c r="A4332" t="s">
        <v>18542</v>
      </c>
      <c r="B4332" t="s">
        <v>10415</v>
      </c>
      <c r="C4332">
        <v>3551011</v>
      </c>
      <c r="D4332" t="s">
        <v>6633</v>
      </c>
      <c r="E4332" t="s">
        <v>18546</v>
      </c>
      <c r="F4332" t="s">
        <v>6402</v>
      </c>
      <c r="G4332">
        <v>129</v>
      </c>
      <c r="H4332">
        <v>2621</v>
      </c>
      <c r="I4332">
        <v>0</v>
      </c>
      <c r="J4332">
        <v>0</v>
      </c>
      <c r="K4332">
        <v>0</v>
      </c>
      <c r="M4332">
        <v>2018</v>
      </c>
      <c r="N4332" t="s">
        <v>1463</v>
      </c>
      <c r="O4332">
        <v>99</v>
      </c>
      <c r="P4332">
        <v>4</v>
      </c>
      <c r="Q4332" t="s">
        <v>7733</v>
      </c>
      <c r="R4332" t="s">
        <v>7734</v>
      </c>
      <c r="S4332" t="s">
        <v>7734</v>
      </c>
      <c r="T4332" t="s">
        <v>23545</v>
      </c>
      <c r="U4332">
        <f t="shared" si="67"/>
        <v>2621</v>
      </c>
    </row>
    <row r="4333" spans="1:21" x14ac:dyDescent="0.2">
      <c r="A4333" t="s">
        <v>18544</v>
      </c>
      <c r="B4333" t="s">
        <v>10415</v>
      </c>
      <c r="C4333">
        <v>3551011</v>
      </c>
      <c r="D4333" t="s">
        <v>6622</v>
      </c>
      <c r="E4333" t="s">
        <v>6986</v>
      </c>
      <c r="F4333" t="s">
        <v>6402</v>
      </c>
      <c r="G4333">
        <v>176</v>
      </c>
      <c r="H4333">
        <v>809</v>
      </c>
      <c r="I4333">
        <v>0</v>
      </c>
      <c r="J4333">
        <v>0</v>
      </c>
      <c r="K4333">
        <v>0</v>
      </c>
      <c r="M4333">
        <v>2018</v>
      </c>
      <c r="N4333" t="s">
        <v>6404</v>
      </c>
      <c r="O4333">
        <v>99</v>
      </c>
      <c r="P4333">
        <v>1</v>
      </c>
      <c r="Q4333" t="s">
        <v>7733</v>
      </c>
      <c r="R4333" t="s">
        <v>7734</v>
      </c>
      <c r="S4333" t="s">
        <v>7734</v>
      </c>
      <c r="T4333" t="s">
        <v>23546</v>
      </c>
      <c r="U4333">
        <f t="shared" si="67"/>
        <v>2621</v>
      </c>
    </row>
    <row r="4334" spans="1:21" x14ac:dyDescent="0.2">
      <c r="A4334" t="s">
        <v>18544</v>
      </c>
      <c r="B4334" t="s">
        <v>10415</v>
      </c>
      <c r="C4334">
        <v>3551011</v>
      </c>
      <c r="D4334" t="s">
        <v>6440</v>
      </c>
      <c r="E4334" t="s">
        <v>11800</v>
      </c>
      <c r="F4334" t="s">
        <v>6402</v>
      </c>
      <c r="G4334">
        <v>143</v>
      </c>
      <c r="H4334">
        <v>809</v>
      </c>
      <c r="I4334">
        <v>1</v>
      </c>
      <c r="J4334">
        <v>0</v>
      </c>
      <c r="K4334">
        <v>0</v>
      </c>
      <c r="M4334">
        <v>2018</v>
      </c>
      <c r="N4334" t="s">
        <v>6404</v>
      </c>
      <c r="O4334">
        <v>99</v>
      </c>
      <c r="P4334">
        <v>1</v>
      </c>
      <c r="Q4334" t="s">
        <v>7733</v>
      </c>
      <c r="R4334" t="s">
        <v>7734</v>
      </c>
      <c r="S4334" t="s">
        <v>7734</v>
      </c>
      <c r="T4334" t="s">
        <v>23547</v>
      </c>
      <c r="U4334">
        <f t="shared" si="67"/>
        <v>2621</v>
      </c>
    </row>
    <row r="4335" spans="1:21" x14ac:dyDescent="0.2">
      <c r="A4335" t="s">
        <v>18542</v>
      </c>
      <c r="B4335" t="s">
        <v>10415</v>
      </c>
      <c r="C4335">
        <v>3551011</v>
      </c>
      <c r="D4335" t="s">
        <v>6597</v>
      </c>
      <c r="E4335" t="s">
        <v>6855</v>
      </c>
      <c r="F4335" t="s">
        <v>6402</v>
      </c>
      <c r="G4335">
        <v>466</v>
      </c>
      <c r="H4335">
        <v>2621</v>
      </c>
      <c r="I4335">
        <v>0</v>
      </c>
      <c r="J4335">
        <v>1</v>
      </c>
      <c r="K4335">
        <v>0</v>
      </c>
      <c r="M4335">
        <v>2018</v>
      </c>
      <c r="N4335" t="s">
        <v>1463</v>
      </c>
      <c r="O4335">
        <v>99</v>
      </c>
      <c r="P4335">
        <v>4</v>
      </c>
      <c r="Q4335" t="s">
        <v>7733</v>
      </c>
      <c r="R4335" t="s">
        <v>7734</v>
      </c>
      <c r="S4335" t="s">
        <v>7734</v>
      </c>
      <c r="T4335" t="s">
        <v>23548</v>
      </c>
      <c r="U4335">
        <f t="shared" si="67"/>
        <v>2621</v>
      </c>
    </row>
    <row r="4336" spans="1:21" x14ac:dyDescent="0.2">
      <c r="A4336" t="s">
        <v>18544</v>
      </c>
      <c r="B4336" t="s">
        <v>10415</v>
      </c>
      <c r="C4336">
        <v>3551011</v>
      </c>
      <c r="D4336" t="s">
        <v>8706</v>
      </c>
      <c r="E4336" t="s">
        <v>11325</v>
      </c>
      <c r="F4336" t="s">
        <v>6402</v>
      </c>
      <c r="G4336">
        <v>49</v>
      </c>
      <c r="H4336">
        <v>809</v>
      </c>
      <c r="I4336">
        <v>0</v>
      </c>
      <c r="J4336">
        <v>0</v>
      </c>
      <c r="K4336">
        <v>0</v>
      </c>
      <c r="M4336">
        <v>2018</v>
      </c>
      <c r="N4336" t="s">
        <v>6404</v>
      </c>
      <c r="O4336">
        <v>99</v>
      </c>
      <c r="P4336">
        <v>1</v>
      </c>
      <c r="Q4336" t="s">
        <v>7733</v>
      </c>
      <c r="R4336" t="s">
        <v>7734</v>
      </c>
      <c r="S4336" t="s">
        <v>7734</v>
      </c>
      <c r="T4336" t="s">
        <v>23549</v>
      </c>
      <c r="U4336">
        <f t="shared" si="67"/>
        <v>2621</v>
      </c>
    </row>
    <row r="4337" spans="1:21" x14ac:dyDescent="0.2">
      <c r="A4337" t="s">
        <v>18542</v>
      </c>
      <c r="B4337" t="s">
        <v>10415</v>
      </c>
      <c r="C4337">
        <v>3551011</v>
      </c>
      <c r="D4337" t="s">
        <v>6423</v>
      </c>
      <c r="E4337" t="s">
        <v>18547</v>
      </c>
      <c r="F4337" t="s">
        <v>6402</v>
      </c>
      <c r="G4337">
        <v>120</v>
      </c>
      <c r="H4337">
        <v>2621</v>
      </c>
      <c r="I4337">
        <v>0</v>
      </c>
      <c r="J4337">
        <v>0</v>
      </c>
      <c r="K4337">
        <v>0</v>
      </c>
      <c r="M4337">
        <v>2018</v>
      </c>
      <c r="N4337" t="s">
        <v>1463</v>
      </c>
      <c r="O4337">
        <v>99</v>
      </c>
      <c r="P4337">
        <v>4</v>
      </c>
      <c r="Q4337" t="s">
        <v>7733</v>
      </c>
      <c r="R4337" t="s">
        <v>7734</v>
      </c>
      <c r="S4337" t="s">
        <v>7734</v>
      </c>
      <c r="T4337" t="s">
        <v>23550</v>
      </c>
      <c r="U4337">
        <f t="shared" si="67"/>
        <v>2621</v>
      </c>
    </row>
    <row r="4338" spans="1:21" x14ac:dyDescent="0.2">
      <c r="A4338" t="s">
        <v>18548</v>
      </c>
      <c r="B4338" t="s">
        <v>14450</v>
      </c>
      <c r="C4338">
        <v>3507042</v>
      </c>
      <c r="D4338" t="s">
        <v>7037</v>
      </c>
      <c r="E4338" t="s">
        <v>18549</v>
      </c>
      <c r="F4338" t="s">
        <v>6402</v>
      </c>
      <c r="G4338">
        <v>379</v>
      </c>
      <c r="H4338">
        <v>3425</v>
      </c>
      <c r="I4338">
        <v>0</v>
      </c>
      <c r="J4338">
        <v>1</v>
      </c>
      <c r="K4338">
        <v>0</v>
      </c>
      <c r="M4338">
        <v>2018</v>
      </c>
      <c r="N4338" t="s">
        <v>1463</v>
      </c>
      <c r="O4338">
        <v>99</v>
      </c>
      <c r="P4338">
        <v>6</v>
      </c>
      <c r="Q4338" t="s">
        <v>7733</v>
      </c>
      <c r="R4338" t="s">
        <v>7734</v>
      </c>
      <c r="S4338" t="s">
        <v>7734</v>
      </c>
      <c r="T4338" t="s">
        <v>23551</v>
      </c>
      <c r="U4338">
        <f t="shared" si="67"/>
        <v>3425</v>
      </c>
    </row>
    <row r="4339" spans="1:21" x14ac:dyDescent="0.2">
      <c r="A4339" t="s">
        <v>18548</v>
      </c>
      <c r="B4339" t="s">
        <v>14450</v>
      </c>
      <c r="C4339">
        <v>3507042</v>
      </c>
      <c r="D4339" t="s">
        <v>14453</v>
      </c>
      <c r="E4339" t="s">
        <v>14454</v>
      </c>
      <c r="F4339" t="s">
        <v>6402</v>
      </c>
      <c r="G4339">
        <v>464</v>
      </c>
      <c r="H4339">
        <v>3425</v>
      </c>
      <c r="I4339">
        <v>1</v>
      </c>
      <c r="J4339">
        <v>1</v>
      </c>
      <c r="K4339">
        <v>0</v>
      </c>
      <c r="M4339">
        <v>2018</v>
      </c>
      <c r="N4339" t="s">
        <v>1463</v>
      </c>
      <c r="O4339">
        <v>99</v>
      </c>
      <c r="P4339">
        <v>6</v>
      </c>
      <c r="Q4339" t="s">
        <v>7733</v>
      </c>
      <c r="R4339" t="s">
        <v>7734</v>
      </c>
      <c r="S4339" t="s">
        <v>7734</v>
      </c>
      <c r="T4339" t="s">
        <v>1637</v>
      </c>
      <c r="U4339">
        <f t="shared" si="67"/>
        <v>3425</v>
      </c>
    </row>
    <row r="4340" spans="1:21" x14ac:dyDescent="0.2">
      <c r="A4340" t="s">
        <v>18548</v>
      </c>
      <c r="B4340" t="s">
        <v>14450</v>
      </c>
      <c r="C4340">
        <v>3507042</v>
      </c>
      <c r="D4340" t="s">
        <v>6722</v>
      </c>
      <c r="E4340" t="s">
        <v>9962</v>
      </c>
      <c r="F4340" t="s">
        <v>6402</v>
      </c>
      <c r="G4340">
        <v>331</v>
      </c>
      <c r="H4340">
        <v>3425</v>
      </c>
      <c r="I4340">
        <v>1</v>
      </c>
      <c r="J4340">
        <v>0</v>
      </c>
      <c r="K4340">
        <v>0</v>
      </c>
      <c r="M4340">
        <v>2018</v>
      </c>
      <c r="N4340" t="s">
        <v>1463</v>
      </c>
      <c r="O4340">
        <v>99</v>
      </c>
      <c r="P4340">
        <v>6</v>
      </c>
      <c r="Q4340" t="s">
        <v>7733</v>
      </c>
      <c r="R4340" t="s">
        <v>7734</v>
      </c>
      <c r="S4340" t="s">
        <v>7734</v>
      </c>
      <c r="T4340" t="s">
        <v>23552</v>
      </c>
      <c r="U4340">
        <f t="shared" si="67"/>
        <v>3425</v>
      </c>
    </row>
    <row r="4341" spans="1:21" x14ac:dyDescent="0.2">
      <c r="A4341" t="s">
        <v>18548</v>
      </c>
      <c r="B4341" t="s">
        <v>14450</v>
      </c>
      <c r="C4341">
        <v>3507042</v>
      </c>
      <c r="D4341" t="s">
        <v>6637</v>
      </c>
      <c r="E4341" t="s">
        <v>9940</v>
      </c>
      <c r="F4341" t="s">
        <v>6402</v>
      </c>
      <c r="G4341">
        <v>462</v>
      </c>
      <c r="H4341">
        <v>3425</v>
      </c>
      <c r="I4341">
        <v>1</v>
      </c>
      <c r="J4341">
        <v>1</v>
      </c>
      <c r="K4341">
        <v>0</v>
      </c>
      <c r="M4341">
        <v>2018</v>
      </c>
      <c r="N4341" t="s">
        <v>1463</v>
      </c>
      <c r="O4341">
        <v>99</v>
      </c>
      <c r="P4341">
        <v>6</v>
      </c>
      <c r="Q4341" t="s">
        <v>7733</v>
      </c>
      <c r="R4341" t="s">
        <v>7734</v>
      </c>
      <c r="S4341" t="s">
        <v>7734</v>
      </c>
      <c r="T4341" t="s">
        <v>1634</v>
      </c>
      <c r="U4341">
        <f t="shared" si="67"/>
        <v>3425</v>
      </c>
    </row>
    <row r="4342" spans="1:21" x14ac:dyDescent="0.2">
      <c r="A4342" t="s">
        <v>18550</v>
      </c>
      <c r="B4342" t="s">
        <v>14450</v>
      </c>
      <c r="C4342">
        <v>3507042</v>
      </c>
      <c r="D4342" t="s">
        <v>7196</v>
      </c>
      <c r="E4342" t="s">
        <v>6535</v>
      </c>
      <c r="F4342" t="s">
        <v>6402</v>
      </c>
      <c r="G4342">
        <v>0</v>
      </c>
      <c r="H4342">
        <v>0</v>
      </c>
      <c r="I4342">
        <v>1</v>
      </c>
      <c r="J4342">
        <v>1</v>
      </c>
      <c r="K4342">
        <v>1</v>
      </c>
      <c r="M4342">
        <v>2018</v>
      </c>
      <c r="N4342" t="s">
        <v>6404</v>
      </c>
      <c r="O4342">
        <v>99</v>
      </c>
      <c r="P4342">
        <v>1</v>
      </c>
      <c r="Q4342" t="s">
        <v>7733</v>
      </c>
      <c r="R4342" t="s">
        <v>7734</v>
      </c>
      <c r="S4342" t="s">
        <v>7734</v>
      </c>
      <c r="T4342" t="s">
        <v>500</v>
      </c>
      <c r="U4342">
        <f t="shared" si="67"/>
        <v>3425</v>
      </c>
    </row>
    <row r="4343" spans="1:21" x14ac:dyDescent="0.2">
      <c r="A4343" t="s">
        <v>18548</v>
      </c>
      <c r="B4343" t="s">
        <v>14450</v>
      </c>
      <c r="C4343">
        <v>3507042</v>
      </c>
      <c r="D4343" t="s">
        <v>6874</v>
      </c>
      <c r="E4343" t="s">
        <v>6909</v>
      </c>
      <c r="F4343" t="s">
        <v>6402</v>
      </c>
      <c r="G4343">
        <v>494</v>
      </c>
      <c r="H4343">
        <v>3425</v>
      </c>
      <c r="I4343">
        <v>1</v>
      </c>
      <c r="J4343">
        <v>1</v>
      </c>
      <c r="K4343">
        <v>0</v>
      </c>
      <c r="M4343">
        <v>2018</v>
      </c>
      <c r="N4343" t="s">
        <v>1463</v>
      </c>
      <c r="O4343">
        <v>99</v>
      </c>
      <c r="P4343">
        <v>6</v>
      </c>
      <c r="Q4343" t="s">
        <v>7733</v>
      </c>
      <c r="R4343" t="s">
        <v>7734</v>
      </c>
      <c r="S4343" t="s">
        <v>7734</v>
      </c>
      <c r="T4343" t="s">
        <v>23553</v>
      </c>
      <c r="U4343">
        <f t="shared" si="67"/>
        <v>3425</v>
      </c>
    </row>
    <row r="4344" spans="1:21" x14ac:dyDescent="0.2">
      <c r="A4344" t="s">
        <v>18548</v>
      </c>
      <c r="B4344" t="s">
        <v>14450</v>
      </c>
      <c r="C4344">
        <v>3507042</v>
      </c>
      <c r="D4344" t="s">
        <v>6580</v>
      </c>
      <c r="E4344" t="s">
        <v>14455</v>
      </c>
      <c r="F4344" t="s">
        <v>6402</v>
      </c>
      <c r="G4344">
        <v>559</v>
      </c>
      <c r="H4344">
        <v>3425</v>
      </c>
      <c r="I4344">
        <v>1</v>
      </c>
      <c r="J4344">
        <v>1</v>
      </c>
      <c r="K4344">
        <v>0</v>
      </c>
      <c r="M4344">
        <v>2018</v>
      </c>
      <c r="N4344" t="s">
        <v>1463</v>
      </c>
      <c r="O4344">
        <v>99</v>
      </c>
      <c r="P4344">
        <v>6</v>
      </c>
      <c r="Q4344" t="s">
        <v>7733</v>
      </c>
      <c r="R4344" t="s">
        <v>7734</v>
      </c>
      <c r="S4344" t="s">
        <v>7734</v>
      </c>
      <c r="T4344" t="s">
        <v>1633</v>
      </c>
      <c r="U4344">
        <f t="shared" si="67"/>
        <v>3425</v>
      </c>
    </row>
    <row r="4345" spans="1:21" x14ac:dyDescent="0.2">
      <c r="A4345" t="s">
        <v>18548</v>
      </c>
      <c r="B4345" t="s">
        <v>14450</v>
      </c>
      <c r="C4345">
        <v>3507042</v>
      </c>
      <c r="D4345" t="s">
        <v>6444</v>
      </c>
      <c r="E4345" t="s">
        <v>6426</v>
      </c>
      <c r="F4345" t="s">
        <v>6402</v>
      </c>
      <c r="G4345">
        <v>376</v>
      </c>
      <c r="H4345">
        <v>3425</v>
      </c>
      <c r="I4345">
        <v>0</v>
      </c>
      <c r="J4345">
        <v>1</v>
      </c>
      <c r="K4345">
        <v>0</v>
      </c>
      <c r="M4345">
        <v>2018</v>
      </c>
      <c r="N4345" t="s">
        <v>1463</v>
      </c>
      <c r="O4345">
        <v>99</v>
      </c>
      <c r="P4345">
        <v>6</v>
      </c>
      <c r="Q4345" t="s">
        <v>7733</v>
      </c>
      <c r="R4345" t="s">
        <v>7734</v>
      </c>
      <c r="S4345" t="s">
        <v>7734</v>
      </c>
      <c r="T4345" t="s">
        <v>1635</v>
      </c>
      <c r="U4345">
        <f t="shared" si="67"/>
        <v>3425</v>
      </c>
    </row>
    <row r="4346" spans="1:21" x14ac:dyDescent="0.2">
      <c r="A4346" t="s">
        <v>18548</v>
      </c>
      <c r="B4346" t="s">
        <v>14450</v>
      </c>
      <c r="C4346">
        <v>3507042</v>
      </c>
      <c r="D4346" t="s">
        <v>6423</v>
      </c>
      <c r="E4346" t="s">
        <v>15854</v>
      </c>
      <c r="F4346" t="s">
        <v>6402</v>
      </c>
      <c r="G4346">
        <v>360</v>
      </c>
      <c r="H4346">
        <v>3425</v>
      </c>
      <c r="I4346">
        <v>0</v>
      </c>
      <c r="J4346">
        <v>0</v>
      </c>
      <c r="K4346">
        <v>0</v>
      </c>
      <c r="M4346">
        <v>2018</v>
      </c>
      <c r="N4346" t="s">
        <v>1463</v>
      </c>
      <c r="O4346">
        <v>99</v>
      </c>
      <c r="P4346">
        <v>6</v>
      </c>
      <c r="Q4346" t="s">
        <v>7733</v>
      </c>
      <c r="R4346" t="s">
        <v>7734</v>
      </c>
      <c r="S4346" t="s">
        <v>7734</v>
      </c>
      <c r="T4346" t="s">
        <v>23554</v>
      </c>
      <c r="U4346">
        <f t="shared" si="67"/>
        <v>3425</v>
      </c>
    </row>
    <row r="4347" spans="1:21" x14ac:dyDescent="0.2">
      <c r="A4347" t="s">
        <v>18551</v>
      </c>
      <c r="B4347" t="s">
        <v>7944</v>
      </c>
      <c r="C4347">
        <v>3559001</v>
      </c>
      <c r="D4347" t="s">
        <v>6609</v>
      </c>
      <c r="E4347" t="s">
        <v>7954</v>
      </c>
      <c r="F4347" t="s">
        <v>6402</v>
      </c>
      <c r="G4347">
        <v>518</v>
      </c>
      <c r="H4347">
        <v>4592</v>
      </c>
      <c r="I4347">
        <v>0</v>
      </c>
      <c r="J4347">
        <v>1</v>
      </c>
      <c r="K4347">
        <v>0</v>
      </c>
      <c r="M4347">
        <v>2018</v>
      </c>
      <c r="N4347" t="s">
        <v>1463</v>
      </c>
      <c r="O4347">
        <v>99</v>
      </c>
      <c r="P4347">
        <v>6</v>
      </c>
      <c r="Q4347" t="s">
        <v>7733</v>
      </c>
      <c r="R4347" t="s">
        <v>7734</v>
      </c>
      <c r="S4347" t="s">
        <v>7734</v>
      </c>
      <c r="T4347" t="s">
        <v>1647</v>
      </c>
      <c r="U4347">
        <f t="shared" si="67"/>
        <v>4592</v>
      </c>
    </row>
    <row r="4348" spans="1:21" x14ac:dyDescent="0.2">
      <c r="A4348" t="s">
        <v>18552</v>
      </c>
      <c r="B4348" t="s">
        <v>7944</v>
      </c>
      <c r="C4348">
        <v>3559001</v>
      </c>
      <c r="D4348" t="s">
        <v>6598</v>
      </c>
      <c r="E4348" t="s">
        <v>6645</v>
      </c>
      <c r="F4348" t="s">
        <v>6402</v>
      </c>
      <c r="G4348">
        <v>0</v>
      </c>
      <c r="H4348">
        <v>0</v>
      </c>
      <c r="I4348">
        <v>1</v>
      </c>
      <c r="J4348">
        <v>1</v>
      </c>
      <c r="K4348">
        <v>1</v>
      </c>
      <c r="M4348">
        <v>2018</v>
      </c>
      <c r="N4348" t="s">
        <v>6404</v>
      </c>
      <c r="O4348">
        <v>99</v>
      </c>
      <c r="P4348">
        <v>1</v>
      </c>
      <c r="Q4348" t="s">
        <v>7733</v>
      </c>
      <c r="R4348" t="s">
        <v>7734</v>
      </c>
      <c r="S4348" t="s">
        <v>7734</v>
      </c>
      <c r="T4348" t="s">
        <v>23555</v>
      </c>
      <c r="U4348">
        <f t="shared" si="67"/>
        <v>4592</v>
      </c>
    </row>
    <row r="4349" spans="1:21" x14ac:dyDescent="0.2">
      <c r="A4349" t="s">
        <v>18551</v>
      </c>
      <c r="B4349" t="s">
        <v>7944</v>
      </c>
      <c r="C4349">
        <v>3559001</v>
      </c>
      <c r="D4349" t="s">
        <v>7165</v>
      </c>
      <c r="E4349" t="s">
        <v>15142</v>
      </c>
      <c r="F4349" t="s">
        <v>6402</v>
      </c>
      <c r="G4349">
        <v>302</v>
      </c>
      <c r="H4349">
        <v>4592</v>
      </c>
      <c r="I4349">
        <v>0</v>
      </c>
      <c r="J4349">
        <v>0</v>
      </c>
      <c r="K4349">
        <v>0</v>
      </c>
      <c r="M4349">
        <v>2018</v>
      </c>
      <c r="N4349" t="s">
        <v>1463</v>
      </c>
      <c r="O4349">
        <v>99</v>
      </c>
      <c r="P4349">
        <v>6</v>
      </c>
      <c r="Q4349" t="s">
        <v>7733</v>
      </c>
      <c r="R4349" t="s">
        <v>7734</v>
      </c>
      <c r="S4349" t="s">
        <v>7734</v>
      </c>
      <c r="T4349" t="s">
        <v>23556</v>
      </c>
      <c r="U4349">
        <f t="shared" si="67"/>
        <v>4592</v>
      </c>
    </row>
    <row r="4350" spans="1:21" x14ac:dyDescent="0.2">
      <c r="A4350" t="s">
        <v>18551</v>
      </c>
      <c r="B4350" t="s">
        <v>7944</v>
      </c>
      <c r="C4350">
        <v>3559001</v>
      </c>
      <c r="D4350" t="s">
        <v>6640</v>
      </c>
      <c r="E4350" t="s">
        <v>7953</v>
      </c>
      <c r="F4350" t="s">
        <v>6402</v>
      </c>
      <c r="G4350">
        <v>747</v>
      </c>
      <c r="H4350">
        <v>4592</v>
      </c>
      <c r="I4350">
        <v>1</v>
      </c>
      <c r="J4350">
        <v>1</v>
      </c>
      <c r="K4350">
        <v>0</v>
      </c>
      <c r="M4350">
        <v>2018</v>
      </c>
      <c r="N4350" t="s">
        <v>1463</v>
      </c>
      <c r="O4350">
        <v>99</v>
      </c>
      <c r="P4350">
        <v>6</v>
      </c>
      <c r="Q4350" t="s">
        <v>7733</v>
      </c>
      <c r="R4350" t="s">
        <v>7734</v>
      </c>
      <c r="S4350" t="s">
        <v>7734</v>
      </c>
      <c r="T4350" t="s">
        <v>23557</v>
      </c>
      <c r="U4350">
        <f t="shared" si="67"/>
        <v>4592</v>
      </c>
    </row>
    <row r="4351" spans="1:21" x14ac:dyDescent="0.2">
      <c r="A4351" t="s">
        <v>18551</v>
      </c>
      <c r="B4351" t="s">
        <v>7944</v>
      </c>
      <c r="C4351">
        <v>3559001</v>
      </c>
      <c r="D4351" t="s">
        <v>6493</v>
      </c>
      <c r="E4351" t="s">
        <v>6872</v>
      </c>
      <c r="F4351" t="s">
        <v>6402</v>
      </c>
      <c r="G4351">
        <v>697</v>
      </c>
      <c r="H4351">
        <v>4592</v>
      </c>
      <c r="I4351">
        <v>0</v>
      </c>
      <c r="J4351">
        <v>1</v>
      </c>
      <c r="K4351">
        <v>0</v>
      </c>
      <c r="M4351">
        <v>2018</v>
      </c>
      <c r="N4351" t="s">
        <v>1463</v>
      </c>
      <c r="O4351">
        <v>99</v>
      </c>
      <c r="P4351">
        <v>6</v>
      </c>
      <c r="Q4351" t="s">
        <v>7733</v>
      </c>
      <c r="R4351" t="s">
        <v>7734</v>
      </c>
      <c r="S4351" t="s">
        <v>7734</v>
      </c>
      <c r="T4351" t="s">
        <v>1644</v>
      </c>
      <c r="U4351">
        <f t="shared" si="67"/>
        <v>4592</v>
      </c>
    </row>
    <row r="4352" spans="1:21" x14ac:dyDescent="0.2">
      <c r="A4352" t="s">
        <v>18551</v>
      </c>
      <c r="B4352" t="s">
        <v>7944</v>
      </c>
      <c r="C4352">
        <v>3559001</v>
      </c>
      <c r="D4352" t="s">
        <v>7179</v>
      </c>
      <c r="E4352" t="s">
        <v>7486</v>
      </c>
      <c r="F4352" t="s">
        <v>6402</v>
      </c>
      <c r="G4352">
        <v>497</v>
      </c>
      <c r="H4352">
        <v>4592</v>
      </c>
      <c r="I4352">
        <v>1</v>
      </c>
      <c r="J4352">
        <v>0</v>
      </c>
      <c r="K4352">
        <v>0</v>
      </c>
      <c r="M4352">
        <v>2018</v>
      </c>
      <c r="N4352" t="s">
        <v>1463</v>
      </c>
      <c r="O4352">
        <v>99</v>
      </c>
      <c r="P4352">
        <v>6</v>
      </c>
      <c r="Q4352" t="s">
        <v>7733</v>
      </c>
      <c r="R4352" t="s">
        <v>7734</v>
      </c>
      <c r="S4352" t="s">
        <v>7734</v>
      </c>
      <c r="T4352" t="s">
        <v>23558</v>
      </c>
      <c r="U4352">
        <f t="shared" si="67"/>
        <v>4592</v>
      </c>
    </row>
    <row r="4353" spans="1:21" x14ac:dyDescent="0.2">
      <c r="A4353" t="s">
        <v>18551</v>
      </c>
      <c r="B4353" t="s">
        <v>7944</v>
      </c>
      <c r="C4353">
        <v>3559001</v>
      </c>
      <c r="D4353" t="s">
        <v>6889</v>
      </c>
      <c r="E4353" t="s">
        <v>18553</v>
      </c>
      <c r="F4353" t="s">
        <v>6402</v>
      </c>
      <c r="G4353">
        <v>498</v>
      </c>
      <c r="H4353">
        <v>4592</v>
      </c>
      <c r="I4353">
        <v>1</v>
      </c>
      <c r="J4353">
        <v>1</v>
      </c>
      <c r="K4353">
        <v>0</v>
      </c>
      <c r="M4353">
        <v>2018</v>
      </c>
      <c r="N4353" t="s">
        <v>1463</v>
      </c>
      <c r="O4353">
        <v>99</v>
      </c>
      <c r="P4353">
        <v>6</v>
      </c>
      <c r="Q4353" t="s">
        <v>7733</v>
      </c>
      <c r="R4353" t="s">
        <v>7734</v>
      </c>
      <c r="S4353" t="s">
        <v>7734</v>
      </c>
      <c r="T4353" t="s">
        <v>23559</v>
      </c>
      <c r="U4353">
        <f t="shared" si="67"/>
        <v>4592</v>
      </c>
    </row>
    <row r="4354" spans="1:21" x14ac:dyDescent="0.2">
      <c r="A4354" t="s">
        <v>18551</v>
      </c>
      <c r="B4354" t="s">
        <v>7944</v>
      </c>
      <c r="C4354">
        <v>3559001</v>
      </c>
      <c r="D4354" t="s">
        <v>6580</v>
      </c>
      <c r="E4354" t="s">
        <v>6909</v>
      </c>
      <c r="F4354" t="s">
        <v>6402</v>
      </c>
      <c r="G4354">
        <v>626</v>
      </c>
      <c r="H4354">
        <v>4592</v>
      </c>
      <c r="I4354">
        <v>1</v>
      </c>
      <c r="J4354">
        <v>1</v>
      </c>
      <c r="K4354">
        <v>0</v>
      </c>
      <c r="M4354">
        <v>2018</v>
      </c>
      <c r="N4354" t="s">
        <v>1463</v>
      </c>
      <c r="O4354">
        <v>99</v>
      </c>
      <c r="P4354">
        <v>6</v>
      </c>
      <c r="Q4354" t="s">
        <v>7733</v>
      </c>
      <c r="R4354" t="s">
        <v>7734</v>
      </c>
      <c r="S4354" t="s">
        <v>7734</v>
      </c>
      <c r="T4354" t="s">
        <v>502</v>
      </c>
      <c r="U4354">
        <f t="shared" ref="U4354:U4417" si="68">_xlfn.MAXIFS($H$2:$H$6695, $C$2:$C$6695,C4354)</f>
        <v>4592</v>
      </c>
    </row>
    <row r="4355" spans="1:21" x14ac:dyDescent="0.2">
      <c r="A4355" t="s">
        <v>18551</v>
      </c>
      <c r="B4355" t="s">
        <v>7944</v>
      </c>
      <c r="C4355">
        <v>3559001</v>
      </c>
      <c r="D4355" t="s">
        <v>18554</v>
      </c>
      <c r="E4355" t="s">
        <v>7049</v>
      </c>
      <c r="F4355" t="s">
        <v>6402</v>
      </c>
      <c r="G4355">
        <v>707</v>
      </c>
      <c r="H4355">
        <v>4592</v>
      </c>
      <c r="I4355">
        <v>0</v>
      </c>
      <c r="J4355">
        <v>1</v>
      </c>
      <c r="K4355">
        <v>0</v>
      </c>
      <c r="M4355">
        <v>2018</v>
      </c>
      <c r="N4355" t="s">
        <v>1463</v>
      </c>
      <c r="O4355">
        <v>99</v>
      </c>
      <c r="P4355">
        <v>6</v>
      </c>
      <c r="Q4355" t="s">
        <v>7733</v>
      </c>
      <c r="R4355" t="s">
        <v>7734</v>
      </c>
      <c r="S4355" t="s">
        <v>7734</v>
      </c>
      <c r="T4355" t="s">
        <v>23560</v>
      </c>
      <c r="U4355">
        <f t="shared" si="68"/>
        <v>4592</v>
      </c>
    </row>
    <row r="4356" spans="1:21" x14ac:dyDescent="0.2">
      <c r="A4356" t="s">
        <v>18555</v>
      </c>
      <c r="B4356" t="s">
        <v>11939</v>
      </c>
      <c r="C4356">
        <v>3507006</v>
      </c>
      <c r="D4356" t="s">
        <v>7466</v>
      </c>
      <c r="E4356" t="s">
        <v>11943</v>
      </c>
      <c r="F4356" t="s">
        <v>6402</v>
      </c>
      <c r="G4356">
        <v>917</v>
      </c>
      <c r="H4356">
        <v>2495</v>
      </c>
      <c r="I4356">
        <v>1</v>
      </c>
      <c r="J4356">
        <v>0</v>
      </c>
      <c r="K4356">
        <v>0</v>
      </c>
      <c r="M4356">
        <v>2018</v>
      </c>
      <c r="N4356" t="s">
        <v>1479</v>
      </c>
      <c r="O4356">
        <v>99</v>
      </c>
      <c r="P4356">
        <v>1</v>
      </c>
      <c r="Q4356" t="s">
        <v>7733</v>
      </c>
      <c r="R4356" t="s">
        <v>7734</v>
      </c>
      <c r="S4356" t="s">
        <v>7734</v>
      </c>
      <c r="T4356" t="s">
        <v>1651</v>
      </c>
      <c r="U4356">
        <f t="shared" si="68"/>
        <v>6341</v>
      </c>
    </row>
    <row r="4357" spans="1:21" x14ac:dyDescent="0.2">
      <c r="A4357" t="s">
        <v>18555</v>
      </c>
      <c r="B4357" t="s">
        <v>11939</v>
      </c>
      <c r="C4357">
        <v>3507006</v>
      </c>
      <c r="D4357" t="s">
        <v>6809</v>
      </c>
      <c r="E4357" t="s">
        <v>16131</v>
      </c>
      <c r="F4357" t="s">
        <v>6402</v>
      </c>
      <c r="G4357">
        <v>644</v>
      </c>
      <c r="H4357">
        <v>2495</v>
      </c>
      <c r="I4357">
        <v>1</v>
      </c>
      <c r="J4357">
        <v>0</v>
      </c>
      <c r="K4357">
        <v>0</v>
      </c>
      <c r="M4357">
        <v>2018</v>
      </c>
      <c r="N4357" t="s">
        <v>1479</v>
      </c>
      <c r="O4357">
        <v>99</v>
      </c>
      <c r="P4357">
        <v>1</v>
      </c>
      <c r="Q4357" t="s">
        <v>7733</v>
      </c>
      <c r="R4357" t="s">
        <v>7734</v>
      </c>
      <c r="S4357" t="s">
        <v>7734</v>
      </c>
      <c r="T4357" t="s">
        <v>23561</v>
      </c>
      <c r="U4357">
        <f t="shared" si="68"/>
        <v>6341</v>
      </c>
    </row>
    <row r="4358" spans="1:21" x14ac:dyDescent="0.2">
      <c r="A4358" t="s">
        <v>18556</v>
      </c>
      <c r="B4358" t="s">
        <v>11939</v>
      </c>
      <c r="C4358">
        <v>3507006</v>
      </c>
      <c r="D4358" t="s">
        <v>6684</v>
      </c>
      <c r="E4358" t="s">
        <v>15804</v>
      </c>
      <c r="F4358" t="s">
        <v>6402</v>
      </c>
      <c r="G4358">
        <v>1032</v>
      </c>
      <c r="H4358">
        <v>2523</v>
      </c>
      <c r="I4358">
        <v>0</v>
      </c>
      <c r="J4358">
        <v>0</v>
      </c>
      <c r="K4358">
        <v>0</v>
      </c>
      <c r="M4358">
        <v>2018</v>
      </c>
      <c r="N4358" t="s">
        <v>6404</v>
      </c>
      <c r="O4358">
        <v>99</v>
      </c>
      <c r="P4358">
        <v>1</v>
      </c>
      <c r="Q4358" t="s">
        <v>7733</v>
      </c>
      <c r="R4358" t="s">
        <v>7734</v>
      </c>
      <c r="S4358" t="s">
        <v>7734</v>
      </c>
      <c r="T4358" t="s">
        <v>23562</v>
      </c>
      <c r="U4358">
        <f t="shared" si="68"/>
        <v>6341</v>
      </c>
    </row>
    <row r="4359" spans="1:21" x14ac:dyDescent="0.2">
      <c r="A4359" t="s">
        <v>18556</v>
      </c>
      <c r="B4359" t="s">
        <v>11939</v>
      </c>
      <c r="C4359">
        <v>3507006</v>
      </c>
      <c r="D4359" t="s">
        <v>6505</v>
      </c>
      <c r="E4359" t="s">
        <v>11940</v>
      </c>
      <c r="F4359" t="s">
        <v>6402</v>
      </c>
      <c r="G4359">
        <v>1491</v>
      </c>
      <c r="H4359">
        <v>2523</v>
      </c>
      <c r="I4359">
        <v>1</v>
      </c>
      <c r="J4359">
        <v>1</v>
      </c>
      <c r="K4359">
        <v>0</v>
      </c>
      <c r="M4359">
        <v>2018</v>
      </c>
      <c r="N4359" t="s">
        <v>6404</v>
      </c>
      <c r="O4359">
        <v>99</v>
      </c>
      <c r="P4359">
        <v>1</v>
      </c>
      <c r="Q4359" t="s">
        <v>7733</v>
      </c>
      <c r="R4359" t="s">
        <v>7734</v>
      </c>
      <c r="S4359" t="s">
        <v>7734</v>
      </c>
      <c r="T4359" t="s">
        <v>505</v>
      </c>
      <c r="U4359">
        <f t="shared" si="68"/>
        <v>6341</v>
      </c>
    </row>
    <row r="4360" spans="1:21" x14ac:dyDescent="0.2">
      <c r="A4360" t="s">
        <v>18557</v>
      </c>
      <c r="B4360" t="s">
        <v>11939</v>
      </c>
      <c r="C4360">
        <v>3507006</v>
      </c>
      <c r="D4360" t="s">
        <v>11946</v>
      </c>
      <c r="E4360" t="s">
        <v>11947</v>
      </c>
      <c r="F4360" t="s">
        <v>6402</v>
      </c>
      <c r="G4360">
        <v>1005</v>
      </c>
      <c r="H4360">
        <v>6341</v>
      </c>
      <c r="I4360">
        <v>0</v>
      </c>
      <c r="J4360">
        <v>0</v>
      </c>
      <c r="K4360">
        <v>0</v>
      </c>
      <c r="M4360">
        <v>2018</v>
      </c>
      <c r="N4360" t="s">
        <v>1463</v>
      </c>
      <c r="O4360">
        <v>99</v>
      </c>
      <c r="P4360">
        <v>3</v>
      </c>
      <c r="Q4360" t="s">
        <v>7733</v>
      </c>
      <c r="R4360" t="s">
        <v>7734</v>
      </c>
      <c r="S4360" t="s">
        <v>7734</v>
      </c>
      <c r="T4360" t="s">
        <v>1648</v>
      </c>
      <c r="U4360">
        <f t="shared" si="68"/>
        <v>6341</v>
      </c>
    </row>
    <row r="4361" spans="1:21" x14ac:dyDescent="0.2">
      <c r="A4361" t="s">
        <v>18555</v>
      </c>
      <c r="B4361" t="s">
        <v>11939</v>
      </c>
      <c r="C4361">
        <v>3507006</v>
      </c>
      <c r="D4361" t="s">
        <v>6550</v>
      </c>
      <c r="E4361" t="s">
        <v>11941</v>
      </c>
      <c r="F4361" t="s">
        <v>6402</v>
      </c>
      <c r="G4361">
        <v>934</v>
      </c>
      <c r="H4361">
        <v>2495</v>
      </c>
      <c r="I4361">
        <v>0</v>
      </c>
      <c r="J4361">
        <v>1</v>
      </c>
      <c r="K4361">
        <v>0</v>
      </c>
      <c r="M4361">
        <v>2018</v>
      </c>
      <c r="N4361" t="s">
        <v>1479</v>
      </c>
      <c r="O4361">
        <v>99</v>
      </c>
      <c r="P4361">
        <v>1</v>
      </c>
      <c r="Q4361" t="s">
        <v>7733</v>
      </c>
      <c r="R4361" t="s">
        <v>7734</v>
      </c>
      <c r="S4361" t="s">
        <v>7734</v>
      </c>
      <c r="T4361" t="s">
        <v>504</v>
      </c>
      <c r="U4361">
        <f t="shared" si="68"/>
        <v>6341</v>
      </c>
    </row>
    <row r="4362" spans="1:21" x14ac:dyDescent="0.2">
      <c r="A4362" t="s">
        <v>18557</v>
      </c>
      <c r="B4362" t="s">
        <v>11939</v>
      </c>
      <c r="C4362">
        <v>3507006</v>
      </c>
      <c r="D4362" t="s">
        <v>7448</v>
      </c>
      <c r="E4362" t="s">
        <v>9578</v>
      </c>
      <c r="F4362" t="s">
        <v>6402</v>
      </c>
      <c r="G4362">
        <v>1266</v>
      </c>
      <c r="H4362">
        <v>6341</v>
      </c>
      <c r="I4362">
        <v>0</v>
      </c>
      <c r="J4362">
        <v>1</v>
      </c>
      <c r="K4362">
        <v>0</v>
      </c>
      <c r="M4362">
        <v>2018</v>
      </c>
      <c r="N4362" t="s">
        <v>1463</v>
      </c>
      <c r="O4362">
        <v>99</v>
      </c>
      <c r="P4362">
        <v>3</v>
      </c>
      <c r="Q4362" t="s">
        <v>7733</v>
      </c>
      <c r="R4362" t="s">
        <v>7734</v>
      </c>
      <c r="S4362" t="s">
        <v>7734</v>
      </c>
      <c r="T4362" t="s">
        <v>1650</v>
      </c>
      <c r="U4362">
        <f t="shared" si="68"/>
        <v>6341</v>
      </c>
    </row>
    <row r="4363" spans="1:21" x14ac:dyDescent="0.2">
      <c r="A4363" t="s">
        <v>18557</v>
      </c>
      <c r="B4363" t="s">
        <v>11939</v>
      </c>
      <c r="C4363">
        <v>3507006</v>
      </c>
      <c r="D4363" t="s">
        <v>6768</v>
      </c>
      <c r="E4363" t="s">
        <v>18558</v>
      </c>
      <c r="F4363" t="s">
        <v>6402</v>
      </c>
      <c r="G4363">
        <v>1271</v>
      </c>
      <c r="H4363">
        <v>6341</v>
      </c>
      <c r="I4363">
        <v>1</v>
      </c>
      <c r="J4363">
        <v>1</v>
      </c>
      <c r="K4363">
        <v>0</v>
      </c>
      <c r="M4363">
        <v>2018</v>
      </c>
      <c r="N4363" t="s">
        <v>1463</v>
      </c>
      <c r="O4363">
        <v>99</v>
      </c>
      <c r="P4363">
        <v>3</v>
      </c>
      <c r="Q4363" t="s">
        <v>7733</v>
      </c>
      <c r="R4363" t="s">
        <v>7734</v>
      </c>
      <c r="S4363" t="s">
        <v>7734</v>
      </c>
      <c r="T4363" t="s">
        <v>23563</v>
      </c>
      <c r="U4363">
        <f t="shared" si="68"/>
        <v>6341</v>
      </c>
    </row>
    <row r="4364" spans="1:21" x14ac:dyDescent="0.2">
      <c r="A4364" t="s">
        <v>18557</v>
      </c>
      <c r="B4364" t="s">
        <v>11939</v>
      </c>
      <c r="C4364">
        <v>3507006</v>
      </c>
      <c r="D4364" t="s">
        <v>7468</v>
      </c>
      <c r="E4364" t="s">
        <v>18559</v>
      </c>
      <c r="F4364" t="s">
        <v>6402</v>
      </c>
      <c r="G4364">
        <v>617</v>
      </c>
      <c r="H4364">
        <v>6341</v>
      </c>
      <c r="I4364">
        <v>0</v>
      </c>
      <c r="J4364">
        <v>0</v>
      </c>
      <c r="K4364">
        <v>0</v>
      </c>
      <c r="M4364">
        <v>2018</v>
      </c>
      <c r="N4364" t="s">
        <v>1463</v>
      </c>
      <c r="O4364">
        <v>99</v>
      </c>
      <c r="P4364">
        <v>3</v>
      </c>
      <c r="Q4364" t="s">
        <v>7733</v>
      </c>
      <c r="R4364" t="s">
        <v>7734</v>
      </c>
      <c r="S4364" t="s">
        <v>7734</v>
      </c>
      <c r="T4364" t="s">
        <v>23564</v>
      </c>
      <c r="U4364">
        <f t="shared" si="68"/>
        <v>6341</v>
      </c>
    </row>
    <row r="4365" spans="1:21" x14ac:dyDescent="0.2">
      <c r="A4365" t="s">
        <v>18557</v>
      </c>
      <c r="B4365" t="s">
        <v>11939</v>
      </c>
      <c r="C4365">
        <v>3507006</v>
      </c>
      <c r="D4365" t="s">
        <v>6934</v>
      </c>
      <c r="E4365" t="s">
        <v>6483</v>
      </c>
      <c r="F4365" t="s">
        <v>6402</v>
      </c>
      <c r="G4365">
        <v>1288</v>
      </c>
      <c r="H4365">
        <v>6341</v>
      </c>
      <c r="I4365">
        <v>0</v>
      </c>
      <c r="J4365">
        <v>1</v>
      </c>
      <c r="K4365">
        <v>0</v>
      </c>
      <c r="M4365">
        <v>2018</v>
      </c>
      <c r="N4365" t="s">
        <v>1463</v>
      </c>
      <c r="O4365">
        <v>99</v>
      </c>
      <c r="P4365">
        <v>3</v>
      </c>
      <c r="Q4365" t="s">
        <v>7733</v>
      </c>
      <c r="R4365" t="s">
        <v>7734</v>
      </c>
      <c r="S4365" t="s">
        <v>7734</v>
      </c>
      <c r="T4365" t="s">
        <v>1649</v>
      </c>
      <c r="U4365">
        <f t="shared" si="68"/>
        <v>6341</v>
      </c>
    </row>
    <row r="4366" spans="1:21" x14ac:dyDescent="0.2">
      <c r="A4366" t="s">
        <v>18557</v>
      </c>
      <c r="B4366" t="s">
        <v>11939</v>
      </c>
      <c r="C4366">
        <v>3507006</v>
      </c>
      <c r="D4366" t="s">
        <v>7467</v>
      </c>
      <c r="E4366" t="s">
        <v>15586</v>
      </c>
      <c r="F4366" t="s">
        <v>6402</v>
      </c>
      <c r="G4366">
        <v>894</v>
      </c>
      <c r="H4366">
        <v>6341</v>
      </c>
      <c r="I4366">
        <v>0</v>
      </c>
      <c r="J4366">
        <v>0</v>
      </c>
      <c r="K4366">
        <v>0</v>
      </c>
      <c r="M4366">
        <v>2018</v>
      </c>
      <c r="N4366" t="s">
        <v>1463</v>
      </c>
      <c r="O4366">
        <v>99</v>
      </c>
      <c r="P4366">
        <v>3</v>
      </c>
      <c r="Q4366" t="s">
        <v>7733</v>
      </c>
      <c r="R4366" t="s">
        <v>7734</v>
      </c>
      <c r="S4366" t="s">
        <v>7734</v>
      </c>
      <c r="T4366" t="s">
        <v>23565</v>
      </c>
      <c r="U4366">
        <f t="shared" si="68"/>
        <v>6341</v>
      </c>
    </row>
    <row r="4367" spans="1:21" x14ac:dyDescent="0.2">
      <c r="A4367" t="s">
        <v>18560</v>
      </c>
      <c r="B4367" t="s">
        <v>7990</v>
      </c>
      <c r="C4367">
        <v>3534011</v>
      </c>
      <c r="D4367" t="s">
        <v>7612</v>
      </c>
      <c r="E4367" t="s">
        <v>7993</v>
      </c>
      <c r="F4367" t="s">
        <v>6402</v>
      </c>
      <c r="G4367">
        <v>700</v>
      </c>
      <c r="H4367">
        <v>6301</v>
      </c>
      <c r="I4367">
        <v>1</v>
      </c>
      <c r="J4367">
        <v>1</v>
      </c>
      <c r="K4367">
        <v>0</v>
      </c>
      <c r="M4367">
        <v>2018</v>
      </c>
      <c r="N4367" t="s">
        <v>1463</v>
      </c>
      <c r="O4367">
        <v>99</v>
      </c>
      <c r="P4367">
        <v>5</v>
      </c>
      <c r="Q4367" t="s">
        <v>7733</v>
      </c>
      <c r="R4367" t="s">
        <v>7734</v>
      </c>
      <c r="S4367" t="s">
        <v>7734</v>
      </c>
      <c r="T4367" t="s">
        <v>1686</v>
      </c>
      <c r="U4367">
        <f t="shared" si="68"/>
        <v>6301</v>
      </c>
    </row>
    <row r="4368" spans="1:21" x14ac:dyDescent="0.2">
      <c r="A4368" t="s">
        <v>18561</v>
      </c>
      <c r="B4368" t="s">
        <v>7990</v>
      </c>
      <c r="C4368">
        <v>3534011</v>
      </c>
      <c r="D4368" t="s">
        <v>17462</v>
      </c>
      <c r="E4368" t="s">
        <v>18356</v>
      </c>
      <c r="F4368" t="s">
        <v>6402</v>
      </c>
      <c r="G4368">
        <v>545</v>
      </c>
      <c r="H4368">
        <v>1456</v>
      </c>
      <c r="I4368">
        <v>1</v>
      </c>
      <c r="J4368">
        <v>0</v>
      </c>
      <c r="K4368">
        <v>0</v>
      </c>
      <c r="M4368">
        <v>2018</v>
      </c>
      <c r="N4368" t="s">
        <v>6404</v>
      </c>
      <c r="O4368">
        <v>99</v>
      </c>
      <c r="P4368">
        <v>1</v>
      </c>
      <c r="Q4368" t="s">
        <v>7733</v>
      </c>
      <c r="R4368" t="s">
        <v>7734</v>
      </c>
      <c r="S4368" t="s">
        <v>7734</v>
      </c>
      <c r="T4368" t="s">
        <v>23566</v>
      </c>
      <c r="U4368">
        <f t="shared" si="68"/>
        <v>6301</v>
      </c>
    </row>
    <row r="4369" spans="1:21" x14ac:dyDescent="0.2">
      <c r="A4369" t="s">
        <v>18560</v>
      </c>
      <c r="B4369" t="s">
        <v>7990</v>
      </c>
      <c r="C4369">
        <v>3534011</v>
      </c>
      <c r="D4369" t="s">
        <v>6425</v>
      </c>
      <c r="E4369" t="s">
        <v>18562</v>
      </c>
      <c r="F4369" t="s">
        <v>6402</v>
      </c>
      <c r="G4369">
        <v>591</v>
      </c>
      <c r="H4369">
        <v>6301</v>
      </c>
      <c r="I4369">
        <v>0</v>
      </c>
      <c r="J4369">
        <v>0</v>
      </c>
      <c r="K4369">
        <v>0</v>
      </c>
      <c r="M4369">
        <v>2018</v>
      </c>
      <c r="N4369" t="s">
        <v>1463</v>
      </c>
      <c r="O4369">
        <v>99</v>
      </c>
      <c r="P4369">
        <v>5</v>
      </c>
      <c r="Q4369" t="s">
        <v>7733</v>
      </c>
      <c r="R4369" t="s">
        <v>7734</v>
      </c>
      <c r="S4369" t="s">
        <v>7734</v>
      </c>
      <c r="T4369" t="s">
        <v>23567</v>
      </c>
      <c r="U4369">
        <f t="shared" si="68"/>
        <v>6301</v>
      </c>
    </row>
    <row r="4370" spans="1:21" x14ac:dyDescent="0.2">
      <c r="A4370" t="s">
        <v>18563</v>
      </c>
      <c r="B4370" t="s">
        <v>7990</v>
      </c>
      <c r="C4370">
        <v>3534011</v>
      </c>
      <c r="D4370" t="s">
        <v>7064</v>
      </c>
      <c r="E4370" t="s">
        <v>7998</v>
      </c>
      <c r="F4370" t="s">
        <v>6402</v>
      </c>
      <c r="G4370">
        <v>639</v>
      </c>
      <c r="H4370">
        <v>1461</v>
      </c>
      <c r="I4370">
        <v>0</v>
      </c>
      <c r="J4370">
        <v>0</v>
      </c>
      <c r="K4370">
        <v>0</v>
      </c>
      <c r="M4370">
        <v>2018</v>
      </c>
      <c r="N4370" t="s">
        <v>1479</v>
      </c>
      <c r="O4370">
        <v>99</v>
      </c>
      <c r="P4370">
        <v>1</v>
      </c>
      <c r="Q4370" t="s">
        <v>7733</v>
      </c>
      <c r="R4370" t="s">
        <v>7734</v>
      </c>
      <c r="S4370" t="s">
        <v>7734</v>
      </c>
      <c r="T4370" t="s">
        <v>509</v>
      </c>
      <c r="U4370">
        <f t="shared" si="68"/>
        <v>6301</v>
      </c>
    </row>
    <row r="4371" spans="1:21" x14ac:dyDescent="0.2">
      <c r="A4371" t="s">
        <v>18560</v>
      </c>
      <c r="B4371" t="s">
        <v>7990</v>
      </c>
      <c r="C4371">
        <v>3534011</v>
      </c>
      <c r="D4371" t="s">
        <v>6685</v>
      </c>
      <c r="E4371" t="s">
        <v>6856</v>
      </c>
      <c r="F4371" t="s">
        <v>6402</v>
      </c>
      <c r="G4371">
        <v>286</v>
      </c>
      <c r="H4371">
        <v>6301</v>
      </c>
      <c r="I4371">
        <v>0</v>
      </c>
      <c r="J4371">
        <v>0</v>
      </c>
      <c r="K4371">
        <v>0</v>
      </c>
      <c r="M4371">
        <v>2018</v>
      </c>
      <c r="N4371" t="s">
        <v>1463</v>
      </c>
      <c r="O4371">
        <v>99</v>
      </c>
      <c r="P4371">
        <v>5</v>
      </c>
      <c r="Q4371" t="s">
        <v>7733</v>
      </c>
      <c r="R4371" t="s">
        <v>7734</v>
      </c>
      <c r="S4371" t="s">
        <v>7734</v>
      </c>
      <c r="T4371" t="s">
        <v>23568</v>
      </c>
      <c r="U4371">
        <f t="shared" si="68"/>
        <v>6301</v>
      </c>
    </row>
    <row r="4372" spans="1:21" x14ac:dyDescent="0.2">
      <c r="A4372" t="s">
        <v>18560</v>
      </c>
      <c r="B4372" t="s">
        <v>7990</v>
      </c>
      <c r="C4372">
        <v>3534011</v>
      </c>
      <c r="D4372" t="s">
        <v>6820</v>
      </c>
      <c r="E4372" t="s">
        <v>6432</v>
      </c>
      <c r="F4372" t="s">
        <v>6402</v>
      </c>
      <c r="G4372">
        <v>692</v>
      </c>
      <c r="H4372">
        <v>6301</v>
      </c>
      <c r="I4372">
        <v>0</v>
      </c>
      <c r="J4372">
        <v>1</v>
      </c>
      <c r="K4372">
        <v>0</v>
      </c>
      <c r="M4372">
        <v>2018</v>
      </c>
      <c r="N4372" t="s">
        <v>1463</v>
      </c>
      <c r="O4372">
        <v>99</v>
      </c>
      <c r="P4372">
        <v>5</v>
      </c>
      <c r="Q4372" t="s">
        <v>7733</v>
      </c>
      <c r="R4372" t="s">
        <v>7734</v>
      </c>
      <c r="S4372" t="s">
        <v>7734</v>
      </c>
      <c r="T4372" t="s">
        <v>1683</v>
      </c>
      <c r="U4372">
        <f t="shared" si="68"/>
        <v>6301</v>
      </c>
    </row>
    <row r="4373" spans="1:21" x14ac:dyDescent="0.2">
      <c r="A4373" t="s">
        <v>18560</v>
      </c>
      <c r="B4373" t="s">
        <v>7990</v>
      </c>
      <c r="C4373">
        <v>3534011</v>
      </c>
      <c r="D4373" t="s">
        <v>6434</v>
      </c>
      <c r="E4373" t="s">
        <v>18564</v>
      </c>
      <c r="F4373" t="s">
        <v>6402</v>
      </c>
      <c r="G4373">
        <v>468</v>
      </c>
      <c r="H4373">
        <v>6301</v>
      </c>
      <c r="I4373">
        <v>0</v>
      </c>
      <c r="J4373">
        <v>0</v>
      </c>
      <c r="K4373">
        <v>0</v>
      </c>
      <c r="M4373">
        <v>2018</v>
      </c>
      <c r="N4373" t="s">
        <v>1463</v>
      </c>
      <c r="O4373">
        <v>99</v>
      </c>
      <c r="P4373">
        <v>5</v>
      </c>
      <c r="Q4373" t="s">
        <v>7733</v>
      </c>
      <c r="R4373" t="s">
        <v>7734</v>
      </c>
      <c r="S4373" t="s">
        <v>7734</v>
      </c>
      <c r="T4373" t="s">
        <v>23569</v>
      </c>
      <c r="U4373">
        <f t="shared" si="68"/>
        <v>6301</v>
      </c>
    </row>
    <row r="4374" spans="1:21" x14ac:dyDescent="0.2">
      <c r="A4374" t="s">
        <v>18560</v>
      </c>
      <c r="B4374" t="s">
        <v>7990</v>
      </c>
      <c r="C4374">
        <v>3534011</v>
      </c>
      <c r="D4374" t="s">
        <v>15496</v>
      </c>
      <c r="E4374" t="s">
        <v>6955</v>
      </c>
      <c r="F4374" t="s">
        <v>6402</v>
      </c>
      <c r="G4374">
        <v>673</v>
      </c>
      <c r="H4374">
        <v>6301</v>
      </c>
      <c r="I4374">
        <v>0</v>
      </c>
      <c r="J4374">
        <v>0</v>
      </c>
      <c r="K4374">
        <v>0</v>
      </c>
      <c r="M4374">
        <v>2018</v>
      </c>
      <c r="N4374" t="s">
        <v>1463</v>
      </c>
      <c r="O4374">
        <v>99</v>
      </c>
      <c r="P4374">
        <v>5</v>
      </c>
      <c r="Q4374" t="s">
        <v>7733</v>
      </c>
      <c r="R4374" t="s">
        <v>7734</v>
      </c>
      <c r="S4374" t="s">
        <v>7734</v>
      </c>
      <c r="T4374" t="s">
        <v>23570</v>
      </c>
      <c r="U4374">
        <f t="shared" si="68"/>
        <v>6301</v>
      </c>
    </row>
    <row r="4375" spans="1:21" x14ac:dyDescent="0.2">
      <c r="A4375" t="s">
        <v>18561</v>
      </c>
      <c r="B4375" t="s">
        <v>7990</v>
      </c>
      <c r="C4375">
        <v>3534011</v>
      </c>
      <c r="D4375" t="s">
        <v>6889</v>
      </c>
      <c r="E4375" t="s">
        <v>7302</v>
      </c>
      <c r="F4375" t="s">
        <v>6402</v>
      </c>
      <c r="G4375">
        <v>911</v>
      </c>
      <c r="H4375">
        <v>1456</v>
      </c>
      <c r="I4375">
        <v>1</v>
      </c>
      <c r="J4375">
        <v>1</v>
      </c>
      <c r="K4375">
        <v>0</v>
      </c>
      <c r="M4375">
        <v>2018</v>
      </c>
      <c r="N4375" t="s">
        <v>6404</v>
      </c>
      <c r="O4375">
        <v>99</v>
      </c>
      <c r="P4375">
        <v>1</v>
      </c>
      <c r="Q4375" t="s">
        <v>7733</v>
      </c>
      <c r="R4375" t="s">
        <v>7734</v>
      </c>
      <c r="S4375" t="s">
        <v>7734</v>
      </c>
      <c r="T4375" t="s">
        <v>23571</v>
      </c>
      <c r="U4375">
        <f t="shared" si="68"/>
        <v>6301</v>
      </c>
    </row>
    <row r="4376" spans="1:21" x14ac:dyDescent="0.2">
      <c r="A4376" t="s">
        <v>18560</v>
      </c>
      <c r="B4376" t="s">
        <v>7990</v>
      </c>
      <c r="C4376">
        <v>3534011</v>
      </c>
      <c r="D4376" t="s">
        <v>6889</v>
      </c>
      <c r="E4376" t="s">
        <v>9422</v>
      </c>
      <c r="F4376" t="s">
        <v>6402</v>
      </c>
      <c r="G4376">
        <v>690</v>
      </c>
      <c r="H4376">
        <v>6301</v>
      </c>
      <c r="I4376">
        <v>0</v>
      </c>
      <c r="J4376">
        <v>1</v>
      </c>
      <c r="K4376">
        <v>0</v>
      </c>
      <c r="M4376">
        <v>2018</v>
      </c>
      <c r="N4376" t="s">
        <v>1463</v>
      </c>
      <c r="O4376">
        <v>99</v>
      </c>
      <c r="P4376">
        <v>5</v>
      </c>
      <c r="Q4376" t="s">
        <v>7733</v>
      </c>
      <c r="R4376" t="s">
        <v>7734</v>
      </c>
      <c r="S4376" t="s">
        <v>7734</v>
      </c>
      <c r="T4376" t="s">
        <v>23572</v>
      </c>
      <c r="U4376">
        <f t="shared" si="68"/>
        <v>6301</v>
      </c>
    </row>
    <row r="4377" spans="1:21" x14ac:dyDescent="0.2">
      <c r="A4377" t="s">
        <v>18560</v>
      </c>
      <c r="B4377" t="s">
        <v>7990</v>
      </c>
      <c r="C4377">
        <v>3534011</v>
      </c>
      <c r="D4377" t="s">
        <v>7376</v>
      </c>
      <c r="E4377" t="s">
        <v>8001</v>
      </c>
      <c r="F4377" t="s">
        <v>6402</v>
      </c>
      <c r="G4377">
        <v>794</v>
      </c>
      <c r="H4377">
        <v>6301</v>
      </c>
      <c r="I4377">
        <v>1</v>
      </c>
      <c r="J4377">
        <v>1</v>
      </c>
      <c r="K4377">
        <v>0</v>
      </c>
      <c r="M4377">
        <v>2018</v>
      </c>
      <c r="N4377" t="s">
        <v>1463</v>
      </c>
      <c r="O4377">
        <v>99</v>
      </c>
      <c r="P4377">
        <v>5</v>
      </c>
      <c r="Q4377" t="s">
        <v>7733</v>
      </c>
      <c r="R4377" t="s">
        <v>7734</v>
      </c>
      <c r="S4377" t="s">
        <v>7734</v>
      </c>
      <c r="T4377" t="s">
        <v>23573</v>
      </c>
      <c r="U4377">
        <f t="shared" si="68"/>
        <v>6301</v>
      </c>
    </row>
    <row r="4378" spans="1:21" x14ac:dyDescent="0.2">
      <c r="A4378" t="s">
        <v>18563</v>
      </c>
      <c r="B4378" t="s">
        <v>7990</v>
      </c>
      <c r="C4378">
        <v>3534011</v>
      </c>
      <c r="D4378" t="s">
        <v>8680</v>
      </c>
      <c r="E4378" t="s">
        <v>7585</v>
      </c>
      <c r="F4378" t="s">
        <v>6402</v>
      </c>
      <c r="G4378">
        <v>822</v>
      </c>
      <c r="H4378">
        <v>1461</v>
      </c>
      <c r="I4378">
        <v>1</v>
      </c>
      <c r="J4378">
        <v>1</v>
      </c>
      <c r="K4378">
        <v>0</v>
      </c>
      <c r="M4378">
        <v>2018</v>
      </c>
      <c r="N4378" t="s">
        <v>1479</v>
      </c>
      <c r="O4378">
        <v>99</v>
      </c>
      <c r="P4378">
        <v>1</v>
      </c>
      <c r="Q4378" t="s">
        <v>7733</v>
      </c>
      <c r="R4378" t="s">
        <v>7734</v>
      </c>
      <c r="S4378" t="s">
        <v>7734</v>
      </c>
      <c r="T4378" t="s">
        <v>23574</v>
      </c>
      <c r="U4378">
        <f t="shared" si="68"/>
        <v>6301</v>
      </c>
    </row>
    <row r="4379" spans="1:21" x14ac:dyDescent="0.2">
      <c r="A4379" t="s">
        <v>18560</v>
      </c>
      <c r="B4379" t="s">
        <v>7990</v>
      </c>
      <c r="C4379">
        <v>3534011</v>
      </c>
      <c r="D4379" t="s">
        <v>6566</v>
      </c>
      <c r="E4379" t="s">
        <v>6674</v>
      </c>
      <c r="F4379" t="s">
        <v>6402</v>
      </c>
      <c r="G4379">
        <v>544</v>
      </c>
      <c r="H4379">
        <v>6301</v>
      </c>
      <c r="I4379">
        <v>1</v>
      </c>
      <c r="J4379">
        <v>0</v>
      </c>
      <c r="K4379">
        <v>0</v>
      </c>
      <c r="M4379">
        <v>2018</v>
      </c>
      <c r="N4379" t="s">
        <v>1463</v>
      </c>
      <c r="O4379">
        <v>99</v>
      </c>
      <c r="P4379">
        <v>5</v>
      </c>
      <c r="Q4379" t="s">
        <v>7733</v>
      </c>
      <c r="R4379" t="s">
        <v>7734</v>
      </c>
      <c r="S4379" t="s">
        <v>7734</v>
      </c>
      <c r="T4379" t="s">
        <v>23575</v>
      </c>
      <c r="U4379">
        <f t="shared" si="68"/>
        <v>6301</v>
      </c>
    </row>
    <row r="4380" spans="1:21" x14ac:dyDescent="0.2">
      <c r="A4380" t="s">
        <v>18560</v>
      </c>
      <c r="B4380" t="s">
        <v>7990</v>
      </c>
      <c r="C4380">
        <v>3534011</v>
      </c>
      <c r="D4380" t="s">
        <v>6423</v>
      </c>
      <c r="E4380" t="s">
        <v>7997</v>
      </c>
      <c r="F4380" t="s">
        <v>6402</v>
      </c>
      <c r="G4380">
        <v>863</v>
      </c>
      <c r="H4380">
        <v>6301</v>
      </c>
      <c r="I4380">
        <v>0</v>
      </c>
      <c r="J4380">
        <v>1</v>
      </c>
      <c r="K4380">
        <v>0</v>
      </c>
      <c r="M4380">
        <v>2018</v>
      </c>
      <c r="N4380" t="s">
        <v>1463</v>
      </c>
      <c r="O4380">
        <v>99</v>
      </c>
      <c r="P4380">
        <v>5</v>
      </c>
      <c r="Q4380" t="s">
        <v>7733</v>
      </c>
      <c r="R4380" t="s">
        <v>7734</v>
      </c>
      <c r="S4380" t="s">
        <v>7734</v>
      </c>
      <c r="T4380" t="s">
        <v>510</v>
      </c>
      <c r="U4380">
        <f t="shared" si="68"/>
        <v>6301</v>
      </c>
    </row>
    <row r="4381" spans="1:21" x14ac:dyDescent="0.2">
      <c r="A4381" t="s">
        <v>18565</v>
      </c>
      <c r="B4381" t="s">
        <v>6634</v>
      </c>
      <c r="C4381">
        <v>3552028</v>
      </c>
      <c r="D4381" t="s">
        <v>6676</v>
      </c>
      <c r="E4381" t="s">
        <v>15565</v>
      </c>
      <c r="F4381" t="s">
        <v>6402</v>
      </c>
      <c r="G4381">
        <v>131</v>
      </c>
      <c r="H4381">
        <v>581</v>
      </c>
      <c r="I4381">
        <v>1</v>
      </c>
      <c r="J4381">
        <v>1</v>
      </c>
      <c r="K4381">
        <v>0</v>
      </c>
      <c r="M4381">
        <v>2018</v>
      </c>
      <c r="N4381" t="s">
        <v>1463</v>
      </c>
      <c r="O4381">
        <v>99</v>
      </c>
      <c r="P4381">
        <v>4</v>
      </c>
      <c r="Q4381" t="s">
        <v>7733</v>
      </c>
      <c r="R4381" t="s">
        <v>7734</v>
      </c>
      <c r="S4381" t="s">
        <v>7734</v>
      </c>
      <c r="T4381" t="s">
        <v>23576</v>
      </c>
      <c r="U4381">
        <f t="shared" si="68"/>
        <v>581</v>
      </c>
    </row>
    <row r="4382" spans="1:21" x14ac:dyDescent="0.2">
      <c r="A4382" t="s">
        <v>18565</v>
      </c>
      <c r="B4382" t="s">
        <v>6634</v>
      </c>
      <c r="C4382">
        <v>3552028</v>
      </c>
      <c r="D4382" t="s">
        <v>6425</v>
      </c>
      <c r="E4382" t="s">
        <v>6670</v>
      </c>
      <c r="F4382" t="s">
        <v>6402</v>
      </c>
      <c r="G4382">
        <v>114</v>
      </c>
      <c r="H4382">
        <v>581</v>
      </c>
      <c r="I4382">
        <v>1</v>
      </c>
      <c r="J4382">
        <v>1</v>
      </c>
      <c r="K4382">
        <v>0</v>
      </c>
      <c r="M4382">
        <v>2018</v>
      </c>
      <c r="N4382" t="s">
        <v>1463</v>
      </c>
      <c r="O4382">
        <v>99</v>
      </c>
      <c r="P4382">
        <v>4</v>
      </c>
      <c r="Q4382" t="s">
        <v>7733</v>
      </c>
      <c r="R4382" t="s">
        <v>7734</v>
      </c>
      <c r="S4382" t="s">
        <v>7734</v>
      </c>
      <c r="T4382" t="s">
        <v>1694</v>
      </c>
      <c r="U4382">
        <f t="shared" si="68"/>
        <v>581</v>
      </c>
    </row>
    <row r="4383" spans="1:21" x14ac:dyDescent="0.2">
      <c r="A4383" t="s">
        <v>18565</v>
      </c>
      <c r="B4383" t="s">
        <v>6634</v>
      </c>
      <c r="C4383">
        <v>3552028</v>
      </c>
      <c r="D4383" t="s">
        <v>9227</v>
      </c>
      <c r="E4383" t="s">
        <v>7492</v>
      </c>
      <c r="F4383" t="s">
        <v>6402</v>
      </c>
      <c r="G4383">
        <v>148</v>
      </c>
      <c r="H4383">
        <v>581</v>
      </c>
      <c r="I4383">
        <v>0</v>
      </c>
      <c r="J4383">
        <v>1</v>
      </c>
      <c r="K4383">
        <v>0</v>
      </c>
      <c r="M4383">
        <v>2018</v>
      </c>
      <c r="N4383" t="s">
        <v>1463</v>
      </c>
      <c r="O4383">
        <v>99</v>
      </c>
      <c r="P4383">
        <v>4</v>
      </c>
      <c r="Q4383" t="s">
        <v>7733</v>
      </c>
      <c r="R4383" t="s">
        <v>7734</v>
      </c>
      <c r="S4383" t="s">
        <v>7734</v>
      </c>
      <c r="T4383" t="s">
        <v>23577</v>
      </c>
      <c r="U4383">
        <f t="shared" si="68"/>
        <v>581</v>
      </c>
    </row>
    <row r="4384" spans="1:21" x14ac:dyDescent="0.2">
      <c r="A4384" t="s">
        <v>18565</v>
      </c>
      <c r="B4384" t="s">
        <v>6634</v>
      </c>
      <c r="C4384">
        <v>3552028</v>
      </c>
      <c r="D4384" t="s">
        <v>6807</v>
      </c>
      <c r="E4384" t="s">
        <v>8745</v>
      </c>
      <c r="F4384" t="s">
        <v>6402</v>
      </c>
      <c r="G4384">
        <v>128</v>
      </c>
      <c r="H4384">
        <v>581</v>
      </c>
      <c r="I4384">
        <v>1</v>
      </c>
      <c r="J4384">
        <v>1</v>
      </c>
      <c r="K4384">
        <v>0</v>
      </c>
      <c r="M4384">
        <v>2018</v>
      </c>
      <c r="N4384" t="s">
        <v>1463</v>
      </c>
      <c r="O4384">
        <v>99</v>
      </c>
      <c r="P4384">
        <v>4</v>
      </c>
      <c r="Q4384" t="s">
        <v>7733</v>
      </c>
      <c r="R4384" t="s">
        <v>7734</v>
      </c>
      <c r="S4384" t="s">
        <v>7734</v>
      </c>
      <c r="T4384" t="s">
        <v>1691</v>
      </c>
      <c r="U4384">
        <f t="shared" si="68"/>
        <v>581</v>
      </c>
    </row>
    <row r="4385" spans="1:21" x14ac:dyDescent="0.2">
      <c r="A4385" t="s">
        <v>18565</v>
      </c>
      <c r="B4385" t="s">
        <v>6634</v>
      </c>
      <c r="C4385">
        <v>3552028</v>
      </c>
      <c r="D4385" t="s">
        <v>11342</v>
      </c>
      <c r="E4385" t="s">
        <v>6541</v>
      </c>
      <c r="F4385" t="s">
        <v>6402</v>
      </c>
      <c r="G4385">
        <v>60</v>
      </c>
      <c r="H4385">
        <v>581</v>
      </c>
      <c r="I4385">
        <v>1</v>
      </c>
      <c r="J4385">
        <v>0</v>
      </c>
      <c r="K4385">
        <v>0</v>
      </c>
      <c r="M4385">
        <v>2018</v>
      </c>
      <c r="N4385" t="s">
        <v>1463</v>
      </c>
      <c r="O4385">
        <v>99</v>
      </c>
      <c r="P4385">
        <v>4</v>
      </c>
      <c r="Q4385" t="s">
        <v>7733</v>
      </c>
      <c r="R4385" t="s">
        <v>7734</v>
      </c>
      <c r="S4385" t="s">
        <v>7734</v>
      </c>
      <c r="T4385" t="s">
        <v>23578</v>
      </c>
      <c r="U4385">
        <f t="shared" si="68"/>
        <v>581</v>
      </c>
    </row>
    <row r="4386" spans="1:21" x14ac:dyDescent="0.2">
      <c r="A4386" t="s">
        <v>18566</v>
      </c>
      <c r="B4386" t="s">
        <v>6634</v>
      </c>
      <c r="C4386">
        <v>3552028</v>
      </c>
      <c r="D4386" t="s">
        <v>7044</v>
      </c>
      <c r="E4386" t="s">
        <v>11338</v>
      </c>
      <c r="F4386" t="s">
        <v>6402</v>
      </c>
      <c r="G4386">
        <v>0</v>
      </c>
      <c r="H4386">
        <v>0</v>
      </c>
      <c r="I4386">
        <v>1</v>
      </c>
      <c r="J4386">
        <v>1</v>
      </c>
      <c r="K4386">
        <v>1</v>
      </c>
      <c r="M4386">
        <v>2018</v>
      </c>
      <c r="N4386" t="s">
        <v>6404</v>
      </c>
      <c r="O4386">
        <v>99</v>
      </c>
      <c r="P4386">
        <v>1</v>
      </c>
      <c r="Q4386" t="s">
        <v>7733</v>
      </c>
      <c r="R4386" t="s">
        <v>7734</v>
      </c>
      <c r="S4386" t="s">
        <v>7734</v>
      </c>
      <c r="T4386" t="s">
        <v>512</v>
      </c>
      <c r="U4386">
        <f t="shared" si="68"/>
        <v>581</v>
      </c>
    </row>
    <row r="4387" spans="1:21" x14ac:dyDescent="0.2">
      <c r="A4387" t="s">
        <v>18567</v>
      </c>
      <c r="B4387" t="s">
        <v>13687</v>
      </c>
      <c r="C4387">
        <v>3512061</v>
      </c>
      <c r="D4387" t="s">
        <v>16421</v>
      </c>
      <c r="E4387" t="s">
        <v>18568</v>
      </c>
      <c r="F4387" t="s">
        <v>6402</v>
      </c>
      <c r="G4387">
        <v>0</v>
      </c>
      <c r="H4387">
        <v>0</v>
      </c>
      <c r="I4387">
        <v>1</v>
      </c>
      <c r="J4387">
        <v>1</v>
      </c>
      <c r="K4387">
        <v>1</v>
      </c>
      <c r="M4387">
        <v>2018</v>
      </c>
      <c r="N4387" t="s">
        <v>1463</v>
      </c>
      <c r="O4387">
        <v>1</v>
      </c>
      <c r="P4387">
        <v>3</v>
      </c>
      <c r="Q4387" t="s">
        <v>7733</v>
      </c>
      <c r="R4387" t="s">
        <v>7734</v>
      </c>
      <c r="S4387" t="s">
        <v>7734</v>
      </c>
      <c r="T4387" t="s">
        <v>23579</v>
      </c>
      <c r="U4387">
        <f t="shared" si="68"/>
        <v>1553</v>
      </c>
    </row>
    <row r="4388" spans="1:21" x14ac:dyDescent="0.2">
      <c r="A4388" t="s">
        <v>18569</v>
      </c>
      <c r="B4388" t="s">
        <v>13687</v>
      </c>
      <c r="C4388">
        <v>3512061</v>
      </c>
      <c r="D4388" t="s">
        <v>6761</v>
      </c>
      <c r="E4388" t="s">
        <v>18570</v>
      </c>
      <c r="F4388" t="s">
        <v>6402</v>
      </c>
      <c r="G4388">
        <v>0</v>
      </c>
      <c r="H4388">
        <v>637</v>
      </c>
      <c r="I4388">
        <v>1</v>
      </c>
      <c r="J4388">
        <v>1</v>
      </c>
      <c r="K4388">
        <v>1</v>
      </c>
      <c r="M4388">
        <v>2018</v>
      </c>
      <c r="N4388" t="s">
        <v>1463</v>
      </c>
      <c r="O4388">
        <v>2</v>
      </c>
      <c r="P4388">
        <v>3</v>
      </c>
      <c r="Q4388" t="s">
        <v>7733</v>
      </c>
      <c r="R4388" t="s">
        <v>7734</v>
      </c>
      <c r="S4388" t="s">
        <v>7734</v>
      </c>
      <c r="T4388" t="s">
        <v>23580</v>
      </c>
      <c r="U4388">
        <f t="shared" si="68"/>
        <v>1553</v>
      </c>
    </row>
    <row r="4389" spans="1:21" x14ac:dyDescent="0.2">
      <c r="A4389" t="s">
        <v>18569</v>
      </c>
      <c r="B4389" t="s">
        <v>13687</v>
      </c>
      <c r="C4389">
        <v>3512061</v>
      </c>
      <c r="D4389" t="s">
        <v>7037</v>
      </c>
      <c r="E4389" t="s">
        <v>13696</v>
      </c>
      <c r="F4389" t="s">
        <v>6402</v>
      </c>
      <c r="G4389">
        <v>0</v>
      </c>
      <c r="H4389">
        <v>637</v>
      </c>
      <c r="I4389">
        <v>1</v>
      </c>
      <c r="J4389">
        <v>1</v>
      </c>
      <c r="K4389">
        <v>1</v>
      </c>
      <c r="M4389">
        <v>2018</v>
      </c>
      <c r="N4389" t="s">
        <v>1463</v>
      </c>
      <c r="O4389">
        <v>2</v>
      </c>
      <c r="P4389">
        <v>3</v>
      </c>
      <c r="Q4389" t="s">
        <v>7733</v>
      </c>
      <c r="R4389" t="s">
        <v>7734</v>
      </c>
      <c r="S4389" t="s">
        <v>7734</v>
      </c>
      <c r="T4389" t="s">
        <v>1699</v>
      </c>
      <c r="U4389">
        <f t="shared" si="68"/>
        <v>1553</v>
      </c>
    </row>
    <row r="4390" spans="1:21" x14ac:dyDescent="0.2">
      <c r="A4390" t="s">
        <v>18569</v>
      </c>
      <c r="B4390" t="s">
        <v>13687</v>
      </c>
      <c r="C4390">
        <v>3512061</v>
      </c>
      <c r="D4390" t="s">
        <v>6822</v>
      </c>
      <c r="E4390" t="s">
        <v>11274</v>
      </c>
      <c r="F4390" t="s">
        <v>6402</v>
      </c>
      <c r="G4390">
        <v>234</v>
      </c>
      <c r="H4390">
        <v>637</v>
      </c>
      <c r="I4390">
        <v>0</v>
      </c>
      <c r="J4390">
        <v>0</v>
      </c>
      <c r="K4390">
        <v>0</v>
      </c>
      <c r="M4390">
        <v>2018</v>
      </c>
      <c r="N4390" t="s">
        <v>1463</v>
      </c>
      <c r="O4390">
        <v>2</v>
      </c>
      <c r="P4390">
        <v>3</v>
      </c>
      <c r="Q4390" t="s">
        <v>7733</v>
      </c>
      <c r="R4390" t="s">
        <v>7734</v>
      </c>
      <c r="S4390" t="s">
        <v>7734</v>
      </c>
      <c r="T4390" t="s">
        <v>1704</v>
      </c>
      <c r="U4390">
        <f t="shared" si="68"/>
        <v>1553</v>
      </c>
    </row>
    <row r="4391" spans="1:21" x14ac:dyDescent="0.2">
      <c r="A4391" t="s">
        <v>18571</v>
      </c>
      <c r="B4391" t="s">
        <v>13687</v>
      </c>
      <c r="C4391">
        <v>3512061</v>
      </c>
      <c r="D4391" t="s">
        <v>6889</v>
      </c>
      <c r="E4391" t="s">
        <v>13691</v>
      </c>
      <c r="F4391" t="s">
        <v>6402</v>
      </c>
      <c r="G4391">
        <v>627</v>
      </c>
      <c r="H4391">
        <v>1553</v>
      </c>
      <c r="I4391">
        <v>1</v>
      </c>
      <c r="J4391">
        <v>0</v>
      </c>
      <c r="K4391">
        <v>0</v>
      </c>
      <c r="M4391">
        <v>2018</v>
      </c>
      <c r="N4391" t="s">
        <v>6404</v>
      </c>
      <c r="O4391">
        <v>99</v>
      </c>
      <c r="P4391">
        <v>1</v>
      </c>
      <c r="Q4391" t="s">
        <v>7733</v>
      </c>
      <c r="R4391" t="s">
        <v>7734</v>
      </c>
      <c r="S4391" t="s">
        <v>7734</v>
      </c>
      <c r="T4391" t="s">
        <v>1703</v>
      </c>
      <c r="U4391">
        <f t="shared" si="68"/>
        <v>1553</v>
      </c>
    </row>
    <row r="4392" spans="1:21" x14ac:dyDescent="0.2">
      <c r="A4392" t="s">
        <v>18571</v>
      </c>
      <c r="B4392" t="s">
        <v>13687</v>
      </c>
      <c r="C4392">
        <v>3512061</v>
      </c>
      <c r="D4392" t="s">
        <v>6440</v>
      </c>
      <c r="E4392" t="s">
        <v>7728</v>
      </c>
      <c r="F4392" t="s">
        <v>6402</v>
      </c>
      <c r="G4392">
        <v>926</v>
      </c>
      <c r="H4392">
        <v>1553</v>
      </c>
      <c r="I4392">
        <v>1</v>
      </c>
      <c r="J4392">
        <v>1</v>
      </c>
      <c r="K4392">
        <v>0</v>
      </c>
      <c r="M4392">
        <v>2018</v>
      </c>
      <c r="N4392" t="s">
        <v>6404</v>
      </c>
      <c r="O4392">
        <v>99</v>
      </c>
      <c r="P4392">
        <v>1</v>
      </c>
      <c r="Q4392" t="s">
        <v>7733</v>
      </c>
      <c r="R4392" t="s">
        <v>7734</v>
      </c>
      <c r="S4392" t="s">
        <v>7734</v>
      </c>
      <c r="T4392" t="s">
        <v>513</v>
      </c>
      <c r="U4392">
        <f t="shared" si="68"/>
        <v>1553</v>
      </c>
    </row>
    <row r="4393" spans="1:21" x14ac:dyDescent="0.2">
      <c r="A4393" t="s">
        <v>18567</v>
      </c>
      <c r="B4393" t="s">
        <v>13687</v>
      </c>
      <c r="C4393">
        <v>3512061</v>
      </c>
      <c r="D4393" t="s">
        <v>7133</v>
      </c>
      <c r="E4393" t="s">
        <v>18570</v>
      </c>
      <c r="F4393" t="s">
        <v>6402</v>
      </c>
      <c r="G4393">
        <v>0</v>
      </c>
      <c r="H4393">
        <v>0</v>
      </c>
      <c r="I4393">
        <v>1</v>
      </c>
      <c r="J4393">
        <v>1</v>
      </c>
      <c r="K4393">
        <v>1</v>
      </c>
      <c r="M4393">
        <v>2018</v>
      </c>
      <c r="N4393" t="s">
        <v>1463</v>
      </c>
      <c r="O4393">
        <v>1</v>
      </c>
      <c r="P4393">
        <v>3</v>
      </c>
      <c r="Q4393" t="s">
        <v>7733</v>
      </c>
      <c r="R4393" t="s">
        <v>7734</v>
      </c>
      <c r="S4393" t="s">
        <v>7734</v>
      </c>
      <c r="T4393" t="s">
        <v>23581</v>
      </c>
      <c r="U4393">
        <f t="shared" si="68"/>
        <v>1553</v>
      </c>
    </row>
    <row r="4394" spans="1:21" x14ac:dyDescent="0.2">
      <c r="A4394" t="s">
        <v>18569</v>
      </c>
      <c r="B4394" t="s">
        <v>13687</v>
      </c>
      <c r="C4394">
        <v>3512061</v>
      </c>
      <c r="D4394" t="s">
        <v>9733</v>
      </c>
      <c r="E4394" t="s">
        <v>7110</v>
      </c>
      <c r="F4394" t="s">
        <v>6402</v>
      </c>
      <c r="G4394">
        <v>253</v>
      </c>
      <c r="H4394">
        <v>637</v>
      </c>
      <c r="I4394">
        <v>0</v>
      </c>
      <c r="J4394">
        <v>1</v>
      </c>
      <c r="K4394">
        <v>0</v>
      </c>
      <c r="M4394">
        <v>2018</v>
      </c>
      <c r="N4394" t="s">
        <v>1463</v>
      </c>
      <c r="O4394">
        <v>2</v>
      </c>
      <c r="P4394">
        <v>3</v>
      </c>
      <c r="Q4394" t="s">
        <v>7733</v>
      </c>
      <c r="R4394" t="s">
        <v>7734</v>
      </c>
      <c r="S4394" t="s">
        <v>7734</v>
      </c>
      <c r="T4394" t="s">
        <v>1700</v>
      </c>
      <c r="U4394">
        <f t="shared" si="68"/>
        <v>1553</v>
      </c>
    </row>
    <row r="4395" spans="1:21" x14ac:dyDescent="0.2">
      <c r="A4395" t="s">
        <v>18567</v>
      </c>
      <c r="B4395" t="s">
        <v>13687</v>
      </c>
      <c r="C4395">
        <v>3512061</v>
      </c>
      <c r="D4395" t="s">
        <v>6624</v>
      </c>
      <c r="E4395" t="s">
        <v>13690</v>
      </c>
      <c r="F4395" t="s">
        <v>6402</v>
      </c>
      <c r="G4395">
        <v>0</v>
      </c>
      <c r="H4395">
        <v>0</v>
      </c>
      <c r="I4395">
        <v>1</v>
      </c>
      <c r="J4395">
        <v>1</v>
      </c>
      <c r="K4395">
        <v>1</v>
      </c>
      <c r="M4395">
        <v>2018</v>
      </c>
      <c r="N4395" t="s">
        <v>1463</v>
      </c>
      <c r="O4395">
        <v>1</v>
      </c>
      <c r="P4395">
        <v>3</v>
      </c>
      <c r="Q4395" t="s">
        <v>7733</v>
      </c>
      <c r="R4395" t="s">
        <v>7734</v>
      </c>
      <c r="S4395" t="s">
        <v>7734</v>
      </c>
      <c r="T4395" t="s">
        <v>1706</v>
      </c>
      <c r="U4395">
        <f t="shared" si="68"/>
        <v>1553</v>
      </c>
    </row>
    <row r="4396" spans="1:21" x14ac:dyDescent="0.2">
      <c r="A4396" t="s">
        <v>18569</v>
      </c>
      <c r="B4396" t="s">
        <v>13687</v>
      </c>
      <c r="C4396">
        <v>3512061</v>
      </c>
      <c r="D4396" t="s">
        <v>7172</v>
      </c>
      <c r="E4396" t="s">
        <v>15590</v>
      </c>
      <c r="F4396" t="s">
        <v>6402</v>
      </c>
      <c r="G4396">
        <v>150</v>
      </c>
      <c r="H4396">
        <v>637</v>
      </c>
      <c r="I4396">
        <v>0</v>
      </c>
      <c r="J4396">
        <v>0</v>
      </c>
      <c r="K4396">
        <v>0</v>
      </c>
      <c r="M4396">
        <v>2018</v>
      </c>
      <c r="N4396" t="s">
        <v>1463</v>
      </c>
      <c r="O4396">
        <v>2</v>
      </c>
      <c r="P4396">
        <v>3</v>
      </c>
      <c r="Q4396" t="s">
        <v>7733</v>
      </c>
      <c r="R4396" t="s">
        <v>7734</v>
      </c>
      <c r="S4396" t="s">
        <v>7734</v>
      </c>
      <c r="T4396" t="s">
        <v>23582</v>
      </c>
      <c r="U4396">
        <f t="shared" si="68"/>
        <v>1553</v>
      </c>
    </row>
    <row r="4397" spans="1:21" x14ac:dyDescent="0.2">
      <c r="A4397" t="s">
        <v>18572</v>
      </c>
      <c r="B4397" t="s">
        <v>12583</v>
      </c>
      <c r="C4397">
        <v>3534005</v>
      </c>
      <c r="D4397" t="s">
        <v>7111</v>
      </c>
      <c r="E4397" t="s">
        <v>6586</v>
      </c>
      <c r="F4397" t="s">
        <v>6402</v>
      </c>
      <c r="G4397">
        <v>393</v>
      </c>
      <c r="H4397">
        <v>1086</v>
      </c>
      <c r="I4397">
        <v>0</v>
      </c>
      <c r="J4397">
        <v>0</v>
      </c>
      <c r="K4397">
        <v>0</v>
      </c>
      <c r="M4397">
        <v>2018</v>
      </c>
      <c r="N4397" t="s">
        <v>1479</v>
      </c>
      <c r="O4397">
        <v>99</v>
      </c>
      <c r="P4397">
        <v>1</v>
      </c>
      <c r="Q4397" t="s">
        <v>7733</v>
      </c>
      <c r="R4397" t="s">
        <v>7734</v>
      </c>
      <c r="S4397" t="s">
        <v>7734</v>
      </c>
      <c r="T4397" t="s">
        <v>23583</v>
      </c>
      <c r="U4397">
        <f t="shared" si="68"/>
        <v>1086</v>
      </c>
    </row>
    <row r="4398" spans="1:21" x14ac:dyDescent="0.2">
      <c r="A4398" t="s">
        <v>18573</v>
      </c>
      <c r="B4398" t="s">
        <v>12583</v>
      </c>
      <c r="C4398">
        <v>3534005</v>
      </c>
      <c r="D4398" t="s">
        <v>6838</v>
      </c>
      <c r="E4398" t="s">
        <v>8028</v>
      </c>
      <c r="F4398" t="s">
        <v>6402</v>
      </c>
      <c r="G4398">
        <v>0</v>
      </c>
      <c r="H4398">
        <v>0</v>
      </c>
      <c r="I4398">
        <v>1</v>
      </c>
      <c r="J4398">
        <v>1</v>
      </c>
      <c r="K4398">
        <v>1</v>
      </c>
      <c r="M4398">
        <v>2018</v>
      </c>
      <c r="N4398" t="s">
        <v>1463</v>
      </c>
      <c r="O4398">
        <v>2</v>
      </c>
      <c r="P4398">
        <v>1</v>
      </c>
      <c r="Q4398" t="s">
        <v>7733</v>
      </c>
      <c r="R4398" t="s">
        <v>7734</v>
      </c>
      <c r="S4398" t="s">
        <v>7734</v>
      </c>
      <c r="T4398" t="s">
        <v>1743</v>
      </c>
      <c r="U4398">
        <f t="shared" si="68"/>
        <v>1086</v>
      </c>
    </row>
    <row r="4399" spans="1:21" x14ac:dyDescent="0.2">
      <c r="A4399" t="s">
        <v>18574</v>
      </c>
      <c r="B4399" t="s">
        <v>12583</v>
      </c>
      <c r="C4399">
        <v>3534005</v>
      </c>
      <c r="D4399" t="s">
        <v>6766</v>
      </c>
      <c r="E4399" t="s">
        <v>12585</v>
      </c>
      <c r="F4399" t="s">
        <v>6402</v>
      </c>
      <c r="G4399">
        <v>0</v>
      </c>
      <c r="H4399">
        <v>0</v>
      </c>
      <c r="I4399">
        <v>1</v>
      </c>
      <c r="J4399">
        <v>1</v>
      </c>
      <c r="K4399">
        <v>1</v>
      </c>
      <c r="M4399">
        <v>2018</v>
      </c>
      <c r="N4399" t="s">
        <v>6404</v>
      </c>
      <c r="O4399">
        <v>99</v>
      </c>
      <c r="P4399">
        <v>1</v>
      </c>
      <c r="Q4399" t="s">
        <v>7733</v>
      </c>
      <c r="R4399" t="s">
        <v>7734</v>
      </c>
      <c r="S4399" t="s">
        <v>7734</v>
      </c>
      <c r="T4399" t="s">
        <v>523</v>
      </c>
      <c r="U4399">
        <f t="shared" si="68"/>
        <v>1086</v>
      </c>
    </row>
    <row r="4400" spans="1:21" x14ac:dyDescent="0.2">
      <c r="A4400" t="s">
        <v>18575</v>
      </c>
      <c r="B4400" t="s">
        <v>12583</v>
      </c>
      <c r="C4400">
        <v>3534005</v>
      </c>
      <c r="D4400" t="s">
        <v>6632</v>
      </c>
      <c r="E4400" t="s">
        <v>7142</v>
      </c>
      <c r="F4400" t="s">
        <v>6402</v>
      </c>
      <c r="G4400">
        <v>196</v>
      </c>
      <c r="H4400">
        <v>410</v>
      </c>
      <c r="I4400">
        <v>0</v>
      </c>
      <c r="J4400">
        <v>0</v>
      </c>
      <c r="K4400">
        <v>0</v>
      </c>
      <c r="M4400">
        <v>2018</v>
      </c>
      <c r="N4400" t="s">
        <v>1463</v>
      </c>
      <c r="O4400">
        <v>1</v>
      </c>
      <c r="P4400">
        <v>1</v>
      </c>
      <c r="Q4400" t="s">
        <v>7733</v>
      </c>
      <c r="R4400" t="s">
        <v>7734</v>
      </c>
      <c r="S4400" t="s">
        <v>7734</v>
      </c>
      <c r="T4400" t="s">
        <v>23584</v>
      </c>
      <c r="U4400">
        <f t="shared" si="68"/>
        <v>1086</v>
      </c>
    </row>
    <row r="4401" spans="1:21" x14ac:dyDescent="0.2">
      <c r="A4401" t="s">
        <v>18572</v>
      </c>
      <c r="B4401" t="s">
        <v>12583</v>
      </c>
      <c r="C4401">
        <v>3534005</v>
      </c>
      <c r="D4401" t="s">
        <v>12587</v>
      </c>
      <c r="E4401" t="s">
        <v>12588</v>
      </c>
      <c r="F4401" t="s">
        <v>6402</v>
      </c>
      <c r="G4401">
        <v>551</v>
      </c>
      <c r="H4401">
        <v>1086</v>
      </c>
      <c r="I4401">
        <v>0</v>
      </c>
      <c r="J4401">
        <v>1</v>
      </c>
      <c r="K4401">
        <v>0</v>
      </c>
      <c r="M4401">
        <v>2018</v>
      </c>
      <c r="N4401" t="s">
        <v>1479</v>
      </c>
      <c r="O4401">
        <v>99</v>
      </c>
      <c r="P4401">
        <v>1</v>
      </c>
      <c r="Q4401" t="s">
        <v>7733</v>
      </c>
      <c r="R4401" t="s">
        <v>7734</v>
      </c>
      <c r="S4401" t="s">
        <v>7734</v>
      </c>
      <c r="T4401" t="s">
        <v>1745</v>
      </c>
      <c r="U4401">
        <f t="shared" si="68"/>
        <v>1086</v>
      </c>
    </row>
    <row r="4402" spans="1:21" x14ac:dyDescent="0.2">
      <c r="A4402" t="s">
        <v>18572</v>
      </c>
      <c r="B4402" t="s">
        <v>12583</v>
      </c>
      <c r="C4402">
        <v>3534005</v>
      </c>
      <c r="D4402" t="s">
        <v>6895</v>
      </c>
      <c r="E4402" t="s">
        <v>6463</v>
      </c>
      <c r="F4402" t="s">
        <v>6402</v>
      </c>
      <c r="G4402">
        <v>142</v>
      </c>
      <c r="H4402">
        <v>1086</v>
      </c>
      <c r="I4402">
        <v>0</v>
      </c>
      <c r="J4402">
        <v>0</v>
      </c>
      <c r="K4402">
        <v>0</v>
      </c>
      <c r="M4402">
        <v>2018</v>
      </c>
      <c r="N4402" t="s">
        <v>1479</v>
      </c>
      <c r="O4402">
        <v>99</v>
      </c>
      <c r="P4402">
        <v>1</v>
      </c>
      <c r="Q4402" t="s">
        <v>7733</v>
      </c>
      <c r="R4402" t="s">
        <v>7734</v>
      </c>
      <c r="S4402" t="s">
        <v>7734</v>
      </c>
      <c r="T4402" t="s">
        <v>23585</v>
      </c>
      <c r="U4402">
        <f t="shared" si="68"/>
        <v>1086</v>
      </c>
    </row>
    <row r="4403" spans="1:21" x14ac:dyDescent="0.2">
      <c r="A4403" t="s">
        <v>18576</v>
      </c>
      <c r="B4403" t="s">
        <v>12583</v>
      </c>
      <c r="C4403">
        <v>3534005</v>
      </c>
      <c r="D4403" t="s">
        <v>6501</v>
      </c>
      <c r="E4403" t="s">
        <v>12596</v>
      </c>
      <c r="F4403" t="s">
        <v>6402</v>
      </c>
      <c r="G4403">
        <v>0</v>
      </c>
      <c r="H4403">
        <v>0</v>
      </c>
      <c r="I4403">
        <v>1</v>
      </c>
      <c r="J4403">
        <v>1</v>
      </c>
      <c r="K4403">
        <v>1</v>
      </c>
      <c r="M4403">
        <v>2018</v>
      </c>
      <c r="N4403" t="s">
        <v>1463</v>
      </c>
      <c r="O4403">
        <v>3</v>
      </c>
      <c r="P4403">
        <v>1</v>
      </c>
      <c r="Q4403" t="s">
        <v>7733</v>
      </c>
      <c r="R4403" t="s">
        <v>7734</v>
      </c>
      <c r="S4403" t="s">
        <v>7734</v>
      </c>
      <c r="T4403" t="s">
        <v>1742</v>
      </c>
      <c r="U4403">
        <f t="shared" si="68"/>
        <v>1086</v>
      </c>
    </row>
    <row r="4404" spans="1:21" x14ac:dyDescent="0.2">
      <c r="A4404" t="s">
        <v>18575</v>
      </c>
      <c r="B4404" t="s">
        <v>12583</v>
      </c>
      <c r="C4404">
        <v>3534005</v>
      </c>
      <c r="D4404" t="s">
        <v>9733</v>
      </c>
      <c r="E4404" t="s">
        <v>12591</v>
      </c>
      <c r="F4404" t="s">
        <v>6402</v>
      </c>
      <c r="G4404">
        <v>214</v>
      </c>
      <c r="H4404">
        <v>410</v>
      </c>
      <c r="I4404">
        <v>0</v>
      </c>
      <c r="J4404">
        <v>1</v>
      </c>
      <c r="K4404">
        <v>0</v>
      </c>
      <c r="M4404">
        <v>2018</v>
      </c>
      <c r="N4404" t="s">
        <v>1463</v>
      </c>
      <c r="O4404">
        <v>1</v>
      </c>
      <c r="P4404">
        <v>1</v>
      </c>
      <c r="Q4404" t="s">
        <v>7733</v>
      </c>
      <c r="R4404" t="s">
        <v>7734</v>
      </c>
      <c r="S4404" t="s">
        <v>7734</v>
      </c>
      <c r="T4404" t="s">
        <v>23586</v>
      </c>
      <c r="U4404">
        <f t="shared" si="68"/>
        <v>1086</v>
      </c>
    </row>
    <row r="4405" spans="1:21" x14ac:dyDescent="0.2">
      <c r="A4405" t="s">
        <v>18577</v>
      </c>
      <c r="B4405" t="s">
        <v>8753</v>
      </c>
      <c r="C4405">
        <v>3509024</v>
      </c>
      <c r="D4405" t="s">
        <v>6609</v>
      </c>
      <c r="E4405" t="s">
        <v>8756</v>
      </c>
      <c r="F4405" t="s">
        <v>6402</v>
      </c>
      <c r="G4405">
        <v>1155</v>
      </c>
      <c r="H4405">
        <v>4660</v>
      </c>
      <c r="I4405">
        <v>1</v>
      </c>
      <c r="J4405">
        <v>1</v>
      </c>
      <c r="K4405">
        <v>0</v>
      </c>
      <c r="M4405">
        <v>2018</v>
      </c>
      <c r="N4405" t="s">
        <v>1463</v>
      </c>
      <c r="O4405">
        <v>99</v>
      </c>
      <c r="P4405">
        <v>3</v>
      </c>
      <c r="Q4405" t="s">
        <v>7733</v>
      </c>
      <c r="R4405" t="s">
        <v>7734</v>
      </c>
      <c r="S4405" t="s">
        <v>7734</v>
      </c>
      <c r="T4405" t="s">
        <v>1754</v>
      </c>
      <c r="U4405">
        <f t="shared" si="68"/>
        <v>4660</v>
      </c>
    </row>
    <row r="4406" spans="1:21" x14ac:dyDescent="0.2">
      <c r="A4406" t="s">
        <v>18577</v>
      </c>
      <c r="B4406" t="s">
        <v>8753</v>
      </c>
      <c r="C4406">
        <v>3509024</v>
      </c>
      <c r="D4406" t="s">
        <v>14602</v>
      </c>
      <c r="E4406" t="s">
        <v>6679</v>
      </c>
      <c r="F4406" t="s">
        <v>6402</v>
      </c>
      <c r="G4406">
        <v>501</v>
      </c>
      <c r="H4406">
        <v>4660</v>
      </c>
      <c r="I4406">
        <v>0</v>
      </c>
      <c r="J4406">
        <v>0</v>
      </c>
      <c r="K4406">
        <v>0</v>
      </c>
      <c r="M4406">
        <v>2018</v>
      </c>
      <c r="N4406" t="s">
        <v>1463</v>
      </c>
      <c r="O4406">
        <v>99</v>
      </c>
      <c r="P4406">
        <v>3</v>
      </c>
      <c r="Q4406" t="s">
        <v>7733</v>
      </c>
      <c r="R4406" t="s">
        <v>7734</v>
      </c>
      <c r="S4406" t="s">
        <v>7734</v>
      </c>
      <c r="T4406" t="s">
        <v>23587</v>
      </c>
      <c r="U4406">
        <f t="shared" si="68"/>
        <v>4660</v>
      </c>
    </row>
    <row r="4407" spans="1:21" x14ac:dyDescent="0.2">
      <c r="A4407" t="s">
        <v>18577</v>
      </c>
      <c r="B4407" t="s">
        <v>8753</v>
      </c>
      <c r="C4407">
        <v>3509024</v>
      </c>
      <c r="D4407" t="s">
        <v>12021</v>
      </c>
      <c r="E4407" t="s">
        <v>6679</v>
      </c>
      <c r="F4407" t="s">
        <v>6402</v>
      </c>
      <c r="G4407">
        <v>977</v>
      </c>
      <c r="H4407">
        <v>4660</v>
      </c>
      <c r="I4407">
        <v>1</v>
      </c>
      <c r="J4407">
        <v>1</v>
      </c>
      <c r="K4407">
        <v>0</v>
      </c>
      <c r="M4407">
        <v>2018</v>
      </c>
      <c r="N4407" t="s">
        <v>1463</v>
      </c>
      <c r="O4407">
        <v>99</v>
      </c>
      <c r="P4407">
        <v>3</v>
      </c>
      <c r="Q4407" t="s">
        <v>7733</v>
      </c>
      <c r="R4407" t="s">
        <v>7734</v>
      </c>
      <c r="S4407" t="s">
        <v>7734</v>
      </c>
      <c r="T4407" t="s">
        <v>23588</v>
      </c>
      <c r="U4407">
        <f t="shared" si="68"/>
        <v>4660</v>
      </c>
    </row>
    <row r="4408" spans="1:21" x14ac:dyDescent="0.2">
      <c r="A4408" t="s">
        <v>18577</v>
      </c>
      <c r="B4408" t="s">
        <v>8753</v>
      </c>
      <c r="C4408">
        <v>3509024</v>
      </c>
      <c r="D4408" t="s">
        <v>6442</v>
      </c>
      <c r="E4408" t="s">
        <v>8756</v>
      </c>
      <c r="F4408" t="s">
        <v>6402</v>
      </c>
      <c r="G4408">
        <v>626</v>
      </c>
      <c r="H4408">
        <v>4660</v>
      </c>
      <c r="I4408">
        <v>0</v>
      </c>
      <c r="J4408">
        <v>0</v>
      </c>
      <c r="K4408">
        <v>0</v>
      </c>
      <c r="M4408">
        <v>2018</v>
      </c>
      <c r="N4408" t="s">
        <v>1463</v>
      </c>
      <c r="O4408">
        <v>99</v>
      </c>
      <c r="P4408">
        <v>3</v>
      </c>
      <c r="Q4408" t="s">
        <v>7733</v>
      </c>
      <c r="R4408" t="s">
        <v>7734</v>
      </c>
      <c r="S4408" t="s">
        <v>7734</v>
      </c>
      <c r="T4408" t="s">
        <v>23589</v>
      </c>
      <c r="U4408">
        <f t="shared" si="68"/>
        <v>4660</v>
      </c>
    </row>
    <row r="4409" spans="1:21" x14ac:dyDescent="0.2">
      <c r="A4409" t="s">
        <v>18577</v>
      </c>
      <c r="B4409" t="s">
        <v>8753</v>
      </c>
      <c r="C4409">
        <v>3509024</v>
      </c>
      <c r="D4409" t="s">
        <v>8764</v>
      </c>
      <c r="E4409" t="s">
        <v>18578</v>
      </c>
      <c r="F4409" t="s">
        <v>6402</v>
      </c>
      <c r="G4409">
        <v>678</v>
      </c>
      <c r="H4409">
        <v>4660</v>
      </c>
      <c r="I4409">
        <v>0</v>
      </c>
      <c r="J4409">
        <v>0</v>
      </c>
      <c r="K4409">
        <v>0</v>
      </c>
      <c r="M4409">
        <v>2018</v>
      </c>
      <c r="N4409" t="s">
        <v>1463</v>
      </c>
      <c r="O4409">
        <v>99</v>
      </c>
      <c r="P4409">
        <v>3</v>
      </c>
      <c r="Q4409" t="s">
        <v>7733</v>
      </c>
      <c r="R4409" t="s">
        <v>7734</v>
      </c>
      <c r="S4409" t="s">
        <v>7734</v>
      </c>
      <c r="T4409" t="s">
        <v>23590</v>
      </c>
      <c r="U4409">
        <f t="shared" si="68"/>
        <v>4660</v>
      </c>
    </row>
    <row r="4410" spans="1:21" x14ac:dyDescent="0.2">
      <c r="A4410" t="s">
        <v>18579</v>
      </c>
      <c r="B4410" t="s">
        <v>8753</v>
      </c>
      <c r="C4410">
        <v>3509024</v>
      </c>
      <c r="D4410" t="s">
        <v>6591</v>
      </c>
      <c r="E4410" t="s">
        <v>8754</v>
      </c>
      <c r="F4410" t="s">
        <v>6402</v>
      </c>
      <c r="G4410">
        <v>0</v>
      </c>
      <c r="H4410">
        <v>0</v>
      </c>
      <c r="I4410">
        <v>1</v>
      </c>
      <c r="J4410">
        <v>1</v>
      </c>
      <c r="K4410">
        <v>1</v>
      </c>
      <c r="M4410">
        <v>2018</v>
      </c>
      <c r="N4410" t="s">
        <v>2531</v>
      </c>
      <c r="O4410">
        <v>99</v>
      </c>
      <c r="P4410">
        <v>1</v>
      </c>
      <c r="Q4410" t="s">
        <v>7733</v>
      </c>
      <c r="R4410" t="s">
        <v>7734</v>
      </c>
      <c r="S4410" t="s">
        <v>7734</v>
      </c>
      <c r="T4410" t="s">
        <v>525</v>
      </c>
      <c r="U4410">
        <f t="shared" si="68"/>
        <v>4660</v>
      </c>
    </row>
    <row r="4411" spans="1:21" x14ac:dyDescent="0.2">
      <c r="A4411" t="s">
        <v>18580</v>
      </c>
      <c r="B4411" t="s">
        <v>8753</v>
      </c>
      <c r="C4411">
        <v>3509024</v>
      </c>
      <c r="D4411" t="s">
        <v>7429</v>
      </c>
      <c r="E4411" t="s">
        <v>13980</v>
      </c>
      <c r="F4411" t="s">
        <v>6402</v>
      </c>
      <c r="G4411">
        <v>0</v>
      </c>
      <c r="H4411">
        <v>0</v>
      </c>
      <c r="I4411">
        <v>1</v>
      </c>
      <c r="J4411">
        <v>1</v>
      </c>
      <c r="K4411">
        <v>1</v>
      </c>
      <c r="M4411">
        <v>2018</v>
      </c>
      <c r="N4411" t="s">
        <v>1753</v>
      </c>
      <c r="O4411">
        <v>99</v>
      </c>
      <c r="P4411">
        <v>1</v>
      </c>
      <c r="Q4411" t="s">
        <v>7733</v>
      </c>
      <c r="R4411" t="s">
        <v>7734</v>
      </c>
      <c r="S4411" t="s">
        <v>7734</v>
      </c>
      <c r="T4411" t="s">
        <v>23591</v>
      </c>
      <c r="U4411">
        <f t="shared" si="68"/>
        <v>4660</v>
      </c>
    </row>
    <row r="4412" spans="1:21" x14ac:dyDescent="0.2">
      <c r="A4412" t="s">
        <v>18577</v>
      </c>
      <c r="B4412" t="s">
        <v>8753</v>
      </c>
      <c r="C4412">
        <v>3509024</v>
      </c>
      <c r="D4412" t="s">
        <v>6427</v>
      </c>
      <c r="E4412" t="s">
        <v>6679</v>
      </c>
      <c r="F4412" t="s">
        <v>6402</v>
      </c>
      <c r="G4412">
        <v>723</v>
      </c>
      <c r="H4412">
        <v>4660</v>
      </c>
      <c r="I4412">
        <v>1</v>
      </c>
      <c r="J4412">
        <v>1</v>
      </c>
      <c r="K4412">
        <v>0</v>
      </c>
      <c r="M4412">
        <v>2018</v>
      </c>
      <c r="N4412" t="s">
        <v>1463</v>
      </c>
      <c r="O4412">
        <v>99</v>
      </c>
      <c r="P4412">
        <v>3</v>
      </c>
      <c r="Q4412" t="s">
        <v>7733</v>
      </c>
      <c r="R4412" t="s">
        <v>7734</v>
      </c>
      <c r="S4412" t="s">
        <v>7734</v>
      </c>
      <c r="T4412" t="s">
        <v>23592</v>
      </c>
      <c r="U4412">
        <f t="shared" si="68"/>
        <v>4660</v>
      </c>
    </row>
    <row r="4413" spans="1:21" x14ac:dyDescent="0.2">
      <c r="A4413" t="s">
        <v>18581</v>
      </c>
      <c r="B4413" t="s">
        <v>9601</v>
      </c>
      <c r="C4413">
        <v>3551021</v>
      </c>
      <c r="D4413" t="s">
        <v>7169</v>
      </c>
      <c r="E4413" t="s">
        <v>10264</v>
      </c>
      <c r="F4413" t="s">
        <v>6402</v>
      </c>
      <c r="G4413">
        <v>203</v>
      </c>
      <c r="H4413">
        <v>805</v>
      </c>
      <c r="I4413">
        <v>1</v>
      </c>
      <c r="J4413">
        <v>0</v>
      </c>
      <c r="K4413">
        <v>0</v>
      </c>
      <c r="M4413">
        <v>2018</v>
      </c>
      <c r="N4413" t="s">
        <v>6404</v>
      </c>
      <c r="O4413">
        <v>99</v>
      </c>
      <c r="P4413">
        <v>1</v>
      </c>
      <c r="Q4413" t="s">
        <v>7733</v>
      </c>
      <c r="R4413" t="s">
        <v>7734</v>
      </c>
      <c r="S4413" t="s">
        <v>7734</v>
      </c>
      <c r="T4413" t="s">
        <v>23593</v>
      </c>
      <c r="U4413">
        <f t="shared" si="68"/>
        <v>2628</v>
      </c>
    </row>
    <row r="4414" spans="1:21" x14ac:dyDescent="0.2">
      <c r="A4414" t="s">
        <v>18582</v>
      </c>
      <c r="B4414" t="s">
        <v>9601</v>
      </c>
      <c r="C4414">
        <v>3551021</v>
      </c>
      <c r="D4414" t="s">
        <v>6747</v>
      </c>
      <c r="E4414" t="s">
        <v>9904</v>
      </c>
      <c r="F4414" t="s">
        <v>6402</v>
      </c>
      <c r="G4414">
        <v>543</v>
      </c>
      <c r="H4414">
        <v>2628</v>
      </c>
      <c r="I4414">
        <v>1</v>
      </c>
      <c r="J4414">
        <v>1</v>
      </c>
      <c r="K4414">
        <v>0</v>
      </c>
      <c r="M4414">
        <v>2018</v>
      </c>
      <c r="N4414" t="s">
        <v>1463</v>
      </c>
      <c r="O4414">
        <v>99</v>
      </c>
      <c r="P4414">
        <v>4</v>
      </c>
      <c r="Q4414" t="s">
        <v>7733</v>
      </c>
      <c r="R4414" t="s">
        <v>7734</v>
      </c>
      <c r="S4414" t="s">
        <v>7734</v>
      </c>
      <c r="T4414" t="s">
        <v>529</v>
      </c>
      <c r="U4414">
        <f t="shared" si="68"/>
        <v>2628</v>
      </c>
    </row>
    <row r="4415" spans="1:21" x14ac:dyDescent="0.2">
      <c r="A4415" t="s">
        <v>18582</v>
      </c>
      <c r="B4415" t="s">
        <v>9601</v>
      </c>
      <c r="C4415">
        <v>3551021</v>
      </c>
      <c r="D4415" t="s">
        <v>6905</v>
      </c>
      <c r="E4415" t="s">
        <v>8748</v>
      </c>
      <c r="F4415" t="s">
        <v>6402</v>
      </c>
      <c r="G4415">
        <v>333</v>
      </c>
      <c r="H4415">
        <v>2628</v>
      </c>
      <c r="I4415">
        <v>0</v>
      </c>
      <c r="J4415">
        <v>0</v>
      </c>
      <c r="K4415">
        <v>0</v>
      </c>
      <c r="M4415">
        <v>2018</v>
      </c>
      <c r="N4415" t="s">
        <v>1463</v>
      </c>
      <c r="O4415">
        <v>99</v>
      </c>
      <c r="P4415">
        <v>4</v>
      </c>
      <c r="Q4415" t="s">
        <v>7733</v>
      </c>
      <c r="R4415" t="s">
        <v>7734</v>
      </c>
      <c r="S4415" t="s">
        <v>7734</v>
      </c>
      <c r="T4415" t="s">
        <v>23594</v>
      </c>
      <c r="U4415">
        <f t="shared" si="68"/>
        <v>2628</v>
      </c>
    </row>
    <row r="4416" spans="1:21" x14ac:dyDescent="0.2">
      <c r="A4416" t="s">
        <v>18581</v>
      </c>
      <c r="B4416" t="s">
        <v>9601</v>
      </c>
      <c r="C4416">
        <v>3551021</v>
      </c>
      <c r="D4416" t="s">
        <v>18583</v>
      </c>
      <c r="E4416" t="s">
        <v>6669</v>
      </c>
      <c r="F4416" t="s">
        <v>6402</v>
      </c>
      <c r="G4416">
        <v>399</v>
      </c>
      <c r="H4416">
        <v>805</v>
      </c>
      <c r="I4416">
        <v>0</v>
      </c>
      <c r="J4416">
        <v>1</v>
      </c>
      <c r="K4416">
        <v>0</v>
      </c>
      <c r="M4416">
        <v>2018</v>
      </c>
      <c r="N4416" t="s">
        <v>6404</v>
      </c>
      <c r="O4416">
        <v>99</v>
      </c>
      <c r="P4416">
        <v>1</v>
      </c>
      <c r="Q4416" t="s">
        <v>7733</v>
      </c>
      <c r="R4416" t="s">
        <v>7734</v>
      </c>
      <c r="S4416" t="s">
        <v>7734</v>
      </c>
      <c r="T4416" t="s">
        <v>23595</v>
      </c>
      <c r="U4416">
        <f t="shared" si="68"/>
        <v>2628</v>
      </c>
    </row>
    <row r="4417" spans="1:21" x14ac:dyDescent="0.2">
      <c r="A4417" t="s">
        <v>18581</v>
      </c>
      <c r="B4417" t="s">
        <v>9601</v>
      </c>
      <c r="C4417">
        <v>3551021</v>
      </c>
      <c r="D4417" t="s">
        <v>6908</v>
      </c>
      <c r="E4417" t="s">
        <v>15600</v>
      </c>
      <c r="F4417" t="s">
        <v>6402</v>
      </c>
      <c r="G4417">
        <v>203</v>
      </c>
      <c r="H4417">
        <v>805</v>
      </c>
      <c r="I4417">
        <v>0</v>
      </c>
      <c r="J4417">
        <v>0</v>
      </c>
      <c r="K4417">
        <v>0</v>
      </c>
      <c r="M4417">
        <v>2018</v>
      </c>
      <c r="N4417" t="s">
        <v>6404</v>
      </c>
      <c r="O4417">
        <v>99</v>
      </c>
      <c r="P4417">
        <v>1</v>
      </c>
      <c r="Q4417" t="s">
        <v>7733</v>
      </c>
      <c r="R4417" t="s">
        <v>7734</v>
      </c>
      <c r="S4417" t="s">
        <v>7734</v>
      </c>
      <c r="T4417" t="s">
        <v>23596</v>
      </c>
      <c r="U4417">
        <f t="shared" si="68"/>
        <v>2628</v>
      </c>
    </row>
    <row r="4418" spans="1:21" x14ac:dyDescent="0.2">
      <c r="A4418" t="s">
        <v>18582</v>
      </c>
      <c r="B4418" t="s">
        <v>9601</v>
      </c>
      <c r="C4418">
        <v>3551021</v>
      </c>
      <c r="D4418" t="s">
        <v>6622</v>
      </c>
      <c r="E4418" t="s">
        <v>8433</v>
      </c>
      <c r="F4418" t="s">
        <v>6402</v>
      </c>
      <c r="G4418">
        <v>448</v>
      </c>
      <c r="H4418">
        <v>2628</v>
      </c>
      <c r="I4418">
        <v>0</v>
      </c>
      <c r="J4418">
        <v>1</v>
      </c>
      <c r="K4418">
        <v>0</v>
      </c>
      <c r="M4418">
        <v>2018</v>
      </c>
      <c r="N4418" t="s">
        <v>1463</v>
      </c>
      <c r="O4418">
        <v>99</v>
      </c>
      <c r="P4418">
        <v>4</v>
      </c>
      <c r="Q4418" t="s">
        <v>7733</v>
      </c>
      <c r="R4418" t="s">
        <v>7734</v>
      </c>
      <c r="S4418" t="s">
        <v>7734</v>
      </c>
      <c r="T4418" t="s">
        <v>1781</v>
      </c>
      <c r="U4418">
        <f t="shared" ref="U4418:U4481" si="69">_xlfn.MAXIFS($H$2:$H$6695, $C$2:$C$6695,C4418)</f>
        <v>2628</v>
      </c>
    </row>
    <row r="4419" spans="1:21" x14ac:dyDescent="0.2">
      <c r="A4419" t="s">
        <v>18582</v>
      </c>
      <c r="B4419" t="s">
        <v>9601</v>
      </c>
      <c r="C4419">
        <v>3551021</v>
      </c>
      <c r="D4419" t="s">
        <v>6440</v>
      </c>
      <c r="E4419" t="s">
        <v>9911</v>
      </c>
      <c r="F4419" t="s">
        <v>6402</v>
      </c>
      <c r="G4419">
        <v>158</v>
      </c>
      <c r="H4419">
        <v>2628</v>
      </c>
      <c r="I4419">
        <v>0</v>
      </c>
      <c r="J4419">
        <v>0</v>
      </c>
      <c r="K4419">
        <v>0</v>
      </c>
      <c r="M4419">
        <v>2018</v>
      </c>
      <c r="N4419" t="s">
        <v>1463</v>
      </c>
      <c r="O4419">
        <v>99</v>
      </c>
      <c r="P4419">
        <v>4</v>
      </c>
      <c r="Q4419" t="s">
        <v>7733</v>
      </c>
      <c r="R4419" t="s">
        <v>7734</v>
      </c>
      <c r="S4419" t="s">
        <v>7734</v>
      </c>
      <c r="T4419" t="s">
        <v>1783</v>
      </c>
      <c r="U4419">
        <f t="shared" si="69"/>
        <v>2628</v>
      </c>
    </row>
    <row r="4420" spans="1:21" x14ac:dyDescent="0.2">
      <c r="A4420" t="s">
        <v>18582</v>
      </c>
      <c r="B4420" t="s">
        <v>9601</v>
      </c>
      <c r="C4420">
        <v>3551021</v>
      </c>
      <c r="D4420" t="s">
        <v>9498</v>
      </c>
      <c r="E4420" t="s">
        <v>18584</v>
      </c>
      <c r="F4420" t="s">
        <v>6402</v>
      </c>
      <c r="G4420">
        <v>198</v>
      </c>
      <c r="H4420">
        <v>2628</v>
      </c>
      <c r="I4420">
        <v>0</v>
      </c>
      <c r="J4420">
        <v>0</v>
      </c>
      <c r="K4420">
        <v>0</v>
      </c>
      <c r="M4420">
        <v>2018</v>
      </c>
      <c r="N4420" t="s">
        <v>1463</v>
      </c>
      <c r="O4420">
        <v>99</v>
      </c>
      <c r="P4420">
        <v>4</v>
      </c>
      <c r="Q4420" t="s">
        <v>7733</v>
      </c>
      <c r="R4420" t="s">
        <v>7734</v>
      </c>
      <c r="S4420" t="s">
        <v>7734</v>
      </c>
      <c r="T4420" t="s">
        <v>23597</v>
      </c>
      <c r="U4420">
        <f t="shared" si="69"/>
        <v>2628</v>
      </c>
    </row>
    <row r="4421" spans="1:21" x14ac:dyDescent="0.2">
      <c r="A4421" t="s">
        <v>18582</v>
      </c>
      <c r="B4421" t="s">
        <v>9601</v>
      </c>
      <c r="C4421">
        <v>3551021</v>
      </c>
      <c r="D4421" t="s">
        <v>7429</v>
      </c>
      <c r="E4421" t="s">
        <v>6772</v>
      </c>
      <c r="F4421" t="s">
        <v>6402</v>
      </c>
      <c r="G4421">
        <v>469</v>
      </c>
      <c r="H4421">
        <v>2628</v>
      </c>
      <c r="I4421">
        <v>0</v>
      </c>
      <c r="J4421">
        <v>1</v>
      </c>
      <c r="K4421">
        <v>0</v>
      </c>
      <c r="M4421">
        <v>2018</v>
      </c>
      <c r="N4421" t="s">
        <v>1463</v>
      </c>
      <c r="O4421">
        <v>99</v>
      </c>
      <c r="P4421">
        <v>4</v>
      </c>
      <c r="Q4421" t="s">
        <v>7733</v>
      </c>
      <c r="R4421" t="s">
        <v>7734</v>
      </c>
      <c r="S4421" t="s">
        <v>7734</v>
      </c>
      <c r="T4421" t="s">
        <v>23598</v>
      </c>
      <c r="U4421">
        <f t="shared" si="69"/>
        <v>2628</v>
      </c>
    </row>
    <row r="4422" spans="1:21" x14ac:dyDescent="0.2">
      <c r="A4422" t="s">
        <v>18582</v>
      </c>
      <c r="B4422" t="s">
        <v>9601</v>
      </c>
      <c r="C4422">
        <v>3551021</v>
      </c>
      <c r="D4422" t="s">
        <v>7429</v>
      </c>
      <c r="E4422" t="s">
        <v>18585</v>
      </c>
      <c r="F4422" t="s">
        <v>6402</v>
      </c>
      <c r="G4422">
        <v>479</v>
      </c>
      <c r="H4422">
        <v>2628</v>
      </c>
      <c r="I4422">
        <v>1</v>
      </c>
      <c r="J4422">
        <v>1</v>
      </c>
      <c r="K4422">
        <v>0</v>
      </c>
      <c r="M4422">
        <v>2018</v>
      </c>
      <c r="N4422" t="s">
        <v>1463</v>
      </c>
      <c r="O4422">
        <v>99</v>
      </c>
      <c r="P4422">
        <v>4</v>
      </c>
      <c r="Q4422" t="s">
        <v>7733</v>
      </c>
      <c r="R4422" t="s">
        <v>7734</v>
      </c>
      <c r="S4422" t="s">
        <v>7734</v>
      </c>
      <c r="T4422" t="s">
        <v>23599</v>
      </c>
      <c r="U4422">
        <f t="shared" si="69"/>
        <v>2628</v>
      </c>
    </row>
    <row r="4423" spans="1:21" x14ac:dyDescent="0.2">
      <c r="A4423" t="s">
        <v>18586</v>
      </c>
      <c r="B4423" t="s">
        <v>10560</v>
      </c>
      <c r="C4423">
        <v>3556014</v>
      </c>
      <c r="D4423" t="s">
        <v>6471</v>
      </c>
      <c r="E4423" t="s">
        <v>7147</v>
      </c>
      <c r="F4423" t="s">
        <v>6402</v>
      </c>
      <c r="G4423">
        <v>245</v>
      </c>
      <c r="H4423">
        <v>379</v>
      </c>
      <c r="I4423">
        <v>0</v>
      </c>
      <c r="J4423">
        <v>1</v>
      </c>
      <c r="K4423">
        <v>0</v>
      </c>
      <c r="M4423">
        <v>2018</v>
      </c>
      <c r="N4423" t="s">
        <v>1463</v>
      </c>
      <c r="O4423">
        <v>3</v>
      </c>
      <c r="P4423">
        <v>1</v>
      </c>
      <c r="Q4423" t="s">
        <v>7733</v>
      </c>
      <c r="R4423" t="s">
        <v>7734</v>
      </c>
      <c r="S4423" t="s">
        <v>7734</v>
      </c>
      <c r="T4423" t="s">
        <v>23600</v>
      </c>
      <c r="U4423">
        <f t="shared" si="69"/>
        <v>976</v>
      </c>
    </row>
    <row r="4424" spans="1:21" x14ac:dyDescent="0.2">
      <c r="A4424" t="s">
        <v>18587</v>
      </c>
      <c r="B4424" t="s">
        <v>10560</v>
      </c>
      <c r="C4424">
        <v>3556014</v>
      </c>
      <c r="D4424" t="s">
        <v>18588</v>
      </c>
      <c r="E4424" t="s">
        <v>9726</v>
      </c>
      <c r="F4424" t="s">
        <v>6402</v>
      </c>
      <c r="G4424">
        <v>0</v>
      </c>
      <c r="H4424">
        <v>0</v>
      </c>
      <c r="I4424">
        <v>1</v>
      </c>
      <c r="J4424">
        <v>1</v>
      </c>
      <c r="K4424">
        <v>1</v>
      </c>
      <c r="M4424">
        <v>2018</v>
      </c>
      <c r="N4424" t="s">
        <v>1463</v>
      </c>
      <c r="O4424">
        <v>5</v>
      </c>
      <c r="P4424">
        <v>1</v>
      </c>
      <c r="Q4424" t="s">
        <v>7733</v>
      </c>
      <c r="R4424" t="s">
        <v>7734</v>
      </c>
      <c r="S4424" t="s">
        <v>7734</v>
      </c>
      <c r="T4424" t="s">
        <v>23601</v>
      </c>
      <c r="U4424">
        <f t="shared" si="69"/>
        <v>976</v>
      </c>
    </row>
    <row r="4425" spans="1:21" x14ac:dyDescent="0.2">
      <c r="A4425" t="s">
        <v>18589</v>
      </c>
      <c r="B4425" t="s">
        <v>10560</v>
      </c>
      <c r="C4425">
        <v>3556014</v>
      </c>
      <c r="D4425" t="s">
        <v>18590</v>
      </c>
      <c r="E4425" t="s">
        <v>15370</v>
      </c>
      <c r="F4425" t="s">
        <v>6402</v>
      </c>
      <c r="G4425">
        <v>0</v>
      </c>
      <c r="H4425">
        <v>0</v>
      </c>
      <c r="I4425">
        <v>1</v>
      </c>
      <c r="J4425">
        <v>1</v>
      </c>
      <c r="K4425">
        <v>1</v>
      </c>
      <c r="M4425">
        <v>2018</v>
      </c>
      <c r="N4425" t="s">
        <v>1463</v>
      </c>
      <c r="O4425">
        <v>4</v>
      </c>
      <c r="P4425">
        <v>1</v>
      </c>
      <c r="Q4425" t="s">
        <v>7733</v>
      </c>
      <c r="R4425" t="s">
        <v>7734</v>
      </c>
      <c r="S4425" t="s">
        <v>7734</v>
      </c>
      <c r="T4425" t="s">
        <v>23602</v>
      </c>
      <c r="U4425">
        <f t="shared" si="69"/>
        <v>976</v>
      </c>
    </row>
    <row r="4426" spans="1:21" x14ac:dyDescent="0.2">
      <c r="A4426" t="s">
        <v>18591</v>
      </c>
      <c r="B4426" t="s">
        <v>10560</v>
      </c>
      <c r="C4426">
        <v>3556014</v>
      </c>
      <c r="D4426" t="s">
        <v>6505</v>
      </c>
      <c r="E4426" t="s">
        <v>10561</v>
      </c>
      <c r="F4426" t="s">
        <v>6402</v>
      </c>
      <c r="G4426">
        <v>462</v>
      </c>
      <c r="H4426">
        <v>976</v>
      </c>
      <c r="I4426">
        <v>1</v>
      </c>
      <c r="J4426">
        <v>0</v>
      </c>
      <c r="K4426">
        <v>0</v>
      </c>
      <c r="M4426">
        <v>2018</v>
      </c>
      <c r="N4426" t="s">
        <v>6404</v>
      </c>
      <c r="O4426">
        <v>99</v>
      </c>
      <c r="P4426">
        <v>1</v>
      </c>
      <c r="Q4426" t="s">
        <v>7733</v>
      </c>
      <c r="R4426" t="s">
        <v>7734</v>
      </c>
      <c r="S4426" t="s">
        <v>7734</v>
      </c>
      <c r="T4426" t="s">
        <v>530</v>
      </c>
      <c r="U4426">
        <f t="shared" si="69"/>
        <v>976</v>
      </c>
    </row>
    <row r="4427" spans="1:21" x14ac:dyDescent="0.2">
      <c r="A4427" t="s">
        <v>18592</v>
      </c>
      <c r="B4427" t="s">
        <v>10560</v>
      </c>
      <c r="C4427">
        <v>3556014</v>
      </c>
      <c r="D4427" t="s">
        <v>7698</v>
      </c>
      <c r="E4427" t="s">
        <v>7009</v>
      </c>
      <c r="F4427" t="s">
        <v>6402</v>
      </c>
      <c r="G4427">
        <v>22</v>
      </c>
      <c r="H4427">
        <v>155</v>
      </c>
      <c r="I4427">
        <v>0</v>
      </c>
      <c r="J4427">
        <v>0</v>
      </c>
      <c r="K4427">
        <v>0</v>
      </c>
      <c r="M4427">
        <v>2018</v>
      </c>
      <c r="N4427" t="s">
        <v>1463</v>
      </c>
      <c r="O4427">
        <v>2</v>
      </c>
      <c r="P4427">
        <v>1</v>
      </c>
      <c r="Q4427" t="s">
        <v>7733</v>
      </c>
      <c r="R4427" t="s">
        <v>7734</v>
      </c>
      <c r="S4427" t="s">
        <v>7734</v>
      </c>
      <c r="T4427" t="s">
        <v>23603</v>
      </c>
      <c r="U4427">
        <f t="shared" si="69"/>
        <v>976</v>
      </c>
    </row>
    <row r="4428" spans="1:21" x14ac:dyDescent="0.2">
      <c r="A4428" t="s">
        <v>18591</v>
      </c>
      <c r="B4428" t="s">
        <v>10560</v>
      </c>
      <c r="C4428">
        <v>3556014</v>
      </c>
      <c r="D4428" t="s">
        <v>7604</v>
      </c>
      <c r="E4428" t="s">
        <v>18593</v>
      </c>
      <c r="F4428" t="s">
        <v>6402</v>
      </c>
      <c r="G4428">
        <v>514</v>
      </c>
      <c r="H4428">
        <v>976</v>
      </c>
      <c r="I4428">
        <v>1</v>
      </c>
      <c r="J4428">
        <v>1</v>
      </c>
      <c r="K4428">
        <v>0</v>
      </c>
      <c r="M4428">
        <v>2018</v>
      </c>
      <c r="N4428" t="s">
        <v>6404</v>
      </c>
      <c r="O4428">
        <v>99</v>
      </c>
      <c r="P4428">
        <v>1</v>
      </c>
      <c r="Q4428" t="s">
        <v>7733</v>
      </c>
      <c r="R4428" t="s">
        <v>7734</v>
      </c>
      <c r="S4428" t="s">
        <v>7734</v>
      </c>
      <c r="T4428" t="s">
        <v>23604</v>
      </c>
      <c r="U4428">
        <f t="shared" si="69"/>
        <v>976</v>
      </c>
    </row>
    <row r="4429" spans="1:21" x14ac:dyDescent="0.2">
      <c r="A4429" t="s">
        <v>18592</v>
      </c>
      <c r="B4429" t="s">
        <v>10560</v>
      </c>
      <c r="C4429">
        <v>3556014</v>
      </c>
      <c r="D4429" t="s">
        <v>6962</v>
      </c>
      <c r="E4429" t="s">
        <v>6415</v>
      </c>
      <c r="F4429" t="s">
        <v>6402</v>
      </c>
      <c r="G4429">
        <v>133</v>
      </c>
      <c r="H4429">
        <v>155</v>
      </c>
      <c r="I4429">
        <v>0</v>
      </c>
      <c r="J4429">
        <v>1</v>
      </c>
      <c r="K4429">
        <v>0</v>
      </c>
      <c r="M4429">
        <v>2018</v>
      </c>
      <c r="N4429" t="s">
        <v>1463</v>
      </c>
      <c r="O4429">
        <v>2</v>
      </c>
      <c r="P4429">
        <v>1</v>
      </c>
      <c r="Q4429" t="s">
        <v>7733</v>
      </c>
      <c r="R4429" t="s">
        <v>7734</v>
      </c>
      <c r="S4429" t="s">
        <v>7734</v>
      </c>
      <c r="T4429" t="s">
        <v>23605</v>
      </c>
      <c r="U4429">
        <f t="shared" si="69"/>
        <v>976</v>
      </c>
    </row>
    <row r="4430" spans="1:21" x14ac:dyDescent="0.2">
      <c r="A4430" t="s">
        <v>18586</v>
      </c>
      <c r="B4430" t="s">
        <v>10560</v>
      </c>
      <c r="C4430">
        <v>3556014</v>
      </c>
      <c r="D4430" t="s">
        <v>9227</v>
      </c>
      <c r="E4430" t="s">
        <v>6758</v>
      </c>
      <c r="F4430" t="s">
        <v>6402</v>
      </c>
      <c r="G4430">
        <v>134</v>
      </c>
      <c r="H4430">
        <v>379</v>
      </c>
      <c r="I4430">
        <v>1</v>
      </c>
      <c r="J4430">
        <v>0</v>
      </c>
      <c r="K4430">
        <v>0</v>
      </c>
      <c r="M4430">
        <v>2018</v>
      </c>
      <c r="N4430" t="s">
        <v>1463</v>
      </c>
      <c r="O4430">
        <v>3</v>
      </c>
      <c r="P4430">
        <v>1</v>
      </c>
      <c r="Q4430" t="s">
        <v>7733</v>
      </c>
      <c r="R4430" t="s">
        <v>7734</v>
      </c>
      <c r="S4430" t="s">
        <v>7734</v>
      </c>
      <c r="T4430" t="s">
        <v>23606</v>
      </c>
      <c r="U4430">
        <f t="shared" si="69"/>
        <v>976</v>
      </c>
    </row>
    <row r="4431" spans="1:21" x14ac:dyDescent="0.2">
      <c r="A4431" t="s">
        <v>18594</v>
      </c>
      <c r="B4431" t="s">
        <v>10560</v>
      </c>
      <c r="C4431">
        <v>3556014</v>
      </c>
      <c r="D4431" t="s">
        <v>7166</v>
      </c>
      <c r="E4431" t="s">
        <v>18595</v>
      </c>
      <c r="F4431" t="s">
        <v>6402</v>
      </c>
      <c r="G4431">
        <v>0</v>
      </c>
      <c r="H4431">
        <v>0</v>
      </c>
      <c r="I4431">
        <v>1</v>
      </c>
      <c r="J4431">
        <v>1</v>
      </c>
      <c r="K4431">
        <v>1</v>
      </c>
      <c r="M4431">
        <v>2018</v>
      </c>
      <c r="N4431" t="s">
        <v>1463</v>
      </c>
      <c r="O4431">
        <v>6</v>
      </c>
      <c r="P4431">
        <v>1</v>
      </c>
      <c r="Q4431" t="s">
        <v>7733</v>
      </c>
      <c r="R4431" t="s">
        <v>7734</v>
      </c>
      <c r="S4431" t="s">
        <v>7734</v>
      </c>
      <c r="T4431" t="s">
        <v>23607</v>
      </c>
      <c r="U4431">
        <f t="shared" si="69"/>
        <v>976</v>
      </c>
    </row>
    <row r="4432" spans="1:21" x14ac:dyDescent="0.2">
      <c r="A4432" t="s">
        <v>18596</v>
      </c>
      <c r="B4432" t="s">
        <v>10560</v>
      </c>
      <c r="C4432">
        <v>3556014</v>
      </c>
      <c r="D4432" t="s">
        <v>15182</v>
      </c>
      <c r="E4432" t="s">
        <v>18597</v>
      </c>
      <c r="F4432" t="s">
        <v>6402</v>
      </c>
      <c r="G4432">
        <v>17</v>
      </c>
      <c r="H4432">
        <v>68</v>
      </c>
      <c r="I4432">
        <v>1</v>
      </c>
      <c r="J4432">
        <v>0</v>
      </c>
      <c r="K4432">
        <v>0</v>
      </c>
      <c r="M4432">
        <v>2018</v>
      </c>
      <c r="N4432" t="s">
        <v>1463</v>
      </c>
      <c r="O4432">
        <v>1</v>
      </c>
      <c r="P4432">
        <v>1</v>
      </c>
      <c r="Q4432" t="s">
        <v>7733</v>
      </c>
      <c r="R4432" t="s">
        <v>7734</v>
      </c>
      <c r="S4432" t="s">
        <v>7734</v>
      </c>
      <c r="T4432" t="s">
        <v>23608</v>
      </c>
      <c r="U4432">
        <f t="shared" si="69"/>
        <v>976</v>
      </c>
    </row>
    <row r="4433" spans="1:21" x14ac:dyDescent="0.2">
      <c r="A4433" t="s">
        <v>18596</v>
      </c>
      <c r="B4433" t="s">
        <v>10560</v>
      </c>
      <c r="C4433">
        <v>3556014</v>
      </c>
      <c r="D4433" t="s">
        <v>6949</v>
      </c>
      <c r="E4433" t="s">
        <v>18598</v>
      </c>
      <c r="F4433" t="s">
        <v>6402</v>
      </c>
      <c r="G4433">
        <v>51</v>
      </c>
      <c r="H4433">
        <v>68</v>
      </c>
      <c r="I4433">
        <v>0</v>
      </c>
      <c r="J4433">
        <v>1</v>
      </c>
      <c r="K4433">
        <v>0</v>
      </c>
      <c r="M4433">
        <v>2018</v>
      </c>
      <c r="N4433" t="s">
        <v>1463</v>
      </c>
      <c r="O4433">
        <v>1</v>
      </c>
      <c r="P4433">
        <v>1</v>
      </c>
      <c r="Q4433" t="s">
        <v>7733</v>
      </c>
      <c r="R4433" t="s">
        <v>7734</v>
      </c>
      <c r="S4433" t="s">
        <v>7734</v>
      </c>
      <c r="T4433" t="s">
        <v>23609</v>
      </c>
      <c r="U4433">
        <f t="shared" si="69"/>
        <v>976</v>
      </c>
    </row>
    <row r="4434" spans="1:21" x14ac:dyDescent="0.2">
      <c r="A4434" t="s">
        <v>18599</v>
      </c>
      <c r="B4434" t="s">
        <v>9054</v>
      </c>
      <c r="C4434">
        <v>3532045</v>
      </c>
      <c r="D4434" t="s">
        <v>7037</v>
      </c>
      <c r="E4434" t="s">
        <v>16157</v>
      </c>
      <c r="F4434" t="s">
        <v>6402</v>
      </c>
      <c r="G4434">
        <v>442</v>
      </c>
      <c r="H4434">
        <v>6820</v>
      </c>
      <c r="I4434">
        <v>0</v>
      </c>
      <c r="J4434">
        <v>0</v>
      </c>
      <c r="K4434">
        <v>0</v>
      </c>
      <c r="M4434">
        <v>2018</v>
      </c>
      <c r="N4434" t="s">
        <v>1463</v>
      </c>
      <c r="O4434">
        <v>99</v>
      </c>
      <c r="P4434">
        <v>4</v>
      </c>
      <c r="Q4434" t="s">
        <v>7733</v>
      </c>
      <c r="R4434" t="s">
        <v>7734</v>
      </c>
      <c r="S4434" t="s">
        <v>7734</v>
      </c>
      <c r="T4434" t="s">
        <v>23610</v>
      </c>
      <c r="U4434">
        <f t="shared" si="69"/>
        <v>6820</v>
      </c>
    </row>
    <row r="4435" spans="1:21" x14ac:dyDescent="0.2">
      <c r="A4435" t="s">
        <v>18599</v>
      </c>
      <c r="B4435" t="s">
        <v>9054</v>
      </c>
      <c r="C4435">
        <v>3532045</v>
      </c>
      <c r="D4435" t="s">
        <v>18600</v>
      </c>
      <c r="E4435" t="s">
        <v>6638</v>
      </c>
      <c r="F4435" t="s">
        <v>6402</v>
      </c>
      <c r="G4435">
        <v>823</v>
      </c>
      <c r="H4435">
        <v>6820</v>
      </c>
      <c r="I4435">
        <v>1</v>
      </c>
      <c r="J4435">
        <v>1</v>
      </c>
      <c r="K4435">
        <v>0</v>
      </c>
      <c r="M4435">
        <v>2018</v>
      </c>
      <c r="N4435" t="s">
        <v>1463</v>
      </c>
      <c r="O4435">
        <v>99</v>
      </c>
      <c r="P4435">
        <v>4</v>
      </c>
      <c r="Q4435" t="s">
        <v>7733</v>
      </c>
      <c r="R4435" t="s">
        <v>7734</v>
      </c>
      <c r="S4435" t="s">
        <v>7734</v>
      </c>
      <c r="T4435" t="s">
        <v>23611</v>
      </c>
      <c r="U4435">
        <f t="shared" si="69"/>
        <v>6820</v>
      </c>
    </row>
    <row r="4436" spans="1:21" x14ac:dyDescent="0.2">
      <c r="A4436" t="s">
        <v>18599</v>
      </c>
      <c r="B4436" t="s">
        <v>9054</v>
      </c>
      <c r="C4436">
        <v>3532045</v>
      </c>
      <c r="D4436" t="s">
        <v>14069</v>
      </c>
      <c r="E4436" t="s">
        <v>6747</v>
      </c>
      <c r="F4436" t="s">
        <v>6402</v>
      </c>
      <c r="G4436">
        <v>375</v>
      </c>
      <c r="H4436">
        <v>6820</v>
      </c>
      <c r="I4436">
        <v>0</v>
      </c>
      <c r="J4436">
        <v>0</v>
      </c>
      <c r="K4436">
        <v>0</v>
      </c>
      <c r="M4436">
        <v>2018</v>
      </c>
      <c r="N4436" t="s">
        <v>1463</v>
      </c>
      <c r="O4436">
        <v>99</v>
      </c>
      <c r="P4436">
        <v>4</v>
      </c>
      <c r="Q4436" t="s">
        <v>7733</v>
      </c>
      <c r="R4436" t="s">
        <v>7734</v>
      </c>
      <c r="S4436" t="s">
        <v>7734</v>
      </c>
      <c r="T4436" t="s">
        <v>23612</v>
      </c>
      <c r="U4436">
        <f t="shared" si="69"/>
        <v>6820</v>
      </c>
    </row>
    <row r="4437" spans="1:21" x14ac:dyDescent="0.2">
      <c r="A4437" t="s">
        <v>18601</v>
      </c>
      <c r="B4437" t="s">
        <v>9054</v>
      </c>
      <c r="C4437">
        <v>3532045</v>
      </c>
      <c r="D4437" t="s">
        <v>6434</v>
      </c>
      <c r="E4437" t="s">
        <v>15172</v>
      </c>
      <c r="F4437" t="s">
        <v>6402</v>
      </c>
      <c r="G4437">
        <v>204</v>
      </c>
      <c r="H4437">
        <v>2054</v>
      </c>
      <c r="I4437">
        <v>0</v>
      </c>
      <c r="J4437">
        <v>0</v>
      </c>
      <c r="K4437">
        <v>0</v>
      </c>
      <c r="M4437">
        <v>2018</v>
      </c>
      <c r="N4437" t="s">
        <v>6404</v>
      </c>
      <c r="O4437">
        <v>99</v>
      </c>
      <c r="P4437">
        <v>1</v>
      </c>
      <c r="Q4437" t="s">
        <v>7733</v>
      </c>
      <c r="R4437" t="s">
        <v>7734</v>
      </c>
      <c r="S4437" t="s">
        <v>7734</v>
      </c>
      <c r="T4437" t="s">
        <v>23613</v>
      </c>
      <c r="U4437">
        <f t="shared" si="69"/>
        <v>6820</v>
      </c>
    </row>
    <row r="4438" spans="1:21" x14ac:dyDescent="0.2">
      <c r="A4438" t="s">
        <v>18599</v>
      </c>
      <c r="B4438" t="s">
        <v>9054</v>
      </c>
      <c r="C4438">
        <v>3532045</v>
      </c>
      <c r="D4438" t="s">
        <v>7463</v>
      </c>
      <c r="E4438" t="s">
        <v>6549</v>
      </c>
      <c r="F4438" t="s">
        <v>6402</v>
      </c>
      <c r="G4438">
        <v>1382</v>
      </c>
      <c r="H4438">
        <v>6820</v>
      </c>
      <c r="I4438">
        <v>0</v>
      </c>
      <c r="J4438">
        <v>1</v>
      </c>
      <c r="K4438">
        <v>0</v>
      </c>
      <c r="M4438">
        <v>2018</v>
      </c>
      <c r="N4438" t="s">
        <v>1463</v>
      </c>
      <c r="O4438">
        <v>99</v>
      </c>
      <c r="P4438">
        <v>4</v>
      </c>
      <c r="Q4438" t="s">
        <v>7733</v>
      </c>
      <c r="R4438" t="s">
        <v>7734</v>
      </c>
      <c r="S4438" t="s">
        <v>7734</v>
      </c>
      <c r="T4438" t="s">
        <v>23614</v>
      </c>
      <c r="U4438">
        <f t="shared" si="69"/>
        <v>6820</v>
      </c>
    </row>
    <row r="4439" spans="1:21" x14ac:dyDescent="0.2">
      <c r="A4439" t="s">
        <v>18599</v>
      </c>
      <c r="B4439" t="s">
        <v>9054</v>
      </c>
      <c r="C4439">
        <v>3532045</v>
      </c>
      <c r="D4439" t="s">
        <v>6842</v>
      </c>
      <c r="E4439" t="s">
        <v>6817</v>
      </c>
      <c r="F4439" t="s">
        <v>6402</v>
      </c>
      <c r="G4439">
        <v>647</v>
      </c>
      <c r="H4439">
        <v>6820</v>
      </c>
      <c r="I4439">
        <v>0</v>
      </c>
      <c r="J4439">
        <v>0</v>
      </c>
      <c r="K4439">
        <v>0</v>
      </c>
      <c r="M4439">
        <v>2018</v>
      </c>
      <c r="N4439" t="s">
        <v>1463</v>
      </c>
      <c r="O4439">
        <v>99</v>
      </c>
      <c r="P4439">
        <v>4</v>
      </c>
      <c r="Q4439" t="s">
        <v>7733</v>
      </c>
      <c r="R4439" t="s">
        <v>7734</v>
      </c>
      <c r="S4439" t="s">
        <v>7734</v>
      </c>
      <c r="T4439" t="s">
        <v>23615</v>
      </c>
      <c r="U4439">
        <f t="shared" si="69"/>
        <v>6820</v>
      </c>
    </row>
    <row r="4440" spans="1:21" x14ac:dyDescent="0.2">
      <c r="A4440" t="s">
        <v>18601</v>
      </c>
      <c r="B4440" t="s">
        <v>9054</v>
      </c>
      <c r="C4440">
        <v>3532045</v>
      </c>
      <c r="D4440" t="s">
        <v>6411</v>
      </c>
      <c r="E4440" t="s">
        <v>6983</v>
      </c>
      <c r="F4440" t="s">
        <v>6402</v>
      </c>
      <c r="G4440">
        <v>1850</v>
      </c>
      <c r="H4440">
        <v>2054</v>
      </c>
      <c r="I4440">
        <v>1</v>
      </c>
      <c r="J4440">
        <v>1</v>
      </c>
      <c r="K4440">
        <v>0</v>
      </c>
      <c r="M4440">
        <v>2018</v>
      </c>
      <c r="N4440" t="s">
        <v>6404</v>
      </c>
      <c r="O4440">
        <v>99</v>
      </c>
      <c r="P4440">
        <v>1</v>
      </c>
      <c r="Q4440" t="s">
        <v>7733</v>
      </c>
      <c r="R4440" t="s">
        <v>7734</v>
      </c>
      <c r="S4440" t="s">
        <v>7734</v>
      </c>
      <c r="T4440" t="s">
        <v>531</v>
      </c>
      <c r="U4440">
        <f t="shared" si="69"/>
        <v>6820</v>
      </c>
    </row>
    <row r="4441" spans="1:21" x14ac:dyDescent="0.2">
      <c r="A4441" t="s">
        <v>18599</v>
      </c>
      <c r="B4441" t="s">
        <v>9054</v>
      </c>
      <c r="C4441">
        <v>3532045</v>
      </c>
      <c r="D4441" t="s">
        <v>6814</v>
      </c>
      <c r="E4441" t="s">
        <v>9059</v>
      </c>
      <c r="F4441" t="s">
        <v>6402</v>
      </c>
      <c r="G4441">
        <v>1235</v>
      </c>
      <c r="H4441">
        <v>6820</v>
      </c>
      <c r="I4441">
        <v>0</v>
      </c>
      <c r="J4441">
        <v>1</v>
      </c>
      <c r="K4441">
        <v>0</v>
      </c>
      <c r="M4441">
        <v>2018</v>
      </c>
      <c r="N4441" t="s">
        <v>1463</v>
      </c>
      <c r="O4441">
        <v>99</v>
      </c>
      <c r="P4441">
        <v>4</v>
      </c>
      <c r="Q4441" t="s">
        <v>7733</v>
      </c>
      <c r="R4441" t="s">
        <v>7734</v>
      </c>
      <c r="S4441" t="s">
        <v>7734</v>
      </c>
      <c r="T4441" t="s">
        <v>1792</v>
      </c>
      <c r="U4441">
        <f t="shared" si="69"/>
        <v>6820</v>
      </c>
    </row>
    <row r="4442" spans="1:21" x14ac:dyDescent="0.2">
      <c r="A4442" t="s">
        <v>18599</v>
      </c>
      <c r="B4442" t="s">
        <v>9054</v>
      </c>
      <c r="C4442">
        <v>3532045</v>
      </c>
      <c r="D4442" t="s">
        <v>6815</v>
      </c>
      <c r="E4442" t="s">
        <v>9056</v>
      </c>
      <c r="F4442" t="s">
        <v>6402</v>
      </c>
      <c r="G4442">
        <v>986</v>
      </c>
      <c r="H4442">
        <v>6820</v>
      </c>
      <c r="I4442">
        <v>1</v>
      </c>
      <c r="J4442">
        <v>1</v>
      </c>
      <c r="K4442">
        <v>0</v>
      </c>
      <c r="M4442">
        <v>2018</v>
      </c>
      <c r="N4442" t="s">
        <v>1463</v>
      </c>
      <c r="O4442">
        <v>99</v>
      </c>
      <c r="P4442">
        <v>4</v>
      </c>
      <c r="Q4442" t="s">
        <v>7733</v>
      </c>
      <c r="R4442" t="s">
        <v>7734</v>
      </c>
      <c r="S4442" t="s">
        <v>7734</v>
      </c>
      <c r="T4442" t="s">
        <v>1795</v>
      </c>
      <c r="U4442">
        <f t="shared" si="69"/>
        <v>6820</v>
      </c>
    </row>
    <row r="4443" spans="1:21" x14ac:dyDescent="0.2">
      <c r="A4443" t="s">
        <v>18599</v>
      </c>
      <c r="B4443" t="s">
        <v>9054</v>
      </c>
      <c r="C4443">
        <v>3532045</v>
      </c>
      <c r="D4443" t="s">
        <v>6503</v>
      </c>
      <c r="E4443" t="s">
        <v>15264</v>
      </c>
      <c r="F4443" t="s">
        <v>6402</v>
      </c>
      <c r="G4443">
        <v>196</v>
      </c>
      <c r="H4443">
        <v>6820</v>
      </c>
      <c r="I4443">
        <v>0</v>
      </c>
      <c r="J4443">
        <v>0</v>
      </c>
      <c r="K4443">
        <v>0</v>
      </c>
      <c r="M4443">
        <v>2018</v>
      </c>
      <c r="N4443" t="s">
        <v>1463</v>
      </c>
      <c r="O4443">
        <v>99</v>
      </c>
      <c r="P4443">
        <v>4</v>
      </c>
      <c r="Q4443" t="s">
        <v>7733</v>
      </c>
      <c r="R4443" t="s">
        <v>7734</v>
      </c>
      <c r="S4443" t="s">
        <v>7734</v>
      </c>
      <c r="T4443" t="s">
        <v>23616</v>
      </c>
      <c r="U4443">
        <f t="shared" si="69"/>
        <v>6820</v>
      </c>
    </row>
    <row r="4444" spans="1:21" x14ac:dyDescent="0.2">
      <c r="A4444" t="s">
        <v>18599</v>
      </c>
      <c r="B4444" t="s">
        <v>9054</v>
      </c>
      <c r="C4444">
        <v>3532045</v>
      </c>
      <c r="D4444" t="s">
        <v>7172</v>
      </c>
      <c r="E4444" t="s">
        <v>6520</v>
      </c>
      <c r="F4444" t="s">
        <v>6402</v>
      </c>
      <c r="G4444">
        <v>734</v>
      </c>
      <c r="H4444">
        <v>6820</v>
      </c>
      <c r="I4444">
        <v>0</v>
      </c>
      <c r="J4444">
        <v>0</v>
      </c>
      <c r="K4444">
        <v>0</v>
      </c>
      <c r="M4444">
        <v>2018</v>
      </c>
      <c r="N4444" t="s">
        <v>1463</v>
      </c>
      <c r="O4444">
        <v>99</v>
      </c>
      <c r="P4444">
        <v>4</v>
      </c>
      <c r="Q4444" t="s">
        <v>7733</v>
      </c>
      <c r="R4444" t="s">
        <v>7734</v>
      </c>
      <c r="S4444" t="s">
        <v>7734</v>
      </c>
      <c r="T4444" t="s">
        <v>23617</v>
      </c>
      <c r="U4444">
        <f t="shared" si="69"/>
        <v>6820</v>
      </c>
    </row>
    <row r="4445" spans="1:21" x14ac:dyDescent="0.2">
      <c r="A4445" t="s">
        <v>18602</v>
      </c>
      <c r="B4445" t="s">
        <v>8166</v>
      </c>
      <c r="C4445">
        <v>3557038</v>
      </c>
      <c r="D4445" t="s">
        <v>6419</v>
      </c>
      <c r="E4445" t="s">
        <v>14726</v>
      </c>
      <c r="F4445" t="s">
        <v>6402</v>
      </c>
      <c r="G4445">
        <v>456</v>
      </c>
      <c r="H4445">
        <v>1543</v>
      </c>
      <c r="I4445">
        <v>0</v>
      </c>
      <c r="J4445">
        <v>0</v>
      </c>
      <c r="K4445">
        <v>0</v>
      </c>
      <c r="M4445">
        <v>2018</v>
      </c>
      <c r="N4445" t="s">
        <v>6404</v>
      </c>
      <c r="O4445">
        <v>99</v>
      </c>
      <c r="P4445">
        <v>1</v>
      </c>
      <c r="Q4445" t="s">
        <v>7733</v>
      </c>
      <c r="R4445" t="s">
        <v>7734</v>
      </c>
      <c r="S4445" t="s">
        <v>7734</v>
      </c>
      <c r="T4445" t="s">
        <v>23618</v>
      </c>
      <c r="U4445">
        <f t="shared" si="69"/>
        <v>6441</v>
      </c>
    </row>
    <row r="4446" spans="1:21" x14ac:dyDescent="0.2">
      <c r="A4446" t="s">
        <v>18603</v>
      </c>
      <c r="B4446" t="s">
        <v>8166</v>
      </c>
      <c r="C4446">
        <v>3557038</v>
      </c>
      <c r="D4446" t="s">
        <v>8170</v>
      </c>
      <c r="E4446" t="s">
        <v>8171</v>
      </c>
      <c r="F4446" t="s">
        <v>6402</v>
      </c>
      <c r="G4446">
        <v>1078</v>
      </c>
      <c r="H4446">
        <v>6441</v>
      </c>
      <c r="I4446">
        <v>0</v>
      </c>
      <c r="J4446">
        <v>1</v>
      </c>
      <c r="K4446">
        <v>0</v>
      </c>
      <c r="M4446">
        <v>2018</v>
      </c>
      <c r="N4446" t="s">
        <v>1463</v>
      </c>
      <c r="O4446">
        <v>99</v>
      </c>
      <c r="P4446">
        <v>6</v>
      </c>
      <c r="Q4446" t="s">
        <v>7733</v>
      </c>
      <c r="R4446" t="s">
        <v>7734</v>
      </c>
      <c r="S4446" t="s">
        <v>7734</v>
      </c>
      <c r="T4446" t="s">
        <v>1803</v>
      </c>
      <c r="U4446">
        <f t="shared" si="69"/>
        <v>6441</v>
      </c>
    </row>
    <row r="4447" spans="1:21" x14ac:dyDescent="0.2">
      <c r="A4447" t="s">
        <v>18603</v>
      </c>
      <c r="B4447" t="s">
        <v>8166</v>
      </c>
      <c r="C4447">
        <v>3557038</v>
      </c>
      <c r="D4447" t="s">
        <v>7574</v>
      </c>
      <c r="E4447" t="s">
        <v>18604</v>
      </c>
      <c r="F4447" t="s">
        <v>6402</v>
      </c>
      <c r="G4447">
        <v>776</v>
      </c>
      <c r="H4447">
        <v>6441</v>
      </c>
      <c r="I4447">
        <v>1</v>
      </c>
      <c r="J4447">
        <v>1</v>
      </c>
      <c r="K4447">
        <v>0</v>
      </c>
      <c r="M4447">
        <v>2018</v>
      </c>
      <c r="N4447" t="s">
        <v>1463</v>
      </c>
      <c r="O4447">
        <v>99</v>
      </c>
      <c r="P4447">
        <v>6</v>
      </c>
      <c r="Q4447" t="s">
        <v>7733</v>
      </c>
      <c r="R4447" t="s">
        <v>7734</v>
      </c>
      <c r="S4447" t="s">
        <v>7734</v>
      </c>
      <c r="T4447" t="s">
        <v>23619</v>
      </c>
      <c r="U4447">
        <f t="shared" si="69"/>
        <v>6441</v>
      </c>
    </row>
    <row r="4448" spans="1:21" x14ac:dyDescent="0.2">
      <c r="A4448" t="s">
        <v>18603</v>
      </c>
      <c r="B4448" t="s">
        <v>8166</v>
      </c>
      <c r="C4448">
        <v>3557038</v>
      </c>
      <c r="D4448" t="s">
        <v>18605</v>
      </c>
      <c r="E4448" t="s">
        <v>7517</v>
      </c>
      <c r="F4448" t="s">
        <v>6402</v>
      </c>
      <c r="G4448">
        <v>905</v>
      </c>
      <c r="H4448">
        <v>6441</v>
      </c>
      <c r="I4448">
        <v>1</v>
      </c>
      <c r="J4448">
        <v>1</v>
      </c>
      <c r="K4448">
        <v>0</v>
      </c>
      <c r="M4448">
        <v>2018</v>
      </c>
      <c r="N4448" t="s">
        <v>1463</v>
      </c>
      <c r="O4448">
        <v>99</v>
      </c>
      <c r="P4448">
        <v>6</v>
      </c>
      <c r="Q4448" t="s">
        <v>7733</v>
      </c>
      <c r="R4448" t="s">
        <v>7734</v>
      </c>
      <c r="S4448" t="s">
        <v>7734</v>
      </c>
      <c r="T4448" t="s">
        <v>23620</v>
      </c>
      <c r="U4448">
        <f t="shared" si="69"/>
        <v>6441</v>
      </c>
    </row>
    <row r="4449" spans="1:21" x14ac:dyDescent="0.2">
      <c r="A4449" t="s">
        <v>18603</v>
      </c>
      <c r="B4449" t="s">
        <v>8166</v>
      </c>
      <c r="C4449">
        <v>3557038</v>
      </c>
      <c r="D4449" t="s">
        <v>6493</v>
      </c>
      <c r="E4449" t="s">
        <v>8171</v>
      </c>
      <c r="F4449" t="s">
        <v>6402</v>
      </c>
      <c r="G4449">
        <v>1043</v>
      </c>
      <c r="H4449">
        <v>6441</v>
      </c>
      <c r="I4449">
        <v>1</v>
      </c>
      <c r="J4449">
        <v>1</v>
      </c>
      <c r="K4449">
        <v>0</v>
      </c>
      <c r="M4449">
        <v>2018</v>
      </c>
      <c r="N4449" t="s">
        <v>1463</v>
      </c>
      <c r="O4449">
        <v>99</v>
      </c>
      <c r="P4449">
        <v>6</v>
      </c>
      <c r="Q4449" t="s">
        <v>7733</v>
      </c>
      <c r="R4449" t="s">
        <v>7734</v>
      </c>
      <c r="S4449" t="s">
        <v>7734</v>
      </c>
      <c r="T4449" t="s">
        <v>1802</v>
      </c>
      <c r="U4449">
        <f t="shared" si="69"/>
        <v>6441</v>
      </c>
    </row>
    <row r="4450" spans="1:21" x14ac:dyDescent="0.2">
      <c r="A4450" t="s">
        <v>18603</v>
      </c>
      <c r="B4450" t="s">
        <v>8166</v>
      </c>
      <c r="C4450">
        <v>3557038</v>
      </c>
      <c r="D4450" t="s">
        <v>7109</v>
      </c>
      <c r="E4450" t="s">
        <v>7518</v>
      </c>
      <c r="F4450" t="s">
        <v>6402</v>
      </c>
      <c r="G4450">
        <v>1081</v>
      </c>
      <c r="H4450">
        <v>6441</v>
      </c>
      <c r="I4450">
        <v>1</v>
      </c>
      <c r="J4450">
        <v>1</v>
      </c>
      <c r="K4450">
        <v>0</v>
      </c>
      <c r="M4450">
        <v>2018</v>
      </c>
      <c r="N4450" t="s">
        <v>1463</v>
      </c>
      <c r="O4450">
        <v>99</v>
      </c>
      <c r="P4450">
        <v>6</v>
      </c>
      <c r="Q4450" t="s">
        <v>7733</v>
      </c>
      <c r="R4450" t="s">
        <v>7734</v>
      </c>
      <c r="S4450" t="s">
        <v>7734</v>
      </c>
      <c r="T4450" t="s">
        <v>1800</v>
      </c>
      <c r="U4450">
        <f t="shared" si="69"/>
        <v>6441</v>
      </c>
    </row>
    <row r="4451" spans="1:21" x14ac:dyDescent="0.2">
      <c r="A4451" t="s">
        <v>18603</v>
      </c>
      <c r="B4451" t="s">
        <v>8166</v>
      </c>
      <c r="C4451">
        <v>3557038</v>
      </c>
      <c r="D4451" t="s">
        <v>6597</v>
      </c>
      <c r="E4451" t="s">
        <v>18606</v>
      </c>
      <c r="F4451" t="s">
        <v>6402</v>
      </c>
      <c r="G4451">
        <v>555</v>
      </c>
      <c r="H4451">
        <v>6441</v>
      </c>
      <c r="I4451">
        <v>0</v>
      </c>
      <c r="J4451">
        <v>0</v>
      </c>
      <c r="K4451">
        <v>0</v>
      </c>
      <c r="M4451">
        <v>2018</v>
      </c>
      <c r="N4451" t="s">
        <v>1463</v>
      </c>
      <c r="O4451">
        <v>99</v>
      </c>
      <c r="P4451">
        <v>6</v>
      </c>
      <c r="Q4451" t="s">
        <v>7733</v>
      </c>
      <c r="R4451" t="s">
        <v>7734</v>
      </c>
      <c r="S4451" t="s">
        <v>7734</v>
      </c>
      <c r="T4451" t="s">
        <v>23621</v>
      </c>
      <c r="U4451">
        <f t="shared" si="69"/>
        <v>6441</v>
      </c>
    </row>
    <row r="4452" spans="1:21" x14ac:dyDescent="0.2">
      <c r="A4452" t="s">
        <v>18602</v>
      </c>
      <c r="B4452" t="s">
        <v>8166</v>
      </c>
      <c r="C4452">
        <v>3557038</v>
      </c>
      <c r="D4452" t="s">
        <v>7548</v>
      </c>
      <c r="E4452" t="s">
        <v>8167</v>
      </c>
      <c r="F4452" t="s">
        <v>6402</v>
      </c>
      <c r="G4452">
        <v>858</v>
      </c>
      <c r="H4452">
        <v>1543</v>
      </c>
      <c r="I4452">
        <v>0</v>
      </c>
      <c r="J4452">
        <v>1</v>
      </c>
      <c r="K4452">
        <v>0</v>
      </c>
      <c r="M4452">
        <v>2018</v>
      </c>
      <c r="N4452" t="s">
        <v>6404</v>
      </c>
      <c r="O4452">
        <v>99</v>
      </c>
      <c r="P4452">
        <v>1</v>
      </c>
      <c r="Q4452" t="s">
        <v>7733</v>
      </c>
      <c r="R4452" t="s">
        <v>7734</v>
      </c>
      <c r="S4452" t="s">
        <v>7734</v>
      </c>
      <c r="T4452" t="s">
        <v>532</v>
      </c>
      <c r="U4452">
        <f t="shared" si="69"/>
        <v>6441</v>
      </c>
    </row>
    <row r="4453" spans="1:21" x14ac:dyDescent="0.2">
      <c r="A4453" t="s">
        <v>18603</v>
      </c>
      <c r="B4453" t="s">
        <v>8166</v>
      </c>
      <c r="C4453">
        <v>3557038</v>
      </c>
      <c r="D4453" t="s">
        <v>6713</v>
      </c>
      <c r="E4453" t="s">
        <v>6610</v>
      </c>
      <c r="F4453" t="s">
        <v>6402</v>
      </c>
      <c r="G4453">
        <v>1003</v>
      </c>
      <c r="H4453">
        <v>6441</v>
      </c>
      <c r="I4453">
        <v>1</v>
      </c>
      <c r="J4453">
        <v>1</v>
      </c>
      <c r="K4453">
        <v>0</v>
      </c>
      <c r="M4453">
        <v>2018</v>
      </c>
      <c r="N4453" t="s">
        <v>1463</v>
      </c>
      <c r="O4453">
        <v>99</v>
      </c>
      <c r="P4453">
        <v>6</v>
      </c>
      <c r="Q4453" t="s">
        <v>7733</v>
      </c>
      <c r="R4453" t="s">
        <v>7734</v>
      </c>
      <c r="S4453" t="s">
        <v>7734</v>
      </c>
      <c r="T4453" t="s">
        <v>23622</v>
      </c>
      <c r="U4453">
        <f t="shared" si="69"/>
        <v>6441</v>
      </c>
    </row>
    <row r="4454" spans="1:21" x14ac:dyDescent="0.2">
      <c r="A4454" t="s">
        <v>18602</v>
      </c>
      <c r="B4454" t="s">
        <v>8166</v>
      </c>
      <c r="C4454">
        <v>3557038</v>
      </c>
      <c r="D4454" t="s">
        <v>6490</v>
      </c>
      <c r="E4454" t="s">
        <v>7432</v>
      </c>
      <c r="F4454" t="s">
        <v>6402</v>
      </c>
      <c r="G4454">
        <v>229</v>
      </c>
      <c r="H4454">
        <v>1543</v>
      </c>
      <c r="I4454">
        <v>1</v>
      </c>
      <c r="J4454">
        <v>0</v>
      </c>
      <c r="K4454">
        <v>0</v>
      </c>
      <c r="M4454">
        <v>2018</v>
      </c>
      <c r="N4454" t="s">
        <v>6404</v>
      </c>
      <c r="O4454">
        <v>99</v>
      </c>
      <c r="P4454">
        <v>1</v>
      </c>
      <c r="Q4454" t="s">
        <v>7733</v>
      </c>
      <c r="R4454" t="s">
        <v>7734</v>
      </c>
      <c r="S4454" t="s">
        <v>7734</v>
      </c>
      <c r="T4454" t="s">
        <v>23623</v>
      </c>
      <c r="U4454">
        <f t="shared" si="69"/>
        <v>6441</v>
      </c>
    </row>
    <row r="4455" spans="1:21" x14ac:dyDescent="0.2">
      <c r="A4455" t="s">
        <v>18607</v>
      </c>
      <c r="B4455" t="s">
        <v>14457</v>
      </c>
      <c r="C4455">
        <v>3540010</v>
      </c>
      <c r="D4455" t="s">
        <v>14476</v>
      </c>
      <c r="E4455" t="s">
        <v>7048</v>
      </c>
      <c r="F4455" t="s">
        <v>6402</v>
      </c>
      <c r="G4455">
        <v>397</v>
      </c>
      <c r="H4455">
        <v>650</v>
      </c>
      <c r="I4455">
        <v>0</v>
      </c>
      <c r="J4455">
        <v>1</v>
      </c>
      <c r="K4455">
        <v>0</v>
      </c>
      <c r="M4455">
        <v>2018</v>
      </c>
      <c r="N4455" t="s">
        <v>1463</v>
      </c>
      <c r="O4455" t="s">
        <v>14470</v>
      </c>
      <c r="P4455">
        <v>1</v>
      </c>
      <c r="Q4455" t="s">
        <v>7733</v>
      </c>
      <c r="R4455" t="s">
        <v>7734</v>
      </c>
      <c r="S4455" t="s">
        <v>7734</v>
      </c>
      <c r="T4455" t="s">
        <v>1820</v>
      </c>
      <c r="U4455">
        <f t="shared" si="69"/>
        <v>3750</v>
      </c>
    </row>
    <row r="4456" spans="1:21" x14ac:dyDescent="0.2">
      <c r="A4456" t="s">
        <v>18608</v>
      </c>
      <c r="B4456" t="s">
        <v>14457</v>
      </c>
      <c r="C4456">
        <v>3540010</v>
      </c>
      <c r="D4456" t="s">
        <v>6809</v>
      </c>
      <c r="E4456" t="s">
        <v>15679</v>
      </c>
      <c r="F4456" t="s">
        <v>6402</v>
      </c>
      <c r="G4456">
        <v>1531</v>
      </c>
      <c r="H4456">
        <v>3715</v>
      </c>
      <c r="I4456">
        <v>0</v>
      </c>
      <c r="J4456">
        <v>0</v>
      </c>
      <c r="K4456">
        <v>0</v>
      </c>
      <c r="M4456">
        <v>2018</v>
      </c>
      <c r="N4456" t="s">
        <v>1479</v>
      </c>
      <c r="O4456">
        <v>99</v>
      </c>
      <c r="P4456">
        <v>1</v>
      </c>
      <c r="Q4456" t="s">
        <v>7733</v>
      </c>
      <c r="R4456" t="s">
        <v>7734</v>
      </c>
      <c r="S4456" t="s">
        <v>7734</v>
      </c>
      <c r="T4456" t="s">
        <v>23624</v>
      </c>
      <c r="U4456">
        <f t="shared" si="69"/>
        <v>3750</v>
      </c>
    </row>
    <row r="4457" spans="1:21" x14ac:dyDescent="0.2">
      <c r="A4457" t="s">
        <v>18609</v>
      </c>
      <c r="B4457" t="s">
        <v>14457</v>
      </c>
      <c r="C4457">
        <v>3540010</v>
      </c>
      <c r="D4457" t="s">
        <v>6809</v>
      </c>
      <c r="E4457" t="s">
        <v>18610</v>
      </c>
      <c r="F4457" t="s">
        <v>6402</v>
      </c>
      <c r="G4457">
        <v>0</v>
      </c>
      <c r="H4457">
        <v>0</v>
      </c>
      <c r="I4457">
        <v>1</v>
      </c>
      <c r="J4457">
        <v>1</v>
      </c>
      <c r="K4457">
        <v>1</v>
      </c>
      <c r="M4457">
        <v>2018</v>
      </c>
      <c r="N4457" t="s">
        <v>1463</v>
      </c>
      <c r="O4457" t="s">
        <v>14461</v>
      </c>
      <c r="P4457">
        <v>1</v>
      </c>
      <c r="Q4457" t="s">
        <v>7733</v>
      </c>
      <c r="R4457" t="s">
        <v>7734</v>
      </c>
      <c r="S4457" t="s">
        <v>7734</v>
      </c>
      <c r="T4457" t="s">
        <v>23625</v>
      </c>
      <c r="U4457">
        <f t="shared" si="69"/>
        <v>3750</v>
      </c>
    </row>
    <row r="4458" spans="1:21" x14ac:dyDescent="0.2">
      <c r="A4458" t="s">
        <v>18611</v>
      </c>
      <c r="B4458" t="s">
        <v>14457</v>
      </c>
      <c r="C4458">
        <v>3540010</v>
      </c>
      <c r="D4458" t="s">
        <v>6527</v>
      </c>
      <c r="E4458" t="s">
        <v>12613</v>
      </c>
      <c r="F4458" t="s">
        <v>6402</v>
      </c>
      <c r="G4458">
        <v>210</v>
      </c>
      <c r="H4458">
        <v>534</v>
      </c>
      <c r="I4458">
        <v>0</v>
      </c>
      <c r="J4458">
        <v>0</v>
      </c>
      <c r="K4458">
        <v>0</v>
      </c>
      <c r="M4458">
        <v>2018</v>
      </c>
      <c r="N4458" t="s">
        <v>1463</v>
      </c>
      <c r="O4458" t="s">
        <v>14474</v>
      </c>
      <c r="P4458">
        <v>1</v>
      </c>
      <c r="Q4458" t="s">
        <v>7733</v>
      </c>
      <c r="R4458" t="s">
        <v>7734</v>
      </c>
      <c r="S4458" t="s">
        <v>7734</v>
      </c>
      <c r="T4458" t="s">
        <v>23626</v>
      </c>
      <c r="U4458">
        <f t="shared" si="69"/>
        <v>3750</v>
      </c>
    </row>
    <row r="4459" spans="1:21" x14ac:dyDescent="0.2">
      <c r="A4459" t="s">
        <v>18612</v>
      </c>
      <c r="B4459" t="s">
        <v>14457</v>
      </c>
      <c r="C4459">
        <v>3540010</v>
      </c>
      <c r="D4459" t="s">
        <v>6822</v>
      </c>
      <c r="E4459" t="s">
        <v>14482</v>
      </c>
      <c r="F4459" t="s">
        <v>6402</v>
      </c>
      <c r="G4459">
        <v>250</v>
      </c>
      <c r="H4459">
        <v>474</v>
      </c>
      <c r="I4459">
        <v>1</v>
      </c>
      <c r="J4459">
        <v>1</v>
      </c>
      <c r="K4459">
        <v>0</v>
      </c>
      <c r="M4459">
        <v>2018</v>
      </c>
      <c r="N4459" t="s">
        <v>1463</v>
      </c>
      <c r="O4459" t="s">
        <v>14483</v>
      </c>
      <c r="P4459">
        <v>1</v>
      </c>
      <c r="Q4459" t="s">
        <v>7733</v>
      </c>
      <c r="R4459" t="s">
        <v>7734</v>
      </c>
      <c r="S4459" t="s">
        <v>7734</v>
      </c>
      <c r="T4459" t="s">
        <v>1822</v>
      </c>
      <c r="U4459">
        <f t="shared" si="69"/>
        <v>3750</v>
      </c>
    </row>
    <row r="4460" spans="1:21" x14ac:dyDescent="0.2">
      <c r="A4460" t="s">
        <v>18608</v>
      </c>
      <c r="B4460" t="s">
        <v>14457</v>
      </c>
      <c r="C4460">
        <v>3540010</v>
      </c>
      <c r="D4460" t="s">
        <v>6493</v>
      </c>
      <c r="E4460" t="s">
        <v>15793</v>
      </c>
      <c r="F4460" t="s">
        <v>6402</v>
      </c>
      <c r="G4460">
        <v>2184</v>
      </c>
      <c r="H4460">
        <v>3715</v>
      </c>
      <c r="I4460">
        <v>1</v>
      </c>
      <c r="J4460">
        <v>1</v>
      </c>
      <c r="K4460">
        <v>0</v>
      </c>
      <c r="M4460">
        <v>2018</v>
      </c>
      <c r="N4460" t="s">
        <v>1479</v>
      </c>
      <c r="O4460">
        <v>99</v>
      </c>
      <c r="P4460">
        <v>1</v>
      </c>
      <c r="Q4460" t="s">
        <v>7733</v>
      </c>
      <c r="R4460" t="s">
        <v>7734</v>
      </c>
      <c r="S4460" t="s">
        <v>7734</v>
      </c>
      <c r="T4460" t="s">
        <v>23627</v>
      </c>
      <c r="U4460">
        <f t="shared" si="69"/>
        <v>3750</v>
      </c>
    </row>
    <row r="4461" spans="1:21" x14ac:dyDescent="0.2">
      <c r="A4461" t="s">
        <v>18613</v>
      </c>
      <c r="B4461" t="s">
        <v>14457</v>
      </c>
      <c r="C4461">
        <v>3540010</v>
      </c>
      <c r="D4461" t="s">
        <v>6434</v>
      </c>
      <c r="E4461" t="s">
        <v>6800</v>
      </c>
      <c r="F4461" t="s">
        <v>6402</v>
      </c>
      <c r="G4461">
        <v>0</v>
      </c>
      <c r="H4461">
        <v>0</v>
      </c>
      <c r="I4461">
        <v>1</v>
      </c>
      <c r="J4461">
        <v>1</v>
      </c>
      <c r="K4461">
        <v>1</v>
      </c>
      <c r="M4461">
        <v>2018</v>
      </c>
      <c r="N4461" t="s">
        <v>1463</v>
      </c>
      <c r="O4461" t="s">
        <v>14467</v>
      </c>
      <c r="P4461">
        <v>1</v>
      </c>
      <c r="Q4461" t="s">
        <v>7733</v>
      </c>
      <c r="R4461" t="s">
        <v>7734</v>
      </c>
      <c r="S4461" t="s">
        <v>7734</v>
      </c>
      <c r="T4461" t="s">
        <v>1809</v>
      </c>
      <c r="U4461">
        <f t="shared" si="69"/>
        <v>3750</v>
      </c>
    </row>
    <row r="4462" spans="1:21" x14ac:dyDescent="0.2">
      <c r="A4462" t="s">
        <v>18607</v>
      </c>
      <c r="B4462" t="s">
        <v>14457</v>
      </c>
      <c r="C4462">
        <v>3540010</v>
      </c>
      <c r="D4462" t="s">
        <v>6434</v>
      </c>
      <c r="E4462" t="s">
        <v>9758</v>
      </c>
      <c r="F4462" t="s">
        <v>6402</v>
      </c>
      <c r="G4462">
        <v>253</v>
      </c>
      <c r="H4462">
        <v>650</v>
      </c>
      <c r="I4462">
        <v>1</v>
      </c>
      <c r="J4462">
        <v>0</v>
      </c>
      <c r="K4462">
        <v>0</v>
      </c>
      <c r="M4462">
        <v>2018</v>
      </c>
      <c r="N4462" t="s">
        <v>1463</v>
      </c>
      <c r="O4462" t="s">
        <v>14470</v>
      </c>
      <c r="P4462">
        <v>1</v>
      </c>
      <c r="Q4462" t="s">
        <v>7733</v>
      </c>
      <c r="R4462" t="s">
        <v>7734</v>
      </c>
      <c r="S4462" t="s">
        <v>7734</v>
      </c>
      <c r="T4462" t="s">
        <v>23628</v>
      </c>
      <c r="U4462">
        <f t="shared" si="69"/>
        <v>3750</v>
      </c>
    </row>
    <row r="4463" spans="1:21" x14ac:dyDescent="0.2">
      <c r="A4463" t="s">
        <v>18614</v>
      </c>
      <c r="B4463" t="s">
        <v>14457</v>
      </c>
      <c r="C4463">
        <v>3540010</v>
      </c>
      <c r="D4463" t="s">
        <v>7460</v>
      </c>
      <c r="E4463" t="s">
        <v>6433</v>
      </c>
      <c r="F4463" t="s">
        <v>6402</v>
      </c>
      <c r="G4463">
        <v>117</v>
      </c>
      <c r="H4463">
        <v>346</v>
      </c>
      <c r="I4463">
        <v>1</v>
      </c>
      <c r="J4463">
        <v>0</v>
      </c>
      <c r="K4463">
        <v>0</v>
      </c>
      <c r="M4463">
        <v>2018</v>
      </c>
      <c r="N4463" t="s">
        <v>1463</v>
      </c>
      <c r="O4463" t="s">
        <v>14463</v>
      </c>
      <c r="P4463">
        <v>1</v>
      </c>
      <c r="Q4463" t="s">
        <v>7733</v>
      </c>
      <c r="R4463" t="s">
        <v>7734</v>
      </c>
      <c r="S4463" t="s">
        <v>7734</v>
      </c>
      <c r="T4463" t="s">
        <v>23629</v>
      </c>
      <c r="U4463">
        <f t="shared" si="69"/>
        <v>3750</v>
      </c>
    </row>
    <row r="4464" spans="1:21" x14ac:dyDescent="0.2">
      <c r="A4464" t="s">
        <v>18615</v>
      </c>
      <c r="B4464" t="s">
        <v>14457</v>
      </c>
      <c r="C4464">
        <v>3540010</v>
      </c>
      <c r="D4464" t="s">
        <v>6440</v>
      </c>
      <c r="E4464" t="s">
        <v>14458</v>
      </c>
      <c r="F4464" t="s">
        <v>6402</v>
      </c>
      <c r="G4464">
        <v>2259</v>
      </c>
      <c r="H4464">
        <v>3750</v>
      </c>
      <c r="I4464">
        <v>0</v>
      </c>
      <c r="J4464">
        <v>1</v>
      </c>
      <c r="K4464">
        <v>0</v>
      </c>
      <c r="M4464">
        <v>2018</v>
      </c>
      <c r="N4464" t="s">
        <v>6404</v>
      </c>
      <c r="O4464">
        <v>99</v>
      </c>
      <c r="P4464">
        <v>1</v>
      </c>
      <c r="Q4464" t="s">
        <v>7733</v>
      </c>
      <c r="R4464" t="s">
        <v>7734</v>
      </c>
      <c r="S4464" t="s">
        <v>7734</v>
      </c>
      <c r="T4464" t="s">
        <v>533</v>
      </c>
      <c r="U4464">
        <f t="shared" si="69"/>
        <v>3750</v>
      </c>
    </row>
    <row r="4465" spans="1:21" x14ac:dyDescent="0.2">
      <c r="A4465" t="s">
        <v>18611</v>
      </c>
      <c r="B4465" t="s">
        <v>14457</v>
      </c>
      <c r="C4465">
        <v>3540010</v>
      </c>
      <c r="D4465" t="s">
        <v>6738</v>
      </c>
      <c r="E4465" t="s">
        <v>14473</v>
      </c>
      <c r="F4465" t="s">
        <v>6402</v>
      </c>
      <c r="G4465">
        <v>324</v>
      </c>
      <c r="H4465">
        <v>534</v>
      </c>
      <c r="I4465">
        <v>0</v>
      </c>
      <c r="J4465">
        <v>1</v>
      </c>
      <c r="K4465">
        <v>0</v>
      </c>
      <c r="M4465">
        <v>2018</v>
      </c>
      <c r="N4465" t="s">
        <v>1463</v>
      </c>
      <c r="O4465" t="s">
        <v>14474</v>
      </c>
      <c r="P4465">
        <v>1</v>
      </c>
      <c r="Q4465" t="s">
        <v>7733</v>
      </c>
      <c r="R4465" t="s">
        <v>7734</v>
      </c>
      <c r="S4465" t="s">
        <v>7734</v>
      </c>
      <c r="T4465" t="s">
        <v>23630</v>
      </c>
      <c r="U4465">
        <f t="shared" si="69"/>
        <v>3750</v>
      </c>
    </row>
    <row r="4466" spans="1:21" x14ac:dyDescent="0.2">
      <c r="A4466" t="s">
        <v>18614</v>
      </c>
      <c r="B4466" t="s">
        <v>14457</v>
      </c>
      <c r="C4466">
        <v>3540010</v>
      </c>
      <c r="D4466" t="s">
        <v>6535</v>
      </c>
      <c r="E4466" t="s">
        <v>8101</v>
      </c>
      <c r="F4466" t="s">
        <v>6402</v>
      </c>
      <c r="G4466">
        <v>229</v>
      </c>
      <c r="H4466">
        <v>346</v>
      </c>
      <c r="I4466">
        <v>0</v>
      </c>
      <c r="J4466">
        <v>1</v>
      </c>
      <c r="K4466">
        <v>0</v>
      </c>
      <c r="M4466">
        <v>2018</v>
      </c>
      <c r="N4466" t="s">
        <v>1463</v>
      </c>
      <c r="O4466" t="s">
        <v>14463</v>
      </c>
      <c r="P4466">
        <v>1</v>
      </c>
      <c r="Q4466" t="s">
        <v>7733</v>
      </c>
      <c r="R4466" t="s">
        <v>7734</v>
      </c>
      <c r="S4466" t="s">
        <v>7734</v>
      </c>
      <c r="T4466" t="s">
        <v>1817</v>
      </c>
      <c r="U4466">
        <f t="shared" si="69"/>
        <v>3750</v>
      </c>
    </row>
    <row r="4467" spans="1:21" x14ac:dyDescent="0.2">
      <c r="A4467" t="s">
        <v>18616</v>
      </c>
      <c r="B4467" t="s">
        <v>14457</v>
      </c>
      <c r="C4467">
        <v>3540010</v>
      </c>
      <c r="D4467" t="s">
        <v>6678</v>
      </c>
      <c r="E4467" t="s">
        <v>15267</v>
      </c>
      <c r="F4467" t="s">
        <v>6402</v>
      </c>
      <c r="G4467">
        <v>0</v>
      </c>
      <c r="H4467">
        <v>0</v>
      </c>
      <c r="I4467">
        <v>1</v>
      </c>
      <c r="J4467">
        <v>1</v>
      </c>
      <c r="K4467">
        <v>1</v>
      </c>
      <c r="M4467">
        <v>2018</v>
      </c>
      <c r="N4467" t="s">
        <v>1463</v>
      </c>
      <c r="O4467" t="s">
        <v>14479</v>
      </c>
      <c r="P4467">
        <v>1</v>
      </c>
      <c r="Q4467" t="s">
        <v>7733</v>
      </c>
      <c r="R4467" t="s">
        <v>7734</v>
      </c>
      <c r="S4467" t="s">
        <v>7734</v>
      </c>
      <c r="T4467" t="s">
        <v>23631</v>
      </c>
      <c r="U4467">
        <f t="shared" si="69"/>
        <v>3750</v>
      </c>
    </row>
    <row r="4468" spans="1:21" x14ac:dyDescent="0.2">
      <c r="A4468" t="s">
        <v>18612</v>
      </c>
      <c r="B4468" t="s">
        <v>14457</v>
      </c>
      <c r="C4468">
        <v>3540010</v>
      </c>
      <c r="D4468" t="s">
        <v>18617</v>
      </c>
      <c r="E4468" t="s">
        <v>18618</v>
      </c>
      <c r="F4468" t="s">
        <v>6402</v>
      </c>
      <c r="G4468">
        <v>224</v>
      </c>
      <c r="H4468">
        <v>474</v>
      </c>
      <c r="I4468">
        <v>0</v>
      </c>
      <c r="J4468">
        <v>0</v>
      </c>
      <c r="K4468">
        <v>0</v>
      </c>
      <c r="M4468">
        <v>2018</v>
      </c>
      <c r="N4468" t="s">
        <v>1463</v>
      </c>
      <c r="O4468" t="s">
        <v>14483</v>
      </c>
      <c r="P4468">
        <v>1</v>
      </c>
      <c r="Q4468" t="s">
        <v>7733</v>
      </c>
      <c r="R4468" t="s">
        <v>7734</v>
      </c>
      <c r="S4468" t="s">
        <v>7734</v>
      </c>
      <c r="T4468" t="s">
        <v>23632</v>
      </c>
      <c r="U4468">
        <f t="shared" si="69"/>
        <v>3750</v>
      </c>
    </row>
    <row r="4469" spans="1:21" x14ac:dyDescent="0.2">
      <c r="A4469" t="s">
        <v>18615</v>
      </c>
      <c r="B4469" t="s">
        <v>14457</v>
      </c>
      <c r="C4469">
        <v>3540010</v>
      </c>
      <c r="D4469" t="s">
        <v>7001</v>
      </c>
      <c r="E4469" t="s">
        <v>14469</v>
      </c>
      <c r="F4469" t="s">
        <v>6402</v>
      </c>
      <c r="G4469">
        <v>1491</v>
      </c>
      <c r="H4469">
        <v>3750</v>
      </c>
      <c r="I4469">
        <v>1</v>
      </c>
      <c r="J4469">
        <v>0</v>
      </c>
      <c r="K4469">
        <v>0</v>
      </c>
      <c r="M4469">
        <v>2018</v>
      </c>
      <c r="N4469" t="s">
        <v>6404</v>
      </c>
      <c r="O4469">
        <v>99</v>
      </c>
      <c r="P4469">
        <v>1</v>
      </c>
      <c r="Q4469" t="s">
        <v>7733</v>
      </c>
      <c r="R4469" t="s">
        <v>7734</v>
      </c>
      <c r="S4469" t="s">
        <v>7734</v>
      </c>
      <c r="T4469" t="s">
        <v>1813</v>
      </c>
      <c r="U4469">
        <f t="shared" si="69"/>
        <v>3750</v>
      </c>
    </row>
    <row r="4470" spans="1:21" x14ac:dyDescent="0.2">
      <c r="A4470" t="s">
        <v>18619</v>
      </c>
      <c r="B4470" t="s">
        <v>8174</v>
      </c>
      <c r="C4470">
        <v>3548027</v>
      </c>
      <c r="D4470" t="s">
        <v>6905</v>
      </c>
      <c r="E4470" t="s">
        <v>8181</v>
      </c>
      <c r="F4470" t="s">
        <v>6402</v>
      </c>
      <c r="G4470">
        <v>461</v>
      </c>
      <c r="H4470">
        <v>2225</v>
      </c>
      <c r="I4470">
        <v>1</v>
      </c>
      <c r="J4470">
        <v>1</v>
      </c>
      <c r="K4470">
        <v>0</v>
      </c>
      <c r="M4470">
        <v>2018</v>
      </c>
      <c r="N4470" t="s">
        <v>1463</v>
      </c>
      <c r="O4470">
        <v>99</v>
      </c>
      <c r="P4470">
        <v>4</v>
      </c>
      <c r="Q4470" t="s">
        <v>7733</v>
      </c>
      <c r="R4470" t="s">
        <v>7734</v>
      </c>
      <c r="S4470" t="s">
        <v>7734</v>
      </c>
      <c r="T4470" t="s">
        <v>1827</v>
      </c>
      <c r="U4470">
        <f t="shared" si="69"/>
        <v>2225</v>
      </c>
    </row>
    <row r="4471" spans="1:21" x14ac:dyDescent="0.2">
      <c r="A4471" t="s">
        <v>18619</v>
      </c>
      <c r="B4471" t="s">
        <v>8174</v>
      </c>
      <c r="C4471">
        <v>3548027</v>
      </c>
      <c r="D4471" t="s">
        <v>6537</v>
      </c>
      <c r="E4471" t="s">
        <v>18620</v>
      </c>
      <c r="F4471" t="s">
        <v>6402</v>
      </c>
      <c r="G4471">
        <v>468</v>
      </c>
      <c r="H4471">
        <v>2225</v>
      </c>
      <c r="I4471">
        <v>1</v>
      </c>
      <c r="J4471">
        <v>1</v>
      </c>
      <c r="K4471">
        <v>0</v>
      </c>
      <c r="M4471">
        <v>2018</v>
      </c>
      <c r="N4471" t="s">
        <v>1463</v>
      </c>
      <c r="O4471">
        <v>99</v>
      </c>
      <c r="P4471">
        <v>4</v>
      </c>
      <c r="Q4471" t="s">
        <v>7733</v>
      </c>
      <c r="R4471" t="s">
        <v>7734</v>
      </c>
      <c r="S4471" t="s">
        <v>7734</v>
      </c>
      <c r="T4471" t="s">
        <v>23633</v>
      </c>
      <c r="U4471">
        <f t="shared" si="69"/>
        <v>2225</v>
      </c>
    </row>
    <row r="4472" spans="1:21" x14ac:dyDescent="0.2">
      <c r="A4472" t="s">
        <v>18621</v>
      </c>
      <c r="B4472" t="s">
        <v>8174</v>
      </c>
      <c r="C4472">
        <v>3548027</v>
      </c>
      <c r="D4472" t="s">
        <v>7620</v>
      </c>
      <c r="E4472" t="s">
        <v>7345</v>
      </c>
      <c r="F4472" t="s">
        <v>6402</v>
      </c>
      <c r="G4472">
        <v>329</v>
      </c>
      <c r="H4472">
        <v>737</v>
      </c>
      <c r="I4472">
        <v>0</v>
      </c>
      <c r="J4472">
        <v>0</v>
      </c>
      <c r="K4472">
        <v>0</v>
      </c>
      <c r="M4472">
        <v>2018</v>
      </c>
      <c r="N4472" t="s">
        <v>6404</v>
      </c>
      <c r="O4472">
        <v>99</v>
      </c>
      <c r="P4472">
        <v>1</v>
      </c>
      <c r="Q4472" t="s">
        <v>7733</v>
      </c>
      <c r="R4472" t="s">
        <v>7734</v>
      </c>
      <c r="S4472" t="s">
        <v>7734</v>
      </c>
      <c r="T4472" t="s">
        <v>535</v>
      </c>
      <c r="U4472">
        <f t="shared" si="69"/>
        <v>2225</v>
      </c>
    </row>
    <row r="4473" spans="1:21" x14ac:dyDescent="0.2">
      <c r="A4473" t="s">
        <v>18619</v>
      </c>
      <c r="B4473" t="s">
        <v>8174</v>
      </c>
      <c r="C4473">
        <v>3548027</v>
      </c>
      <c r="D4473" t="s">
        <v>7633</v>
      </c>
      <c r="E4473" t="s">
        <v>8184</v>
      </c>
      <c r="F4473" t="s">
        <v>6402</v>
      </c>
      <c r="G4473">
        <v>455</v>
      </c>
      <c r="H4473">
        <v>2225</v>
      </c>
      <c r="I4473">
        <v>1</v>
      </c>
      <c r="J4473">
        <v>1</v>
      </c>
      <c r="K4473">
        <v>0</v>
      </c>
      <c r="M4473">
        <v>2018</v>
      </c>
      <c r="N4473" t="s">
        <v>1463</v>
      </c>
      <c r="O4473">
        <v>99</v>
      </c>
      <c r="P4473">
        <v>4</v>
      </c>
      <c r="Q4473" t="s">
        <v>7733</v>
      </c>
      <c r="R4473" t="s">
        <v>7734</v>
      </c>
      <c r="S4473" t="s">
        <v>7734</v>
      </c>
      <c r="T4473" t="s">
        <v>23634</v>
      </c>
      <c r="U4473">
        <f t="shared" si="69"/>
        <v>2225</v>
      </c>
    </row>
    <row r="4474" spans="1:21" x14ac:dyDescent="0.2">
      <c r="A4474" t="s">
        <v>18621</v>
      </c>
      <c r="B4474" t="s">
        <v>8174</v>
      </c>
      <c r="C4474">
        <v>3548027</v>
      </c>
      <c r="D4474" t="s">
        <v>8175</v>
      </c>
      <c r="E4474" t="s">
        <v>6472</v>
      </c>
      <c r="F4474" t="s">
        <v>6402</v>
      </c>
      <c r="G4474">
        <v>408</v>
      </c>
      <c r="H4474">
        <v>737</v>
      </c>
      <c r="I4474">
        <v>1</v>
      </c>
      <c r="J4474">
        <v>1</v>
      </c>
      <c r="K4474">
        <v>0</v>
      </c>
      <c r="M4474">
        <v>2018</v>
      </c>
      <c r="N4474" t="s">
        <v>6404</v>
      </c>
      <c r="O4474">
        <v>99</v>
      </c>
      <c r="P4474">
        <v>1</v>
      </c>
      <c r="Q4474" t="s">
        <v>7733</v>
      </c>
      <c r="R4474" t="s">
        <v>7734</v>
      </c>
      <c r="S4474" t="s">
        <v>7734</v>
      </c>
      <c r="T4474" t="s">
        <v>23635</v>
      </c>
      <c r="U4474">
        <f t="shared" si="69"/>
        <v>2225</v>
      </c>
    </row>
    <row r="4475" spans="1:21" x14ac:dyDescent="0.2">
      <c r="A4475" t="s">
        <v>18619</v>
      </c>
      <c r="B4475" t="s">
        <v>8174</v>
      </c>
      <c r="C4475">
        <v>3548027</v>
      </c>
      <c r="D4475" t="s">
        <v>9284</v>
      </c>
      <c r="E4475" t="s">
        <v>15173</v>
      </c>
      <c r="F4475" t="s">
        <v>6402</v>
      </c>
      <c r="G4475">
        <v>474</v>
      </c>
      <c r="H4475">
        <v>2225</v>
      </c>
      <c r="I4475">
        <v>1</v>
      </c>
      <c r="J4475">
        <v>1</v>
      </c>
      <c r="K4475">
        <v>0</v>
      </c>
      <c r="M4475">
        <v>2018</v>
      </c>
      <c r="N4475" t="s">
        <v>1463</v>
      </c>
      <c r="O4475">
        <v>99</v>
      </c>
      <c r="P4475">
        <v>4</v>
      </c>
      <c r="Q4475" t="s">
        <v>7733</v>
      </c>
      <c r="R4475" t="s">
        <v>7734</v>
      </c>
      <c r="S4475" t="s">
        <v>7734</v>
      </c>
      <c r="T4475" t="s">
        <v>23636</v>
      </c>
      <c r="U4475">
        <f t="shared" si="69"/>
        <v>2225</v>
      </c>
    </row>
    <row r="4476" spans="1:21" x14ac:dyDescent="0.2">
      <c r="A4476" t="s">
        <v>18619</v>
      </c>
      <c r="B4476" t="s">
        <v>8174</v>
      </c>
      <c r="C4476">
        <v>3548027</v>
      </c>
      <c r="D4476" t="s">
        <v>18622</v>
      </c>
      <c r="E4476" t="s">
        <v>18623</v>
      </c>
      <c r="F4476" t="s">
        <v>6402</v>
      </c>
      <c r="G4476">
        <v>367</v>
      </c>
      <c r="H4476">
        <v>2225</v>
      </c>
      <c r="I4476">
        <v>0</v>
      </c>
      <c r="J4476">
        <v>0</v>
      </c>
      <c r="K4476">
        <v>0</v>
      </c>
      <c r="M4476">
        <v>2018</v>
      </c>
      <c r="N4476" t="s">
        <v>1463</v>
      </c>
      <c r="O4476">
        <v>99</v>
      </c>
      <c r="P4476">
        <v>4</v>
      </c>
      <c r="Q4476" t="s">
        <v>7733</v>
      </c>
      <c r="R4476" t="s">
        <v>7734</v>
      </c>
      <c r="S4476" t="s">
        <v>7734</v>
      </c>
      <c r="T4476" t="s">
        <v>23637</v>
      </c>
      <c r="U4476">
        <f t="shared" si="69"/>
        <v>2225</v>
      </c>
    </row>
    <row r="4477" spans="1:21" x14ac:dyDescent="0.2">
      <c r="A4477" t="s">
        <v>18624</v>
      </c>
      <c r="B4477" t="s">
        <v>14486</v>
      </c>
      <c r="C4477">
        <v>3547035</v>
      </c>
      <c r="D4477" t="s">
        <v>6558</v>
      </c>
      <c r="E4477" t="s">
        <v>6696</v>
      </c>
      <c r="F4477" t="s">
        <v>6402</v>
      </c>
      <c r="G4477">
        <v>288</v>
      </c>
      <c r="H4477">
        <v>507</v>
      </c>
      <c r="I4477">
        <v>0</v>
      </c>
      <c r="J4477">
        <v>1</v>
      </c>
      <c r="K4477">
        <v>0</v>
      </c>
      <c r="M4477">
        <v>2018</v>
      </c>
      <c r="N4477" t="s">
        <v>1463</v>
      </c>
      <c r="O4477">
        <v>1</v>
      </c>
      <c r="P4477">
        <v>1</v>
      </c>
      <c r="Q4477" t="s">
        <v>7733</v>
      </c>
      <c r="R4477" t="s">
        <v>7734</v>
      </c>
      <c r="S4477" t="s">
        <v>7734</v>
      </c>
      <c r="T4477" t="s">
        <v>1830</v>
      </c>
      <c r="U4477">
        <f t="shared" si="69"/>
        <v>758</v>
      </c>
    </row>
    <row r="4478" spans="1:21" x14ac:dyDescent="0.2">
      <c r="A4478" t="s">
        <v>18625</v>
      </c>
      <c r="B4478" t="s">
        <v>14486</v>
      </c>
      <c r="C4478">
        <v>3547035</v>
      </c>
      <c r="D4478" t="s">
        <v>7064</v>
      </c>
      <c r="E4478" t="s">
        <v>14497</v>
      </c>
      <c r="F4478" t="s">
        <v>6402</v>
      </c>
      <c r="G4478">
        <v>277</v>
      </c>
      <c r="H4478">
        <v>469</v>
      </c>
      <c r="I4478">
        <v>0</v>
      </c>
      <c r="J4478">
        <v>1</v>
      </c>
      <c r="K4478">
        <v>0</v>
      </c>
      <c r="M4478">
        <v>2018</v>
      </c>
      <c r="N4478" t="s">
        <v>1463</v>
      </c>
      <c r="O4478">
        <v>3</v>
      </c>
      <c r="P4478">
        <v>1</v>
      </c>
      <c r="Q4478" t="s">
        <v>7733</v>
      </c>
      <c r="R4478" t="s">
        <v>7734</v>
      </c>
      <c r="S4478" t="s">
        <v>7734</v>
      </c>
      <c r="T4478" t="s">
        <v>1838</v>
      </c>
      <c r="U4478">
        <f t="shared" si="69"/>
        <v>758</v>
      </c>
    </row>
    <row r="4479" spans="1:21" x14ac:dyDescent="0.2">
      <c r="A4479" t="s">
        <v>18624</v>
      </c>
      <c r="B4479" t="s">
        <v>14486</v>
      </c>
      <c r="C4479">
        <v>3547035</v>
      </c>
      <c r="D4479" t="s">
        <v>18626</v>
      </c>
      <c r="E4479" t="s">
        <v>14490</v>
      </c>
      <c r="F4479" t="s">
        <v>6402</v>
      </c>
      <c r="G4479">
        <v>219</v>
      </c>
      <c r="H4479">
        <v>507</v>
      </c>
      <c r="I4479">
        <v>1</v>
      </c>
      <c r="J4479">
        <v>0</v>
      </c>
      <c r="K4479">
        <v>0</v>
      </c>
      <c r="M4479">
        <v>2018</v>
      </c>
      <c r="N4479" t="s">
        <v>1463</v>
      </c>
      <c r="O4479">
        <v>1</v>
      </c>
      <c r="P4479">
        <v>1</v>
      </c>
      <c r="Q4479" t="s">
        <v>7733</v>
      </c>
      <c r="R4479" t="s">
        <v>7734</v>
      </c>
      <c r="S4479" t="s">
        <v>7734</v>
      </c>
      <c r="T4479" t="s">
        <v>23638</v>
      </c>
      <c r="U4479">
        <f t="shared" si="69"/>
        <v>758</v>
      </c>
    </row>
    <row r="4480" spans="1:21" x14ac:dyDescent="0.2">
      <c r="A4480" t="s">
        <v>18627</v>
      </c>
      <c r="B4480" t="s">
        <v>14486</v>
      </c>
      <c r="C4480">
        <v>3547035</v>
      </c>
      <c r="D4480" t="s">
        <v>6656</v>
      </c>
      <c r="E4480" t="s">
        <v>8952</v>
      </c>
      <c r="F4480" t="s">
        <v>6402</v>
      </c>
      <c r="G4480">
        <v>0</v>
      </c>
      <c r="H4480">
        <v>0</v>
      </c>
      <c r="I4480">
        <v>1</v>
      </c>
      <c r="J4480">
        <v>1</v>
      </c>
      <c r="K4480">
        <v>1</v>
      </c>
      <c r="M4480">
        <v>2018</v>
      </c>
      <c r="N4480" t="s">
        <v>6404</v>
      </c>
      <c r="O4480">
        <v>99</v>
      </c>
      <c r="P4480">
        <v>1</v>
      </c>
      <c r="Q4480" t="s">
        <v>7733</v>
      </c>
      <c r="R4480" t="s">
        <v>7734</v>
      </c>
      <c r="S4480" t="s">
        <v>7734</v>
      </c>
      <c r="T4480" t="s">
        <v>537</v>
      </c>
      <c r="U4480">
        <f t="shared" si="69"/>
        <v>758</v>
      </c>
    </row>
    <row r="4481" spans="1:21" x14ac:dyDescent="0.2">
      <c r="A4481" t="s">
        <v>18628</v>
      </c>
      <c r="B4481" t="s">
        <v>14486</v>
      </c>
      <c r="C4481">
        <v>3547035</v>
      </c>
      <c r="D4481" t="s">
        <v>11667</v>
      </c>
      <c r="E4481" t="s">
        <v>7677</v>
      </c>
      <c r="F4481" t="s">
        <v>6402</v>
      </c>
      <c r="G4481">
        <v>356</v>
      </c>
      <c r="H4481">
        <v>758</v>
      </c>
      <c r="I4481">
        <v>1</v>
      </c>
      <c r="J4481">
        <v>0</v>
      </c>
      <c r="K4481">
        <v>0</v>
      </c>
      <c r="M4481">
        <v>2018</v>
      </c>
      <c r="N4481" t="s">
        <v>1463</v>
      </c>
      <c r="O4481">
        <v>2</v>
      </c>
      <c r="P4481">
        <v>1</v>
      </c>
      <c r="Q4481" t="s">
        <v>7733</v>
      </c>
      <c r="R4481" t="s">
        <v>7734</v>
      </c>
      <c r="S4481" t="s">
        <v>7734</v>
      </c>
      <c r="T4481" t="s">
        <v>23639</v>
      </c>
      <c r="U4481">
        <f t="shared" si="69"/>
        <v>758</v>
      </c>
    </row>
    <row r="4482" spans="1:21" x14ac:dyDescent="0.2">
      <c r="A4482" t="s">
        <v>18629</v>
      </c>
      <c r="B4482" t="s">
        <v>14486</v>
      </c>
      <c r="C4482">
        <v>3547035</v>
      </c>
      <c r="D4482" t="s">
        <v>14492</v>
      </c>
      <c r="E4482" t="s">
        <v>14017</v>
      </c>
      <c r="F4482" t="s">
        <v>6402</v>
      </c>
      <c r="G4482">
        <v>0</v>
      </c>
      <c r="H4482">
        <v>0</v>
      </c>
      <c r="I4482">
        <v>1</v>
      </c>
      <c r="J4482">
        <v>1</v>
      </c>
      <c r="K4482">
        <v>1</v>
      </c>
      <c r="M4482">
        <v>2018</v>
      </c>
      <c r="N4482" t="s">
        <v>1463</v>
      </c>
      <c r="O4482">
        <v>4</v>
      </c>
      <c r="P4482">
        <v>1</v>
      </c>
      <c r="Q4482" t="s">
        <v>7733</v>
      </c>
      <c r="R4482" t="s">
        <v>7734</v>
      </c>
      <c r="S4482" t="s">
        <v>7734</v>
      </c>
      <c r="T4482" t="s">
        <v>1833</v>
      </c>
      <c r="U4482">
        <f t="shared" ref="U4482:U4545" si="70">_xlfn.MAXIFS($H$2:$H$6695, $C$2:$C$6695,C4482)</f>
        <v>758</v>
      </c>
    </row>
    <row r="4483" spans="1:21" x14ac:dyDescent="0.2">
      <c r="A4483" t="s">
        <v>18628</v>
      </c>
      <c r="B4483" t="s">
        <v>14486</v>
      </c>
      <c r="C4483">
        <v>3547035</v>
      </c>
      <c r="D4483" t="s">
        <v>6427</v>
      </c>
      <c r="E4483" t="s">
        <v>14496</v>
      </c>
      <c r="F4483" t="s">
        <v>6402</v>
      </c>
      <c r="G4483">
        <v>402</v>
      </c>
      <c r="H4483">
        <v>758</v>
      </c>
      <c r="I4483">
        <v>0</v>
      </c>
      <c r="J4483">
        <v>1</v>
      </c>
      <c r="K4483">
        <v>0</v>
      </c>
      <c r="M4483">
        <v>2018</v>
      </c>
      <c r="N4483" t="s">
        <v>1463</v>
      </c>
      <c r="O4483">
        <v>2</v>
      </c>
      <c r="P4483">
        <v>1</v>
      </c>
      <c r="Q4483" t="s">
        <v>7733</v>
      </c>
      <c r="R4483" t="s">
        <v>7734</v>
      </c>
      <c r="S4483" t="s">
        <v>7734</v>
      </c>
      <c r="T4483" t="s">
        <v>1837</v>
      </c>
      <c r="U4483">
        <f t="shared" si="70"/>
        <v>758</v>
      </c>
    </row>
    <row r="4484" spans="1:21" x14ac:dyDescent="0.2">
      <c r="A4484" t="s">
        <v>18625</v>
      </c>
      <c r="B4484" t="s">
        <v>14486</v>
      </c>
      <c r="C4484">
        <v>3547035</v>
      </c>
      <c r="D4484" t="s">
        <v>9769</v>
      </c>
      <c r="E4484" t="s">
        <v>7114</v>
      </c>
      <c r="F4484" t="s">
        <v>6402</v>
      </c>
      <c r="G4484">
        <v>192</v>
      </c>
      <c r="H4484">
        <v>469</v>
      </c>
      <c r="I4484">
        <v>0</v>
      </c>
      <c r="J4484">
        <v>0</v>
      </c>
      <c r="K4484">
        <v>0</v>
      </c>
      <c r="M4484">
        <v>2018</v>
      </c>
      <c r="N4484" t="s">
        <v>1463</v>
      </c>
      <c r="O4484">
        <v>3</v>
      </c>
      <c r="P4484">
        <v>1</v>
      </c>
      <c r="Q4484" t="s">
        <v>7733</v>
      </c>
      <c r="R4484" t="s">
        <v>7734</v>
      </c>
      <c r="S4484" t="s">
        <v>7734</v>
      </c>
      <c r="T4484" t="s">
        <v>23640</v>
      </c>
      <c r="U4484">
        <f t="shared" si="70"/>
        <v>758</v>
      </c>
    </row>
    <row r="4485" spans="1:21" x14ac:dyDescent="0.2">
      <c r="A4485" t="s">
        <v>18630</v>
      </c>
      <c r="B4485" t="s">
        <v>9522</v>
      </c>
      <c r="C4485">
        <v>3554032</v>
      </c>
      <c r="D4485" t="s">
        <v>7000</v>
      </c>
      <c r="E4485" t="s">
        <v>11357</v>
      </c>
      <c r="F4485" t="s">
        <v>6402</v>
      </c>
      <c r="G4485">
        <v>0</v>
      </c>
      <c r="H4485">
        <v>0</v>
      </c>
      <c r="I4485">
        <v>1</v>
      </c>
      <c r="J4485">
        <v>1</v>
      </c>
      <c r="K4485">
        <v>1</v>
      </c>
      <c r="M4485">
        <v>2018</v>
      </c>
      <c r="N4485" t="s">
        <v>1463</v>
      </c>
      <c r="O4485">
        <v>99</v>
      </c>
      <c r="P4485">
        <v>4</v>
      </c>
      <c r="Q4485" t="s">
        <v>7733</v>
      </c>
      <c r="R4485" t="s">
        <v>7734</v>
      </c>
      <c r="S4485" t="s">
        <v>7734</v>
      </c>
      <c r="T4485" t="s">
        <v>1969</v>
      </c>
      <c r="U4485">
        <f t="shared" si="70"/>
        <v>0</v>
      </c>
    </row>
    <row r="4486" spans="1:21" x14ac:dyDescent="0.2">
      <c r="A4486" t="s">
        <v>18631</v>
      </c>
      <c r="B4486" t="s">
        <v>9522</v>
      </c>
      <c r="C4486">
        <v>3554032</v>
      </c>
      <c r="D4486" t="s">
        <v>6425</v>
      </c>
      <c r="E4486" t="s">
        <v>6486</v>
      </c>
      <c r="F4486" t="s">
        <v>6402</v>
      </c>
      <c r="G4486">
        <v>0</v>
      </c>
      <c r="H4486">
        <v>0</v>
      </c>
      <c r="I4486">
        <v>1</v>
      </c>
      <c r="J4486">
        <v>1</v>
      </c>
      <c r="K4486">
        <v>1</v>
      </c>
      <c r="M4486">
        <v>2018</v>
      </c>
      <c r="N4486" t="s">
        <v>2531</v>
      </c>
      <c r="O4486">
        <v>99</v>
      </c>
      <c r="P4486">
        <v>1</v>
      </c>
      <c r="Q4486" t="s">
        <v>7733</v>
      </c>
      <c r="R4486" t="s">
        <v>7734</v>
      </c>
      <c r="S4486" t="s">
        <v>7734</v>
      </c>
      <c r="T4486" t="s">
        <v>561</v>
      </c>
      <c r="U4486">
        <f t="shared" si="70"/>
        <v>0</v>
      </c>
    </row>
    <row r="4487" spans="1:21" x14ac:dyDescent="0.2">
      <c r="A4487" t="s">
        <v>18630</v>
      </c>
      <c r="B4487" t="s">
        <v>9522</v>
      </c>
      <c r="C4487">
        <v>3554032</v>
      </c>
      <c r="D4487" t="s">
        <v>7261</v>
      </c>
      <c r="E4487" t="s">
        <v>11356</v>
      </c>
      <c r="F4487" t="s">
        <v>6402</v>
      </c>
      <c r="G4487">
        <v>0</v>
      </c>
      <c r="H4487">
        <v>0</v>
      </c>
      <c r="I4487">
        <v>1</v>
      </c>
      <c r="J4487">
        <v>1</v>
      </c>
      <c r="K4487">
        <v>1</v>
      </c>
      <c r="M4487">
        <v>2018</v>
      </c>
      <c r="N4487" t="s">
        <v>1463</v>
      </c>
      <c r="O4487">
        <v>99</v>
      </c>
      <c r="P4487">
        <v>4</v>
      </c>
      <c r="Q4487" t="s">
        <v>7733</v>
      </c>
      <c r="R4487" t="s">
        <v>7734</v>
      </c>
      <c r="S4487" t="s">
        <v>7734</v>
      </c>
      <c r="T4487" t="s">
        <v>1970</v>
      </c>
      <c r="U4487">
        <f t="shared" si="70"/>
        <v>0</v>
      </c>
    </row>
    <row r="4488" spans="1:21" x14ac:dyDescent="0.2">
      <c r="A4488" t="s">
        <v>18630</v>
      </c>
      <c r="B4488" t="s">
        <v>9522</v>
      </c>
      <c r="C4488">
        <v>3554032</v>
      </c>
      <c r="D4488" t="s">
        <v>6946</v>
      </c>
      <c r="E4488" t="s">
        <v>7036</v>
      </c>
      <c r="F4488" t="s">
        <v>6402</v>
      </c>
      <c r="G4488">
        <v>0</v>
      </c>
      <c r="H4488">
        <v>0</v>
      </c>
      <c r="I4488">
        <v>1</v>
      </c>
      <c r="J4488">
        <v>1</v>
      </c>
      <c r="K4488">
        <v>1</v>
      </c>
      <c r="M4488">
        <v>2018</v>
      </c>
      <c r="N4488" t="s">
        <v>1463</v>
      </c>
      <c r="O4488">
        <v>99</v>
      </c>
      <c r="P4488">
        <v>4</v>
      </c>
      <c r="Q4488" t="s">
        <v>7733</v>
      </c>
      <c r="R4488" t="s">
        <v>7734</v>
      </c>
      <c r="S4488" t="s">
        <v>7734</v>
      </c>
      <c r="T4488" t="s">
        <v>23641</v>
      </c>
      <c r="U4488">
        <f t="shared" si="70"/>
        <v>0</v>
      </c>
    </row>
    <row r="4489" spans="1:21" x14ac:dyDescent="0.2">
      <c r="A4489" t="s">
        <v>18630</v>
      </c>
      <c r="B4489" t="s">
        <v>9522</v>
      </c>
      <c r="C4489">
        <v>3554032</v>
      </c>
      <c r="D4489" t="s">
        <v>6793</v>
      </c>
      <c r="E4489" t="s">
        <v>6764</v>
      </c>
      <c r="F4489" t="s">
        <v>6402</v>
      </c>
      <c r="G4489">
        <v>0</v>
      </c>
      <c r="H4489">
        <v>0</v>
      </c>
      <c r="I4489">
        <v>1</v>
      </c>
      <c r="J4489">
        <v>1</v>
      </c>
      <c r="K4489">
        <v>1</v>
      </c>
      <c r="M4489">
        <v>2018</v>
      </c>
      <c r="N4489" t="s">
        <v>1463</v>
      </c>
      <c r="O4489">
        <v>99</v>
      </c>
      <c r="P4489">
        <v>4</v>
      </c>
      <c r="Q4489" t="s">
        <v>7733</v>
      </c>
      <c r="R4489" t="s">
        <v>7734</v>
      </c>
      <c r="S4489" t="s">
        <v>7734</v>
      </c>
      <c r="T4489" t="s">
        <v>1968</v>
      </c>
      <c r="U4489">
        <f t="shared" si="70"/>
        <v>0</v>
      </c>
    </row>
    <row r="4490" spans="1:21" x14ac:dyDescent="0.2">
      <c r="A4490" t="s">
        <v>18632</v>
      </c>
      <c r="B4490" t="s">
        <v>14510</v>
      </c>
      <c r="C4490">
        <v>3538015</v>
      </c>
      <c r="D4490" t="s">
        <v>18633</v>
      </c>
      <c r="E4490" t="s">
        <v>18634</v>
      </c>
      <c r="F4490" t="s">
        <v>6402</v>
      </c>
      <c r="G4490">
        <v>333</v>
      </c>
      <c r="H4490">
        <v>4247</v>
      </c>
      <c r="I4490">
        <v>0</v>
      </c>
      <c r="J4490">
        <v>0</v>
      </c>
      <c r="K4490">
        <v>0</v>
      </c>
      <c r="M4490">
        <v>2018</v>
      </c>
      <c r="N4490" t="s">
        <v>1463</v>
      </c>
      <c r="O4490">
        <v>99</v>
      </c>
      <c r="P4490">
        <v>4</v>
      </c>
      <c r="Q4490" t="s">
        <v>7733</v>
      </c>
      <c r="R4490" t="s">
        <v>7734</v>
      </c>
      <c r="S4490" t="s">
        <v>7734</v>
      </c>
      <c r="T4490" t="s">
        <v>23642</v>
      </c>
      <c r="U4490">
        <f t="shared" si="70"/>
        <v>4247</v>
      </c>
    </row>
    <row r="4491" spans="1:21" x14ac:dyDescent="0.2">
      <c r="A4491" t="s">
        <v>18635</v>
      </c>
      <c r="B4491" t="s">
        <v>14510</v>
      </c>
      <c r="C4491">
        <v>3538015</v>
      </c>
      <c r="D4491" t="s">
        <v>6425</v>
      </c>
      <c r="E4491" t="s">
        <v>6909</v>
      </c>
      <c r="F4491" t="s">
        <v>6402</v>
      </c>
      <c r="G4491">
        <v>694</v>
      </c>
      <c r="H4491">
        <v>1199</v>
      </c>
      <c r="I4491">
        <v>0</v>
      </c>
      <c r="J4491">
        <v>1</v>
      </c>
      <c r="K4491">
        <v>0</v>
      </c>
      <c r="M4491">
        <v>2018</v>
      </c>
      <c r="N4491" t="s">
        <v>6404</v>
      </c>
      <c r="O4491">
        <v>99</v>
      </c>
      <c r="P4491">
        <v>1</v>
      </c>
      <c r="Q4491" t="s">
        <v>7733</v>
      </c>
      <c r="R4491" t="s">
        <v>7734</v>
      </c>
      <c r="S4491" t="s">
        <v>7734</v>
      </c>
      <c r="T4491" t="s">
        <v>569</v>
      </c>
      <c r="U4491">
        <f t="shared" si="70"/>
        <v>4247</v>
      </c>
    </row>
    <row r="4492" spans="1:21" x14ac:dyDescent="0.2">
      <c r="A4492" t="s">
        <v>18635</v>
      </c>
      <c r="B4492" t="s">
        <v>14510</v>
      </c>
      <c r="C4492">
        <v>3538015</v>
      </c>
      <c r="D4492" t="s">
        <v>18352</v>
      </c>
      <c r="E4492" t="s">
        <v>15333</v>
      </c>
      <c r="F4492" t="s">
        <v>6402</v>
      </c>
      <c r="G4492">
        <v>54</v>
      </c>
      <c r="H4492">
        <v>1199</v>
      </c>
      <c r="I4492">
        <v>0</v>
      </c>
      <c r="J4492">
        <v>0</v>
      </c>
      <c r="K4492">
        <v>0</v>
      </c>
      <c r="M4492">
        <v>2018</v>
      </c>
      <c r="N4492" t="s">
        <v>6404</v>
      </c>
      <c r="O4492">
        <v>99</v>
      </c>
      <c r="P4492">
        <v>1</v>
      </c>
      <c r="Q4492" t="s">
        <v>7733</v>
      </c>
      <c r="R4492" t="s">
        <v>7734</v>
      </c>
      <c r="S4492" t="s">
        <v>7734</v>
      </c>
      <c r="T4492" t="s">
        <v>23643</v>
      </c>
      <c r="U4492">
        <f t="shared" si="70"/>
        <v>4247</v>
      </c>
    </row>
    <row r="4493" spans="1:21" x14ac:dyDescent="0.2">
      <c r="A4493" t="s">
        <v>18632</v>
      </c>
      <c r="B4493" t="s">
        <v>14510</v>
      </c>
      <c r="C4493">
        <v>3538015</v>
      </c>
      <c r="D4493" t="s">
        <v>7022</v>
      </c>
      <c r="E4493" t="s">
        <v>14514</v>
      </c>
      <c r="F4493" t="s">
        <v>6402</v>
      </c>
      <c r="G4493">
        <v>744</v>
      </c>
      <c r="H4493">
        <v>4247</v>
      </c>
      <c r="I4493">
        <v>1</v>
      </c>
      <c r="J4493">
        <v>1</v>
      </c>
      <c r="K4493">
        <v>0</v>
      </c>
      <c r="M4493">
        <v>2018</v>
      </c>
      <c r="N4493" t="s">
        <v>1463</v>
      </c>
      <c r="O4493">
        <v>99</v>
      </c>
      <c r="P4493">
        <v>4</v>
      </c>
      <c r="Q4493" t="s">
        <v>7733</v>
      </c>
      <c r="R4493" t="s">
        <v>7734</v>
      </c>
      <c r="S4493" t="s">
        <v>7734</v>
      </c>
      <c r="T4493" t="s">
        <v>2016</v>
      </c>
      <c r="U4493">
        <f t="shared" si="70"/>
        <v>4247</v>
      </c>
    </row>
    <row r="4494" spans="1:21" x14ac:dyDescent="0.2">
      <c r="A4494" t="s">
        <v>18632</v>
      </c>
      <c r="B4494" t="s">
        <v>14510</v>
      </c>
      <c r="C4494">
        <v>3538015</v>
      </c>
      <c r="D4494" t="s">
        <v>6577</v>
      </c>
      <c r="E4494" t="s">
        <v>18636</v>
      </c>
      <c r="F4494" t="s">
        <v>6402</v>
      </c>
      <c r="G4494">
        <v>316</v>
      </c>
      <c r="H4494">
        <v>4247</v>
      </c>
      <c r="I4494">
        <v>0</v>
      </c>
      <c r="J4494">
        <v>0</v>
      </c>
      <c r="K4494">
        <v>0</v>
      </c>
      <c r="M4494">
        <v>2018</v>
      </c>
      <c r="N4494" t="s">
        <v>1463</v>
      </c>
      <c r="O4494">
        <v>99</v>
      </c>
      <c r="P4494">
        <v>4</v>
      </c>
      <c r="Q4494" t="s">
        <v>7733</v>
      </c>
      <c r="R4494" t="s">
        <v>7734</v>
      </c>
      <c r="S4494" t="s">
        <v>7734</v>
      </c>
      <c r="T4494" t="s">
        <v>23644</v>
      </c>
      <c r="U4494">
        <f t="shared" si="70"/>
        <v>4247</v>
      </c>
    </row>
    <row r="4495" spans="1:21" x14ac:dyDescent="0.2">
      <c r="A4495" t="s">
        <v>18632</v>
      </c>
      <c r="B4495" t="s">
        <v>14510</v>
      </c>
      <c r="C4495">
        <v>3538015</v>
      </c>
      <c r="D4495" t="s">
        <v>6463</v>
      </c>
      <c r="E4495" t="s">
        <v>6441</v>
      </c>
      <c r="F4495" t="s">
        <v>6402</v>
      </c>
      <c r="G4495">
        <v>648</v>
      </c>
      <c r="H4495">
        <v>4247</v>
      </c>
      <c r="I4495">
        <v>0</v>
      </c>
      <c r="J4495">
        <v>1</v>
      </c>
      <c r="K4495">
        <v>0</v>
      </c>
      <c r="M4495">
        <v>2018</v>
      </c>
      <c r="N4495" t="s">
        <v>1463</v>
      </c>
      <c r="O4495">
        <v>99</v>
      </c>
      <c r="P4495">
        <v>4</v>
      </c>
      <c r="Q4495" t="s">
        <v>7733</v>
      </c>
      <c r="R4495" t="s">
        <v>7734</v>
      </c>
      <c r="S4495" t="s">
        <v>7734</v>
      </c>
      <c r="T4495" t="s">
        <v>570</v>
      </c>
      <c r="U4495">
        <f t="shared" si="70"/>
        <v>4247</v>
      </c>
    </row>
    <row r="4496" spans="1:21" x14ac:dyDescent="0.2">
      <c r="A4496" t="s">
        <v>18632</v>
      </c>
      <c r="B4496" t="s">
        <v>14510</v>
      </c>
      <c r="C4496">
        <v>3538015</v>
      </c>
      <c r="D4496" t="s">
        <v>14513</v>
      </c>
      <c r="E4496" t="s">
        <v>6437</v>
      </c>
      <c r="F4496" t="s">
        <v>6402</v>
      </c>
      <c r="G4496">
        <v>641</v>
      </c>
      <c r="H4496">
        <v>4247</v>
      </c>
      <c r="I4496">
        <v>1</v>
      </c>
      <c r="J4496">
        <v>1</v>
      </c>
      <c r="K4496">
        <v>0</v>
      </c>
      <c r="M4496">
        <v>2018</v>
      </c>
      <c r="N4496" t="s">
        <v>1463</v>
      </c>
      <c r="O4496">
        <v>99</v>
      </c>
      <c r="P4496">
        <v>4</v>
      </c>
      <c r="Q4496" t="s">
        <v>7733</v>
      </c>
      <c r="R4496" t="s">
        <v>7734</v>
      </c>
      <c r="S4496" t="s">
        <v>7734</v>
      </c>
      <c r="T4496" t="s">
        <v>2020</v>
      </c>
      <c r="U4496">
        <f t="shared" si="70"/>
        <v>4247</v>
      </c>
    </row>
    <row r="4497" spans="1:21" x14ac:dyDescent="0.2">
      <c r="A4497" t="s">
        <v>18635</v>
      </c>
      <c r="B4497" t="s">
        <v>14510</v>
      </c>
      <c r="C4497">
        <v>3538015</v>
      </c>
      <c r="D4497" t="s">
        <v>9022</v>
      </c>
      <c r="E4497" t="s">
        <v>18637</v>
      </c>
      <c r="F4497" t="s">
        <v>6402</v>
      </c>
      <c r="G4497">
        <v>41</v>
      </c>
      <c r="H4497">
        <v>1199</v>
      </c>
      <c r="I4497">
        <v>0</v>
      </c>
      <c r="J4497">
        <v>0</v>
      </c>
      <c r="K4497">
        <v>0</v>
      </c>
      <c r="M4497">
        <v>2018</v>
      </c>
      <c r="N4497" t="s">
        <v>6404</v>
      </c>
      <c r="O4497">
        <v>99</v>
      </c>
      <c r="P4497">
        <v>1</v>
      </c>
      <c r="Q4497" t="s">
        <v>7733</v>
      </c>
      <c r="R4497" t="s">
        <v>7734</v>
      </c>
      <c r="S4497" t="s">
        <v>7734</v>
      </c>
      <c r="T4497" t="s">
        <v>23645</v>
      </c>
      <c r="U4497">
        <f t="shared" si="70"/>
        <v>4247</v>
      </c>
    </row>
    <row r="4498" spans="1:21" x14ac:dyDescent="0.2">
      <c r="A4498" t="s">
        <v>18632</v>
      </c>
      <c r="B4498" t="s">
        <v>14510</v>
      </c>
      <c r="C4498">
        <v>3538015</v>
      </c>
      <c r="D4498" t="s">
        <v>6410</v>
      </c>
      <c r="E4498" t="s">
        <v>6437</v>
      </c>
      <c r="F4498" t="s">
        <v>6402</v>
      </c>
      <c r="G4498">
        <v>328</v>
      </c>
      <c r="H4498">
        <v>4247</v>
      </c>
      <c r="I4498">
        <v>0</v>
      </c>
      <c r="J4498">
        <v>0</v>
      </c>
      <c r="K4498">
        <v>0</v>
      </c>
      <c r="M4498">
        <v>2018</v>
      </c>
      <c r="N4498" t="s">
        <v>1463</v>
      </c>
      <c r="O4498">
        <v>99</v>
      </c>
      <c r="P4498">
        <v>4</v>
      </c>
      <c r="Q4498" t="s">
        <v>7733</v>
      </c>
      <c r="R4498" t="s">
        <v>7734</v>
      </c>
      <c r="S4498" t="s">
        <v>7734</v>
      </c>
      <c r="T4498" t="s">
        <v>2021</v>
      </c>
      <c r="U4498">
        <f t="shared" si="70"/>
        <v>4247</v>
      </c>
    </row>
    <row r="4499" spans="1:21" x14ac:dyDescent="0.2">
      <c r="A4499" t="s">
        <v>18632</v>
      </c>
      <c r="B4499" t="s">
        <v>14510</v>
      </c>
      <c r="C4499">
        <v>3538015</v>
      </c>
      <c r="D4499" t="s">
        <v>7891</v>
      </c>
      <c r="E4499" t="s">
        <v>7476</v>
      </c>
      <c r="F4499" t="s">
        <v>6402</v>
      </c>
      <c r="G4499">
        <v>179</v>
      </c>
      <c r="H4499">
        <v>4247</v>
      </c>
      <c r="I4499">
        <v>0</v>
      </c>
      <c r="J4499">
        <v>0</v>
      </c>
      <c r="K4499">
        <v>0</v>
      </c>
      <c r="M4499">
        <v>2018</v>
      </c>
      <c r="N4499" t="s">
        <v>1463</v>
      </c>
      <c r="O4499">
        <v>99</v>
      </c>
      <c r="P4499">
        <v>4</v>
      </c>
      <c r="Q4499" t="s">
        <v>7733</v>
      </c>
      <c r="R4499" t="s">
        <v>7734</v>
      </c>
      <c r="S4499" t="s">
        <v>7734</v>
      </c>
      <c r="T4499" t="s">
        <v>23646</v>
      </c>
      <c r="U4499">
        <f t="shared" si="70"/>
        <v>4247</v>
      </c>
    </row>
    <row r="4500" spans="1:21" x14ac:dyDescent="0.2">
      <c r="A4500" t="s">
        <v>18635</v>
      </c>
      <c r="B4500" t="s">
        <v>14510</v>
      </c>
      <c r="C4500">
        <v>3538015</v>
      </c>
      <c r="D4500" t="s">
        <v>6423</v>
      </c>
      <c r="E4500" t="s">
        <v>6535</v>
      </c>
      <c r="F4500" t="s">
        <v>6402</v>
      </c>
      <c r="G4500">
        <v>410</v>
      </c>
      <c r="H4500">
        <v>1199</v>
      </c>
      <c r="I4500">
        <v>0</v>
      </c>
      <c r="J4500">
        <v>0</v>
      </c>
      <c r="K4500">
        <v>0</v>
      </c>
      <c r="M4500">
        <v>2018</v>
      </c>
      <c r="N4500" t="s">
        <v>6404</v>
      </c>
      <c r="O4500">
        <v>99</v>
      </c>
      <c r="P4500">
        <v>1</v>
      </c>
      <c r="Q4500" t="s">
        <v>7733</v>
      </c>
      <c r="R4500" t="s">
        <v>7734</v>
      </c>
      <c r="S4500" t="s">
        <v>7734</v>
      </c>
      <c r="T4500" t="s">
        <v>23647</v>
      </c>
      <c r="U4500">
        <f t="shared" si="70"/>
        <v>4247</v>
      </c>
    </row>
    <row r="4501" spans="1:21" x14ac:dyDescent="0.2">
      <c r="A4501" t="s">
        <v>18632</v>
      </c>
      <c r="B4501" t="s">
        <v>14510</v>
      </c>
      <c r="C4501">
        <v>3538015</v>
      </c>
      <c r="D4501" t="s">
        <v>7519</v>
      </c>
      <c r="E4501" t="s">
        <v>7650</v>
      </c>
      <c r="F4501" t="s">
        <v>6402</v>
      </c>
      <c r="G4501">
        <v>468</v>
      </c>
      <c r="H4501">
        <v>4247</v>
      </c>
      <c r="I4501">
        <v>0</v>
      </c>
      <c r="J4501">
        <v>0</v>
      </c>
      <c r="K4501">
        <v>0</v>
      </c>
      <c r="M4501">
        <v>2018</v>
      </c>
      <c r="N4501" t="s">
        <v>1463</v>
      </c>
      <c r="O4501">
        <v>99</v>
      </c>
      <c r="P4501">
        <v>4</v>
      </c>
      <c r="Q4501" t="s">
        <v>7733</v>
      </c>
      <c r="R4501" t="s">
        <v>7734</v>
      </c>
      <c r="S4501" t="s">
        <v>7734</v>
      </c>
      <c r="T4501" t="s">
        <v>2018</v>
      </c>
      <c r="U4501">
        <f t="shared" si="70"/>
        <v>4247</v>
      </c>
    </row>
    <row r="4502" spans="1:21" x14ac:dyDescent="0.2">
      <c r="A4502" t="s">
        <v>18632</v>
      </c>
      <c r="B4502" t="s">
        <v>14510</v>
      </c>
      <c r="C4502">
        <v>3538015</v>
      </c>
      <c r="D4502" t="s">
        <v>6624</v>
      </c>
      <c r="E4502" t="s">
        <v>14512</v>
      </c>
      <c r="F4502" t="s">
        <v>6402</v>
      </c>
      <c r="G4502">
        <v>590</v>
      </c>
      <c r="H4502">
        <v>4247</v>
      </c>
      <c r="I4502">
        <v>1</v>
      </c>
      <c r="J4502">
        <v>1</v>
      </c>
      <c r="K4502">
        <v>0</v>
      </c>
      <c r="M4502">
        <v>2018</v>
      </c>
      <c r="N4502" t="s">
        <v>1463</v>
      </c>
      <c r="O4502">
        <v>99</v>
      </c>
      <c r="P4502">
        <v>4</v>
      </c>
      <c r="Q4502" t="s">
        <v>7733</v>
      </c>
      <c r="R4502" t="s">
        <v>7734</v>
      </c>
      <c r="S4502" t="s">
        <v>7734</v>
      </c>
      <c r="T4502" t="s">
        <v>2019</v>
      </c>
      <c r="U4502">
        <f t="shared" si="70"/>
        <v>4247</v>
      </c>
    </row>
    <row r="4503" spans="1:21" x14ac:dyDescent="0.2">
      <c r="A4503" t="s">
        <v>18638</v>
      </c>
      <c r="B4503" t="s">
        <v>8491</v>
      </c>
      <c r="C4503">
        <v>3557021</v>
      </c>
      <c r="D4503" t="s">
        <v>18639</v>
      </c>
      <c r="E4503" t="s">
        <v>11607</v>
      </c>
      <c r="F4503" t="s">
        <v>6402</v>
      </c>
      <c r="G4503">
        <v>49</v>
      </c>
      <c r="H4503">
        <v>744</v>
      </c>
      <c r="I4503">
        <v>0</v>
      </c>
      <c r="J4503">
        <v>0</v>
      </c>
      <c r="K4503">
        <v>0</v>
      </c>
      <c r="M4503">
        <v>2018</v>
      </c>
      <c r="N4503" t="s">
        <v>1463</v>
      </c>
      <c r="O4503">
        <v>99</v>
      </c>
      <c r="P4503">
        <v>4</v>
      </c>
      <c r="Q4503" t="s">
        <v>7733</v>
      </c>
      <c r="R4503" t="s">
        <v>7734</v>
      </c>
      <c r="S4503" t="s">
        <v>7734</v>
      </c>
      <c r="T4503" t="s">
        <v>23648</v>
      </c>
      <c r="U4503">
        <f t="shared" si="70"/>
        <v>744</v>
      </c>
    </row>
    <row r="4504" spans="1:21" x14ac:dyDescent="0.2">
      <c r="A4504" t="s">
        <v>18638</v>
      </c>
      <c r="B4504" t="s">
        <v>8491</v>
      </c>
      <c r="C4504">
        <v>3557021</v>
      </c>
      <c r="D4504" t="s">
        <v>15160</v>
      </c>
      <c r="E4504" t="s">
        <v>18640</v>
      </c>
      <c r="F4504" t="s">
        <v>6402</v>
      </c>
      <c r="G4504">
        <v>67</v>
      </c>
      <c r="H4504">
        <v>744</v>
      </c>
      <c r="I4504">
        <v>0</v>
      </c>
      <c r="J4504">
        <v>0</v>
      </c>
      <c r="K4504">
        <v>0</v>
      </c>
      <c r="M4504">
        <v>2018</v>
      </c>
      <c r="N4504" t="s">
        <v>1463</v>
      </c>
      <c r="O4504">
        <v>99</v>
      </c>
      <c r="P4504">
        <v>4</v>
      </c>
      <c r="Q4504" t="s">
        <v>7733</v>
      </c>
      <c r="R4504" t="s">
        <v>7734</v>
      </c>
      <c r="S4504" t="s">
        <v>7734</v>
      </c>
      <c r="T4504" t="s">
        <v>23649</v>
      </c>
      <c r="U4504">
        <f t="shared" si="70"/>
        <v>744</v>
      </c>
    </row>
    <row r="4505" spans="1:21" x14ac:dyDescent="0.2">
      <c r="A4505" t="s">
        <v>18638</v>
      </c>
      <c r="B4505" t="s">
        <v>8491</v>
      </c>
      <c r="C4505">
        <v>3557021</v>
      </c>
      <c r="D4505" t="s">
        <v>8550</v>
      </c>
      <c r="E4505" t="s">
        <v>15672</v>
      </c>
      <c r="F4505" t="s">
        <v>6402</v>
      </c>
      <c r="G4505">
        <v>81</v>
      </c>
      <c r="H4505">
        <v>744</v>
      </c>
      <c r="I4505">
        <v>0</v>
      </c>
      <c r="J4505">
        <v>1</v>
      </c>
      <c r="K4505">
        <v>0</v>
      </c>
      <c r="M4505">
        <v>2018</v>
      </c>
      <c r="N4505" t="s">
        <v>1463</v>
      </c>
      <c r="O4505">
        <v>99</v>
      </c>
      <c r="P4505">
        <v>4</v>
      </c>
      <c r="Q4505" t="s">
        <v>7733</v>
      </c>
      <c r="R4505" t="s">
        <v>7734</v>
      </c>
      <c r="S4505" t="s">
        <v>7734</v>
      </c>
      <c r="T4505" t="s">
        <v>23650</v>
      </c>
      <c r="U4505">
        <f t="shared" si="70"/>
        <v>744</v>
      </c>
    </row>
    <row r="4506" spans="1:21" x14ac:dyDescent="0.2">
      <c r="A4506" t="s">
        <v>18638</v>
      </c>
      <c r="B4506" t="s">
        <v>8491</v>
      </c>
      <c r="C4506">
        <v>3557021</v>
      </c>
      <c r="D4506" t="s">
        <v>7335</v>
      </c>
      <c r="E4506" t="s">
        <v>8500</v>
      </c>
      <c r="F4506" t="s">
        <v>6402</v>
      </c>
      <c r="G4506">
        <v>180</v>
      </c>
      <c r="H4506">
        <v>744</v>
      </c>
      <c r="I4506">
        <v>1</v>
      </c>
      <c r="J4506">
        <v>1</v>
      </c>
      <c r="K4506">
        <v>0</v>
      </c>
      <c r="M4506">
        <v>2018</v>
      </c>
      <c r="N4506" t="s">
        <v>1463</v>
      </c>
      <c r="O4506">
        <v>99</v>
      </c>
      <c r="P4506">
        <v>4</v>
      </c>
      <c r="Q4506" t="s">
        <v>7733</v>
      </c>
      <c r="R4506" t="s">
        <v>7734</v>
      </c>
      <c r="S4506" t="s">
        <v>7734</v>
      </c>
      <c r="T4506" t="s">
        <v>2025</v>
      </c>
      <c r="U4506">
        <f t="shared" si="70"/>
        <v>744</v>
      </c>
    </row>
    <row r="4507" spans="1:21" x14ac:dyDescent="0.2">
      <c r="A4507" t="s">
        <v>18641</v>
      </c>
      <c r="B4507" t="s">
        <v>8491</v>
      </c>
      <c r="C4507">
        <v>3557021</v>
      </c>
      <c r="D4507" t="s">
        <v>8493</v>
      </c>
      <c r="E4507" t="s">
        <v>8494</v>
      </c>
      <c r="F4507" t="s">
        <v>6402</v>
      </c>
      <c r="G4507">
        <v>0</v>
      </c>
      <c r="H4507">
        <v>0</v>
      </c>
      <c r="I4507">
        <v>1</v>
      </c>
      <c r="J4507">
        <v>1</v>
      </c>
      <c r="K4507">
        <v>1</v>
      </c>
      <c r="M4507">
        <v>2018</v>
      </c>
      <c r="N4507" t="s">
        <v>6404</v>
      </c>
      <c r="O4507">
        <v>99</v>
      </c>
      <c r="P4507">
        <v>1</v>
      </c>
      <c r="Q4507" t="s">
        <v>7733</v>
      </c>
      <c r="R4507" t="s">
        <v>7734</v>
      </c>
      <c r="S4507" t="s">
        <v>7734</v>
      </c>
      <c r="T4507" t="s">
        <v>571</v>
      </c>
      <c r="U4507">
        <f t="shared" si="70"/>
        <v>744</v>
      </c>
    </row>
    <row r="4508" spans="1:21" x14ac:dyDescent="0.2">
      <c r="A4508" t="s">
        <v>18638</v>
      </c>
      <c r="B4508" t="s">
        <v>8491</v>
      </c>
      <c r="C4508">
        <v>3557021</v>
      </c>
      <c r="D4508" t="s">
        <v>8498</v>
      </c>
      <c r="E4508" t="s">
        <v>6616</v>
      </c>
      <c r="F4508" t="s">
        <v>6402</v>
      </c>
      <c r="G4508">
        <v>162</v>
      </c>
      <c r="H4508">
        <v>744</v>
      </c>
      <c r="I4508">
        <v>1</v>
      </c>
      <c r="J4508">
        <v>1</v>
      </c>
      <c r="K4508">
        <v>0</v>
      </c>
      <c r="M4508">
        <v>2018</v>
      </c>
      <c r="N4508" t="s">
        <v>1463</v>
      </c>
      <c r="O4508">
        <v>99</v>
      </c>
      <c r="P4508">
        <v>4</v>
      </c>
      <c r="Q4508" t="s">
        <v>7733</v>
      </c>
      <c r="R4508" t="s">
        <v>7734</v>
      </c>
      <c r="S4508" t="s">
        <v>7734</v>
      </c>
      <c r="T4508" t="s">
        <v>2026</v>
      </c>
      <c r="U4508">
        <f t="shared" si="70"/>
        <v>744</v>
      </c>
    </row>
    <row r="4509" spans="1:21" x14ac:dyDescent="0.2">
      <c r="A4509" t="s">
        <v>18638</v>
      </c>
      <c r="B4509" t="s">
        <v>8491</v>
      </c>
      <c r="C4509">
        <v>3557021</v>
      </c>
      <c r="D4509" t="s">
        <v>6459</v>
      </c>
      <c r="E4509" t="s">
        <v>8997</v>
      </c>
      <c r="F4509" t="s">
        <v>6402</v>
      </c>
      <c r="G4509">
        <v>78</v>
      </c>
      <c r="H4509">
        <v>744</v>
      </c>
      <c r="I4509">
        <v>0</v>
      </c>
      <c r="J4509">
        <v>0</v>
      </c>
      <c r="K4509">
        <v>0</v>
      </c>
      <c r="M4509">
        <v>2018</v>
      </c>
      <c r="N4509" t="s">
        <v>1463</v>
      </c>
      <c r="O4509">
        <v>99</v>
      </c>
      <c r="P4509">
        <v>4</v>
      </c>
      <c r="Q4509" t="s">
        <v>7733</v>
      </c>
      <c r="R4509" t="s">
        <v>7734</v>
      </c>
      <c r="S4509" t="s">
        <v>7734</v>
      </c>
      <c r="T4509" t="s">
        <v>23651</v>
      </c>
      <c r="U4509">
        <f t="shared" si="70"/>
        <v>744</v>
      </c>
    </row>
    <row r="4510" spans="1:21" x14ac:dyDescent="0.2">
      <c r="A4510" t="s">
        <v>18638</v>
      </c>
      <c r="B4510" t="s">
        <v>8491</v>
      </c>
      <c r="C4510">
        <v>3557021</v>
      </c>
      <c r="D4510" t="s">
        <v>6591</v>
      </c>
      <c r="E4510" t="s">
        <v>15311</v>
      </c>
      <c r="F4510" t="s">
        <v>6402</v>
      </c>
      <c r="G4510">
        <v>127</v>
      </c>
      <c r="H4510">
        <v>744</v>
      </c>
      <c r="I4510">
        <v>1</v>
      </c>
      <c r="J4510">
        <v>1</v>
      </c>
      <c r="K4510">
        <v>0</v>
      </c>
      <c r="M4510">
        <v>2018</v>
      </c>
      <c r="N4510" t="s">
        <v>1463</v>
      </c>
      <c r="O4510">
        <v>99</v>
      </c>
      <c r="P4510">
        <v>4</v>
      </c>
      <c r="Q4510" t="s">
        <v>7733</v>
      </c>
      <c r="R4510" t="s">
        <v>7734</v>
      </c>
      <c r="S4510" t="s">
        <v>7734</v>
      </c>
      <c r="T4510" t="s">
        <v>23652</v>
      </c>
      <c r="U4510">
        <f t="shared" si="70"/>
        <v>744</v>
      </c>
    </row>
    <row r="4511" spans="1:21" x14ac:dyDescent="0.2">
      <c r="A4511" t="s">
        <v>18642</v>
      </c>
      <c r="B4511" t="s">
        <v>18643</v>
      </c>
      <c r="C4511">
        <v>3547020</v>
      </c>
      <c r="D4511" t="s">
        <v>18644</v>
      </c>
      <c r="E4511" t="s">
        <v>7098</v>
      </c>
      <c r="F4511" t="s">
        <v>6402</v>
      </c>
      <c r="G4511">
        <v>163</v>
      </c>
      <c r="H4511">
        <v>996</v>
      </c>
      <c r="I4511">
        <v>0</v>
      </c>
      <c r="J4511">
        <v>0</v>
      </c>
      <c r="K4511">
        <v>0</v>
      </c>
      <c r="M4511">
        <v>2018</v>
      </c>
      <c r="N4511" t="s">
        <v>1463</v>
      </c>
      <c r="O4511">
        <v>1</v>
      </c>
      <c r="P4511">
        <v>2</v>
      </c>
      <c r="Q4511" t="s">
        <v>7733</v>
      </c>
      <c r="R4511" t="s">
        <v>7734</v>
      </c>
      <c r="S4511" t="s">
        <v>7734</v>
      </c>
      <c r="T4511" t="s">
        <v>23653</v>
      </c>
      <c r="U4511">
        <f t="shared" si="70"/>
        <v>1047</v>
      </c>
    </row>
    <row r="4512" spans="1:21" x14ac:dyDescent="0.2">
      <c r="A4512" t="s">
        <v>18645</v>
      </c>
      <c r="B4512" t="s">
        <v>18643</v>
      </c>
      <c r="C4512">
        <v>3547020</v>
      </c>
      <c r="D4512" t="s">
        <v>18646</v>
      </c>
      <c r="E4512" t="s">
        <v>18647</v>
      </c>
      <c r="F4512" t="s">
        <v>6402</v>
      </c>
      <c r="G4512">
        <v>163</v>
      </c>
      <c r="H4512">
        <v>930</v>
      </c>
      <c r="I4512">
        <v>0</v>
      </c>
      <c r="J4512">
        <v>0</v>
      </c>
      <c r="K4512">
        <v>0</v>
      </c>
      <c r="M4512">
        <v>2018</v>
      </c>
      <c r="N4512" t="s">
        <v>1463</v>
      </c>
      <c r="O4512">
        <v>2</v>
      </c>
      <c r="P4512">
        <v>2</v>
      </c>
      <c r="Q4512" t="s">
        <v>7733</v>
      </c>
      <c r="R4512" t="s">
        <v>7734</v>
      </c>
      <c r="S4512" t="s">
        <v>7734</v>
      </c>
      <c r="T4512" t="s">
        <v>23654</v>
      </c>
      <c r="U4512">
        <f t="shared" si="70"/>
        <v>1047</v>
      </c>
    </row>
    <row r="4513" spans="1:21" x14ac:dyDescent="0.2">
      <c r="A4513" t="s">
        <v>18645</v>
      </c>
      <c r="B4513" t="s">
        <v>18643</v>
      </c>
      <c r="C4513">
        <v>3547020</v>
      </c>
      <c r="D4513" t="s">
        <v>6543</v>
      </c>
      <c r="E4513" t="s">
        <v>11205</v>
      </c>
      <c r="F4513" t="s">
        <v>6402</v>
      </c>
      <c r="G4513">
        <v>290</v>
      </c>
      <c r="H4513">
        <v>930</v>
      </c>
      <c r="I4513">
        <v>0</v>
      </c>
      <c r="J4513">
        <v>1</v>
      </c>
      <c r="K4513">
        <v>0</v>
      </c>
      <c r="M4513">
        <v>2018</v>
      </c>
      <c r="N4513" t="s">
        <v>1463</v>
      </c>
      <c r="O4513">
        <v>2</v>
      </c>
      <c r="P4513">
        <v>2</v>
      </c>
      <c r="Q4513" t="s">
        <v>7733</v>
      </c>
      <c r="R4513" t="s">
        <v>7734</v>
      </c>
      <c r="S4513" t="s">
        <v>7734</v>
      </c>
      <c r="T4513" t="s">
        <v>574</v>
      </c>
      <c r="U4513">
        <f t="shared" si="70"/>
        <v>1047</v>
      </c>
    </row>
    <row r="4514" spans="1:21" x14ac:dyDescent="0.2">
      <c r="A4514" t="s">
        <v>18645</v>
      </c>
      <c r="B4514" t="s">
        <v>18643</v>
      </c>
      <c r="C4514">
        <v>3547020</v>
      </c>
      <c r="D4514" t="s">
        <v>13885</v>
      </c>
      <c r="E4514" t="s">
        <v>8300</v>
      </c>
      <c r="F4514" t="s">
        <v>6402</v>
      </c>
      <c r="G4514">
        <v>103</v>
      </c>
      <c r="H4514">
        <v>930</v>
      </c>
      <c r="I4514">
        <v>0</v>
      </c>
      <c r="J4514">
        <v>0</v>
      </c>
      <c r="K4514">
        <v>0</v>
      </c>
      <c r="M4514">
        <v>2018</v>
      </c>
      <c r="N4514" t="s">
        <v>1463</v>
      </c>
      <c r="O4514">
        <v>2</v>
      </c>
      <c r="P4514">
        <v>2</v>
      </c>
      <c r="Q4514" t="s">
        <v>7733</v>
      </c>
      <c r="R4514" t="s">
        <v>7734</v>
      </c>
      <c r="S4514" t="s">
        <v>7734</v>
      </c>
      <c r="T4514" t="s">
        <v>2036</v>
      </c>
      <c r="U4514">
        <f t="shared" si="70"/>
        <v>1047</v>
      </c>
    </row>
    <row r="4515" spans="1:21" x14ac:dyDescent="0.2">
      <c r="A4515" t="s">
        <v>18642</v>
      </c>
      <c r="B4515" t="s">
        <v>18643</v>
      </c>
      <c r="C4515">
        <v>3547020</v>
      </c>
      <c r="D4515" t="s">
        <v>13882</v>
      </c>
      <c r="E4515" t="s">
        <v>13883</v>
      </c>
      <c r="F4515" t="s">
        <v>6402</v>
      </c>
      <c r="G4515">
        <v>310</v>
      </c>
      <c r="H4515">
        <v>996</v>
      </c>
      <c r="I4515">
        <v>1</v>
      </c>
      <c r="J4515">
        <v>1</v>
      </c>
      <c r="K4515">
        <v>0</v>
      </c>
      <c r="M4515">
        <v>2018</v>
      </c>
      <c r="N4515" t="s">
        <v>1463</v>
      </c>
      <c r="O4515">
        <v>1</v>
      </c>
      <c r="P4515">
        <v>2</v>
      </c>
      <c r="Q4515" t="s">
        <v>7733</v>
      </c>
      <c r="R4515" t="s">
        <v>7734</v>
      </c>
      <c r="S4515" t="s">
        <v>7734</v>
      </c>
      <c r="T4515" t="s">
        <v>2034</v>
      </c>
      <c r="U4515">
        <f t="shared" si="70"/>
        <v>1047</v>
      </c>
    </row>
    <row r="4516" spans="1:21" x14ac:dyDescent="0.2">
      <c r="A4516" t="s">
        <v>18642</v>
      </c>
      <c r="B4516" t="s">
        <v>18643</v>
      </c>
      <c r="C4516">
        <v>3547020</v>
      </c>
      <c r="D4516" t="s">
        <v>6434</v>
      </c>
      <c r="E4516" t="s">
        <v>8058</v>
      </c>
      <c r="F4516" t="s">
        <v>6402</v>
      </c>
      <c r="G4516">
        <v>318</v>
      </c>
      <c r="H4516">
        <v>996</v>
      </c>
      <c r="I4516">
        <v>1</v>
      </c>
      <c r="J4516">
        <v>1</v>
      </c>
      <c r="K4516">
        <v>0</v>
      </c>
      <c r="M4516">
        <v>2018</v>
      </c>
      <c r="N4516" t="s">
        <v>1463</v>
      </c>
      <c r="O4516">
        <v>1</v>
      </c>
      <c r="P4516">
        <v>2</v>
      </c>
      <c r="Q4516" t="s">
        <v>7733</v>
      </c>
      <c r="R4516" t="s">
        <v>7734</v>
      </c>
      <c r="S4516" t="s">
        <v>7734</v>
      </c>
      <c r="T4516" t="s">
        <v>2744</v>
      </c>
      <c r="U4516">
        <f t="shared" si="70"/>
        <v>1047</v>
      </c>
    </row>
    <row r="4517" spans="1:21" x14ac:dyDescent="0.2">
      <c r="A4517" t="s">
        <v>18642</v>
      </c>
      <c r="B4517" t="s">
        <v>18643</v>
      </c>
      <c r="C4517">
        <v>3547020</v>
      </c>
      <c r="D4517" t="s">
        <v>18648</v>
      </c>
      <c r="E4517" t="s">
        <v>18649</v>
      </c>
      <c r="F4517" t="s">
        <v>6402</v>
      </c>
      <c r="G4517">
        <v>205</v>
      </c>
      <c r="H4517">
        <v>996</v>
      </c>
      <c r="I4517">
        <v>0</v>
      </c>
      <c r="J4517">
        <v>0</v>
      </c>
      <c r="K4517">
        <v>0</v>
      </c>
      <c r="M4517">
        <v>2018</v>
      </c>
      <c r="N4517" t="s">
        <v>1463</v>
      </c>
      <c r="O4517">
        <v>1</v>
      </c>
      <c r="P4517">
        <v>2</v>
      </c>
      <c r="Q4517" t="s">
        <v>7733</v>
      </c>
      <c r="R4517" t="s">
        <v>7734</v>
      </c>
      <c r="S4517" t="s">
        <v>7734</v>
      </c>
      <c r="T4517" t="s">
        <v>23655</v>
      </c>
      <c r="U4517">
        <f t="shared" si="70"/>
        <v>1047</v>
      </c>
    </row>
    <row r="4518" spans="1:21" x14ac:dyDescent="0.2">
      <c r="A4518" t="s">
        <v>18650</v>
      </c>
      <c r="B4518" t="s">
        <v>18643</v>
      </c>
      <c r="C4518">
        <v>3547020</v>
      </c>
      <c r="D4518" t="s">
        <v>17263</v>
      </c>
      <c r="E4518" t="s">
        <v>18651</v>
      </c>
      <c r="F4518" t="s">
        <v>6402</v>
      </c>
      <c r="G4518">
        <v>353</v>
      </c>
      <c r="H4518">
        <v>1047</v>
      </c>
      <c r="I4518">
        <v>0</v>
      </c>
      <c r="J4518">
        <v>0</v>
      </c>
      <c r="K4518">
        <v>0</v>
      </c>
      <c r="M4518">
        <v>2018</v>
      </c>
      <c r="N4518" t="s">
        <v>6404</v>
      </c>
      <c r="O4518">
        <v>99</v>
      </c>
      <c r="P4518">
        <v>1</v>
      </c>
      <c r="Q4518" t="s">
        <v>7733</v>
      </c>
      <c r="R4518" t="s">
        <v>7734</v>
      </c>
      <c r="S4518" t="s">
        <v>7734</v>
      </c>
      <c r="T4518" t="s">
        <v>23656</v>
      </c>
      <c r="U4518">
        <f t="shared" si="70"/>
        <v>1047</v>
      </c>
    </row>
    <row r="4519" spans="1:21" x14ac:dyDescent="0.2">
      <c r="A4519" t="s">
        <v>18650</v>
      </c>
      <c r="B4519" t="s">
        <v>18643</v>
      </c>
      <c r="C4519">
        <v>3547020</v>
      </c>
      <c r="D4519" t="s">
        <v>7630</v>
      </c>
      <c r="E4519" t="s">
        <v>13641</v>
      </c>
      <c r="F4519" t="s">
        <v>6402</v>
      </c>
      <c r="G4519">
        <v>694</v>
      </c>
      <c r="H4519">
        <v>1047</v>
      </c>
      <c r="I4519">
        <v>1</v>
      </c>
      <c r="J4519">
        <v>1</v>
      </c>
      <c r="K4519">
        <v>0</v>
      </c>
      <c r="M4519">
        <v>2018</v>
      </c>
      <c r="N4519" t="s">
        <v>6404</v>
      </c>
      <c r="O4519">
        <v>99</v>
      </c>
      <c r="P4519">
        <v>1</v>
      </c>
      <c r="Q4519" t="s">
        <v>7733</v>
      </c>
      <c r="R4519" t="s">
        <v>7734</v>
      </c>
      <c r="S4519" t="s">
        <v>7734</v>
      </c>
      <c r="T4519" t="s">
        <v>2031</v>
      </c>
      <c r="U4519">
        <f t="shared" si="70"/>
        <v>1047</v>
      </c>
    </row>
    <row r="4520" spans="1:21" x14ac:dyDescent="0.2">
      <c r="A4520" t="s">
        <v>18645</v>
      </c>
      <c r="B4520" t="s">
        <v>18643</v>
      </c>
      <c r="C4520">
        <v>3547020</v>
      </c>
      <c r="D4520" t="s">
        <v>6714</v>
      </c>
      <c r="E4520" t="s">
        <v>18652</v>
      </c>
      <c r="F4520" t="s">
        <v>6402</v>
      </c>
      <c r="G4520">
        <v>193</v>
      </c>
      <c r="H4520">
        <v>930</v>
      </c>
      <c r="I4520">
        <v>0</v>
      </c>
      <c r="J4520">
        <v>1</v>
      </c>
      <c r="K4520">
        <v>0</v>
      </c>
      <c r="M4520">
        <v>2018</v>
      </c>
      <c r="N4520" t="s">
        <v>1463</v>
      </c>
      <c r="O4520">
        <v>2</v>
      </c>
      <c r="P4520">
        <v>2</v>
      </c>
      <c r="Q4520" t="s">
        <v>7733</v>
      </c>
      <c r="R4520" t="s">
        <v>7734</v>
      </c>
      <c r="S4520" t="s">
        <v>7734</v>
      </c>
      <c r="T4520" t="s">
        <v>23657</v>
      </c>
      <c r="U4520">
        <f t="shared" si="70"/>
        <v>1047</v>
      </c>
    </row>
    <row r="4521" spans="1:21" x14ac:dyDescent="0.2">
      <c r="A4521" t="s">
        <v>18645</v>
      </c>
      <c r="B4521" t="s">
        <v>18643</v>
      </c>
      <c r="C4521">
        <v>3547020</v>
      </c>
      <c r="D4521" t="s">
        <v>6624</v>
      </c>
      <c r="E4521" t="s">
        <v>8982</v>
      </c>
      <c r="F4521" t="s">
        <v>6402</v>
      </c>
      <c r="G4521">
        <v>181</v>
      </c>
      <c r="H4521">
        <v>930</v>
      </c>
      <c r="I4521">
        <v>1</v>
      </c>
      <c r="J4521">
        <v>0</v>
      </c>
      <c r="K4521">
        <v>0</v>
      </c>
      <c r="M4521">
        <v>2018</v>
      </c>
      <c r="N4521" t="s">
        <v>1463</v>
      </c>
      <c r="O4521">
        <v>2</v>
      </c>
      <c r="P4521">
        <v>2</v>
      </c>
      <c r="Q4521" t="s">
        <v>7733</v>
      </c>
      <c r="R4521" t="s">
        <v>7734</v>
      </c>
      <c r="S4521" t="s">
        <v>7734</v>
      </c>
      <c r="T4521" t="s">
        <v>23658</v>
      </c>
      <c r="U4521">
        <f t="shared" si="70"/>
        <v>1047</v>
      </c>
    </row>
    <row r="4522" spans="1:21" x14ac:dyDescent="0.2">
      <c r="A4522" t="s">
        <v>18653</v>
      </c>
      <c r="B4522" t="s">
        <v>8535</v>
      </c>
      <c r="C4522">
        <v>3549022</v>
      </c>
      <c r="D4522" t="s">
        <v>6914</v>
      </c>
      <c r="E4522" t="s">
        <v>8536</v>
      </c>
      <c r="F4522" t="s">
        <v>6402</v>
      </c>
      <c r="G4522">
        <v>0</v>
      </c>
      <c r="H4522">
        <v>0</v>
      </c>
      <c r="I4522">
        <v>1</v>
      </c>
      <c r="J4522">
        <v>1</v>
      </c>
      <c r="K4522">
        <v>1</v>
      </c>
      <c r="M4522">
        <v>2018</v>
      </c>
      <c r="N4522" t="s">
        <v>2531</v>
      </c>
      <c r="O4522">
        <v>99</v>
      </c>
      <c r="P4522">
        <v>1</v>
      </c>
      <c r="Q4522" t="s">
        <v>7733</v>
      </c>
      <c r="R4522" t="s">
        <v>7734</v>
      </c>
      <c r="S4522" t="s">
        <v>7734</v>
      </c>
      <c r="T4522" t="s">
        <v>577</v>
      </c>
      <c r="U4522">
        <f t="shared" si="70"/>
        <v>637</v>
      </c>
    </row>
    <row r="4523" spans="1:21" x14ac:dyDescent="0.2">
      <c r="A4523" t="s">
        <v>18654</v>
      </c>
      <c r="B4523" t="s">
        <v>8535</v>
      </c>
      <c r="C4523">
        <v>3549022</v>
      </c>
      <c r="D4523" t="s">
        <v>7569</v>
      </c>
      <c r="E4523" t="s">
        <v>8957</v>
      </c>
      <c r="F4523" t="s">
        <v>6402</v>
      </c>
      <c r="G4523">
        <v>65</v>
      </c>
      <c r="H4523">
        <v>637</v>
      </c>
      <c r="I4523">
        <v>0</v>
      </c>
      <c r="J4523">
        <v>0</v>
      </c>
      <c r="K4523">
        <v>0</v>
      </c>
      <c r="M4523">
        <v>2018</v>
      </c>
      <c r="N4523" t="s">
        <v>1463</v>
      </c>
      <c r="O4523">
        <v>99</v>
      </c>
      <c r="P4523">
        <v>4</v>
      </c>
      <c r="Q4523" t="s">
        <v>7733</v>
      </c>
      <c r="R4523" t="s">
        <v>7734</v>
      </c>
      <c r="S4523" t="s">
        <v>7734</v>
      </c>
      <c r="T4523" t="s">
        <v>2484</v>
      </c>
      <c r="U4523">
        <f t="shared" si="70"/>
        <v>637</v>
      </c>
    </row>
    <row r="4524" spans="1:21" x14ac:dyDescent="0.2">
      <c r="A4524" t="s">
        <v>18654</v>
      </c>
      <c r="B4524" t="s">
        <v>8535</v>
      </c>
      <c r="C4524">
        <v>3549022</v>
      </c>
      <c r="D4524" t="s">
        <v>11915</v>
      </c>
      <c r="E4524" t="s">
        <v>9237</v>
      </c>
      <c r="F4524" t="s">
        <v>6402</v>
      </c>
      <c r="G4524">
        <v>164</v>
      </c>
      <c r="H4524">
        <v>637</v>
      </c>
      <c r="I4524">
        <v>1</v>
      </c>
      <c r="J4524">
        <v>1</v>
      </c>
      <c r="K4524">
        <v>0</v>
      </c>
      <c r="M4524">
        <v>2018</v>
      </c>
      <c r="N4524" t="s">
        <v>1463</v>
      </c>
      <c r="O4524">
        <v>99</v>
      </c>
      <c r="P4524">
        <v>4</v>
      </c>
      <c r="Q4524" t="s">
        <v>7733</v>
      </c>
      <c r="R4524" t="s">
        <v>7734</v>
      </c>
      <c r="S4524" t="s">
        <v>7734</v>
      </c>
      <c r="T4524" t="s">
        <v>23659</v>
      </c>
      <c r="U4524">
        <f t="shared" si="70"/>
        <v>637</v>
      </c>
    </row>
    <row r="4525" spans="1:21" x14ac:dyDescent="0.2">
      <c r="A4525" t="s">
        <v>18654</v>
      </c>
      <c r="B4525" t="s">
        <v>8535</v>
      </c>
      <c r="C4525">
        <v>3549022</v>
      </c>
      <c r="D4525" t="s">
        <v>6880</v>
      </c>
      <c r="E4525" t="s">
        <v>15303</v>
      </c>
      <c r="F4525" t="s">
        <v>6402</v>
      </c>
      <c r="G4525">
        <v>117</v>
      </c>
      <c r="H4525">
        <v>637</v>
      </c>
      <c r="I4525">
        <v>1</v>
      </c>
      <c r="J4525">
        <v>1</v>
      </c>
      <c r="K4525">
        <v>0</v>
      </c>
      <c r="M4525">
        <v>2018</v>
      </c>
      <c r="N4525" t="s">
        <v>1463</v>
      </c>
      <c r="O4525">
        <v>99</v>
      </c>
      <c r="P4525">
        <v>4</v>
      </c>
      <c r="Q4525" t="s">
        <v>7733</v>
      </c>
      <c r="R4525" t="s">
        <v>7734</v>
      </c>
      <c r="S4525" t="s">
        <v>7734</v>
      </c>
      <c r="T4525" t="s">
        <v>23660</v>
      </c>
      <c r="U4525">
        <f t="shared" si="70"/>
        <v>637</v>
      </c>
    </row>
    <row r="4526" spans="1:21" x14ac:dyDescent="0.2">
      <c r="A4526" t="s">
        <v>18654</v>
      </c>
      <c r="B4526" t="s">
        <v>8535</v>
      </c>
      <c r="C4526">
        <v>3549022</v>
      </c>
      <c r="D4526" t="s">
        <v>6794</v>
      </c>
      <c r="E4526" t="s">
        <v>6683</v>
      </c>
      <c r="F4526" t="s">
        <v>6402</v>
      </c>
      <c r="G4526">
        <v>118</v>
      </c>
      <c r="H4526">
        <v>637</v>
      </c>
      <c r="I4526">
        <v>1</v>
      </c>
      <c r="J4526">
        <v>1</v>
      </c>
      <c r="K4526">
        <v>0</v>
      </c>
      <c r="M4526">
        <v>2018</v>
      </c>
      <c r="N4526" t="s">
        <v>1463</v>
      </c>
      <c r="O4526">
        <v>99</v>
      </c>
      <c r="P4526">
        <v>4</v>
      </c>
      <c r="Q4526" t="s">
        <v>7733</v>
      </c>
      <c r="R4526" t="s">
        <v>7734</v>
      </c>
      <c r="S4526" t="s">
        <v>7734</v>
      </c>
      <c r="T4526" t="s">
        <v>23661</v>
      </c>
      <c r="U4526">
        <f t="shared" si="70"/>
        <v>637</v>
      </c>
    </row>
    <row r="4527" spans="1:21" x14ac:dyDescent="0.2">
      <c r="A4527" t="s">
        <v>18654</v>
      </c>
      <c r="B4527" t="s">
        <v>8535</v>
      </c>
      <c r="C4527">
        <v>3549022</v>
      </c>
      <c r="D4527" t="s">
        <v>8546</v>
      </c>
      <c r="E4527" t="s">
        <v>6544</v>
      </c>
      <c r="F4527" t="s">
        <v>6402</v>
      </c>
      <c r="G4527">
        <v>104</v>
      </c>
      <c r="H4527">
        <v>637</v>
      </c>
      <c r="I4527">
        <v>1</v>
      </c>
      <c r="J4527">
        <v>1</v>
      </c>
      <c r="K4527">
        <v>0</v>
      </c>
      <c r="M4527">
        <v>2018</v>
      </c>
      <c r="N4527" t="s">
        <v>1463</v>
      </c>
      <c r="O4527">
        <v>99</v>
      </c>
      <c r="P4527">
        <v>4</v>
      </c>
      <c r="Q4527" t="s">
        <v>7733</v>
      </c>
      <c r="R4527" t="s">
        <v>7734</v>
      </c>
      <c r="S4527" t="s">
        <v>7734</v>
      </c>
      <c r="T4527" t="s">
        <v>2048</v>
      </c>
      <c r="U4527">
        <f t="shared" si="70"/>
        <v>637</v>
      </c>
    </row>
    <row r="4528" spans="1:21" x14ac:dyDescent="0.2">
      <c r="A4528" t="s">
        <v>18654</v>
      </c>
      <c r="B4528" t="s">
        <v>8535</v>
      </c>
      <c r="C4528">
        <v>3549022</v>
      </c>
      <c r="D4528" t="s">
        <v>6523</v>
      </c>
      <c r="E4528" t="s">
        <v>8538</v>
      </c>
      <c r="F4528" t="s">
        <v>6402</v>
      </c>
      <c r="G4528">
        <v>69</v>
      </c>
      <c r="H4528">
        <v>637</v>
      </c>
      <c r="I4528">
        <v>0</v>
      </c>
      <c r="J4528">
        <v>0</v>
      </c>
      <c r="K4528">
        <v>0</v>
      </c>
      <c r="M4528">
        <v>2018</v>
      </c>
      <c r="N4528" t="s">
        <v>1463</v>
      </c>
      <c r="O4528">
        <v>99</v>
      </c>
      <c r="P4528">
        <v>4</v>
      </c>
      <c r="Q4528" t="s">
        <v>7733</v>
      </c>
      <c r="R4528" t="s">
        <v>7734</v>
      </c>
      <c r="S4528" t="s">
        <v>7734</v>
      </c>
      <c r="T4528" t="s">
        <v>2044</v>
      </c>
      <c r="U4528">
        <f t="shared" si="70"/>
        <v>637</v>
      </c>
    </row>
    <row r="4529" spans="1:21" x14ac:dyDescent="0.2">
      <c r="A4529" t="s">
        <v>18655</v>
      </c>
      <c r="B4529" t="s">
        <v>9270</v>
      </c>
      <c r="C4529">
        <v>3551028</v>
      </c>
      <c r="D4529" t="s">
        <v>9273</v>
      </c>
      <c r="E4529" t="s">
        <v>9258</v>
      </c>
      <c r="F4529" t="s">
        <v>6402</v>
      </c>
      <c r="G4529">
        <v>0</v>
      </c>
      <c r="H4529">
        <v>0</v>
      </c>
      <c r="I4529">
        <v>1</v>
      </c>
      <c r="J4529">
        <v>1</v>
      </c>
      <c r="K4529">
        <v>1</v>
      </c>
      <c r="M4529">
        <v>2018</v>
      </c>
      <c r="N4529" t="s">
        <v>1463</v>
      </c>
      <c r="O4529">
        <v>99</v>
      </c>
      <c r="P4529">
        <v>4</v>
      </c>
      <c r="Q4529" t="s">
        <v>7733</v>
      </c>
      <c r="R4529" t="s">
        <v>7734</v>
      </c>
      <c r="S4529" t="s">
        <v>7734</v>
      </c>
      <c r="T4529" t="s">
        <v>2079</v>
      </c>
      <c r="U4529">
        <f t="shared" si="70"/>
        <v>0</v>
      </c>
    </row>
    <row r="4530" spans="1:21" x14ac:dyDescent="0.2">
      <c r="A4530" t="s">
        <v>18656</v>
      </c>
      <c r="B4530" t="s">
        <v>9270</v>
      </c>
      <c r="C4530">
        <v>3551028</v>
      </c>
      <c r="D4530" t="s">
        <v>6477</v>
      </c>
      <c r="E4530" t="s">
        <v>9271</v>
      </c>
      <c r="F4530" t="s">
        <v>6402</v>
      </c>
      <c r="G4530">
        <v>0</v>
      </c>
      <c r="H4530">
        <v>0</v>
      </c>
      <c r="I4530">
        <v>1</v>
      </c>
      <c r="J4530">
        <v>1</v>
      </c>
      <c r="K4530">
        <v>1</v>
      </c>
      <c r="M4530">
        <v>2018</v>
      </c>
      <c r="N4530" t="s">
        <v>2531</v>
      </c>
      <c r="O4530">
        <v>99</v>
      </c>
      <c r="P4530">
        <v>1</v>
      </c>
      <c r="Q4530" t="s">
        <v>7733</v>
      </c>
      <c r="R4530" t="s">
        <v>7734</v>
      </c>
      <c r="S4530" t="s">
        <v>7734</v>
      </c>
      <c r="T4530" t="s">
        <v>583</v>
      </c>
      <c r="U4530">
        <f t="shared" si="70"/>
        <v>0</v>
      </c>
    </row>
    <row r="4531" spans="1:21" x14ac:dyDescent="0.2">
      <c r="A4531" t="s">
        <v>18655</v>
      </c>
      <c r="B4531" t="s">
        <v>9270</v>
      </c>
      <c r="C4531">
        <v>3551028</v>
      </c>
      <c r="D4531" t="s">
        <v>6481</v>
      </c>
      <c r="E4531" t="s">
        <v>13401</v>
      </c>
      <c r="F4531" t="s">
        <v>6402</v>
      </c>
      <c r="G4531">
        <v>0</v>
      </c>
      <c r="H4531">
        <v>0</v>
      </c>
      <c r="I4531">
        <v>1</v>
      </c>
      <c r="J4531">
        <v>1</v>
      </c>
      <c r="K4531">
        <v>1</v>
      </c>
      <c r="M4531">
        <v>2018</v>
      </c>
      <c r="N4531" t="s">
        <v>1463</v>
      </c>
      <c r="O4531">
        <v>99</v>
      </c>
      <c r="P4531">
        <v>4</v>
      </c>
      <c r="Q4531" t="s">
        <v>7733</v>
      </c>
      <c r="R4531" t="s">
        <v>7734</v>
      </c>
      <c r="S4531" t="s">
        <v>7734</v>
      </c>
      <c r="T4531" t="s">
        <v>23662</v>
      </c>
      <c r="U4531">
        <f t="shared" si="70"/>
        <v>0</v>
      </c>
    </row>
    <row r="4532" spans="1:21" x14ac:dyDescent="0.2">
      <c r="A4532" t="s">
        <v>18655</v>
      </c>
      <c r="B4532" t="s">
        <v>9270</v>
      </c>
      <c r="C4532">
        <v>3551028</v>
      </c>
      <c r="D4532" t="s">
        <v>18657</v>
      </c>
      <c r="E4532" t="s">
        <v>18658</v>
      </c>
      <c r="F4532" t="s">
        <v>6402</v>
      </c>
      <c r="G4532">
        <v>0</v>
      </c>
      <c r="H4532">
        <v>0</v>
      </c>
      <c r="I4532">
        <v>1</v>
      </c>
      <c r="J4532">
        <v>1</v>
      </c>
      <c r="K4532">
        <v>1</v>
      </c>
      <c r="M4532">
        <v>2018</v>
      </c>
      <c r="N4532" t="s">
        <v>1463</v>
      </c>
      <c r="O4532">
        <v>99</v>
      </c>
      <c r="P4532">
        <v>4</v>
      </c>
      <c r="Q4532" t="s">
        <v>7733</v>
      </c>
      <c r="R4532" t="s">
        <v>7734</v>
      </c>
      <c r="S4532" t="s">
        <v>7734</v>
      </c>
      <c r="T4532" t="s">
        <v>23663</v>
      </c>
      <c r="U4532">
        <f t="shared" si="70"/>
        <v>0</v>
      </c>
    </row>
    <row r="4533" spans="1:21" x14ac:dyDescent="0.2">
      <c r="A4533" t="s">
        <v>18655</v>
      </c>
      <c r="B4533" t="s">
        <v>9270</v>
      </c>
      <c r="C4533">
        <v>3551028</v>
      </c>
      <c r="D4533" t="s">
        <v>6624</v>
      </c>
      <c r="E4533" t="s">
        <v>7108</v>
      </c>
      <c r="F4533" t="s">
        <v>6402</v>
      </c>
      <c r="G4533">
        <v>0</v>
      </c>
      <c r="H4533">
        <v>0</v>
      </c>
      <c r="I4533">
        <v>1</v>
      </c>
      <c r="J4533">
        <v>1</v>
      </c>
      <c r="K4533">
        <v>1</v>
      </c>
      <c r="M4533">
        <v>2018</v>
      </c>
      <c r="N4533" t="s">
        <v>1463</v>
      </c>
      <c r="O4533">
        <v>99</v>
      </c>
      <c r="P4533">
        <v>4</v>
      </c>
      <c r="Q4533" t="s">
        <v>7733</v>
      </c>
      <c r="R4533" t="s">
        <v>7734</v>
      </c>
      <c r="S4533" t="s">
        <v>7734</v>
      </c>
      <c r="T4533" t="s">
        <v>23664</v>
      </c>
      <c r="U4533">
        <f t="shared" si="70"/>
        <v>0</v>
      </c>
    </row>
    <row r="4534" spans="1:21" x14ac:dyDescent="0.2">
      <c r="A4534" t="s">
        <v>18659</v>
      </c>
      <c r="B4534" t="s">
        <v>6661</v>
      </c>
      <c r="C4534">
        <v>3549066</v>
      </c>
      <c r="D4534" t="s">
        <v>7446</v>
      </c>
      <c r="E4534" t="s">
        <v>18660</v>
      </c>
      <c r="F4534" t="s">
        <v>6402</v>
      </c>
      <c r="G4534">
        <v>241</v>
      </c>
      <c r="H4534">
        <v>3071</v>
      </c>
      <c r="I4534">
        <v>0</v>
      </c>
      <c r="J4534">
        <v>0</v>
      </c>
      <c r="K4534">
        <v>0</v>
      </c>
      <c r="M4534">
        <v>2018</v>
      </c>
      <c r="N4534" t="s">
        <v>1463</v>
      </c>
      <c r="O4534">
        <v>99</v>
      </c>
      <c r="P4534">
        <v>4</v>
      </c>
      <c r="Q4534" t="s">
        <v>7733</v>
      </c>
      <c r="R4534" t="s">
        <v>7734</v>
      </c>
      <c r="S4534" t="s">
        <v>7734</v>
      </c>
      <c r="T4534" t="s">
        <v>23665</v>
      </c>
      <c r="U4534">
        <f t="shared" si="70"/>
        <v>3071</v>
      </c>
    </row>
    <row r="4535" spans="1:21" x14ac:dyDescent="0.2">
      <c r="A4535" t="s">
        <v>18661</v>
      </c>
      <c r="B4535" t="s">
        <v>6661</v>
      </c>
      <c r="C4535">
        <v>3549066</v>
      </c>
      <c r="D4535" t="s">
        <v>7606</v>
      </c>
      <c r="E4535" t="s">
        <v>14084</v>
      </c>
      <c r="F4535" t="s">
        <v>6402</v>
      </c>
      <c r="G4535">
        <v>0</v>
      </c>
      <c r="H4535">
        <v>0</v>
      </c>
      <c r="I4535">
        <v>1</v>
      </c>
      <c r="J4535">
        <v>1</v>
      </c>
      <c r="K4535">
        <v>1</v>
      </c>
      <c r="M4535">
        <v>2018</v>
      </c>
      <c r="N4535" t="s">
        <v>6404</v>
      </c>
      <c r="O4535">
        <v>99</v>
      </c>
      <c r="P4535">
        <v>1</v>
      </c>
      <c r="Q4535" t="s">
        <v>7733</v>
      </c>
      <c r="R4535" t="s">
        <v>7734</v>
      </c>
      <c r="S4535" t="s">
        <v>7734</v>
      </c>
      <c r="T4535" t="s">
        <v>23666</v>
      </c>
      <c r="U4535">
        <f t="shared" si="70"/>
        <v>3071</v>
      </c>
    </row>
    <row r="4536" spans="1:21" x14ac:dyDescent="0.2">
      <c r="A4536" t="s">
        <v>18659</v>
      </c>
      <c r="B4536" t="s">
        <v>6661</v>
      </c>
      <c r="C4536">
        <v>3549066</v>
      </c>
      <c r="D4536" t="s">
        <v>18662</v>
      </c>
      <c r="E4536" t="s">
        <v>7374</v>
      </c>
      <c r="F4536" t="s">
        <v>6402</v>
      </c>
      <c r="G4536">
        <v>520</v>
      </c>
      <c r="H4536">
        <v>3071</v>
      </c>
      <c r="I4536">
        <v>0</v>
      </c>
      <c r="J4536">
        <v>1</v>
      </c>
      <c r="K4536">
        <v>0</v>
      </c>
      <c r="M4536">
        <v>2018</v>
      </c>
      <c r="N4536" t="s">
        <v>1463</v>
      </c>
      <c r="O4536">
        <v>99</v>
      </c>
      <c r="P4536">
        <v>4</v>
      </c>
      <c r="Q4536" t="s">
        <v>7733</v>
      </c>
      <c r="R4536" t="s">
        <v>7734</v>
      </c>
      <c r="S4536" t="s">
        <v>7734</v>
      </c>
      <c r="T4536" t="s">
        <v>23667</v>
      </c>
      <c r="U4536">
        <f t="shared" si="70"/>
        <v>3071</v>
      </c>
    </row>
    <row r="4537" spans="1:21" x14ac:dyDescent="0.2">
      <c r="A4537" t="s">
        <v>18659</v>
      </c>
      <c r="B4537" t="s">
        <v>6661</v>
      </c>
      <c r="C4537">
        <v>3549066</v>
      </c>
      <c r="D4537" t="s">
        <v>7069</v>
      </c>
      <c r="E4537" t="s">
        <v>18663</v>
      </c>
      <c r="F4537" t="s">
        <v>6402</v>
      </c>
      <c r="G4537">
        <v>678</v>
      </c>
      <c r="H4537">
        <v>3071</v>
      </c>
      <c r="I4537">
        <v>0</v>
      </c>
      <c r="J4537">
        <v>1</v>
      </c>
      <c r="K4537">
        <v>0</v>
      </c>
      <c r="M4537">
        <v>2018</v>
      </c>
      <c r="N4537" t="s">
        <v>1463</v>
      </c>
      <c r="O4537">
        <v>99</v>
      </c>
      <c r="P4537">
        <v>4</v>
      </c>
      <c r="Q4537" t="s">
        <v>7733</v>
      </c>
      <c r="R4537" t="s">
        <v>7734</v>
      </c>
      <c r="S4537" t="s">
        <v>7734</v>
      </c>
      <c r="T4537" t="s">
        <v>23668</v>
      </c>
      <c r="U4537">
        <f t="shared" si="70"/>
        <v>3071</v>
      </c>
    </row>
    <row r="4538" spans="1:21" x14ac:dyDescent="0.2">
      <c r="A4538" t="s">
        <v>18659</v>
      </c>
      <c r="B4538" t="s">
        <v>6661</v>
      </c>
      <c r="C4538">
        <v>3549066</v>
      </c>
      <c r="D4538" t="s">
        <v>7649</v>
      </c>
      <c r="E4538" t="s">
        <v>6789</v>
      </c>
      <c r="F4538" t="s">
        <v>6402</v>
      </c>
      <c r="G4538">
        <v>616</v>
      </c>
      <c r="H4538">
        <v>3071</v>
      </c>
      <c r="I4538">
        <v>1</v>
      </c>
      <c r="J4538">
        <v>1</v>
      </c>
      <c r="K4538">
        <v>0</v>
      </c>
      <c r="M4538">
        <v>2018</v>
      </c>
      <c r="N4538" t="s">
        <v>1463</v>
      </c>
      <c r="O4538">
        <v>99</v>
      </c>
      <c r="P4538">
        <v>4</v>
      </c>
      <c r="Q4538" t="s">
        <v>7733</v>
      </c>
      <c r="R4538" t="s">
        <v>7734</v>
      </c>
      <c r="S4538" t="s">
        <v>7734</v>
      </c>
      <c r="T4538" t="s">
        <v>23669</v>
      </c>
      <c r="U4538">
        <f t="shared" si="70"/>
        <v>3071</v>
      </c>
    </row>
    <row r="4539" spans="1:21" x14ac:dyDescent="0.2">
      <c r="A4539" t="s">
        <v>18659</v>
      </c>
      <c r="B4539" t="s">
        <v>6661</v>
      </c>
      <c r="C4539">
        <v>3549066</v>
      </c>
      <c r="D4539" t="s">
        <v>18664</v>
      </c>
      <c r="E4539" t="s">
        <v>15133</v>
      </c>
      <c r="F4539" t="s">
        <v>6402</v>
      </c>
      <c r="G4539">
        <v>175</v>
      </c>
      <c r="H4539">
        <v>3071</v>
      </c>
      <c r="I4539">
        <v>0</v>
      </c>
      <c r="J4539">
        <v>0</v>
      </c>
      <c r="K4539">
        <v>0</v>
      </c>
      <c r="M4539">
        <v>2018</v>
      </c>
      <c r="N4539" t="s">
        <v>1463</v>
      </c>
      <c r="O4539">
        <v>99</v>
      </c>
      <c r="P4539">
        <v>4</v>
      </c>
      <c r="Q4539" t="s">
        <v>7733</v>
      </c>
      <c r="R4539" t="s">
        <v>7734</v>
      </c>
      <c r="S4539" t="s">
        <v>7734</v>
      </c>
      <c r="T4539" t="s">
        <v>23670</v>
      </c>
      <c r="U4539">
        <f t="shared" si="70"/>
        <v>3071</v>
      </c>
    </row>
    <row r="4540" spans="1:21" x14ac:dyDescent="0.2">
      <c r="A4540" t="s">
        <v>18659</v>
      </c>
      <c r="B4540" t="s">
        <v>6661</v>
      </c>
      <c r="C4540">
        <v>3549066</v>
      </c>
      <c r="D4540" t="s">
        <v>7027</v>
      </c>
      <c r="E4540" t="s">
        <v>8641</v>
      </c>
      <c r="F4540" t="s">
        <v>6402</v>
      </c>
      <c r="G4540">
        <v>594</v>
      </c>
      <c r="H4540">
        <v>3071</v>
      </c>
      <c r="I4540">
        <v>1</v>
      </c>
      <c r="J4540">
        <v>1</v>
      </c>
      <c r="K4540">
        <v>0</v>
      </c>
      <c r="M4540">
        <v>2018</v>
      </c>
      <c r="N4540" t="s">
        <v>1463</v>
      </c>
      <c r="O4540">
        <v>99</v>
      </c>
      <c r="P4540">
        <v>4</v>
      </c>
      <c r="Q4540" t="s">
        <v>7733</v>
      </c>
      <c r="R4540" t="s">
        <v>7734</v>
      </c>
      <c r="S4540" t="s">
        <v>7734</v>
      </c>
      <c r="T4540" t="s">
        <v>586</v>
      </c>
      <c r="U4540">
        <f t="shared" si="70"/>
        <v>3071</v>
      </c>
    </row>
    <row r="4541" spans="1:21" x14ac:dyDescent="0.2">
      <c r="A4541" t="s">
        <v>18659</v>
      </c>
      <c r="B4541" t="s">
        <v>6661</v>
      </c>
      <c r="C4541">
        <v>3549066</v>
      </c>
      <c r="D4541" t="s">
        <v>6678</v>
      </c>
      <c r="E4541" t="s">
        <v>7374</v>
      </c>
      <c r="F4541" t="s">
        <v>6402</v>
      </c>
      <c r="G4541">
        <v>79</v>
      </c>
      <c r="H4541">
        <v>3071</v>
      </c>
      <c r="I4541">
        <v>0</v>
      </c>
      <c r="J4541">
        <v>0</v>
      </c>
      <c r="K4541">
        <v>0</v>
      </c>
      <c r="M4541">
        <v>2018</v>
      </c>
      <c r="N4541" t="s">
        <v>1463</v>
      </c>
      <c r="O4541">
        <v>99</v>
      </c>
      <c r="P4541">
        <v>4</v>
      </c>
      <c r="Q4541" t="s">
        <v>7733</v>
      </c>
      <c r="R4541" t="s">
        <v>7734</v>
      </c>
      <c r="S4541" t="s">
        <v>7734</v>
      </c>
      <c r="T4541" t="s">
        <v>23671</v>
      </c>
      <c r="U4541">
        <f t="shared" si="70"/>
        <v>3071</v>
      </c>
    </row>
    <row r="4542" spans="1:21" x14ac:dyDescent="0.2">
      <c r="A4542" t="s">
        <v>18659</v>
      </c>
      <c r="B4542" t="s">
        <v>6661</v>
      </c>
      <c r="C4542">
        <v>3549066</v>
      </c>
      <c r="D4542" t="s">
        <v>6714</v>
      </c>
      <c r="E4542" t="s">
        <v>15466</v>
      </c>
      <c r="F4542" t="s">
        <v>6402</v>
      </c>
      <c r="G4542">
        <v>168</v>
      </c>
      <c r="H4542">
        <v>3071</v>
      </c>
      <c r="I4542">
        <v>0</v>
      </c>
      <c r="J4542">
        <v>0</v>
      </c>
      <c r="K4542">
        <v>0</v>
      </c>
      <c r="M4542">
        <v>2018</v>
      </c>
      <c r="N4542" t="s">
        <v>1463</v>
      </c>
      <c r="O4542">
        <v>99</v>
      </c>
      <c r="P4542">
        <v>4</v>
      </c>
      <c r="Q4542" t="s">
        <v>7733</v>
      </c>
      <c r="R4542" t="s">
        <v>7734</v>
      </c>
      <c r="S4542" t="s">
        <v>7734</v>
      </c>
      <c r="T4542" t="s">
        <v>23672</v>
      </c>
      <c r="U4542">
        <f t="shared" si="70"/>
        <v>3071</v>
      </c>
    </row>
    <row r="4543" spans="1:21" x14ac:dyDescent="0.2">
      <c r="A4543" t="s">
        <v>18665</v>
      </c>
      <c r="B4543" t="s">
        <v>7287</v>
      </c>
      <c r="C4543">
        <v>3548022</v>
      </c>
      <c r="D4543" t="s">
        <v>7128</v>
      </c>
      <c r="E4543" t="s">
        <v>6621</v>
      </c>
      <c r="F4543" t="s">
        <v>6402</v>
      </c>
      <c r="G4543">
        <v>108</v>
      </c>
      <c r="H4543">
        <v>802</v>
      </c>
      <c r="I4543">
        <v>1</v>
      </c>
      <c r="J4543">
        <v>0</v>
      </c>
      <c r="K4543">
        <v>0</v>
      </c>
      <c r="M4543">
        <v>2018</v>
      </c>
      <c r="N4543" t="s">
        <v>1463</v>
      </c>
      <c r="O4543">
        <v>99</v>
      </c>
      <c r="P4543">
        <v>4</v>
      </c>
      <c r="Q4543" t="s">
        <v>7733</v>
      </c>
      <c r="R4543" t="s">
        <v>7734</v>
      </c>
      <c r="S4543" t="s">
        <v>7734</v>
      </c>
      <c r="T4543" t="s">
        <v>23673</v>
      </c>
      <c r="U4543">
        <f t="shared" si="70"/>
        <v>802</v>
      </c>
    </row>
    <row r="4544" spans="1:21" x14ac:dyDescent="0.2">
      <c r="A4544" t="s">
        <v>18665</v>
      </c>
      <c r="B4544" t="s">
        <v>7287</v>
      </c>
      <c r="C4544">
        <v>3548022</v>
      </c>
      <c r="D4544" t="s">
        <v>6838</v>
      </c>
      <c r="E4544" t="s">
        <v>8694</v>
      </c>
      <c r="F4544" t="s">
        <v>6402</v>
      </c>
      <c r="G4544">
        <v>172</v>
      </c>
      <c r="H4544">
        <v>802</v>
      </c>
      <c r="I4544">
        <v>0</v>
      </c>
      <c r="J4544">
        <v>1</v>
      </c>
      <c r="K4544">
        <v>0</v>
      </c>
      <c r="M4544">
        <v>2018</v>
      </c>
      <c r="N4544" t="s">
        <v>1463</v>
      </c>
      <c r="O4544">
        <v>99</v>
      </c>
      <c r="P4544">
        <v>4</v>
      </c>
      <c r="Q4544" t="s">
        <v>7733</v>
      </c>
      <c r="R4544" t="s">
        <v>7734</v>
      </c>
      <c r="S4544" t="s">
        <v>7734</v>
      </c>
      <c r="T4544" t="s">
        <v>23674</v>
      </c>
      <c r="U4544">
        <f t="shared" si="70"/>
        <v>802</v>
      </c>
    </row>
    <row r="4545" spans="1:21" x14ac:dyDescent="0.2">
      <c r="A4545" t="s">
        <v>18666</v>
      </c>
      <c r="B4545" t="s">
        <v>7287</v>
      </c>
      <c r="C4545">
        <v>3548022</v>
      </c>
      <c r="D4545" t="s">
        <v>7170</v>
      </c>
      <c r="E4545" t="s">
        <v>18667</v>
      </c>
      <c r="F4545" t="s">
        <v>6402</v>
      </c>
      <c r="G4545">
        <v>92</v>
      </c>
      <c r="H4545">
        <v>255</v>
      </c>
      <c r="I4545">
        <v>0</v>
      </c>
      <c r="J4545">
        <v>0</v>
      </c>
      <c r="K4545">
        <v>0</v>
      </c>
      <c r="M4545">
        <v>2018</v>
      </c>
      <c r="N4545" t="s">
        <v>6404</v>
      </c>
      <c r="O4545">
        <v>99</v>
      </c>
      <c r="P4545">
        <v>1</v>
      </c>
      <c r="Q4545" t="s">
        <v>7733</v>
      </c>
      <c r="R4545" t="s">
        <v>7734</v>
      </c>
      <c r="S4545" t="s">
        <v>7734</v>
      </c>
      <c r="T4545" t="s">
        <v>23675</v>
      </c>
      <c r="U4545">
        <f t="shared" si="70"/>
        <v>802</v>
      </c>
    </row>
    <row r="4546" spans="1:21" x14ac:dyDescent="0.2">
      <c r="A4546" t="s">
        <v>18665</v>
      </c>
      <c r="B4546" t="s">
        <v>7287</v>
      </c>
      <c r="C4546">
        <v>3548022</v>
      </c>
      <c r="D4546" t="s">
        <v>6584</v>
      </c>
      <c r="E4546" t="s">
        <v>6589</v>
      </c>
      <c r="F4546" t="s">
        <v>6402</v>
      </c>
      <c r="G4546">
        <v>115</v>
      </c>
      <c r="H4546">
        <v>802</v>
      </c>
      <c r="I4546">
        <v>0</v>
      </c>
      <c r="J4546">
        <v>1</v>
      </c>
      <c r="K4546">
        <v>0</v>
      </c>
      <c r="M4546">
        <v>2018</v>
      </c>
      <c r="N4546" t="s">
        <v>1463</v>
      </c>
      <c r="O4546">
        <v>99</v>
      </c>
      <c r="P4546">
        <v>4</v>
      </c>
      <c r="Q4546" t="s">
        <v>7733</v>
      </c>
      <c r="R4546" t="s">
        <v>7734</v>
      </c>
      <c r="S4546" t="s">
        <v>7734</v>
      </c>
      <c r="T4546" t="s">
        <v>2122</v>
      </c>
      <c r="U4546">
        <f t="shared" ref="U4546:U4609" si="71">_xlfn.MAXIFS($H$2:$H$6695, $C$2:$C$6695,C4546)</f>
        <v>802</v>
      </c>
    </row>
    <row r="4547" spans="1:21" x14ac:dyDescent="0.2">
      <c r="A4547" t="s">
        <v>18665</v>
      </c>
      <c r="B4547" t="s">
        <v>7287</v>
      </c>
      <c r="C4547">
        <v>3548022</v>
      </c>
      <c r="D4547" t="s">
        <v>6637</v>
      </c>
      <c r="E4547" t="s">
        <v>6948</v>
      </c>
      <c r="F4547" t="s">
        <v>6402</v>
      </c>
      <c r="G4547">
        <v>101</v>
      </c>
      <c r="H4547">
        <v>802</v>
      </c>
      <c r="I4547">
        <v>1</v>
      </c>
      <c r="J4547">
        <v>0</v>
      </c>
      <c r="K4547">
        <v>0</v>
      </c>
      <c r="M4547">
        <v>2018</v>
      </c>
      <c r="N4547" t="s">
        <v>1463</v>
      </c>
      <c r="O4547">
        <v>99</v>
      </c>
      <c r="P4547">
        <v>4</v>
      </c>
      <c r="Q4547" t="s">
        <v>7733</v>
      </c>
      <c r="R4547" t="s">
        <v>7734</v>
      </c>
      <c r="S4547" t="s">
        <v>7734</v>
      </c>
      <c r="T4547" t="s">
        <v>23676</v>
      </c>
      <c r="U4547">
        <f t="shared" si="71"/>
        <v>802</v>
      </c>
    </row>
    <row r="4548" spans="1:21" x14ac:dyDescent="0.2">
      <c r="A4548" t="s">
        <v>18665</v>
      </c>
      <c r="B4548" t="s">
        <v>7287</v>
      </c>
      <c r="C4548">
        <v>3548022</v>
      </c>
      <c r="D4548" t="s">
        <v>6785</v>
      </c>
      <c r="E4548" t="s">
        <v>9459</v>
      </c>
      <c r="F4548" t="s">
        <v>6402</v>
      </c>
      <c r="G4548">
        <v>129</v>
      </c>
      <c r="H4548">
        <v>802</v>
      </c>
      <c r="I4548">
        <v>0</v>
      </c>
      <c r="J4548">
        <v>1</v>
      </c>
      <c r="K4548">
        <v>0</v>
      </c>
      <c r="M4548">
        <v>2018</v>
      </c>
      <c r="N4548" t="s">
        <v>1463</v>
      </c>
      <c r="O4548">
        <v>99</v>
      </c>
      <c r="P4548">
        <v>4</v>
      </c>
      <c r="Q4548" t="s">
        <v>7733</v>
      </c>
      <c r="R4548" t="s">
        <v>7734</v>
      </c>
      <c r="S4548" t="s">
        <v>7734</v>
      </c>
      <c r="T4548" t="s">
        <v>2127</v>
      </c>
      <c r="U4548">
        <f t="shared" si="71"/>
        <v>802</v>
      </c>
    </row>
    <row r="4549" spans="1:21" x14ac:dyDescent="0.2">
      <c r="A4549" t="s">
        <v>18666</v>
      </c>
      <c r="B4549" t="s">
        <v>7287</v>
      </c>
      <c r="C4549">
        <v>3548022</v>
      </c>
      <c r="D4549" t="s">
        <v>6545</v>
      </c>
      <c r="E4549" t="s">
        <v>10592</v>
      </c>
      <c r="F4549" t="s">
        <v>6402</v>
      </c>
      <c r="G4549">
        <v>163</v>
      </c>
      <c r="H4549">
        <v>255</v>
      </c>
      <c r="I4549">
        <v>1</v>
      </c>
      <c r="J4549">
        <v>1</v>
      </c>
      <c r="K4549">
        <v>0</v>
      </c>
      <c r="M4549">
        <v>2018</v>
      </c>
      <c r="N4549" t="s">
        <v>6404</v>
      </c>
      <c r="O4549">
        <v>99</v>
      </c>
      <c r="P4549">
        <v>1</v>
      </c>
      <c r="Q4549" t="s">
        <v>7733</v>
      </c>
      <c r="R4549" t="s">
        <v>7734</v>
      </c>
      <c r="S4549" t="s">
        <v>7734</v>
      </c>
      <c r="T4549" t="s">
        <v>590</v>
      </c>
      <c r="U4549">
        <f t="shared" si="71"/>
        <v>802</v>
      </c>
    </row>
    <row r="4550" spans="1:21" x14ac:dyDescent="0.2">
      <c r="A4550" t="s">
        <v>18665</v>
      </c>
      <c r="B4550" t="s">
        <v>7287</v>
      </c>
      <c r="C4550">
        <v>3548022</v>
      </c>
      <c r="D4550" t="s">
        <v>18668</v>
      </c>
      <c r="E4550" t="s">
        <v>10493</v>
      </c>
      <c r="F4550" t="s">
        <v>6402</v>
      </c>
      <c r="G4550">
        <v>177</v>
      </c>
      <c r="H4550">
        <v>802</v>
      </c>
      <c r="I4550">
        <v>0</v>
      </c>
      <c r="J4550">
        <v>1</v>
      </c>
      <c r="K4550">
        <v>0</v>
      </c>
      <c r="M4550">
        <v>2018</v>
      </c>
      <c r="N4550" t="s">
        <v>1463</v>
      </c>
      <c r="O4550">
        <v>99</v>
      </c>
      <c r="P4550">
        <v>4</v>
      </c>
      <c r="Q4550" t="s">
        <v>7733</v>
      </c>
      <c r="R4550" t="s">
        <v>7734</v>
      </c>
      <c r="S4550" t="s">
        <v>7734</v>
      </c>
      <c r="T4550" t="s">
        <v>23677</v>
      </c>
      <c r="U4550">
        <f t="shared" si="71"/>
        <v>802</v>
      </c>
    </row>
    <row r="4551" spans="1:21" x14ac:dyDescent="0.2">
      <c r="A4551" t="s">
        <v>18669</v>
      </c>
      <c r="B4551" t="s">
        <v>11073</v>
      </c>
      <c r="C4551">
        <v>3549036</v>
      </c>
      <c r="D4551" t="s">
        <v>7139</v>
      </c>
      <c r="E4551" t="s">
        <v>11079</v>
      </c>
      <c r="F4551" t="s">
        <v>6402</v>
      </c>
      <c r="G4551">
        <v>606</v>
      </c>
      <c r="H4551">
        <v>3477</v>
      </c>
      <c r="I4551">
        <v>0</v>
      </c>
      <c r="J4551">
        <v>1</v>
      </c>
      <c r="K4551">
        <v>0</v>
      </c>
      <c r="M4551">
        <v>2018</v>
      </c>
      <c r="N4551" t="s">
        <v>1463</v>
      </c>
      <c r="O4551">
        <v>99</v>
      </c>
      <c r="P4551">
        <v>4</v>
      </c>
      <c r="Q4551" t="s">
        <v>7733</v>
      </c>
      <c r="R4551" t="s">
        <v>7734</v>
      </c>
      <c r="S4551" t="s">
        <v>7734</v>
      </c>
      <c r="T4551" t="s">
        <v>2174</v>
      </c>
      <c r="U4551">
        <f t="shared" si="71"/>
        <v>3477</v>
      </c>
    </row>
    <row r="4552" spans="1:21" x14ac:dyDescent="0.2">
      <c r="A4552" t="s">
        <v>18670</v>
      </c>
      <c r="B4552" t="s">
        <v>11073</v>
      </c>
      <c r="C4552">
        <v>3549036</v>
      </c>
      <c r="D4552" t="s">
        <v>6459</v>
      </c>
      <c r="E4552" t="s">
        <v>18671</v>
      </c>
      <c r="F4552" t="s">
        <v>6402</v>
      </c>
      <c r="G4552">
        <v>0</v>
      </c>
      <c r="H4552">
        <v>0</v>
      </c>
      <c r="I4552">
        <v>1</v>
      </c>
      <c r="J4552">
        <v>1</v>
      </c>
      <c r="K4552">
        <v>1</v>
      </c>
      <c r="M4552">
        <v>2018</v>
      </c>
      <c r="N4552" t="s">
        <v>6404</v>
      </c>
      <c r="O4552">
        <v>99</v>
      </c>
      <c r="P4552">
        <v>1</v>
      </c>
      <c r="Q4552" t="s">
        <v>7733</v>
      </c>
      <c r="R4552" t="s">
        <v>7734</v>
      </c>
      <c r="S4552" t="s">
        <v>7734</v>
      </c>
      <c r="T4552" t="s">
        <v>23678</v>
      </c>
      <c r="U4552">
        <f t="shared" si="71"/>
        <v>3477</v>
      </c>
    </row>
    <row r="4553" spans="1:21" x14ac:dyDescent="0.2">
      <c r="A4553" t="s">
        <v>18669</v>
      </c>
      <c r="B4553" t="s">
        <v>11073</v>
      </c>
      <c r="C4553">
        <v>3549036</v>
      </c>
      <c r="D4553" t="s">
        <v>7517</v>
      </c>
      <c r="E4553" t="s">
        <v>6510</v>
      </c>
      <c r="F4553" t="s">
        <v>6402</v>
      </c>
      <c r="G4553">
        <v>476</v>
      </c>
      <c r="H4553">
        <v>3477</v>
      </c>
      <c r="I4553">
        <v>0</v>
      </c>
      <c r="J4553">
        <v>0</v>
      </c>
      <c r="K4553">
        <v>0</v>
      </c>
      <c r="M4553">
        <v>2018</v>
      </c>
      <c r="N4553" t="s">
        <v>1463</v>
      </c>
      <c r="O4553">
        <v>99</v>
      </c>
      <c r="P4553">
        <v>4</v>
      </c>
      <c r="Q4553" t="s">
        <v>7733</v>
      </c>
      <c r="R4553" t="s">
        <v>7734</v>
      </c>
      <c r="S4553" t="s">
        <v>7734</v>
      </c>
      <c r="T4553" t="s">
        <v>23679</v>
      </c>
      <c r="U4553">
        <f t="shared" si="71"/>
        <v>3477</v>
      </c>
    </row>
    <row r="4554" spans="1:21" x14ac:dyDescent="0.2">
      <c r="A4554" t="s">
        <v>18669</v>
      </c>
      <c r="B4554" t="s">
        <v>11073</v>
      </c>
      <c r="C4554">
        <v>3549036</v>
      </c>
      <c r="D4554" t="s">
        <v>7422</v>
      </c>
      <c r="E4554" t="s">
        <v>15520</v>
      </c>
      <c r="F4554" t="s">
        <v>6402</v>
      </c>
      <c r="G4554">
        <v>476</v>
      </c>
      <c r="H4554">
        <v>3477</v>
      </c>
      <c r="I4554">
        <v>1</v>
      </c>
      <c r="J4554">
        <v>0</v>
      </c>
      <c r="K4554">
        <v>0</v>
      </c>
      <c r="M4554">
        <v>2018</v>
      </c>
      <c r="N4554" t="s">
        <v>1463</v>
      </c>
      <c r="O4554">
        <v>99</v>
      </c>
      <c r="P4554">
        <v>4</v>
      </c>
      <c r="Q4554" t="s">
        <v>7733</v>
      </c>
      <c r="R4554" t="s">
        <v>7734</v>
      </c>
      <c r="S4554" t="s">
        <v>7734</v>
      </c>
      <c r="T4554" t="s">
        <v>23680</v>
      </c>
      <c r="U4554">
        <f t="shared" si="71"/>
        <v>3477</v>
      </c>
    </row>
    <row r="4555" spans="1:21" x14ac:dyDescent="0.2">
      <c r="A4555" t="s">
        <v>18669</v>
      </c>
      <c r="B4555" t="s">
        <v>11073</v>
      </c>
      <c r="C4555">
        <v>3549036</v>
      </c>
      <c r="D4555" t="s">
        <v>6713</v>
      </c>
      <c r="E4555" t="s">
        <v>18672</v>
      </c>
      <c r="F4555" t="s">
        <v>6402</v>
      </c>
      <c r="G4555">
        <v>603</v>
      </c>
      <c r="H4555">
        <v>3477</v>
      </c>
      <c r="I4555">
        <v>1</v>
      </c>
      <c r="J4555">
        <v>1</v>
      </c>
      <c r="K4555">
        <v>0</v>
      </c>
      <c r="M4555">
        <v>2018</v>
      </c>
      <c r="N4555" t="s">
        <v>1463</v>
      </c>
      <c r="O4555">
        <v>99</v>
      </c>
      <c r="P4555">
        <v>4</v>
      </c>
      <c r="Q4555" t="s">
        <v>7733</v>
      </c>
      <c r="R4555" t="s">
        <v>7734</v>
      </c>
      <c r="S4555" t="s">
        <v>7734</v>
      </c>
      <c r="T4555" t="s">
        <v>23681</v>
      </c>
      <c r="U4555">
        <f t="shared" si="71"/>
        <v>3477</v>
      </c>
    </row>
    <row r="4556" spans="1:21" x14ac:dyDescent="0.2">
      <c r="A4556" t="s">
        <v>18669</v>
      </c>
      <c r="B4556" t="s">
        <v>11073</v>
      </c>
      <c r="C4556">
        <v>3549036</v>
      </c>
      <c r="D4556" t="s">
        <v>6501</v>
      </c>
      <c r="E4556" t="s">
        <v>8952</v>
      </c>
      <c r="F4556" t="s">
        <v>6402</v>
      </c>
      <c r="G4556">
        <v>705</v>
      </c>
      <c r="H4556">
        <v>3477</v>
      </c>
      <c r="I4556">
        <v>1</v>
      </c>
      <c r="J4556">
        <v>1</v>
      </c>
      <c r="K4556">
        <v>0</v>
      </c>
      <c r="M4556">
        <v>2018</v>
      </c>
      <c r="N4556" t="s">
        <v>1463</v>
      </c>
      <c r="O4556">
        <v>99</v>
      </c>
      <c r="P4556">
        <v>4</v>
      </c>
      <c r="Q4556" t="s">
        <v>7733</v>
      </c>
      <c r="R4556" t="s">
        <v>7734</v>
      </c>
      <c r="S4556" t="s">
        <v>7734</v>
      </c>
      <c r="T4556" t="s">
        <v>598</v>
      </c>
      <c r="U4556">
        <f t="shared" si="71"/>
        <v>3477</v>
      </c>
    </row>
    <row r="4557" spans="1:21" x14ac:dyDescent="0.2">
      <c r="A4557" t="s">
        <v>18669</v>
      </c>
      <c r="B4557" t="s">
        <v>11073</v>
      </c>
      <c r="C4557">
        <v>3549036</v>
      </c>
      <c r="D4557" t="s">
        <v>6858</v>
      </c>
      <c r="E4557" t="s">
        <v>6623</v>
      </c>
      <c r="F4557" t="s">
        <v>6402</v>
      </c>
      <c r="G4557">
        <v>611</v>
      </c>
      <c r="H4557">
        <v>3477</v>
      </c>
      <c r="I4557">
        <v>1</v>
      </c>
      <c r="J4557">
        <v>1</v>
      </c>
      <c r="K4557">
        <v>0</v>
      </c>
      <c r="M4557">
        <v>2018</v>
      </c>
      <c r="N4557" t="s">
        <v>1463</v>
      </c>
      <c r="O4557">
        <v>99</v>
      </c>
      <c r="P4557">
        <v>4</v>
      </c>
      <c r="Q4557" t="s">
        <v>7733</v>
      </c>
      <c r="R4557" t="s">
        <v>7734</v>
      </c>
      <c r="S4557" t="s">
        <v>7734</v>
      </c>
      <c r="T4557" t="s">
        <v>23682</v>
      </c>
      <c r="U4557">
        <f t="shared" si="71"/>
        <v>3477</v>
      </c>
    </row>
    <row r="4558" spans="1:21" x14ac:dyDescent="0.2">
      <c r="A4558" t="s">
        <v>18673</v>
      </c>
      <c r="B4558" t="s">
        <v>14537</v>
      </c>
      <c r="C4558">
        <v>3512065</v>
      </c>
      <c r="D4558" t="s">
        <v>6821</v>
      </c>
      <c r="E4558" t="s">
        <v>6621</v>
      </c>
      <c r="F4558" t="s">
        <v>6402</v>
      </c>
      <c r="G4558">
        <v>0</v>
      </c>
      <c r="H4558">
        <v>0</v>
      </c>
      <c r="I4558">
        <v>1</v>
      </c>
      <c r="J4558">
        <v>1</v>
      </c>
      <c r="K4558">
        <v>1</v>
      </c>
      <c r="M4558">
        <v>2018</v>
      </c>
      <c r="N4558" t="s">
        <v>2531</v>
      </c>
      <c r="O4558">
        <v>99</v>
      </c>
      <c r="P4558">
        <v>1</v>
      </c>
      <c r="Q4558" t="s">
        <v>7733</v>
      </c>
      <c r="R4558" t="s">
        <v>7734</v>
      </c>
      <c r="S4558" t="s">
        <v>7734</v>
      </c>
      <c r="T4558" t="s">
        <v>602</v>
      </c>
      <c r="U4558">
        <f t="shared" si="71"/>
        <v>555</v>
      </c>
    </row>
    <row r="4559" spans="1:21" x14ac:dyDescent="0.2">
      <c r="A4559" t="s">
        <v>18674</v>
      </c>
      <c r="B4559" t="s">
        <v>14537</v>
      </c>
      <c r="C4559">
        <v>3512065</v>
      </c>
      <c r="D4559" t="s">
        <v>6838</v>
      </c>
      <c r="E4559" t="s">
        <v>18675</v>
      </c>
      <c r="F4559" t="s">
        <v>6402</v>
      </c>
      <c r="G4559">
        <v>219</v>
      </c>
      <c r="H4559">
        <v>555</v>
      </c>
      <c r="I4559">
        <v>1</v>
      </c>
      <c r="J4559">
        <v>1</v>
      </c>
      <c r="K4559">
        <v>0</v>
      </c>
      <c r="M4559">
        <v>2018</v>
      </c>
      <c r="N4559" t="s">
        <v>1463</v>
      </c>
      <c r="O4559">
        <v>1</v>
      </c>
      <c r="P4559">
        <v>2</v>
      </c>
      <c r="Q4559" t="s">
        <v>7733</v>
      </c>
      <c r="R4559" t="s">
        <v>7734</v>
      </c>
      <c r="S4559" t="s">
        <v>7734</v>
      </c>
      <c r="T4559" t="s">
        <v>23683</v>
      </c>
      <c r="U4559">
        <f t="shared" si="71"/>
        <v>555</v>
      </c>
    </row>
    <row r="4560" spans="1:21" x14ac:dyDescent="0.2">
      <c r="A4560" t="s">
        <v>18676</v>
      </c>
      <c r="B4560" t="s">
        <v>14537</v>
      </c>
      <c r="C4560">
        <v>3512065</v>
      </c>
      <c r="D4560" t="s">
        <v>14544</v>
      </c>
      <c r="E4560" t="s">
        <v>6586</v>
      </c>
      <c r="F4560" t="s">
        <v>6402</v>
      </c>
      <c r="G4560">
        <v>0</v>
      </c>
      <c r="H4560">
        <v>0</v>
      </c>
      <c r="I4560">
        <v>1</v>
      </c>
      <c r="J4560">
        <v>1</v>
      </c>
      <c r="K4560">
        <v>1</v>
      </c>
      <c r="M4560">
        <v>2018</v>
      </c>
      <c r="N4560" t="s">
        <v>1463</v>
      </c>
      <c r="O4560">
        <v>2</v>
      </c>
      <c r="P4560">
        <v>2</v>
      </c>
      <c r="Q4560" t="s">
        <v>7733</v>
      </c>
      <c r="R4560" t="s">
        <v>7734</v>
      </c>
      <c r="S4560" t="s">
        <v>7734</v>
      </c>
      <c r="T4560" t="s">
        <v>2179</v>
      </c>
      <c r="U4560">
        <f t="shared" si="71"/>
        <v>555</v>
      </c>
    </row>
    <row r="4561" spans="1:21" x14ac:dyDescent="0.2">
      <c r="A4561" t="s">
        <v>18674</v>
      </c>
      <c r="B4561" t="s">
        <v>14537</v>
      </c>
      <c r="C4561">
        <v>3512065</v>
      </c>
      <c r="D4561" t="s">
        <v>6550</v>
      </c>
      <c r="E4561" t="s">
        <v>6721</v>
      </c>
      <c r="F4561" t="s">
        <v>6402</v>
      </c>
      <c r="G4561">
        <v>83</v>
      </c>
      <c r="H4561">
        <v>555</v>
      </c>
      <c r="I4561">
        <v>0</v>
      </c>
      <c r="J4561">
        <v>0</v>
      </c>
      <c r="K4561">
        <v>0</v>
      </c>
      <c r="M4561">
        <v>2018</v>
      </c>
      <c r="N4561" t="s">
        <v>1463</v>
      </c>
      <c r="O4561">
        <v>1</v>
      </c>
      <c r="P4561">
        <v>2</v>
      </c>
      <c r="Q4561" t="s">
        <v>7733</v>
      </c>
      <c r="R4561" t="s">
        <v>7734</v>
      </c>
      <c r="S4561" t="s">
        <v>7734</v>
      </c>
      <c r="T4561" t="s">
        <v>23684</v>
      </c>
      <c r="U4561">
        <f t="shared" si="71"/>
        <v>555</v>
      </c>
    </row>
    <row r="4562" spans="1:21" x14ac:dyDescent="0.2">
      <c r="A4562" t="s">
        <v>18674</v>
      </c>
      <c r="B4562" t="s">
        <v>14537</v>
      </c>
      <c r="C4562">
        <v>3512065</v>
      </c>
      <c r="D4562" t="s">
        <v>6459</v>
      </c>
      <c r="E4562" t="s">
        <v>7254</v>
      </c>
      <c r="F4562" t="s">
        <v>6402</v>
      </c>
      <c r="G4562">
        <v>191</v>
      </c>
      <c r="H4562">
        <v>555</v>
      </c>
      <c r="I4562">
        <v>0</v>
      </c>
      <c r="J4562">
        <v>1</v>
      </c>
      <c r="K4562">
        <v>0</v>
      </c>
      <c r="M4562">
        <v>2018</v>
      </c>
      <c r="N4562" t="s">
        <v>1463</v>
      </c>
      <c r="O4562">
        <v>1</v>
      </c>
      <c r="P4562">
        <v>2</v>
      </c>
      <c r="Q4562" t="s">
        <v>7733</v>
      </c>
      <c r="R4562" t="s">
        <v>7734</v>
      </c>
      <c r="S4562" t="s">
        <v>7734</v>
      </c>
      <c r="T4562" t="s">
        <v>2184</v>
      </c>
      <c r="U4562">
        <f t="shared" si="71"/>
        <v>555</v>
      </c>
    </row>
    <row r="4563" spans="1:21" x14ac:dyDescent="0.2">
      <c r="A4563" t="s">
        <v>18674</v>
      </c>
      <c r="B4563" t="s">
        <v>14537</v>
      </c>
      <c r="C4563">
        <v>3512065</v>
      </c>
      <c r="D4563" t="s">
        <v>6575</v>
      </c>
      <c r="E4563" t="s">
        <v>18677</v>
      </c>
      <c r="F4563" t="s">
        <v>6402</v>
      </c>
      <c r="G4563">
        <v>62</v>
      </c>
      <c r="H4563">
        <v>555</v>
      </c>
      <c r="I4563">
        <v>0</v>
      </c>
      <c r="J4563">
        <v>0</v>
      </c>
      <c r="K4563">
        <v>0</v>
      </c>
      <c r="M4563">
        <v>2018</v>
      </c>
      <c r="N4563" t="s">
        <v>1463</v>
      </c>
      <c r="O4563">
        <v>1</v>
      </c>
      <c r="P4563">
        <v>2</v>
      </c>
      <c r="Q4563" t="s">
        <v>7733</v>
      </c>
      <c r="R4563" t="s">
        <v>7734</v>
      </c>
      <c r="S4563" t="s">
        <v>7734</v>
      </c>
      <c r="T4563" t="s">
        <v>23685</v>
      </c>
      <c r="U4563">
        <f t="shared" si="71"/>
        <v>555</v>
      </c>
    </row>
    <row r="4564" spans="1:21" x14ac:dyDescent="0.2">
      <c r="A4564" t="s">
        <v>18676</v>
      </c>
      <c r="B4564" t="s">
        <v>14537</v>
      </c>
      <c r="C4564">
        <v>3512065</v>
      </c>
      <c r="D4564" t="s">
        <v>6591</v>
      </c>
      <c r="E4564" t="s">
        <v>10611</v>
      </c>
      <c r="F4564" t="s">
        <v>6402</v>
      </c>
      <c r="G4564">
        <v>0</v>
      </c>
      <c r="H4564">
        <v>0</v>
      </c>
      <c r="I4564">
        <v>1</v>
      </c>
      <c r="J4564">
        <v>1</v>
      </c>
      <c r="K4564">
        <v>1</v>
      </c>
      <c r="M4564">
        <v>2018</v>
      </c>
      <c r="N4564" t="s">
        <v>1463</v>
      </c>
      <c r="O4564">
        <v>2</v>
      </c>
      <c r="P4564">
        <v>2</v>
      </c>
      <c r="Q4564" t="s">
        <v>7733</v>
      </c>
      <c r="R4564" t="s">
        <v>7734</v>
      </c>
      <c r="S4564" t="s">
        <v>7734</v>
      </c>
      <c r="T4564" t="s">
        <v>2180</v>
      </c>
      <c r="U4564">
        <f t="shared" si="71"/>
        <v>555</v>
      </c>
    </row>
    <row r="4565" spans="1:21" x14ac:dyDescent="0.2">
      <c r="A4565" t="s">
        <v>18678</v>
      </c>
      <c r="B4565" t="s">
        <v>7040</v>
      </c>
      <c r="C4565">
        <v>3554029</v>
      </c>
      <c r="D4565" t="s">
        <v>6781</v>
      </c>
      <c r="E4565" t="s">
        <v>15645</v>
      </c>
      <c r="F4565" t="s">
        <v>6402</v>
      </c>
      <c r="G4565">
        <v>0</v>
      </c>
      <c r="H4565">
        <v>0</v>
      </c>
      <c r="I4565">
        <v>1</v>
      </c>
      <c r="J4565">
        <v>1</v>
      </c>
      <c r="K4565">
        <v>1</v>
      </c>
      <c r="M4565">
        <v>2018</v>
      </c>
      <c r="N4565" t="s">
        <v>2531</v>
      </c>
      <c r="O4565">
        <v>99</v>
      </c>
      <c r="P4565">
        <v>1</v>
      </c>
      <c r="Q4565" t="s">
        <v>7733</v>
      </c>
      <c r="R4565" t="s">
        <v>7734</v>
      </c>
      <c r="S4565" t="s">
        <v>7734</v>
      </c>
      <c r="T4565" t="s">
        <v>23686</v>
      </c>
      <c r="U4565">
        <f t="shared" si="71"/>
        <v>0</v>
      </c>
    </row>
    <row r="4566" spans="1:21" x14ac:dyDescent="0.2">
      <c r="A4566" t="s">
        <v>18679</v>
      </c>
      <c r="B4566" t="s">
        <v>7040</v>
      </c>
      <c r="C4566">
        <v>3554029</v>
      </c>
      <c r="D4566" t="s">
        <v>6663</v>
      </c>
      <c r="E4566" t="s">
        <v>18680</v>
      </c>
      <c r="F4566" t="s">
        <v>6402</v>
      </c>
      <c r="G4566">
        <v>0</v>
      </c>
      <c r="H4566">
        <v>0</v>
      </c>
      <c r="I4566">
        <v>1</v>
      </c>
      <c r="J4566">
        <v>1</v>
      </c>
      <c r="K4566">
        <v>1</v>
      </c>
      <c r="M4566">
        <v>2018</v>
      </c>
      <c r="N4566" t="s">
        <v>1463</v>
      </c>
      <c r="O4566">
        <v>99</v>
      </c>
      <c r="P4566">
        <v>4</v>
      </c>
      <c r="Q4566" t="s">
        <v>7733</v>
      </c>
      <c r="R4566" t="s">
        <v>7734</v>
      </c>
      <c r="S4566" t="s">
        <v>7734</v>
      </c>
      <c r="T4566" t="s">
        <v>23687</v>
      </c>
      <c r="U4566">
        <f t="shared" si="71"/>
        <v>0</v>
      </c>
    </row>
    <row r="4567" spans="1:21" x14ac:dyDescent="0.2">
      <c r="A4567" t="s">
        <v>18679</v>
      </c>
      <c r="B4567" t="s">
        <v>7040</v>
      </c>
      <c r="C4567">
        <v>3554029</v>
      </c>
      <c r="D4567" t="s">
        <v>6455</v>
      </c>
      <c r="E4567" t="s">
        <v>6967</v>
      </c>
      <c r="F4567" t="s">
        <v>6402</v>
      </c>
      <c r="G4567">
        <v>0</v>
      </c>
      <c r="H4567">
        <v>0</v>
      </c>
      <c r="I4567">
        <v>1</v>
      </c>
      <c r="J4567">
        <v>1</v>
      </c>
      <c r="K4567">
        <v>1</v>
      </c>
      <c r="M4567">
        <v>2018</v>
      </c>
      <c r="N4567" t="s">
        <v>1463</v>
      </c>
      <c r="O4567">
        <v>99</v>
      </c>
      <c r="P4567">
        <v>4</v>
      </c>
      <c r="Q4567" t="s">
        <v>7733</v>
      </c>
      <c r="R4567" t="s">
        <v>7734</v>
      </c>
      <c r="S4567" t="s">
        <v>7734</v>
      </c>
      <c r="T4567" t="s">
        <v>2187</v>
      </c>
      <c r="U4567">
        <f t="shared" si="71"/>
        <v>0</v>
      </c>
    </row>
    <row r="4568" spans="1:21" x14ac:dyDescent="0.2">
      <c r="A4568" t="s">
        <v>18679</v>
      </c>
      <c r="B4568" t="s">
        <v>7040</v>
      </c>
      <c r="C4568">
        <v>3554029</v>
      </c>
      <c r="D4568" t="s">
        <v>7633</v>
      </c>
      <c r="E4568" t="s">
        <v>15274</v>
      </c>
      <c r="F4568" t="s">
        <v>6402</v>
      </c>
      <c r="G4568">
        <v>0</v>
      </c>
      <c r="H4568">
        <v>0</v>
      </c>
      <c r="I4568">
        <v>1</v>
      </c>
      <c r="J4568">
        <v>1</v>
      </c>
      <c r="K4568">
        <v>1</v>
      </c>
      <c r="M4568">
        <v>2018</v>
      </c>
      <c r="N4568" t="s">
        <v>1463</v>
      </c>
      <c r="O4568">
        <v>99</v>
      </c>
      <c r="P4568">
        <v>4</v>
      </c>
      <c r="Q4568" t="s">
        <v>7733</v>
      </c>
      <c r="R4568" t="s">
        <v>7734</v>
      </c>
      <c r="S4568" t="s">
        <v>7734</v>
      </c>
      <c r="T4568" t="s">
        <v>23688</v>
      </c>
      <c r="U4568">
        <f t="shared" si="71"/>
        <v>0</v>
      </c>
    </row>
    <row r="4569" spans="1:21" x14ac:dyDescent="0.2">
      <c r="A4569" t="s">
        <v>18679</v>
      </c>
      <c r="B4569" t="s">
        <v>7040</v>
      </c>
      <c r="C4569">
        <v>3554029</v>
      </c>
      <c r="D4569" t="s">
        <v>7576</v>
      </c>
      <c r="E4569" t="s">
        <v>7492</v>
      </c>
      <c r="F4569" t="s">
        <v>6402</v>
      </c>
      <c r="G4569">
        <v>0</v>
      </c>
      <c r="H4569">
        <v>0</v>
      </c>
      <c r="I4569">
        <v>1</v>
      </c>
      <c r="J4569">
        <v>1</v>
      </c>
      <c r="K4569">
        <v>1</v>
      </c>
      <c r="M4569">
        <v>2018</v>
      </c>
      <c r="N4569" t="s">
        <v>1463</v>
      </c>
      <c r="O4569">
        <v>99</v>
      </c>
      <c r="P4569">
        <v>4</v>
      </c>
      <c r="Q4569" t="s">
        <v>7733</v>
      </c>
      <c r="R4569" t="s">
        <v>7734</v>
      </c>
      <c r="S4569" t="s">
        <v>7734</v>
      </c>
      <c r="T4569" t="s">
        <v>2189</v>
      </c>
      <c r="U4569">
        <f t="shared" si="71"/>
        <v>0</v>
      </c>
    </row>
    <row r="4570" spans="1:21" x14ac:dyDescent="0.2">
      <c r="A4570" t="s">
        <v>18681</v>
      </c>
      <c r="B4570" t="s">
        <v>8768</v>
      </c>
      <c r="C4570">
        <v>3502044</v>
      </c>
      <c r="D4570" t="s">
        <v>8776</v>
      </c>
      <c r="E4570" t="s">
        <v>8777</v>
      </c>
      <c r="F4570" t="s">
        <v>6402</v>
      </c>
      <c r="G4570">
        <v>563</v>
      </c>
      <c r="H4570">
        <v>5538</v>
      </c>
      <c r="I4570">
        <v>1</v>
      </c>
      <c r="J4570">
        <v>0</v>
      </c>
      <c r="K4570">
        <v>0</v>
      </c>
      <c r="M4570">
        <v>2018</v>
      </c>
      <c r="N4570" t="s">
        <v>1463</v>
      </c>
      <c r="O4570">
        <v>99</v>
      </c>
      <c r="P4570">
        <v>4</v>
      </c>
      <c r="Q4570" t="s">
        <v>7733</v>
      </c>
      <c r="R4570" t="s">
        <v>7734</v>
      </c>
      <c r="S4570" t="s">
        <v>7734</v>
      </c>
      <c r="T4570" t="s">
        <v>2191</v>
      </c>
      <c r="U4570">
        <f t="shared" si="71"/>
        <v>5538</v>
      </c>
    </row>
    <row r="4571" spans="1:21" x14ac:dyDescent="0.2">
      <c r="A4571" t="s">
        <v>18682</v>
      </c>
      <c r="B4571" t="s">
        <v>8768</v>
      </c>
      <c r="C4571">
        <v>3502044</v>
      </c>
      <c r="D4571" t="s">
        <v>6467</v>
      </c>
      <c r="E4571" t="s">
        <v>6754</v>
      </c>
      <c r="F4571" t="s">
        <v>6402</v>
      </c>
      <c r="G4571">
        <v>0</v>
      </c>
      <c r="H4571">
        <v>0</v>
      </c>
      <c r="I4571">
        <v>1</v>
      </c>
      <c r="J4571">
        <v>1</v>
      </c>
      <c r="K4571">
        <v>1</v>
      </c>
      <c r="M4571">
        <v>2018</v>
      </c>
      <c r="N4571" t="s">
        <v>6404</v>
      </c>
      <c r="O4571">
        <v>99</v>
      </c>
      <c r="P4571">
        <v>1</v>
      </c>
      <c r="Q4571" t="s">
        <v>7733</v>
      </c>
      <c r="R4571" t="s">
        <v>7734</v>
      </c>
      <c r="S4571" t="s">
        <v>7734</v>
      </c>
      <c r="T4571" t="s">
        <v>605</v>
      </c>
      <c r="U4571">
        <f t="shared" si="71"/>
        <v>5538</v>
      </c>
    </row>
    <row r="4572" spans="1:21" x14ac:dyDescent="0.2">
      <c r="A4572" t="s">
        <v>18681</v>
      </c>
      <c r="B4572" t="s">
        <v>8768</v>
      </c>
      <c r="C4572">
        <v>3502044</v>
      </c>
      <c r="D4572" t="s">
        <v>18683</v>
      </c>
      <c r="E4572" t="s">
        <v>8771</v>
      </c>
      <c r="F4572" t="s">
        <v>6402</v>
      </c>
      <c r="G4572">
        <v>803</v>
      </c>
      <c r="H4572">
        <v>5538</v>
      </c>
      <c r="I4572">
        <v>0</v>
      </c>
      <c r="J4572">
        <v>1</v>
      </c>
      <c r="K4572">
        <v>0</v>
      </c>
      <c r="M4572">
        <v>2018</v>
      </c>
      <c r="N4572" t="s">
        <v>1463</v>
      </c>
      <c r="O4572">
        <v>99</v>
      </c>
      <c r="P4572">
        <v>4</v>
      </c>
      <c r="Q4572" t="s">
        <v>7733</v>
      </c>
      <c r="R4572" t="s">
        <v>7734</v>
      </c>
      <c r="S4572" t="s">
        <v>7734</v>
      </c>
      <c r="T4572" t="s">
        <v>23689</v>
      </c>
      <c r="U4572">
        <f t="shared" si="71"/>
        <v>5538</v>
      </c>
    </row>
    <row r="4573" spans="1:21" x14ac:dyDescent="0.2">
      <c r="A4573" t="s">
        <v>18681</v>
      </c>
      <c r="B4573" t="s">
        <v>8768</v>
      </c>
      <c r="C4573">
        <v>3502044</v>
      </c>
      <c r="D4573" t="s">
        <v>7691</v>
      </c>
      <c r="E4573" t="s">
        <v>15129</v>
      </c>
      <c r="F4573" t="s">
        <v>6402</v>
      </c>
      <c r="G4573">
        <v>1125</v>
      </c>
      <c r="H4573">
        <v>5538</v>
      </c>
      <c r="I4573">
        <v>0</v>
      </c>
      <c r="J4573">
        <v>1</v>
      </c>
      <c r="K4573">
        <v>0</v>
      </c>
      <c r="M4573">
        <v>2018</v>
      </c>
      <c r="N4573" t="s">
        <v>1463</v>
      </c>
      <c r="O4573">
        <v>99</v>
      </c>
      <c r="P4573">
        <v>4</v>
      </c>
      <c r="Q4573" t="s">
        <v>7733</v>
      </c>
      <c r="R4573" t="s">
        <v>7734</v>
      </c>
      <c r="S4573" t="s">
        <v>7734</v>
      </c>
      <c r="T4573" t="s">
        <v>23690</v>
      </c>
      <c r="U4573">
        <f t="shared" si="71"/>
        <v>5538</v>
      </c>
    </row>
    <row r="4574" spans="1:21" x14ac:dyDescent="0.2">
      <c r="A4574" t="s">
        <v>18681</v>
      </c>
      <c r="B4574" t="s">
        <v>8768</v>
      </c>
      <c r="C4574">
        <v>3502044</v>
      </c>
      <c r="D4574" t="s">
        <v>7175</v>
      </c>
      <c r="E4574" t="s">
        <v>15273</v>
      </c>
      <c r="F4574" t="s">
        <v>6402</v>
      </c>
      <c r="G4574">
        <v>708</v>
      </c>
      <c r="H4574">
        <v>5538</v>
      </c>
      <c r="I4574">
        <v>1</v>
      </c>
      <c r="J4574">
        <v>0</v>
      </c>
      <c r="K4574">
        <v>0</v>
      </c>
      <c r="M4574">
        <v>2018</v>
      </c>
      <c r="N4574" t="s">
        <v>1463</v>
      </c>
      <c r="O4574">
        <v>99</v>
      </c>
      <c r="P4574">
        <v>4</v>
      </c>
      <c r="Q4574" t="s">
        <v>7733</v>
      </c>
      <c r="R4574" t="s">
        <v>7734</v>
      </c>
      <c r="S4574" t="s">
        <v>7734</v>
      </c>
      <c r="T4574" t="s">
        <v>23691</v>
      </c>
      <c r="U4574">
        <f t="shared" si="71"/>
        <v>5538</v>
      </c>
    </row>
    <row r="4575" spans="1:21" x14ac:dyDescent="0.2">
      <c r="A4575" t="s">
        <v>18681</v>
      </c>
      <c r="B4575" t="s">
        <v>8768</v>
      </c>
      <c r="C4575">
        <v>3502044</v>
      </c>
      <c r="D4575" t="s">
        <v>6436</v>
      </c>
      <c r="E4575" t="s">
        <v>8772</v>
      </c>
      <c r="F4575" t="s">
        <v>6402</v>
      </c>
      <c r="G4575">
        <v>1035</v>
      </c>
      <c r="H4575">
        <v>5538</v>
      </c>
      <c r="I4575">
        <v>0</v>
      </c>
      <c r="J4575">
        <v>1</v>
      </c>
      <c r="K4575">
        <v>0</v>
      </c>
      <c r="M4575">
        <v>2018</v>
      </c>
      <c r="N4575" t="s">
        <v>1463</v>
      </c>
      <c r="O4575">
        <v>99</v>
      </c>
      <c r="P4575">
        <v>4</v>
      </c>
      <c r="Q4575" t="s">
        <v>7733</v>
      </c>
      <c r="R4575" t="s">
        <v>7734</v>
      </c>
      <c r="S4575" t="s">
        <v>7734</v>
      </c>
      <c r="T4575" t="s">
        <v>2195</v>
      </c>
      <c r="U4575">
        <f t="shared" si="71"/>
        <v>5538</v>
      </c>
    </row>
    <row r="4576" spans="1:21" x14ac:dyDescent="0.2">
      <c r="A4576" t="s">
        <v>18681</v>
      </c>
      <c r="B4576" t="s">
        <v>8768</v>
      </c>
      <c r="C4576">
        <v>3502044</v>
      </c>
      <c r="D4576" t="s">
        <v>6440</v>
      </c>
      <c r="E4576" t="s">
        <v>8773</v>
      </c>
      <c r="F4576" t="s">
        <v>6402</v>
      </c>
      <c r="G4576">
        <v>1304</v>
      </c>
      <c r="H4576">
        <v>5538</v>
      </c>
      <c r="I4576">
        <v>0</v>
      </c>
      <c r="J4576">
        <v>1</v>
      </c>
      <c r="K4576">
        <v>0</v>
      </c>
      <c r="M4576">
        <v>2018</v>
      </c>
      <c r="N4576" t="s">
        <v>1463</v>
      </c>
      <c r="O4576">
        <v>99</v>
      </c>
      <c r="P4576">
        <v>4</v>
      </c>
      <c r="Q4576" t="s">
        <v>7733</v>
      </c>
      <c r="R4576" t="s">
        <v>7734</v>
      </c>
      <c r="S4576" t="s">
        <v>7734</v>
      </c>
      <c r="T4576" t="s">
        <v>2193</v>
      </c>
      <c r="U4576">
        <f t="shared" si="71"/>
        <v>5538</v>
      </c>
    </row>
    <row r="4577" spans="1:21" x14ac:dyDescent="0.2">
      <c r="A4577" t="s">
        <v>18684</v>
      </c>
      <c r="B4577" t="s">
        <v>10697</v>
      </c>
      <c r="C4577">
        <v>3515013</v>
      </c>
      <c r="D4577" t="s">
        <v>6914</v>
      </c>
      <c r="E4577" t="s">
        <v>7266</v>
      </c>
      <c r="F4577" t="s">
        <v>6402</v>
      </c>
      <c r="G4577">
        <v>1283</v>
      </c>
      <c r="H4577">
        <v>2294</v>
      </c>
      <c r="I4577">
        <v>0</v>
      </c>
      <c r="J4577">
        <v>1</v>
      </c>
      <c r="K4577">
        <v>0</v>
      </c>
      <c r="M4577">
        <v>2018</v>
      </c>
      <c r="N4577" t="s">
        <v>1463</v>
      </c>
      <c r="O4577" t="s">
        <v>15318</v>
      </c>
      <c r="P4577">
        <v>1</v>
      </c>
      <c r="Q4577" t="s">
        <v>7733</v>
      </c>
      <c r="R4577" t="s">
        <v>7734</v>
      </c>
      <c r="S4577" t="s">
        <v>7734</v>
      </c>
      <c r="T4577" t="s">
        <v>14161</v>
      </c>
      <c r="U4577">
        <f t="shared" si="71"/>
        <v>3352</v>
      </c>
    </row>
    <row r="4578" spans="1:21" x14ac:dyDescent="0.2">
      <c r="A4578" t="s">
        <v>18685</v>
      </c>
      <c r="B4578" t="s">
        <v>10697</v>
      </c>
      <c r="C4578">
        <v>3515013</v>
      </c>
      <c r="D4578" t="s">
        <v>6493</v>
      </c>
      <c r="E4578" t="s">
        <v>18686</v>
      </c>
      <c r="F4578" t="s">
        <v>6402</v>
      </c>
      <c r="G4578">
        <v>1243</v>
      </c>
      <c r="H4578">
        <v>3352</v>
      </c>
      <c r="I4578">
        <v>0</v>
      </c>
      <c r="J4578">
        <v>0</v>
      </c>
      <c r="K4578">
        <v>0</v>
      </c>
      <c r="M4578">
        <v>2018</v>
      </c>
      <c r="N4578" t="s">
        <v>6404</v>
      </c>
      <c r="O4578">
        <v>99</v>
      </c>
      <c r="P4578">
        <v>1</v>
      </c>
      <c r="Q4578" t="s">
        <v>7733</v>
      </c>
      <c r="R4578" t="s">
        <v>7734</v>
      </c>
      <c r="S4578" t="s">
        <v>7734</v>
      </c>
      <c r="T4578" t="s">
        <v>23692</v>
      </c>
      <c r="U4578">
        <f t="shared" si="71"/>
        <v>3352</v>
      </c>
    </row>
    <row r="4579" spans="1:21" x14ac:dyDescent="0.2">
      <c r="A4579" t="s">
        <v>18684</v>
      </c>
      <c r="B4579" t="s">
        <v>10697</v>
      </c>
      <c r="C4579">
        <v>3515013</v>
      </c>
      <c r="D4579" t="s">
        <v>6434</v>
      </c>
      <c r="E4579" t="s">
        <v>11416</v>
      </c>
      <c r="F4579" t="s">
        <v>6402</v>
      </c>
      <c r="G4579">
        <v>1011</v>
      </c>
      <c r="H4579">
        <v>2294</v>
      </c>
      <c r="I4579">
        <v>1</v>
      </c>
      <c r="J4579">
        <v>0</v>
      </c>
      <c r="K4579">
        <v>0</v>
      </c>
      <c r="M4579">
        <v>2018</v>
      </c>
      <c r="N4579" t="s">
        <v>1463</v>
      </c>
      <c r="O4579" t="s">
        <v>15318</v>
      </c>
      <c r="P4579">
        <v>1</v>
      </c>
      <c r="Q4579" t="s">
        <v>7733</v>
      </c>
      <c r="R4579" t="s">
        <v>7734</v>
      </c>
      <c r="S4579" t="s">
        <v>7734</v>
      </c>
      <c r="T4579" t="s">
        <v>23693</v>
      </c>
      <c r="U4579">
        <f t="shared" si="71"/>
        <v>3352</v>
      </c>
    </row>
    <row r="4580" spans="1:21" x14ac:dyDescent="0.2">
      <c r="A4580" t="s">
        <v>18687</v>
      </c>
      <c r="B4580" t="s">
        <v>10697</v>
      </c>
      <c r="C4580">
        <v>3515013</v>
      </c>
      <c r="D4580" t="s">
        <v>6828</v>
      </c>
      <c r="E4580" t="s">
        <v>6531</v>
      </c>
      <c r="F4580" t="s">
        <v>6402</v>
      </c>
      <c r="G4580">
        <v>2198</v>
      </c>
      <c r="H4580">
        <v>3269</v>
      </c>
      <c r="I4580">
        <v>0</v>
      </c>
      <c r="J4580">
        <v>1</v>
      </c>
      <c r="K4580">
        <v>0</v>
      </c>
      <c r="M4580">
        <v>2018</v>
      </c>
      <c r="N4580" t="s">
        <v>1479</v>
      </c>
      <c r="O4580">
        <v>99</v>
      </c>
      <c r="P4580">
        <v>1</v>
      </c>
      <c r="Q4580" t="s">
        <v>7733</v>
      </c>
      <c r="R4580" t="s">
        <v>7734</v>
      </c>
      <c r="S4580" t="s">
        <v>7734</v>
      </c>
      <c r="T4580" t="s">
        <v>606</v>
      </c>
      <c r="U4580">
        <f t="shared" si="71"/>
        <v>3352</v>
      </c>
    </row>
    <row r="4581" spans="1:21" x14ac:dyDescent="0.2">
      <c r="A4581" t="s">
        <v>18687</v>
      </c>
      <c r="B4581" t="s">
        <v>10697</v>
      </c>
      <c r="C4581">
        <v>3515013</v>
      </c>
      <c r="D4581" t="s">
        <v>8188</v>
      </c>
      <c r="E4581" t="s">
        <v>7497</v>
      </c>
      <c r="F4581" t="s">
        <v>6402</v>
      </c>
      <c r="G4581">
        <v>1071</v>
      </c>
      <c r="H4581">
        <v>3269</v>
      </c>
      <c r="I4581">
        <v>0</v>
      </c>
      <c r="J4581">
        <v>0</v>
      </c>
      <c r="K4581">
        <v>0</v>
      </c>
      <c r="M4581">
        <v>2018</v>
      </c>
      <c r="N4581" t="s">
        <v>1479</v>
      </c>
      <c r="O4581">
        <v>99</v>
      </c>
      <c r="P4581">
        <v>1</v>
      </c>
      <c r="Q4581" t="s">
        <v>7733</v>
      </c>
      <c r="R4581" t="s">
        <v>7734</v>
      </c>
      <c r="S4581" t="s">
        <v>7734</v>
      </c>
      <c r="T4581" t="s">
        <v>23694</v>
      </c>
      <c r="U4581">
        <f t="shared" si="71"/>
        <v>3352</v>
      </c>
    </row>
    <row r="4582" spans="1:21" x14ac:dyDescent="0.2">
      <c r="A4582" t="s">
        <v>18688</v>
      </c>
      <c r="B4582" t="s">
        <v>10697</v>
      </c>
      <c r="C4582">
        <v>3515013</v>
      </c>
      <c r="D4582" t="s">
        <v>6523</v>
      </c>
      <c r="E4582" t="s">
        <v>10699</v>
      </c>
      <c r="F4582" t="s">
        <v>6402</v>
      </c>
      <c r="G4582">
        <v>0</v>
      </c>
      <c r="H4582">
        <v>0</v>
      </c>
      <c r="I4582">
        <v>1</v>
      </c>
      <c r="J4582">
        <v>1</v>
      </c>
      <c r="K4582">
        <v>1</v>
      </c>
      <c r="M4582">
        <v>2018</v>
      </c>
      <c r="N4582" t="s">
        <v>1463</v>
      </c>
      <c r="O4582" t="s">
        <v>18689</v>
      </c>
      <c r="P4582">
        <v>1</v>
      </c>
      <c r="Q4582" t="s">
        <v>7733</v>
      </c>
      <c r="R4582" t="s">
        <v>7734</v>
      </c>
      <c r="S4582" t="s">
        <v>7734</v>
      </c>
      <c r="T4582" t="s">
        <v>2201</v>
      </c>
      <c r="U4582">
        <f t="shared" si="71"/>
        <v>3352</v>
      </c>
    </row>
    <row r="4583" spans="1:21" x14ac:dyDescent="0.2">
      <c r="A4583" t="s">
        <v>18685</v>
      </c>
      <c r="B4583" t="s">
        <v>10697</v>
      </c>
      <c r="C4583">
        <v>3515013</v>
      </c>
      <c r="D4583" t="s">
        <v>6535</v>
      </c>
      <c r="E4583" t="s">
        <v>15385</v>
      </c>
      <c r="F4583" t="s">
        <v>6402</v>
      </c>
      <c r="G4583">
        <v>2109</v>
      </c>
      <c r="H4583">
        <v>3352</v>
      </c>
      <c r="I4583">
        <v>1</v>
      </c>
      <c r="J4583">
        <v>1</v>
      </c>
      <c r="K4583">
        <v>0</v>
      </c>
      <c r="M4583">
        <v>2018</v>
      </c>
      <c r="N4583" t="s">
        <v>6404</v>
      </c>
      <c r="O4583">
        <v>99</v>
      </c>
      <c r="P4583">
        <v>1</v>
      </c>
      <c r="Q4583" t="s">
        <v>7733</v>
      </c>
      <c r="R4583" t="s">
        <v>7734</v>
      </c>
      <c r="S4583" t="s">
        <v>7734</v>
      </c>
      <c r="T4583" t="s">
        <v>23695</v>
      </c>
      <c r="U4583">
        <f t="shared" si="71"/>
        <v>3352</v>
      </c>
    </row>
    <row r="4584" spans="1:21" x14ac:dyDescent="0.2">
      <c r="A4584" t="s">
        <v>18690</v>
      </c>
      <c r="B4584" t="s">
        <v>10697</v>
      </c>
      <c r="C4584">
        <v>3515013</v>
      </c>
      <c r="D4584" t="s">
        <v>6427</v>
      </c>
      <c r="E4584" t="s">
        <v>18691</v>
      </c>
      <c r="F4584" t="s">
        <v>6402</v>
      </c>
      <c r="G4584">
        <v>0</v>
      </c>
      <c r="H4584">
        <v>0</v>
      </c>
      <c r="I4584">
        <v>1</v>
      </c>
      <c r="J4584">
        <v>1</v>
      </c>
      <c r="K4584">
        <v>1</v>
      </c>
      <c r="M4584">
        <v>2018</v>
      </c>
      <c r="N4584" t="s">
        <v>1463</v>
      </c>
      <c r="O4584" t="s">
        <v>18692</v>
      </c>
      <c r="P4584">
        <v>1</v>
      </c>
      <c r="Q4584" t="s">
        <v>7733</v>
      </c>
      <c r="R4584" t="s">
        <v>7734</v>
      </c>
      <c r="S4584" t="s">
        <v>7734</v>
      </c>
      <c r="T4584" t="s">
        <v>23696</v>
      </c>
      <c r="U4584">
        <f t="shared" si="71"/>
        <v>3352</v>
      </c>
    </row>
    <row r="4585" spans="1:21" x14ac:dyDescent="0.2">
      <c r="A4585" t="s">
        <v>18693</v>
      </c>
      <c r="B4585" t="s">
        <v>12213</v>
      </c>
      <c r="C4585">
        <v>3510035</v>
      </c>
      <c r="D4585" t="s">
        <v>6809</v>
      </c>
      <c r="E4585" t="s">
        <v>6749</v>
      </c>
      <c r="F4585" t="s">
        <v>6402</v>
      </c>
      <c r="G4585">
        <v>171</v>
      </c>
      <c r="H4585">
        <v>803</v>
      </c>
      <c r="I4585">
        <v>0</v>
      </c>
      <c r="J4585">
        <v>0</v>
      </c>
      <c r="K4585">
        <v>0</v>
      </c>
      <c r="M4585">
        <v>2018</v>
      </c>
      <c r="N4585" t="s">
        <v>1463</v>
      </c>
      <c r="O4585">
        <v>2</v>
      </c>
      <c r="P4585">
        <v>2</v>
      </c>
      <c r="Q4585" t="s">
        <v>7733</v>
      </c>
      <c r="R4585" t="s">
        <v>7734</v>
      </c>
      <c r="S4585" t="s">
        <v>7734</v>
      </c>
      <c r="T4585" t="s">
        <v>2236</v>
      </c>
      <c r="U4585">
        <f t="shared" si="71"/>
        <v>1103</v>
      </c>
    </row>
    <row r="4586" spans="1:21" x14ac:dyDescent="0.2">
      <c r="A4586" t="s">
        <v>18694</v>
      </c>
      <c r="B4586" t="s">
        <v>12213</v>
      </c>
      <c r="C4586">
        <v>3510035</v>
      </c>
      <c r="D4586" t="s">
        <v>6809</v>
      </c>
      <c r="E4586" t="s">
        <v>6541</v>
      </c>
      <c r="F4586" t="s">
        <v>6402</v>
      </c>
      <c r="G4586">
        <v>0</v>
      </c>
      <c r="H4586">
        <v>0</v>
      </c>
      <c r="I4586">
        <v>1</v>
      </c>
      <c r="J4586">
        <v>1</v>
      </c>
      <c r="K4586">
        <v>1</v>
      </c>
      <c r="M4586">
        <v>2018</v>
      </c>
      <c r="N4586" t="s">
        <v>1463</v>
      </c>
      <c r="O4586">
        <v>3</v>
      </c>
      <c r="P4586">
        <v>2</v>
      </c>
      <c r="Q4586" t="s">
        <v>7733</v>
      </c>
      <c r="R4586" t="s">
        <v>7734</v>
      </c>
      <c r="S4586" t="s">
        <v>7734</v>
      </c>
      <c r="T4586" t="s">
        <v>23697</v>
      </c>
      <c r="U4586">
        <f t="shared" si="71"/>
        <v>1103</v>
      </c>
    </row>
    <row r="4587" spans="1:21" x14ac:dyDescent="0.2">
      <c r="A4587" t="s">
        <v>18695</v>
      </c>
      <c r="B4587" t="s">
        <v>12213</v>
      </c>
      <c r="C4587">
        <v>3510035</v>
      </c>
      <c r="D4587" t="s">
        <v>6558</v>
      </c>
      <c r="E4587" t="s">
        <v>6608</v>
      </c>
      <c r="F4587" t="s">
        <v>6402</v>
      </c>
      <c r="G4587">
        <v>328</v>
      </c>
      <c r="H4587">
        <v>1005</v>
      </c>
      <c r="I4587">
        <v>1</v>
      </c>
      <c r="J4587">
        <v>1</v>
      </c>
      <c r="K4587">
        <v>0</v>
      </c>
      <c r="M4587">
        <v>2018</v>
      </c>
      <c r="N4587" t="s">
        <v>1463</v>
      </c>
      <c r="O4587">
        <v>4</v>
      </c>
      <c r="P4587">
        <v>2</v>
      </c>
      <c r="Q4587" t="s">
        <v>7733</v>
      </c>
      <c r="R4587" t="s">
        <v>7734</v>
      </c>
      <c r="S4587" t="s">
        <v>7734</v>
      </c>
      <c r="T4587" t="s">
        <v>2246</v>
      </c>
      <c r="U4587">
        <f t="shared" si="71"/>
        <v>1103</v>
      </c>
    </row>
    <row r="4588" spans="1:21" x14ac:dyDescent="0.2">
      <c r="A4588" t="s">
        <v>18696</v>
      </c>
      <c r="B4588" t="s">
        <v>12213</v>
      </c>
      <c r="C4588">
        <v>3510035</v>
      </c>
      <c r="D4588" t="s">
        <v>18697</v>
      </c>
      <c r="E4588" t="s">
        <v>12219</v>
      </c>
      <c r="F4588" t="s">
        <v>6402</v>
      </c>
      <c r="G4588">
        <v>410</v>
      </c>
      <c r="H4588">
        <v>1103</v>
      </c>
      <c r="I4588">
        <v>1</v>
      </c>
      <c r="J4588">
        <v>1</v>
      </c>
      <c r="K4588">
        <v>0</v>
      </c>
      <c r="M4588">
        <v>2018</v>
      </c>
      <c r="N4588" t="s">
        <v>1463</v>
      </c>
      <c r="O4588">
        <v>1</v>
      </c>
      <c r="P4588">
        <v>2</v>
      </c>
      <c r="Q4588" t="s">
        <v>7733</v>
      </c>
      <c r="R4588" t="s">
        <v>7734</v>
      </c>
      <c r="S4588" t="s">
        <v>7734</v>
      </c>
      <c r="T4588" t="s">
        <v>23698</v>
      </c>
      <c r="U4588">
        <f t="shared" si="71"/>
        <v>1103</v>
      </c>
    </row>
    <row r="4589" spans="1:21" x14ac:dyDescent="0.2">
      <c r="A4589" t="s">
        <v>18693</v>
      </c>
      <c r="B4589" t="s">
        <v>12213</v>
      </c>
      <c r="C4589">
        <v>3510035</v>
      </c>
      <c r="D4589" t="s">
        <v>6838</v>
      </c>
      <c r="E4589" t="s">
        <v>7118</v>
      </c>
      <c r="F4589" t="s">
        <v>6402</v>
      </c>
      <c r="G4589">
        <v>175</v>
      </c>
      <c r="H4589">
        <v>803</v>
      </c>
      <c r="I4589">
        <v>0</v>
      </c>
      <c r="J4589">
        <v>0</v>
      </c>
      <c r="K4589">
        <v>0</v>
      </c>
      <c r="M4589">
        <v>2018</v>
      </c>
      <c r="N4589" t="s">
        <v>1463</v>
      </c>
      <c r="O4589">
        <v>2</v>
      </c>
      <c r="P4589">
        <v>2</v>
      </c>
      <c r="Q4589" t="s">
        <v>7733</v>
      </c>
      <c r="R4589" t="s">
        <v>7734</v>
      </c>
      <c r="S4589" t="s">
        <v>7734</v>
      </c>
      <c r="T4589" t="s">
        <v>23699</v>
      </c>
      <c r="U4589">
        <f t="shared" si="71"/>
        <v>1103</v>
      </c>
    </row>
    <row r="4590" spans="1:21" x14ac:dyDescent="0.2">
      <c r="A4590" t="s">
        <v>18693</v>
      </c>
      <c r="B4590" t="s">
        <v>12213</v>
      </c>
      <c r="C4590">
        <v>3510035</v>
      </c>
      <c r="D4590" t="s">
        <v>18698</v>
      </c>
      <c r="E4590" t="s">
        <v>6697</v>
      </c>
      <c r="F4590" t="s">
        <v>6402</v>
      </c>
      <c r="G4590">
        <v>190</v>
      </c>
      <c r="H4590">
        <v>803</v>
      </c>
      <c r="I4590">
        <v>0</v>
      </c>
      <c r="J4590">
        <v>1</v>
      </c>
      <c r="K4590">
        <v>0</v>
      </c>
      <c r="M4590">
        <v>2018</v>
      </c>
      <c r="N4590" t="s">
        <v>1463</v>
      </c>
      <c r="O4590">
        <v>2</v>
      </c>
      <c r="P4590">
        <v>2</v>
      </c>
      <c r="Q4590" t="s">
        <v>7733</v>
      </c>
      <c r="R4590" t="s">
        <v>7734</v>
      </c>
      <c r="S4590" t="s">
        <v>7734</v>
      </c>
      <c r="T4590" t="s">
        <v>23700</v>
      </c>
      <c r="U4590">
        <f t="shared" si="71"/>
        <v>1103</v>
      </c>
    </row>
    <row r="4591" spans="1:21" x14ac:dyDescent="0.2">
      <c r="A4591" t="s">
        <v>18699</v>
      </c>
      <c r="B4591" t="s">
        <v>12213</v>
      </c>
      <c r="C4591">
        <v>3510035</v>
      </c>
      <c r="D4591" t="s">
        <v>12214</v>
      </c>
      <c r="E4591" t="s">
        <v>6544</v>
      </c>
      <c r="F4591" t="s">
        <v>6402</v>
      </c>
      <c r="G4591">
        <v>0</v>
      </c>
      <c r="H4591">
        <v>0</v>
      </c>
      <c r="I4591">
        <v>1</v>
      </c>
      <c r="J4591">
        <v>1</v>
      </c>
      <c r="K4591">
        <v>1</v>
      </c>
      <c r="M4591">
        <v>2018</v>
      </c>
      <c r="N4591" t="s">
        <v>6404</v>
      </c>
      <c r="O4591">
        <v>99</v>
      </c>
      <c r="P4591">
        <v>1</v>
      </c>
      <c r="Q4591" t="s">
        <v>7733</v>
      </c>
      <c r="R4591" t="s">
        <v>7734</v>
      </c>
      <c r="S4591" t="s">
        <v>7734</v>
      </c>
      <c r="T4591" t="s">
        <v>612</v>
      </c>
      <c r="U4591">
        <f t="shared" si="71"/>
        <v>1103</v>
      </c>
    </row>
    <row r="4592" spans="1:21" x14ac:dyDescent="0.2">
      <c r="A4592" t="s">
        <v>18696</v>
      </c>
      <c r="B4592" t="s">
        <v>12213</v>
      </c>
      <c r="C4592">
        <v>3510035</v>
      </c>
      <c r="D4592" t="s">
        <v>7132</v>
      </c>
      <c r="E4592" t="s">
        <v>10660</v>
      </c>
      <c r="F4592" t="s">
        <v>6402</v>
      </c>
      <c r="G4592">
        <v>289</v>
      </c>
      <c r="H4592">
        <v>1103</v>
      </c>
      <c r="I4592">
        <v>0</v>
      </c>
      <c r="J4592">
        <v>0</v>
      </c>
      <c r="K4592">
        <v>0</v>
      </c>
      <c r="M4592">
        <v>2018</v>
      </c>
      <c r="N4592" t="s">
        <v>1463</v>
      </c>
      <c r="O4592">
        <v>1</v>
      </c>
      <c r="P4592">
        <v>2</v>
      </c>
      <c r="Q4592" t="s">
        <v>7733</v>
      </c>
      <c r="R4592" t="s">
        <v>7734</v>
      </c>
      <c r="S4592" t="s">
        <v>7734</v>
      </c>
      <c r="T4592" t="s">
        <v>2240</v>
      </c>
      <c r="U4592">
        <f t="shared" si="71"/>
        <v>1103</v>
      </c>
    </row>
    <row r="4593" spans="1:21" x14ac:dyDescent="0.2">
      <c r="A4593" t="s">
        <v>18695</v>
      </c>
      <c r="B4593" t="s">
        <v>12213</v>
      </c>
      <c r="C4593">
        <v>3510035</v>
      </c>
      <c r="D4593" t="s">
        <v>12228</v>
      </c>
      <c r="E4593" t="s">
        <v>12229</v>
      </c>
      <c r="F4593" t="s">
        <v>6402</v>
      </c>
      <c r="G4593">
        <v>362</v>
      </c>
      <c r="H4593">
        <v>1005</v>
      </c>
      <c r="I4593">
        <v>0</v>
      </c>
      <c r="J4593">
        <v>1</v>
      </c>
      <c r="K4593">
        <v>0</v>
      </c>
      <c r="M4593">
        <v>2018</v>
      </c>
      <c r="N4593" t="s">
        <v>1463</v>
      </c>
      <c r="O4593">
        <v>4</v>
      </c>
      <c r="P4593">
        <v>2</v>
      </c>
      <c r="Q4593" t="s">
        <v>7733</v>
      </c>
      <c r="R4593" t="s">
        <v>7734</v>
      </c>
      <c r="S4593" t="s">
        <v>7734</v>
      </c>
      <c r="T4593" t="s">
        <v>2230</v>
      </c>
      <c r="U4593">
        <f t="shared" si="71"/>
        <v>1103</v>
      </c>
    </row>
    <row r="4594" spans="1:21" x14ac:dyDescent="0.2">
      <c r="A4594" t="s">
        <v>18695</v>
      </c>
      <c r="B4594" t="s">
        <v>12213</v>
      </c>
      <c r="C4594">
        <v>3510035</v>
      </c>
      <c r="D4594" t="s">
        <v>18700</v>
      </c>
      <c r="E4594" t="s">
        <v>6544</v>
      </c>
      <c r="F4594" t="s">
        <v>6402</v>
      </c>
      <c r="G4594">
        <v>315</v>
      </c>
      <c r="H4594">
        <v>1005</v>
      </c>
      <c r="I4594">
        <v>1</v>
      </c>
      <c r="J4594">
        <v>0</v>
      </c>
      <c r="K4594">
        <v>0</v>
      </c>
      <c r="M4594">
        <v>2018</v>
      </c>
      <c r="N4594" t="s">
        <v>1463</v>
      </c>
      <c r="O4594">
        <v>4</v>
      </c>
      <c r="P4594">
        <v>2</v>
      </c>
      <c r="Q4594" t="s">
        <v>7733</v>
      </c>
      <c r="R4594" t="s">
        <v>7734</v>
      </c>
      <c r="S4594" t="s">
        <v>7734</v>
      </c>
      <c r="T4594" t="s">
        <v>23701</v>
      </c>
      <c r="U4594">
        <f t="shared" si="71"/>
        <v>1103</v>
      </c>
    </row>
    <row r="4595" spans="1:21" x14ac:dyDescent="0.2">
      <c r="A4595" t="s">
        <v>18694</v>
      </c>
      <c r="B4595" t="s">
        <v>12213</v>
      </c>
      <c r="C4595">
        <v>3510035</v>
      </c>
      <c r="D4595" t="s">
        <v>9834</v>
      </c>
      <c r="E4595" t="s">
        <v>18701</v>
      </c>
      <c r="F4595" t="s">
        <v>6402</v>
      </c>
      <c r="G4595">
        <v>0</v>
      </c>
      <c r="H4595">
        <v>0</v>
      </c>
      <c r="I4595">
        <v>1</v>
      </c>
      <c r="J4595">
        <v>1</v>
      </c>
      <c r="K4595">
        <v>1</v>
      </c>
      <c r="M4595">
        <v>2018</v>
      </c>
      <c r="N4595" t="s">
        <v>1463</v>
      </c>
      <c r="O4595">
        <v>3</v>
      </c>
      <c r="P4595">
        <v>2</v>
      </c>
      <c r="Q4595" t="s">
        <v>7733</v>
      </c>
      <c r="R4595" t="s">
        <v>7734</v>
      </c>
      <c r="S4595" t="s">
        <v>7734</v>
      </c>
      <c r="T4595" t="s">
        <v>23702</v>
      </c>
      <c r="U4595">
        <f t="shared" si="71"/>
        <v>1103</v>
      </c>
    </row>
    <row r="4596" spans="1:21" x14ac:dyDescent="0.2">
      <c r="A4596" t="s">
        <v>18696</v>
      </c>
      <c r="B4596" t="s">
        <v>12213</v>
      </c>
      <c r="C4596">
        <v>3510035</v>
      </c>
      <c r="D4596" t="s">
        <v>6423</v>
      </c>
      <c r="E4596" t="s">
        <v>18702</v>
      </c>
      <c r="F4596" t="s">
        <v>6402</v>
      </c>
      <c r="G4596">
        <v>404</v>
      </c>
      <c r="H4596">
        <v>1103</v>
      </c>
      <c r="I4596">
        <v>1</v>
      </c>
      <c r="J4596">
        <v>1</v>
      </c>
      <c r="K4596">
        <v>0</v>
      </c>
      <c r="M4596">
        <v>2018</v>
      </c>
      <c r="N4596" t="s">
        <v>1463</v>
      </c>
      <c r="O4596">
        <v>1</v>
      </c>
      <c r="P4596">
        <v>2</v>
      </c>
      <c r="Q4596" t="s">
        <v>7733</v>
      </c>
      <c r="R4596" t="s">
        <v>7734</v>
      </c>
      <c r="S4596" t="s">
        <v>7734</v>
      </c>
      <c r="T4596" t="s">
        <v>23703</v>
      </c>
      <c r="U4596">
        <f t="shared" si="71"/>
        <v>1103</v>
      </c>
    </row>
    <row r="4597" spans="1:21" x14ac:dyDescent="0.2">
      <c r="A4597" t="s">
        <v>18693</v>
      </c>
      <c r="B4597" t="s">
        <v>12213</v>
      </c>
      <c r="C4597">
        <v>3510035</v>
      </c>
      <c r="D4597" t="s">
        <v>7405</v>
      </c>
      <c r="E4597" t="s">
        <v>12222</v>
      </c>
      <c r="F4597" t="s">
        <v>6402</v>
      </c>
      <c r="G4597">
        <v>267</v>
      </c>
      <c r="H4597">
        <v>803</v>
      </c>
      <c r="I4597">
        <v>1</v>
      </c>
      <c r="J4597">
        <v>1</v>
      </c>
      <c r="K4597">
        <v>0</v>
      </c>
      <c r="M4597">
        <v>2018</v>
      </c>
      <c r="N4597" t="s">
        <v>1463</v>
      </c>
      <c r="O4597">
        <v>2</v>
      </c>
      <c r="P4597">
        <v>2</v>
      </c>
      <c r="Q4597" t="s">
        <v>7733</v>
      </c>
      <c r="R4597" t="s">
        <v>7734</v>
      </c>
      <c r="S4597" t="s">
        <v>7734</v>
      </c>
      <c r="T4597" t="s">
        <v>2243</v>
      </c>
      <c r="U4597">
        <f t="shared" si="71"/>
        <v>1103</v>
      </c>
    </row>
    <row r="4598" spans="1:21" x14ac:dyDescent="0.2">
      <c r="A4598" t="s">
        <v>18703</v>
      </c>
      <c r="B4598" t="s">
        <v>14546</v>
      </c>
      <c r="C4598">
        <v>3540025</v>
      </c>
      <c r="D4598" t="s">
        <v>7100</v>
      </c>
      <c r="E4598" t="s">
        <v>6724</v>
      </c>
      <c r="F4598" t="s">
        <v>6402</v>
      </c>
      <c r="G4598">
        <v>510</v>
      </c>
      <c r="H4598">
        <v>1960</v>
      </c>
      <c r="I4598">
        <v>1</v>
      </c>
      <c r="J4598">
        <v>1</v>
      </c>
      <c r="K4598">
        <v>0</v>
      </c>
      <c r="M4598">
        <v>2018</v>
      </c>
      <c r="N4598" t="s">
        <v>1463</v>
      </c>
      <c r="O4598" t="s">
        <v>7149</v>
      </c>
      <c r="P4598">
        <v>3</v>
      </c>
      <c r="Q4598" t="s">
        <v>7733</v>
      </c>
      <c r="R4598" t="s">
        <v>7734</v>
      </c>
      <c r="S4598" t="s">
        <v>7734</v>
      </c>
      <c r="T4598" t="s">
        <v>2250</v>
      </c>
      <c r="U4598">
        <f t="shared" si="71"/>
        <v>3731</v>
      </c>
    </row>
    <row r="4599" spans="1:21" x14ac:dyDescent="0.2">
      <c r="A4599" t="s">
        <v>18704</v>
      </c>
      <c r="B4599" t="s">
        <v>14546</v>
      </c>
      <c r="C4599">
        <v>3540025</v>
      </c>
      <c r="D4599" t="s">
        <v>6419</v>
      </c>
      <c r="E4599" t="s">
        <v>18705</v>
      </c>
      <c r="F4599" t="s">
        <v>6402</v>
      </c>
      <c r="G4599">
        <v>966</v>
      </c>
      <c r="H4599">
        <v>3731</v>
      </c>
      <c r="I4599">
        <v>1</v>
      </c>
      <c r="J4599">
        <v>1</v>
      </c>
      <c r="K4599">
        <v>0</v>
      </c>
      <c r="M4599">
        <v>2018</v>
      </c>
      <c r="N4599" t="s">
        <v>1463</v>
      </c>
      <c r="O4599" t="s">
        <v>10682</v>
      </c>
      <c r="P4599">
        <v>3</v>
      </c>
      <c r="Q4599" t="s">
        <v>7733</v>
      </c>
      <c r="R4599" t="s">
        <v>7734</v>
      </c>
      <c r="S4599" t="s">
        <v>7734</v>
      </c>
      <c r="T4599" t="s">
        <v>23704</v>
      </c>
      <c r="U4599">
        <f t="shared" si="71"/>
        <v>3731</v>
      </c>
    </row>
    <row r="4600" spans="1:21" x14ac:dyDescent="0.2">
      <c r="A4600" t="s">
        <v>18703</v>
      </c>
      <c r="B4600" t="s">
        <v>14546</v>
      </c>
      <c r="C4600">
        <v>3540025</v>
      </c>
      <c r="D4600" t="s">
        <v>18706</v>
      </c>
      <c r="E4600" t="s">
        <v>14555</v>
      </c>
      <c r="F4600" t="s">
        <v>6402</v>
      </c>
      <c r="G4600">
        <v>600</v>
      </c>
      <c r="H4600">
        <v>1960</v>
      </c>
      <c r="I4600">
        <v>1</v>
      </c>
      <c r="J4600">
        <v>1</v>
      </c>
      <c r="K4600">
        <v>0</v>
      </c>
      <c r="M4600">
        <v>2018</v>
      </c>
      <c r="N4600" t="s">
        <v>1463</v>
      </c>
      <c r="O4600" t="s">
        <v>7149</v>
      </c>
      <c r="P4600">
        <v>3</v>
      </c>
      <c r="Q4600" t="s">
        <v>7733</v>
      </c>
      <c r="R4600" t="s">
        <v>7734</v>
      </c>
      <c r="S4600" t="s">
        <v>7734</v>
      </c>
      <c r="T4600" t="s">
        <v>23705</v>
      </c>
      <c r="U4600">
        <f t="shared" si="71"/>
        <v>3731</v>
      </c>
    </row>
    <row r="4601" spans="1:21" x14ac:dyDescent="0.2">
      <c r="A4601" t="s">
        <v>18704</v>
      </c>
      <c r="B4601" t="s">
        <v>14546</v>
      </c>
      <c r="C4601">
        <v>3540025</v>
      </c>
      <c r="D4601" t="s">
        <v>6997</v>
      </c>
      <c r="E4601" t="s">
        <v>12125</v>
      </c>
      <c r="F4601" t="s">
        <v>6402</v>
      </c>
      <c r="G4601">
        <v>836</v>
      </c>
      <c r="H4601">
        <v>3731</v>
      </c>
      <c r="I4601">
        <v>1</v>
      </c>
      <c r="J4601">
        <v>1</v>
      </c>
      <c r="K4601">
        <v>0</v>
      </c>
      <c r="M4601">
        <v>2018</v>
      </c>
      <c r="N4601" t="s">
        <v>1463</v>
      </c>
      <c r="O4601" t="s">
        <v>10682</v>
      </c>
      <c r="P4601">
        <v>3</v>
      </c>
      <c r="Q4601" t="s">
        <v>7733</v>
      </c>
      <c r="R4601" t="s">
        <v>7734</v>
      </c>
      <c r="S4601" t="s">
        <v>7734</v>
      </c>
      <c r="T4601" t="s">
        <v>2255</v>
      </c>
      <c r="U4601">
        <f t="shared" si="71"/>
        <v>3731</v>
      </c>
    </row>
    <row r="4602" spans="1:21" x14ac:dyDescent="0.2">
      <c r="A4602" t="s">
        <v>18707</v>
      </c>
      <c r="B4602" t="s">
        <v>14546</v>
      </c>
      <c r="C4602">
        <v>3540025</v>
      </c>
      <c r="D4602" t="s">
        <v>6425</v>
      </c>
      <c r="E4602" t="s">
        <v>14548</v>
      </c>
      <c r="F4602" t="s">
        <v>6402</v>
      </c>
      <c r="G4602">
        <v>1349</v>
      </c>
      <c r="H4602">
        <v>2214</v>
      </c>
      <c r="I4602">
        <v>1</v>
      </c>
      <c r="J4602">
        <v>1</v>
      </c>
      <c r="K4602">
        <v>0</v>
      </c>
      <c r="M4602">
        <v>2018</v>
      </c>
      <c r="N4602" t="s">
        <v>1479</v>
      </c>
      <c r="O4602">
        <v>99</v>
      </c>
      <c r="P4602">
        <v>1</v>
      </c>
      <c r="Q4602" t="s">
        <v>7733</v>
      </c>
      <c r="R4602" t="s">
        <v>7734</v>
      </c>
      <c r="S4602" t="s">
        <v>7734</v>
      </c>
      <c r="T4602" t="s">
        <v>614</v>
      </c>
      <c r="U4602">
        <f t="shared" si="71"/>
        <v>3731</v>
      </c>
    </row>
    <row r="4603" spans="1:21" x14ac:dyDescent="0.2">
      <c r="A4603" t="s">
        <v>18707</v>
      </c>
      <c r="B4603" t="s">
        <v>14546</v>
      </c>
      <c r="C4603">
        <v>3540025</v>
      </c>
      <c r="D4603" t="s">
        <v>6556</v>
      </c>
      <c r="E4603" t="s">
        <v>14550</v>
      </c>
      <c r="F4603" t="s">
        <v>6402</v>
      </c>
      <c r="G4603">
        <v>865</v>
      </c>
      <c r="H4603">
        <v>2214</v>
      </c>
      <c r="I4603">
        <v>0</v>
      </c>
      <c r="J4603">
        <v>0</v>
      </c>
      <c r="K4603">
        <v>0</v>
      </c>
      <c r="M4603">
        <v>2018</v>
      </c>
      <c r="N4603" t="s">
        <v>1479</v>
      </c>
      <c r="O4603">
        <v>99</v>
      </c>
      <c r="P4603">
        <v>1</v>
      </c>
      <c r="Q4603" t="s">
        <v>7733</v>
      </c>
      <c r="R4603" t="s">
        <v>7734</v>
      </c>
      <c r="S4603" t="s">
        <v>7734</v>
      </c>
      <c r="T4603" t="s">
        <v>2257</v>
      </c>
      <c r="U4603">
        <f t="shared" si="71"/>
        <v>3731</v>
      </c>
    </row>
    <row r="4604" spans="1:21" x14ac:dyDescent="0.2">
      <c r="A4604" t="s">
        <v>18704</v>
      </c>
      <c r="B4604" t="s">
        <v>14546</v>
      </c>
      <c r="C4604">
        <v>3540025</v>
      </c>
      <c r="D4604" t="s">
        <v>6550</v>
      </c>
      <c r="E4604" t="s">
        <v>14553</v>
      </c>
      <c r="F4604" t="s">
        <v>6402</v>
      </c>
      <c r="G4604">
        <v>818</v>
      </c>
      <c r="H4604">
        <v>3731</v>
      </c>
      <c r="I4604">
        <v>0</v>
      </c>
      <c r="J4604">
        <v>0</v>
      </c>
      <c r="K4604">
        <v>0</v>
      </c>
      <c r="M4604">
        <v>2018</v>
      </c>
      <c r="N4604" t="s">
        <v>1463</v>
      </c>
      <c r="O4604" t="s">
        <v>10682</v>
      </c>
      <c r="P4604">
        <v>3</v>
      </c>
      <c r="Q4604" t="s">
        <v>7733</v>
      </c>
      <c r="R4604" t="s">
        <v>7734</v>
      </c>
      <c r="S4604" t="s">
        <v>7734</v>
      </c>
      <c r="T4604" t="s">
        <v>23706</v>
      </c>
      <c r="U4604">
        <f t="shared" si="71"/>
        <v>3731</v>
      </c>
    </row>
    <row r="4605" spans="1:21" x14ac:dyDescent="0.2">
      <c r="A4605" t="s">
        <v>18708</v>
      </c>
      <c r="B4605" t="s">
        <v>14546</v>
      </c>
      <c r="C4605">
        <v>3540025</v>
      </c>
      <c r="D4605" t="s">
        <v>6493</v>
      </c>
      <c r="E4605" t="s">
        <v>14547</v>
      </c>
      <c r="F4605" t="s">
        <v>6402</v>
      </c>
      <c r="G4605">
        <v>0</v>
      </c>
      <c r="H4605">
        <v>0</v>
      </c>
      <c r="I4605">
        <v>1</v>
      </c>
      <c r="J4605">
        <v>1</v>
      </c>
      <c r="K4605">
        <v>1</v>
      </c>
      <c r="M4605">
        <v>2018</v>
      </c>
      <c r="N4605" t="s">
        <v>6404</v>
      </c>
      <c r="O4605">
        <v>99</v>
      </c>
      <c r="P4605">
        <v>1</v>
      </c>
      <c r="Q4605" t="s">
        <v>7733</v>
      </c>
      <c r="R4605" t="s">
        <v>7734</v>
      </c>
      <c r="S4605" t="s">
        <v>7734</v>
      </c>
      <c r="T4605" t="s">
        <v>613</v>
      </c>
      <c r="U4605">
        <f t="shared" si="71"/>
        <v>3731</v>
      </c>
    </row>
    <row r="4606" spans="1:21" x14ac:dyDescent="0.2">
      <c r="A4606" t="s">
        <v>18704</v>
      </c>
      <c r="B4606" t="s">
        <v>14546</v>
      </c>
      <c r="C4606">
        <v>3540025</v>
      </c>
      <c r="D4606" t="s">
        <v>7676</v>
      </c>
      <c r="E4606" t="s">
        <v>6669</v>
      </c>
      <c r="F4606" t="s">
        <v>6402</v>
      </c>
      <c r="G4606">
        <v>1111</v>
      </c>
      <c r="H4606">
        <v>3731</v>
      </c>
      <c r="I4606">
        <v>1</v>
      </c>
      <c r="J4606">
        <v>1</v>
      </c>
      <c r="K4606">
        <v>0</v>
      </c>
      <c r="M4606">
        <v>2018</v>
      </c>
      <c r="N4606" t="s">
        <v>1463</v>
      </c>
      <c r="O4606" t="s">
        <v>10682</v>
      </c>
      <c r="P4606">
        <v>3</v>
      </c>
      <c r="Q4606" t="s">
        <v>7733</v>
      </c>
      <c r="R4606" t="s">
        <v>7734</v>
      </c>
      <c r="S4606" t="s">
        <v>7734</v>
      </c>
      <c r="T4606" t="s">
        <v>2256</v>
      </c>
      <c r="U4606">
        <f t="shared" si="71"/>
        <v>3731</v>
      </c>
    </row>
    <row r="4607" spans="1:21" x14ac:dyDescent="0.2">
      <c r="A4607" t="s">
        <v>18703</v>
      </c>
      <c r="B4607" t="s">
        <v>14546</v>
      </c>
      <c r="C4607">
        <v>3540025</v>
      </c>
      <c r="D4607" t="s">
        <v>6622</v>
      </c>
      <c r="E4607" t="s">
        <v>8610</v>
      </c>
      <c r="F4607" t="s">
        <v>6402</v>
      </c>
      <c r="G4607">
        <v>477</v>
      </c>
      <c r="H4607">
        <v>1960</v>
      </c>
      <c r="I4607">
        <v>0</v>
      </c>
      <c r="J4607">
        <v>1</v>
      </c>
      <c r="K4607">
        <v>0</v>
      </c>
      <c r="M4607">
        <v>2018</v>
      </c>
      <c r="N4607" t="s">
        <v>1463</v>
      </c>
      <c r="O4607" t="s">
        <v>7149</v>
      </c>
      <c r="P4607">
        <v>3</v>
      </c>
      <c r="Q4607" t="s">
        <v>7733</v>
      </c>
      <c r="R4607" t="s">
        <v>7734</v>
      </c>
      <c r="S4607" t="s">
        <v>7734</v>
      </c>
      <c r="T4607" t="s">
        <v>2249</v>
      </c>
      <c r="U4607">
        <f t="shared" si="71"/>
        <v>3731</v>
      </c>
    </row>
    <row r="4608" spans="1:21" x14ac:dyDescent="0.2">
      <c r="A4608" t="s">
        <v>18703</v>
      </c>
      <c r="B4608" t="s">
        <v>14546</v>
      </c>
      <c r="C4608">
        <v>3540025</v>
      </c>
      <c r="D4608" t="s">
        <v>6459</v>
      </c>
      <c r="E4608" t="s">
        <v>7561</v>
      </c>
      <c r="F4608" t="s">
        <v>6402</v>
      </c>
      <c r="G4608">
        <v>373</v>
      </c>
      <c r="H4608">
        <v>1960</v>
      </c>
      <c r="I4608">
        <v>0</v>
      </c>
      <c r="J4608">
        <v>0</v>
      </c>
      <c r="K4608">
        <v>0</v>
      </c>
      <c r="M4608">
        <v>2018</v>
      </c>
      <c r="N4608" t="s">
        <v>1463</v>
      </c>
      <c r="O4608" t="s">
        <v>7149</v>
      </c>
      <c r="P4608">
        <v>3</v>
      </c>
      <c r="Q4608" t="s">
        <v>7733</v>
      </c>
      <c r="R4608" t="s">
        <v>7734</v>
      </c>
      <c r="S4608" t="s">
        <v>7734</v>
      </c>
      <c r="T4608" t="s">
        <v>23707</v>
      </c>
      <c r="U4608">
        <f t="shared" si="71"/>
        <v>3731</v>
      </c>
    </row>
    <row r="4609" spans="1:21" x14ac:dyDescent="0.2">
      <c r="A4609" t="s">
        <v>18709</v>
      </c>
      <c r="B4609" t="s">
        <v>13626</v>
      </c>
      <c r="C4609">
        <v>3551006</v>
      </c>
      <c r="D4609" t="s">
        <v>6786</v>
      </c>
      <c r="E4609" t="s">
        <v>6506</v>
      </c>
      <c r="F4609" t="s">
        <v>6402</v>
      </c>
      <c r="G4609">
        <v>180</v>
      </c>
      <c r="H4609">
        <v>472</v>
      </c>
      <c r="I4609">
        <v>0</v>
      </c>
      <c r="J4609">
        <v>1</v>
      </c>
      <c r="K4609">
        <v>0</v>
      </c>
      <c r="M4609">
        <v>2018</v>
      </c>
      <c r="N4609" t="s">
        <v>1463</v>
      </c>
      <c r="O4609">
        <v>1</v>
      </c>
      <c r="P4609">
        <v>2</v>
      </c>
      <c r="Q4609" t="s">
        <v>7733</v>
      </c>
      <c r="R4609" t="s">
        <v>7734</v>
      </c>
      <c r="S4609" t="s">
        <v>7734</v>
      </c>
      <c r="T4609" t="s">
        <v>23708</v>
      </c>
      <c r="U4609">
        <f t="shared" si="71"/>
        <v>1057</v>
      </c>
    </row>
    <row r="4610" spans="1:21" x14ac:dyDescent="0.2">
      <c r="A4610" t="s">
        <v>18709</v>
      </c>
      <c r="B4610" t="s">
        <v>13626</v>
      </c>
      <c r="C4610">
        <v>3551006</v>
      </c>
      <c r="D4610" t="s">
        <v>6425</v>
      </c>
      <c r="E4610" t="s">
        <v>14427</v>
      </c>
      <c r="F4610" t="s">
        <v>6402</v>
      </c>
      <c r="G4610">
        <v>112</v>
      </c>
      <c r="H4610">
        <v>472</v>
      </c>
      <c r="I4610">
        <v>0</v>
      </c>
      <c r="J4610">
        <v>0</v>
      </c>
      <c r="K4610">
        <v>0</v>
      </c>
      <c r="M4610">
        <v>2018</v>
      </c>
      <c r="N4610" t="s">
        <v>1463</v>
      </c>
      <c r="O4610">
        <v>1</v>
      </c>
      <c r="P4610">
        <v>2</v>
      </c>
      <c r="Q4610" t="s">
        <v>7733</v>
      </c>
      <c r="R4610" t="s">
        <v>7734</v>
      </c>
      <c r="S4610" t="s">
        <v>7734</v>
      </c>
      <c r="T4610" t="s">
        <v>23709</v>
      </c>
      <c r="U4610">
        <f t="shared" ref="U4610:U4673" si="72">_xlfn.MAXIFS($H$2:$H$6695, $C$2:$C$6695,C4610)</f>
        <v>1057</v>
      </c>
    </row>
    <row r="4611" spans="1:21" x14ac:dyDescent="0.2">
      <c r="A4611" t="s">
        <v>18709</v>
      </c>
      <c r="B4611" t="s">
        <v>13626</v>
      </c>
      <c r="C4611">
        <v>3551006</v>
      </c>
      <c r="D4611" t="s">
        <v>7023</v>
      </c>
      <c r="E4611" t="s">
        <v>12320</v>
      </c>
      <c r="F4611" t="s">
        <v>6402</v>
      </c>
      <c r="G4611">
        <v>180</v>
      </c>
      <c r="H4611">
        <v>472</v>
      </c>
      <c r="I4611">
        <v>1</v>
      </c>
      <c r="J4611">
        <v>1</v>
      </c>
      <c r="K4611">
        <v>0</v>
      </c>
      <c r="M4611">
        <v>2018</v>
      </c>
      <c r="N4611" t="s">
        <v>1463</v>
      </c>
      <c r="O4611">
        <v>1</v>
      </c>
      <c r="P4611">
        <v>2</v>
      </c>
      <c r="Q4611" t="s">
        <v>7733</v>
      </c>
      <c r="R4611" t="s">
        <v>7734</v>
      </c>
      <c r="S4611" t="s">
        <v>7734</v>
      </c>
      <c r="T4611" t="s">
        <v>2268</v>
      </c>
      <c r="U4611">
        <f t="shared" si="72"/>
        <v>1057</v>
      </c>
    </row>
    <row r="4612" spans="1:21" x14ac:dyDescent="0.2">
      <c r="A4612" t="s">
        <v>18710</v>
      </c>
      <c r="B4612" t="s">
        <v>13626</v>
      </c>
      <c r="C4612">
        <v>3551006</v>
      </c>
      <c r="D4612" t="s">
        <v>15503</v>
      </c>
      <c r="E4612" t="s">
        <v>13634</v>
      </c>
      <c r="F4612" t="s">
        <v>6402</v>
      </c>
      <c r="G4612">
        <v>322</v>
      </c>
      <c r="H4612">
        <v>1057</v>
      </c>
      <c r="I4612">
        <v>0</v>
      </c>
      <c r="J4612">
        <v>0</v>
      </c>
      <c r="K4612">
        <v>0</v>
      </c>
      <c r="M4612">
        <v>2018</v>
      </c>
      <c r="N4612" t="s">
        <v>1463</v>
      </c>
      <c r="O4612">
        <v>2</v>
      </c>
      <c r="P4612">
        <v>2</v>
      </c>
      <c r="Q4612" t="s">
        <v>7733</v>
      </c>
      <c r="R4612" t="s">
        <v>7734</v>
      </c>
      <c r="S4612" t="s">
        <v>7734</v>
      </c>
      <c r="T4612" t="s">
        <v>23710</v>
      </c>
      <c r="U4612">
        <f t="shared" si="72"/>
        <v>1057</v>
      </c>
    </row>
    <row r="4613" spans="1:21" x14ac:dyDescent="0.2">
      <c r="A4613" t="s">
        <v>18711</v>
      </c>
      <c r="B4613" t="s">
        <v>13626</v>
      </c>
      <c r="C4613">
        <v>3551006</v>
      </c>
      <c r="D4613" t="s">
        <v>7069</v>
      </c>
      <c r="E4613" t="s">
        <v>13639</v>
      </c>
      <c r="F4613" t="s">
        <v>6402</v>
      </c>
      <c r="G4613">
        <v>0</v>
      </c>
      <c r="H4613">
        <v>0</v>
      </c>
      <c r="I4613">
        <v>1</v>
      </c>
      <c r="J4613">
        <v>1</v>
      </c>
      <c r="K4613">
        <v>1</v>
      </c>
      <c r="M4613">
        <v>2018</v>
      </c>
      <c r="N4613" t="s">
        <v>1463</v>
      </c>
      <c r="O4613">
        <v>3</v>
      </c>
      <c r="P4613">
        <v>1</v>
      </c>
      <c r="Q4613" t="s">
        <v>7733</v>
      </c>
      <c r="R4613" t="s">
        <v>7734</v>
      </c>
      <c r="S4613" t="s">
        <v>7734</v>
      </c>
      <c r="T4613" t="s">
        <v>2261</v>
      </c>
      <c r="U4613">
        <f t="shared" si="72"/>
        <v>1057</v>
      </c>
    </row>
    <row r="4614" spans="1:21" x14ac:dyDescent="0.2">
      <c r="A4614" t="s">
        <v>18712</v>
      </c>
      <c r="B4614" t="s">
        <v>13626</v>
      </c>
      <c r="C4614">
        <v>3551006</v>
      </c>
      <c r="D4614" t="s">
        <v>6591</v>
      </c>
      <c r="E4614" t="s">
        <v>12320</v>
      </c>
      <c r="F4614" t="s">
        <v>6402</v>
      </c>
      <c r="G4614">
        <v>0</v>
      </c>
      <c r="H4614">
        <v>0</v>
      </c>
      <c r="I4614">
        <v>1</v>
      </c>
      <c r="J4614">
        <v>1</v>
      </c>
      <c r="K4614">
        <v>1</v>
      </c>
      <c r="M4614">
        <v>2018</v>
      </c>
      <c r="N4614" t="s">
        <v>6404</v>
      </c>
      <c r="O4614">
        <v>99</v>
      </c>
      <c r="P4614">
        <v>1</v>
      </c>
      <c r="Q4614" t="s">
        <v>7733</v>
      </c>
      <c r="R4614" t="s">
        <v>7734</v>
      </c>
      <c r="S4614" t="s">
        <v>7734</v>
      </c>
      <c r="T4614" t="s">
        <v>615</v>
      </c>
      <c r="U4614">
        <f t="shared" si="72"/>
        <v>1057</v>
      </c>
    </row>
    <row r="4615" spans="1:21" x14ac:dyDescent="0.2">
      <c r="A4615" t="s">
        <v>18710</v>
      </c>
      <c r="B4615" t="s">
        <v>13626</v>
      </c>
      <c r="C4615">
        <v>3551006</v>
      </c>
      <c r="D4615" t="s">
        <v>6713</v>
      </c>
      <c r="E4615" t="s">
        <v>13627</v>
      </c>
      <c r="F4615" t="s">
        <v>6402</v>
      </c>
      <c r="G4615">
        <v>324</v>
      </c>
      <c r="H4615">
        <v>1057</v>
      </c>
      <c r="I4615">
        <v>0</v>
      </c>
      <c r="J4615">
        <v>1</v>
      </c>
      <c r="K4615">
        <v>0</v>
      </c>
      <c r="M4615">
        <v>2018</v>
      </c>
      <c r="N4615" t="s">
        <v>1463</v>
      </c>
      <c r="O4615">
        <v>2</v>
      </c>
      <c r="P4615">
        <v>2</v>
      </c>
      <c r="Q4615" t="s">
        <v>7733</v>
      </c>
      <c r="R4615" t="s">
        <v>7734</v>
      </c>
      <c r="S4615" t="s">
        <v>7734</v>
      </c>
      <c r="T4615" t="s">
        <v>616</v>
      </c>
      <c r="U4615">
        <f t="shared" si="72"/>
        <v>1057</v>
      </c>
    </row>
    <row r="4616" spans="1:21" x14ac:dyDescent="0.2">
      <c r="A4616" t="s">
        <v>18710</v>
      </c>
      <c r="B4616" t="s">
        <v>13626</v>
      </c>
      <c r="C4616">
        <v>3551006</v>
      </c>
      <c r="D4616" t="s">
        <v>13632</v>
      </c>
      <c r="E4616" t="s">
        <v>6535</v>
      </c>
      <c r="F4616" t="s">
        <v>6402</v>
      </c>
      <c r="G4616">
        <v>411</v>
      </c>
      <c r="H4616">
        <v>1057</v>
      </c>
      <c r="I4616">
        <v>1</v>
      </c>
      <c r="J4616">
        <v>1</v>
      </c>
      <c r="K4616">
        <v>0</v>
      </c>
      <c r="M4616">
        <v>2018</v>
      </c>
      <c r="N4616" t="s">
        <v>1463</v>
      </c>
      <c r="O4616">
        <v>2</v>
      </c>
      <c r="P4616">
        <v>2</v>
      </c>
      <c r="Q4616" t="s">
        <v>7733</v>
      </c>
      <c r="R4616" t="s">
        <v>7734</v>
      </c>
      <c r="S4616" t="s">
        <v>7734</v>
      </c>
      <c r="T4616" t="s">
        <v>2265</v>
      </c>
      <c r="U4616">
        <f t="shared" si="72"/>
        <v>1057</v>
      </c>
    </row>
    <row r="4617" spans="1:21" x14ac:dyDescent="0.2">
      <c r="A4617" t="s">
        <v>18713</v>
      </c>
      <c r="B4617" t="s">
        <v>10376</v>
      </c>
      <c r="C4617">
        <v>3512026</v>
      </c>
      <c r="D4617" t="s">
        <v>6888</v>
      </c>
      <c r="E4617" t="s">
        <v>15649</v>
      </c>
      <c r="F4617" t="s">
        <v>6402</v>
      </c>
      <c r="G4617">
        <v>727</v>
      </c>
      <c r="H4617">
        <v>4415</v>
      </c>
      <c r="I4617">
        <v>0</v>
      </c>
      <c r="J4617">
        <v>0</v>
      </c>
      <c r="K4617">
        <v>0</v>
      </c>
      <c r="M4617">
        <v>2018</v>
      </c>
      <c r="N4617" t="s">
        <v>1463</v>
      </c>
      <c r="O4617">
        <v>99</v>
      </c>
      <c r="P4617">
        <v>3</v>
      </c>
      <c r="Q4617" t="s">
        <v>7733</v>
      </c>
      <c r="R4617" t="s">
        <v>7734</v>
      </c>
      <c r="S4617" t="s">
        <v>7734</v>
      </c>
      <c r="T4617" t="s">
        <v>23711</v>
      </c>
      <c r="U4617">
        <f t="shared" si="72"/>
        <v>4415</v>
      </c>
    </row>
    <row r="4618" spans="1:21" x14ac:dyDescent="0.2">
      <c r="A4618" t="s">
        <v>18714</v>
      </c>
      <c r="B4618" t="s">
        <v>10376</v>
      </c>
      <c r="C4618">
        <v>3512026</v>
      </c>
      <c r="D4618" t="s">
        <v>6905</v>
      </c>
      <c r="E4618" t="s">
        <v>10379</v>
      </c>
      <c r="F4618" t="s">
        <v>6402</v>
      </c>
      <c r="G4618">
        <v>1080</v>
      </c>
      <c r="H4618">
        <v>1735</v>
      </c>
      <c r="I4618">
        <v>1</v>
      </c>
      <c r="J4618">
        <v>1</v>
      </c>
      <c r="K4618">
        <v>0</v>
      </c>
      <c r="M4618">
        <v>2018</v>
      </c>
      <c r="N4618" t="s">
        <v>1479</v>
      </c>
      <c r="O4618">
        <v>99</v>
      </c>
      <c r="P4618">
        <v>1</v>
      </c>
      <c r="Q4618" t="s">
        <v>7733</v>
      </c>
      <c r="R4618" t="s">
        <v>7734</v>
      </c>
      <c r="S4618" t="s">
        <v>7734</v>
      </c>
      <c r="T4618" t="s">
        <v>2273</v>
      </c>
      <c r="U4618">
        <f t="shared" si="72"/>
        <v>4415</v>
      </c>
    </row>
    <row r="4619" spans="1:21" x14ac:dyDescent="0.2">
      <c r="A4619" t="s">
        <v>18713</v>
      </c>
      <c r="B4619" t="s">
        <v>10376</v>
      </c>
      <c r="C4619">
        <v>3512026</v>
      </c>
      <c r="D4619" t="s">
        <v>6905</v>
      </c>
      <c r="E4619" t="s">
        <v>8911</v>
      </c>
      <c r="F4619" t="s">
        <v>6402</v>
      </c>
      <c r="G4619">
        <v>603</v>
      </c>
      <c r="H4619">
        <v>4415</v>
      </c>
      <c r="I4619">
        <v>0</v>
      </c>
      <c r="J4619">
        <v>0</v>
      </c>
      <c r="K4619">
        <v>0</v>
      </c>
      <c r="M4619">
        <v>2018</v>
      </c>
      <c r="N4619" t="s">
        <v>1463</v>
      </c>
      <c r="O4619">
        <v>99</v>
      </c>
      <c r="P4619">
        <v>3</v>
      </c>
      <c r="Q4619" t="s">
        <v>7733</v>
      </c>
      <c r="R4619" t="s">
        <v>7734</v>
      </c>
      <c r="S4619" t="s">
        <v>7734</v>
      </c>
      <c r="T4619" t="s">
        <v>23712</v>
      </c>
      <c r="U4619">
        <f t="shared" si="72"/>
        <v>4415</v>
      </c>
    </row>
    <row r="4620" spans="1:21" x14ac:dyDescent="0.2">
      <c r="A4620" t="s">
        <v>18713</v>
      </c>
      <c r="B4620" t="s">
        <v>10376</v>
      </c>
      <c r="C4620">
        <v>3512026</v>
      </c>
      <c r="D4620" t="s">
        <v>6493</v>
      </c>
      <c r="E4620" t="s">
        <v>10381</v>
      </c>
      <c r="F4620" t="s">
        <v>6402</v>
      </c>
      <c r="G4620">
        <v>849</v>
      </c>
      <c r="H4620">
        <v>4415</v>
      </c>
      <c r="I4620">
        <v>0</v>
      </c>
      <c r="J4620">
        <v>1</v>
      </c>
      <c r="K4620">
        <v>0</v>
      </c>
      <c r="M4620">
        <v>2018</v>
      </c>
      <c r="N4620" t="s">
        <v>1463</v>
      </c>
      <c r="O4620">
        <v>99</v>
      </c>
      <c r="P4620">
        <v>3</v>
      </c>
      <c r="Q4620" t="s">
        <v>7733</v>
      </c>
      <c r="R4620" t="s">
        <v>7734</v>
      </c>
      <c r="S4620" t="s">
        <v>7734</v>
      </c>
      <c r="T4620" t="s">
        <v>2272</v>
      </c>
      <c r="U4620">
        <f t="shared" si="72"/>
        <v>4415</v>
      </c>
    </row>
    <row r="4621" spans="1:21" x14ac:dyDescent="0.2">
      <c r="A4621" t="s">
        <v>18713</v>
      </c>
      <c r="B4621" t="s">
        <v>10376</v>
      </c>
      <c r="C4621">
        <v>3512026</v>
      </c>
      <c r="D4621" t="s">
        <v>18715</v>
      </c>
      <c r="E4621" t="s">
        <v>11516</v>
      </c>
      <c r="F4621" t="s">
        <v>6402</v>
      </c>
      <c r="G4621">
        <v>344</v>
      </c>
      <c r="H4621">
        <v>4415</v>
      </c>
      <c r="I4621">
        <v>0</v>
      </c>
      <c r="J4621">
        <v>0</v>
      </c>
      <c r="K4621">
        <v>0</v>
      </c>
      <c r="M4621">
        <v>2018</v>
      </c>
      <c r="N4621" t="s">
        <v>1463</v>
      </c>
      <c r="O4621">
        <v>99</v>
      </c>
      <c r="P4621">
        <v>3</v>
      </c>
      <c r="Q4621" t="s">
        <v>7733</v>
      </c>
      <c r="R4621" t="s">
        <v>7734</v>
      </c>
      <c r="S4621" t="s">
        <v>7734</v>
      </c>
      <c r="T4621" t="s">
        <v>23713</v>
      </c>
      <c r="U4621">
        <f t="shared" si="72"/>
        <v>4415</v>
      </c>
    </row>
    <row r="4622" spans="1:21" x14ac:dyDescent="0.2">
      <c r="A4622" t="s">
        <v>18713</v>
      </c>
      <c r="B4622" t="s">
        <v>10376</v>
      </c>
      <c r="C4622">
        <v>3512026</v>
      </c>
      <c r="D4622" t="s">
        <v>6485</v>
      </c>
      <c r="E4622" t="s">
        <v>6929</v>
      </c>
      <c r="F4622" t="s">
        <v>6402</v>
      </c>
      <c r="G4622">
        <v>844</v>
      </c>
      <c r="H4622">
        <v>4415</v>
      </c>
      <c r="I4622">
        <v>0</v>
      </c>
      <c r="J4622">
        <v>1</v>
      </c>
      <c r="K4622">
        <v>0</v>
      </c>
      <c r="M4622">
        <v>2018</v>
      </c>
      <c r="N4622" t="s">
        <v>1463</v>
      </c>
      <c r="O4622">
        <v>99</v>
      </c>
      <c r="P4622">
        <v>3</v>
      </c>
      <c r="Q4622" t="s">
        <v>7733</v>
      </c>
      <c r="R4622" t="s">
        <v>7734</v>
      </c>
      <c r="S4622" t="s">
        <v>7734</v>
      </c>
      <c r="T4622" t="s">
        <v>23714</v>
      </c>
      <c r="U4622">
        <f t="shared" si="72"/>
        <v>4415</v>
      </c>
    </row>
    <row r="4623" spans="1:21" x14ac:dyDescent="0.2">
      <c r="A4623" t="s">
        <v>18713</v>
      </c>
      <c r="B4623" t="s">
        <v>10376</v>
      </c>
      <c r="C4623">
        <v>3512026</v>
      </c>
      <c r="D4623" t="s">
        <v>6459</v>
      </c>
      <c r="E4623" t="s">
        <v>10383</v>
      </c>
      <c r="F4623" t="s">
        <v>6402</v>
      </c>
      <c r="G4623">
        <v>1048</v>
      </c>
      <c r="H4623">
        <v>4415</v>
      </c>
      <c r="I4623">
        <v>1</v>
      </c>
      <c r="J4623">
        <v>1</v>
      </c>
      <c r="K4623">
        <v>0</v>
      </c>
      <c r="M4623">
        <v>2018</v>
      </c>
      <c r="N4623" t="s">
        <v>1463</v>
      </c>
      <c r="O4623">
        <v>99</v>
      </c>
      <c r="P4623">
        <v>3</v>
      </c>
      <c r="Q4623" t="s">
        <v>7733</v>
      </c>
      <c r="R4623" t="s">
        <v>7734</v>
      </c>
      <c r="S4623" t="s">
        <v>7734</v>
      </c>
      <c r="T4623" t="s">
        <v>2271</v>
      </c>
      <c r="U4623">
        <f t="shared" si="72"/>
        <v>4415</v>
      </c>
    </row>
    <row r="4624" spans="1:21" x14ac:dyDescent="0.2">
      <c r="A4624" t="s">
        <v>18716</v>
      </c>
      <c r="B4624" t="s">
        <v>10376</v>
      </c>
      <c r="C4624">
        <v>3512026</v>
      </c>
      <c r="D4624" t="s">
        <v>6423</v>
      </c>
      <c r="E4624" t="s">
        <v>10377</v>
      </c>
      <c r="F4624" t="s">
        <v>6402</v>
      </c>
      <c r="G4624">
        <v>0</v>
      </c>
      <c r="H4624">
        <v>0</v>
      </c>
      <c r="I4624">
        <v>1</v>
      </c>
      <c r="J4624">
        <v>1</v>
      </c>
      <c r="K4624">
        <v>1</v>
      </c>
      <c r="M4624">
        <v>2018</v>
      </c>
      <c r="N4624" t="s">
        <v>6404</v>
      </c>
      <c r="O4624">
        <v>99</v>
      </c>
      <c r="P4624">
        <v>1</v>
      </c>
      <c r="Q4624" t="s">
        <v>7733</v>
      </c>
      <c r="R4624" t="s">
        <v>7734</v>
      </c>
      <c r="S4624" t="s">
        <v>7734</v>
      </c>
      <c r="T4624" t="s">
        <v>618</v>
      </c>
      <c r="U4624">
        <f t="shared" si="72"/>
        <v>4415</v>
      </c>
    </row>
    <row r="4625" spans="1:21" x14ac:dyDescent="0.2">
      <c r="A4625" t="s">
        <v>18714</v>
      </c>
      <c r="B4625" t="s">
        <v>10376</v>
      </c>
      <c r="C4625">
        <v>3512026</v>
      </c>
      <c r="D4625" t="s">
        <v>6423</v>
      </c>
      <c r="E4625" t="s">
        <v>6700</v>
      </c>
      <c r="F4625" t="s">
        <v>6402</v>
      </c>
      <c r="G4625">
        <v>655</v>
      </c>
      <c r="H4625">
        <v>1735</v>
      </c>
      <c r="I4625">
        <v>0</v>
      </c>
      <c r="J4625">
        <v>0</v>
      </c>
      <c r="K4625">
        <v>0</v>
      </c>
      <c r="M4625">
        <v>2018</v>
      </c>
      <c r="N4625" t="s">
        <v>1479</v>
      </c>
      <c r="O4625">
        <v>99</v>
      </c>
      <c r="P4625">
        <v>1</v>
      </c>
      <c r="Q4625" t="s">
        <v>7733</v>
      </c>
      <c r="R4625" t="s">
        <v>7734</v>
      </c>
      <c r="S4625" t="s">
        <v>7734</v>
      </c>
      <c r="T4625" t="s">
        <v>23715</v>
      </c>
      <c r="U4625">
        <f t="shared" si="72"/>
        <v>4415</v>
      </c>
    </row>
    <row r="4626" spans="1:21" x14ac:dyDescent="0.2">
      <c r="A4626" t="s">
        <v>18717</v>
      </c>
      <c r="B4626" t="s">
        <v>9235</v>
      </c>
      <c r="C4626">
        <v>3554054</v>
      </c>
      <c r="D4626" t="s">
        <v>15533</v>
      </c>
      <c r="E4626" t="s">
        <v>13994</v>
      </c>
      <c r="F4626" t="s">
        <v>6402</v>
      </c>
      <c r="G4626">
        <v>0</v>
      </c>
      <c r="H4626">
        <v>0</v>
      </c>
      <c r="I4626">
        <v>1</v>
      </c>
      <c r="J4626">
        <v>1</v>
      </c>
      <c r="K4626">
        <v>1</v>
      </c>
      <c r="M4626">
        <v>2018</v>
      </c>
      <c r="N4626" t="s">
        <v>1463</v>
      </c>
      <c r="O4626">
        <v>99</v>
      </c>
      <c r="P4626">
        <v>4</v>
      </c>
      <c r="Q4626" t="s">
        <v>7733</v>
      </c>
      <c r="R4626" t="s">
        <v>7734</v>
      </c>
      <c r="S4626" t="s">
        <v>7734</v>
      </c>
      <c r="T4626" t="s">
        <v>23716</v>
      </c>
      <c r="U4626">
        <f t="shared" si="72"/>
        <v>0</v>
      </c>
    </row>
    <row r="4627" spans="1:21" x14ac:dyDescent="0.2">
      <c r="A4627" t="s">
        <v>18717</v>
      </c>
      <c r="B4627" t="s">
        <v>9235</v>
      </c>
      <c r="C4627">
        <v>3554054</v>
      </c>
      <c r="D4627" t="s">
        <v>7056</v>
      </c>
      <c r="E4627" t="s">
        <v>10964</v>
      </c>
      <c r="F4627" t="s">
        <v>6402</v>
      </c>
      <c r="G4627">
        <v>0</v>
      </c>
      <c r="H4627">
        <v>0</v>
      </c>
      <c r="I4627">
        <v>1</v>
      </c>
      <c r="J4627">
        <v>1</v>
      </c>
      <c r="K4627">
        <v>1</v>
      </c>
      <c r="M4627">
        <v>2018</v>
      </c>
      <c r="N4627" t="s">
        <v>1463</v>
      </c>
      <c r="O4627">
        <v>99</v>
      </c>
      <c r="P4627">
        <v>4</v>
      </c>
      <c r="Q4627" t="s">
        <v>7733</v>
      </c>
      <c r="R4627" t="s">
        <v>7734</v>
      </c>
      <c r="S4627" t="s">
        <v>7734</v>
      </c>
      <c r="T4627" t="s">
        <v>23717</v>
      </c>
      <c r="U4627">
        <f t="shared" si="72"/>
        <v>0</v>
      </c>
    </row>
    <row r="4628" spans="1:21" x14ac:dyDescent="0.2">
      <c r="A4628" t="s">
        <v>18717</v>
      </c>
      <c r="B4628" t="s">
        <v>9235</v>
      </c>
      <c r="C4628">
        <v>3554054</v>
      </c>
      <c r="D4628" t="s">
        <v>7624</v>
      </c>
      <c r="E4628" t="s">
        <v>9239</v>
      </c>
      <c r="F4628" t="s">
        <v>6402</v>
      </c>
      <c r="G4628">
        <v>0</v>
      </c>
      <c r="H4628">
        <v>0</v>
      </c>
      <c r="I4628">
        <v>1</v>
      </c>
      <c r="J4628">
        <v>1</v>
      </c>
      <c r="K4628">
        <v>1</v>
      </c>
      <c r="M4628">
        <v>2018</v>
      </c>
      <c r="N4628" t="s">
        <v>1463</v>
      </c>
      <c r="O4628">
        <v>99</v>
      </c>
      <c r="P4628">
        <v>4</v>
      </c>
      <c r="Q4628" t="s">
        <v>7733</v>
      </c>
      <c r="R4628" t="s">
        <v>7734</v>
      </c>
      <c r="S4628" t="s">
        <v>7734</v>
      </c>
      <c r="T4628" t="s">
        <v>2295</v>
      </c>
      <c r="U4628">
        <f t="shared" si="72"/>
        <v>0</v>
      </c>
    </row>
    <row r="4629" spans="1:21" x14ac:dyDescent="0.2">
      <c r="A4629" t="s">
        <v>18717</v>
      </c>
      <c r="B4629" t="s">
        <v>9235</v>
      </c>
      <c r="C4629">
        <v>3554054</v>
      </c>
      <c r="D4629" t="s">
        <v>6412</v>
      </c>
      <c r="E4629" t="s">
        <v>9237</v>
      </c>
      <c r="F4629" t="s">
        <v>6402</v>
      </c>
      <c r="G4629">
        <v>0</v>
      </c>
      <c r="H4629">
        <v>0</v>
      </c>
      <c r="I4629">
        <v>1</v>
      </c>
      <c r="J4629">
        <v>1</v>
      </c>
      <c r="K4629">
        <v>1</v>
      </c>
      <c r="M4629">
        <v>2018</v>
      </c>
      <c r="N4629" t="s">
        <v>1463</v>
      </c>
      <c r="O4629">
        <v>99</v>
      </c>
      <c r="P4629">
        <v>4</v>
      </c>
      <c r="Q4629" t="s">
        <v>7733</v>
      </c>
      <c r="R4629" t="s">
        <v>7734</v>
      </c>
      <c r="S4629" t="s">
        <v>7734</v>
      </c>
      <c r="T4629" t="s">
        <v>2298</v>
      </c>
      <c r="U4629">
        <f t="shared" si="72"/>
        <v>0</v>
      </c>
    </row>
    <row r="4630" spans="1:21" x14ac:dyDescent="0.2">
      <c r="A4630" t="s">
        <v>18718</v>
      </c>
      <c r="B4630" t="s">
        <v>9235</v>
      </c>
      <c r="C4630">
        <v>3554054</v>
      </c>
      <c r="D4630" t="s">
        <v>7456</v>
      </c>
      <c r="E4630" t="s">
        <v>6586</v>
      </c>
      <c r="F4630" t="s">
        <v>6402</v>
      </c>
      <c r="G4630">
        <v>0</v>
      </c>
      <c r="H4630">
        <v>0</v>
      </c>
      <c r="I4630">
        <v>1</v>
      </c>
      <c r="J4630">
        <v>1</v>
      </c>
      <c r="K4630">
        <v>1</v>
      </c>
      <c r="M4630">
        <v>2018</v>
      </c>
      <c r="N4630" t="s">
        <v>2531</v>
      </c>
      <c r="O4630">
        <v>99</v>
      </c>
      <c r="P4630">
        <v>1</v>
      </c>
      <c r="Q4630" t="s">
        <v>7733</v>
      </c>
      <c r="R4630" t="s">
        <v>7734</v>
      </c>
      <c r="S4630" t="s">
        <v>7734</v>
      </c>
      <c r="T4630" t="s">
        <v>622</v>
      </c>
      <c r="U4630">
        <f t="shared" si="72"/>
        <v>0</v>
      </c>
    </row>
    <row r="4631" spans="1:21" x14ac:dyDescent="0.2">
      <c r="A4631" t="s">
        <v>18719</v>
      </c>
      <c r="B4631" t="s">
        <v>12944</v>
      </c>
      <c r="C4631">
        <v>3502010</v>
      </c>
      <c r="D4631" t="s">
        <v>6968</v>
      </c>
      <c r="E4631" t="s">
        <v>7517</v>
      </c>
      <c r="F4631" t="s">
        <v>6402</v>
      </c>
      <c r="G4631">
        <v>637</v>
      </c>
      <c r="H4631">
        <v>1677</v>
      </c>
      <c r="I4631">
        <v>0</v>
      </c>
      <c r="J4631">
        <v>1</v>
      </c>
      <c r="K4631">
        <v>0</v>
      </c>
      <c r="M4631">
        <v>2018</v>
      </c>
      <c r="N4631" t="s">
        <v>1463</v>
      </c>
      <c r="O4631">
        <v>2</v>
      </c>
      <c r="P4631">
        <v>2</v>
      </c>
      <c r="Q4631" t="s">
        <v>7733</v>
      </c>
      <c r="R4631" t="s">
        <v>7734</v>
      </c>
      <c r="S4631" t="s">
        <v>7734</v>
      </c>
      <c r="T4631" t="s">
        <v>23718</v>
      </c>
      <c r="U4631">
        <f t="shared" si="72"/>
        <v>4600</v>
      </c>
    </row>
    <row r="4632" spans="1:21" x14ac:dyDescent="0.2">
      <c r="A4632" t="s">
        <v>18720</v>
      </c>
      <c r="B4632" t="s">
        <v>12944</v>
      </c>
      <c r="C4632">
        <v>3502010</v>
      </c>
      <c r="D4632" t="s">
        <v>6747</v>
      </c>
      <c r="E4632" t="s">
        <v>9151</v>
      </c>
      <c r="F4632" t="s">
        <v>6402</v>
      </c>
      <c r="G4632">
        <v>94</v>
      </c>
      <c r="H4632">
        <v>3110</v>
      </c>
      <c r="I4632">
        <v>0</v>
      </c>
      <c r="J4632">
        <v>0</v>
      </c>
      <c r="K4632">
        <v>0</v>
      </c>
      <c r="M4632">
        <v>2018</v>
      </c>
      <c r="N4632" t="s">
        <v>1463</v>
      </c>
      <c r="O4632">
        <v>4</v>
      </c>
      <c r="P4632">
        <v>2</v>
      </c>
      <c r="Q4632" t="s">
        <v>7733</v>
      </c>
      <c r="R4632" t="s">
        <v>7734</v>
      </c>
      <c r="S4632" t="s">
        <v>7734</v>
      </c>
      <c r="T4632" t="s">
        <v>23719</v>
      </c>
      <c r="U4632">
        <f t="shared" si="72"/>
        <v>4600</v>
      </c>
    </row>
    <row r="4633" spans="1:21" x14ac:dyDescent="0.2">
      <c r="A4633" t="s">
        <v>18720</v>
      </c>
      <c r="B4633" t="s">
        <v>12944</v>
      </c>
      <c r="C4633">
        <v>3502010</v>
      </c>
      <c r="D4633" t="s">
        <v>13130</v>
      </c>
      <c r="E4633" t="s">
        <v>15297</v>
      </c>
      <c r="F4633" t="s">
        <v>6402</v>
      </c>
      <c r="G4633">
        <v>472</v>
      </c>
      <c r="H4633">
        <v>3110</v>
      </c>
      <c r="I4633">
        <v>0</v>
      </c>
      <c r="J4633">
        <v>0</v>
      </c>
      <c r="K4633">
        <v>0</v>
      </c>
      <c r="M4633">
        <v>2018</v>
      </c>
      <c r="N4633" t="s">
        <v>1463</v>
      </c>
      <c r="O4633">
        <v>4</v>
      </c>
      <c r="P4633">
        <v>2</v>
      </c>
      <c r="Q4633" t="s">
        <v>7733</v>
      </c>
      <c r="R4633" t="s">
        <v>7734</v>
      </c>
      <c r="S4633" t="s">
        <v>7734</v>
      </c>
      <c r="T4633" t="s">
        <v>23720</v>
      </c>
      <c r="U4633">
        <f t="shared" si="72"/>
        <v>4600</v>
      </c>
    </row>
    <row r="4634" spans="1:21" x14ac:dyDescent="0.2">
      <c r="A4634" t="s">
        <v>18720</v>
      </c>
      <c r="B4634" t="s">
        <v>12944</v>
      </c>
      <c r="C4634">
        <v>3502010</v>
      </c>
      <c r="D4634" t="s">
        <v>7624</v>
      </c>
      <c r="E4634" t="s">
        <v>12962</v>
      </c>
      <c r="F4634" t="s">
        <v>6402</v>
      </c>
      <c r="G4634">
        <v>817</v>
      </c>
      <c r="H4634">
        <v>3110</v>
      </c>
      <c r="I4634">
        <v>1</v>
      </c>
      <c r="J4634">
        <v>1</v>
      </c>
      <c r="K4634">
        <v>0</v>
      </c>
      <c r="M4634">
        <v>2018</v>
      </c>
      <c r="N4634" t="s">
        <v>1463</v>
      </c>
      <c r="O4634">
        <v>4</v>
      </c>
      <c r="P4634">
        <v>2</v>
      </c>
      <c r="Q4634" t="s">
        <v>7733</v>
      </c>
      <c r="R4634" t="s">
        <v>7734</v>
      </c>
      <c r="S4634" t="s">
        <v>7734</v>
      </c>
      <c r="T4634" t="s">
        <v>23721</v>
      </c>
      <c r="U4634">
        <f t="shared" si="72"/>
        <v>4600</v>
      </c>
    </row>
    <row r="4635" spans="1:21" x14ac:dyDescent="0.2">
      <c r="A4635" t="s">
        <v>18721</v>
      </c>
      <c r="B4635" t="s">
        <v>12944</v>
      </c>
      <c r="C4635">
        <v>3502010</v>
      </c>
      <c r="D4635" t="s">
        <v>8687</v>
      </c>
      <c r="E4635" t="s">
        <v>6521</v>
      </c>
      <c r="F4635" t="s">
        <v>6402</v>
      </c>
      <c r="G4635">
        <v>748</v>
      </c>
      <c r="H4635">
        <v>4600</v>
      </c>
      <c r="I4635">
        <v>1</v>
      </c>
      <c r="J4635">
        <v>0</v>
      </c>
      <c r="K4635">
        <v>0</v>
      </c>
      <c r="M4635">
        <v>2018</v>
      </c>
      <c r="N4635" t="s">
        <v>6404</v>
      </c>
      <c r="O4635">
        <v>99</v>
      </c>
      <c r="P4635">
        <v>1</v>
      </c>
      <c r="Q4635" t="s">
        <v>7733</v>
      </c>
      <c r="R4635" t="s">
        <v>7734</v>
      </c>
      <c r="S4635" t="s">
        <v>7734</v>
      </c>
      <c r="T4635" t="s">
        <v>23722</v>
      </c>
      <c r="U4635">
        <f t="shared" si="72"/>
        <v>4600</v>
      </c>
    </row>
    <row r="4636" spans="1:21" x14ac:dyDescent="0.2">
      <c r="A4636" t="s">
        <v>18719</v>
      </c>
      <c r="B4636" t="s">
        <v>12944</v>
      </c>
      <c r="C4636">
        <v>3502010</v>
      </c>
      <c r="D4636" t="s">
        <v>6663</v>
      </c>
      <c r="E4636" t="s">
        <v>15191</v>
      </c>
      <c r="F4636" t="s">
        <v>6402</v>
      </c>
      <c r="G4636">
        <v>574</v>
      </c>
      <c r="H4636">
        <v>1677</v>
      </c>
      <c r="I4636">
        <v>1</v>
      </c>
      <c r="J4636">
        <v>1</v>
      </c>
      <c r="K4636">
        <v>0</v>
      </c>
      <c r="M4636">
        <v>2018</v>
      </c>
      <c r="N4636" t="s">
        <v>1463</v>
      </c>
      <c r="O4636">
        <v>2</v>
      </c>
      <c r="P4636">
        <v>2</v>
      </c>
      <c r="Q4636" t="s">
        <v>7733</v>
      </c>
      <c r="R4636" t="s">
        <v>7734</v>
      </c>
      <c r="S4636" t="s">
        <v>7734</v>
      </c>
      <c r="T4636" t="s">
        <v>23723</v>
      </c>
      <c r="U4636">
        <f t="shared" si="72"/>
        <v>4600</v>
      </c>
    </row>
    <row r="4637" spans="1:21" x14ac:dyDescent="0.2">
      <c r="A4637" t="s">
        <v>18720</v>
      </c>
      <c r="B4637" t="s">
        <v>12944</v>
      </c>
      <c r="C4637">
        <v>3502010</v>
      </c>
      <c r="D4637" t="s">
        <v>6463</v>
      </c>
      <c r="E4637" t="s">
        <v>6978</v>
      </c>
      <c r="F4637" t="s">
        <v>6402</v>
      </c>
      <c r="G4637">
        <v>218</v>
      </c>
      <c r="H4637">
        <v>3110</v>
      </c>
      <c r="I4637">
        <v>0</v>
      </c>
      <c r="J4637">
        <v>0</v>
      </c>
      <c r="K4637">
        <v>0</v>
      </c>
      <c r="M4637">
        <v>2018</v>
      </c>
      <c r="N4637" t="s">
        <v>1463</v>
      </c>
      <c r="O4637">
        <v>4</v>
      </c>
      <c r="P4637">
        <v>2</v>
      </c>
      <c r="Q4637" t="s">
        <v>7733</v>
      </c>
      <c r="R4637" t="s">
        <v>7734</v>
      </c>
      <c r="S4637" t="s">
        <v>7734</v>
      </c>
      <c r="T4637" t="s">
        <v>23724</v>
      </c>
      <c r="U4637">
        <f t="shared" si="72"/>
        <v>4600</v>
      </c>
    </row>
    <row r="4638" spans="1:21" x14ac:dyDescent="0.2">
      <c r="A4638" t="s">
        <v>18719</v>
      </c>
      <c r="B4638" t="s">
        <v>12944</v>
      </c>
      <c r="C4638">
        <v>3502010</v>
      </c>
      <c r="D4638" t="s">
        <v>7633</v>
      </c>
      <c r="E4638" t="s">
        <v>9730</v>
      </c>
      <c r="F4638" t="s">
        <v>6402</v>
      </c>
      <c r="G4638">
        <v>466</v>
      </c>
      <c r="H4638">
        <v>1677</v>
      </c>
      <c r="I4638">
        <v>1</v>
      </c>
      <c r="J4638">
        <v>0</v>
      </c>
      <c r="K4638">
        <v>0</v>
      </c>
      <c r="M4638">
        <v>2018</v>
      </c>
      <c r="N4638" t="s">
        <v>1463</v>
      </c>
      <c r="O4638">
        <v>2</v>
      </c>
      <c r="P4638">
        <v>2</v>
      </c>
      <c r="Q4638" t="s">
        <v>7733</v>
      </c>
      <c r="R4638" t="s">
        <v>7734</v>
      </c>
      <c r="S4638" t="s">
        <v>7734</v>
      </c>
      <c r="T4638" t="s">
        <v>21502</v>
      </c>
      <c r="U4638">
        <f t="shared" si="72"/>
        <v>4600</v>
      </c>
    </row>
    <row r="4639" spans="1:21" x14ac:dyDescent="0.2">
      <c r="A4639" t="s">
        <v>18722</v>
      </c>
      <c r="B4639" t="s">
        <v>12944</v>
      </c>
      <c r="C4639">
        <v>3502010</v>
      </c>
      <c r="D4639" t="s">
        <v>7619</v>
      </c>
      <c r="E4639" t="s">
        <v>8178</v>
      </c>
      <c r="F4639" t="s">
        <v>6402</v>
      </c>
      <c r="G4639">
        <v>231</v>
      </c>
      <c r="H4639">
        <v>1368</v>
      </c>
      <c r="I4639">
        <v>0</v>
      </c>
      <c r="J4639">
        <v>0</v>
      </c>
      <c r="K4639">
        <v>0</v>
      </c>
      <c r="M4639">
        <v>2018</v>
      </c>
      <c r="N4639" t="s">
        <v>1463</v>
      </c>
      <c r="O4639">
        <v>3</v>
      </c>
      <c r="P4639">
        <v>2</v>
      </c>
      <c r="Q4639" t="s">
        <v>7733</v>
      </c>
      <c r="R4639" t="s">
        <v>7734</v>
      </c>
      <c r="S4639" t="s">
        <v>7734</v>
      </c>
      <c r="T4639" t="s">
        <v>23725</v>
      </c>
      <c r="U4639">
        <f t="shared" si="72"/>
        <v>4600</v>
      </c>
    </row>
    <row r="4640" spans="1:21" x14ac:dyDescent="0.2">
      <c r="A4640" t="s">
        <v>18722</v>
      </c>
      <c r="B4640" t="s">
        <v>12944</v>
      </c>
      <c r="C4640">
        <v>3502010</v>
      </c>
      <c r="D4640" t="s">
        <v>7619</v>
      </c>
      <c r="E4640" t="s">
        <v>9197</v>
      </c>
      <c r="F4640" t="s">
        <v>6402</v>
      </c>
      <c r="G4640">
        <v>471</v>
      </c>
      <c r="H4640">
        <v>1368</v>
      </c>
      <c r="I4640">
        <v>0</v>
      </c>
      <c r="J4640">
        <v>1</v>
      </c>
      <c r="K4640">
        <v>0</v>
      </c>
      <c r="M4640">
        <v>2018</v>
      </c>
      <c r="N4640" t="s">
        <v>1463</v>
      </c>
      <c r="O4640">
        <v>3</v>
      </c>
      <c r="P4640">
        <v>2</v>
      </c>
      <c r="Q4640" t="s">
        <v>7733</v>
      </c>
      <c r="R4640" t="s">
        <v>7734</v>
      </c>
      <c r="S4640" t="s">
        <v>7734</v>
      </c>
      <c r="T4640" t="s">
        <v>2307</v>
      </c>
      <c r="U4640">
        <f t="shared" si="72"/>
        <v>4600</v>
      </c>
    </row>
    <row r="4641" spans="1:21" x14ac:dyDescent="0.2">
      <c r="A4641" t="s">
        <v>18721</v>
      </c>
      <c r="B4641" t="s">
        <v>12944</v>
      </c>
      <c r="C4641">
        <v>3502010</v>
      </c>
      <c r="D4641" t="s">
        <v>7593</v>
      </c>
      <c r="E4641" t="s">
        <v>12105</v>
      </c>
      <c r="F4641" t="s">
        <v>6402</v>
      </c>
      <c r="G4641">
        <v>1676</v>
      </c>
      <c r="H4641">
        <v>4600</v>
      </c>
      <c r="I4641">
        <v>1</v>
      </c>
      <c r="J4641">
        <v>1</v>
      </c>
      <c r="K4641">
        <v>0</v>
      </c>
      <c r="M4641">
        <v>2018</v>
      </c>
      <c r="N4641" t="s">
        <v>6404</v>
      </c>
      <c r="O4641">
        <v>99</v>
      </c>
      <c r="P4641">
        <v>1</v>
      </c>
      <c r="Q4641" t="s">
        <v>7733</v>
      </c>
      <c r="R4641" t="s">
        <v>7734</v>
      </c>
      <c r="S4641" t="s">
        <v>7734</v>
      </c>
      <c r="T4641" t="s">
        <v>623</v>
      </c>
      <c r="U4641">
        <f t="shared" si="72"/>
        <v>4600</v>
      </c>
    </row>
    <row r="4642" spans="1:21" x14ac:dyDescent="0.2">
      <c r="A4642" t="s">
        <v>18721</v>
      </c>
      <c r="B4642" t="s">
        <v>12944</v>
      </c>
      <c r="C4642">
        <v>3502010</v>
      </c>
      <c r="D4642" t="s">
        <v>12947</v>
      </c>
      <c r="E4642" t="s">
        <v>12948</v>
      </c>
      <c r="F4642" t="s">
        <v>6402</v>
      </c>
      <c r="G4642">
        <v>1574</v>
      </c>
      <c r="H4642">
        <v>4600</v>
      </c>
      <c r="I4642">
        <v>1</v>
      </c>
      <c r="J4642">
        <v>0</v>
      </c>
      <c r="K4642">
        <v>0</v>
      </c>
      <c r="M4642">
        <v>2018</v>
      </c>
      <c r="N4642" t="s">
        <v>6404</v>
      </c>
      <c r="O4642">
        <v>99</v>
      </c>
      <c r="P4642">
        <v>1</v>
      </c>
      <c r="Q4642" t="s">
        <v>7733</v>
      </c>
      <c r="R4642" t="s">
        <v>7734</v>
      </c>
      <c r="S4642" t="s">
        <v>7734</v>
      </c>
      <c r="T4642" t="s">
        <v>2309</v>
      </c>
      <c r="U4642">
        <f t="shared" si="72"/>
        <v>4600</v>
      </c>
    </row>
    <row r="4643" spans="1:21" x14ac:dyDescent="0.2">
      <c r="A4643" t="s">
        <v>18723</v>
      </c>
      <c r="B4643" t="s">
        <v>12944</v>
      </c>
      <c r="C4643">
        <v>3502010</v>
      </c>
      <c r="D4643" t="s">
        <v>6738</v>
      </c>
      <c r="E4643" t="s">
        <v>11612</v>
      </c>
      <c r="F4643" t="s">
        <v>6402</v>
      </c>
      <c r="G4643">
        <v>0</v>
      </c>
      <c r="H4643">
        <v>0</v>
      </c>
      <c r="I4643">
        <v>1</v>
      </c>
      <c r="J4643">
        <v>1</v>
      </c>
      <c r="K4643">
        <v>1</v>
      </c>
      <c r="M4643">
        <v>2018</v>
      </c>
      <c r="N4643" t="s">
        <v>1463</v>
      </c>
      <c r="O4643">
        <v>1</v>
      </c>
      <c r="P4643">
        <v>2</v>
      </c>
      <c r="Q4643" t="s">
        <v>7733</v>
      </c>
      <c r="R4643" t="s">
        <v>7734</v>
      </c>
      <c r="S4643" t="s">
        <v>7734</v>
      </c>
      <c r="T4643" t="s">
        <v>2310</v>
      </c>
      <c r="U4643">
        <f t="shared" si="72"/>
        <v>4600</v>
      </c>
    </row>
    <row r="4644" spans="1:21" x14ac:dyDescent="0.2">
      <c r="A4644" t="s">
        <v>18720</v>
      </c>
      <c r="B4644" t="s">
        <v>12944</v>
      </c>
      <c r="C4644">
        <v>3502010</v>
      </c>
      <c r="D4644" t="s">
        <v>7648</v>
      </c>
      <c r="E4644" t="s">
        <v>9129</v>
      </c>
      <c r="F4644" t="s">
        <v>6402</v>
      </c>
      <c r="G4644">
        <v>549</v>
      </c>
      <c r="H4644">
        <v>3110</v>
      </c>
      <c r="I4644">
        <v>1</v>
      </c>
      <c r="J4644">
        <v>0</v>
      </c>
      <c r="K4644">
        <v>0</v>
      </c>
      <c r="M4644">
        <v>2018</v>
      </c>
      <c r="N4644" t="s">
        <v>1463</v>
      </c>
      <c r="O4644">
        <v>4</v>
      </c>
      <c r="P4644">
        <v>2</v>
      </c>
      <c r="Q4644" t="s">
        <v>7733</v>
      </c>
      <c r="R4644" t="s">
        <v>7734</v>
      </c>
      <c r="S4644" t="s">
        <v>7734</v>
      </c>
      <c r="T4644" t="s">
        <v>23726</v>
      </c>
      <c r="U4644">
        <f t="shared" si="72"/>
        <v>4600</v>
      </c>
    </row>
    <row r="4645" spans="1:21" x14ac:dyDescent="0.2">
      <c r="A4645" t="s">
        <v>18720</v>
      </c>
      <c r="B4645" t="s">
        <v>12944</v>
      </c>
      <c r="C4645">
        <v>3502010</v>
      </c>
      <c r="D4645" t="s">
        <v>6525</v>
      </c>
      <c r="E4645" t="s">
        <v>8867</v>
      </c>
      <c r="F4645" t="s">
        <v>6402</v>
      </c>
      <c r="G4645">
        <v>960</v>
      </c>
      <c r="H4645">
        <v>3110</v>
      </c>
      <c r="I4645">
        <v>0</v>
      </c>
      <c r="J4645">
        <v>1</v>
      </c>
      <c r="K4645">
        <v>0</v>
      </c>
      <c r="M4645">
        <v>2018</v>
      </c>
      <c r="N4645" t="s">
        <v>1463</v>
      </c>
      <c r="O4645">
        <v>4</v>
      </c>
      <c r="P4645">
        <v>2</v>
      </c>
      <c r="Q4645" t="s">
        <v>7733</v>
      </c>
      <c r="R4645" t="s">
        <v>7734</v>
      </c>
      <c r="S4645" t="s">
        <v>7734</v>
      </c>
      <c r="T4645" t="s">
        <v>2301</v>
      </c>
      <c r="U4645">
        <f t="shared" si="72"/>
        <v>4600</v>
      </c>
    </row>
    <row r="4646" spans="1:21" x14ac:dyDescent="0.2">
      <c r="A4646" t="s">
        <v>18723</v>
      </c>
      <c r="B4646" t="s">
        <v>12944</v>
      </c>
      <c r="C4646">
        <v>3502010</v>
      </c>
      <c r="D4646" t="s">
        <v>6405</v>
      </c>
      <c r="E4646" t="s">
        <v>7152</v>
      </c>
      <c r="F4646" t="s">
        <v>6402</v>
      </c>
      <c r="G4646">
        <v>0</v>
      </c>
      <c r="H4646">
        <v>0</v>
      </c>
      <c r="I4646">
        <v>1</v>
      </c>
      <c r="J4646">
        <v>1</v>
      </c>
      <c r="K4646">
        <v>1</v>
      </c>
      <c r="M4646">
        <v>2018</v>
      </c>
      <c r="N4646" t="s">
        <v>1463</v>
      </c>
      <c r="O4646">
        <v>1</v>
      </c>
      <c r="P4646">
        <v>2</v>
      </c>
      <c r="Q4646" t="s">
        <v>7733</v>
      </c>
      <c r="R4646" t="s">
        <v>7734</v>
      </c>
      <c r="S4646" t="s">
        <v>7734</v>
      </c>
      <c r="T4646" t="s">
        <v>23727</v>
      </c>
      <c r="U4646">
        <f t="shared" si="72"/>
        <v>4600</v>
      </c>
    </row>
    <row r="4647" spans="1:21" x14ac:dyDescent="0.2">
      <c r="A4647" t="s">
        <v>18721</v>
      </c>
      <c r="B4647" t="s">
        <v>12944</v>
      </c>
      <c r="C4647">
        <v>3502010</v>
      </c>
      <c r="D4647" t="s">
        <v>18724</v>
      </c>
      <c r="E4647" t="s">
        <v>17106</v>
      </c>
      <c r="F4647" t="s">
        <v>6402</v>
      </c>
      <c r="G4647">
        <v>602</v>
      </c>
      <c r="H4647">
        <v>4600</v>
      </c>
      <c r="I4647">
        <v>0</v>
      </c>
      <c r="J4647">
        <v>0</v>
      </c>
      <c r="K4647">
        <v>0</v>
      </c>
      <c r="M4647">
        <v>2018</v>
      </c>
      <c r="N4647" t="s">
        <v>6404</v>
      </c>
      <c r="O4647">
        <v>99</v>
      </c>
      <c r="P4647">
        <v>1</v>
      </c>
      <c r="Q4647" t="s">
        <v>7733</v>
      </c>
      <c r="R4647" t="s">
        <v>7734</v>
      </c>
      <c r="S4647" t="s">
        <v>7734</v>
      </c>
      <c r="T4647" t="s">
        <v>23728</v>
      </c>
      <c r="U4647">
        <f t="shared" si="72"/>
        <v>4600</v>
      </c>
    </row>
    <row r="4648" spans="1:21" x14ac:dyDescent="0.2">
      <c r="A4648" t="s">
        <v>18722</v>
      </c>
      <c r="B4648" t="s">
        <v>12944</v>
      </c>
      <c r="C4648">
        <v>3502010</v>
      </c>
      <c r="D4648" t="s">
        <v>15388</v>
      </c>
      <c r="E4648" t="s">
        <v>15371</v>
      </c>
      <c r="F4648" t="s">
        <v>6402</v>
      </c>
      <c r="G4648">
        <v>460</v>
      </c>
      <c r="H4648">
        <v>1368</v>
      </c>
      <c r="I4648">
        <v>0</v>
      </c>
      <c r="J4648">
        <v>1</v>
      </c>
      <c r="K4648">
        <v>0</v>
      </c>
      <c r="M4648">
        <v>2018</v>
      </c>
      <c r="N4648" t="s">
        <v>1463</v>
      </c>
      <c r="O4648">
        <v>3</v>
      </c>
      <c r="P4648">
        <v>2</v>
      </c>
      <c r="Q4648" t="s">
        <v>7733</v>
      </c>
      <c r="R4648" t="s">
        <v>7734</v>
      </c>
      <c r="S4648" t="s">
        <v>7734</v>
      </c>
      <c r="T4648" t="s">
        <v>23729</v>
      </c>
      <c r="U4648">
        <f t="shared" si="72"/>
        <v>4600</v>
      </c>
    </row>
    <row r="4649" spans="1:21" x14ac:dyDescent="0.2">
      <c r="A4649" t="s">
        <v>18722</v>
      </c>
      <c r="B4649" t="s">
        <v>12944</v>
      </c>
      <c r="C4649">
        <v>3502010</v>
      </c>
      <c r="D4649" t="s">
        <v>18725</v>
      </c>
      <c r="E4649" t="s">
        <v>7205</v>
      </c>
      <c r="F4649" t="s">
        <v>6402</v>
      </c>
      <c r="G4649">
        <v>206</v>
      </c>
      <c r="H4649">
        <v>1368</v>
      </c>
      <c r="I4649">
        <v>0</v>
      </c>
      <c r="J4649">
        <v>0</v>
      </c>
      <c r="K4649">
        <v>0</v>
      </c>
      <c r="M4649">
        <v>2018</v>
      </c>
      <c r="N4649" t="s">
        <v>1463</v>
      </c>
      <c r="O4649">
        <v>3</v>
      </c>
      <c r="P4649">
        <v>2</v>
      </c>
      <c r="Q4649" t="s">
        <v>7733</v>
      </c>
      <c r="R4649" t="s">
        <v>7734</v>
      </c>
      <c r="S4649" t="s">
        <v>7734</v>
      </c>
      <c r="T4649" t="s">
        <v>23730</v>
      </c>
      <c r="U4649">
        <f t="shared" si="72"/>
        <v>4600</v>
      </c>
    </row>
    <row r="4650" spans="1:21" x14ac:dyDescent="0.2">
      <c r="A4650" t="s">
        <v>18726</v>
      </c>
      <c r="B4650" t="s">
        <v>8804</v>
      </c>
      <c r="C4650">
        <v>3552092</v>
      </c>
      <c r="D4650" t="s">
        <v>6419</v>
      </c>
      <c r="E4650" t="s">
        <v>8810</v>
      </c>
      <c r="F4650" t="s">
        <v>6402</v>
      </c>
      <c r="G4650">
        <v>466</v>
      </c>
      <c r="H4650">
        <v>3325</v>
      </c>
      <c r="I4650">
        <v>0</v>
      </c>
      <c r="J4650">
        <v>0</v>
      </c>
      <c r="K4650">
        <v>0</v>
      </c>
      <c r="M4650">
        <v>2018</v>
      </c>
      <c r="N4650" t="s">
        <v>1463</v>
      </c>
      <c r="O4650">
        <v>99</v>
      </c>
      <c r="P4650">
        <v>4</v>
      </c>
      <c r="Q4650" t="s">
        <v>7733</v>
      </c>
      <c r="R4650" t="s">
        <v>7734</v>
      </c>
      <c r="S4650" t="s">
        <v>7734</v>
      </c>
      <c r="T4650" t="s">
        <v>2314</v>
      </c>
      <c r="U4650">
        <f t="shared" si="72"/>
        <v>3325</v>
      </c>
    </row>
    <row r="4651" spans="1:21" x14ac:dyDescent="0.2">
      <c r="A4651" t="s">
        <v>18726</v>
      </c>
      <c r="B4651" t="s">
        <v>8804</v>
      </c>
      <c r="C4651">
        <v>3552092</v>
      </c>
      <c r="D4651" t="s">
        <v>7624</v>
      </c>
      <c r="E4651" t="s">
        <v>8809</v>
      </c>
      <c r="F4651" t="s">
        <v>6402</v>
      </c>
      <c r="G4651">
        <v>642</v>
      </c>
      <c r="H4651">
        <v>3325</v>
      </c>
      <c r="I4651">
        <v>1</v>
      </c>
      <c r="J4651">
        <v>1</v>
      </c>
      <c r="K4651">
        <v>0</v>
      </c>
      <c r="M4651">
        <v>2018</v>
      </c>
      <c r="N4651" t="s">
        <v>1463</v>
      </c>
      <c r="O4651">
        <v>99</v>
      </c>
      <c r="P4651">
        <v>4</v>
      </c>
      <c r="Q4651" t="s">
        <v>7733</v>
      </c>
      <c r="R4651" t="s">
        <v>7734</v>
      </c>
      <c r="S4651" t="s">
        <v>7734</v>
      </c>
      <c r="T4651" t="s">
        <v>23731</v>
      </c>
      <c r="U4651">
        <f t="shared" si="72"/>
        <v>3325</v>
      </c>
    </row>
    <row r="4652" spans="1:21" x14ac:dyDescent="0.2">
      <c r="A4652" t="s">
        <v>18726</v>
      </c>
      <c r="B4652" t="s">
        <v>8804</v>
      </c>
      <c r="C4652">
        <v>3552092</v>
      </c>
      <c r="D4652" t="s">
        <v>8808</v>
      </c>
      <c r="E4652" t="s">
        <v>8809</v>
      </c>
      <c r="F4652" t="s">
        <v>6402</v>
      </c>
      <c r="G4652">
        <v>496</v>
      </c>
      <c r="H4652">
        <v>3325</v>
      </c>
      <c r="I4652">
        <v>0</v>
      </c>
      <c r="J4652">
        <v>1</v>
      </c>
      <c r="K4652">
        <v>0</v>
      </c>
      <c r="M4652">
        <v>2018</v>
      </c>
      <c r="N4652" t="s">
        <v>1463</v>
      </c>
      <c r="O4652">
        <v>99</v>
      </c>
      <c r="P4652">
        <v>4</v>
      </c>
      <c r="Q4652" t="s">
        <v>7733</v>
      </c>
      <c r="R4652" t="s">
        <v>7734</v>
      </c>
      <c r="S4652" t="s">
        <v>7734</v>
      </c>
      <c r="T4652" t="s">
        <v>2316</v>
      </c>
      <c r="U4652">
        <f t="shared" si="72"/>
        <v>3325</v>
      </c>
    </row>
    <row r="4653" spans="1:21" x14ac:dyDescent="0.2">
      <c r="A4653" t="s">
        <v>18727</v>
      </c>
      <c r="B4653" t="s">
        <v>8804</v>
      </c>
      <c r="C4653">
        <v>3552092</v>
      </c>
      <c r="D4653" t="s">
        <v>6622</v>
      </c>
      <c r="E4653" t="s">
        <v>10585</v>
      </c>
      <c r="F4653" t="s">
        <v>6402</v>
      </c>
      <c r="G4653">
        <v>548</v>
      </c>
      <c r="H4653">
        <v>1021</v>
      </c>
      <c r="I4653">
        <v>1</v>
      </c>
      <c r="J4653">
        <v>1</v>
      </c>
      <c r="K4653">
        <v>0</v>
      </c>
      <c r="M4653">
        <v>2018</v>
      </c>
      <c r="N4653" t="s">
        <v>6404</v>
      </c>
      <c r="O4653">
        <v>99</v>
      </c>
      <c r="P4653">
        <v>1</v>
      </c>
      <c r="Q4653" t="s">
        <v>7733</v>
      </c>
      <c r="R4653" t="s">
        <v>7734</v>
      </c>
      <c r="S4653" t="s">
        <v>7734</v>
      </c>
      <c r="T4653" t="s">
        <v>23732</v>
      </c>
      <c r="U4653">
        <f t="shared" si="72"/>
        <v>3325</v>
      </c>
    </row>
    <row r="4654" spans="1:21" x14ac:dyDescent="0.2">
      <c r="A4654" t="s">
        <v>18726</v>
      </c>
      <c r="B4654" t="s">
        <v>8804</v>
      </c>
      <c r="C4654">
        <v>3552092</v>
      </c>
      <c r="D4654" t="s">
        <v>7689</v>
      </c>
      <c r="E4654" t="s">
        <v>13843</v>
      </c>
      <c r="F4654" t="s">
        <v>6402</v>
      </c>
      <c r="G4654">
        <v>492</v>
      </c>
      <c r="H4654">
        <v>3325</v>
      </c>
      <c r="I4654">
        <v>0</v>
      </c>
      <c r="J4654">
        <v>0</v>
      </c>
      <c r="K4654">
        <v>0</v>
      </c>
      <c r="M4654">
        <v>2018</v>
      </c>
      <c r="N4654" t="s">
        <v>1463</v>
      </c>
      <c r="O4654">
        <v>99</v>
      </c>
      <c r="P4654">
        <v>4</v>
      </c>
      <c r="Q4654" t="s">
        <v>7733</v>
      </c>
      <c r="R4654" t="s">
        <v>7734</v>
      </c>
      <c r="S4654" t="s">
        <v>7734</v>
      </c>
      <c r="T4654" t="s">
        <v>23733</v>
      </c>
      <c r="U4654">
        <f t="shared" si="72"/>
        <v>3325</v>
      </c>
    </row>
    <row r="4655" spans="1:21" x14ac:dyDescent="0.2">
      <c r="A4655" t="s">
        <v>18726</v>
      </c>
      <c r="B4655" t="s">
        <v>8804</v>
      </c>
      <c r="C4655">
        <v>3552092</v>
      </c>
      <c r="D4655" t="s">
        <v>15421</v>
      </c>
      <c r="E4655" t="s">
        <v>18728</v>
      </c>
      <c r="F4655" t="s">
        <v>6402</v>
      </c>
      <c r="G4655">
        <v>548</v>
      </c>
      <c r="H4655">
        <v>3325</v>
      </c>
      <c r="I4655">
        <v>0</v>
      </c>
      <c r="J4655">
        <v>1</v>
      </c>
      <c r="K4655">
        <v>0</v>
      </c>
      <c r="M4655">
        <v>2018</v>
      </c>
      <c r="N4655" t="s">
        <v>1463</v>
      </c>
      <c r="O4655">
        <v>99</v>
      </c>
      <c r="P4655">
        <v>4</v>
      </c>
      <c r="Q4655" t="s">
        <v>7733</v>
      </c>
      <c r="R4655" t="s">
        <v>7734</v>
      </c>
      <c r="S4655" t="s">
        <v>7734</v>
      </c>
      <c r="T4655" t="s">
        <v>23734</v>
      </c>
      <c r="U4655">
        <f t="shared" si="72"/>
        <v>3325</v>
      </c>
    </row>
    <row r="4656" spans="1:21" x14ac:dyDescent="0.2">
      <c r="A4656" t="s">
        <v>18726</v>
      </c>
      <c r="B4656" t="s">
        <v>8804</v>
      </c>
      <c r="C4656">
        <v>3552092</v>
      </c>
      <c r="D4656" t="s">
        <v>7055</v>
      </c>
      <c r="E4656" t="s">
        <v>6544</v>
      </c>
      <c r="F4656" t="s">
        <v>6402</v>
      </c>
      <c r="G4656">
        <v>681</v>
      </c>
      <c r="H4656">
        <v>3325</v>
      </c>
      <c r="I4656">
        <v>1</v>
      </c>
      <c r="J4656">
        <v>1</v>
      </c>
      <c r="K4656">
        <v>0</v>
      </c>
      <c r="M4656">
        <v>2018</v>
      </c>
      <c r="N4656" t="s">
        <v>1463</v>
      </c>
      <c r="O4656">
        <v>99</v>
      </c>
      <c r="P4656">
        <v>4</v>
      </c>
      <c r="Q4656" t="s">
        <v>7733</v>
      </c>
      <c r="R4656" t="s">
        <v>7734</v>
      </c>
      <c r="S4656" t="s">
        <v>7734</v>
      </c>
      <c r="T4656" t="s">
        <v>23735</v>
      </c>
      <c r="U4656">
        <f t="shared" si="72"/>
        <v>3325</v>
      </c>
    </row>
    <row r="4657" spans="1:21" x14ac:dyDescent="0.2">
      <c r="A4657" t="s">
        <v>18727</v>
      </c>
      <c r="B4657" t="s">
        <v>8804</v>
      </c>
      <c r="C4657">
        <v>3552092</v>
      </c>
      <c r="D4657" t="s">
        <v>6523</v>
      </c>
      <c r="E4657" t="s">
        <v>8805</v>
      </c>
      <c r="F4657" t="s">
        <v>6402</v>
      </c>
      <c r="G4657">
        <v>473</v>
      </c>
      <c r="H4657">
        <v>1021</v>
      </c>
      <c r="I4657">
        <v>0</v>
      </c>
      <c r="J4657">
        <v>0</v>
      </c>
      <c r="K4657">
        <v>0</v>
      </c>
      <c r="M4657">
        <v>2018</v>
      </c>
      <c r="N4657" t="s">
        <v>6404</v>
      </c>
      <c r="O4657">
        <v>99</v>
      </c>
      <c r="P4657">
        <v>1</v>
      </c>
      <c r="Q4657" t="s">
        <v>7733</v>
      </c>
      <c r="R4657" t="s">
        <v>7734</v>
      </c>
      <c r="S4657" t="s">
        <v>7734</v>
      </c>
      <c r="T4657" t="s">
        <v>624</v>
      </c>
      <c r="U4657">
        <f t="shared" si="72"/>
        <v>3325</v>
      </c>
    </row>
    <row r="4658" spans="1:21" x14ac:dyDescent="0.2">
      <c r="A4658" t="s">
        <v>18729</v>
      </c>
      <c r="B4658" t="s">
        <v>8112</v>
      </c>
      <c r="C4658">
        <v>3559024</v>
      </c>
      <c r="D4658" t="s">
        <v>6722</v>
      </c>
      <c r="E4658" t="s">
        <v>18730</v>
      </c>
      <c r="F4658" t="s">
        <v>6402</v>
      </c>
      <c r="G4658">
        <v>66</v>
      </c>
      <c r="H4658">
        <v>201</v>
      </c>
      <c r="I4658">
        <v>0</v>
      </c>
      <c r="J4658">
        <v>0</v>
      </c>
      <c r="K4658">
        <v>0</v>
      </c>
      <c r="M4658">
        <v>2018</v>
      </c>
      <c r="N4658" t="s">
        <v>2531</v>
      </c>
      <c r="O4658">
        <v>99</v>
      </c>
      <c r="P4658">
        <v>1</v>
      </c>
      <c r="Q4658" t="s">
        <v>7733</v>
      </c>
      <c r="R4658" t="s">
        <v>7734</v>
      </c>
      <c r="S4658" t="s">
        <v>7734</v>
      </c>
      <c r="T4658" t="s">
        <v>23736</v>
      </c>
      <c r="U4658">
        <f t="shared" si="72"/>
        <v>201</v>
      </c>
    </row>
    <row r="4659" spans="1:21" x14ac:dyDescent="0.2">
      <c r="A4659" t="s">
        <v>18731</v>
      </c>
      <c r="B4659" t="s">
        <v>8112</v>
      </c>
      <c r="C4659">
        <v>3559024</v>
      </c>
      <c r="D4659" t="s">
        <v>6463</v>
      </c>
      <c r="E4659" t="s">
        <v>6415</v>
      </c>
      <c r="F4659" t="s">
        <v>6402</v>
      </c>
      <c r="G4659">
        <v>0</v>
      </c>
      <c r="H4659">
        <v>0</v>
      </c>
      <c r="I4659">
        <v>1</v>
      </c>
      <c r="J4659">
        <v>1</v>
      </c>
      <c r="K4659">
        <v>1</v>
      </c>
      <c r="M4659">
        <v>2018</v>
      </c>
      <c r="N4659" t="s">
        <v>1463</v>
      </c>
      <c r="O4659">
        <v>3</v>
      </c>
      <c r="P4659">
        <v>1</v>
      </c>
      <c r="Q4659" t="s">
        <v>7733</v>
      </c>
      <c r="R4659" t="s">
        <v>7734</v>
      </c>
      <c r="S4659" t="s">
        <v>7734</v>
      </c>
      <c r="T4659" t="s">
        <v>625</v>
      </c>
      <c r="U4659">
        <f t="shared" si="72"/>
        <v>201</v>
      </c>
    </row>
    <row r="4660" spans="1:21" x14ac:dyDescent="0.2">
      <c r="A4660" t="s">
        <v>18732</v>
      </c>
      <c r="B4660" t="s">
        <v>8112</v>
      </c>
      <c r="C4660">
        <v>3559024</v>
      </c>
      <c r="D4660" t="s">
        <v>6477</v>
      </c>
      <c r="E4660" t="s">
        <v>7107</v>
      </c>
      <c r="F4660" t="s">
        <v>6402</v>
      </c>
      <c r="G4660">
        <v>0</v>
      </c>
      <c r="H4660">
        <v>0</v>
      </c>
      <c r="I4660">
        <v>1</v>
      </c>
      <c r="J4660">
        <v>1</v>
      </c>
      <c r="K4660">
        <v>1</v>
      </c>
      <c r="M4660">
        <v>2018</v>
      </c>
      <c r="N4660" t="s">
        <v>1463</v>
      </c>
      <c r="O4660">
        <v>1</v>
      </c>
      <c r="P4660">
        <v>1</v>
      </c>
      <c r="Q4660" t="s">
        <v>7733</v>
      </c>
      <c r="R4660" t="s">
        <v>7734</v>
      </c>
      <c r="S4660" t="s">
        <v>7734</v>
      </c>
      <c r="T4660" t="s">
        <v>2321</v>
      </c>
      <c r="U4660">
        <f t="shared" si="72"/>
        <v>201</v>
      </c>
    </row>
    <row r="4661" spans="1:21" x14ac:dyDescent="0.2">
      <c r="A4661" t="s">
        <v>18733</v>
      </c>
      <c r="B4661" t="s">
        <v>8112</v>
      </c>
      <c r="C4661">
        <v>3559024</v>
      </c>
      <c r="D4661" t="s">
        <v>7332</v>
      </c>
      <c r="E4661" t="s">
        <v>8115</v>
      </c>
      <c r="F4661" t="s">
        <v>6402</v>
      </c>
      <c r="G4661">
        <v>0</v>
      </c>
      <c r="H4661">
        <v>0</v>
      </c>
      <c r="I4661">
        <v>1</v>
      </c>
      <c r="J4661">
        <v>1</v>
      </c>
      <c r="K4661">
        <v>1</v>
      </c>
      <c r="M4661">
        <v>2018</v>
      </c>
      <c r="N4661" t="s">
        <v>1463</v>
      </c>
      <c r="O4661">
        <v>2</v>
      </c>
      <c r="P4661">
        <v>1</v>
      </c>
      <c r="Q4661" t="s">
        <v>7733</v>
      </c>
      <c r="R4661" t="s">
        <v>7734</v>
      </c>
      <c r="S4661" t="s">
        <v>7734</v>
      </c>
      <c r="T4661" t="s">
        <v>2320</v>
      </c>
      <c r="U4661">
        <f t="shared" si="72"/>
        <v>201</v>
      </c>
    </row>
    <row r="4662" spans="1:21" x14ac:dyDescent="0.2">
      <c r="A4662" t="s">
        <v>18734</v>
      </c>
      <c r="B4662" t="s">
        <v>8112</v>
      </c>
      <c r="C4662">
        <v>3559024</v>
      </c>
      <c r="D4662" t="s">
        <v>7055</v>
      </c>
      <c r="E4662" t="s">
        <v>8116</v>
      </c>
      <c r="F4662" t="s">
        <v>6402</v>
      </c>
      <c r="G4662">
        <v>0</v>
      </c>
      <c r="H4662">
        <v>0</v>
      </c>
      <c r="I4662">
        <v>1</v>
      </c>
      <c r="J4662">
        <v>1</v>
      </c>
      <c r="K4662">
        <v>1</v>
      </c>
      <c r="M4662">
        <v>2018</v>
      </c>
      <c r="N4662" t="s">
        <v>1463</v>
      </c>
      <c r="O4662">
        <v>4</v>
      </c>
      <c r="P4662">
        <v>1</v>
      </c>
      <c r="Q4662" t="s">
        <v>7733</v>
      </c>
      <c r="R4662" t="s">
        <v>7734</v>
      </c>
      <c r="S4662" t="s">
        <v>7734</v>
      </c>
      <c r="T4662" t="s">
        <v>2319</v>
      </c>
      <c r="U4662">
        <f t="shared" si="72"/>
        <v>201</v>
      </c>
    </row>
    <row r="4663" spans="1:21" x14ac:dyDescent="0.2">
      <c r="A4663" t="s">
        <v>18729</v>
      </c>
      <c r="B4663" t="s">
        <v>8112</v>
      </c>
      <c r="C4663">
        <v>3559024</v>
      </c>
      <c r="D4663" t="s">
        <v>18735</v>
      </c>
      <c r="E4663" t="s">
        <v>15537</v>
      </c>
      <c r="F4663" t="s">
        <v>6402</v>
      </c>
      <c r="G4663">
        <v>86</v>
      </c>
      <c r="H4663">
        <v>201</v>
      </c>
      <c r="I4663">
        <v>1</v>
      </c>
      <c r="J4663">
        <v>1</v>
      </c>
      <c r="K4663">
        <v>0</v>
      </c>
      <c r="M4663">
        <v>2018</v>
      </c>
      <c r="N4663" t="s">
        <v>2531</v>
      </c>
      <c r="O4663">
        <v>99</v>
      </c>
      <c r="P4663">
        <v>1</v>
      </c>
      <c r="Q4663" t="s">
        <v>7733</v>
      </c>
      <c r="R4663" t="s">
        <v>7734</v>
      </c>
      <c r="S4663" t="s">
        <v>7734</v>
      </c>
      <c r="T4663" t="s">
        <v>23737</v>
      </c>
      <c r="U4663">
        <f t="shared" si="72"/>
        <v>201</v>
      </c>
    </row>
    <row r="4664" spans="1:21" x14ac:dyDescent="0.2">
      <c r="A4664" t="s">
        <v>18729</v>
      </c>
      <c r="B4664" t="s">
        <v>8112</v>
      </c>
      <c r="C4664">
        <v>3559024</v>
      </c>
      <c r="D4664" t="s">
        <v>6597</v>
      </c>
      <c r="E4664" t="s">
        <v>8117</v>
      </c>
      <c r="F4664" t="s">
        <v>6402</v>
      </c>
      <c r="G4664">
        <v>39</v>
      </c>
      <c r="H4664">
        <v>201</v>
      </c>
      <c r="I4664">
        <v>0</v>
      </c>
      <c r="J4664">
        <v>0</v>
      </c>
      <c r="K4664">
        <v>0</v>
      </c>
      <c r="M4664">
        <v>2018</v>
      </c>
      <c r="N4664" t="s">
        <v>2531</v>
      </c>
      <c r="O4664">
        <v>99</v>
      </c>
      <c r="P4664">
        <v>1</v>
      </c>
      <c r="Q4664" t="s">
        <v>7733</v>
      </c>
      <c r="R4664" t="s">
        <v>7734</v>
      </c>
      <c r="S4664" t="s">
        <v>7734</v>
      </c>
      <c r="T4664" t="s">
        <v>2322</v>
      </c>
      <c r="U4664">
        <f t="shared" si="72"/>
        <v>201</v>
      </c>
    </row>
    <row r="4665" spans="1:21" x14ac:dyDescent="0.2">
      <c r="A4665" t="s">
        <v>18729</v>
      </c>
      <c r="B4665" t="s">
        <v>8112</v>
      </c>
      <c r="C4665">
        <v>3559024</v>
      </c>
      <c r="D4665" t="s">
        <v>13256</v>
      </c>
      <c r="E4665" t="s">
        <v>9210</v>
      </c>
      <c r="F4665" t="s">
        <v>6402</v>
      </c>
      <c r="G4665">
        <v>10</v>
      </c>
      <c r="H4665">
        <v>201</v>
      </c>
      <c r="I4665">
        <v>0</v>
      </c>
      <c r="J4665">
        <v>0</v>
      </c>
      <c r="K4665">
        <v>0</v>
      </c>
      <c r="M4665">
        <v>2018</v>
      </c>
      <c r="N4665" t="s">
        <v>2531</v>
      </c>
      <c r="O4665">
        <v>99</v>
      </c>
      <c r="P4665">
        <v>1</v>
      </c>
      <c r="Q4665" t="s">
        <v>7733</v>
      </c>
      <c r="R4665" t="s">
        <v>7734</v>
      </c>
      <c r="S4665" t="s">
        <v>7734</v>
      </c>
      <c r="T4665" t="s">
        <v>23738</v>
      </c>
      <c r="U4665">
        <f t="shared" si="72"/>
        <v>201</v>
      </c>
    </row>
    <row r="4666" spans="1:21" x14ac:dyDescent="0.2">
      <c r="A4666" t="s">
        <v>18736</v>
      </c>
      <c r="B4666" t="s">
        <v>14031</v>
      </c>
      <c r="C4666">
        <v>3542037</v>
      </c>
      <c r="D4666" t="s">
        <v>6609</v>
      </c>
      <c r="E4666" t="s">
        <v>15476</v>
      </c>
      <c r="F4666" t="s">
        <v>6402</v>
      </c>
      <c r="G4666">
        <v>0</v>
      </c>
      <c r="H4666">
        <v>0</v>
      </c>
      <c r="I4666">
        <v>1</v>
      </c>
      <c r="J4666">
        <v>1</v>
      </c>
      <c r="K4666">
        <v>1</v>
      </c>
      <c r="M4666">
        <v>2018</v>
      </c>
      <c r="N4666" t="s">
        <v>1479</v>
      </c>
      <c r="O4666">
        <v>99</v>
      </c>
      <c r="P4666">
        <v>1</v>
      </c>
      <c r="Q4666" t="s">
        <v>7733</v>
      </c>
      <c r="R4666" t="s">
        <v>7734</v>
      </c>
      <c r="S4666" t="s">
        <v>7734</v>
      </c>
      <c r="T4666" t="s">
        <v>23739</v>
      </c>
      <c r="U4666">
        <f t="shared" si="72"/>
        <v>5586</v>
      </c>
    </row>
    <row r="4667" spans="1:21" x14ac:dyDescent="0.2">
      <c r="A4667" t="s">
        <v>18737</v>
      </c>
      <c r="B4667" t="s">
        <v>14031</v>
      </c>
      <c r="C4667">
        <v>3542037</v>
      </c>
      <c r="D4667" t="s">
        <v>7165</v>
      </c>
      <c r="E4667" t="s">
        <v>14036</v>
      </c>
      <c r="F4667" t="s">
        <v>6402</v>
      </c>
      <c r="G4667">
        <v>1146</v>
      </c>
      <c r="H4667">
        <v>5586</v>
      </c>
      <c r="I4667">
        <v>0</v>
      </c>
      <c r="J4667">
        <v>1</v>
      </c>
      <c r="K4667">
        <v>0</v>
      </c>
      <c r="M4667">
        <v>2018</v>
      </c>
      <c r="N4667" t="s">
        <v>1463</v>
      </c>
      <c r="O4667">
        <v>99</v>
      </c>
      <c r="P4667">
        <v>3</v>
      </c>
      <c r="Q4667" t="s">
        <v>7733</v>
      </c>
      <c r="R4667" t="s">
        <v>7734</v>
      </c>
      <c r="S4667" t="s">
        <v>7734</v>
      </c>
      <c r="T4667" t="s">
        <v>2362</v>
      </c>
      <c r="U4667">
        <f t="shared" si="72"/>
        <v>5586</v>
      </c>
    </row>
    <row r="4668" spans="1:21" x14ac:dyDescent="0.2">
      <c r="A4668" t="s">
        <v>18737</v>
      </c>
      <c r="B4668" t="s">
        <v>14031</v>
      </c>
      <c r="C4668">
        <v>3542037</v>
      </c>
      <c r="D4668" t="s">
        <v>6640</v>
      </c>
      <c r="E4668" t="s">
        <v>6528</v>
      </c>
      <c r="F4668" t="s">
        <v>6402</v>
      </c>
      <c r="G4668">
        <v>1345</v>
      </c>
      <c r="H4668">
        <v>5586</v>
      </c>
      <c r="I4668">
        <v>1</v>
      </c>
      <c r="J4668">
        <v>1</v>
      </c>
      <c r="K4668">
        <v>0</v>
      </c>
      <c r="M4668">
        <v>2018</v>
      </c>
      <c r="N4668" t="s">
        <v>1463</v>
      </c>
      <c r="O4668">
        <v>99</v>
      </c>
      <c r="P4668">
        <v>3</v>
      </c>
      <c r="Q4668" t="s">
        <v>7733</v>
      </c>
      <c r="R4668" t="s">
        <v>7734</v>
      </c>
      <c r="S4668" t="s">
        <v>7734</v>
      </c>
      <c r="T4668" t="s">
        <v>2359</v>
      </c>
      <c r="U4668">
        <f t="shared" si="72"/>
        <v>5586</v>
      </c>
    </row>
    <row r="4669" spans="1:21" x14ac:dyDescent="0.2">
      <c r="A4669" t="s">
        <v>18737</v>
      </c>
      <c r="B4669" t="s">
        <v>14031</v>
      </c>
      <c r="C4669">
        <v>3542037</v>
      </c>
      <c r="D4669" t="s">
        <v>6523</v>
      </c>
      <c r="E4669" t="s">
        <v>6872</v>
      </c>
      <c r="F4669" t="s">
        <v>6402</v>
      </c>
      <c r="G4669">
        <v>488</v>
      </c>
      <c r="H4669">
        <v>5586</v>
      </c>
      <c r="I4669">
        <v>0</v>
      </c>
      <c r="J4669">
        <v>0</v>
      </c>
      <c r="K4669">
        <v>0</v>
      </c>
      <c r="M4669">
        <v>2018</v>
      </c>
      <c r="N4669" t="s">
        <v>1463</v>
      </c>
      <c r="O4669">
        <v>99</v>
      </c>
      <c r="P4669">
        <v>3</v>
      </c>
      <c r="Q4669" t="s">
        <v>7733</v>
      </c>
      <c r="R4669" t="s">
        <v>7734</v>
      </c>
      <c r="S4669" t="s">
        <v>7734</v>
      </c>
      <c r="T4669" t="s">
        <v>23740</v>
      </c>
      <c r="U4669">
        <f t="shared" si="72"/>
        <v>5586</v>
      </c>
    </row>
    <row r="4670" spans="1:21" x14ac:dyDescent="0.2">
      <c r="A4670" t="s">
        <v>18738</v>
      </c>
      <c r="B4670" t="s">
        <v>14031</v>
      </c>
      <c r="C4670">
        <v>3542037</v>
      </c>
      <c r="D4670" t="s">
        <v>6535</v>
      </c>
      <c r="E4670" t="s">
        <v>14032</v>
      </c>
      <c r="F4670" t="s">
        <v>6402</v>
      </c>
      <c r="G4670">
        <v>0</v>
      </c>
      <c r="H4670">
        <v>0</v>
      </c>
      <c r="I4670">
        <v>1</v>
      </c>
      <c r="J4670">
        <v>1</v>
      </c>
      <c r="K4670">
        <v>1</v>
      </c>
      <c r="M4670">
        <v>2018</v>
      </c>
      <c r="N4670" t="s">
        <v>6404</v>
      </c>
      <c r="O4670">
        <v>99</v>
      </c>
      <c r="P4670">
        <v>1</v>
      </c>
      <c r="Q4670" t="s">
        <v>7733</v>
      </c>
      <c r="R4670" t="s">
        <v>7734</v>
      </c>
      <c r="S4670" t="s">
        <v>7734</v>
      </c>
      <c r="T4670" t="s">
        <v>630</v>
      </c>
      <c r="U4670">
        <f t="shared" si="72"/>
        <v>5586</v>
      </c>
    </row>
    <row r="4671" spans="1:21" x14ac:dyDescent="0.2">
      <c r="A4671" t="s">
        <v>18737</v>
      </c>
      <c r="B4671" t="s">
        <v>14031</v>
      </c>
      <c r="C4671">
        <v>3542037</v>
      </c>
      <c r="D4671" t="s">
        <v>6678</v>
      </c>
      <c r="E4671" t="s">
        <v>6732</v>
      </c>
      <c r="F4671" t="s">
        <v>6402</v>
      </c>
      <c r="G4671">
        <v>1478</v>
      </c>
      <c r="H4671">
        <v>5586</v>
      </c>
      <c r="I4671">
        <v>1</v>
      </c>
      <c r="J4671">
        <v>1</v>
      </c>
      <c r="K4671">
        <v>0</v>
      </c>
      <c r="M4671">
        <v>2018</v>
      </c>
      <c r="N4671" t="s">
        <v>1463</v>
      </c>
      <c r="O4671">
        <v>99</v>
      </c>
      <c r="P4671">
        <v>3</v>
      </c>
      <c r="Q4671" t="s">
        <v>7733</v>
      </c>
      <c r="R4671" t="s">
        <v>7734</v>
      </c>
      <c r="S4671" t="s">
        <v>7734</v>
      </c>
      <c r="T4671" t="s">
        <v>2360</v>
      </c>
      <c r="U4671">
        <f t="shared" si="72"/>
        <v>5586</v>
      </c>
    </row>
    <row r="4672" spans="1:21" x14ac:dyDescent="0.2">
      <c r="A4672" t="s">
        <v>18737</v>
      </c>
      <c r="B4672" t="s">
        <v>14031</v>
      </c>
      <c r="C4672">
        <v>3542037</v>
      </c>
      <c r="D4672" t="s">
        <v>6858</v>
      </c>
      <c r="E4672" t="s">
        <v>6868</v>
      </c>
      <c r="F4672" t="s">
        <v>6402</v>
      </c>
      <c r="G4672">
        <v>1129</v>
      </c>
      <c r="H4672">
        <v>5586</v>
      </c>
      <c r="I4672">
        <v>0</v>
      </c>
      <c r="J4672">
        <v>0</v>
      </c>
      <c r="K4672">
        <v>0</v>
      </c>
      <c r="M4672">
        <v>2018</v>
      </c>
      <c r="N4672" t="s">
        <v>1463</v>
      </c>
      <c r="O4672">
        <v>99</v>
      </c>
      <c r="P4672">
        <v>3</v>
      </c>
      <c r="Q4672" t="s">
        <v>7733</v>
      </c>
      <c r="R4672" t="s">
        <v>7734</v>
      </c>
      <c r="S4672" t="s">
        <v>7734</v>
      </c>
      <c r="T4672" t="s">
        <v>23741</v>
      </c>
      <c r="U4672">
        <f t="shared" si="72"/>
        <v>5586</v>
      </c>
    </row>
    <row r="4673" spans="1:21" x14ac:dyDescent="0.2">
      <c r="A4673" t="s">
        <v>18739</v>
      </c>
      <c r="B4673" t="s">
        <v>11151</v>
      </c>
      <c r="C4673">
        <v>3548031</v>
      </c>
      <c r="D4673" t="s">
        <v>11924</v>
      </c>
      <c r="E4673" t="s">
        <v>11925</v>
      </c>
      <c r="F4673" t="s">
        <v>6402</v>
      </c>
      <c r="G4673">
        <v>0</v>
      </c>
      <c r="H4673">
        <v>0</v>
      </c>
      <c r="I4673">
        <v>1</v>
      </c>
      <c r="J4673">
        <v>1</v>
      </c>
      <c r="K4673">
        <v>1</v>
      </c>
      <c r="M4673">
        <v>2018</v>
      </c>
      <c r="N4673" t="s">
        <v>1463</v>
      </c>
      <c r="O4673">
        <v>99</v>
      </c>
      <c r="P4673">
        <v>4</v>
      </c>
      <c r="Q4673" t="s">
        <v>7733</v>
      </c>
      <c r="R4673" t="s">
        <v>7734</v>
      </c>
      <c r="S4673" t="s">
        <v>7734</v>
      </c>
      <c r="T4673" t="s">
        <v>2364</v>
      </c>
      <c r="U4673">
        <f t="shared" si="72"/>
        <v>0</v>
      </c>
    </row>
    <row r="4674" spans="1:21" x14ac:dyDescent="0.2">
      <c r="A4674" t="s">
        <v>18739</v>
      </c>
      <c r="B4674" t="s">
        <v>11151</v>
      </c>
      <c r="C4674">
        <v>3548031</v>
      </c>
      <c r="D4674" t="s">
        <v>6785</v>
      </c>
      <c r="E4674" t="s">
        <v>6581</v>
      </c>
      <c r="F4674" t="s">
        <v>6402</v>
      </c>
      <c r="G4674">
        <v>0</v>
      </c>
      <c r="H4674">
        <v>0</v>
      </c>
      <c r="I4674">
        <v>1</v>
      </c>
      <c r="J4674">
        <v>1</v>
      </c>
      <c r="K4674">
        <v>1</v>
      </c>
      <c r="M4674">
        <v>2018</v>
      </c>
      <c r="N4674" t="s">
        <v>1463</v>
      </c>
      <c r="O4674">
        <v>99</v>
      </c>
      <c r="P4674">
        <v>4</v>
      </c>
      <c r="Q4674" t="s">
        <v>7733</v>
      </c>
      <c r="R4674" t="s">
        <v>7734</v>
      </c>
      <c r="S4674" t="s">
        <v>7734</v>
      </c>
      <c r="T4674" t="s">
        <v>23742</v>
      </c>
      <c r="U4674">
        <f t="shared" ref="U4674:U4737" si="73">_xlfn.MAXIFS($H$2:$H$6695, $C$2:$C$6695,C4674)</f>
        <v>0</v>
      </c>
    </row>
    <row r="4675" spans="1:21" x14ac:dyDescent="0.2">
      <c r="A4675" t="s">
        <v>18739</v>
      </c>
      <c r="B4675" t="s">
        <v>11151</v>
      </c>
      <c r="C4675">
        <v>3548031</v>
      </c>
      <c r="D4675" t="s">
        <v>6463</v>
      </c>
      <c r="E4675" t="s">
        <v>9030</v>
      </c>
      <c r="F4675" t="s">
        <v>6402</v>
      </c>
      <c r="G4675">
        <v>0</v>
      </c>
      <c r="H4675">
        <v>0</v>
      </c>
      <c r="I4675">
        <v>1</v>
      </c>
      <c r="J4675">
        <v>1</v>
      </c>
      <c r="K4675">
        <v>1</v>
      </c>
      <c r="M4675">
        <v>2018</v>
      </c>
      <c r="N4675" t="s">
        <v>1463</v>
      </c>
      <c r="O4675">
        <v>99</v>
      </c>
      <c r="P4675">
        <v>4</v>
      </c>
      <c r="Q4675" t="s">
        <v>7733</v>
      </c>
      <c r="R4675" t="s">
        <v>7734</v>
      </c>
      <c r="S4675" t="s">
        <v>7734</v>
      </c>
      <c r="T4675" t="s">
        <v>23743</v>
      </c>
      <c r="U4675">
        <f t="shared" si="73"/>
        <v>0</v>
      </c>
    </row>
    <row r="4676" spans="1:21" x14ac:dyDescent="0.2">
      <c r="A4676" t="s">
        <v>18740</v>
      </c>
      <c r="B4676" t="s">
        <v>11151</v>
      </c>
      <c r="C4676">
        <v>3548031</v>
      </c>
      <c r="D4676" t="s">
        <v>6774</v>
      </c>
      <c r="E4676" t="s">
        <v>13822</v>
      </c>
      <c r="F4676" t="s">
        <v>6402</v>
      </c>
      <c r="G4676">
        <v>0</v>
      </c>
      <c r="H4676">
        <v>0</v>
      </c>
      <c r="I4676">
        <v>1</v>
      </c>
      <c r="J4676">
        <v>1</v>
      </c>
      <c r="K4676">
        <v>1</v>
      </c>
      <c r="M4676">
        <v>2018</v>
      </c>
      <c r="N4676" t="s">
        <v>6404</v>
      </c>
      <c r="O4676">
        <v>99</v>
      </c>
      <c r="P4676">
        <v>1</v>
      </c>
      <c r="Q4676" t="s">
        <v>7733</v>
      </c>
      <c r="R4676" t="s">
        <v>7734</v>
      </c>
      <c r="S4676" t="s">
        <v>7734</v>
      </c>
      <c r="T4676" t="s">
        <v>23744</v>
      </c>
      <c r="U4676">
        <f t="shared" si="73"/>
        <v>0</v>
      </c>
    </row>
    <row r="4677" spans="1:21" x14ac:dyDescent="0.2">
      <c r="A4677" t="s">
        <v>18739</v>
      </c>
      <c r="B4677" t="s">
        <v>11151</v>
      </c>
      <c r="C4677">
        <v>3548031</v>
      </c>
      <c r="D4677" t="s">
        <v>7493</v>
      </c>
      <c r="E4677" t="s">
        <v>6401</v>
      </c>
      <c r="F4677" t="s">
        <v>6402</v>
      </c>
      <c r="G4677">
        <v>0</v>
      </c>
      <c r="H4677">
        <v>0</v>
      </c>
      <c r="I4677">
        <v>1</v>
      </c>
      <c r="J4677">
        <v>1</v>
      </c>
      <c r="K4677">
        <v>1</v>
      </c>
      <c r="M4677">
        <v>2018</v>
      </c>
      <c r="N4677" t="s">
        <v>1463</v>
      </c>
      <c r="O4677">
        <v>99</v>
      </c>
      <c r="P4677">
        <v>4</v>
      </c>
      <c r="Q4677" t="s">
        <v>7733</v>
      </c>
      <c r="R4677" t="s">
        <v>7734</v>
      </c>
      <c r="S4677" t="s">
        <v>7734</v>
      </c>
      <c r="T4677" t="s">
        <v>23745</v>
      </c>
      <c r="U4677">
        <f t="shared" si="73"/>
        <v>0</v>
      </c>
    </row>
    <row r="4678" spans="1:21" x14ac:dyDescent="0.2">
      <c r="A4678" t="s">
        <v>18741</v>
      </c>
      <c r="B4678" t="s">
        <v>8857</v>
      </c>
      <c r="C4678">
        <v>3554008</v>
      </c>
      <c r="D4678" t="s">
        <v>6786</v>
      </c>
      <c r="E4678" t="s">
        <v>8859</v>
      </c>
      <c r="F4678" t="s">
        <v>6402</v>
      </c>
      <c r="G4678">
        <v>251</v>
      </c>
      <c r="H4678">
        <v>1844</v>
      </c>
      <c r="I4678">
        <v>0</v>
      </c>
      <c r="J4678">
        <v>1</v>
      </c>
      <c r="K4678">
        <v>0</v>
      </c>
      <c r="M4678">
        <v>2018</v>
      </c>
      <c r="N4678" t="s">
        <v>1463</v>
      </c>
      <c r="O4678">
        <v>99</v>
      </c>
      <c r="P4678">
        <v>6</v>
      </c>
      <c r="Q4678" t="s">
        <v>7733</v>
      </c>
      <c r="R4678" t="s">
        <v>7734</v>
      </c>
      <c r="S4678" t="s">
        <v>7734</v>
      </c>
      <c r="T4678" t="s">
        <v>643</v>
      </c>
      <c r="U4678">
        <f t="shared" si="73"/>
        <v>1844</v>
      </c>
    </row>
    <row r="4679" spans="1:21" x14ac:dyDescent="0.2">
      <c r="A4679" t="s">
        <v>18741</v>
      </c>
      <c r="B4679" t="s">
        <v>8857</v>
      </c>
      <c r="C4679">
        <v>3554008</v>
      </c>
      <c r="D4679" t="s">
        <v>6809</v>
      </c>
      <c r="E4679" t="s">
        <v>18742</v>
      </c>
      <c r="F4679" t="s">
        <v>6402</v>
      </c>
      <c r="G4679">
        <v>296</v>
      </c>
      <c r="H4679">
        <v>1844</v>
      </c>
      <c r="I4679">
        <v>0</v>
      </c>
      <c r="J4679">
        <v>1</v>
      </c>
      <c r="K4679">
        <v>0</v>
      </c>
      <c r="M4679">
        <v>2018</v>
      </c>
      <c r="N4679" t="s">
        <v>1463</v>
      </c>
      <c r="O4679">
        <v>99</v>
      </c>
      <c r="P4679">
        <v>6</v>
      </c>
      <c r="Q4679" t="s">
        <v>7733</v>
      </c>
      <c r="R4679" t="s">
        <v>7734</v>
      </c>
      <c r="S4679" t="s">
        <v>7734</v>
      </c>
      <c r="T4679" t="s">
        <v>23746</v>
      </c>
      <c r="U4679">
        <f t="shared" si="73"/>
        <v>1844</v>
      </c>
    </row>
    <row r="4680" spans="1:21" x14ac:dyDescent="0.2">
      <c r="A4680" t="s">
        <v>18741</v>
      </c>
      <c r="B4680" t="s">
        <v>8857</v>
      </c>
      <c r="C4680">
        <v>3554008</v>
      </c>
      <c r="D4680" t="s">
        <v>6437</v>
      </c>
      <c r="E4680" t="s">
        <v>8107</v>
      </c>
      <c r="F4680" t="s">
        <v>6402</v>
      </c>
      <c r="G4680">
        <v>204</v>
      </c>
      <c r="H4680">
        <v>1844</v>
      </c>
      <c r="I4680">
        <v>0</v>
      </c>
      <c r="J4680">
        <v>1</v>
      </c>
      <c r="K4680">
        <v>0</v>
      </c>
      <c r="M4680">
        <v>2018</v>
      </c>
      <c r="N4680" t="s">
        <v>1463</v>
      </c>
      <c r="O4680">
        <v>99</v>
      </c>
      <c r="P4680">
        <v>6</v>
      </c>
      <c r="Q4680" t="s">
        <v>7733</v>
      </c>
      <c r="R4680" t="s">
        <v>7734</v>
      </c>
      <c r="S4680" t="s">
        <v>7734</v>
      </c>
      <c r="T4680" t="s">
        <v>2423</v>
      </c>
      <c r="U4680">
        <f t="shared" si="73"/>
        <v>1844</v>
      </c>
    </row>
    <row r="4681" spans="1:21" x14ac:dyDescent="0.2">
      <c r="A4681" t="s">
        <v>18743</v>
      </c>
      <c r="B4681" t="s">
        <v>8857</v>
      </c>
      <c r="C4681">
        <v>3554008</v>
      </c>
      <c r="D4681" t="s">
        <v>6822</v>
      </c>
      <c r="E4681" t="s">
        <v>15322</v>
      </c>
      <c r="F4681" t="s">
        <v>6402</v>
      </c>
      <c r="G4681">
        <v>187</v>
      </c>
      <c r="H4681">
        <v>457</v>
      </c>
      <c r="I4681">
        <v>1</v>
      </c>
      <c r="J4681">
        <v>1</v>
      </c>
      <c r="K4681">
        <v>0</v>
      </c>
      <c r="M4681">
        <v>2018</v>
      </c>
      <c r="N4681" t="s">
        <v>6404</v>
      </c>
      <c r="O4681">
        <v>99</v>
      </c>
      <c r="P4681">
        <v>1</v>
      </c>
      <c r="Q4681" t="s">
        <v>7733</v>
      </c>
      <c r="R4681" t="s">
        <v>7734</v>
      </c>
      <c r="S4681" t="s">
        <v>7734</v>
      </c>
      <c r="T4681" t="s">
        <v>23747</v>
      </c>
      <c r="U4681">
        <f t="shared" si="73"/>
        <v>1844</v>
      </c>
    </row>
    <row r="4682" spans="1:21" x14ac:dyDescent="0.2">
      <c r="A4682" t="s">
        <v>18743</v>
      </c>
      <c r="B4682" t="s">
        <v>8857</v>
      </c>
      <c r="C4682">
        <v>3554008</v>
      </c>
      <c r="D4682" t="s">
        <v>11362</v>
      </c>
      <c r="E4682" t="s">
        <v>13009</v>
      </c>
      <c r="F4682" t="s">
        <v>6402</v>
      </c>
      <c r="G4682">
        <v>132</v>
      </c>
      <c r="H4682">
        <v>457</v>
      </c>
      <c r="I4682">
        <v>0</v>
      </c>
      <c r="J4682">
        <v>0</v>
      </c>
      <c r="K4682">
        <v>0</v>
      </c>
      <c r="M4682">
        <v>2018</v>
      </c>
      <c r="N4682" t="s">
        <v>6404</v>
      </c>
      <c r="O4682">
        <v>99</v>
      </c>
      <c r="P4682">
        <v>1</v>
      </c>
      <c r="Q4682" t="s">
        <v>7733</v>
      </c>
      <c r="R4682" t="s">
        <v>7734</v>
      </c>
      <c r="S4682" t="s">
        <v>7734</v>
      </c>
      <c r="T4682" t="s">
        <v>23748</v>
      </c>
      <c r="U4682">
        <f t="shared" si="73"/>
        <v>1844</v>
      </c>
    </row>
    <row r="4683" spans="1:21" x14ac:dyDescent="0.2">
      <c r="A4683" t="s">
        <v>18741</v>
      </c>
      <c r="B4683" t="s">
        <v>8857</v>
      </c>
      <c r="C4683">
        <v>3554008</v>
      </c>
      <c r="D4683" t="s">
        <v>6828</v>
      </c>
      <c r="E4683" t="s">
        <v>6872</v>
      </c>
      <c r="F4683" t="s">
        <v>6402</v>
      </c>
      <c r="G4683">
        <v>267</v>
      </c>
      <c r="H4683">
        <v>1844</v>
      </c>
      <c r="I4683">
        <v>0</v>
      </c>
      <c r="J4683">
        <v>1</v>
      </c>
      <c r="K4683">
        <v>0</v>
      </c>
      <c r="M4683">
        <v>2018</v>
      </c>
      <c r="N4683" t="s">
        <v>1463</v>
      </c>
      <c r="O4683">
        <v>99</v>
      </c>
      <c r="P4683">
        <v>6</v>
      </c>
      <c r="Q4683" t="s">
        <v>7733</v>
      </c>
      <c r="R4683" t="s">
        <v>7734</v>
      </c>
      <c r="S4683" t="s">
        <v>7734</v>
      </c>
      <c r="T4683" t="s">
        <v>19872</v>
      </c>
      <c r="U4683">
        <f t="shared" si="73"/>
        <v>1844</v>
      </c>
    </row>
    <row r="4684" spans="1:21" x14ac:dyDescent="0.2">
      <c r="A4684" t="s">
        <v>18741</v>
      </c>
      <c r="B4684" t="s">
        <v>8857</v>
      </c>
      <c r="C4684">
        <v>3554008</v>
      </c>
      <c r="D4684" t="s">
        <v>6622</v>
      </c>
      <c r="E4684" t="s">
        <v>15242</v>
      </c>
      <c r="F4684" t="s">
        <v>6402</v>
      </c>
      <c r="G4684">
        <v>87</v>
      </c>
      <c r="H4684">
        <v>1844</v>
      </c>
      <c r="I4684">
        <v>0</v>
      </c>
      <c r="J4684">
        <v>0</v>
      </c>
      <c r="K4684">
        <v>0</v>
      </c>
      <c r="M4684">
        <v>2018</v>
      </c>
      <c r="N4684" t="s">
        <v>1463</v>
      </c>
      <c r="O4684">
        <v>99</v>
      </c>
      <c r="P4684">
        <v>6</v>
      </c>
      <c r="Q4684" t="s">
        <v>7733</v>
      </c>
      <c r="R4684" t="s">
        <v>7734</v>
      </c>
      <c r="S4684" t="s">
        <v>7734</v>
      </c>
      <c r="T4684" t="s">
        <v>23749</v>
      </c>
      <c r="U4684">
        <f t="shared" si="73"/>
        <v>1844</v>
      </c>
    </row>
    <row r="4685" spans="1:21" x14ac:dyDescent="0.2">
      <c r="A4685" t="s">
        <v>18741</v>
      </c>
      <c r="B4685" t="s">
        <v>8857</v>
      </c>
      <c r="C4685">
        <v>3554008</v>
      </c>
      <c r="D4685" t="s">
        <v>6459</v>
      </c>
      <c r="E4685" t="s">
        <v>7085</v>
      </c>
      <c r="F4685" t="s">
        <v>6402</v>
      </c>
      <c r="G4685">
        <v>160</v>
      </c>
      <c r="H4685">
        <v>1844</v>
      </c>
      <c r="I4685">
        <v>1</v>
      </c>
      <c r="J4685">
        <v>1</v>
      </c>
      <c r="K4685">
        <v>0</v>
      </c>
      <c r="M4685">
        <v>2018</v>
      </c>
      <c r="N4685" t="s">
        <v>1463</v>
      </c>
      <c r="O4685">
        <v>99</v>
      </c>
      <c r="P4685">
        <v>6</v>
      </c>
      <c r="Q4685" t="s">
        <v>7733</v>
      </c>
      <c r="R4685" t="s">
        <v>7734</v>
      </c>
      <c r="S4685" t="s">
        <v>7734</v>
      </c>
      <c r="T4685" t="s">
        <v>641</v>
      </c>
      <c r="U4685">
        <f t="shared" si="73"/>
        <v>1844</v>
      </c>
    </row>
    <row r="4686" spans="1:21" x14ac:dyDescent="0.2">
      <c r="A4686" t="s">
        <v>18741</v>
      </c>
      <c r="B4686" t="s">
        <v>8857</v>
      </c>
      <c r="C4686">
        <v>3554008</v>
      </c>
      <c r="D4686" t="s">
        <v>18744</v>
      </c>
      <c r="E4686" t="s">
        <v>6754</v>
      </c>
      <c r="F4686" t="s">
        <v>6402</v>
      </c>
      <c r="G4686">
        <v>154</v>
      </c>
      <c r="H4686">
        <v>1844</v>
      </c>
      <c r="I4686">
        <v>0</v>
      </c>
      <c r="J4686">
        <v>0</v>
      </c>
      <c r="K4686">
        <v>0</v>
      </c>
      <c r="M4686">
        <v>2018</v>
      </c>
      <c r="N4686" t="s">
        <v>1463</v>
      </c>
      <c r="O4686">
        <v>99</v>
      </c>
      <c r="P4686">
        <v>6</v>
      </c>
      <c r="Q4686" t="s">
        <v>7733</v>
      </c>
      <c r="R4686" t="s">
        <v>7734</v>
      </c>
      <c r="S4686" t="s">
        <v>7734</v>
      </c>
      <c r="T4686" t="s">
        <v>23750</v>
      </c>
      <c r="U4686">
        <f t="shared" si="73"/>
        <v>1844</v>
      </c>
    </row>
    <row r="4687" spans="1:21" x14ac:dyDescent="0.2">
      <c r="A4687" t="s">
        <v>18741</v>
      </c>
      <c r="B4687" t="s">
        <v>8857</v>
      </c>
      <c r="C4687">
        <v>3554008</v>
      </c>
      <c r="D4687" t="s">
        <v>7323</v>
      </c>
      <c r="E4687" t="s">
        <v>13613</v>
      </c>
      <c r="F4687" t="s">
        <v>6402</v>
      </c>
      <c r="G4687">
        <v>158</v>
      </c>
      <c r="H4687">
        <v>1844</v>
      </c>
      <c r="I4687">
        <v>1</v>
      </c>
      <c r="J4687">
        <v>0</v>
      </c>
      <c r="K4687">
        <v>0</v>
      </c>
      <c r="M4687">
        <v>2018</v>
      </c>
      <c r="N4687" t="s">
        <v>1463</v>
      </c>
      <c r="O4687">
        <v>99</v>
      </c>
      <c r="P4687">
        <v>6</v>
      </c>
      <c r="Q4687" t="s">
        <v>7733</v>
      </c>
      <c r="R4687" t="s">
        <v>7734</v>
      </c>
      <c r="S4687" t="s">
        <v>7734</v>
      </c>
      <c r="T4687" t="s">
        <v>23751</v>
      </c>
      <c r="U4687">
        <f t="shared" si="73"/>
        <v>1844</v>
      </c>
    </row>
    <row r="4688" spans="1:21" x14ac:dyDescent="0.2">
      <c r="A4688" t="s">
        <v>18741</v>
      </c>
      <c r="B4688" t="s">
        <v>8857</v>
      </c>
      <c r="C4688">
        <v>3554008</v>
      </c>
      <c r="D4688" t="s">
        <v>6490</v>
      </c>
      <c r="E4688" t="s">
        <v>6704</v>
      </c>
      <c r="F4688" t="s">
        <v>6402</v>
      </c>
      <c r="G4688">
        <v>228</v>
      </c>
      <c r="H4688">
        <v>1844</v>
      </c>
      <c r="I4688">
        <v>1</v>
      </c>
      <c r="J4688">
        <v>1</v>
      </c>
      <c r="K4688">
        <v>0</v>
      </c>
      <c r="M4688">
        <v>2018</v>
      </c>
      <c r="N4688" t="s">
        <v>1463</v>
      </c>
      <c r="O4688">
        <v>99</v>
      </c>
      <c r="P4688">
        <v>6</v>
      </c>
      <c r="Q4688" t="s">
        <v>7733</v>
      </c>
      <c r="R4688" t="s">
        <v>7734</v>
      </c>
      <c r="S4688" t="s">
        <v>7734</v>
      </c>
      <c r="T4688" t="s">
        <v>23752</v>
      </c>
      <c r="U4688">
        <f t="shared" si="73"/>
        <v>1844</v>
      </c>
    </row>
    <row r="4689" spans="1:21" x14ac:dyDescent="0.2">
      <c r="A4689" t="s">
        <v>18743</v>
      </c>
      <c r="B4689" t="s">
        <v>8857</v>
      </c>
      <c r="C4689">
        <v>3554008</v>
      </c>
      <c r="D4689" t="s">
        <v>7012</v>
      </c>
      <c r="E4689" t="s">
        <v>18745</v>
      </c>
      <c r="F4689" t="s">
        <v>6402</v>
      </c>
      <c r="G4689">
        <v>138</v>
      </c>
      <c r="H4689">
        <v>457</v>
      </c>
      <c r="I4689">
        <v>1</v>
      </c>
      <c r="J4689">
        <v>0</v>
      </c>
      <c r="K4689">
        <v>0</v>
      </c>
      <c r="M4689">
        <v>2018</v>
      </c>
      <c r="N4689" t="s">
        <v>6404</v>
      </c>
      <c r="O4689">
        <v>99</v>
      </c>
      <c r="P4689">
        <v>1</v>
      </c>
      <c r="Q4689" t="s">
        <v>7733</v>
      </c>
      <c r="R4689" t="s">
        <v>7734</v>
      </c>
      <c r="S4689" t="s">
        <v>7734</v>
      </c>
      <c r="T4689" t="s">
        <v>23753</v>
      </c>
      <c r="U4689">
        <f t="shared" si="73"/>
        <v>1844</v>
      </c>
    </row>
    <row r="4690" spans="1:21" x14ac:dyDescent="0.2">
      <c r="A4690" t="s">
        <v>18741</v>
      </c>
      <c r="B4690" t="s">
        <v>8857</v>
      </c>
      <c r="C4690">
        <v>3554008</v>
      </c>
      <c r="D4690" t="s">
        <v>8861</v>
      </c>
      <c r="E4690" t="s">
        <v>18746</v>
      </c>
      <c r="F4690" t="s">
        <v>6402</v>
      </c>
      <c r="G4690">
        <v>39</v>
      </c>
      <c r="H4690">
        <v>1844</v>
      </c>
      <c r="I4690">
        <v>0</v>
      </c>
      <c r="J4690">
        <v>0</v>
      </c>
      <c r="K4690">
        <v>0</v>
      </c>
      <c r="M4690">
        <v>2018</v>
      </c>
      <c r="N4690" t="s">
        <v>1463</v>
      </c>
      <c r="O4690">
        <v>99</v>
      </c>
      <c r="P4690">
        <v>6</v>
      </c>
      <c r="Q4690" t="s">
        <v>7733</v>
      </c>
      <c r="R4690" t="s">
        <v>7734</v>
      </c>
      <c r="S4690" t="s">
        <v>7734</v>
      </c>
      <c r="T4690" t="s">
        <v>23754</v>
      </c>
      <c r="U4690">
        <f t="shared" si="73"/>
        <v>1844</v>
      </c>
    </row>
    <row r="4691" spans="1:21" x14ac:dyDescent="0.2">
      <c r="A4691" t="s">
        <v>18747</v>
      </c>
      <c r="B4691" t="s">
        <v>6576</v>
      </c>
      <c r="C4691">
        <v>3556042</v>
      </c>
      <c r="D4691" t="s">
        <v>7625</v>
      </c>
      <c r="E4691" t="s">
        <v>15196</v>
      </c>
      <c r="F4691" t="s">
        <v>6402</v>
      </c>
      <c r="G4691">
        <v>688</v>
      </c>
      <c r="H4691">
        <v>11083</v>
      </c>
      <c r="I4691">
        <v>1</v>
      </c>
      <c r="J4691">
        <v>0</v>
      </c>
      <c r="K4691">
        <v>0</v>
      </c>
      <c r="M4691">
        <v>2018</v>
      </c>
      <c r="N4691" t="s">
        <v>1463</v>
      </c>
      <c r="O4691">
        <v>99</v>
      </c>
      <c r="P4691">
        <v>6</v>
      </c>
      <c r="Q4691" t="s">
        <v>7733</v>
      </c>
      <c r="R4691" t="s">
        <v>7734</v>
      </c>
      <c r="S4691" t="s">
        <v>7734</v>
      </c>
      <c r="T4691" t="s">
        <v>23755</v>
      </c>
      <c r="U4691">
        <f t="shared" si="73"/>
        <v>11083</v>
      </c>
    </row>
    <row r="4692" spans="1:21" x14ac:dyDescent="0.2">
      <c r="A4692" t="s">
        <v>18747</v>
      </c>
      <c r="B4692" t="s">
        <v>6576</v>
      </c>
      <c r="C4692">
        <v>3556042</v>
      </c>
      <c r="D4692" t="s">
        <v>6467</v>
      </c>
      <c r="E4692" t="s">
        <v>15155</v>
      </c>
      <c r="F4692" t="s">
        <v>6402</v>
      </c>
      <c r="G4692">
        <v>807</v>
      </c>
      <c r="H4692">
        <v>11083</v>
      </c>
      <c r="I4692">
        <v>0</v>
      </c>
      <c r="J4692">
        <v>1</v>
      </c>
      <c r="K4692">
        <v>0</v>
      </c>
      <c r="M4692">
        <v>2018</v>
      </c>
      <c r="N4692" t="s">
        <v>1463</v>
      </c>
      <c r="O4692">
        <v>99</v>
      </c>
      <c r="P4692">
        <v>6</v>
      </c>
      <c r="Q4692" t="s">
        <v>7733</v>
      </c>
      <c r="R4692" t="s">
        <v>7734</v>
      </c>
      <c r="S4692" t="s">
        <v>7734</v>
      </c>
      <c r="T4692" t="s">
        <v>23756</v>
      </c>
      <c r="U4692">
        <f t="shared" si="73"/>
        <v>11083</v>
      </c>
    </row>
    <row r="4693" spans="1:21" x14ac:dyDescent="0.2">
      <c r="A4693" t="s">
        <v>18747</v>
      </c>
      <c r="B4693" t="s">
        <v>6576</v>
      </c>
      <c r="C4693">
        <v>3556042</v>
      </c>
      <c r="D4693" t="s">
        <v>7446</v>
      </c>
      <c r="E4693" t="s">
        <v>10091</v>
      </c>
      <c r="F4693" t="s">
        <v>6402</v>
      </c>
      <c r="G4693">
        <v>546</v>
      </c>
      <c r="H4693">
        <v>11083</v>
      </c>
      <c r="I4693">
        <v>1</v>
      </c>
      <c r="J4693">
        <v>0</v>
      </c>
      <c r="K4693">
        <v>0</v>
      </c>
      <c r="M4693">
        <v>2018</v>
      </c>
      <c r="N4693" t="s">
        <v>1463</v>
      </c>
      <c r="O4693">
        <v>99</v>
      </c>
      <c r="P4693">
        <v>6</v>
      </c>
      <c r="Q4693" t="s">
        <v>7733</v>
      </c>
      <c r="R4693" t="s">
        <v>7734</v>
      </c>
      <c r="S4693" t="s">
        <v>7734</v>
      </c>
      <c r="T4693" t="s">
        <v>23757</v>
      </c>
      <c r="U4693">
        <f t="shared" si="73"/>
        <v>11083</v>
      </c>
    </row>
    <row r="4694" spans="1:21" x14ac:dyDescent="0.2">
      <c r="A4694" t="s">
        <v>18747</v>
      </c>
      <c r="B4694" t="s">
        <v>6576</v>
      </c>
      <c r="C4694">
        <v>3556042</v>
      </c>
      <c r="D4694" t="s">
        <v>6584</v>
      </c>
      <c r="E4694" t="s">
        <v>18748</v>
      </c>
      <c r="F4694" t="s">
        <v>6402</v>
      </c>
      <c r="G4694">
        <v>767</v>
      </c>
      <c r="H4694">
        <v>11083</v>
      </c>
      <c r="I4694">
        <v>0</v>
      </c>
      <c r="J4694">
        <v>0</v>
      </c>
      <c r="K4694">
        <v>0</v>
      </c>
      <c r="M4694">
        <v>2018</v>
      </c>
      <c r="N4694" t="s">
        <v>1463</v>
      </c>
      <c r="O4694">
        <v>99</v>
      </c>
      <c r="P4694">
        <v>6</v>
      </c>
      <c r="Q4694" t="s">
        <v>7733</v>
      </c>
      <c r="R4694" t="s">
        <v>7734</v>
      </c>
      <c r="S4694" t="s">
        <v>7734</v>
      </c>
      <c r="T4694" t="s">
        <v>23758</v>
      </c>
      <c r="U4694">
        <f t="shared" si="73"/>
        <v>11083</v>
      </c>
    </row>
    <row r="4695" spans="1:21" x14ac:dyDescent="0.2">
      <c r="A4695" t="s">
        <v>18749</v>
      </c>
      <c r="B4695" t="s">
        <v>6576</v>
      </c>
      <c r="C4695">
        <v>3556042</v>
      </c>
      <c r="D4695" t="s">
        <v>7569</v>
      </c>
      <c r="E4695" t="s">
        <v>6452</v>
      </c>
      <c r="F4695" t="s">
        <v>6402</v>
      </c>
      <c r="G4695">
        <v>981</v>
      </c>
      <c r="H4695">
        <v>2164</v>
      </c>
      <c r="I4695">
        <v>1</v>
      </c>
      <c r="J4695">
        <v>1</v>
      </c>
      <c r="K4695">
        <v>0</v>
      </c>
      <c r="M4695">
        <v>2018</v>
      </c>
      <c r="N4695" t="s">
        <v>6404</v>
      </c>
      <c r="O4695">
        <v>99</v>
      </c>
      <c r="P4695">
        <v>1</v>
      </c>
      <c r="Q4695" t="s">
        <v>7733</v>
      </c>
      <c r="R4695" t="s">
        <v>7734</v>
      </c>
      <c r="S4695" t="s">
        <v>7734</v>
      </c>
      <c r="T4695" t="s">
        <v>647</v>
      </c>
      <c r="U4695">
        <f t="shared" si="73"/>
        <v>11083</v>
      </c>
    </row>
    <row r="4696" spans="1:21" x14ac:dyDescent="0.2">
      <c r="A4696" t="s">
        <v>18747</v>
      </c>
      <c r="B4696" t="s">
        <v>6576</v>
      </c>
      <c r="C4696">
        <v>3556042</v>
      </c>
      <c r="D4696" t="s">
        <v>6734</v>
      </c>
      <c r="E4696" t="s">
        <v>6948</v>
      </c>
      <c r="F4696" t="s">
        <v>6402</v>
      </c>
      <c r="G4696">
        <v>852</v>
      </c>
      <c r="H4696">
        <v>11083</v>
      </c>
      <c r="I4696">
        <v>0</v>
      </c>
      <c r="J4696">
        <v>1</v>
      </c>
      <c r="K4696">
        <v>0</v>
      </c>
      <c r="M4696">
        <v>2018</v>
      </c>
      <c r="N4696" t="s">
        <v>1463</v>
      </c>
      <c r="O4696">
        <v>99</v>
      </c>
      <c r="P4696">
        <v>6</v>
      </c>
      <c r="Q4696" t="s">
        <v>7733</v>
      </c>
      <c r="R4696" t="s">
        <v>7734</v>
      </c>
      <c r="S4696" t="s">
        <v>7734</v>
      </c>
      <c r="T4696" t="s">
        <v>23759</v>
      </c>
      <c r="U4696">
        <f t="shared" si="73"/>
        <v>11083</v>
      </c>
    </row>
    <row r="4697" spans="1:21" x14ac:dyDescent="0.2">
      <c r="A4697" t="s">
        <v>18747</v>
      </c>
      <c r="B4697" t="s">
        <v>6576</v>
      </c>
      <c r="C4697">
        <v>3556042</v>
      </c>
      <c r="D4697" t="s">
        <v>7022</v>
      </c>
      <c r="E4697" t="s">
        <v>18750</v>
      </c>
      <c r="F4697" t="s">
        <v>6402</v>
      </c>
      <c r="G4697">
        <v>717</v>
      </c>
      <c r="H4697">
        <v>11083</v>
      </c>
      <c r="I4697">
        <v>1</v>
      </c>
      <c r="J4697">
        <v>0</v>
      </c>
      <c r="K4697">
        <v>0</v>
      </c>
      <c r="M4697">
        <v>2018</v>
      </c>
      <c r="N4697" t="s">
        <v>1463</v>
      </c>
      <c r="O4697">
        <v>99</v>
      </c>
      <c r="P4697">
        <v>6</v>
      </c>
      <c r="Q4697" t="s">
        <v>7733</v>
      </c>
      <c r="R4697" t="s">
        <v>7734</v>
      </c>
      <c r="S4697" t="s">
        <v>7734</v>
      </c>
      <c r="T4697" t="s">
        <v>23760</v>
      </c>
      <c r="U4697">
        <f t="shared" si="73"/>
        <v>11083</v>
      </c>
    </row>
    <row r="4698" spans="1:21" x14ac:dyDescent="0.2">
      <c r="A4698" t="s">
        <v>18747</v>
      </c>
      <c r="B4698" t="s">
        <v>6576</v>
      </c>
      <c r="C4698">
        <v>3556042</v>
      </c>
      <c r="D4698" t="s">
        <v>6820</v>
      </c>
      <c r="E4698" t="s">
        <v>15392</v>
      </c>
      <c r="F4698" t="s">
        <v>6402</v>
      </c>
      <c r="G4698">
        <v>141</v>
      </c>
      <c r="H4698">
        <v>11083</v>
      </c>
      <c r="I4698">
        <v>0</v>
      </c>
      <c r="J4698">
        <v>0</v>
      </c>
      <c r="K4698">
        <v>0</v>
      </c>
      <c r="M4698">
        <v>2018</v>
      </c>
      <c r="N4698" t="s">
        <v>1463</v>
      </c>
      <c r="O4698">
        <v>99</v>
      </c>
      <c r="P4698">
        <v>6</v>
      </c>
      <c r="Q4698" t="s">
        <v>7733</v>
      </c>
      <c r="R4698" t="s">
        <v>7734</v>
      </c>
      <c r="S4698" t="s">
        <v>7734</v>
      </c>
      <c r="T4698" t="s">
        <v>23761</v>
      </c>
      <c r="U4698">
        <f t="shared" si="73"/>
        <v>11083</v>
      </c>
    </row>
    <row r="4699" spans="1:21" x14ac:dyDescent="0.2">
      <c r="A4699" t="s">
        <v>18747</v>
      </c>
      <c r="B4699" t="s">
        <v>6576</v>
      </c>
      <c r="C4699">
        <v>3556042</v>
      </c>
      <c r="D4699" t="s">
        <v>6537</v>
      </c>
      <c r="E4699" t="s">
        <v>18751</v>
      </c>
      <c r="F4699" t="s">
        <v>6402</v>
      </c>
      <c r="G4699">
        <v>589</v>
      </c>
      <c r="H4699">
        <v>11083</v>
      </c>
      <c r="I4699">
        <v>1</v>
      </c>
      <c r="J4699">
        <v>0</v>
      </c>
      <c r="K4699">
        <v>0</v>
      </c>
      <c r="M4699">
        <v>2018</v>
      </c>
      <c r="N4699" t="s">
        <v>1463</v>
      </c>
      <c r="O4699">
        <v>99</v>
      </c>
      <c r="P4699">
        <v>6</v>
      </c>
      <c r="Q4699" t="s">
        <v>7733</v>
      </c>
      <c r="R4699" t="s">
        <v>7734</v>
      </c>
      <c r="S4699" t="s">
        <v>7734</v>
      </c>
      <c r="T4699" t="s">
        <v>23762</v>
      </c>
      <c r="U4699">
        <f t="shared" si="73"/>
        <v>11083</v>
      </c>
    </row>
    <row r="4700" spans="1:21" x14ac:dyDescent="0.2">
      <c r="A4700" t="s">
        <v>18749</v>
      </c>
      <c r="B4700" t="s">
        <v>6576</v>
      </c>
      <c r="C4700">
        <v>3556042</v>
      </c>
      <c r="D4700" t="s">
        <v>6518</v>
      </c>
      <c r="E4700" t="s">
        <v>6481</v>
      </c>
      <c r="F4700" t="s">
        <v>6402</v>
      </c>
      <c r="G4700">
        <v>207</v>
      </c>
      <c r="H4700">
        <v>2164</v>
      </c>
      <c r="I4700">
        <v>0</v>
      </c>
      <c r="J4700">
        <v>0</v>
      </c>
      <c r="K4700">
        <v>0</v>
      </c>
      <c r="M4700">
        <v>2018</v>
      </c>
      <c r="N4700" t="s">
        <v>6404</v>
      </c>
      <c r="O4700">
        <v>99</v>
      </c>
      <c r="P4700">
        <v>1</v>
      </c>
      <c r="Q4700" t="s">
        <v>7733</v>
      </c>
      <c r="R4700" t="s">
        <v>7734</v>
      </c>
      <c r="S4700" t="s">
        <v>7734</v>
      </c>
      <c r="T4700" t="s">
        <v>23763</v>
      </c>
      <c r="U4700">
        <f t="shared" si="73"/>
        <v>11083</v>
      </c>
    </row>
    <row r="4701" spans="1:21" x14ac:dyDescent="0.2">
      <c r="A4701" t="s">
        <v>18747</v>
      </c>
      <c r="B4701" t="s">
        <v>6576</v>
      </c>
      <c r="C4701">
        <v>3556042</v>
      </c>
      <c r="D4701" t="s">
        <v>18752</v>
      </c>
      <c r="E4701" t="s">
        <v>14130</v>
      </c>
      <c r="F4701" t="s">
        <v>6402</v>
      </c>
      <c r="G4701">
        <v>607</v>
      </c>
      <c r="H4701">
        <v>11083</v>
      </c>
      <c r="I4701">
        <v>0</v>
      </c>
      <c r="J4701">
        <v>0</v>
      </c>
      <c r="K4701">
        <v>0</v>
      </c>
      <c r="M4701">
        <v>2018</v>
      </c>
      <c r="N4701" t="s">
        <v>1463</v>
      </c>
      <c r="O4701">
        <v>99</v>
      </c>
      <c r="P4701">
        <v>6</v>
      </c>
      <c r="Q4701" t="s">
        <v>7733</v>
      </c>
      <c r="R4701" t="s">
        <v>7734</v>
      </c>
      <c r="S4701" t="s">
        <v>7734</v>
      </c>
      <c r="T4701" t="s">
        <v>23764</v>
      </c>
      <c r="U4701">
        <f t="shared" si="73"/>
        <v>11083</v>
      </c>
    </row>
    <row r="4702" spans="1:21" x14ac:dyDescent="0.2">
      <c r="A4702" t="s">
        <v>18747</v>
      </c>
      <c r="B4702" t="s">
        <v>6576</v>
      </c>
      <c r="C4702">
        <v>3556042</v>
      </c>
      <c r="D4702" t="s">
        <v>18753</v>
      </c>
      <c r="E4702" t="s">
        <v>8967</v>
      </c>
      <c r="F4702" t="s">
        <v>6402</v>
      </c>
      <c r="G4702">
        <v>326</v>
      </c>
      <c r="H4702">
        <v>11083</v>
      </c>
      <c r="I4702">
        <v>0</v>
      </c>
      <c r="J4702">
        <v>0</v>
      </c>
      <c r="K4702">
        <v>0</v>
      </c>
      <c r="M4702">
        <v>2018</v>
      </c>
      <c r="N4702" t="s">
        <v>1463</v>
      </c>
      <c r="O4702">
        <v>99</v>
      </c>
      <c r="P4702">
        <v>6</v>
      </c>
      <c r="Q4702" t="s">
        <v>7733</v>
      </c>
      <c r="R4702" t="s">
        <v>7734</v>
      </c>
      <c r="S4702" t="s">
        <v>7734</v>
      </c>
      <c r="T4702" t="s">
        <v>23765</v>
      </c>
      <c r="U4702">
        <f t="shared" si="73"/>
        <v>11083</v>
      </c>
    </row>
    <row r="4703" spans="1:21" x14ac:dyDescent="0.2">
      <c r="A4703" t="s">
        <v>18749</v>
      </c>
      <c r="B4703" t="s">
        <v>6576</v>
      </c>
      <c r="C4703">
        <v>3556042</v>
      </c>
      <c r="D4703" t="s">
        <v>6738</v>
      </c>
      <c r="E4703" t="s">
        <v>14125</v>
      </c>
      <c r="F4703" t="s">
        <v>6402</v>
      </c>
      <c r="G4703">
        <v>976</v>
      </c>
      <c r="H4703">
        <v>2164</v>
      </c>
      <c r="I4703">
        <v>1</v>
      </c>
      <c r="J4703">
        <v>0</v>
      </c>
      <c r="K4703">
        <v>0</v>
      </c>
      <c r="M4703">
        <v>2018</v>
      </c>
      <c r="N4703" t="s">
        <v>6404</v>
      </c>
      <c r="O4703">
        <v>99</v>
      </c>
      <c r="P4703">
        <v>1</v>
      </c>
      <c r="Q4703" t="s">
        <v>7733</v>
      </c>
      <c r="R4703" t="s">
        <v>7734</v>
      </c>
      <c r="S4703" t="s">
        <v>7734</v>
      </c>
      <c r="T4703" t="s">
        <v>646</v>
      </c>
      <c r="U4703">
        <f t="shared" si="73"/>
        <v>11083</v>
      </c>
    </row>
    <row r="4704" spans="1:21" x14ac:dyDescent="0.2">
      <c r="A4704" t="s">
        <v>18747</v>
      </c>
      <c r="B4704" t="s">
        <v>6576</v>
      </c>
      <c r="C4704">
        <v>3556042</v>
      </c>
      <c r="D4704" t="s">
        <v>9126</v>
      </c>
      <c r="E4704" t="s">
        <v>15174</v>
      </c>
      <c r="F4704" t="s">
        <v>6402</v>
      </c>
      <c r="G4704">
        <v>350</v>
      </c>
      <c r="H4704">
        <v>11083</v>
      </c>
      <c r="I4704">
        <v>0</v>
      </c>
      <c r="J4704">
        <v>0</v>
      </c>
      <c r="K4704">
        <v>0</v>
      </c>
      <c r="M4704">
        <v>2018</v>
      </c>
      <c r="N4704" t="s">
        <v>1463</v>
      </c>
      <c r="O4704">
        <v>99</v>
      </c>
      <c r="P4704">
        <v>6</v>
      </c>
      <c r="Q4704" t="s">
        <v>7733</v>
      </c>
      <c r="R4704" t="s">
        <v>7734</v>
      </c>
      <c r="S4704" t="s">
        <v>7734</v>
      </c>
      <c r="T4704" t="s">
        <v>23766</v>
      </c>
      <c r="U4704">
        <f t="shared" si="73"/>
        <v>11083</v>
      </c>
    </row>
    <row r="4705" spans="1:21" x14ac:dyDescent="0.2">
      <c r="A4705" t="s">
        <v>18747</v>
      </c>
      <c r="B4705" t="s">
        <v>6576</v>
      </c>
      <c r="C4705">
        <v>3556042</v>
      </c>
      <c r="D4705" t="s">
        <v>6597</v>
      </c>
      <c r="E4705" t="s">
        <v>14127</v>
      </c>
      <c r="F4705" t="s">
        <v>6402</v>
      </c>
      <c r="G4705">
        <v>778</v>
      </c>
      <c r="H4705">
        <v>11083</v>
      </c>
      <c r="I4705">
        <v>0</v>
      </c>
      <c r="J4705">
        <v>1</v>
      </c>
      <c r="K4705">
        <v>0</v>
      </c>
      <c r="M4705">
        <v>2018</v>
      </c>
      <c r="N4705" t="s">
        <v>1463</v>
      </c>
      <c r="O4705">
        <v>99</v>
      </c>
      <c r="P4705">
        <v>6</v>
      </c>
      <c r="Q4705" t="s">
        <v>7733</v>
      </c>
      <c r="R4705" t="s">
        <v>7734</v>
      </c>
      <c r="S4705" t="s">
        <v>7734</v>
      </c>
      <c r="T4705" t="s">
        <v>2448</v>
      </c>
      <c r="U4705">
        <f t="shared" si="73"/>
        <v>11083</v>
      </c>
    </row>
    <row r="4706" spans="1:21" x14ac:dyDescent="0.2">
      <c r="A4706" t="s">
        <v>18747</v>
      </c>
      <c r="B4706" t="s">
        <v>6576</v>
      </c>
      <c r="C4706">
        <v>3556042</v>
      </c>
      <c r="D4706" t="s">
        <v>8706</v>
      </c>
      <c r="E4706" t="s">
        <v>14128</v>
      </c>
      <c r="F4706" t="s">
        <v>6402</v>
      </c>
      <c r="G4706">
        <v>1021</v>
      </c>
      <c r="H4706">
        <v>11083</v>
      </c>
      <c r="I4706">
        <v>0</v>
      </c>
      <c r="J4706">
        <v>1</v>
      </c>
      <c r="K4706">
        <v>0</v>
      </c>
      <c r="M4706">
        <v>2018</v>
      </c>
      <c r="N4706" t="s">
        <v>1463</v>
      </c>
      <c r="O4706">
        <v>99</v>
      </c>
      <c r="P4706">
        <v>6</v>
      </c>
      <c r="Q4706" t="s">
        <v>7733</v>
      </c>
      <c r="R4706" t="s">
        <v>7734</v>
      </c>
      <c r="S4706" t="s">
        <v>7734</v>
      </c>
      <c r="T4706" t="s">
        <v>2447</v>
      </c>
      <c r="U4706">
        <f t="shared" si="73"/>
        <v>11083</v>
      </c>
    </row>
    <row r="4707" spans="1:21" x14ac:dyDescent="0.2">
      <c r="A4707" t="s">
        <v>18747</v>
      </c>
      <c r="B4707" t="s">
        <v>6576</v>
      </c>
      <c r="C4707">
        <v>3556042</v>
      </c>
      <c r="D4707" t="s">
        <v>6535</v>
      </c>
      <c r="E4707" t="s">
        <v>18754</v>
      </c>
      <c r="F4707" t="s">
        <v>6402</v>
      </c>
      <c r="G4707">
        <v>382</v>
      </c>
      <c r="H4707">
        <v>11083</v>
      </c>
      <c r="I4707">
        <v>0</v>
      </c>
      <c r="J4707">
        <v>0</v>
      </c>
      <c r="K4707">
        <v>0</v>
      </c>
      <c r="M4707">
        <v>2018</v>
      </c>
      <c r="N4707" t="s">
        <v>1463</v>
      </c>
      <c r="O4707">
        <v>99</v>
      </c>
      <c r="P4707">
        <v>6</v>
      </c>
      <c r="Q4707" t="s">
        <v>7733</v>
      </c>
      <c r="R4707" t="s">
        <v>7734</v>
      </c>
      <c r="S4707" t="s">
        <v>7734</v>
      </c>
      <c r="T4707" t="s">
        <v>23767</v>
      </c>
      <c r="U4707">
        <f t="shared" si="73"/>
        <v>11083</v>
      </c>
    </row>
    <row r="4708" spans="1:21" x14ac:dyDescent="0.2">
      <c r="A4708" t="s">
        <v>18747</v>
      </c>
      <c r="B4708" t="s">
        <v>6576</v>
      </c>
      <c r="C4708">
        <v>3556042</v>
      </c>
      <c r="D4708" t="s">
        <v>7421</v>
      </c>
      <c r="E4708" t="s">
        <v>6848</v>
      </c>
      <c r="F4708" t="s">
        <v>6402</v>
      </c>
      <c r="G4708">
        <v>791</v>
      </c>
      <c r="H4708">
        <v>11083</v>
      </c>
      <c r="I4708">
        <v>0</v>
      </c>
      <c r="J4708">
        <v>1</v>
      </c>
      <c r="K4708">
        <v>0</v>
      </c>
      <c r="M4708">
        <v>2018</v>
      </c>
      <c r="N4708" t="s">
        <v>1463</v>
      </c>
      <c r="O4708">
        <v>99</v>
      </c>
      <c r="P4708">
        <v>6</v>
      </c>
      <c r="Q4708" t="s">
        <v>7733</v>
      </c>
      <c r="R4708" t="s">
        <v>7734</v>
      </c>
      <c r="S4708" t="s">
        <v>7734</v>
      </c>
      <c r="T4708" t="s">
        <v>23768</v>
      </c>
      <c r="U4708">
        <f t="shared" si="73"/>
        <v>11083</v>
      </c>
    </row>
    <row r="4709" spans="1:21" x14ac:dyDescent="0.2">
      <c r="A4709" t="s">
        <v>18747</v>
      </c>
      <c r="B4709" t="s">
        <v>6576</v>
      </c>
      <c r="C4709">
        <v>3556042</v>
      </c>
      <c r="D4709" t="s">
        <v>6571</v>
      </c>
      <c r="E4709" t="s">
        <v>8809</v>
      </c>
      <c r="F4709" t="s">
        <v>6402</v>
      </c>
      <c r="G4709">
        <v>359</v>
      </c>
      <c r="H4709">
        <v>11083</v>
      </c>
      <c r="I4709">
        <v>0</v>
      </c>
      <c r="J4709">
        <v>0</v>
      </c>
      <c r="K4709">
        <v>0</v>
      </c>
      <c r="M4709">
        <v>2018</v>
      </c>
      <c r="N4709" t="s">
        <v>1463</v>
      </c>
      <c r="O4709">
        <v>99</v>
      </c>
      <c r="P4709">
        <v>6</v>
      </c>
      <c r="Q4709" t="s">
        <v>7733</v>
      </c>
      <c r="R4709" t="s">
        <v>7734</v>
      </c>
      <c r="S4709" t="s">
        <v>7734</v>
      </c>
      <c r="T4709" t="s">
        <v>23769</v>
      </c>
      <c r="U4709">
        <f t="shared" si="73"/>
        <v>11083</v>
      </c>
    </row>
    <row r="4710" spans="1:21" x14ac:dyDescent="0.2">
      <c r="A4710" t="s">
        <v>18747</v>
      </c>
      <c r="B4710" t="s">
        <v>6576</v>
      </c>
      <c r="C4710">
        <v>3556042</v>
      </c>
      <c r="D4710" t="s">
        <v>14131</v>
      </c>
      <c r="E4710" t="s">
        <v>6542</v>
      </c>
      <c r="F4710" t="s">
        <v>6402</v>
      </c>
      <c r="G4710">
        <v>376</v>
      </c>
      <c r="H4710">
        <v>11083</v>
      </c>
      <c r="I4710">
        <v>0</v>
      </c>
      <c r="J4710">
        <v>0</v>
      </c>
      <c r="K4710">
        <v>0</v>
      </c>
      <c r="M4710">
        <v>2018</v>
      </c>
      <c r="N4710" t="s">
        <v>1463</v>
      </c>
      <c r="O4710">
        <v>99</v>
      </c>
      <c r="P4710">
        <v>6</v>
      </c>
      <c r="Q4710" t="s">
        <v>7733</v>
      </c>
      <c r="R4710" t="s">
        <v>7734</v>
      </c>
      <c r="S4710" t="s">
        <v>7734</v>
      </c>
      <c r="T4710" t="s">
        <v>2444</v>
      </c>
      <c r="U4710">
        <f t="shared" si="73"/>
        <v>11083</v>
      </c>
    </row>
    <row r="4711" spans="1:21" x14ac:dyDescent="0.2">
      <c r="A4711" t="s">
        <v>18747</v>
      </c>
      <c r="B4711" t="s">
        <v>6576</v>
      </c>
      <c r="C4711">
        <v>3556042</v>
      </c>
      <c r="D4711" t="s">
        <v>6444</v>
      </c>
      <c r="E4711" t="s">
        <v>13108</v>
      </c>
      <c r="F4711" t="s">
        <v>6402</v>
      </c>
      <c r="G4711">
        <v>986</v>
      </c>
      <c r="H4711">
        <v>11083</v>
      </c>
      <c r="I4711">
        <v>0</v>
      </c>
      <c r="J4711">
        <v>1</v>
      </c>
      <c r="K4711">
        <v>0</v>
      </c>
      <c r="M4711">
        <v>2018</v>
      </c>
      <c r="N4711" t="s">
        <v>1463</v>
      </c>
      <c r="O4711">
        <v>99</v>
      </c>
      <c r="P4711">
        <v>6</v>
      </c>
      <c r="Q4711" t="s">
        <v>7733</v>
      </c>
      <c r="R4711" t="s">
        <v>7734</v>
      </c>
      <c r="S4711" t="s">
        <v>7734</v>
      </c>
      <c r="T4711" t="s">
        <v>23770</v>
      </c>
      <c r="U4711">
        <f t="shared" si="73"/>
        <v>11083</v>
      </c>
    </row>
    <row r="4712" spans="1:21" x14ac:dyDescent="0.2">
      <c r="A4712" t="s">
        <v>18755</v>
      </c>
      <c r="B4712" t="s">
        <v>11315</v>
      </c>
      <c r="C4712">
        <v>3551034</v>
      </c>
      <c r="D4712" t="s">
        <v>6708</v>
      </c>
      <c r="E4712" t="s">
        <v>7062</v>
      </c>
      <c r="F4712" t="s">
        <v>6402</v>
      </c>
      <c r="G4712">
        <v>0</v>
      </c>
      <c r="H4712">
        <v>0</v>
      </c>
      <c r="I4712">
        <v>1</v>
      </c>
      <c r="J4712">
        <v>1</v>
      </c>
      <c r="K4712">
        <v>1</v>
      </c>
      <c r="M4712">
        <v>2018</v>
      </c>
      <c r="N4712" t="s">
        <v>6404</v>
      </c>
      <c r="O4712">
        <v>99</v>
      </c>
      <c r="P4712">
        <v>1</v>
      </c>
      <c r="Q4712" t="s">
        <v>7733</v>
      </c>
      <c r="R4712" t="s">
        <v>7734</v>
      </c>
      <c r="S4712" t="s">
        <v>7734</v>
      </c>
      <c r="T4712" t="s">
        <v>648</v>
      </c>
      <c r="U4712">
        <f t="shared" si="73"/>
        <v>0</v>
      </c>
    </row>
    <row r="4713" spans="1:21" x14ac:dyDescent="0.2">
      <c r="A4713" t="s">
        <v>18756</v>
      </c>
      <c r="B4713" t="s">
        <v>11315</v>
      </c>
      <c r="C4713">
        <v>3551034</v>
      </c>
      <c r="D4713" t="s">
        <v>6614</v>
      </c>
      <c r="E4713" t="s">
        <v>11320</v>
      </c>
      <c r="F4713" t="s">
        <v>6402</v>
      </c>
      <c r="G4713">
        <v>0</v>
      </c>
      <c r="H4713">
        <v>0</v>
      </c>
      <c r="I4713">
        <v>1</v>
      </c>
      <c r="J4713">
        <v>1</v>
      </c>
      <c r="K4713">
        <v>1</v>
      </c>
      <c r="M4713">
        <v>2018</v>
      </c>
      <c r="N4713" t="s">
        <v>1463</v>
      </c>
      <c r="O4713">
        <v>99</v>
      </c>
      <c r="P4713">
        <v>4</v>
      </c>
      <c r="Q4713" t="s">
        <v>7733</v>
      </c>
      <c r="R4713" t="s">
        <v>7734</v>
      </c>
      <c r="S4713" t="s">
        <v>7734</v>
      </c>
      <c r="T4713" t="s">
        <v>2454</v>
      </c>
      <c r="U4713">
        <f t="shared" si="73"/>
        <v>0</v>
      </c>
    </row>
    <row r="4714" spans="1:21" x14ac:dyDescent="0.2">
      <c r="A4714" t="s">
        <v>18756</v>
      </c>
      <c r="B4714" t="s">
        <v>11315</v>
      </c>
      <c r="C4714">
        <v>3551034</v>
      </c>
      <c r="D4714" t="s">
        <v>6577</v>
      </c>
      <c r="E4714" t="s">
        <v>8036</v>
      </c>
      <c r="F4714" t="s">
        <v>6402</v>
      </c>
      <c r="G4714">
        <v>0</v>
      </c>
      <c r="H4714">
        <v>0</v>
      </c>
      <c r="I4714">
        <v>1</v>
      </c>
      <c r="J4714">
        <v>1</v>
      </c>
      <c r="K4714">
        <v>1</v>
      </c>
      <c r="M4714">
        <v>2018</v>
      </c>
      <c r="N4714" t="s">
        <v>1463</v>
      </c>
      <c r="O4714">
        <v>99</v>
      </c>
      <c r="P4714">
        <v>4</v>
      </c>
      <c r="Q4714" t="s">
        <v>7733</v>
      </c>
      <c r="R4714" t="s">
        <v>7734</v>
      </c>
      <c r="S4714" t="s">
        <v>7734</v>
      </c>
      <c r="T4714" t="s">
        <v>2453</v>
      </c>
      <c r="U4714">
        <f t="shared" si="73"/>
        <v>0</v>
      </c>
    </row>
    <row r="4715" spans="1:21" x14ac:dyDescent="0.2">
      <c r="A4715" t="s">
        <v>18756</v>
      </c>
      <c r="B4715" t="s">
        <v>11315</v>
      </c>
      <c r="C4715">
        <v>3551034</v>
      </c>
      <c r="D4715" t="s">
        <v>6597</v>
      </c>
      <c r="E4715" t="s">
        <v>6645</v>
      </c>
      <c r="F4715" t="s">
        <v>6402</v>
      </c>
      <c r="G4715">
        <v>0</v>
      </c>
      <c r="H4715">
        <v>0</v>
      </c>
      <c r="I4715">
        <v>1</v>
      </c>
      <c r="J4715">
        <v>1</v>
      </c>
      <c r="K4715">
        <v>1</v>
      </c>
      <c r="M4715">
        <v>2018</v>
      </c>
      <c r="N4715" t="s">
        <v>1463</v>
      </c>
      <c r="O4715">
        <v>99</v>
      </c>
      <c r="P4715">
        <v>4</v>
      </c>
      <c r="Q4715" t="s">
        <v>7733</v>
      </c>
      <c r="R4715" t="s">
        <v>7734</v>
      </c>
      <c r="S4715" t="s">
        <v>7734</v>
      </c>
      <c r="T4715" t="s">
        <v>649</v>
      </c>
      <c r="U4715">
        <f t="shared" si="73"/>
        <v>0</v>
      </c>
    </row>
    <row r="4716" spans="1:21" x14ac:dyDescent="0.2">
      <c r="A4716" t="s">
        <v>18756</v>
      </c>
      <c r="B4716" t="s">
        <v>11315</v>
      </c>
      <c r="C4716">
        <v>3551034</v>
      </c>
      <c r="D4716" t="s">
        <v>6535</v>
      </c>
      <c r="E4716" t="s">
        <v>6586</v>
      </c>
      <c r="F4716" t="s">
        <v>6402</v>
      </c>
      <c r="G4716">
        <v>0</v>
      </c>
      <c r="H4716">
        <v>0</v>
      </c>
      <c r="I4716">
        <v>1</v>
      </c>
      <c r="J4716">
        <v>1</v>
      </c>
      <c r="K4716">
        <v>1</v>
      </c>
      <c r="M4716">
        <v>2018</v>
      </c>
      <c r="N4716" t="s">
        <v>1463</v>
      </c>
      <c r="O4716">
        <v>99</v>
      </c>
      <c r="P4716">
        <v>4</v>
      </c>
      <c r="Q4716" t="s">
        <v>7733</v>
      </c>
      <c r="R4716" t="s">
        <v>7734</v>
      </c>
      <c r="S4716" t="s">
        <v>7734</v>
      </c>
      <c r="T4716" t="s">
        <v>2449</v>
      </c>
      <c r="U4716">
        <f t="shared" si="73"/>
        <v>0</v>
      </c>
    </row>
    <row r="4717" spans="1:21" x14ac:dyDescent="0.2">
      <c r="A4717" t="s">
        <v>18757</v>
      </c>
      <c r="B4717" t="s">
        <v>6907</v>
      </c>
      <c r="C4717">
        <v>3554001</v>
      </c>
      <c r="D4717" t="s">
        <v>6914</v>
      </c>
      <c r="E4717" t="s">
        <v>15393</v>
      </c>
      <c r="F4717" t="s">
        <v>6402</v>
      </c>
      <c r="G4717">
        <v>147</v>
      </c>
      <c r="H4717">
        <v>962</v>
      </c>
      <c r="I4717">
        <v>1</v>
      </c>
      <c r="J4717">
        <v>1</v>
      </c>
      <c r="K4717">
        <v>0</v>
      </c>
      <c r="M4717">
        <v>2018</v>
      </c>
      <c r="N4717" t="s">
        <v>1463</v>
      </c>
      <c r="O4717">
        <v>99</v>
      </c>
      <c r="P4717">
        <v>4</v>
      </c>
      <c r="Q4717" t="s">
        <v>7733</v>
      </c>
      <c r="R4717" t="s">
        <v>7734</v>
      </c>
      <c r="S4717" t="s">
        <v>7734</v>
      </c>
      <c r="T4717" t="s">
        <v>23771</v>
      </c>
      <c r="U4717">
        <f t="shared" si="73"/>
        <v>962</v>
      </c>
    </row>
    <row r="4718" spans="1:21" x14ac:dyDescent="0.2">
      <c r="A4718" t="s">
        <v>18758</v>
      </c>
      <c r="B4718" t="s">
        <v>6907</v>
      </c>
      <c r="C4718">
        <v>3554001</v>
      </c>
      <c r="D4718" t="s">
        <v>6838</v>
      </c>
      <c r="E4718" t="s">
        <v>8774</v>
      </c>
      <c r="F4718" t="s">
        <v>6402</v>
      </c>
      <c r="G4718">
        <v>0</v>
      </c>
      <c r="H4718">
        <v>0</v>
      </c>
      <c r="I4718">
        <v>1</v>
      </c>
      <c r="J4718">
        <v>1</v>
      </c>
      <c r="K4718">
        <v>1</v>
      </c>
      <c r="M4718">
        <v>2018</v>
      </c>
      <c r="N4718" t="s">
        <v>6404</v>
      </c>
      <c r="O4718">
        <v>99</v>
      </c>
      <c r="P4718">
        <v>1</v>
      </c>
      <c r="Q4718" t="s">
        <v>7733</v>
      </c>
      <c r="R4718" t="s">
        <v>7734</v>
      </c>
      <c r="S4718" t="s">
        <v>7734</v>
      </c>
      <c r="T4718" t="s">
        <v>650</v>
      </c>
      <c r="U4718">
        <f t="shared" si="73"/>
        <v>962</v>
      </c>
    </row>
    <row r="4719" spans="1:21" x14ac:dyDescent="0.2">
      <c r="A4719" t="s">
        <v>18757</v>
      </c>
      <c r="B4719" t="s">
        <v>6907</v>
      </c>
      <c r="C4719">
        <v>3554001</v>
      </c>
      <c r="D4719" t="s">
        <v>6656</v>
      </c>
      <c r="E4719" t="s">
        <v>10980</v>
      </c>
      <c r="F4719" t="s">
        <v>6402</v>
      </c>
      <c r="G4719">
        <v>61</v>
      </c>
      <c r="H4719">
        <v>962</v>
      </c>
      <c r="I4719">
        <v>0</v>
      </c>
      <c r="J4719">
        <v>0</v>
      </c>
      <c r="K4719">
        <v>0</v>
      </c>
      <c r="M4719">
        <v>2018</v>
      </c>
      <c r="N4719" t="s">
        <v>1463</v>
      </c>
      <c r="O4719">
        <v>99</v>
      </c>
      <c r="P4719">
        <v>4</v>
      </c>
      <c r="Q4719" t="s">
        <v>7733</v>
      </c>
      <c r="R4719" t="s">
        <v>7734</v>
      </c>
      <c r="S4719" t="s">
        <v>7734</v>
      </c>
      <c r="T4719" t="s">
        <v>23772</v>
      </c>
      <c r="U4719">
        <f t="shared" si="73"/>
        <v>962</v>
      </c>
    </row>
    <row r="4720" spans="1:21" x14ac:dyDescent="0.2">
      <c r="A4720" t="s">
        <v>18757</v>
      </c>
      <c r="B4720" t="s">
        <v>6907</v>
      </c>
      <c r="C4720">
        <v>3554001</v>
      </c>
      <c r="D4720" t="s">
        <v>6434</v>
      </c>
      <c r="E4720" t="s">
        <v>6426</v>
      </c>
      <c r="F4720" t="s">
        <v>6402</v>
      </c>
      <c r="G4720">
        <v>69</v>
      </c>
      <c r="H4720">
        <v>962</v>
      </c>
      <c r="I4720">
        <v>0</v>
      </c>
      <c r="J4720">
        <v>0</v>
      </c>
      <c r="K4720">
        <v>0</v>
      </c>
      <c r="M4720">
        <v>2018</v>
      </c>
      <c r="N4720" t="s">
        <v>1463</v>
      </c>
      <c r="O4720">
        <v>99</v>
      </c>
      <c r="P4720">
        <v>4</v>
      </c>
      <c r="Q4720" t="s">
        <v>7733</v>
      </c>
      <c r="R4720" t="s">
        <v>7734</v>
      </c>
      <c r="S4720" t="s">
        <v>7734</v>
      </c>
      <c r="T4720" t="s">
        <v>23773</v>
      </c>
      <c r="U4720">
        <f t="shared" si="73"/>
        <v>962</v>
      </c>
    </row>
    <row r="4721" spans="1:21" x14ac:dyDescent="0.2">
      <c r="A4721" t="s">
        <v>18757</v>
      </c>
      <c r="B4721" t="s">
        <v>6907</v>
      </c>
      <c r="C4721">
        <v>3554001</v>
      </c>
      <c r="D4721" t="s">
        <v>9022</v>
      </c>
      <c r="E4721" t="s">
        <v>18759</v>
      </c>
      <c r="F4721" t="s">
        <v>6402</v>
      </c>
      <c r="G4721">
        <v>119</v>
      </c>
      <c r="H4721">
        <v>962</v>
      </c>
      <c r="I4721">
        <v>1</v>
      </c>
      <c r="J4721">
        <v>0</v>
      </c>
      <c r="K4721">
        <v>0</v>
      </c>
      <c r="M4721">
        <v>2018</v>
      </c>
      <c r="N4721" t="s">
        <v>1463</v>
      </c>
      <c r="O4721">
        <v>99</v>
      </c>
      <c r="P4721">
        <v>4</v>
      </c>
      <c r="Q4721" t="s">
        <v>7733</v>
      </c>
      <c r="R4721" t="s">
        <v>7734</v>
      </c>
      <c r="S4721" t="s">
        <v>7734</v>
      </c>
      <c r="T4721" t="s">
        <v>23774</v>
      </c>
      <c r="U4721">
        <f t="shared" si="73"/>
        <v>962</v>
      </c>
    </row>
    <row r="4722" spans="1:21" x14ac:dyDescent="0.2">
      <c r="A4722" t="s">
        <v>18757</v>
      </c>
      <c r="B4722" t="s">
        <v>6907</v>
      </c>
      <c r="C4722">
        <v>3554001</v>
      </c>
      <c r="D4722" t="s">
        <v>7632</v>
      </c>
      <c r="E4722" t="s">
        <v>6604</v>
      </c>
      <c r="F4722" t="s">
        <v>6402</v>
      </c>
      <c r="G4722">
        <v>204</v>
      </c>
      <c r="H4722">
        <v>962</v>
      </c>
      <c r="I4722">
        <v>1</v>
      </c>
      <c r="J4722">
        <v>1</v>
      </c>
      <c r="K4722">
        <v>0</v>
      </c>
      <c r="M4722">
        <v>2018</v>
      </c>
      <c r="N4722" t="s">
        <v>1463</v>
      </c>
      <c r="O4722">
        <v>99</v>
      </c>
      <c r="P4722">
        <v>4</v>
      </c>
      <c r="Q4722" t="s">
        <v>7733</v>
      </c>
      <c r="R4722" t="s">
        <v>7734</v>
      </c>
      <c r="S4722" t="s">
        <v>7734</v>
      </c>
      <c r="T4722" t="s">
        <v>2456</v>
      </c>
      <c r="U4722">
        <f t="shared" si="73"/>
        <v>962</v>
      </c>
    </row>
    <row r="4723" spans="1:21" x14ac:dyDescent="0.2">
      <c r="A4723" t="s">
        <v>18757</v>
      </c>
      <c r="B4723" t="s">
        <v>6907</v>
      </c>
      <c r="C4723">
        <v>3554001</v>
      </c>
      <c r="D4723" t="s">
        <v>6954</v>
      </c>
      <c r="E4723" t="s">
        <v>8869</v>
      </c>
      <c r="F4723" t="s">
        <v>6402</v>
      </c>
      <c r="G4723">
        <v>125</v>
      </c>
      <c r="H4723">
        <v>962</v>
      </c>
      <c r="I4723">
        <v>0</v>
      </c>
      <c r="J4723">
        <v>1</v>
      </c>
      <c r="K4723">
        <v>0</v>
      </c>
      <c r="M4723">
        <v>2018</v>
      </c>
      <c r="N4723" t="s">
        <v>1463</v>
      </c>
      <c r="O4723">
        <v>99</v>
      </c>
      <c r="P4723">
        <v>4</v>
      </c>
      <c r="Q4723" t="s">
        <v>7733</v>
      </c>
      <c r="R4723" t="s">
        <v>7734</v>
      </c>
      <c r="S4723" t="s">
        <v>7734</v>
      </c>
      <c r="T4723" t="s">
        <v>651</v>
      </c>
      <c r="U4723">
        <f t="shared" si="73"/>
        <v>962</v>
      </c>
    </row>
    <row r="4724" spans="1:21" x14ac:dyDescent="0.2">
      <c r="A4724" t="s">
        <v>18757</v>
      </c>
      <c r="B4724" t="s">
        <v>6907</v>
      </c>
      <c r="C4724">
        <v>3554001</v>
      </c>
      <c r="D4724" t="s">
        <v>18760</v>
      </c>
      <c r="E4724" t="s">
        <v>9724</v>
      </c>
      <c r="F4724" t="s">
        <v>6402</v>
      </c>
      <c r="G4724">
        <v>11</v>
      </c>
      <c r="H4724">
        <v>962</v>
      </c>
      <c r="I4724">
        <v>0</v>
      </c>
      <c r="J4724">
        <v>0</v>
      </c>
      <c r="K4724">
        <v>0</v>
      </c>
      <c r="M4724">
        <v>2018</v>
      </c>
      <c r="N4724" t="s">
        <v>1463</v>
      </c>
      <c r="O4724">
        <v>99</v>
      </c>
      <c r="P4724">
        <v>4</v>
      </c>
      <c r="Q4724" t="s">
        <v>7733</v>
      </c>
      <c r="R4724" t="s">
        <v>7734</v>
      </c>
      <c r="S4724" t="s">
        <v>7734</v>
      </c>
      <c r="T4724" t="s">
        <v>23775</v>
      </c>
      <c r="U4724">
        <f t="shared" si="73"/>
        <v>962</v>
      </c>
    </row>
    <row r="4725" spans="1:21" x14ac:dyDescent="0.2">
      <c r="A4725" t="s">
        <v>18757</v>
      </c>
      <c r="B4725" t="s">
        <v>6907</v>
      </c>
      <c r="C4725">
        <v>3554001</v>
      </c>
      <c r="D4725" t="s">
        <v>4323</v>
      </c>
      <c r="E4725" t="s">
        <v>8871</v>
      </c>
      <c r="F4725" t="s">
        <v>6402</v>
      </c>
      <c r="G4725">
        <v>83</v>
      </c>
      <c r="H4725">
        <v>962</v>
      </c>
      <c r="I4725">
        <v>0</v>
      </c>
      <c r="J4725">
        <v>0</v>
      </c>
      <c r="K4725">
        <v>0</v>
      </c>
      <c r="M4725">
        <v>2018</v>
      </c>
      <c r="N4725" t="s">
        <v>1463</v>
      </c>
      <c r="O4725">
        <v>99</v>
      </c>
      <c r="P4725">
        <v>4</v>
      </c>
      <c r="Q4725" t="s">
        <v>7733</v>
      </c>
      <c r="R4725" t="s">
        <v>7734</v>
      </c>
      <c r="S4725" t="s">
        <v>7734</v>
      </c>
      <c r="T4725" t="s">
        <v>23776</v>
      </c>
      <c r="U4725">
        <f t="shared" si="73"/>
        <v>962</v>
      </c>
    </row>
    <row r="4726" spans="1:21" x14ac:dyDescent="0.2">
      <c r="A4726" t="s">
        <v>18757</v>
      </c>
      <c r="B4726" t="s">
        <v>6907</v>
      </c>
      <c r="C4726">
        <v>3554001</v>
      </c>
      <c r="D4726" t="s">
        <v>6501</v>
      </c>
      <c r="E4726" t="s">
        <v>7472</v>
      </c>
      <c r="F4726" t="s">
        <v>6402</v>
      </c>
      <c r="G4726">
        <v>143</v>
      </c>
      <c r="H4726">
        <v>962</v>
      </c>
      <c r="I4726">
        <v>1</v>
      </c>
      <c r="J4726">
        <v>1</v>
      </c>
      <c r="K4726">
        <v>0</v>
      </c>
      <c r="M4726">
        <v>2018</v>
      </c>
      <c r="N4726" t="s">
        <v>1463</v>
      </c>
      <c r="O4726">
        <v>99</v>
      </c>
      <c r="P4726">
        <v>4</v>
      </c>
      <c r="Q4726" t="s">
        <v>7733</v>
      </c>
      <c r="R4726" t="s">
        <v>7734</v>
      </c>
      <c r="S4726" t="s">
        <v>7734</v>
      </c>
      <c r="T4726" t="s">
        <v>2459</v>
      </c>
      <c r="U4726">
        <f t="shared" si="73"/>
        <v>962</v>
      </c>
    </row>
    <row r="4727" spans="1:21" x14ac:dyDescent="0.2">
      <c r="A4727" t="s">
        <v>18761</v>
      </c>
      <c r="B4727" t="s">
        <v>9913</v>
      </c>
      <c r="C4727">
        <v>3558019</v>
      </c>
      <c r="D4727" t="s">
        <v>7659</v>
      </c>
      <c r="E4727" t="s">
        <v>9309</v>
      </c>
      <c r="F4727" t="s">
        <v>6402</v>
      </c>
      <c r="G4727">
        <v>204</v>
      </c>
      <c r="H4727">
        <v>1028</v>
      </c>
      <c r="I4727">
        <v>0</v>
      </c>
      <c r="J4727">
        <v>1</v>
      </c>
      <c r="K4727">
        <v>0</v>
      </c>
      <c r="M4727">
        <v>2018</v>
      </c>
      <c r="N4727" t="s">
        <v>1463</v>
      </c>
      <c r="O4727">
        <v>99</v>
      </c>
      <c r="P4727">
        <v>4</v>
      </c>
      <c r="Q4727" t="s">
        <v>7733</v>
      </c>
      <c r="R4727" t="s">
        <v>7734</v>
      </c>
      <c r="S4727" t="s">
        <v>7734</v>
      </c>
      <c r="T4727" t="s">
        <v>23777</v>
      </c>
      <c r="U4727">
        <f t="shared" si="73"/>
        <v>1028</v>
      </c>
    </row>
    <row r="4728" spans="1:21" x14ac:dyDescent="0.2">
      <c r="A4728" t="s">
        <v>18761</v>
      </c>
      <c r="B4728" t="s">
        <v>9913</v>
      </c>
      <c r="C4728">
        <v>3558019</v>
      </c>
      <c r="D4728" t="s">
        <v>6903</v>
      </c>
      <c r="E4728" t="s">
        <v>9916</v>
      </c>
      <c r="F4728" t="s">
        <v>6402</v>
      </c>
      <c r="G4728">
        <v>119</v>
      </c>
      <c r="H4728">
        <v>1028</v>
      </c>
      <c r="I4728">
        <v>0</v>
      </c>
      <c r="J4728">
        <v>0</v>
      </c>
      <c r="K4728">
        <v>0</v>
      </c>
      <c r="M4728">
        <v>2018</v>
      </c>
      <c r="N4728" t="s">
        <v>1463</v>
      </c>
      <c r="O4728">
        <v>99</v>
      </c>
      <c r="P4728">
        <v>4</v>
      </c>
      <c r="Q4728" t="s">
        <v>7733</v>
      </c>
      <c r="R4728" t="s">
        <v>7734</v>
      </c>
      <c r="S4728" t="s">
        <v>7734</v>
      </c>
      <c r="T4728" t="s">
        <v>2482</v>
      </c>
      <c r="U4728">
        <f t="shared" si="73"/>
        <v>1028</v>
      </c>
    </row>
    <row r="4729" spans="1:21" x14ac:dyDescent="0.2">
      <c r="A4729" t="s">
        <v>18761</v>
      </c>
      <c r="B4729" t="s">
        <v>9913</v>
      </c>
      <c r="C4729">
        <v>3558019</v>
      </c>
      <c r="D4729" t="s">
        <v>6589</v>
      </c>
      <c r="E4729" t="s">
        <v>6478</v>
      </c>
      <c r="F4729" t="s">
        <v>6402</v>
      </c>
      <c r="G4729">
        <v>190</v>
      </c>
      <c r="H4729">
        <v>1028</v>
      </c>
      <c r="I4729">
        <v>1</v>
      </c>
      <c r="J4729">
        <v>1</v>
      </c>
      <c r="K4729">
        <v>0</v>
      </c>
      <c r="M4729">
        <v>2018</v>
      </c>
      <c r="N4729" t="s">
        <v>1463</v>
      </c>
      <c r="O4729">
        <v>99</v>
      </c>
      <c r="P4729">
        <v>4</v>
      </c>
      <c r="Q4729" t="s">
        <v>7733</v>
      </c>
      <c r="R4729" t="s">
        <v>7734</v>
      </c>
      <c r="S4729" t="s">
        <v>7734</v>
      </c>
      <c r="T4729" t="s">
        <v>2481</v>
      </c>
      <c r="U4729">
        <f t="shared" si="73"/>
        <v>1028</v>
      </c>
    </row>
    <row r="4730" spans="1:21" x14ac:dyDescent="0.2">
      <c r="A4730" t="s">
        <v>18762</v>
      </c>
      <c r="B4730" t="s">
        <v>9913</v>
      </c>
      <c r="C4730">
        <v>3558019</v>
      </c>
      <c r="D4730" t="s">
        <v>6485</v>
      </c>
      <c r="E4730" t="s">
        <v>12406</v>
      </c>
      <c r="F4730" t="s">
        <v>6402</v>
      </c>
      <c r="G4730">
        <v>175</v>
      </c>
      <c r="H4730">
        <v>299</v>
      </c>
      <c r="I4730">
        <v>1</v>
      </c>
      <c r="J4730">
        <v>1</v>
      </c>
      <c r="K4730">
        <v>0</v>
      </c>
      <c r="M4730">
        <v>2018</v>
      </c>
      <c r="N4730" t="s">
        <v>6404</v>
      </c>
      <c r="O4730">
        <v>99</v>
      </c>
      <c r="P4730">
        <v>1</v>
      </c>
      <c r="Q4730" t="s">
        <v>7733</v>
      </c>
      <c r="R4730" t="s">
        <v>7734</v>
      </c>
      <c r="S4730" t="s">
        <v>7734</v>
      </c>
      <c r="T4730" t="s">
        <v>23778</v>
      </c>
      <c r="U4730">
        <f t="shared" si="73"/>
        <v>1028</v>
      </c>
    </row>
    <row r="4731" spans="1:21" x14ac:dyDescent="0.2">
      <c r="A4731" t="s">
        <v>18761</v>
      </c>
      <c r="B4731" t="s">
        <v>9913</v>
      </c>
      <c r="C4731">
        <v>3558019</v>
      </c>
      <c r="D4731" t="s">
        <v>18763</v>
      </c>
      <c r="E4731" t="s">
        <v>18764</v>
      </c>
      <c r="F4731" t="s">
        <v>6402</v>
      </c>
      <c r="G4731">
        <v>155</v>
      </c>
      <c r="H4731">
        <v>1028</v>
      </c>
      <c r="I4731">
        <v>0</v>
      </c>
      <c r="J4731">
        <v>0</v>
      </c>
      <c r="K4731">
        <v>0</v>
      </c>
      <c r="M4731">
        <v>2018</v>
      </c>
      <c r="N4731" t="s">
        <v>1463</v>
      </c>
      <c r="O4731">
        <v>99</v>
      </c>
      <c r="P4731">
        <v>4</v>
      </c>
      <c r="Q4731" t="s">
        <v>7733</v>
      </c>
      <c r="R4731" t="s">
        <v>7734</v>
      </c>
      <c r="S4731" t="s">
        <v>7734</v>
      </c>
      <c r="T4731" t="s">
        <v>23779</v>
      </c>
      <c r="U4731">
        <f t="shared" si="73"/>
        <v>1028</v>
      </c>
    </row>
    <row r="4732" spans="1:21" x14ac:dyDescent="0.2">
      <c r="A4732" t="s">
        <v>18761</v>
      </c>
      <c r="B4732" t="s">
        <v>9913</v>
      </c>
      <c r="C4732">
        <v>3558019</v>
      </c>
      <c r="D4732" t="s">
        <v>6602</v>
      </c>
      <c r="E4732" t="s">
        <v>18765</v>
      </c>
      <c r="F4732" t="s">
        <v>6402</v>
      </c>
      <c r="G4732">
        <v>175</v>
      </c>
      <c r="H4732">
        <v>1028</v>
      </c>
      <c r="I4732">
        <v>0</v>
      </c>
      <c r="J4732">
        <v>1</v>
      </c>
      <c r="K4732">
        <v>0</v>
      </c>
      <c r="M4732">
        <v>2018</v>
      </c>
      <c r="N4732" t="s">
        <v>1463</v>
      </c>
      <c r="O4732">
        <v>99</v>
      </c>
      <c r="P4732">
        <v>4</v>
      </c>
      <c r="Q4732" t="s">
        <v>7733</v>
      </c>
      <c r="R4732" t="s">
        <v>7734</v>
      </c>
      <c r="S4732" t="s">
        <v>7734</v>
      </c>
      <c r="T4732" t="s">
        <v>23780</v>
      </c>
      <c r="U4732">
        <f t="shared" si="73"/>
        <v>1028</v>
      </c>
    </row>
    <row r="4733" spans="1:21" x14ac:dyDescent="0.2">
      <c r="A4733" t="s">
        <v>18761</v>
      </c>
      <c r="B4733" t="s">
        <v>9913</v>
      </c>
      <c r="C4733">
        <v>3558019</v>
      </c>
      <c r="D4733" t="s">
        <v>7200</v>
      </c>
      <c r="E4733" t="s">
        <v>8694</v>
      </c>
      <c r="F4733" t="s">
        <v>6402</v>
      </c>
      <c r="G4733">
        <v>185</v>
      </c>
      <c r="H4733">
        <v>1028</v>
      </c>
      <c r="I4733">
        <v>1</v>
      </c>
      <c r="J4733">
        <v>1</v>
      </c>
      <c r="K4733">
        <v>0</v>
      </c>
      <c r="M4733">
        <v>2018</v>
      </c>
      <c r="N4733" t="s">
        <v>1463</v>
      </c>
      <c r="O4733">
        <v>99</v>
      </c>
      <c r="P4733">
        <v>4</v>
      </c>
      <c r="Q4733" t="s">
        <v>7733</v>
      </c>
      <c r="R4733" t="s">
        <v>7734</v>
      </c>
      <c r="S4733" t="s">
        <v>7734</v>
      </c>
      <c r="T4733" t="s">
        <v>655</v>
      </c>
      <c r="U4733">
        <f t="shared" si="73"/>
        <v>1028</v>
      </c>
    </row>
    <row r="4734" spans="1:21" x14ac:dyDescent="0.2">
      <c r="A4734" t="s">
        <v>18762</v>
      </c>
      <c r="B4734" t="s">
        <v>9913</v>
      </c>
      <c r="C4734">
        <v>3558019</v>
      </c>
      <c r="D4734" t="s">
        <v>7576</v>
      </c>
      <c r="E4734" t="s">
        <v>9914</v>
      </c>
      <c r="F4734" t="s">
        <v>6402</v>
      </c>
      <c r="G4734">
        <v>124</v>
      </c>
      <c r="H4734">
        <v>299</v>
      </c>
      <c r="I4734">
        <v>0</v>
      </c>
      <c r="J4734">
        <v>0</v>
      </c>
      <c r="K4734">
        <v>0</v>
      </c>
      <c r="M4734">
        <v>2018</v>
      </c>
      <c r="N4734" t="s">
        <v>6404</v>
      </c>
      <c r="O4734">
        <v>99</v>
      </c>
      <c r="P4734">
        <v>1</v>
      </c>
      <c r="Q4734" t="s">
        <v>7733</v>
      </c>
      <c r="R4734" t="s">
        <v>7734</v>
      </c>
      <c r="S4734" t="s">
        <v>7734</v>
      </c>
      <c r="T4734" t="s">
        <v>656</v>
      </c>
      <c r="U4734">
        <f t="shared" si="73"/>
        <v>1028</v>
      </c>
    </row>
    <row r="4735" spans="1:21" x14ac:dyDescent="0.2">
      <c r="A4735" t="s">
        <v>18766</v>
      </c>
      <c r="B4735" t="s">
        <v>14557</v>
      </c>
      <c r="C4735">
        <v>3514014</v>
      </c>
      <c r="D4735" t="s">
        <v>6548</v>
      </c>
      <c r="E4735" t="s">
        <v>18767</v>
      </c>
      <c r="F4735" t="s">
        <v>6402</v>
      </c>
      <c r="G4735">
        <v>458</v>
      </c>
      <c r="H4735">
        <v>6294</v>
      </c>
      <c r="I4735">
        <v>0</v>
      </c>
      <c r="J4735">
        <v>0</v>
      </c>
      <c r="K4735">
        <v>0</v>
      </c>
      <c r="M4735">
        <v>2018</v>
      </c>
      <c r="N4735" t="s">
        <v>1463</v>
      </c>
      <c r="O4735">
        <v>99</v>
      </c>
      <c r="P4735">
        <v>3</v>
      </c>
      <c r="Q4735" t="s">
        <v>7733</v>
      </c>
      <c r="R4735" t="s">
        <v>7734</v>
      </c>
      <c r="S4735" t="s">
        <v>7734</v>
      </c>
      <c r="T4735" t="s">
        <v>23781</v>
      </c>
      <c r="U4735">
        <f t="shared" si="73"/>
        <v>6294</v>
      </c>
    </row>
    <row r="4736" spans="1:21" x14ac:dyDescent="0.2">
      <c r="A4736" t="s">
        <v>18766</v>
      </c>
      <c r="B4736" t="s">
        <v>14557</v>
      </c>
      <c r="C4736">
        <v>3514014</v>
      </c>
      <c r="D4736" t="s">
        <v>6560</v>
      </c>
      <c r="E4736" t="s">
        <v>15354</v>
      </c>
      <c r="F4736" t="s">
        <v>6402</v>
      </c>
      <c r="G4736">
        <v>952</v>
      </c>
      <c r="H4736">
        <v>6294</v>
      </c>
      <c r="I4736">
        <v>0</v>
      </c>
      <c r="J4736">
        <v>0</v>
      </c>
      <c r="K4736">
        <v>0</v>
      </c>
      <c r="M4736">
        <v>2018</v>
      </c>
      <c r="N4736" t="s">
        <v>1463</v>
      </c>
      <c r="O4736">
        <v>99</v>
      </c>
      <c r="P4736">
        <v>3</v>
      </c>
      <c r="Q4736" t="s">
        <v>7733</v>
      </c>
      <c r="R4736" t="s">
        <v>7734</v>
      </c>
      <c r="S4736" t="s">
        <v>7734</v>
      </c>
      <c r="T4736" t="s">
        <v>23782</v>
      </c>
      <c r="U4736">
        <f t="shared" si="73"/>
        <v>6294</v>
      </c>
    </row>
    <row r="4737" spans="1:21" x14ac:dyDescent="0.2">
      <c r="A4737" t="s">
        <v>18766</v>
      </c>
      <c r="B4737" t="s">
        <v>14557</v>
      </c>
      <c r="C4737">
        <v>3514014</v>
      </c>
      <c r="D4737" t="s">
        <v>7023</v>
      </c>
      <c r="E4737" t="s">
        <v>11926</v>
      </c>
      <c r="F4737" t="s">
        <v>6402</v>
      </c>
      <c r="G4737">
        <v>666</v>
      </c>
      <c r="H4737">
        <v>6294</v>
      </c>
      <c r="I4737">
        <v>0</v>
      </c>
      <c r="J4737">
        <v>0</v>
      </c>
      <c r="K4737">
        <v>0</v>
      </c>
      <c r="M4737">
        <v>2018</v>
      </c>
      <c r="N4737" t="s">
        <v>1463</v>
      </c>
      <c r="O4737">
        <v>99</v>
      </c>
      <c r="P4737">
        <v>3</v>
      </c>
      <c r="Q4737" t="s">
        <v>7733</v>
      </c>
      <c r="R4737" t="s">
        <v>7734</v>
      </c>
      <c r="S4737" t="s">
        <v>7734</v>
      </c>
      <c r="T4737" t="s">
        <v>23783</v>
      </c>
      <c r="U4737">
        <f t="shared" si="73"/>
        <v>6294</v>
      </c>
    </row>
    <row r="4738" spans="1:21" x14ac:dyDescent="0.2">
      <c r="A4738" t="s">
        <v>18766</v>
      </c>
      <c r="B4738" t="s">
        <v>14557</v>
      </c>
      <c r="C4738">
        <v>3514014</v>
      </c>
      <c r="D4738" t="s">
        <v>7609</v>
      </c>
      <c r="E4738" t="s">
        <v>6456</v>
      </c>
      <c r="F4738" t="s">
        <v>6402</v>
      </c>
      <c r="G4738">
        <v>1137</v>
      </c>
      <c r="H4738">
        <v>6294</v>
      </c>
      <c r="I4738">
        <v>1</v>
      </c>
      <c r="J4738">
        <v>1</v>
      </c>
      <c r="K4738">
        <v>0</v>
      </c>
      <c r="M4738">
        <v>2018</v>
      </c>
      <c r="N4738" t="s">
        <v>1463</v>
      </c>
      <c r="O4738">
        <v>99</v>
      </c>
      <c r="P4738">
        <v>3</v>
      </c>
      <c r="Q4738" t="s">
        <v>7733</v>
      </c>
      <c r="R4738" t="s">
        <v>7734</v>
      </c>
      <c r="S4738" t="s">
        <v>7734</v>
      </c>
      <c r="T4738" t="s">
        <v>23784</v>
      </c>
      <c r="U4738">
        <f t="shared" ref="U4738:U4801" si="74">_xlfn.MAXIFS($H$2:$H$6695, $C$2:$C$6695,C4738)</f>
        <v>6294</v>
      </c>
    </row>
    <row r="4739" spans="1:21" x14ac:dyDescent="0.2">
      <c r="A4739" t="s">
        <v>18766</v>
      </c>
      <c r="B4739" t="s">
        <v>14557</v>
      </c>
      <c r="C4739">
        <v>3514014</v>
      </c>
      <c r="D4739" t="s">
        <v>14563</v>
      </c>
      <c r="E4739" t="s">
        <v>14564</v>
      </c>
      <c r="F4739" t="s">
        <v>6402</v>
      </c>
      <c r="G4739">
        <v>1247</v>
      </c>
      <c r="H4739">
        <v>6294</v>
      </c>
      <c r="I4739">
        <v>1</v>
      </c>
      <c r="J4739">
        <v>1</v>
      </c>
      <c r="K4739">
        <v>0</v>
      </c>
      <c r="M4739">
        <v>2018</v>
      </c>
      <c r="N4739" t="s">
        <v>1463</v>
      </c>
      <c r="O4739">
        <v>99</v>
      </c>
      <c r="P4739">
        <v>3</v>
      </c>
      <c r="Q4739" t="s">
        <v>7733</v>
      </c>
      <c r="R4739" t="s">
        <v>7734</v>
      </c>
      <c r="S4739" t="s">
        <v>7734</v>
      </c>
      <c r="T4739" t="s">
        <v>2509</v>
      </c>
      <c r="U4739">
        <f t="shared" si="74"/>
        <v>6294</v>
      </c>
    </row>
    <row r="4740" spans="1:21" x14ac:dyDescent="0.2">
      <c r="A4740" t="s">
        <v>18768</v>
      </c>
      <c r="B4740" t="s">
        <v>14557</v>
      </c>
      <c r="C4740">
        <v>3514014</v>
      </c>
      <c r="D4740" t="s">
        <v>6493</v>
      </c>
      <c r="E4740" t="s">
        <v>6777</v>
      </c>
      <c r="F4740" t="s">
        <v>6402</v>
      </c>
      <c r="G4740">
        <v>805</v>
      </c>
      <c r="H4740">
        <v>2328</v>
      </c>
      <c r="I4740">
        <v>0</v>
      </c>
      <c r="J4740">
        <v>0</v>
      </c>
      <c r="K4740">
        <v>0</v>
      </c>
      <c r="M4740">
        <v>2018</v>
      </c>
      <c r="N4740" t="s">
        <v>1479</v>
      </c>
      <c r="O4740">
        <v>99</v>
      </c>
      <c r="P4740">
        <v>1</v>
      </c>
      <c r="Q4740" t="s">
        <v>7733</v>
      </c>
      <c r="R4740" t="s">
        <v>7734</v>
      </c>
      <c r="S4740" t="s">
        <v>7734</v>
      </c>
      <c r="T4740" t="s">
        <v>23785</v>
      </c>
      <c r="U4740">
        <f t="shared" si="74"/>
        <v>6294</v>
      </c>
    </row>
    <row r="4741" spans="1:21" x14ac:dyDescent="0.2">
      <c r="A4741" t="s">
        <v>18766</v>
      </c>
      <c r="B4741" t="s">
        <v>14557</v>
      </c>
      <c r="C4741">
        <v>3514014</v>
      </c>
      <c r="D4741" t="s">
        <v>9022</v>
      </c>
      <c r="E4741" t="s">
        <v>18769</v>
      </c>
      <c r="F4741" t="s">
        <v>6402</v>
      </c>
      <c r="G4741">
        <v>674</v>
      </c>
      <c r="H4741">
        <v>6294</v>
      </c>
      <c r="I4741">
        <v>0</v>
      </c>
      <c r="J4741">
        <v>0</v>
      </c>
      <c r="K4741">
        <v>0</v>
      </c>
      <c r="M4741">
        <v>2018</v>
      </c>
      <c r="N4741" t="s">
        <v>1463</v>
      </c>
      <c r="O4741">
        <v>99</v>
      </c>
      <c r="P4741">
        <v>3</v>
      </c>
      <c r="Q4741" t="s">
        <v>7733</v>
      </c>
      <c r="R4741" t="s">
        <v>7734</v>
      </c>
      <c r="S4741" t="s">
        <v>7734</v>
      </c>
      <c r="T4741" t="s">
        <v>23786</v>
      </c>
      <c r="U4741">
        <f t="shared" si="74"/>
        <v>6294</v>
      </c>
    </row>
    <row r="4742" spans="1:21" x14ac:dyDescent="0.2">
      <c r="A4742" t="s">
        <v>18770</v>
      </c>
      <c r="B4742" t="s">
        <v>14557</v>
      </c>
      <c r="C4742">
        <v>3514014</v>
      </c>
      <c r="D4742" t="s">
        <v>6671</v>
      </c>
      <c r="E4742" t="s">
        <v>6481</v>
      </c>
      <c r="F4742" t="s">
        <v>6402</v>
      </c>
      <c r="G4742">
        <v>1289</v>
      </c>
      <c r="H4742">
        <v>2349</v>
      </c>
      <c r="I4742">
        <v>0</v>
      </c>
      <c r="J4742">
        <v>1</v>
      </c>
      <c r="K4742">
        <v>0</v>
      </c>
      <c r="M4742">
        <v>2018</v>
      </c>
      <c r="N4742" t="s">
        <v>6404</v>
      </c>
      <c r="O4742">
        <v>99</v>
      </c>
      <c r="P4742">
        <v>1</v>
      </c>
      <c r="Q4742" t="s">
        <v>7733</v>
      </c>
      <c r="R4742" t="s">
        <v>7734</v>
      </c>
      <c r="S4742" t="s">
        <v>7734</v>
      </c>
      <c r="T4742" t="s">
        <v>661</v>
      </c>
      <c r="U4742">
        <f t="shared" si="74"/>
        <v>6294</v>
      </c>
    </row>
    <row r="4743" spans="1:21" x14ac:dyDescent="0.2">
      <c r="A4743" t="s">
        <v>18770</v>
      </c>
      <c r="B4743" t="s">
        <v>14557</v>
      </c>
      <c r="C4743">
        <v>3514014</v>
      </c>
      <c r="D4743" t="s">
        <v>7633</v>
      </c>
      <c r="E4743" t="s">
        <v>11922</v>
      </c>
      <c r="F4743" t="s">
        <v>6402</v>
      </c>
      <c r="G4743">
        <v>1060</v>
      </c>
      <c r="H4743">
        <v>2349</v>
      </c>
      <c r="I4743">
        <v>1</v>
      </c>
      <c r="J4743">
        <v>0</v>
      </c>
      <c r="K4743">
        <v>0</v>
      </c>
      <c r="M4743">
        <v>2018</v>
      </c>
      <c r="N4743" t="s">
        <v>6404</v>
      </c>
      <c r="O4743">
        <v>99</v>
      </c>
      <c r="P4743">
        <v>1</v>
      </c>
      <c r="Q4743" t="s">
        <v>7733</v>
      </c>
      <c r="R4743" t="s">
        <v>7734</v>
      </c>
      <c r="S4743" t="s">
        <v>7734</v>
      </c>
      <c r="T4743" t="s">
        <v>23787</v>
      </c>
      <c r="U4743">
        <f t="shared" si="74"/>
        <v>6294</v>
      </c>
    </row>
    <row r="4744" spans="1:21" x14ac:dyDescent="0.2">
      <c r="A4744" t="s">
        <v>18768</v>
      </c>
      <c r="B4744" t="s">
        <v>14557</v>
      </c>
      <c r="C4744">
        <v>3514014</v>
      </c>
      <c r="D4744" t="s">
        <v>6509</v>
      </c>
      <c r="E4744" t="s">
        <v>7612</v>
      </c>
      <c r="F4744" t="s">
        <v>6402</v>
      </c>
      <c r="G4744">
        <v>1523</v>
      </c>
      <c r="H4744">
        <v>2328</v>
      </c>
      <c r="I4744">
        <v>1</v>
      </c>
      <c r="J4744">
        <v>1</v>
      </c>
      <c r="K4744">
        <v>0</v>
      </c>
      <c r="M4744">
        <v>2018</v>
      </c>
      <c r="N4744" t="s">
        <v>1479</v>
      </c>
      <c r="O4744">
        <v>99</v>
      </c>
      <c r="P4744">
        <v>1</v>
      </c>
      <c r="Q4744" t="s">
        <v>7733</v>
      </c>
      <c r="R4744" t="s">
        <v>7734</v>
      </c>
      <c r="S4744" t="s">
        <v>7734</v>
      </c>
      <c r="T4744" t="s">
        <v>2512</v>
      </c>
      <c r="U4744">
        <f t="shared" si="74"/>
        <v>6294</v>
      </c>
    </row>
    <row r="4745" spans="1:21" x14ac:dyDescent="0.2">
      <c r="A4745" t="s">
        <v>18766</v>
      </c>
      <c r="B4745" t="s">
        <v>14557</v>
      </c>
      <c r="C4745">
        <v>3514014</v>
      </c>
      <c r="D4745" t="s">
        <v>6427</v>
      </c>
      <c r="E4745" t="s">
        <v>14561</v>
      </c>
      <c r="F4745" t="s">
        <v>6402</v>
      </c>
      <c r="G4745">
        <v>1160</v>
      </c>
      <c r="H4745">
        <v>6294</v>
      </c>
      <c r="I4745">
        <v>1</v>
      </c>
      <c r="J4745">
        <v>1</v>
      </c>
      <c r="K4745">
        <v>0</v>
      </c>
      <c r="M4745">
        <v>2018</v>
      </c>
      <c r="N4745" t="s">
        <v>1463</v>
      </c>
      <c r="O4745">
        <v>99</v>
      </c>
      <c r="P4745">
        <v>3</v>
      </c>
      <c r="Q4745" t="s">
        <v>7733</v>
      </c>
      <c r="R4745" t="s">
        <v>7734</v>
      </c>
      <c r="S4745" t="s">
        <v>7734</v>
      </c>
      <c r="T4745" t="s">
        <v>23788</v>
      </c>
      <c r="U4745">
        <f t="shared" si="74"/>
        <v>6294</v>
      </c>
    </row>
    <row r="4746" spans="1:21" x14ac:dyDescent="0.2">
      <c r="A4746" t="s">
        <v>18771</v>
      </c>
      <c r="B4746" t="s">
        <v>9048</v>
      </c>
      <c r="C4746">
        <v>3538007</v>
      </c>
      <c r="D4746" t="s">
        <v>7514</v>
      </c>
      <c r="E4746" t="s">
        <v>9049</v>
      </c>
      <c r="F4746" t="s">
        <v>6402</v>
      </c>
      <c r="G4746">
        <v>0</v>
      </c>
      <c r="H4746">
        <v>0</v>
      </c>
      <c r="I4746">
        <v>1</v>
      </c>
      <c r="J4746">
        <v>1</v>
      </c>
      <c r="K4746">
        <v>1</v>
      </c>
      <c r="M4746">
        <v>2018</v>
      </c>
      <c r="N4746" t="s">
        <v>6404</v>
      </c>
      <c r="O4746">
        <v>99</v>
      </c>
      <c r="P4746">
        <v>1</v>
      </c>
      <c r="Q4746" t="s">
        <v>7733</v>
      </c>
      <c r="R4746" t="s">
        <v>7734</v>
      </c>
      <c r="S4746" t="s">
        <v>7734</v>
      </c>
      <c r="T4746" t="s">
        <v>662</v>
      </c>
      <c r="U4746">
        <f t="shared" si="74"/>
        <v>2855</v>
      </c>
    </row>
    <row r="4747" spans="1:21" x14ac:dyDescent="0.2">
      <c r="A4747" t="s">
        <v>18772</v>
      </c>
      <c r="B4747" t="s">
        <v>9048</v>
      </c>
      <c r="C4747">
        <v>3538007</v>
      </c>
      <c r="D4747" t="s">
        <v>6778</v>
      </c>
      <c r="E4747" t="s">
        <v>6989</v>
      </c>
      <c r="F4747" t="s">
        <v>6402</v>
      </c>
      <c r="G4747">
        <v>435</v>
      </c>
      <c r="H4747">
        <v>2855</v>
      </c>
      <c r="I4747">
        <v>0</v>
      </c>
      <c r="J4747">
        <v>0</v>
      </c>
      <c r="K4747">
        <v>0</v>
      </c>
      <c r="M4747">
        <v>2018</v>
      </c>
      <c r="N4747" t="s">
        <v>1463</v>
      </c>
      <c r="O4747">
        <v>99</v>
      </c>
      <c r="P4747">
        <v>4</v>
      </c>
      <c r="Q4747" t="s">
        <v>7733</v>
      </c>
      <c r="R4747" t="s">
        <v>7734</v>
      </c>
      <c r="S4747" t="s">
        <v>7734</v>
      </c>
      <c r="T4747" t="s">
        <v>2519</v>
      </c>
      <c r="U4747">
        <f t="shared" si="74"/>
        <v>2855</v>
      </c>
    </row>
    <row r="4748" spans="1:21" x14ac:dyDescent="0.2">
      <c r="A4748" t="s">
        <v>18772</v>
      </c>
      <c r="B4748" t="s">
        <v>9048</v>
      </c>
      <c r="C4748">
        <v>3538007</v>
      </c>
      <c r="D4748" t="s">
        <v>6809</v>
      </c>
      <c r="E4748" t="s">
        <v>18773</v>
      </c>
      <c r="F4748" t="s">
        <v>6402</v>
      </c>
      <c r="G4748">
        <v>481</v>
      </c>
      <c r="H4748">
        <v>2855</v>
      </c>
      <c r="I4748">
        <v>1</v>
      </c>
      <c r="J4748">
        <v>1</v>
      </c>
      <c r="K4748">
        <v>0</v>
      </c>
      <c r="M4748">
        <v>2018</v>
      </c>
      <c r="N4748" t="s">
        <v>1463</v>
      </c>
      <c r="O4748">
        <v>99</v>
      </c>
      <c r="P4748">
        <v>4</v>
      </c>
      <c r="Q4748" t="s">
        <v>7733</v>
      </c>
      <c r="R4748" t="s">
        <v>7734</v>
      </c>
      <c r="S4748" t="s">
        <v>7734</v>
      </c>
      <c r="T4748" t="s">
        <v>23789</v>
      </c>
      <c r="U4748">
        <f t="shared" si="74"/>
        <v>2855</v>
      </c>
    </row>
    <row r="4749" spans="1:21" x14ac:dyDescent="0.2">
      <c r="A4749" t="s">
        <v>18772</v>
      </c>
      <c r="B4749" t="s">
        <v>9048</v>
      </c>
      <c r="C4749">
        <v>3538007</v>
      </c>
      <c r="D4749" t="s">
        <v>6709</v>
      </c>
      <c r="E4749" t="s">
        <v>15652</v>
      </c>
      <c r="F4749" t="s">
        <v>6402</v>
      </c>
      <c r="G4749">
        <v>222</v>
      </c>
      <c r="H4749">
        <v>2855</v>
      </c>
      <c r="I4749">
        <v>0</v>
      </c>
      <c r="J4749">
        <v>0</v>
      </c>
      <c r="K4749">
        <v>0</v>
      </c>
      <c r="M4749">
        <v>2018</v>
      </c>
      <c r="N4749" t="s">
        <v>1463</v>
      </c>
      <c r="O4749">
        <v>99</v>
      </c>
      <c r="P4749">
        <v>4</v>
      </c>
      <c r="Q4749" t="s">
        <v>7733</v>
      </c>
      <c r="R4749" t="s">
        <v>7734</v>
      </c>
      <c r="S4749" t="s">
        <v>7734</v>
      </c>
      <c r="T4749" t="s">
        <v>23790</v>
      </c>
      <c r="U4749">
        <f t="shared" si="74"/>
        <v>2855</v>
      </c>
    </row>
    <row r="4750" spans="1:21" x14ac:dyDescent="0.2">
      <c r="A4750" t="s">
        <v>18772</v>
      </c>
      <c r="B4750" t="s">
        <v>9048</v>
      </c>
      <c r="C4750">
        <v>3538007</v>
      </c>
      <c r="D4750" t="s">
        <v>7269</v>
      </c>
      <c r="E4750" t="s">
        <v>18774</v>
      </c>
      <c r="F4750" t="s">
        <v>6402</v>
      </c>
      <c r="G4750">
        <v>381</v>
      </c>
      <c r="H4750">
        <v>2855</v>
      </c>
      <c r="I4750">
        <v>0</v>
      </c>
      <c r="J4750">
        <v>0</v>
      </c>
      <c r="K4750">
        <v>0</v>
      </c>
      <c r="M4750">
        <v>2018</v>
      </c>
      <c r="N4750" t="s">
        <v>1463</v>
      </c>
      <c r="O4750">
        <v>99</v>
      </c>
      <c r="P4750">
        <v>4</v>
      </c>
      <c r="Q4750" t="s">
        <v>7733</v>
      </c>
      <c r="R4750" t="s">
        <v>7734</v>
      </c>
      <c r="S4750" t="s">
        <v>7734</v>
      </c>
      <c r="T4750" t="s">
        <v>23791</v>
      </c>
      <c r="U4750">
        <f t="shared" si="74"/>
        <v>2855</v>
      </c>
    </row>
    <row r="4751" spans="1:21" x14ac:dyDescent="0.2">
      <c r="A4751" t="s">
        <v>18772</v>
      </c>
      <c r="B4751" t="s">
        <v>9048</v>
      </c>
      <c r="C4751">
        <v>3538007</v>
      </c>
      <c r="D4751" t="s">
        <v>6547</v>
      </c>
      <c r="E4751" t="s">
        <v>7453</v>
      </c>
      <c r="F4751" t="s">
        <v>6402</v>
      </c>
      <c r="G4751">
        <v>446</v>
      </c>
      <c r="H4751">
        <v>2855</v>
      </c>
      <c r="I4751">
        <v>1</v>
      </c>
      <c r="J4751">
        <v>1</v>
      </c>
      <c r="K4751">
        <v>0</v>
      </c>
      <c r="M4751">
        <v>2018</v>
      </c>
      <c r="N4751" t="s">
        <v>1463</v>
      </c>
      <c r="O4751">
        <v>99</v>
      </c>
      <c r="P4751">
        <v>4</v>
      </c>
      <c r="Q4751" t="s">
        <v>7733</v>
      </c>
      <c r="R4751" t="s">
        <v>7734</v>
      </c>
      <c r="S4751" t="s">
        <v>7734</v>
      </c>
      <c r="T4751" t="s">
        <v>2516</v>
      </c>
      <c r="U4751">
        <f t="shared" si="74"/>
        <v>2855</v>
      </c>
    </row>
    <row r="4752" spans="1:21" x14ac:dyDescent="0.2">
      <c r="A4752" t="s">
        <v>18772</v>
      </c>
      <c r="B4752" t="s">
        <v>9048</v>
      </c>
      <c r="C4752">
        <v>3538007</v>
      </c>
      <c r="D4752" t="s">
        <v>18775</v>
      </c>
      <c r="E4752" t="s">
        <v>6777</v>
      </c>
      <c r="F4752" t="s">
        <v>6402</v>
      </c>
      <c r="G4752">
        <v>449</v>
      </c>
      <c r="H4752">
        <v>2855</v>
      </c>
      <c r="I4752">
        <v>1</v>
      </c>
      <c r="J4752">
        <v>1</v>
      </c>
      <c r="K4752">
        <v>0</v>
      </c>
      <c r="M4752">
        <v>2018</v>
      </c>
      <c r="N4752" t="s">
        <v>1463</v>
      </c>
      <c r="O4752">
        <v>99</v>
      </c>
      <c r="P4752">
        <v>4</v>
      </c>
      <c r="Q4752" t="s">
        <v>7733</v>
      </c>
      <c r="R4752" t="s">
        <v>7734</v>
      </c>
      <c r="S4752" t="s">
        <v>7734</v>
      </c>
      <c r="T4752" t="s">
        <v>23792</v>
      </c>
      <c r="U4752">
        <f t="shared" si="74"/>
        <v>2855</v>
      </c>
    </row>
    <row r="4753" spans="1:21" x14ac:dyDescent="0.2">
      <c r="A4753" t="s">
        <v>18772</v>
      </c>
      <c r="B4753" t="s">
        <v>9048</v>
      </c>
      <c r="C4753">
        <v>3538007</v>
      </c>
      <c r="D4753" t="s">
        <v>6411</v>
      </c>
      <c r="E4753" t="s">
        <v>6757</v>
      </c>
      <c r="F4753" t="s">
        <v>6402</v>
      </c>
      <c r="G4753">
        <v>441</v>
      </c>
      <c r="H4753">
        <v>2855</v>
      </c>
      <c r="I4753">
        <v>0</v>
      </c>
      <c r="J4753">
        <v>1</v>
      </c>
      <c r="K4753">
        <v>0</v>
      </c>
      <c r="M4753">
        <v>2018</v>
      </c>
      <c r="N4753" t="s">
        <v>1463</v>
      </c>
      <c r="O4753">
        <v>99</v>
      </c>
      <c r="P4753">
        <v>4</v>
      </c>
      <c r="Q4753" t="s">
        <v>7733</v>
      </c>
      <c r="R4753" t="s">
        <v>7734</v>
      </c>
      <c r="S4753" t="s">
        <v>7734</v>
      </c>
      <c r="T4753" t="s">
        <v>23793</v>
      </c>
      <c r="U4753">
        <f t="shared" si="74"/>
        <v>2855</v>
      </c>
    </row>
    <row r="4754" spans="1:21" x14ac:dyDescent="0.2">
      <c r="A4754" t="s">
        <v>18776</v>
      </c>
      <c r="B4754" t="s">
        <v>9639</v>
      </c>
      <c r="C4754">
        <v>3559040</v>
      </c>
      <c r="D4754" t="s">
        <v>6809</v>
      </c>
      <c r="E4754" t="s">
        <v>18777</v>
      </c>
      <c r="F4754" t="s">
        <v>6402</v>
      </c>
      <c r="G4754">
        <v>0</v>
      </c>
      <c r="H4754">
        <v>0</v>
      </c>
      <c r="I4754">
        <v>1</v>
      </c>
      <c r="J4754">
        <v>1</v>
      </c>
      <c r="K4754">
        <v>1</v>
      </c>
      <c r="M4754">
        <v>2018</v>
      </c>
      <c r="N4754" t="s">
        <v>6404</v>
      </c>
      <c r="O4754">
        <v>99</v>
      </c>
      <c r="P4754">
        <v>1</v>
      </c>
      <c r="Q4754" t="s">
        <v>7733</v>
      </c>
      <c r="R4754" t="s">
        <v>7734</v>
      </c>
      <c r="S4754" t="s">
        <v>7734</v>
      </c>
      <c r="T4754" t="s">
        <v>23794</v>
      </c>
      <c r="U4754">
        <f t="shared" si="74"/>
        <v>299</v>
      </c>
    </row>
    <row r="4755" spans="1:21" x14ac:dyDescent="0.2">
      <c r="A4755" t="s">
        <v>18778</v>
      </c>
      <c r="B4755" t="s">
        <v>9639</v>
      </c>
      <c r="C4755">
        <v>3559040</v>
      </c>
      <c r="D4755" t="s">
        <v>6708</v>
      </c>
      <c r="E4755" t="s">
        <v>15243</v>
      </c>
      <c r="F4755" t="s">
        <v>6402</v>
      </c>
      <c r="G4755">
        <v>63</v>
      </c>
      <c r="H4755">
        <v>299</v>
      </c>
      <c r="I4755">
        <v>1</v>
      </c>
      <c r="J4755">
        <v>1</v>
      </c>
      <c r="K4755">
        <v>0</v>
      </c>
      <c r="M4755">
        <v>2018</v>
      </c>
      <c r="N4755" t="s">
        <v>1463</v>
      </c>
      <c r="O4755">
        <v>99</v>
      </c>
      <c r="P4755">
        <v>4</v>
      </c>
      <c r="Q4755" t="s">
        <v>7733</v>
      </c>
      <c r="R4755" t="s">
        <v>7734</v>
      </c>
      <c r="S4755" t="s">
        <v>7734</v>
      </c>
      <c r="T4755" t="s">
        <v>23795</v>
      </c>
      <c r="U4755">
        <f t="shared" si="74"/>
        <v>299</v>
      </c>
    </row>
    <row r="4756" spans="1:21" x14ac:dyDescent="0.2">
      <c r="A4756" t="s">
        <v>18778</v>
      </c>
      <c r="B4756" t="s">
        <v>9639</v>
      </c>
      <c r="C4756">
        <v>3559040</v>
      </c>
      <c r="D4756" t="s">
        <v>6558</v>
      </c>
      <c r="E4756" t="s">
        <v>11976</v>
      </c>
      <c r="F4756" t="s">
        <v>6402</v>
      </c>
      <c r="G4756">
        <v>58</v>
      </c>
      <c r="H4756">
        <v>299</v>
      </c>
      <c r="I4756">
        <v>0</v>
      </c>
      <c r="J4756">
        <v>1</v>
      </c>
      <c r="K4756">
        <v>0</v>
      </c>
      <c r="M4756">
        <v>2018</v>
      </c>
      <c r="N4756" t="s">
        <v>1463</v>
      </c>
      <c r="O4756">
        <v>99</v>
      </c>
      <c r="P4756">
        <v>4</v>
      </c>
      <c r="Q4756" t="s">
        <v>7733</v>
      </c>
      <c r="R4756" t="s">
        <v>7734</v>
      </c>
      <c r="S4756" t="s">
        <v>7734</v>
      </c>
      <c r="T4756" t="s">
        <v>2520</v>
      </c>
      <c r="U4756">
        <f t="shared" si="74"/>
        <v>299</v>
      </c>
    </row>
    <row r="4757" spans="1:21" x14ac:dyDescent="0.2">
      <c r="A4757" t="s">
        <v>18778</v>
      </c>
      <c r="B4757" t="s">
        <v>9639</v>
      </c>
      <c r="C4757">
        <v>3559040</v>
      </c>
      <c r="D4757" t="s">
        <v>7489</v>
      </c>
      <c r="E4757" t="s">
        <v>9910</v>
      </c>
      <c r="F4757" t="s">
        <v>6402</v>
      </c>
      <c r="G4757">
        <v>64</v>
      </c>
      <c r="H4757">
        <v>299</v>
      </c>
      <c r="I4757">
        <v>0</v>
      </c>
      <c r="J4757">
        <v>1</v>
      </c>
      <c r="K4757">
        <v>0</v>
      </c>
      <c r="M4757">
        <v>2018</v>
      </c>
      <c r="N4757" t="s">
        <v>1463</v>
      </c>
      <c r="O4757">
        <v>99</v>
      </c>
      <c r="P4757">
        <v>4</v>
      </c>
      <c r="Q4757" t="s">
        <v>7733</v>
      </c>
      <c r="R4757" t="s">
        <v>7734</v>
      </c>
      <c r="S4757" t="s">
        <v>7734</v>
      </c>
      <c r="T4757" t="s">
        <v>2521</v>
      </c>
      <c r="U4757">
        <f t="shared" si="74"/>
        <v>299</v>
      </c>
    </row>
    <row r="4758" spans="1:21" x14ac:dyDescent="0.2">
      <c r="A4758" t="s">
        <v>18778</v>
      </c>
      <c r="B4758" t="s">
        <v>9639</v>
      </c>
      <c r="C4758">
        <v>3559040</v>
      </c>
      <c r="D4758" t="s">
        <v>7010</v>
      </c>
      <c r="E4758" t="s">
        <v>11973</v>
      </c>
      <c r="F4758" t="s">
        <v>6402</v>
      </c>
      <c r="G4758">
        <v>51</v>
      </c>
      <c r="H4758">
        <v>299</v>
      </c>
      <c r="I4758">
        <v>1</v>
      </c>
      <c r="J4758">
        <v>0</v>
      </c>
      <c r="K4758">
        <v>0</v>
      </c>
      <c r="M4758">
        <v>2018</v>
      </c>
      <c r="N4758" t="s">
        <v>1463</v>
      </c>
      <c r="O4758">
        <v>99</v>
      </c>
      <c r="P4758">
        <v>4</v>
      </c>
      <c r="Q4758" t="s">
        <v>7733</v>
      </c>
      <c r="R4758" t="s">
        <v>7734</v>
      </c>
      <c r="S4758" t="s">
        <v>7734</v>
      </c>
      <c r="T4758" t="s">
        <v>23796</v>
      </c>
      <c r="U4758">
        <f t="shared" si="74"/>
        <v>299</v>
      </c>
    </row>
    <row r="4759" spans="1:21" x14ac:dyDescent="0.2">
      <c r="A4759" t="s">
        <v>18778</v>
      </c>
      <c r="B4759" t="s">
        <v>9639</v>
      </c>
      <c r="C4759">
        <v>3559040</v>
      </c>
      <c r="D4759" t="s">
        <v>6437</v>
      </c>
      <c r="E4759" t="s">
        <v>11969</v>
      </c>
      <c r="F4759" t="s">
        <v>6402</v>
      </c>
      <c r="G4759">
        <v>63</v>
      </c>
      <c r="H4759">
        <v>299</v>
      </c>
      <c r="I4759">
        <v>1</v>
      </c>
      <c r="J4759">
        <v>1</v>
      </c>
      <c r="K4759">
        <v>0</v>
      </c>
      <c r="M4759">
        <v>2018</v>
      </c>
      <c r="N4759" t="s">
        <v>1463</v>
      </c>
      <c r="O4759">
        <v>99</v>
      </c>
      <c r="P4759">
        <v>4</v>
      </c>
      <c r="Q4759" t="s">
        <v>7733</v>
      </c>
      <c r="R4759" t="s">
        <v>7734</v>
      </c>
      <c r="S4759" t="s">
        <v>7734</v>
      </c>
      <c r="T4759" t="s">
        <v>663</v>
      </c>
      <c r="U4759">
        <f t="shared" si="74"/>
        <v>299</v>
      </c>
    </row>
    <row r="4760" spans="1:21" x14ac:dyDescent="0.2">
      <c r="A4760" t="s">
        <v>18779</v>
      </c>
      <c r="B4760" t="s">
        <v>8962</v>
      </c>
      <c r="C4760">
        <v>3547096</v>
      </c>
      <c r="D4760" t="s">
        <v>7204</v>
      </c>
      <c r="E4760" t="s">
        <v>15436</v>
      </c>
      <c r="F4760" t="s">
        <v>6402</v>
      </c>
      <c r="G4760">
        <v>259</v>
      </c>
      <c r="H4760">
        <v>2039</v>
      </c>
      <c r="I4760">
        <v>0</v>
      </c>
      <c r="J4760">
        <v>0</v>
      </c>
      <c r="K4760">
        <v>0</v>
      </c>
      <c r="M4760">
        <v>2018</v>
      </c>
      <c r="N4760" t="s">
        <v>6404</v>
      </c>
      <c r="O4760">
        <v>99</v>
      </c>
      <c r="P4760">
        <v>1</v>
      </c>
      <c r="Q4760" t="s">
        <v>7733</v>
      </c>
      <c r="R4760" t="s">
        <v>7734</v>
      </c>
      <c r="S4760" t="s">
        <v>7734</v>
      </c>
      <c r="T4760" t="s">
        <v>23797</v>
      </c>
      <c r="U4760">
        <f t="shared" si="74"/>
        <v>8965</v>
      </c>
    </row>
    <row r="4761" spans="1:21" x14ac:dyDescent="0.2">
      <c r="A4761" t="s">
        <v>18779</v>
      </c>
      <c r="B4761" t="s">
        <v>8962</v>
      </c>
      <c r="C4761">
        <v>3547096</v>
      </c>
      <c r="D4761" t="s">
        <v>6603</v>
      </c>
      <c r="E4761" t="s">
        <v>18780</v>
      </c>
      <c r="F4761" t="s">
        <v>6402</v>
      </c>
      <c r="G4761">
        <v>14</v>
      </c>
      <c r="H4761">
        <v>2039</v>
      </c>
      <c r="I4761">
        <v>0</v>
      </c>
      <c r="J4761">
        <v>0</v>
      </c>
      <c r="K4761">
        <v>0</v>
      </c>
      <c r="M4761">
        <v>2018</v>
      </c>
      <c r="N4761" t="s">
        <v>6404</v>
      </c>
      <c r="O4761">
        <v>99</v>
      </c>
      <c r="P4761">
        <v>1</v>
      </c>
      <c r="Q4761" t="s">
        <v>7733</v>
      </c>
      <c r="R4761" t="s">
        <v>7734</v>
      </c>
      <c r="S4761" t="s">
        <v>7734</v>
      </c>
      <c r="T4761" t="s">
        <v>23798</v>
      </c>
      <c r="U4761">
        <f t="shared" si="74"/>
        <v>8965</v>
      </c>
    </row>
    <row r="4762" spans="1:21" x14ac:dyDescent="0.2">
      <c r="A4762" t="s">
        <v>18781</v>
      </c>
      <c r="B4762" t="s">
        <v>8962</v>
      </c>
      <c r="C4762">
        <v>3547096</v>
      </c>
      <c r="D4762" t="s">
        <v>7303</v>
      </c>
      <c r="E4762" t="s">
        <v>18782</v>
      </c>
      <c r="F4762" t="s">
        <v>6402</v>
      </c>
      <c r="G4762">
        <v>1010</v>
      </c>
      <c r="H4762">
        <v>8965</v>
      </c>
      <c r="I4762">
        <v>0</v>
      </c>
      <c r="J4762">
        <v>1</v>
      </c>
      <c r="K4762">
        <v>0</v>
      </c>
      <c r="M4762">
        <v>2018</v>
      </c>
      <c r="N4762" t="s">
        <v>1463</v>
      </c>
      <c r="O4762">
        <v>99</v>
      </c>
      <c r="P4762">
        <v>5</v>
      </c>
      <c r="Q4762" t="s">
        <v>7733</v>
      </c>
      <c r="R4762" t="s">
        <v>7734</v>
      </c>
      <c r="S4762" t="s">
        <v>7734</v>
      </c>
      <c r="T4762" t="s">
        <v>23799</v>
      </c>
      <c r="U4762">
        <f t="shared" si="74"/>
        <v>8965</v>
      </c>
    </row>
    <row r="4763" spans="1:21" x14ac:dyDescent="0.2">
      <c r="A4763" t="s">
        <v>18783</v>
      </c>
      <c r="B4763" t="s">
        <v>8962</v>
      </c>
      <c r="C4763">
        <v>3547096</v>
      </c>
      <c r="D4763" t="s">
        <v>7185</v>
      </c>
      <c r="E4763" t="s">
        <v>8965</v>
      </c>
      <c r="F4763" t="s">
        <v>6402</v>
      </c>
      <c r="G4763">
        <v>1471</v>
      </c>
      <c r="H4763">
        <v>2009</v>
      </c>
      <c r="I4763">
        <v>1</v>
      </c>
      <c r="J4763">
        <v>1</v>
      </c>
      <c r="K4763">
        <v>0</v>
      </c>
      <c r="M4763">
        <v>2018</v>
      </c>
      <c r="N4763" t="s">
        <v>2531</v>
      </c>
      <c r="O4763">
        <v>99</v>
      </c>
      <c r="P4763">
        <v>1</v>
      </c>
      <c r="Q4763" t="s">
        <v>7733</v>
      </c>
      <c r="R4763" t="s">
        <v>7734</v>
      </c>
      <c r="S4763" t="s">
        <v>7734</v>
      </c>
      <c r="T4763" t="s">
        <v>2532</v>
      </c>
      <c r="U4763">
        <f t="shared" si="74"/>
        <v>8965</v>
      </c>
    </row>
    <row r="4764" spans="1:21" x14ac:dyDescent="0.2">
      <c r="A4764" t="s">
        <v>18781</v>
      </c>
      <c r="B4764" t="s">
        <v>8962</v>
      </c>
      <c r="C4764">
        <v>3547096</v>
      </c>
      <c r="D4764" t="s">
        <v>10847</v>
      </c>
      <c r="E4764" t="s">
        <v>10858</v>
      </c>
      <c r="F4764" t="s">
        <v>6402</v>
      </c>
      <c r="G4764">
        <v>213</v>
      </c>
      <c r="H4764">
        <v>8965</v>
      </c>
      <c r="I4764">
        <v>0</v>
      </c>
      <c r="J4764">
        <v>0</v>
      </c>
      <c r="K4764">
        <v>0</v>
      </c>
      <c r="M4764">
        <v>2018</v>
      </c>
      <c r="N4764" t="s">
        <v>1463</v>
      </c>
      <c r="O4764">
        <v>99</v>
      </c>
      <c r="P4764">
        <v>5</v>
      </c>
      <c r="Q4764" t="s">
        <v>7733</v>
      </c>
      <c r="R4764" t="s">
        <v>7734</v>
      </c>
      <c r="S4764" t="s">
        <v>7734</v>
      </c>
      <c r="T4764" t="s">
        <v>23800</v>
      </c>
      <c r="U4764">
        <f t="shared" si="74"/>
        <v>8965</v>
      </c>
    </row>
    <row r="4765" spans="1:21" x14ac:dyDescent="0.2">
      <c r="A4765" t="s">
        <v>18781</v>
      </c>
      <c r="B4765" t="s">
        <v>8962</v>
      </c>
      <c r="C4765">
        <v>3547096</v>
      </c>
      <c r="D4765" t="s">
        <v>7074</v>
      </c>
      <c r="E4765" t="s">
        <v>7142</v>
      </c>
      <c r="F4765" t="s">
        <v>6402</v>
      </c>
      <c r="G4765">
        <v>1322</v>
      </c>
      <c r="H4765">
        <v>8965</v>
      </c>
      <c r="I4765">
        <v>0</v>
      </c>
      <c r="J4765">
        <v>1</v>
      </c>
      <c r="K4765">
        <v>0</v>
      </c>
      <c r="M4765">
        <v>2018</v>
      </c>
      <c r="N4765" t="s">
        <v>1463</v>
      </c>
      <c r="O4765">
        <v>99</v>
      </c>
      <c r="P4765">
        <v>5</v>
      </c>
      <c r="Q4765" t="s">
        <v>7733</v>
      </c>
      <c r="R4765" t="s">
        <v>7734</v>
      </c>
      <c r="S4765" t="s">
        <v>7734</v>
      </c>
      <c r="T4765" t="s">
        <v>2528</v>
      </c>
      <c r="U4765">
        <f t="shared" si="74"/>
        <v>8965</v>
      </c>
    </row>
    <row r="4766" spans="1:21" x14ac:dyDescent="0.2">
      <c r="A4766" t="s">
        <v>18781</v>
      </c>
      <c r="B4766" t="s">
        <v>8962</v>
      </c>
      <c r="C4766">
        <v>3547096</v>
      </c>
      <c r="D4766" t="s">
        <v>6477</v>
      </c>
      <c r="E4766" t="s">
        <v>6674</v>
      </c>
      <c r="F4766" t="s">
        <v>6402</v>
      </c>
      <c r="G4766">
        <v>511</v>
      </c>
      <c r="H4766">
        <v>8965</v>
      </c>
      <c r="I4766">
        <v>0</v>
      </c>
      <c r="J4766">
        <v>0</v>
      </c>
      <c r="K4766">
        <v>0</v>
      </c>
      <c r="M4766">
        <v>2018</v>
      </c>
      <c r="N4766" t="s">
        <v>1463</v>
      </c>
      <c r="O4766">
        <v>99</v>
      </c>
      <c r="P4766">
        <v>5</v>
      </c>
      <c r="Q4766" t="s">
        <v>7733</v>
      </c>
      <c r="R4766" t="s">
        <v>7734</v>
      </c>
      <c r="S4766" t="s">
        <v>7734</v>
      </c>
      <c r="T4766" t="s">
        <v>23801</v>
      </c>
      <c r="U4766">
        <f t="shared" si="74"/>
        <v>8965</v>
      </c>
    </row>
    <row r="4767" spans="1:21" x14ac:dyDescent="0.2">
      <c r="A4767" t="s">
        <v>18779</v>
      </c>
      <c r="B4767" t="s">
        <v>8962</v>
      </c>
      <c r="C4767">
        <v>3547096</v>
      </c>
      <c r="D4767" t="s">
        <v>6496</v>
      </c>
      <c r="E4767" t="s">
        <v>8967</v>
      </c>
      <c r="F4767" t="s">
        <v>6402</v>
      </c>
      <c r="G4767">
        <v>398</v>
      </c>
      <c r="H4767">
        <v>2039</v>
      </c>
      <c r="I4767">
        <v>0</v>
      </c>
      <c r="J4767">
        <v>0</v>
      </c>
      <c r="K4767">
        <v>0</v>
      </c>
      <c r="M4767">
        <v>2018</v>
      </c>
      <c r="N4767" t="s">
        <v>6404</v>
      </c>
      <c r="O4767">
        <v>99</v>
      </c>
      <c r="P4767">
        <v>1</v>
      </c>
      <c r="Q4767" t="s">
        <v>7733</v>
      </c>
      <c r="R4767" t="s">
        <v>7734</v>
      </c>
      <c r="S4767" t="s">
        <v>7734</v>
      </c>
      <c r="T4767" t="s">
        <v>2534</v>
      </c>
      <c r="U4767">
        <f t="shared" si="74"/>
        <v>8965</v>
      </c>
    </row>
    <row r="4768" spans="1:21" x14ac:dyDescent="0.2">
      <c r="A4768" t="s">
        <v>18781</v>
      </c>
      <c r="B4768" t="s">
        <v>8962</v>
      </c>
      <c r="C4768">
        <v>3547096</v>
      </c>
      <c r="D4768" t="s">
        <v>9174</v>
      </c>
      <c r="E4768" t="s">
        <v>18784</v>
      </c>
      <c r="F4768" t="s">
        <v>6402</v>
      </c>
      <c r="G4768">
        <v>519</v>
      </c>
      <c r="H4768">
        <v>8965</v>
      </c>
      <c r="I4768">
        <v>0</v>
      </c>
      <c r="J4768">
        <v>0</v>
      </c>
      <c r="K4768">
        <v>0</v>
      </c>
      <c r="M4768">
        <v>2018</v>
      </c>
      <c r="N4768" t="s">
        <v>1463</v>
      </c>
      <c r="O4768">
        <v>99</v>
      </c>
      <c r="P4768">
        <v>5</v>
      </c>
      <c r="Q4768" t="s">
        <v>7733</v>
      </c>
      <c r="R4768" t="s">
        <v>7734</v>
      </c>
      <c r="S4768" t="s">
        <v>7734</v>
      </c>
      <c r="T4768" t="s">
        <v>23802</v>
      </c>
      <c r="U4768">
        <f t="shared" si="74"/>
        <v>8965</v>
      </c>
    </row>
    <row r="4769" spans="1:21" x14ac:dyDescent="0.2">
      <c r="A4769" t="s">
        <v>18781</v>
      </c>
      <c r="B4769" t="s">
        <v>8962</v>
      </c>
      <c r="C4769">
        <v>3547096</v>
      </c>
      <c r="D4769" t="s">
        <v>18785</v>
      </c>
      <c r="E4769" t="s">
        <v>18786</v>
      </c>
      <c r="F4769" t="s">
        <v>6402</v>
      </c>
      <c r="G4769">
        <v>601</v>
      </c>
      <c r="H4769">
        <v>8965</v>
      </c>
      <c r="I4769">
        <v>0</v>
      </c>
      <c r="J4769">
        <v>0</v>
      </c>
      <c r="K4769">
        <v>0</v>
      </c>
      <c r="M4769">
        <v>2018</v>
      </c>
      <c r="N4769" t="s">
        <v>1463</v>
      </c>
      <c r="O4769">
        <v>99</v>
      </c>
      <c r="P4769">
        <v>5</v>
      </c>
      <c r="Q4769" t="s">
        <v>7733</v>
      </c>
      <c r="R4769" t="s">
        <v>7734</v>
      </c>
      <c r="S4769" t="s">
        <v>7734</v>
      </c>
      <c r="T4769" t="s">
        <v>23803</v>
      </c>
      <c r="U4769">
        <f t="shared" si="74"/>
        <v>8965</v>
      </c>
    </row>
    <row r="4770" spans="1:21" x14ac:dyDescent="0.2">
      <c r="A4770" t="s">
        <v>18781</v>
      </c>
      <c r="B4770" t="s">
        <v>8962</v>
      </c>
      <c r="C4770">
        <v>3547096</v>
      </c>
      <c r="D4770" t="s">
        <v>6597</v>
      </c>
      <c r="E4770" t="s">
        <v>6472</v>
      </c>
      <c r="F4770" t="s">
        <v>6402</v>
      </c>
      <c r="G4770">
        <v>977</v>
      </c>
      <c r="H4770">
        <v>8965</v>
      </c>
      <c r="I4770">
        <v>1</v>
      </c>
      <c r="J4770">
        <v>1</v>
      </c>
      <c r="K4770">
        <v>0</v>
      </c>
      <c r="M4770">
        <v>2018</v>
      </c>
      <c r="N4770" t="s">
        <v>1463</v>
      </c>
      <c r="O4770">
        <v>99</v>
      </c>
      <c r="P4770">
        <v>5</v>
      </c>
      <c r="Q4770" t="s">
        <v>7733</v>
      </c>
      <c r="R4770" t="s">
        <v>7734</v>
      </c>
      <c r="S4770" t="s">
        <v>7734</v>
      </c>
      <c r="T4770" t="s">
        <v>23804</v>
      </c>
      <c r="U4770">
        <f t="shared" si="74"/>
        <v>8965</v>
      </c>
    </row>
    <row r="4771" spans="1:21" x14ac:dyDescent="0.2">
      <c r="A4771" t="s">
        <v>18783</v>
      </c>
      <c r="B4771" t="s">
        <v>8962</v>
      </c>
      <c r="C4771">
        <v>3547096</v>
      </c>
      <c r="D4771" t="s">
        <v>7465</v>
      </c>
      <c r="E4771" t="s">
        <v>15221</v>
      </c>
      <c r="F4771" t="s">
        <v>6402</v>
      </c>
      <c r="G4771">
        <v>538</v>
      </c>
      <c r="H4771">
        <v>2009</v>
      </c>
      <c r="I4771">
        <v>1</v>
      </c>
      <c r="J4771">
        <v>0</v>
      </c>
      <c r="K4771">
        <v>0</v>
      </c>
      <c r="M4771">
        <v>2018</v>
      </c>
      <c r="N4771" t="s">
        <v>2531</v>
      </c>
      <c r="O4771">
        <v>99</v>
      </c>
      <c r="P4771">
        <v>1</v>
      </c>
      <c r="Q4771" t="s">
        <v>7733</v>
      </c>
      <c r="R4771" t="s">
        <v>7734</v>
      </c>
      <c r="S4771" t="s">
        <v>7734</v>
      </c>
      <c r="T4771" t="s">
        <v>23805</v>
      </c>
      <c r="U4771">
        <f t="shared" si="74"/>
        <v>8965</v>
      </c>
    </row>
    <row r="4772" spans="1:21" x14ac:dyDescent="0.2">
      <c r="A4772" t="s">
        <v>18781</v>
      </c>
      <c r="B4772" t="s">
        <v>8962</v>
      </c>
      <c r="C4772">
        <v>3547096</v>
      </c>
      <c r="D4772" t="s">
        <v>7168</v>
      </c>
      <c r="E4772" t="s">
        <v>15279</v>
      </c>
      <c r="F4772" t="s">
        <v>6402</v>
      </c>
      <c r="G4772">
        <v>436</v>
      </c>
      <c r="H4772">
        <v>8965</v>
      </c>
      <c r="I4772">
        <v>0</v>
      </c>
      <c r="J4772">
        <v>0</v>
      </c>
      <c r="K4772">
        <v>0</v>
      </c>
      <c r="M4772">
        <v>2018</v>
      </c>
      <c r="N4772" t="s">
        <v>1463</v>
      </c>
      <c r="O4772">
        <v>99</v>
      </c>
      <c r="P4772">
        <v>5</v>
      </c>
      <c r="Q4772" t="s">
        <v>7733</v>
      </c>
      <c r="R4772" t="s">
        <v>7734</v>
      </c>
      <c r="S4772" t="s">
        <v>7734</v>
      </c>
      <c r="T4772" t="s">
        <v>23806</v>
      </c>
      <c r="U4772">
        <f t="shared" si="74"/>
        <v>8965</v>
      </c>
    </row>
    <row r="4773" spans="1:21" x14ac:dyDescent="0.2">
      <c r="A4773" t="s">
        <v>18779</v>
      </c>
      <c r="B4773" t="s">
        <v>8962</v>
      </c>
      <c r="C4773">
        <v>3547096</v>
      </c>
      <c r="D4773" t="s">
        <v>7576</v>
      </c>
      <c r="E4773" t="s">
        <v>18787</v>
      </c>
      <c r="F4773" t="s">
        <v>6402</v>
      </c>
      <c r="G4773">
        <v>1368</v>
      </c>
      <c r="H4773">
        <v>2039</v>
      </c>
      <c r="I4773">
        <v>0</v>
      </c>
      <c r="J4773">
        <v>1</v>
      </c>
      <c r="K4773">
        <v>0</v>
      </c>
      <c r="M4773">
        <v>2018</v>
      </c>
      <c r="N4773" t="s">
        <v>6404</v>
      </c>
      <c r="O4773">
        <v>99</v>
      </c>
      <c r="P4773">
        <v>1</v>
      </c>
      <c r="Q4773" t="s">
        <v>7733</v>
      </c>
      <c r="R4773" t="s">
        <v>7734</v>
      </c>
      <c r="S4773" t="s">
        <v>7734</v>
      </c>
      <c r="T4773" t="s">
        <v>23807</v>
      </c>
      <c r="U4773">
        <f t="shared" si="74"/>
        <v>8965</v>
      </c>
    </row>
    <row r="4774" spans="1:21" x14ac:dyDescent="0.2">
      <c r="A4774" t="s">
        <v>18781</v>
      </c>
      <c r="B4774" t="s">
        <v>8962</v>
      </c>
      <c r="C4774">
        <v>3547096</v>
      </c>
      <c r="D4774" t="s">
        <v>7678</v>
      </c>
      <c r="E4774" t="s">
        <v>6988</v>
      </c>
      <c r="F4774" t="s">
        <v>6402</v>
      </c>
      <c r="G4774">
        <v>761</v>
      </c>
      <c r="H4774">
        <v>8965</v>
      </c>
      <c r="I4774">
        <v>0</v>
      </c>
      <c r="J4774">
        <v>0</v>
      </c>
      <c r="K4774">
        <v>0</v>
      </c>
      <c r="M4774">
        <v>2018</v>
      </c>
      <c r="N4774" t="s">
        <v>1463</v>
      </c>
      <c r="O4774">
        <v>99</v>
      </c>
      <c r="P4774">
        <v>5</v>
      </c>
      <c r="Q4774" t="s">
        <v>7733</v>
      </c>
      <c r="R4774" t="s">
        <v>7734</v>
      </c>
      <c r="S4774" t="s">
        <v>7734</v>
      </c>
      <c r="T4774" t="s">
        <v>23808</v>
      </c>
      <c r="U4774">
        <f t="shared" si="74"/>
        <v>8965</v>
      </c>
    </row>
    <row r="4775" spans="1:21" x14ac:dyDescent="0.2">
      <c r="A4775" t="s">
        <v>18781</v>
      </c>
      <c r="B4775" t="s">
        <v>8962</v>
      </c>
      <c r="C4775">
        <v>3547096</v>
      </c>
      <c r="D4775" t="s">
        <v>6858</v>
      </c>
      <c r="E4775" t="s">
        <v>7097</v>
      </c>
      <c r="F4775" t="s">
        <v>6402</v>
      </c>
      <c r="G4775">
        <v>1399</v>
      </c>
      <c r="H4775">
        <v>8965</v>
      </c>
      <c r="I4775">
        <v>1</v>
      </c>
      <c r="J4775">
        <v>1</v>
      </c>
      <c r="K4775">
        <v>0</v>
      </c>
      <c r="M4775">
        <v>2018</v>
      </c>
      <c r="N4775" t="s">
        <v>1463</v>
      </c>
      <c r="O4775">
        <v>99</v>
      </c>
      <c r="P4775">
        <v>5</v>
      </c>
      <c r="Q4775" t="s">
        <v>7733</v>
      </c>
      <c r="R4775" t="s">
        <v>7734</v>
      </c>
      <c r="S4775" t="s">
        <v>7734</v>
      </c>
      <c r="T4775" t="s">
        <v>2527</v>
      </c>
      <c r="U4775">
        <f t="shared" si="74"/>
        <v>8965</v>
      </c>
    </row>
    <row r="4776" spans="1:21" x14ac:dyDescent="0.2">
      <c r="A4776" t="s">
        <v>18781</v>
      </c>
      <c r="B4776" t="s">
        <v>8962</v>
      </c>
      <c r="C4776">
        <v>3547096</v>
      </c>
      <c r="D4776" t="s">
        <v>6613</v>
      </c>
      <c r="E4776" t="s">
        <v>8968</v>
      </c>
      <c r="F4776" t="s">
        <v>6402</v>
      </c>
      <c r="G4776">
        <v>1216</v>
      </c>
      <c r="H4776">
        <v>8965</v>
      </c>
      <c r="I4776">
        <v>0</v>
      </c>
      <c r="J4776">
        <v>1</v>
      </c>
      <c r="K4776">
        <v>0</v>
      </c>
      <c r="M4776">
        <v>2018</v>
      </c>
      <c r="N4776" t="s">
        <v>1463</v>
      </c>
      <c r="O4776">
        <v>99</v>
      </c>
      <c r="P4776">
        <v>5</v>
      </c>
      <c r="Q4776" t="s">
        <v>7733</v>
      </c>
      <c r="R4776" t="s">
        <v>7734</v>
      </c>
      <c r="S4776" t="s">
        <v>7734</v>
      </c>
      <c r="T4776" t="s">
        <v>23809</v>
      </c>
      <c r="U4776">
        <f t="shared" si="74"/>
        <v>8965</v>
      </c>
    </row>
    <row r="4777" spans="1:21" x14ac:dyDescent="0.2">
      <c r="A4777" t="s">
        <v>18788</v>
      </c>
      <c r="B4777" t="s">
        <v>9011</v>
      </c>
      <c r="C4777">
        <v>3512002</v>
      </c>
      <c r="D4777" t="s">
        <v>18789</v>
      </c>
      <c r="E4777" t="s">
        <v>9017</v>
      </c>
      <c r="F4777" t="s">
        <v>6402</v>
      </c>
      <c r="G4777">
        <v>267</v>
      </c>
      <c r="H4777">
        <v>877</v>
      </c>
      <c r="I4777">
        <v>0</v>
      </c>
      <c r="J4777">
        <v>1</v>
      </c>
      <c r="K4777">
        <v>0</v>
      </c>
      <c r="M4777">
        <v>2018</v>
      </c>
      <c r="N4777" t="s">
        <v>1463</v>
      </c>
      <c r="O4777">
        <v>99</v>
      </c>
      <c r="P4777">
        <v>3</v>
      </c>
      <c r="Q4777" t="s">
        <v>7733</v>
      </c>
      <c r="R4777" t="s">
        <v>7734</v>
      </c>
      <c r="S4777" t="s">
        <v>7734</v>
      </c>
      <c r="T4777" t="s">
        <v>23810</v>
      </c>
      <c r="U4777">
        <f t="shared" si="74"/>
        <v>877</v>
      </c>
    </row>
    <row r="4778" spans="1:21" x14ac:dyDescent="0.2">
      <c r="A4778" t="s">
        <v>18788</v>
      </c>
      <c r="B4778" t="s">
        <v>9011</v>
      </c>
      <c r="C4778">
        <v>3512002</v>
      </c>
      <c r="D4778" t="s">
        <v>6609</v>
      </c>
      <c r="E4778" t="s">
        <v>7215</v>
      </c>
      <c r="F4778" t="s">
        <v>6402</v>
      </c>
      <c r="G4778">
        <v>142</v>
      </c>
      <c r="H4778">
        <v>877</v>
      </c>
      <c r="I4778">
        <v>0</v>
      </c>
      <c r="J4778">
        <v>0</v>
      </c>
      <c r="K4778">
        <v>0</v>
      </c>
      <c r="M4778">
        <v>2018</v>
      </c>
      <c r="N4778" t="s">
        <v>1463</v>
      </c>
      <c r="O4778">
        <v>99</v>
      </c>
      <c r="P4778">
        <v>3</v>
      </c>
      <c r="Q4778" t="s">
        <v>7733</v>
      </c>
      <c r="R4778" t="s">
        <v>7734</v>
      </c>
      <c r="S4778" t="s">
        <v>7734</v>
      </c>
      <c r="T4778" t="s">
        <v>23811</v>
      </c>
      <c r="U4778">
        <f t="shared" si="74"/>
        <v>877</v>
      </c>
    </row>
    <row r="4779" spans="1:21" x14ac:dyDescent="0.2">
      <c r="A4779" t="s">
        <v>18788</v>
      </c>
      <c r="B4779" t="s">
        <v>9011</v>
      </c>
      <c r="C4779">
        <v>3512002</v>
      </c>
      <c r="D4779" t="s">
        <v>7279</v>
      </c>
      <c r="E4779" t="s">
        <v>9019</v>
      </c>
      <c r="F4779" t="s">
        <v>6402</v>
      </c>
      <c r="G4779">
        <v>55</v>
      </c>
      <c r="H4779">
        <v>877</v>
      </c>
      <c r="I4779">
        <v>1</v>
      </c>
      <c r="J4779">
        <v>0</v>
      </c>
      <c r="K4779">
        <v>0</v>
      </c>
      <c r="M4779">
        <v>2018</v>
      </c>
      <c r="N4779" t="s">
        <v>1463</v>
      </c>
      <c r="O4779">
        <v>99</v>
      </c>
      <c r="P4779">
        <v>3</v>
      </c>
      <c r="Q4779" t="s">
        <v>7733</v>
      </c>
      <c r="R4779" t="s">
        <v>7734</v>
      </c>
      <c r="S4779" t="s">
        <v>7734</v>
      </c>
      <c r="T4779" t="s">
        <v>23812</v>
      </c>
      <c r="U4779">
        <f t="shared" si="74"/>
        <v>877</v>
      </c>
    </row>
    <row r="4780" spans="1:21" x14ac:dyDescent="0.2">
      <c r="A4780" t="s">
        <v>18790</v>
      </c>
      <c r="B4780" t="s">
        <v>9011</v>
      </c>
      <c r="C4780">
        <v>3512002</v>
      </c>
      <c r="D4780" t="s">
        <v>6838</v>
      </c>
      <c r="E4780" t="s">
        <v>6506</v>
      </c>
      <c r="F4780" t="s">
        <v>6402</v>
      </c>
      <c r="G4780">
        <v>0</v>
      </c>
      <c r="H4780">
        <v>0</v>
      </c>
      <c r="I4780">
        <v>1</v>
      </c>
      <c r="J4780">
        <v>1</v>
      </c>
      <c r="K4780">
        <v>1</v>
      </c>
      <c r="M4780">
        <v>2018</v>
      </c>
      <c r="N4780" t="s">
        <v>6404</v>
      </c>
      <c r="O4780">
        <v>99</v>
      </c>
      <c r="P4780">
        <v>1</v>
      </c>
      <c r="Q4780" t="s">
        <v>7733</v>
      </c>
      <c r="R4780" t="s">
        <v>7734</v>
      </c>
      <c r="S4780" t="s">
        <v>7734</v>
      </c>
      <c r="T4780" t="s">
        <v>665</v>
      </c>
      <c r="U4780">
        <f t="shared" si="74"/>
        <v>877</v>
      </c>
    </row>
    <row r="4781" spans="1:21" x14ac:dyDescent="0.2">
      <c r="A4781" t="s">
        <v>18788</v>
      </c>
      <c r="B4781" t="s">
        <v>9011</v>
      </c>
      <c r="C4781">
        <v>3512002</v>
      </c>
      <c r="D4781" t="s">
        <v>6485</v>
      </c>
      <c r="E4781" t="s">
        <v>6544</v>
      </c>
      <c r="F4781" t="s">
        <v>6402</v>
      </c>
      <c r="G4781">
        <v>203</v>
      </c>
      <c r="H4781">
        <v>877</v>
      </c>
      <c r="I4781">
        <v>0</v>
      </c>
      <c r="J4781">
        <v>1</v>
      </c>
      <c r="K4781">
        <v>0</v>
      </c>
      <c r="M4781">
        <v>2018</v>
      </c>
      <c r="N4781" t="s">
        <v>1463</v>
      </c>
      <c r="O4781">
        <v>99</v>
      </c>
      <c r="P4781">
        <v>3</v>
      </c>
      <c r="Q4781" t="s">
        <v>7733</v>
      </c>
      <c r="R4781" t="s">
        <v>7734</v>
      </c>
      <c r="S4781" t="s">
        <v>7734</v>
      </c>
      <c r="T4781" t="s">
        <v>2536</v>
      </c>
      <c r="U4781">
        <f t="shared" si="74"/>
        <v>877</v>
      </c>
    </row>
    <row r="4782" spans="1:21" x14ac:dyDescent="0.2">
      <c r="A4782" t="s">
        <v>18788</v>
      </c>
      <c r="B4782" t="s">
        <v>9011</v>
      </c>
      <c r="C4782">
        <v>3512002</v>
      </c>
      <c r="D4782" t="s">
        <v>6840</v>
      </c>
      <c r="E4782" t="s">
        <v>6456</v>
      </c>
      <c r="F4782" t="s">
        <v>6402</v>
      </c>
      <c r="G4782">
        <v>210</v>
      </c>
      <c r="H4782">
        <v>877</v>
      </c>
      <c r="I4782">
        <v>1</v>
      </c>
      <c r="J4782">
        <v>1</v>
      </c>
      <c r="K4782">
        <v>0</v>
      </c>
      <c r="M4782">
        <v>2018</v>
      </c>
      <c r="N4782" t="s">
        <v>1463</v>
      </c>
      <c r="O4782">
        <v>99</v>
      </c>
      <c r="P4782">
        <v>3</v>
      </c>
      <c r="Q4782" t="s">
        <v>7733</v>
      </c>
      <c r="R4782" t="s">
        <v>7734</v>
      </c>
      <c r="S4782" t="s">
        <v>7734</v>
      </c>
      <c r="T4782" t="s">
        <v>2537</v>
      </c>
      <c r="U4782">
        <f t="shared" si="74"/>
        <v>877</v>
      </c>
    </row>
    <row r="4783" spans="1:21" x14ac:dyDescent="0.2">
      <c r="A4783" t="s">
        <v>18791</v>
      </c>
      <c r="B4783" t="s">
        <v>9011</v>
      </c>
      <c r="C4783">
        <v>3512002</v>
      </c>
      <c r="D4783" t="s">
        <v>6713</v>
      </c>
      <c r="E4783" t="s">
        <v>9013</v>
      </c>
      <c r="F4783" t="s">
        <v>6402</v>
      </c>
      <c r="G4783">
        <v>0</v>
      </c>
      <c r="H4783">
        <v>0</v>
      </c>
      <c r="I4783">
        <v>1</v>
      </c>
      <c r="J4783">
        <v>1</v>
      </c>
      <c r="K4783">
        <v>1</v>
      </c>
      <c r="M4783">
        <v>2018</v>
      </c>
      <c r="N4783" t="s">
        <v>1479</v>
      </c>
      <c r="O4783">
        <v>99</v>
      </c>
      <c r="P4783">
        <v>1</v>
      </c>
      <c r="Q4783" t="s">
        <v>7733</v>
      </c>
      <c r="R4783" t="s">
        <v>7734</v>
      </c>
      <c r="S4783" t="s">
        <v>7734</v>
      </c>
      <c r="T4783" t="s">
        <v>2538</v>
      </c>
      <c r="U4783">
        <f t="shared" si="74"/>
        <v>877</v>
      </c>
    </row>
    <row r="4784" spans="1:21" x14ac:dyDescent="0.2">
      <c r="A4784" t="s">
        <v>18792</v>
      </c>
      <c r="B4784" t="s">
        <v>9039</v>
      </c>
      <c r="C4784">
        <v>3558034</v>
      </c>
      <c r="D4784" t="s">
        <v>18793</v>
      </c>
      <c r="E4784" t="s">
        <v>18794</v>
      </c>
      <c r="F4784" t="s">
        <v>6402</v>
      </c>
      <c r="G4784">
        <v>0</v>
      </c>
      <c r="H4784">
        <v>0</v>
      </c>
      <c r="I4784">
        <v>1</v>
      </c>
      <c r="J4784">
        <v>1</v>
      </c>
      <c r="K4784">
        <v>1</v>
      </c>
      <c r="M4784">
        <v>2018</v>
      </c>
      <c r="N4784" t="s">
        <v>1463</v>
      </c>
      <c r="O4784">
        <v>99</v>
      </c>
      <c r="P4784">
        <v>4</v>
      </c>
      <c r="Q4784" t="s">
        <v>7733</v>
      </c>
      <c r="R4784" t="s">
        <v>7734</v>
      </c>
      <c r="S4784" t="s">
        <v>7734</v>
      </c>
      <c r="T4784" t="s">
        <v>23813</v>
      </c>
      <c r="U4784">
        <f t="shared" si="74"/>
        <v>0</v>
      </c>
    </row>
    <row r="4785" spans="1:21" x14ac:dyDescent="0.2">
      <c r="A4785" t="s">
        <v>18792</v>
      </c>
      <c r="B4785" t="s">
        <v>9039</v>
      </c>
      <c r="C4785">
        <v>3558034</v>
      </c>
      <c r="D4785" t="s">
        <v>18795</v>
      </c>
      <c r="E4785" t="s">
        <v>9043</v>
      </c>
      <c r="F4785" t="s">
        <v>6402</v>
      </c>
      <c r="G4785">
        <v>0</v>
      </c>
      <c r="H4785">
        <v>0</v>
      </c>
      <c r="I4785">
        <v>1</v>
      </c>
      <c r="J4785">
        <v>1</v>
      </c>
      <c r="K4785">
        <v>1</v>
      </c>
      <c r="M4785">
        <v>2018</v>
      </c>
      <c r="N4785" t="s">
        <v>1463</v>
      </c>
      <c r="O4785">
        <v>99</v>
      </c>
      <c r="P4785">
        <v>4</v>
      </c>
      <c r="Q4785" t="s">
        <v>7733</v>
      </c>
      <c r="R4785" t="s">
        <v>7734</v>
      </c>
      <c r="S4785" t="s">
        <v>7734</v>
      </c>
      <c r="T4785" t="s">
        <v>23814</v>
      </c>
      <c r="U4785">
        <f t="shared" si="74"/>
        <v>0</v>
      </c>
    </row>
    <row r="4786" spans="1:21" x14ac:dyDescent="0.2">
      <c r="A4786" t="s">
        <v>18796</v>
      </c>
      <c r="B4786" t="s">
        <v>9039</v>
      </c>
      <c r="C4786">
        <v>3558034</v>
      </c>
      <c r="D4786" t="s">
        <v>6766</v>
      </c>
      <c r="E4786" t="s">
        <v>7239</v>
      </c>
      <c r="F4786" t="s">
        <v>6402</v>
      </c>
      <c r="G4786">
        <v>0</v>
      </c>
      <c r="H4786">
        <v>0</v>
      </c>
      <c r="I4786">
        <v>1</v>
      </c>
      <c r="J4786">
        <v>1</v>
      </c>
      <c r="K4786">
        <v>1</v>
      </c>
      <c r="M4786">
        <v>2018</v>
      </c>
      <c r="N4786" t="s">
        <v>2531</v>
      </c>
      <c r="O4786">
        <v>99</v>
      </c>
      <c r="P4786">
        <v>1</v>
      </c>
      <c r="Q4786" t="s">
        <v>7733</v>
      </c>
      <c r="R4786" t="s">
        <v>7734</v>
      </c>
      <c r="S4786" t="s">
        <v>7734</v>
      </c>
      <c r="T4786" t="s">
        <v>23815</v>
      </c>
      <c r="U4786">
        <f t="shared" si="74"/>
        <v>0</v>
      </c>
    </row>
    <row r="4787" spans="1:21" x14ac:dyDescent="0.2">
      <c r="A4787" t="s">
        <v>18792</v>
      </c>
      <c r="B4787" t="s">
        <v>9039</v>
      </c>
      <c r="C4787">
        <v>3558034</v>
      </c>
      <c r="D4787" t="s">
        <v>18797</v>
      </c>
      <c r="E4787" t="s">
        <v>6645</v>
      </c>
      <c r="F4787" t="s">
        <v>6402</v>
      </c>
      <c r="G4787">
        <v>0</v>
      </c>
      <c r="H4787">
        <v>0</v>
      </c>
      <c r="I4787">
        <v>1</v>
      </c>
      <c r="J4787">
        <v>1</v>
      </c>
      <c r="K4787">
        <v>1</v>
      </c>
      <c r="M4787">
        <v>2018</v>
      </c>
      <c r="N4787" t="s">
        <v>1463</v>
      </c>
      <c r="O4787">
        <v>99</v>
      </c>
      <c r="P4787">
        <v>4</v>
      </c>
      <c r="Q4787" t="s">
        <v>7733</v>
      </c>
      <c r="R4787" t="s">
        <v>7734</v>
      </c>
      <c r="S4787" t="s">
        <v>7734</v>
      </c>
      <c r="T4787" t="s">
        <v>23816</v>
      </c>
      <c r="U4787">
        <f t="shared" si="74"/>
        <v>0</v>
      </c>
    </row>
    <row r="4788" spans="1:21" x14ac:dyDescent="0.2">
      <c r="A4788" t="s">
        <v>18792</v>
      </c>
      <c r="B4788" t="s">
        <v>9039</v>
      </c>
      <c r="C4788">
        <v>3558034</v>
      </c>
      <c r="D4788" t="s">
        <v>6597</v>
      </c>
      <c r="E4788" t="s">
        <v>8887</v>
      </c>
      <c r="F4788" t="s">
        <v>6402</v>
      </c>
      <c r="G4788">
        <v>0</v>
      </c>
      <c r="H4788">
        <v>0</v>
      </c>
      <c r="I4788">
        <v>1</v>
      </c>
      <c r="J4788">
        <v>1</v>
      </c>
      <c r="K4788">
        <v>1</v>
      </c>
      <c r="M4788">
        <v>2018</v>
      </c>
      <c r="N4788" t="s">
        <v>1463</v>
      </c>
      <c r="O4788">
        <v>99</v>
      </c>
      <c r="P4788">
        <v>4</v>
      </c>
      <c r="Q4788" t="s">
        <v>7733</v>
      </c>
      <c r="R4788" t="s">
        <v>7734</v>
      </c>
      <c r="S4788" t="s">
        <v>7734</v>
      </c>
      <c r="T4788" t="s">
        <v>23817</v>
      </c>
      <c r="U4788">
        <f t="shared" si="74"/>
        <v>0</v>
      </c>
    </row>
    <row r="4789" spans="1:21" x14ac:dyDescent="0.2">
      <c r="A4789" t="s">
        <v>18798</v>
      </c>
      <c r="B4789" t="s">
        <v>13030</v>
      </c>
      <c r="C4789">
        <v>3515023</v>
      </c>
      <c r="D4789" t="s">
        <v>6822</v>
      </c>
      <c r="E4789" t="s">
        <v>18799</v>
      </c>
      <c r="F4789" t="s">
        <v>6402</v>
      </c>
      <c r="G4789">
        <v>468</v>
      </c>
      <c r="H4789">
        <v>2298</v>
      </c>
      <c r="I4789">
        <v>0</v>
      </c>
      <c r="J4789">
        <v>0</v>
      </c>
      <c r="K4789">
        <v>0</v>
      </c>
      <c r="M4789">
        <v>2018</v>
      </c>
      <c r="N4789" t="s">
        <v>1479</v>
      </c>
      <c r="O4789">
        <v>99</v>
      </c>
      <c r="P4789">
        <v>1</v>
      </c>
      <c r="Q4789" t="s">
        <v>7733</v>
      </c>
      <c r="R4789" t="s">
        <v>7734</v>
      </c>
      <c r="S4789" t="s">
        <v>7734</v>
      </c>
      <c r="T4789" t="s">
        <v>23818</v>
      </c>
      <c r="U4789">
        <f t="shared" si="74"/>
        <v>2298</v>
      </c>
    </row>
    <row r="4790" spans="1:21" x14ac:dyDescent="0.2">
      <c r="A4790" t="s">
        <v>18800</v>
      </c>
      <c r="B4790" t="s">
        <v>13030</v>
      </c>
      <c r="C4790">
        <v>3515023</v>
      </c>
      <c r="D4790" t="s">
        <v>6785</v>
      </c>
      <c r="E4790" t="s">
        <v>7090</v>
      </c>
      <c r="F4790" t="s">
        <v>6402</v>
      </c>
      <c r="G4790">
        <v>856</v>
      </c>
      <c r="H4790">
        <v>1265</v>
      </c>
      <c r="I4790">
        <v>0</v>
      </c>
      <c r="J4790">
        <v>1</v>
      </c>
      <c r="K4790">
        <v>0</v>
      </c>
      <c r="M4790">
        <v>2018</v>
      </c>
      <c r="N4790" t="s">
        <v>1463</v>
      </c>
      <c r="O4790" t="s">
        <v>18801</v>
      </c>
      <c r="P4790">
        <v>1</v>
      </c>
      <c r="Q4790" t="s">
        <v>7733</v>
      </c>
      <c r="R4790" t="s">
        <v>7734</v>
      </c>
      <c r="S4790" t="s">
        <v>7734</v>
      </c>
      <c r="T4790" t="s">
        <v>667</v>
      </c>
      <c r="U4790">
        <f t="shared" si="74"/>
        <v>2298</v>
      </c>
    </row>
    <row r="4791" spans="1:21" x14ac:dyDescent="0.2">
      <c r="A4791" t="s">
        <v>18802</v>
      </c>
      <c r="B4791" t="s">
        <v>13030</v>
      </c>
      <c r="C4791">
        <v>3515023</v>
      </c>
      <c r="D4791" t="s">
        <v>15494</v>
      </c>
      <c r="E4791" t="s">
        <v>7062</v>
      </c>
      <c r="F4791" t="s">
        <v>6402</v>
      </c>
      <c r="G4791">
        <v>0</v>
      </c>
      <c r="H4791">
        <v>0</v>
      </c>
      <c r="I4791">
        <v>1</v>
      </c>
      <c r="J4791">
        <v>1</v>
      </c>
      <c r="K4791">
        <v>1</v>
      </c>
      <c r="M4791">
        <v>2018</v>
      </c>
      <c r="N4791" t="s">
        <v>6404</v>
      </c>
      <c r="O4791">
        <v>99</v>
      </c>
      <c r="P4791">
        <v>1</v>
      </c>
      <c r="Q4791" t="s">
        <v>7733</v>
      </c>
      <c r="R4791" t="s">
        <v>7734</v>
      </c>
      <c r="S4791" t="s">
        <v>7734</v>
      </c>
      <c r="T4791" t="s">
        <v>23819</v>
      </c>
      <c r="U4791">
        <f t="shared" si="74"/>
        <v>2298</v>
      </c>
    </row>
    <row r="4792" spans="1:21" x14ac:dyDescent="0.2">
      <c r="A4792" t="s">
        <v>18798</v>
      </c>
      <c r="B4792" t="s">
        <v>13030</v>
      </c>
      <c r="C4792">
        <v>3515023</v>
      </c>
      <c r="D4792" t="s">
        <v>7566</v>
      </c>
      <c r="E4792" t="s">
        <v>18803</v>
      </c>
      <c r="F4792" t="s">
        <v>6402</v>
      </c>
      <c r="G4792">
        <v>1830</v>
      </c>
      <c r="H4792">
        <v>2298</v>
      </c>
      <c r="I4792">
        <v>1</v>
      </c>
      <c r="J4792">
        <v>1</v>
      </c>
      <c r="K4792">
        <v>0</v>
      </c>
      <c r="M4792">
        <v>2018</v>
      </c>
      <c r="N4792" t="s">
        <v>1479</v>
      </c>
      <c r="O4792">
        <v>99</v>
      </c>
      <c r="P4792">
        <v>1</v>
      </c>
      <c r="Q4792" t="s">
        <v>7733</v>
      </c>
      <c r="R4792" t="s">
        <v>7734</v>
      </c>
      <c r="S4792" t="s">
        <v>7734</v>
      </c>
      <c r="T4792" t="s">
        <v>23820</v>
      </c>
      <c r="U4792">
        <f t="shared" si="74"/>
        <v>2298</v>
      </c>
    </row>
    <row r="4793" spans="1:21" x14ac:dyDescent="0.2">
      <c r="A4793" t="s">
        <v>18804</v>
      </c>
      <c r="B4793" t="s">
        <v>13030</v>
      </c>
      <c r="C4793">
        <v>3515023</v>
      </c>
      <c r="D4793" t="s">
        <v>7633</v>
      </c>
      <c r="E4793" t="s">
        <v>13033</v>
      </c>
      <c r="F4793" t="s">
        <v>6402</v>
      </c>
      <c r="G4793">
        <v>973</v>
      </c>
      <c r="H4793">
        <v>2263</v>
      </c>
      <c r="I4793">
        <v>0</v>
      </c>
      <c r="J4793">
        <v>0</v>
      </c>
      <c r="K4793">
        <v>0</v>
      </c>
      <c r="M4793">
        <v>2018</v>
      </c>
      <c r="N4793" t="s">
        <v>7594</v>
      </c>
      <c r="O4793">
        <v>99</v>
      </c>
      <c r="P4793">
        <v>1</v>
      </c>
      <c r="Q4793" t="s">
        <v>7733</v>
      </c>
      <c r="R4793" t="s">
        <v>7734</v>
      </c>
      <c r="S4793" t="s">
        <v>7734</v>
      </c>
      <c r="T4793" t="s">
        <v>2553</v>
      </c>
      <c r="U4793">
        <f t="shared" si="74"/>
        <v>2298</v>
      </c>
    </row>
    <row r="4794" spans="1:21" x14ac:dyDescent="0.2">
      <c r="A4794" t="s">
        <v>18800</v>
      </c>
      <c r="B4794" t="s">
        <v>13030</v>
      </c>
      <c r="C4794">
        <v>3515023</v>
      </c>
      <c r="D4794" t="s">
        <v>6807</v>
      </c>
      <c r="E4794" t="s">
        <v>6506</v>
      </c>
      <c r="F4794" t="s">
        <v>6402</v>
      </c>
      <c r="G4794">
        <v>409</v>
      </c>
      <c r="H4794">
        <v>1265</v>
      </c>
      <c r="I4794">
        <v>1</v>
      </c>
      <c r="J4794">
        <v>0</v>
      </c>
      <c r="K4794">
        <v>0</v>
      </c>
      <c r="M4794">
        <v>2018</v>
      </c>
      <c r="N4794" t="s">
        <v>1463</v>
      </c>
      <c r="O4794" t="s">
        <v>18801</v>
      </c>
      <c r="P4794">
        <v>1</v>
      </c>
      <c r="Q4794" t="s">
        <v>7733</v>
      </c>
      <c r="R4794" t="s">
        <v>7734</v>
      </c>
      <c r="S4794" t="s">
        <v>7734</v>
      </c>
      <c r="T4794" t="s">
        <v>2551</v>
      </c>
      <c r="U4794">
        <f t="shared" si="74"/>
        <v>2298</v>
      </c>
    </row>
    <row r="4795" spans="1:21" x14ac:dyDescent="0.2">
      <c r="A4795" t="s">
        <v>18805</v>
      </c>
      <c r="B4795" t="s">
        <v>13030</v>
      </c>
      <c r="C4795">
        <v>3515023</v>
      </c>
      <c r="D4795" t="s">
        <v>9573</v>
      </c>
      <c r="E4795" t="s">
        <v>13040</v>
      </c>
      <c r="F4795" t="s">
        <v>6402</v>
      </c>
      <c r="G4795">
        <v>0</v>
      </c>
      <c r="H4795">
        <v>0</v>
      </c>
      <c r="I4795">
        <v>1</v>
      </c>
      <c r="J4795">
        <v>1</v>
      </c>
      <c r="K4795">
        <v>1</v>
      </c>
      <c r="M4795">
        <v>2018</v>
      </c>
      <c r="N4795" t="s">
        <v>1463</v>
      </c>
      <c r="O4795" t="s">
        <v>18806</v>
      </c>
      <c r="P4795">
        <v>1</v>
      </c>
      <c r="Q4795" t="s">
        <v>7733</v>
      </c>
      <c r="R4795" t="s">
        <v>7734</v>
      </c>
      <c r="S4795" t="s">
        <v>7734</v>
      </c>
      <c r="T4795" t="s">
        <v>2556</v>
      </c>
      <c r="U4795">
        <f t="shared" si="74"/>
        <v>2298</v>
      </c>
    </row>
    <row r="4796" spans="1:21" x14ac:dyDescent="0.2">
      <c r="A4796" t="s">
        <v>18804</v>
      </c>
      <c r="B4796" t="s">
        <v>13030</v>
      </c>
      <c r="C4796">
        <v>3515023</v>
      </c>
      <c r="D4796" t="s">
        <v>6793</v>
      </c>
      <c r="E4796" t="s">
        <v>7131</v>
      </c>
      <c r="F4796" t="s">
        <v>6402</v>
      </c>
      <c r="G4796">
        <v>1290</v>
      </c>
      <c r="H4796">
        <v>2263</v>
      </c>
      <c r="I4796">
        <v>1</v>
      </c>
      <c r="J4796">
        <v>1</v>
      </c>
      <c r="K4796">
        <v>0</v>
      </c>
      <c r="M4796">
        <v>2018</v>
      </c>
      <c r="N4796" t="s">
        <v>7594</v>
      </c>
      <c r="O4796">
        <v>99</v>
      </c>
      <c r="P4796">
        <v>1</v>
      </c>
      <c r="Q4796" t="s">
        <v>7733</v>
      </c>
      <c r="R4796" t="s">
        <v>7734</v>
      </c>
      <c r="S4796" t="s">
        <v>7734</v>
      </c>
      <c r="T4796" t="s">
        <v>23821</v>
      </c>
      <c r="U4796">
        <f t="shared" si="74"/>
        <v>2298</v>
      </c>
    </row>
    <row r="4797" spans="1:21" x14ac:dyDescent="0.2">
      <c r="A4797" t="s">
        <v>18807</v>
      </c>
      <c r="B4797" t="s">
        <v>11674</v>
      </c>
      <c r="C4797">
        <v>3509010</v>
      </c>
      <c r="D4797" t="s">
        <v>7111</v>
      </c>
      <c r="E4797" t="s">
        <v>15248</v>
      </c>
      <c r="F4797" t="s">
        <v>6402</v>
      </c>
      <c r="G4797">
        <v>302</v>
      </c>
      <c r="H4797">
        <v>1450</v>
      </c>
      <c r="I4797">
        <v>0</v>
      </c>
      <c r="J4797">
        <v>0</v>
      </c>
      <c r="K4797">
        <v>0</v>
      </c>
      <c r="M4797">
        <v>2018</v>
      </c>
      <c r="N4797" t="s">
        <v>1463</v>
      </c>
      <c r="O4797" t="s">
        <v>18808</v>
      </c>
      <c r="P4797">
        <v>2</v>
      </c>
      <c r="Q4797" t="s">
        <v>7733</v>
      </c>
      <c r="R4797" t="s">
        <v>7734</v>
      </c>
      <c r="S4797" t="s">
        <v>7734</v>
      </c>
      <c r="T4797" t="s">
        <v>23822</v>
      </c>
      <c r="U4797">
        <f t="shared" si="74"/>
        <v>1450</v>
      </c>
    </row>
    <row r="4798" spans="1:21" x14ac:dyDescent="0.2">
      <c r="A4798" t="s">
        <v>18807</v>
      </c>
      <c r="B4798" t="s">
        <v>11674</v>
      </c>
      <c r="C4798">
        <v>3509010</v>
      </c>
      <c r="D4798" t="s">
        <v>6822</v>
      </c>
      <c r="E4798" t="s">
        <v>15288</v>
      </c>
      <c r="F4798" t="s">
        <v>6402</v>
      </c>
      <c r="G4798">
        <v>384</v>
      </c>
      <c r="H4798">
        <v>1450</v>
      </c>
      <c r="I4798">
        <v>1</v>
      </c>
      <c r="J4798">
        <v>1</v>
      </c>
      <c r="K4798">
        <v>0</v>
      </c>
      <c r="M4798">
        <v>2018</v>
      </c>
      <c r="N4798" t="s">
        <v>1463</v>
      </c>
      <c r="O4798" t="s">
        <v>18808</v>
      </c>
      <c r="P4798">
        <v>2</v>
      </c>
      <c r="Q4798" t="s">
        <v>7733</v>
      </c>
      <c r="R4798" t="s">
        <v>7734</v>
      </c>
      <c r="S4798" t="s">
        <v>7734</v>
      </c>
      <c r="T4798" t="s">
        <v>23823</v>
      </c>
      <c r="U4798">
        <f t="shared" si="74"/>
        <v>1450</v>
      </c>
    </row>
    <row r="4799" spans="1:21" x14ac:dyDescent="0.2">
      <c r="A4799" t="s">
        <v>18809</v>
      </c>
      <c r="B4799" t="s">
        <v>11674</v>
      </c>
      <c r="C4799">
        <v>3509010</v>
      </c>
      <c r="D4799" t="s">
        <v>6434</v>
      </c>
      <c r="E4799" t="s">
        <v>7575</v>
      </c>
      <c r="F4799" t="s">
        <v>6402</v>
      </c>
      <c r="G4799">
        <v>420</v>
      </c>
      <c r="H4799">
        <v>1229</v>
      </c>
      <c r="I4799">
        <v>0</v>
      </c>
      <c r="J4799">
        <v>1</v>
      </c>
      <c r="K4799">
        <v>0</v>
      </c>
      <c r="M4799">
        <v>2018</v>
      </c>
      <c r="N4799" t="s">
        <v>1463</v>
      </c>
      <c r="O4799" t="s">
        <v>10555</v>
      </c>
      <c r="P4799">
        <v>2</v>
      </c>
      <c r="Q4799" t="s">
        <v>7733</v>
      </c>
      <c r="R4799" t="s">
        <v>7734</v>
      </c>
      <c r="S4799" t="s">
        <v>7734</v>
      </c>
      <c r="T4799" t="s">
        <v>2560</v>
      </c>
      <c r="U4799">
        <f t="shared" si="74"/>
        <v>1450</v>
      </c>
    </row>
    <row r="4800" spans="1:21" x14ac:dyDescent="0.2">
      <c r="A4800" t="s">
        <v>18809</v>
      </c>
      <c r="B4800" t="s">
        <v>11674</v>
      </c>
      <c r="C4800">
        <v>3509010</v>
      </c>
      <c r="D4800" t="s">
        <v>18810</v>
      </c>
      <c r="E4800" t="s">
        <v>11679</v>
      </c>
      <c r="F4800" t="s">
        <v>6402</v>
      </c>
      <c r="G4800">
        <v>432</v>
      </c>
      <c r="H4800">
        <v>1229</v>
      </c>
      <c r="I4800">
        <v>0</v>
      </c>
      <c r="J4800">
        <v>1</v>
      </c>
      <c r="K4800">
        <v>0</v>
      </c>
      <c r="M4800">
        <v>2018</v>
      </c>
      <c r="N4800" t="s">
        <v>1463</v>
      </c>
      <c r="O4800" t="s">
        <v>10555</v>
      </c>
      <c r="P4800">
        <v>2</v>
      </c>
      <c r="Q4800" t="s">
        <v>7733</v>
      </c>
      <c r="R4800" t="s">
        <v>7734</v>
      </c>
      <c r="S4800" t="s">
        <v>7734</v>
      </c>
      <c r="T4800" t="s">
        <v>23824</v>
      </c>
      <c r="U4800">
        <f t="shared" si="74"/>
        <v>1450</v>
      </c>
    </row>
    <row r="4801" spans="1:21" x14ac:dyDescent="0.2">
      <c r="A4801" t="s">
        <v>18809</v>
      </c>
      <c r="B4801" t="s">
        <v>11674</v>
      </c>
      <c r="C4801">
        <v>3509010</v>
      </c>
      <c r="D4801" t="s">
        <v>16691</v>
      </c>
      <c r="E4801" t="s">
        <v>15818</v>
      </c>
      <c r="F4801" t="s">
        <v>6402</v>
      </c>
      <c r="G4801">
        <v>166</v>
      </c>
      <c r="H4801">
        <v>1229</v>
      </c>
      <c r="I4801">
        <v>0</v>
      </c>
      <c r="J4801">
        <v>0</v>
      </c>
      <c r="K4801">
        <v>0</v>
      </c>
      <c r="M4801">
        <v>2018</v>
      </c>
      <c r="N4801" t="s">
        <v>1463</v>
      </c>
      <c r="O4801" t="s">
        <v>10555</v>
      </c>
      <c r="P4801">
        <v>2</v>
      </c>
      <c r="Q4801" t="s">
        <v>7733</v>
      </c>
      <c r="R4801" t="s">
        <v>7734</v>
      </c>
      <c r="S4801" t="s">
        <v>7734</v>
      </c>
      <c r="T4801" t="s">
        <v>23825</v>
      </c>
      <c r="U4801">
        <f t="shared" si="74"/>
        <v>1450</v>
      </c>
    </row>
    <row r="4802" spans="1:21" x14ac:dyDescent="0.2">
      <c r="A4802" t="s">
        <v>18807</v>
      </c>
      <c r="B4802" t="s">
        <v>11674</v>
      </c>
      <c r="C4802">
        <v>3509010</v>
      </c>
      <c r="D4802" t="s">
        <v>6807</v>
      </c>
      <c r="E4802" t="s">
        <v>11676</v>
      </c>
      <c r="F4802" t="s">
        <v>6402</v>
      </c>
      <c r="G4802">
        <v>432</v>
      </c>
      <c r="H4802">
        <v>1450</v>
      </c>
      <c r="I4802">
        <v>1</v>
      </c>
      <c r="J4802">
        <v>1</v>
      </c>
      <c r="K4802">
        <v>0</v>
      </c>
      <c r="M4802">
        <v>2018</v>
      </c>
      <c r="N4802" t="s">
        <v>1463</v>
      </c>
      <c r="O4802" t="s">
        <v>18808</v>
      </c>
      <c r="P4802">
        <v>2</v>
      </c>
      <c r="Q4802" t="s">
        <v>7733</v>
      </c>
      <c r="R4802" t="s">
        <v>7734</v>
      </c>
      <c r="S4802" t="s">
        <v>7734</v>
      </c>
      <c r="T4802" t="s">
        <v>2562</v>
      </c>
      <c r="U4802">
        <f t="shared" ref="U4802:U4865" si="75">_xlfn.MAXIFS($H$2:$H$6695, $C$2:$C$6695,C4802)</f>
        <v>1450</v>
      </c>
    </row>
    <row r="4803" spans="1:21" x14ac:dyDescent="0.2">
      <c r="A4803" t="s">
        <v>18809</v>
      </c>
      <c r="B4803" t="s">
        <v>11674</v>
      </c>
      <c r="C4803">
        <v>3509010</v>
      </c>
      <c r="D4803" t="s">
        <v>6448</v>
      </c>
      <c r="E4803" t="s">
        <v>7309</v>
      </c>
      <c r="F4803" t="s">
        <v>6402</v>
      </c>
      <c r="G4803">
        <v>211</v>
      </c>
      <c r="H4803">
        <v>1229</v>
      </c>
      <c r="I4803">
        <v>0</v>
      </c>
      <c r="J4803">
        <v>0</v>
      </c>
      <c r="K4803">
        <v>0</v>
      </c>
      <c r="M4803">
        <v>2018</v>
      </c>
      <c r="N4803" t="s">
        <v>1463</v>
      </c>
      <c r="O4803" t="s">
        <v>10555</v>
      </c>
      <c r="P4803">
        <v>2</v>
      </c>
      <c r="Q4803" t="s">
        <v>7733</v>
      </c>
      <c r="R4803" t="s">
        <v>7734</v>
      </c>
      <c r="S4803" t="s">
        <v>7734</v>
      </c>
      <c r="T4803" t="s">
        <v>23826</v>
      </c>
      <c r="U4803">
        <f t="shared" si="75"/>
        <v>1450</v>
      </c>
    </row>
    <row r="4804" spans="1:21" x14ac:dyDescent="0.2">
      <c r="A4804" t="s">
        <v>18811</v>
      </c>
      <c r="B4804" t="s">
        <v>11674</v>
      </c>
      <c r="C4804">
        <v>3509010</v>
      </c>
      <c r="D4804" t="s">
        <v>6428</v>
      </c>
      <c r="E4804" t="s">
        <v>10889</v>
      </c>
      <c r="F4804" t="s">
        <v>6402</v>
      </c>
      <c r="G4804">
        <v>0</v>
      </c>
      <c r="H4804">
        <v>0</v>
      </c>
      <c r="I4804">
        <v>1</v>
      </c>
      <c r="J4804">
        <v>1</v>
      </c>
      <c r="K4804">
        <v>1</v>
      </c>
      <c r="M4804">
        <v>2018</v>
      </c>
      <c r="N4804" t="s">
        <v>2531</v>
      </c>
      <c r="O4804">
        <v>99</v>
      </c>
      <c r="P4804">
        <v>1</v>
      </c>
      <c r="Q4804" t="s">
        <v>7733</v>
      </c>
      <c r="R4804" t="s">
        <v>7734</v>
      </c>
      <c r="S4804" t="s">
        <v>7734</v>
      </c>
      <c r="T4804" t="s">
        <v>669</v>
      </c>
      <c r="U4804">
        <f t="shared" si="75"/>
        <v>1450</v>
      </c>
    </row>
    <row r="4805" spans="1:21" x14ac:dyDescent="0.2">
      <c r="A4805" t="s">
        <v>18807</v>
      </c>
      <c r="B4805" t="s">
        <v>11674</v>
      </c>
      <c r="C4805">
        <v>3509010</v>
      </c>
      <c r="D4805" t="s">
        <v>6501</v>
      </c>
      <c r="E4805" t="s">
        <v>18812</v>
      </c>
      <c r="F4805" t="s">
        <v>6402</v>
      </c>
      <c r="G4805">
        <v>332</v>
      </c>
      <c r="H4805">
        <v>1450</v>
      </c>
      <c r="I4805">
        <v>0</v>
      </c>
      <c r="J4805">
        <v>0</v>
      </c>
      <c r="K4805">
        <v>0</v>
      </c>
      <c r="M4805">
        <v>2018</v>
      </c>
      <c r="N4805" t="s">
        <v>1463</v>
      </c>
      <c r="O4805" t="s">
        <v>18808</v>
      </c>
      <c r="P4805">
        <v>2</v>
      </c>
      <c r="Q4805" t="s">
        <v>7733</v>
      </c>
      <c r="R4805" t="s">
        <v>7734</v>
      </c>
      <c r="S4805" t="s">
        <v>7734</v>
      </c>
      <c r="T4805" t="s">
        <v>23827</v>
      </c>
      <c r="U4805">
        <f t="shared" si="75"/>
        <v>1450</v>
      </c>
    </row>
    <row r="4806" spans="1:21" x14ac:dyDescent="0.2">
      <c r="A4806" t="s">
        <v>18813</v>
      </c>
      <c r="B4806" t="s">
        <v>9062</v>
      </c>
      <c r="C4806">
        <v>3560027</v>
      </c>
      <c r="D4806" t="s">
        <v>6809</v>
      </c>
      <c r="E4806" t="s">
        <v>9069</v>
      </c>
      <c r="F4806" t="s">
        <v>6402</v>
      </c>
      <c r="G4806">
        <v>1137</v>
      </c>
      <c r="H4806">
        <v>15867</v>
      </c>
      <c r="I4806">
        <v>0</v>
      </c>
      <c r="J4806">
        <v>0</v>
      </c>
      <c r="K4806">
        <v>0</v>
      </c>
      <c r="M4806">
        <v>2018</v>
      </c>
      <c r="N4806" t="s">
        <v>1463</v>
      </c>
      <c r="O4806">
        <v>99</v>
      </c>
      <c r="P4806">
        <v>6</v>
      </c>
      <c r="Q4806" t="s">
        <v>7733</v>
      </c>
      <c r="R4806" t="s">
        <v>7734</v>
      </c>
      <c r="S4806" t="s">
        <v>7734</v>
      </c>
      <c r="T4806" t="s">
        <v>2567</v>
      </c>
      <c r="U4806">
        <f t="shared" si="75"/>
        <v>15867</v>
      </c>
    </row>
    <row r="4807" spans="1:21" x14ac:dyDescent="0.2">
      <c r="A4807" t="s">
        <v>18813</v>
      </c>
      <c r="B4807" t="s">
        <v>9062</v>
      </c>
      <c r="C4807">
        <v>3560027</v>
      </c>
      <c r="D4807" t="s">
        <v>7080</v>
      </c>
      <c r="E4807" t="s">
        <v>9068</v>
      </c>
      <c r="F4807" t="s">
        <v>6402</v>
      </c>
      <c r="G4807">
        <v>922</v>
      </c>
      <c r="H4807">
        <v>15867</v>
      </c>
      <c r="I4807">
        <v>0</v>
      </c>
      <c r="J4807">
        <v>0</v>
      </c>
      <c r="K4807">
        <v>0</v>
      </c>
      <c r="M4807">
        <v>2018</v>
      </c>
      <c r="N4807" t="s">
        <v>1463</v>
      </c>
      <c r="O4807">
        <v>99</v>
      </c>
      <c r="P4807">
        <v>6</v>
      </c>
      <c r="Q4807" t="s">
        <v>7733</v>
      </c>
      <c r="R4807" t="s">
        <v>7734</v>
      </c>
      <c r="S4807" t="s">
        <v>7734</v>
      </c>
      <c r="T4807" t="s">
        <v>2568</v>
      </c>
      <c r="U4807">
        <f t="shared" si="75"/>
        <v>15867</v>
      </c>
    </row>
    <row r="4808" spans="1:21" x14ac:dyDescent="0.2">
      <c r="A4808" t="s">
        <v>18813</v>
      </c>
      <c r="B4808" t="s">
        <v>9062</v>
      </c>
      <c r="C4808">
        <v>3560027</v>
      </c>
      <c r="D4808" t="s">
        <v>18814</v>
      </c>
      <c r="E4808" t="s">
        <v>18815</v>
      </c>
      <c r="F4808" t="s">
        <v>6402</v>
      </c>
      <c r="G4808">
        <v>844</v>
      </c>
      <c r="H4808">
        <v>15867</v>
      </c>
      <c r="I4808">
        <v>0</v>
      </c>
      <c r="J4808">
        <v>0</v>
      </c>
      <c r="K4808">
        <v>0</v>
      </c>
      <c r="M4808">
        <v>2018</v>
      </c>
      <c r="N4808" t="s">
        <v>1463</v>
      </c>
      <c r="O4808">
        <v>99</v>
      </c>
      <c r="P4808">
        <v>6</v>
      </c>
      <c r="Q4808" t="s">
        <v>7733</v>
      </c>
      <c r="R4808" t="s">
        <v>7734</v>
      </c>
      <c r="S4808" t="s">
        <v>7734</v>
      </c>
      <c r="T4808" t="s">
        <v>23828</v>
      </c>
      <c r="U4808">
        <f t="shared" si="75"/>
        <v>15867</v>
      </c>
    </row>
    <row r="4809" spans="1:21" x14ac:dyDescent="0.2">
      <c r="A4809" t="s">
        <v>18813</v>
      </c>
      <c r="B4809" t="s">
        <v>9062</v>
      </c>
      <c r="C4809">
        <v>3560027</v>
      </c>
      <c r="D4809" t="s">
        <v>18816</v>
      </c>
      <c r="E4809" t="s">
        <v>18817</v>
      </c>
      <c r="F4809" t="s">
        <v>6402</v>
      </c>
      <c r="G4809">
        <v>65</v>
      </c>
      <c r="H4809">
        <v>15867</v>
      </c>
      <c r="I4809">
        <v>0</v>
      </c>
      <c r="J4809">
        <v>0</v>
      </c>
      <c r="K4809">
        <v>0</v>
      </c>
      <c r="M4809">
        <v>2018</v>
      </c>
      <c r="N4809" t="s">
        <v>1463</v>
      </c>
      <c r="O4809">
        <v>99</v>
      </c>
      <c r="P4809">
        <v>6</v>
      </c>
      <c r="Q4809" t="s">
        <v>7733</v>
      </c>
      <c r="R4809" t="s">
        <v>7734</v>
      </c>
      <c r="S4809" t="s">
        <v>7734</v>
      </c>
      <c r="T4809" t="s">
        <v>23829</v>
      </c>
      <c r="U4809">
        <f t="shared" si="75"/>
        <v>15867</v>
      </c>
    </row>
    <row r="4810" spans="1:21" x14ac:dyDescent="0.2">
      <c r="A4810" t="s">
        <v>18813</v>
      </c>
      <c r="B4810" t="s">
        <v>9062</v>
      </c>
      <c r="C4810">
        <v>3560027</v>
      </c>
      <c r="D4810" t="s">
        <v>6406</v>
      </c>
      <c r="E4810" t="s">
        <v>6868</v>
      </c>
      <c r="F4810" t="s">
        <v>6402</v>
      </c>
      <c r="G4810">
        <v>1303</v>
      </c>
      <c r="H4810">
        <v>15867</v>
      </c>
      <c r="I4810">
        <v>0</v>
      </c>
      <c r="J4810">
        <v>1</v>
      </c>
      <c r="K4810">
        <v>0</v>
      </c>
      <c r="M4810">
        <v>2018</v>
      </c>
      <c r="N4810" t="s">
        <v>1463</v>
      </c>
      <c r="O4810">
        <v>99</v>
      </c>
      <c r="P4810">
        <v>6</v>
      </c>
      <c r="Q4810" t="s">
        <v>7733</v>
      </c>
      <c r="R4810" t="s">
        <v>7734</v>
      </c>
      <c r="S4810" t="s">
        <v>7734</v>
      </c>
      <c r="T4810" t="s">
        <v>23830</v>
      </c>
      <c r="U4810">
        <f t="shared" si="75"/>
        <v>15867</v>
      </c>
    </row>
    <row r="4811" spans="1:21" x14ac:dyDescent="0.2">
      <c r="A4811" t="s">
        <v>18818</v>
      </c>
      <c r="B4811" t="s">
        <v>9062</v>
      </c>
      <c r="C4811">
        <v>3560027</v>
      </c>
      <c r="D4811" t="s">
        <v>6637</v>
      </c>
      <c r="E4811" t="s">
        <v>7107</v>
      </c>
      <c r="F4811" t="s">
        <v>6402</v>
      </c>
      <c r="G4811">
        <v>1599</v>
      </c>
      <c r="H4811">
        <v>2914</v>
      </c>
      <c r="I4811">
        <v>1</v>
      </c>
      <c r="J4811">
        <v>1</v>
      </c>
      <c r="K4811">
        <v>0</v>
      </c>
      <c r="M4811">
        <v>2018</v>
      </c>
      <c r="N4811" t="s">
        <v>6404</v>
      </c>
      <c r="O4811">
        <v>99</v>
      </c>
      <c r="P4811">
        <v>1</v>
      </c>
      <c r="Q4811" t="s">
        <v>7733</v>
      </c>
      <c r="R4811" t="s">
        <v>7734</v>
      </c>
      <c r="S4811" t="s">
        <v>7734</v>
      </c>
      <c r="T4811" t="s">
        <v>23831</v>
      </c>
      <c r="U4811">
        <f t="shared" si="75"/>
        <v>15867</v>
      </c>
    </row>
    <row r="4812" spans="1:21" x14ac:dyDescent="0.2">
      <c r="A4812" t="s">
        <v>18813</v>
      </c>
      <c r="B4812" t="s">
        <v>9062</v>
      </c>
      <c r="C4812">
        <v>3560027</v>
      </c>
      <c r="D4812" t="s">
        <v>6547</v>
      </c>
      <c r="E4812" t="s">
        <v>7126</v>
      </c>
      <c r="F4812" t="s">
        <v>6402</v>
      </c>
      <c r="G4812">
        <v>595</v>
      </c>
      <c r="H4812">
        <v>15867</v>
      </c>
      <c r="I4812">
        <v>0</v>
      </c>
      <c r="J4812">
        <v>0</v>
      </c>
      <c r="K4812">
        <v>0</v>
      </c>
      <c r="M4812">
        <v>2018</v>
      </c>
      <c r="N4812" t="s">
        <v>1463</v>
      </c>
      <c r="O4812">
        <v>99</v>
      </c>
      <c r="P4812">
        <v>6</v>
      </c>
      <c r="Q4812" t="s">
        <v>7733</v>
      </c>
      <c r="R4812" t="s">
        <v>7734</v>
      </c>
      <c r="S4812" t="s">
        <v>7734</v>
      </c>
      <c r="T4812" t="s">
        <v>23832</v>
      </c>
      <c r="U4812">
        <f t="shared" si="75"/>
        <v>15867</v>
      </c>
    </row>
    <row r="4813" spans="1:21" x14ac:dyDescent="0.2">
      <c r="A4813" t="s">
        <v>18813</v>
      </c>
      <c r="B4813" t="s">
        <v>9062</v>
      </c>
      <c r="C4813">
        <v>3560027</v>
      </c>
      <c r="D4813" t="s">
        <v>6434</v>
      </c>
      <c r="E4813" t="s">
        <v>18819</v>
      </c>
      <c r="F4813" t="s">
        <v>6402</v>
      </c>
      <c r="G4813">
        <v>1563</v>
      </c>
      <c r="H4813">
        <v>15867</v>
      </c>
      <c r="I4813">
        <v>1</v>
      </c>
      <c r="J4813">
        <v>1</v>
      </c>
      <c r="K4813">
        <v>0</v>
      </c>
      <c r="M4813">
        <v>2018</v>
      </c>
      <c r="N4813" t="s">
        <v>1463</v>
      </c>
      <c r="O4813">
        <v>99</v>
      </c>
      <c r="P4813">
        <v>6</v>
      </c>
      <c r="Q4813" t="s">
        <v>7733</v>
      </c>
      <c r="R4813" t="s">
        <v>7734</v>
      </c>
      <c r="S4813" t="s">
        <v>7734</v>
      </c>
      <c r="T4813" t="s">
        <v>23833</v>
      </c>
      <c r="U4813">
        <f t="shared" si="75"/>
        <v>15867</v>
      </c>
    </row>
    <row r="4814" spans="1:21" x14ac:dyDescent="0.2">
      <c r="A4814" t="s">
        <v>18813</v>
      </c>
      <c r="B4814" t="s">
        <v>9062</v>
      </c>
      <c r="C4814">
        <v>3560027</v>
      </c>
      <c r="D4814" t="s">
        <v>6481</v>
      </c>
      <c r="E4814" t="s">
        <v>7386</v>
      </c>
      <c r="F4814" t="s">
        <v>6402</v>
      </c>
      <c r="G4814">
        <v>1632</v>
      </c>
      <c r="H4814">
        <v>15867</v>
      </c>
      <c r="I4814">
        <v>1</v>
      </c>
      <c r="J4814">
        <v>1</v>
      </c>
      <c r="K4814">
        <v>0</v>
      </c>
      <c r="M4814">
        <v>2018</v>
      </c>
      <c r="N4814" t="s">
        <v>1463</v>
      </c>
      <c r="O4814">
        <v>99</v>
      </c>
      <c r="P4814">
        <v>6</v>
      </c>
      <c r="Q4814" t="s">
        <v>7733</v>
      </c>
      <c r="R4814" t="s">
        <v>7734</v>
      </c>
      <c r="S4814" t="s">
        <v>7734</v>
      </c>
      <c r="T4814" t="s">
        <v>23834</v>
      </c>
      <c r="U4814">
        <f t="shared" si="75"/>
        <v>15867</v>
      </c>
    </row>
    <row r="4815" spans="1:21" x14ac:dyDescent="0.2">
      <c r="A4815" t="s">
        <v>18813</v>
      </c>
      <c r="B4815" t="s">
        <v>9062</v>
      </c>
      <c r="C4815">
        <v>3560027</v>
      </c>
      <c r="D4815" t="s">
        <v>6859</v>
      </c>
      <c r="E4815" t="s">
        <v>6777</v>
      </c>
      <c r="F4815" t="s">
        <v>6402</v>
      </c>
      <c r="G4815">
        <v>1262</v>
      </c>
      <c r="H4815">
        <v>15867</v>
      </c>
      <c r="I4815">
        <v>0</v>
      </c>
      <c r="J4815">
        <v>0</v>
      </c>
      <c r="K4815">
        <v>0</v>
      </c>
      <c r="M4815">
        <v>2018</v>
      </c>
      <c r="N4815" t="s">
        <v>1463</v>
      </c>
      <c r="O4815">
        <v>99</v>
      </c>
      <c r="P4815">
        <v>6</v>
      </c>
      <c r="Q4815" t="s">
        <v>7733</v>
      </c>
      <c r="R4815" t="s">
        <v>7734</v>
      </c>
      <c r="S4815" t="s">
        <v>7734</v>
      </c>
      <c r="T4815" t="s">
        <v>23835</v>
      </c>
      <c r="U4815">
        <f t="shared" si="75"/>
        <v>15867</v>
      </c>
    </row>
    <row r="4816" spans="1:21" x14ac:dyDescent="0.2">
      <c r="A4816" t="s">
        <v>18813</v>
      </c>
      <c r="B4816" t="s">
        <v>9062</v>
      </c>
      <c r="C4816">
        <v>3560027</v>
      </c>
      <c r="D4816" t="s">
        <v>18820</v>
      </c>
      <c r="E4816" t="s">
        <v>6555</v>
      </c>
      <c r="F4816" t="s">
        <v>6402</v>
      </c>
      <c r="G4816">
        <v>1730</v>
      </c>
      <c r="H4816">
        <v>15867</v>
      </c>
      <c r="I4816">
        <v>0</v>
      </c>
      <c r="J4816">
        <v>1</v>
      </c>
      <c r="K4816">
        <v>0</v>
      </c>
      <c r="M4816">
        <v>2018</v>
      </c>
      <c r="N4816" t="s">
        <v>1463</v>
      </c>
      <c r="O4816">
        <v>99</v>
      </c>
      <c r="P4816">
        <v>6</v>
      </c>
      <c r="Q4816" t="s">
        <v>7733</v>
      </c>
      <c r="R4816" t="s">
        <v>7734</v>
      </c>
      <c r="S4816" t="s">
        <v>7734</v>
      </c>
      <c r="T4816" t="s">
        <v>23836</v>
      </c>
      <c r="U4816">
        <f t="shared" si="75"/>
        <v>15867</v>
      </c>
    </row>
    <row r="4817" spans="1:21" x14ac:dyDescent="0.2">
      <c r="A4817" t="s">
        <v>18813</v>
      </c>
      <c r="B4817" t="s">
        <v>9062</v>
      </c>
      <c r="C4817">
        <v>3560027</v>
      </c>
      <c r="D4817" t="s">
        <v>6840</v>
      </c>
      <c r="E4817" t="s">
        <v>7528</v>
      </c>
      <c r="F4817" t="s">
        <v>6402</v>
      </c>
      <c r="G4817">
        <v>1883</v>
      </c>
      <c r="H4817">
        <v>15867</v>
      </c>
      <c r="I4817">
        <v>1</v>
      </c>
      <c r="J4817">
        <v>1</v>
      </c>
      <c r="K4817">
        <v>0</v>
      </c>
      <c r="M4817">
        <v>2018</v>
      </c>
      <c r="N4817" t="s">
        <v>1463</v>
      </c>
      <c r="O4817">
        <v>99</v>
      </c>
      <c r="P4817">
        <v>6</v>
      </c>
      <c r="Q4817" t="s">
        <v>7733</v>
      </c>
      <c r="R4817" t="s">
        <v>7734</v>
      </c>
      <c r="S4817" t="s">
        <v>7734</v>
      </c>
      <c r="T4817" t="s">
        <v>23837</v>
      </c>
      <c r="U4817">
        <f t="shared" si="75"/>
        <v>15867</v>
      </c>
    </row>
    <row r="4818" spans="1:21" x14ac:dyDescent="0.2">
      <c r="A4818" t="s">
        <v>18813</v>
      </c>
      <c r="B4818" t="s">
        <v>9062</v>
      </c>
      <c r="C4818">
        <v>3560027</v>
      </c>
      <c r="D4818" t="s">
        <v>6591</v>
      </c>
      <c r="E4818" t="s">
        <v>15828</v>
      </c>
      <c r="F4818" t="s">
        <v>6402</v>
      </c>
      <c r="G4818">
        <v>401</v>
      </c>
      <c r="H4818">
        <v>15867</v>
      </c>
      <c r="I4818">
        <v>0</v>
      </c>
      <c r="J4818">
        <v>0</v>
      </c>
      <c r="K4818">
        <v>0</v>
      </c>
      <c r="M4818">
        <v>2018</v>
      </c>
      <c r="N4818" t="s">
        <v>1463</v>
      </c>
      <c r="O4818">
        <v>99</v>
      </c>
      <c r="P4818">
        <v>6</v>
      </c>
      <c r="Q4818" t="s">
        <v>7733</v>
      </c>
      <c r="R4818" t="s">
        <v>7734</v>
      </c>
      <c r="S4818" t="s">
        <v>7734</v>
      </c>
      <c r="T4818" t="s">
        <v>23838</v>
      </c>
      <c r="U4818">
        <f t="shared" si="75"/>
        <v>15867</v>
      </c>
    </row>
    <row r="4819" spans="1:21" x14ac:dyDescent="0.2">
      <c r="A4819" t="s">
        <v>18818</v>
      </c>
      <c r="B4819" t="s">
        <v>9062</v>
      </c>
      <c r="C4819">
        <v>3560027</v>
      </c>
      <c r="D4819" t="s">
        <v>6895</v>
      </c>
      <c r="E4819" t="s">
        <v>15211</v>
      </c>
      <c r="F4819" t="s">
        <v>6402</v>
      </c>
      <c r="G4819">
        <v>1315</v>
      </c>
      <c r="H4819">
        <v>2914</v>
      </c>
      <c r="I4819">
        <v>1</v>
      </c>
      <c r="J4819">
        <v>0</v>
      </c>
      <c r="K4819">
        <v>0</v>
      </c>
      <c r="M4819">
        <v>2018</v>
      </c>
      <c r="N4819" t="s">
        <v>6404</v>
      </c>
      <c r="O4819">
        <v>99</v>
      </c>
      <c r="P4819">
        <v>1</v>
      </c>
      <c r="Q4819" t="s">
        <v>7733</v>
      </c>
      <c r="R4819" t="s">
        <v>7734</v>
      </c>
      <c r="S4819" t="s">
        <v>7734</v>
      </c>
      <c r="T4819" t="s">
        <v>23839</v>
      </c>
      <c r="U4819">
        <f t="shared" si="75"/>
        <v>15867</v>
      </c>
    </row>
    <row r="4820" spans="1:21" x14ac:dyDescent="0.2">
      <c r="A4820" t="s">
        <v>18813</v>
      </c>
      <c r="B4820" t="s">
        <v>9062</v>
      </c>
      <c r="C4820">
        <v>3560027</v>
      </c>
      <c r="D4820" t="s">
        <v>6678</v>
      </c>
      <c r="E4820" t="s">
        <v>18821</v>
      </c>
      <c r="F4820" t="s">
        <v>6402</v>
      </c>
      <c r="G4820">
        <v>1142</v>
      </c>
      <c r="H4820">
        <v>15867</v>
      </c>
      <c r="I4820">
        <v>0</v>
      </c>
      <c r="J4820">
        <v>0</v>
      </c>
      <c r="K4820">
        <v>0</v>
      </c>
      <c r="M4820">
        <v>2018</v>
      </c>
      <c r="N4820" t="s">
        <v>1463</v>
      </c>
      <c r="O4820">
        <v>99</v>
      </c>
      <c r="P4820">
        <v>6</v>
      </c>
      <c r="Q4820" t="s">
        <v>7733</v>
      </c>
      <c r="R4820" t="s">
        <v>7734</v>
      </c>
      <c r="S4820" t="s">
        <v>7734</v>
      </c>
      <c r="T4820" t="s">
        <v>23840</v>
      </c>
      <c r="U4820">
        <f t="shared" si="75"/>
        <v>15867</v>
      </c>
    </row>
    <row r="4821" spans="1:21" x14ac:dyDescent="0.2">
      <c r="A4821" t="s">
        <v>18813</v>
      </c>
      <c r="B4821" t="s">
        <v>9062</v>
      </c>
      <c r="C4821">
        <v>3560027</v>
      </c>
      <c r="D4821" t="s">
        <v>9064</v>
      </c>
      <c r="E4821" t="s">
        <v>7386</v>
      </c>
      <c r="F4821" t="s">
        <v>6402</v>
      </c>
      <c r="G4821">
        <v>1388</v>
      </c>
      <c r="H4821">
        <v>15867</v>
      </c>
      <c r="I4821">
        <v>0</v>
      </c>
      <c r="J4821">
        <v>1</v>
      </c>
      <c r="K4821">
        <v>0</v>
      </c>
      <c r="M4821">
        <v>2018</v>
      </c>
      <c r="N4821" t="s">
        <v>1463</v>
      </c>
      <c r="O4821">
        <v>99</v>
      </c>
      <c r="P4821">
        <v>6</v>
      </c>
      <c r="Q4821" t="s">
        <v>7733</v>
      </c>
      <c r="R4821" t="s">
        <v>7734</v>
      </c>
      <c r="S4821" t="s">
        <v>7734</v>
      </c>
      <c r="T4821" t="s">
        <v>23841</v>
      </c>
      <c r="U4821">
        <f t="shared" si="75"/>
        <v>15867</v>
      </c>
    </row>
    <row r="4822" spans="1:21" x14ac:dyDescent="0.2">
      <c r="A4822" t="s">
        <v>18822</v>
      </c>
      <c r="B4822" t="s">
        <v>9075</v>
      </c>
      <c r="C4822">
        <v>3557079</v>
      </c>
      <c r="D4822" t="s">
        <v>7684</v>
      </c>
      <c r="E4822" t="s">
        <v>12093</v>
      </c>
      <c r="F4822" t="s">
        <v>6402</v>
      </c>
      <c r="G4822">
        <v>97</v>
      </c>
      <c r="H4822">
        <v>811</v>
      </c>
      <c r="I4822">
        <v>0</v>
      </c>
      <c r="J4822">
        <v>0</v>
      </c>
      <c r="K4822">
        <v>0</v>
      </c>
      <c r="M4822">
        <v>2018</v>
      </c>
      <c r="N4822" t="s">
        <v>1463</v>
      </c>
      <c r="O4822">
        <v>99</v>
      </c>
      <c r="P4822">
        <v>4</v>
      </c>
      <c r="Q4822" t="s">
        <v>7733</v>
      </c>
      <c r="R4822" t="s">
        <v>7734</v>
      </c>
      <c r="S4822" t="s">
        <v>7734</v>
      </c>
      <c r="T4822" t="s">
        <v>23842</v>
      </c>
      <c r="U4822">
        <f t="shared" si="75"/>
        <v>811</v>
      </c>
    </row>
    <row r="4823" spans="1:21" x14ac:dyDescent="0.2">
      <c r="A4823" t="s">
        <v>18823</v>
      </c>
      <c r="B4823" t="s">
        <v>9075</v>
      </c>
      <c r="C4823">
        <v>3557079</v>
      </c>
      <c r="D4823" t="s">
        <v>8559</v>
      </c>
      <c r="E4823" t="s">
        <v>9076</v>
      </c>
      <c r="F4823" t="s">
        <v>6402</v>
      </c>
      <c r="G4823">
        <v>0</v>
      </c>
      <c r="H4823">
        <v>0</v>
      </c>
      <c r="I4823">
        <v>1</v>
      </c>
      <c r="J4823">
        <v>1</v>
      </c>
      <c r="K4823">
        <v>1</v>
      </c>
      <c r="M4823">
        <v>2018</v>
      </c>
      <c r="N4823" t="s">
        <v>6404</v>
      </c>
      <c r="O4823">
        <v>99</v>
      </c>
      <c r="P4823">
        <v>1</v>
      </c>
      <c r="Q4823" t="s">
        <v>7733</v>
      </c>
      <c r="R4823" t="s">
        <v>7734</v>
      </c>
      <c r="S4823" t="s">
        <v>7734</v>
      </c>
      <c r="T4823" t="s">
        <v>672</v>
      </c>
      <c r="U4823">
        <f t="shared" si="75"/>
        <v>811</v>
      </c>
    </row>
    <row r="4824" spans="1:21" x14ac:dyDescent="0.2">
      <c r="A4824" t="s">
        <v>18822</v>
      </c>
      <c r="B4824" t="s">
        <v>9075</v>
      </c>
      <c r="C4824">
        <v>3557079</v>
      </c>
      <c r="D4824" t="s">
        <v>7681</v>
      </c>
      <c r="E4824" t="s">
        <v>7057</v>
      </c>
      <c r="F4824" t="s">
        <v>6402</v>
      </c>
      <c r="G4824">
        <v>163</v>
      </c>
      <c r="H4824">
        <v>811</v>
      </c>
      <c r="I4824">
        <v>0</v>
      </c>
      <c r="J4824">
        <v>1</v>
      </c>
      <c r="K4824">
        <v>0</v>
      </c>
      <c r="M4824">
        <v>2018</v>
      </c>
      <c r="N4824" t="s">
        <v>1463</v>
      </c>
      <c r="O4824">
        <v>99</v>
      </c>
      <c r="P4824">
        <v>4</v>
      </c>
      <c r="Q4824" t="s">
        <v>7733</v>
      </c>
      <c r="R4824" t="s">
        <v>7734</v>
      </c>
      <c r="S4824" t="s">
        <v>7734</v>
      </c>
      <c r="T4824" t="s">
        <v>23843</v>
      </c>
      <c r="U4824">
        <f t="shared" si="75"/>
        <v>811</v>
      </c>
    </row>
    <row r="4825" spans="1:21" x14ac:dyDescent="0.2">
      <c r="A4825" t="s">
        <v>18822</v>
      </c>
      <c r="B4825" t="s">
        <v>9075</v>
      </c>
      <c r="C4825">
        <v>3557079</v>
      </c>
      <c r="D4825" t="s">
        <v>9078</v>
      </c>
      <c r="E4825" t="s">
        <v>9079</v>
      </c>
      <c r="F4825" t="s">
        <v>6402</v>
      </c>
      <c r="G4825">
        <v>160</v>
      </c>
      <c r="H4825">
        <v>811</v>
      </c>
      <c r="I4825">
        <v>1</v>
      </c>
      <c r="J4825">
        <v>1</v>
      </c>
      <c r="K4825">
        <v>0</v>
      </c>
      <c r="M4825">
        <v>2018</v>
      </c>
      <c r="N4825" t="s">
        <v>1463</v>
      </c>
      <c r="O4825">
        <v>99</v>
      </c>
      <c r="P4825">
        <v>4</v>
      </c>
      <c r="Q4825" t="s">
        <v>7733</v>
      </c>
      <c r="R4825" t="s">
        <v>7734</v>
      </c>
      <c r="S4825" t="s">
        <v>7734</v>
      </c>
      <c r="T4825" t="s">
        <v>19962</v>
      </c>
      <c r="U4825">
        <f t="shared" si="75"/>
        <v>811</v>
      </c>
    </row>
    <row r="4826" spans="1:21" x14ac:dyDescent="0.2">
      <c r="A4826" t="s">
        <v>18822</v>
      </c>
      <c r="B4826" t="s">
        <v>9075</v>
      </c>
      <c r="C4826">
        <v>3557079</v>
      </c>
      <c r="D4826" t="s">
        <v>18824</v>
      </c>
      <c r="E4826" t="s">
        <v>12455</v>
      </c>
      <c r="F4826" t="s">
        <v>6402</v>
      </c>
      <c r="G4826">
        <v>143</v>
      </c>
      <c r="H4826">
        <v>811</v>
      </c>
      <c r="I4826">
        <v>0</v>
      </c>
      <c r="J4826">
        <v>1</v>
      </c>
      <c r="K4826">
        <v>0</v>
      </c>
      <c r="M4826">
        <v>2018</v>
      </c>
      <c r="N4826" t="s">
        <v>1463</v>
      </c>
      <c r="O4826">
        <v>99</v>
      </c>
      <c r="P4826">
        <v>4</v>
      </c>
      <c r="Q4826" t="s">
        <v>7733</v>
      </c>
      <c r="R4826" t="s">
        <v>7734</v>
      </c>
      <c r="S4826" t="s">
        <v>7734</v>
      </c>
      <c r="T4826" t="s">
        <v>23844</v>
      </c>
      <c r="U4826">
        <f t="shared" si="75"/>
        <v>811</v>
      </c>
    </row>
    <row r="4827" spans="1:21" x14ac:dyDescent="0.2">
      <c r="A4827" t="s">
        <v>18822</v>
      </c>
      <c r="B4827" t="s">
        <v>9075</v>
      </c>
      <c r="C4827">
        <v>3557079</v>
      </c>
      <c r="D4827" t="s">
        <v>7651</v>
      </c>
      <c r="E4827" t="s">
        <v>7266</v>
      </c>
      <c r="F4827" t="s">
        <v>6402</v>
      </c>
      <c r="G4827">
        <v>161</v>
      </c>
      <c r="H4827">
        <v>811</v>
      </c>
      <c r="I4827">
        <v>1</v>
      </c>
      <c r="J4827">
        <v>1</v>
      </c>
      <c r="K4827">
        <v>0</v>
      </c>
      <c r="M4827">
        <v>2018</v>
      </c>
      <c r="N4827" t="s">
        <v>1463</v>
      </c>
      <c r="O4827">
        <v>99</v>
      </c>
      <c r="P4827">
        <v>4</v>
      </c>
      <c r="Q4827" t="s">
        <v>7733</v>
      </c>
      <c r="R4827" t="s">
        <v>7734</v>
      </c>
      <c r="S4827" t="s">
        <v>7734</v>
      </c>
      <c r="T4827" t="s">
        <v>23845</v>
      </c>
      <c r="U4827">
        <f t="shared" si="75"/>
        <v>811</v>
      </c>
    </row>
    <row r="4828" spans="1:21" x14ac:dyDescent="0.2">
      <c r="A4828" t="s">
        <v>18822</v>
      </c>
      <c r="B4828" t="s">
        <v>9075</v>
      </c>
      <c r="C4828">
        <v>3557079</v>
      </c>
      <c r="D4828" t="s">
        <v>18825</v>
      </c>
      <c r="E4828" t="s">
        <v>12283</v>
      </c>
      <c r="F4828" t="s">
        <v>6402</v>
      </c>
      <c r="G4828">
        <v>87</v>
      </c>
      <c r="H4828">
        <v>811</v>
      </c>
      <c r="I4828">
        <v>0</v>
      </c>
      <c r="J4828">
        <v>0</v>
      </c>
      <c r="K4828">
        <v>0</v>
      </c>
      <c r="M4828">
        <v>2018</v>
      </c>
      <c r="N4828" t="s">
        <v>1463</v>
      </c>
      <c r="O4828">
        <v>99</v>
      </c>
      <c r="P4828">
        <v>4</v>
      </c>
      <c r="Q4828" t="s">
        <v>7733</v>
      </c>
      <c r="R4828" t="s">
        <v>7734</v>
      </c>
      <c r="S4828" t="s">
        <v>7734</v>
      </c>
      <c r="T4828" t="s">
        <v>23846</v>
      </c>
      <c r="U4828">
        <f t="shared" si="75"/>
        <v>811</v>
      </c>
    </row>
    <row r="4829" spans="1:21" x14ac:dyDescent="0.2">
      <c r="A4829" t="s">
        <v>18826</v>
      </c>
      <c r="B4829" t="s">
        <v>18827</v>
      </c>
      <c r="C4829">
        <v>3534030</v>
      </c>
      <c r="D4829" t="s">
        <v>9093</v>
      </c>
      <c r="E4829" t="s">
        <v>9094</v>
      </c>
      <c r="F4829" t="s">
        <v>6402</v>
      </c>
      <c r="G4829">
        <v>403</v>
      </c>
      <c r="H4829">
        <v>1495</v>
      </c>
      <c r="I4829">
        <v>0</v>
      </c>
      <c r="J4829">
        <v>1</v>
      </c>
      <c r="K4829">
        <v>0</v>
      </c>
      <c r="M4829">
        <v>2018</v>
      </c>
      <c r="N4829" t="s">
        <v>1463</v>
      </c>
      <c r="O4829">
        <v>2</v>
      </c>
      <c r="P4829">
        <v>2</v>
      </c>
      <c r="Q4829" t="s">
        <v>7733</v>
      </c>
      <c r="R4829" t="s">
        <v>7734</v>
      </c>
      <c r="S4829" t="s">
        <v>7734</v>
      </c>
      <c r="T4829" t="s">
        <v>2578</v>
      </c>
      <c r="U4829">
        <f t="shared" si="75"/>
        <v>1495</v>
      </c>
    </row>
    <row r="4830" spans="1:21" x14ac:dyDescent="0.2">
      <c r="A4830" t="s">
        <v>18828</v>
      </c>
      <c r="B4830" t="s">
        <v>18827</v>
      </c>
      <c r="C4830">
        <v>3534030</v>
      </c>
      <c r="D4830" t="s">
        <v>7457</v>
      </c>
      <c r="E4830" t="s">
        <v>6544</v>
      </c>
      <c r="F4830" t="s">
        <v>6402</v>
      </c>
      <c r="G4830">
        <v>181</v>
      </c>
      <c r="H4830">
        <v>572</v>
      </c>
      <c r="I4830">
        <v>0</v>
      </c>
      <c r="J4830">
        <v>0</v>
      </c>
      <c r="K4830">
        <v>0</v>
      </c>
      <c r="M4830">
        <v>2018</v>
      </c>
      <c r="N4830" t="s">
        <v>1463</v>
      </c>
      <c r="O4830">
        <v>1</v>
      </c>
      <c r="P4830">
        <v>1</v>
      </c>
      <c r="Q4830" t="s">
        <v>7733</v>
      </c>
      <c r="R4830" t="s">
        <v>7734</v>
      </c>
      <c r="S4830" t="s">
        <v>7734</v>
      </c>
      <c r="T4830" t="s">
        <v>23847</v>
      </c>
      <c r="U4830">
        <f t="shared" si="75"/>
        <v>1495</v>
      </c>
    </row>
    <row r="4831" spans="1:21" x14ac:dyDescent="0.2">
      <c r="A4831" t="s">
        <v>18829</v>
      </c>
      <c r="B4831" t="s">
        <v>18827</v>
      </c>
      <c r="C4831">
        <v>3534030</v>
      </c>
      <c r="D4831" t="s">
        <v>6527</v>
      </c>
      <c r="E4831" t="s">
        <v>8051</v>
      </c>
      <c r="F4831" t="s">
        <v>6402</v>
      </c>
      <c r="G4831">
        <v>736</v>
      </c>
      <c r="H4831">
        <v>1471</v>
      </c>
      <c r="I4831">
        <v>1</v>
      </c>
      <c r="J4831">
        <v>1</v>
      </c>
      <c r="K4831">
        <v>0</v>
      </c>
      <c r="M4831">
        <v>2018</v>
      </c>
      <c r="N4831" t="s">
        <v>6404</v>
      </c>
      <c r="O4831" t="s">
        <v>18830</v>
      </c>
      <c r="P4831">
        <v>1</v>
      </c>
      <c r="Q4831" t="s">
        <v>7733</v>
      </c>
      <c r="R4831" t="s">
        <v>7734</v>
      </c>
      <c r="S4831" t="s">
        <v>7734</v>
      </c>
      <c r="T4831" t="s">
        <v>23848</v>
      </c>
      <c r="U4831">
        <f t="shared" si="75"/>
        <v>1495</v>
      </c>
    </row>
    <row r="4832" spans="1:21" x14ac:dyDescent="0.2">
      <c r="A4832" t="s">
        <v>18829</v>
      </c>
      <c r="B4832" t="s">
        <v>18827</v>
      </c>
      <c r="C4832">
        <v>3534030</v>
      </c>
      <c r="D4832" t="s">
        <v>6608</v>
      </c>
      <c r="E4832" t="s">
        <v>15511</v>
      </c>
      <c r="F4832" t="s">
        <v>6402</v>
      </c>
      <c r="G4832">
        <v>735</v>
      </c>
      <c r="H4832">
        <v>1471</v>
      </c>
      <c r="I4832">
        <v>1</v>
      </c>
      <c r="J4832">
        <v>0</v>
      </c>
      <c r="K4832">
        <v>0</v>
      </c>
      <c r="M4832">
        <v>2018</v>
      </c>
      <c r="N4832" t="s">
        <v>6404</v>
      </c>
      <c r="O4832" t="s">
        <v>18830</v>
      </c>
      <c r="P4832">
        <v>1</v>
      </c>
      <c r="Q4832" t="s">
        <v>7733</v>
      </c>
      <c r="R4832" t="s">
        <v>7734</v>
      </c>
      <c r="S4832" t="s">
        <v>7734</v>
      </c>
      <c r="T4832" t="s">
        <v>23849</v>
      </c>
      <c r="U4832">
        <f t="shared" si="75"/>
        <v>1495</v>
      </c>
    </row>
    <row r="4833" spans="1:21" x14ac:dyDescent="0.2">
      <c r="A4833" t="s">
        <v>18831</v>
      </c>
      <c r="B4833" t="s">
        <v>18827</v>
      </c>
      <c r="C4833">
        <v>3534030</v>
      </c>
      <c r="D4833" t="s">
        <v>6838</v>
      </c>
      <c r="E4833" t="s">
        <v>18832</v>
      </c>
      <c r="F4833" t="s">
        <v>6402</v>
      </c>
      <c r="G4833">
        <v>653</v>
      </c>
      <c r="H4833">
        <v>1466</v>
      </c>
      <c r="I4833">
        <v>1</v>
      </c>
      <c r="J4833">
        <v>0</v>
      </c>
      <c r="K4833">
        <v>0</v>
      </c>
      <c r="M4833">
        <v>2018</v>
      </c>
      <c r="N4833" t="s">
        <v>1479</v>
      </c>
      <c r="O4833" t="s">
        <v>18830</v>
      </c>
      <c r="P4833">
        <v>1</v>
      </c>
      <c r="Q4833" t="s">
        <v>7733</v>
      </c>
      <c r="R4833" t="s">
        <v>7734</v>
      </c>
      <c r="S4833" t="s">
        <v>7734</v>
      </c>
      <c r="T4833" t="s">
        <v>23850</v>
      </c>
      <c r="U4833">
        <f t="shared" si="75"/>
        <v>1495</v>
      </c>
    </row>
    <row r="4834" spans="1:21" x14ac:dyDescent="0.2">
      <c r="A4834" t="s">
        <v>18828</v>
      </c>
      <c r="B4834" t="s">
        <v>18827</v>
      </c>
      <c r="C4834">
        <v>3534030</v>
      </c>
      <c r="D4834" t="s">
        <v>18833</v>
      </c>
      <c r="E4834" t="s">
        <v>7982</v>
      </c>
      <c r="F4834" t="s">
        <v>6402</v>
      </c>
      <c r="G4834">
        <v>190</v>
      </c>
      <c r="H4834">
        <v>572</v>
      </c>
      <c r="I4834">
        <v>1</v>
      </c>
      <c r="J4834">
        <v>0</v>
      </c>
      <c r="K4834">
        <v>0</v>
      </c>
      <c r="M4834">
        <v>2018</v>
      </c>
      <c r="N4834" t="s">
        <v>1463</v>
      </c>
      <c r="O4834">
        <v>1</v>
      </c>
      <c r="P4834">
        <v>1</v>
      </c>
      <c r="Q4834" t="s">
        <v>7733</v>
      </c>
      <c r="R4834" t="s">
        <v>7734</v>
      </c>
      <c r="S4834" t="s">
        <v>7734</v>
      </c>
      <c r="T4834" t="s">
        <v>23851</v>
      </c>
      <c r="U4834">
        <f t="shared" si="75"/>
        <v>1495</v>
      </c>
    </row>
    <row r="4835" spans="1:21" x14ac:dyDescent="0.2">
      <c r="A4835" t="s">
        <v>18826</v>
      </c>
      <c r="B4835" t="s">
        <v>18827</v>
      </c>
      <c r="C4835">
        <v>3534030</v>
      </c>
      <c r="D4835" t="s">
        <v>6477</v>
      </c>
      <c r="E4835" t="s">
        <v>9089</v>
      </c>
      <c r="F4835" t="s">
        <v>6402</v>
      </c>
      <c r="G4835">
        <v>439</v>
      </c>
      <c r="H4835">
        <v>1495</v>
      </c>
      <c r="I4835">
        <v>0</v>
      </c>
      <c r="J4835">
        <v>1</v>
      </c>
      <c r="K4835">
        <v>0</v>
      </c>
      <c r="M4835">
        <v>2018</v>
      </c>
      <c r="N4835" t="s">
        <v>1463</v>
      </c>
      <c r="O4835">
        <v>2</v>
      </c>
      <c r="P4835">
        <v>2</v>
      </c>
      <c r="Q4835" t="s">
        <v>7733</v>
      </c>
      <c r="R4835" t="s">
        <v>7734</v>
      </c>
      <c r="S4835" t="s">
        <v>7734</v>
      </c>
      <c r="T4835" t="s">
        <v>2580</v>
      </c>
      <c r="U4835">
        <f t="shared" si="75"/>
        <v>1495</v>
      </c>
    </row>
    <row r="4836" spans="1:21" x14ac:dyDescent="0.2">
      <c r="A4836" t="s">
        <v>18826</v>
      </c>
      <c r="B4836" t="s">
        <v>18827</v>
      </c>
      <c r="C4836">
        <v>3534030</v>
      </c>
      <c r="D4836" t="s">
        <v>6485</v>
      </c>
      <c r="E4836" t="s">
        <v>9222</v>
      </c>
      <c r="F4836" t="s">
        <v>6402</v>
      </c>
      <c r="G4836">
        <v>265</v>
      </c>
      <c r="H4836">
        <v>1495</v>
      </c>
      <c r="I4836">
        <v>0</v>
      </c>
      <c r="J4836">
        <v>0</v>
      </c>
      <c r="K4836">
        <v>0</v>
      </c>
      <c r="M4836">
        <v>2018</v>
      </c>
      <c r="N4836" t="s">
        <v>1463</v>
      </c>
      <c r="O4836">
        <v>2</v>
      </c>
      <c r="P4836">
        <v>2</v>
      </c>
      <c r="Q4836" t="s">
        <v>7733</v>
      </c>
      <c r="R4836" t="s">
        <v>7734</v>
      </c>
      <c r="S4836" t="s">
        <v>7734</v>
      </c>
      <c r="T4836" t="s">
        <v>23852</v>
      </c>
      <c r="U4836">
        <f t="shared" si="75"/>
        <v>1495</v>
      </c>
    </row>
    <row r="4837" spans="1:21" x14ac:dyDescent="0.2">
      <c r="A4837" t="s">
        <v>18831</v>
      </c>
      <c r="B4837" t="s">
        <v>18827</v>
      </c>
      <c r="C4837">
        <v>3534030</v>
      </c>
      <c r="D4837" t="s">
        <v>6459</v>
      </c>
      <c r="E4837" t="s">
        <v>9087</v>
      </c>
      <c r="F4837" t="s">
        <v>6402</v>
      </c>
      <c r="G4837">
        <v>813</v>
      </c>
      <c r="H4837">
        <v>1466</v>
      </c>
      <c r="I4837">
        <v>1</v>
      </c>
      <c r="J4837">
        <v>1</v>
      </c>
      <c r="K4837">
        <v>0</v>
      </c>
      <c r="M4837">
        <v>2018</v>
      </c>
      <c r="N4837" t="s">
        <v>1479</v>
      </c>
      <c r="O4837" t="s">
        <v>18830</v>
      </c>
      <c r="P4837">
        <v>1</v>
      </c>
      <c r="Q4837" t="s">
        <v>7733</v>
      </c>
      <c r="R4837" t="s">
        <v>7734</v>
      </c>
      <c r="S4837" t="s">
        <v>7734</v>
      </c>
      <c r="T4837" t="s">
        <v>677</v>
      </c>
      <c r="U4837">
        <f t="shared" si="75"/>
        <v>1495</v>
      </c>
    </row>
    <row r="4838" spans="1:21" x14ac:dyDescent="0.2">
      <c r="A4838" t="s">
        <v>18828</v>
      </c>
      <c r="B4838" t="s">
        <v>18827</v>
      </c>
      <c r="C4838">
        <v>3534030</v>
      </c>
      <c r="D4838" t="s">
        <v>18834</v>
      </c>
      <c r="E4838" t="s">
        <v>18835</v>
      </c>
      <c r="F4838" t="s">
        <v>6402</v>
      </c>
      <c r="G4838">
        <v>201</v>
      </c>
      <c r="H4838">
        <v>572</v>
      </c>
      <c r="I4838">
        <v>0</v>
      </c>
      <c r="J4838">
        <v>1</v>
      </c>
      <c r="K4838">
        <v>0</v>
      </c>
      <c r="M4838">
        <v>2018</v>
      </c>
      <c r="N4838" t="s">
        <v>1463</v>
      </c>
      <c r="O4838">
        <v>1</v>
      </c>
      <c r="P4838">
        <v>1</v>
      </c>
      <c r="Q4838" t="s">
        <v>7733</v>
      </c>
      <c r="R4838" t="s">
        <v>7734</v>
      </c>
      <c r="S4838" t="s">
        <v>7734</v>
      </c>
      <c r="T4838" t="s">
        <v>23853</v>
      </c>
      <c r="U4838">
        <f t="shared" si="75"/>
        <v>1495</v>
      </c>
    </row>
    <row r="4839" spans="1:21" x14ac:dyDescent="0.2">
      <c r="A4839" t="s">
        <v>18826</v>
      </c>
      <c r="B4839" t="s">
        <v>18827</v>
      </c>
      <c r="C4839">
        <v>3534030</v>
      </c>
      <c r="D4839" t="s">
        <v>6503</v>
      </c>
      <c r="E4839" t="s">
        <v>6401</v>
      </c>
      <c r="F4839" t="s">
        <v>6402</v>
      </c>
      <c r="G4839">
        <v>388</v>
      </c>
      <c r="H4839">
        <v>1495</v>
      </c>
      <c r="I4839">
        <v>0</v>
      </c>
      <c r="J4839">
        <v>0</v>
      </c>
      <c r="K4839">
        <v>0</v>
      </c>
      <c r="M4839">
        <v>2018</v>
      </c>
      <c r="N4839" t="s">
        <v>1463</v>
      </c>
      <c r="O4839">
        <v>2</v>
      </c>
      <c r="P4839">
        <v>2</v>
      </c>
      <c r="Q4839" t="s">
        <v>7733</v>
      </c>
      <c r="R4839" t="s">
        <v>7734</v>
      </c>
      <c r="S4839" t="s">
        <v>7734</v>
      </c>
      <c r="T4839" t="s">
        <v>23854</v>
      </c>
      <c r="U4839">
        <f t="shared" si="75"/>
        <v>1495</v>
      </c>
    </row>
    <row r="4840" spans="1:21" x14ac:dyDescent="0.2">
      <c r="A4840" t="s">
        <v>18836</v>
      </c>
      <c r="B4840" t="s">
        <v>9647</v>
      </c>
      <c r="C4840">
        <v>3546024</v>
      </c>
      <c r="D4840" t="s">
        <v>6612</v>
      </c>
      <c r="E4840" t="s">
        <v>7439</v>
      </c>
      <c r="F4840" t="s">
        <v>6402</v>
      </c>
      <c r="G4840">
        <v>375</v>
      </c>
      <c r="H4840">
        <v>1578</v>
      </c>
      <c r="I4840">
        <v>0</v>
      </c>
      <c r="J4840">
        <v>0</v>
      </c>
      <c r="K4840">
        <v>0</v>
      </c>
      <c r="M4840">
        <v>2018</v>
      </c>
      <c r="N4840" t="s">
        <v>1463</v>
      </c>
      <c r="O4840">
        <v>4</v>
      </c>
      <c r="P4840">
        <v>1</v>
      </c>
      <c r="Q4840" t="s">
        <v>7733</v>
      </c>
      <c r="R4840" t="s">
        <v>7734</v>
      </c>
      <c r="S4840" t="s">
        <v>7734</v>
      </c>
      <c r="T4840" t="s">
        <v>23855</v>
      </c>
      <c r="U4840">
        <f t="shared" si="75"/>
        <v>5958</v>
      </c>
    </row>
    <row r="4841" spans="1:21" x14ac:dyDescent="0.2">
      <c r="A4841" t="s">
        <v>18837</v>
      </c>
      <c r="B4841" t="s">
        <v>9647</v>
      </c>
      <c r="C4841">
        <v>3546024</v>
      </c>
      <c r="D4841" t="s">
        <v>6543</v>
      </c>
      <c r="E4841" t="s">
        <v>6854</v>
      </c>
      <c r="F4841" t="s">
        <v>6402</v>
      </c>
      <c r="G4841">
        <v>3445</v>
      </c>
      <c r="H4841">
        <v>5958</v>
      </c>
      <c r="I4841">
        <v>1</v>
      </c>
      <c r="J4841">
        <v>1</v>
      </c>
      <c r="K4841">
        <v>0</v>
      </c>
      <c r="M4841">
        <v>2018</v>
      </c>
      <c r="N4841" t="s">
        <v>6404</v>
      </c>
      <c r="O4841">
        <v>99</v>
      </c>
      <c r="P4841">
        <v>1</v>
      </c>
      <c r="Q4841" t="s">
        <v>7733</v>
      </c>
      <c r="R4841" t="s">
        <v>7734</v>
      </c>
      <c r="S4841" t="s">
        <v>7734</v>
      </c>
      <c r="T4841" t="s">
        <v>23856</v>
      </c>
      <c r="U4841">
        <f t="shared" si="75"/>
        <v>5958</v>
      </c>
    </row>
    <row r="4842" spans="1:21" x14ac:dyDescent="0.2">
      <c r="A4842" t="s">
        <v>18838</v>
      </c>
      <c r="B4842" t="s">
        <v>9647</v>
      </c>
      <c r="C4842">
        <v>3546024</v>
      </c>
      <c r="D4842" t="s">
        <v>18839</v>
      </c>
      <c r="E4842" t="s">
        <v>18840</v>
      </c>
      <c r="F4842" t="s">
        <v>6402</v>
      </c>
      <c r="G4842">
        <v>380</v>
      </c>
      <c r="H4842">
        <v>969</v>
      </c>
      <c r="I4842">
        <v>0</v>
      </c>
      <c r="J4842">
        <v>0</v>
      </c>
      <c r="K4842">
        <v>0</v>
      </c>
      <c r="M4842">
        <v>2018</v>
      </c>
      <c r="N4842" t="s">
        <v>1463</v>
      </c>
      <c r="O4842">
        <v>1</v>
      </c>
      <c r="P4842">
        <v>1</v>
      </c>
      <c r="Q4842" t="s">
        <v>7733</v>
      </c>
      <c r="R4842" t="s">
        <v>7734</v>
      </c>
      <c r="S4842" t="s">
        <v>7734</v>
      </c>
      <c r="T4842" t="s">
        <v>23857</v>
      </c>
      <c r="U4842">
        <f t="shared" si="75"/>
        <v>5958</v>
      </c>
    </row>
    <row r="4843" spans="1:21" x14ac:dyDescent="0.2">
      <c r="A4843" t="s">
        <v>18841</v>
      </c>
      <c r="B4843" t="s">
        <v>9647</v>
      </c>
      <c r="C4843">
        <v>3546024</v>
      </c>
      <c r="D4843" t="s">
        <v>7111</v>
      </c>
      <c r="E4843" t="s">
        <v>18842</v>
      </c>
      <c r="F4843" t="s">
        <v>6402</v>
      </c>
      <c r="G4843">
        <v>172</v>
      </c>
      <c r="H4843">
        <v>542</v>
      </c>
      <c r="I4843">
        <v>0</v>
      </c>
      <c r="J4843">
        <v>0</v>
      </c>
      <c r="K4843">
        <v>0</v>
      </c>
      <c r="M4843">
        <v>2018</v>
      </c>
      <c r="N4843" t="s">
        <v>1463</v>
      </c>
      <c r="O4843">
        <v>3</v>
      </c>
      <c r="P4843">
        <v>1</v>
      </c>
      <c r="Q4843" t="s">
        <v>7733</v>
      </c>
      <c r="R4843" t="s">
        <v>7734</v>
      </c>
      <c r="S4843" t="s">
        <v>7734</v>
      </c>
      <c r="T4843" t="s">
        <v>23858</v>
      </c>
      <c r="U4843">
        <f t="shared" si="75"/>
        <v>5958</v>
      </c>
    </row>
    <row r="4844" spans="1:21" x14ac:dyDescent="0.2">
      <c r="A4844" t="s">
        <v>18843</v>
      </c>
      <c r="B4844" t="s">
        <v>9647</v>
      </c>
      <c r="C4844">
        <v>3546024</v>
      </c>
      <c r="D4844" t="s">
        <v>6425</v>
      </c>
      <c r="E4844" t="s">
        <v>6868</v>
      </c>
      <c r="F4844" t="s">
        <v>6402</v>
      </c>
      <c r="G4844">
        <v>520</v>
      </c>
      <c r="H4844">
        <v>1583</v>
      </c>
      <c r="I4844">
        <v>0</v>
      </c>
      <c r="J4844">
        <v>0</v>
      </c>
      <c r="K4844">
        <v>0</v>
      </c>
      <c r="M4844">
        <v>2018</v>
      </c>
      <c r="N4844" t="s">
        <v>1463</v>
      </c>
      <c r="O4844">
        <v>2</v>
      </c>
      <c r="P4844">
        <v>1</v>
      </c>
      <c r="Q4844" t="s">
        <v>7733</v>
      </c>
      <c r="R4844" t="s">
        <v>7734</v>
      </c>
      <c r="S4844" t="s">
        <v>7734</v>
      </c>
      <c r="T4844" t="s">
        <v>23859</v>
      </c>
      <c r="U4844">
        <f t="shared" si="75"/>
        <v>5958</v>
      </c>
    </row>
    <row r="4845" spans="1:21" x14ac:dyDescent="0.2">
      <c r="A4845" t="s">
        <v>18844</v>
      </c>
      <c r="B4845" t="s">
        <v>9647</v>
      </c>
      <c r="C4845">
        <v>3546024</v>
      </c>
      <c r="D4845" t="s">
        <v>6598</v>
      </c>
      <c r="E4845" t="s">
        <v>7040</v>
      </c>
      <c r="F4845" t="s">
        <v>6402</v>
      </c>
      <c r="G4845">
        <v>2469</v>
      </c>
      <c r="H4845">
        <v>5717</v>
      </c>
      <c r="I4845">
        <v>1</v>
      </c>
      <c r="J4845">
        <v>0</v>
      </c>
      <c r="K4845">
        <v>0</v>
      </c>
      <c r="M4845">
        <v>2018</v>
      </c>
      <c r="N4845" t="s">
        <v>1479</v>
      </c>
      <c r="O4845">
        <v>99</v>
      </c>
      <c r="P4845">
        <v>1</v>
      </c>
      <c r="Q4845" t="s">
        <v>7733</v>
      </c>
      <c r="R4845" t="s">
        <v>7734</v>
      </c>
      <c r="S4845" t="s">
        <v>7734</v>
      </c>
      <c r="T4845" t="s">
        <v>23860</v>
      </c>
      <c r="U4845">
        <f t="shared" si="75"/>
        <v>5958</v>
      </c>
    </row>
    <row r="4846" spans="1:21" x14ac:dyDescent="0.2">
      <c r="A4846" t="s">
        <v>18845</v>
      </c>
      <c r="B4846" t="s">
        <v>9647</v>
      </c>
      <c r="C4846">
        <v>3546024</v>
      </c>
      <c r="D4846" t="s">
        <v>7185</v>
      </c>
      <c r="E4846" t="s">
        <v>6535</v>
      </c>
      <c r="F4846" t="s">
        <v>6402</v>
      </c>
      <c r="G4846">
        <v>635</v>
      </c>
      <c r="H4846">
        <v>1284</v>
      </c>
      <c r="I4846">
        <v>0</v>
      </c>
      <c r="J4846">
        <v>0</v>
      </c>
      <c r="K4846">
        <v>0</v>
      </c>
      <c r="M4846">
        <v>2018</v>
      </c>
      <c r="N4846" t="s">
        <v>1463</v>
      </c>
      <c r="O4846">
        <v>5</v>
      </c>
      <c r="P4846">
        <v>1</v>
      </c>
      <c r="Q4846" t="s">
        <v>7733</v>
      </c>
      <c r="R4846" t="s">
        <v>7734</v>
      </c>
      <c r="S4846" t="s">
        <v>7734</v>
      </c>
      <c r="T4846" t="s">
        <v>23861</v>
      </c>
      <c r="U4846">
        <f t="shared" si="75"/>
        <v>5958</v>
      </c>
    </row>
    <row r="4847" spans="1:21" x14ac:dyDescent="0.2">
      <c r="A4847" t="s">
        <v>18836</v>
      </c>
      <c r="B4847" t="s">
        <v>9647</v>
      </c>
      <c r="C4847">
        <v>3546024</v>
      </c>
      <c r="D4847" t="s">
        <v>6434</v>
      </c>
      <c r="E4847" t="s">
        <v>6544</v>
      </c>
      <c r="F4847" t="s">
        <v>6402</v>
      </c>
      <c r="G4847">
        <v>1203</v>
      </c>
      <c r="H4847">
        <v>1578</v>
      </c>
      <c r="I4847">
        <v>0</v>
      </c>
      <c r="J4847">
        <v>1</v>
      </c>
      <c r="K4847">
        <v>0</v>
      </c>
      <c r="M4847">
        <v>2018</v>
      </c>
      <c r="N4847" t="s">
        <v>1463</v>
      </c>
      <c r="O4847">
        <v>4</v>
      </c>
      <c r="P4847">
        <v>1</v>
      </c>
      <c r="Q4847" t="s">
        <v>7733</v>
      </c>
      <c r="R4847" t="s">
        <v>7734</v>
      </c>
      <c r="S4847" t="s">
        <v>7734</v>
      </c>
      <c r="T4847" t="s">
        <v>23862</v>
      </c>
      <c r="U4847">
        <f t="shared" si="75"/>
        <v>5958</v>
      </c>
    </row>
    <row r="4848" spans="1:21" x14ac:dyDescent="0.2">
      <c r="A4848" t="s">
        <v>18843</v>
      </c>
      <c r="B4848" t="s">
        <v>9647</v>
      </c>
      <c r="C4848">
        <v>3546024</v>
      </c>
      <c r="D4848" t="s">
        <v>6496</v>
      </c>
      <c r="E4848" t="s">
        <v>8448</v>
      </c>
      <c r="F4848" t="s">
        <v>6402</v>
      </c>
      <c r="G4848">
        <v>598</v>
      </c>
      <c r="H4848">
        <v>1583</v>
      </c>
      <c r="I4848">
        <v>0</v>
      </c>
      <c r="J4848">
        <v>1</v>
      </c>
      <c r="K4848">
        <v>0</v>
      </c>
      <c r="M4848">
        <v>2018</v>
      </c>
      <c r="N4848" t="s">
        <v>1463</v>
      </c>
      <c r="O4848">
        <v>2</v>
      </c>
      <c r="P4848">
        <v>1</v>
      </c>
      <c r="Q4848" t="s">
        <v>7733</v>
      </c>
      <c r="R4848" t="s">
        <v>7734</v>
      </c>
      <c r="S4848" t="s">
        <v>7734</v>
      </c>
      <c r="T4848" t="s">
        <v>23863</v>
      </c>
      <c r="U4848">
        <f t="shared" si="75"/>
        <v>5958</v>
      </c>
    </row>
    <row r="4849" spans="1:21" x14ac:dyDescent="0.2">
      <c r="A4849" t="s">
        <v>18843</v>
      </c>
      <c r="B4849" t="s">
        <v>9647</v>
      </c>
      <c r="C4849">
        <v>3546024</v>
      </c>
      <c r="D4849" t="s">
        <v>6459</v>
      </c>
      <c r="E4849" t="s">
        <v>14991</v>
      </c>
      <c r="F4849" t="s">
        <v>6402</v>
      </c>
      <c r="G4849">
        <v>465</v>
      </c>
      <c r="H4849">
        <v>1583</v>
      </c>
      <c r="I4849">
        <v>0</v>
      </c>
      <c r="J4849">
        <v>0</v>
      </c>
      <c r="K4849">
        <v>0</v>
      </c>
      <c r="M4849">
        <v>2018</v>
      </c>
      <c r="N4849" t="s">
        <v>1463</v>
      </c>
      <c r="O4849">
        <v>2</v>
      </c>
      <c r="P4849">
        <v>1</v>
      </c>
      <c r="Q4849" t="s">
        <v>7733</v>
      </c>
      <c r="R4849" t="s">
        <v>7734</v>
      </c>
      <c r="S4849" t="s">
        <v>7734</v>
      </c>
      <c r="T4849" t="s">
        <v>23864</v>
      </c>
      <c r="U4849">
        <f t="shared" si="75"/>
        <v>5958</v>
      </c>
    </row>
    <row r="4850" spans="1:21" x14ac:dyDescent="0.2">
      <c r="A4850" t="s">
        <v>18837</v>
      </c>
      <c r="B4850" t="s">
        <v>9647</v>
      </c>
      <c r="C4850">
        <v>3546024</v>
      </c>
      <c r="D4850" t="s">
        <v>7063</v>
      </c>
      <c r="E4850" t="s">
        <v>9648</v>
      </c>
      <c r="F4850" t="s">
        <v>6402</v>
      </c>
      <c r="G4850">
        <v>2513</v>
      </c>
      <c r="H4850">
        <v>5958</v>
      </c>
      <c r="I4850">
        <v>1</v>
      </c>
      <c r="J4850">
        <v>0</v>
      </c>
      <c r="K4850">
        <v>0</v>
      </c>
      <c r="M4850">
        <v>2018</v>
      </c>
      <c r="N4850" t="s">
        <v>6404</v>
      </c>
      <c r="O4850">
        <v>99</v>
      </c>
      <c r="P4850">
        <v>1</v>
      </c>
      <c r="Q4850" t="s">
        <v>7733</v>
      </c>
      <c r="R4850" t="s">
        <v>7734</v>
      </c>
      <c r="S4850" t="s">
        <v>7734</v>
      </c>
      <c r="T4850" t="s">
        <v>679</v>
      </c>
      <c r="U4850">
        <f t="shared" si="75"/>
        <v>5958</v>
      </c>
    </row>
    <row r="4851" spans="1:21" x14ac:dyDescent="0.2">
      <c r="A4851" t="s">
        <v>18838</v>
      </c>
      <c r="B4851" t="s">
        <v>9647</v>
      </c>
      <c r="C4851">
        <v>3546024</v>
      </c>
      <c r="D4851" t="s">
        <v>6814</v>
      </c>
      <c r="E4851" t="s">
        <v>9657</v>
      </c>
      <c r="F4851" t="s">
        <v>6402</v>
      </c>
      <c r="G4851">
        <v>589</v>
      </c>
      <c r="H4851">
        <v>969</v>
      </c>
      <c r="I4851">
        <v>1</v>
      </c>
      <c r="J4851">
        <v>1</v>
      </c>
      <c r="K4851">
        <v>0</v>
      </c>
      <c r="M4851">
        <v>2018</v>
      </c>
      <c r="N4851" t="s">
        <v>1463</v>
      </c>
      <c r="O4851">
        <v>1</v>
      </c>
      <c r="P4851">
        <v>1</v>
      </c>
      <c r="Q4851" t="s">
        <v>7733</v>
      </c>
      <c r="R4851" t="s">
        <v>7734</v>
      </c>
      <c r="S4851" t="s">
        <v>7734</v>
      </c>
      <c r="T4851" t="s">
        <v>2586</v>
      </c>
      <c r="U4851">
        <f t="shared" si="75"/>
        <v>5958</v>
      </c>
    </row>
    <row r="4852" spans="1:21" x14ac:dyDescent="0.2">
      <c r="A4852" t="s">
        <v>18844</v>
      </c>
      <c r="B4852" t="s">
        <v>9647</v>
      </c>
      <c r="C4852">
        <v>3546024</v>
      </c>
      <c r="D4852" t="s">
        <v>6696</v>
      </c>
      <c r="E4852" t="s">
        <v>7309</v>
      </c>
      <c r="F4852" t="s">
        <v>6402</v>
      </c>
      <c r="G4852">
        <v>3248</v>
      </c>
      <c r="H4852">
        <v>5717</v>
      </c>
      <c r="I4852">
        <v>0</v>
      </c>
      <c r="J4852">
        <v>1</v>
      </c>
      <c r="K4852">
        <v>0</v>
      </c>
      <c r="M4852">
        <v>2018</v>
      </c>
      <c r="N4852" t="s">
        <v>1479</v>
      </c>
      <c r="O4852">
        <v>99</v>
      </c>
      <c r="P4852">
        <v>1</v>
      </c>
      <c r="Q4852" t="s">
        <v>7733</v>
      </c>
      <c r="R4852" t="s">
        <v>7734</v>
      </c>
      <c r="S4852" t="s">
        <v>7734</v>
      </c>
      <c r="T4852" t="s">
        <v>23865</v>
      </c>
      <c r="U4852">
        <f t="shared" si="75"/>
        <v>5958</v>
      </c>
    </row>
    <row r="4853" spans="1:21" x14ac:dyDescent="0.2">
      <c r="A4853" t="s">
        <v>18841</v>
      </c>
      <c r="B4853" t="s">
        <v>9647</v>
      </c>
      <c r="C4853">
        <v>3546024</v>
      </c>
      <c r="D4853" t="s">
        <v>7272</v>
      </c>
      <c r="E4853" t="s">
        <v>6508</v>
      </c>
      <c r="F4853" t="s">
        <v>6402</v>
      </c>
      <c r="G4853">
        <v>370</v>
      </c>
      <c r="H4853">
        <v>542</v>
      </c>
      <c r="I4853">
        <v>1</v>
      </c>
      <c r="J4853">
        <v>1</v>
      </c>
      <c r="K4853">
        <v>0</v>
      </c>
      <c r="M4853">
        <v>2018</v>
      </c>
      <c r="N4853" t="s">
        <v>1463</v>
      </c>
      <c r="O4853">
        <v>3</v>
      </c>
      <c r="P4853">
        <v>1</v>
      </c>
      <c r="Q4853" t="s">
        <v>7733</v>
      </c>
      <c r="R4853" t="s">
        <v>7734</v>
      </c>
      <c r="S4853" t="s">
        <v>7734</v>
      </c>
      <c r="T4853" t="s">
        <v>2585</v>
      </c>
      <c r="U4853">
        <f t="shared" si="75"/>
        <v>5958</v>
      </c>
    </row>
    <row r="4854" spans="1:21" x14ac:dyDescent="0.2">
      <c r="A4854" t="s">
        <v>18845</v>
      </c>
      <c r="B4854" t="s">
        <v>9647</v>
      </c>
      <c r="C4854">
        <v>3546024</v>
      </c>
      <c r="D4854" t="s">
        <v>9650</v>
      </c>
      <c r="E4854" t="s">
        <v>15489</v>
      </c>
      <c r="F4854" t="s">
        <v>6402</v>
      </c>
      <c r="G4854">
        <v>649</v>
      </c>
      <c r="H4854">
        <v>1284</v>
      </c>
      <c r="I4854">
        <v>1</v>
      </c>
      <c r="J4854">
        <v>1</v>
      </c>
      <c r="K4854">
        <v>0</v>
      </c>
      <c r="M4854">
        <v>2018</v>
      </c>
      <c r="N4854" t="s">
        <v>1463</v>
      </c>
      <c r="O4854">
        <v>5</v>
      </c>
      <c r="P4854">
        <v>1</v>
      </c>
      <c r="Q4854" t="s">
        <v>7733</v>
      </c>
      <c r="R4854" t="s">
        <v>7734</v>
      </c>
      <c r="S4854" t="s">
        <v>7734</v>
      </c>
      <c r="T4854" t="s">
        <v>23866</v>
      </c>
      <c r="U4854">
        <f t="shared" si="75"/>
        <v>5958</v>
      </c>
    </row>
    <row r="4855" spans="1:21" x14ac:dyDescent="0.2">
      <c r="A4855" t="s">
        <v>18846</v>
      </c>
      <c r="B4855" t="s">
        <v>9112</v>
      </c>
      <c r="C4855">
        <v>3560032</v>
      </c>
      <c r="D4855" t="s">
        <v>6786</v>
      </c>
      <c r="E4855" t="s">
        <v>8893</v>
      </c>
      <c r="F4855" t="s">
        <v>6402</v>
      </c>
      <c r="G4855">
        <v>32</v>
      </c>
      <c r="H4855">
        <v>1728</v>
      </c>
      <c r="I4855">
        <v>0</v>
      </c>
      <c r="J4855">
        <v>0</v>
      </c>
      <c r="K4855">
        <v>0</v>
      </c>
      <c r="M4855">
        <v>2018</v>
      </c>
      <c r="N4855" t="s">
        <v>1463</v>
      </c>
      <c r="O4855">
        <v>99</v>
      </c>
      <c r="P4855">
        <v>4</v>
      </c>
      <c r="Q4855" t="s">
        <v>7733</v>
      </c>
      <c r="R4855" t="s">
        <v>7734</v>
      </c>
      <c r="S4855" t="s">
        <v>7734</v>
      </c>
      <c r="T4855" t="s">
        <v>23867</v>
      </c>
      <c r="U4855">
        <f t="shared" si="75"/>
        <v>1728</v>
      </c>
    </row>
    <row r="4856" spans="1:21" x14ac:dyDescent="0.2">
      <c r="A4856" t="s">
        <v>18846</v>
      </c>
      <c r="B4856" t="s">
        <v>9112</v>
      </c>
      <c r="C4856">
        <v>3560032</v>
      </c>
      <c r="D4856" t="s">
        <v>6467</v>
      </c>
      <c r="E4856" t="s">
        <v>9120</v>
      </c>
      <c r="F4856" t="s">
        <v>6402</v>
      </c>
      <c r="G4856">
        <v>329</v>
      </c>
      <c r="H4856">
        <v>1728</v>
      </c>
      <c r="I4856">
        <v>1</v>
      </c>
      <c r="J4856">
        <v>1</v>
      </c>
      <c r="K4856">
        <v>0</v>
      </c>
      <c r="M4856">
        <v>2018</v>
      </c>
      <c r="N4856" t="s">
        <v>1463</v>
      </c>
      <c r="O4856">
        <v>99</v>
      </c>
      <c r="P4856">
        <v>4</v>
      </c>
      <c r="Q4856" t="s">
        <v>7733</v>
      </c>
      <c r="R4856" t="s">
        <v>7734</v>
      </c>
      <c r="S4856" t="s">
        <v>7734</v>
      </c>
      <c r="T4856" t="s">
        <v>23868</v>
      </c>
      <c r="U4856">
        <f t="shared" si="75"/>
        <v>1728</v>
      </c>
    </row>
    <row r="4857" spans="1:21" x14ac:dyDescent="0.2">
      <c r="A4857" t="s">
        <v>18846</v>
      </c>
      <c r="B4857" t="s">
        <v>9112</v>
      </c>
      <c r="C4857">
        <v>3560032</v>
      </c>
      <c r="D4857" t="s">
        <v>6425</v>
      </c>
      <c r="E4857" t="s">
        <v>7706</v>
      </c>
      <c r="F4857" t="s">
        <v>6402</v>
      </c>
      <c r="G4857">
        <v>206</v>
      </c>
      <c r="H4857">
        <v>1728</v>
      </c>
      <c r="I4857">
        <v>0</v>
      </c>
      <c r="J4857">
        <v>1</v>
      </c>
      <c r="K4857">
        <v>0</v>
      </c>
      <c r="M4857">
        <v>2018</v>
      </c>
      <c r="N4857" t="s">
        <v>1463</v>
      </c>
      <c r="O4857">
        <v>99</v>
      </c>
      <c r="P4857">
        <v>4</v>
      </c>
      <c r="Q4857" t="s">
        <v>7733</v>
      </c>
      <c r="R4857" t="s">
        <v>7734</v>
      </c>
      <c r="S4857" t="s">
        <v>7734</v>
      </c>
      <c r="T4857" t="s">
        <v>2601</v>
      </c>
      <c r="U4857">
        <f t="shared" si="75"/>
        <v>1728</v>
      </c>
    </row>
    <row r="4858" spans="1:21" x14ac:dyDescent="0.2">
      <c r="A4858" t="s">
        <v>18846</v>
      </c>
      <c r="B4858" t="s">
        <v>9112</v>
      </c>
      <c r="C4858">
        <v>3560032</v>
      </c>
      <c r="D4858" t="s">
        <v>10126</v>
      </c>
      <c r="E4858" t="s">
        <v>16131</v>
      </c>
      <c r="F4858" t="s">
        <v>6402</v>
      </c>
      <c r="G4858">
        <v>178</v>
      </c>
      <c r="H4858">
        <v>1728</v>
      </c>
      <c r="I4858">
        <v>0</v>
      </c>
      <c r="J4858">
        <v>0</v>
      </c>
      <c r="K4858">
        <v>0</v>
      </c>
      <c r="M4858">
        <v>2018</v>
      </c>
      <c r="N4858" t="s">
        <v>1463</v>
      </c>
      <c r="O4858">
        <v>99</v>
      </c>
      <c r="P4858">
        <v>4</v>
      </c>
      <c r="Q4858" t="s">
        <v>7733</v>
      </c>
      <c r="R4858" t="s">
        <v>7734</v>
      </c>
      <c r="S4858" t="s">
        <v>7734</v>
      </c>
      <c r="T4858" t="s">
        <v>23869</v>
      </c>
      <c r="U4858">
        <f t="shared" si="75"/>
        <v>1728</v>
      </c>
    </row>
    <row r="4859" spans="1:21" x14ac:dyDescent="0.2">
      <c r="A4859" t="s">
        <v>18846</v>
      </c>
      <c r="B4859" t="s">
        <v>9112</v>
      </c>
      <c r="C4859">
        <v>3560032</v>
      </c>
      <c r="D4859" t="s">
        <v>18847</v>
      </c>
      <c r="E4859" t="s">
        <v>18848</v>
      </c>
      <c r="F4859" t="s">
        <v>6402</v>
      </c>
      <c r="G4859">
        <v>91</v>
      </c>
      <c r="H4859">
        <v>1728</v>
      </c>
      <c r="I4859">
        <v>0</v>
      </c>
      <c r="J4859">
        <v>0</v>
      </c>
      <c r="K4859">
        <v>0</v>
      </c>
      <c r="M4859">
        <v>2018</v>
      </c>
      <c r="N4859" t="s">
        <v>1463</v>
      </c>
      <c r="O4859">
        <v>99</v>
      </c>
      <c r="P4859">
        <v>4</v>
      </c>
      <c r="Q4859" t="s">
        <v>7733</v>
      </c>
      <c r="R4859" t="s">
        <v>7734</v>
      </c>
      <c r="S4859" t="s">
        <v>7734</v>
      </c>
      <c r="T4859" t="s">
        <v>23870</v>
      </c>
      <c r="U4859">
        <f t="shared" si="75"/>
        <v>1728</v>
      </c>
    </row>
    <row r="4860" spans="1:21" x14ac:dyDescent="0.2">
      <c r="A4860" t="s">
        <v>18849</v>
      </c>
      <c r="B4860" t="s">
        <v>9112</v>
      </c>
      <c r="C4860">
        <v>3560032</v>
      </c>
      <c r="D4860" t="s">
        <v>6485</v>
      </c>
      <c r="E4860" t="s">
        <v>9113</v>
      </c>
      <c r="F4860" t="s">
        <v>6402</v>
      </c>
      <c r="G4860">
        <v>284</v>
      </c>
      <c r="H4860">
        <v>457</v>
      </c>
      <c r="I4860">
        <v>1</v>
      </c>
      <c r="J4860">
        <v>1</v>
      </c>
      <c r="K4860">
        <v>0</v>
      </c>
      <c r="M4860">
        <v>2018</v>
      </c>
      <c r="N4860" t="s">
        <v>6404</v>
      </c>
      <c r="O4860">
        <v>99</v>
      </c>
      <c r="P4860">
        <v>1</v>
      </c>
      <c r="Q4860" t="s">
        <v>7733</v>
      </c>
      <c r="R4860" t="s">
        <v>7734</v>
      </c>
      <c r="S4860" t="s">
        <v>7734</v>
      </c>
      <c r="T4860" t="s">
        <v>680</v>
      </c>
      <c r="U4860">
        <f t="shared" si="75"/>
        <v>1728</v>
      </c>
    </row>
    <row r="4861" spans="1:21" x14ac:dyDescent="0.2">
      <c r="A4861" t="s">
        <v>18846</v>
      </c>
      <c r="B4861" t="s">
        <v>9112</v>
      </c>
      <c r="C4861">
        <v>3560032</v>
      </c>
      <c r="D4861" t="s">
        <v>6439</v>
      </c>
      <c r="E4861" t="s">
        <v>9121</v>
      </c>
      <c r="F4861" t="s">
        <v>6402</v>
      </c>
      <c r="G4861">
        <v>198</v>
      </c>
      <c r="H4861">
        <v>1728</v>
      </c>
      <c r="I4861">
        <v>0</v>
      </c>
      <c r="J4861">
        <v>0</v>
      </c>
      <c r="K4861">
        <v>0</v>
      </c>
      <c r="M4861">
        <v>2018</v>
      </c>
      <c r="N4861" t="s">
        <v>1463</v>
      </c>
      <c r="O4861">
        <v>99</v>
      </c>
      <c r="P4861">
        <v>4</v>
      </c>
      <c r="Q4861" t="s">
        <v>7733</v>
      </c>
      <c r="R4861" t="s">
        <v>7734</v>
      </c>
      <c r="S4861" t="s">
        <v>7734</v>
      </c>
      <c r="T4861" t="s">
        <v>2598</v>
      </c>
      <c r="U4861">
        <f t="shared" si="75"/>
        <v>1728</v>
      </c>
    </row>
    <row r="4862" spans="1:21" x14ac:dyDescent="0.2">
      <c r="A4862" t="s">
        <v>18849</v>
      </c>
      <c r="B4862" t="s">
        <v>9112</v>
      </c>
      <c r="C4862">
        <v>3560032</v>
      </c>
      <c r="D4862" t="s">
        <v>7355</v>
      </c>
      <c r="E4862" t="s">
        <v>8203</v>
      </c>
      <c r="F4862" t="s">
        <v>6402</v>
      </c>
      <c r="G4862">
        <v>173</v>
      </c>
      <c r="H4862">
        <v>457</v>
      </c>
      <c r="I4862">
        <v>0</v>
      </c>
      <c r="J4862">
        <v>0</v>
      </c>
      <c r="K4862">
        <v>0</v>
      </c>
      <c r="M4862">
        <v>2018</v>
      </c>
      <c r="N4862" t="s">
        <v>6404</v>
      </c>
      <c r="O4862">
        <v>99</v>
      </c>
      <c r="P4862">
        <v>1</v>
      </c>
      <c r="Q4862" t="s">
        <v>7733</v>
      </c>
      <c r="R4862" t="s">
        <v>7734</v>
      </c>
      <c r="S4862" t="s">
        <v>7734</v>
      </c>
      <c r="T4862" t="s">
        <v>23871</v>
      </c>
      <c r="U4862">
        <f t="shared" si="75"/>
        <v>1728</v>
      </c>
    </row>
    <row r="4863" spans="1:21" x14ac:dyDescent="0.2">
      <c r="A4863" t="s">
        <v>18846</v>
      </c>
      <c r="B4863" t="s">
        <v>9112</v>
      </c>
      <c r="C4863">
        <v>3560032</v>
      </c>
      <c r="D4863" t="s">
        <v>6580</v>
      </c>
      <c r="E4863" t="s">
        <v>14582</v>
      </c>
      <c r="F4863" t="s">
        <v>6402</v>
      </c>
      <c r="G4863">
        <v>224</v>
      </c>
      <c r="H4863">
        <v>1728</v>
      </c>
      <c r="I4863">
        <v>1</v>
      </c>
      <c r="J4863">
        <v>1</v>
      </c>
      <c r="K4863">
        <v>0</v>
      </c>
      <c r="M4863">
        <v>2018</v>
      </c>
      <c r="N4863" t="s">
        <v>1463</v>
      </c>
      <c r="O4863">
        <v>99</v>
      </c>
      <c r="P4863">
        <v>4</v>
      </c>
      <c r="Q4863" t="s">
        <v>7733</v>
      </c>
      <c r="R4863" t="s">
        <v>7734</v>
      </c>
      <c r="S4863" t="s">
        <v>7734</v>
      </c>
      <c r="T4863" t="s">
        <v>23872</v>
      </c>
      <c r="U4863">
        <f t="shared" si="75"/>
        <v>1728</v>
      </c>
    </row>
    <row r="4864" spans="1:21" x14ac:dyDescent="0.2">
      <c r="A4864" t="s">
        <v>18846</v>
      </c>
      <c r="B4864" t="s">
        <v>9112</v>
      </c>
      <c r="C4864">
        <v>3560032</v>
      </c>
      <c r="D4864" t="s">
        <v>18850</v>
      </c>
      <c r="E4864" t="s">
        <v>18851</v>
      </c>
      <c r="F4864" t="s">
        <v>6402</v>
      </c>
      <c r="G4864">
        <v>128</v>
      </c>
      <c r="H4864">
        <v>1728</v>
      </c>
      <c r="I4864">
        <v>0</v>
      </c>
      <c r="J4864">
        <v>0</v>
      </c>
      <c r="K4864">
        <v>0</v>
      </c>
      <c r="M4864">
        <v>2018</v>
      </c>
      <c r="N4864" t="s">
        <v>1463</v>
      </c>
      <c r="O4864">
        <v>99</v>
      </c>
      <c r="P4864">
        <v>4</v>
      </c>
      <c r="Q4864" t="s">
        <v>7733</v>
      </c>
      <c r="R4864" t="s">
        <v>7734</v>
      </c>
      <c r="S4864" t="s">
        <v>7734</v>
      </c>
      <c r="T4864" t="s">
        <v>23873</v>
      </c>
      <c r="U4864">
        <f t="shared" si="75"/>
        <v>1728</v>
      </c>
    </row>
    <row r="4865" spans="1:21" x14ac:dyDescent="0.2">
      <c r="A4865" t="s">
        <v>18846</v>
      </c>
      <c r="B4865" t="s">
        <v>9112</v>
      </c>
      <c r="C4865">
        <v>3560032</v>
      </c>
      <c r="D4865" t="s">
        <v>7679</v>
      </c>
      <c r="E4865" t="s">
        <v>6724</v>
      </c>
      <c r="F4865" t="s">
        <v>6402</v>
      </c>
      <c r="G4865">
        <v>106</v>
      </c>
      <c r="H4865">
        <v>1728</v>
      </c>
      <c r="I4865">
        <v>1</v>
      </c>
      <c r="J4865">
        <v>0</v>
      </c>
      <c r="K4865">
        <v>0</v>
      </c>
      <c r="M4865">
        <v>2018</v>
      </c>
      <c r="N4865" t="s">
        <v>1463</v>
      </c>
      <c r="O4865">
        <v>99</v>
      </c>
      <c r="P4865">
        <v>4</v>
      </c>
      <c r="Q4865" t="s">
        <v>7733</v>
      </c>
      <c r="R4865" t="s">
        <v>7734</v>
      </c>
      <c r="S4865" t="s">
        <v>7734</v>
      </c>
      <c r="T4865" t="s">
        <v>23874</v>
      </c>
      <c r="U4865">
        <f t="shared" si="75"/>
        <v>1728</v>
      </c>
    </row>
    <row r="4866" spans="1:21" x14ac:dyDescent="0.2">
      <c r="A4866" t="s">
        <v>18846</v>
      </c>
      <c r="B4866" t="s">
        <v>9112</v>
      </c>
      <c r="C4866">
        <v>3560032</v>
      </c>
      <c r="D4866" t="s">
        <v>6488</v>
      </c>
      <c r="E4866" t="s">
        <v>7368</v>
      </c>
      <c r="F4866" t="s">
        <v>6402</v>
      </c>
      <c r="G4866">
        <v>236</v>
      </c>
      <c r="H4866">
        <v>1728</v>
      </c>
      <c r="I4866">
        <v>0</v>
      </c>
      <c r="J4866">
        <v>1</v>
      </c>
      <c r="K4866">
        <v>0</v>
      </c>
      <c r="M4866">
        <v>2018</v>
      </c>
      <c r="N4866" t="s">
        <v>1463</v>
      </c>
      <c r="O4866">
        <v>99</v>
      </c>
      <c r="P4866">
        <v>4</v>
      </c>
      <c r="Q4866" t="s">
        <v>7733</v>
      </c>
      <c r="R4866" t="s">
        <v>7734</v>
      </c>
      <c r="S4866" t="s">
        <v>7734</v>
      </c>
      <c r="T4866" t="s">
        <v>23875</v>
      </c>
      <c r="U4866">
        <f t="shared" ref="U4866:U4929" si="76">_xlfn.MAXIFS($H$2:$H$6695, $C$2:$C$6695,C4866)</f>
        <v>1728</v>
      </c>
    </row>
    <row r="4867" spans="1:21" x14ac:dyDescent="0.2">
      <c r="A4867" t="s">
        <v>18852</v>
      </c>
      <c r="B4867" t="s">
        <v>8928</v>
      </c>
      <c r="C4867">
        <v>3548034</v>
      </c>
      <c r="D4867" t="s">
        <v>6825</v>
      </c>
      <c r="E4867" t="s">
        <v>16259</v>
      </c>
      <c r="F4867" t="s">
        <v>6402</v>
      </c>
      <c r="G4867">
        <v>678</v>
      </c>
      <c r="H4867">
        <v>3990</v>
      </c>
      <c r="I4867">
        <v>0</v>
      </c>
      <c r="J4867">
        <v>1</v>
      </c>
      <c r="K4867">
        <v>0</v>
      </c>
      <c r="M4867">
        <v>2018</v>
      </c>
      <c r="N4867" t="s">
        <v>1463</v>
      </c>
      <c r="O4867">
        <v>99</v>
      </c>
      <c r="P4867">
        <v>4</v>
      </c>
      <c r="Q4867" t="s">
        <v>7733</v>
      </c>
      <c r="R4867" t="s">
        <v>7734</v>
      </c>
      <c r="S4867" t="s">
        <v>7734</v>
      </c>
      <c r="T4867" t="s">
        <v>23876</v>
      </c>
      <c r="U4867">
        <f t="shared" si="76"/>
        <v>3990</v>
      </c>
    </row>
    <row r="4868" spans="1:21" x14ac:dyDescent="0.2">
      <c r="A4868" t="s">
        <v>18852</v>
      </c>
      <c r="B4868" t="s">
        <v>8928</v>
      </c>
      <c r="C4868">
        <v>3548034</v>
      </c>
      <c r="D4868" t="s">
        <v>7619</v>
      </c>
      <c r="E4868" t="s">
        <v>15159</v>
      </c>
      <c r="F4868" t="s">
        <v>6402</v>
      </c>
      <c r="G4868">
        <v>740</v>
      </c>
      <c r="H4868">
        <v>3990</v>
      </c>
      <c r="I4868">
        <v>1</v>
      </c>
      <c r="J4868">
        <v>1</v>
      </c>
      <c r="K4868">
        <v>0</v>
      </c>
      <c r="M4868">
        <v>2018</v>
      </c>
      <c r="N4868" t="s">
        <v>1463</v>
      </c>
      <c r="O4868">
        <v>99</v>
      </c>
      <c r="P4868">
        <v>4</v>
      </c>
      <c r="Q4868" t="s">
        <v>7733</v>
      </c>
      <c r="R4868" t="s">
        <v>7734</v>
      </c>
      <c r="S4868" t="s">
        <v>7734</v>
      </c>
      <c r="T4868" t="s">
        <v>23877</v>
      </c>
      <c r="U4868">
        <f t="shared" si="76"/>
        <v>3990</v>
      </c>
    </row>
    <row r="4869" spans="1:21" x14ac:dyDescent="0.2">
      <c r="A4869" t="s">
        <v>18852</v>
      </c>
      <c r="B4869" t="s">
        <v>8928</v>
      </c>
      <c r="C4869">
        <v>3548034</v>
      </c>
      <c r="D4869" t="s">
        <v>7119</v>
      </c>
      <c r="E4869" t="s">
        <v>8933</v>
      </c>
      <c r="F4869" t="s">
        <v>6402</v>
      </c>
      <c r="G4869">
        <v>307</v>
      </c>
      <c r="H4869">
        <v>3990</v>
      </c>
      <c r="I4869">
        <v>0</v>
      </c>
      <c r="J4869">
        <v>0</v>
      </c>
      <c r="K4869">
        <v>0</v>
      </c>
      <c r="M4869">
        <v>2018</v>
      </c>
      <c r="N4869" t="s">
        <v>1463</v>
      </c>
      <c r="O4869">
        <v>99</v>
      </c>
      <c r="P4869">
        <v>4</v>
      </c>
      <c r="Q4869" t="s">
        <v>7733</v>
      </c>
      <c r="R4869" t="s">
        <v>7734</v>
      </c>
      <c r="S4869" t="s">
        <v>7734</v>
      </c>
      <c r="T4869" t="s">
        <v>2609</v>
      </c>
      <c r="U4869">
        <f t="shared" si="76"/>
        <v>3990</v>
      </c>
    </row>
    <row r="4870" spans="1:21" x14ac:dyDescent="0.2">
      <c r="A4870" t="s">
        <v>18853</v>
      </c>
      <c r="B4870" t="s">
        <v>8928</v>
      </c>
      <c r="C4870">
        <v>3548034</v>
      </c>
      <c r="D4870" t="s">
        <v>6784</v>
      </c>
      <c r="E4870" t="s">
        <v>8929</v>
      </c>
      <c r="F4870" t="s">
        <v>6402</v>
      </c>
      <c r="G4870">
        <v>0</v>
      </c>
      <c r="H4870">
        <v>0</v>
      </c>
      <c r="I4870">
        <v>1</v>
      </c>
      <c r="J4870">
        <v>1</v>
      </c>
      <c r="K4870">
        <v>1</v>
      </c>
      <c r="M4870">
        <v>2018</v>
      </c>
      <c r="N4870" t="s">
        <v>6404</v>
      </c>
      <c r="O4870">
        <v>99</v>
      </c>
      <c r="P4870">
        <v>1</v>
      </c>
      <c r="Q4870" t="s">
        <v>7733</v>
      </c>
      <c r="R4870" t="s">
        <v>7734</v>
      </c>
      <c r="S4870" t="s">
        <v>7734</v>
      </c>
      <c r="T4870" t="s">
        <v>681</v>
      </c>
      <c r="U4870">
        <f t="shared" si="76"/>
        <v>3990</v>
      </c>
    </row>
    <row r="4871" spans="1:21" x14ac:dyDescent="0.2">
      <c r="A4871" t="s">
        <v>18852</v>
      </c>
      <c r="B4871" t="s">
        <v>8928</v>
      </c>
      <c r="C4871">
        <v>3548034</v>
      </c>
      <c r="D4871" t="s">
        <v>7055</v>
      </c>
      <c r="E4871" t="s">
        <v>8932</v>
      </c>
      <c r="F4871" t="s">
        <v>6402</v>
      </c>
      <c r="G4871">
        <v>638</v>
      </c>
      <c r="H4871">
        <v>3990</v>
      </c>
      <c r="I4871">
        <v>1</v>
      </c>
      <c r="J4871">
        <v>0</v>
      </c>
      <c r="K4871">
        <v>0</v>
      </c>
      <c r="M4871">
        <v>2018</v>
      </c>
      <c r="N4871" t="s">
        <v>1463</v>
      </c>
      <c r="O4871">
        <v>99</v>
      </c>
      <c r="P4871">
        <v>4</v>
      </c>
      <c r="Q4871" t="s">
        <v>7733</v>
      </c>
      <c r="R4871" t="s">
        <v>7734</v>
      </c>
      <c r="S4871" t="s">
        <v>7734</v>
      </c>
      <c r="T4871" t="s">
        <v>2606</v>
      </c>
      <c r="U4871">
        <f t="shared" si="76"/>
        <v>3990</v>
      </c>
    </row>
    <row r="4872" spans="1:21" x14ac:dyDescent="0.2">
      <c r="A4872" t="s">
        <v>18852</v>
      </c>
      <c r="B4872" t="s">
        <v>8928</v>
      </c>
      <c r="C4872">
        <v>3548034</v>
      </c>
      <c r="D4872" t="s">
        <v>6713</v>
      </c>
      <c r="E4872" t="s">
        <v>8931</v>
      </c>
      <c r="F4872" t="s">
        <v>6402</v>
      </c>
      <c r="G4872">
        <v>712</v>
      </c>
      <c r="H4872">
        <v>3990</v>
      </c>
      <c r="I4872">
        <v>0</v>
      </c>
      <c r="J4872">
        <v>1</v>
      </c>
      <c r="K4872">
        <v>0</v>
      </c>
      <c r="M4872">
        <v>2018</v>
      </c>
      <c r="N4872" t="s">
        <v>1463</v>
      </c>
      <c r="O4872">
        <v>99</v>
      </c>
      <c r="P4872">
        <v>4</v>
      </c>
      <c r="Q4872" t="s">
        <v>7733</v>
      </c>
      <c r="R4872" t="s">
        <v>7734</v>
      </c>
      <c r="S4872" t="s">
        <v>7734</v>
      </c>
      <c r="T4872" t="s">
        <v>2607</v>
      </c>
      <c r="U4872">
        <f t="shared" si="76"/>
        <v>3990</v>
      </c>
    </row>
    <row r="4873" spans="1:21" x14ac:dyDescent="0.2">
      <c r="A4873" t="s">
        <v>18852</v>
      </c>
      <c r="B4873" t="s">
        <v>8928</v>
      </c>
      <c r="C4873">
        <v>3548034</v>
      </c>
      <c r="D4873" t="s">
        <v>6858</v>
      </c>
      <c r="E4873" t="s">
        <v>6412</v>
      </c>
      <c r="F4873" t="s">
        <v>6402</v>
      </c>
      <c r="G4873">
        <v>698</v>
      </c>
      <c r="H4873">
        <v>3990</v>
      </c>
      <c r="I4873">
        <v>1</v>
      </c>
      <c r="J4873">
        <v>1</v>
      </c>
      <c r="K4873">
        <v>0</v>
      </c>
      <c r="M4873">
        <v>2018</v>
      </c>
      <c r="N4873" t="s">
        <v>1463</v>
      </c>
      <c r="O4873">
        <v>99</v>
      </c>
      <c r="P4873">
        <v>4</v>
      </c>
      <c r="Q4873" t="s">
        <v>7733</v>
      </c>
      <c r="R4873" t="s">
        <v>7734</v>
      </c>
      <c r="S4873" t="s">
        <v>7734</v>
      </c>
      <c r="T4873" t="s">
        <v>2608</v>
      </c>
      <c r="U4873">
        <f t="shared" si="76"/>
        <v>3990</v>
      </c>
    </row>
    <row r="4874" spans="1:21" x14ac:dyDescent="0.2">
      <c r="A4874" t="s">
        <v>18852</v>
      </c>
      <c r="B4874" t="s">
        <v>8928</v>
      </c>
      <c r="C4874">
        <v>3548034</v>
      </c>
      <c r="D4874" t="s">
        <v>6427</v>
      </c>
      <c r="E4874" t="s">
        <v>15789</v>
      </c>
      <c r="F4874" t="s">
        <v>6402</v>
      </c>
      <c r="G4874">
        <v>217</v>
      </c>
      <c r="H4874">
        <v>3990</v>
      </c>
      <c r="I4874">
        <v>0</v>
      </c>
      <c r="J4874">
        <v>0</v>
      </c>
      <c r="K4874">
        <v>0</v>
      </c>
      <c r="M4874">
        <v>2018</v>
      </c>
      <c r="N4874" t="s">
        <v>1463</v>
      </c>
      <c r="O4874">
        <v>99</v>
      </c>
      <c r="P4874">
        <v>4</v>
      </c>
      <c r="Q4874" t="s">
        <v>7733</v>
      </c>
      <c r="R4874" t="s">
        <v>7734</v>
      </c>
      <c r="S4874" t="s">
        <v>7734</v>
      </c>
      <c r="T4874" t="s">
        <v>23878</v>
      </c>
      <c r="U4874">
        <f t="shared" si="76"/>
        <v>3990</v>
      </c>
    </row>
    <row r="4875" spans="1:21" x14ac:dyDescent="0.2">
      <c r="A4875" t="s">
        <v>18854</v>
      </c>
      <c r="B4875" t="s">
        <v>11476</v>
      </c>
      <c r="C4875">
        <v>3522001</v>
      </c>
      <c r="D4875" t="s">
        <v>8421</v>
      </c>
      <c r="E4875" t="s">
        <v>7588</v>
      </c>
      <c r="F4875" t="s">
        <v>6402</v>
      </c>
      <c r="G4875">
        <v>0</v>
      </c>
      <c r="H4875">
        <v>0</v>
      </c>
      <c r="I4875">
        <v>1</v>
      </c>
      <c r="J4875">
        <v>1</v>
      </c>
      <c r="K4875">
        <v>1</v>
      </c>
      <c r="M4875">
        <v>2018</v>
      </c>
      <c r="N4875" t="s">
        <v>1463</v>
      </c>
      <c r="O4875">
        <v>99</v>
      </c>
      <c r="P4875">
        <v>3</v>
      </c>
      <c r="Q4875" t="s">
        <v>7733</v>
      </c>
      <c r="R4875" t="s">
        <v>7734</v>
      </c>
      <c r="S4875" t="s">
        <v>7734</v>
      </c>
      <c r="T4875" t="s">
        <v>23879</v>
      </c>
      <c r="U4875">
        <f t="shared" si="76"/>
        <v>0</v>
      </c>
    </row>
    <row r="4876" spans="1:21" x14ac:dyDescent="0.2">
      <c r="A4876" t="s">
        <v>18855</v>
      </c>
      <c r="B4876" t="s">
        <v>11476</v>
      </c>
      <c r="C4876">
        <v>3522001</v>
      </c>
      <c r="D4876" t="s">
        <v>6781</v>
      </c>
      <c r="E4876" t="s">
        <v>11477</v>
      </c>
      <c r="F4876" t="s">
        <v>6402</v>
      </c>
      <c r="G4876">
        <v>0</v>
      </c>
      <c r="H4876">
        <v>0</v>
      </c>
      <c r="I4876">
        <v>1</v>
      </c>
      <c r="J4876">
        <v>1</v>
      </c>
      <c r="K4876">
        <v>1</v>
      </c>
      <c r="M4876">
        <v>2018</v>
      </c>
      <c r="N4876" t="s">
        <v>6404</v>
      </c>
      <c r="O4876">
        <v>99</v>
      </c>
      <c r="P4876">
        <v>1</v>
      </c>
      <c r="Q4876" t="s">
        <v>7733</v>
      </c>
      <c r="R4876" t="s">
        <v>7734</v>
      </c>
      <c r="S4876" t="s">
        <v>7734</v>
      </c>
      <c r="T4876" t="s">
        <v>682</v>
      </c>
      <c r="U4876">
        <f t="shared" si="76"/>
        <v>0</v>
      </c>
    </row>
    <row r="4877" spans="1:21" x14ac:dyDescent="0.2">
      <c r="A4877" t="s">
        <v>18856</v>
      </c>
      <c r="B4877" t="s">
        <v>11476</v>
      </c>
      <c r="C4877">
        <v>3522001</v>
      </c>
      <c r="D4877" t="s">
        <v>6434</v>
      </c>
      <c r="E4877" t="s">
        <v>11386</v>
      </c>
      <c r="F4877" t="s">
        <v>6402</v>
      </c>
      <c r="G4877">
        <v>0</v>
      </c>
      <c r="H4877">
        <v>0</v>
      </c>
      <c r="I4877">
        <v>1</v>
      </c>
      <c r="J4877">
        <v>1</v>
      </c>
      <c r="K4877">
        <v>1</v>
      </c>
      <c r="M4877">
        <v>2018</v>
      </c>
      <c r="N4877" t="s">
        <v>1479</v>
      </c>
      <c r="O4877">
        <v>99</v>
      </c>
      <c r="P4877">
        <v>1</v>
      </c>
      <c r="Q4877" t="s">
        <v>7733</v>
      </c>
      <c r="R4877" t="s">
        <v>7734</v>
      </c>
      <c r="S4877" t="s">
        <v>7734</v>
      </c>
      <c r="T4877" t="s">
        <v>2614</v>
      </c>
      <c r="U4877">
        <f t="shared" si="76"/>
        <v>0</v>
      </c>
    </row>
    <row r="4878" spans="1:21" x14ac:dyDescent="0.2">
      <c r="A4878" t="s">
        <v>18854</v>
      </c>
      <c r="B4878" t="s">
        <v>11476</v>
      </c>
      <c r="C4878">
        <v>3522001</v>
      </c>
      <c r="D4878" t="s">
        <v>11480</v>
      </c>
      <c r="E4878" t="s">
        <v>11481</v>
      </c>
      <c r="F4878" t="s">
        <v>6402</v>
      </c>
      <c r="G4878">
        <v>0</v>
      </c>
      <c r="H4878">
        <v>0</v>
      </c>
      <c r="I4878">
        <v>1</v>
      </c>
      <c r="J4878">
        <v>1</v>
      </c>
      <c r="K4878">
        <v>1</v>
      </c>
      <c r="M4878">
        <v>2018</v>
      </c>
      <c r="N4878" t="s">
        <v>1463</v>
      </c>
      <c r="O4878">
        <v>99</v>
      </c>
      <c r="P4878">
        <v>3</v>
      </c>
      <c r="Q4878" t="s">
        <v>7733</v>
      </c>
      <c r="R4878" t="s">
        <v>7734</v>
      </c>
      <c r="S4878" t="s">
        <v>7734</v>
      </c>
      <c r="T4878" t="s">
        <v>2613</v>
      </c>
      <c r="U4878">
        <f t="shared" si="76"/>
        <v>0</v>
      </c>
    </row>
    <row r="4879" spans="1:21" x14ac:dyDescent="0.2">
      <c r="A4879" t="s">
        <v>18854</v>
      </c>
      <c r="B4879" t="s">
        <v>11476</v>
      </c>
      <c r="C4879">
        <v>3522001</v>
      </c>
      <c r="D4879" t="s">
        <v>6423</v>
      </c>
      <c r="E4879" t="s">
        <v>15333</v>
      </c>
      <c r="F4879" t="s">
        <v>6402</v>
      </c>
      <c r="G4879">
        <v>0</v>
      </c>
      <c r="H4879">
        <v>0</v>
      </c>
      <c r="I4879">
        <v>1</v>
      </c>
      <c r="J4879">
        <v>1</v>
      </c>
      <c r="K4879">
        <v>1</v>
      </c>
      <c r="M4879">
        <v>2018</v>
      </c>
      <c r="N4879" t="s">
        <v>1463</v>
      </c>
      <c r="O4879">
        <v>99</v>
      </c>
      <c r="P4879">
        <v>3</v>
      </c>
      <c r="Q4879" t="s">
        <v>7733</v>
      </c>
      <c r="R4879" t="s">
        <v>7734</v>
      </c>
      <c r="S4879" t="s">
        <v>7734</v>
      </c>
      <c r="T4879" t="s">
        <v>23880</v>
      </c>
      <c r="U4879">
        <f t="shared" si="76"/>
        <v>0</v>
      </c>
    </row>
    <row r="4880" spans="1:21" x14ac:dyDescent="0.2">
      <c r="A4880" t="s">
        <v>18857</v>
      </c>
      <c r="B4880" t="s">
        <v>12449</v>
      </c>
      <c r="C4880">
        <v>3502001</v>
      </c>
      <c r="D4880" t="s">
        <v>12454</v>
      </c>
      <c r="E4880" t="s">
        <v>15448</v>
      </c>
      <c r="F4880" t="s">
        <v>6402</v>
      </c>
      <c r="G4880">
        <v>0</v>
      </c>
      <c r="H4880">
        <v>0</v>
      </c>
      <c r="I4880">
        <v>1</v>
      </c>
      <c r="J4880">
        <v>1</v>
      </c>
      <c r="K4880">
        <v>1</v>
      </c>
      <c r="M4880">
        <v>2018</v>
      </c>
      <c r="N4880" t="s">
        <v>1463</v>
      </c>
      <c r="O4880">
        <v>99</v>
      </c>
      <c r="P4880">
        <v>4</v>
      </c>
      <c r="Q4880" t="s">
        <v>7733</v>
      </c>
      <c r="R4880" t="s">
        <v>7734</v>
      </c>
      <c r="S4880" t="s">
        <v>7734</v>
      </c>
      <c r="T4880" t="s">
        <v>23881</v>
      </c>
      <c r="U4880">
        <f t="shared" si="76"/>
        <v>0</v>
      </c>
    </row>
    <row r="4881" spans="1:21" x14ac:dyDescent="0.2">
      <c r="A4881" t="s">
        <v>18857</v>
      </c>
      <c r="B4881" t="s">
        <v>12449</v>
      </c>
      <c r="C4881">
        <v>3502001</v>
      </c>
      <c r="D4881" t="s">
        <v>6591</v>
      </c>
      <c r="E4881" t="s">
        <v>15448</v>
      </c>
      <c r="F4881" t="s">
        <v>6402</v>
      </c>
      <c r="G4881">
        <v>0</v>
      </c>
      <c r="H4881">
        <v>0</v>
      </c>
      <c r="I4881">
        <v>1</v>
      </c>
      <c r="J4881">
        <v>1</v>
      </c>
      <c r="K4881">
        <v>1</v>
      </c>
      <c r="M4881">
        <v>2018</v>
      </c>
      <c r="N4881" t="s">
        <v>1463</v>
      </c>
      <c r="O4881">
        <v>99</v>
      </c>
      <c r="P4881">
        <v>4</v>
      </c>
      <c r="Q4881" t="s">
        <v>7733</v>
      </c>
      <c r="R4881" t="s">
        <v>7734</v>
      </c>
      <c r="S4881" t="s">
        <v>7734</v>
      </c>
      <c r="T4881" t="s">
        <v>23882</v>
      </c>
      <c r="U4881">
        <f t="shared" si="76"/>
        <v>0</v>
      </c>
    </row>
    <row r="4882" spans="1:21" x14ac:dyDescent="0.2">
      <c r="A4882" t="s">
        <v>18858</v>
      </c>
      <c r="B4882" t="s">
        <v>12449</v>
      </c>
      <c r="C4882">
        <v>3502001</v>
      </c>
      <c r="D4882" t="s">
        <v>6597</v>
      </c>
      <c r="E4882" t="s">
        <v>7482</v>
      </c>
      <c r="F4882" t="s">
        <v>6402</v>
      </c>
      <c r="G4882">
        <v>0</v>
      </c>
      <c r="H4882">
        <v>0</v>
      </c>
      <c r="I4882">
        <v>1</v>
      </c>
      <c r="J4882">
        <v>1</v>
      </c>
      <c r="K4882">
        <v>1</v>
      </c>
      <c r="M4882">
        <v>2018</v>
      </c>
      <c r="N4882" t="s">
        <v>6404</v>
      </c>
      <c r="O4882">
        <v>99</v>
      </c>
      <c r="P4882">
        <v>1</v>
      </c>
      <c r="Q4882" t="s">
        <v>7733</v>
      </c>
      <c r="R4882" t="s">
        <v>7734</v>
      </c>
      <c r="S4882" t="s">
        <v>7734</v>
      </c>
      <c r="T4882" t="s">
        <v>686</v>
      </c>
      <c r="U4882">
        <f t="shared" si="76"/>
        <v>0</v>
      </c>
    </row>
    <row r="4883" spans="1:21" x14ac:dyDescent="0.2">
      <c r="A4883" t="s">
        <v>18857</v>
      </c>
      <c r="B4883" t="s">
        <v>12449</v>
      </c>
      <c r="C4883">
        <v>3502001</v>
      </c>
      <c r="D4883" t="s">
        <v>6414</v>
      </c>
      <c r="E4883" t="s">
        <v>12451</v>
      </c>
      <c r="F4883" t="s">
        <v>6402</v>
      </c>
      <c r="G4883">
        <v>0</v>
      </c>
      <c r="H4883">
        <v>0</v>
      </c>
      <c r="I4883">
        <v>1</v>
      </c>
      <c r="J4883">
        <v>1</v>
      </c>
      <c r="K4883">
        <v>1</v>
      </c>
      <c r="M4883">
        <v>2018</v>
      </c>
      <c r="N4883" t="s">
        <v>1463</v>
      </c>
      <c r="O4883">
        <v>99</v>
      </c>
      <c r="P4883">
        <v>4</v>
      </c>
      <c r="Q4883" t="s">
        <v>7733</v>
      </c>
      <c r="R4883" t="s">
        <v>7734</v>
      </c>
      <c r="S4883" t="s">
        <v>7734</v>
      </c>
      <c r="T4883" t="s">
        <v>2633</v>
      </c>
      <c r="U4883">
        <f t="shared" si="76"/>
        <v>0</v>
      </c>
    </row>
    <row r="4884" spans="1:21" x14ac:dyDescent="0.2">
      <c r="A4884" t="s">
        <v>18857</v>
      </c>
      <c r="B4884" t="s">
        <v>12449</v>
      </c>
      <c r="C4884">
        <v>3502001</v>
      </c>
      <c r="D4884" t="s">
        <v>6571</v>
      </c>
      <c r="E4884" t="s">
        <v>15192</v>
      </c>
      <c r="F4884" t="s">
        <v>6402</v>
      </c>
      <c r="G4884">
        <v>0</v>
      </c>
      <c r="H4884">
        <v>0</v>
      </c>
      <c r="I4884">
        <v>1</v>
      </c>
      <c r="J4884">
        <v>1</v>
      </c>
      <c r="K4884">
        <v>1</v>
      </c>
      <c r="M4884">
        <v>2018</v>
      </c>
      <c r="N4884" t="s">
        <v>1463</v>
      </c>
      <c r="O4884">
        <v>99</v>
      </c>
      <c r="P4884">
        <v>4</v>
      </c>
      <c r="Q4884" t="s">
        <v>7733</v>
      </c>
      <c r="R4884" t="s">
        <v>7734</v>
      </c>
      <c r="S4884" t="s">
        <v>7734</v>
      </c>
      <c r="T4884" t="s">
        <v>23883</v>
      </c>
      <c r="U4884">
        <f t="shared" si="76"/>
        <v>0</v>
      </c>
    </row>
    <row r="4885" spans="1:21" x14ac:dyDescent="0.2">
      <c r="A4885" t="s">
        <v>18859</v>
      </c>
      <c r="B4885" t="s">
        <v>9746</v>
      </c>
      <c r="C4885">
        <v>3532038</v>
      </c>
      <c r="D4885" t="s">
        <v>6851</v>
      </c>
      <c r="E4885" t="s">
        <v>6868</v>
      </c>
      <c r="F4885" t="s">
        <v>6402</v>
      </c>
      <c r="G4885">
        <v>1234</v>
      </c>
      <c r="H4885">
        <v>2105</v>
      </c>
      <c r="I4885">
        <v>1</v>
      </c>
      <c r="J4885">
        <v>1</v>
      </c>
      <c r="K4885">
        <v>0</v>
      </c>
      <c r="M4885">
        <v>2018</v>
      </c>
      <c r="N4885" t="s">
        <v>6404</v>
      </c>
      <c r="O4885">
        <v>99</v>
      </c>
      <c r="P4885">
        <v>1</v>
      </c>
      <c r="Q4885" t="s">
        <v>7733</v>
      </c>
      <c r="R4885" t="s">
        <v>7734</v>
      </c>
      <c r="S4885" t="s">
        <v>7734</v>
      </c>
      <c r="T4885" t="s">
        <v>21305</v>
      </c>
      <c r="U4885">
        <f t="shared" si="76"/>
        <v>2105</v>
      </c>
    </row>
    <row r="4886" spans="1:21" x14ac:dyDescent="0.2">
      <c r="A4886" t="s">
        <v>18860</v>
      </c>
      <c r="B4886" t="s">
        <v>9746</v>
      </c>
      <c r="C4886">
        <v>3532038</v>
      </c>
      <c r="D4886" t="s">
        <v>7609</v>
      </c>
      <c r="E4886" t="s">
        <v>9747</v>
      </c>
      <c r="F4886" t="s">
        <v>6402</v>
      </c>
      <c r="G4886">
        <v>1025</v>
      </c>
      <c r="H4886">
        <v>2037</v>
      </c>
      <c r="I4886">
        <v>0</v>
      </c>
      <c r="J4886">
        <v>1</v>
      </c>
      <c r="K4886">
        <v>0</v>
      </c>
      <c r="M4886">
        <v>2018</v>
      </c>
      <c r="N4886" t="s">
        <v>1479</v>
      </c>
      <c r="O4886">
        <v>99</v>
      </c>
      <c r="P4886">
        <v>1</v>
      </c>
      <c r="Q4886" t="s">
        <v>7733</v>
      </c>
      <c r="R4886" t="s">
        <v>7734</v>
      </c>
      <c r="S4886" t="s">
        <v>7734</v>
      </c>
      <c r="T4886" t="s">
        <v>688</v>
      </c>
      <c r="U4886">
        <f t="shared" si="76"/>
        <v>2105</v>
      </c>
    </row>
    <row r="4887" spans="1:21" x14ac:dyDescent="0.2">
      <c r="A4887" t="s">
        <v>18861</v>
      </c>
      <c r="B4887" t="s">
        <v>9746</v>
      </c>
      <c r="C4887">
        <v>3532038</v>
      </c>
      <c r="D4887" t="s">
        <v>6573</v>
      </c>
      <c r="E4887" t="s">
        <v>6544</v>
      </c>
      <c r="F4887" t="s">
        <v>6402</v>
      </c>
      <c r="G4887">
        <v>0</v>
      </c>
      <c r="H4887">
        <v>0</v>
      </c>
      <c r="I4887">
        <v>1</v>
      </c>
      <c r="J4887">
        <v>1</v>
      </c>
      <c r="K4887">
        <v>1</v>
      </c>
      <c r="M4887">
        <v>2018</v>
      </c>
      <c r="N4887" t="s">
        <v>1463</v>
      </c>
      <c r="O4887">
        <v>3</v>
      </c>
      <c r="P4887">
        <v>2</v>
      </c>
      <c r="Q4887" t="s">
        <v>7733</v>
      </c>
      <c r="R4887" t="s">
        <v>7734</v>
      </c>
      <c r="S4887" t="s">
        <v>7734</v>
      </c>
      <c r="T4887" t="s">
        <v>2636</v>
      </c>
      <c r="U4887">
        <f t="shared" si="76"/>
        <v>2105</v>
      </c>
    </row>
    <row r="4888" spans="1:21" x14ac:dyDescent="0.2">
      <c r="A4888" t="s">
        <v>18862</v>
      </c>
      <c r="B4888" t="s">
        <v>9746</v>
      </c>
      <c r="C4888">
        <v>3532038</v>
      </c>
      <c r="D4888" t="s">
        <v>6908</v>
      </c>
      <c r="E4888" t="s">
        <v>18863</v>
      </c>
      <c r="F4888" t="s">
        <v>6402</v>
      </c>
      <c r="G4888">
        <v>610</v>
      </c>
      <c r="H4888">
        <v>1651</v>
      </c>
      <c r="I4888">
        <v>0</v>
      </c>
      <c r="J4888">
        <v>1</v>
      </c>
      <c r="K4888">
        <v>0</v>
      </c>
      <c r="M4888">
        <v>2018</v>
      </c>
      <c r="N4888" t="s">
        <v>1463</v>
      </c>
      <c r="O4888">
        <v>1</v>
      </c>
      <c r="P4888">
        <v>2</v>
      </c>
      <c r="Q4888" t="s">
        <v>7733</v>
      </c>
      <c r="R4888" t="s">
        <v>7734</v>
      </c>
      <c r="S4888" t="s">
        <v>7734</v>
      </c>
      <c r="T4888" t="s">
        <v>23884</v>
      </c>
      <c r="U4888">
        <f t="shared" si="76"/>
        <v>2105</v>
      </c>
    </row>
    <row r="4889" spans="1:21" x14ac:dyDescent="0.2">
      <c r="A4889" t="s">
        <v>18861</v>
      </c>
      <c r="B4889" t="s">
        <v>9746</v>
      </c>
      <c r="C4889">
        <v>3532038</v>
      </c>
      <c r="D4889" t="s">
        <v>6828</v>
      </c>
      <c r="E4889" t="s">
        <v>9758</v>
      </c>
      <c r="F4889" t="s">
        <v>6402</v>
      </c>
      <c r="G4889">
        <v>0</v>
      </c>
      <c r="H4889">
        <v>0</v>
      </c>
      <c r="I4889">
        <v>1</v>
      </c>
      <c r="J4889">
        <v>1</v>
      </c>
      <c r="K4889">
        <v>1</v>
      </c>
      <c r="M4889">
        <v>2018</v>
      </c>
      <c r="N4889" t="s">
        <v>1463</v>
      </c>
      <c r="O4889">
        <v>3</v>
      </c>
      <c r="P4889">
        <v>2</v>
      </c>
      <c r="Q4889" t="s">
        <v>7733</v>
      </c>
      <c r="R4889" t="s">
        <v>7734</v>
      </c>
      <c r="S4889" t="s">
        <v>7734</v>
      </c>
      <c r="T4889" t="s">
        <v>2637</v>
      </c>
      <c r="U4889">
        <f t="shared" si="76"/>
        <v>2105</v>
      </c>
    </row>
    <row r="4890" spans="1:21" x14ac:dyDescent="0.2">
      <c r="A4890" t="s">
        <v>18859</v>
      </c>
      <c r="B4890" t="s">
        <v>9746</v>
      </c>
      <c r="C4890">
        <v>3532038</v>
      </c>
      <c r="D4890" t="s">
        <v>7550</v>
      </c>
      <c r="E4890" t="s">
        <v>7589</v>
      </c>
      <c r="F4890" t="s">
        <v>6402</v>
      </c>
      <c r="G4890">
        <v>871</v>
      </c>
      <c r="H4890">
        <v>2105</v>
      </c>
      <c r="I4890">
        <v>1</v>
      </c>
      <c r="J4890">
        <v>0</v>
      </c>
      <c r="K4890">
        <v>0</v>
      </c>
      <c r="M4890">
        <v>2018</v>
      </c>
      <c r="N4890" t="s">
        <v>6404</v>
      </c>
      <c r="O4890">
        <v>99</v>
      </c>
      <c r="P4890">
        <v>1</v>
      </c>
      <c r="Q4890" t="s">
        <v>7733</v>
      </c>
      <c r="R4890" t="s">
        <v>7734</v>
      </c>
      <c r="S4890" t="s">
        <v>7734</v>
      </c>
      <c r="T4890" t="s">
        <v>23885</v>
      </c>
      <c r="U4890">
        <f t="shared" si="76"/>
        <v>2105</v>
      </c>
    </row>
    <row r="4891" spans="1:21" x14ac:dyDescent="0.2">
      <c r="A4891" t="s">
        <v>18862</v>
      </c>
      <c r="B4891" t="s">
        <v>9746</v>
      </c>
      <c r="C4891">
        <v>3532038</v>
      </c>
      <c r="D4891" t="s">
        <v>7332</v>
      </c>
      <c r="E4891" t="s">
        <v>9748</v>
      </c>
      <c r="F4891" t="s">
        <v>6402</v>
      </c>
      <c r="G4891">
        <v>774</v>
      </c>
      <c r="H4891">
        <v>1651</v>
      </c>
      <c r="I4891">
        <v>0</v>
      </c>
      <c r="J4891">
        <v>1</v>
      </c>
      <c r="K4891">
        <v>0</v>
      </c>
      <c r="M4891">
        <v>2018</v>
      </c>
      <c r="N4891" t="s">
        <v>1463</v>
      </c>
      <c r="O4891">
        <v>1</v>
      </c>
      <c r="P4891">
        <v>2</v>
      </c>
      <c r="Q4891" t="s">
        <v>7733</v>
      </c>
      <c r="R4891" t="s">
        <v>7734</v>
      </c>
      <c r="S4891" t="s">
        <v>7734</v>
      </c>
      <c r="T4891" t="s">
        <v>687</v>
      </c>
      <c r="U4891">
        <f t="shared" si="76"/>
        <v>2105</v>
      </c>
    </row>
    <row r="4892" spans="1:21" x14ac:dyDescent="0.2">
      <c r="A4892" t="s">
        <v>18864</v>
      </c>
      <c r="B4892" t="s">
        <v>9746</v>
      </c>
      <c r="C4892">
        <v>3532038</v>
      </c>
      <c r="D4892" t="s">
        <v>6535</v>
      </c>
      <c r="E4892" t="s">
        <v>9756</v>
      </c>
      <c r="F4892" t="s">
        <v>6402</v>
      </c>
      <c r="G4892">
        <v>0</v>
      </c>
      <c r="H4892">
        <v>0</v>
      </c>
      <c r="I4892">
        <v>1</v>
      </c>
      <c r="J4892">
        <v>1</v>
      </c>
      <c r="K4892">
        <v>1</v>
      </c>
      <c r="M4892">
        <v>2018</v>
      </c>
      <c r="N4892" t="s">
        <v>1463</v>
      </c>
      <c r="O4892">
        <v>2</v>
      </c>
      <c r="P4892">
        <v>1</v>
      </c>
      <c r="Q4892" t="s">
        <v>7733</v>
      </c>
      <c r="R4892" t="s">
        <v>7734</v>
      </c>
      <c r="S4892" t="s">
        <v>7734</v>
      </c>
      <c r="T4892" t="s">
        <v>2638</v>
      </c>
      <c r="U4892">
        <f t="shared" si="76"/>
        <v>2105</v>
      </c>
    </row>
    <row r="4893" spans="1:21" x14ac:dyDescent="0.2">
      <c r="A4893" t="s">
        <v>18860</v>
      </c>
      <c r="B4893" t="s">
        <v>9746</v>
      </c>
      <c r="C4893">
        <v>3532038</v>
      </c>
      <c r="D4893" t="s">
        <v>6875</v>
      </c>
      <c r="E4893" t="s">
        <v>18865</v>
      </c>
      <c r="F4893" t="s">
        <v>6402</v>
      </c>
      <c r="G4893">
        <v>1012</v>
      </c>
      <c r="H4893">
        <v>2037</v>
      </c>
      <c r="I4893">
        <v>1</v>
      </c>
      <c r="J4893">
        <v>0</v>
      </c>
      <c r="K4893">
        <v>0</v>
      </c>
      <c r="M4893">
        <v>2018</v>
      </c>
      <c r="N4893" t="s">
        <v>1479</v>
      </c>
      <c r="O4893">
        <v>99</v>
      </c>
      <c r="P4893">
        <v>1</v>
      </c>
      <c r="Q4893" t="s">
        <v>7733</v>
      </c>
      <c r="R4893" t="s">
        <v>7734</v>
      </c>
      <c r="S4893" t="s">
        <v>7734</v>
      </c>
      <c r="T4893" t="s">
        <v>23886</v>
      </c>
      <c r="U4893">
        <f t="shared" si="76"/>
        <v>2105</v>
      </c>
    </row>
    <row r="4894" spans="1:21" x14ac:dyDescent="0.2">
      <c r="A4894" t="s">
        <v>18862</v>
      </c>
      <c r="B4894" t="s">
        <v>9746</v>
      </c>
      <c r="C4894">
        <v>3532038</v>
      </c>
      <c r="D4894" t="s">
        <v>6793</v>
      </c>
      <c r="E4894" t="s">
        <v>7063</v>
      </c>
      <c r="F4894" t="s">
        <v>6402</v>
      </c>
      <c r="G4894">
        <v>267</v>
      </c>
      <c r="H4894">
        <v>1651</v>
      </c>
      <c r="I4894">
        <v>0</v>
      </c>
      <c r="J4894">
        <v>0</v>
      </c>
      <c r="K4894">
        <v>0</v>
      </c>
      <c r="M4894">
        <v>2018</v>
      </c>
      <c r="N4894" t="s">
        <v>1463</v>
      </c>
      <c r="O4894">
        <v>1</v>
      </c>
      <c r="P4894">
        <v>2</v>
      </c>
      <c r="Q4894" t="s">
        <v>7733</v>
      </c>
      <c r="R4894" t="s">
        <v>7734</v>
      </c>
      <c r="S4894" t="s">
        <v>7734</v>
      </c>
      <c r="T4894" t="s">
        <v>23887</v>
      </c>
      <c r="U4894">
        <f t="shared" si="76"/>
        <v>2105</v>
      </c>
    </row>
    <row r="4895" spans="1:21" x14ac:dyDescent="0.2">
      <c r="A4895" t="s">
        <v>18866</v>
      </c>
      <c r="B4895" t="s">
        <v>14567</v>
      </c>
      <c r="C4895">
        <v>3507004</v>
      </c>
      <c r="D4895" t="s">
        <v>6548</v>
      </c>
      <c r="E4895" t="s">
        <v>6581</v>
      </c>
      <c r="F4895" t="s">
        <v>6402</v>
      </c>
      <c r="G4895">
        <v>302</v>
      </c>
      <c r="H4895">
        <v>807</v>
      </c>
      <c r="I4895">
        <v>0</v>
      </c>
      <c r="J4895">
        <v>0</v>
      </c>
      <c r="K4895">
        <v>0</v>
      </c>
      <c r="M4895">
        <v>2018</v>
      </c>
      <c r="N4895" t="s">
        <v>1463</v>
      </c>
      <c r="O4895">
        <v>2</v>
      </c>
      <c r="P4895">
        <v>1</v>
      </c>
      <c r="Q4895" t="s">
        <v>7733</v>
      </c>
      <c r="R4895" t="s">
        <v>7734</v>
      </c>
      <c r="S4895" t="s">
        <v>7734</v>
      </c>
      <c r="T4895" t="s">
        <v>2644</v>
      </c>
      <c r="U4895">
        <f t="shared" si="76"/>
        <v>2666</v>
      </c>
    </row>
    <row r="4896" spans="1:21" x14ac:dyDescent="0.2">
      <c r="A4896" t="s">
        <v>18867</v>
      </c>
      <c r="B4896" t="s">
        <v>14567</v>
      </c>
      <c r="C4896">
        <v>3507004</v>
      </c>
      <c r="D4896" t="s">
        <v>6425</v>
      </c>
      <c r="E4896" t="s">
        <v>18868</v>
      </c>
      <c r="F4896" t="s">
        <v>6402</v>
      </c>
      <c r="G4896">
        <v>882</v>
      </c>
      <c r="H4896">
        <v>2666</v>
      </c>
      <c r="I4896">
        <v>0</v>
      </c>
      <c r="J4896">
        <v>0</v>
      </c>
      <c r="K4896">
        <v>0</v>
      </c>
      <c r="M4896">
        <v>2018</v>
      </c>
      <c r="N4896" t="s">
        <v>6404</v>
      </c>
      <c r="O4896">
        <v>99</v>
      </c>
      <c r="P4896">
        <v>1</v>
      </c>
      <c r="Q4896" t="s">
        <v>7733</v>
      </c>
      <c r="R4896" t="s">
        <v>7734</v>
      </c>
      <c r="S4896" t="s">
        <v>7734</v>
      </c>
      <c r="T4896" t="s">
        <v>23888</v>
      </c>
      <c r="U4896">
        <f t="shared" si="76"/>
        <v>2666</v>
      </c>
    </row>
    <row r="4897" spans="1:21" x14ac:dyDescent="0.2">
      <c r="A4897" t="s">
        <v>18869</v>
      </c>
      <c r="B4897" t="s">
        <v>14567</v>
      </c>
      <c r="C4897">
        <v>3507004</v>
      </c>
      <c r="D4897" t="s">
        <v>9407</v>
      </c>
      <c r="E4897" t="s">
        <v>9171</v>
      </c>
      <c r="F4897" t="s">
        <v>6402</v>
      </c>
      <c r="G4897">
        <v>452</v>
      </c>
      <c r="H4897">
        <v>913</v>
      </c>
      <c r="I4897">
        <v>0</v>
      </c>
      <c r="J4897">
        <v>0</v>
      </c>
      <c r="K4897">
        <v>0</v>
      </c>
      <c r="M4897">
        <v>2018</v>
      </c>
      <c r="N4897" t="s">
        <v>1463</v>
      </c>
      <c r="O4897">
        <v>1</v>
      </c>
      <c r="P4897">
        <v>1</v>
      </c>
      <c r="Q4897" t="s">
        <v>7733</v>
      </c>
      <c r="R4897" t="s">
        <v>7734</v>
      </c>
      <c r="S4897" t="s">
        <v>7734</v>
      </c>
      <c r="T4897" t="s">
        <v>23889</v>
      </c>
      <c r="U4897">
        <f t="shared" si="76"/>
        <v>2666</v>
      </c>
    </row>
    <row r="4898" spans="1:21" x14ac:dyDescent="0.2">
      <c r="A4898" t="s">
        <v>18870</v>
      </c>
      <c r="B4898" t="s">
        <v>14567</v>
      </c>
      <c r="C4898">
        <v>3507004</v>
      </c>
      <c r="D4898" t="s">
        <v>18871</v>
      </c>
      <c r="E4898" t="s">
        <v>7741</v>
      </c>
      <c r="F4898" t="s">
        <v>6402</v>
      </c>
      <c r="G4898">
        <v>807</v>
      </c>
      <c r="H4898">
        <v>2523</v>
      </c>
      <c r="I4898">
        <v>0</v>
      </c>
      <c r="J4898">
        <v>0</v>
      </c>
      <c r="K4898">
        <v>0</v>
      </c>
      <c r="M4898">
        <v>2018</v>
      </c>
      <c r="N4898" t="s">
        <v>1479</v>
      </c>
      <c r="O4898">
        <v>99</v>
      </c>
      <c r="P4898">
        <v>1</v>
      </c>
      <c r="Q4898" t="s">
        <v>7733</v>
      </c>
      <c r="R4898" t="s">
        <v>7734</v>
      </c>
      <c r="S4898" t="s">
        <v>7734</v>
      </c>
      <c r="T4898" t="s">
        <v>23890</v>
      </c>
      <c r="U4898">
        <f t="shared" si="76"/>
        <v>2666</v>
      </c>
    </row>
    <row r="4899" spans="1:21" x14ac:dyDescent="0.2">
      <c r="A4899" t="s">
        <v>18869</v>
      </c>
      <c r="B4899" t="s">
        <v>14567</v>
      </c>
      <c r="C4899">
        <v>3507004</v>
      </c>
      <c r="D4899" t="s">
        <v>7485</v>
      </c>
      <c r="E4899" t="s">
        <v>6608</v>
      </c>
      <c r="F4899" t="s">
        <v>6402</v>
      </c>
      <c r="G4899">
        <v>461</v>
      </c>
      <c r="H4899">
        <v>913</v>
      </c>
      <c r="I4899">
        <v>0</v>
      </c>
      <c r="J4899">
        <v>1</v>
      </c>
      <c r="K4899">
        <v>0</v>
      </c>
      <c r="M4899">
        <v>2018</v>
      </c>
      <c r="N4899" t="s">
        <v>1463</v>
      </c>
      <c r="O4899">
        <v>1</v>
      </c>
      <c r="P4899">
        <v>1</v>
      </c>
      <c r="Q4899" t="s">
        <v>7733</v>
      </c>
      <c r="R4899" t="s">
        <v>7734</v>
      </c>
      <c r="S4899" t="s">
        <v>7734</v>
      </c>
      <c r="T4899" t="s">
        <v>2649</v>
      </c>
      <c r="U4899">
        <f t="shared" si="76"/>
        <v>2666</v>
      </c>
    </row>
    <row r="4900" spans="1:21" x14ac:dyDescent="0.2">
      <c r="A4900" t="s">
        <v>18872</v>
      </c>
      <c r="B4900" t="s">
        <v>14567</v>
      </c>
      <c r="C4900">
        <v>3507004</v>
      </c>
      <c r="D4900" t="s">
        <v>6434</v>
      </c>
      <c r="E4900" t="s">
        <v>6805</v>
      </c>
      <c r="F4900" t="s">
        <v>6402</v>
      </c>
      <c r="G4900">
        <v>354</v>
      </c>
      <c r="H4900">
        <v>864</v>
      </c>
      <c r="I4900">
        <v>0</v>
      </c>
      <c r="J4900">
        <v>1</v>
      </c>
      <c r="K4900">
        <v>0</v>
      </c>
      <c r="M4900">
        <v>2018</v>
      </c>
      <c r="N4900" t="s">
        <v>1463</v>
      </c>
      <c r="O4900">
        <v>3</v>
      </c>
      <c r="P4900">
        <v>1</v>
      </c>
      <c r="Q4900" t="s">
        <v>7733</v>
      </c>
      <c r="R4900" t="s">
        <v>7734</v>
      </c>
      <c r="S4900" t="s">
        <v>7734</v>
      </c>
      <c r="T4900" t="s">
        <v>23891</v>
      </c>
      <c r="U4900">
        <f t="shared" si="76"/>
        <v>2666</v>
      </c>
    </row>
    <row r="4901" spans="1:21" x14ac:dyDescent="0.2">
      <c r="A4901" t="s">
        <v>18872</v>
      </c>
      <c r="B4901" t="s">
        <v>14567</v>
      </c>
      <c r="C4901">
        <v>3507004</v>
      </c>
      <c r="D4901" t="s">
        <v>6434</v>
      </c>
      <c r="E4901" t="s">
        <v>6769</v>
      </c>
      <c r="F4901" t="s">
        <v>6402</v>
      </c>
      <c r="G4901">
        <v>284</v>
      </c>
      <c r="H4901">
        <v>864</v>
      </c>
      <c r="I4901">
        <v>0</v>
      </c>
      <c r="J4901">
        <v>0</v>
      </c>
      <c r="K4901">
        <v>0</v>
      </c>
      <c r="M4901">
        <v>2018</v>
      </c>
      <c r="N4901" t="s">
        <v>1463</v>
      </c>
      <c r="O4901">
        <v>3</v>
      </c>
      <c r="P4901">
        <v>1</v>
      </c>
      <c r="Q4901" t="s">
        <v>7733</v>
      </c>
      <c r="R4901" t="s">
        <v>7734</v>
      </c>
      <c r="S4901" t="s">
        <v>7734</v>
      </c>
      <c r="T4901" t="s">
        <v>23892</v>
      </c>
      <c r="U4901">
        <f t="shared" si="76"/>
        <v>2666</v>
      </c>
    </row>
    <row r="4902" spans="1:21" x14ac:dyDescent="0.2">
      <c r="A4902" t="s">
        <v>18867</v>
      </c>
      <c r="B4902" t="s">
        <v>14567</v>
      </c>
      <c r="C4902">
        <v>3507004</v>
      </c>
      <c r="D4902" t="s">
        <v>6696</v>
      </c>
      <c r="E4902" t="s">
        <v>14568</v>
      </c>
      <c r="F4902" t="s">
        <v>6402</v>
      </c>
      <c r="G4902">
        <v>1397</v>
      </c>
      <c r="H4902">
        <v>2666</v>
      </c>
      <c r="I4902">
        <v>1</v>
      </c>
      <c r="J4902">
        <v>1</v>
      </c>
      <c r="K4902">
        <v>0</v>
      </c>
      <c r="M4902">
        <v>2018</v>
      </c>
      <c r="N4902" t="s">
        <v>6404</v>
      </c>
      <c r="O4902">
        <v>99</v>
      </c>
      <c r="P4902">
        <v>1</v>
      </c>
      <c r="Q4902" t="s">
        <v>7733</v>
      </c>
      <c r="R4902" t="s">
        <v>7734</v>
      </c>
      <c r="S4902" t="s">
        <v>7734</v>
      </c>
      <c r="T4902" t="s">
        <v>23893</v>
      </c>
      <c r="U4902">
        <f t="shared" si="76"/>
        <v>2666</v>
      </c>
    </row>
    <row r="4903" spans="1:21" x14ac:dyDescent="0.2">
      <c r="A4903" t="s">
        <v>18872</v>
      </c>
      <c r="B4903" t="s">
        <v>14567</v>
      </c>
      <c r="C4903">
        <v>3507004</v>
      </c>
      <c r="D4903" t="s">
        <v>7346</v>
      </c>
      <c r="E4903" t="s">
        <v>6578</v>
      </c>
      <c r="F4903" t="s">
        <v>6402</v>
      </c>
      <c r="G4903">
        <v>167</v>
      </c>
      <c r="H4903">
        <v>864</v>
      </c>
      <c r="I4903">
        <v>1</v>
      </c>
      <c r="J4903">
        <v>0</v>
      </c>
      <c r="K4903">
        <v>0</v>
      </c>
      <c r="M4903">
        <v>2018</v>
      </c>
      <c r="N4903" t="s">
        <v>1463</v>
      </c>
      <c r="O4903">
        <v>3</v>
      </c>
      <c r="P4903">
        <v>1</v>
      </c>
      <c r="Q4903" t="s">
        <v>7733</v>
      </c>
      <c r="R4903" t="s">
        <v>7734</v>
      </c>
      <c r="S4903" t="s">
        <v>7734</v>
      </c>
      <c r="T4903" t="s">
        <v>23894</v>
      </c>
      <c r="U4903">
        <f t="shared" si="76"/>
        <v>2666</v>
      </c>
    </row>
    <row r="4904" spans="1:21" x14ac:dyDescent="0.2">
      <c r="A4904" t="s">
        <v>18867</v>
      </c>
      <c r="B4904" t="s">
        <v>14567</v>
      </c>
      <c r="C4904">
        <v>3507004</v>
      </c>
      <c r="D4904" t="s">
        <v>7332</v>
      </c>
      <c r="E4904" t="s">
        <v>12936</v>
      </c>
      <c r="F4904" t="s">
        <v>6402</v>
      </c>
      <c r="G4904">
        <v>387</v>
      </c>
      <c r="H4904">
        <v>2666</v>
      </c>
      <c r="I4904">
        <v>0</v>
      </c>
      <c r="J4904">
        <v>0</v>
      </c>
      <c r="K4904">
        <v>0</v>
      </c>
      <c r="M4904">
        <v>2018</v>
      </c>
      <c r="N4904" t="s">
        <v>6404</v>
      </c>
      <c r="O4904">
        <v>99</v>
      </c>
      <c r="P4904">
        <v>1</v>
      </c>
      <c r="Q4904" t="s">
        <v>7733</v>
      </c>
      <c r="R4904" t="s">
        <v>7734</v>
      </c>
      <c r="S4904" t="s">
        <v>7734</v>
      </c>
      <c r="T4904" t="s">
        <v>23895</v>
      </c>
      <c r="U4904">
        <f t="shared" si="76"/>
        <v>2666</v>
      </c>
    </row>
    <row r="4905" spans="1:21" x14ac:dyDescent="0.2">
      <c r="A4905" t="s">
        <v>18872</v>
      </c>
      <c r="B4905" t="s">
        <v>14567</v>
      </c>
      <c r="C4905">
        <v>3507004</v>
      </c>
      <c r="D4905" t="s">
        <v>13256</v>
      </c>
      <c r="E4905" t="s">
        <v>13257</v>
      </c>
      <c r="F4905" t="s">
        <v>6402</v>
      </c>
      <c r="G4905">
        <v>59</v>
      </c>
      <c r="H4905">
        <v>864</v>
      </c>
      <c r="I4905">
        <v>0</v>
      </c>
      <c r="J4905">
        <v>0</v>
      </c>
      <c r="K4905">
        <v>0</v>
      </c>
      <c r="M4905">
        <v>2018</v>
      </c>
      <c r="N4905" t="s">
        <v>1463</v>
      </c>
      <c r="O4905">
        <v>3</v>
      </c>
      <c r="P4905">
        <v>1</v>
      </c>
      <c r="Q4905" t="s">
        <v>7733</v>
      </c>
      <c r="R4905" t="s">
        <v>7734</v>
      </c>
      <c r="S4905" t="s">
        <v>7734</v>
      </c>
      <c r="T4905" t="s">
        <v>4397</v>
      </c>
      <c r="U4905">
        <f t="shared" si="76"/>
        <v>2666</v>
      </c>
    </row>
    <row r="4906" spans="1:21" x14ac:dyDescent="0.2">
      <c r="A4906" t="s">
        <v>18866</v>
      </c>
      <c r="B4906" t="s">
        <v>14567</v>
      </c>
      <c r="C4906">
        <v>3507004</v>
      </c>
      <c r="D4906" t="s">
        <v>6813</v>
      </c>
      <c r="E4906" t="s">
        <v>10611</v>
      </c>
      <c r="F4906" t="s">
        <v>6402</v>
      </c>
      <c r="G4906">
        <v>505</v>
      </c>
      <c r="H4906">
        <v>807</v>
      </c>
      <c r="I4906">
        <v>0</v>
      </c>
      <c r="J4906">
        <v>1</v>
      </c>
      <c r="K4906">
        <v>0</v>
      </c>
      <c r="M4906">
        <v>2018</v>
      </c>
      <c r="N4906" t="s">
        <v>1463</v>
      </c>
      <c r="O4906">
        <v>2</v>
      </c>
      <c r="P4906">
        <v>1</v>
      </c>
      <c r="Q4906" t="s">
        <v>7733</v>
      </c>
      <c r="R4906" t="s">
        <v>7734</v>
      </c>
      <c r="S4906" t="s">
        <v>7734</v>
      </c>
      <c r="T4906" t="s">
        <v>2647</v>
      </c>
      <c r="U4906">
        <f t="shared" si="76"/>
        <v>2666</v>
      </c>
    </row>
    <row r="4907" spans="1:21" x14ac:dyDescent="0.2">
      <c r="A4907" t="s">
        <v>18870</v>
      </c>
      <c r="B4907" t="s">
        <v>14567</v>
      </c>
      <c r="C4907">
        <v>3507004</v>
      </c>
      <c r="D4907" t="s">
        <v>9890</v>
      </c>
      <c r="E4907" t="s">
        <v>14569</v>
      </c>
      <c r="F4907" t="s">
        <v>6402</v>
      </c>
      <c r="G4907">
        <v>1716</v>
      </c>
      <c r="H4907">
        <v>2523</v>
      </c>
      <c r="I4907">
        <v>0</v>
      </c>
      <c r="J4907">
        <v>1</v>
      </c>
      <c r="K4907">
        <v>0</v>
      </c>
      <c r="M4907">
        <v>2018</v>
      </c>
      <c r="N4907" t="s">
        <v>1479</v>
      </c>
      <c r="O4907">
        <v>99</v>
      </c>
      <c r="P4907">
        <v>1</v>
      </c>
      <c r="Q4907" t="s">
        <v>7733</v>
      </c>
      <c r="R4907" t="s">
        <v>7734</v>
      </c>
      <c r="S4907" t="s">
        <v>7734</v>
      </c>
      <c r="T4907" t="s">
        <v>689</v>
      </c>
      <c r="U4907">
        <f t="shared" si="76"/>
        <v>2666</v>
      </c>
    </row>
    <row r="4908" spans="1:21" x14ac:dyDescent="0.2">
      <c r="A4908" t="s">
        <v>18873</v>
      </c>
      <c r="B4908" t="s">
        <v>9199</v>
      </c>
      <c r="C4908">
        <v>3559019</v>
      </c>
      <c r="D4908" t="s">
        <v>7727</v>
      </c>
      <c r="E4908" t="s">
        <v>15685</v>
      </c>
      <c r="F4908" t="s">
        <v>6402</v>
      </c>
      <c r="G4908">
        <v>271</v>
      </c>
      <c r="H4908">
        <v>2169</v>
      </c>
      <c r="I4908">
        <v>0</v>
      </c>
      <c r="J4908">
        <v>0</v>
      </c>
      <c r="K4908">
        <v>0</v>
      </c>
      <c r="M4908">
        <v>2018</v>
      </c>
      <c r="N4908" t="s">
        <v>1463</v>
      </c>
      <c r="O4908">
        <v>99</v>
      </c>
      <c r="P4908">
        <v>4</v>
      </c>
      <c r="Q4908" t="s">
        <v>7733</v>
      </c>
      <c r="R4908" t="s">
        <v>7734</v>
      </c>
      <c r="S4908" t="s">
        <v>7734</v>
      </c>
      <c r="T4908" t="s">
        <v>23896</v>
      </c>
      <c r="U4908">
        <f t="shared" si="76"/>
        <v>2169</v>
      </c>
    </row>
    <row r="4909" spans="1:21" x14ac:dyDescent="0.2">
      <c r="A4909" t="s">
        <v>18873</v>
      </c>
      <c r="B4909" t="s">
        <v>9199</v>
      </c>
      <c r="C4909">
        <v>3559019</v>
      </c>
      <c r="D4909" t="s">
        <v>18874</v>
      </c>
      <c r="E4909" t="s">
        <v>12059</v>
      </c>
      <c r="F4909" t="s">
        <v>6402</v>
      </c>
      <c r="G4909">
        <v>295</v>
      </c>
      <c r="H4909">
        <v>2169</v>
      </c>
      <c r="I4909">
        <v>0</v>
      </c>
      <c r="J4909">
        <v>0</v>
      </c>
      <c r="K4909">
        <v>0</v>
      </c>
      <c r="M4909">
        <v>2018</v>
      </c>
      <c r="N4909" t="s">
        <v>1463</v>
      </c>
      <c r="O4909">
        <v>99</v>
      </c>
      <c r="P4909">
        <v>4</v>
      </c>
      <c r="Q4909" t="s">
        <v>7733</v>
      </c>
      <c r="R4909" t="s">
        <v>7734</v>
      </c>
      <c r="S4909" t="s">
        <v>7734</v>
      </c>
      <c r="T4909" t="s">
        <v>23897</v>
      </c>
      <c r="U4909">
        <f t="shared" si="76"/>
        <v>2169</v>
      </c>
    </row>
    <row r="4910" spans="1:21" x14ac:dyDescent="0.2">
      <c r="A4910" t="s">
        <v>18875</v>
      </c>
      <c r="B4910" t="s">
        <v>9199</v>
      </c>
      <c r="C4910">
        <v>3559019</v>
      </c>
      <c r="D4910" t="s">
        <v>7586</v>
      </c>
      <c r="E4910" t="s">
        <v>18876</v>
      </c>
      <c r="F4910" t="s">
        <v>6402</v>
      </c>
      <c r="G4910">
        <v>340</v>
      </c>
      <c r="H4910">
        <v>600</v>
      </c>
      <c r="I4910">
        <v>0</v>
      </c>
      <c r="J4910">
        <v>1</v>
      </c>
      <c r="K4910">
        <v>0</v>
      </c>
      <c r="M4910">
        <v>2018</v>
      </c>
      <c r="N4910" t="s">
        <v>6404</v>
      </c>
      <c r="O4910">
        <v>99</v>
      </c>
      <c r="P4910">
        <v>1</v>
      </c>
      <c r="Q4910" t="s">
        <v>7733</v>
      </c>
      <c r="R4910" t="s">
        <v>7734</v>
      </c>
      <c r="S4910" t="s">
        <v>7734</v>
      </c>
      <c r="T4910" t="s">
        <v>23898</v>
      </c>
      <c r="U4910">
        <f t="shared" si="76"/>
        <v>2169</v>
      </c>
    </row>
    <row r="4911" spans="1:21" x14ac:dyDescent="0.2">
      <c r="A4911" t="s">
        <v>18873</v>
      </c>
      <c r="B4911" t="s">
        <v>9199</v>
      </c>
      <c r="C4911">
        <v>3559019</v>
      </c>
      <c r="D4911" t="s">
        <v>9202</v>
      </c>
      <c r="E4911" t="s">
        <v>9203</v>
      </c>
      <c r="F4911" t="s">
        <v>6402</v>
      </c>
      <c r="G4911">
        <v>475</v>
      </c>
      <c r="H4911">
        <v>2169</v>
      </c>
      <c r="I4911">
        <v>0</v>
      </c>
      <c r="J4911">
        <v>1</v>
      </c>
      <c r="K4911">
        <v>0</v>
      </c>
      <c r="M4911">
        <v>2018</v>
      </c>
      <c r="N4911" t="s">
        <v>1463</v>
      </c>
      <c r="O4911">
        <v>99</v>
      </c>
      <c r="P4911">
        <v>4</v>
      </c>
      <c r="Q4911" t="s">
        <v>7733</v>
      </c>
      <c r="R4911" t="s">
        <v>7734</v>
      </c>
      <c r="S4911" t="s">
        <v>7734</v>
      </c>
      <c r="T4911" t="s">
        <v>2677</v>
      </c>
      <c r="U4911">
        <f t="shared" si="76"/>
        <v>2169</v>
      </c>
    </row>
    <row r="4912" spans="1:21" x14ac:dyDescent="0.2">
      <c r="A4912" t="s">
        <v>18873</v>
      </c>
      <c r="B4912" t="s">
        <v>9199</v>
      </c>
      <c r="C4912">
        <v>3559019</v>
      </c>
      <c r="D4912" t="s">
        <v>8119</v>
      </c>
      <c r="E4912" t="s">
        <v>7565</v>
      </c>
      <c r="F4912" t="s">
        <v>6402</v>
      </c>
      <c r="G4912">
        <v>385</v>
      </c>
      <c r="H4912">
        <v>2169</v>
      </c>
      <c r="I4912">
        <v>0</v>
      </c>
      <c r="J4912">
        <v>1</v>
      </c>
      <c r="K4912">
        <v>0</v>
      </c>
      <c r="M4912">
        <v>2018</v>
      </c>
      <c r="N4912" t="s">
        <v>1463</v>
      </c>
      <c r="O4912">
        <v>99</v>
      </c>
      <c r="P4912">
        <v>4</v>
      </c>
      <c r="Q4912" t="s">
        <v>7733</v>
      </c>
      <c r="R4912" t="s">
        <v>7734</v>
      </c>
      <c r="S4912" t="s">
        <v>7734</v>
      </c>
      <c r="T4912" t="s">
        <v>23899</v>
      </c>
      <c r="U4912">
        <f t="shared" si="76"/>
        <v>2169</v>
      </c>
    </row>
    <row r="4913" spans="1:21" x14ac:dyDescent="0.2">
      <c r="A4913" t="s">
        <v>18873</v>
      </c>
      <c r="B4913" t="s">
        <v>9199</v>
      </c>
      <c r="C4913">
        <v>3559019</v>
      </c>
      <c r="D4913" t="s">
        <v>9207</v>
      </c>
      <c r="E4913" t="s">
        <v>9208</v>
      </c>
      <c r="F4913" t="s">
        <v>6402</v>
      </c>
      <c r="G4913">
        <v>329</v>
      </c>
      <c r="H4913">
        <v>2169</v>
      </c>
      <c r="I4913">
        <v>1</v>
      </c>
      <c r="J4913">
        <v>1</v>
      </c>
      <c r="K4913">
        <v>0</v>
      </c>
      <c r="M4913">
        <v>2018</v>
      </c>
      <c r="N4913" t="s">
        <v>1463</v>
      </c>
      <c r="O4913">
        <v>99</v>
      </c>
      <c r="P4913">
        <v>4</v>
      </c>
      <c r="Q4913" t="s">
        <v>7733</v>
      </c>
      <c r="R4913" t="s">
        <v>7734</v>
      </c>
      <c r="S4913" t="s">
        <v>7734</v>
      </c>
      <c r="T4913" t="s">
        <v>2680</v>
      </c>
      <c r="U4913">
        <f t="shared" si="76"/>
        <v>2169</v>
      </c>
    </row>
    <row r="4914" spans="1:21" x14ac:dyDescent="0.2">
      <c r="A4914" t="s">
        <v>18875</v>
      </c>
      <c r="B4914" t="s">
        <v>9199</v>
      </c>
      <c r="C4914">
        <v>3559019</v>
      </c>
      <c r="D4914" t="s">
        <v>6622</v>
      </c>
      <c r="E4914" t="s">
        <v>15685</v>
      </c>
      <c r="F4914" t="s">
        <v>6402</v>
      </c>
      <c r="G4914">
        <v>137</v>
      </c>
      <c r="H4914">
        <v>600</v>
      </c>
      <c r="I4914">
        <v>1</v>
      </c>
      <c r="J4914">
        <v>0</v>
      </c>
      <c r="K4914">
        <v>0</v>
      </c>
      <c r="M4914">
        <v>2018</v>
      </c>
      <c r="N4914" t="s">
        <v>6404</v>
      </c>
      <c r="O4914">
        <v>99</v>
      </c>
      <c r="P4914">
        <v>1</v>
      </c>
      <c r="Q4914" t="s">
        <v>7733</v>
      </c>
      <c r="R4914" t="s">
        <v>7734</v>
      </c>
      <c r="S4914" t="s">
        <v>7734</v>
      </c>
      <c r="T4914" t="s">
        <v>23900</v>
      </c>
      <c r="U4914">
        <f t="shared" si="76"/>
        <v>2169</v>
      </c>
    </row>
    <row r="4915" spans="1:21" x14ac:dyDescent="0.2">
      <c r="A4915" t="s">
        <v>18875</v>
      </c>
      <c r="B4915" t="s">
        <v>9199</v>
      </c>
      <c r="C4915">
        <v>3559019</v>
      </c>
      <c r="D4915" t="s">
        <v>7467</v>
      </c>
      <c r="E4915" t="s">
        <v>12059</v>
      </c>
      <c r="F4915" t="s">
        <v>6402</v>
      </c>
      <c r="G4915">
        <v>123</v>
      </c>
      <c r="H4915">
        <v>600</v>
      </c>
      <c r="I4915">
        <v>0</v>
      </c>
      <c r="J4915">
        <v>0</v>
      </c>
      <c r="K4915">
        <v>0</v>
      </c>
      <c r="M4915">
        <v>2018</v>
      </c>
      <c r="N4915" t="s">
        <v>6404</v>
      </c>
      <c r="O4915">
        <v>99</v>
      </c>
      <c r="P4915">
        <v>1</v>
      </c>
      <c r="Q4915" t="s">
        <v>7733</v>
      </c>
      <c r="R4915" t="s">
        <v>7734</v>
      </c>
      <c r="S4915" t="s">
        <v>7734</v>
      </c>
      <c r="T4915" t="s">
        <v>23901</v>
      </c>
      <c r="U4915">
        <f t="shared" si="76"/>
        <v>2169</v>
      </c>
    </row>
    <row r="4916" spans="1:21" x14ac:dyDescent="0.2">
      <c r="A4916" t="s">
        <v>18873</v>
      </c>
      <c r="B4916" t="s">
        <v>9199</v>
      </c>
      <c r="C4916">
        <v>3559019</v>
      </c>
      <c r="D4916" t="s">
        <v>7265</v>
      </c>
      <c r="E4916" t="s">
        <v>17847</v>
      </c>
      <c r="F4916" t="s">
        <v>6402</v>
      </c>
      <c r="G4916">
        <v>414</v>
      </c>
      <c r="H4916">
        <v>2169</v>
      </c>
      <c r="I4916">
        <v>1</v>
      </c>
      <c r="J4916">
        <v>1</v>
      </c>
      <c r="K4916">
        <v>0</v>
      </c>
      <c r="M4916">
        <v>2018</v>
      </c>
      <c r="N4916" t="s">
        <v>1463</v>
      </c>
      <c r="O4916">
        <v>99</v>
      </c>
      <c r="P4916">
        <v>4</v>
      </c>
      <c r="Q4916" t="s">
        <v>7733</v>
      </c>
      <c r="R4916" t="s">
        <v>7734</v>
      </c>
      <c r="S4916" t="s">
        <v>7734</v>
      </c>
      <c r="T4916" t="s">
        <v>23902</v>
      </c>
      <c r="U4916">
        <f t="shared" si="76"/>
        <v>2169</v>
      </c>
    </row>
    <row r="4917" spans="1:21" x14ac:dyDescent="0.2">
      <c r="A4917" t="s">
        <v>18877</v>
      </c>
      <c r="B4917" t="s">
        <v>9222</v>
      </c>
      <c r="C4917">
        <v>3554052</v>
      </c>
      <c r="D4917" t="s">
        <v>6505</v>
      </c>
      <c r="E4917" t="s">
        <v>9229</v>
      </c>
      <c r="F4917" t="s">
        <v>6402</v>
      </c>
      <c r="G4917">
        <v>393</v>
      </c>
      <c r="H4917">
        <v>2495</v>
      </c>
      <c r="I4917">
        <v>1</v>
      </c>
      <c r="J4917">
        <v>1</v>
      </c>
      <c r="K4917">
        <v>0</v>
      </c>
      <c r="M4917">
        <v>2018</v>
      </c>
      <c r="N4917" t="s">
        <v>1463</v>
      </c>
      <c r="O4917">
        <v>99</v>
      </c>
      <c r="P4917">
        <v>6</v>
      </c>
      <c r="Q4917" t="s">
        <v>7733</v>
      </c>
      <c r="R4917" t="s">
        <v>7734</v>
      </c>
      <c r="S4917" t="s">
        <v>7734</v>
      </c>
      <c r="T4917" t="s">
        <v>23903</v>
      </c>
      <c r="U4917">
        <f t="shared" si="76"/>
        <v>2495</v>
      </c>
    </row>
    <row r="4918" spans="1:21" x14ac:dyDescent="0.2">
      <c r="A4918" t="s">
        <v>18878</v>
      </c>
      <c r="B4918" t="s">
        <v>9222</v>
      </c>
      <c r="C4918">
        <v>3554052</v>
      </c>
      <c r="D4918" t="s">
        <v>6722</v>
      </c>
      <c r="E4918" t="s">
        <v>9232</v>
      </c>
      <c r="F4918" t="s">
        <v>6402</v>
      </c>
      <c r="G4918">
        <v>160</v>
      </c>
      <c r="H4918">
        <v>527</v>
      </c>
      <c r="I4918">
        <v>0</v>
      </c>
      <c r="J4918">
        <v>0</v>
      </c>
      <c r="K4918">
        <v>0</v>
      </c>
      <c r="M4918">
        <v>2018</v>
      </c>
      <c r="N4918" t="s">
        <v>6404</v>
      </c>
      <c r="O4918">
        <v>99</v>
      </c>
      <c r="P4918">
        <v>1</v>
      </c>
      <c r="Q4918" t="s">
        <v>7733</v>
      </c>
      <c r="R4918" t="s">
        <v>7734</v>
      </c>
      <c r="S4918" t="s">
        <v>7734</v>
      </c>
      <c r="T4918" t="s">
        <v>2689</v>
      </c>
      <c r="U4918">
        <f t="shared" si="76"/>
        <v>2495</v>
      </c>
    </row>
    <row r="4919" spans="1:21" x14ac:dyDescent="0.2">
      <c r="A4919" t="s">
        <v>18877</v>
      </c>
      <c r="B4919" t="s">
        <v>9222</v>
      </c>
      <c r="C4919">
        <v>3554052</v>
      </c>
      <c r="D4919" t="s">
        <v>6547</v>
      </c>
      <c r="E4919" t="s">
        <v>16854</v>
      </c>
      <c r="F4919" t="s">
        <v>6402</v>
      </c>
      <c r="G4919">
        <v>227</v>
      </c>
      <c r="H4919">
        <v>2495</v>
      </c>
      <c r="I4919">
        <v>1</v>
      </c>
      <c r="J4919">
        <v>0</v>
      </c>
      <c r="K4919">
        <v>0</v>
      </c>
      <c r="M4919">
        <v>2018</v>
      </c>
      <c r="N4919" t="s">
        <v>1463</v>
      </c>
      <c r="O4919">
        <v>99</v>
      </c>
      <c r="P4919">
        <v>6</v>
      </c>
      <c r="Q4919" t="s">
        <v>7733</v>
      </c>
      <c r="R4919" t="s">
        <v>7734</v>
      </c>
      <c r="S4919" t="s">
        <v>7734</v>
      </c>
      <c r="T4919" t="s">
        <v>23904</v>
      </c>
      <c r="U4919">
        <f t="shared" si="76"/>
        <v>2495</v>
      </c>
    </row>
    <row r="4920" spans="1:21" x14ac:dyDescent="0.2">
      <c r="A4920" t="s">
        <v>18877</v>
      </c>
      <c r="B4920" t="s">
        <v>9222</v>
      </c>
      <c r="C4920">
        <v>3554052</v>
      </c>
      <c r="D4920" t="s">
        <v>8550</v>
      </c>
      <c r="E4920" t="s">
        <v>9223</v>
      </c>
      <c r="F4920" t="s">
        <v>6402</v>
      </c>
      <c r="G4920">
        <v>393</v>
      </c>
      <c r="H4920">
        <v>2495</v>
      </c>
      <c r="I4920">
        <v>1</v>
      </c>
      <c r="J4920">
        <v>1</v>
      </c>
      <c r="K4920">
        <v>0</v>
      </c>
      <c r="M4920">
        <v>2018</v>
      </c>
      <c r="N4920" t="s">
        <v>1463</v>
      </c>
      <c r="O4920">
        <v>99</v>
      </c>
      <c r="P4920">
        <v>6</v>
      </c>
      <c r="Q4920" t="s">
        <v>7733</v>
      </c>
      <c r="R4920" t="s">
        <v>7734</v>
      </c>
      <c r="S4920" t="s">
        <v>7734</v>
      </c>
      <c r="T4920" t="s">
        <v>698</v>
      </c>
      <c r="U4920">
        <f t="shared" si="76"/>
        <v>2495</v>
      </c>
    </row>
    <row r="4921" spans="1:21" x14ac:dyDescent="0.2">
      <c r="A4921" t="s">
        <v>18877</v>
      </c>
      <c r="B4921" t="s">
        <v>9222</v>
      </c>
      <c r="C4921">
        <v>3554052</v>
      </c>
      <c r="D4921" t="s">
        <v>9230</v>
      </c>
      <c r="E4921" t="s">
        <v>9231</v>
      </c>
      <c r="F4921" t="s">
        <v>6402</v>
      </c>
      <c r="G4921">
        <v>365</v>
      </c>
      <c r="H4921">
        <v>2495</v>
      </c>
      <c r="I4921">
        <v>0</v>
      </c>
      <c r="J4921">
        <v>1</v>
      </c>
      <c r="K4921">
        <v>0</v>
      </c>
      <c r="M4921">
        <v>2018</v>
      </c>
      <c r="N4921" t="s">
        <v>1463</v>
      </c>
      <c r="O4921">
        <v>99</v>
      </c>
      <c r="P4921">
        <v>6</v>
      </c>
      <c r="Q4921" t="s">
        <v>7733</v>
      </c>
      <c r="R4921" t="s">
        <v>7734</v>
      </c>
      <c r="S4921" t="s">
        <v>7734</v>
      </c>
      <c r="T4921" t="s">
        <v>2688</v>
      </c>
      <c r="U4921">
        <f t="shared" si="76"/>
        <v>2495</v>
      </c>
    </row>
    <row r="4922" spans="1:21" x14ac:dyDescent="0.2">
      <c r="A4922" t="s">
        <v>18877</v>
      </c>
      <c r="B4922" t="s">
        <v>9222</v>
      </c>
      <c r="C4922">
        <v>3554052</v>
      </c>
      <c r="D4922" t="s">
        <v>14936</v>
      </c>
      <c r="E4922" t="s">
        <v>8842</v>
      </c>
      <c r="F4922" t="s">
        <v>6402</v>
      </c>
      <c r="G4922">
        <v>380</v>
      </c>
      <c r="H4922">
        <v>2495</v>
      </c>
      <c r="I4922">
        <v>0</v>
      </c>
      <c r="J4922">
        <v>1</v>
      </c>
      <c r="K4922">
        <v>0</v>
      </c>
      <c r="M4922">
        <v>2018</v>
      </c>
      <c r="N4922" t="s">
        <v>1463</v>
      </c>
      <c r="O4922">
        <v>99</v>
      </c>
      <c r="P4922">
        <v>6</v>
      </c>
      <c r="Q4922" t="s">
        <v>7733</v>
      </c>
      <c r="R4922" t="s">
        <v>7734</v>
      </c>
      <c r="S4922" t="s">
        <v>7734</v>
      </c>
      <c r="T4922" t="s">
        <v>23905</v>
      </c>
      <c r="U4922">
        <f t="shared" si="76"/>
        <v>2495</v>
      </c>
    </row>
    <row r="4923" spans="1:21" x14ac:dyDescent="0.2">
      <c r="A4923" t="s">
        <v>18878</v>
      </c>
      <c r="B4923" t="s">
        <v>9222</v>
      </c>
      <c r="C4923">
        <v>3554052</v>
      </c>
      <c r="D4923" t="s">
        <v>7311</v>
      </c>
      <c r="E4923" t="s">
        <v>6898</v>
      </c>
      <c r="F4923" t="s">
        <v>6402</v>
      </c>
      <c r="G4923">
        <v>367</v>
      </c>
      <c r="H4923">
        <v>527</v>
      </c>
      <c r="I4923">
        <v>1</v>
      </c>
      <c r="J4923">
        <v>1</v>
      </c>
      <c r="K4923">
        <v>0</v>
      </c>
      <c r="M4923">
        <v>2018</v>
      </c>
      <c r="N4923" t="s">
        <v>6404</v>
      </c>
      <c r="O4923">
        <v>99</v>
      </c>
      <c r="P4923">
        <v>1</v>
      </c>
      <c r="Q4923" t="s">
        <v>7733</v>
      </c>
      <c r="R4923" t="s">
        <v>7734</v>
      </c>
      <c r="S4923" t="s">
        <v>7734</v>
      </c>
      <c r="T4923" t="s">
        <v>699</v>
      </c>
      <c r="U4923">
        <f t="shared" si="76"/>
        <v>2495</v>
      </c>
    </row>
    <row r="4924" spans="1:21" x14ac:dyDescent="0.2">
      <c r="A4924" t="s">
        <v>18877</v>
      </c>
      <c r="B4924" t="s">
        <v>9222</v>
      </c>
      <c r="C4924">
        <v>3554052</v>
      </c>
      <c r="D4924" t="s">
        <v>6784</v>
      </c>
      <c r="E4924" t="s">
        <v>15203</v>
      </c>
      <c r="F4924" t="s">
        <v>6402</v>
      </c>
      <c r="G4924">
        <v>360</v>
      </c>
      <c r="H4924">
        <v>2495</v>
      </c>
      <c r="I4924">
        <v>1</v>
      </c>
      <c r="J4924">
        <v>1</v>
      </c>
      <c r="K4924">
        <v>0</v>
      </c>
      <c r="M4924">
        <v>2018</v>
      </c>
      <c r="N4924" t="s">
        <v>1463</v>
      </c>
      <c r="O4924">
        <v>99</v>
      </c>
      <c r="P4924">
        <v>6</v>
      </c>
      <c r="Q4924" t="s">
        <v>7733</v>
      </c>
      <c r="R4924" t="s">
        <v>7734</v>
      </c>
      <c r="S4924" t="s">
        <v>7734</v>
      </c>
      <c r="T4924" t="s">
        <v>23906</v>
      </c>
      <c r="U4924">
        <f t="shared" si="76"/>
        <v>2495</v>
      </c>
    </row>
    <row r="4925" spans="1:21" x14ac:dyDescent="0.2">
      <c r="A4925" t="s">
        <v>18877</v>
      </c>
      <c r="B4925" t="s">
        <v>9222</v>
      </c>
      <c r="C4925">
        <v>3554052</v>
      </c>
      <c r="D4925" t="s">
        <v>6858</v>
      </c>
      <c r="E4925" t="s">
        <v>6957</v>
      </c>
      <c r="F4925" t="s">
        <v>6402</v>
      </c>
      <c r="G4925">
        <v>115</v>
      </c>
      <c r="H4925">
        <v>2495</v>
      </c>
      <c r="I4925">
        <v>0</v>
      </c>
      <c r="J4925">
        <v>0</v>
      </c>
      <c r="K4925">
        <v>0</v>
      </c>
      <c r="M4925">
        <v>2018</v>
      </c>
      <c r="N4925" t="s">
        <v>1463</v>
      </c>
      <c r="O4925">
        <v>99</v>
      </c>
      <c r="P4925">
        <v>6</v>
      </c>
      <c r="Q4925" t="s">
        <v>7733</v>
      </c>
      <c r="R4925" t="s">
        <v>7734</v>
      </c>
      <c r="S4925" t="s">
        <v>7734</v>
      </c>
      <c r="T4925" t="s">
        <v>23907</v>
      </c>
      <c r="U4925">
        <f t="shared" si="76"/>
        <v>2495</v>
      </c>
    </row>
    <row r="4926" spans="1:21" x14ac:dyDescent="0.2">
      <c r="A4926" t="s">
        <v>18877</v>
      </c>
      <c r="B4926" t="s">
        <v>9222</v>
      </c>
      <c r="C4926">
        <v>3554052</v>
      </c>
      <c r="D4926" t="s">
        <v>18879</v>
      </c>
      <c r="E4926" t="s">
        <v>7107</v>
      </c>
      <c r="F4926" t="s">
        <v>6402</v>
      </c>
      <c r="G4926">
        <v>262</v>
      </c>
      <c r="H4926">
        <v>2495</v>
      </c>
      <c r="I4926">
        <v>1</v>
      </c>
      <c r="J4926">
        <v>1</v>
      </c>
      <c r="K4926">
        <v>0</v>
      </c>
      <c r="M4926">
        <v>2018</v>
      </c>
      <c r="N4926" t="s">
        <v>1463</v>
      </c>
      <c r="O4926">
        <v>99</v>
      </c>
      <c r="P4926">
        <v>6</v>
      </c>
      <c r="Q4926" t="s">
        <v>7733</v>
      </c>
      <c r="R4926" t="s">
        <v>7734</v>
      </c>
      <c r="S4926" t="s">
        <v>7734</v>
      </c>
      <c r="T4926" t="s">
        <v>23908</v>
      </c>
      <c r="U4926">
        <f t="shared" si="76"/>
        <v>2495</v>
      </c>
    </row>
    <row r="4927" spans="1:21" x14ac:dyDescent="0.2">
      <c r="A4927" t="s">
        <v>18880</v>
      </c>
      <c r="B4927" t="s">
        <v>11735</v>
      </c>
      <c r="C4927">
        <v>3538016</v>
      </c>
      <c r="D4927" t="s">
        <v>7211</v>
      </c>
      <c r="E4927" t="s">
        <v>6697</v>
      </c>
      <c r="F4927" t="s">
        <v>6402</v>
      </c>
      <c r="G4927">
        <v>0</v>
      </c>
      <c r="H4927">
        <v>0</v>
      </c>
      <c r="I4927">
        <v>1</v>
      </c>
      <c r="J4927">
        <v>1</v>
      </c>
      <c r="K4927">
        <v>1</v>
      </c>
      <c r="M4927">
        <v>2018</v>
      </c>
      <c r="N4927" t="s">
        <v>1463</v>
      </c>
      <c r="O4927">
        <v>99</v>
      </c>
      <c r="P4927">
        <v>4</v>
      </c>
      <c r="Q4927" t="s">
        <v>7733</v>
      </c>
      <c r="R4927" t="s">
        <v>7734</v>
      </c>
      <c r="S4927" t="s">
        <v>7734</v>
      </c>
      <c r="T4927" t="s">
        <v>2690</v>
      </c>
      <c r="U4927">
        <f t="shared" si="76"/>
        <v>0</v>
      </c>
    </row>
    <row r="4928" spans="1:21" x14ac:dyDescent="0.2">
      <c r="A4928" t="s">
        <v>18880</v>
      </c>
      <c r="B4928" t="s">
        <v>11735</v>
      </c>
      <c r="C4928">
        <v>3538016</v>
      </c>
      <c r="D4928" t="s">
        <v>6964</v>
      </c>
      <c r="E4928" t="s">
        <v>11741</v>
      </c>
      <c r="F4928" t="s">
        <v>6402</v>
      </c>
      <c r="G4928">
        <v>0</v>
      </c>
      <c r="H4928">
        <v>0</v>
      </c>
      <c r="I4928">
        <v>1</v>
      </c>
      <c r="J4928">
        <v>1</v>
      </c>
      <c r="K4928">
        <v>1</v>
      </c>
      <c r="M4928">
        <v>2018</v>
      </c>
      <c r="N4928" t="s">
        <v>1463</v>
      </c>
      <c r="O4928">
        <v>99</v>
      </c>
      <c r="P4928">
        <v>4</v>
      </c>
      <c r="Q4928" t="s">
        <v>7733</v>
      </c>
      <c r="R4928" t="s">
        <v>7734</v>
      </c>
      <c r="S4928" t="s">
        <v>7734</v>
      </c>
      <c r="T4928" t="s">
        <v>2691</v>
      </c>
      <c r="U4928">
        <f t="shared" si="76"/>
        <v>0</v>
      </c>
    </row>
    <row r="4929" spans="1:21" x14ac:dyDescent="0.2">
      <c r="A4929" t="s">
        <v>18881</v>
      </c>
      <c r="B4929" t="s">
        <v>11735</v>
      </c>
      <c r="C4929">
        <v>3538016</v>
      </c>
      <c r="D4929" t="s">
        <v>6485</v>
      </c>
      <c r="E4929" t="s">
        <v>11736</v>
      </c>
      <c r="F4929" t="s">
        <v>6402</v>
      </c>
      <c r="G4929">
        <v>0</v>
      </c>
      <c r="H4929">
        <v>0</v>
      </c>
      <c r="I4929">
        <v>1</v>
      </c>
      <c r="J4929">
        <v>1</v>
      </c>
      <c r="K4929">
        <v>1</v>
      </c>
      <c r="M4929">
        <v>2018</v>
      </c>
      <c r="N4929" t="s">
        <v>6404</v>
      </c>
      <c r="O4929">
        <v>99</v>
      </c>
      <c r="P4929">
        <v>1</v>
      </c>
      <c r="Q4929" t="s">
        <v>7733</v>
      </c>
      <c r="R4929" t="s">
        <v>7734</v>
      </c>
      <c r="S4929" t="s">
        <v>7734</v>
      </c>
      <c r="T4929" t="s">
        <v>700</v>
      </c>
      <c r="U4929">
        <f t="shared" si="76"/>
        <v>0</v>
      </c>
    </row>
    <row r="4930" spans="1:21" x14ac:dyDescent="0.2">
      <c r="A4930" t="s">
        <v>18880</v>
      </c>
      <c r="B4930" t="s">
        <v>11735</v>
      </c>
      <c r="C4930">
        <v>3538016</v>
      </c>
      <c r="D4930" t="s">
        <v>11738</v>
      </c>
      <c r="E4930" t="s">
        <v>7318</v>
      </c>
      <c r="F4930" t="s">
        <v>6402</v>
      </c>
      <c r="G4930">
        <v>0</v>
      </c>
      <c r="H4930">
        <v>0</v>
      </c>
      <c r="I4930">
        <v>1</v>
      </c>
      <c r="J4930">
        <v>1</v>
      </c>
      <c r="K4930">
        <v>1</v>
      </c>
      <c r="M4930">
        <v>2018</v>
      </c>
      <c r="N4930" t="s">
        <v>1463</v>
      </c>
      <c r="O4930">
        <v>99</v>
      </c>
      <c r="P4930">
        <v>4</v>
      </c>
      <c r="Q4930" t="s">
        <v>7733</v>
      </c>
      <c r="R4930" t="s">
        <v>7734</v>
      </c>
      <c r="S4930" t="s">
        <v>7734</v>
      </c>
      <c r="T4930" t="s">
        <v>23909</v>
      </c>
      <c r="U4930">
        <f t="shared" ref="U4930:U4993" si="77">_xlfn.MAXIFS($H$2:$H$6695, $C$2:$C$6695,C4930)</f>
        <v>0</v>
      </c>
    </row>
    <row r="4931" spans="1:21" x14ac:dyDescent="0.2">
      <c r="A4931" t="s">
        <v>18880</v>
      </c>
      <c r="B4931" t="s">
        <v>11735</v>
      </c>
      <c r="C4931">
        <v>3538016</v>
      </c>
      <c r="D4931" t="s">
        <v>11739</v>
      </c>
      <c r="E4931" t="s">
        <v>11740</v>
      </c>
      <c r="F4931" t="s">
        <v>6402</v>
      </c>
      <c r="G4931">
        <v>0</v>
      </c>
      <c r="H4931">
        <v>0</v>
      </c>
      <c r="I4931">
        <v>1</v>
      </c>
      <c r="J4931">
        <v>1</v>
      </c>
      <c r="K4931">
        <v>1</v>
      </c>
      <c r="M4931">
        <v>2018</v>
      </c>
      <c r="N4931" t="s">
        <v>1463</v>
      </c>
      <c r="O4931">
        <v>99</v>
      </c>
      <c r="P4931">
        <v>4</v>
      </c>
      <c r="Q4931" t="s">
        <v>7733</v>
      </c>
      <c r="R4931" t="s">
        <v>7734</v>
      </c>
      <c r="S4931" t="s">
        <v>7734</v>
      </c>
      <c r="T4931" t="s">
        <v>2692</v>
      </c>
      <c r="U4931">
        <f t="shared" si="77"/>
        <v>0</v>
      </c>
    </row>
    <row r="4932" spans="1:21" x14ac:dyDescent="0.2">
      <c r="A4932" t="s">
        <v>18882</v>
      </c>
      <c r="B4932" t="s">
        <v>9250</v>
      </c>
      <c r="C4932">
        <v>3552026</v>
      </c>
      <c r="D4932" t="s">
        <v>6809</v>
      </c>
      <c r="E4932" t="s">
        <v>7584</v>
      </c>
      <c r="F4932" t="s">
        <v>6402</v>
      </c>
      <c r="G4932">
        <v>1416</v>
      </c>
      <c r="H4932">
        <v>7846</v>
      </c>
      <c r="I4932">
        <v>1</v>
      </c>
      <c r="J4932">
        <v>1</v>
      </c>
      <c r="K4932">
        <v>0</v>
      </c>
      <c r="M4932">
        <v>2018</v>
      </c>
      <c r="N4932" t="s">
        <v>1463</v>
      </c>
      <c r="O4932">
        <v>99</v>
      </c>
      <c r="P4932">
        <v>6</v>
      </c>
      <c r="Q4932" t="s">
        <v>7733</v>
      </c>
      <c r="R4932" t="s">
        <v>7734</v>
      </c>
      <c r="S4932" t="s">
        <v>7734</v>
      </c>
      <c r="T4932" t="s">
        <v>23910</v>
      </c>
      <c r="U4932">
        <f t="shared" si="77"/>
        <v>7846</v>
      </c>
    </row>
    <row r="4933" spans="1:21" x14ac:dyDescent="0.2">
      <c r="A4933" t="s">
        <v>18882</v>
      </c>
      <c r="B4933" t="s">
        <v>9250</v>
      </c>
      <c r="C4933">
        <v>3552026</v>
      </c>
      <c r="D4933" t="s">
        <v>6785</v>
      </c>
      <c r="E4933" t="s">
        <v>9262</v>
      </c>
      <c r="F4933" t="s">
        <v>6402</v>
      </c>
      <c r="G4933">
        <v>1101</v>
      </c>
      <c r="H4933">
        <v>7846</v>
      </c>
      <c r="I4933">
        <v>1</v>
      </c>
      <c r="J4933">
        <v>1</v>
      </c>
      <c r="K4933">
        <v>0</v>
      </c>
      <c r="M4933">
        <v>2018</v>
      </c>
      <c r="N4933" t="s">
        <v>1463</v>
      </c>
      <c r="O4933">
        <v>99</v>
      </c>
      <c r="P4933">
        <v>6</v>
      </c>
      <c r="Q4933" t="s">
        <v>7733</v>
      </c>
      <c r="R4933" t="s">
        <v>7734</v>
      </c>
      <c r="S4933" t="s">
        <v>7734</v>
      </c>
      <c r="T4933" t="s">
        <v>2710</v>
      </c>
      <c r="U4933">
        <f t="shared" si="77"/>
        <v>7846</v>
      </c>
    </row>
    <row r="4934" spans="1:21" x14ac:dyDescent="0.2">
      <c r="A4934" t="s">
        <v>18883</v>
      </c>
      <c r="B4934" t="s">
        <v>9250</v>
      </c>
      <c r="C4934">
        <v>3552026</v>
      </c>
      <c r="D4934" t="s">
        <v>7542</v>
      </c>
      <c r="E4934" t="s">
        <v>15797</v>
      </c>
      <c r="F4934" t="s">
        <v>6402</v>
      </c>
      <c r="G4934">
        <v>1136</v>
      </c>
      <c r="H4934">
        <v>1891</v>
      </c>
      <c r="I4934">
        <v>0</v>
      </c>
      <c r="J4934">
        <v>1</v>
      </c>
      <c r="K4934">
        <v>0</v>
      </c>
      <c r="M4934">
        <v>2018</v>
      </c>
      <c r="N4934" t="s">
        <v>6404</v>
      </c>
      <c r="O4934">
        <v>99</v>
      </c>
      <c r="P4934">
        <v>1</v>
      </c>
      <c r="Q4934" t="s">
        <v>7733</v>
      </c>
      <c r="R4934" t="s">
        <v>7734</v>
      </c>
      <c r="S4934" t="s">
        <v>7734</v>
      </c>
      <c r="T4934" t="s">
        <v>23911</v>
      </c>
      <c r="U4934">
        <f t="shared" si="77"/>
        <v>7846</v>
      </c>
    </row>
    <row r="4935" spans="1:21" x14ac:dyDescent="0.2">
      <c r="A4935" t="s">
        <v>18882</v>
      </c>
      <c r="B4935" t="s">
        <v>9250</v>
      </c>
      <c r="C4935">
        <v>3552026</v>
      </c>
      <c r="D4935" t="s">
        <v>6477</v>
      </c>
      <c r="E4935" t="s">
        <v>9257</v>
      </c>
      <c r="F4935" t="s">
        <v>6402</v>
      </c>
      <c r="G4935">
        <v>1123</v>
      </c>
      <c r="H4935">
        <v>7846</v>
      </c>
      <c r="I4935">
        <v>1</v>
      </c>
      <c r="J4935">
        <v>1</v>
      </c>
      <c r="K4935">
        <v>0</v>
      </c>
      <c r="M4935">
        <v>2018</v>
      </c>
      <c r="N4935" t="s">
        <v>1463</v>
      </c>
      <c r="O4935">
        <v>99</v>
      </c>
      <c r="P4935">
        <v>6</v>
      </c>
      <c r="Q4935" t="s">
        <v>7733</v>
      </c>
      <c r="R4935" t="s">
        <v>7734</v>
      </c>
      <c r="S4935" t="s">
        <v>7734</v>
      </c>
      <c r="T4935" t="s">
        <v>2705</v>
      </c>
      <c r="U4935">
        <f t="shared" si="77"/>
        <v>7846</v>
      </c>
    </row>
    <row r="4936" spans="1:21" x14ac:dyDescent="0.2">
      <c r="A4936" t="s">
        <v>18882</v>
      </c>
      <c r="B4936" t="s">
        <v>9250</v>
      </c>
      <c r="C4936">
        <v>3552026</v>
      </c>
      <c r="D4936" t="s">
        <v>18884</v>
      </c>
      <c r="E4936" t="s">
        <v>9255</v>
      </c>
      <c r="F4936" t="s">
        <v>6402</v>
      </c>
      <c r="G4936">
        <v>1125</v>
      </c>
      <c r="H4936">
        <v>7846</v>
      </c>
      <c r="I4936">
        <v>0</v>
      </c>
      <c r="J4936">
        <v>1</v>
      </c>
      <c r="K4936">
        <v>0</v>
      </c>
      <c r="M4936">
        <v>2018</v>
      </c>
      <c r="N4936" t="s">
        <v>1463</v>
      </c>
      <c r="O4936">
        <v>99</v>
      </c>
      <c r="P4936">
        <v>6</v>
      </c>
      <c r="Q4936" t="s">
        <v>7733</v>
      </c>
      <c r="R4936" t="s">
        <v>7734</v>
      </c>
      <c r="S4936" t="s">
        <v>7734</v>
      </c>
      <c r="T4936" t="s">
        <v>23912</v>
      </c>
      <c r="U4936">
        <f t="shared" si="77"/>
        <v>7846</v>
      </c>
    </row>
    <row r="4937" spans="1:21" x14ac:dyDescent="0.2">
      <c r="A4937" t="s">
        <v>18882</v>
      </c>
      <c r="B4937" t="s">
        <v>9250</v>
      </c>
      <c r="C4937">
        <v>3552026</v>
      </c>
      <c r="D4937" t="s">
        <v>6807</v>
      </c>
      <c r="E4937" t="s">
        <v>12171</v>
      </c>
      <c r="F4937" t="s">
        <v>6402</v>
      </c>
      <c r="G4937">
        <v>921</v>
      </c>
      <c r="H4937">
        <v>7846</v>
      </c>
      <c r="I4937">
        <v>1</v>
      </c>
      <c r="J4937">
        <v>1</v>
      </c>
      <c r="K4937">
        <v>0</v>
      </c>
      <c r="M4937">
        <v>2018</v>
      </c>
      <c r="N4937" t="s">
        <v>1463</v>
      </c>
      <c r="O4937">
        <v>99</v>
      </c>
      <c r="P4937">
        <v>6</v>
      </c>
      <c r="Q4937" t="s">
        <v>7733</v>
      </c>
      <c r="R4937" t="s">
        <v>7734</v>
      </c>
      <c r="S4937" t="s">
        <v>7734</v>
      </c>
      <c r="T4937" t="s">
        <v>23913</v>
      </c>
      <c r="U4937">
        <f t="shared" si="77"/>
        <v>7846</v>
      </c>
    </row>
    <row r="4938" spans="1:21" x14ac:dyDescent="0.2">
      <c r="A4938" t="s">
        <v>18883</v>
      </c>
      <c r="B4938" t="s">
        <v>9250</v>
      </c>
      <c r="C4938">
        <v>3552026</v>
      </c>
      <c r="D4938" t="s">
        <v>6503</v>
      </c>
      <c r="E4938" t="s">
        <v>9253</v>
      </c>
      <c r="F4938" t="s">
        <v>6402</v>
      </c>
      <c r="G4938">
        <v>755</v>
      </c>
      <c r="H4938">
        <v>1891</v>
      </c>
      <c r="I4938">
        <v>1</v>
      </c>
      <c r="J4938">
        <v>0</v>
      </c>
      <c r="K4938">
        <v>0</v>
      </c>
      <c r="M4938">
        <v>2018</v>
      </c>
      <c r="N4938" t="s">
        <v>6404</v>
      </c>
      <c r="O4938">
        <v>99</v>
      </c>
      <c r="P4938">
        <v>1</v>
      </c>
      <c r="Q4938" t="s">
        <v>7733</v>
      </c>
      <c r="R4938" t="s">
        <v>7734</v>
      </c>
      <c r="S4938" t="s">
        <v>7734</v>
      </c>
      <c r="T4938" t="s">
        <v>705</v>
      </c>
      <c r="U4938">
        <f t="shared" si="77"/>
        <v>7846</v>
      </c>
    </row>
    <row r="4939" spans="1:21" x14ac:dyDescent="0.2">
      <c r="A4939" t="s">
        <v>18882</v>
      </c>
      <c r="B4939" t="s">
        <v>9250</v>
      </c>
      <c r="C4939">
        <v>3552026</v>
      </c>
      <c r="D4939" t="s">
        <v>6503</v>
      </c>
      <c r="E4939" t="s">
        <v>9257</v>
      </c>
      <c r="F4939" t="s">
        <v>6402</v>
      </c>
      <c r="G4939">
        <v>913</v>
      </c>
      <c r="H4939">
        <v>7846</v>
      </c>
      <c r="I4939">
        <v>1</v>
      </c>
      <c r="J4939">
        <v>0</v>
      </c>
      <c r="K4939">
        <v>0</v>
      </c>
      <c r="M4939">
        <v>2018</v>
      </c>
      <c r="N4939" t="s">
        <v>1463</v>
      </c>
      <c r="O4939">
        <v>99</v>
      </c>
      <c r="P4939">
        <v>6</v>
      </c>
      <c r="Q4939" t="s">
        <v>7733</v>
      </c>
      <c r="R4939" t="s">
        <v>7734</v>
      </c>
      <c r="S4939" t="s">
        <v>7734</v>
      </c>
      <c r="T4939" t="s">
        <v>2707</v>
      </c>
      <c r="U4939">
        <f t="shared" si="77"/>
        <v>7846</v>
      </c>
    </row>
    <row r="4940" spans="1:21" x14ac:dyDescent="0.2">
      <c r="A4940" t="s">
        <v>18882</v>
      </c>
      <c r="B4940" t="s">
        <v>9250</v>
      </c>
      <c r="C4940">
        <v>3552026</v>
      </c>
      <c r="D4940" t="s">
        <v>6509</v>
      </c>
      <c r="E4940" t="s">
        <v>9258</v>
      </c>
      <c r="F4940" t="s">
        <v>6402</v>
      </c>
      <c r="G4940">
        <v>1247</v>
      </c>
      <c r="H4940">
        <v>7846</v>
      </c>
      <c r="I4940">
        <v>0</v>
      </c>
      <c r="J4940">
        <v>1</v>
      </c>
      <c r="K4940">
        <v>0</v>
      </c>
      <c r="M4940">
        <v>2018</v>
      </c>
      <c r="N4940" t="s">
        <v>1463</v>
      </c>
      <c r="O4940">
        <v>99</v>
      </c>
      <c r="P4940">
        <v>6</v>
      </c>
      <c r="Q4940" t="s">
        <v>7733</v>
      </c>
      <c r="R4940" t="s">
        <v>7734</v>
      </c>
      <c r="S4940" t="s">
        <v>7734</v>
      </c>
      <c r="T4940" t="s">
        <v>2704</v>
      </c>
      <c r="U4940">
        <f t="shared" si="77"/>
        <v>7846</v>
      </c>
    </row>
    <row r="4941" spans="1:21" x14ac:dyDescent="0.2">
      <c r="A4941" t="s">
        <v>18885</v>
      </c>
      <c r="B4941" t="s">
        <v>9241</v>
      </c>
      <c r="C4941">
        <v>3554049</v>
      </c>
      <c r="D4941" t="s">
        <v>7169</v>
      </c>
      <c r="E4941" t="s">
        <v>9244</v>
      </c>
      <c r="F4941" t="s">
        <v>6402</v>
      </c>
      <c r="G4941">
        <v>0</v>
      </c>
      <c r="H4941">
        <v>0</v>
      </c>
      <c r="I4941">
        <v>1</v>
      </c>
      <c r="J4941">
        <v>1</v>
      </c>
      <c r="K4941">
        <v>1</v>
      </c>
      <c r="M4941">
        <v>2018</v>
      </c>
      <c r="N4941" t="s">
        <v>1463</v>
      </c>
      <c r="O4941">
        <v>99</v>
      </c>
      <c r="P4941">
        <v>3</v>
      </c>
      <c r="Q4941" t="s">
        <v>7733</v>
      </c>
      <c r="R4941" t="s">
        <v>7734</v>
      </c>
      <c r="S4941" t="s">
        <v>7734</v>
      </c>
      <c r="T4941" t="s">
        <v>2738</v>
      </c>
      <c r="U4941">
        <f t="shared" si="77"/>
        <v>0</v>
      </c>
    </row>
    <row r="4942" spans="1:21" x14ac:dyDescent="0.2">
      <c r="A4942" t="s">
        <v>18886</v>
      </c>
      <c r="B4942" t="s">
        <v>9241</v>
      </c>
      <c r="C4942">
        <v>3554049</v>
      </c>
      <c r="D4942" t="s">
        <v>7023</v>
      </c>
      <c r="E4942" t="s">
        <v>9242</v>
      </c>
      <c r="F4942" t="s">
        <v>6402</v>
      </c>
      <c r="G4942">
        <v>0</v>
      </c>
      <c r="H4942">
        <v>0</v>
      </c>
      <c r="I4942">
        <v>1</v>
      </c>
      <c r="J4942">
        <v>1</v>
      </c>
      <c r="K4942">
        <v>1</v>
      </c>
      <c r="M4942">
        <v>2018</v>
      </c>
      <c r="N4942" t="s">
        <v>2531</v>
      </c>
      <c r="O4942">
        <v>99</v>
      </c>
      <c r="P4942">
        <v>1</v>
      </c>
      <c r="Q4942" t="s">
        <v>7733</v>
      </c>
      <c r="R4942" t="s">
        <v>7734</v>
      </c>
      <c r="S4942" t="s">
        <v>7734</v>
      </c>
      <c r="T4942" t="s">
        <v>710</v>
      </c>
      <c r="U4942">
        <f t="shared" si="77"/>
        <v>0</v>
      </c>
    </row>
    <row r="4943" spans="1:21" x14ac:dyDescent="0.2">
      <c r="A4943" t="s">
        <v>18885</v>
      </c>
      <c r="B4943" t="s">
        <v>9241</v>
      </c>
      <c r="C4943">
        <v>3554049</v>
      </c>
      <c r="D4943" t="s">
        <v>18887</v>
      </c>
      <c r="E4943" t="s">
        <v>15481</v>
      </c>
      <c r="F4943" t="s">
        <v>6402</v>
      </c>
      <c r="G4943">
        <v>0</v>
      </c>
      <c r="H4943">
        <v>0</v>
      </c>
      <c r="I4943">
        <v>1</v>
      </c>
      <c r="J4943">
        <v>1</v>
      </c>
      <c r="K4943">
        <v>1</v>
      </c>
      <c r="M4943">
        <v>2018</v>
      </c>
      <c r="N4943" t="s">
        <v>1463</v>
      </c>
      <c r="O4943">
        <v>99</v>
      </c>
      <c r="P4943">
        <v>3</v>
      </c>
      <c r="Q4943" t="s">
        <v>7733</v>
      </c>
      <c r="R4943" t="s">
        <v>7734</v>
      </c>
      <c r="S4943" t="s">
        <v>7734</v>
      </c>
      <c r="T4943" t="s">
        <v>23914</v>
      </c>
      <c r="U4943">
        <f t="shared" si="77"/>
        <v>0</v>
      </c>
    </row>
    <row r="4944" spans="1:21" x14ac:dyDescent="0.2">
      <c r="A4944" t="s">
        <v>18885</v>
      </c>
      <c r="B4944" t="s">
        <v>9241</v>
      </c>
      <c r="C4944">
        <v>3554049</v>
      </c>
      <c r="D4944" t="s">
        <v>18888</v>
      </c>
      <c r="E4944" t="s">
        <v>18889</v>
      </c>
      <c r="F4944" t="s">
        <v>6402</v>
      </c>
      <c r="G4944">
        <v>0</v>
      </c>
      <c r="H4944">
        <v>0</v>
      </c>
      <c r="I4944">
        <v>1</v>
      </c>
      <c r="J4944">
        <v>1</v>
      </c>
      <c r="K4944">
        <v>1</v>
      </c>
      <c r="M4944">
        <v>2018</v>
      </c>
      <c r="N4944" t="s">
        <v>1463</v>
      </c>
      <c r="O4944">
        <v>99</v>
      </c>
      <c r="P4944">
        <v>3</v>
      </c>
      <c r="Q4944" t="s">
        <v>7733</v>
      </c>
      <c r="R4944" t="s">
        <v>7734</v>
      </c>
      <c r="S4944" t="s">
        <v>7734</v>
      </c>
      <c r="T4944" t="s">
        <v>23915</v>
      </c>
      <c r="U4944">
        <f t="shared" si="77"/>
        <v>0</v>
      </c>
    </row>
    <row r="4945" spans="1:21" x14ac:dyDescent="0.2">
      <c r="A4945" t="s">
        <v>18890</v>
      </c>
      <c r="B4945" t="s">
        <v>8050</v>
      </c>
      <c r="C4945">
        <v>3512058</v>
      </c>
      <c r="D4945" t="s">
        <v>6809</v>
      </c>
      <c r="E4945" t="s">
        <v>6977</v>
      </c>
      <c r="F4945" t="s">
        <v>6402</v>
      </c>
      <c r="G4945">
        <v>463</v>
      </c>
      <c r="H4945">
        <v>1869</v>
      </c>
      <c r="I4945">
        <v>0</v>
      </c>
      <c r="J4945">
        <v>1</v>
      </c>
      <c r="K4945">
        <v>0</v>
      </c>
      <c r="M4945">
        <v>2018</v>
      </c>
      <c r="N4945" t="s">
        <v>1463</v>
      </c>
      <c r="O4945">
        <v>99</v>
      </c>
      <c r="P4945">
        <v>3</v>
      </c>
      <c r="Q4945" t="s">
        <v>7733</v>
      </c>
      <c r="R4945" t="s">
        <v>7734</v>
      </c>
      <c r="S4945" t="s">
        <v>7734</v>
      </c>
      <c r="T4945" t="s">
        <v>23916</v>
      </c>
      <c r="U4945">
        <f t="shared" si="77"/>
        <v>1869</v>
      </c>
    </row>
    <row r="4946" spans="1:21" x14ac:dyDescent="0.2">
      <c r="A4946" t="s">
        <v>18890</v>
      </c>
      <c r="B4946" t="s">
        <v>8050</v>
      </c>
      <c r="C4946">
        <v>3512058</v>
      </c>
      <c r="D4946" t="s">
        <v>6605</v>
      </c>
      <c r="E4946" t="s">
        <v>8059</v>
      </c>
      <c r="F4946" t="s">
        <v>6402</v>
      </c>
      <c r="G4946">
        <v>423</v>
      </c>
      <c r="H4946">
        <v>1869</v>
      </c>
      <c r="I4946">
        <v>1</v>
      </c>
      <c r="J4946">
        <v>1</v>
      </c>
      <c r="K4946">
        <v>0</v>
      </c>
      <c r="M4946">
        <v>2018</v>
      </c>
      <c r="N4946" t="s">
        <v>1463</v>
      </c>
      <c r="O4946">
        <v>99</v>
      </c>
      <c r="P4946">
        <v>3</v>
      </c>
      <c r="Q4946" t="s">
        <v>7733</v>
      </c>
      <c r="R4946" t="s">
        <v>7734</v>
      </c>
      <c r="S4946" t="s">
        <v>7734</v>
      </c>
      <c r="T4946" t="s">
        <v>2745</v>
      </c>
      <c r="U4946">
        <f t="shared" si="77"/>
        <v>1869</v>
      </c>
    </row>
    <row r="4947" spans="1:21" x14ac:dyDescent="0.2">
      <c r="A4947" t="s">
        <v>18890</v>
      </c>
      <c r="B4947" t="s">
        <v>8050</v>
      </c>
      <c r="C4947">
        <v>3512058</v>
      </c>
      <c r="D4947" t="s">
        <v>6838</v>
      </c>
      <c r="E4947" t="s">
        <v>18891</v>
      </c>
      <c r="F4947" t="s">
        <v>6402</v>
      </c>
      <c r="G4947">
        <v>305</v>
      </c>
      <c r="H4947">
        <v>1869</v>
      </c>
      <c r="I4947">
        <v>0</v>
      </c>
      <c r="J4947">
        <v>0</v>
      </c>
      <c r="K4947">
        <v>0</v>
      </c>
      <c r="M4947">
        <v>2018</v>
      </c>
      <c r="N4947" t="s">
        <v>1463</v>
      </c>
      <c r="O4947">
        <v>99</v>
      </c>
      <c r="P4947">
        <v>3</v>
      </c>
      <c r="Q4947" t="s">
        <v>7733</v>
      </c>
      <c r="R4947" t="s">
        <v>7734</v>
      </c>
      <c r="S4947" t="s">
        <v>7734</v>
      </c>
      <c r="T4947" t="s">
        <v>23917</v>
      </c>
      <c r="U4947">
        <f t="shared" si="77"/>
        <v>1869</v>
      </c>
    </row>
    <row r="4948" spans="1:21" x14ac:dyDescent="0.2">
      <c r="A4948" t="s">
        <v>18892</v>
      </c>
      <c r="B4948" t="s">
        <v>8050</v>
      </c>
      <c r="C4948">
        <v>3512058</v>
      </c>
      <c r="D4948" t="s">
        <v>18893</v>
      </c>
      <c r="E4948" t="s">
        <v>8051</v>
      </c>
      <c r="F4948" t="s">
        <v>6402</v>
      </c>
      <c r="G4948">
        <v>0</v>
      </c>
      <c r="H4948">
        <v>0</v>
      </c>
      <c r="I4948">
        <v>1</v>
      </c>
      <c r="J4948">
        <v>1</v>
      </c>
      <c r="K4948">
        <v>1</v>
      </c>
      <c r="M4948">
        <v>2018</v>
      </c>
      <c r="N4948" t="s">
        <v>2531</v>
      </c>
      <c r="O4948">
        <v>99</v>
      </c>
      <c r="P4948">
        <v>1</v>
      </c>
      <c r="Q4948" t="s">
        <v>7733</v>
      </c>
      <c r="R4948" t="s">
        <v>7734</v>
      </c>
      <c r="S4948" t="s">
        <v>7734</v>
      </c>
      <c r="T4948" t="s">
        <v>23918</v>
      </c>
      <c r="U4948">
        <f t="shared" si="77"/>
        <v>1869</v>
      </c>
    </row>
    <row r="4949" spans="1:21" x14ac:dyDescent="0.2">
      <c r="A4949" t="s">
        <v>18890</v>
      </c>
      <c r="B4949" t="s">
        <v>8050</v>
      </c>
      <c r="C4949">
        <v>3512058</v>
      </c>
      <c r="D4949" t="s">
        <v>6493</v>
      </c>
      <c r="E4949" t="s">
        <v>6728</v>
      </c>
      <c r="F4949" t="s">
        <v>6402</v>
      </c>
      <c r="G4949">
        <v>336</v>
      </c>
      <c r="H4949">
        <v>1869</v>
      </c>
      <c r="I4949">
        <v>1</v>
      </c>
      <c r="J4949">
        <v>0</v>
      </c>
      <c r="K4949">
        <v>0</v>
      </c>
      <c r="M4949">
        <v>2018</v>
      </c>
      <c r="N4949" t="s">
        <v>1463</v>
      </c>
      <c r="O4949">
        <v>99</v>
      </c>
      <c r="P4949">
        <v>3</v>
      </c>
      <c r="Q4949" t="s">
        <v>7733</v>
      </c>
      <c r="R4949" t="s">
        <v>7734</v>
      </c>
      <c r="S4949" t="s">
        <v>7734</v>
      </c>
      <c r="T4949" t="s">
        <v>23919</v>
      </c>
      <c r="U4949">
        <f t="shared" si="77"/>
        <v>1869</v>
      </c>
    </row>
    <row r="4950" spans="1:21" x14ac:dyDescent="0.2">
      <c r="A4950" t="s">
        <v>18894</v>
      </c>
      <c r="B4950" t="s">
        <v>8050</v>
      </c>
      <c r="C4950">
        <v>3512058</v>
      </c>
      <c r="D4950" t="s">
        <v>7676</v>
      </c>
      <c r="E4950" t="s">
        <v>7506</v>
      </c>
      <c r="F4950" t="s">
        <v>6402</v>
      </c>
      <c r="G4950">
        <v>0</v>
      </c>
      <c r="H4950">
        <v>0</v>
      </c>
      <c r="I4950">
        <v>1</v>
      </c>
      <c r="J4950">
        <v>1</v>
      </c>
      <c r="K4950">
        <v>1</v>
      </c>
      <c r="M4950">
        <v>2018</v>
      </c>
      <c r="N4950" t="s">
        <v>1753</v>
      </c>
      <c r="O4950">
        <v>99</v>
      </c>
      <c r="P4950">
        <v>1</v>
      </c>
      <c r="Q4950" t="s">
        <v>7733</v>
      </c>
      <c r="R4950" t="s">
        <v>7734</v>
      </c>
      <c r="S4950" t="s">
        <v>7734</v>
      </c>
      <c r="T4950" t="s">
        <v>23920</v>
      </c>
      <c r="U4950">
        <f t="shared" si="77"/>
        <v>1869</v>
      </c>
    </row>
    <row r="4951" spans="1:21" x14ac:dyDescent="0.2">
      <c r="A4951" t="s">
        <v>18890</v>
      </c>
      <c r="B4951" t="s">
        <v>8050</v>
      </c>
      <c r="C4951">
        <v>3512058</v>
      </c>
      <c r="D4951" t="s">
        <v>7063</v>
      </c>
      <c r="E4951" t="s">
        <v>7815</v>
      </c>
      <c r="F4951" t="s">
        <v>6402</v>
      </c>
      <c r="G4951">
        <v>342</v>
      </c>
      <c r="H4951">
        <v>1869</v>
      </c>
      <c r="I4951">
        <v>0</v>
      </c>
      <c r="J4951">
        <v>1</v>
      </c>
      <c r="K4951">
        <v>0</v>
      </c>
      <c r="M4951">
        <v>2018</v>
      </c>
      <c r="N4951" t="s">
        <v>1463</v>
      </c>
      <c r="O4951">
        <v>99</v>
      </c>
      <c r="P4951">
        <v>3</v>
      </c>
      <c r="Q4951" t="s">
        <v>7733</v>
      </c>
      <c r="R4951" t="s">
        <v>7734</v>
      </c>
      <c r="S4951" t="s">
        <v>7734</v>
      </c>
      <c r="T4951" t="s">
        <v>2741</v>
      </c>
      <c r="U4951">
        <f t="shared" si="77"/>
        <v>1869</v>
      </c>
    </row>
    <row r="4952" spans="1:21" x14ac:dyDescent="0.2">
      <c r="A4952" t="s">
        <v>18895</v>
      </c>
      <c r="B4952" t="s">
        <v>9280</v>
      </c>
      <c r="C4952">
        <v>3556052</v>
      </c>
      <c r="D4952" t="s">
        <v>9289</v>
      </c>
      <c r="E4952" t="s">
        <v>9290</v>
      </c>
      <c r="F4952" t="s">
        <v>6402</v>
      </c>
      <c r="G4952">
        <v>89</v>
      </c>
      <c r="H4952">
        <v>925</v>
      </c>
      <c r="I4952">
        <v>1</v>
      </c>
      <c r="J4952">
        <v>0</v>
      </c>
      <c r="K4952">
        <v>0</v>
      </c>
      <c r="M4952">
        <v>2018</v>
      </c>
      <c r="N4952" t="s">
        <v>1463</v>
      </c>
      <c r="O4952">
        <v>99</v>
      </c>
      <c r="P4952">
        <v>4</v>
      </c>
      <c r="Q4952" t="s">
        <v>7733</v>
      </c>
      <c r="R4952" t="s">
        <v>7734</v>
      </c>
      <c r="S4952" t="s">
        <v>7734</v>
      </c>
      <c r="T4952" t="s">
        <v>2754</v>
      </c>
      <c r="U4952">
        <f t="shared" si="77"/>
        <v>925</v>
      </c>
    </row>
    <row r="4953" spans="1:21" x14ac:dyDescent="0.2">
      <c r="A4953" t="s">
        <v>18896</v>
      </c>
      <c r="B4953" t="s">
        <v>9280</v>
      </c>
      <c r="C4953">
        <v>3556052</v>
      </c>
      <c r="D4953" t="s">
        <v>6467</v>
      </c>
      <c r="E4953" t="s">
        <v>10131</v>
      </c>
      <c r="F4953" t="s">
        <v>6402</v>
      </c>
      <c r="G4953">
        <v>61</v>
      </c>
      <c r="H4953">
        <v>258</v>
      </c>
      <c r="I4953">
        <v>0</v>
      </c>
      <c r="J4953">
        <v>0</v>
      </c>
      <c r="K4953">
        <v>0</v>
      </c>
      <c r="M4953">
        <v>2018</v>
      </c>
      <c r="N4953" t="s">
        <v>6404</v>
      </c>
      <c r="O4953">
        <v>99</v>
      </c>
      <c r="P4953">
        <v>1</v>
      </c>
      <c r="Q4953" t="s">
        <v>7733</v>
      </c>
      <c r="R4953" t="s">
        <v>7734</v>
      </c>
      <c r="S4953" t="s">
        <v>7734</v>
      </c>
      <c r="T4953" t="s">
        <v>23921</v>
      </c>
      <c r="U4953">
        <f t="shared" si="77"/>
        <v>925</v>
      </c>
    </row>
    <row r="4954" spans="1:21" x14ac:dyDescent="0.2">
      <c r="A4954" t="s">
        <v>18895</v>
      </c>
      <c r="B4954" t="s">
        <v>9280</v>
      </c>
      <c r="C4954">
        <v>3556052</v>
      </c>
      <c r="D4954" t="s">
        <v>6663</v>
      </c>
      <c r="E4954" t="s">
        <v>15169</v>
      </c>
      <c r="F4954" t="s">
        <v>6402</v>
      </c>
      <c r="G4954">
        <v>133</v>
      </c>
      <c r="H4954">
        <v>925</v>
      </c>
      <c r="I4954">
        <v>0</v>
      </c>
      <c r="J4954">
        <v>1</v>
      </c>
      <c r="K4954">
        <v>0</v>
      </c>
      <c r="M4954">
        <v>2018</v>
      </c>
      <c r="N4954" t="s">
        <v>1463</v>
      </c>
      <c r="O4954">
        <v>99</v>
      </c>
      <c r="P4954">
        <v>4</v>
      </c>
      <c r="Q4954" t="s">
        <v>7733</v>
      </c>
      <c r="R4954" t="s">
        <v>7734</v>
      </c>
      <c r="S4954" t="s">
        <v>7734</v>
      </c>
      <c r="T4954" t="s">
        <v>23922</v>
      </c>
      <c r="U4954">
        <f t="shared" si="77"/>
        <v>925</v>
      </c>
    </row>
    <row r="4955" spans="1:21" x14ac:dyDescent="0.2">
      <c r="A4955" t="s">
        <v>18895</v>
      </c>
      <c r="B4955" t="s">
        <v>9280</v>
      </c>
      <c r="C4955">
        <v>3556052</v>
      </c>
      <c r="D4955" t="s">
        <v>7603</v>
      </c>
      <c r="E4955" t="s">
        <v>9293</v>
      </c>
      <c r="F4955" t="s">
        <v>6402</v>
      </c>
      <c r="G4955">
        <v>185</v>
      </c>
      <c r="H4955">
        <v>925</v>
      </c>
      <c r="I4955">
        <v>0</v>
      </c>
      <c r="J4955">
        <v>1</v>
      </c>
      <c r="K4955">
        <v>0</v>
      </c>
      <c r="M4955">
        <v>2018</v>
      </c>
      <c r="N4955" t="s">
        <v>1463</v>
      </c>
      <c r="O4955">
        <v>99</v>
      </c>
      <c r="P4955">
        <v>4</v>
      </c>
      <c r="Q4955" t="s">
        <v>7733</v>
      </c>
      <c r="R4955" t="s">
        <v>7734</v>
      </c>
      <c r="S4955" t="s">
        <v>7734</v>
      </c>
      <c r="T4955" t="s">
        <v>23923</v>
      </c>
      <c r="U4955">
        <f t="shared" si="77"/>
        <v>925</v>
      </c>
    </row>
    <row r="4956" spans="1:21" x14ac:dyDescent="0.2">
      <c r="A4956" t="s">
        <v>18895</v>
      </c>
      <c r="B4956" t="s">
        <v>9280</v>
      </c>
      <c r="C4956">
        <v>3556052</v>
      </c>
      <c r="D4956" t="s">
        <v>15183</v>
      </c>
      <c r="E4956" t="s">
        <v>9282</v>
      </c>
      <c r="F4956" t="s">
        <v>6402</v>
      </c>
      <c r="G4956">
        <v>58</v>
      </c>
      <c r="H4956">
        <v>925</v>
      </c>
      <c r="I4956">
        <v>0</v>
      </c>
      <c r="J4956">
        <v>0</v>
      </c>
      <c r="K4956">
        <v>0</v>
      </c>
      <c r="M4956">
        <v>2018</v>
      </c>
      <c r="N4956" t="s">
        <v>1463</v>
      </c>
      <c r="O4956">
        <v>99</v>
      </c>
      <c r="P4956">
        <v>4</v>
      </c>
      <c r="Q4956" t="s">
        <v>7733</v>
      </c>
      <c r="R4956" t="s">
        <v>7734</v>
      </c>
      <c r="S4956" t="s">
        <v>7734</v>
      </c>
      <c r="T4956" t="s">
        <v>23924</v>
      </c>
      <c r="U4956">
        <f t="shared" si="77"/>
        <v>925</v>
      </c>
    </row>
    <row r="4957" spans="1:21" x14ac:dyDescent="0.2">
      <c r="A4957" t="s">
        <v>18896</v>
      </c>
      <c r="B4957" t="s">
        <v>9280</v>
      </c>
      <c r="C4957">
        <v>3556052</v>
      </c>
      <c r="D4957" t="s">
        <v>7283</v>
      </c>
      <c r="E4957" t="s">
        <v>9282</v>
      </c>
      <c r="F4957" t="s">
        <v>6402</v>
      </c>
      <c r="G4957">
        <v>197</v>
      </c>
      <c r="H4957">
        <v>258</v>
      </c>
      <c r="I4957">
        <v>1</v>
      </c>
      <c r="J4957">
        <v>1</v>
      </c>
      <c r="K4957">
        <v>0</v>
      </c>
      <c r="M4957">
        <v>2018</v>
      </c>
      <c r="N4957" t="s">
        <v>6404</v>
      </c>
      <c r="O4957">
        <v>99</v>
      </c>
      <c r="P4957">
        <v>1</v>
      </c>
      <c r="Q4957" t="s">
        <v>7733</v>
      </c>
      <c r="R4957" t="s">
        <v>7734</v>
      </c>
      <c r="S4957" t="s">
        <v>7734</v>
      </c>
      <c r="T4957" t="s">
        <v>712</v>
      </c>
      <c r="U4957">
        <f t="shared" si="77"/>
        <v>925</v>
      </c>
    </row>
    <row r="4958" spans="1:21" x14ac:dyDescent="0.2">
      <c r="A4958" t="s">
        <v>18895</v>
      </c>
      <c r="B4958" t="s">
        <v>9280</v>
      </c>
      <c r="C4958">
        <v>3556052</v>
      </c>
      <c r="D4958" t="s">
        <v>9292</v>
      </c>
      <c r="E4958" t="s">
        <v>9293</v>
      </c>
      <c r="F4958" t="s">
        <v>6402</v>
      </c>
      <c r="G4958">
        <v>178</v>
      </c>
      <c r="H4958">
        <v>925</v>
      </c>
      <c r="I4958">
        <v>0</v>
      </c>
      <c r="J4958">
        <v>1</v>
      </c>
      <c r="K4958">
        <v>0</v>
      </c>
      <c r="M4958">
        <v>2018</v>
      </c>
      <c r="N4958" t="s">
        <v>1463</v>
      </c>
      <c r="O4958">
        <v>99</v>
      </c>
      <c r="P4958">
        <v>4</v>
      </c>
      <c r="Q4958" t="s">
        <v>7733</v>
      </c>
      <c r="R4958" t="s">
        <v>7734</v>
      </c>
      <c r="S4958" t="s">
        <v>7734</v>
      </c>
      <c r="T4958" t="s">
        <v>2746</v>
      </c>
      <c r="U4958">
        <f t="shared" si="77"/>
        <v>925</v>
      </c>
    </row>
    <row r="4959" spans="1:21" x14ac:dyDescent="0.2">
      <c r="A4959" t="s">
        <v>18895</v>
      </c>
      <c r="B4959" t="s">
        <v>9280</v>
      </c>
      <c r="C4959">
        <v>3556052</v>
      </c>
      <c r="D4959" t="s">
        <v>6895</v>
      </c>
      <c r="E4959" t="s">
        <v>8129</v>
      </c>
      <c r="F4959" t="s">
        <v>6402</v>
      </c>
      <c r="G4959">
        <v>140</v>
      </c>
      <c r="H4959">
        <v>925</v>
      </c>
      <c r="I4959">
        <v>0</v>
      </c>
      <c r="J4959">
        <v>1</v>
      </c>
      <c r="K4959">
        <v>0</v>
      </c>
      <c r="M4959">
        <v>2018</v>
      </c>
      <c r="N4959" t="s">
        <v>1463</v>
      </c>
      <c r="O4959">
        <v>99</v>
      </c>
      <c r="P4959">
        <v>4</v>
      </c>
      <c r="Q4959" t="s">
        <v>7733</v>
      </c>
      <c r="R4959" t="s">
        <v>7734</v>
      </c>
      <c r="S4959" t="s">
        <v>7734</v>
      </c>
      <c r="T4959" t="s">
        <v>23925</v>
      </c>
      <c r="U4959">
        <f t="shared" si="77"/>
        <v>925</v>
      </c>
    </row>
    <row r="4960" spans="1:21" x14ac:dyDescent="0.2">
      <c r="A4960" t="s">
        <v>18895</v>
      </c>
      <c r="B4960" t="s">
        <v>9280</v>
      </c>
      <c r="C4960">
        <v>3556052</v>
      </c>
      <c r="D4960" t="s">
        <v>8775</v>
      </c>
      <c r="E4960" t="s">
        <v>9286</v>
      </c>
      <c r="F4960" t="s">
        <v>6402</v>
      </c>
      <c r="G4960">
        <v>59</v>
      </c>
      <c r="H4960">
        <v>925</v>
      </c>
      <c r="I4960">
        <v>0</v>
      </c>
      <c r="J4960">
        <v>0</v>
      </c>
      <c r="K4960">
        <v>0</v>
      </c>
      <c r="M4960">
        <v>2018</v>
      </c>
      <c r="N4960" t="s">
        <v>1463</v>
      </c>
      <c r="O4960">
        <v>99</v>
      </c>
      <c r="P4960">
        <v>4</v>
      </c>
      <c r="Q4960" t="s">
        <v>7733</v>
      </c>
      <c r="R4960" t="s">
        <v>7734</v>
      </c>
      <c r="S4960" t="s">
        <v>7734</v>
      </c>
      <c r="T4960" t="s">
        <v>23926</v>
      </c>
      <c r="U4960">
        <f t="shared" si="77"/>
        <v>925</v>
      </c>
    </row>
    <row r="4961" spans="1:21" x14ac:dyDescent="0.2">
      <c r="A4961" t="s">
        <v>18895</v>
      </c>
      <c r="B4961" t="s">
        <v>9280</v>
      </c>
      <c r="C4961">
        <v>3556052</v>
      </c>
      <c r="D4961" t="s">
        <v>9284</v>
      </c>
      <c r="E4961" t="s">
        <v>7671</v>
      </c>
      <c r="F4961" t="s">
        <v>6402</v>
      </c>
      <c r="G4961">
        <v>83</v>
      </c>
      <c r="H4961">
        <v>925</v>
      </c>
      <c r="I4961">
        <v>1</v>
      </c>
      <c r="J4961">
        <v>0</v>
      </c>
      <c r="K4961">
        <v>0</v>
      </c>
      <c r="M4961">
        <v>2018</v>
      </c>
      <c r="N4961" t="s">
        <v>1463</v>
      </c>
      <c r="O4961">
        <v>99</v>
      </c>
      <c r="P4961">
        <v>4</v>
      </c>
      <c r="Q4961" t="s">
        <v>7733</v>
      </c>
      <c r="R4961" t="s">
        <v>7734</v>
      </c>
      <c r="S4961" t="s">
        <v>7734</v>
      </c>
      <c r="T4961" t="s">
        <v>2751</v>
      </c>
      <c r="U4961">
        <f t="shared" si="77"/>
        <v>925</v>
      </c>
    </row>
    <row r="4962" spans="1:21" x14ac:dyDescent="0.2">
      <c r="A4962" t="s">
        <v>18897</v>
      </c>
      <c r="B4962" t="s">
        <v>9353</v>
      </c>
      <c r="C4962">
        <v>3559012</v>
      </c>
      <c r="D4962" t="s">
        <v>6857</v>
      </c>
      <c r="E4962" t="s">
        <v>9354</v>
      </c>
      <c r="F4962" t="s">
        <v>6402</v>
      </c>
      <c r="G4962">
        <v>1617</v>
      </c>
      <c r="H4962">
        <v>12999</v>
      </c>
      <c r="I4962">
        <v>0</v>
      </c>
      <c r="J4962">
        <v>1</v>
      </c>
      <c r="K4962">
        <v>0</v>
      </c>
      <c r="M4962">
        <v>2018</v>
      </c>
      <c r="N4962" t="s">
        <v>1463</v>
      </c>
      <c r="O4962">
        <v>99</v>
      </c>
      <c r="P4962">
        <v>6</v>
      </c>
      <c r="Q4962" t="s">
        <v>7733</v>
      </c>
      <c r="R4962" t="s">
        <v>7734</v>
      </c>
      <c r="S4962" t="s">
        <v>7734</v>
      </c>
      <c r="T4962" t="s">
        <v>717</v>
      </c>
      <c r="U4962">
        <f t="shared" si="77"/>
        <v>12999</v>
      </c>
    </row>
    <row r="4963" spans="1:21" x14ac:dyDescent="0.2">
      <c r="A4963" t="s">
        <v>18897</v>
      </c>
      <c r="B4963" t="s">
        <v>9353</v>
      </c>
      <c r="C4963">
        <v>3559012</v>
      </c>
      <c r="D4963" t="s">
        <v>18898</v>
      </c>
      <c r="E4963" t="s">
        <v>6989</v>
      </c>
      <c r="F4963" t="s">
        <v>6402</v>
      </c>
      <c r="G4963">
        <v>1085</v>
      </c>
      <c r="H4963">
        <v>12999</v>
      </c>
      <c r="I4963">
        <v>0</v>
      </c>
      <c r="J4963">
        <v>0</v>
      </c>
      <c r="K4963">
        <v>0</v>
      </c>
      <c r="M4963">
        <v>2018</v>
      </c>
      <c r="N4963" t="s">
        <v>1463</v>
      </c>
      <c r="O4963">
        <v>99</v>
      </c>
      <c r="P4963">
        <v>6</v>
      </c>
      <c r="Q4963" t="s">
        <v>7733</v>
      </c>
      <c r="R4963" t="s">
        <v>7734</v>
      </c>
      <c r="S4963" t="s">
        <v>7734</v>
      </c>
      <c r="T4963" t="s">
        <v>23927</v>
      </c>
      <c r="U4963">
        <f t="shared" si="77"/>
        <v>12999</v>
      </c>
    </row>
    <row r="4964" spans="1:21" x14ac:dyDescent="0.2">
      <c r="A4964" t="s">
        <v>18897</v>
      </c>
      <c r="B4964" t="s">
        <v>9353</v>
      </c>
      <c r="C4964">
        <v>3559012</v>
      </c>
      <c r="D4964" t="s">
        <v>18899</v>
      </c>
      <c r="E4964" t="s">
        <v>18730</v>
      </c>
      <c r="F4964" t="s">
        <v>6402</v>
      </c>
      <c r="G4964">
        <v>1665</v>
      </c>
      <c r="H4964">
        <v>12999</v>
      </c>
      <c r="I4964">
        <v>0</v>
      </c>
      <c r="J4964">
        <v>1</v>
      </c>
      <c r="K4964">
        <v>0</v>
      </c>
      <c r="M4964">
        <v>2018</v>
      </c>
      <c r="N4964" t="s">
        <v>1463</v>
      </c>
      <c r="O4964">
        <v>99</v>
      </c>
      <c r="P4964">
        <v>6</v>
      </c>
      <c r="Q4964" t="s">
        <v>7733</v>
      </c>
      <c r="R4964" t="s">
        <v>7734</v>
      </c>
      <c r="S4964" t="s">
        <v>7734</v>
      </c>
      <c r="T4964" t="s">
        <v>23928</v>
      </c>
      <c r="U4964">
        <f t="shared" si="77"/>
        <v>12999</v>
      </c>
    </row>
    <row r="4965" spans="1:21" x14ac:dyDescent="0.2">
      <c r="A4965" t="s">
        <v>18897</v>
      </c>
      <c r="B4965" t="s">
        <v>9353</v>
      </c>
      <c r="C4965">
        <v>3559012</v>
      </c>
      <c r="D4965" t="s">
        <v>7586</v>
      </c>
      <c r="E4965" t="s">
        <v>10699</v>
      </c>
      <c r="F4965" t="s">
        <v>6402</v>
      </c>
      <c r="G4965">
        <v>1228</v>
      </c>
      <c r="H4965">
        <v>12999</v>
      </c>
      <c r="I4965">
        <v>0</v>
      </c>
      <c r="J4965">
        <v>0</v>
      </c>
      <c r="K4965">
        <v>0</v>
      </c>
      <c r="M4965">
        <v>2018</v>
      </c>
      <c r="N4965" t="s">
        <v>1463</v>
      </c>
      <c r="O4965">
        <v>99</v>
      </c>
      <c r="P4965">
        <v>6</v>
      </c>
      <c r="Q4965" t="s">
        <v>7733</v>
      </c>
      <c r="R4965" t="s">
        <v>7734</v>
      </c>
      <c r="S4965" t="s">
        <v>7734</v>
      </c>
      <c r="T4965" t="s">
        <v>23929</v>
      </c>
      <c r="U4965">
        <f t="shared" si="77"/>
        <v>12999</v>
      </c>
    </row>
    <row r="4966" spans="1:21" x14ac:dyDescent="0.2">
      <c r="A4966" t="s">
        <v>18897</v>
      </c>
      <c r="B4966" t="s">
        <v>9353</v>
      </c>
      <c r="C4966">
        <v>3559012</v>
      </c>
      <c r="D4966" t="s">
        <v>7614</v>
      </c>
      <c r="E4966" t="s">
        <v>15575</v>
      </c>
      <c r="F4966" t="s">
        <v>6402</v>
      </c>
      <c r="G4966">
        <v>1986</v>
      </c>
      <c r="H4966">
        <v>12999</v>
      </c>
      <c r="I4966">
        <v>0</v>
      </c>
      <c r="J4966">
        <v>1</v>
      </c>
      <c r="K4966">
        <v>0</v>
      </c>
      <c r="M4966">
        <v>2018</v>
      </c>
      <c r="N4966" t="s">
        <v>1463</v>
      </c>
      <c r="O4966">
        <v>99</v>
      </c>
      <c r="P4966">
        <v>6</v>
      </c>
      <c r="Q4966" t="s">
        <v>7733</v>
      </c>
      <c r="R4966" t="s">
        <v>7734</v>
      </c>
      <c r="S4966" t="s">
        <v>7734</v>
      </c>
      <c r="T4966" t="s">
        <v>23930</v>
      </c>
      <c r="U4966">
        <f t="shared" si="77"/>
        <v>12999</v>
      </c>
    </row>
    <row r="4967" spans="1:21" x14ac:dyDescent="0.2">
      <c r="A4967" t="s">
        <v>18900</v>
      </c>
      <c r="B4967" t="s">
        <v>9353</v>
      </c>
      <c r="C4967">
        <v>3559012</v>
      </c>
      <c r="D4967" t="s">
        <v>7333</v>
      </c>
      <c r="E4967" t="s">
        <v>18901</v>
      </c>
      <c r="F4967" t="s">
        <v>6402</v>
      </c>
      <c r="G4967">
        <v>1808</v>
      </c>
      <c r="H4967">
        <v>2689</v>
      </c>
      <c r="I4967">
        <v>1</v>
      </c>
      <c r="J4967">
        <v>1</v>
      </c>
      <c r="K4967">
        <v>0</v>
      </c>
      <c r="M4967">
        <v>2018</v>
      </c>
      <c r="N4967" t="s">
        <v>6404</v>
      </c>
      <c r="O4967">
        <v>99</v>
      </c>
      <c r="P4967">
        <v>1</v>
      </c>
      <c r="Q4967" t="s">
        <v>7733</v>
      </c>
      <c r="R4967" t="s">
        <v>7734</v>
      </c>
      <c r="S4967" t="s">
        <v>7734</v>
      </c>
      <c r="T4967" t="s">
        <v>23931</v>
      </c>
      <c r="U4967">
        <f t="shared" si="77"/>
        <v>12999</v>
      </c>
    </row>
    <row r="4968" spans="1:21" x14ac:dyDescent="0.2">
      <c r="A4968" t="s">
        <v>18900</v>
      </c>
      <c r="B4968" t="s">
        <v>9353</v>
      </c>
      <c r="C4968">
        <v>3559012</v>
      </c>
      <c r="D4968" t="s">
        <v>9022</v>
      </c>
      <c r="E4968" t="s">
        <v>6604</v>
      </c>
      <c r="F4968" t="s">
        <v>6402</v>
      </c>
      <c r="G4968">
        <v>881</v>
      </c>
      <c r="H4968">
        <v>2689</v>
      </c>
      <c r="I4968">
        <v>1</v>
      </c>
      <c r="J4968">
        <v>0</v>
      </c>
      <c r="K4968">
        <v>0</v>
      </c>
      <c r="M4968">
        <v>2018</v>
      </c>
      <c r="N4968" t="s">
        <v>6404</v>
      </c>
      <c r="O4968">
        <v>99</v>
      </c>
      <c r="P4968">
        <v>1</v>
      </c>
      <c r="Q4968" t="s">
        <v>7733</v>
      </c>
      <c r="R4968" t="s">
        <v>7734</v>
      </c>
      <c r="S4968" t="s">
        <v>7734</v>
      </c>
      <c r="T4968" t="s">
        <v>23932</v>
      </c>
      <c r="U4968">
        <f t="shared" si="77"/>
        <v>12999</v>
      </c>
    </row>
    <row r="4969" spans="1:21" x14ac:dyDescent="0.2">
      <c r="A4969" t="s">
        <v>18897</v>
      </c>
      <c r="B4969" t="s">
        <v>9353</v>
      </c>
      <c r="C4969">
        <v>3559012</v>
      </c>
      <c r="D4969" t="s">
        <v>6622</v>
      </c>
      <c r="E4969" t="s">
        <v>9358</v>
      </c>
      <c r="F4969" t="s">
        <v>6402</v>
      </c>
      <c r="G4969">
        <v>1701</v>
      </c>
      <c r="H4969">
        <v>12999</v>
      </c>
      <c r="I4969">
        <v>0</v>
      </c>
      <c r="J4969">
        <v>1</v>
      </c>
      <c r="K4969">
        <v>0</v>
      </c>
      <c r="M4969">
        <v>2018</v>
      </c>
      <c r="N4969" t="s">
        <v>1463</v>
      </c>
      <c r="O4969">
        <v>99</v>
      </c>
      <c r="P4969">
        <v>6</v>
      </c>
      <c r="Q4969" t="s">
        <v>7733</v>
      </c>
      <c r="R4969" t="s">
        <v>7734</v>
      </c>
      <c r="S4969" t="s">
        <v>7734</v>
      </c>
      <c r="T4969" t="s">
        <v>23933</v>
      </c>
      <c r="U4969">
        <f t="shared" si="77"/>
        <v>12999</v>
      </c>
    </row>
    <row r="4970" spans="1:21" x14ac:dyDescent="0.2">
      <c r="A4970" t="s">
        <v>18897</v>
      </c>
      <c r="B4970" t="s">
        <v>9353</v>
      </c>
      <c r="C4970">
        <v>3559012</v>
      </c>
      <c r="D4970" t="s">
        <v>7055</v>
      </c>
      <c r="E4970" t="s">
        <v>18902</v>
      </c>
      <c r="F4970" t="s">
        <v>6402</v>
      </c>
      <c r="G4970">
        <v>1562</v>
      </c>
      <c r="H4970">
        <v>12999</v>
      </c>
      <c r="I4970">
        <v>0</v>
      </c>
      <c r="J4970">
        <v>1</v>
      </c>
      <c r="K4970">
        <v>0</v>
      </c>
      <c r="M4970">
        <v>2018</v>
      </c>
      <c r="N4970" t="s">
        <v>1463</v>
      </c>
      <c r="O4970">
        <v>99</v>
      </c>
      <c r="P4970">
        <v>6</v>
      </c>
      <c r="Q4970" t="s">
        <v>7733</v>
      </c>
      <c r="R4970" t="s">
        <v>7734</v>
      </c>
      <c r="S4970" t="s">
        <v>7734</v>
      </c>
      <c r="T4970" t="s">
        <v>23934</v>
      </c>
      <c r="U4970">
        <f t="shared" si="77"/>
        <v>12999</v>
      </c>
    </row>
    <row r="4971" spans="1:21" x14ac:dyDescent="0.2">
      <c r="A4971" t="s">
        <v>18897</v>
      </c>
      <c r="B4971" t="s">
        <v>9353</v>
      </c>
      <c r="C4971">
        <v>3559012</v>
      </c>
      <c r="D4971" t="s">
        <v>6488</v>
      </c>
      <c r="E4971" t="s">
        <v>9359</v>
      </c>
      <c r="F4971" t="s">
        <v>6402</v>
      </c>
      <c r="G4971">
        <v>2155</v>
      </c>
      <c r="H4971">
        <v>12999</v>
      </c>
      <c r="I4971">
        <v>1</v>
      </c>
      <c r="J4971">
        <v>1</v>
      </c>
      <c r="K4971">
        <v>0</v>
      </c>
      <c r="M4971">
        <v>2018</v>
      </c>
      <c r="N4971" t="s">
        <v>1463</v>
      </c>
      <c r="O4971">
        <v>99</v>
      </c>
      <c r="P4971">
        <v>6</v>
      </c>
      <c r="Q4971" t="s">
        <v>7733</v>
      </c>
      <c r="R4971" t="s">
        <v>7734</v>
      </c>
      <c r="S4971" t="s">
        <v>7734</v>
      </c>
      <c r="T4971" t="s">
        <v>2778</v>
      </c>
      <c r="U4971">
        <f t="shared" si="77"/>
        <v>12999</v>
      </c>
    </row>
    <row r="4972" spans="1:21" x14ac:dyDescent="0.2">
      <c r="A4972" t="s">
        <v>18903</v>
      </c>
      <c r="B4972" t="s">
        <v>11086</v>
      </c>
      <c r="C4972">
        <v>3552001</v>
      </c>
      <c r="D4972" t="s">
        <v>9273</v>
      </c>
      <c r="E4972" t="s">
        <v>6621</v>
      </c>
      <c r="F4972" t="s">
        <v>6402</v>
      </c>
      <c r="G4972">
        <v>190</v>
      </c>
      <c r="H4972">
        <v>441</v>
      </c>
      <c r="I4972">
        <v>0</v>
      </c>
      <c r="J4972">
        <v>0</v>
      </c>
      <c r="K4972">
        <v>0</v>
      </c>
      <c r="M4972">
        <v>2018</v>
      </c>
      <c r="N4972" t="s">
        <v>1463</v>
      </c>
      <c r="O4972">
        <v>2</v>
      </c>
      <c r="P4972">
        <v>1</v>
      </c>
      <c r="Q4972" t="s">
        <v>7733</v>
      </c>
      <c r="R4972" t="s">
        <v>7734</v>
      </c>
      <c r="S4972" t="s">
        <v>7734</v>
      </c>
      <c r="T4972" t="s">
        <v>23935</v>
      </c>
      <c r="U4972">
        <f t="shared" si="77"/>
        <v>2110</v>
      </c>
    </row>
    <row r="4973" spans="1:21" x14ac:dyDescent="0.2">
      <c r="A4973" t="s">
        <v>18904</v>
      </c>
      <c r="B4973" t="s">
        <v>11086</v>
      </c>
      <c r="C4973">
        <v>3552001</v>
      </c>
      <c r="D4973" t="s">
        <v>6425</v>
      </c>
      <c r="E4973" t="s">
        <v>11096</v>
      </c>
      <c r="F4973" t="s">
        <v>6402</v>
      </c>
      <c r="G4973">
        <v>205</v>
      </c>
      <c r="H4973">
        <v>259</v>
      </c>
      <c r="I4973">
        <v>0</v>
      </c>
      <c r="J4973">
        <v>1</v>
      </c>
      <c r="K4973">
        <v>0</v>
      </c>
      <c r="M4973">
        <v>2018</v>
      </c>
      <c r="N4973" t="s">
        <v>1463</v>
      </c>
      <c r="O4973">
        <v>5</v>
      </c>
      <c r="P4973">
        <v>1</v>
      </c>
      <c r="Q4973" t="s">
        <v>7733</v>
      </c>
      <c r="R4973" t="s">
        <v>7734</v>
      </c>
      <c r="S4973" t="s">
        <v>7734</v>
      </c>
      <c r="T4973" t="s">
        <v>2782</v>
      </c>
      <c r="U4973">
        <f t="shared" si="77"/>
        <v>2110</v>
      </c>
    </row>
    <row r="4974" spans="1:21" x14ac:dyDescent="0.2">
      <c r="A4974" t="s">
        <v>18905</v>
      </c>
      <c r="B4974" t="s">
        <v>11086</v>
      </c>
      <c r="C4974">
        <v>3552001</v>
      </c>
      <c r="D4974" t="s">
        <v>6584</v>
      </c>
      <c r="E4974" t="s">
        <v>11094</v>
      </c>
      <c r="F4974" t="s">
        <v>6402</v>
      </c>
      <c r="G4974">
        <v>129</v>
      </c>
      <c r="H4974">
        <v>200</v>
      </c>
      <c r="I4974">
        <v>1</v>
      </c>
      <c r="J4974">
        <v>1</v>
      </c>
      <c r="K4974">
        <v>0</v>
      </c>
      <c r="M4974">
        <v>2018</v>
      </c>
      <c r="N4974" t="s">
        <v>1463</v>
      </c>
      <c r="O4974">
        <v>4</v>
      </c>
      <c r="P4974">
        <v>1</v>
      </c>
      <c r="Q4974" t="s">
        <v>7733</v>
      </c>
      <c r="R4974" t="s">
        <v>7734</v>
      </c>
      <c r="S4974" t="s">
        <v>7734</v>
      </c>
      <c r="T4974" t="s">
        <v>2783</v>
      </c>
      <c r="U4974">
        <f t="shared" si="77"/>
        <v>2110</v>
      </c>
    </row>
    <row r="4975" spans="1:21" x14ac:dyDescent="0.2">
      <c r="A4975" t="s">
        <v>18906</v>
      </c>
      <c r="B4975" t="s">
        <v>11086</v>
      </c>
      <c r="C4975">
        <v>3552001</v>
      </c>
      <c r="D4975" t="s">
        <v>15158</v>
      </c>
      <c r="E4975" t="s">
        <v>11087</v>
      </c>
      <c r="F4975" t="s">
        <v>6402</v>
      </c>
      <c r="G4975">
        <v>1232</v>
      </c>
      <c r="H4975">
        <v>2110</v>
      </c>
      <c r="I4975">
        <v>1</v>
      </c>
      <c r="J4975">
        <v>1</v>
      </c>
      <c r="K4975">
        <v>0</v>
      </c>
      <c r="M4975">
        <v>2018</v>
      </c>
      <c r="N4975" t="s">
        <v>6404</v>
      </c>
      <c r="O4975">
        <v>99</v>
      </c>
      <c r="P4975">
        <v>1</v>
      </c>
      <c r="Q4975" t="s">
        <v>7733</v>
      </c>
      <c r="R4975" t="s">
        <v>7734</v>
      </c>
      <c r="S4975" t="s">
        <v>7734</v>
      </c>
      <c r="T4975" t="s">
        <v>23936</v>
      </c>
      <c r="U4975">
        <f t="shared" si="77"/>
        <v>2110</v>
      </c>
    </row>
    <row r="4976" spans="1:21" x14ac:dyDescent="0.2">
      <c r="A4976" t="s">
        <v>18906</v>
      </c>
      <c r="B4976" t="s">
        <v>11086</v>
      </c>
      <c r="C4976">
        <v>3552001</v>
      </c>
      <c r="D4976" t="s">
        <v>7649</v>
      </c>
      <c r="E4976" t="s">
        <v>10608</v>
      </c>
      <c r="F4976" t="s">
        <v>6402</v>
      </c>
      <c r="G4976">
        <v>517</v>
      </c>
      <c r="H4976">
        <v>2110</v>
      </c>
      <c r="I4976">
        <v>0</v>
      </c>
      <c r="J4976">
        <v>0</v>
      </c>
      <c r="K4976">
        <v>0</v>
      </c>
      <c r="M4976">
        <v>2018</v>
      </c>
      <c r="N4976" t="s">
        <v>6404</v>
      </c>
      <c r="O4976">
        <v>99</v>
      </c>
      <c r="P4976">
        <v>1</v>
      </c>
      <c r="Q4976" t="s">
        <v>7733</v>
      </c>
      <c r="R4976" t="s">
        <v>7734</v>
      </c>
      <c r="S4976" t="s">
        <v>7734</v>
      </c>
      <c r="T4976" t="s">
        <v>23937</v>
      </c>
      <c r="U4976">
        <f t="shared" si="77"/>
        <v>2110</v>
      </c>
    </row>
    <row r="4977" spans="1:21" x14ac:dyDescent="0.2">
      <c r="A4977" t="s">
        <v>18906</v>
      </c>
      <c r="B4977" t="s">
        <v>11086</v>
      </c>
      <c r="C4977">
        <v>3552001</v>
      </c>
      <c r="D4977" t="s">
        <v>7619</v>
      </c>
      <c r="E4977" t="s">
        <v>10224</v>
      </c>
      <c r="F4977" t="s">
        <v>6402</v>
      </c>
      <c r="G4977">
        <v>361</v>
      </c>
      <c r="H4977">
        <v>2110</v>
      </c>
      <c r="I4977">
        <v>1</v>
      </c>
      <c r="J4977">
        <v>0</v>
      </c>
      <c r="K4977">
        <v>0</v>
      </c>
      <c r="M4977">
        <v>2018</v>
      </c>
      <c r="N4977" t="s">
        <v>6404</v>
      </c>
      <c r="O4977">
        <v>99</v>
      </c>
      <c r="P4977">
        <v>1</v>
      </c>
      <c r="Q4977" t="s">
        <v>7733</v>
      </c>
      <c r="R4977" t="s">
        <v>7734</v>
      </c>
      <c r="S4977" t="s">
        <v>7734</v>
      </c>
      <c r="T4977" t="s">
        <v>23938</v>
      </c>
      <c r="U4977">
        <f t="shared" si="77"/>
        <v>2110</v>
      </c>
    </row>
    <row r="4978" spans="1:21" x14ac:dyDescent="0.2">
      <c r="A4978" t="s">
        <v>18905</v>
      </c>
      <c r="B4978" t="s">
        <v>11086</v>
      </c>
      <c r="C4978">
        <v>3552001</v>
      </c>
      <c r="D4978" t="s">
        <v>6440</v>
      </c>
      <c r="E4978" t="s">
        <v>11926</v>
      </c>
      <c r="F4978" t="s">
        <v>6402</v>
      </c>
      <c r="G4978">
        <v>71</v>
      </c>
      <c r="H4978">
        <v>200</v>
      </c>
      <c r="I4978">
        <v>0</v>
      </c>
      <c r="J4978">
        <v>0</v>
      </c>
      <c r="K4978">
        <v>0</v>
      </c>
      <c r="M4978">
        <v>2018</v>
      </c>
      <c r="N4978" t="s">
        <v>1463</v>
      </c>
      <c r="O4978">
        <v>4</v>
      </c>
      <c r="P4978">
        <v>1</v>
      </c>
      <c r="Q4978" t="s">
        <v>7733</v>
      </c>
      <c r="R4978" t="s">
        <v>7734</v>
      </c>
      <c r="S4978" t="s">
        <v>7734</v>
      </c>
      <c r="T4978" t="s">
        <v>2363</v>
      </c>
      <c r="U4978">
        <f t="shared" si="77"/>
        <v>2110</v>
      </c>
    </row>
    <row r="4979" spans="1:21" x14ac:dyDescent="0.2">
      <c r="A4979" t="s">
        <v>18907</v>
      </c>
      <c r="B4979" t="s">
        <v>11086</v>
      </c>
      <c r="C4979">
        <v>3552001</v>
      </c>
      <c r="D4979" t="s">
        <v>6815</v>
      </c>
      <c r="E4979" t="s">
        <v>11092</v>
      </c>
      <c r="F4979" t="s">
        <v>6402</v>
      </c>
      <c r="G4979">
        <v>0</v>
      </c>
      <c r="H4979">
        <v>0</v>
      </c>
      <c r="I4979">
        <v>1</v>
      </c>
      <c r="J4979">
        <v>1</v>
      </c>
      <c r="K4979">
        <v>1</v>
      </c>
      <c r="M4979">
        <v>2018</v>
      </c>
      <c r="N4979" t="s">
        <v>1463</v>
      </c>
      <c r="O4979">
        <v>3</v>
      </c>
      <c r="P4979">
        <v>1</v>
      </c>
      <c r="Q4979" t="s">
        <v>7733</v>
      </c>
      <c r="R4979" t="s">
        <v>7734</v>
      </c>
      <c r="S4979" t="s">
        <v>7734</v>
      </c>
      <c r="T4979" t="s">
        <v>2962</v>
      </c>
      <c r="U4979">
        <f t="shared" si="77"/>
        <v>2110</v>
      </c>
    </row>
    <row r="4980" spans="1:21" x14ac:dyDescent="0.2">
      <c r="A4980" t="s">
        <v>18908</v>
      </c>
      <c r="B4980" t="s">
        <v>11086</v>
      </c>
      <c r="C4980">
        <v>3552001</v>
      </c>
      <c r="D4980" t="s">
        <v>11098</v>
      </c>
      <c r="E4980" t="s">
        <v>11099</v>
      </c>
      <c r="F4980" t="s">
        <v>6402</v>
      </c>
      <c r="G4980">
        <v>0</v>
      </c>
      <c r="H4980">
        <v>0</v>
      </c>
      <c r="I4980">
        <v>1</v>
      </c>
      <c r="J4980">
        <v>1</v>
      </c>
      <c r="K4980">
        <v>1</v>
      </c>
      <c r="M4980">
        <v>2018</v>
      </c>
      <c r="N4980" t="s">
        <v>1463</v>
      </c>
      <c r="O4980">
        <v>6</v>
      </c>
      <c r="P4980">
        <v>1</v>
      </c>
      <c r="Q4980" t="s">
        <v>7733</v>
      </c>
      <c r="R4980" t="s">
        <v>7734</v>
      </c>
      <c r="S4980" t="s">
        <v>7734</v>
      </c>
      <c r="T4980" t="s">
        <v>20141</v>
      </c>
      <c r="U4980">
        <f t="shared" si="77"/>
        <v>2110</v>
      </c>
    </row>
    <row r="4981" spans="1:21" x14ac:dyDescent="0.2">
      <c r="A4981" t="s">
        <v>18903</v>
      </c>
      <c r="B4981" t="s">
        <v>11086</v>
      </c>
      <c r="C4981">
        <v>3552001</v>
      </c>
      <c r="D4981" t="s">
        <v>6591</v>
      </c>
      <c r="E4981" t="s">
        <v>8151</v>
      </c>
      <c r="F4981" t="s">
        <v>6402</v>
      </c>
      <c r="G4981">
        <v>251</v>
      </c>
      <c r="H4981">
        <v>441</v>
      </c>
      <c r="I4981">
        <v>0</v>
      </c>
      <c r="J4981">
        <v>1</v>
      </c>
      <c r="K4981">
        <v>0</v>
      </c>
      <c r="M4981">
        <v>2018</v>
      </c>
      <c r="N4981" t="s">
        <v>1463</v>
      </c>
      <c r="O4981">
        <v>2</v>
      </c>
      <c r="P4981">
        <v>1</v>
      </c>
      <c r="Q4981" t="s">
        <v>7733</v>
      </c>
      <c r="R4981" t="s">
        <v>7734</v>
      </c>
      <c r="S4981" t="s">
        <v>7734</v>
      </c>
      <c r="T4981" t="s">
        <v>23939</v>
      </c>
      <c r="U4981">
        <f t="shared" si="77"/>
        <v>2110</v>
      </c>
    </row>
    <row r="4982" spans="1:21" x14ac:dyDescent="0.2">
      <c r="A4982" t="s">
        <v>18909</v>
      </c>
      <c r="B4982" t="s">
        <v>11086</v>
      </c>
      <c r="C4982">
        <v>3552001</v>
      </c>
      <c r="D4982" t="s">
        <v>6503</v>
      </c>
      <c r="E4982" t="s">
        <v>15787</v>
      </c>
      <c r="F4982" t="s">
        <v>6402</v>
      </c>
      <c r="G4982">
        <v>0</v>
      </c>
      <c r="H4982">
        <v>0</v>
      </c>
      <c r="I4982">
        <v>1</v>
      </c>
      <c r="J4982">
        <v>1</v>
      </c>
      <c r="K4982">
        <v>1</v>
      </c>
      <c r="M4982">
        <v>2018</v>
      </c>
      <c r="N4982" t="s">
        <v>1463</v>
      </c>
      <c r="O4982">
        <v>1</v>
      </c>
      <c r="P4982">
        <v>1</v>
      </c>
      <c r="Q4982" t="s">
        <v>7733</v>
      </c>
      <c r="R4982" t="s">
        <v>7734</v>
      </c>
      <c r="S4982" t="s">
        <v>7734</v>
      </c>
      <c r="T4982" t="s">
        <v>23940</v>
      </c>
      <c r="U4982">
        <f t="shared" si="77"/>
        <v>2110</v>
      </c>
    </row>
    <row r="4983" spans="1:21" x14ac:dyDescent="0.2">
      <c r="A4983" t="s">
        <v>18904</v>
      </c>
      <c r="B4983" t="s">
        <v>11086</v>
      </c>
      <c r="C4983">
        <v>3552001</v>
      </c>
      <c r="D4983" t="s">
        <v>7429</v>
      </c>
      <c r="E4983" t="s">
        <v>15217</v>
      </c>
      <c r="F4983" t="s">
        <v>6402</v>
      </c>
      <c r="G4983">
        <v>54</v>
      </c>
      <c r="H4983">
        <v>259</v>
      </c>
      <c r="I4983">
        <v>0</v>
      </c>
      <c r="J4983">
        <v>0</v>
      </c>
      <c r="K4983">
        <v>0</v>
      </c>
      <c r="M4983">
        <v>2018</v>
      </c>
      <c r="N4983" t="s">
        <v>1463</v>
      </c>
      <c r="O4983">
        <v>5</v>
      </c>
      <c r="P4983">
        <v>1</v>
      </c>
      <c r="Q4983" t="s">
        <v>7733</v>
      </c>
      <c r="R4983" t="s">
        <v>7734</v>
      </c>
      <c r="S4983" t="s">
        <v>7734</v>
      </c>
      <c r="T4983" t="s">
        <v>23941</v>
      </c>
      <c r="U4983">
        <f t="shared" si="77"/>
        <v>2110</v>
      </c>
    </row>
    <row r="4984" spans="1:21" x14ac:dyDescent="0.2">
      <c r="A4984" t="s">
        <v>18910</v>
      </c>
      <c r="B4984" t="s">
        <v>13325</v>
      </c>
      <c r="C4984">
        <v>3510005</v>
      </c>
      <c r="D4984" t="s">
        <v>7169</v>
      </c>
      <c r="E4984" t="s">
        <v>13328</v>
      </c>
      <c r="F4984" t="s">
        <v>6402</v>
      </c>
      <c r="G4984">
        <v>0</v>
      </c>
      <c r="H4984">
        <v>0</v>
      </c>
      <c r="I4984">
        <v>1</v>
      </c>
      <c r="J4984">
        <v>1</v>
      </c>
      <c r="K4984">
        <v>1</v>
      </c>
      <c r="M4984">
        <v>2018</v>
      </c>
      <c r="N4984" t="s">
        <v>1463</v>
      </c>
      <c r="O4984">
        <v>2</v>
      </c>
      <c r="P4984">
        <v>2</v>
      </c>
      <c r="Q4984" t="s">
        <v>7733</v>
      </c>
      <c r="R4984" t="s">
        <v>7734</v>
      </c>
      <c r="S4984" t="s">
        <v>7734</v>
      </c>
      <c r="T4984" t="s">
        <v>722</v>
      </c>
      <c r="U4984">
        <f t="shared" si="77"/>
        <v>747</v>
      </c>
    </row>
    <row r="4985" spans="1:21" x14ac:dyDescent="0.2">
      <c r="A4985" t="s">
        <v>18911</v>
      </c>
      <c r="B4985" t="s">
        <v>13325</v>
      </c>
      <c r="C4985">
        <v>3510005</v>
      </c>
      <c r="D4985" t="s">
        <v>6666</v>
      </c>
      <c r="E4985" t="s">
        <v>13333</v>
      </c>
      <c r="F4985" t="s">
        <v>6402</v>
      </c>
      <c r="G4985">
        <v>303</v>
      </c>
      <c r="H4985">
        <v>747</v>
      </c>
      <c r="I4985">
        <v>1</v>
      </c>
      <c r="J4985">
        <v>1</v>
      </c>
      <c r="K4985">
        <v>0</v>
      </c>
      <c r="M4985">
        <v>2018</v>
      </c>
      <c r="N4985" t="s">
        <v>1463</v>
      </c>
      <c r="O4985">
        <v>1</v>
      </c>
      <c r="P4985">
        <v>2</v>
      </c>
      <c r="Q4985" t="s">
        <v>7733</v>
      </c>
      <c r="R4985" t="s">
        <v>7734</v>
      </c>
      <c r="S4985" t="s">
        <v>7734</v>
      </c>
      <c r="T4985" t="s">
        <v>2798</v>
      </c>
      <c r="U4985">
        <f t="shared" si="77"/>
        <v>747</v>
      </c>
    </row>
    <row r="4986" spans="1:21" x14ac:dyDescent="0.2">
      <c r="A4986" t="s">
        <v>18912</v>
      </c>
      <c r="B4986" t="s">
        <v>13325</v>
      </c>
      <c r="C4986">
        <v>3510005</v>
      </c>
      <c r="D4986" t="s">
        <v>7569</v>
      </c>
      <c r="E4986" t="s">
        <v>7724</v>
      </c>
      <c r="F4986" t="s">
        <v>6402</v>
      </c>
      <c r="G4986">
        <v>0</v>
      </c>
      <c r="H4986">
        <v>0</v>
      </c>
      <c r="I4986">
        <v>1</v>
      </c>
      <c r="J4986">
        <v>1</v>
      </c>
      <c r="K4986">
        <v>1</v>
      </c>
      <c r="M4986">
        <v>2018</v>
      </c>
      <c r="N4986" t="s">
        <v>6404</v>
      </c>
      <c r="O4986">
        <v>99</v>
      </c>
      <c r="P4986">
        <v>1</v>
      </c>
      <c r="Q4986" t="s">
        <v>7733</v>
      </c>
      <c r="R4986" t="s">
        <v>7734</v>
      </c>
      <c r="S4986" t="s">
        <v>7734</v>
      </c>
      <c r="T4986" t="s">
        <v>23942</v>
      </c>
      <c r="U4986">
        <f t="shared" si="77"/>
        <v>747</v>
      </c>
    </row>
    <row r="4987" spans="1:21" x14ac:dyDescent="0.2">
      <c r="A4987" t="s">
        <v>18911</v>
      </c>
      <c r="B4987" t="s">
        <v>13325</v>
      </c>
      <c r="C4987">
        <v>3510005</v>
      </c>
      <c r="D4987" t="s">
        <v>6905</v>
      </c>
      <c r="E4987" t="s">
        <v>15453</v>
      </c>
      <c r="F4987" t="s">
        <v>6402</v>
      </c>
      <c r="G4987">
        <v>137</v>
      </c>
      <c r="H4987">
        <v>747</v>
      </c>
      <c r="I4987">
        <v>0</v>
      </c>
      <c r="J4987">
        <v>0</v>
      </c>
      <c r="K4987">
        <v>0</v>
      </c>
      <c r="M4987">
        <v>2018</v>
      </c>
      <c r="N4987" t="s">
        <v>1463</v>
      </c>
      <c r="O4987">
        <v>1</v>
      </c>
      <c r="P4987">
        <v>2</v>
      </c>
      <c r="Q4987" t="s">
        <v>7733</v>
      </c>
      <c r="R4987" t="s">
        <v>7734</v>
      </c>
      <c r="S4987" t="s">
        <v>7734</v>
      </c>
      <c r="T4987" t="s">
        <v>23943</v>
      </c>
      <c r="U4987">
        <f t="shared" si="77"/>
        <v>747</v>
      </c>
    </row>
    <row r="4988" spans="1:21" x14ac:dyDescent="0.2">
      <c r="A4988" t="s">
        <v>18910</v>
      </c>
      <c r="B4988" t="s">
        <v>13325</v>
      </c>
      <c r="C4988">
        <v>3510005</v>
      </c>
      <c r="D4988" t="s">
        <v>13343</v>
      </c>
      <c r="E4988" t="s">
        <v>13344</v>
      </c>
      <c r="F4988" t="s">
        <v>6402</v>
      </c>
      <c r="G4988">
        <v>0</v>
      </c>
      <c r="H4988">
        <v>0</v>
      </c>
      <c r="I4988">
        <v>1</v>
      </c>
      <c r="J4988">
        <v>1</v>
      </c>
      <c r="K4988">
        <v>1</v>
      </c>
      <c r="M4988">
        <v>2018</v>
      </c>
      <c r="N4988" t="s">
        <v>1463</v>
      </c>
      <c r="O4988">
        <v>2</v>
      </c>
      <c r="P4988">
        <v>2</v>
      </c>
      <c r="Q4988" t="s">
        <v>7733</v>
      </c>
      <c r="R4988" t="s">
        <v>7734</v>
      </c>
      <c r="S4988" t="s">
        <v>7734</v>
      </c>
      <c r="T4988" t="s">
        <v>2805</v>
      </c>
      <c r="U4988">
        <f t="shared" si="77"/>
        <v>747</v>
      </c>
    </row>
    <row r="4989" spans="1:21" x14ac:dyDescent="0.2">
      <c r="A4989" t="s">
        <v>18911</v>
      </c>
      <c r="B4989" t="s">
        <v>13325</v>
      </c>
      <c r="C4989">
        <v>3510005</v>
      </c>
      <c r="D4989" t="s">
        <v>18913</v>
      </c>
      <c r="E4989" t="s">
        <v>6716</v>
      </c>
      <c r="F4989" t="s">
        <v>6402</v>
      </c>
      <c r="G4989">
        <v>155</v>
      </c>
      <c r="H4989">
        <v>747</v>
      </c>
      <c r="I4989">
        <v>0</v>
      </c>
      <c r="J4989">
        <v>1</v>
      </c>
      <c r="K4989">
        <v>0</v>
      </c>
      <c r="M4989">
        <v>2018</v>
      </c>
      <c r="N4989" t="s">
        <v>1463</v>
      </c>
      <c r="O4989">
        <v>1</v>
      </c>
      <c r="P4989">
        <v>2</v>
      </c>
      <c r="Q4989" t="s">
        <v>7733</v>
      </c>
      <c r="R4989" t="s">
        <v>7734</v>
      </c>
      <c r="S4989" t="s">
        <v>7734</v>
      </c>
      <c r="T4989" t="s">
        <v>23944</v>
      </c>
      <c r="U4989">
        <f t="shared" si="77"/>
        <v>747</v>
      </c>
    </row>
    <row r="4990" spans="1:21" x14ac:dyDescent="0.2">
      <c r="A4990" t="s">
        <v>18911</v>
      </c>
      <c r="B4990" t="s">
        <v>13325</v>
      </c>
      <c r="C4990">
        <v>3510005</v>
      </c>
      <c r="D4990" t="s">
        <v>6427</v>
      </c>
      <c r="E4990" t="s">
        <v>9380</v>
      </c>
      <c r="F4990" t="s">
        <v>6402</v>
      </c>
      <c r="G4990">
        <v>152</v>
      </c>
      <c r="H4990">
        <v>747</v>
      </c>
      <c r="I4990">
        <v>0</v>
      </c>
      <c r="J4990">
        <v>0</v>
      </c>
      <c r="K4990">
        <v>0</v>
      </c>
      <c r="M4990">
        <v>2018</v>
      </c>
      <c r="N4990" t="s">
        <v>1463</v>
      </c>
      <c r="O4990">
        <v>1</v>
      </c>
      <c r="P4990">
        <v>2</v>
      </c>
      <c r="Q4990" t="s">
        <v>7733</v>
      </c>
      <c r="R4990" t="s">
        <v>7734</v>
      </c>
      <c r="S4990" t="s">
        <v>7734</v>
      </c>
      <c r="T4990" t="s">
        <v>23945</v>
      </c>
      <c r="U4990">
        <f t="shared" si="77"/>
        <v>747</v>
      </c>
    </row>
    <row r="4991" spans="1:21" x14ac:dyDescent="0.2">
      <c r="A4991" t="s">
        <v>18914</v>
      </c>
      <c r="B4991" t="s">
        <v>9374</v>
      </c>
      <c r="C4991">
        <v>3507024</v>
      </c>
      <c r="D4991" t="s">
        <v>7466</v>
      </c>
      <c r="E4991" t="s">
        <v>18915</v>
      </c>
      <c r="F4991" t="s">
        <v>6402</v>
      </c>
      <c r="G4991">
        <v>896</v>
      </c>
      <c r="H4991">
        <v>10325</v>
      </c>
      <c r="I4991">
        <v>0</v>
      </c>
      <c r="J4991">
        <v>1</v>
      </c>
      <c r="K4991">
        <v>0</v>
      </c>
      <c r="M4991">
        <v>2018</v>
      </c>
      <c r="N4991" t="s">
        <v>1463</v>
      </c>
      <c r="O4991">
        <v>99</v>
      </c>
      <c r="P4991">
        <v>6</v>
      </c>
      <c r="Q4991" t="s">
        <v>7733</v>
      </c>
      <c r="R4991" t="s">
        <v>7734</v>
      </c>
      <c r="S4991" t="s">
        <v>7734</v>
      </c>
      <c r="T4991" t="s">
        <v>23946</v>
      </c>
      <c r="U4991">
        <f t="shared" si="77"/>
        <v>10325</v>
      </c>
    </row>
    <row r="4992" spans="1:21" x14ac:dyDescent="0.2">
      <c r="A4992" t="s">
        <v>18914</v>
      </c>
      <c r="B4992" t="s">
        <v>9374</v>
      </c>
      <c r="C4992">
        <v>3507024</v>
      </c>
      <c r="D4992" t="s">
        <v>7326</v>
      </c>
      <c r="E4992" t="s">
        <v>18916</v>
      </c>
      <c r="F4992" t="s">
        <v>6402</v>
      </c>
      <c r="G4992">
        <v>546</v>
      </c>
      <c r="H4992">
        <v>10325</v>
      </c>
      <c r="I4992">
        <v>0</v>
      </c>
      <c r="J4992">
        <v>0</v>
      </c>
      <c r="K4992">
        <v>0</v>
      </c>
      <c r="M4992">
        <v>2018</v>
      </c>
      <c r="N4992" t="s">
        <v>1463</v>
      </c>
      <c r="O4992">
        <v>99</v>
      </c>
      <c r="P4992">
        <v>6</v>
      </c>
      <c r="Q4992" t="s">
        <v>7733</v>
      </c>
      <c r="R4992" t="s">
        <v>7734</v>
      </c>
      <c r="S4992" t="s">
        <v>7734</v>
      </c>
      <c r="T4992" t="s">
        <v>23947</v>
      </c>
      <c r="U4992">
        <f t="shared" si="77"/>
        <v>10325</v>
      </c>
    </row>
    <row r="4993" spans="1:21" x14ac:dyDescent="0.2">
      <c r="A4993" t="s">
        <v>18914</v>
      </c>
      <c r="B4993" t="s">
        <v>9374</v>
      </c>
      <c r="C4993">
        <v>3507024</v>
      </c>
      <c r="D4993" t="s">
        <v>18917</v>
      </c>
      <c r="E4993" t="s">
        <v>7265</v>
      </c>
      <c r="F4993" t="s">
        <v>6402</v>
      </c>
      <c r="G4993">
        <v>866</v>
      </c>
      <c r="H4993">
        <v>10325</v>
      </c>
      <c r="I4993">
        <v>1</v>
      </c>
      <c r="J4993">
        <v>0</v>
      </c>
      <c r="K4993">
        <v>0</v>
      </c>
      <c r="M4993">
        <v>2018</v>
      </c>
      <c r="N4993" t="s">
        <v>1463</v>
      </c>
      <c r="O4993">
        <v>99</v>
      </c>
      <c r="P4993">
        <v>6</v>
      </c>
      <c r="Q4993" t="s">
        <v>7733</v>
      </c>
      <c r="R4993" t="s">
        <v>7734</v>
      </c>
      <c r="S4993" t="s">
        <v>7734</v>
      </c>
      <c r="T4993" t="s">
        <v>23948</v>
      </c>
      <c r="U4993">
        <f t="shared" si="77"/>
        <v>10325</v>
      </c>
    </row>
    <row r="4994" spans="1:21" x14ac:dyDescent="0.2">
      <c r="A4994" t="s">
        <v>18914</v>
      </c>
      <c r="B4994" t="s">
        <v>9374</v>
      </c>
      <c r="C4994">
        <v>3507024</v>
      </c>
      <c r="D4994" t="s">
        <v>9273</v>
      </c>
      <c r="E4994" t="s">
        <v>15126</v>
      </c>
      <c r="F4994" t="s">
        <v>6402</v>
      </c>
      <c r="G4994">
        <v>477</v>
      </c>
      <c r="H4994">
        <v>10325</v>
      </c>
      <c r="I4994">
        <v>0</v>
      </c>
      <c r="J4994">
        <v>0</v>
      </c>
      <c r="K4994">
        <v>0</v>
      </c>
      <c r="M4994">
        <v>2018</v>
      </c>
      <c r="N4994" t="s">
        <v>1463</v>
      </c>
      <c r="O4994">
        <v>99</v>
      </c>
      <c r="P4994">
        <v>6</v>
      </c>
      <c r="Q4994" t="s">
        <v>7733</v>
      </c>
      <c r="R4994" t="s">
        <v>7734</v>
      </c>
      <c r="S4994" t="s">
        <v>7734</v>
      </c>
      <c r="T4994" t="s">
        <v>23949</v>
      </c>
      <c r="U4994">
        <f t="shared" ref="U4994:U5057" si="78">_xlfn.MAXIFS($H$2:$H$6695, $C$2:$C$6695,C4994)</f>
        <v>10325</v>
      </c>
    </row>
    <row r="4995" spans="1:21" x14ac:dyDescent="0.2">
      <c r="A4995" t="s">
        <v>18918</v>
      </c>
      <c r="B4995" t="s">
        <v>9374</v>
      </c>
      <c r="C4995">
        <v>3507024</v>
      </c>
      <c r="D4995" t="s">
        <v>6609</v>
      </c>
      <c r="E4995" t="s">
        <v>6985</v>
      </c>
      <c r="F4995" t="s">
        <v>6402</v>
      </c>
      <c r="G4995">
        <v>275</v>
      </c>
      <c r="H4995">
        <v>2145</v>
      </c>
      <c r="I4995">
        <v>1</v>
      </c>
      <c r="J4995">
        <v>0</v>
      </c>
      <c r="K4995">
        <v>0</v>
      </c>
      <c r="M4995">
        <v>2018</v>
      </c>
      <c r="N4995" t="s">
        <v>6404</v>
      </c>
      <c r="O4995">
        <v>99</v>
      </c>
      <c r="P4995">
        <v>1</v>
      </c>
      <c r="Q4995" t="s">
        <v>7733</v>
      </c>
      <c r="R4995" t="s">
        <v>7734</v>
      </c>
      <c r="S4995" t="s">
        <v>7734</v>
      </c>
      <c r="T4995" t="s">
        <v>23950</v>
      </c>
      <c r="U4995">
        <f t="shared" si="78"/>
        <v>10325</v>
      </c>
    </row>
    <row r="4996" spans="1:21" x14ac:dyDescent="0.2">
      <c r="A4996" t="s">
        <v>18918</v>
      </c>
      <c r="B4996" t="s">
        <v>9374</v>
      </c>
      <c r="C4996">
        <v>3507024</v>
      </c>
      <c r="D4996" t="s">
        <v>6562</v>
      </c>
      <c r="E4996" t="s">
        <v>18919</v>
      </c>
      <c r="F4996" t="s">
        <v>6402</v>
      </c>
      <c r="G4996">
        <v>212</v>
      </c>
      <c r="H4996">
        <v>2145</v>
      </c>
      <c r="I4996">
        <v>0</v>
      </c>
      <c r="J4996">
        <v>0</v>
      </c>
      <c r="K4996">
        <v>0</v>
      </c>
      <c r="M4996">
        <v>2018</v>
      </c>
      <c r="N4996" t="s">
        <v>6404</v>
      </c>
      <c r="O4996">
        <v>99</v>
      </c>
      <c r="P4996">
        <v>1</v>
      </c>
      <c r="Q4996" t="s">
        <v>7733</v>
      </c>
      <c r="R4996" t="s">
        <v>7734</v>
      </c>
      <c r="S4996" t="s">
        <v>7734</v>
      </c>
      <c r="T4996" t="s">
        <v>23951</v>
      </c>
      <c r="U4996">
        <f t="shared" si="78"/>
        <v>10325</v>
      </c>
    </row>
    <row r="4997" spans="1:21" x14ac:dyDescent="0.2">
      <c r="A4997" t="s">
        <v>18914</v>
      </c>
      <c r="B4997" t="s">
        <v>9374</v>
      </c>
      <c r="C4997">
        <v>3507024</v>
      </c>
      <c r="D4997" t="s">
        <v>6406</v>
      </c>
      <c r="E4997" t="s">
        <v>6669</v>
      </c>
      <c r="F4997" t="s">
        <v>6402</v>
      </c>
      <c r="G4997">
        <v>1056</v>
      </c>
      <c r="H4997">
        <v>10325</v>
      </c>
      <c r="I4997">
        <v>0</v>
      </c>
      <c r="J4997">
        <v>1</v>
      </c>
      <c r="K4997">
        <v>0</v>
      </c>
      <c r="M4997">
        <v>2018</v>
      </c>
      <c r="N4997" t="s">
        <v>1463</v>
      </c>
      <c r="O4997">
        <v>99</v>
      </c>
      <c r="P4997">
        <v>6</v>
      </c>
      <c r="Q4997" t="s">
        <v>7733</v>
      </c>
      <c r="R4997" t="s">
        <v>7734</v>
      </c>
      <c r="S4997" t="s">
        <v>7734</v>
      </c>
      <c r="T4997" t="s">
        <v>23952</v>
      </c>
      <c r="U4997">
        <f t="shared" si="78"/>
        <v>10325</v>
      </c>
    </row>
    <row r="4998" spans="1:21" x14ac:dyDescent="0.2">
      <c r="A4998" t="s">
        <v>18914</v>
      </c>
      <c r="B4998" t="s">
        <v>9374</v>
      </c>
      <c r="C4998">
        <v>3507024</v>
      </c>
      <c r="D4998" t="s">
        <v>6425</v>
      </c>
      <c r="E4998" t="s">
        <v>9384</v>
      </c>
      <c r="F4998" t="s">
        <v>6402</v>
      </c>
      <c r="G4998">
        <v>1069</v>
      </c>
      <c r="H4998">
        <v>10325</v>
      </c>
      <c r="I4998">
        <v>0</v>
      </c>
      <c r="J4998">
        <v>1</v>
      </c>
      <c r="K4998">
        <v>0</v>
      </c>
      <c r="M4998">
        <v>2018</v>
      </c>
      <c r="N4998" t="s">
        <v>1463</v>
      </c>
      <c r="O4998">
        <v>99</v>
      </c>
      <c r="P4998">
        <v>6</v>
      </c>
      <c r="Q4998" t="s">
        <v>7733</v>
      </c>
      <c r="R4998" t="s">
        <v>7734</v>
      </c>
      <c r="S4998" t="s">
        <v>7734</v>
      </c>
      <c r="T4998" t="s">
        <v>2806</v>
      </c>
      <c r="U4998">
        <f t="shared" si="78"/>
        <v>10325</v>
      </c>
    </row>
    <row r="4999" spans="1:21" x14ac:dyDescent="0.2">
      <c r="A4999" t="s">
        <v>18914</v>
      </c>
      <c r="B4999" t="s">
        <v>9374</v>
      </c>
      <c r="C4999">
        <v>3507024</v>
      </c>
      <c r="D4999" t="s">
        <v>6598</v>
      </c>
      <c r="E4999" t="s">
        <v>6948</v>
      </c>
      <c r="F4999" t="s">
        <v>6402</v>
      </c>
      <c r="G4999">
        <v>1045</v>
      </c>
      <c r="H4999">
        <v>10325</v>
      </c>
      <c r="I4999">
        <v>0</v>
      </c>
      <c r="J4999">
        <v>1</v>
      </c>
      <c r="K4999">
        <v>0</v>
      </c>
      <c r="M4999">
        <v>2018</v>
      </c>
      <c r="N4999" t="s">
        <v>1463</v>
      </c>
      <c r="O4999">
        <v>99</v>
      </c>
      <c r="P4999">
        <v>6</v>
      </c>
      <c r="Q4999" t="s">
        <v>7733</v>
      </c>
      <c r="R4999" t="s">
        <v>7734</v>
      </c>
      <c r="S4999" t="s">
        <v>7734</v>
      </c>
      <c r="T4999" t="s">
        <v>23953</v>
      </c>
      <c r="U4999">
        <f t="shared" si="78"/>
        <v>10325</v>
      </c>
    </row>
    <row r="5000" spans="1:21" x14ac:dyDescent="0.2">
      <c r="A5000" t="s">
        <v>18914</v>
      </c>
      <c r="B5000" t="s">
        <v>9374</v>
      </c>
      <c r="C5000">
        <v>3507024</v>
      </c>
      <c r="D5000" t="s">
        <v>7586</v>
      </c>
      <c r="E5000" t="s">
        <v>18920</v>
      </c>
      <c r="F5000" t="s">
        <v>6402</v>
      </c>
      <c r="G5000">
        <v>571</v>
      </c>
      <c r="H5000">
        <v>10325</v>
      </c>
      <c r="I5000">
        <v>0</v>
      </c>
      <c r="J5000">
        <v>0</v>
      </c>
      <c r="K5000">
        <v>0</v>
      </c>
      <c r="M5000">
        <v>2018</v>
      </c>
      <c r="N5000" t="s">
        <v>1463</v>
      </c>
      <c r="O5000">
        <v>99</v>
      </c>
      <c r="P5000">
        <v>6</v>
      </c>
      <c r="Q5000" t="s">
        <v>7733</v>
      </c>
      <c r="R5000" t="s">
        <v>7734</v>
      </c>
      <c r="S5000" t="s">
        <v>7734</v>
      </c>
      <c r="T5000" t="s">
        <v>23954</v>
      </c>
      <c r="U5000">
        <f t="shared" si="78"/>
        <v>10325</v>
      </c>
    </row>
    <row r="5001" spans="1:21" x14ac:dyDescent="0.2">
      <c r="A5001" t="s">
        <v>18914</v>
      </c>
      <c r="B5001" t="s">
        <v>9374</v>
      </c>
      <c r="C5001">
        <v>3507024</v>
      </c>
      <c r="D5001" t="s">
        <v>6545</v>
      </c>
      <c r="E5001" t="s">
        <v>6710</v>
      </c>
      <c r="F5001" t="s">
        <v>6402</v>
      </c>
      <c r="G5001">
        <v>255</v>
      </c>
      <c r="H5001">
        <v>10325</v>
      </c>
      <c r="I5001">
        <v>0</v>
      </c>
      <c r="J5001">
        <v>0</v>
      </c>
      <c r="K5001">
        <v>0</v>
      </c>
      <c r="M5001">
        <v>2018</v>
      </c>
      <c r="N5001" t="s">
        <v>1463</v>
      </c>
      <c r="O5001">
        <v>99</v>
      </c>
      <c r="P5001">
        <v>6</v>
      </c>
      <c r="Q5001" t="s">
        <v>7733</v>
      </c>
      <c r="R5001" t="s">
        <v>7734</v>
      </c>
      <c r="S5001" t="s">
        <v>7734</v>
      </c>
      <c r="T5001" t="s">
        <v>23955</v>
      </c>
      <c r="U5001">
        <f t="shared" si="78"/>
        <v>10325</v>
      </c>
    </row>
    <row r="5002" spans="1:21" x14ac:dyDescent="0.2">
      <c r="A5002" t="s">
        <v>18918</v>
      </c>
      <c r="B5002" t="s">
        <v>9374</v>
      </c>
      <c r="C5002">
        <v>3507024</v>
      </c>
      <c r="D5002" t="s">
        <v>6493</v>
      </c>
      <c r="E5002" t="s">
        <v>18921</v>
      </c>
      <c r="F5002" t="s">
        <v>6402</v>
      </c>
      <c r="G5002">
        <v>376</v>
      </c>
      <c r="H5002">
        <v>2145</v>
      </c>
      <c r="I5002">
        <v>0</v>
      </c>
      <c r="J5002">
        <v>0</v>
      </c>
      <c r="K5002">
        <v>0</v>
      </c>
      <c r="M5002">
        <v>2018</v>
      </c>
      <c r="N5002" t="s">
        <v>6404</v>
      </c>
      <c r="O5002">
        <v>99</v>
      </c>
      <c r="P5002">
        <v>1</v>
      </c>
      <c r="Q5002" t="s">
        <v>7733</v>
      </c>
      <c r="R5002" t="s">
        <v>7734</v>
      </c>
      <c r="S5002" t="s">
        <v>7734</v>
      </c>
      <c r="T5002" t="s">
        <v>23956</v>
      </c>
      <c r="U5002">
        <f t="shared" si="78"/>
        <v>10325</v>
      </c>
    </row>
    <row r="5003" spans="1:21" x14ac:dyDescent="0.2">
      <c r="A5003" t="s">
        <v>18914</v>
      </c>
      <c r="B5003" t="s">
        <v>9374</v>
      </c>
      <c r="C5003">
        <v>3507024</v>
      </c>
      <c r="D5003" t="s">
        <v>6442</v>
      </c>
      <c r="E5003" t="s">
        <v>18922</v>
      </c>
      <c r="F5003" t="s">
        <v>6402</v>
      </c>
      <c r="G5003">
        <v>620</v>
      </c>
      <c r="H5003">
        <v>10325</v>
      </c>
      <c r="I5003">
        <v>1</v>
      </c>
      <c r="J5003">
        <v>0</v>
      </c>
      <c r="K5003">
        <v>0</v>
      </c>
      <c r="M5003">
        <v>2018</v>
      </c>
      <c r="N5003" t="s">
        <v>1463</v>
      </c>
      <c r="O5003">
        <v>99</v>
      </c>
      <c r="P5003">
        <v>6</v>
      </c>
      <c r="Q5003" t="s">
        <v>7733</v>
      </c>
      <c r="R5003" t="s">
        <v>7734</v>
      </c>
      <c r="S5003" t="s">
        <v>7734</v>
      </c>
      <c r="T5003" t="s">
        <v>23957</v>
      </c>
      <c r="U5003">
        <f t="shared" si="78"/>
        <v>10325</v>
      </c>
    </row>
    <row r="5004" spans="1:21" x14ac:dyDescent="0.2">
      <c r="A5004" t="s">
        <v>18918</v>
      </c>
      <c r="B5004" t="s">
        <v>9374</v>
      </c>
      <c r="C5004">
        <v>3507024</v>
      </c>
      <c r="D5004" t="s">
        <v>7654</v>
      </c>
      <c r="E5004" t="s">
        <v>7560</v>
      </c>
      <c r="F5004" t="s">
        <v>6402</v>
      </c>
      <c r="G5004">
        <v>420</v>
      </c>
      <c r="H5004">
        <v>2145</v>
      </c>
      <c r="I5004">
        <v>0</v>
      </c>
      <c r="J5004">
        <v>0</v>
      </c>
      <c r="K5004">
        <v>0</v>
      </c>
      <c r="M5004">
        <v>2018</v>
      </c>
      <c r="N5004" t="s">
        <v>6404</v>
      </c>
      <c r="O5004">
        <v>99</v>
      </c>
      <c r="P5004">
        <v>1</v>
      </c>
      <c r="Q5004" t="s">
        <v>7733</v>
      </c>
      <c r="R5004" t="s">
        <v>7734</v>
      </c>
      <c r="S5004" t="s">
        <v>7734</v>
      </c>
      <c r="T5004" t="s">
        <v>23958</v>
      </c>
      <c r="U5004">
        <f t="shared" si="78"/>
        <v>10325</v>
      </c>
    </row>
    <row r="5005" spans="1:21" x14ac:dyDescent="0.2">
      <c r="A5005" t="s">
        <v>18914</v>
      </c>
      <c r="B5005" t="s">
        <v>9374</v>
      </c>
      <c r="C5005">
        <v>3507024</v>
      </c>
      <c r="D5005" t="s">
        <v>7308</v>
      </c>
      <c r="E5005" t="s">
        <v>18923</v>
      </c>
      <c r="F5005" t="s">
        <v>6402</v>
      </c>
      <c r="G5005">
        <v>474</v>
      </c>
      <c r="H5005">
        <v>10325</v>
      </c>
      <c r="I5005">
        <v>0</v>
      </c>
      <c r="J5005">
        <v>0</v>
      </c>
      <c r="K5005">
        <v>0</v>
      </c>
      <c r="M5005">
        <v>2018</v>
      </c>
      <c r="N5005" t="s">
        <v>1463</v>
      </c>
      <c r="O5005">
        <v>99</v>
      </c>
      <c r="P5005">
        <v>6</v>
      </c>
      <c r="Q5005" t="s">
        <v>7733</v>
      </c>
      <c r="R5005" t="s">
        <v>7734</v>
      </c>
      <c r="S5005" t="s">
        <v>7734</v>
      </c>
      <c r="T5005" t="s">
        <v>23959</v>
      </c>
      <c r="U5005">
        <f t="shared" si="78"/>
        <v>10325</v>
      </c>
    </row>
    <row r="5006" spans="1:21" x14ac:dyDescent="0.2">
      <c r="A5006" t="s">
        <v>18914</v>
      </c>
      <c r="B5006" t="s">
        <v>9374</v>
      </c>
      <c r="C5006">
        <v>3507024</v>
      </c>
      <c r="D5006" t="s">
        <v>6595</v>
      </c>
      <c r="E5006" t="s">
        <v>7240</v>
      </c>
      <c r="F5006" t="s">
        <v>6402</v>
      </c>
      <c r="G5006">
        <v>1069</v>
      </c>
      <c r="H5006">
        <v>10325</v>
      </c>
      <c r="I5006">
        <v>0</v>
      </c>
      <c r="J5006">
        <v>1</v>
      </c>
      <c r="K5006">
        <v>0</v>
      </c>
      <c r="M5006">
        <v>2018</v>
      </c>
      <c r="N5006" t="s">
        <v>1463</v>
      </c>
      <c r="O5006">
        <v>99</v>
      </c>
      <c r="P5006">
        <v>6</v>
      </c>
      <c r="Q5006" t="s">
        <v>7733</v>
      </c>
      <c r="R5006" t="s">
        <v>7734</v>
      </c>
      <c r="S5006" t="s">
        <v>7734</v>
      </c>
      <c r="T5006" t="s">
        <v>2810</v>
      </c>
      <c r="U5006">
        <f t="shared" si="78"/>
        <v>10325</v>
      </c>
    </row>
    <row r="5007" spans="1:21" x14ac:dyDescent="0.2">
      <c r="A5007" t="s">
        <v>18914</v>
      </c>
      <c r="B5007" t="s">
        <v>9374</v>
      </c>
      <c r="C5007">
        <v>3507024</v>
      </c>
      <c r="D5007" t="s">
        <v>6459</v>
      </c>
      <c r="E5007" t="s">
        <v>18924</v>
      </c>
      <c r="F5007" t="s">
        <v>6402</v>
      </c>
      <c r="G5007">
        <v>1009</v>
      </c>
      <c r="H5007">
        <v>10325</v>
      </c>
      <c r="I5007">
        <v>0</v>
      </c>
      <c r="J5007">
        <v>1</v>
      </c>
      <c r="K5007">
        <v>0</v>
      </c>
      <c r="M5007">
        <v>2018</v>
      </c>
      <c r="N5007" t="s">
        <v>1463</v>
      </c>
      <c r="O5007">
        <v>99</v>
      </c>
      <c r="P5007">
        <v>6</v>
      </c>
      <c r="Q5007" t="s">
        <v>7733</v>
      </c>
      <c r="R5007" t="s">
        <v>7734</v>
      </c>
      <c r="S5007" t="s">
        <v>7734</v>
      </c>
      <c r="T5007" t="s">
        <v>23960</v>
      </c>
      <c r="U5007">
        <f t="shared" si="78"/>
        <v>10325</v>
      </c>
    </row>
    <row r="5008" spans="1:21" x14ac:dyDescent="0.2">
      <c r="A5008" t="s">
        <v>18918</v>
      </c>
      <c r="B5008" t="s">
        <v>9374</v>
      </c>
      <c r="C5008">
        <v>3507024</v>
      </c>
      <c r="D5008" t="s">
        <v>6566</v>
      </c>
      <c r="E5008" t="s">
        <v>9375</v>
      </c>
      <c r="F5008" t="s">
        <v>6402</v>
      </c>
      <c r="G5008">
        <v>862</v>
      </c>
      <c r="H5008">
        <v>2145</v>
      </c>
      <c r="I5008">
        <v>0</v>
      </c>
      <c r="J5008">
        <v>1</v>
      </c>
      <c r="K5008">
        <v>0</v>
      </c>
      <c r="M5008">
        <v>2018</v>
      </c>
      <c r="N5008" t="s">
        <v>6404</v>
      </c>
      <c r="O5008">
        <v>99</v>
      </c>
      <c r="P5008">
        <v>1</v>
      </c>
      <c r="Q5008" t="s">
        <v>7733</v>
      </c>
      <c r="R5008" t="s">
        <v>7734</v>
      </c>
      <c r="S5008" t="s">
        <v>7734</v>
      </c>
      <c r="T5008" t="s">
        <v>725</v>
      </c>
      <c r="U5008">
        <f t="shared" si="78"/>
        <v>10325</v>
      </c>
    </row>
    <row r="5009" spans="1:21" x14ac:dyDescent="0.2">
      <c r="A5009" t="s">
        <v>18914</v>
      </c>
      <c r="B5009" t="s">
        <v>9374</v>
      </c>
      <c r="C5009">
        <v>3507024</v>
      </c>
      <c r="D5009" t="s">
        <v>6858</v>
      </c>
      <c r="E5009" t="s">
        <v>6909</v>
      </c>
      <c r="F5009" t="s">
        <v>6402</v>
      </c>
      <c r="G5009">
        <v>372</v>
      </c>
      <c r="H5009">
        <v>10325</v>
      </c>
      <c r="I5009">
        <v>0</v>
      </c>
      <c r="J5009">
        <v>0</v>
      </c>
      <c r="K5009">
        <v>0</v>
      </c>
      <c r="M5009">
        <v>2018</v>
      </c>
      <c r="N5009" t="s">
        <v>1463</v>
      </c>
      <c r="O5009">
        <v>99</v>
      </c>
      <c r="P5009">
        <v>6</v>
      </c>
      <c r="Q5009" t="s">
        <v>7733</v>
      </c>
      <c r="R5009" t="s">
        <v>7734</v>
      </c>
      <c r="S5009" t="s">
        <v>7734</v>
      </c>
      <c r="T5009" t="s">
        <v>23961</v>
      </c>
      <c r="U5009">
        <f t="shared" si="78"/>
        <v>10325</v>
      </c>
    </row>
    <row r="5010" spans="1:21" x14ac:dyDescent="0.2">
      <c r="A5010" t="s">
        <v>18925</v>
      </c>
      <c r="B5010" t="s">
        <v>9030</v>
      </c>
      <c r="C5010">
        <v>3554066</v>
      </c>
      <c r="D5010" t="s">
        <v>6412</v>
      </c>
      <c r="E5010" t="s">
        <v>7815</v>
      </c>
      <c r="F5010" t="s">
        <v>6402</v>
      </c>
      <c r="G5010">
        <v>33</v>
      </c>
      <c r="H5010">
        <v>184</v>
      </c>
      <c r="I5010">
        <v>1</v>
      </c>
      <c r="J5010">
        <v>1</v>
      </c>
      <c r="K5010">
        <v>0</v>
      </c>
      <c r="M5010">
        <v>2018</v>
      </c>
      <c r="N5010" t="s">
        <v>1463</v>
      </c>
      <c r="O5010">
        <v>99</v>
      </c>
      <c r="P5010">
        <v>4</v>
      </c>
      <c r="Q5010" t="s">
        <v>7733</v>
      </c>
      <c r="R5010" t="s">
        <v>7734</v>
      </c>
      <c r="S5010" t="s">
        <v>7734</v>
      </c>
      <c r="T5010" t="s">
        <v>23962</v>
      </c>
      <c r="U5010">
        <f t="shared" si="78"/>
        <v>184</v>
      </c>
    </row>
    <row r="5011" spans="1:21" x14ac:dyDescent="0.2">
      <c r="A5011" t="s">
        <v>18925</v>
      </c>
      <c r="B5011" t="s">
        <v>9030</v>
      </c>
      <c r="C5011">
        <v>3554066</v>
      </c>
      <c r="D5011" t="s">
        <v>7600</v>
      </c>
      <c r="E5011" t="s">
        <v>18926</v>
      </c>
      <c r="F5011" t="s">
        <v>6402</v>
      </c>
      <c r="G5011">
        <v>21</v>
      </c>
      <c r="H5011">
        <v>184</v>
      </c>
      <c r="I5011">
        <v>0</v>
      </c>
      <c r="J5011">
        <v>0</v>
      </c>
      <c r="K5011">
        <v>0</v>
      </c>
      <c r="M5011">
        <v>2018</v>
      </c>
      <c r="N5011" t="s">
        <v>1463</v>
      </c>
      <c r="O5011">
        <v>99</v>
      </c>
      <c r="P5011">
        <v>4</v>
      </c>
      <c r="Q5011" t="s">
        <v>7733</v>
      </c>
      <c r="R5011" t="s">
        <v>7734</v>
      </c>
      <c r="S5011" t="s">
        <v>7734</v>
      </c>
      <c r="T5011" t="s">
        <v>23963</v>
      </c>
      <c r="U5011">
        <f t="shared" si="78"/>
        <v>184</v>
      </c>
    </row>
    <row r="5012" spans="1:21" x14ac:dyDescent="0.2">
      <c r="A5012" t="s">
        <v>18927</v>
      </c>
      <c r="B5012" t="s">
        <v>9030</v>
      </c>
      <c r="C5012">
        <v>3554066</v>
      </c>
      <c r="D5012" t="s">
        <v>6780</v>
      </c>
      <c r="E5012" t="s">
        <v>9036</v>
      </c>
      <c r="F5012" t="s">
        <v>6402</v>
      </c>
      <c r="G5012">
        <v>0</v>
      </c>
      <c r="H5012">
        <v>0</v>
      </c>
      <c r="I5012">
        <v>1</v>
      </c>
      <c r="J5012">
        <v>1</v>
      </c>
      <c r="K5012">
        <v>1</v>
      </c>
      <c r="M5012">
        <v>2018</v>
      </c>
      <c r="N5012" t="s">
        <v>2531</v>
      </c>
      <c r="O5012">
        <v>99</v>
      </c>
      <c r="P5012">
        <v>1</v>
      </c>
      <c r="Q5012" t="s">
        <v>7733</v>
      </c>
      <c r="R5012" t="s">
        <v>7734</v>
      </c>
      <c r="S5012" t="s">
        <v>7734</v>
      </c>
      <c r="T5012" t="s">
        <v>2816</v>
      </c>
      <c r="U5012">
        <f t="shared" si="78"/>
        <v>184</v>
      </c>
    </row>
    <row r="5013" spans="1:21" x14ac:dyDescent="0.2">
      <c r="A5013" t="s">
        <v>18925</v>
      </c>
      <c r="B5013" t="s">
        <v>9030</v>
      </c>
      <c r="C5013">
        <v>3554066</v>
      </c>
      <c r="D5013" t="s">
        <v>6828</v>
      </c>
      <c r="E5013" t="s">
        <v>9034</v>
      </c>
      <c r="F5013" t="s">
        <v>6402</v>
      </c>
      <c r="G5013">
        <v>48</v>
      </c>
      <c r="H5013">
        <v>184</v>
      </c>
      <c r="I5013">
        <v>0</v>
      </c>
      <c r="J5013">
        <v>1</v>
      </c>
      <c r="K5013">
        <v>0</v>
      </c>
      <c r="M5013">
        <v>2018</v>
      </c>
      <c r="N5013" t="s">
        <v>1463</v>
      </c>
      <c r="O5013">
        <v>99</v>
      </c>
      <c r="P5013">
        <v>4</v>
      </c>
      <c r="Q5013" t="s">
        <v>7733</v>
      </c>
      <c r="R5013" t="s">
        <v>7734</v>
      </c>
      <c r="S5013" t="s">
        <v>7734</v>
      </c>
      <c r="T5013" t="s">
        <v>2818</v>
      </c>
      <c r="U5013">
        <f t="shared" si="78"/>
        <v>184</v>
      </c>
    </row>
    <row r="5014" spans="1:21" x14ac:dyDescent="0.2">
      <c r="A5014" t="s">
        <v>18925</v>
      </c>
      <c r="B5014" t="s">
        <v>9030</v>
      </c>
      <c r="C5014">
        <v>3554066</v>
      </c>
      <c r="D5014" t="s">
        <v>6440</v>
      </c>
      <c r="E5014" t="s">
        <v>9031</v>
      </c>
      <c r="F5014" t="s">
        <v>6402</v>
      </c>
      <c r="G5014">
        <v>46</v>
      </c>
      <c r="H5014">
        <v>184</v>
      </c>
      <c r="I5014">
        <v>1</v>
      </c>
      <c r="J5014">
        <v>1</v>
      </c>
      <c r="K5014">
        <v>0</v>
      </c>
      <c r="M5014">
        <v>2018</v>
      </c>
      <c r="N5014" t="s">
        <v>1463</v>
      </c>
      <c r="O5014">
        <v>99</v>
      </c>
      <c r="P5014">
        <v>4</v>
      </c>
      <c r="Q5014" t="s">
        <v>7733</v>
      </c>
      <c r="R5014" t="s">
        <v>7734</v>
      </c>
      <c r="S5014" t="s">
        <v>7734</v>
      </c>
      <c r="T5014" t="s">
        <v>727</v>
      </c>
      <c r="U5014">
        <f t="shared" si="78"/>
        <v>184</v>
      </c>
    </row>
    <row r="5015" spans="1:21" x14ac:dyDescent="0.2">
      <c r="A5015" t="s">
        <v>18925</v>
      </c>
      <c r="B5015" t="s">
        <v>9030</v>
      </c>
      <c r="C5015">
        <v>3554066</v>
      </c>
      <c r="D5015" t="s">
        <v>7172</v>
      </c>
      <c r="E5015" t="s">
        <v>6872</v>
      </c>
      <c r="F5015" t="s">
        <v>6402</v>
      </c>
      <c r="G5015">
        <v>36</v>
      </c>
      <c r="H5015">
        <v>184</v>
      </c>
      <c r="I5015">
        <v>1</v>
      </c>
      <c r="J5015">
        <v>1</v>
      </c>
      <c r="K5015">
        <v>0</v>
      </c>
      <c r="M5015">
        <v>2018</v>
      </c>
      <c r="N5015" t="s">
        <v>1463</v>
      </c>
      <c r="O5015">
        <v>99</v>
      </c>
      <c r="P5015">
        <v>4</v>
      </c>
      <c r="Q5015" t="s">
        <v>7733</v>
      </c>
      <c r="R5015" t="s">
        <v>7734</v>
      </c>
      <c r="S5015" t="s">
        <v>7734</v>
      </c>
      <c r="T5015" t="s">
        <v>23964</v>
      </c>
      <c r="U5015">
        <f t="shared" si="78"/>
        <v>184</v>
      </c>
    </row>
    <row r="5016" spans="1:21" x14ac:dyDescent="0.2">
      <c r="A5016" t="s">
        <v>18928</v>
      </c>
      <c r="B5016" t="s">
        <v>8219</v>
      </c>
      <c r="C5016">
        <v>3544065</v>
      </c>
      <c r="D5016" t="s">
        <v>7514</v>
      </c>
      <c r="E5016" t="s">
        <v>18929</v>
      </c>
      <c r="F5016" t="s">
        <v>6402</v>
      </c>
      <c r="G5016">
        <v>449</v>
      </c>
      <c r="H5016">
        <v>1459</v>
      </c>
      <c r="I5016">
        <v>0</v>
      </c>
      <c r="J5016">
        <v>0</v>
      </c>
      <c r="K5016">
        <v>0</v>
      </c>
      <c r="M5016">
        <v>2018</v>
      </c>
      <c r="N5016" t="s">
        <v>1850</v>
      </c>
      <c r="O5016" t="s">
        <v>11911</v>
      </c>
      <c r="P5016">
        <v>1</v>
      </c>
      <c r="Q5016" t="s">
        <v>7733</v>
      </c>
      <c r="R5016" t="s">
        <v>7734</v>
      </c>
      <c r="S5016" t="s">
        <v>7734</v>
      </c>
      <c r="T5016" t="s">
        <v>23965</v>
      </c>
      <c r="U5016">
        <f t="shared" si="78"/>
        <v>3576</v>
      </c>
    </row>
    <row r="5017" spans="1:21" x14ac:dyDescent="0.2">
      <c r="A5017" t="s">
        <v>18930</v>
      </c>
      <c r="B5017" t="s">
        <v>8219</v>
      </c>
      <c r="C5017">
        <v>3544065</v>
      </c>
      <c r="D5017" t="s">
        <v>6771</v>
      </c>
      <c r="E5017" t="s">
        <v>6775</v>
      </c>
      <c r="F5017" t="s">
        <v>6402</v>
      </c>
      <c r="G5017">
        <v>451</v>
      </c>
      <c r="H5017">
        <v>810</v>
      </c>
      <c r="I5017">
        <v>0</v>
      </c>
      <c r="J5017">
        <v>1</v>
      </c>
      <c r="K5017">
        <v>0</v>
      </c>
      <c r="M5017">
        <v>2018</v>
      </c>
      <c r="N5017" t="s">
        <v>1463</v>
      </c>
      <c r="O5017">
        <v>4</v>
      </c>
      <c r="P5017">
        <v>1</v>
      </c>
      <c r="Q5017" t="s">
        <v>7733</v>
      </c>
      <c r="R5017" t="s">
        <v>7734</v>
      </c>
      <c r="S5017" t="s">
        <v>7734</v>
      </c>
      <c r="T5017" t="s">
        <v>2820</v>
      </c>
      <c r="U5017">
        <f t="shared" si="78"/>
        <v>3576</v>
      </c>
    </row>
    <row r="5018" spans="1:21" x14ac:dyDescent="0.2">
      <c r="A5018" t="s">
        <v>18931</v>
      </c>
      <c r="B5018" t="s">
        <v>8219</v>
      </c>
      <c r="C5018">
        <v>3544065</v>
      </c>
      <c r="D5018" t="s">
        <v>6609</v>
      </c>
      <c r="E5018" t="s">
        <v>8220</v>
      </c>
      <c r="F5018" t="s">
        <v>6402</v>
      </c>
      <c r="G5018">
        <v>747</v>
      </c>
      <c r="H5018">
        <v>1211</v>
      </c>
      <c r="I5018">
        <v>1</v>
      </c>
      <c r="J5018">
        <v>1</v>
      </c>
      <c r="K5018">
        <v>0</v>
      </c>
      <c r="M5018">
        <v>2018</v>
      </c>
      <c r="N5018" t="s">
        <v>5186</v>
      </c>
      <c r="O5018">
        <v>3</v>
      </c>
      <c r="P5018">
        <v>1</v>
      </c>
      <c r="Q5018" t="s">
        <v>7733</v>
      </c>
      <c r="R5018" t="s">
        <v>7734</v>
      </c>
      <c r="S5018" t="s">
        <v>7734</v>
      </c>
      <c r="T5018" t="s">
        <v>2827</v>
      </c>
      <c r="U5018">
        <f t="shared" si="78"/>
        <v>3576</v>
      </c>
    </row>
    <row r="5019" spans="1:21" x14ac:dyDescent="0.2">
      <c r="A5019" t="s">
        <v>18932</v>
      </c>
      <c r="B5019" t="s">
        <v>8219</v>
      </c>
      <c r="C5019">
        <v>3544065</v>
      </c>
      <c r="D5019" t="s">
        <v>6582</v>
      </c>
      <c r="E5019" t="s">
        <v>6437</v>
      </c>
      <c r="F5019" t="s">
        <v>6402</v>
      </c>
      <c r="G5019">
        <v>638</v>
      </c>
      <c r="H5019">
        <v>873</v>
      </c>
      <c r="I5019">
        <v>1</v>
      </c>
      <c r="J5019">
        <v>1</v>
      </c>
      <c r="K5019">
        <v>0</v>
      </c>
      <c r="M5019">
        <v>2018</v>
      </c>
      <c r="N5019" t="s">
        <v>5186</v>
      </c>
      <c r="O5019">
        <v>1</v>
      </c>
      <c r="P5019">
        <v>1</v>
      </c>
      <c r="Q5019" t="s">
        <v>7733</v>
      </c>
      <c r="R5019" t="s">
        <v>7734</v>
      </c>
      <c r="S5019" t="s">
        <v>7734</v>
      </c>
      <c r="T5019" t="s">
        <v>23966</v>
      </c>
      <c r="U5019">
        <f t="shared" si="78"/>
        <v>3576</v>
      </c>
    </row>
    <row r="5020" spans="1:21" x14ac:dyDescent="0.2">
      <c r="A5020" t="s">
        <v>18930</v>
      </c>
      <c r="B5020" t="s">
        <v>8219</v>
      </c>
      <c r="C5020">
        <v>3544065</v>
      </c>
      <c r="D5020" t="s">
        <v>7074</v>
      </c>
      <c r="E5020" t="s">
        <v>6836</v>
      </c>
      <c r="F5020" t="s">
        <v>6402</v>
      </c>
      <c r="G5020">
        <v>359</v>
      </c>
      <c r="H5020">
        <v>810</v>
      </c>
      <c r="I5020">
        <v>1</v>
      </c>
      <c r="J5020">
        <v>0</v>
      </c>
      <c r="K5020">
        <v>0</v>
      </c>
      <c r="M5020">
        <v>2018</v>
      </c>
      <c r="N5020" t="s">
        <v>1463</v>
      </c>
      <c r="O5020">
        <v>4</v>
      </c>
      <c r="P5020">
        <v>1</v>
      </c>
      <c r="Q5020" t="s">
        <v>7733</v>
      </c>
      <c r="R5020" t="s">
        <v>7734</v>
      </c>
      <c r="S5020" t="s">
        <v>7734</v>
      </c>
      <c r="T5020" t="s">
        <v>23967</v>
      </c>
      <c r="U5020">
        <f t="shared" si="78"/>
        <v>3576</v>
      </c>
    </row>
    <row r="5021" spans="1:21" x14ac:dyDescent="0.2">
      <c r="A5021" t="s">
        <v>18933</v>
      </c>
      <c r="B5021" t="s">
        <v>8219</v>
      </c>
      <c r="C5021">
        <v>3544065</v>
      </c>
      <c r="D5021" t="s">
        <v>11917</v>
      </c>
      <c r="E5021" t="s">
        <v>7348</v>
      </c>
      <c r="F5021" t="s">
        <v>6402</v>
      </c>
      <c r="G5021">
        <v>877</v>
      </c>
      <c r="H5021">
        <v>2066</v>
      </c>
      <c r="I5021">
        <v>0</v>
      </c>
      <c r="J5021">
        <v>0</v>
      </c>
      <c r="K5021">
        <v>0</v>
      </c>
      <c r="M5021">
        <v>2018</v>
      </c>
      <c r="N5021" t="s">
        <v>1850</v>
      </c>
      <c r="O5021" t="s">
        <v>11909</v>
      </c>
      <c r="P5021">
        <v>1</v>
      </c>
      <c r="Q5021" t="s">
        <v>7733</v>
      </c>
      <c r="R5021" t="s">
        <v>7734</v>
      </c>
      <c r="S5021" t="s">
        <v>7734</v>
      </c>
      <c r="T5021" t="s">
        <v>2821</v>
      </c>
      <c r="U5021">
        <f t="shared" si="78"/>
        <v>3576</v>
      </c>
    </row>
    <row r="5022" spans="1:21" x14ac:dyDescent="0.2">
      <c r="A5022" t="s">
        <v>18934</v>
      </c>
      <c r="B5022" t="s">
        <v>8219</v>
      </c>
      <c r="C5022">
        <v>3544065</v>
      </c>
      <c r="D5022" t="s">
        <v>6496</v>
      </c>
      <c r="E5022" t="s">
        <v>18935</v>
      </c>
      <c r="F5022" t="s">
        <v>6402</v>
      </c>
      <c r="G5022">
        <v>1308</v>
      </c>
      <c r="H5022">
        <v>3576</v>
      </c>
      <c r="I5022">
        <v>1</v>
      </c>
      <c r="J5022">
        <v>0</v>
      </c>
      <c r="K5022">
        <v>0</v>
      </c>
      <c r="M5022">
        <v>2018</v>
      </c>
      <c r="N5022" t="s">
        <v>6404</v>
      </c>
      <c r="O5022">
        <v>99</v>
      </c>
      <c r="P5022">
        <v>1</v>
      </c>
      <c r="Q5022" t="s">
        <v>7733</v>
      </c>
      <c r="R5022" t="s">
        <v>7734</v>
      </c>
      <c r="S5022" t="s">
        <v>7734</v>
      </c>
      <c r="T5022" t="s">
        <v>23968</v>
      </c>
      <c r="U5022">
        <f t="shared" si="78"/>
        <v>3576</v>
      </c>
    </row>
    <row r="5023" spans="1:21" x14ac:dyDescent="0.2">
      <c r="A5023" t="s">
        <v>18932</v>
      </c>
      <c r="B5023" t="s">
        <v>8219</v>
      </c>
      <c r="C5023">
        <v>3544065</v>
      </c>
      <c r="D5023" t="s">
        <v>7578</v>
      </c>
      <c r="E5023" t="s">
        <v>6563</v>
      </c>
      <c r="F5023" t="s">
        <v>6402</v>
      </c>
      <c r="G5023">
        <v>235</v>
      </c>
      <c r="H5023">
        <v>873</v>
      </c>
      <c r="I5023">
        <v>0</v>
      </c>
      <c r="J5023">
        <v>0</v>
      </c>
      <c r="K5023">
        <v>0</v>
      </c>
      <c r="M5023">
        <v>2018</v>
      </c>
      <c r="N5023" t="s">
        <v>5186</v>
      </c>
      <c r="O5023">
        <v>1</v>
      </c>
      <c r="P5023">
        <v>1</v>
      </c>
      <c r="Q5023" t="s">
        <v>7733</v>
      </c>
      <c r="R5023" t="s">
        <v>7734</v>
      </c>
      <c r="S5023" t="s">
        <v>7734</v>
      </c>
      <c r="T5023" t="s">
        <v>23969</v>
      </c>
      <c r="U5023">
        <f t="shared" si="78"/>
        <v>3576</v>
      </c>
    </row>
    <row r="5024" spans="1:21" x14ac:dyDescent="0.2">
      <c r="A5024" t="s">
        <v>18933</v>
      </c>
      <c r="B5024" t="s">
        <v>8219</v>
      </c>
      <c r="C5024">
        <v>3544065</v>
      </c>
      <c r="D5024" t="s">
        <v>6440</v>
      </c>
      <c r="E5024" t="s">
        <v>18936</v>
      </c>
      <c r="F5024" t="s">
        <v>6402</v>
      </c>
      <c r="G5024">
        <v>1189</v>
      </c>
      <c r="H5024">
        <v>2066</v>
      </c>
      <c r="I5024">
        <v>1</v>
      </c>
      <c r="J5024">
        <v>1</v>
      </c>
      <c r="K5024">
        <v>0</v>
      </c>
      <c r="M5024">
        <v>2018</v>
      </c>
      <c r="N5024" t="s">
        <v>1850</v>
      </c>
      <c r="O5024" t="s">
        <v>11909</v>
      </c>
      <c r="P5024">
        <v>1</v>
      </c>
      <c r="Q5024" t="s">
        <v>7733</v>
      </c>
      <c r="R5024" t="s">
        <v>7734</v>
      </c>
      <c r="S5024" t="s">
        <v>7734</v>
      </c>
      <c r="T5024" t="s">
        <v>23970</v>
      </c>
      <c r="U5024">
        <f t="shared" si="78"/>
        <v>3576</v>
      </c>
    </row>
    <row r="5025" spans="1:21" x14ac:dyDescent="0.2">
      <c r="A5025" t="s">
        <v>18928</v>
      </c>
      <c r="B5025" t="s">
        <v>8219</v>
      </c>
      <c r="C5025">
        <v>3544065</v>
      </c>
      <c r="D5025" t="s">
        <v>6738</v>
      </c>
      <c r="E5025" t="s">
        <v>6744</v>
      </c>
      <c r="F5025" t="s">
        <v>6402</v>
      </c>
      <c r="G5025">
        <v>1010</v>
      </c>
      <c r="H5025">
        <v>1459</v>
      </c>
      <c r="I5025">
        <v>1</v>
      </c>
      <c r="J5025">
        <v>1</v>
      </c>
      <c r="K5025">
        <v>0</v>
      </c>
      <c r="M5025">
        <v>2018</v>
      </c>
      <c r="N5025" t="s">
        <v>1850</v>
      </c>
      <c r="O5025" t="s">
        <v>11911</v>
      </c>
      <c r="P5025">
        <v>1</v>
      </c>
      <c r="Q5025" t="s">
        <v>7733</v>
      </c>
      <c r="R5025" t="s">
        <v>7734</v>
      </c>
      <c r="S5025" t="s">
        <v>7734</v>
      </c>
      <c r="T5025" t="s">
        <v>2825</v>
      </c>
      <c r="U5025">
        <f t="shared" si="78"/>
        <v>3576</v>
      </c>
    </row>
    <row r="5026" spans="1:21" x14ac:dyDescent="0.2">
      <c r="A5026" t="s">
        <v>18934</v>
      </c>
      <c r="B5026" t="s">
        <v>8219</v>
      </c>
      <c r="C5026">
        <v>3544065</v>
      </c>
      <c r="D5026" t="s">
        <v>6738</v>
      </c>
      <c r="E5026" t="s">
        <v>8218</v>
      </c>
      <c r="F5026" t="s">
        <v>6402</v>
      </c>
      <c r="G5026">
        <v>2268</v>
      </c>
      <c r="H5026">
        <v>3576</v>
      </c>
      <c r="I5026">
        <v>0</v>
      </c>
      <c r="J5026">
        <v>1</v>
      </c>
      <c r="K5026">
        <v>0</v>
      </c>
      <c r="M5026">
        <v>2018</v>
      </c>
      <c r="N5026" t="s">
        <v>6404</v>
      </c>
      <c r="O5026">
        <v>99</v>
      </c>
      <c r="P5026">
        <v>1</v>
      </c>
      <c r="Q5026" t="s">
        <v>7733</v>
      </c>
      <c r="R5026" t="s">
        <v>7734</v>
      </c>
      <c r="S5026" t="s">
        <v>7734</v>
      </c>
      <c r="T5026" t="s">
        <v>728</v>
      </c>
      <c r="U5026">
        <f t="shared" si="78"/>
        <v>3576</v>
      </c>
    </row>
    <row r="5027" spans="1:21" x14ac:dyDescent="0.2">
      <c r="A5027" t="s">
        <v>18937</v>
      </c>
      <c r="B5027" t="s">
        <v>8219</v>
      </c>
      <c r="C5027">
        <v>3544065</v>
      </c>
      <c r="D5027" t="s">
        <v>6813</v>
      </c>
      <c r="E5027" t="s">
        <v>11915</v>
      </c>
      <c r="F5027" t="s">
        <v>6402</v>
      </c>
      <c r="G5027">
        <v>0</v>
      </c>
      <c r="H5027">
        <v>0</v>
      </c>
      <c r="I5027">
        <v>1</v>
      </c>
      <c r="J5027">
        <v>1</v>
      </c>
      <c r="K5027">
        <v>1</v>
      </c>
      <c r="M5027">
        <v>2018</v>
      </c>
      <c r="N5027" t="s">
        <v>5186</v>
      </c>
      <c r="O5027">
        <v>2</v>
      </c>
      <c r="P5027">
        <v>1</v>
      </c>
      <c r="Q5027" t="s">
        <v>7733</v>
      </c>
      <c r="R5027" t="s">
        <v>7734</v>
      </c>
      <c r="S5027" t="s">
        <v>7734</v>
      </c>
      <c r="T5027" t="s">
        <v>2822</v>
      </c>
      <c r="U5027">
        <f t="shared" si="78"/>
        <v>3576</v>
      </c>
    </row>
    <row r="5028" spans="1:21" x14ac:dyDescent="0.2">
      <c r="A5028" t="s">
        <v>18931</v>
      </c>
      <c r="B5028" t="s">
        <v>8219</v>
      </c>
      <c r="C5028">
        <v>3544065</v>
      </c>
      <c r="D5028" t="s">
        <v>6501</v>
      </c>
      <c r="E5028" t="s">
        <v>10970</v>
      </c>
      <c r="F5028" t="s">
        <v>6402</v>
      </c>
      <c r="G5028">
        <v>464</v>
      </c>
      <c r="H5028">
        <v>1211</v>
      </c>
      <c r="I5028">
        <v>0</v>
      </c>
      <c r="J5028">
        <v>0</v>
      </c>
      <c r="K5028">
        <v>0</v>
      </c>
      <c r="M5028">
        <v>2018</v>
      </c>
      <c r="N5028" t="s">
        <v>5186</v>
      </c>
      <c r="O5028">
        <v>3</v>
      </c>
      <c r="P5028">
        <v>1</v>
      </c>
      <c r="Q5028" t="s">
        <v>7733</v>
      </c>
      <c r="R5028" t="s">
        <v>7734</v>
      </c>
      <c r="S5028" t="s">
        <v>7734</v>
      </c>
      <c r="T5028" t="s">
        <v>23971</v>
      </c>
      <c r="U5028">
        <f t="shared" si="78"/>
        <v>3576</v>
      </c>
    </row>
    <row r="5029" spans="1:21" x14ac:dyDescent="0.2">
      <c r="A5029" t="s">
        <v>18938</v>
      </c>
      <c r="B5029" t="s">
        <v>11348</v>
      </c>
      <c r="C5029">
        <v>3558012</v>
      </c>
      <c r="D5029" t="s">
        <v>7326</v>
      </c>
      <c r="E5029" t="s">
        <v>14706</v>
      </c>
      <c r="F5029" t="s">
        <v>6402</v>
      </c>
      <c r="G5029">
        <v>71</v>
      </c>
      <c r="H5029">
        <v>565</v>
      </c>
      <c r="I5029">
        <v>0</v>
      </c>
      <c r="J5029">
        <v>0</v>
      </c>
      <c r="K5029">
        <v>0</v>
      </c>
      <c r="M5029">
        <v>2018</v>
      </c>
      <c r="N5029" t="s">
        <v>1463</v>
      </c>
      <c r="O5029">
        <v>99</v>
      </c>
      <c r="P5029">
        <v>4</v>
      </c>
      <c r="Q5029" t="s">
        <v>7733</v>
      </c>
      <c r="R5029" t="s">
        <v>7734</v>
      </c>
      <c r="S5029" t="s">
        <v>7734</v>
      </c>
      <c r="T5029" t="s">
        <v>23972</v>
      </c>
      <c r="U5029">
        <f t="shared" si="78"/>
        <v>565</v>
      </c>
    </row>
    <row r="5030" spans="1:21" x14ac:dyDescent="0.2">
      <c r="A5030" t="s">
        <v>18938</v>
      </c>
      <c r="B5030" t="s">
        <v>11348</v>
      </c>
      <c r="C5030">
        <v>3558012</v>
      </c>
      <c r="D5030" t="s">
        <v>6640</v>
      </c>
      <c r="E5030" t="s">
        <v>7062</v>
      </c>
      <c r="F5030" t="s">
        <v>6402</v>
      </c>
      <c r="G5030">
        <v>89</v>
      </c>
      <c r="H5030">
        <v>565</v>
      </c>
      <c r="I5030">
        <v>0</v>
      </c>
      <c r="J5030">
        <v>1</v>
      </c>
      <c r="K5030">
        <v>0</v>
      </c>
      <c r="M5030">
        <v>2018</v>
      </c>
      <c r="N5030" t="s">
        <v>1463</v>
      </c>
      <c r="O5030">
        <v>99</v>
      </c>
      <c r="P5030">
        <v>4</v>
      </c>
      <c r="Q5030" t="s">
        <v>7733</v>
      </c>
      <c r="R5030" t="s">
        <v>7734</v>
      </c>
      <c r="S5030" t="s">
        <v>7734</v>
      </c>
      <c r="T5030" t="s">
        <v>2858</v>
      </c>
      <c r="U5030">
        <f t="shared" si="78"/>
        <v>565</v>
      </c>
    </row>
    <row r="5031" spans="1:21" x14ac:dyDescent="0.2">
      <c r="A5031" t="s">
        <v>18938</v>
      </c>
      <c r="B5031" t="s">
        <v>11348</v>
      </c>
      <c r="C5031">
        <v>3558012</v>
      </c>
      <c r="D5031" t="s">
        <v>6919</v>
      </c>
      <c r="E5031" t="s">
        <v>18939</v>
      </c>
      <c r="F5031" t="s">
        <v>6402</v>
      </c>
      <c r="G5031">
        <v>116</v>
      </c>
      <c r="H5031">
        <v>565</v>
      </c>
      <c r="I5031">
        <v>1</v>
      </c>
      <c r="J5031">
        <v>1</v>
      </c>
      <c r="K5031">
        <v>0</v>
      </c>
      <c r="M5031">
        <v>2018</v>
      </c>
      <c r="N5031" t="s">
        <v>1463</v>
      </c>
      <c r="O5031">
        <v>99</v>
      </c>
      <c r="P5031">
        <v>4</v>
      </c>
      <c r="Q5031" t="s">
        <v>7733</v>
      </c>
      <c r="R5031" t="s">
        <v>7734</v>
      </c>
      <c r="S5031" t="s">
        <v>7734</v>
      </c>
      <c r="T5031" t="s">
        <v>23973</v>
      </c>
      <c r="U5031">
        <f t="shared" si="78"/>
        <v>565</v>
      </c>
    </row>
    <row r="5032" spans="1:21" x14ac:dyDescent="0.2">
      <c r="A5032" t="s">
        <v>18938</v>
      </c>
      <c r="B5032" t="s">
        <v>11348</v>
      </c>
      <c r="C5032">
        <v>3558012</v>
      </c>
      <c r="D5032" t="s">
        <v>18940</v>
      </c>
      <c r="E5032" t="s">
        <v>7266</v>
      </c>
      <c r="F5032" t="s">
        <v>6402</v>
      </c>
      <c r="G5032">
        <v>85</v>
      </c>
      <c r="H5032">
        <v>565</v>
      </c>
      <c r="I5032">
        <v>0</v>
      </c>
      <c r="J5032">
        <v>0</v>
      </c>
      <c r="K5032">
        <v>0</v>
      </c>
      <c r="M5032">
        <v>2018</v>
      </c>
      <c r="N5032" t="s">
        <v>1463</v>
      </c>
      <c r="O5032">
        <v>99</v>
      </c>
      <c r="P5032">
        <v>4</v>
      </c>
      <c r="Q5032" t="s">
        <v>7733</v>
      </c>
      <c r="R5032" t="s">
        <v>7734</v>
      </c>
      <c r="S5032" t="s">
        <v>7734</v>
      </c>
      <c r="T5032" t="s">
        <v>23974</v>
      </c>
      <c r="U5032">
        <f t="shared" si="78"/>
        <v>565</v>
      </c>
    </row>
    <row r="5033" spans="1:21" x14ac:dyDescent="0.2">
      <c r="A5033" t="s">
        <v>18938</v>
      </c>
      <c r="B5033" t="s">
        <v>11348</v>
      </c>
      <c r="C5033">
        <v>3558012</v>
      </c>
      <c r="D5033" t="s">
        <v>9756</v>
      </c>
      <c r="E5033" t="s">
        <v>11350</v>
      </c>
      <c r="F5033" t="s">
        <v>6402</v>
      </c>
      <c r="G5033">
        <v>112</v>
      </c>
      <c r="H5033">
        <v>565</v>
      </c>
      <c r="I5033">
        <v>1</v>
      </c>
      <c r="J5033">
        <v>1</v>
      </c>
      <c r="K5033">
        <v>0</v>
      </c>
      <c r="M5033">
        <v>2018</v>
      </c>
      <c r="N5033" t="s">
        <v>1463</v>
      </c>
      <c r="O5033">
        <v>99</v>
      </c>
      <c r="P5033">
        <v>4</v>
      </c>
      <c r="Q5033" t="s">
        <v>7733</v>
      </c>
      <c r="R5033" t="s">
        <v>7734</v>
      </c>
      <c r="S5033" t="s">
        <v>7734</v>
      </c>
      <c r="T5033" t="s">
        <v>2860</v>
      </c>
      <c r="U5033">
        <f t="shared" si="78"/>
        <v>565</v>
      </c>
    </row>
    <row r="5034" spans="1:21" x14ac:dyDescent="0.2">
      <c r="A5034" t="s">
        <v>18941</v>
      </c>
      <c r="B5034" t="s">
        <v>11348</v>
      </c>
      <c r="C5034">
        <v>3558012</v>
      </c>
      <c r="D5034" t="s">
        <v>6488</v>
      </c>
      <c r="E5034" t="s">
        <v>6955</v>
      </c>
      <c r="F5034" t="s">
        <v>6402</v>
      </c>
      <c r="G5034">
        <v>0</v>
      </c>
      <c r="H5034">
        <v>0</v>
      </c>
      <c r="I5034">
        <v>1</v>
      </c>
      <c r="J5034">
        <v>1</v>
      </c>
      <c r="K5034">
        <v>1</v>
      </c>
      <c r="M5034">
        <v>2018</v>
      </c>
      <c r="N5034" t="s">
        <v>2531</v>
      </c>
      <c r="O5034">
        <v>99</v>
      </c>
      <c r="P5034">
        <v>1</v>
      </c>
      <c r="Q5034" t="s">
        <v>7733</v>
      </c>
      <c r="R5034" t="s">
        <v>7734</v>
      </c>
      <c r="S5034" t="s">
        <v>7734</v>
      </c>
      <c r="T5034" t="s">
        <v>738</v>
      </c>
      <c r="U5034">
        <f t="shared" si="78"/>
        <v>565</v>
      </c>
    </row>
    <row r="5035" spans="1:21" x14ac:dyDescent="0.2">
      <c r="A5035" t="s">
        <v>18938</v>
      </c>
      <c r="B5035" t="s">
        <v>11348</v>
      </c>
      <c r="C5035">
        <v>3558012</v>
      </c>
      <c r="D5035" t="s">
        <v>7172</v>
      </c>
      <c r="E5035" t="s">
        <v>11353</v>
      </c>
      <c r="F5035" t="s">
        <v>6402</v>
      </c>
      <c r="G5035">
        <v>92</v>
      </c>
      <c r="H5035">
        <v>565</v>
      </c>
      <c r="I5035">
        <v>1</v>
      </c>
      <c r="J5035">
        <v>1</v>
      </c>
      <c r="K5035">
        <v>0</v>
      </c>
      <c r="M5035">
        <v>2018</v>
      </c>
      <c r="N5035" t="s">
        <v>1463</v>
      </c>
      <c r="O5035">
        <v>99</v>
      </c>
      <c r="P5035">
        <v>4</v>
      </c>
      <c r="Q5035" t="s">
        <v>7733</v>
      </c>
      <c r="R5035" t="s">
        <v>7734</v>
      </c>
      <c r="S5035" t="s">
        <v>7734</v>
      </c>
      <c r="T5035" t="s">
        <v>2859</v>
      </c>
      <c r="U5035">
        <f t="shared" si="78"/>
        <v>565</v>
      </c>
    </row>
    <row r="5036" spans="1:21" x14ac:dyDescent="0.2">
      <c r="A5036" t="s">
        <v>18942</v>
      </c>
      <c r="B5036" t="s">
        <v>9435</v>
      </c>
      <c r="C5036">
        <v>3540028</v>
      </c>
      <c r="D5036" t="s">
        <v>6425</v>
      </c>
      <c r="E5036" t="s">
        <v>15235</v>
      </c>
      <c r="F5036" t="s">
        <v>6402</v>
      </c>
      <c r="G5036">
        <v>1042</v>
      </c>
      <c r="H5036">
        <v>3877</v>
      </c>
      <c r="I5036">
        <v>0</v>
      </c>
      <c r="J5036">
        <v>0</v>
      </c>
      <c r="K5036">
        <v>0</v>
      </c>
      <c r="M5036">
        <v>2018</v>
      </c>
      <c r="N5036" t="s">
        <v>6404</v>
      </c>
      <c r="O5036">
        <v>99</v>
      </c>
      <c r="P5036">
        <v>1</v>
      </c>
      <c r="Q5036" t="s">
        <v>7733</v>
      </c>
      <c r="R5036" t="s">
        <v>7734</v>
      </c>
      <c r="S5036" t="s">
        <v>7734</v>
      </c>
      <c r="T5036" t="s">
        <v>23975</v>
      </c>
      <c r="U5036">
        <f t="shared" si="78"/>
        <v>13561</v>
      </c>
    </row>
    <row r="5037" spans="1:21" x14ac:dyDescent="0.2">
      <c r="A5037" t="s">
        <v>18943</v>
      </c>
      <c r="B5037" t="s">
        <v>9435</v>
      </c>
      <c r="C5037">
        <v>3540028</v>
      </c>
      <c r="D5037" t="s">
        <v>18944</v>
      </c>
      <c r="E5037" t="s">
        <v>18945</v>
      </c>
      <c r="F5037" t="s">
        <v>6402</v>
      </c>
      <c r="G5037">
        <v>982</v>
      </c>
      <c r="H5037">
        <v>3836</v>
      </c>
      <c r="I5037">
        <v>0</v>
      </c>
      <c r="J5037">
        <v>0</v>
      </c>
      <c r="K5037">
        <v>0</v>
      </c>
      <c r="M5037">
        <v>2018</v>
      </c>
      <c r="N5037" t="s">
        <v>1479</v>
      </c>
      <c r="O5037">
        <v>99</v>
      </c>
      <c r="P5037">
        <v>1</v>
      </c>
      <c r="Q5037" t="s">
        <v>7733</v>
      </c>
      <c r="R5037" t="s">
        <v>7734</v>
      </c>
      <c r="S5037" t="s">
        <v>7734</v>
      </c>
      <c r="T5037" t="s">
        <v>23976</v>
      </c>
      <c r="U5037">
        <f t="shared" si="78"/>
        <v>13561</v>
      </c>
    </row>
    <row r="5038" spans="1:21" x14ac:dyDescent="0.2">
      <c r="A5038" t="s">
        <v>18946</v>
      </c>
      <c r="B5038" t="s">
        <v>9435</v>
      </c>
      <c r="C5038">
        <v>3540028</v>
      </c>
      <c r="D5038" t="s">
        <v>6463</v>
      </c>
      <c r="E5038" t="s">
        <v>15400</v>
      </c>
      <c r="F5038" t="s">
        <v>6402</v>
      </c>
      <c r="G5038">
        <v>2703</v>
      </c>
      <c r="H5038">
        <v>13561</v>
      </c>
      <c r="I5038">
        <v>1</v>
      </c>
      <c r="J5038">
        <v>1</v>
      </c>
      <c r="K5038">
        <v>0</v>
      </c>
      <c r="M5038">
        <v>2018</v>
      </c>
      <c r="N5038" t="s">
        <v>1463</v>
      </c>
      <c r="O5038">
        <v>99</v>
      </c>
      <c r="P5038">
        <v>5</v>
      </c>
      <c r="Q5038" t="s">
        <v>7733</v>
      </c>
      <c r="R5038" t="s">
        <v>7734</v>
      </c>
      <c r="S5038" t="s">
        <v>7734</v>
      </c>
      <c r="T5038" t="s">
        <v>23977</v>
      </c>
      <c r="U5038">
        <f t="shared" si="78"/>
        <v>13561</v>
      </c>
    </row>
    <row r="5039" spans="1:21" x14ac:dyDescent="0.2">
      <c r="A5039" t="s">
        <v>18942</v>
      </c>
      <c r="B5039" t="s">
        <v>9435</v>
      </c>
      <c r="C5039">
        <v>3540028</v>
      </c>
      <c r="D5039" t="s">
        <v>6434</v>
      </c>
      <c r="E5039" t="s">
        <v>7385</v>
      </c>
      <c r="F5039" t="s">
        <v>6402</v>
      </c>
      <c r="G5039">
        <v>1940</v>
      </c>
      <c r="H5039">
        <v>3877</v>
      </c>
      <c r="I5039">
        <v>0</v>
      </c>
      <c r="J5039">
        <v>1</v>
      </c>
      <c r="K5039">
        <v>0</v>
      </c>
      <c r="M5039">
        <v>2018</v>
      </c>
      <c r="N5039" t="s">
        <v>6404</v>
      </c>
      <c r="O5039">
        <v>99</v>
      </c>
      <c r="P5039">
        <v>1</v>
      </c>
      <c r="Q5039" t="s">
        <v>7733</v>
      </c>
      <c r="R5039" t="s">
        <v>7734</v>
      </c>
      <c r="S5039" t="s">
        <v>7734</v>
      </c>
      <c r="T5039" t="s">
        <v>23978</v>
      </c>
      <c r="U5039">
        <f t="shared" si="78"/>
        <v>13561</v>
      </c>
    </row>
    <row r="5040" spans="1:21" x14ac:dyDescent="0.2">
      <c r="A5040" t="s">
        <v>18942</v>
      </c>
      <c r="B5040" t="s">
        <v>9435</v>
      </c>
      <c r="C5040">
        <v>3540028</v>
      </c>
      <c r="D5040" t="s">
        <v>6485</v>
      </c>
      <c r="E5040" t="s">
        <v>6683</v>
      </c>
      <c r="F5040" t="s">
        <v>6402</v>
      </c>
      <c r="G5040">
        <v>895</v>
      </c>
      <c r="H5040">
        <v>3877</v>
      </c>
      <c r="I5040">
        <v>1</v>
      </c>
      <c r="J5040">
        <v>0</v>
      </c>
      <c r="K5040">
        <v>0</v>
      </c>
      <c r="M5040">
        <v>2018</v>
      </c>
      <c r="N5040" t="s">
        <v>6404</v>
      </c>
      <c r="O5040">
        <v>99</v>
      </c>
      <c r="P5040">
        <v>1</v>
      </c>
      <c r="Q5040" t="s">
        <v>7733</v>
      </c>
      <c r="R5040" t="s">
        <v>7734</v>
      </c>
      <c r="S5040" t="s">
        <v>7734</v>
      </c>
      <c r="T5040" t="s">
        <v>23979</v>
      </c>
      <c r="U5040">
        <f t="shared" si="78"/>
        <v>13561</v>
      </c>
    </row>
    <row r="5041" spans="1:21" x14ac:dyDescent="0.2">
      <c r="A5041" t="s">
        <v>18946</v>
      </c>
      <c r="B5041" t="s">
        <v>9435</v>
      </c>
      <c r="C5041">
        <v>3540028</v>
      </c>
      <c r="D5041" t="s">
        <v>18947</v>
      </c>
      <c r="E5041" t="s">
        <v>9437</v>
      </c>
      <c r="F5041" t="s">
        <v>6402</v>
      </c>
      <c r="G5041">
        <v>2989</v>
      </c>
      <c r="H5041">
        <v>13561</v>
      </c>
      <c r="I5041">
        <v>1</v>
      </c>
      <c r="J5041">
        <v>1</v>
      </c>
      <c r="K5041">
        <v>0</v>
      </c>
      <c r="M5041">
        <v>2018</v>
      </c>
      <c r="N5041" t="s">
        <v>1463</v>
      </c>
      <c r="O5041">
        <v>99</v>
      </c>
      <c r="P5041">
        <v>5</v>
      </c>
      <c r="Q5041" t="s">
        <v>7733</v>
      </c>
      <c r="R5041" t="s">
        <v>7734</v>
      </c>
      <c r="S5041" t="s">
        <v>7734</v>
      </c>
      <c r="T5041" t="s">
        <v>23980</v>
      </c>
      <c r="U5041">
        <f t="shared" si="78"/>
        <v>13561</v>
      </c>
    </row>
    <row r="5042" spans="1:21" x14ac:dyDescent="0.2">
      <c r="A5042" t="s">
        <v>18943</v>
      </c>
      <c r="B5042" t="s">
        <v>9435</v>
      </c>
      <c r="C5042">
        <v>3540028</v>
      </c>
      <c r="D5042" t="s">
        <v>7448</v>
      </c>
      <c r="E5042" t="s">
        <v>6711</v>
      </c>
      <c r="F5042" t="s">
        <v>6402</v>
      </c>
      <c r="G5042">
        <v>1380</v>
      </c>
      <c r="H5042">
        <v>3836</v>
      </c>
      <c r="I5042">
        <v>1</v>
      </c>
      <c r="J5042">
        <v>0</v>
      </c>
      <c r="K5042">
        <v>0</v>
      </c>
      <c r="M5042">
        <v>2018</v>
      </c>
      <c r="N5042" t="s">
        <v>1479</v>
      </c>
      <c r="O5042">
        <v>99</v>
      </c>
      <c r="P5042">
        <v>1</v>
      </c>
      <c r="Q5042" t="s">
        <v>7733</v>
      </c>
      <c r="R5042" t="s">
        <v>7734</v>
      </c>
      <c r="S5042" t="s">
        <v>7734</v>
      </c>
      <c r="T5042" t="s">
        <v>23981</v>
      </c>
      <c r="U5042">
        <f t="shared" si="78"/>
        <v>13561</v>
      </c>
    </row>
    <row r="5043" spans="1:21" x14ac:dyDescent="0.2">
      <c r="A5043" t="s">
        <v>18943</v>
      </c>
      <c r="B5043" t="s">
        <v>9435</v>
      </c>
      <c r="C5043">
        <v>3540028</v>
      </c>
      <c r="D5043" t="s">
        <v>9436</v>
      </c>
      <c r="E5043" t="s">
        <v>7235</v>
      </c>
      <c r="F5043" t="s">
        <v>6402</v>
      </c>
      <c r="G5043">
        <v>1474</v>
      </c>
      <c r="H5043">
        <v>3836</v>
      </c>
      <c r="I5043">
        <v>1</v>
      </c>
      <c r="J5043">
        <v>1</v>
      </c>
      <c r="K5043">
        <v>0</v>
      </c>
      <c r="M5043">
        <v>2018</v>
      </c>
      <c r="N5043" t="s">
        <v>1479</v>
      </c>
      <c r="O5043">
        <v>99</v>
      </c>
      <c r="P5043">
        <v>1</v>
      </c>
      <c r="Q5043" t="s">
        <v>7733</v>
      </c>
      <c r="R5043" t="s">
        <v>7734</v>
      </c>
      <c r="S5043" t="s">
        <v>7734</v>
      </c>
      <c r="T5043" t="s">
        <v>739</v>
      </c>
      <c r="U5043">
        <f t="shared" si="78"/>
        <v>13561</v>
      </c>
    </row>
    <row r="5044" spans="1:21" x14ac:dyDescent="0.2">
      <c r="A5044" t="s">
        <v>18946</v>
      </c>
      <c r="B5044" t="s">
        <v>9435</v>
      </c>
      <c r="C5044">
        <v>3540028</v>
      </c>
      <c r="D5044" t="s">
        <v>6620</v>
      </c>
      <c r="E5044" t="s">
        <v>16725</v>
      </c>
      <c r="F5044" t="s">
        <v>6402</v>
      </c>
      <c r="G5044">
        <v>1326</v>
      </c>
      <c r="H5044">
        <v>13561</v>
      </c>
      <c r="I5044">
        <v>0</v>
      </c>
      <c r="J5044">
        <v>0</v>
      </c>
      <c r="K5044">
        <v>0</v>
      </c>
      <c r="M5044">
        <v>2018</v>
      </c>
      <c r="N5044" t="s">
        <v>1463</v>
      </c>
      <c r="O5044">
        <v>99</v>
      </c>
      <c r="P5044">
        <v>5</v>
      </c>
      <c r="Q5044" t="s">
        <v>7733</v>
      </c>
      <c r="R5044" t="s">
        <v>7734</v>
      </c>
      <c r="S5044" t="s">
        <v>7734</v>
      </c>
      <c r="T5044" t="s">
        <v>23982</v>
      </c>
      <c r="U5044">
        <f t="shared" si="78"/>
        <v>13561</v>
      </c>
    </row>
    <row r="5045" spans="1:21" x14ac:dyDescent="0.2">
      <c r="A5045" t="s">
        <v>18946</v>
      </c>
      <c r="B5045" t="s">
        <v>9435</v>
      </c>
      <c r="C5045">
        <v>3540028</v>
      </c>
      <c r="D5045" t="s">
        <v>6678</v>
      </c>
      <c r="E5045" t="s">
        <v>6728</v>
      </c>
      <c r="F5045" t="s">
        <v>6402</v>
      </c>
      <c r="G5045">
        <v>1373</v>
      </c>
      <c r="H5045">
        <v>13561</v>
      </c>
      <c r="I5045">
        <v>0</v>
      </c>
      <c r="J5045">
        <v>1</v>
      </c>
      <c r="K5045">
        <v>0</v>
      </c>
      <c r="M5045">
        <v>2018</v>
      </c>
      <c r="N5045" t="s">
        <v>1463</v>
      </c>
      <c r="O5045">
        <v>99</v>
      </c>
      <c r="P5045">
        <v>5</v>
      </c>
      <c r="Q5045" t="s">
        <v>7733</v>
      </c>
      <c r="R5045" t="s">
        <v>7734</v>
      </c>
      <c r="S5045" t="s">
        <v>7734</v>
      </c>
      <c r="T5045" t="s">
        <v>2872</v>
      </c>
      <c r="U5045">
        <f t="shared" si="78"/>
        <v>13561</v>
      </c>
    </row>
    <row r="5046" spans="1:21" x14ac:dyDescent="0.2">
      <c r="A5046" t="s">
        <v>18946</v>
      </c>
      <c r="B5046" t="s">
        <v>9435</v>
      </c>
      <c r="C5046">
        <v>3540028</v>
      </c>
      <c r="D5046" t="s">
        <v>18948</v>
      </c>
      <c r="E5046" t="s">
        <v>9440</v>
      </c>
      <c r="F5046" t="s">
        <v>6402</v>
      </c>
      <c r="G5046">
        <v>2200</v>
      </c>
      <c r="H5046">
        <v>13561</v>
      </c>
      <c r="I5046">
        <v>0</v>
      </c>
      <c r="J5046">
        <v>1</v>
      </c>
      <c r="K5046">
        <v>0</v>
      </c>
      <c r="M5046">
        <v>2018</v>
      </c>
      <c r="N5046" t="s">
        <v>1463</v>
      </c>
      <c r="O5046">
        <v>99</v>
      </c>
      <c r="P5046">
        <v>5</v>
      </c>
      <c r="Q5046" t="s">
        <v>7733</v>
      </c>
      <c r="R5046" t="s">
        <v>7734</v>
      </c>
      <c r="S5046" t="s">
        <v>7734</v>
      </c>
      <c r="T5046" t="s">
        <v>23983</v>
      </c>
      <c r="U5046">
        <f t="shared" si="78"/>
        <v>13561</v>
      </c>
    </row>
    <row r="5047" spans="1:21" x14ac:dyDescent="0.2">
      <c r="A5047" t="s">
        <v>18946</v>
      </c>
      <c r="B5047" t="s">
        <v>9435</v>
      </c>
      <c r="C5047">
        <v>3540028</v>
      </c>
      <c r="D5047" t="s">
        <v>6714</v>
      </c>
      <c r="E5047" t="s">
        <v>9439</v>
      </c>
      <c r="F5047" t="s">
        <v>6402</v>
      </c>
      <c r="G5047">
        <v>2970</v>
      </c>
      <c r="H5047">
        <v>13561</v>
      </c>
      <c r="I5047">
        <v>1</v>
      </c>
      <c r="J5047">
        <v>1</v>
      </c>
      <c r="K5047">
        <v>0</v>
      </c>
      <c r="M5047">
        <v>2018</v>
      </c>
      <c r="N5047" t="s">
        <v>1463</v>
      </c>
      <c r="O5047">
        <v>99</v>
      </c>
      <c r="P5047">
        <v>5</v>
      </c>
      <c r="Q5047" t="s">
        <v>7733</v>
      </c>
      <c r="R5047" t="s">
        <v>7734</v>
      </c>
      <c r="S5047" t="s">
        <v>7734</v>
      </c>
      <c r="T5047" t="s">
        <v>2867</v>
      </c>
      <c r="U5047">
        <f t="shared" si="78"/>
        <v>13561</v>
      </c>
    </row>
    <row r="5048" spans="1:21" x14ac:dyDescent="0.2">
      <c r="A5048" t="s">
        <v>18949</v>
      </c>
      <c r="B5048" t="s">
        <v>9452</v>
      </c>
      <c r="C5048">
        <v>3551026</v>
      </c>
      <c r="D5048" t="s">
        <v>6612</v>
      </c>
      <c r="E5048" t="s">
        <v>6955</v>
      </c>
      <c r="F5048" t="s">
        <v>6402</v>
      </c>
      <c r="G5048">
        <v>0</v>
      </c>
      <c r="H5048">
        <v>0</v>
      </c>
      <c r="I5048">
        <v>1</v>
      </c>
      <c r="J5048">
        <v>1</v>
      </c>
      <c r="K5048">
        <v>1</v>
      </c>
      <c r="M5048">
        <v>2018</v>
      </c>
      <c r="N5048" t="s">
        <v>1463</v>
      </c>
      <c r="O5048">
        <v>99</v>
      </c>
      <c r="P5048">
        <v>6</v>
      </c>
      <c r="Q5048" t="s">
        <v>7733</v>
      </c>
      <c r="R5048" t="s">
        <v>7734</v>
      </c>
      <c r="S5048" t="s">
        <v>7734</v>
      </c>
      <c r="T5048" t="s">
        <v>2883</v>
      </c>
      <c r="U5048">
        <f t="shared" si="78"/>
        <v>0</v>
      </c>
    </row>
    <row r="5049" spans="1:21" x14ac:dyDescent="0.2">
      <c r="A5049" t="s">
        <v>18950</v>
      </c>
      <c r="B5049" t="s">
        <v>9452</v>
      </c>
      <c r="C5049">
        <v>3551026</v>
      </c>
      <c r="D5049" t="s">
        <v>6838</v>
      </c>
      <c r="E5049" t="s">
        <v>9237</v>
      </c>
      <c r="F5049" t="s">
        <v>6402</v>
      </c>
      <c r="G5049">
        <v>0</v>
      </c>
      <c r="H5049">
        <v>0</v>
      </c>
      <c r="I5049">
        <v>1</v>
      </c>
      <c r="J5049">
        <v>1</v>
      </c>
      <c r="K5049">
        <v>1</v>
      </c>
      <c r="M5049">
        <v>2018</v>
      </c>
      <c r="N5049" t="s">
        <v>6404</v>
      </c>
      <c r="O5049">
        <v>99</v>
      </c>
      <c r="P5049">
        <v>1</v>
      </c>
      <c r="Q5049" t="s">
        <v>7733</v>
      </c>
      <c r="R5049" t="s">
        <v>7734</v>
      </c>
      <c r="S5049" t="s">
        <v>7734</v>
      </c>
      <c r="T5049" t="s">
        <v>2878</v>
      </c>
      <c r="U5049">
        <f t="shared" si="78"/>
        <v>0</v>
      </c>
    </row>
    <row r="5050" spans="1:21" x14ac:dyDescent="0.2">
      <c r="A5050" t="s">
        <v>18949</v>
      </c>
      <c r="B5050" t="s">
        <v>9452</v>
      </c>
      <c r="C5050">
        <v>3551026</v>
      </c>
      <c r="D5050" t="s">
        <v>6477</v>
      </c>
      <c r="E5050" t="s">
        <v>18951</v>
      </c>
      <c r="F5050" t="s">
        <v>6402</v>
      </c>
      <c r="G5050">
        <v>0</v>
      </c>
      <c r="H5050">
        <v>0</v>
      </c>
      <c r="I5050">
        <v>1</v>
      </c>
      <c r="J5050">
        <v>1</v>
      </c>
      <c r="K5050">
        <v>1</v>
      </c>
      <c r="M5050">
        <v>2018</v>
      </c>
      <c r="N5050" t="s">
        <v>1463</v>
      </c>
      <c r="O5050">
        <v>99</v>
      </c>
      <c r="P5050">
        <v>6</v>
      </c>
      <c r="Q5050" t="s">
        <v>7733</v>
      </c>
      <c r="R5050" t="s">
        <v>7734</v>
      </c>
      <c r="S5050" t="s">
        <v>7734</v>
      </c>
      <c r="T5050" t="s">
        <v>23984</v>
      </c>
      <c r="U5050">
        <f t="shared" si="78"/>
        <v>0</v>
      </c>
    </row>
    <row r="5051" spans="1:21" x14ac:dyDescent="0.2">
      <c r="A5051" t="s">
        <v>18949</v>
      </c>
      <c r="B5051" t="s">
        <v>9452</v>
      </c>
      <c r="C5051">
        <v>3551026</v>
      </c>
      <c r="D5051" t="s">
        <v>6485</v>
      </c>
      <c r="E5051" t="s">
        <v>9461</v>
      </c>
      <c r="F5051" t="s">
        <v>6402</v>
      </c>
      <c r="G5051">
        <v>0</v>
      </c>
      <c r="H5051">
        <v>0</v>
      </c>
      <c r="I5051">
        <v>1</v>
      </c>
      <c r="J5051">
        <v>1</v>
      </c>
      <c r="K5051">
        <v>1</v>
      </c>
      <c r="M5051">
        <v>2018</v>
      </c>
      <c r="N5051" t="s">
        <v>1463</v>
      </c>
      <c r="O5051">
        <v>99</v>
      </c>
      <c r="P5051">
        <v>6</v>
      </c>
      <c r="Q5051" t="s">
        <v>7733</v>
      </c>
      <c r="R5051" t="s">
        <v>7734</v>
      </c>
      <c r="S5051" t="s">
        <v>7734</v>
      </c>
      <c r="T5051" t="s">
        <v>23985</v>
      </c>
      <c r="U5051">
        <f t="shared" si="78"/>
        <v>0</v>
      </c>
    </row>
    <row r="5052" spans="1:21" x14ac:dyDescent="0.2">
      <c r="A5052" t="s">
        <v>18949</v>
      </c>
      <c r="B5052" t="s">
        <v>9452</v>
      </c>
      <c r="C5052">
        <v>3551026</v>
      </c>
      <c r="D5052" t="s">
        <v>9460</v>
      </c>
      <c r="E5052" t="s">
        <v>9461</v>
      </c>
      <c r="F5052" t="s">
        <v>6402</v>
      </c>
      <c r="G5052">
        <v>0</v>
      </c>
      <c r="H5052">
        <v>0</v>
      </c>
      <c r="I5052">
        <v>1</v>
      </c>
      <c r="J5052">
        <v>1</v>
      </c>
      <c r="K5052">
        <v>1</v>
      </c>
      <c r="M5052">
        <v>2018</v>
      </c>
      <c r="N5052" t="s">
        <v>1463</v>
      </c>
      <c r="O5052">
        <v>99</v>
      </c>
      <c r="P5052">
        <v>6</v>
      </c>
      <c r="Q5052" t="s">
        <v>7733</v>
      </c>
      <c r="R5052" t="s">
        <v>7734</v>
      </c>
      <c r="S5052" t="s">
        <v>7734</v>
      </c>
      <c r="T5052" t="s">
        <v>2879</v>
      </c>
      <c r="U5052">
        <f t="shared" si="78"/>
        <v>0</v>
      </c>
    </row>
    <row r="5053" spans="1:21" x14ac:dyDescent="0.2">
      <c r="A5053" t="s">
        <v>18949</v>
      </c>
      <c r="B5053" t="s">
        <v>9452</v>
      </c>
      <c r="C5053">
        <v>3551026</v>
      </c>
      <c r="D5053" t="s">
        <v>6408</v>
      </c>
      <c r="E5053" t="s">
        <v>7108</v>
      </c>
      <c r="F5053" t="s">
        <v>6402</v>
      </c>
      <c r="G5053">
        <v>0</v>
      </c>
      <c r="H5053">
        <v>0</v>
      </c>
      <c r="I5053">
        <v>1</v>
      </c>
      <c r="J5053">
        <v>1</v>
      </c>
      <c r="K5053">
        <v>1</v>
      </c>
      <c r="M5053">
        <v>2018</v>
      </c>
      <c r="N5053" t="s">
        <v>1463</v>
      </c>
      <c r="O5053">
        <v>99</v>
      </c>
      <c r="P5053">
        <v>6</v>
      </c>
      <c r="Q5053" t="s">
        <v>7733</v>
      </c>
      <c r="R5053" t="s">
        <v>7734</v>
      </c>
      <c r="S5053" t="s">
        <v>7734</v>
      </c>
      <c r="T5053" t="s">
        <v>23986</v>
      </c>
      <c r="U5053">
        <f t="shared" si="78"/>
        <v>0</v>
      </c>
    </row>
    <row r="5054" spans="1:21" x14ac:dyDescent="0.2">
      <c r="A5054" t="s">
        <v>18949</v>
      </c>
      <c r="B5054" t="s">
        <v>9452</v>
      </c>
      <c r="C5054">
        <v>3551026</v>
      </c>
      <c r="D5054" t="s">
        <v>9456</v>
      </c>
      <c r="E5054" t="s">
        <v>9457</v>
      </c>
      <c r="F5054" t="s">
        <v>6402</v>
      </c>
      <c r="G5054">
        <v>0</v>
      </c>
      <c r="H5054">
        <v>0</v>
      </c>
      <c r="I5054">
        <v>1</v>
      </c>
      <c r="J5054">
        <v>1</v>
      </c>
      <c r="K5054">
        <v>1</v>
      </c>
      <c r="M5054">
        <v>2018</v>
      </c>
      <c r="N5054" t="s">
        <v>1463</v>
      </c>
      <c r="O5054">
        <v>99</v>
      </c>
      <c r="P5054">
        <v>6</v>
      </c>
      <c r="Q5054" t="s">
        <v>7733</v>
      </c>
      <c r="R5054" t="s">
        <v>7734</v>
      </c>
      <c r="S5054" t="s">
        <v>7734</v>
      </c>
      <c r="T5054" t="s">
        <v>2882</v>
      </c>
      <c r="U5054">
        <f t="shared" si="78"/>
        <v>0</v>
      </c>
    </row>
    <row r="5055" spans="1:21" x14ac:dyDescent="0.2">
      <c r="A5055" t="s">
        <v>18952</v>
      </c>
      <c r="B5055" t="s">
        <v>9472</v>
      </c>
      <c r="C5055">
        <v>3522010</v>
      </c>
      <c r="D5055" t="s">
        <v>7457</v>
      </c>
      <c r="E5055" t="s">
        <v>7439</v>
      </c>
      <c r="F5055" t="s">
        <v>6402</v>
      </c>
      <c r="G5055">
        <v>429</v>
      </c>
      <c r="H5055">
        <v>2417</v>
      </c>
      <c r="I5055">
        <v>0</v>
      </c>
      <c r="J5055">
        <v>0</v>
      </c>
      <c r="K5055">
        <v>0</v>
      </c>
      <c r="M5055">
        <v>2018</v>
      </c>
      <c r="N5055" t="s">
        <v>1463</v>
      </c>
      <c r="O5055">
        <v>99</v>
      </c>
      <c r="P5055">
        <v>3</v>
      </c>
      <c r="Q5055" t="s">
        <v>7733</v>
      </c>
      <c r="R5055" t="s">
        <v>7734</v>
      </c>
      <c r="S5055" t="s">
        <v>7734</v>
      </c>
      <c r="T5055" t="s">
        <v>23987</v>
      </c>
      <c r="U5055">
        <f t="shared" si="78"/>
        <v>2417</v>
      </c>
    </row>
    <row r="5056" spans="1:21" x14ac:dyDescent="0.2">
      <c r="A5056" t="s">
        <v>18952</v>
      </c>
      <c r="B5056" t="s">
        <v>9472</v>
      </c>
      <c r="C5056">
        <v>3522010</v>
      </c>
      <c r="D5056" t="s">
        <v>6640</v>
      </c>
      <c r="E5056" t="s">
        <v>6578</v>
      </c>
      <c r="F5056" t="s">
        <v>6402</v>
      </c>
      <c r="G5056">
        <v>501</v>
      </c>
      <c r="H5056">
        <v>2417</v>
      </c>
      <c r="I5056">
        <v>1</v>
      </c>
      <c r="J5056">
        <v>1</v>
      </c>
      <c r="K5056">
        <v>0</v>
      </c>
      <c r="M5056">
        <v>2018</v>
      </c>
      <c r="N5056" t="s">
        <v>1463</v>
      </c>
      <c r="O5056">
        <v>99</v>
      </c>
      <c r="P5056">
        <v>3</v>
      </c>
      <c r="Q5056" t="s">
        <v>7733</v>
      </c>
      <c r="R5056" t="s">
        <v>7734</v>
      </c>
      <c r="S5056" t="s">
        <v>7734</v>
      </c>
      <c r="T5056" t="s">
        <v>23988</v>
      </c>
      <c r="U5056">
        <f t="shared" si="78"/>
        <v>2417</v>
      </c>
    </row>
    <row r="5057" spans="1:21" x14ac:dyDescent="0.2">
      <c r="A5057" t="s">
        <v>18952</v>
      </c>
      <c r="B5057" t="s">
        <v>9472</v>
      </c>
      <c r="C5057">
        <v>3522010</v>
      </c>
      <c r="D5057" t="s">
        <v>6547</v>
      </c>
      <c r="E5057" t="s">
        <v>18953</v>
      </c>
      <c r="F5057" t="s">
        <v>6402</v>
      </c>
      <c r="G5057">
        <v>411</v>
      </c>
      <c r="H5057">
        <v>2417</v>
      </c>
      <c r="I5057">
        <v>0</v>
      </c>
      <c r="J5057">
        <v>0</v>
      </c>
      <c r="K5057">
        <v>0</v>
      </c>
      <c r="M5057">
        <v>2018</v>
      </c>
      <c r="N5057" t="s">
        <v>1463</v>
      </c>
      <c r="O5057">
        <v>99</v>
      </c>
      <c r="P5057">
        <v>3</v>
      </c>
      <c r="Q5057" t="s">
        <v>7733</v>
      </c>
      <c r="R5057" t="s">
        <v>7734</v>
      </c>
      <c r="S5057" t="s">
        <v>7734</v>
      </c>
      <c r="T5057" t="s">
        <v>23989</v>
      </c>
      <c r="U5057">
        <f t="shared" si="78"/>
        <v>2417</v>
      </c>
    </row>
    <row r="5058" spans="1:21" x14ac:dyDescent="0.2">
      <c r="A5058" t="s">
        <v>18954</v>
      </c>
      <c r="B5058" t="s">
        <v>9472</v>
      </c>
      <c r="C5058">
        <v>3522010</v>
      </c>
      <c r="D5058" t="s">
        <v>6434</v>
      </c>
      <c r="E5058" t="s">
        <v>18955</v>
      </c>
      <c r="F5058" t="s">
        <v>6402</v>
      </c>
      <c r="G5058">
        <v>395</v>
      </c>
      <c r="H5058">
        <v>904</v>
      </c>
      <c r="I5058">
        <v>1</v>
      </c>
      <c r="J5058">
        <v>0</v>
      </c>
      <c r="K5058">
        <v>0</v>
      </c>
      <c r="M5058">
        <v>2018</v>
      </c>
      <c r="N5058" t="s">
        <v>1479</v>
      </c>
      <c r="O5058">
        <v>99</v>
      </c>
      <c r="P5058">
        <v>1</v>
      </c>
      <c r="Q5058" t="s">
        <v>7733</v>
      </c>
      <c r="R5058" t="s">
        <v>7734</v>
      </c>
      <c r="S5058" t="s">
        <v>7734</v>
      </c>
      <c r="T5058" t="s">
        <v>23990</v>
      </c>
      <c r="U5058">
        <f t="shared" ref="U5058:U5121" si="79">_xlfn.MAXIFS($H$2:$H$6695, $C$2:$C$6695,C5058)</f>
        <v>2417</v>
      </c>
    </row>
    <row r="5059" spans="1:21" x14ac:dyDescent="0.2">
      <c r="A5059" t="s">
        <v>18954</v>
      </c>
      <c r="B5059" t="s">
        <v>9472</v>
      </c>
      <c r="C5059">
        <v>3522010</v>
      </c>
      <c r="D5059" t="s">
        <v>7332</v>
      </c>
      <c r="E5059" t="s">
        <v>18956</v>
      </c>
      <c r="F5059" t="s">
        <v>6402</v>
      </c>
      <c r="G5059">
        <v>437</v>
      </c>
      <c r="H5059">
        <v>904</v>
      </c>
      <c r="I5059">
        <v>1</v>
      </c>
      <c r="J5059">
        <v>1</v>
      </c>
      <c r="K5059">
        <v>0</v>
      </c>
      <c r="M5059">
        <v>2018</v>
      </c>
      <c r="N5059" t="s">
        <v>1479</v>
      </c>
      <c r="O5059">
        <v>99</v>
      </c>
      <c r="P5059">
        <v>1</v>
      </c>
      <c r="Q5059" t="s">
        <v>7733</v>
      </c>
      <c r="R5059" t="s">
        <v>7734</v>
      </c>
      <c r="S5059" t="s">
        <v>7734</v>
      </c>
      <c r="T5059" t="s">
        <v>23991</v>
      </c>
      <c r="U5059">
        <f t="shared" si="79"/>
        <v>2417</v>
      </c>
    </row>
    <row r="5060" spans="1:21" x14ac:dyDescent="0.2">
      <c r="A5060" t="s">
        <v>18952</v>
      </c>
      <c r="B5060" t="s">
        <v>9472</v>
      </c>
      <c r="C5060">
        <v>3522010</v>
      </c>
      <c r="D5060" t="s">
        <v>7055</v>
      </c>
      <c r="E5060" t="s">
        <v>6578</v>
      </c>
      <c r="F5060" t="s">
        <v>6402</v>
      </c>
      <c r="G5060">
        <v>539</v>
      </c>
      <c r="H5060">
        <v>2417</v>
      </c>
      <c r="I5060">
        <v>1</v>
      </c>
      <c r="J5060">
        <v>1</v>
      </c>
      <c r="K5060">
        <v>0</v>
      </c>
      <c r="M5060">
        <v>2018</v>
      </c>
      <c r="N5060" t="s">
        <v>1463</v>
      </c>
      <c r="O5060">
        <v>99</v>
      </c>
      <c r="P5060">
        <v>3</v>
      </c>
      <c r="Q5060" t="s">
        <v>7733</v>
      </c>
      <c r="R5060" t="s">
        <v>7734</v>
      </c>
      <c r="S5060" t="s">
        <v>7734</v>
      </c>
      <c r="T5060" t="s">
        <v>23992</v>
      </c>
      <c r="U5060">
        <f t="shared" si="79"/>
        <v>2417</v>
      </c>
    </row>
    <row r="5061" spans="1:21" x14ac:dyDescent="0.2">
      <c r="A5061" t="s">
        <v>18954</v>
      </c>
      <c r="B5061" t="s">
        <v>9472</v>
      </c>
      <c r="C5061">
        <v>3522010</v>
      </c>
      <c r="D5061" t="s">
        <v>6401</v>
      </c>
      <c r="E5061" t="s">
        <v>8270</v>
      </c>
      <c r="F5061" t="s">
        <v>6402</v>
      </c>
      <c r="G5061">
        <v>72</v>
      </c>
      <c r="H5061">
        <v>904</v>
      </c>
      <c r="I5061">
        <v>0</v>
      </c>
      <c r="J5061">
        <v>0</v>
      </c>
      <c r="K5061">
        <v>0</v>
      </c>
      <c r="M5061">
        <v>2018</v>
      </c>
      <c r="N5061" t="s">
        <v>1479</v>
      </c>
      <c r="O5061">
        <v>99</v>
      </c>
      <c r="P5061">
        <v>1</v>
      </c>
      <c r="Q5061" t="s">
        <v>7733</v>
      </c>
      <c r="R5061" t="s">
        <v>7734</v>
      </c>
      <c r="S5061" t="s">
        <v>7734</v>
      </c>
      <c r="T5061" t="s">
        <v>23993</v>
      </c>
      <c r="U5061">
        <f t="shared" si="79"/>
        <v>2417</v>
      </c>
    </row>
    <row r="5062" spans="1:21" x14ac:dyDescent="0.2">
      <c r="A5062" t="s">
        <v>18952</v>
      </c>
      <c r="B5062" t="s">
        <v>9472</v>
      </c>
      <c r="C5062">
        <v>3522010</v>
      </c>
      <c r="D5062" t="s">
        <v>7234</v>
      </c>
      <c r="E5062" t="s">
        <v>6739</v>
      </c>
      <c r="F5062" t="s">
        <v>6402</v>
      </c>
      <c r="G5062">
        <v>537</v>
      </c>
      <c r="H5062">
        <v>2417</v>
      </c>
      <c r="I5062">
        <v>0</v>
      </c>
      <c r="J5062">
        <v>1</v>
      </c>
      <c r="K5062">
        <v>0</v>
      </c>
      <c r="M5062">
        <v>2018</v>
      </c>
      <c r="N5062" t="s">
        <v>1463</v>
      </c>
      <c r="O5062">
        <v>99</v>
      </c>
      <c r="P5062">
        <v>3</v>
      </c>
      <c r="Q5062" t="s">
        <v>7733</v>
      </c>
      <c r="R5062" t="s">
        <v>7734</v>
      </c>
      <c r="S5062" t="s">
        <v>7734</v>
      </c>
      <c r="T5062" t="s">
        <v>23994</v>
      </c>
      <c r="U5062">
        <f t="shared" si="79"/>
        <v>2417</v>
      </c>
    </row>
    <row r="5063" spans="1:21" x14ac:dyDescent="0.2">
      <c r="A5063" t="s">
        <v>18957</v>
      </c>
      <c r="B5063" t="s">
        <v>9472</v>
      </c>
      <c r="C5063">
        <v>3522010</v>
      </c>
      <c r="D5063" t="s">
        <v>6428</v>
      </c>
      <c r="E5063" t="s">
        <v>9473</v>
      </c>
      <c r="F5063" t="s">
        <v>6402</v>
      </c>
      <c r="G5063">
        <v>0</v>
      </c>
      <c r="H5063">
        <v>0</v>
      </c>
      <c r="I5063">
        <v>1</v>
      </c>
      <c r="J5063">
        <v>1</v>
      </c>
      <c r="K5063">
        <v>1</v>
      </c>
      <c r="M5063">
        <v>2018</v>
      </c>
      <c r="N5063" t="s">
        <v>6404</v>
      </c>
      <c r="O5063">
        <v>99</v>
      </c>
      <c r="P5063">
        <v>1</v>
      </c>
      <c r="Q5063" t="s">
        <v>7733</v>
      </c>
      <c r="R5063" t="s">
        <v>7734</v>
      </c>
      <c r="S5063" t="s">
        <v>7734</v>
      </c>
      <c r="T5063" t="s">
        <v>744</v>
      </c>
      <c r="U5063">
        <f t="shared" si="79"/>
        <v>2417</v>
      </c>
    </row>
    <row r="5064" spans="1:21" x14ac:dyDescent="0.2">
      <c r="A5064" t="s">
        <v>18958</v>
      </c>
      <c r="B5064" t="s">
        <v>14585</v>
      </c>
      <c r="C5064">
        <v>3547008</v>
      </c>
      <c r="D5064" t="s">
        <v>6609</v>
      </c>
      <c r="E5064" t="s">
        <v>8433</v>
      </c>
      <c r="F5064" t="s">
        <v>6402</v>
      </c>
      <c r="G5064">
        <v>945</v>
      </c>
      <c r="H5064">
        <v>1892</v>
      </c>
      <c r="I5064">
        <v>1</v>
      </c>
      <c r="J5064">
        <v>1</v>
      </c>
      <c r="K5064">
        <v>0</v>
      </c>
      <c r="M5064">
        <v>2018</v>
      </c>
      <c r="N5064" t="s">
        <v>6404</v>
      </c>
      <c r="O5064">
        <v>99</v>
      </c>
      <c r="P5064">
        <v>1</v>
      </c>
      <c r="Q5064" t="s">
        <v>7733</v>
      </c>
      <c r="R5064" t="s">
        <v>7734</v>
      </c>
      <c r="S5064" t="s">
        <v>7734</v>
      </c>
      <c r="T5064" t="s">
        <v>23995</v>
      </c>
      <c r="U5064">
        <f t="shared" si="79"/>
        <v>1892</v>
      </c>
    </row>
    <row r="5065" spans="1:21" x14ac:dyDescent="0.2">
      <c r="A5065" t="s">
        <v>18959</v>
      </c>
      <c r="B5065" t="s">
        <v>14585</v>
      </c>
      <c r="C5065">
        <v>3547008</v>
      </c>
      <c r="D5065" t="s">
        <v>7051</v>
      </c>
      <c r="E5065" t="s">
        <v>18960</v>
      </c>
      <c r="F5065" t="s">
        <v>6402</v>
      </c>
      <c r="G5065">
        <v>0</v>
      </c>
      <c r="H5065">
        <v>0</v>
      </c>
      <c r="I5065">
        <v>1</v>
      </c>
      <c r="J5065">
        <v>1</v>
      </c>
      <c r="K5065">
        <v>1</v>
      </c>
      <c r="M5065">
        <v>2018</v>
      </c>
      <c r="N5065" t="s">
        <v>1463</v>
      </c>
      <c r="O5065">
        <v>1</v>
      </c>
      <c r="P5065">
        <v>2</v>
      </c>
      <c r="Q5065" t="s">
        <v>7733</v>
      </c>
      <c r="R5065" t="s">
        <v>7734</v>
      </c>
      <c r="S5065" t="s">
        <v>7734</v>
      </c>
      <c r="T5065" t="s">
        <v>23996</v>
      </c>
      <c r="U5065">
        <f t="shared" si="79"/>
        <v>1892</v>
      </c>
    </row>
    <row r="5066" spans="1:21" x14ac:dyDescent="0.2">
      <c r="A5066" t="s">
        <v>18961</v>
      </c>
      <c r="B5066" t="s">
        <v>14585</v>
      </c>
      <c r="C5066">
        <v>3547008</v>
      </c>
      <c r="D5066" t="s">
        <v>15463</v>
      </c>
      <c r="E5066" t="s">
        <v>18962</v>
      </c>
      <c r="F5066" t="s">
        <v>6402</v>
      </c>
      <c r="G5066">
        <v>164</v>
      </c>
      <c r="H5066">
        <v>408</v>
      </c>
      <c r="I5066">
        <v>0</v>
      </c>
      <c r="J5066">
        <v>0</v>
      </c>
      <c r="K5066">
        <v>0</v>
      </c>
      <c r="M5066">
        <v>2018</v>
      </c>
      <c r="N5066" t="s">
        <v>1463</v>
      </c>
      <c r="O5066">
        <v>3</v>
      </c>
      <c r="P5066">
        <v>1</v>
      </c>
      <c r="Q5066" t="s">
        <v>7733</v>
      </c>
      <c r="R5066" t="s">
        <v>7734</v>
      </c>
      <c r="S5066" t="s">
        <v>7734</v>
      </c>
      <c r="T5066" t="s">
        <v>23997</v>
      </c>
      <c r="U5066">
        <f t="shared" si="79"/>
        <v>1892</v>
      </c>
    </row>
    <row r="5067" spans="1:21" x14ac:dyDescent="0.2">
      <c r="A5067" t="s">
        <v>18961</v>
      </c>
      <c r="B5067" t="s">
        <v>14585</v>
      </c>
      <c r="C5067">
        <v>3547008</v>
      </c>
      <c r="D5067" t="s">
        <v>6577</v>
      </c>
      <c r="E5067" t="s">
        <v>15481</v>
      </c>
      <c r="F5067" t="s">
        <v>6402</v>
      </c>
      <c r="G5067">
        <v>244</v>
      </c>
      <c r="H5067">
        <v>408</v>
      </c>
      <c r="I5067">
        <v>1</v>
      </c>
      <c r="J5067">
        <v>1</v>
      </c>
      <c r="K5067">
        <v>0</v>
      </c>
      <c r="M5067">
        <v>2018</v>
      </c>
      <c r="N5067" t="s">
        <v>1463</v>
      </c>
      <c r="O5067">
        <v>3</v>
      </c>
      <c r="P5067">
        <v>1</v>
      </c>
      <c r="Q5067" t="s">
        <v>7733</v>
      </c>
      <c r="R5067" t="s">
        <v>7734</v>
      </c>
      <c r="S5067" t="s">
        <v>7734</v>
      </c>
      <c r="T5067" t="s">
        <v>23998</v>
      </c>
      <c r="U5067">
        <f t="shared" si="79"/>
        <v>1892</v>
      </c>
    </row>
    <row r="5068" spans="1:21" x14ac:dyDescent="0.2">
      <c r="A5068" t="s">
        <v>18958</v>
      </c>
      <c r="B5068" t="s">
        <v>14585</v>
      </c>
      <c r="C5068">
        <v>3547008</v>
      </c>
      <c r="D5068" t="s">
        <v>15487</v>
      </c>
      <c r="E5068" t="s">
        <v>6868</v>
      </c>
      <c r="F5068" t="s">
        <v>6402</v>
      </c>
      <c r="G5068">
        <v>386</v>
      </c>
      <c r="H5068">
        <v>1892</v>
      </c>
      <c r="I5068">
        <v>1</v>
      </c>
      <c r="J5068">
        <v>0</v>
      </c>
      <c r="K5068">
        <v>0</v>
      </c>
      <c r="M5068">
        <v>2018</v>
      </c>
      <c r="N5068" t="s">
        <v>6404</v>
      </c>
      <c r="O5068">
        <v>99</v>
      </c>
      <c r="P5068">
        <v>1</v>
      </c>
      <c r="Q5068" t="s">
        <v>7733</v>
      </c>
      <c r="R5068" t="s">
        <v>7734</v>
      </c>
      <c r="S5068" t="s">
        <v>7734</v>
      </c>
      <c r="T5068" t="s">
        <v>23999</v>
      </c>
      <c r="U5068">
        <f t="shared" si="79"/>
        <v>1892</v>
      </c>
    </row>
    <row r="5069" spans="1:21" x14ac:dyDescent="0.2">
      <c r="A5069" t="s">
        <v>18963</v>
      </c>
      <c r="B5069" t="s">
        <v>14585</v>
      </c>
      <c r="C5069">
        <v>3547008</v>
      </c>
      <c r="D5069" t="s">
        <v>6434</v>
      </c>
      <c r="E5069" t="s">
        <v>11607</v>
      </c>
      <c r="F5069" t="s">
        <v>6402</v>
      </c>
      <c r="G5069">
        <v>209</v>
      </c>
      <c r="H5069">
        <v>292</v>
      </c>
      <c r="I5069">
        <v>0</v>
      </c>
      <c r="J5069">
        <v>1</v>
      </c>
      <c r="K5069">
        <v>0</v>
      </c>
      <c r="M5069">
        <v>2018</v>
      </c>
      <c r="N5069" t="s">
        <v>1463</v>
      </c>
      <c r="O5069">
        <v>2</v>
      </c>
      <c r="P5069">
        <v>1</v>
      </c>
      <c r="Q5069" t="s">
        <v>7733</v>
      </c>
      <c r="R5069" t="s">
        <v>7734</v>
      </c>
      <c r="S5069" t="s">
        <v>7734</v>
      </c>
      <c r="T5069" t="s">
        <v>24000</v>
      </c>
      <c r="U5069">
        <f t="shared" si="79"/>
        <v>1892</v>
      </c>
    </row>
    <row r="5070" spans="1:21" x14ac:dyDescent="0.2">
      <c r="A5070" t="s">
        <v>18963</v>
      </c>
      <c r="B5070" t="s">
        <v>14585</v>
      </c>
      <c r="C5070">
        <v>3547008</v>
      </c>
      <c r="D5070" t="s">
        <v>6485</v>
      </c>
      <c r="E5070" t="s">
        <v>6523</v>
      </c>
      <c r="F5070" t="s">
        <v>6402</v>
      </c>
      <c r="G5070">
        <v>83</v>
      </c>
      <c r="H5070">
        <v>292</v>
      </c>
      <c r="I5070">
        <v>0</v>
      </c>
      <c r="J5070">
        <v>0</v>
      </c>
      <c r="K5070">
        <v>0</v>
      </c>
      <c r="M5070">
        <v>2018</v>
      </c>
      <c r="N5070" t="s">
        <v>1463</v>
      </c>
      <c r="O5070">
        <v>2</v>
      </c>
      <c r="P5070">
        <v>1</v>
      </c>
      <c r="Q5070" t="s">
        <v>7733</v>
      </c>
      <c r="R5070" t="s">
        <v>7734</v>
      </c>
      <c r="S5070" t="s">
        <v>7734</v>
      </c>
      <c r="T5070" t="s">
        <v>24001</v>
      </c>
      <c r="U5070">
        <f t="shared" si="79"/>
        <v>1892</v>
      </c>
    </row>
    <row r="5071" spans="1:21" x14ac:dyDescent="0.2">
      <c r="A5071" t="s">
        <v>18958</v>
      </c>
      <c r="B5071" t="s">
        <v>14585</v>
      </c>
      <c r="C5071">
        <v>3547008</v>
      </c>
      <c r="D5071" t="s">
        <v>7632</v>
      </c>
      <c r="E5071" t="s">
        <v>6728</v>
      </c>
      <c r="F5071" t="s">
        <v>6402</v>
      </c>
      <c r="G5071">
        <v>561</v>
      </c>
      <c r="H5071">
        <v>1892</v>
      </c>
      <c r="I5071">
        <v>0</v>
      </c>
      <c r="J5071">
        <v>0</v>
      </c>
      <c r="K5071">
        <v>0</v>
      </c>
      <c r="M5071">
        <v>2018</v>
      </c>
      <c r="N5071" t="s">
        <v>6404</v>
      </c>
      <c r="O5071">
        <v>99</v>
      </c>
      <c r="P5071">
        <v>1</v>
      </c>
      <c r="Q5071" t="s">
        <v>7733</v>
      </c>
      <c r="R5071" t="s">
        <v>7734</v>
      </c>
      <c r="S5071" t="s">
        <v>7734</v>
      </c>
      <c r="T5071" t="s">
        <v>2908</v>
      </c>
      <c r="U5071">
        <f t="shared" si="79"/>
        <v>1892</v>
      </c>
    </row>
    <row r="5072" spans="1:21" x14ac:dyDescent="0.2">
      <c r="A5072" t="s">
        <v>18959</v>
      </c>
      <c r="B5072" t="s">
        <v>14585</v>
      </c>
      <c r="C5072">
        <v>3547008</v>
      </c>
      <c r="D5072" t="s">
        <v>7638</v>
      </c>
      <c r="E5072" t="s">
        <v>14588</v>
      </c>
      <c r="F5072" t="s">
        <v>6402</v>
      </c>
      <c r="G5072">
        <v>0</v>
      </c>
      <c r="H5072">
        <v>0</v>
      </c>
      <c r="I5072">
        <v>1</v>
      </c>
      <c r="J5072">
        <v>1</v>
      </c>
      <c r="K5072">
        <v>1</v>
      </c>
      <c r="M5072">
        <v>2018</v>
      </c>
      <c r="N5072" t="s">
        <v>1463</v>
      </c>
      <c r="O5072">
        <v>1</v>
      </c>
      <c r="P5072">
        <v>2</v>
      </c>
      <c r="Q5072" t="s">
        <v>7733</v>
      </c>
      <c r="R5072" t="s">
        <v>7734</v>
      </c>
      <c r="S5072" t="s">
        <v>7734</v>
      </c>
      <c r="T5072" t="s">
        <v>751</v>
      </c>
      <c r="U5072">
        <f t="shared" si="79"/>
        <v>1892</v>
      </c>
    </row>
    <row r="5073" spans="1:21" x14ac:dyDescent="0.2">
      <c r="A5073" t="s">
        <v>18964</v>
      </c>
      <c r="B5073" t="s">
        <v>14659</v>
      </c>
      <c r="C5073">
        <v>3558075</v>
      </c>
      <c r="D5073" t="s">
        <v>6968</v>
      </c>
      <c r="E5073" t="s">
        <v>9636</v>
      </c>
      <c r="F5073" t="s">
        <v>6402</v>
      </c>
      <c r="G5073">
        <v>0</v>
      </c>
      <c r="H5073">
        <v>0</v>
      </c>
      <c r="I5073">
        <v>1</v>
      </c>
      <c r="J5073">
        <v>1</v>
      </c>
      <c r="K5073">
        <v>1</v>
      </c>
      <c r="M5073">
        <v>2018</v>
      </c>
      <c r="N5073" t="s">
        <v>1463</v>
      </c>
      <c r="O5073" t="s">
        <v>18965</v>
      </c>
      <c r="P5073">
        <v>1</v>
      </c>
      <c r="Q5073" t="s">
        <v>7733</v>
      </c>
      <c r="R5073" t="s">
        <v>7734</v>
      </c>
      <c r="S5073" t="s">
        <v>7734</v>
      </c>
      <c r="T5073" t="s">
        <v>2980</v>
      </c>
      <c r="U5073">
        <f t="shared" si="79"/>
        <v>1854</v>
      </c>
    </row>
    <row r="5074" spans="1:21" x14ac:dyDescent="0.2">
      <c r="A5074" t="s">
        <v>18966</v>
      </c>
      <c r="B5074" t="s">
        <v>14659</v>
      </c>
      <c r="C5074">
        <v>3558075</v>
      </c>
      <c r="D5074" t="s">
        <v>13130</v>
      </c>
      <c r="E5074" t="s">
        <v>14631</v>
      </c>
      <c r="F5074" t="s">
        <v>6402</v>
      </c>
      <c r="G5074">
        <v>96</v>
      </c>
      <c r="H5074">
        <v>135</v>
      </c>
      <c r="I5074">
        <v>1</v>
      </c>
      <c r="J5074">
        <v>1</v>
      </c>
      <c r="K5074">
        <v>0</v>
      </c>
      <c r="M5074">
        <v>2018</v>
      </c>
      <c r="N5074" t="s">
        <v>1463</v>
      </c>
      <c r="O5074" t="s">
        <v>18967</v>
      </c>
      <c r="P5074">
        <v>1</v>
      </c>
      <c r="Q5074" t="s">
        <v>7733</v>
      </c>
      <c r="R5074" t="s">
        <v>7734</v>
      </c>
      <c r="S5074" t="s">
        <v>7734</v>
      </c>
      <c r="T5074" t="s">
        <v>2974</v>
      </c>
      <c r="U5074">
        <f t="shared" si="79"/>
        <v>1854</v>
      </c>
    </row>
    <row r="5075" spans="1:21" x14ac:dyDescent="0.2">
      <c r="A5075" t="s">
        <v>18968</v>
      </c>
      <c r="B5075" t="s">
        <v>14659</v>
      </c>
      <c r="C5075">
        <v>3558075</v>
      </c>
      <c r="D5075" t="s">
        <v>13130</v>
      </c>
      <c r="E5075" t="s">
        <v>10455</v>
      </c>
      <c r="F5075" t="s">
        <v>6402</v>
      </c>
      <c r="G5075">
        <v>0</v>
      </c>
      <c r="H5075">
        <v>0</v>
      </c>
      <c r="I5075">
        <v>1</v>
      </c>
      <c r="J5075">
        <v>1</v>
      </c>
      <c r="K5075">
        <v>1</v>
      </c>
      <c r="M5075">
        <v>2018</v>
      </c>
      <c r="N5075" t="s">
        <v>1463</v>
      </c>
      <c r="O5075" t="s">
        <v>18969</v>
      </c>
      <c r="P5075">
        <v>1</v>
      </c>
      <c r="Q5075" t="s">
        <v>7733</v>
      </c>
      <c r="R5075" t="s">
        <v>7734</v>
      </c>
      <c r="S5075" t="s">
        <v>7734</v>
      </c>
      <c r="T5075" t="s">
        <v>24002</v>
      </c>
      <c r="U5075">
        <f t="shared" si="79"/>
        <v>1854</v>
      </c>
    </row>
    <row r="5076" spans="1:21" x14ac:dyDescent="0.2">
      <c r="A5076" t="s">
        <v>18966</v>
      </c>
      <c r="B5076" t="s">
        <v>14659</v>
      </c>
      <c r="C5076">
        <v>3558075</v>
      </c>
      <c r="D5076" t="s">
        <v>7437</v>
      </c>
      <c r="E5076" t="s">
        <v>6872</v>
      </c>
      <c r="F5076" t="s">
        <v>6402</v>
      </c>
      <c r="G5076">
        <v>39</v>
      </c>
      <c r="H5076">
        <v>135</v>
      </c>
      <c r="I5076">
        <v>0</v>
      </c>
      <c r="J5076">
        <v>0</v>
      </c>
      <c r="K5076">
        <v>0</v>
      </c>
      <c r="M5076">
        <v>2018</v>
      </c>
      <c r="N5076" t="s">
        <v>1463</v>
      </c>
      <c r="O5076" t="s">
        <v>18967</v>
      </c>
      <c r="P5076">
        <v>1</v>
      </c>
      <c r="Q5076" t="s">
        <v>7733</v>
      </c>
      <c r="R5076" t="s">
        <v>7734</v>
      </c>
      <c r="S5076" t="s">
        <v>7734</v>
      </c>
      <c r="T5076" t="s">
        <v>24003</v>
      </c>
      <c r="U5076">
        <f t="shared" si="79"/>
        <v>1854</v>
      </c>
    </row>
    <row r="5077" spans="1:21" x14ac:dyDescent="0.2">
      <c r="A5077" t="s">
        <v>18970</v>
      </c>
      <c r="B5077" t="s">
        <v>14659</v>
      </c>
      <c r="C5077">
        <v>3558075</v>
      </c>
      <c r="D5077" t="s">
        <v>7391</v>
      </c>
      <c r="E5077" t="s">
        <v>14675</v>
      </c>
      <c r="F5077" t="s">
        <v>6402</v>
      </c>
      <c r="G5077">
        <v>0</v>
      </c>
      <c r="H5077">
        <v>0</v>
      </c>
      <c r="I5077">
        <v>1</v>
      </c>
      <c r="J5077">
        <v>1</v>
      </c>
      <c r="K5077">
        <v>1</v>
      </c>
      <c r="M5077">
        <v>2018</v>
      </c>
      <c r="N5077" t="s">
        <v>1463</v>
      </c>
      <c r="O5077" t="s">
        <v>18971</v>
      </c>
      <c r="P5077">
        <v>2</v>
      </c>
      <c r="Q5077" t="s">
        <v>7733</v>
      </c>
      <c r="R5077" t="s">
        <v>7734</v>
      </c>
      <c r="S5077" t="s">
        <v>7734</v>
      </c>
      <c r="T5077" t="s">
        <v>2968</v>
      </c>
      <c r="U5077">
        <f t="shared" si="79"/>
        <v>1854</v>
      </c>
    </row>
    <row r="5078" spans="1:21" x14ac:dyDescent="0.2">
      <c r="A5078" t="s">
        <v>18972</v>
      </c>
      <c r="B5078" t="s">
        <v>14659</v>
      </c>
      <c r="C5078">
        <v>3558075</v>
      </c>
      <c r="D5078" t="s">
        <v>18973</v>
      </c>
      <c r="E5078" t="s">
        <v>14661</v>
      </c>
      <c r="F5078" t="s">
        <v>6402</v>
      </c>
      <c r="G5078">
        <v>548</v>
      </c>
      <c r="H5078">
        <v>1854</v>
      </c>
      <c r="I5078">
        <v>1</v>
      </c>
      <c r="J5078">
        <v>0</v>
      </c>
      <c r="K5078">
        <v>0</v>
      </c>
      <c r="M5078">
        <v>2018</v>
      </c>
      <c r="N5078" t="s">
        <v>6404</v>
      </c>
      <c r="O5078" t="s">
        <v>18974</v>
      </c>
      <c r="P5078">
        <v>1</v>
      </c>
      <c r="Q5078" t="s">
        <v>7733</v>
      </c>
      <c r="R5078" t="s">
        <v>7734</v>
      </c>
      <c r="S5078" t="s">
        <v>7734</v>
      </c>
      <c r="T5078" t="s">
        <v>24004</v>
      </c>
      <c r="U5078">
        <f t="shared" si="79"/>
        <v>1854</v>
      </c>
    </row>
    <row r="5079" spans="1:21" x14ac:dyDescent="0.2">
      <c r="A5079" t="s">
        <v>18975</v>
      </c>
      <c r="B5079" t="s">
        <v>14659</v>
      </c>
      <c r="C5079">
        <v>3558075</v>
      </c>
      <c r="D5079" t="s">
        <v>14444</v>
      </c>
      <c r="E5079" t="s">
        <v>18976</v>
      </c>
      <c r="F5079" t="s">
        <v>6402</v>
      </c>
      <c r="G5079">
        <v>0</v>
      </c>
      <c r="H5079">
        <v>0</v>
      </c>
      <c r="I5079">
        <v>1</v>
      </c>
      <c r="J5079">
        <v>1</v>
      </c>
      <c r="K5079">
        <v>1</v>
      </c>
      <c r="M5079">
        <v>2018</v>
      </c>
      <c r="N5079" t="s">
        <v>1463</v>
      </c>
      <c r="O5079" t="s">
        <v>18977</v>
      </c>
      <c r="P5079">
        <v>1</v>
      </c>
      <c r="Q5079" t="s">
        <v>7733</v>
      </c>
      <c r="R5079" t="s">
        <v>7734</v>
      </c>
      <c r="S5079" t="s">
        <v>7734</v>
      </c>
      <c r="T5079" t="s">
        <v>24005</v>
      </c>
      <c r="U5079">
        <f t="shared" si="79"/>
        <v>1854</v>
      </c>
    </row>
    <row r="5080" spans="1:21" x14ac:dyDescent="0.2">
      <c r="A5080" t="s">
        <v>18970</v>
      </c>
      <c r="B5080" t="s">
        <v>14659</v>
      </c>
      <c r="C5080">
        <v>3558075</v>
      </c>
      <c r="D5080" t="s">
        <v>6463</v>
      </c>
      <c r="E5080" t="s">
        <v>7365</v>
      </c>
      <c r="F5080" t="s">
        <v>6402</v>
      </c>
      <c r="G5080">
        <v>0</v>
      </c>
      <c r="H5080">
        <v>0</v>
      </c>
      <c r="I5080">
        <v>1</v>
      </c>
      <c r="J5080">
        <v>1</v>
      </c>
      <c r="K5080">
        <v>1</v>
      </c>
      <c r="M5080">
        <v>2018</v>
      </c>
      <c r="N5080" t="s">
        <v>1463</v>
      </c>
      <c r="O5080" t="s">
        <v>18971</v>
      </c>
      <c r="P5080">
        <v>2</v>
      </c>
      <c r="Q5080" t="s">
        <v>7733</v>
      </c>
      <c r="R5080" t="s">
        <v>7734</v>
      </c>
      <c r="S5080" t="s">
        <v>7734</v>
      </c>
      <c r="T5080" t="s">
        <v>24006</v>
      </c>
      <c r="U5080">
        <f t="shared" si="79"/>
        <v>1854</v>
      </c>
    </row>
    <row r="5081" spans="1:21" x14ac:dyDescent="0.2">
      <c r="A5081" t="s">
        <v>18978</v>
      </c>
      <c r="B5081" t="s">
        <v>14659</v>
      </c>
      <c r="C5081">
        <v>3558075</v>
      </c>
      <c r="D5081" t="s">
        <v>18979</v>
      </c>
      <c r="E5081" t="s">
        <v>7425</v>
      </c>
      <c r="F5081" t="s">
        <v>6402</v>
      </c>
      <c r="G5081">
        <v>703</v>
      </c>
      <c r="H5081">
        <v>703</v>
      </c>
      <c r="I5081">
        <v>0</v>
      </c>
      <c r="J5081">
        <v>1</v>
      </c>
      <c r="K5081">
        <v>0</v>
      </c>
      <c r="M5081">
        <v>2018</v>
      </c>
      <c r="N5081" t="s">
        <v>1463</v>
      </c>
      <c r="O5081" t="s">
        <v>18980</v>
      </c>
      <c r="P5081">
        <v>1</v>
      </c>
      <c r="Q5081" t="s">
        <v>7733</v>
      </c>
      <c r="R5081" t="s">
        <v>7734</v>
      </c>
      <c r="S5081" t="s">
        <v>7734</v>
      </c>
      <c r="T5081" t="s">
        <v>24007</v>
      </c>
      <c r="U5081">
        <f t="shared" si="79"/>
        <v>1854</v>
      </c>
    </row>
    <row r="5082" spans="1:21" x14ac:dyDescent="0.2">
      <c r="A5082" t="s">
        <v>18981</v>
      </c>
      <c r="B5082" t="s">
        <v>14659</v>
      </c>
      <c r="C5082">
        <v>3558075</v>
      </c>
      <c r="D5082" t="s">
        <v>7649</v>
      </c>
      <c r="E5082" t="s">
        <v>10979</v>
      </c>
      <c r="F5082" t="s">
        <v>6402</v>
      </c>
      <c r="G5082">
        <v>186</v>
      </c>
      <c r="H5082">
        <v>804</v>
      </c>
      <c r="I5082">
        <v>0</v>
      </c>
      <c r="J5082">
        <v>0</v>
      </c>
      <c r="K5082">
        <v>0</v>
      </c>
      <c r="M5082">
        <v>2018</v>
      </c>
      <c r="N5082" t="s">
        <v>1463</v>
      </c>
      <c r="O5082" t="s">
        <v>18982</v>
      </c>
      <c r="P5082">
        <v>1</v>
      </c>
      <c r="Q5082" t="s">
        <v>7733</v>
      </c>
      <c r="R5082" t="s">
        <v>7734</v>
      </c>
      <c r="S5082" t="s">
        <v>7734</v>
      </c>
      <c r="T5082" t="s">
        <v>24008</v>
      </c>
      <c r="U5082">
        <f t="shared" si="79"/>
        <v>1854</v>
      </c>
    </row>
    <row r="5083" spans="1:21" x14ac:dyDescent="0.2">
      <c r="A5083" t="s">
        <v>18972</v>
      </c>
      <c r="B5083" t="s">
        <v>14659</v>
      </c>
      <c r="C5083">
        <v>3558075</v>
      </c>
      <c r="D5083" t="s">
        <v>18983</v>
      </c>
      <c r="E5083" t="s">
        <v>15164</v>
      </c>
      <c r="F5083" t="s">
        <v>6402</v>
      </c>
      <c r="G5083">
        <v>1306</v>
      </c>
      <c r="H5083">
        <v>1854</v>
      </c>
      <c r="I5083">
        <v>1</v>
      </c>
      <c r="J5083">
        <v>1</v>
      </c>
      <c r="K5083">
        <v>0</v>
      </c>
      <c r="M5083">
        <v>2018</v>
      </c>
      <c r="N5083" t="s">
        <v>6404</v>
      </c>
      <c r="O5083" t="s">
        <v>18974</v>
      </c>
      <c r="P5083">
        <v>1</v>
      </c>
      <c r="Q5083" t="s">
        <v>7733</v>
      </c>
      <c r="R5083" t="s">
        <v>7734</v>
      </c>
      <c r="S5083" t="s">
        <v>7734</v>
      </c>
      <c r="T5083" t="s">
        <v>24009</v>
      </c>
      <c r="U5083">
        <f t="shared" si="79"/>
        <v>1854</v>
      </c>
    </row>
    <row r="5084" spans="1:21" x14ac:dyDescent="0.2">
      <c r="A5084" t="s">
        <v>18981</v>
      </c>
      <c r="B5084" t="s">
        <v>14659</v>
      </c>
      <c r="C5084">
        <v>3558075</v>
      </c>
      <c r="D5084" t="s">
        <v>10669</v>
      </c>
      <c r="E5084" t="s">
        <v>15604</v>
      </c>
      <c r="F5084" t="s">
        <v>6402</v>
      </c>
      <c r="G5084">
        <v>618</v>
      </c>
      <c r="H5084">
        <v>804</v>
      </c>
      <c r="I5084">
        <v>1</v>
      </c>
      <c r="J5084">
        <v>1</v>
      </c>
      <c r="K5084">
        <v>0</v>
      </c>
      <c r="M5084">
        <v>2018</v>
      </c>
      <c r="N5084" t="s">
        <v>1463</v>
      </c>
      <c r="O5084" t="s">
        <v>18982</v>
      </c>
      <c r="P5084">
        <v>1</v>
      </c>
      <c r="Q5084" t="s">
        <v>7733</v>
      </c>
      <c r="R5084" t="s">
        <v>7734</v>
      </c>
      <c r="S5084" t="s">
        <v>7734</v>
      </c>
      <c r="T5084" t="s">
        <v>24010</v>
      </c>
      <c r="U5084">
        <f t="shared" si="79"/>
        <v>1854</v>
      </c>
    </row>
    <row r="5085" spans="1:21" x14ac:dyDescent="0.2">
      <c r="A5085" t="s">
        <v>18984</v>
      </c>
      <c r="B5085" t="s">
        <v>9665</v>
      </c>
      <c r="C5085">
        <v>3542029</v>
      </c>
      <c r="D5085" t="s">
        <v>6809</v>
      </c>
      <c r="E5085" t="s">
        <v>6854</v>
      </c>
      <c r="F5085" t="s">
        <v>6402</v>
      </c>
      <c r="G5085">
        <v>1222</v>
      </c>
      <c r="H5085">
        <v>2537</v>
      </c>
      <c r="I5085">
        <v>0</v>
      </c>
      <c r="J5085">
        <v>0</v>
      </c>
      <c r="K5085">
        <v>0</v>
      </c>
      <c r="M5085">
        <v>2018</v>
      </c>
      <c r="N5085" t="s">
        <v>1479</v>
      </c>
      <c r="O5085">
        <v>99</v>
      </c>
      <c r="P5085">
        <v>1</v>
      </c>
      <c r="Q5085" t="s">
        <v>7733</v>
      </c>
      <c r="R5085" t="s">
        <v>7734</v>
      </c>
      <c r="S5085" t="s">
        <v>7734</v>
      </c>
      <c r="T5085" t="s">
        <v>5003</v>
      </c>
      <c r="U5085">
        <f t="shared" si="79"/>
        <v>11628</v>
      </c>
    </row>
    <row r="5086" spans="1:21" x14ac:dyDescent="0.2">
      <c r="A5086" t="s">
        <v>18985</v>
      </c>
      <c r="B5086" t="s">
        <v>9665</v>
      </c>
      <c r="C5086">
        <v>3542029</v>
      </c>
      <c r="D5086" t="s">
        <v>7000</v>
      </c>
      <c r="E5086" t="s">
        <v>9676</v>
      </c>
      <c r="F5086" t="s">
        <v>6402</v>
      </c>
      <c r="G5086">
        <v>1821</v>
      </c>
      <c r="H5086">
        <v>11628</v>
      </c>
      <c r="I5086">
        <v>0</v>
      </c>
      <c r="J5086">
        <v>1</v>
      </c>
      <c r="K5086">
        <v>0</v>
      </c>
      <c r="M5086">
        <v>2018</v>
      </c>
      <c r="N5086" t="s">
        <v>1463</v>
      </c>
      <c r="O5086">
        <v>99</v>
      </c>
      <c r="P5086">
        <v>5</v>
      </c>
      <c r="Q5086" t="s">
        <v>7733</v>
      </c>
      <c r="R5086" t="s">
        <v>7734</v>
      </c>
      <c r="S5086" t="s">
        <v>7734</v>
      </c>
      <c r="T5086" t="s">
        <v>3135</v>
      </c>
      <c r="U5086">
        <f t="shared" si="79"/>
        <v>11628</v>
      </c>
    </row>
    <row r="5087" spans="1:21" x14ac:dyDescent="0.2">
      <c r="A5087" t="s">
        <v>18985</v>
      </c>
      <c r="B5087" t="s">
        <v>9665</v>
      </c>
      <c r="C5087">
        <v>3542029</v>
      </c>
      <c r="D5087" t="s">
        <v>6406</v>
      </c>
      <c r="E5087" t="s">
        <v>9675</v>
      </c>
      <c r="F5087" t="s">
        <v>6402</v>
      </c>
      <c r="G5087">
        <v>1177</v>
      </c>
      <c r="H5087">
        <v>11628</v>
      </c>
      <c r="I5087">
        <v>0</v>
      </c>
      <c r="J5087">
        <v>1</v>
      </c>
      <c r="K5087">
        <v>0</v>
      </c>
      <c r="M5087">
        <v>2018</v>
      </c>
      <c r="N5087" t="s">
        <v>1463</v>
      </c>
      <c r="O5087">
        <v>99</v>
      </c>
      <c r="P5087">
        <v>5</v>
      </c>
      <c r="Q5087" t="s">
        <v>7733</v>
      </c>
      <c r="R5087" t="s">
        <v>7734</v>
      </c>
      <c r="S5087" t="s">
        <v>7734</v>
      </c>
      <c r="T5087" t="s">
        <v>3137</v>
      </c>
      <c r="U5087">
        <f t="shared" si="79"/>
        <v>11628</v>
      </c>
    </row>
    <row r="5088" spans="1:21" x14ac:dyDescent="0.2">
      <c r="A5088" t="s">
        <v>18985</v>
      </c>
      <c r="B5088" t="s">
        <v>9665</v>
      </c>
      <c r="C5088">
        <v>3542029</v>
      </c>
      <c r="D5088" t="s">
        <v>6766</v>
      </c>
      <c r="E5088" t="s">
        <v>18986</v>
      </c>
      <c r="F5088" t="s">
        <v>6402</v>
      </c>
      <c r="G5088">
        <v>302</v>
      </c>
      <c r="H5088">
        <v>11628</v>
      </c>
      <c r="I5088">
        <v>0</v>
      </c>
      <c r="J5088">
        <v>0</v>
      </c>
      <c r="K5088">
        <v>0</v>
      </c>
      <c r="M5088">
        <v>2018</v>
      </c>
      <c r="N5088" t="s">
        <v>1463</v>
      </c>
      <c r="O5088">
        <v>99</v>
      </c>
      <c r="P5088">
        <v>5</v>
      </c>
      <c r="Q5088" t="s">
        <v>7733</v>
      </c>
      <c r="R5088" t="s">
        <v>7734</v>
      </c>
      <c r="S5088" t="s">
        <v>7734</v>
      </c>
      <c r="T5088" t="s">
        <v>24011</v>
      </c>
      <c r="U5088">
        <f t="shared" si="79"/>
        <v>11628</v>
      </c>
    </row>
    <row r="5089" spans="1:21" x14ac:dyDescent="0.2">
      <c r="A5089" t="s">
        <v>18985</v>
      </c>
      <c r="B5089" t="s">
        <v>9665</v>
      </c>
      <c r="C5089">
        <v>3542029</v>
      </c>
      <c r="D5089" t="s">
        <v>6766</v>
      </c>
      <c r="E5089" t="s">
        <v>6526</v>
      </c>
      <c r="F5089" t="s">
        <v>6402</v>
      </c>
      <c r="G5089">
        <v>942</v>
      </c>
      <c r="H5089">
        <v>11628</v>
      </c>
      <c r="I5089">
        <v>1</v>
      </c>
      <c r="J5089">
        <v>0</v>
      </c>
      <c r="K5089">
        <v>0</v>
      </c>
      <c r="M5089">
        <v>2018</v>
      </c>
      <c r="N5089" t="s">
        <v>1463</v>
      </c>
      <c r="O5089">
        <v>99</v>
      </c>
      <c r="P5089">
        <v>5</v>
      </c>
      <c r="Q5089" t="s">
        <v>7733</v>
      </c>
      <c r="R5089" t="s">
        <v>7734</v>
      </c>
      <c r="S5089" t="s">
        <v>7734</v>
      </c>
      <c r="T5089" t="s">
        <v>24012</v>
      </c>
      <c r="U5089">
        <f t="shared" si="79"/>
        <v>11628</v>
      </c>
    </row>
    <row r="5090" spans="1:21" x14ac:dyDescent="0.2">
      <c r="A5090" t="s">
        <v>18985</v>
      </c>
      <c r="B5090" t="s">
        <v>9665</v>
      </c>
      <c r="C5090">
        <v>3542029</v>
      </c>
      <c r="D5090" t="s">
        <v>7586</v>
      </c>
      <c r="E5090" t="s">
        <v>9674</v>
      </c>
      <c r="F5090" t="s">
        <v>6402</v>
      </c>
      <c r="G5090">
        <v>1467</v>
      </c>
      <c r="H5090">
        <v>11628</v>
      </c>
      <c r="I5090">
        <v>0</v>
      </c>
      <c r="J5090">
        <v>1</v>
      </c>
      <c r="K5090">
        <v>0</v>
      </c>
      <c r="M5090">
        <v>2018</v>
      </c>
      <c r="N5090" t="s">
        <v>1463</v>
      </c>
      <c r="O5090">
        <v>99</v>
      </c>
      <c r="P5090">
        <v>5</v>
      </c>
      <c r="Q5090" t="s">
        <v>7733</v>
      </c>
      <c r="R5090" t="s">
        <v>7734</v>
      </c>
      <c r="S5090" t="s">
        <v>7734</v>
      </c>
      <c r="T5090" t="s">
        <v>3138</v>
      </c>
      <c r="U5090">
        <f t="shared" si="79"/>
        <v>11628</v>
      </c>
    </row>
    <row r="5091" spans="1:21" x14ac:dyDescent="0.2">
      <c r="A5091" t="s">
        <v>18985</v>
      </c>
      <c r="B5091" t="s">
        <v>9665</v>
      </c>
      <c r="C5091">
        <v>3542029</v>
      </c>
      <c r="D5091" t="s">
        <v>7087</v>
      </c>
      <c r="E5091" t="s">
        <v>18987</v>
      </c>
      <c r="F5091" t="s">
        <v>6402</v>
      </c>
      <c r="G5091">
        <v>715</v>
      </c>
      <c r="H5091">
        <v>11628</v>
      </c>
      <c r="I5091">
        <v>1</v>
      </c>
      <c r="J5091">
        <v>0</v>
      </c>
      <c r="K5091">
        <v>0</v>
      </c>
      <c r="M5091">
        <v>2018</v>
      </c>
      <c r="N5091" t="s">
        <v>1463</v>
      </c>
      <c r="O5091">
        <v>99</v>
      </c>
      <c r="P5091">
        <v>5</v>
      </c>
      <c r="Q5091" t="s">
        <v>7733</v>
      </c>
      <c r="R5091" t="s">
        <v>7734</v>
      </c>
      <c r="S5091" t="s">
        <v>7734</v>
      </c>
      <c r="T5091" t="s">
        <v>24013</v>
      </c>
      <c r="U5091">
        <f t="shared" si="79"/>
        <v>11628</v>
      </c>
    </row>
    <row r="5092" spans="1:21" x14ac:dyDescent="0.2">
      <c r="A5092" t="s">
        <v>18988</v>
      </c>
      <c r="B5092" t="s">
        <v>9665</v>
      </c>
      <c r="C5092">
        <v>3542029</v>
      </c>
      <c r="D5092" t="s">
        <v>6889</v>
      </c>
      <c r="E5092" t="s">
        <v>16130</v>
      </c>
      <c r="F5092" t="s">
        <v>6402</v>
      </c>
      <c r="G5092">
        <v>818</v>
      </c>
      <c r="H5092">
        <v>2585</v>
      </c>
      <c r="I5092">
        <v>0</v>
      </c>
      <c r="J5092">
        <v>0</v>
      </c>
      <c r="K5092">
        <v>0</v>
      </c>
      <c r="M5092">
        <v>2018</v>
      </c>
      <c r="N5092" t="s">
        <v>6404</v>
      </c>
      <c r="O5092">
        <v>99</v>
      </c>
      <c r="P5092">
        <v>1</v>
      </c>
      <c r="Q5092" t="s">
        <v>7733</v>
      </c>
      <c r="R5092" t="s">
        <v>7734</v>
      </c>
      <c r="S5092" t="s">
        <v>7734</v>
      </c>
      <c r="T5092" t="s">
        <v>24014</v>
      </c>
      <c r="U5092">
        <f t="shared" si="79"/>
        <v>11628</v>
      </c>
    </row>
    <row r="5093" spans="1:21" x14ac:dyDescent="0.2">
      <c r="A5093" t="s">
        <v>18985</v>
      </c>
      <c r="B5093" t="s">
        <v>9665</v>
      </c>
      <c r="C5093">
        <v>3542029</v>
      </c>
      <c r="D5093" t="s">
        <v>6459</v>
      </c>
      <c r="E5093" t="s">
        <v>18989</v>
      </c>
      <c r="F5093" t="s">
        <v>6402</v>
      </c>
      <c r="G5093">
        <v>1061</v>
      </c>
      <c r="H5093">
        <v>11628</v>
      </c>
      <c r="I5093">
        <v>0</v>
      </c>
      <c r="J5093">
        <v>0</v>
      </c>
      <c r="K5093">
        <v>0</v>
      </c>
      <c r="M5093">
        <v>2018</v>
      </c>
      <c r="N5093" t="s">
        <v>1463</v>
      </c>
      <c r="O5093">
        <v>99</v>
      </c>
      <c r="P5093">
        <v>5</v>
      </c>
      <c r="Q5093" t="s">
        <v>7733</v>
      </c>
      <c r="R5093" t="s">
        <v>7734</v>
      </c>
      <c r="S5093" t="s">
        <v>7734</v>
      </c>
      <c r="T5093" t="s">
        <v>24015</v>
      </c>
      <c r="U5093">
        <f t="shared" si="79"/>
        <v>11628</v>
      </c>
    </row>
    <row r="5094" spans="1:21" x14ac:dyDescent="0.2">
      <c r="A5094" t="s">
        <v>18985</v>
      </c>
      <c r="B5094" t="s">
        <v>9665</v>
      </c>
      <c r="C5094">
        <v>3542029</v>
      </c>
      <c r="D5094" t="s">
        <v>6738</v>
      </c>
      <c r="E5094" t="s">
        <v>15658</v>
      </c>
      <c r="F5094" t="s">
        <v>6402</v>
      </c>
      <c r="G5094">
        <v>828</v>
      </c>
      <c r="H5094">
        <v>11628</v>
      </c>
      <c r="I5094">
        <v>1</v>
      </c>
      <c r="J5094">
        <v>0</v>
      </c>
      <c r="K5094">
        <v>0</v>
      </c>
      <c r="M5094">
        <v>2018</v>
      </c>
      <c r="N5094" t="s">
        <v>1463</v>
      </c>
      <c r="O5094">
        <v>99</v>
      </c>
      <c r="P5094">
        <v>5</v>
      </c>
      <c r="Q5094" t="s">
        <v>7733</v>
      </c>
      <c r="R5094" t="s">
        <v>7734</v>
      </c>
      <c r="S5094" t="s">
        <v>7734</v>
      </c>
      <c r="T5094" t="s">
        <v>24016</v>
      </c>
      <c r="U5094">
        <f t="shared" si="79"/>
        <v>11628</v>
      </c>
    </row>
    <row r="5095" spans="1:21" x14ac:dyDescent="0.2">
      <c r="A5095" t="s">
        <v>18985</v>
      </c>
      <c r="B5095" t="s">
        <v>9665</v>
      </c>
      <c r="C5095">
        <v>3542029</v>
      </c>
      <c r="D5095" t="s">
        <v>7055</v>
      </c>
      <c r="E5095" t="s">
        <v>6765</v>
      </c>
      <c r="F5095" t="s">
        <v>6402</v>
      </c>
      <c r="G5095">
        <v>928</v>
      </c>
      <c r="H5095">
        <v>11628</v>
      </c>
      <c r="I5095">
        <v>1</v>
      </c>
      <c r="J5095">
        <v>0</v>
      </c>
      <c r="K5095">
        <v>0</v>
      </c>
      <c r="M5095">
        <v>2018</v>
      </c>
      <c r="N5095" t="s">
        <v>1463</v>
      </c>
      <c r="O5095">
        <v>99</v>
      </c>
      <c r="P5095">
        <v>5</v>
      </c>
      <c r="Q5095" t="s">
        <v>7733</v>
      </c>
      <c r="R5095" t="s">
        <v>7734</v>
      </c>
      <c r="S5095" t="s">
        <v>7734</v>
      </c>
      <c r="T5095" t="s">
        <v>24017</v>
      </c>
      <c r="U5095">
        <f t="shared" si="79"/>
        <v>11628</v>
      </c>
    </row>
    <row r="5096" spans="1:21" x14ac:dyDescent="0.2">
      <c r="A5096" t="s">
        <v>18984</v>
      </c>
      <c r="B5096" t="s">
        <v>9665</v>
      </c>
      <c r="C5096">
        <v>3542029</v>
      </c>
      <c r="D5096" t="s">
        <v>9668</v>
      </c>
      <c r="E5096" t="s">
        <v>9669</v>
      </c>
      <c r="F5096" t="s">
        <v>6402</v>
      </c>
      <c r="G5096">
        <v>1315</v>
      </c>
      <c r="H5096">
        <v>2537</v>
      </c>
      <c r="I5096">
        <v>1</v>
      </c>
      <c r="J5096">
        <v>1</v>
      </c>
      <c r="K5096">
        <v>0</v>
      </c>
      <c r="M5096">
        <v>2018</v>
      </c>
      <c r="N5096" t="s">
        <v>1479</v>
      </c>
      <c r="O5096">
        <v>99</v>
      </c>
      <c r="P5096">
        <v>1</v>
      </c>
      <c r="Q5096" t="s">
        <v>7733</v>
      </c>
      <c r="R5096" t="s">
        <v>7734</v>
      </c>
      <c r="S5096" t="s">
        <v>7734</v>
      </c>
      <c r="T5096" t="s">
        <v>3140</v>
      </c>
      <c r="U5096">
        <f t="shared" si="79"/>
        <v>11628</v>
      </c>
    </row>
    <row r="5097" spans="1:21" x14ac:dyDescent="0.2">
      <c r="A5097" t="s">
        <v>18985</v>
      </c>
      <c r="B5097" t="s">
        <v>9665</v>
      </c>
      <c r="C5097">
        <v>3542029</v>
      </c>
      <c r="D5097" t="s">
        <v>6428</v>
      </c>
      <c r="E5097" t="s">
        <v>15056</v>
      </c>
      <c r="F5097" t="s">
        <v>6402</v>
      </c>
      <c r="G5097">
        <v>1213</v>
      </c>
      <c r="H5097">
        <v>11628</v>
      </c>
      <c r="I5097">
        <v>1</v>
      </c>
      <c r="J5097">
        <v>1</v>
      </c>
      <c r="K5097">
        <v>0</v>
      </c>
      <c r="M5097">
        <v>2018</v>
      </c>
      <c r="N5097" t="s">
        <v>1463</v>
      </c>
      <c r="O5097">
        <v>99</v>
      </c>
      <c r="P5097">
        <v>5</v>
      </c>
      <c r="Q5097" t="s">
        <v>7733</v>
      </c>
      <c r="R5097" t="s">
        <v>7734</v>
      </c>
      <c r="S5097" t="s">
        <v>7734</v>
      </c>
      <c r="T5097" t="s">
        <v>24018</v>
      </c>
      <c r="U5097">
        <f t="shared" si="79"/>
        <v>11628</v>
      </c>
    </row>
    <row r="5098" spans="1:21" x14ac:dyDescent="0.2">
      <c r="A5098" t="s">
        <v>18988</v>
      </c>
      <c r="B5098" t="s">
        <v>9665</v>
      </c>
      <c r="C5098">
        <v>3542029</v>
      </c>
      <c r="D5098" t="s">
        <v>6490</v>
      </c>
      <c r="E5098" t="s">
        <v>6870</v>
      </c>
      <c r="F5098" t="s">
        <v>6402</v>
      </c>
      <c r="G5098">
        <v>1767</v>
      </c>
      <c r="H5098">
        <v>2585</v>
      </c>
      <c r="I5098">
        <v>1</v>
      </c>
      <c r="J5098">
        <v>1</v>
      </c>
      <c r="K5098">
        <v>0</v>
      </c>
      <c r="M5098">
        <v>2018</v>
      </c>
      <c r="N5098" t="s">
        <v>6404</v>
      </c>
      <c r="O5098">
        <v>99</v>
      </c>
      <c r="P5098">
        <v>1</v>
      </c>
      <c r="Q5098" t="s">
        <v>7733</v>
      </c>
      <c r="R5098" t="s">
        <v>7734</v>
      </c>
      <c r="S5098" t="s">
        <v>7734</v>
      </c>
      <c r="T5098" t="s">
        <v>798</v>
      </c>
      <c r="U5098">
        <f t="shared" si="79"/>
        <v>11628</v>
      </c>
    </row>
    <row r="5099" spans="1:21" x14ac:dyDescent="0.2">
      <c r="A5099" t="s">
        <v>18985</v>
      </c>
      <c r="B5099" t="s">
        <v>9665</v>
      </c>
      <c r="C5099">
        <v>3542029</v>
      </c>
      <c r="D5099" t="s">
        <v>7265</v>
      </c>
      <c r="E5099" t="s">
        <v>9670</v>
      </c>
      <c r="F5099" t="s">
        <v>6402</v>
      </c>
      <c r="G5099">
        <v>1174</v>
      </c>
      <c r="H5099">
        <v>11628</v>
      </c>
      <c r="I5099">
        <v>0</v>
      </c>
      <c r="J5099">
        <v>1</v>
      </c>
      <c r="K5099">
        <v>0</v>
      </c>
      <c r="M5099">
        <v>2018</v>
      </c>
      <c r="N5099" t="s">
        <v>1463</v>
      </c>
      <c r="O5099">
        <v>99</v>
      </c>
      <c r="P5099">
        <v>5</v>
      </c>
      <c r="Q5099" t="s">
        <v>7733</v>
      </c>
      <c r="R5099" t="s">
        <v>7734</v>
      </c>
      <c r="S5099" t="s">
        <v>7734</v>
      </c>
      <c r="T5099" t="s">
        <v>3139</v>
      </c>
      <c r="U5099">
        <f t="shared" si="79"/>
        <v>11628</v>
      </c>
    </row>
    <row r="5100" spans="1:21" x14ac:dyDescent="0.2">
      <c r="A5100" t="s">
        <v>18990</v>
      </c>
      <c r="B5100" t="s">
        <v>10976</v>
      </c>
      <c r="C5100">
        <v>3554026</v>
      </c>
      <c r="D5100" t="s">
        <v>18991</v>
      </c>
      <c r="E5100" t="s">
        <v>10075</v>
      </c>
      <c r="F5100" t="s">
        <v>6402</v>
      </c>
      <c r="G5100">
        <v>0</v>
      </c>
      <c r="H5100">
        <v>0</v>
      </c>
      <c r="I5100">
        <v>1</v>
      </c>
      <c r="J5100">
        <v>1</v>
      </c>
      <c r="K5100">
        <v>1</v>
      </c>
      <c r="M5100">
        <v>2018</v>
      </c>
      <c r="N5100" t="s">
        <v>1463</v>
      </c>
      <c r="O5100">
        <v>99</v>
      </c>
      <c r="P5100">
        <v>4</v>
      </c>
      <c r="Q5100" t="s">
        <v>7733</v>
      </c>
      <c r="R5100" t="s">
        <v>7734</v>
      </c>
      <c r="S5100" t="s">
        <v>7734</v>
      </c>
      <c r="T5100" t="s">
        <v>24019</v>
      </c>
      <c r="U5100">
        <f t="shared" si="79"/>
        <v>0</v>
      </c>
    </row>
    <row r="5101" spans="1:21" x14ac:dyDescent="0.2">
      <c r="A5101" t="s">
        <v>18990</v>
      </c>
      <c r="B5101" t="s">
        <v>10976</v>
      </c>
      <c r="C5101">
        <v>3554026</v>
      </c>
      <c r="D5101" t="s">
        <v>7574</v>
      </c>
      <c r="E5101" t="s">
        <v>10978</v>
      </c>
      <c r="F5101" t="s">
        <v>6402</v>
      </c>
      <c r="G5101">
        <v>0</v>
      </c>
      <c r="H5101">
        <v>0</v>
      </c>
      <c r="I5101">
        <v>1</v>
      </c>
      <c r="J5101">
        <v>1</v>
      </c>
      <c r="K5101">
        <v>1</v>
      </c>
      <c r="M5101">
        <v>2018</v>
      </c>
      <c r="N5101" t="s">
        <v>1463</v>
      </c>
      <c r="O5101">
        <v>99</v>
      </c>
      <c r="P5101">
        <v>4</v>
      </c>
      <c r="Q5101" t="s">
        <v>7733</v>
      </c>
      <c r="R5101" t="s">
        <v>7734</v>
      </c>
      <c r="S5101" t="s">
        <v>7734</v>
      </c>
      <c r="T5101" t="s">
        <v>3146</v>
      </c>
      <c r="U5101">
        <f t="shared" si="79"/>
        <v>0</v>
      </c>
    </row>
    <row r="5102" spans="1:21" x14ac:dyDescent="0.2">
      <c r="A5102" t="s">
        <v>18990</v>
      </c>
      <c r="B5102" t="s">
        <v>10976</v>
      </c>
      <c r="C5102">
        <v>3554026</v>
      </c>
      <c r="D5102" t="s">
        <v>7633</v>
      </c>
      <c r="E5102" t="s">
        <v>10979</v>
      </c>
      <c r="F5102" t="s">
        <v>6402</v>
      </c>
      <c r="G5102">
        <v>0</v>
      </c>
      <c r="H5102">
        <v>0</v>
      </c>
      <c r="I5102">
        <v>1</v>
      </c>
      <c r="J5102">
        <v>1</v>
      </c>
      <c r="K5102">
        <v>1</v>
      </c>
      <c r="M5102">
        <v>2018</v>
      </c>
      <c r="N5102" t="s">
        <v>1463</v>
      </c>
      <c r="O5102">
        <v>99</v>
      </c>
      <c r="P5102">
        <v>4</v>
      </c>
      <c r="Q5102" t="s">
        <v>7733</v>
      </c>
      <c r="R5102" t="s">
        <v>7734</v>
      </c>
      <c r="S5102" t="s">
        <v>7734</v>
      </c>
      <c r="T5102" t="s">
        <v>3145</v>
      </c>
      <c r="U5102">
        <f t="shared" si="79"/>
        <v>0</v>
      </c>
    </row>
    <row r="5103" spans="1:21" x14ac:dyDescent="0.2">
      <c r="A5103" t="s">
        <v>18992</v>
      </c>
      <c r="B5103" t="s">
        <v>10976</v>
      </c>
      <c r="C5103">
        <v>3554026</v>
      </c>
      <c r="D5103" t="s">
        <v>6784</v>
      </c>
      <c r="E5103" t="s">
        <v>9699</v>
      </c>
      <c r="F5103" t="s">
        <v>6402</v>
      </c>
      <c r="G5103">
        <v>0</v>
      </c>
      <c r="H5103">
        <v>0</v>
      </c>
      <c r="I5103">
        <v>1</v>
      </c>
      <c r="J5103">
        <v>1</v>
      </c>
      <c r="K5103">
        <v>1</v>
      </c>
      <c r="M5103">
        <v>2018</v>
      </c>
      <c r="N5103" t="s">
        <v>2531</v>
      </c>
      <c r="O5103">
        <v>99</v>
      </c>
      <c r="P5103">
        <v>1</v>
      </c>
      <c r="Q5103" t="s">
        <v>7733</v>
      </c>
      <c r="R5103" t="s">
        <v>7734</v>
      </c>
      <c r="S5103" t="s">
        <v>7734</v>
      </c>
      <c r="T5103" t="s">
        <v>800</v>
      </c>
      <c r="U5103">
        <f t="shared" si="79"/>
        <v>0</v>
      </c>
    </row>
    <row r="5104" spans="1:21" x14ac:dyDescent="0.2">
      <c r="A5104" t="s">
        <v>18990</v>
      </c>
      <c r="B5104" t="s">
        <v>10976</v>
      </c>
      <c r="C5104">
        <v>3554026</v>
      </c>
      <c r="D5104" t="s">
        <v>6591</v>
      </c>
      <c r="E5104" t="s">
        <v>15352</v>
      </c>
      <c r="F5104" t="s">
        <v>6402</v>
      </c>
      <c r="G5104">
        <v>0</v>
      </c>
      <c r="H5104">
        <v>0</v>
      </c>
      <c r="I5104">
        <v>1</v>
      </c>
      <c r="J5104">
        <v>1</v>
      </c>
      <c r="K5104">
        <v>1</v>
      </c>
      <c r="M5104">
        <v>2018</v>
      </c>
      <c r="N5104" t="s">
        <v>1463</v>
      </c>
      <c r="O5104">
        <v>99</v>
      </c>
      <c r="P5104">
        <v>4</v>
      </c>
      <c r="Q5104" t="s">
        <v>7733</v>
      </c>
      <c r="R5104" t="s">
        <v>7734</v>
      </c>
      <c r="S5104" t="s">
        <v>7734</v>
      </c>
      <c r="T5104" t="s">
        <v>24020</v>
      </c>
      <c r="U5104">
        <f t="shared" si="79"/>
        <v>0</v>
      </c>
    </row>
    <row r="5105" spans="1:21" x14ac:dyDescent="0.2">
      <c r="A5105" t="s">
        <v>18993</v>
      </c>
      <c r="B5105" t="s">
        <v>8101</v>
      </c>
      <c r="C5105">
        <v>3554014</v>
      </c>
      <c r="D5105" t="s">
        <v>6771</v>
      </c>
      <c r="E5105" t="s">
        <v>18994</v>
      </c>
      <c r="F5105" t="s">
        <v>6402</v>
      </c>
      <c r="G5105">
        <v>0</v>
      </c>
      <c r="H5105">
        <v>0</v>
      </c>
      <c r="I5105">
        <v>1</v>
      </c>
      <c r="J5105">
        <v>1</v>
      </c>
      <c r="K5105">
        <v>1</v>
      </c>
      <c r="M5105">
        <v>2018</v>
      </c>
      <c r="N5105" t="s">
        <v>1463</v>
      </c>
      <c r="O5105">
        <v>99</v>
      </c>
      <c r="P5105">
        <v>4</v>
      </c>
      <c r="Q5105" t="s">
        <v>7733</v>
      </c>
      <c r="R5105" t="s">
        <v>7734</v>
      </c>
      <c r="S5105" t="s">
        <v>7734</v>
      </c>
      <c r="T5105" t="s">
        <v>24021</v>
      </c>
      <c r="U5105">
        <f t="shared" si="79"/>
        <v>0</v>
      </c>
    </row>
    <row r="5106" spans="1:21" x14ac:dyDescent="0.2">
      <c r="A5106" t="s">
        <v>18995</v>
      </c>
      <c r="B5106" t="s">
        <v>8101</v>
      </c>
      <c r="C5106">
        <v>3554014</v>
      </c>
      <c r="D5106" t="s">
        <v>7681</v>
      </c>
      <c r="E5106" t="s">
        <v>10983</v>
      </c>
      <c r="F5106" t="s">
        <v>6402</v>
      </c>
      <c r="G5106">
        <v>0</v>
      </c>
      <c r="H5106">
        <v>0</v>
      </c>
      <c r="I5106">
        <v>1</v>
      </c>
      <c r="J5106">
        <v>1</v>
      </c>
      <c r="K5106">
        <v>1</v>
      </c>
      <c r="M5106">
        <v>2018</v>
      </c>
      <c r="N5106" t="s">
        <v>2531</v>
      </c>
      <c r="O5106">
        <v>99</v>
      </c>
      <c r="P5106">
        <v>1</v>
      </c>
      <c r="Q5106" t="s">
        <v>7733</v>
      </c>
      <c r="R5106" t="s">
        <v>7734</v>
      </c>
      <c r="S5106" t="s">
        <v>7734</v>
      </c>
      <c r="T5106" t="s">
        <v>801</v>
      </c>
      <c r="U5106">
        <f t="shared" si="79"/>
        <v>0</v>
      </c>
    </row>
    <row r="5107" spans="1:21" x14ac:dyDescent="0.2">
      <c r="A5107" t="s">
        <v>18993</v>
      </c>
      <c r="B5107" t="s">
        <v>8101</v>
      </c>
      <c r="C5107">
        <v>3554014</v>
      </c>
      <c r="D5107" t="s">
        <v>18996</v>
      </c>
      <c r="E5107" t="s">
        <v>10985</v>
      </c>
      <c r="F5107" t="s">
        <v>6402</v>
      </c>
      <c r="G5107">
        <v>0</v>
      </c>
      <c r="H5107">
        <v>0</v>
      </c>
      <c r="I5107">
        <v>1</v>
      </c>
      <c r="J5107">
        <v>1</v>
      </c>
      <c r="K5107">
        <v>1</v>
      </c>
      <c r="M5107">
        <v>2018</v>
      </c>
      <c r="N5107" t="s">
        <v>1463</v>
      </c>
      <c r="O5107">
        <v>99</v>
      </c>
      <c r="P5107">
        <v>4</v>
      </c>
      <c r="Q5107" t="s">
        <v>7733</v>
      </c>
      <c r="R5107" t="s">
        <v>7734</v>
      </c>
      <c r="S5107" t="s">
        <v>7734</v>
      </c>
      <c r="T5107" t="s">
        <v>24022</v>
      </c>
      <c r="U5107">
        <f t="shared" si="79"/>
        <v>0</v>
      </c>
    </row>
    <row r="5108" spans="1:21" x14ac:dyDescent="0.2">
      <c r="A5108" t="s">
        <v>18993</v>
      </c>
      <c r="B5108" t="s">
        <v>8101</v>
      </c>
      <c r="C5108">
        <v>3554014</v>
      </c>
      <c r="D5108" t="s">
        <v>6503</v>
      </c>
      <c r="E5108" t="s">
        <v>9120</v>
      </c>
      <c r="F5108" t="s">
        <v>6402</v>
      </c>
      <c r="G5108">
        <v>0</v>
      </c>
      <c r="H5108">
        <v>0</v>
      </c>
      <c r="I5108">
        <v>1</v>
      </c>
      <c r="J5108">
        <v>1</v>
      </c>
      <c r="K5108">
        <v>1</v>
      </c>
      <c r="M5108">
        <v>2018</v>
      </c>
      <c r="N5108" t="s">
        <v>1463</v>
      </c>
      <c r="O5108">
        <v>99</v>
      </c>
      <c r="P5108">
        <v>4</v>
      </c>
      <c r="Q5108" t="s">
        <v>7733</v>
      </c>
      <c r="R5108" t="s">
        <v>7734</v>
      </c>
      <c r="S5108" t="s">
        <v>7734</v>
      </c>
      <c r="T5108" t="s">
        <v>24023</v>
      </c>
      <c r="U5108">
        <f t="shared" si="79"/>
        <v>0</v>
      </c>
    </row>
    <row r="5109" spans="1:21" x14ac:dyDescent="0.2">
      <c r="A5109" t="s">
        <v>18993</v>
      </c>
      <c r="B5109" t="s">
        <v>8101</v>
      </c>
      <c r="C5109">
        <v>3554014</v>
      </c>
      <c r="D5109" t="s">
        <v>7172</v>
      </c>
      <c r="E5109" t="s">
        <v>15435</v>
      </c>
      <c r="F5109" t="s">
        <v>6402</v>
      </c>
      <c r="G5109">
        <v>0</v>
      </c>
      <c r="H5109">
        <v>0</v>
      </c>
      <c r="I5109">
        <v>1</v>
      </c>
      <c r="J5109">
        <v>1</v>
      </c>
      <c r="K5109">
        <v>1</v>
      </c>
      <c r="M5109">
        <v>2018</v>
      </c>
      <c r="N5109" t="s">
        <v>1463</v>
      </c>
      <c r="O5109">
        <v>99</v>
      </c>
      <c r="P5109">
        <v>4</v>
      </c>
      <c r="Q5109" t="s">
        <v>7733</v>
      </c>
      <c r="R5109" t="s">
        <v>7734</v>
      </c>
      <c r="S5109" t="s">
        <v>7734</v>
      </c>
      <c r="T5109" t="s">
        <v>24024</v>
      </c>
      <c r="U5109">
        <f t="shared" si="79"/>
        <v>0</v>
      </c>
    </row>
    <row r="5110" spans="1:21" x14ac:dyDescent="0.2">
      <c r="A5110" t="s">
        <v>18997</v>
      </c>
      <c r="B5110" t="s">
        <v>14812</v>
      </c>
      <c r="C5110">
        <v>3512076</v>
      </c>
      <c r="D5110" t="s">
        <v>6419</v>
      </c>
      <c r="E5110" t="s">
        <v>14820</v>
      </c>
      <c r="F5110" t="s">
        <v>6402</v>
      </c>
      <c r="G5110">
        <v>1281</v>
      </c>
      <c r="H5110">
        <v>10436</v>
      </c>
      <c r="I5110">
        <v>1</v>
      </c>
      <c r="J5110">
        <v>1</v>
      </c>
      <c r="K5110">
        <v>0</v>
      </c>
      <c r="M5110">
        <v>2018</v>
      </c>
      <c r="N5110" t="s">
        <v>1463</v>
      </c>
      <c r="O5110">
        <v>99</v>
      </c>
      <c r="P5110">
        <v>5</v>
      </c>
      <c r="Q5110" t="s">
        <v>7733</v>
      </c>
      <c r="R5110" t="s">
        <v>7734</v>
      </c>
      <c r="S5110" t="s">
        <v>7734</v>
      </c>
      <c r="T5110" t="s">
        <v>3160</v>
      </c>
      <c r="U5110">
        <f t="shared" si="79"/>
        <v>10436</v>
      </c>
    </row>
    <row r="5111" spans="1:21" x14ac:dyDescent="0.2">
      <c r="A5111" t="s">
        <v>18997</v>
      </c>
      <c r="B5111" t="s">
        <v>14812</v>
      </c>
      <c r="C5111">
        <v>3512076</v>
      </c>
      <c r="D5111" t="s">
        <v>6558</v>
      </c>
      <c r="E5111" t="s">
        <v>15795</v>
      </c>
      <c r="F5111" t="s">
        <v>6402</v>
      </c>
      <c r="G5111">
        <v>1013</v>
      </c>
      <c r="H5111">
        <v>10436</v>
      </c>
      <c r="I5111">
        <v>0</v>
      </c>
      <c r="J5111">
        <v>0</v>
      </c>
      <c r="K5111">
        <v>0</v>
      </c>
      <c r="M5111">
        <v>2018</v>
      </c>
      <c r="N5111" t="s">
        <v>1463</v>
      </c>
      <c r="O5111">
        <v>99</v>
      </c>
      <c r="P5111">
        <v>5</v>
      </c>
      <c r="Q5111" t="s">
        <v>7733</v>
      </c>
      <c r="R5111" t="s">
        <v>7734</v>
      </c>
      <c r="S5111" t="s">
        <v>7734</v>
      </c>
      <c r="T5111" t="s">
        <v>24025</v>
      </c>
      <c r="U5111">
        <f t="shared" si="79"/>
        <v>10436</v>
      </c>
    </row>
    <row r="5112" spans="1:21" x14ac:dyDescent="0.2">
      <c r="A5112" t="s">
        <v>18997</v>
      </c>
      <c r="B5112" t="s">
        <v>14812</v>
      </c>
      <c r="C5112">
        <v>3512076</v>
      </c>
      <c r="D5112" t="s">
        <v>8553</v>
      </c>
      <c r="E5112" t="s">
        <v>14813</v>
      </c>
      <c r="F5112" t="s">
        <v>6402</v>
      </c>
      <c r="G5112">
        <v>1588</v>
      </c>
      <c r="H5112">
        <v>10436</v>
      </c>
      <c r="I5112">
        <v>1</v>
      </c>
      <c r="J5112">
        <v>1</v>
      </c>
      <c r="K5112">
        <v>0</v>
      </c>
      <c r="M5112">
        <v>2018</v>
      </c>
      <c r="N5112" t="s">
        <v>1463</v>
      </c>
      <c r="O5112">
        <v>99</v>
      </c>
      <c r="P5112">
        <v>5</v>
      </c>
      <c r="Q5112" t="s">
        <v>7733</v>
      </c>
      <c r="R5112" t="s">
        <v>7734</v>
      </c>
      <c r="S5112" t="s">
        <v>7734</v>
      </c>
      <c r="T5112" t="s">
        <v>804</v>
      </c>
      <c r="U5112">
        <f t="shared" si="79"/>
        <v>10436</v>
      </c>
    </row>
    <row r="5113" spans="1:21" x14ac:dyDescent="0.2">
      <c r="A5113" t="s">
        <v>18997</v>
      </c>
      <c r="B5113" t="s">
        <v>14812</v>
      </c>
      <c r="C5113">
        <v>3512076</v>
      </c>
      <c r="D5113" t="s">
        <v>6766</v>
      </c>
      <c r="E5113" t="s">
        <v>18998</v>
      </c>
      <c r="F5113" t="s">
        <v>6402</v>
      </c>
      <c r="G5113">
        <v>504</v>
      </c>
      <c r="H5113">
        <v>10436</v>
      </c>
      <c r="I5113">
        <v>0</v>
      </c>
      <c r="J5113">
        <v>0</v>
      </c>
      <c r="K5113">
        <v>0</v>
      </c>
      <c r="M5113">
        <v>2018</v>
      </c>
      <c r="N5113" t="s">
        <v>1463</v>
      </c>
      <c r="O5113">
        <v>99</v>
      </c>
      <c r="P5113">
        <v>5</v>
      </c>
      <c r="Q5113" t="s">
        <v>7733</v>
      </c>
      <c r="R5113" t="s">
        <v>7734</v>
      </c>
      <c r="S5113" t="s">
        <v>7734</v>
      </c>
      <c r="T5113" t="s">
        <v>24026</v>
      </c>
      <c r="U5113">
        <f t="shared" si="79"/>
        <v>10436</v>
      </c>
    </row>
    <row r="5114" spans="1:21" x14ac:dyDescent="0.2">
      <c r="A5114" t="s">
        <v>18997</v>
      </c>
      <c r="B5114" t="s">
        <v>14812</v>
      </c>
      <c r="C5114">
        <v>3512076</v>
      </c>
      <c r="D5114" t="s">
        <v>6589</v>
      </c>
      <c r="E5114" t="s">
        <v>6535</v>
      </c>
      <c r="F5114" t="s">
        <v>6402</v>
      </c>
      <c r="G5114">
        <v>408</v>
      </c>
      <c r="H5114">
        <v>10436</v>
      </c>
      <c r="I5114">
        <v>0</v>
      </c>
      <c r="J5114">
        <v>0</v>
      </c>
      <c r="K5114">
        <v>0</v>
      </c>
      <c r="M5114">
        <v>2018</v>
      </c>
      <c r="N5114" t="s">
        <v>1463</v>
      </c>
      <c r="O5114">
        <v>99</v>
      </c>
      <c r="P5114">
        <v>5</v>
      </c>
      <c r="Q5114" t="s">
        <v>7733</v>
      </c>
      <c r="R5114" t="s">
        <v>7734</v>
      </c>
      <c r="S5114" t="s">
        <v>7734</v>
      </c>
      <c r="T5114" t="s">
        <v>3159</v>
      </c>
      <c r="U5114">
        <f t="shared" si="79"/>
        <v>10436</v>
      </c>
    </row>
    <row r="5115" spans="1:21" x14ac:dyDescent="0.2">
      <c r="A5115" t="s">
        <v>18999</v>
      </c>
      <c r="B5115" t="s">
        <v>14812</v>
      </c>
      <c r="C5115">
        <v>3512076</v>
      </c>
      <c r="D5115" t="s">
        <v>12473</v>
      </c>
      <c r="E5115" t="s">
        <v>6854</v>
      </c>
      <c r="F5115" t="s">
        <v>6402</v>
      </c>
      <c r="G5115">
        <v>1077</v>
      </c>
      <c r="H5115">
        <v>2581</v>
      </c>
      <c r="I5115">
        <v>1</v>
      </c>
      <c r="J5115">
        <v>0</v>
      </c>
      <c r="K5115">
        <v>0</v>
      </c>
      <c r="M5115">
        <v>2018</v>
      </c>
      <c r="N5115" t="s">
        <v>1479</v>
      </c>
      <c r="O5115">
        <v>99</v>
      </c>
      <c r="P5115">
        <v>1</v>
      </c>
      <c r="Q5115" t="s">
        <v>7733</v>
      </c>
      <c r="R5115" t="s">
        <v>7734</v>
      </c>
      <c r="S5115" t="s">
        <v>7734</v>
      </c>
      <c r="T5115" t="s">
        <v>24027</v>
      </c>
      <c r="U5115">
        <f t="shared" si="79"/>
        <v>10436</v>
      </c>
    </row>
    <row r="5116" spans="1:21" x14ac:dyDescent="0.2">
      <c r="A5116" t="s">
        <v>19000</v>
      </c>
      <c r="B5116" t="s">
        <v>14812</v>
      </c>
      <c r="C5116">
        <v>3512076</v>
      </c>
      <c r="D5116" t="s">
        <v>6839</v>
      </c>
      <c r="E5116" t="s">
        <v>19001</v>
      </c>
      <c r="F5116" t="s">
        <v>6402</v>
      </c>
      <c r="G5116">
        <v>709</v>
      </c>
      <c r="H5116">
        <v>2646</v>
      </c>
      <c r="I5116">
        <v>0</v>
      </c>
      <c r="J5116">
        <v>0</v>
      </c>
      <c r="K5116">
        <v>0</v>
      </c>
      <c r="M5116">
        <v>2018</v>
      </c>
      <c r="N5116" t="s">
        <v>6404</v>
      </c>
      <c r="O5116">
        <v>99</v>
      </c>
      <c r="P5116">
        <v>1</v>
      </c>
      <c r="Q5116" t="s">
        <v>7733</v>
      </c>
      <c r="R5116" t="s">
        <v>7734</v>
      </c>
      <c r="S5116" t="s">
        <v>7734</v>
      </c>
      <c r="T5116" t="s">
        <v>24028</v>
      </c>
      <c r="U5116">
        <f t="shared" si="79"/>
        <v>10436</v>
      </c>
    </row>
    <row r="5117" spans="1:21" x14ac:dyDescent="0.2">
      <c r="A5117" t="s">
        <v>18997</v>
      </c>
      <c r="B5117" t="s">
        <v>14812</v>
      </c>
      <c r="C5117">
        <v>3512076</v>
      </c>
      <c r="D5117" t="s">
        <v>6814</v>
      </c>
      <c r="E5117" t="s">
        <v>7575</v>
      </c>
      <c r="F5117" t="s">
        <v>6402</v>
      </c>
      <c r="G5117">
        <v>1619</v>
      </c>
      <c r="H5117">
        <v>10436</v>
      </c>
      <c r="I5117">
        <v>1</v>
      </c>
      <c r="J5117">
        <v>1</v>
      </c>
      <c r="K5117">
        <v>0</v>
      </c>
      <c r="M5117">
        <v>2018</v>
      </c>
      <c r="N5117" t="s">
        <v>1463</v>
      </c>
      <c r="O5117">
        <v>99</v>
      </c>
      <c r="P5117">
        <v>5</v>
      </c>
      <c r="Q5117" t="s">
        <v>7733</v>
      </c>
      <c r="R5117" t="s">
        <v>7734</v>
      </c>
      <c r="S5117" t="s">
        <v>7734</v>
      </c>
      <c r="T5117" t="s">
        <v>3153</v>
      </c>
      <c r="U5117">
        <f t="shared" si="79"/>
        <v>10436</v>
      </c>
    </row>
    <row r="5118" spans="1:21" x14ac:dyDescent="0.2">
      <c r="A5118" t="s">
        <v>18997</v>
      </c>
      <c r="B5118" t="s">
        <v>14812</v>
      </c>
      <c r="C5118">
        <v>3512076</v>
      </c>
      <c r="D5118" t="s">
        <v>6895</v>
      </c>
      <c r="E5118" t="s">
        <v>6590</v>
      </c>
      <c r="F5118" t="s">
        <v>6402</v>
      </c>
      <c r="G5118">
        <v>672</v>
      </c>
      <c r="H5118">
        <v>10436</v>
      </c>
      <c r="I5118">
        <v>0</v>
      </c>
      <c r="J5118">
        <v>0</v>
      </c>
      <c r="K5118">
        <v>0</v>
      </c>
      <c r="M5118">
        <v>2018</v>
      </c>
      <c r="N5118" t="s">
        <v>1463</v>
      </c>
      <c r="O5118">
        <v>99</v>
      </c>
      <c r="P5118">
        <v>5</v>
      </c>
      <c r="Q5118" t="s">
        <v>7733</v>
      </c>
      <c r="R5118" t="s">
        <v>7734</v>
      </c>
      <c r="S5118" t="s">
        <v>7734</v>
      </c>
      <c r="T5118" t="s">
        <v>3155</v>
      </c>
      <c r="U5118">
        <f t="shared" si="79"/>
        <v>10436</v>
      </c>
    </row>
    <row r="5119" spans="1:21" x14ac:dyDescent="0.2">
      <c r="A5119" t="s">
        <v>18997</v>
      </c>
      <c r="B5119" t="s">
        <v>14812</v>
      </c>
      <c r="C5119">
        <v>3512076</v>
      </c>
      <c r="D5119" t="s">
        <v>7517</v>
      </c>
      <c r="E5119" t="s">
        <v>11516</v>
      </c>
      <c r="F5119" t="s">
        <v>6402</v>
      </c>
      <c r="G5119">
        <v>399</v>
      </c>
      <c r="H5119">
        <v>10436</v>
      </c>
      <c r="I5119">
        <v>0</v>
      </c>
      <c r="J5119">
        <v>0</v>
      </c>
      <c r="K5119">
        <v>0</v>
      </c>
      <c r="M5119">
        <v>2018</v>
      </c>
      <c r="N5119" t="s">
        <v>1463</v>
      </c>
      <c r="O5119">
        <v>99</v>
      </c>
      <c r="P5119">
        <v>5</v>
      </c>
      <c r="Q5119" t="s">
        <v>7733</v>
      </c>
      <c r="R5119" t="s">
        <v>7734</v>
      </c>
      <c r="S5119" t="s">
        <v>7734</v>
      </c>
      <c r="T5119" t="s">
        <v>24029</v>
      </c>
      <c r="U5119">
        <f t="shared" si="79"/>
        <v>10436</v>
      </c>
    </row>
    <row r="5120" spans="1:21" x14ac:dyDescent="0.2">
      <c r="A5120" t="s">
        <v>18997</v>
      </c>
      <c r="B5120" t="s">
        <v>14812</v>
      </c>
      <c r="C5120">
        <v>3512076</v>
      </c>
      <c r="D5120" t="s">
        <v>7272</v>
      </c>
      <c r="E5120" t="s">
        <v>6590</v>
      </c>
      <c r="F5120" t="s">
        <v>6402</v>
      </c>
      <c r="G5120">
        <v>1324</v>
      </c>
      <c r="H5120">
        <v>10436</v>
      </c>
      <c r="I5120">
        <v>0</v>
      </c>
      <c r="J5120">
        <v>1</v>
      </c>
      <c r="K5120">
        <v>0</v>
      </c>
      <c r="M5120">
        <v>2018</v>
      </c>
      <c r="N5120" t="s">
        <v>1463</v>
      </c>
      <c r="O5120">
        <v>99</v>
      </c>
      <c r="P5120">
        <v>5</v>
      </c>
      <c r="Q5120" t="s">
        <v>7733</v>
      </c>
      <c r="R5120" t="s">
        <v>7734</v>
      </c>
      <c r="S5120" t="s">
        <v>7734</v>
      </c>
      <c r="T5120" t="s">
        <v>3157</v>
      </c>
      <c r="U5120">
        <f t="shared" si="79"/>
        <v>10436</v>
      </c>
    </row>
    <row r="5121" spans="1:21" x14ac:dyDescent="0.2">
      <c r="A5121" t="s">
        <v>18997</v>
      </c>
      <c r="B5121" t="s">
        <v>14812</v>
      </c>
      <c r="C5121">
        <v>3512076</v>
      </c>
      <c r="D5121" t="s">
        <v>6717</v>
      </c>
      <c r="E5121" t="s">
        <v>7532</v>
      </c>
      <c r="F5121" t="s">
        <v>6402</v>
      </c>
      <c r="G5121">
        <v>1628</v>
      </c>
      <c r="H5121">
        <v>10436</v>
      </c>
      <c r="I5121">
        <v>0</v>
      </c>
      <c r="J5121">
        <v>1</v>
      </c>
      <c r="K5121">
        <v>0</v>
      </c>
      <c r="M5121">
        <v>2018</v>
      </c>
      <c r="N5121" t="s">
        <v>1463</v>
      </c>
      <c r="O5121">
        <v>99</v>
      </c>
      <c r="P5121">
        <v>5</v>
      </c>
      <c r="Q5121" t="s">
        <v>7733</v>
      </c>
      <c r="R5121" t="s">
        <v>7734</v>
      </c>
      <c r="S5121" t="s">
        <v>7734</v>
      </c>
      <c r="T5121" t="s">
        <v>803</v>
      </c>
      <c r="U5121">
        <f t="shared" si="79"/>
        <v>10436</v>
      </c>
    </row>
    <row r="5122" spans="1:21" x14ac:dyDescent="0.2">
      <c r="A5122" t="s">
        <v>18999</v>
      </c>
      <c r="B5122" t="s">
        <v>14812</v>
      </c>
      <c r="C5122">
        <v>3512076</v>
      </c>
      <c r="D5122" t="s">
        <v>7133</v>
      </c>
      <c r="E5122" t="s">
        <v>14817</v>
      </c>
      <c r="F5122" t="s">
        <v>6402</v>
      </c>
      <c r="G5122">
        <v>1504</v>
      </c>
      <c r="H5122">
        <v>2581</v>
      </c>
      <c r="I5122">
        <v>1</v>
      </c>
      <c r="J5122">
        <v>1</v>
      </c>
      <c r="K5122">
        <v>0</v>
      </c>
      <c r="M5122">
        <v>2018</v>
      </c>
      <c r="N5122" t="s">
        <v>1479</v>
      </c>
      <c r="O5122">
        <v>99</v>
      </c>
      <c r="P5122">
        <v>1</v>
      </c>
      <c r="Q5122" t="s">
        <v>7733</v>
      </c>
      <c r="R5122" t="s">
        <v>7734</v>
      </c>
      <c r="S5122" t="s">
        <v>7734</v>
      </c>
      <c r="T5122" t="s">
        <v>3154</v>
      </c>
      <c r="U5122">
        <f t="shared" ref="U5122:U5185" si="80">_xlfn.MAXIFS($H$2:$H$6695, $C$2:$C$6695,C5122)</f>
        <v>10436</v>
      </c>
    </row>
    <row r="5123" spans="1:21" x14ac:dyDescent="0.2">
      <c r="A5123" t="s">
        <v>19000</v>
      </c>
      <c r="B5123" t="s">
        <v>14812</v>
      </c>
      <c r="C5123">
        <v>3512076</v>
      </c>
      <c r="D5123" t="s">
        <v>19002</v>
      </c>
      <c r="E5123" t="s">
        <v>14539</v>
      </c>
      <c r="F5123" t="s">
        <v>6402</v>
      </c>
      <c r="G5123">
        <v>1111</v>
      </c>
      <c r="H5123">
        <v>2646</v>
      </c>
      <c r="I5123">
        <v>0</v>
      </c>
      <c r="J5123">
        <v>1</v>
      </c>
      <c r="K5123">
        <v>0</v>
      </c>
      <c r="M5123">
        <v>2018</v>
      </c>
      <c r="N5123" t="s">
        <v>6404</v>
      </c>
      <c r="O5123">
        <v>99</v>
      </c>
      <c r="P5123">
        <v>1</v>
      </c>
      <c r="Q5123" t="s">
        <v>7733</v>
      </c>
      <c r="R5123" t="s">
        <v>7734</v>
      </c>
      <c r="S5123" t="s">
        <v>7734</v>
      </c>
      <c r="T5123" t="s">
        <v>24030</v>
      </c>
      <c r="U5123">
        <f t="shared" si="80"/>
        <v>10436</v>
      </c>
    </row>
    <row r="5124" spans="1:21" x14ac:dyDescent="0.2">
      <c r="A5124" t="s">
        <v>19000</v>
      </c>
      <c r="B5124" t="s">
        <v>14812</v>
      </c>
      <c r="C5124">
        <v>3512076</v>
      </c>
      <c r="D5124" t="s">
        <v>7538</v>
      </c>
      <c r="E5124" t="s">
        <v>11127</v>
      </c>
      <c r="F5124" t="s">
        <v>6402</v>
      </c>
      <c r="G5124">
        <v>826</v>
      </c>
      <c r="H5124">
        <v>2646</v>
      </c>
      <c r="I5124">
        <v>1</v>
      </c>
      <c r="J5124">
        <v>0</v>
      </c>
      <c r="K5124">
        <v>0</v>
      </c>
      <c r="M5124">
        <v>2018</v>
      </c>
      <c r="N5124" t="s">
        <v>6404</v>
      </c>
      <c r="O5124">
        <v>99</v>
      </c>
      <c r="P5124">
        <v>1</v>
      </c>
      <c r="Q5124" t="s">
        <v>7733</v>
      </c>
      <c r="R5124" t="s">
        <v>7734</v>
      </c>
      <c r="S5124" t="s">
        <v>7734</v>
      </c>
      <c r="T5124" t="s">
        <v>24031</v>
      </c>
      <c r="U5124">
        <f t="shared" si="80"/>
        <v>10436</v>
      </c>
    </row>
    <row r="5125" spans="1:21" x14ac:dyDescent="0.2">
      <c r="A5125" t="s">
        <v>19003</v>
      </c>
      <c r="B5125" t="s">
        <v>9705</v>
      </c>
      <c r="C5125">
        <v>3515030</v>
      </c>
      <c r="D5125" t="s">
        <v>6871</v>
      </c>
      <c r="E5125" t="s">
        <v>15355</v>
      </c>
      <c r="F5125" t="s">
        <v>6402</v>
      </c>
      <c r="G5125">
        <v>1313</v>
      </c>
      <c r="H5125">
        <v>2739</v>
      </c>
      <c r="I5125">
        <v>0</v>
      </c>
      <c r="J5125">
        <v>0</v>
      </c>
      <c r="K5125">
        <v>0</v>
      </c>
      <c r="M5125">
        <v>2018</v>
      </c>
      <c r="N5125" t="s">
        <v>7594</v>
      </c>
      <c r="O5125">
        <v>99</v>
      </c>
      <c r="P5125">
        <v>1</v>
      </c>
      <c r="Q5125" t="s">
        <v>7733</v>
      </c>
      <c r="R5125" t="s">
        <v>7734</v>
      </c>
      <c r="S5125" t="s">
        <v>7734</v>
      </c>
      <c r="T5125" t="s">
        <v>24032</v>
      </c>
      <c r="U5125">
        <f t="shared" si="80"/>
        <v>2910</v>
      </c>
    </row>
    <row r="5126" spans="1:21" x14ac:dyDescent="0.2">
      <c r="A5126" t="s">
        <v>19004</v>
      </c>
      <c r="B5126" t="s">
        <v>9705</v>
      </c>
      <c r="C5126">
        <v>3515030</v>
      </c>
      <c r="D5126" t="s">
        <v>6956</v>
      </c>
      <c r="E5126" t="s">
        <v>8447</v>
      </c>
      <c r="F5126" t="s">
        <v>6402</v>
      </c>
      <c r="G5126">
        <v>1248</v>
      </c>
      <c r="H5126">
        <v>2910</v>
      </c>
      <c r="I5126">
        <v>0</v>
      </c>
      <c r="J5126">
        <v>0</v>
      </c>
      <c r="K5126">
        <v>0</v>
      </c>
      <c r="M5126">
        <v>2018</v>
      </c>
      <c r="N5126" t="s">
        <v>6404</v>
      </c>
      <c r="O5126">
        <v>99</v>
      </c>
      <c r="P5126">
        <v>1</v>
      </c>
      <c r="Q5126" t="s">
        <v>7733</v>
      </c>
      <c r="R5126" t="s">
        <v>7734</v>
      </c>
      <c r="S5126" t="s">
        <v>7734</v>
      </c>
      <c r="T5126" t="s">
        <v>24033</v>
      </c>
      <c r="U5126">
        <f t="shared" si="80"/>
        <v>2910</v>
      </c>
    </row>
    <row r="5127" spans="1:21" x14ac:dyDescent="0.2">
      <c r="A5127" t="s">
        <v>19005</v>
      </c>
      <c r="B5127" t="s">
        <v>9705</v>
      </c>
      <c r="C5127">
        <v>3515030</v>
      </c>
      <c r="D5127" t="s">
        <v>6761</v>
      </c>
      <c r="E5127" t="s">
        <v>9339</v>
      </c>
      <c r="F5127" t="s">
        <v>6402</v>
      </c>
      <c r="G5127">
        <v>241</v>
      </c>
      <c r="H5127">
        <v>452</v>
      </c>
      <c r="I5127">
        <v>1</v>
      </c>
      <c r="J5127">
        <v>1</v>
      </c>
      <c r="K5127">
        <v>0</v>
      </c>
      <c r="M5127">
        <v>2018</v>
      </c>
      <c r="N5127" t="s">
        <v>1463</v>
      </c>
      <c r="O5127" t="s">
        <v>9715</v>
      </c>
      <c r="P5127">
        <v>1</v>
      </c>
      <c r="Q5127" t="s">
        <v>7733</v>
      </c>
      <c r="R5127" t="s">
        <v>7734</v>
      </c>
      <c r="S5127" t="s">
        <v>7734</v>
      </c>
      <c r="T5127" t="s">
        <v>24034</v>
      </c>
      <c r="U5127">
        <f t="shared" si="80"/>
        <v>2910</v>
      </c>
    </row>
    <row r="5128" spans="1:21" x14ac:dyDescent="0.2">
      <c r="A5128" t="s">
        <v>19006</v>
      </c>
      <c r="B5128" t="s">
        <v>9705</v>
      </c>
      <c r="C5128">
        <v>3515030</v>
      </c>
      <c r="D5128" t="s">
        <v>6425</v>
      </c>
      <c r="E5128" t="s">
        <v>15437</v>
      </c>
      <c r="F5128" t="s">
        <v>6402</v>
      </c>
      <c r="G5128">
        <v>1905</v>
      </c>
      <c r="H5128">
        <v>2728</v>
      </c>
      <c r="I5128">
        <v>1</v>
      </c>
      <c r="J5128">
        <v>1</v>
      </c>
      <c r="K5128">
        <v>0</v>
      </c>
      <c r="M5128">
        <v>2018</v>
      </c>
      <c r="N5128" t="s">
        <v>1479</v>
      </c>
      <c r="O5128">
        <v>99</v>
      </c>
      <c r="P5128">
        <v>1</v>
      </c>
      <c r="Q5128" t="s">
        <v>7733</v>
      </c>
      <c r="R5128" t="s">
        <v>7734</v>
      </c>
      <c r="S5128" t="s">
        <v>7734</v>
      </c>
      <c r="T5128" t="s">
        <v>24035</v>
      </c>
      <c r="U5128">
        <f t="shared" si="80"/>
        <v>2910</v>
      </c>
    </row>
    <row r="5129" spans="1:21" x14ac:dyDescent="0.2">
      <c r="A5129" t="s">
        <v>19003</v>
      </c>
      <c r="B5129" t="s">
        <v>9705</v>
      </c>
      <c r="C5129">
        <v>3515030</v>
      </c>
      <c r="D5129" t="s">
        <v>6942</v>
      </c>
      <c r="E5129" t="s">
        <v>6726</v>
      </c>
      <c r="F5129" t="s">
        <v>6402</v>
      </c>
      <c r="G5129">
        <v>1426</v>
      </c>
      <c r="H5129">
        <v>2739</v>
      </c>
      <c r="I5129">
        <v>1</v>
      </c>
      <c r="J5129">
        <v>1</v>
      </c>
      <c r="K5129">
        <v>0</v>
      </c>
      <c r="M5129">
        <v>2018</v>
      </c>
      <c r="N5129" t="s">
        <v>7594</v>
      </c>
      <c r="O5129">
        <v>99</v>
      </c>
      <c r="P5129">
        <v>1</v>
      </c>
      <c r="Q5129" t="s">
        <v>7733</v>
      </c>
      <c r="R5129" t="s">
        <v>7734</v>
      </c>
      <c r="S5129" t="s">
        <v>7734</v>
      </c>
      <c r="T5129" t="s">
        <v>3166</v>
      </c>
      <c r="U5129">
        <f t="shared" si="80"/>
        <v>2910</v>
      </c>
    </row>
    <row r="5130" spans="1:21" x14ac:dyDescent="0.2">
      <c r="A5130" t="s">
        <v>19004</v>
      </c>
      <c r="B5130" t="s">
        <v>9705</v>
      </c>
      <c r="C5130">
        <v>3515030</v>
      </c>
      <c r="D5130" t="s">
        <v>6493</v>
      </c>
      <c r="E5130" t="s">
        <v>6481</v>
      </c>
      <c r="F5130" t="s">
        <v>6402</v>
      </c>
      <c r="G5130">
        <v>1662</v>
      </c>
      <c r="H5130">
        <v>2910</v>
      </c>
      <c r="I5130">
        <v>1</v>
      </c>
      <c r="J5130">
        <v>1</v>
      </c>
      <c r="K5130">
        <v>0</v>
      </c>
      <c r="M5130">
        <v>2018</v>
      </c>
      <c r="N5130" t="s">
        <v>6404</v>
      </c>
      <c r="O5130">
        <v>99</v>
      </c>
      <c r="P5130">
        <v>1</v>
      </c>
      <c r="Q5130" t="s">
        <v>7733</v>
      </c>
      <c r="R5130" t="s">
        <v>7734</v>
      </c>
      <c r="S5130" t="s">
        <v>7734</v>
      </c>
      <c r="T5130" t="s">
        <v>806</v>
      </c>
      <c r="U5130">
        <f t="shared" si="80"/>
        <v>2910</v>
      </c>
    </row>
    <row r="5131" spans="1:21" x14ac:dyDescent="0.2">
      <c r="A5131" t="s">
        <v>19006</v>
      </c>
      <c r="B5131" t="s">
        <v>9705</v>
      </c>
      <c r="C5131">
        <v>3515030</v>
      </c>
      <c r="D5131" t="s">
        <v>6493</v>
      </c>
      <c r="E5131" t="s">
        <v>7114</v>
      </c>
      <c r="F5131" t="s">
        <v>6402</v>
      </c>
      <c r="G5131">
        <v>823</v>
      </c>
      <c r="H5131">
        <v>2728</v>
      </c>
      <c r="I5131">
        <v>0</v>
      </c>
      <c r="J5131">
        <v>0</v>
      </c>
      <c r="K5131">
        <v>0</v>
      </c>
      <c r="M5131">
        <v>2018</v>
      </c>
      <c r="N5131" t="s">
        <v>1479</v>
      </c>
      <c r="O5131">
        <v>99</v>
      </c>
      <c r="P5131">
        <v>1</v>
      </c>
      <c r="Q5131" t="s">
        <v>7733</v>
      </c>
      <c r="R5131" t="s">
        <v>7734</v>
      </c>
      <c r="S5131" t="s">
        <v>7734</v>
      </c>
      <c r="T5131" t="s">
        <v>24036</v>
      </c>
      <c r="U5131">
        <f t="shared" si="80"/>
        <v>2910</v>
      </c>
    </row>
    <row r="5132" spans="1:21" x14ac:dyDescent="0.2">
      <c r="A5132" t="s">
        <v>19005</v>
      </c>
      <c r="B5132" t="s">
        <v>9705</v>
      </c>
      <c r="C5132">
        <v>3515030</v>
      </c>
      <c r="D5132" t="s">
        <v>6698</v>
      </c>
      <c r="E5132" t="s">
        <v>9714</v>
      </c>
      <c r="F5132" t="s">
        <v>6402</v>
      </c>
      <c r="G5132">
        <v>100</v>
      </c>
      <c r="H5132">
        <v>452</v>
      </c>
      <c r="I5132">
        <v>0</v>
      </c>
      <c r="J5132">
        <v>0</v>
      </c>
      <c r="K5132">
        <v>0</v>
      </c>
      <c r="M5132">
        <v>2018</v>
      </c>
      <c r="N5132" t="s">
        <v>1463</v>
      </c>
      <c r="O5132" t="s">
        <v>9715</v>
      </c>
      <c r="P5132">
        <v>1</v>
      </c>
      <c r="Q5132" t="s">
        <v>7733</v>
      </c>
      <c r="R5132" t="s">
        <v>7734</v>
      </c>
      <c r="S5132" t="s">
        <v>7734</v>
      </c>
      <c r="T5132" t="s">
        <v>3171</v>
      </c>
      <c r="U5132">
        <f t="shared" si="80"/>
        <v>2910</v>
      </c>
    </row>
    <row r="5133" spans="1:21" x14ac:dyDescent="0.2">
      <c r="A5133" t="s">
        <v>19005</v>
      </c>
      <c r="B5133" t="s">
        <v>9705</v>
      </c>
      <c r="C5133">
        <v>3515030</v>
      </c>
      <c r="D5133" t="s">
        <v>7074</v>
      </c>
      <c r="E5133" t="s">
        <v>6452</v>
      </c>
      <c r="F5133" t="s">
        <v>6402</v>
      </c>
      <c r="G5133">
        <v>111</v>
      </c>
      <c r="H5133">
        <v>452</v>
      </c>
      <c r="I5133">
        <v>0</v>
      </c>
      <c r="J5133">
        <v>0</v>
      </c>
      <c r="K5133">
        <v>0</v>
      </c>
      <c r="M5133">
        <v>2018</v>
      </c>
      <c r="N5133" t="s">
        <v>1463</v>
      </c>
      <c r="O5133" t="s">
        <v>9715</v>
      </c>
      <c r="P5133">
        <v>1</v>
      </c>
      <c r="Q5133" t="s">
        <v>7733</v>
      </c>
      <c r="R5133" t="s">
        <v>7734</v>
      </c>
      <c r="S5133" t="s">
        <v>7734</v>
      </c>
      <c r="T5133" t="s">
        <v>3165</v>
      </c>
      <c r="U5133">
        <f t="shared" si="80"/>
        <v>2910</v>
      </c>
    </row>
    <row r="5134" spans="1:21" x14ac:dyDescent="0.2">
      <c r="A5134" t="s">
        <v>19007</v>
      </c>
      <c r="B5134" t="s">
        <v>9705</v>
      </c>
      <c r="C5134">
        <v>3515030</v>
      </c>
      <c r="D5134" t="s">
        <v>6412</v>
      </c>
      <c r="E5134" t="s">
        <v>15262</v>
      </c>
      <c r="F5134" t="s">
        <v>6402</v>
      </c>
      <c r="G5134">
        <v>1025</v>
      </c>
      <c r="H5134">
        <v>2280</v>
      </c>
      <c r="I5134">
        <v>0</v>
      </c>
      <c r="J5134">
        <v>0</v>
      </c>
      <c r="K5134">
        <v>0</v>
      </c>
      <c r="M5134">
        <v>2018</v>
      </c>
      <c r="N5134" t="s">
        <v>1463</v>
      </c>
      <c r="O5134" t="s">
        <v>9712</v>
      </c>
      <c r="P5134">
        <v>1</v>
      </c>
      <c r="Q5134" t="s">
        <v>7733</v>
      </c>
      <c r="R5134" t="s">
        <v>7734</v>
      </c>
      <c r="S5134" t="s">
        <v>7734</v>
      </c>
      <c r="T5134" t="s">
        <v>24037</v>
      </c>
      <c r="U5134">
        <f t="shared" si="80"/>
        <v>2910</v>
      </c>
    </row>
    <row r="5135" spans="1:21" x14ac:dyDescent="0.2">
      <c r="A5135" t="s">
        <v>19007</v>
      </c>
      <c r="B5135" t="s">
        <v>9705</v>
      </c>
      <c r="C5135">
        <v>3515030</v>
      </c>
      <c r="D5135" t="s">
        <v>6496</v>
      </c>
      <c r="E5135" t="s">
        <v>7505</v>
      </c>
      <c r="F5135" t="s">
        <v>6402</v>
      </c>
      <c r="G5135">
        <v>1255</v>
      </c>
      <c r="H5135">
        <v>2280</v>
      </c>
      <c r="I5135">
        <v>0</v>
      </c>
      <c r="J5135">
        <v>1</v>
      </c>
      <c r="K5135">
        <v>0</v>
      </c>
      <c r="M5135">
        <v>2018</v>
      </c>
      <c r="N5135" t="s">
        <v>1463</v>
      </c>
      <c r="O5135" t="s">
        <v>9712</v>
      </c>
      <c r="P5135">
        <v>1</v>
      </c>
      <c r="Q5135" t="s">
        <v>7733</v>
      </c>
      <c r="R5135" t="s">
        <v>7734</v>
      </c>
      <c r="S5135" t="s">
        <v>7734</v>
      </c>
      <c r="T5135" t="s">
        <v>24038</v>
      </c>
      <c r="U5135">
        <f t="shared" si="80"/>
        <v>2910</v>
      </c>
    </row>
    <row r="5136" spans="1:21" x14ac:dyDescent="0.2">
      <c r="A5136" t="s">
        <v>19008</v>
      </c>
      <c r="B5136" t="s">
        <v>19009</v>
      </c>
      <c r="C5136">
        <v>3547098</v>
      </c>
      <c r="D5136" t="s">
        <v>6558</v>
      </c>
      <c r="E5136" t="s">
        <v>6536</v>
      </c>
      <c r="F5136" t="s">
        <v>6402</v>
      </c>
      <c r="G5136">
        <v>116</v>
      </c>
      <c r="H5136">
        <v>1140</v>
      </c>
      <c r="I5136">
        <v>0</v>
      </c>
      <c r="J5136">
        <v>1</v>
      </c>
      <c r="K5136">
        <v>0</v>
      </c>
      <c r="M5136">
        <v>2018</v>
      </c>
      <c r="N5136" t="s">
        <v>1463</v>
      </c>
      <c r="O5136">
        <v>99</v>
      </c>
      <c r="P5136">
        <v>4</v>
      </c>
      <c r="Q5136" t="s">
        <v>7733</v>
      </c>
      <c r="R5136" t="s">
        <v>7734</v>
      </c>
      <c r="S5136" t="s">
        <v>7734</v>
      </c>
      <c r="T5136" t="s">
        <v>24039</v>
      </c>
      <c r="U5136">
        <f t="shared" si="80"/>
        <v>1140</v>
      </c>
    </row>
    <row r="5137" spans="1:21" x14ac:dyDescent="0.2">
      <c r="A5137" t="s">
        <v>19008</v>
      </c>
      <c r="B5137" t="s">
        <v>19009</v>
      </c>
      <c r="C5137">
        <v>3547098</v>
      </c>
      <c r="D5137" t="s">
        <v>7287</v>
      </c>
      <c r="E5137" t="s">
        <v>11782</v>
      </c>
      <c r="F5137" t="s">
        <v>6402</v>
      </c>
      <c r="G5137">
        <v>79</v>
      </c>
      <c r="H5137">
        <v>1140</v>
      </c>
      <c r="I5137">
        <v>1</v>
      </c>
      <c r="J5137">
        <v>0</v>
      </c>
      <c r="K5137">
        <v>0</v>
      </c>
      <c r="M5137">
        <v>2018</v>
      </c>
      <c r="N5137" t="s">
        <v>1463</v>
      </c>
      <c r="O5137">
        <v>99</v>
      </c>
      <c r="P5137">
        <v>4</v>
      </c>
      <c r="Q5137" t="s">
        <v>7733</v>
      </c>
      <c r="R5137" t="s">
        <v>7734</v>
      </c>
      <c r="S5137" t="s">
        <v>7734</v>
      </c>
      <c r="T5137" t="s">
        <v>24040</v>
      </c>
      <c r="U5137">
        <f t="shared" si="80"/>
        <v>1140</v>
      </c>
    </row>
    <row r="5138" spans="1:21" x14ac:dyDescent="0.2">
      <c r="A5138" t="s">
        <v>19008</v>
      </c>
      <c r="B5138" t="s">
        <v>19009</v>
      </c>
      <c r="C5138">
        <v>3547098</v>
      </c>
      <c r="D5138" t="s">
        <v>6914</v>
      </c>
      <c r="E5138" t="s">
        <v>6868</v>
      </c>
      <c r="F5138" t="s">
        <v>6402</v>
      </c>
      <c r="G5138">
        <v>83</v>
      </c>
      <c r="H5138">
        <v>1140</v>
      </c>
      <c r="I5138">
        <v>1</v>
      </c>
      <c r="J5138">
        <v>0</v>
      </c>
      <c r="K5138">
        <v>0</v>
      </c>
      <c r="M5138">
        <v>2018</v>
      </c>
      <c r="N5138" t="s">
        <v>1463</v>
      </c>
      <c r="O5138">
        <v>99</v>
      </c>
      <c r="P5138">
        <v>4</v>
      </c>
      <c r="Q5138" t="s">
        <v>7733</v>
      </c>
      <c r="R5138" t="s">
        <v>7734</v>
      </c>
      <c r="S5138" t="s">
        <v>7734</v>
      </c>
      <c r="T5138" t="s">
        <v>24041</v>
      </c>
      <c r="U5138">
        <f t="shared" si="80"/>
        <v>1140</v>
      </c>
    </row>
    <row r="5139" spans="1:21" x14ac:dyDescent="0.2">
      <c r="A5139" t="s">
        <v>19008</v>
      </c>
      <c r="B5139" t="s">
        <v>19009</v>
      </c>
      <c r="C5139">
        <v>3547098</v>
      </c>
      <c r="D5139" t="s">
        <v>6548</v>
      </c>
      <c r="E5139" t="s">
        <v>10050</v>
      </c>
      <c r="F5139" t="s">
        <v>6402</v>
      </c>
      <c r="G5139">
        <v>188</v>
      </c>
      <c r="H5139">
        <v>1140</v>
      </c>
      <c r="I5139">
        <v>0</v>
      </c>
      <c r="J5139">
        <v>1</v>
      </c>
      <c r="K5139">
        <v>0</v>
      </c>
      <c r="M5139">
        <v>2018</v>
      </c>
      <c r="N5139" t="s">
        <v>1463</v>
      </c>
      <c r="O5139">
        <v>99</v>
      </c>
      <c r="P5139">
        <v>4</v>
      </c>
      <c r="Q5139" t="s">
        <v>7733</v>
      </c>
      <c r="R5139" t="s">
        <v>7734</v>
      </c>
      <c r="S5139" t="s">
        <v>7734</v>
      </c>
      <c r="T5139" t="s">
        <v>3185</v>
      </c>
      <c r="U5139">
        <f t="shared" si="80"/>
        <v>1140</v>
      </c>
    </row>
    <row r="5140" spans="1:21" x14ac:dyDescent="0.2">
      <c r="A5140" t="s">
        <v>19010</v>
      </c>
      <c r="B5140" t="s">
        <v>19009</v>
      </c>
      <c r="C5140">
        <v>3547098</v>
      </c>
      <c r="D5140" t="s">
        <v>11283</v>
      </c>
      <c r="E5140" t="s">
        <v>11284</v>
      </c>
      <c r="F5140" t="s">
        <v>6402</v>
      </c>
      <c r="G5140">
        <v>227</v>
      </c>
      <c r="H5140">
        <v>303</v>
      </c>
      <c r="I5140">
        <v>0</v>
      </c>
      <c r="J5140">
        <v>1</v>
      </c>
      <c r="K5140">
        <v>0</v>
      </c>
      <c r="M5140">
        <v>2018</v>
      </c>
      <c r="N5140" t="s">
        <v>6404</v>
      </c>
      <c r="O5140">
        <v>99</v>
      </c>
      <c r="P5140">
        <v>1</v>
      </c>
      <c r="Q5140" t="s">
        <v>7733</v>
      </c>
      <c r="R5140" t="s">
        <v>7734</v>
      </c>
      <c r="S5140" t="s">
        <v>7734</v>
      </c>
      <c r="T5140" t="s">
        <v>810</v>
      </c>
      <c r="U5140">
        <f t="shared" si="80"/>
        <v>1140</v>
      </c>
    </row>
    <row r="5141" spans="1:21" x14ac:dyDescent="0.2">
      <c r="A5141" t="s">
        <v>19008</v>
      </c>
      <c r="B5141" t="s">
        <v>19009</v>
      </c>
      <c r="C5141">
        <v>3547098</v>
      </c>
      <c r="D5141" t="s">
        <v>7447</v>
      </c>
      <c r="E5141" t="s">
        <v>10906</v>
      </c>
      <c r="F5141" t="s">
        <v>6402</v>
      </c>
      <c r="G5141">
        <v>201</v>
      </c>
      <c r="H5141">
        <v>1140</v>
      </c>
      <c r="I5141">
        <v>1</v>
      </c>
      <c r="J5141">
        <v>1</v>
      </c>
      <c r="K5141">
        <v>0</v>
      </c>
      <c r="M5141">
        <v>2018</v>
      </c>
      <c r="N5141" t="s">
        <v>1463</v>
      </c>
      <c r="O5141">
        <v>99</v>
      </c>
      <c r="P5141">
        <v>4</v>
      </c>
      <c r="Q5141" t="s">
        <v>7733</v>
      </c>
      <c r="R5141" t="s">
        <v>7734</v>
      </c>
      <c r="S5141" t="s">
        <v>7734</v>
      </c>
      <c r="T5141" t="s">
        <v>3188</v>
      </c>
      <c r="U5141">
        <f t="shared" si="80"/>
        <v>1140</v>
      </c>
    </row>
    <row r="5142" spans="1:21" x14ac:dyDescent="0.2">
      <c r="A5142" t="s">
        <v>19008</v>
      </c>
      <c r="B5142" t="s">
        <v>19009</v>
      </c>
      <c r="C5142">
        <v>3547098</v>
      </c>
      <c r="D5142" t="s">
        <v>7426</v>
      </c>
      <c r="E5142" t="s">
        <v>11286</v>
      </c>
      <c r="F5142" t="s">
        <v>6402</v>
      </c>
      <c r="G5142">
        <v>177</v>
      </c>
      <c r="H5142">
        <v>1140</v>
      </c>
      <c r="I5142">
        <v>0</v>
      </c>
      <c r="J5142">
        <v>1</v>
      </c>
      <c r="K5142">
        <v>0</v>
      </c>
      <c r="M5142">
        <v>2018</v>
      </c>
      <c r="N5142" t="s">
        <v>1463</v>
      </c>
      <c r="O5142">
        <v>99</v>
      </c>
      <c r="P5142">
        <v>4</v>
      </c>
      <c r="Q5142" t="s">
        <v>7733</v>
      </c>
      <c r="R5142" t="s">
        <v>7734</v>
      </c>
      <c r="S5142" t="s">
        <v>7734</v>
      </c>
      <c r="T5142" t="s">
        <v>3187</v>
      </c>
      <c r="U5142">
        <f t="shared" si="80"/>
        <v>1140</v>
      </c>
    </row>
    <row r="5143" spans="1:21" x14ac:dyDescent="0.2">
      <c r="A5143" t="s">
        <v>19008</v>
      </c>
      <c r="B5143" t="s">
        <v>19009</v>
      </c>
      <c r="C5143">
        <v>3547098</v>
      </c>
      <c r="D5143" t="s">
        <v>19011</v>
      </c>
      <c r="E5143" t="s">
        <v>7847</v>
      </c>
      <c r="F5143" t="s">
        <v>6402</v>
      </c>
      <c r="G5143">
        <v>89</v>
      </c>
      <c r="H5143">
        <v>1140</v>
      </c>
      <c r="I5143">
        <v>0</v>
      </c>
      <c r="J5143">
        <v>0</v>
      </c>
      <c r="K5143">
        <v>0</v>
      </c>
      <c r="M5143">
        <v>2018</v>
      </c>
      <c r="N5143" t="s">
        <v>1463</v>
      </c>
      <c r="O5143">
        <v>99</v>
      </c>
      <c r="P5143">
        <v>4</v>
      </c>
      <c r="Q5143" t="s">
        <v>7733</v>
      </c>
      <c r="R5143" t="s">
        <v>7734</v>
      </c>
      <c r="S5143" t="s">
        <v>7734</v>
      </c>
      <c r="T5143" t="s">
        <v>24042</v>
      </c>
      <c r="U5143">
        <f t="shared" si="80"/>
        <v>1140</v>
      </c>
    </row>
    <row r="5144" spans="1:21" x14ac:dyDescent="0.2">
      <c r="A5144" t="s">
        <v>19008</v>
      </c>
      <c r="B5144" t="s">
        <v>19009</v>
      </c>
      <c r="C5144">
        <v>3547098</v>
      </c>
      <c r="D5144" t="s">
        <v>19012</v>
      </c>
      <c r="E5144" t="s">
        <v>6779</v>
      </c>
      <c r="F5144" t="s">
        <v>6402</v>
      </c>
      <c r="G5144">
        <v>27</v>
      </c>
      <c r="H5144">
        <v>1140</v>
      </c>
      <c r="I5144">
        <v>1</v>
      </c>
      <c r="J5144">
        <v>0</v>
      </c>
      <c r="K5144">
        <v>0</v>
      </c>
      <c r="M5144">
        <v>2018</v>
      </c>
      <c r="N5144" t="s">
        <v>1463</v>
      </c>
      <c r="O5144">
        <v>99</v>
      </c>
      <c r="P5144">
        <v>4</v>
      </c>
      <c r="Q5144" t="s">
        <v>7733</v>
      </c>
      <c r="R5144" t="s">
        <v>7734</v>
      </c>
      <c r="S5144" t="s">
        <v>7734</v>
      </c>
      <c r="T5144" t="s">
        <v>24043</v>
      </c>
      <c r="U5144">
        <f t="shared" si="80"/>
        <v>1140</v>
      </c>
    </row>
    <row r="5145" spans="1:21" x14ac:dyDescent="0.2">
      <c r="A5145" t="s">
        <v>19008</v>
      </c>
      <c r="B5145" t="s">
        <v>19009</v>
      </c>
      <c r="C5145">
        <v>3547098</v>
      </c>
      <c r="D5145" t="s">
        <v>6696</v>
      </c>
      <c r="E5145" t="s">
        <v>15819</v>
      </c>
      <c r="F5145" t="s">
        <v>6402</v>
      </c>
      <c r="G5145">
        <v>76</v>
      </c>
      <c r="H5145">
        <v>1140</v>
      </c>
      <c r="I5145">
        <v>0</v>
      </c>
      <c r="J5145">
        <v>0</v>
      </c>
      <c r="K5145">
        <v>0</v>
      </c>
      <c r="M5145">
        <v>2018</v>
      </c>
      <c r="N5145" t="s">
        <v>1463</v>
      </c>
      <c r="O5145">
        <v>99</v>
      </c>
      <c r="P5145">
        <v>4</v>
      </c>
      <c r="Q5145" t="s">
        <v>7733</v>
      </c>
      <c r="R5145" t="s">
        <v>7734</v>
      </c>
      <c r="S5145" t="s">
        <v>7734</v>
      </c>
      <c r="T5145" t="s">
        <v>24044</v>
      </c>
      <c r="U5145">
        <f t="shared" si="80"/>
        <v>1140</v>
      </c>
    </row>
    <row r="5146" spans="1:21" x14ac:dyDescent="0.2">
      <c r="A5146" t="s">
        <v>19010</v>
      </c>
      <c r="B5146" t="s">
        <v>19009</v>
      </c>
      <c r="C5146">
        <v>3547098</v>
      </c>
      <c r="D5146" t="s">
        <v>6597</v>
      </c>
      <c r="E5146" t="s">
        <v>6803</v>
      </c>
      <c r="F5146" t="s">
        <v>6402</v>
      </c>
      <c r="G5146">
        <v>76</v>
      </c>
      <c r="H5146">
        <v>303</v>
      </c>
      <c r="I5146">
        <v>1</v>
      </c>
      <c r="J5146">
        <v>0</v>
      </c>
      <c r="K5146">
        <v>0</v>
      </c>
      <c r="M5146">
        <v>2018</v>
      </c>
      <c r="N5146" t="s">
        <v>6404</v>
      </c>
      <c r="O5146">
        <v>99</v>
      </c>
      <c r="P5146">
        <v>1</v>
      </c>
      <c r="Q5146" t="s">
        <v>7733</v>
      </c>
      <c r="R5146" t="s">
        <v>7734</v>
      </c>
      <c r="S5146" t="s">
        <v>7734</v>
      </c>
      <c r="T5146" t="s">
        <v>811</v>
      </c>
      <c r="U5146">
        <f t="shared" si="80"/>
        <v>1140</v>
      </c>
    </row>
    <row r="5147" spans="1:21" x14ac:dyDescent="0.2">
      <c r="A5147" t="s">
        <v>19008</v>
      </c>
      <c r="B5147" t="s">
        <v>19009</v>
      </c>
      <c r="C5147">
        <v>3547098</v>
      </c>
      <c r="D5147" t="s">
        <v>19013</v>
      </c>
      <c r="E5147" t="s">
        <v>9820</v>
      </c>
      <c r="F5147" t="s">
        <v>6402</v>
      </c>
      <c r="G5147">
        <v>104</v>
      </c>
      <c r="H5147">
        <v>1140</v>
      </c>
      <c r="I5147">
        <v>0</v>
      </c>
      <c r="J5147">
        <v>0</v>
      </c>
      <c r="K5147">
        <v>0</v>
      </c>
      <c r="M5147">
        <v>2018</v>
      </c>
      <c r="N5147" t="s">
        <v>1463</v>
      </c>
      <c r="O5147">
        <v>99</v>
      </c>
      <c r="P5147">
        <v>4</v>
      </c>
      <c r="Q5147" t="s">
        <v>7733</v>
      </c>
      <c r="R5147" t="s">
        <v>7734</v>
      </c>
      <c r="S5147" t="s">
        <v>7734</v>
      </c>
      <c r="T5147" t="s">
        <v>24045</v>
      </c>
      <c r="U5147">
        <f t="shared" si="80"/>
        <v>1140</v>
      </c>
    </row>
    <row r="5148" spans="1:21" x14ac:dyDescent="0.2">
      <c r="A5148" t="s">
        <v>19014</v>
      </c>
      <c r="B5148" t="s">
        <v>9735</v>
      </c>
      <c r="C5148">
        <v>3556076</v>
      </c>
      <c r="D5148" t="s">
        <v>7625</v>
      </c>
      <c r="E5148" t="s">
        <v>15161</v>
      </c>
      <c r="F5148" t="s">
        <v>6402</v>
      </c>
      <c r="G5148">
        <v>660</v>
      </c>
      <c r="H5148">
        <v>8463</v>
      </c>
      <c r="I5148">
        <v>0</v>
      </c>
      <c r="J5148">
        <v>0</v>
      </c>
      <c r="K5148">
        <v>0</v>
      </c>
      <c r="M5148">
        <v>2018</v>
      </c>
      <c r="N5148" t="s">
        <v>1463</v>
      </c>
      <c r="O5148">
        <v>99</v>
      </c>
      <c r="P5148">
        <v>6</v>
      </c>
      <c r="Q5148" t="s">
        <v>7733</v>
      </c>
      <c r="R5148" t="s">
        <v>7734</v>
      </c>
      <c r="S5148" t="s">
        <v>7734</v>
      </c>
      <c r="T5148" t="s">
        <v>24046</v>
      </c>
      <c r="U5148">
        <f t="shared" si="80"/>
        <v>8463</v>
      </c>
    </row>
    <row r="5149" spans="1:21" x14ac:dyDescent="0.2">
      <c r="A5149" t="s">
        <v>19014</v>
      </c>
      <c r="B5149" t="s">
        <v>9735</v>
      </c>
      <c r="C5149">
        <v>3556076</v>
      </c>
      <c r="D5149" t="s">
        <v>7644</v>
      </c>
      <c r="E5149" t="s">
        <v>6616</v>
      </c>
      <c r="F5149" t="s">
        <v>6402</v>
      </c>
      <c r="G5149">
        <v>911</v>
      </c>
      <c r="H5149">
        <v>8463</v>
      </c>
      <c r="I5149">
        <v>1</v>
      </c>
      <c r="J5149">
        <v>1</v>
      </c>
      <c r="K5149">
        <v>0</v>
      </c>
      <c r="M5149">
        <v>2018</v>
      </c>
      <c r="N5149" t="s">
        <v>1463</v>
      </c>
      <c r="O5149">
        <v>99</v>
      </c>
      <c r="P5149">
        <v>6</v>
      </c>
      <c r="Q5149" t="s">
        <v>7733</v>
      </c>
      <c r="R5149" t="s">
        <v>7734</v>
      </c>
      <c r="S5149" t="s">
        <v>7734</v>
      </c>
      <c r="T5149" t="s">
        <v>24047</v>
      </c>
      <c r="U5149">
        <f t="shared" si="80"/>
        <v>8463</v>
      </c>
    </row>
    <row r="5150" spans="1:21" x14ac:dyDescent="0.2">
      <c r="A5150" t="s">
        <v>19014</v>
      </c>
      <c r="B5150" t="s">
        <v>9735</v>
      </c>
      <c r="C5150">
        <v>3556076</v>
      </c>
      <c r="D5150" t="s">
        <v>6467</v>
      </c>
      <c r="E5150" t="s">
        <v>7292</v>
      </c>
      <c r="F5150" t="s">
        <v>6402</v>
      </c>
      <c r="G5150">
        <v>830</v>
      </c>
      <c r="H5150">
        <v>8463</v>
      </c>
      <c r="I5150">
        <v>1</v>
      </c>
      <c r="J5150">
        <v>1</v>
      </c>
      <c r="K5150">
        <v>0</v>
      </c>
      <c r="M5150">
        <v>2018</v>
      </c>
      <c r="N5150" t="s">
        <v>1463</v>
      </c>
      <c r="O5150">
        <v>99</v>
      </c>
      <c r="P5150">
        <v>6</v>
      </c>
      <c r="Q5150" t="s">
        <v>7733</v>
      </c>
      <c r="R5150" t="s">
        <v>7734</v>
      </c>
      <c r="S5150" t="s">
        <v>7734</v>
      </c>
      <c r="T5150" t="s">
        <v>3192</v>
      </c>
      <c r="U5150">
        <f t="shared" si="80"/>
        <v>8463</v>
      </c>
    </row>
    <row r="5151" spans="1:21" x14ac:dyDescent="0.2">
      <c r="A5151" t="s">
        <v>19014</v>
      </c>
      <c r="B5151" t="s">
        <v>9735</v>
      </c>
      <c r="C5151">
        <v>3556076</v>
      </c>
      <c r="D5151" t="s">
        <v>7592</v>
      </c>
      <c r="E5151" t="s">
        <v>9737</v>
      </c>
      <c r="F5151" t="s">
        <v>6402</v>
      </c>
      <c r="G5151">
        <v>1123</v>
      </c>
      <c r="H5151">
        <v>8463</v>
      </c>
      <c r="I5151">
        <v>0</v>
      </c>
      <c r="J5151">
        <v>1</v>
      </c>
      <c r="K5151">
        <v>0</v>
      </c>
      <c r="M5151">
        <v>2018</v>
      </c>
      <c r="N5151" t="s">
        <v>1463</v>
      </c>
      <c r="O5151">
        <v>99</v>
      </c>
      <c r="P5151">
        <v>6</v>
      </c>
      <c r="Q5151" t="s">
        <v>7733</v>
      </c>
      <c r="R5151" t="s">
        <v>7734</v>
      </c>
      <c r="S5151" t="s">
        <v>7734</v>
      </c>
      <c r="T5151" t="s">
        <v>19986</v>
      </c>
      <c r="U5151">
        <f t="shared" si="80"/>
        <v>8463</v>
      </c>
    </row>
    <row r="5152" spans="1:21" x14ac:dyDescent="0.2">
      <c r="A5152" t="s">
        <v>19014</v>
      </c>
      <c r="B5152" t="s">
        <v>9735</v>
      </c>
      <c r="C5152">
        <v>3556076</v>
      </c>
      <c r="D5152" t="s">
        <v>7640</v>
      </c>
      <c r="E5152" t="s">
        <v>9739</v>
      </c>
      <c r="F5152" t="s">
        <v>6402</v>
      </c>
      <c r="G5152">
        <v>1015</v>
      </c>
      <c r="H5152">
        <v>8463</v>
      </c>
      <c r="I5152">
        <v>0</v>
      </c>
      <c r="J5152">
        <v>1</v>
      </c>
      <c r="K5152">
        <v>0</v>
      </c>
      <c r="M5152">
        <v>2018</v>
      </c>
      <c r="N5152" t="s">
        <v>1463</v>
      </c>
      <c r="O5152">
        <v>99</v>
      </c>
      <c r="P5152">
        <v>6</v>
      </c>
      <c r="Q5152" t="s">
        <v>7733</v>
      </c>
      <c r="R5152" t="s">
        <v>7734</v>
      </c>
      <c r="S5152" t="s">
        <v>7734</v>
      </c>
      <c r="T5152" t="s">
        <v>19987</v>
      </c>
      <c r="U5152">
        <f t="shared" si="80"/>
        <v>8463</v>
      </c>
    </row>
    <row r="5153" spans="1:21" x14ac:dyDescent="0.2">
      <c r="A5153" t="s">
        <v>19014</v>
      </c>
      <c r="B5153" t="s">
        <v>9735</v>
      </c>
      <c r="C5153">
        <v>3556076</v>
      </c>
      <c r="D5153" t="s">
        <v>19015</v>
      </c>
      <c r="E5153" t="s">
        <v>9743</v>
      </c>
      <c r="F5153" t="s">
        <v>6402</v>
      </c>
      <c r="G5153">
        <v>1365</v>
      </c>
      <c r="H5153">
        <v>8463</v>
      </c>
      <c r="I5153">
        <v>0</v>
      </c>
      <c r="J5153">
        <v>1</v>
      </c>
      <c r="K5153">
        <v>0</v>
      </c>
      <c r="M5153">
        <v>2018</v>
      </c>
      <c r="N5153" t="s">
        <v>1463</v>
      </c>
      <c r="O5153">
        <v>99</v>
      </c>
      <c r="P5153">
        <v>6</v>
      </c>
      <c r="Q5153" t="s">
        <v>7733</v>
      </c>
      <c r="R5153" t="s">
        <v>7734</v>
      </c>
      <c r="S5153" t="s">
        <v>7734</v>
      </c>
      <c r="T5153" t="s">
        <v>24048</v>
      </c>
      <c r="U5153">
        <f t="shared" si="80"/>
        <v>8463</v>
      </c>
    </row>
    <row r="5154" spans="1:21" x14ac:dyDescent="0.2">
      <c r="A5154" t="s">
        <v>19014</v>
      </c>
      <c r="B5154" t="s">
        <v>9735</v>
      </c>
      <c r="C5154">
        <v>3556076</v>
      </c>
      <c r="D5154" t="s">
        <v>7633</v>
      </c>
      <c r="E5154" t="s">
        <v>15224</v>
      </c>
      <c r="F5154" t="s">
        <v>6402</v>
      </c>
      <c r="G5154">
        <v>1151</v>
      </c>
      <c r="H5154">
        <v>8463</v>
      </c>
      <c r="I5154">
        <v>0</v>
      </c>
      <c r="J5154">
        <v>1</v>
      </c>
      <c r="K5154">
        <v>0</v>
      </c>
      <c r="M5154">
        <v>2018</v>
      </c>
      <c r="N5154" t="s">
        <v>1463</v>
      </c>
      <c r="O5154">
        <v>99</v>
      </c>
      <c r="P5154">
        <v>6</v>
      </c>
      <c r="Q5154" t="s">
        <v>7733</v>
      </c>
      <c r="R5154" t="s">
        <v>7734</v>
      </c>
      <c r="S5154" t="s">
        <v>7734</v>
      </c>
      <c r="T5154" t="s">
        <v>24049</v>
      </c>
      <c r="U5154">
        <f t="shared" si="80"/>
        <v>8463</v>
      </c>
    </row>
    <row r="5155" spans="1:21" x14ac:dyDescent="0.2">
      <c r="A5155" t="s">
        <v>19014</v>
      </c>
      <c r="B5155" t="s">
        <v>9735</v>
      </c>
      <c r="C5155">
        <v>3556076</v>
      </c>
      <c r="D5155" t="s">
        <v>7178</v>
      </c>
      <c r="E5155" t="s">
        <v>15215</v>
      </c>
      <c r="F5155" t="s">
        <v>6402</v>
      </c>
      <c r="G5155">
        <v>584</v>
      </c>
      <c r="H5155">
        <v>8463</v>
      </c>
      <c r="I5155">
        <v>1</v>
      </c>
      <c r="J5155">
        <v>0</v>
      </c>
      <c r="K5155">
        <v>0</v>
      </c>
      <c r="M5155">
        <v>2018</v>
      </c>
      <c r="N5155" t="s">
        <v>1463</v>
      </c>
      <c r="O5155">
        <v>99</v>
      </c>
      <c r="P5155">
        <v>6</v>
      </c>
      <c r="Q5155" t="s">
        <v>7733</v>
      </c>
      <c r="R5155" t="s">
        <v>7734</v>
      </c>
      <c r="S5155" t="s">
        <v>7734</v>
      </c>
      <c r="T5155" t="s">
        <v>24050</v>
      </c>
      <c r="U5155">
        <f t="shared" si="80"/>
        <v>8463</v>
      </c>
    </row>
    <row r="5156" spans="1:21" x14ac:dyDescent="0.2">
      <c r="A5156" t="s">
        <v>19014</v>
      </c>
      <c r="B5156" t="s">
        <v>9735</v>
      </c>
      <c r="C5156">
        <v>3556076</v>
      </c>
      <c r="D5156" t="s">
        <v>6597</v>
      </c>
      <c r="E5156" t="s">
        <v>8956</v>
      </c>
      <c r="F5156" t="s">
        <v>6402</v>
      </c>
      <c r="G5156">
        <v>824</v>
      </c>
      <c r="H5156">
        <v>8463</v>
      </c>
      <c r="I5156">
        <v>0</v>
      </c>
      <c r="J5156">
        <v>0</v>
      </c>
      <c r="K5156">
        <v>0</v>
      </c>
      <c r="M5156">
        <v>2018</v>
      </c>
      <c r="N5156" t="s">
        <v>1463</v>
      </c>
      <c r="O5156">
        <v>99</v>
      </c>
      <c r="P5156">
        <v>6</v>
      </c>
      <c r="Q5156" t="s">
        <v>7733</v>
      </c>
      <c r="R5156" t="s">
        <v>7734</v>
      </c>
      <c r="S5156" t="s">
        <v>7734</v>
      </c>
      <c r="T5156" t="s">
        <v>24051</v>
      </c>
      <c r="U5156">
        <f t="shared" si="80"/>
        <v>8463</v>
      </c>
    </row>
    <row r="5157" spans="1:21" x14ac:dyDescent="0.2">
      <c r="A5157" t="s">
        <v>19016</v>
      </c>
      <c r="B5157" t="s">
        <v>9735</v>
      </c>
      <c r="C5157">
        <v>3556076</v>
      </c>
      <c r="D5157" t="s">
        <v>6895</v>
      </c>
      <c r="E5157" t="s">
        <v>9744</v>
      </c>
      <c r="F5157" t="s">
        <v>6402</v>
      </c>
      <c r="G5157">
        <v>1397</v>
      </c>
      <c r="H5157">
        <v>1666</v>
      </c>
      <c r="I5157">
        <v>1</v>
      </c>
      <c r="J5157">
        <v>1</v>
      </c>
      <c r="K5157">
        <v>0</v>
      </c>
      <c r="M5157">
        <v>2018</v>
      </c>
      <c r="N5157" t="s">
        <v>6404</v>
      </c>
      <c r="O5157">
        <v>99</v>
      </c>
      <c r="P5157">
        <v>1</v>
      </c>
      <c r="Q5157" t="s">
        <v>7733</v>
      </c>
      <c r="R5157" t="s">
        <v>7734</v>
      </c>
      <c r="S5157" t="s">
        <v>7734</v>
      </c>
      <c r="T5157" t="s">
        <v>812</v>
      </c>
      <c r="U5157">
        <f t="shared" si="80"/>
        <v>8463</v>
      </c>
    </row>
    <row r="5158" spans="1:21" x14ac:dyDescent="0.2">
      <c r="A5158" t="s">
        <v>19016</v>
      </c>
      <c r="B5158" t="s">
        <v>9735</v>
      </c>
      <c r="C5158">
        <v>3556076</v>
      </c>
      <c r="D5158" t="s">
        <v>19017</v>
      </c>
      <c r="E5158" t="s">
        <v>15156</v>
      </c>
      <c r="F5158" t="s">
        <v>6402</v>
      </c>
      <c r="G5158">
        <v>269</v>
      </c>
      <c r="H5158">
        <v>1666</v>
      </c>
      <c r="I5158">
        <v>0</v>
      </c>
      <c r="J5158">
        <v>0</v>
      </c>
      <c r="K5158">
        <v>0</v>
      </c>
      <c r="M5158">
        <v>2018</v>
      </c>
      <c r="N5158" t="s">
        <v>6404</v>
      </c>
      <c r="O5158">
        <v>99</v>
      </c>
      <c r="P5158">
        <v>1</v>
      </c>
      <c r="Q5158" t="s">
        <v>7733</v>
      </c>
      <c r="R5158" t="s">
        <v>7734</v>
      </c>
      <c r="S5158" t="s">
        <v>7734</v>
      </c>
      <c r="T5158" t="s">
        <v>24052</v>
      </c>
      <c r="U5158">
        <f t="shared" si="80"/>
        <v>8463</v>
      </c>
    </row>
    <row r="5159" spans="1:21" x14ac:dyDescent="0.2">
      <c r="A5159" t="s">
        <v>19018</v>
      </c>
      <c r="B5159" t="s">
        <v>14822</v>
      </c>
      <c r="C5159">
        <v>3546005</v>
      </c>
      <c r="D5159" t="s">
        <v>7658</v>
      </c>
      <c r="E5159" t="s">
        <v>13641</v>
      </c>
      <c r="F5159" t="s">
        <v>6402</v>
      </c>
      <c r="G5159">
        <v>53</v>
      </c>
      <c r="H5159">
        <v>842</v>
      </c>
      <c r="I5159">
        <v>0</v>
      </c>
      <c r="J5159">
        <v>0</v>
      </c>
      <c r="K5159">
        <v>0</v>
      </c>
      <c r="M5159">
        <v>2018</v>
      </c>
      <c r="N5159" t="s">
        <v>1463</v>
      </c>
      <c r="O5159">
        <v>4</v>
      </c>
      <c r="P5159">
        <v>1</v>
      </c>
      <c r="Q5159" t="s">
        <v>7733</v>
      </c>
      <c r="R5159" t="s">
        <v>7734</v>
      </c>
      <c r="S5159" t="s">
        <v>7734</v>
      </c>
      <c r="T5159" t="s">
        <v>24053</v>
      </c>
      <c r="U5159">
        <f t="shared" si="80"/>
        <v>2768</v>
      </c>
    </row>
    <row r="5160" spans="1:21" x14ac:dyDescent="0.2">
      <c r="A5160" t="s">
        <v>19019</v>
      </c>
      <c r="B5160" t="s">
        <v>14822</v>
      </c>
      <c r="C5160">
        <v>3546005</v>
      </c>
      <c r="D5160" t="s">
        <v>7276</v>
      </c>
      <c r="E5160" t="s">
        <v>6878</v>
      </c>
      <c r="F5160" t="s">
        <v>6402</v>
      </c>
      <c r="G5160">
        <v>206</v>
      </c>
      <c r="H5160">
        <v>272</v>
      </c>
      <c r="I5160">
        <v>1</v>
      </c>
      <c r="J5160">
        <v>1</v>
      </c>
      <c r="K5160">
        <v>0</v>
      </c>
      <c r="M5160">
        <v>2018</v>
      </c>
      <c r="N5160" t="s">
        <v>1463</v>
      </c>
      <c r="O5160">
        <v>1</v>
      </c>
      <c r="P5160">
        <v>1</v>
      </c>
      <c r="Q5160" t="s">
        <v>7733</v>
      </c>
      <c r="R5160" t="s">
        <v>7734</v>
      </c>
      <c r="S5160" t="s">
        <v>7734</v>
      </c>
      <c r="T5160" t="s">
        <v>24054</v>
      </c>
      <c r="U5160">
        <f t="shared" si="80"/>
        <v>2768</v>
      </c>
    </row>
    <row r="5161" spans="1:21" x14ac:dyDescent="0.2">
      <c r="A5161" t="s">
        <v>19020</v>
      </c>
      <c r="B5161" t="s">
        <v>14822</v>
      </c>
      <c r="C5161">
        <v>3546005</v>
      </c>
      <c r="D5161" t="s">
        <v>7702</v>
      </c>
      <c r="E5161" t="s">
        <v>14826</v>
      </c>
      <c r="F5161" t="s">
        <v>6402</v>
      </c>
      <c r="G5161">
        <v>0</v>
      </c>
      <c r="H5161">
        <v>0</v>
      </c>
      <c r="I5161">
        <v>1</v>
      </c>
      <c r="J5161">
        <v>1</v>
      </c>
      <c r="K5161">
        <v>1</v>
      </c>
      <c r="M5161">
        <v>2018</v>
      </c>
      <c r="N5161" t="s">
        <v>1463</v>
      </c>
      <c r="O5161">
        <v>3</v>
      </c>
      <c r="P5161">
        <v>1</v>
      </c>
      <c r="Q5161" t="s">
        <v>7733</v>
      </c>
      <c r="R5161" t="s">
        <v>7734</v>
      </c>
      <c r="S5161" t="s">
        <v>7734</v>
      </c>
      <c r="T5161" t="s">
        <v>3199</v>
      </c>
      <c r="U5161">
        <f t="shared" si="80"/>
        <v>2768</v>
      </c>
    </row>
    <row r="5162" spans="1:21" x14ac:dyDescent="0.2">
      <c r="A5162" t="s">
        <v>19021</v>
      </c>
      <c r="B5162" t="s">
        <v>14822</v>
      </c>
      <c r="C5162">
        <v>3546005</v>
      </c>
      <c r="D5162" t="s">
        <v>7264</v>
      </c>
      <c r="E5162" t="s">
        <v>7505</v>
      </c>
      <c r="F5162" t="s">
        <v>6402</v>
      </c>
      <c r="G5162">
        <v>1211</v>
      </c>
      <c r="H5162">
        <v>2768</v>
      </c>
      <c r="I5162">
        <v>0</v>
      </c>
      <c r="J5162">
        <v>0</v>
      </c>
      <c r="K5162">
        <v>0</v>
      </c>
      <c r="M5162">
        <v>2018</v>
      </c>
      <c r="N5162" t="s">
        <v>6404</v>
      </c>
      <c r="O5162">
        <v>99</v>
      </c>
      <c r="P5162">
        <v>1</v>
      </c>
      <c r="Q5162" t="s">
        <v>7733</v>
      </c>
      <c r="R5162" t="s">
        <v>7734</v>
      </c>
      <c r="S5162" t="s">
        <v>7734</v>
      </c>
      <c r="T5162" t="s">
        <v>815</v>
      </c>
      <c r="U5162">
        <f t="shared" si="80"/>
        <v>2768</v>
      </c>
    </row>
    <row r="5163" spans="1:21" x14ac:dyDescent="0.2">
      <c r="A5163" t="s">
        <v>19021</v>
      </c>
      <c r="B5163" t="s">
        <v>14822</v>
      </c>
      <c r="C5163">
        <v>3546005</v>
      </c>
      <c r="D5163" t="s">
        <v>6406</v>
      </c>
      <c r="E5163" t="s">
        <v>7245</v>
      </c>
      <c r="F5163" t="s">
        <v>6402</v>
      </c>
      <c r="G5163">
        <v>1557</v>
      </c>
      <c r="H5163">
        <v>2768</v>
      </c>
      <c r="I5163">
        <v>1</v>
      </c>
      <c r="J5163">
        <v>1</v>
      </c>
      <c r="K5163">
        <v>0</v>
      </c>
      <c r="M5163">
        <v>2018</v>
      </c>
      <c r="N5163" t="s">
        <v>6404</v>
      </c>
      <c r="O5163">
        <v>99</v>
      </c>
      <c r="P5163">
        <v>1</v>
      </c>
      <c r="Q5163" t="s">
        <v>7733</v>
      </c>
      <c r="R5163" t="s">
        <v>7734</v>
      </c>
      <c r="S5163" t="s">
        <v>7734</v>
      </c>
      <c r="T5163" t="s">
        <v>814</v>
      </c>
      <c r="U5163">
        <f t="shared" si="80"/>
        <v>2768</v>
      </c>
    </row>
    <row r="5164" spans="1:21" x14ac:dyDescent="0.2">
      <c r="A5164" t="s">
        <v>19018</v>
      </c>
      <c r="B5164" t="s">
        <v>14822</v>
      </c>
      <c r="C5164">
        <v>3546005</v>
      </c>
      <c r="D5164" t="s">
        <v>6463</v>
      </c>
      <c r="E5164" t="s">
        <v>19022</v>
      </c>
      <c r="F5164" t="s">
        <v>6402</v>
      </c>
      <c r="G5164">
        <v>185</v>
      </c>
      <c r="H5164">
        <v>842</v>
      </c>
      <c r="I5164">
        <v>0</v>
      </c>
      <c r="J5164">
        <v>0</v>
      </c>
      <c r="K5164">
        <v>0</v>
      </c>
      <c r="M5164">
        <v>2018</v>
      </c>
      <c r="N5164" t="s">
        <v>1463</v>
      </c>
      <c r="O5164">
        <v>4</v>
      </c>
      <c r="P5164">
        <v>1</v>
      </c>
      <c r="Q5164" t="s">
        <v>7733</v>
      </c>
      <c r="R5164" t="s">
        <v>7734</v>
      </c>
      <c r="S5164" t="s">
        <v>7734</v>
      </c>
      <c r="T5164" t="s">
        <v>24055</v>
      </c>
      <c r="U5164">
        <f t="shared" si="80"/>
        <v>2768</v>
      </c>
    </row>
    <row r="5165" spans="1:21" x14ac:dyDescent="0.2">
      <c r="A5165" t="s">
        <v>19023</v>
      </c>
      <c r="B5165" t="s">
        <v>14822</v>
      </c>
      <c r="C5165">
        <v>3546005</v>
      </c>
      <c r="D5165" t="s">
        <v>6537</v>
      </c>
      <c r="E5165" t="s">
        <v>7145</v>
      </c>
      <c r="F5165" t="s">
        <v>6402</v>
      </c>
      <c r="G5165">
        <v>332</v>
      </c>
      <c r="H5165">
        <v>909</v>
      </c>
      <c r="I5165">
        <v>0</v>
      </c>
      <c r="J5165">
        <v>0</v>
      </c>
      <c r="K5165">
        <v>0</v>
      </c>
      <c r="M5165">
        <v>2018</v>
      </c>
      <c r="N5165" t="s">
        <v>1463</v>
      </c>
      <c r="O5165">
        <v>2</v>
      </c>
      <c r="P5165">
        <v>1</v>
      </c>
      <c r="Q5165" t="s">
        <v>7733</v>
      </c>
      <c r="R5165" t="s">
        <v>7734</v>
      </c>
      <c r="S5165" t="s">
        <v>7734</v>
      </c>
      <c r="T5165" t="s">
        <v>24056</v>
      </c>
      <c r="U5165">
        <f t="shared" si="80"/>
        <v>2768</v>
      </c>
    </row>
    <row r="5166" spans="1:21" x14ac:dyDescent="0.2">
      <c r="A5166" t="s">
        <v>19018</v>
      </c>
      <c r="B5166" t="s">
        <v>14822</v>
      </c>
      <c r="C5166">
        <v>3546005</v>
      </c>
      <c r="D5166" t="s">
        <v>6738</v>
      </c>
      <c r="E5166" t="s">
        <v>19024</v>
      </c>
      <c r="F5166" t="s">
        <v>6402</v>
      </c>
      <c r="G5166">
        <v>281</v>
      </c>
      <c r="H5166">
        <v>842</v>
      </c>
      <c r="I5166">
        <v>0</v>
      </c>
      <c r="J5166">
        <v>0</v>
      </c>
      <c r="K5166">
        <v>0</v>
      </c>
      <c r="M5166">
        <v>2018</v>
      </c>
      <c r="N5166" t="s">
        <v>1463</v>
      </c>
      <c r="O5166">
        <v>4</v>
      </c>
      <c r="P5166">
        <v>1</v>
      </c>
      <c r="Q5166" t="s">
        <v>7733</v>
      </c>
      <c r="R5166" t="s">
        <v>7734</v>
      </c>
      <c r="S5166" t="s">
        <v>7734</v>
      </c>
      <c r="T5166" t="s">
        <v>24057</v>
      </c>
      <c r="U5166">
        <f t="shared" si="80"/>
        <v>2768</v>
      </c>
    </row>
    <row r="5167" spans="1:21" x14ac:dyDescent="0.2">
      <c r="A5167" t="s">
        <v>19018</v>
      </c>
      <c r="B5167" t="s">
        <v>14822</v>
      </c>
      <c r="C5167">
        <v>3546005</v>
      </c>
      <c r="D5167" t="s">
        <v>6569</v>
      </c>
      <c r="E5167" t="s">
        <v>12671</v>
      </c>
      <c r="F5167" t="s">
        <v>6402</v>
      </c>
      <c r="G5167">
        <v>323</v>
      </c>
      <c r="H5167">
        <v>842</v>
      </c>
      <c r="I5167">
        <v>0</v>
      </c>
      <c r="J5167">
        <v>1</v>
      </c>
      <c r="K5167">
        <v>0</v>
      </c>
      <c r="M5167">
        <v>2018</v>
      </c>
      <c r="N5167" t="s">
        <v>1463</v>
      </c>
      <c r="O5167">
        <v>4</v>
      </c>
      <c r="P5167">
        <v>1</v>
      </c>
      <c r="Q5167" t="s">
        <v>7733</v>
      </c>
      <c r="R5167" t="s">
        <v>7734</v>
      </c>
      <c r="S5167" t="s">
        <v>7734</v>
      </c>
      <c r="T5167" t="s">
        <v>3198</v>
      </c>
      <c r="U5167">
        <f t="shared" si="80"/>
        <v>2768</v>
      </c>
    </row>
    <row r="5168" spans="1:21" x14ac:dyDescent="0.2">
      <c r="A5168" t="s">
        <v>19019</v>
      </c>
      <c r="B5168" t="s">
        <v>14822</v>
      </c>
      <c r="C5168">
        <v>3546005</v>
      </c>
      <c r="D5168" t="s">
        <v>6713</v>
      </c>
      <c r="E5168" t="s">
        <v>13883</v>
      </c>
      <c r="F5168" t="s">
        <v>6402</v>
      </c>
      <c r="G5168">
        <v>66</v>
      </c>
      <c r="H5168">
        <v>272</v>
      </c>
      <c r="I5168">
        <v>0</v>
      </c>
      <c r="J5168">
        <v>0</v>
      </c>
      <c r="K5168">
        <v>0</v>
      </c>
      <c r="M5168">
        <v>2018</v>
      </c>
      <c r="N5168" t="s">
        <v>1463</v>
      </c>
      <c r="O5168">
        <v>1</v>
      </c>
      <c r="P5168">
        <v>1</v>
      </c>
      <c r="Q5168" t="s">
        <v>7733</v>
      </c>
      <c r="R5168" t="s">
        <v>7734</v>
      </c>
      <c r="S5168" t="s">
        <v>7734</v>
      </c>
      <c r="T5168" t="s">
        <v>24058</v>
      </c>
      <c r="U5168">
        <f t="shared" si="80"/>
        <v>2768</v>
      </c>
    </row>
    <row r="5169" spans="1:21" x14ac:dyDescent="0.2">
      <c r="A5169" t="s">
        <v>19023</v>
      </c>
      <c r="B5169" t="s">
        <v>14822</v>
      </c>
      <c r="C5169">
        <v>3546005</v>
      </c>
      <c r="D5169" t="s">
        <v>7576</v>
      </c>
      <c r="E5169" t="s">
        <v>7449</v>
      </c>
      <c r="F5169" t="s">
        <v>6402</v>
      </c>
      <c r="G5169">
        <v>577</v>
      </c>
      <c r="H5169">
        <v>909</v>
      </c>
      <c r="I5169">
        <v>1</v>
      </c>
      <c r="J5169">
        <v>1</v>
      </c>
      <c r="K5169">
        <v>0</v>
      </c>
      <c r="M5169">
        <v>2018</v>
      </c>
      <c r="N5169" t="s">
        <v>1463</v>
      </c>
      <c r="O5169">
        <v>2</v>
      </c>
      <c r="P5169">
        <v>1</v>
      </c>
      <c r="Q5169" t="s">
        <v>7733</v>
      </c>
      <c r="R5169" t="s">
        <v>7734</v>
      </c>
      <c r="S5169" t="s">
        <v>7734</v>
      </c>
      <c r="T5169" t="s">
        <v>24059</v>
      </c>
      <c r="U5169">
        <f t="shared" si="80"/>
        <v>2768</v>
      </c>
    </row>
    <row r="5170" spans="1:21" x14ac:dyDescent="0.2">
      <c r="A5170" t="s">
        <v>19025</v>
      </c>
      <c r="B5170" t="s">
        <v>9760</v>
      </c>
      <c r="C5170">
        <v>3554034</v>
      </c>
      <c r="D5170" t="s">
        <v>6666</v>
      </c>
      <c r="E5170" t="s">
        <v>8952</v>
      </c>
      <c r="F5170" t="s">
        <v>6402</v>
      </c>
      <c r="G5170">
        <v>0</v>
      </c>
      <c r="H5170">
        <v>0</v>
      </c>
      <c r="I5170">
        <v>1</v>
      </c>
      <c r="J5170">
        <v>1</v>
      </c>
      <c r="K5170">
        <v>1</v>
      </c>
      <c r="M5170">
        <v>2018</v>
      </c>
      <c r="N5170" t="s">
        <v>1463</v>
      </c>
      <c r="O5170">
        <v>99</v>
      </c>
      <c r="P5170">
        <v>4</v>
      </c>
      <c r="Q5170" t="s">
        <v>7733</v>
      </c>
      <c r="R5170" t="s">
        <v>7734</v>
      </c>
      <c r="S5170" t="s">
        <v>7734</v>
      </c>
      <c r="T5170" t="s">
        <v>3204</v>
      </c>
      <c r="U5170">
        <f t="shared" si="80"/>
        <v>78</v>
      </c>
    </row>
    <row r="5171" spans="1:21" x14ac:dyDescent="0.2">
      <c r="A5171" t="s">
        <v>19025</v>
      </c>
      <c r="B5171" t="s">
        <v>9760</v>
      </c>
      <c r="C5171">
        <v>3554034</v>
      </c>
      <c r="D5171" t="s">
        <v>7294</v>
      </c>
      <c r="E5171" t="s">
        <v>6623</v>
      </c>
      <c r="F5171" t="s">
        <v>6402</v>
      </c>
      <c r="G5171">
        <v>0</v>
      </c>
      <c r="H5171">
        <v>0</v>
      </c>
      <c r="I5171">
        <v>1</v>
      </c>
      <c r="J5171">
        <v>1</v>
      </c>
      <c r="K5171">
        <v>1</v>
      </c>
      <c r="M5171">
        <v>2018</v>
      </c>
      <c r="N5171" t="s">
        <v>1463</v>
      </c>
      <c r="O5171">
        <v>99</v>
      </c>
      <c r="P5171">
        <v>4</v>
      </c>
      <c r="Q5171" t="s">
        <v>7733</v>
      </c>
      <c r="R5171" t="s">
        <v>7734</v>
      </c>
      <c r="S5171" t="s">
        <v>7734</v>
      </c>
      <c r="T5171" t="s">
        <v>24060</v>
      </c>
      <c r="U5171">
        <f t="shared" si="80"/>
        <v>78</v>
      </c>
    </row>
    <row r="5172" spans="1:21" x14ac:dyDescent="0.2">
      <c r="A5172" t="s">
        <v>19025</v>
      </c>
      <c r="B5172" t="s">
        <v>9760</v>
      </c>
      <c r="C5172">
        <v>3554034</v>
      </c>
      <c r="D5172" t="s">
        <v>6505</v>
      </c>
      <c r="E5172" t="s">
        <v>6764</v>
      </c>
      <c r="F5172" t="s">
        <v>6402</v>
      </c>
      <c r="G5172">
        <v>0</v>
      </c>
      <c r="H5172">
        <v>0</v>
      </c>
      <c r="I5172">
        <v>1</v>
      </c>
      <c r="J5172">
        <v>1</v>
      </c>
      <c r="K5172">
        <v>1</v>
      </c>
      <c r="M5172">
        <v>2018</v>
      </c>
      <c r="N5172" t="s">
        <v>1463</v>
      </c>
      <c r="O5172">
        <v>99</v>
      </c>
      <c r="P5172">
        <v>4</v>
      </c>
      <c r="Q5172" t="s">
        <v>7733</v>
      </c>
      <c r="R5172" t="s">
        <v>7734</v>
      </c>
      <c r="S5172" t="s">
        <v>7734</v>
      </c>
      <c r="T5172" t="s">
        <v>24061</v>
      </c>
      <c r="U5172">
        <f t="shared" si="80"/>
        <v>78</v>
      </c>
    </row>
    <row r="5173" spans="1:21" x14ac:dyDescent="0.2">
      <c r="A5173" t="s">
        <v>19025</v>
      </c>
      <c r="B5173" t="s">
        <v>9760</v>
      </c>
      <c r="C5173">
        <v>3554034</v>
      </c>
      <c r="D5173" t="s">
        <v>6919</v>
      </c>
      <c r="E5173" t="s">
        <v>9763</v>
      </c>
      <c r="F5173" t="s">
        <v>6402</v>
      </c>
      <c r="G5173">
        <v>0</v>
      </c>
      <c r="H5173">
        <v>0</v>
      </c>
      <c r="I5173">
        <v>1</v>
      </c>
      <c r="J5173">
        <v>1</v>
      </c>
      <c r="K5173">
        <v>1</v>
      </c>
      <c r="M5173">
        <v>2018</v>
      </c>
      <c r="N5173" t="s">
        <v>1463</v>
      </c>
      <c r="O5173">
        <v>99</v>
      </c>
      <c r="P5173">
        <v>4</v>
      </c>
      <c r="Q5173" t="s">
        <v>7733</v>
      </c>
      <c r="R5173" t="s">
        <v>7734</v>
      </c>
      <c r="S5173" t="s">
        <v>7734</v>
      </c>
      <c r="T5173" t="s">
        <v>3203</v>
      </c>
      <c r="U5173">
        <f t="shared" si="80"/>
        <v>78</v>
      </c>
    </row>
    <row r="5174" spans="1:21" x14ac:dyDescent="0.2">
      <c r="A5174" t="s">
        <v>19026</v>
      </c>
      <c r="B5174" t="s">
        <v>9760</v>
      </c>
      <c r="C5174">
        <v>3554034</v>
      </c>
      <c r="D5174" t="s">
        <v>6921</v>
      </c>
      <c r="E5174" t="s">
        <v>9761</v>
      </c>
      <c r="F5174" t="s">
        <v>6402</v>
      </c>
      <c r="G5174">
        <v>41</v>
      </c>
      <c r="H5174">
        <v>78</v>
      </c>
      <c r="I5174">
        <v>1</v>
      </c>
      <c r="J5174">
        <v>1</v>
      </c>
      <c r="K5174">
        <v>0</v>
      </c>
      <c r="M5174">
        <v>2018</v>
      </c>
      <c r="N5174" t="s">
        <v>2531</v>
      </c>
      <c r="O5174">
        <v>99</v>
      </c>
      <c r="P5174">
        <v>1</v>
      </c>
      <c r="Q5174" t="s">
        <v>7733</v>
      </c>
      <c r="R5174" t="s">
        <v>7734</v>
      </c>
      <c r="S5174" t="s">
        <v>7734</v>
      </c>
      <c r="T5174" t="s">
        <v>816</v>
      </c>
      <c r="U5174">
        <f t="shared" si="80"/>
        <v>78</v>
      </c>
    </row>
    <row r="5175" spans="1:21" x14ac:dyDescent="0.2">
      <c r="A5175" t="s">
        <v>19026</v>
      </c>
      <c r="B5175" t="s">
        <v>9760</v>
      </c>
      <c r="C5175">
        <v>3554034</v>
      </c>
      <c r="D5175" t="s">
        <v>6723</v>
      </c>
      <c r="E5175" t="s">
        <v>7161</v>
      </c>
      <c r="F5175" t="s">
        <v>6402</v>
      </c>
      <c r="G5175">
        <v>37</v>
      </c>
      <c r="H5175">
        <v>78</v>
      </c>
      <c r="I5175">
        <v>1</v>
      </c>
      <c r="J5175">
        <v>0</v>
      </c>
      <c r="K5175">
        <v>0</v>
      </c>
      <c r="M5175">
        <v>2018</v>
      </c>
      <c r="N5175" t="s">
        <v>2531</v>
      </c>
      <c r="O5175">
        <v>99</v>
      </c>
      <c r="P5175">
        <v>1</v>
      </c>
      <c r="Q5175" t="s">
        <v>7733</v>
      </c>
      <c r="R5175" t="s">
        <v>7734</v>
      </c>
      <c r="S5175" t="s">
        <v>7734</v>
      </c>
      <c r="T5175" t="s">
        <v>24062</v>
      </c>
      <c r="U5175">
        <f t="shared" si="80"/>
        <v>78</v>
      </c>
    </row>
    <row r="5176" spans="1:21" x14ac:dyDescent="0.2">
      <c r="A5176" t="s">
        <v>19027</v>
      </c>
      <c r="B5176" t="s">
        <v>9780</v>
      </c>
      <c r="C5176">
        <v>3557004</v>
      </c>
      <c r="D5176" t="s">
        <v>6527</v>
      </c>
      <c r="E5176" t="s">
        <v>19028</v>
      </c>
      <c r="F5176" t="s">
        <v>6402</v>
      </c>
      <c r="G5176">
        <v>0</v>
      </c>
      <c r="H5176">
        <v>0</v>
      </c>
      <c r="I5176">
        <v>1</v>
      </c>
      <c r="J5176">
        <v>1</v>
      </c>
      <c r="K5176">
        <v>1</v>
      </c>
      <c r="M5176">
        <v>2018</v>
      </c>
      <c r="N5176" t="s">
        <v>1463</v>
      </c>
      <c r="O5176">
        <v>99</v>
      </c>
      <c r="P5176">
        <v>4</v>
      </c>
      <c r="Q5176" t="s">
        <v>7733</v>
      </c>
      <c r="R5176" t="s">
        <v>7734</v>
      </c>
      <c r="S5176" t="s">
        <v>7734</v>
      </c>
      <c r="T5176" t="s">
        <v>24063</v>
      </c>
      <c r="U5176">
        <f t="shared" si="80"/>
        <v>0</v>
      </c>
    </row>
    <row r="5177" spans="1:21" x14ac:dyDescent="0.2">
      <c r="A5177" t="s">
        <v>19027</v>
      </c>
      <c r="B5177" t="s">
        <v>9780</v>
      </c>
      <c r="C5177">
        <v>3557004</v>
      </c>
      <c r="D5177" t="s">
        <v>6425</v>
      </c>
      <c r="E5177" t="s">
        <v>9784</v>
      </c>
      <c r="F5177" t="s">
        <v>6402</v>
      </c>
      <c r="G5177">
        <v>0</v>
      </c>
      <c r="H5177">
        <v>0</v>
      </c>
      <c r="I5177">
        <v>1</v>
      </c>
      <c r="J5177">
        <v>1</v>
      </c>
      <c r="K5177">
        <v>1</v>
      </c>
      <c r="M5177">
        <v>2018</v>
      </c>
      <c r="N5177" t="s">
        <v>1463</v>
      </c>
      <c r="O5177">
        <v>99</v>
      </c>
      <c r="P5177">
        <v>4</v>
      </c>
      <c r="Q5177" t="s">
        <v>7733</v>
      </c>
      <c r="R5177" t="s">
        <v>7734</v>
      </c>
      <c r="S5177" t="s">
        <v>7734</v>
      </c>
      <c r="T5177" t="s">
        <v>3211</v>
      </c>
      <c r="U5177">
        <f t="shared" si="80"/>
        <v>0</v>
      </c>
    </row>
    <row r="5178" spans="1:21" x14ac:dyDescent="0.2">
      <c r="A5178" t="s">
        <v>19027</v>
      </c>
      <c r="B5178" t="s">
        <v>9780</v>
      </c>
      <c r="C5178">
        <v>3557004</v>
      </c>
      <c r="D5178" t="s">
        <v>7263</v>
      </c>
      <c r="E5178" t="s">
        <v>7257</v>
      </c>
      <c r="F5178" t="s">
        <v>6402</v>
      </c>
      <c r="G5178">
        <v>0</v>
      </c>
      <c r="H5178">
        <v>0</v>
      </c>
      <c r="I5178">
        <v>1</v>
      </c>
      <c r="J5178">
        <v>1</v>
      </c>
      <c r="K5178">
        <v>1</v>
      </c>
      <c r="M5178">
        <v>2018</v>
      </c>
      <c r="N5178" t="s">
        <v>1463</v>
      </c>
      <c r="O5178">
        <v>99</v>
      </c>
      <c r="P5178">
        <v>4</v>
      </c>
      <c r="Q5178" t="s">
        <v>7733</v>
      </c>
      <c r="R5178" t="s">
        <v>7734</v>
      </c>
      <c r="S5178" t="s">
        <v>7734</v>
      </c>
      <c r="T5178" t="s">
        <v>24064</v>
      </c>
      <c r="U5178">
        <f t="shared" si="80"/>
        <v>0</v>
      </c>
    </row>
    <row r="5179" spans="1:21" x14ac:dyDescent="0.2">
      <c r="A5179" t="s">
        <v>19027</v>
      </c>
      <c r="B5179" t="s">
        <v>9780</v>
      </c>
      <c r="C5179">
        <v>3557004</v>
      </c>
      <c r="D5179" t="s">
        <v>6696</v>
      </c>
      <c r="E5179" t="s">
        <v>9782</v>
      </c>
      <c r="F5179" t="s">
        <v>6402</v>
      </c>
      <c r="G5179">
        <v>0</v>
      </c>
      <c r="H5179">
        <v>0</v>
      </c>
      <c r="I5179">
        <v>1</v>
      </c>
      <c r="J5179">
        <v>1</v>
      </c>
      <c r="K5179">
        <v>1</v>
      </c>
      <c r="M5179">
        <v>2018</v>
      </c>
      <c r="N5179" t="s">
        <v>1463</v>
      </c>
      <c r="O5179">
        <v>99</v>
      </c>
      <c r="P5179">
        <v>4</v>
      </c>
      <c r="Q5179" t="s">
        <v>7733</v>
      </c>
      <c r="R5179" t="s">
        <v>7734</v>
      </c>
      <c r="S5179" t="s">
        <v>7734</v>
      </c>
      <c r="T5179" t="s">
        <v>24065</v>
      </c>
      <c r="U5179">
        <f t="shared" si="80"/>
        <v>0</v>
      </c>
    </row>
    <row r="5180" spans="1:21" x14ac:dyDescent="0.2">
      <c r="A5180" t="s">
        <v>19029</v>
      </c>
      <c r="B5180" t="s">
        <v>9780</v>
      </c>
      <c r="C5180">
        <v>3557004</v>
      </c>
      <c r="D5180" t="s">
        <v>8706</v>
      </c>
      <c r="E5180" t="s">
        <v>6767</v>
      </c>
      <c r="F5180" t="s">
        <v>6402</v>
      </c>
      <c r="G5180">
        <v>0</v>
      </c>
      <c r="H5180">
        <v>0</v>
      </c>
      <c r="I5180">
        <v>1</v>
      </c>
      <c r="J5180">
        <v>1</v>
      </c>
      <c r="K5180">
        <v>1</v>
      </c>
      <c r="M5180">
        <v>2018</v>
      </c>
      <c r="N5180" t="s">
        <v>2531</v>
      </c>
      <c r="O5180">
        <v>99</v>
      </c>
      <c r="P5180">
        <v>1</v>
      </c>
      <c r="Q5180" t="s">
        <v>7733</v>
      </c>
      <c r="R5180" t="s">
        <v>7734</v>
      </c>
      <c r="S5180" t="s">
        <v>7734</v>
      </c>
      <c r="T5180" t="s">
        <v>818</v>
      </c>
      <c r="U5180">
        <f t="shared" si="80"/>
        <v>0</v>
      </c>
    </row>
    <row r="5181" spans="1:21" x14ac:dyDescent="0.2">
      <c r="A5181" t="s">
        <v>19030</v>
      </c>
      <c r="B5181" t="s">
        <v>9772</v>
      </c>
      <c r="C5181">
        <v>3557006</v>
      </c>
      <c r="D5181" t="s">
        <v>6482</v>
      </c>
      <c r="E5181" t="s">
        <v>16124</v>
      </c>
      <c r="F5181" t="s">
        <v>6402</v>
      </c>
      <c r="G5181">
        <v>21</v>
      </c>
      <c r="H5181">
        <v>228</v>
      </c>
      <c r="I5181">
        <v>1</v>
      </c>
      <c r="J5181">
        <v>0</v>
      </c>
      <c r="K5181">
        <v>0</v>
      </c>
      <c r="M5181">
        <v>2018</v>
      </c>
      <c r="N5181" t="s">
        <v>1463</v>
      </c>
      <c r="O5181">
        <v>99</v>
      </c>
      <c r="P5181">
        <v>4</v>
      </c>
      <c r="Q5181" t="s">
        <v>7733</v>
      </c>
      <c r="R5181" t="s">
        <v>7734</v>
      </c>
      <c r="S5181" t="s">
        <v>7734</v>
      </c>
      <c r="T5181" t="s">
        <v>24066</v>
      </c>
      <c r="U5181">
        <f t="shared" si="80"/>
        <v>228</v>
      </c>
    </row>
    <row r="5182" spans="1:21" x14ac:dyDescent="0.2">
      <c r="A5182" t="s">
        <v>19030</v>
      </c>
      <c r="B5182" t="s">
        <v>9772</v>
      </c>
      <c r="C5182">
        <v>3557006</v>
      </c>
      <c r="D5182" t="s">
        <v>6434</v>
      </c>
      <c r="E5182" t="s">
        <v>7313</v>
      </c>
      <c r="F5182" t="s">
        <v>6402</v>
      </c>
      <c r="G5182">
        <v>69</v>
      </c>
      <c r="H5182">
        <v>228</v>
      </c>
      <c r="I5182">
        <v>0</v>
      </c>
      <c r="J5182">
        <v>1</v>
      </c>
      <c r="K5182">
        <v>0</v>
      </c>
      <c r="M5182">
        <v>2018</v>
      </c>
      <c r="N5182" t="s">
        <v>1463</v>
      </c>
      <c r="O5182">
        <v>99</v>
      </c>
      <c r="P5182">
        <v>4</v>
      </c>
      <c r="Q5182" t="s">
        <v>7733</v>
      </c>
      <c r="R5182" t="s">
        <v>7734</v>
      </c>
      <c r="S5182" t="s">
        <v>7734</v>
      </c>
      <c r="T5182" t="s">
        <v>3127</v>
      </c>
      <c r="U5182">
        <f t="shared" si="80"/>
        <v>228</v>
      </c>
    </row>
    <row r="5183" spans="1:21" x14ac:dyDescent="0.2">
      <c r="A5183" t="s">
        <v>19030</v>
      </c>
      <c r="B5183" t="s">
        <v>9772</v>
      </c>
      <c r="C5183">
        <v>3557006</v>
      </c>
      <c r="D5183" t="s">
        <v>6434</v>
      </c>
      <c r="E5183" t="s">
        <v>6610</v>
      </c>
      <c r="F5183" t="s">
        <v>6402</v>
      </c>
      <c r="G5183">
        <v>56</v>
      </c>
      <c r="H5183">
        <v>228</v>
      </c>
      <c r="I5183">
        <v>1</v>
      </c>
      <c r="J5183">
        <v>1</v>
      </c>
      <c r="K5183">
        <v>0</v>
      </c>
      <c r="M5183">
        <v>2018</v>
      </c>
      <c r="N5183" t="s">
        <v>1463</v>
      </c>
      <c r="O5183">
        <v>99</v>
      </c>
      <c r="P5183">
        <v>4</v>
      </c>
      <c r="Q5183" t="s">
        <v>7733</v>
      </c>
      <c r="R5183" t="s">
        <v>7734</v>
      </c>
      <c r="S5183" t="s">
        <v>7734</v>
      </c>
      <c r="T5183" t="s">
        <v>22109</v>
      </c>
      <c r="U5183">
        <f t="shared" si="80"/>
        <v>228</v>
      </c>
    </row>
    <row r="5184" spans="1:21" x14ac:dyDescent="0.2">
      <c r="A5184" t="s">
        <v>19030</v>
      </c>
      <c r="B5184" t="s">
        <v>9772</v>
      </c>
      <c r="C5184">
        <v>3557006</v>
      </c>
      <c r="D5184" t="s">
        <v>6946</v>
      </c>
      <c r="E5184" t="s">
        <v>7266</v>
      </c>
      <c r="F5184" t="s">
        <v>6402</v>
      </c>
      <c r="G5184">
        <v>45</v>
      </c>
      <c r="H5184">
        <v>228</v>
      </c>
      <c r="I5184">
        <v>1</v>
      </c>
      <c r="J5184">
        <v>1</v>
      </c>
      <c r="K5184">
        <v>0</v>
      </c>
      <c r="M5184">
        <v>2018</v>
      </c>
      <c r="N5184" t="s">
        <v>1463</v>
      </c>
      <c r="O5184">
        <v>99</v>
      </c>
      <c r="P5184">
        <v>4</v>
      </c>
      <c r="Q5184" t="s">
        <v>7733</v>
      </c>
      <c r="R5184" t="s">
        <v>7734</v>
      </c>
      <c r="S5184" t="s">
        <v>7734</v>
      </c>
      <c r="T5184" t="s">
        <v>24067</v>
      </c>
      <c r="U5184">
        <f t="shared" si="80"/>
        <v>228</v>
      </c>
    </row>
    <row r="5185" spans="1:21" x14ac:dyDescent="0.2">
      <c r="A5185" t="s">
        <v>19031</v>
      </c>
      <c r="B5185" t="s">
        <v>9772</v>
      </c>
      <c r="C5185">
        <v>3557006</v>
      </c>
      <c r="D5185" t="s">
        <v>6597</v>
      </c>
      <c r="E5185" t="s">
        <v>6782</v>
      </c>
      <c r="F5185" t="s">
        <v>6402</v>
      </c>
      <c r="G5185">
        <v>0</v>
      </c>
      <c r="H5185">
        <v>0</v>
      </c>
      <c r="I5185">
        <v>1</v>
      </c>
      <c r="J5185">
        <v>1</v>
      </c>
      <c r="K5185">
        <v>1</v>
      </c>
      <c r="M5185">
        <v>2018</v>
      </c>
      <c r="N5185" t="s">
        <v>6404</v>
      </c>
      <c r="O5185">
        <v>99</v>
      </c>
      <c r="P5185">
        <v>1</v>
      </c>
      <c r="Q5185" t="s">
        <v>7733</v>
      </c>
      <c r="R5185" t="s">
        <v>7734</v>
      </c>
      <c r="S5185" t="s">
        <v>7734</v>
      </c>
      <c r="T5185" t="s">
        <v>817</v>
      </c>
      <c r="U5185">
        <f t="shared" si="80"/>
        <v>228</v>
      </c>
    </row>
    <row r="5186" spans="1:21" x14ac:dyDescent="0.2">
      <c r="A5186" t="s">
        <v>19030</v>
      </c>
      <c r="B5186" t="s">
        <v>9772</v>
      </c>
      <c r="C5186">
        <v>3557006</v>
      </c>
      <c r="D5186" t="s">
        <v>19032</v>
      </c>
      <c r="E5186" t="s">
        <v>12224</v>
      </c>
      <c r="F5186" t="s">
        <v>6402</v>
      </c>
      <c r="G5186">
        <v>37</v>
      </c>
      <c r="H5186">
        <v>228</v>
      </c>
      <c r="I5186">
        <v>1</v>
      </c>
      <c r="J5186">
        <v>1</v>
      </c>
      <c r="K5186">
        <v>0</v>
      </c>
      <c r="M5186">
        <v>2018</v>
      </c>
      <c r="N5186" t="s">
        <v>1463</v>
      </c>
      <c r="O5186">
        <v>99</v>
      </c>
      <c r="P5186">
        <v>4</v>
      </c>
      <c r="Q5186" t="s">
        <v>7733</v>
      </c>
      <c r="R5186" t="s">
        <v>7734</v>
      </c>
      <c r="S5186" t="s">
        <v>7734</v>
      </c>
      <c r="T5186" t="s">
        <v>24068</v>
      </c>
      <c r="U5186">
        <f t="shared" ref="U5186:U5249" si="81">_xlfn.MAXIFS($H$2:$H$6695, $C$2:$C$6695,C5186)</f>
        <v>228</v>
      </c>
    </row>
    <row r="5187" spans="1:21" x14ac:dyDescent="0.2">
      <c r="A5187" t="s">
        <v>19033</v>
      </c>
      <c r="B5187" t="s">
        <v>9786</v>
      </c>
      <c r="C5187">
        <v>3557096</v>
      </c>
      <c r="D5187" t="s">
        <v>19034</v>
      </c>
      <c r="E5187" t="s">
        <v>6683</v>
      </c>
      <c r="F5187" t="s">
        <v>6402</v>
      </c>
      <c r="G5187">
        <v>143</v>
      </c>
      <c r="H5187">
        <v>1900</v>
      </c>
      <c r="I5187">
        <v>0</v>
      </c>
      <c r="J5187">
        <v>0</v>
      </c>
      <c r="K5187">
        <v>0</v>
      </c>
      <c r="M5187">
        <v>2018</v>
      </c>
      <c r="N5187" t="s">
        <v>1463</v>
      </c>
      <c r="O5187">
        <v>99</v>
      </c>
      <c r="P5187">
        <v>4</v>
      </c>
      <c r="Q5187" t="s">
        <v>7733</v>
      </c>
      <c r="R5187" t="s">
        <v>7734</v>
      </c>
      <c r="S5187" t="s">
        <v>7734</v>
      </c>
      <c r="T5187" t="s">
        <v>24069</v>
      </c>
      <c r="U5187">
        <f t="shared" si="81"/>
        <v>1900</v>
      </c>
    </row>
    <row r="5188" spans="1:21" x14ac:dyDescent="0.2">
      <c r="A5188" t="s">
        <v>19033</v>
      </c>
      <c r="B5188" t="s">
        <v>9786</v>
      </c>
      <c r="C5188">
        <v>3557096</v>
      </c>
      <c r="D5188" t="s">
        <v>9789</v>
      </c>
      <c r="E5188" t="s">
        <v>9790</v>
      </c>
      <c r="F5188" t="s">
        <v>6402</v>
      </c>
      <c r="G5188">
        <v>338</v>
      </c>
      <c r="H5188">
        <v>1900</v>
      </c>
      <c r="I5188">
        <v>0</v>
      </c>
      <c r="J5188">
        <v>1</v>
      </c>
      <c r="K5188">
        <v>0</v>
      </c>
      <c r="M5188">
        <v>2018</v>
      </c>
      <c r="N5188" t="s">
        <v>1463</v>
      </c>
      <c r="O5188">
        <v>99</v>
      </c>
      <c r="P5188">
        <v>4</v>
      </c>
      <c r="Q5188" t="s">
        <v>7733</v>
      </c>
      <c r="R5188" t="s">
        <v>7734</v>
      </c>
      <c r="S5188" t="s">
        <v>7734</v>
      </c>
      <c r="T5188" t="s">
        <v>3217</v>
      </c>
      <c r="U5188">
        <f t="shared" si="81"/>
        <v>1900</v>
      </c>
    </row>
    <row r="5189" spans="1:21" x14ac:dyDescent="0.2">
      <c r="A5189" t="s">
        <v>19035</v>
      </c>
      <c r="B5189" t="s">
        <v>9786</v>
      </c>
      <c r="C5189">
        <v>3557096</v>
      </c>
      <c r="D5189" t="s">
        <v>19036</v>
      </c>
      <c r="E5189" t="s">
        <v>9787</v>
      </c>
      <c r="F5189" t="s">
        <v>6402</v>
      </c>
      <c r="G5189">
        <v>263</v>
      </c>
      <c r="H5189">
        <v>506</v>
      </c>
      <c r="I5189">
        <v>1</v>
      </c>
      <c r="J5189">
        <v>1</v>
      </c>
      <c r="K5189">
        <v>0</v>
      </c>
      <c r="M5189">
        <v>2018</v>
      </c>
      <c r="N5189" t="s">
        <v>6404</v>
      </c>
      <c r="O5189">
        <v>99</v>
      </c>
      <c r="P5189">
        <v>1</v>
      </c>
      <c r="Q5189" t="s">
        <v>7733</v>
      </c>
      <c r="R5189" t="s">
        <v>7734</v>
      </c>
      <c r="S5189" t="s">
        <v>7734</v>
      </c>
      <c r="T5189" t="s">
        <v>24070</v>
      </c>
      <c r="U5189">
        <f t="shared" si="81"/>
        <v>1900</v>
      </c>
    </row>
    <row r="5190" spans="1:21" x14ac:dyDescent="0.2">
      <c r="A5190" t="s">
        <v>19033</v>
      </c>
      <c r="B5190" t="s">
        <v>9786</v>
      </c>
      <c r="C5190">
        <v>3557096</v>
      </c>
      <c r="D5190" t="s">
        <v>9792</v>
      </c>
      <c r="E5190" t="s">
        <v>9793</v>
      </c>
      <c r="F5190" t="s">
        <v>6402</v>
      </c>
      <c r="G5190">
        <v>196</v>
      </c>
      <c r="H5190">
        <v>1900</v>
      </c>
      <c r="I5190">
        <v>1</v>
      </c>
      <c r="J5190">
        <v>1</v>
      </c>
      <c r="K5190">
        <v>0</v>
      </c>
      <c r="M5190">
        <v>2018</v>
      </c>
      <c r="N5190" t="s">
        <v>1463</v>
      </c>
      <c r="O5190">
        <v>99</v>
      </c>
      <c r="P5190">
        <v>4</v>
      </c>
      <c r="Q5190" t="s">
        <v>7733</v>
      </c>
      <c r="R5190" t="s">
        <v>7734</v>
      </c>
      <c r="S5190" t="s">
        <v>7734</v>
      </c>
      <c r="T5190" t="s">
        <v>3214</v>
      </c>
      <c r="U5190">
        <f t="shared" si="81"/>
        <v>1900</v>
      </c>
    </row>
    <row r="5191" spans="1:21" x14ac:dyDescent="0.2">
      <c r="A5191" t="s">
        <v>19033</v>
      </c>
      <c r="B5191" t="s">
        <v>9786</v>
      </c>
      <c r="C5191">
        <v>3557096</v>
      </c>
      <c r="D5191" t="s">
        <v>7068</v>
      </c>
      <c r="E5191" t="s">
        <v>19037</v>
      </c>
      <c r="F5191" t="s">
        <v>6402</v>
      </c>
      <c r="G5191">
        <v>201</v>
      </c>
      <c r="H5191">
        <v>1900</v>
      </c>
      <c r="I5191">
        <v>0</v>
      </c>
      <c r="J5191">
        <v>1</v>
      </c>
      <c r="K5191">
        <v>0</v>
      </c>
      <c r="M5191">
        <v>2018</v>
      </c>
      <c r="N5191" t="s">
        <v>1463</v>
      </c>
      <c r="O5191">
        <v>99</v>
      </c>
      <c r="P5191">
        <v>4</v>
      </c>
      <c r="Q5191" t="s">
        <v>7733</v>
      </c>
      <c r="R5191" t="s">
        <v>7734</v>
      </c>
      <c r="S5191" t="s">
        <v>7734</v>
      </c>
      <c r="T5191" t="s">
        <v>24071</v>
      </c>
      <c r="U5191">
        <f t="shared" si="81"/>
        <v>1900</v>
      </c>
    </row>
    <row r="5192" spans="1:21" x14ac:dyDescent="0.2">
      <c r="A5192" t="s">
        <v>19033</v>
      </c>
      <c r="B5192" t="s">
        <v>9786</v>
      </c>
      <c r="C5192">
        <v>3557096</v>
      </c>
      <c r="D5192" t="s">
        <v>19038</v>
      </c>
      <c r="E5192" t="s">
        <v>7291</v>
      </c>
      <c r="F5192" t="s">
        <v>6402</v>
      </c>
      <c r="G5192">
        <v>130</v>
      </c>
      <c r="H5192">
        <v>1900</v>
      </c>
      <c r="I5192">
        <v>0</v>
      </c>
      <c r="J5192">
        <v>0</v>
      </c>
      <c r="K5192">
        <v>0</v>
      </c>
      <c r="M5192">
        <v>2018</v>
      </c>
      <c r="N5192" t="s">
        <v>1463</v>
      </c>
      <c r="O5192">
        <v>99</v>
      </c>
      <c r="P5192">
        <v>4</v>
      </c>
      <c r="Q5192" t="s">
        <v>7733</v>
      </c>
      <c r="R5192" t="s">
        <v>7734</v>
      </c>
      <c r="S5192" t="s">
        <v>7734</v>
      </c>
      <c r="T5192" t="s">
        <v>24072</v>
      </c>
      <c r="U5192">
        <f t="shared" si="81"/>
        <v>1900</v>
      </c>
    </row>
    <row r="5193" spans="1:21" x14ac:dyDescent="0.2">
      <c r="A5193" t="s">
        <v>19033</v>
      </c>
      <c r="B5193" t="s">
        <v>9786</v>
      </c>
      <c r="C5193">
        <v>3557096</v>
      </c>
      <c r="D5193" t="s">
        <v>15150</v>
      </c>
      <c r="E5193" t="s">
        <v>6586</v>
      </c>
      <c r="F5193" t="s">
        <v>6402</v>
      </c>
      <c r="G5193">
        <v>97</v>
      </c>
      <c r="H5193">
        <v>1900</v>
      </c>
      <c r="I5193">
        <v>0</v>
      </c>
      <c r="J5193">
        <v>0</v>
      </c>
      <c r="K5193">
        <v>0</v>
      </c>
      <c r="M5193">
        <v>2018</v>
      </c>
      <c r="N5193" t="s">
        <v>1463</v>
      </c>
      <c r="O5193">
        <v>99</v>
      </c>
      <c r="P5193">
        <v>4</v>
      </c>
      <c r="Q5193" t="s">
        <v>7733</v>
      </c>
      <c r="R5193" t="s">
        <v>7734</v>
      </c>
      <c r="S5193" t="s">
        <v>7734</v>
      </c>
      <c r="T5193" t="s">
        <v>24073</v>
      </c>
      <c r="U5193">
        <f t="shared" si="81"/>
        <v>1900</v>
      </c>
    </row>
    <row r="5194" spans="1:21" x14ac:dyDescent="0.2">
      <c r="A5194" t="s">
        <v>19035</v>
      </c>
      <c r="B5194" t="s">
        <v>9786</v>
      </c>
      <c r="C5194">
        <v>3557096</v>
      </c>
      <c r="D5194" t="s">
        <v>6622</v>
      </c>
      <c r="E5194" t="s">
        <v>7878</v>
      </c>
      <c r="F5194" t="s">
        <v>6402</v>
      </c>
      <c r="G5194">
        <v>40</v>
      </c>
      <c r="H5194">
        <v>506</v>
      </c>
      <c r="I5194">
        <v>0</v>
      </c>
      <c r="J5194">
        <v>0</v>
      </c>
      <c r="K5194">
        <v>0</v>
      </c>
      <c r="M5194">
        <v>2018</v>
      </c>
      <c r="N5194" t="s">
        <v>6404</v>
      </c>
      <c r="O5194">
        <v>99</v>
      </c>
      <c r="P5194">
        <v>1</v>
      </c>
      <c r="Q5194" t="s">
        <v>7733</v>
      </c>
      <c r="R5194" t="s">
        <v>7734</v>
      </c>
      <c r="S5194" t="s">
        <v>7734</v>
      </c>
      <c r="T5194" t="s">
        <v>24074</v>
      </c>
      <c r="U5194">
        <f t="shared" si="81"/>
        <v>1900</v>
      </c>
    </row>
    <row r="5195" spans="1:21" x14ac:dyDescent="0.2">
      <c r="A5195" t="s">
        <v>19033</v>
      </c>
      <c r="B5195" t="s">
        <v>9786</v>
      </c>
      <c r="C5195">
        <v>3557096</v>
      </c>
      <c r="D5195" t="s">
        <v>19039</v>
      </c>
      <c r="E5195" t="s">
        <v>7199</v>
      </c>
      <c r="F5195" t="s">
        <v>6402</v>
      </c>
      <c r="G5195">
        <v>115</v>
      </c>
      <c r="H5195">
        <v>1900</v>
      </c>
      <c r="I5195">
        <v>1</v>
      </c>
      <c r="J5195">
        <v>0</v>
      </c>
      <c r="K5195">
        <v>0</v>
      </c>
      <c r="M5195">
        <v>2018</v>
      </c>
      <c r="N5195" t="s">
        <v>1463</v>
      </c>
      <c r="O5195">
        <v>99</v>
      </c>
      <c r="P5195">
        <v>4</v>
      </c>
      <c r="Q5195" t="s">
        <v>7733</v>
      </c>
      <c r="R5195" t="s">
        <v>7734</v>
      </c>
      <c r="S5195" t="s">
        <v>7734</v>
      </c>
      <c r="T5195" t="s">
        <v>24075</v>
      </c>
      <c r="U5195">
        <f t="shared" si="81"/>
        <v>1900</v>
      </c>
    </row>
    <row r="5196" spans="1:21" x14ac:dyDescent="0.2">
      <c r="A5196" t="s">
        <v>19033</v>
      </c>
      <c r="B5196" t="s">
        <v>9786</v>
      </c>
      <c r="C5196">
        <v>3557096</v>
      </c>
      <c r="D5196" t="s">
        <v>19040</v>
      </c>
      <c r="E5196" t="s">
        <v>7724</v>
      </c>
      <c r="F5196" t="s">
        <v>6402</v>
      </c>
      <c r="G5196">
        <v>62</v>
      </c>
      <c r="H5196">
        <v>1900</v>
      </c>
      <c r="I5196">
        <v>0</v>
      </c>
      <c r="J5196">
        <v>0</v>
      </c>
      <c r="K5196">
        <v>0</v>
      </c>
      <c r="M5196">
        <v>2018</v>
      </c>
      <c r="N5196" t="s">
        <v>1463</v>
      </c>
      <c r="O5196">
        <v>99</v>
      </c>
      <c r="P5196">
        <v>4</v>
      </c>
      <c r="Q5196" t="s">
        <v>7733</v>
      </c>
      <c r="R5196" t="s">
        <v>7734</v>
      </c>
      <c r="S5196" t="s">
        <v>7734</v>
      </c>
      <c r="T5196" t="s">
        <v>24076</v>
      </c>
      <c r="U5196">
        <f t="shared" si="81"/>
        <v>1900</v>
      </c>
    </row>
    <row r="5197" spans="1:21" x14ac:dyDescent="0.2">
      <c r="A5197" t="s">
        <v>19033</v>
      </c>
      <c r="B5197" t="s">
        <v>9786</v>
      </c>
      <c r="C5197">
        <v>3557096</v>
      </c>
      <c r="D5197" t="s">
        <v>6738</v>
      </c>
      <c r="E5197" t="s">
        <v>9790</v>
      </c>
      <c r="F5197" t="s">
        <v>6402</v>
      </c>
      <c r="G5197">
        <v>306</v>
      </c>
      <c r="H5197">
        <v>1900</v>
      </c>
      <c r="I5197">
        <v>0</v>
      </c>
      <c r="J5197">
        <v>1</v>
      </c>
      <c r="K5197">
        <v>0</v>
      </c>
      <c r="M5197">
        <v>2018</v>
      </c>
      <c r="N5197" t="s">
        <v>1463</v>
      </c>
      <c r="O5197">
        <v>99</v>
      </c>
      <c r="P5197">
        <v>4</v>
      </c>
      <c r="Q5197" t="s">
        <v>7733</v>
      </c>
      <c r="R5197" t="s">
        <v>7734</v>
      </c>
      <c r="S5197" t="s">
        <v>7734</v>
      </c>
      <c r="T5197" t="s">
        <v>3216</v>
      </c>
      <c r="U5197">
        <f t="shared" si="81"/>
        <v>1900</v>
      </c>
    </row>
    <row r="5198" spans="1:21" x14ac:dyDescent="0.2">
      <c r="A5198" t="s">
        <v>19033</v>
      </c>
      <c r="B5198" t="s">
        <v>9786</v>
      </c>
      <c r="C5198">
        <v>3557096</v>
      </c>
      <c r="D5198" t="s">
        <v>6597</v>
      </c>
      <c r="E5198" t="s">
        <v>15465</v>
      </c>
      <c r="F5198" t="s">
        <v>6402</v>
      </c>
      <c r="G5198">
        <v>178</v>
      </c>
      <c r="H5198">
        <v>1900</v>
      </c>
      <c r="I5198">
        <v>0</v>
      </c>
      <c r="J5198">
        <v>0</v>
      </c>
      <c r="K5198">
        <v>0</v>
      </c>
      <c r="M5198">
        <v>2018</v>
      </c>
      <c r="N5198" t="s">
        <v>1463</v>
      </c>
      <c r="O5198">
        <v>99</v>
      </c>
      <c r="P5198">
        <v>4</v>
      </c>
      <c r="Q5198" t="s">
        <v>7733</v>
      </c>
      <c r="R5198" t="s">
        <v>7734</v>
      </c>
      <c r="S5198" t="s">
        <v>7734</v>
      </c>
      <c r="T5198" t="s">
        <v>24077</v>
      </c>
      <c r="U5198">
        <f t="shared" si="81"/>
        <v>1900</v>
      </c>
    </row>
    <row r="5199" spans="1:21" x14ac:dyDescent="0.2">
      <c r="A5199" t="s">
        <v>19033</v>
      </c>
      <c r="B5199" t="s">
        <v>9786</v>
      </c>
      <c r="C5199">
        <v>3557096</v>
      </c>
      <c r="D5199" t="s">
        <v>19041</v>
      </c>
      <c r="E5199" t="s">
        <v>8967</v>
      </c>
      <c r="F5199" t="s">
        <v>6402</v>
      </c>
      <c r="G5199">
        <v>134</v>
      </c>
      <c r="H5199">
        <v>1900</v>
      </c>
      <c r="I5199">
        <v>0</v>
      </c>
      <c r="J5199">
        <v>0</v>
      </c>
      <c r="K5199">
        <v>0</v>
      </c>
      <c r="M5199">
        <v>2018</v>
      </c>
      <c r="N5199" t="s">
        <v>1463</v>
      </c>
      <c r="O5199">
        <v>99</v>
      </c>
      <c r="P5199">
        <v>4</v>
      </c>
      <c r="Q5199" t="s">
        <v>7733</v>
      </c>
      <c r="R5199" t="s">
        <v>7734</v>
      </c>
      <c r="S5199" t="s">
        <v>7734</v>
      </c>
      <c r="T5199" t="s">
        <v>24078</v>
      </c>
      <c r="U5199">
        <f t="shared" si="81"/>
        <v>1900</v>
      </c>
    </row>
    <row r="5200" spans="1:21" x14ac:dyDescent="0.2">
      <c r="A5200" t="s">
        <v>19035</v>
      </c>
      <c r="B5200" t="s">
        <v>9786</v>
      </c>
      <c r="C5200">
        <v>3557096</v>
      </c>
      <c r="D5200" t="s">
        <v>19042</v>
      </c>
      <c r="E5200" t="s">
        <v>19043</v>
      </c>
      <c r="F5200" t="s">
        <v>6402</v>
      </c>
      <c r="G5200">
        <v>203</v>
      </c>
      <c r="H5200">
        <v>506</v>
      </c>
      <c r="I5200">
        <v>1</v>
      </c>
      <c r="J5200">
        <v>0</v>
      </c>
      <c r="K5200">
        <v>0</v>
      </c>
      <c r="M5200">
        <v>2018</v>
      </c>
      <c r="N5200" t="s">
        <v>6404</v>
      </c>
      <c r="O5200">
        <v>99</v>
      </c>
      <c r="P5200">
        <v>1</v>
      </c>
      <c r="Q5200" t="s">
        <v>7733</v>
      </c>
      <c r="R5200" t="s">
        <v>7734</v>
      </c>
      <c r="S5200" t="s">
        <v>7734</v>
      </c>
      <c r="T5200" t="s">
        <v>24079</v>
      </c>
      <c r="U5200">
        <f t="shared" si="81"/>
        <v>1900</v>
      </c>
    </row>
    <row r="5201" spans="1:21" x14ac:dyDescent="0.2">
      <c r="A5201" t="s">
        <v>19044</v>
      </c>
      <c r="B5201" t="s">
        <v>9710</v>
      </c>
      <c r="C5201">
        <v>3547046</v>
      </c>
      <c r="D5201" t="s">
        <v>6425</v>
      </c>
      <c r="E5201" t="s">
        <v>7025</v>
      </c>
      <c r="F5201" t="s">
        <v>6402</v>
      </c>
      <c r="G5201">
        <v>794</v>
      </c>
      <c r="H5201">
        <v>1446</v>
      </c>
      <c r="I5201">
        <v>1</v>
      </c>
      <c r="J5201">
        <v>1</v>
      </c>
      <c r="K5201">
        <v>0</v>
      </c>
      <c r="M5201">
        <v>2018</v>
      </c>
      <c r="N5201" t="s">
        <v>6404</v>
      </c>
      <c r="O5201">
        <v>99</v>
      </c>
      <c r="P5201">
        <v>1</v>
      </c>
      <c r="Q5201" t="s">
        <v>7733</v>
      </c>
      <c r="R5201" t="s">
        <v>7734</v>
      </c>
      <c r="S5201" t="s">
        <v>7734</v>
      </c>
      <c r="T5201" t="s">
        <v>24080</v>
      </c>
      <c r="U5201">
        <f t="shared" si="81"/>
        <v>5100</v>
      </c>
    </row>
    <row r="5202" spans="1:21" x14ac:dyDescent="0.2">
      <c r="A5202" t="s">
        <v>19045</v>
      </c>
      <c r="B5202" t="s">
        <v>9710</v>
      </c>
      <c r="C5202">
        <v>3547046</v>
      </c>
      <c r="D5202" t="s">
        <v>6437</v>
      </c>
      <c r="E5202" t="s">
        <v>10967</v>
      </c>
      <c r="F5202" t="s">
        <v>6402</v>
      </c>
      <c r="G5202">
        <v>798</v>
      </c>
      <c r="H5202">
        <v>5100</v>
      </c>
      <c r="I5202">
        <v>0</v>
      </c>
      <c r="J5202">
        <v>1</v>
      </c>
      <c r="K5202">
        <v>0</v>
      </c>
      <c r="M5202">
        <v>2018</v>
      </c>
      <c r="N5202" t="s">
        <v>1463</v>
      </c>
      <c r="O5202">
        <v>99</v>
      </c>
      <c r="P5202">
        <v>4</v>
      </c>
      <c r="Q5202" t="s">
        <v>7733</v>
      </c>
      <c r="R5202" t="s">
        <v>7734</v>
      </c>
      <c r="S5202" t="s">
        <v>7734</v>
      </c>
      <c r="T5202" t="s">
        <v>3220</v>
      </c>
      <c r="U5202">
        <f t="shared" si="81"/>
        <v>5100</v>
      </c>
    </row>
    <row r="5203" spans="1:21" x14ac:dyDescent="0.2">
      <c r="A5203" t="s">
        <v>19045</v>
      </c>
      <c r="B5203" t="s">
        <v>9710</v>
      </c>
      <c r="C5203">
        <v>3547046</v>
      </c>
      <c r="D5203" t="s">
        <v>6577</v>
      </c>
      <c r="E5203" t="s">
        <v>6679</v>
      </c>
      <c r="F5203" t="s">
        <v>6402</v>
      </c>
      <c r="G5203">
        <v>1051</v>
      </c>
      <c r="H5203">
        <v>5100</v>
      </c>
      <c r="I5203">
        <v>1</v>
      </c>
      <c r="J5203">
        <v>1</v>
      </c>
      <c r="K5203">
        <v>0</v>
      </c>
      <c r="M5203">
        <v>2018</v>
      </c>
      <c r="N5203" t="s">
        <v>1463</v>
      </c>
      <c r="O5203">
        <v>99</v>
      </c>
      <c r="P5203">
        <v>4</v>
      </c>
      <c r="Q5203" t="s">
        <v>7733</v>
      </c>
      <c r="R5203" t="s">
        <v>7734</v>
      </c>
      <c r="S5203" t="s">
        <v>7734</v>
      </c>
      <c r="T5203" t="s">
        <v>3221</v>
      </c>
      <c r="U5203">
        <f t="shared" si="81"/>
        <v>5100</v>
      </c>
    </row>
    <row r="5204" spans="1:21" x14ac:dyDescent="0.2">
      <c r="A5204" t="s">
        <v>19045</v>
      </c>
      <c r="B5204" t="s">
        <v>9710</v>
      </c>
      <c r="C5204">
        <v>3547046</v>
      </c>
      <c r="D5204" t="s">
        <v>6545</v>
      </c>
      <c r="E5204" t="s">
        <v>15573</v>
      </c>
      <c r="F5204" t="s">
        <v>6402</v>
      </c>
      <c r="G5204">
        <v>415</v>
      </c>
      <c r="H5204">
        <v>5100</v>
      </c>
      <c r="I5204">
        <v>0</v>
      </c>
      <c r="J5204">
        <v>0</v>
      </c>
      <c r="K5204">
        <v>0</v>
      </c>
      <c r="M5204">
        <v>2018</v>
      </c>
      <c r="N5204" t="s">
        <v>1463</v>
      </c>
      <c r="O5204">
        <v>99</v>
      </c>
      <c r="P5204">
        <v>4</v>
      </c>
      <c r="Q5204" t="s">
        <v>7733</v>
      </c>
      <c r="R5204" t="s">
        <v>7734</v>
      </c>
      <c r="S5204" t="s">
        <v>7734</v>
      </c>
      <c r="T5204" t="s">
        <v>24081</v>
      </c>
      <c r="U5204">
        <f t="shared" si="81"/>
        <v>5100</v>
      </c>
    </row>
    <row r="5205" spans="1:21" x14ac:dyDescent="0.2">
      <c r="A5205" t="s">
        <v>19045</v>
      </c>
      <c r="B5205" t="s">
        <v>9710</v>
      </c>
      <c r="C5205">
        <v>3547046</v>
      </c>
      <c r="D5205" t="s">
        <v>6550</v>
      </c>
      <c r="E5205" t="s">
        <v>6578</v>
      </c>
      <c r="F5205" t="s">
        <v>6402</v>
      </c>
      <c r="G5205">
        <v>591</v>
      </c>
      <c r="H5205">
        <v>5100</v>
      </c>
      <c r="I5205">
        <v>0</v>
      </c>
      <c r="J5205">
        <v>0</v>
      </c>
      <c r="K5205">
        <v>0</v>
      </c>
      <c r="M5205">
        <v>2018</v>
      </c>
      <c r="N5205" t="s">
        <v>1463</v>
      </c>
      <c r="O5205">
        <v>99</v>
      </c>
      <c r="P5205">
        <v>4</v>
      </c>
      <c r="Q5205" t="s">
        <v>7733</v>
      </c>
      <c r="R5205" t="s">
        <v>7734</v>
      </c>
      <c r="S5205" t="s">
        <v>7734</v>
      </c>
      <c r="T5205" t="s">
        <v>24082</v>
      </c>
      <c r="U5205">
        <f t="shared" si="81"/>
        <v>5100</v>
      </c>
    </row>
    <row r="5206" spans="1:21" x14ac:dyDescent="0.2">
      <c r="A5206" t="s">
        <v>19045</v>
      </c>
      <c r="B5206" t="s">
        <v>9710</v>
      </c>
      <c r="C5206">
        <v>3547046</v>
      </c>
      <c r="D5206" t="s">
        <v>9454</v>
      </c>
      <c r="E5206" t="s">
        <v>8774</v>
      </c>
      <c r="F5206" t="s">
        <v>6402</v>
      </c>
      <c r="G5206">
        <v>821</v>
      </c>
      <c r="H5206">
        <v>5100</v>
      </c>
      <c r="I5206">
        <v>0</v>
      </c>
      <c r="J5206">
        <v>1</v>
      </c>
      <c r="K5206">
        <v>0</v>
      </c>
      <c r="M5206">
        <v>2018</v>
      </c>
      <c r="N5206" t="s">
        <v>1463</v>
      </c>
      <c r="O5206">
        <v>99</v>
      </c>
      <c r="P5206">
        <v>4</v>
      </c>
      <c r="Q5206" t="s">
        <v>7733</v>
      </c>
      <c r="R5206" t="s">
        <v>7734</v>
      </c>
      <c r="S5206" t="s">
        <v>7734</v>
      </c>
      <c r="T5206" t="s">
        <v>24083</v>
      </c>
      <c r="U5206">
        <f t="shared" si="81"/>
        <v>5100</v>
      </c>
    </row>
    <row r="5207" spans="1:21" x14ac:dyDescent="0.2">
      <c r="A5207" t="s">
        <v>19045</v>
      </c>
      <c r="B5207" t="s">
        <v>9710</v>
      </c>
      <c r="C5207">
        <v>3547046</v>
      </c>
      <c r="D5207" t="s">
        <v>6738</v>
      </c>
      <c r="E5207" t="s">
        <v>19046</v>
      </c>
      <c r="F5207" t="s">
        <v>6402</v>
      </c>
      <c r="G5207">
        <v>621</v>
      </c>
      <c r="H5207">
        <v>5100</v>
      </c>
      <c r="I5207">
        <v>0</v>
      </c>
      <c r="J5207">
        <v>0</v>
      </c>
      <c r="K5207">
        <v>0</v>
      </c>
      <c r="M5207">
        <v>2018</v>
      </c>
      <c r="N5207" t="s">
        <v>1463</v>
      </c>
      <c r="O5207">
        <v>99</v>
      </c>
      <c r="P5207">
        <v>4</v>
      </c>
      <c r="Q5207" t="s">
        <v>7733</v>
      </c>
      <c r="R5207" t="s">
        <v>7734</v>
      </c>
      <c r="S5207" t="s">
        <v>7734</v>
      </c>
      <c r="T5207" t="s">
        <v>24084</v>
      </c>
      <c r="U5207">
        <f t="shared" si="81"/>
        <v>5100</v>
      </c>
    </row>
    <row r="5208" spans="1:21" x14ac:dyDescent="0.2">
      <c r="A5208" t="s">
        <v>19044</v>
      </c>
      <c r="B5208" t="s">
        <v>9710</v>
      </c>
      <c r="C5208">
        <v>3547046</v>
      </c>
      <c r="D5208" t="s">
        <v>6597</v>
      </c>
      <c r="E5208" t="s">
        <v>12012</v>
      </c>
      <c r="F5208" t="s">
        <v>6402</v>
      </c>
      <c r="G5208">
        <v>652</v>
      </c>
      <c r="H5208">
        <v>1446</v>
      </c>
      <c r="I5208">
        <v>1</v>
      </c>
      <c r="J5208">
        <v>0</v>
      </c>
      <c r="K5208">
        <v>0</v>
      </c>
      <c r="M5208">
        <v>2018</v>
      </c>
      <c r="N5208" t="s">
        <v>6404</v>
      </c>
      <c r="O5208">
        <v>99</v>
      </c>
      <c r="P5208">
        <v>1</v>
      </c>
      <c r="Q5208" t="s">
        <v>7733</v>
      </c>
      <c r="R5208" t="s">
        <v>7734</v>
      </c>
      <c r="S5208" t="s">
        <v>7734</v>
      </c>
      <c r="T5208" t="s">
        <v>3223</v>
      </c>
      <c r="U5208">
        <f t="shared" si="81"/>
        <v>5100</v>
      </c>
    </row>
    <row r="5209" spans="1:21" x14ac:dyDescent="0.2">
      <c r="A5209" t="s">
        <v>19045</v>
      </c>
      <c r="B5209" t="s">
        <v>9710</v>
      </c>
      <c r="C5209">
        <v>3547046</v>
      </c>
      <c r="D5209" t="s">
        <v>6423</v>
      </c>
      <c r="E5209" t="s">
        <v>6788</v>
      </c>
      <c r="F5209" t="s">
        <v>6402</v>
      </c>
      <c r="G5209">
        <v>803</v>
      </c>
      <c r="H5209">
        <v>5100</v>
      </c>
      <c r="I5209">
        <v>0</v>
      </c>
      <c r="J5209">
        <v>1</v>
      </c>
      <c r="K5209">
        <v>0</v>
      </c>
      <c r="M5209">
        <v>2018</v>
      </c>
      <c r="N5209" t="s">
        <v>1463</v>
      </c>
      <c r="O5209">
        <v>99</v>
      </c>
      <c r="P5209">
        <v>4</v>
      </c>
      <c r="Q5209" t="s">
        <v>7733</v>
      </c>
      <c r="R5209" t="s">
        <v>7734</v>
      </c>
      <c r="S5209" t="s">
        <v>7734</v>
      </c>
      <c r="T5209" t="s">
        <v>3218</v>
      </c>
      <c r="U5209">
        <f t="shared" si="81"/>
        <v>5100</v>
      </c>
    </row>
    <row r="5210" spans="1:21" x14ac:dyDescent="0.2">
      <c r="A5210" t="s">
        <v>19047</v>
      </c>
      <c r="B5210" t="s">
        <v>9464</v>
      </c>
      <c r="C5210">
        <v>3540046</v>
      </c>
      <c r="D5210" t="s">
        <v>6527</v>
      </c>
      <c r="E5210" t="s">
        <v>19048</v>
      </c>
      <c r="F5210" t="s">
        <v>6402</v>
      </c>
      <c r="G5210">
        <v>569</v>
      </c>
      <c r="H5210">
        <v>3165</v>
      </c>
      <c r="I5210">
        <v>0</v>
      </c>
      <c r="J5210">
        <v>1</v>
      </c>
      <c r="K5210">
        <v>0</v>
      </c>
      <c r="M5210">
        <v>2018</v>
      </c>
      <c r="N5210" t="s">
        <v>1463</v>
      </c>
      <c r="O5210">
        <v>99</v>
      </c>
      <c r="P5210">
        <v>3</v>
      </c>
      <c r="Q5210" t="s">
        <v>7733</v>
      </c>
      <c r="R5210" t="s">
        <v>7734</v>
      </c>
      <c r="S5210" t="s">
        <v>7734</v>
      </c>
      <c r="T5210" t="s">
        <v>24085</v>
      </c>
      <c r="U5210">
        <f t="shared" si="81"/>
        <v>3165</v>
      </c>
    </row>
    <row r="5211" spans="1:21" x14ac:dyDescent="0.2">
      <c r="A5211" t="s">
        <v>19049</v>
      </c>
      <c r="B5211" t="s">
        <v>9464</v>
      </c>
      <c r="C5211">
        <v>3540046</v>
      </c>
      <c r="D5211" t="s">
        <v>6505</v>
      </c>
      <c r="E5211" t="s">
        <v>7370</v>
      </c>
      <c r="F5211" t="s">
        <v>6402</v>
      </c>
      <c r="G5211">
        <v>806</v>
      </c>
      <c r="H5211">
        <v>1142</v>
      </c>
      <c r="I5211">
        <v>1</v>
      </c>
      <c r="J5211">
        <v>1</v>
      </c>
      <c r="K5211">
        <v>0</v>
      </c>
      <c r="M5211">
        <v>2018</v>
      </c>
      <c r="N5211" t="s">
        <v>2531</v>
      </c>
      <c r="O5211">
        <v>99</v>
      </c>
      <c r="P5211">
        <v>1</v>
      </c>
      <c r="Q5211" t="s">
        <v>7733</v>
      </c>
      <c r="R5211" t="s">
        <v>7734</v>
      </c>
      <c r="S5211" t="s">
        <v>7734</v>
      </c>
      <c r="T5211" t="s">
        <v>821</v>
      </c>
      <c r="U5211">
        <f t="shared" si="81"/>
        <v>3165</v>
      </c>
    </row>
    <row r="5212" spans="1:21" x14ac:dyDescent="0.2">
      <c r="A5212" t="s">
        <v>19047</v>
      </c>
      <c r="B5212" t="s">
        <v>9464</v>
      </c>
      <c r="C5212">
        <v>3540046</v>
      </c>
      <c r="D5212" t="s">
        <v>6505</v>
      </c>
      <c r="E5212" t="s">
        <v>9467</v>
      </c>
      <c r="F5212" t="s">
        <v>6402</v>
      </c>
      <c r="G5212">
        <v>800</v>
      </c>
      <c r="H5212">
        <v>3165</v>
      </c>
      <c r="I5212">
        <v>0</v>
      </c>
      <c r="J5212">
        <v>1</v>
      </c>
      <c r="K5212">
        <v>0</v>
      </c>
      <c r="M5212">
        <v>2018</v>
      </c>
      <c r="N5212" t="s">
        <v>1463</v>
      </c>
      <c r="O5212">
        <v>99</v>
      </c>
      <c r="P5212">
        <v>3</v>
      </c>
      <c r="Q5212" t="s">
        <v>7733</v>
      </c>
      <c r="R5212" t="s">
        <v>7734</v>
      </c>
      <c r="S5212" t="s">
        <v>7734</v>
      </c>
      <c r="T5212" t="s">
        <v>3226</v>
      </c>
      <c r="U5212">
        <f t="shared" si="81"/>
        <v>3165</v>
      </c>
    </row>
    <row r="5213" spans="1:21" x14ac:dyDescent="0.2">
      <c r="A5213" t="s">
        <v>19050</v>
      </c>
      <c r="B5213" t="s">
        <v>9464</v>
      </c>
      <c r="C5213">
        <v>3540046</v>
      </c>
      <c r="D5213" t="s">
        <v>14544</v>
      </c>
      <c r="E5213" t="s">
        <v>9578</v>
      </c>
      <c r="F5213" t="s">
        <v>6402</v>
      </c>
      <c r="G5213">
        <v>542</v>
      </c>
      <c r="H5213">
        <v>1129</v>
      </c>
      <c r="I5213">
        <v>0</v>
      </c>
      <c r="J5213">
        <v>1</v>
      </c>
      <c r="K5213">
        <v>0</v>
      </c>
      <c r="M5213">
        <v>2018</v>
      </c>
      <c r="N5213" t="s">
        <v>1753</v>
      </c>
      <c r="O5213">
        <v>99</v>
      </c>
      <c r="P5213">
        <v>1</v>
      </c>
      <c r="Q5213" t="s">
        <v>7733</v>
      </c>
      <c r="R5213" t="s">
        <v>7734</v>
      </c>
      <c r="S5213" t="s">
        <v>7734</v>
      </c>
      <c r="T5213" t="s">
        <v>24086</v>
      </c>
      <c r="U5213">
        <f t="shared" si="81"/>
        <v>3165</v>
      </c>
    </row>
    <row r="5214" spans="1:21" x14ac:dyDescent="0.2">
      <c r="A5214" t="s">
        <v>19047</v>
      </c>
      <c r="B5214" t="s">
        <v>9464</v>
      </c>
      <c r="C5214">
        <v>3540046</v>
      </c>
      <c r="D5214" t="s">
        <v>7069</v>
      </c>
      <c r="E5214" t="s">
        <v>19051</v>
      </c>
      <c r="F5214" t="s">
        <v>6402</v>
      </c>
      <c r="G5214">
        <v>344</v>
      </c>
      <c r="H5214">
        <v>3165</v>
      </c>
      <c r="I5214">
        <v>1</v>
      </c>
      <c r="J5214">
        <v>0</v>
      </c>
      <c r="K5214">
        <v>0</v>
      </c>
      <c r="M5214">
        <v>2018</v>
      </c>
      <c r="N5214" t="s">
        <v>1463</v>
      </c>
      <c r="O5214">
        <v>99</v>
      </c>
      <c r="P5214">
        <v>3</v>
      </c>
      <c r="Q5214" t="s">
        <v>7733</v>
      </c>
      <c r="R5214" t="s">
        <v>7734</v>
      </c>
      <c r="S5214" t="s">
        <v>7734</v>
      </c>
      <c r="T5214" t="s">
        <v>24087</v>
      </c>
      <c r="U5214">
        <f t="shared" si="81"/>
        <v>3165</v>
      </c>
    </row>
    <row r="5215" spans="1:21" x14ac:dyDescent="0.2">
      <c r="A5215" t="s">
        <v>19047</v>
      </c>
      <c r="B5215" t="s">
        <v>9464</v>
      </c>
      <c r="C5215">
        <v>3540046</v>
      </c>
      <c r="D5215" t="s">
        <v>7676</v>
      </c>
      <c r="E5215" t="s">
        <v>19052</v>
      </c>
      <c r="F5215" t="s">
        <v>6402</v>
      </c>
      <c r="G5215">
        <v>316</v>
      </c>
      <c r="H5215">
        <v>3165</v>
      </c>
      <c r="I5215">
        <v>0</v>
      </c>
      <c r="J5215">
        <v>0</v>
      </c>
      <c r="K5215">
        <v>0</v>
      </c>
      <c r="M5215">
        <v>2018</v>
      </c>
      <c r="N5215" t="s">
        <v>1463</v>
      </c>
      <c r="O5215">
        <v>99</v>
      </c>
      <c r="P5215">
        <v>3</v>
      </c>
      <c r="Q5215" t="s">
        <v>7733</v>
      </c>
      <c r="R5215" t="s">
        <v>7734</v>
      </c>
      <c r="S5215" t="s">
        <v>7734</v>
      </c>
      <c r="T5215" t="s">
        <v>24088</v>
      </c>
      <c r="U5215">
        <f t="shared" si="81"/>
        <v>3165</v>
      </c>
    </row>
    <row r="5216" spans="1:21" x14ac:dyDescent="0.2">
      <c r="A5216" t="s">
        <v>19047</v>
      </c>
      <c r="B5216" t="s">
        <v>9464</v>
      </c>
      <c r="C5216">
        <v>3540046</v>
      </c>
      <c r="D5216" t="s">
        <v>9305</v>
      </c>
      <c r="E5216" t="s">
        <v>9468</v>
      </c>
      <c r="F5216" t="s">
        <v>6402</v>
      </c>
      <c r="G5216">
        <v>330</v>
      </c>
      <c r="H5216">
        <v>3165</v>
      </c>
      <c r="I5216">
        <v>0</v>
      </c>
      <c r="J5216">
        <v>0</v>
      </c>
      <c r="K5216">
        <v>0</v>
      </c>
      <c r="M5216">
        <v>2018</v>
      </c>
      <c r="N5216" t="s">
        <v>1463</v>
      </c>
      <c r="O5216">
        <v>99</v>
      </c>
      <c r="P5216">
        <v>3</v>
      </c>
      <c r="Q5216" t="s">
        <v>7733</v>
      </c>
      <c r="R5216" t="s">
        <v>7734</v>
      </c>
      <c r="S5216" t="s">
        <v>7734</v>
      </c>
      <c r="T5216" t="s">
        <v>3225</v>
      </c>
      <c r="U5216">
        <f t="shared" si="81"/>
        <v>3165</v>
      </c>
    </row>
    <row r="5217" spans="1:21" x14ac:dyDescent="0.2">
      <c r="A5217" t="s">
        <v>19047</v>
      </c>
      <c r="B5217" t="s">
        <v>9464</v>
      </c>
      <c r="C5217">
        <v>3540046</v>
      </c>
      <c r="D5217" t="s">
        <v>7445</v>
      </c>
      <c r="E5217" t="s">
        <v>6415</v>
      </c>
      <c r="F5217" t="s">
        <v>6402</v>
      </c>
      <c r="G5217">
        <v>709</v>
      </c>
      <c r="H5217">
        <v>3165</v>
      </c>
      <c r="I5217">
        <v>0</v>
      </c>
      <c r="J5217">
        <v>1</v>
      </c>
      <c r="K5217">
        <v>0</v>
      </c>
      <c r="M5217">
        <v>2018</v>
      </c>
      <c r="N5217" t="s">
        <v>1463</v>
      </c>
      <c r="O5217">
        <v>99</v>
      </c>
      <c r="P5217">
        <v>3</v>
      </c>
      <c r="Q5217" t="s">
        <v>7733</v>
      </c>
      <c r="R5217" t="s">
        <v>7734</v>
      </c>
      <c r="S5217" t="s">
        <v>7734</v>
      </c>
      <c r="T5217" t="s">
        <v>3227</v>
      </c>
      <c r="U5217">
        <f t="shared" si="81"/>
        <v>3165</v>
      </c>
    </row>
    <row r="5218" spans="1:21" x14ac:dyDescent="0.2">
      <c r="A5218" t="s">
        <v>19050</v>
      </c>
      <c r="B5218" t="s">
        <v>9464</v>
      </c>
      <c r="C5218">
        <v>3540046</v>
      </c>
      <c r="D5218" t="s">
        <v>6459</v>
      </c>
      <c r="E5218" t="s">
        <v>19053</v>
      </c>
      <c r="F5218" t="s">
        <v>6402</v>
      </c>
      <c r="G5218">
        <v>73</v>
      </c>
      <c r="H5218">
        <v>1129</v>
      </c>
      <c r="I5218">
        <v>0</v>
      </c>
      <c r="J5218">
        <v>0</v>
      </c>
      <c r="K5218">
        <v>0</v>
      </c>
      <c r="M5218">
        <v>2018</v>
      </c>
      <c r="N5218" t="s">
        <v>1753</v>
      </c>
      <c r="O5218">
        <v>99</v>
      </c>
      <c r="P5218">
        <v>1</v>
      </c>
      <c r="Q5218" t="s">
        <v>7733</v>
      </c>
      <c r="R5218" t="s">
        <v>7734</v>
      </c>
      <c r="S5218" t="s">
        <v>7734</v>
      </c>
      <c r="T5218" t="s">
        <v>24089</v>
      </c>
      <c r="U5218">
        <f t="shared" si="81"/>
        <v>3165</v>
      </c>
    </row>
    <row r="5219" spans="1:21" x14ac:dyDescent="0.2">
      <c r="A5219" t="s">
        <v>19047</v>
      </c>
      <c r="B5219" t="s">
        <v>9464</v>
      </c>
      <c r="C5219">
        <v>3540046</v>
      </c>
      <c r="D5219" t="s">
        <v>15584</v>
      </c>
      <c r="E5219" t="s">
        <v>6481</v>
      </c>
      <c r="F5219" t="s">
        <v>6402</v>
      </c>
      <c r="G5219">
        <v>97</v>
      </c>
      <c r="H5219">
        <v>3165</v>
      </c>
      <c r="I5219">
        <v>0</v>
      </c>
      <c r="J5219">
        <v>0</v>
      </c>
      <c r="K5219">
        <v>0</v>
      </c>
      <c r="M5219">
        <v>2018</v>
      </c>
      <c r="N5219" t="s">
        <v>1463</v>
      </c>
      <c r="O5219">
        <v>99</v>
      </c>
      <c r="P5219">
        <v>3</v>
      </c>
      <c r="Q5219" t="s">
        <v>7733</v>
      </c>
      <c r="R5219" t="s">
        <v>7734</v>
      </c>
      <c r="S5219" t="s">
        <v>7734</v>
      </c>
      <c r="T5219" t="s">
        <v>24090</v>
      </c>
      <c r="U5219">
        <f t="shared" si="81"/>
        <v>3165</v>
      </c>
    </row>
    <row r="5220" spans="1:21" x14ac:dyDescent="0.2">
      <c r="A5220" t="s">
        <v>19050</v>
      </c>
      <c r="B5220" t="s">
        <v>9464</v>
      </c>
      <c r="C5220">
        <v>3540046</v>
      </c>
      <c r="D5220" t="s">
        <v>6815</v>
      </c>
      <c r="E5220" t="s">
        <v>6535</v>
      </c>
      <c r="F5220" t="s">
        <v>6402</v>
      </c>
      <c r="G5220">
        <v>514</v>
      </c>
      <c r="H5220">
        <v>1129</v>
      </c>
      <c r="I5220">
        <v>1</v>
      </c>
      <c r="J5220">
        <v>0</v>
      </c>
      <c r="K5220">
        <v>0</v>
      </c>
      <c r="M5220">
        <v>2018</v>
      </c>
      <c r="N5220" t="s">
        <v>1753</v>
      </c>
      <c r="O5220">
        <v>99</v>
      </c>
      <c r="P5220">
        <v>1</v>
      </c>
      <c r="Q5220" t="s">
        <v>7733</v>
      </c>
      <c r="R5220" t="s">
        <v>7734</v>
      </c>
      <c r="S5220" t="s">
        <v>7734</v>
      </c>
      <c r="T5220" t="s">
        <v>24091</v>
      </c>
      <c r="U5220">
        <f t="shared" si="81"/>
        <v>3165</v>
      </c>
    </row>
    <row r="5221" spans="1:21" x14ac:dyDescent="0.2">
      <c r="A5221" t="s">
        <v>19049</v>
      </c>
      <c r="B5221" t="s">
        <v>9464</v>
      </c>
      <c r="C5221">
        <v>3540046</v>
      </c>
      <c r="D5221" t="s">
        <v>6597</v>
      </c>
      <c r="E5221" t="s">
        <v>14644</v>
      </c>
      <c r="F5221" t="s">
        <v>6402</v>
      </c>
      <c r="G5221">
        <v>162</v>
      </c>
      <c r="H5221">
        <v>1142</v>
      </c>
      <c r="I5221">
        <v>1</v>
      </c>
      <c r="J5221">
        <v>0</v>
      </c>
      <c r="K5221">
        <v>0</v>
      </c>
      <c r="M5221">
        <v>2018</v>
      </c>
      <c r="N5221" t="s">
        <v>2531</v>
      </c>
      <c r="O5221">
        <v>99</v>
      </c>
      <c r="P5221">
        <v>1</v>
      </c>
      <c r="Q5221" t="s">
        <v>7733</v>
      </c>
      <c r="R5221" t="s">
        <v>7734</v>
      </c>
      <c r="S5221" t="s">
        <v>7734</v>
      </c>
      <c r="T5221" t="s">
        <v>24092</v>
      </c>
      <c r="U5221">
        <f t="shared" si="81"/>
        <v>3165</v>
      </c>
    </row>
    <row r="5222" spans="1:21" x14ac:dyDescent="0.2">
      <c r="A5222" t="s">
        <v>19049</v>
      </c>
      <c r="B5222" t="s">
        <v>9464</v>
      </c>
      <c r="C5222">
        <v>3540046</v>
      </c>
      <c r="D5222" t="s">
        <v>9469</v>
      </c>
      <c r="E5222" t="s">
        <v>9470</v>
      </c>
      <c r="F5222" t="s">
        <v>6402</v>
      </c>
      <c r="G5222">
        <v>174</v>
      </c>
      <c r="H5222">
        <v>1142</v>
      </c>
      <c r="I5222">
        <v>0</v>
      </c>
      <c r="J5222">
        <v>0</v>
      </c>
      <c r="K5222">
        <v>0</v>
      </c>
      <c r="M5222">
        <v>2018</v>
      </c>
      <c r="N5222" t="s">
        <v>2531</v>
      </c>
      <c r="O5222">
        <v>99</v>
      </c>
      <c r="P5222">
        <v>1</v>
      </c>
      <c r="Q5222" t="s">
        <v>7733</v>
      </c>
      <c r="R5222" t="s">
        <v>7734</v>
      </c>
      <c r="S5222" t="s">
        <v>7734</v>
      </c>
      <c r="T5222" t="s">
        <v>3224</v>
      </c>
      <c r="U5222">
        <f t="shared" si="81"/>
        <v>3165</v>
      </c>
    </row>
    <row r="5223" spans="1:21" x14ac:dyDescent="0.2">
      <c r="A5223" t="s">
        <v>19054</v>
      </c>
      <c r="B5223" t="s">
        <v>9017</v>
      </c>
      <c r="C5223">
        <v>3554021</v>
      </c>
      <c r="D5223" t="s">
        <v>6747</v>
      </c>
      <c r="E5223" t="s">
        <v>16501</v>
      </c>
      <c r="F5223" t="s">
        <v>6402</v>
      </c>
      <c r="G5223">
        <v>108</v>
      </c>
      <c r="H5223">
        <v>511</v>
      </c>
      <c r="I5223">
        <v>1</v>
      </c>
      <c r="J5223">
        <v>1</v>
      </c>
      <c r="K5223">
        <v>0</v>
      </c>
      <c r="M5223">
        <v>2018</v>
      </c>
      <c r="N5223" t="s">
        <v>1463</v>
      </c>
      <c r="O5223">
        <v>99</v>
      </c>
      <c r="P5223">
        <v>4</v>
      </c>
      <c r="Q5223" t="s">
        <v>7733</v>
      </c>
      <c r="R5223" t="s">
        <v>7734</v>
      </c>
      <c r="S5223" t="s">
        <v>7734</v>
      </c>
      <c r="T5223" t="s">
        <v>24093</v>
      </c>
      <c r="U5223">
        <f t="shared" si="81"/>
        <v>511</v>
      </c>
    </row>
    <row r="5224" spans="1:21" x14ac:dyDescent="0.2">
      <c r="A5224" t="s">
        <v>19054</v>
      </c>
      <c r="B5224" t="s">
        <v>9017</v>
      </c>
      <c r="C5224">
        <v>3554021</v>
      </c>
      <c r="D5224" t="s">
        <v>7086</v>
      </c>
      <c r="E5224" t="s">
        <v>10991</v>
      </c>
      <c r="F5224" t="s">
        <v>6402</v>
      </c>
      <c r="G5224">
        <v>73</v>
      </c>
      <c r="H5224">
        <v>511</v>
      </c>
      <c r="I5224">
        <v>0</v>
      </c>
      <c r="J5224">
        <v>0</v>
      </c>
      <c r="K5224">
        <v>0</v>
      </c>
      <c r="M5224">
        <v>2018</v>
      </c>
      <c r="N5224" t="s">
        <v>1463</v>
      </c>
      <c r="O5224">
        <v>99</v>
      </c>
      <c r="P5224">
        <v>4</v>
      </c>
      <c r="Q5224" t="s">
        <v>7733</v>
      </c>
      <c r="R5224" t="s">
        <v>7734</v>
      </c>
      <c r="S5224" t="s">
        <v>7734</v>
      </c>
      <c r="T5224" t="s">
        <v>3228</v>
      </c>
      <c r="U5224">
        <f t="shared" si="81"/>
        <v>511</v>
      </c>
    </row>
    <row r="5225" spans="1:21" x14ac:dyDescent="0.2">
      <c r="A5225" t="s">
        <v>19054</v>
      </c>
      <c r="B5225" t="s">
        <v>9017</v>
      </c>
      <c r="C5225">
        <v>3554021</v>
      </c>
      <c r="D5225" t="s">
        <v>6838</v>
      </c>
      <c r="E5225" t="s">
        <v>10989</v>
      </c>
      <c r="F5225" t="s">
        <v>6402</v>
      </c>
      <c r="G5225">
        <v>79</v>
      </c>
      <c r="H5225">
        <v>511</v>
      </c>
      <c r="I5225">
        <v>1</v>
      </c>
      <c r="J5225">
        <v>1</v>
      </c>
      <c r="K5225">
        <v>0</v>
      </c>
      <c r="M5225">
        <v>2018</v>
      </c>
      <c r="N5225" t="s">
        <v>1463</v>
      </c>
      <c r="O5225">
        <v>99</v>
      </c>
      <c r="P5225">
        <v>4</v>
      </c>
      <c r="Q5225" t="s">
        <v>7733</v>
      </c>
      <c r="R5225" t="s">
        <v>7734</v>
      </c>
      <c r="S5225" t="s">
        <v>7734</v>
      </c>
      <c r="T5225" t="s">
        <v>3233</v>
      </c>
      <c r="U5225">
        <f t="shared" si="81"/>
        <v>511</v>
      </c>
    </row>
    <row r="5226" spans="1:21" x14ac:dyDescent="0.2">
      <c r="A5226" t="s">
        <v>19054</v>
      </c>
      <c r="B5226" t="s">
        <v>9017</v>
      </c>
      <c r="C5226">
        <v>3554021</v>
      </c>
      <c r="D5226" t="s">
        <v>6637</v>
      </c>
      <c r="E5226" t="s">
        <v>10990</v>
      </c>
      <c r="F5226" t="s">
        <v>6402</v>
      </c>
      <c r="G5226">
        <v>102</v>
      </c>
      <c r="H5226">
        <v>511</v>
      </c>
      <c r="I5226">
        <v>1</v>
      </c>
      <c r="J5226">
        <v>1</v>
      </c>
      <c r="K5226">
        <v>0</v>
      </c>
      <c r="M5226">
        <v>2018</v>
      </c>
      <c r="N5226" t="s">
        <v>1463</v>
      </c>
      <c r="O5226">
        <v>99</v>
      </c>
      <c r="P5226">
        <v>4</v>
      </c>
      <c r="Q5226" t="s">
        <v>7733</v>
      </c>
      <c r="R5226" t="s">
        <v>7734</v>
      </c>
      <c r="S5226" t="s">
        <v>7734</v>
      </c>
      <c r="T5226" t="s">
        <v>3229</v>
      </c>
      <c r="U5226">
        <f t="shared" si="81"/>
        <v>511</v>
      </c>
    </row>
    <row r="5227" spans="1:21" x14ac:dyDescent="0.2">
      <c r="A5227" t="s">
        <v>19055</v>
      </c>
      <c r="B5227" t="s">
        <v>9017</v>
      </c>
      <c r="C5227">
        <v>3554021</v>
      </c>
      <c r="D5227" t="s">
        <v>6496</v>
      </c>
      <c r="E5227" t="s">
        <v>6559</v>
      </c>
      <c r="F5227" t="s">
        <v>6402</v>
      </c>
      <c r="G5227">
        <v>0</v>
      </c>
      <c r="H5227">
        <v>0</v>
      </c>
      <c r="I5227">
        <v>1</v>
      </c>
      <c r="J5227">
        <v>1</v>
      </c>
      <c r="K5227">
        <v>1</v>
      </c>
      <c r="M5227">
        <v>2018</v>
      </c>
      <c r="N5227" t="s">
        <v>2531</v>
      </c>
      <c r="O5227">
        <v>99</v>
      </c>
      <c r="P5227">
        <v>1</v>
      </c>
      <c r="Q5227" t="s">
        <v>7733</v>
      </c>
      <c r="R5227" t="s">
        <v>7734</v>
      </c>
      <c r="S5227" t="s">
        <v>7734</v>
      </c>
      <c r="T5227" t="s">
        <v>822</v>
      </c>
      <c r="U5227">
        <f t="shared" si="81"/>
        <v>511</v>
      </c>
    </row>
    <row r="5228" spans="1:21" x14ac:dyDescent="0.2">
      <c r="A5228" t="s">
        <v>19054</v>
      </c>
      <c r="B5228" t="s">
        <v>9017</v>
      </c>
      <c r="C5228">
        <v>3554021</v>
      </c>
      <c r="D5228" t="s">
        <v>6481</v>
      </c>
      <c r="E5228" t="s">
        <v>6743</v>
      </c>
      <c r="F5228" t="s">
        <v>6402</v>
      </c>
      <c r="G5228">
        <v>92</v>
      </c>
      <c r="H5228">
        <v>511</v>
      </c>
      <c r="I5228">
        <v>1</v>
      </c>
      <c r="J5228">
        <v>1</v>
      </c>
      <c r="K5228">
        <v>0</v>
      </c>
      <c r="M5228">
        <v>2018</v>
      </c>
      <c r="N5228" t="s">
        <v>1463</v>
      </c>
      <c r="O5228">
        <v>99</v>
      </c>
      <c r="P5228">
        <v>4</v>
      </c>
      <c r="Q5228" t="s">
        <v>7733</v>
      </c>
      <c r="R5228" t="s">
        <v>7734</v>
      </c>
      <c r="S5228" t="s">
        <v>7734</v>
      </c>
      <c r="T5228" t="s">
        <v>3234</v>
      </c>
      <c r="U5228">
        <f t="shared" si="81"/>
        <v>511</v>
      </c>
    </row>
    <row r="5229" spans="1:21" x14ac:dyDescent="0.2">
      <c r="A5229" t="s">
        <v>19054</v>
      </c>
      <c r="B5229" t="s">
        <v>9017</v>
      </c>
      <c r="C5229">
        <v>3554021</v>
      </c>
      <c r="D5229" t="s">
        <v>6571</v>
      </c>
      <c r="E5229" t="s">
        <v>9641</v>
      </c>
      <c r="F5229" t="s">
        <v>6402</v>
      </c>
      <c r="G5229">
        <v>57</v>
      </c>
      <c r="H5229">
        <v>511</v>
      </c>
      <c r="I5229">
        <v>0</v>
      </c>
      <c r="J5229">
        <v>0</v>
      </c>
      <c r="K5229">
        <v>0</v>
      </c>
      <c r="M5229">
        <v>2018</v>
      </c>
      <c r="N5229" t="s">
        <v>1463</v>
      </c>
      <c r="O5229">
        <v>99</v>
      </c>
      <c r="P5229">
        <v>4</v>
      </c>
      <c r="Q5229" t="s">
        <v>7733</v>
      </c>
      <c r="R5229" t="s">
        <v>7734</v>
      </c>
      <c r="S5229" t="s">
        <v>7734</v>
      </c>
      <c r="T5229" t="s">
        <v>24094</v>
      </c>
      <c r="U5229">
        <f t="shared" si="81"/>
        <v>511</v>
      </c>
    </row>
    <row r="5230" spans="1:21" x14ac:dyDescent="0.2">
      <c r="A5230" t="s">
        <v>19056</v>
      </c>
      <c r="B5230" t="s">
        <v>13643</v>
      </c>
      <c r="C5230">
        <v>3557035</v>
      </c>
      <c r="D5230" t="s">
        <v>6877</v>
      </c>
      <c r="E5230" t="s">
        <v>7386</v>
      </c>
      <c r="F5230" t="s">
        <v>6402</v>
      </c>
      <c r="G5230">
        <v>0</v>
      </c>
      <c r="H5230">
        <v>0</v>
      </c>
      <c r="I5230">
        <v>1</v>
      </c>
      <c r="J5230">
        <v>1</v>
      </c>
      <c r="K5230">
        <v>1</v>
      </c>
      <c r="M5230">
        <v>2018</v>
      </c>
      <c r="N5230" t="s">
        <v>1463</v>
      </c>
      <c r="O5230">
        <v>1</v>
      </c>
      <c r="P5230">
        <v>2</v>
      </c>
      <c r="Q5230" t="s">
        <v>7733</v>
      </c>
      <c r="R5230" t="s">
        <v>7734</v>
      </c>
      <c r="S5230" t="s">
        <v>7734</v>
      </c>
      <c r="T5230" t="s">
        <v>24095</v>
      </c>
      <c r="U5230">
        <f t="shared" si="81"/>
        <v>470</v>
      </c>
    </row>
    <row r="5231" spans="1:21" x14ac:dyDescent="0.2">
      <c r="A5231" t="s">
        <v>19057</v>
      </c>
      <c r="B5231" t="s">
        <v>13643</v>
      </c>
      <c r="C5231">
        <v>3557035</v>
      </c>
      <c r="D5231" t="s">
        <v>6736</v>
      </c>
      <c r="E5231" t="s">
        <v>13654</v>
      </c>
      <c r="F5231" t="s">
        <v>6402</v>
      </c>
      <c r="G5231">
        <v>0</v>
      </c>
      <c r="H5231">
        <v>0</v>
      </c>
      <c r="I5231">
        <v>1</v>
      </c>
      <c r="J5231">
        <v>1</v>
      </c>
      <c r="K5231">
        <v>1</v>
      </c>
      <c r="M5231">
        <v>2018</v>
      </c>
      <c r="N5231" t="s">
        <v>1463</v>
      </c>
      <c r="O5231">
        <v>3</v>
      </c>
      <c r="P5231">
        <v>2</v>
      </c>
      <c r="Q5231" t="s">
        <v>7733</v>
      </c>
      <c r="R5231" t="s">
        <v>7734</v>
      </c>
      <c r="S5231" t="s">
        <v>7734</v>
      </c>
      <c r="T5231" t="s">
        <v>3282</v>
      </c>
      <c r="U5231">
        <f t="shared" si="81"/>
        <v>470</v>
      </c>
    </row>
    <row r="5232" spans="1:21" x14ac:dyDescent="0.2">
      <c r="A5232" t="s">
        <v>19056</v>
      </c>
      <c r="B5232" t="s">
        <v>13643</v>
      </c>
      <c r="C5232">
        <v>3557035</v>
      </c>
      <c r="D5232" t="s">
        <v>6684</v>
      </c>
      <c r="E5232" t="s">
        <v>7004</v>
      </c>
      <c r="F5232" t="s">
        <v>6402</v>
      </c>
      <c r="G5232">
        <v>0</v>
      </c>
      <c r="H5232">
        <v>0</v>
      </c>
      <c r="I5232">
        <v>1</v>
      </c>
      <c r="J5232">
        <v>1</v>
      </c>
      <c r="K5232">
        <v>1</v>
      </c>
      <c r="M5232">
        <v>2018</v>
      </c>
      <c r="N5232" t="s">
        <v>1463</v>
      </c>
      <c r="O5232">
        <v>1</v>
      </c>
      <c r="P5232">
        <v>2</v>
      </c>
      <c r="Q5232" t="s">
        <v>7733</v>
      </c>
      <c r="R5232" t="s">
        <v>7734</v>
      </c>
      <c r="S5232" t="s">
        <v>7734</v>
      </c>
      <c r="T5232" t="s">
        <v>3279</v>
      </c>
      <c r="U5232">
        <f t="shared" si="81"/>
        <v>470</v>
      </c>
    </row>
    <row r="5233" spans="1:21" x14ac:dyDescent="0.2">
      <c r="A5233" t="s">
        <v>19058</v>
      </c>
      <c r="B5233" t="s">
        <v>13643</v>
      </c>
      <c r="C5233">
        <v>3557035</v>
      </c>
      <c r="D5233" t="s">
        <v>6557</v>
      </c>
      <c r="E5233" t="s">
        <v>7482</v>
      </c>
      <c r="F5233" t="s">
        <v>6402</v>
      </c>
      <c r="G5233">
        <v>0</v>
      </c>
      <c r="H5233">
        <v>0</v>
      </c>
      <c r="I5233">
        <v>1</v>
      </c>
      <c r="J5233">
        <v>1</v>
      </c>
      <c r="K5233">
        <v>1</v>
      </c>
      <c r="M5233">
        <v>2018</v>
      </c>
      <c r="N5233" t="s">
        <v>1463</v>
      </c>
      <c r="O5233">
        <v>2</v>
      </c>
      <c r="P5233">
        <v>2</v>
      </c>
      <c r="Q5233" t="s">
        <v>7733</v>
      </c>
      <c r="R5233" t="s">
        <v>7734</v>
      </c>
      <c r="S5233" t="s">
        <v>7734</v>
      </c>
      <c r="T5233" t="s">
        <v>24096</v>
      </c>
      <c r="U5233">
        <f t="shared" si="81"/>
        <v>470</v>
      </c>
    </row>
    <row r="5234" spans="1:21" x14ac:dyDescent="0.2">
      <c r="A5234" t="s">
        <v>19059</v>
      </c>
      <c r="B5234" t="s">
        <v>13643</v>
      </c>
      <c r="C5234">
        <v>3557035</v>
      </c>
      <c r="D5234" t="s">
        <v>19060</v>
      </c>
      <c r="E5234" t="s">
        <v>13652</v>
      </c>
      <c r="F5234" t="s">
        <v>6402</v>
      </c>
      <c r="G5234">
        <v>168</v>
      </c>
      <c r="H5234">
        <v>470</v>
      </c>
      <c r="I5234">
        <v>0</v>
      </c>
      <c r="J5234">
        <v>0</v>
      </c>
      <c r="K5234">
        <v>0</v>
      </c>
      <c r="M5234">
        <v>2018</v>
      </c>
      <c r="N5234" t="s">
        <v>6404</v>
      </c>
      <c r="O5234">
        <v>99</v>
      </c>
      <c r="P5234">
        <v>1</v>
      </c>
      <c r="Q5234" t="s">
        <v>7733</v>
      </c>
      <c r="R5234" t="s">
        <v>7734</v>
      </c>
      <c r="S5234" t="s">
        <v>7734</v>
      </c>
      <c r="T5234" t="s">
        <v>24097</v>
      </c>
      <c r="U5234">
        <f t="shared" si="81"/>
        <v>470</v>
      </c>
    </row>
    <row r="5235" spans="1:21" x14ac:dyDescent="0.2">
      <c r="A5235" t="s">
        <v>19059</v>
      </c>
      <c r="B5235" t="s">
        <v>13643</v>
      </c>
      <c r="C5235">
        <v>3557035</v>
      </c>
      <c r="D5235" t="s">
        <v>7669</v>
      </c>
      <c r="E5235" t="s">
        <v>13644</v>
      </c>
      <c r="F5235" t="s">
        <v>6402</v>
      </c>
      <c r="G5235">
        <v>302</v>
      </c>
      <c r="H5235">
        <v>470</v>
      </c>
      <c r="I5235">
        <v>0</v>
      </c>
      <c r="J5235">
        <v>1</v>
      </c>
      <c r="K5235">
        <v>0</v>
      </c>
      <c r="M5235">
        <v>2018</v>
      </c>
      <c r="N5235" t="s">
        <v>6404</v>
      </c>
      <c r="O5235">
        <v>99</v>
      </c>
      <c r="P5235">
        <v>1</v>
      </c>
      <c r="Q5235" t="s">
        <v>7733</v>
      </c>
      <c r="R5235" t="s">
        <v>7734</v>
      </c>
      <c r="S5235" t="s">
        <v>7734</v>
      </c>
      <c r="T5235" t="s">
        <v>830</v>
      </c>
      <c r="U5235">
        <f t="shared" si="81"/>
        <v>470</v>
      </c>
    </row>
    <row r="5236" spans="1:21" x14ac:dyDescent="0.2">
      <c r="A5236" t="s">
        <v>19061</v>
      </c>
      <c r="B5236" t="s">
        <v>13643</v>
      </c>
      <c r="C5236">
        <v>3557035</v>
      </c>
      <c r="D5236" t="s">
        <v>6529</v>
      </c>
      <c r="E5236" t="s">
        <v>6679</v>
      </c>
      <c r="F5236" t="s">
        <v>6402</v>
      </c>
      <c r="G5236">
        <v>0</v>
      </c>
      <c r="H5236">
        <v>0</v>
      </c>
      <c r="I5236">
        <v>1</v>
      </c>
      <c r="J5236">
        <v>1</v>
      </c>
      <c r="K5236">
        <v>1</v>
      </c>
      <c r="M5236">
        <v>2018</v>
      </c>
      <c r="N5236" t="s">
        <v>1463</v>
      </c>
      <c r="O5236">
        <v>4</v>
      </c>
      <c r="P5236">
        <v>2</v>
      </c>
      <c r="Q5236" t="s">
        <v>7733</v>
      </c>
      <c r="R5236" t="s">
        <v>7734</v>
      </c>
      <c r="S5236" t="s">
        <v>7734</v>
      </c>
      <c r="T5236" t="s">
        <v>21552</v>
      </c>
      <c r="U5236">
        <f t="shared" si="81"/>
        <v>470</v>
      </c>
    </row>
    <row r="5237" spans="1:21" x14ac:dyDescent="0.2">
      <c r="A5237" t="s">
        <v>19057</v>
      </c>
      <c r="B5237" t="s">
        <v>13643</v>
      </c>
      <c r="C5237">
        <v>3557035</v>
      </c>
      <c r="D5237" t="s">
        <v>6537</v>
      </c>
      <c r="E5237" t="s">
        <v>6441</v>
      </c>
      <c r="F5237" t="s">
        <v>6402</v>
      </c>
      <c r="G5237">
        <v>0</v>
      </c>
      <c r="H5237">
        <v>0</v>
      </c>
      <c r="I5237">
        <v>1</v>
      </c>
      <c r="J5237">
        <v>1</v>
      </c>
      <c r="K5237">
        <v>1</v>
      </c>
      <c r="M5237">
        <v>2018</v>
      </c>
      <c r="N5237" t="s">
        <v>1463</v>
      </c>
      <c r="O5237">
        <v>3</v>
      </c>
      <c r="P5237">
        <v>2</v>
      </c>
      <c r="Q5237" t="s">
        <v>7733</v>
      </c>
      <c r="R5237" t="s">
        <v>7734</v>
      </c>
      <c r="S5237" t="s">
        <v>7734</v>
      </c>
      <c r="T5237" t="s">
        <v>3273</v>
      </c>
      <c r="U5237">
        <f t="shared" si="81"/>
        <v>470</v>
      </c>
    </row>
    <row r="5238" spans="1:21" x14ac:dyDescent="0.2">
      <c r="A5238" t="s">
        <v>19061</v>
      </c>
      <c r="B5238" t="s">
        <v>13643</v>
      </c>
      <c r="C5238">
        <v>3557035</v>
      </c>
      <c r="D5238" t="s">
        <v>13656</v>
      </c>
      <c r="E5238" t="s">
        <v>13657</v>
      </c>
      <c r="F5238" t="s">
        <v>6402</v>
      </c>
      <c r="G5238">
        <v>0</v>
      </c>
      <c r="H5238">
        <v>0</v>
      </c>
      <c r="I5238">
        <v>1</v>
      </c>
      <c r="J5238">
        <v>1</v>
      </c>
      <c r="K5238">
        <v>1</v>
      </c>
      <c r="M5238">
        <v>2018</v>
      </c>
      <c r="N5238" t="s">
        <v>1463</v>
      </c>
      <c r="O5238">
        <v>4</v>
      </c>
      <c r="P5238">
        <v>2</v>
      </c>
      <c r="Q5238" t="s">
        <v>7733</v>
      </c>
      <c r="R5238" t="s">
        <v>7734</v>
      </c>
      <c r="S5238" t="s">
        <v>7734</v>
      </c>
      <c r="T5238" t="s">
        <v>3272</v>
      </c>
      <c r="U5238">
        <f t="shared" si="81"/>
        <v>470</v>
      </c>
    </row>
    <row r="5239" spans="1:21" x14ac:dyDescent="0.2">
      <c r="A5239" t="s">
        <v>19058</v>
      </c>
      <c r="B5239" t="s">
        <v>13643</v>
      </c>
      <c r="C5239">
        <v>3557035</v>
      </c>
      <c r="D5239" t="s">
        <v>6814</v>
      </c>
      <c r="E5239" t="s">
        <v>19062</v>
      </c>
      <c r="F5239" t="s">
        <v>6402</v>
      </c>
      <c r="G5239">
        <v>0</v>
      </c>
      <c r="H5239">
        <v>0</v>
      </c>
      <c r="I5239">
        <v>1</v>
      </c>
      <c r="J5239">
        <v>1</v>
      </c>
      <c r="K5239">
        <v>1</v>
      </c>
      <c r="M5239">
        <v>2018</v>
      </c>
      <c r="N5239" t="s">
        <v>1463</v>
      </c>
      <c r="O5239">
        <v>2</v>
      </c>
      <c r="P5239">
        <v>2</v>
      </c>
      <c r="Q5239" t="s">
        <v>7733</v>
      </c>
      <c r="R5239" t="s">
        <v>7734</v>
      </c>
      <c r="S5239" t="s">
        <v>7734</v>
      </c>
      <c r="T5239" t="s">
        <v>24098</v>
      </c>
      <c r="U5239">
        <f t="shared" si="81"/>
        <v>470</v>
      </c>
    </row>
    <row r="5240" spans="1:21" x14ac:dyDescent="0.2">
      <c r="A5240" t="s">
        <v>19063</v>
      </c>
      <c r="B5240" t="s">
        <v>13911</v>
      </c>
      <c r="C5240">
        <v>3541015</v>
      </c>
      <c r="D5240" t="s">
        <v>6609</v>
      </c>
      <c r="E5240" t="s">
        <v>15611</v>
      </c>
      <c r="F5240" t="s">
        <v>6402</v>
      </c>
      <c r="G5240">
        <v>922</v>
      </c>
      <c r="H5240">
        <v>2768</v>
      </c>
      <c r="I5240">
        <v>0</v>
      </c>
      <c r="J5240">
        <v>0</v>
      </c>
      <c r="K5240">
        <v>0</v>
      </c>
      <c r="M5240">
        <v>2018</v>
      </c>
      <c r="N5240" t="s">
        <v>6404</v>
      </c>
      <c r="O5240">
        <v>99</v>
      </c>
      <c r="P5240">
        <v>1</v>
      </c>
      <c r="Q5240" t="s">
        <v>7733</v>
      </c>
      <c r="R5240" t="s">
        <v>7734</v>
      </c>
      <c r="S5240" t="s">
        <v>7734</v>
      </c>
      <c r="T5240" t="s">
        <v>24099</v>
      </c>
      <c r="U5240">
        <f t="shared" si="81"/>
        <v>2768</v>
      </c>
    </row>
    <row r="5241" spans="1:21" x14ac:dyDescent="0.2">
      <c r="A5241" t="s">
        <v>19064</v>
      </c>
      <c r="B5241" t="s">
        <v>13911</v>
      </c>
      <c r="C5241">
        <v>3541015</v>
      </c>
      <c r="D5241" t="s">
        <v>6605</v>
      </c>
      <c r="E5241" t="s">
        <v>13920</v>
      </c>
      <c r="F5241" t="s">
        <v>6402</v>
      </c>
      <c r="G5241">
        <v>0</v>
      </c>
      <c r="H5241">
        <v>0</v>
      </c>
      <c r="I5241">
        <v>1</v>
      </c>
      <c r="J5241">
        <v>1</v>
      </c>
      <c r="K5241">
        <v>1</v>
      </c>
      <c r="M5241">
        <v>2018</v>
      </c>
      <c r="N5241" t="s">
        <v>1463</v>
      </c>
      <c r="O5241">
        <v>99</v>
      </c>
      <c r="P5241">
        <v>5</v>
      </c>
      <c r="Q5241" t="s">
        <v>7733</v>
      </c>
      <c r="R5241" t="s">
        <v>7734</v>
      </c>
      <c r="S5241" t="s">
        <v>7734</v>
      </c>
      <c r="T5241" t="s">
        <v>3283</v>
      </c>
      <c r="U5241">
        <f t="shared" si="81"/>
        <v>2768</v>
      </c>
    </row>
    <row r="5242" spans="1:21" x14ac:dyDescent="0.2">
      <c r="A5242" t="s">
        <v>19065</v>
      </c>
      <c r="B5242" t="s">
        <v>13911</v>
      </c>
      <c r="C5242">
        <v>3541015</v>
      </c>
      <c r="D5242" t="s">
        <v>6851</v>
      </c>
      <c r="E5242" t="s">
        <v>7063</v>
      </c>
      <c r="F5242" t="s">
        <v>6402</v>
      </c>
      <c r="G5242">
        <v>1680</v>
      </c>
      <c r="H5242">
        <v>2698</v>
      </c>
      <c r="I5242">
        <v>1</v>
      </c>
      <c r="J5242">
        <v>1</v>
      </c>
      <c r="K5242">
        <v>0</v>
      </c>
      <c r="M5242">
        <v>2018</v>
      </c>
      <c r="N5242" t="s">
        <v>1479</v>
      </c>
      <c r="O5242">
        <v>99</v>
      </c>
      <c r="P5242">
        <v>1</v>
      </c>
      <c r="Q5242" t="s">
        <v>7733</v>
      </c>
      <c r="R5242" t="s">
        <v>7734</v>
      </c>
      <c r="S5242" t="s">
        <v>7734</v>
      </c>
      <c r="T5242" t="s">
        <v>831</v>
      </c>
      <c r="U5242">
        <f t="shared" si="81"/>
        <v>2768</v>
      </c>
    </row>
    <row r="5243" spans="1:21" x14ac:dyDescent="0.2">
      <c r="A5243" t="s">
        <v>19064</v>
      </c>
      <c r="B5243" t="s">
        <v>13911</v>
      </c>
      <c r="C5243">
        <v>3541015</v>
      </c>
      <c r="D5243" t="s">
        <v>9140</v>
      </c>
      <c r="E5243" t="s">
        <v>15825</v>
      </c>
      <c r="F5243" t="s">
        <v>6402</v>
      </c>
      <c r="G5243">
        <v>0</v>
      </c>
      <c r="H5243">
        <v>0</v>
      </c>
      <c r="I5243">
        <v>1</v>
      </c>
      <c r="J5243">
        <v>1</v>
      </c>
      <c r="K5243">
        <v>1</v>
      </c>
      <c r="M5243">
        <v>2018</v>
      </c>
      <c r="N5243" t="s">
        <v>1463</v>
      </c>
      <c r="O5243">
        <v>99</v>
      </c>
      <c r="P5243">
        <v>5</v>
      </c>
      <c r="Q5243" t="s">
        <v>7733</v>
      </c>
      <c r="R5243" t="s">
        <v>7734</v>
      </c>
      <c r="S5243" t="s">
        <v>7734</v>
      </c>
      <c r="T5243" t="s">
        <v>24100</v>
      </c>
      <c r="U5243">
        <f t="shared" si="81"/>
        <v>2768</v>
      </c>
    </row>
    <row r="5244" spans="1:21" x14ac:dyDescent="0.2">
      <c r="A5244" t="s">
        <v>19064</v>
      </c>
      <c r="B5244" t="s">
        <v>13911</v>
      </c>
      <c r="C5244">
        <v>3541015</v>
      </c>
      <c r="D5244" t="s">
        <v>6463</v>
      </c>
      <c r="E5244" t="s">
        <v>7024</v>
      </c>
      <c r="F5244" t="s">
        <v>6402</v>
      </c>
      <c r="G5244">
        <v>0</v>
      </c>
      <c r="H5244">
        <v>0</v>
      </c>
      <c r="I5244">
        <v>1</v>
      </c>
      <c r="J5244">
        <v>1</v>
      </c>
      <c r="K5244">
        <v>1</v>
      </c>
      <c r="M5244">
        <v>2018</v>
      </c>
      <c r="N5244" t="s">
        <v>1463</v>
      </c>
      <c r="O5244">
        <v>99</v>
      </c>
      <c r="P5244">
        <v>5</v>
      </c>
      <c r="Q5244" t="s">
        <v>7733</v>
      </c>
      <c r="R5244" t="s">
        <v>7734</v>
      </c>
      <c r="S5244" t="s">
        <v>7734</v>
      </c>
      <c r="T5244" t="s">
        <v>3288</v>
      </c>
      <c r="U5244">
        <f t="shared" si="81"/>
        <v>2768</v>
      </c>
    </row>
    <row r="5245" spans="1:21" x14ac:dyDescent="0.2">
      <c r="A5245" t="s">
        <v>19064</v>
      </c>
      <c r="B5245" t="s">
        <v>13911</v>
      </c>
      <c r="C5245">
        <v>3541015</v>
      </c>
      <c r="D5245" t="s">
        <v>6550</v>
      </c>
      <c r="E5245" t="s">
        <v>6847</v>
      </c>
      <c r="F5245" t="s">
        <v>6402</v>
      </c>
      <c r="G5245">
        <v>0</v>
      </c>
      <c r="H5245">
        <v>0</v>
      </c>
      <c r="I5245">
        <v>1</v>
      </c>
      <c r="J5245">
        <v>1</v>
      </c>
      <c r="K5245">
        <v>1</v>
      </c>
      <c r="M5245">
        <v>2018</v>
      </c>
      <c r="N5245" t="s">
        <v>1463</v>
      </c>
      <c r="O5245">
        <v>99</v>
      </c>
      <c r="P5245">
        <v>5</v>
      </c>
      <c r="Q5245" t="s">
        <v>7733</v>
      </c>
      <c r="R5245" t="s">
        <v>7734</v>
      </c>
      <c r="S5245" t="s">
        <v>7734</v>
      </c>
      <c r="T5245" t="s">
        <v>24101</v>
      </c>
      <c r="U5245">
        <f t="shared" si="81"/>
        <v>2768</v>
      </c>
    </row>
    <row r="5246" spans="1:21" x14ac:dyDescent="0.2">
      <c r="A5246" t="s">
        <v>19064</v>
      </c>
      <c r="B5246" t="s">
        <v>13911</v>
      </c>
      <c r="C5246">
        <v>3541015</v>
      </c>
      <c r="D5246" t="s">
        <v>6892</v>
      </c>
      <c r="E5246" t="s">
        <v>6932</v>
      </c>
      <c r="F5246" t="s">
        <v>6402</v>
      </c>
      <c r="G5246">
        <v>0</v>
      </c>
      <c r="H5246">
        <v>0</v>
      </c>
      <c r="I5246">
        <v>1</v>
      </c>
      <c r="J5246">
        <v>1</v>
      </c>
      <c r="K5246">
        <v>1</v>
      </c>
      <c r="M5246">
        <v>2018</v>
      </c>
      <c r="N5246" t="s">
        <v>1463</v>
      </c>
      <c r="O5246">
        <v>99</v>
      </c>
      <c r="P5246">
        <v>5</v>
      </c>
      <c r="Q5246" t="s">
        <v>7733</v>
      </c>
      <c r="R5246" t="s">
        <v>7734</v>
      </c>
      <c r="S5246" t="s">
        <v>7734</v>
      </c>
      <c r="T5246" t="s">
        <v>3290</v>
      </c>
      <c r="U5246">
        <f t="shared" si="81"/>
        <v>2768</v>
      </c>
    </row>
    <row r="5247" spans="1:21" x14ac:dyDescent="0.2">
      <c r="A5247" t="s">
        <v>19063</v>
      </c>
      <c r="B5247" t="s">
        <v>13911</v>
      </c>
      <c r="C5247">
        <v>3541015</v>
      </c>
      <c r="D5247" t="s">
        <v>6954</v>
      </c>
      <c r="E5247" t="s">
        <v>15324</v>
      </c>
      <c r="F5247" t="s">
        <v>6402</v>
      </c>
      <c r="G5247">
        <v>1846</v>
      </c>
      <c r="H5247">
        <v>2768</v>
      </c>
      <c r="I5247">
        <v>1</v>
      </c>
      <c r="J5247">
        <v>1</v>
      </c>
      <c r="K5247">
        <v>0</v>
      </c>
      <c r="M5247">
        <v>2018</v>
      </c>
      <c r="N5247" t="s">
        <v>6404</v>
      </c>
      <c r="O5247">
        <v>99</v>
      </c>
      <c r="P5247">
        <v>1</v>
      </c>
      <c r="Q5247" t="s">
        <v>7733</v>
      </c>
      <c r="R5247" t="s">
        <v>7734</v>
      </c>
      <c r="S5247" t="s">
        <v>7734</v>
      </c>
      <c r="T5247" t="s">
        <v>24102</v>
      </c>
      <c r="U5247">
        <f t="shared" si="81"/>
        <v>2768</v>
      </c>
    </row>
    <row r="5248" spans="1:21" x14ac:dyDescent="0.2">
      <c r="A5248" t="s">
        <v>19065</v>
      </c>
      <c r="B5248" t="s">
        <v>13911</v>
      </c>
      <c r="C5248">
        <v>3541015</v>
      </c>
      <c r="D5248" t="s">
        <v>6604</v>
      </c>
      <c r="E5248" t="s">
        <v>6847</v>
      </c>
      <c r="F5248" t="s">
        <v>6402</v>
      </c>
      <c r="G5248">
        <v>1018</v>
      </c>
      <c r="H5248">
        <v>2698</v>
      </c>
      <c r="I5248">
        <v>0</v>
      </c>
      <c r="J5248">
        <v>0</v>
      </c>
      <c r="K5248">
        <v>0</v>
      </c>
      <c r="M5248">
        <v>2018</v>
      </c>
      <c r="N5248" t="s">
        <v>1479</v>
      </c>
      <c r="O5248">
        <v>99</v>
      </c>
      <c r="P5248">
        <v>1</v>
      </c>
      <c r="Q5248" t="s">
        <v>7733</v>
      </c>
      <c r="R5248" t="s">
        <v>7734</v>
      </c>
      <c r="S5248" t="s">
        <v>7734</v>
      </c>
      <c r="T5248" t="s">
        <v>3289</v>
      </c>
      <c r="U5248">
        <f t="shared" si="81"/>
        <v>2768</v>
      </c>
    </row>
    <row r="5249" spans="1:21" x14ac:dyDescent="0.2">
      <c r="A5249" t="s">
        <v>19066</v>
      </c>
      <c r="B5249" t="s">
        <v>9822</v>
      </c>
      <c r="C5249">
        <v>3560001</v>
      </c>
      <c r="D5249" t="s">
        <v>9826</v>
      </c>
      <c r="E5249" t="s">
        <v>7410</v>
      </c>
      <c r="F5249" t="s">
        <v>6402</v>
      </c>
      <c r="G5249">
        <v>232</v>
      </c>
      <c r="H5249">
        <v>2259</v>
      </c>
      <c r="I5249">
        <v>0</v>
      </c>
      <c r="J5249">
        <v>0</v>
      </c>
      <c r="K5249">
        <v>0</v>
      </c>
      <c r="M5249">
        <v>2018</v>
      </c>
      <c r="N5249" t="s">
        <v>1463</v>
      </c>
      <c r="O5249">
        <v>99</v>
      </c>
      <c r="P5249">
        <v>4</v>
      </c>
      <c r="Q5249" t="s">
        <v>7733</v>
      </c>
      <c r="R5249" t="s">
        <v>7734</v>
      </c>
      <c r="S5249" t="s">
        <v>7734</v>
      </c>
      <c r="T5249" t="s">
        <v>3298</v>
      </c>
      <c r="U5249">
        <f t="shared" si="81"/>
        <v>2259</v>
      </c>
    </row>
    <row r="5250" spans="1:21" x14ac:dyDescent="0.2">
      <c r="A5250" t="s">
        <v>19067</v>
      </c>
      <c r="B5250" t="s">
        <v>9822</v>
      </c>
      <c r="C5250">
        <v>3560001</v>
      </c>
      <c r="D5250" t="s">
        <v>19068</v>
      </c>
      <c r="E5250" t="s">
        <v>19069</v>
      </c>
      <c r="F5250" t="s">
        <v>6402</v>
      </c>
      <c r="G5250">
        <v>110</v>
      </c>
      <c r="H5250">
        <v>606</v>
      </c>
      <c r="I5250">
        <v>1</v>
      </c>
      <c r="J5250">
        <v>0</v>
      </c>
      <c r="K5250">
        <v>0</v>
      </c>
      <c r="M5250">
        <v>2018</v>
      </c>
      <c r="N5250" t="s">
        <v>6404</v>
      </c>
      <c r="O5250">
        <v>99</v>
      </c>
      <c r="P5250">
        <v>1</v>
      </c>
      <c r="Q5250" t="s">
        <v>7733</v>
      </c>
      <c r="R5250" t="s">
        <v>7734</v>
      </c>
      <c r="S5250" t="s">
        <v>7734</v>
      </c>
      <c r="T5250" t="s">
        <v>24103</v>
      </c>
      <c r="U5250">
        <f t="shared" ref="U5250:U5313" si="82">_xlfn.MAXIFS($H$2:$H$6695, $C$2:$C$6695,C5250)</f>
        <v>2259</v>
      </c>
    </row>
    <row r="5251" spans="1:21" x14ac:dyDescent="0.2">
      <c r="A5251" t="s">
        <v>19066</v>
      </c>
      <c r="B5251" t="s">
        <v>9822</v>
      </c>
      <c r="C5251">
        <v>3560001</v>
      </c>
      <c r="D5251" t="s">
        <v>6425</v>
      </c>
      <c r="E5251" t="s">
        <v>15343</v>
      </c>
      <c r="F5251" t="s">
        <v>6402</v>
      </c>
      <c r="G5251">
        <v>365</v>
      </c>
      <c r="H5251">
        <v>2259</v>
      </c>
      <c r="I5251">
        <v>0</v>
      </c>
      <c r="J5251">
        <v>1</v>
      </c>
      <c r="K5251">
        <v>0</v>
      </c>
      <c r="M5251">
        <v>2018</v>
      </c>
      <c r="N5251" t="s">
        <v>1463</v>
      </c>
      <c r="O5251">
        <v>99</v>
      </c>
      <c r="P5251">
        <v>4</v>
      </c>
      <c r="Q5251" t="s">
        <v>7733</v>
      </c>
      <c r="R5251" t="s">
        <v>7734</v>
      </c>
      <c r="S5251" t="s">
        <v>7734</v>
      </c>
      <c r="T5251" t="s">
        <v>24104</v>
      </c>
      <c r="U5251">
        <f t="shared" si="82"/>
        <v>2259</v>
      </c>
    </row>
    <row r="5252" spans="1:21" x14ac:dyDescent="0.2">
      <c r="A5252" t="s">
        <v>19066</v>
      </c>
      <c r="B5252" t="s">
        <v>9822</v>
      </c>
      <c r="C5252">
        <v>3560001</v>
      </c>
      <c r="D5252" t="s">
        <v>7139</v>
      </c>
      <c r="E5252" t="s">
        <v>6942</v>
      </c>
      <c r="F5252" t="s">
        <v>6402</v>
      </c>
      <c r="G5252">
        <v>337</v>
      </c>
      <c r="H5252">
        <v>2259</v>
      </c>
      <c r="I5252">
        <v>0</v>
      </c>
      <c r="J5252">
        <v>1</v>
      </c>
      <c r="K5252">
        <v>0</v>
      </c>
      <c r="M5252">
        <v>2018</v>
      </c>
      <c r="N5252" t="s">
        <v>1463</v>
      </c>
      <c r="O5252">
        <v>99</v>
      </c>
      <c r="P5252">
        <v>4</v>
      </c>
      <c r="Q5252" t="s">
        <v>7733</v>
      </c>
      <c r="R5252" t="s">
        <v>7734</v>
      </c>
      <c r="S5252" t="s">
        <v>7734</v>
      </c>
      <c r="T5252" t="s">
        <v>3300</v>
      </c>
      <c r="U5252">
        <f t="shared" si="82"/>
        <v>2259</v>
      </c>
    </row>
    <row r="5253" spans="1:21" x14ac:dyDescent="0.2">
      <c r="A5253" t="s">
        <v>19067</v>
      </c>
      <c r="B5253" t="s">
        <v>9822</v>
      </c>
      <c r="C5253">
        <v>3560001</v>
      </c>
      <c r="D5253" t="s">
        <v>7609</v>
      </c>
      <c r="E5253" t="s">
        <v>7118</v>
      </c>
      <c r="F5253" t="s">
        <v>6402</v>
      </c>
      <c r="G5253">
        <v>296</v>
      </c>
      <c r="H5253">
        <v>606</v>
      </c>
      <c r="I5253">
        <v>0</v>
      </c>
      <c r="J5253">
        <v>1</v>
      </c>
      <c r="K5253">
        <v>0</v>
      </c>
      <c r="M5253">
        <v>2018</v>
      </c>
      <c r="N5253" t="s">
        <v>6404</v>
      </c>
      <c r="O5253">
        <v>99</v>
      </c>
      <c r="P5253">
        <v>1</v>
      </c>
      <c r="Q5253" t="s">
        <v>7733</v>
      </c>
      <c r="R5253" t="s">
        <v>7734</v>
      </c>
      <c r="S5253" t="s">
        <v>7734</v>
      </c>
      <c r="T5253" t="s">
        <v>24105</v>
      </c>
      <c r="U5253">
        <f t="shared" si="82"/>
        <v>2259</v>
      </c>
    </row>
    <row r="5254" spans="1:21" x14ac:dyDescent="0.2">
      <c r="A5254" t="s">
        <v>19066</v>
      </c>
      <c r="B5254" t="s">
        <v>9822</v>
      </c>
      <c r="C5254">
        <v>3560001</v>
      </c>
      <c r="D5254" t="s">
        <v>6637</v>
      </c>
      <c r="E5254" t="s">
        <v>9825</v>
      </c>
      <c r="F5254" t="s">
        <v>6402</v>
      </c>
      <c r="G5254">
        <v>308</v>
      </c>
      <c r="H5254">
        <v>2259</v>
      </c>
      <c r="I5254">
        <v>0</v>
      </c>
      <c r="J5254">
        <v>1</v>
      </c>
      <c r="K5254">
        <v>0</v>
      </c>
      <c r="M5254">
        <v>2018</v>
      </c>
      <c r="N5254" t="s">
        <v>1463</v>
      </c>
      <c r="O5254">
        <v>99</v>
      </c>
      <c r="P5254">
        <v>4</v>
      </c>
      <c r="Q5254" t="s">
        <v>7733</v>
      </c>
      <c r="R5254" t="s">
        <v>7734</v>
      </c>
      <c r="S5254" t="s">
        <v>7734</v>
      </c>
      <c r="T5254" t="s">
        <v>3297</v>
      </c>
      <c r="U5254">
        <f t="shared" si="82"/>
        <v>2259</v>
      </c>
    </row>
    <row r="5255" spans="1:21" x14ac:dyDescent="0.2">
      <c r="A5255" t="s">
        <v>19066</v>
      </c>
      <c r="B5255" t="s">
        <v>9822</v>
      </c>
      <c r="C5255">
        <v>3560001</v>
      </c>
      <c r="D5255" t="s">
        <v>6455</v>
      </c>
      <c r="E5255" t="s">
        <v>9829</v>
      </c>
      <c r="F5255" t="s">
        <v>6402</v>
      </c>
      <c r="G5255">
        <v>72</v>
      </c>
      <c r="H5255">
        <v>2259</v>
      </c>
      <c r="I5255">
        <v>0</v>
      </c>
      <c r="J5255">
        <v>0</v>
      </c>
      <c r="K5255">
        <v>0</v>
      </c>
      <c r="M5255">
        <v>2018</v>
      </c>
      <c r="N5255" t="s">
        <v>1463</v>
      </c>
      <c r="O5255">
        <v>99</v>
      </c>
      <c r="P5255">
        <v>4</v>
      </c>
      <c r="Q5255" t="s">
        <v>7733</v>
      </c>
      <c r="R5255" t="s">
        <v>7734</v>
      </c>
      <c r="S5255" t="s">
        <v>7734</v>
      </c>
      <c r="T5255" t="s">
        <v>3299</v>
      </c>
      <c r="U5255">
        <f t="shared" si="82"/>
        <v>2259</v>
      </c>
    </row>
    <row r="5256" spans="1:21" x14ac:dyDescent="0.2">
      <c r="A5256" t="s">
        <v>19066</v>
      </c>
      <c r="B5256" t="s">
        <v>9822</v>
      </c>
      <c r="C5256">
        <v>3560001</v>
      </c>
      <c r="D5256" t="s">
        <v>6434</v>
      </c>
      <c r="E5256" t="s">
        <v>9827</v>
      </c>
      <c r="F5256" t="s">
        <v>6402</v>
      </c>
      <c r="G5256">
        <v>204</v>
      </c>
      <c r="H5256">
        <v>2259</v>
      </c>
      <c r="I5256">
        <v>1</v>
      </c>
      <c r="J5256">
        <v>0</v>
      </c>
      <c r="K5256">
        <v>0</v>
      </c>
      <c r="M5256">
        <v>2018</v>
      </c>
      <c r="N5256" t="s">
        <v>1463</v>
      </c>
      <c r="O5256">
        <v>99</v>
      </c>
      <c r="P5256">
        <v>4</v>
      </c>
      <c r="Q5256" t="s">
        <v>7733</v>
      </c>
      <c r="R5256" t="s">
        <v>7734</v>
      </c>
      <c r="S5256" t="s">
        <v>7734</v>
      </c>
      <c r="T5256" t="s">
        <v>3296</v>
      </c>
      <c r="U5256">
        <f t="shared" si="82"/>
        <v>2259</v>
      </c>
    </row>
    <row r="5257" spans="1:21" x14ac:dyDescent="0.2">
      <c r="A5257" t="s">
        <v>19067</v>
      </c>
      <c r="B5257" t="s">
        <v>9822</v>
      </c>
      <c r="C5257">
        <v>3560001</v>
      </c>
      <c r="D5257" t="s">
        <v>6466</v>
      </c>
      <c r="E5257" t="s">
        <v>19070</v>
      </c>
      <c r="F5257" t="s">
        <v>6402</v>
      </c>
      <c r="G5257">
        <v>105</v>
      </c>
      <c r="H5257">
        <v>606</v>
      </c>
      <c r="I5257">
        <v>1</v>
      </c>
      <c r="J5257">
        <v>0</v>
      </c>
      <c r="K5257">
        <v>0</v>
      </c>
      <c r="M5257">
        <v>2018</v>
      </c>
      <c r="N5257" t="s">
        <v>6404</v>
      </c>
      <c r="O5257">
        <v>99</v>
      </c>
      <c r="P5257">
        <v>1</v>
      </c>
      <c r="Q5257" t="s">
        <v>7733</v>
      </c>
      <c r="R5257" t="s">
        <v>7734</v>
      </c>
      <c r="S5257" t="s">
        <v>7734</v>
      </c>
      <c r="T5257" t="s">
        <v>24106</v>
      </c>
      <c r="U5257">
        <f t="shared" si="82"/>
        <v>2259</v>
      </c>
    </row>
    <row r="5258" spans="1:21" x14ac:dyDescent="0.2">
      <c r="A5258" t="s">
        <v>19066</v>
      </c>
      <c r="B5258" t="s">
        <v>9822</v>
      </c>
      <c r="C5258">
        <v>3560001</v>
      </c>
      <c r="D5258" t="s">
        <v>6481</v>
      </c>
      <c r="E5258" t="s">
        <v>9116</v>
      </c>
      <c r="F5258" t="s">
        <v>6402</v>
      </c>
      <c r="G5258">
        <v>65</v>
      </c>
      <c r="H5258">
        <v>2259</v>
      </c>
      <c r="I5258">
        <v>0</v>
      </c>
      <c r="J5258">
        <v>0</v>
      </c>
      <c r="K5258">
        <v>0</v>
      </c>
      <c r="M5258">
        <v>2018</v>
      </c>
      <c r="N5258" t="s">
        <v>1463</v>
      </c>
      <c r="O5258">
        <v>99</v>
      </c>
      <c r="P5258">
        <v>4</v>
      </c>
      <c r="Q5258" t="s">
        <v>7733</v>
      </c>
      <c r="R5258" t="s">
        <v>7734</v>
      </c>
      <c r="S5258" t="s">
        <v>7734</v>
      </c>
      <c r="T5258" t="s">
        <v>24107</v>
      </c>
      <c r="U5258">
        <f t="shared" si="82"/>
        <v>2259</v>
      </c>
    </row>
    <row r="5259" spans="1:21" x14ac:dyDescent="0.2">
      <c r="A5259" t="s">
        <v>19067</v>
      </c>
      <c r="B5259" t="s">
        <v>9822</v>
      </c>
      <c r="C5259">
        <v>3560001</v>
      </c>
      <c r="D5259" t="s">
        <v>6542</v>
      </c>
      <c r="E5259" t="s">
        <v>9827</v>
      </c>
      <c r="F5259" t="s">
        <v>6402</v>
      </c>
      <c r="G5259">
        <v>95</v>
      </c>
      <c r="H5259">
        <v>606</v>
      </c>
      <c r="I5259">
        <v>0</v>
      </c>
      <c r="J5259">
        <v>0</v>
      </c>
      <c r="K5259">
        <v>0</v>
      </c>
      <c r="M5259">
        <v>2018</v>
      </c>
      <c r="N5259" t="s">
        <v>6404</v>
      </c>
      <c r="O5259">
        <v>99</v>
      </c>
      <c r="P5259">
        <v>1</v>
      </c>
      <c r="Q5259" t="s">
        <v>7733</v>
      </c>
      <c r="R5259" t="s">
        <v>7734</v>
      </c>
      <c r="S5259" t="s">
        <v>7734</v>
      </c>
      <c r="T5259" t="s">
        <v>24108</v>
      </c>
      <c r="U5259">
        <f t="shared" si="82"/>
        <v>2259</v>
      </c>
    </row>
    <row r="5260" spans="1:21" x14ac:dyDescent="0.2">
      <c r="A5260" t="s">
        <v>19066</v>
      </c>
      <c r="B5260" t="s">
        <v>9822</v>
      </c>
      <c r="C5260">
        <v>3560001</v>
      </c>
      <c r="D5260" t="s">
        <v>7471</v>
      </c>
      <c r="E5260" t="s">
        <v>7876</v>
      </c>
      <c r="F5260" t="s">
        <v>6402</v>
      </c>
      <c r="G5260">
        <v>411</v>
      </c>
      <c r="H5260">
        <v>2259</v>
      </c>
      <c r="I5260">
        <v>0</v>
      </c>
      <c r="J5260">
        <v>1</v>
      </c>
      <c r="K5260">
        <v>0</v>
      </c>
      <c r="M5260">
        <v>2018</v>
      </c>
      <c r="N5260" t="s">
        <v>1463</v>
      </c>
      <c r="O5260">
        <v>99</v>
      </c>
      <c r="P5260">
        <v>4</v>
      </c>
      <c r="Q5260" t="s">
        <v>7733</v>
      </c>
      <c r="R5260" t="s">
        <v>7734</v>
      </c>
      <c r="S5260" t="s">
        <v>7734</v>
      </c>
      <c r="T5260" t="s">
        <v>835</v>
      </c>
      <c r="U5260">
        <f t="shared" si="82"/>
        <v>2259</v>
      </c>
    </row>
    <row r="5261" spans="1:21" x14ac:dyDescent="0.2">
      <c r="A5261" t="s">
        <v>19066</v>
      </c>
      <c r="B5261" t="s">
        <v>9822</v>
      </c>
      <c r="C5261">
        <v>3560001</v>
      </c>
      <c r="D5261" t="s">
        <v>7661</v>
      </c>
      <c r="E5261" t="s">
        <v>9831</v>
      </c>
      <c r="F5261" t="s">
        <v>6402</v>
      </c>
      <c r="G5261">
        <v>265</v>
      </c>
      <c r="H5261">
        <v>2259</v>
      </c>
      <c r="I5261">
        <v>1</v>
      </c>
      <c r="J5261">
        <v>0</v>
      </c>
      <c r="K5261">
        <v>0</v>
      </c>
      <c r="M5261">
        <v>2018</v>
      </c>
      <c r="N5261" t="s">
        <v>1463</v>
      </c>
      <c r="O5261">
        <v>99</v>
      </c>
      <c r="P5261">
        <v>4</v>
      </c>
      <c r="Q5261" t="s">
        <v>7733</v>
      </c>
      <c r="R5261" t="s">
        <v>7734</v>
      </c>
      <c r="S5261" t="s">
        <v>7734</v>
      </c>
      <c r="T5261" t="s">
        <v>24109</v>
      </c>
      <c r="U5261">
        <f t="shared" si="82"/>
        <v>2259</v>
      </c>
    </row>
    <row r="5262" spans="1:21" x14ac:dyDescent="0.2">
      <c r="A5262" t="s">
        <v>19071</v>
      </c>
      <c r="B5262" t="s">
        <v>9889</v>
      </c>
      <c r="C5262">
        <v>3556031</v>
      </c>
      <c r="D5262" t="s">
        <v>19072</v>
      </c>
      <c r="E5262" t="s">
        <v>6970</v>
      </c>
      <c r="F5262" t="s">
        <v>6402</v>
      </c>
      <c r="G5262">
        <v>435</v>
      </c>
      <c r="H5262">
        <v>1905</v>
      </c>
      <c r="I5262">
        <v>0</v>
      </c>
      <c r="J5262">
        <v>0</v>
      </c>
      <c r="K5262">
        <v>0</v>
      </c>
      <c r="M5262">
        <v>2018</v>
      </c>
      <c r="N5262" t="s">
        <v>6404</v>
      </c>
      <c r="O5262">
        <v>99</v>
      </c>
      <c r="P5262">
        <v>1</v>
      </c>
      <c r="Q5262" t="s">
        <v>7733</v>
      </c>
      <c r="R5262" t="s">
        <v>7734</v>
      </c>
      <c r="S5262" t="s">
        <v>7734</v>
      </c>
      <c r="T5262" t="s">
        <v>24110</v>
      </c>
      <c r="U5262">
        <f t="shared" si="82"/>
        <v>8063</v>
      </c>
    </row>
    <row r="5263" spans="1:21" x14ac:dyDescent="0.2">
      <c r="A5263" t="s">
        <v>19073</v>
      </c>
      <c r="B5263" t="s">
        <v>9889</v>
      </c>
      <c r="C5263">
        <v>3556031</v>
      </c>
      <c r="D5263" t="s">
        <v>6538</v>
      </c>
      <c r="E5263" t="s">
        <v>7309</v>
      </c>
      <c r="F5263" t="s">
        <v>6402</v>
      </c>
      <c r="G5263">
        <v>1044</v>
      </c>
      <c r="H5263">
        <v>8063</v>
      </c>
      <c r="I5263">
        <v>1</v>
      </c>
      <c r="J5263">
        <v>1</v>
      </c>
      <c r="K5263">
        <v>0</v>
      </c>
      <c r="M5263">
        <v>2018</v>
      </c>
      <c r="N5263" t="s">
        <v>1463</v>
      </c>
      <c r="O5263">
        <v>99</v>
      </c>
      <c r="P5263">
        <v>6</v>
      </c>
      <c r="Q5263" t="s">
        <v>7733</v>
      </c>
      <c r="R5263" t="s">
        <v>7734</v>
      </c>
      <c r="S5263" t="s">
        <v>7734</v>
      </c>
      <c r="T5263" t="s">
        <v>24111</v>
      </c>
      <c r="U5263">
        <f t="shared" si="82"/>
        <v>8063</v>
      </c>
    </row>
    <row r="5264" spans="1:21" x14ac:dyDescent="0.2">
      <c r="A5264" t="s">
        <v>19073</v>
      </c>
      <c r="B5264" t="s">
        <v>9889</v>
      </c>
      <c r="C5264">
        <v>3556031</v>
      </c>
      <c r="D5264" t="s">
        <v>6519</v>
      </c>
      <c r="E5264" t="s">
        <v>9896</v>
      </c>
      <c r="F5264" t="s">
        <v>6402</v>
      </c>
      <c r="G5264">
        <v>1313</v>
      </c>
      <c r="H5264">
        <v>8063</v>
      </c>
      <c r="I5264">
        <v>0</v>
      </c>
      <c r="J5264">
        <v>1</v>
      </c>
      <c r="K5264">
        <v>0</v>
      </c>
      <c r="M5264">
        <v>2018</v>
      </c>
      <c r="N5264" t="s">
        <v>1463</v>
      </c>
      <c r="O5264">
        <v>99</v>
      </c>
      <c r="P5264">
        <v>6</v>
      </c>
      <c r="Q5264" t="s">
        <v>7733</v>
      </c>
      <c r="R5264" t="s">
        <v>7734</v>
      </c>
      <c r="S5264" t="s">
        <v>7734</v>
      </c>
      <c r="T5264" t="s">
        <v>24112</v>
      </c>
      <c r="U5264">
        <f t="shared" si="82"/>
        <v>8063</v>
      </c>
    </row>
    <row r="5265" spans="1:21" x14ac:dyDescent="0.2">
      <c r="A5265" t="s">
        <v>19073</v>
      </c>
      <c r="B5265" t="s">
        <v>9889</v>
      </c>
      <c r="C5265">
        <v>3556031</v>
      </c>
      <c r="D5265" t="s">
        <v>6406</v>
      </c>
      <c r="E5265" t="s">
        <v>9672</v>
      </c>
      <c r="F5265" t="s">
        <v>6402</v>
      </c>
      <c r="G5265">
        <v>1123</v>
      </c>
      <c r="H5265">
        <v>8063</v>
      </c>
      <c r="I5265">
        <v>0</v>
      </c>
      <c r="J5265">
        <v>1</v>
      </c>
      <c r="K5265">
        <v>0</v>
      </c>
      <c r="M5265">
        <v>2018</v>
      </c>
      <c r="N5265" t="s">
        <v>1463</v>
      </c>
      <c r="O5265">
        <v>99</v>
      </c>
      <c r="P5265">
        <v>6</v>
      </c>
      <c r="Q5265" t="s">
        <v>7733</v>
      </c>
      <c r="R5265" t="s">
        <v>7734</v>
      </c>
      <c r="S5265" t="s">
        <v>7734</v>
      </c>
      <c r="T5265" t="s">
        <v>24113</v>
      </c>
      <c r="U5265">
        <f t="shared" si="82"/>
        <v>8063</v>
      </c>
    </row>
    <row r="5266" spans="1:21" x14ac:dyDescent="0.2">
      <c r="A5266" t="s">
        <v>19073</v>
      </c>
      <c r="B5266" t="s">
        <v>9889</v>
      </c>
      <c r="C5266">
        <v>3556031</v>
      </c>
      <c r="D5266" t="s">
        <v>19074</v>
      </c>
      <c r="E5266" t="s">
        <v>10889</v>
      </c>
      <c r="F5266" t="s">
        <v>6402</v>
      </c>
      <c r="G5266">
        <v>786</v>
      </c>
      <c r="H5266">
        <v>8063</v>
      </c>
      <c r="I5266">
        <v>0</v>
      </c>
      <c r="J5266">
        <v>0</v>
      </c>
      <c r="K5266">
        <v>0</v>
      </c>
      <c r="M5266">
        <v>2018</v>
      </c>
      <c r="N5266" t="s">
        <v>1463</v>
      </c>
      <c r="O5266">
        <v>99</v>
      </c>
      <c r="P5266">
        <v>6</v>
      </c>
      <c r="Q5266" t="s">
        <v>7733</v>
      </c>
      <c r="R5266" t="s">
        <v>7734</v>
      </c>
      <c r="S5266" t="s">
        <v>7734</v>
      </c>
      <c r="T5266" t="s">
        <v>24114</v>
      </c>
      <c r="U5266">
        <f t="shared" si="82"/>
        <v>8063</v>
      </c>
    </row>
    <row r="5267" spans="1:21" x14ac:dyDescent="0.2">
      <c r="A5267" t="s">
        <v>19073</v>
      </c>
      <c r="B5267" t="s">
        <v>9889</v>
      </c>
      <c r="C5267">
        <v>3556031</v>
      </c>
      <c r="D5267" t="s">
        <v>6550</v>
      </c>
      <c r="E5267" t="s">
        <v>7782</v>
      </c>
      <c r="F5267" t="s">
        <v>6402</v>
      </c>
      <c r="G5267">
        <v>1265</v>
      </c>
      <c r="H5267">
        <v>8063</v>
      </c>
      <c r="I5267">
        <v>1</v>
      </c>
      <c r="J5267">
        <v>1</v>
      </c>
      <c r="K5267">
        <v>0</v>
      </c>
      <c r="M5267">
        <v>2018</v>
      </c>
      <c r="N5267" t="s">
        <v>1463</v>
      </c>
      <c r="O5267">
        <v>99</v>
      </c>
      <c r="P5267">
        <v>6</v>
      </c>
      <c r="Q5267" t="s">
        <v>7733</v>
      </c>
      <c r="R5267" t="s">
        <v>7734</v>
      </c>
      <c r="S5267" t="s">
        <v>7734</v>
      </c>
      <c r="T5267" t="s">
        <v>24115</v>
      </c>
      <c r="U5267">
        <f t="shared" si="82"/>
        <v>8063</v>
      </c>
    </row>
    <row r="5268" spans="1:21" x14ac:dyDescent="0.2">
      <c r="A5268" t="s">
        <v>19071</v>
      </c>
      <c r="B5268" t="s">
        <v>9889</v>
      </c>
      <c r="C5268">
        <v>3556031</v>
      </c>
      <c r="D5268" t="s">
        <v>6493</v>
      </c>
      <c r="E5268" t="s">
        <v>6645</v>
      </c>
      <c r="F5268" t="s">
        <v>6402</v>
      </c>
      <c r="G5268">
        <v>360</v>
      </c>
      <c r="H5268">
        <v>1905</v>
      </c>
      <c r="I5268">
        <v>0</v>
      </c>
      <c r="J5268">
        <v>0</v>
      </c>
      <c r="K5268">
        <v>0</v>
      </c>
      <c r="M5268">
        <v>2018</v>
      </c>
      <c r="N5268" t="s">
        <v>6404</v>
      </c>
      <c r="O5268">
        <v>99</v>
      </c>
      <c r="P5268">
        <v>1</v>
      </c>
      <c r="Q5268" t="s">
        <v>7733</v>
      </c>
      <c r="R5268" t="s">
        <v>7734</v>
      </c>
      <c r="S5268" t="s">
        <v>7734</v>
      </c>
      <c r="T5268" t="s">
        <v>3346</v>
      </c>
      <c r="U5268">
        <f t="shared" si="82"/>
        <v>8063</v>
      </c>
    </row>
    <row r="5269" spans="1:21" x14ac:dyDescent="0.2">
      <c r="A5269" t="s">
        <v>19071</v>
      </c>
      <c r="B5269" t="s">
        <v>9889</v>
      </c>
      <c r="C5269">
        <v>3556031</v>
      </c>
      <c r="D5269" t="s">
        <v>6622</v>
      </c>
      <c r="E5269" t="s">
        <v>7421</v>
      </c>
      <c r="F5269" t="s">
        <v>6402</v>
      </c>
      <c r="G5269">
        <v>380</v>
      </c>
      <c r="H5269">
        <v>1905</v>
      </c>
      <c r="I5269">
        <v>1</v>
      </c>
      <c r="J5269">
        <v>0</v>
      </c>
      <c r="K5269">
        <v>0</v>
      </c>
      <c r="M5269">
        <v>2018</v>
      </c>
      <c r="N5269" t="s">
        <v>6404</v>
      </c>
      <c r="O5269">
        <v>99</v>
      </c>
      <c r="P5269">
        <v>1</v>
      </c>
      <c r="Q5269" t="s">
        <v>7733</v>
      </c>
      <c r="R5269" t="s">
        <v>7734</v>
      </c>
      <c r="S5269" t="s">
        <v>7734</v>
      </c>
      <c r="T5269" t="s">
        <v>24116</v>
      </c>
      <c r="U5269">
        <f t="shared" si="82"/>
        <v>8063</v>
      </c>
    </row>
    <row r="5270" spans="1:21" x14ac:dyDescent="0.2">
      <c r="A5270" t="s">
        <v>19071</v>
      </c>
      <c r="B5270" t="s">
        <v>9889</v>
      </c>
      <c r="C5270">
        <v>3556031</v>
      </c>
      <c r="D5270" t="s">
        <v>6575</v>
      </c>
      <c r="E5270" t="s">
        <v>6445</v>
      </c>
      <c r="F5270" t="s">
        <v>6402</v>
      </c>
      <c r="G5270">
        <v>511</v>
      </c>
      <c r="H5270">
        <v>1905</v>
      </c>
      <c r="I5270">
        <v>0</v>
      </c>
      <c r="J5270">
        <v>1</v>
      </c>
      <c r="K5270">
        <v>0</v>
      </c>
      <c r="M5270">
        <v>2018</v>
      </c>
      <c r="N5270" t="s">
        <v>6404</v>
      </c>
      <c r="O5270">
        <v>99</v>
      </c>
      <c r="P5270">
        <v>1</v>
      </c>
      <c r="Q5270" t="s">
        <v>7733</v>
      </c>
      <c r="R5270" t="s">
        <v>7734</v>
      </c>
      <c r="S5270" t="s">
        <v>7734</v>
      </c>
      <c r="T5270" t="s">
        <v>24117</v>
      </c>
      <c r="U5270">
        <f t="shared" si="82"/>
        <v>8063</v>
      </c>
    </row>
    <row r="5271" spans="1:21" x14ac:dyDescent="0.2">
      <c r="A5271" t="s">
        <v>19071</v>
      </c>
      <c r="B5271" t="s">
        <v>9889</v>
      </c>
      <c r="C5271">
        <v>3556031</v>
      </c>
      <c r="D5271" t="s">
        <v>6895</v>
      </c>
      <c r="E5271" t="s">
        <v>7504</v>
      </c>
      <c r="F5271" t="s">
        <v>6402</v>
      </c>
      <c r="G5271">
        <v>219</v>
      </c>
      <c r="H5271">
        <v>1905</v>
      </c>
      <c r="I5271">
        <v>0</v>
      </c>
      <c r="J5271">
        <v>0</v>
      </c>
      <c r="K5271">
        <v>0</v>
      </c>
      <c r="M5271">
        <v>2018</v>
      </c>
      <c r="N5271" t="s">
        <v>6404</v>
      </c>
      <c r="O5271">
        <v>99</v>
      </c>
      <c r="P5271">
        <v>1</v>
      </c>
      <c r="Q5271" t="s">
        <v>7733</v>
      </c>
      <c r="R5271" t="s">
        <v>7734</v>
      </c>
      <c r="S5271" t="s">
        <v>7734</v>
      </c>
      <c r="T5271" t="s">
        <v>842</v>
      </c>
      <c r="U5271">
        <f t="shared" si="82"/>
        <v>8063</v>
      </c>
    </row>
    <row r="5272" spans="1:21" x14ac:dyDescent="0.2">
      <c r="A5272" t="s">
        <v>19073</v>
      </c>
      <c r="B5272" t="s">
        <v>9889</v>
      </c>
      <c r="C5272">
        <v>3556031</v>
      </c>
      <c r="D5272" t="s">
        <v>19075</v>
      </c>
      <c r="E5272" t="s">
        <v>7492</v>
      </c>
      <c r="F5272" t="s">
        <v>6402</v>
      </c>
      <c r="G5272">
        <v>1266</v>
      </c>
      <c r="H5272">
        <v>8063</v>
      </c>
      <c r="I5272">
        <v>1</v>
      </c>
      <c r="J5272">
        <v>1</v>
      </c>
      <c r="K5272">
        <v>0</v>
      </c>
      <c r="M5272">
        <v>2018</v>
      </c>
      <c r="N5272" t="s">
        <v>1463</v>
      </c>
      <c r="O5272">
        <v>99</v>
      </c>
      <c r="P5272">
        <v>6</v>
      </c>
      <c r="Q5272" t="s">
        <v>7733</v>
      </c>
      <c r="R5272" t="s">
        <v>7734</v>
      </c>
      <c r="S5272" t="s">
        <v>7734</v>
      </c>
      <c r="T5272" t="s">
        <v>24118</v>
      </c>
      <c r="U5272">
        <f t="shared" si="82"/>
        <v>8063</v>
      </c>
    </row>
    <row r="5273" spans="1:21" x14ac:dyDescent="0.2">
      <c r="A5273" t="s">
        <v>19073</v>
      </c>
      <c r="B5273" t="s">
        <v>9889</v>
      </c>
      <c r="C5273">
        <v>3556031</v>
      </c>
      <c r="D5273" t="s">
        <v>9890</v>
      </c>
      <c r="E5273" t="s">
        <v>9891</v>
      </c>
      <c r="F5273" t="s">
        <v>6402</v>
      </c>
      <c r="G5273">
        <v>1266</v>
      </c>
      <c r="H5273">
        <v>8063</v>
      </c>
      <c r="I5273">
        <v>1</v>
      </c>
      <c r="J5273">
        <v>1</v>
      </c>
      <c r="K5273">
        <v>0</v>
      </c>
      <c r="M5273">
        <v>2018</v>
      </c>
      <c r="N5273" t="s">
        <v>1463</v>
      </c>
      <c r="O5273">
        <v>99</v>
      </c>
      <c r="P5273">
        <v>6</v>
      </c>
      <c r="Q5273" t="s">
        <v>7733</v>
      </c>
      <c r="R5273" t="s">
        <v>7734</v>
      </c>
      <c r="S5273" t="s">
        <v>7734</v>
      </c>
      <c r="T5273" t="s">
        <v>841</v>
      </c>
      <c r="U5273">
        <f t="shared" si="82"/>
        <v>8063</v>
      </c>
    </row>
    <row r="5274" spans="1:21" x14ac:dyDescent="0.2">
      <c r="A5274" t="s">
        <v>19076</v>
      </c>
      <c r="B5274" t="s">
        <v>6463</v>
      </c>
      <c r="C5274">
        <v>3554042</v>
      </c>
      <c r="D5274" t="s">
        <v>6425</v>
      </c>
      <c r="E5274" t="s">
        <v>12547</v>
      </c>
      <c r="F5274" t="s">
        <v>6402</v>
      </c>
      <c r="G5274">
        <v>165</v>
      </c>
      <c r="H5274">
        <v>776</v>
      </c>
      <c r="I5274">
        <v>1</v>
      </c>
      <c r="J5274">
        <v>1</v>
      </c>
      <c r="K5274">
        <v>0</v>
      </c>
      <c r="M5274">
        <v>2018</v>
      </c>
      <c r="N5274" t="s">
        <v>1463</v>
      </c>
      <c r="O5274">
        <v>99</v>
      </c>
      <c r="P5274">
        <v>4</v>
      </c>
      <c r="Q5274" t="s">
        <v>7733</v>
      </c>
      <c r="R5274" t="s">
        <v>7734</v>
      </c>
      <c r="S5274" t="s">
        <v>7734</v>
      </c>
      <c r="T5274" t="s">
        <v>24119</v>
      </c>
      <c r="U5274">
        <f t="shared" si="82"/>
        <v>776</v>
      </c>
    </row>
    <row r="5275" spans="1:21" x14ac:dyDescent="0.2">
      <c r="A5275" t="s">
        <v>19077</v>
      </c>
      <c r="B5275" t="s">
        <v>6463</v>
      </c>
      <c r="C5275">
        <v>3554042</v>
      </c>
      <c r="D5275" t="s">
        <v>6539</v>
      </c>
      <c r="E5275" t="s">
        <v>9153</v>
      </c>
      <c r="F5275" t="s">
        <v>6402</v>
      </c>
      <c r="G5275">
        <v>104</v>
      </c>
      <c r="H5275">
        <v>243</v>
      </c>
      <c r="I5275">
        <v>0</v>
      </c>
      <c r="J5275">
        <v>0</v>
      </c>
      <c r="K5275">
        <v>0</v>
      </c>
      <c r="M5275">
        <v>2018</v>
      </c>
      <c r="N5275" t="s">
        <v>2531</v>
      </c>
      <c r="O5275">
        <v>99</v>
      </c>
      <c r="P5275">
        <v>1</v>
      </c>
      <c r="Q5275" t="s">
        <v>7733</v>
      </c>
      <c r="R5275" t="s">
        <v>7734</v>
      </c>
      <c r="S5275" t="s">
        <v>7734</v>
      </c>
      <c r="T5275" t="s">
        <v>845</v>
      </c>
      <c r="U5275">
        <f t="shared" si="82"/>
        <v>776</v>
      </c>
    </row>
    <row r="5276" spans="1:21" x14ac:dyDescent="0.2">
      <c r="A5276" t="s">
        <v>19076</v>
      </c>
      <c r="B5276" t="s">
        <v>6463</v>
      </c>
      <c r="C5276">
        <v>3554042</v>
      </c>
      <c r="D5276" t="s">
        <v>6722</v>
      </c>
      <c r="E5276" t="s">
        <v>7214</v>
      </c>
      <c r="F5276" t="s">
        <v>6402</v>
      </c>
      <c r="G5276">
        <v>132</v>
      </c>
      <c r="H5276">
        <v>776</v>
      </c>
      <c r="I5276">
        <v>0</v>
      </c>
      <c r="J5276">
        <v>1</v>
      </c>
      <c r="K5276">
        <v>0</v>
      </c>
      <c r="M5276">
        <v>2018</v>
      </c>
      <c r="N5276" t="s">
        <v>1463</v>
      </c>
      <c r="O5276">
        <v>99</v>
      </c>
      <c r="P5276">
        <v>4</v>
      </c>
      <c r="Q5276" t="s">
        <v>7733</v>
      </c>
      <c r="R5276" t="s">
        <v>7734</v>
      </c>
      <c r="S5276" t="s">
        <v>7734</v>
      </c>
      <c r="T5276" t="s">
        <v>3359</v>
      </c>
      <c r="U5276">
        <f t="shared" si="82"/>
        <v>776</v>
      </c>
    </row>
    <row r="5277" spans="1:21" x14ac:dyDescent="0.2">
      <c r="A5277" t="s">
        <v>19076</v>
      </c>
      <c r="B5277" t="s">
        <v>6463</v>
      </c>
      <c r="C5277">
        <v>3554042</v>
      </c>
      <c r="D5277" t="s">
        <v>6483</v>
      </c>
      <c r="E5277" t="s">
        <v>6750</v>
      </c>
      <c r="F5277" t="s">
        <v>6402</v>
      </c>
      <c r="G5277">
        <v>70</v>
      </c>
      <c r="H5277">
        <v>776</v>
      </c>
      <c r="I5277">
        <v>1</v>
      </c>
      <c r="J5277">
        <v>0</v>
      </c>
      <c r="K5277">
        <v>0</v>
      </c>
      <c r="M5277">
        <v>2018</v>
      </c>
      <c r="N5277" t="s">
        <v>1463</v>
      </c>
      <c r="O5277">
        <v>99</v>
      </c>
      <c r="P5277">
        <v>4</v>
      </c>
      <c r="Q5277" t="s">
        <v>7733</v>
      </c>
      <c r="R5277" t="s">
        <v>7734</v>
      </c>
      <c r="S5277" t="s">
        <v>7734</v>
      </c>
      <c r="T5277" t="s">
        <v>24120</v>
      </c>
      <c r="U5277">
        <f t="shared" si="82"/>
        <v>776</v>
      </c>
    </row>
    <row r="5278" spans="1:21" x14ac:dyDescent="0.2">
      <c r="A5278" t="s">
        <v>19076</v>
      </c>
      <c r="B5278" t="s">
        <v>6463</v>
      </c>
      <c r="C5278">
        <v>3554042</v>
      </c>
      <c r="D5278" t="s">
        <v>6455</v>
      </c>
      <c r="E5278" t="s">
        <v>19078</v>
      </c>
      <c r="F5278" t="s">
        <v>6402</v>
      </c>
      <c r="G5278">
        <v>129</v>
      </c>
      <c r="H5278">
        <v>776</v>
      </c>
      <c r="I5278">
        <v>1</v>
      </c>
      <c r="J5278">
        <v>1</v>
      </c>
      <c r="K5278">
        <v>0</v>
      </c>
      <c r="M5278">
        <v>2018</v>
      </c>
      <c r="N5278" t="s">
        <v>1463</v>
      </c>
      <c r="O5278">
        <v>99</v>
      </c>
      <c r="P5278">
        <v>4</v>
      </c>
      <c r="Q5278" t="s">
        <v>7733</v>
      </c>
      <c r="R5278" t="s">
        <v>7734</v>
      </c>
      <c r="S5278" t="s">
        <v>7734</v>
      </c>
      <c r="T5278" t="s">
        <v>24121</v>
      </c>
      <c r="U5278">
        <f t="shared" si="82"/>
        <v>776</v>
      </c>
    </row>
    <row r="5279" spans="1:21" x14ac:dyDescent="0.2">
      <c r="A5279" t="s">
        <v>19076</v>
      </c>
      <c r="B5279" t="s">
        <v>6463</v>
      </c>
      <c r="C5279">
        <v>3554042</v>
      </c>
      <c r="D5279" t="s">
        <v>7244</v>
      </c>
      <c r="E5279" t="s">
        <v>13247</v>
      </c>
      <c r="F5279" t="s">
        <v>6402</v>
      </c>
      <c r="G5279">
        <v>112</v>
      </c>
      <c r="H5279">
        <v>776</v>
      </c>
      <c r="I5279">
        <v>0</v>
      </c>
      <c r="J5279">
        <v>0</v>
      </c>
      <c r="K5279">
        <v>0</v>
      </c>
      <c r="M5279">
        <v>2018</v>
      </c>
      <c r="N5279" t="s">
        <v>1463</v>
      </c>
      <c r="O5279">
        <v>99</v>
      </c>
      <c r="P5279">
        <v>4</v>
      </c>
      <c r="Q5279" t="s">
        <v>7733</v>
      </c>
      <c r="R5279" t="s">
        <v>7734</v>
      </c>
      <c r="S5279" t="s">
        <v>7734</v>
      </c>
      <c r="T5279" t="s">
        <v>24122</v>
      </c>
      <c r="U5279">
        <f t="shared" si="82"/>
        <v>776</v>
      </c>
    </row>
    <row r="5280" spans="1:21" x14ac:dyDescent="0.2">
      <c r="A5280" t="s">
        <v>19076</v>
      </c>
      <c r="B5280" t="s">
        <v>6463</v>
      </c>
      <c r="C5280">
        <v>3554042</v>
      </c>
      <c r="D5280" t="s">
        <v>6831</v>
      </c>
      <c r="E5280" t="s">
        <v>6643</v>
      </c>
      <c r="F5280" t="s">
        <v>6402</v>
      </c>
      <c r="G5280">
        <v>48</v>
      </c>
      <c r="H5280">
        <v>776</v>
      </c>
      <c r="I5280">
        <v>0</v>
      </c>
      <c r="J5280">
        <v>0</v>
      </c>
      <c r="K5280">
        <v>0</v>
      </c>
      <c r="M5280">
        <v>2018</v>
      </c>
      <c r="N5280" t="s">
        <v>1463</v>
      </c>
      <c r="O5280">
        <v>99</v>
      </c>
      <c r="P5280">
        <v>4</v>
      </c>
      <c r="Q5280" t="s">
        <v>7733</v>
      </c>
      <c r="R5280" t="s">
        <v>7734</v>
      </c>
      <c r="S5280" t="s">
        <v>7734</v>
      </c>
      <c r="T5280" t="s">
        <v>24123</v>
      </c>
      <c r="U5280">
        <f t="shared" si="82"/>
        <v>776</v>
      </c>
    </row>
    <row r="5281" spans="1:21" x14ac:dyDescent="0.2">
      <c r="A5281" t="s">
        <v>19076</v>
      </c>
      <c r="B5281" t="s">
        <v>6463</v>
      </c>
      <c r="C5281">
        <v>3554042</v>
      </c>
      <c r="D5281" t="s">
        <v>7117</v>
      </c>
      <c r="E5281" t="s">
        <v>8647</v>
      </c>
      <c r="F5281" t="s">
        <v>6402</v>
      </c>
      <c r="G5281">
        <v>120</v>
      </c>
      <c r="H5281">
        <v>776</v>
      </c>
      <c r="I5281">
        <v>1</v>
      </c>
      <c r="J5281">
        <v>1</v>
      </c>
      <c r="K5281">
        <v>0</v>
      </c>
      <c r="M5281">
        <v>2018</v>
      </c>
      <c r="N5281" t="s">
        <v>1463</v>
      </c>
      <c r="O5281">
        <v>99</v>
      </c>
      <c r="P5281">
        <v>4</v>
      </c>
      <c r="Q5281" t="s">
        <v>7733</v>
      </c>
      <c r="R5281" t="s">
        <v>7734</v>
      </c>
      <c r="S5281" t="s">
        <v>7734</v>
      </c>
      <c r="T5281" t="s">
        <v>24124</v>
      </c>
      <c r="U5281">
        <f t="shared" si="82"/>
        <v>776</v>
      </c>
    </row>
    <row r="5282" spans="1:21" x14ac:dyDescent="0.2">
      <c r="A5282" t="s">
        <v>19077</v>
      </c>
      <c r="B5282" t="s">
        <v>6463</v>
      </c>
      <c r="C5282">
        <v>3554042</v>
      </c>
      <c r="D5282" t="s">
        <v>6858</v>
      </c>
      <c r="E5282" t="s">
        <v>9152</v>
      </c>
      <c r="F5282" t="s">
        <v>6402</v>
      </c>
      <c r="G5282">
        <v>139</v>
      </c>
      <c r="H5282">
        <v>243</v>
      </c>
      <c r="I5282">
        <v>1</v>
      </c>
      <c r="J5282">
        <v>1</v>
      </c>
      <c r="K5282">
        <v>0</v>
      </c>
      <c r="M5282">
        <v>2018</v>
      </c>
      <c r="N5282" t="s">
        <v>2531</v>
      </c>
      <c r="O5282">
        <v>99</v>
      </c>
      <c r="P5282">
        <v>1</v>
      </c>
      <c r="Q5282" t="s">
        <v>7733</v>
      </c>
      <c r="R5282" t="s">
        <v>7734</v>
      </c>
      <c r="S5282" t="s">
        <v>7734</v>
      </c>
      <c r="T5282" t="s">
        <v>844</v>
      </c>
      <c r="U5282">
        <f t="shared" si="82"/>
        <v>776</v>
      </c>
    </row>
    <row r="5283" spans="1:21" x14ac:dyDescent="0.2">
      <c r="A5283" t="s">
        <v>19079</v>
      </c>
      <c r="B5283" t="s">
        <v>7699</v>
      </c>
      <c r="C5283">
        <v>3557001</v>
      </c>
      <c r="D5283" t="s">
        <v>7671</v>
      </c>
      <c r="E5283" t="s">
        <v>12018</v>
      </c>
      <c r="F5283" t="s">
        <v>6402</v>
      </c>
      <c r="G5283">
        <v>228</v>
      </c>
      <c r="H5283">
        <v>1120</v>
      </c>
      <c r="I5283">
        <v>0</v>
      </c>
      <c r="J5283">
        <v>1</v>
      </c>
      <c r="K5283">
        <v>0</v>
      </c>
      <c r="M5283">
        <v>2018</v>
      </c>
      <c r="N5283" t="s">
        <v>1463</v>
      </c>
      <c r="O5283">
        <v>99</v>
      </c>
      <c r="P5283">
        <v>4</v>
      </c>
      <c r="Q5283" t="s">
        <v>7733</v>
      </c>
      <c r="R5283" t="s">
        <v>7734</v>
      </c>
      <c r="S5283" t="s">
        <v>7734</v>
      </c>
      <c r="T5283" t="s">
        <v>3362</v>
      </c>
      <c r="U5283">
        <f t="shared" si="82"/>
        <v>1120</v>
      </c>
    </row>
    <row r="5284" spans="1:21" x14ac:dyDescent="0.2">
      <c r="A5284" t="s">
        <v>19079</v>
      </c>
      <c r="B5284" t="s">
        <v>7699</v>
      </c>
      <c r="C5284">
        <v>3557001</v>
      </c>
      <c r="D5284" t="s">
        <v>6609</v>
      </c>
      <c r="E5284" t="s">
        <v>12015</v>
      </c>
      <c r="F5284" t="s">
        <v>6402</v>
      </c>
      <c r="G5284">
        <v>237</v>
      </c>
      <c r="H5284">
        <v>1120</v>
      </c>
      <c r="I5284">
        <v>1</v>
      </c>
      <c r="J5284">
        <v>1</v>
      </c>
      <c r="K5284">
        <v>0</v>
      </c>
      <c r="M5284">
        <v>2018</v>
      </c>
      <c r="N5284" t="s">
        <v>1463</v>
      </c>
      <c r="O5284">
        <v>99</v>
      </c>
      <c r="P5284">
        <v>4</v>
      </c>
      <c r="Q5284" t="s">
        <v>7733</v>
      </c>
      <c r="R5284" t="s">
        <v>7734</v>
      </c>
      <c r="S5284" t="s">
        <v>7734</v>
      </c>
      <c r="T5284" t="s">
        <v>848</v>
      </c>
      <c r="U5284">
        <f t="shared" si="82"/>
        <v>1120</v>
      </c>
    </row>
    <row r="5285" spans="1:21" x14ac:dyDescent="0.2">
      <c r="A5285" t="s">
        <v>19079</v>
      </c>
      <c r="B5285" t="s">
        <v>7699</v>
      </c>
      <c r="C5285">
        <v>3557001</v>
      </c>
      <c r="D5285" t="s">
        <v>7546</v>
      </c>
      <c r="E5285" t="s">
        <v>19080</v>
      </c>
      <c r="F5285" t="s">
        <v>6402</v>
      </c>
      <c r="G5285">
        <v>102</v>
      </c>
      <c r="H5285">
        <v>1120</v>
      </c>
      <c r="I5285">
        <v>0</v>
      </c>
      <c r="J5285">
        <v>0</v>
      </c>
      <c r="K5285">
        <v>0</v>
      </c>
      <c r="M5285">
        <v>2018</v>
      </c>
      <c r="N5285" t="s">
        <v>1463</v>
      </c>
      <c r="O5285">
        <v>99</v>
      </c>
      <c r="P5285">
        <v>4</v>
      </c>
      <c r="Q5285" t="s">
        <v>7733</v>
      </c>
      <c r="R5285" t="s">
        <v>7734</v>
      </c>
      <c r="S5285" t="s">
        <v>7734</v>
      </c>
      <c r="T5285" t="s">
        <v>24125</v>
      </c>
      <c r="U5285">
        <f t="shared" si="82"/>
        <v>1120</v>
      </c>
    </row>
    <row r="5286" spans="1:21" x14ac:dyDescent="0.2">
      <c r="A5286" t="s">
        <v>19079</v>
      </c>
      <c r="B5286" t="s">
        <v>7699</v>
      </c>
      <c r="C5286">
        <v>3557001</v>
      </c>
      <c r="D5286" t="s">
        <v>6637</v>
      </c>
      <c r="E5286" t="s">
        <v>12020</v>
      </c>
      <c r="F5286" t="s">
        <v>6402</v>
      </c>
      <c r="G5286">
        <v>273</v>
      </c>
      <c r="H5286">
        <v>1120</v>
      </c>
      <c r="I5286">
        <v>0</v>
      </c>
      <c r="J5286">
        <v>1</v>
      </c>
      <c r="K5286">
        <v>0</v>
      </c>
      <c r="M5286">
        <v>2018</v>
      </c>
      <c r="N5286" t="s">
        <v>1463</v>
      </c>
      <c r="O5286">
        <v>99</v>
      </c>
      <c r="P5286">
        <v>4</v>
      </c>
      <c r="Q5286" t="s">
        <v>7733</v>
      </c>
      <c r="R5286" t="s">
        <v>7734</v>
      </c>
      <c r="S5286" t="s">
        <v>7734</v>
      </c>
      <c r="T5286" t="s">
        <v>3361</v>
      </c>
      <c r="U5286">
        <f t="shared" si="82"/>
        <v>1120</v>
      </c>
    </row>
    <row r="5287" spans="1:21" x14ac:dyDescent="0.2">
      <c r="A5287" t="s">
        <v>19079</v>
      </c>
      <c r="B5287" t="s">
        <v>7699</v>
      </c>
      <c r="C5287">
        <v>3557001</v>
      </c>
      <c r="D5287" t="s">
        <v>6455</v>
      </c>
      <c r="E5287" t="s">
        <v>12017</v>
      </c>
      <c r="F5287" t="s">
        <v>6402</v>
      </c>
      <c r="G5287">
        <v>280</v>
      </c>
      <c r="H5287">
        <v>1120</v>
      </c>
      <c r="I5287">
        <v>1</v>
      </c>
      <c r="J5287">
        <v>1</v>
      </c>
      <c r="K5287">
        <v>0</v>
      </c>
      <c r="M5287">
        <v>2018</v>
      </c>
      <c r="N5287" t="s">
        <v>1463</v>
      </c>
      <c r="O5287">
        <v>99</v>
      </c>
      <c r="P5287">
        <v>4</v>
      </c>
      <c r="Q5287" t="s">
        <v>7733</v>
      </c>
      <c r="R5287" t="s">
        <v>7734</v>
      </c>
      <c r="S5287" t="s">
        <v>7734</v>
      </c>
      <c r="T5287" t="s">
        <v>3363</v>
      </c>
      <c r="U5287">
        <f t="shared" si="82"/>
        <v>1120</v>
      </c>
    </row>
    <row r="5288" spans="1:21" x14ac:dyDescent="0.2">
      <c r="A5288" t="s">
        <v>19081</v>
      </c>
      <c r="B5288" t="s">
        <v>7699</v>
      </c>
      <c r="C5288">
        <v>3557001</v>
      </c>
      <c r="D5288" t="s">
        <v>6411</v>
      </c>
      <c r="E5288" t="s">
        <v>6848</v>
      </c>
      <c r="F5288" t="s">
        <v>6402</v>
      </c>
      <c r="G5288">
        <v>0</v>
      </c>
      <c r="H5288">
        <v>0</v>
      </c>
      <c r="I5288">
        <v>1</v>
      </c>
      <c r="J5288">
        <v>1</v>
      </c>
      <c r="K5288">
        <v>1</v>
      </c>
      <c r="M5288">
        <v>2018</v>
      </c>
      <c r="N5288" t="s">
        <v>2531</v>
      </c>
      <c r="O5288">
        <v>99</v>
      </c>
      <c r="P5288">
        <v>1</v>
      </c>
      <c r="Q5288" t="s">
        <v>7733</v>
      </c>
      <c r="R5288" t="s">
        <v>7734</v>
      </c>
      <c r="S5288" t="s">
        <v>7734</v>
      </c>
      <c r="T5288" t="s">
        <v>847</v>
      </c>
      <c r="U5288">
        <f t="shared" si="82"/>
        <v>1120</v>
      </c>
    </row>
    <row r="5289" spans="1:21" x14ac:dyDescent="0.2">
      <c r="A5289" t="s">
        <v>19082</v>
      </c>
      <c r="B5289" t="s">
        <v>6872</v>
      </c>
      <c r="C5289">
        <v>3557016</v>
      </c>
      <c r="D5289" t="s">
        <v>6701</v>
      </c>
      <c r="E5289" t="s">
        <v>15561</v>
      </c>
      <c r="F5289" t="s">
        <v>6402</v>
      </c>
      <c r="G5289">
        <v>236</v>
      </c>
      <c r="H5289">
        <v>370</v>
      </c>
      <c r="I5289">
        <v>0</v>
      </c>
      <c r="J5289">
        <v>1</v>
      </c>
      <c r="K5289">
        <v>0</v>
      </c>
      <c r="M5289">
        <v>2018</v>
      </c>
      <c r="N5289" t="s">
        <v>6404</v>
      </c>
      <c r="O5289">
        <v>99</v>
      </c>
      <c r="P5289">
        <v>1</v>
      </c>
      <c r="Q5289" t="s">
        <v>7733</v>
      </c>
      <c r="R5289" t="s">
        <v>7734</v>
      </c>
      <c r="S5289" t="s">
        <v>7734</v>
      </c>
      <c r="T5289" t="s">
        <v>24126</v>
      </c>
      <c r="U5289">
        <f t="shared" si="82"/>
        <v>1351</v>
      </c>
    </row>
    <row r="5290" spans="1:21" x14ac:dyDescent="0.2">
      <c r="A5290" t="s">
        <v>19083</v>
      </c>
      <c r="B5290" t="s">
        <v>6872</v>
      </c>
      <c r="C5290">
        <v>3557016</v>
      </c>
      <c r="D5290" t="s">
        <v>6608</v>
      </c>
      <c r="E5290" t="s">
        <v>6401</v>
      </c>
      <c r="F5290" t="s">
        <v>6402</v>
      </c>
      <c r="G5290">
        <v>134</v>
      </c>
      <c r="H5290">
        <v>1351</v>
      </c>
      <c r="I5290">
        <v>1</v>
      </c>
      <c r="J5290">
        <v>0</v>
      </c>
      <c r="K5290">
        <v>0</v>
      </c>
      <c r="M5290">
        <v>2018</v>
      </c>
      <c r="N5290" t="s">
        <v>1463</v>
      </c>
      <c r="O5290">
        <v>99</v>
      </c>
      <c r="P5290">
        <v>4</v>
      </c>
      <c r="Q5290" t="s">
        <v>7733</v>
      </c>
      <c r="R5290" t="s">
        <v>7734</v>
      </c>
      <c r="S5290" t="s">
        <v>7734</v>
      </c>
      <c r="T5290" t="s">
        <v>5550</v>
      </c>
      <c r="U5290">
        <f t="shared" si="82"/>
        <v>1351</v>
      </c>
    </row>
    <row r="5291" spans="1:21" x14ac:dyDescent="0.2">
      <c r="A5291" t="s">
        <v>19083</v>
      </c>
      <c r="B5291" t="s">
        <v>6872</v>
      </c>
      <c r="C5291">
        <v>3557016</v>
      </c>
      <c r="D5291" t="s">
        <v>6425</v>
      </c>
      <c r="E5291" t="s">
        <v>6541</v>
      </c>
      <c r="F5291" t="s">
        <v>6402</v>
      </c>
      <c r="G5291">
        <v>112</v>
      </c>
      <c r="H5291">
        <v>1351</v>
      </c>
      <c r="I5291">
        <v>0</v>
      </c>
      <c r="J5291">
        <v>0</v>
      </c>
      <c r="K5291">
        <v>0</v>
      </c>
      <c r="M5291">
        <v>2018</v>
      </c>
      <c r="N5291" t="s">
        <v>1463</v>
      </c>
      <c r="O5291">
        <v>99</v>
      </c>
      <c r="P5291">
        <v>4</v>
      </c>
      <c r="Q5291" t="s">
        <v>7733</v>
      </c>
      <c r="R5291" t="s">
        <v>7734</v>
      </c>
      <c r="S5291" t="s">
        <v>7734</v>
      </c>
      <c r="T5291" t="s">
        <v>24127</v>
      </c>
      <c r="U5291">
        <f t="shared" si="82"/>
        <v>1351</v>
      </c>
    </row>
    <row r="5292" spans="1:21" x14ac:dyDescent="0.2">
      <c r="A5292" t="s">
        <v>19083</v>
      </c>
      <c r="B5292" t="s">
        <v>6872</v>
      </c>
      <c r="C5292">
        <v>3557016</v>
      </c>
      <c r="D5292" t="s">
        <v>8996</v>
      </c>
      <c r="E5292" t="s">
        <v>6589</v>
      </c>
      <c r="F5292" t="s">
        <v>6402</v>
      </c>
      <c r="G5292">
        <v>199</v>
      </c>
      <c r="H5292">
        <v>1351</v>
      </c>
      <c r="I5292">
        <v>0</v>
      </c>
      <c r="J5292">
        <v>1</v>
      </c>
      <c r="K5292">
        <v>0</v>
      </c>
      <c r="M5292">
        <v>2018</v>
      </c>
      <c r="N5292" t="s">
        <v>1463</v>
      </c>
      <c r="O5292">
        <v>99</v>
      </c>
      <c r="P5292">
        <v>4</v>
      </c>
      <c r="Q5292" t="s">
        <v>7733</v>
      </c>
      <c r="R5292" t="s">
        <v>7734</v>
      </c>
      <c r="S5292" t="s">
        <v>7734</v>
      </c>
      <c r="T5292" t="s">
        <v>3370</v>
      </c>
      <c r="U5292">
        <f t="shared" si="82"/>
        <v>1351</v>
      </c>
    </row>
    <row r="5293" spans="1:21" x14ac:dyDescent="0.2">
      <c r="A5293" t="s">
        <v>19083</v>
      </c>
      <c r="B5293" t="s">
        <v>6872</v>
      </c>
      <c r="C5293">
        <v>3557016</v>
      </c>
      <c r="D5293" t="s">
        <v>6547</v>
      </c>
      <c r="E5293" t="s">
        <v>8997</v>
      </c>
      <c r="F5293" t="s">
        <v>6402</v>
      </c>
      <c r="G5293">
        <v>139</v>
      </c>
      <c r="H5293">
        <v>1351</v>
      </c>
      <c r="I5293">
        <v>1</v>
      </c>
      <c r="J5293">
        <v>1</v>
      </c>
      <c r="K5293">
        <v>0</v>
      </c>
      <c r="M5293">
        <v>2018</v>
      </c>
      <c r="N5293" t="s">
        <v>1463</v>
      </c>
      <c r="O5293">
        <v>99</v>
      </c>
      <c r="P5293">
        <v>4</v>
      </c>
      <c r="Q5293" t="s">
        <v>7733</v>
      </c>
      <c r="R5293" t="s">
        <v>7734</v>
      </c>
      <c r="S5293" t="s">
        <v>7734</v>
      </c>
      <c r="T5293" t="s">
        <v>3369</v>
      </c>
      <c r="U5293">
        <f t="shared" si="82"/>
        <v>1351</v>
      </c>
    </row>
    <row r="5294" spans="1:21" x14ac:dyDescent="0.2">
      <c r="A5294" t="s">
        <v>19083</v>
      </c>
      <c r="B5294" t="s">
        <v>6872</v>
      </c>
      <c r="C5294">
        <v>3557016</v>
      </c>
      <c r="D5294" t="s">
        <v>6493</v>
      </c>
      <c r="E5294" t="s">
        <v>8666</v>
      </c>
      <c r="F5294" t="s">
        <v>6402</v>
      </c>
      <c r="G5294">
        <v>190</v>
      </c>
      <c r="H5294">
        <v>1351</v>
      </c>
      <c r="I5294">
        <v>0</v>
      </c>
      <c r="J5294">
        <v>1</v>
      </c>
      <c r="K5294">
        <v>0</v>
      </c>
      <c r="M5294">
        <v>2018</v>
      </c>
      <c r="N5294" t="s">
        <v>1463</v>
      </c>
      <c r="O5294">
        <v>99</v>
      </c>
      <c r="P5294">
        <v>4</v>
      </c>
      <c r="Q5294" t="s">
        <v>7733</v>
      </c>
      <c r="R5294" t="s">
        <v>7734</v>
      </c>
      <c r="S5294" t="s">
        <v>7734</v>
      </c>
      <c r="T5294" t="s">
        <v>24128</v>
      </c>
      <c r="U5294">
        <f t="shared" si="82"/>
        <v>1351</v>
      </c>
    </row>
    <row r="5295" spans="1:21" x14ac:dyDescent="0.2">
      <c r="A5295" t="s">
        <v>19083</v>
      </c>
      <c r="B5295" t="s">
        <v>6872</v>
      </c>
      <c r="C5295">
        <v>3557016</v>
      </c>
      <c r="D5295" t="s">
        <v>7696</v>
      </c>
      <c r="E5295" t="s">
        <v>6724</v>
      </c>
      <c r="F5295" t="s">
        <v>6402</v>
      </c>
      <c r="G5295">
        <v>132</v>
      </c>
      <c r="H5295">
        <v>1351</v>
      </c>
      <c r="I5295">
        <v>1</v>
      </c>
      <c r="J5295">
        <v>0</v>
      </c>
      <c r="K5295">
        <v>0</v>
      </c>
      <c r="M5295">
        <v>2018</v>
      </c>
      <c r="N5295" t="s">
        <v>1463</v>
      </c>
      <c r="O5295">
        <v>99</v>
      </c>
      <c r="P5295">
        <v>4</v>
      </c>
      <c r="Q5295" t="s">
        <v>7733</v>
      </c>
      <c r="R5295" t="s">
        <v>7734</v>
      </c>
      <c r="S5295" t="s">
        <v>7734</v>
      </c>
      <c r="T5295" t="s">
        <v>24129</v>
      </c>
      <c r="U5295">
        <f t="shared" si="82"/>
        <v>1351</v>
      </c>
    </row>
    <row r="5296" spans="1:21" x14ac:dyDescent="0.2">
      <c r="A5296" t="s">
        <v>19082</v>
      </c>
      <c r="B5296" t="s">
        <v>6872</v>
      </c>
      <c r="C5296">
        <v>3557016</v>
      </c>
      <c r="D5296" t="s">
        <v>19084</v>
      </c>
      <c r="E5296" t="s">
        <v>6765</v>
      </c>
      <c r="F5296" t="s">
        <v>6402</v>
      </c>
      <c r="G5296">
        <v>134</v>
      </c>
      <c r="H5296">
        <v>370</v>
      </c>
      <c r="I5296">
        <v>0</v>
      </c>
      <c r="J5296">
        <v>0</v>
      </c>
      <c r="K5296">
        <v>0</v>
      </c>
      <c r="M5296">
        <v>2018</v>
      </c>
      <c r="N5296" t="s">
        <v>6404</v>
      </c>
      <c r="O5296">
        <v>99</v>
      </c>
      <c r="P5296">
        <v>1</v>
      </c>
      <c r="Q5296" t="s">
        <v>7733</v>
      </c>
      <c r="R5296" t="s">
        <v>7734</v>
      </c>
      <c r="S5296" t="s">
        <v>7734</v>
      </c>
      <c r="T5296" t="s">
        <v>24130</v>
      </c>
      <c r="U5296">
        <f t="shared" si="82"/>
        <v>1351</v>
      </c>
    </row>
    <row r="5297" spans="1:21" x14ac:dyDescent="0.2">
      <c r="A5297" t="s">
        <v>19083</v>
      </c>
      <c r="B5297" t="s">
        <v>6872</v>
      </c>
      <c r="C5297">
        <v>3557016</v>
      </c>
      <c r="D5297" t="s">
        <v>7657</v>
      </c>
      <c r="E5297" t="s">
        <v>15345</v>
      </c>
      <c r="F5297" t="s">
        <v>6402</v>
      </c>
      <c r="G5297">
        <v>249</v>
      </c>
      <c r="H5297">
        <v>1351</v>
      </c>
      <c r="I5297">
        <v>0</v>
      </c>
      <c r="J5297">
        <v>1</v>
      </c>
      <c r="K5297">
        <v>0</v>
      </c>
      <c r="M5297">
        <v>2018</v>
      </c>
      <c r="N5297" t="s">
        <v>1463</v>
      </c>
      <c r="O5297">
        <v>99</v>
      </c>
      <c r="P5297">
        <v>4</v>
      </c>
      <c r="Q5297" t="s">
        <v>7733</v>
      </c>
      <c r="R5297" t="s">
        <v>7734</v>
      </c>
      <c r="S5297" t="s">
        <v>7734</v>
      </c>
      <c r="T5297" t="s">
        <v>24131</v>
      </c>
      <c r="U5297">
        <f t="shared" si="82"/>
        <v>1351</v>
      </c>
    </row>
    <row r="5298" spans="1:21" x14ac:dyDescent="0.2">
      <c r="A5298" t="s">
        <v>19083</v>
      </c>
      <c r="B5298" t="s">
        <v>6872</v>
      </c>
      <c r="C5298">
        <v>3557016</v>
      </c>
      <c r="D5298" t="s">
        <v>6597</v>
      </c>
      <c r="E5298" t="s">
        <v>19085</v>
      </c>
      <c r="F5298" t="s">
        <v>6402</v>
      </c>
      <c r="G5298">
        <v>112</v>
      </c>
      <c r="H5298">
        <v>1351</v>
      </c>
      <c r="I5298">
        <v>0</v>
      </c>
      <c r="J5298">
        <v>0</v>
      </c>
      <c r="K5298">
        <v>0</v>
      </c>
      <c r="M5298">
        <v>2018</v>
      </c>
      <c r="N5298" t="s">
        <v>1463</v>
      </c>
      <c r="O5298">
        <v>99</v>
      </c>
      <c r="P5298">
        <v>4</v>
      </c>
      <c r="Q5298" t="s">
        <v>7733</v>
      </c>
      <c r="R5298" t="s">
        <v>7734</v>
      </c>
      <c r="S5298" t="s">
        <v>7734</v>
      </c>
      <c r="T5298" t="s">
        <v>24132</v>
      </c>
      <c r="U5298">
        <f t="shared" si="82"/>
        <v>1351</v>
      </c>
    </row>
    <row r="5299" spans="1:21" x14ac:dyDescent="0.2">
      <c r="A5299" t="s">
        <v>19083</v>
      </c>
      <c r="B5299" t="s">
        <v>6872</v>
      </c>
      <c r="C5299">
        <v>3557016</v>
      </c>
      <c r="D5299" t="s">
        <v>6858</v>
      </c>
      <c r="E5299" t="s">
        <v>6758</v>
      </c>
      <c r="F5299" t="s">
        <v>6402</v>
      </c>
      <c r="G5299">
        <v>84</v>
      </c>
      <c r="H5299">
        <v>1351</v>
      </c>
      <c r="I5299">
        <v>0</v>
      </c>
      <c r="J5299">
        <v>0</v>
      </c>
      <c r="K5299">
        <v>0</v>
      </c>
      <c r="M5299">
        <v>2018</v>
      </c>
      <c r="N5299" t="s">
        <v>1463</v>
      </c>
      <c r="O5299">
        <v>99</v>
      </c>
      <c r="P5299">
        <v>4</v>
      </c>
      <c r="Q5299" t="s">
        <v>7733</v>
      </c>
      <c r="R5299" t="s">
        <v>7734</v>
      </c>
      <c r="S5299" t="s">
        <v>7734</v>
      </c>
      <c r="T5299" t="s">
        <v>24133</v>
      </c>
      <c r="U5299">
        <f t="shared" si="82"/>
        <v>1351</v>
      </c>
    </row>
    <row r="5300" spans="1:21" x14ac:dyDescent="0.2">
      <c r="A5300" t="s">
        <v>19086</v>
      </c>
      <c r="B5300" t="s">
        <v>12667</v>
      </c>
      <c r="C5300">
        <v>3549051</v>
      </c>
      <c r="D5300" t="s">
        <v>7514</v>
      </c>
      <c r="E5300" t="s">
        <v>6896</v>
      </c>
      <c r="F5300" t="s">
        <v>6402</v>
      </c>
      <c r="G5300">
        <v>105</v>
      </c>
      <c r="H5300">
        <v>942</v>
      </c>
      <c r="I5300">
        <v>0</v>
      </c>
      <c r="J5300">
        <v>0</v>
      </c>
      <c r="K5300">
        <v>0</v>
      </c>
      <c r="M5300">
        <v>2018</v>
      </c>
      <c r="N5300" t="s">
        <v>1463</v>
      </c>
      <c r="O5300">
        <v>99</v>
      </c>
      <c r="P5300">
        <v>4</v>
      </c>
      <c r="Q5300" t="s">
        <v>7733</v>
      </c>
      <c r="R5300" t="s">
        <v>7734</v>
      </c>
      <c r="S5300" t="s">
        <v>7734</v>
      </c>
      <c r="T5300" t="s">
        <v>3375</v>
      </c>
      <c r="U5300">
        <f t="shared" si="82"/>
        <v>942</v>
      </c>
    </row>
    <row r="5301" spans="1:21" x14ac:dyDescent="0.2">
      <c r="A5301" t="s">
        <v>19086</v>
      </c>
      <c r="B5301" t="s">
        <v>12667</v>
      </c>
      <c r="C5301">
        <v>3549051</v>
      </c>
      <c r="D5301" t="s">
        <v>6809</v>
      </c>
      <c r="E5301" t="s">
        <v>8463</v>
      </c>
      <c r="F5301" t="s">
        <v>6402</v>
      </c>
      <c r="G5301">
        <v>205</v>
      </c>
      <c r="H5301">
        <v>942</v>
      </c>
      <c r="I5301">
        <v>0</v>
      </c>
      <c r="J5301">
        <v>1</v>
      </c>
      <c r="K5301">
        <v>0</v>
      </c>
      <c r="M5301">
        <v>2018</v>
      </c>
      <c r="N5301" t="s">
        <v>1463</v>
      </c>
      <c r="O5301">
        <v>99</v>
      </c>
      <c r="P5301">
        <v>4</v>
      </c>
      <c r="Q5301" t="s">
        <v>7733</v>
      </c>
      <c r="R5301" t="s">
        <v>7734</v>
      </c>
      <c r="S5301" t="s">
        <v>7734</v>
      </c>
      <c r="T5301" t="s">
        <v>3374</v>
      </c>
      <c r="U5301">
        <f t="shared" si="82"/>
        <v>942</v>
      </c>
    </row>
    <row r="5302" spans="1:21" x14ac:dyDescent="0.2">
      <c r="A5302" t="s">
        <v>19086</v>
      </c>
      <c r="B5302" t="s">
        <v>12667</v>
      </c>
      <c r="C5302">
        <v>3549051</v>
      </c>
      <c r="D5302" t="s">
        <v>6609</v>
      </c>
      <c r="E5302" t="s">
        <v>16197</v>
      </c>
      <c r="F5302" t="s">
        <v>6402</v>
      </c>
      <c r="G5302">
        <v>240</v>
      </c>
      <c r="H5302">
        <v>942</v>
      </c>
      <c r="I5302">
        <v>1</v>
      </c>
      <c r="J5302">
        <v>1</v>
      </c>
      <c r="K5302">
        <v>0</v>
      </c>
      <c r="M5302">
        <v>2018</v>
      </c>
      <c r="N5302" t="s">
        <v>1463</v>
      </c>
      <c r="O5302">
        <v>99</v>
      </c>
      <c r="P5302">
        <v>4</v>
      </c>
      <c r="Q5302" t="s">
        <v>7733</v>
      </c>
      <c r="R5302" t="s">
        <v>7734</v>
      </c>
      <c r="S5302" t="s">
        <v>7734</v>
      </c>
      <c r="T5302" t="s">
        <v>24134</v>
      </c>
      <c r="U5302">
        <f t="shared" si="82"/>
        <v>942</v>
      </c>
    </row>
    <row r="5303" spans="1:21" x14ac:dyDescent="0.2">
      <c r="A5303" t="s">
        <v>19087</v>
      </c>
      <c r="B5303" t="s">
        <v>12667</v>
      </c>
      <c r="C5303">
        <v>3549051</v>
      </c>
      <c r="D5303" t="s">
        <v>6666</v>
      </c>
      <c r="E5303" t="s">
        <v>6750</v>
      </c>
      <c r="F5303" t="s">
        <v>6402</v>
      </c>
      <c r="G5303">
        <v>79</v>
      </c>
      <c r="H5303">
        <v>324</v>
      </c>
      <c r="I5303">
        <v>1</v>
      </c>
      <c r="J5303">
        <v>0</v>
      </c>
      <c r="K5303">
        <v>0</v>
      </c>
      <c r="M5303">
        <v>2018</v>
      </c>
      <c r="N5303" t="s">
        <v>6404</v>
      </c>
      <c r="O5303">
        <v>99</v>
      </c>
      <c r="P5303">
        <v>1</v>
      </c>
      <c r="Q5303" t="s">
        <v>7733</v>
      </c>
      <c r="R5303" t="s">
        <v>7734</v>
      </c>
      <c r="S5303" t="s">
        <v>7734</v>
      </c>
      <c r="T5303" t="s">
        <v>2494</v>
      </c>
      <c r="U5303">
        <f t="shared" si="82"/>
        <v>942</v>
      </c>
    </row>
    <row r="5304" spans="1:21" x14ac:dyDescent="0.2">
      <c r="A5304" t="s">
        <v>19086</v>
      </c>
      <c r="B5304" t="s">
        <v>12667</v>
      </c>
      <c r="C5304">
        <v>3549051</v>
      </c>
      <c r="D5304" t="s">
        <v>12669</v>
      </c>
      <c r="E5304" t="s">
        <v>6645</v>
      </c>
      <c r="F5304" t="s">
        <v>6402</v>
      </c>
      <c r="G5304">
        <v>209</v>
      </c>
      <c r="H5304">
        <v>942</v>
      </c>
      <c r="I5304">
        <v>1</v>
      </c>
      <c r="J5304">
        <v>1</v>
      </c>
      <c r="K5304">
        <v>0</v>
      </c>
      <c r="M5304">
        <v>2018</v>
      </c>
      <c r="N5304" t="s">
        <v>1463</v>
      </c>
      <c r="O5304">
        <v>99</v>
      </c>
      <c r="P5304">
        <v>4</v>
      </c>
      <c r="Q5304" t="s">
        <v>7733</v>
      </c>
      <c r="R5304" t="s">
        <v>7734</v>
      </c>
      <c r="S5304" t="s">
        <v>7734</v>
      </c>
      <c r="T5304" t="s">
        <v>3373</v>
      </c>
      <c r="U5304">
        <f t="shared" si="82"/>
        <v>942</v>
      </c>
    </row>
    <row r="5305" spans="1:21" x14ac:dyDescent="0.2">
      <c r="A5305" t="s">
        <v>19087</v>
      </c>
      <c r="B5305" t="s">
        <v>12667</v>
      </c>
      <c r="C5305">
        <v>3549051</v>
      </c>
      <c r="D5305" t="s">
        <v>6548</v>
      </c>
      <c r="E5305" t="s">
        <v>7506</v>
      </c>
      <c r="F5305" t="s">
        <v>6402</v>
      </c>
      <c r="G5305">
        <v>120</v>
      </c>
      <c r="H5305">
        <v>324</v>
      </c>
      <c r="I5305">
        <v>1</v>
      </c>
      <c r="J5305">
        <v>0</v>
      </c>
      <c r="K5305">
        <v>0</v>
      </c>
      <c r="M5305">
        <v>2018</v>
      </c>
      <c r="N5305" t="s">
        <v>6404</v>
      </c>
      <c r="O5305">
        <v>99</v>
      </c>
      <c r="P5305">
        <v>1</v>
      </c>
      <c r="Q5305" t="s">
        <v>7733</v>
      </c>
      <c r="R5305" t="s">
        <v>7734</v>
      </c>
      <c r="S5305" t="s">
        <v>7734</v>
      </c>
      <c r="T5305" t="s">
        <v>3371</v>
      </c>
      <c r="U5305">
        <f t="shared" si="82"/>
        <v>942</v>
      </c>
    </row>
    <row r="5306" spans="1:21" x14ac:dyDescent="0.2">
      <c r="A5306" t="s">
        <v>19087</v>
      </c>
      <c r="B5306" t="s">
        <v>12667</v>
      </c>
      <c r="C5306">
        <v>3549051</v>
      </c>
      <c r="D5306" t="s">
        <v>6427</v>
      </c>
      <c r="E5306" t="s">
        <v>12202</v>
      </c>
      <c r="F5306" t="s">
        <v>6402</v>
      </c>
      <c r="G5306">
        <v>125</v>
      </c>
      <c r="H5306">
        <v>324</v>
      </c>
      <c r="I5306">
        <v>0</v>
      </c>
      <c r="J5306">
        <v>1</v>
      </c>
      <c r="K5306">
        <v>0</v>
      </c>
      <c r="M5306">
        <v>2018</v>
      </c>
      <c r="N5306" t="s">
        <v>6404</v>
      </c>
      <c r="O5306">
        <v>99</v>
      </c>
      <c r="P5306">
        <v>1</v>
      </c>
      <c r="Q5306" t="s">
        <v>7733</v>
      </c>
      <c r="R5306" t="s">
        <v>7734</v>
      </c>
      <c r="S5306" t="s">
        <v>7734</v>
      </c>
      <c r="T5306" t="s">
        <v>1272</v>
      </c>
      <c r="U5306">
        <f t="shared" si="82"/>
        <v>942</v>
      </c>
    </row>
    <row r="5307" spans="1:21" x14ac:dyDescent="0.2">
      <c r="A5307" t="s">
        <v>19086</v>
      </c>
      <c r="B5307" t="s">
        <v>12667</v>
      </c>
      <c r="C5307">
        <v>3549051</v>
      </c>
      <c r="D5307" t="s">
        <v>6423</v>
      </c>
      <c r="E5307" t="s">
        <v>12202</v>
      </c>
      <c r="F5307" t="s">
        <v>6402</v>
      </c>
      <c r="G5307">
        <v>183</v>
      </c>
      <c r="H5307">
        <v>942</v>
      </c>
      <c r="I5307">
        <v>0</v>
      </c>
      <c r="J5307">
        <v>1</v>
      </c>
      <c r="K5307">
        <v>0</v>
      </c>
      <c r="M5307">
        <v>2018</v>
      </c>
      <c r="N5307" t="s">
        <v>1463</v>
      </c>
      <c r="O5307">
        <v>99</v>
      </c>
      <c r="P5307">
        <v>4</v>
      </c>
      <c r="Q5307" t="s">
        <v>7733</v>
      </c>
      <c r="R5307" t="s">
        <v>7734</v>
      </c>
      <c r="S5307" t="s">
        <v>7734</v>
      </c>
      <c r="T5307" t="s">
        <v>3372</v>
      </c>
      <c r="U5307">
        <f t="shared" si="82"/>
        <v>942</v>
      </c>
    </row>
    <row r="5308" spans="1:21" x14ac:dyDescent="0.2">
      <c r="A5308" t="s">
        <v>19088</v>
      </c>
      <c r="B5308" t="s">
        <v>9930</v>
      </c>
      <c r="C5308">
        <v>3556066</v>
      </c>
      <c r="D5308" t="s">
        <v>6527</v>
      </c>
      <c r="E5308" t="s">
        <v>19089</v>
      </c>
      <c r="F5308" t="s">
        <v>6402</v>
      </c>
      <c r="G5308">
        <v>328</v>
      </c>
      <c r="H5308">
        <v>13615</v>
      </c>
      <c r="I5308">
        <v>0</v>
      </c>
      <c r="J5308">
        <v>0</v>
      </c>
      <c r="K5308">
        <v>0</v>
      </c>
      <c r="M5308">
        <v>2018</v>
      </c>
      <c r="N5308" t="s">
        <v>1463</v>
      </c>
      <c r="O5308">
        <v>99</v>
      </c>
      <c r="P5308">
        <v>6</v>
      </c>
      <c r="Q5308" t="s">
        <v>7733</v>
      </c>
      <c r="R5308" t="s">
        <v>7734</v>
      </c>
      <c r="S5308" t="s">
        <v>7734</v>
      </c>
      <c r="T5308" t="s">
        <v>24135</v>
      </c>
      <c r="U5308">
        <f t="shared" si="82"/>
        <v>13615</v>
      </c>
    </row>
    <row r="5309" spans="1:21" x14ac:dyDescent="0.2">
      <c r="A5309" t="s">
        <v>19088</v>
      </c>
      <c r="B5309" t="s">
        <v>9930</v>
      </c>
      <c r="C5309">
        <v>3556066</v>
      </c>
      <c r="D5309" t="s">
        <v>6666</v>
      </c>
      <c r="E5309" t="s">
        <v>6449</v>
      </c>
      <c r="F5309" t="s">
        <v>6402</v>
      </c>
      <c r="G5309">
        <v>1067</v>
      </c>
      <c r="H5309">
        <v>13615</v>
      </c>
      <c r="I5309">
        <v>0</v>
      </c>
      <c r="J5309">
        <v>1</v>
      </c>
      <c r="K5309">
        <v>0</v>
      </c>
      <c r="M5309">
        <v>2018</v>
      </c>
      <c r="N5309" t="s">
        <v>1463</v>
      </c>
      <c r="O5309">
        <v>99</v>
      </c>
      <c r="P5309">
        <v>6</v>
      </c>
      <c r="Q5309" t="s">
        <v>7733</v>
      </c>
      <c r="R5309" t="s">
        <v>7734</v>
      </c>
      <c r="S5309" t="s">
        <v>7734</v>
      </c>
      <c r="T5309" t="s">
        <v>3377</v>
      </c>
      <c r="U5309">
        <f t="shared" si="82"/>
        <v>13615</v>
      </c>
    </row>
    <row r="5310" spans="1:21" x14ac:dyDescent="0.2">
      <c r="A5310" t="s">
        <v>19090</v>
      </c>
      <c r="B5310" t="s">
        <v>9930</v>
      </c>
      <c r="C5310">
        <v>3556066</v>
      </c>
      <c r="D5310" t="s">
        <v>6425</v>
      </c>
      <c r="E5310" t="s">
        <v>9931</v>
      </c>
      <c r="F5310" t="s">
        <v>6402</v>
      </c>
      <c r="G5310">
        <v>1335</v>
      </c>
      <c r="H5310">
        <v>3022</v>
      </c>
      <c r="I5310">
        <v>1</v>
      </c>
      <c r="J5310">
        <v>1</v>
      </c>
      <c r="K5310">
        <v>0</v>
      </c>
      <c r="M5310">
        <v>2018</v>
      </c>
      <c r="N5310" t="s">
        <v>6404</v>
      </c>
      <c r="O5310">
        <v>99</v>
      </c>
      <c r="P5310">
        <v>1</v>
      </c>
      <c r="Q5310" t="s">
        <v>7733</v>
      </c>
      <c r="R5310" t="s">
        <v>7734</v>
      </c>
      <c r="S5310" t="s">
        <v>7734</v>
      </c>
      <c r="T5310" t="s">
        <v>851</v>
      </c>
      <c r="U5310">
        <f t="shared" si="82"/>
        <v>13615</v>
      </c>
    </row>
    <row r="5311" spans="1:21" x14ac:dyDescent="0.2">
      <c r="A5311" t="s">
        <v>19088</v>
      </c>
      <c r="B5311" t="s">
        <v>9930</v>
      </c>
      <c r="C5311">
        <v>3556066</v>
      </c>
      <c r="D5311" t="s">
        <v>7022</v>
      </c>
      <c r="E5311" t="s">
        <v>19091</v>
      </c>
      <c r="F5311" t="s">
        <v>6402</v>
      </c>
      <c r="G5311">
        <v>1001</v>
      </c>
      <c r="H5311">
        <v>13615</v>
      </c>
      <c r="I5311">
        <v>1</v>
      </c>
      <c r="J5311">
        <v>0</v>
      </c>
      <c r="K5311">
        <v>0</v>
      </c>
      <c r="M5311">
        <v>2018</v>
      </c>
      <c r="N5311" t="s">
        <v>1463</v>
      </c>
      <c r="O5311">
        <v>99</v>
      </c>
      <c r="P5311">
        <v>6</v>
      </c>
      <c r="Q5311" t="s">
        <v>7733</v>
      </c>
      <c r="R5311" t="s">
        <v>7734</v>
      </c>
      <c r="S5311" t="s">
        <v>7734</v>
      </c>
      <c r="T5311" t="s">
        <v>24136</v>
      </c>
      <c r="U5311">
        <f t="shared" si="82"/>
        <v>13615</v>
      </c>
    </row>
    <row r="5312" spans="1:21" x14ac:dyDescent="0.2">
      <c r="A5312" t="s">
        <v>19090</v>
      </c>
      <c r="B5312" t="s">
        <v>9930</v>
      </c>
      <c r="C5312">
        <v>3556066</v>
      </c>
      <c r="D5312" t="s">
        <v>6623</v>
      </c>
      <c r="E5312" t="s">
        <v>6491</v>
      </c>
      <c r="F5312" t="s">
        <v>6402</v>
      </c>
      <c r="G5312">
        <v>1070</v>
      </c>
      <c r="H5312">
        <v>3022</v>
      </c>
      <c r="I5312">
        <v>0</v>
      </c>
      <c r="J5312">
        <v>0</v>
      </c>
      <c r="K5312">
        <v>0</v>
      </c>
      <c r="M5312">
        <v>2018</v>
      </c>
      <c r="N5312" t="s">
        <v>6404</v>
      </c>
      <c r="O5312">
        <v>99</v>
      </c>
      <c r="P5312">
        <v>1</v>
      </c>
      <c r="Q5312" t="s">
        <v>7733</v>
      </c>
      <c r="R5312" t="s">
        <v>7734</v>
      </c>
      <c r="S5312" t="s">
        <v>7734</v>
      </c>
      <c r="T5312" t="s">
        <v>24137</v>
      </c>
      <c r="U5312">
        <f t="shared" si="82"/>
        <v>13615</v>
      </c>
    </row>
    <row r="5313" spans="1:21" x14ac:dyDescent="0.2">
      <c r="A5313" t="s">
        <v>19088</v>
      </c>
      <c r="B5313" t="s">
        <v>9930</v>
      </c>
      <c r="C5313">
        <v>3556066</v>
      </c>
      <c r="D5313" t="s">
        <v>7604</v>
      </c>
      <c r="E5313" t="s">
        <v>15351</v>
      </c>
      <c r="F5313" t="s">
        <v>6402</v>
      </c>
      <c r="G5313">
        <v>456</v>
      </c>
      <c r="H5313">
        <v>13615</v>
      </c>
      <c r="I5313">
        <v>0</v>
      </c>
      <c r="J5313">
        <v>0</v>
      </c>
      <c r="K5313">
        <v>0</v>
      </c>
      <c r="M5313">
        <v>2018</v>
      </c>
      <c r="N5313" t="s">
        <v>1463</v>
      </c>
      <c r="O5313">
        <v>99</v>
      </c>
      <c r="P5313">
        <v>6</v>
      </c>
      <c r="Q5313" t="s">
        <v>7733</v>
      </c>
      <c r="R5313" t="s">
        <v>7734</v>
      </c>
      <c r="S5313" t="s">
        <v>7734</v>
      </c>
      <c r="T5313" t="s">
        <v>24138</v>
      </c>
      <c r="U5313">
        <f t="shared" si="82"/>
        <v>13615</v>
      </c>
    </row>
    <row r="5314" spans="1:21" x14ac:dyDescent="0.2">
      <c r="A5314" t="s">
        <v>19088</v>
      </c>
      <c r="B5314" t="s">
        <v>9930</v>
      </c>
      <c r="C5314">
        <v>3556066</v>
      </c>
      <c r="D5314" t="s">
        <v>9937</v>
      </c>
      <c r="E5314" t="s">
        <v>9938</v>
      </c>
      <c r="F5314" t="s">
        <v>6402</v>
      </c>
      <c r="G5314">
        <v>1210</v>
      </c>
      <c r="H5314">
        <v>13615</v>
      </c>
      <c r="I5314">
        <v>0</v>
      </c>
      <c r="J5314">
        <v>1</v>
      </c>
      <c r="K5314">
        <v>0</v>
      </c>
      <c r="M5314">
        <v>2018</v>
      </c>
      <c r="N5314" t="s">
        <v>1463</v>
      </c>
      <c r="O5314">
        <v>99</v>
      </c>
      <c r="P5314">
        <v>6</v>
      </c>
      <c r="Q5314" t="s">
        <v>7733</v>
      </c>
      <c r="R5314" t="s">
        <v>7734</v>
      </c>
      <c r="S5314" t="s">
        <v>7734</v>
      </c>
      <c r="T5314" t="s">
        <v>3376</v>
      </c>
      <c r="U5314">
        <f t="shared" ref="U5314:U5377" si="83">_xlfn.MAXIFS($H$2:$H$6695, $C$2:$C$6695,C5314)</f>
        <v>13615</v>
      </c>
    </row>
    <row r="5315" spans="1:21" x14ac:dyDescent="0.2">
      <c r="A5315" t="s">
        <v>19088</v>
      </c>
      <c r="B5315" t="s">
        <v>9930</v>
      </c>
      <c r="C5315">
        <v>3556066</v>
      </c>
      <c r="D5315" t="s">
        <v>8230</v>
      </c>
      <c r="E5315" t="s">
        <v>6724</v>
      </c>
      <c r="F5315" t="s">
        <v>6402</v>
      </c>
      <c r="G5315">
        <v>413</v>
      </c>
      <c r="H5315">
        <v>13615</v>
      </c>
      <c r="I5315">
        <v>0</v>
      </c>
      <c r="J5315">
        <v>0</v>
      </c>
      <c r="K5315">
        <v>0</v>
      </c>
      <c r="M5315">
        <v>2018</v>
      </c>
      <c r="N5315" t="s">
        <v>1463</v>
      </c>
      <c r="O5315">
        <v>99</v>
      </c>
      <c r="P5315">
        <v>6</v>
      </c>
      <c r="Q5315" t="s">
        <v>7733</v>
      </c>
      <c r="R5315" t="s">
        <v>7734</v>
      </c>
      <c r="S5315" t="s">
        <v>7734</v>
      </c>
      <c r="T5315" t="s">
        <v>24139</v>
      </c>
      <c r="U5315">
        <f t="shared" si="83"/>
        <v>13615</v>
      </c>
    </row>
    <row r="5316" spans="1:21" x14ac:dyDescent="0.2">
      <c r="A5316" t="s">
        <v>19088</v>
      </c>
      <c r="B5316" t="s">
        <v>9930</v>
      </c>
      <c r="C5316">
        <v>3556066</v>
      </c>
      <c r="D5316" t="s">
        <v>7628</v>
      </c>
      <c r="E5316" t="s">
        <v>9204</v>
      </c>
      <c r="F5316" t="s">
        <v>6402</v>
      </c>
      <c r="G5316">
        <v>758</v>
      </c>
      <c r="H5316">
        <v>13615</v>
      </c>
      <c r="I5316">
        <v>0</v>
      </c>
      <c r="J5316">
        <v>0</v>
      </c>
      <c r="K5316">
        <v>0</v>
      </c>
      <c r="M5316">
        <v>2018</v>
      </c>
      <c r="N5316" t="s">
        <v>1463</v>
      </c>
      <c r="O5316">
        <v>99</v>
      </c>
      <c r="P5316">
        <v>6</v>
      </c>
      <c r="Q5316" t="s">
        <v>7733</v>
      </c>
      <c r="R5316" t="s">
        <v>7734</v>
      </c>
      <c r="S5316" t="s">
        <v>7734</v>
      </c>
      <c r="T5316" t="s">
        <v>3384</v>
      </c>
      <c r="U5316">
        <f t="shared" si="83"/>
        <v>13615</v>
      </c>
    </row>
    <row r="5317" spans="1:21" x14ac:dyDescent="0.2">
      <c r="A5317" t="s">
        <v>19088</v>
      </c>
      <c r="B5317" t="s">
        <v>9930</v>
      </c>
      <c r="C5317">
        <v>3556066</v>
      </c>
      <c r="D5317" t="s">
        <v>6662</v>
      </c>
      <c r="E5317" t="s">
        <v>7492</v>
      </c>
      <c r="F5317" t="s">
        <v>6402</v>
      </c>
      <c r="G5317">
        <v>1157</v>
      </c>
      <c r="H5317">
        <v>13615</v>
      </c>
      <c r="I5317">
        <v>0</v>
      </c>
      <c r="J5317">
        <v>1</v>
      </c>
      <c r="K5317">
        <v>0</v>
      </c>
      <c r="M5317">
        <v>2018</v>
      </c>
      <c r="N5317" t="s">
        <v>1463</v>
      </c>
      <c r="O5317">
        <v>99</v>
      </c>
      <c r="P5317">
        <v>6</v>
      </c>
      <c r="Q5317" t="s">
        <v>7733</v>
      </c>
      <c r="R5317" t="s">
        <v>7734</v>
      </c>
      <c r="S5317" t="s">
        <v>7734</v>
      </c>
      <c r="T5317" t="s">
        <v>24140</v>
      </c>
      <c r="U5317">
        <f t="shared" si="83"/>
        <v>13615</v>
      </c>
    </row>
    <row r="5318" spans="1:21" x14ac:dyDescent="0.2">
      <c r="A5318" t="s">
        <v>19088</v>
      </c>
      <c r="B5318" t="s">
        <v>9930</v>
      </c>
      <c r="C5318">
        <v>3556066</v>
      </c>
      <c r="D5318" t="s">
        <v>6477</v>
      </c>
      <c r="E5318" t="s">
        <v>9936</v>
      </c>
      <c r="F5318" t="s">
        <v>6402</v>
      </c>
      <c r="G5318">
        <v>1624</v>
      </c>
      <c r="H5318">
        <v>13615</v>
      </c>
      <c r="I5318">
        <v>0</v>
      </c>
      <c r="J5318">
        <v>1</v>
      </c>
      <c r="K5318">
        <v>0</v>
      </c>
      <c r="M5318">
        <v>2018</v>
      </c>
      <c r="N5318" t="s">
        <v>1463</v>
      </c>
      <c r="O5318">
        <v>99</v>
      </c>
      <c r="P5318">
        <v>6</v>
      </c>
      <c r="Q5318" t="s">
        <v>7733</v>
      </c>
      <c r="R5318" t="s">
        <v>7734</v>
      </c>
      <c r="S5318" t="s">
        <v>7734</v>
      </c>
      <c r="T5318" t="s">
        <v>3378</v>
      </c>
      <c r="U5318">
        <f t="shared" si="83"/>
        <v>13615</v>
      </c>
    </row>
    <row r="5319" spans="1:21" x14ac:dyDescent="0.2">
      <c r="A5319" t="s">
        <v>19088</v>
      </c>
      <c r="B5319" t="s">
        <v>9930</v>
      </c>
      <c r="C5319">
        <v>3556066</v>
      </c>
      <c r="D5319" t="s">
        <v>7175</v>
      </c>
      <c r="E5319" t="s">
        <v>15628</v>
      </c>
      <c r="F5319" t="s">
        <v>6402</v>
      </c>
      <c r="G5319">
        <v>471</v>
      </c>
      <c r="H5319">
        <v>13615</v>
      </c>
      <c r="I5319">
        <v>0</v>
      </c>
      <c r="J5319">
        <v>0</v>
      </c>
      <c r="K5319">
        <v>0</v>
      </c>
      <c r="M5319">
        <v>2018</v>
      </c>
      <c r="N5319" t="s">
        <v>1463</v>
      </c>
      <c r="O5319">
        <v>99</v>
      </c>
      <c r="P5319">
        <v>6</v>
      </c>
      <c r="Q5319" t="s">
        <v>7733</v>
      </c>
      <c r="R5319" t="s">
        <v>7734</v>
      </c>
      <c r="S5319" t="s">
        <v>7734</v>
      </c>
      <c r="T5319" t="s">
        <v>24141</v>
      </c>
      <c r="U5319">
        <f t="shared" si="83"/>
        <v>13615</v>
      </c>
    </row>
    <row r="5320" spans="1:21" x14ac:dyDescent="0.2">
      <c r="A5320" t="s">
        <v>19088</v>
      </c>
      <c r="B5320" t="s">
        <v>9930</v>
      </c>
      <c r="C5320">
        <v>3556066</v>
      </c>
      <c r="D5320" t="s">
        <v>6481</v>
      </c>
      <c r="E5320" t="s">
        <v>19092</v>
      </c>
      <c r="F5320" t="s">
        <v>6402</v>
      </c>
      <c r="G5320">
        <v>1092</v>
      </c>
      <c r="H5320">
        <v>13615</v>
      </c>
      <c r="I5320">
        <v>1</v>
      </c>
      <c r="J5320">
        <v>1</v>
      </c>
      <c r="K5320">
        <v>0</v>
      </c>
      <c r="M5320">
        <v>2018</v>
      </c>
      <c r="N5320" t="s">
        <v>1463</v>
      </c>
      <c r="O5320">
        <v>99</v>
      </c>
      <c r="P5320">
        <v>6</v>
      </c>
      <c r="Q5320" t="s">
        <v>7733</v>
      </c>
      <c r="R5320" t="s">
        <v>7734</v>
      </c>
      <c r="S5320" t="s">
        <v>7734</v>
      </c>
      <c r="T5320" t="s">
        <v>24142</v>
      </c>
      <c r="U5320">
        <f t="shared" si="83"/>
        <v>13615</v>
      </c>
    </row>
    <row r="5321" spans="1:21" x14ac:dyDescent="0.2">
      <c r="A5321" t="s">
        <v>19088</v>
      </c>
      <c r="B5321" t="s">
        <v>9930</v>
      </c>
      <c r="C5321">
        <v>3556066</v>
      </c>
      <c r="D5321" t="s">
        <v>6481</v>
      </c>
      <c r="E5321" t="s">
        <v>9935</v>
      </c>
      <c r="F5321" t="s">
        <v>6402</v>
      </c>
      <c r="G5321">
        <v>985</v>
      </c>
      <c r="H5321">
        <v>13615</v>
      </c>
      <c r="I5321">
        <v>1</v>
      </c>
      <c r="J5321">
        <v>0</v>
      </c>
      <c r="K5321">
        <v>0</v>
      </c>
      <c r="M5321">
        <v>2018</v>
      </c>
      <c r="N5321" t="s">
        <v>1463</v>
      </c>
      <c r="O5321">
        <v>99</v>
      </c>
      <c r="P5321">
        <v>6</v>
      </c>
      <c r="Q5321" t="s">
        <v>7733</v>
      </c>
      <c r="R5321" t="s">
        <v>7734</v>
      </c>
      <c r="S5321" t="s">
        <v>7734</v>
      </c>
      <c r="T5321" t="s">
        <v>3380</v>
      </c>
      <c r="U5321">
        <f t="shared" si="83"/>
        <v>13615</v>
      </c>
    </row>
    <row r="5322" spans="1:21" x14ac:dyDescent="0.2">
      <c r="A5322" t="s">
        <v>19088</v>
      </c>
      <c r="B5322" t="s">
        <v>9930</v>
      </c>
      <c r="C5322">
        <v>3556066</v>
      </c>
      <c r="D5322" t="s">
        <v>6591</v>
      </c>
      <c r="E5322" t="s">
        <v>6754</v>
      </c>
      <c r="F5322" t="s">
        <v>6402</v>
      </c>
      <c r="G5322">
        <v>1066</v>
      </c>
      <c r="H5322">
        <v>13615</v>
      </c>
      <c r="I5322">
        <v>1</v>
      </c>
      <c r="J5322">
        <v>0</v>
      </c>
      <c r="K5322">
        <v>0</v>
      </c>
      <c r="M5322">
        <v>2018</v>
      </c>
      <c r="N5322" t="s">
        <v>1463</v>
      </c>
      <c r="O5322">
        <v>99</v>
      </c>
      <c r="P5322">
        <v>6</v>
      </c>
      <c r="Q5322" t="s">
        <v>7733</v>
      </c>
      <c r="R5322" t="s">
        <v>7734</v>
      </c>
      <c r="S5322" t="s">
        <v>7734</v>
      </c>
      <c r="T5322" t="s">
        <v>1317</v>
      </c>
      <c r="U5322">
        <f t="shared" si="83"/>
        <v>13615</v>
      </c>
    </row>
    <row r="5323" spans="1:21" x14ac:dyDescent="0.2">
      <c r="A5323" t="s">
        <v>19090</v>
      </c>
      <c r="B5323" t="s">
        <v>9930</v>
      </c>
      <c r="C5323">
        <v>3556066</v>
      </c>
      <c r="D5323" t="s">
        <v>19093</v>
      </c>
      <c r="E5323" t="s">
        <v>13745</v>
      </c>
      <c r="F5323" t="s">
        <v>6402</v>
      </c>
      <c r="G5323">
        <v>107</v>
      </c>
      <c r="H5323">
        <v>3022</v>
      </c>
      <c r="I5323">
        <v>0</v>
      </c>
      <c r="J5323">
        <v>0</v>
      </c>
      <c r="K5323">
        <v>0</v>
      </c>
      <c r="M5323">
        <v>2018</v>
      </c>
      <c r="N5323" t="s">
        <v>6404</v>
      </c>
      <c r="O5323">
        <v>99</v>
      </c>
      <c r="P5323">
        <v>1</v>
      </c>
      <c r="Q5323" t="s">
        <v>7733</v>
      </c>
      <c r="R5323" t="s">
        <v>7734</v>
      </c>
      <c r="S5323" t="s">
        <v>7734</v>
      </c>
      <c r="T5323" t="s">
        <v>24143</v>
      </c>
      <c r="U5323">
        <f t="shared" si="83"/>
        <v>13615</v>
      </c>
    </row>
    <row r="5324" spans="1:21" x14ac:dyDescent="0.2">
      <c r="A5324" t="s">
        <v>19088</v>
      </c>
      <c r="B5324" t="s">
        <v>9930</v>
      </c>
      <c r="C5324">
        <v>3556066</v>
      </c>
      <c r="D5324" t="s">
        <v>13536</v>
      </c>
      <c r="E5324" t="s">
        <v>12940</v>
      </c>
      <c r="F5324" t="s">
        <v>6402</v>
      </c>
      <c r="G5324">
        <v>1296</v>
      </c>
      <c r="H5324">
        <v>13615</v>
      </c>
      <c r="I5324">
        <v>0</v>
      </c>
      <c r="J5324">
        <v>1</v>
      </c>
      <c r="K5324">
        <v>0</v>
      </c>
      <c r="M5324">
        <v>2018</v>
      </c>
      <c r="N5324" t="s">
        <v>1463</v>
      </c>
      <c r="O5324">
        <v>99</v>
      </c>
      <c r="P5324">
        <v>6</v>
      </c>
      <c r="Q5324" t="s">
        <v>7733</v>
      </c>
      <c r="R5324" t="s">
        <v>7734</v>
      </c>
      <c r="S5324" t="s">
        <v>7734</v>
      </c>
      <c r="T5324" t="s">
        <v>24144</v>
      </c>
      <c r="U5324">
        <f t="shared" si="83"/>
        <v>13615</v>
      </c>
    </row>
    <row r="5325" spans="1:21" x14ac:dyDescent="0.2">
      <c r="A5325" t="s">
        <v>19088</v>
      </c>
      <c r="B5325" t="s">
        <v>9930</v>
      </c>
      <c r="C5325">
        <v>3556066</v>
      </c>
      <c r="D5325" t="s">
        <v>6566</v>
      </c>
      <c r="E5325" t="s">
        <v>19094</v>
      </c>
      <c r="F5325" t="s">
        <v>6402</v>
      </c>
      <c r="G5325">
        <v>691</v>
      </c>
      <c r="H5325">
        <v>13615</v>
      </c>
      <c r="I5325">
        <v>0</v>
      </c>
      <c r="J5325">
        <v>0</v>
      </c>
      <c r="K5325">
        <v>0</v>
      </c>
      <c r="M5325">
        <v>2018</v>
      </c>
      <c r="N5325" t="s">
        <v>1463</v>
      </c>
      <c r="O5325">
        <v>99</v>
      </c>
      <c r="P5325">
        <v>6</v>
      </c>
      <c r="Q5325" t="s">
        <v>7733</v>
      </c>
      <c r="R5325" t="s">
        <v>7734</v>
      </c>
      <c r="S5325" t="s">
        <v>7734</v>
      </c>
      <c r="T5325" t="s">
        <v>24145</v>
      </c>
      <c r="U5325">
        <f t="shared" si="83"/>
        <v>13615</v>
      </c>
    </row>
    <row r="5326" spans="1:21" x14ac:dyDescent="0.2">
      <c r="A5326" t="s">
        <v>19090</v>
      </c>
      <c r="B5326" t="s">
        <v>9930</v>
      </c>
      <c r="C5326">
        <v>3556066</v>
      </c>
      <c r="D5326" t="s">
        <v>7679</v>
      </c>
      <c r="E5326" t="s">
        <v>15336</v>
      </c>
      <c r="F5326" t="s">
        <v>6402</v>
      </c>
      <c r="G5326">
        <v>510</v>
      </c>
      <c r="H5326">
        <v>3022</v>
      </c>
      <c r="I5326">
        <v>0</v>
      </c>
      <c r="J5326">
        <v>0</v>
      </c>
      <c r="K5326">
        <v>0</v>
      </c>
      <c r="M5326">
        <v>2018</v>
      </c>
      <c r="N5326" t="s">
        <v>6404</v>
      </c>
      <c r="O5326">
        <v>99</v>
      </c>
      <c r="P5326">
        <v>1</v>
      </c>
      <c r="Q5326" t="s">
        <v>7733</v>
      </c>
      <c r="R5326" t="s">
        <v>7734</v>
      </c>
      <c r="S5326" t="s">
        <v>7734</v>
      </c>
      <c r="T5326" t="s">
        <v>24146</v>
      </c>
      <c r="U5326">
        <f t="shared" si="83"/>
        <v>13615</v>
      </c>
    </row>
    <row r="5327" spans="1:21" x14ac:dyDescent="0.2">
      <c r="A5327" t="s">
        <v>19095</v>
      </c>
      <c r="B5327" t="s">
        <v>9940</v>
      </c>
      <c r="C5327">
        <v>3549018</v>
      </c>
      <c r="D5327" t="s">
        <v>6996</v>
      </c>
      <c r="E5327" t="s">
        <v>8386</v>
      </c>
      <c r="F5327" t="s">
        <v>6402</v>
      </c>
      <c r="G5327">
        <v>729</v>
      </c>
      <c r="H5327">
        <v>1044</v>
      </c>
      <c r="I5327">
        <v>1</v>
      </c>
      <c r="J5327">
        <v>1</v>
      </c>
      <c r="K5327">
        <v>0</v>
      </c>
      <c r="M5327">
        <v>2018</v>
      </c>
      <c r="N5327" t="s">
        <v>6404</v>
      </c>
      <c r="O5327" t="s">
        <v>19096</v>
      </c>
      <c r="P5327">
        <v>1</v>
      </c>
      <c r="Q5327" t="s">
        <v>7733</v>
      </c>
      <c r="R5327" t="s">
        <v>7734</v>
      </c>
      <c r="S5327" t="s">
        <v>7734</v>
      </c>
      <c r="T5327" t="s">
        <v>24147</v>
      </c>
      <c r="U5327">
        <f t="shared" si="83"/>
        <v>3495</v>
      </c>
    </row>
    <row r="5328" spans="1:21" x14ac:dyDescent="0.2">
      <c r="A5328" t="s">
        <v>19097</v>
      </c>
      <c r="B5328" t="s">
        <v>9940</v>
      </c>
      <c r="C5328">
        <v>3549018</v>
      </c>
      <c r="D5328" t="s">
        <v>7264</v>
      </c>
      <c r="E5328" t="s">
        <v>7332</v>
      </c>
      <c r="F5328" t="s">
        <v>6402</v>
      </c>
      <c r="G5328">
        <v>380</v>
      </c>
      <c r="H5328">
        <v>3495</v>
      </c>
      <c r="I5328">
        <v>1</v>
      </c>
      <c r="J5328">
        <v>1</v>
      </c>
      <c r="K5328">
        <v>0</v>
      </c>
      <c r="M5328">
        <v>2018</v>
      </c>
      <c r="N5328" t="s">
        <v>1463</v>
      </c>
      <c r="O5328" t="s">
        <v>19096</v>
      </c>
      <c r="P5328">
        <v>4</v>
      </c>
      <c r="Q5328" t="s">
        <v>7733</v>
      </c>
      <c r="R5328" t="s">
        <v>7734</v>
      </c>
      <c r="S5328" t="s">
        <v>7734</v>
      </c>
      <c r="T5328" t="s">
        <v>858</v>
      </c>
      <c r="U5328">
        <f t="shared" si="83"/>
        <v>3495</v>
      </c>
    </row>
    <row r="5329" spans="1:21" x14ac:dyDescent="0.2">
      <c r="A5329" t="s">
        <v>19097</v>
      </c>
      <c r="B5329" t="s">
        <v>9940</v>
      </c>
      <c r="C5329">
        <v>3549018</v>
      </c>
      <c r="D5329" t="s">
        <v>6838</v>
      </c>
      <c r="E5329" t="s">
        <v>15186</v>
      </c>
      <c r="F5329" t="s">
        <v>6402</v>
      </c>
      <c r="G5329">
        <v>226</v>
      </c>
      <c r="H5329">
        <v>3495</v>
      </c>
      <c r="I5329">
        <v>0</v>
      </c>
      <c r="J5329">
        <v>0</v>
      </c>
      <c r="K5329">
        <v>0</v>
      </c>
      <c r="M5329">
        <v>2018</v>
      </c>
      <c r="N5329" t="s">
        <v>1463</v>
      </c>
      <c r="O5329" t="s">
        <v>19096</v>
      </c>
      <c r="P5329">
        <v>4</v>
      </c>
      <c r="Q5329" t="s">
        <v>7733</v>
      </c>
      <c r="R5329" t="s">
        <v>7734</v>
      </c>
      <c r="S5329" t="s">
        <v>7734</v>
      </c>
      <c r="T5329" t="s">
        <v>24148</v>
      </c>
      <c r="U5329">
        <f t="shared" si="83"/>
        <v>3495</v>
      </c>
    </row>
    <row r="5330" spans="1:21" x14ac:dyDescent="0.2">
      <c r="A5330" t="s">
        <v>19097</v>
      </c>
      <c r="B5330" t="s">
        <v>9940</v>
      </c>
      <c r="C5330">
        <v>3549018</v>
      </c>
      <c r="D5330" t="s">
        <v>6406</v>
      </c>
      <c r="E5330" t="s">
        <v>19098</v>
      </c>
      <c r="F5330" t="s">
        <v>6402</v>
      </c>
      <c r="G5330">
        <v>293</v>
      </c>
      <c r="H5330">
        <v>3495</v>
      </c>
      <c r="I5330">
        <v>0</v>
      </c>
      <c r="J5330">
        <v>0</v>
      </c>
      <c r="K5330">
        <v>0</v>
      </c>
      <c r="M5330">
        <v>2018</v>
      </c>
      <c r="N5330" t="s">
        <v>1463</v>
      </c>
      <c r="O5330" t="s">
        <v>19096</v>
      </c>
      <c r="P5330">
        <v>4</v>
      </c>
      <c r="Q5330" t="s">
        <v>7733</v>
      </c>
      <c r="R5330" t="s">
        <v>7734</v>
      </c>
      <c r="S5330" t="s">
        <v>7734</v>
      </c>
      <c r="T5330" t="s">
        <v>24149</v>
      </c>
      <c r="U5330">
        <f t="shared" si="83"/>
        <v>3495</v>
      </c>
    </row>
    <row r="5331" spans="1:21" x14ac:dyDescent="0.2">
      <c r="A5331" t="s">
        <v>19097</v>
      </c>
      <c r="B5331" t="s">
        <v>9940</v>
      </c>
      <c r="C5331">
        <v>3549018</v>
      </c>
      <c r="D5331" t="s">
        <v>6598</v>
      </c>
      <c r="E5331" t="s">
        <v>14460</v>
      </c>
      <c r="F5331" t="s">
        <v>6402</v>
      </c>
      <c r="G5331">
        <v>119</v>
      </c>
      <c r="H5331">
        <v>3495</v>
      </c>
      <c r="I5331">
        <v>0</v>
      </c>
      <c r="J5331">
        <v>0</v>
      </c>
      <c r="K5331">
        <v>0</v>
      </c>
      <c r="M5331">
        <v>2018</v>
      </c>
      <c r="N5331" t="s">
        <v>1463</v>
      </c>
      <c r="O5331" t="s">
        <v>19096</v>
      </c>
      <c r="P5331">
        <v>4</v>
      </c>
      <c r="Q5331" t="s">
        <v>7733</v>
      </c>
      <c r="R5331" t="s">
        <v>7734</v>
      </c>
      <c r="S5331" t="s">
        <v>7734</v>
      </c>
      <c r="T5331" t="s">
        <v>24150</v>
      </c>
      <c r="U5331">
        <f t="shared" si="83"/>
        <v>3495</v>
      </c>
    </row>
    <row r="5332" spans="1:21" x14ac:dyDescent="0.2">
      <c r="A5332" t="s">
        <v>19097</v>
      </c>
      <c r="B5332" t="s">
        <v>9940</v>
      </c>
      <c r="C5332">
        <v>3549018</v>
      </c>
      <c r="D5332" t="s">
        <v>6434</v>
      </c>
      <c r="E5332" t="s">
        <v>18357</v>
      </c>
      <c r="F5332" t="s">
        <v>6402</v>
      </c>
      <c r="G5332">
        <v>240</v>
      </c>
      <c r="H5332">
        <v>3495</v>
      </c>
      <c r="I5332">
        <v>0</v>
      </c>
      <c r="J5332">
        <v>0</v>
      </c>
      <c r="K5332">
        <v>0</v>
      </c>
      <c r="M5332">
        <v>2018</v>
      </c>
      <c r="N5332" t="s">
        <v>1463</v>
      </c>
      <c r="O5332" t="s">
        <v>19096</v>
      </c>
      <c r="P5332">
        <v>4</v>
      </c>
      <c r="Q5332" t="s">
        <v>7733</v>
      </c>
      <c r="R5332" t="s">
        <v>7734</v>
      </c>
      <c r="S5332" t="s">
        <v>7734</v>
      </c>
      <c r="T5332" t="s">
        <v>24151</v>
      </c>
      <c r="U5332">
        <f t="shared" si="83"/>
        <v>3495</v>
      </c>
    </row>
    <row r="5333" spans="1:21" x14ac:dyDescent="0.2">
      <c r="A5333" t="s">
        <v>19097</v>
      </c>
      <c r="B5333" t="s">
        <v>9940</v>
      </c>
      <c r="C5333">
        <v>3549018</v>
      </c>
      <c r="D5333" t="s">
        <v>7463</v>
      </c>
      <c r="E5333" t="s">
        <v>19099</v>
      </c>
      <c r="F5333" t="s">
        <v>6402</v>
      </c>
      <c r="G5333">
        <v>214</v>
      </c>
      <c r="H5333">
        <v>3495</v>
      </c>
      <c r="I5333">
        <v>0</v>
      </c>
      <c r="J5333">
        <v>0</v>
      </c>
      <c r="K5333">
        <v>0</v>
      </c>
      <c r="M5333">
        <v>2018</v>
      </c>
      <c r="N5333" t="s">
        <v>1463</v>
      </c>
      <c r="O5333" t="s">
        <v>19096</v>
      </c>
      <c r="P5333">
        <v>4</v>
      </c>
      <c r="Q5333" t="s">
        <v>7733</v>
      </c>
      <c r="R5333" t="s">
        <v>7734</v>
      </c>
      <c r="S5333" t="s">
        <v>7734</v>
      </c>
      <c r="T5333" t="s">
        <v>24152</v>
      </c>
      <c r="U5333">
        <f t="shared" si="83"/>
        <v>3495</v>
      </c>
    </row>
    <row r="5334" spans="1:21" x14ac:dyDescent="0.2">
      <c r="A5334" t="s">
        <v>19097</v>
      </c>
      <c r="B5334" t="s">
        <v>9940</v>
      </c>
      <c r="C5334">
        <v>3549018</v>
      </c>
      <c r="D5334" t="s">
        <v>9442</v>
      </c>
      <c r="E5334" t="s">
        <v>19100</v>
      </c>
      <c r="F5334" t="s">
        <v>6402</v>
      </c>
      <c r="G5334">
        <v>660</v>
      </c>
      <c r="H5334">
        <v>3495</v>
      </c>
      <c r="I5334">
        <v>1</v>
      </c>
      <c r="J5334">
        <v>1</v>
      </c>
      <c r="K5334">
        <v>0</v>
      </c>
      <c r="M5334">
        <v>2018</v>
      </c>
      <c r="N5334" t="s">
        <v>1463</v>
      </c>
      <c r="O5334" t="s">
        <v>19096</v>
      </c>
      <c r="P5334">
        <v>4</v>
      </c>
      <c r="Q5334" t="s">
        <v>7733</v>
      </c>
      <c r="R5334" t="s">
        <v>7734</v>
      </c>
      <c r="S5334" t="s">
        <v>7734</v>
      </c>
      <c r="T5334" t="s">
        <v>24153</v>
      </c>
      <c r="U5334">
        <f t="shared" si="83"/>
        <v>3495</v>
      </c>
    </row>
    <row r="5335" spans="1:21" x14ac:dyDescent="0.2">
      <c r="A5335" t="s">
        <v>19097</v>
      </c>
      <c r="B5335" t="s">
        <v>9940</v>
      </c>
      <c r="C5335">
        <v>3549018</v>
      </c>
      <c r="D5335" t="s">
        <v>6622</v>
      </c>
      <c r="E5335" t="s">
        <v>9947</v>
      </c>
      <c r="F5335" t="s">
        <v>6402</v>
      </c>
      <c r="G5335">
        <v>801</v>
      </c>
      <c r="H5335">
        <v>3495</v>
      </c>
      <c r="I5335">
        <v>0</v>
      </c>
      <c r="J5335">
        <v>1</v>
      </c>
      <c r="K5335">
        <v>0</v>
      </c>
      <c r="M5335">
        <v>2018</v>
      </c>
      <c r="N5335" t="s">
        <v>1463</v>
      </c>
      <c r="O5335" t="s">
        <v>19096</v>
      </c>
      <c r="P5335">
        <v>4</v>
      </c>
      <c r="Q5335" t="s">
        <v>7733</v>
      </c>
      <c r="R5335" t="s">
        <v>7734</v>
      </c>
      <c r="S5335" t="s">
        <v>7734</v>
      </c>
      <c r="T5335" t="s">
        <v>3412</v>
      </c>
      <c r="U5335">
        <f t="shared" si="83"/>
        <v>3495</v>
      </c>
    </row>
    <row r="5336" spans="1:21" x14ac:dyDescent="0.2">
      <c r="A5336" t="s">
        <v>19097</v>
      </c>
      <c r="B5336" t="s">
        <v>9940</v>
      </c>
      <c r="C5336">
        <v>3549018</v>
      </c>
      <c r="D5336" t="s">
        <v>6440</v>
      </c>
      <c r="E5336" t="s">
        <v>9949</v>
      </c>
      <c r="F5336" t="s">
        <v>6402</v>
      </c>
      <c r="G5336">
        <v>562</v>
      </c>
      <c r="H5336">
        <v>3495</v>
      </c>
      <c r="I5336">
        <v>1</v>
      </c>
      <c r="J5336">
        <v>1</v>
      </c>
      <c r="K5336">
        <v>0</v>
      </c>
      <c r="M5336">
        <v>2018</v>
      </c>
      <c r="N5336" t="s">
        <v>1463</v>
      </c>
      <c r="O5336" t="s">
        <v>19096</v>
      </c>
      <c r="P5336">
        <v>4</v>
      </c>
      <c r="Q5336" t="s">
        <v>7733</v>
      </c>
      <c r="R5336" t="s">
        <v>7734</v>
      </c>
      <c r="S5336" t="s">
        <v>7734</v>
      </c>
      <c r="T5336" t="s">
        <v>3417</v>
      </c>
      <c r="U5336">
        <f t="shared" si="83"/>
        <v>3495</v>
      </c>
    </row>
    <row r="5337" spans="1:21" x14ac:dyDescent="0.2">
      <c r="A5337" t="s">
        <v>19095</v>
      </c>
      <c r="B5337" t="s">
        <v>9940</v>
      </c>
      <c r="C5337">
        <v>3549018</v>
      </c>
      <c r="D5337" t="s">
        <v>7358</v>
      </c>
      <c r="E5337" t="s">
        <v>15433</v>
      </c>
      <c r="F5337" t="s">
        <v>6402</v>
      </c>
      <c r="G5337">
        <v>315</v>
      </c>
      <c r="H5337">
        <v>1044</v>
      </c>
      <c r="I5337">
        <v>1</v>
      </c>
      <c r="J5337">
        <v>0</v>
      </c>
      <c r="K5337">
        <v>0</v>
      </c>
      <c r="M5337">
        <v>2018</v>
      </c>
      <c r="N5337" t="s">
        <v>6404</v>
      </c>
      <c r="O5337" t="s">
        <v>19096</v>
      </c>
      <c r="P5337">
        <v>1</v>
      </c>
      <c r="Q5337" t="s">
        <v>7733</v>
      </c>
      <c r="R5337" t="s">
        <v>7734</v>
      </c>
      <c r="S5337" t="s">
        <v>7734</v>
      </c>
      <c r="T5337" t="s">
        <v>24154</v>
      </c>
      <c r="U5337">
        <f t="shared" si="83"/>
        <v>3495</v>
      </c>
    </row>
    <row r="5338" spans="1:21" x14ac:dyDescent="0.2">
      <c r="A5338" t="s">
        <v>19101</v>
      </c>
      <c r="B5338" t="s">
        <v>10993</v>
      </c>
      <c r="C5338">
        <v>3554024</v>
      </c>
      <c r="D5338" t="s">
        <v>8666</v>
      </c>
      <c r="E5338" t="s">
        <v>10991</v>
      </c>
      <c r="F5338" t="s">
        <v>6402</v>
      </c>
      <c r="G5338">
        <v>0</v>
      </c>
      <c r="H5338">
        <v>0</v>
      </c>
      <c r="I5338">
        <v>1</v>
      </c>
      <c r="J5338">
        <v>1</v>
      </c>
      <c r="K5338">
        <v>1</v>
      </c>
      <c r="M5338">
        <v>2018</v>
      </c>
      <c r="N5338" t="s">
        <v>1463</v>
      </c>
      <c r="O5338">
        <v>99</v>
      </c>
      <c r="P5338">
        <v>4</v>
      </c>
      <c r="Q5338" t="s">
        <v>7733</v>
      </c>
      <c r="R5338" t="s">
        <v>7734</v>
      </c>
      <c r="S5338" t="s">
        <v>7734</v>
      </c>
      <c r="T5338" t="s">
        <v>3433</v>
      </c>
      <c r="U5338">
        <f t="shared" si="83"/>
        <v>0</v>
      </c>
    </row>
    <row r="5339" spans="1:21" x14ac:dyDescent="0.2">
      <c r="A5339" t="s">
        <v>19101</v>
      </c>
      <c r="B5339" t="s">
        <v>10993</v>
      </c>
      <c r="C5339">
        <v>3554024</v>
      </c>
      <c r="D5339" t="s">
        <v>6598</v>
      </c>
      <c r="E5339" t="s">
        <v>8890</v>
      </c>
      <c r="F5339" t="s">
        <v>6402</v>
      </c>
      <c r="G5339">
        <v>0</v>
      </c>
      <c r="H5339">
        <v>0</v>
      </c>
      <c r="I5339">
        <v>1</v>
      </c>
      <c r="J5339">
        <v>1</v>
      </c>
      <c r="K5339">
        <v>1</v>
      </c>
      <c r="M5339">
        <v>2018</v>
      </c>
      <c r="N5339" t="s">
        <v>1463</v>
      </c>
      <c r="O5339">
        <v>99</v>
      </c>
      <c r="P5339">
        <v>4</v>
      </c>
      <c r="Q5339" t="s">
        <v>7733</v>
      </c>
      <c r="R5339" t="s">
        <v>7734</v>
      </c>
      <c r="S5339" t="s">
        <v>7734</v>
      </c>
      <c r="T5339" t="s">
        <v>3436</v>
      </c>
      <c r="U5339">
        <f t="shared" si="83"/>
        <v>0</v>
      </c>
    </row>
    <row r="5340" spans="1:21" x14ac:dyDescent="0.2">
      <c r="A5340" t="s">
        <v>19101</v>
      </c>
      <c r="B5340" t="s">
        <v>10993</v>
      </c>
      <c r="C5340">
        <v>3554024</v>
      </c>
      <c r="D5340" t="s">
        <v>10587</v>
      </c>
      <c r="E5340" t="s">
        <v>10996</v>
      </c>
      <c r="F5340" t="s">
        <v>6402</v>
      </c>
      <c r="G5340">
        <v>0</v>
      </c>
      <c r="H5340">
        <v>0</v>
      </c>
      <c r="I5340">
        <v>1</v>
      </c>
      <c r="J5340">
        <v>1</v>
      </c>
      <c r="K5340">
        <v>1</v>
      </c>
      <c r="M5340">
        <v>2018</v>
      </c>
      <c r="N5340" t="s">
        <v>1463</v>
      </c>
      <c r="O5340">
        <v>99</v>
      </c>
      <c r="P5340">
        <v>4</v>
      </c>
      <c r="Q5340" t="s">
        <v>7733</v>
      </c>
      <c r="R5340" t="s">
        <v>7734</v>
      </c>
      <c r="S5340" t="s">
        <v>7734</v>
      </c>
      <c r="T5340" t="s">
        <v>3434</v>
      </c>
      <c r="U5340">
        <f t="shared" si="83"/>
        <v>0</v>
      </c>
    </row>
    <row r="5341" spans="1:21" x14ac:dyDescent="0.2">
      <c r="A5341" t="s">
        <v>19101</v>
      </c>
      <c r="B5341" t="s">
        <v>10993</v>
      </c>
      <c r="C5341">
        <v>3554024</v>
      </c>
      <c r="D5341" t="s">
        <v>6411</v>
      </c>
      <c r="E5341" t="s">
        <v>10995</v>
      </c>
      <c r="F5341" t="s">
        <v>6402</v>
      </c>
      <c r="G5341">
        <v>0</v>
      </c>
      <c r="H5341">
        <v>0</v>
      </c>
      <c r="I5341">
        <v>1</v>
      </c>
      <c r="J5341">
        <v>1</v>
      </c>
      <c r="K5341">
        <v>1</v>
      </c>
      <c r="M5341">
        <v>2018</v>
      </c>
      <c r="N5341" t="s">
        <v>1463</v>
      </c>
      <c r="O5341">
        <v>99</v>
      </c>
      <c r="P5341">
        <v>4</v>
      </c>
      <c r="Q5341" t="s">
        <v>7733</v>
      </c>
      <c r="R5341" t="s">
        <v>7734</v>
      </c>
      <c r="S5341" t="s">
        <v>7734</v>
      </c>
      <c r="T5341" t="s">
        <v>3435</v>
      </c>
      <c r="U5341">
        <f t="shared" si="83"/>
        <v>0</v>
      </c>
    </row>
    <row r="5342" spans="1:21" x14ac:dyDescent="0.2">
      <c r="A5342" t="s">
        <v>19102</v>
      </c>
      <c r="B5342" t="s">
        <v>10993</v>
      </c>
      <c r="C5342">
        <v>3554024</v>
      </c>
      <c r="D5342" t="s">
        <v>6858</v>
      </c>
      <c r="E5342" t="s">
        <v>6986</v>
      </c>
      <c r="F5342" t="s">
        <v>6402</v>
      </c>
      <c r="G5342">
        <v>0</v>
      </c>
      <c r="H5342">
        <v>0</v>
      </c>
      <c r="I5342">
        <v>1</v>
      </c>
      <c r="J5342">
        <v>1</v>
      </c>
      <c r="K5342">
        <v>1</v>
      </c>
      <c r="M5342">
        <v>2018</v>
      </c>
      <c r="N5342" t="s">
        <v>2531</v>
      </c>
      <c r="O5342">
        <v>99</v>
      </c>
      <c r="P5342">
        <v>1</v>
      </c>
      <c r="Q5342" t="s">
        <v>7733</v>
      </c>
      <c r="R5342" t="s">
        <v>7734</v>
      </c>
      <c r="S5342" t="s">
        <v>7734</v>
      </c>
      <c r="T5342" t="s">
        <v>864</v>
      </c>
      <c r="U5342">
        <f t="shared" si="83"/>
        <v>0</v>
      </c>
    </row>
    <row r="5343" spans="1:21" x14ac:dyDescent="0.2">
      <c r="A5343" t="s">
        <v>19103</v>
      </c>
      <c r="B5343" t="s">
        <v>19104</v>
      </c>
      <c r="C5343">
        <v>3547033</v>
      </c>
      <c r="D5343" t="s">
        <v>7347</v>
      </c>
      <c r="E5343" t="s">
        <v>11334</v>
      </c>
      <c r="F5343" t="s">
        <v>6402</v>
      </c>
      <c r="G5343">
        <v>48</v>
      </c>
      <c r="H5343">
        <v>1066</v>
      </c>
      <c r="I5343">
        <v>0</v>
      </c>
      <c r="J5343">
        <v>0</v>
      </c>
      <c r="K5343">
        <v>0</v>
      </c>
      <c r="M5343">
        <v>2018</v>
      </c>
      <c r="N5343" t="s">
        <v>1463</v>
      </c>
      <c r="O5343">
        <v>1</v>
      </c>
      <c r="P5343">
        <v>2</v>
      </c>
      <c r="Q5343" t="s">
        <v>7733</v>
      </c>
      <c r="R5343" t="s">
        <v>7734</v>
      </c>
      <c r="S5343" t="s">
        <v>7734</v>
      </c>
      <c r="T5343" t="s">
        <v>24155</v>
      </c>
      <c r="U5343">
        <f t="shared" si="83"/>
        <v>1820</v>
      </c>
    </row>
    <row r="5344" spans="1:21" x14ac:dyDescent="0.2">
      <c r="A5344" t="s">
        <v>19103</v>
      </c>
      <c r="B5344" t="s">
        <v>19104</v>
      </c>
      <c r="C5344">
        <v>3547033</v>
      </c>
      <c r="D5344" t="s">
        <v>6692</v>
      </c>
      <c r="E5344" t="s">
        <v>19105</v>
      </c>
      <c r="F5344" t="s">
        <v>6402</v>
      </c>
      <c r="G5344">
        <v>167</v>
      </c>
      <c r="H5344">
        <v>1066</v>
      </c>
      <c r="I5344">
        <v>0</v>
      </c>
      <c r="J5344">
        <v>0</v>
      </c>
      <c r="K5344">
        <v>0</v>
      </c>
      <c r="M5344">
        <v>2018</v>
      </c>
      <c r="N5344" t="s">
        <v>1463</v>
      </c>
      <c r="O5344">
        <v>1</v>
      </c>
      <c r="P5344">
        <v>2</v>
      </c>
      <c r="Q5344" t="s">
        <v>7733</v>
      </c>
      <c r="R5344" t="s">
        <v>7734</v>
      </c>
      <c r="S5344" t="s">
        <v>7734</v>
      </c>
      <c r="T5344" t="s">
        <v>24156</v>
      </c>
      <c r="U5344">
        <f t="shared" si="83"/>
        <v>1820</v>
      </c>
    </row>
    <row r="5345" spans="1:21" x14ac:dyDescent="0.2">
      <c r="A5345" t="s">
        <v>19106</v>
      </c>
      <c r="B5345" t="s">
        <v>19104</v>
      </c>
      <c r="C5345">
        <v>3547033</v>
      </c>
      <c r="D5345" t="s">
        <v>6609</v>
      </c>
      <c r="E5345" t="s">
        <v>14083</v>
      </c>
      <c r="F5345" t="s">
        <v>6402</v>
      </c>
      <c r="G5345">
        <v>0</v>
      </c>
      <c r="H5345">
        <v>0</v>
      </c>
      <c r="I5345">
        <v>1</v>
      </c>
      <c r="J5345">
        <v>1</v>
      </c>
      <c r="K5345">
        <v>1</v>
      </c>
      <c r="M5345">
        <v>2018</v>
      </c>
      <c r="N5345" t="s">
        <v>1463</v>
      </c>
      <c r="O5345">
        <v>3</v>
      </c>
      <c r="P5345">
        <v>2</v>
      </c>
      <c r="Q5345" t="s">
        <v>7733</v>
      </c>
      <c r="R5345" t="s">
        <v>7734</v>
      </c>
      <c r="S5345" t="s">
        <v>7734</v>
      </c>
      <c r="T5345" t="s">
        <v>3438</v>
      </c>
      <c r="U5345">
        <f t="shared" si="83"/>
        <v>1820</v>
      </c>
    </row>
    <row r="5346" spans="1:21" x14ac:dyDescent="0.2">
      <c r="A5346" t="s">
        <v>19103</v>
      </c>
      <c r="B5346" t="s">
        <v>19104</v>
      </c>
      <c r="C5346">
        <v>3547033</v>
      </c>
      <c r="D5346" t="s">
        <v>6605</v>
      </c>
      <c r="E5346" t="s">
        <v>11626</v>
      </c>
      <c r="F5346" t="s">
        <v>6402</v>
      </c>
      <c r="G5346">
        <v>261</v>
      </c>
      <c r="H5346">
        <v>1066</v>
      </c>
      <c r="I5346">
        <v>1</v>
      </c>
      <c r="J5346">
        <v>1</v>
      </c>
      <c r="K5346">
        <v>0</v>
      </c>
      <c r="M5346">
        <v>2018</v>
      </c>
      <c r="N5346" t="s">
        <v>1463</v>
      </c>
      <c r="O5346">
        <v>1</v>
      </c>
      <c r="P5346">
        <v>2</v>
      </c>
      <c r="Q5346" t="s">
        <v>7733</v>
      </c>
      <c r="R5346" t="s">
        <v>7734</v>
      </c>
      <c r="S5346" t="s">
        <v>7734</v>
      </c>
      <c r="T5346" t="s">
        <v>3439</v>
      </c>
      <c r="U5346">
        <f t="shared" si="83"/>
        <v>1820</v>
      </c>
    </row>
    <row r="5347" spans="1:21" x14ac:dyDescent="0.2">
      <c r="A5347" t="s">
        <v>19107</v>
      </c>
      <c r="B5347" t="s">
        <v>19104</v>
      </c>
      <c r="C5347">
        <v>3547033</v>
      </c>
      <c r="D5347" t="s">
        <v>6425</v>
      </c>
      <c r="E5347" t="s">
        <v>14077</v>
      </c>
      <c r="F5347" t="s">
        <v>6402</v>
      </c>
      <c r="G5347">
        <v>869</v>
      </c>
      <c r="H5347">
        <v>1820</v>
      </c>
      <c r="I5347">
        <v>0</v>
      </c>
      <c r="J5347">
        <v>0</v>
      </c>
      <c r="K5347">
        <v>0</v>
      </c>
      <c r="M5347">
        <v>2018</v>
      </c>
      <c r="N5347" t="s">
        <v>6404</v>
      </c>
      <c r="O5347">
        <v>99</v>
      </c>
      <c r="P5347">
        <v>1</v>
      </c>
      <c r="Q5347" t="s">
        <v>7733</v>
      </c>
      <c r="R5347" t="s">
        <v>7734</v>
      </c>
      <c r="S5347" t="s">
        <v>7734</v>
      </c>
      <c r="T5347" t="s">
        <v>865</v>
      </c>
      <c r="U5347">
        <f t="shared" si="83"/>
        <v>1820</v>
      </c>
    </row>
    <row r="5348" spans="1:21" x14ac:dyDescent="0.2">
      <c r="A5348" t="s">
        <v>19108</v>
      </c>
      <c r="B5348" t="s">
        <v>19104</v>
      </c>
      <c r="C5348">
        <v>3547033</v>
      </c>
      <c r="D5348" t="s">
        <v>7139</v>
      </c>
      <c r="E5348" t="s">
        <v>19109</v>
      </c>
      <c r="F5348" t="s">
        <v>6402</v>
      </c>
      <c r="G5348">
        <v>0</v>
      </c>
      <c r="H5348">
        <v>0</v>
      </c>
      <c r="I5348">
        <v>1</v>
      </c>
      <c r="J5348">
        <v>1</v>
      </c>
      <c r="K5348">
        <v>1</v>
      </c>
      <c r="M5348">
        <v>2018</v>
      </c>
      <c r="N5348" t="s">
        <v>1463</v>
      </c>
      <c r="O5348">
        <v>2</v>
      </c>
      <c r="P5348">
        <v>2</v>
      </c>
      <c r="Q5348" t="s">
        <v>7733</v>
      </c>
      <c r="R5348" t="s">
        <v>7734</v>
      </c>
      <c r="S5348" t="s">
        <v>7734</v>
      </c>
      <c r="T5348" t="s">
        <v>24157</v>
      </c>
      <c r="U5348">
        <f t="shared" si="83"/>
        <v>1820</v>
      </c>
    </row>
    <row r="5349" spans="1:21" x14ac:dyDescent="0.2">
      <c r="A5349" t="s">
        <v>19103</v>
      </c>
      <c r="B5349" t="s">
        <v>19104</v>
      </c>
      <c r="C5349">
        <v>3547033</v>
      </c>
      <c r="D5349" t="s">
        <v>15165</v>
      </c>
      <c r="E5349" t="s">
        <v>15556</v>
      </c>
      <c r="F5349" t="s">
        <v>6402</v>
      </c>
      <c r="G5349">
        <v>234</v>
      </c>
      <c r="H5349">
        <v>1066</v>
      </c>
      <c r="I5349">
        <v>0</v>
      </c>
      <c r="J5349">
        <v>0</v>
      </c>
      <c r="K5349">
        <v>0</v>
      </c>
      <c r="M5349">
        <v>2018</v>
      </c>
      <c r="N5349" t="s">
        <v>1463</v>
      </c>
      <c r="O5349">
        <v>1</v>
      </c>
      <c r="P5349">
        <v>2</v>
      </c>
      <c r="Q5349" t="s">
        <v>7733</v>
      </c>
      <c r="R5349" t="s">
        <v>7734</v>
      </c>
      <c r="S5349" t="s">
        <v>7734</v>
      </c>
      <c r="T5349" t="s">
        <v>24158</v>
      </c>
      <c r="U5349">
        <f t="shared" si="83"/>
        <v>1820</v>
      </c>
    </row>
    <row r="5350" spans="1:21" x14ac:dyDescent="0.2">
      <c r="A5350" t="s">
        <v>19107</v>
      </c>
      <c r="B5350" t="s">
        <v>19104</v>
      </c>
      <c r="C5350">
        <v>3547033</v>
      </c>
      <c r="D5350" t="s">
        <v>6958</v>
      </c>
      <c r="E5350" t="s">
        <v>19110</v>
      </c>
      <c r="F5350" t="s">
        <v>6402</v>
      </c>
      <c r="G5350">
        <v>951</v>
      </c>
      <c r="H5350">
        <v>1820</v>
      </c>
      <c r="I5350">
        <v>1</v>
      </c>
      <c r="J5350">
        <v>1</v>
      </c>
      <c r="K5350">
        <v>0</v>
      </c>
      <c r="M5350">
        <v>2018</v>
      </c>
      <c r="N5350" t="s">
        <v>6404</v>
      </c>
      <c r="O5350">
        <v>99</v>
      </c>
      <c r="P5350">
        <v>1</v>
      </c>
      <c r="Q5350" t="s">
        <v>7733</v>
      </c>
      <c r="R5350" t="s">
        <v>7734</v>
      </c>
      <c r="S5350" t="s">
        <v>7734</v>
      </c>
      <c r="T5350" t="s">
        <v>24159</v>
      </c>
      <c r="U5350">
        <f t="shared" si="83"/>
        <v>1820</v>
      </c>
    </row>
    <row r="5351" spans="1:21" x14ac:dyDescent="0.2">
      <c r="A5351" t="s">
        <v>19106</v>
      </c>
      <c r="B5351" t="s">
        <v>19104</v>
      </c>
      <c r="C5351">
        <v>3547033</v>
      </c>
      <c r="D5351" t="s">
        <v>6434</v>
      </c>
      <c r="E5351" t="s">
        <v>6797</v>
      </c>
      <c r="F5351" t="s">
        <v>6402</v>
      </c>
      <c r="G5351">
        <v>0</v>
      </c>
      <c r="H5351">
        <v>0</v>
      </c>
      <c r="I5351">
        <v>1</v>
      </c>
      <c r="J5351">
        <v>1</v>
      </c>
      <c r="K5351">
        <v>1</v>
      </c>
      <c r="M5351">
        <v>2018</v>
      </c>
      <c r="N5351" t="s">
        <v>1463</v>
      </c>
      <c r="O5351">
        <v>3</v>
      </c>
      <c r="P5351">
        <v>2</v>
      </c>
      <c r="Q5351" t="s">
        <v>7733</v>
      </c>
      <c r="R5351" t="s">
        <v>7734</v>
      </c>
      <c r="S5351" t="s">
        <v>7734</v>
      </c>
      <c r="T5351" t="s">
        <v>24160</v>
      </c>
      <c r="U5351">
        <f t="shared" si="83"/>
        <v>1820</v>
      </c>
    </row>
    <row r="5352" spans="1:21" x14ac:dyDescent="0.2">
      <c r="A5352" t="s">
        <v>19108</v>
      </c>
      <c r="B5352" t="s">
        <v>19104</v>
      </c>
      <c r="C5352">
        <v>3547033</v>
      </c>
      <c r="D5352" t="s">
        <v>7522</v>
      </c>
      <c r="E5352" t="s">
        <v>14083</v>
      </c>
      <c r="F5352" t="s">
        <v>6402</v>
      </c>
      <c r="G5352">
        <v>0</v>
      </c>
      <c r="H5352">
        <v>0</v>
      </c>
      <c r="I5352">
        <v>1</v>
      </c>
      <c r="J5352">
        <v>1</v>
      </c>
      <c r="K5352">
        <v>1</v>
      </c>
      <c r="M5352">
        <v>2018</v>
      </c>
      <c r="N5352" t="s">
        <v>1463</v>
      </c>
      <c r="O5352">
        <v>2</v>
      </c>
      <c r="P5352">
        <v>2</v>
      </c>
      <c r="Q5352" t="s">
        <v>7733</v>
      </c>
      <c r="R5352" t="s">
        <v>7734</v>
      </c>
      <c r="S5352" t="s">
        <v>7734</v>
      </c>
      <c r="T5352" t="s">
        <v>24161</v>
      </c>
      <c r="U5352">
        <f t="shared" si="83"/>
        <v>1820</v>
      </c>
    </row>
    <row r="5353" spans="1:21" x14ac:dyDescent="0.2">
      <c r="A5353" t="s">
        <v>19103</v>
      </c>
      <c r="B5353" t="s">
        <v>19104</v>
      </c>
      <c r="C5353">
        <v>3547033</v>
      </c>
      <c r="D5353" t="s">
        <v>6566</v>
      </c>
      <c r="E5353" t="s">
        <v>12398</v>
      </c>
      <c r="F5353" t="s">
        <v>6402</v>
      </c>
      <c r="G5353">
        <v>356</v>
      </c>
      <c r="H5353">
        <v>1066</v>
      </c>
      <c r="I5353">
        <v>1</v>
      </c>
      <c r="J5353">
        <v>1</v>
      </c>
      <c r="K5353">
        <v>0</v>
      </c>
      <c r="M5353">
        <v>2018</v>
      </c>
      <c r="N5353" t="s">
        <v>1463</v>
      </c>
      <c r="O5353">
        <v>1</v>
      </c>
      <c r="P5353">
        <v>2</v>
      </c>
      <c r="Q5353" t="s">
        <v>7733</v>
      </c>
      <c r="R5353" t="s">
        <v>7734</v>
      </c>
      <c r="S5353" t="s">
        <v>7734</v>
      </c>
      <c r="T5353" t="s">
        <v>24162</v>
      </c>
      <c r="U5353">
        <f t="shared" si="83"/>
        <v>1820</v>
      </c>
    </row>
    <row r="5354" spans="1:21" x14ac:dyDescent="0.2">
      <c r="A5354" t="s">
        <v>19111</v>
      </c>
      <c r="B5354" t="s">
        <v>9987</v>
      </c>
      <c r="C5354">
        <v>3552036</v>
      </c>
      <c r="D5354" t="s">
        <v>19112</v>
      </c>
      <c r="E5354" t="s">
        <v>19113</v>
      </c>
      <c r="F5354" t="s">
        <v>6402</v>
      </c>
      <c r="G5354">
        <v>291</v>
      </c>
      <c r="H5354">
        <v>895</v>
      </c>
      <c r="I5354">
        <v>0</v>
      </c>
      <c r="J5354">
        <v>1</v>
      </c>
      <c r="K5354">
        <v>0</v>
      </c>
      <c r="M5354">
        <v>2018</v>
      </c>
      <c r="N5354" t="s">
        <v>1463</v>
      </c>
      <c r="O5354">
        <v>1</v>
      </c>
      <c r="P5354">
        <v>3</v>
      </c>
      <c r="Q5354" t="s">
        <v>7733</v>
      </c>
      <c r="R5354" t="s">
        <v>7734</v>
      </c>
      <c r="S5354" t="s">
        <v>7734</v>
      </c>
      <c r="T5354" t="s">
        <v>24163</v>
      </c>
      <c r="U5354">
        <f t="shared" si="83"/>
        <v>895</v>
      </c>
    </row>
    <row r="5355" spans="1:21" x14ac:dyDescent="0.2">
      <c r="A5355" t="s">
        <v>19111</v>
      </c>
      <c r="B5355" t="s">
        <v>9987</v>
      </c>
      <c r="C5355">
        <v>3552036</v>
      </c>
      <c r="D5355" t="s">
        <v>7437</v>
      </c>
      <c r="E5355" t="s">
        <v>6880</v>
      </c>
      <c r="F5355" t="s">
        <v>6402</v>
      </c>
      <c r="G5355">
        <v>77</v>
      </c>
      <c r="H5355">
        <v>895</v>
      </c>
      <c r="I5355">
        <v>1</v>
      </c>
      <c r="J5355">
        <v>0</v>
      </c>
      <c r="K5355">
        <v>0</v>
      </c>
      <c r="M5355">
        <v>2018</v>
      </c>
      <c r="N5355" t="s">
        <v>1463</v>
      </c>
      <c r="O5355">
        <v>1</v>
      </c>
      <c r="P5355">
        <v>3</v>
      </c>
      <c r="Q5355" t="s">
        <v>7733</v>
      </c>
      <c r="R5355" t="s">
        <v>7734</v>
      </c>
      <c r="S5355" t="s">
        <v>7734</v>
      </c>
      <c r="T5355" t="s">
        <v>24164</v>
      </c>
      <c r="U5355">
        <f t="shared" si="83"/>
        <v>895</v>
      </c>
    </row>
    <row r="5356" spans="1:21" x14ac:dyDescent="0.2">
      <c r="A5356" t="s">
        <v>19114</v>
      </c>
      <c r="B5356" t="s">
        <v>9987</v>
      </c>
      <c r="C5356">
        <v>3552036</v>
      </c>
      <c r="D5356" t="s">
        <v>6533</v>
      </c>
      <c r="E5356" t="s">
        <v>19115</v>
      </c>
      <c r="F5356" t="s">
        <v>6402</v>
      </c>
      <c r="G5356">
        <v>253</v>
      </c>
      <c r="H5356">
        <v>527</v>
      </c>
      <c r="I5356">
        <v>0</v>
      </c>
      <c r="J5356">
        <v>0</v>
      </c>
      <c r="K5356">
        <v>0</v>
      </c>
      <c r="M5356">
        <v>2018</v>
      </c>
      <c r="N5356" t="s">
        <v>6404</v>
      </c>
      <c r="O5356">
        <v>99</v>
      </c>
      <c r="P5356">
        <v>1</v>
      </c>
      <c r="Q5356" t="s">
        <v>7733</v>
      </c>
      <c r="R5356" t="s">
        <v>7734</v>
      </c>
      <c r="S5356" t="s">
        <v>7734</v>
      </c>
      <c r="T5356" t="s">
        <v>24165</v>
      </c>
      <c r="U5356">
        <f t="shared" si="83"/>
        <v>895</v>
      </c>
    </row>
    <row r="5357" spans="1:21" x14ac:dyDescent="0.2">
      <c r="A5357" t="s">
        <v>19114</v>
      </c>
      <c r="B5357" t="s">
        <v>9987</v>
      </c>
      <c r="C5357">
        <v>3552036</v>
      </c>
      <c r="D5357" t="s">
        <v>15513</v>
      </c>
      <c r="E5357" t="s">
        <v>19116</v>
      </c>
      <c r="F5357" t="s">
        <v>6402</v>
      </c>
      <c r="G5357">
        <v>274</v>
      </c>
      <c r="H5357">
        <v>527</v>
      </c>
      <c r="I5357">
        <v>1</v>
      </c>
      <c r="J5357">
        <v>1</v>
      </c>
      <c r="K5357">
        <v>0</v>
      </c>
      <c r="M5357">
        <v>2018</v>
      </c>
      <c r="N5357" t="s">
        <v>6404</v>
      </c>
      <c r="O5357">
        <v>99</v>
      </c>
      <c r="P5357">
        <v>1</v>
      </c>
      <c r="Q5357" t="s">
        <v>7733</v>
      </c>
      <c r="R5357" t="s">
        <v>7734</v>
      </c>
      <c r="S5357" t="s">
        <v>7734</v>
      </c>
      <c r="T5357" t="s">
        <v>24166</v>
      </c>
      <c r="U5357">
        <f t="shared" si="83"/>
        <v>895</v>
      </c>
    </row>
    <row r="5358" spans="1:21" x14ac:dyDescent="0.2">
      <c r="A5358" t="s">
        <v>19117</v>
      </c>
      <c r="B5358" t="s">
        <v>9987</v>
      </c>
      <c r="C5358">
        <v>3552036</v>
      </c>
      <c r="D5358" t="s">
        <v>6463</v>
      </c>
      <c r="E5358" t="s">
        <v>19116</v>
      </c>
      <c r="F5358" t="s">
        <v>6402</v>
      </c>
      <c r="G5358">
        <v>153</v>
      </c>
      <c r="H5358">
        <v>297</v>
      </c>
      <c r="I5358">
        <v>1</v>
      </c>
      <c r="J5358">
        <v>1</v>
      </c>
      <c r="K5358">
        <v>0</v>
      </c>
      <c r="M5358">
        <v>2018</v>
      </c>
      <c r="N5358" t="s">
        <v>1463</v>
      </c>
      <c r="O5358">
        <v>2</v>
      </c>
      <c r="P5358">
        <v>2</v>
      </c>
      <c r="Q5358" t="s">
        <v>7733</v>
      </c>
      <c r="R5358" t="s">
        <v>7734</v>
      </c>
      <c r="S5358" t="s">
        <v>7734</v>
      </c>
      <c r="T5358" t="s">
        <v>24167</v>
      </c>
      <c r="U5358">
        <f t="shared" si="83"/>
        <v>895</v>
      </c>
    </row>
    <row r="5359" spans="1:21" x14ac:dyDescent="0.2">
      <c r="A5359" t="s">
        <v>19117</v>
      </c>
      <c r="B5359" t="s">
        <v>9987</v>
      </c>
      <c r="C5359">
        <v>3552036</v>
      </c>
      <c r="D5359" t="s">
        <v>6434</v>
      </c>
      <c r="E5359" t="s">
        <v>19118</v>
      </c>
      <c r="F5359" t="s">
        <v>6402</v>
      </c>
      <c r="G5359">
        <v>89</v>
      </c>
      <c r="H5359">
        <v>297</v>
      </c>
      <c r="I5359">
        <v>0</v>
      </c>
      <c r="J5359">
        <v>1</v>
      </c>
      <c r="K5359">
        <v>0</v>
      </c>
      <c r="M5359">
        <v>2018</v>
      </c>
      <c r="N5359" t="s">
        <v>1463</v>
      </c>
      <c r="O5359">
        <v>2</v>
      </c>
      <c r="P5359">
        <v>2</v>
      </c>
      <c r="Q5359" t="s">
        <v>7733</v>
      </c>
      <c r="R5359" t="s">
        <v>7734</v>
      </c>
      <c r="S5359" t="s">
        <v>7734</v>
      </c>
      <c r="T5359" t="s">
        <v>24168</v>
      </c>
      <c r="U5359">
        <f t="shared" si="83"/>
        <v>895</v>
      </c>
    </row>
    <row r="5360" spans="1:21" x14ac:dyDescent="0.2">
      <c r="A5360" t="s">
        <v>19111</v>
      </c>
      <c r="B5360" t="s">
        <v>9987</v>
      </c>
      <c r="C5360">
        <v>3552036</v>
      </c>
      <c r="D5360" t="s">
        <v>6622</v>
      </c>
      <c r="E5360" t="s">
        <v>9988</v>
      </c>
      <c r="F5360" t="s">
        <v>6402</v>
      </c>
      <c r="G5360">
        <v>265</v>
      </c>
      <c r="H5360">
        <v>895</v>
      </c>
      <c r="I5360">
        <v>1</v>
      </c>
      <c r="J5360">
        <v>1</v>
      </c>
      <c r="K5360">
        <v>0</v>
      </c>
      <c r="M5360">
        <v>2018</v>
      </c>
      <c r="N5360" t="s">
        <v>1463</v>
      </c>
      <c r="O5360">
        <v>1</v>
      </c>
      <c r="P5360">
        <v>3</v>
      </c>
      <c r="Q5360" t="s">
        <v>7733</v>
      </c>
      <c r="R5360" t="s">
        <v>7734</v>
      </c>
      <c r="S5360" t="s">
        <v>7734</v>
      </c>
      <c r="T5360" t="s">
        <v>867</v>
      </c>
      <c r="U5360">
        <f t="shared" si="83"/>
        <v>895</v>
      </c>
    </row>
    <row r="5361" spans="1:21" x14ac:dyDescent="0.2">
      <c r="A5361" t="s">
        <v>19111</v>
      </c>
      <c r="B5361" t="s">
        <v>9987</v>
      </c>
      <c r="C5361">
        <v>3552036</v>
      </c>
      <c r="D5361" t="s">
        <v>6814</v>
      </c>
      <c r="E5361" t="s">
        <v>19119</v>
      </c>
      <c r="F5361" t="s">
        <v>6402</v>
      </c>
      <c r="G5361">
        <v>262</v>
      </c>
      <c r="H5361">
        <v>895</v>
      </c>
      <c r="I5361">
        <v>1</v>
      </c>
      <c r="J5361">
        <v>1</v>
      </c>
      <c r="K5361">
        <v>0</v>
      </c>
      <c r="M5361">
        <v>2018</v>
      </c>
      <c r="N5361" t="s">
        <v>1463</v>
      </c>
      <c r="O5361">
        <v>1</v>
      </c>
      <c r="P5361">
        <v>3</v>
      </c>
      <c r="Q5361" t="s">
        <v>7733</v>
      </c>
      <c r="R5361" t="s">
        <v>7734</v>
      </c>
      <c r="S5361" t="s">
        <v>7734</v>
      </c>
      <c r="T5361" t="s">
        <v>24169</v>
      </c>
      <c r="U5361">
        <f t="shared" si="83"/>
        <v>895</v>
      </c>
    </row>
    <row r="5362" spans="1:21" x14ac:dyDescent="0.2">
      <c r="A5362" t="s">
        <v>19117</v>
      </c>
      <c r="B5362" t="s">
        <v>9987</v>
      </c>
      <c r="C5362">
        <v>3552036</v>
      </c>
      <c r="D5362" t="s">
        <v>7648</v>
      </c>
      <c r="E5362" t="s">
        <v>8178</v>
      </c>
      <c r="F5362" t="s">
        <v>6402</v>
      </c>
      <c r="G5362">
        <v>55</v>
      </c>
      <c r="H5362">
        <v>297</v>
      </c>
      <c r="I5362">
        <v>1</v>
      </c>
      <c r="J5362">
        <v>0</v>
      </c>
      <c r="K5362">
        <v>0</v>
      </c>
      <c r="M5362">
        <v>2018</v>
      </c>
      <c r="N5362" t="s">
        <v>1463</v>
      </c>
      <c r="O5362">
        <v>2</v>
      </c>
      <c r="P5362">
        <v>2</v>
      </c>
      <c r="Q5362" t="s">
        <v>7733</v>
      </c>
      <c r="R5362" t="s">
        <v>7734</v>
      </c>
      <c r="S5362" t="s">
        <v>7734</v>
      </c>
      <c r="T5362" t="s">
        <v>24170</v>
      </c>
      <c r="U5362">
        <f t="shared" si="83"/>
        <v>895</v>
      </c>
    </row>
    <row r="5363" spans="1:21" x14ac:dyDescent="0.2">
      <c r="A5363" t="s">
        <v>19120</v>
      </c>
      <c r="B5363" t="s">
        <v>10083</v>
      </c>
      <c r="C5363">
        <v>3554068</v>
      </c>
      <c r="D5363" t="s">
        <v>7671</v>
      </c>
      <c r="E5363" t="s">
        <v>15184</v>
      </c>
      <c r="F5363" t="s">
        <v>6402</v>
      </c>
      <c r="G5363">
        <v>838</v>
      </c>
      <c r="H5363">
        <v>13116</v>
      </c>
      <c r="I5363">
        <v>0</v>
      </c>
      <c r="J5363">
        <v>0</v>
      </c>
      <c r="K5363">
        <v>0</v>
      </c>
      <c r="M5363">
        <v>2018</v>
      </c>
      <c r="N5363" t="s">
        <v>1463</v>
      </c>
      <c r="O5363">
        <v>99</v>
      </c>
      <c r="P5363">
        <v>6</v>
      </c>
      <c r="Q5363" t="s">
        <v>7733</v>
      </c>
      <c r="R5363" t="s">
        <v>7734</v>
      </c>
      <c r="S5363" t="s">
        <v>7734</v>
      </c>
      <c r="T5363" t="s">
        <v>24171</v>
      </c>
      <c r="U5363">
        <f t="shared" si="83"/>
        <v>13116</v>
      </c>
    </row>
    <row r="5364" spans="1:21" x14ac:dyDescent="0.2">
      <c r="A5364" t="s">
        <v>19120</v>
      </c>
      <c r="B5364" t="s">
        <v>10083</v>
      </c>
      <c r="C5364">
        <v>3554068</v>
      </c>
      <c r="D5364" t="s">
        <v>6857</v>
      </c>
      <c r="E5364" t="s">
        <v>15585</v>
      </c>
      <c r="F5364" t="s">
        <v>6402</v>
      </c>
      <c r="G5364">
        <v>779</v>
      </c>
      <c r="H5364">
        <v>13116</v>
      </c>
      <c r="I5364">
        <v>0</v>
      </c>
      <c r="J5364">
        <v>0</v>
      </c>
      <c r="K5364">
        <v>0</v>
      </c>
      <c r="M5364">
        <v>2018</v>
      </c>
      <c r="N5364" t="s">
        <v>1463</v>
      </c>
      <c r="O5364">
        <v>99</v>
      </c>
      <c r="P5364">
        <v>6</v>
      </c>
      <c r="Q5364" t="s">
        <v>7733</v>
      </c>
      <c r="R5364" t="s">
        <v>7734</v>
      </c>
      <c r="S5364" t="s">
        <v>7734</v>
      </c>
      <c r="T5364" t="s">
        <v>24172</v>
      </c>
      <c r="U5364">
        <f t="shared" si="83"/>
        <v>13116</v>
      </c>
    </row>
    <row r="5365" spans="1:21" x14ac:dyDescent="0.2">
      <c r="A5365" t="s">
        <v>19120</v>
      </c>
      <c r="B5365" t="s">
        <v>10083</v>
      </c>
      <c r="C5365">
        <v>3554068</v>
      </c>
      <c r="D5365" t="s">
        <v>6809</v>
      </c>
      <c r="E5365" t="s">
        <v>19121</v>
      </c>
      <c r="F5365" t="s">
        <v>6402</v>
      </c>
      <c r="G5365">
        <v>887</v>
      </c>
      <c r="H5365">
        <v>13116</v>
      </c>
      <c r="I5365">
        <v>0</v>
      </c>
      <c r="J5365">
        <v>0</v>
      </c>
      <c r="K5365">
        <v>0</v>
      </c>
      <c r="M5365">
        <v>2018</v>
      </c>
      <c r="N5365" t="s">
        <v>1463</v>
      </c>
      <c r="O5365">
        <v>99</v>
      </c>
      <c r="P5365">
        <v>6</v>
      </c>
      <c r="Q5365" t="s">
        <v>7733</v>
      </c>
      <c r="R5365" t="s">
        <v>7734</v>
      </c>
      <c r="S5365" t="s">
        <v>7734</v>
      </c>
      <c r="T5365" t="s">
        <v>24173</v>
      </c>
      <c r="U5365">
        <f t="shared" si="83"/>
        <v>13116</v>
      </c>
    </row>
    <row r="5366" spans="1:21" x14ac:dyDescent="0.2">
      <c r="A5366" t="s">
        <v>19120</v>
      </c>
      <c r="B5366" t="s">
        <v>10083</v>
      </c>
      <c r="C5366">
        <v>3554068</v>
      </c>
      <c r="D5366" t="s">
        <v>7040</v>
      </c>
      <c r="E5366" t="s">
        <v>10091</v>
      </c>
      <c r="F5366" t="s">
        <v>6402</v>
      </c>
      <c r="G5366">
        <v>1089</v>
      </c>
      <c r="H5366">
        <v>13116</v>
      </c>
      <c r="I5366">
        <v>0</v>
      </c>
      <c r="J5366">
        <v>1</v>
      </c>
      <c r="K5366">
        <v>0</v>
      </c>
      <c r="M5366">
        <v>2018</v>
      </c>
      <c r="N5366" t="s">
        <v>1463</v>
      </c>
      <c r="O5366">
        <v>99</v>
      </c>
      <c r="P5366">
        <v>6</v>
      </c>
      <c r="Q5366" t="s">
        <v>7733</v>
      </c>
      <c r="R5366" t="s">
        <v>7734</v>
      </c>
      <c r="S5366" t="s">
        <v>7734</v>
      </c>
      <c r="T5366" t="s">
        <v>3542</v>
      </c>
      <c r="U5366">
        <f t="shared" si="83"/>
        <v>13116</v>
      </c>
    </row>
    <row r="5367" spans="1:21" x14ac:dyDescent="0.2">
      <c r="A5367" t="s">
        <v>19120</v>
      </c>
      <c r="B5367" t="s">
        <v>10083</v>
      </c>
      <c r="C5367">
        <v>3554068</v>
      </c>
      <c r="D5367" t="s">
        <v>6598</v>
      </c>
      <c r="E5367" t="s">
        <v>14588</v>
      </c>
      <c r="F5367" t="s">
        <v>6402</v>
      </c>
      <c r="G5367">
        <v>1202</v>
      </c>
      <c r="H5367">
        <v>13116</v>
      </c>
      <c r="I5367">
        <v>0</v>
      </c>
      <c r="J5367">
        <v>1</v>
      </c>
      <c r="K5367">
        <v>0</v>
      </c>
      <c r="M5367">
        <v>2018</v>
      </c>
      <c r="N5367" t="s">
        <v>1463</v>
      </c>
      <c r="O5367">
        <v>99</v>
      </c>
      <c r="P5367">
        <v>6</v>
      </c>
      <c r="Q5367" t="s">
        <v>7733</v>
      </c>
      <c r="R5367" t="s">
        <v>7734</v>
      </c>
      <c r="S5367" t="s">
        <v>7734</v>
      </c>
      <c r="T5367" t="s">
        <v>24174</v>
      </c>
      <c r="U5367">
        <f t="shared" si="83"/>
        <v>13116</v>
      </c>
    </row>
    <row r="5368" spans="1:21" x14ac:dyDescent="0.2">
      <c r="A5368" t="s">
        <v>19120</v>
      </c>
      <c r="B5368" t="s">
        <v>10083</v>
      </c>
      <c r="C5368">
        <v>3554068</v>
      </c>
      <c r="D5368" t="s">
        <v>7500</v>
      </c>
      <c r="E5368" t="s">
        <v>19122</v>
      </c>
      <c r="F5368" t="s">
        <v>6402</v>
      </c>
      <c r="G5368">
        <v>1543</v>
      </c>
      <c r="H5368">
        <v>13116</v>
      </c>
      <c r="I5368">
        <v>0</v>
      </c>
      <c r="J5368">
        <v>1</v>
      </c>
      <c r="K5368">
        <v>0</v>
      </c>
      <c r="M5368">
        <v>2018</v>
      </c>
      <c r="N5368" t="s">
        <v>1463</v>
      </c>
      <c r="O5368">
        <v>99</v>
      </c>
      <c r="P5368">
        <v>6</v>
      </c>
      <c r="Q5368" t="s">
        <v>7733</v>
      </c>
      <c r="R5368" t="s">
        <v>7734</v>
      </c>
      <c r="S5368" t="s">
        <v>7734</v>
      </c>
      <c r="T5368" t="s">
        <v>24175</v>
      </c>
      <c r="U5368">
        <f t="shared" si="83"/>
        <v>13116</v>
      </c>
    </row>
    <row r="5369" spans="1:21" x14ac:dyDescent="0.2">
      <c r="A5369" t="s">
        <v>19120</v>
      </c>
      <c r="B5369" t="s">
        <v>10083</v>
      </c>
      <c r="C5369">
        <v>3554068</v>
      </c>
      <c r="D5369" t="s">
        <v>6493</v>
      </c>
      <c r="E5369" t="s">
        <v>14149</v>
      </c>
      <c r="F5369" t="s">
        <v>6402</v>
      </c>
      <c r="G5369">
        <v>690</v>
      </c>
      <c r="H5369">
        <v>13116</v>
      </c>
      <c r="I5369">
        <v>1</v>
      </c>
      <c r="J5369">
        <v>0</v>
      </c>
      <c r="K5369">
        <v>0</v>
      </c>
      <c r="M5369">
        <v>2018</v>
      </c>
      <c r="N5369" t="s">
        <v>1463</v>
      </c>
      <c r="O5369">
        <v>99</v>
      </c>
      <c r="P5369">
        <v>6</v>
      </c>
      <c r="Q5369" t="s">
        <v>7733</v>
      </c>
      <c r="R5369" t="s">
        <v>7734</v>
      </c>
      <c r="S5369" t="s">
        <v>7734</v>
      </c>
      <c r="T5369" t="s">
        <v>24176</v>
      </c>
      <c r="U5369">
        <f t="shared" si="83"/>
        <v>13116</v>
      </c>
    </row>
    <row r="5370" spans="1:21" x14ac:dyDescent="0.2">
      <c r="A5370" t="s">
        <v>19120</v>
      </c>
      <c r="B5370" t="s">
        <v>10083</v>
      </c>
      <c r="C5370">
        <v>3554068</v>
      </c>
      <c r="D5370" t="s">
        <v>10093</v>
      </c>
      <c r="E5370" t="s">
        <v>10094</v>
      </c>
      <c r="F5370" t="s">
        <v>6402</v>
      </c>
      <c r="G5370">
        <v>1060</v>
      </c>
      <c r="H5370">
        <v>13116</v>
      </c>
      <c r="I5370">
        <v>0</v>
      </c>
      <c r="J5370">
        <v>0</v>
      </c>
      <c r="K5370">
        <v>0</v>
      </c>
      <c r="M5370">
        <v>2018</v>
      </c>
      <c r="N5370" t="s">
        <v>1463</v>
      </c>
      <c r="O5370">
        <v>99</v>
      </c>
      <c r="P5370">
        <v>6</v>
      </c>
      <c r="Q5370" t="s">
        <v>7733</v>
      </c>
      <c r="R5370" t="s">
        <v>7734</v>
      </c>
      <c r="S5370" t="s">
        <v>7734</v>
      </c>
      <c r="T5370" t="s">
        <v>3540</v>
      </c>
      <c r="U5370">
        <f t="shared" si="83"/>
        <v>13116</v>
      </c>
    </row>
    <row r="5371" spans="1:21" x14ac:dyDescent="0.2">
      <c r="A5371" t="s">
        <v>19120</v>
      </c>
      <c r="B5371" t="s">
        <v>10083</v>
      </c>
      <c r="C5371">
        <v>3554068</v>
      </c>
      <c r="D5371" t="s">
        <v>6622</v>
      </c>
      <c r="E5371" t="s">
        <v>15145</v>
      </c>
      <c r="F5371" t="s">
        <v>6402</v>
      </c>
      <c r="G5371">
        <v>339</v>
      </c>
      <c r="H5371">
        <v>13116</v>
      </c>
      <c r="I5371">
        <v>0</v>
      </c>
      <c r="J5371">
        <v>0</v>
      </c>
      <c r="K5371">
        <v>0</v>
      </c>
      <c r="M5371">
        <v>2018</v>
      </c>
      <c r="N5371" t="s">
        <v>1463</v>
      </c>
      <c r="O5371">
        <v>99</v>
      </c>
      <c r="P5371">
        <v>6</v>
      </c>
      <c r="Q5371" t="s">
        <v>7733</v>
      </c>
      <c r="R5371" t="s">
        <v>7734</v>
      </c>
      <c r="S5371" t="s">
        <v>7734</v>
      </c>
      <c r="T5371" t="s">
        <v>24177</v>
      </c>
      <c r="U5371">
        <f t="shared" si="83"/>
        <v>13116</v>
      </c>
    </row>
    <row r="5372" spans="1:21" x14ac:dyDescent="0.2">
      <c r="A5372" t="s">
        <v>19123</v>
      </c>
      <c r="B5372" t="s">
        <v>10083</v>
      </c>
      <c r="C5372">
        <v>3554068</v>
      </c>
      <c r="D5372" t="s">
        <v>6696</v>
      </c>
      <c r="E5372" t="s">
        <v>10089</v>
      </c>
      <c r="F5372" t="s">
        <v>6402</v>
      </c>
      <c r="G5372">
        <v>1875</v>
      </c>
      <c r="H5372">
        <v>2595</v>
      </c>
      <c r="I5372">
        <v>1</v>
      </c>
      <c r="J5372">
        <v>1</v>
      </c>
      <c r="K5372">
        <v>0</v>
      </c>
      <c r="M5372">
        <v>2018</v>
      </c>
      <c r="N5372" t="s">
        <v>6404</v>
      </c>
      <c r="O5372">
        <v>99</v>
      </c>
      <c r="P5372">
        <v>1</v>
      </c>
      <c r="Q5372" t="s">
        <v>7733</v>
      </c>
      <c r="R5372" t="s">
        <v>7734</v>
      </c>
      <c r="S5372" t="s">
        <v>7734</v>
      </c>
      <c r="T5372" t="s">
        <v>3544</v>
      </c>
      <c r="U5372">
        <f t="shared" si="83"/>
        <v>13116</v>
      </c>
    </row>
    <row r="5373" spans="1:21" x14ac:dyDescent="0.2">
      <c r="A5373" t="s">
        <v>19120</v>
      </c>
      <c r="B5373" t="s">
        <v>10083</v>
      </c>
      <c r="C5373">
        <v>3554068</v>
      </c>
      <c r="D5373" t="s">
        <v>6696</v>
      </c>
      <c r="E5373" t="s">
        <v>6621</v>
      </c>
      <c r="F5373" t="s">
        <v>6402</v>
      </c>
      <c r="G5373">
        <v>1467</v>
      </c>
      <c r="H5373">
        <v>13116</v>
      </c>
      <c r="I5373">
        <v>0</v>
      </c>
      <c r="J5373">
        <v>1</v>
      </c>
      <c r="K5373">
        <v>0</v>
      </c>
      <c r="M5373">
        <v>2018</v>
      </c>
      <c r="N5373" t="s">
        <v>1463</v>
      </c>
      <c r="O5373">
        <v>99</v>
      </c>
      <c r="P5373">
        <v>6</v>
      </c>
      <c r="Q5373" t="s">
        <v>7733</v>
      </c>
      <c r="R5373" t="s">
        <v>7734</v>
      </c>
      <c r="S5373" t="s">
        <v>7734</v>
      </c>
      <c r="T5373" t="s">
        <v>24178</v>
      </c>
      <c r="U5373">
        <f t="shared" si="83"/>
        <v>13116</v>
      </c>
    </row>
    <row r="5374" spans="1:21" x14ac:dyDescent="0.2">
      <c r="A5374" t="s">
        <v>19120</v>
      </c>
      <c r="B5374" t="s">
        <v>10083</v>
      </c>
      <c r="C5374">
        <v>3554068</v>
      </c>
      <c r="D5374" t="s">
        <v>19124</v>
      </c>
      <c r="E5374" t="s">
        <v>9246</v>
      </c>
      <c r="F5374" t="s">
        <v>6402</v>
      </c>
      <c r="G5374">
        <v>235</v>
      </c>
      <c r="H5374">
        <v>13116</v>
      </c>
      <c r="I5374">
        <v>0</v>
      </c>
      <c r="J5374">
        <v>0</v>
      </c>
      <c r="K5374">
        <v>0</v>
      </c>
      <c r="M5374">
        <v>2018</v>
      </c>
      <c r="N5374" t="s">
        <v>1463</v>
      </c>
      <c r="O5374">
        <v>99</v>
      </c>
      <c r="P5374">
        <v>6</v>
      </c>
      <c r="Q5374" t="s">
        <v>7733</v>
      </c>
      <c r="R5374" t="s">
        <v>7734</v>
      </c>
      <c r="S5374" t="s">
        <v>7734</v>
      </c>
      <c r="T5374" t="s">
        <v>24179</v>
      </c>
      <c r="U5374">
        <f t="shared" si="83"/>
        <v>13116</v>
      </c>
    </row>
    <row r="5375" spans="1:21" x14ac:dyDescent="0.2">
      <c r="A5375" t="s">
        <v>19120</v>
      </c>
      <c r="B5375" t="s">
        <v>10083</v>
      </c>
      <c r="C5375">
        <v>3554068</v>
      </c>
      <c r="D5375" t="s">
        <v>7055</v>
      </c>
      <c r="E5375" t="s">
        <v>7126</v>
      </c>
      <c r="F5375" t="s">
        <v>6402</v>
      </c>
      <c r="G5375">
        <v>1500</v>
      </c>
      <c r="H5375">
        <v>13116</v>
      </c>
      <c r="I5375">
        <v>0</v>
      </c>
      <c r="J5375">
        <v>1</v>
      </c>
      <c r="K5375">
        <v>0</v>
      </c>
      <c r="M5375">
        <v>2018</v>
      </c>
      <c r="N5375" t="s">
        <v>1463</v>
      </c>
      <c r="O5375">
        <v>99</v>
      </c>
      <c r="P5375">
        <v>6</v>
      </c>
      <c r="Q5375" t="s">
        <v>7733</v>
      </c>
      <c r="R5375" t="s">
        <v>7734</v>
      </c>
      <c r="S5375" t="s">
        <v>7734</v>
      </c>
      <c r="T5375" t="s">
        <v>3543</v>
      </c>
      <c r="U5375">
        <f t="shared" si="83"/>
        <v>13116</v>
      </c>
    </row>
    <row r="5376" spans="1:21" x14ac:dyDescent="0.2">
      <c r="A5376" t="s">
        <v>19120</v>
      </c>
      <c r="B5376" t="s">
        <v>10083</v>
      </c>
      <c r="C5376">
        <v>3554068</v>
      </c>
      <c r="D5376" t="s">
        <v>7631</v>
      </c>
      <c r="E5376" t="s">
        <v>10084</v>
      </c>
      <c r="F5376" t="s">
        <v>6402</v>
      </c>
      <c r="G5376">
        <v>1487</v>
      </c>
      <c r="H5376">
        <v>13116</v>
      </c>
      <c r="I5376">
        <v>0</v>
      </c>
      <c r="J5376">
        <v>1</v>
      </c>
      <c r="K5376">
        <v>0</v>
      </c>
      <c r="M5376">
        <v>2018</v>
      </c>
      <c r="N5376" t="s">
        <v>1463</v>
      </c>
      <c r="O5376">
        <v>99</v>
      </c>
      <c r="P5376">
        <v>6</v>
      </c>
      <c r="Q5376" t="s">
        <v>7733</v>
      </c>
      <c r="R5376" t="s">
        <v>7734</v>
      </c>
      <c r="S5376" t="s">
        <v>7734</v>
      </c>
      <c r="T5376" t="s">
        <v>878</v>
      </c>
      <c r="U5376">
        <f t="shared" si="83"/>
        <v>13116</v>
      </c>
    </row>
    <row r="5377" spans="1:21" x14ac:dyDescent="0.2">
      <c r="A5377" t="s">
        <v>19123</v>
      </c>
      <c r="B5377" t="s">
        <v>10083</v>
      </c>
      <c r="C5377">
        <v>3554068</v>
      </c>
      <c r="D5377" t="s">
        <v>6444</v>
      </c>
      <c r="E5377" t="s">
        <v>6723</v>
      </c>
      <c r="F5377" t="s">
        <v>6402</v>
      </c>
      <c r="G5377">
        <v>720</v>
      </c>
      <c r="H5377">
        <v>2595</v>
      </c>
      <c r="I5377">
        <v>1</v>
      </c>
      <c r="J5377">
        <v>0</v>
      </c>
      <c r="K5377">
        <v>0</v>
      </c>
      <c r="M5377">
        <v>2018</v>
      </c>
      <c r="N5377" t="s">
        <v>6404</v>
      </c>
      <c r="O5377">
        <v>99</v>
      </c>
      <c r="P5377">
        <v>1</v>
      </c>
      <c r="Q5377" t="s">
        <v>7733</v>
      </c>
      <c r="R5377" t="s">
        <v>7734</v>
      </c>
      <c r="S5377" t="s">
        <v>7734</v>
      </c>
      <c r="T5377" t="s">
        <v>24180</v>
      </c>
      <c r="U5377">
        <f t="shared" si="83"/>
        <v>13116</v>
      </c>
    </row>
    <row r="5378" spans="1:21" x14ac:dyDescent="0.2">
      <c r="A5378" t="s">
        <v>19125</v>
      </c>
      <c r="B5378" t="s">
        <v>9021</v>
      </c>
      <c r="C5378">
        <v>3559016</v>
      </c>
      <c r="D5378" t="s">
        <v>6467</v>
      </c>
      <c r="E5378" t="s">
        <v>9028</v>
      </c>
      <c r="F5378" t="s">
        <v>6402</v>
      </c>
      <c r="G5378">
        <v>0</v>
      </c>
      <c r="H5378">
        <v>0</v>
      </c>
      <c r="I5378">
        <v>1</v>
      </c>
      <c r="J5378">
        <v>1</v>
      </c>
      <c r="K5378">
        <v>1</v>
      </c>
      <c r="M5378">
        <v>2018</v>
      </c>
      <c r="N5378" t="s">
        <v>1463</v>
      </c>
      <c r="O5378">
        <v>99</v>
      </c>
      <c r="P5378">
        <v>4</v>
      </c>
      <c r="Q5378" t="s">
        <v>7733</v>
      </c>
      <c r="R5378" t="s">
        <v>7734</v>
      </c>
      <c r="S5378" t="s">
        <v>7734</v>
      </c>
      <c r="T5378" t="s">
        <v>3581</v>
      </c>
      <c r="U5378">
        <f t="shared" ref="U5378:U5441" si="84">_xlfn.MAXIFS($H$2:$H$6695, $C$2:$C$6695,C5378)</f>
        <v>341</v>
      </c>
    </row>
    <row r="5379" spans="1:21" x14ac:dyDescent="0.2">
      <c r="A5379" t="s">
        <v>19125</v>
      </c>
      <c r="B5379" t="s">
        <v>9021</v>
      </c>
      <c r="C5379">
        <v>3559016</v>
      </c>
      <c r="D5379" t="s">
        <v>7391</v>
      </c>
      <c r="E5379" t="s">
        <v>7142</v>
      </c>
      <c r="F5379" t="s">
        <v>6402</v>
      </c>
      <c r="G5379">
        <v>0</v>
      </c>
      <c r="H5379">
        <v>0</v>
      </c>
      <c r="I5379">
        <v>1</v>
      </c>
      <c r="J5379">
        <v>1</v>
      </c>
      <c r="K5379">
        <v>1</v>
      </c>
      <c r="M5379">
        <v>2018</v>
      </c>
      <c r="N5379" t="s">
        <v>1463</v>
      </c>
      <c r="O5379">
        <v>99</v>
      </c>
      <c r="P5379">
        <v>4</v>
      </c>
      <c r="Q5379" t="s">
        <v>7733</v>
      </c>
      <c r="R5379" t="s">
        <v>7734</v>
      </c>
      <c r="S5379" t="s">
        <v>7734</v>
      </c>
      <c r="T5379" t="s">
        <v>3577</v>
      </c>
      <c r="U5379">
        <f t="shared" si="84"/>
        <v>341</v>
      </c>
    </row>
    <row r="5380" spans="1:21" x14ac:dyDescent="0.2">
      <c r="A5380" t="s">
        <v>19125</v>
      </c>
      <c r="B5380" t="s">
        <v>9021</v>
      </c>
      <c r="C5380">
        <v>3559016</v>
      </c>
      <c r="D5380" t="s">
        <v>6577</v>
      </c>
      <c r="E5380" t="s">
        <v>19126</v>
      </c>
      <c r="F5380" t="s">
        <v>6402</v>
      </c>
      <c r="G5380">
        <v>0</v>
      </c>
      <c r="H5380">
        <v>0</v>
      </c>
      <c r="I5380">
        <v>1</v>
      </c>
      <c r="J5380">
        <v>1</v>
      </c>
      <c r="K5380">
        <v>1</v>
      </c>
      <c r="M5380">
        <v>2018</v>
      </c>
      <c r="N5380" t="s">
        <v>1463</v>
      </c>
      <c r="O5380">
        <v>99</v>
      </c>
      <c r="P5380">
        <v>4</v>
      </c>
      <c r="Q5380" t="s">
        <v>7733</v>
      </c>
      <c r="R5380" t="s">
        <v>7734</v>
      </c>
      <c r="S5380" t="s">
        <v>7734</v>
      </c>
      <c r="T5380" t="s">
        <v>24181</v>
      </c>
      <c r="U5380">
        <f t="shared" si="84"/>
        <v>341</v>
      </c>
    </row>
    <row r="5381" spans="1:21" x14ac:dyDescent="0.2">
      <c r="A5381" t="s">
        <v>19125</v>
      </c>
      <c r="B5381" t="s">
        <v>9021</v>
      </c>
      <c r="C5381">
        <v>3559016</v>
      </c>
      <c r="D5381" t="s">
        <v>6493</v>
      </c>
      <c r="E5381" t="s">
        <v>9026</v>
      </c>
      <c r="F5381" t="s">
        <v>6402</v>
      </c>
      <c r="G5381">
        <v>0</v>
      </c>
      <c r="H5381">
        <v>0</v>
      </c>
      <c r="I5381">
        <v>1</v>
      </c>
      <c r="J5381">
        <v>1</v>
      </c>
      <c r="K5381">
        <v>1</v>
      </c>
      <c r="M5381">
        <v>2018</v>
      </c>
      <c r="N5381" t="s">
        <v>1463</v>
      </c>
      <c r="O5381">
        <v>99</v>
      </c>
      <c r="P5381">
        <v>4</v>
      </c>
      <c r="Q5381" t="s">
        <v>7733</v>
      </c>
      <c r="R5381" t="s">
        <v>7734</v>
      </c>
      <c r="S5381" t="s">
        <v>7734</v>
      </c>
      <c r="T5381" t="s">
        <v>24182</v>
      </c>
      <c r="U5381">
        <f t="shared" si="84"/>
        <v>341</v>
      </c>
    </row>
    <row r="5382" spans="1:21" x14ac:dyDescent="0.2">
      <c r="A5382" t="s">
        <v>19127</v>
      </c>
      <c r="B5382" t="s">
        <v>9021</v>
      </c>
      <c r="C5382">
        <v>3559016</v>
      </c>
      <c r="D5382" t="s">
        <v>6477</v>
      </c>
      <c r="E5382" t="s">
        <v>7187</v>
      </c>
      <c r="F5382" t="s">
        <v>6402</v>
      </c>
      <c r="G5382">
        <v>45</v>
      </c>
      <c r="H5382">
        <v>341</v>
      </c>
      <c r="I5382">
        <v>0</v>
      </c>
      <c r="J5382">
        <v>0</v>
      </c>
      <c r="K5382">
        <v>0</v>
      </c>
      <c r="M5382">
        <v>2018</v>
      </c>
      <c r="N5382" t="s">
        <v>2531</v>
      </c>
      <c r="O5382">
        <v>99</v>
      </c>
      <c r="P5382">
        <v>1</v>
      </c>
      <c r="Q5382" t="s">
        <v>7733</v>
      </c>
      <c r="R5382" t="s">
        <v>7734</v>
      </c>
      <c r="S5382" t="s">
        <v>7734</v>
      </c>
      <c r="T5382" t="s">
        <v>24183</v>
      </c>
      <c r="U5382">
        <f t="shared" si="84"/>
        <v>341</v>
      </c>
    </row>
    <row r="5383" spans="1:21" x14ac:dyDescent="0.2">
      <c r="A5383" t="s">
        <v>19127</v>
      </c>
      <c r="B5383" t="s">
        <v>9021</v>
      </c>
      <c r="C5383">
        <v>3559016</v>
      </c>
      <c r="D5383" t="s">
        <v>6477</v>
      </c>
      <c r="E5383" t="s">
        <v>15345</v>
      </c>
      <c r="F5383" t="s">
        <v>6402</v>
      </c>
      <c r="G5383">
        <v>124</v>
      </c>
      <c r="H5383">
        <v>341</v>
      </c>
      <c r="I5383">
        <v>1</v>
      </c>
      <c r="J5383">
        <v>1</v>
      </c>
      <c r="K5383">
        <v>0</v>
      </c>
      <c r="M5383">
        <v>2018</v>
      </c>
      <c r="N5383" t="s">
        <v>2531</v>
      </c>
      <c r="O5383">
        <v>99</v>
      </c>
      <c r="P5383">
        <v>1</v>
      </c>
      <c r="Q5383" t="s">
        <v>7733</v>
      </c>
      <c r="R5383" t="s">
        <v>7734</v>
      </c>
      <c r="S5383" t="s">
        <v>7734</v>
      </c>
      <c r="T5383" t="s">
        <v>24184</v>
      </c>
      <c r="U5383">
        <f t="shared" si="84"/>
        <v>341</v>
      </c>
    </row>
    <row r="5384" spans="1:21" x14ac:dyDescent="0.2">
      <c r="A5384" t="s">
        <v>19127</v>
      </c>
      <c r="B5384" t="s">
        <v>9021</v>
      </c>
      <c r="C5384">
        <v>3559016</v>
      </c>
      <c r="D5384" t="s">
        <v>6976</v>
      </c>
      <c r="E5384" t="s">
        <v>6541</v>
      </c>
      <c r="F5384" t="s">
        <v>6402</v>
      </c>
      <c r="G5384">
        <v>83</v>
      </c>
      <c r="H5384">
        <v>341</v>
      </c>
      <c r="I5384">
        <v>1</v>
      </c>
      <c r="J5384">
        <v>0</v>
      </c>
      <c r="K5384">
        <v>0</v>
      </c>
      <c r="M5384">
        <v>2018</v>
      </c>
      <c r="N5384" t="s">
        <v>2531</v>
      </c>
      <c r="O5384">
        <v>99</v>
      </c>
      <c r="P5384">
        <v>1</v>
      </c>
      <c r="Q5384" t="s">
        <v>7733</v>
      </c>
      <c r="R5384" t="s">
        <v>7734</v>
      </c>
      <c r="S5384" t="s">
        <v>7734</v>
      </c>
      <c r="T5384" t="s">
        <v>24185</v>
      </c>
      <c r="U5384">
        <f t="shared" si="84"/>
        <v>341</v>
      </c>
    </row>
    <row r="5385" spans="1:21" x14ac:dyDescent="0.2">
      <c r="A5385" t="s">
        <v>19127</v>
      </c>
      <c r="B5385" t="s">
        <v>9021</v>
      </c>
      <c r="C5385">
        <v>3559016</v>
      </c>
      <c r="D5385" t="s">
        <v>6401</v>
      </c>
      <c r="E5385" t="s">
        <v>6508</v>
      </c>
      <c r="F5385" t="s">
        <v>6402</v>
      </c>
      <c r="G5385">
        <v>89</v>
      </c>
      <c r="H5385">
        <v>341</v>
      </c>
      <c r="I5385">
        <v>0</v>
      </c>
      <c r="J5385">
        <v>0</v>
      </c>
      <c r="K5385">
        <v>0</v>
      </c>
      <c r="M5385">
        <v>2018</v>
      </c>
      <c r="N5385" t="s">
        <v>2531</v>
      </c>
      <c r="O5385">
        <v>99</v>
      </c>
      <c r="P5385">
        <v>1</v>
      </c>
      <c r="Q5385" t="s">
        <v>7733</v>
      </c>
      <c r="R5385" t="s">
        <v>7734</v>
      </c>
      <c r="S5385" t="s">
        <v>7734</v>
      </c>
      <c r="T5385" t="s">
        <v>24186</v>
      </c>
      <c r="U5385">
        <f t="shared" si="84"/>
        <v>341</v>
      </c>
    </row>
    <row r="5386" spans="1:21" x14ac:dyDescent="0.2">
      <c r="A5386" t="s">
        <v>19128</v>
      </c>
      <c r="B5386" t="s">
        <v>7541</v>
      </c>
      <c r="C5386">
        <v>3557011</v>
      </c>
      <c r="D5386" t="s">
        <v>12000</v>
      </c>
      <c r="E5386" t="s">
        <v>15820</v>
      </c>
      <c r="F5386" t="s">
        <v>6402</v>
      </c>
      <c r="G5386">
        <v>0</v>
      </c>
      <c r="H5386">
        <v>0</v>
      </c>
      <c r="I5386">
        <v>1</v>
      </c>
      <c r="J5386">
        <v>1</v>
      </c>
      <c r="K5386">
        <v>1</v>
      </c>
      <c r="M5386">
        <v>2018</v>
      </c>
      <c r="N5386" t="s">
        <v>6404</v>
      </c>
      <c r="O5386">
        <v>99</v>
      </c>
      <c r="P5386">
        <v>1</v>
      </c>
      <c r="Q5386" t="s">
        <v>7733</v>
      </c>
      <c r="R5386" t="s">
        <v>7734</v>
      </c>
      <c r="S5386" t="s">
        <v>7734</v>
      </c>
      <c r="T5386" t="s">
        <v>24187</v>
      </c>
      <c r="U5386">
        <f t="shared" si="84"/>
        <v>921</v>
      </c>
    </row>
    <row r="5387" spans="1:21" x14ac:dyDescent="0.2">
      <c r="A5387" t="s">
        <v>19129</v>
      </c>
      <c r="B5387" t="s">
        <v>7541</v>
      </c>
      <c r="C5387">
        <v>3557011</v>
      </c>
      <c r="D5387" t="s">
        <v>6766</v>
      </c>
      <c r="E5387" t="s">
        <v>9141</v>
      </c>
      <c r="F5387" t="s">
        <v>6402</v>
      </c>
      <c r="G5387">
        <v>170</v>
      </c>
      <c r="H5387">
        <v>921</v>
      </c>
      <c r="I5387">
        <v>1</v>
      </c>
      <c r="J5387">
        <v>1</v>
      </c>
      <c r="K5387">
        <v>0</v>
      </c>
      <c r="M5387">
        <v>2018</v>
      </c>
      <c r="N5387" t="s">
        <v>1463</v>
      </c>
      <c r="O5387">
        <v>99</v>
      </c>
      <c r="P5387">
        <v>4</v>
      </c>
      <c r="Q5387" t="s">
        <v>7733</v>
      </c>
      <c r="R5387" t="s">
        <v>7734</v>
      </c>
      <c r="S5387" t="s">
        <v>7734</v>
      </c>
      <c r="T5387" t="s">
        <v>24188</v>
      </c>
      <c r="U5387">
        <f t="shared" si="84"/>
        <v>921</v>
      </c>
    </row>
    <row r="5388" spans="1:21" x14ac:dyDescent="0.2">
      <c r="A5388" t="s">
        <v>19129</v>
      </c>
      <c r="B5388" t="s">
        <v>7541</v>
      </c>
      <c r="C5388">
        <v>3557011</v>
      </c>
      <c r="D5388" t="s">
        <v>7022</v>
      </c>
      <c r="E5388" t="s">
        <v>9132</v>
      </c>
      <c r="F5388" t="s">
        <v>6402</v>
      </c>
      <c r="G5388">
        <v>238</v>
      </c>
      <c r="H5388">
        <v>921</v>
      </c>
      <c r="I5388">
        <v>1</v>
      </c>
      <c r="J5388">
        <v>1</v>
      </c>
      <c r="K5388">
        <v>0</v>
      </c>
      <c r="M5388">
        <v>2018</v>
      </c>
      <c r="N5388" t="s">
        <v>1463</v>
      </c>
      <c r="O5388">
        <v>99</v>
      </c>
      <c r="P5388">
        <v>4</v>
      </c>
      <c r="Q5388" t="s">
        <v>7733</v>
      </c>
      <c r="R5388" t="s">
        <v>7734</v>
      </c>
      <c r="S5388" t="s">
        <v>7734</v>
      </c>
      <c r="T5388" t="s">
        <v>890</v>
      </c>
      <c r="U5388">
        <f t="shared" si="84"/>
        <v>921</v>
      </c>
    </row>
    <row r="5389" spans="1:21" x14ac:dyDescent="0.2">
      <c r="A5389" t="s">
        <v>19129</v>
      </c>
      <c r="B5389" t="s">
        <v>7541</v>
      </c>
      <c r="C5389">
        <v>3557011</v>
      </c>
      <c r="D5389" t="s">
        <v>6678</v>
      </c>
      <c r="E5389" t="s">
        <v>9131</v>
      </c>
      <c r="F5389" t="s">
        <v>6402</v>
      </c>
      <c r="G5389">
        <v>207</v>
      </c>
      <c r="H5389">
        <v>921</v>
      </c>
      <c r="I5389">
        <v>0</v>
      </c>
      <c r="J5389">
        <v>1</v>
      </c>
      <c r="K5389">
        <v>0</v>
      </c>
      <c r="M5389">
        <v>2018</v>
      </c>
      <c r="N5389" t="s">
        <v>1463</v>
      </c>
      <c r="O5389">
        <v>99</v>
      </c>
      <c r="P5389">
        <v>4</v>
      </c>
      <c r="Q5389" t="s">
        <v>7733</v>
      </c>
      <c r="R5389" t="s">
        <v>7734</v>
      </c>
      <c r="S5389" t="s">
        <v>7734</v>
      </c>
      <c r="T5389" t="s">
        <v>889</v>
      </c>
      <c r="U5389">
        <f t="shared" si="84"/>
        <v>921</v>
      </c>
    </row>
    <row r="5390" spans="1:21" x14ac:dyDescent="0.2">
      <c r="A5390" t="s">
        <v>19129</v>
      </c>
      <c r="B5390" t="s">
        <v>7541</v>
      </c>
      <c r="C5390">
        <v>3557011</v>
      </c>
      <c r="D5390" t="s">
        <v>6444</v>
      </c>
      <c r="E5390" t="s">
        <v>9142</v>
      </c>
      <c r="F5390" t="s">
        <v>6402</v>
      </c>
      <c r="G5390">
        <v>179</v>
      </c>
      <c r="H5390">
        <v>921</v>
      </c>
      <c r="I5390">
        <v>1</v>
      </c>
      <c r="J5390">
        <v>1</v>
      </c>
      <c r="K5390">
        <v>0</v>
      </c>
      <c r="M5390">
        <v>2018</v>
      </c>
      <c r="N5390" t="s">
        <v>1463</v>
      </c>
      <c r="O5390">
        <v>99</v>
      </c>
      <c r="P5390">
        <v>4</v>
      </c>
      <c r="Q5390" t="s">
        <v>7733</v>
      </c>
      <c r="R5390" t="s">
        <v>7734</v>
      </c>
      <c r="S5390" t="s">
        <v>7734</v>
      </c>
      <c r="T5390" t="s">
        <v>3595</v>
      </c>
      <c r="U5390">
        <f t="shared" si="84"/>
        <v>921</v>
      </c>
    </row>
    <row r="5391" spans="1:21" x14ac:dyDescent="0.2">
      <c r="A5391" t="s">
        <v>19129</v>
      </c>
      <c r="B5391" t="s">
        <v>7541</v>
      </c>
      <c r="C5391">
        <v>3557011</v>
      </c>
      <c r="D5391" t="s">
        <v>6624</v>
      </c>
      <c r="E5391" t="s">
        <v>9139</v>
      </c>
      <c r="F5391" t="s">
        <v>6402</v>
      </c>
      <c r="G5391">
        <v>127</v>
      </c>
      <c r="H5391">
        <v>921</v>
      </c>
      <c r="I5391">
        <v>1</v>
      </c>
      <c r="J5391">
        <v>0</v>
      </c>
      <c r="K5391">
        <v>0</v>
      </c>
      <c r="M5391">
        <v>2018</v>
      </c>
      <c r="N5391" t="s">
        <v>1463</v>
      </c>
      <c r="O5391">
        <v>99</v>
      </c>
      <c r="P5391">
        <v>4</v>
      </c>
      <c r="Q5391" t="s">
        <v>7733</v>
      </c>
      <c r="R5391" t="s">
        <v>7734</v>
      </c>
      <c r="S5391" t="s">
        <v>7734</v>
      </c>
      <c r="T5391" t="s">
        <v>24189</v>
      </c>
      <c r="U5391">
        <f t="shared" si="84"/>
        <v>921</v>
      </c>
    </row>
    <row r="5392" spans="1:21" x14ac:dyDescent="0.2">
      <c r="A5392" t="s">
        <v>19130</v>
      </c>
      <c r="B5392" t="s">
        <v>19131</v>
      </c>
      <c r="C5392">
        <v>3544027</v>
      </c>
      <c r="D5392" t="s">
        <v>19132</v>
      </c>
      <c r="E5392" t="s">
        <v>15812</v>
      </c>
      <c r="F5392" t="s">
        <v>6402</v>
      </c>
      <c r="G5392">
        <v>308</v>
      </c>
      <c r="H5392">
        <v>808</v>
      </c>
      <c r="I5392">
        <v>0</v>
      </c>
      <c r="J5392">
        <v>0</v>
      </c>
      <c r="K5392">
        <v>0</v>
      </c>
      <c r="M5392">
        <v>2018</v>
      </c>
      <c r="N5392" t="s">
        <v>1463</v>
      </c>
      <c r="O5392" t="s">
        <v>9297</v>
      </c>
      <c r="P5392">
        <v>1</v>
      </c>
      <c r="Q5392" t="s">
        <v>7733</v>
      </c>
      <c r="R5392" t="s">
        <v>7734</v>
      </c>
      <c r="S5392" t="s">
        <v>7734</v>
      </c>
      <c r="T5392" t="s">
        <v>24190</v>
      </c>
      <c r="U5392">
        <f t="shared" si="84"/>
        <v>3027</v>
      </c>
    </row>
    <row r="5393" spans="1:21" x14ac:dyDescent="0.2">
      <c r="A5393" t="s">
        <v>19133</v>
      </c>
      <c r="B5393" t="s">
        <v>19131</v>
      </c>
      <c r="C5393">
        <v>3544027</v>
      </c>
      <c r="D5393" t="s">
        <v>6527</v>
      </c>
      <c r="E5393" t="s">
        <v>6887</v>
      </c>
      <c r="F5393" t="s">
        <v>6402</v>
      </c>
      <c r="G5393">
        <v>1346</v>
      </c>
      <c r="H5393">
        <v>3027</v>
      </c>
      <c r="I5393">
        <v>1</v>
      </c>
      <c r="J5393">
        <v>0</v>
      </c>
      <c r="K5393">
        <v>0</v>
      </c>
      <c r="M5393">
        <v>2018</v>
      </c>
      <c r="N5393" t="s">
        <v>6404</v>
      </c>
      <c r="O5393">
        <v>99</v>
      </c>
      <c r="P5393">
        <v>1</v>
      </c>
      <c r="Q5393" t="s">
        <v>7733</v>
      </c>
      <c r="R5393" t="s">
        <v>7734</v>
      </c>
      <c r="S5393" t="s">
        <v>7734</v>
      </c>
      <c r="T5393" t="s">
        <v>24191</v>
      </c>
      <c r="U5393">
        <f t="shared" si="84"/>
        <v>3027</v>
      </c>
    </row>
    <row r="5394" spans="1:21" x14ac:dyDescent="0.2">
      <c r="A5394" t="s">
        <v>19133</v>
      </c>
      <c r="B5394" t="s">
        <v>19131</v>
      </c>
      <c r="C5394">
        <v>3544027</v>
      </c>
      <c r="D5394" t="s">
        <v>7037</v>
      </c>
      <c r="E5394" t="s">
        <v>6744</v>
      </c>
      <c r="F5394" t="s">
        <v>6402</v>
      </c>
      <c r="G5394">
        <v>247</v>
      </c>
      <c r="H5394">
        <v>3027</v>
      </c>
      <c r="I5394">
        <v>0</v>
      </c>
      <c r="J5394">
        <v>0</v>
      </c>
      <c r="K5394">
        <v>0</v>
      </c>
      <c r="M5394">
        <v>2018</v>
      </c>
      <c r="N5394" t="s">
        <v>6404</v>
      </c>
      <c r="O5394">
        <v>99</v>
      </c>
      <c r="P5394">
        <v>1</v>
      </c>
      <c r="Q5394" t="s">
        <v>7733</v>
      </c>
      <c r="R5394" t="s">
        <v>7734</v>
      </c>
      <c r="S5394" t="s">
        <v>7734</v>
      </c>
      <c r="T5394" t="s">
        <v>3611</v>
      </c>
      <c r="U5394">
        <f t="shared" si="84"/>
        <v>3027</v>
      </c>
    </row>
    <row r="5395" spans="1:21" x14ac:dyDescent="0.2">
      <c r="A5395" t="s">
        <v>19134</v>
      </c>
      <c r="B5395" t="s">
        <v>19131</v>
      </c>
      <c r="C5395">
        <v>3544027</v>
      </c>
      <c r="D5395" t="s">
        <v>7037</v>
      </c>
      <c r="E5395" t="s">
        <v>9196</v>
      </c>
      <c r="F5395" t="s">
        <v>6402</v>
      </c>
      <c r="G5395">
        <v>298</v>
      </c>
      <c r="H5395">
        <v>1057</v>
      </c>
      <c r="I5395">
        <v>0</v>
      </c>
      <c r="J5395">
        <v>0</v>
      </c>
      <c r="K5395">
        <v>0</v>
      </c>
      <c r="M5395">
        <v>2018</v>
      </c>
      <c r="N5395" t="s">
        <v>1463</v>
      </c>
      <c r="O5395" t="s">
        <v>14692</v>
      </c>
      <c r="P5395">
        <v>1</v>
      </c>
      <c r="Q5395" t="s">
        <v>7733</v>
      </c>
      <c r="R5395" t="s">
        <v>7734</v>
      </c>
      <c r="S5395" t="s">
        <v>7734</v>
      </c>
      <c r="T5395" t="s">
        <v>24192</v>
      </c>
      <c r="U5395">
        <f t="shared" si="84"/>
        <v>3027</v>
      </c>
    </row>
    <row r="5396" spans="1:21" x14ac:dyDescent="0.2">
      <c r="A5396" t="s">
        <v>19135</v>
      </c>
      <c r="B5396" t="s">
        <v>19131</v>
      </c>
      <c r="C5396">
        <v>3544027</v>
      </c>
      <c r="D5396" t="s">
        <v>14444</v>
      </c>
      <c r="E5396" t="s">
        <v>19136</v>
      </c>
      <c r="F5396" t="s">
        <v>6402</v>
      </c>
      <c r="G5396">
        <v>121</v>
      </c>
      <c r="H5396">
        <v>535</v>
      </c>
      <c r="I5396">
        <v>0</v>
      </c>
      <c r="J5396">
        <v>0</v>
      </c>
      <c r="K5396">
        <v>0</v>
      </c>
      <c r="M5396">
        <v>2018</v>
      </c>
      <c r="N5396" t="s">
        <v>1463</v>
      </c>
      <c r="O5396" t="s">
        <v>6446</v>
      </c>
      <c r="P5396">
        <v>1</v>
      </c>
      <c r="Q5396" t="s">
        <v>7733</v>
      </c>
      <c r="R5396" t="s">
        <v>7734</v>
      </c>
      <c r="S5396" t="s">
        <v>7734</v>
      </c>
      <c r="T5396" t="s">
        <v>24193</v>
      </c>
      <c r="U5396">
        <f t="shared" si="84"/>
        <v>3027</v>
      </c>
    </row>
    <row r="5397" spans="1:21" x14ac:dyDescent="0.2">
      <c r="A5397" t="s">
        <v>19137</v>
      </c>
      <c r="B5397" t="s">
        <v>19131</v>
      </c>
      <c r="C5397">
        <v>3544027</v>
      </c>
      <c r="D5397" t="s">
        <v>6483</v>
      </c>
      <c r="E5397" t="s">
        <v>15551</v>
      </c>
      <c r="F5397" t="s">
        <v>6402</v>
      </c>
      <c r="G5397">
        <v>143</v>
      </c>
      <c r="H5397">
        <v>604</v>
      </c>
      <c r="I5397">
        <v>0</v>
      </c>
      <c r="J5397">
        <v>0</v>
      </c>
      <c r="K5397">
        <v>0</v>
      </c>
      <c r="M5397">
        <v>2018</v>
      </c>
      <c r="N5397" t="s">
        <v>1463</v>
      </c>
      <c r="O5397" t="s">
        <v>19138</v>
      </c>
      <c r="P5397">
        <v>1</v>
      </c>
      <c r="Q5397" t="s">
        <v>7733</v>
      </c>
      <c r="R5397" t="s">
        <v>7734</v>
      </c>
      <c r="S5397" t="s">
        <v>7734</v>
      </c>
      <c r="T5397" t="s">
        <v>24194</v>
      </c>
      <c r="U5397">
        <f t="shared" si="84"/>
        <v>3027</v>
      </c>
    </row>
    <row r="5398" spans="1:21" x14ac:dyDescent="0.2">
      <c r="A5398" t="s">
        <v>19130</v>
      </c>
      <c r="B5398" t="s">
        <v>19131</v>
      </c>
      <c r="C5398">
        <v>3544027</v>
      </c>
      <c r="D5398" t="s">
        <v>6939</v>
      </c>
      <c r="E5398" t="s">
        <v>9110</v>
      </c>
      <c r="F5398" t="s">
        <v>6402</v>
      </c>
      <c r="G5398">
        <v>323</v>
      </c>
      <c r="H5398">
        <v>808</v>
      </c>
      <c r="I5398">
        <v>0</v>
      </c>
      <c r="J5398">
        <v>1</v>
      </c>
      <c r="K5398">
        <v>0</v>
      </c>
      <c r="M5398">
        <v>2018</v>
      </c>
      <c r="N5398" t="s">
        <v>1463</v>
      </c>
      <c r="O5398" t="s">
        <v>9297</v>
      </c>
      <c r="P5398">
        <v>1</v>
      </c>
      <c r="Q5398" t="s">
        <v>7733</v>
      </c>
      <c r="R5398" t="s">
        <v>7734</v>
      </c>
      <c r="S5398" t="s">
        <v>7734</v>
      </c>
      <c r="T5398" t="s">
        <v>3603</v>
      </c>
      <c r="U5398">
        <f t="shared" si="84"/>
        <v>3027</v>
      </c>
    </row>
    <row r="5399" spans="1:21" x14ac:dyDescent="0.2">
      <c r="A5399" t="s">
        <v>19139</v>
      </c>
      <c r="B5399" t="s">
        <v>19131</v>
      </c>
      <c r="C5399">
        <v>3544027</v>
      </c>
      <c r="D5399" t="s">
        <v>6481</v>
      </c>
      <c r="E5399" t="s">
        <v>7105</v>
      </c>
      <c r="F5399" t="s">
        <v>6402</v>
      </c>
      <c r="G5399">
        <v>545</v>
      </c>
      <c r="H5399">
        <v>1501</v>
      </c>
      <c r="I5399">
        <v>0</v>
      </c>
      <c r="J5399">
        <v>0</v>
      </c>
      <c r="K5399">
        <v>0</v>
      </c>
      <c r="M5399">
        <v>2018</v>
      </c>
      <c r="N5399" t="s">
        <v>1850</v>
      </c>
      <c r="O5399" t="s">
        <v>19140</v>
      </c>
      <c r="P5399">
        <v>1</v>
      </c>
      <c r="Q5399" t="s">
        <v>7733</v>
      </c>
      <c r="R5399" t="s">
        <v>7734</v>
      </c>
      <c r="S5399" t="s">
        <v>7734</v>
      </c>
      <c r="T5399" t="s">
        <v>3612</v>
      </c>
      <c r="U5399">
        <f t="shared" si="84"/>
        <v>3027</v>
      </c>
    </row>
    <row r="5400" spans="1:21" x14ac:dyDescent="0.2">
      <c r="A5400" t="s">
        <v>19130</v>
      </c>
      <c r="B5400" t="s">
        <v>19131</v>
      </c>
      <c r="C5400">
        <v>3544027</v>
      </c>
      <c r="D5400" t="s">
        <v>19141</v>
      </c>
      <c r="E5400" t="s">
        <v>18351</v>
      </c>
      <c r="F5400" t="s">
        <v>6402</v>
      </c>
      <c r="G5400">
        <v>177</v>
      </c>
      <c r="H5400">
        <v>808</v>
      </c>
      <c r="I5400">
        <v>0</v>
      </c>
      <c r="J5400">
        <v>0</v>
      </c>
      <c r="K5400">
        <v>0</v>
      </c>
      <c r="M5400">
        <v>2018</v>
      </c>
      <c r="N5400" t="s">
        <v>1463</v>
      </c>
      <c r="O5400" t="s">
        <v>9297</v>
      </c>
      <c r="P5400">
        <v>1</v>
      </c>
      <c r="Q5400" t="s">
        <v>7733</v>
      </c>
      <c r="R5400" t="s">
        <v>7734</v>
      </c>
      <c r="S5400" t="s">
        <v>7734</v>
      </c>
      <c r="T5400" t="s">
        <v>24195</v>
      </c>
      <c r="U5400">
        <f t="shared" si="84"/>
        <v>3027</v>
      </c>
    </row>
    <row r="5401" spans="1:21" x14ac:dyDescent="0.2">
      <c r="A5401" t="s">
        <v>19139</v>
      </c>
      <c r="B5401" t="s">
        <v>19131</v>
      </c>
      <c r="C5401">
        <v>3544027</v>
      </c>
      <c r="D5401" t="s">
        <v>6459</v>
      </c>
      <c r="E5401" t="s">
        <v>9102</v>
      </c>
      <c r="F5401" t="s">
        <v>6402</v>
      </c>
      <c r="G5401">
        <v>956</v>
      </c>
      <c r="H5401">
        <v>1501</v>
      </c>
      <c r="I5401">
        <v>1</v>
      </c>
      <c r="J5401">
        <v>1</v>
      </c>
      <c r="K5401">
        <v>0</v>
      </c>
      <c r="M5401">
        <v>2018</v>
      </c>
      <c r="N5401" t="s">
        <v>1850</v>
      </c>
      <c r="O5401" t="s">
        <v>19140</v>
      </c>
      <c r="P5401">
        <v>1</v>
      </c>
      <c r="Q5401" t="s">
        <v>7733</v>
      </c>
      <c r="R5401" t="s">
        <v>7734</v>
      </c>
      <c r="S5401" t="s">
        <v>7734</v>
      </c>
      <c r="T5401" t="s">
        <v>3610</v>
      </c>
      <c r="U5401">
        <f t="shared" si="84"/>
        <v>3027</v>
      </c>
    </row>
    <row r="5402" spans="1:21" x14ac:dyDescent="0.2">
      <c r="A5402" t="s">
        <v>19134</v>
      </c>
      <c r="B5402" t="s">
        <v>19131</v>
      </c>
      <c r="C5402">
        <v>3544027</v>
      </c>
      <c r="D5402" t="s">
        <v>6814</v>
      </c>
      <c r="E5402" t="s">
        <v>7339</v>
      </c>
      <c r="F5402" t="s">
        <v>6402</v>
      </c>
      <c r="G5402">
        <v>759</v>
      </c>
      <c r="H5402">
        <v>1057</v>
      </c>
      <c r="I5402">
        <v>1</v>
      </c>
      <c r="J5402">
        <v>1</v>
      </c>
      <c r="K5402">
        <v>0</v>
      </c>
      <c r="M5402">
        <v>2018</v>
      </c>
      <c r="N5402" t="s">
        <v>1463</v>
      </c>
      <c r="O5402" t="s">
        <v>14692</v>
      </c>
      <c r="P5402">
        <v>1</v>
      </c>
      <c r="Q5402" t="s">
        <v>7733</v>
      </c>
      <c r="R5402" t="s">
        <v>7734</v>
      </c>
      <c r="S5402" t="s">
        <v>7734</v>
      </c>
      <c r="T5402" t="s">
        <v>3606</v>
      </c>
      <c r="U5402">
        <f t="shared" si="84"/>
        <v>3027</v>
      </c>
    </row>
    <row r="5403" spans="1:21" x14ac:dyDescent="0.2">
      <c r="A5403" t="s">
        <v>19135</v>
      </c>
      <c r="B5403" t="s">
        <v>19131</v>
      </c>
      <c r="C5403">
        <v>3544027</v>
      </c>
      <c r="D5403" t="s">
        <v>6840</v>
      </c>
      <c r="E5403" t="s">
        <v>15538</v>
      </c>
      <c r="F5403" t="s">
        <v>6402</v>
      </c>
      <c r="G5403">
        <v>155</v>
      </c>
      <c r="H5403">
        <v>535</v>
      </c>
      <c r="I5403">
        <v>0</v>
      </c>
      <c r="J5403">
        <v>0</v>
      </c>
      <c r="K5403">
        <v>0</v>
      </c>
      <c r="M5403">
        <v>2018</v>
      </c>
      <c r="N5403" t="s">
        <v>1463</v>
      </c>
      <c r="O5403" t="s">
        <v>6446</v>
      </c>
      <c r="P5403">
        <v>1</v>
      </c>
      <c r="Q5403" t="s">
        <v>7733</v>
      </c>
      <c r="R5403" t="s">
        <v>7734</v>
      </c>
      <c r="S5403" t="s">
        <v>7734</v>
      </c>
      <c r="T5403" t="s">
        <v>24196</v>
      </c>
      <c r="U5403">
        <f t="shared" si="84"/>
        <v>3027</v>
      </c>
    </row>
    <row r="5404" spans="1:21" x14ac:dyDescent="0.2">
      <c r="A5404" t="s">
        <v>19137</v>
      </c>
      <c r="B5404" t="s">
        <v>19131</v>
      </c>
      <c r="C5404">
        <v>3544027</v>
      </c>
      <c r="D5404" t="s">
        <v>7471</v>
      </c>
      <c r="E5404" t="s">
        <v>18355</v>
      </c>
      <c r="F5404" t="s">
        <v>6402</v>
      </c>
      <c r="G5404">
        <v>461</v>
      </c>
      <c r="H5404">
        <v>604</v>
      </c>
      <c r="I5404">
        <v>0</v>
      </c>
      <c r="J5404">
        <v>1</v>
      </c>
      <c r="K5404">
        <v>0</v>
      </c>
      <c r="M5404">
        <v>2018</v>
      </c>
      <c r="N5404" t="s">
        <v>1463</v>
      </c>
      <c r="O5404" t="s">
        <v>19138</v>
      </c>
      <c r="P5404">
        <v>1</v>
      </c>
      <c r="Q5404" t="s">
        <v>7733</v>
      </c>
      <c r="R5404" t="s">
        <v>7734</v>
      </c>
      <c r="S5404" t="s">
        <v>7734</v>
      </c>
      <c r="T5404" t="s">
        <v>24197</v>
      </c>
      <c r="U5404">
        <f t="shared" si="84"/>
        <v>3027</v>
      </c>
    </row>
    <row r="5405" spans="1:21" x14ac:dyDescent="0.2">
      <c r="A5405" t="s">
        <v>19135</v>
      </c>
      <c r="B5405" t="s">
        <v>19131</v>
      </c>
      <c r="C5405">
        <v>3544027</v>
      </c>
      <c r="D5405" t="s">
        <v>7055</v>
      </c>
      <c r="E5405" t="s">
        <v>6985</v>
      </c>
      <c r="F5405" t="s">
        <v>6402</v>
      </c>
      <c r="G5405">
        <v>259</v>
      </c>
      <c r="H5405">
        <v>535</v>
      </c>
      <c r="I5405">
        <v>0</v>
      </c>
      <c r="J5405">
        <v>1</v>
      </c>
      <c r="K5405">
        <v>0</v>
      </c>
      <c r="M5405">
        <v>2018</v>
      </c>
      <c r="N5405" t="s">
        <v>1463</v>
      </c>
      <c r="O5405" t="s">
        <v>6446</v>
      </c>
      <c r="P5405">
        <v>1</v>
      </c>
      <c r="Q5405" t="s">
        <v>7733</v>
      </c>
      <c r="R5405" t="s">
        <v>7734</v>
      </c>
      <c r="S5405" t="s">
        <v>7734</v>
      </c>
      <c r="T5405" t="s">
        <v>3605</v>
      </c>
      <c r="U5405">
        <f t="shared" si="84"/>
        <v>3027</v>
      </c>
    </row>
    <row r="5406" spans="1:21" x14ac:dyDescent="0.2">
      <c r="A5406" t="s">
        <v>19142</v>
      </c>
      <c r="B5406" t="s">
        <v>19131</v>
      </c>
      <c r="C5406">
        <v>3544027</v>
      </c>
      <c r="D5406" t="s">
        <v>6597</v>
      </c>
      <c r="E5406" t="s">
        <v>9104</v>
      </c>
      <c r="F5406" t="s">
        <v>6402</v>
      </c>
      <c r="G5406">
        <v>0</v>
      </c>
      <c r="H5406">
        <v>0</v>
      </c>
      <c r="I5406">
        <v>1</v>
      </c>
      <c r="J5406">
        <v>1</v>
      </c>
      <c r="K5406">
        <v>1</v>
      </c>
      <c r="M5406">
        <v>2018</v>
      </c>
      <c r="N5406" t="s">
        <v>1850</v>
      </c>
      <c r="O5406" t="s">
        <v>19143</v>
      </c>
      <c r="P5406">
        <v>1</v>
      </c>
      <c r="Q5406" t="s">
        <v>7733</v>
      </c>
      <c r="R5406" t="s">
        <v>7734</v>
      </c>
      <c r="S5406" t="s">
        <v>7734</v>
      </c>
      <c r="T5406" t="s">
        <v>3608</v>
      </c>
      <c r="U5406">
        <f t="shared" si="84"/>
        <v>3027</v>
      </c>
    </row>
    <row r="5407" spans="1:21" x14ac:dyDescent="0.2">
      <c r="A5407" t="s">
        <v>19133</v>
      </c>
      <c r="B5407" t="s">
        <v>19131</v>
      </c>
      <c r="C5407">
        <v>3544027</v>
      </c>
      <c r="D5407" t="s">
        <v>6858</v>
      </c>
      <c r="E5407" t="s">
        <v>9099</v>
      </c>
      <c r="F5407" t="s">
        <v>6402</v>
      </c>
      <c r="G5407">
        <v>1434</v>
      </c>
      <c r="H5407">
        <v>3027</v>
      </c>
      <c r="I5407">
        <v>1</v>
      </c>
      <c r="J5407">
        <v>1</v>
      </c>
      <c r="K5407">
        <v>0</v>
      </c>
      <c r="M5407">
        <v>2018</v>
      </c>
      <c r="N5407" t="s">
        <v>6404</v>
      </c>
      <c r="O5407">
        <v>99</v>
      </c>
      <c r="P5407">
        <v>1</v>
      </c>
      <c r="Q5407" t="s">
        <v>7733</v>
      </c>
      <c r="R5407" t="s">
        <v>7734</v>
      </c>
      <c r="S5407" t="s">
        <v>7734</v>
      </c>
      <c r="T5407" t="s">
        <v>891</v>
      </c>
      <c r="U5407">
        <f t="shared" si="84"/>
        <v>3027</v>
      </c>
    </row>
    <row r="5408" spans="1:21" x14ac:dyDescent="0.2">
      <c r="A5408" t="s">
        <v>19144</v>
      </c>
      <c r="B5408" t="s">
        <v>10177</v>
      </c>
      <c r="C5408">
        <v>3509039</v>
      </c>
      <c r="D5408" t="s">
        <v>6809</v>
      </c>
      <c r="E5408" t="s">
        <v>8116</v>
      </c>
      <c r="F5408" t="s">
        <v>6402</v>
      </c>
      <c r="G5408">
        <v>962</v>
      </c>
      <c r="H5408">
        <v>2924</v>
      </c>
      <c r="I5408">
        <v>0</v>
      </c>
      <c r="J5408">
        <v>0</v>
      </c>
      <c r="K5408">
        <v>0</v>
      </c>
      <c r="M5408">
        <v>2018</v>
      </c>
      <c r="N5408" t="s">
        <v>1479</v>
      </c>
      <c r="O5408">
        <v>99</v>
      </c>
      <c r="P5408">
        <v>1</v>
      </c>
      <c r="Q5408" t="s">
        <v>7733</v>
      </c>
      <c r="R5408" t="s">
        <v>7734</v>
      </c>
      <c r="S5408" t="s">
        <v>7734</v>
      </c>
      <c r="T5408" t="s">
        <v>3998</v>
      </c>
      <c r="U5408">
        <f t="shared" si="84"/>
        <v>2945</v>
      </c>
    </row>
    <row r="5409" spans="1:21" x14ac:dyDescent="0.2">
      <c r="A5409" t="s">
        <v>19145</v>
      </c>
      <c r="B5409" t="s">
        <v>10177</v>
      </c>
      <c r="C5409">
        <v>3509039</v>
      </c>
      <c r="D5409" t="s">
        <v>6809</v>
      </c>
      <c r="E5409" t="s">
        <v>6526</v>
      </c>
      <c r="F5409" t="s">
        <v>6402</v>
      </c>
      <c r="G5409">
        <v>495</v>
      </c>
      <c r="H5409">
        <v>765</v>
      </c>
      <c r="I5409">
        <v>1</v>
      </c>
      <c r="J5409">
        <v>1</v>
      </c>
      <c r="K5409">
        <v>0</v>
      </c>
      <c r="M5409">
        <v>2018</v>
      </c>
      <c r="N5409" t="s">
        <v>1463</v>
      </c>
      <c r="O5409">
        <v>4</v>
      </c>
      <c r="P5409">
        <v>1</v>
      </c>
      <c r="Q5409" t="s">
        <v>7733</v>
      </c>
      <c r="R5409" t="s">
        <v>7734</v>
      </c>
      <c r="S5409" t="s">
        <v>7734</v>
      </c>
      <c r="T5409" t="s">
        <v>3657</v>
      </c>
      <c r="U5409">
        <f t="shared" si="84"/>
        <v>2945</v>
      </c>
    </row>
    <row r="5410" spans="1:21" x14ac:dyDescent="0.2">
      <c r="A5410" t="s">
        <v>19144</v>
      </c>
      <c r="B5410" t="s">
        <v>10177</v>
      </c>
      <c r="C5410">
        <v>3509039</v>
      </c>
      <c r="D5410" t="s">
        <v>6527</v>
      </c>
      <c r="E5410" t="s">
        <v>19146</v>
      </c>
      <c r="F5410" t="s">
        <v>6402</v>
      </c>
      <c r="G5410">
        <v>954</v>
      </c>
      <c r="H5410">
        <v>2924</v>
      </c>
      <c r="I5410">
        <v>0</v>
      </c>
      <c r="J5410">
        <v>0</v>
      </c>
      <c r="K5410">
        <v>0</v>
      </c>
      <c r="M5410">
        <v>2018</v>
      </c>
      <c r="N5410" t="s">
        <v>1479</v>
      </c>
      <c r="O5410">
        <v>99</v>
      </c>
      <c r="P5410">
        <v>1</v>
      </c>
      <c r="Q5410" t="s">
        <v>7733</v>
      </c>
      <c r="R5410" t="s">
        <v>7734</v>
      </c>
      <c r="S5410" t="s">
        <v>7734</v>
      </c>
      <c r="T5410" t="s">
        <v>24198</v>
      </c>
      <c r="U5410">
        <f t="shared" si="84"/>
        <v>2945</v>
      </c>
    </row>
    <row r="5411" spans="1:21" x14ac:dyDescent="0.2">
      <c r="A5411" t="s">
        <v>19147</v>
      </c>
      <c r="B5411" t="s">
        <v>10177</v>
      </c>
      <c r="C5411">
        <v>3509039</v>
      </c>
      <c r="D5411" t="s">
        <v>6609</v>
      </c>
      <c r="E5411" t="s">
        <v>6586</v>
      </c>
      <c r="F5411" t="s">
        <v>6402</v>
      </c>
      <c r="G5411">
        <v>406</v>
      </c>
      <c r="H5411">
        <v>2945</v>
      </c>
      <c r="I5411">
        <v>1</v>
      </c>
      <c r="J5411">
        <v>0</v>
      </c>
      <c r="K5411">
        <v>0</v>
      </c>
      <c r="M5411">
        <v>2018</v>
      </c>
      <c r="N5411" t="s">
        <v>6404</v>
      </c>
      <c r="O5411">
        <v>99</v>
      </c>
      <c r="P5411">
        <v>1</v>
      </c>
      <c r="Q5411" t="s">
        <v>7733</v>
      </c>
      <c r="R5411" t="s">
        <v>7734</v>
      </c>
      <c r="S5411" t="s">
        <v>7734</v>
      </c>
      <c r="T5411" t="s">
        <v>24199</v>
      </c>
      <c r="U5411">
        <f t="shared" si="84"/>
        <v>2945</v>
      </c>
    </row>
    <row r="5412" spans="1:21" x14ac:dyDescent="0.2">
      <c r="A5412" t="s">
        <v>19148</v>
      </c>
      <c r="B5412" t="s">
        <v>10177</v>
      </c>
      <c r="C5412">
        <v>3509039</v>
      </c>
      <c r="D5412" t="s">
        <v>11665</v>
      </c>
      <c r="E5412" t="s">
        <v>15149</v>
      </c>
      <c r="F5412" t="s">
        <v>6402</v>
      </c>
      <c r="G5412">
        <v>290</v>
      </c>
      <c r="H5412">
        <v>692</v>
      </c>
      <c r="I5412">
        <v>0</v>
      </c>
      <c r="J5412">
        <v>0</v>
      </c>
      <c r="K5412">
        <v>0</v>
      </c>
      <c r="M5412">
        <v>2018</v>
      </c>
      <c r="N5412" t="s">
        <v>1463</v>
      </c>
      <c r="O5412">
        <v>3</v>
      </c>
      <c r="P5412">
        <v>1</v>
      </c>
      <c r="Q5412" t="s">
        <v>7733</v>
      </c>
      <c r="R5412" t="s">
        <v>7734</v>
      </c>
      <c r="S5412" t="s">
        <v>7734</v>
      </c>
      <c r="T5412" t="s">
        <v>24200</v>
      </c>
      <c r="U5412">
        <f t="shared" si="84"/>
        <v>2945</v>
      </c>
    </row>
    <row r="5413" spans="1:21" x14ac:dyDescent="0.2">
      <c r="A5413" t="s">
        <v>19149</v>
      </c>
      <c r="B5413" t="s">
        <v>10177</v>
      </c>
      <c r="C5413">
        <v>3509039</v>
      </c>
      <c r="D5413" t="s">
        <v>10194</v>
      </c>
      <c r="E5413" t="s">
        <v>10195</v>
      </c>
      <c r="F5413" t="s">
        <v>6402</v>
      </c>
      <c r="G5413">
        <v>242</v>
      </c>
      <c r="H5413">
        <v>584</v>
      </c>
      <c r="I5413">
        <v>1</v>
      </c>
      <c r="J5413">
        <v>1</v>
      </c>
      <c r="K5413">
        <v>0</v>
      </c>
      <c r="M5413">
        <v>2018</v>
      </c>
      <c r="N5413" t="s">
        <v>1463</v>
      </c>
      <c r="O5413">
        <v>5</v>
      </c>
      <c r="P5413">
        <v>1</v>
      </c>
      <c r="Q5413" t="s">
        <v>7733</v>
      </c>
      <c r="R5413" t="s">
        <v>7734</v>
      </c>
      <c r="S5413" t="s">
        <v>7734</v>
      </c>
      <c r="T5413" t="s">
        <v>3652</v>
      </c>
      <c r="U5413">
        <f t="shared" si="84"/>
        <v>2945</v>
      </c>
    </row>
    <row r="5414" spans="1:21" x14ac:dyDescent="0.2">
      <c r="A5414" t="s">
        <v>19144</v>
      </c>
      <c r="B5414" t="s">
        <v>10177</v>
      </c>
      <c r="C5414">
        <v>3509039</v>
      </c>
      <c r="D5414" t="s">
        <v>6434</v>
      </c>
      <c r="E5414" t="s">
        <v>6811</v>
      </c>
      <c r="F5414" t="s">
        <v>6402</v>
      </c>
      <c r="G5414">
        <v>1008</v>
      </c>
      <c r="H5414">
        <v>2924</v>
      </c>
      <c r="I5414">
        <v>1</v>
      </c>
      <c r="J5414">
        <v>1</v>
      </c>
      <c r="K5414">
        <v>0</v>
      </c>
      <c r="M5414">
        <v>2018</v>
      </c>
      <c r="N5414" t="s">
        <v>1479</v>
      </c>
      <c r="O5414">
        <v>99</v>
      </c>
      <c r="P5414">
        <v>1</v>
      </c>
      <c r="Q5414" t="s">
        <v>7733</v>
      </c>
      <c r="R5414" t="s">
        <v>7734</v>
      </c>
      <c r="S5414" t="s">
        <v>7734</v>
      </c>
      <c r="T5414" t="s">
        <v>24201</v>
      </c>
      <c r="U5414">
        <f t="shared" si="84"/>
        <v>2945</v>
      </c>
    </row>
    <row r="5415" spans="1:21" x14ac:dyDescent="0.2">
      <c r="A5415" t="s">
        <v>19150</v>
      </c>
      <c r="B5415" t="s">
        <v>10177</v>
      </c>
      <c r="C5415">
        <v>3509039</v>
      </c>
      <c r="D5415" t="s">
        <v>7069</v>
      </c>
      <c r="E5415" t="s">
        <v>6711</v>
      </c>
      <c r="F5415" t="s">
        <v>6402</v>
      </c>
      <c r="G5415">
        <v>158</v>
      </c>
      <c r="H5415">
        <v>521</v>
      </c>
      <c r="I5415">
        <v>1</v>
      </c>
      <c r="J5415">
        <v>0</v>
      </c>
      <c r="K5415">
        <v>0</v>
      </c>
      <c r="M5415">
        <v>2018</v>
      </c>
      <c r="N5415" t="s">
        <v>1463</v>
      </c>
      <c r="O5415">
        <v>1</v>
      </c>
      <c r="P5415">
        <v>1</v>
      </c>
      <c r="Q5415" t="s">
        <v>7733</v>
      </c>
      <c r="R5415" t="s">
        <v>7734</v>
      </c>
      <c r="S5415" t="s">
        <v>7734</v>
      </c>
      <c r="T5415" t="s">
        <v>24202</v>
      </c>
      <c r="U5415">
        <f t="shared" si="84"/>
        <v>2945</v>
      </c>
    </row>
    <row r="5416" spans="1:21" x14ac:dyDescent="0.2">
      <c r="A5416" t="s">
        <v>19149</v>
      </c>
      <c r="B5416" t="s">
        <v>10177</v>
      </c>
      <c r="C5416">
        <v>3509039</v>
      </c>
      <c r="D5416" t="s">
        <v>6889</v>
      </c>
      <c r="E5416" t="s">
        <v>15455</v>
      </c>
      <c r="F5416" t="s">
        <v>6402</v>
      </c>
      <c r="G5416">
        <v>178</v>
      </c>
      <c r="H5416">
        <v>584</v>
      </c>
      <c r="I5416">
        <v>0</v>
      </c>
      <c r="J5416">
        <v>0</v>
      </c>
      <c r="K5416">
        <v>0</v>
      </c>
      <c r="M5416">
        <v>2018</v>
      </c>
      <c r="N5416" t="s">
        <v>1463</v>
      </c>
      <c r="O5416">
        <v>5</v>
      </c>
      <c r="P5416">
        <v>1</v>
      </c>
      <c r="Q5416" t="s">
        <v>7733</v>
      </c>
      <c r="R5416" t="s">
        <v>7734</v>
      </c>
      <c r="S5416" t="s">
        <v>7734</v>
      </c>
      <c r="T5416" t="s">
        <v>24203</v>
      </c>
      <c r="U5416">
        <f t="shared" si="84"/>
        <v>2945</v>
      </c>
    </row>
    <row r="5417" spans="1:21" x14ac:dyDescent="0.2">
      <c r="A5417" t="s">
        <v>19147</v>
      </c>
      <c r="B5417" t="s">
        <v>10177</v>
      </c>
      <c r="C5417">
        <v>3509039</v>
      </c>
      <c r="D5417" t="s">
        <v>6738</v>
      </c>
      <c r="E5417" t="s">
        <v>6472</v>
      </c>
      <c r="F5417" t="s">
        <v>6402</v>
      </c>
      <c r="G5417">
        <v>1472</v>
      </c>
      <c r="H5417">
        <v>2945</v>
      </c>
      <c r="I5417">
        <v>0</v>
      </c>
      <c r="J5417">
        <v>1</v>
      </c>
      <c r="K5417">
        <v>0</v>
      </c>
      <c r="M5417">
        <v>2018</v>
      </c>
      <c r="N5417" t="s">
        <v>6404</v>
      </c>
      <c r="O5417">
        <v>99</v>
      </c>
      <c r="P5417">
        <v>1</v>
      </c>
      <c r="Q5417" t="s">
        <v>7733</v>
      </c>
      <c r="R5417" t="s">
        <v>7734</v>
      </c>
      <c r="S5417" t="s">
        <v>7734</v>
      </c>
      <c r="T5417" t="s">
        <v>24204</v>
      </c>
      <c r="U5417">
        <f t="shared" si="84"/>
        <v>2945</v>
      </c>
    </row>
    <row r="5418" spans="1:21" x14ac:dyDescent="0.2">
      <c r="A5418" t="s">
        <v>19148</v>
      </c>
      <c r="B5418" t="s">
        <v>10177</v>
      </c>
      <c r="C5418">
        <v>3509039</v>
      </c>
      <c r="D5418" t="s">
        <v>6738</v>
      </c>
      <c r="E5418" t="s">
        <v>9151</v>
      </c>
      <c r="F5418" t="s">
        <v>6402</v>
      </c>
      <c r="G5418">
        <v>402</v>
      </c>
      <c r="H5418">
        <v>692</v>
      </c>
      <c r="I5418">
        <v>1</v>
      </c>
      <c r="J5418">
        <v>1</v>
      </c>
      <c r="K5418">
        <v>0</v>
      </c>
      <c r="M5418">
        <v>2018</v>
      </c>
      <c r="N5418" t="s">
        <v>1463</v>
      </c>
      <c r="O5418">
        <v>3</v>
      </c>
      <c r="P5418">
        <v>1</v>
      </c>
      <c r="Q5418" t="s">
        <v>7733</v>
      </c>
      <c r="R5418" t="s">
        <v>7734</v>
      </c>
      <c r="S5418" t="s">
        <v>7734</v>
      </c>
      <c r="T5418" t="s">
        <v>24205</v>
      </c>
      <c r="U5418">
        <f t="shared" si="84"/>
        <v>2945</v>
      </c>
    </row>
    <row r="5419" spans="1:21" x14ac:dyDescent="0.2">
      <c r="A5419" t="s">
        <v>19150</v>
      </c>
      <c r="B5419" t="s">
        <v>10177</v>
      </c>
      <c r="C5419">
        <v>3509039</v>
      </c>
      <c r="D5419" t="s">
        <v>6503</v>
      </c>
      <c r="E5419" t="s">
        <v>10183</v>
      </c>
      <c r="F5419" t="s">
        <v>6402</v>
      </c>
      <c r="G5419">
        <v>208</v>
      </c>
      <c r="H5419">
        <v>521</v>
      </c>
      <c r="I5419">
        <v>0</v>
      </c>
      <c r="J5419">
        <v>1</v>
      </c>
      <c r="K5419">
        <v>0</v>
      </c>
      <c r="M5419">
        <v>2018</v>
      </c>
      <c r="N5419" t="s">
        <v>1463</v>
      </c>
      <c r="O5419">
        <v>1</v>
      </c>
      <c r="P5419">
        <v>1</v>
      </c>
      <c r="Q5419" t="s">
        <v>7733</v>
      </c>
      <c r="R5419" t="s">
        <v>7734</v>
      </c>
      <c r="S5419" t="s">
        <v>7734</v>
      </c>
      <c r="T5419" t="s">
        <v>24206</v>
      </c>
      <c r="U5419">
        <f t="shared" si="84"/>
        <v>2945</v>
      </c>
    </row>
    <row r="5420" spans="1:21" x14ac:dyDescent="0.2">
      <c r="A5420" t="s">
        <v>19149</v>
      </c>
      <c r="B5420" t="s">
        <v>10177</v>
      </c>
      <c r="C5420">
        <v>3509039</v>
      </c>
      <c r="D5420" t="s">
        <v>6523</v>
      </c>
      <c r="E5420" t="s">
        <v>6805</v>
      </c>
      <c r="F5420" t="s">
        <v>6402</v>
      </c>
      <c r="G5420">
        <v>164</v>
      </c>
      <c r="H5420">
        <v>584</v>
      </c>
      <c r="I5420">
        <v>0</v>
      </c>
      <c r="J5420">
        <v>0</v>
      </c>
      <c r="K5420">
        <v>0</v>
      </c>
      <c r="M5420">
        <v>2018</v>
      </c>
      <c r="N5420" t="s">
        <v>1463</v>
      </c>
      <c r="O5420">
        <v>5</v>
      </c>
      <c r="P5420">
        <v>1</v>
      </c>
      <c r="Q5420" t="s">
        <v>7733</v>
      </c>
      <c r="R5420" t="s">
        <v>7734</v>
      </c>
      <c r="S5420" t="s">
        <v>7734</v>
      </c>
      <c r="T5420" t="s">
        <v>24207</v>
      </c>
      <c r="U5420">
        <f t="shared" si="84"/>
        <v>2945</v>
      </c>
    </row>
    <row r="5421" spans="1:21" x14ac:dyDescent="0.2">
      <c r="A5421" t="s">
        <v>19145</v>
      </c>
      <c r="B5421" t="s">
        <v>10177</v>
      </c>
      <c r="C5421">
        <v>3509039</v>
      </c>
      <c r="D5421" t="s">
        <v>6712</v>
      </c>
      <c r="E5421" t="s">
        <v>7441</v>
      </c>
      <c r="F5421" t="s">
        <v>6402</v>
      </c>
      <c r="G5421">
        <v>270</v>
      </c>
      <c r="H5421">
        <v>765</v>
      </c>
      <c r="I5421">
        <v>0</v>
      </c>
      <c r="J5421">
        <v>0</v>
      </c>
      <c r="K5421">
        <v>0</v>
      </c>
      <c r="M5421">
        <v>2018</v>
      </c>
      <c r="N5421" t="s">
        <v>1463</v>
      </c>
      <c r="O5421">
        <v>4</v>
      </c>
      <c r="P5421">
        <v>1</v>
      </c>
      <c r="Q5421" t="s">
        <v>7733</v>
      </c>
      <c r="R5421" t="s">
        <v>7734</v>
      </c>
      <c r="S5421" t="s">
        <v>7734</v>
      </c>
      <c r="T5421" t="s">
        <v>24208</v>
      </c>
      <c r="U5421">
        <f t="shared" si="84"/>
        <v>2945</v>
      </c>
    </row>
    <row r="5422" spans="1:21" x14ac:dyDescent="0.2">
      <c r="A5422" t="s">
        <v>19151</v>
      </c>
      <c r="B5422" t="s">
        <v>10177</v>
      </c>
      <c r="C5422">
        <v>3509039</v>
      </c>
      <c r="D5422" t="s">
        <v>6713</v>
      </c>
      <c r="E5422" t="s">
        <v>6854</v>
      </c>
      <c r="F5422" t="s">
        <v>6402</v>
      </c>
      <c r="G5422">
        <v>0</v>
      </c>
      <c r="H5422">
        <v>0</v>
      </c>
      <c r="I5422">
        <v>1</v>
      </c>
      <c r="J5422">
        <v>1</v>
      </c>
      <c r="K5422">
        <v>1</v>
      </c>
      <c r="M5422">
        <v>2018</v>
      </c>
      <c r="N5422" t="s">
        <v>1463</v>
      </c>
      <c r="O5422">
        <v>2</v>
      </c>
      <c r="P5422">
        <v>1</v>
      </c>
      <c r="Q5422" t="s">
        <v>7733</v>
      </c>
      <c r="R5422" t="s">
        <v>7734</v>
      </c>
      <c r="S5422" t="s">
        <v>7734</v>
      </c>
      <c r="T5422" t="s">
        <v>24209</v>
      </c>
      <c r="U5422">
        <f t="shared" si="84"/>
        <v>2945</v>
      </c>
    </row>
    <row r="5423" spans="1:21" x14ac:dyDescent="0.2">
      <c r="A5423" t="s">
        <v>19150</v>
      </c>
      <c r="B5423" t="s">
        <v>10177</v>
      </c>
      <c r="C5423">
        <v>3509039</v>
      </c>
      <c r="D5423" t="s">
        <v>6501</v>
      </c>
      <c r="E5423" t="s">
        <v>19152</v>
      </c>
      <c r="F5423" t="s">
        <v>6402</v>
      </c>
      <c r="G5423">
        <v>155</v>
      </c>
      <c r="H5423">
        <v>521</v>
      </c>
      <c r="I5423">
        <v>0</v>
      </c>
      <c r="J5423">
        <v>0</v>
      </c>
      <c r="K5423">
        <v>0</v>
      </c>
      <c r="M5423">
        <v>2018</v>
      </c>
      <c r="N5423" t="s">
        <v>1463</v>
      </c>
      <c r="O5423">
        <v>1</v>
      </c>
      <c r="P5423">
        <v>1</v>
      </c>
      <c r="Q5423" t="s">
        <v>7733</v>
      </c>
      <c r="R5423" t="s">
        <v>7734</v>
      </c>
      <c r="S5423" t="s">
        <v>7734</v>
      </c>
      <c r="T5423" t="s">
        <v>24210</v>
      </c>
      <c r="U5423">
        <f t="shared" si="84"/>
        <v>2945</v>
      </c>
    </row>
    <row r="5424" spans="1:21" x14ac:dyDescent="0.2">
      <c r="A5424" t="s">
        <v>19147</v>
      </c>
      <c r="B5424" t="s">
        <v>10177</v>
      </c>
      <c r="C5424">
        <v>3509039</v>
      </c>
      <c r="D5424" t="s">
        <v>19075</v>
      </c>
      <c r="E5424" t="s">
        <v>6508</v>
      </c>
      <c r="F5424" t="s">
        <v>6402</v>
      </c>
      <c r="G5424">
        <v>1067</v>
      </c>
      <c r="H5424">
        <v>2945</v>
      </c>
      <c r="I5424">
        <v>0</v>
      </c>
      <c r="J5424">
        <v>0</v>
      </c>
      <c r="K5424">
        <v>0</v>
      </c>
      <c r="M5424">
        <v>2018</v>
      </c>
      <c r="N5424" t="s">
        <v>6404</v>
      </c>
      <c r="O5424">
        <v>99</v>
      </c>
      <c r="P5424">
        <v>1</v>
      </c>
      <c r="Q5424" t="s">
        <v>7733</v>
      </c>
      <c r="R5424" t="s">
        <v>7734</v>
      </c>
      <c r="S5424" t="s">
        <v>7734</v>
      </c>
      <c r="T5424" t="s">
        <v>24211</v>
      </c>
      <c r="U5424">
        <f t="shared" si="84"/>
        <v>2945</v>
      </c>
    </row>
    <row r="5425" spans="1:21" x14ac:dyDescent="0.2">
      <c r="A5425" t="s">
        <v>19153</v>
      </c>
      <c r="B5425" t="s">
        <v>10197</v>
      </c>
      <c r="C5425">
        <v>3554062</v>
      </c>
      <c r="D5425" t="s">
        <v>6722</v>
      </c>
      <c r="E5425" t="s">
        <v>15579</v>
      </c>
      <c r="F5425" t="s">
        <v>6402</v>
      </c>
      <c r="G5425">
        <v>151</v>
      </c>
      <c r="H5425">
        <v>380</v>
      </c>
      <c r="I5425">
        <v>1</v>
      </c>
      <c r="J5425">
        <v>0</v>
      </c>
      <c r="K5425">
        <v>0</v>
      </c>
      <c r="M5425">
        <v>2018</v>
      </c>
      <c r="N5425" t="s">
        <v>6404</v>
      </c>
      <c r="O5425">
        <v>99</v>
      </c>
      <c r="P5425">
        <v>1</v>
      </c>
      <c r="Q5425" t="s">
        <v>7733</v>
      </c>
      <c r="R5425" t="s">
        <v>7734</v>
      </c>
      <c r="S5425" t="s">
        <v>7734</v>
      </c>
      <c r="T5425" t="s">
        <v>24212</v>
      </c>
      <c r="U5425">
        <f t="shared" si="84"/>
        <v>1340</v>
      </c>
    </row>
    <row r="5426" spans="1:21" x14ac:dyDescent="0.2">
      <c r="A5426" t="s">
        <v>19154</v>
      </c>
      <c r="B5426" t="s">
        <v>10197</v>
      </c>
      <c r="C5426">
        <v>3554062</v>
      </c>
      <c r="D5426" t="s">
        <v>6493</v>
      </c>
      <c r="E5426" t="s">
        <v>6748</v>
      </c>
      <c r="F5426" t="s">
        <v>6402</v>
      </c>
      <c r="G5426">
        <v>76</v>
      </c>
      <c r="H5426">
        <v>1340</v>
      </c>
      <c r="I5426">
        <v>1</v>
      </c>
      <c r="J5426">
        <v>0</v>
      </c>
      <c r="K5426">
        <v>0</v>
      </c>
      <c r="M5426">
        <v>2018</v>
      </c>
      <c r="N5426" t="s">
        <v>1463</v>
      </c>
      <c r="O5426">
        <v>99</v>
      </c>
      <c r="P5426">
        <v>4</v>
      </c>
      <c r="Q5426" t="s">
        <v>7733</v>
      </c>
      <c r="R5426" t="s">
        <v>7734</v>
      </c>
      <c r="S5426" t="s">
        <v>7734</v>
      </c>
      <c r="T5426" t="s">
        <v>24213</v>
      </c>
      <c r="U5426">
        <f t="shared" si="84"/>
        <v>1340</v>
      </c>
    </row>
    <row r="5427" spans="1:21" x14ac:dyDescent="0.2">
      <c r="A5427" t="s">
        <v>19154</v>
      </c>
      <c r="B5427" t="s">
        <v>10197</v>
      </c>
      <c r="C5427">
        <v>3554062</v>
      </c>
      <c r="D5427" t="s">
        <v>6412</v>
      </c>
      <c r="E5427" t="s">
        <v>6440</v>
      </c>
      <c r="F5427" t="s">
        <v>6402</v>
      </c>
      <c r="G5427">
        <v>169</v>
      </c>
      <c r="H5427">
        <v>1340</v>
      </c>
      <c r="I5427">
        <v>0</v>
      </c>
      <c r="J5427">
        <v>1</v>
      </c>
      <c r="K5427">
        <v>0</v>
      </c>
      <c r="M5427">
        <v>2018</v>
      </c>
      <c r="N5427" t="s">
        <v>1463</v>
      </c>
      <c r="O5427">
        <v>99</v>
      </c>
      <c r="P5427">
        <v>4</v>
      </c>
      <c r="Q5427" t="s">
        <v>7733</v>
      </c>
      <c r="R5427" t="s">
        <v>7734</v>
      </c>
      <c r="S5427" t="s">
        <v>7734</v>
      </c>
      <c r="T5427" t="s">
        <v>24214</v>
      </c>
      <c r="U5427">
        <f t="shared" si="84"/>
        <v>1340</v>
      </c>
    </row>
    <row r="5428" spans="1:21" x14ac:dyDescent="0.2">
      <c r="A5428" t="s">
        <v>19154</v>
      </c>
      <c r="B5428" t="s">
        <v>10197</v>
      </c>
      <c r="C5428">
        <v>3554062</v>
      </c>
      <c r="D5428" t="s">
        <v>7355</v>
      </c>
      <c r="E5428" t="s">
        <v>8178</v>
      </c>
      <c r="F5428" t="s">
        <v>6402</v>
      </c>
      <c r="G5428">
        <v>211</v>
      </c>
      <c r="H5428">
        <v>1340</v>
      </c>
      <c r="I5428">
        <v>0</v>
      </c>
      <c r="J5428">
        <v>1</v>
      </c>
      <c r="K5428">
        <v>0</v>
      </c>
      <c r="M5428">
        <v>2018</v>
      </c>
      <c r="N5428" t="s">
        <v>1463</v>
      </c>
      <c r="O5428">
        <v>99</v>
      </c>
      <c r="P5428">
        <v>4</v>
      </c>
      <c r="Q5428" t="s">
        <v>7733</v>
      </c>
      <c r="R5428" t="s">
        <v>7734</v>
      </c>
      <c r="S5428" t="s">
        <v>7734</v>
      </c>
      <c r="T5428" t="s">
        <v>3665</v>
      </c>
      <c r="U5428">
        <f t="shared" si="84"/>
        <v>1340</v>
      </c>
    </row>
    <row r="5429" spans="1:21" x14ac:dyDescent="0.2">
      <c r="A5429" t="s">
        <v>19154</v>
      </c>
      <c r="B5429" t="s">
        <v>10197</v>
      </c>
      <c r="C5429">
        <v>3554062</v>
      </c>
      <c r="D5429" t="s">
        <v>6459</v>
      </c>
      <c r="E5429" t="s">
        <v>19155</v>
      </c>
      <c r="F5429" t="s">
        <v>6402</v>
      </c>
      <c r="G5429">
        <v>112</v>
      </c>
      <c r="H5429">
        <v>1340</v>
      </c>
      <c r="I5429">
        <v>1</v>
      </c>
      <c r="J5429">
        <v>0</v>
      </c>
      <c r="K5429">
        <v>0</v>
      </c>
      <c r="M5429">
        <v>2018</v>
      </c>
      <c r="N5429" t="s">
        <v>1463</v>
      </c>
      <c r="O5429">
        <v>99</v>
      </c>
      <c r="P5429">
        <v>4</v>
      </c>
      <c r="Q5429" t="s">
        <v>7733</v>
      </c>
      <c r="R5429" t="s">
        <v>7734</v>
      </c>
      <c r="S5429" t="s">
        <v>7734</v>
      </c>
      <c r="T5429" t="s">
        <v>24215</v>
      </c>
      <c r="U5429">
        <f t="shared" si="84"/>
        <v>1340</v>
      </c>
    </row>
    <row r="5430" spans="1:21" x14ac:dyDescent="0.2">
      <c r="A5430" t="s">
        <v>19154</v>
      </c>
      <c r="B5430" t="s">
        <v>10197</v>
      </c>
      <c r="C5430">
        <v>3554062</v>
      </c>
      <c r="D5430" t="s">
        <v>6408</v>
      </c>
      <c r="E5430" t="s">
        <v>10198</v>
      </c>
      <c r="F5430" t="s">
        <v>6402</v>
      </c>
      <c r="G5430">
        <v>263</v>
      </c>
      <c r="H5430">
        <v>1340</v>
      </c>
      <c r="I5430">
        <v>0</v>
      </c>
      <c r="J5430">
        <v>1</v>
      </c>
      <c r="K5430">
        <v>0</v>
      </c>
      <c r="M5430">
        <v>2018</v>
      </c>
      <c r="N5430" t="s">
        <v>1463</v>
      </c>
      <c r="O5430">
        <v>99</v>
      </c>
      <c r="P5430">
        <v>4</v>
      </c>
      <c r="Q5430" t="s">
        <v>7733</v>
      </c>
      <c r="R5430" t="s">
        <v>7734</v>
      </c>
      <c r="S5430" t="s">
        <v>7734</v>
      </c>
      <c r="T5430" t="s">
        <v>3667</v>
      </c>
      <c r="U5430">
        <f t="shared" si="84"/>
        <v>1340</v>
      </c>
    </row>
    <row r="5431" spans="1:21" x14ac:dyDescent="0.2">
      <c r="A5431" t="s">
        <v>19153</v>
      </c>
      <c r="B5431" t="s">
        <v>10197</v>
      </c>
      <c r="C5431">
        <v>3554062</v>
      </c>
      <c r="D5431" t="s">
        <v>6408</v>
      </c>
      <c r="E5431" t="s">
        <v>9034</v>
      </c>
      <c r="F5431" t="s">
        <v>6402</v>
      </c>
      <c r="G5431">
        <v>229</v>
      </c>
      <c r="H5431">
        <v>380</v>
      </c>
      <c r="I5431">
        <v>0</v>
      </c>
      <c r="J5431">
        <v>1</v>
      </c>
      <c r="K5431">
        <v>0</v>
      </c>
      <c r="M5431">
        <v>2018</v>
      </c>
      <c r="N5431" t="s">
        <v>6404</v>
      </c>
      <c r="O5431">
        <v>99</v>
      </c>
      <c r="P5431">
        <v>1</v>
      </c>
      <c r="Q5431" t="s">
        <v>7733</v>
      </c>
      <c r="R5431" t="s">
        <v>7734</v>
      </c>
      <c r="S5431" t="s">
        <v>7734</v>
      </c>
      <c r="T5431" t="s">
        <v>24216</v>
      </c>
      <c r="U5431">
        <f t="shared" si="84"/>
        <v>1340</v>
      </c>
    </row>
    <row r="5432" spans="1:21" x14ac:dyDescent="0.2">
      <c r="A5432" t="s">
        <v>19154</v>
      </c>
      <c r="B5432" t="s">
        <v>10197</v>
      </c>
      <c r="C5432">
        <v>3554062</v>
      </c>
      <c r="D5432" t="s">
        <v>6875</v>
      </c>
      <c r="E5432" t="s">
        <v>19156</v>
      </c>
      <c r="F5432" t="s">
        <v>6402</v>
      </c>
      <c r="G5432">
        <v>114</v>
      </c>
      <c r="H5432">
        <v>1340</v>
      </c>
      <c r="I5432">
        <v>0</v>
      </c>
      <c r="J5432">
        <v>0</v>
      </c>
      <c r="K5432">
        <v>0</v>
      </c>
      <c r="M5432">
        <v>2018</v>
      </c>
      <c r="N5432" t="s">
        <v>1463</v>
      </c>
      <c r="O5432">
        <v>99</v>
      </c>
      <c r="P5432">
        <v>4</v>
      </c>
      <c r="Q5432" t="s">
        <v>7733</v>
      </c>
      <c r="R5432" t="s">
        <v>7734</v>
      </c>
      <c r="S5432" t="s">
        <v>7734</v>
      </c>
      <c r="T5432" t="s">
        <v>24217</v>
      </c>
      <c r="U5432">
        <f t="shared" si="84"/>
        <v>1340</v>
      </c>
    </row>
    <row r="5433" spans="1:21" x14ac:dyDescent="0.2">
      <c r="A5433" t="s">
        <v>19154</v>
      </c>
      <c r="B5433" t="s">
        <v>10197</v>
      </c>
      <c r="C5433">
        <v>3554062</v>
      </c>
      <c r="D5433" t="s">
        <v>10199</v>
      </c>
      <c r="E5433" t="s">
        <v>6441</v>
      </c>
      <c r="F5433" t="s">
        <v>6402</v>
      </c>
      <c r="G5433">
        <v>263</v>
      </c>
      <c r="H5433">
        <v>1340</v>
      </c>
      <c r="I5433">
        <v>0</v>
      </c>
      <c r="J5433">
        <v>1</v>
      </c>
      <c r="K5433">
        <v>0</v>
      </c>
      <c r="M5433">
        <v>2018</v>
      </c>
      <c r="N5433" t="s">
        <v>1463</v>
      </c>
      <c r="O5433">
        <v>99</v>
      </c>
      <c r="P5433">
        <v>4</v>
      </c>
      <c r="Q5433" t="s">
        <v>7733</v>
      </c>
      <c r="R5433" t="s">
        <v>7734</v>
      </c>
      <c r="S5433" t="s">
        <v>7734</v>
      </c>
      <c r="T5433" t="s">
        <v>3664</v>
      </c>
      <c r="U5433">
        <f t="shared" si="84"/>
        <v>1340</v>
      </c>
    </row>
    <row r="5434" spans="1:21" x14ac:dyDescent="0.2">
      <c r="A5434" t="s">
        <v>19154</v>
      </c>
      <c r="B5434" t="s">
        <v>10197</v>
      </c>
      <c r="C5434">
        <v>3554062</v>
      </c>
      <c r="D5434" t="s">
        <v>6423</v>
      </c>
      <c r="E5434" t="s">
        <v>6757</v>
      </c>
      <c r="F5434" t="s">
        <v>6402</v>
      </c>
      <c r="G5434">
        <v>132</v>
      </c>
      <c r="H5434">
        <v>1340</v>
      </c>
      <c r="I5434">
        <v>1</v>
      </c>
      <c r="J5434">
        <v>0</v>
      </c>
      <c r="K5434">
        <v>0</v>
      </c>
      <c r="M5434">
        <v>2018</v>
      </c>
      <c r="N5434" t="s">
        <v>1463</v>
      </c>
      <c r="O5434">
        <v>99</v>
      </c>
      <c r="P5434">
        <v>4</v>
      </c>
      <c r="Q5434" t="s">
        <v>7733</v>
      </c>
      <c r="R5434" t="s">
        <v>7734</v>
      </c>
      <c r="S5434" t="s">
        <v>7734</v>
      </c>
      <c r="T5434" t="s">
        <v>24218</v>
      </c>
      <c r="U5434">
        <f t="shared" si="84"/>
        <v>1340</v>
      </c>
    </row>
    <row r="5435" spans="1:21" x14ac:dyDescent="0.2">
      <c r="A5435" t="s">
        <v>19157</v>
      </c>
      <c r="B5435" t="s">
        <v>10219</v>
      </c>
      <c r="C5435">
        <v>3554006</v>
      </c>
      <c r="D5435" t="s">
        <v>9000</v>
      </c>
      <c r="E5435" t="s">
        <v>8978</v>
      </c>
      <c r="F5435" t="s">
        <v>6402</v>
      </c>
      <c r="G5435">
        <v>136</v>
      </c>
      <c r="H5435">
        <v>1130</v>
      </c>
      <c r="I5435">
        <v>0</v>
      </c>
      <c r="J5435">
        <v>1</v>
      </c>
      <c r="K5435">
        <v>0</v>
      </c>
      <c r="M5435">
        <v>2018</v>
      </c>
      <c r="N5435" t="s">
        <v>1463</v>
      </c>
      <c r="O5435">
        <v>99</v>
      </c>
      <c r="P5435">
        <v>6</v>
      </c>
      <c r="Q5435" t="s">
        <v>7733</v>
      </c>
      <c r="R5435" t="s">
        <v>7734</v>
      </c>
      <c r="S5435" t="s">
        <v>7734</v>
      </c>
      <c r="T5435" t="s">
        <v>24219</v>
      </c>
      <c r="U5435">
        <f t="shared" si="84"/>
        <v>1130</v>
      </c>
    </row>
    <row r="5436" spans="1:21" x14ac:dyDescent="0.2">
      <c r="A5436" t="s">
        <v>19158</v>
      </c>
      <c r="B5436" t="s">
        <v>10219</v>
      </c>
      <c r="C5436">
        <v>3554006</v>
      </c>
      <c r="D5436" t="s">
        <v>6822</v>
      </c>
      <c r="E5436" t="s">
        <v>9171</v>
      </c>
      <c r="F5436" t="s">
        <v>6402</v>
      </c>
      <c r="G5436">
        <v>152</v>
      </c>
      <c r="H5436">
        <v>230</v>
      </c>
      <c r="I5436">
        <v>1</v>
      </c>
      <c r="J5436">
        <v>1</v>
      </c>
      <c r="K5436">
        <v>0</v>
      </c>
      <c r="M5436">
        <v>2018</v>
      </c>
      <c r="N5436" t="s">
        <v>6404</v>
      </c>
      <c r="O5436">
        <v>99</v>
      </c>
      <c r="P5436">
        <v>1</v>
      </c>
      <c r="Q5436" t="s">
        <v>7733</v>
      </c>
      <c r="R5436" t="s">
        <v>7734</v>
      </c>
      <c r="S5436" t="s">
        <v>7734</v>
      </c>
      <c r="T5436" t="s">
        <v>24220</v>
      </c>
      <c r="U5436">
        <f t="shared" si="84"/>
        <v>1130</v>
      </c>
    </row>
    <row r="5437" spans="1:21" x14ac:dyDescent="0.2">
      <c r="A5437" t="s">
        <v>19157</v>
      </c>
      <c r="B5437" t="s">
        <v>10219</v>
      </c>
      <c r="C5437">
        <v>3554006</v>
      </c>
      <c r="D5437" t="s">
        <v>9227</v>
      </c>
      <c r="E5437" t="s">
        <v>10225</v>
      </c>
      <c r="F5437" t="s">
        <v>6402</v>
      </c>
      <c r="G5437">
        <v>166</v>
      </c>
      <c r="H5437">
        <v>1130</v>
      </c>
      <c r="I5437">
        <v>1</v>
      </c>
      <c r="J5437">
        <v>1</v>
      </c>
      <c r="K5437">
        <v>0</v>
      </c>
      <c r="M5437">
        <v>2018</v>
      </c>
      <c r="N5437" t="s">
        <v>1463</v>
      </c>
      <c r="O5437">
        <v>99</v>
      </c>
      <c r="P5437">
        <v>6</v>
      </c>
      <c r="Q5437" t="s">
        <v>7733</v>
      </c>
      <c r="R5437" t="s">
        <v>7734</v>
      </c>
      <c r="S5437" t="s">
        <v>7734</v>
      </c>
      <c r="T5437" t="s">
        <v>3674</v>
      </c>
      <c r="U5437">
        <f t="shared" si="84"/>
        <v>1130</v>
      </c>
    </row>
    <row r="5438" spans="1:21" x14ac:dyDescent="0.2">
      <c r="A5438" t="s">
        <v>19157</v>
      </c>
      <c r="B5438" t="s">
        <v>10219</v>
      </c>
      <c r="C5438">
        <v>3554006</v>
      </c>
      <c r="D5438" t="s">
        <v>7106</v>
      </c>
      <c r="E5438" t="s">
        <v>19159</v>
      </c>
      <c r="F5438" t="s">
        <v>6402</v>
      </c>
      <c r="G5438">
        <v>88</v>
      </c>
      <c r="H5438">
        <v>1130</v>
      </c>
      <c r="I5438">
        <v>0</v>
      </c>
      <c r="J5438">
        <v>0</v>
      </c>
      <c r="K5438">
        <v>0</v>
      </c>
      <c r="M5438">
        <v>2018</v>
      </c>
      <c r="N5438" t="s">
        <v>1463</v>
      </c>
      <c r="O5438">
        <v>99</v>
      </c>
      <c r="P5438">
        <v>6</v>
      </c>
      <c r="Q5438" t="s">
        <v>7733</v>
      </c>
      <c r="R5438" t="s">
        <v>7734</v>
      </c>
      <c r="S5438" t="s">
        <v>7734</v>
      </c>
      <c r="T5438" t="s">
        <v>24221</v>
      </c>
      <c r="U5438">
        <f t="shared" si="84"/>
        <v>1130</v>
      </c>
    </row>
    <row r="5439" spans="1:21" x14ac:dyDescent="0.2">
      <c r="A5439" t="s">
        <v>19158</v>
      </c>
      <c r="B5439" t="s">
        <v>10219</v>
      </c>
      <c r="C5439">
        <v>3554006</v>
      </c>
      <c r="D5439" t="s">
        <v>6622</v>
      </c>
      <c r="E5439" t="s">
        <v>19160</v>
      </c>
      <c r="F5439" t="s">
        <v>6402</v>
      </c>
      <c r="G5439">
        <v>78</v>
      </c>
      <c r="H5439">
        <v>230</v>
      </c>
      <c r="I5439">
        <v>0</v>
      </c>
      <c r="J5439">
        <v>0</v>
      </c>
      <c r="K5439">
        <v>0</v>
      </c>
      <c r="M5439">
        <v>2018</v>
      </c>
      <c r="N5439" t="s">
        <v>6404</v>
      </c>
      <c r="O5439">
        <v>99</v>
      </c>
      <c r="P5439">
        <v>1</v>
      </c>
      <c r="Q5439" t="s">
        <v>7733</v>
      </c>
      <c r="R5439" t="s">
        <v>7734</v>
      </c>
      <c r="S5439" t="s">
        <v>7734</v>
      </c>
      <c r="T5439" t="s">
        <v>24222</v>
      </c>
      <c r="U5439">
        <f t="shared" si="84"/>
        <v>1130</v>
      </c>
    </row>
    <row r="5440" spans="1:21" x14ac:dyDescent="0.2">
      <c r="A5440" t="s">
        <v>19157</v>
      </c>
      <c r="B5440" t="s">
        <v>10219</v>
      </c>
      <c r="C5440">
        <v>3554006</v>
      </c>
      <c r="D5440" t="s">
        <v>6459</v>
      </c>
      <c r="E5440" t="s">
        <v>6985</v>
      </c>
      <c r="F5440" t="s">
        <v>6402</v>
      </c>
      <c r="G5440">
        <v>139</v>
      </c>
      <c r="H5440">
        <v>1130</v>
      </c>
      <c r="I5440">
        <v>1</v>
      </c>
      <c r="J5440">
        <v>1</v>
      </c>
      <c r="K5440">
        <v>0</v>
      </c>
      <c r="M5440">
        <v>2018</v>
      </c>
      <c r="N5440" t="s">
        <v>1463</v>
      </c>
      <c r="O5440">
        <v>99</v>
      </c>
      <c r="P5440">
        <v>6</v>
      </c>
      <c r="Q5440" t="s">
        <v>7733</v>
      </c>
      <c r="R5440" t="s">
        <v>7734</v>
      </c>
      <c r="S5440" t="s">
        <v>7734</v>
      </c>
      <c r="T5440" t="s">
        <v>24223</v>
      </c>
      <c r="U5440">
        <f t="shared" si="84"/>
        <v>1130</v>
      </c>
    </row>
    <row r="5441" spans="1:21" x14ac:dyDescent="0.2">
      <c r="A5441" t="s">
        <v>19157</v>
      </c>
      <c r="B5441" t="s">
        <v>10219</v>
      </c>
      <c r="C5441">
        <v>3554006</v>
      </c>
      <c r="D5441" t="s">
        <v>6408</v>
      </c>
      <c r="E5441" t="s">
        <v>8507</v>
      </c>
      <c r="F5441" t="s">
        <v>6402</v>
      </c>
      <c r="G5441">
        <v>102</v>
      </c>
      <c r="H5441">
        <v>1130</v>
      </c>
      <c r="I5441">
        <v>0</v>
      </c>
      <c r="J5441">
        <v>0</v>
      </c>
      <c r="K5441">
        <v>0</v>
      </c>
      <c r="M5441">
        <v>2018</v>
      </c>
      <c r="N5441" t="s">
        <v>1463</v>
      </c>
      <c r="O5441">
        <v>99</v>
      </c>
      <c r="P5441">
        <v>6</v>
      </c>
      <c r="Q5441" t="s">
        <v>7733</v>
      </c>
      <c r="R5441" t="s">
        <v>7734</v>
      </c>
      <c r="S5441" t="s">
        <v>7734</v>
      </c>
      <c r="T5441" t="s">
        <v>24224</v>
      </c>
      <c r="U5441">
        <f t="shared" si="84"/>
        <v>1130</v>
      </c>
    </row>
    <row r="5442" spans="1:21" x14ac:dyDescent="0.2">
      <c r="A5442" t="s">
        <v>19157</v>
      </c>
      <c r="B5442" t="s">
        <v>10219</v>
      </c>
      <c r="C5442">
        <v>3554006</v>
      </c>
      <c r="D5442" t="s">
        <v>6604</v>
      </c>
      <c r="E5442" t="s">
        <v>8978</v>
      </c>
      <c r="F5442" t="s">
        <v>6402</v>
      </c>
      <c r="G5442">
        <v>157</v>
      </c>
      <c r="H5442">
        <v>1130</v>
      </c>
      <c r="I5442">
        <v>1</v>
      </c>
      <c r="J5442">
        <v>1</v>
      </c>
      <c r="K5442">
        <v>0</v>
      </c>
      <c r="M5442">
        <v>2018</v>
      </c>
      <c r="N5442" t="s">
        <v>1463</v>
      </c>
      <c r="O5442">
        <v>99</v>
      </c>
      <c r="P5442">
        <v>6</v>
      </c>
      <c r="Q5442" t="s">
        <v>7733</v>
      </c>
      <c r="R5442" t="s">
        <v>7734</v>
      </c>
      <c r="S5442" t="s">
        <v>7734</v>
      </c>
      <c r="T5442" t="s">
        <v>24225</v>
      </c>
      <c r="U5442">
        <f t="shared" ref="U5442:U5505" si="85">_xlfn.MAXIFS($H$2:$H$6695, $C$2:$C$6695,C5442)</f>
        <v>1130</v>
      </c>
    </row>
    <row r="5443" spans="1:21" x14ac:dyDescent="0.2">
      <c r="A5443" t="s">
        <v>19157</v>
      </c>
      <c r="B5443" t="s">
        <v>10219</v>
      </c>
      <c r="C5443">
        <v>3554006</v>
      </c>
      <c r="D5443" t="s">
        <v>6738</v>
      </c>
      <c r="E5443" t="s">
        <v>6514</v>
      </c>
      <c r="F5443" t="s">
        <v>6402</v>
      </c>
      <c r="G5443">
        <v>68</v>
      </c>
      <c r="H5443">
        <v>1130</v>
      </c>
      <c r="I5443">
        <v>0</v>
      </c>
      <c r="J5443">
        <v>0</v>
      </c>
      <c r="K5443">
        <v>0</v>
      </c>
      <c r="M5443">
        <v>2018</v>
      </c>
      <c r="N5443" t="s">
        <v>1463</v>
      </c>
      <c r="O5443">
        <v>99</v>
      </c>
      <c r="P5443">
        <v>6</v>
      </c>
      <c r="Q5443" t="s">
        <v>7733</v>
      </c>
      <c r="R5443" t="s">
        <v>7734</v>
      </c>
      <c r="S5443" t="s">
        <v>7734</v>
      </c>
      <c r="T5443" t="s">
        <v>3677</v>
      </c>
      <c r="U5443">
        <f t="shared" si="85"/>
        <v>1130</v>
      </c>
    </row>
    <row r="5444" spans="1:21" x14ac:dyDescent="0.2">
      <c r="A5444" t="s">
        <v>19157</v>
      </c>
      <c r="B5444" t="s">
        <v>10219</v>
      </c>
      <c r="C5444">
        <v>3554006</v>
      </c>
      <c r="D5444" t="s">
        <v>6535</v>
      </c>
      <c r="E5444" t="s">
        <v>6977</v>
      </c>
      <c r="F5444" t="s">
        <v>6402</v>
      </c>
      <c r="G5444">
        <v>149</v>
      </c>
      <c r="H5444">
        <v>1130</v>
      </c>
      <c r="I5444">
        <v>1</v>
      </c>
      <c r="J5444">
        <v>1</v>
      </c>
      <c r="K5444">
        <v>0</v>
      </c>
      <c r="M5444">
        <v>2018</v>
      </c>
      <c r="N5444" t="s">
        <v>1463</v>
      </c>
      <c r="O5444">
        <v>99</v>
      </c>
      <c r="P5444">
        <v>6</v>
      </c>
      <c r="Q5444" t="s">
        <v>7733</v>
      </c>
      <c r="R5444" t="s">
        <v>7734</v>
      </c>
      <c r="S5444" t="s">
        <v>7734</v>
      </c>
      <c r="T5444" t="s">
        <v>24226</v>
      </c>
      <c r="U5444">
        <f t="shared" si="85"/>
        <v>1130</v>
      </c>
    </row>
    <row r="5445" spans="1:21" x14ac:dyDescent="0.2">
      <c r="A5445" t="s">
        <v>19157</v>
      </c>
      <c r="B5445" t="s">
        <v>10219</v>
      </c>
      <c r="C5445">
        <v>3554006</v>
      </c>
      <c r="D5445" t="s">
        <v>7429</v>
      </c>
      <c r="E5445" t="s">
        <v>10221</v>
      </c>
      <c r="F5445" t="s">
        <v>6402</v>
      </c>
      <c r="G5445">
        <v>125</v>
      </c>
      <c r="H5445">
        <v>1130</v>
      </c>
      <c r="I5445">
        <v>1</v>
      </c>
      <c r="J5445">
        <v>1</v>
      </c>
      <c r="K5445">
        <v>0</v>
      </c>
      <c r="M5445">
        <v>2018</v>
      </c>
      <c r="N5445" t="s">
        <v>1463</v>
      </c>
      <c r="O5445">
        <v>99</v>
      </c>
      <c r="P5445">
        <v>6</v>
      </c>
      <c r="Q5445" t="s">
        <v>7733</v>
      </c>
      <c r="R5445" t="s">
        <v>7734</v>
      </c>
      <c r="S5445" t="s">
        <v>7734</v>
      </c>
      <c r="T5445" t="s">
        <v>902</v>
      </c>
      <c r="U5445">
        <f t="shared" si="85"/>
        <v>1130</v>
      </c>
    </row>
    <row r="5446" spans="1:21" x14ac:dyDescent="0.2">
      <c r="A5446" t="s">
        <v>19161</v>
      </c>
      <c r="B5446" t="s">
        <v>14060</v>
      </c>
      <c r="C5446">
        <v>3547090</v>
      </c>
      <c r="D5446" t="s">
        <v>7204</v>
      </c>
      <c r="E5446" t="s">
        <v>8970</v>
      </c>
      <c r="F5446" t="s">
        <v>6402</v>
      </c>
      <c r="G5446">
        <v>0</v>
      </c>
      <c r="H5446">
        <v>0</v>
      </c>
      <c r="I5446">
        <v>1</v>
      </c>
      <c r="J5446">
        <v>1</v>
      </c>
      <c r="K5446">
        <v>1</v>
      </c>
      <c r="M5446">
        <v>2018</v>
      </c>
      <c r="N5446" t="s">
        <v>1463</v>
      </c>
      <c r="O5446">
        <v>2</v>
      </c>
      <c r="P5446">
        <v>1</v>
      </c>
      <c r="Q5446" t="s">
        <v>7733</v>
      </c>
      <c r="R5446" t="s">
        <v>7734</v>
      </c>
      <c r="S5446" t="s">
        <v>7734</v>
      </c>
      <c r="T5446" t="s">
        <v>904</v>
      </c>
      <c r="U5446">
        <f t="shared" si="85"/>
        <v>763</v>
      </c>
    </row>
    <row r="5447" spans="1:21" x14ac:dyDescent="0.2">
      <c r="A5447" t="s">
        <v>19162</v>
      </c>
      <c r="B5447" t="s">
        <v>14060</v>
      </c>
      <c r="C5447">
        <v>3547090</v>
      </c>
      <c r="D5447" t="s">
        <v>6708</v>
      </c>
      <c r="E5447" t="s">
        <v>14063</v>
      </c>
      <c r="F5447" t="s">
        <v>6402</v>
      </c>
      <c r="G5447">
        <v>0</v>
      </c>
      <c r="H5447">
        <v>0</v>
      </c>
      <c r="I5447">
        <v>1</v>
      </c>
      <c r="J5447">
        <v>1</v>
      </c>
      <c r="K5447">
        <v>1</v>
      </c>
      <c r="M5447">
        <v>2018</v>
      </c>
      <c r="N5447" t="s">
        <v>1463</v>
      </c>
      <c r="O5447">
        <v>3</v>
      </c>
      <c r="P5447">
        <v>1</v>
      </c>
      <c r="Q5447" t="s">
        <v>7733</v>
      </c>
      <c r="R5447" t="s">
        <v>7734</v>
      </c>
      <c r="S5447" t="s">
        <v>7734</v>
      </c>
      <c r="T5447" t="s">
        <v>3680</v>
      </c>
      <c r="U5447">
        <f t="shared" si="85"/>
        <v>763</v>
      </c>
    </row>
    <row r="5448" spans="1:21" x14ac:dyDescent="0.2">
      <c r="A5448" t="s">
        <v>19163</v>
      </c>
      <c r="B5448" t="s">
        <v>14060</v>
      </c>
      <c r="C5448">
        <v>3547090</v>
      </c>
      <c r="D5448" t="s">
        <v>6666</v>
      </c>
      <c r="E5448" t="s">
        <v>7492</v>
      </c>
      <c r="F5448" t="s">
        <v>6402</v>
      </c>
      <c r="G5448">
        <v>0</v>
      </c>
      <c r="H5448">
        <v>0</v>
      </c>
      <c r="I5448">
        <v>1</v>
      </c>
      <c r="J5448">
        <v>1</v>
      </c>
      <c r="K5448">
        <v>1</v>
      </c>
      <c r="M5448">
        <v>2018</v>
      </c>
      <c r="N5448" t="s">
        <v>1463</v>
      </c>
      <c r="O5448">
        <v>1</v>
      </c>
      <c r="P5448">
        <v>1</v>
      </c>
      <c r="Q5448" t="s">
        <v>7733</v>
      </c>
      <c r="R5448" t="s">
        <v>7734</v>
      </c>
      <c r="S5448" t="s">
        <v>7734</v>
      </c>
      <c r="T5448" t="s">
        <v>3682</v>
      </c>
      <c r="U5448">
        <f t="shared" si="85"/>
        <v>763</v>
      </c>
    </row>
    <row r="5449" spans="1:21" x14ac:dyDescent="0.2">
      <c r="A5449" t="s">
        <v>19164</v>
      </c>
      <c r="B5449" t="s">
        <v>14060</v>
      </c>
      <c r="C5449">
        <v>3547090</v>
      </c>
      <c r="D5449" t="s">
        <v>6406</v>
      </c>
      <c r="E5449" t="s">
        <v>15362</v>
      </c>
      <c r="F5449" t="s">
        <v>6402</v>
      </c>
      <c r="G5449">
        <v>45</v>
      </c>
      <c r="H5449">
        <v>190</v>
      </c>
      <c r="I5449">
        <v>0</v>
      </c>
      <c r="J5449">
        <v>0</v>
      </c>
      <c r="K5449">
        <v>0</v>
      </c>
      <c r="M5449">
        <v>2018</v>
      </c>
      <c r="N5449" t="s">
        <v>1463</v>
      </c>
      <c r="O5449">
        <v>4</v>
      </c>
      <c r="P5449">
        <v>1</v>
      </c>
      <c r="Q5449" t="s">
        <v>7733</v>
      </c>
      <c r="R5449" t="s">
        <v>7734</v>
      </c>
      <c r="S5449" t="s">
        <v>7734</v>
      </c>
      <c r="T5449" t="s">
        <v>24227</v>
      </c>
      <c r="U5449">
        <f t="shared" si="85"/>
        <v>763</v>
      </c>
    </row>
    <row r="5450" spans="1:21" x14ac:dyDescent="0.2">
      <c r="A5450" t="s">
        <v>19165</v>
      </c>
      <c r="B5450" t="s">
        <v>14060</v>
      </c>
      <c r="C5450">
        <v>3547090</v>
      </c>
      <c r="D5450" t="s">
        <v>12000</v>
      </c>
      <c r="E5450" t="s">
        <v>19166</v>
      </c>
      <c r="F5450" t="s">
        <v>6402</v>
      </c>
      <c r="G5450">
        <v>201</v>
      </c>
      <c r="H5450">
        <v>763</v>
      </c>
      <c r="I5450">
        <v>0</v>
      </c>
      <c r="J5450">
        <v>0</v>
      </c>
      <c r="K5450">
        <v>0</v>
      </c>
      <c r="M5450">
        <v>2018</v>
      </c>
      <c r="N5450" t="s">
        <v>6404</v>
      </c>
      <c r="O5450">
        <v>99</v>
      </c>
      <c r="P5450">
        <v>1</v>
      </c>
      <c r="Q5450" t="s">
        <v>7733</v>
      </c>
      <c r="R5450" t="s">
        <v>7734</v>
      </c>
      <c r="S5450" t="s">
        <v>7734</v>
      </c>
      <c r="T5450" t="s">
        <v>24228</v>
      </c>
      <c r="U5450">
        <f t="shared" si="85"/>
        <v>763</v>
      </c>
    </row>
    <row r="5451" spans="1:21" x14ac:dyDescent="0.2">
      <c r="A5451" t="s">
        <v>19165</v>
      </c>
      <c r="B5451" t="s">
        <v>14060</v>
      </c>
      <c r="C5451">
        <v>3547090</v>
      </c>
      <c r="D5451" t="s">
        <v>6434</v>
      </c>
      <c r="E5451" t="s">
        <v>19167</v>
      </c>
      <c r="F5451" t="s">
        <v>6402</v>
      </c>
      <c r="G5451">
        <v>562</v>
      </c>
      <c r="H5451">
        <v>763</v>
      </c>
      <c r="I5451">
        <v>1</v>
      </c>
      <c r="J5451">
        <v>1</v>
      </c>
      <c r="K5451">
        <v>0</v>
      </c>
      <c r="M5451">
        <v>2018</v>
      </c>
      <c r="N5451" t="s">
        <v>6404</v>
      </c>
      <c r="O5451">
        <v>99</v>
      </c>
      <c r="P5451">
        <v>1</v>
      </c>
      <c r="Q5451" t="s">
        <v>7733</v>
      </c>
      <c r="R5451" t="s">
        <v>7734</v>
      </c>
      <c r="S5451" t="s">
        <v>7734</v>
      </c>
      <c r="T5451" t="s">
        <v>24229</v>
      </c>
      <c r="U5451">
        <f t="shared" si="85"/>
        <v>763</v>
      </c>
    </row>
    <row r="5452" spans="1:21" x14ac:dyDescent="0.2">
      <c r="A5452" t="s">
        <v>19164</v>
      </c>
      <c r="B5452" t="s">
        <v>14060</v>
      </c>
      <c r="C5452">
        <v>3547090</v>
      </c>
      <c r="D5452" t="s">
        <v>6434</v>
      </c>
      <c r="E5452" t="s">
        <v>11881</v>
      </c>
      <c r="F5452" t="s">
        <v>6402</v>
      </c>
      <c r="G5452">
        <v>145</v>
      </c>
      <c r="H5452">
        <v>190</v>
      </c>
      <c r="I5452">
        <v>1</v>
      </c>
      <c r="J5452">
        <v>1</v>
      </c>
      <c r="K5452">
        <v>0</v>
      </c>
      <c r="M5452">
        <v>2018</v>
      </c>
      <c r="N5452" t="s">
        <v>1463</v>
      </c>
      <c r="O5452">
        <v>4</v>
      </c>
      <c r="P5452">
        <v>1</v>
      </c>
      <c r="Q5452" t="s">
        <v>7733</v>
      </c>
      <c r="R5452" t="s">
        <v>7734</v>
      </c>
      <c r="S5452" t="s">
        <v>7734</v>
      </c>
      <c r="T5452" t="s">
        <v>3679</v>
      </c>
      <c r="U5452">
        <f t="shared" si="85"/>
        <v>763</v>
      </c>
    </row>
    <row r="5453" spans="1:21" x14ac:dyDescent="0.2">
      <c r="A5453" t="s">
        <v>19168</v>
      </c>
      <c r="B5453" t="s">
        <v>9418</v>
      </c>
      <c r="C5453">
        <v>3512051</v>
      </c>
      <c r="D5453" t="s">
        <v>6605</v>
      </c>
      <c r="E5453" t="s">
        <v>9419</v>
      </c>
      <c r="F5453" t="s">
        <v>6402</v>
      </c>
      <c r="G5453">
        <v>160</v>
      </c>
      <c r="H5453">
        <v>317</v>
      </c>
      <c r="I5453">
        <v>0</v>
      </c>
      <c r="J5453">
        <v>1</v>
      </c>
      <c r="K5453">
        <v>0</v>
      </c>
      <c r="M5453">
        <v>2018</v>
      </c>
      <c r="N5453" t="s">
        <v>2531</v>
      </c>
      <c r="O5453">
        <v>99</v>
      </c>
      <c r="P5453">
        <v>1</v>
      </c>
      <c r="Q5453" t="s">
        <v>7733</v>
      </c>
      <c r="R5453" t="s">
        <v>7734</v>
      </c>
      <c r="S5453" t="s">
        <v>7734</v>
      </c>
      <c r="T5453" t="s">
        <v>911</v>
      </c>
      <c r="U5453">
        <f t="shared" si="85"/>
        <v>317</v>
      </c>
    </row>
    <row r="5454" spans="1:21" x14ac:dyDescent="0.2">
      <c r="A5454" t="s">
        <v>19169</v>
      </c>
      <c r="B5454" t="s">
        <v>9418</v>
      </c>
      <c r="C5454">
        <v>3512051</v>
      </c>
      <c r="D5454" t="s">
        <v>7185</v>
      </c>
      <c r="E5454" t="s">
        <v>7317</v>
      </c>
      <c r="F5454" t="s">
        <v>6402</v>
      </c>
      <c r="G5454">
        <v>0</v>
      </c>
      <c r="H5454">
        <v>0</v>
      </c>
      <c r="I5454">
        <v>1</v>
      </c>
      <c r="J5454">
        <v>1</v>
      </c>
      <c r="K5454">
        <v>1</v>
      </c>
      <c r="M5454">
        <v>2018</v>
      </c>
      <c r="N5454" t="s">
        <v>1463</v>
      </c>
      <c r="O5454">
        <v>99</v>
      </c>
      <c r="P5454">
        <v>4</v>
      </c>
      <c r="Q5454" t="s">
        <v>7733</v>
      </c>
      <c r="R5454" t="s">
        <v>7734</v>
      </c>
      <c r="S5454" t="s">
        <v>7734</v>
      </c>
      <c r="T5454" t="s">
        <v>3726</v>
      </c>
      <c r="U5454">
        <f t="shared" si="85"/>
        <v>317</v>
      </c>
    </row>
    <row r="5455" spans="1:21" x14ac:dyDescent="0.2">
      <c r="A5455" t="s">
        <v>19169</v>
      </c>
      <c r="B5455" t="s">
        <v>9418</v>
      </c>
      <c r="C5455">
        <v>3512051</v>
      </c>
      <c r="D5455" t="s">
        <v>19170</v>
      </c>
      <c r="E5455" t="s">
        <v>19171</v>
      </c>
      <c r="F5455" t="s">
        <v>6402</v>
      </c>
      <c r="G5455">
        <v>0</v>
      </c>
      <c r="H5455">
        <v>0</v>
      </c>
      <c r="I5455">
        <v>1</v>
      </c>
      <c r="J5455">
        <v>1</v>
      </c>
      <c r="K5455">
        <v>1</v>
      </c>
      <c r="M5455">
        <v>2018</v>
      </c>
      <c r="N5455" t="s">
        <v>1463</v>
      </c>
      <c r="O5455">
        <v>99</v>
      </c>
      <c r="P5455">
        <v>4</v>
      </c>
      <c r="Q5455" t="s">
        <v>7733</v>
      </c>
      <c r="R5455" t="s">
        <v>7734</v>
      </c>
      <c r="S5455" t="s">
        <v>7734</v>
      </c>
      <c r="T5455" t="s">
        <v>24230</v>
      </c>
      <c r="U5455">
        <f t="shared" si="85"/>
        <v>317</v>
      </c>
    </row>
    <row r="5456" spans="1:21" x14ac:dyDescent="0.2">
      <c r="A5456" t="s">
        <v>19169</v>
      </c>
      <c r="B5456" t="s">
        <v>9418</v>
      </c>
      <c r="C5456">
        <v>3512051</v>
      </c>
      <c r="D5456" t="s">
        <v>8654</v>
      </c>
      <c r="E5456" t="s">
        <v>9421</v>
      </c>
      <c r="F5456" t="s">
        <v>6402</v>
      </c>
      <c r="G5456">
        <v>0</v>
      </c>
      <c r="H5456">
        <v>0</v>
      </c>
      <c r="I5456">
        <v>1</v>
      </c>
      <c r="J5456">
        <v>1</v>
      </c>
      <c r="K5456">
        <v>1</v>
      </c>
      <c r="M5456">
        <v>2018</v>
      </c>
      <c r="N5456" t="s">
        <v>1463</v>
      </c>
      <c r="O5456">
        <v>99</v>
      </c>
      <c r="P5456">
        <v>4</v>
      </c>
      <c r="Q5456" t="s">
        <v>7733</v>
      </c>
      <c r="R5456" t="s">
        <v>7734</v>
      </c>
      <c r="S5456" t="s">
        <v>7734</v>
      </c>
      <c r="T5456" t="s">
        <v>24231</v>
      </c>
      <c r="U5456">
        <f t="shared" si="85"/>
        <v>317</v>
      </c>
    </row>
    <row r="5457" spans="1:21" x14ac:dyDescent="0.2">
      <c r="A5457" t="s">
        <v>19169</v>
      </c>
      <c r="B5457" t="s">
        <v>9418</v>
      </c>
      <c r="C5457">
        <v>3512051</v>
      </c>
      <c r="D5457" t="s">
        <v>8898</v>
      </c>
      <c r="E5457" t="s">
        <v>7161</v>
      </c>
      <c r="F5457" t="s">
        <v>6402</v>
      </c>
      <c r="G5457">
        <v>0</v>
      </c>
      <c r="H5457">
        <v>0</v>
      </c>
      <c r="I5457">
        <v>1</v>
      </c>
      <c r="J5457">
        <v>1</v>
      </c>
      <c r="K5457">
        <v>1</v>
      </c>
      <c r="M5457">
        <v>2018</v>
      </c>
      <c r="N5457" t="s">
        <v>1463</v>
      </c>
      <c r="O5457">
        <v>99</v>
      </c>
      <c r="P5457">
        <v>4</v>
      </c>
      <c r="Q5457" t="s">
        <v>7733</v>
      </c>
      <c r="R5457" t="s">
        <v>7734</v>
      </c>
      <c r="S5457" t="s">
        <v>7734</v>
      </c>
      <c r="T5457" t="s">
        <v>910</v>
      </c>
      <c r="U5457">
        <f t="shared" si="85"/>
        <v>317</v>
      </c>
    </row>
    <row r="5458" spans="1:21" x14ac:dyDescent="0.2">
      <c r="A5458" t="s">
        <v>19168</v>
      </c>
      <c r="B5458" t="s">
        <v>9418</v>
      </c>
      <c r="C5458">
        <v>3512051</v>
      </c>
      <c r="D5458" t="s">
        <v>6459</v>
      </c>
      <c r="E5458" t="s">
        <v>19172</v>
      </c>
      <c r="F5458" t="s">
        <v>6402</v>
      </c>
      <c r="G5458">
        <v>157</v>
      </c>
      <c r="H5458">
        <v>317</v>
      </c>
      <c r="I5458">
        <v>1</v>
      </c>
      <c r="J5458">
        <v>0</v>
      </c>
      <c r="K5458">
        <v>0</v>
      </c>
      <c r="M5458">
        <v>2018</v>
      </c>
      <c r="N5458" t="s">
        <v>2531</v>
      </c>
      <c r="O5458">
        <v>99</v>
      </c>
      <c r="P5458">
        <v>1</v>
      </c>
      <c r="Q5458" t="s">
        <v>7733</v>
      </c>
      <c r="R5458" t="s">
        <v>7734</v>
      </c>
      <c r="S5458" t="s">
        <v>7734</v>
      </c>
      <c r="T5458" t="s">
        <v>24232</v>
      </c>
      <c r="U5458">
        <f t="shared" si="85"/>
        <v>317</v>
      </c>
    </row>
    <row r="5459" spans="1:21" x14ac:dyDescent="0.2">
      <c r="A5459" t="s">
        <v>19173</v>
      </c>
      <c r="B5459" t="s">
        <v>13937</v>
      </c>
      <c r="C5459">
        <v>3539060</v>
      </c>
      <c r="D5459" t="s">
        <v>6419</v>
      </c>
      <c r="E5459" t="s">
        <v>13947</v>
      </c>
      <c r="F5459" t="s">
        <v>6402</v>
      </c>
      <c r="G5459">
        <v>0</v>
      </c>
      <c r="H5459">
        <v>0</v>
      </c>
      <c r="I5459">
        <v>1</v>
      </c>
      <c r="J5459">
        <v>1</v>
      </c>
      <c r="K5459">
        <v>1</v>
      </c>
      <c r="M5459">
        <v>2018</v>
      </c>
      <c r="N5459" t="s">
        <v>1463</v>
      </c>
      <c r="O5459">
        <v>3</v>
      </c>
      <c r="P5459">
        <v>1</v>
      </c>
      <c r="Q5459" t="s">
        <v>7733</v>
      </c>
      <c r="R5459" t="s">
        <v>7734</v>
      </c>
      <c r="S5459" t="s">
        <v>7734</v>
      </c>
      <c r="T5459" t="s">
        <v>3780</v>
      </c>
      <c r="U5459">
        <f t="shared" si="85"/>
        <v>1466</v>
      </c>
    </row>
    <row r="5460" spans="1:21" x14ac:dyDescent="0.2">
      <c r="A5460" t="s">
        <v>19174</v>
      </c>
      <c r="B5460" t="s">
        <v>13937</v>
      </c>
      <c r="C5460">
        <v>3539060</v>
      </c>
      <c r="D5460" t="s">
        <v>6914</v>
      </c>
      <c r="E5460" t="s">
        <v>13938</v>
      </c>
      <c r="F5460" t="s">
        <v>6402</v>
      </c>
      <c r="G5460">
        <v>0</v>
      </c>
      <c r="H5460">
        <v>0</v>
      </c>
      <c r="I5460">
        <v>1</v>
      </c>
      <c r="J5460">
        <v>1</v>
      </c>
      <c r="K5460">
        <v>1</v>
      </c>
      <c r="M5460">
        <v>2018</v>
      </c>
      <c r="N5460" t="s">
        <v>6404</v>
      </c>
      <c r="O5460">
        <v>99</v>
      </c>
      <c r="P5460">
        <v>1</v>
      </c>
      <c r="Q5460" t="s">
        <v>7733</v>
      </c>
      <c r="R5460" t="s">
        <v>7734</v>
      </c>
      <c r="S5460" t="s">
        <v>7734</v>
      </c>
      <c r="T5460" t="s">
        <v>925</v>
      </c>
      <c r="U5460">
        <f t="shared" si="85"/>
        <v>1466</v>
      </c>
    </row>
    <row r="5461" spans="1:21" x14ac:dyDescent="0.2">
      <c r="A5461" t="s">
        <v>19175</v>
      </c>
      <c r="B5461" t="s">
        <v>13937</v>
      </c>
      <c r="C5461">
        <v>3539060</v>
      </c>
      <c r="D5461" t="s">
        <v>6838</v>
      </c>
      <c r="E5461" t="s">
        <v>7083</v>
      </c>
      <c r="F5461" t="s">
        <v>6402</v>
      </c>
      <c r="G5461">
        <v>153</v>
      </c>
      <c r="H5461">
        <v>600</v>
      </c>
      <c r="I5461">
        <v>0</v>
      </c>
      <c r="J5461">
        <v>0</v>
      </c>
      <c r="K5461">
        <v>0</v>
      </c>
      <c r="M5461">
        <v>2018</v>
      </c>
      <c r="N5461" t="s">
        <v>1463</v>
      </c>
      <c r="O5461">
        <v>2</v>
      </c>
      <c r="P5461">
        <v>1</v>
      </c>
      <c r="Q5461" t="s">
        <v>7733</v>
      </c>
      <c r="R5461" t="s">
        <v>7734</v>
      </c>
      <c r="S5461" t="s">
        <v>7734</v>
      </c>
      <c r="T5461" t="s">
        <v>24233</v>
      </c>
      <c r="U5461">
        <f t="shared" si="85"/>
        <v>1466</v>
      </c>
    </row>
    <row r="5462" spans="1:21" x14ac:dyDescent="0.2">
      <c r="A5462" t="s">
        <v>19176</v>
      </c>
      <c r="B5462" t="s">
        <v>13937</v>
      </c>
      <c r="C5462">
        <v>3539060</v>
      </c>
      <c r="D5462" t="s">
        <v>6467</v>
      </c>
      <c r="E5462" t="s">
        <v>13942</v>
      </c>
      <c r="F5462" t="s">
        <v>6402</v>
      </c>
      <c r="G5462">
        <v>293</v>
      </c>
      <c r="H5462">
        <v>517</v>
      </c>
      <c r="I5462">
        <v>0</v>
      </c>
      <c r="J5462">
        <v>1</v>
      </c>
      <c r="K5462">
        <v>0</v>
      </c>
      <c r="M5462">
        <v>2018</v>
      </c>
      <c r="N5462" t="s">
        <v>1463</v>
      </c>
      <c r="O5462">
        <v>1</v>
      </c>
      <c r="P5462">
        <v>1</v>
      </c>
      <c r="Q5462" t="s">
        <v>7733</v>
      </c>
      <c r="R5462" t="s">
        <v>7734</v>
      </c>
      <c r="S5462" t="s">
        <v>7734</v>
      </c>
      <c r="T5462" t="s">
        <v>3782</v>
      </c>
      <c r="U5462">
        <f t="shared" si="85"/>
        <v>1466</v>
      </c>
    </row>
    <row r="5463" spans="1:21" x14ac:dyDescent="0.2">
      <c r="A5463" t="s">
        <v>19177</v>
      </c>
      <c r="B5463" t="s">
        <v>13937</v>
      </c>
      <c r="C5463">
        <v>3539060</v>
      </c>
      <c r="D5463" t="s">
        <v>6406</v>
      </c>
      <c r="E5463" t="s">
        <v>13940</v>
      </c>
      <c r="F5463" t="s">
        <v>6402</v>
      </c>
      <c r="G5463">
        <v>793</v>
      </c>
      <c r="H5463">
        <v>1466</v>
      </c>
      <c r="I5463">
        <v>1</v>
      </c>
      <c r="J5463">
        <v>1</v>
      </c>
      <c r="K5463">
        <v>0</v>
      </c>
      <c r="M5463">
        <v>2018</v>
      </c>
      <c r="N5463" t="s">
        <v>1479</v>
      </c>
      <c r="O5463">
        <v>99</v>
      </c>
      <c r="P5463">
        <v>1</v>
      </c>
      <c r="Q5463" t="s">
        <v>7733</v>
      </c>
      <c r="R5463" t="s">
        <v>7734</v>
      </c>
      <c r="S5463" t="s">
        <v>7734</v>
      </c>
      <c r="T5463" t="s">
        <v>3783</v>
      </c>
      <c r="U5463">
        <f t="shared" si="85"/>
        <v>1466</v>
      </c>
    </row>
    <row r="5464" spans="1:21" x14ac:dyDescent="0.2">
      <c r="A5464" t="s">
        <v>19177</v>
      </c>
      <c r="B5464" t="s">
        <v>13937</v>
      </c>
      <c r="C5464">
        <v>3539060</v>
      </c>
      <c r="D5464" t="s">
        <v>19178</v>
      </c>
      <c r="E5464" t="s">
        <v>13945</v>
      </c>
      <c r="F5464" t="s">
        <v>6402</v>
      </c>
      <c r="G5464">
        <v>673</v>
      </c>
      <c r="H5464">
        <v>1466</v>
      </c>
      <c r="I5464">
        <v>0</v>
      </c>
      <c r="J5464">
        <v>0</v>
      </c>
      <c r="K5464">
        <v>0</v>
      </c>
      <c r="M5464">
        <v>2018</v>
      </c>
      <c r="N5464" t="s">
        <v>1479</v>
      </c>
      <c r="O5464">
        <v>99</v>
      </c>
      <c r="P5464">
        <v>1</v>
      </c>
      <c r="Q5464" t="s">
        <v>7733</v>
      </c>
      <c r="R5464" t="s">
        <v>7734</v>
      </c>
      <c r="S5464" t="s">
        <v>7734</v>
      </c>
      <c r="T5464" t="s">
        <v>24234</v>
      </c>
      <c r="U5464">
        <f t="shared" si="85"/>
        <v>1466</v>
      </c>
    </row>
    <row r="5465" spans="1:21" x14ac:dyDescent="0.2">
      <c r="A5465" t="s">
        <v>19175</v>
      </c>
      <c r="B5465" t="s">
        <v>13937</v>
      </c>
      <c r="C5465">
        <v>3539060</v>
      </c>
      <c r="D5465" t="s">
        <v>6738</v>
      </c>
      <c r="E5465" t="s">
        <v>19179</v>
      </c>
      <c r="F5465" t="s">
        <v>6402</v>
      </c>
      <c r="G5465">
        <v>447</v>
      </c>
      <c r="H5465">
        <v>600</v>
      </c>
      <c r="I5465">
        <v>0</v>
      </c>
      <c r="J5465">
        <v>1</v>
      </c>
      <c r="K5465">
        <v>0</v>
      </c>
      <c r="M5465">
        <v>2018</v>
      </c>
      <c r="N5465" t="s">
        <v>1463</v>
      </c>
      <c r="O5465">
        <v>2</v>
      </c>
      <c r="P5465">
        <v>1</v>
      </c>
      <c r="Q5465" t="s">
        <v>7733</v>
      </c>
      <c r="R5465" t="s">
        <v>7734</v>
      </c>
      <c r="S5465" t="s">
        <v>7734</v>
      </c>
      <c r="T5465" t="s">
        <v>24235</v>
      </c>
      <c r="U5465">
        <f t="shared" si="85"/>
        <v>1466</v>
      </c>
    </row>
    <row r="5466" spans="1:21" x14ac:dyDescent="0.2">
      <c r="A5466" t="s">
        <v>19176</v>
      </c>
      <c r="B5466" t="s">
        <v>13937</v>
      </c>
      <c r="C5466">
        <v>3539060</v>
      </c>
      <c r="D5466" t="s">
        <v>6624</v>
      </c>
      <c r="E5466" t="s">
        <v>6811</v>
      </c>
      <c r="F5466" t="s">
        <v>6402</v>
      </c>
      <c r="G5466">
        <v>224</v>
      </c>
      <c r="H5466">
        <v>517</v>
      </c>
      <c r="I5466">
        <v>1</v>
      </c>
      <c r="J5466">
        <v>0</v>
      </c>
      <c r="K5466">
        <v>0</v>
      </c>
      <c r="M5466">
        <v>2018</v>
      </c>
      <c r="N5466" t="s">
        <v>1463</v>
      </c>
      <c r="O5466">
        <v>1</v>
      </c>
      <c r="P5466">
        <v>1</v>
      </c>
      <c r="Q5466" t="s">
        <v>7733</v>
      </c>
      <c r="R5466" t="s">
        <v>7734</v>
      </c>
      <c r="S5466" t="s">
        <v>7734</v>
      </c>
      <c r="T5466" t="s">
        <v>24236</v>
      </c>
      <c r="U5466">
        <f t="shared" si="85"/>
        <v>1466</v>
      </c>
    </row>
    <row r="5467" spans="1:21" x14ac:dyDescent="0.2">
      <c r="A5467" t="s">
        <v>19180</v>
      </c>
      <c r="B5467" t="s">
        <v>19181</v>
      </c>
      <c r="C5467">
        <v>3557051</v>
      </c>
      <c r="D5467" t="s">
        <v>7100</v>
      </c>
      <c r="E5467" t="s">
        <v>9147</v>
      </c>
      <c r="F5467" t="s">
        <v>6402</v>
      </c>
      <c r="G5467">
        <v>316</v>
      </c>
      <c r="H5467">
        <v>2299</v>
      </c>
      <c r="I5467">
        <v>0</v>
      </c>
      <c r="J5467">
        <v>1</v>
      </c>
      <c r="K5467">
        <v>0</v>
      </c>
      <c r="M5467">
        <v>2018</v>
      </c>
      <c r="N5467" t="s">
        <v>1463</v>
      </c>
      <c r="O5467">
        <v>99</v>
      </c>
      <c r="P5467">
        <v>4</v>
      </c>
      <c r="Q5467" t="s">
        <v>7733</v>
      </c>
      <c r="R5467" t="s">
        <v>7734</v>
      </c>
      <c r="S5467" t="s">
        <v>7734</v>
      </c>
      <c r="T5467" t="s">
        <v>3787</v>
      </c>
      <c r="U5467">
        <f t="shared" si="85"/>
        <v>2299</v>
      </c>
    </row>
    <row r="5468" spans="1:21" x14ac:dyDescent="0.2">
      <c r="A5468" t="s">
        <v>19182</v>
      </c>
      <c r="B5468" t="s">
        <v>19181</v>
      </c>
      <c r="C5468">
        <v>3557051</v>
      </c>
      <c r="D5468" t="s">
        <v>7023</v>
      </c>
      <c r="E5468" t="s">
        <v>6711</v>
      </c>
      <c r="F5468" t="s">
        <v>6402</v>
      </c>
      <c r="G5468">
        <v>303</v>
      </c>
      <c r="H5468">
        <v>665</v>
      </c>
      <c r="I5468">
        <v>0</v>
      </c>
      <c r="J5468">
        <v>0</v>
      </c>
      <c r="K5468">
        <v>0</v>
      </c>
      <c r="M5468">
        <v>2018</v>
      </c>
      <c r="N5468" t="s">
        <v>6404</v>
      </c>
      <c r="O5468">
        <v>99</v>
      </c>
      <c r="P5468">
        <v>1</v>
      </c>
      <c r="Q5468" t="s">
        <v>7733</v>
      </c>
      <c r="R5468" t="s">
        <v>7734</v>
      </c>
      <c r="S5468" t="s">
        <v>7734</v>
      </c>
      <c r="T5468" t="s">
        <v>3786</v>
      </c>
      <c r="U5468">
        <f t="shared" si="85"/>
        <v>2299</v>
      </c>
    </row>
    <row r="5469" spans="1:21" x14ac:dyDescent="0.2">
      <c r="A5469" t="s">
        <v>19180</v>
      </c>
      <c r="B5469" t="s">
        <v>19181</v>
      </c>
      <c r="C5469">
        <v>3557051</v>
      </c>
      <c r="D5469" t="s">
        <v>6434</v>
      </c>
      <c r="E5469" t="s">
        <v>19183</v>
      </c>
      <c r="F5469" t="s">
        <v>6402</v>
      </c>
      <c r="G5469">
        <v>476</v>
      </c>
      <c r="H5469">
        <v>2299</v>
      </c>
      <c r="I5469">
        <v>0</v>
      </c>
      <c r="J5469">
        <v>1</v>
      </c>
      <c r="K5469">
        <v>0</v>
      </c>
      <c r="M5469">
        <v>2018</v>
      </c>
      <c r="N5469" t="s">
        <v>1463</v>
      </c>
      <c r="O5469">
        <v>99</v>
      </c>
      <c r="P5469">
        <v>4</v>
      </c>
      <c r="Q5469" t="s">
        <v>7733</v>
      </c>
      <c r="R5469" t="s">
        <v>7734</v>
      </c>
      <c r="S5469" t="s">
        <v>7734</v>
      </c>
      <c r="T5469" t="s">
        <v>24237</v>
      </c>
      <c r="U5469">
        <f t="shared" si="85"/>
        <v>2299</v>
      </c>
    </row>
    <row r="5470" spans="1:21" x14ac:dyDescent="0.2">
      <c r="A5470" t="s">
        <v>19180</v>
      </c>
      <c r="B5470" t="s">
        <v>19181</v>
      </c>
      <c r="C5470">
        <v>3557051</v>
      </c>
      <c r="D5470" t="s">
        <v>6466</v>
      </c>
      <c r="E5470" t="s">
        <v>6727</v>
      </c>
      <c r="F5470" t="s">
        <v>6402</v>
      </c>
      <c r="G5470">
        <v>246</v>
      </c>
      <c r="H5470">
        <v>2299</v>
      </c>
      <c r="I5470">
        <v>0</v>
      </c>
      <c r="J5470">
        <v>0</v>
      </c>
      <c r="K5470">
        <v>0</v>
      </c>
      <c r="M5470">
        <v>2018</v>
      </c>
      <c r="N5470" t="s">
        <v>1463</v>
      </c>
      <c r="O5470">
        <v>99</v>
      </c>
      <c r="P5470">
        <v>4</v>
      </c>
      <c r="Q5470" t="s">
        <v>7733</v>
      </c>
      <c r="R5470" t="s">
        <v>7734</v>
      </c>
      <c r="S5470" t="s">
        <v>7734</v>
      </c>
      <c r="T5470" t="s">
        <v>24238</v>
      </c>
      <c r="U5470">
        <f t="shared" si="85"/>
        <v>2299</v>
      </c>
    </row>
    <row r="5471" spans="1:21" x14ac:dyDescent="0.2">
      <c r="A5471" t="s">
        <v>19182</v>
      </c>
      <c r="B5471" t="s">
        <v>19181</v>
      </c>
      <c r="C5471">
        <v>3557051</v>
      </c>
      <c r="D5471" t="s">
        <v>7308</v>
      </c>
      <c r="E5471" t="s">
        <v>7090</v>
      </c>
      <c r="F5471" t="s">
        <v>6402</v>
      </c>
      <c r="G5471">
        <v>362</v>
      </c>
      <c r="H5471">
        <v>665</v>
      </c>
      <c r="I5471">
        <v>1</v>
      </c>
      <c r="J5471">
        <v>1</v>
      </c>
      <c r="K5471">
        <v>0</v>
      </c>
      <c r="M5471">
        <v>2018</v>
      </c>
      <c r="N5471" t="s">
        <v>6404</v>
      </c>
      <c r="O5471">
        <v>99</v>
      </c>
      <c r="P5471">
        <v>1</v>
      </c>
      <c r="Q5471" t="s">
        <v>7733</v>
      </c>
      <c r="R5471" t="s">
        <v>7734</v>
      </c>
      <c r="S5471" t="s">
        <v>7734</v>
      </c>
      <c r="T5471" t="s">
        <v>927</v>
      </c>
      <c r="U5471">
        <f t="shared" si="85"/>
        <v>2299</v>
      </c>
    </row>
    <row r="5472" spans="1:21" x14ac:dyDescent="0.2">
      <c r="A5472" t="s">
        <v>19180</v>
      </c>
      <c r="B5472" t="s">
        <v>19181</v>
      </c>
      <c r="C5472">
        <v>3557051</v>
      </c>
      <c r="D5472" t="s">
        <v>7308</v>
      </c>
      <c r="E5472" t="s">
        <v>9148</v>
      </c>
      <c r="F5472" t="s">
        <v>6402</v>
      </c>
      <c r="G5472">
        <v>318</v>
      </c>
      <c r="H5472">
        <v>2299</v>
      </c>
      <c r="I5472">
        <v>1</v>
      </c>
      <c r="J5472">
        <v>1</v>
      </c>
      <c r="K5472">
        <v>0</v>
      </c>
      <c r="M5472">
        <v>2018</v>
      </c>
      <c r="N5472" t="s">
        <v>1463</v>
      </c>
      <c r="O5472">
        <v>99</v>
      </c>
      <c r="P5472">
        <v>4</v>
      </c>
      <c r="Q5472" t="s">
        <v>7733</v>
      </c>
      <c r="R5472" t="s">
        <v>7734</v>
      </c>
      <c r="S5472" t="s">
        <v>7734</v>
      </c>
      <c r="T5472" t="s">
        <v>3792</v>
      </c>
      <c r="U5472">
        <f t="shared" si="85"/>
        <v>2299</v>
      </c>
    </row>
    <row r="5473" spans="1:21" x14ac:dyDescent="0.2">
      <c r="A5473" t="s">
        <v>19180</v>
      </c>
      <c r="B5473" t="s">
        <v>19181</v>
      </c>
      <c r="C5473">
        <v>3557051</v>
      </c>
      <c r="D5473" t="s">
        <v>7316</v>
      </c>
      <c r="E5473" t="s">
        <v>9146</v>
      </c>
      <c r="F5473" t="s">
        <v>6402</v>
      </c>
      <c r="G5473">
        <v>315</v>
      </c>
      <c r="H5473">
        <v>2299</v>
      </c>
      <c r="I5473">
        <v>1</v>
      </c>
      <c r="J5473">
        <v>0</v>
      </c>
      <c r="K5473">
        <v>0</v>
      </c>
      <c r="M5473">
        <v>2018</v>
      </c>
      <c r="N5473" t="s">
        <v>1463</v>
      </c>
      <c r="O5473">
        <v>99</v>
      </c>
      <c r="P5473">
        <v>4</v>
      </c>
      <c r="Q5473" t="s">
        <v>7733</v>
      </c>
      <c r="R5473" t="s">
        <v>7734</v>
      </c>
      <c r="S5473" t="s">
        <v>7734</v>
      </c>
      <c r="T5473" t="s">
        <v>3788</v>
      </c>
      <c r="U5473">
        <f t="shared" si="85"/>
        <v>2299</v>
      </c>
    </row>
    <row r="5474" spans="1:21" x14ac:dyDescent="0.2">
      <c r="A5474" t="s">
        <v>19180</v>
      </c>
      <c r="B5474" t="s">
        <v>19181</v>
      </c>
      <c r="C5474">
        <v>3557051</v>
      </c>
      <c r="D5474" t="s">
        <v>6990</v>
      </c>
      <c r="E5474" t="s">
        <v>7108</v>
      </c>
      <c r="F5474" t="s">
        <v>6402</v>
      </c>
      <c r="G5474">
        <v>464</v>
      </c>
      <c r="H5474">
        <v>2299</v>
      </c>
      <c r="I5474">
        <v>1</v>
      </c>
      <c r="J5474">
        <v>1</v>
      </c>
      <c r="K5474">
        <v>0</v>
      </c>
      <c r="M5474">
        <v>2018</v>
      </c>
      <c r="N5474" t="s">
        <v>1463</v>
      </c>
      <c r="O5474">
        <v>99</v>
      </c>
      <c r="P5474">
        <v>4</v>
      </c>
      <c r="Q5474" t="s">
        <v>7733</v>
      </c>
      <c r="R5474" t="s">
        <v>7734</v>
      </c>
      <c r="S5474" t="s">
        <v>7734</v>
      </c>
      <c r="T5474" t="s">
        <v>3789</v>
      </c>
      <c r="U5474">
        <f t="shared" si="85"/>
        <v>2299</v>
      </c>
    </row>
    <row r="5475" spans="1:21" x14ac:dyDescent="0.2">
      <c r="A5475" t="s">
        <v>19180</v>
      </c>
      <c r="B5475" t="s">
        <v>19181</v>
      </c>
      <c r="C5475">
        <v>3557051</v>
      </c>
      <c r="D5475" t="s">
        <v>6694</v>
      </c>
      <c r="E5475" t="s">
        <v>6887</v>
      </c>
      <c r="F5475" t="s">
        <v>6402</v>
      </c>
      <c r="G5475">
        <v>164</v>
      </c>
      <c r="H5475">
        <v>2299</v>
      </c>
      <c r="I5475">
        <v>0</v>
      </c>
      <c r="J5475">
        <v>0</v>
      </c>
      <c r="K5475">
        <v>0</v>
      </c>
      <c r="M5475">
        <v>2018</v>
      </c>
      <c r="N5475" t="s">
        <v>1463</v>
      </c>
      <c r="O5475">
        <v>99</v>
      </c>
      <c r="P5475">
        <v>4</v>
      </c>
      <c r="Q5475" t="s">
        <v>7733</v>
      </c>
      <c r="R5475" t="s">
        <v>7734</v>
      </c>
      <c r="S5475" t="s">
        <v>7734</v>
      </c>
      <c r="T5475" t="s">
        <v>24239</v>
      </c>
      <c r="U5475">
        <f t="shared" si="85"/>
        <v>2299</v>
      </c>
    </row>
    <row r="5476" spans="1:21" x14ac:dyDescent="0.2">
      <c r="A5476" t="s">
        <v>19184</v>
      </c>
      <c r="B5476" t="s">
        <v>12355</v>
      </c>
      <c r="C5476">
        <v>3549054</v>
      </c>
      <c r="D5476" t="s">
        <v>10594</v>
      </c>
      <c r="E5476" t="s">
        <v>6767</v>
      </c>
      <c r="F5476" t="s">
        <v>6402</v>
      </c>
      <c r="G5476">
        <v>493</v>
      </c>
      <c r="H5476">
        <v>2530</v>
      </c>
      <c r="I5476">
        <v>1</v>
      </c>
      <c r="J5476">
        <v>1</v>
      </c>
      <c r="K5476">
        <v>0</v>
      </c>
      <c r="M5476">
        <v>2018</v>
      </c>
      <c r="N5476" t="s">
        <v>1463</v>
      </c>
      <c r="O5476">
        <v>99</v>
      </c>
      <c r="P5476">
        <v>4</v>
      </c>
      <c r="Q5476" t="s">
        <v>7733</v>
      </c>
      <c r="R5476" t="s">
        <v>7734</v>
      </c>
      <c r="S5476" t="s">
        <v>7734</v>
      </c>
      <c r="T5476" t="s">
        <v>929</v>
      </c>
      <c r="U5476">
        <f t="shared" si="85"/>
        <v>2530</v>
      </c>
    </row>
    <row r="5477" spans="1:21" x14ac:dyDescent="0.2">
      <c r="A5477" t="s">
        <v>19184</v>
      </c>
      <c r="B5477" t="s">
        <v>12355</v>
      </c>
      <c r="C5477">
        <v>3549054</v>
      </c>
      <c r="D5477" t="s">
        <v>6809</v>
      </c>
      <c r="E5477" t="s">
        <v>7145</v>
      </c>
      <c r="F5477" t="s">
        <v>6402</v>
      </c>
      <c r="G5477">
        <v>140</v>
      </c>
      <c r="H5477">
        <v>2530</v>
      </c>
      <c r="I5477">
        <v>0</v>
      </c>
      <c r="J5477">
        <v>0</v>
      </c>
      <c r="K5477">
        <v>0</v>
      </c>
      <c r="M5477">
        <v>2018</v>
      </c>
      <c r="N5477" t="s">
        <v>1463</v>
      </c>
      <c r="O5477">
        <v>99</v>
      </c>
      <c r="P5477">
        <v>4</v>
      </c>
      <c r="Q5477" t="s">
        <v>7733</v>
      </c>
      <c r="R5477" t="s">
        <v>7734</v>
      </c>
      <c r="S5477" t="s">
        <v>7734</v>
      </c>
      <c r="T5477" t="s">
        <v>24240</v>
      </c>
      <c r="U5477">
        <f t="shared" si="85"/>
        <v>2530</v>
      </c>
    </row>
    <row r="5478" spans="1:21" x14ac:dyDescent="0.2">
      <c r="A5478" t="s">
        <v>19184</v>
      </c>
      <c r="B5478" t="s">
        <v>12355</v>
      </c>
      <c r="C5478">
        <v>3549054</v>
      </c>
      <c r="D5478" t="s">
        <v>6877</v>
      </c>
      <c r="E5478" t="s">
        <v>12358</v>
      </c>
      <c r="F5478" t="s">
        <v>6402</v>
      </c>
      <c r="G5478">
        <v>522</v>
      </c>
      <c r="H5478">
        <v>2530</v>
      </c>
      <c r="I5478">
        <v>1</v>
      </c>
      <c r="J5478">
        <v>1</v>
      </c>
      <c r="K5478">
        <v>0</v>
      </c>
      <c r="M5478">
        <v>2018</v>
      </c>
      <c r="N5478" t="s">
        <v>1463</v>
      </c>
      <c r="O5478">
        <v>99</v>
      </c>
      <c r="P5478">
        <v>4</v>
      </c>
      <c r="Q5478" t="s">
        <v>7733</v>
      </c>
      <c r="R5478" t="s">
        <v>7734</v>
      </c>
      <c r="S5478" t="s">
        <v>7734</v>
      </c>
      <c r="T5478" t="s">
        <v>3796</v>
      </c>
      <c r="U5478">
        <f t="shared" si="85"/>
        <v>2530</v>
      </c>
    </row>
    <row r="5479" spans="1:21" x14ac:dyDescent="0.2">
      <c r="A5479" t="s">
        <v>19184</v>
      </c>
      <c r="B5479" t="s">
        <v>12355</v>
      </c>
      <c r="C5479">
        <v>3549054</v>
      </c>
      <c r="D5479" t="s">
        <v>6434</v>
      </c>
      <c r="E5479" t="s">
        <v>15472</v>
      </c>
      <c r="F5479" t="s">
        <v>6402</v>
      </c>
      <c r="G5479">
        <v>274</v>
      </c>
      <c r="H5479">
        <v>2530</v>
      </c>
      <c r="I5479">
        <v>0</v>
      </c>
      <c r="J5479">
        <v>0</v>
      </c>
      <c r="K5479">
        <v>0</v>
      </c>
      <c r="M5479">
        <v>2018</v>
      </c>
      <c r="N5479" t="s">
        <v>1463</v>
      </c>
      <c r="O5479">
        <v>99</v>
      </c>
      <c r="P5479">
        <v>4</v>
      </c>
      <c r="Q5479" t="s">
        <v>7733</v>
      </c>
      <c r="R5479" t="s">
        <v>7734</v>
      </c>
      <c r="S5479" t="s">
        <v>7734</v>
      </c>
      <c r="T5479" t="s">
        <v>24241</v>
      </c>
      <c r="U5479">
        <f t="shared" si="85"/>
        <v>2530</v>
      </c>
    </row>
    <row r="5480" spans="1:21" x14ac:dyDescent="0.2">
      <c r="A5480" t="s">
        <v>19185</v>
      </c>
      <c r="B5480" t="s">
        <v>12355</v>
      </c>
      <c r="C5480">
        <v>3549054</v>
      </c>
      <c r="D5480" t="s">
        <v>6831</v>
      </c>
      <c r="E5480" t="s">
        <v>12356</v>
      </c>
      <c r="F5480" t="s">
        <v>6402</v>
      </c>
      <c r="G5480">
        <v>0</v>
      </c>
      <c r="H5480">
        <v>0</v>
      </c>
      <c r="I5480">
        <v>1</v>
      </c>
      <c r="J5480">
        <v>1</v>
      </c>
      <c r="K5480">
        <v>1</v>
      </c>
      <c r="M5480">
        <v>2018</v>
      </c>
      <c r="N5480" t="s">
        <v>6404</v>
      </c>
      <c r="O5480">
        <v>99</v>
      </c>
      <c r="P5480">
        <v>1</v>
      </c>
      <c r="Q5480" t="s">
        <v>7733</v>
      </c>
      <c r="R5480" t="s">
        <v>7734</v>
      </c>
      <c r="S5480" t="s">
        <v>7734</v>
      </c>
      <c r="T5480" t="s">
        <v>928</v>
      </c>
      <c r="U5480">
        <f t="shared" si="85"/>
        <v>2530</v>
      </c>
    </row>
    <row r="5481" spans="1:21" x14ac:dyDescent="0.2">
      <c r="A5481" t="s">
        <v>19184</v>
      </c>
      <c r="B5481" t="s">
        <v>12355</v>
      </c>
      <c r="C5481">
        <v>3549054</v>
      </c>
      <c r="D5481" t="s">
        <v>6649</v>
      </c>
      <c r="E5481" t="s">
        <v>12361</v>
      </c>
      <c r="F5481" t="s">
        <v>6402</v>
      </c>
      <c r="G5481">
        <v>462</v>
      </c>
      <c r="H5481">
        <v>2530</v>
      </c>
      <c r="I5481">
        <v>1</v>
      </c>
      <c r="J5481">
        <v>1</v>
      </c>
      <c r="K5481">
        <v>0</v>
      </c>
      <c r="M5481">
        <v>2018</v>
      </c>
      <c r="N5481" t="s">
        <v>1463</v>
      </c>
      <c r="O5481">
        <v>99</v>
      </c>
      <c r="P5481">
        <v>4</v>
      </c>
      <c r="Q5481" t="s">
        <v>7733</v>
      </c>
      <c r="R5481" t="s">
        <v>7734</v>
      </c>
      <c r="S5481" t="s">
        <v>7734</v>
      </c>
      <c r="T5481" t="s">
        <v>3793</v>
      </c>
      <c r="U5481">
        <f t="shared" si="85"/>
        <v>2530</v>
      </c>
    </row>
    <row r="5482" spans="1:21" x14ac:dyDescent="0.2">
      <c r="A5482" t="s">
        <v>19184</v>
      </c>
      <c r="B5482" t="s">
        <v>12355</v>
      </c>
      <c r="C5482">
        <v>3549054</v>
      </c>
      <c r="D5482" t="s">
        <v>6503</v>
      </c>
      <c r="E5482" t="s">
        <v>6472</v>
      </c>
      <c r="F5482" t="s">
        <v>6402</v>
      </c>
      <c r="G5482">
        <v>639</v>
      </c>
      <c r="H5482">
        <v>2530</v>
      </c>
      <c r="I5482">
        <v>1</v>
      </c>
      <c r="J5482">
        <v>1</v>
      </c>
      <c r="K5482">
        <v>0</v>
      </c>
      <c r="M5482">
        <v>2018</v>
      </c>
      <c r="N5482" t="s">
        <v>1463</v>
      </c>
      <c r="O5482">
        <v>99</v>
      </c>
      <c r="P5482">
        <v>4</v>
      </c>
      <c r="Q5482" t="s">
        <v>7733</v>
      </c>
      <c r="R5482" t="s">
        <v>7734</v>
      </c>
      <c r="S5482" t="s">
        <v>7734</v>
      </c>
      <c r="T5482" t="s">
        <v>24242</v>
      </c>
      <c r="U5482">
        <f t="shared" si="85"/>
        <v>2530</v>
      </c>
    </row>
    <row r="5483" spans="1:21" x14ac:dyDescent="0.2">
      <c r="A5483" t="s">
        <v>19186</v>
      </c>
      <c r="B5483" t="s">
        <v>12964</v>
      </c>
      <c r="C5483">
        <v>3560021</v>
      </c>
      <c r="D5483" t="s">
        <v>19187</v>
      </c>
      <c r="E5483" t="s">
        <v>6847</v>
      </c>
      <c r="F5483" t="s">
        <v>6402</v>
      </c>
      <c r="G5483">
        <v>88</v>
      </c>
      <c r="H5483">
        <v>1288</v>
      </c>
      <c r="I5483">
        <v>0</v>
      </c>
      <c r="J5483">
        <v>0</v>
      </c>
      <c r="K5483">
        <v>0</v>
      </c>
      <c r="M5483">
        <v>2018</v>
      </c>
      <c r="N5483" t="s">
        <v>1463</v>
      </c>
      <c r="O5483">
        <v>99</v>
      </c>
      <c r="P5483">
        <v>4</v>
      </c>
      <c r="Q5483" t="s">
        <v>7733</v>
      </c>
      <c r="R5483" t="s">
        <v>7734</v>
      </c>
      <c r="S5483" t="s">
        <v>7734</v>
      </c>
      <c r="T5483" t="s">
        <v>24243</v>
      </c>
      <c r="U5483">
        <f t="shared" si="85"/>
        <v>1288</v>
      </c>
    </row>
    <row r="5484" spans="1:21" x14ac:dyDescent="0.2">
      <c r="A5484" t="s">
        <v>19186</v>
      </c>
      <c r="B5484" t="s">
        <v>12964</v>
      </c>
      <c r="C5484">
        <v>3560021</v>
      </c>
      <c r="D5484" t="s">
        <v>6598</v>
      </c>
      <c r="E5484" t="s">
        <v>6983</v>
      </c>
      <c r="F5484" t="s">
        <v>6402</v>
      </c>
      <c r="G5484">
        <v>142</v>
      </c>
      <c r="H5484">
        <v>1288</v>
      </c>
      <c r="I5484">
        <v>0</v>
      </c>
      <c r="J5484">
        <v>1</v>
      </c>
      <c r="K5484">
        <v>0</v>
      </c>
      <c r="M5484">
        <v>2018</v>
      </c>
      <c r="N5484" t="s">
        <v>1463</v>
      </c>
      <c r="O5484">
        <v>99</v>
      </c>
      <c r="P5484">
        <v>4</v>
      </c>
      <c r="Q5484" t="s">
        <v>7733</v>
      </c>
      <c r="R5484" t="s">
        <v>7734</v>
      </c>
      <c r="S5484" t="s">
        <v>7734</v>
      </c>
      <c r="T5484" t="s">
        <v>3802</v>
      </c>
      <c r="U5484">
        <f t="shared" si="85"/>
        <v>1288</v>
      </c>
    </row>
    <row r="5485" spans="1:21" x14ac:dyDescent="0.2">
      <c r="A5485" t="s">
        <v>19188</v>
      </c>
      <c r="B5485" t="s">
        <v>12964</v>
      </c>
      <c r="C5485">
        <v>3560021</v>
      </c>
      <c r="D5485" t="s">
        <v>9407</v>
      </c>
      <c r="E5485" t="s">
        <v>7097</v>
      </c>
      <c r="F5485" t="s">
        <v>6402</v>
      </c>
      <c r="G5485">
        <v>169</v>
      </c>
      <c r="H5485">
        <v>355</v>
      </c>
      <c r="I5485">
        <v>1</v>
      </c>
      <c r="J5485">
        <v>0</v>
      </c>
      <c r="K5485">
        <v>0</v>
      </c>
      <c r="M5485">
        <v>2018</v>
      </c>
      <c r="N5485" t="s">
        <v>6404</v>
      </c>
      <c r="O5485">
        <v>99</v>
      </c>
      <c r="P5485">
        <v>1</v>
      </c>
      <c r="Q5485" t="s">
        <v>7733</v>
      </c>
      <c r="R5485" t="s">
        <v>7734</v>
      </c>
      <c r="S5485" t="s">
        <v>7734</v>
      </c>
      <c r="T5485" t="s">
        <v>24244</v>
      </c>
      <c r="U5485">
        <f t="shared" si="85"/>
        <v>1288</v>
      </c>
    </row>
    <row r="5486" spans="1:21" x14ac:dyDescent="0.2">
      <c r="A5486" t="s">
        <v>19186</v>
      </c>
      <c r="B5486" t="s">
        <v>12964</v>
      </c>
      <c r="C5486">
        <v>3560021</v>
      </c>
      <c r="D5486" t="s">
        <v>6943</v>
      </c>
      <c r="E5486" t="s">
        <v>12965</v>
      </c>
      <c r="F5486" t="s">
        <v>6402</v>
      </c>
      <c r="G5486">
        <v>159</v>
      </c>
      <c r="H5486">
        <v>1288</v>
      </c>
      <c r="I5486">
        <v>0</v>
      </c>
      <c r="J5486">
        <v>1</v>
      </c>
      <c r="K5486">
        <v>0</v>
      </c>
      <c r="M5486">
        <v>2018</v>
      </c>
      <c r="N5486" t="s">
        <v>1463</v>
      </c>
      <c r="O5486">
        <v>99</v>
      </c>
      <c r="P5486">
        <v>4</v>
      </c>
      <c r="Q5486" t="s">
        <v>7733</v>
      </c>
      <c r="R5486" t="s">
        <v>7734</v>
      </c>
      <c r="S5486" t="s">
        <v>7734</v>
      </c>
      <c r="T5486" t="s">
        <v>931</v>
      </c>
      <c r="U5486">
        <f t="shared" si="85"/>
        <v>1288</v>
      </c>
    </row>
    <row r="5487" spans="1:21" x14ac:dyDescent="0.2">
      <c r="A5487" t="s">
        <v>19188</v>
      </c>
      <c r="B5487" t="s">
        <v>12964</v>
      </c>
      <c r="C5487">
        <v>3560021</v>
      </c>
      <c r="D5487" t="s">
        <v>6430</v>
      </c>
      <c r="E5487" t="s">
        <v>12966</v>
      </c>
      <c r="F5487" t="s">
        <v>6402</v>
      </c>
      <c r="G5487">
        <v>186</v>
      </c>
      <c r="H5487">
        <v>355</v>
      </c>
      <c r="I5487">
        <v>1</v>
      </c>
      <c r="J5487">
        <v>1</v>
      </c>
      <c r="K5487">
        <v>0</v>
      </c>
      <c r="M5487">
        <v>2018</v>
      </c>
      <c r="N5487" t="s">
        <v>6404</v>
      </c>
      <c r="O5487">
        <v>99</v>
      </c>
      <c r="P5487">
        <v>1</v>
      </c>
      <c r="Q5487" t="s">
        <v>7733</v>
      </c>
      <c r="R5487" t="s">
        <v>7734</v>
      </c>
      <c r="S5487" t="s">
        <v>7734</v>
      </c>
      <c r="T5487" t="s">
        <v>24245</v>
      </c>
      <c r="U5487">
        <f t="shared" si="85"/>
        <v>1288</v>
      </c>
    </row>
    <row r="5488" spans="1:21" x14ac:dyDescent="0.2">
      <c r="A5488" t="s">
        <v>19186</v>
      </c>
      <c r="B5488" t="s">
        <v>12964</v>
      </c>
      <c r="C5488">
        <v>3560021</v>
      </c>
      <c r="D5488" t="s">
        <v>6442</v>
      </c>
      <c r="E5488" t="s">
        <v>19189</v>
      </c>
      <c r="F5488" t="s">
        <v>6402</v>
      </c>
      <c r="G5488">
        <v>130</v>
      </c>
      <c r="H5488">
        <v>1288</v>
      </c>
      <c r="I5488">
        <v>1</v>
      </c>
      <c r="J5488">
        <v>0</v>
      </c>
      <c r="K5488">
        <v>0</v>
      </c>
      <c r="M5488">
        <v>2018</v>
      </c>
      <c r="N5488" t="s">
        <v>1463</v>
      </c>
      <c r="O5488">
        <v>99</v>
      </c>
      <c r="P5488">
        <v>4</v>
      </c>
      <c r="Q5488" t="s">
        <v>7733</v>
      </c>
      <c r="R5488" t="s">
        <v>7734</v>
      </c>
      <c r="S5488" t="s">
        <v>7734</v>
      </c>
      <c r="T5488" t="s">
        <v>24246</v>
      </c>
      <c r="U5488">
        <f t="shared" si="85"/>
        <v>1288</v>
      </c>
    </row>
    <row r="5489" spans="1:21" x14ac:dyDescent="0.2">
      <c r="A5489" t="s">
        <v>19186</v>
      </c>
      <c r="B5489" t="s">
        <v>12964</v>
      </c>
      <c r="C5489">
        <v>3560021</v>
      </c>
      <c r="D5489" t="s">
        <v>7069</v>
      </c>
      <c r="E5489" t="s">
        <v>6669</v>
      </c>
      <c r="F5489" t="s">
        <v>6402</v>
      </c>
      <c r="G5489">
        <v>126</v>
      </c>
      <c r="H5489">
        <v>1288</v>
      </c>
      <c r="I5489">
        <v>1</v>
      </c>
      <c r="J5489">
        <v>0</v>
      </c>
      <c r="K5489">
        <v>0</v>
      </c>
      <c r="M5489">
        <v>2018</v>
      </c>
      <c r="N5489" t="s">
        <v>1463</v>
      </c>
      <c r="O5489">
        <v>99</v>
      </c>
      <c r="P5489">
        <v>4</v>
      </c>
      <c r="Q5489" t="s">
        <v>7733</v>
      </c>
      <c r="R5489" t="s">
        <v>7734</v>
      </c>
      <c r="S5489" t="s">
        <v>7734</v>
      </c>
      <c r="T5489" t="s">
        <v>24247</v>
      </c>
      <c r="U5489">
        <f t="shared" si="85"/>
        <v>1288</v>
      </c>
    </row>
    <row r="5490" spans="1:21" x14ac:dyDescent="0.2">
      <c r="A5490" t="s">
        <v>19186</v>
      </c>
      <c r="B5490" t="s">
        <v>12964</v>
      </c>
      <c r="C5490">
        <v>3560021</v>
      </c>
      <c r="D5490" t="s">
        <v>15557</v>
      </c>
      <c r="E5490" t="s">
        <v>15130</v>
      </c>
      <c r="F5490" t="s">
        <v>6402</v>
      </c>
      <c r="G5490">
        <v>90</v>
      </c>
      <c r="H5490">
        <v>1288</v>
      </c>
      <c r="I5490">
        <v>0</v>
      </c>
      <c r="J5490">
        <v>0</v>
      </c>
      <c r="K5490">
        <v>0</v>
      </c>
      <c r="M5490">
        <v>2018</v>
      </c>
      <c r="N5490" t="s">
        <v>1463</v>
      </c>
      <c r="O5490">
        <v>99</v>
      </c>
      <c r="P5490">
        <v>4</v>
      </c>
      <c r="Q5490" t="s">
        <v>7733</v>
      </c>
      <c r="R5490" t="s">
        <v>7734</v>
      </c>
      <c r="S5490" t="s">
        <v>7734</v>
      </c>
      <c r="T5490" t="s">
        <v>24248</v>
      </c>
      <c r="U5490">
        <f t="shared" si="85"/>
        <v>1288</v>
      </c>
    </row>
    <row r="5491" spans="1:21" x14ac:dyDescent="0.2">
      <c r="A5491" t="s">
        <v>19186</v>
      </c>
      <c r="B5491" t="s">
        <v>12964</v>
      </c>
      <c r="C5491">
        <v>3560021</v>
      </c>
      <c r="D5491" t="s">
        <v>15180</v>
      </c>
      <c r="E5491" t="s">
        <v>15823</v>
      </c>
      <c r="F5491" t="s">
        <v>6402</v>
      </c>
      <c r="G5491">
        <v>120</v>
      </c>
      <c r="H5491">
        <v>1288</v>
      </c>
      <c r="I5491">
        <v>0</v>
      </c>
      <c r="J5491">
        <v>0</v>
      </c>
      <c r="K5491">
        <v>0</v>
      </c>
      <c r="M5491">
        <v>2018</v>
      </c>
      <c r="N5491" t="s">
        <v>1463</v>
      </c>
      <c r="O5491">
        <v>99</v>
      </c>
      <c r="P5491">
        <v>4</v>
      </c>
      <c r="Q5491" t="s">
        <v>7733</v>
      </c>
      <c r="R5491" t="s">
        <v>7734</v>
      </c>
      <c r="S5491" t="s">
        <v>7734</v>
      </c>
      <c r="T5491" t="s">
        <v>24249</v>
      </c>
      <c r="U5491">
        <f t="shared" si="85"/>
        <v>1288</v>
      </c>
    </row>
    <row r="5492" spans="1:21" x14ac:dyDescent="0.2">
      <c r="A5492" t="s">
        <v>19186</v>
      </c>
      <c r="B5492" t="s">
        <v>12964</v>
      </c>
      <c r="C5492">
        <v>3560021</v>
      </c>
      <c r="D5492" t="s">
        <v>6440</v>
      </c>
      <c r="E5492" t="s">
        <v>6412</v>
      </c>
      <c r="F5492" t="s">
        <v>6402</v>
      </c>
      <c r="G5492">
        <v>73</v>
      </c>
      <c r="H5492">
        <v>1288</v>
      </c>
      <c r="I5492">
        <v>0</v>
      </c>
      <c r="J5492">
        <v>0</v>
      </c>
      <c r="K5492">
        <v>0</v>
      </c>
      <c r="M5492">
        <v>2018</v>
      </c>
      <c r="N5492" t="s">
        <v>1463</v>
      </c>
      <c r="O5492">
        <v>99</v>
      </c>
      <c r="P5492">
        <v>4</v>
      </c>
      <c r="Q5492" t="s">
        <v>7733</v>
      </c>
      <c r="R5492" t="s">
        <v>7734</v>
      </c>
      <c r="S5492" t="s">
        <v>7734</v>
      </c>
      <c r="T5492" t="s">
        <v>3666</v>
      </c>
      <c r="U5492">
        <f t="shared" si="85"/>
        <v>1288</v>
      </c>
    </row>
    <row r="5493" spans="1:21" x14ac:dyDescent="0.2">
      <c r="A5493" t="s">
        <v>19186</v>
      </c>
      <c r="B5493" t="s">
        <v>12964</v>
      </c>
      <c r="C5493">
        <v>3560021</v>
      </c>
      <c r="D5493" t="s">
        <v>6807</v>
      </c>
      <c r="E5493" t="s">
        <v>12968</v>
      </c>
      <c r="F5493" t="s">
        <v>6402</v>
      </c>
      <c r="G5493">
        <v>205</v>
      </c>
      <c r="H5493">
        <v>1288</v>
      </c>
      <c r="I5493">
        <v>0</v>
      </c>
      <c r="J5493">
        <v>1</v>
      </c>
      <c r="K5493">
        <v>0</v>
      </c>
      <c r="M5493">
        <v>2018</v>
      </c>
      <c r="N5493" t="s">
        <v>1463</v>
      </c>
      <c r="O5493">
        <v>99</v>
      </c>
      <c r="P5493">
        <v>4</v>
      </c>
      <c r="Q5493" t="s">
        <v>7733</v>
      </c>
      <c r="R5493" t="s">
        <v>7734</v>
      </c>
      <c r="S5493" t="s">
        <v>7734</v>
      </c>
      <c r="T5493" t="s">
        <v>3803</v>
      </c>
      <c r="U5493">
        <f t="shared" si="85"/>
        <v>1288</v>
      </c>
    </row>
    <row r="5494" spans="1:21" x14ac:dyDescent="0.2">
      <c r="A5494" t="s">
        <v>19186</v>
      </c>
      <c r="B5494" t="s">
        <v>12964</v>
      </c>
      <c r="C5494">
        <v>3560021</v>
      </c>
      <c r="D5494" t="s">
        <v>7465</v>
      </c>
      <c r="E5494" t="s">
        <v>19190</v>
      </c>
      <c r="F5494" t="s">
        <v>6402</v>
      </c>
      <c r="G5494">
        <v>155</v>
      </c>
      <c r="H5494">
        <v>1288</v>
      </c>
      <c r="I5494">
        <v>1</v>
      </c>
      <c r="J5494">
        <v>1</v>
      </c>
      <c r="K5494">
        <v>0</v>
      </c>
      <c r="M5494">
        <v>2018</v>
      </c>
      <c r="N5494" t="s">
        <v>1463</v>
      </c>
      <c r="O5494">
        <v>99</v>
      </c>
      <c r="P5494">
        <v>4</v>
      </c>
      <c r="Q5494" t="s">
        <v>7733</v>
      </c>
      <c r="R5494" t="s">
        <v>7734</v>
      </c>
      <c r="S5494" t="s">
        <v>7734</v>
      </c>
      <c r="T5494" t="s">
        <v>24250</v>
      </c>
      <c r="U5494">
        <f t="shared" si="85"/>
        <v>1288</v>
      </c>
    </row>
    <row r="5495" spans="1:21" x14ac:dyDescent="0.2">
      <c r="A5495" t="s">
        <v>19191</v>
      </c>
      <c r="B5495" t="s">
        <v>14887</v>
      </c>
      <c r="C5495">
        <v>3547030</v>
      </c>
      <c r="D5495" t="s">
        <v>14893</v>
      </c>
      <c r="E5495" t="s">
        <v>14894</v>
      </c>
      <c r="F5495" t="s">
        <v>6402</v>
      </c>
      <c r="G5495">
        <v>371</v>
      </c>
      <c r="H5495">
        <v>3113</v>
      </c>
      <c r="I5495">
        <v>0</v>
      </c>
      <c r="J5495">
        <v>0</v>
      </c>
      <c r="K5495">
        <v>0</v>
      </c>
      <c r="M5495">
        <v>2018</v>
      </c>
      <c r="N5495" t="s">
        <v>6404</v>
      </c>
      <c r="O5495">
        <v>99</v>
      </c>
      <c r="P5495">
        <v>1</v>
      </c>
      <c r="Q5495" t="s">
        <v>7733</v>
      </c>
      <c r="R5495" t="s">
        <v>7734</v>
      </c>
      <c r="S5495" t="s">
        <v>7734</v>
      </c>
      <c r="T5495" t="s">
        <v>3813</v>
      </c>
      <c r="U5495">
        <f t="shared" si="85"/>
        <v>9524</v>
      </c>
    </row>
    <row r="5496" spans="1:21" x14ac:dyDescent="0.2">
      <c r="A5496" t="s">
        <v>19192</v>
      </c>
      <c r="B5496" t="s">
        <v>14887</v>
      </c>
      <c r="C5496">
        <v>3547030</v>
      </c>
      <c r="D5496" t="s">
        <v>6605</v>
      </c>
      <c r="E5496" t="s">
        <v>14891</v>
      </c>
      <c r="F5496" t="s">
        <v>6402</v>
      </c>
      <c r="G5496">
        <v>2025</v>
      </c>
      <c r="H5496">
        <v>9524</v>
      </c>
      <c r="I5496">
        <v>1</v>
      </c>
      <c r="J5496">
        <v>1</v>
      </c>
      <c r="K5496">
        <v>0</v>
      </c>
      <c r="M5496">
        <v>2018</v>
      </c>
      <c r="N5496" t="s">
        <v>1463</v>
      </c>
      <c r="O5496">
        <v>99</v>
      </c>
      <c r="P5496">
        <v>4</v>
      </c>
      <c r="Q5496" t="s">
        <v>7733</v>
      </c>
      <c r="R5496" t="s">
        <v>7734</v>
      </c>
      <c r="S5496" t="s">
        <v>7734</v>
      </c>
      <c r="T5496" t="s">
        <v>3811</v>
      </c>
      <c r="U5496">
        <f t="shared" si="85"/>
        <v>9524</v>
      </c>
    </row>
    <row r="5497" spans="1:21" x14ac:dyDescent="0.2">
      <c r="A5497" t="s">
        <v>19192</v>
      </c>
      <c r="B5497" t="s">
        <v>14887</v>
      </c>
      <c r="C5497">
        <v>3547030</v>
      </c>
      <c r="D5497" t="s">
        <v>6425</v>
      </c>
      <c r="E5497" t="s">
        <v>14898</v>
      </c>
      <c r="F5497" t="s">
        <v>6402</v>
      </c>
      <c r="G5497">
        <v>2180</v>
      </c>
      <c r="H5497">
        <v>9524</v>
      </c>
      <c r="I5497">
        <v>0</v>
      </c>
      <c r="J5497">
        <v>1</v>
      </c>
      <c r="K5497">
        <v>0</v>
      </c>
      <c r="M5497">
        <v>2018</v>
      </c>
      <c r="N5497" t="s">
        <v>1463</v>
      </c>
      <c r="O5497">
        <v>99</v>
      </c>
      <c r="P5497">
        <v>4</v>
      </c>
      <c r="Q5497" t="s">
        <v>7733</v>
      </c>
      <c r="R5497" t="s">
        <v>7734</v>
      </c>
      <c r="S5497" t="s">
        <v>7734</v>
      </c>
      <c r="T5497" t="s">
        <v>3806</v>
      </c>
      <c r="U5497">
        <f t="shared" si="85"/>
        <v>9524</v>
      </c>
    </row>
    <row r="5498" spans="1:21" x14ac:dyDescent="0.2">
      <c r="A5498" t="s">
        <v>19191</v>
      </c>
      <c r="B5498" t="s">
        <v>14887</v>
      </c>
      <c r="C5498">
        <v>3547030</v>
      </c>
      <c r="D5498" t="s">
        <v>19193</v>
      </c>
      <c r="E5498" t="s">
        <v>15394</v>
      </c>
      <c r="F5498" t="s">
        <v>6402</v>
      </c>
      <c r="G5498">
        <v>1125</v>
      </c>
      <c r="H5498">
        <v>3113</v>
      </c>
      <c r="I5498">
        <v>1</v>
      </c>
      <c r="J5498">
        <v>0</v>
      </c>
      <c r="K5498">
        <v>0</v>
      </c>
      <c r="M5498">
        <v>2018</v>
      </c>
      <c r="N5498" t="s">
        <v>6404</v>
      </c>
      <c r="O5498">
        <v>99</v>
      </c>
      <c r="P5498">
        <v>1</v>
      </c>
      <c r="Q5498" t="s">
        <v>7733</v>
      </c>
      <c r="R5498" t="s">
        <v>7734</v>
      </c>
      <c r="S5498" t="s">
        <v>7734</v>
      </c>
      <c r="T5498" t="s">
        <v>24251</v>
      </c>
      <c r="U5498">
        <f t="shared" si="85"/>
        <v>9524</v>
      </c>
    </row>
    <row r="5499" spans="1:21" x14ac:dyDescent="0.2">
      <c r="A5499" t="s">
        <v>19192</v>
      </c>
      <c r="B5499" t="s">
        <v>14887</v>
      </c>
      <c r="C5499">
        <v>3547030</v>
      </c>
      <c r="D5499" t="s">
        <v>7447</v>
      </c>
      <c r="E5499" t="s">
        <v>14897</v>
      </c>
      <c r="F5499" t="s">
        <v>6402</v>
      </c>
      <c r="G5499">
        <v>1800</v>
      </c>
      <c r="H5499">
        <v>9524</v>
      </c>
      <c r="I5499">
        <v>1</v>
      </c>
      <c r="J5499">
        <v>1</v>
      </c>
      <c r="K5499">
        <v>0</v>
      </c>
      <c r="M5499">
        <v>2018</v>
      </c>
      <c r="N5499" t="s">
        <v>1463</v>
      </c>
      <c r="O5499">
        <v>99</v>
      </c>
      <c r="P5499">
        <v>4</v>
      </c>
      <c r="Q5499" t="s">
        <v>7733</v>
      </c>
      <c r="R5499" t="s">
        <v>7734</v>
      </c>
      <c r="S5499" t="s">
        <v>7734</v>
      </c>
      <c r="T5499" t="s">
        <v>3814</v>
      </c>
      <c r="U5499">
        <f t="shared" si="85"/>
        <v>9524</v>
      </c>
    </row>
    <row r="5500" spans="1:21" x14ac:dyDescent="0.2">
      <c r="A5500" t="s">
        <v>19191</v>
      </c>
      <c r="B5500" t="s">
        <v>14887</v>
      </c>
      <c r="C5500">
        <v>3547030</v>
      </c>
      <c r="D5500" t="s">
        <v>6439</v>
      </c>
      <c r="E5500" t="s">
        <v>15649</v>
      </c>
      <c r="F5500" t="s">
        <v>6402</v>
      </c>
      <c r="G5500">
        <v>1617</v>
      </c>
      <c r="H5500">
        <v>3113</v>
      </c>
      <c r="I5500">
        <v>1</v>
      </c>
      <c r="J5500">
        <v>1</v>
      </c>
      <c r="K5500">
        <v>0</v>
      </c>
      <c r="M5500">
        <v>2018</v>
      </c>
      <c r="N5500" t="s">
        <v>6404</v>
      </c>
      <c r="O5500">
        <v>99</v>
      </c>
      <c r="P5500">
        <v>1</v>
      </c>
      <c r="Q5500" t="s">
        <v>7733</v>
      </c>
      <c r="R5500" t="s">
        <v>7734</v>
      </c>
      <c r="S5500" t="s">
        <v>7734</v>
      </c>
      <c r="T5500" t="s">
        <v>24252</v>
      </c>
      <c r="U5500">
        <f t="shared" si="85"/>
        <v>9524</v>
      </c>
    </row>
    <row r="5501" spans="1:21" x14ac:dyDescent="0.2">
      <c r="A5501" t="s">
        <v>19192</v>
      </c>
      <c r="B5501" t="s">
        <v>14887</v>
      </c>
      <c r="C5501">
        <v>3547030</v>
      </c>
      <c r="D5501" t="s">
        <v>6411</v>
      </c>
      <c r="E5501" t="s">
        <v>14888</v>
      </c>
      <c r="F5501" t="s">
        <v>6402</v>
      </c>
      <c r="G5501">
        <v>1942</v>
      </c>
      <c r="H5501">
        <v>9524</v>
      </c>
      <c r="I5501">
        <v>0</v>
      </c>
      <c r="J5501">
        <v>1</v>
      </c>
      <c r="K5501">
        <v>0</v>
      </c>
      <c r="M5501">
        <v>2018</v>
      </c>
      <c r="N5501" t="s">
        <v>1463</v>
      </c>
      <c r="O5501">
        <v>99</v>
      </c>
      <c r="P5501">
        <v>4</v>
      </c>
      <c r="Q5501" t="s">
        <v>7733</v>
      </c>
      <c r="R5501" t="s">
        <v>7734</v>
      </c>
      <c r="S5501" t="s">
        <v>7734</v>
      </c>
      <c r="T5501" t="s">
        <v>932</v>
      </c>
      <c r="U5501">
        <f t="shared" si="85"/>
        <v>9524</v>
      </c>
    </row>
    <row r="5502" spans="1:21" x14ac:dyDescent="0.2">
      <c r="A5502" t="s">
        <v>19192</v>
      </c>
      <c r="B5502" t="s">
        <v>14887</v>
      </c>
      <c r="C5502">
        <v>3547030</v>
      </c>
      <c r="D5502" t="s">
        <v>7162</v>
      </c>
      <c r="E5502" t="s">
        <v>14895</v>
      </c>
      <c r="F5502" t="s">
        <v>6402</v>
      </c>
      <c r="G5502">
        <v>1577</v>
      </c>
      <c r="H5502">
        <v>9524</v>
      </c>
      <c r="I5502">
        <v>1</v>
      </c>
      <c r="J5502">
        <v>0</v>
      </c>
      <c r="K5502">
        <v>0</v>
      </c>
      <c r="M5502">
        <v>2018</v>
      </c>
      <c r="N5502" t="s">
        <v>1463</v>
      </c>
      <c r="O5502">
        <v>99</v>
      </c>
      <c r="P5502">
        <v>4</v>
      </c>
      <c r="Q5502" t="s">
        <v>7733</v>
      </c>
      <c r="R5502" t="s">
        <v>7734</v>
      </c>
      <c r="S5502" t="s">
        <v>7734</v>
      </c>
      <c r="T5502" t="s">
        <v>3808</v>
      </c>
      <c r="U5502">
        <f t="shared" si="85"/>
        <v>9524</v>
      </c>
    </row>
    <row r="5503" spans="1:21" x14ac:dyDescent="0.2">
      <c r="A5503" t="s">
        <v>19194</v>
      </c>
      <c r="B5503" t="s">
        <v>10385</v>
      </c>
      <c r="C5503">
        <v>3512036</v>
      </c>
      <c r="D5503" t="s">
        <v>6720</v>
      </c>
      <c r="E5503" t="s">
        <v>10390</v>
      </c>
      <c r="F5503" t="s">
        <v>6402</v>
      </c>
      <c r="G5503">
        <v>660</v>
      </c>
      <c r="H5503">
        <v>2103</v>
      </c>
      <c r="I5503">
        <v>0</v>
      </c>
      <c r="J5503">
        <v>1</v>
      </c>
      <c r="K5503">
        <v>0</v>
      </c>
      <c r="M5503">
        <v>2018</v>
      </c>
      <c r="N5503" t="s">
        <v>1463</v>
      </c>
      <c r="O5503">
        <v>99</v>
      </c>
      <c r="P5503">
        <v>3</v>
      </c>
      <c r="Q5503" t="s">
        <v>7733</v>
      </c>
      <c r="R5503" t="s">
        <v>7734</v>
      </c>
      <c r="S5503" t="s">
        <v>7734</v>
      </c>
      <c r="T5503" t="s">
        <v>3818</v>
      </c>
      <c r="U5503">
        <f t="shared" si="85"/>
        <v>2103</v>
      </c>
    </row>
    <row r="5504" spans="1:21" x14ac:dyDescent="0.2">
      <c r="A5504" t="s">
        <v>19194</v>
      </c>
      <c r="B5504" t="s">
        <v>10385</v>
      </c>
      <c r="C5504">
        <v>3512036</v>
      </c>
      <c r="D5504" t="s">
        <v>6471</v>
      </c>
      <c r="E5504" t="s">
        <v>6544</v>
      </c>
      <c r="F5504" t="s">
        <v>6402</v>
      </c>
      <c r="G5504">
        <v>548</v>
      </c>
      <c r="H5504">
        <v>2103</v>
      </c>
      <c r="I5504">
        <v>1</v>
      </c>
      <c r="J5504">
        <v>1</v>
      </c>
      <c r="K5504">
        <v>0</v>
      </c>
      <c r="M5504">
        <v>2018</v>
      </c>
      <c r="N5504" t="s">
        <v>1463</v>
      </c>
      <c r="O5504">
        <v>99</v>
      </c>
      <c r="P5504">
        <v>3</v>
      </c>
      <c r="Q5504" t="s">
        <v>7733</v>
      </c>
      <c r="R5504" t="s">
        <v>7734</v>
      </c>
      <c r="S5504" t="s">
        <v>7734</v>
      </c>
      <c r="T5504" t="s">
        <v>24253</v>
      </c>
      <c r="U5504">
        <f t="shared" si="85"/>
        <v>2103</v>
      </c>
    </row>
    <row r="5505" spans="1:21" x14ac:dyDescent="0.2">
      <c r="A5505" t="s">
        <v>19194</v>
      </c>
      <c r="B5505" t="s">
        <v>10385</v>
      </c>
      <c r="C5505">
        <v>3512036</v>
      </c>
      <c r="D5505" t="s">
        <v>7037</v>
      </c>
      <c r="E5505" t="s">
        <v>6724</v>
      </c>
      <c r="F5505" t="s">
        <v>6402</v>
      </c>
      <c r="G5505">
        <v>264</v>
      </c>
      <c r="H5505">
        <v>2103</v>
      </c>
      <c r="I5505">
        <v>0</v>
      </c>
      <c r="J5505">
        <v>0</v>
      </c>
      <c r="K5505">
        <v>0</v>
      </c>
      <c r="M5505">
        <v>2018</v>
      </c>
      <c r="N5505" t="s">
        <v>1463</v>
      </c>
      <c r="O5505">
        <v>99</v>
      </c>
      <c r="P5505">
        <v>3</v>
      </c>
      <c r="Q5505" t="s">
        <v>7733</v>
      </c>
      <c r="R5505" t="s">
        <v>7734</v>
      </c>
      <c r="S5505" t="s">
        <v>7734</v>
      </c>
      <c r="T5505" t="s">
        <v>24254</v>
      </c>
      <c r="U5505">
        <f t="shared" si="85"/>
        <v>2103</v>
      </c>
    </row>
    <row r="5506" spans="1:21" x14ac:dyDescent="0.2">
      <c r="A5506" t="s">
        <v>19194</v>
      </c>
      <c r="B5506" t="s">
        <v>10385</v>
      </c>
      <c r="C5506">
        <v>3512036</v>
      </c>
      <c r="D5506" t="s">
        <v>6958</v>
      </c>
      <c r="E5506" t="s">
        <v>19195</v>
      </c>
      <c r="F5506" t="s">
        <v>6402</v>
      </c>
      <c r="G5506">
        <v>106</v>
      </c>
      <c r="H5506">
        <v>2103</v>
      </c>
      <c r="I5506">
        <v>0</v>
      </c>
      <c r="J5506">
        <v>0</v>
      </c>
      <c r="K5506">
        <v>0</v>
      </c>
      <c r="M5506">
        <v>2018</v>
      </c>
      <c r="N5506" t="s">
        <v>1463</v>
      </c>
      <c r="O5506">
        <v>99</v>
      </c>
      <c r="P5506">
        <v>3</v>
      </c>
      <c r="Q5506" t="s">
        <v>7733</v>
      </c>
      <c r="R5506" t="s">
        <v>7734</v>
      </c>
      <c r="S5506" t="s">
        <v>7734</v>
      </c>
      <c r="T5506" t="s">
        <v>24255</v>
      </c>
      <c r="U5506">
        <f t="shared" ref="U5506:U5569" si="86">_xlfn.MAXIFS($H$2:$H$6695, $C$2:$C$6695,C5506)</f>
        <v>2103</v>
      </c>
    </row>
    <row r="5507" spans="1:21" x14ac:dyDescent="0.2">
      <c r="A5507" t="s">
        <v>19196</v>
      </c>
      <c r="B5507" t="s">
        <v>10385</v>
      </c>
      <c r="C5507">
        <v>3512036</v>
      </c>
      <c r="D5507" t="s">
        <v>6434</v>
      </c>
      <c r="E5507" t="s">
        <v>13674</v>
      </c>
      <c r="F5507" t="s">
        <v>6402</v>
      </c>
      <c r="G5507">
        <v>361</v>
      </c>
      <c r="H5507">
        <v>813</v>
      </c>
      <c r="I5507">
        <v>0</v>
      </c>
      <c r="J5507">
        <v>0</v>
      </c>
      <c r="K5507">
        <v>0</v>
      </c>
      <c r="M5507">
        <v>2018</v>
      </c>
      <c r="N5507" t="s">
        <v>2531</v>
      </c>
      <c r="O5507">
        <v>99</v>
      </c>
      <c r="P5507">
        <v>1</v>
      </c>
      <c r="Q5507" t="s">
        <v>7733</v>
      </c>
      <c r="R5507" t="s">
        <v>7734</v>
      </c>
      <c r="S5507" t="s">
        <v>7734</v>
      </c>
      <c r="T5507" t="s">
        <v>24256</v>
      </c>
      <c r="U5507">
        <f t="shared" si="86"/>
        <v>2103</v>
      </c>
    </row>
    <row r="5508" spans="1:21" x14ac:dyDescent="0.2">
      <c r="A5508" t="s">
        <v>19197</v>
      </c>
      <c r="B5508" t="s">
        <v>10385</v>
      </c>
      <c r="C5508">
        <v>3512036</v>
      </c>
      <c r="D5508" t="s">
        <v>6496</v>
      </c>
      <c r="E5508" t="s">
        <v>10388</v>
      </c>
      <c r="F5508" t="s">
        <v>6402</v>
      </c>
      <c r="G5508">
        <v>424</v>
      </c>
      <c r="H5508">
        <v>809</v>
      </c>
      <c r="I5508">
        <v>0</v>
      </c>
      <c r="J5508">
        <v>1</v>
      </c>
      <c r="K5508">
        <v>0</v>
      </c>
      <c r="M5508">
        <v>2018</v>
      </c>
      <c r="N5508" t="s">
        <v>1753</v>
      </c>
      <c r="O5508">
        <v>99</v>
      </c>
      <c r="P5508">
        <v>1</v>
      </c>
      <c r="Q5508" t="s">
        <v>7733</v>
      </c>
      <c r="R5508" t="s">
        <v>7734</v>
      </c>
      <c r="S5508" t="s">
        <v>7734</v>
      </c>
      <c r="T5508" t="s">
        <v>3819</v>
      </c>
      <c r="U5508">
        <f t="shared" si="86"/>
        <v>2103</v>
      </c>
    </row>
    <row r="5509" spans="1:21" x14ac:dyDescent="0.2">
      <c r="A5509" t="s">
        <v>19196</v>
      </c>
      <c r="B5509" t="s">
        <v>10385</v>
      </c>
      <c r="C5509">
        <v>3512036</v>
      </c>
      <c r="D5509" t="s">
        <v>10386</v>
      </c>
      <c r="E5509" t="s">
        <v>6511</v>
      </c>
      <c r="F5509" t="s">
        <v>6402</v>
      </c>
      <c r="G5509">
        <v>452</v>
      </c>
      <c r="H5509">
        <v>813</v>
      </c>
      <c r="I5509">
        <v>1</v>
      </c>
      <c r="J5509">
        <v>1</v>
      </c>
      <c r="K5509">
        <v>0</v>
      </c>
      <c r="M5509">
        <v>2018</v>
      </c>
      <c r="N5509" t="s">
        <v>2531</v>
      </c>
      <c r="O5509">
        <v>99</v>
      </c>
      <c r="P5509">
        <v>1</v>
      </c>
      <c r="Q5509" t="s">
        <v>7733</v>
      </c>
      <c r="R5509" t="s">
        <v>7734</v>
      </c>
      <c r="S5509" t="s">
        <v>7734</v>
      </c>
      <c r="T5509" t="s">
        <v>934</v>
      </c>
      <c r="U5509">
        <f t="shared" si="86"/>
        <v>2103</v>
      </c>
    </row>
    <row r="5510" spans="1:21" x14ac:dyDescent="0.2">
      <c r="A5510" t="s">
        <v>19197</v>
      </c>
      <c r="B5510" t="s">
        <v>10385</v>
      </c>
      <c r="C5510">
        <v>3512036</v>
      </c>
      <c r="D5510" t="s">
        <v>6622</v>
      </c>
      <c r="E5510" t="s">
        <v>19198</v>
      </c>
      <c r="F5510" t="s">
        <v>6402</v>
      </c>
      <c r="G5510">
        <v>385</v>
      </c>
      <c r="H5510">
        <v>809</v>
      </c>
      <c r="I5510">
        <v>0</v>
      </c>
      <c r="J5510">
        <v>0</v>
      </c>
      <c r="K5510">
        <v>0</v>
      </c>
      <c r="M5510">
        <v>2018</v>
      </c>
      <c r="N5510" t="s">
        <v>1753</v>
      </c>
      <c r="O5510">
        <v>99</v>
      </c>
      <c r="P5510">
        <v>1</v>
      </c>
      <c r="Q5510" t="s">
        <v>7733</v>
      </c>
      <c r="R5510" t="s">
        <v>7734</v>
      </c>
      <c r="S5510" t="s">
        <v>7734</v>
      </c>
      <c r="T5510" t="s">
        <v>24257</v>
      </c>
      <c r="U5510">
        <f t="shared" si="86"/>
        <v>2103</v>
      </c>
    </row>
    <row r="5511" spans="1:21" x14ac:dyDescent="0.2">
      <c r="A5511" t="s">
        <v>19194</v>
      </c>
      <c r="B5511" t="s">
        <v>10385</v>
      </c>
      <c r="C5511">
        <v>3512036</v>
      </c>
      <c r="D5511" t="s">
        <v>6815</v>
      </c>
      <c r="E5511" t="s">
        <v>7260</v>
      </c>
      <c r="F5511" t="s">
        <v>6402</v>
      </c>
      <c r="G5511">
        <v>525</v>
      </c>
      <c r="H5511">
        <v>2103</v>
      </c>
      <c r="I5511">
        <v>1</v>
      </c>
      <c r="J5511">
        <v>1</v>
      </c>
      <c r="K5511">
        <v>0</v>
      </c>
      <c r="M5511">
        <v>2018</v>
      </c>
      <c r="N5511" t="s">
        <v>1463</v>
      </c>
      <c r="O5511">
        <v>99</v>
      </c>
      <c r="P5511">
        <v>3</v>
      </c>
      <c r="Q5511" t="s">
        <v>7733</v>
      </c>
      <c r="R5511" t="s">
        <v>7734</v>
      </c>
      <c r="S5511" t="s">
        <v>7734</v>
      </c>
      <c r="T5511" t="s">
        <v>3816</v>
      </c>
      <c r="U5511">
        <f t="shared" si="86"/>
        <v>2103</v>
      </c>
    </row>
    <row r="5512" spans="1:21" x14ac:dyDescent="0.2">
      <c r="A5512" t="s">
        <v>19199</v>
      </c>
      <c r="B5512" t="s">
        <v>14086</v>
      </c>
      <c r="C5512">
        <v>3549043</v>
      </c>
      <c r="D5512" t="s">
        <v>19200</v>
      </c>
      <c r="E5512" t="s">
        <v>10091</v>
      </c>
      <c r="F5512" t="s">
        <v>6402</v>
      </c>
      <c r="G5512">
        <v>144</v>
      </c>
      <c r="H5512">
        <v>4283</v>
      </c>
      <c r="I5512">
        <v>0</v>
      </c>
      <c r="J5512">
        <v>0</v>
      </c>
      <c r="K5512">
        <v>0</v>
      </c>
      <c r="M5512">
        <v>2018</v>
      </c>
      <c r="N5512" t="s">
        <v>1463</v>
      </c>
      <c r="O5512">
        <v>99</v>
      </c>
      <c r="P5512">
        <v>4</v>
      </c>
      <c r="Q5512" t="s">
        <v>7733</v>
      </c>
      <c r="R5512" t="s">
        <v>7734</v>
      </c>
      <c r="S5512" t="s">
        <v>7734</v>
      </c>
      <c r="T5512" t="s">
        <v>24258</v>
      </c>
      <c r="U5512">
        <f t="shared" si="86"/>
        <v>4283</v>
      </c>
    </row>
    <row r="5513" spans="1:21" x14ac:dyDescent="0.2">
      <c r="A5513" t="s">
        <v>19199</v>
      </c>
      <c r="B5513" t="s">
        <v>14086</v>
      </c>
      <c r="C5513">
        <v>3549043</v>
      </c>
      <c r="D5513" t="s">
        <v>6709</v>
      </c>
      <c r="E5513" t="s">
        <v>14092</v>
      </c>
      <c r="F5513" t="s">
        <v>6402</v>
      </c>
      <c r="G5513">
        <v>717</v>
      </c>
      <c r="H5513">
        <v>4283</v>
      </c>
      <c r="I5513">
        <v>0</v>
      </c>
      <c r="J5513">
        <v>1</v>
      </c>
      <c r="K5513">
        <v>0</v>
      </c>
      <c r="M5513">
        <v>2018</v>
      </c>
      <c r="N5513" t="s">
        <v>1463</v>
      </c>
      <c r="O5513">
        <v>99</v>
      </c>
      <c r="P5513">
        <v>4</v>
      </c>
      <c r="Q5513" t="s">
        <v>7733</v>
      </c>
      <c r="R5513" t="s">
        <v>7734</v>
      </c>
      <c r="S5513" t="s">
        <v>7734</v>
      </c>
      <c r="T5513" t="s">
        <v>3825</v>
      </c>
      <c r="U5513">
        <f t="shared" si="86"/>
        <v>4283</v>
      </c>
    </row>
    <row r="5514" spans="1:21" x14ac:dyDescent="0.2">
      <c r="A5514" t="s">
        <v>19199</v>
      </c>
      <c r="B5514" t="s">
        <v>14086</v>
      </c>
      <c r="C5514">
        <v>3549043</v>
      </c>
      <c r="D5514" t="s">
        <v>19201</v>
      </c>
      <c r="E5514" t="s">
        <v>15452</v>
      </c>
      <c r="F5514" t="s">
        <v>6402</v>
      </c>
      <c r="G5514">
        <v>266</v>
      </c>
      <c r="H5514">
        <v>4283</v>
      </c>
      <c r="I5514">
        <v>0</v>
      </c>
      <c r="J5514">
        <v>0</v>
      </c>
      <c r="K5514">
        <v>0</v>
      </c>
      <c r="M5514">
        <v>2018</v>
      </c>
      <c r="N5514" t="s">
        <v>1463</v>
      </c>
      <c r="O5514">
        <v>99</v>
      </c>
      <c r="P5514">
        <v>4</v>
      </c>
      <c r="Q5514" t="s">
        <v>7733</v>
      </c>
      <c r="R5514" t="s">
        <v>7734</v>
      </c>
      <c r="S5514" t="s">
        <v>7734</v>
      </c>
      <c r="T5514" t="s">
        <v>24259</v>
      </c>
      <c r="U5514">
        <f t="shared" si="86"/>
        <v>4283</v>
      </c>
    </row>
    <row r="5515" spans="1:21" x14ac:dyDescent="0.2">
      <c r="A5515" t="s">
        <v>19199</v>
      </c>
      <c r="B5515" t="s">
        <v>14086</v>
      </c>
      <c r="C5515">
        <v>3549043</v>
      </c>
      <c r="D5515" t="s">
        <v>7064</v>
      </c>
      <c r="E5515" t="s">
        <v>15450</v>
      </c>
      <c r="F5515" t="s">
        <v>6402</v>
      </c>
      <c r="G5515">
        <v>433</v>
      </c>
      <c r="H5515">
        <v>4283</v>
      </c>
      <c r="I5515">
        <v>1</v>
      </c>
      <c r="J5515">
        <v>0</v>
      </c>
      <c r="K5515">
        <v>0</v>
      </c>
      <c r="M5515">
        <v>2018</v>
      </c>
      <c r="N5515" t="s">
        <v>1463</v>
      </c>
      <c r="O5515">
        <v>99</v>
      </c>
      <c r="P5515">
        <v>4</v>
      </c>
      <c r="Q5515" t="s">
        <v>7733</v>
      </c>
      <c r="R5515" t="s">
        <v>7734</v>
      </c>
      <c r="S5515" t="s">
        <v>7734</v>
      </c>
      <c r="T5515" t="s">
        <v>24260</v>
      </c>
      <c r="U5515">
        <f t="shared" si="86"/>
        <v>4283</v>
      </c>
    </row>
    <row r="5516" spans="1:21" x14ac:dyDescent="0.2">
      <c r="A5516" t="s">
        <v>19199</v>
      </c>
      <c r="B5516" t="s">
        <v>14086</v>
      </c>
      <c r="C5516">
        <v>3549043</v>
      </c>
      <c r="D5516" t="s">
        <v>6434</v>
      </c>
      <c r="E5516" t="s">
        <v>8462</v>
      </c>
      <c r="F5516" t="s">
        <v>6402</v>
      </c>
      <c r="G5516">
        <v>700</v>
      </c>
      <c r="H5516">
        <v>4283</v>
      </c>
      <c r="I5516">
        <v>1</v>
      </c>
      <c r="J5516">
        <v>1</v>
      </c>
      <c r="K5516">
        <v>0</v>
      </c>
      <c r="M5516">
        <v>2018</v>
      </c>
      <c r="N5516" t="s">
        <v>1463</v>
      </c>
      <c r="O5516">
        <v>99</v>
      </c>
      <c r="P5516">
        <v>4</v>
      </c>
      <c r="Q5516" t="s">
        <v>7733</v>
      </c>
      <c r="R5516" t="s">
        <v>7734</v>
      </c>
      <c r="S5516" t="s">
        <v>7734</v>
      </c>
      <c r="T5516" t="s">
        <v>3826</v>
      </c>
      <c r="U5516">
        <f t="shared" si="86"/>
        <v>4283</v>
      </c>
    </row>
    <row r="5517" spans="1:21" x14ac:dyDescent="0.2">
      <c r="A5517" t="s">
        <v>19202</v>
      </c>
      <c r="B5517" t="s">
        <v>14086</v>
      </c>
      <c r="C5517">
        <v>3549043</v>
      </c>
      <c r="D5517" t="s">
        <v>6622</v>
      </c>
      <c r="E5517" t="s">
        <v>14087</v>
      </c>
      <c r="F5517" t="s">
        <v>6402</v>
      </c>
      <c r="G5517">
        <v>348</v>
      </c>
      <c r="H5517">
        <v>1160</v>
      </c>
      <c r="I5517">
        <v>0</v>
      </c>
      <c r="J5517">
        <v>0</v>
      </c>
      <c r="K5517">
        <v>0</v>
      </c>
      <c r="M5517">
        <v>2018</v>
      </c>
      <c r="N5517" t="s">
        <v>6404</v>
      </c>
      <c r="O5517">
        <v>99</v>
      </c>
      <c r="P5517">
        <v>1</v>
      </c>
      <c r="Q5517" t="s">
        <v>7733</v>
      </c>
      <c r="R5517" t="s">
        <v>7734</v>
      </c>
      <c r="S5517" t="s">
        <v>7734</v>
      </c>
      <c r="T5517" t="s">
        <v>937</v>
      </c>
      <c r="U5517">
        <f t="shared" si="86"/>
        <v>4283</v>
      </c>
    </row>
    <row r="5518" spans="1:21" x14ac:dyDescent="0.2">
      <c r="A5518" t="s">
        <v>19199</v>
      </c>
      <c r="B5518" t="s">
        <v>14086</v>
      </c>
      <c r="C5518">
        <v>3549043</v>
      </c>
      <c r="D5518" t="s">
        <v>6622</v>
      </c>
      <c r="E5518" t="s">
        <v>19203</v>
      </c>
      <c r="F5518" t="s">
        <v>6402</v>
      </c>
      <c r="G5518">
        <v>310</v>
      </c>
      <c r="H5518">
        <v>4283</v>
      </c>
      <c r="I5518">
        <v>0</v>
      </c>
      <c r="J5518">
        <v>0</v>
      </c>
      <c r="K5518">
        <v>0</v>
      </c>
      <c r="M5518">
        <v>2018</v>
      </c>
      <c r="N5518" t="s">
        <v>1463</v>
      </c>
      <c r="O5518">
        <v>99</v>
      </c>
      <c r="P5518">
        <v>4</v>
      </c>
      <c r="Q5518" t="s">
        <v>7733</v>
      </c>
      <c r="R5518" t="s">
        <v>7734</v>
      </c>
      <c r="S5518" t="s">
        <v>7734</v>
      </c>
      <c r="T5518" t="s">
        <v>24261</v>
      </c>
      <c r="U5518">
        <f t="shared" si="86"/>
        <v>4283</v>
      </c>
    </row>
    <row r="5519" spans="1:21" x14ac:dyDescent="0.2">
      <c r="A5519" t="s">
        <v>19199</v>
      </c>
      <c r="B5519" t="s">
        <v>14086</v>
      </c>
      <c r="C5519">
        <v>3549043</v>
      </c>
      <c r="D5519" t="s">
        <v>6807</v>
      </c>
      <c r="E5519" t="s">
        <v>19204</v>
      </c>
      <c r="F5519" t="s">
        <v>6402</v>
      </c>
      <c r="G5519">
        <v>190</v>
      </c>
      <c r="H5519">
        <v>4283</v>
      </c>
      <c r="I5519">
        <v>0</v>
      </c>
      <c r="J5519">
        <v>0</v>
      </c>
      <c r="K5519">
        <v>0</v>
      </c>
      <c r="M5519">
        <v>2018</v>
      </c>
      <c r="N5519" t="s">
        <v>1463</v>
      </c>
      <c r="O5519">
        <v>99</v>
      </c>
      <c r="P5519">
        <v>4</v>
      </c>
      <c r="Q5519" t="s">
        <v>7733</v>
      </c>
      <c r="R5519" t="s">
        <v>7734</v>
      </c>
      <c r="S5519" t="s">
        <v>7734</v>
      </c>
      <c r="T5519" t="s">
        <v>24262</v>
      </c>
      <c r="U5519">
        <f t="shared" si="86"/>
        <v>4283</v>
      </c>
    </row>
    <row r="5520" spans="1:21" x14ac:dyDescent="0.2">
      <c r="A5520" t="s">
        <v>19202</v>
      </c>
      <c r="B5520" t="s">
        <v>14086</v>
      </c>
      <c r="C5520">
        <v>3549043</v>
      </c>
      <c r="D5520" t="s">
        <v>7234</v>
      </c>
      <c r="E5520" t="s">
        <v>14088</v>
      </c>
      <c r="F5520" t="s">
        <v>6402</v>
      </c>
      <c r="G5520">
        <v>812</v>
      </c>
      <c r="H5520">
        <v>1160</v>
      </c>
      <c r="I5520">
        <v>1</v>
      </c>
      <c r="J5520">
        <v>1</v>
      </c>
      <c r="K5520">
        <v>0</v>
      </c>
      <c r="M5520">
        <v>2018</v>
      </c>
      <c r="N5520" t="s">
        <v>6404</v>
      </c>
      <c r="O5520">
        <v>99</v>
      </c>
      <c r="P5520">
        <v>1</v>
      </c>
      <c r="Q5520" t="s">
        <v>7733</v>
      </c>
      <c r="R5520" t="s">
        <v>7734</v>
      </c>
      <c r="S5520" t="s">
        <v>7734</v>
      </c>
      <c r="T5520" t="s">
        <v>936</v>
      </c>
      <c r="U5520">
        <f t="shared" si="86"/>
        <v>4283</v>
      </c>
    </row>
    <row r="5521" spans="1:21" x14ac:dyDescent="0.2">
      <c r="A5521" t="s">
        <v>19199</v>
      </c>
      <c r="B5521" t="s">
        <v>14086</v>
      </c>
      <c r="C5521">
        <v>3549043</v>
      </c>
      <c r="D5521" t="s">
        <v>6427</v>
      </c>
      <c r="E5521" t="s">
        <v>14237</v>
      </c>
      <c r="F5521" t="s">
        <v>6402</v>
      </c>
      <c r="G5521">
        <v>767</v>
      </c>
      <c r="H5521">
        <v>4283</v>
      </c>
      <c r="I5521">
        <v>1</v>
      </c>
      <c r="J5521">
        <v>1</v>
      </c>
      <c r="K5521">
        <v>0</v>
      </c>
      <c r="M5521">
        <v>2018</v>
      </c>
      <c r="N5521" t="s">
        <v>1463</v>
      </c>
      <c r="O5521">
        <v>99</v>
      </c>
      <c r="P5521">
        <v>4</v>
      </c>
      <c r="Q5521" t="s">
        <v>7733</v>
      </c>
      <c r="R5521" t="s">
        <v>7734</v>
      </c>
      <c r="S5521" t="s">
        <v>7734</v>
      </c>
      <c r="T5521" t="s">
        <v>24263</v>
      </c>
      <c r="U5521">
        <f t="shared" si="86"/>
        <v>4283</v>
      </c>
    </row>
    <row r="5522" spans="1:21" x14ac:dyDescent="0.2">
      <c r="A5522" t="s">
        <v>19199</v>
      </c>
      <c r="B5522" t="s">
        <v>14086</v>
      </c>
      <c r="C5522">
        <v>3549043</v>
      </c>
      <c r="D5522" t="s">
        <v>6624</v>
      </c>
      <c r="E5522" t="s">
        <v>6544</v>
      </c>
      <c r="F5522" t="s">
        <v>6402</v>
      </c>
      <c r="G5522">
        <v>756</v>
      </c>
      <c r="H5522">
        <v>4283</v>
      </c>
      <c r="I5522">
        <v>0</v>
      </c>
      <c r="J5522">
        <v>1</v>
      </c>
      <c r="K5522">
        <v>0</v>
      </c>
      <c r="M5522">
        <v>2018</v>
      </c>
      <c r="N5522" t="s">
        <v>1463</v>
      </c>
      <c r="O5522">
        <v>99</v>
      </c>
      <c r="P5522">
        <v>4</v>
      </c>
      <c r="Q5522" t="s">
        <v>7733</v>
      </c>
      <c r="R5522" t="s">
        <v>7734</v>
      </c>
      <c r="S5522" t="s">
        <v>7734</v>
      </c>
      <c r="T5522" t="s">
        <v>3829</v>
      </c>
      <c r="U5522">
        <f t="shared" si="86"/>
        <v>4283</v>
      </c>
    </row>
    <row r="5523" spans="1:21" x14ac:dyDescent="0.2">
      <c r="A5523" t="s">
        <v>19205</v>
      </c>
      <c r="B5523" t="s">
        <v>10398</v>
      </c>
      <c r="C5523">
        <v>3558066</v>
      </c>
      <c r="D5523" t="s">
        <v>6956</v>
      </c>
      <c r="E5523" t="s">
        <v>10687</v>
      </c>
      <c r="F5523" t="s">
        <v>6402</v>
      </c>
      <c r="G5523">
        <v>104</v>
      </c>
      <c r="H5523">
        <v>816</v>
      </c>
      <c r="I5523">
        <v>1</v>
      </c>
      <c r="J5523">
        <v>0</v>
      </c>
      <c r="K5523">
        <v>0</v>
      </c>
      <c r="M5523">
        <v>2018</v>
      </c>
      <c r="N5523" t="s">
        <v>6404</v>
      </c>
      <c r="O5523">
        <v>99</v>
      </c>
      <c r="P5523">
        <v>1</v>
      </c>
      <c r="Q5523" t="s">
        <v>7733</v>
      </c>
      <c r="R5523" t="s">
        <v>7734</v>
      </c>
      <c r="S5523" t="s">
        <v>7734</v>
      </c>
      <c r="T5523" t="s">
        <v>24264</v>
      </c>
      <c r="U5523">
        <f t="shared" si="86"/>
        <v>3079</v>
      </c>
    </row>
    <row r="5524" spans="1:21" x14ac:dyDescent="0.2">
      <c r="A5524" t="s">
        <v>19206</v>
      </c>
      <c r="B5524" t="s">
        <v>10398</v>
      </c>
      <c r="C5524">
        <v>3558066</v>
      </c>
      <c r="D5524" t="s">
        <v>6809</v>
      </c>
      <c r="E5524" t="s">
        <v>10003</v>
      </c>
      <c r="F5524" t="s">
        <v>6402</v>
      </c>
      <c r="G5524">
        <v>198</v>
      </c>
      <c r="H5524">
        <v>3079</v>
      </c>
      <c r="I5524">
        <v>0</v>
      </c>
      <c r="J5524">
        <v>0</v>
      </c>
      <c r="K5524">
        <v>0</v>
      </c>
      <c r="M5524">
        <v>2018</v>
      </c>
      <c r="N5524" t="s">
        <v>1463</v>
      </c>
      <c r="O5524">
        <v>99</v>
      </c>
      <c r="P5524">
        <v>4</v>
      </c>
      <c r="Q5524" t="s">
        <v>7733</v>
      </c>
      <c r="R5524" t="s">
        <v>7734</v>
      </c>
      <c r="S5524" t="s">
        <v>7734</v>
      </c>
      <c r="T5524" t="s">
        <v>24265</v>
      </c>
      <c r="U5524">
        <f t="shared" si="86"/>
        <v>3079</v>
      </c>
    </row>
    <row r="5525" spans="1:21" x14ac:dyDescent="0.2">
      <c r="A5525" t="s">
        <v>19206</v>
      </c>
      <c r="B5525" t="s">
        <v>10398</v>
      </c>
      <c r="C5525">
        <v>3558066</v>
      </c>
      <c r="D5525" t="s">
        <v>6838</v>
      </c>
      <c r="E5525" t="s">
        <v>19207</v>
      </c>
      <c r="F5525" t="s">
        <v>6402</v>
      </c>
      <c r="G5525">
        <v>299</v>
      </c>
      <c r="H5525">
        <v>3079</v>
      </c>
      <c r="I5525">
        <v>0</v>
      </c>
      <c r="J5525">
        <v>0</v>
      </c>
      <c r="K5525">
        <v>0</v>
      </c>
      <c r="M5525">
        <v>2018</v>
      </c>
      <c r="N5525" t="s">
        <v>1463</v>
      </c>
      <c r="O5525">
        <v>99</v>
      </c>
      <c r="P5525">
        <v>4</v>
      </c>
      <c r="Q5525" t="s">
        <v>7733</v>
      </c>
      <c r="R5525" t="s">
        <v>7734</v>
      </c>
      <c r="S5525" t="s">
        <v>7734</v>
      </c>
      <c r="T5525" t="s">
        <v>24266</v>
      </c>
      <c r="U5525">
        <f t="shared" si="86"/>
        <v>3079</v>
      </c>
    </row>
    <row r="5526" spans="1:21" x14ac:dyDescent="0.2">
      <c r="A5526" t="s">
        <v>19206</v>
      </c>
      <c r="B5526" t="s">
        <v>10398</v>
      </c>
      <c r="C5526">
        <v>3558066</v>
      </c>
      <c r="D5526" t="s">
        <v>6425</v>
      </c>
      <c r="E5526" t="s">
        <v>19208</v>
      </c>
      <c r="F5526" t="s">
        <v>6402</v>
      </c>
      <c r="G5526">
        <v>432</v>
      </c>
      <c r="H5526">
        <v>3079</v>
      </c>
      <c r="I5526">
        <v>0</v>
      </c>
      <c r="J5526">
        <v>1</v>
      </c>
      <c r="K5526">
        <v>0</v>
      </c>
      <c r="M5526">
        <v>2018</v>
      </c>
      <c r="N5526" t="s">
        <v>1463</v>
      </c>
      <c r="O5526">
        <v>99</v>
      </c>
      <c r="P5526">
        <v>4</v>
      </c>
      <c r="Q5526" t="s">
        <v>7733</v>
      </c>
      <c r="R5526" t="s">
        <v>7734</v>
      </c>
      <c r="S5526" t="s">
        <v>7734</v>
      </c>
      <c r="T5526" t="s">
        <v>24267</v>
      </c>
      <c r="U5526">
        <f t="shared" si="86"/>
        <v>3079</v>
      </c>
    </row>
    <row r="5527" spans="1:21" x14ac:dyDescent="0.2">
      <c r="A5527" t="s">
        <v>19206</v>
      </c>
      <c r="B5527" t="s">
        <v>10398</v>
      </c>
      <c r="C5527">
        <v>3558066</v>
      </c>
      <c r="D5527" t="s">
        <v>6766</v>
      </c>
      <c r="E5527" t="s">
        <v>10413</v>
      </c>
      <c r="F5527" t="s">
        <v>6402</v>
      </c>
      <c r="G5527">
        <v>98</v>
      </c>
      <c r="H5527">
        <v>3079</v>
      </c>
      <c r="I5527">
        <v>1</v>
      </c>
      <c r="J5527">
        <v>0</v>
      </c>
      <c r="K5527">
        <v>0</v>
      </c>
      <c r="M5527">
        <v>2018</v>
      </c>
      <c r="N5527" t="s">
        <v>1463</v>
      </c>
      <c r="O5527">
        <v>99</v>
      </c>
      <c r="P5527">
        <v>4</v>
      </c>
      <c r="Q5527" t="s">
        <v>7733</v>
      </c>
      <c r="R5527" t="s">
        <v>7734</v>
      </c>
      <c r="S5527" t="s">
        <v>7734</v>
      </c>
      <c r="T5527" t="s">
        <v>3854</v>
      </c>
      <c r="U5527">
        <f t="shared" si="86"/>
        <v>3079</v>
      </c>
    </row>
    <row r="5528" spans="1:21" x14ac:dyDescent="0.2">
      <c r="A5528" t="s">
        <v>19206</v>
      </c>
      <c r="B5528" t="s">
        <v>10398</v>
      </c>
      <c r="C5528">
        <v>3558066</v>
      </c>
      <c r="D5528" t="s">
        <v>6430</v>
      </c>
      <c r="E5528" t="s">
        <v>6541</v>
      </c>
      <c r="F5528" t="s">
        <v>6402</v>
      </c>
      <c r="G5528">
        <v>59</v>
      </c>
      <c r="H5528">
        <v>3079</v>
      </c>
      <c r="I5528">
        <v>0</v>
      </c>
      <c r="J5528">
        <v>0</v>
      </c>
      <c r="K5528">
        <v>0</v>
      </c>
      <c r="M5528">
        <v>2018</v>
      </c>
      <c r="N5528" t="s">
        <v>1463</v>
      </c>
      <c r="O5528">
        <v>99</v>
      </c>
      <c r="P5528">
        <v>4</v>
      </c>
      <c r="Q5528" t="s">
        <v>7733</v>
      </c>
      <c r="R5528" t="s">
        <v>7734</v>
      </c>
      <c r="S5528" t="s">
        <v>7734</v>
      </c>
      <c r="T5528" t="s">
        <v>24268</v>
      </c>
      <c r="U5528">
        <f t="shared" si="86"/>
        <v>3079</v>
      </c>
    </row>
    <row r="5529" spans="1:21" x14ac:dyDescent="0.2">
      <c r="A5529" t="s">
        <v>19206</v>
      </c>
      <c r="B5529" t="s">
        <v>10398</v>
      </c>
      <c r="C5529">
        <v>3558066</v>
      </c>
      <c r="D5529" t="s">
        <v>6493</v>
      </c>
      <c r="E5529" t="s">
        <v>10399</v>
      </c>
      <c r="F5529" t="s">
        <v>6402</v>
      </c>
      <c r="G5529">
        <v>639</v>
      </c>
      <c r="H5529">
        <v>3079</v>
      </c>
      <c r="I5529">
        <v>0</v>
      </c>
      <c r="J5529">
        <v>1</v>
      </c>
      <c r="K5529">
        <v>0</v>
      </c>
      <c r="M5529">
        <v>2018</v>
      </c>
      <c r="N5529" t="s">
        <v>1463</v>
      </c>
      <c r="O5529">
        <v>99</v>
      </c>
      <c r="P5529">
        <v>4</v>
      </c>
      <c r="Q5529" t="s">
        <v>7733</v>
      </c>
      <c r="R5529" t="s">
        <v>7734</v>
      </c>
      <c r="S5529" t="s">
        <v>7734</v>
      </c>
      <c r="T5529" t="s">
        <v>939</v>
      </c>
      <c r="U5529">
        <f t="shared" si="86"/>
        <v>3079</v>
      </c>
    </row>
    <row r="5530" spans="1:21" x14ac:dyDescent="0.2">
      <c r="A5530" t="s">
        <v>19205</v>
      </c>
      <c r="B5530" t="s">
        <v>10398</v>
      </c>
      <c r="C5530">
        <v>3558066</v>
      </c>
      <c r="D5530" t="s">
        <v>6434</v>
      </c>
      <c r="E5530" t="s">
        <v>15611</v>
      </c>
      <c r="F5530" t="s">
        <v>6402</v>
      </c>
      <c r="G5530">
        <v>349</v>
      </c>
      <c r="H5530">
        <v>816</v>
      </c>
      <c r="I5530">
        <v>0</v>
      </c>
      <c r="J5530">
        <v>1</v>
      </c>
      <c r="K5530">
        <v>0</v>
      </c>
      <c r="M5530">
        <v>2018</v>
      </c>
      <c r="N5530" t="s">
        <v>6404</v>
      </c>
      <c r="O5530">
        <v>99</v>
      </c>
      <c r="P5530">
        <v>1</v>
      </c>
      <c r="Q5530" t="s">
        <v>7733</v>
      </c>
      <c r="R5530" t="s">
        <v>7734</v>
      </c>
      <c r="S5530" t="s">
        <v>7734</v>
      </c>
      <c r="T5530" t="s">
        <v>24269</v>
      </c>
      <c r="U5530">
        <f t="shared" si="86"/>
        <v>3079</v>
      </c>
    </row>
    <row r="5531" spans="1:21" x14ac:dyDescent="0.2">
      <c r="A5531" t="s">
        <v>19205</v>
      </c>
      <c r="B5531" t="s">
        <v>10398</v>
      </c>
      <c r="C5531">
        <v>3558066</v>
      </c>
      <c r="D5531" t="s">
        <v>6839</v>
      </c>
      <c r="E5531" t="s">
        <v>19209</v>
      </c>
      <c r="F5531" t="s">
        <v>6402</v>
      </c>
      <c r="G5531">
        <v>16</v>
      </c>
      <c r="H5531">
        <v>816</v>
      </c>
      <c r="I5531">
        <v>0</v>
      </c>
      <c r="J5531">
        <v>0</v>
      </c>
      <c r="K5531">
        <v>0</v>
      </c>
      <c r="M5531">
        <v>2018</v>
      </c>
      <c r="N5531" t="s">
        <v>6404</v>
      </c>
      <c r="O5531">
        <v>99</v>
      </c>
      <c r="P5531">
        <v>1</v>
      </c>
      <c r="Q5531" t="s">
        <v>7733</v>
      </c>
      <c r="R5531" t="s">
        <v>7734</v>
      </c>
      <c r="S5531" t="s">
        <v>7734</v>
      </c>
      <c r="T5531" t="s">
        <v>24270</v>
      </c>
      <c r="U5531">
        <f t="shared" si="86"/>
        <v>3079</v>
      </c>
    </row>
    <row r="5532" spans="1:21" x14ac:dyDescent="0.2">
      <c r="A5532" t="s">
        <v>19206</v>
      </c>
      <c r="B5532" t="s">
        <v>10398</v>
      </c>
      <c r="C5532">
        <v>3558066</v>
      </c>
      <c r="D5532" t="s">
        <v>7074</v>
      </c>
      <c r="E5532" t="s">
        <v>9017</v>
      </c>
      <c r="F5532" t="s">
        <v>6402</v>
      </c>
      <c r="G5532">
        <v>561</v>
      </c>
      <c r="H5532">
        <v>3079</v>
      </c>
      <c r="I5532">
        <v>0</v>
      </c>
      <c r="J5532">
        <v>1</v>
      </c>
      <c r="K5532">
        <v>0</v>
      </c>
      <c r="M5532">
        <v>2018</v>
      </c>
      <c r="N5532" t="s">
        <v>1463</v>
      </c>
      <c r="O5532">
        <v>99</v>
      </c>
      <c r="P5532">
        <v>4</v>
      </c>
      <c r="Q5532" t="s">
        <v>7733</v>
      </c>
      <c r="R5532" t="s">
        <v>7734</v>
      </c>
      <c r="S5532" t="s">
        <v>7734</v>
      </c>
      <c r="T5532" t="s">
        <v>3848</v>
      </c>
      <c r="U5532">
        <f t="shared" si="86"/>
        <v>3079</v>
      </c>
    </row>
    <row r="5533" spans="1:21" x14ac:dyDescent="0.2">
      <c r="A5533" t="s">
        <v>19206</v>
      </c>
      <c r="B5533" t="s">
        <v>10398</v>
      </c>
      <c r="C5533">
        <v>3558066</v>
      </c>
      <c r="D5533" t="s">
        <v>6459</v>
      </c>
      <c r="E5533" t="s">
        <v>10407</v>
      </c>
      <c r="F5533" t="s">
        <v>6402</v>
      </c>
      <c r="G5533">
        <v>371</v>
      </c>
      <c r="H5533">
        <v>3079</v>
      </c>
      <c r="I5533">
        <v>0</v>
      </c>
      <c r="J5533">
        <v>1</v>
      </c>
      <c r="K5533">
        <v>0</v>
      </c>
      <c r="M5533">
        <v>2018</v>
      </c>
      <c r="N5533" t="s">
        <v>1463</v>
      </c>
      <c r="O5533">
        <v>99</v>
      </c>
      <c r="P5533">
        <v>4</v>
      </c>
      <c r="Q5533" t="s">
        <v>7733</v>
      </c>
      <c r="R5533" t="s">
        <v>7734</v>
      </c>
      <c r="S5533" t="s">
        <v>7734</v>
      </c>
      <c r="T5533" t="s">
        <v>24271</v>
      </c>
      <c r="U5533">
        <f t="shared" si="86"/>
        <v>3079</v>
      </c>
    </row>
    <row r="5534" spans="1:21" x14ac:dyDescent="0.2">
      <c r="A5534" t="s">
        <v>19205</v>
      </c>
      <c r="B5534" t="s">
        <v>10398</v>
      </c>
      <c r="C5534">
        <v>3558066</v>
      </c>
      <c r="D5534" t="s">
        <v>6738</v>
      </c>
      <c r="E5534" t="s">
        <v>7158</v>
      </c>
      <c r="F5534" t="s">
        <v>6402</v>
      </c>
      <c r="G5534">
        <v>347</v>
      </c>
      <c r="H5534">
        <v>816</v>
      </c>
      <c r="I5534">
        <v>1</v>
      </c>
      <c r="J5534">
        <v>0</v>
      </c>
      <c r="K5534">
        <v>0</v>
      </c>
      <c r="M5534">
        <v>2018</v>
      </c>
      <c r="N5534" t="s">
        <v>6404</v>
      </c>
      <c r="O5534">
        <v>99</v>
      </c>
      <c r="P5534">
        <v>1</v>
      </c>
      <c r="Q5534" t="s">
        <v>7733</v>
      </c>
      <c r="R5534" t="s">
        <v>7734</v>
      </c>
      <c r="S5534" t="s">
        <v>7734</v>
      </c>
      <c r="T5534" t="s">
        <v>24272</v>
      </c>
      <c r="U5534">
        <f t="shared" si="86"/>
        <v>3079</v>
      </c>
    </row>
    <row r="5535" spans="1:21" x14ac:dyDescent="0.2">
      <c r="A5535" t="s">
        <v>19206</v>
      </c>
      <c r="B5535" t="s">
        <v>10398</v>
      </c>
      <c r="C5535">
        <v>3558066</v>
      </c>
      <c r="D5535" t="s">
        <v>7178</v>
      </c>
      <c r="E5535" t="s">
        <v>19210</v>
      </c>
      <c r="F5535" t="s">
        <v>6402</v>
      </c>
      <c r="G5535">
        <v>81</v>
      </c>
      <c r="H5535">
        <v>3079</v>
      </c>
      <c r="I5535">
        <v>1</v>
      </c>
      <c r="J5535">
        <v>0</v>
      </c>
      <c r="K5535">
        <v>0</v>
      </c>
      <c r="M5535">
        <v>2018</v>
      </c>
      <c r="N5535" t="s">
        <v>1463</v>
      </c>
      <c r="O5535">
        <v>99</v>
      </c>
      <c r="P5535">
        <v>4</v>
      </c>
      <c r="Q5535" t="s">
        <v>7733</v>
      </c>
      <c r="R5535" t="s">
        <v>7734</v>
      </c>
      <c r="S5535" t="s">
        <v>7734</v>
      </c>
      <c r="T5535" t="s">
        <v>24273</v>
      </c>
      <c r="U5535">
        <f t="shared" si="86"/>
        <v>3079</v>
      </c>
    </row>
    <row r="5536" spans="1:21" x14ac:dyDescent="0.2">
      <c r="A5536" t="s">
        <v>19206</v>
      </c>
      <c r="B5536" t="s">
        <v>10398</v>
      </c>
      <c r="C5536">
        <v>3558066</v>
      </c>
      <c r="D5536" t="s">
        <v>7055</v>
      </c>
      <c r="E5536" t="s">
        <v>15266</v>
      </c>
      <c r="F5536" t="s">
        <v>6402</v>
      </c>
      <c r="G5536">
        <v>38</v>
      </c>
      <c r="H5536">
        <v>3079</v>
      </c>
      <c r="I5536">
        <v>0</v>
      </c>
      <c r="J5536">
        <v>0</v>
      </c>
      <c r="K5536">
        <v>0</v>
      </c>
      <c r="M5536">
        <v>2018</v>
      </c>
      <c r="N5536" t="s">
        <v>1463</v>
      </c>
      <c r="O5536">
        <v>99</v>
      </c>
      <c r="P5536">
        <v>4</v>
      </c>
      <c r="Q5536" t="s">
        <v>7733</v>
      </c>
      <c r="R5536" t="s">
        <v>7734</v>
      </c>
      <c r="S5536" t="s">
        <v>7734</v>
      </c>
      <c r="T5536" t="s">
        <v>24274</v>
      </c>
      <c r="U5536">
        <f t="shared" si="86"/>
        <v>3079</v>
      </c>
    </row>
    <row r="5537" spans="1:21" x14ac:dyDescent="0.2">
      <c r="A5537" t="s">
        <v>19206</v>
      </c>
      <c r="B5537" t="s">
        <v>10398</v>
      </c>
      <c r="C5537">
        <v>3558066</v>
      </c>
      <c r="D5537" t="s">
        <v>6597</v>
      </c>
      <c r="E5537" t="s">
        <v>19211</v>
      </c>
      <c r="F5537" t="s">
        <v>6402</v>
      </c>
      <c r="G5537">
        <v>166</v>
      </c>
      <c r="H5537">
        <v>3079</v>
      </c>
      <c r="I5537">
        <v>0</v>
      </c>
      <c r="J5537">
        <v>0</v>
      </c>
      <c r="K5537">
        <v>0</v>
      </c>
      <c r="M5537">
        <v>2018</v>
      </c>
      <c r="N5537" t="s">
        <v>1463</v>
      </c>
      <c r="O5537">
        <v>99</v>
      </c>
      <c r="P5537">
        <v>4</v>
      </c>
      <c r="Q5537" t="s">
        <v>7733</v>
      </c>
      <c r="R5537" t="s">
        <v>7734</v>
      </c>
      <c r="S5537" t="s">
        <v>7734</v>
      </c>
      <c r="T5537" t="s">
        <v>24275</v>
      </c>
      <c r="U5537">
        <f t="shared" si="86"/>
        <v>3079</v>
      </c>
    </row>
    <row r="5538" spans="1:21" x14ac:dyDescent="0.2">
      <c r="A5538" t="s">
        <v>19206</v>
      </c>
      <c r="B5538" t="s">
        <v>10398</v>
      </c>
      <c r="C5538">
        <v>3558066</v>
      </c>
      <c r="D5538" t="s">
        <v>7630</v>
      </c>
      <c r="E5538" t="s">
        <v>11629</v>
      </c>
      <c r="F5538" t="s">
        <v>6402</v>
      </c>
      <c r="G5538">
        <v>137</v>
      </c>
      <c r="H5538">
        <v>3079</v>
      </c>
      <c r="I5538">
        <v>1</v>
      </c>
      <c r="J5538">
        <v>0</v>
      </c>
      <c r="K5538">
        <v>0</v>
      </c>
      <c r="M5538">
        <v>2018</v>
      </c>
      <c r="N5538" t="s">
        <v>1463</v>
      </c>
      <c r="O5538">
        <v>99</v>
      </c>
      <c r="P5538">
        <v>4</v>
      </c>
      <c r="Q5538" t="s">
        <v>7733</v>
      </c>
      <c r="R5538" t="s">
        <v>7734</v>
      </c>
      <c r="S5538" t="s">
        <v>7734</v>
      </c>
      <c r="T5538" t="s">
        <v>24276</v>
      </c>
      <c r="U5538">
        <f t="shared" si="86"/>
        <v>3079</v>
      </c>
    </row>
    <row r="5539" spans="1:21" x14ac:dyDescent="0.2">
      <c r="A5539" t="s">
        <v>19212</v>
      </c>
      <c r="B5539" t="s">
        <v>10491</v>
      </c>
      <c r="C5539">
        <v>3558059</v>
      </c>
      <c r="D5539" t="s">
        <v>7681</v>
      </c>
      <c r="E5539" t="s">
        <v>10952</v>
      </c>
      <c r="F5539" t="s">
        <v>6402</v>
      </c>
      <c r="G5539">
        <v>449</v>
      </c>
      <c r="H5539">
        <v>3135</v>
      </c>
      <c r="I5539">
        <v>1</v>
      </c>
      <c r="J5539">
        <v>1</v>
      </c>
      <c r="K5539">
        <v>0</v>
      </c>
      <c r="M5539">
        <v>2018</v>
      </c>
      <c r="N5539" t="s">
        <v>1463</v>
      </c>
      <c r="O5539">
        <v>99</v>
      </c>
      <c r="P5539">
        <v>4</v>
      </c>
      <c r="Q5539" t="s">
        <v>7733</v>
      </c>
      <c r="R5539" t="s">
        <v>7734</v>
      </c>
      <c r="S5539" t="s">
        <v>7734</v>
      </c>
      <c r="T5539" t="s">
        <v>24277</v>
      </c>
      <c r="U5539">
        <f t="shared" si="86"/>
        <v>3135</v>
      </c>
    </row>
    <row r="5540" spans="1:21" x14ac:dyDescent="0.2">
      <c r="A5540" t="s">
        <v>19212</v>
      </c>
      <c r="B5540" t="s">
        <v>10491</v>
      </c>
      <c r="C5540">
        <v>3558059</v>
      </c>
      <c r="D5540" t="s">
        <v>6684</v>
      </c>
      <c r="E5540" t="s">
        <v>10493</v>
      </c>
      <c r="F5540" t="s">
        <v>6402</v>
      </c>
      <c r="G5540">
        <v>174</v>
      </c>
      <c r="H5540">
        <v>3135</v>
      </c>
      <c r="I5540">
        <v>0</v>
      </c>
      <c r="J5540">
        <v>0</v>
      </c>
      <c r="K5540">
        <v>0</v>
      </c>
      <c r="M5540">
        <v>2018</v>
      </c>
      <c r="N5540" t="s">
        <v>1463</v>
      </c>
      <c r="O5540">
        <v>99</v>
      </c>
      <c r="P5540">
        <v>4</v>
      </c>
      <c r="Q5540" t="s">
        <v>7733</v>
      </c>
      <c r="R5540" t="s">
        <v>7734</v>
      </c>
      <c r="S5540" t="s">
        <v>7734</v>
      </c>
      <c r="T5540" t="s">
        <v>3865</v>
      </c>
      <c r="U5540">
        <f t="shared" si="86"/>
        <v>3135</v>
      </c>
    </row>
    <row r="5541" spans="1:21" x14ac:dyDescent="0.2">
      <c r="A5541" t="s">
        <v>19212</v>
      </c>
      <c r="B5541" t="s">
        <v>10491</v>
      </c>
      <c r="C5541">
        <v>3558059</v>
      </c>
      <c r="D5541" t="s">
        <v>6425</v>
      </c>
      <c r="E5541" t="s">
        <v>7213</v>
      </c>
      <c r="F5541" t="s">
        <v>6402</v>
      </c>
      <c r="G5541">
        <v>354</v>
      </c>
      <c r="H5541">
        <v>3135</v>
      </c>
      <c r="I5541">
        <v>0</v>
      </c>
      <c r="J5541">
        <v>0</v>
      </c>
      <c r="K5541">
        <v>0</v>
      </c>
      <c r="M5541">
        <v>2018</v>
      </c>
      <c r="N5541" t="s">
        <v>1463</v>
      </c>
      <c r="O5541">
        <v>99</v>
      </c>
      <c r="P5541">
        <v>4</v>
      </c>
      <c r="Q5541" t="s">
        <v>7733</v>
      </c>
      <c r="R5541" t="s">
        <v>7734</v>
      </c>
      <c r="S5541" t="s">
        <v>7734</v>
      </c>
      <c r="T5541" t="s">
        <v>24278</v>
      </c>
      <c r="U5541">
        <f t="shared" si="86"/>
        <v>3135</v>
      </c>
    </row>
    <row r="5542" spans="1:21" x14ac:dyDescent="0.2">
      <c r="A5542" t="s">
        <v>19212</v>
      </c>
      <c r="B5542" t="s">
        <v>10491</v>
      </c>
      <c r="C5542">
        <v>3558059</v>
      </c>
      <c r="D5542" t="s">
        <v>7246</v>
      </c>
      <c r="E5542" t="s">
        <v>10499</v>
      </c>
      <c r="F5542" t="s">
        <v>6402</v>
      </c>
      <c r="G5542">
        <v>565</v>
      </c>
      <c r="H5542">
        <v>3135</v>
      </c>
      <c r="I5542">
        <v>0</v>
      </c>
      <c r="J5542">
        <v>1</v>
      </c>
      <c r="K5542">
        <v>0</v>
      </c>
      <c r="M5542">
        <v>2018</v>
      </c>
      <c r="N5542" t="s">
        <v>1463</v>
      </c>
      <c r="O5542">
        <v>99</v>
      </c>
      <c r="P5542">
        <v>4</v>
      </c>
      <c r="Q5542" t="s">
        <v>7733</v>
      </c>
      <c r="R5542" t="s">
        <v>7734</v>
      </c>
      <c r="S5542" t="s">
        <v>7734</v>
      </c>
      <c r="T5542" t="s">
        <v>3862</v>
      </c>
      <c r="U5542">
        <f t="shared" si="86"/>
        <v>3135</v>
      </c>
    </row>
    <row r="5543" spans="1:21" x14ac:dyDescent="0.2">
      <c r="A5543" t="s">
        <v>19212</v>
      </c>
      <c r="B5543" t="s">
        <v>10491</v>
      </c>
      <c r="C5543">
        <v>3558059</v>
      </c>
      <c r="D5543" t="s">
        <v>6412</v>
      </c>
      <c r="E5543" t="s">
        <v>10498</v>
      </c>
      <c r="F5543" t="s">
        <v>6402</v>
      </c>
      <c r="G5543">
        <v>450</v>
      </c>
      <c r="H5543">
        <v>3135</v>
      </c>
      <c r="I5543">
        <v>1</v>
      </c>
      <c r="J5543">
        <v>1</v>
      </c>
      <c r="K5543">
        <v>0</v>
      </c>
      <c r="M5543">
        <v>2018</v>
      </c>
      <c r="N5543" t="s">
        <v>1463</v>
      </c>
      <c r="O5543">
        <v>99</v>
      </c>
      <c r="P5543">
        <v>4</v>
      </c>
      <c r="Q5543" t="s">
        <v>7733</v>
      </c>
      <c r="R5543" t="s">
        <v>7734</v>
      </c>
      <c r="S5543" t="s">
        <v>7734</v>
      </c>
      <c r="T5543" t="s">
        <v>3868</v>
      </c>
      <c r="U5543">
        <f t="shared" si="86"/>
        <v>3135</v>
      </c>
    </row>
    <row r="5544" spans="1:21" x14ac:dyDescent="0.2">
      <c r="A5544" t="s">
        <v>19212</v>
      </c>
      <c r="B5544" t="s">
        <v>10491</v>
      </c>
      <c r="C5544">
        <v>3558059</v>
      </c>
      <c r="D5544" t="s">
        <v>6703</v>
      </c>
      <c r="E5544" t="s">
        <v>19213</v>
      </c>
      <c r="F5544" t="s">
        <v>6402</v>
      </c>
      <c r="G5544">
        <v>220</v>
      </c>
      <c r="H5544">
        <v>3135</v>
      </c>
      <c r="I5544">
        <v>0</v>
      </c>
      <c r="J5544">
        <v>0</v>
      </c>
      <c r="K5544">
        <v>0</v>
      </c>
      <c r="M5544">
        <v>2018</v>
      </c>
      <c r="N5544" t="s">
        <v>1463</v>
      </c>
      <c r="O5544">
        <v>99</v>
      </c>
      <c r="P5544">
        <v>4</v>
      </c>
      <c r="Q5544" t="s">
        <v>7733</v>
      </c>
      <c r="R5544" t="s">
        <v>7734</v>
      </c>
      <c r="S5544" t="s">
        <v>7734</v>
      </c>
      <c r="T5544" t="s">
        <v>24279</v>
      </c>
      <c r="U5544">
        <f t="shared" si="86"/>
        <v>3135</v>
      </c>
    </row>
    <row r="5545" spans="1:21" x14ac:dyDescent="0.2">
      <c r="A5545" t="s">
        <v>19212</v>
      </c>
      <c r="B5545" t="s">
        <v>10491</v>
      </c>
      <c r="C5545">
        <v>3558059</v>
      </c>
      <c r="D5545" t="s">
        <v>6807</v>
      </c>
      <c r="E5545" t="s">
        <v>7570</v>
      </c>
      <c r="F5545" t="s">
        <v>6402</v>
      </c>
      <c r="G5545">
        <v>610</v>
      </c>
      <c r="H5545">
        <v>3135</v>
      </c>
      <c r="I5545">
        <v>1</v>
      </c>
      <c r="J5545">
        <v>1</v>
      </c>
      <c r="K5545">
        <v>0</v>
      </c>
      <c r="M5545">
        <v>2018</v>
      </c>
      <c r="N5545" t="s">
        <v>1463</v>
      </c>
      <c r="O5545">
        <v>99</v>
      </c>
      <c r="P5545">
        <v>4</v>
      </c>
      <c r="Q5545" t="s">
        <v>7733</v>
      </c>
      <c r="R5545" t="s">
        <v>7734</v>
      </c>
      <c r="S5545" t="s">
        <v>7734</v>
      </c>
      <c r="T5545" t="s">
        <v>24280</v>
      </c>
      <c r="U5545">
        <f t="shared" si="86"/>
        <v>3135</v>
      </c>
    </row>
    <row r="5546" spans="1:21" x14ac:dyDescent="0.2">
      <c r="A5546" t="s">
        <v>19214</v>
      </c>
      <c r="B5546" t="s">
        <v>10491</v>
      </c>
      <c r="C5546">
        <v>3558059</v>
      </c>
      <c r="D5546" t="s">
        <v>6591</v>
      </c>
      <c r="E5546" t="s">
        <v>6631</v>
      </c>
      <c r="F5546" t="s">
        <v>6402</v>
      </c>
      <c r="G5546">
        <v>0</v>
      </c>
      <c r="H5546">
        <v>0</v>
      </c>
      <c r="I5546">
        <v>1</v>
      </c>
      <c r="J5546">
        <v>1</v>
      </c>
      <c r="K5546">
        <v>1</v>
      </c>
      <c r="M5546">
        <v>2018</v>
      </c>
      <c r="N5546" t="s">
        <v>6404</v>
      </c>
      <c r="O5546">
        <v>99</v>
      </c>
      <c r="P5546">
        <v>1</v>
      </c>
      <c r="Q5546" t="s">
        <v>7733</v>
      </c>
      <c r="R5546" t="s">
        <v>7734</v>
      </c>
      <c r="S5546" t="s">
        <v>7734</v>
      </c>
      <c r="T5546" t="s">
        <v>24281</v>
      </c>
      <c r="U5546">
        <f t="shared" si="86"/>
        <v>3135</v>
      </c>
    </row>
    <row r="5547" spans="1:21" x14ac:dyDescent="0.2">
      <c r="A5547" t="s">
        <v>19212</v>
      </c>
      <c r="B5547" t="s">
        <v>10491</v>
      </c>
      <c r="C5547">
        <v>3558059</v>
      </c>
      <c r="D5547" t="s">
        <v>6672</v>
      </c>
      <c r="E5547" t="s">
        <v>19215</v>
      </c>
      <c r="F5547" t="s">
        <v>6402</v>
      </c>
      <c r="G5547">
        <v>313</v>
      </c>
      <c r="H5547">
        <v>3135</v>
      </c>
      <c r="I5547">
        <v>0</v>
      </c>
      <c r="J5547">
        <v>0</v>
      </c>
      <c r="K5547">
        <v>0</v>
      </c>
      <c r="M5547">
        <v>2018</v>
      </c>
      <c r="N5547" t="s">
        <v>1463</v>
      </c>
      <c r="O5547">
        <v>99</v>
      </c>
      <c r="P5547">
        <v>4</v>
      </c>
      <c r="Q5547" t="s">
        <v>7733</v>
      </c>
      <c r="R5547" t="s">
        <v>7734</v>
      </c>
      <c r="S5547" t="s">
        <v>7734</v>
      </c>
      <c r="T5547" t="s">
        <v>24282</v>
      </c>
      <c r="U5547">
        <f t="shared" si="86"/>
        <v>3135</v>
      </c>
    </row>
    <row r="5548" spans="1:21" x14ac:dyDescent="0.2">
      <c r="A5548" t="s">
        <v>19216</v>
      </c>
      <c r="B5548" t="s">
        <v>13659</v>
      </c>
      <c r="C5548">
        <v>3552013</v>
      </c>
      <c r="D5548" t="s">
        <v>6527</v>
      </c>
      <c r="E5548" t="s">
        <v>14136</v>
      </c>
      <c r="F5548" t="s">
        <v>6402</v>
      </c>
      <c r="G5548">
        <v>551</v>
      </c>
      <c r="H5548">
        <v>2783</v>
      </c>
      <c r="I5548">
        <v>1</v>
      </c>
      <c r="J5548">
        <v>1</v>
      </c>
      <c r="K5548">
        <v>0</v>
      </c>
      <c r="M5548">
        <v>2018</v>
      </c>
      <c r="N5548" t="s">
        <v>1463</v>
      </c>
      <c r="O5548">
        <v>99</v>
      </c>
      <c r="P5548">
        <v>4</v>
      </c>
      <c r="Q5548" t="s">
        <v>7733</v>
      </c>
      <c r="R5548" t="s">
        <v>7734</v>
      </c>
      <c r="S5548" t="s">
        <v>7734</v>
      </c>
      <c r="T5548" t="s">
        <v>24283</v>
      </c>
      <c r="U5548">
        <f t="shared" si="86"/>
        <v>2783</v>
      </c>
    </row>
    <row r="5549" spans="1:21" x14ac:dyDescent="0.2">
      <c r="A5549" t="s">
        <v>19216</v>
      </c>
      <c r="B5549" t="s">
        <v>13659</v>
      </c>
      <c r="C5549">
        <v>3552013</v>
      </c>
      <c r="D5549" t="s">
        <v>6637</v>
      </c>
      <c r="E5549" t="s">
        <v>8433</v>
      </c>
      <c r="F5549" t="s">
        <v>6402</v>
      </c>
      <c r="G5549">
        <v>413</v>
      </c>
      <c r="H5549">
        <v>2783</v>
      </c>
      <c r="I5549">
        <v>1</v>
      </c>
      <c r="J5549">
        <v>1</v>
      </c>
      <c r="K5549">
        <v>0</v>
      </c>
      <c r="M5549">
        <v>2018</v>
      </c>
      <c r="N5549" t="s">
        <v>1463</v>
      </c>
      <c r="O5549">
        <v>99</v>
      </c>
      <c r="P5549">
        <v>4</v>
      </c>
      <c r="Q5549" t="s">
        <v>7733</v>
      </c>
      <c r="R5549" t="s">
        <v>7734</v>
      </c>
      <c r="S5549" t="s">
        <v>7734</v>
      </c>
      <c r="T5549" t="s">
        <v>24284</v>
      </c>
      <c r="U5549">
        <f t="shared" si="86"/>
        <v>2783</v>
      </c>
    </row>
    <row r="5550" spans="1:21" x14ac:dyDescent="0.2">
      <c r="A5550" t="s">
        <v>19216</v>
      </c>
      <c r="B5550" t="s">
        <v>13659</v>
      </c>
      <c r="C5550">
        <v>3552013</v>
      </c>
      <c r="D5550" t="s">
        <v>6919</v>
      </c>
      <c r="E5550" t="s">
        <v>8456</v>
      </c>
      <c r="F5550" t="s">
        <v>6402</v>
      </c>
      <c r="G5550">
        <v>287</v>
      </c>
      <c r="H5550">
        <v>2783</v>
      </c>
      <c r="I5550">
        <v>0</v>
      </c>
      <c r="J5550">
        <v>0</v>
      </c>
      <c r="K5550">
        <v>0</v>
      </c>
      <c r="M5550">
        <v>2018</v>
      </c>
      <c r="N5550" t="s">
        <v>1463</v>
      </c>
      <c r="O5550">
        <v>99</v>
      </c>
      <c r="P5550">
        <v>4</v>
      </c>
      <c r="Q5550" t="s">
        <v>7733</v>
      </c>
      <c r="R5550" t="s">
        <v>7734</v>
      </c>
      <c r="S5550" t="s">
        <v>7734</v>
      </c>
      <c r="T5550" t="s">
        <v>3900</v>
      </c>
      <c r="U5550">
        <f t="shared" si="86"/>
        <v>2783</v>
      </c>
    </row>
    <row r="5551" spans="1:21" x14ac:dyDescent="0.2">
      <c r="A5551" t="s">
        <v>19216</v>
      </c>
      <c r="B5551" t="s">
        <v>13659</v>
      </c>
      <c r="C5551">
        <v>3552013</v>
      </c>
      <c r="D5551" t="s">
        <v>8480</v>
      </c>
      <c r="E5551" t="s">
        <v>7025</v>
      </c>
      <c r="F5551" t="s">
        <v>6402</v>
      </c>
      <c r="G5551">
        <v>310</v>
      </c>
      <c r="H5551">
        <v>2783</v>
      </c>
      <c r="I5551">
        <v>0</v>
      </c>
      <c r="J5551">
        <v>0</v>
      </c>
      <c r="K5551">
        <v>0</v>
      </c>
      <c r="M5551">
        <v>2018</v>
      </c>
      <c r="N5551" t="s">
        <v>1463</v>
      </c>
      <c r="O5551">
        <v>99</v>
      </c>
      <c r="P5551">
        <v>4</v>
      </c>
      <c r="Q5551" t="s">
        <v>7733</v>
      </c>
      <c r="R5551" t="s">
        <v>7734</v>
      </c>
      <c r="S5551" t="s">
        <v>7734</v>
      </c>
      <c r="T5551" t="s">
        <v>24285</v>
      </c>
      <c r="U5551">
        <f t="shared" si="86"/>
        <v>2783</v>
      </c>
    </row>
    <row r="5552" spans="1:21" x14ac:dyDescent="0.2">
      <c r="A5552" t="s">
        <v>19216</v>
      </c>
      <c r="B5552" t="s">
        <v>13659</v>
      </c>
      <c r="C5552">
        <v>3552013</v>
      </c>
      <c r="D5552" t="s">
        <v>13660</v>
      </c>
      <c r="E5552" t="s">
        <v>13661</v>
      </c>
      <c r="F5552" t="s">
        <v>6402</v>
      </c>
      <c r="G5552">
        <v>581</v>
      </c>
      <c r="H5552">
        <v>2783</v>
      </c>
      <c r="I5552">
        <v>1</v>
      </c>
      <c r="J5552">
        <v>1</v>
      </c>
      <c r="K5552">
        <v>0</v>
      </c>
      <c r="M5552">
        <v>2018</v>
      </c>
      <c r="N5552" t="s">
        <v>1463</v>
      </c>
      <c r="O5552">
        <v>99</v>
      </c>
      <c r="P5552">
        <v>4</v>
      </c>
      <c r="Q5552" t="s">
        <v>7733</v>
      </c>
      <c r="R5552" t="s">
        <v>7734</v>
      </c>
      <c r="S5552" t="s">
        <v>7734</v>
      </c>
      <c r="T5552" t="s">
        <v>946</v>
      </c>
      <c r="U5552">
        <f t="shared" si="86"/>
        <v>2783</v>
      </c>
    </row>
    <row r="5553" spans="1:21" x14ac:dyDescent="0.2">
      <c r="A5553" t="s">
        <v>19216</v>
      </c>
      <c r="B5553" t="s">
        <v>13659</v>
      </c>
      <c r="C5553">
        <v>3552013</v>
      </c>
      <c r="D5553" t="s">
        <v>7366</v>
      </c>
      <c r="E5553" t="s">
        <v>19217</v>
      </c>
      <c r="F5553" t="s">
        <v>6402</v>
      </c>
      <c r="G5553">
        <v>396</v>
      </c>
      <c r="H5553">
        <v>2783</v>
      </c>
      <c r="I5553">
        <v>0</v>
      </c>
      <c r="J5553">
        <v>1</v>
      </c>
      <c r="K5553">
        <v>0</v>
      </c>
      <c r="M5553">
        <v>2018</v>
      </c>
      <c r="N5553" t="s">
        <v>1463</v>
      </c>
      <c r="O5553">
        <v>99</v>
      </c>
      <c r="P5553">
        <v>4</v>
      </c>
      <c r="Q5553" t="s">
        <v>7733</v>
      </c>
      <c r="R5553" t="s">
        <v>7734</v>
      </c>
      <c r="S5553" t="s">
        <v>7734</v>
      </c>
      <c r="T5553" t="s">
        <v>24286</v>
      </c>
      <c r="U5553">
        <f t="shared" si="86"/>
        <v>2783</v>
      </c>
    </row>
    <row r="5554" spans="1:21" x14ac:dyDescent="0.2">
      <c r="A5554" t="s">
        <v>19216</v>
      </c>
      <c r="B5554" t="s">
        <v>13659</v>
      </c>
      <c r="C5554">
        <v>3552013</v>
      </c>
      <c r="D5554" t="s">
        <v>7055</v>
      </c>
      <c r="E5554" t="s">
        <v>7344</v>
      </c>
      <c r="F5554" t="s">
        <v>6402</v>
      </c>
      <c r="G5554">
        <v>245</v>
      </c>
      <c r="H5554">
        <v>2783</v>
      </c>
      <c r="I5554">
        <v>0</v>
      </c>
      <c r="J5554">
        <v>0</v>
      </c>
      <c r="K5554">
        <v>0</v>
      </c>
      <c r="M5554">
        <v>2018</v>
      </c>
      <c r="N5554" t="s">
        <v>1463</v>
      </c>
      <c r="O5554">
        <v>99</v>
      </c>
      <c r="P5554">
        <v>4</v>
      </c>
      <c r="Q5554" t="s">
        <v>7733</v>
      </c>
      <c r="R5554" t="s">
        <v>7734</v>
      </c>
      <c r="S5554" t="s">
        <v>7734</v>
      </c>
      <c r="T5554" t="s">
        <v>24287</v>
      </c>
      <c r="U5554">
        <f t="shared" si="86"/>
        <v>2783</v>
      </c>
    </row>
    <row r="5555" spans="1:21" x14ac:dyDescent="0.2">
      <c r="A5555" t="s">
        <v>19218</v>
      </c>
      <c r="B5555" t="s">
        <v>13659</v>
      </c>
      <c r="C5555">
        <v>3552013</v>
      </c>
      <c r="D5555" t="s">
        <v>15474</v>
      </c>
      <c r="E5555" t="s">
        <v>7253</v>
      </c>
      <c r="F5555" t="s">
        <v>6402</v>
      </c>
      <c r="G5555">
        <v>378</v>
      </c>
      <c r="H5555">
        <v>935</v>
      </c>
      <c r="I5555">
        <v>0</v>
      </c>
      <c r="J5555">
        <v>0</v>
      </c>
      <c r="K5555">
        <v>0</v>
      </c>
      <c r="M5555">
        <v>2018</v>
      </c>
      <c r="N5555" t="s">
        <v>6404</v>
      </c>
      <c r="O5555">
        <v>99</v>
      </c>
      <c r="P5555">
        <v>1</v>
      </c>
      <c r="Q5555" t="s">
        <v>7733</v>
      </c>
      <c r="R5555" t="s">
        <v>7734</v>
      </c>
      <c r="S5555" t="s">
        <v>7734</v>
      </c>
      <c r="T5555" t="s">
        <v>24288</v>
      </c>
      <c r="U5555">
        <f t="shared" si="86"/>
        <v>2783</v>
      </c>
    </row>
    <row r="5556" spans="1:21" x14ac:dyDescent="0.2">
      <c r="A5556" t="s">
        <v>19218</v>
      </c>
      <c r="B5556" t="s">
        <v>13659</v>
      </c>
      <c r="C5556">
        <v>3552013</v>
      </c>
      <c r="D5556" t="s">
        <v>19219</v>
      </c>
      <c r="E5556" t="s">
        <v>19220</v>
      </c>
      <c r="F5556" t="s">
        <v>6402</v>
      </c>
      <c r="G5556">
        <v>557</v>
      </c>
      <c r="H5556">
        <v>935</v>
      </c>
      <c r="I5556">
        <v>1</v>
      </c>
      <c r="J5556">
        <v>1</v>
      </c>
      <c r="K5556">
        <v>0</v>
      </c>
      <c r="M5556">
        <v>2018</v>
      </c>
      <c r="N5556" t="s">
        <v>6404</v>
      </c>
      <c r="O5556">
        <v>99</v>
      </c>
      <c r="P5556">
        <v>1</v>
      </c>
      <c r="Q5556" t="s">
        <v>7733</v>
      </c>
      <c r="R5556" t="s">
        <v>7734</v>
      </c>
      <c r="S5556" t="s">
        <v>7734</v>
      </c>
      <c r="T5556" t="s">
        <v>24289</v>
      </c>
      <c r="U5556">
        <f t="shared" si="86"/>
        <v>2783</v>
      </c>
    </row>
    <row r="5557" spans="1:21" x14ac:dyDescent="0.2">
      <c r="A5557" t="s">
        <v>19221</v>
      </c>
      <c r="B5557" t="s">
        <v>14901</v>
      </c>
      <c r="C5557">
        <v>3512046</v>
      </c>
      <c r="D5557" t="s">
        <v>10937</v>
      </c>
      <c r="E5557" t="s">
        <v>6508</v>
      </c>
      <c r="F5557" t="s">
        <v>6402</v>
      </c>
      <c r="G5557">
        <v>720</v>
      </c>
      <c r="H5557">
        <v>4658</v>
      </c>
      <c r="I5557">
        <v>0</v>
      </c>
      <c r="J5557">
        <v>1</v>
      </c>
      <c r="K5557">
        <v>0</v>
      </c>
      <c r="M5557">
        <v>2018</v>
      </c>
      <c r="N5557" t="s">
        <v>1463</v>
      </c>
      <c r="O5557">
        <v>99</v>
      </c>
      <c r="P5557">
        <v>3</v>
      </c>
      <c r="Q5557" t="s">
        <v>7733</v>
      </c>
      <c r="R5557" t="s">
        <v>7734</v>
      </c>
      <c r="S5557" t="s">
        <v>7734</v>
      </c>
      <c r="T5557" t="s">
        <v>3911</v>
      </c>
      <c r="U5557">
        <f t="shared" si="86"/>
        <v>4658</v>
      </c>
    </row>
    <row r="5558" spans="1:21" x14ac:dyDescent="0.2">
      <c r="A5558" t="s">
        <v>19222</v>
      </c>
      <c r="B5558" t="s">
        <v>14901</v>
      </c>
      <c r="C5558">
        <v>3512046</v>
      </c>
      <c r="D5558" t="s">
        <v>15261</v>
      </c>
      <c r="E5558" t="s">
        <v>6544</v>
      </c>
      <c r="F5558" t="s">
        <v>6402</v>
      </c>
      <c r="G5558">
        <v>195</v>
      </c>
      <c r="H5558">
        <v>1817</v>
      </c>
      <c r="I5558">
        <v>0</v>
      </c>
      <c r="J5558">
        <v>0</v>
      </c>
      <c r="K5558">
        <v>0</v>
      </c>
      <c r="M5558">
        <v>2018</v>
      </c>
      <c r="N5558" t="s">
        <v>6404</v>
      </c>
      <c r="O5558">
        <v>99</v>
      </c>
      <c r="P5558">
        <v>1</v>
      </c>
      <c r="Q5558" t="s">
        <v>7733</v>
      </c>
      <c r="R5558" t="s">
        <v>7734</v>
      </c>
      <c r="S5558" t="s">
        <v>7734</v>
      </c>
      <c r="T5558" t="s">
        <v>24290</v>
      </c>
      <c r="U5558">
        <f t="shared" si="86"/>
        <v>4658</v>
      </c>
    </row>
    <row r="5559" spans="1:21" x14ac:dyDescent="0.2">
      <c r="A5559" t="s">
        <v>19222</v>
      </c>
      <c r="B5559" t="s">
        <v>14901</v>
      </c>
      <c r="C5559">
        <v>3512046</v>
      </c>
      <c r="D5559" t="s">
        <v>8654</v>
      </c>
      <c r="E5559" t="s">
        <v>15543</v>
      </c>
      <c r="F5559" t="s">
        <v>6402</v>
      </c>
      <c r="G5559">
        <v>888</v>
      </c>
      <c r="H5559">
        <v>1817</v>
      </c>
      <c r="I5559">
        <v>0</v>
      </c>
      <c r="J5559">
        <v>1</v>
      </c>
      <c r="K5559">
        <v>0</v>
      </c>
      <c r="M5559">
        <v>2018</v>
      </c>
      <c r="N5559" t="s">
        <v>6404</v>
      </c>
      <c r="O5559">
        <v>99</v>
      </c>
      <c r="P5559">
        <v>1</v>
      </c>
      <c r="Q5559" t="s">
        <v>7733</v>
      </c>
      <c r="R5559" t="s">
        <v>7734</v>
      </c>
      <c r="S5559" t="s">
        <v>7734</v>
      </c>
      <c r="T5559" t="s">
        <v>24291</v>
      </c>
      <c r="U5559">
        <f t="shared" si="86"/>
        <v>4658</v>
      </c>
    </row>
    <row r="5560" spans="1:21" x14ac:dyDescent="0.2">
      <c r="A5560" t="s">
        <v>19221</v>
      </c>
      <c r="B5560" t="s">
        <v>14901</v>
      </c>
      <c r="C5560">
        <v>3512046</v>
      </c>
      <c r="D5560" t="s">
        <v>6547</v>
      </c>
      <c r="E5560" t="s">
        <v>14302</v>
      </c>
      <c r="F5560" t="s">
        <v>6402</v>
      </c>
      <c r="G5560">
        <v>880</v>
      </c>
      <c r="H5560">
        <v>4658</v>
      </c>
      <c r="I5560">
        <v>0</v>
      </c>
      <c r="J5560">
        <v>1</v>
      </c>
      <c r="K5560">
        <v>0</v>
      </c>
      <c r="M5560">
        <v>2018</v>
      </c>
      <c r="N5560" t="s">
        <v>1463</v>
      </c>
      <c r="O5560">
        <v>99</v>
      </c>
      <c r="P5560">
        <v>3</v>
      </c>
      <c r="Q5560" t="s">
        <v>7733</v>
      </c>
      <c r="R5560" t="s">
        <v>7734</v>
      </c>
      <c r="S5560" t="s">
        <v>7734</v>
      </c>
      <c r="T5560" t="s">
        <v>3910</v>
      </c>
      <c r="U5560">
        <f t="shared" si="86"/>
        <v>4658</v>
      </c>
    </row>
    <row r="5561" spans="1:21" x14ac:dyDescent="0.2">
      <c r="A5561" t="s">
        <v>19223</v>
      </c>
      <c r="B5561" t="s">
        <v>14901</v>
      </c>
      <c r="C5561">
        <v>3512046</v>
      </c>
      <c r="D5561" t="s">
        <v>7074</v>
      </c>
      <c r="E5561" t="s">
        <v>6690</v>
      </c>
      <c r="F5561" t="s">
        <v>6402</v>
      </c>
      <c r="G5561">
        <v>353</v>
      </c>
      <c r="H5561">
        <v>1768</v>
      </c>
      <c r="I5561">
        <v>0</v>
      </c>
      <c r="J5561">
        <v>0</v>
      </c>
      <c r="K5561">
        <v>0</v>
      </c>
      <c r="M5561">
        <v>2018</v>
      </c>
      <c r="N5561" t="s">
        <v>1479</v>
      </c>
      <c r="O5561">
        <v>99</v>
      </c>
      <c r="P5561">
        <v>1</v>
      </c>
      <c r="Q5561" t="s">
        <v>7733</v>
      </c>
      <c r="R5561" t="s">
        <v>7734</v>
      </c>
      <c r="S5561" t="s">
        <v>7734</v>
      </c>
      <c r="T5561" t="s">
        <v>24292</v>
      </c>
      <c r="U5561">
        <f t="shared" si="86"/>
        <v>4658</v>
      </c>
    </row>
    <row r="5562" spans="1:21" x14ac:dyDescent="0.2">
      <c r="A5562" t="s">
        <v>19222</v>
      </c>
      <c r="B5562" t="s">
        <v>14901</v>
      </c>
      <c r="C5562">
        <v>3512046</v>
      </c>
      <c r="D5562" t="s">
        <v>7069</v>
      </c>
      <c r="E5562" t="s">
        <v>19224</v>
      </c>
      <c r="F5562" t="s">
        <v>6402</v>
      </c>
      <c r="G5562">
        <v>734</v>
      </c>
      <c r="H5562">
        <v>1817</v>
      </c>
      <c r="I5562">
        <v>1</v>
      </c>
      <c r="J5562">
        <v>0</v>
      </c>
      <c r="K5562">
        <v>0</v>
      </c>
      <c r="M5562">
        <v>2018</v>
      </c>
      <c r="N5562" t="s">
        <v>6404</v>
      </c>
      <c r="O5562">
        <v>99</v>
      </c>
      <c r="P5562">
        <v>1</v>
      </c>
      <c r="Q5562" t="s">
        <v>7733</v>
      </c>
      <c r="R5562" t="s">
        <v>7734</v>
      </c>
      <c r="S5562" t="s">
        <v>7734</v>
      </c>
      <c r="T5562" t="s">
        <v>24293</v>
      </c>
      <c r="U5562">
        <f t="shared" si="86"/>
        <v>4658</v>
      </c>
    </row>
    <row r="5563" spans="1:21" x14ac:dyDescent="0.2">
      <c r="A5563" t="s">
        <v>19221</v>
      </c>
      <c r="B5563" t="s">
        <v>14901</v>
      </c>
      <c r="C5563">
        <v>3512046</v>
      </c>
      <c r="D5563" t="s">
        <v>15244</v>
      </c>
      <c r="E5563" t="s">
        <v>19225</v>
      </c>
      <c r="F5563" t="s">
        <v>6402</v>
      </c>
      <c r="G5563">
        <v>489</v>
      </c>
      <c r="H5563">
        <v>4658</v>
      </c>
      <c r="I5563">
        <v>0</v>
      </c>
      <c r="J5563">
        <v>0</v>
      </c>
      <c r="K5563">
        <v>0</v>
      </c>
      <c r="M5563">
        <v>2018</v>
      </c>
      <c r="N5563" t="s">
        <v>1463</v>
      </c>
      <c r="O5563">
        <v>99</v>
      </c>
      <c r="P5563">
        <v>3</v>
      </c>
      <c r="Q5563" t="s">
        <v>7733</v>
      </c>
      <c r="R5563" t="s">
        <v>7734</v>
      </c>
      <c r="S5563" t="s">
        <v>7734</v>
      </c>
      <c r="T5563" t="s">
        <v>24294</v>
      </c>
      <c r="U5563">
        <f t="shared" si="86"/>
        <v>4658</v>
      </c>
    </row>
    <row r="5564" spans="1:21" x14ac:dyDescent="0.2">
      <c r="A5564" t="s">
        <v>19223</v>
      </c>
      <c r="B5564" t="s">
        <v>14901</v>
      </c>
      <c r="C5564">
        <v>3512046</v>
      </c>
      <c r="D5564" t="s">
        <v>6622</v>
      </c>
      <c r="E5564" t="s">
        <v>6748</v>
      </c>
      <c r="F5564" t="s">
        <v>6402</v>
      </c>
      <c r="G5564">
        <v>1415</v>
      </c>
      <c r="H5564">
        <v>1768</v>
      </c>
      <c r="I5564">
        <v>1</v>
      </c>
      <c r="J5564">
        <v>1</v>
      </c>
      <c r="K5564">
        <v>0</v>
      </c>
      <c r="M5564">
        <v>2018</v>
      </c>
      <c r="N5564" t="s">
        <v>1479</v>
      </c>
      <c r="O5564">
        <v>99</v>
      </c>
      <c r="P5564">
        <v>1</v>
      </c>
      <c r="Q5564" t="s">
        <v>7733</v>
      </c>
      <c r="R5564" t="s">
        <v>7734</v>
      </c>
      <c r="S5564" t="s">
        <v>7734</v>
      </c>
      <c r="T5564" t="s">
        <v>24295</v>
      </c>
      <c r="U5564">
        <f t="shared" si="86"/>
        <v>4658</v>
      </c>
    </row>
    <row r="5565" spans="1:21" x14ac:dyDescent="0.2">
      <c r="A5565" t="s">
        <v>19221</v>
      </c>
      <c r="B5565" t="s">
        <v>14901</v>
      </c>
      <c r="C5565">
        <v>3512046</v>
      </c>
      <c r="D5565" t="s">
        <v>6503</v>
      </c>
      <c r="E5565" t="s">
        <v>14908</v>
      </c>
      <c r="F5565" t="s">
        <v>6402</v>
      </c>
      <c r="G5565">
        <v>953</v>
      </c>
      <c r="H5565">
        <v>4658</v>
      </c>
      <c r="I5565">
        <v>0</v>
      </c>
      <c r="J5565">
        <v>1</v>
      </c>
      <c r="K5565">
        <v>0</v>
      </c>
      <c r="M5565">
        <v>2018</v>
      </c>
      <c r="N5565" t="s">
        <v>1463</v>
      </c>
      <c r="O5565">
        <v>99</v>
      </c>
      <c r="P5565">
        <v>3</v>
      </c>
      <c r="Q5565" t="s">
        <v>7733</v>
      </c>
      <c r="R5565" t="s">
        <v>7734</v>
      </c>
      <c r="S5565" t="s">
        <v>7734</v>
      </c>
      <c r="T5565" t="s">
        <v>3905</v>
      </c>
      <c r="U5565">
        <f t="shared" si="86"/>
        <v>4658</v>
      </c>
    </row>
    <row r="5566" spans="1:21" x14ac:dyDescent="0.2">
      <c r="A5566" t="s">
        <v>19221</v>
      </c>
      <c r="B5566" t="s">
        <v>14901</v>
      </c>
      <c r="C5566">
        <v>3512046</v>
      </c>
      <c r="D5566" t="s">
        <v>7145</v>
      </c>
      <c r="E5566" t="s">
        <v>19226</v>
      </c>
      <c r="F5566" t="s">
        <v>6402</v>
      </c>
      <c r="G5566">
        <v>460</v>
      </c>
      <c r="H5566">
        <v>4658</v>
      </c>
      <c r="I5566">
        <v>0</v>
      </c>
      <c r="J5566">
        <v>0</v>
      </c>
      <c r="K5566">
        <v>0</v>
      </c>
      <c r="M5566">
        <v>2018</v>
      </c>
      <c r="N5566" t="s">
        <v>1463</v>
      </c>
      <c r="O5566">
        <v>99</v>
      </c>
      <c r="P5566">
        <v>3</v>
      </c>
      <c r="Q5566" t="s">
        <v>7733</v>
      </c>
      <c r="R5566" t="s">
        <v>7734</v>
      </c>
      <c r="S5566" t="s">
        <v>7734</v>
      </c>
      <c r="T5566" t="s">
        <v>24296</v>
      </c>
      <c r="U5566">
        <f t="shared" si="86"/>
        <v>4658</v>
      </c>
    </row>
    <row r="5567" spans="1:21" x14ac:dyDescent="0.2">
      <c r="A5567" t="s">
        <v>19221</v>
      </c>
      <c r="B5567" t="s">
        <v>14901</v>
      </c>
      <c r="C5567">
        <v>3512046</v>
      </c>
      <c r="D5567" t="s">
        <v>15377</v>
      </c>
      <c r="E5567" t="s">
        <v>6645</v>
      </c>
      <c r="F5567" t="s">
        <v>6402</v>
      </c>
      <c r="G5567">
        <v>583</v>
      </c>
      <c r="H5567">
        <v>4658</v>
      </c>
      <c r="I5567">
        <v>0</v>
      </c>
      <c r="J5567">
        <v>0</v>
      </c>
      <c r="K5567">
        <v>0</v>
      </c>
      <c r="M5567">
        <v>2018</v>
      </c>
      <c r="N5567" t="s">
        <v>1463</v>
      </c>
      <c r="O5567">
        <v>99</v>
      </c>
      <c r="P5567">
        <v>3</v>
      </c>
      <c r="Q5567" t="s">
        <v>7733</v>
      </c>
      <c r="R5567" t="s">
        <v>7734</v>
      </c>
      <c r="S5567" t="s">
        <v>7734</v>
      </c>
      <c r="T5567" t="s">
        <v>24297</v>
      </c>
      <c r="U5567">
        <f t="shared" si="86"/>
        <v>4658</v>
      </c>
    </row>
    <row r="5568" spans="1:21" x14ac:dyDescent="0.2">
      <c r="A5568" t="s">
        <v>19221</v>
      </c>
      <c r="B5568" t="s">
        <v>14901</v>
      </c>
      <c r="C5568">
        <v>3512046</v>
      </c>
      <c r="D5568" t="s">
        <v>7172</v>
      </c>
      <c r="E5568" t="s">
        <v>13117</v>
      </c>
      <c r="F5568" t="s">
        <v>6402</v>
      </c>
      <c r="G5568">
        <v>573</v>
      </c>
      <c r="H5568">
        <v>4658</v>
      </c>
      <c r="I5568">
        <v>0</v>
      </c>
      <c r="J5568">
        <v>0</v>
      </c>
      <c r="K5568">
        <v>0</v>
      </c>
      <c r="M5568">
        <v>2018</v>
      </c>
      <c r="N5568" t="s">
        <v>1463</v>
      </c>
      <c r="O5568">
        <v>99</v>
      </c>
      <c r="P5568">
        <v>3</v>
      </c>
      <c r="Q5568" t="s">
        <v>7733</v>
      </c>
      <c r="R5568" t="s">
        <v>7734</v>
      </c>
      <c r="S5568" t="s">
        <v>7734</v>
      </c>
      <c r="T5568" t="s">
        <v>24298</v>
      </c>
      <c r="U5568">
        <f t="shared" si="86"/>
        <v>4658</v>
      </c>
    </row>
    <row r="5569" spans="1:21" x14ac:dyDescent="0.2">
      <c r="A5569" t="s">
        <v>19227</v>
      </c>
      <c r="B5569" t="s">
        <v>10550</v>
      </c>
      <c r="C5569">
        <v>3554056</v>
      </c>
      <c r="D5569" t="s">
        <v>7671</v>
      </c>
      <c r="E5569" t="s">
        <v>15226</v>
      </c>
      <c r="F5569" t="s">
        <v>6402</v>
      </c>
      <c r="G5569">
        <v>77</v>
      </c>
      <c r="H5569">
        <v>658</v>
      </c>
      <c r="I5569">
        <v>0</v>
      </c>
      <c r="J5569">
        <v>1</v>
      </c>
      <c r="K5569">
        <v>0</v>
      </c>
      <c r="M5569">
        <v>2018</v>
      </c>
      <c r="N5569" t="s">
        <v>1463</v>
      </c>
      <c r="O5569">
        <v>99</v>
      </c>
      <c r="P5569">
        <v>4</v>
      </c>
      <c r="Q5569" t="s">
        <v>7733</v>
      </c>
      <c r="R5569" t="s">
        <v>7734</v>
      </c>
      <c r="S5569" t="s">
        <v>7734</v>
      </c>
      <c r="T5569" t="s">
        <v>24299</v>
      </c>
      <c r="U5569">
        <f t="shared" si="86"/>
        <v>658</v>
      </c>
    </row>
    <row r="5570" spans="1:21" x14ac:dyDescent="0.2">
      <c r="A5570" t="s">
        <v>19228</v>
      </c>
      <c r="B5570" t="s">
        <v>10550</v>
      </c>
      <c r="C5570">
        <v>3554056</v>
      </c>
      <c r="D5570" t="s">
        <v>7204</v>
      </c>
      <c r="E5570" t="s">
        <v>10551</v>
      </c>
      <c r="F5570" t="s">
        <v>6402</v>
      </c>
      <c r="G5570">
        <v>77</v>
      </c>
      <c r="H5570">
        <v>196</v>
      </c>
      <c r="I5570">
        <v>0</v>
      </c>
      <c r="J5570">
        <v>1</v>
      </c>
      <c r="K5570">
        <v>0</v>
      </c>
      <c r="M5570">
        <v>2018</v>
      </c>
      <c r="N5570" t="s">
        <v>6404</v>
      </c>
      <c r="O5570">
        <v>99</v>
      </c>
      <c r="P5570">
        <v>1</v>
      </c>
      <c r="Q5570" t="s">
        <v>7733</v>
      </c>
      <c r="R5570" t="s">
        <v>7734</v>
      </c>
      <c r="S5570" t="s">
        <v>7734</v>
      </c>
      <c r="T5570" t="s">
        <v>20093</v>
      </c>
      <c r="U5570">
        <f t="shared" ref="U5570:U5633" si="87">_xlfn.MAXIFS($H$2:$H$6695, $C$2:$C$6695,C5570)</f>
        <v>658</v>
      </c>
    </row>
    <row r="5571" spans="1:21" x14ac:dyDescent="0.2">
      <c r="A5571" t="s">
        <v>19228</v>
      </c>
      <c r="B5571" t="s">
        <v>10550</v>
      </c>
      <c r="C5571">
        <v>3554056</v>
      </c>
      <c r="D5571" t="s">
        <v>7264</v>
      </c>
      <c r="E5571" t="s">
        <v>10555</v>
      </c>
      <c r="F5571" t="s">
        <v>6402</v>
      </c>
      <c r="G5571">
        <v>71</v>
      </c>
      <c r="H5571">
        <v>196</v>
      </c>
      <c r="I5571">
        <v>1</v>
      </c>
      <c r="J5571">
        <v>0</v>
      </c>
      <c r="K5571">
        <v>0</v>
      </c>
      <c r="M5571">
        <v>2018</v>
      </c>
      <c r="N5571" t="s">
        <v>6404</v>
      </c>
      <c r="O5571">
        <v>99</v>
      </c>
      <c r="P5571">
        <v>1</v>
      </c>
      <c r="Q5571" t="s">
        <v>7733</v>
      </c>
      <c r="R5571" t="s">
        <v>7734</v>
      </c>
      <c r="S5571" t="s">
        <v>7734</v>
      </c>
      <c r="T5571" t="s">
        <v>3916</v>
      </c>
      <c r="U5571">
        <f t="shared" si="87"/>
        <v>658</v>
      </c>
    </row>
    <row r="5572" spans="1:21" x14ac:dyDescent="0.2">
      <c r="A5572" t="s">
        <v>19227</v>
      </c>
      <c r="B5572" t="s">
        <v>10550</v>
      </c>
      <c r="C5572">
        <v>3554056</v>
      </c>
      <c r="D5572" t="s">
        <v>7263</v>
      </c>
      <c r="E5572" t="s">
        <v>6623</v>
      </c>
      <c r="F5572" t="s">
        <v>6402</v>
      </c>
      <c r="G5572">
        <v>72</v>
      </c>
      <c r="H5572">
        <v>658</v>
      </c>
      <c r="I5572">
        <v>1</v>
      </c>
      <c r="J5572">
        <v>0</v>
      </c>
      <c r="K5572">
        <v>0</v>
      </c>
      <c r="M5572">
        <v>2018</v>
      </c>
      <c r="N5572" t="s">
        <v>1463</v>
      </c>
      <c r="O5572">
        <v>99</v>
      </c>
      <c r="P5572">
        <v>4</v>
      </c>
      <c r="Q5572" t="s">
        <v>7733</v>
      </c>
      <c r="R5572" t="s">
        <v>7734</v>
      </c>
      <c r="S5572" t="s">
        <v>7734</v>
      </c>
      <c r="T5572" t="s">
        <v>3914</v>
      </c>
      <c r="U5572">
        <f t="shared" si="87"/>
        <v>658</v>
      </c>
    </row>
    <row r="5573" spans="1:21" x14ac:dyDescent="0.2">
      <c r="A5573" t="s">
        <v>19227</v>
      </c>
      <c r="B5573" t="s">
        <v>10550</v>
      </c>
      <c r="C5573">
        <v>3554056</v>
      </c>
      <c r="D5573" t="s">
        <v>6918</v>
      </c>
      <c r="E5573" t="s">
        <v>15571</v>
      </c>
      <c r="F5573" t="s">
        <v>6402</v>
      </c>
      <c r="G5573">
        <v>53</v>
      </c>
      <c r="H5573">
        <v>658</v>
      </c>
      <c r="I5573">
        <v>0</v>
      </c>
      <c r="J5573">
        <v>0</v>
      </c>
      <c r="K5573">
        <v>0</v>
      </c>
      <c r="M5573">
        <v>2018</v>
      </c>
      <c r="N5573" t="s">
        <v>1463</v>
      </c>
      <c r="O5573">
        <v>99</v>
      </c>
      <c r="P5573">
        <v>4</v>
      </c>
      <c r="Q5573" t="s">
        <v>7733</v>
      </c>
      <c r="R5573" t="s">
        <v>7734</v>
      </c>
      <c r="S5573" t="s">
        <v>7734</v>
      </c>
      <c r="T5573" t="s">
        <v>24300</v>
      </c>
      <c r="U5573">
        <f t="shared" si="87"/>
        <v>658</v>
      </c>
    </row>
    <row r="5574" spans="1:21" x14ac:dyDescent="0.2">
      <c r="A5574" t="s">
        <v>19227</v>
      </c>
      <c r="B5574" t="s">
        <v>10550</v>
      </c>
      <c r="C5574">
        <v>3554056</v>
      </c>
      <c r="D5574" t="s">
        <v>10556</v>
      </c>
      <c r="E5574" t="s">
        <v>19229</v>
      </c>
      <c r="F5574" t="s">
        <v>6402</v>
      </c>
      <c r="G5574">
        <v>75</v>
      </c>
      <c r="H5574">
        <v>658</v>
      </c>
      <c r="I5574">
        <v>1</v>
      </c>
      <c r="J5574">
        <v>1</v>
      </c>
      <c r="K5574">
        <v>0</v>
      </c>
      <c r="M5574">
        <v>2018</v>
      </c>
      <c r="N5574" t="s">
        <v>1463</v>
      </c>
      <c r="O5574">
        <v>99</v>
      </c>
      <c r="P5574">
        <v>4</v>
      </c>
      <c r="Q5574" t="s">
        <v>7733</v>
      </c>
      <c r="R5574" t="s">
        <v>7734</v>
      </c>
      <c r="S5574" t="s">
        <v>7734</v>
      </c>
      <c r="T5574" t="s">
        <v>24301</v>
      </c>
      <c r="U5574">
        <f t="shared" si="87"/>
        <v>658</v>
      </c>
    </row>
    <row r="5575" spans="1:21" x14ac:dyDescent="0.2">
      <c r="A5575" t="s">
        <v>19228</v>
      </c>
      <c r="B5575" t="s">
        <v>10550</v>
      </c>
      <c r="C5575">
        <v>3554056</v>
      </c>
      <c r="D5575" t="s">
        <v>6442</v>
      </c>
      <c r="E5575" t="s">
        <v>15216</v>
      </c>
      <c r="F5575" t="s">
        <v>6402</v>
      </c>
      <c r="G5575">
        <v>21</v>
      </c>
      <c r="H5575">
        <v>196</v>
      </c>
      <c r="I5575">
        <v>1</v>
      </c>
      <c r="J5575">
        <v>0</v>
      </c>
      <c r="K5575">
        <v>0</v>
      </c>
      <c r="M5575">
        <v>2018</v>
      </c>
      <c r="N5575" t="s">
        <v>6404</v>
      </c>
      <c r="O5575">
        <v>99</v>
      </c>
      <c r="P5575">
        <v>1</v>
      </c>
      <c r="Q5575" t="s">
        <v>7733</v>
      </c>
      <c r="R5575" t="s">
        <v>7734</v>
      </c>
      <c r="S5575" t="s">
        <v>7734</v>
      </c>
      <c r="T5575" t="s">
        <v>24302</v>
      </c>
      <c r="U5575">
        <f t="shared" si="87"/>
        <v>658</v>
      </c>
    </row>
    <row r="5576" spans="1:21" x14ac:dyDescent="0.2">
      <c r="A5576" t="s">
        <v>19227</v>
      </c>
      <c r="B5576" t="s">
        <v>10550</v>
      </c>
      <c r="C5576">
        <v>3554056</v>
      </c>
      <c r="D5576" t="s">
        <v>8898</v>
      </c>
      <c r="E5576" t="s">
        <v>9030</v>
      </c>
      <c r="F5576" t="s">
        <v>6402</v>
      </c>
      <c r="G5576">
        <v>61</v>
      </c>
      <c r="H5576">
        <v>658</v>
      </c>
      <c r="I5576">
        <v>1</v>
      </c>
      <c r="J5576">
        <v>0</v>
      </c>
      <c r="K5576">
        <v>0</v>
      </c>
      <c r="M5576">
        <v>2018</v>
      </c>
      <c r="N5576" t="s">
        <v>1463</v>
      </c>
      <c r="O5576">
        <v>99</v>
      </c>
      <c r="P5576">
        <v>4</v>
      </c>
      <c r="Q5576" t="s">
        <v>7733</v>
      </c>
      <c r="R5576" t="s">
        <v>7734</v>
      </c>
      <c r="S5576" t="s">
        <v>7734</v>
      </c>
      <c r="T5576" t="s">
        <v>3922</v>
      </c>
      <c r="U5576">
        <f t="shared" si="87"/>
        <v>658</v>
      </c>
    </row>
    <row r="5577" spans="1:21" x14ac:dyDescent="0.2">
      <c r="A5577" t="s">
        <v>19227</v>
      </c>
      <c r="B5577" t="s">
        <v>10550</v>
      </c>
      <c r="C5577">
        <v>3554056</v>
      </c>
      <c r="D5577" t="s">
        <v>19230</v>
      </c>
      <c r="E5577" t="s">
        <v>15125</v>
      </c>
      <c r="F5577" t="s">
        <v>6402</v>
      </c>
      <c r="G5577">
        <v>45</v>
      </c>
      <c r="H5577">
        <v>658</v>
      </c>
      <c r="I5577">
        <v>0</v>
      </c>
      <c r="J5577">
        <v>0</v>
      </c>
      <c r="K5577">
        <v>0</v>
      </c>
      <c r="M5577">
        <v>2018</v>
      </c>
      <c r="N5577" t="s">
        <v>1463</v>
      </c>
      <c r="O5577">
        <v>99</v>
      </c>
      <c r="P5577">
        <v>4</v>
      </c>
      <c r="Q5577" t="s">
        <v>7733</v>
      </c>
      <c r="R5577" t="s">
        <v>7734</v>
      </c>
      <c r="S5577" t="s">
        <v>7734</v>
      </c>
      <c r="T5577" t="s">
        <v>24303</v>
      </c>
      <c r="U5577">
        <f t="shared" si="87"/>
        <v>658</v>
      </c>
    </row>
    <row r="5578" spans="1:21" x14ac:dyDescent="0.2">
      <c r="A5578" t="s">
        <v>19227</v>
      </c>
      <c r="B5578" t="s">
        <v>10550</v>
      </c>
      <c r="C5578">
        <v>3554056</v>
      </c>
      <c r="D5578" t="s">
        <v>19231</v>
      </c>
      <c r="E5578" t="s">
        <v>8103</v>
      </c>
      <c r="F5578" t="s">
        <v>6402</v>
      </c>
      <c r="G5578">
        <v>91</v>
      </c>
      <c r="H5578">
        <v>658</v>
      </c>
      <c r="I5578">
        <v>0</v>
      </c>
      <c r="J5578">
        <v>1</v>
      </c>
      <c r="K5578">
        <v>0</v>
      </c>
      <c r="M5578">
        <v>2018</v>
      </c>
      <c r="N5578" t="s">
        <v>1463</v>
      </c>
      <c r="O5578">
        <v>99</v>
      </c>
      <c r="P5578">
        <v>4</v>
      </c>
      <c r="Q5578" t="s">
        <v>7733</v>
      </c>
      <c r="R5578" t="s">
        <v>7734</v>
      </c>
      <c r="S5578" t="s">
        <v>7734</v>
      </c>
      <c r="T5578" t="s">
        <v>24304</v>
      </c>
      <c r="U5578">
        <f t="shared" si="87"/>
        <v>658</v>
      </c>
    </row>
    <row r="5579" spans="1:21" x14ac:dyDescent="0.2">
      <c r="A5579" t="s">
        <v>19228</v>
      </c>
      <c r="B5579" t="s">
        <v>10550</v>
      </c>
      <c r="C5579">
        <v>3554056</v>
      </c>
      <c r="D5579" t="s">
        <v>7178</v>
      </c>
      <c r="E5579" t="s">
        <v>15216</v>
      </c>
      <c r="F5579" t="s">
        <v>6402</v>
      </c>
      <c r="G5579">
        <v>27</v>
      </c>
      <c r="H5579">
        <v>196</v>
      </c>
      <c r="I5579">
        <v>0</v>
      </c>
      <c r="J5579">
        <v>0</v>
      </c>
      <c r="K5579">
        <v>0</v>
      </c>
      <c r="M5579">
        <v>2018</v>
      </c>
      <c r="N5579" t="s">
        <v>6404</v>
      </c>
      <c r="O5579">
        <v>99</v>
      </c>
      <c r="P5579">
        <v>1</v>
      </c>
      <c r="Q5579" t="s">
        <v>7733</v>
      </c>
      <c r="R5579" t="s">
        <v>7734</v>
      </c>
      <c r="S5579" t="s">
        <v>7734</v>
      </c>
      <c r="T5579" t="s">
        <v>24305</v>
      </c>
      <c r="U5579">
        <f t="shared" si="87"/>
        <v>658</v>
      </c>
    </row>
    <row r="5580" spans="1:21" x14ac:dyDescent="0.2">
      <c r="A5580" t="s">
        <v>19227</v>
      </c>
      <c r="B5580" t="s">
        <v>10550</v>
      </c>
      <c r="C5580">
        <v>3554056</v>
      </c>
      <c r="D5580" t="s">
        <v>6768</v>
      </c>
      <c r="E5580" t="s">
        <v>19232</v>
      </c>
      <c r="F5580" t="s">
        <v>6402</v>
      </c>
      <c r="G5580">
        <v>87</v>
      </c>
      <c r="H5580">
        <v>658</v>
      </c>
      <c r="I5580">
        <v>0</v>
      </c>
      <c r="J5580">
        <v>1</v>
      </c>
      <c r="K5580">
        <v>0</v>
      </c>
      <c r="M5580">
        <v>2018</v>
      </c>
      <c r="N5580" t="s">
        <v>1463</v>
      </c>
      <c r="O5580">
        <v>99</v>
      </c>
      <c r="P5580">
        <v>4</v>
      </c>
      <c r="Q5580" t="s">
        <v>7733</v>
      </c>
      <c r="R5580" t="s">
        <v>7734</v>
      </c>
      <c r="S5580" t="s">
        <v>7734</v>
      </c>
      <c r="T5580" t="s">
        <v>24306</v>
      </c>
      <c r="U5580">
        <f t="shared" si="87"/>
        <v>658</v>
      </c>
    </row>
    <row r="5581" spans="1:21" x14ac:dyDescent="0.2">
      <c r="A5581" t="s">
        <v>19227</v>
      </c>
      <c r="B5581" t="s">
        <v>10550</v>
      </c>
      <c r="C5581">
        <v>3554056</v>
      </c>
      <c r="D5581" t="s">
        <v>7429</v>
      </c>
      <c r="E5581" t="s">
        <v>10554</v>
      </c>
      <c r="F5581" t="s">
        <v>6402</v>
      </c>
      <c r="G5581">
        <v>48</v>
      </c>
      <c r="H5581">
        <v>658</v>
      </c>
      <c r="I5581">
        <v>0</v>
      </c>
      <c r="J5581">
        <v>0</v>
      </c>
      <c r="K5581">
        <v>0</v>
      </c>
      <c r="M5581">
        <v>2018</v>
      </c>
      <c r="N5581" t="s">
        <v>1463</v>
      </c>
      <c r="O5581">
        <v>99</v>
      </c>
      <c r="P5581">
        <v>4</v>
      </c>
      <c r="Q5581" t="s">
        <v>7733</v>
      </c>
      <c r="R5581" t="s">
        <v>7734</v>
      </c>
      <c r="S5581" t="s">
        <v>7734</v>
      </c>
      <c r="T5581" t="s">
        <v>20094</v>
      </c>
      <c r="U5581">
        <f t="shared" si="87"/>
        <v>658</v>
      </c>
    </row>
    <row r="5582" spans="1:21" x14ac:dyDescent="0.2">
      <c r="A5582" t="s">
        <v>19227</v>
      </c>
      <c r="B5582" t="s">
        <v>10550</v>
      </c>
      <c r="C5582">
        <v>3554056</v>
      </c>
      <c r="D5582" t="s">
        <v>7133</v>
      </c>
      <c r="E5582" t="s">
        <v>6523</v>
      </c>
      <c r="F5582" t="s">
        <v>6402</v>
      </c>
      <c r="G5582">
        <v>49</v>
      </c>
      <c r="H5582">
        <v>658</v>
      </c>
      <c r="I5582">
        <v>0</v>
      </c>
      <c r="J5582">
        <v>0</v>
      </c>
      <c r="K5582">
        <v>0</v>
      </c>
      <c r="M5582">
        <v>2018</v>
      </c>
      <c r="N5582" t="s">
        <v>1463</v>
      </c>
      <c r="O5582">
        <v>99</v>
      </c>
      <c r="P5582">
        <v>4</v>
      </c>
      <c r="Q5582" t="s">
        <v>7733</v>
      </c>
      <c r="R5582" t="s">
        <v>7734</v>
      </c>
      <c r="S5582" t="s">
        <v>7734</v>
      </c>
      <c r="T5582" t="s">
        <v>24307</v>
      </c>
      <c r="U5582">
        <f t="shared" si="87"/>
        <v>658</v>
      </c>
    </row>
    <row r="5583" spans="1:21" x14ac:dyDescent="0.2">
      <c r="A5583" t="s">
        <v>19233</v>
      </c>
      <c r="B5583" t="s">
        <v>10578</v>
      </c>
      <c r="C5583">
        <v>3548021</v>
      </c>
      <c r="D5583" t="s">
        <v>10937</v>
      </c>
      <c r="E5583" t="s">
        <v>6541</v>
      </c>
      <c r="F5583" t="s">
        <v>6402</v>
      </c>
      <c r="G5583">
        <v>254</v>
      </c>
      <c r="H5583">
        <v>2912</v>
      </c>
      <c r="I5583">
        <v>0</v>
      </c>
      <c r="J5583">
        <v>0</v>
      </c>
      <c r="K5583">
        <v>0</v>
      </c>
      <c r="M5583">
        <v>2018</v>
      </c>
      <c r="N5583" t="s">
        <v>1463</v>
      </c>
      <c r="O5583">
        <v>99</v>
      </c>
      <c r="P5583">
        <v>6</v>
      </c>
      <c r="Q5583" t="s">
        <v>7733</v>
      </c>
      <c r="R5583" t="s">
        <v>7734</v>
      </c>
      <c r="S5583" t="s">
        <v>7734</v>
      </c>
      <c r="T5583" t="s">
        <v>24308</v>
      </c>
      <c r="U5583">
        <f t="shared" si="87"/>
        <v>2912</v>
      </c>
    </row>
    <row r="5584" spans="1:21" x14ac:dyDescent="0.2">
      <c r="A5584" t="s">
        <v>19233</v>
      </c>
      <c r="B5584" t="s">
        <v>10578</v>
      </c>
      <c r="C5584">
        <v>3548021</v>
      </c>
      <c r="D5584" t="s">
        <v>7128</v>
      </c>
      <c r="E5584" t="s">
        <v>15191</v>
      </c>
      <c r="F5584" t="s">
        <v>6402</v>
      </c>
      <c r="G5584">
        <v>489</v>
      </c>
      <c r="H5584">
        <v>2912</v>
      </c>
      <c r="I5584">
        <v>1</v>
      </c>
      <c r="J5584">
        <v>1</v>
      </c>
      <c r="K5584">
        <v>0</v>
      </c>
      <c r="M5584">
        <v>2018</v>
      </c>
      <c r="N5584" t="s">
        <v>1463</v>
      </c>
      <c r="O5584">
        <v>99</v>
      </c>
      <c r="P5584">
        <v>6</v>
      </c>
      <c r="Q5584" t="s">
        <v>7733</v>
      </c>
      <c r="R5584" t="s">
        <v>7734</v>
      </c>
      <c r="S5584" t="s">
        <v>7734</v>
      </c>
      <c r="T5584" t="s">
        <v>24309</v>
      </c>
      <c r="U5584">
        <f t="shared" si="87"/>
        <v>2912</v>
      </c>
    </row>
    <row r="5585" spans="1:21" x14ac:dyDescent="0.2">
      <c r="A5585" t="s">
        <v>19234</v>
      </c>
      <c r="B5585" t="s">
        <v>10578</v>
      </c>
      <c r="C5585">
        <v>3548021</v>
      </c>
      <c r="D5585" t="s">
        <v>6584</v>
      </c>
      <c r="E5585" t="s">
        <v>19235</v>
      </c>
      <c r="F5585" t="s">
        <v>6402</v>
      </c>
      <c r="G5585">
        <v>0</v>
      </c>
      <c r="H5585">
        <v>0</v>
      </c>
      <c r="I5585">
        <v>1</v>
      </c>
      <c r="J5585">
        <v>1</v>
      </c>
      <c r="K5585">
        <v>1</v>
      </c>
      <c r="M5585">
        <v>2018</v>
      </c>
      <c r="N5585" t="s">
        <v>6404</v>
      </c>
      <c r="O5585">
        <v>99</v>
      </c>
      <c r="P5585">
        <v>1</v>
      </c>
      <c r="Q5585" t="s">
        <v>7733</v>
      </c>
      <c r="R5585" t="s">
        <v>7734</v>
      </c>
      <c r="S5585" t="s">
        <v>7734</v>
      </c>
      <c r="T5585" t="s">
        <v>24310</v>
      </c>
      <c r="U5585">
        <f t="shared" si="87"/>
        <v>2912</v>
      </c>
    </row>
    <row r="5586" spans="1:21" x14ac:dyDescent="0.2">
      <c r="A5586" t="s">
        <v>19233</v>
      </c>
      <c r="B5586" t="s">
        <v>10578</v>
      </c>
      <c r="C5586">
        <v>3548021</v>
      </c>
      <c r="D5586" t="s">
        <v>10588</v>
      </c>
      <c r="E5586" t="s">
        <v>10589</v>
      </c>
      <c r="F5586" t="s">
        <v>6402</v>
      </c>
      <c r="G5586">
        <v>419</v>
      </c>
      <c r="H5586">
        <v>2912</v>
      </c>
      <c r="I5586">
        <v>1</v>
      </c>
      <c r="J5586">
        <v>1</v>
      </c>
      <c r="K5586">
        <v>0</v>
      </c>
      <c r="M5586">
        <v>2018</v>
      </c>
      <c r="N5586" t="s">
        <v>1463</v>
      </c>
      <c r="O5586">
        <v>99</v>
      </c>
      <c r="P5586">
        <v>6</v>
      </c>
      <c r="Q5586" t="s">
        <v>7733</v>
      </c>
      <c r="R5586" t="s">
        <v>7734</v>
      </c>
      <c r="S5586" t="s">
        <v>7734</v>
      </c>
      <c r="T5586" t="s">
        <v>3925</v>
      </c>
      <c r="U5586">
        <f t="shared" si="87"/>
        <v>2912</v>
      </c>
    </row>
    <row r="5587" spans="1:21" x14ac:dyDescent="0.2">
      <c r="A5587" t="s">
        <v>19233</v>
      </c>
      <c r="B5587" t="s">
        <v>10578</v>
      </c>
      <c r="C5587">
        <v>3548021</v>
      </c>
      <c r="D5587" t="s">
        <v>6943</v>
      </c>
      <c r="E5587" t="s">
        <v>15188</v>
      </c>
      <c r="F5587" t="s">
        <v>6402</v>
      </c>
      <c r="G5587">
        <v>401</v>
      </c>
      <c r="H5587">
        <v>2912</v>
      </c>
      <c r="I5587">
        <v>1</v>
      </c>
      <c r="J5587">
        <v>1</v>
      </c>
      <c r="K5587">
        <v>0</v>
      </c>
      <c r="M5587">
        <v>2018</v>
      </c>
      <c r="N5587" t="s">
        <v>1463</v>
      </c>
      <c r="O5587">
        <v>99</v>
      </c>
      <c r="P5587">
        <v>6</v>
      </c>
      <c r="Q5587" t="s">
        <v>7733</v>
      </c>
      <c r="R5587" t="s">
        <v>7734</v>
      </c>
      <c r="S5587" t="s">
        <v>7734</v>
      </c>
      <c r="T5587" t="s">
        <v>24311</v>
      </c>
      <c r="U5587">
        <f t="shared" si="87"/>
        <v>2912</v>
      </c>
    </row>
    <row r="5588" spans="1:21" x14ac:dyDescent="0.2">
      <c r="A5588" t="s">
        <v>19233</v>
      </c>
      <c r="B5588" t="s">
        <v>10578</v>
      </c>
      <c r="C5588">
        <v>3548021</v>
      </c>
      <c r="D5588" t="s">
        <v>6943</v>
      </c>
      <c r="E5588" t="s">
        <v>10590</v>
      </c>
      <c r="F5588" t="s">
        <v>6402</v>
      </c>
      <c r="G5588">
        <v>368</v>
      </c>
      <c r="H5588">
        <v>2912</v>
      </c>
      <c r="I5588">
        <v>1</v>
      </c>
      <c r="J5588">
        <v>1</v>
      </c>
      <c r="K5588">
        <v>0</v>
      </c>
      <c r="M5588">
        <v>2018</v>
      </c>
      <c r="N5588" t="s">
        <v>1463</v>
      </c>
      <c r="O5588">
        <v>99</v>
      </c>
      <c r="P5588">
        <v>6</v>
      </c>
      <c r="Q5588" t="s">
        <v>7733</v>
      </c>
      <c r="R5588" t="s">
        <v>7734</v>
      </c>
      <c r="S5588" t="s">
        <v>7734</v>
      </c>
      <c r="T5588" t="s">
        <v>3924</v>
      </c>
      <c r="U5588">
        <f t="shared" si="87"/>
        <v>2912</v>
      </c>
    </row>
    <row r="5589" spans="1:21" x14ac:dyDescent="0.2">
      <c r="A5589" t="s">
        <v>19233</v>
      </c>
      <c r="B5589" t="s">
        <v>10578</v>
      </c>
      <c r="C5589">
        <v>3548021</v>
      </c>
      <c r="D5589" t="s">
        <v>7288</v>
      </c>
      <c r="E5589" t="s">
        <v>6401</v>
      </c>
      <c r="F5589" t="s">
        <v>6402</v>
      </c>
      <c r="G5589">
        <v>343</v>
      </c>
      <c r="H5589">
        <v>2912</v>
      </c>
      <c r="I5589">
        <v>0</v>
      </c>
      <c r="J5589">
        <v>1</v>
      </c>
      <c r="K5589">
        <v>0</v>
      </c>
      <c r="M5589">
        <v>2018</v>
      </c>
      <c r="N5589" t="s">
        <v>1463</v>
      </c>
      <c r="O5589">
        <v>99</v>
      </c>
      <c r="P5589">
        <v>6</v>
      </c>
      <c r="Q5589" t="s">
        <v>7733</v>
      </c>
      <c r="R5589" t="s">
        <v>7734</v>
      </c>
      <c r="S5589" t="s">
        <v>7734</v>
      </c>
      <c r="T5589" t="s">
        <v>3926</v>
      </c>
      <c r="U5589">
        <f t="shared" si="87"/>
        <v>2912</v>
      </c>
    </row>
    <row r="5590" spans="1:21" x14ac:dyDescent="0.2">
      <c r="A5590" t="s">
        <v>19233</v>
      </c>
      <c r="B5590" t="s">
        <v>10578</v>
      </c>
      <c r="C5590">
        <v>3548021</v>
      </c>
      <c r="D5590" t="s">
        <v>10587</v>
      </c>
      <c r="E5590" t="s">
        <v>7556</v>
      </c>
      <c r="F5590" t="s">
        <v>6402</v>
      </c>
      <c r="G5590">
        <v>353</v>
      </c>
      <c r="H5590">
        <v>2912</v>
      </c>
      <c r="I5590">
        <v>0</v>
      </c>
      <c r="J5590">
        <v>1</v>
      </c>
      <c r="K5590">
        <v>0</v>
      </c>
      <c r="M5590">
        <v>2018</v>
      </c>
      <c r="N5590" t="s">
        <v>1463</v>
      </c>
      <c r="O5590">
        <v>99</v>
      </c>
      <c r="P5590">
        <v>6</v>
      </c>
      <c r="Q5590" t="s">
        <v>7733</v>
      </c>
      <c r="R5590" t="s">
        <v>7734</v>
      </c>
      <c r="S5590" t="s">
        <v>7734</v>
      </c>
      <c r="T5590" t="s">
        <v>3927</v>
      </c>
      <c r="U5590">
        <f t="shared" si="87"/>
        <v>2912</v>
      </c>
    </row>
    <row r="5591" spans="1:21" x14ac:dyDescent="0.2">
      <c r="A5591" t="s">
        <v>19233</v>
      </c>
      <c r="B5591" t="s">
        <v>10578</v>
      </c>
      <c r="C5591">
        <v>3548021</v>
      </c>
      <c r="D5591" t="s">
        <v>15512</v>
      </c>
      <c r="E5591" t="s">
        <v>7062</v>
      </c>
      <c r="F5591" t="s">
        <v>6402</v>
      </c>
      <c r="G5591">
        <v>285</v>
      </c>
      <c r="H5591">
        <v>2912</v>
      </c>
      <c r="I5591">
        <v>0</v>
      </c>
      <c r="J5591">
        <v>0</v>
      </c>
      <c r="K5591">
        <v>0</v>
      </c>
      <c r="M5591">
        <v>2018</v>
      </c>
      <c r="N5591" t="s">
        <v>1463</v>
      </c>
      <c r="O5591">
        <v>99</v>
      </c>
      <c r="P5591">
        <v>6</v>
      </c>
      <c r="Q5591" t="s">
        <v>7733</v>
      </c>
      <c r="R5591" t="s">
        <v>7734</v>
      </c>
      <c r="S5591" t="s">
        <v>7734</v>
      </c>
      <c r="T5591" t="s">
        <v>24312</v>
      </c>
      <c r="U5591">
        <f t="shared" si="87"/>
        <v>2912</v>
      </c>
    </row>
    <row r="5592" spans="1:21" x14ac:dyDescent="0.2">
      <c r="A5592" t="s">
        <v>19236</v>
      </c>
      <c r="B5592" t="s">
        <v>10601</v>
      </c>
      <c r="C5592">
        <v>3548019</v>
      </c>
      <c r="D5592" t="s">
        <v>8559</v>
      </c>
      <c r="E5592" t="s">
        <v>6520</v>
      </c>
      <c r="F5592" t="s">
        <v>6402</v>
      </c>
      <c r="G5592">
        <v>0</v>
      </c>
      <c r="H5592">
        <v>0</v>
      </c>
      <c r="I5592">
        <v>1</v>
      </c>
      <c r="J5592">
        <v>1</v>
      </c>
      <c r="K5592">
        <v>1</v>
      </c>
      <c r="M5592">
        <v>2018</v>
      </c>
      <c r="N5592" t="s">
        <v>1463</v>
      </c>
      <c r="O5592">
        <v>99</v>
      </c>
      <c r="P5592">
        <v>4</v>
      </c>
      <c r="Q5592" t="s">
        <v>7733</v>
      </c>
      <c r="R5592" t="s">
        <v>7734</v>
      </c>
      <c r="S5592" t="s">
        <v>7734</v>
      </c>
      <c r="T5592" t="s">
        <v>3936</v>
      </c>
      <c r="U5592">
        <f t="shared" si="87"/>
        <v>0</v>
      </c>
    </row>
    <row r="5593" spans="1:21" x14ac:dyDescent="0.2">
      <c r="A5593" t="s">
        <v>19236</v>
      </c>
      <c r="B5593" t="s">
        <v>10601</v>
      </c>
      <c r="C5593">
        <v>3548019</v>
      </c>
      <c r="D5593" t="s">
        <v>6851</v>
      </c>
      <c r="E5593" t="s">
        <v>7292</v>
      </c>
      <c r="F5593" t="s">
        <v>6402</v>
      </c>
      <c r="G5593">
        <v>0</v>
      </c>
      <c r="H5593">
        <v>0</v>
      </c>
      <c r="I5593">
        <v>1</v>
      </c>
      <c r="J5593">
        <v>1</v>
      </c>
      <c r="K5593">
        <v>1</v>
      </c>
      <c r="M5593">
        <v>2018</v>
      </c>
      <c r="N5593" t="s">
        <v>1463</v>
      </c>
      <c r="O5593">
        <v>99</v>
      </c>
      <c r="P5593">
        <v>4</v>
      </c>
      <c r="Q5593" t="s">
        <v>7733</v>
      </c>
      <c r="R5593" t="s">
        <v>7734</v>
      </c>
      <c r="S5593" t="s">
        <v>7734</v>
      </c>
      <c r="T5593" t="s">
        <v>24313</v>
      </c>
      <c r="U5593">
        <f t="shared" si="87"/>
        <v>0</v>
      </c>
    </row>
    <row r="5594" spans="1:21" x14ac:dyDescent="0.2">
      <c r="A5594" t="s">
        <v>19236</v>
      </c>
      <c r="B5594" t="s">
        <v>10601</v>
      </c>
      <c r="C5594">
        <v>3548019</v>
      </c>
      <c r="D5594" t="s">
        <v>6455</v>
      </c>
      <c r="E5594" t="s">
        <v>15384</v>
      </c>
      <c r="F5594" t="s">
        <v>6402</v>
      </c>
      <c r="G5594">
        <v>0</v>
      </c>
      <c r="H5594">
        <v>0</v>
      </c>
      <c r="I5594">
        <v>1</v>
      </c>
      <c r="J5594">
        <v>1</v>
      </c>
      <c r="K5594">
        <v>1</v>
      </c>
      <c r="M5594">
        <v>2018</v>
      </c>
      <c r="N5594" t="s">
        <v>1463</v>
      </c>
      <c r="O5594">
        <v>99</v>
      </c>
      <c r="P5594">
        <v>4</v>
      </c>
      <c r="Q5594" t="s">
        <v>7733</v>
      </c>
      <c r="R5594" t="s">
        <v>7734</v>
      </c>
      <c r="S5594" t="s">
        <v>7734</v>
      </c>
      <c r="T5594" t="s">
        <v>24314</v>
      </c>
      <c r="U5594">
        <f t="shared" si="87"/>
        <v>0</v>
      </c>
    </row>
    <row r="5595" spans="1:21" x14ac:dyDescent="0.2">
      <c r="A5595" t="s">
        <v>19236</v>
      </c>
      <c r="B5595" t="s">
        <v>10601</v>
      </c>
      <c r="C5595">
        <v>3548019</v>
      </c>
      <c r="D5595" t="s">
        <v>6859</v>
      </c>
      <c r="E5595" t="s">
        <v>10604</v>
      </c>
      <c r="F5595" t="s">
        <v>6402</v>
      </c>
      <c r="G5595">
        <v>0</v>
      </c>
      <c r="H5595">
        <v>0</v>
      </c>
      <c r="I5595">
        <v>1</v>
      </c>
      <c r="J5595">
        <v>1</v>
      </c>
      <c r="K5595">
        <v>1</v>
      </c>
      <c r="M5595">
        <v>2018</v>
      </c>
      <c r="N5595" t="s">
        <v>1463</v>
      </c>
      <c r="O5595">
        <v>99</v>
      </c>
      <c r="P5595">
        <v>4</v>
      </c>
      <c r="Q5595" t="s">
        <v>7733</v>
      </c>
      <c r="R5595" t="s">
        <v>7734</v>
      </c>
      <c r="S5595" t="s">
        <v>7734</v>
      </c>
      <c r="T5595" t="s">
        <v>3934</v>
      </c>
      <c r="U5595">
        <f t="shared" si="87"/>
        <v>0</v>
      </c>
    </row>
    <row r="5596" spans="1:21" x14ac:dyDescent="0.2">
      <c r="A5596" t="s">
        <v>19237</v>
      </c>
      <c r="B5596" t="s">
        <v>10601</v>
      </c>
      <c r="C5596">
        <v>3548019</v>
      </c>
      <c r="D5596" t="s">
        <v>6738</v>
      </c>
      <c r="E5596" t="s">
        <v>8952</v>
      </c>
      <c r="F5596" t="s">
        <v>6402</v>
      </c>
      <c r="G5596">
        <v>0</v>
      </c>
      <c r="H5596">
        <v>0</v>
      </c>
      <c r="I5596">
        <v>1</v>
      </c>
      <c r="J5596">
        <v>1</v>
      </c>
      <c r="K5596">
        <v>1</v>
      </c>
      <c r="M5596">
        <v>2018</v>
      </c>
      <c r="N5596" t="s">
        <v>6404</v>
      </c>
      <c r="O5596">
        <v>99</v>
      </c>
      <c r="P5596">
        <v>1</v>
      </c>
      <c r="Q5596" t="s">
        <v>7733</v>
      </c>
      <c r="R5596" t="s">
        <v>7734</v>
      </c>
      <c r="S5596" t="s">
        <v>7734</v>
      </c>
      <c r="T5596" t="s">
        <v>953</v>
      </c>
      <c r="U5596">
        <f t="shared" si="87"/>
        <v>0</v>
      </c>
    </row>
    <row r="5597" spans="1:21" x14ac:dyDescent="0.2">
      <c r="A5597" t="s">
        <v>19238</v>
      </c>
      <c r="B5597" t="s">
        <v>10616</v>
      </c>
      <c r="C5597">
        <v>3556077</v>
      </c>
      <c r="D5597" t="s">
        <v>6467</v>
      </c>
      <c r="E5597" t="s">
        <v>7543</v>
      </c>
      <c r="F5597" t="s">
        <v>6402</v>
      </c>
      <c r="G5597">
        <v>215</v>
      </c>
      <c r="H5597">
        <v>1059</v>
      </c>
      <c r="I5597">
        <v>1</v>
      </c>
      <c r="J5597">
        <v>1</v>
      </c>
      <c r="K5597">
        <v>0</v>
      </c>
      <c r="M5597">
        <v>2018</v>
      </c>
      <c r="N5597" t="s">
        <v>1463</v>
      </c>
      <c r="O5597">
        <v>99</v>
      </c>
      <c r="P5597">
        <v>4</v>
      </c>
      <c r="Q5597" t="s">
        <v>7733</v>
      </c>
      <c r="R5597" t="s">
        <v>7734</v>
      </c>
      <c r="S5597" t="s">
        <v>7734</v>
      </c>
      <c r="T5597" t="s">
        <v>24315</v>
      </c>
      <c r="U5597">
        <f t="shared" si="87"/>
        <v>1059</v>
      </c>
    </row>
    <row r="5598" spans="1:21" x14ac:dyDescent="0.2">
      <c r="A5598" t="s">
        <v>19238</v>
      </c>
      <c r="B5598" t="s">
        <v>10616</v>
      </c>
      <c r="C5598">
        <v>3556077</v>
      </c>
      <c r="D5598" t="s">
        <v>7058</v>
      </c>
      <c r="E5598" t="s">
        <v>10621</v>
      </c>
      <c r="F5598" t="s">
        <v>6402</v>
      </c>
      <c r="G5598">
        <v>217</v>
      </c>
      <c r="H5598">
        <v>1059</v>
      </c>
      <c r="I5598">
        <v>1</v>
      </c>
      <c r="J5598">
        <v>1</v>
      </c>
      <c r="K5598">
        <v>0</v>
      </c>
      <c r="M5598">
        <v>2018</v>
      </c>
      <c r="N5598" t="s">
        <v>1463</v>
      </c>
      <c r="O5598">
        <v>99</v>
      </c>
      <c r="P5598">
        <v>4</v>
      </c>
      <c r="Q5598" t="s">
        <v>7733</v>
      </c>
      <c r="R5598" t="s">
        <v>7734</v>
      </c>
      <c r="S5598" t="s">
        <v>7734</v>
      </c>
      <c r="T5598" t="s">
        <v>3939</v>
      </c>
      <c r="U5598">
        <f t="shared" si="87"/>
        <v>1059</v>
      </c>
    </row>
    <row r="5599" spans="1:21" x14ac:dyDescent="0.2">
      <c r="A5599" t="s">
        <v>19239</v>
      </c>
      <c r="B5599" t="s">
        <v>10616</v>
      </c>
      <c r="C5599">
        <v>3556077</v>
      </c>
      <c r="D5599" t="s">
        <v>7633</v>
      </c>
      <c r="E5599" t="s">
        <v>10617</v>
      </c>
      <c r="F5599" t="s">
        <v>6402</v>
      </c>
      <c r="G5599">
        <v>247</v>
      </c>
      <c r="H5599">
        <v>313</v>
      </c>
      <c r="I5599">
        <v>0</v>
      </c>
      <c r="J5599">
        <v>1</v>
      </c>
      <c r="K5599">
        <v>0</v>
      </c>
      <c r="M5599">
        <v>2018</v>
      </c>
      <c r="N5599" t="s">
        <v>6404</v>
      </c>
      <c r="O5599">
        <v>99</v>
      </c>
      <c r="P5599">
        <v>1</v>
      </c>
      <c r="Q5599" t="s">
        <v>7733</v>
      </c>
      <c r="R5599" t="s">
        <v>7734</v>
      </c>
      <c r="S5599" t="s">
        <v>7734</v>
      </c>
      <c r="T5599" t="s">
        <v>954</v>
      </c>
      <c r="U5599">
        <f t="shared" si="87"/>
        <v>1059</v>
      </c>
    </row>
    <row r="5600" spans="1:21" x14ac:dyDescent="0.2">
      <c r="A5600" t="s">
        <v>19238</v>
      </c>
      <c r="B5600" t="s">
        <v>10616</v>
      </c>
      <c r="C5600">
        <v>3556077</v>
      </c>
      <c r="D5600" t="s">
        <v>7649</v>
      </c>
      <c r="E5600" t="s">
        <v>11099</v>
      </c>
      <c r="F5600" t="s">
        <v>6402</v>
      </c>
      <c r="G5600">
        <v>84</v>
      </c>
      <c r="H5600">
        <v>1059</v>
      </c>
      <c r="I5600">
        <v>0</v>
      </c>
      <c r="J5600">
        <v>0</v>
      </c>
      <c r="K5600">
        <v>0</v>
      </c>
      <c r="M5600">
        <v>2018</v>
      </c>
      <c r="N5600" t="s">
        <v>1463</v>
      </c>
      <c r="O5600">
        <v>99</v>
      </c>
      <c r="P5600">
        <v>4</v>
      </c>
      <c r="Q5600" t="s">
        <v>7733</v>
      </c>
      <c r="R5600" t="s">
        <v>7734</v>
      </c>
      <c r="S5600" t="s">
        <v>7734</v>
      </c>
      <c r="T5600" t="s">
        <v>24316</v>
      </c>
      <c r="U5600">
        <f t="shared" si="87"/>
        <v>1059</v>
      </c>
    </row>
    <row r="5601" spans="1:21" x14ac:dyDescent="0.2">
      <c r="A5601" t="s">
        <v>19239</v>
      </c>
      <c r="B5601" t="s">
        <v>10616</v>
      </c>
      <c r="C5601">
        <v>3556077</v>
      </c>
      <c r="D5601" t="s">
        <v>7619</v>
      </c>
      <c r="E5601" t="s">
        <v>7290</v>
      </c>
      <c r="F5601" t="s">
        <v>6402</v>
      </c>
      <c r="G5601">
        <v>66</v>
      </c>
      <c r="H5601">
        <v>313</v>
      </c>
      <c r="I5601">
        <v>1</v>
      </c>
      <c r="J5601">
        <v>0</v>
      </c>
      <c r="K5601">
        <v>0</v>
      </c>
      <c r="M5601">
        <v>2018</v>
      </c>
      <c r="N5601" t="s">
        <v>6404</v>
      </c>
      <c r="O5601">
        <v>99</v>
      </c>
      <c r="P5601">
        <v>1</v>
      </c>
      <c r="Q5601" t="s">
        <v>7733</v>
      </c>
      <c r="R5601" t="s">
        <v>7734</v>
      </c>
      <c r="S5601" t="s">
        <v>7734</v>
      </c>
      <c r="T5601" t="s">
        <v>24317</v>
      </c>
      <c r="U5601">
        <f t="shared" si="87"/>
        <v>1059</v>
      </c>
    </row>
    <row r="5602" spans="1:21" x14ac:dyDescent="0.2">
      <c r="A5602" t="s">
        <v>19238</v>
      </c>
      <c r="B5602" t="s">
        <v>10616</v>
      </c>
      <c r="C5602">
        <v>3556077</v>
      </c>
      <c r="D5602" t="s">
        <v>7593</v>
      </c>
      <c r="E5602" t="s">
        <v>12444</v>
      </c>
      <c r="F5602" t="s">
        <v>6402</v>
      </c>
      <c r="G5602">
        <v>76</v>
      </c>
      <c r="H5602">
        <v>1059</v>
      </c>
      <c r="I5602">
        <v>1</v>
      </c>
      <c r="J5602">
        <v>0</v>
      </c>
      <c r="K5602">
        <v>0</v>
      </c>
      <c r="M5602">
        <v>2018</v>
      </c>
      <c r="N5602" t="s">
        <v>1463</v>
      </c>
      <c r="O5602">
        <v>99</v>
      </c>
      <c r="P5602">
        <v>4</v>
      </c>
      <c r="Q5602" t="s">
        <v>7733</v>
      </c>
      <c r="R5602" t="s">
        <v>7734</v>
      </c>
      <c r="S5602" t="s">
        <v>7734</v>
      </c>
      <c r="T5602" t="s">
        <v>24318</v>
      </c>
      <c r="U5602">
        <f t="shared" si="87"/>
        <v>1059</v>
      </c>
    </row>
    <row r="5603" spans="1:21" x14ac:dyDescent="0.2">
      <c r="A5603" t="s">
        <v>19238</v>
      </c>
      <c r="B5603" t="s">
        <v>10616</v>
      </c>
      <c r="C5603">
        <v>3556077</v>
      </c>
      <c r="D5603" t="s">
        <v>6591</v>
      </c>
      <c r="E5603" t="s">
        <v>13303</v>
      </c>
      <c r="F5603" t="s">
        <v>6402</v>
      </c>
      <c r="G5603">
        <v>238</v>
      </c>
      <c r="H5603">
        <v>1059</v>
      </c>
      <c r="I5603">
        <v>1</v>
      </c>
      <c r="J5603">
        <v>1</v>
      </c>
      <c r="K5603">
        <v>0</v>
      </c>
      <c r="M5603">
        <v>2018</v>
      </c>
      <c r="N5603" t="s">
        <v>1463</v>
      </c>
      <c r="O5603">
        <v>99</v>
      </c>
      <c r="P5603">
        <v>4</v>
      </c>
      <c r="Q5603" t="s">
        <v>7733</v>
      </c>
      <c r="R5603" t="s">
        <v>7734</v>
      </c>
      <c r="S5603" t="s">
        <v>7734</v>
      </c>
      <c r="T5603" t="s">
        <v>24319</v>
      </c>
      <c r="U5603">
        <f t="shared" si="87"/>
        <v>1059</v>
      </c>
    </row>
    <row r="5604" spans="1:21" x14ac:dyDescent="0.2">
      <c r="A5604" t="s">
        <v>19238</v>
      </c>
      <c r="B5604" t="s">
        <v>10616</v>
      </c>
      <c r="C5604">
        <v>3556077</v>
      </c>
      <c r="D5604" t="s">
        <v>6428</v>
      </c>
      <c r="E5604" t="s">
        <v>10620</v>
      </c>
      <c r="F5604" t="s">
        <v>6402</v>
      </c>
      <c r="G5604">
        <v>229</v>
      </c>
      <c r="H5604">
        <v>1059</v>
      </c>
      <c r="I5604">
        <v>0</v>
      </c>
      <c r="J5604">
        <v>1</v>
      </c>
      <c r="K5604">
        <v>0</v>
      </c>
      <c r="M5604">
        <v>2018</v>
      </c>
      <c r="N5604" t="s">
        <v>1463</v>
      </c>
      <c r="O5604">
        <v>99</v>
      </c>
      <c r="P5604">
        <v>4</v>
      </c>
      <c r="Q5604" t="s">
        <v>7733</v>
      </c>
      <c r="R5604" t="s">
        <v>7734</v>
      </c>
      <c r="S5604" t="s">
        <v>7734</v>
      </c>
      <c r="T5604" t="s">
        <v>3941</v>
      </c>
      <c r="U5604">
        <f t="shared" si="87"/>
        <v>1059</v>
      </c>
    </row>
    <row r="5605" spans="1:21" x14ac:dyDescent="0.2">
      <c r="A5605" t="s">
        <v>19240</v>
      </c>
      <c r="B5605" t="s">
        <v>11592</v>
      </c>
      <c r="C5605">
        <v>3549031</v>
      </c>
      <c r="D5605" t="s">
        <v>6736</v>
      </c>
      <c r="E5605" t="s">
        <v>6724</v>
      </c>
      <c r="F5605" t="s">
        <v>6402</v>
      </c>
      <c r="G5605">
        <v>0</v>
      </c>
      <c r="H5605">
        <v>0</v>
      </c>
      <c r="I5605">
        <v>1</v>
      </c>
      <c r="J5605">
        <v>1</v>
      </c>
      <c r="K5605">
        <v>1</v>
      </c>
      <c r="M5605">
        <v>2018</v>
      </c>
      <c r="N5605" t="s">
        <v>6404</v>
      </c>
      <c r="O5605">
        <v>99</v>
      </c>
      <c r="P5605">
        <v>1</v>
      </c>
      <c r="Q5605" t="s">
        <v>7733</v>
      </c>
      <c r="R5605" t="s">
        <v>7734</v>
      </c>
      <c r="S5605" t="s">
        <v>7734</v>
      </c>
      <c r="T5605" t="s">
        <v>956</v>
      </c>
      <c r="U5605">
        <f t="shared" si="87"/>
        <v>3803</v>
      </c>
    </row>
    <row r="5606" spans="1:21" x14ac:dyDescent="0.2">
      <c r="A5606" t="s">
        <v>19241</v>
      </c>
      <c r="B5606" t="s">
        <v>11592</v>
      </c>
      <c r="C5606">
        <v>3549031</v>
      </c>
      <c r="D5606" t="s">
        <v>6442</v>
      </c>
      <c r="E5606" t="s">
        <v>11598</v>
      </c>
      <c r="F5606" t="s">
        <v>6402</v>
      </c>
      <c r="G5606">
        <v>678</v>
      </c>
      <c r="H5606">
        <v>3803</v>
      </c>
      <c r="I5606">
        <v>0</v>
      </c>
      <c r="J5606">
        <v>1</v>
      </c>
      <c r="K5606">
        <v>0</v>
      </c>
      <c r="M5606">
        <v>2018</v>
      </c>
      <c r="N5606" t="s">
        <v>1463</v>
      </c>
      <c r="O5606">
        <v>99</v>
      </c>
      <c r="P5606">
        <v>4</v>
      </c>
      <c r="Q5606" t="s">
        <v>7733</v>
      </c>
      <c r="R5606" t="s">
        <v>7734</v>
      </c>
      <c r="S5606" t="s">
        <v>7734</v>
      </c>
      <c r="T5606" t="s">
        <v>3942</v>
      </c>
      <c r="U5606">
        <f t="shared" si="87"/>
        <v>3803</v>
      </c>
    </row>
    <row r="5607" spans="1:21" x14ac:dyDescent="0.2">
      <c r="A5607" t="s">
        <v>19241</v>
      </c>
      <c r="B5607" t="s">
        <v>11592</v>
      </c>
      <c r="C5607">
        <v>3549031</v>
      </c>
      <c r="D5607" t="s">
        <v>7101</v>
      </c>
      <c r="E5607" t="s">
        <v>11595</v>
      </c>
      <c r="F5607" t="s">
        <v>6402</v>
      </c>
      <c r="G5607">
        <v>853</v>
      </c>
      <c r="H5607">
        <v>3803</v>
      </c>
      <c r="I5607">
        <v>1</v>
      </c>
      <c r="J5607">
        <v>1</v>
      </c>
      <c r="K5607">
        <v>0</v>
      </c>
      <c r="M5607">
        <v>2018</v>
      </c>
      <c r="N5607" t="s">
        <v>1463</v>
      </c>
      <c r="O5607">
        <v>99</v>
      </c>
      <c r="P5607">
        <v>4</v>
      </c>
      <c r="Q5607" t="s">
        <v>7733</v>
      </c>
      <c r="R5607" t="s">
        <v>7734</v>
      </c>
      <c r="S5607" t="s">
        <v>7734</v>
      </c>
      <c r="T5607" t="s">
        <v>3944</v>
      </c>
      <c r="U5607">
        <f t="shared" si="87"/>
        <v>3803</v>
      </c>
    </row>
    <row r="5608" spans="1:21" x14ac:dyDescent="0.2">
      <c r="A5608" t="s">
        <v>19241</v>
      </c>
      <c r="B5608" t="s">
        <v>11592</v>
      </c>
      <c r="C5608">
        <v>3549031</v>
      </c>
      <c r="D5608" t="s">
        <v>6439</v>
      </c>
      <c r="E5608" t="s">
        <v>7487</v>
      </c>
      <c r="F5608" t="s">
        <v>6402</v>
      </c>
      <c r="G5608">
        <v>799</v>
      </c>
      <c r="H5608">
        <v>3803</v>
      </c>
      <c r="I5608">
        <v>1</v>
      </c>
      <c r="J5608">
        <v>1</v>
      </c>
      <c r="K5608">
        <v>0</v>
      </c>
      <c r="M5608">
        <v>2018</v>
      </c>
      <c r="N5608" t="s">
        <v>1463</v>
      </c>
      <c r="O5608">
        <v>99</v>
      </c>
      <c r="P5608">
        <v>4</v>
      </c>
      <c r="Q5608" t="s">
        <v>7733</v>
      </c>
      <c r="R5608" t="s">
        <v>7734</v>
      </c>
      <c r="S5608" t="s">
        <v>7734</v>
      </c>
      <c r="T5608" t="s">
        <v>24320</v>
      </c>
      <c r="U5608">
        <f t="shared" si="87"/>
        <v>3803</v>
      </c>
    </row>
    <row r="5609" spans="1:21" x14ac:dyDescent="0.2">
      <c r="A5609" t="s">
        <v>19241</v>
      </c>
      <c r="B5609" t="s">
        <v>11592</v>
      </c>
      <c r="C5609">
        <v>3549031</v>
      </c>
      <c r="D5609" t="s">
        <v>6880</v>
      </c>
      <c r="E5609" t="s">
        <v>9262</v>
      </c>
      <c r="F5609" t="s">
        <v>6402</v>
      </c>
      <c r="G5609">
        <v>675</v>
      </c>
      <c r="H5609">
        <v>3803</v>
      </c>
      <c r="I5609">
        <v>1</v>
      </c>
      <c r="J5609">
        <v>0</v>
      </c>
      <c r="K5609">
        <v>0</v>
      </c>
      <c r="M5609">
        <v>2018</v>
      </c>
      <c r="N5609" t="s">
        <v>1463</v>
      </c>
      <c r="O5609">
        <v>99</v>
      </c>
      <c r="P5609">
        <v>4</v>
      </c>
      <c r="Q5609" t="s">
        <v>7733</v>
      </c>
      <c r="R5609" t="s">
        <v>7734</v>
      </c>
      <c r="S5609" t="s">
        <v>7734</v>
      </c>
      <c r="T5609" t="s">
        <v>3946</v>
      </c>
      <c r="U5609">
        <f t="shared" si="87"/>
        <v>3803</v>
      </c>
    </row>
    <row r="5610" spans="1:21" x14ac:dyDescent="0.2">
      <c r="A5610" t="s">
        <v>19241</v>
      </c>
      <c r="B5610" t="s">
        <v>11592</v>
      </c>
      <c r="C5610">
        <v>3549031</v>
      </c>
      <c r="D5610" t="s">
        <v>19242</v>
      </c>
      <c r="E5610" t="s">
        <v>7246</v>
      </c>
      <c r="F5610" t="s">
        <v>6402</v>
      </c>
      <c r="G5610">
        <v>798</v>
      </c>
      <c r="H5610">
        <v>3803</v>
      </c>
      <c r="I5610">
        <v>1</v>
      </c>
      <c r="J5610">
        <v>1</v>
      </c>
      <c r="K5610">
        <v>0</v>
      </c>
      <c r="M5610">
        <v>2018</v>
      </c>
      <c r="N5610" t="s">
        <v>1463</v>
      </c>
      <c r="O5610">
        <v>99</v>
      </c>
      <c r="P5610">
        <v>4</v>
      </c>
      <c r="Q5610" t="s">
        <v>7733</v>
      </c>
      <c r="R5610" t="s">
        <v>7734</v>
      </c>
      <c r="S5610" t="s">
        <v>7734</v>
      </c>
      <c r="T5610" t="s">
        <v>24321</v>
      </c>
      <c r="U5610">
        <f t="shared" si="87"/>
        <v>3803</v>
      </c>
    </row>
    <row r="5611" spans="1:21" x14ac:dyDescent="0.2">
      <c r="A5611" t="s">
        <v>19243</v>
      </c>
      <c r="B5611" t="s">
        <v>8653</v>
      </c>
      <c r="C5611">
        <v>3554058</v>
      </c>
      <c r="D5611" t="s">
        <v>7664</v>
      </c>
      <c r="E5611" t="s">
        <v>19244</v>
      </c>
      <c r="F5611" t="s">
        <v>6402</v>
      </c>
      <c r="G5611">
        <v>189</v>
      </c>
      <c r="H5611">
        <v>1125</v>
      </c>
      <c r="I5611">
        <v>1</v>
      </c>
      <c r="J5611">
        <v>1</v>
      </c>
      <c r="K5611">
        <v>0</v>
      </c>
      <c r="M5611">
        <v>2018</v>
      </c>
      <c r="N5611" t="s">
        <v>1463</v>
      </c>
      <c r="O5611">
        <v>99</v>
      </c>
      <c r="P5611">
        <v>4</v>
      </c>
      <c r="Q5611" t="s">
        <v>7733</v>
      </c>
      <c r="R5611" t="s">
        <v>7734</v>
      </c>
      <c r="S5611" t="s">
        <v>7734</v>
      </c>
      <c r="T5611" t="s">
        <v>24322</v>
      </c>
      <c r="U5611">
        <f t="shared" si="87"/>
        <v>1125</v>
      </c>
    </row>
    <row r="5612" spans="1:21" x14ac:dyDescent="0.2">
      <c r="A5612" t="s">
        <v>19245</v>
      </c>
      <c r="B5612" t="s">
        <v>8653</v>
      </c>
      <c r="C5612">
        <v>3554058</v>
      </c>
      <c r="D5612" t="s">
        <v>11651</v>
      </c>
      <c r="E5612" t="s">
        <v>13009</v>
      </c>
      <c r="F5612" t="s">
        <v>6402</v>
      </c>
      <c r="G5612">
        <v>181</v>
      </c>
      <c r="H5612">
        <v>362</v>
      </c>
      <c r="I5612">
        <v>1</v>
      </c>
      <c r="J5612">
        <v>0</v>
      </c>
      <c r="K5612">
        <v>0</v>
      </c>
      <c r="M5612">
        <v>2018</v>
      </c>
      <c r="N5612" t="s">
        <v>6404</v>
      </c>
      <c r="O5612">
        <v>99</v>
      </c>
      <c r="P5612">
        <v>1</v>
      </c>
      <c r="Q5612" t="s">
        <v>7733</v>
      </c>
      <c r="R5612" t="s">
        <v>7734</v>
      </c>
      <c r="S5612" t="s">
        <v>7734</v>
      </c>
      <c r="T5612" t="s">
        <v>3952</v>
      </c>
      <c r="U5612">
        <f t="shared" si="87"/>
        <v>1125</v>
      </c>
    </row>
    <row r="5613" spans="1:21" x14ac:dyDescent="0.2">
      <c r="A5613" t="s">
        <v>19243</v>
      </c>
      <c r="B5613" t="s">
        <v>8653</v>
      </c>
      <c r="C5613">
        <v>3554058</v>
      </c>
      <c r="D5613" t="s">
        <v>15424</v>
      </c>
      <c r="E5613" t="s">
        <v>19246</v>
      </c>
      <c r="F5613" t="s">
        <v>6402</v>
      </c>
      <c r="G5613">
        <v>193</v>
      </c>
      <c r="H5613">
        <v>1125</v>
      </c>
      <c r="I5613">
        <v>0</v>
      </c>
      <c r="J5613">
        <v>1</v>
      </c>
      <c r="K5613">
        <v>0</v>
      </c>
      <c r="M5613">
        <v>2018</v>
      </c>
      <c r="N5613" t="s">
        <v>1463</v>
      </c>
      <c r="O5613">
        <v>99</v>
      </c>
      <c r="P5613">
        <v>4</v>
      </c>
      <c r="Q5613" t="s">
        <v>7733</v>
      </c>
      <c r="R5613" t="s">
        <v>7734</v>
      </c>
      <c r="S5613" t="s">
        <v>7734</v>
      </c>
      <c r="T5613" t="s">
        <v>24323</v>
      </c>
      <c r="U5613">
        <f t="shared" si="87"/>
        <v>1125</v>
      </c>
    </row>
    <row r="5614" spans="1:21" x14ac:dyDescent="0.2">
      <c r="A5614" t="s">
        <v>19243</v>
      </c>
      <c r="B5614" t="s">
        <v>8653</v>
      </c>
      <c r="C5614">
        <v>3554058</v>
      </c>
      <c r="D5614" t="s">
        <v>6483</v>
      </c>
      <c r="E5614" t="s">
        <v>19247</v>
      </c>
      <c r="F5614" t="s">
        <v>6402</v>
      </c>
      <c r="G5614">
        <v>116</v>
      </c>
      <c r="H5614">
        <v>1125</v>
      </c>
      <c r="I5614">
        <v>0</v>
      </c>
      <c r="J5614">
        <v>0</v>
      </c>
      <c r="K5614">
        <v>0</v>
      </c>
      <c r="M5614">
        <v>2018</v>
      </c>
      <c r="N5614" t="s">
        <v>1463</v>
      </c>
      <c r="O5614">
        <v>99</v>
      </c>
      <c r="P5614">
        <v>4</v>
      </c>
      <c r="Q5614" t="s">
        <v>7733</v>
      </c>
      <c r="R5614" t="s">
        <v>7734</v>
      </c>
      <c r="S5614" t="s">
        <v>7734</v>
      </c>
      <c r="T5614" t="s">
        <v>24324</v>
      </c>
      <c r="U5614">
        <f t="shared" si="87"/>
        <v>1125</v>
      </c>
    </row>
    <row r="5615" spans="1:21" x14ac:dyDescent="0.2">
      <c r="A5615" t="s">
        <v>19243</v>
      </c>
      <c r="B5615" t="s">
        <v>8653</v>
      </c>
      <c r="C5615">
        <v>3554058</v>
      </c>
      <c r="D5615" t="s">
        <v>15136</v>
      </c>
      <c r="E5615" t="s">
        <v>15189</v>
      </c>
      <c r="F5615" t="s">
        <v>6402</v>
      </c>
      <c r="G5615">
        <v>147</v>
      </c>
      <c r="H5615">
        <v>1125</v>
      </c>
      <c r="I5615">
        <v>0</v>
      </c>
      <c r="J5615">
        <v>0</v>
      </c>
      <c r="K5615">
        <v>0</v>
      </c>
      <c r="M5615">
        <v>2018</v>
      </c>
      <c r="N5615" t="s">
        <v>1463</v>
      </c>
      <c r="O5615">
        <v>99</v>
      </c>
      <c r="P5615">
        <v>4</v>
      </c>
      <c r="Q5615" t="s">
        <v>7733</v>
      </c>
      <c r="R5615" t="s">
        <v>7734</v>
      </c>
      <c r="S5615" t="s">
        <v>7734</v>
      </c>
      <c r="T5615" t="s">
        <v>24325</v>
      </c>
      <c r="U5615">
        <f t="shared" si="87"/>
        <v>1125</v>
      </c>
    </row>
    <row r="5616" spans="1:21" x14ac:dyDescent="0.2">
      <c r="A5616" t="s">
        <v>19243</v>
      </c>
      <c r="B5616" t="s">
        <v>8653</v>
      </c>
      <c r="C5616">
        <v>3554058</v>
      </c>
      <c r="D5616" t="s">
        <v>19248</v>
      </c>
      <c r="E5616" t="s">
        <v>13008</v>
      </c>
      <c r="F5616" t="s">
        <v>6402</v>
      </c>
      <c r="G5616">
        <v>210</v>
      </c>
      <c r="H5616">
        <v>1125</v>
      </c>
      <c r="I5616">
        <v>0</v>
      </c>
      <c r="J5616">
        <v>1</v>
      </c>
      <c r="K5616">
        <v>0</v>
      </c>
      <c r="M5616">
        <v>2018</v>
      </c>
      <c r="N5616" t="s">
        <v>1463</v>
      </c>
      <c r="O5616">
        <v>99</v>
      </c>
      <c r="P5616">
        <v>4</v>
      </c>
      <c r="Q5616" t="s">
        <v>7733</v>
      </c>
      <c r="R5616" t="s">
        <v>7734</v>
      </c>
      <c r="S5616" t="s">
        <v>7734</v>
      </c>
      <c r="T5616" t="s">
        <v>24326</v>
      </c>
      <c r="U5616">
        <f t="shared" si="87"/>
        <v>1125</v>
      </c>
    </row>
    <row r="5617" spans="1:21" x14ac:dyDescent="0.2">
      <c r="A5617" t="s">
        <v>19245</v>
      </c>
      <c r="B5617" t="s">
        <v>8653</v>
      </c>
      <c r="C5617">
        <v>3554058</v>
      </c>
      <c r="D5617" t="s">
        <v>6595</v>
      </c>
      <c r="E5617" t="s">
        <v>8137</v>
      </c>
      <c r="F5617" t="s">
        <v>6402</v>
      </c>
      <c r="G5617">
        <v>181</v>
      </c>
      <c r="H5617">
        <v>362</v>
      </c>
      <c r="I5617">
        <v>0</v>
      </c>
      <c r="J5617">
        <v>1</v>
      </c>
      <c r="K5617">
        <v>0</v>
      </c>
      <c r="M5617">
        <v>2018</v>
      </c>
      <c r="N5617" t="s">
        <v>6404</v>
      </c>
      <c r="O5617">
        <v>99</v>
      </c>
      <c r="P5617">
        <v>1</v>
      </c>
      <c r="Q5617" t="s">
        <v>7733</v>
      </c>
      <c r="R5617" t="s">
        <v>7734</v>
      </c>
      <c r="S5617" t="s">
        <v>7734</v>
      </c>
      <c r="T5617" t="s">
        <v>24327</v>
      </c>
      <c r="U5617">
        <f t="shared" si="87"/>
        <v>1125</v>
      </c>
    </row>
    <row r="5618" spans="1:21" x14ac:dyDescent="0.2">
      <c r="A5618" t="s">
        <v>19243</v>
      </c>
      <c r="B5618" t="s">
        <v>8653</v>
      </c>
      <c r="C5618">
        <v>3554058</v>
      </c>
      <c r="D5618" t="s">
        <v>6488</v>
      </c>
      <c r="E5618" t="s">
        <v>13012</v>
      </c>
      <c r="F5618" t="s">
        <v>6402</v>
      </c>
      <c r="G5618">
        <v>270</v>
      </c>
      <c r="H5618">
        <v>1125</v>
      </c>
      <c r="I5618">
        <v>1</v>
      </c>
      <c r="J5618">
        <v>1</v>
      </c>
      <c r="K5618">
        <v>0</v>
      </c>
      <c r="M5618">
        <v>2018</v>
      </c>
      <c r="N5618" t="s">
        <v>1463</v>
      </c>
      <c r="O5618">
        <v>99</v>
      </c>
      <c r="P5618">
        <v>4</v>
      </c>
      <c r="Q5618" t="s">
        <v>7733</v>
      </c>
      <c r="R5618" t="s">
        <v>7734</v>
      </c>
      <c r="S5618" t="s">
        <v>7734</v>
      </c>
      <c r="T5618" t="s">
        <v>3950</v>
      </c>
      <c r="U5618">
        <f t="shared" si="87"/>
        <v>1125</v>
      </c>
    </row>
    <row r="5619" spans="1:21" x14ac:dyDescent="0.2">
      <c r="A5619" t="s">
        <v>19249</v>
      </c>
      <c r="B5619" t="s">
        <v>10624</v>
      </c>
      <c r="C5619">
        <v>3549028</v>
      </c>
      <c r="D5619" t="s">
        <v>6821</v>
      </c>
      <c r="E5619" t="s">
        <v>19080</v>
      </c>
      <c r="F5619" t="s">
        <v>6402</v>
      </c>
      <c r="G5619">
        <v>460</v>
      </c>
      <c r="H5619">
        <v>1432</v>
      </c>
      <c r="I5619">
        <v>1</v>
      </c>
      <c r="J5619">
        <v>0</v>
      </c>
      <c r="K5619">
        <v>0</v>
      </c>
      <c r="M5619">
        <v>2018</v>
      </c>
      <c r="N5619" t="s">
        <v>2531</v>
      </c>
      <c r="O5619">
        <v>99</v>
      </c>
      <c r="P5619">
        <v>1</v>
      </c>
      <c r="Q5619" t="s">
        <v>7733</v>
      </c>
      <c r="R5619" t="s">
        <v>7734</v>
      </c>
      <c r="S5619" t="s">
        <v>7734</v>
      </c>
      <c r="T5619" t="s">
        <v>24328</v>
      </c>
      <c r="U5619">
        <f t="shared" si="87"/>
        <v>4637</v>
      </c>
    </row>
    <row r="5620" spans="1:21" x14ac:dyDescent="0.2">
      <c r="A5620" t="s">
        <v>19250</v>
      </c>
      <c r="B5620" t="s">
        <v>10624</v>
      </c>
      <c r="C5620">
        <v>3549028</v>
      </c>
      <c r="D5620" t="s">
        <v>6425</v>
      </c>
      <c r="E5620" t="s">
        <v>7266</v>
      </c>
      <c r="F5620" t="s">
        <v>6402</v>
      </c>
      <c r="G5620">
        <v>477</v>
      </c>
      <c r="H5620">
        <v>4637</v>
      </c>
      <c r="I5620">
        <v>0</v>
      </c>
      <c r="J5620">
        <v>0</v>
      </c>
      <c r="K5620">
        <v>0</v>
      </c>
      <c r="M5620">
        <v>2018</v>
      </c>
      <c r="N5620" t="s">
        <v>1463</v>
      </c>
      <c r="O5620">
        <v>99</v>
      </c>
      <c r="P5620">
        <v>4</v>
      </c>
      <c r="Q5620" t="s">
        <v>7733</v>
      </c>
      <c r="R5620" t="s">
        <v>7734</v>
      </c>
      <c r="S5620" t="s">
        <v>7734</v>
      </c>
      <c r="T5620" t="s">
        <v>961</v>
      </c>
      <c r="U5620">
        <f t="shared" si="87"/>
        <v>4637</v>
      </c>
    </row>
    <row r="5621" spans="1:21" x14ac:dyDescent="0.2">
      <c r="A5621" t="s">
        <v>19250</v>
      </c>
      <c r="B5621" t="s">
        <v>10624</v>
      </c>
      <c r="C5621">
        <v>3549028</v>
      </c>
      <c r="D5621" t="s">
        <v>7139</v>
      </c>
      <c r="E5621" t="s">
        <v>10628</v>
      </c>
      <c r="F5621" t="s">
        <v>6402</v>
      </c>
      <c r="G5621">
        <v>648</v>
      </c>
      <c r="H5621">
        <v>4637</v>
      </c>
      <c r="I5621">
        <v>1</v>
      </c>
      <c r="J5621">
        <v>0</v>
      </c>
      <c r="K5621">
        <v>0</v>
      </c>
      <c r="M5621">
        <v>2018</v>
      </c>
      <c r="N5621" t="s">
        <v>1463</v>
      </c>
      <c r="O5621">
        <v>99</v>
      </c>
      <c r="P5621">
        <v>4</v>
      </c>
      <c r="Q5621" t="s">
        <v>7733</v>
      </c>
      <c r="R5621" t="s">
        <v>7734</v>
      </c>
      <c r="S5621" t="s">
        <v>7734</v>
      </c>
      <c r="T5621" t="s">
        <v>3958</v>
      </c>
      <c r="U5621">
        <f t="shared" si="87"/>
        <v>4637</v>
      </c>
    </row>
    <row r="5622" spans="1:21" x14ac:dyDescent="0.2">
      <c r="A5622" t="s">
        <v>19250</v>
      </c>
      <c r="B5622" t="s">
        <v>10624</v>
      </c>
      <c r="C5622">
        <v>3549028</v>
      </c>
      <c r="D5622" t="s">
        <v>6851</v>
      </c>
      <c r="E5622" t="s">
        <v>6546</v>
      </c>
      <c r="F5622" t="s">
        <v>6402</v>
      </c>
      <c r="G5622">
        <v>866</v>
      </c>
      <c r="H5622">
        <v>4637</v>
      </c>
      <c r="I5622">
        <v>0</v>
      </c>
      <c r="J5622">
        <v>1</v>
      </c>
      <c r="K5622">
        <v>0</v>
      </c>
      <c r="M5622">
        <v>2018</v>
      </c>
      <c r="N5622" t="s">
        <v>1463</v>
      </c>
      <c r="O5622">
        <v>99</v>
      </c>
      <c r="P5622">
        <v>4</v>
      </c>
      <c r="Q5622" t="s">
        <v>7733</v>
      </c>
      <c r="R5622" t="s">
        <v>7734</v>
      </c>
      <c r="S5622" t="s">
        <v>7734</v>
      </c>
      <c r="T5622" t="s">
        <v>3962</v>
      </c>
      <c r="U5622">
        <f t="shared" si="87"/>
        <v>4637</v>
      </c>
    </row>
    <row r="5623" spans="1:21" x14ac:dyDescent="0.2">
      <c r="A5623" t="s">
        <v>19250</v>
      </c>
      <c r="B5623" t="s">
        <v>10624</v>
      </c>
      <c r="C5623">
        <v>3549028</v>
      </c>
      <c r="D5623" t="s">
        <v>9491</v>
      </c>
      <c r="E5623" t="s">
        <v>19251</v>
      </c>
      <c r="F5623" t="s">
        <v>6402</v>
      </c>
      <c r="G5623">
        <v>284</v>
      </c>
      <c r="H5623">
        <v>4637</v>
      </c>
      <c r="I5623">
        <v>0</v>
      </c>
      <c r="J5623">
        <v>0</v>
      </c>
      <c r="K5623">
        <v>0</v>
      </c>
      <c r="M5623">
        <v>2018</v>
      </c>
      <c r="N5623" t="s">
        <v>1463</v>
      </c>
      <c r="O5623">
        <v>99</v>
      </c>
      <c r="P5623">
        <v>4</v>
      </c>
      <c r="Q5623" t="s">
        <v>7733</v>
      </c>
      <c r="R5623" t="s">
        <v>7734</v>
      </c>
      <c r="S5623" t="s">
        <v>7734</v>
      </c>
      <c r="T5623" t="s">
        <v>24329</v>
      </c>
      <c r="U5623">
        <f t="shared" si="87"/>
        <v>4637</v>
      </c>
    </row>
    <row r="5624" spans="1:21" x14ac:dyDescent="0.2">
      <c r="A5624" t="s">
        <v>19250</v>
      </c>
      <c r="B5624" t="s">
        <v>10624</v>
      </c>
      <c r="C5624">
        <v>3549028</v>
      </c>
      <c r="D5624" t="s">
        <v>7645</v>
      </c>
      <c r="E5624" t="s">
        <v>10630</v>
      </c>
      <c r="F5624" t="s">
        <v>6402</v>
      </c>
      <c r="G5624">
        <v>657</v>
      </c>
      <c r="H5624">
        <v>4637</v>
      </c>
      <c r="I5624">
        <v>0</v>
      </c>
      <c r="J5624">
        <v>1</v>
      </c>
      <c r="K5624">
        <v>0</v>
      </c>
      <c r="M5624">
        <v>2018</v>
      </c>
      <c r="N5624" t="s">
        <v>1463</v>
      </c>
      <c r="O5624">
        <v>99</v>
      </c>
      <c r="P5624">
        <v>4</v>
      </c>
      <c r="Q5624" t="s">
        <v>7733</v>
      </c>
      <c r="R5624" t="s">
        <v>7734</v>
      </c>
      <c r="S5624" t="s">
        <v>7734</v>
      </c>
      <c r="T5624" t="s">
        <v>3963</v>
      </c>
      <c r="U5624">
        <f t="shared" si="87"/>
        <v>4637</v>
      </c>
    </row>
    <row r="5625" spans="1:21" x14ac:dyDescent="0.2">
      <c r="A5625" t="s">
        <v>19250</v>
      </c>
      <c r="B5625" t="s">
        <v>10624</v>
      </c>
      <c r="C5625">
        <v>3549028</v>
      </c>
      <c r="D5625" t="s">
        <v>6459</v>
      </c>
      <c r="E5625" t="s">
        <v>10627</v>
      </c>
      <c r="F5625" t="s">
        <v>6402</v>
      </c>
      <c r="G5625">
        <v>799</v>
      </c>
      <c r="H5625">
        <v>4637</v>
      </c>
      <c r="I5625">
        <v>1</v>
      </c>
      <c r="J5625">
        <v>1</v>
      </c>
      <c r="K5625">
        <v>0</v>
      </c>
      <c r="M5625">
        <v>2018</v>
      </c>
      <c r="N5625" t="s">
        <v>1463</v>
      </c>
      <c r="O5625">
        <v>99</v>
      </c>
      <c r="P5625">
        <v>4</v>
      </c>
      <c r="Q5625" t="s">
        <v>7733</v>
      </c>
      <c r="R5625" t="s">
        <v>7734</v>
      </c>
      <c r="S5625" t="s">
        <v>7734</v>
      </c>
      <c r="T5625" t="s">
        <v>3959</v>
      </c>
      <c r="U5625">
        <f t="shared" si="87"/>
        <v>4637</v>
      </c>
    </row>
    <row r="5626" spans="1:21" x14ac:dyDescent="0.2">
      <c r="A5626" t="s">
        <v>19250</v>
      </c>
      <c r="B5626" t="s">
        <v>10624</v>
      </c>
      <c r="C5626">
        <v>3549028</v>
      </c>
      <c r="D5626" t="s">
        <v>6891</v>
      </c>
      <c r="E5626" t="s">
        <v>10626</v>
      </c>
      <c r="F5626" t="s">
        <v>6402</v>
      </c>
      <c r="G5626">
        <v>906</v>
      </c>
      <c r="H5626">
        <v>4637</v>
      </c>
      <c r="I5626">
        <v>1</v>
      </c>
      <c r="J5626">
        <v>1</v>
      </c>
      <c r="K5626">
        <v>0</v>
      </c>
      <c r="M5626">
        <v>2018</v>
      </c>
      <c r="N5626" t="s">
        <v>1463</v>
      </c>
      <c r="O5626">
        <v>99</v>
      </c>
      <c r="P5626">
        <v>4</v>
      </c>
      <c r="Q5626" t="s">
        <v>7733</v>
      </c>
      <c r="R5626" t="s">
        <v>7734</v>
      </c>
      <c r="S5626" t="s">
        <v>7734</v>
      </c>
      <c r="T5626" t="s">
        <v>3960</v>
      </c>
      <c r="U5626">
        <f t="shared" si="87"/>
        <v>4637</v>
      </c>
    </row>
    <row r="5627" spans="1:21" x14ac:dyDescent="0.2">
      <c r="A5627" t="s">
        <v>19249</v>
      </c>
      <c r="B5627" t="s">
        <v>10624</v>
      </c>
      <c r="C5627">
        <v>3549028</v>
      </c>
      <c r="D5627" t="s">
        <v>6738</v>
      </c>
      <c r="E5627" t="s">
        <v>6765</v>
      </c>
      <c r="F5627" t="s">
        <v>6402</v>
      </c>
      <c r="G5627">
        <v>972</v>
      </c>
      <c r="H5627">
        <v>1432</v>
      </c>
      <c r="I5627">
        <v>1</v>
      </c>
      <c r="J5627">
        <v>1</v>
      </c>
      <c r="K5627">
        <v>0</v>
      </c>
      <c r="M5627">
        <v>2018</v>
      </c>
      <c r="N5627" t="s">
        <v>2531</v>
      </c>
      <c r="O5627">
        <v>99</v>
      </c>
      <c r="P5627">
        <v>1</v>
      </c>
      <c r="Q5627" t="s">
        <v>7733</v>
      </c>
      <c r="R5627" t="s">
        <v>7734</v>
      </c>
      <c r="S5627" t="s">
        <v>7734</v>
      </c>
      <c r="T5627" t="s">
        <v>24330</v>
      </c>
      <c r="U5627">
        <f t="shared" si="87"/>
        <v>4637</v>
      </c>
    </row>
    <row r="5628" spans="1:21" x14ac:dyDescent="0.2">
      <c r="A5628" t="s">
        <v>19252</v>
      </c>
      <c r="B5628" t="s">
        <v>12377</v>
      </c>
      <c r="C5628">
        <v>3549012</v>
      </c>
      <c r="D5628" t="s">
        <v>19253</v>
      </c>
      <c r="E5628" t="s">
        <v>9561</v>
      </c>
      <c r="F5628" t="s">
        <v>6402</v>
      </c>
      <c r="G5628">
        <v>228</v>
      </c>
      <c r="H5628">
        <v>1690</v>
      </c>
      <c r="I5628">
        <v>0</v>
      </c>
      <c r="J5628">
        <v>0</v>
      </c>
      <c r="K5628">
        <v>0</v>
      </c>
      <c r="M5628">
        <v>2018</v>
      </c>
      <c r="N5628" t="s">
        <v>1463</v>
      </c>
      <c r="O5628">
        <v>99</v>
      </c>
      <c r="P5628">
        <v>4</v>
      </c>
      <c r="Q5628" t="s">
        <v>7733</v>
      </c>
      <c r="R5628" t="s">
        <v>7734</v>
      </c>
      <c r="S5628" t="s">
        <v>7734</v>
      </c>
      <c r="T5628" t="s">
        <v>24331</v>
      </c>
      <c r="U5628">
        <f t="shared" si="87"/>
        <v>1690</v>
      </c>
    </row>
    <row r="5629" spans="1:21" x14ac:dyDescent="0.2">
      <c r="A5629" t="s">
        <v>19252</v>
      </c>
      <c r="B5629" t="s">
        <v>12377</v>
      </c>
      <c r="C5629">
        <v>3549012</v>
      </c>
      <c r="D5629" t="s">
        <v>6786</v>
      </c>
      <c r="E5629" t="s">
        <v>6706</v>
      </c>
      <c r="F5629" t="s">
        <v>6402</v>
      </c>
      <c r="G5629">
        <v>407</v>
      </c>
      <c r="H5629">
        <v>1690</v>
      </c>
      <c r="I5629">
        <v>1</v>
      </c>
      <c r="J5629">
        <v>1</v>
      </c>
      <c r="K5629">
        <v>0</v>
      </c>
      <c r="M5629">
        <v>2018</v>
      </c>
      <c r="N5629" t="s">
        <v>1463</v>
      </c>
      <c r="O5629">
        <v>99</v>
      </c>
      <c r="P5629">
        <v>4</v>
      </c>
      <c r="Q5629" t="s">
        <v>7733</v>
      </c>
      <c r="R5629" t="s">
        <v>7734</v>
      </c>
      <c r="S5629" t="s">
        <v>7734</v>
      </c>
      <c r="T5629" t="s">
        <v>965</v>
      </c>
      <c r="U5629">
        <f t="shared" si="87"/>
        <v>1690</v>
      </c>
    </row>
    <row r="5630" spans="1:21" x14ac:dyDescent="0.2">
      <c r="A5630" t="s">
        <v>19252</v>
      </c>
      <c r="B5630" t="s">
        <v>12377</v>
      </c>
      <c r="C5630">
        <v>3549012</v>
      </c>
      <c r="D5630" t="s">
        <v>6467</v>
      </c>
      <c r="E5630" t="s">
        <v>19254</v>
      </c>
      <c r="F5630" t="s">
        <v>6402</v>
      </c>
      <c r="G5630">
        <v>356</v>
      </c>
      <c r="H5630">
        <v>1690</v>
      </c>
      <c r="I5630">
        <v>1</v>
      </c>
      <c r="J5630">
        <v>1</v>
      </c>
      <c r="K5630">
        <v>0</v>
      </c>
      <c r="M5630">
        <v>2018</v>
      </c>
      <c r="N5630" t="s">
        <v>1463</v>
      </c>
      <c r="O5630">
        <v>99</v>
      </c>
      <c r="P5630">
        <v>4</v>
      </c>
      <c r="Q5630" t="s">
        <v>7733</v>
      </c>
      <c r="R5630" t="s">
        <v>7734</v>
      </c>
      <c r="S5630" t="s">
        <v>7734</v>
      </c>
      <c r="T5630" t="s">
        <v>24332</v>
      </c>
      <c r="U5630">
        <f t="shared" si="87"/>
        <v>1690</v>
      </c>
    </row>
    <row r="5631" spans="1:21" x14ac:dyDescent="0.2">
      <c r="A5631" t="s">
        <v>19255</v>
      </c>
      <c r="B5631" t="s">
        <v>12377</v>
      </c>
      <c r="C5631">
        <v>3549012</v>
      </c>
      <c r="D5631" t="s">
        <v>6425</v>
      </c>
      <c r="E5631" t="s">
        <v>6586</v>
      </c>
      <c r="F5631" t="s">
        <v>6402</v>
      </c>
      <c r="G5631">
        <v>163</v>
      </c>
      <c r="H5631">
        <v>558</v>
      </c>
      <c r="I5631">
        <v>0</v>
      </c>
      <c r="J5631">
        <v>0</v>
      </c>
      <c r="K5631">
        <v>0</v>
      </c>
      <c r="M5631">
        <v>2018</v>
      </c>
      <c r="N5631" t="s">
        <v>2531</v>
      </c>
      <c r="O5631">
        <v>99</v>
      </c>
      <c r="P5631">
        <v>1</v>
      </c>
      <c r="Q5631" t="s">
        <v>7733</v>
      </c>
      <c r="R5631" t="s">
        <v>7734</v>
      </c>
      <c r="S5631" t="s">
        <v>7734</v>
      </c>
      <c r="T5631" t="s">
        <v>24333</v>
      </c>
      <c r="U5631">
        <f t="shared" si="87"/>
        <v>1690</v>
      </c>
    </row>
    <row r="5632" spans="1:21" x14ac:dyDescent="0.2">
      <c r="A5632" t="s">
        <v>19252</v>
      </c>
      <c r="B5632" t="s">
        <v>12377</v>
      </c>
      <c r="C5632">
        <v>3549012</v>
      </c>
      <c r="D5632" t="s">
        <v>6598</v>
      </c>
      <c r="E5632" t="s">
        <v>12381</v>
      </c>
      <c r="F5632" t="s">
        <v>6402</v>
      </c>
      <c r="G5632">
        <v>362</v>
      </c>
      <c r="H5632">
        <v>1690</v>
      </c>
      <c r="I5632">
        <v>0</v>
      </c>
      <c r="J5632">
        <v>1</v>
      </c>
      <c r="K5632">
        <v>0</v>
      </c>
      <c r="M5632">
        <v>2018</v>
      </c>
      <c r="N5632" t="s">
        <v>1463</v>
      </c>
      <c r="O5632">
        <v>99</v>
      </c>
      <c r="P5632">
        <v>4</v>
      </c>
      <c r="Q5632" t="s">
        <v>7733</v>
      </c>
      <c r="R5632" t="s">
        <v>7734</v>
      </c>
      <c r="S5632" t="s">
        <v>7734</v>
      </c>
      <c r="T5632" t="s">
        <v>3970</v>
      </c>
      <c r="U5632">
        <f t="shared" si="87"/>
        <v>1690</v>
      </c>
    </row>
    <row r="5633" spans="1:21" x14ac:dyDescent="0.2">
      <c r="A5633" t="s">
        <v>19252</v>
      </c>
      <c r="B5633" t="s">
        <v>12377</v>
      </c>
      <c r="C5633">
        <v>3549012</v>
      </c>
      <c r="D5633" t="s">
        <v>7308</v>
      </c>
      <c r="E5633" t="s">
        <v>19256</v>
      </c>
      <c r="F5633" t="s">
        <v>6402</v>
      </c>
      <c r="G5633">
        <v>337</v>
      </c>
      <c r="H5633">
        <v>1690</v>
      </c>
      <c r="I5633">
        <v>0</v>
      </c>
      <c r="J5633">
        <v>1</v>
      </c>
      <c r="K5633">
        <v>0</v>
      </c>
      <c r="M5633">
        <v>2018</v>
      </c>
      <c r="N5633" t="s">
        <v>1463</v>
      </c>
      <c r="O5633">
        <v>99</v>
      </c>
      <c r="P5633">
        <v>4</v>
      </c>
      <c r="Q5633" t="s">
        <v>7733</v>
      </c>
      <c r="R5633" t="s">
        <v>7734</v>
      </c>
      <c r="S5633" t="s">
        <v>7734</v>
      </c>
      <c r="T5633" t="s">
        <v>24334</v>
      </c>
      <c r="U5633">
        <f t="shared" si="87"/>
        <v>1690</v>
      </c>
    </row>
    <row r="5634" spans="1:21" x14ac:dyDescent="0.2">
      <c r="A5634" t="s">
        <v>19255</v>
      </c>
      <c r="B5634" t="s">
        <v>12377</v>
      </c>
      <c r="C5634">
        <v>3549012</v>
      </c>
      <c r="D5634" t="s">
        <v>6503</v>
      </c>
      <c r="E5634" t="s">
        <v>15465</v>
      </c>
      <c r="F5634" t="s">
        <v>6402</v>
      </c>
      <c r="G5634">
        <v>395</v>
      </c>
      <c r="H5634">
        <v>558</v>
      </c>
      <c r="I5634">
        <v>1</v>
      </c>
      <c r="J5634">
        <v>1</v>
      </c>
      <c r="K5634">
        <v>0</v>
      </c>
      <c r="M5634">
        <v>2018</v>
      </c>
      <c r="N5634" t="s">
        <v>2531</v>
      </c>
      <c r="O5634">
        <v>99</v>
      </c>
      <c r="P5634">
        <v>1</v>
      </c>
      <c r="Q5634" t="s">
        <v>7733</v>
      </c>
      <c r="R5634" t="s">
        <v>7734</v>
      </c>
      <c r="S5634" t="s">
        <v>7734</v>
      </c>
      <c r="T5634" t="s">
        <v>24335</v>
      </c>
      <c r="U5634">
        <f t="shared" ref="U5634:U5697" si="88">_xlfn.MAXIFS($H$2:$H$6695, $C$2:$C$6695,C5634)</f>
        <v>1690</v>
      </c>
    </row>
    <row r="5635" spans="1:21" x14ac:dyDescent="0.2">
      <c r="A5635" t="s">
        <v>19257</v>
      </c>
      <c r="B5635" t="s">
        <v>7932</v>
      </c>
      <c r="C5635">
        <v>3547003</v>
      </c>
      <c r="D5635" t="s">
        <v>6609</v>
      </c>
      <c r="E5635" t="s">
        <v>7935</v>
      </c>
      <c r="F5635" t="s">
        <v>6402</v>
      </c>
      <c r="G5635">
        <v>0</v>
      </c>
      <c r="H5635">
        <v>0</v>
      </c>
      <c r="I5635">
        <v>1</v>
      </c>
      <c r="J5635">
        <v>1</v>
      </c>
      <c r="K5635">
        <v>1</v>
      </c>
      <c r="M5635">
        <v>2018</v>
      </c>
      <c r="N5635" t="s">
        <v>1479</v>
      </c>
      <c r="O5635">
        <v>99</v>
      </c>
      <c r="P5635">
        <v>1</v>
      </c>
      <c r="Q5635" t="s">
        <v>7733</v>
      </c>
      <c r="R5635" t="s">
        <v>7734</v>
      </c>
      <c r="S5635" t="s">
        <v>7734</v>
      </c>
      <c r="T5635" t="s">
        <v>3979</v>
      </c>
      <c r="U5635">
        <f t="shared" si="88"/>
        <v>6898</v>
      </c>
    </row>
    <row r="5636" spans="1:21" x14ac:dyDescent="0.2">
      <c r="A5636" t="s">
        <v>19258</v>
      </c>
      <c r="B5636" t="s">
        <v>7932</v>
      </c>
      <c r="C5636">
        <v>3547003</v>
      </c>
      <c r="D5636" t="s">
        <v>6785</v>
      </c>
      <c r="E5636" t="s">
        <v>6829</v>
      </c>
      <c r="F5636" t="s">
        <v>6402</v>
      </c>
      <c r="G5636">
        <v>1774</v>
      </c>
      <c r="H5636">
        <v>6898</v>
      </c>
      <c r="I5636">
        <v>1</v>
      </c>
      <c r="J5636">
        <v>1</v>
      </c>
      <c r="K5636">
        <v>0</v>
      </c>
      <c r="M5636">
        <v>2018</v>
      </c>
      <c r="N5636" t="s">
        <v>1463</v>
      </c>
      <c r="O5636">
        <v>99</v>
      </c>
      <c r="P5636">
        <v>3</v>
      </c>
      <c r="Q5636" t="s">
        <v>7733</v>
      </c>
      <c r="R5636" t="s">
        <v>7734</v>
      </c>
      <c r="S5636" t="s">
        <v>7734</v>
      </c>
      <c r="T5636" t="s">
        <v>5970</v>
      </c>
      <c r="U5636">
        <f t="shared" si="88"/>
        <v>6898</v>
      </c>
    </row>
    <row r="5637" spans="1:21" x14ac:dyDescent="0.2">
      <c r="A5637" t="s">
        <v>19259</v>
      </c>
      <c r="B5637" t="s">
        <v>7932</v>
      </c>
      <c r="C5637">
        <v>3547003</v>
      </c>
      <c r="D5637" t="s">
        <v>6970</v>
      </c>
      <c r="E5637" t="s">
        <v>19260</v>
      </c>
      <c r="F5637" t="s">
        <v>6402</v>
      </c>
      <c r="G5637">
        <v>1134</v>
      </c>
      <c r="H5637">
        <v>2580</v>
      </c>
      <c r="I5637">
        <v>0</v>
      </c>
      <c r="J5637">
        <v>0</v>
      </c>
      <c r="K5637">
        <v>0</v>
      </c>
      <c r="M5637">
        <v>2018</v>
      </c>
      <c r="N5637" t="s">
        <v>6404</v>
      </c>
      <c r="O5637">
        <v>99</v>
      </c>
      <c r="P5637">
        <v>1</v>
      </c>
      <c r="Q5637" t="s">
        <v>7733</v>
      </c>
      <c r="R5637" t="s">
        <v>7734</v>
      </c>
      <c r="S5637" t="s">
        <v>7734</v>
      </c>
      <c r="T5637" t="s">
        <v>24336</v>
      </c>
      <c r="U5637">
        <f t="shared" si="88"/>
        <v>6898</v>
      </c>
    </row>
    <row r="5638" spans="1:21" x14ac:dyDescent="0.2">
      <c r="A5638" t="s">
        <v>19258</v>
      </c>
      <c r="B5638" t="s">
        <v>7932</v>
      </c>
      <c r="C5638">
        <v>3547003</v>
      </c>
      <c r="D5638" t="s">
        <v>7092</v>
      </c>
      <c r="E5638" t="s">
        <v>6685</v>
      </c>
      <c r="F5638" t="s">
        <v>6402</v>
      </c>
      <c r="G5638">
        <v>1212</v>
      </c>
      <c r="H5638">
        <v>6898</v>
      </c>
      <c r="I5638">
        <v>0</v>
      </c>
      <c r="J5638">
        <v>1</v>
      </c>
      <c r="K5638">
        <v>0</v>
      </c>
      <c r="M5638">
        <v>2018</v>
      </c>
      <c r="N5638" t="s">
        <v>1463</v>
      </c>
      <c r="O5638">
        <v>99</v>
      </c>
      <c r="P5638">
        <v>3</v>
      </c>
      <c r="Q5638" t="s">
        <v>7733</v>
      </c>
      <c r="R5638" t="s">
        <v>7734</v>
      </c>
      <c r="S5638" t="s">
        <v>7734</v>
      </c>
      <c r="T5638" t="s">
        <v>968</v>
      </c>
      <c r="U5638">
        <f t="shared" si="88"/>
        <v>6898</v>
      </c>
    </row>
    <row r="5639" spans="1:21" x14ac:dyDescent="0.2">
      <c r="A5639" t="s">
        <v>19258</v>
      </c>
      <c r="B5639" t="s">
        <v>7932</v>
      </c>
      <c r="C5639">
        <v>3547003</v>
      </c>
      <c r="D5639" t="s">
        <v>6597</v>
      </c>
      <c r="E5639" t="s">
        <v>6679</v>
      </c>
      <c r="F5639" t="s">
        <v>6402</v>
      </c>
      <c r="G5639">
        <v>1138</v>
      </c>
      <c r="H5639">
        <v>6898</v>
      </c>
      <c r="I5639">
        <v>0</v>
      </c>
      <c r="J5639">
        <v>0</v>
      </c>
      <c r="K5639">
        <v>0</v>
      </c>
      <c r="M5639">
        <v>2018</v>
      </c>
      <c r="N5639" t="s">
        <v>1463</v>
      </c>
      <c r="O5639">
        <v>99</v>
      </c>
      <c r="P5639">
        <v>3</v>
      </c>
      <c r="Q5639" t="s">
        <v>7733</v>
      </c>
      <c r="R5639" t="s">
        <v>7734</v>
      </c>
      <c r="S5639" t="s">
        <v>7734</v>
      </c>
      <c r="T5639" t="s">
        <v>3975</v>
      </c>
      <c r="U5639">
        <f t="shared" si="88"/>
        <v>6898</v>
      </c>
    </row>
    <row r="5640" spans="1:21" x14ac:dyDescent="0.2">
      <c r="A5640" t="s">
        <v>19258</v>
      </c>
      <c r="B5640" t="s">
        <v>7932</v>
      </c>
      <c r="C5640">
        <v>3547003</v>
      </c>
      <c r="D5640" t="s">
        <v>6535</v>
      </c>
      <c r="E5640" t="s">
        <v>7941</v>
      </c>
      <c r="F5640" t="s">
        <v>6402</v>
      </c>
      <c r="G5640">
        <v>1691</v>
      </c>
      <c r="H5640">
        <v>6898</v>
      </c>
      <c r="I5640">
        <v>1</v>
      </c>
      <c r="J5640">
        <v>1</v>
      </c>
      <c r="K5640">
        <v>0</v>
      </c>
      <c r="M5640">
        <v>2018</v>
      </c>
      <c r="N5640" t="s">
        <v>1463</v>
      </c>
      <c r="O5640">
        <v>99</v>
      </c>
      <c r="P5640">
        <v>3</v>
      </c>
      <c r="Q5640" t="s">
        <v>7733</v>
      </c>
      <c r="R5640" t="s">
        <v>7734</v>
      </c>
      <c r="S5640" t="s">
        <v>7734</v>
      </c>
      <c r="T5640" t="s">
        <v>3976</v>
      </c>
      <c r="U5640">
        <f t="shared" si="88"/>
        <v>6898</v>
      </c>
    </row>
    <row r="5641" spans="1:21" x14ac:dyDescent="0.2">
      <c r="A5641" t="s">
        <v>19258</v>
      </c>
      <c r="B5641" t="s">
        <v>7932</v>
      </c>
      <c r="C5641">
        <v>3547003</v>
      </c>
      <c r="D5641" t="s">
        <v>6678</v>
      </c>
      <c r="E5641" t="s">
        <v>14412</v>
      </c>
      <c r="F5641" t="s">
        <v>6402</v>
      </c>
      <c r="G5641">
        <v>1083</v>
      </c>
      <c r="H5641">
        <v>6898</v>
      </c>
      <c r="I5641">
        <v>0</v>
      </c>
      <c r="J5641">
        <v>0</v>
      </c>
      <c r="K5641">
        <v>0</v>
      </c>
      <c r="M5641">
        <v>2018</v>
      </c>
      <c r="N5641" t="s">
        <v>1463</v>
      </c>
      <c r="O5641">
        <v>99</v>
      </c>
      <c r="P5641">
        <v>3</v>
      </c>
      <c r="Q5641" t="s">
        <v>7733</v>
      </c>
      <c r="R5641" t="s">
        <v>7734</v>
      </c>
      <c r="S5641" t="s">
        <v>7734</v>
      </c>
      <c r="T5641" t="s">
        <v>24337</v>
      </c>
      <c r="U5641">
        <f t="shared" si="88"/>
        <v>6898</v>
      </c>
    </row>
    <row r="5642" spans="1:21" x14ac:dyDescent="0.2">
      <c r="A5642" t="s">
        <v>19259</v>
      </c>
      <c r="B5642" t="s">
        <v>7932</v>
      </c>
      <c r="C5642">
        <v>3547003</v>
      </c>
      <c r="D5642" t="s">
        <v>6793</v>
      </c>
      <c r="E5642" t="s">
        <v>7933</v>
      </c>
      <c r="F5642" t="s">
        <v>6402</v>
      </c>
      <c r="G5642">
        <v>1446</v>
      </c>
      <c r="H5642">
        <v>2580</v>
      </c>
      <c r="I5642">
        <v>1</v>
      </c>
      <c r="J5642">
        <v>1</v>
      </c>
      <c r="K5642">
        <v>0</v>
      </c>
      <c r="M5642">
        <v>2018</v>
      </c>
      <c r="N5642" t="s">
        <v>6404</v>
      </c>
      <c r="O5642">
        <v>99</v>
      </c>
      <c r="P5642">
        <v>1</v>
      </c>
      <c r="Q5642" t="s">
        <v>7733</v>
      </c>
      <c r="R5642" t="s">
        <v>7734</v>
      </c>
      <c r="S5642" t="s">
        <v>7734</v>
      </c>
      <c r="T5642" t="s">
        <v>24338</v>
      </c>
      <c r="U5642">
        <f t="shared" si="88"/>
        <v>6898</v>
      </c>
    </row>
    <row r="5643" spans="1:21" x14ac:dyDescent="0.2">
      <c r="A5643" t="s">
        <v>19261</v>
      </c>
      <c r="B5643" t="s">
        <v>12268</v>
      </c>
      <c r="C5643">
        <v>3522019</v>
      </c>
      <c r="D5643" t="s">
        <v>6809</v>
      </c>
      <c r="E5643" t="s">
        <v>11612</v>
      </c>
      <c r="F5643" t="s">
        <v>6402</v>
      </c>
      <c r="G5643">
        <v>180</v>
      </c>
      <c r="H5643">
        <v>594</v>
      </c>
      <c r="I5643">
        <v>0</v>
      </c>
      <c r="J5643">
        <v>0</v>
      </c>
      <c r="K5643">
        <v>0</v>
      </c>
      <c r="M5643">
        <v>2018</v>
      </c>
      <c r="N5643" t="s">
        <v>1479</v>
      </c>
      <c r="O5643">
        <v>99</v>
      </c>
      <c r="P5643">
        <v>1</v>
      </c>
      <c r="Q5643" t="s">
        <v>7733</v>
      </c>
      <c r="R5643" t="s">
        <v>7734</v>
      </c>
      <c r="S5643" t="s">
        <v>7734</v>
      </c>
      <c r="T5643" t="s">
        <v>24339</v>
      </c>
      <c r="U5643">
        <f t="shared" si="88"/>
        <v>594</v>
      </c>
    </row>
    <row r="5644" spans="1:21" x14ac:dyDescent="0.2">
      <c r="A5644" t="s">
        <v>19262</v>
      </c>
      <c r="B5644" t="s">
        <v>12268</v>
      </c>
      <c r="C5644">
        <v>3522019</v>
      </c>
      <c r="D5644" t="s">
        <v>7262</v>
      </c>
      <c r="E5644" t="s">
        <v>6486</v>
      </c>
      <c r="F5644" t="s">
        <v>6402</v>
      </c>
      <c r="G5644">
        <v>0</v>
      </c>
      <c r="H5644">
        <v>0</v>
      </c>
      <c r="I5644">
        <v>1</v>
      </c>
      <c r="J5644">
        <v>1</v>
      </c>
      <c r="K5644">
        <v>1</v>
      </c>
      <c r="M5644">
        <v>2018</v>
      </c>
      <c r="N5644" t="s">
        <v>6404</v>
      </c>
      <c r="O5644">
        <v>99</v>
      </c>
      <c r="P5644">
        <v>1</v>
      </c>
      <c r="Q5644" t="s">
        <v>7733</v>
      </c>
      <c r="R5644" t="s">
        <v>7734</v>
      </c>
      <c r="S5644" t="s">
        <v>7734</v>
      </c>
      <c r="T5644" t="s">
        <v>971</v>
      </c>
      <c r="U5644">
        <f t="shared" si="88"/>
        <v>594</v>
      </c>
    </row>
    <row r="5645" spans="1:21" x14ac:dyDescent="0.2">
      <c r="A5645" t="s">
        <v>19261</v>
      </c>
      <c r="B5645" t="s">
        <v>12268</v>
      </c>
      <c r="C5645">
        <v>3522019</v>
      </c>
      <c r="D5645" t="s">
        <v>6425</v>
      </c>
      <c r="E5645" t="s">
        <v>19263</v>
      </c>
      <c r="F5645" t="s">
        <v>6402</v>
      </c>
      <c r="G5645">
        <v>414</v>
      </c>
      <c r="H5645">
        <v>594</v>
      </c>
      <c r="I5645">
        <v>1</v>
      </c>
      <c r="J5645">
        <v>1</v>
      </c>
      <c r="K5645">
        <v>0</v>
      </c>
      <c r="M5645">
        <v>2018</v>
      </c>
      <c r="N5645" t="s">
        <v>1479</v>
      </c>
      <c r="O5645">
        <v>99</v>
      </c>
      <c r="P5645">
        <v>1</v>
      </c>
      <c r="Q5645" t="s">
        <v>7733</v>
      </c>
      <c r="R5645" t="s">
        <v>7734</v>
      </c>
      <c r="S5645" t="s">
        <v>7734</v>
      </c>
      <c r="T5645" t="s">
        <v>24340</v>
      </c>
      <c r="U5645">
        <f t="shared" si="88"/>
        <v>594</v>
      </c>
    </row>
    <row r="5646" spans="1:21" x14ac:dyDescent="0.2">
      <c r="A5646" t="s">
        <v>19264</v>
      </c>
      <c r="B5646" t="s">
        <v>12268</v>
      </c>
      <c r="C5646">
        <v>3522019</v>
      </c>
      <c r="D5646" t="s">
        <v>6425</v>
      </c>
      <c r="E5646" t="s">
        <v>18271</v>
      </c>
      <c r="F5646" t="s">
        <v>6402</v>
      </c>
      <c r="G5646">
        <v>0</v>
      </c>
      <c r="H5646">
        <v>0</v>
      </c>
      <c r="I5646">
        <v>1</v>
      </c>
      <c r="J5646">
        <v>1</v>
      </c>
      <c r="K5646">
        <v>1</v>
      </c>
      <c r="M5646">
        <v>2018</v>
      </c>
      <c r="N5646" t="s">
        <v>1463</v>
      </c>
      <c r="O5646">
        <v>99</v>
      </c>
      <c r="P5646">
        <v>3</v>
      </c>
      <c r="Q5646" t="s">
        <v>7733</v>
      </c>
      <c r="R5646" t="s">
        <v>7734</v>
      </c>
      <c r="S5646" t="s">
        <v>7734</v>
      </c>
      <c r="T5646" t="s">
        <v>24341</v>
      </c>
      <c r="U5646">
        <f t="shared" si="88"/>
        <v>594</v>
      </c>
    </row>
    <row r="5647" spans="1:21" x14ac:dyDescent="0.2">
      <c r="A5647" t="s">
        <v>19264</v>
      </c>
      <c r="B5647" t="s">
        <v>12268</v>
      </c>
      <c r="C5647">
        <v>3522019</v>
      </c>
      <c r="D5647" t="s">
        <v>6908</v>
      </c>
      <c r="E5647" t="s">
        <v>6553</v>
      </c>
      <c r="F5647" t="s">
        <v>6402</v>
      </c>
      <c r="G5647">
        <v>0</v>
      </c>
      <c r="H5647">
        <v>0</v>
      </c>
      <c r="I5647">
        <v>1</v>
      </c>
      <c r="J5647">
        <v>1</v>
      </c>
      <c r="K5647">
        <v>1</v>
      </c>
      <c r="M5647">
        <v>2018</v>
      </c>
      <c r="N5647" t="s">
        <v>1463</v>
      </c>
      <c r="O5647">
        <v>99</v>
      </c>
      <c r="P5647">
        <v>3</v>
      </c>
      <c r="Q5647" t="s">
        <v>7733</v>
      </c>
      <c r="R5647" t="s">
        <v>7734</v>
      </c>
      <c r="S5647" t="s">
        <v>7734</v>
      </c>
      <c r="T5647" t="s">
        <v>4001</v>
      </c>
      <c r="U5647">
        <f t="shared" si="88"/>
        <v>594</v>
      </c>
    </row>
    <row r="5648" spans="1:21" x14ac:dyDescent="0.2">
      <c r="A5648" t="s">
        <v>19264</v>
      </c>
      <c r="B5648" t="s">
        <v>12268</v>
      </c>
      <c r="C5648">
        <v>3522019</v>
      </c>
      <c r="D5648" t="s">
        <v>6624</v>
      </c>
      <c r="E5648" t="s">
        <v>12269</v>
      </c>
      <c r="F5648" t="s">
        <v>6402</v>
      </c>
      <c r="G5648">
        <v>0</v>
      </c>
      <c r="H5648">
        <v>0</v>
      </c>
      <c r="I5648">
        <v>1</v>
      </c>
      <c r="J5648">
        <v>1</v>
      </c>
      <c r="K5648">
        <v>1</v>
      </c>
      <c r="M5648">
        <v>2018</v>
      </c>
      <c r="N5648" t="s">
        <v>1463</v>
      </c>
      <c r="O5648">
        <v>99</v>
      </c>
      <c r="P5648">
        <v>3</v>
      </c>
      <c r="Q5648" t="s">
        <v>7733</v>
      </c>
      <c r="R5648" t="s">
        <v>7734</v>
      </c>
      <c r="S5648" t="s">
        <v>7734</v>
      </c>
      <c r="T5648" t="s">
        <v>972</v>
      </c>
      <c r="U5648">
        <f t="shared" si="88"/>
        <v>594</v>
      </c>
    </row>
    <row r="5649" spans="1:21" x14ac:dyDescent="0.2">
      <c r="A5649" t="s">
        <v>19265</v>
      </c>
      <c r="B5649" t="s">
        <v>10633</v>
      </c>
      <c r="C5649">
        <v>3507052</v>
      </c>
      <c r="D5649" t="s">
        <v>7204</v>
      </c>
      <c r="E5649" t="s">
        <v>10634</v>
      </c>
      <c r="F5649" t="s">
        <v>6402</v>
      </c>
      <c r="G5649">
        <v>325</v>
      </c>
      <c r="H5649">
        <v>1475</v>
      </c>
      <c r="I5649">
        <v>1</v>
      </c>
      <c r="J5649">
        <v>0</v>
      </c>
      <c r="K5649">
        <v>0</v>
      </c>
      <c r="M5649">
        <v>2018</v>
      </c>
      <c r="N5649" t="s">
        <v>6404</v>
      </c>
      <c r="O5649">
        <v>99</v>
      </c>
      <c r="P5649">
        <v>1</v>
      </c>
      <c r="Q5649" t="s">
        <v>7733</v>
      </c>
      <c r="R5649" t="s">
        <v>7734</v>
      </c>
      <c r="S5649" t="s">
        <v>7734</v>
      </c>
      <c r="T5649" t="s">
        <v>974</v>
      </c>
      <c r="U5649">
        <f t="shared" si="88"/>
        <v>2584</v>
      </c>
    </row>
    <row r="5650" spans="1:21" x14ac:dyDescent="0.2">
      <c r="A5650" t="s">
        <v>19266</v>
      </c>
      <c r="B5650" t="s">
        <v>10633</v>
      </c>
      <c r="C5650">
        <v>3507052</v>
      </c>
      <c r="D5650" t="s">
        <v>6527</v>
      </c>
      <c r="E5650" t="s">
        <v>7584</v>
      </c>
      <c r="F5650" t="s">
        <v>6402</v>
      </c>
      <c r="G5650">
        <v>397</v>
      </c>
      <c r="H5650">
        <v>2584</v>
      </c>
      <c r="I5650">
        <v>0</v>
      </c>
      <c r="J5650">
        <v>1</v>
      </c>
      <c r="K5650">
        <v>0</v>
      </c>
      <c r="M5650">
        <v>2018</v>
      </c>
      <c r="N5650" t="s">
        <v>1463</v>
      </c>
      <c r="O5650">
        <v>99</v>
      </c>
      <c r="P5650">
        <v>4</v>
      </c>
      <c r="Q5650" t="s">
        <v>7733</v>
      </c>
      <c r="R5650" t="s">
        <v>7734</v>
      </c>
      <c r="S5650" t="s">
        <v>7734</v>
      </c>
      <c r="T5650" t="s">
        <v>621</v>
      </c>
      <c r="U5650">
        <f t="shared" si="88"/>
        <v>2584</v>
      </c>
    </row>
    <row r="5651" spans="1:21" x14ac:dyDescent="0.2">
      <c r="A5651" t="s">
        <v>19265</v>
      </c>
      <c r="B5651" t="s">
        <v>10633</v>
      </c>
      <c r="C5651">
        <v>3507052</v>
      </c>
      <c r="D5651" t="s">
        <v>7051</v>
      </c>
      <c r="E5651" t="s">
        <v>15495</v>
      </c>
      <c r="F5651" t="s">
        <v>6402</v>
      </c>
      <c r="G5651">
        <v>151</v>
      </c>
      <c r="H5651">
        <v>1475</v>
      </c>
      <c r="I5651">
        <v>1</v>
      </c>
      <c r="J5651">
        <v>0</v>
      </c>
      <c r="K5651">
        <v>0</v>
      </c>
      <c r="M5651">
        <v>2018</v>
      </c>
      <c r="N5651" t="s">
        <v>6404</v>
      </c>
      <c r="O5651">
        <v>99</v>
      </c>
      <c r="P5651">
        <v>1</v>
      </c>
      <c r="Q5651" t="s">
        <v>7733</v>
      </c>
      <c r="R5651" t="s">
        <v>7734</v>
      </c>
      <c r="S5651" t="s">
        <v>7734</v>
      </c>
      <c r="T5651" t="s">
        <v>24342</v>
      </c>
      <c r="U5651">
        <f t="shared" si="88"/>
        <v>2584</v>
      </c>
    </row>
    <row r="5652" spans="1:21" x14ac:dyDescent="0.2">
      <c r="A5652" t="s">
        <v>19265</v>
      </c>
      <c r="B5652" t="s">
        <v>10633</v>
      </c>
      <c r="C5652">
        <v>3507052</v>
      </c>
      <c r="D5652" t="s">
        <v>6425</v>
      </c>
      <c r="E5652" t="s">
        <v>14101</v>
      </c>
      <c r="F5652" t="s">
        <v>6402</v>
      </c>
      <c r="G5652">
        <v>390</v>
      </c>
      <c r="H5652">
        <v>1475</v>
      </c>
      <c r="I5652">
        <v>1</v>
      </c>
      <c r="J5652">
        <v>0</v>
      </c>
      <c r="K5652">
        <v>0</v>
      </c>
      <c r="M5652">
        <v>2018</v>
      </c>
      <c r="N5652" t="s">
        <v>6404</v>
      </c>
      <c r="O5652">
        <v>99</v>
      </c>
      <c r="P5652">
        <v>1</v>
      </c>
      <c r="Q5652" t="s">
        <v>7733</v>
      </c>
      <c r="R5652" t="s">
        <v>7734</v>
      </c>
      <c r="S5652" t="s">
        <v>7734</v>
      </c>
      <c r="T5652" t="s">
        <v>24343</v>
      </c>
      <c r="U5652">
        <f t="shared" si="88"/>
        <v>2584</v>
      </c>
    </row>
    <row r="5653" spans="1:21" x14ac:dyDescent="0.2">
      <c r="A5653" t="s">
        <v>19266</v>
      </c>
      <c r="B5653" t="s">
        <v>10633</v>
      </c>
      <c r="C5653">
        <v>3507052</v>
      </c>
      <c r="D5653" t="s">
        <v>6851</v>
      </c>
      <c r="E5653" t="s">
        <v>19267</v>
      </c>
      <c r="F5653" t="s">
        <v>6402</v>
      </c>
      <c r="G5653">
        <v>451</v>
      </c>
      <c r="H5653">
        <v>2584</v>
      </c>
      <c r="I5653">
        <v>0</v>
      </c>
      <c r="J5653">
        <v>1</v>
      </c>
      <c r="K5653">
        <v>0</v>
      </c>
      <c r="M5653">
        <v>2018</v>
      </c>
      <c r="N5653" t="s">
        <v>1463</v>
      </c>
      <c r="O5653">
        <v>99</v>
      </c>
      <c r="P5653">
        <v>4</v>
      </c>
      <c r="Q5653" t="s">
        <v>7733</v>
      </c>
      <c r="R5653" t="s">
        <v>7734</v>
      </c>
      <c r="S5653" t="s">
        <v>7734</v>
      </c>
      <c r="T5653" t="s">
        <v>24344</v>
      </c>
      <c r="U5653">
        <f t="shared" si="88"/>
        <v>2584</v>
      </c>
    </row>
    <row r="5654" spans="1:21" x14ac:dyDescent="0.2">
      <c r="A5654" t="s">
        <v>19265</v>
      </c>
      <c r="B5654" t="s">
        <v>10633</v>
      </c>
      <c r="C5654">
        <v>3507052</v>
      </c>
      <c r="D5654" t="s">
        <v>6505</v>
      </c>
      <c r="E5654" t="s">
        <v>8244</v>
      </c>
      <c r="F5654" t="s">
        <v>6402</v>
      </c>
      <c r="G5654">
        <v>609</v>
      </c>
      <c r="H5654">
        <v>1475</v>
      </c>
      <c r="I5654">
        <v>0</v>
      </c>
      <c r="J5654">
        <v>1</v>
      </c>
      <c r="K5654">
        <v>0</v>
      </c>
      <c r="M5654">
        <v>2018</v>
      </c>
      <c r="N5654" t="s">
        <v>6404</v>
      </c>
      <c r="O5654">
        <v>99</v>
      </c>
      <c r="P5654">
        <v>1</v>
      </c>
      <c r="Q5654" t="s">
        <v>7733</v>
      </c>
      <c r="R5654" t="s">
        <v>7734</v>
      </c>
      <c r="S5654" t="s">
        <v>7734</v>
      </c>
      <c r="T5654" t="s">
        <v>975</v>
      </c>
      <c r="U5654">
        <f t="shared" si="88"/>
        <v>2584</v>
      </c>
    </row>
    <row r="5655" spans="1:21" x14ac:dyDescent="0.2">
      <c r="A5655" t="s">
        <v>19266</v>
      </c>
      <c r="B5655" t="s">
        <v>10633</v>
      </c>
      <c r="C5655">
        <v>3507052</v>
      </c>
      <c r="D5655" t="s">
        <v>6411</v>
      </c>
      <c r="E5655" t="s">
        <v>19268</v>
      </c>
      <c r="F5655" t="s">
        <v>6402</v>
      </c>
      <c r="G5655">
        <v>244</v>
      </c>
      <c r="H5655">
        <v>2584</v>
      </c>
      <c r="I5655">
        <v>0</v>
      </c>
      <c r="J5655">
        <v>0</v>
      </c>
      <c r="K5655">
        <v>0</v>
      </c>
      <c r="M5655">
        <v>2018</v>
      </c>
      <c r="N5655" t="s">
        <v>1463</v>
      </c>
      <c r="O5655">
        <v>99</v>
      </c>
      <c r="P5655">
        <v>4</v>
      </c>
      <c r="Q5655" t="s">
        <v>7733</v>
      </c>
      <c r="R5655" t="s">
        <v>7734</v>
      </c>
      <c r="S5655" t="s">
        <v>7734</v>
      </c>
      <c r="T5655" t="s">
        <v>24345</v>
      </c>
      <c r="U5655">
        <f t="shared" si="88"/>
        <v>2584</v>
      </c>
    </row>
    <row r="5656" spans="1:21" x14ac:dyDescent="0.2">
      <c r="A5656" t="s">
        <v>19266</v>
      </c>
      <c r="B5656" t="s">
        <v>10633</v>
      </c>
      <c r="C5656">
        <v>3507052</v>
      </c>
      <c r="D5656" t="s">
        <v>6622</v>
      </c>
      <c r="E5656" t="s">
        <v>6608</v>
      </c>
      <c r="F5656" t="s">
        <v>6402</v>
      </c>
      <c r="G5656">
        <v>550</v>
      </c>
      <c r="H5656">
        <v>2584</v>
      </c>
      <c r="I5656">
        <v>0</v>
      </c>
      <c r="J5656">
        <v>1</v>
      </c>
      <c r="K5656">
        <v>0</v>
      </c>
      <c r="M5656">
        <v>2018</v>
      </c>
      <c r="N5656" t="s">
        <v>1463</v>
      </c>
      <c r="O5656">
        <v>99</v>
      </c>
      <c r="P5656">
        <v>4</v>
      </c>
      <c r="Q5656" t="s">
        <v>7733</v>
      </c>
      <c r="R5656" t="s">
        <v>7734</v>
      </c>
      <c r="S5656" t="s">
        <v>7734</v>
      </c>
      <c r="T5656" t="s">
        <v>973</v>
      </c>
      <c r="U5656">
        <f t="shared" si="88"/>
        <v>2584</v>
      </c>
    </row>
    <row r="5657" spans="1:21" x14ac:dyDescent="0.2">
      <c r="A5657" t="s">
        <v>19266</v>
      </c>
      <c r="B5657" t="s">
        <v>10633</v>
      </c>
      <c r="C5657">
        <v>3507052</v>
      </c>
      <c r="D5657" t="s">
        <v>7692</v>
      </c>
      <c r="E5657" t="s">
        <v>12922</v>
      </c>
      <c r="F5657" t="s">
        <v>6402</v>
      </c>
      <c r="G5657">
        <v>332</v>
      </c>
      <c r="H5657">
        <v>2584</v>
      </c>
      <c r="I5657">
        <v>0</v>
      </c>
      <c r="J5657">
        <v>1</v>
      </c>
      <c r="K5657">
        <v>0</v>
      </c>
      <c r="M5657">
        <v>2018</v>
      </c>
      <c r="N5657" t="s">
        <v>1463</v>
      </c>
      <c r="O5657">
        <v>99</v>
      </c>
      <c r="P5657">
        <v>4</v>
      </c>
      <c r="Q5657" t="s">
        <v>7733</v>
      </c>
      <c r="R5657" t="s">
        <v>7734</v>
      </c>
      <c r="S5657" t="s">
        <v>7734</v>
      </c>
      <c r="T5657" t="s">
        <v>24346</v>
      </c>
      <c r="U5657">
        <f t="shared" si="88"/>
        <v>2584</v>
      </c>
    </row>
    <row r="5658" spans="1:21" x14ac:dyDescent="0.2">
      <c r="A5658" t="s">
        <v>19266</v>
      </c>
      <c r="B5658" t="s">
        <v>10633</v>
      </c>
      <c r="C5658">
        <v>3507052</v>
      </c>
      <c r="D5658" t="s">
        <v>6717</v>
      </c>
      <c r="E5658" t="s">
        <v>19269</v>
      </c>
      <c r="F5658" t="s">
        <v>6402</v>
      </c>
      <c r="G5658">
        <v>260</v>
      </c>
      <c r="H5658">
        <v>2584</v>
      </c>
      <c r="I5658">
        <v>0</v>
      </c>
      <c r="J5658">
        <v>0</v>
      </c>
      <c r="K5658">
        <v>0</v>
      </c>
      <c r="M5658">
        <v>2018</v>
      </c>
      <c r="N5658" t="s">
        <v>1463</v>
      </c>
      <c r="O5658">
        <v>99</v>
      </c>
      <c r="P5658">
        <v>4</v>
      </c>
      <c r="Q5658" t="s">
        <v>7733</v>
      </c>
      <c r="R5658" t="s">
        <v>7734</v>
      </c>
      <c r="S5658" t="s">
        <v>7734</v>
      </c>
      <c r="T5658" t="s">
        <v>24347</v>
      </c>
      <c r="U5658">
        <f t="shared" si="88"/>
        <v>2584</v>
      </c>
    </row>
    <row r="5659" spans="1:21" x14ac:dyDescent="0.2">
      <c r="A5659" t="s">
        <v>19266</v>
      </c>
      <c r="B5659" t="s">
        <v>10633</v>
      </c>
      <c r="C5659">
        <v>3507052</v>
      </c>
      <c r="D5659" t="s">
        <v>7405</v>
      </c>
      <c r="E5659" t="s">
        <v>19270</v>
      </c>
      <c r="F5659" t="s">
        <v>6402</v>
      </c>
      <c r="G5659">
        <v>47</v>
      </c>
      <c r="H5659">
        <v>2584</v>
      </c>
      <c r="I5659">
        <v>1</v>
      </c>
      <c r="J5659">
        <v>0</v>
      </c>
      <c r="K5659">
        <v>0</v>
      </c>
      <c r="M5659">
        <v>2018</v>
      </c>
      <c r="N5659" t="s">
        <v>1463</v>
      </c>
      <c r="O5659">
        <v>99</v>
      </c>
      <c r="P5659">
        <v>4</v>
      </c>
      <c r="Q5659" t="s">
        <v>7733</v>
      </c>
      <c r="R5659" t="s">
        <v>7734</v>
      </c>
      <c r="S5659" t="s">
        <v>7734</v>
      </c>
      <c r="T5659" t="s">
        <v>24348</v>
      </c>
      <c r="U5659">
        <f t="shared" si="88"/>
        <v>2584</v>
      </c>
    </row>
    <row r="5660" spans="1:21" x14ac:dyDescent="0.2">
      <c r="A5660" t="s">
        <v>19266</v>
      </c>
      <c r="B5660" t="s">
        <v>10633</v>
      </c>
      <c r="C5660">
        <v>3507052</v>
      </c>
      <c r="D5660" t="s">
        <v>9729</v>
      </c>
      <c r="E5660" t="s">
        <v>10641</v>
      </c>
      <c r="F5660" t="s">
        <v>6402</v>
      </c>
      <c r="G5660">
        <v>303</v>
      </c>
      <c r="H5660">
        <v>2584</v>
      </c>
      <c r="I5660">
        <v>0</v>
      </c>
      <c r="J5660">
        <v>0</v>
      </c>
      <c r="K5660">
        <v>0</v>
      </c>
      <c r="M5660">
        <v>2018</v>
      </c>
      <c r="N5660" t="s">
        <v>1463</v>
      </c>
      <c r="O5660">
        <v>99</v>
      </c>
      <c r="P5660">
        <v>4</v>
      </c>
      <c r="Q5660" t="s">
        <v>7733</v>
      </c>
      <c r="R5660" t="s">
        <v>7734</v>
      </c>
      <c r="S5660" t="s">
        <v>7734</v>
      </c>
      <c r="T5660" t="s">
        <v>4016</v>
      </c>
      <c r="U5660">
        <f t="shared" si="88"/>
        <v>2584</v>
      </c>
    </row>
    <row r="5661" spans="1:21" x14ac:dyDescent="0.2">
      <c r="A5661" t="s">
        <v>19271</v>
      </c>
      <c r="B5661" t="s">
        <v>14912</v>
      </c>
      <c r="C5661">
        <v>3546015</v>
      </c>
      <c r="D5661" t="s">
        <v>6527</v>
      </c>
      <c r="E5661" t="s">
        <v>8666</v>
      </c>
      <c r="F5661" t="s">
        <v>6402</v>
      </c>
      <c r="G5661">
        <v>1101</v>
      </c>
      <c r="H5661">
        <v>3956</v>
      </c>
      <c r="I5661">
        <v>0</v>
      </c>
      <c r="J5661">
        <v>1</v>
      </c>
      <c r="K5661">
        <v>0</v>
      </c>
      <c r="M5661">
        <v>2018</v>
      </c>
      <c r="N5661" t="s">
        <v>1463</v>
      </c>
      <c r="O5661">
        <v>1</v>
      </c>
      <c r="P5661">
        <v>2</v>
      </c>
      <c r="Q5661" t="s">
        <v>7733</v>
      </c>
      <c r="R5661" t="s">
        <v>7734</v>
      </c>
      <c r="S5661" t="s">
        <v>7734</v>
      </c>
      <c r="T5661" t="s">
        <v>985</v>
      </c>
      <c r="U5661">
        <f t="shared" si="88"/>
        <v>3956</v>
      </c>
    </row>
    <row r="5662" spans="1:21" x14ac:dyDescent="0.2">
      <c r="A5662" t="s">
        <v>19272</v>
      </c>
      <c r="B5662" t="s">
        <v>14912</v>
      </c>
      <c r="C5662">
        <v>3546015</v>
      </c>
      <c r="D5662" t="s">
        <v>6558</v>
      </c>
      <c r="E5662" t="s">
        <v>19273</v>
      </c>
      <c r="F5662" t="s">
        <v>6402</v>
      </c>
      <c r="G5662">
        <v>1720</v>
      </c>
      <c r="H5662">
        <v>3757</v>
      </c>
      <c r="I5662">
        <v>1</v>
      </c>
      <c r="J5662">
        <v>1</v>
      </c>
      <c r="K5662">
        <v>0</v>
      </c>
      <c r="M5662">
        <v>2018</v>
      </c>
      <c r="N5662" t="s">
        <v>6404</v>
      </c>
      <c r="O5662">
        <v>99</v>
      </c>
      <c r="P5662">
        <v>1</v>
      </c>
      <c r="Q5662" t="s">
        <v>7733</v>
      </c>
      <c r="R5662" t="s">
        <v>7734</v>
      </c>
      <c r="S5662" t="s">
        <v>7734</v>
      </c>
      <c r="T5662" t="s">
        <v>24349</v>
      </c>
      <c r="U5662">
        <f t="shared" si="88"/>
        <v>3956</v>
      </c>
    </row>
    <row r="5663" spans="1:21" x14ac:dyDescent="0.2">
      <c r="A5663" t="s">
        <v>19271</v>
      </c>
      <c r="B5663" t="s">
        <v>14912</v>
      </c>
      <c r="C5663">
        <v>3546015</v>
      </c>
      <c r="D5663" t="s">
        <v>7086</v>
      </c>
      <c r="E5663" t="s">
        <v>6608</v>
      </c>
      <c r="F5663" t="s">
        <v>6402</v>
      </c>
      <c r="G5663">
        <v>422</v>
      </c>
      <c r="H5663">
        <v>3956</v>
      </c>
      <c r="I5663">
        <v>0</v>
      </c>
      <c r="J5663">
        <v>0</v>
      </c>
      <c r="K5663">
        <v>0</v>
      </c>
      <c r="M5663">
        <v>2018</v>
      </c>
      <c r="N5663" t="s">
        <v>1463</v>
      </c>
      <c r="O5663">
        <v>1</v>
      </c>
      <c r="P5663">
        <v>2</v>
      </c>
      <c r="Q5663" t="s">
        <v>7733</v>
      </c>
      <c r="R5663" t="s">
        <v>7734</v>
      </c>
      <c r="S5663" t="s">
        <v>7734</v>
      </c>
      <c r="T5663" t="s">
        <v>24350</v>
      </c>
      <c r="U5663">
        <f t="shared" si="88"/>
        <v>3956</v>
      </c>
    </row>
    <row r="5664" spans="1:21" x14ac:dyDescent="0.2">
      <c r="A5664" t="s">
        <v>19271</v>
      </c>
      <c r="B5664" t="s">
        <v>14912</v>
      </c>
      <c r="C5664">
        <v>3546015</v>
      </c>
      <c r="D5664" t="s">
        <v>14153</v>
      </c>
      <c r="E5664" t="s">
        <v>6793</v>
      </c>
      <c r="F5664" t="s">
        <v>6402</v>
      </c>
      <c r="G5664">
        <v>760</v>
      </c>
      <c r="H5664">
        <v>3956</v>
      </c>
      <c r="I5664">
        <v>0</v>
      </c>
      <c r="J5664">
        <v>0</v>
      </c>
      <c r="K5664">
        <v>0</v>
      </c>
      <c r="M5664">
        <v>2018</v>
      </c>
      <c r="N5664" t="s">
        <v>1463</v>
      </c>
      <c r="O5664">
        <v>1</v>
      </c>
      <c r="P5664">
        <v>2</v>
      </c>
      <c r="Q5664" t="s">
        <v>7733</v>
      </c>
      <c r="R5664" t="s">
        <v>7734</v>
      </c>
      <c r="S5664" t="s">
        <v>7734</v>
      </c>
      <c r="T5664" t="s">
        <v>24351</v>
      </c>
      <c r="U5664">
        <f t="shared" si="88"/>
        <v>3956</v>
      </c>
    </row>
    <row r="5665" spans="1:21" x14ac:dyDescent="0.2">
      <c r="A5665" t="s">
        <v>19272</v>
      </c>
      <c r="B5665" t="s">
        <v>14912</v>
      </c>
      <c r="C5665">
        <v>3546015</v>
      </c>
      <c r="D5665" t="s">
        <v>15570</v>
      </c>
      <c r="E5665" t="s">
        <v>6679</v>
      </c>
      <c r="F5665" t="s">
        <v>6402</v>
      </c>
      <c r="G5665">
        <v>662</v>
      </c>
      <c r="H5665">
        <v>3757</v>
      </c>
      <c r="I5665">
        <v>0</v>
      </c>
      <c r="J5665">
        <v>0</v>
      </c>
      <c r="K5665">
        <v>0</v>
      </c>
      <c r="M5665">
        <v>2018</v>
      </c>
      <c r="N5665" t="s">
        <v>6404</v>
      </c>
      <c r="O5665">
        <v>99</v>
      </c>
      <c r="P5665">
        <v>1</v>
      </c>
      <c r="Q5665" t="s">
        <v>7733</v>
      </c>
      <c r="R5665" t="s">
        <v>7734</v>
      </c>
      <c r="S5665" t="s">
        <v>7734</v>
      </c>
      <c r="T5665" t="s">
        <v>24352</v>
      </c>
      <c r="U5665">
        <f t="shared" si="88"/>
        <v>3956</v>
      </c>
    </row>
    <row r="5666" spans="1:21" x14ac:dyDescent="0.2">
      <c r="A5666" t="s">
        <v>19274</v>
      </c>
      <c r="B5666" t="s">
        <v>14912</v>
      </c>
      <c r="C5666">
        <v>3546015</v>
      </c>
      <c r="D5666" t="s">
        <v>7205</v>
      </c>
      <c r="E5666" t="s">
        <v>6931</v>
      </c>
      <c r="F5666" t="s">
        <v>6402</v>
      </c>
      <c r="G5666">
        <v>309</v>
      </c>
      <c r="H5666">
        <v>591</v>
      </c>
      <c r="I5666">
        <v>1</v>
      </c>
      <c r="J5666">
        <v>1</v>
      </c>
      <c r="K5666">
        <v>0</v>
      </c>
      <c r="M5666">
        <v>2018</v>
      </c>
      <c r="N5666" t="s">
        <v>1463</v>
      </c>
      <c r="O5666">
        <v>3</v>
      </c>
      <c r="P5666">
        <v>1</v>
      </c>
      <c r="Q5666" t="s">
        <v>7733</v>
      </c>
      <c r="R5666" t="s">
        <v>7734</v>
      </c>
      <c r="S5666" t="s">
        <v>7734</v>
      </c>
      <c r="T5666" t="s">
        <v>24353</v>
      </c>
      <c r="U5666">
        <f t="shared" si="88"/>
        <v>3956</v>
      </c>
    </row>
    <row r="5667" spans="1:21" x14ac:dyDescent="0.2">
      <c r="A5667" t="s">
        <v>19271</v>
      </c>
      <c r="B5667" t="s">
        <v>14912</v>
      </c>
      <c r="C5667">
        <v>3546015</v>
      </c>
      <c r="D5667" t="s">
        <v>6656</v>
      </c>
      <c r="E5667" t="s">
        <v>18675</v>
      </c>
      <c r="F5667" t="s">
        <v>6402</v>
      </c>
      <c r="G5667">
        <v>1131</v>
      </c>
      <c r="H5667">
        <v>3956</v>
      </c>
      <c r="I5667">
        <v>0</v>
      </c>
      <c r="J5667">
        <v>1</v>
      </c>
      <c r="K5667">
        <v>0</v>
      </c>
      <c r="M5667">
        <v>2018</v>
      </c>
      <c r="N5667" t="s">
        <v>1463</v>
      </c>
      <c r="O5667">
        <v>1</v>
      </c>
      <c r="P5667">
        <v>2</v>
      </c>
      <c r="Q5667" t="s">
        <v>7733</v>
      </c>
      <c r="R5667" t="s">
        <v>7734</v>
      </c>
      <c r="S5667" t="s">
        <v>7734</v>
      </c>
      <c r="T5667" t="s">
        <v>24354</v>
      </c>
      <c r="U5667">
        <f t="shared" si="88"/>
        <v>3956</v>
      </c>
    </row>
    <row r="5668" spans="1:21" x14ac:dyDescent="0.2">
      <c r="A5668" t="s">
        <v>19275</v>
      </c>
      <c r="B5668" t="s">
        <v>14912</v>
      </c>
      <c r="C5668">
        <v>3546015</v>
      </c>
      <c r="D5668" t="s">
        <v>6434</v>
      </c>
      <c r="E5668" t="s">
        <v>19276</v>
      </c>
      <c r="F5668" t="s">
        <v>6402</v>
      </c>
      <c r="G5668">
        <v>1778</v>
      </c>
      <c r="H5668">
        <v>3607</v>
      </c>
      <c r="I5668">
        <v>0</v>
      </c>
      <c r="J5668">
        <v>0</v>
      </c>
      <c r="K5668">
        <v>0</v>
      </c>
      <c r="M5668">
        <v>2018</v>
      </c>
      <c r="N5668" t="s">
        <v>7594</v>
      </c>
      <c r="O5668">
        <v>99</v>
      </c>
      <c r="P5668">
        <v>1</v>
      </c>
      <c r="Q5668" t="s">
        <v>7733</v>
      </c>
      <c r="R5668" t="s">
        <v>7734</v>
      </c>
      <c r="S5668" t="s">
        <v>7734</v>
      </c>
      <c r="T5668" t="s">
        <v>24355</v>
      </c>
      <c r="U5668">
        <f t="shared" si="88"/>
        <v>3956</v>
      </c>
    </row>
    <row r="5669" spans="1:21" x14ac:dyDescent="0.2">
      <c r="A5669" t="s">
        <v>19277</v>
      </c>
      <c r="B5669" t="s">
        <v>14912</v>
      </c>
      <c r="C5669">
        <v>3546015</v>
      </c>
      <c r="D5669" t="s">
        <v>6794</v>
      </c>
      <c r="E5669" t="s">
        <v>11466</v>
      </c>
      <c r="F5669" t="s">
        <v>6402</v>
      </c>
      <c r="G5669">
        <v>0</v>
      </c>
      <c r="H5669">
        <v>0</v>
      </c>
      <c r="I5669">
        <v>1</v>
      </c>
      <c r="J5669">
        <v>1</v>
      </c>
      <c r="K5669">
        <v>1</v>
      </c>
      <c r="M5669">
        <v>2018</v>
      </c>
      <c r="N5669" t="s">
        <v>1479</v>
      </c>
      <c r="O5669">
        <v>99</v>
      </c>
      <c r="P5669">
        <v>1</v>
      </c>
      <c r="Q5669" t="s">
        <v>7733</v>
      </c>
      <c r="R5669" t="s">
        <v>7734</v>
      </c>
      <c r="S5669" t="s">
        <v>7734</v>
      </c>
      <c r="T5669" t="s">
        <v>4076</v>
      </c>
      <c r="U5669">
        <f t="shared" si="88"/>
        <v>3956</v>
      </c>
    </row>
    <row r="5670" spans="1:21" x14ac:dyDescent="0.2">
      <c r="A5670" t="s">
        <v>19278</v>
      </c>
      <c r="B5670" t="s">
        <v>14912</v>
      </c>
      <c r="C5670">
        <v>3546015</v>
      </c>
      <c r="D5670" t="s">
        <v>6459</v>
      </c>
      <c r="E5670" t="s">
        <v>14919</v>
      </c>
      <c r="F5670" t="s">
        <v>6402</v>
      </c>
      <c r="G5670">
        <v>240</v>
      </c>
      <c r="H5670">
        <v>926</v>
      </c>
      <c r="I5670">
        <v>0</v>
      </c>
      <c r="J5670">
        <v>0</v>
      </c>
      <c r="K5670">
        <v>0</v>
      </c>
      <c r="M5670">
        <v>2018</v>
      </c>
      <c r="N5670" t="s">
        <v>1463</v>
      </c>
      <c r="O5670">
        <v>2</v>
      </c>
      <c r="P5670">
        <v>1</v>
      </c>
      <c r="Q5670" t="s">
        <v>7733</v>
      </c>
      <c r="R5670" t="s">
        <v>7734</v>
      </c>
      <c r="S5670" t="s">
        <v>7734</v>
      </c>
      <c r="T5670" t="s">
        <v>4078</v>
      </c>
      <c r="U5670">
        <f t="shared" si="88"/>
        <v>3956</v>
      </c>
    </row>
    <row r="5671" spans="1:21" x14ac:dyDescent="0.2">
      <c r="A5671" t="s">
        <v>19278</v>
      </c>
      <c r="B5671" t="s">
        <v>14912</v>
      </c>
      <c r="C5671">
        <v>3546015</v>
      </c>
      <c r="D5671" t="s">
        <v>7117</v>
      </c>
      <c r="E5671" t="s">
        <v>14921</v>
      </c>
      <c r="F5671" t="s">
        <v>6402</v>
      </c>
      <c r="G5671">
        <v>686</v>
      </c>
      <c r="H5671">
        <v>926</v>
      </c>
      <c r="I5671">
        <v>1</v>
      </c>
      <c r="J5671">
        <v>1</v>
      </c>
      <c r="K5671">
        <v>0</v>
      </c>
      <c r="M5671">
        <v>2018</v>
      </c>
      <c r="N5671" t="s">
        <v>1463</v>
      </c>
      <c r="O5671">
        <v>2</v>
      </c>
      <c r="P5671">
        <v>1</v>
      </c>
      <c r="Q5671" t="s">
        <v>7733</v>
      </c>
      <c r="R5671" t="s">
        <v>7734</v>
      </c>
      <c r="S5671" t="s">
        <v>7734</v>
      </c>
      <c r="T5671" t="s">
        <v>4072</v>
      </c>
      <c r="U5671">
        <f t="shared" si="88"/>
        <v>3956</v>
      </c>
    </row>
    <row r="5672" spans="1:21" x14ac:dyDescent="0.2">
      <c r="A5672" t="s">
        <v>19271</v>
      </c>
      <c r="B5672" t="s">
        <v>14912</v>
      </c>
      <c r="C5672">
        <v>3546015</v>
      </c>
      <c r="D5672" t="s">
        <v>6591</v>
      </c>
      <c r="E5672" t="s">
        <v>7658</v>
      </c>
      <c r="F5672" t="s">
        <v>6402</v>
      </c>
      <c r="G5672">
        <v>359</v>
      </c>
      <c r="H5672">
        <v>3956</v>
      </c>
      <c r="I5672">
        <v>0</v>
      </c>
      <c r="J5672">
        <v>0</v>
      </c>
      <c r="K5672">
        <v>0</v>
      </c>
      <c r="M5672">
        <v>2018</v>
      </c>
      <c r="N5672" t="s">
        <v>1463</v>
      </c>
      <c r="O5672">
        <v>1</v>
      </c>
      <c r="P5672">
        <v>2</v>
      </c>
      <c r="Q5672" t="s">
        <v>7733</v>
      </c>
      <c r="R5672" t="s">
        <v>7734</v>
      </c>
      <c r="S5672" t="s">
        <v>7734</v>
      </c>
      <c r="T5672" t="s">
        <v>4079</v>
      </c>
      <c r="U5672">
        <f t="shared" si="88"/>
        <v>3956</v>
      </c>
    </row>
    <row r="5673" spans="1:21" x14ac:dyDescent="0.2">
      <c r="A5673" t="s">
        <v>19271</v>
      </c>
      <c r="B5673" t="s">
        <v>14912</v>
      </c>
      <c r="C5673">
        <v>3546015</v>
      </c>
      <c r="D5673" t="s">
        <v>6580</v>
      </c>
      <c r="E5673" t="s">
        <v>7251</v>
      </c>
      <c r="F5673" t="s">
        <v>6402</v>
      </c>
      <c r="G5673">
        <v>183</v>
      </c>
      <c r="H5673">
        <v>3956</v>
      </c>
      <c r="I5673">
        <v>0</v>
      </c>
      <c r="J5673">
        <v>0</v>
      </c>
      <c r="K5673">
        <v>0</v>
      </c>
      <c r="M5673">
        <v>2018</v>
      </c>
      <c r="N5673" t="s">
        <v>1463</v>
      </c>
      <c r="O5673">
        <v>1</v>
      </c>
      <c r="P5673">
        <v>2</v>
      </c>
      <c r="Q5673" t="s">
        <v>7733</v>
      </c>
      <c r="R5673" t="s">
        <v>7734</v>
      </c>
      <c r="S5673" t="s">
        <v>7734</v>
      </c>
      <c r="T5673" t="s">
        <v>24356</v>
      </c>
      <c r="U5673">
        <f t="shared" si="88"/>
        <v>3956</v>
      </c>
    </row>
    <row r="5674" spans="1:21" x14ac:dyDescent="0.2">
      <c r="A5674" t="s">
        <v>19275</v>
      </c>
      <c r="B5674" t="s">
        <v>14912</v>
      </c>
      <c r="C5674">
        <v>3546015</v>
      </c>
      <c r="D5674" t="s">
        <v>6503</v>
      </c>
      <c r="E5674" t="s">
        <v>15634</v>
      </c>
      <c r="F5674" t="s">
        <v>6402</v>
      </c>
      <c r="G5674">
        <v>1829</v>
      </c>
      <c r="H5674">
        <v>3607</v>
      </c>
      <c r="I5674">
        <v>1</v>
      </c>
      <c r="J5674">
        <v>1</v>
      </c>
      <c r="K5674">
        <v>0</v>
      </c>
      <c r="M5674">
        <v>2018</v>
      </c>
      <c r="N5674" t="s">
        <v>7594</v>
      </c>
      <c r="O5674">
        <v>99</v>
      </c>
      <c r="P5674">
        <v>1</v>
      </c>
      <c r="Q5674" t="s">
        <v>7733</v>
      </c>
      <c r="R5674" t="s">
        <v>7734</v>
      </c>
      <c r="S5674" t="s">
        <v>7734</v>
      </c>
      <c r="T5674" t="s">
        <v>24357</v>
      </c>
      <c r="U5674">
        <f t="shared" si="88"/>
        <v>3956</v>
      </c>
    </row>
    <row r="5675" spans="1:21" x14ac:dyDescent="0.2">
      <c r="A5675" t="s">
        <v>19274</v>
      </c>
      <c r="B5675" t="s">
        <v>14912</v>
      </c>
      <c r="C5675">
        <v>3546015</v>
      </c>
      <c r="D5675" t="s">
        <v>19279</v>
      </c>
      <c r="E5675" t="s">
        <v>13793</v>
      </c>
      <c r="F5675" t="s">
        <v>6402</v>
      </c>
      <c r="G5675">
        <v>282</v>
      </c>
      <c r="H5675">
        <v>591</v>
      </c>
      <c r="I5675">
        <v>0</v>
      </c>
      <c r="J5675">
        <v>0</v>
      </c>
      <c r="K5675">
        <v>0</v>
      </c>
      <c r="M5675">
        <v>2018</v>
      </c>
      <c r="N5675" t="s">
        <v>1463</v>
      </c>
      <c r="O5675">
        <v>3</v>
      </c>
      <c r="P5675">
        <v>1</v>
      </c>
      <c r="Q5675" t="s">
        <v>7733</v>
      </c>
      <c r="R5675" t="s">
        <v>7734</v>
      </c>
      <c r="S5675" t="s">
        <v>7734</v>
      </c>
      <c r="T5675" t="s">
        <v>24358</v>
      </c>
      <c r="U5675">
        <f t="shared" si="88"/>
        <v>3956</v>
      </c>
    </row>
    <row r="5676" spans="1:21" x14ac:dyDescent="0.2">
      <c r="A5676" t="s">
        <v>19272</v>
      </c>
      <c r="B5676" t="s">
        <v>14912</v>
      </c>
      <c r="C5676">
        <v>3546015</v>
      </c>
      <c r="D5676" t="s">
        <v>6624</v>
      </c>
      <c r="E5676" t="s">
        <v>15510</v>
      </c>
      <c r="F5676" t="s">
        <v>6402</v>
      </c>
      <c r="G5676">
        <v>1375</v>
      </c>
      <c r="H5676">
        <v>3757</v>
      </c>
      <c r="I5676">
        <v>0</v>
      </c>
      <c r="J5676">
        <v>0</v>
      </c>
      <c r="K5676">
        <v>0</v>
      </c>
      <c r="M5676">
        <v>2018</v>
      </c>
      <c r="N5676" t="s">
        <v>6404</v>
      </c>
      <c r="O5676">
        <v>99</v>
      </c>
      <c r="P5676">
        <v>1</v>
      </c>
      <c r="Q5676" t="s">
        <v>7733</v>
      </c>
      <c r="R5676" t="s">
        <v>7734</v>
      </c>
      <c r="S5676" t="s">
        <v>7734</v>
      </c>
      <c r="T5676" t="s">
        <v>24359</v>
      </c>
      <c r="U5676">
        <f t="shared" si="88"/>
        <v>3956</v>
      </c>
    </row>
    <row r="5677" spans="1:21" x14ac:dyDescent="0.2">
      <c r="A5677" t="s">
        <v>19280</v>
      </c>
      <c r="B5677" t="s">
        <v>13776</v>
      </c>
      <c r="C5677">
        <v>3523043</v>
      </c>
      <c r="D5677" t="s">
        <v>6425</v>
      </c>
      <c r="E5677" t="s">
        <v>13777</v>
      </c>
      <c r="F5677" t="s">
        <v>6402</v>
      </c>
      <c r="G5677">
        <v>0</v>
      </c>
      <c r="H5677">
        <v>0</v>
      </c>
      <c r="I5677">
        <v>1</v>
      </c>
      <c r="J5677">
        <v>1</v>
      </c>
      <c r="K5677">
        <v>1</v>
      </c>
      <c r="M5677">
        <v>2018</v>
      </c>
      <c r="N5677" t="s">
        <v>1479</v>
      </c>
      <c r="O5677">
        <v>99</v>
      </c>
      <c r="P5677">
        <v>1</v>
      </c>
      <c r="Q5677" t="s">
        <v>7733</v>
      </c>
      <c r="R5677" t="s">
        <v>7734</v>
      </c>
      <c r="S5677" t="s">
        <v>7734</v>
      </c>
      <c r="T5677" t="s">
        <v>24360</v>
      </c>
      <c r="U5677">
        <f t="shared" si="88"/>
        <v>13079</v>
      </c>
    </row>
    <row r="5678" spans="1:21" x14ac:dyDescent="0.2">
      <c r="A5678" t="s">
        <v>19281</v>
      </c>
      <c r="B5678" t="s">
        <v>13776</v>
      </c>
      <c r="C5678">
        <v>3523043</v>
      </c>
      <c r="D5678" t="s">
        <v>6425</v>
      </c>
      <c r="E5678" t="s">
        <v>6669</v>
      </c>
      <c r="F5678" t="s">
        <v>6402</v>
      </c>
      <c r="G5678">
        <v>0</v>
      </c>
      <c r="H5678">
        <v>0</v>
      </c>
      <c r="I5678">
        <v>1</v>
      </c>
      <c r="J5678">
        <v>1</v>
      </c>
      <c r="K5678">
        <v>1</v>
      </c>
      <c r="M5678">
        <v>2018</v>
      </c>
      <c r="N5678" t="s">
        <v>1582</v>
      </c>
      <c r="O5678" t="s">
        <v>19282</v>
      </c>
      <c r="P5678">
        <v>1</v>
      </c>
      <c r="Q5678" t="s">
        <v>7733</v>
      </c>
      <c r="R5678" t="s">
        <v>7734</v>
      </c>
      <c r="S5678" t="s">
        <v>7734</v>
      </c>
      <c r="T5678" t="s">
        <v>6135</v>
      </c>
      <c r="U5678">
        <f t="shared" si="88"/>
        <v>13079</v>
      </c>
    </row>
    <row r="5679" spans="1:21" x14ac:dyDescent="0.2">
      <c r="A5679" t="s">
        <v>19283</v>
      </c>
      <c r="B5679" t="s">
        <v>13776</v>
      </c>
      <c r="C5679">
        <v>3523043</v>
      </c>
      <c r="D5679" t="s">
        <v>6533</v>
      </c>
      <c r="E5679" t="s">
        <v>13780</v>
      </c>
      <c r="F5679" t="s">
        <v>6402</v>
      </c>
      <c r="G5679">
        <v>2026</v>
      </c>
      <c r="H5679">
        <v>13079</v>
      </c>
      <c r="I5679">
        <v>0</v>
      </c>
      <c r="J5679">
        <v>1</v>
      </c>
      <c r="K5679">
        <v>0</v>
      </c>
      <c r="M5679">
        <v>2018</v>
      </c>
      <c r="N5679" t="s">
        <v>1463</v>
      </c>
      <c r="O5679">
        <v>99</v>
      </c>
      <c r="P5679">
        <v>5</v>
      </c>
      <c r="Q5679" t="s">
        <v>7733</v>
      </c>
      <c r="R5679" t="s">
        <v>7734</v>
      </c>
      <c r="S5679" t="s">
        <v>7734</v>
      </c>
      <c r="T5679" t="s">
        <v>4085</v>
      </c>
      <c r="U5679">
        <f t="shared" si="88"/>
        <v>13079</v>
      </c>
    </row>
    <row r="5680" spans="1:21" x14ac:dyDescent="0.2">
      <c r="A5680" t="s">
        <v>19284</v>
      </c>
      <c r="B5680" t="s">
        <v>13776</v>
      </c>
      <c r="C5680">
        <v>3523043</v>
      </c>
      <c r="D5680" t="s">
        <v>6822</v>
      </c>
      <c r="E5680" t="s">
        <v>7338</v>
      </c>
      <c r="F5680" t="s">
        <v>6402</v>
      </c>
      <c r="G5680">
        <v>1722</v>
      </c>
      <c r="H5680">
        <v>3212</v>
      </c>
      <c r="I5680">
        <v>1</v>
      </c>
      <c r="J5680">
        <v>1</v>
      </c>
      <c r="K5680">
        <v>0</v>
      </c>
      <c r="M5680">
        <v>2018</v>
      </c>
      <c r="N5680" t="s">
        <v>6404</v>
      </c>
      <c r="O5680">
        <v>99</v>
      </c>
      <c r="P5680">
        <v>1</v>
      </c>
      <c r="Q5680" t="s">
        <v>7733</v>
      </c>
      <c r="R5680" t="s">
        <v>7734</v>
      </c>
      <c r="S5680" t="s">
        <v>7734</v>
      </c>
      <c r="T5680" t="s">
        <v>24361</v>
      </c>
      <c r="U5680">
        <f t="shared" si="88"/>
        <v>13079</v>
      </c>
    </row>
    <row r="5681" spans="1:21" x14ac:dyDescent="0.2">
      <c r="A5681" t="s">
        <v>19283</v>
      </c>
      <c r="B5681" t="s">
        <v>13776</v>
      </c>
      <c r="C5681">
        <v>3523043</v>
      </c>
      <c r="D5681" t="s">
        <v>6577</v>
      </c>
      <c r="E5681" t="s">
        <v>6811</v>
      </c>
      <c r="F5681" t="s">
        <v>6402</v>
      </c>
      <c r="G5681">
        <v>1671</v>
      </c>
      <c r="H5681">
        <v>13079</v>
      </c>
      <c r="I5681">
        <v>0</v>
      </c>
      <c r="J5681">
        <v>0</v>
      </c>
      <c r="K5681">
        <v>0</v>
      </c>
      <c r="M5681">
        <v>2018</v>
      </c>
      <c r="N5681" t="s">
        <v>1463</v>
      </c>
      <c r="O5681">
        <v>99</v>
      </c>
      <c r="P5681">
        <v>5</v>
      </c>
      <c r="Q5681" t="s">
        <v>7733</v>
      </c>
      <c r="R5681" t="s">
        <v>7734</v>
      </c>
      <c r="S5681" t="s">
        <v>7734</v>
      </c>
      <c r="T5681" t="s">
        <v>24362</v>
      </c>
      <c r="U5681">
        <f t="shared" si="88"/>
        <v>13079</v>
      </c>
    </row>
    <row r="5682" spans="1:21" x14ac:dyDescent="0.2">
      <c r="A5682" t="s">
        <v>19283</v>
      </c>
      <c r="B5682" t="s">
        <v>13776</v>
      </c>
      <c r="C5682">
        <v>3523043</v>
      </c>
      <c r="D5682" t="s">
        <v>7205</v>
      </c>
      <c r="E5682" t="s">
        <v>6669</v>
      </c>
      <c r="F5682" t="s">
        <v>6402</v>
      </c>
      <c r="G5682">
        <v>2386</v>
      </c>
      <c r="H5682">
        <v>13079</v>
      </c>
      <c r="I5682">
        <v>1</v>
      </c>
      <c r="J5682">
        <v>1</v>
      </c>
      <c r="K5682">
        <v>0</v>
      </c>
      <c r="M5682">
        <v>2018</v>
      </c>
      <c r="N5682" t="s">
        <v>1463</v>
      </c>
      <c r="O5682">
        <v>99</v>
      </c>
      <c r="P5682">
        <v>5</v>
      </c>
      <c r="Q5682" t="s">
        <v>7733</v>
      </c>
      <c r="R5682" t="s">
        <v>7734</v>
      </c>
      <c r="S5682" t="s">
        <v>7734</v>
      </c>
      <c r="T5682" t="s">
        <v>4086</v>
      </c>
      <c r="U5682">
        <f t="shared" si="88"/>
        <v>13079</v>
      </c>
    </row>
    <row r="5683" spans="1:21" x14ac:dyDescent="0.2">
      <c r="A5683" t="s">
        <v>19283</v>
      </c>
      <c r="B5683" t="s">
        <v>13776</v>
      </c>
      <c r="C5683">
        <v>3523043</v>
      </c>
      <c r="D5683" t="s">
        <v>6964</v>
      </c>
      <c r="E5683" t="s">
        <v>13781</v>
      </c>
      <c r="F5683" t="s">
        <v>6402</v>
      </c>
      <c r="G5683">
        <v>2302</v>
      </c>
      <c r="H5683">
        <v>13079</v>
      </c>
      <c r="I5683">
        <v>1</v>
      </c>
      <c r="J5683">
        <v>1</v>
      </c>
      <c r="K5683">
        <v>0</v>
      </c>
      <c r="M5683">
        <v>2018</v>
      </c>
      <c r="N5683" t="s">
        <v>1463</v>
      </c>
      <c r="O5683">
        <v>99</v>
      </c>
      <c r="P5683">
        <v>5</v>
      </c>
      <c r="Q5683" t="s">
        <v>7733</v>
      </c>
      <c r="R5683" t="s">
        <v>7734</v>
      </c>
      <c r="S5683" t="s">
        <v>7734</v>
      </c>
      <c r="T5683" t="s">
        <v>4084</v>
      </c>
      <c r="U5683">
        <f t="shared" si="88"/>
        <v>13079</v>
      </c>
    </row>
    <row r="5684" spans="1:21" x14ac:dyDescent="0.2">
      <c r="A5684" t="s">
        <v>19283</v>
      </c>
      <c r="B5684" t="s">
        <v>13776</v>
      </c>
      <c r="C5684">
        <v>3523043</v>
      </c>
      <c r="D5684" t="s">
        <v>18477</v>
      </c>
      <c r="E5684" t="s">
        <v>6951</v>
      </c>
      <c r="F5684" t="s">
        <v>6402</v>
      </c>
      <c r="G5684">
        <v>1766</v>
      </c>
      <c r="H5684">
        <v>13079</v>
      </c>
      <c r="I5684">
        <v>0</v>
      </c>
      <c r="J5684">
        <v>1</v>
      </c>
      <c r="K5684">
        <v>0</v>
      </c>
      <c r="M5684">
        <v>2018</v>
      </c>
      <c r="N5684" t="s">
        <v>1463</v>
      </c>
      <c r="O5684">
        <v>99</v>
      </c>
      <c r="P5684">
        <v>5</v>
      </c>
      <c r="Q5684" t="s">
        <v>7733</v>
      </c>
      <c r="R5684" t="s">
        <v>7734</v>
      </c>
      <c r="S5684" t="s">
        <v>7734</v>
      </c>
      <c r="T5684" t="s">
        <v>24363</v>
      </c>
      <c r="U5684">
        <f t="shared" si="88"/>
        <v>13079</v>
      </c>
    </row>
    <row r="5685" spans="1:21" x14ac:dyDescent="0.2">
      <c r="A5685" t="s">
        <v>19283</v>
      </c>
      <c r="B5685" t="s">
        <v>13776</v>
      </c>
      <c r="C5685">
        <v>3523043</v>
      </c>
      <c r="D5685" t="s">
        <v>19285</v>
      </c>
      <c r="E5685" t="s">
        <v>6847</v>
      </c>
      <c r="F5685" t="s">
        <v>6402</v>
      </c>
      <c r="G5685">
        <v>1876</v>
      </c>
      <c r="H5685">
        <v>13079</v>
      </c>
      <c r="I5685">
        <v>1</v>
      </c>
      <c r="J5685">
        <v>1</v>
      </c>
      <c r="K5685">
        <v>0</v>
      </c>
      <c r="M5685">
        <v>2018</v>
      </c>
      <c r="N5685" t="s">
        <v>1463</v>
      </c>
      <c r="O5685">
        <v>99</v>
      </c>
      <c r="P5685">
        <v>5</v>
      </c>
      <c r="Q5685" t="s">
        <v>7733</v>
      </c>
      <c r="R5685" t="s">
        <v>7734</v>
      </c>
      <c r="S5685" t="s">
        <v>7734</v>
      </c>
      <c r="T5685" t="s">
        <v>24364</v>
      </c>
      <c r="U5685">
        <f t="shared" si="88"/>
        <v>13079</v>
      </c>
    </row>
    <row r="5686" spans="1:21" x14ac:dyDescent="0.2">
      <c r="A5686" t="s">
        <v>19283</v>
      </c>
      <c r="B5686" t="s">
        <v>13776</v>
      </c>
      <c r="C5686">
        <v>3523043</v>
      </c>
      <c r="D5686" t="s">
        <v>6535</v>
      </c>
      <c r="E5686" t="s">
        <v>7284</v>
      </c>
      <c r="F5686" t="s">
        <v>6402</v>
      </c>
      <c r="G5686">
        <v>1052</v>
      </c>
      <c r="H5686">
        <v>13079</v>
      </c>
      <c r="I5686">
        <v>0</v>
      </c>
      <c r="J5686">
        <v>0</v>
      </c>
      <c r="K5686">
        <v>0</v>
      </c>
      <c r="M5686">
        <v>2018</v>
      </c>
      <c r="N5686" t="s">
        <v>1463</v>
      </c>
      <c r="O5686">
        <v>99</v>
      </c>
      <c r="P5686">
        <v>5</v>
      </c>
      <c r="Q5686" t="s">
        <v>7733</v>
      </c>
      <c r="R5686" t="s">
        <v>7734</v>
      </c>
      <c r="S5686" t="s">
        <v>7734</v>
      </c>
      <c r="T5686" t="s">
        <v>24365</v>
      </c>
      <c r="U5686">
        <f t="shared" si="88"/>
        <v>13079</v>
      </c>
    </row>
    <row r="5687" spans="1:21" x14ac:dyDescent="0.2">
      <c r="A5687" t="s">
        <v>19284</v>
      </c>
      <c r="B5687" t="s">
        <v>13776</v>
      </c>
      <c r="C5687">
        <v>3523043</v>
      </c>
      <c r="D5687" t="s">
        <v>6858</v>
      </c>
      <c r="E5687" t="s">
        <v>12203</v>
      </c>
      <c r="F5687" t="s">
        <v>6402</v>
      </c>
      <c r="G5687">
        <v>1490</v>
      </c>
      <c r="H5687">
        <v>3212</v>
      </c>
      <c r="I5687">
        <v>0</v>
      </c>
      <c r="J5687">
        <v>0</v>
      </c>
      <c r="K5687">
        <v>0</v>
      </c>
      <c r="M5687">
        <v>2018</v>
      </c>
      <c r="N5687" t="s">
        <v>6404</v>
      </c>
      <c r="O5687">
        <v>99</v>
      </c>
      <c r="P5687">
        <v>1</v>
      </c>
      <c r="Q5687" t="s">
        <v>7733</v>
      </c>
      <c r="R5687" t="s">
        <v>7734</v>
      </c>
      <c r="S5687" t="s">
        <v>7734</v>
      </c>
      <c r="T5687" t="s">
        <v>24366</v>
      </c>
      <c r="U5687">
        <f t="shared" si="88"/>
        <v>13079</v>
      </c>
    </row>
    <row r="5688" spans="1:21" x14ac:dyDescent="0.2">
      <c r="A5688" t="s">
        <v>19286</v>
      </c>
      <c r="B5688" t="s">
        <v>11393</v>
      </c>
      <c r="C5688">
        <v>3522012</v>
      </c>
      <c r="D5688" t="s">
        <v>6527</v>
      </c>
      <c r="E5688" t="s">
        <v>15800</v>
      </c>
      <c r="F5688" t="s">
        <v>6402</v>
      </c>
      <c r="G5688">
        <v>1015</v>
      </c>
      <c r="H5688">
        <v>6042</v>
      </c>
      <c r="I5688">
        <v>0</v>
      </c>
      <c r="J5688">
        <v>0</v>
      </c>
      <c r="K5688">
        <v>0</v>
      </c>
      <c r="M5688">
        <v>2018</v>
      </c>
      <c r="N5688" t="s">
        <v>1463</v>
      </c>
      <c r="O5688">
        <v>99</v>
      </c>
      <c r="P5688">
        <v>3</v>
      </c>
      <c r="Q5688" t="s">
        <v>7733</v>
      </c>
      <c r="R5688" t="s">
        <v>7734</v>
      </c>
      <c r="S5688" t="s">
        <v>7734</v>
      </c>
      <c r="T5688" t="s">
        <v>24367</v>
      </c>
      <c r="U5688">
        <f t="shared" si="88"/>
        <v>6042</v>
      </c>
    </row>
    <row r="5689" spans="1:21" x14ac:dyDescent="0.2">
      <c r="A5689" t="s">
        <v>19286</v>
      </c>
      <c r="B5689" t="s">
        <v>11393</v>
      </c>
      <c r="C5689">
        <v>3522012</v>
      </c>
      <c r="D5689" t="s">
        <v>7484</v>
      </c>
      <c r="E5689" t="s">
        <v>15814</v>
      </c>
      <c r="F5689" t="s">
        <v>6402</v>
      </c>
      <c r="G5689">
        <v>1058</v>
      </c>
      <c r="H5689">
        <v>6042</v>
      </c>
      <c r="I5689">
        <v>0</v>
      </c>
      <c r="J5689">
        <v>0</v>
      </c>
      <c r="K5689">
        <v>0</v>
      </c>
      <c r="M5689">
        <v>2018</v>
      </c>
      <c r="N5689" t="s">
        <v>1463</v>
      </c>
      <c r="O5689">
        <v>99</v>
      </c>
      <c r="P5689">
        <v>3</v>
      </c>
      <c r="Q5689" t="s">
        <v>7733</v>
      </c>
      <c r="R5689" t="s">
        <v>7734</v>
      </c>
      <c r="S5689" t="s">
        <v>7734</v>
      </c>
      <c r="T5689" t="s">
        <v>24368</v>
      </c>
      <c r="U5689">
        <f t="shared" si="88"/>
        <v>6042</v>
      </c>
    </row>
    <row r="5690" spans="1:21" x14ac:dyDescent="0.2">
      <c r="A5690" t="s">
        <v>19287</v>
      </c>
      <c r="B5690" t="s">
        <v>11393</v>
      </c>
      <c r="C5690">
        <v>3522012</v>
      </c>
      <c r="D5690" t="s">
        <v>7391</v>
      </c>
      <c r="E5690" t="s">
        <v>11401</v>
      </c>
      <c r="F5690" t="s">
        <v>6402</v>
      </c>
      <c r="G5690">
        <v>652</v>
      </c>
      <c r="H5690">
        <v>2291</v>
      </c>
      <c r="I5690">
        <v>0</v>
      </c>
      <c r="J5690">
        <v>0</v>
      </c>
      <c r="K5690">
        <v>0</v>
      </c>
      <c r="M5690">
        <v>2018</v>
      </c>
      <c r="N5690" t="s">
        <v>1479</v>
      </c>
      <c r="O5690">
        <v>99</v>
      </c>
      <c r="P5690">
        <v>1</v>
      </c>
      <c r="Q5690" t="s">
        <v>7733</v>
      </c>
      <c r="R5690" t="s">
        <v>7734</v>
      </c>
      <c r="S5690" t="s">
        <v>7734</v>
      </c>
      <c r="T5690" t="s">
        <v>4127</v>
      </c>
      <c r="U5690">
        <f t="shared" si="88"/>
        <v>6042</v>
      </c>
    </row>
    <row r="5691" spans="1:21" x14ac:dyDescent="0.2">
      <c r="A5691" t="s">
        <v>19286</v>
      </c>
      <c r="B5691" t="s">
        <v>11393</v>
      </c>
      <c r="C5691">
        <v>3522012</v>
      </c>
      <c r="D5691" t="s">
        <v>6539</v>
      </c>
      <c r="E5691" t="s">
        <v>11396</v>
      </c>
      <c r="F5691" t="s">
        <v>6402</v>
      </c>
      <c r="G5691">
        <v>1257</v>
      </c>
      <c r="H5691">
        <v>6042</v>
      </c>
      <c r="I5691">
        <v>1</v>
      </c>
      <c r="J5691">
        <v>1</v>
      </c>
      <c r="K5691">
        <v>0</v>
      </c>
      <c r="M5691">
        <v>2018</v>
      </c>
      <c r="N5691" t="s">
        <v>1463</v>
      </c>
      <c r="O5691">
        <v>99</v>
      </c>
      <c r="P5691">
        <v>3</v>
      </c>
      <c r="Q5691" t="s">
        <v>7733</v>
      </c>
      <c r="R5691" t="s">
        <v>7734</v>
      </c>
      <c r="S5691" t="s">
        <v>7734</v>
      </c>
      <c r="T5691" t="s">
        <v>4129</v>
      </c>
      <c r="U5691">
        <f t="shared" si="88"/>
        <v>6042</v>
      </c>
    </row>
    <row r="5692" spans="1:21" x14ac:dyDescent="0.2">
      <c r="A5692" t="s">
        <v>19287</v>
      </c>
      <c r="B5692" t="s">
        <v>11393</v>
      </c>
      <c r="C5692">
        <v>3522012</v>
      </c>
      <c r="D5692" t="s">
        <v>6434</v>
      </c>
      <c r="E5692" t="s">
        <v>11394</v>
      </c>
      <c r="F5692" t="s">
        <v>6402</v>
      </c>
      <c r="G5692">
        <v>1639</v>
      </c>
      <c r="H5692">
        <v>2291</v>
      </c>
      <c r="I5692">
        <v>0</v>
      </c>
      <c r="J5692">
        <v>1</v>
      </c>
      <c r="K5692">
        <v>0</v>
      </c>
      <c r="M5692">
        <v>2018</v>
      </c>
      <c r="N5692" t="s">
        <v>1479</v>
      </c>
      <c r="O5692">
        <v>99</v>
      </c>
      <c r="P5692">
        <v>1</v>
      </c>
      <c r="Q5692" t="s">
        <v>7733</v>
      </c>
      <c r="R5692" t="s">
        <v>7734</v>
      </c>
      <c r="S5692" t="s">
        <v>7734</v>
      </c>
      <c r="T5692" t="s">
        <v>996</v>
      </c>
      <c r="U5692">
        <f t="shared" si="88"/>
        <v>6042</v>
      </c>
    </row>
    <row r="5693" spans="1:21" x14ac:dyDescent="0.2">
      <c r="A5693" t="s">
        <v>19288</v>
      </c>
      <c r="B5693" t="s">
        <v>11393</v>
      </c>
      <c r="C5693">
        <v>3522012</v>
      </c>
      <c r="D5693" t="s">
        <v>7288</v>
      </c>
      <c r="E5693" t="s">
        <v>6523</v>
      </c>
      <c r="F5693" t="s">
        <v>6402</v>
      </c>
      <c r="G5693">
        <v>1770</v>
      </c>
      <c r="H5693">
        <v>2292</v>
      </c>
      <c r="I5693">
        <v>1</v>
      </c>
      <c r="J5693">
        <v>1</v>
      </c>
      <c r="K5693">
        <v>0</v>
      </c>
      <c r="M5693">
        <v>2018</v>
      </c>
      <c r="N5693" t="s">
        <v>6404</v>
      </c>
      <c r="O5693">
        <v>99</v>
      </c>
      <c r="P5693">
        <v>1</v>
      </c>
      <c r="Q5693" t="s">
        <v>7733</v>
      </c>
      <c r="R5693" t="s">
        <v>7734</v>
      </c>
      <c r="S5693" t="s">
        <v>7734</v>
      </c>
      <c r="T5693" t="s">
        <v>24369</v>
      </c>
      <c r="U5693">
        <f t="shared" si="88"/>
        <v>6042</v>
      </c>
    </row>
    <row r="5694" spans="1:21" x14ac:dyDescent="0.2">
      <c r="A5694" t="s">
        <v>19286</v>
      </c>
      <c r="B5694" t="s">
        <v>11393</v>
      </c>
      <c r="C5694">
        <v>3522012</v>
      </c>
      <c r="D5694" t="s">
        <v>7589</v>
      </c>
      <c r="E5694" t="s">
        <v>11398</v>
      </c>
      <c r="F5694" t="s">
        <v>6402</v>
      </c>
      <c r="G5694">
        <v>1456</v>
      </c>
      <c r="H5694">
        <v>6042</v>
      </c>
      <c r="I5694">
        <v>1</v>
      </c>
      <c r="J5694">
        <v>1</v>
      </c>
      <c r="K5694">
        <v>0</v>
      </c>
      <c r="M5694">
        <v>2018</v>
      </c>
      <c r="N5694" t="s">
        <v>1463</v>
      </c>
      <c r="O5694">
        <v>99</v>
      </c>
      <c r="P5694">
        <v>3</v>
      </c>
      <c r="Q5694" t="s">
        <v>7733</v>
      </c>
      <c r="R5694" t="s">
        <v>7734</v>
      </c>
      <c r="S5694" t="s">
        <v>7734</v>
      </c>
      <c r="T5694" t="s">
        <v>4128</v>
      </c>
      <c r="U5694">
        <f t="shared" si="88"/>
        <v>6042</v>
      </c>
    </row>
    <row r="5695" spans="1:21" x14ac:dyDescent="0.2">
      <c r="A5695" t="s">
        <v>19286</v>
      </c>
      <c r="B5695" t="s">
        <v>11393</v>
      </c>
      <c r="C5695">
        <v>3522012</v>
      </c>
      <c r="D5695" t="s">
        <v>7429</v>
      </c>
      <c r="E5695" t="s">
        <v>6481</v>
      </c>
      <c r="F5695" t="s">
        <v>6402</v>
      </c>
      <c r="G5695">
        <v>1256</v>
      </c>
      <c r="H5695">
        <v>6042</v>
      </c>
      <c r="I5695">
        <v>1</v>
      </c>
      <c r="J5695">
        <v>1</v>
      </c>
      <c r="K5695">
        <v>0</v>
      </c>
      <c r="M5695">
        <v>2018</v>
      </c>
      <c r="N5695" t="s">
        <v>1463</v>
      </c>
      <c r="O5695">
        <v>99</v>
      </c>
      <c r="P5695">
        <v>3</v>
      </c>
      <c r="Q5695" t="s">
        <v>7733</v>
      </c>
      <c r="R5695" t="s">
        <v>7734</v>
      </c>
      <c r="S5695" t="s">
        <v>7734</v>
      </c>
      <c r="T5695" t="s">
        <v>24370</v>
      </c>
      <c r="U5695">
        <f t="shared" si="88"/>
        <v>6042</v>
      </c>
    </row>
    <row r="5696" spans="1:21" x14ac:dyDescent="0.2">
      <c r="A5696" t="s">
        <v>19288</v>
      </c>
      <c r="B5696" t="s">
        <v>11393</v>
      </c>
      <c r="C5696">
        <v>3522012</v>
      </c>
      <c r="D5696" t="s">
        <v>6813</v>
      </c>
      <c r="E5696" t="s">
        <v>15824</v>
      </c>
      <c r="F5696" t="s">
        <v>6402</v>
      </c>
      <c r="G5696">
        <v>522</v>
      </c>
      <c r="H5696">
        <v>2292</v>
      </c>
      <c r="I5696">
        <v>0</v>
      </c>
      <c r="J5696">
        <v>0</v>
      </c>
      <c r="K5696">
        <v>0</v>
      </c>
      <c r="M5696">
        <v>2018</v>
      </c>
      <c r="N5696" t="s">
        <v>6404</v>
      </c>
      <c r="O5696">
        <v>99</v>
      </c>
      <c r="P5696">
        <v>1</v>
      </c>
      <c r="Q5696" t="s">
        <v>7733</v>
      </c>
      <c r="R5696" t="s">
        <v>7734</v>
      </c>
      <c r="S5696" t="s">
        <v>7734</v>
      </c>
      <c r="T5696" t="s">
        <v>24371</v>
      </c>
      <c r="U5696">
        <f t="shared" si="88"/>
        <v>6042</v>
      </c>
    </row>
    <row r="5697" spans="1:21" x14ac:dyDescent="0.2">
      <c r="A5697" t="s">
        <v>19289</v>
      </c>
      <c r="B5697" t="s">
        <v>6693</v>
      </c>
      <c r="C5697">
        <v>3509001</v>
      </c>
      <c r="D5697" t="s">
        <v>6809</v>
      </c>
      <c r="E5697" t="s">
        <v>11515</v>
      </c>
      <c r="F5697" t="s">
        <v>6402</v>
      </c>
      <c r="G5697">
        <v>953</v>
      </c>
      <c r="H5697">
        <v>1465</v>
      </c>
      <c r="I5697">
        <v>1</v>
      </c>
      <c r="J5697">
        <v>1</v>
      </c>
      <c r="K5697">
        <v>0</v>
      </c>
      <c r="M5697">
        <v>2018</v>
      </c>
      <c r="N5697" t="s">
        <v>2531</v>
      </c>
      <c r="O5697">
        <v>99</v>
      </c>
      <c r="P5697">
        <v>1</v>
      </c>
      <c r="Q5697" t="s">
        <v>7733</v>
      </c>
      <c r="R5697" t="s">
        <v>7734</v>
      </c>
      <c r="S5697" t="s">
        <v>7734</v>
      </c>
      <c r="T5697" t="s">
        <v>24372</v>
      </c>
      <c r="U5697">
        <f t="shared" si="88"/>
        <v>3817</v>
      </c>
    </row>
    <row r="5698" spans="1:21" x14ac:dyDescent="0.2">
      <c r="A5698" t="s">
        <v>19290</v>
      </c>
      <c r="B5698" t="s">
        <v>6693</v>
      </c>
      <c r="C5698">
        <v>3509001</v>
      </c>
      <c r="D5698" t="s">
        <v>6821</v>
      </c>
      <c r="E5698" t="s">
        <v>6923</v>
      </c>
      <c r="F5698" t="s">
        <v>6402</v>
      </c>
      <c r="G5698">
        <v>716</v>
      </c>
      <c r="H5698">
        <v>3817</v>
      </c>
      <c r="I5698">
        <v>0</v>
      </c>
      <c r="J5698">
        <v>0</v>
      </c>
      <c r="K5698">
        <v>0</v>
      </c>
      <c r="M5698">
        <v>2018</v>
      </c>
      <c r="N5698" t="s">
        <v>1463</v>
      </c>
      <c r="O5698">
        <v>99</v>
      </c>
      <c r="P5698">
        <v>3</v>
      </c>
      <c r="Q5698" t="s">
        <v>7733</v>
      </c>
      <c r="R5698" t="s">
        <v>7734</v>
      </c>
      <c r="S5698" t="s">
        <v>7734</v>
      </c>
      <c r="T5698" t="s">
        <v>24373</v>
      </c>
      <c r="U5698">
        <f t="shared" ref="U5698:U5761" si="89">_xlfn.MAXIFS($H$2:$H$6695, $C$2:$C$6695,C5698)</f>
        <v>3817</v>
      </c>
    </row>
    <row r="5699" spans="1:21" x14ac:dyDescent="0.2">
      <c r="A5699" t="s">
        <v>19290</v>
      </c>
      <c r="B5699" t="s">
        <v>6693</v>
      </c>
      <c r="C5699">
        <v>3509001</v>
      </c>
      <c r="D5699" t="s">
        <v>19291</v>
      </c>
      <c r="E5699" t="s">
        <v>19292</v>
      </c>
      <c r="F5699" t="s">
        <v>6402</v>
      </c>
      <c r="G5699">
        <v>239</v>
      </c>
      <c r="H5699">
        <v>3817</v>
      </c>
      <c r="I5699">
        <v>0</v>
      </c>
      <c r="J5699">
        <v>0</v>
      </c>
      <c r="K5699">
        <v>0</v>
      </c>
      <c r="M5699">
        <v>2018</v>
      </c>
      <c r="N5699" t="s">
        <v>1463</v>
      </c>
      <c r="O5699">
        <v>99</v>
      </c>
      <c r="P5699">
        <v>3</v>
      </c>
      <c r="Q5699" t="s">
        <v>7733</v>
      </c>
      <c r="R5699" t="s">
        <v>7734</v>
      </c>
      <c r="S5699" t="s">
        <v>7734</v>
      </c>
      <c r="T5699" t="s">
        <v>24374</v>
      </c>
      <c r="U5699">
        <f t="shared" si="89"/>
        <v>3817</v>
      </c>
    </row>
    <row r="5700" spans="1:21" x14ac:dyDescent="0.2">
      <c r="A5700" t="s">
        <v>19290</v>
      </c>
      <c r="B5700" t="s">
        <v>6693</v>
      </c>
      <c r="C5700">
        <v>3509001</v>
      </c>
      <c r="D5700" t="s">
        <v>6545</v>
      </c>
      <c r="E5700" t="s">
        <v>19293</v>
      </c>
      <c r="F5700" t="s">
        <v>6402</v>
      </c>
      <c r="G5700">
        <v>871</v>
      </c>
      <c r="H5700">
        <v>3817</v>
      </c>
      <c r="I5700">
        <v>1</v>
      </c>
      <c r="J5700">
        <v>1</v>
      </c>
      <c r="K5700">
        <v>0</v>
      </c>
      <c r="M5700">
        <v>2018</v>
      </c>
      <c r="N5700" t="s">
        <v>1463</v>
      </c>
      <c r="O5700">
        <v>99</v>
      </c>
      <c r="P5700">
        <v>3</v>
      </c>
      <c r="Q5700" t="s">
        <v>7733</v>
      </c>
      <c r="R5700" t="s">
        <v>7734</v>
      </c>
      <c r="S5700" t="s">
        <v>7734</v>
      </c>
      <c r="T5700" t="s">
        <v>24375</v>
      </c>
      <c r="U5700">
        <f t="shared" si="89"/>
        <v>3817</v>
      </c>
    </row>
    <row r="5701" spans="1:21" x14ac:dyDescent="0.2">
      <c r="A5701" t="s">
        <v>19290</v>
      </c>
      <c r="B5701" t="s">
        <v>6693</v>
      </c>
      <c r="C5701">
        <v>3509001</v>
      </c>
      <c r="D5701" t="s">
        <v>7153</v>
      </c>
      <c r="E5701" t="s">
        <v>7706</v>
      </c>
      <c r="F5701" t="s">
        <v>6402</v>
      </c>
      <c r="G5701">
        <v>917</v>
      </c>
      <c r="H5701">
        <v>3817</v>
      </c>
      <c r="I5701">
        <v>0</v>
      </c>
      <c r="J5701">
        <v>1</v>
      </c>
      <c r="K5701">
        <v>0</v>
      </c>
      <c r="M5701">
        <v>2018</v>
      </c>
      <c r="N5701" t="s">
        <v>1463</v>
      </c>
      <c r="O5701">
        <v>99</v>
      </c>
      <c r="P5701">
        <v>3</v>
      </c>
      <c r="Q5701" t="s">
        <v>7733</v>
      </c>
      <c r="R5701" t="s">
        <v>7734</v>
      </c>
      <c r="S5701" t="s">
        <v>7734</v>
      </c>
      <c r="T5701" t="s">
        <v>24376</v>
      </c>
      <c r="U5701">
        <f t="shared" si="89"/>
        <v>3817</v>
      </c>
    </row>
    <row r="5702" spans="1:21" x14ac:dyDescent="0.2">
      <c r="A5702" t="s">
        <v>19294</v>
      </c>
      <c r="B5702" t="s">
        <v>6693</v>
      </c>
      <c r="C5702">
        <v>3509001</v>
      </c>
      <c r="D5702" t="s">
        <v>6493</v>
      </c>
      <c r="E5702" t="s">
        <v>12314</v>
      </c>
      <c r="F5702" t="s">
        <v>6402</v>
      </c>
      <c r="G5702">
        <v>495</v>
      </c>
      <c r="H5702">
        <v>1446</v>
      </c>
      <c r="I5702">
        <v>1</v>
      </c>
      <c r="J5702">
        <v>0</v>
      </c>
      <c r="K5702">
        <v>0</v>
      </c>
      <c r="M5702">
        <v>2018</v>
      </c>
      <c r="N5702" t="s">
        <v>1753</v>
      </c>
      <c r="O5702">
        <v>99</v>
      </c>
      <c r="P5702">
        <v>1</v>
      </c>
      <c r="Q5702" t="s">
        <v>7733</v>
      </c>
      <c r="R5702" t="s">
        <v>7734</v>
      </c>
      <c r="S5702" t="s">
        <v>7734</v>
      </c>
      <c r="T5702" t="s">
        <v>4138</v>
      </c>
      <c r="U5702">
        <f t="shared" si="89"/>
        <v>3817</v>
      </c>
    </row>
    <row r="5703" spans="1:21" x14ac:dyDescent="0.2">
      <c r="A5703" t="s">
        <v>19290</v>
      </c>
      <c r="B5703" t="s">
        <v>6693</v>
      </c>
      <c r="C5703">
        <v>3509001</v>
      </c>
      <c r="D5703" t="s">
        <v>6839</v>
      </c>
      <c r="E5703" t="s">
        <v>19295</v>
      </c>
      <c r="F5703" t="s">
        <v>6402</v>
      </c>
      <c r="G5703">
        <v>212</v>
      </c>
      <c r="H5703">
        <v>3817</v>
      </c>
      <c r="I5703">
        <v>0</v>
      </c>
      <c r="J5703">
        <v>0</v>
      </c>
      <c r="K5703">
        <v>0</v>
      </c>
      <c r="M5703">
        <v>2018</v>
      </c>
      <c r="N5703" t="s">
        <v>1463</v>
      </c>
      <c r="O5703">
        <v>99</v>
      </c>
      <c r="P5703">
        <v>3</v>
      </c>
      <c r="Q5703" t="s">
        <v>7733</v>
      </c>
      <c r="R5703" t="s">
        <v>7734</v>
      </c>
      <c r="S5703" t="s">
        <v>7734</v>
      </c>
      <c r="T5703" t="s">
        <v>24377</v>
      </c>
      <c r="U5703">
        <f t="shared" si="89"/>
        <v>3817</v>
      </c>
    </row>
    <row r="5704" spans="1:21" x14ac:dyDescent="0.2">
      <c r="A5704" t="s">
        <v>19290</v>
      </c>
      <c r="B5704" t="s">
        <v>6693</v>
      </c>
      <c r="C5704">
        <v>3509001</v>
      </c>
      <c r="D5704" t="s">
        <v>6919</v>
      </c>
      <c r="E5704" t="s">
        <v>8467</v>
      </c>
      <c r="F5704" t="s">
        <v>6402</v>
      </c>
      <c r="G5704">
        <v>862</v>
      </c>
      <c r="H5704">
        <v>3817</v>
      </c>
      <c r="I5704">
        <v>0</v>
      </c>
      <c r="J5704">
        <v>1</v>
      </c>
      <c r="K5704">
        <v>0</v>
      </c>
      <c r="M5704">
        <v>2018</v>
      </c>
      <c r="N5704" t="s">
        <v>1463</v>
      </c>
      <c r="O5704">
        <v>99</v>
      </c>
      <c r="P5704">
        <v>3</v>
      </c>
      <c r="Q5704" t="s">
        <v>7733</v>
      </c>
      <c r="R5704" t="s">
        <v>7734</v>
      </c>
      <c r="S5704" t="s">
        <v>7734</v>
      </c>
      <c r="T5704" t="s">
        <v>24378</v>
      </c>
      <c r="U5704">
        <f t="shared" si="89"/>
        <v>3817</v>
      </c>
    </row>
    <row r="5705" spans="1:21" x14ac:dyDescent="0.2">
      <c r="A5705" t="s">
        <v>19294</v>
      </c>
      <c r="B5705" t="s">
        <v>6693</v>
      </c>
      <c r="C5705">
        <v>3509001</v>
      </c>
      <c r="D5705" t="s">
        <v>19296</v>
      </c>
      <c r="E5705" t="s">
        <v>12434</v>
      </c>
      <c r="F5705" t="s">
        <v>6402</v>
      </c>
      <c r="G5705">
        <v>515</v>
      </c>
      <c r="H5705">
        <v>1446</v>
      </c>
      <c r="I5705">
        <v>1</v>
      </c>
      <c r="J5705">
        <v>1</v>
      </c>
      <c r="K5705">
        <v>0</v>
      </c>
      <c r="M5705">
        <v>2018</v>
      </c>
      <c r="N5705" t="s">
        <v>1753</v>
      </c>
      <c r="O5705">
        <v>99</v>
      </c>
      <c r="P5705">
        <v>1</v>
      </c>
      <c r="Q5705" t="s">
        <v>7733</v>
      </c>
      <c r="R5705" t="s">
        <v>7734</v>
      </c>
      <c r="S5705" t="s">
        <v>7734</v>
      </c>
      <c r="T5705" t="s">
        <v>24379</v>
      </c>
      <c r="U5705">
        <f t="shared" si="89"/>
        <v>3817</v>
      </c>
    </row>
    <row r="5706" spans="1:21" x14ac:dyDescent="0.2">
      <c r="A5706" t="s">
        <v>19289</v>
      </c>
      <c r="B5706" t="s">
        <v>6693</v>
      </c>
      <c r="C5706">
        <v>3509001</v>
      </c>
      <c r="D5706" t="s">
        <v>6575</v>
      </c>
      <c r="E5706" t="s">
        <v>11945</v>
      </c>
      <c r="F5706" t="s">
        <v>6402</v>
      </c>
      <c r="G5706">
        <v>512</v>
      </c>
      <c r="H5706">
        <v>1465</v>
      </c>
      <c r="I5706">
        <v>0</v>
      </c>
      <c r="J5706">
        <v>0</v>
      </c>
      <c r="K5706">
        <v>0</v>
      </c>
      <c r="M5706">
        <v>2018</v>
      </c>
      <c r="N5706" t="s">
        <v>2531</v>
      </c>
      <c r="O5706">
        <v>99</v>
      </c>
      <c r="P5706">
        <v>1</v>
      </c>
      <c r="Q5706" t="s">
        <v>7733</v>
      </c>
      <c r="R5706" t="s">
        <v>7734</v>
      </c>
      <c r="S5706" t="s">
        <v>7734</v>
      </c>
      <c r="T5706" t="s">
        <v>4141</v>
      </c>
      <c r="U5706">
        <f t="shared" si="89"/>
        <v>3817</v>
      </c>
    </row>
    <row r="5707" spans="1:21" x14ac:dyDescent="0.2">
      <c r="A5707" t="s">
        <v>19294</v>
      </c>
      <c r="B5707" t="s">
        <v>6693</v>
      </c>
      <c r="C5707">
        <v>3509001</v>
      </c>
      <c r="D5707" t="s">
        <v>9908</v>
      </c>
      <c r="E5707" t="s">
        <v>7706</v>
      </c>
      <c r="F5707" t="s">
        <v>6402</v>
      </c>
      <c r="G5707">
        <v>436</v>
      </c>
      <c r="H5707">
        <v>1446</v>
      </c>
      <c r="I5707">
        <v>1</v>
      </c>
      <c r="J5707">
        <v>0</v>
      </c>
      <c r="K5707">
        <v>0</v>
      </c>
      <c r="M5707">
        <v>2018</v>
      </c>
      <c r="N5707" t="s">
        <v>1753</v>
      </c>
      <c r="O5707">
        <v>99</v>
      </c>
      <c r="P5707">
        <v>1</v>
      </c>
      <c r="Q5707" t="s">
        <v>7733</v>
      </c>
      <c r="R5707" t="s">
        <v>7734</v>
      </c>
      <c r="S5707" t="s">
        <v>7734</v>
      </c>
      <c r="T5707" t="s">
        <v>998</v>
      </c>
      <c r="U5707">
        <f t="shared" si="89"/>
        <v>3817</v>
      </c>
    </row>
    <row r="5708" spans="1:21" x14ac:dyDescent="0.2">
      <c r="A5708" t="s">
        <v>19297</v>
      </c>
      <c r="B5708" t="s">
        <v>10893</v>
      </c>
      <c r="C5708">
        <v>3556056</v>
      </c>
      <c r="D5708" t="s">
        <v>6905</v>
      </c>
      <c r="E5708" t="s">
        <v>15138</v>
      </c>
      <c r="F5708" t="s">
        <v>6402</v>
      </c>
      <c r="G5708">
        <v>380</v>
      </c>
      <c r="H5708">
        <v>2111</v>
      </c>
      <c r="I5708">
        <v>0</v>
      </c>
      <c r="J5708">
        <v>1</v>
      </c>
      <c r="K5708">
        <v>0</v>
      </c>
      <c r="M5708">
        <v>2018</v>
      </c>
      <c r="N5708" t="s">
        <v>1463</v>
      </c>
      <c r="O5708">
        <v>99</v>
      </c>
      <c r="P5708">
        <v>4</v>
      </c>
      <c r="Q5708" t="s">
        <v>7733</v>
      </c>
      <c r="R5708" t="s">
        <v>7734</v>
      </c>
      <c r="S5708" t="s">
        <v>7734</v>
      </c>
      <c r="T5708" t="s">
        <v>24380</v>
      </c>
      <c r="U5708">
        <f t="shared" si="89"/>
        <v>2111</v>
      </c>
    </row>
    <row r="5709" spans="1:21" x14ac:dyDescent="0.2">
      <c r="A5709" t="s">
        <v>19297</v>
      </c>
      <c r="B5709" t="s">
        <v>10893</v>
      </c>
      <c r="C5709">
        <v>3556056</v>
      </c>
      <c r="D5709" t="s">
        <v>15132</v>
      </c>
      <c r="E5709" t="s">
        <v>15327</v>
      </c>
      <c r="F5709" t="s">
        <v>6402</v>
      </c>
      <c r="G5709">
        <v>432</v>
      </c>
      <c r="H5709">
        <v>2111</v>
      </c>
      <c r="I5709">
        <v>1</v>
      </c>
      <c r="J5709">
        <v>1</v>
      </c>
      <c r="K5709">
        <v>0</v>
      </c>
      <c r="M5709">
        <v>2018</v>
      </c>
      <c r="N5709" t="s">
        <v>1463</v>
      </c>
      <c r="O5709">
        <v>99</v>
      </c>
      <c r="P5709">
        <v>4</v>
      </c>
      <c r="Q5709" t="s">
        <v>7733</v>
      </c>
      <c r="R5709" t="s">
        <v>7734</v>
      </c>
      <c r="S5709" t="s">
        <v>7734</v>
      </c>
      <c r="T5709" t="s">
        <v>24381</v>
      </c>
      <c r="U5709">
        <f t="shared" si="89"/>
        <v>2111</v>
      </c>
    </row>
    <row r="5710" spans="1:21" x14ac:dyDescent="0.2">
      <c r="A5710" t="s">
        <v>19297</v>
      </c>
      <c r="B5710" t="s">
        <v>10893</v>
      </c>
      <c r="C5710">
        <v>3556056</v>
      </c>
      <c r="D5710" t="s">
        <v>19298</v>
      </c>
      <c r="E5710" t="s">
        <v>15340</v>
      </c>
      <c r="F5710" t="s">
        <v>6402</v>
      </c>
      <c r="G5710">
        <v>376</v>
      </c>
      <c r="H5710">
        <v>2111</v>
      </c>
      <c r="I5710">
        <v>0</v>
      </c>
      <c r="J5710">
        <v>0</v>
      </c>
      <c r="K5710">
        <v>0</v>
      </c>
      <c r="M5710">
        <v>2018</v>
      </c>
      <c r="N5710" t="s">
        <v>1463</v>
      </c>
      <c r="O5710">
        <v>99</v>
      </c>
      <c r="P5710">
        <v>4</v>
      </c>
      <c r="Q5710" t="s">
        <v>7733</v>
      </c>
      <c r="R5710" t="s">
        <v>7734</v>
      </c>
      <c r="S5710" t="s">
        <v>7734</v>
      </c>
      <c r="T5710" t="s">
        <v>24382</v>
      </c>
      <c r="U5710">
        <f t="shared" si="89"/>
        <v>2111</v>
      </c>
    </row>
    <row r="5711" spans="1:21" x14ac:dyDescent="0.2">
      <c r="A5711" t="s">
        <v>19297</v>
      </c>
      <c r="B5711" t="s">
        <v>10893</v>
      </c>
      <c r="C5711">
        <v>3556056</v>
      </c>
      <c r="D5711" t="s">
        <v>19299</v>
      </c>
      <c r="E5711" t="s">
        <v>15169</v>
      </c>
      <c r="F5711" t="s">
        <v>6402</v>
      </c>
      <c r="G5711">
        <v>530</v>
      </c>
      <c r="H5711">
        <v>2111</v>
      </c>
      <c r="I5711">
        <v>0</v>
      </c>
      <c r="J5711">
        <v>1</v>
      </c>
      <c r="K5711">
        <v>0</v>
      </c>
      <c r="M5711">
        <v>2018</v>
      </c>
      <c r="N5711" t="s">
        <v>1463</v>
      </c>
      <c r="O5711">
        <v>99</v>
      </c>
      <c r="P5711">
        <v>4</v>
      </c>
      <c r="Q5711" t="s">
        <v>7733</v>
      </c>
      <c r="R5711" t="s">
        <v>7734</v>
      </c>
      <c r="S5711" t="s">
        <v>7734</v>
      </c>
      <c r="T5711" t="s">
        <v>24383</v>
      </c>
      <c r="U5711">
        <f t="shared" si="89"/>
        <v>2111</v>
      </c>
    </row>
    <row r="5712" spans="1:21" x14ac:dyDescent="0.2">
      <c r="A5712" t="s">
        <v>19300</v>
      </c>
      <c r="B5712" t="s">
        <v>10893</v>
      </c>
      <c r="C5712">
        <v>3556056</v>
      </c>
      <c r="D5712" t="s">
        <v>7600</v>
      </c>
      <c r="E5712" t="s">
        <v>15153</v>
      </c>
      <c r="F5712" t="s">
        <v>6402</v>
      </c>
      <c r="G5712">
        <v>170</v>
      </c>
      <c r="H5712">
        <v>786</v>
      </c>
      <c r="I5712">
        <v>1</v>
      </c>
      <c r="J5712">
        <v>0</v>
      </c>
      <c r="K5712">
        <v>0</v>
      </c>
      <c r="M5712">
        <v>2018</v>
      </c>
      <c r="N5712" t="s">
        <v>6404</v>
      </c>
      <c r="O5712">
        <v>99</v>
      </c>
      <c r="P5712">
        <v>1</v>
      </c>
      <c r="Q5712" t="s">
        <v>7733</v>
      </c>
      <c r="R5712" t="s">
        <v>7734</v>
      </c>
      <c r="S5712" t="s">
        <v>7734</v>
      </c>
      <c r="T5712" t="s">
        <v>24384</v>
      </c>
      <c r="U5712">
        <f t="shared" si="89"/>
        <v>2111</v>
      </c>
    </row>
    <row r="5713" spans="1:21" x14ac:dyDescent="0.2">
      <c r="A5713" t="s">
        <v>19297</v>
      </c>
      <c r="B5713" t="s">
        <v>10893</v>
      </c>
      <c r="C5713">
        <v>3556056</v>
      </c>
      <c r="D5713" t="s">
        <v>7619</v>
      </c>
      <c r="E5713" t="s">
        <v>7616</v>
      </c>
      <c r="F5713" t="s">
        <v>6402</v>
      </c>
      <c r="G5713">
        <v>393</v>
      </c>
      <c r="H5713">
        <v>2111</v>
      </c>
      <c r="I5713">
        <v>0</v>
      </c>
      <c r="J5713">
        <v>1</v>
      </c>
      <c r="K5713">
        <v>0</v>
      </c>
      <c r="M5713">
        <v>2018</v>
      </c>
      <c r="N5713" t="s">
        <v>1463</v>
      </c>
      <c r="O5713">
        <v>99</v>
      </c>
      <c r="P5713">
        <v>4</v>
      </c>
      <c r="Q5713" t="s">
        <v>7733</v>
      </c>
      <c r="R5713" t="s">
        <v>7734</v>
      </c>
      <c r="S5713" t="s">
        <v>7734</v>
      </c>
      <c r="T5713" t="s">
        <v>4146</v>
      </c>
      <c r="U5713">
        <f t="shared" si="89"/>
        <v>2111</v>
      </c>
    </row>
    <row r="5714" spans="1:21" x14ac:dyDescent="0.2">
      <c r="A5714" t="s">
        <v>19300</v>
      </c>
      <c r="B5714" t="s">
        <v>10893</v>
      </c>
      <c r="C5714">
        <v>3556056</v>
      </c>
      <c r="D5714" t="s">
        <v>15128</v>
      </c>
      <c r="E5714" t="s">
        <v>9688</v>
      </c>
      <c r="F5714" t="s">
        <v>6402</v>
      </c>
      <c r="G5714">
        <v>264</v>
      </c>
      <c r="H5714">
        <v>786</v>
      </c>
      <c r="I5714">
        <v>1</v>
      </c>
      <c r="J5714">
        <v>0</v>
      </c>
      <c r="K5714">
        <v>0</v>
      </c>
      <c r="M5714">
        <v>2018</v>
      </c>
      <c r="N5714" t="s">
        <v>6404</v>
      </c>
      <c r="O5714">
        <v>99</v>
      </c>
      <c r="P5714">
        <v>1</v>
      </c>
      <c r="Q5714" t="s">
        <v>7733</v>
      </c>
      <c r="R5714" t="s">
        <v>7734</v>
      </c>
      <c r="S5714" t="s">
        <v>7734</v>
      </c>
      <c r="T5714" t="s">
        <v>24385</v>
      </c>
      <c r="U5714">
        <f t="shared" si="89"/>
        <v>2111</v>
      </c>
    </row>
    <row r="5715" spans="1:21" x14ac:dyDescent="0.2">
      <c r="A5715" t="s">
        <v>19300</v>
      </c>
      <c r="B5715" t="s">
        <v>10893</v>
      </c>
      <c r="C5715">
        <v>3556056</v>
      </c>
      <c r="D5715" t="s">
        <v>19301</v>
      </c>
      <c r="E5715" t="s">
        <v>10585</v>
      </c>
      <c r="F5715" t="s">
        <v>6402</v>
      </c>
      <c r="G5715">
        <v>352</v>
      </c>
      <c r="H5715">
        <v>786</v>
      </c>
      <c r="I5715">
        <v>1</v>
      </c>
      <c r="J5715">
        <v>1</v>
      </c>
      <c r="K5715">
        <v>0</v>
      </c>
      <c r="M5715">
        <v>2018</v>
      </c>
      <c r="N5715" t="s">
        <v>6404</v>
      </c>
      <c r="O5715">
        <v>99</v>
      </c>
      <c r="P5715">
        <v>1</v>
      </c>
      <c r="Q5715" t="s">
        <v>7733</v>
      </c>
      <c r="R5715" t="s">
        <v>7734</v>
      </c>
      <c r="S5715" t="s">
        <v>7734</v>
      </c>
      <c r="T5715" t="s">
        <v>24386</v>
      </c>
      <c r="U5715">
        <f t="shared" si="89"/>
        <v>2111</v>
      </c>
    </row>
    <row r="5716" spans="1:21" x14ac:dyDescent="0.2">
      <c r="A5716" t="s">
        <v>19302</v>
      </c>
      <c r="B5716" t="s">
        <v>14297</v>
      </c>
      <c r="C5716">
        <v>3556106</v>
      </c>
      <c r="D5716" t="s">
        <v>14302</v>
      </c>
      <c r="E5716" t="s">
        <v>19303</v>
      </c>
      <c r="F5716" t="s">
        <v>6402</v>
      </c>
      <c r="G5716">
        <v>146</v>
      </c>
      <c r="H5716">
        <v>615</v>
      </c>
      <c r="I5716">
        <v>1</v>
      </c>
      <c r="J5716">
        <v>1</v>
      </c>
      <c r="K5716">
        <v>0</v>
      </c>
      <c r="M5716">
        <v>2018</v>
      </c>
      <c r="N5716" t="s">
        <v>1463</v>
      </c>
      <c r="O5716">
        <v>99</v>
      </c>
      <c r="P5716">
        <v>4</v>
      </c>
      <c r="Q5716" t="s">
        <v>7733</v>
      </c>
      <c r="R5716" t="s">
        <v>7734</v>
      </c>
      <c r="S5716" t="s">
        <v>7734</v>
      </c>
      <c r="T5716" t="s">
        <v>24387</v>
      </c>
      <c r="U5716">
        <f t="shared" si="89"/>
        <v>615</v>
      </c>
    </row>
    <row r="5717" spans="1:21" x14ac:dyDescent="0.2">
      <c r="A5717" t="s">
        <v>19302</v>
      </c>
      <c r="B5717" t="s">
        <v>14297</v>
      </c>
      <c r="C5717">
        <v>3556106</v>
      </c>
      <c r="D5717" t="s">
        <v>7064</v>
      </c>
      <c r="E5717" t="s">
        <v>15395</v>
      </c>
      <c r="F5717" t="s">
        <v>6402</v>
      </c>
      <c r="G5717">
        <v>111</v>
      </c>
      <c r="H5717">
        <v>615</v>
      </c>
      <c r="I5717">
        <v>0</v>
      </c>
      <c r="J5717">
        <v>1</v>
      </c>
      <c r="K5717">
        <v>0</v>
      </c>
      <c r="M5717">
        <v>2018</v>
      </c>
      <c r="N5717" t="s">
        <v>1463</v>
      </c>
      <c r="O5717">
        <v>99</v>
      </c>
      <c r="P5717">
        <v>4</v>
      </c>
      <c r="Q5717" t="s">
        <v>7733</v>
      </c>
      <c r="R5717" t="s">
        <v>7734</v>
      </c>
      <c r="S5717" t="s">
        <v>7734</v>
      </c>
      <c r="T5717" t="s">
        <v>24388</v>
      </c>
      <c r="U5717">
        <f t="shared" si="89"/>
        <v>615</v>
      </c>
    </row>
    <row r="5718" spans="1:21" x14ac:dyDescent="0.2">
      <c r="A5718" t="s">
        <v>19302</v>
      </c>
      <c r="B5718" t="s">
        <v>14297</v>
      </c>
      <c r="C5718">
        <v>3556106</v>
      </c>
      <c r="D5718" t="s">
        <v>6434</v>
      </c>
      <c r="E5718" t="s">
        <v>7266</v>
      </c>
      <c r="F5718" t="s">
        <v>6402</v>
      </c>
      <c r="G5718">
        <v>103</v>
      </c>
      <c r="H5718">
        <v>615</v>
      </c>
      <c r="I5718">
        <v>1</v>
      </c>
      <c r="J5718">
        <v>0</v>
      </c>
      <c r="K5718">
        <v>0</v>
      </c>
      <c r="M5718">
        <v>2018</v>
      </c>
      <c r="N5718" t="s">
        <v>1463</v>
      </c>
      <c r="O5718">
        <v>99</v>
      </c>
      <c r="P5718">
        <v>4</v>
      </c>
      <c r="Q5718" t="s">
        <v>7733</v>
      </c>
      <c r="R5718" t="s">
        <v>7734</v>
      </c>
      <c r="S5718" t="s">
        <v>7734</v>
      </c>
      <c r="T5718" t="s">
        <v>15662</v>
      </c>
      <c r="U5718">
        <f t="shared" si="89"/>
        <v>615</v>
      </c>
    </row>
    <row r="5719" spans="1:21" x14ac:dyDescent="0.2">
      <c r="A5719" t="s">
        <v>19302</v>
      </c>
      <c r="B5719" t="s">
        <v>14297</v>
      </c>
      <c r="C5719">
        <v>3556106</v>
      </c>
      <c r="D5719" t="s">
        <v>6802</v>
      </c>
      <c r="E5719" t="s">
        <v>14304</v>
      </c>
      <c r="F5719" t="s">
        <v>6402</v>
      </c>
      <c r="G5719">
        <v>134</v>
      </c>
      <c r="H5719">
        <v>615</v>
      </c>
      <c r="I5719">
        <v>0</v>
      </c>
      <c r="J5719">
        <v>1</v>
      </c>
      <c r="K5719">
        <v>0</v>
      </c>
      <c r="M5719">
        <v>2018</v>
      </c>
      <c r="N5719" t="s">
        <v>1463</v>
      </c>
      <c r="O5719">
        <v>99</v>
      </c>
      <c r="P5719">
        <v>4</v>
      </c>
      <c r="Q5719" t="s">
        <v>7733</v>
      </c>
      <c r="R5719" t="s">
        <v>7734</v>
      </c>
      <c r="S5719" t="s">
        <v>7734</v>
      </c>
      <c r="T5719" t="s">
        <v>4150</v>
      </c>
      <c r="U5719">
        <f t="shared" si="89"/>
        <v>615</v>
      </c>
    </row>
    <row r="5720" spans="1:21" x14ac:dyDescent="0.2">
      <c r="A5720" t="s">
        <v>19302</v>
      </c>
      <c r="B5720" t="s">
        <v>14297</v>
      </c>
      <c r="C5720">
        <v>3556106</v>
      </c>
      <c r="D5720" t="s">
        <v>6717</v>
      </c>
      <c r="E5720" t="s">
        <v>15177</v>
      </c>
      <c r="F5720" t="s">
        <v>6402</v>
      </c>
      <c r="G5720">
        <v>121</v>
      </c>
      <c r="H5720">
        <v>615</v>
      </c>
      <c r="I5720">
        <v>1</v>
      </c>
      <c r="J5720">
        <v>1</v>
      </c>
      <c r="K5720">
        <v>0</v>
      </c>
      <c r="M5720">
        <v>2018</v>
      </c>
      <c r="N5720" t="s">
        <v>1463</v>
      </c>
      <c r="O5720">
        <v>99</v>
      </c>
      <c r="P5720">
        <v>4</v>
      </c>
      <c r="Q5720" t="s">
        <v>7733</v>
      </c>
      <c r="R5720" t="s">
        <v>7734</v>
      </c>
      <c r="S5720" t="s">
        <v>7734</v>
      </c>
      <c r="T5720" t="s">
        <v>24389</v>
      </c>
      <c r="U5720">
        <f t="shared" si="89"/>
        <v>615</v>
      </c>
    </row>
    <row r="5721" spans="1:21" x14ac:dyDescent="0.2">
      <c r="A5721" t="s">
        <v>19304</v>
      </c>
      <c r="B5721" t="s">
        <v>14297</v>
      </c>
      <c r="C5721">
        <v>3556106</v>
      </c>
      <c r="D5721" t="s">
        <v>6624</v>
      </c>
      <c r="E5721" t="s">
        <v>14298</v>
      </c>
      <c r="F5721" t="s">
        <v>6402</v>
      </c>
      <c r="G5721">
        <v>0</v>
      </c>
      <c r="H5721">
        <v>0</v>
      </c>
      <c r="I5721">
        <v>1</v>
      </c>
      <c r="J5721">
        <v>1</v>
      </c>
      <c r="K5721">
        <v>1</v>
      </c>
      <c r="M5721">
        <v>2018</v>
      </c>
      <c r="N5721" t="s">
        <v>6404</v>
      </c>
      <c r="O5721">
        <v>99</v>
      </c>
      <c r="P5721">
        <v>1</v>
      </c>
      <c r="Q5721" t="s">
        <v>7733</v>
      </c>
      <c r="R5721" t="s">
        <v>7734</v>
      </c>
      <c r="S5721" t="s">
        <v>7734</v>
      </c>
      <c r="T5721" t="s">
        <v>1002</v>
      </c>
      <c r="U5721">
        <f t="shared" si="89"/>
        <v>615</v>
      </c>
    </row>
    <row r="5722" spans="1:21" x14ac:dyDescent="0.2">
      <c r="A5722" t="s">
        <v>19305</v>
      </c>
      <c r="B5722" t="s">
        <v>6891</v>
      </c>
      <c r="C5722">
        <v>3559031</v>
      </c>
      <c r="D5722" t="s">
        <v>6857</v>
      </c>
      <c r="E5722" t="s">
        <v>6852</v>
      </c>
      <c r="F5722" t="s">
        <v>6402</v>
      </c>
      <c r="G5722">
        <v>0</v>
      </c>
      <c r="H5722">
        <v>0</v>
      </c>
      <c r="I5722">
        <v>1</v>
      </c>
      <c r="J5722">
        <v>1</v>
      </c>
      <c r="K5722">
        <v>1</v>
      </c>
      <c r="M5722">
        <v>2018</v>
      </c>
      <c r="N5722" t="s">
        <v>1463</v>
      </c>
      <c r="O5722">
        <v>99</v>
      </c>
      <c r="P5722">
        <v>4</v>
      </c>
      <c r="Q5722" t="s">
        <v>7733</v>
      </c>
      <c r="R5722" t="s">
        <v>7734</v>
      </c>
      <c r="S5722" t="s">
        <v>7734</v>
      </c>
      <c r="T5722" t="s">
        <v>24390</v>
      </c>
      <c r="U5722">
        <f t="shared" si="89"/>
        <v>0</v>
      </c>
    </row>
    <row r="5723" spans="1:21" x14ac:dyDescent="0.2">
      <c r="A5723" t="s">
        <v>19305</v>
      </c>
      <c r="B5723" t="s">
        <v>6891</v>
      </c>
      <c r="C5723">
        <v>3559031</v>
      </c>
      <c r="D5723" t="s">
        <v>6636</v>
      </c>
      <c r="E5723" t="s">
        <v>6441</v>
      </c>
      <c r="F5723" t="s">
        <v>6402</v>
      </c>
      <c r="G5723">
        <v>0</v>
      </c>
      <c r="H5723">
        <v>0</v>
      </c>
      <c r="I5723">
        <v>1</v>
      </c>
      <c r="J5723">
        <v>1</v>
      </c>
      <c r="K5723">
        <v>1</v>
      </c>
      <c r="M5723">
        <v>2018</v>
      </c>
      <c r="N5723" t="s">
        <v>1463</v>
      </c>
      <c r="O5723">
        <v>99</v>
      </c>
      <c r="P5723">
        <v>4</v>
      </c>
      <c r="Q5723" t="s">
        <v>7733</v>
      </c>
      <c r="R5723" t="s">
        <v>7734</v>
      </c>
      <c r="S5723" t="s">
        <v>7734</v>
      </c>
      <c r="T5723" t="s">
        <v>4159</v>
      </c>
      <c r="U5723">
        <f t="shared" si="89"/>
        <v>0</v>
      </c>
    </row>
    <row r="5724" spans="1:21" x14ac:dyDescent="0.2">
      <c r="A5724" t="s">
        <v>19305</v>
      </c>
      <c r="B5724" t="s">
        <v>6891</v>
      </c>
      <c r="C5724">
        <v>3559031</v>
      </c>
      <c r="D5724" t="s">
        <v>6722</v>
      </c>
      <c r="E5724" t="s">
        <v>12628</v>
      </c>
      <c r="F5724" t="s">
        <v>6402</v>
      </c>
      <c r="G5724">
        <v>0</v>
      </c>
      <c r="H5724">
        <v>0</v>
      </c>
      <c r="I5724">
        <v>1</v>
      </c>
      <c r="J5724">
        <v>1</v>
      </c>
      <c r="K5724">
        <v>1</v>
      </c>
      <c r="M5724">
        <v>2018</v>
      </c>
      <c r="N5724" t="s">
        <v>1463</v>
      </c>
      <c r="O5724">
        <v>99</v>
      </c>
      <c r="P5724">
        <v>4</v>
      </c>
      <c r="Q5724" t="s">
        <v>7733</v>
      </c>
      <c r="R5724" t="s">
        <v>7734</v>
      </c>
      <c r="S5724" t="s">
        <v>7734</v>
      </c>
      <c r="T5724" t="s">
        <v>4166</v>
      </c>
      <c r="U5724">
        <f t="shared" si="89"/>
        <v>0</v>
      </c>
    </row>
    <row r="5725" spans="1:21" x14ac:dyDescent="0.2">
      <c r="A5725" t="s">
        <v>19306</v>
      </c>
      <c r="B5725" t="s">
        <v>6891</v>
      </c>
      <c r="C5725">
        <v>3559031</v>
      </c>
      <c r="D5725" t="s">
        <v>6822</v>
      </c>
      <c r="E5725" t="s">
        <v>12622</v>
      </c>
      <c r="F5725" t="s">
        <v>6402</v>
      </c>
      <c r="G5725">
        <v>0</v>
      </c>
      <c r="H5725">
        <v>0</v>
      </c>
      <c r="I5725">
        <v>1</v>
      </c>
      <c r="J5725">
        <v>1</v>
      </c>
      <c r="K5725">
        <v>1</v>
      </c>
      <c r="M5725">
        <v>2018</v>
      </c>
      <c r="N5725" t="s">
        <v>2531</v>
      </c>
      <c r="O5725">
        <v>99</v>
      </c>
      <c r="P5725">
        <v>1</v>
      </c>
      <c r="Q5725" t="s">
        <v>7733</v>
      </c>
      <c r="R5725" t="s">
        <v>7734</v>
      </c>
      <c r="S5725" t="s">
        <v>7734</v>
      </c>
      <c r="T5725" t="s">
        <v>1006</v>
      </c>
      <c r="U5725">
        <f t="shared" si="89"/>
        <v>0</v>
      </c>
    </row>
    <row r="5726" spans="1:21" x14ac:dyDescent="0.2">
      <c r="A5726" t="s">
        <v>19305</v>
      </c>
      <c r="B5726" t="s">
        <v>6891</v>
      </c>
      <c r="C5726">
        <v>3559031</v>
      </c>
      <c r="D5726" t="s">
        <v>6517</v>
      </c>
      <c r="E5726" t="s">
        <v>12624</v>
      </c>
      <c r="F5726" t="s">
        <v>6402</v>
      </c>
      <c r="G5726">
        <v>0</v>
      </c>
      <c r="H5726">
        <v>0</v>
      </c>
      <c r="I5726">
        <v>1</v>
      </c>
      <c r="J5726">
        <v>1</v>
      </c>
      <c r="K5726">
        <v>1</v>
      </c>
      <c r="M5726">
        <v>2018</v>
      </c>
      <c r="N5726" t="s">
        <v>1463</v>
      </c>
      <c r="O5726">
        <v>99</v>
      </c>
      <c r="P5726">
        <v>4</v>
      </c>
      <c r="Q5726" t="s">
        <v>7733</v>
      </c>
      <c r="R5726" t="s">
        <v>7734</v>
      </c>
      <c r="S5726" t="s">
        <v>7734</v>
      </c>
      <c r="T5726" t="s">
        <v>4162</v>
      </c>
      <c r="U5726">
        <f t="shared" si="89"/>
        <v>0</v>
      </c>
    </row>
    <row r="5727" spans="1:21" x14ac:dyDescent="0.2">
      <c r="A5727" t="s">
        <v>19307</v>
      </c>
      <c r="B5727" t="s">
        <v>14310</v>
      </c>
      <c r="C5727">
        <v>3540050</v>
      </c>
      <c r="D5727" t="s">
        <v>6857</v>
      </c>
      <c r="E5727" t="s">
        <v>15323</v>
      </c>
      <c r="F5727" t="s">
        <v>6402</v>
      </c>
      <c r="G5727">
        <v>281</v>
      </c>
      <c r="H5727">
        <v>3718</v>
      </c>
      <c r="I5727">
        <v>0</v>
      </c>
      <c r="J5727">
        <v>0</v>
      </c>
      <c r="K5727">
        <v>0</v>
      </c>
      <c r="M5727">
        <v>2018</v>
      </c>
      <c r="N5727" t="s">
        <v>1463</v>
      </c>
      <c r="O5727">
        <v>99</v>
      </c>
      <c r="P5727">
        <v>4</v>
      </c>
      <c r="Q5727" t="s">
        <v>7733</v>
      </c>
      <c r="R5727" t="s">
        <v>7734</v>
      </c>
      <c r="S5727" t="s">
        <v>7734</v>
      </c>
      <c r="T5727" t="s">
        <v>24391</v>
      </c>
      <c r="U5727">
        <f t="shared" si="89"/>
        <v>3718</v>
      </c>
    </row>
    <row r="5728" spans="1:21" x14ac:dyDescent="0.2">
      <c r="A5728" t="s">
        <v>19307</v>
      </c>
      <c r="B5728" t="s">
        <v>14310</v>
      </c>
      <c r="C5728">
        <v>3540050</v>
      </c>
      <c r="D5728" t="s">
        <v>19308</v>
      </c>
      <c r="E5728" t="s">
        <v>6412</v>
      </c>
      <c r="F5728" t="s">
        <v>6402</v>
      </c>
      <c r="G5728">
        <v>516</v>
      </c>
      <c r="H5728">
        <v>3718</v>
      </c>
      <c r="I5728">
        <v>1</v>
      </c>
      <c r="J5728">
        <v>0</v>
      </c>
      <c r="K5728">
        <v>0</v>
      </c>
      <c r="M5728">
        <v>2018</v>
      </c>
      <c r="N5728" t="s">
        <v>1463</v>
      </c>
      <c r="O5728">
        <v>99</v>
      </c>
      <c r="P5728">
        <v>4</v>
      </c>
      <c r="Q5728" t="s">
        <v>7733</v>
      </c>
      <c r="R5728" t="s">
        <v>7734</v>
      </c>
      <c r="S5728" t="s">
        <v>7734</v>
      </c>
      <c r="T5728" t="s">
        <v>24392</v>
      </c>
      <c r="U5728">
        <f t="shared" si="89"/>
        <v>3718</v>
      </c>
    </row>
    <row r="5729" spans="1:21" x14ac:dyDescent="0.2">
      <c r="A5729" t="s">
        <v>19309</v>
      </c>
      <c r="B5729" t="s">
        <v>14310</v>
      </c>
      <c r="C5729">
        <v>3540050</v>
      </c>
      <c r="D5729" t="s">
        <v>6820</v>
      </c>
      <c r="E5729" t="s">
        <v>14248</v>
      </c>
      <c r="F5729" t="s">
        <v>6402</v>
      </c>
      <c r="G5729">
        <v>0</v>
      </c>
      <c r="H5729">
        <v>0</v>
      </c>
      <c r="I5729">
        <v>1</v>
      </c>
      <c r="J5729">
        <v>1</v>
      </c>
      <c r="K5729">
        <v>1</v>
      </c>
      <c r="M5729">
        <v>2018</v>
      </c>
      <c r="N5729" t="s">
        <v>6404</v>
      </c>
      <c r="O5729">
        <v>99</v>
      </c>
      <c r="P5729">
        <v>1</v>
      </c>
      <c r="Q5729" t="s">
        <v>7733</v>
      </c>
      <c r="R5729" t="s">
        <v>7734</v>
      </c>
      <c r="S5729" t="s">
        <v>7734</v>
      </c>
      <c r="T5729" t="s">
        <v>1007</v>
      </c>
      <c r="U5729">
        <f t="shared" si="89"/>
        <v>3718</v>
      </c>
    </row>
    <row r="5730" spans="1:21" x14ac:dyDescent="0.2">
      <c r="A5730" t="s">
        <v>19307</v>
      </c>
      <c r="B5730" t="s">
        <v>14310</v>
      </c>
      <c r="C5730">
        <v>3540050</v>
      </c>
      <c r="D5730" t="s">
        <v>6820</v>
      </c>
      <c r="E5730" t="s">
        <v>7318</v>
      </c>
      <c r="F5730" t="s">
        <v>6402</v>
      </c>
      <c r="G5730">
        <v>614</v>
      </c>
      <c r="H5730">
        <v>3718</v>
      </c>
      <c r="I5730">
        <v>0</v>
      </c>
      <c r="J5730">
        <v>1</v>
      </c>
      <c r="K5730">
        <v>0</v>
      </c>
      <c r="M5730">
        <v>2018</v>
      </c>
      <c r="N5730" t="s">
        <v>1463</v>
      </c>
      <c r="O5730">
        <v>99</v>
      </c>
      <c r="P5730">
        <v>4</v>
      </c>
      <c r="Q5730" t="s">
        <v>7733</v>
      </c>
      <c r="R5730" t="s">
        <v>7734</v>
      </c>
      <c r="S5730" t="s">
        <v>7734</v>
      </c>
      <c r="T5730" t="s">
        <v>24393</v>
      </c>
      <c r="U5730">
        <f t="shared" si="89"/>
        <v>3718</v>
      </c>
    </row>
    <row r="5731" spans="1:21" x14ac:dyDescent="0.2">
      <c r="A5731" t="s">
        <v>19307</v>
      </c>
      <c r="B5731" t="s">
        <v>14310</v>
      </c>
      <c r="C5731">
        <v>3540050</v>
      </c>
      <c r="D5731" t="s">
        <v>6493</v>
      </c>
      <c r="E5731" t="s">
        <v>19310</v>
      </c>
      <c r="F5731" t="s">
        <v>6402</v>
      </c>
      <c r="G5731">
        <v>563</v>
      </c>
      <c r="H5731">
        <v>3718</v>
      </c>
      <c r="I5731">
        <v>1</v>
      </c>
      <c r="J5731">
        <v>1</v>
      </c>
      <c r="K5731">
        <v>0</v>
      </c>
      <c r="M5731">
        <v>2018</v>
      </c>
      <c r="N5731" t="s">
        <v>1463</v>
      </c>
      <c r="O5731">
        <v>99</v>
      </c>
      <c r="P5731">
        <v>4</v>
      </c>
      <c r="Q5731" t="s">
        <v>7733</v>
      </c>
      <c r="R5731" t="s">
        <v>7734</v>
      </c>
      <c r="S5731" t="s">
        <v>7734</v>
      </c>
      <c r="T5731" t="s">
        <v>24394</v>
      </c>
      <c r="U5731">
        <f t="shared" si="89"/>
        <v>3718</v>
      </c>
    </row>
    <row r="5732" spans="1:21" x14ac:dyDescent="0.2">
      <c r="A5732" t="s">
        <v>19307</v>
      </c>
      <c r="B5732" t="s">
        <v>14310</v>
      </c>
      <c r="C5732">
        <v>3540050</v>
      </c>
      <c r="D5732" t="s">
        <v>6485</v>
      </c>
      <c r="E5732" t="s">
        <v>14312</v>
      </c>
      <c r="F5732" t="s">
        <v>6402</v>
      </c>
      <c r="G5732">
        <v>665</v>
      </c>
      <c r="H5732">
        <v>3718</v>
      </c>
      <c r="I5732">
        <v>0</v>
      </c>
      <c r="J5732">
        <v>1</v>
      </c>
      <c r="K5732">
        <v>0</v>
      </c>
      <c r="M5732">
        <v>2018</v>
      </c>
      <c r="N5732" t="s">
        <v>1463</v>
      </c>
      <c r="O5732">
        <v>99</v>
      </c>
      <c r="P5732">
        <v>4</v>
      </c>
      <c r="Q5732" t="s">
        <v>7733</v>
      </c>
      <c r="R5732" t="s">
        <v>7734</v>
      </c>
      <c r="S5732" t="s">
        <v>7734</v>
      </c>
      <c r="T5732" t="s">
        <v>4170</v>
      </c>
      <c r="U5732">
        <f t="shared" si="89"/>
        <v>3718</v>
      </c>
    </row>
    <row r="5733" spans="1:21" x14ac:dyDescent="0.2">
      <c r="A5733" t="s">
        <v>19307</v>
      </c>
      <c r="B5733" t="s">
        <v>14310</v>
      </c>
      <c r="C5733">
        <v>3540050</v>
      </c>
      <c r="D5733" t="s">
        <v>6622</v>
      </c>
      <c r="E5733" t="s">
        <v>6710</v>
      </c>
      <c r="F5733" t="s">
        <v>6402</v>
      </c>
      <c r="G5733">
        <v>345</v>
      </c>
      <c r="H5733">
        <v>3718</v>
      </c>
      <c r="I5733">
        <v>0</v>
      </c>
      <c r="J5733">
        <v>0</v>
      </c>
      <c r="K5733">
        <v>0</v>
      </c>
      <c r="M5733">
        <v>2018</v>
      </c>
      <c r="N5733" t="s">
        <v>1463</v>
      </c>
      <c r="O5733">
        <v>99</v>
      </c>
      <c r="P5733">
        <v>4</v>
      </c>
      <c r="Q5733" t="s">
        <v>7733</v>
      </c>
      <c r="R5733" t="s">
        <v>7734</v>
      </c>
      <c r="S5733" t="s">
        <v>7734</v>
      </c>
      <c r="T5733" t="s">
        <v>24395</v>
      </c>
      <c r="U5733">
        <f t="shared" si="89"/>
        <v>3718</v>
      </c>
    </row>
    <row r="5734" spans="1:21" x14ac:dyDescent="0.2">
      <c r="A5734" t="s">
        <v>19307</v>
      </c>
      <c r="B5734" t="s">
        <v>14310</v>
      </c>
      <c r="C5734">
        <v>3540050</v>
      </c>
      <c r="D5734" t="s">
        <v>19311</v>
      </c>
      <c r="E5734" t="s">
        <v>14314</v>
      </c>
      <c r="F5734" t="s">
        <v>6402</v>
      </c>
      <c r="G5734">
        <v>734</v>
      </c>
      <c r="H5734">
        <v>3718</v>
      </c>
      <c r="I5734">
        <v>1</v>
      </c>
      <c r="J5734">
        <v>1</v>
      </c>
      <c r="K5734">
        <v>0</v>
      </c>
      <c r="M5734">
        <v>2018</v>
      </c>
      <c r="N5734" t="s">
        <v>1463</v>
      </c>
      <c r="O5734">
        <v>99</v>
      </c>
      <c r="P5734">
        <v>4</v>
      </c>
      <c r="Q5734" t="s">
        <v>7733</v>
      </c>
      <c r="R5734" t="s">
        <v>7734</v>
      </c>
      <c r="S5734" t="s">
        <v>7734</v>
      </c>
      <c r="T5734" t="s">
        <v>24396</v>
      </c>
      <c r="U5734">
        <f t="shared" si="89"/>
        <v>3718</v>
      </c>
    </row>
    <row r="5735" spans="1:21" x14ac:dyDescent="0.2">
      <c r="A5735" t="s">
        <v>19312</v>
      </c>
      <c r="B5735" t="s">
        <v>10229</v>
      </c>
      <c r="C5735">
        <v>3522016</v>
      </c>
      <c r="D5735" t="s">
        <v>6650</v>
      </c>
      <c r="E5735" t="s">
        <v>10231</v>
      </c>
      <c r="F5735" t="s">
        <v>6402</v>
      </c>
      <c r="G5735">
        <v>862</v>
      </c>
      <c r="H5735">
        <v>1471</v>
      </c>
      <c r="I5735">
        <v>1</v>
      </c>
      <c r="J5735">
        <v>1</v>
      </c>
      <c r="K5735">
        <v>0</v>
      </c>
      <c r="M5735">
        <v>2018</v>
      </c>
      <c r="N5735" t="s">
        <v>1479</v>
      </c>
      <c r="O5735">
        <v>99</v>
      </c>
      <c r="P5735">
        <v>1</v>
      </c>
      <c r="Q5735" t="s">
        <v>7733</v>
      </c>
      <c r="R5735" t="s">
        <v>7734</v>
      </c>
      <c r="S5735" t="s">
        <v>7734</v>
      </c>
      <c r="T5735" t="s">
        <v>4176</v>
      </c>
      <c r="U5735">
        <f t="shared" si="89"/>
        <v>3522</v>
      </c>
    </row>
    <row r="5736" spans="1:21" x14ac:dyDescent="0.2">
      <c r="A5736" t="s">
        <v>19313</v>
      </c>
      <c r="B5736" t="s">
        <v>10229</v>
      </c>
      <c r="C5736">
        <v>3522016</v>
      </c>
      <c r="D5736" t="s">
        <v>6455</v>
      </c>
      <c r="E5736" t="s">
        <v>7267</v>
      </c>
      <c r="F5736" t="s">
        <v>6402</v>
      </c>
      <c r="G5736">
        <v>887</v>
      </c>
      <c r="H5736">
        <v>1498</v>
      </c>
      <c r="I5736">
        <v>1</v>
      </c>
      <c r="J5736">
        <v>1</v>
      </c>
      <c r="K5736">
        <v>0</v>
      </c>
      <c r="M5736">
        <v>2018</v>
      </c>
      <c r="N5736" t="s">
        <v>6404</v>
      </c>
      <c r="O5736">
        <v>99</v>
      </c>
      <c r="P5736">
        <v>1</v>
      </c>
      <c r="Q5736" t="s">
        <v>7733</v>
      </c>
      <c r="R5736" t="s">
        <v>7734</v>
      </c>
      <c r="S5736" t="s">
        <v>7734</v>
      </c>
      <c r="T5736" t="s">
        <v>1008</v>
      </c>
      <c r="U5736">
        <f t="shared" si="89"/>
        <v>3522</v>
      </c>
    </row>
    <row r="5737" spans="1:21" x14ac:dyDescent="0.2">
      <c r="A5737" t="s">
        <v>19314</v>
      </c>
      <c r="B5737" t="s">
        <v>10229</v>
      </c>
      <c r="C5737">
        <v>3522016</v>
      </c>
      <c r="D5737" t="s">
        <v>6493</v>
      </c>
      <c r="E5737" t="s">
        <v>19315</v>
      </c>
      <c r="F5737" t="s">
        <v>6402</v>
      </c>
      <c r="G5737">
        <v>778</v>
      </c>
      <c r="H5737">
        <v>3522</v>
      </c>
      <c r="I5737">
        <v>0</v>
      </c>
      <c r="J5737">
        <v>0</v>
      </c>
      <c r="K5737">
        <v>0</v>
      </c>
      <c r="M5737">
        <v>2018</v>
      </c>
      <c r="N5737" t="s">
        <v>1463</v>
      </c>
      <c r="O5737">
        <v>99</v>
      </c>
      <c r="P5737">
        <v>3</v>
      </c>
      <c r="Q5737" t="s">
        <v>7733</v>
      </c>
      <c r="R5737" t="s">
        <v>7734</v>
      </c>
      <c r="S5737" t="s">
        <v>7734</v>
      </c>
      <c r="T5737" t="s">
        <v>24397</v>
      </c>
      <c r="U5737">
        <f t="shared" si="89"/>
        <v>3522</v>
      </c>
    </row>
    <row r="5738" spans="1:21" x14ac:dyDescent="0.2">
      <c r="A5738" t="s">
        <v>19312</v>
      </c>
      <c r="B5738" t="s">
        <v>10229</v>
      </c>
      <c r="C5738">
        <v>3522016</v>
      </c>
      <c r="D5738" t="s">
        <v>6633</v>
      </c>
      <c r="E5738" t="s">
        <v>7046</v>
      </c>
      <c r="F5738" t="s">
        <v>6402</v>
      </c>
      <c r="G5738">
        <v>609</v>
      </c>
      <c r="H5738">
        <v>1471</v>
      </c>
      <c r="I5738">
        <v>1</v>
      </c>
      <c r="J5738">
        <v>0</v>
      </c>
      <c r="K5738">
        <v>0</v>
      </c>
      <c r="M5738">
        <v>2018</v>
      </c>
      <c r="N5738" t="s">
        <v>1479</v>
      </c>
      <c r="O5738">
        <v>99</v>
      </c>
      <c r="P5738">
        <v>1</v>
      </c>
      <c r="Q5738" t="s">
        <v>7733</v>
      </c>
      <c r="R5738" t="s">
        <v>7734</v>
      </c>
      <c r="S5738" t="s">
        <v>7734</v>
      </c>
      <c r="T5738" t="s">
        <v>24398</v>
      </c>
      <c r="U5738">
        <f t="shared" si="89"/>
        <v>3522</v>
      </c>
    </row>
    <row r="5739" spans="1:21" x14ac:dyDescent="0.2">
      <c r="A5739" t="s">
        <v>19314</v>
      </c>
      <c r="B5739" t="s">
        <v>10229</v>
      </c>
      <c r="C5739">
        <v>3522016</v>
      </c>
      <c r="D5739" t="s">
        <v>6477</v>
      </c>
      <c r="E5739" t="s">
        <v>19316</v>
      </c>
      <c r="F5739" t="s">
        <v>6402</v>
      </c>
      <c r="G5739">
        <v>837</v>
      </c>
      <c r="H5739">
        <v>3522</v>
      </c>
      <c r="I5739">
        <v>0</v>
      </c>
      <c r="J5739">
        <v>1</v>
      </c>
      <c r="K5739">
        <v>0</v>
      </c>
      <c r="M5739">
        <v>2018</v>
      </c>
      <c r="N5739" t="s">
        <v>1463</v>
      </c>
      <c r="O5739">
        <v>99</v>
      </c>
      <c r="P5739">
        <v>3</v>
      </c>
      <c r="Q5739" t="s">
        <v>7733</v>
      </c>
      <c r="R5739" t="s">
        <v>7734</v>
      </c>
      <c r="S5739" t="s">
        <v>7734</v>
      </c>
      <c r="T5739" t="s">
        <v>24399</v>
      </c>
      <c r="U5739">
        <f t="shared" si="89"/>
        <v>3522</v>
      </c>
    </row>
    <row r="5740" spans="1:21" x14ac:dyDescent="0.2">
      <c r="A5740" t="s">
        <v>19314</v>
      </c>
      <c r="B5740" t="s">
        <v>10229</v>
      </c>
      <c r="C5740">
        <v>3522016</v>
      </c>
      <c r="D5740" t="s">
        <v>6408</v>
      </c>
      <c r="E5740" t="s">
        <v>6456</v>
      </c>
      <c r="F5740" t="s">
        <v>6402</v>
      </c>
      <c r="G5740">
        <v>886</v>
      </c>
      <c r="H5740">
        <v>3522</v>
      </c>
      <c r="I5740">
        <v>0</v>
      </c>
      <c r="J5740">
        <v>1</v>
      </c>
      <c r="K5740">
        <v>0</v>
      </c>
      <c r="M5740">
        <v>2018</v>
      </c>
      <c r="N5740" t="s">
        <v>1463</v>
      </c>
      <c r="O5740">
        <v>99</v>
      </c>
      <c r="P5740">
        <v>3</v>
      </c>
      <c r="Q5740" t="s">
        <v>7733</v>
      </c>
      <c r="R5740" t="s">
        <v>7734</v>
      </c>
      <c r="S5740" t="s">
        <v>7734</v>
      </c>
      <c r="T5740" t="s">
        <v>4175</v>
      </c>
      <c r="U5740">
        <f t="shared" si="89"/>
        <v>3522</v>
      </c>
    </row>
    <row r="5741" spans="1:21" x14ac:dyDescent="0.2">
      <c r="A5741" t="s">
        <v>19313</v>
      </c>
      <c r="B5741" t="s">
        <v>10229</v>
      </c>
      <c r="C5741">
        <v>3522016</v>
      </c>
      <c r="D5741" t="s">
        <v>6440</v>
      </c>
      <c r="E5741" t="s">
        <v>7278</v>
      </c>
      <c r="F5741" t="s">
        <v>6402</v>
      </c>
      <c r="G5741">
        <v>611</v>
      </c>
      <c r="H5741">
        <v>1498</v>
      </c>
      <c r="I5741">
        <v>1</v>
      </c>
      <c r="J5741">
        <v>0</v>
      </c>
      <c r="K5741">
        <v>0</v>
      </c>
      <c r="M5741">
        <v>2018</v>
      </c>
      <c r="N5741" t="s">
        <v>6404</v>
      </c>
      <c r="O5741">
        <v>99</v>
      </c>
      <c r="P5741">
        <v>1</v>
      </c>
      <c r="Q5741" t="s">
        <v>7733</v>
      </c>
      <c r="R5741" t="s">
        <v>7734</v>
      </c>
      <c r="S5741" t="s">
        <v>7734</v>
      </c>
      <c r="T5741" t="s">
        <v>24400</v>
      </c>
      <c r="U5741">
        <f t="shared" si="89"/>
        <v>3522</v>
      </c>
    </row>
    <row r="5742" spans="1:21" x14ac:dyDescent="0.2">
      <c r="A5742" t="s">
        <v>19314</v>
      </c>
      <c r="B5742" t="s">
        <v>10229</v>
      </c>
      <c r="C5742">
        <v>3522016</v>
      </c>
      <c r="D5742" t="s">
        <v>6875</v>
      </c>
      <c r="E5742" t="s">
        <v>10232</v>
      </c>
      <c r="F5742" t="s">
        <v>6402</v>
      </c>
      <c r="G5742">
        <v>1021</v>
      </c>
      <c r="H5742">
        <v>3522</v>
      </c>
      <c r="I5742">
        <v>0</v>
      </c>
      <c r="J5742">
        <v>1</v>
      </c>
      <c r="K5742">
        <v>0</v>
      </c>
      <c r="M5742">
        <v>2018</v>
      </c>
      <c r="N5742" t="s">
        <v>1463</v>
      </c>
      <c r="O5742">
        <v>99</v>
      </c>
      <c r="P5742">
        <v>3</v>
      </c>
      <c r="Q5742" t="s">
        <v>7733</v>
      </c>
      <c r="R5742" t="s">
        <v>7734</v>
      </c>
      <c r="S5742" t="s">
        <v>7734</v>
      </c>
      <c r="T5742" t="s">
        <v>4177</v>
      </c>
      <c r="U5742">
        <f t="shared" si="89"/>
        <v>3522</v>
      </c>
    </row>
    <row r="5743" spans="1:21" x14ac:dyDescent="0.2">
      <c r="A5743" t="s">
        <v>19317</v>
      </c>
      <c r="B5743" t="s">
        <v>11851</v>
      </c>
      <c r="C5743">
        <v>3544053</v>
      </c>
      <c r="D5743" t="s">
        <v>6536</v>
      </c>
      <c r="E5743" t="s">
        <v>7011</v>
      </c>
      <c r="F5743" t="s">
        <v>6402</v>
      </c>
      <c r="G5743">
        <v>1765</v>
      </c>
      <c r="H5743">
        <v>2061</v>
      </c>
      <c r="I5743">
        <v>1</v>
      </c>
      <c r="J5743">
        <v>1</v>
      </c>
      <c r="K5743">
        <v>0</v>
      </c>
      <c r="M5743">
        <v>2018</v>
      </c>
      <c r="N5743" t="s">
        <v>1850</v>
      </c>
      <c r="O5743" t="s">
        <v>19318</v>
      </c>
      <c r="P5743">
        <v>1</v>
      </c>
      <c r="Q5743" t="s">
        <v>7733</v>
      </c>
      <c r="R5743" t="s">
        <v>7734</v>
      </c>
      <c r="S5743" t="s">
        <v>7734</v>
      </c>
      <c r="T5743" t="s">
        <v>4190</v>
      </c>
      <c r="U5743">
        <f t="shared" si="89"/>
        <v>6904</v>
      </c>
    </row>
    <row r="5744" spans="1:21" x14ac:dyDescent="0.2">
      <c r="A5744" t="s">
        <v>19319</v>
      </c>
      <c r="B5744" t="s">
        <v>11851</v>
      </c>
      <c r="C5744">
        <v>3544053</v>
      </c>
      <c r="D5744" t="s">
        <v>6681</v>
      </c>
      <c r="E5744" t="s">
        <v>19320</v>
      </c>
      <c r="F5744" t="s">
        <v>6402</v>
      </c>
      <c r="G5744">
        <v>2532</v>
      </c>
      <c r="H5744">
        <v>5643</v>
      </c>
      <c r="I5744">
        <v>0</v>
      </c>
      <c r="J5744">
        <v>1</v>
      </c>
      <c r="K5744">
        <v>0</v>
      </c>
      <c r="M5744">
        <v>2018</v>
      </c>
      <c r="N5744" t="s">
        <v>19321</v>
      </c>
      <c r="O5744" t="s">
        <v>19322</v>
      </c>
      <c r="P5744">
        <v>2</v>
      </c>
      <c r="Q5744" t="s">
        <v>7733</v>
      </c>
      <c r="R5744" t="s">
        <v>7734</v>
      </c>
      <c r="S5744" t="s">
        <v>7734</v>
      </c>
      <c r="T5744" t="s">
        <v>24401</v>
      </c>
      <c r="U5744">
        <f t="shared" si="89"/>
        <v>6904</v>
      </c>
    </row>
    <row r="5745" spans="1:21" x14ac:dyDescent="0.2">
      <c r="A5745" t="s">
        <v>19323</v>
      </c>
      <c r="B5745" t="s">
        <v>11851</v>
      </c>
      <c r="C5745">
        <v>3544053</v>
      </c>
      <c r="D5745" t="s">
        <v>6609</v>
      </c>
      <c r="E5745" t="s">
        <v>15135</v>
      </c>
      <c r="F5745" t="s">
        <v>6402</v>
      </c>
      <c r="G5745">
        <v>79</v>
      </c>
      <c r="H5745">
        <v>1570</v>
      </c>
      <c r="I5745">
        <v>0</v>
      </c>
      <c r="J5745">
        <v>0</v>
      </c>
      <c r="K5745">
        <v>0</v>
      </c>
      <c r="M5745">
        <v>2018</v>
      </c>
      <c r="N5745" t="s">
        <v>1850</v>
      </c>
      <c r="O5745" t="s">
        <v>15552</v>
      </c>
      <c r="P5745">
        <v>1</v>
      </c>
      <c r="Q5745" t="s">
        <v>7733</v>
      </c>
      <c r="R5745" t="s">
        <v>7734</v>
      </c>
      <c r="S5745" t="s">
        <v>7734</v>
      </c>
      <c r="T5745" t="s">
        <v>24402</v>
      </c>
      <c r="U5745">
        <f t="shared" si="89"/>
        <v>6904</v>
      </c>
    </row>
    <row r="5746" spans="1:21" x14ac:dyDescent="0.2">
      <c r="A5746" t="s">
        <v>19324</v>
      </c>
      <c r="B5746" t="s">
        <v>11851</v>
      </c>
      <c r="C5746">
        <v>3544053</v>
      </c>
      <c r="D5746" t="s">
        <v>7609</v>
      </c>
      <c r="E5746" t="s">
        <v>19325</v>
      </c>
      <c r="F5746" t="s">
        <v>6402</v>
      </c>
      <c r="G5746">
        <v>1236</v>
      </c>
      <c r="H5746">
        <v>6904</v>
      </c>
      <c r="I5746">
        <v>1</v>
      </c>
      <c r="J5746">
        <v>0</v>
      </c>
      <c r="K5746">
        <v>0</v>
      </c>
      <c r="M5746">
        <v>2018</v>
      </c>
      <c r="N5746" t="s">
        <v>6404</v>
      </c>
      <c r="O5746">
        <v>99</v>
      </c>
      <c r="P5746">
        <v>1</v>
      </c>
      <c r="Q5746" t="s">
        <v>7733</v>
      </c>
      <c r="R5746" t="s">
        <v>7734</v>
      </c>
      <c r="S5746" t="s">
        <v>7734</v>
      </c>
      <c r="T5746" t="s">
        <v>24403</v>
      </c>
      <c r="U5746">
        <f t="shared" si="89"/>
        <v>6904</v>
      </c>
    </row>
    <row r="5747" spans="1:21" x14ac:dyDescent="0.2">
      <c r="A5747" t="s">
        <v>19326</v>
      </c>
      <c r="B5747" t="s">
        <v>11851</v>
      </c>
      <c r="C5747">
        <v>3544053</v>
      </c>
      <c r="D5747" t="s">
        <v>19327</v>
      </c>
      <c r="E5747" t="s">
        <v>7134</v>
      </c>
      <c r="F5747" t="s">
        <v>6402</v>
      </c>
      <c r="G5747">
        <v>1171</v>
      </c>
      <c r="H5747">
        <v>2706</v>
      </c>
      <c r="I5747">
        <v>1</v>
      </c>
      <c r="J5747">
        <v>1</v>
      </c>
      <c r="K5747">
        <v>0</v>
      </c>
      <c r="M5747">
        <v>2018</v>
      </c>
      <c r="N5747" t="s">
        <v>19321</v>
      </c>
      <c r="O5747" t="s">
        <v>15552</v>
      </c>
      <c r="P5747">
        <v>2</v>
      </c>
      <c r="Q5747" t="s">
        <v>7733</v>
      </c>
      <c r="R5747" t="s">
        <v>7734</v>
      </c>
      <c r="S5747" t="s">
        <v>7734</v>
      </c>
      <c r="T5747" t="s">
        <v>24404</v>
      </c>
      <c r="U5747">
        <f t="shared" si="89"/>
        <v>6904</v>
      </c>
    </row>
    <row r="5748" spans="1:21" x14ac:dyDescent="0.2">
      <c r="A5748" t="s">
        <v>19328</v>
      </c>
      <c r="B5748" t="s">
        <v>11851</v>
      </c>
      <c r="C5748">
        <v>3544053</v>
      </c>
      <c r="D5748" t="s">
        <v>7022</v>
      </c>
      <c r="E5748" t="s">
        <v>19329</v>
      </c>
      <c r="F5748" t="s">
        <v>6402</v>
      </c>
      <c r="G5748">
        <v>2578</v>
      </c>
      <c r="H5748">
        <v>3095</v>
      </c>
      <c r="I5748">
        <v>0</v>
      </c>
      <c r="J5748">
        <v>1</v>
      </c>
      <c r="K5748">
        <v>0</v>
      </c>
      <c r="M5748">
        <v>2018</v>
      </c>
      <c r="N5748" t="s">
        <v>1850</v>
      </c>
      <c r="O5748" t="s">
        <v>19322</v>
      </c>
      <c r="P5748">
        <v>1</v>
      </c>
      <c r="Q5748" t="s">
        <v>7733</v>
      </c>
      <c r="R5748" t="s">
        <v>7734</v>
      </c>
      <c r="S5748" t="s">
        <v>7734</v>
      </c>
      <c r="T5748" t="s">
        <v>24405</v>
      </c>
      <c r="U5748">
        <f t="shared" si="89"/>
        <v>6904</v>
      </c>
    </row>
    <row r="5749" spans="1:21" x14ac:dyDescent="0.2">
      <c r="A5749" t="s">
        <v>19326</v>
      </c>
      <c r="B5749" t="s">
        <v>11851</v>
      </c>
      <c r="C5749">
        <v>3544053</v>
      </c>
      <c r="D5749" t="s">
        <v>7185</v>
      </c>
      <c r="E5749" t="s">
        <v>11862</v>
      </c>
      <c r="F5749" t="s">
        <v>6402</v>
      </c>
      <c r="G5749">
        <v>1221</v>
      </c>
      <c r="H5749">
        <v>2706</v>
      </c>
      <c r="I5749">
        <v>0</v>
      </c>
      <c r="J5749">
        <v>1</v>
      </c>
      <c r="K5749">
        <v>0</v>
      </c>
      <c r="M5749">
        <v>2018</v>
      </c>
      <c r="N5749" t="s">
        <v>19321</v>
      </c>
      <c r="O5749" t="s">
        <v>15552</v>
      </c>
      <c r="P5749">
        <v>2</v>
      </c>
      <c r="Q5749" t="s">
        <v>7733</v>
      </c>
      <c r="R5749" t="s">
        <v>7734</v>
      </c>
      <c r="S5749" t="s">
        <v>7734</v>
      </c>
      <c r="T5749" t="s">
        <v>4192</v>
      </c>
      <c r="U5749">
        <f t="shared" si="89"/>
        <v>6904</v>
      </c>
    </row>
    <row r="5750" spans="1:21" x14ac:dyDescent="0.2">
      <c r="A5750" t="s">
        <v>19323</v>
      </c>
      <c r="B5750" t="s">
        <v>11851</v>
      </c>
      <c r="C5750">
        <v>3544053</v>
      </c>
      <c r="D5750" t="s">
        <v>6529</v>
      </c>
      <c r="E5750" t="s">
        <v>19330</v>
      </c>
      <c r="F5750" t="s">
        <v>6402</v>
      </c>
      <c r="G5750">
        <v>349</v>
      </c>
      <c r="H5750">
        <v>1570</v>
      </c>
      <c r="I5750">
        <v>0</v>
      </c>
      <c r="J5750">
        <v>0</v>
      </c>
      <c r="K5750">
        <v>0</v>
      </c>
      <c r="M5750">
        <v>2018</v>
      </c>
      <c r="N5750" t="s">
        <v>1850</v>
      </c>
      <c r="O5750" t="s">
        <v>15552</v>
      </c>
      <c r="P5750">
        <v>1</v>
      </c>
      <c r="Q5750" t="s">
        <v>7733</v>
      </c>
      <c r="R5750" t="s">
        <v>7734</v>
      </c>
      <c r="S5750" t="s">
        <v>7734</v>
      </c>
      <c r="T5750" t="s">
        <v>24406</v>
      </c>
      <c r="U5750">
        <f t="shared" si="89"/>
        <v>6904</v>
      </c>
    </row>
    <row r="5751" spans="1:21" x14ac:dyDescent="0.2">
      <c r="A5751" t="s">
        <v>19331</v>
      </c>
      <c r="B5751" t="s">
        <v>11851</v>
      </c>
      <c r="C5751">
        <v>3544053</v>
      </c>
      <c r="D5751" t="s">
        <v>6430</v>
      </c>
      <c r="E5751" t="s">
        <v>6854</v>
      </c>
      <c r="F5751" t="s">
        <v>6402</v>
      </c>
      <c r="G5751">
        <v>1536</v>
      </c>
      <c r="H5751">
        <v>3842</v>
      </c>
      <c r="I5751">
        <v>0</v>
      </c>
      <c r="J5751">
        <v>1</v>
      </c>
      <c r="K5751">
        <v>0</v>
      </c>
      <c r="M5751">
        <v>2018</v>
      </c>
      <c r="N5751" t="s">
        <v>19321</v>
      </c>
      <c r="O5751" t="s">
        <v>19318</v>
      </c>
      <c r="P5751">
        <v>2</v>
      </c>
      <c r="Q5751" t="s">
        <v>7733</v>
      </c>
      <c r="R5751" t="s">
        <v>7734</v>
      </c>
      <c r="S5751" t="s">
        <v>7734</v>
      </c>
      <c r="T5751" t="s">
        <v>4187</v>
      </c>
      <c r="U5751">
        <f t="shared" si="89"/>
        <v>6904</v>
      </c>
    </row>
    <row r="5752" spans="1:21" x14ac:dyDescent="0.2">
      <c r="A5752" t="s">
        <v>19331</v>
      </c>
      <c r="B5752" t="s">
        <v>11851</v>
      </c>
      <c r="C5752">
        <v>3544053</v>
      </c>
      <c r="D5752" t="s">
        <v>6547</v>
      </c>
      <c r="E5752" t="s">
        <v>15553</v>
      </c>
      <c r="F5752" t="s">
        <v>6402</v>
      </c>
      <c r="G5752">
        <v>357</v>
      </c>
      <c r="H5752">
        <v>3842</v>
      </c>
      <c r="I5752">
        <v>0</v>
      </c>
      <c r="J5752">
        <v>0</v>
      </c>
      <c r="K5752">
        <v>0</v>
      </c>
      <c r="M5752">
        <v>2018</v>
      </c>
      <c r="N5752" t="s">
        <v>19321</v>
      </c>
      <c r="O5752" t="s">
        <v>19318</v>
      </c>
      <c r="P5752">
        <v>2</v>
      </c>
      <c r="Q5752" t="s">
        <v>7733</v>
      </c>
      <c r="R5752" t="s">
        <v>7734</v>
      </c>
      <c r="S5752" t="s">
        <v>7734</v>
      </c>
      <c r="T5752" t="s">
        <v>24407</v>
      </c>
      <c r="U5752">
        <f t="shared" si="89"/>
        <v>6904</v>
      </c>
    </row>
    <row r="5753" spans="1:21" x14ac:dyDescent="0.2">
      <c r="A5753" t="s">
        <v>19328</v>
      </c>
      <c r="B5753" t="s">
        <v>11851</v>
      </c>
      <c r="C5753">
        <v>3544053</v>
      </c>
      <c r="D5753" t="s">
        <v>19332</v>
      </c>
      <c r="E5753" t="s">
        <v>19333</v>
      </c>
      <c r="F5753" t="s">
        <v>6402</v>
      </c>
      <c r="G5753">
        <v>517</v>
      </c>
      <c r="H5753">
        <v>3095</v>
      </c>
      <c r="I5753">
        <v>1</v>
      </c>
      <c r="J5753">
        <v>0</v>
      </c>
      <c r="K5753">
        <v>0</v>
      </c>
      <c r="M5753">
        <v>2018</v>
      </c>
      <c r="N5753" t="s">
        <v>1850</v>
      </c>
      <c r="O5753" t="s">
        <v>19322</v>
      </c>
      <c r="P5753">
        <v>1</v>
      </c>
      <c r="Q5753" t="s">
        <v>7733</v>
      </c>
      <c r="R5753" t="s">
        <v>7734</v>
      </c>
      <c r="S5753" t="s">
        <v>7734</v>
      </c>
      <c r="T5753" t="s">
        <v>24408</v>
      </c>
      <c r="U5753">
        <f t="shared" si="89"/>
        <v>6904</v>
      </c>
    </row>
    <row r="5754" spans="1:21" x14ac:dyDescent="0.2">
      <c r="A5754" t="s">
        <v>19319</v>
      </c>
      <c r="B5754" t="s">
        <v>11851</v>
      </c>
      <c r="C5754">
        <v>3544053</v>
      </c>
      <c r="D5754" t="s">
        <v>6550</v>
      </c>
      <c r="E5754" t="s">
        <v>13680</v>
      </c>
      <c r="F5754" t="s">
        <v>6402</v>
      </c>
      <c r="G5754">
        <v>202</v>
      </c>
      <c r="H5754">
        <v>5643</v>
      </c>
      <c r="I5754">
        <v>0</v>
      </c>
      <c r="J5754">
        <v>0</v>
      </c>
      <c r="K5754">
        <v>0</v>
      </c>
      <c r="M5754">
        <v>2018</v>
      </c>
      <c r="N5754" t="s">
        <v>19321</v>
      </c>
      <c r="O5754" t="s">
        <v>19322</v>
      </c>
      <c r="P5754">
        <v>2</v>
      </c>
      <c r="Q5754" t="s">
        <v>7733</v>
      </c>
      <c r="R5754" t="s">
        <v>7734</v>
      </c>
      <c r="S5754" t="s">
        <v>7734</v>
      </c>
      <c r="T5754" t="s">
        <v>24409</v>
      </c>
      <c r="U5754">
        <f t="shared" si="89"/>
        <v>6904</v>
      </c>
    </row>
    <row r="5755" spans="1:21" x14ac:dyDescent="0.2">
      <c r="A5755" t="s">
        <v>19317</v>
      </c>
      <c r="B5755" t="s">
        <v>11851</v>
      </c>
      <c r="C5755">
        <v>3544053</v>
      </c>
      <c r="D5755" t="s">
        <v>19334</v>
      </c>
      <c r="E5755" t="s">
        <v>16180</v>
      </c>
      <c r="F5755" t="s">
        <v>6402</v>
      </c>
      <c r="G5755">
        <v>296</v>
      </c>
      <c r="H5755">
        <v>2061</v>
      </c>
      <c r="I5755">
        <v>0</v>
      </c>
      <c r="J5755">
        <v>0</v>
      </c>
      <c r="K5755">
        <v>0</v>
      </c>
      <c r="M5755">
        <v>2018</v>
      </c>
      <c r="N5755" t="s">
        <v>1850</v>
      </c>
      <c r="O5755" t="s">
        <v>19318</v>
      </c>
      <c r="P5755">
        <v>1</v>
      </c>
      <c r="Q5755" t="s">
        <v>7733</v>
      </c>
      <c r="R5755" t="s">
        <v>7734</v>
      </c>
      <c r="S5755" t="s">
        <v>7734</v>
      </c>
      <c r="T5755" t="s">
        <v>24410</v>
      </c>
      <c r="U5755">
        <f t="shared" si="89"/>
        <v>6904</v>
      </c>
    </row>
    <row r="5756" spans="1:21" x14ac:dyDescent="0.2">
      <c r="A5756" t="s">
        <v>19331</v>
      </c>
      <c r="B5756" t="s">
        <v>11851</v>
      </c>
      <c r="C5756">
        <v>3544053</v>
      </c>
      <c r="D5756" t="s">
        <v>7069</v>
      </c>
      <c r="E5756" t="s">
        <v>19335</v>
      </c>
      <c r="F5756" t="s">
        <v>6402</v>
      </c>
      <c r="G5756">
        <v>347</v>
      </c>
      <c r="H5756">
        <v>3842</v>
      </c>
      <c r="I5756">
        <v>1</v>
      </c>
      <c r="J5756">
        <v>0</v>
      </c>
      <c r="K5756">
        <v>0</v>
      </c>
      <c r="M5756">
        <v>2018</v>
      </c>
      <c r="N5756" t="s">
        <v>19321</v>
      </c>
      <c r="O5756" t="s">
        <v>19318</v>
      </c>
      <c r="P5756">
        <v>2</v>
      </c>
      <c r="Q5756" t="s">
        <v>7733</v>
      </c>
      <c r="R5756" t="s">
        <v>7734</v>
      </c>
      <c r="S5756" t="s">
        <v>7734</v>
      </c>
      <c r="T5756" t="s">
        <v>24411</v>
      </c>
      <c r="U5756">
        <f t="shared" si="89"/>
        <v>6904</v>
      </c>
    </row>
    <row r="5757" spans="1:21" x14ac:dyDescent="0.2">
      <c r="A5757" t="s">
        <v>19319</v>
      </c>
      <c r="B5757" t="s">
        <v>11851</v>
      </c>
      <c r="C5757">
        <v>3544053</v>
      </c>
      <c r="D5757" t="s">
        <v>6738</v>
      </c>
      <c r="E5757" t="s">
        <v>11852</v>
      </c>
      <c r="F5757" t="s">
        <v>6402</v>
      </c>
      <c r="G5757">
        <v>2502</v>
      </c>
      <c r="H5757">
        <v>5643</v>
      </c>
      <c r="I5757">
        <v>0</v>
      </c>
      <c r="J5757">
        <v>1</v>
      </c>
      <c r="K5757">
        <v>0</v>
      </c>
      <c r="M5757">
        <v>2018</v>
      </c>
      <c r="N5757" t="s">
        <v>19321</v>
      </c>
      <c r="O5757" t="s">
        <v>19322</v>
      </c>
      <c r="P5757">
        <v>2</v>
      </c>
      <c r="Q5757" t="s">
        <v>7733</v>
      </c>
      <c r="R5757" t="s">
        <v>7734</v>
      </c>
      <c r="S5757" t="s">
        <v>7734</v>
      </c>
      <c r="T5757" t="s">
        <v>1009</v>
      </c>
      <c r="U5757">
        <f t="shared" si="89"/>
        <v>6904</v>
      </c>
    </row>
    <row r="5758" spans="1:21" x14ac:dyDescent="0.2">
      <c r="A5758" t="s">
        <v>19324</v>
      </c>
      <c r="B5758" t="s">
        <v>11851</v>
      </c>
      <c r="C5758">
        <v>3544053</v>
      </c>
      <c r="D5758" t="s">
        <v>6620</v>
      </c>
      <c r="E5758" t="s">
        <v>7370</v>
      </c>
      <c r="F5758" t="s">
        <v>6402</v>
      </c>
      <c r="G5758">
        <v>5324</v>
      </c>
      <c r="H5758">
        <v>6904</v>
      </c>
      <c r="I5758">
        <v>1</v>
      </c>
      <c r="J5758">
        <v>1</v>
      </c>
      <c r="K5758">
        <v>0</v>
      </c>
      <c r="M5758">
        <v>2018</v>
      </c>
      <c r="N5758" t="s">
        <v>6404</v>
      </c>
      <c r="O5758">
        <v>99</v>
      </c>
      <c r="P5758">
        <v>1</v>
      </c>
      <c r="Q5758" t="s">
        <v>7733</v>
      </c>
      <c r="R5758" t="s">
        <v>7734</v>
      </c>
      <c r="S5758" t="s">
        <v>7734</v>
      </c>
      <c r="T5758" t="s">
        <v>1010</v>
      </c>
      <c r="U5758">
        <f t="shared" si="89"/>
        <v>6904</v>
      </c>
    </row>
    <row r="5759" spans="1:21" x14ac:dyDescent="0.2">
      <c r="A5759" t="s">
        <v>19323</v>
      </c>
      <c r="B5759" t="s">
        <v>11851</v>
      </c>
      <c r="C5759">
        <v>3544053</v>
      </c>
      <c r="D5759" t="s">
        <v>19336</v>
      </c>
      <c r="E5759" t="s">
        <v>11855</v>
      </c>
      <c r="F5759" t="s">
        <v>6402</v>
      </c>
      <c r="G5759">
        <v>1142</v>
      </c>
      <c r="H5759">
        <v>1570</v>
      </c>
      <c r="I5759">
        <v>1</v>
      </c>
      <c r="J5759">
        <v>1</v>
      </c>
      <c r="K5759">
        <v>0</v>
      </c>
      <c r="M5759">
        <v>2018</v>
      </c>
      <c r="N5759" t="s">
        <v>1850</v>
      </c>
      <c r="O5759" t="s">
        <v>15552</v>
      </c>
      <c r="P5759">
        <v>1</v>
      </c>
      <c r="Q5759" t="s">
        <v>7733</v>
      </c>
      <c r="R5759" t="s">
        <v>7734</v>
      </c>
      <c r="S5759" t="s">
        <v>7734</v>
      </c>
      <c r="T5759" t="s">
        <v>24412</v>
      </c>
      <c r="U5759">
        <f t="shared" si="89"/>
        <v>6904</v>
      </c>
    </row>
    <row r="5760" spans="1:21" x14ac:dyDescent="0.2">
      <c r="A5760" t="s">
        <v>19326</v>
      </c>
      <c r="B5760" t="s">
        <v>11851</v>
      </c>
      <c r="C5760">
        <v>3544053</v>
      </c>
      <c r="D5760" t="s">
        <v>6416</v>
      </c>
      <c r="E5760" t="s">
        <v>6975</v>
      </c>
      <c r="F5760" t="s">
        <v>6402</v>
      </c>
      <c r="G5760">
        <v>314</v>
      </c>
      <c r="H5760">
        <v>2706</v>
      </c>
      <c r="I5760">
        <v>1</v>
      </c>
      <c r="J5760">
        <v>0</v>
      </c>
      <c r="K5760">
        <v>0</v>
      </c>
      <c r="M5760">
        <v>2018</v>
      </c>
      <c r="N5760" t="s">
        <v>19321</v>
      </c>
      <c r="O5760" t="s">
        <v>15552</v>
      </c>
      <c r="P5760">
        <v>2</v>
      </c>
      <c r="Q5760" t="s">
        <v>7733</v>
      </c>
      <c r="R5760" t="s">
        <v>7734</v>
      </c>
      <c r="S5760" t="s">
        <v>7734</v>
      </c>
      <c r="T5760" t="s">
        <v>24413</v>
      </c>
      <c r="U5760">
        <f t="shared" si="89"/>
        <v>6904</v>
      </c>
    </row>
    <row r="5761" spans="1:21" x14ac:dyDescent="0.2">
      <c r="A5761" t="s">
        <v>19331</v>
      </c>
      <c r="B5761" t="s">
        <v>11851</v>
      </c>
      <c r="C5761">
        <v>3544053</v>
      </c>
      <c r="D5761" t="s">
        <v>6501</v>
      </c>
      <c r="E5761" t="s">
        <v>11866</v>
      </c>
      <c r="F5761" t="s">
        <v>6402</v>
      </c>
      <c r="G5761">
        <v>1602</v>
      </c>
      <c r="H5761">
        <v>3842</v>
      </c>
      <c r="I5761">
        <v>0</v>
      </c>
      <c r="J5761">
        <v>1</v>
      </c>
      <c r="K5761">
        <v>0</v>
      </c>
      <c r="M5761">
        <v>2018</v>
      </c>
      <c r="N5761" t="s">
        <v>19321</v>
      </c>
      <c r="O5761" t="s">
        <v>19318</v>
      </c>
      <c r="P5761">
        <v>2</v>
      </c>
      <c r="Q5761" t="s">
        <v>7733</v>
      </c>
      <c r="R5761" t="s">
        <v>7734</v>
      </c>
      <c r="S5761" t="s">
        <v>7734</v>
      </c>
      <c r="T5761" t="s">
        <v>4188</v>
      </c>
      <c r="U5761">
        <f t="shared" si="89"/>
        <v>6904</v>
      </c>
    </row>
    <row r="5762" spans="1:21" x14ac:dyDescent="0.2">
      <c r="A5762" t="s">
        <v>19324</v>
      </c>
      <c r="B5762" t="s">
        <v>11851</v>
      </c>
      <c r="C5762">
        <v>3544053</v>
      </c>
      <c r="D5762" t="s">
        <v>6858</v>
      </c>
      <c r="E5762" t="s">
        <v>19337</v>
      </c>
      <c r="F5762" t="s">
        <v>6402</v>
      </c>
      <c r="G5762">
        <v>344</v>
      </c>
      <c r="H5762">
        <v>6904</v>
      </c>
      <c r="I5762">
        <v>1</v>
      </c>
      <c r="J5762">
        <v>0</v>
      </c>
      <c r="K5762">
        <v>0</v>
      </c>
      <c r="M5762">
        <v>2018</v>
      </c>
      <c r="N5762" t="s">
        <v>6404</v>
      </c>
      <c r="O5762">
        <v>99</v>
      </c>
      <c r="P5762">
        <v>1</v>
      </c>
      <c r="Q5762" t="s">
        <v>7733</v>
      </c>
      <c r="R5762" t="s">
        <v>7734</v>
      </c>
      <c r="S5762" t="s">
        <v>7734</v>
      </c>
      <c r="T5762" t="s">
        <v>24414</v>
      </c>
      <c r="U5762">
        <f t="shared" ref="U5762:U5825" si="90">_xlfn.MAXIFS($H$2:$H$6695, $C$2:$C$6695,C5762)</f>
        <v>6904</v>
      </c>
    </row>
    <row r="5763" spans="1:21" x14ac:dyDescent="0.2">
      <c r="A5763" t="s">
        <v>19319</v>
      </c>
      <c r="B5763" t="s">
        <v>11851</v>
      </c>
      <c r="C5763">
        <v>3544053</v>
      </c>
      <c r="D5763" t="s">
        <v>19338</v>
      </c>
      <c r="E5763" t="s">
        <v>6558</v>
      </c>
      <c r="F5763" t="s">
        <v>6402</v>
      </c>
      <c r="G5763">
        <v>407</v>
      </c>
      <c r="H5763">
        <v>5643</v>
      </c>
      <c r="I5763">
        <v>0</v>
      </c>
      <c r="J5763">
        <v>0</v>
      </c>
      <c r="K5763">
        <v>0</v>
      </c>
      <c r="M5763">
        <v>2018</v>
      </c>
      <c r="N5763" t="s">
        <v>19321</v>
      </c>
      <c r="O5763" t="s">
        <v>19322</v>
      </c>
      <c r="P5763">
        <v>2</v>
      </c>
      <c r="Q5763" t="s">
        <v>7733</v>
      </c>
      <c r="R5763" t="s">
        <v>7734</v>
      </c>
      <c r="S5763" t="s">
        <v>7734</v>
      </c>
      <c r="T5763" t="s">
        <v>24415</v>
      </c>
      <c r="U5763">
        <f t="shared" si="90"/>
        <v>6904</v>
      </c>
    </row>
    <row r="5764" spans="1:21" x14ac:dyDescent="0.2">
      <c r="A5764" t="s">
        <v>19339</v>
      </c>
      <c r="B5764" t="s">
        <v>10943</v>
      </c>
      <c r="C5764">
        <v>3552031</v>
      </c>
      <c r="D5764" t="s">
        <v>10951</v>
      </c>
      <c r="E5764" t="s">
        <v>10952</v>
      </c>
      <c r="F5764" t="s">
        <v>6402</v>
      </c>
      <c r="G5764">
        <v>76</v>
      </c>
      <c r="H5764">
        <v>508</v>
      </c>
      <c r="I5764">
        <v>1</v>
      </c>
      <c r="J5764">
        <v>1</v>
      </c>
      <c r="K5764">
        <v>0</v>
      </c>
      <c r="M5764">
        <v>2018</v>
      </c>
      <c r="N5764" t="s">
        <v>1463</v>
      </c>
      <c r="O5764">
        <v>99</v>
      </c>
      <c r="P5764">
        <v>4</v>
      </c>
      <c r="Q5764" t="s">
        <v>7733</v>
      </c>
      <c r="R5764" t="s">
        <v>7734</v>
      </c>
      <c r="S5764" t="s">
        <v>7734</v>
      </c>
      <c r="T5764" t="s">
        <v>4211</v>
      </c>
      <c r="U5764">
        <f t="shared" si="90"/>
        <v>508</v>
      </c>
    </row>
    <row r="5765" spans="1:21" x14ac:dyDescent="0.2">
      <c r="A5765" t="s">
        <v>19339</v>
      </c>
      <c r="B5765" t="s">
        <v>10943</v>
      </c>
      <c r="C5765">
        <v>3552031</v>
      </c>
      <c r="D5765" t="s">
        <v>15374</v>
      </c>
      <c r="E5765" t="s">
        <v>19340</v>
      </c>
      <c r="F5765" t="s">
        <v>6402</v>
      </c>
      <c r="G5765">
        <v>113</v>
      </c>
      <c r="H5765">
        <v>508</v>
      </c>
      <c r="I5765">
        <v>0</v>
      </c>
      <c r="J5765">
        <v>1</v>
      </c>
      <c r="K5765">
        <v>0</v>
      </c>
      <c r="M5765">
        <v>2018</v>
      </c>
      <c r="N5765" t="s">
        <v>1463</v>
      </c>
      <c r="O5765">
        <v>99</v>
      </c>
      <c r="P5765">
        <v>4</v>
      </c>
      <c r="Q5765" t="s">
        <v>7733</v>
      </c>
      <c r="R5765" t="s">
        <v>7734</v>
      </c>
      <c r="S5765" t="s">
        <v>7734</v>
      </c>
      <c r="T5765" t="s">
        <v>24416</v>
      </c>
      <c r="U5765">
        <f t="shared" si="90"/>
        <v>508</v>
      </c>
    </row>
    <row r="5766" spans="1:21" x14ac:dyDescent="0.2">
      <c r="A5766" t="s">
        <v>19339</v>
      </c>
      <c r="B5766" t="s">
        <v>10943</v>
      </c>
      <c r="C5766">
        <v>3552031</v>
      </c>
      <c r="D5766" t="s">
        <v>7074</v>
      </c>
      <c r="E5766" t="s">
        <v>10948</v>
      </c>
      <c r="F5766" t="s">
        <v>6402</v>
      </c>
      <c r="G5766">
        <v>73</v>
      </c>
      <c r="H5766">
        <v>508</v>
      </c>
      <c r="I5766">
        <v>1</v>
      </c>
      <c r="J5766">
        <v>1</v>
      </c>
      <c r="K5766">
        <v>0</v>
      </c>
      <c r="M5766">
        <v>2018</v>
      </c>
      <c r="N5766" t="s">
        <v>1463</v>
      </c>
      <c r="O5766">
        <v>99</v>
      </c>
      <c r="P5766">
        <v>4</v>
      </c>
      <c r="Q5766" t="s">
        <v>7733</v>
      </c>
      <c r="R5766" t="s">
        <v>7734</v>
      </c>
      <c r="S5766" t="s">
        <v>7734</v>
      </c>
      <c r="T5766" t="s">
        <v>4209</v>
      </c>
      <c r="U5766">
        <f t="shared" si="90"/>
        <v>508</v>
      </c>
    </row>
    <row r="5767" spans="1:21" x14ac:dyDescent="0.2">
      <c r="A5767" t="s">
        <v>19341</v>
      </c>
      <c r="B5767" t="s">
        <v>10943</v>
      </c>
      <c r="C5767">
        <v>3552031</v>
      </c>
      <c r="D5767" t="s">
        <v>15182</v>
      </c>
      <c r="E5767" t="s">
        <v>19342</v>
      </c>
      <c r="F5767" t="s">
        <v>6402</v>
      </c>
      <c r="G5767">
        <v>0</v>
      </c>
      <c r="H5767">
        <v>0</v>
      </c>
      <c r="I5767">
        <v>1</v>
      </c>
      <c r="J5767">
        <v>1</v>
      </c>
      <c r="K5767">
        <v>1</v>
      </c>
      <c r="M5767">
        <v>2018</v>
      </c>
      <c r="N5767" t="s">
        <v>6404</v>
      </c>
      <c r="O5767">
        <v>99</v>
      </c>
      <c r="P5767">
        <v>1</v>
      </c>
      <c r="Q5767" t="s">
        <v>7733</v>
      </c>
      <c r="R5767" t="s">
        <v>7734</v>
      </c>
      <c r="S5767" t="s">
        <v>7734</v>
      </c>
      <c r="T5767" t="s">
        <v>24417</v>
      </c>
      <c r="U5767">
        <f t="shared" si="90"/>
        <v>508</v>
      </c>
    </row>
    <row r="5768" spans="1:21" x14ac:dyDescent="0.2">
      <c r="A5768" t="s">
        <v>19339</v>
      </c>
      <c r="B5768" t="s">
        <v>10943</v>
      </c>
      <c r="C5768">
        <v>3552031</v>
      </c>
      <c r="D5768" t="s">
        <v>6936</v>
      </c>
      <c r="E5768" t="s">
        <v>19343</v>
      </c>
      <c r="F5768" t="s">
        <v>6402</v>
      </c>
      <c r="G5768">
        <v>32</v>
      </c>
      <c r="H5768">
        <v>508</v>
      </c>
      <c r="I5768">
        <v>0</v>
      </c>
      <c r="J5768">
        <v>0</v>
      </c>
      <c r="K5768">
        <v>0</v>
      </c>
      <c r="M5768">
        <v>2018</v>
      </c>
      <c r="N5768" t="s">
        <v>1463</v>
      </c>
      <c r="O5768">
        <v>99</v>
      </c>
      <c r="P5768">
        <v>4</v>
      </c>
      <c r="Q5768" t="s">
        <v>7733</v>
      </c>
      <c r="R5768" t="s">
        <v>7734</v>
      </c>
      <c r="S5768" t="s">
        <v>7734</v>
      </c>
      <c r="T5768" t="s">
        <v>24418</v>
      </c>
      <c r="U5768">
        <f t="shared" si="90"/>
        <v>508</v>
      </c>
    </row>
    <row r="5769" spans="1:21" x14ac:dyDescent="0.2">
      <c r="A5769" t="s">
        <v>19339</v>
      </c>
      <c r="B5769" t="s">
        <v>10943</v>
      </c>
      <c r="C5769">
        <v>3552031</v>
      </c>
      <c r="D5769" t="s">
        <v>10955</v>
      </c>
      <c r="E5769" t="s">
        <v>10956</v>
      </c>
      <c r="F5769" t="s">
        <v>6402</v>
      </c>
      <c r="G5769">
        <v>43</v>
      </c>
      <c r="H5769">
        <v>508</v>
      </c>
      <c r="I5769">
        <v>1</v>
      </c>
      <c r="J5769">
        <v>0</v>
      </c>
      <c r="K5769">
        <v>0</v>
      </c>
      <c r="M5769">
        <v>2018</v>
      </c>
      <c r="N5769" t="s">
        <v>1463</v>
      </c>
      <c r="O5769">
        <v>99</v>
      </c>
      <c r="P5769">
        <v>4</v>
      </c>
      <c r="Q5769" t="s">
        <v>7733</v>
      </c>
      <c r="R5769" t="s">
        <v>7734</v>
      </c>
      <c r="S5769" t="s">
        <v>7734</v>
      </c>
      <c r="T5769" t="s">
        <v>4213</v>
      </c>
      <c r="U5769">
        <f t="shared" si="90"/>
        <v>508</v>
      </c>
    </row>
    <row r="5770" spans="1:21" x14ac:dyDescent="0.2">
      <c r="A5770" t="s">
        <v>19339</v>
      </c>
      <c r="B5770" t="s">
        <v>10943</v>
      </c>
      <c r="C5770">
        <v>3552031</v>
      </c>
      <c r="D5770" t="s">
        <v>6657</v>
      </c>
      <c r="E5770" t="s">
        <v>6541</v>
      </c>
      <c r="F5770" t="s">
        <v>6402</v>
      </c>
      <c r="G5770">
        <v>113</v>
      </c>
      <c r="H5770">
        <v>508</v>
      </c>
      <c r="I5770">
        <v>1</v>
      </c>
      <c r="J5770">
        <v>1</v>
      </c>
      <c r="K5770">
        <v>0</v>
      </c>
      <c r="M5770">
        <v>2018</v>
      </c>
      <c r="N5770" t="s">
        <v>1463</v>
      </c>
      <c r="O5770">
        <v>99</v>
      </c>
      <c r="P5770">
        <v>4</v>
      </c>
      <c r="Q5770" t="s">
        <v>7733</v>
      </c>
      <c r="R5770" t="s">
        <v>7734</v>
      </c>
      <c r="S5770" t="s">
        <v>7734</v>
      </c>
      <c r="T5770" t="s">
        <v>24419</v>
      </c>
      <c r="U5770">
        <f t="shared" si="90"/>
        <v>508</v>
      </c>
    </row>
    <row r="5771" spans="1:21" x14ac:dyDescent="0.2">
      <c r="A5771" t="s">
        <v>19339</v>
      </c>
      <c r="B5771" t="s">
        <v>10943</v>
      </c>
      <c r="C5771">
        <v>3552031</v>
      </c>
      <c r="D5771" t="s">
        <v>19344</v>
      </c>
      <c r="E5771" t="s">
        <v>10953</v>
      </c>
      <c r="F5771" t="s">
        <v>6402</v>
      </c>
      <c r="G5771">
        <v>58</v>
      </c>
      <c r="H5771">
        <v>508</v>
      </c>
      <c r="I5771">
        <v>0</v>
      </c>
      <c r="J5771">
        <v>0</v>
      </c>
      <c r="K5771">
        <v>0</v>
      </c>
      <c r="M5771">
        <v>2018</v>
      </c>
      <c r="N5771" t="s">
        <v>1463</v>
      </c>
      <c r="O5771">
        <v>99</v>
      </c>
      <c r="P5771">
        <v>4</v>
      </c>
      <c r="Q5771" t="s">
        <v>7733</v>
      </c>
      <c r="R5771" t="s">
        <v>7734</v>
      </c>
      <c r="S5771" t="s">
        <v>7734</v>
      </c>
      <c r="T5771" t="s">
        <v>24420</v>
      </c>
      <c r="U5771">
        <f t="shared" si="90"/>
        <v>508</v>
      </c>
    </row>
    <row r="5772" spans="1:21" x14ac:dyDescent="0.2">
      <c r="A5772" t="s">
        <v>19345</v>
      </c>
      <c r="B5772" t="s">
        <v>12785</v>
      </c>
      <c r="C5772">
        <v>3558001</v>
      </c>
      <c r="D5772" t="s">
        <v>6609</v>
      </c>
      <c r="E5772" t="s">
        <v>6955</v>
      </c>
      <c r="F5772" t="s">
        <v>6402</v>
      </c>
      <c r="G5772">
        <v>0</v>
      </c>
      <c r="H5772">
        <v>0</v>
      </c>
      <c r="I5772">
        <v>1</v>
      </c>
      <c r="J5772">
        <v>1</v>
      </c>
      <c r="K5772">
        <v>1</v>
      </c>
      <c r="M5772">
        <v>2018</v>
      </c>
      <c r="N5772" t="s">
        <v>1463</v>
      </c>
      <c r="O5772" t="s">
        <v>19346</v>
      </c>
      <c r="P5772">
        <v>1</v>
      </c>
      <c r="Q5772" t="s">
        <v>7733</v>
      </c>
      <c r="R5772" t="s">
        <v>7734</v>
      </c>
      <c r="S5772" t="s">
        <v>7734</v>
      </c>
      <c r="T5772" t="s">
        <v>4223</v>
      </c>
      <c r="U5772">
        <f t="shared" si="90"/>
        <v>466</v>
      </c>
    </row>
    <row r="5773" spans="1:21" x14ac:dyDescent="0.2">
      <c r="A5773" t="s">
        <v>19347</v>
      </c>
      <c r="B5773" t="s">
        <v>12785</v>
      </c>
      <c r="C5773">
        <v>3558001</v>
      </c>
      <c r="D5773" t="s">
        <v>6609</v>
      </c>
      <c r="E5773" t="s">
        <v>12822</v>
      </c>
      <c r="F5773" t="s">
        <v>6402</v>
      </c>
      <c r="G5773">
        <v>0</v>
      </c>
      <c r="H5773">
        <v>0</v>
      </c>
      <c r="I5773">
        <v>1</v>
      </c>
      <c r="J5773">
        <v>1</v>
      </c>
      <c r="K5773">
        <v>1</v>
      </c>
      <c r="M5773">
        <v>2018</v>
      </c>
      <c r="N5773" t="s">
        <v>1463</v>
      </c>
      <c r="O5773" t="s">
        <v>19348</v>
      </c>
      <c r="P5773">
        <v>1</v>
      </c>
      <c r="Q5773" t="s">
        <v>7733</v>
      </c>
      <c r="R5773" t="s">
        <v>7734</v>
      </c>
      <c r="S5773" t="s">
        <v>7734</v>
      </c>
      <c r="T5773" t="s">
        <v>4214</v>
      </c>
      <c r="U5773">
        <f t="shared" si="90"/>
        <v>466</v>
      </c>
    </row>
    <row r="5774" spans="1:21" x14ac:dyDescent="0.2">
      <c r="A5774" t="s">
        <v>19349</v>
      </c>
      <c r="B5774" t="s">
        <v>12785</v>
      </c>
      <c r="C5774">
        <v>3558001</v>
      </c>
      <c r="D5774" t="s">
        <v>12818</v>
      </c>
      <c r="E5774" t="s">
        <v>12819</v>
      </c>
      <c r="F5774" t="s">
        <v>6402</v>
      </c>
      <c r="G5774">
        <v>0</v>
      </c>
      <c r="H5774">
        <v>0</v>
      </c>
      <c r="I5774">
        <v>1</v>
      </c>
      <c r="J5774">
        <v>1</v>
      </c>
      <c r="K5774">
        <v>1</v>
      </c>
      <c r="M5774">
        <v>2018</v>
      </c>
      <c r="N5774" t="s">
        <v>1463</v>
      </c>
      <c r="O5774" t="s">
        <v>19350</v>
      </c>
      <c r="P5774">
        <v>1</v>
      </c>
      <c r="Q5774" t="s">
        <v>7733</v>
      </c>
      <c r="R5774" t="s">
        <v>7734</v>
      </c>
      <c r="S5774" t="s">
        <v>7734</v>
      </c>
      <c r="T5774" t="s">
        <v>4216</v>
      </c>
      <c r="U5774">
        <f t="shared" si="90"/>
        <v>466</v>
      </c>
    </row>
    <row r="5775" spans="1:21" x14ac:dyDescent="0.2">
      <c r="A5775" t="s">
        <v>19351</v>
      </c>
      <c r="B5775" t="s">
        <v>12785</v>
      </c>
      <c r="C5775">
        <v>3558001</v>
      </c>
      <c r="D5775" t="s">
        <v>12000</v>
      </c>
      <c r="E5775" t="s">
        <v>19352</v>
      </c>
      <c r="F5775" t="s">
        <v>6402</v>
      </c>
      <c r="G5775">
        <v>88</v>
      </c>
      <c r="H5775">
        <v>466</v>
      </c>
      <c r="I5775">
        <v>0</v>
      </c>
      <c r="J5775">
        <v>0</v>
      </c>
      <c r="K5775">
        <v>0</v>
      </c>
      <c r="M5775">
        <v>2018</v>
      </c>
      <c r="N5775" t="s">
        <v>6404</v>
      </c>
      <c r="O5775">
        <v>99</v>
      </c>
      <c r="P5775">
        <v>1</v>
      </c>
      <c r="Q5775" t="s">
        <v>7733</v>
      </c>
      <c r="R5775" t="s">
        <v>7734</v>
      </c>
      <c r="S5775" t="s">
        <v>7734</v>
      </c>
      <c r="T5775" t="s">
        <v>24421</v>
      </c>
      <c r="U5775">
        <f t="shared" si="90"/>
        <v>466</v>
      </c>
    </row>
    <row r="5776" spans="1:21" x14ac:dyDescent="0.2">
      <c r="A5776" t="s">
        <v>19351</v>
      </c>
      <c r="B5776" t="s">
        <v>12785</v>
      </c>
      <c r="C5776">
        <v>3558001</v>
      </c>
      <c r="D5776" t="s">
        <v>12996</v>
      </c>
      <c r="E5776" t="s">
        <v>19353</v>
      </c>
      <c r="F5776" t="s">
        <v>6402</v>
      </c>
      <c r="G5776">
        <v>378</v>
      </c>
      <c r="H5776">
        <v>466</v>
      </c>
      <c r="I5776">
        <v>1</v>
      </c>
      <c r="J5776">
        <v>1</v>
      </c>
      <c r="K5776">
        <v>0</v>
      </c>
      <c r="M5776">
        <v>2018</v>
      </c>
      <c r="N5776" t="s">
        <v>6404</v>
      </c>
      <c r="O5776">
        <v>99</v>
      </c>
      <c r="P5776">
        <v>1</v>
      </c>
      <c r="Q5776" t="s">
        <v>7733</v>
      </c>
      <c r="R5776" t="s">
        <v>7734</v>
      </c>
      <c r="S5776" t="s">
        <v>7734</v>
      </c>
      <c r="T5776" t="s">
        <v>24422</v>
      </c>
      <c r="U5776">
        <f t="shared" si="90"/>
        <v>466</v>
      </c>
    </row>
    <row r="5777" spans="1:21" x14ac:dyDescent="0.2">
      <c r="A5777" t="s">
        <v>19354</v>
      </c>
      <c r="B5777" t="s">
        <v>12785</v>
      </c>
      <c r="C5777">
        <v>3558001</v>
      </c>
      <c r="D5777" t="s">
        <v>6722</v>
      </c>
      <c r="E5777" t="s">
        <v>6913</v>
      </c>
      <c r="F5777" t="s">
        <v>6402</v>
      </c>
      <c r="G5777">
        <v>0</v>
      </c>
      <c r="H5777">
        <v>0</v>
      </c>
      <c r="I5777">
        <v>1</v>
      </c>
      <c r="J5777">
        <v>1</v>
      </c>
      <c r="K5777">
        <v>1</v>
      </c>
      <c r="M5777">
        <v>2018</v>
      </c>
      <c r="N5777" t="s">
        <v>1463</v>
      </c>
      <c r="O5777" t="s">
        <v>19355</v>
      </c>
      <c r="P5777">
        <v>1</v>
      </c>
      <c r="Q5777" t="s">
        <v>7733</v>
      </c>
      <c r="R5777" t="s">
        <v>7734</v>
      </c>
      <c r="S5777" t="s">
        <v>7734</v>
      </c>
      <c r="T5777" t="s">
        <v>4215</v>
      </c>
      <c r="U5777">
        <f t="shared" si="90"/>
        <v>466</v>
      </c>
    </row>
    <row r="5778" spans="1:21" x14ac:dyDescent="0.2">
      <c r="A5778" t="s">
        <v>19356</v>
      </c>
      <c r="B5778" t="s">
        <v>12785</v>
      </c>
      <c r="C5778">
        <v>3558001</v>
      </c>
      <c r="D5778" t="s">
        <v>6430</v>
      </c>
      <c r="E5778" t="s">
        <v>12810</v>
      </c>
      <c r="F5778" t="s">
        <v>6402</v>
      </c>
      <c r="G5778">
        <v>0</v>
      </c>
      <c r="H5778">
        <v>0</v>
      </c>
      <c r="I5778">
        <v>1</v>
      </c>
      <c r="J5778">
        <v>1</v>
      </c>
      <c r="K5778">
        <v>1</v>
      </c>
      <c r="M5778">
        <v>2018</v>
      </c>
      <c r="N5778" t="s">
        <v>7594</v>
      </c>
      <c r="O5778">
        <v>99</v>
      </c>
      <c r="P5778">
        <v>1</v>
      </c>
      <c r="Q5778" t="s">
        <v>7733</v>
      </c>
      <c r="R5778" t="s">
        <v>7734</v>
      </c>
      <c r="S5778" t="s">
        <v>7734</v>
      </c>
      <c r="T5778" t="s">
        <v>4219</v>
      </c>
      <c r="U5778">
        <f t="shared" si="90"/>
        <v>466</v>
      </c>
    </row>
    <row r="5779" spans="1:21" x14ac:dyDescent="0.2">
      <c r="A5779" t="s">
        <v>19357</v>
      </c>
      <c r="B5779" t="s">
        <v>12785</v>
      </c>
      <c r="C5779">
        <v>3558001</v>
      </c>
      <c r="D5779" t="s">
        <v>6411</v>
      </c>
      <c r="E5779" t="s">
        <v>10590</v>
      </c>
      <c r="F5779" t="s">
        <v>6402</v>
      </c>
      <c r="G5779">
        <v>0</v>
      </c>
      <c r="H5779">
        <v>0</v>
      </c>
      <c r="I5779">
        <v>1</v>
      </c>
      <c r="J5779">
        <v>1</v>
      </c>
      <c r="K5779">
        <v>1</v>
      </c>
      <c r="M5779">
        <v>2018</v>
      </c>
      <c r="N5779" t="s">
        <v>1463</v>
      </c>
      <c r="O5779" t="s">
        <v>19358</v>
      </c>
      <c r="P5779">
        <v>1</v>
      </c>
      <c r="Q5779" t="s">
        <v>7733</v>
      </c>
      <c r="R5779" t="s">
        <v>7734</v>
      </c>
      <c r="S5779" t="s">
        <v>7734</v>
      </c>
      <c r="T5779" t="s">
        <v>1013</v>
      </c>
      <c r="U5779">
        <f t="shared" si="90"/>
        <v>466</v>
      </c>
    </row>
    <row r="5780" spans="1:21" x14ac:dyDescent="0.2">
      <c r="A5780" t="s">
        <v>19359</v>
      </c>
      <c r="B5780" t="s">
        <v>10998</v>
      </c>
      <c r="C5780">
        <v>3539002</v>
      </c>
      <c r="D5780" t="s">
        <v>7263</v>
      </c>
      <c r="E5780" t="s">
        <v>7409</v>
      </c>
      <c r="F5780" t="s">
        <v>6402</v>
      </c>
      <c r="G5780">
        <v>0</v>
      </c>
      <c r="H5780">
        <v>0</v>
      </c>
      <c r="I5780">
        <v>1</v>
      </c>
      <c r="J5780">
        <v>1</v>
      </c>
      <c r="K5780">
        <v>1</v>
      </c>
      <c r="M5780">
        <v>2018</v>
      </c>
      <c r="N5780" t="s">
        <v>2531</v>
      </c>
      <c r="O5780">
        <v>99</v>
      </c>
      <c r="P5780">
        <v>1</v>
      </c>
      <c r="Q5780" t="s">
        <v>7733</v>
      </c>
      <c r="R5780" t="s">
        <v>7734</v>
      </c>
      <c r="S5780" t="s">
        <v>7734</v>
      </c>
      <c r="T5780" t="s">
        <v>1018</v>
      </c>
      <c r="U5780">
        <f t="shared" si="90"/>
        <v>0</v>
      </c>
    </row>
    <row r="5781" spans="1:21" x14ac:dyDescent="0.2">
      <c r="A5781" t="s">
        <v>19360</v>
      </c>
      <c r="B5781" t="s">
        <v>10998</v>
      </c>
      <c r="C5781">
        <v>3539002</v>
      </c>
      <c r="D5781" t="s">
        <v>6459</v>
      </c>
      <c r="E5781" t="s">
        <v>19361</v>
      </c>
      <c r="F5781" t="s">
        <v>6402</v>
      </c>
      <c r="G5781">
        <v>0</v>
      </c>
      <c r="H5781">
        <v>0</v>
      </c>
      <c r="I5781">
        <v>1</v>
      </c>
      <c r="J5781">
        <v>1</v>
      </c>
      <c r="K5781">
        <v>1</v>
      </c>
      <c r="M5781">
        <v>2018</v>
      </c>
      <c r="N5781" t="s">
        <v>1463</v>
      </c>
      <c r="O5781">
        <v>99</v>
      </c>
      <c r="P5781">
        <v>4</v>
      </c>
      <c r="Q5781" t="s">
        <v>7733</v>
      </c>
      <c r="R5781" t="s">
        <v>7734</v>
      </c>
      <c r="S5781" t="s">
        <v>7734</v>
      </c>
      <c r="T5781" t="s">
        <v>24423</v>
      </c>
      <c r="U5781">
        <f t="shared" si="90"/>
        <v>0</v>
      </c>
    </row>
    <row r="5782" spans="1:21" x14ac:dyDescent="0.2">
      <c r="A5782" t="s">
        <v>19360</v>
      </c>
      <c r="B5782" t="s">
        <v>10998</v>
      </c>
      <c r="C5782">
        <v>3539002</v>
      </c>
      <c r="D5782" t="s">
        <v>6503</v>
      </c>
      <c r="E5782" t="s">
        <v>19362</v>
      </c>
      <c r="F5782" t="s">
        <v>6402</v>
      </c>
      <c r="G5782">
        <v>0</v>
      </c>
      <c r="H5782">
        <v>0</v>
      </c>
      <c r="I5782">
        <v>1</v>
      </c>
      <c r="J5782">
        <v>1</v>
      </c>
      <c r="K5782">
        <v>1</v>
      </c>
      <c r="M5782">
        <v>2018</v>
      </c>
      <c r="N5782" t="s">
        <v>1463</v>
      </c>
      <c r="O5782">
        <v>99</v>
      </c>
      <c r="P5782">
        <v>4</v>
      </c>
      <c r="Q5782" t="s">
        <v>7733</v>
      </c>
      <c r="R5782" t="s">
        <v>7734</v>
      </c>
      <c r="S5782" t="s">
        <v>7734</v>
      </c>
      <c r="T5782" t="s">
        <v>24424</v>
      </c>
      <c r="U5782">
        <f t="shared" si="90"/>
        <v>0</v>
      </c>
    </row>
    <row r="5783" spans="1:21" x14ac:dyDescent="0.2">
      <c r="A5783" t="s">
        <v>19360</v>
      </c>
      <c r="B5783" t="s">
        <v>10998</v>
      </c>
      <c r="C5783">
        <v>3539002</v>
      </c>
      <c r="D5783" t="s">
        <v>8449</v>
      </c>
      <c r="E5783" t="s">
        <v>7327</v>
      </c>
      <c r="F5783" t="s">
        <v>6402</v>
      </c>
      <c r="G5783">
        <v>0</v>
      </c>
      <c r="H5783">
        <v>0</v>
      </c>
      <c r="I5783">
        <v>1</v>
      </c>
      <c r="J5783">
        <v>1</v>
      </c>
      <c r="K5783">
        <v>1</v>
      </c>
      <c r="M5783">
        <v>2018</v>
      </c>
      <c r="N5783" t="s">
        <v>1463</v>
      </c>
      <c r="O5783">
        <v>99</v>
      </c>
      <c r="P5783">
        <v>4</v>
      </c>
      <c r="Q5783" t="s">
        <v>7733</v>
      </c>
      <c r="R5783" t="s">
        <v>7734</v>
      </c>
      <c r="S5783" t="s">
        <v>7734</v>
      </c>
      <c r="T5783" t="s">
        <v>24425</v>
      </c>
      <c r="U5783">
        <f t="shared" si="90"/>
        <v>0</v>
      </c>
    </row>
    <row r="5784" spans="1:21" x14ac:dyDescent="0.2">
      <c r="A5784" t="s">
        <v>19360</v>
      </c>
      <c r="B5784" t="s">
        <v>10998</v>
      </c>
      <c r="C5784">
        <v>3539002</v>
      </c>
      <c r="D5784" t="s">
        <v>9729</v>
      </c>
      <c r="E5784" t="s">
        <v>9910</v>
      </c>
      <c r="F5784" t="s">
        <v>6402</v>
      </c>
      <c r="G5784">
        <v>0</v>
      </c>
      <c r="H5784">
        <v>0</v>
      </c>
      <c r="I5784">
        <v>1</v>
      </c>
      <c r="J5784">
        <v>1</v>
      </c>
      <c r="K5784">
        <v>1</v>
      </c>
      <c r="M5784">
        <v>2018</v>
      </c>
      <c r="N5784" t="s">
        <v>1463</v>
      </c>
      <c r="O5784">
        <v>99</v>
      </c>
      <c r="P5784">
        <v>4</v>
      </c>
      <c r="Q5784" t="s">
        <v>7733</v>
      </c>
      <c r="R5784" t="s">
        <v>7734</v>
      </c>
      <c r="S5784" t="s">
        <v>7734</v>
      </c>
      <c r="T5784" t="s">
        <v>24426</v>
      </c>
      <c r="U5784">
        <f t="shared" si="90"/>
        <v>0</v>
      </c>
    </row>
    <row r="5785" spans="1:21" x14ac:dyDescent="0.2">
      <c r="A5785" t="s">
        <v>19363</v>
      </c>
      <c r="B5785" t="s">
        <v>11064</v>
      </c>
      <c r="C5785">
        <v>3558044</v>
      </c>
      <c r="D5785" t="s">
        <v>6761</v>
      </c>
      <c r="E5785" t="s">
        <v>11071</v>
      </c>
      <c r="F5785" t="s">
        <v>6402</v>
      </c>
      <c r="G5785">
        <v>17</v>
      </c>
      <c r="H5785">
        <v>590</v>
      </c>
      <c r="I5785">
        <v>0</v>
      </c>
      <c r="J5785">
        <v>0</v>
      </c>
      <c r="K5785">
        <v>0</v>
      </c>
      <c r="M5785">
        <v>2018</v>
      </c>
      <c r="N5785" t="s">
        <v>6404</v>
      </c>
      <c r="O5785">
        <v>99</v>
      </c>
      <c r="P5785">
        <v>1</v>
      </c>
      <c r="Q5785" t="s">
        <v>7733</v>
      </c>
      <c r="R5785" t="s">
        <v>7734</v>
      </c>
      <c r="S5785" t="s">
        <v>7734</v>
      </c>
      <c r="T5785" t="s">
        <v>4321</v>
      </c>
      <c r="U5785">
        <f t="shared" si="90"/>
        <v>2034</v>
      </c>
    </row>
    <row r="5786" spans="1:21" x14ac:dyDescent="0.2">
      <c r="A5786" t="s">
        <v>19364</v>
      </c>
      <c r="B5786" t="s">
        <v>11064</v>
      </c>
      <c r="C5786">
        <v>3558044</v>
      </c>
      <c r="D5786" t="s">
        <v>7185</v>
      </c>
      <c r="E5786" t="s">
        <v>6942</v>
      </c>
      <c r="F5786" t="s">
        <v>6402</v>
      </c>
      <c r="G5786">
        <v>318</v>
      </c>
      <c r="H5786">
        <v>2034</v>
      </c>
      <c r="I5786">
        <v>0</v>
      </c>
      <c r="J5786">
        <v>0</v>
      </c>
      <c r="K5786">
        <v>0</v>
      </c>
      <c r="M5786">
        <v>2018</v>
      </c>
      <c r="N5786" t="s">
        <v>1463</v>
      </c>
      <c r="O5786">
        <v>99</v>
      </c>
      <c r="P5786">
        <v>4</v>
      </c>
      <c r="Q5786" t="s">
        <v>7733</v>
      </c>
      <c r="R5786" t="s">
        <v>7734</v>
      </c>
      <c r="S5786" t="s">
        <v>7734</v>
      </c>
      <c r="T5786" t="s">
        <v>24427</v>
      </c>
      <c r="U5786">
        <f t="shared" si="90"/>
        <v>2034</v>
      </c>
    </row>
    <row r="5787" spans="1:21" x14ac:dyDescent="0.2">
      <c r="A5787" t="s">
        <v>19363</v>
      </c>
      <c r="B5787" t="s">
        <v>11064</v>
      </c>
      <c r="C5787">
        <v>3558044</v>
      </c>
      <c r="D5787" t="s">
        <v>6430</v>
      </c>
      <c r="E5787" t="s">
        <v>6951</v>
      </c>
      <c r="F5787" t="s">
        <v>6402</v>
      </c>
      <c r="G5787">
        <v>263</v>
      </c>
      <c r="H5787">
        <v>590</v>
      </c>
      <c r="I5787">
        <v>1</v>
      </c>
      <c r="J5787">
        <v>0</v>
      </c>
      <c r="K5787">
        <v>0</v>
      </c>
      <c r="M5787">
        <v>2018</v>
      </c>
      <c r="N5787" t="s">
        <v>6404</v>
      </c>
      <c r="O5787">
        <v>99</v>
      </c>
      <c r="P5787">
        <v>1</v>
      </c>
      <c r="Q5787" t="s">
        <v>7733</v>
      </c>
      <c r="R5787" t="s">
        <v>7734</v>
      </c>
      <c r="S5787" t="s">
        <v>7734</v>
      </c>
      <c r="T5787" t="s">
        <v>24428</v>
      </c>
      <c r="U5787">
        <f t="shared" si="90"/>
        <v>2034</v>
      </c>
    </row>
    <row r="5788" spans="1:21" x14ac:dyDescent="0.2">
      <c r="A5788" t="s">
        <v>19364</v>
      </c>
      <c r="B5788" t="s">
        <v>11064</v>
      </c>
      <c r="C5788">
        <v>3558044</v>
      </c>
      <c r="D5788" t="s">
        <v>6463</v>
      </c>
      <c r="E5788" t="s">
        <v>11065</v>
      </c>
      <c r="F5788" t="s">
        <v>6402</v>
      </c>
      <c r="G5788">
        <v>498</v>
      </c>
      <c r="H5788">
        <v>2034</v>
      </c>
      <c r="I5788">
        <v>1</v>
      </c>
      <c r="J5788">
        <v>1</v>
      </c>
      <c r="K5788">
        <v>0</v>
      </c>
      <c r="M5788">
        <v>2018</v>
      </c>
      <c r="N5788" t="s">
        <v>1463</v>
      </c>
      <c r="O5788">
        <v>99</v>
      </c>
      <c r="P5788">
        <v>4</v>
      </c>
      <c r="Q5788" t="s">
        <v>7733</v>
      </c>
      <c r="R5788" t="s">
        <v>7734</v>
      </c>
      <c r="S5788" t="s">
        <v>7734</v>
      </c>
      <c r="T5788" t="s">
        <v>1031</v>
      </c>
      <c r="U5788">
        <f t="shared" si="90"/>
        <v>2034</v>
      </c>
    </row>
    <row r="5789" spans="1:21" x14ac:dyDescent="0.2">
      <c r="A5789" t="s">
        <v>19364</v>
      </c>
      <c r="B5789" t="s">
        <v>11064</v>
      </c>
      <c r="C5789">
        <v>3558044</v>
      </c>
      <c r="D5789" t="s">
        <v>6434</v>
      </c>
      <c r="E5789" t="s">
        <v>11068</v>
      </c>
      <c r="F5789" t="s">
        <v>6402</v>
      </c>
      <c r="G5789">
        <v>500</v>
      </c>
      <c r="H5789">
        <v>2034</v>
      </c>
      <c r="I5789">
        <v>0</v>
      </c>
      <c r="J5789">
        <v>1</v>
      </c>
      <c r="K5789">
        <v>0</v>
      </c>
      <c r="M5789">
        <v>2018</v>
      </c>
      <c r="N5789" t="s">
        <v>1463</v>
      </c>
      <c r="O5789">
        <v>99</v>
      </c>
      <c r="P5789">
        <v>4</v>
      </c>
      <c r="Q5789" t="s">
        <v>7733</v>
      </c>
      <c r="R5789" t="s">
        <v>7734</v>
      </c>
      <c r="S5789" t="s">
        <v>7734</v>
      </c>
      <c r="T5789" t="s">
        <v>4320</v>
      </c>
      <c r="U5789">
        <f t="shared" si="90"/>
        <v>2034</v>
      </c>
    </row>
    <row r="5790" spans="1:21" x14ac:dyDescent="0.2">
      <c r="A5790" t="s">
        <v>19364</v>
      </c>
      <c r="B5790" t="s">
        <v>11064</v>
      </c>
      <c r="C5790">
        <v>3558044</v>
      </c>
      <c r="D5790" t="s">
        <v>19365</v>
      </c>
      <c r="E5790" t="s">
        <v>7114</v>
      </c>
      <c r="F5790" t="s">
        <v>6402</v>
      </c>
      <c r="G5790">
        <v>333</v>
      </c>
      <c r="H5790">
        <v>2034</v>
      </c>
      <c r="I5790">
        <v>1</v>
      </c>
      <c r="J5790">
        <v>1</v>
      </c>
      <c r="K5790">
        <v>0</v>
      </c>
      <c r="M5790">
        <v>2018</v>
      </c>
      <c r="N5790" t="s">
        <v>1463</v>
      </c>
      <c r="O5790">
        <v>99</v>
      </c>
      <c r="P5790">
        <v>4</v>
      </c>
      <c r="Q5790" t="s">
        <v>7733</v>
      </c>
      <c r="R5790" t="s">
        <v>7734</v>
      </c>
      <c r="S5790" t="s">
        <v>7734</v>
      </c>
      <c r="T5790" t="s">
        <v>24429</v>
      </c>
      <c r="U5790">
        <f t="shared" si="90"/>
        <v>2034</v>
      </c>
    </row>
    <row r="5791" spans="1:21" x14ac:dyDescent="0.2">
      <c r="A5791" t="s">
        <v>19364</v>
      </c>
      <c r="B5791" t="s">
        <v>11064</v>
      </c>
      <c r="C5791">
        <v>3558044</v>
      </c>
      <c r="D5791" t="s">
        <v>6622</v>
      </c>
      <c r="E5791" t="s">
        <v>6847</v>
      </c>
      <c r="F5791" t="s">
        <v>6402</v>
      </c>
      <c r="G5791">
        <v>385</v>
      </c>
      <c r="H5791">
        <v>2034</v>
      </c>
      <c r="I5791">
        <v>1</v>
      </c>
      <c r="J5791">
        <v>1</v>
      </c>
      <c r="K5791">
        <v>0</v>
      </c>
      <c r="M5791">
        <v>2018</v>
      </c>
      <c r="N5791" t="s">
        <v>1463</v>
      </c>
      <c r="O5791">
        <v>99</v>
      </c>
      <c r="P5791">
        <v>4</v>
      </c>
      <c r="Q5791" t="s">
        <v>7733</v>
      </c>
      <c r="R5791" t="s">
        <v>7734</v>
      </c>
      <c r="S5791" t="s">
        <v>7734</v>
      </c>
      <c r="T5791" t="s">
        <v>24430</v>
      </c>
      <c r="U5791">
        <f t="shared" si="90"/>
        <v>2034</v>
      </c>
    </row>
    <row r="5792" spans="1:21" x14ac:dyDescent="0.2">
      <c r="A5792" t="s">
        <v>19363</v>
      </c>
      <c r="B5792" t="s">
        <v>11064</v>
      </c>
      <c r="C5792">
        <v>3558044</v>
      </c>
      <c r="D5792" t="s">
        <v>6591</v>
      </c>
      <c r="E5792" t="s">
        <v>7616</v>
      </c>
      <c r="F5792" t="s">
        <v>6402</v>
      </c>
      <c r="G5792">
        <v>310</v>
      </c>
      <c r="H5792">
        <v>590</v>
      </c>
      <c r="I5792">
        <v>1</v>
      </c>
      <c r="J5792">
        <v>1</v>
      </c>
      <c r="K5792">
        <v>0</v>
      </c>
      <c r="M5792">
        <v>2018</v>
      </c>
      <c r="N5792" t="s">
        <v>6404</v>
      </c>
      <c r="O5792">
        <v>99</v>
      </c>
      <c r="P5792">
        <v>1</v>
      </c>
      <c r="Q5792" t="s">
        <v>7733</v>
      </c>
      <c r="R5792" t="s">
        <v>7734</v>
      </c>
      <c r="S5792" t="s">
        <v>7734</v>
      </c>
      <c r="T5792" t="s">
        <v>4323</v>
      </c>
      <c r="U5792">
        <f t="shared" si="90"/>
        <v>2034</v>
      </c>
    </row>
    <row r="5793" spans="1:21" x14ac:dyDescent="0.2">
      <c r="A5793" t="s">
        <v>19366</v>
      </c>
      <c r="B5793" t="s">
        <v>11331</v>
      </c>
      <c r="C5793">
        <v>3549071</v>
      </c>
      <c r="D5793" t="s">
        <v>6463</v>
      </c>
      <c r="E5793" t="s">
        <v>6535</v>
      </c>
      <c r="F5793" t="s">
        <v>6402</v>
      </c>
      <c r="G5793">
        <v>291</v>
      </c>
      <c r="H5793">
        <v>1268</v>
      </c>
      <c r="I5793">
        <v>0</v>
      </c>
      <c r="J5793">
        <v>1</v>
      </c>
      <c r="K5793">
        <v>0</v>
      </c>
      <c r="M5793">
        <v>2018</v>
      </c>
      <c r="N5793" t="s">
        <v>7594</v>
      </c>
      <c r="O5793">
        <v>99</v>
      </c>
      <c r="P5793">
        <v>4</v>
      </c>
      <c r="Q5793" t="s">
        <v>7733</v>
      </c>
      <c r="R5793" t="s">
        <v>7734</v>
      </c>
      <c r="S5793" t="s">
        <v>7734</v>
      </c>
      <c r="T5793" t="s">
        <v>4332</v>
      </c>
      <c r="U5793">
        <f t="shared" si="90"/>
        <v>1268</v>
      </c>
    </row>
    <row r="5794" spans="1:21" x14ac:dyDescent="0.2">
      <c r="A5794" t="s">
        <v>19366</v>
      </c>
      <c r="B5794" t="s">
        <v>11331</v>
      </c>
      <c r="C5794">
        <v>3549071</v>
      </c>
      <c r="D5794" t="s">
        <v>6434</v>
      </c>
      <c r="E5794" t="s">
        <v>19367</v>
      </c>
      <c r="F5794" t="s">
        <v>6402</v>
      </c>
      <c r="G5794">
        <v>79</v>
      </c>
      <c r="H5794">
        <v>1268</v>
      </c>
      <c r="I5794">
        <v>0</v>
      </c>
      <c r="J5794">
        <v>0</v>
      </c>
      <c r="K5794">
        <v>0</v>
      </c>
      <c r="M5794">
        <v>2018</v>
      </c>
      <c r="N5794" t="s">
        <v>7594</v>
      </c>
      <c r="O5794">
        <v>99</v>
      </c>
      <c r="P5794">
        <v>4</v>
      </c>
      <c r="Q5794" t="s">
        <v>7733</v>
      </c>
      <c r="R5794" t="s">
        <v>7734</v>
      </c>
      <c r="S5794" t="s">
        <v>7734</v>
      </c>
      <c r="T5794" t="s">
        <v>24431</v>
      </c>
      <c r="U5794">
        <f t="shared" si="90"/>
        <v>1268</v>
      </c>
    </row>
    <row r="5795" spans="1:21" x14ac:dyDescent="0.2">
      <c r="A5795" t="s">
        <v>19366</v>
      </c>
      <c r="B5795" t="s">
        <v>11331</v>
      </c>
      <c r="C5795">
        <v>3549071</v>
      </c>
      <c r="D5795" t="s">
        <v>7069</v>
      </c>
      <c r="E5795" t="s">
        <v>7298</v>
      </c>
      <c r="F5795" t="s">
        <v>6402</v>
      </c>
      <c r="G5795">
        <v>303</v>
      </c>
      <c r="H5795">
        <v>1268</v>
      </c>
      <c r="I5795">
        <v>1</v>
      </c>
      <c r="J5795">
        <v>1</v>
      </c>
      <c r="K5795">
        <v>0</v>
      </c>
      <c r="M5795">
        <v>2018</v>
      </c>
      <c r="N5795" t="s">
        <v>7594</v>
      </c>
      <c r="O5795">
        <v>99</v>
      </c>
      <c r="P5795">
        <v>4</v>
      </c>
      <c r="Q5795" t="s">
        <v>7733</v>
      </c>
      <c r="R5795" t="s">
        <v>7734</v>
      </c>
      <c r="S5795" t="s">
        <v>7734</v>
      </c>
      <c r="T5795" t="s">
        <v>24432</v>
      </c>
      <c r="U5795">
        <f t="shared" si="90"/>
        <v>1268</v>
      </c>
    </row>
    <row r="5796" spans="1:21" x14ac:dyDescent="0.2">
      <c r="A5796" t="s">
        <v>19366</v>
      </c>
      <c r="B5796" t="s">
        <v>11331</v>
      </c>
      <c r="C5796">
        <v>3549071</v>
      </c>
      <c r="D5796" t="s">
        <v>9442</v>
      </c>
      <c r="E5796" t="s">
        <v>6544</v>
      </c>
      <c r="F5796" t="s">
        <v>6402</v>
      </c>
      <c r="G5796">
        <v>321</v>
      </c>
      <c r="H5796">
        <v>1268</v>
      </c>
      <c r="I5796">
        <v>1</v>
      </c>
      <c r="J5796">
        <v>1</v>
      </c>
      <c r="K5796">
        <v>0</v>
      </c>
      <c r="M5796">
        <v>2018</v>
      </c>
      <c r="N5796" t="s">
        <v>7594</v>
      </c>
      <c r="O5796">
        <v>99</v>
      </c>
      <c r="P5796">
        <v>4</v>
      </c>
      <c r="Q5796" t="s">
        <v>7733</v>
      </c>
      <c r="R5796" t="s">
        <v>7734</v>
      </c>
      <c r="S5796" t="s">
        <v>7734</v>
      </c>
      <c r="T5796" t="s">
        <v>24433</v>
      </c>
      <c r="U5796">
        <f t="shared" si="90"/>
        <v>1268</v>
      </c>
    </row>
    <row r="5797" spans="1:21" x14ac:dyDescent="0.2">
      <c r="A5797" t="s">
        <v>19366</v>
      </c>
      <c r="B5797" t="s">
        <v>11331</v>
      </c>
      <c r="C5797">
        <v>3549071</v>
      </c>
      <c r="D5797" t="s">
        <v>6793</v>
      </c>
      <c r="E5797" t="s">
        <v>11334</v>
      </c>
      <c r="F5797" t="s">
        <v>6402</v>
      </c>
      <c r="G5797">
        <v>274</v>
      </c>
      <c r="H5797">
        <v>1268</v>
      </c>
      <c r="I5797">
        <v>1</v>
      </c>
      <c r="J5797">
        <v>1</v>
      </c>
      <c r="K5797">
        <v>0</v>
      </c>
      <c r="M5797">
        <v>2018</v>
      </c>
      <c r="N5797" t="s">
        <v>7594</v>
      </c>
      <c r="O5797">
        <v>99</v>
      </c>
      <c r="P5797">
        <v>4</v>
      </c>
      <c r="Q5797" t="s">
        <v>7733</v>
      </c>
      <c r="R5797" t="s">
        <v>7734</v>
      </c>
      <c r="S5797" t="s">
        <v>7734</v>
      </c>
      <c r="T5797" t="s">
        <v>4331</v>
      </c>
      <c r="U5797">
        <f t="shared" si="90"/>
        <v>1268</v>
      </c>
    </row>
    <row r="5798" spans="1:21" x14ac:dyDescent="0.2">
      <c r="A5798" t="s">
        <v>19368</v>
      </c>
      <c r="B5798" t="s">
        <v>11331</v>
      </c>
      <c r="C5798">
        <v>3549071</v>
      </c>
      <c r="D5798" t="s">
        <v>6423</v>
      </c>
      <c r="E5798" t="s">
        <v>6769</v>
      </c>
      <c r="F5798" t="s">
        <v>6402</v>
      </c>
      <c r="G5798">
        <v>0</v>
      </c>
      <c r="H5798">
        <v>0</v>
      </c>
      <c r="I5798">
        <v>1</v>
      </c>
      <c r="J5798">
        <v>1</v>
      </c>
      <c r="K5798">
        <v>1</v>
      </c>
      <c r="M5798">
        <v>2018</v>
      </c>
      <c r="N5798" t="s">
        <v>6404</v>
      </c>
      <c r="O5798">
        <v>99</v>
      </c>
      <c r="P5798">
        <v>1</v>
      </c>
      <c r="Q5798" t="s">
        <v>7733</v>
      </c>
      <c r="R5798" t="s">
        <v>7734</v>
      </c>
      <c r="S5798" t="s">
        <v>7734</v>
      </c>
      <c r="T5798" t="s">
        <v>1032</v>
      </c>
      <c r="U5798">
        <f t="shared" si="90"/>
        <v>1268</v>
      </c>
    </row>
    <row r="5799" spans="1:21" x14ac:dyDescent="0.2">
      <c r="A5799" t="s">
        <v>19369</v>
      </c>
      <c r="B5799" t="s">
        <v>14010</v>
      </c>
      <c r="C5799">
        <v>3547070</v>
      </c>
      <c r="D5799" t="s">
        <v>6761</v>
      </c>
      <c r="E5799" t="s">
        <v>8956</v>
      </c>
      <c r="F5799" t="s">
        <v>6402</v>
      </c>
      <c r="G5799">
        <v>315</v>
      </c>
      <c r="H5799">
        <v>6670</v>
      </c>
      <c r="I5799">
        <v>0</v>
      </c>
      <c r="J5799">
        <v>0</v>
      </c>
      <c r="K5799">
        <v>0</v>
      </c>
      <c r="M5799">
        <v>2018</v>
      </c>
      <c r="N5799" t="s">
        <v>1463</v>
      </c>
      <c r="O5799">
        <v>99</v>
      </c>
      <c r="P5799">
        <v>4</v>
      </c>
      <c r="Q5799" t="s">
        <v>7733</v>
      </c>
      <c r="R5799" t="s">
        <v>7734</v>
      </c>
      <c r="S5799" t="s">
        <v>7734</v>
      </c>
      <c r="T5799" t="s">
        <v>24434</v>
      </c>
      <c r="U5799">
        <f t="shared" si="90"/>
        <v>6670</v>
      </c>
    </row>
    <row r="5800" spans="1:21" x14ac:dyDescent="0.2">
      <c r="A5800" t="s">
        <v>19369</v>
      </c>
      <c r="B5800" t="s">
        <v>14010</v>
      </c>
      <c r="C5800">
        <v>3547070</v>
      </c>
      <c r="D5800" t="s">
        <v>7611</v>
      </c>
      <c r="E5800" t="s">
        <v>19370</v>
      </c>
      <c r="F5800" t="s">
        <v>6402</v>
      </c>
      <c r="G5800">
        <v>434</v>
      </c>
      <c r="H5800">
        <v>6670</v>
      </c>
      <c r="I5800">
        <v>0</v>
      </c>
      <c r="J5800">
        <v>0</v>
      </c>
      <c r="K5800">
        <v>0</v>
      </c>
      <c r="M5800">
        <v>2018</v>
      </c>
      <c r="N5800" t="s">
        <v>1463</v>
      </c>
      <c r="O5800">
        <v>99</v>
      </c>
      <c r="P5800">
        <v>4</v>
      </c>
      <c r="Q5800" t="s">
        <v>7733</v>
      </c>
      <c r="R5800" t="s">
        <v>7734</v>
      </c>
      <c r="S5800" t="s">
        <v>7734</v>
      </c>
      <c r="T5800" t="s">
        <v>24435</v>
      </c>
      <c r="U5800">
        <f t="shared" si="90"/>
        <v>6670</v>
      </c>
    </row>
    <row r="5801" spans="1:21" x14ac:dyDescent="0.2">
      <c r="A5801" t="s">
        <v>19369</v>
      </c>
      <c r="B5801" t="s">
        <v>14010</v>
      </c>
      <c r="C5801">
        <v>3547070</v>
      </c>
      <c r="D5801" t="s">
        <v>6736</v>
      </c>
      <c r="E5801" t="s">
        <v>19371</v>
      </c>
      <c r="F5801" t="s">
        <v>6402</v>
      </c>
      <c r="G5801">
        <v>420</v>
      </c>
      <c r="H5801">
        <v>6670</v>
      </c>
      <c r="I5801">
        <v>0</v>
      </c>
      <c r="J5801">
        <v>0</v>
      </c>
      <c r="K5801">
        <v>0</v>
      </c>
      <c r="M5801">
        <v>2018</v>
      </c>
      <c r="N5801" t="s">
        <v>1463</v>
      </c>
      <c r="O5801">
        <v>99</v>
      </c>
      <c r="P5801">
        <v>4</v>
      </c>
      <c r="Q5801" t="s">
        <v>7733</v>
      </c>
      <c r="R5801" t="s">
        <v>7734</v>
      </c>
      <c r="S5801" t="s">
        <v>7734</v>
      </c>
      <c r="T5801" t="s">
        <v>24436</v>
      </c>
      <c r="U5801">
        <f t="shared" si="90"/>
        <v>6670</v>
      </c>
    </row>
    <row r="5802" spans="1:21" x14ac:dyDescent="0.2">
      <c r="A5802" t="s">
        <v>19369</v>
      </c>
      <c r="B5802" t="s">
        <v>14010</v>
      </c>
      <c r="C5802">
        <v>3547070</v>
      </c>
      <c r="D5802" t="s">
        <v>6406</v>
      </c>
      <c r="E5802" t="s">
        <v>11081</v>
      </c>
      <c r="F5802" t="s">
        <v>6402</v>
      </c>
      <c r="G5802">
        <v>415</v>
      </c>
      <c r="H5802">
        <v>6670</v>
      </c>
      <c r="I5802">
        <v>1</v>
      </c>
      <c r="J5802">
        <v>0</v>
      </c>
      <c r="K5802">
        <v>0</v>
      </c>
      <c r="M5802">
        <v>2018</v>
      </c>
      <c r="N5802" t="s">
        <v>1463</v>
      </c>
      <c r="O5802">
        <v>99</v>
      </c>
      <c r="P5802">
        <v>4</v>
      </c>
      <c r="Q5802" t="s">
        <v>7733</v>
      </c>
      <c r="R5802" t="s">
        <v>7734</v>
      </c>
      <c r="S5802" t="s">
        <v>7734</v>
      </c>
      <c r="T5802" t="s">
        <v>24437</v>
      </c>
      <c r="U5802">
        <f t="shared" si="90"/>
        <v>6670</v>
      </c>
    </row>
    <row r="5803" spans="1:21" x14ac:dyDescent="0.2">
      <c r="A5803" t="s">
        <v>19369</v>
      </c>
      <c r="B5803" t="s">
        <v>14010</v>
      </c>
      <c r="C5803">
        <v>3547070</v>
      </c>
      <c r="D5803" t="s">
        <v>6425</v>
      </c>
      <c r="E5803" t="s">
        <v>6977</v>
      </c>
      <c r="F5803" t="s">
        <v>6402</v>
      </c>
      <c r="G5803">
        <v>439</v>
      </c>
      <c r="H5803">
        <v>6670</v>
      </c>
      <c r="I5803">
        <v>0</v>
      </c>
      <c r="J5803">
        <v>0</v>
      </c>
      <c r="K5803">
        <v>0</v>
      </c>
      <c r="M5803">
        <v>2018</v>
      </c>
      <c r="N5803" t="s">
        <v>1463</v>
      </c>
      <c r="O5803">
        <v>99</v>
      </c>
      <c r="P5803">
        <v>4</v>
      </c>
      <c r="Q5803" t="s">
        <v>7733</v>
      </c>
      <c r="R5803" t="s">
        <v>7734</v>
      </c>
      <c r="S5803" t="s">
        <v>7734</v>
      </c>
      <c r="T5803" t="s">
        <v>24438</v>
      </c>
      <c r="U5803">
        <f t="shared" si="90"/>
        <v>6670</v>
      </c>
    </row>
    <row r="5804" spans="1:21" x14ac:dyDescent="0.2">
      <c r="A5804" t="s">
        <v>19372</v>
      </c>
      <c r="B5804" t="s">
        <v>14010</v>
      </c>
      <c r="C5804">
        <v>3547070</v>
      </c>
      <c r="D5804" t="s">
        <v>6482</v>
      </c>
      <c r="E5804" t="s">
        <v>14013</v>
      </c>
      <c r="F5804" t="s">
        <v>6402</v>
      </c>
      <c r="G5804">
        <v>252</v>
      </c>
      <c r="H5804">
        <v>1917</v>
      </c>
      <c r="I5804">
        <v>1</v>
      </c>
      <c r="J5804">
        <v>0</v>
      </c>
      <c r="K5804">
        <v>0</v>
      </c>
      <c r="M5804">
        <v>2018</v>
      </c>
      <c r="N5804" t="s">
        <v>6404</v>
      </c>
      <c r="O5804">
        <v>99</v>
      </c>
      <c r="P5804">
        <v>1</v>
      </c>
      <c r="Q5804" t="s">
        <v>7733</v>
      </c>
      <c r="R5804" t="s">
        <v>7734</v>
      </c>
      <c r="S5804" t="s">
        <v>7734</v>
      </c>
      <c r="T5804" t="s">
        <v>1039</v>
      </c>
      <c r="U5804">
        <f t="shared" si="90"/>
        <v>6670</v>
      </c>
    </row>
    <row r="5805" spans="1:21" x14ac:dyDescent="0.2">
      <c r="A5805" t="s">
        <v>19369</v>
      </c>
      <c r="B5805" t="s">
        <v>14010</v>
      </c>
      <c r="C5805">
        <v>3547070</v>
      </c>
      <c r="D5805" t="s">
        <v>6437</v>
      </c>
      <c r="E5805" t="s">
        <v>14017</v>
      </c>
      <c r="F5805" t="s">
        <v>6402</v>
      </c>
      <c r="G5805">
        <v>718</v>
      </c>
      <c r="H5805">
        <v>6670</v>
      </c>
      <c r="I5805">
        <v>0</v>
      </c>
      <c r="J5805">
        <v>1</v>
      </c>
      <c r="K5805">
        <v>0</v>
      </c>
      <c r="M5805">
        <v>2018</v>
      </c>
      <c r="N5805" t="s">
        <v>1463</v>
      </c>
      <c r="O5805">
        <v>99</v>
      </c>
      <c r="P5805">
        <v>4</v>
      </c>
      <c r="Q5805" t="s">
        <v>7733</v>
      </c>
      <c r="R5805" t="s">
        <v>7734</v>
      </c>
      <c r="S5805" t="s">
        <v>7734</v>
      </c>
      <c r="T5805" t="s">
        <v>24439</v>
      </c>
      <c r="U5805">
        <f t="shared" si="90"/>
        <v>6670</v>
      </c>
    </row>
    <row r="5806" spans="1:21" x14ac:dyDescent="0.2">
      <c r="A5806" t="s">
        <v>19372</v>
      </c>
      <c r="B5806" t="s">
        <v>14010</v>
      </c>
      <c r="C5806">
        <v>3547070</v>
      </c>
      <c r="D5806" t="s">
        <v>6463</v>
      </c>
      <c r="E5806" t="s">
        <v>14012</v>
      </c>
      <c r="F5806" t="s">
        <v>6402</v>
      </c>
      <c r="G5806">
        <v>693</v>
      </c>
      <c r="H5806">
        <v>1917</v>
      </c>
      <c r="I5806">
        <v>1</v>
      </c>
      <c r="J5806">
        <v>1</v>
      </c>
      <c r="K5806">
        <v>0</v>
      </c>
      <c r="M5806">
        <v>2018</v>
      </c>
      <c r="N5806" t="s">
        <v>6404</v>
      </c>
      <c r="O5806">
        <v>99</v>
      </c>
      <c r="P5806">
        <v>1</v>
      </c>
      <c r="Q5806" t="s">
        <v>7733</v>
      </c>
      <c r="R5806" t="s">
        <v>7734</v>
      </c>
      <c r="S5806" t="s">
        <v>7734</v>
      </c>
      <c r="T5806" t="s">
        <v>24440</v>
      </c>
      <c r="U5806">
        <f t="shared" si="90"/>
        <v>6670</v>
      </c>
    </row>
    <row r="5807" spans="1:21" x14ac:dyDescent="0.2">
      <c r="A5807" t="s">
        <v>19369</v>
      </c>
      <c r="B5807" t="s">
        <v>14010</v>
      </c>
      <c r="C5807">
        <v>3547070</v>
      </c>
      <c r="D5807" t="s">
        <v>6455</v>
      </c>
      <c r="E5807" t="s">
        <v>14018</v>
      </c>
      <c r="F5807" t="s">
        <v>6402</v>
      </c>
      <c r="G5807">
        <v>990</v>
      </c>
      <c r="H5807">
        <v>6670</v>
      </c>
      <c r="I5807">
        <v>0</v>
      </c>
      <c r="J5807">
        <v>1</v>
      </c>
      <c r="K5807">
        <v>0</v>
      </c>
      <c r="M5807">
        <v>2018</v>
      </c>
      <c r="N5807" t="s">
        <v>1463</v>
      </c>
      <c r="O5807">
        <v>99</v>
      </c>
      <c r="P5807">
        <v>4</v>
      </c>
      <c r="Q5807" t="s">
        <v>7733</v>
      </c>
      <c r="R5807" t="s">
        <v>7734</v>
      </c>
      <c r="S5807" t="s">
        <v>7734</v>
      </c>
      <c r="T5807" t="s">
        <v>4359</v>
      </c>
      <c r="U5807">
        <f t="shared" si="90"/>
        <v>6670</v>
      </c>
    </row>
    <row r="5808" spans="1:21" x14ac:dyDescent="0.2">
      <c r="A5808" t="s">
        <v>19372</v>
      </c>
      <c r="B5808" t="s">
        <v>14010</v>
      </c>
      <c r="C5808">
        <v>3547070</v>
      </c>
      <c r="D5808" t="s">
        <v>6434</v>
      </c>
      <c r="E5808" t="s">
        <v>11626</v>
      </c>
      <c r="F5808" t="s">
        <v>6402</v>
      </c>
      <c r="G5808">
        <v>481</v>
      </c>
      <c r="H5808">
        <v>1917</v>
      </c>
      <c r="I5808">
        <v>0</v>
      </c>
      <c r="J5808">
        <v>0</v>
      </c>
      <c r="K5808">
        <v>0</v>
      </c>
      <c r="M5808">
        <v>2018</v>
      </c>
      <c r="N5808" t="s">
        <v>6404</v>
      </c>
      <c r="O5808">
        <v>99</v>
      </c>
      <c r="P5808">
        <v>1</v>
      </c>
      <c r="Q5808" t="s">
        <v>7733</v>
      </c>
      <c r="R5808" t="s">
        <v>7734</v>
      </c>
      <c r="S5808" t="s">
        <v>7734</v>
      </c>
      <c r="T5808" t="s">
        <v>24441</v>
      </c>
      <c r="U5808">
        <f t="shared" si="90"/>
        <v>6670</v>
      </c>
    </row>
    <row r="5809" spans="1:21" x14ac:dyDescent="0.2">
      <c r="A5809" t="s">
        <v>19369</v>
      </c>
      <c r="B5809" t="s">
        <v>14010</v>
      </c>
      <c r="C5809">
        <v>3547070</v>
      </c>
      <c r="D5809" t="s">
        <v>6485</v>
      </c>
      <c r="E5809" t="s">
        <v>8448</v>
      </c>
      <c r="F5809" t="s">
        <v>6402</v>
      </c>
      <c r="G5809">
        <v>601</v>
      </c>
      <c r="H5809">
        <v>6670</v>
      </c>
      <c r="I5809">
        <v>0</v>
      </c>
      <c r="J5809">
        <v>0</v>
      </c>
      <c r="K5809">
        <v>0</v>
      </c>
      <c r="M5809">
        <v>2018</v>
      </c>
      <c r="N5809" t="s">
        <v>1463</v>
      </c>
      <c r="O5809">
        <v>99</v>
      </c>
      <c r="P5809">
        <v>4</v>
      </c>
      <c r="Q5809" t="s">
        <v>7733</v>
      </c>
      <c r="R5809" t="s">
        <v>7734</v>
      </c>
      <c r="S5809" t="s">
        <v>7734</v>
      </c>
      <c r="T5809" t="s">
        <v>1327</v>
      </c>
      <c r="U5809">
        <f t="shared" si="90"/>
        <v>6670</v>
      </c>
    </row>
    <row r="5810" spans="1:21" x14ac:dyDescent="0.2">
      <c r="A5810" t="s">
        <v>19369</v>
      </c>
      <c r="B5810" t="s">
        <v>14010</v>
      </c>
      <c r="C5810">
        <v>3547070</v>
      </c>
      <c r="D5810" t="s">
        <v>6517</v>
      </c>
      <c r="E5810" t="s">
        <v>6724</v>
      </c>
      <c r="F5810" t="s">
        <v>6402</v>
      </c>
      <c r="G5810">
        <v>940</v>
      </c>
      <c r="H5810">
        <v>6670</v>
      </c>
      <c r="I5810">
        <v>0</v>
      </c>
      <c r="J5810">
        <v>1</v>
      </c>
      <c r="K5810">
        <v>0</v>
      </c>
      <c r="M5810">
        <v>2018</v>
      </c>
      <c r="N5810" t="s">
        <v>1463</v>
      </c>
      <c r="O5810">
        <v>99</v>
      </c>
      <c r="P5810">
        <v>4</v>
      </c>
      <c r="Q5810" t="s">
        <v>7733</v>
      </c>
      <c r="R5810" t="s">
        <v>7734</v>
      </c>
      <c r="S5810" t="s">
        <v>7734</v>
      </c>
      <c r="T5810" t="s">
        <v>4358</v>
      </c>
      <c r="U5810">
        <f t="shared" si="90"/>
        <v>6670</v>
      </c>
    </row>
    <row r="5811" spans="1:21" x14ac:dyDescent="0.2">
      <c r="A5811" t="s">
        <v>19369</v>
      </c>
      <c r="B5811" t="s">
        <v>14010</v>
      </c>
      <c r="C5811">
        <v>3547070</v>
      </c>
      <c r="D5811" t="s">
        <v>19373</v>
      </c>
      <c r="E5811" t="s">
        <v>19374</v>
      </c>
      <c r="F5811" t="s">
        <v>6402</v>
      </c>
      <c r="G5811">
        <v>484</v>
      </c>
      <c r="H5811">
        <v>6670</v>
      </c>
      <c r="I5811">
        <v>0</v>
      </c>
      <c r="J5811">
        <v>0</v>
      </c>
      <c r="K5811">
        <v>0</v>
      </c>
      <c r="M5811">
        <v>2018</v>
      </c>
      <c r="N5811" t="s">
        <v>1463</v>
      </c>
      <c r="O5811">
        <v>99</v>
      </c>
      <c r="P5811">
        <v>4</v>
      </c>
      <c r="Q5811" t="s">
        <v>7733</v>
      </c>
      <c r="R5811" t="s">
        <v>7734</v>
      </c>
      <c r="S5811" t="s">
        <v>7734</v>
      </c>
      <c r="T5811" t="s">
        <v>24442</v>
      </c>
      <c r="U5811">
        <f t="shared" si="90"/>
        <v>6670</v>
      </c>
    </row>
    <row r="5812" spans="1:21" x14ac:dyDescent="0.2">
      <c r="A5812" t="s">
        <v>19369</v>
      </c>
      <c r="B5812" t="s">
        <v>14010</v>
      </c>
      <c r="C5812">
        <v>3547070</v>
      </c>
      <c r="D5812" t="s">
        <v>14015</v>
      </c>
      <c r="E5812" t="s">
        <v>14016</v>
      </c>
      <c r="F5812" t="s">
        <v>6402</v>
      </c>
      <c r="G5812">
        <v>615</v>
      </c>
      <c r="H5812">
        <v>6670</v>
      </c>
      <c r="I5812">
        <v>1</v>
      </c>
      <c r="J5812">
        <v>1</v>
      </c>
      <c r="K5812">
        <v>0</v>
      </c>
      <c r="M5812">
        <v>2018</v>
      </c>
      <c r="N5812" t="s">
        <v>1463</v>
      </c>
      <c r="O5812">
        <v>99</v>
      </c>
      <c r="P5812">
        <v>4</v>
      </c>
      <c r="Q5812" t="s">
        <v>7733</v>
      </c>
      <c r="R5812" t="s">
        <v>7734</v>
      </c>
      <c r="S5812" t="s">
        <v>7734</v>
      </c>
      <c r="T5812" t="s">
        <v>4361</v>
      </c>
      <c r="U5812">
        <f t="shared" si="90"/>
        <v>6670</v>
      </c>
    </row>
    <row r="5813" spans="1:21" x14ac:dyDescent="0.2">
      <c r="A5813" t="s">
        <v>19372</v>
      </c>
      <c r="B5813" t="s">
        <v>14010</v>
      </c>
      <c r="C5813">
        <v>3547070</v>
      </c>
      <c r="D5813" t="s">
        <v>6629</v>
      </c>
      <c r="E5813" t="s">
        <v>19375</v>
      </c>
      <c r="F5813" t="s">
        <v>6402</v>
      </c>
      <c r="G5813">
        <v>491</v>
      </c>
      <c r="H5813">
        <v>1917</v>
      </c>
      <c r="I5813">
        <v>0</v>
      </c>
      <c r="J5813">
        <v>0</v>
      </c>
      <c r="K5813">
        <v>0</v>
      </c>
      <c r="M5813">
        <v>2018</v>
      </c>
      <c r="N5813" t="s">
        <v>6404</v>
      </c>
      <c r="O5813">
        <v>99</v>
      </c>
      <c r="P5813">
        <v>1</v>
      </c>
      <c r="Q5813" t="s">
        <v>7733</v>
      </c>
      <c r="R5813" t="s">
        <v>7734</v>
      </c>
      <c r="S5813" t="s">
        <v>7734</v>
      </c>
      <c r="T5813" t="s">
        <v>24443</v>
      </c>
      <c r="U5813">
        <f t="shared" si="90"/>
        <v>6670</v>
      </c>
    </row>
    <row r="5814" spans="1:21" x14ac:dyDescent="0.2">
      <c r="A5814" t="s">
        <v>19369</v>
      </c>
      <c r="B5814" t="s">
        <v>14010</v>
      </c>
      <c r="C5814">
        <v>3547070</v>
      </c>
      <c r="D5814" t="s">
        <v>6678</v>
      </c>
      <c r="E5814" t="s">
        <v>7486</v>
      </c>
      <c r="F5814" t="s">
        <v>6402</v>
      </c>
      <c r="G5814">
        <v>299</v>
      </c>
      <c r="H5814">
        <v>6670</v>
      </c>
      <c r="I5814">
        <v>0</v>
      </c>
      <c r="J5814">
        <v>0</v>
      </c>
      <c r="K5814">
        <v>0</v>
      </c>
      <c r="M5814">
        <v>2018</v>
      </c>
      <c r="N5814" t="s">
        <v>1463</v>
      </c>
      <c r="O5814">
        <v>99</v>
      </c>
      <c r="P5814">
        <v>4</v>
      </c>
      <c r="Q5814" t="s">
        <v>7733</v>
      </c>
      <c r="R5814" t="s">
        <v>7734</v>
      </c>
      <c r="S5814" t="s">
        <v>7734</v>
      </c>
      <c r="T5814" t="s">
        <v>24444</v>
      </c>
      <c r="U5814">
        <f t="shared" si="90"/>
        <v>6670</v>
      </c>
    </row>
    <row r="5815" spans="1:21" x14ac:dyDescent="0.2">
      <c r="A5815" t="s">
        <v>19376</v>
      </c>
      <c r="B5815" t="s">
        <v>11230</v>
      </c>
      <c r="C5815">
        <v>3510045</v>
      </c>
      <c r="D5815" t="s">
        <v>6539</v>
      </c>
      <c r="E5815" t="s">
        <v>6604</v>
      </c>
      <c r="F5815" t="s">
        <v>6402</v>
      </c>
      <c r="G5815">
        <v>0</v>
      </c>
      <c r="H5815">
        <v>0</v>
      </c>
      <c r="I5815">
        <v>1</v>
      </c>
      <c r="J5815">
        <v>1</v>
      </c>
      <c r="K5815">
        <v>1</v>
      </c>
      <c r="M5815">
        <v>2018</v>
      </c>
      <c r="N5815" t="s">
        <v>19321</v>
      </c>
      <c r="O5815">
        <v>1</v>
      </c>
      <c r="P5815">
        <v>2</v>
      </c>
      <c r="Q5815" t="s">
        <v>7733</v>
      </c>
      <c r="R5815" t="s">
        <v>7734</v>
      </c>
      <c r="S5815" t="s">
        <v>7734</v>
      </c>
      <c r="T5815" t="s">
        <v>24445</v>
      </c>
      <c r="U5815">
        <f t="shared" si="90"/>
        <v>0</v>
      </c>
    </row>
    <row r="5816" spans="1:21" x14ac:dyDescent="0.2">
      <c r="A5816" t="s">
        <v>19377</v>
      </c>
      <c r="B5816" t="s">
        <v>11230</v>
      </c>
      <c r="C5816">
        <v>3510045</v>
      </c>
      <c r="D5816" t="s">
        <v>6539</v>
      </c>
      <c r="E5816" t="s">
        <v>6443</v>
      </c>
      <c r="F5816" t="s">
        <v>6402</v>
      </c>
      <c r="G5816">
        <v>0</v>
      </c>
      <c r="H5816">
        <v>0</v>
      </c>
      <c r="I5816">
        <v>1</v>
      </c>
      <c r="J5816">
        <v>1</v>
      </c>
      <c r="K5816">
        <v>1</v>
      </c>
      <c r="M5816">
        <v>2018</v>
      </c>
      <c r="N5816" t="s">
        <v>19321</v>
      </c>
      <c r="O5816">
        <v>3</v>
      </c>
      <c r="P5816">
        <v>2</v>
      </c>
      <c r="Q5816" t="s">
        <v>7733</v>
      </c>
      <c r="R5816" t="s">
        <v>7734</v>
      </c>
      <c r="S5816" t="s">
        <v>7734</v>
      </c>
      <c r="T5816" t="s">
        <v>4399</v>
      </c>
      <c r="U5816">
        <f t="shared" si="90"/>
        <v>0</v>
      </c>
    </row>
    <row r="5817" spans="1:21" x14ac:dyDescent="0.2">
      <c r="A5817" t="s">
        <v>19378</v>
      </c>
      <c r="B5817" t="s">
        <v>11230</v>
      </c>
      <c r="C5817">
        <v>3510045</v>
      </c>
      <c r="D5817" t="s">
        <v>6801</v>
      </c>
      <c r="E5817" t="s">
        <v>6481</v>
      </c>
      <c r="F5817" t="s">
        <v>6402</v>
      </c>
      <c r="G5817">
        <v>0</v>
      </c>
      <c r="H5817">
        <v>0</v>
      </c>
      <c r="I5817">
        <v>1</v>
      </c>
      <c r="J5817">
        <v>1</v>
      </c>
      <c r="K5817">
        <v>1</v>
      </c>
      <c r="M5817">
        <v>2018</v>
      </c>
      <c r="N5817" t="s">
        <v>19321</v>
      </c>
      <c r="O5817">
        <v>2</v>
      </c>
      <c r="P5817">
        <v>2</v>
      </c>
      <c r="Q5817" t="s">
        <v>7733</v>
      </c>
      <c r="R5817" t="s">
        <v>7734</v>
      </c>
      <c r="S5817" t="s">
        <v>7734</v>
      </c>
      <c r="T5817" t="s">
        <v>4401</v>
      </c>
      <c r="U5817">
        <f t="shared" si="90"/>
        <v>0</v>
      </c>
    </row>
    <row r="5818" spans="1:21" x14ac:dyDescent="0.2">
      <c r="A5818" t="s">
        <v>19377</v>
      </c>
      <c r="B5818" t="s">
        <v>11230</v>
      </c>
      <c r="C5818">
        <v>3510045</v>
      </c>
      <c r="D5818" t="s">
        <v>6434</v>
      </c>
      <c r="E5818" t="s">
        <v>9415</v>
      </c>
      <c r="F5818" t="s">
        <v>6402</v>
      </c>
      <c r="G5818">
        <v>0</v>
      </c>
      <c r="H5818">
        <v>0</v>
      </c>
      <c r="I5818">
        <v>1</v>
      </c>
      <c r="J5818">
        <v>1</v>
      </c>
      <c r="K5818">
        <v>1</v>
      </c>
      <c r="M5818">
        <v>2018</v>
      </c>
      <c r="N5818" t="s">
        <v>19321</v>
      </c>
      <c r="O5818">
        <v>3</v>
      </c>
      <c r="P5818">
        <v>2</v>
      </c>
      <c r="Q5818" t="s">
        <v>7733</v>
      </c>
      <c r="R5818" t="s">
        <v>7734</v>
      </c>
      <c r="S5818" t="s">
        <v>7734</v>
      </c>
      <c r="T5818" t="s">
        <v>4400</v>
      </c>
      <c r="U5818">
        <f t="shared" si="90"/>
        <v>0</v>
      </c>
    </row>
    <row r="5819" spans="1:21" x14ac:dyDescent="0.2">
      <c r="A5819" t="s">
        <v>19379</v>
      </c>
      <c r="B5819" t="s">
        <v>11230</v>
      </c>
      <c r="C5819">
        <v>3510045</v>
      </c>
      <c r="D5819" t="s">
        <v>6503</v>
      </c>
      <c r="E5819" t="s">
        <v>11231</v>
      </c>
      <c r="F5819" t="s">
        <v>6402</v>
      </c>
      <c r="G5819">
        <v>0</v>
      </c>
      <c r="H5819">
        <v>0</v>
      </c>
      <c r="I5819">
        <v>1</v>
      </c>
      <c r="J5819">
        <v>1</v>
      </c>
      <c r="K5819">
        <v>1</v>
      </c>
      <c r="M5819">
        <v>2018</v>
      </c>
      <c r="N5819" t="s">
        <v>6404</v>
      </c>
      <c r="O5819">
        <v>99</v>
      </c>
      <c r="P5819">
        <v>1</v>
      </c>
      <c r="Q5819" t="s">
        <v>7733</v>
      </c>
      <c r="R5819" t="s">
        <v>7734</v>
      </c>
      <c r="S5819" t="s">
        <v>7734</v>
      </c>
      <c r="T5819" t="s">
        <v>1046</v>
      </c>
      <c r="U5819">
        <f t="shared" si="90"/>
        <v>0</v>
      </c>
    </row>
    <row r="5820" spans="1:21" x14ac:dyDescent="0.2">
      <c r="A5820" t="s">
        <v>19378</v>
      </c>
      <c r="B5820" t="s">
        <v>11230</v>
      </c>
      <c r="C5820">
        <v>3510045</v>
      </c>
      <c r="D5820" t="s">
        <v>7247</v>
      </c>
      <c r="E5820" t="s">
        <v>11238</v>
      </c>
      <c r="F5820" t="s">
        <v>6402</v>
      </c>
      <c r="G5820">
        <v>0</v>
      </c>
      <c r="H5820">
        <v>0</v>
      </c>
      <c r="I5820">
        <v>1</v>
      </c>
      <c r="J5820">
        <v>1</v>
      </c>
      <c r="K5820">
        <v>1</v>
      </c>
      <c r="M5820">
        <v>2018</v>
      </c>
      <c r="N5820" t="s">
        <v>19321</v>
      </c>
      <c r="O5820">
        <v>2</v>
      </c>
      <c r="P5820">
        <v>2</v>
      </c>
      <c r="Q5820" t="s">
        <v>7733</v>
      </c>
      <c r="R5820" t="s">
        <v>7734</v>
      </c>
      <c r="S5820" t="s">
        <v>7734</v>
      </c>
      <c r="T5820" t="s">
        <v>4406</v>
      </c>
      <c r="U5820">
        <f t="shared" si="90"/>
        <v>0</v>
      </c>
    </row>
    <row r="5821" spans="1:21" x14ac:dyDescent="0.2">
      <c r="A5821" t="s">
        <v>19376</v>
      </c>
      <c r="B5821" t="s">
        <v>11230</v>
      </c>
      <c r="C5821">
        <v>3510045</v>
      </c>
      <c r="D5821" t="s">
        <v>6624</v>
      </c>
      <c r="E5821" t="s">
        <v>8947</v>
      </c>
      <c r="F5821" t="s">
        <v>6402</v>
      </c>
      <c r="G5821">
        <v>0</v>
      </c>
      <c r="H5821">
        <v>0</v>
      </c>
      <c r="I5821">
        <v>1</v>
      </c>
      <c r="J5821">
        <v>1</v>
      </c>
      <c r="K5821">
        <v>1</v>
      </c>
      <c r="M5821">
        <v>2018</v>
      </c>
      <c r="N5821" t="s">
        <v>19321</v>
      </c>
      <c r="O5821">
        <v>1</v>
      </c>
      <c r="P5821">
        <v>2</v>
      </c>
      <c r="Q5821" t="s">
        <v>7733</v>
      </c>
      <c r="R5821" t="s">
        <v>7734</v>
      </c>
      <c r="S5821" t="s">
        <v>7734</v>
      </c>
      <c r="T5821" t="s">
        <v>4403</v>
      </c>
      <c r="U5821">
        <f t="shared" si="90"/>
        <v>0</v>
      </c>
    </row>
    <row r="5822" spans="1:21" x14ac:dyDescent="0.2">
      <c r="A5822" t="s">
        <v>19380</v>
      </c>
      <c r="B5822" t="s">
        <v>14247</v>
      </c>
      <c r="C5822">
        <v>3540055</v>
      </c>
      <c r="D5822" t="s">
        <v>19381</v>
      </c>
      <c r="E5822" t="s">
        <v>19382</v>
      </c>
      <c r="F5822" t="s">
        <v>6402</v>
      </c>
      <c r="G5822">
        <v>231</v>
      </c>
      <c r="H5822">
        <v>2070</v>
      </c>
      <c r="I5822">
        <v>0</v>
      </c>
      <c r="J5822">
        <v>0</v>
      </c>
      <c r="K5822">
        <v>0</v>
      </c>
      <c r="M5822">
        <v>2018</v>
      </c>
      <c r="N5822" t="s">
        <v>1463</v>
      </c>
      <c r="O5822" t="s">
        <v>14263</v>
      </c>
      <c r="P5822">
        <v>2</v>
      </c>
      <c r="Q5822" t="s">
        <v>7733</v>
      </c>
      <c r="R5822" t="s">
        <v>7734</v>
      </c>
      <c r="S5822" t="s">
        <v>7734</v>
      </c>
      <c r="T5822" t="s">
        <v>24446</v>
      </c>
      <c r="U5822">
        <f t="shared" si="90"/>
        <v>2070</v>
      </c>
    </row>
    <row r="5823" spans="1:21" x14ac:dyDescent="0.2">
      <c r="A5823" t="s">
        <v>19383</v>
      </c>
      <c r="B5823" t="s">
        <v>14247</v>
      </c>
      <c r="C5823">
        <v>3540055</v>
      </c>
      <c r="D5823" t="s">
        <v>6876</v>
      </c>
      <c r="E5823" t="s">
        <v>15565</v>
      </c>
      <c r="F5823" t="s">
        <v>6402</v>
      </c>
      <c r="G5823">
        <v>174</v>
      </c>
      <c r="H5823">
        <v>860</v>
      </c>
      <c r="I5823">
        <v>0</v>
      </c>
      <c r="J5823">
        <v>0</v>
      </c>
      <c r="K5823">
        <v>0</v>
      </c>
      <c r="M5823">
        <v>2018</v>
      </c>
      <c r="N5823" t="s">
        <v>1463</v>
      </c>
      <c r="O5823" t="s">
        <v>14258</v>
      </c>
      <c r="P5823">
        <v>2</v>
      </c>
      <c r="Q5823" t="s">
        <v>7733</v>
      </c>
      <c r="R5823" t="s">
        <v>7734</v>
      </c>
      <c r="S5823" t="s">
        <v>7734</v>
      </c>
      <c r="T5823" t="s">
        <v>24447</v>
      </c>
      <c r="U5823">
        <f t="shared" si="90"/>
        <v>2070</v>
      </c>
    </row>
    <row r="5824" spans="1:21" x14ac:dyDescent="0.2">
      <c r="A5824" t="s">
        <v>19383</v>
      </c>
      <c r="B5824" t="s">
        <v>14247</v>
      </c>
      <c r="C5824">
        <v>3540055</v>
      </c>
      <c r="D5824" t="s">
        <v>14260</v>
      </c>
      <c r="E5824" t="s">
        <v>14261</v>
      </c>
      <c r="F5824" t="s">
        <v>6402</v>
      </c>
      <c r="G5824">
        <v>254</v>
      </c>
      <c r="H5824">
        <v>860</v>
      </c>
      <c r="I5824">
        <v>0</v>
      </c>
      <c r="J5824">
        <v>1</v>
      </c>
      <c r="K5824">
        <v>0</v>
      </c>
      <c r="M5824">
        <v>2018</v>
      </c>
      <c r="N5824" t="s">
        <v>1463</v>
      </c>
      <c r="O5824" t="s">
        <v>14258</v>
      </c>
      <c r="P5824">
        <v>2</v>
      </c>
      <c r="Q5824" t="s">
        <v>7733</v>
      </c>
      <c r="R5824" t="s">
        <v>7734</v>
      </c>
      <c r="S5824" t="s">
        <v>7734</v>
      </c>
      <c r="T5824" t="s">
        <v>4434</v>
      </c>
      <c r="U5824">
        <f t="shared" si="90"/>
        <v>2070</v>
      </c>
    </row>
    <row r="5825" spans="1:21" x14ac:dyDescent="0.2">
      <c r="A5825" t="s">
        <v>19384</v>
      </c>
      <c r="B5825" t="s">
        <v>14247</v>
      </c>
      <c r="C5825">
        <v>3540055</v>
      </c>
      <c r="D5825" t="s">
        <v>10937</v>
      </c>
      <c r="E5825" t="s">
        <v>7108</v>
      </c>
      <c r="F5825" t="s">
        <v>6402</v>
      </c>
      <c r="G5825">
        <v>1337</v>
      </c>
      <c r="H5825">
        <v>1925</v>
      </c>
      <c r="I5825">
        <v>0</v>
      </c>
      <c r="J5825">
        <v>1</v>
      </c>
      <c r="K5825">
        <v>0</v>
      </c>
      <c r="M5825">
        <v>2018</v>
      </c>
      <c r="N5825" t="s">
        <v>2531</v>
      </c>
      <c r="O5825">
        <v>99</v>
      </c>
      <c r="P5825">
        <v>1</v>
      </c>
      <c r="Q5825" t="s">
        <v>7733</v>
      </c>
      <c r="R5825" t="s">
        <v>7734</v>
      </c>
      <c r="S5825" t="s">
        <v>7734</v>
      </c>
      <c r="T5825" t="s">
        <v>1051</v>
      </c>
      <c r="U5825">
        <f t="shared" si="90"/>
        <v>2070</v>
      </c>
    </row>
    <row r="5826" spans="1:21" x14ac:dyDescent="0.2">
      <c r="A5826" t="s">
        <v>19385</v>
      </c>
      <c r="B5826" t="s">
        <v>14247</v>
      </c>
      <c r="C5826">
        <v>3540055</v>
      </c>
      <c r="D5826" t="s">
        <v>6709</v>
      </c>
      <c r="E5826" t="s">
        <v>19386</v>
      </c>
      <c r="F5826" t="s">
        <v>6402</v>
      </c>
      <c r="G5826">
        <v>5</v>
      </c>
      <c r="H5826">
        <v>778</v>
      </c>
      <c r="I5826">
        <v>0</v>
      </c>
      <c r="J5826">
        <v>0</v>
      </c>
      <c r="K5826">
        <v>0</v>
      </c>
      <c r="M5826">
        <v>2018</v>
      </c>
      <c r="N5826" t="s">
        <v>1463</v>
      </c>
      <c r="O5826" t="s">
        <v>14254</v>
      </c>
      <c r="P5826">
        <v>2</v>
      </c>
      <c r="Q5826" t="s">
        <v>7733</v>
      </c>
      <c r="R5826" t="s">
        <v>7734</v>
      </c>
      <c r="S5826" t="s">
        <v>7734</v>
      </c>
      <c r="T5826" t="s">
        <v>24448</v>
      </c>
      <c r="U5826">
        <f t="shared" ref="U5826:U5889" si="91">_xlfn.MAXIFS($H$2:$H$6695, $C$2:$C$6695,C5826)</f>
        <v>2070</v>
      </c>
    </row>
    <row r="5827" spans="1:21" x14ac:dyDescent="0.2">
      <c r="A5827" t="s">
        <v>19383</v>
      </c>
      <c r="B5827" t="s">
        <v>14247</v>
      </c>
      <c r="C5827">
        <v>3540055</v>
      </c>
      <c r="D5827" t="s">
        <v>6548</v>
      </c>
      <c r="E5827" t="s">
        <v>7214</v>
      </c>
      <c r="F5827" t="s">
        <v>6402</v>
      </c>
      <c r="G5827">
        <v>234</v>
      </c>
      <c r="H5827">
        <v>860</v>
      </c>
      <c r="I5827">
        <v>0</v>
      </c>
      <c r="J5827">
        <v>1</v>
      </c>
      <c r="K5827">
        <v>0</v>
      </c>
      <c r="M5827">
        <v>2018</v>
      </c>
      <c r="N5827" t="s">
        <v>1463</v>
      </c>
      <c r="O5827" t="s">
        <v>14258</v>
      </c>
      <c r="P5827">
        <v>2</v>
      </c>
      <c r="Q5827" t="s">
        <v>7733</v>
      </c>
      <c r="R5827" t="s">
        <v>7734</v>
      </c>
      <c r="S5827" t="s">
        <v>7734</v>
      </c>
      <c r="T5827" t="s">
        <v>4435</v>
      </c>
      <c r="U5827">
        <f t="shared" si="91"/>
        <v>2070</v>
      </c>
    </row>
    <row r="5828" spans="1:21" x14ac:dyDescent="0.2">
      <c r="A5828" t="s">
        <v>19385</v>
      </c>
      <c r="B5828" t="s">
        <v>14247</v>
      </c>
      <c r="C5828">
        <v>3540055</v>
      </c>
      <c r="D5828" t="s">
        <v>6425</v>
      </c>
      <c r="E5828" t="s">
        <v>16602</v>
      </c>
      <c r="F5828" t="s">
        <v>6402</v>
      </c>
      <c r="G5828">
        <v>166</v>
      </c>
      <c r="H5828">
        <v>778</v>
      </c>
      <c r="I5828">
        <v>0</v>
      </c>
      <c r="J5828">
        <v>0</v>
      </c>
      <c r="K5828">
        <v>0</v>
      </c>
      <c r="M5828">
        <v>2018</v>
      </c>
      <c r="N5828" t="s">
        <v>1463</v>
      </c>
      <c r="O5828" t="s">
        <v>14254</v>
      </c>
      <c r="P5828">
        <v>2</v>
      </c>
      <c r="Q5828" t="s">
        <v>7733</v>
      </c>
      <c r="R5828" t="s">
        <v>7734</v>
      </c>
      <c r="S5828" t="s">
        <v>7734</v>
      </c>
      <c r="T5828" t="s">
        <v>24449</v>
      </c>
      <c r="U5828">
        <f t="shared" si="91"/>
        <v>2070</v>
      </c>
    </row>
    <row r="5829" spans="1:21" x14ac:dyDescent="0.2">
      <c r="A5829" t="s">
        <v>19383</v>
      </c>
      <c r="B5829" t="s">
        <v>14247</v>
      </c>
      <c r="C5829">
        <v>3540055</v>
      </c>
      <c r="D5829" t="s">
        <v>6434</v>
      </c>
      <c r="E5829" t="s">
        <v>6645</v>
      </c>
      <c r="F5829" t="s">
        <v>6402</v>
      </c>
      <c r="G5829">
        <v>118</v>
      </c>
      <c r="H5829">
        <v>860</v>
      </c>
      <c r="I5829">
        <v>0</v>
      </c>
      <c r="J5829">
        <v>0</v>
      </c>
      <c r="K5829">
        <v>0</v>
      </c>
      <c r="M5829">
        <v>2018</v>
      </c>
      <c r="N5829" t="s">
        <v>1463</v>
      </c>
      <c r="O5829" t="s">
        <v>14258</v>
      </c>
      <c r="P5829">
        <v>2</v>
      </c>
      <c r="Q5829" t="s">
        <v>7733</v>
      </c>
      <c r="R5829" t="s">
        <v>7734</v>
      </c>
      <c r="S5829" t="s">
        <v>7734</v>
      </c>
      <c r="T5829" t="s">
        <v>24450</v>
      </c>
      <c r="U5829">
        <f t="shared" si="91"/>
        <v>2070</v>
      </c>
    </row>
    <row r="5830" spans="1:21" x14ac:dyDescent="0.2">
      <c r="A5830" t="s">
        <v>19383</v>
      </c>
      <c r="B5830" t="s">
        <v>14247</v>
      </c>
      <c r="C5830">
        <v>3540055</v>
      </c>
      <c r="D5830" t="s">
        <v>6817</v>
      </c>
      <c r="E5830" t="s">
        <v>13945</v>
      </c>
      <c r="F5830" t="s">
        <v>6402</v>
      </c>
      <c r="G5830">
        <v>80</v>
      </c>
      <c r="H5830">
        <v>860</v>
      </c>
      <c r="I5830">
        <v>0</v>
      </c>
      <c r="J5830">
        <v>0</v>
      </c>
      <c r="K5830">
        <v>0</v>
      </c>
      <c r="M5830">
        <v>2018</v>
      </c>
      <c r="N5830" t="s">
        <v>1463</v>
      </c>
      <c r="O5830" t="s">
        <v>14258</v>
      </c>
      <c r="P5830">
        <v>2</v>
      </c>
      <c r="Q5830" t="s">
        <v>7733</v>
      </c>
      <c r="R5830" t="s">
        <v>7734</v>
      </c>
      <c r="S5830" t="s">
        <v>7734</v>
      </c>
      <c r="T5830" t="s">
        <v>24451</v>
      </c>
      <c r="U5830">
        <f t="shared" si="91"/>
        <v>2070</v>
      </c>
    </row>
    <row r="5831" spans="1:21" x14ac:dyDescent="0.2">
      <c r="A5831" t="s">
        <v>19385</v>
      </c>
      <c r="B5831" t="s">
        <v>14247</v>
      </c>
      <c r="C5831">
        <v>3540055</v>
      </c>
      <c r="D5831" t="s">
        <v>6485</v>
      </c>
      <c r="E5831" t="s">
        <v>14253</v>
      </c>
      <c r="F5831" t="s">
        <v>6402</v>
      </c>
      <c r="G5831">
        <v>338</v>
      </c>
      <c r="H5831">
        <v>778</v>
      </c>
      <c r="I5831">
        <v>0</v>
      </c>
      <c r="J5831">
        <v>1</v>
      </c>
      <c r="K5831">
        <v>0</v>
      </c>
      <c r="M5831">
        <v>2018</v>
      </c>
      <c r="N5831" t="s">
        <v>1463</v>
      </c>
      <c r="O5831" t="s">
        <v>14254</v>
      </c>
      <c r="P5831">
        <v>2</v>
      </c>
      <c r="Q5831" t="s">
        <v>7733</v>
      </c>
      <c r="R5831" t="s">
        <v>7734</v>
      </c>
      <c r="S5831" t="s">
        <v>7734</v>
      </c>
      <c r="T5831" t="s">
        <v>4438</v>
      </c>
      <c r="U5831">
        <f t="shared" si="91"/>
        <v>2070</v>
      </c>
    </row>
    <row r="5832" spans="1:21" x14ac:dyDescent="0.2">
      <c r="A5832" t="s">
        <v>19384</v>
      </c>
      <c r="B5832" t="s">
        <v>14247</v>
      </c>
      <c r="C5832">
        <v>3540055</v>
      </c>
      <c r="D5832" t="s">
        <v>19387</v>
      </c>
      <c r="E5832" t="s">
        <v>7467</v>
      </c>
      <c r="F5832" t="s">
        <v>6402</v>
      </c>
      <c r="G5832">
        <v>588</v>
      </c>
      <c r="H5832">
        <v>1925</v>
      </c>
      <c r="I5832">
        <v>1</v>
      </c>
      <c r="J5832">
        <v>0</v>
      </c>
      <c r="K5832">
        <v>0</v>
      </c>
      <c r="M5832">
        <v>2018</v>
      </c>
      <c r="N5832" t="s">
        <v>2531</v>
      </c>
      <c r="O5832">
        <v>99</v>
      </c>
      <c r="P5832">
        <v>1</v>
      </c>
      <c r="Q5832" t="s">
        <v>7733</v>
      </c>
      <c r="R5832" t="s">
        <v>7734</v>
      </c>
      <c r="S5832" t="s">
        <v>7734</v>
      </c>
      <c r="T5832" t="s">
        <v>24452</v>
      </c>
      <c r="U5832">
        <f t="shared" si="91"/>
        <v>2070</v>
      </c>
    </row>
    <row r="5833" spans="1:21" x14ac:dyDescent="0.2">
      <c r="A5833" t="s">
        <v>19380</v>
      </c>
      <c r="B5833" t="s">
        <v>14247</v>
      </c>
      <c r="C5833">
        <v>3540055</v>
      </c>
      <c r="D5833" t="s">
        <v>6440</v>
      </c>
      <c r="E5833" t="s">
        <v>14248</v>
      </c>
      <c r="F5833" t="s">
        <v>6402</v>
      </c>
      <c r="G5833">
        <v>934</v>
      </c>
      <c r="H5833">
        <v>2070</v>
      </c>
      <c r="I5833">
        <v>0</v>
      </c>
      <c r="J5833">
        <v>1</v>
      </c>
      <c r="K5833">
        <v>0</v>
      </c>
      <c r="M5833">
        <v>2018</v>
      </c>
      <c r="N5833" t="s">
        <v>1463</v>
      </c>
      <c r="O5833" t="s">
        <v>14263</v>
      </c>
      <c r="P5833">
        <v>2</v>
      </c>
      <c r="Q5833" t="s">
        <v>7733</v>
      </c>
      <c r="R5833" t="s">
        <v>7734</v>
      </c>
      <c r="S5833" t="s">
        <v>7734</v>
      </c>
      <c r="T5833" t="s">
        <v>1050</v>
      </c>
      <c r="U5833">
        <f t="shared" si="91"/>
        <v>2070</v>
      </c>
    </row>
    <row r="5834" spans="1:21" x14ac:dyDescent="0.2">
      <c r="A5834" t="s">
        <v>19385</v>
      </c>
      <c r="B5834" t="s">
        <v>14247</v>
      </c>
      <c r="C5834">
        <v>3540055</v>
      </c>
      <c r="D5834" t="s">
        <v>14255</v>
      </c>
      <c r="E5834" t="s">
        <v>19388</v>
      </c>
      <c r="F5834" t="s">
        <v>6402</v>
      </c>
      <c r="G5834">
        <v>255</v>
      </c>
      <c r="H5834">
        <v>778</v>
      </c>
      <c r="I5834">
        <v>0</v>
      </c>
      <c r="J5834">
        <v>1</v>
      </c>
      <c r="K5834">
        <v>0</v>
      </c>
      <c r="M5834">
        <v>2018</v>
      </c>
      <c r="N5834" t="s">
        <v>1463</v>
      </c>
      <c r="O5834" t="s">
        <v>14254</v>
      </c>
      <c r="P5834">
        <v>2</v>
      </c>
      <c r="Q5834" t="s">
        <v>7733</v>
      </c>
      <c r="R5834" t="s">
        <v>7734</v>
      </c>
      <c r="S5834" t="s">
        <v>7734</v>
      </c>
      <c r="T5834" t="s">
        <v>24453</v>
      </c>
      <c r="U5834">
        <f t="shared" si="91"/>
        <v>2070</v>
      </c>
    </row>
    <row r="5835" spans="1:21" x14ac:dyDescent="0.2">
      <c r="A5835" t="s">
        <v>19385</v>
      </c>
      <c r="B5835" t="s">
        <v>14247</v>
      </c>
      <c r="C5835">
        <v>3540055</v>
      </c>
      <c r="D5835" t="s">
        <v>6858</v>
      </c>
      <c r="E5835" t="s">
        <v>19389</v>
      </c>
      <c r="F5835" t="s">
        <v>6402</v>
      </c>
      <c r="G5835">
        <v>14</v>
      </c>
      <c r="H5835">
        <v>778</v>
      </c>
      <c r="I5835">
        <v>0</v>
      </c>
      <c r="J5835">
        <v>0</v>
      </c>
      <c r="K5835">
        <v>0</v>
      </c>
      <c r="M5835">
        <v>2018</v>
      </c>
      <c r="N5835" t="s">
        <v>1463</v>
      </c>
      <c r="O5835" t="s">
        <v>14254</v>
      </c>
      <c r="P5835">
        <v>2</v>
      </c>
      <c r="Q5835" t="s">
        <v>7733</v>
      </c>
      <c r="R5835" t="s">
        <v>7734</v>
      </c>
      <c r="S5835" t="s">
        <v>7734</v>
      </c>
      <c r="T5835" t="s">
        <v>24454</v>
      </c>
      <c r="U5835">
        <f t="shared" si="91"/>
        <v>2070</v>
      </c>
    </row>
    <row r="5836" spans="1:21" x14ac:dyDescent="0.2">
      <c r="A5836" t="s">
        <v>19380</v>
      </c>
      <c r="B5836" t="s">
        <v>14247</v>
      </c>
      <c r="C5836">
        <v>3540055</v>
      </c>
      <c r="D5836" t="s">
        <v>6714</v>
      </c>
      <c r="E5836" t="s">
        <v>14251</v>
      </c>
      <c r="F5836" t="s">
        <v>6402</v>
      </c>
      <c r="G5836">
        <v>628</v>
      </c>
      <c r="H5836">
        <v>2070</v>
      </c>
      <c r="I5836">
        <v>1</v>
      </c>
      <c r="J5836">
        <v>1</v>
      </c>
      <c r="K5836">
        <v>0</v>
      </c>
      <c r="M5836">
        <v>2018</v>
      </c>
      <c r="N5836" t="s">
        <v>1463</v>
      </c>
      <c r="O5836" t="s">
        <v>14263</v>
      </c>
      <c r="P5836">
        <v>2</v>
      </c>
      <c r="Q5836" t="s">
        <v>7733</v>
      </c>
      <c r="R5836" t="s">
        <v>7734</v>
      </c>
      <c r="S5836" t="s">
        <v>7734</v>
      </c>
      <c r="T5836" t="s">
        <v>1053</v>
      </c>
      <c r="U5836">
        <f t="shared" si="91"/>
        <v>2070</v>
      </c>
    </row>
    <row r="5837" spans="1:21" x14ac:dyDescent="0.2">
      <c r="A5837" t="s">
        <v>19380</v>
      </c>
      <c r="B5837" t="s">
        <v>14247</v>
      </c>
      <c r="C5837">
        <v>3540055</v>
      </c>
      <c r="D5837" t="s">
        <v>19390</v>
      </c>
      <c r="E5837" t="s">
        <v>19391</v>
      </c>
      <c r="F5837" t="s">
        <v>6402</v>
      </c>
      <c r="G5837">
        <v>277</v>
      </c>
      <c r="H5837">
        <v>2070</v>
      </c>
      <c r="I5837">
        <v>1</v>
      </c>
      <c r="J5837">
        <v>0</v>
      </c>
      <c r="K5837">
        <v>0</v>
      </c>
      <c r="M5837">
        <v>2018</v>
      </c>
      <c r="N5837" t="s">
        <v>1463</v>
      </c>
      <c r="O5837" t="s">
        <v>14263</v>
      </c>
      <c r="P5837">
        <v>2</v>
      </c>
      <c r="Q5837" t="s">
        <v>7733</v>
      </c>
      <c r="R5837" t="s">
        <v>7734</v>
      </c>
      <c r="S5837" t="s">
        <v>7734</v>
      </c>
      <c r="T5837" t="s">
        <v>24455</v>
      </c>
      <c r="U5837">
        <f t="shared" si="91"/>
        <v>2070</v>
      </c>
    </row>
    <row r="5838" spans="1:21" x14ac:dyDescent="0.2">
      <c r="A5838" t="s">
        <v>19392</v>
      </c>
      <c r="B5838" t="s">
        <v>14135</v>
      </c>
      <c r="C5838">
        <v>3515037</v>
      </c>
      <c r="D5838" t="s">
        <v>7294</v>
      </c>
      <c r="E5838" t="s">
        <v>14136</v>
      </c>
      <c r="F5838" t="s">
        <v>6402</v>
      </c>
      <c r="G5838">
        <v>1650</v>
      </c>
      <c r="H5838">
        <v>3032</v>
      </c>
      <c r="I5838">
        <v>1</v>
      </c>
      <c r="J5838">
        <v>1</v>
      </c>
      <c r="K5838">
        <v>0</v>
      </c>
      <c r="M5838">
        <v>2018</v>
      </c>
      <c r="N5838" t="s">
        <v>6404</v>
      </c>
      <c r="O5838">
        <v>99</v>
      </c>
      <c r="P5838">
        <v>1</v>
      </c>
      <c r="Q5838" t="s">
        <v>7733</v>
      </c>
      <c r="R5838" t="s">
        <v>7734</v>
      </c>
      <c r="S5838" t="s">
        <v>7734</v>
      </c>
      <c r="T5838" t="s">
        <v>1054</v>
      </c>
      <c r="U5838">
        <f t="shared" si="91"/>
        <v>3032</v>
      </c>
    </row>
    <row r="5839" spans="1:21" x14ac:dyDescent="0.2">
      <c r="A5839" t="s">
        <v>19393</v>
      </c>
      <c r="B5839" t="s">
        <v>14135</v>
      </c>
      <c r="C5839">
        <v>3515037</v>
      </c>
      <c r="D5839" t="s">
        <v>6538</v>
      </c>
      <c r="E5839" t="s">
        <v>15349</v>
      </c>
      <c r="F5839" t="s">
        <v>6402</v>
      </c>
      <c r="G5839">
        <v>802</v>
      </c>
      <c r="H5839">
        <v>1453</v>
      </c>
      <c r="I5839">
        <v>0</v>
      </c>
      <c r="J5839">
        <v>1</v>
      </c>
      <c r="K5839">
        <v>0</v>
      </c>
      <c r="M5839">
        <v>2018</v>
      </c>
      <c r="N5839" t="s">
        <v>1463</v>
      </c>
      <c r="O5839">
        <v>2</v>
      </c>
      <c r="P5839">
        <v>1</v>
      </c>
      <c r="Q5839" t="s">
        <v>7733</v>
      </c>
      <c r="R5839" t="s">
        <v>7734</v>
      </c>
      <c r="S5839" t="s">
        <v>7734</v>
      </c>
      <c r="T5839" t="s">
        <v>24456</v>
      </c>
      <c r="U5839">
        <f t="shared" si="91"/>
        <v>3032</v>
      </c>
    </row>
    <row r="5840" spans="1:21" x14ac:dyDescent="0.2">
      <c r="A5840" t="s">
        <v>19393</v>
      </c>
      <c r="B5840" t="s">
        <v>14135</v>
      </c>
      <c r="C5840">
        <v>3515037</v>
      </c>
      <c r="D5840" t="s">
        <v>6406</v>
      </c>
      <c r="E5840" t="s">
        <v>19394</v>
      </c>
      <c r="F5840" t="s">
        <v>6402</v>
      </c>
      <c r="G5840">
        <v>651</v>
      </c>
      <c r="H5840">
        <v>1453</v>
      </c>
      <c r="I5840">
        <v>0</v>
      </c>
      <c r="J5840">
        <v>0</v>
      </c>
      <c r="K5840">
        <v>0</v>
      </c>
      <c r="M5840">
        <v>2018</v>
      </c>
      <c r="N5840" t="s">
        <v>1463</v>
      </c>
      <c r="O5840">
        <v>2</v>
      </c>
      <c r="P5840">
        <v>1</v>
      </c>
      <c r="Q5840" t="s">
        <v>7733</v>
      </c>
      <c r="R5840" t="s">
        <v>7734</v>
      </c>
      <c r="S5840" t="s">
        <v>7734</v>
      </c>
      <c r="T5840" t="s">
        <v>24457</v>
      </c>
      <c r="U5840">
        <f t="shared" si="91"/>
        <v>3032</v>
      </c>
    </row>
    <row r="5841" spans="1:21" x14ac:dyDescent="0.2">
      <c r="A5841" t="s">
        <v>19395</v>
      </c>
      <c r="B5841" t="s">
        <v>14135</v>
      </c>
      <c r="C5841">
        <v>3515037</v>
      </c>
      <c r="D5841" t="s">
        <v>6505</v>
      </c>
      <c r="E5841" t="s">
        <v>15436</v>
      </c>
      <c r="F5841" t="s">
        <v>6402</v>
      </c>
      <c r="G5841">
        <v>1162</v>
      </c>
      <c r="H5841">
        <v>2965</v>
      </c>
      <c r="I5841">
        <v>1</v>
      </c>
      <c r="J5841">
        <v>0</v>
      </c>
      <c r="K5841">
        <v>0</v>
      </c>
      <c r="M5841">
        <v>2018</v>
      </c>
      <c r="N5841" t="s">
        <v>1479</v>
      </c>
      <c r="O5841">
        <v>99</v>
      </c>
      <c r="P5841">
        <v>1</v>
      </c>
      <c r="Q5841" t="s">
        <v>7733</v>
      </c>
      <c r="R5841" t="s">
        <v>7734</v>
      </c>
      <c r="S5841" t="s">
        <v>7734</v>
      </c>
      <c r="T5841" t="s">
        <v>24458</v>
      </c>
      <c r="U5841">
        <f t="shared" si="91"/>
        <v>3032</v>
      </c>
    </row>
    <row r="5842" spans="1:21" x14ac:dyDescent="0.2">
      <c r="A5842" t="s">
        <v>19395</v>
      </c>
      <c r="B5842" t="s">
        <v>14135</v>
      </c>
      <c r="C5842">
        <v>3515037</v>
      </c>
      <c r="D5842" t="s">
        <v>6493</v>
      </c>
      <c r="E5842" t="s">
        <v>14138</v>
      </c>
      <c r="F5842" t="s">
        <v>6402</v>
      </c>
      <c r="G5842">
        <v>1803</v>
      </c>
      <c r="H5842">
        <v>2965</v>
      </c>
      <c r="I5842">
        <v>0</v>
      </c>
      <c r="J5842">
        <v>1</v>
      </c>
      <c r="K5842">
        <v>0</v>
      </c>
      <c r="M5842">
        <v>2018</v>
      </c>
      <c r="N5842" t="s">
        <v>1479</v>
      </c>
      <c r="O5842">
        <v>99</v>
      </c>
      <c r="P5842">
        <v>1</v>
      </c>
      <c r="Q5842" t="s">
        <v>7733</v>
      </c>
      <c r="R5842" t="s">
        <v>7734</v>
      </c>
      <c r="S5842" t="s">
        <v>7734</v>
      </c>
      <c r="T5842" t="s">
        <v>4447</v>
      </c>
      <c r="U5842">
        <f t="shared" si="91"/>
        <v>3032</v>
      </c>
    </row>
    <row r="5843" spans="1:21" x14ac:dyDescent="0.2">
      <c r="A5843" t="s">
        <v>19396</v>
      </c>
      <c r="B5843" t="s">
        <v>14135</v>
      </c>
      <c r="C5843">
        <v>3515037</v>
      </c>
      <c r="D5843" t="s">
        <v>6493</v>
      </c>
      <c r="E5843" t="s">
        <v>19397</v>
      </c>
      <c r="F5843" t="s">
        <v>6402</v>
      </c>
      <c r="G5843">
        <v>0</v>
      </c>
      <c r="H5843">
        <v>0</v>
      </c>
      <c r="I5843">
        <v>1</v>
      </c>
      <c r="J5843">
        <v>1</v>
      </c>
      <c r="K5843">
        <v>1</v>
      </c>
      <c r="M5843">
        <v>2018</v>
      </c>
      <c r="N5843" t="s">
        <v>1463</v>
      </c>
      <c r="O5843">
        <v>1</v>
      </c>
      <c r="P5843">
        <v>1</v>
      </c>
      <c r="Q5843" t="s">
        <v>7733</v>
      </c>
      <c r="R5843" t="s">
        <v>7734</v>
      </c>
      <c r="S5843" t="s">
        <v>7734</v>
      </c>
      <c r="T5843" t="s">
        <v>24459</v>
      </c>
      <c r="U5843">
        <f t="shared" si="91"/>
        <v>3032</v>
      </c>
    </row>
    <row r="5844" spans="1:21" x14ac:dyDescent="0.2">
      <c r="A5844" t="s">
        <v>19392</v>
      </c>
      <c r="B5844" t="s">
        <v>14135</v>
      </c>
      <c r="C5844">
        <v>3515037</v>
      </c>
      <c r="D5844" t="s">
        <v>7055</v>
      </c>
      <c r="E5844" t="s">
        <v>11251</v>
      </c>
      <c r="F5844" t="s">
        <v>6402</v>
      </c>
      <c r="G5844">
        <v>1382</v>
      </c>
      <c r="H5844">
        <v>3032</v>
      </c>
      <c r="I5844">
        <v>1</v>
      </c>
      <c r="J5844">
        <v>0</v>
      </c>
      <c r="K5844">
        <v>0</v>
      </c>
      <c r="M5844">
        <v>2018</v>
      </c>
      <c r="N5844" t="s">
        <v>6404</v>
      </c>
      <c r="O5844">
        <v>99</v>
      </c>
      <c r="P5844">
        <v>1</v>
      </c>
      <c r="Q5844" t="s">
        <v>7733</v>
      </c>
      <c r="R5844" t="s">
        <v>7734</v>
      </c>
      <c r="S5844" t="s">
        <v>7734</v>
      </c>
      <c r="T5844" t="s">
        <v>24460</v>
      </c>
      <c r="U5844">
        <f t="shared" si="91"/>
        <v>3032</v>
      </c>
    </row>
    <row r="5845" spans="1:21" x14ac:dyDescent="0.2">
      <c r="A5845" t="s">
        <v>19398</v>
      </c>
      <c r="B5845" t="s">
        <v>14135</v>
      </c>
      <c r="C5845">
        <v>3515037</v>
      </c>
      <c r="D5845" t="s">
        <v>14149</v>
      </c>
      <c r="E5845" t="s">
        <v>14150</v>
      </c>
      <c r="F5845" t="s">
        <v>6402</v>
      </c>
      <c r="G5845">
        <v>1492</v>
      </c>
      <c r="H5845">
        <v>2862</v>
      </c>
      <c r="I5845">
        <v>1</v>
      </c>
      <c r="J5845">
        <v>1</v>
      </c>
      <c r="K5845">
        <v>0</v>
      </c>
      <c r="M5845">
        <v>2018</v>
      </c>
      <c r="N5845" t="s">
        <v>7594</v>
      </c>
      <c r="O5845">
        <v>99</v>
      </c>
      <c r="P5845">
        <v>1</v>
      </c>
      <c r="Q5845" t="s">
        <v>7733</v>
      </c>
      <c r="R5845" t="s">
        <v>7734</v>
      </c>
      <c r="S5845" t="s">
        <v>7734</v>
      </c>
      <c r="T5845" t="s">
        <v>4451</v>
      </c>
      <c r="U5845">
        <f t="shared" si="91"/>
        <v>3032</v>
      </c>
    </row>
    <row r="5846" spans="1:21" x14ac:dyDescent="0.2">
      <c r="A5846" t="s">
        <v>19398</v>
      </c>
      <c r="B5846" t="s">
        <v>14135</v>
      </c>
      <c r="C5846">
        <v>3515037</v>
      </c>
      <c r="D5846" t="s">
        <v>6427</v>
      </c>
      <c r="E5846" t="s">
        <v>7474</v>
      </c>
      <c r="F5846" t="s">
        <v>6402</v>
      </c>
      <c r="G5846">
        <v>1370</v>
      </c>
      <c r="H5846">
        <v>2862</v>
      </c>
      <c r="I5846">
        <v>0</v>
      </c>
      <c r="J5846">
        <v>0</v>
      </c>
      <c r="K5846">
        <v>0</v>
      </c>
      <c r="M5846">
        <v>2018</v>
      </c>
      <c r="N5846" t="s">
        <v>7594</v>
      </c>
      <c r="O5846">
        <v>99</v>
      </c>
      <c r="P5846">
        <v>1</v>
      </c>
      <c r="Q5846" t="s">
        <v>7733</v>
      </c>
      <c r="R5846" t="s">
        <v>7734</v>
      </c>
      <c r="S5846" t="s">
        <v>7734</v>
      </c>
      <c r="T5846" t="s">
        <v>24461</v>
      </c>
      <c r="U5846">
        <f t="shared" si="91"/>
        <v>3032</v>
      </c>
    </row>
    <row r="5847" spans="1:21" x14ac:dyDescent="0.2">
      <c r="A5847" t="s">
        <v>19399</v>
      </c>
      <c r="B5847" t="s">
        <v>14947</v>
      </c>
      <c r="C5847">
        <v>3539041</v>
      </c>
      <c r="D5847" t="s">
        <v>7466</v>
      </c>
      <c r="E5847" t="s">
        <v>14955</v>
      </c>
      <c r="F5847" t="s">
        <v>6402</v>
      </c>
      <c r="G5847">
        <v>834</v>
      </c>
      <c r="H5847">
        <v>2207</v>
      </c>
      <c r="I5847">
        <v>1</v>
      </c>
      <c r="J5847">
        <v>1</v>
      </c>
      <c r="K5847">
        <v>0</v>
      </c>
      <c r="M5847">
        <v>2018</v>
      </c>
      <c r="N5847" t="s">
        <v>1479</v>
      </c>
      <c r="O5847">
        <v>99</v>
      </c>
      <c r="P5847">
        <v>1</v>
      </c>
      <c r="Q5847" t="s">
        <v>7733</v>
      </c>
      <c r="R5847" t="s">
        <v>7734</v>
      </c>
      <c r="S5847" t="s">
        <v>7734</v>
      </c>
      <c r="T5847" t="s">
        <v>4453</v>
      </c>
      <c r="U5847">
        <f t="shared" si="91"/>
        <v>2215</v>
      </c>
    </row>
    <row r="5848" spans="1:21" x14ac:dyDescent="0.2">
      <c r="A5848" t="s">
        <v>19400</v>
      </c>
      <c r="B5848" t="s">
        <v>14947</v>
      </c>
      <c r="C5848">
        <v>3539041</v>
      </c>
      <c r="D5848" t="s">
        <v>6956</v>
      </c>
      <c r="E5848" t="s">
        <v>19401</v>
      </c>
      <c r="F5848" t="s">
        <v>6402</v>
      </c>
      <c r="G5848">
        <v>0</v>
      </c>
      <c r="H5848">
        <v>0</v>
      </c>
      <c r="I5848">
        <v>1</v>
      </c>
      <c r="J5848">
        <v>1</v>
      </c>
      <c r="K5848">
        <v>1</v>
      </c>
      <c r="M5848">
        <v>2018</v>
      </c>
      <c r="N5848" t="s">
        <v>1463</v>
      </c>
      <c r="O5848" t="s">
        <v>19402</v>
      </c>
      <c r="P5848">
        <v>1</v>
      </c>
      <c r="Q5848" t="s">
        <v>7733</v>
      </c>
      <c r="R5848" t="s">
        <v>7734</v>
      </c>
      <c r="S5848" t="s">
        <v>7734</v>
      </c>
      <c r="T5848" t="s">
        <v>24462</v>
      </c>
      <c r="U5848">
        <f t="shared" si="91"/>
        <v>2215</v>
      </c>
    </row>
    <row r="5849" spans="1:21" x14ac:dyDescent="0.2">
      <c r="A5849" t="s">
        <v>19403</v>
      </c>
      <c r="B5849" t="s">
        <v>14947</v>
      </c>
      <c r="C5849">
        <v>3539041</v>
      </c>
      <c r="D5849" t="s">
        <v>8559</v>
      </c>
      <c r="E5849" t="s">
        <v>8138</v>
      </c>
      <c r="F5849" t="s">
        <v>6402</v>
      </c>
      <c r="G5849">
        <v>194</v>
      </c>
      <c r="H5849">
        <v>584</v>
      </c>
      <c r="I5849">
        <v>0</v>
      </c>
      <c r="J5849">
        <v>0</v>
      </c>
      <c r="K5849">
        <v>0</v>
      </c>
      <c r="M5849">
        <v>2018</v>
      </c>
      <c r="N5849" t="s">
        <v>1463</v>
      </c>
      <c r="O5849" t="s">
        <v>9517</v>
      </c>
      <c r="P5849">
        <v>1</v>
      </c>
      <c r="Q5849" t="s">
        <v>7733</v>
      </c>
      <c r="R5849" t="s">
        <v>7734</v>
      </c>
      <c r="S5849" t="s">
        <v>7734</v>
      </c>
      <c r="T5849" t="s">
        <v>24463</v>
      </c>
      <c r="U5849">
        <f t="shared" si="91"/>
        <v>2215</v>
      </c>
    </row>
    <row r="5850" spans="1:21" x14ac:dyDescent="0.2">
      <c r="A5850" t="s">
        <v>19404</v>
      </c>
      <c r="B5850" t="s">
        <v>14947</v>
      </c>
      <c r="C5850">
        <v>3539041</v>
      </c>
      <c r="D5850" t="s">
        <v>6709</v>
      </c>
      <c r="E5850" t="s">
        <v>19405</v>
      </c>
      <c r="F5850" t="s">
        <v>6402</v>
      </c>
      <c r="G5850">
        <v>468</v>
      </c>
      <c r="H5850">
        <v>2215</v>
      </c>
      <c r="I5850">
        <v>0</v>
      </c>
      <c r="J5850">
        <v>0</v>
      </c>
      <c r="K5850">
        <v>0</v>
      </c>
      <c r="M5850">
        <v>2018</v>
      </c>
      <c r="N5850" t="s">
        <v>6404</v>
      </c>
      <c r="O5850">
        <v>99</v>
      </c>
      <c r="P5850">
        <v>1</v>
      </c>
      <c r="Q5850" t="s">
        <v>7733</v>
      </c>
      <c r="R5850" t="s">
        <v>7734</v>
      </c>
      <c r="S5850" t="s">
        <v>7734</v>
      </c>
      <c r="T5850" t="s">
        <v>24464</v>
      </c>
      <c r="U5850">
        <f t="shared" si="91"/>
        <v>2215</v>
      </c>
    </row>
    <row r="5851" spans="1:21" x14ac:dyDescent="0.2">
      <c r="A5851" t="s">
        <v>19404</v>
      </c>
      <c r="B5851" t="s">
        <v>14947</v>
      </c>
      <c r="C5851">
        <v>3539041</v>
      </c>
      <c r="D5851" t="s">
        <v>6609</v>
      </c>
      <c r="E5851" t="s">
        <v>14948</v>
      </c>
      <c r="F5851" t="s">
        <v>6402</v>
      </c>
      <c r="G5851">
        <v>1747</v>
      </c>
      <c r="H5851">
        <v>2215</v>
      </c>
      <c r="I5851">
        <v>1</v>
      </c>
      <c r="J5851">
        <v>1</v>
      </c>
      <c r="K5851">
        <v>0</v>
      </c>
      <c r="M5851">
        <v>2018</v>
      </c>
      <c r="N5851" t="s">
        <v>6404</v>
      </c>
      <c r="O5851">
        <v>99</v>
      </c>
      <c r="P5851">
        <v>1</v>
      </c>
      <c r="Q5851" t="s">
        <v>7733</v>
      </c>
      <c r="R5851" t="s">
        <v>7734</v>
      </c>
      <c r="S5851" t="s">
        <v>7734</v>
      </c>
      <c r="T5851" t="s">
        <v>1055</v>
      </c>
      <c r="U5851">
        <f t="shared" si="91"/>
        <v>2215</v>
      </c>
    </row>
    <row r="5852" spans="1:21" x14ac:dyDescent="0.2">
      <c r="A5852" t="s">
        <v>19399</v>
      </c>
      <c r="B5852" t="s">
        <v>14947</v>
      </c>
      <c r="C5852">
        <v>3539041</v>
      </c>
      <c r="D5852" t="s">
        <v>7264</v>
      </c>
      <c r="E5852" t="s">
        <v>6840</v>
      </c>
      <c r="F5852" t="s">
        <v>6402</v>
      </c>
      <c r="G5852">
        <v>829</v>
      </c>
      <c r="H5852">
        <v>2207</v>
      </c>
      <c r="I5852">
        <v>0</v>
      </c>
      <c r="J5852">
        <v>0</v>
      </c>
      <c r="K5852">
        <v>0</v>
      </c>
      <c r="M5852">
        <v>2018</v>
      </c>
      <c r="N5852" t="s">
        <v>1479</v>
      </c>
      <c r="O5852">
        <v>99</v>
      </c>
      <c r="P5852">
        <v>1</v>
      </c>
      <c r="Q5852" t="s">
        <v>7733</v>
      </c>
      <c r="R5852" t="s">
        <v>7734</v>
      </c>
      <c r="S5852" t="s">
        <v>7734</v>
      </c>
      <c r="T5852" t="s">
        <v>24465</v>
      </c>
      <c r="U5852">
        <f t="shared" si="91"/>
        <v>2215</v>
      </c>
    </row>
    <row r="5853" spans="1:21" x14ac:dyDescent="0.2">
      <c r="A5853" t="s">
        <v>19403</v>
      </c>
      <c r="B5853" t="s">
        <v>14947</v>
      </c>
      <c r="C5853">
        <v>3539041</v>
      </c>
      <c r="D5853" t="s">
        <v>7207</v>
      </c>
      <c r="E5853" t="s">
        <v>19406</v>
      </c>
      <c r="F5853" t="s">
        <v>6402</v>
      </c>
      <c r="G5853">
        <v>224</v>
      </c>
      <c r="H5853">
        <v>584</v>
      </c>
      <c r="I5853">
        <v>1</v>
      </c>
      <c r="J5853">
        <v>1</v>
      </c>
      <c r="K5853">
        <v>0</v>
      </c>
      <c r="M5853">
        <v>2018</v>
      </c>
      <c r="N5853" t="s">
        <v>1463</v>
      </c>
      <c r="O5853" t="s">
        <v>9517</v>
      </c>
      <c r="P5853">
        <v>1</v>
      </c>
      <c r="Q5853" t="s">
        <v>7733</v>
      </c>
      <c r="R5853" t="s">
        <v>7734</v>
      </c>
      <c r="S5853" t="s">
        <v>7734</v>
      </c>
      <c r="T5853" t="s">
        <v>24466</v>
      </c>
      <c r="U5853">
        <f t="shared" si="91"/>
        <v>2215</v>
      </c>
    </row>
    <row r="5854" spans="1:21" x14ac:dyDescent="0.2">
      <c r="A5854" t="s">
        <v>19403</v>
      </c>
      <c r="B5854" t="s">
        <v>14947</v>
      </c>
      <c r="C5854">
        <v>3539041</v>
      </c>
      <c r="D5854" t="s">
        <v>19407</v>
      </c>
      <c r="E5854" t="s">
        <v>8415</v>
      </c>
      <c r="F5854" t="s">
        <v>6402</v>
      </c>
      <c r="G5854">
        <v>15</v>
      </c>
      <c r="H5854">
        <v>584</v>
      </c>
      <c r="I5854">
        <v>0</v>
      </c>
      <c r="J5854">
        <v>0</v>
      </c>
      <c r="K5854">
        <v>0</v>
      </c>
      <c r="M5854">
        <v>2018</v>
      </c>
      <c r="N5854" t="s">
        <v>1463</v>
      </c>
      <c r="O5854" t="s">
        <v>9517</v>
      </c>
      <c r="P5854">
        <v>1</v>
      </c>
      <c r="Q5854" t="s">
        <v>7733</v>
      </c>
      <c r="R5854" t="s">
        <v>7734</v>
      </c>
      <c r="S5854" t="s">
        <v>7734</v>
      </c>
      <c r="T5854" t="s">
        <v>24467</v>
      </c>
      <c r="U5854">
        <f t="shared" si="91"/>
        <v>2215</v>
      </c>
    </row>
    <row r="5855" spans="1:21" x14ac:dyDescent="0.2">
      <c r="A5855" t="s">
        <v>19408</v>
      </c>
      <c r="B5855" t="s">
        <v>14947</v>
      </c>
      <c r="C5855">
        <v>3539041</v>
      </c>
      <c r="D5855" t="s">
        <v>6529</v>
      </c>
      <c r="E5855" t="s">
        <v>19409</v>
      </c>
      <c r="F5855" t="s">
        <v>6402</v>
      </c>
      <c r="G5855">
        <v>0</v>
      </c>
      <c r="H5855">
        <v>0</v>
      </c>
      <c r="I5855">
        <v>1</v>
      </c>
      <c r="J5855">
        <v>1</v>
      </c>
      <c r="K5855">
        <v>1</v>
      </c>
      <c r="M5855">
        <v>2018</v>
      </c>
      <c r="N5855" t="s">
        <v>1463</v>
      </c>
      <c r="O5855" t="s">
        <v>9530</v>
      </c>
      <c r="P5855">
        <v>1</v>
      </c>
      <c r="Q5855" t="s">
        <v>7733</v>
      </c>
      <c r="R5855" t="s">
        <v>7734</v>
      </c>
      <c r="S5855" t="s">
        <v>7734</v>
      </c>
      <c r="T5855" t="s">
        <v>24468</v>
      </c>
      <c r="U5855">
        <f t="shared" si="91"/>
        <v>2215</v>
      </c>
    </row>
    <row r="5856" spans="1:21" x14ac:dyDescent="0.2">
      <c r="A5856" t="s">
        <v>19399</v>
      </c>
      <c r="B5856" t="s">
        <v>14947</v>
      </c>
      <c r="C5856">
        <v>3539041</v>
      </c>
      <c r="D5856" t="s">
        <v>6545</v>
      </c>
      <c r="E5856" t="s">
        <v>12466</v>
      </c>
      <c r="F5856" t="s">
        <v>6402</v>
      </c>
      <c r="G5856">
        <v>544</v>
      </c>
      <c r="H5856">
        <v>2207</v>
      </c>
      <c r="I5856">
        <v>0</v>
      </c>
      <c r="J5856">
        <v>0</v>
      </c>
      <c r="K5856">
        <v>0</v>
      </c>
      <c r="M5856">
        <v>2018</v>
      </c>
      <c r="N5856" t="s">
        <v>1479</v>
      </c>
      <c r="O5856">
        <v>99</v>
      </c>
      <c r="P5856">
        <v>1</v>
      </c>
      <c r="Q5856" t="s">
        <v>7733</v>
      </c>
      <c r="R5856" t="s">
        <v>7734</v>
      </c>
      <c r="S5856" t="s">
        <v>7734</v>
      </c>
      <c r="T5856" t="s">
        <v>24469</v>
      </c>
      <c r="U5856">
        <f t="shared" si="91"/>
        <v>2215</v>
      </c>
    </row>
    <row r="5857" spans="1:21" x14ac:dyDescent="0.2">
      <c r="A5857" t="s">
        <v>19403</v>
      </c>
      <c r="B5857" t="s">
        <v>14947</v>
      </c>
      <c r="C5857">
        <v>3539041</v>
      </c>
      <c r="D5857" t="s">
        <v>6493</v>
      </c>
      <c r="E5857" t="s">
        <v>6535</v>
      </c>
      <c r="F5857" t="s">
        <v>6402</v>
      </c>
      <c r="G5857">
        <v>151</v>
      </c>
      <c r="H5857">
        <v>584</v>
      </c>
      <c r="I5857">
        <v>0</v>
      </c>
      <c r="J5857">
        <v>0</v>
      </c>
      <c r="K5857">
        <v>0</v>
      </c>
      <c r="M5857">
        <v>2018</v>
      </c>
      <c r="N5857" t="s">
        <v>1463</v>
      </c>
      <c r="O5857" t="s">
        <v>9517</v>
      </c>
      <c r="P5857">
        <v>1</v>
      </c>
      <c r="Q5857" t="s">
        <v>7733</v>
      </c>
      <c r="R5857" t="s">
        <v>7734</v>
      </c>
      <c r="S5857" t="s">
        <v>7734</v>
      </c>
      <c r="T5857" t="s">
        <v>24470</v>
      </c>
      <c r="U5857">
        <f t="shared" si="91"/>
        <v>2215</v>
      </c>
    </row>
    <row r="5858" spans="1:21" x14ac:dyDescent="0.2">
      <c r="A5858" t="s">
        <v>19410</v>
      </c>
      <c r="B5858" t="s">
        <v>14947</v>
      </c>
      <c r="C5858">
        <v>3539041</v>
      </c>
      <c r="D5858" t="s">
        <v>6952</v>
      </c>
      <c r="E5858" t="s">
        <v>14381</v>
      </c>
      <c r="F5858" t="s">
        <v>6402</v>
      </c>
      <c r="G5858">
        <v>0</v>
      </c>
      <c r="H5858">
        <v>0</v>
      </c>
      <c r="I5858">
        <v>1</v>
      </c>
      <c r="J5858">
        <v>1</v>
      </c>
      <c r="K5858">
        <v>1</v>
      </c>
      <c r="M5858">
        <v>2018</v>
      </c>
      <c r="N5858" t="s">
        <v>1463</v>
      </c>
      <c r="O5858" t="s">
        <v>9523</v>
      </c>
      <c r="P5858">
        <v>1</v>
      </c>
      <c r="Q5858" t="s">
        <v>7733</v>
      </c>
      <c r="R5858" t="s">
        <v>7734</v>
      </c>
      <c r="S5858" t="s">
        <v>7734</v>
      </c>
      <c r="T5858" t="s">
        <v>4466</v>
      </c>
      <c r="U5858">
        <f t="shared" si="91"/>
        <v>2215</v>
      </c>
    </row>
    <row r="5859" spans="1:21" x14ac:dyDescent="0.2">
      <c r="A5859" t="s">
        <v>19411</v>
      </c>
      <c r="B5859" t="s">
        <v>14947</v>
      </c>
      <c r="C5859">
        <v>3539041</v>
      </c>
      <c r="D5859" t="s">
        <v>6434</v>
      </c>
      <c r="E5859" t="s">
        <v>14961</v>
      </c>
      <c r="F5859" t="s">
        <v>6402</v>
      </c>
      <c r="G5859">
        <v>294</v>
      </c>
      <c r="H5859">
        <v>441</v>
      </c>
      <c r="I5859">
        <v>0</v>
      </c>
      <c r="J5859">
        <v>1</v>
      </c>
      <c r="K5859">
        <v>0</v>
      </c>
      <c r="M5859">
        <v>2018</v>
      </c>
      <c r="N5859" t="s">
        <v>1463</v>
      </c>
      <c r="O5859" t="s">
        <v>9534</v>
      </c>
      <c r="P5859">
        <v>1</v>
      </c>
      <c r="Q5859" t="s">
        <v>7733</v>
      </c>
      <c r="R5859" t="s">
        <v>7734</v>
      </c>
      <c r="S5859" t="s">
        <v>7734</v>
      </c>
      <c r="T5859" t="s">
        <v>4455</v>
      </c>
      <c r="U5859">
        <f t="shared" si="91"/>
        <v>2215</v>
      </c>
    </row>
    <row r="5860" spans="1:21" x14ac:dyDescent="0.2">
      <c r="A5860" t="s">
        <v>19411</v>
      </c>
      <c r="B5860" t="s">
        <v>14947</v>
      </c>
      <c r="C5860">
        <v>3539041</v>
      </c>
      <c r="D5860" t="s">
        <v>19412</v>
      </c>
      <c r="E5860" t="s">
        <v>6524</v>
      </c>
      <c r="F5860" t="s">
        <v>6402</v>
      </c>
      <c r="G5860">
        <v>91</v>
      </c>
      <c r="H5860">
        <v>441</v>
      </c>
      <c r="I5860">
        <v>0</v>
      </c>
      <c r="J5860">
        <v>0</v>
      </c>
      <c r="K5860">
        <v>0</v>
      </c>
      <c r="M5860">
        <v>2018</v>
      </c>
      <c r="N5860" t="s">
        <v>1463</v>
      </c>
      <c r="O5860" t="s">
        <v>9534</v>
      </c>
      <c r="P5860">
        <v>1</v>
      </c>
      <c r="Q5860" t="s">
        <v>7733</v>
      </c>
      <c r="R5860" t="s">
        <v>7734</v>
      </c>
      <c r="S5860" t="s">
        <v>7734</v>
      </c>
      <c r="T5860" t="s">
        <v>24471</v>
      </c>
      <c r="U5860">
        <f t="shared" si="91"/>
        <v>2215</v>
      </c>
    </row>
    <row r="5861" spans="1:21" x14ac:dyDescent="0.2">
      <c r="A5861" t="s">
        <v>19411</v>
      </c>
      <c r="B5861" t="s">
        <v>14947</v>
      </c>
      <c r="C5861">
        <v>3539041</v>
      </c>
      <c r="D5861" t="s">
        <v>6405</v>
      </c>
      <c r="E5861" t="s">
        <v>6586</v>
      </c>
      <c r="F5861" t="s">
        <v>6402</v>
      </c>
      <c r="G5861">
        <v>56</v>
      </c>
      <c r="H5861">
        <v>441</v>
      </c>
      <c r="I5861">
        <v>0</v>
      </c>
      <c r="J5861">
        <v>0</v>
      </c>
      <c r="K5861">
        <v>0</v>
      </c>
      <c r="M5861">
        <v>2018</v>
      </c>
      <c r="N5861" t="s">
        <v>1463</v>
      </c>
      <c r="O5861" t="s">
        <v>9534</v>
      </c>
      <c r="P5861">
        <v>1</v>
      </c>
      <c r="Q5861" t="s">
        <v>7733</v>
      </c>
      <c r="R5861" t="s">
        <v>7734</v>
      </c>
      <c r="S5861" t="s">
        <v>7734</v>
      </c>
      <c r="T5861" t="s">
        <v>24472</v>
      </c>
      <c r="U5861">
        <f t="shared" si="91"/>
        <v>2215</v>
      </c>
    </row>
    <row r="5862" spans="1:21" x14ac:dyDescent="0.2">
      <c r="A5862" t="s">
        <v>19413</v>
      </c>
      <c r="B5862" t="s">
        <v>10903</v>
      </c>
      <c r="C5862">
        <v>3501042</v>
      </c>
      <c r="D5862" t="s">
        <v>7466</v>
      </c>
      <c r="E5862" t="s">
        <v>10911</v>
      </c>
      <c r="F5862" t="s">
        <v>6402</v>
      </c>
      <c r="G5862">
        <v>837</v>
      </c>
      <c r="H5862">
        <v>5147</v>
      </c>
      <c r="I5862">
        <v>0</v>
      </c>
      <c r="J5862">
        <v>0</v>
      </c>
      <c r="K5862">
        <v>0</v>
      </c>
      <c r="M5862">
        <v>2018</v>
      </c>
      <c r="N5862" t="s">
        <v>1463</v>
      </c>
      <c r="O5862">
        <v>99</v>
      </c>
      <c r="P5862">
        <v>3</v>
      </c>
      <c r="Q5862" t="s">
        <v>7733</v>
      </c>
      <c r="R5862" t="s">
        <v>7734</v>
      </c>
      <c r="S5862" t="s">
        <v>7734</v>
      </c>
      <c r="T5862" t="s">
        <v>4487</v>
      </c>
      <c r="U5862">
        <f t="shared" si="91"/>
        <v>5147</v>
      </c>
    </row>
    <row r="5863" spans="1:21" x14ac:dyDescent="0.2">
      <c r="A5863" t="s">
        <v>19413</v>
      </c>
      <c r="B5863" t="s">
        <v>10903</v>
      </c>
      <c r="C5863">
        <v>3501042</v>
      </c>
      <c r="D5863" t="s">
        <v>7258</v>
      </c>
      <c r="E5863" t="s">
        <v>6877</v>
      </c>
      <c r="F5863" t="s">
        <v>6402</v>
      </c>
      <c r="G5863">
        <v>846</v>
      </c>
      <c r="H5863">
        <v>5147</v>
      </c>
      <c r="I5863">
        <v>0</v>
      </c>
      <c r="J5863">
        <v>0</v>
      </c>
      <c r="K5863">
        <v>0</v>
      </c>
      <c r="M5863">
        <v>2018</v>
      </c>
      <c r="N5863" t="s">
        <v>1463</v>
      </c>
      <c r="O5863">
        <v>99</v>
      </c>
      <c r="P5863">
        <v>3</v>
      </c>
      <c r="Q5863" t="s">
        <v>7733</v>
      </c>
      <c r="R5863" t="s">
        <v>7734</v>
      </c>
      <c r="S5863" t="s">
        <v>7734</v>
      </c>
      <c r="T5863" t="s">
        <v>24473</v>
      </c>
      <c r="U5863">
        <f t="shared" si="91"/>
        <v>5147</v>
      </c>
    </row>
    <row r="5864" spans="1:21" x14ac:dyDescent="0.2">
      <c r="A5864" t="s">
        <v>19413</v>
      </c>
      <c r="B5864" t="s">
        <v>10903</v>
      </c>
      <c r="C5864">
        <v>3501042</v>
      </c>
      <c r="D5864" t="s">
        <v>6471</v>
      </c>
      <c r="E5864" t="s">
        <v>15000</v>
      </c>
      <c r="F5864" t="s">
        <v>6402</v>
      </c>
      <c r="G5864">
        <v>365</v>
      </c>
      <c r="H5864">
        <v>5147</v>
      </c>
      <c r="I5864">
        <v>0</v>
      </c>
      <c r="J5864">
        <v>0</v>
      </c>
      <c r="K5864">
        <v>0</v>
      </c>
      <c r="M5864">
        <v>2018</v>
      </c>
      <c r="N5864" t="s">
        <v>1463</v>
      </c>
      <c r="O5864">
        <v>99</v>
      </c>
      <c r="P5864">
        <v>3</v>
      </c>
      <c r="Q5864" t="s">
        <v>7733</v>
      </c>
      <c r="R5864" t="s">
        <v>7734</v>
      </c>
      <c r="S5864" t="s">
        <v>7734</v>
      </c>
      <c r="T5864" t="s">
        <v>24474</v>
      </c>
      <c r="U5864">
        <f t="shared" si="91"/>
        <v>5147</v>
      </c>
    </row>
    <row r="5865" spans="1:21" x14ac:dyDescent="0.2">
      <c r="A5865" t="s">
        <v>19414</v>
      </c>
      <c r="B5865" t="s">
        <v>10903</v>
      </c>
      <c r="C5865">
        <v>3501042</v>
      </c>
      <c r="D5865" t="s">
        <v>8785</v>
      </c>
      <c r="E5865" t="s">
        <v>10904</v>
      </c>
      <c r="F5865" t="s">
        <v>6402</v>
      </c>
      <c r="G5865">
        <v>0</v>
      </c>
      <c r="H5865">
        <v>0</v>
      </c>
      <c r="I5865">
        <v>1</v>
      </c>
      <c r="J5865">
        <v>1</v>
      </c>
      <c r="K5865">
        <v>1</v>
      </c>
      <c r="M5865">
        <v>2018</v>
      </c>
      <c r="N5865" t="s">
        <v>1479</v>
      </c>
      <c r="O5865">
        <v>99</v>
      </c>
      <c r="P5865">
        <v>1</v>
      </c>
      <c r="Q5865" t="s">
        <v>7733</v>
      </c>
      <c r="R5865" t="s">
        <v>7734</v>
      </c>
      <c r="S5865" t="s">
        <v>7734</v>
      </c>
      <c r="T5865" t="s">
        <v>24475</v>
      </c>
      <c r="U5865">
        <f t="shared" si="91"/>
        <v>5147</v>
      </c>
    </row>
    <row r="5866" spans="1:21" x14ac:dyDescent="0.2">
      <c r="A5866" t="s">
        <v>19415</v>
      </c>
      <c r="B5866" t="s">
        <v>10903</v>
      </c>
      <c r="C5866">
        <v>3501042</v>
      </c>
      <c r="D5866" t="s">
        <v>6493</v>
      </c>
      <c r="E5866" t="s">
        <v>19416</v>
      </c>
      <c r="F5866" t="s">
        <v>6402</v>
      </c>
      <c r="G5866">
        <v>0</v>
      </c>
      <c r="H5866">
        <v>0</v>
      </c>
      <c r="I5866">
        <v>1</v>
      </c>
      <c r="J5866">
        <v>1</v>
      </c>
      <c r="K5866">
        <v>1</v>
      </c>
      <c r="M5866">
        <v>2018</v>
      </c>
      <c r="N5866" t="s">
        <v>6404</v>
      </c>
      <c r="O5866">
        <v>99</v>
      </c>
      <c r="P5866">
        <v>1</v>
      </c>
      <c r="Q5866" t="s">
        <v>7733</v>
      </c>
      <c r="R5866" t="s">
        <v>7734</v>
      </c>
      <c r="S5866" t="s">
        <v>7734</v>
      </c>
      <c r="T5866" t="s">
        <v>24476</v>
      </c>
      <c r="U5866">
        <f t="shared" si="91"/>
        <v>5147</v>
      </c>
    </row>
    <row r="5867" spans="1:21" x14ac:dyDescent="0.2">
      <c r="A5867" t="s">
        <v>19413</v>
      </c>
      <c r="B5867" t="s">
        <v>10903</v>
      </c>
      <c r="C5867">
        <v>3501042</v>
      </c>
      <c r="D5867" t="s">
        <v>6815</v>
      </c>
      <c r="E5867" t="s">
        <v>6437</v>
      </c>
      <c r="F5867" t="s">
        <v>6402</v>
      </c>
      <c r="G5867">
        <v>858</v>
      </c>
      <c r="H5867">
        <v>5147</v>
      </c>
      <c r="I5867">
        <v>1</v>
      </c>
      <c r="J5867">
        <v>1</v>
      </c>
      <c r="K5867">
        <v>0</v>
      </c>
      <c r="M5867">
        <v>2018</v>
      </c>
      <c r="N5867" t="s">
        <v>1463</v>
      </c>
      <c r="O5867">
        <v>99</v>
      </c>
      <c r="P5867">
        <v>3</v>
      </c>
      <c r="Q5867" t="s">
        <v>7733</v>
      </c>
      <c r="R5867" t="s">
        <v>7734</v>
      </c>
      <c r="S5867" t="s">
        <v>7734</v>
      </c>
      <c r="T5867" t="s">
        <v>24477</v>
      </c>
      <c r="U5867">
        <f t="shared" si="91"/>
        <v>5147</v>
      </c>
    </row>
    <row r="5868" spans="1:21" x14ac:dyDescent="0.2">
      <c r="A5868" t="s">
        <v>19413</v>
      </c>
      <c r="B5868" t="s">
        <v>10903</v>
      </c>
      <c r="C5868">
        <v>3501042</v>
      </c>
      <c r="D5868" t="s">
        <v>10905</v>
      </c>
      <c r="E5868" t="s">
        <v>10906</v>
      </c>
      <c r="F5868" t="s">
        <v>6402</v>
      </c>
      <c r="G5868">
        <v>1352</v>
      </c>
      <c r="H5868">
        <v>5147</v>
      </c>
      <c r="I5868">
        <v>0</v>
      </c>
      <c r="J5868">
        <v>1</v>
      </c>
      <c r="K5868">
        <v>0</v>
      </c>
      <c r="M5868">
        <v>2018</v>
      </c>
      <c r="N5868" t="s">
        <v>1463</v>
      </c>
      <c r="O5868">
        <v>99</v>
      </c>
      <c r="P5868">
        <v>3</v>
      </c>
      <c r="Q5868" t="s">
        <v>7733</v>
      </c>
      <c r="R5868" t="s">
        <v>7734</v>
      </c>
      <c r="S5868" t="s">
        <v>7734</v>
      </c>
      <c r="T5868" t="s">
        <v>1059</v>
      </c>
      <c r="U5868">
        <f t="shared" si="91"/>
        <v>5147</v>
      </c>
    </row>
    <row r="5869" spans="1:21" x14ac:dyDescent="0.2">
      <c r="A5869" t="s">
        <v>19413</v>
      </c>
      <c r="B5869" t="s">
        <v>10903</v>
      </c>
      <c r="C5869">
        <v>3501042</v>
      </c>
      <c r="D5869" t="s">
        <v>6428</v>
      </c>
      <c r="E5869" t="s">
        <v>10908</v>
      </c>
      <c r="F5869" t="s">
        <v>6402</v>
      </c>
      <c r="G5869">
        <v>889</v>
      </c>
      <c r="H5869">
        <v>5147</v>
      </c>
      <c r="I5869">
        <v>0</v>
      </c>
      <c r="J5869">
        <v>1</v>
      </c>
      <c r="K5869">
        <v>0</v>
      </c>
      <c r="M5869">
        <v>2018</v>
      </c>
      <c r="N5869" t="s">
        <v>1463</v>
      </c>
      <c r="O5869">
        <v>99</v>
      </c>
      <c r="P5869">
        <v>3</v>
      </c>
      <c r="Q5869" t="s">
        <v>7733</v>
      </c>
      <c r="R5869" t="s">
        <v>7734</v>
      </c>
      <c r="S5869" t="s">
        <v>7734</v>
      </c>
      <c r="T5869" t="s">
        <v>4489</v>
      </c>
      <c r="U5869">
        <f t="shared" si="91"/>
        <v>5147</v>
      </c>
    </row>
    <row r="5870" spans="1:21" x14ac:dyDescent="0.2">
      <c r="A5870" t="s">
        <v>19417</v>
      </c>
      <c r="B5870" t="s">
        <v>10260</v>
      </c>
      <c r="C5870">
        <v>3551017</v>
      </c>
      <c r="D5870" t="s">
        <v>6799</v>
      </c>
      <c r="E5870" t="s">
        <v>10003</v>
      </c>
      <c r="F5870" t="s">
        <v>6402</v>
      </c>
      <c r="G5870">
        <v>412</v>
      </c>
      <c r="H5870">
        <v>1399</v>
      </c>
      <c r="I5870">
        <v>0</v>
      </c>
      <c r="J5870">
        <v>1</v>
      </c>
      <c r="K5870">
        <v>0</v>
      </c>
      <c r="M5870">
        <v>2018</v>
      </c>
      <c r="N5870" t="s">
        <v>1463</v>
      </c>
      <c r="O5870">
        <v>2</v>
      </c>
      <c r="P5870">
        <v>3</v>
      </c>
      <c r="Q5870" t="s">
        <v>7733</v>
      </c>
      <c r="R5870" t="s">
        <v>7734</v>
      </c>
      <c r="S5870" t="s">
        <v>7734</v>
      </c>
      <c r="T5870" t="s">
        <v>24478</v>
      </c>
      <c r="U5870">
        <f t="shared" si="91"/>
        <v>1424</v>
      </c>
    </row>
    <row r="5871" spans="1:21" x14ac:dyDescent="0.2">
      <c r="A5871" t="s">
        <v>19418</v>
      </c>
      <c r="B5871" t="s">
        <v>10260</v>
      </c>
      <c r="C5871">
        <v>3551017</v>
      </c>
      <c r="D5871" t="s">
        <v>7514</v>
      </c>
      <c r="E5871" t="s">
        <v>19419</v>
      </c>
      <c r="F5871" t="s">
        <v>6402</v>
      </c>
      <c r="G5871">
        <v>1033</v>
      </c>
      <c r="H5871">
        <v>1424</v>
      </c>
      <c r="I5871">
        <v>1</v>
      </c>
      <c r="J5871">
        <v>1</v>
      </c>
      <c r="K5871">
        <v>0</v>
      </c>
      <c r="M5871">
        <v>2018</v>
      </c>
      <c r="N5871" t="s">
        <v>6404</v>
      </c>
      <c r="O5871">
        <v>99</v>
      </c>
      <c r="P5871">
        <v>1</v>
      </c>
      <c r="Q5871" t="s">
        <v>7733</v>
      </c>
      <c r="R5871" t="s">
        <v>7734</v>
      </c>
      <c r="S5871" t="s">
        <v>7734</v>
      </c>
      <c r="T5871" t="s">
        <v>24479</v>
      </c>
      <c r="U5871">
        <f t="shared" si="91"/>
        <v>1424</v>
      </c>
    </row>
    <row r="5872" spans="1:21" x14ac:dyDescent="0.2">
      <c r="A5872" t="s">
        <v>19417</v>
      </c>
      <c r="B5872" t="s">
        <v>10260</v>
      </c>
      <c r="C5872">
        <v>3551017</v>
      </c>
      <c r="D5872" t="s">
        <v>7169</v>
      </c>
      <c r="E5872" t="s">
        <v>6750</v>
      </c>
      <c r="F5872" t="s">
        <v>6402</v>
      </c>
      <c r="G5872">
        <v>327</v>
      </c>
      <c r="H5872">
        <v>1399</v>
      </c>
      <c r="I5872">
        <v>0</v>
      </c>
      <c r="J5872">
        <v>1</v>
      </c>
      <c r="K5872">
        <v>0</v>
      </c>
      <c r="M5872">
        <v>2018</v>
      </c>
      <c r="N5872" t="s">
        <v>1463</v>
      </c>
      <c r="O5872">
        <v>2</v>
      </c>
      <c r="P5872">
        <v>3</v>
      </c>
      <c r="Q5872" t="s">
        <v>7733</v>
      </c>
      <c r="R5872" t="s">
        <v>7734</v>
      </c>
      <c r="S5872" t="s">
        <v>7734</v>
      </c>
      <c r="T5872" t="s">
        <v>4502</v>
      </c>
      <c r="U5872">
        <f t="shared" si="91"/>
        <v>1424</v>
      </c>
    </row>
    <row r="5873" spans="1:21" x14ac:dyDescent="0.2">
      <c r="A5873" t="s">
        <v>19420</v>
      </c>
      <c r="B5873" t="s">
        <v>10260</v>
      </c>
      <c r="C5873">
        <v>3551017</v>
      </c>
      <c r="D5873" t="s">
        <v>6809</v>
      </c>
      <c r="E5873" t="s">
        <v>8510</v>
      </c>
      <c r="F5873" t="s">
        <v>6402</v>
      </c>
      <c r="G5873">
        <v>107</v>
      </c>
      <c r="H5873">
        <v>197</v>
      </c>
      <c r="I5873">
        <v>1</v>
      </c>
      <c r="J5873">
        <v>1</v>
      </c>
      <c r="K5873">
        <v>0</v>
      </c>
      <c r="M5873">
        <v>2018</v>
      </c>
      <c r="N5873" t="s">
        <v>1463</v>
      </c>
      <c r="O5873">
        <v>3</v>
      </c>
      <c r="P5873">
        <v>1</v>
      </c>
      <c r="Q5873" t="s">
        <v>7733</v>
      </c>
      <c r="R5873" t="s">
        <v>7734</v>
      </c>
      <c r="S5873" t="s">
        <v>7734</v>
      </c>
      <c r="T5873" t="s">
        <v>4498</v>
      </c>
      <c r="U5873">
        <f t="shared" si="91"/>
        <v>1424</v>
      </c>
    </row>
    <row r="5874" spans="1:21" x14ac:dyDescent="0.2">
      <c r="A5874" t="s">
        <v>19421</v>
      </c>
      <c r="B5874" t="s">
        <v>10260</v>
      </c>
      <c r="C5874">
        <v>3551017</v>
      </c>
      <c r="D5874" t="s">
        <v>6666</v>
      </c>
      <c r="E5874" t="s">
        <v>6767</v>
      </c>
      <c r="F5874" t="s">
        <v>6402</v>
      </c>
      <c r="G5874">
        <v>337</v>
      </c>
      <c r="H5874">
        <v>1418</v>
      </c>
      <c r="I5874">
        <v>1</v>
      </c>
      <c r="J5874">
        <v>1</v>
      </c>
      <c r="K5874">
        <v>0</v>
      </c>
      <c r="M5874">
        <v>2018</v>
      </c>
      <c r="N5874" t="s">
        <v>1463</v>
      </c>
      <c r="O5874">
        <v>4</v>
      </c>
      <c r="P5874">
        <v>3</v>
      </c>
      <c r="Q5874" t="s">
        <v>7733</v>
      </c>
      <c r="R5874" t="s">
        <v>7734</v>
      </c>
      <c r="S5874" t="s">
        <v>7734</v>
      </c>
      <c r="T5874" t="s">
        <v>4496</v>
      </c>
      <c r="U5874">
        <f t="shared" si="91"/>
        <v>1424</v>
      </c>
    </row>
    <row r="5875" spans="1:21" x14ac:dyDescent="0.2">
      <c r="A5875" t="s">
        <v>19417</v>
      </c>
      <c r="B5875" t="s">
        <v>10260</v>
      </c>
      <c r="C5875">
        <v>3551017</v>
      </c>
      <c r="D5875" t="s">
        <v>7571</v>
      </c>
      <c r="E5875" t="s">
        <v>11327</v>
      </c>
      <c r="F5875" t="s">
        <v>6402</v>
      </c>
      <c r="G5875">
        <v>319</v>
      </c>
      <c r="H5875">
        <v>1399</v>
      </c>
      <c r="I5875">
        <v>0</v>
      </c>
      <c r="J5875">
        <v>0</v>
      </c>
      <c r="K5875">
        <v>0</v>
      </c>
      <c r="M5875">
        <v>2018</v>
      </c>
      <c r="N5875" t="s">
        <v>1463</v>
      </c>
      <c r="O5875">
        <v>2</v>
      </c>
      <c r="P5875">
        <v>3</v>
      </c>
      <c r="Q5875" t="s">
        <v>7733</v>
      </c>
      <c r="R5875" t="s">
        <v>7734</v>
      </c>
      <c r="S5875" t="s">
        <v>7734</v>
      </c>
      <c r="T5875" t="s">
        <v>24480</v>
      </c>
      <c r="U5875">
        <f t="shared" si="91"/>
        <v>1424</v>
      </c>
    </row>
    <row r="5876" spans="1:21" x14ac:dyDescent="0.2">
      <c r="A5876" t="s">
        <v>19421</v>
      </c>
      <c r="B5876" t="s">
        <v>10260</v>
      </c>
      <c r="C5876">
        <v>3551017</v>
      </c>
      <c r="D5876" t="s">
        <v>7010</v>
      </c>
      <c r="E5876" t="s">
        <v>7389</v>
      </c>
      <c r="F5876" t="s">
        <v>6402</v>
      </c>
      <c r="G5876">
        <v>362</v>
      </c>
      <c r="H5876">
        <v>1418</v>
      </c>
      <c r="I5876">
        <v>1</v>
      </c>
      <c r="J5876">
        <v>1</v>
      </c>
      <c r="K5876">
        <v>0</v>
      </c>
      <c r="M5876">
        <v>2018</v>
      </c>
      <c r="N5876" t="s">
        <v>1463</v>
      </c>
      <c r="O5876">
        <v>4</v>
      </c>
      <c r="P5876">
        <v>3</v>
      </c>
      <c r="Q5876" t="s">
        <v>7733</v>
      </c>
      <c r="R5876" t="s">
        <v>7734</v>
      </c>
      <c r="S5876" t="s">
        <v>7734</v>
      </c>
      <c r="T5876" t="s">
        <v>4495</v>
      </c>
      <c r="U5876">
        <f t="shared" si="91"/>
        <v>1424</v>
      </c>
    </row>
    <row r="5877" spans="1:21" x14ac:dyDescent="0.2">
      <c r="A5877" t="s">
        <v>19421</v>
      </c>
      <c r="B5877" t="s">
        <v>10260</v>
      </c>
      <c r="C5877">
        <v>3551017</v>
      </c>
      <c r="D5877" t="s">
        <v>6493</v>
      </c>
      <c r="E5877" t="s">
        <v>6909</v>
      </c>
      <c r="F5877" t="s">
        <v>6402</v>
      </c>
      <c r="G5877">
        <v>391</v>
      </c>
      <c r="H5877">
        <v>1418</v>
      </c>
      <c r="I5877">
        <v>0</v>
      </c>
      <c r="J5877">
        <v>1</v>
      </c>
      <c r="K5877">
        <v>0</v>
      </c>
      <c r="M5877">
        <v>2018</v>
      </c>
      <c r="N5877" t="s">
        <v>1463</v>
      </c>
      <c r="O5877">
        <v>4</v>
      </c>
      <c r="P5877">
        <v>3</v>
      </c>
      <c r="Q5877" t="s">
        <v>7733</v>
      </c>
      <c r="R5877" t="s">
        <v>7734</v>
      </c>
      <c r="S5877" t="s">
        <v>7734</v>
      </c>
      <c r="T5877" t="s">
        <v>4506</v>
      </c>
      <c r="U5877">
        <f t="shared" si="91"/>
        <v>1424</v>
      </c>
    </row>
    <row r="5878" spans="1:21" x14ac:dyDescent="0.2">
      <c r="A5878" t="s">
        <v>19422</v>
      </c>
      <c r="B5878" t="s">
        <v>10260</v>
      </c>
      <c r="C5878">
        <v>3551017</v>
      </c>
      <c r="D5878" t="s">
        <v>6921</v>
      </c>
      <c r="E5878" t="s">
        <v>7006</v>
      </c>
      <c r="F5878" t="s">
        <v>6402</v>
      </c>
      <c r="G5878">
        <v>0</v>
      </c>
      <c r="H5878">
        <v>0</v>
      </c>
      <c r="I5878">
        <v>1</v>
      </c>
      <c r="J5878">
        <v>1</v>
      </c>
      <c r="K5878">
        <v>1</v>
      </c>
      <c r="M5878">
        <v>2018</v>
      </c>
      <c r="N5878" t="s">
        <v>1463</v>
      </c>
      <c r="O5878">
        <v>1</v>
      </c>
      <c r="P5878">
        <v>1</v>
      </c>
      <c r="Q5878" t="s">
        <v>7733</v>
      </c>
      <c r="R5878" t="s">
        <v>7734</v>
      </c>
      <c r="S5878" t="s">
        <v>7734</v>
      </c>
      <c r="T5878" t="s">
        <v>4501</v>
      </c>
      <c r="U5878">
        <f t="shared" si="91"/>
        <v>1424</v>
      </c>
    </row>
    <row r="5879" spans="1:21" x14ac:dyDescent="0.2">
      <c r="A5879" t="s">
        <v>19418</v>
      </c>
      <c r="B5879" t="s">
        <v>10260</v>
      </c>
      <c r="C5879">
        <v>3551017</v>
      </c>
      <c r="D5879" t="s">
        <v>7224</v>
      </c>
      <c r="E5879" t="s">
        <v>6491</v>
      </c>
      <c r="F5879" t="s">
        <v>6402</v>
      </c>
      <c r="G5879">
        <v>391</v>
      </c>
      <c r="H5879">
        <v>1424</v>
      </c>
      <c r="I5879">
        <v>1</v>
      </c>
      <c r="J5879">
        <v>0</v>
      </c>
      <c r="K5879">
        <v>0</v>
      </c>
      <c r="M5879">
        <v>2018</v>
      </c>
      <c r="N5879" t="s">
        <v>6404</v>
      </c>
      <c r="O5879">
        <v>99</v>
      </c>
      <c r="P5879">
        <v>1</v>
      </c>
      <c r="Q5879" t="s">
        <v>7733</v>
      </c>
      <c r="R5879" t="s">
        <v>7734</v>
      </c>
      <c r="S5879" t="s">
        <v>7734</v>
      </c>
      <c r="T5879" t="s">
        <v>4504</v>
      </c>
      <c r="U5879">
        <f t="shared" si="91"/>
        <v>1424</v>
      </c>
    </row>
    <row r="5880" spans="1:21" x14ac:dyDescent="0.2">
      <c r="A5880" t="s">
        <v>19417</v>
      </c>
      <c r="B5880" t="s">
        <v>10260</v>
      </c>
      <c r="C5880">
        <v>3551017</v>
      </c>
      <c r="D5880" t="s">
        <v>6622</v>
      </c>
      <c r="E5880" t="s">
        <v>10264</v>
      </c>
      <c r="F5880" t="s">
        <v>6402</v>
      </c>
      <c r="G5880">
        <v>341</v>
      </c>
      <c r="H5880">
        <v>1399</v>
      </c>
      <c r="I5880">
        <v>1</v>
      </c>
      <c r="J5880">
        <v>1</v>
      </c>
      <c r="K5880">
        <v>0</v>
      </c>
      <c r="M5880">
        <v>2018</v>
      </c>
      <c r="N5880" t="s">
        <v>1463</v>
      </c>
      <c r="O5880">
        <v>2</v>
      </c>
      <c r="P5880">
        <v>3</v>
      </c>
      <c r="Q5880" t="s">
        <v>7733</v>
      </c>
      <c r="R5880" t="s">
        <v>7734</v>
      </c>
      <c r="S5880" t="s">
        <v>7734</v>
      </c>
      <c r="T5880" t="s">
        <v>4499</v>
      </c>
      <c r="U5880">
        <f t="shared" si="91"/>
        <v>1424</v>
      </c>
    </row>
    <row r="5881" spans="1:21" x14ac:dyDescent="0.2">
      <c r="A5881" t="s">
        <v>19421</v>
      </c>
      <c r="B5881" t="s">
        <v>10260</v>
      </c>
      <c r="C5881">
        <v>3551017</v>
      </c>
      <c r="D5881" t="s">
        <v>6440</v>
      </c>
      <c r="E5881" t="s">
        <v>19423</v>
      </c>
      <c r="F5881" t="s">
        <v>6402</v>
      </c>
      <c r="G5881">
        <v>328</v>
      </c>
      <c r="H5881">
        <v>1418</v>
      </c>
      <c r="I5881">
        <v>1</v>
      </c>
      <c r="J5881">
        <v>0</v>
      </c>
      <c r="K5881">
        <v>0</v>
      </c>
      <c r="M5881">
        <v>2018</v>
      </c>
      <c r="N5881" t="s">
        <v>1463</v>
      </c>
      <c r="O5881">
        <v>4</v>
      </c>
      <c r="P5881">
        <v>3</v>
      </c>
      <c r="Q5881" t="s">
        <v>7733</v>
      </c>
      <c r="R5881" t="s">
        <v>7734</v>
      </c>
      <c r="S5881" t="s">
        <v>7734</v>
      </c>
      <c r="T5881" t="s">
        <v>24481</v>
      </c>
      <c r="U5881">
        <f t="shared" si="91"/>
        <v>1424</v>
      </c>
    </row>
    <row r="5882" spans="1:21" x14ac:dyDescent="0.2">
      <c r="A5882" t="s">
        <v>19420</v>
      </c>
      <c r="B5882" t="s">
        <v>10260</v>
      </c>
      <c r="C5882">
        <v>3551017</v>
      </c>
      <c r="D5882" t="s">
        <v>6448</v>
      </c>
      <c r="E5882" t="s">
        <v>15812</v>
      </c>
      <c r="F5882" t="s">
        <v>6402</v>
      </c>
      <c r="G5882">
        <v>90</v>
      </c>
      <c r="H5882">
        <v>197</v>
      </c>
      <c r="I5882">
        <v>0</v>
      </c>
      <c r="J5882">
        <v>0</v>
      </c>
      <c r="K5882">
        <v>0</v>
      </c>
      <c r="M5882">
        <v>2018</v>
      </c>
      <c r="N5882" t="s">
        <v>1463</v>
      </c>
      <c r="O5882">
        <v>3</v>
      </c>
      <c r="P5882">
        <v>1</v>
      </c>
      <c r="Q5882" t="s">
        <v>7733</v>
      </c>
      <c r="R5882" t="s">
        <v>7734</v>
      </c>
      <c r="S5882" t="s">
        <v>7734</v>
      </c>
      <c r="T5882" t="s">
        <v>24482</v>
      </c>
      <c r="U5882">
        <f t="shared" si="91"/>
        <v>1424</v>
      </c>
    </row>
    <row r="5883" spans="1:21" x14ac:dyDescent="0.2">
      <c r="A5883" t="s">
        <v>19424</v>
      </c>
      <c r="B5883" t="s">
        <v>14000</v>
      </c>
      <c r="C5883">
        <v>3541069</v>
      </c>
      <c r="D5883" t="s">
        <v>6425</v>
      </c>
      <c r="E5883" t="s">
        <v>18595</v>
      </c>
      <c r="F5883" t="s">
        <v>6402</v>
      </c>
      <c r="G5883">
        <v>385</v>
      </c>
      <c r="H5883">
        <v>10729</v>
      </c>
      <c r="I5883">
        <v>0</v>
      </c>
      <c r="J5883">
        <v>0</v>
      </c>
      <c r="K5883">
        <v>0</v>
      </c>
      <c r="M5883">
        <v>2018</v>
      </c>
      <c r="N5883" t="s">
        <v>1463</v>
      </c>
      <c r="O5883">
        <v>99</v>
      </c>
      <c r="P5883">
        <v>3</v>
      </c>
      <c r="Q5883" t="s">
        <v>7733</v>
      </c>
      <c r="R5883" t="s">
        <v>7734</v>
      </c>
      <c r="S5883" t="s">
        <v>7734</v>
      </c>
      <c r="T5883" t="s">
        <v>24483</v>
      </c>
      <c r="U5883">
        <f t="shared" si="91"/>
        <v>10729</v>
      </c>
    </row>
    <row r="5884" spans="1:21" x14ac:dyDescent="0.2">
      <c r="A5884" t="s">
        <v>19425</v>
      </c>
      <c r="B5884" t="s">
        <v>14000</v>
      </c>
      <c r="C5884">
        <v>3541069</v>
      </c>
      <c r="D5884" t="s">
        <v>7139</v>
      </c>
      <c r="E5884" t="s">
        <v>9436</v>
      </c>
      <c r="F5884" t="s">
        <v>6402</v>
      </c>
      <c r="G5884">
        <v>2122</v>
      </c>
      <c r="H5884">
        <v>3852</v>
      </c>
      <c r="I5884">
        <v>0</v>
      </c>
      <c r="J5884">
        <v>1</v>
      </c>
      <c r="K5884">
        <v>0</v>
      </c>
      <c r="M5884">
        <v>2018</v>
      </c>
      <c r="N5884" t="s">
        <v>1479</v>
      </c>
      <c r="O5884">
        <v>99</v>
      </c>
      <c r="P5884">
        <v>1</v>
      </c>
      <c r="Q5884" t="s">
        <v>7733</v>
      </c>
      <c r="R5884" t="s">
        <v>7734</v>
      </c>
      <c r="S5884" t="s">
        <v>7734</v>
      </c>
      <c r="T5884" t="s">
        <v>4512</v>
      </c>
      <c r="U5884">
        <f t="shared" si="91"/>
        <v>10729</v>
      </c>
    </row>
    <row r="5885" spans="1:21" x14ac:dyDescent="0.2">
      <c r="A5885" t="s">
        <v>19424</v>
      </c>
      <c r="B5885" t="s">
        <v>14000</v>
      </c>
      <c r="C5885">
        <v>3541069</v>
      </c>
      <c r="D5885" t="s">
        <v>6463</v>
      </c>
      <c r="E5885" t="s">
        <v>14004</v>
      </c>
      <c r="F5885" t="s">
        <v>6402</v>
      </c>
      <c r="G5885">
        <v>1718</v>
      </c>
      <c r="H5885">
        <v>10729</v>
      </c>
      <c r="I5885">
        <v>0</v>
      </c>
      <c r="J5885">
        <v>1</v>
      </c>
      <c r="K5885">
        <v>0</v>
      </c>
      <c r="M5885">
        <v>2018</v>
      </c>
      <c r="N5885" t="s">
        <v>1463</v>
      </c>
      <c r="O5885">
        <v>99</v>
      </c>
      <c r="P5885">
        <v>3</v>
      </c>
      <c r="Q5885" t="s">
        <v>7733</v>
      </c>
      <c r="R5885" t="s">
        <v>7734</v>
      </c>
      <c r="S5885" t="s">
        <v>7734</v>
      </c>
      <c r="T5885" t="s">
        <v>4513</v>
      </c>
      <c r="U5885">
        <f t="shared" si="91"/>
        <v>10729</v>
      </c>
    </row>
    <row r="5886" spans="1:21" x14ac:dyDescent="0.2">
      <c r="A5886" t="s">
        <v>19426</v>
      </c>
      <c r="B5886" t="s">
        <v>14000</v>
      </c>
      <c r="C5886">
        <v>3541069</v>
      </c>
      <c r="D5886" t="s">
        <v>6493</v>
      </c>
      <c r="E5886" t="s">
        <v>19427</v>
      </c>
      <c r="F5886" t="s">
        <v>6402</v>
      </c>
      <c r="G5886">
        <v>887</v>
      </c>
      <c r="H5886">
        <v>3908</v>
      </c>
      <c r="I5886">
        <v>0</v>
      </c>
      <c r="J5886">
        <v>0</v>
      </c>
      <c r="K5886">
        <v>0</v>
      </c>
      <c r="M5886">
        <v>2018</v>
      </c>
      <c r="N5886" t="s">
        <v>6404</v>
      </c>
      <c r="O5886">
        <v>99</v>
      </c>
      <c r="P5886">
        <v>1</v>
      </c>
      <c r="Q5886" t="s">
        <v>7733</v>
      </c>
      <c r="R5886" t="s">
        <v>7734</v>
      </c>
      <c r="S5886" t="s">
        <v>7734</v>
      </c>
      <c r="T5886" t="s">
        <v>24484</v>
      </c>
      <c r="U5886">
        <f t="shared" si="91"/>
        <v>10729</v>
      </c>
    </row>
    <row r="5887" spans="1:21" x14ac:dyDescent="0.2">
      <c r="A5887" t="s">
        <v>19424</v>
      </c>
      <c r="B5887" t="s">
        <v>14000</v>
      </c>
      <c r="C5887">
        <v>3541069</v>
      </c>
      <c r="D5887" t="s">
        <v>19428</v>
      </c>
      <c r="E5887" t="s">
        <v>6741</v>
      </c>
      <c r="F5887" t="s">
        <v>6402</v>
      </c>
      <c r="G5887">
        <v>2027</v>
      </c>
      <c r="H5887">
        <v>10729</v>
      </c>
      <c r="I5887">
        <v>0</v>
      </c>
      <c r="J5887">
        <v>1</v>
      </c>
      <c r="K5887">
        <v>0</v>
      </c>
      <c r="M5887">
        <v>2018</v>
      </c>
      <c r="N5887" t="s">
        <v>1463</v>
      </c>
      <c r="O5887">
        <v>99</v>
      </c>
      <c r="P5887">
        <v>3</v>
      </c>
      <c r="Q5887" t="s">
        <v>7733</v>
      </c>
      <c r="R5887" t="s">
        <v>7734</v>
      </c>
      <c r="S5887" t="s">
        <v>7734</v>
      </c>
      <c r="T5887" t="s">
        <v>24485</v>
      </c>
      <c r="U5887">
        <f t="shared" si="91"/>
        <v>10729</v>
      </c>
    </row>
    <row r="5888" spans="1:21" x14ac:dyDescent="0.2">
      <c r="A5888" t="s">
        <v>19426</v>
      </c>
      <c r="B5888" t="s">
        <v>14000</v>
      </c>
      <c r="C5888">
        <v>3541069</v>
      </c>
      <c r="D5888" t="s">
        <v>19429</v>
      </c>
      <c r="E5888" t="s">
        <v>19430</v>
      </c>
      <c r="F5888" t="s">
        <v>6402</v>
      </c>
      <c r="G5888">
        <v>294</v>
      </c>
      <c r="H5888">
        <v>3908</v>
      </c>
      <c r="I5888">
        <v>0</v>
      </c>
      <c r="J5888">
        <v>0</v>
      </c>
      <c r="K5888">
        <v>0</v>
      </c>
      <c r="M5888">
        <v>2018</v>
      </c>
      <c r="N5888" t="s">
        <v>6404</v>
      </c>
      <c r="O5888">
        <v>99</v>
      </c>
      <c r="P5888">
        <v>1</v>
      </c>
      <c r="Q5888" t="s">
        <v>7733</v>
      </c>
      <c r="R5888" t="s">
        <v>7734</v>
      </c>
      <c r="S5888" t="s">
        <v>7734</v>
      </c>
      <c r="T5888" t="s">
        <v>24486</v>
      </c>
      <c r="U5888">
        <f t="shared" si="91"/>
        <v>10729</v>
      </c>
    </row>
    <row r="5889" spans="1:21" x14ac:dyDescent="0.2">
      <c r="A5889" t="s">
        <v>19424</v>
      </c>
      <c r="B5889" t="s">
        <v>14000</v>
      </c>
      <c r="C5889">
        <v>3541069</v>
      </c>
      <c r="D5889" t="s">
        <v>7445</v>
      </c>
      <c r="E5889" t="s">
        <v>9436</v>
      </c>
      <c r="F5889" t="s">
        <v>6402</v>
      </c>
      <c r="G5889">
        <v>1719</v>
      </c>
      <c r="H5889">
        <v>10729</v>
      </c>
      <c r="I5889">
        <v>0</v>
      </c>
      <c r="J5889">
        <v>1</v>
      </c>
      <c r="K5889">
        <v>0</v>
      </c>
      <c r="M5889">
        <v>2018</v>
      </c>
      <c r="N5889" t="s">
        <v>1463</v>
      </c>
      <c r="O5889">
        <v>99</v>
      </c>
      <c r="P5889">
        <v>3</v>
      </c>
      <c r="Q5889" t="s">
        <v>7733</v>
      </c>
      <c r="R5889" t="s">
        <v>7734</v>
      </c>
      <c r="S5889" t="s">
        <v>7734</v>
      </c>
      <c r="T5889" t="s">
        <v>24487</v>
      </c>
      <c r="U5889">
        <f t="shared" si="91"/>
        <v>10729</v>
      </c>
    </row>
    <row r="5890" spans="1:21" x14ac:dyDescent="0.2">
      <c r="A5890" t="s">
        <v>19426</v>
      </c>
      <c r="B5890" t="s">
        <v>14000</v>
      </c>
      <c r="C5890">
        <v>3541069</v>
      </c>
      <c r="D5890" t="s">
        <v>14323</v>
      </c>
      <c r="E5890" t="s">
        <v>15765</v>
      </c>
      <c r="F5890" t="s">
        <v>6402</v>
      </c>
      <c r="G5890">
        <v>2727</v>
      </c>
      <c r="H5890">
        <v>3908</v>
      </c>
      <c r="I5890">
        <v>1</v>
      </c>
      <c r="J5890">
        <v>1</v>
      </c>
      <c r="K5890">
        <v>0</v>
      </c>
      <c r="M5890">
        <v>2018</v>
      </c>
      <c r="N5890" t="s">
        <v>6404</v>
      </c>
      <c r="O5890">
        <v>99</v>
      </c>
      <c r="P5890">
        <v>1</v>
      </c>
      <c r="Q5890" t="s">
        <v>7733</v>
      </c>
      <c r="R5890" t="s">
        <v>7734</v>
      </c>
      <c r="S5890" t="s">
        <v>7734</v>
      </c>
      <c r="T5890" t="s">
        <v>24488</v>
      </c>
      <c r="U5890">
        <f t="shared" ref="U5890:U5953" si="92">_xlfn.MAXIFS($H$2:$H$6695, $C$2:$C$6695,C5890)</f>
        <v>10729</v>
      </c>
    </row>
    <row r="5891" spans="1:21" x14ac:dyDescent="0.2">
      <c r="A5891" t="s">
        <v>19424</v>
      </c>
      <c r="B5891" t="s">
        <v>14000</v>
      </c>
      <c r="C5891">
        <v>3541069</v>
      </c>
      <c r="D5891" t="s">
        <v>19431</v>
      </c>
      <c r="E5891" t="s">
        <v>19432</v>
      </c>
      <c r="F5891" t="s">
        <v>6402</v>
      </c>
      <c r="G5891">
        <v>594</v>
      </c>
      <c r="H5891">
        <v>10729</v>
      </c>
      <c r="I5891">
        <v>0</v>
      </c>
      <c r="J5891">
        <v>0</v>
      </c>
      <c r="K5891">
        <v>0</v>
      </c>
      <c r="M5891">
        <v>2018</v>
      </c>
      <c r="N5891" t="s">
        <v>1463</v>
      </c>
      <c r="O5891">
        <v>99</v>
      </c>
      <c r="P5891">
        <v>3</v>
      </c>
      <c r="Q5891" t="s">
        <v>7733</v>
      </c>
      <c r="R5891" t="s">
        <v>7734</v>
      </c>
      <c r="S5891" t="s">
        <v>7734</v>
      </c>
      <c r="T5891" t="s">
        <v>24489</v>
      </c>
      <c r="U5891">
        <f t="shared" si="92"/>
        <v>10729</v>
      </c>
    </row>
    <row r="5892" spans="1:21" x14ac:dyDescent="0.2">
      <c r="A5892" t="s">
        <v>19425</v>
      </c>
      <c r="B5892" t="s">
        <v>14000</v>
      </c>
      <c r="C5892">
        <v>3541069</v>
      </c>
      <c r="D5892" t="s">
        <v>6408</v>
      </c>
      <c r="E5892" t="s">
        <v>6732</v>
      </c>
      <c r="F5892" t="s">
        <v>6402</v>
      </c>
      <c r="G5892">
        <v>1730</v>
      </c>
      <c r="H5892">
        <v>3852</v>
      </c>
      <c r="I5892">
        <v>1</v>
      </c>
      <c r="J5892">
        <v>0</v>
      </c>
      <c r="K5892">
        <v>0</v>
      </c>
      <c r="M5892">
        <v>2018</v>
      </c>
      <c r="N5892" t="s">
        <v>1479</v>
      </c>
      <c r="O5892">
        <v>99</v>
      </c>
      <c r="P5892">
        <v>1</v>
      </c>
      <c r="Q5892" t="s">
        <v>7733</v>
      </c>
      <c r="R5892" t="s">
        <v>7734</v>
      </c>
      <c r="S5892" t="s">
        <v>7734</v>
      </c>
      <c r="T5892" t="s">
        <v>4515</v>
      </c>
      <c r="U5892">
        <f t="shared" si="92"/>
        <v>10729</v>
      </c>
    </row>
    <row r="5893" spans="1:21" x14ac:dyDescent="0.2">
      <c r="A5893" t="s">
        <v>19424</v>
      </c>
      <c r="B5893" t="s">
        <v>14000</v>
      </c>
      <c r="C5893">
        <v>3541069</v>
      </c>
      <c r="D5893" t="s">
        <v>6815</v>
      </c>
      <c r="E5893" t="s">
        <v>18478</v>
      </c>
      <c r="F5893" t="s">
        <v>6402</v>
      </c>
      <c r="G5893">
        <v>838</v>
      </c>
      <c r="H5893">
        <v>10729</v>
      </c>
      <c r="I5893">
        <v>0</v>
      </c>
      <c r="J5893">
        <v>0</v>
      </c>
      <c r="K5893">
        <v>0</v>
      </c>
      <c r="M5893">
        <v>2018</v>
      </c>
      <c r="N5893" t="s">
        <v>1463</v>
      </c>
      <c r="O5893">
        <v>99</v>
      </c>
      <c r="P5893">
        <v>3</v>
      </c>
      <c r="Q5893" t="s">
        <v>7733</v>
      </c>
      <c r="R5893" t="s">
        <v>7734</v>
      </c>
      <c r="S5893" t="s">
        <v>7734</v>
      </c>
      <c r="T5893" t="s">
        <v>24490</v>
      </c>
      <c r="U5893">
        <f t="shared" si="92"/>
        <v>10729</v>
      </c>
    </row>
    <row r="5894" spans="1:21" x14ac:dyDescent="0.2">
      <c r="A5894" t="s">
        <v>19424</v>
      </c>
      <c r="B5894" t="s">
        <v>14000</v>
      </c>
      <c r="C5894">
        <v>3541069</v>
      </c>
      <c r="D5894" t="s">
        <v>6858</v>
      </c>
      <c r="E5894" t="s">
        <v>9843</v>
      </c>
      <c r="F5894" t="s">
        <v>6402</v>
      </c>
      <c r="G5894">
        <v>643</v>
      </c>
      <c r="H5894">
        <v>10729</v>
      </c>
      <c r="I5894">
        <v>0</v>
      </c>
      <c r="J5894">
        <v>0</v>
      </c>
      <c r="K5894">
        <v>0</v>
      </c>
      <c r="M5894">
        <v>2018</v>
      </c>
      <c r="N5894" t="s">
        <v>1463</v>
      </c>
      <c r="O5894">
        <v>99</v>
      </c>
      <c r="P5894">
        <v>3</v>
      </c>
      <c r="Q5894" t="s">
        <v>7733</v>
      </c>
      <c r="R5894" t="s">
        <v>7734</v>
      </c>
      <c r="S5894" t="s">
        <v>7734</v>
      </c>
      <c r="T5894" t="s">
        <v>24491</v>
      </c>
      <c r="U5894">
        <f t="shared" si="92"/>
        <v>10729</v>
      </c>
    </row>
    <row r="5895" spans="1:21" x14ac:dyDescent="0.2">
      <c r="A5895" t="s">
        <v>19424</v>
      </c>
      <c r="B5895" t="s">
        <v>14000</v>
      </c>
      <c r="C5895">
        <v>3541069</v>
      </c>
      <c r="D5895" t="s">
        <v>19433</v>
      </c>
      <c r="E5895" t="s">
        <v>19434</v>
      </c>
      <c r="F5895" t="s">
        <v>6402</v>
      </c>
      <c r="G5895">
        <v>1151</v>
      </c>
      <c r="H5895">
        <v>10729</v>
      </c>
      <c r="I5895">
        <v>0</v>
      </c>
      <c r="J5895">
        <v>0</v>
      </c>
      <c r="K5895">
        <v>0</v>
      </c>
      <c r="M5895">
        <v>2018</v>
      </c>
      <c r="N5895" t="s">
        <v>1463</v>
      </c>
      <c r="O5895">
        <v>99</v>
      </c>
      <c r="P5895">
        <v>3</v>
      </c>
      <c r="Q5895" t="s">
        <v>7733</v>
      </c>
      <c r="R5895" t="s">
        <v>7734</v>
      </c>
      <c r="S5895" t="s">
        <v>7734</v>
      </c>
      <c r="T5895" t="s">
        <v>24492</v>
      </c>
      <c r="U5895">
        <f t="shared" si="92"/>
        <v>10729</v>
      </c>
    </row>
    <row r="5896" spans="1:21" x14ac:dyDescent="0.2">
      <c r="A5896" t="s">
        <v>19424</v>
      </c>
      <c r="B5896" t="s">
        <v>14000</v>
      </c>
      <c r="C5896">
        <v>3541069</v>
      </c>
      <c r="D5896" t="s">
        <v>6423</v>
      </c>
      <c r="E5896" t="s">
        <v>7375</v>
      </c>
      <c r="F5896" t="s">
        <v>6402</v>
      </c>
      <c r="G5896">
        <v>1654</v>
      </c>
      <c r="H5896">
        <v>10729</v>
      </c>
      <c r="I5896">
        <v>1</v>
      </c>
      <c r="J5896">
        <v>0</v>
      </c>
      <c r="K5896">
        <v>0</v>
      </c>
      <c r="M5896">
        <v>2018</v>
      </c>
      <c r="N5896" t="s">
        <v>1463</v>
      </c>
      <c r="O5896">
        <v>99</v>
      </c>
      <c r="P5896">
        <v>3</v>
      </c>
      <c r="Q5896" t="s">
        <v>7733</v>
      </c>
      <c r="R5896" t="s">
        <v>7734</v>
      </c>
      <c r="S5896" t="s">
        <v>7734</v>
      </c>
      <c r="T5896" t="s">
        <v>24493</v>
      </c>
      <c r="U5896">
        <f t="shared" si="92"/>
        <v>10729</v>
      </c>
    </row>
    <row r="5897" spans="1:21" x14ac:dyDescent="0.2">
      <c r="A5897" t="s">
        <v>19435</v>
      </c>
      <c r="B5897" t="s">
        <v>9921</v>
      </c>
      <c r="C5897">
        <v>3558016</v>
      </c>
      <c r="D5897" t="s">
        <v>7347</v>
      </c>
      <c r="E5897" t="s">
        <v>9924</v>
      </c>
      <c r="F5897" t="s">
        <v>6402</v>
      </c>
      <c r="G5897">
        <v>109</v>
      </c>
      <c r="H5897">
        <v>509</v>
      </c>
      <c r="I5897">
        <v>0</v>
      </c>
      <c r="J5897">
        <v>1</v>
      </c>
      <c r="K5897">
        <v>0</v>
      </c>
      <c r="M5897">
        <v>2018</v>
      </c>
      <c r="N5897" t="s">
        <v>1463</v>
      </c>
      <c r="O5897">
        <v>99</v>
      </c>
      <c r="P5897">
        <v>4</v>
      </c>
      <c r="Q5897" t="s">
        <v>7733</v>
      </c>
      <c r="R5897" t="s">
        <v>7734</v>
      </c>
      <c r="S5897" t="s">
        <v>7734</v>
      </c>
      <c r="T5897" t="s">
        <v>24494</v>
      </c>
      <c r="U5897">
        <f t="shared" si="92"/>
        <v>509</v>
      </c>
    </row>
    <row r="5898" spans="1:21" x14ac:dyDescent="0.2">
      <c r="A5898" t="s">
        <v>19435</v>
      </c>
      <c r="B5898" t="s">
        <v>9921</v>
      </c>
      <c r="C5898">
        <v>3558016</v>
      </c>
      <c r="D5898" t="s">
        <v>7481</v>
      </c>
      <c r="E5898" t="s">
        <v>9927</v>
      </c>
      <c r="F5898" t="s">
        <v>6402</v>
      </c>
      <c r="G5898">
        <v>114</v>
      </c>
      <c r="H5898">
        <v>509</v>
      </c>
      <c r="I5898">
        <v>1</v>
      </c>
      <c r="J5898">
        <v>1</v>
      </c>
      <c r="K5898">
        <v>0</v>
      </c>
      <c r="M5898">
        <v>2018</v>
      </c>
      <c r="N5898" t="s">
        <v>1463</v>
      </c>
      <c r="O5898">
        <v>99</v>
      </c>
      <c r="P5898">
        <v>4</v>
      </c>
      <c r="Q5898" t="s">
        <v>7733</v>
      </c>
      <c r="R5898" t="s">
        <v>7734</v>
      </c>
      <c r="S5898" t="s">
        <v>7734</v>
      </c>
      <c r="T5898" t="s">
        <v>4528</v>
      </c>
      <c r="U5898">
        <f t="shared" si="92"/>
        <v>509</v>
      </c>
    </row>
    <row r="5899" spans="1:21" x14ac:dyDescent="0.2">
      <c r="A5899" t="s">
        <v>19435</v>
      </c>
      <c r="B5899" t="s">
        <v>9921</v>
      </c>
      <c r="C5899">
        <v>3558016</v>
      </c>
      <c r="D5899" t="s">
        <v>8550</v>
      </c>
      <c r="E5899" t="s">
        <v>19436</v>
      </c>
      <c r="F5899" t="s">
        <v>6402</v>
      </c>
      <c r="G5899">
        <v>99</v>
      </c>
      <c r="H5899">
        <v>509</v>
      </c>
      <c r="I5899">
        <v>1</v>
      </c>
      <c r="J5899">
        <v>1</v>
      </c>
      <c r="K5899">
        <v>0</v>
      </c>
      <c r="M5899">
        <v>2018</v>
      </c>
      <c r="N5899" t="s">
        <v>1463</v>
      </c>
      <c r="O5899">
        <v>99</v>
      </c>
      <c r="P5899">
        <v>4</v>
      </c>
      <c r="Q5899" t="s">
        <v>7733</v>
      </c>
      <c r="R5899" t="s">
        <v>7734</v>
      </c>
      <c r="S5899" t="s">
        <v>7734</v>
      </c>
      <c r="T5899" t="s">
        <v>24495</v>
      </c>
      <c r="U5899">
        <f t="shared" si="92"/>
        <v>509</v>
      </c>
    </row>
    <row r="5900" spans="1:21" x14ac:dyDescent="0.2">
      <c r="A5900" t="s">
        <v>19437</v>
      </c>
      <c r="B5900" t="s">
        <v>9921</v>
      </c>
      <c r="C5900">
        <v>3558016</v>
      </c>
      <c r="D5900" t="s">
        <v>6493</v>
      </c>
      <c r="E5900" t="s">
        <v>9922</v>
      </c>
      <c r="F5900" t="s">
        <v>6402</v>
      </c>
      <c r="G5900">
        <v>0</v>
      </c>
      <c r="H5900">
        <v>0</v>
      </c>
      <c r="I5900">
        <v>1</v>
      </c>
      <c r="J5900">
        <v>1</v>
      </c>
      <c r="K5900">
        <v>1</v>
      </c>
      <c r="M5900">
        <v>2018</v>
      </c>
      <c r="N5900" t="s">
        <v>6404</v>
      </c>
      <c r="O5900">
        <v>99</v>
      </c>
      <c r="P5900">
        <v>1</v>
      </c>
      <c r="Q5900" t="s">
        <v>7733</v>
      </c>
      <c r="R5900" t="s">
        <v>7734</v>
      </c>
      <c r="S5900" t="s">
        <v>7734</v>
      </c>
      <c r="T5900" t="s">
        <v>1066</v>
      </c>
      <c r="U5900">
        <f t="shared" si="92"/>
        <v>509</v>
      </c>
    </row>
    <row r="5901" spans="1:21" x14ac:dyDescent="0.2">
      <c r="A5901" t="s">
        <v>19435</v>
      </c>
      <c r="B5901" t="s">
        <v>9921</v>
      </c>
      <c r="C5901">
        <v>3558016</v>
      </c>
      <c r="D5901" t="s">
        <v>7250</v>
      </c>
      <c r="E5901" t="s">
        <v>9925</v>
      </c>
      <c r="F5901" t="s">
        <v>6402</v>
      </c>
      <c r="G5901">
        <v>66</v>
      </c>
      <c r="H5901">
        <v>509</v>
      </c>
      <c r="I5901">
        <v>0</v>
      </c>
      <c r="J5901">
        <v>0</v>
      </c>
      <c r="K5901">
        <v>0</v>
      </c>
      <c r="M5901">
        <v>2018</v>
      </c>
      <c r="N5901" t="s">
        <v>1463</v>
      </c>
      <c r="O5901">
        <v>99</v>
      </c>
      <c r="P5901">
        <v>4</v>
      </c>
      <c r="Q5901" t="s">
        <v>7733</v>
      </c>
      <c r="R5901" t="s">
        <v>7734</v>
      </c>
      <c r="S5901" t="s">
        <v>7734</v>
      </c>
      <c r="T5901" t="s">
        <v>4531</v>
      </c>
      <c r="U5901">
        <f t="shared" si="92"/>
        <v>509</v>
      </c>
    </row>
    <row r="5902" spans="1:21" x14ac:dyDescent="0.2">
      <c r="A5902" t="s">
        <v>19435</v>
      </c>
      <c r="B5902" t="s">
        <v>9921</v>
      </c>
      <c r="C5902">
        <v>3558016</v>
      </c>
      <c r="D5902" t="s">
        <v>6488</v>
      </c>
      <c r="E5902" t="s">
        <v>19438</v>
      </c>
      <c r="F5902" t="s">
        <v>6402</v>
      </c>
      <c r="G5902">
        <v>121</v>
      </c>
      <c r="H5902">
        <v>509</v>
      </c>
      <c r="I5902">
        <v>1</v>
      </c>
      <c r="J5902">
        <v>1</v>
      </c>
      <c r="K5902">
        <v>0</v>
      </c>
      <c r="M5902">
        <v>2018</v>
      </c>
      <c r="N5902" t="s">
        <v>1463</v>
      </c>
      <c r="O5902">
        <v>99</v>
      </c>
      <c r="P5902">
        <v>4</v>
      </c>
      <c r="Q5902" t="s">
        <v>7733</v>
      </c>
      <c r="R5902" t="s">
        <v>7734</v>
      </c>
      <c r="S5902" t="s">
        <v>7734</v>
      </c>
      <c r="T5902" t="s">
        <v>24496</v>
      </c>
      <c r="U5902">
        <f t="shared" si="92"/>
        <v>509</v>
      </c>
    </row>
    <row r="5903" spans="1:21" x14ac:dyDescent="0.2">
      <c r="A5903" t="s">
        <v>19439</v>
      </c>
      <c r="B5903" t="s">
        <v>11207</v>
      </c>
      <c r="C5903">
        <v>3538018</v>
      </c>
      <c r="D5903" t="s">
        <v>7100</v>
      </c>
      <c r="E5903" t="s">
        <v>11208</v>
      </c>
      <c r="F5903" t="s">
        <v>6402</v>
      </c>
      <c r="G5903">
        <v>0</v>
      </c>
      <c r="H5903">
        <v>0</v>
      </c>
      <c r="I5903">
        <v>1</v>
      </c>
      <c r="J5903">
        <v>1</v>
      </c>
      <c r="K5903">
        <v>1</v>
      </c>
      <c r="M5903">
        <v>2018</v>
      </c>
      <c r="N5903" t="s">
        <v>1463</v>
      </c>
      <c r="O5903">
        <v>99</v>
      </c>
      <c r="P5903">
        <v>4</v>
      </c>
      <c r="Q5903" t="s">
        <v>7733</v>
      </c>
      <c r="R5903" t="s">
        <v>7734</v>
      </c>
      <c r="S5903" t="s">
        <v>7734</v>
      </c>
      <c r="T5903" t="s">
        <v>4565</v>
      </c>
      <c r="U5903">
        <f t="shared" si="92"/>
        <v>0</v>
      </c>
    </row>
    <row r="5904" spans="1:21" x14ac:dyDescent="0.2">
      <c r="A5904" t="s">
        <v>19439</v>
      </c>
      <c r="B5904" t="s">
        <v>11207</v>
      </c>
      <c r="C5904">
        <v>3538018</v>
      </c>
      <c r="D5904" t="s">
        <v>11058</v>
      </c>
      <c r="E5904" t="s">
        <v>15385</v>
      </c>
      <c r="F5904" t="s">
        <v>6402</v>
      </c>
      <c r="G5904">
        <v>0</v>
      </c>
      <c r="H5904">
        <v>0</v>
      </c>
      <c r="I5904">
        <v>1</v>
      </c>
      <c r="J5904">
        <v>1</v>
      </c>
      <c r="K5904">
        <v>1</v>
      </c>
      <c r="M5904">
        <v>2018</v>
      </c>
      <c r="N5904" t="s">
        <v>1463</v>
      </c>
      <c r="O5904">
        <v>99</v>
      </c>
      <c r="P5904">
        <v>4</v>
      </c>
      <c r="Q5904" t="s">
        <v>7733</v>
      </c>
      <c r="R5904" t="s">
        <v>7734</v>
      </c>
      <c r="S5904" t="s">
        <v>7734</v>
      </c>
      <c r="T5904" t="s">
        <v>24497</v>
      </c>
      <c r="U5904">
        <f t="shared" si="92"/>
        <v>0</v>
      </c>
    </row>
    <row r="5905" spans="1:21" x14ac:dyDescent="0.2">
      <c r="A5905" t="s">
        <v>19440</v>
      </c>
      <c r="B5905" t="s">
        <v>11207</v>
      </c>
      <c r="C5905">
        <v>3538018</v>
      </c>
      <c r="D5905" t="s">
        <v>6545</v>
      </c>
      <c r="E5905" t="s">
        <v>11208</v>
      </c>
      <c r="F5905" t="s">
        <v>6402</v>
      </c>
      <c r="G5905">
        <v>0</v>
      </c>
      <c r="H5905">
        <v>0</v>
      </c>
      <c r="I5905">
        <v>1</v>
      </c>
      <c r="J5905">
        <v>1</v>
      </c>
      <c r="K5905">
        <v>1</v>
      </c>
      <c r="M5905">
        <v>2018</v>
      </c>
      <c r="N5905" t="s">
        <v>6404</v>
      </c>
      <c r="O5905">
        <v>99</v>
      </c>
      <c r="P5905">
        <v>1</v>
      </c>
      <c r="Q5905" t="s">
        <v>7733</v>
      </c>
      <c r="R5905" t="s">
        <v>7734</v>
      </c>
      <c r="S5905" t="s">
        <v>7734</v>
      </c>
      <c r="T5905" t="s">
        <v>1070</v>
      </c>
      <c r="U5905">
        <f t="shared" si="92"/>
        <v>0</v>
      </c>
    </row>
    <row r="5906" spans="1:21" x14ac:dyDescent="0.2">
      <c r="A5906" t="s">
        <v>19439</v>
      </c>
      <c r="B5906" t="s">
        <v>11207</v>
      </c>
      <c r="C5906">
        <v>3538018</v>
      </c>
      <c r="D5906" t="s">
        <v>6496</v>
      </c>
      <c r="E5906" t="s">
        <v>6890</v>
      </c>
      <c r="F5906" t="s">
        <v>6402</v>
      </c>
      <c r="G5906">
        <v>0</v>
      </c>
      <c r="H5906">
        <v>0</v>
      </c>
      <c r="I5906">
        <v>1</v>
      </c>
      <c r="J5906">
        <v>1</v>
      </c>
      <c r="K5906">
        <v>1</v>
      </c>
      <c r="M5906">
        <v>2018</v>
      </c>
      <c r="N5906" t="s">
        <v>1463</v>
      </c>
      <c r="O5906">
        <v>99</v>
      </c>
      <c r="P5906">
        <v>4</v>
      </c>
      <c r="Q5906" t="s">
        <v>7733</v>
      </c>
      <c r="R5906" t="s">
        <v>7734</v>
      </c>
      <c r="S5906" t="s">
        <v>7734</v>
      </c>
      <c r="T5906" t="s">
        <v>4567</v>
      </c>
      <c r="U5906">
        <f t="shared" si="92"/>
        <v>0</v>
      </c>
    </row>
    <row r="5907" spans="1:21" x14ac:dyDescent="0.2">
      <c r="A5907" t="s">
        <v>19439</v>
      </c>
      <c r="B5907" t="s">
        <v>11207</v>
      </c>
      <c r="C5907">
        <v>3538018</v>
      </c>
      <c r="D5907" t="s">
        <v>6595</v>
      </c>
      <c r="E5907" t="s">
        <v>19441</v>
      </c>
      <c r="F5907" t="s">
        <v>6402</v>
      </c>
      <c r="G5907">
        <v>0</v>
      </c>
      <c r="H5907">
        <v>0</v>
      </c>
      <c r="I5907">
        <v>1</v>
      </c>
      <c r="J5907">
        <v>1</v>
      </c>
      <c r="K5907">
        <v>1</v>
      </c>
      <c r="M5907">
        <v>2018</v>
      </c>
      <c r="N5907" t="s">
        <v>1463</v>
      </c>
      <c r="O5907">
        <v>99</v>
      </c>
      <c r="P5907">
        <v>4</v>
      </c>
      <c r="Q5907" t="s">
        <v>7733</v>
      </c>
      <c r="R5907" t="s">
        <v>7734</v>
      </c>
      <c r="S5907" t="s">
        <v>7734</v>
      </c>
      <c r="T5907" t="s">
        <v>24498</v>
      </c>
      <c r="U5907">
        <f t="shared" si="92"/>
        <v>0</v>
      </c>
    </row>
    <row r="5908" spans="1:21" x14ac:dyDescent="0.2">
      <c r="A5908" t="s">
        <v>19442</v>
      </c>
      <c r="B5908" t="s">
        <v>19443</v>
      </c>
      <c r="C5908">
        <v>3558011</v>
      </c>
      <c r="D5908" t="s">
        <v>19444</v>
      </c>
      <c r="E5908" t="s">
        <v>7481</v>
      </c>
      <c r="F5908" t="s">
        <v>6402</v>
      </c>
      <c r="G5908">
        <v>906</v>
      </c>
      <c r="H5908">
        <v>5310</v>
      </c>
      <c r="I5908">
        <v>1</v>
      </c>
      <c r="J5908">
        <v>1</v>
      </c>
      <c r="K5908">
        <v>0</v>
      </c>
      <c r="M5908">
        <v>2018</v>
      </c>
      <c r="N5908" t="s">
        <v>1463</v>
      </c>
      <c r="O5908">
        <v>99</v>
      </c>
      <c r="P5908">
        <v>4</v>
      </c>
      <c r="Q5908" t="s">
        <v>7733</v>
      </c>
      <c r="R5908" t="s">
        <v>7734</v>
      </c>
      <c r="S5908" t="s">
        <v>7734</v>
      </c>
      <c r="T5908" t="s">
        <v>24499</v>
      </c>
      <c r="U5908">
        <f t="shared" si="92"/>
        <v>5310</v>
      </c>
    </row>
    <row r="5909" spans="1:21" x14ac:dyDescent="0.2">
      <c r="A5909" t="s">
        <v>19442</v>
      </c>
      <c r="B5909" t="s">
        <v>19443</v>
      </c>
      <c r="C5909">
        <v>3558011</v>
      </c>
      <c r="D5909" t="s">
        <v>6771</v>
      </c>
      <c r="E5909" t="s">
        <v>10941</v>
      </c>
      <c r="F5909" t="s">
        <v>6402</v>
      </c>
      <c r="G5909">
        <v>794</v>
      </c>
      <c r="H5909">
        <v>5310</v>
      </c>
      <c r="I5909">
        <v>1</v>
      </c>
      <c r="J5909">
        <v>1</v>
      </c>
      <c r="K5909">
        <v>0</v>
      </c>
      <c r="M5909">
        <v>2018</v>
      </c>
      <c r="N5909" t="s">
        <v>1463</v>
      </c>
      <c r="O5909">
        <v>99</v>
      </c>
      <c r="P5909">
        <v>4</v>
      </c>
      <c r="Q5909" t="s">
        <v>7733</v>
      </c>
      <c r="R5909" t="s">
        <v>7734</v>
      </c>
      <c r="S5909" t="s">
        <v>7734</v>
      </c>
      <c r="T5909" t="s">
        <v>4568</v>
      </c>
      <c r="U5909">
        <f t="shared" si="92"/>
        <v>5310</v>
      </c>
    </row>
    <row r="5910" spans="1:21" x14ac:dyDescent="0.2">
      <c r="A5910" t="s">
        <v>19442</v>
      </c>
      <c r="B5910" t="s">
        <v>19443</v>
      </c>
      <c r="C5910">
        <v>3558011</v>
      </c>
      <c r="D5910" t="s">
        <v>10937</v>
      </c>
      <c r="E5910" t="s">
        <v>10938</v>
      </c>
      <c r="F5910" t="s">
        <v>6402</v>
      </c>
      <c r="G5910">
        <v>982</v>
      </c>
      <c r="H5910">
        <v>5310</v>
      </c>
      <c r="I5910">
        <v>1</v>
      </c>
      <c r="J5910">
        <v>1</v>
      </c>
      <c r="K5910">
        <v>0</v>
      </c>
      <c r="M5910">
        <v>2018</v>
      </c>
      <c r="N5910" t="s">
        <v>1463</v>
      </c>
      <c r="O5910">
        <v>99</v>
      </c>
      <c r="P5910">
        <v>4</v>
      </c>
      <c r="Q5910" t="s">
        <v>7733</v>
      </c>
      <c r="R5910" t="s">
        <v>7734</v>
      </c>
      <c r="S5910" t="s">
        <v>7734</v>
      </c>
      <c r="T5910" t="s">
        <v>4570</v>
      </c>
      <c r="U5910">
        <f t="shared" si="92"/>
        <v>5310</v>
      </c>
    </row>
    <row r="5911" spans="1:21" x14ac:dyDescent="0.2">
      <c r="A5911" t="s">
        <v>19442</v>
      </c>
      <c r="B5911" t="s">
        <v>19443</v>
      </c>
      <c r="C5911">
        <v>3558011</v>
      </c>
      <c r="D5911" t="s">
        <v>7000</v>
      </c>
      <c r="E5911" t="s">
        <v>10931</v>
      </c>
      <c r="F5911" t="s">
        <v>6402</v>
      </c>
      <c r="G5911">
        <v>913</v>
      </c>
      <c r="H5911">
        <v>5310</v>
      </c>
      <c r="I5911">
        <v>0</v>
      </c>
      <c r="J5911">
        <v>1</v>
      </c>
      <c r="K5911">
        <v>0</v>
      </c>
      <c r="M5911">
        <v>2018</v>
      </c>
      <c r="N5911" t="s">
        <v>1463</v>
      </c>
      <c r="O5911">
        <v>99</v>
      </c>
      <c r="P5911">
        <v>4</v>
      </c>
      <c r="Q5911" t="s">
        <v>7733</v>
      </c>
      <c r="R5911" t="s">
        <v>7734</v>
      </c>
      <c r="S5911" t="s">
        <v>7734</v>
      </c>
      <c r="T5911" t="s">
        <v>1072</v>
      </c>
      <c r="U5911">
        <f t="shared" si="92"/>
        <v>5310</v>
      </c>
    </row>
    <row r="5912" spans="1:21" x14ac:dyDescent="0.2">
      <c r="A5912" t="s">
        <v>19442</v>
      </c>
      <c r="B5912" t="s">
        <v>19443</v>
      </c>
      <c r="C5912">
        <v>3558011</v>
      </c>
      <c r="D5912" t="s">
        <v>6493</v>
      </c>
      <c r="E5912" t="s">
        <v>7590</v>
      </c>
      <c r="F5912" t="s">
        <v>6402</v>
      </c>
      <c r="G5912">
        <v>711</v>
      </c>
      <c r="H5912">
        <v>5310</v>
      </c>
      <c r="I5912">
        <v>1</v>
      </c>
      <c r="J5912">
        <v>0</v>
      </c>
      <c r="K5912">
        <v>0</v>
      </c>
      <c r="M5912">
        <v>2018</v>
      </c>
      <c r="N5912" t="s">
        <v>1463</v>
      </c>
      <c r="O5912">
        <v>99</v>
      </c>
      <c r="P5912">
        <v>4</v>
      </c>
      <c r="Q5912" t="s">
        <v>7733</v>
      </c>
      <c r="R5912" t="s">
        <v>7734</v>
      </c>
      <c r="S5912" t="s">
        <v>7734</v>
      </c>
      <c r="T5912" t="s">
        <v>24500</v>
      </c>
      <c r="U5912">
        <f t="shared" si="92"/>
        <v>5310</v>
      </c>
    </row>
    <row r="5913" spans="1:21" x14ac:dyDescent="0.2">
      <c r="A5913" t="s">
        <v>19442</v>
      </c>
      <c r="B5913" t="s">
        <v>19443</v>
      </c>
      <c r="C5913">
        <v>3558011</v>
      </c>
      <c r="D5913" t="s">
        <v>6493</v>
      </c>
      <c r="E5913" t="s">
        <v>10936</v>
      </c>
      <c r="F5913" t="s">
        <v>6402</v>
      </c>
      <c r="G5913">
        <v>563</v>
      </c>
      <c r="H5913">
        <v>5310</v>
      </c>
      <c r="I5913">
        <v>0</v>
      </c>
      <c r="J5913">
        <v>0</v>
      </c>
      <c r="K5913">
        <v>0</v>
      </c>
      <c r="M5913">
        <v>2018</v>
      </c>
      <c r="N5913" t="s">
        <v>1463</v>
      </c>
      <c r="O5913">
        <v>99</v>
      </c>
      <c r="P5913">
        <v>4</v>
      </c>
      <c r="Q5913" t="s">
        <v>7733</v>
      </c>
      <c r="R5913" t="s">
        <v>7734</v>
      </c>
      <c r="S5913" t="s">
        <v>7734</v>
      </c>
      <c r="T5913" t="s">
        <v>24501</v>
      </c>
      <c r="U5913">
        <f t="shared" si="92"/>
        <v>5310</v>
      </c>
    </row>
    <row r="5914" spans="1:21" x14ac:dyDescent="0.2">
      <c r="A5914" t="s">
        <v>19445</v>
      </c>
      <c r="B5914" t="s">
        <v>19443</v>
      </c>
      <c r="C5914">
        <v>3558011</v>
      </c>
      <c r="D5914" t="s">
        <v>10929</v>
      </c>
      <c r="E5914" t="s">
        <v>10930</v>
      </c>
      <c r="F5914" t="s">
        <v>6402</v>
      </c>
      <c r="G5914">
        <v>0</v>
      </c>
      <c r="H5914">
        <v>0</v>
      </c>
      <c r="I5914">
        <v>1</v>
      </c>
      <c r="J5914">
        <v>1</v>
      </c>
      <c r="K5914">
        <v>1</v>
      </c>
      <c r="M5914">
        <v>2018</v>
      </c>
      <c r="N5914" t="s">
        <v>6404</v>
      </c>
      <c r="O5914">
        <v>99</v>
      </c>
      <c r="P5914">
        <v>1</v>
      </c>
      <c r="Q5914" t="s">
        <v>7733</v>
      </c>
      <c r="R5914" t="s">
        <v>7734</v>
      </c>
      <c r="S5914" t="s">
        <v>7734</v>
      </c>
      <c r="T5914" t="s">
        <v>1071</v>
      </c>
      <c r="U5914">
        <f t="shared" si="92"/>
        <v>5310</v>
      </c>
    </row>
    <row r="5915" spans="1:21" x14ac:dyDescent="0.2">
      <c r="A5915" t="s">
        <v>19442</v>
      </c>
      <c r="B5915" t="s">
        <v>19443</v>
      </c>
      <c r="C5915">
        <v>3558011</v>
      </c>
      <c r="D5915" t="s">
        <v>6444</v>
      </c>
      <c r="E5915" t="s">
        <v>19446</v>
      </c>
      <c r="F5915" t="s">
        <v>6402</v>
      </c>
      <c r="G5915">
        <v>441</v>
      </c>
      <c r="H5915">
        <v>5310</v>
      </c>
      <c r="I5915">
        <v>0</v>
      </c>
      <c r="J5915">
        <v>0</v>
      </c>
      <c r="K5915">
        <v>0</v>
      </c>
      <c r="M5915">
        <v>2018</v>
      </c>
      <c r="N5915" t="s">
        <v>1463</v>
      </c>
      <c r="O5915">
        <v>99</v>
      </c>
      <c r="P5915">
        <v>4</v>
      </c>
      <c r="Q5915" t="s">
        <v>7733</v>
      </c>
      <c r="R5915" t="s">
        <v>7734</v>
      </c>
      <c r="S5915" t="s">
        <v>7734</v>
      </c>
      <c r="T5915" t="s">
        <v>24502</v>
      </c>
      <c r="U5915">
        <f t="shared" si="92"/>
        <v>5310</v>
      </c>
    </row>
    <row r="5916" spans="1:21" x14ac:dyDescent="0.2">
      <c r="A5916" t="s">
        <v>19447</v>
      </c>
      <c r="B5916" t="s">
        <v>11360</v>
      </c>
      <c r="C5916">
        <v>3556073</v>
      </c>
      <c r="D5916" t="s">
        <v>7684</v>
      </c>
      <c r="E5916" t="s">
        <v>7572</v>
      </c>
      <c r="F5916" t="s">
        <v>6402</v>
      </c>
      <c r="G5916">
        <v>57</v>
      </c>
      <c r="H5916">
        <v>414</v>
      </c>
      <c r="I5916">
        <v>1</v>
      </c>
      <c r="J5916">
        <v>1</v>
      </c>
      <c r="K5916">
        <v>0</v>
      </c>
      <c r="M5916">
        <v>2018</v>
      </c>
      <c r="N5916" t="s">
        <v>1463</v>
      </c>
      <c r="O5916">
        <v>99</v>
      </c>
      <c r="P5916">
        <v>4</v>
      </c>
      <c r="Q5916" t="s">
        <v>7733</v>
      </c>
      <c r="R5916" t="s">
        <v>7734</v>
      </c>
      <c r="S5916" t="s">
        <v>7734</v>
      </c>
      <c r="T5916" t="s">
        <v>4580</v>
      </c>
      <c r="U5916">
        <f t="shared" si="92"/>
        <v>414</v>
      </c>
    </row>
    <row r="5917" spans="1:21" x14ac:dyDescent="0.2">
      <c r="A5917" t="s">
        <v>19448</v>
      </c>
      <c r="B5917" t="s">
        <v>11360</v>
      </c>
      <c r="C5917">
        <v>3556073</v>
      </c>
      <c r="D5917" t="s">
        <v>7650</v>
      </c>
      <c r="E5917" t="s">
        <v>12866</v>
      </c>
      <c r="F5917" t="s">
        <v>6402</v>
      </c>
      <c r="G5917">
        <v>56</v>
      </c>
      <c r="H5917">
        <v>139</v>
      </c>
      <c r="I5917">
        <v>0</v>
      </c>
      <c r="J5917">
        <v>0</v>
      </c>
      <c r="K5917">
        <v>0</v>
      </c>
      <c r="M5917">
        <v>2018</v>
      </c>
      <c r="N5917" t="s">
        <v>6404</v>
      </c>
      <c r="O5917">
        <v>99</v>
      </c>
      <c r="P5917">
        <v>1</v>
      </c>
      <c r="Q5917" t="s">
        <v>7733</v>
      </c>
      <c r="R5917" t="s">
        <v>7734</v>
      </c>
      <c r="S5917" t="s">
        <v>7734</v>
      </c>
      <c r="T5917" t="s">
        <v>24503</v>
      </c>
      <c r="U5917">
        <f t="shared" si="92"/>
        <v>414</v>
      </c>
    </row>
    <row r="5918" spans="1:21" x14ac:dyDescent="0.2">
      <c r="A5918" t="s">
        <v>19448</v>
      </c>
      <c r="B5918" t="s">
        <v>11360</v>
      </c>
      <c r="C5918">
        <v>3556073</v>
      </c>
      <c r="D5918" t="s">
        <v>7569</v>
      </c>
      <c r="E5918" t="s">
        <v>11365</v>
      </c>
      <c r="F5918" t="s">
        <v>6402</v>
      </c>
      <c r="G5918">
        <v>83</v>
      </c>
      <c r="H5918">
        <v>139</v>
      </c>
      <c r="I5918">
        <v>0</v>
      </c>
      <c r="J5918">
        <v>1</v>
      </c>
      <c r="K5918">
        <v>0</v>
      </c>
      <c r="M5918">
        <v>2018</v>
      </c>
      <c r="N5918" t="s">
        <v>6404</v>
      </c>
      <c r="O5918">
        <v>99</v>
      </c>
      <c r="P5918">
        <v>1</v>
      </c>
      <c r="Q5918" t="s">
        <v>7733</v>
      </c>
      <c r="R5918" t="s">
        <v>7734</v>
      </c>
      <c r="S5918" t="s">
        <v>7734</v>
      </c>
      <c r="T5918" t="s">
        <v>24504</v>
      </c>
      <c r="U5918">
        <f t="shared" si="92"/>
        <v>414</v>
      </c>
    </row>
    <row r="5919" spans="1:21" x14ac:dyDescent="0.2">
      <c r="A5919" t="s">
        <v>19447</v>
      </c>
      <c r="B5919" t="s">
        <v>11360</v>
      </c>
      <c r="C5919">
        <v>3556073</v>
      </c>
      <c r="D5919" t="s">
        <v>7609</v>
      </c>
      <c r="E5919" t="s">
        <v>15212</v>
      </c>
      <c r="F5919" t="s">
        <v>6402</v>
      </c>
      <c r="G5919">
        <v>15</v>
      </c>
      <c r="H5919">
        <v>414</v>
      </c>
      <c r="I5919">
        <v>1</v>
      </c>
      <c r="J5919">
        <v>0</v>
      </c>
      <c r="K5919">
        <v>0</v>
      </c>
      <c r="M5919">
        <v>2018</v>
      </c>
      <c r="N5919" t="s">
        <v>1463</v>
      </c>
      <c r="O5919">
        <v>99</v>
      </c>
      <c r="P5919">
        <v>4</v>
      </c>
      <c r="Q5919" t="s">
        <v>7733</v>
      </c>
      <c r="R5919" t="s">
        <v>7734</v>
      </c>
      <c r="S5919" t="s">
        <v>7734</v>
      </c>
      <c r="T5919" t="s">
        <v>24505</v>
      </c>
      <c r="U5919">
        <f t="shared" si="92"/>
        <v>414</v>
      </c>
    </row>
    <row r="5920" spans="1:21" x14ac:dyDescent="0.2">
      <c r="A5920" t="s">
        <v>19447</v>
      </c>
      <c r="B5920" t="s">
        <v>11360</v>
      </c>
      <c r="C5920">
        <v>3556073</v>
      </c>
      <c r="D5920" t="s">
        <v>10618</v>
      </c>
      <c r="E5920" t="s">
        <v>15185</v>
      </c>
      <c r="F5920" t="s">
        <v>6402</v>
      </c>
      <c r="G5920">
        <v>30</v>
      </c>
      <c r="H5920">
        <v>414</v>
      </c>
      <c r="I5920">
        <v>0</v>
      </c>
      <c r="J5920">
        <v>0</v>
      </c>
      <c r="K5920">
        <v>0</v>
      </c>
      <c r="M5920">
        <v>2018</v>
      </c>
      <c r="N5920" t="s">
        <v>1463</v>
      </c>
      <c r="O5920">
        <v>99</v>
      </c>
      <c r="P5920">
        <v>4</v>
      </c>
      <c r="Q5920" t="s">
        <v>7733</v>
      </c>
      <c r="R5920" t="s">
        <v>7734</v>
      </c>
      <c r="S5920" t="s">
        <v>7734</v>
      </c>
      <c r="T5920" t="s">
        <v>24506</v>
      </c>
      <c r="U5920">
        <f t="shared" si="92"/>
        <v>414</v>
      </c>
    </row>
    <row r="5921" spans="1:21" x14ac:dyDescent="0.2">
      <c r="A5921" t="s">
        <v>19447</v>
      </c>
      <c r="B5921" t="s">
        <v>11360</v>
      </c>
      <c r="C5921">
        <v>3556073</v>
      </c>
      <c r="D5921" t="s">
        <v>11362</v>
      </c>
      <c r="E5921" t="s">
        <v>7205</v>
      </c>
      <c r="F5921" t="s">
        <v>6402</v>
      </c>
      <c r="G5921">
        <v>75</v>
      </c>
      <c r="H5921">
        <v>414</v>
      </c>
      <c r="I5921">
        <v>0</v>
      </c>
      <c r="J5921">
        <v>1</v>
      </c>
      <c r="K5921">
        <v>0</v>
      </c>
      <c r="M5921">
        <v>2018</v>
      </c>
      <c r="N5921" t="s">
        <v>1463</v>
      </c>
      <c r="O5921">
        <v>99</v>
      </c>
      <c r="P5921">
        <v>4</v>
      </c>
      <c r="Q5921" t="s">
        <v>7733</v>
      </c>
      <c r="R5921" t="s">
        <v>7734</v>
      </c>
      <c r="S5921" t="s">
        <v>7734</v>
      </c>
      <c r="T5921" t="s">
        <v>4578</v>
      </c>
      <c r="U5921">
        <f t="shared" si="92"/>
        <v>414</v>
      </c>
    </row>
    <row r="5922" spans="1:21" x14ac:dyDescent="0.2">
      <c r="A5922" t="s">
        <v>19447</v>
      </c>
      <c r="B5922" t="s">
        <v>11360</v>
      </c>
      <c r="C5922">
        <v>3556073</v>
      </c>
      <c r="D5922" t="s">
        <v>7694</v>
      </c>
      <c r="E5922" t="s">
        <v>15245</v>
      </c>
      <c r="F5922" t="s">
        <v>6402</v>
      </c>
      <c r="G5922">
        <v>55</v>
      </c>
      <c r="H5922">
        <v>414</v>
      </c>
      <c r="I5922">
        <v>0</v>
      </c>
      <c r="J5922">
        <v>0</v>
      </c>
      <c r="K5922">
        <v>0</v>
      </c>
      <c r="M5922">
        <v>2018</v>
      </c>
      <c r="N5922" t="s">
        <v>1463</v>
      </c>
      <c r="O5922">
        <v>99</v>
      </c>
      <c r="P5922">
        <v>4</v>
      </c>
      <c r="Q5922" t="s">
        <v>7733</v>
      </c>
      <c r="R5922" t="s">
        <v>7734</v>
      </c>
      <c r="S5922" t="s">
        <v>7734</v>
      </c>
      <c r="T5922" t="s">
        <v>24507</v>
      </c>
      <c r="U5922">
        <f t="shared" si="92"/>
        <v>414</v>
      </c>
    </row>
    <row r="5923" spans="1:21" x14ac:dyDescent="0.2">
      <c r="A5923" t="s">
        <v>19447</v>
      </c>
      <c r="B5923" t="s">
        <v>11360</v>
      </c>
      <c r="C5923">
        <v>3556073</v>
      </c>
      <c r="D5923" t="s">
        <v>7069</v>
      </c>
      <c r="E5923" t="s">
        <v>9282</v>
      </c>
      <c r="F5923" t="s">
        <v>6402</v>
      </c>
      <c r="G5923">
        <v>44</v>
      </c>
      <c r="H5923">
        <v>414</v>
      </c>
      <c r="I5923">
        <v>0</v>
      </c>
      <c r="J5923">
        <v>0</v>
      </c>
      <c r="K5923">
        <v>0</v>
      </c>
      <c r="M5923">
        <v>2018</v>
      </c>
      <c r="N5923" t="s">
        <v>1463</v>
      </c>
      <c r="O5923">
        <v>99</v>
      </c>
      <c r="P5923">
        <v>4</v>
      </c>
      <c r="Q5923" t="s">
        <v>7733</v>
      </c>
      <c r="R5923" t="s">
        <v>7734</v>
      </c>
      <c r="S5923" t="s">
        <v>7734</v>
      </c>
      <c r="T5923" t="s">
        <v>24508</v>
      </c>
      <c r="U5923">
        <f t="shared" si="92"/>
        <v>414</v>
      </c>
    </row>
    <row r="5924" spans="1:21" x14ac:dyDescent="0.2">
      <c r="A5924" t="s">
        <v>19447</v>
      </c>
      <c r="B5924" t="s">
        <v>11360</v>
      </c>
      <c r="C5924">
        <v>3556073</v>
      </c>
      <c r="D5924" t="s">
        <v>19449</v>
      </c>
      <c r="E5924" t="s">
        <v>15189</v>
      </c>
      <c r="F5924" t="s">
        <v>6402</v>
      </c>
      <c r="G5924">
        <v>11</v>
      </c>
      <c r="H5924">
        <v>414</v>
      </c>
      <c r="I5924">
        <v>0</v>
      </c>
      <c r="J5924">
        <v>0</v>
      </c>
      <c r="K5924">
        <v>0</v>
      </c>
      <c r="M5924">
        <v>2018</v>
      </c>
      <c r="N5924" t="s">
        <v>1463</v>
      </c>
      <c r="O5924">
        <v>99</v>
      </c>
      <c r="P5924">
        <v>4</v>
      </c>
      <c r="Q5924" t="s">
        <v>7733</v>
      </c>
      <c r="R5924" t="s">
        <v>7734</v>
      </c>
      <c r="S5924" t="s">
        <v>7734</v>
      </c>
      <c r="T5924" t="s">
        <v>24509</v>
      </c>
      <c r="U5924">
        <f t="shared" si="92"/>
        <v>414</v>
      </c>
    </row>
    <row r="5925" spans="1:21" x14ac:dyDescent="0.2">
      <c r="A5925" t="s">
        <v>19447</v>
      </c>
      <c r="B5925" t="s">
        <v>11360</v>
      </c>
      <c r="C5925">
        <v>3556073</v>
      </c>
      <c r="D5925" t="s">
        <v>7599</v>
      </c>
      <c r="E5925" t="s">
        <v>6789</v>
      </c>
      <c r="F5925" t="s">
        <v>6402</v>
      </c>
      <c r="G5925">
        <v>58</v>
      </c>
      <c r="H5925">
        <v>414</v>
      </c>
      <c r="I5925">
        <v>0</v>
      </c>
      <c r="J5925">
        <v>1</v>
      </c>
      <c r="K5925">
        <v>0</v>
      </c>
      <c r="M5925">
        <v>2018</v>
      </c>
      <c r="N5925" t="s">
        <v>1463</v>
      </c>
      <c r="O5925">
        <v>99</v>
      </c>
      <c r="P5925">
        <v>4</v>
      </c>
      <c r="Q5925" t="s">
        <v>7733</v>
      </c>
      <c r="R5925" t="s">
        <v>7734</v>
      </c>
      <c r="S5925" t="s">
        <v>7734</v>
      </c>
      <c r="T5925" t="s">
        <v>4581</v>
      </c>
      <c r="U5925">
        <f t="shared" si="92"/>
        <v>414</v>
      </c>
    </row>
    <row r="5926" spans="1:21" x14ac:dyDescent="0.2">
      <c r="A5926" t="s">
        <v>19447</v>
      </c>
      <c r="B5926" t="s">
        <v>11360</v>
      </c>
      <c r="C5926">
        <v>3556073</v>
      </c>
      <c r="D5926" t="s">
        <v>9126</v>
      </c>
      <c r="E5926" t="s">
        <v>11363</v>
      </c>
      <c r="F5926" t="s">
        <v>6402</v>
      </c>
      <c r="G5926">
        <v>69</v>
      </c>
      <c r="H5926">
        <v>414</v>
      </c>
      <c r="I5926">
        <v>0</v>
      </c>
      <c r="J5926">
        <v>1</v>
      </c>
      <c r="K5926">
        <v>0</v>
      </c>
      <c r="M5926">
        <v>2018</v>
      </c>
      <c r="N5926" t="s">
        <v>1463</v>
      </c>
      <c r="O5926">
        <v>99</v>
      </c>
      <c r="P5926">
        <v>4</v>
      </c>
      <c r="Q5926" t="s">
        <v>7733</v>
      </c>
      <c r="R5926" t="s">
        <v>7734</v>
      </c>
      <c r="S5926" t="s">
        <v>7734</v>
      </c>
      <c r="T5926" t="s">
        <v>4577</v>
      </c>
      <c r="U5926">
        <f t="shared" si="92"/>
        <v>414</v>
      </c>
    </row>
    <row r="5927" spans="1:21" x14ac:dyDescent="0.2">
      <c r="A5927" t="s">
        <v>19450</v>
      </c>
      <c r="B5927" t="s">
        <v>9951</v>
      </c>
      <c r="C5927">
        <v>3515005</v>
      </c>
      <c r="D5927" t="s">
        <v>6821</v>
      </c>
      <c r="E5927" t="s">
        <v>6456</v>
      </c>
      <c r="F5927" t="s">
        <v>6402</v>
      </c>
      <c r="G5927">
        <v>1353</v>
      </c>
      <c r="H5927">
        <v>2384</v>
      </c>
      <c r="I5927">
        <v>1</v>
      </c>
      <c r="J5927">
        <v>1</v>
      </c>
      <c r="K5927">
        <v>0</v>
      </c>
      <c r="M5927">
        <v>2018</v>
      </c>
      <c r="N5927" t="s">
        <v>1753</v>
      </c>
      <c r="O5927">
        <v>99</v>
      </c>
      <c r="P5927">
        <v>1</v>
      </c>
      <c r="Q5927" t="s">
        <v>7733</v>
      </c>
      <c r="R5927" t="s">
        <v>7734</v>
      </c>
      <c r="S5927" t="s">
        <v>7734</v>
      </c>
      <c r="T5927" t="s">
        <v>4664</v>
      </c>
      <c r="U5927">
        <f t="shared" si="92"/>
        <v>2384</v>
      </c>
    </row>
    <row r="5928" spans="1:21" x14ac:dyDescent="0.2">
      <c r="A5928" t="s">
        <v>19451</v>
      </c>
      <c r="B5928" t="s">
        <v>9951</v>
      </c>
      <c r="C5928">
        <v>3515005</v>
      </c>
      <c r="D5928" t="s">
        <v>15694</v>
      </c>
      <c r="E5928" t="s">
        <v>9686</v>
      </c>
      <c r="F5928" t="s">
        <v>6402</v>
      </c>
      <c r="G5928">
        <v>181</v>
      </c>
      <c r="H5928">
        <v>571</v>
      </c>
      <c r="I5928">
        <v>1</v>
      </c>
      <c r="J5928">
        <v>0</v>
      </c>
      <c r="K5928">
        <v>0</v>
      </c>
      <c r="M5928">
        <v>2018</v>
      </c>
      <c r="N5928" t="s">
        <v>1463</v>
      </c>
      <c r="O5928" t="s">
        <v>9958</v>
      </c>
      <c r="P5928">
        <v>1</v>
      </c>
      <c r="Q5928" t="s">
        <v>7733</v>
      </c>
      <c r="R5928" t="s">
        <v>7734</v>
      </c>
      <c r="S5928" t="s">
        <v>7734</v>
      </c>
      <c r="T5928" t="s">
        <v>24510</v>
      </c>
      <c r="U5928">
        <f t="shared" si="92"/>
        <v>2384</v>
      </c>
    </row>
    <row r="5929" spans="1:21" x14ac:dyDescent="0.2">
      <c r="A5929" t="s">
        <v>19452</v>
      </c>
      <c r="B5929" t="s">
        <v>9951</v>
      </c>
      <c r="C5929">
        <v>3515005</v>
      </c>
      <c r="D5929" t="s">
        <v>6637</v>
      </c>
      <c r="E5929" t="s">
        <v>15358</v>
      </c>
      <c r="F5929" t="s">
        <v>6402</v>
      </c>
      <c r="G5929">
        <v>440</v>
      </c>
      <c r="H5929">
        <v>1764</v>
      </c>
      <c r="I5929">
        <v>0</v>
      </c>
      <c r="J5929">
        <v>0</v>
      </c>
      <c r="K5929">
        <v>0</v>
      </c>
      <c r="M5929">
        <v>2018</v>
      </c>
      <c r="N5929" t="s">
        <v>1463</v>
      </c>
      <c r="O5929" t="s">
        <v>9955</v>
      </c>
      <c r="P5929">
        <v>1</v>
      </c>
      <c r="Q5929" t="s">
        <v>7733</v>
      </c>
      <c r="R5929" t="s">
        <v>7734</v>
      </c>
      <c r="S5929" t="s">
        <v>7734</v>
      </c>
      <c r="T5929" t="s">
        <v>24511</v>
      </c>
      <c r="U5929">
        <f t="shared" si="92"/>
        <v>2384</v>
      </c>
    </row>
    <row r="5930" spans="1:21" x14ac:dyDescent="0.2">
      <c r="A5930" t="s">
        <v>19453</v>
      </c>
      <c r="B5930" t="s">
        <v>9951</v>
      </c>
      <c r="C5930">
        <v>3515005</v>
      </c>
      <c r="D5930" t="s">
        <v>6442</v>
      </c>
      <c r="E5930" t="s">
        <v>6578</v>
      </c>
      <c r="F5930" t="s">
        <v>6402</v>
      </c>
      <c r="G5930">
        <v>0</v>
      </c>
      <c r="H5930">
        <v>0</v>
      </c>
      <c r="I5930">
        <v>1</v>
      </c>
      <c r="J5930">
        <v>1</v>
      </c>
      <c r="K5930">
        <v>1</v>
      </c>
      <c r="M5930">
        <v>2018</v>
      </c>
      <c r="N5930" t="s">
        <v>2531</v>
      </c>
      <c r="O5930">
        <v>99</v>
      </c>
      <c r="P5930">
        <v>1</v>
      </c>
      <c r="Q5930" t="s">
        <v>7733</v>
      </c>
      <c r="R5930" t="s">
        <v>7734</v>
      </c>
      <c r="S5930" t="s">
        <v>7734</v>
      </c>
      <c r="T5930" t="s">
        <v>1087</v>
      </c>
      <c r="U5930">
        <f t="shared" si="92"/>
        <v>2384</v>
      </c>
    </row>
    <row r="5931" spans="1:21" x14ac:dyDescent="0.2">
      <c r="A5931" t="s">
        <v>19451</v>
      </c>
      <c r="B5931" t="s">
        <v>9951</v>
      </c>
      <c r="C5931">
        <v>3515005</v>
      </c>
      <c r="D5931" t="s">
        <v>6477</v>
      </c>
      <c r="E5931" t="s">
        <v>9957</v>
      </c>
      <c r="F5931" t="s">
        <v>6402</v>
      </c>
      <c r="G5931">
        <v>251</v>
      </c>
      <c r="H5931">
        <v>571</v>
      </c>
      <c r="I5931">
        <v>0</v>
      </c>
      <c r="J5931">
        <v>1</v>
      </c>
      <c r="K5931">
        <v>0</v>
      </c>
      <c r="M5931">
        <v>2018</v>
      </c>
      <c r="N5931" t="s">
        <v>1463</v>
      </c>
      <c r="O5931" t="s">
        <v>9958</v>
      </c>
      <c r="P5931">
        <v>1</v>
      </c>
      <c r="Q5931" t="s">
        <v>7733</v>
      </c>
      <c r="R5931" t="s">
        <v>7734</v>
      </c>
      <c r="S5931" t="s">
        <v>7734</v>
      </c>
      <c r="T5931" t="s">
        <v>4665</v>
      </c>
      <c r="U5931">
        <f t="shared" si="92"/>
        <v>2384</v>
      </c>
    </row>
    <row r="5932" spans="1:21" x14ac:dyDescent="0.2">
      <c r="A5932" t="s">
        <v>19450</v>
      </c>
      <c r="B5932" t="s">
        <v>9951</v>
      </c>
      <c r="C5932">
        <v>3515005</v>
      </c>
      <c r="D5932" t="s">
        <v>6941</v>
      </c>
      <c r="E5932" t="s">
        <v>7245</v>
      </c>
      <c r="F5932" t="s">
        <v>6402</v>
      </c>
      <c r="G5932">
        <v>1031</v>
      </c>
      <c r="H5932">
        <v>2384</v>
      </c>
      <c r="I5932">
        <v>1</v>
      </c>
      <c r="J5932">
        <v>0</v>
      </c>
      <c r="K5932">
        <v>0</v>
      </c>
      <c r="M5932">
        <v>2018</v>
      </c>
      <c r="N5932" t="s">
        <v>1753</v>
      </c>
      <c r="O5932">
        <v>99</v>
      </c>
      <c r="P5932">
        <v>1</v>
      </c>
      <c r="Q5932" t="s">
        <v>7733</v>
      </c>
      <c r="R5932" t="s">
        <v>7734</v>
      </c>
      <c r="S5932" t="s">
        <v>7734</v>
      </c>
      <c r="T5932" t="s">
        <v>24512</v>
      </c>
      <c r="U5932">
        <f t="shared" si="92"/>
        <v>2384</v>
      </c>
    </row>
    <row r="5933" spans="1:21" x14ac:dyDescent="0.2">
      <c r="A5933" t="s">
        <v>19454</v>
      </c>
      <c r="B5933" t="s">
        <v>9951</v>
      </c>
      <c r="C5933">
        <v>3515005</v>
      </c>
      <c r="D5933" t="s">
        <v>6411</v>
      </c>
      <c r="E5933" t="s">
        <v>6536</v>
      </c>
      <c r="F5933" t="s">
        <v>6402</v>
      </c>
      <c r="G5933">
        <v>1674</v>
      </c>
      <c r="H5933">
        <v>2219</v>
      </c>
      <c r="I5933">
        <v>0</v>
      </c>
      <c r="J5933">
        <v>1</v>
      </c>
      <c r="K5933">
        <v>0</v>
      </c>
      <c r="M5933">
        <v>2018</v>
      </c>
      <c r="N5933" t="s">
        <v>7594</v>
      </c>
      <c r="O5933">
        <v>99</v>
      </c>
      <c r="P5933">
        <v>1</v>
      </c>
      <c r="Q5933" t="s">
        <v>7733</v>
      </c>
      <c r="R5933" t="s">
        <v>7734</v>
      </c>
      <c r="S5933" t="s">
        <v>7734</v>
      </c>
      <c r="T5933" t="s">
        <v>4663</v>
      </c>
      <c r="U5933">
        <f t="shared" si="92"/>
        <v>2384</v>
      </c>
    </row>
    <row r="5934" spans="1:21" x14ac:dyDescent="0.2">
      <c r="A5934" t="s">
        <v>19452</v>
      </c>
      <c r="B5934" t="s">
        <v>9951</v>
      </c>
      <c r="C5934">
        <v>3515005</v>
      </c>
      <c r="D5934" t="s">
        <v>7119</v>
      </c>
      <c r="E5934" t="s">
        <v>7562</v>
      </c>
      <c r="F5934" t="s">
        <v>6402</v>
      </c>
      <c r="G5934">
        <v>1324</v>
      </c>
      <c r="H5934">
        <v>1764</v>
      </c>
      <c r="I5934">
        <v>0</v>
      </c>
      <c r="J5934">
        <v>1</v>
      </c>
      <c r="K5934">
        <v>0</v>
      </c>
      <c r="M5934">
        <v>2018</v>
      </c>
      <c r="N5934" t="s">
        <v>1463</v>
      </c>
      <c r="O5934" t="s">
        <v>9955</v>
      </c>
      <c r="P5934">
        <v>1</v>
      </c>
      <c r="Q5934" t="s">
        <v>7733</v>
      </c>
      <c r="R5934" t="s">
        <v>7734</v>
      </c>
      <c r="S5934" t="s">
        <v>7734</v>
      </c>
      <c r="T5934" t="s">
        <v>4662</v>
      </c>
      <c r="U5934">
        <f t="shared" si="92"/>
        <v>2384</v>
      </c>
    </row>
    <row r="5935" spans="1:21" x14ac:dyDescent="0.2">
      <c r="A5935" t="s">
        <v>19454</v>
      </c>
      <c r="B5935" t="s">
        <v>9951</v>
      </c>
      <c r="C5935">
        <v>3515005</v>
      </c>
      <c r="D5935" t="s">
        <v>19455</v>
      </c>
      <c r="E5935" t="s">
        <v>7205</v>
      </c>
      <c r="F5935" t="s">
        <v>6402</v>
      </c>
      <c r="G5935">
        <v>545</v>
      </c>
      <c r="H5935">
        <v>2219</v>
      </c>
      <c r="I5935">
        <v>0</v>
      </c>
      <c r="J5935">
        <v>0</v>
      </c>
      <c r="K5935">
        <v>0</v>
      </c>
      <c r="M5935">
        <v>2018</v>
      </c>
      <c r="N5935" t="s">
        <v>7594</v>
      </c>
      <c r="O5935">
        <v>99</v>
      </c>
      <c r="P5935">
        <v>1</v>
      </c>
      <c r="Q5935" t="s">
        <v>7733</v>
      </c>
      <c r="R5935" t="s">
        <v>7734</v>
      </c>
      <c r="S5935" t="s">
        <v>7734</v>
      </c>
      <c r="T5935" t="s">
        <v>24513</v>
      </c>
      <c r="U5935">
        <f t="shared" si="92"/>
        <v>2384</v>
      </c>
    </row>
    <row r="5936" spans="1:21" x14ac:dyDescent="0.2">
      <c r="A5936" t="s">
        <v>19451</v>
      </c>
      <c r="B5936" t="s">
        <v>9951</v>
      </c>
      <c r="C5936">
        <v>3515005</v>
      </c>
      <c r="D5936" t="s">
        <v>6858</v>
      </c>
      <c r="E5936" t="s">
        <v>7314</v>
      </c>
      <c r="F5936" t="s">
        <v>6402</v>
      </c>
      <c r="G5936">
        <v>139</v>
      </c>
      <c r="H5936">
        <v>571</v>
      </c>
      <c r="I5936">
        <v>0</v>
      </c>
      <c r="J5936">
        <v>0</v>
      </c>
      <c r="K5936">
        <v>0</v>
      </c>
      <c r="M5936">
        <v>2018</v>
      </c>
      <c r="N5936" t="s">
        <v>1463</v>
      </c>
      <c r="O5936" t="s">
        <v>9958</v>
      </c>
      <c r="P5936">
        <v>1</v>
      </c>
      <c r="Q5936" t="s">
        <v>7733</v>
      </c>
      <c r="R5936" t="s">
        <v>7734</v>
      </c>
      <c r="S5936" t="s">
        <v>7734</v>
      </c>
      <c r="T5936" t="s">
        <v>4660</v>
      </c>
      <c r="U5936">
        <f t="shared" si="92"/>
        <v>2384</v>
      </c>
    </row>
    <row r="5937" spans="1:21" x14ac:dyDescent="0.2">
      <c r="A5937" t="s">
        <v>19456</v>
      </c>
      <c r="B5937" t="s">
        <v>10607</v>
      </c>
      <c r="C5937">
        <v>3548013</v>
      </c>
      <c r="D5937" t="s">
        <v>10613</v>
      </c>
      <c r="E5937" t="s">
        <v>10614</v>
      </c>
      <c r="F5937" t="s">
        <v>6402</v>
      </c>
      <c r="G5937">
        <v>289</v>
      </c>
      <c r="H5937">
        <v>1500</v>
      </c>
      <c r="I5937">
        <v>1</v>
      </c>
      <c r="J5937">
        <v>1</v>
      </c>
      <c r="K5937">
        <v>0</v>
      </c>
      <c r="M5937">
        <v>2018</v>
      </c>
      <c r="N5937" t="s">
        <v>1463</v>
      </c>
      <c r="O5937">
        <v>99</v>
      </c>
      <c r="P5937">
        <v>4</v>
      </c>
      <c r="Q5937" t="s">
        <v>7733</v>
      </c>
      <c r="R5937" t="s">
        <v>7734</v>
      </c>
      <c r="S5937" t="s">
        <v>7734</v>
      </c>
      <c r="T5937" t="s">
        <v>4737</v>
      </c>
      <c r="U5937">
        <f t="shared" si="92"/>
        <v>1500</v>
      </c>
    </row>
    <row r="5938" spans="1:21" x14ac:dyDescent="0.2">
      <c r="A5938" t="s">
        <v>19456</v>
      </c>
      <c r="B5938" t="s">
        <v>10607</v>
      </c>
      <c r="C5938">
        <v>3548013</v>
      </c>
      <c r="D5938" t="s">
        <v>15182</v>
      </c>
      <c r="E5938" t="s">
        <v>6648</v>
      </c>
      <c r="F5938" t="s">
        <v>6402</v>
      </c>
      <c r="G5938">
        <v>210</v>
      </c>
      <c r="H5938">
        <v>1500</v>
      </c>
      <c r="I5938">
        <v>1</v>
      </c>
      <c r="J5938">
        <v>0</v>
      </c>
      <c r="K5938">
        <v>0</v>
      </c>
      <c r="M5938">
        <v>2018</v>
      </c>
      <c r="N5938" t="s">
        <v>1463</v>
      </c>
      <c r="O5938">
        <v>99</v>
      </c>
      <c r="P5938">
        <v>4</v>
      </c>
      <c r="Q5938" t="s">
        <v>7733</v>
      </c>
      <c r="R5938" t="s">
        <v>7734</v>
      </c>
      <c r="S5938" t="s">
        <v>7734</v>
      </c>
      <c r="T5938" t="s">
        <v>24514</v>
      </c>
      <c r="U5938">
        <f t="shared" si="92"/>
        <v>1500</v>
      </c>
    </row>
    <row r="5939" spans="1:21" x14ac:dyDescent="0.2">
      <c r="A5939" t="s">
        <v>19457</v>
      </c>
      <c r="B5939" t="s">
        <v>10607</v>
      </c>
      <c r="C5939">
        <v>3548013</v>
      </c>
      <c r="D5939" t="s">
        <v>6597</v>
      </c>
      <c r="E5939" t="s">
        <v>10608</v>
      </c>
      <c r="F5939" t="s">
        <v>6402</v>
      </c>
      <c r="G5939">
        <v>305</v>
      </c>
      <c r="H5939">
        <v>486</v>
      </c>
      <c r="I5939">
        <v>1</v>
      </c>
      <c r="J5939">
        <v>1</v>
      </c>
      <c r="K5939">
        <v>0</v>
      </c>
      <c r="M5939">
        <v>2018</v>
      </c>
      <c r="N5939" t="s">
        <v>6404</v>
      </c>
      <c r="O5939">
        <v>99</v>
      </c>
      <c r="P5939">
        <v>1</v>
      </c>
      <c r="Q5939" t="s">
        <v>7733</v>
      </c>
      <c r="R5939" t="s">
        <v>7734</v>
      </c>
      <c r="S5939" t="s">
        <v>7734</v>
      </c>
      <c r="T5939" t="s">
        <v>1104</v>
      </c>
      <c r="U5939">
        <f t="shared" si="92"/>
        <v>1500</v>
      </c>
    </row>
    <row r="5940" spans="1:21" x14ac:dyDescent="0.2">
      <c r="A5940" t="s">
        <v>19457</v>
      </c>
      <c r="B5940" t="s">
        <v>10607</v>
      </c>
      <c r="C5940">
        <v>3548013</v>
      </c>
      <c r="D5940" t="s">
        <v>6509</v>
      </c>
      <c r="E5940" t="s">
        <v>6616</v>
      </c>
      <c r="F5940" t="s">
        <v>6402</v>
      </c>
      <c r="G5940">
        <v>181</v>
      </c>
      <c r="H5940">
        <v>486</v>
      </c>
      <c r="I5940">
        <v>0</v>
      </c>
      <c r="J5940">
        <v>0</v>
      </c>
      <c r="K5940">
        <v>0</v>
      </c>
      <c r="M5940">
        <v>2018</v>
      </c>
      <c r="N5940" t="s">
        <v>6404</v>
      </c>
      <c r="O5940">
        <v>99</v>
      </c>
      <c r="P5940">
        <v>1</v>
      </c>
      <c r="Q5940" t="s">
        <v>7733</v>
      </c>
      <c r="R5940" t="s">
        <v>7734</v>
      </c>
      <c r="S5940" t="s">
        <v>7734</v>
      </c>
      <c r="T5940" t="s">
        <v>24515</v>
      </c>
      <c r="U5940">
        <f t="shared" si="92"/>
        <v>1500</v>
      </c>
    </row>
    <row r="5941" spans="1:21" x14ac:dyDescent="0.2">
      <c r="A5941" t="s">
        <v>19456</v>
      </c>
      <c r="B5941" t="s">
        <v>10607</v>
      </c>
      <c r="C5941">
        <v>3548013</v>
      </c>
      <c r="D5941" t="s">
        <v>7162</v>
      </c>
      <c r="E5941" t="s">
        <v>9246</v>
      </c>
      <c r="F5941" t="s">
        <v>6402</v>
      </c>
      <c r="G5941">
        <v>319</v>
      </c>
      <c r="H5941">
        <v>1500</v>
      </c>
      <c r="I5941">
        <v>1</v>
      </c>
      <c r="J5941">
        <v>1</v>
      </c>
      <c r="K5941">
        <v>0</v>
      </c>
      <c r="M5941">
        <v>2018</v>
      </c>
      <c r="N5941" t="s">
        <v>1463</v>
      </c>
      <c r="O5941">
        <v>99</v>
      </c>
      <c r="P5941">
        <v>4</v>
      </c>
      <c r="Q5941" t="s">
        <v>7733</v>
      </c>
      <c r="R5941" t="s">
        <v>7734</v>
      </c>
      <c r="S5941" t="s">
        <v>7734</v>
      </c>
      <c r="T5941" t="s">
        <v>4733</v>
      </c>
      <c r="U5941">
        <f t="shared" si="92"/>
        <v>1500</v>
      </c>
    </row>
    <row r="5942" spans="1:21" x14ac:dyDescent="0.2">
      <c r="A5942" t="s">
        <v>19456</v>
      </c>
      <c r="B5942" t="s">
        <v>10607</v>
      </c>
      <c r="C5942">
        <v>3548013</v>
      </c>
      <c r="D5942" t="s">
        <v>6858</v>
      </c>
      <c r="E5942" t="s">
        <v>19458</v>
      </c>
      <c r="F5942" t="s">
        <v>6402</v>
      </c>
      <c r="G5942">
        <v>363</v>
      </c>
      <c r="H5942">
        <v>1500</v>
      </c>
      <c r="I5942">
        <v>0</v>
      </c>
      <c r="J5942">
        <v>1</v>
      </c>
      <c r="K5942">
        <v>0</v>
      </c>
      <c r="M5942">
        <v>2018</v>
      </c>
      <c r="N5942" t="s">
        <v>1463</v>
      </c>
      <c r="O5942">
        <v>99</v>
      </c>
      <c r="P5942">
        <v>4</v>
      </c>
      <c r="Q5942" t="s">
        <v>7733</v>
      </c>
      <c r="R5942" t="s">
        <v>7734</v>
      </c>
      <c r="S5942" t="s">
        <v>7734</v>
      </c>
      <c r="T5942" t="s">
        <v>24516</v>
      </c>
      <c r="U5942">
        <f t="shared" si="92"/>
        <v>1500</v>
      </c>
    </row>
    <row r="5943" spans="1:21" x14ac:dyDescent="0.2">
      <c r="A5943" t="s">
        <v>19456</v>
      </c>
      <c r="B5943" t="s">
        <v>10607</v>
      </c>
      <c r="C5943">
        <v>3548013</v>
      </c>
      <c r="D5943" t="s">
        <v>6488</v>
      </c>
      <c r="E5943" t="s">
        <v>6621</v>
      </c>
      <c r="F5943" t="s">
        <v>6402</v>
      </c>
      <c r="G5943">
        <v>319</v>
      </c>
      <c r="H5943">
        <v>1500</v>
      </c>
      <c r="I5943">
        <v>1</v>
      </c>
      <c r="J5943">
        <v>1</v>
      </c>
      <c r="K5943">
        <v>0</v>
      </c>
      <c r="M5943">
        <v>2018</v>
      </c>
      <c r="N5943" t="s">
        <v>1463</v>
      </c>
      <c r="O5943">
        <v>99</v>
      </c>
      <c r="P5943">
        <v>4</v>
      </c>
      <c r="Q5943" t="s">
        <v>7733</v>
      </c>
      <c r="R5943" t="s">
        <v>7734</v>
      </c>
      <c r="S5943" t="s">
        <v>7734</v>
      </c>
      <c r="T5943" t="s">
        <v>4735</v>
      </c>
      <c r="U5943">
        <f t="shared" si="92"/>
        <v>1500</v>
      </c>
    </row>
    <row r="5944" spans="1:21" x14ac:dyDescent="0.2">
      <c r="A5944" t="s">
        <v>19459</v>
      </c>
      <c r="B5944" t="s">
        <v>11566</v>
      </c>
      <c r="C5944">
        <v>3549032</v>
      </c>
      <c r="D5944" t="s">
        <v>19460</v>
      </c>
      <c r="E5944" t="s">
        <v>15544</v>
      </c>
      <c r="F5944" t="s">
        <v>6402</v>
      </c>
      <c r="G5944">
        <v>560</v>
      </c>
      <c r="H5944">
        <v>11733</v>
      </c>
      <c r="I5944">
        <v>0</v>
      </c>
      <c r="J5944">
        <v>0</v>
      </c>
      <c r="K5944">
        <v>0</v>
      </c>
      <c r="M5944">
        <v>2018</v>
      </c>
      <c r="N5944" t="s">
        <v>1463</v>
      </c>
      <c r="O5944">
        <v>99</v>
      </c>
      <c r="P5944">
        <v>6</v>
      </c>
      <c r="Q5944" t="s">
        <v>7733</v>
      </c>
      <c r="R5944" t="s">
        <v>7734</v>
      </c>
      <c r="S5944" t="s">
        <v>7734</v>
      </c>
      <c r="T5944" t="s">
        <v>24517</v>
      </c>
      <c r="U5944">
        <f t="shared" si="92"/>
        <v>11733</v>
      </c>
    </row>
    <row r="5945" spans="1:21" x14ac:dyDescent="0.2">
      <c r="A5945" t="s">
        <v>19459</v>
      </c>
      <c r="B5945" t="s">
        <v>11566</v>
      </c>
      <c r="C5945">
        <v>3549032</v>
      </c>
      <c r="D5945" t="s">
        <v>6821</v>
      </c>
      <c r="E5945" t="s">
        <v>6633</v>
      </c>
      <c r="F5945" t="s">
        <v>6402</v>
      </c>
      <c r="G5945">
        <v>1516</v>
      </c>
      <c r="H5945">
        <v>11733</v>
      </c>
      <c r="I5945">
        <v>1</v>
      </c>
      <c r="J5945">
        <v>1</v>
      </c>
      <c r="K5945">
        <v>0</v>
      </c>
      <c r="M5945">
        <v>2018</v>
      </c>
      <c r="N5945" t="s">
        <v>1463</v>
      </c>
      <c r="O5945">
        <v>99</v>
      </c>
      <c r="P5945">
        <v>6</v>
      </c>
      <c r="Q5945" t="s">
        <v>7733</v>
      </c>
      <c r="R5945" t="s">
        <v>7734</v>
      </c>
      <c r="S5945" t="s">
        <v>7734</v>
      </c>
      <c r="T5945" t="s">
        <v>4740</v>
      </c>
      <c r="U5945">
        <f t="shared" si="92"/>
        <v>11733</v>
      </c>
    </row>
    <row r="5946" spans="1:21" x14ac:dyDescent="0.2">
      <c r="A5946" t="s">
        <v>19459</v>
      </c>
      <c r="B5946" t="s">
        <v>11566</v>
      </c>
      <c r="C5946">
        <v>3549032</v>
      </c>
      <c r="D5946" t="s">
        <v>6709</v>
      </c>
      <c r="E5946" t="s">
        <v>15240</v>
      </c>
      <c r="F5946" t="s">
        <v>6402</v>
      </c>
      <c r="G5946">
        <v>1022</v>
      </c>
      <c r="H5946">
        <v>11733</v>
      </c>
      <c r="I5946">
        <v>1</v>
      </c>
      <c r="J5946">
        <v>1</v>
      </c>
      <c r="K5946">
        <v>0</v>
      </c>
      <c r="M5946">
        <v>2018</v>
      </c>
      <c r="N5946" t="s">
        <v>1463</v>
      </c>
      <c r="O5946">
        <v>99</v>
      </c>
      <c r="P5946">
        <v>6</v>
      </c>
      <c r="Q5946" t="s">
        <v>7733</v>
      </c>
      <c r="R5946" t="s">
        <v>7734</v>
      </c>
      <c r="S5946" t="s">
        <v>7734</v>
      </c>
      <c r="T5946" t="s">
        <v>24518</v>
      </c>
      <c r="U5946">
        <f t="shared" si="92"/>
        <v>11733</v>
      </c>
    </row>
    <row r="5947" spans="1:21" x14ac:dyDescent="0.2">
      <c r="A5947" t="s">
        <v>19459</v>
      </c>
      <c r="B5947" t="s">
        <v>11566</v>
      </c>
      <c r="C5947">
        <v>3549032</v>
      </c>
      <c r="D5947" t="s">
        <v>6609</v>
      </c>
      <c r="E5947" t="s">
        <v>8456</v>
      </c>
      <c r="F5947" t="s">
        <v>6402</v>
      </c>
      <c r="G5947">
        <v>572</v>
      </c>
      <c r="H5947">
        <v>11733</v>
      </c>
      <c r="I5947">
        <v>0</v>
      </c>
      <c r="J5947">
        <v>0</v>
      </c>
      <c r="K5947">
        <v>0</v>
      </c>
      <c r="M5947">
        <v>2018</v>
      </c>
      <c r="N5947" t="s">
        <v>1463</v>
      </c>
      <c r="O5947">
        <v>99</v>
      </c>
      <c r="P5947">
        <v>6</v>
      </c>
      <c r="Q5947" t="s">
        <v>7733</v>
      </c>
      <c r="R5947" t="s">
        <v>7734</v>
      </c>
      <c r="S5947" t="s">
        <v>7734</v>
      </c>
      <c r="T5947" t="s">
        <v>24519</v>
      </c>
      <c r="U5947">
        <f t="shared" si="92"/>
        <v>11733</v>
      </c>
    </row>
    <row r="5948" spans="1:21" x14ac:dyDescent="0.2">
      <c r="A5948" t="s">
        <v>19461</v>
      </c>
      <c r="B5948" t="s">
        <v>11566</v>
      </c>
      <c r="C5948">
        <v>3549032</v>
      </c>
      <c r="D5948" t="s">
        <v>6548</v>
      </c>
      <c r="E5948" t="s">
        <v>19462</v>
      </c>
      <c r="F5948" t="s">
        <v>6402</v>
      </c>
      <c r="G5948">
        <v>225</v>
      </c>
      <c r="H5948">
        <v>2426</v>
      </c>
      <c r="I5948">
        <v>0</v>
      </c>
      <c r="J5948">
        <v>0</v>
      </c>
      <c r="K5948">
        <v>0</v>
      </c>
      <c r="M5948">
        <v>2018</v>
      </c>
      <c r="N5948" t="s">
        <v>6404</v>
      </c>
      <c r="O5948">
        <v>99</v>
      </c>
      <c r="P5948">
        <v>1</v>
      </c>
      <c r="Q5948" t="s">
        <v>7733</v>
      </c>
      <c r="R5948" t="s">
        <v>7734</v>
      </c>
      <c r="S5948" t="s">
        <v>7734</v>
      </c>
      <c r="T5948" t="s">
        <v>24520</v>
      </c>
      <c r="U5948">
        <f t="shared" si="92"/>
        <v>11733</v>
      </c>
    </row>
    <row r="5949" spans="1:21" x14ac:dyDescent="0.2">
      <c r="A5949" t="s">
        <v>19459</v>
      </c>
      <c r="B5949" t="s">
        <v>11566</v>
      </c>
      <c r="C5949">
        <v>3549032</v>
      </c>
      <c r="D5949" t="s">
        <v>19463</v>
      </c>
      <c r="E5949" t="s">
        <v>8300</v>
      </c>
      <c r="F5949" t="s">
        <v>6402</v>
      </c>
      <c r="G5949">
        <v>275</v>
      </c>
      <c r="H5949">
        <v>11733</v>
      </c>
      <c r="I5949">
        <v>0</v>
      </c>
      <c r="J5949">
        <v>0</v>
      </c>
      <c r="K5949">
        <v>0</v>
      </c>
      <c r="M5949">
        <v>2018</v>
      </c>
      <c r="N5949" t="s">
        <v>1463</v>
      </c>
      <c r="O5949">
        <v>99</v>
      </c>
      <c r="P5949">
        <v>6</v>
      </c>
      <c r="Q5949" t="s">
        <v>7733</v>
      </c>
      <c r="R5949" t="s">
        <v>7734</v>
      </c>
      <c r="S5949" t="s">
        <v>7734</v>
      </c>
      <c r="T5949" t="s">
        <v>24521</v>
      </c>
      <c r="U5949">
        <f t="shared" si="92"/>
        <v>11733</v>
      </c>
    </row>
    <row r="5950" spans="1:21" x14ac:dyDescent="0.2">
      <c r="A5950" t="s">
        <v>19461</v>
      </c>
      <c r="B5950" t="s">
        <v>11566</v>
      </c>
      <c r="C5950">
        <v>3549032</v>
      </c>
      <c r="D5950" t="s">
        <v>6406</v>
      </c>
      <c r="E5950" t="s">
        <v>6777</v>
      </c>
      <c r="F5950" t="s">
        <v>6402</v>
      </c>
      <c r="G5950">
        <v>413</v>
      </c>
      <c r="H5950">
        <v>2426</v>
      </c>
      <c r="I5950">
        <v>0</v>
      </c>
      <c r="J5950">
        <v>0</v>
      </c>
      <c r="K5950">
        <v>0</v>
      </c>
      <c r="M5950">
        <v>2018</v>
      </c>
      <c r="N5950" t="s">
        <v>6404</v>
      </c>
      <c r="O5950">
        <v>99</v>
      </c>
      <c r="P5950">
        <v>1</v>
      </c>
      <c r="Q5950" t="s">
        <v>7733</v>
      </c>
      <c r="R5950" t="s">
        <v>7734</v>
      </c>
      <c r="S5950" t="s">
        <v>7734</v>
      </c>
      <c r="T5950" t="s">
        <v>24522</v>
      </c>
      <c r="U5950">
        <f t="shared" si="92"/>
        <v>11733</v>
      </c>
    </row>
    <row r="5951" spans="1:21" x14ac:dyDescent="0.2">
      <c r="A5951" t="s">
        <v>19459</v>
      </c>
      <c r="B5951" t="s">
        <v>11566</v>
      </c>
      <c r="C5951">
        <v>3549032</v>
      </c>
      <c r="D5951" t="s">
        <v>6505</v>
      </c>
      <c r="E5951" t="s">
        <v>6950</v>
      </c>
      <c r="F5951" t="s">
        <v>6402</v>
      </c>
      <c r="G5951">
        <v>1070</v>
      </c>
      <c r="H5951">
        <v>11733</v>
      </c>
      <c r="I5951">
        <v>1</v>
      </c>
      <c r="J5951">
        <v>1</v>
      </c>
      <c r="K5951">
        <v>0</v>
      </c>
      <c r="M5951">
        <v>2018</v>
      </c>
      <c r="N5951" t="s">
        <v>1463</v>
      </c>
      <c r="O5951">
        <v>99</v>
      </c>
      <c r="P5951">
        <v>6</v>
      </c>
      <c r="Q5951" t="s">
        <v>7733</v>
      </c>
      <c r="R5951" t="s">
        <v>7734</v>
      </c>
      <c r="S5951" t="s">
        <v>7734</v>
      </c>
      <c r="T5951" t="s">
        <v>24523</v>
      </c>
      <c r="U5951">
        <f t="shared" si="92"/>
        <v>11733</v>
      </c>
    </row>
    <row r="5952" spans="1:21" x14ac:dyDescent="0.2">
      <c r="A5952" t="s">
        <v>19459</v>
      </c>
      <c r="B5952" t="s">
        <v>11566</v>
      </c>
      <c r="C5952">
        <v>3549032</v>
      </c>
      <c r="D5952" t="s">
        <v>6822</v>
      </c>
      <c r="E5952" t="s">
        <v>11571</v>
      </c>
      <c r="F5952" t="s">
        <v>6402</v>
      </c>
      <c r="G5952">
        <v>705</v>
      </c>
      <c r="H5952">
        <v>11733</v>
      </c>
      <c r="I5952">
        <v>0</v>
      </c>
      <c r="J5952">
        <v>0</v>
      </c>
      <c r="K5952">
        <v>0</v>
      </c>
      <c r="M5952">
        <v>2018</v>
      </c>
      <c r="N5952" t="s">
        <v>1463</v>
      </c>
      <c r="O5952">
        <v>99</v>
      </c>
      <c r="P5952">
        <v>6</v>
      </c>
      <c r="Q5952" t="s">
        <v>7733</v>
      </c>
      <c r="R5952" t="s">
        <v>7734</v>
      </c>
      <c r="S5952" t="s">
        <v>7734</v>
      </c>
      <c r="T5952" t="s">
        <v>4743</v>
      </c>
      <c r="U5952">
        <f t="shared" si="92"/>
        <v>11733</v>
      </c>
    </row>
    <row r="5953" spans="1:21" x14ac:dyDescent="0.2">
      <c r="A5953" t="s">
        <v>19461</v>
      </c>
      <c r="B5953" t="s">
        <v>11566</v>
      </c>
      <c r="C5953">
        <v>3549032</v>
      </c>
      <c r="D5953" t="s">
        <v>6820</v>
      </c>
      <c r="E5953" t="s">
        <v>19464</v>
      </c>
      <c r="F5953" t="s">
        <v>6402</v>
      </c>
      <c r="G5953">
        <v>1788</v>
      </c>
      <c r="H5953">
        <v>2426</v>
      </c>
      <c r="I5953">
        <v>1</v>
      </c>
      <c r="J5953">
        <v>1</v>
      </c>
      <c r="K5953">
        <v>0</v>
      </c>
      <c r="M5953">
        <v>2018</v>
      </c>
      <c r="N5953" t="s">
        <v>6404</v>
      </c>
      <c r="O5953">
        <v>99</v>
      </c>
      <c r="P5953">
        <v>1</v>
      </c>
      <c r="Q5953" t="s">
        <v>7733</v>
      </c>
      <c r="R5953" t="s">
        <v>7734</v>
      </c>
      <c r="S5953" t="s">
        <v>7734</v>
      </c>
      <c r="T5953" t="s">
        <v>24524</v>
      </c>
      <c r="U5953">
        <f t="shared" si="92"/>
        <v>11733</v>
      </c>
    </row>
    <row r="5954" spans="1:21" x14ac:dyDescent="0.2">
      <c r="A5954" t="s">
        <v>19459</v>
      </c>
      <c r="B5954" t="s">
        <v>11566</v>
      </c>
      <c r="C5954">
        <v>3549032</v>
      </c>
      <c r="D5954" t="s">
        <v>6820</v>
      </c>
      <c r="E5954" t="s">
        <v>6432</v>
      </c>
      <c r="F5954" t="s">
        <v>6402</v>
      </c>
      <c r="G5954">
        <v>505</v>
      </c>
      <c r="H5954">
        <v>11733</v>
      </c>
      <c r="I5954">
        <v>0</v>
      </c>
      <c r="J5954">
        <v>0</v>
      </c>
      <c r="K5954">
        <v>0</v>
      </c>
      <c r="M5954">
        <v>2018</v>
      </c>
      <c r="N5954" t="s">
        <v>1463</v>
      </c>
      <c r="O5954">
        <v>99</v>
      </c>
      <c r="P5954">
        <v>6</v>
      </c>
      <c r="Q5954" t="s">
        <v>7733</v>
      </c>
      <c r="R5954" t="s">
        <v>7734</v>
      </c>
      <c r="S5954" t="s">
        <v>7734</v>
      </c>
      <c r="T5954" t="s">
        <v>1683</v>
      </c>
      <c r="U5954">
        <f t="shared" ref="U5954:U6017" si="93">_xlfn.MAXIFS($H$2:$H$6695, $C$2:$C$6695,C5954)</f>
        <v>11733</v>
      </c>
    </row>
    <row r="5955" spans="1:21" x14ac:dyDescent="0.2">
      <c r="A5955" t="s">
        <v>19459</v>
      </c>
      <c r="B5955" t="s">
        <v>11566</v>
      </c>
      <c r="C5955">
        <v>3549032</v>
      </c>
      <c r="D5955" t="s">
        <v>10271</v>
      </c>
      <c r="E5955" t="s">
        <v>7551</v>
      </c>
      <c r="F5955" t="s">
        <v>6402</v>
      </c>
      <c r="G5955">
        <v>616</v>
      </c>
      <c r="H5955">
        <v>11733</v>
      </c>
      <c r="I5955">
        <v>0</v>
      </c>
      <c r="J5955">
        <v>0</v>
      </c>
      <c r="K5955">
        <v>0</v>
      </c>
      <c r="M5955">
        <v>2018</v>
      </c>
      <c r="N5955" t="s">
        <v>1463</v>
      </c>
      <c r="O5955">
        <v>99</v>
      </c>
      <c r="P5955">
        <v>6</v>
      </c>
      <c r="Q5955" t="s">
        <v>7733</v>
      </c>
      <c r="R5955" t="s">
        <v>7734</v>
      </c>
      <c r="S5955" t="s">
        <v>7734</v>
      </c>
      <c r="T5955" t="s">
        <v>24525</v>
      </c>
      <c r="U5955">
        <f t="shared" si="93"/>
        <v>11733</v>
      </c>
    </row>
    <row r="5956" spans="1:21" x14ac:dyDescent="0.2">
      <c r="A5956" t="s">
        <v>19459</v>
      </c>
      <c r="B5956" t="s">
        <v>11566</v>
      </c>
      <c r="C5956">
        <v>3549032</v>
      </c>
      <c r="D5956" t="s">
        <v>6411</v>
      </c>
      <c r="E5956" t="s">
        <v>14007</v>
      </c>
      <c r="F5956" t="s">
        <v>6402</v>
      </c>
      <c r="G5956">
        <v>388</v>
      </c>
      <c r="H5956">
        <v>11733</v>
      </c>
      <c r="I5956">
        <v>0</v>
      </c>
      <c r="J5956">
        <v>0</v>
      </c>
      <c r="K5956">
        <v>0</v>
      </c>
      <c r="M5956">
        <v>2018</v>
      </c>
      <c r="N5956" t="s">
        <v>1463</v>
      </c>
      <c r="O5956">
        <v>99</v>
      </c>
      <c r="P5956">
        <v>6</v>
      </c>
      <c r="Q5956" t="s">
        <v>7733</v>
      </c>
      <c r="R5956" t="s">
        <v>7734</v>
      </c>
      <c r="S5956" t="s">
        <v>7734</v>
      </c>
      <c r="T5956" t="s">
        <v>24526</v>
      </c>
      <c r="U5956">
        <f t="shared" si="93"/>
        <v>11733</v>
      </c>
    </row>
    <row r="5957" spans="1:21" x14ac:dyDescent="0.2">
      <c r="A5957" t="s">
        <v>19459</v>
      </c>
      <c r="B5957" t="s">
        <v>11566</v>
      </c>
      <c r="C5957">
        <v>3549032</v>
      </c>
      <c r="D5957" t="s">
        <v>6622</v>
      </c>
      <c r="E5957" t="s">
        <v>9904</v>
      </c>
      <c r="F5957" t="s">
        <v>6402</v>
      </c>
      <c r="G5957">
        <v>921</v>
      </c>
      <c r="H5957">
        <v>11733</v>
      </c>
      <c r="I5957">
        <v>0</v>
      </c>
      <c r="J5957">
        <v>0</v>
      </c>
      <c r="K5957">
        <v>0</v>
      </c>
      <c r="M5957">
        <v>2018</v>
      </c>
      <c r="N5957" t="s">
        <v>1463</v>
      </c>
      <c r="O5957">
        <v>99</v>
      </c>
      <c r="P5957">
        <v>6</v>
      </c>
      <c r="Q5957" t="s">
        <v>7733</v>
      </c>
      <c r="R5957" t="s">
        <v>7734</v>
      </c>
      <c r="S5957" t="s">
        <v>7734</v>
      </c>
      <c r="T5957" t="s">
        <v>24527</v>
      </c>
      <c r="U5957">
        <f t="shared" si="93"/>
        <v>11733</v>
      </c>
    </row>
    <row r="5958" spans="1:21" x14ac:dyDescent="0.2">
      <c r="A5958" t="s">
        <v>19459</v>
      </c>
      <c r="B5958" t="s">
        <v>11566</v>
      </c>
      <c r="C5958">
        <v>3549032</v>
      </c>
      <c r="D5958" t="s">
        <v>6440</v>
      </c>
      <c r="E5958" t="s">
        <v>11574</v>
      </c>
      <c r="F5958" t="s">
        <v>6402</v>
      </c>
      <c r="G5958">
        <v>1453</v>
      </c>
      <c r="H5958">
        <v>11733</v>
      </c>
      <c r="I5958">
        <v>1</v>
      </c>
      <c r="J5958">
        <v>1</v>
      </c>
      <c r="K5958">
        <v>0</v>
      </c>
      <c r="M5958">
        <v>2018</v>
      </c>
      <c r="N5958" t="s">
        <v>1463</v>
      </c>
      <c r="O5958">
        <v>99</v>
      </c>
      <c r="P5958">
        <v>6</v>
      </c>
      <c r="Q5958" t="s">
        <v>7733</v>
      </c>
      <c r="R5958" t="s">
        <v>7734</v>
      </c>
      <c r="S5958" t="s">
        <v>7734</v>
      </c>
      <c r="T5958" t="s">
        <v>4741</v>
      </c>
      <c r="U5958">
        <f t="shared" si="93"/>
        <v>11733</v>
      </c>
    </row>
    <row r="5959" spans="1:21" x14ac:dyDescent="0.2">
      <c r="A5959" t="s">
        <v>19459</v>
      </c>
      <c r="B5959" t="s">
        <v>11566</v>
      </c>
      <c r="C5959">
        <v>3549032</v>
      </c>
      <c r="D5959" t="s">
        <v>6895</v>
      </c>
      <c r="E5959" t="s">
        <v>15447</v>
      </c>
      <c r="F5959" t="s">
        <v>6402</v>
      </c>
      <c r="G5959">
        <v>1095</v>
      </c>
      <c r="H5959">
        <v>11733</v>
      </c>
      <c r="I5959">
        <v>0</v>
      </c>
      <c r="J5959">
        <v>1</v>
      </c>
      <c r="K5959">
        <v>0</v>
      </c>
      <c r="M5959">
        <v>2018</v>
      </c>
      <c r="N5959" t="s">
        <v>1463</v>
      </c>
      <c r="O5959">
        <v>99</v>
      </c>
      <c r="P5959">
        <v>6</v>
      </c>
      <c r="Q5959" t="s">
        <v>7733</v>
      </c>
      <c r="R5959" t="s">
        <v>7734</v>
      </c>
      <c r="S5959" t="s">
        <v>7734</v>
      </c>
      <c r="T5959" t="s">
        <v>24528</v>
      </c>
      <c r="U5959">
        <f t="shared" si="93"/>
        <v>11733</v>
      </c>
    </row>
    <row r="5960" spans="1:21" x14ac:dyDescent="0.2">
      <c r="A5960" t="s">
        <v>19459</v>
      </c>
      <c r="B5960" t="s">
        <v>11566</v>
      </c>
      <c r="C5960">
        <v>3549032</v>
      </c>
      <c r="D5960" t="s">
        <v>7519</v>
      </c>
      <c r="E5960" t="s">
        <v>11567</v>
      </c>
      <c r="F5960" t="s">
        <v>6402</v>
      </c>
      <c r="G5960">
        <v>1035</v>
      </c>
      <c r="H5960">
        <v>11733</v>
      </c>
      <c r="I5960">
        <v>0</v>
      </c>
      <c r="J5960">
        <v>1</v>
      </c>
      <c r="K5960">
        <v>0</v>
      </c>
      <c r="M5960">
        <v>2018</v>
      </c>
      <c r="N5960" t="s">
        <v>1463</v>
      </c>
      <c r="O5960">
        <v>99</v>
      </c>
      <c r="P5960">
        <v>6</v>
      </c>
      <c r="Q5960" t="s">
        <v>7733</v>
      </c>
      <c r="R5960" t="s">
        <v>7734</v>
      </c>
      <c r="S5960" t="s">
        <v>7734</v>
      </c>
      <c r="T5960" t="s">
        <v>1106</v>
      </c>
      <c r="U5960">
        <f t="shared" si="93"/>
        <v>11733</v>
      </c>
    </row>
    <row r="5961" spans="1:21" x14ac:dyDescent="0.2">
      <c r="A5961" t="s">
        <v>19465</v>
      </c>
      <c r="B5961" t="s">
        <v>11221</v>
      </c>
      <c r="C5961">
        <v>3537001</v>
      </c>
      <c r="D5961" t="s">
        <v>8143</v>
      </c>
      <c r="E5961" t="s">
        <v>6706</v>
      </c>
      <c r="F5961" t="s">
        <v>6402</v>
      </c>
      <c r="G5961">
        <v>117</v>
      </c>
      <c r="H5961">
        <v>968</v>
      </c>
      <c r="I5961">
        <v>0</v>
      </c>
      <c r="J5961">
        <v>0</v>
      </c>
      <c r="K5961">
        <v>0</v>
      </c>
      <c r="M5961">
        <v>2018</v>
      </c>
      <c r="N5961" t="s">
        <v>1463</v>
      </c>
      <c r="O5961">
        <v>99</v>
      </c>
      <c r="P5961">
        <v>4</v>
      </c>
      <c r="Q5961" t="s">
        <v>7733</v>
      </c>
      <c r="R5961" t="s">
        <v>7734</v>
      </c>
      <c r="S5961" t="s">
        <v>7734</v>
      </c>
      <c r="T5961" t="s">
        <v>24529</v>
      </c>
      <c r="U5961">
        <f t="shared" si="93"/>
        <v>968</v>
      </c>
    </row>
    <row r="5962" spans="1:21" x14ac:dyDescent="0.2">
      <c r="A5962" t="s">
        <v>19465</v>
      </c>
      <c r="B5962" t="s">
        <v>11221</v>
      </c>
      <c r="C5962">
        <v>3537001</v>
      </c>
      <c r="D5962" t="s">
        <v>6530</v>
      </c>
      <c r="E5962" t="s">
        <v>7090</v>
      </c>
      <c r="F5962" t="s">
        <v>6402</v>
      </c>
      <c r="G5962">
        <v>110</v>
      </c>
      <c r="H5962">
        <v>968</v>
      </c>
      <c r="I5962">
        <v>0</v>
      </c>
      <c r="J5962">
        <v>0</v>
      </c>
      <c r="K5962">
        <v>0</v>
      </c>
      <c r="M5962">
        <v>2018</v>
      </c>
      <c r="N5962" t="s">
        <v>1463</v>
      </c>
      <c r="O5962">
        <v>99</v>
      </c>
      <c r="P5962">
        <v>4</v>
      </c>
      <c r="Q5962" t="s">
        <v>7733</v>
      </c>
      <c r="R5962" t="s">
        <v>7734</v>
      </c>
      <c r="S5962" t="s">
        <v>7734</v>
      </c>
      <c r="T5962" t="s">
        <v>24530</v>
      </c>
      <c r="U5962">
        <f t="shared" si="93"/>
        <v>968</v>
      </c>
    </row>
    <row r="5963" spans="1:21" x14ac:dyDescent="0.2">
      <c r="A5963" t="s">
        <v>19465</v>
      </c>
      <c r="B5963" t="s">
        <v>11221</v>
      </c>
      <c r="C5963">
        <v>3537001</v>
      </c>
      <c r="D5963" t="s">
        <v>16158</v>
      </c>
      <c r="E5963" t="s">
        <v>9639</v>
      </c>
      <c r="F5963" t="s">
        <v>6402</v>
      </c>
      <c r="G5963">
        <v>241</v>
      </c>
      <c r="H5963">
        <v>968</v>
      </c>
      <c r="I5963">
        <v>0</v>
      </c>
      <c r="J5963">
        <v>1</v>
      </c>
      <c r="K5963">
        <v>0</v>
      </c>
      <c r="M5963">
        <v>2018</v>
      </c>
      <c r="N5963" t="s">
        <v>1463</v>
      </c>
      <c r="O5963">
        <v>99</v>
      </c>
      <c r="P5963">
        <v>4</v>
      </c>
      <c r="Q5963" t="s">
        <v>7733</v>
      </c>
      <c r="R5963" t="s">
        <v>7734</v>
      </c>
      <c r="S5963" t="s">
        <v>7734</v>
      </c>
      <c r="T5963" t="s">
        <v>24531</v>
      </c>
      <c r="U5963">
        <f t="shared" si="93"/>
        <v>968</v>
      </c>
    </row>
    <row r="5964" spans="1:21" x14ac:dyDescent="0.2">
      <c r="A5964" t="s">
        <v>19465</v>
      </c>
      <c r="B5964" t="s">
        <v>11221</v>
      </c>
      <c r="C5964">
        <v>3537001</v>
      </c>
      <c r="D5964" t="s">
        <v>19466</v>
      </c>
      <c r="E5964" t="s">
        <v>19467</v>
      </c>
      <c r="F5964" t="s">
        <v>6402</v>
      </c>
      <c r="G5964">
        <v>183</v>
      </c>
      <c r="H5964">
        <v>968</v>
      </c>
      <c r="I5964">
        <v>1</v>
      </c>
      <c r="J5964">
        <v>1</v>
      </c>
      <c r="K5964">
        <v>0</v>
      </c>
      <c r="M5964">
        <v>2018</v>
      </c>
      <c r="N5964" t="s">
        <v>1463</v>
      </c>
      <c r="O5964">
        <v>99</v>
      </c>
      <c r="P5964">
        <v>4</v>
      </c>
      <c r="Q5964" t="s">
        <v>7733</v>
      </c>
      <c r="R5964" t="s">
        <v>7734</v>
      </c>
      <c r="S5964" t="s">
        <v>7734</v>
      </c>
      <c r="T5964" t="s">
        <v>24532</v>
      </c>
      <c r="U5964">
        <f t="shared" si="93"/>
        <v>968</v>
      </c>
    </row>
    <row r="5965" spans="1:21" x14ac:dyDescent="0.2">
      <c r="A5965" t="s">
        <v>19465</v>
      </c>
      <c r="B5965" t="s">
        <v>11221</v>
      </c>
      <c r="C5965">
        <v>3537001</v>
      </c>
      <c r="D5965" t="s">
        <v>11226</v>
      </c>
      <c r="E5965" t="s">
        <v>11227</v>
      </c>
      <c r="F5965" t="s">
        <v>6402</v>
      </c>
      <c r="G5965">
        <v>182</v>
      </c>
      <c r="H5965">
        <v>968</v>
      </c>
      <c r="I5965">
        <v>1</v>
      </c>
      <c r="J5965">
        <v>1</v>
      </c>
      <c r="K5965">
        <v>0</v>
      </c>
      <c r="M5965">
        <v>2018</v>
      </c>
      <c r="N5965" t="s">
        <v>1463</v>
      </c>
      <c r="O5965">
        <v>99</v>
      </c>
      <c r="P5965">
        <v>4</v>
      </c>
      <c r="Q5965" t="s">
        <v>7733</v>
      </c>
      <c r="R5965" t="s">
        <v>7734</v>
      </c>
      <c r="S5965" t="s">
        <v>7734</v>
      </c>
      <c r="T5965" t="s">
        <v>4748</v>
      </c>
      <c r="U5965">
        <f t="shared" si="93"/>
        <v>968</v>
      </c>
    </row>
    <row r="5966" spans="1:21" x14ac:dyDescent="0.2">
      <c r="A5966" t="s">
        <v>19468</v>
      </c>
      <c r="B5966" t="s">
        <v>11221</v>
      </c>
      <c r="C5966">
        <v>3537001</v>
      </c>
      <c r="D5966" t="s">
        <v>7178</v>
      </c>
      <c r="E5966" t="s">
        <v>15230</v>
      </c>
      <c r="F5966" t="s">
        <v>6402</v>
      </c>
      <c r="G5966">
        <v>0</v>
      </c>
      <c r="H5966">
        <v>0</v>
      </c>
      <c r="I5966">
        <v>1</v>
      </c>
      <c r="J5966">
        <v>1</v>
      </c>
      <c r="K5966">
        <v>1</v>
      </c>
      <c r="M5966">
        <v>2018</v>
      </c>
      <c r="N5966" t="s">
        <v>6404</v>
      </c>
      <c r="O5966">
        <v>99</v>
      </c>
      <c r="P5966">
        <v>1</v>
      </c>
      <c r="Q5966" t="s">
        <v>7733</v>
      </c>
      <c r="R5966" t="s">
        <v>7734</v>
      </c>
      <c r="S5966" t="s">
        <v>7734</v>
      </c>
      <c r="T5966" t="s">
        <v>24533</v>
      </c>
      <c r="U5966">
        <f t="shared" si="93"/>
        <v>968</v>
      </c>
    </row>
    <row r="5967" spans="1:21" x14ac:dyDescent="0.2">
      <c r="A5967" t="s">
        <v>19465</v>
      </c>
      <c r="B5967" t="s">
        <v>11221</v>
      </c>
      <c r="C5967">
        <v>3537001</v>
      </c>
      <c r="D5967" t="s">
        <v>8468</v>
      </c>
      <c r="E5967" t="s">
        <v>19469</v>
      </c>
      <c r="F5967" t="s">
        <v>6402</v>
      </c>
      <c r="G5967">
        <v>135</v>
      </c>
      <c r="H5967">
        <v>968</v>
      </c>
      <c r="I5967">
        <v>0</v>
      </c>
      <c r="J5967">
        <v>1</v>
      </c>
      <c r="K5967">
        <v>0</v>
      </c>
      <c r="M5967">
        <v>2018</v>
      </c>
      <c r="N5967" t="s">
        <v>1463</v>
      </c>
      <c r="O5967">
        <v>99</v>
      </c>
      <c r="P5967">
        <v>4</v>
      </c>
      <c r="Q5967" t="s">
        <v>7733</v>
      </c>
      <c r="R5967" t="s">
        <v>7734</v>
      </c>
      <c r="S5967" t="s">
        <v>7734</v>
      </c>
      <c r="T5967" t="s">
        <v>24534</v>
      </c>
      <c r="U5967">
        <f t="shared" si="93"/>
        <v>968</v>
      </c>
    </row>
    <row r="5968" spans="1:21" x14ac:dyDescent="0.2">
      <c r="A5968" t="s">
        <v>19470</v>
      </c>
      <c r="B5968" t="s">
        <v>11641</v>
      </c>
      <c r="C5968">
        <v>3543072</v>
      </c>
      <c r="D5968" t="s">
        <v>7529</v>
      </c>
      <c r="E5968" t="s">
        <v>12865</v>
      </c>
      <c r="F5968" t="s">
        <v>6402</v>
      </c>
      <c r="G5968">
        <v>1402</v>
      </c>
      <c r="H5968">
        <v>2802</v>
      </c>
      <c r="I5968">
        <v>1</v>
      </c>
      <c r="J5968">
        <v>1</v>
      </c>
      <c r="K5968">
        <v>0</v>
      </c>
      <c r="M5968">
        <v>2018</v>
      </c>
      <c r="N5968" t="s">
        <v>1479</v>
      </c>
      <c r="O5968">
        <v>99</v>
      </c>
      <c r="P5968">
        <v>1</v>
      </c>
      <c r="Q5968" t="s">
        <v>7733</v>
      </c>
      <c r="R5968" t="s">
        <v>7734</v>
      </c>
      <c r="S5968" t="s">
        <v>7734</v>
      </c>
      <c r="T5968" t="s">
        <v>24535</v>
      </c>
      <c r="U5968">
        <f t="shared" si="93"/>
        <v>16201</v>
      </c>
    </row>
    <row r="5969" spans="1:21" x14ac:dyDescent="0.2">
      <c r="A5969" t="s">
        <v>19471</v>
      </c>
      <c r="B5969" t="s">
        <v>11641</v>
      </c>
      <c r="C5969">
        <v>3543072</v>
      </c>
      <c r="D5969" t="s">
        <v>6709</v>
      </c>
      <c r="E5969" t="s">
        <v>7552</v>
      </c>
      <c r="F5969" t="s">
        <v>6402</v>
      </c>
      <c r="G5969">
        <v>921</v>
      </c>
      <c r="H5969">
        <v>16201</v>
      </c>
      <c r="I5969">
        <v>1</v>
      </c>
      <c r="J5969">
        <v>0</v>
      </c>
      <c r="K5969">
        <v>0</v>
      </c>
      <c r="M5969">
        <v>2018</v>
      </c>
      <c r="N5969" t="s">
        <v>1463</v>
      </c>
      <c r="O5969">
        <v>99</v>
      </c>
      <c r="P5969">
        <v>7</v>
      </c>
      <c r="Q5969" t="s">
        <v>7733</v>
      </c>
      <c r="R5969" t="s">
        <v>7734</v>
      </c>
      <c r="S5969" t="s">
        <v>7734</v>
      </c>
      <c r="T5969" t="s">
        <v>24536</v>
      </c>
      <c r="U5969">
        <f t="shared" si="93"/>
        <v>16201</v>
      </c>
    </row>
    <row r="5970" spans="1:21" x14ac:dyDescent="0.2">
      <c r="A5970" t="s">
        <v>19471</v>
      </c>
      <c r="B5970" t="s">
        <v>11641</v>
      </c>
      <c r="C5970">
        <v>3543072</v>
      </c>
      <c r="D5970" t="s">
        <v>6609</v>
      </c>
      <c r="E5970" t="s">
        <v>11646</v>
      </c>
      <c r="F5970" t="s">
        <v>6402</v>
      </c>
      <c r="G5970">
        <v>983</v>
      </c>
      <c r="H5970">
        <v>16201</v>
      </c>
      <c r="I5970">
        <v>0</v>
      </c>
      <c r="J5970">
        <v>1</v>
      </c>
      <c r="K5970">
        <v>0</v>
      </c>
      <c r="M5970">
        <v>2018</v>
      </c>
      <c r="N5970" t="s">
        <v>1463</v>
      </c>
      <c r="O5970">
        <v>99</v>
      </c>
      <c r="P5970">
        <v>7</v>
      </c>
      <c r="Q5970" t="s">
        <v>7733</v>
      </c>
      <c r="R5970" t="s">
        <v>7734</v>
      </c>
      <c r="S5970" t="s">
        <v>7734</v>
      </c>
      <c r="T5970" t="s">
        <v>4784</v>
      </c>
      <c r="U5970">
        <f t="shared" si="93"/>
        <v>16201</v>
      </c>
    </row>
    <row r="5971" spans="1:21" x14ac:dyDescent="0.2">
      <c r="A5971" t="s">
        <v>19471</v>
      </c>
      <c r="B5971" t="s">
        <v>11641</v>
      </c>
      <c r="C5971">
        <v>3543072</v>
      </c>
      <c r="D5971" t="s">
        <v>6838</v>
      </c>
      <c r="E5971" t="s">
        <v>15188</v>
      </c>
      <c r="F5971" t="s">
        <v>6402</v>
      </c>
      <c r="G5971">
        <v>1098</v>
      </c>
      <c r="H5971">
        <v>16201</v>
      </c>
      <c r="I5971">
        <v>1</v>
      </c>
      <c r="J5971">
        <v>1</v>
      </c>
      <c r="K5971">
        <v>0</v>
      </c>
      <c r="M5971">
        <v>2018</v>
      </c>
      <c r="N5971" t="s">
        <v>1463</v>
      </c>
      <c r="O5971">
        <v>99</v>
      </c>
      <c r="P5971">
        <v>7</v>
      </c>
      <c r="Q5971" t="s">
        <v>7733</v>
      </c>
      <c r="R5971" t="s">
        <v>7734</v>
      </c>
      <c r="S5971" t="s">
        <v>7734</v>
      </c>
      <c r="T5971" t="s">
        <v>24537</v>
      </c>
      <c r="U5971">
        <f t="shared" si="93"/>
        <v>16201</v>
      </c>
    </row>
    <row r="5972" spans="1:21" x14ac:dyDescent="0.2">
      <c r="A5972" t="s">
        <v>19471</v>
      </c>
      <c r="B5972" t="s">
        <v>11641</v>
      </c>
      <c r="C5972">
        <v>3543072</v>
      </c>
      <c r="D5972" t="s">
        <v>7139</v>
      </c>
      <c r="E5972" t="s">
        <v>6574</v>
      </c>
      <c r="F5972" t="s">
        <v>6402</v>
      </c>
      <c r="G5972">
        <v>1097</v>
      </c>
      <c r="H5972">
        <v>16201</v>
      </c>
      <c r="I5972">
        <v>1</v>
      </c>
      <c r="J5972">
        <v>1</v>
      </c>
      <c r="K5972">
        <v>0</v>
      </c>
      <c r="M5972">
        <v>2018</v>
      </c>
      <c r="N5972" t="s">
        <v>1463</v>
      </c>
      <c r="O5972">
        <v>99</v>
      </c>
      <c r="P5972">
        <v>7</v>
      </c>
      <c r="Q5972" t="s">
        <v>7733</v>
      </c>
      <c r="R5972" t="s">
        <v>7734</v>
      </c>
      <c r="S5972" t="s">
        <v>7734</v>
      </c>
      <c r="T5972" t="s">
        <v>4788</v>
      </c>
      <c r="U5972">
        <f t="shared" si="93"/>
        <v>16201</v>
      </c>
    </row>
    <row r="5973" spans="1:21" x14ac:dyDescent="0.2">
      <c r="A5973" t="s">
        <v>19470</v>
      </c>
      <c r="B5973" t="s">
        <v>11641</v>
      </c>
      <c r="C5973">
        <v>3543072</v>
      </c>
      <c r="D5973" t="s">
        <v>6505</v>
      </c>
      <c r="E5973" t="s">
        <v>11644</v>
      </c>
      <c r="F5973" t="s">
        <v>6402</v>
      </c>
      <c r="G5973">
        <v>1400</v>
      </c>
      <c r="H5973">
        <v>2802</v>
      </c>
      <c r="I5973">
        <v>1</v>
      </c>
      <c r="J5973">
        <v>0</v>
      </c>
      <c r="K5973">
        <v>0</v>
      </c>
      <c r="M5973">
        <v>2018</v>
      </c>
      <c r="N5973" t="s">
        <v>1479</v>
      </c>
      <c r="O5973">
        <v>99</v>
      </c>
      <c r="P5973">
        <v>1</v>
      </c>
      <c r="Q5973" t="s">
        <v>7733</v>
      </c>
      <c r="R5973" t="s">
        <v>7734</v>
      </c>
      <c r="S5973" t="s">
        <v>7734</v>
      </c>
      <c r="T5973" t="s">
        <v>24538</v>
      </c>
      <c r="U5973">
        <f t="shared" si="93"/>
        <v>16201</v>
      </c>
    </row>
    <row r="5974" spans="1:21" x14ac:dyDescent="0.2">
      <c r="A5974" t="s">
        <v>19472</v>
      </c>
      <c r="B5974" t="s">
        <v>11641</v>
      </c>
      <c r="C5974">
        <v>3543072</v>
      </c>
      <c r="D5974" t="s">
        <v>6505</v>
      </c>
      <c r="E5974" t="s">
        <v>8937</v>
      </c>
      <c r="F5974" t="s">
        <v>6402</v>
      </c>
      <c r="G5974">
        <v>2033</v>
      </c>
      <c r="H5974">
        <v>2743</v>
      </c>
      <c r="I5974">
        <v>1</v>
      </c>
      <c r="J5974">
        <v>1</v>
      </c>
      <c r="K5974">
        <v>0</v>
      </c>
      <c r="M5974">
        <v>2018</v>
      </c>
      <c r="N5974" t="s">
        <v>6404</v>
      </c>
      <c r="O5974">
        <v>99</v>
      </c>
      <c r="P5974">
        <v>1</v>
      </c>
      <c r="Q5974" t="s">
        <v>7733</v>
      </c>
      <c r="R5974" t="s">
        <v>7734</v>
      </c>
      <c r="S5974" t="s">
        <v>7734</v>
      </c>
      <c r="T5974" t="s">
        <v>4782</v>
      </c>
      <c r="U5974">
        <f t="shared" si="93"/>
        <v>16201</v>
      </c>
    </row>
    <row r="5975" spans="1:21" x14ac:dyDescent="0.2">
      <c r="A5975" t="s">
        <v>19471</v>
      </c>
      <c r="B5975" t="s">
        <v>11641</v>
      </c>
      <c r="C5975">
        <v>3543072</v>
      </c>
      <c r="D5975" t="s">
        <v>6822</v>
      </c>
      <c r="E5975" t="s">
        <v>11650</v>
      </c>
      <c r="F5975" t="s">
        <v>6402</v>
      </c>
      <c r="G5975">
        <v>1287</v>
      </c>
      <c r="H5975">
        <v>16201</v>
      </c>
      <c r="I5975">
        <v>0</v>
      </c>
      <c r="J5975">
        <v>1</v>
      </c>
      <c r="K5975">
        <v>0</v>
      </c>
      <c r="M5975">
        <v>2018</v>
      </c>
      <c r="N5975" t="s">
        <v>1463</v>
      </c>
      <c r="O5975">
        <v>99</v>
      </c>
      <c r="P5975">
        <v>7</v>
      </c>
      <c r="Q5975" t="s">
        <v>7733</v>
      </c>
      <c r="R5975" t="s">
        <v>7734</v>
      </c>
      <c r="S5975" t="s">
        <v>7734</v>
      </c>
      <c r="T5975" t="s">
        <v>4781</v>
      </c>
      <c r="U5975">
        <f t="shared" si="93"/>
        <v>16201</v>
      </c>
    </row>
    <row r="5976" spans="1:21" x14ac:dyDescent="0.2">
      <c r="A5976" t="s">
        <v>19472</v>
      </c>
      <c r="B5976" t="s">
        <v>11641</v>
      </c>
      <c r="C5976">
        <v>3543072</v>
      </c>
      <c r="D5976" t="s">
        <v>6801</v>
      </c>
      <c r="E5976" t="s">
        <v>7284</v>
      </c>
      <c r="F5976" t="s">
        <v>6402</v>
      </c>
      <c r="G5976">
        <v>710</v>
      </c>
      <c r="H5976">
        <v>2743</v>
      </c>
      <c r="I5976">
        <v>1</v>
      </c>
      <c r="J5976">
        <v>0</v>
      </c>
      <c r="K5976">
        <v>0</v>
      </c>
      <c r="M5976">
        <v>2018</v>
      </c>
      <c r="N5976" t="s">
        <v>6404</v>
      </c>
      <c r="O5976">
        <v>99</v>
      </c>
      <c r="P5976">
        <v>1</v>
      </c>
      <c r="Q5976" t="s">
        <v>7733</v>
      </c>
      <c r="R5976" t="s">
        <v>7734</v>
      </c>
      <c r="S5976" t="s">
        <v>7734</v>
      </c>
      <c r="T5976" t="s">
        <v>520</v>
      </c>
      <c r="U5976">
        <f t="shared" si="93"/>
        <v>16201</v>
      </c>
    </row>
    <row r="5977" spans="1:21" x14ac:dyDescent="0.2">
      <c r="A5977" t="s">
        <v>19471</v>
      </c>
      <c r="B5977" t="s">
        <v>11641</v>
      </c>
      <c r="C5977">
        <v>3543072</v>
      </c>
      <c r="D5977" t="s">
        <v>6781</v>
      </c>
      <c r="E5977" t="s">
        <v>7157</v>
      </c>
      <c r="F5977" t="s">
        <v>6402</v>
      </c>
      <c r="G5977">
        <v>374</v>
      </c>
      <c r="H5977">
        <v>16201</v>
      </c>
      <c r="I5977">
        <v>0</v>
      </c>
      <c r="J5977">
        <v>0</v>
      </c>
      <c r="K5977">
        <v>0</v>
      </c>
      <c r="M5977">
        <v>2018</v>
      </c>
      <c r="N5977" t="s">
        <v>1463</v>
      </c>
      <c r="O5977">
        <v>99</v>
      </c>
      <c r="P5977">
        <v>7</v>
      </c>
      <c r="Q5977" t="s">
        <v>7733</v>
      </c>
      <c r="R5977" t="s">
        <v>7734</v>
      </c>
      <c r="S5977" t="s">
        <v>7734</v>
      </c>
      <c r="T5977" t="s">
        <v>24539</v>
      </c>
      <c r="U5977">
        <f t="shared" si="93"/>
        <v>16201</v>
      </c>
    </row>
    <row r="5978" spans="1:21" x14ac:dyDescent="0.2">
      <c r="A5978" t="s">
        <v>19471</v>
      </c>
      <c r="B5978" t="s">
        <v>11641</v>
      </c>
      <c r="C5978">
        <v>3543072</v>
      </c>
      <c r="D5978" t="s">
        <v>6463</v>
      </c>
      <c r="E5978" t="s">
        <v>7268</v>
      </c>
      <c r="F5978" t="s">
        <v>6402</v>
      </c>
      <c r="G5978">
        <v>658</v>
      </c>
      <c r="H5978">
        <v>16201</v>
      </c>
      <c r="I5978">
        <v>0</v>
      </c>
      <c r="J5978">
        <v>0</v>
      </c>
      <c r="K5978">
        <v>0</v>
      </c>
      <c r="M5978">
        <v>2018</v>
      </c>
      <c r="N5978" t="s">
        <v>1463</v>
      </c>
      <c r="O5978">
        <v>99</v>
      </c>
      <c r="P5978">
        <v>7</v>
      </c>
      <c r="Q5978" t="s">
        <v>7733</v>
      </c>
      <c r="R5978" t="s">
        <v>7734</v>
      </c>
      <c r="S5978" t="s">
        <v>7734</v>
      </c>
      <c r="T5978" t="s">
        <v>1134</v>
      </c>
      <c r="U5978">
        <f t="shared" si="93"/>
        <v>16201</v>
      </c>
    </row>
    <row r="5979" spans="1:21" x14ac:dyDescent="0.2">
      <c r="A5979" t="s">
        <v>19471</v>
      </c>
      <c r="B5979" t="s">
        <v>11641</v>
      </c>
      <c r="C5979">
        <v>3543072</v>
      </c>
      <c r="D5979" t="s">
        <v>15396</v>
      </c>
      <c r="E5979" t="s">
        <v>19473</v>
      </c>
      <c r="F5979" t="s">
        <v>6402</v>
      </c>
      <c r="G5979">
        <v>357</v>
      </c>
      <c r="H5979">
        <v>16201</v>
      </c>
      <c r="I5979">
        <v>0</v>
      </c>
      <c r="J5979">
        <v>0</v>
      </c>
      <c r="K5979">
        <v>0</v>
      </c>
      <c r="M5979">
        <v>2018</v>
      </c>
      <c r="N5979" t="s">
        <v>1463</v>
      </c>
      <c r="O5979">
        <v>99</v>
      </c>
      <c r="P5979">
        <v>7</v>
      </c>
      <c r="Q5979" t="s">
        <v>7733</v>
      </c>
      <c r="R5979" t="s">
        <v>7734</v>
      </c>
      <c r="S5979" t="s">
        <v>7734</v>
      </c>
      <c r="T5979" t="s">
        <v>24540</v>
      </c>
      <c r="U5979">
        <f t="shared" si="93"/>
        <v>16201</v>
      </c>
    </row>
    <row r="5980" spans="1:21" x14ac:dyDescent="0.2">
      <c r="A5980" t="s">
        <v>19471</v>
      </c>
      <c r="B5980" t="s">
        <v>11641</v>
      </c>
      <c r="C5980">
        <v>3543072</v>
      </c>
      <c r="D5980" t="s">
        <v>6547</v>
      </c>
      <c r="E5980" t="s">
        <v>9262</v>
      </c>
      <c r="F5980" t="s">
        <v>6402</v>
      </c>
      <c r="G5980">
        <v>348</v>
      </c>
      <c r="H5980">
        <v>16201</v>
      </c>
      <c r="I5980">
        <v>0</v>
      </c>
      <c r="J5980">
        <v>0</v>
      </c>
      <c r="K5980">
        <v>0</v>
      </c>
      <c r="M5980">
        <v>2018</v>
      </c>
      <c r="N5980" t="s">
        <v>1463</v>
      </c>
      <c r="O5980">
        <v>99</v>
      </c>
      <c r="P5980">
        <v>7</v>
      </c>
      <c r="Q5980" t="s">
        <v>7733</v>
      </c>
      <c r="R5980" t="s">
        <v>7734</v>
      </c>
      <c r="S5980" t="s">
        <v>7734</v>
      </c>
      <c r="T5980" t="s">
        <v>24541</v>
      </c>
      <c r="U5980">
        <f t="shared" si="93"/>
        <v>16201</v>
      </c>
    </row>
    <row r="5981" spans="1:21" x14ac:dyDescent="0.2">
      <c r="A5981" t="s">
        <v>19471</v>
      </c>
      <c r="B5981" t="s">
        <v>11641</v>
      </c>
      <c r="C5981">
        <v>3543072</v>
      </c>
      <c r="D5981" t="s">
        <v>7071</v>
      </c>
      <c r="E5981" t="s">
        <v>19474</v>
      </c>
      <c r="F5981" t="s">
        <v>6402</v>
      </c>
      <c r="G5981">
        <v>1453</v>
      </c>
      <c r="H5981">
        <v>16201</v>
      </c>
      <c r="I5981">
        <v>0</v>
      </c>
      <c r="J5981">
        <v>1</v>
      </c>
      <c r="K5981">
        <v>0</v>
      </c>
      <c r="M5981">
        <v>2018</v>
      </c>
      <c r="N5981" t="s">
        <v>1463</v>
      </c>
      <c r="O5981">
        <v>99</v>
      </c>
      <c r="P5981">
        <v>7</v>
      </c>
      <c r="Q5981" t="s">
        <v>7733</v>
      </c>
      <c r="R5981" t="s">
        <v>7734</v>
      </c>
      <c r="S5981" t="s">
        <v>7734</v>
      </c>
      <c r="T5981" t="s">
        <v>24542</v>
      </c>
      <c r="U5981">
        <f t="shared" si="93"/>
        <v>16201</v>
      </c>
    </row>
    <row r="5982" spans="1:21" x14ac:dyDescent="0.2">
      <c r="A5982" t="s">
        <v>19471</v>
      </c>
      <c r="B5982" t="s">
        <v>11641</v>
      </c>
      <c r="C5982">
        <v>3543072</v>
      </c>
      <c r="D5982" t="s">
        <v>19475</v>
      </c>
      <c r="E5982" t="s">
        <v>11643</v>
      </c>
      <c r="F5982" t="s">
        <v>6402</v>
      </c>
      <c r="G5982">
        <v>1871</v>
      </c>
      <c r="H5982">
        <v>16201</v>
      </c>
      <c r="I5982">
        <v>0</v>
      </c>
      <c r="J5982">
        <v>1</v>
      </c>
      <c r="K5982">
        <v>0</v>
      </c>
      <c r="M5982">
        <v>2018</v>
      </c>
      <c r="N5982" t="s">
        <v>1463</v>
      </c>
      <c r="O5982">
        <v>99</v>
      </c>
      <c r="P5982">
        <v>7</v>
      </c>
      <c r="Q5982" t="s">
        <v>7733</v>
      </c>
      <c r="R5982" t="s">
        <v>7734</v>
      </c>
      <c r="S5982" t="s">
        <v>7734</v>
      </c>
      <c r="T5982" t="s">
        <v>24543</v>
      </c>
      <c r="U5982">
        <f t="shared" si="93"/>
        <v>16201</v>
      </c>
    </row>
    <row r="5983" spans="1:21" x14ac:dyDescent="0.2">
      <c r="A5983" t="s">
        <v>19471</v>
      </c>
      <c r="B5983" t="s">
        <v>11641</v>
      </c>
      <c r="C5983">
        <v>3543072</v>
      </c>
      <c r="D5983" t="s">
        <v>6434</v>
      </c>
      <c r="E5983" t="s">
        <v>15615</v>
      </c>
      <c r="F5983" t="s">
        <v>6402</v>
      </c>
      <c r="G5983">
        <v>134</v>
      </c>
      <c r="H5983">
        <v>16201</v>
      </c>
      <c r="I5983">
        <v>0</v>
      </c>
      <c r="J5983">
        <v>0</v>
      </c>
      <c r="K5983">
        <v>0</v>
      </c>
      <c r="M5983">
        <v>2018</v>
      </c>
      <c r="N5983" t="s">
        <v>1463</v>
      </c>
      <c r="O5983">
        <v>99</v>
      </c>
      <c r="P5983">
        <v>7</v>
      </c>
      <c r="Q5983" t="s">
        <v>7733</v>
      </c>
      <c r="R5983" t="s">
        <v>7734</v>
      </c>
      <c r="S5983" t="s">
        <v>7734</v>
      </c>
      <c r="T5983" t="s">
        <v>24544</v>
      </c>
      <c r="U5983">
        <f t="shared" si="93"/>
        <v>16201</v>
      </c>
    </row>
    <row r="5984" spans="1:21" x14ac:dyDescent="0.2">
      <c r="A5984" t="s">
        <v>19471</v>
      </c>
      <c r="B5984" t="s">
        <v>11641</v>
      </c>
      <c r="C5984">
        <v>3543072</v>
      </c>
      <c r="D5984" t="s">
        <v>15733</v>
      </c>
      <c r="E5984" t="s">
        <v>8059</v>
      </c>
      <c r="F5984" t="s">
        <v>6402</v>
      </c>
      <c r="G5984">
        <v>742</v>
      </c>
      <c r="H5984">
        <v>16201</v>
      </c>
      <c r="I5984">
        <v>0</v>
      </c>
      <c r="J5984">
        <v>0</v>
      </c>
      <c r="K5984">
        <v>0</v>
      </c>
      <c r="M5984">
        <v>2018</v>
      </c>
      <c r="N5984" t="s">
        <v>1463</v>
      </c>
      <c r="O5984">
        <v>99</v>
      </c>
      <c r="P5984">
        <v>7</v>
      </c>
      <c r="Q5984" t="s">
        <v>7733</v>
      </c>
      <c r="R5984" t="s">
        <v>7734</v>
      </c>
      <c r="S5984" t="s">
        <v>7734</v>
      </c>
      <c r="T5984" t="s">
        <v>24545</v>
      </c>
      <c r="U5984">
        <f t="shared" si="93"/>
        <v>16201</v>
      </c>
    </row>
    <row r="5985" spans="1:21" x14ac:dyDescent="0.2">
      <c r="A5985" t="s">
        <v>19471</v>
      </c>
      <c r="B5985" t="s">
        <v>11641</v>
      </c>
      <c r="C5985">
        <v>3543072</v>
      </c>
      <c r="D5985" t="s">
        <v>6622</v>
      </c>
      <c r="E5985" t="s">
        <v>11838</v>
      </c>
      <c r="F5985" t="s">
        <v>6402</v>
      </c>
      <c r="G5985">
        <v>657</v>
      </c>
      <c r="H5985">
        <v>16201</v>
      </c>
      <c r="I5985">
        <v>0</v>
      </c>
      <c r="J5985">
        <v>0</v>
      </c>
      <c r="K5985">
        <v>0</v>
      </c>
      <c r="M5985">
        <v>2018</v>
      </c>
      <c r="N5985" t="s">
        <v>1463</v>
      </c>
      <c r="O5985">
        <v>99</v>
      </c>
      <c r="P5985">
        <v>7</v>
      </c>
      <c r="Q5985" t="s">
        <v>7733</v>
      </c>
      <c r="R5985" t="s">
        <v>7734</v>
      </c>
      <c r="S5985" t="s">
        <v>7734</v>
      </c>
      <c r="T5985" t="s">
        <v>24546</v>
      </c>
      <c r="U5985">
        <f t="shared" si="93"/>
        <v>16201</v>
      </c>
    </row>
    <row r="5986" spans="1:21" x14ac:dyDescent="0.2">
      <c r="A5986" t="s">
        <v>19471</v>
      </c>
      <c r="B5986" t="s">
        <v>11641</v>
      </c>
      <c r="C5986">
        <v>3543072</v>
      </c>
      <c r="D5986" t="s">
        <v>6459</v>
      </c>
      <c r="E5986" t="s">
        <v>13358</v>
      </c>
      <c r="F5986" t="s">
        <v>6402</v>
      </c>
      <c r="G5986">
        <v>866</v>
      </c>
      <c r="H5986">
        <v>16201</v>
      </c>
      <c r="I5986">
        <v>1</v>
      </c>
      <c r="J5986">
        <v>0</v>
      </c>
      <c r="K5986">
        <v>0</v>
      </c>
      <c r="M5986">
        <v>2018</v>
      </c>
      <c r="N5986" t="s">
        <v>1463</v>
      </c>
      <c r="O5986">
        <v>99</v>
      </c>
      <c r="P5986">
        <v>7</v>
      </c>
      <c r="Q5986" t="s">
        <v>7733</v>
      </c>
      <c r="R5986" t="s">
        <v>7734</v>
      </c>
      <c r="S5986" t="s">
        <v>7734</v>
      </c>
      <c r="T5986" t="s">
        <v>24547</v>
      </c>
      <c r="U5986">
        <f t="shared" si="93"/>
        <v>16201</v>
      </c>
    </row>
    <row r="5987" spans="1:21" x14ac:dyDescent="0.2">
      <c r="A5987" t="s">
        <v>19471</v>
      </c>
      <c r="B5987" t="s">
        <v>11641</v>
      </c>
      <c r="C5987">
        <v>3543072</v>
      </c>
      <c r="D5987" t="s">
        <v>6459</v>
      </c>
      <c r="E5987" t="s">
        <v>11649</v>
      </c>
      <c r="F5987" t="s">
        <v>6402</v>
      </c>
      <c r="G5987">
        <v>1334</v>
      </c>
      <c r="H5987">
        <v>16201</v>
      </c>
      <c r="I5987">
        <v>1</v>
      </c>
      <c r="J5987">
        <v>1</v>
      </c>
      <c r="K5987">
        <v>0</v>
      </c>
      <c r="M5987">
        <v>2018</v>
      </c>
      <c r="N5987" t="s">
        <v>1463</v>
      </c>
      <c r="O5987">
        <v>99</v>
      </c>
      <c r="P5987">
        <v>7</v>
      </c>
      <c r="Q5987" t="s">
        <v>7733</v>
      </c>
      <c r="R5987" t="s">
        <v>7734</v>
      </c>
      <c r="S5987" t="s">
        <v>7734</v>
      </c>
      <c r="T5987" t="s">
        <v>24548</v>
      </c>
      <c r="U5987">
        <f t="shared" si="93"/>
        <v>16201</v>
      </c>
    </row>
    <row r="5988" spans="1:21" x14ac:dyDescent="0.2">
      <c r="A5988" t="s">
        <v>19471</v>
      </c>
      <c r="B5988" t="s">
        <v>11641</v>
      </c>
      <c r="C5988">
        <v>3543072</v>
      </c>
      <c r="D5988" t="s">
        <v>6738</v>
      </c>
      <c r="E5988" t="s">
        <v>6531</v>
      </c>
      <c r="F5988" t="s">
        <v>6402</v>
      </c>
      <c r="G5988">
        <v>413</v>
      </c>
      <c r="H5988">
        <v>16201</v>
      </c>
      <c r="I5988">
        <v>0</v>
      </c>
      <c r="J5988">
        <v>0</v>
      </c>
      <c r="K5988">
        <v>0</v>
      </c>
      <c r="M5988">
        <v>2018</v>
      </c>
      <c r="N5988" t="s">
        <v>1463</v>
      </c>
      <c r="O5988">
        <v>99</v>
      </c>
      <c r="P5988">
        <v>7</v>
      </c>
      <c r="Q5988" t="s">
        <v>7733</v>
      </c>
      <c r="R5988" t="s">
        <v>7734</v>
      </c>
      <c r="S5988" t="s">
        <v>7734</v>
      </c>
      <c r="T5988" t="s">
        <v>24549</v>
      </c>
      <c r="U5988">
        <f t="shared" si="93"/>
        <v>16201</v>
      </c>
    </row>
    <row r="5989" spans="1:21" x14ac:dyDescent="0.2">
      <c r="A5989" t="s">
        <v>19471</v>
      </c>
      <c r="B5989" t="s">
        <v>11641</v>
      </c>
      <c r="C5989">
        <v>3543072</v>
      </c>
      <c r="D5989" t="s">
        <v>6597</v>
      </c>
      <c r="E5989" t="s">
        <v>8295</v>
      </c>
      <c r="F5989" t="s">
        <v>6402</v>
      </c>
      <c r="G5989">
        <v>416</v>
      </c>
      <c r="H5989">
        <v>16201</v>
      </c>
      <c r="I5989">
        <v>0</v>
      </c>
      <c r="J5989">
        <v>0</v>
      </c>
      <c r="K5989">
        <v>0</v>
      </c>
      <c r="M5989">
        <v>2018</v>
      </c>
      <c r="N5989" t="s">
        <v>1463</v>
      </c>
      <c r="O5989">
        <v>99</v>
      </c>
      <c r="P5989">
        <v>7</v>
      </c>
      <c r="Q5989" t="s">
        <v>7733</v>
      </c>
      <c r="R5989" t="s">
        <v>7734</v>
      </c>
      <c r="S5989" t="s">
        <v>7734</v>
      </c>
      <c r="T5989" t="s">
        <v>24550</v>
      </c>
      <c r="U5989">
        <f t="shared" si="93"/>
        <v>16201</v>
      </c>
    </row>
    <row r="5990" spans="1:21" x14ac:dyDescent="0.2">
      <c r="A5990" t="s">
        <v>19471</v>
      </c>
      <c r="B5990" t="s">
        <v>11641</v>
      </c>
      <c r="C5990">
        <v>3543072</v>
      </c>
      <c r="D5990" t="s">
        <v>6503</v>
      </c>
      <c r="E5990" t="s">
        <v>15127</v>
      </c>
      <c r="F5990" t="s">
        <v>6402</v>
      </c>
      <c r="G5990">
        <v>743</v>
      </c>
      <c r="H5990">
        <v>16201</v>
      </c>
      <c r="I5990">
        <v>0</v>
      </c>
      <c r="J5990">
        <v>0</v>
      </c>
      <c r="K5990">
        <v>0</v>
      </c>
      <c r="M5990">
        <v>2018</v>
      </c>
      <c r="N5990" t="s">
        <v>1463</v>
      </c>
      <c r="O5990">
        <v>99</v>
      </c>
      <c r="P5990">
        <v>7</v>
      </c>
      <c r="Q5990" t="s">
        <v>7733</v>
      </c>
      <c r="R5990" t="s">
        <v>7734</v>
      </c>
      <c r="S5990" t="s">
        <v>7734</v>
      </c>
      <c r="T5990" t="s">
        <v>24551</v>
      </c>
      <c r="U5990">
        <f t="shared" si="93"/>
        <v>16201</v>
      </c>
    </row>
    <row r="5991" spans="1:21" x14ac:dyDescent="0.2">
      <c r="A5991" t="s">
        <v>19471</v>
      </c>
      <c r="B5991" t="s">
        <v>11641</v>
      </c>
      <c r="C5991">
        <v>3543072</v>
      </c>
      <c r="D5991" t="s">
        <v>6793</v>
      </c>
      <c r="E5991" t="s">
        <v>9570</v>
      </c>
      <c r="F5991" t="s">
        <v>6402</v>
      </c>
      <c r="G5991">
        <v>449</v>
      </c>
      <c r="H5991">
        <v>16201</v>
      </c>
      <c r="I5991">
        <v>0</v>
      </c>
      <c r="J5991">
        <v>0</v>
      </c>
      <c r="K5991">
        <v>0</v>
      </c>
      <c r="M5991">
        <v>2018</v>
      </c>
      <c r="N5991" t="s">
        <v>1463</v>
      </c>
      <c r="O5991">
        <v>99</v>
      </c>
      <c r="P5991">
        <v>7</v>
      </c>
      <c r="Q5991" t="s">
        <v>7733</v>
      </c>
      <c r="R5991" t="s">
        <v>7734</v>
      </c>
      <c r="S5991" t="s">
        <v>7734</v>
      </c>
      <c r="T5991" t="s">
        <v>24552</v>
      </c>
      <c r="U5991">
        <f t="shared" si="93"/>
        <v>16201</v>
      </c>
    </row>
    <row r="5992" spans="1:21" x14ac:dyDescent="0.2">
      <c r="A5992" t="s">
        <v>19476</v>
      </c>
      <c r="B5992" t="s">
        <v>6604</v>
      </c>
      <c r="C5992">
        <v>3549014</v>
      </c>
      <c r="D5992" t="s">
        <v>19477</v>
      </c>
      <c r="E5992" t="s">
        <v>7284</v>
      </c>
      <c r="F5992" t="s">
        <v>6402</v>
      </c>
      <c r="G5992">
        <v>519</v>
      </c>
      <c r="H5992">
        <v>2707</v>
      </c>
      <c r="I5992">
        <v>1</v>
      </c>
      <c r="J5992">
        <v>0</v>
      </c>
      <c r="K5992">
        <v>0</v>
      </c>
      <c r="M5992">
        <v>2018</v>
      </c>
      <c r="N5992" t="s">
        <v>1463</v>
      </c>
      <c r="O5992">
        <v>99</v>
      </c>
      <c r="P5992">
        <v>4</v>
      </c>
      <c r="Q5992" t="s">
        <v>7733</v>
      </c>
      <c r="R5992" t="s">
        <v>7734</v>
      </c>
      <c r="S5992" t="s">
        <v>7734</v>
      </c>
      <c r="T5992" t="s">
        <v>24553</v>
      </c>
      <c r="U5992">
        <f t="shared" si="93"/>
        <v>2707</v>
      </c>
    </row>
    <row r="5993" spans="1:21" x14ac:dyDescent="0.2">
      <c r="A5993" t="s">
        <v>19476</v>
      </c>
      <c r="B5993" t="s">
        <v>6604</v>
      </c>
      <c r="C5993">
        <v>3549014</v>
      </c>
      <c r="D5993" t="s">
        <v>6493</v>
      </c>
      <c r="E5993" t="s">
        <v>9217</v>
      </c>
      <c r="F5993" t="s">
        <v>6402</v>
      </c>
      <c r="G5993">
        <v>541</v>
      </c>
      <c r="H5993">
        <v>2707</v>
      </c>
      <c r="I5993">
        <v>1</v>
      </c>
      <c r="J5993">
        <v>1</v>
      </c>
      <c r="K5993">
        <v>0</v>
      </c>
      <c r="M5993">
        <v>2018</v>
      </c>
      <c r="N5993" t="s">
        <v>1463</v>
      </c>
      <c r="O5993">
        <v>99</v>
      </c>
      <c r="P5993">
        <v>4</v>
      </c>
      <c r="Q5993" t="s">
        <v>7733</v>
      </c>
      <c r="R5993" t="s">
        <v>7734</v>
      </c>
      <c r="S5993" t="s">
        <v>7734</v>
      </c>
      <c r="T5993" t="s">
        <v>4793</v>
      </c>
      <c r="U5993">
        <f t="shared" si="93"/>
        <v>2707</v>
      </c>
    </row>
    <row r="5994" spans="1:21" x14ac:dyDescent="0.2">
      <c r="A5994" t="s">
        <v>19476</v>
      </c>
      <c r="B5994" t="s">
        <v>6604</v>
      </c>
      <c r="C5994">
        <v>3549014</v>
      </c>
      <c r="D5994" t="s">
        <v>6442</v>
      </c>
      <c r="E5994" t="s">
        <v>6730</v>
      </c>
      <c r="F5994" t="s">
        <v>6402</v>
      </c>
      <c r="G5994">
        <v>524</v>
      </c>
      <c r="H5994">
        <v>2707</v>
      </c>
      <c r="I5994">
        <v>0</v>
      </c>
      <c r="J5994">
        <v>1</v>
      </c>
      <c r="K5994">
        <v>0</v>
      </c>
      <c r="M5994">
        <v>2018</v>
      </c>
      <c r="N5994" t="s">
        <v>1463</v>
      </c>
      <c r="O5994">
        <v>99</v>
      </c>
      <c r="P5994">
        <v>4</v>
      </c>
      <c r="Q5994" t="s">
        <v>7733</v>
      </c>
      <c r="R5994" t="s">
        <v>7734</v>
      </c>
      <c r="S5994" t="s">
        <v>7734</v>
      </c>
      <c r="T5994" t="s">
        <v>4792</v>
      </c>
      <c r="U5994">
        <f t="shared" si="93"/>
        <v>2707</v>
      </c>
    </row>
    <row r="5995" spans="1:21" x14ac:dyDescent="0.2">
      <c r="A5995" t="s">
        <v>19476</v>
      </c>
      <c r="B5995" t="s">
        <v>6604</v>
      </c>
      <c r="C5995">
        <v>3549014</v>
      </c>
      <c r="D5995" t="s">
        <v>9218</v>
      </c>
      <c r="E5995" t="s">
        <v>15813</v>
      </c>
      <c r="F5995" t="s">
        <v>6402</v>
      </c>
      <c r="G5995">
        <v>547</v>
      </c>
      <c r="H5995">
        <v>2707</v>
      </c>
      <c r="I5995">
        <v>1</v>
      </c>
      <c r="J5995">
        <v>1</v>
      </c>
      <c r="K5995">
        <v>0</v>
      </c>
      <c r="M5995">
        <v>2018</v>
      </c>
      <c r="N5995" t="s">
        <v>1463</v>
      </c>
      <c r="O5995">
        <v>99</v>
      </c>
      <c r="P5995">
        <v>4</v>
      </c>
      <c r="Q5995" t="s">
        <v>7733</v>
      </c>
      <c r="R5995" t="s">
        <v>7734</v>
      </c>
      <c r="S5995" t="s">
        <v>7734</v>
      </c>
      <c r="T5995" t="s">
        <v>24554</v>
      </c>
      <c r="U5995">
        <f t="shared" si="93"/>
        <v>2707</v>
      </c>
    </row>
    <row r="5996" spans="1:21" x14ac:dyDescent="0.2">
      <c r="A5996" t="s">
        <v>19478</v>
      </c>
      <c r="B5996" t="s">
        <v>6604</v>
      </c>
      <c r="C5996">
        <v>3549014</v>
      </c>
      <c r="D5996" t="s">
        <v>6632</v>
      </c>
      <c r="E5996" t="s">
        <v>9215</v>
      </c>
      <c r="F5996" t="s">
        <v>6402</v>
      </c>
      <c r="G5996">
        <v>0</v>
      </c>
      <c r="H5996">
        <v>0</v>
      </c>
      <c r="I5996">
        <v>1</v>
      </c>
      <c r="J5996">
        <v>1</v>
      </c>
      <c r="K5996">
        <v>1</v>
      </c>
      <c r="M5996">
        <v>2018</v>
      </c>
      <c r="N5996" t="s">
        <v>6404</v>
      </c>
      <c r="O5996">
        <v>99</v>
      </c>
      <c r="P5996">
        <v>1</v>
      </c>
      <c r="Q5996" t="s">
        <v>7733</v>
      </c>
      <c r="R5996" t="s">
        <v>7734</v>
      </c>
      <c r="S5996" t="s">
        <v>7734</v>
      </c>
      <c r="T5996" t="s">
        <v>1115</v>
      </c>
      <c r="U5996">
        <f t="shared" si="93"/>
        <v>2707</v>
      </c>
    </row>
    <row r="5997" spans="1:21" x14ac:dyDescent="0.2">
      <c r="A5997" t="s">
        <v>19476</v>
      </c>
      <c r="B5997" t="s">
        <v>6604</v>
      </c>
      <c r="C5997">
        <v>3549014</v>
      </c>
      <c r="D5997" t="s">
        <v>6440</v>
      </c>
      <c r="E5997" t="s">
        <v>9220</v>
      </c>
      <c r="F5997" t="s">
        <v>6402</v>
      </c>
      <c r="G5997">
        <v>576</v>
      </c>
      <c r="H5997">
        <v>2707</v>
      </c>
      <c r="I5997">
        <v>0</v>
      </c>
      <c r="J5997">
        <v>1</v>
      </c>
      <c r="K5997">
        <v>0</v>
      </c>
      <c r="M5997">
        <v>2018</v>
      </c>
      <c r="N5997" t="s">
        <v>1463</v>
      </c>
      <c r="O5997">
        <v>99</v>
      </c>
      <c r="P5997">
        <v>4</v>
      </c>
      <c r="Q5997" t="s">
        <v>7733</v>
      </c>
      <c r="R5997" t="s">
        <v>7734</v>
      </c>
      <c r="S5997" t="s">
        <v>7734</v>
      </c>
      <c r="T5997" t="s">
        <v>4790</v>
      </c>
      <c r="U5997">
        <f t="shared" si="93"/>
        <v>2707</v>
      </c>
    </row>
    <row r="5998" spans="1:21" x14ac:dyDescent="0.2">
      <c r="A5998" t="s">
        <v>19479</v>
      </c>
      <c r="B5998" t="s">
        <v>9079</v>
      </c>
      <c r="C5998">
        <v>3509021</v>
      </c>
      <c r="D5998" t="s">
        <v>6761</v>
      </c>
      <c r="E5998" t="s">
        <v>6544</v>
      </c>
      <c r="F5998" t="s">
        <v>6402</v>
      </c>
      <c r="G5998">
        <v>1253</v>
      </c>
      <c r="H5998">
        <v>7754</v>
      </c>
      <c r="I5998">
        <v>0</v>
      </c>
      <c r="J5998">
        <v>1</v>
      </c>
      <c r="K5998">
        <v>0</v>
      </c>
      <c r="M5998">
        <v>2018</v>
      </c>
      <c r="N5998" t="s">
        <v>1463</v>
      </c>
      <c r="O5998">
        <v>99</v>
      </c>
      <c r="P5998">
        <v>5</v>
      </c>
      <c r="Q5998" t="s">
        <v>7733</v>
      </c>
      <c r="R5998" t="s">
        <v>7734</v>
      </c>
      <c r="S5998" t="s">
        <v>7734</v>
      </c>
      <c r="T5998" t="s">
        <v>4180</v>
      </c>
      <c r="U5998">
        <f t="shared" si="93"/>
        <v>7754</v>
      </c>
    </row>
    <row r="5999" spans="1:21" x14ac:dyDescent="0.2">
      <c r="A5999" t="s">
        <v>19479</v>
      </c>
      <c r="B5999" t="s">
        <v>9079</v>
      </c>
      <c r="C5999">
        <v>3509021</v>
      </c>
      <c r="D5999" t="s">
        <v>8716</v>
      </c>
      <c r="E5999" t="s">
        <v>7365</v>
      </c>
      <c r="F5999" t="s">
        <v>6402</v>
      </c>
      <c r="G5999">
        <v>1638</v>
      </c>
      <c r="H5999">
        <v>7754</v>
      </c>
      <c r="I5999">
        <v>0</v>
      </c>
      <c r="J5999">
        <v>1</v>
      </c>
      <c r="K5999">
        <v>0</v>
      </c>
      <c r="M5999">
        <v>2018</v>
      </c>
      <c r="N5999" t="s">
        <v>1463</v>
      </c>
      <c r="O5999">
        <v>99</v>
      </c>
      <c r="P5999">
        <v>5</v>
      </c>
      <c r="Q5999" t="s">
        <v>7733</v>
      </c>
      <c r="R5999" t="s">
        <v>7734</v>
      </c>
      <c r="S5999" t="s">
        <v>7734</v>
      </c>
      <c r="T5999" t="s">
        <v>24555</v>
      </c>
      <c r="U5999">
        <f t="shared" si="93"/>
        <v>7754</v>
      </c>
    </row>
    <row r="6000" spans="1:21" x14ac:dyDescent="0.2">
      <c r="A6000" t="s">
        <v>19479</v>
      </c>
      <c r="B6000" t="s">
        <v>9079</v>
      </c>
      <c r="C6000">
        <v>3509021</v>
      </c>
      <c r="D6000" t="s">
        <v>6406</v>
      </c>
      <c r="E6000" t="s">
        <v>6826</v>
      </c>
      <c r="F6000" t="s">
        <v>6402</v>
      </c>
      <c r="G6000">
        <v>1160</v>
      </c>
      <c r="H6000">
        <v>7754</v>
      </c>
      <c r="I6000">
        <v>0</v>
      </c>
      <c r="J6000">
        <v>1</v>
      </c>
      <c r="K6000">
        <v>0</v>
      </c>
      <c r="M6000">
        <v>2018</v>
      </c>
      <c r="N6000" t="s">
        <v>1463</v>
      </c>
      <c r="O6000">
        <v>99</v>
      </c>
      <c r="P6000">
        <v>5</v>
      </c>
      <c r="Q6000" t="s">
        <v>7733</v>
      </c>
      <c r="R6000" t="s">
        <v>7734</v>
      </c>
      <c r="S6000" t="s">
        <v>7734</v>
      </c>
      <c r="T6000" t="s">
        <v>4823</v>
      </c>
      <c r="U6000">
        <f t="shared" si="93"/>
        <v>7754</v>
      </c>
    </row>
    <row r="6001" spans="1:21" x14ac:dyDescent="0.2">
      <c r="A6001" t="s">
        <v>19480</v>
      </c>
      <c r="B6001" t="s">
        <v>9079</v>
      </c>
      <c r="C6001">
        <v>3509021</v>
      </c>
      <c r="D6001" t="s">
        <v>6766</v>
      </c>
      <c r="E6001" t="s">
        <v>7365</v>
      </c>
      <c r="F6001" t="s">
        <v>6402</v>
      </c>
      <c r="G6001">
        <v>1280</v>
      </c>
      <c r="H6001">
        <v>2257</v>
      </c>
      <c r="I6001">
        <v>1</v>
      </c>
      <c r="J6001">
        <v>1</v>
      </c>
      <c r="K6001">
        <v>0</v>
      </c>
      <c r="M6001">
        <v>2018</v>
      </c>
      <c r="N6001" t="s">
        <v>1479</v>
      </c>
      <c r="O6001">
        <v>99</v>
      </c>
      <c r="P6001">
        <v>1</v>
      </c>
      <c r="Q6001" t="s">
        <v>7733</v>
      </c>
      <c r="R6001" t="s">
        <v>7734</v>
      </c>
      <c r="S6001" t="s">
        <v>7734</v>
      </c>
      <c r="T6001" t="s">
        <v>24556</v>
      </c>
      <c r="U6001">
        <f t="shared" si="93"/>
        <v>7754</v>
      </c>
    </row>
    <row r="6002" spans="1:21" x14ac:dyDescent="0.2">
      <c r="A6002" t="s">
        <v>19481</v>
      </c>
      <c r="B6002" t="s">
        <v>9079</v>
      </c>
      <c r="C6002">
        <v>3509021</v>
      </c>
      <c r="D6002" t="s">
        <v>6493</v>
      </c>
      <c r="E6002" t="s">
        <v>7390</v>
      </c>
      <c r="F6002" t="s">
        <v>6402</v>
      </c>
      <c r="G6002">
        <v>673</v>
      </c>
      <c r="H6002">
        <v>2328</v>
      </c>
      <c r="I6002">
        <v>1</v>
      </c>
      <c r="J6002">
        <v>0</v>
      </c>
      <c r="K6002">
        <v>0</v>
      </c>
      <c r="M6002">
        <v>2018</v>
      </c>
      <c r="N6002" t="s">
        <v>6404</v>
      </c>
      <c r="O6002">
        <v>99</v>
      </c>
      <c r="P6002">
        <v>1</v>
      </c>
      <c r="Q6002" t="s">
        <v>7733</v>
      </c>
      <c r="R6002" t="s">
        <v>7734</v>
      </c>
      <c r="S6002" t="s">
        <v>7734</v>
      </c>
      <c r="T6002" t="s">
        <v>4822</v>
      </c>
      <c r="U6002">
        <f t="shared" si="93"/>
        <v>7754</v>
      </c>
    </row>
    <row r="6003" spans="1:21" x14ac:dyDescent="0.2">
      <c r="A6003" t="s">
        <v>19480</v>
      </c>
      <c r="B6003" t="s">
        <v>9079</v>
      </c>
      <c r="C6003">
        <v>3509021</v>
      </c>
      <c r="D6003" t="s">
        <v>6493</v>
      </c>
      <c r="E6003" t="s">
        <v>12549</v>
      </c>
      <c r="F6003" t="s">
        <v>6402</v>
      </c>
      <c r="G6003">
        <v>977</v>
      </c>
      <c r="H6003">
        <v>2257</v>
      </c>
      <c r="I6003">
        <v>1</v>
      </c>
      <c r="J6003">
        <v>0</v>
      </c>
      <c r="K6003">
        <v>0</v>
      </c>
      <c r="M6003">
        <v>2018</v>
      </c>
      <c r="N6003" t="s">
        <v>1479</v>
      </c>
      <c r="O6003">
        <v>99</v>
      </c>
      <c r="P6003">
        <v>1</v>
      </c>
      <c r="Q6003" t="s">
        <v>7733</v>
      </c>
      <c r="R6003" t="s">
        <v>7734</v>
      </c>
      <c r="S6003" t="s">
        <v>7734</v>
      </c>
      <c r="T6003" t="s">
        <v>24557</v>
      </c>
      <c r="U6003">
        <f t="shared" si="93"/>
        <v>7754</v>
      </c>
    </row>
    <row r="6004" spans="1:21" x14ac:dyDescent="0.2">
      <c r="A6004" t="s">
        <v>19481</v>
      </c>
      <c r="B6004" t="s">
        <v>9079</v>
      </c>
      <c r="C6004">
        <v>3509021</v>
      </c>
      <c r="D6004" t="s">
        <v>6434</v>
      </c>
      <c r="E6004" t="s">
        <v>11658</v>
      </c>
      <c r="F6004" t="s">
        <v>6402</v>
      </c>
      <c r="G6004">
        <v>867</v>
      </c>
      <c r="H6004">
        <v>2328</v>
      </c>
      <c r="I6004">
        <v>1</v>
      </c>
      <c r="J6004">
        <v>1</v>
      </c>
      <c r="K6004">
        <v>0</v>
      </c>
      <c r="M6004">
        <v>2018</v>
      </c>
      <c r="N6004" t="s">
        <v>6404</v>
      </c>
      <c r="O6004">
        <v>99</v>
      </c>
      <c r="P6004">
        <v>1</v>
      </c>
      <c r="Q6004" t="s">
        <v>7733</v>
      </c>
      <c r="R6004" t="s">
        <v>7734</v>
      </c>
      <c r="S6004" t="s">
        <v>7734</v>
      </c>
      <c r="T6004" t="s">
        <v>1121</v>
      </c>
      <c r="U6004">
        <f t="shared" si="93"/>
        <v>7754</v>
      </c>
    </row>
    <row r="6005" spans="1:21" x14ac:dyDescent="0.2">
      <c r="A6005" t="s">
        <v>19481</v>
      </c>
      <c r="B6005" t="s">
        <v>9079</v>
      </c>
      <c r="C6005">
        <v>3509021</v>
      </c>
      <c r="D6005" t="s">
        <v>6434</v>
      </c>
      <c r="E6005" t="s">
        <v>15871</v>
      </c>
      <c r="F6005" t="s">
        <v>6402</v>
      </c>
      <c r="G6005">
        <v>788</v>
      </c>
      <c r="H6005">
        <v>2328</v>
      </c>
      <c r="I6005">
        <v>1</v>
      </c>
      <c r="J6005">
        <v>0</v>
      </c>
      <c r="K6005">
        <v>0</v>
      </c>
      <c r="M6005">
        <v>2018</v>
      </c>
      <c r="N6005" t="s">
        <v>6404</v>
      </c>
      <c r="O6005">
        <v>99</v>
      </c>
      <c r="P6005">
        <v>1</v>
      </c>
      <c r="Q6005" t="s">
        <v>7733</v>
      </c>
      <c r="R6005" t="s">
        <v>7734</v>
      </c>
      <c r="S6005" t="s">
        <v>7734</v>
      </c>
      <c r="T6005" t="s">
        <v>24558</v>
      </c>
      <c r="U6005">
        <f t="shared" si="93"/>
        <v>7754</v>
      </c>
    </row>
    <row r="6006" spans="1:21" x14ac:dyDescent="0.2">
      <c r="A6006" t="s">
        <v>19479</v>
      </c>
      <c r="B6006" t="s">
        <v>9079</v>
      </c>
      <c r="C6006">
        <v>3509021</v>
      </c>
      <c r="D6006" t="s">
        <v>6964</v>
      </c>
      <c r="E6006" t="s">
        <v>6645</v>
      </c>
      <c r="F6006" t="s">
        <v>6402</v>
      </c>
      <c r="G6006">
        <v>1608</v>
      </c>
      <c r="H6006">
        <v>7754</v>
      </c>
      <c r="I6006">
        <v>1</v>
      </c>
      <c r="J6006">
        <v>1</v>
      </c>
      <c r="K6006">
        <v>0</v>
      </c>
      <c r="M6006">
        <v>2018</v>
      </c>
      <c r="N6006" t="s">
        <v>1463</v>
      </c>
      <c r="O6006">
        <v>99</v>
      </c>
      <c r="P6006">
        <v>5</v>
      </c>
      <c r="Q6006" t="s">
        <v>7733</v>
      </c>
      <c r="R6006" t="s">
        <v>7734</v>
      </c>
      <c r="S6006" t="s">
        <v>7734</v>
      </c>
      <c r="T6006" t="s">
        <v>1119</v>
      </c>
      <c r="U6006">
        <f t="shared" si="93"/>
        <v>7754</v>
      </c>
    </row>
    <row r="6007" spans="1:21" x14ac:dyDescent="0.2">
      <c r="A6007" t="s">
        <v>19479</v>
      </c>
      <c r="B6007" t="s">
        <v>9079</v>
      </c>
      <c r="C6007">
        <v>3509021</v>
      </c>
      <c r="D6007" t="s">
        <v>7371</v>
      </c>
      <c r="E6007" t="s">
        <v>6608</v>
      </c>
      <c r="F6007" t="s">
        <v>6402</v>
      </c>
      <c r="G6007">
        <v>1135</v>
      </c>
      <c r="H6007">
        <v>7754</v>
      </c>
      <c r="I6007">
        <v>0</v>
      </c>
      <c r="J6007">
        <v>1</v>
      </c>
      <c r="K6007">
        <v>0</v>
      </c>
      <c r="M6007">
        <v>2018</v>
      </c>
      <c r="N6007" t="s">
        <v>1463</v>
      </c>
      <c r="O6007">
        <v>99</v>
      </c>
      <c r="P6007">
        <v>5</v>
      </c>
      <c r="Q6007" t="s">
        <v>7733</v>
      </c>
      <c r="R6007" t="s">
        <v>7734</v>
      </c>
      <c r="S6007" t="s">
        <v>7734</v>
      </c>
      <c r="T6007" t="s">
        <v>24559</v>
      </c>
      <c r="U6007">
        <f t="shared" si="93"/>
        <v>7754</v>
      </c>
    </row>
    <row r="6008" spans="1:21" x14ac:dyDescent="0.2">
      <c r="A6008" t="s">
        <v>19479</v>
      </c>
      <c r="B6008" t="s">
        <v>9079</v>
      </c>
      <c r="C6008">
        <v>3509021</v>
      </c>
      <c r="D6008" t="s">
        <v>7687</v>
      </c>
      <c r="E6008" t="s">
        <v>6909</v>
      </c>
      <c r="F6008" t="s">
        <v>6402</v>
      </c>
      <c r="G6008">
        <v>960</v>
      </c>
      <c r="H6008">
        <v>7754</v>
      </c>
      <c r="I6008">
        <v>0</v>
      </c>
      <c r="J6008">
        <v>0</v>
      </c>
      <c r="K6008">
        <v>0</v>
      </c>
      <c r="M6008">
        <v>2018</v>
      </c>
      <c r="N6008" t="s">
        <v>1463</v>
      </c>
      <c r="O6008">
        <v>99</v>
      </c>
      <c r="P6008">
        <v>5</v>
      </c>
      <c r="Q6008" t="s">
        <v>7733</v>
      </c>
      <c r="R6008" t="s">
        <v>7734</v>
      </c>
      <c r="S6008" t="s">
        <v>7734</v>
      </c>
      <c r="T6008" t="s">
        <v>24560</v>
      </c>
      <c r="U6008">
        <f t="shared" si="93"/>
        <v>7754</v>
      </c>
    </row>
    <row r="6009" spans="1:21" x14ac:dyDescent="0.2">
      <c r="A6009" t="s">
        <v>19482</v>
      </c>
      <c r="B6009" t="s">
        <v>11255</v>
      </c>
      <c r="C6009">
        <v>3531013</v>
      </c>
      <c r="D6009" t="s">
        <v>6876</v>
      </c>
      <c r="E6009" t="s">
        <v>19483</v>
      </c>
      <c r="F6009" t="s">
        <v>6402</v>
      </c>
      <c r="G6009">
        <v>508</v>
      </c>
      <c r="H6009">
        <v>5578</v>
      </c>
      <c r="I6009">
        <v>0</v>
      </c>
      <c r="J6009">
        <v>0</v>
      </c>
      <c r="K6009">
        <v>0</v>
      </c>
      <c r="M6009">
        <v>2018</v>
      </c>
      <c r="N6009" t="s">
        <v>1463</v>
      </c>
      <c r="O6009">
        <v>99</v>
      </c>
      <c r="P6009">
        <v>6</v>
      </c>
      <c r="Q6009" t="s">
        <v>7733</v>
      </c>
      <c r="R6009" t="s">
        <v>7734</v>
      </c>
      <c r="S6009" t="s">
        <v>7734</v>
      </c>
      <c r="T6009" t="s">
        <v>24561</v>
      </c>
      <c r="U6009">
        <f t="shared" si="93"/>
        <v>5578</v>
      </c>
    </row>
    <row r="6010" spans="1:21" x14ac:dyDescent="0.2">
      <c r="A6010" t="s">
        <v>19482</v>
      </c>
      <c r="B6010" t="s">
        <v>11255</v>
      </c>
      <c r="C6010">
        <v>3531013</v>
      </c>
      <c r="D6010" t="s">
        <v>6453</v>
      </c>
      <c r="E6010" t="s">
        <v>6481</v>
      </c>
      <c r="F6010" t="s">
        <v>6402</v>
      </c>
      <c r="G6010">
        <v>704</v>
      </c>
      <c r="H6010">
        <v>5578</v>
      </c>
      <c r="I6010">
        <v>0</v>
      </c>
      <c r="J6010">
        <v>1</v>
      </c>
      <c r="K6010">
        <v>0</v>
      </c>
      <c r="M6010">
        <v>2018</v>
      </c>
      <c r="N6010" t="s">
        <v>1463</v>
      </c>
      <c r="O6010">
        <v>99</v>
      </c>
      <c r="P6010">
        <v>6</v>
      </c>
      <c r="Q6010" t="s">
        <v>7733</v>
      </c>
      <c r="R6010" t="s">
        <v>7734</v>
      </c>
      <c r="S6010" t="s">
        <v>7734</v>
      </c>
      <c r="T6010" t="s">
        <v>4815</v>
      </c>
      <c r="U6010">
        <f t="shared" si="93"/>
        <v>5578</v>
      </c>
    </row>
    <row r="6011" spans="1:21" x14ac:dyDescent="0.2">
      <c r="A6011" t="s">
        <v>19482</v>
      </c>
      <c r="B6011" t="s">
        <v>11255</v>
      </c>
      <c r="C6011">
        <v>3531013</v>
      </c>
      <c r="D6011" t="s">
        <v>6493</v>
      </c>
      <c r="E6011" t="s">
        <v>11256</v>
      </c>
      <c r="F6011" t="s">
        <v>6402</v>
      </c>
      <c r="G6011">
        <v>1002</v>
      </c>
      <c r="H6011">
        <v>5578</v>
      </c>
      <c r="I6011">
        <v>1</v>
      </c>
      <c r="J6011">
        <v>1</v>
      </c>
      <c r="K6011">
        <v>0</v>
      </c>
      <c r="M6011">
        <v>2018</v>
      </c>
      <c r="N6011" t="s">
        <v>1463</v>
      </c>
      <c r="O6011">
        <v>99</v>
      </c>
      <c r="P6011">
        <v>6</v>
      </c>
      <c r="Q6011" t="s">
        <v>7733</v>
      </c>
      <c r="R6011" t="s">
        <v>7734</v>
      </c>
      <c r="S6011" t="s">
        <v>7734</v>
      </c>
      <c r="T6011" t="s">
        <v>1118</v>
      </c>
      <c r="U6011">
        <f t="shared" si="93"/>
        <v>5578</v>
      </c>
    </row>
    <row r="6012" spans="1:21" x14ac:dyDescent="0.2">
      <c r="A6012" t="s">
        <v>19482</v>
      </c>
      <c r="B6012" t="s">
        <v>11255</v>
      </c>
      <c r="C6012">
        <v>3531013</v>
      </c>
      <c r="D6012" t="s">
        <v>11405</v>
      </c>
      <c r="E6012" t="s">
        <v>19484</v>
      </c>
      <c r="F6012" t="s">
        <v>6402</v>
      </c>
      <c r="G6012">
        <v>865</v>
      </c>
      <c r="H6012">
        <v>5578</v>
      </c>
      <c r="I6012">
        <v>1</v>
      </c>
      <c r="J6012">
        <v>1</v>
      </c>
      <c r="K6012">
        <v>0</v>
      </c>
      <c r="M6012">
        <v>2018</v>
      </c>
      <c r="N6012" t="s">
        <v>1463</v>
      </c>
      <c r="O6012">
        <v>99</v>
      </c>
      <c r="P6012">
        <v>6</v>
      </c>
      <c r="Q6012" t="s">
        <v>7733</v>
      </c>
      <c r="R6012" t="s">
        <v>7734</v>
      </c>
      <c r="S6012" t="s">
        <v>7734</v>
      </c>
      <c r="T6012" t="s">
        <v>24562</v>
      </c>
      <c r="U6012">
        <f t="shared" si="93"/>
        <v>5578</v>
      </c>
    </row>
    <row r="6013" spans="1:21" x14ac:dyDescent="0.2">
      <c r="A6013" t="s">
        <v>19485</v>
      </c>
      <c r="B6013" t="s">
        <v>11255</v>
      </c>
      <c r="C6013">
        <v>3531013</v>
      </c>
      <c r="D6013" t="s">
        <v>6597</v>
      </c>
      <c r="E6013" t="s">
        <v>11263</v>
      </c>
      <c r="F6013" t="s">
        <v>6402</v>
      </c>
      <c r="G6013">
        <v>1011</v>
      </c>
      <c r="H6013">
        <v>1237</v>
      </c>
      <c r="I6013">
        <v>1</v>
      </c>
      <c r="J6013">
        <v>1</v>
      </c>
      <c r="K6013">
        <v>0</v>
      </c>
      <c r="M6013">
        <v>2018</v>
      </c>
      <c r="N6013" t="s">
        <v>6404</v>
      </c>
      <c r="O6013">
        <v>99</v>
      </c>
      <c r="P6013">
        <v>1</v>
      </c>
      <c r="Q6013" t="s">
        <v>7733</v>
      </c>
      <c r="R6013" t="s">
        <v>7734</v>
      </c>
      <c r="S6013" t="s">
        <v>7734</v>
      </c>
      <c r="T6013" t="s">
        <v>4812</v>
      </c>
      <c r="U6013">
        <f t="shared" si="93"/>
        <v>5578</v>
      </c>
    </row>
    <row r="6014" spans="1:21" x14ac:dyDescent="0.2">
      <c r="A6014" t="s">
        <v>19485</v>
      </c>
      <c r="B6014" t="s">
        <v>11255</v>
      </c>
      <c r="C6014">
        <v>3531013</v>
      </c>
      <c r="D6014" t="s">
        <v>6895</v>
      </c>
      <c r="E6014" t="s">
        <v>19486</v>
      </c>
      <c r="F6014" t="s">
        <v>6402</v>
      </c>
      <c r="G6014">
        <v>226</v>
      </c>
      <c r="H6014">
        <v>1237</v>
      </c>
      <c r="I6014">
        <v>0</v>
      </c>
      <c r="J6014">
        <v>0</v>
      </c>
      <c r="K6014">
        <v>0</v>
      </c>
      <c r="M6014">
        <v>2018</v>
      </c>
      <c r="N6014" t="s">
        <v>6404</v>
      </c>
      <c r="O6014">
        <v>99</v>
      </c>
      <c r="P6014">
        <v>1</v>
      </c>
      <c r="Q6014" t="s">
        <v>7733</v>
      </c>
      <c r="R6014" t="s">
        <v>7734</v>
      </c>
      <c r="S6014" t="s">
        <v>7734</v>
      </c>
      <c r="T6014" t="s">
        <v>24563</v>
      </c>
      <c r="U6014">
        <f t="shared" si="93"/>
        <v>5578</v>
      </c>
    </row>
    <row r="6015" spans="1:21" x14ac:dyDescent="0.2">
      <c r="A6015" t="s">
        <v>19482</v>
      </c>
      <c r="B6015" t="s">
        <v>11255</v>
      </c>
      <c r="C6015">
        <v>3531013</v>
      </c>
      <c r="D6015" t="s">
        <v>7234</v>
      </c>
      <c r="E6015" t="s">
        <v>10608</v>
      </c>
      <c r="F6015" t="s">
        <v>6402</v>
      </c>
      <c r="G6015">
        <v>929</v>
      </c>
      <c r="H6015">
        <v>5578</v>
      </c>
      <c r="I6015">
        <v>1</v>
      </c>
      <c r="J6015">
        <v>1</v>
      </c>
      <c r="K6015">
        <v>0</v>
      </c>
      <c r="M6015">
        <v>2018</v>
      </c>
      <c r="N6015" t="s">
        <v>1463</v>
      </c>
      <c r="O6015">
        <v>99</v>
      </c>
      <c r="P6015">
        <v>6</v>
      </c>
      <c r="Q6015" t="s">
        <v>7733</v>
      </c>
      <c r="R6015" t="s">
        <v>7734</v>
      </c>
      <c r="S6015" t="s">
        <v>7734</v>
      </c>
      <c r="T6015" t="s">
        <v>4816</v>
      </c>
      <c r="U6015">
        <f t="shared" si="93"/>
        <v>5578</v>
      </c>
    </row>
    <row r="6016" spans="1:21" x14ac:dyDescent="0.2">
      <c r="A6016" t="s">
        <v>19482</v>
      </c>
      <c r="B6016" t="s">
        <v>11255</v>
      </c>
      <c r="C6016">
        <v>3531013</v>
      </c>
      <c r="D6016" t="s">
        <v>6490</v>
      </c>
      <c r="E6016" t="s">
        <v>7389</v>
      </c>
      <c r="F6016" t="s">
        <v>6402</v>
      </c>
      <c r="G6016">
        <v>770</v>
      </c>
      <c r="H6016">
        <v>5578</v>
      </c>
      <c r="I6016">
        <v>0</v>
      </c>
      <c r="J6016">
        <v>1</v>
      </c>
      <c r="K6016">
        <v>0</v>
      </c>
      <c r="M6016">
        <v>2018</v>
      </c>
      <c r="N6016" t="s">
        <v>1463</v>
      </c>
      <c r="O6016">
        <v>99</v>
      </c>
      <c r="P6016">
        <v>6</v>
      </c>
      <c r="Q6016" t="s">
        <v>7733</v>
      </c>
      <c r="R6016" t="s">
        <v>7734</v>
      </c>
      <c r="S6016" t="s">
        <v>7734</v>
      </c>
      <c r="T6016" t="s">
        <v>24564</v>
      </c>
      <c r="U6016">
        <f t="shared" si="93"/>
        <v>5578</v>
      </c>
    </row>
    <row r="6017" spans="1:21" x14ac:dyDescent="0.2">
      <c r="A6017" t="s">
        <v>19482</v>
      </c>
      <c r="B6017" t="s">
        <v>11255</v>
      </c>
      <c r="C6017">
        <v>3531013</v>
      </c>
      <c r="D6017" t="s">
        <v>7172</v>
      </c>
      <c r="E6017" t="s">
        <v>6797</v>
      </c>
      <c r="F6017" t="s">
        <v>6402</v>
      </c>
      <c r="G6017">
        <v>800</v>
      </c>
      <c r="H6017">
        <v>5578</v>
      </c>
      <c r="I6017">
        <v>1</v>
      </c>
      <c r="J6017">
        <v>1</v>
      </c>
      <c r="K6017">
        <v>0</v>
      </c>
      <c r="M6017">
        <v>2018</v>
      </c>
      <c r="N6017" t="s">
        <v>1463</v>
      </c>
      <c r="O6017">
        <v>99</v>
      </c>
      <c r="P6017">
        <v>6</v>
      </c>
      <c r="Q6017" t="s">
        <v>7733</v>
      </c>
      <c r="R6017" t="s">
        <v>7734</v>
      </c>
      <c r="S6017" t="s">
        <v>7734</v>
      </c>
      <c r="T6017" t="s">
        <v>24565</v>
      </c>
      <c r="U6017">
        <f t="shared" si="93"/>
        <v>5578</v>
      </c>
    </row>
    <row r="6018" spans="1:21" x14ac:dyDescent="0.2">
      <c r="A6018" t="s">
        <v>19487</v>
      </c>
      <c r="B6018" t="s">
        <v>11721</v>
      </c>
      <c r="C6018">
        <v>3538019</v>
      </c>
      <c r="D6018" t="s">
        <v>6527</v>
      </c>
      <c r="E6018" t="s">
        <v>19488</v>
      </c>
      <c r="F6018" t="s">
        <v>6402</v>
      </c>
      <c r="G6018">
        <v>391</v>
      </c>
      <c r="H6018">
        <v>2248</v>
      </c>
      <c r="I6018">
        <v>0</v>
      </c>
      <c r="J6018">
        <v>0</v>
      </c>
      <c r="K6018">
        <v>0</v>
      </c>
      <c r="M6018">
        <v>2018</v>
      </c>
      <c r="N6018" t="s">
        <v>6404</v>
      </c>
      <c r="O6018">
        <v>99</v>
      </c>
      <c r="P6018">
        <v>1</v>
      </c>
      <c r="Q6018" t="s">
        <v>7733</v>
      </c>
      <c r="R6018" t="s">
        <v>7734</v>
      </c>
      <c r="S6018" t="s">
        <v>7734</v>
      </c>
      <c r="T6018" t="s">
        <v>24566</v>
      </c>
      <c r="U6018">
        <f t="shared" ref="U6018:U6081" si="94">_xlfn.MAXIFS($H$2:$H$6695, $C$2:$C$6695,C6018)</f>
        <v>9928</v>
      </c>
    </row>
    <row r="6019" spans="1:21" x14ac:dyDescent="0.2">
      <c r="A6019" t="s">
        <v>19487</v>
      </c>
      <c r="B6019" t="s">
        <v>11721</v>
      </c>
      <c r="C6019">
        <v>3538019</v>
      </c>
      <c r="D6019" t="s">
        <v>6709</v>
      </c>
      <c r="E6019" t="s">
        <v>11722</v>
      </c>
      <c r="F6019" t="s">
        <v>6402</v>
      </c>
      <c r="G6019">
        <v>1110</v>
      </c>
      <c r="H6019">
        <v>2248</v>
      </c>
      <c r="I6019">
        <v>0</v>
      </c>
      <c r="J6019">
        <v>1</v>
      </c>
      <c r="K6019">
        <v>0</v>
      </c>
      <c r="M6019">
        <v>2018</v>
      </c>
      <c r="N6019" t="s">
        <v>6404</v>
      </c>
      <c r="O6019">
        <v>99</v>
      </c>
      <c r="P6019">
        <v>1</v>
      </c>
      <c r="Q6019" t="s">
        <v>7733</v>
      </c>
      <c r="R6019" t="s">
        <v>7734</v>
      </c>
      <c r="S6019" t="s">
        <v>7734</v>
      </c>
      <c r="T6019" t="s">
        <v>1129</v>
      </c>
      <c r="U6019">
        <f t="shared" si="94"/>
        <v>9928</v>
      </c>
    </row>
    <row r="6020" spans="1:21" x14ac:dyDescent="0.2">
      <c r="A6020" t="s">
        <v>19489</v>
      </c>
      <c r="B6020" t="s">
        <v>11721</v>
      </c>
      <c r="C6020">
        <v>3538019</v>
      </c>
      <c r="D6020" t="s">
        <v>6609</v>
      </c>
      <c r="E6020" t="s">
        <v>11440</v>
      </c>
      <c r="F6020" t="s">
        <v>6402</v>
      </c>
      <c r="G6020">
        <v>901</v>
      </c>
      <c r="H6020">
        <v>9928</v>
      </c>
      <c r="I6020">
        <v>0</v>
      </c>
      <c r="J6020">
        <v>0</v>
      </c>
      <c r="K6020">
        <v>0</v>
      </c>
      <c r="M6020">
        <v>2018</v>
      </c>
      <c r="N6020" t="s">
        <v>1463</v>
      </c>
      <c r="O6020">
        <v>99</v>
      </c>
      <c r="P6020">
        <v>6</v>
      </c>
      <c r="Q6020" t="s">
        <v>7733</v>
      </c>
      <c r="R6020" t="s">
        <v>7734</v>
      </c>
      <c r="S6020" t="s">
        <v>7734</v>
      </c>
      <c r="T6020" t="s">
        <v>24567</v>
      </c>
      <c r="U6020">
        <f t="shared" si="94"/>
        <v>9928</v>
      </c>
    </row>
    <row r="6021" spans="1:21" x14ac:dyDescent="0.2">
      <c r="A6021" t="s">
        <v>19489</v>
      </c>
      <c r="B6021" t="s">
        <v>11721</v>
      </c>
      <c r="C6021">
        <v>3538019</v>
      </c>
      <c r="D6021" t="s">
        <v>7609</v>
      </c>
      <c r="E6021" t="s">
        <v>19490</v>
      </c>
      <c r="F6021" t="s">
        <v>6402</v>
      </c>
      <c r="G6021">
        <v>1057</v>
      </c>
      <c r="H6021">
        <v>9928</v>
      </c>
      <c r="I6021">
        <v>0</v>
      </c>
      <c r="J6021">
        <v>1</v>
      </c>
      <c r="K6021">
        <v>0</v>
      </c>
      <c r="M6021">
        <v>2018</v>
      </c>
      <c r="N6021" t="s">
        <v>1463</v>
      </c>
      <c r="O6021">
        <v>99</v>
      </c>
      <c r="P6021">
        <v>6</v>
      </c>
      <c r="Q6021" t="s">
        <v>7733</v>
      </c>
      <c r="R6021" t="s">
        <v>7734</v>
      </c>
      <c r="S6021" t="s">
        <v>7734</v>
      </c>
      <c r="T6021" t="s">
        <v>24568</v>
      </c>
      <c r="U6021">
        <f t="shared" si="94"/>
        <v>9928</v>
      </c>
    </row>
    <row r="6022" spans="1:21" x14ac:dyDescent="0.2">
      <c r="A6022" t="s">
        <v>19489</v>
      </c>
      <c r="B6022" t="s">
        <v>11721</v>
      </c>
      <c r="C6022">
        <v>3538019</v>
      </c>
      <c r="D6022" t="s">
        <v>6589</v>
      </c>
      <c r="E6022" t="s">
        <v>11731</v>
      </c>
      <c r="F6022" t="s">
        <v>6402</v>
      </c>
      <c r="G6022">
        <v>1447</v>
      </c>
      <c r="H6022">
        <v>9928</v>
      </c>
      <c r="I6022">
        <v>1</v>
      </c>
      <c r="J6022">
        <v>1</v>
      </c>
      <c r="K6022">
        <v>0</v>
      </c>
      <c r="M6022">
        <v>2018</v>
      </c>
      <c r="N6022" t="s">
        <v>1463</v>
      </c>
      <c r="O6022">
        <v>99</v>
      </c>
      <c r="P6022">
        <v>6</v>
      </c>
      <c r="Q6022" t="s">
        <v>7733</v>
      </c>
      <c r="R6022" t="s">
        <v>7734</v>
      </c>
      <c r="S6022" t="s">
        <v>7734</v>
      </c>
      <c r="T6022" t="s">
        <v>4881</v>
      </c>
      <c r="U6022">
        <f t="shared" si="94"/>
        <v>9928</v>
      </c>
    </row>
    <row r="6023" spans="1:21" x14ac:dyDescent="0.2">
      <c r="A6023" t="s">
        <v>19489</v>
      </c>
      <c r="B6023" t="s">
        <v>11721</v>
      </c>
      <c r="C6023">
        <v>3538019</v>
      </c>
      <c r="D6023" t="s">
        <v>7101</v>
      </c>
      <c r="E6023" t="s">
        <v>11726</v>
      </c>
      <c r="F6023" t="s">
        <v>6402</v>
      </c>
      <c r="G6023">
        <v>1590</v>
      </c>
      <c r="H6023">
        <v>9928</v>
      </c>
      <c r="I6023">
        <v>1</v>
      </c>
      <c r="J6023">
        <v>1</v>
      </c>
      <c r="K6023">
        <v>0</v>
      </c>
      <c r="M6023">
        <v>2018</v>
      </c>
      <c r="N6023" t="s">
        <v>1463</v>
      </c>
      <c r="O6023">
        <v>99</v>
      </c>
      <c r="P6023">
        <v>6</v>
      </c>
      <c r="Q6023" t="s">
        <v>7733</v>
      </c>
      <c r="R6023" t="s">
        <v>7734</v>
      </c>
      <c r="S6023" t="s">
        <v>7734</v>
      </c>
      <c r="T6023" t="s">
        <v>4876</v>
      </c>
      <c r="U6023">
        <f t="shared" si="94"/>
        <v>9928</v>
      </c>
    </row>
    <row r="6024" spans="1:21" x14ac:dyDescent="0.2">
      <c r="A6024" t="s">
        <v>19487</v>
      </c>
      <c r="B6024" t="s">
        <v>11721</v>
      </c>
      <c r="C6024">
        <v>3538019</v>
      </c>
      <c r="D6024" t="s">
        <v>9442</v>
      </c>
      <c r="E6024" t="s">
        <v>11733</v>
      </c>
      <c r="F6024" t="s">
        <v>6402</v>
      </c>
      <c r="G6024">
        <v>747</v>
      </c>
      <c r="H6024">
        <v>2248</v>
      </c>
      <c r="I6024">
        <v>1</v>
      </c>
      <c r="J6024">
        <v>0</v>
      </c>
      <c r="K6024">
        <v>0</v>
      </c>
      <c r="M6024">
        <v>2018</v>
      </c>
      <c r="N6024" t="s">
        <v>6404</v>
      </c>
      <c r="O6024">
        <v>99</v>
      </c>
      <c r="P6024">
        <v>1</v>
      </c>
      <c r="Q6024" t="s">
        <v>7733</v>
      </c>
      <c r="R6024" t="s">
        <v>7734</v>
      </c>
      <c r="S6024" t="s">
        <v>7734</v>
      </c>
      <c r="T6024" t="s">
        <v>4872</v>
      </c>
      <c r="U6024">
        <f t="shared" si="94"/>
        <v>9928</v>
      </c>
    </row>
    <row r="6025" spans="1:21" x14ac:dyDescent="0.2">
      <c r="A6025" t="s">
        <v>19489</v>
      </c>
      <c r="B6025" t="s">
        <v>11721</v>
      </c>
      <c r="C6025">
        <v>3538019</v>
      </c>
      <c r="D6025" t="s">
        <v>7498</v>
      </c>
      <c r="E6025" t="s">
        <v>11732</v>
      </c>
      <c r="F6025" t="s">
        <v>6402</v>
      </c>
      <c r="G6025">
        <v>1098</v>
      </c>
      <c r="H6025">
        <v>9928</v>
      </c>
      <c r="I6025">
        <v>0</v>
      </c>
      <c r="J6025">
        <v>1</v>
      </c>
      <c r="K6025">
        <v>0</v>
      </c>
      <c r="M6025">
        <v>2018</v>
      </c>
      <c r="N6025" t="s">
        <v>1463</v>
      </c>
      <c r="O6025">
        <v>99</v>
      </c>
      <c r="P6025">
        <v>6</v>
      </c>
      <c r="Q6025" t="s">
        <v>7733</v>
      </c>
      <c r="R6025" t="s">
        <v>7734</v>
      </c>
      <c r="S6025" t="s">
        <v>7734</v>
      </c>
      <c r="T6025" t="s">
        <v>4882</v>
      </c>
      <c r="U6025">
        <f t="shared" si="94"/>
        <v>9928</v>
      </c>
    </row>
    <row r="6026" spans="1:21" x14ac:dyDescent="0.2">
      <c r="A6026" t="s">
        <v>19489</v>
      </c>
      <c r="B6026" t="s">
        <v>11721</v>
      </c>
      <c r="C6026">
        <v>3538019</v>
      </c>
      <c r="D6026" t="s">
        <v>19491</v>
      </c>
      <c r="E6026" t="s">
        <v>15350</v>
      </c>
      <c r="F6026" t="s">
        <v>6402</v>
      </c>
      <c r="G6026">
        <v>610</v>
      </c>
      <c r="H6026">
        <v>9928</v>
      </c>
      <c r="I6026">
        <v>1</v>
      </c>
      <c r="J6026">
        <v>0</v>
      </c>
      <c r="K6026">
        <v>0</v>
      </c>
      <c r="M6026">
        <v>2018</v>
      </c>
      <c r="N6026" t="s">
        <v>1463</v>
      </c>
      <c r="O6026">
        <v>99</v>
      </c>
      <c r="P6026">
        <v>6</v>
      </c>
      <c r="Q6026" t="s">
        <v>7733</v>
      </c>
      <c r="R6026" t="s">
        <v>7734</v>
      </c>
      <c r="S6026" t="s">
        <v>7734</v>
      </c>
      <c r="T6026" t="s">
        <v>24569</v>
      </c>
      <c r="U6026">
        <f t="shared" si="94"/>
        <v>9928</v>
      </c>
    </row>
    <row r="6027" spans="1:21" x14ac:dyDescent="0.2">
      <c r="A6027" t="s">
        <v>19489</v>
      </c>
      <c r="B6027" t="s">
        <v>11721</v>
      </c>
      <c r="C6027">
        <v>3538019</v>
      </c>
      <c r="D6027" t="s">
        <v>19492</v>
      </c>
      <c r="E6027" t="s">
        <v>6531</v>
      </c>
      <c r="F6027" t="s">
        <v>6402</v>
      </c>
      <c r="G6027">
        <v>448</v>
      </c>
      <c r="H6027">
        <v>9928</v>
      </c>
      <c r="I6027">
        <v>0</v>
      </c>
      <c r="J6027">
        <v>0</v>
      </c>
      <c r="K6027">
        <v>0</v>
      </c>
      <c r="M6027">
        <v>2018</v>
      </c>
      <c r="N6027" t="s">
        <v>1463</v>
      </c>
      <c r="O6027">
        <v>99</v>
      </c>
      <c r="P6027">
        <v>6</v>
      </c>
      <c r="Q6027" t="s">
        <v>7733</v>
      </c>
      <c r="R6027" t="s">
        <v>7734</v>
      </c>
      <c r="S6027" t="s">
        <v>7734</v>
      </c>
      <c r="T6027" t="s">
        <v>24570</v>
      </c>
      <c r="U6027">
        <f t="shared" si="94"/>
        <v>9928</v>
      </c>
    </row>
    <row r="6028" spans="1:21" x14ac:dyDescent="0.2">
      <c r="A6028" t="s">
        <v>19489</v>
      </c>
      <c r="B6028" t="s">
        <v>11721</v>
      </c>
      <c r="C6028">
        <v>3538019</v>
      </c>
      <c r="D6028" t="s">
        <v>6401</v>
      </c>
      <c r="E6028" t="s">
        <v>15311</v>
      </c>
      <c r="F6028" t="s">
        <v>6402</v>
      </c>
      <c r="G6028">
        <v>1682</v>
      </c>
      <c r="H6028">
        <v>9928</v>
      </c>
      <c r="I6028">
        <v>1</v>
      </c>
      <c r="J6028">
        <v>1</v>
      </c>
      <c r="K6028">
        <v>0</v>
      </c>
      <c r="M6028">
        <v>2018</v>
      </c>
      <c r="N6028" t="s">
        <v>1463</v>
      </c>
      <c r="O6028">
        <v>99</v>
      </c>
      <c r="P6028">
        <v>6</v>
      </c>
      <c r="Q6028" t="s">
        <v>7733</v>
      </c>
      <c r="R6028" t="s">
        <v>7734</v>
      </c>
      <c r="S6028" t="s">
        <v>7734</v>
      </c>
      <c r="T6028" t="s">
        <v>24571</v>
      </c>
      <c r="U6028">
        <f t="shared" si="94"/>
        <v>9928</v>
      </c>
    </row>
    <row r="6029" spans="1:21" x14ac:dyDescent="0.2">
      <c r="A6029" t="s">
        <v>19489</v>
      </c>
      <c r="B6029" t="s">
        <v>11721</v>
      </c>
      <c r="C6029">
        <v>3538019</v>
      </c>
      <c r="D6029" t="s">
        <v>6896</v>
      </c>
      <c r="E6029" t="s">
        <v>11725</v>
      </c>
      <c r="F6029" t="s">
        <v>6402</v>
      </c>
      <c r="G6029">
        <v>1095</v>
      </c>
      <c r="H6029">
        <v>9928</v>
      </c>
      <c r="I6029">
        <v>0</v>
      </c>
      <c r="J6029">
        <v>1</v>
      </c>
      <c r="K6029">
        <v>0</v>
      </c>
      <c r="M6029">
        <v>2018</v>
      </c>
      <c r="N6029" t="s">
        <v>1463</v>
      </c>
      <c r="O6029">
        <v>99</v>
      </c>
      <c r="P6029">
        <v>6</v>
      </c>
      <c r="Q6029" t="s">
        <v>7733</v>
      </c>
      <c r="R6029" t="s">
        <v>7734</v>
      </c>
      <c r="S6029" t="s">
        <v>7734</v>
      </c>
      <c r="T6029" t="s">
        <v>4878</v>
      </c>
      <c r="U6029">
        <f t="shared" si="94"/>
        <v>9928</v>
      </c>
    </row>
    <row r="6030" spans="1:21" x14ac:dyDescent="0.2">
      <c r="A6030" t="s">
        <v>19493</v>
      </c>
      <c r="B6030" t="s">
        <v>11777</v>
      </c>
      <c r="C6030">
        <v>3560049</v>
      </c>
      <c r="D6030" t="s">
        <v>7139</v>
      </c>
      <c r="E6030" t="s">
        <v>11782</v>
      </c>
      <c r="F6030" t="s">
        <v>6402</v>
      </c>
      <c r="G6030">
        <v>54</v>
      </c>
      <c r="H6030">
        <v>386</v>
      </c>
      <c r="I6030">
        <v>1</v>
      </c>
      <c r="J6030">
        <v>0</v>
      </c>
      <c r="K6030">
        <v>0</v>
      </c>
      <c r="M6030">
        <v>2018</v>
      </c>
      <c r="N6030" t="s">
        <v>1463</v>
      </c>
      <c r="O6030">
        <v>99</v>
      </c>
      <c r="P6030">
        <v>4</v>
      </c>
      <c r="Q6030" t="s">
        <v>7733</v>
      </c>
      <c r="R6030" t="s">
        <v>7734</v>
      </c>
      <c r="S6030" t="s">
        <v>7734</v>
      </c>
      <c r="T6030" t="s">
        <v>24572</v>
      </c>
      <c r="U6030">
        <f t="shared" si="94"/>
        <v>386</v>
      </c>
    </row>
    <row r="6031" spans="1:21" x14ac:dyDescent="0.2">
      <c r="A6031" t="s">
        <v>19494</v>
      </c>
      <c r="B6031" t="s">
        <v>11777</v>
      </c>
      <c r="C6031">
        <v>3560049</v>
      </c>
      <c r="D6031" t="s">
        <v>14153</v>
      </c>
      <c r="E6031" t="s">
        <v>19495</v>
      </c>
      <c r="F6031" t="s">
        <v>6402</v>
      </c>
      <c r="G6031">
        <v>0</v>
      </c>
      <c r="H6031">
        <v>0</v>
      </c>
      <c r="I6031">
        <v>1</v>
      </c>
      <c r="J6031">
        <v>1</v>
      </c>
      <c r="K6031">
        <v>1</v>
      </c>
      <c r="M6031">
        <v>2018</v>
      </c>
      <c r="N6031" t="s">
        <v>6404</v>
      </c>
      <c r="O6031">
        <v>99</v>
      </c>
      <c r="P6031">
        <v>1</v>
      </c>
      <c r="Q6031" t="s">
        <v>7733</v>
      </c>
      <c r="R6031" t="s">
        <v>7734</v>
      </c>
      <c r="S6031" t="s">
        <v>7734</v>
      </c>
      <c r="T6031" t="s">
        <v>24573</v>
      </c>
      <c r="U6031">
        <f t="shared" si="94"/>
        <v>386</v>
      </c>
    </row>
    <row r="6032" spans="1:21" x14ac:dyDescent="0.2">
      <c r="A6032" t="s">
        <v>19493</v>
      </c>
      <c r="B6032" t="s">
        <v>11777</v>
      </c>
      <c r="C6032">
        <v>3560049</v>
      </c>
      <c r="D6032" t="s">
        <v>6531</v>
      </c>
      <c r="E6032" t="s">
        <v>8971</v>
      </c>
      <c r="F6032" t="s">
        <v>6402</v>
      </c>
      <c r="G6032">
        <v>82</v>
      </c>
      <c r="H6032">
        <v>386</v>
      </c>
      <c r="I6032">
        <v>0</v>
      </c>
      <c r="J6032">
        <v>1</v>
      </c>
      <c r="K6032">
        <v>0</v>
      </c>
      <c r="M6032">
        <v>2018</v>
      </c>
      <c r="N6032" t="s">
        <v>1463</v>
      </c>
      <c r="O6032">
        <v>99</v>
      </c>
      <c r="P6032">
        <v>4</v>
      </c>
      <c r="Q6032" t="s">
        <v>7733</v>
      </c>
      <c r="R6032" t="s">
        <v>7734</v>
      </c>
      <c r="S6032" t="s">
        <v>7734</v>
      </c>
      <c r="T6032" t="s">
        <v>24574</v>
      </c>
      <c r="U6032">
        <f t="shared" si="94"/>
        <v>386</v>
      </c>
    </row>
    <row r="6033" spans="1:21" x14ac:dyDescent="0.2">
      <c r="A6033" t="s">
        <v>19493</v>
      </c>
      <c r="B6033" t="s">
        <v>11777</v>
      </c>
      <c r="C6033">
        <v>3560049</v>
      </c>
      <c r="D6033" t="s">
        <v>6573</v>
      </c>
      <c r="E6033" t="s">
        <v>9343</v>
      </c>
      <c r="F6033" t="s">
        <v>6402</v>
      </c>
      <c r="G6033">
        <v>63</v>
      </c>
      <c r="H6033">
        <v>386</v>
      </c>
      <c r="I6033">
        <v>1</v>
      </c>
      <c r="J6033">
        <v>1</v>
      </c>
      <c r="K6033">
        <v>0</v>
      </c>
      <c r="M6033">
        <v>2018</v>
      </c>
      <c r="N6033" t="s">
        <v>1463</v>
      </c>
      <c r="O6033">
        <v>99</v>
      </c>
      <c r="P6033">
        <v>4</v>
      </c>
      <c r="Q6033" t="s">
        <v>7733</v>
      </c>
      <c r="R6033" t="s">
        <v>7734</v>
      </c>
      <c r="S6033" t="s">
        <v>7734</v>
      </c>
      <c r="T6033" t="s">
        <v>24575</v>
      </c>
      <c r="U6033">
        <f t="shared" si="94"/>
        <v>386</v>
      </c>
    </row>
    <row r="6034" spans="1:21" x14ac:dyDescent="0.2">
      <c r="A6034" t="s">
        <v>19493</v>
      </c>
      <c r="B6034" t="s">
        <v>11777</v>
      </c>
      <c r="C6034">
        <v>3560049</v>
      </c>
      <c r="D6034" t="s">
        <v>9191</v>
      </c>
      <c r="E6034" t="s">
        <v>11781</v>
      </c>
      <c r="F6034" t="s">
        <v>6402</v>
      </c>
      <c r="G6034">
        <v>79</v>
      </c>
      <c r="H6034">
        <v>386</v>
      </c>
      <c r="I6034">
        <v>0</v>
      </c>
      <c r="J6034">
        <v>1</v>
      </c>
      <c r="K6034">
        <v>0</v>
      </c>
      <c r="M6034">
        <v>2018</v>
      </c>
      <c r="N6034" t="s">
        <v>1463</v>
      </c>
      <c r="O6034">
        <v>99</v>
      </c>
      <c r="P6034">
        <v>4</v>
      </c>
      <c r="Q6034" t="s">
        <v>7733</v>
      </c>
      <c r="R6034" t="s">
        <v>7734</v>
      </c>
      <c r="S6034" t="s">
        <v>7734</v>
      </c>
      <c r="T6034" t="s">
        <v>4914</v>
      </c>
      <c r="U6034">
        <f t="shared" si="94"/>
        <v>386</v>
      </c>
    </row>
    <row r="6035" spans="1:21" x14ac:dyDescent="0.2">
      <c r="A6035" t="s">
        <v>19493</v>
      </c>
      <c r="B6035" t="s">
        <v>11777</v>
      </c>
      <c r="C6035">
        <v>3560049</v>
      </c>
      <c r="D6035" t="s">
        <v>6622</v>
      </c>
      <c r="E6035" t="s">
        <v>19496</v>
      </c>
      <c r="F6035" t="s">
        <v>6402</v>
      </c>
      <c r="G6035">
        <v>80</v>
      </c>
      <c r="H6035">
        <v>386</v>
      </c>
      <c r="I6035">
        <v>0</v>
      </c>
      <c r="J6035">
        <v>1</v>
      </c>
      <c r="K6035">
        <v>0</v>
      </c>
      <c r="M6035">
        <v>2018</v>
      </c>
      <c r="N6035" t="s">
        <v>1463</v>
      </c>
      <c r="O6035">
        <v>99</v>
      </c>
      <c r="P6035">
        <v>4</v>
      </c>
      <c r="Q6035" t="s">
        <v>7733</v>
      </c>
      <c r="R6035" t="s">
        <v>7734</v>
      </c>
      <c r="S6035" t="s">
        <v>7734</v>
      </c>
      <c r="T6035" t="s">
        <v>24576</v>
      </c>
      <c r="U6035">
        <f t="shared" si="94"/>
        <v>386</v>
      </c>
    </row>
    <row r="6036" spans="1:21" x14ac:dyDescent="0.2">
      <c r="A6036" t="s">
        <v>19493</v>
      </c>
      <c r="B6036" t="s">
        <v>11777</v>
      </c>
      <c r="C6036">
        <v>3560049</v>
      </c>
      <c r="D6036" t="s">
        <v>7200</v>
      </c>
      <c r="E6036" t="s">
        <v>6989</v>
      </c>
      <c r="F6036" t="s">
        <v>6402</v>
      </c>
      <c r="G6036">
        <v>28</v>
      </c>
      <c r="H6036">
        <v>386</v>
      </c>
      <c r="I6036">
        <v>0</v>
      </c>
      <c r="J6036">
        <v>0</v>
      </c>
      <c r="K6036">
        <v>0</v>
      </c>
      <c r="M6036">
        <v>2018</v>
      </c>
      <c r="N6036" t="s">
        <v>1463</v>
      </c>
      <c r="O6036">
        <v>99</v>
      </c>
      <c r="P6036">
        <v>4</v>
      </c>
      <c r="Q6036" t="s">
        <v>7733</v>
      </c>
      <c r="R6036" t="s">
        <v>7734</v>
      </c>
      <c r="S6036" t="s">
        <v>7734</v>
      </c>
      <c r="T6036" t="s">
        <v>24577</v>
      </c>
      <c r="U6036">
        <f t="shared" si="94"/>
        <v>386</v>
      </c>
    </row>
    <row r="6037" spans="1:21" x14ac:dyDescent="0.2">
      <c r="A6037" t="s">
        <v>19497</v>
      </c>
      <c r="B6037" t="s">
        <v>8505</v>
      </c>
      <c r="C6037">
        <v>3557019</v>
      </c>
      <c r="D6037" t="s">
        <v>7144</v>
      </c>
      <c r="E6037" t="s">
        <v>7149</v>
      </c>
      <c r="F6037" t="s">
        <v>6402</v>
      </c>
      <c r="G6037">
        <v>0</v>
      </c>
      <c r="H6037">
        <v>0</v>
      </c>
      <c r="I6037">
        <v>1</v>
      </c>
      <c r="J6037">
        <v>1</v>
      </c>
      <c r="K6037">
        <v>1</v>
      </c>
      <c r="M6037">
        <v>2018</v>
      </c>
      <c r="N6037" t="s">
        <v>6404</v>
      </c>
      <c r="O6037">
        <v>99</v>
      </c>
      <c r="P6037">
        <v>1</v>
      </c>
      <c r="Q6037" t="s">
        <v>7733</v>
      </c>
      <c r="R6037" t="s">
        <v>7734</v>
      </c>
      <c r="S6037" t="s">
        <v>7734</v>
      </c>
      <c r="T6037" t="s">
        <v>1137</v>
      </c>
      <c r="U6037">
        <f t="shared" si="94"/>
        <v>548</v>
      </c>
    </row>
    <row r="6038" spans="1:21" x14ac:dyDescent="0.2">
      <c r="A6038" t="s">
        <v>19498</v>
      </c>
      <c r="B6038" t="s">
        <v>8505</v>
      </c>
      <c r="C6038">
        <v>3557019</v>
      </c>
      <c r="D6038" t="s">
        <v>8509</v>
      </c>
      <c r="E6038" t="s">
        <v>8510</v>
      </c>
      <c r="F6038" t="s">
        <v>6402</v>
      </c>
      <c r="G6038">
        <v>112</v>
      </c>
      <c r="H6038">
        <v>548</v>
      </c>
      <c r="I6038">
        <v>1</v>
      </c>
      <c r="J6038">
        <v>1</v>
      </c>
      <c r="K6038">
        <v>0</v>
      </c>
      <c r="M6038">
        <v>2018</v>
      </c>
      <c r="N6038" t="s">
        <v>1463</v>
      </c>
      <c r="O6038">
        <v>99</v>
      </c>
      <c r="P6038">
        <v>4</v>
      </c>
      <c r="Q6038" t="s">
        <v>7733</v>
      </c>
      <c r="R6038" t="s">
        <v>7734</v>
      </c>
      <c r="S6038" t="s">
        <v>7734</v>
      </c>
      <c r="T6038" t="s">
        <v>4921</v>
      </c>
      <c r="U6038">
        <f t="shared" si="94"/>
        <v>548</v>
      </c>
    </row>
    <row r="6039" spans="1:21" x14ac:dyDescent="0.2">
      <c r="A6039" t="s">
        <v>19498</v>
      </c>
      <c r="B6039" t="s">
        <v>8505</v>
      </c>
      <c r="C6039">
        <v>3557019</v>
      </c>
      <c r="D6039" t="s">
        <v>6605</v>
      </c>
      <c r="E6039" t="s">
        <v>6951</v>
      </c>
      <c r="F6039" t="s">
        <v>6402</v>
      </c>
      <c r="G6039">
        <v>119</v>
      </c>
      <c r="H6039">
        <v>548</v>
      </c>
      <c r="I6039">
        <v>1</v>
      </c>
      <c r="J6039">
        <v>1</v>
      </c>
      <c r="K6039">
        <v>0</v>
      </c>
      <c r="M6039">
        <v>2018</v>
      </c>
      <c r="N6039" t="s">
        <v>1463</v>
      </c>
      <c r="O6039">
        <v>99</v>
      </c>
      <c r="P6039">
        <v>4</v>
      </c>
      <c r="Q6039" t="s">
        <v>7733</v>
      </c>
      <c r="R6039" t="s">
        <v>7734</v>
      </c>
      <c r="S6039" t="s">
        <v>7734</v>
      </c>
      <c r="T6039" t="s">
        <v>24578</v>
      </c>
      <c r="U6039">
        <f t="shared" si="94"/>
        <v>548</v>
      </c>
    </row>
    <row r="6040" spans="1:21" x14ac:dyDescent="0.2">
      <c r="A6040" t="s">
        <v>19498</v>
      </c>
      <c r="B6040" t="s">
        <v>8505</v>
      </c>
      <c r="C6040">
        <v>3557019</v>
      </c>
      <c r="D6040" t="s">
        <v>6622</v>
      </c>
      <c r="E6040" t="s">
        <v>7062</v>
      </c>
      <c r="F6040" t="s">
        <v>6402</v>
      </c>
      <c r="G6040">
        <v>134</v>
      </c>
      <c r="H6040">
        <v>548</v>
      </c>
      <c r="I6040">
        <v>1</v>
      </c>
      <c r="J6040">
        <v>1</v>
      </c>
      <c r="K6040">
        <v>0</v>
      </c>
      <c r="M6040">
        <v>2018</v>
      </c>
      <c r="N6040" t="s">
        <v>1463</v>
      </c>
      <c r="O6040">
        <v>99</v>
      </c>
      <c r="P6040">
        <v>4</v>
      </c>
      <c r="Q6040" t="s">
        <v>7733</v>
      </c>
      <c r="R6040" t="s">
        <v>7734</v>
      </c>
      <c r="S6040" t="s">
        <v>7734</v>
      </c>
      <c r="T6040" t="s">
        <v>4922</v>
      </c>
      <c r="U6040">
        <f t="shared" si="94"/>
        <v>548</v>
      </c>
    </row>
    <row r="6041" spans="1:21" x14ac:dyDescent="0.2">
      <c r="A6041" t="s">
        <v>19498</v>
      </c>
      <c r="B6041" t="s">
        <v>8505</v>
      </c>
      <c r="C6041">
        <v>3557019</v>
      </c>
      <c r="D6041" t="s">
        <v>6580</v>
      </c>
      <c r="E6041" t="s">
        <v>7517</v>
      </c>
      <c r="F6041" t="s">
        <v>6402</v>
      </c>
      <c r="G6041">
        <v>57</v>
      </c>
      <c r="H6041">
        <v>548</v>
      </c>
      <c r="I6041">
        <v>0</v>
      </c>
      <c r="J6041">
        <v>0</v>
      </c>
      <c r="K6041">
        <v>0</v>
      </c>
      <c r="M6041">
        <v>2018</v>
      </c>
      <c r="N6041" t="s">
        <v>1463</v>
      </c>
      <c r="O6041">
        <v>99</v>
      </c>
      <c r="P6041">
        <v>4</v>
      </c>
      <c r="Q6041" t="s">
        <v>7733</v>
      </c>
      <c r="R6041" t="s">
        <v>7734</v>
      </c>
      <c r="S6041" t="s">
        <v>7734</v>
      </c>
      <c r="T6041" t="s">
        <v>24579</v>
      </c>
      <c r="U6041">
        <f t="shared" si="94"/>
        <v>548</v>
      </c>
    </row>
    <row r="6042" spans="1:21" x14ac:dyDescent="0.2">
      <c r="A6042" t="s">
        <v>19498</v>
      </c>
      <c r="B6042" t="s">
        <v>8505</v>
      </c>
      <c r="C6042">
        <v>3557019</v>
      </c>
      <c r="D6042" t="s">
        <v>7017</v>
      </c>
      <c r="E6042" t="s">
        <v>19499</v>
      </c>
      <c r="F6042" t="s">
        <v>6402</v>
      </c>
      <c r="G6042">
        <v>126</v>
      </c>
      <c r="H6042">
        <v>548</v>
      </c>
      <c r="I6042">
        <v>1</v>
      </c>
      <c r="J6042">
        <v>1</v>
      </c>
      <c r="K6042">
        <v>0</v>
      </c>
      <c r="M6042">
        <v>2018</v>
      </c>
      <c r="N6042" t="s">
        <v>1463</v>
      </c>
      <c r="O6042">
        <v>99</v>
      </c>
      <c r="P6042">
        <v>4</v>
      </c>
      <c r="Q6042" t="s">
        <v>7733</v>
      </c>
      <c r="R6042" t="s">
        <v>7734</v>
      </c>
      <c r="S6042" t="s">
        <v>7734</v>
      </c>
      <c r="T6042" t="s">
        <v>24580</v>
      </c>
      <c r="U6042">
        <f t="shared" si="94"/>
        <v>548</v>
      </c>
    </row>
    <row r="6043" spans="1:21" x14ac:dyDescent="0.2">
      <c r="A6043" t="s">
        <v>19500</v>
      </c>
      <c r="B6043" t="s">
        <v>14178</v>
      </c>
      <c r="C6043">
        <v>3538035</v>
      </c>
      <c r="D6043" t="s">
        <v>6458</v>
      </c>
      <c r="E6043" t="s">
        <v>19501</v>
      </c>
      <c r="F6043" t="s">
        <v>6402</v>
      </c>
      <c r="G6043">
        <v>1367</v>
      </c>
      <c r="H6043">
        <v>2834</v>
      </c>
      <c r="I6043">
        <v>1</v>
      </c>
      <c r="J6043">
        <v>0</v>
      </c>
      <c r="K6043">
        <v>0</v>
      </c>
      <c r="M6043">
        <v>2018</v>
      </c>
      <c r="N6043" t="s">
        <v>1479</v>
      </c>
      <c r="O6043">
        <v>99</v>
      </c>
      <c r="P6043">
        <v>1</v>
      </c>
      <c r="Q6043" t="s">
        <v>7733</v>
      </c>
      <c r="R6043" t="s">
        <v>7734</v>
      </c>
      <c r="S6043" t="s">
        <v>7734</v>
      </c>
      <c r="T6043" t="s">
        <v>24581</v>
      </c>
      <c r="U6043">
        <f t="shared" si="94"/>
        <v>11558</v>
      </c>
    </row>
    <row r="6044" spans="1:21" x14ac:dyDescent="0.2">
      <c r="A6044" t="s">
        <v>19502</v>
      </c>
      <c r="B6044" t="s">
        <v>14178</v>
      </c>
      <c r="C6044">
        <v>3538035</v>
      </c>
      <c r="D6044" t="s">
        <v>6527</v>
      </c>
      <c r="E6044" t="s">
        <v>14191</v>
      </c>
      <c r="F6044" t="s">
        <v>6402</v>
      </c>
      <c r="G6044">
        <v>1246</v>
      </c>
      <c r="H6044">
        <v>11558</v>
      </c>
      <c r="I6044">
        <v>1</v>
      </c>
      <c r="J6044">
        <v>1</v>
      </c>
      <c r="K6044">
        <v>0</v>
      </c>
      <c r="M6044">
        <v>2018</v>
      </c>
      <c r="N6044" t="s">
        <v>1463</v>
      </c>
      <c r="O6044">
        <v>99</v>
      </c>
      <c r="P6044">
        <v>5</v>
      </c>
      <c r="Q6044" t="s">
        <v>7733</v>
      </c>
      <c r="R6044" t="s">
        <v>7734</v>
      </c>
      <c r="S6044" t="s">
        <v>7734</v>
      </c>
      <c r="T6044" t="s">
        <v>4925</v>
      </c>
      <c r="U6044">
        <f t="shared" si="94"/>
        <v>11558</v>
      </c>
    </row>
    <row r="6045" spans="1:21" x14ac:dyDescent="0.2">
      <c r="A6045" t="s">
        <v>19502</v>
      </c>
      <c r="B6045" t="s">
        <v>14178</v>
      </c>
      <c r="C6045">
        <v>3538035</v>
      </c>
      <c r="D6045" t="s">
        <v>14189</v>
      </c>
      <c r="E6045" t="s">
        <v>14190</v>
      </c>
      <c r="F6045" t="s">
        <v>6402</v>
      </c>
      <c r="G6045">
        <v>1044</v>
      </c>
      <c r="H6045">
        <v>11558</v>
      </c>
      <c r="I6045">
        <v>0</v>
      </c>
      <c r="J6045">
        <v>0</v>
      </c>
      <c r="K6045">
        <v>0</v>
      </c>
      <c r="M6045">
        <v>2018</v>
      </c>
      <c r="N6045" t="s">
        <v>1463</v>
      </c>
      <c r="O6045">
        <v>99</v>
      </c>
      <c r="P6045">
        <v>5</v>
      </c>
      <c r="Q6045" t="s">
        <v>7733</v>
      </c>
      <c r="R6045" t="s">
        <v>7734</v>
      </c>
      <c r="S6045" t="s">
        <v>7734</v>
      </c>
      <c r="T6045" t="s">
        <v>4933</v>
      </c>
      <c r="U6045">
        <f t="shared" si="94"/>
        <v>11558</v>
      </c>
    </row>
    <row r="6046" spans="1:21" x14ac:dyDescent="0.2">
      <c r="A6046" t="s">
        <v>19502</v>
      </c>
      <c r="B6046" t="s">
        <v>14178</v>
      </c>
      <c r="C6046">
        <v>3538035</v>
      </c>
      <c r="D6046" t="s">
        <v>12818</v>
      </c>
      <c r="E6046" t="s">
        <v>7137</v>
      </c>
      <c r="F6046" t="s">
        <v>6402</v>
      </c>
      <c r="G6046">
        <v>1113</v>
      </c>
      <c r="H6046">
        <v>11558</v>
      </c>
      <c r="I6046">
        <v>0</v>
      </c>
      <c r="J6046">
        <v>0</v>
      </c>
      <c r="K6046">
        <v>0</v>
      </c>
      <c r="M6046">
        <v>2018</v>
      </c>
      <c r="N6046" t="s">
        <v>1463</v>
      </c>
      <c r="O6046">
        <v>99</v>
      </c>
      <c r="P6046">
        <v>5</v>
      </c>
      <c r="Q6046" t="s">
        <v>7733</v>
      </c>
      <c r="R6046" t="s">
        <v>7734</v>
      </c>
      <c r="S6046" t="s">
        <v>7734</v>
      </c>
      <c r="T6046" t="s">
        <v>24582</v>
      </c>
      <c r="U6046">
        <f t="shared" si="94"/>
        <v>11558</v>
      </c>
    </row>
    <row r="6047" spans="1:21" x14ac:dyDescent="0.2">
      <c r="A6047" t="s">
        <v>19502</v>
      </c>
      <c r="B6047" t="s">
        <v>14178</v>
      </c>
      <c r="C6047">
        <v>3538035</v>
      </c>
      <c r="D6047" t="s">
        <v>6722</v>
      </c>
      <c r="E6047" t="s">
        <v>6953</v>
      </c>
      <c r="F6047" t="s">
        <v>6402</v>
      </c>
      <c r="G6047">
        <v>1637</v>
      </c>
      <c r="H6047">
        <v>11558</v>
      </c>
      <c r="I6047">
        <v>0</v>
      </c>
      <c r="J6047">
        <v>1</v>
      </c>
      <c r="K6047">
        <v>0</v>
      </c>
      <c r="M6047">
        <v>2018</v>
      </c>
      <c r="N6047" t="s">
        <v>1463</v>
      </c>
      <c r="O6047">
        <v>99</v>
      </c>
      <c r="P6047">
        <v>5</v>
      </c>
      <c r="Q6047" t="s">
        <v>7733</v>
      </c>
      <c r="R6047" t="s">
        <v>7734</v>
      </c>
      <c r="S6047" t="s">
        <v>7734</v>
      </c>
      <c r="T6047" t="s">
        <v>1139</v>
      </c>
      <c r="U6047">
        <f t="shared" si="94"/>
        <v>11558</v>
      </c>
    </row>
    <row r="6048" spans="1:21" x14ac:dyDescent="0.2">
      <c r="A6048" t="s">
        <v>19503</v>
      </c>
      <c r="B6048" t="s">
        <v>14178</v>
      </c>
      <c r="C6048">
        <v>3538035</v>
      </c>
      <c r="D6048" t="s">
        <v>19504</v>
      </c>
      <c r="E6048" t="s">
        <v>19505</v>
      </c>
      <c r="F6048" t="s">
        <v>6402</v>
      </c>
      <c r="G6048">
        <v>0</v>
      </c>
      <c r="H6048">
        <v>0</v>
      </c>
      <c r="I6048">
        <v>1</v>
      </c>
      <c r="J6048">
        <v>1</v>
      </c>
      <c r="K6048">
        <v>1</v>
      </c>
      <c r="M6048">
        <v>2018</v>
      </c>
      <c r="N6048" t="s">
        <v>6404</v>
      </c>
      <c r="O6048">
        <v>99</v>
      </c>
      <c r="P6048">
        <v>1</v>
      </c>
      <c r="Q6048" t="s">
        <v>7733</v>
      </c>
      <c r="R6048" t="s">
        <v>7734</v>
      </c>
      <c r="S6048" t="s">
        <v>7734</v>
      </c>
      <c r="T6048" t="s">
        <v>24583</v>
      </c>
      <c r="U6048">
        <f t="shared" si="94"/>
        <v>11558</v>
      </c>
    </row>
    <row r="6049" spans="1:21" x14ac:dyDescent="0.2">
      <c r="A6049" t="s">
        <v>19502</v>
      </c>
      <c r="B6049" t="s">
        <v>14178</v>
      </c>
      <c r="C6049">
        <v>3538035</v>
      </c>
      <c r="D6049" t="s">
        <v>6459</v>
      </c>
      <c r="E6049" t="s">
        <v>6528</v>
      </c>
      <c r="F6049" t="s">
        <v>6402</v>
      </c>
      <c r="G6049">
        <v>985</v>
      </c>
      <c r="H6049">
        <v>11558</v>
      </c>
      <c r="I6049">
        <v>0</v>
      </c>
      <c r="J6049">
        <v>0</v>
      </c>
      <c r="K6049">
        <v>0</v>
      </c>
      <c r="M6049">
        <v>2018</v>
      </c>
      <c r="N6049" t="s">
        <v>1463</v>
      </c>
      <c r="O6049">
        <v>99</v>
      </c>
      <c r="P6049">
        <v>5</v>
      </c>
      <c r="Q6049" t="s">
        <v>7733</v>
      </c>
      <c r="R6049" t="s">
        <v>7734</v>
      </c>
      <c r="S6049" t="s">
        <v>7734</v>
      </c>
      <c r="T6049" t="s">
        <v>4932</v>
      </c>
      <c r="U6049">
        <f t="shared" si="94"/>
        <v>11558</v>
      </c>
    </row>
    <row r="6050" spans="1:21" x14ac:dyDescent="0.2">
      <c r="A6050" t="s">
        <v>19502</v>
      </c>
      <c r="B6050" t="s">
        <v>14178</v>
      </c>
      <c r="C6050">
        <v>3538035</v>
      </c>
      <c r="D6050" t="s">
        <v>6459</v>
      </c>
      <c r="E6050" t="s">
        <v>14188</v>
      </c>
      <c r="F6050" t="s">
        <v>6402</v>
      </c>
      <c r="G6050">
        <v>1177</v>
      </c>
      <c r="H6050">
        <v>11558</v>
      </c>
      <c r="I6050">
        <v>0</v>
      </c>
      <c r="J6050">
        <v>0</v>
      </c>
      <c r="K6050">
        <v>0</v>
      </c>
      <c r="M6050">
        <v>2018</v>
      </c>
      <c r="N6050" t="s">
        <v>1463</v>
      </c>
      <c r="O6050">
        <v>99</v>
      </c>
      <c r="P6050">
        <v>5</v>
      </c>
      <c r="Q6050" t="s">
        <v>7733</v>
      </c>
      <c r="R6050" t="s">
        <v>7734</v>
      </c>
      <c r="S6050" t="s">
        <v>7734</v>
      </c>
      <c r="T6050" t="s">
        <v>4926</v>
      </c>
      <c r="U6050">
        <f t="shared" si="94"/>
        <v>11558</v>
      </c>
    </row>
    <row r="6051" spans="1:21" x14ac:dyDescent="0.2">
      <c r="A6051" t="s">
        <v>19500</v>
      </c>
      <c r="B6051" t="s">
        <v>14178</v>
      </c>
      <c r="C6051">
        <v>3538035</v>
      </c>
      <c r="D6051" t="s">
        <v>14183</v>
      </c>
      <c r="E6051" t="s">
        <v>6955</v>
      </c>
      <c r="F6051" t="s">
        <v>6402</v>
      </c>
      <c r="G6051">
        <v>1467</v>
      </c>
      <c r="H6051">
        <v>2834</v>
      </c>
      <c r="I6051">
        <v>1</v>
      </c>
      <c r="J6051">
        <v>1</v>
      </c>
      <c r="K6051">
        <v>0</v>
      </c>
      <c r="M6051">
        <v>2018</v>
      </c>
      <c r="N6051" t="s">
        <v>1479</v>
      </c>
      <c r="O6051">
        <v>99</v>
      </c>
      <c r="P6051">
        <v>1</v>
      </c>
      <c r="Q6051" t="s">
        <v>7733</v>
      </c>
      <c r="R6051" t="s">
        <v>7734</v>
      </c>
      <c r="S6051" t="s">
        <v>7734</v>
      </c>
      <c r="T6051" t="s">
        <v>1141</v>
      </c>
      <c r="U6051">
        <f t="shared" si="94"/>
        <v>11558</v>
      </c>
    </row>
    <row r="6052" spans="1:21" x14ac:dyDescent="0.2">
      <c r="A6052" t="s">
        <v>19502</v>
      </c>
      <c r="B6052" t="s">
        <v>14178</v>
      </c>
      <c r="C6052">
        <v>3538035</v>
      </c>
      <c r="D6052" t="s">
        <v>14180</v>
      </c>
      <c r="E6052" t="s">
        <v>6435</v>
      </c>
      <c r="F6052" t="s">
        <v>6402</v>
      </c>
      <c r="G6052">
        <v>1839</v>
      </c>
      <c r="H6052">
        <v>11558</v>
      </c>
      <c r="I6052">
        <v>1</v>
      </c>
      <c r="J6052">
        <v>1</v>
      </c>
      <c r="K6052">
        <v>0</v>
      </c>
      <c r="M6052">
        <v>2018</v>
      </c>
      <c r="N6052" t="s">
        <v>1463</v>
      </c>
      <c r="O6052">
        <v>99</v>
      </c>
      <c r="P6052">
        <v>5</v>
      </c>
      <c r="Q6052" t="s">
        <v>7733</v>
      </c>
      <c r="R6052" t="s">
        <v>7734</v>
      </c>
      <c r="S6052" t="s">
        <v>7734</v>
      </c>
      <c r="T6052" t="s">
        <v>24584</v>
      </c>
      <c r="U6052">
        <f t="shared" si="94"/>
        <v>11558</v>
      </c>
    </row>
    <row r="6053" spans="1:21" x14ac:dyDescent="0.2">
      <c r="A6053" t="s">
        <v>19502</v>
      </c>
      <c r="B6053" t="s">
        <v>14178</v>
      </c>
      <c r="C6053">
        <v>3538035</v>
      </c>
      <c r="D6053" t="s">
        <v>6503</v>
      </c>
      <c r="E6053" t="s">
        <v>10964</v>
      </c>
      <c r="F6053" t="s">
        <v>6402</v>
      </c>
      <c r="G6053">
        <v>1213</v>
      </c>
      <c r="H6053">
        <v>11558</v>
      </c>
      <c r="I6053">
        <v>1</v>
      </c>
      <c r="J6053">
        <v>1</v>
      </c>
      <c r="K6053">
        <v>0</v>
      </c>
      <c r="M6053">
        <v>2018</v>
      </c>
      <c r="N6053" t="s">
        <v>1463</v>
      </c>
      <c r="O6053">
        <v>99</v>
      </c>
      <c r="P6053">
        <v>5</v>
      </c>
      <c r="Q6053" t="s">
        <v>7733</v>
      </c>
      <c r="R6053" t="s">
        <v>7734</v>
      </c>
      <c r="S6053" t="s">
        <v>7734</v>
      </c>
      <c r="T6053" t="s">
        <v>24585</v>
      </c>
      <c r="U6053">
        <f t="shared" si="94"/>
        <v>11558</v>
      </c>
    </row>
    <row r="6054" spans="1:21" x14ac:dyDescent="0.2">
      <c r="A6054" t="s">
        <v>19502</v>
      </c>
      <c r="B6054" t="s">
        <v>14178</v>
      </c>
      <c r="C6054">
        <v>3538035</v>
      </c>
      <c r="D6054" t="s">
        <v>6427</v>
      </c>
      <c r="E6054" t="s">
        <v>14182</v>
      </c>
      <c r="F6054" t="s">
        <v>6402</v>
      </c>
      <c r="G6054">
        <v>1304</v>
      </c>
      <c r="H6054">
        <v>11558</v>
      </c>
      <c r="I6054">
        <v>0</v>
      </c>
      <c r="J6054">
        <v>1</v>
      </c>
      <c r="K6054">
        <v>0</v>
      </c>
      <c r="M6054">
        <v>2018</v>
      </c>
      <c r="N6054" t="s">
        <v>1463</v>
      </c>
      <c r="O6054">
        <v>99</v>
      </c>
      <c r="P6054">
        <v>5</v>
      </c>
      <c r="Q6054" t="s">
        <v>7733</v>
      </c>
      <c r="R6054" t="s">
        <v>7734</v>
      </c>
      <c r="S6054" t="s">
        <v>7734</v>
      </c>
      <c r="T6054" t="s">
        <v>1140</v>
      </c>
      <c r="U6054">
        <f t="shared" si="94"/>
        <v>11558</v>
      </c>
    </row>
    <row r="6055" spans="1:21" x14ac:dyDescent="0.2">
      <c r="A6055" t="s">
        <v>19506</v>
      </c>
      <c r="B6055" t="s">
        <v>11843</v>
      </c>
      <c r="C6055">
        <v>3538031</v>
      </c>
      <c r="D6055" t="s">
        <v>7360</v>
      </c>
      <c r="E6055" t="s">
        <v>11844</v>
      </c>
      <c r="F6055" t="s">
        <v>6402</v>
      </c>
      <c r="G6055">
        <v>0</v>
      </c>
      <c r="H6055">
        <v>0</v>
      </c>
      <c r="I6055">
        <v>1</v>
      </c>
      <c r="J6055">
        <v>1</v>
      </c>
      <c r="K6055">
        <v>1</v>
      </c>
      <c r="M6055">
        <v>2018</v>
      </c>
      <c r="N6055" t="s">
        <v>6404</v>
      </c>
      <c r="O6055">
        <v>99</v>
      </c>
      <c r="P6055">
        <v>1</v>
      </c>
      <c r="Q6055" t="s">
        <v>7733</v>
      </c>
      <c r="R6055" t="s">
        <v>7734</v>
      </c>
      <c r="S6055" t="s">
        <v>7734</v>
      </c>
      <c r="T6055" t="s">
        <v>1142</v>
      </c>
      <c r="U6055">
        <f t="shared" si="94"/>
        <v>2704</v>
      </c>
    </row>
    <row r="6056" spans="1:21" x14ac:dyDescent="0.2">
      <c r="A6056" t="s">
        <v>19507</v>
      </c>
      <c r="B6056" t="s">
        <v>11843</v>
      </c>
      <c r="C6056">
        <v>3538031</v>
      </c>
      <c r="D6056" t="s">
        <v>6637</v>
      </c>
      <c r="E6056" t="s">
        <v>9468</v>
      </c>
      <c r="F6056" t="s">
        <v>6402</v>
      </c>
      <c r="G6056">
        <v>603</v>
      </c>
      <c r="H6056">
        <v>2704</v>
      </c>
      <c r="I6056">
        <v>0</v>
      </c>
      <c r="J6056">
        <v>1</v>
      </c>
      <c r="K6056">
        <v>0</v>
      </c>
      <c r="M6056">
        <v>2018</v>
      </c>
      <c r="N6056" t="s">
        <v>1463</v>
      </c>
      <c r="O6056">
        <v>99</v>
      </c>
      <c r="P6056">
        <v>4</v>
      </c>
      <c r="Q6056" t="s">
        <v>7733</v>
      </c>
      <c r="R6056" t="s">
        <v>7734</v>
      </c>
      <c r="S6056" t="s">
        <v>7734</v>
      </c>
      <c r="T6056" t="s">
        <v>4935</v>
      </c>
      <c r="U6056">
        <f t="shared" si="94"/>
        <v>2704</v>
      </c>
    </row>
    <row r="6057" spans="1:21" x14ac:dyDescent="0.2">
      <c r="A6057" t="s">
        <v>19507</v>
      </c>
      <c r="B6057" t="s">
        <v>11843</v>
      </c>
      <c r="C6057">
        <v>3538031</v>
      </c>
      <c r="D6057" t="s">
        <v>6958</v>
      </c>
      <c r="E6057" t="s">
        <v>10154</v>
      </c>
      <c r="F6057" t="s">
        <v>6402</v>
      </c>
      <c r="G6057">
        <v>510</v>
      </c>
      <c r="H6057">
        <v>2704</v>
      </c>
      <c r="I6057">
        <v>1</v>
      </c>
      <c r="J6057">
        <v>0</v>
      </c>
      <c r="K6057">
        <v>0</v>
      </c>
      <c r="M6057">
        <v>2018</v>
      </c>
      <c r="N6057" t="s">
        <v>1463</v>
      </c>
      <c r="O6057">
        <v>99</v>
      </c>
      <c r="P6057">
        <v>4</v>
      </c>
      <c r="Q6057" t="s">
        <v>7733</v>
      </c>
      <c r="R6057" t="s">
        <v>7734</v>
      </c>
      <c r="S6057" t="s">
        <v>7734</v>
      </c>
      <c r="T6057" t="s">
        <v>24586</v>
      </c>
      <c r="U6057">
        <f t="shared" si="94"/>
        <v>2704</v>
      </c>
    </row>
    <row r="6058" spans="1:21" x14ac:dyDescent="0.2">
      <c r="A6058" t="s">
        <v>19507</v>
      </c>
      <c r="B6058" t="s">
        <v>11843</v>
      </c>
      <c r="C6058">
        <v>3538031</v>
      </c>
      <c r="D6058" t="s">
        <v>6496</v>
      </c>
      <c r="E6058" t="s">
        <v>6430</v>
      </c>
      <c r="F6058" t="s">
        <v>6402</v>
      </c>
      <c r="G6058">
        <v>554</v>
      </c>
      <c r="H6058">
        <v>2704</v>
      </c>
      <c r="I6058">
        <v>1</v>
      </c>
      <c r="J6058">
        <v>1</v>
      </c>
      <c r="K6058">
        <v>0</v>
      </c>
      <c r="M6058">
        <v>2018</v>
      </c>
      <c r="N6058" t="s">
        <v>1463</v>
      </c>
      <c r="O6058">
        <v>99</v>
      </c>
      <c r="P6058">
        <v>4</v>
      </c>
      <c r="Q6058" t="s">
        <v>7733</v>
      </c>
      <c r="R6058" t="s">
        <v>7734</v>
      </c>
      <c r="S6058" t="s">
        <v>7734</v>
      </c>
      <c r="T6058" t="s">
        <v>24587</v>
      </c>
      <c r="U6058">
        <f t="shared" si="94"/>
        <v>2704</v>
      </c>
    </row>
    <row r="6059" spans="1:21" x14ac:dyDescent="0.2">
      <c r="A6059" t="s">
        <v>19507</v>
      </c>
      <c r="B6059" t="s">
        <v>11843</v>
      </c>
      <c r="C6059">
        <v>3538031</v>
      </c>
      <c r="D6059" t="s">
        <v>6440</v>
      </c>
      <c r="E6059" t="s">
        <v>9185</v>
      </c>
      <c r="F6059" t="s">
        <v>6402</v>
      </c>
      <c r="G6059">
        <v>514</v>
      </c>
      <c r="H6059">
        <v>2704</v>
      </c>
      <c r="I6059">
        <v>1</v>
      </c>
      <c r="J6059">
        <v>1</v>
      </c>
      <c r="K6059">
        <v>0</v>
      </c>
      <c r="M6059">
        <v>2018</v>
      </c>
      <c r="N6059" t="s">
        <v>1463</v>
      </c>
      <c r="O6059">
        <v>99</v>
      </c>
      <c r="P6059">
        <v>4</v>
      </c>
      <c r="Q6059" t="s">
        <v>7733</v>
      </c>
      <c r="R6059" t="s">
        <v>7734</v>
      </c>
      <c r="S6059" t="s">
        <v>7734</v>
      </c>
      <c r="T6059" t="s">
        <v>4937</v>
      </c>
      <c r="U6059">
        <f t="shared" si="94"/>
        <v>2704</v>
      </c>
    </row>
    <row r="6060" spans="1:21" x14ac:dyDescent="0.2">
      <c r="A6060" t="s">
        <v>19507</v>
      </c>
      <c r="B6060" t="s">
        <v>11843</v>
      </c>
      <c r="C6060">
        <v>3538031</v>
      </c>
      <c r="D6060" t="s">
        <v>6427</v>
      </c>
      <c r="E6060" t="s">
        <v>11847</v>
      </c>
      <c r="F6060" t="s">
        <v>6402</v>
      </c>
      <c r="G6060">
        <v>523</v>
      </c>
      <c r="H6060">
        <v>2704</v>
      </c>
      <c r="I6060">
        <v>0</v>
      </c>
      <c r="J6060">
        <v>1</v>
      </c>
      <c r="K6060">
        <v>0</v>
      </c>
      <c r="M6060">
        <v>2018</v>
      </c>
      <c r="N6060" t="s">
        <v>1463</v>
      </c>
      <c r="O6060">
        <v>99</v>
      </c>
      <c r="P6060">
        <v>4</v>
      </c>
      <c r="Q6060" t="s">
        <v>7733</v>
      </c>
      <c r="R6060" t="s">
        <v>7734</v>
      </c>
      <c r="S6060" t="s">
        <v>7734</v>
      </c>
      <c r="T6060" t="s">
        <v>4934</v>
      </c>
      <c r="U6060">
        <f t="shared" si="94"/>
        <v>2704</v>
      </c>
    </row>
    <row r="6061" spans="1:21" x14ac:dyDescent="0.2">
      <c r="A6061" t="s">
        <v>19508</v>
      </c>
      <c r="B6061" t="s">
        <v>14269</v>
      </c>
      <c r="C6061">
        <v>3549060</v>
      </c>
      <c r="D6061" t="s">
        <v>6406</v>
      </c>
      <c r="E6061" t="s">
        <v>6445</v>
      </c>
      <c r="F6061" t="s">
        <v>6402</v>
      </c>
      <c r="G6061">
        <v>622</v>
      </c>
      <c r="H6061">
        <v>2919</v>
      </c>
      <c r="I6061">
        <v>1</v>
      </c>
      <c r="J6061">
        <v>1</v>
      </c>
      <c r="K6061">
        <v>0</v>
      </c>
      <c r="M6061">
        <v>2018</v>
      </c>
      <c r="N6061" t="s">
        <v>1463</v>
      </c>
      <c r="O6061">
        <v>99</v>
      </c>
      <c r="P6061">
        <v>4</v>
      </c>
      <c r="Q6061" t="s">
        <v>7733</v>
      </c>
      <c r="R6061" t="s">
        <v>7734</v>
      </c>
      <c r="S6061" t="s">
        <v>7734</v>
      </c>
      <c r="T6061" t="s">
        <v>4978</v>
      </c>
      <c r="U6061">
        <f t="shared" si="94"/>
        <v>2919</v>
      </c>
    </row>
    <row r="6062" spans="1:21" x14ac:dyDescent="0.2">
      <c r="A6062" t="s">
        <v>19508</v>
      </c>
      <c r="B6062" t="s">
        <v>14269</v>
      </c>
      <c r="C6062">
        <v>3549060</v>
      </c>
      <c r="D6062" t="s">
        <v>7139</v>
      </c>
      <c r="E6062" t="s">
        <v>19509</v>
      </c>
      <c r="F6062" t="s">
        <v>6402</v>
      </c>
      <c r="G6062">
        <v>561</v>
      </c>
      <c r="H6062">
        <v>2919</v>
      </c>
      <c r="I6062">
        <v>0</v>
      </c>
      <c r="J6062">
        <v>1</v>
      </c>
      <c r="K6062">
        <v>0</v>
      </c>
      <c r="M6062">
        <v>2018</v>
      </c>
      <c r="N6062" t="s">
        <v>1463</v>
      </c>
      <c r="O6062">
        <v>99</v>
      </c>
      <c r="P6062">
        <v>4</v>
      </c>
      <c r="Q6062" t="s">
        <v>7733</v>
      </c>
      <c r="R6062" t="s">
        <v>7734</v>
      </c>
      <c r="S6062" t="s">
        <v>7734</v>
      </c>
      <c r="T6062" t="s">
        <v>24588</v>
      </c>
      <c r="U6062">
        <f t="shared" si="94"/>
        <v>2919</v>
      </c>
    </row>
    <row r="6063" spans="1:21" x14ac:dyDescent="0.2">
      <c r="A6063" t="s">
        <v>19508</v>
      </c>
      <c r="B6063" t="s">
        <v>14269</v>
      </c>
      <c r="C6063">
        <v>3549060</v>
      </c>
      <c r="D6063" t="s">
        <v>14275</v>
      </c>
      <c r="E6063" t="s">
        <v>14276</v>
      </c>
      <c r="F6063" t="s">
        <v>6402</v>
      </c>
      <c r="G6063">
        <v>621</v>
      </c>
      <c r="H6063">
        <v>2919</v>
      </c>
      <c r="I6063">
        <v>1</v>
      </c>
      <c r="J6063">
        <v>1</v>
      </c>
      <c r="K6063">
        <v>0</v>
      </c>
      <c r="M6063">
        <v>2018</v>
      </c>
      <c r="N6063" t="s">
        <v>1463</v>
      </c>
      <c r="O6063">
        <v>99</v>
      </c>
      <c r="P6063">
        <v>4</v>
      </c>
      <c r="Q6063" t="s">
        <v>7733</v>
      </c>
      <c r="R6063" t="s">
        <v>7734</v>
      </c>
      <c r="S6063" t="s">
        <v>7734</v>
      </c>
      <c r="T6063" t="s">
        <v>4975</v>
      </c>
      <c r="U6063">
        <f t="shared" si="94"/>
        <v>2919</v>
      </c>
    </row>
    <row r="6064" spans="1:21" x14ac:dyDescent="0.2">
      <c r="A6064" t="s">
        <v>19510</v>
      </c>
      <c r="B6064" t="s">
        <v>14269</v>
      </c>
      <c r="C6064">
        <v>3549060</v>
      </c>
      <c r="D6064" t="s">
        <v>6738</v>
      </c>
      <c r="E6064" t="s">
        <v>6688</v>
      </c>
      <c r="F6064" t="s">
        <v>6402</v>
      </c>
      <c r="G6064">
        <v>0</v>
      </c>
      <c r="H6064">
        <v>0</v>
      </c>
      <c r="I6064">
        <v>1</v>
      </c>
      <c r="J6064">
        <v>1</v>
      </c>
      <c r="K6064">
        <v>1</v>
      </c>
      <c r="M6064">
        <v>2018</v>
      </c>
      <c r="N6064" t="s">
        <v>6404</v>
      </c>
      <c r="O6064">
        <v>99</v>
      </c>
      <c r="P6064">
        <v>1</v>
      </c>
      <c r="Q6064" t="s">
        <v>7733</v>
      </c>
      <c r="R6064" t="s">
        <v>7734</v>
      </c>
      <c r="S6064" t="s">
        <v>7734</v>
      </c>
      <c r="T6064" t="s">
        <v>24589</v>
      </c>
      <c r="U6064">
        <f t="shared" si="94"/>
        <v>2919</v>
      </c>
    </row>
    <row r="6065" spans="1:21" x14ac:dyDescent="0.2">
      <c r="A6065" t="s">
        <v>19508</v>
      </c>
      <c r="B6065" t="s">
        <v>14269</v>
      </c>
      <c r="C6065">
        <v>3549060</v>
      </c>
      <c r="D6065" t="s">
        <v>6815</v>
      </c>
      <c r="E6065" t="s">
        <v>6811</v>
      </c>
      <c r="F6065" t="s">
        <v>6402</v>
      </c>
      <c r="G6065">
        <v>636</v>
      </c>
      <c r="H6065">
        <v>2919</v>
      </c>
      <c r="I6065">
        <v>0</v>
      </c>
      <c r="J6065">
        <v>1</v>
      </c>
      <c r="K6065">
        <v>0</v>
      </c>
      <c r="M6065">
        <v>2018</v>
      </c>
      <c r="N6065" t="s">
        <v>1463</v>
      </c>
      <c r="O6065">
        <v>99</v>
      </c>
      <c r="P6065">
        <v>4</v>
      </c>
      <c r="Q6065" t="s">
        <v>7733</v>
      </c>
      <c r="R6065" t="s">
        <v>7734</v>
      </c>
      <c r="S6065" t="s">
        <v>7734</v>
      </c>
      <c r="T6065" t="s">
        <v>4977</v>
      </c>
      <c r="U6065">
        <f t="shared" si="94"/>
        <v>2919</v>
      </c>
    </row>
    <row r="6066" spans="1:21" x14ac:dyDescent="0.2">
      <c r="A6066" t="s">
        <v>19508</v>
      </c>
      <c r="B6066" t="s">
        <v>14269</v>
      </c>
      <c r="C6066">
        <v>3549060</v>
      </c>
      <c r="D6066" t="s">
        <v>6895</v>
      </c>
      <c r="E6066" t="s">
        <v>14273</v>
      </c>
      <c r="F6066" t="s">
        <v>6402</v>
      </c>
      <c r="G6066">
        <v>479</v>
      </c>
      <c r="H6066">
        <v>2919</v>
      </c>
      <c r="I6066">
        <v>1</v>
      </c>
      <c r="J6066">
        <v>0</v>
      </c>
      <c r="K6066">
        <v>0</v>
      </c>
      <c r="M6066">
        <v>2018</v>
      </c>
      <c r="N6066" t="s">
        <v>1463</v>
      </c>
      <c r="O6066">
        <v>99</v>
      </c>
      <c r="P6066">
        <v>4</v>
      </c>
      <c r="Q6066" t="s">
        <v>7733</v>
      </c>
      <c r="R6066" t="s">
        <v>7734</v>
      </c>
      <c r="S6066" t="s">
        <v>7734</v>
      </c>
      <c r="T6066" t="s">
        <v>4981</v>
      </c>
      <c r="U6066">
        <f t="shared" si="94"/>
        <v>2919</v>
      </c>
    </row>
    <row r="6067" spans="1:21" x14ac:dyDescent="0.2">
      <c r="A6067" t="s">
        <v>19511</v>
      </c>
      <c r="B6067" t="s">
        <v>11928</v>
      </c>
      <c r="C6067">
        <v>3507008</v>
      </c>
      <c r="D6067" t="s">
        <v>6881</v>
      </c>
      <c r="E6067" t="s">
        <v>6444</v>
      </c>
      <c r="F6067" t="s">
        <v>6402</v>
      </c>
      <c r="G6067">
        <v>0</v>
      </c>
      <c r="H6067">
        <v>0</v>
      </c>
      <c r="I6067">
        <v>1</v>
      </c>
      <c r="J6067">
        <v>1</v>
      </c>
      <c r="K6067">
        <v>1</v>
      </c>
      <c r="M6067">
        <v>2018</v>
      </c>
      <c r="N6067" t="s">
        <v>6404</v>
      </c>
      <c r="O6067">
        <v>99</v>
      </c>
      <c r="P6067">
        <v>1</v>
      </c>
      <c r="Q6067" t="s">
        <v>7733</v>
      </c>
      <c r="R6067" t="s">
        <v>7734</v>
      </c>
      <c r="S6067" t="s">
        <v>7734</v>
      </c>
      <c r="T6067" t="s">
        <v>24590</v>
      </c>
      <c r="U6067">
        <f t="shared" si="94"/>
        <v>6403</v>
      </c>
    </row>
    <row r="6068" spans="1:21" x14ac:dyDescent="0.2">
      <c r="A6068" t="s">
        <v>19512</v>
      </c>
      <c r="B6068" t="s">
        <v>11928</v>
      </c>
      <c r="C6068">
        <v>3507008</v>
      </c>
      <c r="D6068" t="s">
        <v>7291</v>
      </c>
      <c r="E6068" t="s">
        <v>19513</v>
      </c>
      <c r="F6068" t="s">
        <v>6402</v>
      </c>
      <c r="G6068">
        <v>506</v>
      </c>
      <c r="H6068">
        <v>6403</v>
      </c>
      <c r="I6068">
        <v>1</v>
      </c>
      <c r="J6068">
        <v>0</v>
      </c>
      <c r="K6068">
        <v>0</v>
      </c>
      <c r="M6068">
        <v>2018</v>
      </c>
      <c r="N6068" t="s">
        <v>1463</v>
      </c>
      <c r="O6068">
        <v>99</v>
      </c>
      <c r="P6068">
        <v>6</v>
      </c>
      <c r="Q6068" t="s">
        <v>7733</v>
      </c>
      <c r="R6068" t="s">
        <v>7734</v>
      </c>
      <c r="S6068" t="s">
        <v>7734</v>
      </c>
      <c r="T6068" t="s">
        <v>24591</v>
      </c>
      <c r="U6068">
        <f t="shared" si="94"/>
        <v>6403</v>
      </c>
    </row>
    <row r="6069" spans="1:21" x14ac:dyDescent="0.2">
      <c r="A6069" t="s">
        <v>19512</v>
      </c>
      <c r="B6069" t="s">
        <v>11928</v>
      </c>
      <c r="C6069">
        <v>3507008</v>
      </c>
      <c r="D6069" t="s">
        <v>11929</v>
      </c>
      <c r="E6069" t="s">
        <v>11930</v>
      </c>
      <c r="F6069" t="s">
        <v>6402</v>
      </c>
      <c r="G6069">
        <v>926</v>
      </c>
      <c r="H6069">
        <v>6403</v>
      </c>
      <c r="I6069">
        <v>0</v>
      </c>
      <c r="J6069">
        <v>1</v>
      </c>
      <c r="K6069">
        <v>0</v>
      </c>
      <c r="M6069">
        <v>2018</v>
      </c>
      <c r="N6069" t="s">
        <v>1463</v>
      </c>
      <c r="O6069">
        <v>99</v>
      </c>
      <c r="P6069">
        <v>6</v>
      </c>
      <c r="Q6069" t="s">
        <v>7733</v>
      </c>
      <c r="R6069" t="s">
        <v>7734</v>
      </c>
      <c r="S6069" t="s">
        <v>7734</v>
      </c>
      <c r="T6069" t="s">
        <v>1151</v>
      </c>
      <c r="U6069">
        <f t="shared" si="94"/>
        <v>6403</v>
      </c>
    </row>
    <row r="6070" spans="1:21" x14ac:dyDescent="0.2">
      <c r="A6070" t="s">
        <v>19512</v>
      </c>
      <c r="B6070" t="s">
        <v>11928</v>
      </c>
      <c r="C6070">
        <v>3507008</v>
      </c>
      <c r="D6070" t="s">
        <v>6485</v>
      </c>
      <c r="E6070" t="s">
        <v>11932</v>
      </c>
      <c r="F6070" t="s">
        <v>6402</v>
      </c>
      <c r="G6070">
        <v>361</v>
      </c>
      <c r="H6070">
        <v>6403</v>
      </c>
      <c r="I6070">
        <v>0</v>
      </c>
      <c r="J6070">
        <v>0</v>
      </c>
      <c r="K6070">
        <v>0</v>
      </c>
      <c r="M6070">
        <v>2018</v>
      </c>
      <c r="N6070" t="s">
        <v>1463</v>
      </c>
      <c r="O6070">
        <v>99</v>
      </c>
      <c r="P6070">
        <v>6</v>
      </c>
      <c r="Q6070" t="s">
        <v>7733</v>
      </c>
      <c r="R6070" t="s">
        <v>7734</v>
      </c>
      <c r="S6070" t="s">
        <v>7734</v>
      </c>
      <c r="T6070" t="s">
        <v>4992</v>
      </c>
      <c r="U6070">
        <f t="shared" si="94"/>
        <v>6403</v>
      </c>
    </row>
    <row r="6071" spans="1:21" x14ac:dyDescent="0.2">
      <c r="A6071" t="s">
        <v>19512</v>
      </c>
      <c r="B6071" t="s">
        <v>11928</v>
      </c>
      <c r="C6071">
        <v>3507008</v>
      </c>
      <c r="D6071" t="s">
        <v>7520</v>
      </c>
      <c r="E6071" t="s">
        <v>7245</v>
      </c>
      <c r="F6071" t="s">
        <v>6402</v>
      </c>
      <c r="G6071">
        <v>785</v>
      </c>
      <c r="H6071">
        <v>6403</v>
      </c>
      <c r="I6071">
        <v>1</v>
      </c>
      <c r="J6071">
        <v>1</v>
      </c>
      <c r="K6071">
        <v>0</v>
      </c>
      <c r="M6071">
        <v>2018</v>
      </c>
      <c r="N6071" t="s">
        <v>1463</v>
      </c>
      <c r="O6071">
        <v>99</v>
      </c>
      <c r="P6071">
        <v>6</v>
      </c>
      <c r="Q6071" t="s">
        <v>7733</v>
      </c>
      <c r="R6071" t="s">
        <v>7734</v>
      </c>
      <c r="S6071" t="s">
        <v>7734</v>
      </c>
      <c r="T6071" t="s">
        <v>4991</v>
      </c>
      <c r="U6071">
        <f t="shared" si="94"/>
        <v>6403</v>
      </c>
    </row>
    <row r="6072" spans="1:21" x14ac:dyDescent="0.2">
      <c r="A6072" t="s">
        <v>19512</v>
      </c>
      <c r="B6072" t="s">
        <v>11928</v>
      </c>
      <c r="C6072">
        <v>3507008</v>
      </c>
      <c r="D6072" t="s">
        <v>6466</v>
      </c>
      <c r="E6072" t="s">
        <v>15650</v>
      </c>
      <c r="F6072" t="s">
        <v>6402</v>
      </c>
      <c r="G6072">
        <v>609</v>
      </c>
      <c r="H6072">
        <v>6403</v>
      </c>
      <c r="I6072">
        <v>1</v>
      </c>
      <c r="J6072">
        <v>1</v>
      </c>
      <c r="K6072">
        <v>0</v>
      </c>
      <c r="M6072">
        <v>2018</v>
      </c>
      <c r="N6072" t="s">
        <v>1463</v>
      </c>
      <c r="O6072">
        <v>99</v>
      </c>
      <c r="P6072">
        <v>6</v>
      </c>
      <c r="Q6072" t="s">
        <v>7733</v>
      </c>
      <c r="R6072" t="s">
        <v>7734</v>
      </c>
      <c r="S6072" t="s">
        <v>7734</v>
      </c>
      <c r="T6072" t="s">
        <v>24592</v>
      </c>
      <c r="U6072">
        <f t="shared" si="94"/>
        <v>6403</v>
      </c>
    </row>
    <row r="6073" spans="1:21" x14ac:dyDescent="0.2">
      <c r="A6073" t="s">
        <v>19512</v>
      </c>
      <c r="B6073" t="s">
        <v>11928</v>
      </c>
      <c r="C6073">
        <v>3507008</v>
      </c>
      <c r="D6073" t="s">
        <v>11936</v>
      </c>
      <c r="E6073" t="s">
        <v>11937</v>
      </c>
      <c r="F6073" t="s">
        <v>6402</v>
      </c>
      <c r="G6073">
        <v>303</v>
      </c>
      <c r="H6073">
        <v>6403</v>
      </c>
      <c r="I6073">
        <v>0</v>
      </c>
      <c r="J6073">
        <v>0</v>
      </c>
      <c r="K6073">
        <v>0</v>
      </c>
      <c r="M6073">
        <v>2018</v>
      </c>
      <c r="N6073" t="s">
        <v>1463</v>
      </c>
      <c r="O6073">
        <v>99</v>
      </c>
      <c r="P6073">
        <v>6</v>
      </c>
      <c r="Q6073" t="s">
        <v>7733</v>
      </c>
      <c r="R6073" t="s">
        <v>7734</v>
      </c>
      <c r="S6073" t="s">
        <v>7734</v>
      </c>
      <c r="T6073" t="s">
        <v>4995</v>
      </c>
      <c r="U6073">
        <f t="shared" si="94"/>
        <v>6403</v>
      </c>
    </row>
    <row r="6074" spans="1:21" x14ac:dyDescent="0.2">
      <c r="A6074" t="s">
        <v>19512</v>
      </c>
      <c r="B6074" t="s">
        <v>11928</v>
      </c>
      <c r="C6074">
        <v>3507008</v>
      </c>
      <c r="D6074" t="s">
        <v>6622</v>
      </c>
      <c r="E6074" t="s">
        <v>14500</v>
      </c>
      <c r="F6074" t="s">
        <v>6402</v>
      </c>
      <c r="G6074">
        <v>751</v>
      </c>
      <c r="H6074">
        <v>6403</v>
      </c>
      <c r="I6074">
        <v>1</v>
      </c>
      <c r="J6074">
        <v>1</v>
      </c>
      <c r="K6074">
        <v>0</v>
      </c>
      <c r="M6074">
        <v>2018</v>
      </c>
      <c r="N6074" t="s">
        <v>1463</v>
      </c>
      <c r="O6074">
        <v>99</v>
      </c>
      <c r="P6074">
        <v>6</v>
      </c>
      <c r="Q6074" t="s">
        <v>7733</v>
      </c>
      <c r="R6074" t="s">
        <v>7734</v>
      </c>
      <c r="S6074" t="s">
        <v>7734</v>
      </c>
      <c r="T6074" t="s">
        <v>24593</v>
      </c>
      <c r="U6074">
        <f t="shared" si="94"/>
        <v>6403</v>
      </c>
    </row>
    <row r="6075" spans="1:21" x14ac:dyDescent="0.2">
      <c r="A6075" t="s">
        <v>19512</v>
      </c>
      <c r="B6075" t="s">
        <v>11928</v>
      </c>
      <c r="C6075">
        <v>3507008</v>
      </c>
      <c r="D6075" t="s">
        <v>6807</v>
      </c>
      <c r="E6075" t="s">
        <v>6887</v>
      </c>
      <c r="F6075" t="s">
        <v>6402</v>
      </c>
      <c r="G6075">
        <v>677</v>
      </c>
      <c r="H6075">
        <v>6403</v>
      </c>
      <c r="I6075">
        <v>1</v>
      </c>
      <c r="J6075">
        <v>1</v>
      </c>
      <c r="K6075">
        <v>0</v>
      </c>
      <c r="M6075">
        <v>2018</v>
      </c>
      <c r="N6075" t="s">
        <v>1463</v>
      </c>
      <c r="O6075">
        <v>99</v>
      </c>
      <c r="P6075">
        <v>6</v>
      </c>
      <c r="Q6075" t="s">
        <v>7733</v>
      </c>
      <c r="R6075" t="s">
        <v>7734</v>
      </c>
      <c r="S6075" t="s">
        <v>7734</v>
      </c>
      <c r="T6075" t="s">
        <v>4994</v>
      </c>
      <c r="U6075">
        <f t="shared" si="94"/>
        <v>6403</v>
      </c>
    </row>
    <row r="6076" spans="1:21" x14ac:dyDescent="0.2">
      <c r="A6076" t="s">
        <v>19512</v>
      </c>
      <c r="B6076" t="s">
        <v>11928</v>
      </c>
      <c r="C6076">
        <v>3507008</v>
      </c>
      <c r="D6076" t="s">
        <v>6509</v>
      </c>
      <c r="E6076" t="s">
        <v>19514</v>
      </c>
      <c r="F6076" t="s">
        <v>6402</v>
      </c>
      <c r="G6076">
        <v>514</v>
      </c>
      <c r="H6076">
        <v>6403</v>
      </c>
      <c r="I6076">
        <v>0</v>
      </c>
      <c r="J6076">
        <v>0</v>
      </c>
      <c r="K6076">
        <v>0</v>
      </c>
      <c r="M6076">
        <v>2018</v>
      </c>
      <c r="N6076" t="s">
        <v>1463</v>
      </c>
      <c r="O6076">
        <v>99</v>
      </c>
      <c r="P6076">
        <v>6</v>
      </c>
      <c r="Q6076" t="s">
        <v>7733</v>
      </c>
      <c r="R6076" t="s">
        <v>7734</v>
      </c>
      <c r="S6076" t="s">
        <v>7734</v>
      </c>
      <c r="T6076" t="s">
        <v>24594</v>
      </c>
      <c r="U6076">
        <f t="shared" si="94"/>
        <v>6403</v>
      </c>
    </row>
    <row r="6077" spans="1:21" x14ac:dyDescent="0.2">
      <c r="A6077" t="s">
        <v>19512</v>
      </c>
      <c r="B6077" t="s">
        <v>11928</v>
      </c>
      <c r="C6077">
        <v>3507008</v>
      </c>
      <c r="D6077" t="s">
        <v>7408</v>
      </c>
      <c r="E6077" t="s">
        <v>19515</v>
      </c>
      <c r="F6077" t="s">
        <v>6402</v>
      </c>
      <c r="G6077">
        <v>798</v>
      </c>
      <c r="H6077">
        <v>6403</v>
      </c>
      <c r="I6077">
        <v>1</v>
      </c>
      <c r="J6077">
        <v>1</v>
      </c>
      <c r="K6077">
        <v>0</v>
      </c>
      <c r="M6077">
        <v>2018</v>
      </c>
      <c r="N6077" t="s">
        <v>1463</v>
      </c>
      <c r="O6077">
        <v>99</v>
      </c>
      <c r="P6077">
        <v>6</v>
      </c>
      <c r="Q6077" t="s">
        <v>7733</v>
      </c>
      <c r="R6077" t="s">
        <v>7734</v>
      </c>
      <c r="S6077" t="s">
        <v>7734</v>
      </c>
      <c r="T6077" t="s">
        <v>24595</v>
      </c>
      <c r="U6077">
        <f t="shared" si="94"/>
        <v>6403</v>
      </c>
    </row>
    <row r="6078" spans="1:21" x14ac:dyDescent="0.2">
      <c r="A6078" t="s">
        <v>19512</v>
      </c>
      <c r="B6078" t="s">
        <v>11928</v>
      </c>
      <c r="C6078">
        <v>3507008</v>
      </c>
      <c r="D6078" t="s">
        <v>6793</v>
      </c>
      <c r="E6078" t="s">
        <v>7487</v>
      </c>
      <c r="F6078" t="s">
        <v>6402</v>
      </c>
      <c r="G6078">
        <v>173</v>
      </c>
      <c r="H6078">
        <v>6403</v>
      </c>
      <c r="I6078">
        <v>0</v>
      </c>
      <c r="J6078">
        <v>0</v>
      </c>
      <c r="K6078">
        <v>0</v>
      </c>
      <c r="M6078">
        <v>2018</v>
      </c>
      <c r="N6078" t="s">
        <v>1463</v>
      </c>
      <c r="O6078">
        <v>99</v>
      </c>
      <c r="P6078">
        <v>6</v>
      </c>
      <c r="Q6078" t="s">
        <v>7733</v>
      </c>
      <c r="R6078" t="s">
        <v>7734</v>
      </c>
      <c r="S6078" t="s">
        <v>7734</v>
      </c>
      <c r="T6078" t="s">
        <v>24596</v>
      </c>
      <c r="U6078">
        <f t="shared" si="94"/>
        <v>6403</v>
      </c>
    </row>
    <row r="6079" spans="1:21" x14ac:dyDescent="0.2">
      <c r="A6079" t="s">
        <v>19516</v>
      </c>
      <c r="B6079" t="s">
        <v>12188</v>
      </c>
      <c r="C6079">
        <v>3557066</v>
      </c>
      <c r="D6079" t="s">
        <v>6406</v>
      </c>
      <c r="E6079" t="s">
        <v>19517</v>
      </c>
      <c r="F6079" t="s">
        <v>6402</v>
      </c>
      <c r="G6079">
        <v>0</v>
      </c>
      <c r="H6079">
        <v>0</v>
      </c>
      <c r="I6079">
        <v>1</v>
      </c>
      <c r="J6079">
        <v>1</v>
      </c>
      <c r="K6079">
        <v>1</v>
      </c>
      <c r="M6079">
        <v>2018</v>
      </c>
      <c r="N6079" t="s">
        <v>1463</v>
      </c>
      <c r="O6079">
        <v>99</v>
      </c>
      <c r="P6079">
        <v>4</v>
      </c>
      <c r="Q6079" t="s">
        <v>7733</v>
      </c>
      <c r="R6079" t="s">
        <v>7734</v>
      </c>
      <c r="S6079" t="s">
        <v>7734</v>
      </c>
      <c r="T6079" t="s">
        <v>24597</v>
      </c>
      <c r="U6079">
        <f t="shared" si="94"/>
        <v>0</v>
      </c>
    </row>
    <row r="6080" spans="1:21" x14ac:dyDescent="0.2">
      <c r="A6080" t="s">
        <v>19516</v>
      </c>
      <c r="B6080" t="s">
        <v>12188</v>
      </c>
      <c r="C6080">
        <v>3557066</v>
      </c>
      <c r="D6080" t="s">
        <v>12190</v>
      </c>
      <c r="E6080" t="s">
        <v>12191</v>
      </c>
      <c r="F6080" t="s">
        <v>6402</v>
      </c>
      <c r="G6080">
        <v>0</v>
      </c>
      <c r="H6080">
        <v>0</v>
      </c>
      <c r="I6080">
        <v>1</v>
      </c>
      <c r="J6080">
        <v>1</v>
      </c>
      <c r="K6080">
        <v>1</v>
      </c>
      <c r="M6080">
        <v>2018</v>
      </c>
      <c r="N6080" t="s">
        <v>1463</v>
      </c>
      <c r="O6080">
        <v>99</v>
      </c>
      <c r="P6080">
        <v>4</v>
      </c>
      <c r="Q6080" t="s">
        <v>7733</v>
      </c>
      <c r="R6080" t="s">
        <v>7734</v>
      </c>
      <c r="S6080" t="s">
        <v>7734</v>
      </c>
      <c r="T6080" t="s">
        <v>1156</v>
      </c>
      <c r="U6080">
        <f t="shared" si="94"/>
        <v>0</v>
      </c>
    </row>
    <row r="6081" spans="1:21" x14ac:dyDescent="0.2">
      <c r="A6081" t="s">
        <v>19516</v>
      </c>
      <c r="B6081" t="s">
        <v>12188</v>
      </c>
      <c r="C6081">
        <v>3557066</v>
      </c>
      <c r="D6081" t="s">
        <v>6545</v>
      </c>
      <c r="E6081" t="s">
        <v>7239</v>
      </c>
      <c r="F6081" t="s">
        <v>6402</v>
      </c>
      <c r="G6081">
        <v>0</v>
      </c>
      <c r="H6081">
        <v>0</v>
      </c>
      <c r="I6081">
        <v>1</v>
      </c>
      <c r="J6081">
        <v>1</v>
      </c>
      <c r="K6081">
        <v>1</v>
      </c>
      <c r="M6081">
        <v>2018</v>
      </c>
      <c r="N6081" t="s">
        <v>1463</v>
      </c>
      <c r="O6081">
        <v>99</v>
      </c>
      <c r="P6081">
        <v>4</v>
      </c>
      <c r="Q6081" t="s">
        <v>7733</v>
      </c>
      <c r="R6081" t="s">
        <v>7734</v>
      </c>
      <c r="S6081" t="s">
        <v>7734</v>
      </c>
      <c r="T6081" t="s">
        <v>24598</v>
      </c>
      <c r="U6081">
        <f t="shared" si="94"/>
        <v>0</v>
      </c>
    </row>
    <row r="6082" spans="1:21" x14ac:dyDescent="0.2">
      <c r="A6082" t="s">
        <v>19518</v>
      </c>
      <c r="B6082" t="s">
        <v>12188</v>
      </c>
      <c r="C6082">
        <v>3557066</v>
      </c>
      <c r="D6082" t="s">
        <v>6477</v>
      </c>
      <c r="E6082" t="s">
        <v>12189</v>
      </c>
      <c r="F6082" t="s">
        <v>6402</v>
      </c>
      <c r="G6082">
        <v>0</v>
      </c>
      <c r="H6082">
        <v>0</v>
      </c>
      <c r="I6082">
        <v>1</v>
      </c>
      <c r="J6082">
        <v>1</v>
      </c>
      <c r="K6082">
        <v>1</v>
      </c>
      <c r="M6082">
        <v>2018</v>
      </c>
      <c r="N6082" t="s">
        <v>6404</v>
      </c>
      <c r="O6082">
        <v>99</v>
      </c>
      <c r="P6082">
        <v>1</v>
      </c>
      <c r="Q6082" t="s">
        <v>7733</v>
      </c>
      <c r="R6082" t="s">
        <v>7734</v>
      </c>
      <c r="S6082" t="s">
        <v>7734</v>
      </c>
      <c r="T6082" t="s">
        <v>1157</v>
      </c>
      <c r="U6082">
        <f t="shared" ref="U6082:U6145" si="95">_xlfn.MAXIFS($H$2:$H$6695, $C$2:$C$6695,C6082)</f>
        <v>0</v>
      </c>
    </row>
    <row r="6083" spans="1:21" x14ac:dyDescent="0.2">
      <c r="A6083" t="s">
        <v>19516</v>
      </c>
      <c r="B6083" t="s">
        <v>12188</v>
      </c>
      <c r="C6083">
        <v>3557066</v>
      </c>
      <c r="D6083" t="s">
        <v>6622</v>
      </c>
      <c r="E6083" t="s">
        <v>11267</v>
      </c>
      <c r="F6083" t="s">
        <v>6402</v>
      </c>
      <c r="G6083">
        <v>0</v>
      </c>
      <c r="H6083">
        <v>0</v>
      </c>
      <c r="I6083">
        <v>1</v>
      </c>
      <c r="J6083">
        <v>1</v>
      </c>
      <c r="K6083">
        <v>1</v>
      </c>
      <c r="M6083">
        <v>2018</v>
      </c>
      <c r="N6083" t="s">
        <v>1463</v>
      </c>
      <c r="O6083">
        <v>99</v>
      </c>
      <c r="P6083">
        <v>4</v>
      </c>
      <c r="Q6083" t="s">
        <v>7733</v>
      </c>
      <c r="R6083" t="s">
        <v>7734</v>
      </c>
      <c r="S6083" t="s">
        <v>7734</v>
      </c>
      <c r="T6083" t="s">
        <v>5035</v>
      </c>
      <c r="U6083">
        <f t="shared" si="95"/>
        <v>0</v>
      </c>
    </row>
    <row r="6084" spans="1:21" x14ac:dyDescent="0.2">
      <c r="A6084" t="s">
        <v>19519</v>
      </c>
      <c r="B6084" t="s">
        <v>9624</v>
      </c>
      <c r="C6084">
        <v>3523001</v>
      </c>
      <c r="D6084" t="s">
        <v>6598</v>
      </c>
      <c r="E6084" t="s">
        <v>19520</v>
      </c>
      <c r="F6084" t="s">
        <v>6402</v>
      </c>
      <c r="G6084">
        <v>1046</v>
      </c>
      <c r="H6084">
        <v>2127</v>
      </c>
      <c r="I6084">
        <v>1</v>
      </c>
      <c r="J6084">
        <v>0</v>
      </c>
      <c r="K6084">
        <v>0</v>
      </c>
      <c r="M6084">
        <v>2018</v>
      </c>
      <c r="N6084" t="s">
        <v>6404</v>
      </c>
      <c r="O6084">
        <v>99</v>
      </c>
      <c r="P6084">
        <v>1</v>
      </c>
      <c r="Q6084" t="s">
        <v>7733</v>
      </c>
      <c r="R6084" t="s">
        <v>7734</v>
      </c>
      <c r="S6084" t="s">
        <v>7734</v>
      </c>
      <c r="T6084" t="s">
        <v>24599</v>
      </c>
      <c r="U6084">
        <f t="shared" si="95"/>
        <v>6808</v>
      </c>
    </row>
    <row r="6085" spans="1:21" x14ac:dyDescent="0.2">
      <c r="A6085" t="s">
        <v>19521</v>
      </c>
      <c r="B6085" t="s">
        <v>9624</v>
      </c>
      <c r="C6085">
        <v>3523001</v>
      </c>
      <c r="D6085" t="s">
        <v>6851</v>
      </c>
      <c r="E6085" t="s">
        <v>6868</v>
      </c>
      <c r="F6085" t="s">
        <v>6402</v>
      </c>
      <c r="G6085">
        <v>0</v>
      </c>
      <c r="H6085">
        <v>0</v>
      </c>
      <c r="I6085">
        <v>1</v>
      </c>
      <c r="J6085">
        <v>1</v>
      </c>
      <c r="K6085">
        <v>1</v>
      </c>
      <c r="M6085">
        <v>2018</v>
      </c>
      <c r="N6085" t="s">
        <v>1582</v>
      </c>
      <c r="O6085">
        <v>7</v>
      </c>
      <c r="P6085">
        <v>1</v>
      </c>
      <c r="Q6085" t="s">
        <v>7733</v>
      </c>
      <c r="R6085" t="s">
        <v>7734</v>
      </c>
      <c r="S6085" t="s">
        <v>7734</v>
      </c>
      <c r="T6085" t="s">
        <v>21305</v>
      </c>
      <c r="U6085">
        <f t="shared" si="95"/>
        <v>6808</v>
      </c>
    </row>
    <row r="6086" spans="1:21" x14ac:dyDescent="0.2">
      <c r="A6086" t="s">
        <v>19519</v>
      </c>
      <c r="B6086" t="s">
        <v>9624</v>
      </c>
      <c r="C6086">
        <v>3523001</v>
      </c>
      <c r="D6086" t="s">
        <v>6463</v>
      </c>
      <c r="E6086" t="s">
        <v>9625</v>
      </c>
      <c r="F6086" t="s">
        <v>6402</v>
      </c>
      <c r="G6086">
        <v>1081</v>
      </c>
      <c r="H6086">
        <v>2127</v>
      </c>
      <c r="I6086">
        <v>0</v>
      </c>
      <c r="J6086">
        <v>1</v>
      </c>
      <c r="K6086">
        <v>0</v>
      </c>
      <c r="M6086">
        <v>2018</v>
      </c>
      <c r="N6086" t="s">
        <v>6404</v>
      </c>
      <c r="O6086">
        <v>99</v>
      </c>
      <c r="P6086">
        <v>1</v>
      </c>
      <c r="Q6086" t="s">
        <v>7733</v>
      </c>
      <c r="R6086" t="s">
        <v>7734</v>
      </c>
      <c r="S6086" t="s">
        <v>7734</v>
      </c>
      <c r="T6086" t="s">
        <v>1158</v>
      </c>
      <c r="U6086">
        <f t="shared" si="95"/>
        <v>6808</v>
      </c>
    </row>
    <row r="6087" spans="1:21" x14ac:dyDescent="0.2">
      <c r="A6087" t="s">
        <v>19522</v>
      </c>
      <c r="B6087" t="s">
        <v>9624</v>
      </c>
      <c r="C6087">
        <v>3523001</v>
      </c>
      <c r="D6087" t="s">
        <v>7071</v>
      </c>
      <c r="E6087" t="s">
        <v>9629</v>
      </c>
      <c r="F6087" t="s">
        <v>6402</v>
      </c>
      <c r="G6087">
        <v>1534</v>
      </c>
      <c r="H6087">
        <v>6808</v>
      </c>
      <c r="I6087">
        <v>0</v>
      </c>
      <c r="J6087">
        <v>1</v>
      </c>
      <c r="K6087">
        <v>0</v>
      </c>
      <c r="M6087">
        <v>2018</v>
      </c>
      <c r="N6087" t="s">
        <v>1463</v>
      </c>
      <c r="O6087">
        <v>99</v>
      </c>
      <c r="P6087">
        <v>4</v>
      </c>
      <c r="Q6087" t="s">
        <v>7733</v>
      </c>
      <c r="R6087" t="s">
        <v>7734</v>
      </c>
      <c r="S6087" t="s">
        <v>7734</v>
      </c>
      <c r="T6087" t="s">
        <v>5037</v>
      </c>
      <c r="U6087">
        <f t="shared" si="95"/>
        <v>6808</v>
      </c>
    </row>
    <row r="6088" spans="1:21" x14ac:dyDescent="0.2">
      <c r="A6088" t="s">
        <v>19522</v>
      </c>
      <c r="B6088" t="s">
        <v>9624</v>
      </c>
      <c r="C6088">
        <v>3523001</v>
      </c>
      <c r="D6088" t="s">
        <v>6434</v>
      </c>
      <c r="E6088" t="s">
        <v>9628</v>
      </c>
      <c r="F6088" t="s">
        <v>6402</v>
      </c>
      <c r="G6088">
        <v>1379</v>
      </c>
      <c r="H6088">
        <v>6808</v>
      </c>
      <c r="I6088">
        <v>1</v>
      </c>
      <c r="J6088">
        <v>1</v>
      </c>
      <c r="K6088">
        <v>0</v>
      </c>
      <c r="M6088">
        <v>2018</v>
      </c>
      <c r="N6088" t="s">
        <v>1463</v>
      </c>
      <c r="O6088">
        <v>99</v>
      </c>
      <c r="P6088">
        <v>4</v>
      </c>
      <c r="Q6088" t="s">
        <v>7733</v>
      </c>
      <c r="R6088" t="s">
        <v>7734</v>
      </c>
      <c r="S6088" t="s">
        <v>7734</v>
      </c>
      <c r="T6088" t="s">
        <v>5038</v>
      </c>
      <c r="U6088">
        <f t="shared" si="95"/>
        <v>6808</v>
      </c>
    </row>
    <row r="6089" spans="1:21" x14ac:dyDescent="0.2">
      <c r="A6089" t="s">
        <v>19522</v>
      </c>
      <c r="B6089" t="s">
        <v>9624</v>
      </c>
      <c r="C6089">
        <v>3523001</v>
      </c>
      <c r="D6089" t="s">
        <v>6477</v>
      </c>
      <c r="E6089" t="s">
        <v>7470</v>
      </c>
      <c r="F6089" t="s">
        <v>6402</v>
      </c>
      <c r="G6089">
        <v>1255</v>
      </c>
      <c r="H6089">
        <v>6808</v>
      </c>
      <c r="I6089">
        <v>1</v>
      </c>
      <c r="J6089">
        <v>1</v>
      </c>
      <c r="K6089">
        <v>0</v>
      </c>
      <c r="M6089">
        <v>2018</v>
      </c>
      <c r="N6089" t="s">
        <v>1463</v>
      </c>
      <c r="O6089">
        <v>99</v>
      </c>
      <c r="P6089">
        <v>4</v>
      </c>
      <c r="Q6089" t="s">
        <v>7733</v>
      </c>
      <c r="R6089" t="s">
        <v>7734</v>
      </c>
      <c r="S6089" t="s">
        <v>7734</v>
      </c>
      <c r="T6089" t="s">
        <v>24600</v>
      </c>
      <c r="U6089">
        <f t="shared" si="95"/>
        <v>6808</v>
      </c>
    </row>
    <row r="6090" spans="1:21" x14ac:dyDescent="0.2">
      <c r="A6090" t="s">
        <v>19522</v>
      </c>
      <c r="B6090" t="s">
        <v>9624</v>
      </c>
      <c r="C6090">
        <v>3523001</v>
      </c>
      <c r="D6090" t="s">
        <v>6828</v>
      </c>
      <c r="E6090" t="s">
        <v>7403</v>
      </c>
      <c r="F6090" t="s">
        <v>6402</v>
      </c>
      <c r="G6090">
        <v>1636</v>
      </c>
      <c r="H6090">
        <v>6808</v>
      </c>
      <c r="I6090">
        <v>1</v>
      </c>
      <c r="J6090">
        <v>1</v>
      </c>
      <c r="K6090">
        <v>0</v>
      </c>
      <c r="M6090">
        <v>2018</v>
      </c>
      <c r="N6090" t="s">
        <v>1463</v>
      </c>
      <c r="O6090">
        <v>99</v>
      </c>
      <c r="P6090">
        <v>4</v>
      </c>
      <c r="Q6090" t="s">
        <v>7733</v>
      </c>
      <c r="R6090" t="s">
        <v>7734</v>
      </c>
      <c r="S6090" t="s">
        <v>7734</v>
      </c>
      <c r="T6090" t="s">
        <v>24601</v>
      </c>
      <c r="U6090">
        <f t="shared" si="95"/>
        <v>6808</v>
      </c>
    </row>
    <row r="6091" spans="1:21" x14ac:dyDescent="0.2">
      <c r="A6091" t="s">
        <v>19522</v>
      </c>
      <c r="B6091" t="s">
        <v>9624</v>
      </c>
      <c r="C6091">
        <v>3523001</v>
      </c>
      <c r="D6091" t="s">
        <v>6428</v>
      </c>
      <c r="E6091" t="s">
        <v>19523</v>
      </c>
      <c r="F6091" t="s">
        <v>6402</v>
      </c>
      <c r="G6091">
        <v>1004</v>
      </c>
      <c r="H6091">
        <v>6808</v>
      </c>
      <c r="I6091">
        <v>0</v>
      </c>
      <c r="J6091">
        <v>0</v>
      </c>
      <c r="K6091">
        <v>0</v>
      </c>
      <c r="M6091">
        <v>2018</v>
      </c>
      <c r="N6091" t="s">
        <v>1463</v>
      </c>
      <c r="O6091">
        <v>99</v>
      </c>
      <c r="P6091">
        <v>4</v>
      </c>
      <c r="Q6091" t="s">
        <v>7733</v>
      </c>
      <c r="R6091" t="s">
        <v>7734</v>
      </c>
      <c r="S6091" t="s">
        <v>7734</v>
      </c>
      <c r="T6091" t="s">
        <v>24602</v>
      </c>
      <c r="U6091">
        <f t="shared" si="95"/>
        <v>6808</v>
      </c>
    </row>
    <row r="6092" spans="1:21" x14ac:dyDescent="0.2">
      <c r="A6092" t="s">
        <v>19524</v>
      </c>
      <c r="B6092" t="s">
        <v>11949</v>
      </c>
      <c r="C6092">
        <v>3559042</v>
      </c>
      <c r="D6092" t="s">
        <v>6857</v>
      </c>
      <c r="E6092" t="s">
        <v>11969</v>
      </c>
      <c r="F6092" t="s">
        <v>6402</v>
      </c>
      <c r="G6092">
        <v>127</v>
      </c>
      <c r="H6092">
        <v>1276</v>
      </c>
      <c r="I6092">
        <v>0</v>
      </c>
      <c r="J6092">
        <v>1</v>
      </c>
      <c r="K6092">
        <v>0</v>
      </c>
      <c r="M6092">
        <v>2018</v>
      </c>
      <c r="N6092" t="s">
        <v>1463</v>
      </c>
      <c r="O6092">
        <v>99</v>
      </c>
      <c r="P6092">
        <v>6</v>
      </c>
      <c r="Q6092" t="s">
        <v>7733</v>
      </c>
      <c r="R6092" t="s">
        <v>7734</v>
      </c>
      <c r="S6092" t="s">
        <v>7734</v>
      </c>
      <c r="T6092" t="s">
        <v>24603</v>
      </c>
      <c r="U6092">
        <f t="shared" si="95"/>
        <v>1276</v>
      </c>
    </row>
    <row r="6093" spans="1:21" x14ac:dyDescent="0.2">
      <c r="A6093" t="s">
        <v>19525</v>
      </c>
      <c r="B6093" t="s">
        <v>11949</v>
      </c>
      <c r="C6093">
        <v>3559042</v>
      </c>
      <c r="D6093" t="s">
        <v>7139</v>
      </c>
      <c r="E6093" t="s">
        <v>7350</v>
      </c>
      <c r="F6093" t="s">
        <v>6402</v>
      </c>
      <c r="G6093">
        <v>0</v>
      </c>
      <c r="H6093">
        <v>0</v>
      </c>
      <c r="I6093">
        <v>1</v>
      </c>
      <c r="J6093">
        <v>1</v>
      </c>
      <c r="K6093">
        <v>1</v>
      </c>
      <c r="M6093">
        <v>2018</v>
      </c>
      <c r="N6093" t="s">
        <v>6404</v>
      </c>
      <c r="O6093">
        <v>99</v>
      </c>
      <c r="P6093">
        <v>1</v>
      </c>
      <c r="Q6093" t="s">
        <v>7733</v>
      </c>
      <c r="R6093" t="s">
        <v>7734</v>
      </c>
      <c r="S6093" t="s">
        <v>7734</v>
      </c>
      <c r="T6093" t="s">
        <v>24604</v>
      </c>
      <c r="U6093">
        <f t="shared" si="95"/>
        <v>1276</v>
      </c>
    </row>
    <row r="6094" spans="1:21" x14ac:dyDescent="0.2">
      <c r="A6094" t="s">
        <v>19524</v>
      </c>
      <c r="B6094" t="s">
        <v>11949</v>
      </c>
      <c r="C6094">
        <v>3559042</v>
      </c>
      <c r="D6094" t="s">
        <v>6918</v>
      </c>
      <c r="E6094" t="s">
        <v>19526</v>
      </c>
      <c r="F6094" t="s">
        <v>6402</v>
      </c>
      <c r="G6094">
        <v>87</v>
      </c>
      <c r="H6094">
        <v>1276</v>
      </c>
      <c r="I6094">
        <v>0</v>
      </c>
      <c r="J6094">
        <v>0</v>
      </c>
      <c r="K6094">
        <v>0</v>
      </c>
      <c r="M6094">
        <v>2018</v>
      </c>
      <c r="N6094" t="s">
        <v>1463</v>
      </c>
      <c r="O6094">
        <v>99</v>
      </c>
      <c r="P6094">
        <v>6</v>
      </c>
      <c r="Q6094" t="s">
        <v>7733</v>
      </c>
      <c r="R6094" t="s">
        <v>7734</v>
      </c>
      <c r="S6094" t="s">
        <v>7734</v>
      </c>
      <c r="T6094" t="s">
        <v>24605</v>
      </c>
      <c r="U6094">
        <f t="shared" si="95"/>
        <v>1276</v>
      </c>
    </row>
    <row r="6095" spans="1:21" x14ac:dyDescent="0.2">
      <c r="A6095" t="s">
        <v>19524</v>
      </c>
      <c r="B6095" t="s">
        <v>11949</v>
      </c>
      <c r="C6095">
        <v>3559042</v>
      </c>
      <c r="D6095" t="s">
        <v>6430</v>
      </c>
      <c r="E6095" t="s">
        <v>10691</v>
      </c>
      <c r="F6095" t="s">
        <v>6402</v>
      </c>
      <c r="G6095">
        <v>57</v>
      </c>
      <c r="H6095">
        <v>1276</v>
      </c>
      <c r="I6095">
        <v>1</v>
      </c>
      <c r="J6095">
        <v>0</v>
      </c>
      <c r="K6095">
        <v>0</v>
      </c>
      <c r="M6095">
        <v>2018</v>
      </c>
      <c r="N6095" t="s">
        <v>1463</v>
      </c>
      <c r="O6095">
        <v>99</v>
      </c>
      <c r="P6095">
        <v>6</v>
      </c>
      <c r="Q6095" t="s">
        <v>7733</v>
      </c>
      <c r="R6095" t="s">
        <v>7734</v>
      </c>
      <c r="S6095" t="s">
        <v>7734</v>
      </c>
      <c r="T6095" t="s">
        <v>5066</v>
      </c>
      <c r="U6095">
        <f t="shared" si="95"/>
        <v>1276</v>
      </c>
    </row>
    <row r="6096" spans="1:21" x14ac:dyDescent="0.2">
      <c r="A6096" t="s">
        <v>19524</v>
      </c>
      <c r="B6096" t="s">
        <v>11949</v>
      </c>
      <c r="C6096">
        <v>3559042</v>
      </c>
      <c r="D6096" t="s">
        <v>6496</v>
      </c>
      <c r="E6096" t="s">
        <v>6441</v>
      </c>
      <c r="F6096" t="s">
        <v>6402</v>
      </c>
      <c r="G6096">
        <v>129</v>
      </c>
      <c r="H6096">
        <v>1276</v>
      </c>
      <c r="I6096">
        <v>1</v>
      </c>
      <c r="J6096">
        <v>1</v>
      </c>
      <c r="K6096">
        <v>0</v>
      </c>
      <c r="M6096">
        <v>2018</v>
      </c>
      <c r="N6096" t="s">
        <v>1463</v>
      </c>
      <c r="O6096">
        <v>99</v>
      </c>
      <c r="P6096">
        <v>6</v>
      </c>
      <c r="Q6096" t="s">
        <v>7733</v>
      </c>
      <c r="R6096" t="s">
        <v>7734</v>
      </c>
      <c r="S6096" t="s">
        <v>7734</v>
      </c>
      <c r="T6096" t="s">
        <v>24606</v>
      </c>
      <c r="U6096">
        <f t="shared" si="95"/>
        <v>1276</v>
      </c>
    </row>
    <row r="6097" spans="1:21" x14ac:dyDescent="0.2">
      <c r="A6097" t="s">
        <v>19524</v>
      </c>
      <c r="B6097" t="s">
        <v>11949</v>
      </c>
      <c r="C6097">
        <v>3559042</v>
      </c>
      <c r="D6097" t="s">
        <v>6481</v>
      </c>
      <c r="E6097" t="s">
        <v>11957</v>
      </c>
      <c r="F6097" t="s">
        <v>6402</v>
      </c>
      <c r="G6097">
        <v>212</v>
      </c>
      <c r="H6097">
        <v>1276</v>
      </c>
      <c r="I6097">
        <v>0</v>
      </c>
      <c r="J6097">
        <v>1</v>
      </c>
      <c r="K6097">
        <v>0</v>
      </c>
      <c r="M6097">
        <v>2018</v>
      </c>
      <c r="N6097" t="s">
        <v>1463</v>
      </c>
      <c r="O6097">
        <v>99</v>
      </c>
      <c r="P6097">
        <v>6</v>
      </c>
      <c r="Q6097" t="s">
        <v>7733</v>
      </c>
      <c r="R6097" t="s">
        <v>7734</v>
      </c>
      <c r="S6097" t="s">
        <v>7734</v>
      </c>
      <c r="T6097" t="s">
        <v>5067</v>
      </c>
      <c r="U6097">
        <f t="shared" si="95"/>
        <v>1276</v>
      </c>
    </row>
    <row r="6098" spans="1:21" x14ac:dyDescent="0.2">
      <c r="A6098" t="s">
        <v>19524</v>
      </c>
      <c r="B6098" t="s">
        <v>11949</v>
      </c>
      <c r="C6098">
        <v>3559042</v>
      </c>
      <c r="D6098" t="s">
        <v>6649</v>
      </c>
      <c r="E6098" t="s">
        <v>11956</v>
      </c>
      <c r="F6098" t="s">
        <v>6402</v>
      </c>
      <c r="G6098">
        <v>181</v>
      </c>
      <c r="H6098">
        <v>1276</v>
      </c>
      <c r="I6098">
        <v>0</v>
      </c>
      <c r="J6098">
        <v>1</v>
      </c>
      <c r="K6098">
        <v>0</v>
      </c>
      <c r="M6098">
        <v>2018</v>
      </c>
      <c r="N6098" t="s">
        <v>1463</v>
      </c>
      <c r="O6098">
        <v>99</v>
      </c>
      <c r="P6098">
        <v>6</v>
      </c>
      <c r="Q6098" t="s">
        <v>7733</v>
      </c>
      <c r="R6098" t="s">
        <v>7734</v>
      </c>
      <c r="S6098" t="s">
        <v>7734</v>
      </c>
      <c r="T6098" t="s">
        <v>5068</v>
      </c>
      <c r="U6098">
        <f t="shared" si="95"/>
        <v>1276</v>
      </c>
    </row>
    <row r="6099" spans="1:21" x14ac:dyDescent="0.2">
      <c r="A6099" t="s">
        <v>19524</v>
      </c>
      <c r="B6099" t="s">
        <v>11949</v>
      </c>
      <c r="C6099">
        <v>3559042</v>
      </c>
      <c r="D6099" t="s">
        <v>6575</v>
      </c>
      <c r="E6099" t="s">
        <v>6486</v>
      </c>
      <c r="F6099" t="s">
        <v>6402</v>
      </c>
      <c r="G6099">
        <v>154</v>
      </c>
      <c r="H6099">
        <v>1276</v>
      </c>
      <c r="I6099">
        <v>1</v>
      </c>
      <c r="J6099">
        <v>1</v>
      </c>
      <c r="K6099">
        <v>0</v>
      </c>
      <c r="M6099">
        <v>2018</v>
      </c>
      <c r="N6099" t="s">
        <v>1463</v>
      </c>
      <c r="O6099">
        <v>99</v>
      </c>
      <c r="P6099">
        <v>6</v>
      </c>
      <c r="Q6099" t="s">
        <v>7733</v>
      </c>
      <c r="R6099" t="s">
        <v>7734</v>
      </c>
      <c r="S6099" t="s">
        <v>7734</v>
      </c>
      <c r="T6099" t="s">
        <v>24607</v>
      </c>
      <c r="U6099">
        <f t="shared" si="95"/>
        <v>1276</v>
      </c>
    </row>
    <row r="6100" spans="1:21" x14ac:dyDescent="0.2">
      <c r="A6100" t="s">
        <v>19524</v>
      </c>
      <c r="B6100" t="s">
        <v>11949</v>
      </c>
      <c r="C6100">
        <v>3559042</v>
      </c>
      <c r="D6100" t="s">
        <v>6440</v>
      </c>
      <c r="E6100" t="s">
        <v>11028</v>
      </c>
      <c r="F6100" t="s">
        <v>6402</v>
      </c>
      <c r="G6100">
        <v>65</v>
      </c>
      <c r="H6100">
        <v>1276</v>
      </c>
      <c r="I6100">
        <v>0</v>
      </c>
      <c r="J6100">
        <v>0</v>
      </c>
      <c r="K6100">
        <v>0</v>
      </c>
      <c r="M6100">
        <v>2018</v>
      </c>
      <c r="N6100" t="s">
        <v>1463</v>
      </c>
      <c r="O6100">
        <v>99</v>
      </c>
      <c r="P6100">
        <v>6</v>
      </c>
      <c r="Q6100" t="s">
        <v>7733</v>
      </c>
      <c r="R6100" t="s">
        <v>7734</v>
      </c>
      <c r="S6100" t="s">
        <v>7734</v>
      </c>
      <c r="T6100" t="s">
        <v>24608</v>
      </c>
      <c r="U6100">
        <f t="shared" si="95"/>
        <v>1276</v>
      </c>
    </row>
    <row r="6101" spans="1:21" x14ac:dyDescent="0.2">
      <c r="A6101" t="s">
        <v>19524</v>
      </c>
      <c r="B6101" t="s">
        <v>11949</v>
      </c>
      <c r="C6101">
        <v>3559042</v>
      </c>
      <c r="D6101" t="s">
        <v>19527</v>
      </c>
      <c r="E6101" t="s">
        <v>11955</v>
      </c>
      <c r="F6101" t="s">
        <v>6402</v>
      </c>
      <c r="G6101">
        <v>179</v>
      </c>
      <c r="H6101">
        <v>1276</v>
      </c>
      <c r="I6101">
        <v>0</v>
      </c>
      <c r="J6101">
        <v>1</v>
      </c>
      <c r="K6101">
        <v>0</v>
      </c>
      <c r="M6101">
        <v>2018</v>
      </c>
      <c r="N6101" t="s">
        <v>1463</v>
      </c>
      <c r="O6101">
        <v>99</v>
      </c>
      <c r="P6101">
        <v>6</v>
      </c>
      <c r="Q6101" t="s">
        <v>7733</v>
      </c>
      <c r="R6101" t="s">
        <v>7734</v>
      </c>
      <c r="S6101" t="s">
        <v>7734</v>
      </c>
      <c r="T6101" t="s">
        <v>24609</v>
      </c>
      <c r="U6101">
        <f t="shared" si="95"/>
        <v>1276</v>
      </c>
    </row>
    <row r="6102" spans="1:21" x14ac:dyDescent="0.2">
      <c r="A6102" t="s">
        <v>19524</v>
      </c>
      <c r="B6102" t="s">
        <v>11949</v>
      </c>
      <c r="C6102">
        <v>3559042</v>
      </c>
      <c r="D6102" t="s">
        <v>6501</v>
      </c>
      <c r="E6102" t="s">
        <v>8430</v>
      </c>
      <c r="F6102" t="s">
        <v>6402</v>
      </c>
      <c r="G6102">
        <v>85</v>
      </c>
      <c r="H6102">
        <v>1276</v>
      </c>
      <c r="I6102">
        <v>1</v>
      </c>
      <c r="J6102">
        <v>0</v>
      </c>
      <c r="K6102">
        <v>0</v>
      </c>
      <c r="M6102">
        <v>2018</v>
      </c>
      <c r="N6102" t="s">
        <v>1463</v>
      </c>
      <c r="O6102">
        <v>99</v>
      </c>
      <c r="P6102">
        <v>6</v>
      </c>
      <c r="Q6102" t="s">
        <v>7733</v>
      </c>
      <c r="R6102" t="s">
        <v>7734</v>
      </c>
      <c r="S6102" t="s">
        <v>7734</v>
      </c>
      <c r="T6102" t="s">
        <v>24610</v>
      </c>
      <c r="U6102">
        <f t="shared" si="95"/>
        <v>1276</v>
      </c>
    </row>
    <row r="6103" spans="1:21" x14ac:dyDescent="0.2">
      <c r="A6103" t="s">
        <v>19528</v>
      </c>
      <c r="B6103" t="s">
        <v>13989</v>
      </c>
      <c r="C6103">
        <v>3560042</v>
      </c>
      <c r="D6103" t="s">
        <v>19529</v>
      </c>
      <c r="E6103" t="s">
        <v>15149</v>
      </c>
      <c r="F6103" t="s">
        <v>6402</v>
      </c>
      <c r="G6103">
        <v>709</v>
      </c>
      <c r="H6103">
        <v>6902</v>
      </c>
      <c r="I6103">
        <v>0</v>
      </c>
      <c r="J6103">
        <v>0</v>
      </c>
      <c r="K6103">
        <v>0</v>
      </c>
      <c r="M6103">
        <v>2018</v>
      </c>
      <c r="N6103" t="s">
        <v>1463</v>
      </c>
      <c r="O6103">
        <v>99</v>
      </c>
      <c r="P6103">
        <v>4</v>
      </c>
      <c r="Q6103" t="s">
        <v>7733</v>
      </c>
      <c r="R6103" t="s">
        <v>7734</v>
      </c>
      <c r="S6103" t="s">
        <v>7734</v>
      </c>
      <c r="T6103" t="s">
        <v>24611</v>
      </c>
      <c r="U6103">
        <f t="shared" si="95"/>
        <v>6902</v>
      </c>
    </row>
    <row r="6104" spans="1:21" x14ac:dyDescent="0.2">
      <c r="A6104" t="s">
        <v>19528</v>
      </c>
      <c r="B6104" t="s">
        <v>13989</v>
      </c>
      <c r="C6104">
        <v>3560042</v>
      </c>
      <c r="D6104" t="s">
        <v>6996</v>
      </c>
      <c r="E6104" t="s">
        <v>7160</v>
      </c>
      <c r="F6104" t="s">
        <v>6402</v>
      </c>
      <c r="G6104">
        <v>494</v>
      </c>
      <c r="H6104">
        <v>6902</v>
      </c>
      <c r="I6104">
        <v>1</v>
      </c>
      <c r="J6104">
        <v>0</v>
      </c>
      <c r="K6104">
        <v>0</v>
      </c>
      <c r="M6104">
        <v>2018</v>
      </c>
      <c r="N6104" t="s">
        <v>1463</v>
      </c>
      <c r="O6104">
        <v>99</v>
      </c>
      <c r="P6104">
        <v>4</v>
      </c>
      <c r="Q6104" t="s">
        <v>7733</v>
      </c>
      <c r="R6104" t="s">
        <v>7734</v>
      </c>
      <c r="S6104" t="s">
        <v>7734</v>
      </c>
      <c r="T6104" t="s">
        <v>24612</v>
      </c>
      <c r="U6104">
        <f t="shared" si="95"/>
        <v>6902</v>
      </c>
    </row>
    <row r="6105" spans="1:21" x14ac:dyDescent="0.2">
      <c r="A6105" t="s">
        <v>19530</v>
      </c>
      <c r="B6105" t="s">
        <v>13989</v>
      </c>
      <c r="C6105">
        <v>3560042</v>
      </c>
      <c r="D6105" t="s">
        <v>6736</v>
      </c>
      <c r="E6105" t="s">
        <v>19531</v>
      </c>
      <c r="F6105" t="s">
        <v>6402</v>
      </c>
      <c r="G6105">
        <v>568</v>
      </c>
      <c r="H6105">
        <v>1861</v>
      </c>
      <c r="I6105">
        <v>0</v>
      </c>
      <c r="J6105">
        <v>0</v>
      </c>
      <c r="K6105">
        <v>0</v>
      </c>
      <c r="M6105">
        <v>2018</v>
      </c>
      <c r="N6105" t="s">
        <v>6404</v>
      </c>
      <c r="O6105">
        <v>99</v>
      </c>
      <c r="P6105">
        <v>1</v>
      </c>
      <c r="Q6105" t="s">
        <v>7733</v>
      </c>
      <c r="R6105" t="s">
        <v>7734</v>
      </c>
      <c r="S6105" t="s">
        <v>7734</v>
      </c>
      <c r="T6105" t="s">
        <v>24613</v>
      </c>
      <c r="U6105">
        <f t="shared" si="95"/>
        <v>6902</v>
      </c>
    </row>
    <row r="6106" spans="1:21" x14ac:dyDescent="0.2">
      <c r="A6106" t="s">
        <v>19528</v>
      </c>
      <c r="B6106" t="s">
        <v>13989</v>
      </c>
      <c r="C6106">
        <v>3560042</v>
      </c>
      <c r="D6106" t="s">
        <v>6736</v>
      </c>
      <c r="E6106" t="s">
        <v>13992</v>
      </c>
      <c r="F6106" t="s">
        <v>6402</v>
      </c>
      <c r="G6106">
        <v>919</v>
      </c>
      <c r="H6106">
        <v>6902</v>
      </c>
      <c r="I6106">
        <v>0</v>
      </c>
      <c r="J6106">
        <v>1</v>
      </c>
      <c r="K6106">
        <v>0</v>
      </c>
      <c r="M6106">
        <v>2018</v>
      </c>
      <c r="N6106" t="s">
        <v>1463</v>
      </c>
      <c r="O6106">
        <v>99</v>
      </c>
      <c r="P6106">
        <v>4</v>
      </c>
      <c r="Q6106" t="s">
        <v>7733</v>
      </c>
      <c r="R6106" t="s">
        <v>7734</v>
      </c>
      <c r="S6106" t="s">
        <v>7734</v>
      </c>
      <c r="T6106" t="s">
        <v>5093</v>
      </c>
      <c r="U6106">
        <f t="shared" si="95"/>
        <v>6902</v>
      </c>
    </row>
    <row r="6107" spans="1:21" x14ac:dyDescent="0.2">
      <c r="A6107" t="s">
        <v>19530</v>
      </c>
      <c r="B6107" t="s">
        <v>13989</v>
      </c>
      <c r="C6107">
        <v>3560042</v>
      </c>
      <c r="D6107" t="s">
        <v>6539</v>
      </c>
      <c r="E6107" t="s">
        <v>13990</v>
      </c>
      <c r="F6107" t="s">
        <v>6402</v>
      </c>
      <c r="G6107">
        <v>848</v>
      </c>
      <c r="H6107">
        <v>1861</v>
      </c>
      <c r="I6107">
        <v>1</v>
      </c>
      <c r="J6107">
        <v>1</v>
      </c>
      <c r="K6107">
        <v>0</v>
      </c>
      <c r="M6107">
        <v>2018</v>
      </c>
      <c r="N6107" t="s">
        <v>6404</v>
      </c>
      <c r="O6107">
        <v>99</v>
      </c>
      <c r="P6107">
        <v>1</v>
      </c>
      <c r="Q6107" t="s">
        <v>7733</v>
      </c>
      <c r="R6107" t="s">
        <v>7734</v>
      </c>
      <c r="S6107" t="s">
        <v>7734</v>
      </c>
      <c r="T6107" t="s">
        <v>1166</v>
      </c>
      <c r="U6107">
        <f t="shared" si="95"/>
        <v>6902</v>
      </c>
    </row>
    <row r="6108" spans="1:21" x14ac:dyDescent="0.2">
      <c r="A6108" t="s">
        <v>19530</v>
      </c>
      <c r="B6108" t="s">
        <v>13989</v>
      </c>
      <c r="C6108">
        <v>3560042</v>
      </c>
      <c r="D6108" t="s">
        <v>6722</v>
      </c>
      <c r="E6108" t="s">
        <v>19532</v>
      </c>
      <c r="F6108" t="s">
        <v>6402</v>
      </c>
      <c r="G6108">
        <v>225</v>
      </c>
      <c r="H6108">
        <v>1861</v>
      </c>
      <c r="I6108">
        <v>0</v>
      </c>
      <c r="J6108">
        <v>0</v>
      </c>
      <c r="K6108">
        <v>0</v>
      </c>
      <c r="M6108">
        <v>2018</v>
      </c>
      <c r="N6108" t="s">
        <v>6404</v>
      </c>
      <c r="O6108">
        <v>99</v>
      </c>
      <c r="P6108">
        <v>1</v>
      </c>
      <c r="Q6108" t="s">
        <v>7733</v>
      </c>
      <c r="R6108" t="s">
        <v>7734</v>
      </c>
      <c r="S6108" t="s">
        <v>7734</v>
      </c>
      <c r="T6108" t="s">
        <v>24614</v>
      </c>
      <c r="U6108">
        <f t="shared" si="95"/>
        <v>6902</v>
      </c>
    </row>
    <row r="6109" spans="1:21" x14ac:dyDescent="0.2">
      <c r="A6109" t="s">
        <v>19528</v>
      </c>
      <c r="B6109" t="s">
        <v>13989</v>
      </c>
      <c r="C6109">
        <v>3560042</v>
      </c>
      <c r="D6109" t="s">
        <v>11467</v>
      </c>
      <c r="E6109" t="s">
        <v>15527</v>
      </c>
      <c r="F6109" t="s">
        <v>6402</v>
      </c>
      <c r="G6109">
        <v>240</v>
      </c>
      <c r="H6109">
        <v>6902</v>
      </c>
      <c r="I6109">
        <v>0</v>
      </c>
      <c r="J6109">
        <v>0</v>
      </c>
      <c r="K6109">
        <v>0</v>
      </c>
      <c r="M6109">
        <v>2018</v>
      </c>
      <c r="N6109" t="s">
        <v>1463</v>
      </c>
      <c r="O6109">
        <v>99</v>
      </c>
      <c r="P6109">
        <v>4</v>
      </c>
      <c r="Q6109" t="s">
        <v>7733</v>
      </c>
      <c r="R6109" t="s">
        <v>7734</v>
      </c>
      <c r="S6109" t="s">
        <v>7734</v>
      </c>
      <c r="T6109" t="s">
        <v>24615</v>
      </c>
      <c r="U6109">
        <f t="shared" si="95"/>
        <v>6902</v>
      </c>
    </row>
    <row r="6110" spans="1:21" x14ac:dyDescent="0.2">
      <c r="A6110" t="s">
        <v>19528</v>
      </c>
      <c r="B6110" t="s">
        <v>13989</v>
      </c>
      <c r="C6110">
        <v>3560042</v>
      </c>
      <c r="D6110" t="s">
        <v>7064</v>
      </c>
      <c r="E6110" t="s">
        <v>19533</v>
      </c>
      <c r="F6110" t="s">
        <v>6402</v>
      </c>
      <c r="G6110">
        <v>378</v>
      </c>
      <c r="H6110">
        <v>6902</v>
      </c>
      <c r="I6110">
        <v>1</v>
      </c>
      <c r="J6110">
        <v>0</v>
      </c>
      <c r="K6110">
        <v>0</v>
      </c>
      <c r="M6110">
        <v>2018</v>
      </c>
      <c r="N6110" t="s">
        <v>1463</v>
      </c>
      <c r="O6110">
        <v>99</v>
      </c>
      <c r="P6110">
        <v>4</v>
      </c>
      <c r="Q6110" t="s">
        <v>7733</v>
      </c>
      <c r="R6110" t="s">
        <v>7734</v>
      </c>
      <c r="S6110" t="s">
        <v>7734</v>
      </c>
      <c r="T6110" t="s">
        <v>24616</v>
      </c>
      <c r="U6110">
        <f t="shared" si="95"/>
        <v>6902</v>
      </c>
    </row>
    <row r="6111" spans="1:21" x14ac:dyDescent="0.2">
      <c r="A6111" t="s">
        <v>19528</v>
      </c>
      <c r="B6111" t="s">
        <v>13989</v>
      </c>
      <c r="C6111">
        <v>3560042</v>
      </c>
      <c r="D6111" t="s">
        <v>6820</v>
      </c>
      <c r="E6111" t="s">
        <v>13993</v>
      </c>
      <c r="F6111" t="s">
        <v>6402</v>
      </c>
      <c r="G6111">
        <v>966</v>
      </c>
      <c r="H6111">
        <v>6902</v>
      </c>
      <c r="I6111">
        <v>0</v>
      </c>
      <c r="J6111">
        <v>1</v>
      </c>
      <c r="K6111">
        <v>0</v>
      </c>
      <c r="M6111">
        <v>2018</v>
      </c>
      <c r="N6111" t="s">
        <v>1463</v>
      </c>
      <c r="O6111">
        <v>99</v>
      </c>
      <c r="P6111">
        <v>4</v>
      </c>
      <c r="Q6111" t="s">
        <v>7733</v>
      </c>
      <c r="R6111" t="s">
        <v>7734</v>
      </c>
      <c r="S6111" t="s">
        <v>7734</v>
      </c>
      <c r="T6111" t="s">
        <v>5091</v>
      </c>
      <c r="U6111">
        <f t="shared" si="95"/>
        <v>6902</v>
      </c>
    </row>
    <row r="6112" spans="1:21" x14ac:dyDescent="0.2">
      <c r="A6112" t="s">
        <v>19528</v>
      </c>
      <c r="B6112" t="s">
        <v>13989</v>
      </c>
      <c r="C6112">
        <v>3560042</v>
      </c>
      <c r="D6112" t="s">
        <v>6455</v>
      </c>
      <c r="E6112" t="s">
        <v>13994</v>
      </c>
      <c r="F6112" t="s">
        <v>6402</v>
      </c>
      <c r="G6112">
        <v>1191</v>
      </c>
      <c r="H6112">
        <v>6902</v>
      </c>
      <c r="I6112">
        <v>0</v>
      </c>
      <c r="J6112">
        <v>1</v>
      </c>
      <c r="K6112">
        <v>0</v>
      </c>
      <c r="M6112">
        <v>2018</v>
      </c>
      <c r="N6112" t="s">
        <v>1463</v>
      </c>
      <c r="O6112">
        <v>99</v>
      </c>
      <c r="P6112">
        <v>4</v>
      </c>
      <c r="Q6112" t="s">
        <v>7733</v>
      </c>
      <c r="R6112" t="s">
        <v>7734</v>
      </c>
      <c r="S6112" t="s">
        <v>7734</v>
      </c>
      <c r="T6112" t="s">
        <v>5090</v>
      </c>
      <c r="U6112">
        <f t="shared" si="95"/>
        <v>6902</v>
      </c>
    </row>
    <row r="6113" spans="1:21" x14ac:dyDescent="0.2">
      <c r="A6113" t="s">
        <v>19528</v>
      </c>
      <c r="B6113" t="s">
        <v>13989</v>
      </c>
      <c r="C6113">
        <v>3560042</v>
      </c>
      <c r="D6113" t="s">
        <v>6459</v>
      </c>
      <c r="E6113" t="s">
        <v>15181</v>
      </c>
      <c r="F6113" t="s">
        <v>6402</v>
      </c>
      <c r="G6113">
        <v>271</v>
      </c>
      <c r="H6113">
        <v>6902</v>
      </c>
      <c r="I6113">
        <v>0</v>
      </c>
      <c r="J6113">
        <v>0</v>
      </c>
      <c r="K6113">
        <v>0</v>
      </c>
      <c r="M6113">
        <v>2018</v>
      </c>
      <c r="N6113" t="s">
        <v>1463</v>
      </c>
      <c r="O6113">
        <v>99</v>
      </c>
      <c r="P6113">
        <v>4</v>
      </c>
      <c r="Q6113" t="s">
        <v>7733</v>
      </c>
      <c r="R6113" t="s">
        <v>7734</v>
      </c>
      <c r="S6113" t="s">
        <v>7734</v>
      </c>
      <c r="T6113" t="s">
        <v>24617</v>
      </c>
      <c r="U6113">
        <f t="shared" si="95"/>
        <v>6902</v>
      </c>
    </row>
    <row r="6114" spans="1:21" x14ac:dyDescent="0.2">
      <c r="A6114" t="s">
        <v>19528</v>
      </c>
      <c r="B6114" t="s">
        <v>13989</v>
      </c>
      <c r="C6114">
        <v>3560042</v>
      </c>
      <c r="D6114" t="s">
        <v>6768</v>
      </c>
      <c r="E6114" t="s">
        <v>19534</v>
      </c>
      <c r="F6114" t="s">
        <v>6402</v>
      </c>
      <c r="G6114">
        <v>94</v>
      </c>
      <c r="H6114">
        <v>6902</v>
      </c>
      <c r="I6114">
        <v>0</v>
      </c>
      <c r="J6114">
        <v>0</v>
      </c>
      <c r="K6114">
        <v>0</v>
      </c>
      <c r="M6114">
        <v>2018</v>
      </c>
      <c r="N6114" t="s">
        <v>1463</v>
      </c>
      <c r="O6114">
        <v>99</v>
      </c>
      <c r="P6114">
        <v>4</v>
      </c>
      <c r="Q6114" t="s">
        <v>7733</v>
      </c>
      <c r="R6114" t="s">
        <v>7734</v>
      </c>
      <c r="S6114" t="s">
        <v>7734</v>
      </c>
      <c r="T6114" t="s">
        <v>24618</v>
      </c>
      <c r="U6114">
        <f t="shared" si="95"/>
        <v>6902</v>
      </c>
    </row>
    <row r="6115" spans="1:21" x14ac:dyDescent="0.2">
      <c r="A6115" t="s">
        <v>19530</v>
      </c>
      <c r="B6115" t="s">
        <v>13989</v>
      </c>
      <c r="C6115">
        <v>3560042</v>
      </c>
      <c r="D6115" t="s">
        <v>6416</v>
      </c>
      <c r="E6115" t="s">
        <v>6812</v>
      </c>
      <c r="F6115" t="s">
        <v>6402</v>
      </c>
      <c r="G6115">
        <v>220</v>
      </c>
      <c r="H6115">
        <v>1861</v>
      </c>
      <c r="I6115">
        <v>1</v>
      </c>
      <c r="J6115">
        <v>0</v>
      </c>
      <c r="K6115">
        <v>0</v>
      </c>
      <c r="M6115">
        <v>2018</v>
      </c>
      <c r="N6115" t="s">
        <v>6404</v>
      </c>
      <c r="O6115">
        <v>99</v>
      </c>
      <c r="P6115">
        <v>1</v>
      </c>
      <c r="Q6115" t="s">
        <v>7733</v>
      </c>
      <c r="R6115" t="s">
        <v>7734</v>
      </c>
      <c r="S6115" t="s">
        <v>7734</v>
      </c>
      <c r="T6115" t="s">
        <v>24619</v>
      </c>
      <c r="U6115">
        <f t="shared" si="95"/>
        <v>6902</v>
      </c>
    </row>
    <row r="6116" spans="1:21" x14ac:dyDescent="0.2">
      <c r="A6116" t="s">
        <v>19528</v>
      </c>
      <c r="B6116" t="s">
        <v>13989</v>
      </c>
      <c r="C6116">
        <v>3560042</v>
      </c>
      <c r="D6116" t="s">
        <v>6566</v>
      </c>
      <c r="E6116" t="s">
        <v>19535</v>
      </c>
      <c r="F6116" t="s">
        <v>6402</v>
      </c>
      <c r="G6116">
        <v>131</v>
      </c>
      <c r="H6116">
        <v>6902</v>
      </c>
      <c r="I6116">
        <v>0</v>
      </c>
      <c r="J6116">
        <v>0</v>
      </c>
      <c r="K6116">
        <v>0</v>
      </c>
      <c r="M6116">
        <v>2018</v>
      </c>
      <c r="N6116" t="s">
        <v>1463</v>
      </c>
      <c r="O6116">
        <v>99</v>
      </c>
      <c r="P6116">
        <v>4</v>
      </c>
      <c r="Q6116" t="s">
        <v>7733</v>
      </c>
      <c r="R6116" t="s">
        <v>7734</v>
      </c>
      <c r="S6116" t="s">
        <v>7734</v>
      </c>
      <c r="T6116" t="s">
        <v>24620</v>
      </c>
      <c r="U6116">
        <f t="shared" si="95"/>
        <v>6902</v>
      </c>
    </row>
    <row r="6117" spans="1:21" x14ac:dyDescent="0.2">
      <c r="A6117" t="s">
        <v>19528</v>
      </c>
      <c r="B6117" t="s">
        <v>13989</v>
      </c>
      <c r="C6117">
        <v>3560042</v>
      </c>
      <c r="D6117" t="s">
        <v>6423</v>
      </c>
      <c r="E6117" t="s">
        <v>7567</v>
      </c>
      <c r="F6117" t="s">
        <v>6402</v>
      </c>
      <c r="G6117">
        <v>741</v>
      </c>
      <c r="H6117">
        <v>6902</v>
      </c>
      <c r="I6117">
        <v>0</v>
      </c>
      <c r="J6117">
        <v>0</v>
      </c>
      <c r="K6117">
        <v>0</v>
      </c>
      <c r="M6117">
        <v>2018</v>
      </c>
      <c r="N6117" t="s">
        <v>1463</v>
      </c>
      <c r="O6117">
        <v>99</v>
      </c>
      <c r="P6117">
        <v>4</v>
      </c>
      <c r="Q6117" t="s">
        <v>7733</v>
      </c>
      <c r="R6117" t="s">
        <v>7734</v>
      </c>
      <c r="S6117" t="s">
        <v>7734</v>
      </c>
      <c r="T6117" t="s">
        <v>5095</v>
      </c>
      <c r="U6117">
        <f t="shared" si="95"/>
        <v>6902</v>
      </c>
    </row>
    <row r="6118" spans="1:21" x14ac:dyDescent="0.2">
      <c r="A6118" t="s">
        <v>19528</v>
      </c>
      <c r="B6118" t="s">
        <v>13989</v>
      </c>
      <c r="C6118">
        <v>3560042</v>
      </c>
      <c r="D6118" t="s">
        <v>7265</v>
      </c>
      <c r="E6118" t="s">
        <v>9025</v>
      </c>
      <c r="F6118" t="s">
        <v>6402</v>
      </c>
      <c r="G6118">
        <v>768</v>
      </c>
      <c r="H6118">
        <v>6902</v>
      </c>
      <c r="I6118">
        <v>0</v>
      </c>
      <c r="J6118">
        <v>1</v>
      </c>
      <c r="K6118">
        <v>0</v>
      </c>
      <c r="M6118">
        <v>2018</v>
      </c>
      <c r="N6118" t="s">
        <v>1463</v>
      </c>
      <c r="O6118">
        <v>99</v>
      </c>
      <c r="P6118">
        <v>4</v>
      </c>
      <c r="Q6118" t="s">
        <v>7733</v>
      </c>
      <c r="R6118" t="s">
        <v>7734</v>
      </c>
      <c r="S6118" t="s">
        <v>7734</v>
      </c>
      <c r="T6118" t="s">
        <v>5092</v>
      </c>
      <c r="U6118">
        <f t="shared" si="95"/>
        <v>6902</v>
      </c>
    </row>
    <row r="6119" spans="1:21" x14ac:dyDescent="0.2">
      <c r="A6119" t="s">
        <v>19536</v>
      </c>
      <c r="B6119" t="s">
        <v>11978</v>
      </c>
      <c r="C6119">
        <v>3558041</v>
      </c>
      <c r="D6119" t="s">
        <v>7276</v>
      </c>
      <c r="E6119" t="s">
        <v>11987</v>
      </c>
      <c r="F6119" t="s">
        <v>6402</v>
      </c>
      <c r="G6119">
        <v>153</v>
      </c>
      <c r="H6119">
        <v>1175</v>
      </c>
      <c r="I6119">
        <v>0</v>
      </c>
      <c r="J6119">
        <v>0</v>
      </c>
      <c r="K6119">
        <v>0</v>
      </c>
      <c r="M6119">
        <v>2018</v>
      </c>
      <c r="N6119" t="s">
        <v>1463</v>
      </c>
      <c r="O6119">
        <v>99</v>
      </c>
      <c r="P6119">
        <v>4</v>
      </c>
      <c r="Q6119" t="s">
        <v>7733</v>
      </c>
      <c r="R6119" t="s">
        <v>7734</v>
      </c>
      <c r="S6119" t="s">
        <v>7734</v>
      </c>
      <c r="T6119" t="s">
        <v>5105</v>
      </c>
      <c r="U6119">
        <f t="shared" si="95"/>
        <v>1175</v>
      </c>
    </row>
    <row r="6120" spans="1:21" x14ac:dyDescent="0.2">
      <c r="A6120" t="s">
        <v>19536</v>
      </c>
      <c r="B6120" t="s">
        <v>11978</v>
      </c>
      <c r="C6120">
        <v>3558041</v>
      </c>
      <c r="D6120" t="s">
        <v>11979</v>
      </c>
      <c r="E6120" t="s">
        <v>6724</v>
      </c>
      <c r="F6120" t="s">
        <v>6402</v>
      </c>
      <c r="G6120">
        <v>200</v>
      </c>
      <c r="H6120">
        <v>1175</v>
      </c>
      <c r="I6120">
        <v>1</v>
      </c>
      <c r="J6120">
        <v>1</v>
      </c>
      <c r="K6120">
        <v>0</v>
      </c>
      <c r="M6120">
        <v>2018</v>
      </c>
      <c r="N6120" t="s">
        <v>1463</v>
      </c>
      <c r="O6120">
        <v>99</v>
      </c>
      <c r="P6120">
        <v>4</v>
      </c>
      <c r="Q6120" t="s">
        <v>7733</v>
      </c>
      <c r="R6120" t="s">
        <v>7734</v>
      </c>
      <c r="S6120" t="s">
        <v>7734</v>
      </c>
      <c r="T6120" t="s">
        <v>1168</v>
      </c>
      <c r="U6120">
        <f t="shared" si="95"/>
        <v>1175</v>
      </c>
    </row>
    <row r="6121" spans="1:21" x14ac:dyDescent="0.2">
      <c r="A6121" t="s">
        <v>19537</v>
      </c>
      <c r="B6121" t="s">
        <v>11978</v>
      </c>
      <c r="C6121">
        <v>3558041</v>
      </c>
      <c r="D6121" t="s">
        <v>6722</v>
      </c>
      <c r="E6121" t="s">
        <v>6542</v>
      </c>
      <c r="F6121" t="s">
        <v>6402</v>
      </c>
      <c r="G6121">
        <v>253</v>
      </c>
      <c r="H6121">
        <v>329</v>
      </c>
      <c r="I6121">
        <v>1</v>
      </c>
      <c r="J6121">
        <v>1</v>
      </c>
      <c r="K6121">
        <v>0</v>
      </c>
      <c r="M6121">
        <v>2018</v>
      </c>
      <c r="N6121" t="s">
        <v>6404</v>
      </c>
      <c r="O6121">
        <v>99</v>
      </c>
      <c r="P6121">
        <v>1</v>
      </c>
      <c r="Q6121" t="s">
        <v>7733</v>
      </c>
      <c r="R6121" t="s">
        <v>7734</v>
      </c>
      <c r="S6121" t="s">
        <v>7734</v>
      </c>
      <c r="T6121" t="s">
        <v>5104</v>
      </c>
      <c r="U6121">
        <f t="shared" si="95"/>
        <v>1175</v>
      </c>
    </row>
    <row r="6122" spans="1:21" x14ac:dyDescent="0.2">
      <c r="A6122" t="s">
        <v>19536</v>
      </c>
      <c r="B6122" t="s">
        <v>11978</v>
      </c>
      <c r="C6122">
        <v>3558041</v>
      </c>
      <c r="D6122" t="s">
        <v>6529</v>
      </c>
      <c r="E6122" t="s">
        <v>7192</v>
      </c>
      <c r="F6122" t="s">
        <v>6402</v>
      </c>
      <c r="G6122">
        <v>220</v>
      </c>
      <c r="H6122">
        <v>1175</v>
      </c>
      <c r="I6122">
        <v>0</v>
      </c>
      <c r="J6122">
        <v>1</v>
      </c>
      <c r="K6122">
        <v>0</v>
      </c>
      <c r="M6122">
        <v>2018</v>
      </c>
      <c r="N6122" t="s">
        <v>1463</v>
      </c>
      <c r="O6122">
        <v>99</v>
      </c>
      <c r="P6122">
        <v>4</v>
      </c>
      <c r="Q6122" t="s">
        <v>7733</v>
      </c>
      <c r="R6122" t="s">
        <v>7734</v>
      </c>
      <c r="S6122" t="s">
        <v>7734</v>
      </c>
      <c r="T6122" t="s">
        <v>24621</v>
      </c>
      <c r="U6122">
        <f t="shared" si="95"/>
        <v>1175</v>
      </c>
    </row>
    <row r="6123" spans="1:21" x14ac:dyDescent="0.2">
      <c r="A6123" t="s">
        <v>19536</v>
      </c>
      <c r="B6123" t="s">
        <v>11978</v>
      </c>
      <c r="C6123">
        <v>3558041</v>
      </c>
      <c r="D6123" t="s">
        <v>6496</v>
      </c>
      <c r="E6123" t="s">
        <v>6743</v>
      </c>
      <c r="F6123" t="s">
        <v>6402</v>
      </c>
      <c r="G6123">
        <v>218</v>
      </c>
      <c r="H6123">
        <v>1175</v>
      </c>
      <c r="I6123">
        <v>0</v>
      </c>
      <c r="J6123">
        <v>1</v>
      </c>
      <c r="K6123">
        <v>0</v>
      </c>
      <c r="M6123">
        <v>2018</v>
      </c>
      <c r="N6123" t="s">
        <v>1463</v>
      </c>
      <c r="O6123">
        <v>99</v>
      </c>
      <c r="P6123">
        <v>4</v>
      </c>
      <c r="Q6123" t="s">
        <v>7733</v>
      </c>
      <c r="R6123" t="s">
        <v>7734</v>
      </c>
      <c r="S6123" t="s">
        <v>7734</v>
      </c>
      <c r="T6123" t="s">
        <v>24622</v>
      </c>
      <c r="U6123">
        <f t="shared" si="95"/>
        <v>1175</v>
      </c>
    </row>
    <row r="6124" spans="1:21" x14ac:dyDescent="0.2">
      <c r="A6124" t="s">
        <v>19537</v>
      </c>
      <c r="B6124" t="s">
        <v>11978</v>
      </c>
      <c r="C6124">
        <v>3558041</v>
      </c>
      <c r="D6124" t="s">
        <v>7178</v>
      </c>
      <c r="E6124" t="s">
        <v>9127</v>
      </c>
      <c r="F6124" t="s">
        <v>6402</v>
      </c>
      <c r="G6124">
        <v>76</v>
      </c>
      <c r="H6124">
        <v>329</v>
      </c>
      <c r="I6124">
        <v>0</v>
      </c>
      <c r="J6124">
        <v>0</v>
      </c>
      <c r="K6124">
        <v>0</v>
      </c>
      <c r="M6124">
        <v>2018</v>
      </c>
      <c r="N6124" t="s">
        <v>6404</v>
      </c>
      <c r="O6124">
        <v>99</v>
      </c>
      <c r="P6124">
        <v>1</v>
      </c>
      <c r="Q6124" t="s">
        <v>7733</v>
      </c>
      <c r="R6124" t="s">
        <v>7734</v>
      </c>
      <c r="S6124" t="s">
        <v>7734</v>
      </c>
      <c r="T6124" t="s">
        <v>24623</v>
      </c>
      <c r="U6124">
        <f t="shared" si="95"/>
        <v>1175</v>
      </c>
    </row>
    <row r="6125" spans="1:21" x14ac:dyDescent="0.2">
      <c r="A6125" t="s">
        <v>19536</v>
      </c>
      <c r="B6125" t="s">
        <v>11978</v>
      </c>
      <c r="C6125">
        <v>3558041</v>
      </c>
      <c r="D6125" t="s">
        <v>7275</v>
      </c>
      <c r="E6125" t="s">
        <v>6565</v>
      </c>
      <c r="F6125" t="s">
        <v>6402</v>
      </c>
      <c r="G6125">
        <v>232</v>
      </c>
      <c r="H6125">
        <v>1175</v>
      </c>
      <c r="I6125">
        <v>1</v>
      </c>
      <c r="J6125">
        <v>1</v>
      </c>
      <c r="K6125">
        <v>0</v>
      </c>
      <c r="M6125">
        <v>2018</v>
      </c>
      <c r="N6125" t="s">
        <v>1463</v>
      </c>
      <c r="O6125">
        <v>99</v>
      </c>
      <c r="P6125">
        <v>4</v>
      </c>
      <c r="Q6125" t="s">
        <v>7733</v>
      </c>
      <c r="R6125" t="s">
        <v>7734</v>
      </c>
      <c r="S6125" t="s">
        <v>7734</v>
      </c>
      <c r="T6125" t="s">
        <v>24624</v>
      </c>
      <c r="U6125">
        <f t="shared" si="95"/>
        <v>1175</v>
      </c>
    </row>
    <row r="6126" spans="1:21" x14ac:dyDescent="0.2">
      <c r="A6126" t="s">
        <v>19536</v>
      </c>
      <c r="B6126" t="s">
        <v>11978</v>
      </c>
      <c r="C6126">
        <v>3558041</v>
      </c>
      <c r="D6126" t="s">
        <v>6713</v>
      </c>
      <c r="E6126" t="s">
        <v>6830</v>
      </c>
      <c r="F6126" t="s">
        <v>6402</v>
      </c>
      <c r="G6126">
        <v>152</v>
      </c>
      <c r="H6126">
        <v>1175</v>
      </c>
      <c r="I6126">
        <v>1</v>
      </c>
      <c r="J6126">
        <v>0</v>
      </c>
      <c r="K6126">
        <v>0</v>
      </c>
      <c r="M6126">
        <v>2018</v>
      </c>
      <c r="N6126" t="s">
        <v>1463</v>
      </c>
      <c r="O6126">
        <v>99</v>
      </c>
      <c r="P6126">
        <v>4</v>
      </c>
      <c r="Q6126" t="s">
        <v>7733</v>
      </c>
      <c r="R6126" t="s">
        <v>7734</v>
      </c>
      <c r="S6126" t="s">
        <v>7734</v>
      </c>
      <c r="T6126" t="s">
        <v>24625</v>
      </c>
      <c r="U6126">
        <f t="shared" si="95"/>
        <v>1175</v>
      </c>
    </row>
    <row r="6127" spans="1:21" x14ac:dyDescent="0.2">
      <c r="A6127" t="s">
        <v>19538</v>
      </c>
      <c r="B6127" t="s">
        <v>11990</v>
      </c>
      <c r="C6127">
        <v>3547048</v>
      </c>
      <c r="D6127" t="s">
        <v>6857</v>
      </c>
      <c r="E6127" t="s">
        <v>6426</v>
      </c>
      <c r="F6127" t="s">
        <v>6402</v>
      </c>
      <c r="G6127">
        <v>1699</v>
      </c>
      <c r="H6127">
        <v>12634</v>
      </c>
      <c r="I6127">
        <v>1</v>
      </c>
      <c r="J6127">
        <v>1</v>
      </c>
      <c r="K6127">
        <v>0</v>
      </c>
      <c r="M6127">
        <v>2018</v>
      </c>
      <c r="N6127" t="s">
        <v>1463</v>
      </c>
      <c r="O6127">
        <v>99</v>
      </c>
      <c r="P6127">
        <v>5</v>
      </c>
      <c r="Q6127" t="s">
        <v>7733</v>
      </c>
      <c r="R6127" t="s">
        <v>7734</v>
      </c>
      <c r="S6127" t="s">
        <v>7734</v>
      </c>
      <c r="T6127" t="s">
        <v>24626</v>
      </c>
      <c r="U6127">
        <f t="shared" si="95"/>
        <v>12634</v>
      </c>
    </row>
    <row r="6128" spans="1:21" x14ac:dyDescent="0.2">
      <c r="A6128" t="s">
        <v>19538</v>
      </c>
      <c r="B6128" t="s">
        <v>11990</v>
      </c>
      <c r="C6128">
        <v>3547048</v>
      </c>
      <c r="D6128" t="s">
        <v>6857</v>
      </c>
      <c r="E6128" t="s">
        <v>11835</v>
      </c>
      <c r="F6128" t="s">
        <v>6402</v>
      </c>
      <c r="G6128">
        <v>1174</v>
      </c>
      <c r="H6128">
        <v>12634</v>
      </c>
      <c r="I6128">
        <v>0</v>
      </c>
      <c r="J6128">
        <v>0</v>
      </c>
      <c r="K6128">
        <v>0</v>
      </c>
      <c r="M6128">
        <v>2018</v>
      </c>
      <c r="N6128" t="s">
        <v>1463</v>
      </c>
      <c r="O6128">
        <v>99</v>
      </c>
      <c r="P6128">
        <v>5</v>
      </c>
      <c r="Q6128" t="s">
        <v>7733</v>
      </c>
      <c r="R6128" t="s">
        <v>7734</v>
      </c>
      <c r="S6128" t="s">
        <v>7734</v>
      </c>
      <c r="T6128" t="s">
        <v>24627</v>
      </c>
      <c r="U6128">
        <f t="shared" si="95"/>
        <v>12634</v>
      </c>
    </row>
    <row r="6129" spans="1:21" x14ac:dyDescent="0.2">
      <c r="A6129" t="s">
        <v>19538</v>
      </c>
      <c r="B6129" t="s">
        <v>11990</v>
      </c>
      <c r="C6129">
        <v>3547048</v>
      </c>
      <c r="D6129" t="s">
        <v>7281</v>
      </c>
      <c r="E6129" t="s">
        <v>7677</v>
      </c>
      <c r="F6129" t="s">
        <v>6402</v>
      </c>
      <c r="G6129">
        <v>1387</v>
      </c>
      <c r="H6129">
        <v>12634</v>
      </c>
      <c r="I6129">
        <v>1</v>
      </c>
      <c r="J6129">
        <v>1</v>
      </c>
      <c r="K6129">
        <v>0</v>
      </c>
      <c r="M6129">
        <v>2018</v>
      </c>
      <c r="N6129" t="s">
        <v>1463</v>
      </c>
      <c r="O6129">
        <v>99</v>
      </c>
      <c r="P6129">
        <v>5</v>
      </c>
      <c r="Q6129" t="s">
        <v>7733</v>
      </c>
      <c r="R6129" t="s">
        <v>7734</v>
      </c>
      <c r="S6129" t="s">
        <v>7734</v>
      </c>
      <c r="T6129" t="s">
        <v>24628</v>
      </c>
      <c r="U6129">
        <f t="shared" si="95"/>
        <v>12634</v>
      </c>
    </row>
    <row r="6130" spans="1:21" x14ac:dyDescent="0.2">
      <c r="A6130" t="s">
        <v>19539</v>
      </c>
      <c r="B6130" t="s">
        <v>11990</v>
      </c>
      <c r="C6130">
        <v>3547048</v>
      </c>
      <c r="D6130" t="s">
        <v>11995</v>
      </c>
      <c r="E6130" t="s">
        <v>6535</v>
      </c>
      <c r="F6130" t="s">
        <v>6402</v>
      </c>
      <c r="G6130">
        <v>689</v>
      </c>
      <c r="H6130">
        <v>2806</v>
      </c>
      <c r="I6130">
        <v>0</v>
      </c>
      <c r="J6130">
        <v>0</v>
      </c>
      <c r="K6130">
        <v>0</v>
      </c>
      <c r="M6130">
        <v>2018</v>
      </c>
      <c r="N6130" t="s">
        <v>6404</v>
      </c>
      <c r="O6130">
        <v>99</v>
      </c>
      <c r="P6130">
        <v>1</v>
      </c>
      <c r="Q6130" t="s">
        <v>7733</v>
      </c>
      <c r="R6130" t="s">
        <v>7734</v>
      </c>
      <c r="S6130" t="s">
        <v>7734</v>
      </c>
      <c r="T6130" t="s">
        <v>1173</v>
      </c>
      <c r="U6130">
        <f t="shared" si="95"/>
        <v>12634</v>
      </c>
    </row>
    <row r="6131" spans="1:21" x14ac:dyDescent="0.2">
      <c r="A6131" t="s">
        <v>19538</v>
      </c>
      <c r="B6131" t="s">
        <v>11990</v>
      </c>
      <c r="C6131">
        <v>3547048</v>
      </c>
      <c r="D6131" t="s">
        <v>7475</v>
      </c>
      <c r="E6131" t="s">
        <v>15348</v>
      </c>
      <c r="F6131" t="s">
        <v>6402</v>
      </c>
      <c r="G6131">
        <v>1160</v>
      </c>
      <c r="H6131">
        <v>12634</v>
      </c>
      <c r="I6131">
        <v>0</v>
      </c>
      <c r="J6131">
        <v>0</v>
      </c>
      <c r="K6131">
        <v>0</v>
      </c>
      <c r="M6131">
        <v>2018</v>
      </c>
      <c r="N6131" t="s">
        <v>1463</v>
      </c>
      <c r="O6131">
        <v>99</v>
      </c>
      <c r="P6131">
        <v>5</v>
      </c>
      <c r="Q6131" t="s">
        <v>7733</v>
      </c>
      <c r="R6131" t="s">
        <v>7734</v>
      </c>
      <c r="S6131" t="s">
        <v>7734</v>
      </c>
      <c r="T6131" t="s">
        <v>24629</v>
      </c>
      <c r="U6131">
        <f t="shared" si="95"/>
        <v>12634</v>
      </c>
    </row>
    <row r="6132" spans="1:21" x14ac:dyDescent="0.2">
      <c r="A6132" t="s">
        <v>19539</v>
      </c>
      <c r="B6132" t="s">
        <v>11990</v>
      </c>
      <c r="C6132">
        <v>3547048</v>
      </c>
      <c r="D6132" t="s">
        <v>6851</v>
      </c>
      <c r="E6132" t="s">
        <v>14582</v>
      </c>
      <c r="F6132" t="s">
        <v>6402</v>
      </c>
      <c r="G6132">
        <v>2117</v>
      </c>
      <c r="H6132">
        <v>2806</v>
      </c>
      <c r="I6132">
        <v>1</v>
      </c>
      <c r="J6132">
        <v>1</v>
      </c>
      <c r="K6132">
        <v>0</v>
      </c>
      <c r="M6132">
        <v>2018</v>
      </c>
      <c r="N6132" t="s">
        <v>6404</v>
      </c>
      <c r="O6132">
        <v>99</v>
      </c>
      <c r="P6132">
        <v>1</v>
      </c>
      <c r="Q6132" t="s">
        <v>7733</v>
      </c>
      <c r="R6132" t="s">
        <v>7734</v>
      </c>
      <c r="S6132" t="s">
        <v>7734</v>
      </c>
      <c r="T6132" t="s">
        <v>24630</v>
      </c>
      <c r="U6132">
        <f t="shared" si="95"/>
        <v>12634</v>
      </c>
    </row>
    <row r="6133" spans="1:21" x14ac:dyDescent="0.2">
      <c r="A6133" t="s">
        <v>19538</v>
      </c>
      <c r="B6133" t="s">
        <v>11990</v>
      </c>
      <c r="C6133">
        <v>3547048</v>
      </c>
      <c r="D6133" t="s">
        <v>6463</v>
      </c>
      <c r="E6133" t="s">
        <v>6710</v>
      </c>
      <c r="F6133" t="s">
        <v>6402</v>
      </c>
      <c r="G6133">
        <v>1165</v>
      </c>
      <c r="H6133">
        <v>12634</v>
      </c>
      <c r="I6133">
        <v>0</v>
      </c>
      <c r="J6133">
        <v>0</v>
      </c>
      <c r="K6133">
        <v>0</v>
      </c>
      <c r="M6133">
        <v>2018</v>
      </c>
      <c r="N6133" t="s">
        <v>1463</v>
      </c>
      <c r="O6133">
        <v>99</v>
      </c>
      <c r="P6133">
        <v>5</v>
      </c>
      <c r="Q6133" t="s">
        <v>7733</v>
      </c>
      <c r="R6133" t="s">
        <v>7734</v>
      </c>
      <c r="S6133" t="s">
        <v>7734</v>
      </c>
      <c r="T6133" t="s">
        <v>24631</v>
      </c>
      <c r="U6133">
        <f t="shared" si="95"/>
        <v>12634</v>
      </c>
    </row>
    <row r="6134" spans="1:21" x14ac:dyDescent="0.2">
      <c r="A6134" t="s">
        <v>19538</v>
      </c>
      <c r="B6134" t="s">
        <v>11990</v>
      </c>
      <c r="C6134">
        <v>3547048</v>
      </c>
      <c r="D6134" t="s">
        <v>7031</v>
      </c>
      <c r="E6134" t="s">
        <v>11992</v>
      </c>
      <c r="F6134" t="s">
        <v>6402</v>
      </c>
      <c r="G6134">
        <v>1218</v>
      </c>
      <c r="H6134">
        <v>12634</v>
      </c>
      <c r="I6134">
        <v>1</v>
      </c>
      <c r="J6134">
        <v>0</v>
      </c>
      <c r="K6134">
        <v>0</v>
      </c>
      <c r="M6134">
        <v>2018</v>
      </c>
      <c r="N6134" t="s">
        <v>1463</v>
      </c>
      <c r="O6134">
        <v>99</v>
      </c>
      <c r="P6134">
        <v>5</v>
      </c>
      <c r="Q6134" t="s">
        <v>7733</v>
      </c>
      <c r="R6134" t="s">
        <v>7734</v>
      </c>
      <c r="S6134" t="s">
        <v>7734</v>
      </c>
      <c r="T6134" t="s">
        <v>24632</v>
      </c>
      <c r="U6134">
        <f t="shared" si="95"/>
        <v>12634</v>
      </c>
    </row>
    <row r="6135" spans="1:21" x14ac:dyDescent="0.2">
      <c r="A6135" t="s">
        <v>19538</v>
      </c>
      <c r="B6135" t="s">
        <v>11990</v>
      </c>
      <c r="C6135">
        <v>3547048</v>
      </c>
      <c r="D6135" t="s">
        <v>6459</v>
      </c>
      <c r="E6135" t="s">
        <v>11994</v>
      </c>
      <c r="F6135" t="s">
        <v>6402</v>
      </c>
      <c r="G6135">
        <v>1560</v>
      </c>
      <c r="H6135">
        <v>12634</v>
      </c>
      <c r="I6135">
        <v>1</v>
      </c>
      <c r="J6135">
        <v>1</v>
      </c>
      <c r="K6135">
        <v>0</v>
      </c>
      <c r="M6135">
        <v>2018</v>
      </c>
      <c r="N6135" t="s">
        <v>1463</v>
      </c>
      <c r="O6135">
        <v>99</v>
      </c>
      <c r="P6135">
        <v>5</v>
      </c>
      <c r="Q6135" t="s">
        <v>7733</v>
      </c>
      <c r="R6135" t="s">
        <v>7734</v>
      </c>
      <c r="S6135" t="s">
        <v>7734</v>
      </c>
      <c r="T6135" t="s">
        <v>24633</v>
      </c>
      <c r="U6135">
        <f t="shared" si="95"/>
        <v>12634</v>
      </c>
    </row>
    <row r="6136" spans="1:21" x14ac:dyDescent="0.2">
      <c r="A6136" t="s">
        <v>19540</v>
      </c>
      <c r="B6136" t="s">
        <v>11990</v>
      </c>
      <c r="C6136">
        <v>3547048</v>
      </c>
      <c r="D6136" t="s">
        <v>6738</v>
      </c>
      <c r="E6136" t="s">
        <v>11998</v>
      </c>
      <c r="F6136" t="s">
        <v>6402</v>
      </c>
      <c r="G6136">
        <v>0</v>
      </c>
      <c r="H6136">
        <v>0</v>
      </c>
      <c r="I6136">
        <v>1</v>
      </c>
      <c r="J6136">
        <v>1</v>
      </c>
      <c r="K6136">
        <v>1</v>
      </c>
      <c r="M6136">
        <v>2018</v>
      </c>
      <c r="N6136" t="s">
        <v>2531</v>
      </c>
      <c r="O6136">
        <v>99</v>
      </c>
      <c r="P6136">
        <v>1</v>
      </c>
      <c r="Q6136" t="s">
        <v>7733</v>
      </c>
      <c r="R6136" t="s">
        <v>7734</v>
      </c>
      <c r="S6136" t="s">
        <v>7734</v>
      </c>
      <c r="T6136" t="s">
        <v>24634</v>
      </c>
      <c r="U6136">
        <f t="shared" si="95"/>
        <v>12634</v>
      </c>
    </row>
    <row r="6137" spans="1:21" x14ac:dyDescent="0.2">
      <c r="A6137" t="s">
        <v>19538</v>
      </c>
      <c r="B6137" t="s">
        <v>11990</v>
      </c>
      <c r="C6137">
        <v>3547048</v>
      </c>
      <c r="D6137" t="s">
        <v>9498</v>
      </c>
      <c r="E6137" t="s">
        <v>11993</v>
      </c>
      <c r="F6137" t="s">
        <v>6402</v>
      </c>
      <c r="G6137">
        <v>1789</v>
      </c>
      <c r="H6137">
        <v>12634</v>
      </c>
      <c r="I6137">
        <v>0</v>
      </c>
      <c r="J6137">
        <v>1</v>
      </c>
      <c r="K6137">
        <v>0</v>
      </c>
      <c r="M6137">
        <v>2018</v>
      </c>
      <c r="N6137" t="s">
        <v>1463</v>
      </c>
      <c r="O6137">
        <v>99</v>
      </c>
      <c r="P6137">
        <v>5</v>
      </c>
      <c r="Q6137" t="s">
        <v>7733</v>
      </c>
      <c r="R6137" t="s">
        <v>7734</v>
      </c>
      <c r="S6137" t="s">
        <v>7734</v>
      </c>
      <c r="T6137" t="s">
        <v>1171</v>
      </c>
      <c r="U6137">
        <f t="shared" si="95"/>
        <v>12634</v>
      </c>
    </row>
    <row r="6138" spans="1:21" x14ac:dyDescent="0.2">
      <c r="A6138" t="s">
        <v>19538</v>
      </c>
      <c r="B6138" t="s">
        <v>11990</v>
      </c>
      <c r="C6138">
        <v>3547048</v>
      </c>
      <c r="D6138" t="s">
        <v>6423</v>
      </c>
      <c r="E6138" t="s">
        <v>7273</v>
      </c>
      <c r="F6138" t="s">
        <v>6402</v>
      </c>
      <c r="G6138">
        <v>1482</v>
      </c>
      <c r="H6138">
        <v>12634</v>
      </c>
      <c r="I6138">
        <v>1</v>
      </c>
      <c r="J6138">
        <v>1</v>
      </c>
      <c r="K6138">
        <v>0</v>
      </c>
      <c r="M6138">
        <v>2018</v>
      </c>
      <c r="N6138" t="s">
        <v>1463</v>
      </c>
      <c r="O6138">
        <v>99</v>
      </c>
      <c r="P6138">
        <v>5</v>
      </c>
      <c r="Q6138" t="s">
        <v>7733</v>
      </c>
      <c r="R6138" t="s">
        <v>7734</v>
      </c>
      <c r="S6138" t="s">
        <v>7734</v>
      </c>
      <c r="T6138" t="s">
        <v>1169</v>
      </c>
      <c r="U6138">
        <f t="shared" si="95"/>
        <v>12634</v>
      </c>
    </row>
    <row r="6139" spans="1:21" x14ac:dyDescent="0.2">
      <c r="A6139" t="s">
        <v>19541</v>
      </c>
      <c r="B6139" t="s">
        <v>8556</v>
      </c>
      <c r="C6139">
        <v>3549024</v>
      </c>
      <c r="D6139" t="s">
        <v>7169</v>
      </c>
      <c r="E6139" t="s">
        <v>15497</v>
      </c>
      <c r="F6139" t="s">
        <v>6402</v>
      </c>
      <c r="G6139">
        <v>0</v>
      </c>
      <c r="H6139">
        <v>750</v>
      </c>
      <c r="I6139">
        <v>1</v>
      </c>
      <c r="J6139">
        <v>1</v>
      </c>
      <c r="K6139">
        <v>1</v>
      </c>
      <c r="M6139">
        <v>2018</v>
      </c>
      <c r="N6139" t="s">
        <v>1463</v>
      </c>
      <c r="O6139">
        <v>99</v>
      </c>
      <c r="P6139">
        <v>4</v>
      </c>
      <c r="Q6139" t="s">
        <v>7733</v>
      </c>
      <c r="R6139" t="s">
        <v>7734</v>
      </c>
      <c r="S6139" t="s">
        <v>7734</v>
      </c>
      <c r="T6139" t="s">
        <v>24635</v>
      </c>
      <c r="U6139">
        <f t="shared" si="95"/>
        <v>750</v>
      </c>
    </row>
    <row r="6140" spans="1:21" x14ac:dyDescent="0.2">
      <c r="A6140" t="s">
        <v>19541</v>
      </c>
      <c r="B6140" t="s">
        <v>8556</v>
      </c>
      <c r="C6140">
        <v>3549024</v>
      </c>
      <c r="D6140" t="s">
        <v>7065</v>
      </c>
      <c r="E6140" t="s">
        <v>15542</v>
      </c>
      <c r="F6140" t="s">
        <v>6402</v>
      </c>
      <c r="G6140">
        <v>287</v>
      </c>
      <c r="H6140">
        <v>750</v>
      </c>
      <c r="I6140">
        <v>0</v>
      </c>
      <c r="J6140">
        <v>1</v>
      </c>
      <c r="K6140">
        <v>0</v>
      </c>
      <c r="M6140">
        <v>2018</v>
      </c>
      <c r="N6140" t="s">
        <v>1463</v>
      </c>
      <c r="O6140">
        <v>99</v>
      </c>
      <c r="P6140">
        <v>4</v>
      </c>
      <c r="Q6140" t="s">
        <v>7733</v>
      </c>
      <c r="R6140" t="s">
        <v>7734</v>
      </c>
      <c r="S6140" t="s">
        <v>7734</v>
      </c>
      <c r="T6140" t="s">
        <v>24636</v>
      </c>
      <c r="U6140">
        <f t="shared" si="95"/>
        <v>750</v>
      </c>
    </row>
    <row r="6141" spans="1:21" x14ac:dyDescent="0.2">
      <c r="A6141" t="s">
        <v>19541</v>
      </c>
      <c r="B6141" t="s">
        <v>8556</v>
      </c>
      <c r="C6141">
        <v>3549024</v>
      </c>
      <c r="D6141" t="s">
        <v>8561</v>
      </c>
      <c r="E6141" t="s">
        <v>7104</v>
      </c>
      <c r="F6141" t="s">
        <v>6402</v>
      </c>
      <c r="G6141">
        <v>292</v>
      </c>
      <c r="H6141">
        <v>750</v>
      </c>
      <c r="I6141">
        <v>0</v>
      </c>
      <c r="J6141">
        <v>1</v>
      </c>
      <c r="K6141">
        <v>0</v>
      </c>
      <c r="M6141">
        <v>2018</v>
      </c>
      <c r="N6141" t="s">
        <v>1463</v>
      </c>
      <c r="O6141">
        <v>99</v>
      </c>
      <c r="P6141">
        <v>4</v>
      </c>
      <c r="Q6141" t="s">
        <v>7733</v>
      </c>
      <c r="R6141" t="s">
        <v>7734</v>
      </c>
      <c r="S6141" t="s">
        <v>7734</v>
      </c>
      <c r="T6141" t="s">
        <v>5166</v>
      </c>
      <c r="U6141">
        <f t="shared" si="95"/>
        <v>750</v>
      </c>
    </row>
    <row r="6142" spans="1:21" x14ac:dyDescent="0.2">
      <c r="A6142" t="s">
        <v>19542</v>
      </c>
      <c r="B6142" t="s">
        <v>8556</v>
      </c>
      <c r="C6142">
        <v>3549024</v>
      </c>
      <c r="D6142" t="s">
        <v>6822</v>
      </c>
      <c r="E6142" t="s">
        <v>7751</v>
      </c>
      <c r="F6142" t="s">
        <v>6402</v>
      </c>
      <c r="G6142">
        <v>249</v>
      </c>
      <c r="H6142">
        <v>461</v>
      </c>
      <c r="I6142">
        <v>1</v>
      </c>
      <c r="J6142">
        <v>1</v>
      </c>
      <c r="K6142">
        <v>0</v>
      </c>
      <c r="M6142">
        <v>2018</v>
      </c>
      <c r="N6142" t="s">
        <v>2531</v>
      </c>
      <c r="O6142">
        <v>99</v>
      </c>
      <c r="P6142">
        <v>1</v>
      </c>
      <c r="Q6142" t="s">
        <v>7733</v>
      </c>
      <c r="R6142" t="s">
        <v>7734</v>
      </c>
      <c r="S6142" t="s">
        <v>7734</v>
      </c>
      <c r="T6142" t="s">
        <v>24637</v>
      </c>
      <c r="U6142">
        <f t="shared" si="95"/>
        <v>750</v>
      </c>
    </row>
    <row r="6143" spans="1:21" x14ac:dyDescent="0.2">
      <c r="A6143" t="s">
        <v>19542</v>
      </c>
      <c r="B6143" t="s">
        <v>8556</v>
      </c>
      <c r="C6143">
        <v>3549024</v>
      </c>
      <c r="D6143" t="s">
        <v>7185</v>
      </c>
      <c r="E6143" t="s">
        <v>6710</v>
      </c>
      <c r="F6143" t="s">
        <v>6402</v>
      </c>
      <c r="G6143">
        <v>212</v>
      </c>
      <c r="H6143">
        <v>461</v>
      </c>
      <c r="I6143">
        <v>1</v>
      </c>
      <c r="J6143">
        <v>0</v>
      </c>
      <c r="K6143">
        <v>0</v>
      </c>
      <c r="M6143">
        <v>2018</v>
      </c>
      <c r="N6143" t="s">
        <v>2531</v>
      </c>
      <c r="O6143">
        <v>99</v>
      </c>
      <c r="P6143">
        <v>1</v>
      </c>
      <c r="Q6143" t="s">
        <v>7733</v>
      </c>
      <c r="R6143" t="s">
        <v>7734</v>
      </c>
      <c r="S6143" t="s">
        <v>7734</v>
      </c>
      <c r="T6143" t="s">
        <v>5167</v>
      </c>
      <c r="U6143">
        <f t="shared" si="95"/>
        <v>750</v>
      </c>
    </row>
    <row r="6144" spans="1:21" x14ac:dyDescent="0.2">
      <c r="A6144" t="s">
        <v>19541</v>
      </c>
      <c r="B6144" t="s">
        <v>8556</v>
      </c>
      <c r="C6144">
        <v>3549024</v>
      </c>
      <c r="D6144" t="s">
        <v>19543</v>
      </c>
      <c r="E6144" t="s">
        <v>8564</v>
      </c>
      <c r="F6144" t="s">
        <v>6402</v>
      </c>
      <c r="G6144">
        <v>171</v>
      </c>
      <c r="H6144">
        <v>750</v>
      </c>
      <c r="I6144">
        <v>0</v>
      </c>
      <c r="J6144">
        <v>0</v>
      </c>
      <c r="K6144">
        <v>0</v>
      </c>
      <c r="M6144">
        <v>2018</v>
      </c>
      <c r="N6144" t="s">
        <v>1463</v>
      </c>
      <c r="O6144">
        <v>99</v>
      </c>
      <c r="P6144">
        <v>4</v>
      </c>
      <c r="Q6144" t="s">
        <v>7733</v>
      </c>
      <c r="R6144" t="s">
        <v>7734</v>
      </c>
      <c r="S6144" t="s">
        <v>7734</v>
      </c>
      <c r="T6144" t="s">
        <v>24638</v>
      </c>
      <c r="U6144">
        <f t="shared" si="95"/>
        <v>750</v>
      </c>
    </row>
    <row r="6145" spans="1:21" x14ac:dyDescent="0.2">
      <c r="A6145" t="s">
        <v>19541</v>
      </c>
      <c r="B6145" t="s">
        <v>8556</v>
      </c>
      <c r="C6145">
        <v>3549024</v>
      </c>
      <c r="D6145" t="s">
        <v>7471</v>
      </c>
      <c r="E6145" t="s">
        <v>8540</v>
      </c>
      <c r="F6145" t="s">
        <v>6402</v>
      </c>
      <c r="G6145">
        <v>0</v>
      </c>
      <c r="H6145">
        <v>750</v>
      </c>
      <c r="I6145">
        <v>1</v>
      </c>
      <c r="J6145">
        <v>1</v>
      </c>
      <c r="K6145">
        <v>1</v>
      </c>
      <c r="M6145">
        <v>2018</v>
      </c>
      <c r="N6145" t="s">
        <v>1463</v>
      </c>
      <c r="O6145">
        <v>99</v>
      </c>
      <c r="P6145">
        <v>4</v>
      </c>
      <c r="Q6145" t="s">
        <v>7733</v>
      </c>
      <c r="R6145" t="s">
        <v>7734</v>
      </c>
      <c r="S6145" t="s">
        <v>7734</v>
      </c>
      <c r="T6145" t="s">
        <v>1182</v>
      </c>
      <c r="U6145">
        <f t="shared" si="95"/>
        <v>750</v>
      </c>
    </row>
    <row r="6146" spans="1:21" x14ac:dyDescent="0.2">
      <c r="A6146" t="s">
        <v>19544</v>
      </c>
      <c r="B6146" t="s">
        <v>13369</v>
      </c>
      <c r="C6146">
        <v>3552023</v>
      </c>
      <c r="D6146" t="s">
        <v>6809</v>
      </c>
      <c r="E6146" t="s">
        <v>6788</v>
      </c>
      <c r="F6146" t="s">
        <v>6402</v>
      </c>
      <c r="G6146">
        <v>246</v>
      </c>
      <c r="H6146">
        <v>4629</v>
      </c>
      <c r="I6146">
        <v>0</v>
      </c>
      <c r="J6146">
        <v>0</v>
      </c>
      <c r="K6146">
        <v>0</v>
      </c>
      <c r="M6146">
        <v>2018</v>
      </c>
      <c r="N6146" t="s">
        <v>1463</v>
      </c>
      <c r="O6146">
        <v>99</v>
      </c>
      <c r="P6146">
        <v>6</v>
      </c>
      <c r="Q6146" t="s">
        <v>7733</v>
      </c>
      <c r="R6146" t="s">
        <v>7734</v>
      </c>
      <c r="S6146" t="s">
        <v>7734</v>
      </c>
      <c r="T6146" t="s">
        <v>24639</v>
      </c>
      <c r="U6146">
        <f t="shared" ref="U6146:U6209" si="96">_xlfn.MAXIFS($H$2:$H$6695, $C$2:$C$6695,C6146)</f>
        <v>4629</v>
      </c>
    </row>
    <row r="6147" spans="1:21" x14ac:dyDescent="0.2">
      <c r="A6147" t="s">
        <v>19544</v>
      </c>
      <c r="B6147" t="s">
        <v>13369</v>
      </c>
      <c r="C6147">
        <v>3552023</v>
      </c>
      <c r="D6147" t="s">
        <v>6498</v>
      </c>
      <c r="E6147" t="s">
        <v>6544</v>
      </c>
      <c r="F6147" t="s">
        <v>6402</v>
      </c>
      <c r="G6147">
        <v>320</v>
      </c>
      <c r="H6147">
        <v>4629</v>
      </c>
      <c r="I6147">
        <v>1</v>
      </c>
      <c r="J6147">
        <v>0</v>
      </c>
      <c r="K6147">
        <v>0</v>
      </c>
      <c r="M6147">
        <v>2018</v>
      </c>
      <c r="N6147" t="s">
        <v>1463</v>
      </c>
      <c r="O6147">
        <v>99</v>
      </c>
      <c r="P6147">
        <v>6</v>
      </c>
      <c r="Q6147" t="s">
        <v>7733</v>
      </c>
      <c r="R6147" t="s">
        <v>7734</v>
      </c>
      <c r="S6147" t="s">
        <v>7734</v>
      </c>
      <c r="T6147" t="s">
        <v>5183</v>
      </c>
      <c r="U6147">
        <f t="shared" si="96"/>
        <v>4629</v>
      </c>
    </row>
    <row r="6148" spans="1:21" x14ac:dyDescent="0.2">
      <c r="A6148" t="s">
        <v>19544</v>
      </c>
      <c r="B6148" t="s">
        <v>13369</v>
      </c>
      <c r="C6148">
        <v>3552023</v>
      </c>
      <c r="D6148" t="s">
        <v>7264</v>
      </c>
      <c r="E6148" t="s">
        <v>6986</v>
      </c>
      <c r="F6148" t="s">
        <v>6402</v>
      </c>
      <c r="G6148">
        <v>402</v>
      </c>
      <c r="H6148">
        <v>4629</v>
      </c>
      <c r="I6148">
        <v>0</v>
      </c>
      <c r="J6148">
        <v>1</v>
      </c>
      <c r="K6148">
        <v>0</v>
      </c>
      <c r="M6148">
        <v>2018</v>
      </c>
      <c r="N6148" t="s">
        <v>1463</v>
      </c>
      <c r="O6148">
        <v>99</v>
      </c>
      <c r="P6148">
        <v>6</v>
      </c>
      <c r="Q6148" t="s">
        <v>7733</v>
      </c>
      <c r="R6148" t="s">
        <v>7734</v>
      </c>
      <c r="S6148" t="s">
        <v>7734</v>
      </c>
      <c r="T6148" t="s">
        <v>5172</v>
      </c>
      <c r="U6148">
        <f t="shared" si="96"/>
        <v>4629</v>
      </c>
    </row>
    <row r="6149" spans="1:21" x14ac:dyDescent="0.2">
      <c r="A6149" t="s">
        <v>19544</v>
      </c>
      <c r="B6149" t="s">
        <v>13369</v>
      </c>
      <c r="C6149">
        <v>3552023</v>
      </c>
      <c r="D6149" t="s">
        <v>6736</v>
      </c>
      <c r="E6149" t="s">
        <v>15770</v>
      </c>
      <c r="F6149" t="s">
        <v>6402</v>
      </c>
      <c r="G6149">
        <v>491</v>
      </c>
      <c r="H6149">
        <v>4629</v>
      </c>
      <c r="I6149">
        <v>0</v>
      </c>
      <c r="J6149">
        <v>1</v>
      </c>
      <c r="K6149">
        <v>0</v>
      </c>
      <c r="M6149">
        <v>2018</v>
      </c>
      <c r="N6149" t="s">
        <v>1463</v>
      </c>
      <c r="O6149">
        <v>99</v>
      </c>
      <c r="P6149">
        <v>6</v>
      </c>
      <c r="Q6149" t="s">
        <v>7733</v>
      </c>
      <c r="R6149" t="s">
        <v>7734</v>
      </c>
      <c r="S6149" t="s">
        <v>7734</v>
      </c>
      <c r="T6149" t="s">
        <v>24640</v>
      </c>
      <c r="U6149">
        <f t="shared" si="96"/>
        <v>4629</v>
      </c>
    </row>
    <row r="6150" spans="1:21" x14ac:dyDescent="0.2">
      <c r="A6150" t="s">
        <v>19545</v>
      </c>
      <c r="B6150" t="s">
        <v>13369</v>
      </c>
      <c r="C6150">
        <v>3552023</v>
      </c>
      <c r="D6150" t="s">
        <v>6425</v>
      </c>
      <c r="E6150" t="s">
        <v>12775</v>
      </c>
      <c r="F6150" t="s">
        <v>6402</v>
      </c>
      <c r="G6150">
        <v>271</v>
      </c>
      <c r="H6150">
        <v>1006</v>
      </c>
      <c r="I6150">
        <v>0</v>
      </c>
      <c r="J6150">
        <v>0</v>
      </c>
      <c r="K6150">
        <v>0</v>
      </c>
      <c r="M6150">
        <v>2018</v>
      </c>
      <c r="N6150" t="s">
        <v>6404</v>
      </c>
      <c r="O6150">
        <v>99</v>
      </c>
      <c r="P6150">
        <v>1</v>
      </c>
      <c r="Q6150" t="s">
        <v>7733</v>
      </c>
      <c r="R6150" t="s">
        <v>7734</v>
      </c>
      <c r="S6150" t="s">
        <v>7734</v>
      </c>
      <c r="T6150" t="s">
        <v>24641</v>
      </c>
      <c r="U6150">
        <f t="shared" si="96"/>
        <v>4629</v>
      </c>
    </row>
    <row r="6151" spans="1:21" x14ac:dyDescent="0.2">
      <c r="A6151" t="s">
        <v>19545</v>
      </c>
      <c r="B6151" t="s">
        <v>13369</v>
      </c>
      <c r="C6151">
        <v>3552023</v>
      </c>
      <c r="D6151" t="s">
        <v>6505</v>
      </c>
      <c r="E6151" t="s">
        <v>15816</v>
      </c>
      <c r="F6151" t="s">
        <v>6402</v>
      </c>
      <c r="G6151">
        <v>69</v>
      </c>
      <c r="H6151">
        <v>1006</v>
      </c>
      <c r="I6151">
        <v>0</v>
      </c>
      <c r="J6151">
        <v>0</v>
      </c>
      <c r="K6151">
        <v>0</v>
      </c>
      <c r="M6151">
        <v>2018</v>
      </c>
      <c r="N6151" t="s">
        <v>6404</v>
      </c>
      <c r="O6151">
        <v>99</v>
      </c>
      <c r="P6151">
        <v>1</v>
      </c>
      <c r="Q6151" t="s">
        <v>7733</v>
      </c>
      <c r="R6151" t="s">
        <v>7734</v>
      </c>
      <c r="S6151" t="s">
        <v>7734</v>
      </c>
      <c r="T6151" t="s">
        <v>24642</v>
      </c>
      <c r="U6151">
        <f t="shared" si="96"/>
        <v>4629</v>
      </c>
    </row>
    <row r="6152" spans="1:21" x14ac:dyDescent="0.2">
      <c r="A6152" t="s">
        <v>19544</v>
      </c>
      <c r="B6152" t="s">
        <v>13369</v>
      </c>
      <c r="C6152">
        <v>3552023</v>
      </c>
      <c r="D6152" t="s">
        <v>14544</v>
      </c>
      <c r="E6152" t="s">
        <v>14991</v>
      </c>
      <c r="F6152" t="s">
        <v>6402</v>
      </c>
      <c r="G6152">
        <v>250</v>
      </c>
      <c r="H6152">
        <v>4629</v>
      </c>
      <c r="I6152">
        <v>0</v>
      </c>
      <c r="J6152">
        <v>0</v>
      </c>
      <c r="K6152">
        <v>0</v>
      </c>
      <c r="M6152">
        <v>2018</v>
      </c>
      <c r="N6152" t="s">
        <v>1463</v>
      </c>
      <c r="O6152">
        <v>99</v>
      </c>
      <c r="P6152">
        <v>6</v>
      </c>
      <c r="Q6152" t="s">
        <v>7733</v>
      </c>
      <c r="R6152" t="s">
        <v>7734</v>
      </c>
      <c r="S6152" t="s">
        <v>7734</v>
      </c>
      <c r="T6152" t="s">
        <v>24643</v>
      </c>
      <c r="U6152">
        <f t="shared" si="96"/>
        <v>4629</v>
      </c>
    </row>
    <row r="6153" spans="1:21" x14ac:dyDescent="0.2">
      <c r="A6153" t="s">
        <v>19544</v>
      </c>
      <c r="B6153" t="s">
        <v>13369</v>
      </c>
      <c r="C6153">
        <v>3552023</v>
      </c>
      <c r="D6153" t="s">
        <v>6640</v>
      </c>
      <c r="E6153" t="s">
        <v>15476</v>
      </c>
      <c r="F6153" t="s">
        <v>6402</v>
      </c>
      <c r="G6153">
        <v>301</v>
      </c>
      <c r="H6153">
        <v>4629</v>
      </c>
      <c r="I6153">
        <v>0</v>
      </c>
      <c r="J6153">
        <v>0</v>
      </c>
      <c r="K6153">
        <v>0</v>
      </c>
      <c r="M6153">
        <v>2018</v>
      </c>
      <c r="N6153" t="s">
        <v>1463</v>
      </c>
      <c r="O6153">
        <v>99</v>
      </c>
      <c r="P6153">
        <v>6</v>
      </c>
      <c r="Q6153" t="s">
        <v>7733</v>
      </c>
      <c r="R6153" t="s">
        <v>7734</v>
      </c>
      <c r="S6153" t="s">
        <v>7734</v>
      </c>
      <c r="T6153" t="s">
        <v>24644</v>
      </c>
      <c r="U6153">
        <f t="shared" si="96"/>
        <v>4629</v>
      </c>
    </row>
    <row r="6154" spans="1:21" x14ac:dyDescent="0.2">
      <c r="A6154" t="s">
        <v>19544</v>
      </c>
      <c r="B6154" t="s">
        <v>13369</v>
      </c>
      <c r="C6154">
        <v>3552023</v>
      </c>
      <c r="D6154" t="s">
        <v>15487</v>
      </c>
      <c r="E6154" t="s">
        <v>9263</v>
      </c>
      <c r="F6154" t="s">
        <v>6402</v>
      </c>
      <c r="G6154">
        <v>494</v>
      </c>
      <c r="H6154">
        <v>4629</v>
      </c>
      <c r="I6154">
        <v>1</v>
      </c>
      <c r="J6154">
        <v>1</v>
      </c>
      <c r="K6154">
        <v>0</v>
      </c>
      <c r="M6154">
        <v>2018</v>
      </c>
      <c r="N6154" t="s">
        <v>1463</v>
      </c>
      <c r="O6154">
        <v>99</v>
      </c>
      <c r="P6154">
        <v>6</v>
      </c>
      <c r="Q6154" t="s">
        <v>7733</v>
      </c>
      <c r="R6154" t="s">
        <v>7734</v>
      </c>
      <c r="S6154" t="s">
        <v>7734</v>
      </c>
      <c r="T6154" t="s">
        <v>24645</v>
      </c>
      <c r="U6154">
        <f t="shared" si="96"/>
        <v>4629</v>
      </c>
    </row>
    <row r="6155" spans="1:21" x14ac:dyDescent="0.2">
      <c r="A6155" t="s">
        <v>19545</v>
      </c>
      <c r="B6155" t="s">
        <v>13369</v>
      </c>
      <c r="C6155">
        <v>3552023</v>
      </c>
      <c r="D6155" t="s">
        <v>7321</v>
      </c>
      <c r="E6155" t="s">
        <v>6893</v>
      </c>
      <c r="F6155" t="s">
        <v>6402</v>
      </c>
      <c r="G6155">
        <v>296</v>
      </c>
      <c r="H6155">
        <v>1006</v>
      </c>
      <c r="I6155">
        <v>1</v>
      </c>
      <c r="J6155">
        <v>0</v>
      </c>
      <c r="K6155">
        <v>0</v>
      </c>
      <c r="M6155">
        <v>2018</v>
      </c>
      <c r="N6155" t="s">
        <v>6404</v>
      </c>
      <c r="O6155">
        <v>99</v>
      </c>
      <c r="P6155">
        <v>1</v>
      </c>
      <c r="Q6155" t="s">
        <v>7733</v>
      </c>
      <c r="R6155" t="s">
        <v>7734</v>
      </c>
      <c r="S6155" t="s">
        <v>7734</v>
      </c>
      <c r="T6155" t="s">
        <v>24646</v>
      </c>
      <c r="U6155">
        <f t="shared" si="96"/>
        <v>4629</v>
      </c>
    </row>
    <row r="6156" spans="1:21" x14ac:dyDescent="0.2">
      <c r="A6156" t="s">
        <v>19544</v>
      </c>
      <c r="B6156" t="s">
        <v>13369</v>
      </c>
      <c r="C6156">
        <v>3552023</v>
      </c>
      <c r="D6156" t="s">
        <v>6485</v>
      </c>
      <c r="E6156" t="s">
        <v>6697</v>
      </c>
      <c r="F6156" t="s">
        <v>6402</v>
      </c>
      <c r="G6156">
        <v>442</v>
      </c>
      <c r="H6156">
        <v>4629</v>
      </c>
      <c r="I6156">
        <v>0</v>
      </c>
      <c r="J6156">
        <v>1</v>
      </c>
      <c r="K6156">
        <v>0</v>
      </c>
      <c r="M6156">
        <v>2018</v>
      </c>
      <c r="N6156" t="s">
        <v>1463</v>
      </c>
      <c r="O6156">
        <v>99</v>
      </c>
      <c r="P6156">
        <v>6</v>
      </c>
      <c r="Q6156" t="s">
        <v>7733</v>
      </c>
      <c r="R6156" t="s">
        <v>7734</v>
      </c>
      <c r="S6156" t="s">
        <v>7734</v>
      </c>
      <c r="T6156" t="s">
        <v>1184</v>
      </c>
      <c r="U6156">
        <f t="shared" si="96"/>
        <v>4629</v>
      </c>
    </row>
    <row r="6157" spans="1:21" x14ac:dyDescent="0.2">
      <c r="A6157" t="s">
        <v>19544</v>
      </c>
      <c r="B6157" t="s">
        <v>13369</v>
      </c>
      <c r="C6157">
        <v>3552023</v>
      </c>
      <c r="D6157" t="s">
        <v>6439</v>
      </c>
      <c r="E6157" t="s">
        <v>19546</v>
      </c>
      <c r="F6157" t="s">
        <v>6402</v>
      </c>
      <c r="G6157">
        <v>258</v>
      </c>
      <c r="H6157">
        <v>4629</v>
      </c>
      <c r="I6157">
        <v>0</v>
      </c>
      <c r="J6157">
        <v>0</v>
      </c>
      <c r="K6157">
        <v>0</v>
      </c>
      <c r="M6157">
        <v>2018</v>
      </c>
      <c r="N6157" t="s">
        <v>1463</v>
      </c>
      <c r="O6157">
        <v>99</v>
      </c>
      <c r="P6157">
        <v>6</v>
      </c>
      <c r="Q6157" t="s">
        <v>7733</v>
      </c>
      <c r="R6157" t="s">
        <v>7734</v>
      </c>
      <c r="S6157" t="s">
        <v>7734</v>
      </c>
      <c r="T6157" t="s">
        <v>24647</v>
      </c>
      <c r="U6157">
        <f t="shared" si="96"/>
        <v>4629</v>
      </c>
    </row>
    <row r="6158" spans="1:21" x14ac:dyDescent="0.2">
      <c r="A6158" t="s">
        <v>19545</v>
      </c>
      <c r="B6158" t="s">
        <v>13369</v>
      </c>
      <c r="C6158">
        <v>3552023</v>
      </c>
      <c r="D6158" t="s">
        <v>6602</v>
      </c>
      <c r="E6158" t="s">
        <v>15476</v>
      </c>
      <c r="F6158" t="s">
        <v>6402</v>
      </c>
      <c r="G6158">
        <v>370</v>
      </c>
      <c r="H6158">
        <v>1006</v>
      </c>
      <c r="I6158">
        <v>1</v>
      </c>
      <c r="J6158">
        <v>1</v>
      </c>
      <c r="K6158">
        <v>0</v>
      </c>
      <c r="M6158">
        <v>2018</v>
      </c>
      <c r="N6158" t="s">
        <v>6404</v>
      </c>
      <c r="O6158">
        <v>99</v>
      </c>
      <c r="P6158">
        <v>1</v>
      </c>
      <c r="Q6158" t="s">
        <v>7733</v>
      </c>
      <c r="R6158" t="s">
        <v>7734</v>
      </c>
      <c r="S6158" t="s">
        <v>7734</v>
      </c>
      <c r="T6158" t="s">
        <v>24648</v>
      </c>
      <c r="U6158">
        <f t="shared" si="96"/>
        <v>4629</v>
      </c>
    </row>
    <row r="6159" spans="1:21" x14ac:dyDescent="0.2">
      <c r="A6159" t="s">
        <v>19544</v>
      </c>
      <c r="B6159" t="s">
        <v>13369</v>
      </c>
      <c r="C6159">
        <v>3552023</v>
      </c>
      <c r="D6159" t="s">
        <v>13377</v>
      </c>
      <c r="E6159" t="s">
        <v>6893</v>
      </c>
      <c r="F6159" t="s">
        <v>6402</v>
      </c>
      <c r="G6159">
        <v>349</v>
      </c>
      <c r="H6159">
        <v>4629</v>
      </c>
      <c r="I6159">
        <v>0</v>
      </c>
      <c r="J6159">
        <v>0</v>
      </c>
      <c r="K6159">
        <v>0</v>
      </c>
      <c r="M6159">
        <v>2018</v>
      </c>
      <c r="N6159" t="s">
        <v>1463</v>
      </c>
      <c r="O6159">
        <v>99</v>
      </c>
      <c r="P6159">
        <v>6</v>
      </c>
      <c r="Q6159" t="s">
        <v>7733</v>
      </c>
      <c r="R6159" t="s">
        <v>7734</v>
      </c>
      <c r="S6159" t="s">
        <v>7734</v>
      </c>
      <c r="T6159" t="s">
        <v>5174</v>
      </c>
      <c r="U6159">
        <f t="shared" si="96"/>
        <v>4629</v>
      </c>
    </row>
    <row r="6160" spans="1:21" x14ac:dyDescent="0.2">
      <c r="A6160" t="s">
        <v>19544</v>
      </c>
      <c r="B6160" t="s">
        <v>13369</v>
      </c>
      <c r="C6160">
        <v>3552023</v>
      </c>
      <c r="D6160" t="s">
        <v>6408</v>
      </c>
      <c r="E6160" t="s">
        <v>19547</v>
      </c>
      <c r="F6160" t="s">
        <v>6402</v>
      </c>
      <c r="G6160">
        <v>369</v>
      </c>
      <c r="H6160">
        <v>4629</v>
      </c>
      <c r="I6160">
        <v>1</v>
      </c>
      <c r="J6160">
        <v>1</v>
      </c>
      <c r="K6160">
        <v>0</v>
      </c>
      <c r="M6160">
        <v>2018</v>
      </c>
      <c r="N6160" t="s">
        <v>1463</v>
      </c>
      <c r="O6160">
        <v>99</v>
      </c>
      <c r="P6160">
        <v>6</v>
      </c>
      <c r="Q6160" t="s">
        <v>7733</v>
      </c>
      <c r="R6160" t="s">
        <v>7734</v>
      </c>
      <c r="S6160" t="s">
        <v>7734</v>
      </c>
      <c r="T6160" t="s">
        <v>24649</v>
      </c>
      <c r="U6160">
        <f t="shared" si="96"/>
        <v>4629</v>
      </c>
    </row>
    <row r="6161" spans="1:21" x14ac:dyDescent="0.2">
      <c r="A6161" t="s">
        <v>19544</v>
      </c>
      <c r="B6161" t="s">
        <v>13369</v>
      </c>
      <c r="C6161">
        <v>3552023</v>
      </c>
      <c r="D6161" t="s">
        <v>6501</v>
      </c>
      <c r="E6161" t="s">
        <v>19548</v>
      </c>
      <c r="F6161" t="s">
        <v>6402</v>
      </c>
      <c r="G6161">
        <v>385</v>
      </c>
      <c r="H6161">
        <v>4629</v>
      </c>
      <c r="I6161">
        <v>1</v>
      </c>
      <c r="J6161">
        <v>1</v>
      </c>
      <c r="K6161">
        <v>0</v>
      </c>
      <c r="M6161">
        <v>2018</v>
      </c>
      <c r="N6161" t="s">
        <v>1463</v>
      </c>
      <c r="O6161">
        <v>99</v>
      </c>
      <c r="P6161">
        <v>6</v>
      </c>
      <c r="Q6161" t="s">
        <v>7733</v>
      </c>
      <c r="R6161" t="s">
        <v>7734</v>
      </c>
      <c r="S6161" t="s">
        <v>7734</v>
      </c>
      <c r="T6161" t="s">
        <v>24650</v>
      </c>
      <c r="U6161">
        <f t="shared" si="96"/>
        <v>4629</v>
      </c>
    </row>
    <row r="6162" spans="1:21" x14ac:dyDescent="0.2">
      <c r="A6162" t="s">
        <v>19544</v>
      </c>
      <c r="B6162" t="s">
        <v>13369</v>
      </c>
      <c r="C6162">
        <v>3552023</v>
      </c>
      <c r="D6162" t="s">
        <v>19549</v>
      </c>
      <c r="E6162" t="s">
        <v>13373</v>
      </c>
      <c r="F6162" t="s">
        <v>6402</v>
      </c>
      <c r="G6162">
        <v>322</v>
      </c>
      <c r="H6162">
        <v>4629</v>
      </c>
      <c r="I6162">
        <v>0</v>
      </c>
      <c r="J6162">
        <v>0</v>
      </c>
      <c r="K6162">
        <v>0</v>
      </c>
      <c r="M6162">
        <v>2018</v>
      </c>
      <c r="N6162" t="s">
        <v>1463</v>
      </c>
      <c r="O6162">
        <v>99</v>
      </c>
      <c r="P6162">
        <v>6</v>
      </c>
      <c r="Q6162" t="s">
        <v>7733</v>
      </c>
      <c r="R6162" t="s">
        <v>7734</v>
      </c>
      <c r="S6162" t="s">
        <v>7734</v>
      </c>
      <c r="T6162" t="s">
        <v>24651</v>
      </c>
      <c r="U6162">
        <f t="shared" si="96"/>
        <v>4629</v>
      </c>
    </row>
    <row r="6163" spans="1:21" x14ac:dyDescent="0.2">
      <c r="A6163" t="s">
        <v>19550</v>
      </c>
      <c r="B6163" t="s">
        <v>12196</v>
      </c>
      <c r="C6163">
        <v>3558051</v>
      </c>
      <c r="D6163" t="s">
        <v>6838</v>
      </c>
      <c r="E6163" t="s">
        <v>15419</v>
      </c>
      <c r="F6163" t="s">
        <v>6402</v>
      </c>
      <c r="G6163">
        <v>301</v>
      </c>
      <c r="H6163">
        <v>1973</v>
      </c>
      <c r="I6163">
        <v>0</v>
      </c>
      <c r="J6163">
        <v>1</v>
      </c>
      <c r="K6163">
        <v>0</v>
      </c>
      <c r="M6163">
        <v>2018</v>
      </c>
      <c r="N6163" t="s">
        <v>1463</v>
      </c>
      <c r="O6163">
        <v>99</v>
      </c>
      <c r="P6163">
        <v>4</v>
      </c>
      <c r="Q6163" t="s">
        <v>7733</v>
      </c>
      <c r="R6163" t="s">
        <v>7734</v>
      </c>
      <c r="S6163" t="s">
        <v>7734</v>
      </c>
      <c r="T6163" t="s">
        <v>24652</v>
      </c>
      <c r="U6163">
        <f t="shared" si="96"/>
        <v>1973</v>
      </c>
    </row>
    <row r="6164" spans="1:21" x14ac:dyDescent="0.2">
      <c r="A6164" t="s">
        <v>19550</v>
      </c>
      <c r="B6164" t="s">
        <v>12196</v>
      </c>
      <c r="C6164">
        <v>3558051</v>
      </c>
      <c r="D6164" t="s">
        <v>11951</v>
      </c>
      <c r="E6164" t="s">
        <v>9524</v>
      </c>
      <c r="F6164" t="s">
        <v>6402</v>
      </c>
      <c r="G6164">
        <v>130</v>
      </c>
      <c r="H6164">
        <v>1973</v>
      </c>
      <c r="I6164">
        <v>0</v>
      </c>
      <c r="J6164">
        <v>0</v>
      </c>
      <c r="K6164">
        <v>0</v>
      </c>
      <c r="M6164">
        <v>2018</v>
      </c>
      <c r="N6164" t="s">
        <v>1463</v>
      </c>
      <c r="O6164">
        <v>99</v>
      </c>
      <c r="P6164">
        <v>4</v>
      </c>
      <c r="Q6164" t="s">
        <v>7733</v>
      </c>
      <c r="R6164" t="s">
        <v>7734</v>
      </c>
      <c r="S6164" t="s">
        <v>7734</v>
      </c>
      <c r="T6164" t="s">
        <v>24653</v>
      </c>
      <c r="U6164">
        <f t="shared" si="96"/>
        <v>1973</v>
      </c>
    </row>
    <row r="6165" spans="1:21" x14ac:dyDescent="0.2">
      <c r="A6165" t="s">
        <v>19551</v>
      </c>
      <c r="B6165" t="s">
        <v>12196</v>
      </c>
      <c r="C6165">
        <v>3558051</v>
      </c>
      <c r="D6165" t="s">
        <v>6406</v>
      </c>
      <c r="E6165" t="s">
        <v>6690</v>
      </c>
      <c r="F6165" t="s">
        <v>6402</v>
      </c>
      <c r="G6165">
        <v>419</v>
      </c>
      <c r="H6165">
        <v>587</v>
      </c>
      <c r="I6165">
        <v>1</v>
      </c>
      <c r="J6165">
        <v>1</v>
      </c>
      <c r="K6165">
        <v>0</v>
      </c>
      <c r="M6165">
        <v>2018</v>
      </c>
      <c r="N6165" t="s">
        <v>6404</v>
      </c>
      <c r="O6165">
        <v>99</v>
      </c>
      <c r="P6165">
        <v>1</v>
      </c>
      <c r="Q6165" t="s">
        <v>7733</v>
      </c>
      <c r="R6165" t="s">
        <v>7734</v>
      </c>
      <c r="S6165" t="s">
        <v>7734</v>
      </c>
      <c r="T6165" t="s">
        <v>24654</v>
      </c>
      <c r="U6165">
        <f t="shared" si="96"/>
        <v>1973</v>
      </c>
    </row>
    <row r="6166" spans="1:21" x14ac:dyDescent="0.2">
      <c r="A6166" t="s">
        <v>19550</v>
      </c>
      <c r="B6166" t="s">
        <v>12196</v>
      </c>
      <c r="C6166">
        <v>3558051</v>
      </c>
      <c r="D6166" t="s">
        <v>6425</v>
      </c>
      <c r="E6166" t="s">
        <v>7395</v>
      </c>
      <c r="F6166" t="s">
        <v>6402</v>
      </c>
      <c r="G6166">
        <v>262</v>
      </c>
      <c r="H6166">
        <v>1973</v>
      </c>
      <c r="I6166">
        <v>1</v>
      </c>
      <c r="J6166">
        <v>0</v>
      </c>
      <c r="K6166">
        <v>0</v>
      </c>
      <c r="M6166">
        <v>2018</v>
      </c>
      <c r="N6166" t="s">
        <v>1463</v>
      </c>
      <c r="O6166">
        <v>99</v>
      </c>
      <c r="P6166">
        <v>4</v>
      </c>
      <c r="Q6166" t="s">
        <v>7733</v>
      </c>
      <c r="R6166" t="s">
        <v>7734</v>
      </c>
      <c r="S6166" t="s">
        <v>7734</v>
      </c>
      <c r="T6166" t="s">
        <v>24655</v>
      </c>
      <c r="U6166">
        <f t="shared" si="96"/>
        <v>1973</v>
      </c>
    </row>
    <row r="6167" spans="1:21" x14ac:dyDescent="0.2">
      <c r="A6167" t="s">
        <v>19551</v>
      </c>
      <c r="B6167" t="s">
        <v>12196</v>
      </c>
      <c r="C6167">
        <v>3558051</v>
      </c>
      <c r="D6167" t="s">
        <v>7398</v>
      </c>
      <c r="E6167" t="s">
        <v>12197</v>
      </c>
      <c r="F6167" t="s">
        <v>6402</v>
      </c>
      <c r="G6167">
        <v>168</v>
      </c>
      <c r="H6167">
        <v>587</v>
      </c>
      <c r="I6167">
        <v>0</v>
      </c>
      <c r="J6167">
        <v>0</v>
      </c>
      <c r="K6167">
        <v>0</v>
      </c>
      <c r="M6167">
        <v>2018</v>
      </c>
      <c r="N6167" t="s">
        <v>6404</v>
      </c>
      <c r="O6167">
        <v>99</v>
      </c>
      <c r="P6167">
        <v>1</v>
      </c>
      <c r="Q6167" t="s">
        <v>7733</v>
      </c>
      <c r="R6167" t="s">
        <v>7734</v>
      </c>
      <c r="S6167" t="s">
        <v>7734</v>
      </c>
      <c r="T6167" t="s">
        <v>1197</v>
      </c>
      <c r="U6167">
        <f t="shared" si="96"/>
        <v>1973</v>
      </c>
    </row>
    <row r="6168" spans="1:21" x14ac:dyDescent="0.2">
      <c r="A6168" t="s">
        <v>19550</v>
      </c>
      <c r="B6168" t="s">
        <v>12196</v>
      </c>
      <c r="C6168">
        <v>3558051</v>
      </c>
      <c r="D6168" t="s">
        <v>6437</v>
      </c>
      <c r="E6168" t="s">
        <v>12205</v>
      </c>
      <c r="F6168" t="s">
        <v>6402</v>
      </c>
      <c r="G6168">
        <v>275</v>
      </c>
      <c r="H6168">
        <v>1973</v>
      </c>
      <c r="I6168">
        <v>0</v>
      </c>
      <c r="J6168">
        <v>1</v>
      </c>
      <c r="K6168">
        <v>0</v>
      </c>
      <c r="M6168">
        <v>2018</v>
      </c>
      <c r="N6168" t="s">
        <v>1463</v>
      </c>
      <c r="O6168">
        <v>99</v>
      </c>
      <c r="P6168">
        <v>4</v>
      </c>
      <c r="Q6168" t="s">
        <v>7733</v>
      </c>
      <c r="R6168" t="s">
        <v>7734</v>
      </c>
      <c r="S6168" t="s">
        <v>7734</v>
      </c>
      <c r="T6168" t="s">
        <v>24656</v>
      </c>
      <c r="U6168">
        <f t="shared" si="96"/>
        <v>1973</v>
      </c>
    </row>
    <row r="6169" spans="1:21" x14ac:dyDescent="0.2">
      <c r="A6169" t="s">
        <v>19550</v>
      </c>
      <c r="B6169" t="s">
        <v>12196</v>
      </c>
      <c r="C6169">
        <v>3558051</v>
      </c>
      <c r="D6169" t="s">
        <v>6437</v>
      </c>
      <c r="E6169" t="s">
        <v>12204</v>
      </c>
      <c r="F6169" t="s">
        <v>6402</v>
      </c>
      <c r="G6169">
        <v>217</v>
      </c>
      <c r="H6169">
        <v>1973</v>
      </c>
      <c r="I6169">
        <v>1</v>
      </c>
      <c r="J6169">
        <v>0</v>
      </c>
      <c r="K6169">
        <v>0</v>
      </c>
      <c r="M6169">
        <v>2018</v>
      </c>
      <c r="N6169" t="s">
        <v>1463</v>
      </c>
      <c r="O6169">
        <v>99</v>
      </c>
      <c r="P6169">
        <v>4</v>
      </c>
      <c r="Q6169" t="s">
        <v>7733</v>
      </c>
      <c r="R6169" t="s">
        <v>7734</v>
      </c>
      <c r="S6169" t="s">
        <v>7734</v>
      </c>
      <c r="T6169" t="s">
        <v>24657</v>
      </c>
      <c r="U6169">
        <f t="shared" si="96"/>
        <v>1973</v>
      </c>
    </row>
    <row r="6170" spans="1:21" x14ac:dyDescent="0.2">
      <c r="A6170" t="s">
        <v>19550</v>
      </c>
      <c r="B6170" t="s">
        <v>12196</v>
      </c>
      <c r="C6170">
        <v>3558051</v>
      </c>
      <c r="D6170" t="s">
        <v>6485</v>
      </c>
      <c r="E6170" t="s">
        <v>12199</v>
      </c>
      <c r="F6170" t="s">
        <v>6402</v>
      </c>
      <c r="G6170">
        <v>421</v>
      </c>
      <c r="H6170">
        <v>1973</v>
      </c>
      <c r="I6170">
        <v>0</v>
      </c>
      <c r="J6170">
        <v>1</v>
      </c>
      <c r="K6170">
        <v>0</v>
      </c>
      <c r="M6170">
        <v>2018</v>
      </c>
      <c r="N6170" t="s">
        <v>1463</v>
      </c>
      <c r="O6170">
        <v>99</v>
      </c>
      <c r="P6170">
        <v>4</v>
      </c>
      <c r="Q6170" t="s">
        <v>7733</v>
      </c>
      <c r="R6170" t="s">
        <v>7734</v>
      </c>
      <c r="S6170" t="s">
        <v>7734</v>
      </c>
      <c r="T6170" t="s">
        <v>24658</v>
      </c>
      <c r="U6170">
        <f t="shared" si="96"/>
        <v>1973</v>
      </c>
    </row>
    <row r="6171" spans="1:21" x14ac:dyDescent="0.2">
      <c r="A6171" t="s">
        <v>19550</v>
      </c>
      <c r="B6171" t="s">
        <v>12196</v>
      </c>
      <c r="C6171">
        <v>3558051</v>
      </c>
      <c r="D6171" t="s">
        <v>6439</v>
      </c>
      <c r="E6171" t="s">
        <v>6534</v>
      </c>
      <c r="F6171" t="s">
        <v>6402</v>
      </c>
      <c r="G6171">
        <v>367</v>
      </c>
      <c r="H6171">
        <v>1973</v>
      </c>
      <c r="I6171">
        <v>0</v>
      </c>
      <c r="J6171">
        <v>1</v>
      </c>
      <c r="K6171">
        <v>0</v>
      </c>
      <c r="M6171">
        <v>2018</v>
      </c>
      <c r="N6171" t="s">
        <v>1463</v>
      </c>
      <c r="O6171">
        <v>99</v>
      </c>
      <c r="P6171">
        <v>4</v>
      </c>
      <c r="Q6171" t="s">
        <v>7733</v>
      </c>
      <c r="R6171" t="s">
        <v>7734</v>
      </c>
      <c r="S6171" t="s">
        <v>7734</v>
      </c>
      <c r="T6171" t="s">
        <v>1198</v>
      </c>
      <c r="U6171">
        <f t="shared" si="96"/>
        <v>1973</v>
      </c>
    </row>
    <row r="6172" spans="1:21" x14ac:dyDescent="0.2">
      <c r="A6172" t="s">
        <v>19552</v>
      </c>
      <c r="B6172" t="s">
        <v>9730</v>
      </c>
      <c r="C6172">
        <v>3549003</v>
      </c>
      <c r="D6172" t="s">
        <v>6778</v>
      </c>
      <c r="E6172" t="s">
        <v>19553</v>
      </c>
      <c r="F6172" t="s">
        <v>6402</v>
      </c>
      <c r="G6172">
        <v>2135</v>
      </c>
      <c r="H6172">
        <v>4260</v>
      </c>
      <c r="I6172">
        <v>0</v>
      </c>
      <c r="J6172">
        <v>1</v>
      </c>
      <c r="K6172">
        <v>0</v>
      </c>
      <c r="M6172">
        <v>2018</v>
      </c>
      <c r="N6172" t="s">
        <v>6404</v>
      </c>
      <c r="O6172">
        <v>99</v>
      </c>
      <c r="P6172">
        <v>1</v>
      </c>
      <c r="Q6172" t="s">
        <v>7733</v>
      </c>
      <c r="R6172" t="s">
        <v>7734</v>
      </c>
      <c r="S6172" t="s">
        <v>7734</v>
      </c>
      <c r="T6172" t="s">
        <v>24659</v>
      </c>
      <c r="U6172">
        <f t="shared" si="96"/>
        <v>4260</v>
      </c>
    </row>
    <row r="6173" spans="1:21" x14ac:dyDescent="0.2">
      <c r="A6173" t="s">
        <v>19554</v>
      </c>
      <c r="B6173" t="s">
        <v>9730</v>
      </c>
      <c r="C6173">
        <v>3549003</v>
      </c>
      <c r="D6173" t="s">
        <v>9273</v>
      </c>
      <c r="E6173" t="s">
        <v>9842</v>
      </c>
      <c r="F6173" t="s">
        <v>6402</v>
      </c>
      <c r="G6173">
        <v>418</v>
      </c>
      <c r="H6173">
        <v>689</v>
      </c>
      <c r="I6173">
        <v>0</v>
      </c>
      <c r="J6173">
        <v>1</v>
      </c>
      <c r="K6173">
        <v>0</v>
      </c>
      <c r="M6173">
        <v>2018</v>
      </c>
      <c r="N6173" t="s">
        <v>1463</v>
      </c>
      <c r="O6173">
        <v>2</v>
      </c>
      <c r="P6173">
        <v>1</v>
      </c>
      <c r="Q6173" t="s">
        <v>7733</v>
      </c>
      <c r="R6173" t="s">
        <v>7734</v>
      </c>
      <c r="S6173" t="s">
        <v>7734</v>
      </c>
      <c r="T6173" t="s">
        <v>5277</v>
      </c>
      <c r="U6173">
        <f t="shared" si="96"/>
        <v>4260</v>
      </c>
    </row>
    <row r="6174" spans="1:21" x14ac:dyDescent="0.2">
      <c r="A6174" t="s">
        <v>19555</v>
      </c>
      <c r="B6174" t="s">
        <v>9730</v>
      </c>
      <c r="C6174">
        <v>3549003</v>
      </c>
      <c r="D6174" t="s">
        <v>6736</v>
      </c>
      <c r="E6174" t="s">
        <v>7123</v>
      </c>
      <c r="F6174" t="s">
        <v>6402</v>
      </c>
      <c r="G6174">
        <v>360</v>
      </c>
      <c r="H6174">
        <v>847</v>
      </c>
      <c r="I6174">
        <v>1</v>
      </c>
      <c r="J6174">
        <v>0</v>
      </c>
      <c r="K6174">
        <v>0</v>
      </c>
      <c r="M6174">
        <v>2018</v>
      </c>
      <c r="N6174" t="s">
        <v>1463</v>
      </c>
      <c r="O6174">
        <v>1</v>
      </c>
      <c r="P6174">
        <v>1</v>
      </c>
      <c r="Q6174" t="s">
        <v>7733</v>
      </c>
      <c r="R6174" t="s">
        <v>7734</v>
      </c>
      <c r="S6174" t="s">
        <v>7734</v>
      </c>
      <c r="T6174" t="s">
        <v>24660</v>
      </c>
      <c r="U6174">
        <f t="shared" si="96"/>
        <v>4260</v>
      </c>
    </row>
    <row r="6175" spans="1:21" x14ac:dyDescent="0.2">
      <c r="A6175" t="s">
        <v>19555</v>
      </c>
      <c r="B6175" t="s">
        <v>9730</v>
      </c>
      <c r="C6175">
        <v>3549003</v>
      </c>
      <c r="D6175" t="s">
        <v>19556</v>
      </c>
      <c r="E6175" t="s">
        <v>11800</v>
      </c>
      <c r="F6175" t="s">
        <v>6402</v>
      </c>
      <c r="G6175">
        <v>487</v>
      </c>
      <c r="H6175">
        <v>847</v>
      </c>
      <c r="I6175">
        <v>0</v>
      </c>
      <c r="J6175">
        <v>1</v>
      </c>
      <c r="K6175">
        <v>0</v>
      </c>
      <c r="M6175">
        <v>2018</v>
      </c>
      <c r="N6175" t="s">
        <v>1463</v>
      </c>
      <c r="O6175">
        <v>1</v>
      </c>
      <c r="P6175">
        <v>1</v>
      </c>
      <c r="Q6175" t="s">
        <v>7733</v>
      </c>
      <c r="R6175" t="s">
        <v>7734</v>
      </c>
      <c r="S6175" t="s">
        <v>7734</v>
      </c>
      <c r="T6175" t="s">
        <v>24661</v>
      </c>
      <c r="U6175">
        <f t="shared" si="96"/>
        <v>4260</v>
      </c>
    </row>
    <row r="6176" spans="1:21" x14ac:dyDescent="0.2">
      <c r="A6176" t="s">
        <v>19557</v>
      </c>
      <c r="B6176" t="s">
        <v>9730</v>
      </c>
      <c r="C6176">
        <v>3549003</v>
      </c>
      <c r="D6176" t="s">
        <v>7045</v>
      </c>
      <c r="E6176" t="s">
        <v>11583</v>
      </c>
      <c r="F6176" t="s">
        <v>6402</v>
      </c>
      <c r="G6176">
        <v>340</v>
      </c>
      <c r="H6176">
        <v>520</v>
      </c>
      <c r="I6176">
        <v>0</v>
      </c>
      <c r="J6176">
        <v>1</v>
      </c>
      <c r="K6176">
        <v>0</v>
      </c>
      <c r="M6176">
        <v>2018</v>
      </c>
      <c r="N6176" t="s">
        <v>1463</v>
      </c>
      <c r="O6176">
        <v>6</v>
      </c>
      <c r="P6176">
        <v>1</v>
      </c>
      <c r="Q6176" t="s">
        <v>7733</v>
      </c>
      <c r="R6176" t="s">
        <v>7734</v>
      </c>
      <c r="S6176" t="s">
        <v>7734</v>
      </c>
      <c r="T6176" t="s">
        <v>5274</v>
      </c>
      <c r="U6176">
        <f t="shared" si="96"/>
        <v>4260</v>
      </c>
    </row>
    <row r="6177" spans="1:21" x14ac:dyDescent="0.2">
      <c r="A6177" t="s">
        <v>19558</v>
      </c>
      <c r="B6177" t="s">
        <v>9730</v>
      </c>
      <c r="C6177">
        <v>3549003</v>
      </c>
      <c r="D6177" t="s">
        <v>8687</v>
      </c>
      <c r="E6177" t="s">
        <v>7427</v>
      </c>
      <c r="F6177" t="s">
        <v>6402</v>
      </c>
      <c r="G6177">
        <v>148</v>
      </c>
      <c r="H6177">
        <v>792</v>
      </c>
      <c r="I6177">
        <v>0</v>
      </c>
      <c r="J6177">
        <v>0</v>
      </c>
      <c r="K6177">
        <v>0</v>
      </c>
      <c r="M6177">
        <v>2018</v>
      </c>
      <c r="N6177" t="s">
        <v>1463</v>
      </c>
      <c r="O6177">
        <v>5</v>
      </c>
      <c r="P6177">
        <v>1</v>
      </c>
      <c r="Q6177" t="s">
        <v>7733</v>
      </c>
      <c r="R6177" t="s">
        <v>7734</v>
      </c>
      <c r="S6177" t="s">
        <v>7734</v>
      </c>
      <c r="T6177" t="s">
        <v>24662</v>
      </c>
      <c r="U6177">
        <f t="shared" si="96"/>
        <v>4260</v>
      </c>
    </row>
    <row r="6178" spans="1:21" x14ac:dyDescent="0.2">
      <c r="A6178" t="s">
        <v>19554</v>
      </c>
      <c r="B6178" t="s">
        <v>9730</v>
      </c>
      <c r="C6178">
        <v>3549003</v>
      </c>
      <c r="D6178" t="s">
        <v>6455</v>
      </c>
      <c r="E6178" t="s">
        <v>11574</v>
      </c>
      <c r="F6178" t="s">
        <v>6402</v>
      </c>
      <c r="G6178">
        <v>206</v>
      </c>
      <c r="H6178">
        <v>689</v>
      </c>
      <c r="I6178">
        <v>0</v>
      </c>
      <c r="J6178">
        <v>0</v>
      </c>
      <c r="K6178">
        <v>0</v>
      </c>
      <c r="M6178">
        <v>2018</v>
      </c>
      <c r="N6178" t="s">
        <v>1463</v>
      </c>
      <c r="O6178">
        <v>2</v>
      </c>
      <c r="P6178">
        <v>1</v>
      </c>
      <c r="Q6178" t="s">
        <v>7733</v>
      </c>
      <c r="R6178" t="s">
        <v>7734</v>
      </c>
      <c r="S6178" t="s">
        <v>7734</v>
      </c>
      <c r="T6178" t="s">
        <v>5276</v>
      </c>
      <c r="U6178">
        <f t="shared" si="96"/>
        <v>4260</v>
      </c>
    </row>
    <row r="6179" spans="1:21" x14ac:dyDescent="0.2">
      <c r="A6179" t="s">
        <v>19557</v>
      </c>
      <c r="B6179" t="s">
        <v>9730</v>
      </c>
      <c r="C6179">
        <v>3549003</v>
      </c>
      <c r="D6179" t="s">
        <v>6434</v>
      </c>
      <c r="E6179" t="s">
        <v>16445</v>
      </c>
      <c r="F6179" t="s">
        <v>6402</v>
      </c>
      <c r="G6179">
        <v>44</v>
      </c>
      <c r="H6179">
        <v>520</v>
      </c>
      <c r="I6179">
        <v>0</v>
      </c>
      <c r="J6179">
        <v>0</v>
      </c>
      <c r="K6179">
        <v>0</v>
      </c>
      <c r="M6179">
        <v>2018</v>
      </c>
      <c r="N6179" t="s">
        <v>1463</v>
      </c>
      <c r="O6179">
        <v>6</v>
      </c>
      <c r="P6179">
        <v>1</v>
      </c>
      <c r="Q6179" t="s">
        <v>7733</v>
      </c>
      <c r="R6179" t="s">
        <v>7734</v>
      </c>
      <c r="S6179" t="s">
        <v>7734</v>
      </c>
      <c r="T6179" t="s">
        <v>24663</v>
      </c>
      <c r="U6179">
        <f t="shared" si="96"/>
        <v>4260</v>
      </c>
    </row>
    <row r="6180" spans="1:21" x14ac:dyDescent="0.2">
      <c r="A6180" t="s">
        <v>19559</v>
      </c>
      <c r="B6180" t="s">
        <v>9730</v>
      </c>
      <c r="C6180">
        <v>3549003</v>
      </c>
      <c r="D6180" t="s">
        <v>7418</v>
      </c>
      <c r="E6180" t="s">
        <v>19560</v>
      </c>
      <c r="F6180" t="s">
        <v>6402</v>
      </c>
      <c r="G6180">
        <v>358</v>
      </c>
      <c r="H6180">
        <v>875</v>
      </c>
      <c r="I6180">
        <v>0</v>
      </c>
      <c r="J6180">
        <v>0</v>
      </c>
      <c r="K6180">
        <v>0</v>
      </c>
      <c r="M6180">
        <v>2018</v>
      </c>
      <c r="N6180" t="s">
        <v>1463</v>
      </c>
      <c r="O6180">
        <v>3</v>
      </c>
      <c r="P6180">
        <v>1</v>
      </c>
      <c r="Q6180" t="s">
        <v>7733</v>
      </c>
      <c r="R6180" t="s">
        <v>7734</v>
      </c>
      <c r="S6180" t="s">
        <v>7734</v>
      </c>
      <c r="T6180" t="s">
        <v>24664</v>
      </c>
      <c r="U6180">
        <f t="shared" si="96"/>
        <v>4260</v>
      </c>
    </row>
    <row r="6181" spans="1:21" x14ac:dyDescent="0.2">
      <c r="A6181" t="s">
        <v>19552</v>
      </c>
      <c r="B6181" t="s">
        <v>9730</v>
      </c>
      <c r="C6181">
        <v>3549003</v>
      </c>
      <c r="D6181" t="s">
        <v>6436</v>
      </c>
      <c r="E6181" t="s">
        <v>11586</v>
      </c>
      <c r="F6181" t="s">
        <v>6402</v>
      </c>
      <c r="G6181">
        <v>1474</v>
      </c>
      <c r="H6181">
        <v>4260</v>
      </c>
      <c r="I6181">
        <v>1</v>
      </c>
      <c r="J6181">
        <v>0</v>
      </c>
      <c r="K6181">
        <v>0</v>
      </c>
      <c r="M6181">
        <v>2018</v>
      </c>
      <c r="N6181" t="s">
        <v>6404</v>
      </c>
      <c r="O6181">
        <v>99</v>
      </c>
      <c r="P6181">
        <v>1</v>
      </c>
      <c r="Q6181" t="s">
        <v>7733</v>
      </c>
      <c r="R6181" t="s">
        <v>7734</v>
      </c>
      <c r="S6181" t="s">
        <v>7734</v>
      </c>
      <c r="T6181" t="s">
        <v>5272</v>
      </c>
      <c r="U6181">
        <f t="shared" si="96"/>
        <v>4260</v>
      </c>
    </row>
    <row r="6182" spans="1:21" x14ac:dyDescent="0.2">
      <c r="A6182" t="s">
        <v>19552</v>
      </c>
      <c r="B6182" t="s">
        <v>9730</v>
      </c>
      <c r="C6182">
        <v>3549003</v>
      </c>
      <c r="D6182" t="s">
        <v>6411</v>
      </c>
      <c r="E6182" t="s">
        <v>19561</v>
      </c>
      <c r="F6182" t="s">
        <v>6402</v>
      </c>
      <c r="G6182">
        <v>651</v>
      </c>
      <c r="H6182">
        <v>4260</v>
      </c>
      <c r="I6182">
        <v>0</v>
      </c>
      <c r="J6182">
        <v>0</v>
      </c>
      <c r="K6182">
        <v>0</v>
      </c>
      <c r="M6182">
        <v>2018</v>
      </c>
      <c r="N6182" t="s">
        <v>6404</v>
      </c>
      <c r="O6182">
        <v>99</v>
      </c>
      <c r="P6182">
        <v>1</v>
      </c>
      <c r="Q6182" t="s">
        <v>7733</v>
      </c>
      <c r="R6182" t="s">
        <v>7734</v>
      </c>
      <c r="S6182" t="s">
        <v>7734</v>
      </c>
      <c r="T6182" t="s">
        <v>24665</v>
      </c>
      <c r="U6182">
        <f t="shared" si="96"/>
        <v>4260</v>
      </c>
    </row>
    <row r="6183" spans="1:21" x14ac:dyDescent="0.2">
      <c r="A6183" t="s">
        <v>19554</v>
      </c>
      <c r="B6183" t="s">
        <v>9730</v>
      </c>
      <c r="C6183">
        <v>3549003</v>
      </c>
      <c r="D6183" t="s">
        <v>6411</v>
      </c>
      <c r="E6183" t="s">
        <v>6435</v>
      </c>
      <c r="F6183" t="s">
        <v>6402</v>
      </c>
      <c r="G6183">
        <v>65</v>
      </c>
      <c r="H6183">
        <v>689</v>
      </c>
      <c r="I6183">
        <v>0</v>
      </c>
      <c r="J6183">
        <v>0</v>
      </c>
      <c r="K6183">
        <v>0</v>
      </c>
      <c r="M6183">
        <v>2018</v>
      </c>
      <c r="N6183" t="s">
        <v>1463</v>
      </c>
      <c r="O6183">
        <v>2</v>
      </c>
      <c r="P6183">
        <v>1</v>
      </c>
      <c r="Q6183" t="s">
        <v>7733</v>
      </c>
      <c r="R6183" t="s">
        <v>7734</v>
      </c>
      <c r="S6183" t="s">
        <v>7734</v>
      </c>
      <c r="T6183" t="s">
        <v>24666</v>
      </c>
      <c r="U6183">
        <f t="shared" si="96"/>
        <v>4260</v>
      </c>
    </row>
    <row r="6184" spans="1:21" x14ac:dyDescent="0.2">
      <c r="A6184" t="s">
        <v>19557</v>
      </c>
      <c r="B6184" t="s">
        <v>9730</v>
      </c>
      <c r="C6184">
        <v>3549003</v>
      </c>
      <c r="D6184" t="s">
        <v>6815</v>
      </c>
      <c r="E6184" t="s">
        <v>19562</v>
      </c>
      <c r="F6184" t="s">
        <v>6402</v>
      </c>
      <c r="G6184">
        <v>136</v>
      </c>
      <c r="H6184">
        <v>520</v>
      </c>
      <c r="I6184">
        <v>0</v>
      </c>
      <c r="J6184">
        <v>0</v>
      </c>
      <c r="K6184">
        <v>0</v>
      </c>
      <c r="M6184">
        <v>2018</v>
      </c>
      <c r="N6184" t="s">
        <v>1463</v>
      </c>
      <c r="O6184">
        <v>6</v>
      </c>
      <c r="P6184">
        <v>1</v>
      </c>
      <c r="Q6184" t="s">
        <v>7733</v>
      </c>
      <c r="R6184" t="s">
        <v>7734</v>
      </c>
      <c r="S6184" t="s">
        <v>7734</v>
      </c>
      <c r="T6184" t="s">
        <v>24667</v>
      </c>
      <c r="U6184">
        <f t="shared" si="96"/>
        <v>4260</v>
      </c>
    </row>
    <row r="6185" spans="1:21" x14ac:dyDescent="0.2">
      <c r="A6185" t="s">
        <v>19558</v>
      </c>
      <c r="B6185" t="s">
        <v>9730</v>
      </c>
      <c r="C6185">
        <v>3549003</v>
      </c>
      <c r="D6185" t="s">
        <v>7055</v>
      </c>
      <c r="E6185" t="s">
        <v>6454</v>
      </c>
      <c r="F6185" t="s">
        <v>6402</v>
      </c>
      <c r="G6185">
        <v>206</v>
      </c>
      <c r="H6185">
        <v>792</v>
      </c>
      <c r="I6185">
        <v>0</v>
      </c>
      <c r="J6185">
        <v>0</v>
      </c>
      <c r="K6185">
        <v>0</v>
      </c>
      <c r="M6185">
        <v>2018</v>
      </c>
      <c r="N6185" t="s">
        <v>1463</v>
      </c>
      <c r="O6185">
        <v>5</v>
      </c>
      <c r="P6185">
        <v>1</v>
      </c>
      <c r="Q6185" t="s">
        <v>7733</v>
      </c>
      <c r="R6185" t="s">
        <v>7734</v>
      </c>
      <c r="S6185" t="s">
        <v>7734</v>
      </c>
      <c r="T6185" t="s">
        <v>24668</v>
      </c>
      <c r="U6185">
        <f t="shared" si="96"/>
        <v>4260</v>
      </c>
    </row>
    <row r="6186" spans="1:21" x14ac:dyDescent="0.2">
      <c r="A6186" t="s">
        <v>19559</v>
      </c>
      <c r="B6186" t="s">
        <v>9730</v>
      </c>
      <c r="C6186">
        <v>3549003</v>
      </c>
      <c r="D6186" t="s">
        <v>6657</v>
      </c>
      <c r="E6186" t="s">
        <v>9237</v>
      </c>
      <c r="F6186" t="s">
        <v>6402</v>
      </c>
      <c r="G6186">
        <v>409</v>
      </c>
      <c r="H6186">
        <v>875</v>
      </c>
      <c r="I6186">
        <v>1</v>
      </c>
      <c r="J6186">
        <v>1</v>
      </c>
      <c r="K6186">
        <v>0</v>
      </c>
      <c r="M6186">
        <v>2018</v>
      </c>
      <c r="N6186" t="s">
        <v>1463</v>
      </c>
      <c r="O6186">
        <v>3</v>
      </c>
      <c r="P6186">
        <v>1</v>
      </c>
      <c r="Q6186" t="s">
        <v>7733</v>
      </c>
      <c r="R6186" t="s">
        <v>7734</v>
      </c>
      <c r="S6186" t="s">
        <v>7734</v>
      </c>
      <c r="T6186" t="s">
        <v>5278</v>
      </c>
      <c r="U6186">
        <f t="shared" si="96"/>
        <v>4260</v>
      </c>
    </row>
    <row r="6187" spans="1:21" x14ac:dyDescent="0.2">
      <c r="A6187" t="s">
        <v>19558</v>
      </c>
      <c r="B6187" t="s">
        <v>9730</v>
      </c>
      <c r="C6187">
        <v>3549003</v>
      </c>
      <c r="D6187" t="s">
        <v>6586</v>
      </c>
      <c r="E6187" t="s">
        <v>11590</v>
      </c>
      <c r="F6187" t="s">
        <v>6402</v>
      </c>
      <c r="G6187">
        <v>118</v>
      </c>
      <c r="H6187">
        <v>792</v>
      </c>
      <c r="I6187">
        <v>0</v>
      </c>
      <c r="J6187">
        <v>0</v>
      </c>
      <c r="K6187">
        <v>0</v>
      </c>
      <c r="M6187">
        <v>2018</v>
      </c>
      <c r="N6187" t="s">
        <v>1463</v>
      </c>
      <c r="O6187">
        <v>5</v>
      </c>
      <c r="P6187">
        <v>1</v>
      </c>
      <c r="Q6187" t="s">
        <v>7733</v>
      </c>
      <c r="R6187" t="s">
        <v>7734</v>
      </c>
      <c r="S6187" t="s">
        <v>7734</v>
      </c>
      <c r="T6187" t="s">
        <v>5279</v>
      </c>
      <c r="U6187">
        <f t="shared" si="96"/>
        <v>4260</v>
      </c>
    </row>
    <row r="6188" spans="1:21" x14ac:dyDescent="0.2">
      <c r="A6188" t="s">
        <v>19558</v>
      </c>
      <c r="B6188" t="s">
        <v>9730</v>
      </c>
      <c r="C6188">
        <v>3549003</v>
      </c>
      <c r="D6188" t="s">
        <v>6566</v>
      </c>
      <c r="E6188" t="s">
        <v>7114</v>
      </c>
      <c r="F6188" t="s">
        <v>6402</v>
      </c>
      <c r="G6188">
        <v>320</v>
      </c>
      <c r="H6188">
        <v>792</v>
      </c>
      <c r="I6188">
        <v>1</v>
      </c>
      <c r="J6188">
        <v>1</v>
      </c>
      <c r="K6188">
        <v>0</v>
      </c>
      <c r="M6188">
        <v>2018</v>
      </c>
      <c r="N6188" t="s">
        <v>1463</v>
      </c>
      <c r="O6188">
        <v>5</v>
      </c>
      <c r="P6188">
        <v>1</v>
      </c>
      <c r="Q6188" t="s">
        <v>7733</v>
      </c>
      <c r="R6188" t="s">
        <v>7734</v>
      </c>
      <c r="S6188" t="s">
        <v>7734</v>
      </c>
      <c r="T6188" t="s">
        <v>5270</v>
      </c>
      <c r="U6188">
        <f t="shared" si="96"/>
        <v>4260</v>
      </c>
    </row>
    <row r="6189" spans="1:21" x14ac:dyDescent="0.2">
      <c r="A6189" t="s">
        <v>19563</v>
      </c>
      <c r="B6189" t="s">
        <v>9730</v>
      </c>
      <c r="C6189">
        <v>3549003</v>
      </c>
      <c r="D6189" t="s">
        <v>6858</v>
      </c>
      <c r="E6189" t="s">
        <v>11581</v>
      </c>
      <c r="F6189" t="s">
        <v>6402</v>
      </c>
      <c r="G6189">
        <v>0</v>
      </c>
      <c r="H6189">
        <v>0</v>
      </c>
      <c r="I6189">
        <v>1</v>
      </c>
      <c r="J6189">
        <v>1</v>
      </c>
      <c r="K6189">
        <v>1</v>
      </c>
      <c r="M6189">
        <v>2018</v>
      </c>
      <c r="N6189" t="s">
        <v>1463</v>
      </c>
      <c r="O6189">
        <v>4</v>
      </c>
      <c r="P6189">
        <v>1</v>
      </c>
      <c r="Q6189" t="s">
        <v>7733</v>
      </c>
      <c r="R6189" t="s">
        <v>7734</v>
      </c>
      <c r="S6189" t="s">
        <v>7734</v>
      </c>
      <c r="T6189" t="s">
        <v>5275</v>
      </c>
      <c r="U6189">
        <f t="shared" si="96"/>
        <v>4260</v>
      </c>
    </row>
    <row r="6190" spans="1:21" x14ac:dyDescent="0.2">
      <c r="A6190" t="s">
        <v>19559</v>
      </c>
      <c r="B6190" t="s">
        <v>9730</v>
      </c>
      <c r="C6190">
        <v>3549003</v>
      </c>
      <c r="D6190" t="s">
        <v>7172</v>
      </c>
      <c r="E6190" t="s">
        <v>19564</v>
      </c>
      <c r="F6190" t="s">
        <v>6402</v>
      </c>
      <c r="G6190">
        <v>108</v>
      </c>
      <c r="H6190">
        <v>875</v>
      </c>
      <c r="I6190">
        <v>0</v>
      </c>
      <c r="J6190">
        <v>0</v>
      </c>
      <c r="K6190">
        <v>0</v>
      </c>
      <c r="M6190">
        <v>2018</v>
      </c>
      <c r="N6190" t="s">
        <v>1463</v>
      </c>
      <c r="O6190">
        <v>3</v>
      </c>
      <c r="P6190">
        <v>1</v>
      </c>
      <c r="Q6190" t="s">
        <v>7733</v>
      </c>
      <c r="R6190" t="s">
        <v>7734</v>
      </c>
      <c r="S6190" t="s">
        <v>7734</v>
      </c>
      <c r="T6190" t="s">
        <v>24669</v>
      </c>
      <c r="U6190">
        <f t="shared" si="96"/>
        <v>4260</v>
      </c>
    </row>
    <row r="6191" spans="1:21" x14ac:dyDescent="0.2">
      <c r="A6191" t="s">
        <v>19565</v>
      </c>
      <c r="B6191" t="s">
        <v>12251</v>
      </c>
      <c r="C6191">
        <v>3522021</v>
      </c>
      <c r="D6191" t="s">
        <v>19566</v>
      </c>
      <c r="E6191" t="s">
        <v>19567</v>
      </c>
      <c r="F6191" t="s">
        <v>6402</v>
      </c>
      <c r="G6191">
        <v>695</v>
      </c>
      <c r="H6191">
        <v>7252</v>
      </c>
      <c r="I6191">
        <v>0</v>
      </c>
      <c r="J6191">
        <v>0</v>
      </c>
      <c r="K6191">
        <v>0</v>
      </c>
      <c r="M6191">
        <v>2018</v>
      </c>
      <c r="N6191" t="s">
        <v>1463</v>
      </c>
      <c r="O6191">
        <v>99</v>
      </c>
      <c r="P6191">
        <v>5</v>
      </c>
      <c r="Q6191" t="s">
        <v>7733</v>
      </c>
      <c r="R6191" t="s">
        <v>7734</v>
      </c>
      <c r="S6191" t="s">
        <v>7734</v>
      </c>
      <c r="T6191" t="s">
        <v>24670</v>
      </c>
      <c r="U6191">
        <f t="shared" si="96"/>
        <v>7252</v>
      </c>
    </row>
    <row r="6192" spans="1:21" x14ac:dyDescent="0.2">
      <c r="A6192" t="s">
        <v>19568</v>
      </c>
      <c r="B6192" t="s">
        <v>12251</v>
      </c>
      <c r="C6192">
        <v>3522021</v>
      </c>
      <c r="D6192" t="s">
        <v>6838</v>
      </c>
      <c r="E6192" t="s">
        <v>12264</v>
      </c>
      <c r="F6192" t="s">
        <v>6402</v>
      </c>
      <c r="G6192">
        <v>897</v>
      </c>
      <c r="H6192">
        <v>1821</v>
      </c>
      <c r="I6192">
        <v>1</v>
      </c>
      <c r="J6192">
        <v>0</v>
      </c>
      <c r="K6192">
        <v>0</v>
      </c>
      <c r="M6192">
        <v>2018</v>
      </c>
      <c r="N6192" t="s">
        <v>1479</v>
      </c>
      <c r="O6192">
        <v>99</v>
      </c>
      <c r="P6192">
        <v>1</v>
      </c>
      <c r="Q6192" t="s">
        <v>7733</v>
      </c>
      <c r="R6192" t="s">
        <v>7734</v>
      </c>
      <c r="S6192" t="s">
        <v>7734</v>
      </c>
      <c r="T6192" t="s">
        <v>24671</v>
      </c>
      <c r="U6192">
        <f t="shared" si="96"/>
        <v>7252</v>
      </c>
    </row>
    <row r="6193" spans="1:21" x14ac:dyDescent="0.2">
      <c r="A6193" t="s">
        <v>19565</v>
      </c>
      <c r="B6193" t="s">
        <v>12251</v>
      </c>
      <c r="C6193">
        <v>3522021</v>
      </c>
      <c r="D6193" t="s">
        <v>6463</v>
      </c>
      <c r="E6193" t="s">
        <v>15676</v>
      </c>
      <c r="F6193" t="s">
        <v>6402</v>
      </c>
      <c r="G6193">
        <v>546</v>
      </c>
      <c r="H6193">
        <v>7252</v>
      </c>
      <c r="I6193">
        <v>0</v>
      </c>
      <c r="J6193">
        <v>0</v>
      </c>
      <c r="K6193">
        <v>0</v>
      </c>
      <c r="M6193">
        <v>2018</v>
      </c>
      <c r="N6193" t="s">
        <v>1463</v>
      </c>
      <c r="O6193">
        <v>99</v>
      </c>
      <c r="P6193">
        <v>5</v>
      </c>
      <c r="Q6193" t="s">
        <v>7733</v>
      </c>
      <c r="R6193" t="s">
        <v>7734</v>
      </c>
      <c r="S6193" t="s">
        <v>7734</v>
      </c>
      <c r="T6193" t="s">
        <v>24672</v>
      </c>
      <c r="U6193">
        <f t="shared" si="96"/>
        <v>7252</v>
      </c>
    </row>
    <row r="6194" spans="1:21" x14ac:dyDescent="0.2">
      <c r="A6194" t="s">
        <v>19565</v>
      </c>
      <c r="B6194" t="s">
        <v>12251</v>
      </c>
      <c r="C6194">
        <v>3522021</v>
      </c>
      <c r="D6194" t="s">
        <v>6689</v>
      </c>
      <c r="E6194" t="s">
        <v>12258</v>
      </c>
      <c r="F6194" t="s">
        <v>6402</v>
      </c>
      <c r="G6194">
        <v>855</v>
      </c>
      <c r="H6194">
        <v>7252</v>
      </c>
      <c r="I6194">
        <v>0</v>
      </c>
      <c r="J6194">
        <v>1</v>
      </c>
      <c r="K6194">
        <v>0</v>
      </c>
      <c r="M6194">
        <v>2018</v>
      </c>
      <c r="N6194" t="s">
        <v>1463</v>
      </c>
      <c r="O6194">
        <v>99</v>
      </c>
      <c r="P6194">
        <v>5</v>
      </c>
      <c r="Q6194" t="s">
        <v>7733</v>
      </c>
      <c r="R6194" t="s">
        <v>7734</v>
      </c>
      <c r="S6194" t="s">
        <v>7734</v>
      </c>
      <c r="T6194" t="s">
        <v>5304</v>
      </c>
      <c r="U6194">
        <f t="shared" si="96"/>
        <v>7252</v>
      </c>
    </row>
    <row r="6195" spans="1:21" x14ac:dyDescent="0.2">
      <c r="A6195" t="s">
        <v>19565</v>
      </c>
      <c r="B6195" t="s">
        <v>12251</v>
      </c>
      <c r="C6195">
        <v>3522021</v>
      </c>
      <c r="D6195" t="s">
        <v>7038</v>
      </c>
      <c r="E6195" t="s">
        <v>12260</v>
      </c>
      <c r="F6195" t="s">
        <v>6402</v>
      </c>
      <c r="G6195">
        <v>821</v>
      </c>
      <c r="H6195">
        <v>7252</v>
      </c>
      <c r="I6195">
        <v>0</v>
      </c>
      <c r="J6195">
        <v>0</v>
      </c>
      <c r="K6195">
        <v>0</v>
      </c>
      <c r="M6195">
        <v>2018</v>
      </c>
      <c r="N6195" t="s">
        <v>1463</v>
      </c>
      <c r="O6195">
        <v>99</v>
      </c>
      <c r="P6195">
        <v>5</v>
      </c>
      <c r="Q6195" t="s">
        <v>7733</v>
      </c>
      <c r="R6195" t="s">
        <v>7734</v>
      </c>
      <c r="S6195" t="s">
        <v>7734</v>
      </c>
      <c r="T6195" t="s">
        <v>24673</v>
      </c>
      <c r="U6195">
        <f t="shared" si="96"/>
        <v>7252</v>
      </c>
    </row>
    <row r="6196" spans="1:21" x14ac:dyDescent="0.2">
      <c r="A6196" t="s">
        <v>19565</v>
      </c>
      <c r="B6196" t="s">
        <v>12251</v>
      </c>
      <c r="C6196">
        <v>3522021</v>
      </c>
      <c r="D6196" t="s">
        <v>7454</v>
      </c>
      <c r="E6196" t="s">
        <v>12266</v>
      </c>
      <c r="F6196" t="s">
        <v>6402</v>
      </c>
      <c r="G6196">
        <v>970</v>
      </c>
      <c r="H6196">
        <v>7252</v>
      </c>
      <c r="I6196">
        <v>0</v>
      </c>
      <c r="J6196">
        <v>1</v>
      </c>
      <c r="K6196">
        <v>0</v>
      </c>
      <c r="M6196">
        <v>2018</v>
      </c>
      <c r="N6196" t="s">
        <v>1463</v>
      </c>
      <c r="O6196">
        <v>99</v>
      </c>
      <c r="P6196">
        <v>5</v>
      </c>
      <c r="Q6196" t="s">
        <v>7733</v>
      </c>
      <c r="R6196" t="s">
        <v>7734</v>
      </c>
      <c r="S6196" t="s">
        <v>7734</v>
      </c>
      <c r="T6196" t="s">
        <v>5301</v>
      </c>
      <c r="U6196">
        <f t="shared" si="96"/>
        <v>7252</v>
      </c>
    </row>
    <row r="6197" spans="1:21" x14ac:dyDescent="0.2">
      <c r="A6197" t="s">
        <v>19565</v>
      </c>
      <c r="B6197" t="s">
        <v>12251</v>
      </c>
      <c r="C6197">
        <v>3522021</v>
      </c>
      <c r="D6197" t="s">
        <v>6831</v>
      </c>
      <c r="E6197" t="s">
        <v>12257</v>
      </c>
      <c r="F6197" t="s">
        <v>6402</v>
      </c>
      <c r="G6197">
        <v>824</v>
      </c>
      <c r="H6197">
        <v>7252</v>
      </c>
      <c r="I6197">
        <v>0</v>
      </c>
      <c r="J6197">
        <v>1</v>
      </c>
      <c r="K6197">
        <v>0</v>
      </c>
      <c r="M6197">
        <v>2018</v>
      </c>
      <c r="N6197" t="s">
        <v>1463</v>
      </c>
      <c r="O6197">
        <v>99</v>
      </c>
      <c r="P6197">
        <v>5</v>
      </c>
      <c r="Q6197" t="s">
        <v>7733</v>
      </c>
      <c r="R6197" t="s">
        <v>7734</v>
      </c>
      <c r="S6197" t="s">
        <v>7734</v>
      </c>
      <c r="T6197" t="s">
        <v>5311</v>
      </c>
      <c r="U6197">
        <f t="shared" si="96"/>
        <v>7252</v>
      </c>
    </row>
    <row r="6198" spans="1:21" x14ac:dyDescent="0.2">
      <c r="A6198" t="s">
        <v>19565</v>
      </c>
      <c r="B6198" t="s">
        <v>12251</v>
      </c>
      <c r="C6198">
        <v>3522021</v>
      </c>
      <c r="D6198" t="s">
        <v>19569</v>
      </c>
      <c r="E6198" t="s">
        <v>15394</v>
      </c>
      <c r="F6198" t="s">
        <v>6402</v>
      </c>
      <c r="G6198">
        <v>567</v>
      </c>
      <c r="H6198">
        <v>7252</v>
      </c>
      <c r="I6198">
        <v>0</v>
      </c>
      <c r="J6198">
        <v>0</v>
      </c>
      <c r="K6198">
        <v>0</v>
      </c>
      <c r="M6198">
        <v>2018</v>
      </c>
      <c r="N6198" t="s">
        <v>1463</v>
      </c>
      <c r="O6198">
        <v>99</v>
      </c>
      <c r="P6198">
        <v>5</v>
      </c>
      <c r="Q6198" t="s">
        <v>7733</v>
      </c>
      <c r="R6198" t="s">
        <v>7734</v>
      </c>
      <c r="S6198" t="s">
        <v>7734</v>
      </c>
      <c r="T6198" t="s">
        <v>24674</v>
      </c>
      <c r="U6198">
        <f t="shared" si="96"/>
        <v>7252</v>
      </c>
    </row>
    <row r="6199" spans="1:21" x14ac:dyDescent="0.2">
      <c r="A6199" t="s">
        <v>19565</v>
      </c>
      <c r="B6199" t="s">
        <v>12251</v>
      </c>
      <c r="C6199">
        <v>3522021</v>
      </c>
      <c r="D6199" t="s">
        <v>6792</v>
      </c>
      <c r="E6199" t="s">
        <v>6811</v>
      </c>
      <c r="F6199" t="s">
        <v>6402</v>
      </c>
      <c r="G6199">
        <v>922</v>
      </c>
      <c r="H6199">
        <v>7252</v>
      </c>
      <c r="I6199">
        <v>0</v>
      </c>
      <c r="J6199">
        <v>1</v>
      </c>
      <c r="K6199">
        <v>0</v>
      </c>
      <c r="M6199">
        <v>2018</v>
      </c>
      <c r="N6199" t="s">
        <v>1463</v>
      </c>
      <c r="O6199">
        <v>99</v>
      </c>
      <c r="P6199">
        <v>5</v>
      </c>
      <c r="Q6199" t="s">
        <v>7733</v>
      </c>
      <c r="R6199" t="s">
        <v>7734</v>
      </c>
      <c r="S6199" t="s">
        <v>7734</v>
      </c>
      <c r="T6199" t="s">
        <v>5306</v>
      </c>
      <c r="U6199">
        <f t="shared" si="96"/>
        <v>7252</v>
      </c>
    </row>
    <row r="6200" spans="1:21" x14ac:dyDescent="0.2">
      <c r="A6200" t="s">
        <v>19568</v>
      </c>
      <c r="B6200" t="s">
        <v>12251</v>
      </c>
      <c r="C6200">
        <v>3522021</v>
      </c>
      <c r="D6200" t="s">
        <v>6428</v>
      </c>
      <c r="E6200" t="s">
        <v>6669</v>
      </c>
      <c r="F6200" t="s">
        <v>6402</v>
      </c>
      <c r="G6200">
        <v>924</v>
      </c>
      <c r="H6200">
        <v>1821</v>
      </c>
      <c r="I6200">
        <v>1</v>
      </c>
      <c r="J6200">
        <v>1</v>
      </c>
      <c r="K6200">
        <v>0</v>
      </c>
      <c r="M6200">
        <v>2018</v>
      </c>
      <c r="N6200" t="s">
        <v>1479</v>
      </c>
      <c r="O6200">
        <v>99</v>
      </c>
      <c r="P6200">
        <v>1</v>
      </c>
      <c r="Q6200" t="s">
        <v>7733</v>
      </c>
      <c r="R6200" t="s">
        <v>7734</v>
      </c>
      <c r="S6200" t="s">
        <v>7734</v>
      </c>
      <c r="T6200" t="s">
        <v>5307</v>
      </c>
      <c r="U6200">
        <f t="shared" si="96"/>
        <v>7252</v>
      </c>
    </row>
    <row r="6201" spans="1:21" x14ac:dyDescent="0.2">
      <c r="A6201" t="s">
        <v>19570</v>
      </c>
      <c r="B6201" t="s">
        <v>12251</v>
      </c>
      <c r="C6201">
        <v>3522021</v>
      </c>
      <c r="D6201" t="s">
        <v>6896</v>
      </c>
      <c r="E6201" t="s">
        <v>7278</v>
      </c>
      <c r="F6201" t="s">
        <v>6402</v>
      </c>
      <c r="G6201">
        <v>0</v>
      </c>
      <c r="H6201">
        <v>0</v>
      </c>
      <c r="I6201">
        <v>1</v>
      </c>
      <c r="J6201">
        <v>1</v>
      </c>
      <c r="K6201">
        <v>1</v>
      </c>
      <c r="M6201">
        <v>2018</v>
      </c>
      <c r="N6201" t="s">
        <v>6404</v>
      </c>
      <c r="O6201">
        <v>99</v>
      </c>
      <c r="P6201">
        <v>1</v>
      </c>
      <c r="Q6201" t="s">
        <v>7733</v>
      </c>
      <c r="R6201" t="s">
        <v>7734</v>
      </c>
      <c r="S6201" t="s">
        <v>7734</v>
      </c>
      <c r="T6201" t="s">
        <v>1204</v>
      </c>
      <c r="U6201">
        <f t="shared" si="96"/>
        <v>7252</v>
      </c>
    </row>
    <row r="6202" spans="1:21" x14ac:dyDescent="0.2">
      <c r="A6202" t="s">
        <v>19565</v>
      </c>
      <c r="B6202" t="s">
        <v>12251</v>
      </c>
      <c r="C6202">
        <v>3522021</v>
      </c>
      <c r="D6202" t="s">
        <v>7493</v>
      </c>
      <c r="E6202" t="s">
        <v>12256</v>
      </c>
      <c r="F6202" t="s">
        <v>6402</v>
      </c>
      <c r="G6202">
        <v>1052</v>
      </c>
      <c r="H6202">
        <v>7252</v>
      </c>
      <c r="I6202">
        <v>1</v>
      </c>
      <c r="J6202">
        <v>1</v>
      </c>
      <c r="K6202">
        <v>0</v>
      </c>
      <c r="M6202">
        <v>2018</v>
      </c>
      <c r="N6202" t="s">
        <v>1463</v>
      </c>
      <c r="O6202">
        <v>99</v>
      </c>
      <c r="P6202">
        <v>5</v>
      </c>
      <c r="Q6202" t="s">
        <v>7733</v>
      </c>
      <c r="R6202" t="s">
        <v>7734</v>
      </c>
      <c r="S6202" t="s">
        <v>7734</v>
      </c>
      <c r="T6202" t="s">
        <v>5305</v>
      </c>
      <c r="U6202">
        <f t="shared" si="96"/>
        <v>7252</v>
      </c>
    </row>
    <row r="6203" spans="1:21" x14ac:dyDescent="0.2">
      <c r="A6203" t="s">
        <v>19571</v>
      </c>
      <c r="B6203" t="s">
        <v>12824</v>
      </c>
      <c r="C6203">
        <v>3558028</v>
      </c>
      <c r="D6203" t="s">
        <v>8539</v>
      </c>
      <c r="E6203" t="s">
        <v>16180</v>
      </c>
      <c r="F6203" t="s">
        <v>6402</v>
      </c>
      <c r="G6203">
        <v>327</v>
      </c>
      <c r="H6203">
        <v>2612</v>
      </c>
      <c r="I6203">
        <v>0</v>
      </c>
      <c r="J6203">
        <v>0</v>
      </c>
      <c r="K6203">
        <v>0</v>
      </c>
      <c r="M6203">
        <v>2018</v>
      </c>
      <c r="N6203" t="s">
        <v>1463</v>
      </c>
      <c r="O6203" t="s">
        <v>11710</v>
      </c>
      <c r="P6203">
        <v>3</v>
      </c>
      <c r="Q6203" t="s">
        <v>7733</v>
      </c>
      <c r="R6203" t="s">
        <v>7734</v>
      </c>
      <c r="S6203" t="s">
        <v>7734</v>
      </c>
      <c r="T6203" t="s">
        <v>24675</v>
      </c>
      <c r="U6203">
        <f t="shared" si="96"/>
        <v>2612</v>
      </c>
    </row>
    <row r="6204" spans="1:21" x14ac:dyDescent="0.2">
      <c r="A6204" t="s">
        <v>19571</v>
      </c>
      <c r="B6204" t="s">
        <v>12824</v>
      </c>
      <c r="C6204">
        <v>3558028</v>
      </c>
      <c r="D6204" t="s">
        <v>6851</v>
      </c>
      <c r="E6204" t="s">
        <v>6544</v>
      </c>
      <c r="F6204" t="s">
        <v>6402</v>
      </c>
      <c r="G6204">
        <v>725</v>
      </c>
      <c r="H6204">
        <v>2612</v>
      </c>
      <c r="I6204">
        <v>1</v>
      </c>
      <c r="J6204">
        <v>1</v>
      </c>
      <c r="K6204">
        <v>0</v>
      </c>
      <c r="M6204">
        <v>2018</v>
      </c>
      <c r="N6204" t="s">
        <v>1463</v>
      </c>
      <c r="O6204" t="s">
        <v>11710</v>
      </c>
      <c r="P6204">
        <v>3</v>
      </c>
      <c r="Q6204" t="s">
        <v>7733</v>
      </c>
      <c r="R6204" t="s">
        <v>7734</v>
      </c>
      <c r="S6204" t="s">
        <v>7734</v>
      </c>
      <c r="T6204" t="s">
        <v>1852</v>
      </c>
      <c r="U6204">
        <f t="shared" si="96"/>
        <v>2612</v>
      </c>
    </row>
    <row r="6205" spans="1:21" x14ac:dyDescent="0.2">
      <c r="A6205" t="s">
        <v>19571</v>
      </c>
      <c r="B6205" t="s">
        <v>12824</v>
      </c>
      <c r="C6205">
        <v>3558028</v>
      </c>
      <c r="D6205" t="s">
        <v>7261</v>
      </c>
      <c r="E6205" t="s">
        <v>12826</v>
      </c>
      <c r="F6205" t="s">
        <v>6402</v>
      </c>
      <c r="G6205">
        <v>837</v>
      </c>
      <c r="H6205">
        <v>2612</v>
      </c>
      <c r="I6205">
        <v>1</v>
      </c>
      <c r="J6205">
        <v>1</v>
      </c>
      <c r="K6205">
        <v>0</v>
      </c>
      <c r="M6205">
        <v>2018</v>
      </c>
      <c r="N6205" t="s">
        <v>1463</v>
      </c>
      <c r="O6205" t="s">
        <v>11710</v>
      </c>
      <c r="P6205">
        <v>3</v>
      </c>
      <c r="Q6205" t="s">
        <v>7733</v>
      </c>
      <c r="R6205" t="s">
        <v>7734</v>
      </c>
      <c r="S6205" t="s">
        <v>7734</v>
      </c>
      <c r="T6205" t="s">
        <v>5320</v>
      </c>
      <c r="U6205">
        <f t="shared" si="96"/>
        <v>2612</v>
      </c>
    </row>
    <row r="6206" spans="1:21" x14ac:dyDescent="0.2">
      <c r="A6206" t="s">
        <v>19572</v>
      </c>
      <c r="B6206" t="s">
        <v>12824</v>
      </c>
      <c r="C6206">
        <v>3558028</v>
      </c>
      <c r="D6206" t="s">
        <v>8096</v>
      </c>
      <c r="E6206" t="s">
        <v>6586</v>
      </c>
      <c r="F6206" t="s">
        <v>6402</v>
      </c>
      <c r="G6206">
        <v>169</v>
      </c>
      <c r="H6206">
        <v>324</v>
      </c>
      <c r="I6206">
        <v>1</v>
      </c>
      <c r="J6206">
        <v>1</v>
      </c>
      <c r="K6206">
        <v>0</v>
      </c>
      <c r="M6206">
        <v>2018</v>
      </c>
      <c r="N6206" t="s">
        <v>1463</v>
      </c>
      <c r="O6206" t="s">
        <v>19573</v>
      </c>
      <c r="P6206">
        <v>1</v>
      </c>
      <c r="Q6206" t="s">
        <v>7733</v>
      </c>
      <c r="R6206" t="s">
        <v>7734</v>
      </c>
      <c r="S6206" t="s">
        <v>7734</v>
      </c>
      <c r="T6206" t="s">
        <v>20237</v>
      </c>
      <c r="U6206">
        <f t="shared" si="96"/>
        <v>2612</v>
      </c>
    </row>
    <row r="6207" spans="1:21" x14ac:dyDescent="0.2">
      <c r="A6207" t="s">
        <v>19572</v>
      </c>
      <c r="B6207" t="s">
        <v>12824</v>
      </c>
      <c r="C6207">
        <v>3558028</v>
      </c>
      <c r="D6207" t="s">
        <v>9227</v>
      </c>
      <c r="E6207" t="s">
        <v>15223</v>
      </c>
      <c r="F6207" t="s">
        <v>6402</v>
      </c>
      <c r="G6207">
        <v>155</v>
      </c>
      <c r="H6207">
        <v>324</v>
      </c>
      <c r="I6207">
        <v>0</v>
      </c>
      <c r="J6207">
        <v>0</v>
      </c>
      <c r="K6207">
        <v>0</v>
      </c>
      <c r="M6207">
        <v>2018</v>
      </c>
      <c r="N6207" t="s">
        <v>1463</v>
      </c>
      <c r="O6207" t="s">
        <v>19573</v>
      </c>
      <c r="P6207">
        <v>1</v>
      </c>
      <c r="Q6207" t="s">
        <v>7733</v>
      </c>
      <c r="R6207" t="s">
        <v>7734</v>
      </c>
      <c r="S6207" t="s">
        <v>7734</v>
      </c>
      <c r="T6207" t="s">
        <v>24676</v>
      </c>
      <c r="U6207">
        <f t="shared" si="96"/>
        <v>2612</v>
      </c>
    </row>
    <row r="6208" spans="1:21" x14ac:dyDescent="0.2">
      <c r="A6208" t="s">
        <v>19571</v>
      </c>
      <c r="B6208" t="s">
        <v>12824</v>
      </c>
      <c r="C6208">
        <v>3558028</v>
      </c>
      <c r="D6208" t="s">
        <v>6503</v>
      </c>
      <c r="E6208" t="s">
        <v>12828</v>
      </c>
      <c r="F6208" t="s">
        <v>6402</v>
      </c>
      <c r="G6208">
        <v>723</v>
      </c>
      <c r="H6208">
        <v>2612</v>
      </c>
      <c r="I6208">
        <v>1</v>
      </c>
      <c r="J6208">
        <v>1</v>
      </c>
      <c r="K6208">
        <v>0</v>
      </c>
      <c r="M6208">
        <v>2018</v>
      </c>
      <c r="N6208" t="s">
        <v>1463</v>
      </c>
      <c r="O6208" t="s">
        <v>11710</v>
      </c>
      <c r="P6208">
        <v>3</v>
      </c>
      <c r="Q6208" t="s">
        <v>7733</v>
      </c>
      <c r="R6208" t="s">
        <v>7734</v>
      </c>
      <c r="S6208" t="s">
        <v>7734</v>
      </c>
      <c r="T6208" t="s">
        <v>5319</v>
      </c>
      <c r="U6208">
        <f t="shared" si="96"/>
        <v>2612</v>
      </c>
    </row>
    <row r="6209" spans="1:21" x14ac:dyDescent="0.2">
      <c r="A6209" t="s">
        <v>19574</v>
      </c>
      <c r="B6209" t="s">
        <v>12824</v>
      </c>
      <c r="C6209">
        <v>3558028</v>
      </c>
      <c r="D6209" t="s">
        <v>6488</v>
      </c>
      <c r="E6209" t="s">
        <v>10904</v>
      </c>
      <c r="F6209" t="s">
        <v>6402</v>
      </c>
      <c r="G6209">
        <v>0</v>
      </c>
      <c r="H6209">
        <v>0</v>
      </c>
      <c r="I6209">
        <v>1</v>
      </c>
      <c r="J6209">
        <v>1</v>
      </c>
      <c r="K6209">
        <v>1</v>
      </c>
      <c r="M6209">
        <v>2018</v>
      </c>
      <c r="N6209" t="s">
        <v>6404</v>
      </c>
      <c r="O6209">
        <v>99</v>
      </c>
      <c r="P6209">
        <v>1</v>
      </c>
      <c r="Q6209" t="s">
        <v>7733</v>
      </c>
      <c r="R6209" t="s">
        <v>7734</v>
      </c>
      <c r="S6209" t="s">
        <v>7734</v>
      </c>
      <c r="T6209" t="s">
        <v>1205</v>
      </c>
      <c r="U6209">
        <f t="shared" si="96"/>
        <v>2612</v>
      </c>
    </row>
    <row r="6210" spans="1:21" x14ac:dyDescent="0.2">
      <c r="A6210" t="s">
        <v>19575</v>
      </c>
      <c r="B6210" t="s">
        <v>12275</v>
      </c>
      <c r="C6210">
        <v>3560034</v>
      </c>
      <c r="D6210" t="s">
        <v>15360</v>
      </c>
      <c r="E6210" t="s">
        <v>19576</v>
      </c>
      <c r="F6210" t="s">
        <v>6402</v>
      </c>
      <c r="G6210">
        <v>988</v>
      </c>
      <c r="H6210">
        <v>7897</v>
      </c>
      <c r="I6210">
        <v>1</v>
      </c>
      <c r="J6210">
        <v>1</v>
      </c>
      <c r="K6210">
        <v>0</v>
      </c>
      <c r="M6210">
        <v>2018</v>
      </c>
      <c r="N6210" t="s">
        <v>7594</v>
      </c>
      <c r="O6210">
        <v>99</v>
      </c>
      <c r="P6210">
        <v>5</v>
      </c>
      <c r="Q6210" t="s">
        <v>7733</v>
      </c>
      <c r="R6210" t="s">
        <v>7734</v>
      </c>
      <c r="S6210" t="s">
        <v>7734</v>
      </c>
      <c r="T6210" t="s">
        <v>24677</v>
      </c>
      <c r="U6210">
        <f t="shared" ref="U6210:U6273" si="97">_xlfn.MAXIFS($H$2:$H$6695, $C$2:$C$6695,C6210)</f>
        <v>7897</v>
      </c>
    </row>
    <row r="6211" spans="1:21" x14ac:dyDescent="0.2">
      <c r="A6211" t="s">
        <v>19575</v>
      </c>
      <c r="B6211" t="s">
        <v>12275</v>
      </c>
      <c r="C6211">
        <v>3560034</v>
      </c>
      <c r="D6211" t="s">
        <v>7489</v>
      </c>
      <c r="E6211" t="s">
        <v>12278</v>
      </c>
      <c r="F6211" t="s">
        <v>6402</v>
      </c>
      <c r="G6211">
        <v>1254</v>
      </c>
      <c r="H6211">
        <v>7897</v>
      </c>
      <c r="I6211">
        <v>0</v>
      </c>
      <c r="J6211">
        <v>1</v>
      </c>
      <c r="K6211">
        <v>0</v>
      </c>
      <c r="M6211">
        <v>2018</v>
      </c>
      <c r="N6211" t="s">
        <v>7594</v>
      </c>
      <c r="O6211">
        <v>99</v>
      </c>
      <c r="P6211">
        <v>5</v>
      </c>
      <c r="Q6211" t="s">
        <v>7733</v>
      </c>
      <c r="R6211" t="s">
        <v>7734</v>
      </c>
      <c r="S6211" t="s">
        <v>7734</v>
      </c>
      <c r="T6211" t="s">
        <v>5327</v>
      </c>
      <c r="U6211">
        <f t="shared" si="97"/>
        <v>7897</v>
      </c>
    </row>
    <row r="6212" spans="1:21" x14ac:dyDescent="0.2">
      <c r="A6212" t="s">
        <v>19575</v>
      </c>
      <c r="B6212" t="s">
        <v>12275</v>
      </c>
      <c r="C6212">
        <v>3560034</v>
      </c>
      <c r="D6212" t="s">
        <v>19577</v>
      </c>
      <c r="E6212" t="s">
        <v>19578</v>
      </c>
      <c r="F6212" t="s">
        <v>6402</v>
      </c>
      <c r="G6212">
        <v>735</v>
      </c>
      <c r="H6212">
        <v>7897</v>
      </c>
      <c r="I6212">
        <v>0</v>
      </c>
      <c r="J6212">
        <v>0</v>
      </c>
      <c r="K6212">
        <v>0</v>
      </c>
      <c r="M6212">
        <v>2018</v>
      </c>
      <c r="N6212" t="s">
        <v>7594</v>
      </c>
      <c r="O6212">
        <v>99</v>
      </c>
      <c r="P6212">
        <v>5</v>
      </c>
      <c r="Q6212" t="s">
        <v>7733</v>
      </c>
      <c r="R6212" t="s">
        <v>7734</v>
      </c>
      <c r="S6212" t="s">
        <v>7734</v>
      </c>
      <c r="T6212" t="s">
        <v>24678</v>
      </c>
      <c r="U6212">
        <f t="shared" si="97"/>
        <v>7897</v>
      </c>
    </row>
    <row r="6213" spans="1:21" x14ac:dyDescent="0.2">
      <c r="A6213" t="s">
        <v>19575</v>
      </c>
      <c r="B6213" t="s">
        <v>12275</v>
      </c>
      <c r="C6213">
        <v>3560034</v>
      </c>
      <c r="D6213" t="s">
        <v>19579</v>
      </c>
      <c r="E6213" t="s">
        <v>6750</v>
      </c>
      <c r="F6213" t="s">
        <v>6402</v>
      </c>
      <c r="G6213">
        <v>461</v>
      </c>
      <c r="H6213">
        <v>7897</v>
      </c>
      <c r="I6213">
        <v>0</v>
      </c>
      <c r="J6213">
        <v>0</v>
      </c>
      <c r="K6213">
        <v>0</v>
      </c>
      <c r="M6213">
        <v>2018</v>
      </c>
      <c r="N6213" t="s">
        <v>7594</v>
      </c>
      <c r="O6213">
        <v>99</v>
      </c>
      <c r="P6213">
        <v>5</v>
      </c>
      <c r="Q6213" t="s">
        <v>7733</v>
      </c>
      <c r="R6213" t="s">
        <v>7734</v>
      </c>
      <c r="S6213" t="s">
        <v>7734</v>
      </c>
      <c r="T6213" t="s">
        <v>24679</v>
      </c>
      <c r="U6213">
        <f t="shared" si="97"/>
        <v>7897</v>
      </c>
    </row>
    <row r="6214" spans="1:21" x14ac:dyDescent="0.2">
      <c r="A6214" t="s">
        <v>19580</v>
      </c>
      <c r="B6214" t="s">
        <v>12275</v>
      </c>
      <c r="C6214">
        <v>3560034</v>
      </c>
      <c r="D6214" t="s">
        <v>6598</v>
      </c>
      <c r="E6214" t="s">
        <v>19581</v>
      </c>
      <c r="F6214" t="s">
        <v>6402</v>
      </c>
      <c r="G6214">
        <v>565</v>
      </c>
      <c r="H6214">
        <v>1756</v>
      </c>
      <c r="I6214">
        <v>0</v>
      </c>
      <c r="J6214">
        <v>0</v>
      </c>
      <c r="K6214">
        <v>0</v>
      </c>
      <c r="M6214">
        <v>2018</v>
      </c>
      <c r="N6214" t="s">
        <v>6404</v>
      </c>
      <c r="O6214">
        <v>99</v>
      </c>
      <c r="P6214">
        <v>1</v>
      </c>
      <c r="Q6214" t="s">
        <v>7733</v>
      </c>
      <c r="R6214" t="s">
        <v>7734</v>
      </c>
      <c r="S6214" t="s">
        <v>7734</v>
      </c>
      <c r="T6214" t="s">
        <v>24680</v>
      </c>
      <c r="U6214">
        <f t="shared" si="97"/>
        <v>7897</v>
      </c>
    </row>
    <row r="6215" spans="1:21" x14ac:dyDescent="0.2">
      <c r="A6215" t="s">
        <v>19582</v>
      </c>
      <c r="B6215" t="s">
        <v>12275</v>
      </c>
      <c r="C6215">
        <v>3560034</v>
      </c>
      <c r="D6215" t="s">
        <v>7609</v>
      </c>
      <c r="E6215" t="s">
        <v>19583</v>
      </c>
      <c r="F6215" t="s">
        <v>6402</v>
      </c>
      <c r="G6215">
        <v>0</v>
      </c>
      <c r="H6215">
        <v>0</v>
      </c>
      <c r="I6215">
        <v>1</v>
      </c>
      <c r="J6215">
        <v>1</v>
      </c>
      <c r="K6215">
        <v>1</v>
      </c>
      <c r="M6215">
        <v>2018</v>
      </c>
      <c r="N6215" t="s">
        <v>1463</v>
      </c>
      <c r="O6215" t="s">
        <v>19584</v>
      </c>
      <c r="P6215">
        <v>1</v>
      </c>
      <c r="Q6215" t="s">
        <v>7733</v>
      </c>
      <c r="R6215" t="s">
        <v>7734</v>
      </c>
      <c r="S6215" t="s">
        <v>7734</v>
      </c>
      <c r="T6215" t="s">
        <v>24681</v>
      </c>
      <c r="U6215">
        <f t="shared" si="97"/>
        <v>7897</v>
      </c>
    </row>
    <row r="6216" spans="1:21" x14ac:dyDescent="0.2">
      <c r="A6216" t="s">
        <v>19580</v>
      </c>
      <c r="B6216" t="s">
        <v>12275</v>
      </c>
      <c r="C6216">
        <v>3560034</v>
      </c>
      <c r="D6216" t="s">
        <v>6505</v>
      </c>
      <c r="E6216" t="s">
        <v>12276</v>
      </c>
      <c r="F6216" t="s">
        <v>6402</v>
      </c>
      <c r="G6216">
        <v>717</v>
      </c>
      <c r="H6216">
        <v>1756</v>
      </c>
      <c r="I6216">
        <v>1</v>
      </c>
      <c r="J6216">
        <v>1</v>
      </c>
      <c r="K6216">
        <v>0</v>
      </c>
      <c r="M6216">
        <v>2018</v>
      </c>
      <c r="N6216" t="s">
        <v>6404</v>
      </c>
      <c r="O6216">
        <v>99</v>
      </c>
      <c r="P6216">
        <v>1</v>
      </c>
      <c r="Q6216" t="s">
        <v>7733</v>
      </c>
      <c r="R6216" t="s">
        <v>7734</v>
      </c>
      <c r="S6216" t="s">
        <v>7734</v>
      </c>
      <c r="T6216" t="s">
        <v>1206</v>
      </c>
      <c r="U6216">
        <f t="shared" si="97"/>
        <v>7897</v>
      </c>
    </row>
    <row r="6217" spans="1:21" x14ac:dyDescent="0.2">
      <c r="A6217" t="s">
        <v>19580</v>
      </c>
      <c r="B6217" t="s">
        <v>12275</v>
      </c>
      <c r="C6217">
        <v>3560034</v>
      </c>
      <c r="D6217" t="s">
        <v>6547</v>
      </c>
      <c r="E6217" t="s">
        <v>7108</v>
      </c>
      <c r="F6217" t="s">
        <v>6402</v>
      </c>
      <c r="G6217">
        <v>474</v>
      </c>
      <c r="H6217">
        <v>1756</v>
      </c>
      <c r="I6217">
        <v>0</v>
      </c>
      <c r="J6217">
        <v>0</v>
      </c>
      <c r="K6217">
        <v>0</v>
      </c>
      <c r="M6217">
        <v>2018</v>
      </c>
      <c r="N6217" t="s">
        <v>6404</v>
      </c>
      <c r="O6217">
        <v>99</v>
      </c>
      <c r="P6217">
        <v>1</v>
      </c>
      <c r="Q6217" t="s">
        <v>7733</v>
      </c>
      <c r="R6217" t="s">
        <v>7734</v>
      </c>
      <c r="S6217" t="s">
        <v>7734</v>
      </c>
      <c r="T6217" t="s">
        <v>24682</v>
      </c>
      <c r="U6217">
        <f t="shared" si="97"/>
        <v>7897</v>
      </c>
    </row>
    <row r="6218" spans="1:21" x14ac:dyDescent="0.2">
      <c r="A6218" t="s">
        <v>19575</v>
      </c>
      <c r="B6218" t="s">
        <v>12275</v>
      </c>
      <c r="C6218">
        <v>3560034</v>
      </c>
      <c r="D6218" t="s">
        <v>6442</v>
      </c>
      <c r="E6218" t="s">
        <v>7431</v>
      </c>
      <c r="F6218" t="s">
        <v>6402</v>
      </c>
      <c r="G6218">
        <v>910</v>
      </c>
      <c r="H6218">
        <v>7897</v>
      </c>
      <c r="I6218">
        <v>0</v>
      </c>
      <c r="J6218">
        <v>1</v>
      </c>
      <c r="K6218">
        <v>0</v>
      </c>
      <c r="M6218">
        <v>2018</v>
      </c>
      <c r="N6218" t="s">
        <v>7594</v>
      </c>
      <c r="O6218">
        <v>99</v>
      </c>
      <c r="P6218">
        <v>5</v>
      </c>
      <c r="Q6218" t="s">
        <v>7733</v>
      </c>
      <c r="R6218" t="s">
        <v>7734</v>
      </c>
      <c r="S6218" t="s">
        <v>7734</v>
      </c>
      <c r="T6218" t="s">
        <v>5326</v>
      </c>
      <c r="U6218">
        <f t="shared" si="97"/>
        <v>7897</v>
      </c>
    </row>
    <row r="6219" spans="1:21" x14ac:dyDescent="0.2">
      <c r="A6219" t="s">
        <v>19575</v>
      </c>
      <c r="B6219" t="s">
        <v>12275</v>
      </c>
      <c r="C6219">
        <v>3560034</v>
      </c>
      <c r="D6219" t="s">
        <v>6434</v>
      </c>
      <c r="E6219" t="s">
        <v>19585</v>
      </c>
      <c r="F6219" t="s">
        <v>6402</v>
      </c>
      <c r="G6219">
        <v>786</v>
      </c>
      <c r="H6219">
        <v>7897</v>
      </c>
      <c r="I6219">
        <v>1</v>
      </c>
      <c r="J6219">
        <v>1</v>
      </c>
      <c r="K6219">
        <v>0</v>
      </c>
      <c r="M6219">
        <v>2018</v>
      </c>
      <c r="N6219" t="s">
        <v>7594</v>
      </c>
      <c r="O6219">
        <v>99</v>
      </c>
      <c r="P6219">
        <v>5</v>
      </c>
      <c r="Q6219" t="s">
        <v>7733</v>
      </c>
      <c r="R6219" t="s">
        <v>7734</v>
      </c>
      <c r="S6219" t="s">
        <v>7734</v>
      </c>
      <c r="T6219" t="s">
        <v>24683</v>
      </c>
      <c r="U6219">
        <f t="shared" si="97"/>
        <v>7897</v>
      </c>
    </row>
    <row r="6220" spans="1:21" x14ac:dyDescent="0.2">
      <c r="A6220" t="s">
        <v>19575</v>
      </c>
      <c r="B6220" t="s">
        <v>12275</v>
      </c>
      <c r="C6220">
        <v>3560034</v>
      </c>
      <c r="D6220" t="s">
        <v>7058</v>
      </c>
      <c r="E6220" t="s">
        <v>12279</v>
      </c>
      <c r="F6220" t="s">
        <v>6402</v>
      </c>
      <c r="G6220">
        <v>1052</v>
      </c>
      <c r="H6220">
        <v>7897</v>
      </c>
      <c r="I6220">
        <v>1</v>
      </c>
      <c r="J6220">
        <v>1</v>
      </c>
      <c r="K6220">
        <v>0</v>
      </c>
      <c r="M6220">
        <v>2018</v>
      </c>
      <c r="N6220" t="s">
        <v>7594</v>
      </c>
      <c r="O6220">
        <v>99</v>
      </c>
      <c r="P6220">
        <v>5</v>
      </c>
      <c r="Q6220" t="s">
        <v>7733</v>
      </c>
      <c r="R6220" t="s">
        <v>7734</v>
      </c>
      <c r="S6220" t="s">
        <v>7734</v>
      </c>
      <c r="T6220" t="s">
        <v>5325</v>
      </c>
      <c r="U6220">
        <f t="shared" si="97"/>
        <v>7897</v>
      </c>
    </row>
    <row r="6221" spans="1:21" x14ac:dyDescent="0.2">
      <c r="A6221" t="s">
        <v>19575</v>
      </c>
      <c r="B6221" t="s">
        <v>12275</v>
      </c>
      <c r="C6221">
        <v>3560034</v>
      </c>
      <c r="D6221" t="s">
        <v>7465</v>
      </c>
      <c r="E6221" t="s">
        <v>6826</v>
      </c>
      <c r="F6221" t="s">
        <v>6402</v>
      </c>
      <c r="G6221">
        <v>536</v>
      </c>
      <c r="H6221">
        <v>7897</v>
      </c>
      <c r="I6221">
        <v>0</v>
      </c>
      <c r="J6221">
        <v>0</v>
      </c>
      <c r="K6221">
        <v>0</v>
      </c>
      <c r="M6221">
        <v>2018</v>
      </c>
      <c r="N6221" t="s">
        <v>7594</v>
      </c>
      <c r="O6221">
        <v>99</v>
      </c>
      <c r="P6221">
        <v>5</v>
      </c>
      <c r="Q6221" t="s">
        <v>7733</v>
      </c>
      <c r="R6221" t="s">
        <v>7734</v>
      </c>
      <c r="S6221" t="s">
        <v>7734</v>
      </c>
      <c r="T6221" t="s">
        <v>24684</v>
      </c>
      <c r="U6221">
        <f t="shared" si="97"/>
        <v>7897</v>
      </c>
    </row>
    <row r="6222" spans="1:21" x14ac:dyDescent="0.2">
      <c r="A6222" t="s">
        <v>19575</v>
      </c>
      <c r="B6222" t="s">
        <v>12275</v>
      </c>
      <c r="C6222">
        <v>3560034</v>
      </c>
      <c r="D6222" t="s">
        <v>6713</v>
      </c>
      <c r="E6222" t="s">
        <v>7083</v>
      </c>
      <c r="F6222" t="s">
        <v>6402</v>
      </c>
      <c r="G6222">
        <v>410</v>
      </c>
      <c r="H6222">
        <v>7897</v>
      </c>
      <c r="I6222">
        <v>1</v>
      </c>
      <c r="J6222">
        <v>0</v>
      </c>
      <c r="K6222">
        <v>0</v>
      </c>
      <c r="M6222">
        <v>2018</v>
      </c>
      <c r="N6222" t="s">
        <v>7594</v>
      </c>
      <c r="O6222">
        <v>99</v>
      </c>
      <c r="P6222">
        <v>5</v>
      </c>
      <c r="Q6222" t="s">
        <v>7733</v>
      </c>
      <c r="R6222" t="s">
        <v>7734</v>
      </c>
      <c r="S6222" t="s">
        <v>7734</v>
      </c>
      <c r="T6222" t="s">
        <v>24685</v>
      </c>
      <c r="U6222">
        <f t="shared" si="97"/>
        <v>7897</v>
      </c>
    </row>
    <row r="6223" spans="1:21" x14ac:dyDescent="0.2">
      <c r="A6223" t="s">
        <v>19575</v>
      </c>
      <c r="B6223" t="s">
        <v>12275</v>
      </c>
      <c r="C6223">
        <v>3560034</v>
      </c>
      <c r="D6223" t="s">
        <v>15162</v>
      </c>
      <c r="E6223" t="s">
        <v>19586</v>
      </c>
      <c r="F6223" t="s">
        <v>6402</v>
      </c>
      <c r="G6223">
        <v>765</v>
      </c>
      <c r="H6223">
        <v>7897</v>
      </c>
      <c r="I6223">
        <v>1</v>
      </c>
      <c r="J6223">
        <v>0</v>
      </c>
      <c r="K6223">
        <v>0</v>
      </c>
      <c r="M6223">
        <v>2018</v>
      </c>
      <c r="N6223" t="s">
        <v>7594</v>
      </c>
      <c r="O6223">
        <v>99</v>
      </c>
      <c r="P6223">
        <v>5</v>
      </c>
      <c r="Q6223" t="s">
        <v>7733</v>
      </c>
      <c r="R6223" t="s">
        <v>7734</v>
      </c>
      <c r="S6223" t="s">
        <v>7734</v>
      </c>
      <c r="T6223" t="s">
        <v>24686</v>
      </c>
      <c r="U6223">
        <f t="shared" si="97"/>
        <v>7897</v>
      </c>
    </row>
    <row r="6224" spans="1:21" x14ac:dyDescent="0.2">
      <c r="A6224" t="s">
        <v>19587</v>
      </c>
      <c r="B6224" t="s">
        <v>12287</v>
      </c>
      <c r="C6224">
        <v>3560008</v>
      </c>
      <c r="D6224" t="s">
        <v>6857</v>
      </c>
      <c r="E6224" t="s">
        <v>19588</v>
      </c>
      <c r="F6224" t="s">
        <v>6402</v>
      </c>
      <c r="G6224">
        <v>318</v>
      </c>
      <c r="H6224">
        <v>738</v>
      </c>
      <c r="I6224">
        <v>0</v>
      </c>
      <c r="J6224">
        <v>1</v>
      </c>
      <c r="K6224">
        <v>0</v>
      </c>
      <c r="M6224">
        <v>2018</v>
      </c>
      <c r="N6224" t="s">
        <v>7594</v>
      </c>
      <c r="O6224">
        <v>99</v>
      </c>
      <c r="P6224">
        <v>2</v>
      </c>
      <c r="Q6224" t="s">
        <v>7733</v>
      </c>
      <c r="R6224" t="s">
        <v>7734</v>
      </c>
      <c r="S6224" t="s">
        <v>7734</v>
      </c>
      <c r="T6224" t="s">
        <v>24687</v>
      </c>
      <c r="U6224">
        <f t="shared" si="97"/>
        <v>738</v>
      </c>
    </row>
    <row r="6225" spans="1:21" x14ac:dyDescent="0.2">
      <c r="A6225" t="s">
        <v>19587</v>
      </c>
      <c r="B6225" t="s">
        <v>12287</v>
      </c>
      <c r="C6225">
        <v>3560008</v>
      </c>
      <c r="D6225" t="s">
        <v>7553</v>
      </c>
      <c r="E6225" t="s">
        <v>8463</v>
      </c>
      <c r="F6225" t="s">
        <v>6402</v>
      </c>
      <c r="G6225">
        <v>272</v>
      </c>
      <c r="H6225">
        <v>738</v>
      </c>
      <c r="I6225">
        <v>1</v>
      </c>
      <c r="J6225">
        <v>1</v>
      </c>
      <c r="K6225">
        <v>0</v>
      </c>
      <c r="M6225">
        <v>2018</v>
      </c>
      <c r="N6225" t="s">
        <v>7594</v>
      </c>
      <c r="O6225">
        <v>99</v>
      </c>
      <c r="P6225">
        <v>2</v>
      </c>
      <c r="Q6225" t="s">
        <v>7733</v>
      </c>
      <c r="R6225" t="s">
        <v>7734</v>
      </c>
      <c r="S6225" t="s">
        <v>7734</v>
      </c>
      <c r="T6225" t="s">
        <v>1207</v>
      </c>
      <c r="U6225">
        <f t="shared" si="97"/>
        <v>738</v>
      </c>
    </row>
    <row r="6226" spans="1:21" x14ac:dyDescent="0.2">
      <c r="A6226" t="s">
        <v>19589</v>
      </c>
      <c r="B6226" t="s">
        <v>12287</v>
      </c>
      <c r="C6226">
        <v>3560008</v>
      </c>
      <c r="D6226" t="s">
        <v>6828</v>
      </c>
      <c r="E6226" t="s">
        <v>12289</v>
      </c>
      <c r="F6226" t="s">
        <v>6402</v>
      </c>
      <c r="G6226">
        <v>154</v>
      </c>
      <c r="H6226">
        <v>297</v>
      </c>
      <c r="I6226">
        <v>0</v>
      </c>
      <c r="J6226">
        <v>1</v>
      </c>
      <c r="K6226">
        <v>0</v>
      </c>
      <c r="M6226">
        <v>2018</v>
      </c>
      <c r="N6226" t="s">
        <v>1463</v>
      </c>
      <c r="O6226">
        <v>1</v>
      </c>
      <c r="P6226">
        <v>1</v>
      </c>
      <c r="Q6226" t="s">
        <v>7733</v>
      </c>
      <c r="R6226" t="s">
        <v>7734</v>
      </c>
      <c r="S6226" t="s">
        <v>7734</v>
      </c>
      <c r="T6226" t="s">
        <v>24688</v>
      </c>
      <c r="U6226">
        <f t="shared" si="97"/>
        <v>738</v>
      </c>
    </row>
    <row r="6227" spans="1:21" x14ac:dyDescent="0.2">
      <c r="A6227" t="s">
        <v>19590</v>
      </c>
      <c r="B6227" t="s">
        <v>12287</v>
      </c>
      <c r="C6227">
        <v>3560008</v>
      </c>
      <c r="D6227" t="s">
        <v>15180</v>
      </c>
      <c r="E6227" t="s">
        <v>15137</v>
      </c>
      <c r="F6227" t="s">
        <v>6402</v>
      </c>
      <c r="G6227">
        <v>0</v>
      </c>
      <c r="H6227">
        <v>0</v>
      </c>
      <c r="I6227">
        <v>1</v>
      </c>
      <c r="J6227">
        <v>1</v>
      </c>
      <c r="K6227">
        <v>1</v>
      </c>
      <c r="M6227">
        <v>2018</v>
      </c>
      <c r="N6227" t="s">
        <v>6404</v>
      </c>
      <c r="O6227">
        <v>99</v>
      </c>
      <c r="P6227">
        <v>1</v>
      </c>
      <c r="Q6227" t="s">
        <v>7733</v>
      </c>
      <c r="R6227" t="s">
        <v>7734</v>
      </c>
      <c r="S6227" t="s">
        <v>7734</v>
      </c>
      <c r="T6227" t="s">
        <v>24689</v>
      </c>
      <c r="U6227">
        <f t="shared" si="97"/>
        <v>738</v>
      </c>
    </row>
    <row r="6228" spans="1:21" x14ac:dyDescent="0.2">
      <c r="A6228" t="s">
        <v>19591</v>
      </c>
      <c r="B6228" t="s">
        <v>12287</v>
      </c>
      <c r="C6228">
        <v>3560008</v>
      </c>
      <c r="D6228" t="s">
        <v>7332</v>
      </c>
      <c r="E6228" t="s">
        <v>9017</v>
      </c>
      <c r="F6228" t="s">
        <v>6402</v>
      </c>
      <c r="G6228">
        <v>68</v>
      </c>
      <c r="H6228">
        <v>129</v>
      </c>
      <c r="I6228">
        <v>1</v>
      </c>
      <c r="J6228">
        <v>1</v>
      </c>
      <c r="K6228">
        <v>0</v>
      </c>
      <c r="M6228">
        <v>2018</v>
      </c>
      <c r="N6228" t="s">
        <v>1463</v>
      </c>
      <c r="O6228">
        <v>2</v>
      </c>
      <c r="P6228">
        <v>1</v>
      </c>
      <c r="Q6228" t="s">
        <v>7733</v>
      </c>
      <c r="R6228" t="s">
        <v>7734</v>
      </c>
      <c r="S6228" t="s">
        <v>7734</v>
      </c>
      <c r="T6228" t="s">
        <v>24690</v>
      </c>
      <c r="U6228">
        <f t="shared" si="97"/>
        <v>738</v>
      </c>
    </row>
    <row r="6229" spans="1:21" x14ac:dyDescent="0.2">
      <c r="A6229" t="s">
        <v>19587</v>
      </c>
      <c r="B6229" t="s">
        <v>12287</v>
      </c>
      <c r="C6229">
        <v>3560008</v>
      </c>
      <c r="D6229" t="s">
        <v>6428</v>
      </c>
      <c r="E6229" t="s">
        <v>12290</v>
      </c>
      <c r="F6229" t="s">
        <v>6402</v>
      </c>
      <c r="G6229">
        <v>148</v>
      </c>
      <c r="H6229">
        <v>738</v>
      </c>
      <c r="I6229">
        <v>0</v>
      </c>
      <c r="J6229">
        <v>0</v>
      </c>
      <c r="K6229">
        <v>0</v>
      </c>
      <c r="M6229">
        <v>2018</v>
      </c>
      <c r="N6229" t="s">
        <v>7594</v>
      </c>
      <c r="O6229">
        <v>99</v>
      </c>
      <c r="P6229">
        <v>2</v>
      </c>
      <c r="Q6229" t="s">
        <v>7733</v>
      </c>
      <c r="R6229" t="s">
        <v>7734</v>
      </c>
      <c r="S6229" t="s">
        <v>7734</v>
      </c>
      <c r="T6229" t="s">
        <v>5333</v>
      </c>
      <c r="U6229">
        <f t="shared" si="97"/>
        <v>738</v>
      </c>
    </row>
    <row r="6230" spans="1:21" x14ac:dyDescent="0.2">
      <c r="A6230" t="s">
        <v>19589</v>
      </c>
      <c r="B6230" t="s">
        <v>12287</v>
      </c>
      <c r="C6230">
        <v>3560008</v>
      </c>
      <c r="D6230" t="s">
        <v>7576</v>
      </c>
      <c r="E6230" t="s">
        <v>14133</v>
      </c>
      <c r="F6230" t="s">
        <v>6402</v>
      </c>
      <c r="G6230">
        <v>143</v>
      </c>
      <c r="H6230">
        <v>297</v>
      </c>
      <c r="I6230">
        <v>0</v>
      </c>
      <c r="J6230">
        <v>0</v>
      </c>
      <c r="K6230">
        <v>0</v>
      </c>
      <c r="M6230">
        <v>2018</v>
      </c>
      <c r="N6230" t="s">
        <v>1463</v>
      </c>
      <c r="O6230">
        <v>1</v>
      </c>
      <c r="P6230">
        <v>1</v>
      </c>
      <c r="Q6230" t="s">
        <v>7733</v>
      </c>
      <c r="R6230" t="s">
        <v>7734</v>
      </c>
      <c r="S6230" t="s">
        <v>7734</v>
      </c>
      <c r="T6230" t="s">
        <v>24691</v>
      </c>
      <c r="U6230">
        <f t="shared" si="97"/>
        <v>738</v>
      </c>
    </row>
    <row r="6231" spans="1:21" x14ac:dyDescent="0.2">
      <c r="A6231" t="s">
        <v>19591</v>
      </c>
      <c r="B6231" t="s">
        <v>12287</v>
      </c>
      <c r="C6231">
        <v>3560008</v>
      </c>
      <c r="D6231" t="s">
        <v>6624</v>
      </c>
      <c r="E6231" t="s">
        <v>19592</v>
      </c>
      <c r="F6231" t="s">
        <v>6402</v>
      </c>
      <c r="G6231">
        <v>61</v>
      </c>
      <c r="H6231">
        <v>129</v>
      </c>
      <c r="I6231">
        <v>0</v>
      </c>
      <c r="J6231">
        <v>0</v>
      </c>
      <c r="K6231">
        <v>0</v>
      </c>
      <c r="M6231">
        <v>2018</v>
      </c>
      <c r="N6231" t="s">
        <v>1463</v>
      </c>
      <c r="O6231">
        <v>2</v>
      </c>
      <c r="P6231">
        <v>1</v>
      </c>
      <c r="Q6231" t="s">
        <v>7733</v>
      </c>
      <c r="R6231" t="s">
        <v>7734</v>
      </c>
      <c r="S6231" t="s">
        <v>7734</v>
      </c>
      <c r="T6231" t="s">
        <v>24692</v>
      </c>
      <c r="U6231">
        <f t="shared" si="97"/>
        <v>738</v>
      </c>
    </row>
    <row r="6232" spans="1:21" x14ac:dyDescent="0.2">
      <c r="A6232" t="s">
        <v>19593</v>
      </c>
      <c r="B6232" t="s">
        <v>12296</v>
      </c>
      <c r="C6232">
        <v>3509004</v>
      </c>
      <c r="D6232" t="s">
        <v>6530</v>
      </c>
      <c r="E6232" t="s">
        <v>6757</v>
      </c>
      <c r="F6232" t="s">
        <v>6402</v>
      </c>
      <c r="G6232">
        <v>1714</v>
      </c>
      <c r="H6232">
        <v>15808</v>
      </c>
      <c r="I6232">
        <v>0</v>
      </c>
      <c r="J6232">
        <v>1</v>
      </c>
      <c r="K6232">
        <v>0</v>
      </c>
      <c r="M6232">
        <v>2018</v>
      </c>
      <c r="N6232" t="s">
        <v>1463</v>
      </c>
      <c r="O6232">
        <v>99</v>
      </c>
      <c r="P6232">
        <v>6</v>
      </c>
      <c r="Q6232" t="s">
        <v>7733</v>
      </c>
      <c r="R6232" t="s">
        <v>7734</v>
      </c>
      <c r="S6232" t="s">
        <v>7734</v>
      </c>
      <c r="T6232" t="s">
        <v>24693</v>
      </c>
      <c r="U6232">
        <f t="shared" si="97"/>
        <v>15808</v>
      </c>
    </row>
    <row r="6233" spans="1:21" x14ac:dyDescent="0.2">
      <c r="A6233" t="s">
        <v>19593</v>
      </c>
      <c r="B6233" t="s">
        <v>12296</v>
      </c>
      <c r="C6233">
        <v>3509004</v>
      </c>
      <c r="D6233" t="s">
        <v>7010</v>
      </c>
      <c r="E6233" t="s">
        <v>9034</v>
      </c>
      <c r="F6233" t="s">
        <v>6402</v>
      </c>
      <c r="G6233">
        <v>1111</v>
      </c>
      <c r="H6233">
        <v>15808</v>
      </c>
      <c r="I6233">
        <v>1</v>
      </c>
      <c r="J6233">
        <v>0</v>
      </c>
      <c r="K6233">
        <v>0</v>
      </c>
      <c r="M6233">
        <v>2018</v>
      </c>
      <c r="N6233" t="s">
        <v>1463</v>
      </c>
      <c r="O6233">
        <v>99</v>
      </c>
      <c r="P6233">
        <v>6</v>
      </c>
      <c r="Q6233" t="s">
        <v>7733</v>
      </c>
      <c r="R6233" t="s">
        <v>7734</v>
      </c>
      <c r="S6233" t="s">
        <v>7734</v>
      </c>
      <c r="T6233" t="s">
        <v>5335</v>
      </c>
      <c r="U6233">
        <f t="shared" si="97"/>
        <v>15808</v>
      </c>
    </row>
    <row r="6234" spans="1:21" x14ac:dyDescent="0.2">
      <c r="A6234" t="s">
        <v>19593</v>
      </c>
      <c r="B6234" t="s">
        <v>12296</v>
      </c>
      <c r="C6234">
        <v>3509004</v>
      </c>
      <c r="D6234" t="s">
        <v>6598</v>
      </c>
      <c r="E6234" t="s">
        <v>6770</v>
      </c>
      <c r="F6234" t="s">
        <v>6402</v>
      </c>
      <c r="G6234">
        <v>335</v>
      </c>
      <c r="H6234">
        <v>15808</v>
      </c>
      <c r="I6234">
        <v>0</v>
      </c>
      <c r="J6234">
        <v>0</v>
      </c>
      <c r="K6234">
        <v>0</v>
      </c>
      <c r="M6234">
        <v>2018</v>
      </c>
      <c r="N6234" t="s">
        <v>1463</v>
      </c>
      <c r="O6234">
        <v>99</v>
      </c>
      <c r="P6234">
        <v>6</v>
      </c>
      <c r="Q6234" t="s">
        <v>7733</v>
      </c>
      <c r="R6234" t="s">
        <v>7734</v>
      </c>
      <c r="S6234" t="s">
        <v>7734</v>
      </c>
      <c r="T6234" t="s">
        <v>24694</v>
      </c>
      <c r="U6234">
        <f t="shared" si="97"/>
        <v>15808</v>
      </c>
    </row>
    <row r="6235" spans="1:21" x14ac:dyDescent="0.2">
      <c r="A6235" t="s">
        <v>19593</v>
      </c>
      <c r="B6235" t="s">
        <v>12296</v>
      </c>
      <c r="C6235">
        <v>3509004</v>
      </c>
      <c r="D6235" t="s">
        <v>6987</v>
      </c>
      <c r="E6235" t="s">
        <v>6617</v>
      </c>
      <c r="F6235" t="s">
        <v>6402</v>
      </c>
      <c r="G6235">
        <v>1499</v>
      </c>
      <c r="H6235">
        <v>15808</v>
      </c>
      <c r="I6235">
        <v>1</v>
      </c>
      <c r="J6235">
        <v>1</v>
      </c>
      <c r="K6235">
        <v>0</v>
      </c>
      <c r="M6235">
        <v>2018</v>
      </c>
      <c r="N6235" t="s">
        <v>1463</v>
      </c>
      <c r="O6235">
        <v>99</v>
      </c>
      <c r="P6235">
        <v>6</v>
      </c>
      <c r="Q6235" t="s">
        <v>7733</v>
      </c>
      <c r="R6235" t="s">
        <v>7734</v>
      </c>
      <c r="S6235" t="s">
        <v>7734</v>
      </c>
      <c r="T6235" t="s">
        <v>5340</v>
      </c>
      <c r="U6235">
        <f t="shared" si="97"/>
        <v>15808</v>
      </c>
    </row>
    <row r="6236" spans="1:21" x14ac:dyDescent="0.2">
      <c r="A6236" t="s">
        <v>19594</v>
      </c>
      <c r="B6236" t="s">
        <v>12296</v>
      </c>
      <c r="C6236">
        <v>3509004</v>
      </c>
      <c r="D6236" t="s">
        <v>6442</v>
      </c>
      <c r="E6236" t="s">
        <v>19595</v>
      </c>
      <c r="F6236" t="s">
        <v>6402</v>
      </c>
      <c r="G6236">
        <v>1059</v>
      </c>
      <c r="H6236">
        <v>3179</v>
      </c>
      <c r="I6236">
        <v>1</v>
      </c>
      <c r="J6236">
        <v>0</v>
      </c>
      <c r="K6236">
        <v>0</v>
      </c>
      <c r="M6236">
        <v>2018</v>
      </c>
      <c r="N6236" t="s">
        <v>6404</v>
      </c>
      <c r="O6236">
        <v>99</v>
      </c>
      <c r="P6236">
        <v>1</v>
      </c>
      <c r="Q6236" t="s">
        <v>7733</v>
      </c>
      <c r="R6236" t="s">
        <v>7734</v>
      </c>
      <c r="S6236" t="s">
        <v>7734</v>
      </c>
      <c r="T6236" t="s">
        <v>24695</v>
      </c>
      <c r="U6236">
        <f t="shared" si="97"/>
        <v>15808</v>
      </c>
    </row>
    <row r="6237" spans="1:21" x14ac:dyDescent="0.2">
      <c r="A6237" t="s">
        <v>19593</v>
      </c>
      <c r="B6237" t="s">
        <v>12296</v>
      </c>
      <c r="C6237">
        <v>3509004</v>
      </c>
      <c r="D6237" t="s">
        <v>6434</v>
      </c>
      <c r="E6237" t="s">
        <v>8223</v>
      </c>
      <c r="F6237" t="s">
        <v>6402</v>
      </c>
      <c r="G6237">
        <v>1284</v>
      </c>
      <c r="H6237">
        <v>15808</v>
      </c>
      <c r="I6237">
        <v>1</v>
      </c>
      <c r="J6237">
        <v>0</v>
      </c>
      <c r="K6237">
        <v>0</v>
      </c>
      <c r="M6237">
        <v>2018</v>
      </c>
      <c r="N6237" t="s">
        <v>1463</v>
      </c>
      <c r="O6237">
        <v>99</v>
      </c>
      <c r="P6237">
        <v>6</v>
      </c>
      <c r="Q6237" t="s">
        <v>7733</v>
      </c>
      <c r="R6237" t="s">
        <v>7734</v>
      </c>
      <c r="S6237" t="s">
        <v>7734</v>
      </c>
      <c r="T6237" t="s">
        <v>24696</v>
      </c>
      <c r="U6237">
        <f t="shared" si="97"/>
        <v>15808</v>
      </c>
    </row>
    <row r="6238" spans="1:21" x14ac:dyDescent="0.2">
      <c r="A6238" t="s">
        <v>19593</v>
      </c>
      <c r="B6238" t="s">
        <v>12296</v>
      </c>
      <c r="C6238">
        <v>3509004</v>
      </c>
      <c r="D6238" t="s">
        <v>6477</v>
      </c>
      <c r="E6238" t="s">
        <v>15329</v>
      </c>
      <c r="F6238" t="s">
        <v>6402</v>
      </c>
      <c r="G6238">
        <v>1126</v>
      </c>
      <c r="H6238">
        <v>15808</v>
      </c>
      <c r="I6238">
        <v>0</v>
      </c>
      <c r="J6238">
        <v>0</v>
      </c>
      <c r="K6238">
        <v>0</v>
      </c>
      <c r="M6238">
        <v>2018</v>
      </c>
      <c r="N6238" t="s">
        <v>1463</v>
      </c>
      <c r="O6238">
        <v>99</v>
      </c>
      <c r="P6238">
        <v>6</v>
      </c>
      <c r="Q6238" t="s">
        <v>7733</v>
      </c>
      <c r="R6238" t="s">
        <v>7734</v>
      </c>
      <c r="S6238" t="s">
        <v>7734</v>
      </c>
      <c r="T6238" t="s">
        <v>24697</v>
      </c>
      <c r="U6238">
        <f t="shared" si="97"/>
        <v>15808</v>
      </c>
    </row>
    <row r="6239" spans="1:21" x14ac:dyDescent="0.2">
      <c r="A6239" t="s">
        <v>19593</v>
      </c>
      <c r="B6239" t="s">
        <v>12296</v>
      </c>
      <c r="C6239">
        <v>3509004</v>
      </c>
      <c r="D6239" t="s">
        <v>7171</v>
      </c>
      <c r="E6239" t="s">
        <v>6536</v>
      </c>
      <c r="F6239" t="s">
        <v>6402</v>
      </c>
      <c r="G6239">
        <v>1569</v>
      </c>
      <c r="H6239">
        <v>15808</v>
      </c>
      <c r="I6239">
        <v>1</v>
      </c>
      <c r="J6239">
        <v>1</v>
      </c>
      <c r="K6239">
        <v>0</v>
      </c>
      <c r="M6239">
        <v>2018</v>
      </c>
      <c r="N6239" t="s">
        <v>1463</v>
      </c>
      <c r="O6239">
        <v>99</v>
      </c>
      <c r="P6239">
        <v>6</v>
      </c>
      <c r="Q6239" t="s">
        <v>7733</v>
      </c>
      <c r="R6239" t="s">
        <v>7734</v>
      </c>
      <c r="S6239" t="s">
        <v>7734</v>
      </c>
      <c r="T6239" t="s">
        <v>24698</v>
      </c>
      <c r="U6239">
        <f t="shared" si="97"/>
        <v>15808</v>
      </c>
    </row>
    <row r="6240" spans="1:21" x14ac:dyDescent="0.2">
      <c r="A6240" t="s">
        <v>19593</v>
      </c>
      <c r="B6240" t="s">
        <v>12296</v>
      </c>
      <c r="C6240">
        <v>3509004</v>
      </c>
      <c r="D6240" t="s">
        <v>7596</v>
      </c>
      <c r="E6240" t="s">
        <v>14958</v>
      </c>
      <c r="F6240" t="s">
        <v>6402</v>
      </c>
      <c r="G6240">
        <v>613</v>
      </c>
      <c r="H6240">
        <v>15808</v>
      </c>
      <c r="I6240">
        <v>0</v>
      </c>
      <c r="J6240">
        <v>0</v>
      </c>
      <c r="K6240">
        <v>0</v>
      </c>
      <c r="M6240">
        <v>2018</v>
      </c>
      <c r="N6240" t="s">
        <v>1463</v>
      </c>
      <c r="O6240">
        <v>99</v>
      </c>
      <c r="P6240">
        <v>6</v>
      </c>
      <c r="Q6240" t="s">
        <v>7733</v>
      </c>
      <c r="R6240" t="s">
        <v>7734</v>
      </c>
      <c r="S6240" t="s">
        <v>7734</v>
      </c>
      <c r="T6240" t="s">
        <v>24699</v>
      </c>
      <c r="U6240">
        <f t="shared" si="97"/>
        <v>15808</v>
      </c>
    </row>
    <row r="6241" spans="1:21" x14ac:dyDescent="0.2">
      <c r="A6241" t="s">
        <v>19593</v>
      </c>
      <c r="B6241" t="s">
        <v>12296</v>
      </c>
      <c r="C6241">
        <v>3509004</v>
      </c>
      <c r="D6241" t="s">
        <v>6755</v>
      </c>
      <c r="E6241" t="s">
        <v>15409</v>
      </c>
      <c r="F6241" t="s">
        <v>6402</v>
      </c>
      <c r="G6241">
        <v>1637</v>
      </c>
      <c r="H6241">
        <v>15808</v>
      </c>
      <c r="I6241">
        <v>0</v>
      </c>
      <c r="J6241">
        <v>1</v>
      </c>
      <c r="K6241">
        <v>0</v>
      </c>
      <c r="M6241">
        <v>2018</v>
      </c>
      <c r="N6241" t="s">
        <v>1463</v>
      </c>
      <c r="O6241">
        <v>99</v>
      </c>
      <c r="P6241">
        <v>6</v>
      </c>
      <c r="Q6241" t="s">
        <v>7733</v>
      </c>
      <c r="R6241" t="s">
        <v>7734</v>
      </c>
      <c r="S6241" t="s">
        <v>7734</v>
      </c>
      <c r="T6241" t="s">
        <v>24700</v>
      </c>
      <c r="U6241">
        <f t="shared" si="97"/>
        <v>15808</v>
      </c>
    </row>
    <row r="6242" spans="1:21" x14ac:dyDescent="0.2">
      <c r="A6242" t="s">
        <v>19593</v>
      </c>
      <c r="B6242" t="s">
        <v>12296</v>
      </c>
      <c r="C6242">
        <v>3509004</v>
      </c>
      <c r="D6242" t="s">
        <v>6604</v>
      </c>
      <c r="E6242" t="s">
        <v>15688</v>
      </c>
      <c r="F6242" t="s">
        <v>6402</v>
      </c>
      <c r="G6242">
        <v>498</v>
      </c>
      <c r="H6242">
        <v>15808</v>
      </c>
      <c r="I6242">
        <v>0</v>
      </c>
      <c r="J6242">
        <v>0</v>
      </c>
      <c r="K6242">
        <v>0</v>
      </c>
      <c r="M6242">
        <v>2018</v>
      </c>
      <c r="N6242" t="s">
        <v>1463</v>
      </c>
      <c r="O6242">
        <v>99</v>
      </c>
      <c r="P6242">
        <v>6</v>
      </c>
      <c r="Q6242" t="s">
        <v>7733</v>
      </c>
      <c r="R6242" t="s">
        <v>7734</v>
      </c>
      <c r="S6242" t="s">
        <v>7734</v>
      </c>
      <c r="T6242" t="s">
        <v>24701</v>
      </c>
      <c r="U6242">
        <f t="shared" si="97"/>
        <v>15808</v>
      </c>
    </row>
    <row r="6243" spans="1:21" x14ac:dyDescent="0.2">
      <c r="A6243" t="s">
        <v>19593</v>
      </c>
      <c r="B6243" t="s">
        <v>12296</v>
      </c>
      <c r="C6243">
        <v>3509004</v>
      </c>
      <c r="D6243" t="s">
        <v>6738</v>
      </c>
      <c r="E6243" t="s">
        <v>15426</v>
      </c>
      <c r="F6243" t="s">
        <v>6402</v>
      </c>
      <c r="G6243">
        <v>1727</v>
      </c>
      <c r="H6243">
        <v>15808</v>
      </c>
      <c r="I6243">
        <v>0</v>
      </c>
      <c r="J6243">
        <v>1</v>
      </c>
      <c r="K6243">
        <v>0</v>
      </c>
      <c r="M6243">
        <v>2018</v>
      </c>
      <c r="N6243" t="s">
        <v>1463</v>
      </c>
      <c r="O6243">
        <v>99</v>
      </c>
      <c r="P6243">
        <v>6</v>
      </c>
      <c r="Q6243" t="s">
        <v>7733</v>
      </c>
      <c r="R6243" t="s">
        <v>7734</v>
      </c>
      <c r="S6243" t="s">
        <v>7734</v>
      </c>
      <c r="T6243" t="s">
        <v>24702</v>
      </c>
      <c r="U6243">
        <f t="shared" si="97"/>
        <v>15808</v>
      </c>
    </row>
    <row r="6244" spans="1:21" x14ac:dyDescent="0.2">
      <c r="A6244" t="s">
        <v>19594</v>
      </c>
      <c r="B6244" t="s">
        <v>12296</v>
      </c>
      <c r="C6244">
        <v>3509004</v>
      </c>
      <c r="D6244" t="s">
        <v>6678</v>
      </c>
      <c r="E6244" t="s">
        <v>12298</v>
      </c>
      <c r="F6244" t="s">
        <v>6402</v>
      </c>
      <c r="G6244">
        <v>2120</v>
      </c>
      <c r="H6244">
        <v>3179</v>
      </c>
      <c r="I6244">
        <v>1</v>
      </c>
      <c r="J6244">
        <v>1</v>
      </c>
      <c r="K6244">
        <v>0</v>
      </c>
      <c r="M6244">
        <v>2018</v>
      </c>
      <c r="N6244" t="s">
        <v>6404</v>
      </c>
      <c r="O6244">
        <v>99</v>
      </c>
      <c r="P6244">
        <v>1</v>
      </c>
      <c r="Q6244" t="s">
        <v>7733</v>
      </c>
      <c r="R6244" t="s">
        <v>7734</v>
      </c>
      <c r="S6244" t="s">
        <v>7734</v>
      </c>
      <c r="T6244" t="s">
        <v>1208</v>
      </c>
      <c r="U6244">
        <f t="shared" si="97"/>
        <v>15808</v>
      </c>
    </row>
    <row r="6245" spans="1:21" x14ac:dyDescent="0.2">
      <c r="A6245" t="s">
        <v>19593</v>
      </c>
      <c r="B6245" t="s">
        <v>12296</v>
      </c>
      <c r="C6245">
        <v>3509004</v>
      </c>
      <c r="D6245" t="s">
        <v>7630</v>
      </c>
      <c r="E6245" t="s">
        <v>11664</v>
      </c>
      <c r="F6245" t="s">
        <v>6402</v>
      </c>
      <c r="G6245">
        <v>1175</v>
      </c>
      <c r="H6245">
        <v>15808</v>
      </c>
      <c r="I6245">
        <v>0</v>
      </c>
      <c r="J6245">
        <v>0</v>
      </c>
      <c r="K6245">
        <v>0</v>
      </c>
      <c r="M6245">
        <v>2018</v>
      </c>
      <c r="N6245" t="s">
        <v>1463</v>
      </c>
      <c r="O6245">
        <v>99</v>
      </c>
      <c r="P6245">
        <v>6</v>
      </c>
      <c r="Q6245" t="s">
        <v>7733</v>
      </c>
      <c r="R6245" t="s">
        <v>7734</v>
      </c>
      <c r="S6245" t="s">
        <v>7734</v>
      </c>
      <c r="T6245" t="s">
        <v>4827</v>
      </c>
      <c r="U6245">
        <f t="shared" si="97"/>
        <v>15808</v>
      </c>
    </row>
    <row r="6246" spans="1:21" x14ac:dyDescent="0.2">
      <c r="A6246" t="s">
        <v>19593</v>
      </c>
      <c r="B6246" t="s">
        <v>12296</v>
      </c>
      <c r="C6246">
        <v>3509004</v>
      </c>
      <c r="D6246" t="s">
        <v>6488</v>
      </c>
      <c r="E6246" t="s">
        <v>12300</v>
      </c>
      <c r="F6246" t="s">
        <v>6402</v>
      </c>
      <c r="G6246">
        <v>1520</v>
      </c>
      <c r="H6246">
        <v>15808</v>
      </c>
      <c r="I6246">
        <v>0</v>
      </c>
      <c r="J6246">
        <v>1</v>
      </c>
      <c r="K6246">
        <v>0</v>
      </c>
      <c r="M6246">
        <v>2018</v>
      </c>
      <c r="N6246" t="s">
        <v>1463</v>
      </c>
      <c r="O6246">
        <v>99</v>
      </c>
      <c r="P6246">
        <v>6</v>
      </c>
      <c r="Q6246" t="s">
        <v>7733</v>
      </c>
      <c r="R6246" t="s">
        <v>7734</v>
      </c>
      <c r="S6246" t="s">
        <v>7734</v>
      </c>
      <c r="T6246" t="s">
        <v>5341</v>
      </c>
      <c r="U6246">
        <f t="shared" si="97"/>
        <v>15808</v>
      </c>
    </row>
    <row r="6247" spans="1:21" x14ac:dyDescent="0.2">
      <c r="A6247" t="s">
        <v>19596</v>
      </c>
      <c r="B6247" t="s">
        <v>12338</v>
      </c>
      <c r="C6247">
        <v>3556048</v>
      </c>
      <c r="D6247" t="s">
        <v>6467</v>
      </c>
      <c r="E6247" t="s">
        <v>12342</v>
      </c>
      <c r="F6247" t="s">
        <v>6402</v>
      </c>
      <c r="G6247">
        <v>337</v>
      </c>
      <c r="H6247">
        <v>1406</v>
      </c>
      <c r="I6247">
        <v>1</v>
      </c>
      <c r="J6247">
        <v>1</v>
      </c>
      <c r="K6247">
        <v>0</v>
      </c>
      <c r="M6247">
        <v>2018</v>
      </c>
      <c r="N6247" t="s">
        <v>1463</v>
      </c>
      <c r="O6247">
        <v>99</v>
      </c>
      <c r="P6247">
        <v>4</v>
      </c>
      <c r="Q6247" t="s">
        <v>7733</v>
      </c>
      <c r="R6247" t="s">
        <v>7734</v>
      </c>
      <c r="S6247" t="s">
        <v>7734</v>
      </c>
      <c r="T6247" t="s">
        <v>5352</v>
      </c>
      <c r="U6247">
        <f t="shared" si="97"/>
        <v>1406</v>
      </c>
    </row>
    <row r="6248" spans="1:21" x14ac:dyDescent="0.2">
      <c r="A6248" t="s">
        <v>19596</v>
      </c>
      <c r="B6248" t="s">
        <v>12338</v>
      </c>
      <c r="C6248">
        <v>3556048</v>
      </c>
      <c r="D6248" t="s">
        <v>7691</v>
      </c>
      <c r="E6248" t="s">
        <v>10904</v>
      </c>
      <c r="F6248" t="s">
        <v>6402</v>
      </c>
      <c r="G6248">
        <v>193</v>
      </c>
      <c r="H6248">
        <v>1406</v>
      </c>
      <c r="I6248">
        <v>1</v>
      </c>
      <c r="J6248">
        <v>0</v>
      </c>
      <c r="K6248">
        <v>0</v>
      </c>
      <c r="M6248">
        <v>2018</v>
      </c>
      <c r="N6248" t="s">
        <v>1463</v>
      </c>
      <c r="O6248">
        <v>99</v>
      </c>
      <c r="P6248">
        <v>4</v>
      </c>
      <c r="Q6248" t="s">
        <v>7733</v>
      </c>
      <c r="R6248" t="s">
        <v>7734</v>
      </c>
      <c r="S6248" t="s">
        <v>7734</v>
      </c>
      <c r="T6248" t="s">
        <v>24703</v>
      </c>
      <c r="U6248">
        <f t="shared" si="97"/>
        <v>1406</v>
      </c>
    </row>
    <row r="6249" spans="1:21" x14ac:dyDescent="0.2">
      <c r="A6249" t="s">
        <v>19596</v>
      </c>
      <c r="B6249" t="s">
        <v>12338</v>
      </c>
      <c r="C6249">
        <v>3556048</v>
      </c>
      <c r="D6249" t="s">
        <v>7633</v>
      </c>
      <c r="E6249" t="s">
        <v>12343</v>
      </c>
      <c r="F6249" t="s">
        <v>6402</v>
      </c>
      <c r="G6249">
        <v>327</v>
      </c>
      <c r="H6249">
        <v>1406</v>
      </c>
      <c r="I6249">
        <v>1</v>
      </c>
      <c r="J6249">
        <v>1</v>
      </c>
      <c r="K6249">
        <v>0</v>
      </c>
      <c r="M6249">
        <v>2018</v>
      </c>
      <c r="N6249" t="s">
        <v>1463</v>
      </c>
      <c r="O6249">
        <v>99</v>
      </c>
      <c r="P6249">
        <v>4</v>
      </c>
      <c r="Q6249" t="s">
        <v>7733</v>
      </c>
      <c r="R6249" t="s">
        <v>7734</v>
      </c>
      <c r="S6249" t="s">
        <v>7734</v>
      </c>
      <c r="T6249" t="s">
        <v>5353</v>
      </c>
      <c r="U6249">
        <f t="shared" si="97"/>
        <v>1406</v>
      </c>
    </row>
    <row r="6250" spans="1:21" x14ac:dyDescent="0.2">
      <c r="A6250" t="s">
        <v>19597</v>
      </c>
      <c r="B6250" t="s">
        <v>12338</v>
      </c>
      <c r="C6250">
        <v>3556048</v>
      </c>
      <c r="D6250" t="s">
        <v>7619</v>
      </c>
      <c r="E6250" t="s">
        <v>15154</v>
      </c>
      <c r="F6250" t="s">
        <v>6402</v>
      </c>
      <c r="G6250">
        <v>0</v>
      </c>
      <c r="H6250">
        <v>0</v>
      </c>
      <c r="I6250">
        <v>1</v>
      </c>
      <c r="J6250">
        <v>1</v>
      </c>
      <c r="K6250">
        <v>1</v>
      </c>
      <c r="M6250">
        <v>2018</v>
      </c>
      <c r="N6250" t="s">
        <v>6404</v>
      </c>
      <c r="O6250">
        <v>99</v>
      </c>
      <c r="P6250">
        <v>1</v>
      </c>
      <c r="Q6250" t="s">
        <v>7733</v>
      </c>
      <c r="R6250" t="s">
        <v>7734</v>
      </c>
      <c r="S6250" t="s">
        <v>7734</v>
      </c>
      <c r="T6250" t="s">
        <v>24704</v>
      </c>
      <c r="U6250">
        <f t="shared" si="97"/>
        <v>1406</v>
      </c>
    </row>
    <row r="6251" spans="1:21" x14ac:dyDescent="0.2">
      <c r="A6251" t="s">
        <v>19596</v>
      </c>
      <c r="B6251" t="s">
        <v>12338</v>
      </c>
      <c r="C6251">
        <v>3556048</v>
      </c>
      <c r="D6251" t="s">
        <v>6696</v>
      </c>
      <c r="E6251" t="s">
        <v>6854</v>
      </c>
      <c r="F6251" t="s">
        <v>6402</v>
      </c>
      <c r="G6251">
        <v>271</v>
      </c>
      <c r="H6251">
        <v>1406</v>
      </c>
      <c r="I6251">
        <v>0</v>
      </c>
      <c r="J6251">
        <v>1</v>
      </c>
      <c r="K6251">
        <v>0</v>
      </c>
      <c r="M6251">
        <v>2018</v>
      </c>
      <c r="N6251" t="s">
        <v>1463</v>
      </c>
      <c r="O6251">
        <v>99</v>
      </c>
      <c r="P6251">
        <v>4</v>
      </c>
      <c r="Q6251" t="s">
        <v>7733</v>
      </c>
      <c r="R6251" t="s">
        <v>7734</v>
      </c>
      <c r="S6251" t="s">
        <v>7734</v>
      </c>
      <c r="T6251" t="s">
        <v>1210</v>
      </c>
      <c r="U6251">
        <f t="shared" si="97"/>
        <v>1406</v>
      </c>
    </row>
    <row r="6252" spans="1:21" x14ac:dyDescent="0.2">
      <c r="A6252" t="s">
        <v>19596</v>
      </c>
      <c r="B6252" t="s">
        <v>12338</v>
      </c>
      <c r="C6252">
        <v>3556048</v>
      </c>
      <c r="D6252" t="s">
        <v>6490</v>
      </c>
      <c r="E6252" t="s">
        <v>12339</v>
      </c>
      <c r="F6252" t="s">
        <v>6402</v>
      </c>
      <c r="G6252">
        <v>278</v>
      </c>
      <c r="H6252">
        <v>1406</v>
      </c>
      <c r="I6252">
        <v>1</v>
      </c>
      <c r="J6252">
        <v>1</v>
      </c>
      <c r="K6252">
        <v>0</v>
      </c>
      <c r="M6252">
        <v>2018</v>
      </c>
      <c r="N6252" t="s">
        <v>1463</v>
      </c>
      <c r="O6252">
        <v>99</v>
      </c>
      <c r="P6252">
        <v>4</v>
      </c>
      <c r="Q6252" t="s">
        <v>7733</v>
      </c>
      <c r="R6252" t="s">
        <v>7734</v>
      </c>
      <c r="S6252" t="s">
        <v>7734</v>
      </c>
      <c r="T6252" t="s">
        <v>1211</v>
      </c>
      <c r="U6252">
        <f t="shared" si="97"/>
        <v>1406</v>
      </c>
    </row>
    <row r="6253" spans="1:21" x14ac:dyDescent="0.2">
      <c r="A6253" t="s">
        <v>19598</v>
      </c>
      <c r="B6253" t="s">
        <v>13214</v>
      </c>
      <c r="C6253">
        <v>3548001</v>
      </c>
      <c r="D6253" t="s">
        <v>19599</v>
      </c>
      <c r="E6253" t="s">
        <v>19600</v>
      </c>
      <c r="F6253" t="s">
        <v>6402</v>
      </c>
      <c r="G6253">
        <v>219</v>
      </c>
      <c r="H6253">
        <v>719</v>
      </c>
      <c r="I6253">
        <v>0</v>
      </c>
      <c r="J6253">
        <v>1</v>
      </c>
      <c r="K6253">
        <v>0</v>
      </c>
      <c r="M6253">
        <v>2018</v>
      </c>
      <c r="N6253" t="s">
        <v>1463</v>
      </c>
      <c r="O6253" t="s">
        <v>19601</v>
      </c>
      <c r="P6253">
        <v>2</v>
      </c>
      <c r="Q6253" t="s">
        <v>7733</v>
      </c>
      <c r="R6253" t="s">
        <v>7734</v>
      </c>
      <c r="S6253" t="s">
        <v>7734</v>
      </c>
      <c r="T6253" t="s">
        <v>24705</v>
      </c>
      <c r="U6253">
        <f t="shared" si="97"/>
        <v>719</v>
      </c>
    </row>
    <row r="6254" spans="1:21" x14ac:dyDescent="0.2">
      <c r="A6254" t="s">
        <v>19598</v>
      </c>
      <c r="B6254" t="s">
        <v>13214</v>
      </c>
      <c r="C6254">
        <v>3548001</v>
      </c>
      <c r="D6254" t="s">
        <v>6406</v>
      </c>
      <c r="E6254" t="s">
        <v>7240</v>
      </c>
      <c r="F6254" t="s">
        <v>6402</v>
      </c>
      <c r="G6254">
        <v>177</v>
      </c>
      <c r="H6254">
        <v>719</v>
      </c>
      <c r="I6254">
        <v>1</v>
      </c>
      <c r="J6254">
        <v>1</v>
      </c>
      <c r="K6254">
        <v>0</v>
      </c>
      <c r="M6254">
        <v>2018</v>
      </c>
      <c r="N6254" t="s">
        <v>1463</v>
      </c>
      <c r="O6254" t="s">
        <v>19601</v>
      </c>
      <c r="P6254">
        <v>2</v>
      </c>
      <c r="Q6254" t="s">
        <v>7733</v>
      </c>
      <c r="R6254" t="s">
        <v>7734</v>
      </c>
      <c r="S6254" t="s">
        <v>7734</v>
      </c>
      <c r="T6254" t="s">
        <v>24706</v>
      </c>
      <c r="U6254">
        <f t="shared" si="97"/>
        <v>719</v>
      </c>
    </row>
    <row r="6255" spans="1:21" x14ac:dyDescent="0.2">
      <c r="A6255" t="s">
        <v>19598</v>
      </c>
      <c r="B6255" t="s">
        <v>13214</v>
      </c>
      <c r="C6255">
        <v>3548001</v>
      </c>
      <c r="D6255" t="s">
        <v>7586</v>
      </c>
      <c r="E6255" t="s">
        <v>19602</v>
      </c>
      <c r="F6255" t="s">
        <v>6402</v>
      </c>
      <c r="G6255">
        <v>133</v>
      </c>
      <c r="H6255">
        <v>719</v>
      </c>
      <c r="I6255">
        <v>0</v>
      </c>
      <c r="J6255">
        <v>0</v>
      </c>
      <c r="K6255">
        <v>0</v>
      </c>
      <c r="M6255">
        <v>2018</v>
      </c>
      <c r="N6255" t="s">
        <v>1463</v>
      </c>
      <c r="O6255" t="s">
        <v>19601</v>
      </c>
      <c r="P6255">
        <v>2</v>
      </c>
      <c r="Q6255" t="s">
        <v>7733</v>
      </c>
      <c r="R6255" t="s">
        <v>7734</v>
      </c>
      <c r="S6255" t="s">
        <v>7734</v>
      </c>
      <c r="T6255" t="s">
        <v>24707</v>
      </c>
      <c r="U6255">
        <f t="shared" si="97"/>
        <v>719</v>
      </c>
    </row>
    <row r="6256" spans="1:21" x14ac:dyDescent="0.2">
      <c r="A6256" t="s">
        <v>19603</v>
      </c>
      <c r="B6256" t="s">
        <v>13214</v>
      </c>
      <c r="C6256">
        <v>3548001</v>
      </c>
      <c r="D6256" t="s">
        <v>6537</v>
      </c>
      <c r="E6256" t="s">
        <v>6631</v>
      </c>
      <c r="F6256" t="s">
        <v>6402</v>
      </c>
      <c r="G6256">
        <v>0</v>
      </c>
      <c r="H6256">
        <v>0</v>
      </c>
      <c r="I6256">
        <v>1</v>
      </c>
      <c r="J6256">
        <v>1</v>
      </c>
      <c r="K6256">
        <v>1</v>
      </c>
      <c r="M6256">
        <v>2018</v>
      </c>
      <c r="N6256" t="s">
        <v>6404</v>
      </c>
      <c r="O6256">
        <v>99</v>
      </c>
      <c r="P6256">
        <v>1</v>
      </c>
      <c r="Q6256" t="s">
        <v>7733</v>
      </c>
      <c r="R6256" t="s">
        <v>7734</v>
      </c>
      <c r="S6256" t="s">
        <v>7734</v>
      </c>
      <c r="T6256" t="s">
        <v>24708</v>
      </c>
      <c r="U6256">
        <f t="shared" si="97"/>
        <v>719</v>
      </c>
    </row>
    <row r="6257" spans="1:21" x14ac:dyDescent="0.2">
      <c r="A6257" t="s">
        <v>19598</v>
      </c>
      <c r="B6257" t="s">
        <v>13214</v>
      </c>
      <c r="C6257">
        <v>3548001</v>
      </c>
      <c r="D6257" t="s">
        <v>6547</v>
      </c>
      <c r="E6257" t="s">
        <v>19604</v>
      </c>
      <c r="F6257" t="s">
        <v>6402</v>
      </c>
      <c r="G6257">
        <v>87</v>
      </c>
      <c r="H6257">
        <v>719</v>
      </c>
      <c r="I6257">
        <v>0</v>
      </c>
      <c r="J6257">
        <v>0</v>
      </c>
      <c r="K6257">
        <v>0</v>
      </c>
      <c r="M6257">
        <v>2018</v>
      </c>
      <c r="N6257" t="s">
        <v>1463</v>
      </c>
      <c r="O6257" t="s">
        <v>19601</v>
      </c>
      <c r="P6257">
        <v>2</v>
      </c>
      <c r="Q6257" t="s">
        <v>7733</v>
      </c>
      <c r="R6257" t="s">
        <v>7734</v>
      </c>
      <c r="S6257" t="s">
        <v>7734</v>
      </c>
      <c r="T6257" t="s">
        <v>24709</v>
      </c>
      <c r="U6257">
        <f t="shared" si="97"/>
        <v>719</v>
      </c>
    </row>
    <row r="6258" spans="1:21" x14ac:dyDescent="0.2">
      <c r="A6258" t="s">
        <v>19605</v>
      </c>
      <c r="B6258" t="s">
        <v>13214</v>
      </c>
      <c r="C6258">
        <v>3548001</v>
      </c>
      <c r="D6258" t="s">
        <v>6442</v>
      </c>
      <c r="E6258" t="s">
        <v>19606</v>
      </c>
      <c r="F6258" t="s">
        <v>6402</v>
      </c>
      <c r="G6258">
        <v>0</v>
      </c>
      <c r="H6258">
        <v>0</v>
      </c>
      <c r="I6258">
        <v>1</v>
      </c>
      <c r="J6258">
        <v>1</v>
      </c>
      <c r="K6258">
        <v>1</v>
      </c>
      <c r="M6258">
        <v>2018</v>
      </c>
      <c r="N6258" t="s">
        <v>1463</v>
      </c>
      <c r="O6258" t="s">
        <v>19607</v>
      </c>
      <c r="P6258">
        <v>1</v>
      </c>
      <c r="Q6258" t="s">
        <v>7733</v>
      </c>
      <c r="R6258" t="s">
        <v>7734</v>
      </c>
      <c r="S6258" t="s">
        <v>7734</v>
      </c>
      <c r="T6258" t="s">
        <v>24710</v>
      </c>
      <c r="U6258">
        <f t="shared" si="97"/>
        <v>719</v>
      </c>
    </row>
    <row r="6259" spans="1:21" x14ac:dyDescent="0.2">
      <c r="A6259" t="s">
        <v>19608</v>
      </c>
      <c r="B6259" t="s">
        <v>13214</v>
      </c>
      <c r="C6259">
        <v>3548001</v>
      </c>
      <c r="D6259" t="s">
        <v>6442</v>
      </c>
      <c r="E6259" t="s">
        <v>10039</v>
      </c>
      <c r="F6259" t="s">
        <v>6402</v>
      </c>
      <c r="G6259">
        <v>0</v>
      </c>
      <c r="H6259">
        <v>0</v>
      </c>
      <c r="I6259">
        <v>1</v>
      </c>
      <c r="J6259">
        <v>1</v>
      </c>
      <c r="K6259">
        <v>1</v>
      </c>
      <c r="M6259">
        <v>2018</v>
      </c>
      <c r="N6259" t="s">
        <v>1463</v>
      </c>
      <c r="O6259" t="s">
        <v>19609</v>
      </c>
      <c r="P6259">
        <v>1</v>
      </c>
      <c r="Q6259" t="s">
        <v>7733</v>
      </c>
      <c r="R6259" t="s">
        <v>7734</v>
      </c>
      <c r="S6259" t="s">
        <v>7734</v>
      </c>
      <c r="T6259" t="s">
        <v>5359</v>
      </c>
      <c r="U6259">
        <f t="shared" si="97"/>
        <v>719</v>
      </c>
    </row>
    <row r="6260" spans="1:21" x14ac:dyDescent="0.2">
      <c r="A6260" t="s">
        <v>19598</v>
      </c>
      <c r="B6260" t="s">
        <v>13214</v>
      </c>
      <c r="C6260">
        <v>3548001</v>
      </c>
      <c r="D6260" t="s">
        <v>6434</v>
      </c>
      <c r="E6260" t="s">
        <v>12644</v>
      </c>
      <c r="F6260" t="s">
        <v>6402</v>
      </c>
      <c r="G6260">
        <v>103</v>
      </c>
      <c r="H6260">
        <v>719</v>
      </c>
      <c r="I6260">
        <v>0</v>
      </c>
      <c r="J6260">
        <v>0</v>
      </c>
      <c r="K6260">
        <v>0</v>
      </c>
      <c r="M6260">
        <v>2018</v>
      </c>
      <c r="N6260" t="s">
        <v>1463</v>
      </c>
      <c r="O6260" t="s">
        <v>19601</v>
      </c>
      <c r="P6260">
        <v>2</v>
      </c>
      <c r="Q6260" t="s">
        <v>7733</v>
      </c>
      <c r="R6260" t="s">
        <v>7734</v>
      </c>
      <c r="S6260" t="s">
        <v>7734</v>
      </c>
      <c r="T6260" t="s">
        <v>5364</v>
      </c>
      <c r="U6260">
        <f t="shared" si="97"/>
        <v>719</v>
      </c>
    </row>
    <row r="6261" spans="1:21" x14ac:dyDescent="0.2">
      <c r="A6261" t="s">
        <v>19610</v>
      </c>
      <c r="B6261" t="s">
        <v>13214</v>
      </c>
      <c r="C6261">
        <v>3548001</v>
      </c>
      <c r="D6261" t="s">
        <v>6591</v>
      </c>
      <c r="E6261" t="s">
        <v>19611</v>
      </c>
      <c r="F6261" t="s">
        <v>6402</v>
      </c>
      <c r="G6261">
        <v>0</v>
      </c>
      <c r="H6261">
        <v>0</v>
      </c>
      <c r="I6261">
        <v>1</v>
      </c>
      <c r="J6261">
        <v>1</v>
      </c>
      <c r="K6261">
        <v>1</v>
      </c>
      <c r="M6261">
        <v>2018</v>
      </c>
      <c r="N6261" t="s">
        <v>1463</v>
      </c>
      <c r="O6261" t="s">
        <v>19612</v>
      </c>
      <c r="P6261">
        <v>1</v>
      </c>
      <c r="Q6261" t="s">
        <v>7733</v>
      </c>
      <c r="R6261" t="s">
        <v>7734</v>
      </c>
      <c r="S6261" t="s">
        <v>7734</v>
      </c>
      <c r="T6261" t="s">
        <v>24711</v>
      </c>
      <c r="U6261">
        <f t="shared" si="97"/>
        <v>719</v>
      </c>
    </row>
    <row r="6262" spans="1:21" x14ac:dyDescent="0.2">
      <c r="A6262" t="s">
        <v>19613</v>
      </c>
      <c r="B6262" t="s">
        <v>13214</v>
      </c>
      <c r="C6262">
        <v>3548001</v>
      </c>
      <c r="D6262" t="s">
        <v>6509</v>
      </c>
      <c r="E6262" t="s">
        <v>7114</v>
      </c>
      <c r="F6262" t="s">
        <v>6402</v>
      </c>
      <c r="G6262">
        <v>0</v>
      </c>
      <c r="H6262">
        <v>0</v>
      </c>
      <c r="I6262">
        <v>1</v>
      </c>
      <c r="J6262">
        <v>1</v>
      </c>
      <c r="K6262">
        <v>1</v>
      </c>
      <c r="M6262">
        <v>2018</v>
      </c>
      <c r="N6262" t="s">
        <v>1463</v>
      </c>
      <c r="O6262" t="s">
        <v>19614</v>
      </c>
      <c r="P6262">
        <v>1</v>
      </c>
      <c r="Q6262" t="s">
        <v>7733</v>
      </c>
      <c r="R6262" t="s">
        <v>7734</v>
      </c>
      <c r="S6262" t="s">
        <v>7734</v>
      </c>
      <c r="T6262" t="s">
        <v>5361</v>
      </c>
      <c r="U6262">
        <f t="shared" si="97"/>
        <v>719</v>
      </c>
    </row>
    <row r="6263" spans="1:21" x14ac:dyDescent="0.2">
      <c r="A6263" t="s">
        <v>19615</v>
      </c>
      <c r="B6263" t="s">
        <v>13958</v>
      </c>
      <c r="C6263">
        <v>3541004</v>
      </c>
      <c r="D6263" t="s">
        <v>19616</v>
      </c>
      <c r="E6263" t="s">
        <v>6641</v>
      </c>
      <c r="F6263" t="s">
        <v>6402</v>
      </c>
      <c r="G6263">
        <v>1291</v>
      </c>
      <c r="H6263">
        <v>4189</v>
      </c>
      <c r="I6263">
        <v>0</v>
      </c>
      <c r="J6263">
        <v>1</v>
      </c>
      <c r="K6263">
        <v>0</v>
      </c>
      <c r="M6263">
        <v>2018</v>
      </c>
      <c r="N6263" t="s">
        <v>7594</v>
      </c>
      <c r="O6263">
        <v>99</v>
      </c>
      <c r="P6263">
        <v>2</v>
      </c>
      <c r="Q6263" t="s">
        <v>7733</v>
      </c>
      <c r="R6263" t="s">
        <v>7734</v>
      </c>
      <c r="S6263" t="s">
        <v>7734</v>
      </c>
      <c r="T6263" t="s">
        <v>24712</v>
      </c>
      <c r="U6263">
        <f t="shared" si="97"/>
        <v>4189</v>
      </c>
    </row>
    <row r="6264" spans="1:21" x14ac:dyDescent="0.2">
      <c r="A6264" t="s">
        <v>19617</v>
      </c>
      <c r="B6264" t="s">
        <v>13958</v>
      </c>
      <c r="C6264">
        <v>3541004</v>
      </c>
      <c r="D6264" t="s">
        <v>6609</v>
      </c>
      <c r="E6264" t="s">
        <v>15292</v>
      </c>
      <c r="F6264" t="s">
        <v>6402</v>
      </c>
      <c r="G6264">
        <v>791</v>
      </c>
      <c r="H6264">
        <v>2171</v>
      </c>
      <c r="I6264">
        <v>0</v>
      </c>
      <c r="J6264">
        <v>0</v>
      </c>
      <c r="K6264">
        <v>0</v>
      </c>
      <c r="M6264">
        <v>2018</v>
      </c>
      <c r="N6264" t="s">
        <v>6404</v>
      </c>
      <c r="O6264">
        <v>99</v>
      </c>
      <c r="P6264">
        <v>1</v>
      </c>
      <c r="Q6264" t="s">
        <v>7733</v>
      </c>
      <c r="R6264" t="s">
        <v>7734</v>
      </c>
      <c r="S6264" t="s">
        <v>7734</v>
      </c>
      <c r="T6264" t="s">
        <v>24713</v>
      </c>
      <c r="U6264">
        <f t="shared" si="97"/>
        <v>4189</v>
      </c>
    </row>
    <row r="6265" spans="1:21" x14ac:dyDescent="0.2">
      <c r="A6265" t="s">
        <v>19615</v>
      </c>
      <c r="B6265" t="s">
        <v>13958</v>
      </c>
      <c r="C6265">
        <v>3541004</v>
      </c>
      <c r="D6265" t="s">
        <v>7484</v>
      </c>
      <c r="E6265" t="s">
        <v>7177</v>
      </c>
      <c r="F6265" t="s">
        <v>6402</v>
      </c>
      <c r="G6265">
        <v>866</v>
      </c>
      <c r="H6265">
        <v>4189</v>
      </c>
      <c r="I6265">
        <v>0</v>
      </c>
      <c r="J6265">
        <v>0</v>
      </c>
      <c r="K6265">
        <v>0</v>
      </c>
      <c r="M6265">
        <v>2018</v>
      </c>
      <c r="N6265" t="s">
        <v>7594</v>
      </c>
      <c r="O6265">
        <v>99</v>
      </c>
      <c r="P6265">
        <v>2</v>
      </c>
      <c r="Q6265" t="s">
        <v>7733</v>
      </c>
      <c r="R6265" t="s">
        <v>7734</v>
      </c>
      <c r="S6265" t="s">
        <v>7734</v>
      </c>
      <c r="T6265" t="s">
        <v>24714</v>
      </c>
      <c r="U6265">
        <f t="shared" si="97"/>
        <v>4189</v>
      </c>
    </row>
    <row r="6266" spans="1:21" x14ac:dyDescent="0.2">
      <c r="A6266" t="s">
        <v>19618</v>
      </c>
      <c r="B6266" t="s">
        <v>13958</v>
      </c>
      <c r="C6266">
        <v>3541004</v>
      </c>
      <c r="D6266" t="s">
        <v>17146</v>
      </c>
      <c r="E6266" t="s">
        <v>12255</v>
      </c>
      <c r="F6266" t="s">
        <v>6402</v>
      </c>
      <c r="G6266">
        <v>494</v>
      </c>
      <c r="H6266">
        <v>1875</v>
      </c>
      <c r="I6266">
        <v>1</v>
      </c>
      <c r="J6266">
        <v>0</v>
      </c>
      <c r="K6266">
        <v>0</v>
      </c>
      <c r="M6266">
        <v>2018</v>
      </c>
      <c r="N6266" t="s">
        <v>1463</v>
      </c>
      <c r="O6266">
        <v>6</v>
      </c>
      <c r="P6266">
        <v>2</v>
      </c>
      <c r="Q6266" t="s">
        <v>7733</v>
      </c>
      <c r="R6266" t="s">
        <v>7734</v>
      </c>
      <c r="S6266" t="s">
        <v>7734</v>
      </c>
      <c r="T6266" t="s">
        <v>24715</v>
      </c>
      <c r="U6266">
        <f t="shared" si="97"/>
        <v>4189</v>
      </c>
    </row>
    <row r="6267" spans="1:21" x14ac:dyDescent="0.2">
      <c r="A6267" t="s">
        <v>19619</v>
      </c>
      <c r="B6267" t="s">
        <v>13958</v>
      </c>
      <c r="C6267">
        <v>3541004</v>
      </c>
      <c r="D6267" t="s">
        <v>6411</v>
      </c>
      <c r="E6267" t="s">
        <v>6980</v>
      </c>
      <c r="F6267" t="s">
        <v>6402</v>
      </c>
      <c r="G6267">
        <v>0</v>
      </c>
      <c r="H6267">
        <v>0</v>
      </c>
      <c r="I6267">
        <v>1</v>
      </c>
      <c r="J6267">
        <v>1</v>
      </c>
      <c r="K6267">
        <v>1</v>
      </c>
      <c r="M6267">
        <v>2018</v>
      </c>
      <c r="N6267" t="s">
        <v>1463</v>
      </c>
      <c r="O6267">
        <v>1</v>
      </c>
      <c r="P6267">
        <v>2</v>
      </c>
      <c r="Q6267" t="s">
        <v>7733</v>
      </c>
      <c r="R6267" t="s">
        <v>7734</v>
      </c>
      <c r="S6267" t="s">
        <v>7734</v>
      </c>
      <c r="T6267" t="s">
        <v>1219</v>
      </c>
      <c r="U6267">
        <f t="shared" si="97"/>
        <v>4189</v>
      </c>
    </row>
    <row r="6268" spans="1:21" x14ac:dyDescent="0.2">
      <c r="A6268" t="s">
        <v>19618</v>
      </c>
      <c r="B6268" t="s">
        <v>13958</v>
      </c>
      <c r="C6268">
        <v>3541004</v>
      </c>
      <c r="D6268" t="s">
        <v>6411</v>
      </c>
      <c r="E6268" t="s">
        <v>6641</v>
      </c>
      <c r="F6268" t="s">
        <v>6402</v>
      </c>
      <c r="G6268">
        <v>533</v>
      </c>
      <c r="H6268">
        <v>1875</v>
      </c>
      <c r="I6268">
        <v>0</v>
      </c>
      <c r="J6268">
        <v>1</v>
      </c>
      <c r="K6268">
        <v>0</v>
      </c>
      <c r="M6268">
        <v>2018</v>
      </c>
      <c r="N6268" t="s">
        <v>1463</v>
      </c>
      <c r="O6268">
        <v>6</v>
      </c>
      <c r="P6268">
        <v>2</v>
      </c>
      <c r="Q6268" t="s">
        <v>7733</v>
      </c>
      <c r="R6268" t="s">
        <v>7734</v>
      </c>
      <c r="S6268" t="s">
        <v>7734</v>
      </c>
      <c r="T6268" t="s">
        <v>5386</v>
      </c>
      <c r="U6268">
        <f t="shared" si="97"/>
        <v>4189</v>
      </c>
    </row>
    <row r="6269" spans="1:21" x14ac:dyDescent="0.2">
      <c r="A6269" t="s">
        <v>19618</v>
      </c>
      <c r="B6269" t="s">
        <v>13958</v>
      </c>
      <c r="C6269">
        <v>3541004</v>
      </c>
      <c r="D6269" t="s">
        <v>6459</v>
      </c>
      <c r="E6269" t="s">
        <v>19620</v>
      </c>
      <c r="F6269" t="s">
        <v>6402</v>
      </c>
      <c r="G6269">
        <v>664</v>
      </c>
      <c r="H6269">
        <v>1875</v>
      </c>
      <c r="I6269">
        <v>1</v>
      </c>
      <c r="J6269">
        <v>1</v>
      </c>
      <c r="K6269">
        <v>0</v>
      </c>
      <c r="M6269">
        <v>2018</v>
      </c>
      <c r="N6269" t="s">
        <v>1463</v>
      </c>
      <c r="O6269">
        <v>6</v>
      </c>
      <c r="P6269">
        <v>2</v>
      </c>
      <c r="Q6269" t="s">
        <v>7733</v>
      </c>
      <c r="R6269" t="s">
        <v>7734</v>
      </c>
      <c r="S6269" t="s">
        <v>7734</v>
      </c>
      <c r="T6269" t="s">
        <v>24716</v>
      </c>
      <c r="U6269">
        <f t="shared" si="97"/>
        <v>4189</v>
      </c>
    </row>
    <row r="6270" spans="1:21" x14ac:dyDescent="0.2">
      <c r="A6270" t="s">
        <v>19615</v>
      </c>
      <c r="B6270" t="s">
        <v>13958</v>
      </c>
      <c r="C6270">
        <v>3541004</v>
      </c>
      <c r="D6270" t="s">
        <v>6459</v>
      </c>
      <c r="E6270" t="s">
        <v>13964</v>
      </c>
      <c r="F6270" t="s">
        <v>6402</v>
      </c>
      <c r="G6270">
        <v>1020</v>
      </c>
      <c r="H6270">
        <v>4189</v>
      </c>
      <c r="I6270">
        <v>1</v>
      </c>
      <c r="J6270">
        <v>1</v>
      </c>
      <c r="K6270">
        <v>0</v>
      </c>
      <c r="M6270">
        <v>2018</v>
      </c>
      <c r="N6270" t="s">
        <v>7594</v>
      </c>
      <c r="O6270">
        <v>99</v>
      </c>
      <c r="P6270">
        <v>2</v>
      </c>
      <c r="Q6270" t="s">
        <v>7733</v>
      </c>
      <c r="R6270" t="s">
        <v>7734</v>
      </c>
      <c r="S6270" t="s">
        <v>7734</v>
      </c>
      <c r="T6270" t="s">
        <v>5388</v>
      </c>
      <c r="U6270">
        <f t="shared" si="97"/>
        <v>4189</v>
      </c>
    </row>
    <row r="6271" spans="1:21" x14ac:dyDescent="0.2">
      <c r="A6271" t="s">
        <v>19617</v>
      </c>
      <c r="B6271" t="s">
        <v>13958</v>
      </c>
      <c r="C6271">
        <v>3541004</v>
      </c>
      <c r="D6271" t="s">
        <v>6597</v>
      </c>
      <c r="E6271" t="s">
        <v>13959</v>
      </c>
      <c r="F6271" t="s">
        <v>6402</v>
      </c>
      <c r="G6271">
        <v>1380</v>
      </c>
      <c r="H6271">
        <v>2171</v>
      </c>
      <c r="I6271">
        <v>1</v>
      </c>
      <c r="J6271">
        <v>1</v>
      </c>
      <c r="K6271">
        <v>0</v>
      </c>
      <c r="M6271">
        <v>2018</v>
      </c>
      <c r="N6271" t="s">
        <v>6404</v>
      </c>
      <c r="O6271">
        <v>99</v>
      </c>
      <c r="P6271">
        <v>1</v>
      </c>
      <c r="Q6271" t="s">
        <v>7733</v>
      </c>
      <c r="R6271" t="s">
        <v>7734</v>
      </c>
      <c r="S6271" t="s">
        <v>7734</v>
      </c>
      <c r="T6271" t="s">
        <v>1220</v>
      </c>
      <c r="U6271">
        <f t="shared" si="97"/>
        <v>4189</v>
      </c>
    </row>
    <row r="6272" spans="1:21" x14ac:dyDescent="0.2">
      <c r="A6272" t="s">
        <v>19615</v>
      </c>
      <c r="B6272" t="s">
        <v>13958</v>
      </c>
      <c r="C6272">
        <v>3541004</v>
      </c>
      <c r="D6272" t="s">
        <v>19621</v>
      </c>
      <c r="E6272" t="s">
        <v>19622</v>
      </c>
      <c r="F6272" t="s">
        <v>6402</v>
      </c>
      <c r="G6272">
        <v>1012</v>
      </c>
      <c r="H6272">
        <v>4189</v>
      </c>
      <c r="I6272">
        <v>1</v>
      </c>
      <c r="J6272">
        <v>0</v>
      </c>
      <c r="K6272">
        <v>0</v>
      </c>
      <c r="M6272">
        <v>2018</v>
      </c>
      <c r="N6272" t="s">
        <v>7594</v>
      </c>
      <c r="O6272">
        <v>99</v>
      </c>
      <c r="P6272">
        <v>2</v>
      </c>
      <c r="Q6272" t="s">
        <v>7733</v>
      </c>
      <c r="R6272" t="s">
        <v>7734</v>
      </c>
      <c r="S6272" t="s">
        <v>7734</v>
      </c>
      <c r="T6272" t="s">
        <v>24717</v>
      </c>
      <c r="U6272">
        <f t="shared" si="97"/>
        <v>4189</v>
      </c>
    </row>
    <row r="6273" spans="1:21" x14ac:dyDescent="0.2">
      <c r="A6273" t="s">
        <v>19618</v>
      </c>
      <c r="B6273" t="s">
        <v>13958</v>
      </c>
      <c r="C6273">
        <v>3541004</v>
      </c>
      <c r="D6273" t="s">
        <v>7860</v>
      </c>
      <c r="E6273" t="s">
        <v>17663</v>
      </c>
      <c r="F6273" t="s">
        <v>6402</v>
      </c>
      <c r="G6273">
        <v>184</v>
      </c>
      <c r="H6273">
        <v>1875</v>
      </c>
      <c r="I6273">
        <v>0</v>
      </c>
      <c r="J6273">
        <v>0</v>
      </c>
      <c r="K6273">
        <v>0</v>
      </c>
      <c r="M6273">
        <v>2018</v>
      </c>
      <c r="N6273" t="s">
        <v>1463</v>
      </c>
      <c r="O6273">
        <v>6</v>
      </c>
      <c r="P6273">
        <v>2</v>
      </c>
      <c r="Q6273" t="s">
        <v>7733</v>
      </c>
      <c r="R6273" t="s">
        <v>7734</v>
      </c>
      <c r="S6273" t="s">
        <v>7734</v>
      </c>
      <c r="T6273" t="s">
        <v>24718</v>
      </c>
      <c r="U6273">
        <f t="shared" si="97"/>
        <v>4189</v>
      </c>
    </row>
    <row r="6274" spans="1:21" x14ac:dyDescent="0.2">
      <c r="A6274" t="s">
        <v>19619</v>
      </c>
      <c r="B6274" t="s">
        <v>13958</v>
      </c>
      <c r="C6274">
        <v>3541004</v>
      </c>
      <c r="D6274" t="s">
        <v>6624</v>
      </c>
      <c r="E6274" t="s">
        <v>13787</v>
      </c>
      <c r="F6274" t="s">
        <v>6402</v>
      </c>
      <c r="G6274">
        <v>0</v>
      </c>
      <c r="H6274">
        <v>0</v>
      </c>
      <c r="I6274">
        <v>1</v>
      </c>
      <c r="J6274">
        <v>1</v>
      </c>
      <c r="K6274">
        <v>1</v>
      </c>
      <c r="M6274">
        <v>2018</v>
      </c>
      <c r="N6274" t="s">
        <v>1463</v>
      </c>
      <c r="O6274">
        <v>1</v>
      </c>
      <c r="P6274">
        <v>2</v>
      </c>
      <c r="Q6274" t="s">
        <v>7733</v>
      </c>
      <c r="R6274" t="s">
        <v>7734</v>
      </c>
      <c r="S6274" t="s">
        <v>7734</v>
      </c>
      <c r="T6274" t="s">
        <v>24719</v>
      </c>
      <c r="U6274">
        <f t="shared" ref="U6274:U6337" si="98">_xlfn.MAXIFS($H$2:$H$6695, $C$2:$C$6695,C6274)</f>
        <v>4189</v>
      </c>
    </row>
    <row r="6275" spans="1:21" x14ac:dyDescent="0.2">
      <c r="A6275" t="s">
        <v>19623</v>
      </c>
      <c r="B6275" t="s">
        <v>13668</v>
      </c>
      <c r="C6275">
        <v>3541055</v>
      </c>
      <c r="D6275" t="s">
        <v>13684</v>
      </c>
      <c r="E6275" t="s">
        <v>13685</v>
      </c>
      <c r="F6275" t="s">
        <v>6402</v>
      </c>
      <c r="G6275">
        <v>675</v>
      </c>
      <c r="H6275">
        <v>5837</v>
      </c>
      <c r="I6275">
        <v>1</v>
      </c>
      <c r="J6275">
        <v>0</v>
      </c>
      <c r="K6275">
        <v>0</v>
      </c>
      <c r="M6275">
        <v>2018</v>
      </c>
      <c r="N6275" t="s">
        <v>6404</v>
      </c>
      <c r="O6275">
        <v>99</v>
      </c>
      <c r="P6275">
        <v>1</v>
      </c>
      <c r="Q6275" t="s">
        <v>7733</v>
      </c>
      <c r="R6275" t="s">
        <v>7734</v>
      </c>
      <c r="S6275" t="s">
        <v>7734</v>
      </c>
      <c r="T6275" t="s">
        <v>5379</v>
      </c>
      <c r="U6275">
        <f t="shared" si="98"/>
        <v>14962</v>
      </c>
    </row>
    <row r="6276" spans="1:21" x14ac:dyDescent="0.2">
      <c r="A6276" t="s">
        <v>19624</v>
      </c>
      <c r="B6276" t="s">
        <v>13668</v>
      </c>
      <c r="C6276">
        <v>3541055</v>
      </c>
      <c r="D6276" t="s">
        <v>9347</v>
      </c>
      <c r="E6276" t="s">
        <v>13673</v>
      </c>
      <c r="F6276" t="s">
        <v>6402</v>
      </c>
      <c r="G6276">
        <v>2324</v>
      </c>
      <c r="H6276">
        <v>14962</v>
      </c>
      <c r="I6276">
        <v>0</v>
      </c>
      <c r="J6276">
        <v>0</v>
      </c>
      <c r="K6276">
        <v>0</v>
      </c>
      <c r="M6276">
        <v>2018</v>
      </c>
      <c r="N6276" t="s">
        <v>1463</v>
      </c>
      <c r="O6276">
        <v>99</v>
      </c>
      <c r="P6276">
        <v>3</v>
      </c>
      <c r="Q6276" t="s">
        <v>7733</v>
      </c>
      <c r="R6276" t="s">
        <v>7734</v>
      </c>
      <c r="S6276" t="s">
        <v>7734</v>
      </c>
      <c r="T6276" t="s">
        <v>5372</v>
      </c>
      <c r="U6276">
        <f t="shared" si="98"/>
        <v>14962</v>
      </c>
    </row>
    <row r="6277" spans="1:21" x14ac:dyDescent="0.2">
      <c r="A6277" t="s">
        <v>19624</v>
      </c>
      <c r="B6277" t="s">
        <v>13668</v>
      </c>
      <c r="C6277">
        <v>3541055</v>
      </c>
      <c r="D6277" t="s">
        <v>6851</v>
      </c>
      <c r="E6277" t="s">
        <v>19625</v>
      </c>
      <c r="F6277" t="s">
        <v>6402</v>
      </c>
      <c r="G6277">
        <v>1283</v>
      </c>
      <c r="H6277">
        <v>14962</v>
      </c>
      <c r="I6277">
        <v>0</v>
      </c>
      <c r="J6277">
        <v>0</v>
      </c>
      <c r="K6277">
        <v>0</v>
      </c>
      <c r="M6277">
        <v>2018</v>
      </c>
      <c r="N6277" t="s">
        <v>1463</v>
      </c>
      <c r="O6277">
        <v>99</v>
      </c>
      <c r="P6277">
        <v>3</v>
      </c>
      <c r="Q6277" t="s">
        <v>7733</v>
      </c>
      <c r="R6277" t="s">
        <v>7734</v>
      </c>
      <c r="S6277" t="s">
        <v>7734</v>
      </c>
      <c r="T6277" t="s">
        <v>24720</v>
      </c>
      <c r="U6277">
        <f t="shared" si="98"/>
        <v>14962</v>
      </c>
    </row>
    <row r="6278" spans="1:21" x14ac:dyDescent="0.2">
      <c r="A6278" t="s">
        <v>19624</v>
      </c>
      <c r="B6278" t="s">
        <v>13668</v>
      </c>
      <c r="C6278">
        <v>3541055</v>
      </c>
      <c r="D6278" t="s">
        <v>19626</v>
      </c>
      <c r="E6278" t="s">
        <v>8584</v>
      </c>
      <c r="F6278" t="s">
        <v>6402</v>
      </c>
      <c r="G6278">
        <v>1472</v>
      </c>
      <c r="H6278">
        <v>14962</v>
      </c>
      <c r="I6278">
        <v>0</v>
      </c>
      <c r="J6278">
        <v>0</v>
      </c>
      <c r="K6278">
        <v>0</v>
      </c>
      <c r="M6278">
        <v>2018</v>
      </c>
      <c r="N6278" t="s">
        <v>1463</v>
      </c>
      <c r="O6278">
        <v>99</v>
      </c>
      <c r="P6278">
        <v>3</v>
      </c>
      <c r="Q6278" t="s">
        <v>7733</v>
      </c>
      <c r="R6278" t="s">
        <v>7734</v>
      </c>
      <c r="S6278" t="s">
        <v>7734</v>
      </c>
      <c r="T6278" t="s">
        <v>24721</v>
      </c>
      <c r="U6278">
        <f t="shared" si="98"/>
        <v>14962</v>
      </c>
    </row>
    <row r="6279" spans="1:21" x14ac:dyDescent="0.2">
      <c r="A6279" t="s">
        <v>19623</v>
      </c>
      <c r="B6279" t="s">
        <v>13668</v>
      </c>
      <c r="C6279">
        <v>3541055</v>
      </c>
      <c r="D6279" t="s">
        <v>6958</v>
      </c>
      <c r="E6279" t="s">
        <v>6772</v>
      </c>
      <c r="F6279" t="s">
        <v>6402</v>
      </c>
      <c r="G6279">
        <v>3795</v>
      </c>
      <c r="H6279">
        <v>5837</v>
      </c>
      <c r="I6279">
        <v>1</v>
      </c>
      <c r="J6279">
        <v>1</v>
      </c>
      <c r="K6279">
        <v>0</v>
      </c>
      <c r="M6279">
        <v>2018</v>
      </c>
      <c r="N6279" t="s">
        <v>6404</v>
      </c>
      <c r="O6279">
        <v>99</v>
      </c>
      <c r="P6279">
        <v>1</v>
      </c>
      <c r="Q6279" t="s">
        <v>7733</v>
      </c>
      <c r="R6279" t="s">
        <v>7734</v>
      </c>
      <c r="S6279" t="s">
        <v>7734</v>
      </c>
      <c r="T6279" t="s">
        <v>1218</v>
      </c>
      <c r="U6279">
        <f t="shared" si="98"/>
        <v>14962</v>
      </c>
    </row>
    <row r="6280" spans="1:21" x14ac:dyDescent="0.2">
      <c r="A6280" t="s">
        <v>19627</v>
      </c>
      <c r="B6280" t="s">
        <v>13668</v>
      </c>
      <c r="C6280">
        <v>3541055</v>
      </c>
      <c r="D6280" t="s">
        <v>6987</v>
      </c>
      <c r="E6280" t="s">
        <v>13674</v>
      </c>
      <c r="F6280" t="s">
        <v>6402</v>
      </c>
      <c r="G6280">
        <v>4386</v>
      </c>
      <c r="H6280">
        <v>5561</v>
      </c>
      <c r="I6280">
        <v>1</v>
      </c>
      <c r="J6280">
        <v>1</v>
      </c>
      <c r="K6280">
        <v>0</v>
      </c>
      <c r="M6280">
        <v>2018</v>
      </c>
      <c r="N6280" t="s">
        <v>1479</v>
      </c>
      <c r="O6280">
        <v>99</v>
      </c>
      <c r="P6280">
        <v>1</v>
      </c>
      <c r="Q6280" t="s">
        <v>7733</v>
      </c>
      <c r="R6280" t="s">
        <v>7734</v>
      </c>
      <c r="S6280" t="s">
        <v>7734</v>
      </c>
      <c r="T6280" t="s">
        <v>5371</v>
      </c>
      <c r="U6280">
        <f t="shared" si="98"/>
        <v>14962</v>
      </c>
    </row>
    <row r="6281" spans="1:21" x14ac:dyDescent="0.2">
      <c r="A6281" t="s">
        <v>19627</v>
      </c>
      <c r="B6281" t="s">
        <v>13668</v>
      </c>
      <c r="C6281">
        <v>3541055</v>
      </c>
      <c r="D6281" t="s">
        <v>6550</v>
      </c>
      <c r="E6281" t="s">
        <v>7038</v>
      </c>
      <c r="F6281" t="s">
        <v>6402</v>
      </c>
      <c r="G6281">
        <v>1175</v>
      </c>
      <c r="H6281">
        <v>5561</v>
      </c>
      <c r="I6281">
        <v>0</v>
      </c>
      <c r="J6281">
        <v>0</v>
      </c>
      <c r="K6281">
        <v>0</v>
      </c>
      <c r="M6281">
        <v>2018</v>
      </c>
      <c r="N6281" t="s">
        <v>1479</v>
      </c>
      <c r="O6281">
        <v>99</v>
      </c>
      <c r="P6281">
        <v>1</v>
      </c>
      <c r="Q6281" t="s">
        <v>7733</v>
      </c>
      <c r="R6281" t="s">
        <v>7734</v>
      </c>
      <c r="S6281" t="s">
        <v>7734</v>
      </c>
      <c r="T6281" t="s">
        <v>24722</v>
      </c>
      <c r="U6281">
        <f t="shared" si="98"/>
        <v>14962</v>
      </c>
    </row>
    <row r="6282" spans="1:21" x14ac:dyDescent="0.2">
      <c r="A6282" t="s">
        <v>19623</v>
      </c>
      <c r="B6282" t="s">
        <v>13668</v>
      </c>
      <c r="C6282">
        <v>3541055</v>
      </c>
      <c r="D6282" t="s">
        <v>7206</v>
      </c>
      <c r="E6282" t="s">
        <v>19622</v>
      </c>
      <c r="F6282" t="s">
        <v>6402</v>
      </c>
      <c r="G6282">
        <v>139</v>
      </c>
      <c r="H6282">
        <v>5837</v>
      </c>
      <c r="I6282">
        <v>0</v>
      </c>
      <c r="J6282">
        <v>0</v>
      </c>
      <c r="K6282">
        <v>0</v>
      </c>
      <c r="M6282">
        <v>2018</v>
      </c>
      <c r="N6282" t="s">
        <v>6404</v>
      </c>
      <c r="O6282">
        <v>99</v>
      </c>
      <c r="P6282">
        <v>1</v>
      </c>
      <c r="Q6282" t="s">
        <v>7733</v>
      </c>
      <c r="R6282" t="s">
        <v>7734</v>
      </c>
      <c r="S6282" t="s">
        <v>7734</v>
      </c>
      <c r="T6282" t="s">
        <v>24723</v>
      </c>
      <c r="U6282">
        <f t="shared" si="98"/>
        <v>14962</v>
      </c>
    </row>
    <row r="6283" spans="1:21" x14ac:dyDescent="0.2">
      <c r="A6283" t="s">
        <v>19624</v>
      </c>
      <c r="B6283" t="s">
        <v>13668</v>
      </c>
      <c r="C6283">
        <v>3541055</v>
      </c>
      <c r="D6283" t="s">
        <v>7074</v>
      </c>
      <c r="E6283" t="s">
        <v>13676</v>
      </c>
      <c r="F6283" t="s">
        <v>6402</v>
      </c>
      <c r="G6283">
        <v>2532</v>
      </c>
      <c r="H6283">
        <v>14962</v>
      </c>
      <c r="I6283">
        <v>0</v>
      </c>
      <c r="J6283">
        <v>1</v>
      </c>
      <c r="K6283">
        <v>0</v>
      </c>
      <c r="M6283">
        <v>2018</v>
      </c>
      <c r="N6283" t="s">
        <v>1463</v>
      </c>
      <c r="O6283">
        <v>99</v>
      </c>
      <c r="P6283">
        <v>3</v>
      </c>
      <c r="Q6283" t="s">
        <v>7733</v>
      </c>
      <c r="R6283" t="s">
        <v>7734</v>
      </c>
      <c r="S6283" t="s">
        <v>7734</v>
      </c>
      <c r="T6283" t="s">
        <v>5370</v>
      </c>
      <c r="U6283">
        <f t="shared" si="98"/>
        <v>14962</v>
      </c>
    </row>
    <row r="6284" spans="1:21" x14ac:dyDescent="0.2">
      <c r="A6284" t="s">
        <v>19623</v>
      </c>
      <c r="B6284" t="s">
        <v>13668</v>
      </c>
      <c r="C6284">
        <v>3541055</v>
      </c>
      <c r="D6284" t="s">
        <v>7632</v>
      </c>
      <c r="E6284" t="s">
        <v>15039</v>
      </c>
      <c r="F6284" t="s">
        <v>6402</v>
      </c>
      <c r="G6284">
        <v>648</v>
      </c>
      <c r="H6284">
        <v>5837</v>
      </c>
      <c r="I6284">
        <v>0</v>
      </c>
      <c r="J6284">
        <v>0</v>
      </c>
      <c r="K6284">
        <v>0</v>
      </c>
      <c r="M6284">
        <v>2018</v>
      </c>
      <c r="N6284" t="s">
        <v>6404</v>
      </c>
      <c r="O6284">
        <v>99</v>
      </c>
      <c r="P6284">
        <v>1</v>
      </c>
      <c r="Q6284" t="s">
        <v>7733</v>
      </c>
      <c r="R6284" t="s">
        <v>7734</v>
      </c>
      <c r="S6284" t="s">
        <v>7734</v>
      </c>
      <c r="T6284" t="s">
        <v>24724</v>
      </c>
      <c r="U6284">
        <f t="shared" si="98"/>
        <v>14962</v>
      </c>
    </row>
    <row r="6285" spans="1:21" x14ac:dyDescent="0.2">
      <c r="A6285" t="s">
        <v>19623</v>
      </c>
      <c r="B6285" t="s">
        <v>13668</v>
      </c>
      <c r="C6285">
        <v>3541055</v>
      </c>
      <c r="D6285" t="s">
        <v>6649</v>
      </c>
      <c r="E6285" t="s">
        <v>6438</v>
      </c>
      <c r="F6285" t="s">
        <v>6402</v>
      </c>
      <c r="G6285">
        <v>580</v>
      </c>
      <c r="H6285">
        <v>5837</v>
      </c>
      <c r="I6285">
        <v>0</v>
      </c>
      <c r="J6285">
        <v>0</v>
      </c>
      <c r="K6285">
        <v>0</v>
      </c>
      <c r="M6285">
        <v>2018</v>
      </c>
      <c r="N6285" t="s">
        <v>6404</v>
      </c>
      <c r="O6285">
        <v>99</v>
      </c>
      <c r="P6285">
        <v>1</v>
      </c>
      <c r="Q6285" t="s">
        <v>7733</v>
      </c>
      <c r="R6285" t="s">
        <v>7734</v>
      </c>
      <c r="S6285" t="s">
        <v>7734</v>
      </c>
      <c r="T6285" t="s">
        <v>24725</v>
      </c>
      <c r="U6285">
        <f t="shared" si="98"/>
        <v>14962</v>
      </c>
    </row>
    <row r="6286" spans="1:21" x14ac:dyDescent="0.2">
      <c r="A6286" t="s">
        <v>19624</v>
      </c>
      <c r="B6286" t="s">
        <v>13668</v>
      </c>
      <c r="C6286">
        <v>3541055</v>
      </c>
      <c r="D6286" t="s">
        <v>6440</v>
      </c>
      <c r="E6286" t="s">
        <v>6878</v>
      </c>
      <c r="F6286" t="s">
        <v>6402</v>
      </c>
      <c r="G6286">
        <v>3347</v>
      </c>
      <c r="H6286">
        <v>14962</v>
      </c>
      <c r="I6286">
        <v>1</v>
      </c>
      <c r="J6286">
        <v>1</v>
      </c>
      <c r="K6286">
        <v>0</v>
      </c>
      <c r="M6286">
        <v>2018</v>
      </c>
      <c r="N6286" t="s">
        <v>1463</v>
      </c>
      <c r="O6286">
        <v>99</v>
      </c>
      <c r="P6286">
        <v>3</v>
      </c>
      <c r="Q6286" t="s">
        <v>7733</v>
      </c>
      <c r="R6286" t="s">
        <v>7734</v>
      </c>
      <c r="S6286" t="s">
        <v>7734</v>
      </c>
      <c r="T6286" t="s">
        <v>24726</v>
      </c>
      <c r="U6286">
        <f t="shared" si="98"/>
        <v>14962</v>
      </c>
    </row>
    <row r="6287" spans="1:21" x14ac:dyDescent="0.2">
      <c r="A6287" t="s">
        <v>19624</v>
      </c>
      <c r="B6287" t="s">
        <v>13668</v>
      </c>
      <c r="C6287">
        <v>3541055</v>
      </c>
      <c r="D6287" t="s">
        <v>6858</v>
      </c>
      <c r="E6287" t="s">
        <v>6520</v>
      </c>
      <c r="F6287" t="s">
        <v>6402</v>
      </c>
      <c r="G6287">
        <v>2780</v>
      </c>
      <c r="H6287">
        <v>14962</v>
      </c>
      <c r="I6287">
        <v>0</v>
      </c>
      <c r="J6287">
        <v>1</v>
      </c>
      <c r="K6287">
        <v>0</v>
      </c>
      <c r="M6287">
        <v>2018</v>
      </c>
      <c r="N6287" t="s">
        <v>1463</v>
      </c>
      <c r="O6287">
        <v>99</v>
      </c>
      <c r="P6287">
        <v>3</v>
      </c>
      <c r="Q6287" t="s">
        <v>7733</v>
      </c>
      <c r="R6287" t="s">
        <v>7734</v>
      </c>
      <c r="S6287" t="s">
        <v>7734</v>
      </c>
      <c r="T6287" t="s">
        <v>5368</v>
      </c>
      <c r="U6287">
        <f t="shared" si="98"/>
        <v>14962</v>
      </c>
    </row>
    <row r="6288" spans="1:21" x14ac:dyDescent="0.2">
      <c r="A6288" t="s">
        <v>19624</v>
      </c>
      <c r="B6288" t="s">
        <v>13668</v>
      </c>
      <c r="C6288">
        <v>3541055</v>
      </c>
      <c r="D6288" t="s">
        <v>7001</v>
      </c>
      <c r="E6288" t="s">
        <v>9459</v>
      </c>
      <c r="F6288" t="s">
        <v>6402</v>
      </c>
      <c r="G6288">
        <v>1224</v>
      </c>
      <c r="H6288">
        <v>14962</v>
      </c>
      <c r="I6288">
        <v>0</v>
      </c>
      <c r="J6288">
        <v>0</v>
      </c>
      <c r="K6288">
        <v>0</v>
      </c>
      <c r="M6288">
        <v>2018</v>
      </c>
      <c r="N6288" t="s">
        <v>1463</v>
      </c>
      <c r="O6288">
        <v>99</v>
      </c>
      <c r="P6288">
        <v>3</v>
      </c>
      <c r="Q6288" t="s">
        <v>7733</v>
      </c>
      <c r="R6288" t="s">
        <v>7734</v>
      </c>
      <c r="S6288" t="s">
        <v>7734</v>
      </c>
      <c r="T6288" t="s">
        <v>24727</v>
      </c>
      <c r="U6288">
        <f t="shared" si="98"/>
        <v>14962</v>
      </c>
    </row>
    <row r="6289" spans="1:21" x14ac:dyDescent="0.2">
      <c r="A6289" t="s">
        <v>19628</v>
      </c>
      <c r="B6289" t="s">
        <v>12351</v>
      </c>
      <c r="C6289">
        <v>3549056</v>
      </c>
      <c r="D6289" t="s">
        <v>6708</v>
      </c>
      <c r="E6289" t="s">
        <v>6535</v>
      </c>
      <c r="F6289" t="s">
        <v>6402</v>
      </c>
      <c r="G6289">
        <v>120</v>
      </c>
      <c r="H6289">
        <v>693</v>
      </c>
      <c r="I6289">
        <v>0</v>
      </c>
      <c r="J6289">
        <v>1</v>
      </c>
      <c r="K6289">
        <v>0</v>
      </c>
      <c r="M6289">
        <v>2018</v>
      </c>
      <c r="N6289" t="s">
        <v>1463</v>
      </c>
      <c r="O6289">
        <v>99</v>
      </c>
      <c r="P6289">
        <v>4</v>
      </c>
      <c r="Q6289" t="s">
        <v>7733</v>
      </c>
      <c r="R6289" t="s">
        <v>7734</v>
      </c>
      <c r="S6289" t="s">
        <v>7734</v>
      </c>
      <c r="T6289" t="s">
        <v>5443</v>
      </c>
      <c r="U6289">
        <f t="shared" si="98"/>
        <v>693</v>
      </c>
    </row>
    <row r="6290" spans="1:21" x14ac:dyDescent="0.2">
      <c r="A6290" t="s">
        <v>19628</v>
      </c>
      <c r="B6290" t="s">
        <v>12351</v>
      </c>
      <c r="C6290">
        <v>3549056</v>
      </c>
      <c r="D6290" t="s">
        <v>7128</v>
      </c>
      <c r="E6290" t="s">
        <v>16278</v>
      </c>
      <c r="F6290" t="s">
        <v>6402</v>
      </c>
      <c r="G6290">
        <v>92</v>
      </c>
      <c r="H6290">
        <v>693</v>
      </c>
      <c r="I6290">
        <v>0</v>
      </c>
      <c r="J6290">
        <v>0</v>
      </c>
      <c r="K6290">
        <v>0</v>
      </c>
      <c r="M6290">
        <v>2018</v>
      </c>
      <c r="N6290" t="s">
        <v>1463</v>
      </c>
      <c r="O6290">
        <v>99</v>
      </c>
      <c r="P6290">
        <v>4</v>
      </c>
      <c r="Q6290" t="s">
        <v>7733</v>
      </c>
      <c r="R6290" t="s">
        <v>7734</v>
      </c>
      <c r="S6290" t="s">
        <v>7734</v>
      </c>
      <c r="T6290" t="s">
        <v>24728</v>
      </c>
      <c r="U6290">
        <f t="shared" si="98"/>
        <v>693</v>
      </c>
    </row>
    <row r="6291" spans="1:21" x14ac:dyDescent="0.2">
      <c r="A6291" t="s">
        <v>19628</v>
      </c>
      <c r="B6291" t="s">
        <v>12351</v>
      </c>
      <c r="C6291">
        <v>3549056</v>
      </c>
      <c r="D6291" t="s">
        <v>6505</v>
      </c>
      <c r="E6291" t="s">
        <v>15686</v>
      </c>
      <c r="F6291" t="s">
        <v>6402</v>
      </c>
      <c r="G6291">
        <v>170</v>
      </c>
      <c r="H6291">
        <v>693</v>
      </c>
      <c r="I6291">
        <v>1</v>
      </c>
      <c r="J6291">
        <v>1</v>
      </c>
      <c r="K6291">
        <v>0</v>
      </c>
      <c r="M6291">
        <v>2018</v>
      </c>
      <c r="N6291" t="s">
        <v>1463</v>
      </c>
      <c r="O6291">
        <v>99</v>
      </c>
      <c r="P6291">
        <v>4</v>
      </c>
      <c r="Q6291" t="s">
        <v>7733</v>
      </c>
      <c r="R6291" t="s">
        <v>7734</v>
      </c>
      <c r="S6291" t="s">
        <v>7734</v>
      </c>
      <c r="T6291" t="s">
        <v>24729</v>
      </c>
      <c r="U6291">
        <f t="shared" si="98"/>
        <v>693</v>
      </c>
    </row>
    <row r="6292" spans="1:21" x14ac:dyDescent="0.2">
      <c r="A6292" t="s">
        <v>19628</v>
      </c>
      <c r="B6292" t="s">
        <v>12351</v>
      </c>
      <c r="C6292">
        <v>3549056</v>
      </c>
      <c r="D6292" t="s">
        <v>6545</v>
      </c>
      <c r="E6292" t="s">
        <v>15372</v>
      </c>
      <c r="F6292" t="s">
        <v>6402</v>
      </c>
      <c r="G6292">
        <v>190</v>
      </c>
      <c r="H6292">
        <v>693</v>
      </c>
      <c r="I6292">
        <v>0</v>
      </c>
      <c r="J6292">
        <v>1</v>
      </c>
      <c r="K6292">
        <v>0</v>
      </c>
      <c r="M6292">
        <v>2018</v>
      </c>
      <c r="N6292" t="s">
        <v>1463</v>
      </c>
      <c r="O6292">
        <v>99</v>
      </c>
      <c r="P6292">
        <v>4</v>
      </c>
      <c r="Q6292" t="s">
        <v>7733</v>
      </c>
      <c r="R6292" t="s">
        <v>7734</v>
      </c>
      <c r="S6292" t="s">
        <v>7734</v>
      </c>
      <c r="T6292" t="s">
        <v>24730</v>
      </c>
      <c r="U6292">
        <f t="shared" si="98"/>
        <v>693</v>
      </c>
    </row>
    <row r="6293" spans="1:21" x14ac:dyDescent="0.2">
      <c r="A6293" t="s">
        <v>19629</v>
      </c>
      <c r="B6293" t="s">
        <v>12351</v>
      </c>
      <c r="C6293">
        <v>3549056</v>
      </c>
      <c r="D6293" t="s">
        <v>6493</v>
      </c>
      <c r="E6293" t="s">
        <v>6907</v>
      </c>
      <c r="F6293" t="s">
        <v>6402</v>
      </c>
      <c r="G6293">
        <v>0</v>
      </c>
      <c r="H6293">
        <v>0</v>
      </c>
      <c r="I6293">
        <v>1</v>
      </c>
      <c r="J6293">
        <v>1</v>
      </c>
      <c r="K6293">
        <v>1</v>
      </c>
      <c r="M6293">
        <v>2018</v>
      </c>
      <c r="N6293" t="s">
        <v>6404</v>
      </c>
      <c r="O6293">
        <v>99</v>
      </c>
      <c r="P6293">
        <v>1</v>
      </c>
      <c r="Q6293" t="s">
        <v>7733</v>
      </c>
      <c r="R6293" t="s">
        <v>7734</v>
      </c>
      <c r="S6293" t="s">
        <v>7734</v>
      </c>
      <c r="T6293" t="s">
        <v>1232</v>
      </c>
      <c r="U6293">
        <f t="shared" si="98"/>
        <v>693</v>
      </c>
    </row>
    <row r="6294" spans="1:21" x14ac:dyDescent="0.2">
      <c r="A6294" t="s">
        <v>19628</v>
      </c>
      <c r="B6294" t="s">
        <v>12351</v>
      </c>
      <c r="C6294">
        <v>3549056</v>
      </c>
      <c r="D6294" t="s">
        <v>6594</v>
      </c>
      <c r="E6294" t="s">
        <v>8540</v>
      </c>
      <c r="F6294" t="s">
        <v>6402</v>
      </c>
      <c r="G6294">
        <v>121</v>
      </c>
      <c r="H6294">
        <v>693</v>
      </c>
      <c r="I6294">
        <v>1</v>
      </c>
      <c r="J6294">
        <v>1</v>
      </c>
      <c r="K6294">
        <v>0</v>
      </c>
      <c r="M6294">
        <v>2018</v>
      </c>
      <c r="N6294" t="s">
        <v>1463</v>
      </c>
      <c r="O6294">
        <v>99</v>
      </c>
      <c r="P6294">
        <v>4</v>
      </c>
      <c r="Q6294" t="s">
        <v>7733</v>
      </c>
      <c r="R6294" t="s">
        <v>7734</v>
      </c>
      <c r="S6294" t="s">
        <v>7734</v>
      </c>
      <c r="T6294" t="s">
        <v>5446</v>
      </c>
      <c r="U6294">
        <f t="shared" si="98"/>
        <v>693</v>
      </c>
    </row>
    <row r="6295" spans="1:21" x14ac:dyDescent="0.2">
      <c r="A6295" t="s">
        <v>19630</v>
      </c>
      <c r="B6295" t="s">
        <v>10914</v>
      </c>
      <c r="C6295">
        <v>3532012</v>
      </c>
      <c r="D6295" t="s">
        <v>6559</v>
      </c>
      <c r="E6295" t="s">
        <v>10926</v>
      </c>
      <c r="F6295" t="s">
        <v>6402</v>
      </c>
      <c r="G6295">
        <v>157</v>
      </c>
      <c r="H6295">
        <v>230</v>
      </c>
      <c r="I6295">
        <v>0</v>
      </c>
      <c r="J6295">
        <v>1</v>
      </c>
      <c r="K6295">
        <v>0</v>
      </c>
      <c r="M6295">
        <v>2018</v>
      </c>
      <c r="N6295" t="s">
        <v>1463</v>
      </c>
      <c r="O6295">
        <v>6</v>
      </c>
      <c r="P6295">
        <v>1</v>
      </c>
      <c r="Q6295" t="s">
        <v>7733</v>
      </c>
      <c r="R6295" t="s">
        <v>7734</v>
      </c>
      <c r="S6295" t="s">
        <v>7734</v>
      </c>
      <c r="T6295" t="s">
        <v>5454</v>
      </c>
      <c r="U6295">
        <f t="shared" si="98"/>
        <v>265</v>
      </c>
    </row>
    <row r="6296" spans="1:21" x14ac:dyDescent="0.2">
      <c r="A6296" t="s">
        <v>19631</v>
      </c>
      <c r="B6296" t="s">
        <v>10914</v>
      </c>
      <c r="C6296">
        <v>3532012</v>
      </c>
      <c r="D6296" t="s">
        <v>6425</v>
      </c>
      <c r="E6296" t="s">
        <v>10915</v>
      </c>
      <c r="F6296" t="s">
        <v>6402</v>
      </c>
      <c r="G6296">
        <v>0</v>
      </c>
      <c r="H6296">
        <v>0</v>
      </c>
      <c r="I6296">
        <v>1</v>
      </c>
      <c r="J6296">
        <v>1</v>
      </c>
      <c r="K6296">
        <v>1</v>
      </c>
      <c r="M6296">
        <v>2018</v>
      </c>
      <c r="N6296" t="s">
        <v>6404</v>
      </c>
      <c r="O6296">
        <v>99</v>
      </c>
      <c r="P6296">
        <v>1</v>
      </c>
      <c r="Q6296" t="s">
        <v>7733</v>
      </c>
      <c r="R6296" t="s">
        <v>7734</v>
      </c>
      <c r="S6296" t="s">
        <v>7734</v>
      </c>
      <c r="T6296" t="s">
        <v>1235</v>
      </c>
      <c r="U6296">
        <f t="shared" si="98"/>
        <v>265</v>
      </c>
    </row>
    <row r="6297" spans="1:21" x14ac:dyDescent="0.2">
      <c r="A6297" t="s">
        <v>19632</v>
      </c>
      <c r="B6297" t="s">
        <v>10914</v>
      </c>
      <c r="C6297">
        <v>3532012</v>
      </c>
      <c r="D6297" t="s">
        <v>7139</v>
      </c>
      <c r="E6297" t="s">
        <v>19633</v>
      </c>
      <c r="F6297" t="s">
        <v>6402</v>
      </c>
      <c r="G6297">
        <v>113</v>
      </c>
      <c r="H6297">
        <v>265</v>
      </c>
      <c r="I6297">
        <v>0</v>
      </c>
      <c r="J6297">
        <v>0</v>
      </c>
      <c r="K6297">
        <v>0</v>
      </c>
      <c r="M6297">
        <v>2018</v>
      </c>
      <c r="N6297" t="s">
        <v>1463</v>
      </c>
      <c r="O6297">
        <v>2</v>
      </c>
      <c r="P6297">
        <v>1</v>
      </c>
      <c r="Q6297" t="s">
        <v>7733</v>
      </c>
      <c r="R6297" t="s">
        <v>7734</v>
      </c>
      <c r="S6297" t="s">
        <v>7734</v>
      </c>
      <c r="T6297" t="s">
        <v>24731</v>
      </c>
      <c r="U6297">
        <f t="shared" si="98"/>
        <v>265</v>
      </c>
    </row>
    <row r="6298" spans="1:21" x14ac:dyDescent="0.2">
      <c r="A6298" t="s">
        <v>19630</v>
      </c>
      <c r="B6298" t="s">
        <v>10914</v>
      </c>
      <c r="C6298">
        <v>3532012</v>
      </c>
      <c r="D6298" t="s">
        <v>9205</v>
      </c>
      <c r="E6298" t="s">
        <v>15599</v>
      </c>
      <c r="F6298" t="s">
        <v>6402</v>
      </c>
      <c r="G6298">
        <v>57</v>
      </c>
      <c r="H6298">
        <v>230</v>
      </c>
      <c r="I6298">
        <v>0</v>
      </c>
      <c r="J6298">
        <v>0</v>
      </c>
      <c r="K6298">
        <v>0</v>
      </c>
      <c r="M6298">
        <v>2018</v>
      </c>
      <c r="N6298" t="s">
        <v>1463</v>
      </c>
      <c r="O6298">
        <v>6</v>
      </c>
      <c r="P6298">
        <v>1</v>
      </c>
      <c r="Q6298" t="s">
        <v>7733</v>
      </c>
      <c r="R6298" t="s">
        <v>7734</v>
      </c>
      <c r="S6298" t="s">
        <v>7734</v>
      </c>
      <c r="T6298" t="s">
        <v>24732</v>
      </c>
      <c r="U6298">
        <f t="shared" si="98"/>
        <v>265</v>
      </c>
    </row>
    <row r="6299" spans="1:21" x14ac:dyDescent="0.2">
      <c r="A6299" t="s">
        <v>19634</v>
      </c>
      <c r="B6299" t="s">
        <v>10914</v>
      </c>
      <c r="C6299">
        <v>3532012</v>
      </c>
      <c r="D6299" t="s">
        <v>6822</v>
      </c>
      <c r="E6299" t="s">
        <v>10923</v>
      </c>
      <c r="F6299" t="s">
        <v>6402</v>
      </c>
      <c r="G6299">
        <v>0</v>
      </c>
      <c r="H6299">
        <v>0</v>
      </c>
      <c r="I6299">
        <v>1</v>
      </c>
      <c r="J6299">
        <v>1</v>
      </c>
      <c r="K6299">
        <v>1</v>
      </c>
      <c r="M6299">
        <v>2018</v>
      </c>
      <c r="N6299" t="s">
        <v>1463</v>
      </c>
      <c r="O6299">
        <v>4</v>
      </c>
      <c r="P6299">
        <v>1</v>
      </c>
      <c r="Q6299" t="s">
        <v>7733</v>
      </c>
      <c r="R6299" t="s">
        <v>7734</v>
      </c>
      <c r="S6299" t="s">
        <v>7734</v>
      </c>
      <c r="T6299" t="s">
        <v>5456</v>
      </c>
      <c r="U6299">
        <f t="shared" si="98"/>
        <v>265</v>
      </c>
    </row>
    <row r="6300" spans="1:21" x14ac:dyDescent="0.2">
      <c r="A6300" t="s">
        <v>19635</v>
      </c>
      <c r="B6300" t="s">
        <v>10914</v>
      </c>
      <c r="C6300">
        <v>3532012</v>
      </c>
      <c r="D6300" t="s">
        <v>6493</v>
      </c>
      <c r="E6300" t="s">
        <v>8814</v>
      </c>
      <c r="F6300" t="s">
        <v>6402</v>
      </c>
      <c r="G6300">
        <v>0</v>
      </c>
      <c r="H6300">
        <v>0</v>
      </c>
      <c r="I6300">
        <v>1</v>
      </c>
      <c r="J6300">
        <v>1</v>
      </c>
      <c r="K6300">
        <v>1</v>
      </c>
      <c r="M6300">
        <v>2018</v>
      </c>
      <c r="N6300" t="s">
        <v>1463</v>
      </c>
      <c r="O6300">
        <v>5</v>
      </c>
      <c r="P6300">
        <v>1</v>
      </c>
      <c r="Q6300" t="s">
        <v>7733</v>
      </c>
      <c r="R6300" t="s">
        <v>7734</v>
      </c>
      <c r="S6300" t="s">
        <v>7734</v>
      </c>
      <c r="T6300" t="s">
        <v>5455</v>
      </c>
      <c r="U6300">
        <f t="shared" si="98"/>
        <v>265</v>
      </c>
    </row>
    <row r="6301" spans="1:21" x14ac:dyDescent="0.2">
      <c r="A6301" t="s">
        <v>19630</v>
      </c>
      <c r="B6301" t="s">
        <v>10914</v>
      </c>
      <c r="C6301">
        <v>3532012</v>
      </c>
      <c r="D6301" t="s">
        <v>19636</v>
      </c>
      <c r="E6301" t="s">
        <v>14342</v>
      </c>
      <c r="F6301" t="s">
        <v>6402</v>
      </c>
      <c r="G6301">
        <v>16</v>
      </c>
      <c r="H6301">
        <v>230</v>
      </c>
      <c r="I6301">
        <v>0</v>
      </c>
      <c r="J6301">
        <v>0</v>
      </c>
      <c r="K6301">
        <v>0</v>
      </c>
      <c r="M6301">
        <v>2018</v>
      </c>
      <c r="N6301" t="s">
        <v>1463</v>
      </c>
      <c r="O6301">
        <v>6</v>
      </c>
      <c r="P6301">
        <v>1</v>
      </c>
      <c r="Q6301" t="s">
        <v>7733</v>
      </c>
      <c r="R6301" t="s">
        <v>7734</v>
      </c>
      <c r="S6301" t="s">
        <v>7734</v>
      </c>
      <c r="T6301" t="s">
        <v>24733</v>
      </c>
      <c r="U6301">
        <f t="shared" si="98"/>
        <v>265</v>
      </c>
    </row>
    <row r="6302" spans="1:21" x14ac:dyDescent="0.2">
      <c r="A6302" t="s">
        <v>19637</v>
      </c>
      <c r="B6302" t="s">
        <v>10914</v>
      </c>
      <c r="C6302">
        <v>3532012</v>
      </c>
      <c r="D6302" t="s">
        <v>6440</v>
      </c>
      <c r="E6302" t="s">
        <v>10917</v>
      </c>
      <c r="F6302" t="s">
        <v>6402</v>
      </c>
      <c r="G6302">
        <v>0</v>
      </c>
      <c r="H6302">
        <v>0</v>
      </c>
      <c r="I6302">
        <v>1</v>
      </c>
      <c r="J6302">
        <v>1</v>
      </c>
      <c r="K6302">
        <v>1</v>
      </c>
      <c r="M6302">
        <v>2018</v>
      </c>
      <c r="N6302" t="s">
        <v>1463</v>
      </c>
      <c r="O6302">
        <v>1</v>
      </c>
      <c r="P6302">
        <v>1</v>
      </c>
      <c r="Q6302" t="s">
        <v>7733</v>
      </c>
      <c r="R6302" t="s">
        <v>7734</v>
      </c>
      <c r="S6302" t="s">
        <v>7734</v>
      </c>
      <c r="T6302" t="s">
        <v>5459</v>
      </c>
      <c r="U6302">
        <f t="shared" si="98"/>
        <v>265</v>
      </c>
    </row>
    <row r="6303" spans="1:21" x14ac:dyDescent="0.2">
      <c r="A6303" t="s">
        <v>19632</v>
      </c>
      <c r="B6303" t="s">
        <v>10914</v>
      </c>
      <c r="C6303">
        <v>3532012</v>
      </c>
      <c r="D6303" t="s">
        <v>6738</v>
      </c>
      <c r="E6303" t="s">
        <v>10919</v>
      </c>
      <c r="F6303" t="s">
        <v>6402</v>
      </c>
      <c r="G6303">
        <v>152</v>
      </c>
      <c r="H6303">
        <v>265</v>
      </c>
      <c r="I6303">
        <v>0</v>
      </c>
      <c r="J6303">
        <v>1</v>
      </c>
      <c r="K6303">
        <v>0</v>
      </c>
      <c r="M6303">
        <v>2018</v>
      </c>
      <c r="N6303" t="s">
        <v>1463</v>
      </c>
      <c r="O6303">
        <v>2</v>
      </c>
      <c r="P6303">
        <v>1</v>
      </c>
      <c r="Q6303" t="s">
        <v>7733</v>
      </c>
      <c r="R6303" t="s">
        <v>7734</v>
      </c>
      <c r="S6303" t="s">
        <v>7734</v>
      </c>
      <c r="T6303" t="s">
        <v>24734</v>
      </c>
      <c r="U6303">
        <f t="shared" si="98"/>
        <v>265</v>
      </c>
    </row>
    <row r="6304" spans="1:21" x14ac:dyDescent="0.2">
      <c r="A6304" t="s">
        <v>19638</v>
      </c>
      <c r="B6304" t="s">
        <v>10914</v>
      </c>
      <c r="C6304">
        <v>3532012</v>
      </c>
      <c r="D6304" t="s">
        <v>9733</v>
      </c>
      <c r="E6304" t="s">
        <v>10921</v>
      </c>
      <c r="F6304" t="s">
        <v>6402</v>
      </c>
      <c r="G6304">
        <v>0</v>
      </c>
      <c r="H6304">
        <v>0</v>
      </c>
      <c r="I6304">
        <v>1</v>
      </c>
      <c r="J6304">
        <v>1</v>
      </c>
      <c r="K6304">
        <v>1</v>
      </c>
      <c r="M6304">
        <v>2018</v>
      </c>
      <c r="N6304" t="s">
        <v>1463</v>
      </c>
      <c r="O6304">
        <v>3</v>
      </c>
      <c r="P6304">
        <v>1</v>
      </c>
      <c r="Q6304" t="s">
        <v>7733</v>
      </c>
      <c r="R6304" t="s">
        <v>7734</v>
      </c>
      <c r="S6304" t="s">
        <v>7734</v>
      </c>
      <c r="T6304" t="s">
        <v>5457</v>
      </c>
      <c r="U6304">
        <f t="shared" si="98"/>
        <v>265</v>
      </c>
    </row>
    <row r="6305" spans="1:21" x14ac:dyDescent="0.2">
      <c r="A6305" t="s">
        <v>19639</v>
      </c>
      <c r="B6305" t="s">
        <v>14041</v>
      </c>
      <c r="C6305">
        <v>3542005</v>
      </c>
      <c r="D6305" t="s">
        <v>7169</v>
      </c>
      <c r="E6305" t="s">
        <v>14044</v>
      </c>
      <c r="F6305" t="s">
        <v>6402</v>
      </c>
      <c r="G6305">
        <v>1464</v>
      </c>
      <c r="H6305">
        <v>7395</v>
      </c>
      <c r="I6305">
        <v>1</v>
      </c>
      <c r="J6305">
        <v>1</v>
      </c>
      <c r="K6305">
        <v>0</v>
      </c>
      <c r="M6305">
        <v>2018</v>
      </c>
      <c r="N6305" t="s">
        <v>1463</v>
      </c>
      <c r="O6305">
        <v>99</v>
      </c>
      <c r="P6305">
        <v>5</v>
      </c>
      <c r="Q6305" t="s">
        <v>7733</v>
      </c>
      <c r="R6305" t="s">
        <v>7734</v>
      </c>
      <c r="S6305" t="s">
        <v>7734</v>
      </c>
      <c r="T6305" t="s">
        <v>5465</v>
      </c>
      <c r="U6305">
        <f t="shared" si="98"/>
        <v>7395</v>
      </c>
    </row>
    <row r="6306" spans="1:21" x14ac:dyDescent="0.2">
      <c r="A6306" t="s">
        <v>19640</v>
      </c>
      <c r="B6306" t="s">
        <v>14041</v>
      </c>
      <c r="C6306">
        <v>3542005</v>
      </c>
      <c r="D6306" t="s">
        <v>6609</v>
      </c>
      <c r="E6306" t="s">
        <v>10266</v>
      </c>
      <c r="F6306" t="s">
        <v>6402</v>
      </c>
      <c r="G6306">
        <v>910</v>
      </c>
      <c r="H6306">
        <v>1803</v>
      </c>
      <c r="I6306">
        <v>0</v>
      </c>
      <c r="J6306">
        <v>1</v>
      </c>
      <c r="K6306">
        <v>0</v>
      </c>
      <c r="M6306">
        <v>2018</v>
      </c>
      <c r="N6306" t="s">
        <v>1479</v>
      </c>
      <c r="O6306">
        <v>99</v>
      </c>
      <c r="P6306">
        <v>1</v>
      </c>
      <c r="Q6306" t="s">
        <v>7733</v>
      </c>
      <c r="R6306" t="s">
        <v>7734</v>
      </c>
      <c r="S6306" t="s">
        <v>7734</v>
      </c>
      <c r="T6306" t="s">
        <v>1236</v>
      </c>
      <c r="U6306">
        <f t="shared" si="98"/>
        <v>7395</v>
      </c>
    </row>
    <row r="6307" spans="1:21" x14ac:dyDescent="0.2">
      <c r="A6307" t="s">
        <v>19640</v>
      </c>
      <c r="B6307" t="s">
        <v>14041</v>
      </c>
      <c r="C6307">
        <v>3542005</v>
      </c>
      <c r="D6307" t="s">
        <v>6996</v>
      </c>
      <c r="E6307" t="s">
        <v>7090</v>
      </c>
      <c r="F6307" t="s">
        <v>6402</v>
      </c>
      <c r="G6307">
        <v>893</v>
      </c>
      <c r="H6307">
        <v>1803</v>
      </c>
      <c r="I6307">
        <v>0</v>
      </c>
      <c r="J6307">
        <v>0</v>
      </c>
      <c r="K6307">
        <v>0</v>
      </c>
      <c r="M6307">
        <v>2018</v>
      </c>
      <c r="N6307" t="s">
        <v>1479</v>
      </c>
      <c r="O6307">
        <v>99</v>
      </c>
      <c r="P6307">
        <v>1</v>
      </c>
      <c r="Q6307" t="s">
        <v>7733</v>
      </c>
      <c r="R6307" t="s">
        <v>7734</v>
      </c>
      <c r="S6307" t="s">
        <v>7734</v>
      </c>
      <c r="T6307" t="s">
        <v>24735</v>
      </c>
      <c r="U6307">
        <f t="shared" si="98"/>
        <v>7395</v>
      </c>
    </row>
    <row r="6308" spans="1:21" x14ac:dyDescent="0.2">
      <c r="A6308" t="s">
        <v>19639</v>
      </c>
      <c r="B6308" t="s">
        <v>14041</v>
      </c>
      <c r="C6308">
        <v>3542005</v>
      </c>
      <c r="D6308" t="s">
        <v>6547</v>
      </c>
      <c r="E6308" t="s">
        <v>7545</v>
      </c>
      <c r="F6308" t="s">
        <v>6402</v>
      </c>
      <c r="G6308">
        <v>1286</v>
      </c>
      <c r="H6308">
        <v>7395</v>
      </c>
      <c r="I6308">
        <v>0</v>
      </c>
      <c r="J6308">
        <v>1</v>
      </c>
      <c r="K6308">
        <v>0</v>
      </c>
      <c r="M6308">
        <v>2018</v>
      </c>
      <c r="N6308" t="s">
        <v>1463</v>
      </c>
      <c r="O6308">
        <v>99</v>
      </c>
      <c r="P6308">
        <v>5</v>
      </c>
      <c r="Q6308" t="s">
        <v>7733</v>
      </c>
      <c r="R6308" t="s">
        <v>7734</v>
      </c>
      <c r="S6308" t="s">
        <v>7734</v>
      </c>
      <c r="T6308" t="s">
        <v>5463</v>
      </c>
      <c r="U6308">
        <f t="shared" si="98"/>
        <v>7395</v>
      </c>
    </row>
    <row r="6309" spans="1:21" x14ac:dyDescent="0.2">
      <c r="A6309" t="s">
        <v>19639</v>
      </c>
      <c r="B6309" t="s">
        <v>14041</v>
      </c>
      <c r="C6309">
        <v>3542005</v>
      </c>
      <c r="D6309" t="s">
        <v>6493</v>
      </c>
      <c r="E6309" t="s">
        <v>15532</v>
      </c>
      <c r="F6309" t="s">
        <v>6402</v>
      </c>
      <c r="G6309">
        <v>1025</v>
      </c>
      <c r="H6309">
        <v>7395</v>
      </c>
      <c r="I6309">
        <v>1</v>
      </c>
      <c r="J6309">
        <v>1</v>
      </c>
      <c r="K6309">
        <v>0</v>
      </c>
      <c r="M6309">
        <v>2018</v>
      </c>
      <c r="N6309" t="s">
        <v>1463</v>
      </c>
      <c r="O6309">
        <v>99</v>
      </c>
      <c r="P6309">
        <v>5</v>
      </c>
      <c r="Q6309" t="s">
        <v>7733</v>
      </c>
      <c r="R6309" t="s">
        <v>7734</v>
      </c>
      <c r="S6309" t="s">
        <v>7734</v>
      </c>
      <c r="T6309" t="s">
        <v>24736</v>
      </c>
      <c r="U6309">
        <f t="shared" si="98"/>
        <v>7395</v>
      </c>
    </row>
    <row r="6310" spans="1:21" x14ac:dyDescent="0.2">
      <c r="A6310" t="s">
        <v>19641</v>
      </c>
      <c r="B6310" t="s">
        <v>14041</v>
      </c>
      <c r="C6310">
        <v>3542005</v>
      </c>
      <c r="D6310" t="s">
        <v>6434</v>
      </c>
      <c r="E6310" t="s">
        <v>15430</v>
      </c>
      <c r="F6310" t="s">
        <v>6402</v>
      </c>
      <c r="G6310">
        <v>1423</v>
      </c>
      <c r="H6310">
        <v>1788</v>
      </c>
      <c r="I6310">
        <v>1</v>
      </c>
      <c r="J6310">
        <v>1</v>
      </c>
      <c r="K6310">
        <v>0</v>
      </c>
      <c r="M6310">
        <v>2018</v>
      </c>
      <c r="N6310" t="s">
        <v>6404</v>
      </c>
      <c r="O6310">
        <v>99</v>
      </c>
      <c r="P6310">
        <v>1</v>
      </c>
      <c r="Q6310" t="s">
        <v>7733</v>
      </c>
      <c r="R6310" t="s">
        <v>7734</v>
      </c>
      <c r="S6310" t="s">
        <v>7734</v>
      </c>
      <c r="T6310" t="s">
        <v>24737</v>
      </c>
      <c r="U6310">
        <f t="shared" si="98"/>
        <v>7395</v>
      </c>
    </row>
    <row r="6311" spans="1:21" x14ac:dyDescent="0.2">
      <c r="A6311" t="s">
        <v>19639</v>
      </c>
      <c r="B6311" t="s">
        <v>14041</v>
      </c>
      <c r="C6311">
        <v>3542005</v>
      </c>
      <c r="D6311" t="s">
        <v>6481</v>
      </c>
      <c r="E6311" t="s">
        <v>14048</v>
      </c>
      <c r="F6311" t="s">
        <v>6402</v>
      </c>
      <c r="G6311">
        <v>952</v>
      </c>
      <c r="H6311">
        <v>7395</v>
      </c>
      <c r="I6311">
        <v>0</v>
      </c>
      <c r="J6311">
        <v>1</v>
      </c>
      <c r="K6311">
        <v>0</v>
      </c>
      <c r="M6311">
        <v>2018</v>
      </c>
      <c r="N6311" t="s">
        <v>1463</v>
      </c>
      <c r="O6311">
        <v>99</v>
      </c>
      <c r="P6311">
        <v>5</v>
      </c>
      <c r="Q6311" t="s">
        <v>7733</v>
      </c>
      <c r="R6311" t="s">
        <v>7734</v>
      </c>
      <c r="S6311" t="s">
        <v>7734</v>
      </c>
      <c r="T6311" t="s">
        <v>5462</v>
      </c>
      <c r="U6311">
        <f t="shared" si="98"/>
        <v>7395</v>
      </c>
    </row>
    <row r="6312" spans="1:21" x14ac:dyDescent="0.2">
      <c r="A6312" t="s">
        <v>19639</v>
      </c>
      <c r="B6312" t="s">
        <v>14041</v>
      </c>
      <c r="C6312">
        <v>3542005</v>
      </c>
      <c r="D6312" t="s">
        <v>6622</v>
      </c>
      <c r="E6312" t="s">
        <v>14042</v>
      </c>
      <c r="F6312" t="s">
        <v>6402</v>
      </c>
      <c r="G6312">
        <v>1164</v>
      </c>
      <c r="H6312">
        <v>7395</v>
      </c>
      <c r="I6312">
        <v>0</v>
      </c>
      <c r="J6312">
        <v>1</v>
      </c>
      <c r="K6312">
        <v>0</v>
      </c>
      <c r="M6312">
        <v>2018</v>
      </c>
      <c r="N6312" t="s">
        <v>1463</v>
      </c>
      <c r="O6312">
        <v>99</v>
      </c>
      <c r="P6312">
        <v>5</v>
      </c>
      <c r="Q6312" t="s">
        <v>7733</v>
      </c>
      <c r="R6312" t="s">
        <v>7734</v>
      </c>
      <c r="S6312" t="s">
        <v>7734</v>
      </c>
      <c r="T6312" t="s">
        <v>1237</v>
      </c>
      <c r="U6312">
        <f t="shared" si="98"/>
        <v>7395</v>
      </c>
    </row>
    <row r="6313" spans="1:21" x14ac:dyDescent="0.2">
      <c r="A6313" t="s">
        <v>19641</v>
      </c>
      <c r="B6313" t="s">
        <v>14041</v>
      </c>
      <c r="C6313">
        <v>3542005</v>
      </c>
      <c r="D6313" t="s">
        <v>6459</v>
      </c>
      <c r="E6313" t="s">
        <v>19642</v>
      </c>
      <c r="F6313" t="s">
        <v>6402</v>
      </c>
      <c r="G6313">
        <v>365</v>
      </c>
      <c r="H6313">
        <v>1788</v>
      </c>
      <c r="I6313">
        <v>0</v>
      </c>
      <c r="J6313">
        <v>0</v>
      </c>
      <c r="K6313">
        <v>0</v>
      </c>
      <c r="M6313">
        <v>2018</v>
      </c>
      <c r="N6313" t="s">
        <v>6404</v>
      </c>
      <c r="O6313">
        <v>99</v>
      </c>
      <c r="P6313">
        <v>1</v>
      </c>
      <c r="Q6313" t="s">
        <v>7733</v>
      </c>
      <c r="R6313" t="s">
        <v>7734</v>
      </c>
      <c r="S6313" t="s">
        <v>7734</v>
      </c>
      <c r="T6313" t="s">
        <v>24738</v>
      </c>
      <c r="U6313">
        <f t="shared" si="98"/>
        <v>7395</v>
      </c>
    </row>
    <row r="6314" spans="1:21" x14ac:dyDescent="0.2">
      <c r="A6314" t="s">
        <v>19639</v>
      </c>
      <c r="B6314" t="s">
        <v>14041</v>
      </c>
      <c r="C6314">
        <v>3542005</v>
      </c>
      <c r="D6314" t="s">
        <v>13660</v>
      </c>
      <c r="E6314" t="s">
        <v>19643</v>
      </c>
      <c r="F6314" t="s">
        <v>6402</v>
      </c>
      <c r="G6314">
        <v>675</v>
      </c>
      <c r="H6314">
        <v>7395</v>
      </c>
      <c r="I6314">
        <v>0</v>
      </c>
      <c r="J6314">
        <v>0</v>
      </c>
      <c r="K6314">
        <v>0</v>
      </c>
      <c r="M6314">
        <v>2018</v>
      </c>
      <c r="N6314" t="s">
        <v>1463</v>
      </c>
      <c r="O6314">
        <v>99</v>
      </c>
      <c r="P6314">
        <v>5</v>
      </c>
      <c r="Q6314" t="s">
        <v>7733</v>
      </c>
      <c r="R6314" t="s">
        <v>7734</v>
      </c>
      <c r="S6314" t="s">
        <v>7734</v>
      </c>
      <c r="T6314" t="s">
        <v>24739</v>
      </c>
      <c r="U6314">
        <f t="shared" si="98"/>
        <v>7395</v>
      </c>
    </row>
    <row r="6315" spans="1:21" x14ac:dyDescent="0.2">
      <c r="A6315" t="s">
        <v>19639</v>
      </c>
      <c r="B6315" t="s">
        <v>14041</v>
      </c>
      <c r="C6315">
        <v>3542005</v>
      </c>
      <c r="D6315" t="s">
        <v>19644</v>
      </c>
      <c r="E6315" t="s">
        <v>7573</v>
      </c>
      <c r="F6315" t="s">
        <v>6402</v>
      </c>
      <c r="G6315">
        <v>829</v>
      </c>
      <c r="H6315">
        <v>7395</v>
      </c>
      <c r="I6315">
        <v>0</v>
      </c>
      <c r="J6315">
        <v>0</v>
      </c>
      <c r="K6315">
        <v>0</v>
      </c>
      <c r="M6315">
        <v>2018</v>
      </c>
      <c r="N6315" t="s">
        <v>1463</v>
      </c>
      <c r="O6315">
        <v>99</v>
      </c>
      <c r="P6315">
        <v>5</v>
      </c>
      <c r="Q6315" t="s">
        <v>7733</v>
      </c>
      <c r="R6315" t="s">
        <v>7734</v>
      </c>
      <c r="S6315" t="s">
        <v>7734</v>
      </c>
      <c r="T6315" t="s">
        <v>24740</v>
      </c>
      <c r="U6315">
        <f t="shared" si="98"/>
        <v>7395</v>
      </c>
    </row>
    <row r="6316" spans="1:21" x14ac:dyDescent="0.2">
      <c r="A6316" t="s">
        <v>19645</v>
      </c>
      <c r="B6316" t="s">
        <v>14338</v>
      </c>
      <c r="C6316">
        <v>3539005</v>
      </c>
      <c r="D6316" t="s">
        <v>6771</v>
      </c>
      <c r="E6316" t="s">
        <v>14339</v>
      </c>
      <c r="F6316" t="s">
        <v>6402</v>
      </c>
      <c r="G6316">
        <v>1478</v>
      </c>
      <c r="H6316">
        <v>2204</v>
      </c>
      <c r="I6316">
        <v>0</v>
      </c>
      <c r="J6316">
        <v>1</v>
      </c>
      <c r="K6316">
        <v>0</v>
      </c>
      <c r="M6316">
        <v>2018</v>
      </c>
      <c r="N6316" t="s">
        <v>6404</v>
      </c>
      <c r="O6316">
        <v>99</v>
      </c>
      <c r="P6316">
        <v>1</v>
      </c>
      <c r="Q6316" t="s">
        <v>7733</v>
      </c>
      <c r="R6316" t="s">
        <v>7734</v>
      </c>
      <c r="S6316" t="s">
        <v>7734</v>
      </c>
      <c r="T6316" t="s">
        <v>1238</v>
      </c>
      <c r="U6316">
        <f t="shared" si="98"/>
        <v>2204</v>
      </c>
    </row>
    <row r="6317" spans="1:21" x14ac:dyDescent="0.2">
      <c r="A6317" t="s">
        <v>19646</v>
      </c>
      <c r="B6317" t="s">
        <v>14338</v>
      </c>
      <c r="C6317">
        <v>3539005</v>
      </c>
      <c r="D6317" t="s">
        <v>7695</v>
      </c>
      <c r="E6317" t="s">
        <v>14342</v>
      </c>
      <c r="F6317" t="s">
        <v>6402</v>
      </c>
      <c r="G6317">
        <v>458</v>
      </c>
      <c r="H6317">
        <v>1327</v>
      </c>
      <c r="I6317">
        <v>0</v>
      </c>
      <c r="J6317">
        <v>1</v>
      </c>
      <c r="K6317">
        <v>0</v>
      </c>
      <c r="M6317">
        <v>2018</v>
      </c>
      <c r="N6317" t="s">
        <v>1463</v>
      </c>
      <c r="O6317">
        <v>1</v>
      </c>
      <c r="P6317">
        <v>2</v>
      </c>
      <c r="Q6317" t="s">
        <v>7733</v>
      </c>
      <c r="R6317" t="s">
        <v>7734</v>
      </c>
      <c r="S6317" t="s">
        <v>7734</v>
      </c>
      <c r="T6317" t="s">
        <v>5478</v>
      </c>
      <c r="U6317">
        <f t="shared" si="98"/>
        <v>2204</v>
      </c>
    </row>
    <row r="6318" spans="1:21" x14ac:dyDescent="0.2">
      <c r="A6318" t="s">
        <v>19646</v>
      </c>
      <c r="B6318" t="s">
        <v>14338</v>
      </c>
      <c r="C6318">
        <v>3539005</v>
      </c>
      <c r="D6318" t="s">
        <v>6838</v>
      </c>
      <c r="E6318" t="s">
        <v>7153</v>
      </c>
      <c r="F6318" t="s">
        <v>6402</v>
      </c>
      <c r="G6318">
        <v>311</v>
      </c>
      <c r="H6318">
        <v>1327</v>
      </c>
      <c r="I6318">
        <v>0</v>
      </c>
      <c r="J6318">
        <v>0</v>
      </c>
      <c r="K6318">
        <v>0</v>
      </c>
      <c r="M6318">
        <v>2018</v>
      </c>
      <c r="N6318" t="s">
        <v>1463</v>
      </c>
      <c r="O6318">
        <v>1</v>
      </c>
      <c r="P6318">
        <v>2</v>
      </c>
      <c r="Q6318" t="s">
        <v>7733</v>
      </c>
      <c r="R6318" t="s">
        <v>7734</v>
      </c>
      <c r="S6318" t="s">
        <v>7734</v>
      </c>
      <c r="T6318" t="s">
        <v>24741</v>
      </c>
      <c r="U6318">
        <f t="shared" si="98"/>
        <v>2204</v>
      </c>
    </row>
    <row r="6319" spans="1:21" x14ac:dyDescent="0.2">
      <c r="A6319" t="s">
        <v>19647</v>
      </c>
      <c r="B6319" t="s">
        <v>14338</v>
      </c>
      <c r="C6319">
        <v>3539005</v>
      </c>
      <c r="D6319" t="s">
        <v>6851</v>
      </c>
      <c r="E6319" t="s">
        <v>7318</v>
      </c>
      <c r="F6319" t="s">
        <v>6402</v>
      </c>
      <c r="G6319">
        <v>985</v>
      </c>
      <c r="H6319">
        <v>2143</v>
      </c>
      <c r="I6319">
        <v>1</v>
      </c>
      <c r="J6319">
        <v>0</v>
      </c>
      <c r="K6319">
        <v>0</v>
      </c>
      <c r="M6319">
        <v>2018</v>
      </c>
      <c r="N6319" t="s">
        <v>1479</v>
      </c>
      <c r="O6319">
        <v>99</v>
      </c>
      <c r="P6319">
        <v>1</v>
      </c>
      <c r="Q6319" t="s">
        <v>7733</v>
      </c>
      <c r="R6319" t="s">
        <v>7734</v>
      </c>
      <c r="S6319" t="s">
        <v>7734</v>
      </c>
      <c r="T6319" t="s">
        <v>24742</v>
      </c>
      <c r="U6319">
        <f t="shared" si="98"/>
        <v>2204</v>
      </c>
    </row>
    <row r="6320" spans="1:21" x14ac:dyDescent="0.2">
      <c r="A6320" t="s">
        <v>19648</v>
      </c>
      <c r="B6320" t="s">
        <v>14338</v>
      </c>
      <c r="C6320">
        <v>3539005</v>
      </c>
      <c r="D6320" t="s">
        <v>6505</v>
      </c>
      <c r="E6320" t="s">
        <v>6643</v>
      </c>
      <c r="F6320" t="s">
        <v>6402</v>
      </c>
      <c r="G6320">
        <v>566</v>
      </c>
      <c r="H6320">
        <v>1571</v>
      </c>
      <c r="I6320">
        <v>1</v>
      </c>
      <c r="J6320">
        <v>1</v>
      </c>
      <c r="K6320">
        <v>0</v>
      </c>
      <c r="M6320">
        <v>2018</v>
      </c>
      <c r="N6320" t="s">
        <v>1463</v>
      </c>
      <c r="O6320">
        <v>2</v>
      </c>
      <c r="P6320">
        <v>2</v>
      </c>
      <c r="Q6320" t="s">
        <v>7733</v>
      </c>
      <c r="R6320" t="s">
        <v>7734</v>
      </c>
      <c r="S6320" t="s">
        <v>7734</v>
      </c>
      <c r="T6320" t="s">
        <v>24743</v>
      </c>
      <c r="U6320">
        <f t="shared" si="98"/>
        <v>2204</v>
      </c>
    </row>
    <row r="6321" spans="1:21" x14ac:dyDescent="0.2">
      <c r="A6321" t="s">
        <v>19646</v>
      </c>
      <c r="B6321" t="s">
        <v>14338</v>
      </c>
      <c r="C6321">
        <v>3539005</v>
      </c>
      <c r="D6321" t="s">
        <v>19649</v>
      </c>
      <c r="E6321" t="s">
        <v>19650</v>
      </c>
      <c r="F6321" t="s">
        <v>6402</v>
      </c>
      <c r="G6321">
        <v>90</v>
      </c>
      <c r="H6321">
        <v>1327</v>
      </c>
      <c r="I6321">
        <v>0</v>
      </c>
      <c r="J6321">
        <v>0</v>
      </c>
      <c r="K6321">
        <v>0</v>
      </c>
      <c r="M6321">
        <v>2018</v>
      </c>
      <c r="N6321" t="s">
        <v>1463</v>
      </c>
      <c r="O6321">
        <v>1</v>
      </c>
      <c r="P6321">
        <v>2</v>
      </c>
      <c r="Q6321" t="s">
        <v>7733</v>
      </c>
      <c r="R6321" t="s">
        <v>7734</v>
      </c>
      <c r="S6321" t="s">
        <v>7734</v>
      </c>
      <c r="T6321" t="s">
        <v>24744</v>
      </c>
      <c r="U6321">
        <f t="shared" si="98"/>
        <v>2204</v>
      </c>
    </row>
    <row r="6322" spans="1:21" x14ac:dyDescent="0.2">
      <c r="A6322" t="s">
        <v>19648</v>
      </c>
      <c r="B6322" t="s">
        <v>14338</v>
      </c>
      <c r="C6322">
        <v>3539005</v>
      </c>
      <c r="D6322" t="s">
        <v>6545</v>
      </c>
      <c r="E6322" t="s">
        <v>6830</v>
      </c>
      <c r="F6322" t="s">
        <v>6402</v>
      </c>
      <c r="G6322">
        <v>663</v>
      </c>
      <c r="H6322">
        <v>1571</v>
      </c>
      <c r="I6322">
        <v>0</v>
      </c>
      <c r="J6322">
        <v>1</v>
      </c>
      <c r="K6322">
        <v>0</v>
      </c>
      <c r="M6322">
        <v>2018</v>
      </c>
      <c r="N6322" t="s">
        <v>1463</v>
      </c>
      <c r="O6322">
        <v>2</v>
      </c>
      <c r="P6322">
        <v>2</v>
      </c>
      <c r="Q6322" t="s">
        <v>7733</v>
      </c>
      <c r="R6322" t="s">
        <v>7734</v>
      </c>
      <c r="S6322" t="s">
        <v>7734</v>
      </c>
      <c r="T6322" t="s">
        <v>24745</v>
      </c>
      <c r="U6322">
        <f t="shared" si="98"/>
        <v>2204</v>
      </c>
    </row>
    <row r="6323" spans="1:21" x14ac:dyDescent="0.2">
      <c r="A6323" t="s">
        <v>19645</v>
      </c>
      <c r="B6323" t="s">
        <v>14338</v>
      </c>
      <c r="C6323">
        <v>3539005</v>
      </c>
      <c r="D6323" t="s">
        <v>6434</v>
      </c>
      <c r="E6323" t="s">
        <v>15271</v>
      </c>
      <c r="F6323" t="s">
        <v>6402</v>
      </c>
      <c r="G6323">
        <v>115</v>
      </c>
      <c r="H6323">
        <v>2204</v>
      </c>
      <c r="I6323">
        <v>0</v>
      </c>
      <c r="J6323">
        <v>0</v>
      </c>
      <c r="K6323">
        <v>0</v>
      </c>
      <c r="M6323">
        <v>2018</v>
      </c>
      <c r="N6323" t="s">
        <v>6404</v>
      </c>
      <c r="O6323">
        <v>99</v>
      </c>
      <c r="P6323">
        <v>1</v>
      </c>
      <c r="Q6323" t="s">
        <v>7733</v>
      </c>
      <c r="R6323" t="s">
        <v>7734</v>
      </c>
      <c r="S6323" t="s">
        <v>7734</v>
      </c>
      <c r="T6323" t="s">
        <v>24746</v>
      </c>
      <c r="U6323">
        <f t="shared" si="98"/>
        <v>2204</v>
      </c>
    </row>
    <row r="6324" spans="1:21" x14ac:dyDescent="0.2">
      <c r="A6324" t="s">
        <v>19647</v>
      </c>
      <c r="B6324" t="s">
        <v>14338</v>
      </c>
      <c r="C6324">
        <v>3539005</v>
      </c>
      <c r="D6324" t="s">
        <v>14340</v>
      </c>
      <c r="E6324" t="s">
        <v>14182</v>
      </c>
      <c r="F6324" t="s">
        <v>6402</v>
      </c>
      <c r="G6324">
        <v>1158</v>
      </c>
      <c r="H6324">
        <v>2143</v>
      </c>
      <c r="I6324">
        <v>1</v>
      </c>
      <c r="J6324">
        <v>1</v>
      </c>
      <c r="K6324">
        <v>0</v>
      </c>
      <c r="M6324">
        <v>2018</v>
      </c>
      <c r="N6324" t="s">
        <v>1479</v>
      </c>
      <c r="O6324">
        <v>99</v>
      </c>
      <c r="P6324">
        <v>1</v>
      </c>
      <c r="Q6324" t="s">
        <v>7733</v>
      </c>
      <c r="R6324" t="s">
        <v>7734</v>
      </c>
      <c r="S6324" t="s">
        <v>7734</v>
      </c>
      <c r="T6324" t="s">
        <v>1239</v>
      </c>
      <c r="U6324">
        <f t="shared" si="98"/>
        <v>2204</v>
      </c>
    </row>
    <row r="6325" spans="1:21" x14ac:dyDescent="0.2">
      <c r="A6325" t="s">
        <v>19646</v>
      </c>
      <c r="B6325" t="s">
        <v>14338</v>
      </c>
      <c r="C6325">
        <v>3539005</v>
      </c>
      <c r="D6325" t="s">
        <v>6411</v>
      </c>
      <c r="E6325" t="s">
        <v>15524</v>
      </c>
      <c r="F6325" t="s">
        <v>6402</v>
      </c>
      <c r="G6325">
        <v>468</v>
      </c>
      <c r="H6325">
        <v>1327</v>
      </c>
      <c r="I6325">
        <v>0</v>
      </c>
      <c r="J6325">
        <v>1</v>
      </c>
      <c r="K6325">
        <v>0</v>
      </c>
      <c r="M6325">
        <v>2018</v>
      </c>
      <c r="N6325" t="s">
        <v>1463</v>
      </c>
      <c r="O6325">
        <v>1</v>
      </c>
      <c r="P6325">
        <v>2</v>
      </c>
      <c r="Q6325" t="s">
        <v>7733</v>
      </c>
      <c r="R6325" t="s">
        <v>7734</v>
      </c>
      <c r="S6325" t="s">
        <v>7734</v>
      </c>
      <c r="T6325" t="s">
        <v>24747</v>
      </c>
      <c r="U6325">
        <f t="shared" si="98"/>
        <v>2204</v>
      </c>
    </row>
    <row r="6326" spans="1:21" x14ac:dyDescent="0.2">
      <c r="A6326" t="s">
        <v>19651</v>
      </c>
      <c r="B6326" t="s">
        <v>14338</v>
      </c>
      <c r="C6326">
        <v>3539005</v>
      </c>
      <c r="D6326" t="s">
        <v>6481</v>
      </c>
      <c r="E6326" t="s">
        <v>10887</v>
      </c>
      <c r="F6326" t="s">
        <v>6402</v>
      </c>
      <c r="G6326">
        <v>0</v>
      </c>
      <c r="H6326">
        <v>0</v>
      </c>
      <c r="I6326">
        <v>1</v>
      </c>
      <c r="J6326">
        <v>1</v>
      </c>
      <c r="K6326">
        <v>1</v>
      </c>
      <c r="M6326">
        <v>2018</v>
      </c>
      <c r="N6326" t="s">
        <v>1463</v>
      </c>
      <c r="O6326">
        <v>3</v>
      </c>
      <c r="P6326">
        <v>2</v>
      </c>
      <c r="Q6326" t="s">
        <v>7733</v>
      </c>
      <c r="R6326" t="s">
        <v>7734</v>
      </c>
      <c r="S6326" t="s">
        <v>7734</v>
      </c>
      <c r="T6326" t="s">
        <v>5471</v>
      </c>
      <c r="U6326">
        <f t="shared" si="98"/>
        <v>2204</v>
      </c>
    </row>
    <row r="6327" spans="1:21" x14ac:dyDescent="0.2">
      <c r="A6327" t="s">
        <v>19651</v>
      </c>
      <c r="B6327" t="s">
        <v>14338</v>
      </c>
      <c r="C6327">
        <v>3539005</v>
      </c>
      <c r="D6327" t="s">
        <v>6459</v>
      </c>
      <c r="E6327" t="s">
        <v>14343</v>
      </c>
      <c r="F6327" t="s">
        <v>6402</v>
      </c>
      <c r="G6327">
        <v>0</v>
      </c>
      <c r="H6327">
        <v>0</v>
      </c>
      <c r="I6327">
        <v>1</v>
      </c>
      <c r="J6327">
        <v>1</v>
      </c>
      <c r="K6327">
        <v>1</v>
      </c>
      <c r="M6327">
        <v>2018</v>
      </c>
      <c r="N6327" t="s">
        <v>1463</v>
      </c>
      <c r="O6327">
        <v>3</v>
      </c>
      <c r="P6327">
        <v>2</v>
      </c>
      <c r="Q6327" t="s">
        <v>7733</v>
      </c>
      <c r="R6327" t="s">
        <v>7734</v>
      </c>
      <c r="S6327" t="s">
        <v>7734</v>
      </c>
      <c r="T6327" t="s">
        <v>5477</v>
      </c>
      <c r="U6327">
        <f t="shared" si="98"/>
        <v>2204</v>
      </c>
    </row>
    <row r="6328" spans="1:21" x14ac:dyDescent="0.2">
      <c r="A6328" t="s">
        <v>19648</v>
      </c>
      <c r="B6328" t="s">
        <v>14338</v>
      </c>
      <c r="C6328">
        <v>3539005</v>
      </c>
      <c r="D6328" t="s">
        <v>7055</v>
      </c>
      <c r="E6328" t="s">
        <v>14342</v>
      </c>
      <c r="F6328" t="s">
        <v>6402</v>
      </c>
      <c r="G6328">
        <v>342</v>
      </c>
      <c r="H6328">
        <v>1571</v>
      </c>
      <c r="I6328">
        <v>1</v>
      </c>
      <c r="J6328">
        <v>0</v>
      </c>
      <c r="K6328">
        <v>0</v>
      </c>
      <c r="M6328">
        <v>2018</v>
      </c>
      <c r="N6328" t="s">
        <v>1463</v>
      </c>
      <c r="O6328">
        <v>2</v>
      </c>
      <c r="P6328">
        <v>2</v>
      </c>
      <c r="Q6328" t="s">
        <v>7733</v>
      </c>
      <c r="R6328" t="s">
        <v>7734</v>
      </c>
      <c r="S6328" t="s">
        <v>7734</v>
      </c>
      <c r="T6328" t="s">
        <v>24748</v>
      </c>
      <c r="U6328">
        <f t="shared" si="98"/>
        <v>2204</v>
      </c>
    </row>
    <row r="6329" spans="1:21" x14ac:dyDescent="0.2">
      <c r="A6329" t="s">
        <v>19645</v>
      </c>
      <c r="B6329" t="s">
        <v>14338</v>
      </c>
      <c r="C6329">
        <v>3539005</v>
      </c>
      <c r="D6329" t="s">
        <v>7411</v>
      </c>
      <c r="E6329" t="s">
        <v>15439</v>
      </c>
      <c r="F6329" t="s">
        <v>6402</v>
      </c>
      <c r="G6329">
        <v>611</v>
      </c>
      <c r="H6329">
        <v>2204</v>
      </c>
      <c r="I6329">
        <v>1</v>
      </c>
      <c r="J6329">
        <v>0</v>
      </c>
      <c r="K6329">
        <v>0</v>
      </c>
      <c r="M6329">
        <v>2018</v>
      </c>
      <c r="N6329" t="s">
        <v>6404</v>
      </c>
      <c r="O6329">
        <v>99</v>
      </c>
      <c r="P6329">
        <v>1</v>
      </c>
      <c r="Q6329" t="s">
        <v>7733</v>
      </c>
      <c r="R6329" t="s">
        <v>7734</v>
      </c>
      <c r="S6329" t="s">
        <v>7734</v>
      </c>
      <c r="T6329" t="s">
        <v>24749</v>
      </c>
      <c r="U6329">
        <f t="shared" si="98"/>
        <v>2204</v>
      </c>
    </row>
    <row r="6330" spans="1:21" x14ac:dyDescent="0.2">
      <c r="A6330" t="s">
        <v>19652</v>
      </c>
      <c r="B6330" t="s">
        <v>11212</v>
      </c>
      <c r="C6330">
        <v>3534024</v>
      </c>
      <c r="D6330" t="s">
        <v>6903</v>
      </c>
      <c r="E6330" t="s">
        <v>15672</v>
      </c>
      <c r="F6330" t="s">
        <v>6402</v>
      </c>
      <c r="G6330">
        <v>671</v>
      </c>
      <c r="H6330">
        <v>1633</v>
      </c>
      <c r="I6330">
        <v>1</v>
      </c>
      <c r="J6330">
        <v>0</v>
      </c>
      <c r="K6330">
        <v>0</v>
      </c>
      <c r="M6330">
        <v>2018</v>
      </c>
      <c r="N6330" t="s">
        <v>1479</v>
      </c>
      <c r="O6330">
        <v>99</v>
      </c>
      <c r="P6330">
        <v>1</v>
      </c>
      <c r="Q6330" t="s">
        <v>7733</v>
      </c>
      <c r="R6330" t="s">
        <v>7734</v>
      </c>
      <c r="S6330" t="s">
        <v>7734</v>
      </c>
      <c r="T6330" t="s">
        <v>24750</v>
      </c>
      <c r="U6330">
        <f t="shared" si="98"/>
        <v>4423</v>
      </c>
    </row>
    <row r="6331" spans="1:21" x14ac:dyDescent="0.2">
      <c r="A6331" t="s">
        <v>19653</v>
      </c>
      <c r="B6331" t="s">
        <v>11212</v>
      </c>
      <c r="C6331">
        <v>3534024</v>
      </c>
      <c r="D6331" t="s">
        <v>6589</v>
      </c>
      <c r="E6331" t="s">
        <v>7062</v>
      </c>
      <c r="F6331" t="s">
        <v>6402</v>
      </c>
      <c r="G6331">
        <v>1074</v>
      </c>
      <c r="H6331">
        <v>1639</v>
      </c>
      <c r="I6331">
        <v>1</v>
      </c>
      <c r="J6331">
        <v>1</v>
      </c>
      <c r="K6331">
        <v>0</v>
      </c>
      <c r="M6331">
        <v>2018</v>
      </c>
      <c r="N6331" t="s">
        <v>6404</v>
      </c>
      <c r="O6331">
        <v>99</v>
      </c>
      <c r="P6331">
        <v>1</v>
      </c>
      <c r="Q6331" t="s">
        <v>7733</v>
      </c>
      <c r="R6331" t="s">
        <v>7734</v>
      </c>
      <c r="S6331" t="s">
        <v>7734</v>
      </c>
      <c r="T6331" t="s">
        <v>1240</v>
      </c>
      <c r="U6331">
        <f t="shared" si="98"/>
        <v>4423</v>
      </c>
    </row>
    <row r="6332" spans="1:21" x14ac:dyDescent="0.2">
      <c r="A6332" t="s">
        <v>19653</v>
      </c>
      <c r="B6332" t="s">
        <v>11212</v>
      </c>
      <c r="C6332">
        <v>3534024</v>
      </c>
      <c r="D6332" t="s">
        <v>6545</v>
      </c>
      <c r="E6332" t="s">
        <v>17775</v>
      </c>
      <c r="F6332" t="s">
        <v>6402</v>
      </c>
      <c r="G6332">
        <v>565</v>
      </c>
      <c r="H6332">
        <v>1639</v>
      </c>
      <c r="I6332">
        <v>1</v>
      </c>
      <c r="J6332">
        <v>0</v>
      </c>
      <c r="K6332">
        <v>0</v>
      </c>
      <c r="M6332">
        <v>2018</v>
      </c>
      <c r="N6332" t="s">
        <v>6404</v>
      </c>
      <c r="O6332">
        <v>99</v>
      </c>
      <c r="P6332">
        <v>1</v>
      </c>
      <c r="Q6332" t="s">
        <v>7733</v>
      </c>
      <c r="R6332" t="s">
        <v>7734</v>
      </c>
      <c r="S6332" t="s">
        <v>7734</v>
      </c>
      <c r="T6332" t="s">
        <v>24751</v>
      </c>
      <c r="U6332">
        <f t="shared" si="98"/>
        <v>4423</v>
      </c>
    </row>
    <row r="6333" spans="1:21" x14ac:dyDescent="0.2">
      <c r="A6333" t="s">
        <v>19654</v>
      </c>
      <c r="B6333" t="s">
        <v>11212</v>
      </c>
      <c r="C6333">
        <v>3534024</v>
      </c>
      <c r="D6333" t="s">
        <v>6839</v>
      </c>
      <c r="E6333" t="s">
        <v>15345</v>
      </c>
      <c r="F6333" t="s">
        <v>6402</v>
      </c>
      <c r="G6333">
        <v>478</v>
      </c>
      <c r="H6333">
        <v>4423</v>
      </c>
      <c r="I6333">
        <v>0</v>
      </c>
      <c r="J6333">
        <v>0</v>
      </c>
      <c r="K6333">
        <v>0</v>
      </c>
      <c r="M6333">
        <v>2018</v>
      </c>
      <c r="N6333" t="s">
        <v>1463</v>
      </c>
      <c r="O6333">
        <v>99</v>
      </c>
      <c r="P6333">
        <v>3</v>
      </c>
      <c r="Q6333" t="s">
        <v>7733</v>
      </c>
      <c r="R6333" t="s">
        <v>7734</v>
      </c>
      <c r="S6333" t="s">
        <v>7734</v>
      </c>
      <c r="T6333" t="s">
        <v>24752</v>
      </c>
      <c r="U6333">
        <f t="shared" si="98"/>
        <v>4423</v>
      </c>
    </row>
    <row r="6334" spans="1:21" x14ac:dyDescent="0.2">
      <c r="A6334" t="s">
        <v>19654</v>
      </c>
      <c r="B6334" t="s">
        <v>11212</v>
      </c>
      <c r="C6334">
        <v>3534024</v>
      </c>
      <c r="D6334" t="s">
        <v>7463</v>
      </c>
      <c r="E6334" t="s">
        <v>11214</v>
      </c>
      <c r="F6334" t="s">
        <v>6402</v>
      </c>
      <c r="G6334">
        <v>998</v>
      </c>
      <c r="H6334">
        <v>4423</v>
      </c>
      <c r="I6334">
        <v>0</v>
      </c>
      <c r="J6334">
        <v>1</v>
      </c>
      <c r="K6334">
        <v>0</v>
      </c>
      <c r="M6334">
        <v>2018</v>
      </c>
      <c r="N6334" t="s">
        <v>1463</v>
      </c>
      <c r="O6334">
        <v>99</v>
      </c>
      <c r="P6334">
        <v>3</v>
      </c>
      <c r="Q6334" t="s">
        <v>7733</v>
      </c>
      <c r="R6334" t="s">
        <v>7734</v>
      </c>
      <c r="S6334" t="s">
        <v>7734</v>
      </c>
      <c r="T6334" t="s">
        <v>5485</v>
      </c>
      <c r="U6334">
        <f t="shared" si="98"/>
        <v>4423</v>
      </c>
    </row>
    <row r="6335" spans="1:21" x14ac:dyDescent="0.2">
      <c r="A6335" t="s">
        <v>19654</v>
      </c>
      <c r="B6335" t="s">
        <v>11212</v>
      </c>
      <c r="C6335">
        <v>3534024</v>
      </c>
      <c r="D6335" t="s">
        <v>6738</v>
      </c>
      <c r="E6335" t="s">
        <v>15477</v>
      </c>
      <c r="F6335" t="s">
        <v>6402</v>
      </c>
      <c r="G6335">
        <v>909</v>
      </c>
      <c r="H6335">
        <v>4423</v>
      </c>
      <c r="I6335">
        <v>1</v>
      </c>
      <c r="J6335">
        <v>1</v>
      </c>
      <c r="K6335">
        <v>0</v>
      </c>
      <c r="M6335">
        <v>2018</v>
      </c>
      <c r="N6335" t="s">
        <v>1463</v>
      </c>
      <c r="O6335">
        <v>99</v>
      </c>
      <c r="P6335">
        <v>3</v>
      </c>
      <c r="Q6335" t="s">
        <v>7733</v>
      </c>
      <c r="R6335" t="s">
        <v>7734</v>
      </c>
      <c r="S6335" t="s">
        <v>7734</v>
      </c>
      <c r="T6335" t="s">
        <v>24753</v>
      </c>
      <c r="U6335">
        <f t="shared" si="98"/>
        <v>4423</v>
      </c>
    </row>
    <row r="6336" spans="1:21" x14ac:dyDescent="0.2">
      <c r="A6336" t="s">
        <v>19652</v>
      </c>
      <c r="B6336" t="s">
        <v>11212</v>
      </c>
      <c r="C6336">
        <v>3534024</v>
      </c>
      <c r="D6336" t="s">
        <v>6597</v>
      </c>
      <c r="E6336" t="s">
        <v>7527</v>
      </c>
      <c r="F6336" t="s">
        <v>6402</v>
      </c>
      <c r="G6336">
        <v>962</v>
      </c>
      <c r="H6336">
        <v>1633</v>
      </c>
      <c r="I6336">
        <v>1</v>
      </c>
      <c r="J6336">
        <v>1</v>
      </c>
      <c r="K6336">
        <v>0</v>
      </c>
      <c r="M6336">
        <v>2018</v>
      </c>
      <c r="N6336" t="s">
        <v>1479</v>
      </c>
      <c r="O6336">
        <v>99</v>
      </c>
      <c r="P6336">
        <v>1</v>
      </c>
      <c r="Q6336" t="s">
        <v>7733</v>
      </c>
      <c r="R6336" t="s">
        <v>7734</v>
      </c>
      <c r="S6336" t="s">
        <v>7734</v>
      </c>
      <c r="T6336" t="s">
        <v>1241</v>
      </c>
      <c r="U6336">
        <f t="shared" si="98"/>
        <v>4423</v>
      </c>
    </row>
    <row r="6337" spans="1:21" x14ac:dyDescent="0.2">
      <c r="A6337" t="s">
        <v>19654</v>
      </c>
      <c r="B6337" t="s">
        <v>11212</v>
      </c>
      <c r="C6337">
        <v>3534024</v>
      </c>
      <c r="D6337" t="s">
        <v>6597</v>
      </c>
      <c r="E6337" t="s">
        <v>19655</v>
      </c>
      <c r="F6337" t="s">
        <v>6402</v>
      </c>
      <c r="G6337">
        <v>680</v>
      </c>
      <c r="H6337">
        <v>4423</v>
      </c>
      <c r="I6337">
        <v>0</v>
      </c>
      <c r="J6337">
        <v>0</v>
      </c>
      <c r="K6337">
        <v>0</v>
      </c>
      <c r="M6337">
        <v>2018</v>
      </c>
      <c r="N6337" t="s">
        <v>1463</v>
      </c>
      <c r="O6337">
        <v>99</v>
      </c>
      <c r="P6337">
        <v>3</v>
      </c>
      <c r="Q6337" t="s">
        <v>7733</v>
      </c>
      <c r="R6337" t="s">
        <v>7734</v>
      </c>
      <c r="S6337" t="s">
        <v>7734</v>
      </c>
      <c r="T6337" t="s">
        <v>24754</v>
      </c>
      <c r="U6337">
        <f t="shared" si="98"/>
        <v>4423</v>
      </c>
    </row>
    <row r="6338" spans="1:21" x14ac:dyDescent="0.2">
      <c r="A6338" t="s">
        <v>19654</v>
      </c>
      <c r="B6338" t="s">
        <v>11212</v>
      </c>
      <c r="C6338">
        <v>3534024</v>
      </c>
      <c r="D6338" t="s">
        <v>6523</v>
      </c>
      <c r="E6338" t="s">
        <v>19656</v>
      </c>
      <c r="F6338" t="s">
        <v>6402</v>
      </c>
      <c r="G6338">
        <v>603</v>
      </c>
      <c r="H6338">
        <v>4423</v>
      </c>
      <c r="I6338">
        <v>0</v>
      </c>
      <c r="J6338">
        <v>0</v>
      </c>
      <c r="K6338">
        <v>0</v>
      </c>
      <c r="M6338">
        <v>2018</v>
      </c>
      <c r="N6338" t="s">
        <v>1463</v>
      </c>
      <c r="O6338">
        <v>99</v>
      </c>
      <c r="P6338">
        <v>3</v>
      </c>
      <c r="Q6338" t="s">
        <v>7733</v>
      </c>
      <c r="R6338" t="s">
        <v>7734</v>
      </c>
      <c r="S6338" t="s">
        <v>7734</v>
      </c>
      <c r="T6338" t="s">
        <v>24755</v>
      </c>
      <c r="U6338">
        <f t="shared" ref="U6338:U6401" si="99">_xlfn.MAXIFS($H$2:$H$6695, $C$2:$C$6695,C6338)</f>
        <v>4423</v>
      </c>
    </row>
    <row r="6339" spans="1:21" x14ac:dyDescent="0.2">
      <c r="A6339" t="s">
        <v>19654</v>
      </c>
      <c r="B6339" t="s">
        <v>11212</v>
      </c>
      <c r="C6339">
        <v>3534024</v>
      </c>
      <c r="D6339" t="s">
        <v>6525</v>
      </c>
      <c r="E6339" t="s">
        <v>11217</v>
      </c>
      <c r="F6339" t="s">
        <v>6402</v>
      </c>
      <c r="G6339">
        <v>755</v>
      </c>
      <c r="H6339">
        <v>4423</v>
      </c>
      <c r="I6339">
        <v>0</v>
      </c>
      <c r="J6339">
        <v>1</v>
      </c>
      <c r="K6339">
        <v>0</v>
      </c>
      <c r="M6339">
        <v>2018</v>
      </c>
      <c r="N6339" t="s">
        <v>1463</v>
      </c>
      <c r="O6339">
        <v>99</v>
      </c>
      <c r="P6339">
        <v>3</v>
      </c>
      <c r="Q6339" t="s">
        <v>7733</v>
      </c>
      <c r="R6339" t="s">
        <v>7734</v>
      </c>
      <c r="S6339" t="s">
        <v>7734</v>
      </c>
      <c r="T6339" t="s">
        <v>5484</v>
      </c>
      <c r="U6339">
        <f t="shared" si="99"/>
        <v>4423</v>
      </c>
    </row>
    <row r="6340" spans="1:21" x14ac:dyDescent="0.2">
      <c r="A6340" t="s">
        <v>19657</v>
      </c>
      <c r="B6340" t="s">
        <v>12364</v>
      </c>
      <c r="C6340">
        <v>3557039</v>
      </c>
      <c r="D6340" t="s">
        <v>6636</v>
      </c>
      <c r="E6340" t="s">
        <v>11034</v>
      </c>
      <c r="F6340" t="s">
        <v>6402</v>
      </c>
      <c r="G6340">
        <v>128</v>
      </c>
      <c r="H6340">
        <v>1333</v>
      </c>
      <c r="I6340">
        <v>1</v>
      </c>
      <c r="J6340">
        <v>0</v>
      </c>
      <c r="K6340">
        <v>0</v>
      </c>
      <c r="M6340">
        <v>2018</v>
      </c>
      <c r="N6340" t="s">
        <v>1463</v>
      </c>
      <c r="O6340">
        <v>99</v>
      </c>
      <c r="P6340">
        <v>4</v>
      </c>
      <c r="Q6340" t="s">
        <v>7733</v>
      </c>
      <c r="R6340" t="s">
        <v>7734</v>
      </c>
      <c r="S6340" t="s">
        <v>7734</v>
      </c>
      <c r="T6340" t="s">
        <v>24756</v>
      </c>
      <c r="U6340">
        <f t="shared" si="99"/>
        <v>1333</v>
      </c>
    </row>
    <row r="6341" spans="1:21" x14ac:dyDescent="0.2">
      <c r="A6341" t="s">
        <v>19657</v>
      </c>
      <c r="B6341" t="s">
        <v>12364</v>
      </c>
      <c r="C6341">
        <v>3557039</v>
      </c>
      <c r="D6341" t="s">
        <v>7056</v>
      </c>
      <c r="E6341" t="s">
        <v>12371</v>
      </c>
      <c r="F6341" t="s">
        <v>6402</v>
      </c>
      <c r="G6341">
        <v>213</v>
      </c>
      <c r="H6341">
        <v>1333</v>
      </c>
      <c r="I6341">
        <v>0</v>
      </c>
      <c r="J6341">
        <v>1</v>
      </c>
      <c r="K6341">
        <v>0</v>
      </c>
      <c r="M6341">
        <v>2018</v>
      </c>
      <c r="N6341" t="s">
        <v>1463</v>
      </c>
      <c r="O6341">
        <v>99</v>
      </c>
      <c r="P6341">
        <v>4</v>
      </c>
      <c r="Q6341" t="s">
        <v>7733</v>
      </c>
      <c r="R6341" t="s">
        <v>7734</v>
      </c>
      <c r="S6341" t="s">
        <v>7734</v>
      </c>
      <c r="T6341" t="s">
        <v>5489</v>
      </c>
      <c r="U6341">
        <f t="shared" si="99"/>
        <v>1333</v>
      </c>
    </row>
    <row r="6342" spans="1:21" x14ac:dyDescent="0.2">
      <c r="A6342" t="s">
        <v>19657</v>
      </c>
      <c r="B6342" t="s">
        <v>12364</v>
      </c>
      <c r="C6342">
        <v>3557039</v>
      </c>
      <c r="D6342" t="s">
        <v>6722</v>
      </c>
      <c r="E6342" t="s">
        <v>7481</v>
      </c>
      <c r="F6342" t="s">
        <v>6402</v>
      </c>
      <c r="G6342">
        <v>90</v>
      </c>
      <c r="H6342">
        <v>1333</v>
      </c>
      <c r="I6342">
        <v>0</v>
      </c>
      <c r="J6342">
        <v>0</v>
      </c>
      <c r="K6342">
        <v>0</v>
      </c>
      <c r="M6342">
        <v>2018</v>
      </c>
      <c r="N6342" t="s">
        <v>1463</v>
      </c>
      <c r="O6342">
        <v>99</v>
      </c>
      <c r="P6342">
        <v>4</v>
      </c>
      <c r="Q6342" t="s">
        <v>7733</v>
      </c>
      <c r="R6342" t="s">
        <v>7734</v>
      </c>
      <c r="S6342" t="s">
        <v>7734</v>
      </c>
      <c r="T6342" t="s">
        <v>24757</v>
      </c>
      <c r="U6342">
        <f t="shared" si="99"/>
        <v>1333</v>
      </c>
    </row>
    <row r="6343" spans="1:21" x14ac:dyDescent="0.2">
      <c r="A6343" t="s">
        <v>19658</v>
      </c>
      <c r="B6343" t="s">
        <v>12364</v>
      </c>
      <c r="C6343">
        <v>3557039</v>
      </c>
      <c r="D6343" t="s">
        <v>7674</v>
      </c>
      <c r="E6343" t="s">
        <v>7481</v>
      </c>
      <c r="F6343" t="s">
        <v>6402</v>
      </c>
      <c r="G6343">
        <v>196</v>
      </c>
      <c r="H6343">
        <v>363</v>
      </c>
      <c r="I6343">
        <v>1</v>
      </c>
      <c r="J6343">
        <v>1</v>
      </c>
      <c r="K6343">
        <v>0</v>
      </c>
      <c r="M6343">
        <v>2018</v>
      </c>
      <c r="N6343" t="s">
        <v>6404</v>
      </c>
      <c r="O6343">
        <v>99</v>
      </c>
      <c r="P6343">
        <v>1</v>
      </c>
      <c r="Q6343" t="s">
        <v>7733</v>
      </c>
      <c r="R6343" t="s">
        <v>7734</v>
      </c>
      <c r="S6343" t="s">
        <v>7734</v>
      </c>
      <c r="T6343" t="s">
        <v>1243</v>
      </c>
      <c r="U6343">
        <f t="shared" si="99"/>
        <v>1333</v>
      </c>
    </row>
    <row r="6344" spans="1:21" x14ac:dyDescent="0.2">
      <c r="A6344" t="s">
        <v>19657</v>
      </c>
      <c r="B6344" t="s">
        <v>12364</v>
      </c>
      <c r="C6344">
        <v>3557039</v>
      </c>
      <c r="D6344" t="s">
        <v>12365</v>
      </c>
      <c r="E6344" t="s">
        <v>12366</v>
      </c>
      <c r="F6344" t="s">
        <v>6402</v>
      </c>
      <c r="G6344">
        <v>294</v>
      </c>
      <c r="H6344">
        <v>1333</v>
      </c>
      <c r="I6344">
        <v>1</v>
      </c>
      <c r="J6344">
        <v>1</v>
      </c>
      <c r="K6344">
        <v>0</v>
      </c>
      <c r="M6344">
        <v>2018</v>
      </c>
      <c r="N6344" t="s">
        <v>1463</v>
      </c>
      <c r="O6344">
        <v>99</v>
      </c>
      <c r="P6344">
        <v>4</v>
      </c>
      <c r="Q6344" t="s">
        <v>7733</v>
      </c>
      <c r="R6344" t="s">
        <v>7734</v>
      </c>
      <c r="S6344" t="s">
        <v>7734</v>
      </c>
      <c r="T6344" t="s">
        <v>1242</v>
      </c>
      <c r="U6344">
        <f t="shared" si="99"/>
        <v>1333</v>
      </c>
    </row>
    <row r="6345" spans="1:21" x14ac:dyDescent="0.2">
      <c r="A6345" t="s">
        <v>19657</v>
      </c>
      <c r="B6345" t="s">
        <v>12364</v>
      </c>
      <c r="C6345">
        <v>3557039</v>
      </c>
      <c r="D6345" t="s">
        <v>12374</v>
      </c>
      <c r="E6345" t="s">
        <v>12375</v>
      </c>
      <c r="F6345" t="s">
        <v>6402</v>
      </c>
      <c r="G6345">
        <v>248</v>
      </c>
      <c r="H6345">
        <v>1333</v>
      </c>
      <c r="I6345">
        <v>0</v>
      </c>
      <c r="J6345">
        <v>1</v>
      </c>
      <c r="K6345">
        <v>0</v>
      </c>
      <c r="M6345">
        <v>2018</v>
      </c>
      <c r="N6345" t="s">
        <v>1463</v>
      </c>
      <c r="O6345">
        <v>99</v>
      </c>
      <c r="P6345">
        <v>4</v>
      </c>
      <c r="Q6345" t="s">
        <v>7733</v>
      </c>
      <c r="R6345" t="s">
        <v>7734</v>
      </c>
      <c r="S6345" t="s">
        <v>7734</v>
      </c>
      <c r="T6345" t="s">
        <v>5487</v>
      </c>
      <c r="U6345">
        <f t="shared" si="99"/>
        <v>1333</v>
      </c>
    </row>
    <row r="6346" spans="1:21" x14ac:dyDescent="0.2">
      <c r="A6346" t="s">
        <v>19657</v>
      </c>
      <c r="B6346" t="s">
        <v>12364</v>
      </c>
      <c r="C6346">
        <v>3557039</v>
      </c>
      <c r="D6346" t="s">
        <v>7145</v>
      </c>
      <c r="E6346" t="s">
        <v>7295</v>
      </c>
      <c r="F6346" t="s">
        <v>6402</v>
      </c>
      <c r="G6346">
        <v>99</v>
      </c>
      <c r="H6346">
        <v>1333</v>
      </c>
      <c r="I6346">
        <v>0</v>
      </c>
      <c r="J6346">
        <v>0</v>
      </c>
      <c r="K6346">
        <v>0</v>
      </c>
      <c r="M6346">
        <v>2018</v>
      </c>
      <c r="N6346" t="s">
        <v>1463</v>
      </c>
      <c r="O6346">
        <v>99</v>
      </c>
      <c r="P6346">
        <v>4</v>
      </c>
      <c r="Q6346" t="s">
        <v>7733</v>
      </c>
      <c r="R6346" t="s">
        <v>7734</v>
      </c>
      <c r="S6346" t="s">
        <v>7734</v>
      </c>
      <c r="T6346" t="s">
        <v>24758</v>
      </c>
      <c r="U6346">
        <f t="shared" si="99"/>
        <v>1333</v>
      </c>
    </row>
    <row r="6347" spans="1:21" x14ac:dyDescent="0.2">
      <c r="A6347" t="s">
        <v>19657</v>
      </c>
      <c r="B6347" t="s">
        <v>12364</v>
      </c>
      <c r="C6347">
        <v>3557039</v>
      </c>
      <c r="D6347" t="s">
        <v>6509</v>
      </c>
      <c r="E6347" t="s">
        <v>8144</v>
      </c>
      <c r="F6347" t="s">
        <v>6402</v>
      </c>
      <c r="G6347">
        <v>261</v>
      </c>
      <c r="H6347">
        <v>1333</v>
      </c>
      <c r="I6347">
        <v>0</v>
      </c>
      <c r="J6347">
        <v>1</v>
      </c>
      <c r="K6347">
        <v>0</v>
      </c>
      <c r="M6347">
        <v>2018</v>
      </c>
      <c r="N6347" t="s">
        <v>1463</v>
      </c>
      <c r="O6347">
        <v>99</v>
      </c>
      <c r="P6347">
        <v>4</v>
      </c>
      <c r="Q6347" t="s">
        <v>7733</v>
      </c>
      <c r="R6347" t="s">
        <v>7734</v>
      </c>
      <c r="S6347" t="s">
        <v>7734</v>
      </c>
      <c r="T6347" t="s">
        <v>5488</v>
      </c>
      <c r="U6347">
        <f t="shared" si="99"/>
        <v>1333</v>
      </c>
    </row>
    <row r="6348" spans="1:21" x14ac:dyDescent="0.2">
      <c r="A6348" t="s">
        <v>19658</v>
      </c>
      <c r="B6348" t="s">
        <v>12364</v>
      </c>
      <c r="C6348">
        <v>3557039</v>
      </c>
      <c r="D6348" t="s">
        <v>6566</v>
      </c>
      <c r="E6348" t="s">
        <v>12370</v>
      </c>
      <c r="F6348" t="s">
        <v>6402</v>
      </c>
      <c r="G6348">
        <v>167</v>
      </c>
      <c r="H6348">
        <v>363</v>
      </c>
      <c r="I6348">
        <v>1</v>
      </c>
      <c r="J6348">
        <v>0</v>
      </c>
      <c r="K6348">
        <v>0</v>
      </c>
      <c r="M6348">
        <v>2018</v>
      </c>
      <c r="N6348" t="s">
        <v>6404</v>
      </c>
      <c r="O6348">
        <v>99</v>
      </c>
      <c r="P6348">
        <v>1</v>
      </c>
      <c r="Q6348" t="s">
        <v>7733</v>
      </c>
      <c r="R6348" t="s">
        <v>7734</v>
      </c>
      <c r="S6348" t="s">
        <v>7734</v>
      </c>
      <c r="T6348" t="s">
        <v>5490</v>
      </c>
      <c r="U6348">
        <f t="shared" si="99"/>
        <v>1333</v>
      </c>
    </row>
    <row r="6349" spans="1:21" x14ac:dyDescent="0.2">
      <c r="A6349" t="s">
        <v>19659</v>
      </c>
      <c r="B6349" t="s">
        <v>12437</v>
      </c>
      <c r="C6349">
        <v>3552004</v>
      </c>
      <c r="D6349" t="s">
        <v>6771</v>
      </c>
      <c r="E6349" t="s">
        <v>6884</v>
      </c>
      <c r="F6349" t="s">
        <v>6402</v>
      </c>
      <c r="G6349">
        <v>258</v>
      </c>
      <c r="H6349">
        <v>2664</v>
      </c>
      <c r="I6349">
        <v>0</v>
      </c>
      <c r="J6349">
        <v>0</v>
      </c>
      <c r="K6349">
        <v>0</v>
      </c>
      <c r="M6349">
        <v>2018</v>
      </c>
      <c r="N6349" t="s">
        <v>1463</v>
      </c>
      <c r="O6349">
        <v>99</v>
      </c>
      <c r="P6349">
        <v>4</v>
      </c>
      <c r="Q6349" t="s">
        <v>7733</v>
      </c>
      <c r="R6349" t="s">
        <v>7734</v>
      </c>
      <c r="S6349" t="s">
        <v>7734</v>
      </c>
      <c r="T6349" t="s">
        <v>15671</v>
      </c>
      <c r="U6349">
        <f t="shared" si="99"/>
        <v>2664</v>
      </c>
    </row>
    <row r="6350" spans="1:21" x14ac:dyDescent="0.2">
      <c r="A6350" t="s">
        <v>19659</v>
      </c>
      <c r="B6350" t="s">
        <v>12437</v>
      </c>
      <c r="C6350">
        <v>3552004</v>
      </c>
      <c r="D6350" t="s">
        <v>6532</v>
      </c>
      <c r="E6350" t="s">
        <v>6754</v>
      </c>
      <c r="F6350" t="s">
        <v>6402</v>
      </c>
      <c r="G6350">
        <v>379</v>
      </c>
      <c r="H6350">
        <v>2664</v>
      </c>
      <c r="I6350">
        <v>1</v>
      </c>
      <c r="J6350">
        <v>1</v>
      </c>
      <c r="K6350">
        <v>0</v>
      </c>
      <c r="M6350">
        <v>2018</v>
      </c>
      <c r="N6350" t="s">
        <v>1463</v>
      </c>
      <c r="O6350">
        <v>99</v>
      </c>
      <c r="P6350">
        <v>4</v>
      </c>
      <c r="Q6350" t="s">
        <v>7733</v>
      </c>
      <c r="R6350" t="s">
        <v>7734</v>
      </c>
      <c r="S6350" t="s">
        <v>7734</v>
      </c>
      <c r="T6350" t="s">
        <v>5537</v>
      </c>
      <c r="U6350">
        <f t="shared" si="99"/>
        <v>2664</v>
      </c>
    </row>
    <row r="6351" spans="1:21" x14ac:dyDescent="0.2">
      <c r="A6351" t="s">
        <v>19659</v>
      </c>
      <c r="B6351" t="s">
        <v>12437</v>
      </c>
      <c r="C6351">
        <v>3552004</v>
      </c>
      <c r="D6351" t="s">
        <v>6919</v>
      </c>
      <c r="E6351" t="s">
        <v>8772</v>
      </c>
      <c r="F6351" t="s">
        <v>6402</v>
      </c>
      <c r="G6351">
        <v>222</v>
      </c>
      <c r="H6351">
        <v>2664</v>
      </c>
      <c r="I6351">
        <v>0</v>
      </c>
      <c r="J6351">
        <v>0</v>
      </c>
      <c r="K6351">
        <v>0</v>
      </c>
      <c r="M6351">
        <v>2018</v>
      </c>
      <c r="N6351" t="s">
        <v>1463</v>
      </c>
      <c r="O6351">
        <v>99</v>
      </c>
      <c r="P6351">
        <v>4</v>
      </c>
      <c r="Q6351" t="s">
        <v>7733</v>
      </c>
      <c r="R6351" t="s">
        <v>7734</v>
      </c>
      <c r="S6351" t="s">
        <v>7734</v>
      </c>
      <c r="T6351" t="s">
        <v>24759</v>
      </c>
      <c r="U6351">
        <f t="shared" si="99"/>
        <v>2664</v>
      </c>
    </row>
    <row r="6352" spans="1:21" x14ac:dyDescent="0.2">
      <c r="A6352" t="s">
        <v>19659</v>
      </c>
      <c r="B6352" t="s">
        <v>12437</v>
      </c>
      <c r="C6352">
        <v>3552004</v>
      </c>
      <c r="D6352" t="s">
        <v>12445</v>
      </c>
      <c r="E6352" t="s">
        <v>12446</v>
      </c>
      <c r="F6352" t="s">
        <v>6402</v>
      </c>
      <c r="G6352">
        <v>572</v>
      </c>
      <c r="H6352">
        <v>2664</v>
      </c>
      <c r="I6352">
        <v>1</v>
      </c>
      <c r="J6352">
        <v>1</v>
      </c>
      <c r="K6352">
        <v>0</v>
      </c>
      <c r="M6352">
        <v>2018</v>
      </c>
      <c r="N6352" t="s">
        <v>1463</v>
      </c>
      <c r="O6352">
        <v>99</v>
      </c>
      <c r="P6352">
        <v>4</v>
      </c>
      <c r="Q6352" t="s">
        <v>7733</v>
      </c>
      <c r="R6352" t="s">
        <v>7734</v>
      </c>
      <c r="S6352" t="s">
        <v>7734</v>
      </c>
      <c r="T6352" t="s">
        <v>5534</v>
      </c>
      <c r="U6352">
        <f t="shared" si="99"/>
        <v>2664</v>
      </c>
    </row>
    <row r="6353" spans="1:21" x14ac:dyDescent="0.2">
      <c r="A6353" t="s">
        <v>19660</v>
      </c>
      <c r="B6353" t="s">
        <v>12437</v>
      </c>
      <c r="C6353">
        <v>3552004</v>
      </c>
      <c r="D6353" t="s">
        <v>6440</v>
      </c>
      <c r="E6353" t="s">
        <v>12440</v>
      </c>
      <c r="F6353" t="s">
        <v>6402</v>
      </c>
      <c r="G6353">
        <v>486</v>
      </c>
      <c r="H6353">
        <v>869</v>
      </c>
      <c r="I6353">
        <v>1</v>
      </c>
      <c r="J6353">
        <v>1</v>
      </c>
      <c r="K6353">
        <v>0</v>
      </c>
      <c r="M6353">
        <v>2018</v>
      </c>
      <c r="N6353" t="s">
        <v>6404</v>
      </c>
      <c r="O6353">
        <v>99</v>
      </c>
      <c r="P6353">
        <v>1</v>
      </c>
      <c r="Q6353" t="s">
        <v>7733</v>
      </c>
      <c r="R6353" t="s">
        <v>7734</v>
      </c>
      <c r="S6353" t="s">
        <v>7734</v>
      </c>
      <c r="T6353" t="s">
        <v>1251</v>
      </c>
      <c r="U6353">
        <f t="shared" si="99"/>
        <v>2664</v>
      </c>
    </row>
    <row r="6354" spans="1:21" x14ac:dyDescent="0.2">
      <c r="A6354" t="s">
        <v>19659</v>
      </c>
      <c r="B6354" t="s">
        <v>12437</v>
      </c>
      <c r="C6354">
        <v>3552004</v>
      </c>
      <c r="D6354" t="s">
        <v>6440</v>
      </c>
      <c r="E6354" t="s">
        <v>12441</v>
      </c>
      <c r="F6354" t="s">
        <v>6402</v>
      </c>
      <c r="G6354">
        <v>557</v>
      </c>
      <c r="H6354">
        <v>2664</v>
      </c>
      <c r="I6354">
        <v>0</v>
      </c>
      <c r="J6354">
        <v>1</v>
      </c>
      <c r="K6354">
        <v>0</v>
      </c>
      <c r="M6354">
        <v>2018</v>
      </c>
      <c r="N6354" t="s">
        <v>1463</v>
      </c>
      <c r="O6354">
        <v>99</v>
      </c>
      <c r="P6354">
        <v>4</v>
      </c>
      <c r="Q6354" t="s">
        <v>7733</v>
      </c>
      <c r="R6354" t="s">
        <v>7734</v>
      </c>
      <c r="S6354" t="s">
        <v>7734</v>
      </c>
      <c r="T6354" t="s">
        <v>1250</v>
      </c>
      <c r="U6354">
        <f t="shared" si="99"/>
        <v>2664</v>
      </c>
    </row>
    <row r="6355" spans="1:21" x14ac:dyDescent="0.2">
      <c r="A6355" t="s">
        <v>19660</v>
      </c>
      <c r="B6355" t="s">
        <v>12437</v>
      </c>
      <c r="C6355">
        <v>3552004</v>
      </c>
      <c r="D6355" t="s">
        <v>6620</v>
      </c>
      <c r="E6355" t="s">
        <v>9246</v>
      </c>
      <c r="F6355" t="s">
        <v>6402</v>
      </c>
      <c r="G6355">
        <v>383</v>
      </c>
      <c r="H6355">
        <v>869</v>
      </c>
      <c r="I6355">
        <v>1</v>
      </c>
      <c r="J6355">
        <v>0</v>
      </c>
      <c r="K6355">
        <v>0</v>
      </c>
      <c r="M6355">
        <v>2018</v>
      </c>
      <c r="N6355" t="s">
        <v>6404</v>
      </c>
      <c r="O6355">
        <v>99</v>
      </c>
      <c r="P6355">
        <v>1</v>
      </c>
      <c r="Q6355" t="s">
        <v>7733</v>
      </c>
      <c r="R6355" t="s">
        <v>7734</v>
      </c>
      <c r="S6355" t="s">
        <v>7734</v>
      </c>
      <c r="T6355" t="s">
        <v>24760</v>
      </c>
      <c r="U6355">
        <f t="shared" si="99"/>
        <v>2664</v>
      </c>
    </row>
    <row r="6356" spans="1:21" x14ac:dyDescent="0.2">
      <c r="A6356" t="s">
        <v>19659</v>
      </c>
      <c r="B6356" t="s">
        <v>12437</v>
      </c>
      <c r="C6356">
        <v>3552004</v>
      </c>
      <c r="D6356" t="s">
        <v>6591</v>
      </c>
      <c r="E6356" t="s">
        <v>12444</v>
      </c>
      <c r="F6356" t="s">
        <v>6402</v>
      </c>
      <c r="G6356">
        <v>422</v>
      </c>
      <c r="H6356">
        <v>2664</v>
      </c>
      <c r="I6356">
        <v>1</v>
      </c>
      <c r="J6356">
        <v>1</v>
      </c>
      <c r="K6356">
        <v>0</v>
      </c>
      <c r="M6356">
        <v>2018</v>
      </c>
      <c r="N6356" t="s">
        <v>1463</v>
      </c>
      <c r="O6356">
        <v>99</v>
      </c>
      <c r="P6356">
        <v>4</v>
      </c>
      <c r="Q6356" t="s">
        <v>7733</v>
      </c>
      <c r="R6356" t="s">
        <v>7734</v>
      </c>
      <c r="S6356" t="s">
        <v>7734</v>
      </c>
      <c r="T6356" t="s">
        <v>5538</v>
      </c>
      <c r="U6356">
        <f t="shared" si="99"/>
        <v>2664</v>
      </c>
    </row>
    <row r="6357" spans="1:21" x14ac:dyDescent="0.2">
      <c r="A6357" t="s">
        <v>19659</v>
      </c>
      <c r="B6357" t="s">
        <v>12437</v>
      </c>
      <c r="C6357">
        <v>3552004</v>
      </c>
      <c r="D6357" t="s">
        <v>19661</v>
      </c>
      <c r="E6357" t="s">
        <v>12438</v>
      </c>
      <c r="F6357" t="s">
        <v>6402</v>
      </c>
      <c r="G6357">
        <v>160</v>
      </c>
      <c r="H6357">
        <v>2664</v>
      </c>
      <c r="I6357">
        <v>0</v>
      </c>
      <c r="J6357">
        <v>0</v>
      </c>
      <c r="K6357">
        <v>0</v>
      </c>
      <c r="M6357">
        <v>2018</v>
      </c>
      <c r="N6357" t="s">
        <v>1463</v>
      </c>
      <c r="O6357">
        <v>99</v>
      </c>
      <c r="P6357">
        <v>4</v>
      </c>
      <c r="Q6357" t="s">
        <v>7733</v>
      </c>
      <c r="R6357" t="s">
        <v>7734</v>
      </c>
      <c r="S6357" t="s">
        <v>7734</v>
      </c>
      <c r="T6357" t="s">
        <v>24761</v>
      </c>
      <c r="U6357">
        <f t="shared" si="99"/>
        <v>2664</v>
      </c>
    </row>
    <row r="6358" spans="1:21" x14ac:dyDescent="0.2">
      <c r="A6358" t="s">
        <v>19659</v>
      </c>
      <c r="B6358" t="s">
        <v>12437</v>
      </c>
      <c r="C6358">
        <v>3552004</v>
      </c>
      <c r="D6358" t="s">
        <v>19662</v>
      </c>
      <c r="E6358" t="s">
        <v>19663</v>
      </c>
      <c r="F6358" t="s">
        <v>6402</v>
      </c>
      <c r="G6358">
        <v>94</v>
      </c>
      <c r="H6358">
        <v>2664</v>
      </c>
      <c r="I6358">
        <v>0</v>
      </c>
      <c r="J6358">
        <v>0</v>
      </c>
      <c r="K6358">
        <v>0</v>
      </c>
      <c r="M6358">
        <v>2018</v>
      </c>
      <c r="N6358" t="s">
        <v>1463</v>
      </c>
      <c r="O6358">
        <v>99</v>
      </c>
      <c r="P6358">
        <v>4</v>
      </c>
      <c r="Q6358" t="s">
        <v>7733</v>
      </c>
      <c r="R6358" t="s">
        <v>7734</v>
      </c>
      <c r="S6358" t="s">
        <v>7734</v>
      </c>
      <c r="T6358" t="s">
        <v>24762</v>
      </c>
      <c r="U6358">
        <f t="shared" si="99"/>
        <v>2664</v>
      </c>
    </row>
    <row r="6359" spans="1:21" x14ac:dyDescent="0.2">
      <c r="A6359" t="s">
        <v>19664</v>
      </c>
      <c r="B6359" t="s">
        <v>11308</v>
      </c>
      <c r="C6359">
        <v>3557008</v>
      </c>
      <c r="D6359" t="s">
        <v>6761</v>
      </c>
      <c r="E6359" t="s">
        <v>6847</v>
      </c>
      <c r="F6359" t="s">
        <v>6402</v>
      </c>
      <c r="G6359">
        <v>563</v>
      </c>
      <c r="H6359">
        <v>2256</v>
      </c>
      <c r="I6359">
        <v>0</v>
      </c>
      <c r="J6359">
        <v>1</v>
      </c>
      <c r="K6359">
        <v>0</v>
      </c>
      <c r="M6359">
        <v>2018</v>
      </c>
      <c r="N6359" t="s">
        <v>1463</v>
      </c>
      <c r="O6359">
        <v>99</v>
      </c>
      <c r="P6359">
        <v>4</v>
      </c>
      <c r="Q6359" t="s">
        <v>7733</v>
      </c>
      <c r="R6359" t="s">
        <v>7734</v>
      </c>
      <c r="S6359" t="s">
        <v>7734</v>
      </c>
      <c r="T6359" t="s">
        <v>1256</v>
      </c>
      <c r="U6359">
        <f t="shared" si="99"/>
        <v>2256</v>
      </c>
    </row>
    <row r="6360" spans="1:21" x14ac:dyDescent="0.2">
      <c r="A6360" t="s">
        <v>19664</v>
      </c>
      <c r="B6360" t="s">
        <v>11308</v>
      </c>
      <c r="C6360">
        <v>3557008</v>
      </c>
      <c r="D6360" t="s">
        <v>11310</v>
      </c>
      <c r="E6360" t="s">
        <v>6811</v>
      </c>
      <c r="F6360" t="s">
        <v>6402</v>
      </c>
      <c r="G6360">
        <v>272</v>
      </c>
      <c r="H6360">
        <v>2256</v>
      </c>
      <c r="I6360">
        <v>0</v>
      </c>
      <c r="J6360">
        <v>0</v>
      </c>
      <c r="K6360">
        <v>0</v>
      </c>
      <c r="M6360">
        <v>2018</v>
      </c>
      <c r="N6360" t="s">
        <v>1463</v>
      </c>
      <c r="O6360">
        <v>99</v>
      </c>
      <c r="P6360">
        <v>4</v>
      </c>
      <c r="Q6360" t="s">
        <v>7733</v>
      </c>
      <c r="R6360" t="s">
        <v>7734</v>
      </c>
      <c r="S6360" t="s">
        <v>7734</v>
      </c>
      <c r="T6360" t="s">
        <v>5551</v>
      </c>
      <c r="U6360">
        <f t="shared" si="99"/>
        <v>2256</v>
      </c>
    </row>
    <row r="6361" spans="1:21" x14ac:dyDescent="0.2">
      <c r="A6361" t="s">
        <v>19664</v>
      </c>
      <c r="B6361" t="s">
        <v>11308</v>
      </c>
      <c r="C6361">
        <v>3557008</v>
      </c>
      <c r="D6361" t="s">
        <v>7264</v>
      </c>
      <c r="E6361" t="s">
        <v>18606</v>
      </c>
      <c r="F6361" t="s">
        <v>6402</v>
      </c>
      <c r="G6361">
        <v>515</v>
      </c>
      <c r="H6361">
        <v>2256</v>
      </c>
      <c r="I6361">
        <v>0</v>
      </c>
      <c r="J6361">
        <v>1</v>
      </c>
      <c r="K6361">
        <v>0</v>
      </c>
      <c r="M6361">
        <v>2018</v>
      </c>
      <c r="N6361" t="s">
        <v>1463</v>
      </c>
      <c r="O6361">
        <v>99</v>
      </c>
      <c r="P6361">
        <v>4</v>
      </c>
      <c r="Q6361" t="s">
        <v>7733</v>
      </c>
      <c r="R6361" t="s">
        <v>7734</v>
      </c>
      <c r="S6361" t="s">
        <v>7734</v>
      </c>
      <c r="T6361" t="s">
        <v>24763</v>
      </c>
      <c r="U6361">
        <f t="shared" si="99"/>
        <v>2256</v>
      </c>
    </row>
    <row r="6362" spans="1:21" x14ac:dyDescent="0.2">
      <c r="A6362" t="s">
        <v>19665</v>
      </c>
      <c r="B6362" t="s">
        <v>11308</v>
      </c>
      <c r="C6362">
        <v>3557008</v>
      </c>
      <c r="D6362" t="s">
        <v>7335</v>
      </c>
      <c r="E6362" t="s">
        <v>11313</v>
      </c>
      <c r="F6362" t="s">
        <v>6402</v>
      </c>
      <c r="G6362">
        <v>0</v>
      </c>
      <c r="H6362">
        <v>0</v>
      </c>
      <c r="I6362">
        <v>1</v>
      </c>
      <c r="J6362">
        <v>1</v>
      </c>
      <c r="K6362">
        <v>1</v>
      </c>
      <c r="M6362">
        <v>2018</v>
      </c>
      <c r="N6362" t="s">
        <v>6404</v>
      </c>
      <c r="O6362">
        <v>99</v>
      </c>
      <c r="P6362">
        <v>1</v>
      </c>
      <c r="Q6362" t="s">
        <v>7733</v>
      </c>
      <c r="R6362" t="s">
        <v>7734</v>
      </c>
      <c r="S6362" t="s">
        <v>7734</v>
      </c>
      <c r="T6362" t="s">
        <v>1255</v>
      </c>
      <c r="U6362">
        <f t="shared" si="99"/>
        <v>2256</v>
      </c>
    </row>
    <row r="6363" spans="1:21" x14ac:dyDescent="0.2">
      <c r="A6363" t="s">
        <v>19664</v>
      </c>
      <c r="B6363" t="s">
        <v>11308</v>
      </c>
      <c r="C6363">
        <v>3557008</v>
      </c>
      <c r="D6363" t="s">
        <v>6839</v>
      </c>
      <c r="E6363" t="s">
        <v>19666</v>
      </c>
      <c r="F6363" t="s">
        <v>6402</v>
      </c>
      <c r="G6363">
        <v>261</v>
      </c>
      <c r="H6363">
        <v>2256</v>
      </c>
      <c r="I6363">
        <v>1</v>
      </c>
      <c r="J6363">
        <v>0</v>
      </c>
      <c r="K6363">
        <v>0</v>
      </c>
      <c r="M6363">
        <v>2018</v>
      </c>
      <c r="N6363" t="s">
        <v>1463</v>
      </c>
      <c r="O6363">
        <v>99</v>
      </c>
      <c r="P6363">
        <v>4</v>
      </c>
      <c r="Q6363" t="s">
        <v>7733</v>
      </c>
      <c r="R6363" t="s">
        <v>7734</v>
      </c>
      <c r="S6363" t="s">
        <v>7734</v>
      </c>
      <c r="T6363" t="s">
        <v>24764</v>
      </c>
      <c r="U6363">
        <f t="shared" si="99"/>
        <v>2256</v>
      </c>
    </row>
    <row r="6364" spans="1:21" x14ac:dyDescent="0.2">
      <c r="A6364" t="s">
        <v>19664</v>
      </c>
      <c r="B6364" t="s">
        <v>11308</v>
      </c>
      <c r="C6364">
        <v>3557008</v>
      </c>
      <c r="D6364" t="s">
        <v>7171</v>
      </c>
      <c r="E6364" t="s">
        <v>10270</v>
      </c>
      <c r="F6364" t="s">
        <v>6402</v>
      </c>
      <c r="G6364">
        <v>328</v>
      </c>
      <c r="H6364">
        <v>2256</v>
      </c>
      <c r="I6364">
        <v>1</v>
      </c>
      <c r="J6364">
        <v>1</v>
      </c>
      <c r="K6364">
        <v>0</v>
      </c>
      <c r="M6364">
        <v>2018</v>
      </c>
      <c r="N6364" t="s">
        <v>1463</v>
      </c>
      <c r="O6364">
        <v>99</v>
      </c>
      <c r="P6364">
        <v>4</v>
      </c>
      <c r="Q6364" t="s">
        <v>7733</v>
      </c>
      <c r="R6364" t="s">
        <v>7734</v>
      </c>
      <c r="S6364" t="s">
        <v>7734</v>
      </c>
      <c r="T6364" t="s">
        <v>24765</v>
      </c>
      <c r="U6364">
        <f t="shared" si="99"/>
        <v>2256</v>
      </c>
    </row>
    <row r="6365" spans="1:21" x14ac:dyDescent="0.2">
      <c r="A6365" t="s">
        <v>19664</v>
      </c>
      <c r="B6365" t="s">
        <v>11308</v>
      </c>
      <c r="C6365">
        <v>3557008</v>
      </c>
      <c r="D6365" t="s">
        <v>6713</v>
      </c>
      <c r="E6365" t="s">
        <v>6621</v>
      </c>
      <c r="F6365" t="s">
        <v>6402</v>
      </c>
      <c r="G6365">
        <v>317</v>
      </c>
      <c r="H6365">
        <v>2256</v>
      </c>
      <c r="I6365">
        <v>0</v>
      </c>
      <c r="J6365">
        <v>1</v>
      </c>
      <c r="K6365">
        <v>0</v>
      </c>
      <c r="M6365">
        <v>2018</v>
      </c>
      <c r="N6365" t="s">
        <v>1463</v>
      </c>
      <c r="O6365">
        <v>99</v>
      </c>
      <c r="P6365">
        <v>4</v>
      </c>
      <c r="Q6365" t="s">
        <v>7733</v>
      </c>
      <c r="R6365" t="s">
        <v>7734</v>
      </c>
      <c r="S6365" t="s">
        <v>7734</v>
      </c>
      <c r="T6365" t="s">
        <v>5552</v>
      </c>
      <c r="U6365">
        <f t="shared" si="99"/>
        <v>2256</v>
      </c>
    </row>
    <row r="6366" spans="1:21" x14ac:dyDescent="0.2">
      <c r="A6366" t="s">
        <v>19667</v>
      </c>
      <c r="B6366" t="s">
        <v>12459</v>
      </c>
      <c r="C6366">
        <v>3531016</v>
      </c>
      <c r="D6366" t="s">
        <v>6799</v>
      </c>
      <c r="E6366" t="s">
        <v>12460</v>
      </c>
      <c r="F6366" t="s">
        <v>6402</v>
      </c>
      <c r="G6366">
        <v>0</v>
      </c>
      <c r="H6366">
        <v>0</v>
      </c>
      <c r="I6366">
        <v>1</v>
      </c>
      <c r="J6366">
        <v>1</v>
      </c>
      <c r="K6366">
        <v>1</v>
      </c>
      <c r="M6366">
        <v>2018</v>
      </c>
      <c r="N6366" t="s">
        <v>6404</v>
      </c>
      <c r="O6366">
        <v>99</v>
      </c>
      <c r="P6366">
        <v>1</v>
      </c>
      <c r="Q6366" t="s">
        <v>7733</v>
      </c>
      <c r="R6366" t="s">
        <v>7734</v>
      </c>
      <c r="S6366" t="s">
        <v>7734</v>
      </c>
      <c r="T6366" t="s">
        <v>1258</v>
      </c>
      <c r="U6366">
        <f t="shared" si="99"/>
        <v>10275</v>
      </c>
    </row>
    <row r="6367" spans="1:21" x14ac:dyDescent="0.2">
      <c r="A6367" t="s">
        <v>19668</v>
      </c>
      <c r="B6367" t="s">
        <v>12459</v>
      </c>
      <c r="C6367">
        <v>3531016</v>
      </c>
      <c r="D6367" t="s">
        <v>6425</v>
      </c>
      <c r="E6367" t="s">
        <v>15731</v>
      </c>
      <c r="F6367" t="s">
        <v>6402</v>
      </c>
      <c r="G6367">
        <v>610</v>
      </c>
      <c r="H6367">
        <v>10275</v>
      </c>
      <c r="I6367">
        <v>0</v>
      </c>
      <c r="J6367">
        <v>0</v>
      </c>
      <c r="K6367">
        <v>0</v>
      </c>
      <c r="M6367">
        <v>2018</v>
      </c>
      <c r="N6367" t="s">
        <v>1463</v>
      </c>
      <c r="O6367">
        <v>99</v>
      </c>
      <c r="P6367">
        <v>6</v>
      </c>
      <c r="Q6367" t="s">
        <v>7733</v>
      </c>
      <c r="R6367" t="s">
        <v>7734</v>
      </c>
      <c r="S6367" t="s">
        <v>7734</v>
      </c>
      <c r="T6367" t="s">
        <v>24766</v>
      </c>
      <c r="U6367">
        <f t="shared" si="99"/>
        <v>10275</v>
      </c>
    </row>
    <row r="6368" spans="1:21" x14ac:dyDescent="0.2">
      <c r="A6368" t="s">
        <v>19668</v>
      </c>
      <c r="B6368" t="s">
        <v>12459</v>
      </c>
      <c r="C6368">
        <v>3531016</v>
      </c>
      <c r="D6368" t="s">
        <v>10584</v>
      </c>
      <c r="E6368" t="s">
        <v>12470</v>
      </c>
      <c r="F6368" t="s">
        <v>6402</v>
      </c>
      <c r="G6368">
        <v>1278</v>
      </c>
      <c r="H6368">
        <v>10275</v>
      </c>
      <c r="I6368">
        <v>0</v>
      </c>
      <c r="J6368">
        <v>1</v>
      </c>
      <c r="K6368">
        <v>0</v>
      </c>
      <c r="M6368">
        <v>2018</v>
      </c>
      <c r="N6368" t="s">
        <v>1463</v>
      </c>
      <c r="O6368">
        <v>99</v>
      </c>
      <c r="P6368">
        <v>6</v>
      </c>
      <c r="Q6368" t="s">
        <v>7733</v>
      </c>
      <c r="R6368" t="s">
        <v>7734</v>
      </c>
      <c r="S6368" t="s">
        <v>7734</v>
      </c>
      <c r="T6368" t="s">
        <v>5556</v>
      </c>
      <c r="U6368">
        <f t="shared" si="99"/>
        <v>10275</v>
      </c>
    </row>
    <row r="6369" spans="1:21" x14ac:dyDescent="0.2">
      <c r="A6369" t="s">
        <v>19668</v>
      </c>
      <c r="B6369" t="s">
        <v>12459</v>
      </c>
      <c r="C6369">
        <v>3531016</v>
      </c>
      <c r="D6369" t="s">
        <v>6493</v>
      </c>
      <c r="E6369" t="s">
        <v>12462</v>
      </c>
      <c r="F6369" t="s">
        <v>6402</v>
      </c>
      <c r="G6369">
        <v>1524</v>
      </c>
      <c r="H6369">
        <v>10275</v>
      </c>
      <c r="I6369">
        <v>1</v>
      </c>
      <c r="J6369">
        <v>1</v>
      </c>
      <c r="K6369">
        <v>0</v>
      </c>
      <c r="M6369">
        <v>2018</v>
      </c>
      <c r="N6369" t="s">
        <v>1463</v>
      </c>
      <c r="O6369">
        <v>99</v>
      </c>
      <c r="P6369">
        <v>6</v>
      </c>
      <c r="Q6369" t="s">
        <v>7733</v>
      </c>
      <c r="R6369" t="s">
        <v>7734</v>
      </c>
      <c r="S6369" t="s">
        <v>7734</v>
      </c>
      <c r="T6369" t="s">
        <v>5560</v>
      </c>
      <c r="U6369">
        <f t="shared" si="99"/>
        <v>10275</v>
      </c>
    </row>
    <row r="6370" spans="1:21" x14ac:dyDescent="0.2">
      <c r="A6370" t="s">
        <v>19668</v>
      </c>
      <c r="B6370" t="s">
        <v>12459</v>
      </c>
      <c r="C6370">
        <v>3531016</v>
      </c>
      <c r="D6370" t="s">
        <v>19669</v>
      </c>
      <c r="E6370" t="s">
        <v>12469</v>
      </c>
      <c r="F6370" t="s">
        <v>6402</v>
      </c>
      <c r="G6370">
        <v>526</v>
      </c>
      <c r="H6370">
        <v>10275</v>
      </c>
      <c r="I6370">
        <v>0</v>
      </c>
      <c r="J6370">
        <v>0</v>
      </c>
      <c r="K6370">
        <v>0</v>
      </c>
      <c r="M6370">
        <v>2018</v>
      </c>
      <c r="N6370" t="s">
        <v>1463</v>
      </c>
      <c r="O6370">
        <v>99</v>
      </c>
      <c r="P6370">
        <v>6</v>
      </c>
      <c r="Q6370" t="s">
        <v>7733</v>
      </c>
      <c r="R6370" t="s">
        <v>7734</v>
      </c>
      <c r="S6370" t="s">
        <v>7734</v>
      </c>
      <c r="T6370" t="s">
        <v>24767</v>
      </c>
      <c r="U6370">
        <f t="shared" si="99"/>
        <v>10275</v>
      </c>
    </row>
    <row r="6371" spans="1:21" x14ac:dyDescent="0.2">
      <c r="A6371" t="s">
        <v>19668</v>
      </c>
      <c r="B6371" t="s">
        <v>12459</v>
      </c>
      <c r="C6371">
        <v>3531016</v>
      </c>
      <c r="D6371" t="s">
        <v>7308</v>
      </c>
      <c r="E6371" t="s">
        <v>19670</v>
      </c>
      <c r="F6371" t="s">
        <v>6402</v>
      </c>
      <c r="G6371">
        <v>973</v>
      </c>
      <c r="H6371">
        <v>10275</v>
      </c>
      <c r="I6371">
        <v>1</v>
      </c>
      <c r="J6371">
        <v>1</v>
      </c>
      <c r="K6371">
        <v>0</v>
      </c>
      <c r="M6371">
        <v>2018</v>
      </c>
      <c r="N6371" t="s">
        <v>1463</v>
      </c>
      <c r="O6371">
        <v>99</v>
      </c>
      <c r="P6371">
        <v>6</v>
      </c>
      <c r="Q6371" t="s">
        <v>7733</v>
      </c>
      <c r="R6371" t="s">
        <v>7734</v>
      </c>
      <c r="S6371" t="s">
        <v>7734</v>
      </c>
      <c r="T6371" t="s">
        <v>24768</v>
      </c>
      <c r="U6371">
        <f t="shared" si="99"/>
        <v>10275</v>
      </c>
    </row>
    <row r="6372" spans="1:21" x14ac:dyDescent="0.2">
      <c r="A6372" t="s">
        <v>19668</v>
      </c>
      <c r="B6372" t="s">
        <v>12459</v>
      </c>
      <c r="C6372">
        <v>3531016</v>
      </c>
      <c r="D6372" t="s">
        <v>6908</v>
      </c>
      <c r="E6372" t="s">
        <v>12464</v>
      </c>
      <c r="F6372" t="s">
        <v>6402</v>
      </c>
      <c r="G6372">
        <v>998</v>
      </c>
      <c r="H6372">
        <v>10275</v>
      </c>
      <c r="I6372">
        <v>0</v>
      </c>
      <c r="J6372">
        <v>1</v>
      </c>
      <c r="K6372">
        <v>0</v>
      </c>
      <c r="M6372">
        <v>2018</v>
      </c>
      <c r="N6372" t="s">
        <v>1463</v>
      </c>
      <c r="O6372">
        <v>99</v>
      </c>
      <c r="P6372">
        <v>6</v>
      </c>
      <c r="Q6372" t="s">
        <v>7733</v>
      </c>
      <c r="R6372" t="s">
        <v>7734</v>
      </c>
      <c r="S6372" t="s">
        <v>7734</v>
      </c>
      <c r="T6372" t="s">
        <v>24769</v>
      </c>
      <c r="U6372">
        <f t="shared" si="99"/>
        <v>10275</v>
      </c>
    </row>
    <row r="6373" spans="1:21" x14ac:dyDescent="0.2">
      <c r="A6373" t="s">
        <v>19668</v>
      </c>
      <c r="B6373" t="s">
        <v>12459</v>
      </c>
      <c r="C6373">
        <v>3531016</v>
      </c>
      <c r="D6373" t="s">
        <v>6738</v>
      </c>
      <c r="E6373" t="s">
        <v>19671</v>
      </c>
      <c r="F6373" t="s">
        <v>6402</v>
      </c>
      <c r="G6373">
        <v>809</v>
      </c>
      <c r="H6373">
        <v>10275</v>
      </c>
      <c r="I6373">
        <v>0</v>
      </c>
      <c r="J6373">
        <v>0</v>
      </c>
      <c r="K6373">
        <v>0</v>
      </c>
      <c r="M6373">
        <v>2018</v>
      </c>
      <c r="N6373" t="s">
        <v>1463</v>
      </c>
      <c r="O6373">
        <v>99</v>
      </c>
      <c r="P6373">
        <v>6</v>
      </c>
      <c r="Q6373" t="s">
        <v>7733</v>
      </c>
      <c r="R6373" t="s">
        <v>7734</v>
      </c>
      <c r="S6373" t="s">
        <v>7734</v>
      </c>
      <c r="T6373" t="s">
        <v>24770</v>
      </c>
      <c r="U6373">
        <f t="shared" si="99"/>
        <v>10275</v>
      </c>
    </row>
    <row r="6374" spans="1:21" x14ac:dyDescent="0.2">
      <c r="A6374" t="s">
        <v>19668</v>
      </c>
      <c r="B6374" t="s">
        <v>12459</v>
      </c>
      <c r="C6374">
        <v>3531016</v>
      </c>
      <c r="D6374" t="s">
        <v>19672</v>
      </c>
      <c r="E6374" t="s">
        <v>19673</v>
      </c>
      <c r="F6374" t="s">
        <v>6402</v>
      </c>
      <c r="G6374">
        <v>873</v>
      </c>
      <c r="H6374">
        <v>10275</v>
      </c>
      <c r="I6374">
        <v>0</v>
      </c>
      <c r="J6374">
        <v>0</v>
      </c>
      <c r="K6374">
        <v>0</v>
      </c>
      <c r="M6374">
        <v>2018</v>
      </c>
      <c r="N6374" t="s">
        <v>1463</v>
      </c>
      <c r="O6374">
        <v>99</v>
      </c>
      <c r="P6374">
        <v>6</v>
      </c>
      <c r="Q6374" t="s">
        <v>7733</v>
      </c>
      <c r="R6374" t="s">
        <v>7734</v>
      </c>
      <c r="S6374" t="s">
        <v>7734</v>
      </c>
      <c r="T6374" t="s">
        <v>24771</v>
      </c>
      <c r="U6374">
        <f t="shared" si="99"/>
        <v>10275</v>
      </c>
    </row>
    <row r="6375" spans="1:21" x14ac:dyDescent="0.2">
      <c r="A6375" t="s">
        <v>19668</v>
      </c>
      <c r="B6375" t="s">
        <v>12459</v>
      </c>
      <c r="C6375">
        <v>3531016</v>
      </c>
      <c r="D6375" t="s">
        <v>6591</v>
      </c>
      <c r="E6375" t="s">
        <v>7142</v>
      </c>
      <c r="F6375" t="s">
        <v>6402</v>
      </c>
      <c r="G6375">
        <v>357</v>
      </c>
      <c r="H6375">
        <v>10275</v>
      </c>
      <c r="I6375">
        <v>0</v>
      </c>
      <c r="J6375">
        <v>0</v>
      </c>
      <c r="K6375">
        <v>0</v>
      </c>
      <c r="M6375">
        <v>2018</v>
      </c>
      <c r="N6375" t="s">
        <v>1463</v>
      </c>
      <c r="O6375">
        <v>99</v>
      </c>
      <c r="P6375">
        <v>6</v>
      </c>
      <c r="Q6375" t="s">
        <v>7733</v>
      </c>
      <c r="R6375" t="s">
        <v>7734</v>
      </c>
      <c r="S6375" t="s">
        <v>7734</v>
      </c>
      <c r="T6375" t="s">
        <v>24772</v>
      </c>
      <c r="U6375">
        <f t="shared" si="99"/>
        <v>10275</v>
      </c>
    </row>
    <row r="6376" spans="1:21" x14ac:dyDescent="0.2">
      <c r="A6376" t="s">
        <v>19668</v>
      </c>
      <c r="B6376" t="s">
        <v>12459</v>
      </c>
      <c r="C6376">
        <v>3531016</v>
      </c>
      <c r="D6376" t="s">
        <v>19674</v>
      </c>
      <c r="E6376" t="s">
        <v>12463</v>
      </c>
      <c r="F6376" t="s">
        <v>6402</v>
      </c>
      <c r="G6376">
        <v>1023</v>
      </c>
      <c r="H6376">
        <v>10275</v>
      </c>
      <c r="I6376">
        <v>0</v>
      </c>
      <c r="J6376">
        <v>1</v>
      </c>
      <c r="K6376">
        <v>0</v>
      </c>
      <c r="M6376">
        <v>2018</v>
      </c>
      <c r="N6376" t="s">
        <v>1463</v>
      </c>
      <c r="O6376">
        <v>99</v>
      </c>
      <c r="P6376">
        <v>6</v>
      </c>
      <c r="Q6376" t="s">
        <v>7733</v>
      </c>
      <c r="R6376" t="s">
        <v>7734</v>
      </c>
      <c r="S6376" t="s">
        <v>7734</v>
      </c>
      <c r="T6376" t="s">
        <v>24773</v>
      </c>
      <c r="U6376">
        <f t="shared" si="99"/>
        <v>10275</v>
      </c>
    </row>
    <row r="6377" spans="1:21" x14ac:dyDescent="0.2">
      <c r="A6377" t="s">
        <v>19668</v>
      </c>
      <c r="B6377" t="s">
        <v>12459</v>
      </c>
      <c r="C6377">
        <v>3531016</v>
      </c>
      <c r="D6377" t="s">
        <v>6717</v>
      </c>
      <c r="E6377" t="s">
        <v>15257</v>
      </c>
      <c r="F6377" t="s">
        <v>6402</v>
      </c>
      <c r="G6377">
        <v>1304</v>
      </c>
      <c r="H6377">
        <v>10275</v>
      </c>
      <c r="I6377">
        <v>1</v>
      </c>
      <c r="J6377">
        <v>1</v>
      </c>
      <c r="K6377">
        <v>0</v>
      </c>
      <c r="M6377">
        <v>2018</v>
      </c>
      <c r="N6377" t="s">
        <v>1463</v>
      </c>
      <c r="O6377">
        <v>99</v>
      </c>
      <c r="P6377">
        <v>6</v>
      </c>
      <c r="Q6377" t="s">
        <v>7733</v>
      </c>
      <c r="R6377" t="s">
        <v>7734</v>
      </c>
      <c r="S6377" t="s">
        <v>7734</v>
      </c>
      <c r="T6377" t="s">
        <v>24774</v>
      </c>
      <c r="U6377">
        <f t="shared" si="99"/>
        <v>10275</v>
      </c>
    </row>
    <row r="6378" spans="1:21" x14ac:dyDescent="0.2">
      <c r="A6378" t="s">
        <v>19675</v>
      </c>
      <c r="B6378" t="s">
        <v>12544</v>
      </c>
      <c r="C6378">
        <v>3512020</v>
      </c>
      <c r="D6378" t="s">
        <v>6527</v>
      </c>
      <c r="E6378" t="s">
        <v>12547</v>
      </c>
      <c r="F6378" t="s">
        <v>6402</v>
      </c>
      <c r="G6378">
        <v>1197</v>
      </c>
      <c r="H6378">
        <v>1899</v>
      </c>
      <c r="I6378">
        <v>1</v>
      </c>
      <c r="J6378">
        <v>1</v>
      </c>
      <c r="K6378">
        <v>0</v>
      </c>
      <c r="M6378">
        <v>2018</v>
      </c>
      <c r="N6378" t="s">
        <v>6404</v>
      </c>
      <c r="O6378">
        <v>99</v>
      </c>
      <c r="P6378">
        <v>1</v>
      </c>
      <c r="Q6378" t="s">
        <v>7733</v>
      </c>
      <c r="R6378" t="s">
        <v>7734</v>
      </c>
      <c r="S6378" t="s">
        <v>7734</v>
      </c>
      <c r="T6378" t="s">
        <v>1262</v>
      </c>
      <c r="U6378">
        <f t="shared" si="99"/>
        <v>1899</v>
      </c>
    </row>
    <row r="6379" spans="1:21" x14ac:dyDescent="0.2">
      <c r="A6379" t="s">
        <v>19675</v>
      </c>
      <c r="B6379" t="s">
        <v>12544</v>
      </c>
      <c r="C6379">
        <v>3512020</v>
      </c>
      <c r="D6379" t="s">
        <v>6584</v>
      </c>
      <c r="E6379" t="s">
        <v>12549</v>
      </c>
      <c r="F6379" t="s">
        <v>6402</v>
      </c>
      <c r="G6379">
        <v>537</v>
      </c>
      <c r="H6379">
        <v>1899</v>
      </c>
      <c r="I6379">
        <v>1</v>
      </c>
      <c r="J6379">
        <v>0</v>
      </c>
      <c r="K6379">
        <v>0</v>
      </c>
      <c r="M6379">
        <v>2018</v>
      </c>
      <c r="N6379" t="s">
        <v>6404</v>
      </c>
      <c r="O6379">
        <v>99</v>
      </c>
      <c r="P6379">
        <v>1</v>
      </c>
      <c r="Q6379" t="s">
        <v>7733</v>
      </c>
      <c r="R6379" t="s">
        <v>7734</v>
      </c>
      <c r="S6379" t="s">
        <v>7734</v>
      </c>
      <c r="T6379" t="s">
        <v>5583</v>
      </c>
      <c r="U6379">
        <f t="shared" si="99"/>
        <v>1899</v>
      </c>
    </row>
    <row r="6380" spans="1:21" x14ac:dyDescent="0.2">
      <c r="A6380" t="s">
        <v>19676</v>
      </c>
      <c r="B6380" t="s">
        <v>12544</v>
      </c>
      <c r="C6380">
        <v>3512020</v>
      </c>
      <c r="D6380" t="s">
        <v>6589</v>
      </c>
      <c r="E6380" t="s">
        <v>19677</v>
      </c>
      <c r="F6380" t="s">
        <v>6402</v>
      </c>
      <c r="G6380">
        <v>0</v>
      </c>
      <c r="H6380">
        <v>0</v>
      </c>
      <c r="I6380">
        <v>1</v>
      </c>
      <c r="J6380">
        <v>1</v>
      </c>
      <c r="K6380">
        <v>1</v>
      </c>
      <c r="M6380">
        <v>2018</v>
      </c>
      <c r="N6380" t="s">
        <v>1463</v>
      </c>
      <c r="O6380">
        <v>1</v>
      </c>
      <c r="P6380">
        <v>2</v>
      </c>
      <c r="Q6380" t="s">
        <v>7733</v>
      </c>
      <c r="R6380" t="s">
        <v>7734</v>
      </c>
      <c r="S6380" t="s">
        <v>7734</v>
      </c>
      <c r="T6380" t="s">
        <v>24775</v>
      </c>
      <c r="U6380">
        <f t="shared" si="99"/>
        <v>1899</v>
      </c>
    </row>
    <row r="6381" spans="1:21" x14ac:dyDescent="0.2">
      <c r="A6381" t="s">
        <v>19678</v>
      </c>
      <c r="B6381" t="s">
        <v>12544</v>
      </c>
      <c r="C6381">
        <v>3512020</v>
      </c>
      <c r="D6381" t="s">
        <v>6656</v>
      </c>
      <c r="E6381" t="s">
        <v>6504</v>
      </c>
      <c r="F6381" t="s">
        <v>6402</v>
      </c>
      <c r="G6381">
        <v>351</v>
      </c>
      <c r="H6381">
        <v>1426</v>
      </c>
      <c r="I6381">
        <v>0</v>
      </c>
      <c r="J6381">
        <v>0</v>
      </c>
      <c r="K6381">
        <v>0</v>
      </c>
      <c r="M6381">
        <v>2018</v>
      </c>
      <c r="N6381" t="s">
        <v>1463</v>
      </c>
      <c r="O6381">
        <v>2</v>
      </c>
      <c r="P6381">
        <v>2</v>
      </c>
      <c r="Q6381" t="s">
        <v>7733</v>
      </c>
      <c r="R6381" t="s">
        <v>7734</v>
      </c>
      <c r="S6381" t="s">
        <v>7734</v>
      </c>
      <c r="T6381" t="s">
        <v>24776</v>
      </c>
      <c r="U6381">
        <f t="shared" si="99"/>
        <v>1899</v>
      </c>
    </row>
    <row r="6382" spans="1:21" x14ac:dyDescent="0.2">
      <c r="A6382" t="s">
        <v>19676</v>
      </c>
      <c r="B6382" t="s">
        <v>12544</v>
      </c>
      <c r="C6382">
        <v>3512020</v>
      </c>
      <c r="D6382" t="s">
        <v>6573</v>
      </c>
      <c r="E6382" t="s">
        <v>12552</v>
      </c>
      <c r="F6382" t="s">
        <v>6402</v>
      </c>
      <c r="G6382">
        <v>0</v>
      </c>
      <c r="H6382">
        <v>0</v>
      </c>
      <c r="I6382">
        <v>1</v>
      </c>
      <c r="J6382">
        <v>1</v>
      </c>
      <c r="K6382">
        <v>1</v>
      </c>
      <c r="M6382">
        <v>2018</v>
      </c>
      <c r="N6382" t="s">
        <v>1463</v>
      </c>
      <c r="O6382">
        <v>1</v>
      </c>
      <c r="P6382">
        <v>2</v>
      </c>
      <c r="Q6382" t="s">
        <v>7733</v>
      </c>
      <c r="R6382" t="s">
        <v>7734</v>
      </c>
      <c r="S6382" t="s">
        <v>7734</v>
      </c>
      <c r="T6382" t="s">
        <v>5582</v>
      </c>
      <c r="U6382">
        <f t="shared" si="99"/>
        <v>1899</v>
      </c>
    </row>
    <row r="6383" spans="1:21" x14ac:dyDescent="0.2">
      <c r="A6383" t="s">
        <v>19678</v>
      </c>
      <c r="B6383" t="s">
        <v>12544</v>
      </c>
      <c r="C6383">
        <v>3512020</v>
      </c>
      <c r="D6383" t="s">
        <v>6434</v>
      </c>
      <c r="E6383" t="s">
        <v>8501</v>
      </c>
      <c r="F6383" t="s">
        <v>6402</v>
      </c>
      <c r="G6383">
        <v>581</v>
      </c>
      <c r="H6383">
        <v>1426</v>
      </c>
      <c r="I6383">
        <v>0</v>
      </c>
      <c r="J6383">
        <v>1</v>
      </c>
      <c r="K6383">
        <v>0</v>
      </c>
      <c r="M6383">
        <v>2018</v>
      </c>
      <c r="N6383" t="s">
        <v>1463</v>
      </c>
      <c r="O6383">
        <v>2</v>
      </c>
      <c r="P6383">
        <v>2</v>
      </c>
      <c r="Q6383" t="s">
        <v>7733</v>
      </c>
      <c r="R6383" t="s">
        <v>7734</v>
      </c>
      <c r="S6383" t="s">
        <v>7734</v>
      </c>
      <c r="T6383" t="s">
        <v>5587</v>
      </c>
      <c r="U6383">
        <f t="shared" si="99"/>
        <v>1899</v>
      </c>
    </row>
    <row r="6384" spans="1:21" x14ac:dyDescent="0.2">
      <c r="A6384" t="s">
        <v>19678</v>
      </c>
      <c r="B6384" t="s">
        <v>12544</v>
      </c>
      <c r="C6384">
        <v>3512020</v>
      </c>
      <c r="D6384" t="s">
        <v>17104</v>
      </c>
      <c r="E6384" t="s">
        <v>7090</v>
      </c>
      <c r="F6384" t="s">
        <v>6402</v>
      </c>
      <c r="G6384">
        <v>494</v>
      </c>
      <c r="H6384">
        <v>1426</v>
      </c>
      <c r="I6384">
        <v>0</v>
      </c>
      <c r="J6384">
        <v>1</v>
      </c>
      <c r="K6384">
        <v>0</v>
      </c>
      <c r="M6384">
        <v>2018</v>
      </c>
      <c r="N6384" t="s">
        <v>1463</v>
      </c>
      <c r="O6384">
        <v>2</v>
      </c>
      <c r="P6384">
        <v>2</v>
      </c>
      <c r="Q6384" t="s">
        <v>7733</v>
      </c>
      <c r="R6384" t="s">
        <v>7734</v>
      </c>
      <c r="S6384" t="s">
        <v>7734</v>
      </c>
      <c r="T6384" t="s">
        <v>24777</v>
      </c>
      <c r="U6384">
        <f t="shared" si="99"/>
        <v>1899</v>
      </c>
    </row>
    <row r="6385" spans="1:21" x14ac:dyDescent="0.2">
      <c r="A6385" t="s">
        <v>19675</v>
      </c>
      <c r="B6385" t="s">
        <v>12544</v>
      </c>
      <c r="C6385">
        <v>3512020</v>
      </c>
      <c r="D6385" t="s">
        <v>12550</v>
      </c>
      <c r="E6385" t="s">
        <v>19679</v>
      </c>
      <c r="F6385" t="s">
        <v>6402</v>
      </c>
      <c r="G6385">
        <v>165</v>
      </c>
      <c r="H6385">
        <v>1899</v>
      </c>
      <c r="I6385">
        <v>0</v>
      </c>
      <c r="J6385">
        <v>0</v>
      </c>
      <c r="K6385">
        <v>0</v>
      </c>
      <c r="M6385">
        <v>2018</v>
      </c>
      <c r="N6385" t="s">
        <v>6404</v>
      </c>
      <c r="O6385">
        <v>99</v>
      </c>
      <c r="P6385">
        <v>1</v>
      </c>
      <c r="Q6385" t="s">
        <v>7733</v>
      </c>
      <c r="R6385" t="s">
        <v>7734</v>
      </c>
      <c r="S6385" t="s">
        <v>7734</v>
      </c>
      <c r="T6385" t="s">
        <v>24778</v>
      </c>
      <c r="U6385">
        <f t="shared" si="99"/>
        <v>1899</v>
      </c>
    </row>
    <row r="6386" spans="1:21" x14ac:dyDescent="0.2">
      <c r="A6386" t="s">
        <v>19680</v>
      </c>
      <c r="B6386" t="s">
        <v>11241</v>
      </c>
      <c r="C6386">
        <v>3511030</v>
      </c>
      <c r="D6386" t="s">
        <v>6857</v>
      </c>
      <c r="E6386" t="s">
        <v>19681</v>
      </c>
      <c r="F6386" t="s">
        <v>6402</v>
      </c>
      <c r="G6386">
        <v>808</v>
      </c>
      <c r="H6386">
        <v>11878</v>
      </c>
      <c r="I6386">
        <v>0</v>
      </c>
      <c r="J6386">
        <v>0</v>
      </c>
      <c r="K6386">
        <v>0</v>
      </c>
      <c r="M6386">
        <v>2018</v>
      </c>
      <c r="N6386" t="s">
        <v>1463</v>
      </c>
      <c r="O6386">
        <v>99</v>
      </c>
      <c r="P6386">
        <v>5</v>
      </c>
      <c r="Q6386" t="s">
        <v>7733</v>
      </c>
      <c r="R6386" t="s">
        <v>7734</v>
      </c>
      <c r="S6386" t="s">
        <v>7734</v>
      </c>
      <c r="T6386" t="s">
        <v>24779</v>
      </c>
      <c r="U6386">
        <f t="shared" si="99"/>
        <v>11878</v>
      </c>
    </row>
    <row r="6387" spans="1:21" x14ac:dyDescent="0.2">
      <c r="A6387" t="s">
        <v>19680</v>
      </c>
      <c r="B6387" t="s">
        <v>11241</v>
      </c>
      <c r="C6387">
        <v>3511030</v>
      </c>
      <c r="D6387" t="s">
        <v>6470</v>
      </c>
      <c r="E6387" t="s">
        <v>6528</v>
      </c>
      <c r="F6387" t="s">
        <v>6402</v>
      </c>
      <c r="G6387">
        <v>1260</v>
      </c>
      <c r="H6387">
        <v>11878</v>
      </c>
      <c r="I6387">
        <v>1</v>
      </c>
      <c r="J6387">
        <v>1</v>
      </c>
      <c r="K6387">
        <v>0</v>
      </c>
      <c r="M6387">
        <v>2018</v>
      </c>
      <c r="N6387" t="s">
        <v>1463</v>
      </c>
      <c r="O6387">
        <v>99</v>
      </c>
      <c r="P6387">
        <v>5</v>
      </c>
      <c r="Q6387" t="s">
        <v>7733</v>
      </c>
      <c r="R6387" t="s">
        <v>7734</v>
      </c>
      <c r="S6387" t="s">
        <v>7734</v>
      </c>
      <c r="T6387" t="s">
        <v>24780</v>
      </c>
      <c r="U6387">
        <f t="shared" si="99"/>
        <v>11878</v>
      </c>
    </row>
    <row r="6388" spans="1:21" x14ac:dyDescent="0.2">
      <c r="A6388" t="s">
        <v>19680</v>
      </c>
      <c r="B6388" t="s">
        <v>11241</v>
      </c>
      <c r="C6388">
        <v>3511030</v>
      </c>
      <c r="D6388" t="s">
        <v>6470</v>
      </c>
      <c r="E6388" t="s">
        <v>6725</v>
      </c>
      <c r="F6388" t="s">
        <v>6402</v>
      </c>
      <c r="G6388">
        <v>767</v>
      </c>
      <c r="H6388">
        <v>11878</v>
      </c>
      <c r="I6388">
        <v>0</v>
      </c>
      <c r="J6388">
        <v>0</v>
      </c>
      <c r="K6388">
        <v>0</v>
      </c>
      <c r="M6388">
        <v>2018</v>
      </c>
      <c r="N6388" t="s">
        <v>1463</v>
      </c>
      <c r="O6388">
        <v>99</v>
      </c>
      <c r="P6388">
        <v>5</v>
      </c>
      <c r="Q6388" t="s">
        <v>7733</v>
      </c>
      <c r="R6388" t="s">
        <v>7734</v>
      </c>
      <c r="S6388" t="s">
        <v>7734</v>
      </c>
      <c r="T6388" t="s">
        <v>24781</v>
      </c>
      <c r="U6388">
        <f t="shared" si="99"/>
        <v>11878</v>
      </c>
    </row>
    <row r="6389" spans="1:21" x14ac:dyDescent="0.2">
      <c r="A6389" t="s">
        <v>19682</v>
      </c>
      <c r="B6389" t="s">
        <v>11241</v>
      </c>
      <c r="C6389">
        <v>3511030</v>
      </c>
      <c r="D6389" t="s">
        <v>6505</v>
      </c>
      <c r="E6389" t="s">
        <v>19683</v>
      </c>
      <c r="F6389" t="s">
        <v>6402</v>
      </c>
      <c r="G6389">
        <v>518</v>
      </c>
      <c r="H6389">
        <v>2958</v>
      </c>
      <c r="I6389">
        <v>0</v>
      </c>
      <c r="J6389">
        <v>0</v>
      </c>
      <c r="K6389">
        <v>0</v>
      </c>
      <c r="M6389">
        <v>2018</v>
      </c>
      <c r="N6389" t="s">
        <v>2531</v>
      </c>
      <c r="O6389">
        <v>99</v>
      </c>
      <c r="P6389">
        <v>1</v>
      </c>
      <c r="Q6389" t="s">
        <v>7733</v>
      </c>
      <c r="R6389" t="s">
        <v>7734</v>
      </c>
      <c r="S6389" t="s">
        <v>7734</v>
      </c>
      <c r="T6389" t="s">
        <v>24782</v>
      </c>
      <c r="U6389">
        <f t="shared" si="99"/>
        <v>11878</v>
      </c>
    </row>
    <row r="6390" spans="1:21" x14ac:dyDescent="0.2">
      <c r="A6390" t="s">
        <v>19680</v>
      </c>
      <c r="B6390" t="s">
        <v>11241</v>
      </c>
      <c r="C6390">
        <v>3511030</v>
      </c>
      <c r="D6390" t="s">
        <v>6437</v>
      </c>
      <c r="E6390" t="s">
        <v>7313</v>
      </c>
      <c r="F6390" t="s">
        <v>6402</v>
      </c>
      <c r="G6390">
        <v>1527</v>
      </c>
      <c r="H6390">
        <v>11878</v>
      </c>
      <c r="I6390">
        <v>1</v>
      </c>
      <c r="J6390">
        <v>1</v>
      </c>
      <c r="K6390">
        <v>0</v>
      </c>
      <c r="M6390">
        <v>2018</v>
      </c>
      <c r="N6390" t="s">
        <v>1463</v>
      </c>
      <c r="O6390">
        <v>99</v>
      </c>
      <c r="P6390">
        <v>5</v>
      </c>
      <c r="Q6390" t="s">
        <v>7733</v>
      </c>
      <c r="R6390" t="s">
        <v>7734</v>
      </c>
      <c r="S6390" t="s">
        <v>7734</v>
      </c>
      <c r="T6390" t="s">
        <v>24783</v>
      </c>
      <c r="U6390">
        <f t="shared" si="99"/>
        <v>11878</v>
      </c>
    </row>
    <row r="6391" spans="1:21" x14ac:dyDescent="0.2">
      <c r="A6391" t="s">
        <v>19682</v>
      </c>
      <c r="B6391" t="s">
        <v>11241</v>
      </c>
      <c r="C6391">
        <v>3511030</v>
      </c>
      <c r="D6391" t="s">
        <v>15462</v>
      </c>
      <c r="E6391" t="s">
        <v>11400</v>
      </c>
      <c r="F6391" t="s">
        <v>6402</v>
      </c>
      <c r="G6391">
        <v>940</v>
      </c>
      <c r="H6391">
        <v>2958</v>
      </c>
      <c r="I6391">
        <v>0</v>
      </c>
      <c r="J6391">
        <v>0</v>
      </c>
      <c r="K6391">
        <v>0</v>
      </c>
      <c r="M6391">
        <v>2018</v>
      </c>
      <c r="N6391" t="s">
        <v>2531</v>
      </c>
      <c r="O6391">
        <v>99</v>
      </c>
      <c r="P6391">
        <v>1</v>
      </c>
      <c r="Q6391" t="s">
        <v>7733</v>
      </c>
      <c r="R6391" t="s">
        <v>7734</v>
      </c>
      <c r="S6391" t="s">
        <v>7734</v>
      </c>
      <c r="T6391" t="s">
        <v>24784</v>
      </c>
      <c r="U6391">
        <f t="shared" si="99"/>
        <v>11878</v>
      </c>
    </row>
    <row r="6392" spans="1:21" x14ac:dyDescent="0.2">
      <c r="A6392" t="s">
        <v>19682</v>
      </c>
      <c r="B6392" t="s">
        <v>11241</v>
      </c>
      <c r="C6392">
        <v>3511030</v>
      </c>
      <c r="D6392" t="s">
        <v>6905</v>
      </c>
      <c r="E6392" t="s">
        <v>6544</v>
      </c>
      <c r="F6392" t="s">
        <v>6402</v>
      </c>
      <c r="G6392">
        <v>1500</v>
      </c>
      <c r="H6392">
        <v>2958</v>
      </c>
      <c r="I6392">
        <v>1</v>
      </c>
      <c r="J6392">
        <v>1</v>
      </c>
      <c r="K6392">
        <v>0</v>
      </c>
      <c r="M6392">
        <v>2018</v>
      </c>
      <c r="N6392" t="s">
        <v>2531</v>
      </c>
      <c r="O6392">
        <v>99</v>
      </c>
      <c r="P6392">
        <v>1</v>
      </c>
      <c r="Q6392" t="s">
        <v>7733</v>
      </c>
      <c r="R6392" t="s">
        <v>7734</v>
      </c>
      <c r="S6392" t="s">
        <v>7734</v>
      </c>
      <c r="T6392" t="s">
        <v>24785</v>
      </c>
      <c r="U6392">
        <f t="shared" si="99"/>
        <v>11878</v>
      </c>
    </row>
    <row r="6393" spans="1:21" x14ac:dyDescent="0.2">
      <c r="A6393" t="s">
        <v>19680</v>
      </c>
      <c r="B6393" t="s">
        <v>11241</v>
      </c>
      <c r="C6393">
        <v>3511030</v>
      </c>
      <c r="D6393" t="s">
        <v>6905</v>
      </c>
      <c r="E6393" t="s">
        <v>19684</v>
      </c>
      <c r="F6393" t="s">
        <v>6402</v>
      </c>
      <c r="G6393">
        <v>1170</v>
      </c>
      <c r="H6393">
        <v>11878</v>
      </c>
      <c r="I6393">
        <v>0</v>
      </c>
      <c r="J6393">
        <v>0</v>
      </c>
      <c r="K6393">
        <v>0</v>
      </c>
      <c r="M6393">
        <v>2018</v>
      </c>
      <c r="N6393" t="s">
        <v>1463</v>
      </c>
      <c r="O6393">
        <v>99</v>
      </c>
      <c r="P6393">
        <v>5</v>
      </c>
      <c r="Q6393" t="s">
        <v>7733</v>
      </c>
      <c r="R6393" t="s">
        <v>7734</v>
      </c>
      <c r="S6393" t="s">
        <v>7734</v>
      </c>
      <c r="T6393" t="s">
        <v>24786</v>
      </c>
      <c r="U6393">
        <f t="shared" si="99"/>
        <v>11878</v>
      </c>
    </row>
    <row r="6394" spans="1:21" x14ac:dyDescent="0.2">
      <c r="A6394" t="s">
        <v>19685</v>
      </c>
      <c r="B6394" t="s">
        <v>11241</v>
      </c>
      <c r="C6394">
        <v>3511030</v>
      </c>
      <c r="D6394" t="s">
        <v>6434</v>
      </c>
      <c r="E6394" t="s">
        <v>11242</v>
      </c>
      <c r="F6394" t="s">
        <v>6402</v>
      </c>
      <c r="G6394">
        <v>1886</v>
      </c>
      <c r="H6394">
        <v>2985</v>
      </c>
      <c r="I6394">
        <v>1</v>
      </c>
      <c r="J6394">
        <v>1</v>
      </c>
      <c r="K6394">
        <v>0</v>
      </c>
      <c r="M6394">
        <v>2018</v>
      </c>
      <c r="N6394" t="s">
        <v>1753</v>
      </c>
      <c r="O6394">
        <v>99</v>
      </c>
      <c r="P6394">
        <v>1</v>
      </c>
      <c r="Q6394" t="s">
        <v>7733</v>
      </c>
      <c r="R6394" t="s">
        <v>7734</v>
      </c>
      <c r="S6394" t="s">
        <v>7734</v>
      </c>
      <c r="T6394" t="s">
        <v>1264</v>
      </c>
      <c r="U6394">
        <f t="shared" si="99"/>
        <v>11878</v>
      </c>
    </row>
    <row r="6395" spans="1:21" x14ac:dyDescent="0.2">
      <c r="A6395" t="s">
        <v>19680</v>
      </c>
      <c r="B6395" t="s">
        <v>11241</v>
      </c>
      <c r="C6395">
        <v>3511030</v>
      </c>
      <c r="D6395" t="s">
        <v>6485</v>
      </c>
      <c r="E6395" t="s">
        <v>7217</v>
      </c>
      <c r="F6395" t="s">
        <v>6402</v>
      </c>
      <c r="G6395">
        <v>1332</v>
      </c>
      <c r="H6395">
        <v>11878</v>
      </c>
      <c r="I6395">
        <v>1</v>
      </c>
      <c r="J6395">
        <v>1</v>
      </c>
      <c r="K6395">
        <v>0</v>
      </c>
      <c r="M6395">
        <v>2018</v>
      </c>
      <c r="N6395" t="s">
        <v>1463</v>
      </c>
      <c r="O6395">
        <v>99</v>
      </c>
      <c r="P6395">
        <v>5</v>
      </c>
      <c r="Q6395" t="s">
        <v>7733</v>
      </c>
      <c r="R6395" t="s">
        <v>7734</v>
      </c>
      <c r="S6395" t="s">
        <v>7734</v>
      </c>
      <c r="T6395" t="s">
        <v>5594</v>
      </c>
      <c r="U6395">
        <f t="shared" si="99"/>
        <v>11878</v>
      </c>
    </row>
    <row r="6396" spans="1:21" x14ac:dyDescent="0.2">
      <c r="A6396" t="s">
        <v>19680</v>
      </c>
      <c r="B6396" t="s">
        <v>11241</v>
      </c>
      <c r="C6396">
        <v>3511030</v>
      </c>
      <c r="D6396" t="s">
        <v>11250</v>
      </c>
      <c r="E6396" t="s">
        <v>11251</v>
      </c>
      <c r="F6396" t="s">
        <v>6402</v>
      </c>
      <c r="G6396">
        <v>1191</v>
      </c>
      <c r="H6396">
        <v>11878</v>
      </c>
      <c r="I6396">
        <v>0</v>
      </c>
      <c r="J6396">
        <v>0</v>
      </c>
      <c r="K6396">
        <v>0</v>
      </c>
      <c r="M6396">
        <v>2018</v>
      </c>
      <c r="N6396" t="s">
        <v>1463</v>
      </c>
      <c r="O6396">
        <v>99</v>
      </c>
      <c r="P6396">
        <v>5</v>
      </c>
      <c r="Q6396" t="s">
        <v>7733</v>
      </c>
      <c r="R6396" t="s">
        <v>7734</v>
      </c>
      <c r="S6396" t="s">
        <v>7734</v>
      </c>
      <c r="T6396" t="s">
        <v>5588</v>
      </c>
      <c r="U6396">
        <f t="shared" si="99"/>
        <v>11878</v>
      </c>
    </row>
    <row r="6397" spans="1:21" x14ac:dyDescent="0.2">
      <c r="A6397" t="s">
        <v>19685</v>
      </c>
      <c r="B6397" t="s">
        <v>11241</v>
      </c>
      <c r="C6397">
        <v>3511030</v>
      </c>
      <c r="D6397" t="s">
        <v>15422</v>
      </c>
      <c r="E6397" t="s">
        <v>18358</v>
      </c>
      <c r="F6397" t="s">
        <v>6402</v>
      </c>
      <c r="G6397">
        <v>1099</v>
      </c>
      <c r="H6397">
        <v>2985</v>
      </c>
      <c r="I6397">
        <v>0</v>
      </c>
      <c r="J6397">
        <v>0</v>
      </c>
      <c r="K6397">
        <v>0</v>
      </c>
      <c r="M6397">
        <v>2018</v>
      </c>
      <c r="N6397" t="s">
        <v>1753</v>
      </c>
      <c r="O6397">
        <v>99</v>
      </c>
      <c r="P6397">
        <v>1</v>
      </c>
      <c r="Q6397" t="s">
        <v>7733</v>
      </c>
      <c r="R6397" t="s">
        <v>7734</v>
      </c>
      <c r="S6397" t="s">
        <v>7734</v>
      </c>
      <c r="T6397" t="s">
        <v>24787</v>
      </c>
      <c r="U6397">
        <f t="shared" si="99"/>
        <v>11878</v>
      </c>
    </row>
    <row r="6398" spans="1:21" x14ac:dyDescent="0.2">
      <c r="A6398" t="s">
        <v>19680</v>
      </c>
      <c r="B6398" t="s">
        <v>11241</v>
      </c>
      <c r="C6398">
        <v>3511030</v>
      </c>
      <c r="D6398" t="s">
        <v>11246</v>
      </c>
      <c r="E6398" t="s">
        <v>6510</v>
      </c>
      <c r="F6398" t="s">
        <v>6402</v>
      </c>
      <c r="G6398">
        <v>1352</v>
      </c>
      <c r="H6398">
        <v>11878</v>
      </c>
      <c r="I6398">
        <v>0</v>
      </c>
      <c r="J6398">
        <v>1</v>
      </c>
      <c r="K6398">
        <v>0</v>
      </c>
      <c r="M6398">
        <v>2018</v>
      </c>
      <c r="N6398" t="s">
        <v>1463</v>
      </c>
      <c r="O6398">
        <v>99</v>
      </c>
      <c r="P6398">
        <v>5</v>
      </c>
      <c r="Q6398" t="s">
        <v>7733</v>
      </c>
      <c r="R6398" t="s">
        <v>7734</v>
      </c>
      <c r="S6398" t="s">
        <v>7734</v>
      </c>
      <c r="T6398" t="s">
        <v>5592</v>
      </c>
      <c r="U6398">
        <f t="shared" si="99"/>
        <v>11878</v>
      </c>
    </row>
    <row r="6399" spans="1:21" x14ac:dyDescent="0.2">
      <c r="A6399" t="s">
        <v>19680</v>
      </c>
      <c r="B6399" t="s">
        <v>11241</v>
      </c>
      <c r="C6399">
        <v>3511030</v>
      </c>
      <c r="D6399" t="s">
        <v>11247</v>
      </c>
      <c r="E6399" t="s">
        <v>8793</v>
      </c>
      <c r="F6399" t="s">
        <v>6402</v>
      </c>
      <c r="G6399">
        <v>1503</v>
      </c>
      <c r="H6399">
        <v>11878</v>
      </c>
      <c r="I6399">
        <v>1</v>
      </c>
      <c r="J6399">
        <v>1</v>
      </c>
      <c r="K6399">
        <v>0</v>
      </c>
      <c r="M6399">
        <v>2018</v>
      </c>
      <c r="N6399" t="s">
        <v>1463</v>
      </c>
      <c r="O6399">
        <v>99</v>
      </c>
      <c r="P6399">
        <v>5</v>
      </c>
      <c r="Q6399" t="s">
        <v>7733</v>
      </c>
      <c r="R6399" t="s">
        <v>7734</v>
      </c>
      <c r="S6399" t="s">
        <v>7734</v>
      </c>
      <c r="T6399" t="s">
        <v>5591</v>
      </c>
      <c r="U6399">
        <f t="shared" si="99"/>
        <v>11878</v>
      </c>
    </row>
    <row r="6400" spans="1:21" x14ac:dyDescent="0.2">
      <c r="A6400" t="s">
        <v>19680</v>
      </c>
      <c r="B6400" t="s">
        <v>11241</v>
      </c>
      <c r="C6400">
        <v>3511030</v>
      </c>
      <c r="D6400" t="s">
        <v>7172</v>
      </c>
      <c r="E6400" t="s">
        <v>7706</v>
      </c>
      <c r="F6400" t="s">
        <v>6402</v>
      </c>
      <c r="G6400">
        <v>414</v>
      </c>
      <c r="H6400">
        <v>11878</v>
      </c>
      <c r="I6400">
        <v>0</v>
      </c>
      <c r="J6400">
        <v>0</v>
      </c>
      <c r="K6400">
        <v>0</v>
      </c>
      <c r="M6400">
        <v>2018</v>
      </c>
      <c r="N6400" t="s">
        <v>1463</v>
      </c>
      <c r="O6400">
        <v>99</v>
      </c>
      <c r="P6400">
        <v>5</v>
      </c>
      <c r="Q6400" t="s">
        <v>7733</v>
      </c>
      <c r="R6400" t="s">
        <v>7734</v>
      </c>
      <c r="S6400" t="s">
        <v>7734</v>
      </c>
      <c r="T6400" t="s">
        <v>24788</v>
      </c>
      <c r="U6400">
        <f t="shared" si="99"/>
        <v>11878</v>
      </c>
    </row>
    <row r="6401" spans="1:21" x14ac:dyDescent="0.2">
      <c r="A6401" t="s">
        <v>19680</v>
      </c>
      <c r="B6401" t="s">
        <v>11241</v>
      </c>
      <c r="C6401">
        <v>3511030</v>
      </c>
      <c r="D6401" t="s">
        <v>7358</v>
      </c>
      <c r="E6401" t="s">
        <v>6415</v>
      </c>
      <c r="F6401" t="s">
        <v>6402</v>
      </c>
      <c r="G6401">
        <v>554</v>
      </c>
      <c r="H6401">
        <v>11878</v>
      </c>
      <c r="I6401">
        <v>0</v>
      </c>
      <c r="J6401">
        <v>0</v>
      </c>
      <c r="K6401">
        <v>0</v>
      </c>
      <c r="M6401">
        <v>2018</v>
      </c>
      <c r="N6401" t="s">
        <v>1463</v>
      </c>
      <c r="O6401">
        <v>99</v>
      </c>
      <c r="P6401">
        <v>5</v>
      </c>
      <c r="Q6401" t="s">
        <v>7733</v>
      </c>
      <c r="R6401" t="s">
        <v>7734</v>
      </c>
      <c r="S6401" t="s">
        <v>7734</v>
      </c>
      <c r="T6401" t="s">
        <v>24789</v>
      </c>
      <c r="U6401">
        <f t="shared" si="99"/>
        <v>11878</v>
      </c>
    </row>
    <row r="6402" spans="1:21" x14ac:dyDescent="0.2">
      <c r="A6402" t="s">
        <v>19686</v>
      </c>
      <c r="B6402" t="s">
        <v>12671</v>
      </c>
      <c r="C6402">
        <v>3549046</v>
      </c>
      <c r="D6402" t="s">
        <v>19687</v>
      </c>
      <c r="E6402" t="s">
        <v>19688</v>
      </c>
      <c r="F6402" t="s">
        <v>6402</v>
      </c>
      <c r="G6402">
        <v>117</v>
      </c>
      <c r="H6402">
        <v>1944</v>
      </c>
      <c r="I6402">
        <v>0</v>
      </c>
      <c r="J6402">
        <v>0</v>
      </c>
      <c r="K6402">
        <v>0</v>
      </c>
      <c r="M6402">
        <v>2018</v>
      </c>
      <c r="N6402" t="s">
        <v>1463</v>
      </c>
      <c r="O6402">
        <v>99</v>
      </c>
      <c r="P6402">
        <v>4</v>
      </c>
      <c r="Q6402" t="s">
        <v>7733</v>
      </c>
      <c r="R6402" t="s">
        <v>7734</v>
      </c>
      <c r="S6402" t="s">
        <v>7734</v>
      </c>
      <c r="T6402" t="s">
        <v>24790</v>
      </c>
      <c r="U6402">
        <f t="shared" ref="U6402:U6465" si="100">_xlfn.MAXIFS($H$2:$H$6695, $C$2:$C$6695,C6402)</f>
        <v>1944</v>
      </c>
    </row>
    <row r="6403" spans="1:21" x14ac:dyDescent="0.2">
      <c r="A6403" t="s">
        <v>19686</v>
      </c>
      <c r="B6403" t="s">
        <v>12671</v>
      </c>
      <c r="C6403">
        <v>3549046</v>
      </c>
      <c r="D6403" t="s">
        <v>6425</v>
      </c>
      <c r="E6403" t="s">
        <v>16197</v>
      </c>
      <c r="F6403" t="s">
        <v>6402</v>
      </c>
      <c r="G6403">
        <v>191</v>
      </c>
      <c r="H6403">
        <v>1944</v>
      </c>
      <c r="I6403">
        <v>0</v>
      </c>
      <c r="J6403">
        <v>0</v>
      </c>
      <c r="K6403">
        <v>0</v>
      </c>
      <c r="M6403">
        <v>2018</v>
      </c>
      <c r="N6403" t="s">
        <v>1463</v>
      </c>
      <c r="O6403">
        <v>99</v>
      </c>
      <c r="P6403">
        <v>4</v>
      </c>
      <c r="Q6403" t="s">
        <v>7733</v>
      </c>
      <c r="R6403" t="s">
        <v>7734</v>
      </c>
      <c r="S6403" t="s">
        <v>7734</v>
      </c>
      <c r="T6403" t="s">
        <v>24791</v>
      </c>
      <c r="U6403">
        <f t="shared" si="100"/>
        <v>1944</v>
      </c>
    </row>
    <row r="6404" spans="1:21" x14ac:dyDescent="0.2">
      <c r="A6404" t="s">
        <v>19686</v>
      </c>
      <c r="B6404" t="s">
        <v>12671</v>
      </c>
      <c r="C6404">
        <v>3549046</v>
      </c>
      <c r="D6404" t="s">
        <v>6547</v>
      </c>
      <c r="E6404" t="s">
        <v>9586</v>
      </c>
      <c r="F6404" t="s">
        <v>6402</v>
      </c>
      <c r="G6404">
        <v>237</v>
      </c>
      <c r="H6404">
        <v>1944</v>
      </c>
      <c r="I6404">
        <v>1</v>
      </c>
      <c r="J6404">
        <v>1</v>
      </c>
      <c r="K6404">
        <v>0</v>
      </c>
      <c r="M6404">
        <v>2018</v>
      </c>
      <c r="N6404" t="s">
        <v>1463</v>
      </c>
      <c r="O6404">
        <v>99</v>
      </c>
      <c r="P6404">
        <v>4</v>
      </c>
      <c r="Q6404" t="s">
        <v>7733</v>
      </c>
      <c r="R6404" t="s">
        <v>7734</v>
      </c>
      <c r="S6404" t="s">
        <v>7734</v>
      </c>
      <c r="T6404" t="s">
        <v>1274</v>
      </c>
      <c r="U6404">
        <f t="shared" si="100"/>
        <v>1944</v>
      </c>
    </row>
    <row r="6405" spans="1:21" x14ac:dyDescent="0.2">
      <c r="A6405" t="s">
        <v>19686</v>
      </c>
      <c r="B6405" t="s">
        <v>12671</v>
      </c>
      <c r="C6405">
        <v>3549046</v>
      </c>
      <c r="D6405" t="s">
        <v>6550</v>
      </c>
      <c r="E6405" t="s">
        <v>6472</v>
      </c>
      <c r="F6405" t="s">
        <v>6402</v>
      </c>
      <c r="G6405">
        <v>363</v>
      </c>
      <c r="H6405">
        <v>1944</v>
      </c>
      <c r="I6405">
        <v>1</v>
      </c>
      <c r="J6405">
        <v>1</v>
      </c>
      <c r="K6405">
        <v>0</v>
      </c>
      <c r="M6405">
        <v>2018</v>
      </c>
      <c r="N6405" t="s">
        <v>1463</v>
      </c>
      <c r="O6405">
        <v>99</v>
      </c>
      <c r="P6405">
        <v>4</v>
      </c>
      <c r="Q6405" t="s">
        <v>7733</v>
      </c>
      <c r="R6405" t="s">
        <v>7734</v>
      </c>
      <c r="S6405" t="s">
        <v>7734</v>
      </c>
      <c r="T6405" t="s">
        <v>21582</v>
      </c>
      <c r="U6405">
        <f t="shared" si="100"/>
        <v>1944</v>
      </c>
    </row>
    <row r="6406" spans="1:21" x14ac:dyDescent="0.2">
      <c r="A6406" t="s">
        <v>19686</v>
      </c>
      <c r="B6406" t="s">
        <v>12671</v>
      </c>
      <c r="C6406">
        <v>3549046</v>
      </c>
      <c r="D6406" t="s">
        <v>7335</v>
      </c>
      <c r="E6406" t="s">
        <v>6910</v>
      </c>
      <c r="F6406" t="s">
        <v>6402</v>
      </c>
      <c r="G6406">
        <v>353</v>
      </c>
      <c r="H6406">
        <v>1944</v>
      </c>
      <c r="I6406">
        <v>0</v>
      </c>
      <c r="J6406">
        <v>1</v>
      </c>
      <c r="K6406">
        <v>0</v>
      </c>
      <c r="M6406">
        <v>2018</v>
      </c>
      <c r="N6406" t="s">
        <v>1463</v>
      </c>
      <c r="O6406">
        <v>99</v>
      </c>
      <c r="P6406">
        <v>4</v>
      </c>
      <c r="Q6406" t="s">
        <v>7733</v>
      </c>
      <c r="R6406" t="s">
        <v>7734</v>
      </c>
      <c r="S6406" t="s">
        <v>7734</v>
      </c>
      <c r="T6406" t="s">
        <v>1273</v>
      </c>
      <c r="U6406">
        <f t="shared" si="100"/>
        <v>1944</v>
      </c>
    </row>
    <row r="6407" spans="1:21" x14ac:dyDescent="0.2">
      <c r="A6407" t="s">
        <v>19689</v>
      </c>
      <c r="B6407" t="s">
        <v>12671</v>
      </c>
      <c r="C6407">
        <v>3549046</v>
      </c>
      <c r="D6407" t="s">
        <v>6412</v>
      </c>
      <c r="E6407" t="s">
        <v>19690</v>
      </c>
      <c r="F6407" t="s">
        <v>6402</v>
      </c>
      <c r="G6407">
        <v>472</v>
      </c>
      <c r="H6407">
        <v>553</v>
      </c>
      <c r="I6407">
        <v>1</v>
      </c>
      <c r="J6407">
        <v>1</v>
      </c>
      <c r="K6407">
        <v>0</v>
      </c>
      <c r="M6407">
        <v>2018</v>
      </c>
      <c r="N6407" t="s">
        <v>6404</v>
      </c>
      <c r="O6407">
        <v>99</v>
      </c>
      <c r="P6407">
        <v>1</v>
      </c>
      <c r="Q6407" t="s">
        <v>7733</v>
      </c>
      <c r="R6407" t="s">
        <v>7734</v>
      </c>
      <c r="S6407" t="s">
        <v>7734</v>
      </c>
      <c r="T6407" t="s">
        <v>24792</v>
      </c>
      <c r="U6407">
        <f t="shared" si="100"/>
        <v>1944</v>
      </c>
    </row>
    <row r="6408" spans="1:21" x14ac:dyDescent="0.2">
      <c r="A6408" t="s">
        <v>19686</v>
      </c>
      <c r="B6408" t="s">
        <v>12671</v>
      </c>
      <c r="C6408">
        <v>3549046</v>
      </c>
      <c r="D6408" t="s">
        <v>6412</v>
      </c>
      <c r="E6408" t="s">
        <v>8818</v>
      </c>
      <c r="F6408" t="s">
        <v>6402</v>
      </c>
      <c r="G6408">
        <v>84</v>
      </c>
      <c r="H6408">
        <v>1944</v>
      </c>
      <c r="I6408">
        <v>0</v>
      </c>
      <c r="J6408">
        <v>0</v>
      </c>
      <c r="K6408">
        <v>0</v>
      </c>
      <c r="M6408">
        <v>2018</v>
      </c>
      <c r="N6408" t="s">
        <v>1463</v>
      </c>
      <c r="O6408">
        <v>99</v>
      </c>
      <c r="P6408">
        <v>4</v>
      </c>
      <c r="Q6408" t="s">
        <v>7733</v>
      </c>
      <c r="R6408" t="s">
        <v>7734</v>
      </c>
      <c r="S6408" t="s">
        <v>7734</v>
      </c>
      <c r="T6408" t="s">
        <v>5642</v>
      </c>
      <c r="U6408">
        <f t="shared" si="100"/>
        <v>1944</v>
      </c>
    </row>
    <row r="6409" spans="1:21" x14ac:dyDescent="0.2">
      <c r="A6409" t="s">
        <v>19686</v>
      </c>
      <c r="B6409" t="s">
        <v>12671</v>
      </c>
      <c r="C6409">
        <v>3549046</v>
      </c>
      <c r="D6409" t="s">
        <v>7412</v>
      </c>
      <c r="E6409" t="s">
        <v>12675</v>
      </c>
      <c r="F6409" t="s">
        <v>6402</v>
      </c>
      <c r="G6409">
        <v>242</v>
      </c>
      <c r="H6409">
        <v>1944</v>
      </c>
      <c r="I6409">
        <v>0</v>
      </c>
      <c r="J6409">
        <v>1</v>
      </c>
      <c r="K6409">
        <v>0</v>
      </c>
      <c r="M6409">
        <v>2018</v>
      </c>
      <c r="N6409" t="s">
        <v>1463</v>
      </c>
      <c r="O6409">
        <v>99</v>
      </c>
      <c r="P6409">
        <v>4</v>
      </c>
      <c r="Q6409" t="s">
        <v>7733</v>
      </c>
      <c r="R6409" t="s">
        <v>7734</v>
      </c>
      <c r="S6409" t="s">
        <v>7734</v>
      </c>
      <c r="T6409" t="s">
        <v>5638</v>
      </c>
      <c r="U6409">
        <f t="shared" si="100"/>
        <v>1944</v>
      </c>
    </row>
    <row r="6410" spans="1:21" x14ac:dyDescent="0.2">
      <c r="A6410" t="s">
        <v>19686</v>
      </c>
      <c r="B6410" t="s">
        <v>12671</v>
      </c>
      <c r="C6410">
        <v>3549046</v>
      </c>
      <c r="D6410" t="s">
        <v>19691</v>
      </c>
      <c r="E6410" t="s">
        <v>7720</v>
      </c>
      <c r="F6410" t="s">
        <v>6402</v>
      </c>
      <c r="G6410">
        <v>235</v>
      </c>
      <c r="H6410">
        <v>1944</v>
      </c>
      <c r="I6410">
        <v>0</v>
      </c>
      <c r="J6410">
        <v>0</v>
      </c>
      <c r="K6410">
        <v>0</v>
      </c>
      <c r="M6410">
        <v>2018</v>
      </c>
      <c r="N6410" t="s">
        <v>1463</v>
      </c>
      <c r="O6410">
        <v>99</v>
      </c>
      <c r="P6410">
        <v>4</v>
      </c>
      <c r="Q6410" t="s">
        <v>7733</v>
      </c>
      <c r="R6410" t="s">
        <v>7734</v>
      </c>
      <c r="S6410" t="s">
        <v>7734</v>
      </c>
      <c r="T6410" t="s">
        <v>24793</v>
      </c>
      <c r="U6410">
        <f t="shared" si="100"/>
        <v>1944</v>
      </c>
    </row>
    <row r="6411" spans="1:21" x14ac:dyDescent="0.2">
      <c r="A6411" t="s">
        <v>19689</v>
      </c>
      <c r="B6411" t="s">
        <v>12671</v>
      </c>
      <c r="C6411">
        <v>3549046</v>
      </c>
      <c r="D6411" t="s">
        <v>7055</v>
      </c>
      <c r="E6411" t="s">
        <v>15445</v>
      </c>
      <c r="F6411" t="s">
        <v>6402</v>
      </c>
      <c r="G6411">
        <v>81</v>
      </c>
      <c r="H6411">
        <v>553</v>
      </c>
      <c r="I6411">
        <v>0</v>
      </c>
      <c r="J6411">
        <v>0</v>
      </c>
      <c r="K6411">
        <v>0</v>
      </c>
      <c r="M6411">
        <v>2018</v>
      </c>
      <c r="N6411" t="s">
        <v>6404</v>
      </c>
      <c r="O6411">
        <v>99</v>
      </c>
      <c r="P6411">
        <v>1</v>
      </c>
      <c r="Q6411" t="s">
        <v>7733</v>
      </c>
      <c r="R6411" t="s">
        <v>7734</v>
      </c>
      <c r="S6411" t="s">
        <v>7734</v>
      </c>
      <c r="T6411" t="s">
        <v>24794</v>
      </c>
      <c r="U6411">
        <f t="shared" si="100"/>
        <v>1944</v>
      </c>
    </row>
    <row r="6412" spans="1:21" x14ac:dyDescent="0.2">
      <c r="A6412" t="s">
        <v>19686</v>
      </c>
      <c r="B6412" t="s">
        <v>12671</v>
      </c>
      <c r="C6412">
        <v>3549046</v>
      </c>
      <c r="D6412" t="s">
        <v>6813</v>
      </c>
      <c r="E6412" t="s">
        <v>19692</v>
      </c>
      <c r="F6412" t="s">
        <v>6402</v>
      </c>
      <c r="G6412">
        <v>103</v>
      </c>
      <c r="H6412">
        <v>1944</v>
      </c>
      <c r="I6412">
        <v>0</v>
      </c>
      <c r="J6412">
        <v>0</v>
      </c>
      <c r="K6412">
        <v>0</v>
      </c>
      <c r="M6412">
        <v>2018</v>
      </c>
      <c r="N6412" t="s">
        <v>1463</v>
      </c>
      <c r="O6412">
        <v>99</v>
      </c>
      <c r="P6412">
        <v>4</v>
      </c>
      <c r="Q6412" t="s">
        <v>7733</v>
      </c>
      <c r="R6412" t="s">
        <v>7734</v>
      </c>
      <c r="S6412" t="s">
        <v>7734</v>
      </c>
      <c r="T6412" t="s">
        <v>24795</v>
      </c>
      <c r="U6412">
        <f t="shared" si="100"/>
        <v>1944</v>
      </c>
    </row>
    <row r="6413" spans="1:21" x14ac:dyDescent="0.2">
      <c r="A6413" t="s">
        <v>19686</v>
      </c>
      <c r="B6413" t="s">
        <v>12671</v>
      </c>
      <c r="C6413">
        <v>3549046</v>
      </c>
      <c r="D6413" t="s">
        <v>16159</v>
      </c>
      <c r="E6413" t="s">
        <v>15255</v>
      </c>
      <c r="F6413" t="s">
        <v>6402</v>
      </c>
      <c r="G6413">
        <v>19</v>
      </c>
      <c r="H6413">
        <v>1944</v>
      </c>
      <c r="I6413">
        <v>0</v>
      </c>
      <c r="J6413">
        <v>0</v>
      </c>
      <c r="K6413">
        <v>0</v>
      </c>
      <c r="M6413">
        <v>2018</v>
      </c>
      <c r="N6413" t="s">
        <v>1463</v>
      </c>
      <c r="O6413">
        <v>99</v>
      </c>
      <c r="P6413">
        <v>4</v>
      </c>
      <c r="Q6413" t="s">
        <v>7733</v>
      </c>
      <c r="R6413" t="s">
        <v>7734</v>
      </c>
      <c r="S6413" t="s">
        <v>7734</v>
      </c>
      <c r="T6413" t="s">
        <v>24796</v>
      </c>
      <c r="U6413">
        <f t="shared" si="100"/>
        <v>1944</v>
      </c>
    </row>
    <row r="6414" spans="1:21" x14ac:dyDescent="0.2">
      <c r="A6414" t="s">
        <v>19693</v>
      </c>
      <c r="B6414" t="s">
        <v>12659</v>
      </c>
      <c r="C6414">
        <v>3549048</v>
      </c>
      <c r="D6414" t="s">
        <v>7169</v>
      </c>
      <c r="E6414" t="s">
        <v>12661</v>
      </c>
      <c r="F6414" t="s">
        <v>6402</v>
      </c>
      <c r="G6414">
        <v>0</v>
      </c>
      <c r="H6414">
        <v>360</v>
      </c>
      <c r="I6414">
        <v>1</v>
      </c>
      <c r="J6414">
        <v>1</v>
      </c>
      <c r="K6414">
        <v>1</v>
      </c>
      <c r="M6414">
        <v>2018</v>
      </c>
      <c r="N6414" t="s">
        <v>1463</v>
      </c>
      <c r="O6414">
        <v>99</v>
      </c>
      <c r="P6414">
        <v>4</v>
      </c>
      <c r="Q6414" t="s">
        <v>7733</v>
      </c>
      <c r="R6414" t="s">
        <v>7734</v>
      </c>
      <c r="S6414" t="s">
        <v>7734</v>
      </c>
      <c r="T6414" t="s">
        <v>1278</v>
      </c>
      <c r="U6414">
        <f t="shared" si="100"/>
        <v>373</v>
      </c>
    </row>
    <row r="6415" spans="1:21" x14ac:dyDescent="0.2">
      <c r="A6415" t="s">
        <v>19693</v>
      </c>
      <c r="B6415" t="s">
        <v>12659</v>
      </c>
      <c r="C6415">
        <v>3549048</v>
      </c>
      <c r="D6415" t="s">
        <v>6529</v>
      </c>
      <c r="E6415" t="s">
        <v>19694</v>
      </c>
      <c r="F6415" t="s">
        <v>6402</v>
      </c>
      <c r="G6415">
        <v>100</v>
      </c>
      <c r="H6415">
        <v>360</v>
      </c>
      <c r="I6415">
        <v>0</v>
      </c>
      <c r="J6415">
        <v>0</v>
      </c>
      <c r="K6415">
        <v>0</v>
      </c>
      <c r="M6415">
        <v>2018</v>
      </c>
      <c r="N6415" t="s">
        <v>1463</v>
      </c>
      <c r="O6415">
        <v>99</v>
      </c>
      <c r="P6415">
        <v>4</v>
      </c>
      <c r="Q6415" t="s">
        <v>7733</v>
      </c>
      <c r="R6415" t="s">
        <v>7734</v>
      </c>
      <c r="S6415" t="s">
        <v>7734</v>
      </c>
      <c r="T6415" t="s">
        <v>24797</v>
      </c>
      <c r="U6415">
        <f t="shared" si="100"/>
        <v>373</v>
      </c>
    </row>
    <row r="6416" spans="1:21" x14ac:dyDescent="0.2">
      <c r="A6416" t="s">
        <v>19695</v>
      </c>
      <c r="B6416" t="s">
        <v>12659</v>
      </c>
      <c r="C6416">
        <v>3549048</v>
      </c>
      <c r="D6416" t="s">
        <v>15597</v>
      </c>
      <c r="E6416" t="s">
        <v>19696</v>
      </c>
      <c r="F6416" t="s">
        <v>6402</v>
      </c>
      <c r="G6416">
        <v>150</v>
      </c>
      <c r="H6416">
        <v>373</v>
      </c>
      <c r="I6416">
        <v>0</v>
      </c>
      <c r="J6416">
        <v>0</v>
      </c>
      <c r="K6416">
        <v>0</v>
      </c>
      <c r="M6416">
        <v>2018</v>
      </c>
      <c r="N6416" t="s">
        <v>6404</v>
      </c>
      <c r="O6416">
        <v>99</v>
      </c>
      <c r="P6416">
        <v>1</v>
      </c>
      <c r="Q6416" t="s">
        <v>7733</v>
      </c>
      <c r="R6416" t="s">
        <v>7734</v>
      </c>
      <c r="S6416" t="s">
        <v>7734</v>
      </c>
      <c r="T6416" t="s">
        <v>24798</v>
      </c>
      <c r="U6416">
        <f t="shared" si="100"/>
        <v>373</v>
      </c>
    </row>
    <row r="6417" spans="1:21" x14ac:dyDescent="0.2">
      <c r="A6417" t="s">
        <v>19695</v>
      </c>
      <c r="B6417" t="s">
        <v>12659</v>
      </c>
      <c r="C6417">
        <v>3549048</v>
      </c>
      <c r="D6417" t="s">
        <v>6719</v>
      </c>
      <c r="E6417" t="s">
        <v>6811</v>
      </c>
      <c r="F6417" t="s">
        <v>6402</v>
      </c>
      <c r="G6417">
        <v>223</v>
      </c>
      <c r="H6417">
        <v>373</v>
      </c>
      <c r="I6417">
        <v>1</v>
      </c>
      <c r="J6417">
        <v>1</v>
      </c>
      <c r="K6417">
        <v>0</v>
      </c>
      <c r="M6417">
        <v>2018</v>
      </c>
      <c r="N6417" t="s">
        <v>6404</v>
      </c>
      <c r="O6417">
        <v>99</v>
      </c>
      <c r="P6417">
        <v>1</v>
      </c>
      <c r="Q6417" t="s">
        <v>7733</v>
      </c>
      <c r="R6417" t="s">
        <v>7734</v>
      </c>
      <c r="S6417" t="s">
        <v>7734</v>
      </c>
      <c r="T6417" t="s">
        <v>24799</v>
      </c>
      <c r="U6417">
        <f t="shared" si="100"/>
        <v>373</v>
      </c>
    </row>
    <row r="6418" spans="1:21" x14ac:dyDescent="0.2">
      <c r="A6418" t="s">
        <v>19693</v>
      </c>
      <c r="B6418" t="s">
        <v>12659</v>
      </c>
      <c r="C6418">
        <v>3549048</v>
      </c>
      <c r="D6418" t="s">
        <v>6678</v>
      </c>
      <c r="E6418" t="s">
        <v>6772</v>
      </c>
      <c r="F6418" t="s">
        <v>6402</v>
      </c>
      <c r="G6418">
        <v>0</v>
      </c>
      <c r="H6418">
        <v>360</v>
      </c>
      <c r="I6418">
        <v>1</v>
      </c>
      <c r="J6418">
        <v>1</v>
      </c>
      <c r="K6418">
        <v>1</v>
      </c>
      <c r="M6418">
        <v>2018</v>
      </c>
      <c r="N6418" t="s">
        <v>1463</v>
      </c>
      <c r="O6418">
        <v>99</v>
      </c>
      <c r="P6418">
        <v>4</v>
      </c>
      <c r="Q6418" t="s">
        <v>7733</v>
      </c>
      <c r="R6418" t="s">
        <v>7734</v>
      </c>
      <c r="S6418" t="s">
        <v>7734</v>
      </c>
      <c r="T6418" t="s">
        <v>5645</v>
      </c>
      <c r="U6418">
        <f t="shared" si="100"/>
        <v>373</v>
      </c>
    </row>
    <row r="6419" spans="1:21" x14ac:dyDescent="0.2">
      <c r="A6419" t="s">
        <v>19693</v>
      </c>
      <c r="B6419" t="s">
        <v>12659</v>
      </c>
      <c r="C6419">
        <v>3549048</v>
      </c>
      <c r="D6419" t="s">
        <v>6813</v>
      </c>
      <c r="E6419" t="s">
        <v>19697</v>
      </c>
      <c r="F6419" t="s">
        <v>6402</v>
      </c>
      <c r="G6419">
        <v>0</v>
      </c>
      <c r="H6419">
        <v>360</v>
      </c>
      <c r="I6419">
        <v>1</v>
      </c>
      <c r="J6419">
        <v>1</v>
      </c>
      <c r="K6419">
        <v>1</v>
      </c>
      <c r="M6419">
        <v>2018</v>
      </c>
      <c r="N6419" t="s">
        <v>1463</v>
      </c>
      <c r="O6419">
        <v>99</v>
      </c>
      <c r="P6419">
        <v>4</v>
      </c>
      <c r="Q6419" t="s">
        <v>7733</v>
      </c>
      <c r="R6419" t="s">
        <v>7734</v>
      </c>
      <c r="S6419" t="s">
        <v>7734</v>
      </c>
      <c r="T6419" t="s">
        <v>24800</v>
      </c>
      <c r="U6419">
        <f t="shared" si="100"/>
        <v>373</v>
      </c>
    </row>
    <row r="6420" spans="1:21" x14ac:dyDescent="0.2">
      <c r="A6420" t="s">
        <v>19693</v>
      </c>
      <c r="B6420" t="s">
        <v>12659</v>
      </c>
      <c r="C6420">
        <v>3549048</v>
      </c>
      <c r="D6420" t="s">
        <v>6713</v>
      </c>
      <c r="E6420" t="s">
        <v>9669</v>
      </c>
      <c r="F6420" t="s">
        <v>6402</v>
      </c>
      <c r="G6420">
        <v>260</v>
      </c>
      <c r="H6420">
        <v>360</v>
      </c>
      <c r="I6420">
        <v>0</v>
      </c>
      <c r="J6420">
        <v>1</v>
      </c>
      <c r="K6420">
        <v>0</v>
      </c>
      <c r="M6420">
        <v>2018</v>
      </c>
      <c r="N6420" t="s">
        <v>1463</v>
      </c>
      <c r="O6420">
        <v>99</v>
      </c>
      <c r="P6420">
        <v>4</v>
      </c>
      <c r="Q6420" t="s">
        <v>7733</v>
      </c>
      <c r="R6420" t="s">
        <v>7734</v>
      </c>
      <c r="S6420" t="s">
        <v>7734</v>
      </c>
      <c r="T6420" t="s">
        <v>1277</v>
      </c>
      <c r="U6420">
        <f t="shared" si="100"/>
        <v>373</v>
      </c>
    </row>
    <row r="6421" spans="1:21" x14ac:dyDescent="0.2">
      <c r="A6421" t="s">
        <v>19698</v>
      </c>
      <c r="B6421" t="s">
        <v>9003</v>
      </c>
      <c r="C6421">
        <v>3557014</v>
      </c>
      <c r="D6421" t="s">
        <v>6548</v>
      </c>
      <c r="E6421" t="s">
        <v>7245</v>
      </c>
      <c r="F6421" t="s">
        <v>6402</v>
      </c>
      <c r="G6421">
        <v>145</v>
      </c>
      <c r="H6421">
        <v>233</v>
      </c>
      <c r="I6421">
        <v>1</v>
      </c>
      <c r="J6421">
        <v>1</v>
      </c>
      <c r="K6421">
        <v>0</v>
      </c>
      <c r="M6421">
        <v>2018</v>
      </c>
      <c r="N6421" t="s">
        <v>6404</v>
      </c>
      <c r="O6421">
        <v>99</v>
      </c>
      <c r="P6421">
        <v>1</v>
      </c>
      <c r="Q6421" t="s">
        <v>7733</v>
      </c>
      <c r="R6421" t="s">
        <v>7734</v>
      </c>
      <c r="S6421" t="s">
        <v>7734</v>
      </c>
      <c r="T6421" t="s">
        <v>24801</v>
      </c>
      <c r="U6421">
        <f t="shared" si="100"/>
        <v>233</v>
      </c>
    </row>
    <row r="6422" spans="1:21" x14ac:dyDescent="0.2">
      <c r="A6422" t="s">
        <v>19699</v>
      </c>
      <c r="B6422" t="s">
        <v>9003</v>
      </c>
      <c r="C6422">
        <v>3557014</v>
      </c>
      <c r="D6422" t="s">
        <v>6425</v>
      </c>
      <c r="E6422" t="s">
        <v>9005</v>
      </c>
      <c r="F6422" t="s">
        <v>6402</v>
      </c>
      <c r="G6422">
        <v>0</v>
      </c>
      <c r="H6422">
        <v>0</v>
      </c>
      <c r="I6422">
        <v>1</v>
      </c>
      <c r="J6422">
        <v>1</v>
      </c>
      <c r="K6422">
        <v>1</v>
      </c>
      <c r="M6422">
        <v>2018</v>
      </c>
      <c r="N6422" t="s">
        <v>1463</v>
      </c>
      <c r="O6422">
        <v>99</v>
      </c>
      <c r="P6422">
        <v>4</v>
      </c>
      <c r="Q6422" t="s">
        <v>7733</v>
      </c>
      <c r="R6422" t="s">
        <v>7734</v>
      </c>
      <c r="S6422" t="s">
        <v>7734</v>
      </c>
      <c r="T6422" t="s">
        <v>5650</v>
      </c>
      <c r="U6422">
        <f t="shared" si="100"/>
        <v>233</v>
      </c>
    </row>
    <row r="6423" spans="1:21" x14ac:dyDescent="0.2">
      <c r="A6423" t="s">
        <v>19698</v>
      </c>
      <c r="B6423" t="s">
        <v>9003</v>
      </c>
      <c r="C6423">
        <v>3557014</v>
      </c>
      <c r="D6423" t="s">
        <v>6860</v>
      </c>
      <c r="E6423" t="s">
        <v>19700</v>
      </c>
      <c r="F6423" t="s">
        <v>6402</v>
      </c>
      <c r="G6423">
        <v>88</v>
      </c>
      <c r="H6423">
        <v>233</v>
      </c>
      <c r="I6423">
        <v>0</v>
      </c>
      <c r="J6423">
        <v>0</v>
      </c>
      <c r="K6423">
        <v>0</v>
      </c>
      <c r="M6423">
        <v>2018</v>
      </c>
      <c r="N6423" t="s">
        <v>6404</v>
      </c>
      <c r="O6423">
        <v>99</v>
      </c>
      <c r="P6423">
        <v>1</v>
      </c>
      <c r="Q6423" t="s">
        <v>7733</v>
      </c>
      <c r="R6423" t="s">
        <v>7734</v>
      </c>
      <c r="S6423" t="s">
        <v>7734</v>
      </c>
      <c r="T6423" t="s">
        <v>24802</v>
      </c>
      <c r="U6423">
        <f t="shared" si="100"/>
        <v>233</v>
      </c>
    </row>
    <row r="6424" spans="1:21" x14ac:dyDescent="0.2">
      <c r="A6424" t="s">
        <v>19699</v>
      </c>
      <c r="B6424" t="s">
        <v>9003</v>
      </c>
      <c r="C6424">
        <v>3557014</v>
      </c>
      <c r="D6424" t="s">
        <v>7534</v>
      </c>
      <c r="E6424" t="s">
        <v>6544</v>
      </c>
      <c r="F6424" t="s">
        <v>6402</v>
      </c>
      <c r="G6424">
        <v>0</v>
      </c>
      <c r="H6424">
        <v>0</v>
      </c>
      <c r="I6424">
        <v>1</v>
      </c>
      <c r="J6424">
        <v>1</v>
      </c>
      <c r="K6424">
        <v>1</v>
      </c>
      <c r="M6424">
        <v>2018</v>
      </c>
      <c r="N6424" t="s">
        <v>1463</v>
      </c>
      <c r="O6424">
        <v>99</v>
      </c>
      <c r="P6424">
        <v>4</v>
      </c>
      <c r="Q6424" t="s">
        <v>7733</v>
      </c>
      <c r="R6424" t="s">
        <v>7734</v>
      </c>
      <c r="S6424" t="s">
        <v>7734</v>
      </c>
      <c r="T6424" t="s">
        <v>1279</v>
      </c>
      <c r="U6424">
        <f t="shared" si="100"/>
        <v>233</v>
      </c>
    </row>
    <row r="6425" spans="1:21" x14ac:dyDescent="0.2">
      <c r="A6425" t="s">
        <v>19699</v>
      </c>
      <c r="B6425" t="s">
        <v>9003</v>
      </c>
      <c r="C6425">
        <v>3557014</v>
      </c>
      <c r="D6425" t="s">
        <v>6569</v>
      </c>
      <c r="E6425" t="s">
        <v>9009</v>
      </c>
      <c r="F6425" t="s">
        <v>6402</v>
      </c>
      <c r="G6425">
        <v>0</v>
      </c>
      <c r="H6425">
        <v>0</v>
      </c>
      <c r="I6425">
        <v>1</v>
      </c>
      <c r="J6425">
        <v>1</v>
      </c>
      <c r="K6425">
        <v>1</v>
      </c>
      <c r="M6425">
        <v>2018</v>
      </c>
      <c r="N6425" t="s">
        <v>1463</v>
      </c>
      <c r="O6425">
        <v>99</v>
      </c>
      <c r="P6425">
        <v>4</v>
      </c>
      <c r="Q6425" t="s">
        <v>7733</v>
      </c>
      <c r="R6425" t="s">
        <v>7734</v>
      </c>
      <c r="S6425" t="s">
        <v>7734</v>
      </c>
      <c r="T6425" t="s">
        <v>5652</v>
      </c>
      <c r="U6425">
        <f t="shared" si="100"/>
        <v>233</v>
      </c>
    </row>
    <row r="6426" spans="1:21" x14ac:dyDescent="0.2">
      <c r="A6426" t="s">
        <v>19699</v>
      </c>
      <c r="B6426" t="s">
        <v>9003</v>
      </c>
      <c r="C6426">
        <v>3557014</v>
      </c>
      <c r="D6426" t="s">
        <v>6642</v>
      </c>
      <c r="E6426" t="s">
        <v>6932</v>
      </c>
      <c r="F6426" t="s">
        <v>6402</v>
      </c>
      <c r="G6426">
        <v>0</v>
      </c>
      <c r="H6426">
        <v>0</v>
      </c>
      <c r="I6426">
        <v>1</v>
      </c>
      <c r="J6426">
        <v>1</v>
      </c>
      <c r="K6426">
        <v>1</v>
      </c>
      <c r="M6426">
        <v>2018</v>
      </c>
      <c r="N6426" t="s">
        <v>1463</v>
      </c>
      <c r="O6426">
        <v>99</v>
      </c>
      <c r="P6426">
        <v>4</v>
      </c>
      <c r="Q6426" t="s">
        <v>7733</v>
      </c>
      <c r="R6426" t="s">
        <v>7734</v>
      </c>
      <c r="S6426" t="s">
        <v>7734</v>
      </c>
      <c r="T6426" t="s">
        <v>5651</v>
      </c>
      <c r="U6426">
        <f t="shared" si="100"/>
        <v>233</v>
      </c>
    </row>
    <row r="6427" spans="1:21" x14ac:dyDescent="0.2">
      <c r="A6427" t="s">
        <v>19701</v>
      </c>
      <c r="B6427" t="s">
        <v>11323</v>
      </c>
      <c r="C6427">
        <v>3551001</v>
      </c>
      <c r="D6427" t="s">
        <v>6425</v>
      </c>
      <c r="E6427" t="s">
        <v>19702</v>
      </c>
      <c r="F6427" t="s">
        <v>6402</v>
      </c>
      <c r="G6427">
        <v>393</v>
      </c>
      <c r="H6427">
        <v>490</v>
      </c>
      <c r="I6427">
        <v>0</v>
      </c>
      <c r="J6427">
        <v>1</v>
      </c>
      <c r="K6427">
        <v>0</v>
      </c>
      <c r="M6427">
        <v>2018</v>
      </c>
      <c r="N6427" t="s">
        <v>2531</v>
      </c>
      <c r="O6427">
        <v>99</v>
      </c>
      <c r="P6427">
        <v>1</v>
      </c>
      <c r="Q6427" t="s">
        <v>7733</v>
      </c>
      <c r="R6427" t="s">
        <v>7734</v>
      </c>
      <c r="S6427" t="s">
        <v>7734</v>
      </c>
      <c r="T6427" t="s">
        <v>24803</v>
      </c>
      <c r="U6427">
        <f t="shared" si="100"/>
        <v>1777</v>
      </c>
    </row>
    <row r="6428" spans="1:21" x14ac:dyDescent="0.2">
      <c r="A6428" t="s">
        <v>19703</v>
      </c>
      <c r="B6428" t="s">
        <v>11323</v>
      </c>
      <c r="C6428">
        <v>3551001</v>
      </c>
      <c r="D6428" t="s">
        <v>6905</v>
      </c>
      <c r="E6428" t="s">
        <v>7145</v>
      </c>
      <c r="F6428" t="s">
        <v>6402</v>
      </c>
      <c r="G6428">
        <v>269</v>
      </c>
      <c r="H6428">
        <v>1777</v>
      </c>
      <c r="I6428">
        <v>1</v>
      </c>
      <c r="J6428">
        <v>1</v>
      </c>
      <c r="K6428">
        <v>0</v>
      </c>
      <c r="M6428">
        <v>2018</v>
      </c>
      <c r="N6428" t="s">
        <v>1463</v>
      </c>
      <c r="O6428">
        <v>99</v>
      </c>
      <c r="P6428">
        <v>4</v>
      </c>
      <c r="Q6428" t="s">
        <v>7733</v>
      </c>
      <c r="R6428" t="s">
        <v>7734</v>
      </c>
      <c r="S6428" t="s">
        <v>7734</v>
      </c>
      <c r="T6428" t="s">
        <v>1285</v>
      </c>
      <c r="U6428">
        <f t="shared" si="100"/>
        <v>1777</v>
      </c>
    </row>
    <row r="6429" spans="1:21" x14ac:dyDescent="0.2">
      <c r="A6429" t="s">
        <v>19703</v>
      </c>
      <c r="B6429" t="s">
        <v>11323</v>
      </c>
      <c r="C6429">
        <v>3551001</v>
      </c>
      <c r="D6429" t="s">
        <v>6463</v>
      </c>
      <c r="E6429" t="s">
        <v>11278</v>
      </c>
      <c r="F6429" t="s">
        <v>6402</v>
      </c>
      <c r="G6429">
        <v>89</v>
      </c>
      <c r="H6429">
        <v>1777</v>
      </c>
      <c r="I6429">
        <v>0</v>
      </c>
      <c r="J6429">
        <v>0</v>
      </c>
      <c r="K6429">
        <v>0</v>
      </c>
      <c r="M6429">
        <v>2018</v>
      </c>
      <c r="N6429" t="s">
        <v>1463</v>
      </c>
      <c r="O6429">
        <v>99</v>
      </c>
      <c r="P6429">
        <v>4</v>
      </c>
      <c r="Q6429" t="s">
        <v>7733</v>
      </c>
      <c r="R6429" t="s">
        <v>7734</v>
      </c>
      <c r="S6429" t="s">
        <v>7734</v>
      </c>
      <c r="T6429" t="s">
        <v>24804</v>
      </c>
      <c r="U6429">
        <f t="shared" si="100"/>
        <v>1777</v>
      </c>
    </row>
    <row r="6430" spans="1:21" x14ac:dyDescent="0.2">
      <c r="A6430" t="s">
        <v>19703</v>
      </c>
      <c r="B6430" t="s">
        <v>11323</v>
      </c>
      <c r="C6430">
        <v>3551001</v>
      </c>
      <c r="D6430" t="s">
        <v>6971</v>
      </c>
      <c r="E6430" t="s">
        <v>8257</v>
      </c>
      <c r="F6430" t="s">
        <v>6402</v>
      </c>
      <c r="G6430">
        <v>79</v>
      </c>
      <c r="H6430">
        <v>1777</v>
      </c>
      <c r="I6430">
        <v>0</v>
      </c>
      <c r="J6430">
        <v>0</v>
      </c>
      <c r="K6430">
        <v>0</v>
      </c>
      <c r="M6430">
        <v>2018</v>
      </c>
      <c r="N6430" t="s">
        <v>1463</v>
      </c>
      <c r="O6430">
        <v>99</v>
      </c>
      <c r="P6430">
        <v>4</v>
      </c>
      <c r="Q6430" t="s">
        <v>7733</v>
      </c>
      <c r="R6430" t="s">
        <v>7734</v>
      </c>
      <c r="S6430" t="s">
        <v>7734</v>
      </c>
      <c r="T6430" t="s">
        <v>24805</v>
      </c>
      <c r="U6430">
        <f t="shared" si="100"/>
        <v>1777</v>
      </c>
    </row>
    <row r="6431" spans="1:21" x14ac:dyDescent="0.2">
      <c r="A6431" t="s">
        <v>19703</v>
      </c>
      <c r="B6431" t="s">
        <v>11323</v>
      </c>
      <c r="C6431">
        <v>3551001</v>
      </c>
      <c r="D6431" t="s">
        <v>6919</v>
      </c>
      <c r="E6431" t="s">
        <v>15560</v>
      </c>
      <c r="F6431" t="s">
        <v>6402</v>
      </c>
      <c r="G6431">
        <v>86</v>
      </c>
      <c r="H6431">
        <v>1777</v>
      </c>
      <c r="I6431">
        <v>0</v>
      </c>
      <c r="J6431">
        <v>0</v>
      </c>
      <c r="K6431">
        <v>0</v>
      </c>
      <c r="M6431">
        <v>2018</v>
      </c>
      <c r="N6431" t="s">
        <v>1463</v>
      </c>
      <c r="O6431">
        <v>99</v>
      </c>
      <c r="P6431">
        <v>4</v>
      </c>
      <c r="Q6431" t="s">
        <v>7733</v>
      </c>
      <c r="R6431" t="s">
        <v>7734</v>
      </c>
      <c r="S6431" t="s">
        <v>7734</v>
      </c>
      <c r="T6431" t="s">
        <v>24806</v>
      </c>
      <c r="U6431">
        <f t="shared" si="100"/>
        <v>1777</v>
      </c>
    </row>
    <row r="6432" spans="1:21" x14ac:dyDescent="0.2">
      <c r="A6432" t="s">
        <v>19703</v>
      </c>
      <c r="B6432" t="s">
        <v>11323</v>
      </c>
      <c r="C6432">
        <v>3551001</v>
      </c>
      <c r="D6432" t="s">
        <v>14936</v>
      </c>
      <c r="E6432" t="s">
        <v>11327</v>
      </c>
      <c r="F6432" t="s">
        <v>6402</v>
      </c>
      <c r="G6432">
        <v>338</v>
      </c>
      <c r="H6432">
        <v>1777</v>
      </c>
      <c r="I6432">
        <v>1</v>
      </c>
      <c r="J6432">
        <v>1</v>
      </c>
      <c r="K6432">
        <v>0</v>
      </c>
      <c r="M6432">
        <v>2018</v>
      </c>
      <c r="N6432" t="s">
        <v>1463</v>
      </c>
      <c r="O6432">
        <v>99</v>
      </c>
      <c r="P6432">
        <v>4</v>
      </c>
      <c r="Q6432" t="s">
        <v>7733</v>
      </c>
      <c r="R6432" t="s">
        <v>7734</v>
      </c>
      <c r="S6432" t="s">
        <v>7734</v>
      </c>
      <c r="T6432" t="s">
        <v>24807</v>
      </c>
      <c r="U6432">
        <f t="shared" si="100"/>
        <v>1777</v>
      </c>
    </row>
    <row r="6433" spans="1:21" x14ac:dyDescent="0.2">
      <c r="A6433" t="s">
        <v>19703</v>
      </c>
      <c r="B6433" t="s">
        <v>11323</v>
      </c>
      <c r="C6433">
        <v>3551001</v>
      </c>
      <c r="D6433" t="s">
        <v>14438</v>
      </c>
      <c r="E6433" t="s">
        <v>6506</v>
      </c>
      <c r="F6433" t="s">
        <v>6402</v>
      </c>
      <c r="G6433">
        <v>167</v>
      </c>
      <c r="H6433">
        <v>1777</v>
      </c>
      <c r="I6433">
        <v>0</v>
      </c>
      <c r="J6433">
        <v>0</v>
      </c>
      <c r="K6433">
        <v>0</v>
      </c>
      <c r="M6433">
        <v>2018</v>
      </c>
      <c r="N6433" t="s">
        <v>1463</v>
      </c>
      <c r="O6433">
        <v>99</v>
      </c>
      <c r="P6433">
        <v>4</v>
      </c>
      <c r="Q6433" t="s">
        <v>7733</v>
      </c>
      <c r="R6433" t="s">
        <v>7734</v>
      </c>
      <c r="S6433" t="s">
        <v>7734</v>
      </c>
      <c r="T6433" t="s">
        <v>24808</v>
      </c>
      <c r="U6433">
        <f t="shared" si="100"/>
        <v>1777</v>
      </c>
    </row>
    <row r="6434" spans="1:21" x14ac:dyDescent="0.2">
      <c r="A6434" t="s">
        <v>19703</v>
      </c>
      <c r="B6434" t="s">
        <v>11323</v>
      </c>
      <c r="C6434">
        <v>3551001</v>
      </c>
      <c r="D6434" t="s">
        <v>6622</v>
      </c>
      <c r="E6434" t="s">
        <v>6878</v>
      </c>
      <c r="F6434" t="s">
        <v>6402</v>
      </c>
      <c r="G6434">
        <v>353</v>
      </c>
      <c r="H6434">
        <v>1777</v>
      </c>
      <c r="I6434">
        <v>1</v>
      </c>
      <c r="J6434">
        <v>1</v>
      </c>
      <c r="K6434">
        <v>0</v>
      </c>
      <c r="M6434">
        <v>2018</v>
      </c>
      <c r="N6434" t="s">
        <v>1463</v>
      </c>
      <c r="O6434">
        <v>99</v>
      </c>
      <c r="P6434">
        <v>4</v>
      </c>
      <c r="Q6434" t="s">
        <v>7733</v>
      </c>
      <c r="R6434" t="s">
        <v>7734</v>
      </c>
      <c r="S6434" t="s">
        <v>7734</v>
      </c>
      <c r="T6434" t="s">
        <v>24809</v>
      </c>
      <c r="U6434">
        <f t="shared" si="100"/>
        <v>1777</v>
      </c>
    </row>
    <row r="6435" spans="1:21" x14ac:dyDescent="0.2">
      <c r="A6435" t="s">
        <v>19703</v>
      </c>
      <c r="B6435" t="s">
        <v>11323</v>
      </c>
      <c r="C6435">
        <v>3551001</v>
      </c>
      <c r="D6435" t="s">
        <v>6440</v>
      </c>
      <c r="E6435" t="s">
        <v>10421</v>
      </c>
      <c r="F6435" t="s">
        <v>6402</v>
      </c>
      <c r="G6435">
        <v>133</v>
      </c>
      <c r="H6435">
        <v>1777</v>
      </c>
      <c r="I6435">
        <v>1</v>
      </c>
      <c r="J6435">
        <v>0</v>
      </c>
      <c r="K6435">
        <v>0</v>
      </c>
      <c r="M6435">
        <v>2018</v>
      </c>
      <c r="N6435" t="s">
        <v>1463</v>
      </c>
      <c r="O6435">
        <v>99</v>
      </c>
      <c r="P6435">
        <v>4</v>
      </c>
      <c r="Q6435" t="s">
        <v>7733</v>
      </c>
      <c r="R6435" t="s">
        <v>7734</v>
      </c>
      <c r="S6435" t="s">
        <v>7734</v>
      </c>
      <c r="T6435" t="s">
        <v>24810</v>
      </c>
      <c r="U6435">
        <f t="shared" si="100"/>
        <v>1777</v>
      </c>
    </row>
    <row r="6436" spans="1:21" x14ac:dyDescent="0.2">
      <c r="A6436" t="s">
        <v>19703</v>
      </c>
      <c r="B6436" t="s">
        <v>11323</v>
      </c>
      <c r="C6436">
        <v>3551001</v>
      </c>
      <c r="D6436" t="s">
        <v>7055</v>
      </c>
      <c r="E6436" t="s">
        <v>6430</v>
      </c>
      <c r="F6436" t="s">
        <v>6402</v>
      </c>
      <c r="G6436">
        <v>263</v>
      </c>
      <c r="H6436">
        <v>1777</v>
      </c>
      <c r="I6436">
        <v>0</v>
      </c>
      <c r="J6436">
        <v>1</v>
      </c>
      <c r="K6436">
        <v>0</v>
      </c>
      <c r="M6436">
        <v>2018</v>
      </c>
      <c r="N6436" t="s">
        <v>1463</v>
      </c>
      <c r="O6436">
        <v>99</v>
      </c>
      <c r="P6436">
        <v>4</v>
      </c>
      <c r="Q6436" t="s">
        <v>7733</v>
      </c>
      <c r="R6436" t="s">
        <v>7734</v>
      </c>
      <c r="S6436" t="s">
        <v>7734</v>
      </c>
      <c r="T6436" t="s">
        <v>5688</v>
      </c>
      <c r="U6436">
        <f t="shared" si="100"/>
        <v>1777</v>
      </c>
    </row>
    <row r="6437" spans="1:21" x14ac:dyDescent="0.2">
      <c r="A6437" t="s">
        <v>19701</v>
      </c>
      <c r="B6437" t="s">
        <v>11323</v>
      </c>
      <c r="C6437">
        <v>3551001</v>
      </c>
      <c r="D6437" t="s">
        <v>6503</v>
      </c>
      <c r="E6437" t="s">
        <v>19704</v>
      </c>
      <c r="F6437" t="s">
        <v>6402</v>
      </c>
      <c r="G6437">
        <v>97</v>
      </c>
      <c r="H6437">
        <v>490</v>
      </c>
      <c r="I6437">
        <v>1</v>
      </c>
      <c r="J6437">
        <v>0</v>
      </c>
      <c r="K6437">
        <v>0</v>
      </c>
      <c r="M6437">
        <v>2018</v>
      </c>
      <c r="N6437" t="s">
        <v>2531</v>
      </c>
      <c r="O6437">
        <v>99</v>
      </c>
      <c r="P6437">
        <v>1</v>
      </c>
      <c r="Q6437" t="s">
        <v>7733</v>
      </c>
      <c r="R6437" t="s">
        <v>7734</v>
      </c>
      <c r="S6437" t="s">
        <v>7734</v>
      </c>
      <c r="T6437" t="s">
        <v>24811</v>
      </c>
      <c r="U6437">
        <f t="shared" si="100"/>
        <v>1777</v>
      </c>
    </row>
    <row r="6438" spans="1:21" x14ac:dyDescent="0.2">
      <c r="A6438" t="s">
        <v>19705</v>
      </c>
      <c r="B6438" t="s">
        <v>12677</v>
      </c>
      <c r="C6438">
        <v>3548069</v>
      </c>
      <c r="D6438" t="s">
        <v>6857</v>
      </c>
      <c r="E6438" t="s">
        <v>15633</v>
      </c>
      <c r="F6438" t="s">
        <v>6402</v>
      </c>
      <c r="G6438">
        <v>500</v>
      </c>
      <c r="H6438">
        <v>6060</v>
      </c>
      <c r="I6438">
        <v>0</v>
      </c>
      <c r="J6438">
        <v>0</v>
      </c>
      <c r="K6438">
        <v>0</v>
      </c>
      <c r="M6438">
        <v>2018</v>
      </c>
      <c r="N6438" t="s">
        <v>1463</v>
      </c>
      <c r="O6438">
        <v>99</v>
      </c>
      <c r="P6438">
        <v>6</v>
      </c>
      <c r="Q6438" t="s">
        <v>7733</v>
      </c>
      <c r="R6438" t="s">
        <v>7734</v>
      </c>
      <c r="S6438" t="s">
        <v>7734</v>
      </c>
      <c r="T6438" t="s">
        <v>24812</v>
      </c>
      <c r="U6438">
        <f t="shared" si="100"/>
        <v>6060</v>
      </c>
    </row>
    <row r="6439" spans="1:21" x14ac:dyDescent="0.2">
      <c r="A6439" t="s">
        <v>19705</v>
      </c>
      <c r="B6439" t="s">
        <v>12677</v>
      </c>
      <c r="C6439">
        <v>3548069</v>
      </c>
      <c r="D6439" t="s">
        <v>12686</v>
      </c>
      <c r="E6439" t="s">
        <v>12687</v>
      </c>
      <c r="F6439" t="s">
        <v>6402</v>
      </c>
      <c r="G6439">
        <v>715</v>
      </c>
      <c r="H6439">
        <v>6060</v>
      </c>
      <c r="I6439">
        <v>0</v>
      </c>
      <c r="J6439">
        <v>1</v>
      </c>
      <c r="K6439">
        <v>0</v>
      </c>
      <c r="M6439">
        <v>2018</v>
      </c>
      <c r="N6439" t="s">
        <v>1463</v>
      </c>
      <c r="O6439">
        <v>99</v>
      </c>
      <c r="P6439">
        <v>6</v>
      </c>
      <c r="Q6439" t="s">
        <v>7733</v>
      </c>
      <c r="R6439" t="s">
        <v>7734</v>
      </c>
      <c r="S6439" t="s">
        <v>7734</v>
      </c>
      <c r="T6439" t="s">
        <v>5692</v>
      </c>
      <c r="U6439">
        <f t="shared" si="100"/>
        <v>6060</v>
      </c>
    </row>
    <row r="6440" spans="1:21" x14ac:dyDescent="0.2">
      <c r="A6440" t="s">
        <v>19705</v>
      </c>
      <c r="B6440" t="s">
        <v>12677</v>
      </c>
      <c r="C6440">
        <v>3548069</v>
      </c>
      <c r="D6440" t="s">
        <v>6761</v>
      </c>
      <c r="E6440" t="s">
        <v>6531</v>
      </c>
      <c r="F6440" t="s">
        <v>6402</v>
      </c>
      <c r="G6440">
        <v>489</v>
      </c>
      <c r="H6440">
        <v>6060</v>
      </c>
      <c r="I6440">
        <v>0</v>
      </c>
      <c r="J6440">
        <v>0</v>
      </c>
      <c r="K6440">
        <v>0</v>
      </c>
      <c r="M6440">
        <v>2018</v>
      </c>
      <c r="N6440" t="s">
        <v>1463</v>
      </c>
      <c r="O6440">
        <v>99</v>
      </c>
      <c r="P6440">
        <v>6</v>
      </c>
      <c r="Q6440" t="s">
        <v>7733</v>
      </c>
      <c r="R6440" t="s">
        <v>7734</v>
      </c>
      <c r="S6440" t="s">
        <v>7734</v>
      </c>
      <c r="T6440" t="s">
        <v>5698</v>
      </c>
      <c r="U6440">
        <f t="shared" si="100"/>
        <v>6060</v>
      </c>
    </row>
    <row r="6441" spans="1:21" x14ac:dyDescent="0.2">
      <c r="A6441" t="s">
        <v>19706</v>
      </c>
      <c r="B6441" t="s">
        <v>12677</v>
      </c>
      <c r="C6441">
        <v>3548069</v>
      </c>
      <c r="D6441" t="s">
        <v>19707</v>
      </c>
      <c r="E6441" t="s">
        <v>10953</v>
      </c>
      <c r="F6441" t="s">
        <v>6402</v>
      </c>
      <c r="G6441">
        <v>379</v>
      </c>
      <c r="H6441">
        <v>1261</v>
      </c>
      <c r="I6441">
        <v>0</v>
      </c>
      <c r="J6441">
        <v>0</v>
      </c>
      <c r="K6441">
        <v>0</v>
      </c>
      <c r="M6441">
        <v>2018</v>
      </c>
      <c r="N6441" t="s">
        <v>6404</v>
      </c>
      <c r="O6441">
        <v>99</v>
      </c>
      <c r="P6441">
        <v>1</v>
      </c>
      <c r="Q6441" t="s">
        <v>7733</v>
      </c>
      <c r="R6441" t="s">
        <v>7734</v>
      </c>
      <c r="S6441" t="s">
        <v>7734</v>
      </c>
      <c r="T6441" t="s">
        <v>24813</v>
      </c>
      <c r="U6441">
        <f t="shared" si="100"/>
        <v>6060</v>
      </c>
    </row>
    <row r="6442" spans="1:21" x14ac:dyDescent="0.2">
      <c r="A6442" t="s">
        <v>19705</v>
      </c>
      <c r="B6442" t="s">
        <v>12677</v>
      </c>
      <c r="C6442">
        <v>3548069</v>
      </c>
      <c r="D6442" t="s">
        <v>6996</v>
      </c>
      <c r="E6442" t="s">
        <v>10953</v>
      </c>
      <c r="F6442" t="s">
        <v>6402</v>
      </c>
      <c r="G6442">
        <v>514</v>
      </c>
      <c r="H6442">
        <v>6060</v>
      </c>
      <c r="I6442">
        <v>1</v>
      </c>
      <c r="J6442">
        <v>0</v>
      </c>
      <c r="K6442">
        <v>0</v>
      </c>
      <c r="M6442">
        <v>2018</v>
      </c>
      <c r="N6442" t="s">
        <v>1463</v>
      </c>
      <c r="O6442">
        <v>99</v>
      </c>
      <c r="P6442">
        <v>6</v>
      </c>
      <c r="Q6442" t="s">
        <v>7733</v>
      </c>
      <c r="R6442" t="s">
        <v>7734</v>
      </c>
      <c r="S6442" t="s">
        <v>7734</v>
      </c>
      <c r="T6442" t="s">
        <v>5693</v>
      </c>
      <c r="U6442">
        <f t="shared" si="100"/>
        <v>6060</v>
      </c>
    </row>
    <row r="6443" spans="1:21" x14ac:dyDescent="0.2">
      <c r="A6443" t="s">
        <v>19705</v>
      </c>
      <c r="B6443" t="s">
        <v>12677</v>
      </c>
      <c r="C6443">
        <v>3548069</v>
      </c>
      <c r="D6443" t="s">
        <v>6914</v>
      </c>
      <c r="E6443" t="s">
        <v>15409</v>
      </c>
      <c r="F6443" t="s">
        <v>6402</v>
      </c>
      <c r="G6443">
        <v>856</v>
      </c>
      <c r="H6443">
        <v>6060</v>
      </c>
      <c r="I6443">
        <v>0</v>
      </c>
      <c r="J6443">
        <v>1</v>
      </c>
      <c r="K6443">
        <v>0</v>
      </c>
      <c r="M6443">
        <v>2018</v>
      </c>
      <c r="N6443" t="s">
        <v>1463</v>
      </c>
      <c r="O6443">
        <v>99</v>
      </c>
      <c r="P6443">
        <v>6</v>
      </c>
      <c r="Q6443" t="s">
        <v>7733</v>
      </c>
      <c r="R6443" t="s">
        <v>7734</v>
      </c>
      <c r="S6443" t="s">
        <v>7734</v>
      </c>
      <c r="T6443" t="s">
        <v>24814</v>
      </c>
      <c r="U6443">
        <f t="shared" si="100"/>
        <v>6060</v>
      </c>
    </row>
    <row r="6444" spans="1:21" x14ac:dyDescent="0.2">
      <c r="A6444" t="s">
        <v>19706</v>
      </c>
      <c r="B6444" t="s">
        <v>12677</v>
      </c>
      <c r="C6444">
        <v>3548069</v>
      </c>
      <c r="D6444" t="s">
        <v>6838</v>
      </c>
      <c r="E6444" t="s">
        <v>19708</v>
      </c>
      <c r="F6444" t="s">
        <v>6402</v>
      </c>
      <c r="G6444">
        <v>623</v>
      </c>
      <c r="H6444">
        <v>1261</v>
      </c>
      <c r="I6444">
        <v>1</v>
      </c>
      <c r="J6444">
        <v>1</v>
      </c>
      <c r="K6444">
        <v>0</v>
      </c>
      <c r="M6444">
        <v>2018</v>
      </c>
      <c r="N6444" t="s">
        <v>6404</v>
      </c>
      <c r="O6444">
        <v>99</v>
      </c>
      <c r="P6444">
        <v>1</v>
      </c>
      <c r="Q6444" t="s">
        <v>7733</v>
      </c>
      <c r="R6444" t="s">
        <v>7734</v>
      </c>
      <c r="S6444" t="s">
        <v>7734</v>
      </c>
      <c r="T6444" t="s">
        <v>24815</v>
      </c>
      <c r="U6444">
        <f t="shared" si="100"/>
        <v>6060</v>
      </c>
    </row>
    <row r="6445" spans="1:21" x14ac:dyDescent="0.2">
      <c r="A6445" t="s">
        <v>19706</v>
      </c>
      <c r="B6445" t="s">
        <v>12677</v>
      </c>
      <c r="C6445">
        <v>3548069</v>
      </c>
      <c r="D6445" t="s">
        <v>6467</v>
      </c>
      <c r="E6445" t="s">
        <v>19709</v>
      </c>
      <c r="F6445" t="s">
        <v>6402</v>
      </c>
      <c r="G6445">
        <v>36</v>
      </c>
      <c r="H6445">
        <v>1261</v>
      </c>
      <c r="I6445">
        <v>0</v>
      </c>
      <c r="J6445">
        <v>0</v>
      </c>
      <c r="K6445">
        <v>0</v>
      </c>
      <c r="M6445">
        <v>2018</v>
      </c>
      <c r="N6445" t="s">
        <v>6404</v>
      </c>
      <c r="O6445">
        <v>99</v>
      </c>
      <c r="P6445">
        <v>1</v>
      </c>
      <c r="Q6445" t="s">
        <v>7733</v>
      </c>
      <c r="R6445" t="s">
        <v>7734</v>
      </c>
      <c r="S6445" t="s">
        <v>7734</v>
      </c>
      <c r="T6445" t="s">
        <v>24816</v>
      </c>
      <c r="U6445">
        <f t="shared" si="100"/>
        <v>6060</v>
      </c>
    </row>
    <row r="6446" spans="1:21" x14ac:dyDescent="0.2">
      <c r="A6446" t="s">
        <v>19706</v>
      </c>
      <c r="B6446" t="s">
        <v>12677</v>
      </c>
      <c r="C6446">
        <v>3548069</v>
      </c>
      <c r="D6446" t="s">
        <v>6505</v>
      </c>
      <c r="E6446" t="s">
        <v>6621</v>
      </c>
      <c r="F6446" t="s">
        <v>6402</v>
      </c>
      <c r="G6446">
        <v>223</v>
      </c>
      <c r="H6446">
        <v>1261</v>
      </c>
      <c r="I6446">
        <v>0</v>
      </c>
      <c r="J6446">
        <v>0</v>
      </c>
      <c r="K6446">
        <v>0</v>
      </c>
      <c r="M6446">
        <v>2018</v>
      </c>
      <c r="N6446" t="s">
        <v>6404</v>
      </c>
      <c r="O6446">
        <v>99</v>
      </c>
      <c r="P6446">
        <v>1</v>
      </c>
      <c r="Q6446" t="s">
        <v>7733</v>
      </c>
      <c r="R6446" t="s">
        <v>7734</v>
      </c>
      <c r="S6446" t="s">
        <v>7734</v>
      </c>
      <c r="T6446" t="s">
        <v>24817</v>
      </c>
      <c r="U6446">
        <f t="shared" si="100"/>
        <v>6060</v>
      </c>
    </row>
    <row r="6447" spans="1:21" x14ac:dyDescent="0.2">
      <c r="A6447" t="s">
        <v>19705</v>
      </c>
      <c r="B6447" t="s">
        <v>12677</v>
      </c>
      <c r="C6447">
        <v>3548069</v>
      </c>
      <c r="D6447" t="s">
        <v>6820</v>
      </c>
      <c r="E6447" t="s">
        <v>12688</v>
      </c>
      <c r="F6447" t="s">
        <v>6402</v>
      </c>
      <c r="G6447">
        <v>562</v>
      </c>
      <c r="H6447">
        <v>6060</v>
      </c>
      <c r="I6447">
        <v>0</v>
      </c>
      <c r="J6447">
        <v>1</v>
      </c>
      <c r="K6447">
        <v>0</v>
      </c>
      <c r="M6447">
        <v>2018</v>
      </c>
      <c r="N6447" t="s">
        <v>1463</v>
      </c>
      <c r="O6447">
        <v>99</v>
      </c>
      <c r="P6447">
        <v>6</v>
      </c>
      <c r="Q6447" t="s">
        <v>7733</v>
      </c>
      <c r="R6447" t="s">
        <v>7734</v>
      </c>
      <c r="S6447" t="s">
        <v>7734</v>
      </c>
      <c r="T6447" t="s">
        <v>5691</v>
      </c>
      <c r="U6447">
        <f t="shared" si="100"/>
        <v>6060</v>
      </c>
    </row>
    <row r="6448" spans="1:21" x14ac:dyDescent="0.2">
      <c r="A6448" t="s">
        <v>19705</v>
      </c>
      <c r="B6448" t="s">
        <v>12677</v>
      </c>
      <c r="C6448">
        <v>3548069</v>
      </c>
      <c r="D6448" t="s">
        <v>6455</v>
      </c>
      <c r="E6448" t="s">
        <v>15279</v>
      </c>
      <c r="F6448" t="s">
        <v>6402</v>
      </c>
      <c r="G6448">
        <v>82</v>
      </c>
      <c r="H6448">
        <v>6060</v>
      </c>
      <c r="I6448">
        <v>0</v>
      </c>
      <c r="J6448">
        <v>0</v>
      </c>
      <c r="K6448">
        <v>0</v>
      </c>
      <c r="M6448">
        <v>2018</v>
      </c>
      <c r="N6448" t="s">
        <v>1463</v>
      </c>
      <c r="O6448">
        <v>99</v>
      </c>
      <c r="P6448">
        <v>6</v>
      </c>
      <c r="Q6448" t="s">
        <v>7733</v>
      </c>
      <c r="R6448" t="s">
        <v>7734</v>
      </c>
      <c r="S6448" t="s">
        <v>7734</v>
      </c>
      <c r="T6448" t="s">
        <v>24818</v>
      </c>
      <c r="U6448">
        <f t="shared" si="100"/>
        <v>6060</v>
      </c>
    </row>
    <row r="6449" spans="1:21" x14ac:dyDescent="0.2">
      <c r="A6449" t="s">
        <v>19705</v>
      </c>
      <c r="B6449" t="s">
        <v>12677</v>
      </c>
      <c r="C6449">
        <v>3548069</v>
      </c>
      <c r="D6449" t="s">
        <v>6434</v>
      </c>
      <c r="E6449" t="s">
        <v>7370</v>
      </c>
      <c r="F6449" t="s">
        <v>6402</v>
      </c>
      <c r="G6449">
        <v>691</v>
      </c>
      <c r="H6449">
        <v>6060</v>
      </c>
      <c r="I6449">
        <v>1</v>
      </c>
      <c r="J6449">
        <v>1</v>
      </c>
      <c r="K6449">
        <v>0</v>
      </c>
      <c r="M6449">
        <v>2018</v>
      </c>
      <c r="N6449" t="s">
        <v>1463</v>
      </c>
      <c r="O6449">
        <v>99</v>
      </c>
      <c r="P6449">
        <v>6</v>
      </c>
      <c r="Q6449" t="s">
        <v>7733</v>
      </c>
      <c r="R6449" t="s">
        <v>7734</v>
      </c>
      <c r="S6449" t="s">
        <v>7734</v>
      </c>
      <c r="T6449" t="s">
        <v>5700</v>
      </c>
      <c r="U6449">
        <f t="shared" si="100"/>
        <v>6060</v>
      </c>
    </row>
    <row r="6450" spans="1:21" x14ac:dyDescent="0.2">
      <c r="A6450" t="s">
        <v>19705</v>
      </c>
      <c r="B6450" t="s">
        <v>12677</v>
      </c>
      <c r="C6450">
        <v>3548069</v>
      </c>
      <c r="D6450" t="s">
        <v>6434</v>
      </c>
      <c r="E6450" t="s">
        <v>14352</v>
      </c>
      <c r="F6450" t="s">
        <v>6402</v>
      </c>
      <c r="G6450">
        <v>554</v>
      </c>
      <c r="H6450">
        <v>6060</v>
      </c>
      <c r="I6450">
        <v>0</v>
      </c>
      <c r="J6450">
        <v>1</v>
      </c>
      <c r="K6450">
        <v>0</v>
      </c>
      <c r="M6450">
        <v>2018</v>
      </c>
      <c r="N6450" t="s">
        <v>1463</v>
      </c>
      <c r="O6450">
        <v>99</v>
      </c>
      <c r="P6450">
        <v>6</v>
      </c>
      <c r="Q6450" t="s">
        <v>7733</v>
      </c>
      <c r="R6450" t="s">
        <v>7734</v>
      </c>
      <c r="S6450" t="s">
        <v>7734</v>
      </c>
      <c r="T6450" t="s">
        <v>24819</v>
      </c>
      <c r="U6450">
        <f t="shared" si="100"/>
        <v>6060</v>
      </c>
    </row>
    <row r="6451" spans="1:21" x14ac:dyDescent="0.2">
      <c r="A6451" t="s">
        <v>19705</v>
      </c>
      <c r="B6451" t="s">
        <v>12677</v>
      </c>
      <c r="C6451">
        <v>3548069</v>
      </c>
      <c r="D6451" t="s">
        <v>6908</v>
      </c>
      <c r="E6451" t="s">
        <v>12684</v>
      </c>
      <c r="F6451" t="s">
        <v>6402</v>
      </c>
      <c r="G6451">
        <v>588</v>
      </c>
      <c r="H6451">
        <v>6060</v>
      </c>
      <c r="I6451">
        <v>0</v>
      </c>
      <c r="J6451">
        <v>1</v>
      </c>
      <c r="K6451">
        <v>0</v>
      </c>
      <c r="M6451">
        <v>2018</v>
      </c>
      <c r="N6451" t="s">
        <v>1463</v>
      </c>
      <c r="O6451">
        <v>99</v>
      </c>
      <c r="P6451">
        <v>6</v>
      </c>
      <c r="Q6451" t="s">
        <v>7733</v>
      </c>
      <c r="R6451" t="s">
        <v>7734</v>
      </c>
      <c r="S6451" t="s">
        <v>7734</v>
      </c>
      <c r="T6451" t="s">
        <v>5695</v>
      </c>
      <c r="U6451">
        <f t="shared" si="100"/>
        <v>6060</v>
      </c>
    </row>
    <row r="6452" spans="1:21" x14ac:dyDescent="0.2">
      <c r="A6452" t="s">
        <v>19705</v>
      </c>
      <c r="B6452" t="s">
        <v>12677</v>
      </c>
      <c r="C6452">
        <v>3548069</v>
      </c>
      <c r="D6452" t="s">
        <v>6411</v>
      </c>
      <c r="E6452" t="s">
        <v>19710</v>
      </c>
      <c r="F6452" t="s">
        <v>6402</v>
      </c>
      <c r="G6452">
        <v>48</v>
      </c>
      <c r="H6452">
        <v>6060</v>
      </c>
      <c r="I6452">
        <v>0</v>
      </c>
      <c r="J6452">
        <v>0</v>
      </c>
      <c r="K6452">
        <v>0</v>
      </c>
      <c r="M6452">
        <v>2018</v>
      </c>
      <c r="N6452" t="s">
        <v>1463</v>
      </c>
      <c r="O6452">
        <v>99</v>
      </c>
      <c r="P6452">
        <v>6</v>
      </c>
      <c r="Q6452" t="s">
        <v>7733</v>
      </c>
      <c r="R6452" t="s">
        <v>7734</v>
      </c>
      <c r="S6452" t="s">
        <v>7734</v>
      </c>
      <c r="T6452" t="s">
        <v>24820</v>
      </c>
      <c r="U6452">
        <f t="shared" si="100"/>
        <v>6060</v>
      </c>
    </row>
    <row r="6453" spans="1:21" x14ac:dyDescent="0.2">
      <c r="A6453" t="s">
        <v>19705</v>
      </c>
      <c r="B6453" t="s">
        <v>12677</v>
      </c>
      <c r="C6453">
        <v>3548069</v>
      </c>
      <c r="D6453" t="s">
        <v>6936</v>
      </c>
      <c r="E6453" t="s">
        <v>15606</v>
      </c>
      <c r="F6453" t="s">
        <v>6402</v>
      </c>
      <c r="G6453">
        <v>461</v>
      </c>
      <c r="H6453">
        <v>6060</v>
      </c>
      <c r="I6453">
        <v>0</v>
      </c>
      <c r="J6453">
        <v>0</v>
      </c>
      <c r="K6453">
        <v>0</v>
      </c>
      <c r="M6453">
        <v>2018</v>
      </c>
      <c r="N6453" t="s">
        <v>1463</v>
      </c>
      <c r="O6453">
        <v>99</v>
      </c>
      <c r="P6453">
        <v>6</v>
      </c>
      <c r="Q6453" t="s">
        <v>7733</v>
      </c>
      <c r="R6453" t="s">
        <v>7734</v>
      </c>
      <c r="S6453" t="s">
        <v>7734</v>
      </c>
      <c r="T6453" t="s">
        <v>24821</v>
      </c>
      <c r="U6453">
        <f t="shared" si="100"/>
        <v>6060</v>
      </c>
    </row>
    <row r="6454" spans="1:21" x14ac:dyDescent="0.2">
      <c r="A6454" t="s">
        <v>19711</v>
      </c>
      <c r="B6454" t="s">
        <v>12690</v>
      </c>
      <c r="C6454">
        <v>3558054</v>
      </c>
      <c r="D6454" t="s">
        <v>6676</v>
      </c>
      <c r="E6454" t="s">
        <v>6872</v>
      </c>
      <c r="F6454" t="s">
        <v>6402</v>
      </c>
      <c r="G6454">
        <v>422</v>
      </c>
      <c r="H6454">
        <v>2160</v>
      </c>
      <c r="I6454">
        <v>1</v>
      </c>
      <c r="J6454">
        <v>1</v>
      </c>
      <c r="K6454">
        <v>0</v>
      </c>
      <c r="M6454">
        <v>2018</v>
      </c>
      <c r="N6454" t="s">
        <v>1463</v>
      </c>
      <c r="O6454">
        <v>99</v>
      </c>
      <c r="P6454">
        <v>4</v>
      </c>
      <c r="Q6454" t="s">
        <v>7733</v>
      </c>
      <c r="R6454" t="s">
        <v>7734</v>
      </c>
      <c r="S6454" t="s">
        <v>7734</v>
      </c>
      <c r="T6454" t="s">
        <v>5715</v>
      </c>
      <c r="U6454">
        <f t="shared" si="100"/>
        <v>2160</v>
      </c>
    </row>
    <row r="6455" spans="1:21" x14ac:dyDescent="0.2">
      <c r="A6455" t="s">
        <v>19712</v>
      </c>
      <c r="B6455" t="s">
        <v>12690</v>
      </c>
      <c r="C6455">
        <v>3558054</v>
      </c>
      <c r="D6455" t="s">
        <v>7653</v>
      </c>
      <c r="E6455" t="s">
        <v>8771</v>
      </c>
      <c r="F6455" t="s">
        <v>6402</v>
      </c>
      <c r="G6455">
        <v>220</v>
      </c>
      <c r="H6455">
        <v>632</v>
      </c>
      <c r="I6455">
        <v>1</v>
      </c>
      <c r="J6455">
        <v>0</v>
      </c>
      <c r="K6455">
        <v>0</v>
      </c>
      <c r="M6455">
        <v>2018</v>
      </c>
      <c r="N6455" t="s">
        <v>6404</v>
      </c>
      <c r="O6455">
        <v>99</v>
      </c>
      <c r="P6455">
        <v>1</v>
      </c>
      <c r="Q6455" t="s">
        <v>7733</v>
      </c>
      <c r="R6455" t="s">
        <v>7734</v>
      </c>
      <c r="S6455" t="s">
        <v>7734</v>
      </c>
      <c r="T6455" t="s">
        <v>1292</v>
      </c>
      <c r="U6455">
        <f t="shared" si="100"/>
        <v>2160</v>
      </c>
    </row>
    <row r="6456" spans="1:21" x14ac:dyDescent="0.2">
      <c r="A6456" t="s">
        <v>19712</v>
      </c>
      <c r="B6456" t="s">
        <v>12690</v>
      </c>
      <c r="C6456">
        <v>3558054</v>
      </c>
      <c r="D6456" t="s">
        <v>7335</v>
      </c>
      <c r="E6456" t="s">
        <v>6590</v>
      </c>
      <c r="F6456" t="s">
        <v>6402</v>
      </c>
      <c r="G6456">
        <v>412</v>
      </c>
      <c r="H6456">
        <v>632</v>
      </c>
      <c r="I6456">
        <v>1</v>
      </c>
      <c r="J6456">
        <v>1</v>
      </c>
      <c r="K6456">
        <v>0</v>
      </c>
      <c r="M6456">
        <v>2018</v>
      </c>
      <c r="N6456" t="s">
        <v>6404</v>
      </c>
      <c r="O6456">
        <v>99</v>
      </c>
      <c r="P6456">
        <v>1</v>
      </c>
      <c r="Q6456" t="s">
        <v>7733</v>
      </c>
      <c r="R6456" t="s">
        <v>7734</v>
      </c>
      <c r="S6456" t="s">
        <v>7734</v>
      </c>
      <c r="T6456" t="s">
        <v>24822</v>
      </c>
      <c r="U6456">
        <f t="shared" si="100"/>
        <v>2160</v>
      </c>
    </row>
    <row r="6457" spans="1:21" x14ac:dyDescent="0.2">
      <c r="A6457" t="s">
        <v>19711</v>
      </c>
      <c r="B6457" t="s">
        <v>12690</v>
      </c>
      <c r="C6457">
        <v>3558054</v>
      </c>
      <c r="D6457" t="s">
        <v>6919</v>
      </c>
      <c r="E6457" t="s">
        <v>6891</v>
      </c>
      <c r="F6457" t="s">
        <v>6402</v>
      </c>
      <c r="G6457">
        <v>382</v>
      </c>
      <c r="H6457">
        <v>2160</v>
      </c>
      <c r="I6457">
        <v>1</v>
      </c>
      <c r="J6457">
        <v>0</v>
      </c>
      <c r="K6457">
        <v>0</v>
      </c>
      <c r="M6457">
        <v>2018</v>
      </c>
      <c r="N6457" t="s">
        <v>1463</v>
      </c>
      <c r="O6457">
        <v>99</v>
      </c>
      <c r="P6457">
        <v>4</v>
      </c>
      <c r="Q6457" t="s">
        <v>7733</v>
      </c>
      <c r="R6457" t="s">
        <v>7734</v>
      </c>
      <c r="S6457" t="s">
        <v>7734</v>
      </c>
      <c r="T6457" t="s">
        <v>24823</v>
      </c>
      <c r="U6457">
        <f t="shared" si="100"/>
        <v>2160</v>
      </c>
    </row>
    <row r="6458" spans="1:21" x14ac:dyDescent="0.2">
      <c r="A6458" t="s">
        <v>19711</v>
      </c>
      <c r="B6458" t="s">
        <v>12690</v>
      </c>
      <c r="C6458">
        <v>3558054</v>
      </c>
      <c r="D6458" t="s">
        <v>6459</v>
      </c>
      <c r="E6458" t="s">
        <v>7266</v>
      </c>
      <c r="F6458" t="s">
        <v>6402</v>
      </c>
      <c r="G6458">
        <v>457</v>
      </c>
      <c r="H6458">
        <v>2160</v>
      </c>
      <c r="I6458">
        <v>1</v>
      </c>
      <c r="J6458">
        <v>1</v>
      </c>
      <c r="K6458">
        <v>0</v>
      </c>
      <c r="M6458">
        <v>2018</v>
      </c>
      <c r="N6458" t="s">
        <v>1463</v>
      </c>
      <c r="O6458">
        <v>99</v>
      </c>
      <c r="P6458">
        <v>4</v>
      </c>
      <c r="Q6458" t="s">
        <v>7733</v>
      </c>
      <c r="R6458" t="s">
        <v>7734</v>
      </c>
      <c r="S6458" t="s">
        <v>7734</v>
      </c>
      <c r="T6458" t="s">
        <v>24824</v>
      </c>
      <c r="U6458">
        <f t="shared" si="100"/>
        <v>2160</v>
      </c>
    </row>
    <row r="6459" spans="1:21" x14ac:dyDescent="0.2">
      <c r="A6459" t="s">
        <v>19711</v>
      </c>
      <c r="B6459" t="s">
        <v>12690</v>
      </c>
      <c r="C6459">
        <v>3558054</v>
      </c>
      <c r="D6459" t="s">
        <v>6440</v>
      </c>
      <c r="E6459" t="s">
        <v>12691</v>
      </c>
      <c r="F6459" t="s">
        <v>6402</v>
      </c>
      <c r="G6459">
        <v>473</v>
      </c>
      <c r="H6459">
        <v>2160</v>
      </c>
      <c r="I6459">
        <v>0</v>
      </c>
      <c r="J6459">
        <v>1</v>
      </c>
      <c r="K6459">
        <v>0</v>
      </c>
      <c r="M6459">
        <v>2018</v>
      </c>
      <c r="N6459" t="s">
        <v>1463</v>
      </c>
      <c r="O6459">
        <v>99</v>
      </c>
      <c r="P6459">
        <v>4</v>
      </c>
      <c r="Q6459" t="s">
        <v>7733</v>
      </c>
      <c r="R6459" t="s">
        <v>7734</v>
      </c>
      <c r="S6459" t="s">
        <v>7734</v>
      </c>
      <c r="T6459" t="s">
        <v>1291</v>
      </c>
      <c r="U6459">
        <f t="shared" si="100"/>
        <v>2160</v>
      </c>
    </row>
    <row r="6460" spans="1:21" x14ac:dyDescent="0.2">
      <c r="A6460" t="s">
        <v>19711</v>
      </c>
      <c r="B6460" t="s">
        <v>12690</v>
      </c>
      <c r="C6460">
        <v>3558054</v>
      </c>
      <c r="D6460" t="s">
        <v>12695</v>
      </c>
      <c r="E6460" t="s">
        <v>7596</v>
      </c>
      <c r="F6460" t="s">
        <v>6402</v>
      </c>
      <c r="G6460">
        <v>426</v>
      </c>
      <c r="H6460">
        <v>2160</v>
      </c>
      <c r="I6460">
        <v>0</v>
      </c>
      <c r="J6460">
        <v>1</v>
      </c>
      <c r="K6460">
        <v>0</v>
      </c>
      <c r="M6460">
        <v>2018</v>
      </c>
      <c r="N6460" t="s">
        <v>1463</v>
      </c>
      <c r="O6460">
        <v>99</v>
      </c>
      <c r="P6460">
        <v>4</v>
      </c>
      <c r="Q6460" t="s">
        <v>7733</v>
      </c>
      <c r="R6460" t="s">
        <v>7734</v>
      </c>
      <c r="S6460" t="s">
        <v>7734</v>
      </c>
      <c r="T6460" t="s">
        <v>5714</v>
      </c>
      <c r="U6460">
        <f t="shared" si="100"/>
        <v>2160</v>
      </c>
    </row>
    <row r="6461" spans="1:21" x14ac:dyDescent="0.2">
      <c r="A6461" t="s">
        <v>19713</v>
      </c>
      <c r="B6461" t="s">
        <v>11602</v>
      </c>
      <c r="C6461">
        <v>3549005</v>
      </c>
      <c r="D6461" t="s">
        <v>6876</v>
      </c>
      <c r="E6461" t="s">
        <v>11612</v>
      </c>
      <c r="F6461" t="s">
        <v>6402</v>
      </c>
      <c r="G6461">
        <v>408</v>
      </c>
      <c r="H6461">
        <v>1356</v>
      </c>
      <c r="I6461">
        <v>0</v>
      </c>
      <c r="J6461">
        <v>1</v>
      </c>
      <c r="K6461">
        <v>0</v>
      </c>
      <c r="M6461">
        <v>2018</v>
      </c>
      <c r="N6461" t="s">
        <v>1463</v>
      </c>
      <c r="O6461">
        <v>4</v>
      </c>
      <c r="P6461">
        <v>3</v>
      </c>
      <c r="Q6461" t="s">
        <v>7733</v>
      </c>
      <c r="R6461" t="s">
        <v>7734</v>
      </c>
      <c r="S6461" t="s">
        <v>7734</v>
      </c>
      <c r="T6461" t="s">
        <v>5734</v>
      </c>
      <c r="U6461">
        <f t="shared" si="100"/>
        <v>1356</v>
      </c>
    </row>
    <row r="6462" spans="1:21" x14ac:dyDescent="0.2">
      <c r="A6462" t="s">
        <v>19714</v>
      </c>
      <c r="B6462" t="s">
        <v>11602</v>
      </c>
      <c r="C6462">
        <v>3549005</v>
      </c>
      <c r="D6462" t="s">
        <v>6676</v>
      </c>
      <c r="E6462" t="s">
        <v>11603</v>
      </c>
      <c r="F6462" t="s">
        <v>6402</v>
      </c>
      <c r="G6462">
        <v>0</v>
      </c>
      <c r="H6462">
        <v>0</v>
      </c>
      <c r="I6462">
        <v>1</v>
      </c>
      <c r="J6462">
        <v>1</v>
      </c>
      <c r="K6462">
        <v>1</v>
      </c>
      <c r="M6462">
        <v>2018</v>
      </c>
      <c r="N6462" t="s">
        <v>2531</v>
      </c>
      <c r="O6462">
        <v>99</v>
      </c>
      <c r="P6462">
        <v>1</v>
      </c>
      <c r="Q6462" t="s">
        <v>7733</v>
      </c>
      <c r="R6462" t="s">
        <v>7734</v>
      </c>
      <c r="S6462" t="s">
        <v>7734</v>
      </c>
      <c r="T6462" t="s">
        <v>1296</v>
      </c>
      <c r="U6462">
        <f t="shared" si="100"/>
        <v>1356</v>
      </c>
    </row>
    <row r="6463" spans="1:21" x14ac:dyDescent="0.2">
      <c r="A6463" t="s">
        <v>19713</v>
      </c>
      <c r="B6463" t="s">
        <v>11602</v>
      </c>
      <c r="C6463">
        <v>3549005</v>
      </c>
      <c r="D6463" t="s">
        <v>6425</v>
      </c>
      <c r="E6463" t="s">
        <v>8539</v>
      </c>
      <c r="F6463" t="s">
        <v>6402</v>
      </c>
      <c r="G6463">
        <v>415</v>
      </c>
      <c r="H6463">
        <v>1356</v>
      </c>
      <c r="I6463">
        <v>1</v>
      </c>
      <c r="J6463">
        <v>1</v>
      </c>
      <c r="K6463">
        <v>0</v>
      </c>
      <c r="M6463">
        <v>2018</v>
      </c>
      <c r="N6463" t="s">
        <v>1463</v>
      </c>
      <c r="O6463">
        <v>4</v>
      </c>
      <c r="P6463">
        <v>3</v>
      </c>
      <c r="Q6463" t="s">
        <v>7733</v>
      </c>
      <c r="R6463" t="s">
        <v>7734</v>
      </c>
      <c r="S6463" t="s">
        <v>7734</v>
      </c>
      <c r="T6463" t="s">
        <v>5735</v>
      </c>
      <c r="U6463">
        <f t="shared" si="100"/>
        <v>1356</v>
      </c>
    </row>
    <row r="6464" spans="1:21" x14ac:dyDescent="0.2">
      <c r="A6464" t="s">
        <v>19715</v>
      </c>
      <c r="B6464" t="s">
        <v>11602</v>
      </c>
      <c r="C6464">
        <v>3549005</v>
      </c>
      <c r="D6464" t="s">
        <v>6650</v>
      </c>
      <c r="E6464" t="s">
        <v>11609</v>
      </c>
      <c r="F6464" t="s">
        <v>6402</v>
      </c>
      <c r="G6464">
        <v>260</v>
      </c>
      <c r="H6464">
        <v>955</v>
      </c>
      <c r="I6464">
        <v>0</v>
      </c>
      <c r="J6464">
        <v>1</v>
      </c>
      <c r="K6464">
        <v>0</v>
      </c>
      <c r="M6464">
        <v>2018</v>
      </c>
      <c r="N6464" t="s">
        <v>1463</v>
      </c>
      <c r="O6464">
        <v>3</v>
      </c>
      <c r="P6464">
        <v>2</v>
      </c>
      <c r="Q6464" t="s">
        <v>7733</v>
      </c>
      <c r="R6464" t="s">
        <v>7734</v>
      </c>
      <c r="S6464" t="s">
        <v>7734</v>
      </c>
      <c r="T6464" t="s">
        <v>5737</v>
      </c>
      <c r="U6464">
        <f t="shared" si="100"/>
        <v>1356</v>
      </c>
    </row>
    <row r="6465" spans="1:21" x14ac:dyDescent="0.2">
      <c r="A6465" t="s">
        <v>19715</v>
      </c>
      <c r="B6465" t="s">
        <v>11602</v>
      </c>
      <c r="C6465">
        <v>3549005</v>
      </c>
      <c r="D6465" t="s">
        <v>6722</v>
      </c>
      <c r="E6465" t="s">
        <v>7302</v>
      </c>
      <c r="F6465" t="s">
        <v>6402</v>
      </c>
      <c r="G6465">
        <v>223</v>
      </c>
      <c r="H6465">
        <v>955</v>
      </c>
      <c r="I6465">
        <v>1</v>
      </c>
      <c r="J6465">
        <v>0</v>
      </c>
      <c r="K6465">
        <v>0</v>
      </c>
      <c r="M6465">
        <v>2018</v>
      </c>
      <c r="N6465" t="s">
        <v>1463</v>
      </c>
      <c r="O6465">
        <v>3</v>
      </c>
      <c r="P6465">
        <v>2</v>
      </c>
      <c r="Q6465" t="s">
        <v>7733</v>
      </c>
      <c r="R6465" t="s">
        <v>7734</v>
      </c>
      <c r="S6465" t="s">
        <v>7734</v>
      </c>
      <c r="T6465" t="s">
        <v>24825</v>
      </c>
      <c r="U6465">
        <f t="shared" si="100"/>
        <v>1356</v>
      </c>
    </row>
    <row r="6466" spans="1:21" x14ac:dyDescent="0.2">
      <c r="A6466" t="s">
        <v>19716</v>
      </c>
      <c r="B6466" t="s">
        <v>11602</v>
      </c>
      <c r="C6466">
        <v>3549005</v>
      </c>
      <c r="D6466" t="s">
        <v>6589</v>
      </c>
      <c r="E6466" t="s">
        <v>7439</v>
      </c>
      <c r="F6466" t="s">
        <v>6402</v>
      </c>
      <c r="G6466">
        <v>140</v>
      </c>
      <c r="H6466">
        <v>273</v>
      </c>
      <c r="I6466">
        <v>1</v>
      </c>
      <c r="J6466">
        <v>1</v>
      </c>
      <c r="K6466">
        <v>0</v>
      </c>
      <c r="M6466">
        <v>2018</v>
      </c>
      <c r="N6466" t="s">
        <v>1463</v>
      </c>
      <c r="O6466">
        <v>6</v>
      </c>
      <c r="P6466">
        <v>1</v>
      </c>
      <c r="Q6466" t="s">
        <v>7733</v>
      </c>
      <c r="R6466" t="s">
        <v>7734</v>
      </c>
      <c r="S6466" t="s">
        <v>7734</v>
      </c>
      <c r="T6466" t="s">
        <v>24826</v>
      </c>
      <c r="U6466">
        <f t="shared" ref="U6466:U6529" si="101">_xlfn.MAXIFS($H$2:$H$6695, $C$2:$C$6695,C6466)</f>
        <v>1356</v>
      </c>
    </row>
    <row r="6467" spans="1:21" x14ac:dyDescent="0.2">
      <c r="A6467" t="s">
        <v>19717</v>
      </c>
      <c r="B6467" t="s">
        <v>11602</v>
      </c>
      <c r="C6467">
        <v>3549005</v>
      </c>
      <c r="D6467" t="s">
        <v>6637</v>
      </c>
      <c r="E6467" t="s">
        <v>7585</v>
      </c>
      <c r="F6467" t="s">
        <v>6402</v>
      </c>
      <c r="G6467">
        <v>185</v>
      </c>
      <c r="H6467">
        <v>631</v>
      </c>
      <c r="I6467">
        <v>1</v>
      </c>
      <c r="J6467">
        <v>1</v>
      </c>
      <c r="K6467">
        <v>0</v>
      </c>
      <c r="M6467">
        <v>2018</v>
      </c>
      <c r="N6467" t="s">
        <v>1463</v>
      </c>
      <c r="O6467">
        <v>1</v>
      </c>
      <c r="P6467">
        <v>2</v>
      </c>
      <c r="Q6467" t="s">
        <v>7733</v>
      </c>
      <c r="R6467" t="s">
        <v>7734</v>
      </c>
      <c r="S6467" t="s">
        <v>7734</v>
      </c>
      <c r="T6467" t="s">
        <v>24827</v>
      </c>
      <c r="U6467">
        <f t="shared" si="101"/>
        <v>1356</v>
      </c>
    </row>
    <row r="6468" spans="1:21" x14ac:dyDescent="0.2">
      <c r="A6468" t="s">
        <v>19718</v>
      </c>
      <c r="B6468" t="s">
        <v>11602</v>
      </c>
      <c r="C6468">
        <v>3549005</v>
      </c>
      <c r="D6468" t="s">
        <v>6545</v>
      </c>
      <c r="E6468" t="s">
        <v>19719</v>
      </c>
      <c r="F6468" t="s">
        <v>6402</v>
      </c>
      <c r="G6468">
        <v>0</v>
      </c>
      <c r="H6468">
        <v>0</v>
      </c>
      <c r="I6468">
        <v>1</v>
      </c>
      <c r="J6468">
        <v>1</v>
      </c>
      <c r="K6468">
        <v>1</v>
      </c>
      <c r="M6468">
        <v>2018</v>
      </c>
      <c r="N6468" t="s">
        <v>1463</v>
      </c>
      <c r="O6468">
        <v>5</v>
      </c>
      <c r="P6468">
        <v>1</v>
      </c>
      <c r="Q6468" t="s">
        <v>7733</v>
      </c>
      <c r="R6468" t="s">
        <v>7734</v>
      </c>
      <c r="S6468" t="s">
        <v>7734</v>
      </c>
      <c r="T6468" t="s">
        <v>24828</v>
      </c>
      <c r="U6468">
        <f t="shared" si="101"/>
        <v>1356</v>
      </c>
    </row>
    <row r="6469" spans="1:21" x14ac:dyDescent="0.2">
      <c r="A6469" t="s">
        <v>19716</v>
      </c>
      <c r="B6469" t="s">
        <v>11602</v>
      </c>
      <c r="C6469">
        <v>3549005</v>
      </c>
      <c r="D6469" t="s">
        <v>6493</v>
      </c>
      <c r="E6469" t="s">
        <v>14427</v>
      </c>
      <c r="F6469" t="s">
        <v>6402</v>
      </c>
      <c r="G6469">
        <v>133</v>
      </c>
      <c r="H6469">
        <v>273</v>
      </c>
      <c r="I6469">
        <v>0</v>
      </c>
      <c r="J6469">
        <v>0</v>
      </c>
      <c r="K6469">
        <v>0</v>
      </c>
      <c r="M6469">
        <v>2018</v>
      </c>
      <c r="N6469" t="s">
        <v>1463</v>
      </c>
      <c r="O6469">
        <v>6</v>
      </c>
      <c r="P6469">
        <v>1</v>
      </c>
      <c r="Q6469" t="s">
        <v>7733</v>
      </c>
      <c r="R6469" t="s">
        <v>7734</v>
      </c>
      <c r="S6469" t="s">
        <v>7734</v>
      </c>
      <c r="T6469" t="s">
        <v>24829</v>
      </c>
      <c r="U6469">
        <f t="shared" si="101"/>
        <v>1356</v>
      </c>
    </row>
    <row r="6470" spans="1:21" x14ac:dyDescent="0.2">
      <c r="A6470" t="s">
        <v>19715</v>
      </c>
      <c r="B6470" t="s">
        <v>11602</v>
      </c>
      <c r="C6470">
        <v>3549005</v>
      </c>
      <c r="D6470" t="s">
        <v>6477</v>
      </c>
      <c r="E6470" t="s">
        <v>6777</v>
      </c>
      <c r="F6470" t="s">
        <v>6402</v>
      </c>
      <c r="G6470">
        <v>189</v>
      </c>
      <c r="H6470">
        <v>955</v>
      </c>
      <c r="I6470">
        <v>1</v>
      </c>
      <c r="J6470">
        <v>0</v>
      </c>
      <c r="K6470">
        <v>0</v>
      </c>
      <c r="M6470">
        <v>2018</v>
      </c>
      <c r="N6470" t="s">
        <v>1463</v>
      </c>
      <c r="O6470">
        <v>3</v>
      </c>
      <c r="P6470">
        <v>2</v>
      </c>
      <c r="Q6470" t="s">
        <v>7733</v>
      </c>
      <c r="R6470" t="s">
        <v>7734</v>
      </c>
      <c r="S6470" t="s">
        <v>7734</v>
      </c>
      <c r="T6470" t="s">
        <v>24830</v>
      </c>
      <c r="U6470">
        <f t="shared" si="101"/>
        <v>1356</v>
      </c>
    </row>
    <row r="6471" spans="1:21" x14ac:dyDescent="0.2">
      <c r="A6471" t="s">
        <v>19717</v>
      </c>
      <c r="B6471" t="s">
        <v>11602</v>
      </c>
      <c r="C6471">
        <v>3549005</v>
      </c>
      <c r="D6471" t="s">
        <v>6921</v>
      </c>
      <c r="E6471" t="s">
        <v>7269</v>
      </c>
      <c r="F6471" t="s">
        <v>6402</v>
      </c>
      <c r="G6471">
        <v>278</v>
      </c>
      <c r="H6471">
        <v>631</v>
      </c>
      <c r="I6471">
        <v>0</v>
      </c>
      <c r="J6471">
        <v>1</v>
      </c>
      <c r="K6471">
        <v>0</v>
      </c>
      <c r="M6471">
        <v>2018</v>
      </c>
      <c r="N6471" t="s">
        <v>1463</v>
      </c>
      <c r="O6471">
        <v>1</v>
      </c>
      <c r="P6471">
        <v>2</v>
      </c>
      <c r="Q6471" t="s">
        <v>7733</v>
      </c>
      <c r="R6471" t="s">
        <v>7734</v>
      </c>
      <c r="S6471" t="s">
        <v>7734</v>
      </c>
      <c r="T6471" t="s">
        <v>5740</v>
      </c>
      <c r="U6471">
        <f t="shared" si="101"/>
        <v>1356</v>
      </c>
    </row>
    <row r="6472" spans="1:21" x14ac:dyDescent="0.2">
      <c r="A6472" t="s">
        <v>19713</v>
      </c>
      <c r="B6472" t="s">
        <v>11602</v>
      </c>
      <c r="C6472">
        <v>3549005</v>
      </c>
      <c r="D6472" t="s">
        <v>6622</v>
      </c>
      <c r="E6472" t="s">
        <v>19720</v>
      </c>
      <c r="F6472" t="s">
        <v>6402</v>
      </c>
      <c r="G6472">
        <v>191</v>
      </c>
      <c r="H6472">
        <v>1356</v>
      </c>
      <c r="I6472">
        <v>0</v>
      </c>
      <c r="J6472">
        <v>0</v>
      </c>
      <c r="K6472">
        <v>0</v>
      </c>
      <c r="M6472">
        <v>2018</v>
      </c>
      <c r="N6472" t="s">
        <v>1463</v>
      </c>
      <c r="O6472">
        <v>4</v>
      </c>
      <c r="P6472">
        <v>3</v>
      </c>
      <c r="Q6472" t="s">
        <v>7733</v>
      </c>
      <c r="R6472" t="s">
        <v>7734</v>
      </c>
      <c r="S6472" t="s">
        <v>7734</v>
      </c>
      <c r="T6472" t="s">
        <v>24831</v>
      </c>
      <c r="U6472">
        <f t="shared" si="101"/>
        <v>1356</v>
      </c>
    </row>
    <row r="6473" spans="1:21" x14ac:dyDescent="0.2">
      <c r="A6473" t="s">
        <v>19721</v>
      </c>
      <c r="B6473" t="s">
        <v>11602</v>
      </c>
      <c r="C6473">
        <v>3549005</v>
      </c>
      <c r="D6473" t="s">
        <v>6738</v>
      </c>
      <c r="E6473" t="s">
        <v>11607</v>
      </c>
      <c r="F6473" t="s">
        <v>6402</v>
      </c>
      <c r="G6473">
        <v>0</v>
      </c>
      <c r="H6473">
        <v>0</v>
      </c>
      <c r="I6473">
        <v>1</v>
      </c>
      <c r="J6473">
        <v>1</v>
      </c>
      <c r="K6473">
        <v>1</v>
      </c>
      <c r="M6473">
        <v>2018</v>
      </c>
      <c r="N6473" t="s">
        <v>1463</v>
      </c>
      <c r="O6473">
        <v>2</v>
      </c>
      <c r="P6473">
        <v>1</v>
      </c>
      <c r="Q6473" t="s">
        <v>7733</v>
      </c>
      <c r="R6473" t="s">
        <v>7734</v>
      </c>
      <c r="S6473" t="s">
        <v>7734</v>
      </c>
      <c r="T6473" t="s">
        <v>5738</v>
      </c>
      <c r="U6473">
        <f t="shared" si="101"/>
        <v>1356</v>
      </c>
    </row>
    <row r="6474" spans="1:21" x14ac:dyDescent="0.2">
      <c r="A6474" t="s">
        <v>19713</v>
      </c>
      <c r="B6474" t="s">
        <v>11602</v>
      </c>
      <c r="C6474">
        <v>3549005</v>
      </c>
      <c r="D6474" t="s">
        <v>7055</v>
      </c>
      <c r="E6474" t="s">
        <v>11613</v>
      </c>
      <c r="F6474" t="s">
        <v>6402</v>
      </c>
      <c r="G6474">
        <v>342</v>
      </c>
      <c r="H6474">
        <v>1356</v>
      </c>
      <c r="I6474">
        <v>1</v>
      </c>
      <c r="J6474">
        <v>1</v>
      </c>
      <c r="K6474">
        <v>0</v>
      </c>
      <c r="M6474">
        <v>2018</v>
      </c>
      <c r="N6474" t="s">
        <v>1463</v>
      </c>
      <c r="O6474">
        <v>4</v>
      </c>
      <c r="P6474">
        <v>3</v>
      </c>
      <c r="Q6474" t="s">
        <v>7733</v>
      </c>
      <c r="R6474" t="s">
        <v>7734</v>
      </c>
      <c r="S6474" t="s">
        <v>7734</v>
      </c>
      <c r="T6474" t="s">
        <v>5733</v>
      </c>
      <c r="U6474">
        <f t="shared" si="101"/>
        <v>1356</v>
      </c>
    </row>
    <row r="6475" spans="1:21" x14ac:dyDescent="0.2">
      <c r="A6475" t="s">
        <v>19715</v>
      </c>
      <c r="B6475" t="s">
        <v>11602</v>
      </c>
      <c r="C6475">
        <v>3549005</v>
      </c>
      <c r="D6475" t="s">
        <v>6535</v>
      </c>
      <c r="E6475" t="s">
        <v>11610</v>
      </c>
      <c r="F6475" t="s">
        <v>6402</v>
      </c>
      <c r="G6475">
        <v>283</v>
      </c>
      <c r="H6475">
        <v>955</v>
      </c>
      <c r="I6475">
        <v>0</v>
      </c>
      <c r="J6475">
        <v>1</v>
      </c>
      <c r="K6475">
        <v>0</v>
      </c>
      <c r="M6475">
        <v>2018</v>
      </c>
      <c r="N6475" t="s">
        <v>1463</v>
      </c>
      <c r="O6475">
        <v>3</v>
      </c>
      <c r="P6475">
        <v>2</v>
      </c>
      <c r="Q6475" t="s">
        <v>7733</v>
      </c>
      <c r="R6475" t="s">
        <v>7734</v>
      </c>
      <c r="S6475" t="s">
        <v>7734</v>
      </c>
      <c r="T6475" t="s">
        <v>5736</v>
      </c>
      <c r="U6475">
        <f t="shared" si="101"/>
        <v>1356</v>
      </c>
    </row>
    <row r="6476" spans="1:21" x14ac:dyDescent="0.2">
      <c r="A6476" t="s">
        <v>19717</v>
      </c>
      <c r="B6476" t="s">
        <v>11602</v>
      </c>
      <c r="C6476">
        <v>3549005</v>
      </c>
      <c r="D6476" t="s">
        <v>6423</v>
      </c>
      <c r="E6476" t="s">
        <v>11605</v>
      </c>
      <c r="F6476" t="s">
        <v>6402</v>
      </c>
      <c r="G6476">
        <v>168</v>
      </c>
      <c r="H6476">
        <v>631</v>
      </c>
      <c r="I6476">
        <v>1</v>
      </c>
      <c r="J6476">
        <v>0</v>
      </c>
      <c r="K6476">
        <v>0</v>
      </c>
      <c r="M6476">
        <v>2018</v>
      </c>
      <c r="N6476" t="s">
        <v>1463</v>
      </c>
      <c r="O6476">
        <v>1</v>
      </c>
      <c r="P6476">
        <v>2</v>
      </c>
      <c r="Q6476" t="s">
        <v>7733</v>
      </c>
      <c r="R6476" t="s">
        <v>7734</v>
      </c>
      <c r="S6476" t="s">
        <v>7734</v>
      </c>
      <c r="T6476" t="s">
        <v>5739</v>
      </c>
      <c r="U6476">
        <f t="shared" si="101"/>
        <v>1356</v>
      </c>
    </row>
    <row r="6477" spans="1:21" x14ac:dyDescent="0.2">
      <c r="A6477" t="s">
        <v>19722</v>
      </c>
      <c r="B6477" t="s">
        <v>12704</v>
      </c>
      <c r="C6477">
        <v>3542045</v>
      </c>
      <c r="D6477" t="s">
        <v>19723</v>
      </c>
      <c r="E6477" t="s">
        <v>19724</v>
      </c>
      <c r="F6477" t="s">
        <v>6402</v>
      </c>
      <c r="G6477">
        <v>2029</v>
      </c>
      <c r="H6477">
        <v>4749</v>
      </c>
      <c r="I6477">
        <v>0</v>
      </c>
      <c r="J6477">
        <v>1</v>
      </c>
      <c r="K6477">
        <v>0</v>
      </c>
      <c r="M6477">
        <v>2018</v>
      </c>
      <c r="N6477" t="s">
        <v>6404</v>
      </c>
      <c r="O6477">
        <v>99</v>
      </c>
      <c r="P6477">
        <v>1</v>
      </c>
      <c r="Q6477" t="s">
        <v>7733</v>
      </c>
      <c r="R6477" t="s">
        <v>7734</v>
      </c>
      <c r="S6477" t="s">
        <v>7734</v>
      </c>
      <c r="T6477" t="s">
        <v>24832</v>
      </c>
      <c r="U6477">
        <f t="shared" si="101"/>
        <v>19973</v>
      </c>
    </row>
    <row r="6478" spans="1:21" x14ac:dyDescent="0.2">
      <c r="A6478" t="s">
        <v>19725</v>
      </c>
      <c r="B6478" t="s">
        <v>12704</v>
      </c>
      <c r="C6478">
        <v>3542045</v>
      </c>
      <c r="D6478" t="s">
        <v>6419</v>
      </c>
      <c r="E6478" t="s">
        <v>8694</v>
      </c>
      <c r="F6478" t="s">
        <v>6402</v>
      </c>
      <c r="G6478">
        <v>1280</v>
      </c>
      <c r="H6478">
        <v>19973</v>
      </c>
      <c r="I6478">
        <v>0</v>
      </c>
      <c r="J6478">
        <v>0</v>
      </c>
      <c r="K6478">
        <v>0</v>
      </c>
      <c r="M6478">
        <v>2018</v>
      </c>
      <c r="N6478" t="s">
        <v>1463</v>
      </c>
      <c r="O6478">
        <v>99</v>
      </c>
      <c r="P6478">
        <v>5</v>
      </c>
      <c r="Q6478" t="s">
        <v>7733</v>
      </c>
      <c r="R6478" t="s">
        <v>7734</v>
      </c>
      <c r="S6478" t="s">
        <v>7734</v>
      </c>
      <c r="T6478" t="s">
        <v>5743</v>
      </c>
      <c r="U6478">
        <f t="shared" si="101"/>
        <v>19973</v>
      </c>
    </row>
    <row r="6479" spans="1:21" x14ac:dyDescent="0.2">
      <c r="A6479" t="s">
        <v>19725</v>
      </c>
      <c r="B6479" t="s">
        <v>12704</v>
      </c>
      <c r="C6479">
        <v>3542045</v>
      </c>
      <c r="D6479" t="s">
        <v>6543</v>
      </c>
      <c r="E6479" t="s">
        <v>12705</v>
      </c>
      <c r="F6479" t="s">
        <v>6402</v>
      </c>
      <c r="G6479">
        <v>2063</v>
      </c>
      <c r="H6479">
        <v>19973</v>
      </c>
      <c r="I6479">
        <v>0</v>
      </c>
      <c r="J6479">
        <v>1</v>
      </c>
      <c r="K6479">
        <v>0</v>
      </c>
      <c r="M6479">
        <v>2018</v>
      </c>
      <c r="N6479" t="s">
        <v>1463</v>
      </c>
      <c r="O6479">
        <v>99</v>
      </c>
      <c r="P6479">
        <v>5</v>
      </c>
      <c r="Q6479" t="s">
        <v>7733</v>
      </c>
      <c r="R6479" t="s">
        <v>7734</v>
      </c>
      <c r="S6479" t="s">
        <v>7734</v>
      </c>
      <c r="T6479" t="s">
        <v>1297</v>
      </c>
      <c r="U6479">
        <f t="shared" si="101"/>
        <v>19973</v>
      </c>
    </row>
    <row r="6480" spans="1:21" x14ac:dyDescent="0.2">
      <c r="A6480" t="s">
        <v>19722</v>
      </c>
      <c r="B6480" t="s">
        <v>12704</v>
      </c>
      <c r="C6480">
        <v>3542045</v>
      </c>
      <c r="D6480" t="s">
        <v>6425</v>
      </c>
      <c r="E6480" t="s">
        <v>19726</v>
      </c>
      <c r="F6480" t="s">
        <v>6402</v>
      </c>
      <c r="G6480">
        <v>1215</v>
      </c>
      <c r="H6480">
        <v>4749</v>
      </c>
      <c r="I6480">
        <v>0</v>
      </c>
      <c r="J6480">
        <v>0</v>
      </c>
      <c r="K6480">
        <v>0</v>
      </c>
      <c r="M6480">
        <v>2018</v>
      </c>
      <c r="N6480" t="s">
        <v>6404</v>
      </c>
      <c r="O6480">
        <v>99</v>
      </c>
      <c r="P6480">
        <v>1</v>
      </c>
      <c r="Q6480" t="s">
        <v>7733</v>
      </c>
      <c r="R6480" t="s">
        <v>7734</v>
      </c>
      <c r="S6480" t="s">
        <v>7734</v>
      </c>
      <c r="T6480" t="s">
        <v>24833</v>
      </c>
      <c r="U6480">
        <f t="shared" si="101"/>
        <v>19973</v>
      </c>
    </row>
    <row r="6481" spans="1:21" x14ac:dyDescent="0.2">
      <c r="A6481" t="s">
        <v>19722</v>
      </c>
      <c r="B6481" t="s">
        <v>12704</v>
      </c>
      <c r="C6481">
        <v>3542045</v>
      </c>
      <c r="D6481" t="s">
        <v>7045</v>
      </c>
      <c r="E6481" t="s">
        <v>12709</v>
      </c>
      <c r="F6481" t="s">
        <v>6402</v>
      </c>
      <c r="G6481">
        <v>1505</v>
      </c>
      <c r="H6481">
        <v>4749</v>
      </c>
      <c r="I6481">
        <v>1</v>
      </c>
      <c r="J6481">
        <v>0</v>
      </c>
      <c r="K6481">
        <v>0</v>
      </c>
      <c r="M6481">
        <v>2018</v>
      </c>
      <c r="N6481" t="s">
        <v>6404</v>
      </c>
      <c r="O6481">
        <v>99</v>
      </c>
      <c r="P6481">
        <v>1</v>
      </c>
      <c r="Q6481" t="s">
        <v>7733</v>
      </c>
      <c r="R6481" t="s">
        <v>7734</v>
      </c>
      <c r="S6481" t="s">
        <v>7734</v>
      </c>
      <c r="T6481" t="s">
        <v>5745</v>
      </c>
      <c r="U6481">
        <f t="shared" si="101"/>
        <v>19973</v>
      </c>
    </row>
    <row r="6482" spans="1:21" x14ac:dyDescent="0.2">
      <c r="A6482" t="s">
        <v>19725</v>
      </c>
      <c r="B6482" t="s">
        <v>12704</v>
      </c>
      <c r="C6482">
        <v>3542045</v>
      </c>
      <c r="D6482" t="s">
        <v>6493</v>
      </c>
      <c r="E6482" t="s">
        <v>19727</v>
      </c>
      <c r="F6482" t="s">
        <v>6402</v>
      </c>
      <c r="G6482">
        <v>2162</v>
      </c>
      <c r="H6482">
        <v>19973</v>
      </c>
      <c r="I6482">
        <v>0</v>
      </c>
      <c r="J6482">
        <v>1</v>
      </c>
      <c r="K6482">
        <v>0</v>
      </c>
      <c r="M6482">
        <v>2018</v>
      </c>
      <c r="N6482" t="s">
        <v>1463</v>
      </c>
      <c r="O6482">
        <v>99</v>
      </c>
      <c r="P6482">
        <v>5</v>
      </c>
      <c r="Q6482" t="s">
        <v>7733</v>
      </c>
      <c r="R6482" t="s">
        <v>7734</v>
      </c>
      <c r="S6482" t="s">
        <v>7734</v>
      </c>
      <c r="T6482" t="s">
        <v>24834</v>
      </c>
      <c r="U6482">
        <f t="shared" si="101"/>
        <v>19973</v>
      </c>
    </row>
    <row r="6483" spans="1:21" x14ac:dyDescent="0.2">
      <c r="A6483" t="s">
        <v>19725</v>
      </c>
      <c r="B6483" t="s">
        <v>12704</v>
      </c>
      <c r="C6483">
        <v>3542045</v>
      </c>
      <c r="D6483" t="s">
        <v>6434</v>
      </c>
      <c r="E6483" t="s">
        <v>6486</v>
      </c>
      <c r="F6483" t="s">
        <v>6402</v>
      </c>
      <c r="G6483">
        <v>1627</v>
      </c>
      <c r="H6483">
        <v>19973</v>
      </c>
      <c r="I6483">
        <v>0</v>
      </c>
      <c r="J6483">
        <v>0</v>
      </c>
      <c r="K6483">
        <v>0</v>
      </c>
      <c r="M6483">
        <v>2018</v>
      </c>
      <c r="N6483" t="s">
        <v>1463</v>
      </c>
      <c r="O6483">
        <v>99</v>
      </c>
      <c r="P6483">
        <v>5</v>
      </c>
      <c r="Q6483" t="s">
        <v>7733</v>
      </c>
      <c r="R6483" t="s">
        <v>7734</v>
      </c>
      <c r="S6483" t="s">
        <v>7734</v>
      </c>
      <c r="T6483" t="s">
        <v>24835</v>
      </c>
      <c r="U6483">
        <f t="shared" si="101"/>
        <v>19973</v>
      </c>
    </row>
    <row r="6484" spans="1:21" x14ac:dyDescent="0.2">
      <c r="A6484" t="s">
        <v>19725</v>
      </c>
      <c r="B6484" t="s">
        <v>12704</v>
      </c>
      <c r="C6484">
        <v>3542045</v>
      </c>
      <c r="D6484" t="s">
        <v>7333</v>
      </c>
      <c r="E6484" t="s">
        <v>11192</v>
      </c>
      <c r="F6484" t="s">
        <v>6402</v>
      </c>
      <c r="G6484">
        <v>1731</v>
      </c>
      <c r="H6484">
        <v>19973</v>
      </c>
      <c r="I6484">
        <v>0</v>
      </c>
      <c r="J6484">
        <v>0</v>
      </c>
      <c r="K6484">
        <v>0</v>
      </c>
      <c r="M6484">
        <v>2018</v>
      </c>
      <c r="N6484" t="s">
        <v>1463</v>
      </c>
      <c r="O6484">
        <v>99</v>
      </c>
      <c r="P6484">
        <v>5</v>
      </c>
      <c r="Q6484" t="s">
        <v>7733</v>
      </c>
      <c r="R6484" t="s">
        <v>7734</v>
      </c>
      <c r="S6484" t="s">
        <v>7734</v>
      </c>
      <c r="T6484" t="s">
        <v>5741</v>
      </c>
      <c r="U6484">
        <f t="shared" si="101"/>
        <v>19973</v>
      </c>
    </row>
    <row r="6485" spans="1:21" x14ac:dyDescent="0.2">
      <c r="A6485" t="s">
        <v>19728</v>
      </c>
      <c r="B6485" t="s">
        <v>12704</v>
      </c>
      <c r="C6485">
        <v>3542045</v>
      </c>
      <c r="D6485" t="s">
        <v>6622</v>
      </c>
      <c r="E6485" t="s">
        <v>6481</v>
      </c>
      <c r="F6485" t="s">
        <v>6402</v>
      </c>
      <c r="G6485">
        <v>1801</v>
      </c>
      <c r="H6485">
        <v>4635</v>
      </c>
      <c r="I6485">
        <v>1</v>
      </c>
      <c r="J6485">
        <v>0</v>
      </c>
      <c r="K6485">
        <v>0</v>
      </c>
      <c r="M6485">
        <v>2018</v>
      </c>
      <c r="N6485" t="s">
        <v>1479</v>
      </c>
      <c r="O6485">
        <v>99</v>
      </c>
      <c r="P6485">
        <v>1</v>
      </c>
      <c r="Q6485" t="s">
        <v>7733</v>
      </c>
      <c r="R6485" t="s">
        <v>7734</v>
      </c>
      <c r="S6485" t="s">
        <v>7734</v>
      </c>
      <c r="T6485" t="s">
        <v>3855</v>
      </c>
      <c r="U6485">
        <f t="shared" si="101"/>
        <v>19973</v>
      </c>
    </row>
    <row r="6486" spans="1:21" x14ac:dyDescent="0.2">
      <c r="A6486" t="s">
        <v>19728</v>
      </c>
      <c r="B6486" t="s">
        <v>12704</v>
      </c>
      <c r="C6486">
        <v>3542045</v>
      </c>
      <c r="D6486" t="s">
        <v>15168</v>
      </c>
      <c r="E6486" t="s">
        <v>19729</v>
      </c>
      <c r="F6486" t="s">
        <v>6402</v>
      </c>
      <c r="G6486">
        <v>2167</v>
      </c>
      <c r="H6486">
        <v>4635</v>
      </c>
      <c r="I6486">
        <v>0</v>
      </c>
      <c r="J6486">
        <v>1</v>
      </c>
      <c r="K6486">
        <v>0</v>
      </c>
      <c r="M6486">
        <v>2018</v>
      </c>
      <c r="N6486" t="s">
        <v>1479</v>
      </c>
      <c r="O6486">
        <v>99</v>
      </c>
      <c r="P6486">
        <v>1</v>
      </c>
      <c r="Q6486" t="s">
        <v>7733</v>
      </c>
      <c r="R6486" t="s">
        <v>7734</v>
      </c>
      <c r="S6486" t="s">
        <v>7734</v>
      </c>
      <c r="T6486" t="s">
        <v>24836</v>
      </c>
      <c r="U6486">
        <f t="shared" si="101"/>
        <v>19973</v>
      </c>
    </row>
    <row r="6487" spans="1:21" x14ac:dyDescent="0.2">
      <c r="A6487" t="s">
        <v>19728</v>
      </c>
      <c r="B6487" t="s">
        <v>12704</v>
      </c>
      <c r="C6487">
        <v>3542045</v>
      </c>
      <c r="D6487" t="s">
        <v>6440</v>
      </c>
      <c r="E6487" t="s">
        <v>6420</v>
      </c>
      <c r="F6487" t="s">
        <v>6402</v>
      </c>
      <c r="G6487">
        <v>667</v>
      </c>
      <c r="H6487">
        <v>4635</v>
      </c>
      <c r="I6487">
        <v>0</v>
      </c>
      <c r="J6487">
        <v>0</v>
      </c>
      <c r="K6487">
        <v>0</v>
      </c>
      <c r="M6487">
        <v>2018</v>
      </c>
      <c r="N6487" t="s">
        <v>1479</v>
      </c>
      <c r="O6487">
        <v>99</v>
      </c>
      <c r="P6487">
        <v>1</v>
      </c>
      <c r="Q6487" t="s">
        <v>7733</v>
      </c>
      <c r="R6487" t="s">
        <v>7734</v>
      </c>
      <c r="S6487" t="s">
        <v>7734</v>
      </c>
      <c r="T6487" t="s">
        <v>6354</v>
      </c>
      <c r="U6487">
        <f t="shared" si="101"/>
        <v>19973</v>
      </c>
    </row>
    <row r="6488" spans="1:21" x14ac:dyDescent="0.2">
      <c r="A6488" t="s">
        <v>19725</v>
      </c>
      <c r="B6488" t="s">
        <v>12704</v>
      </c>
      <c r="C6488">
        <v>3542045</v>
      </c>
      <c r="D6488" t="s">
        <v>7109</v>
      </c>
      <c r="E6488" t="s">
        <v>6782</v>
      </c>
      <c r="F6488" t="s">
        <v>6402</v>
      </c>
      <c r="G6488">
        <v>2048</v>
      </c>
      <c r="H6488">
        <v>19973</v>
      </c>
      <c r="I6488">
        <v>0</v>
      </c>
      <c r="J6488">
        <v>0</v>
      </c>
      <c r="K6488">
        <v>0</v>
      </c>
      <c r="M6488">
        <v>2018</v>
      </c>
      <c r="N6488" t="s">
        <v>1463</v>
      </c>
      <c r="O6488">
        <v>99</v>
      </c>
      <c r="P6488">
        <v>5</v>
      </c>
      <c r="Q6488" t="s">
        <v>7733</v>
      </c>
      <c r="R6488" t="s">
        <v>7734</v>
      </c>
      <c r="S6488" t="s">
        <v>7734</v>
      </c>
      <c r="T6488" t="s">
        <v>5744</v>
      </c>
      <c r="U6488">
        <f t="shared" si="101"/>
        <v>19973</v>
      </c>
    </row>
    <row r="6489" spans="1:21" x14ac:dyDescent="0.2">
      <c r="A6489" t="s">
        <v>19725</v>
      </c>
      <c r="B6489" t="s">
        <v>12704</v>
      </c>
      <c r="C6489">
        <v>3542045</v>
      </c>
      <c r="D6489" t="s">
        <v>6738</v>
      </c>
      <c r="E6489" t="s">
        <v>12707</v>
      </c>
      <c r="F6489" t="s">
        <v>6402</v>
      </c>
      <c r="G6489">
        <v>2469</v>
      </c>
      <c r="H6489">
        <v>19973</v>
      </c>
      <c r="I6489">
        <v>0</v>
      </c>
      <c r="J6489">
        <v>1</v>
      </c>
      <c r="K6489">
        <v>0</v>
      </c>
      <c r="M6489">
        <v>2018</v>
      </c>
      <c r="N6489" t="s">
        <v>1463</v>
      </c>
      <c r="O6489">
        <v>99</v>
      </c>
      <c r="P6489">
        <v>5</v>
      </c>
      <c r="Q6489" t="s">
        <v>7733</v>
      </c>
      <c r="R6489" t="s">
        <v>7734</v>
      </c>
      <c r="S6489" t="s">
        <v>7734</v>
      </c>
      <c r="T6489" t="s">
        <v>5746</v>
      </c>
      <c r="U6489">
        <f t="shared" si="101"/>
        <v>19973</v>
      </c>
    </row>
    <row r="6490" spans="1:21" x14ac:dyDescent="0.2">
      <c r="A6490" t="s">
        <v>19725</v>
      </c>
      <c r="B6490" t="s">
        <v>12704</v>
      </c>
      <c r="C6490">
        <v>3542045</v>
      </c>
      <c r="D6490" t="s">
        <v>6580</v>
      </c>
      <c r="E6490" t="s">
        <v>10932</v>
      </c>
      <c r="F6490" t="s">
        <v>6402</v>
      </c>
      <c r="G6490">
        <v>2689</v>
      </c>
      <c r="H6490">
        <v>19973</v>
      </c>
      <c r="I6490">
        <v>1</v>
      </c>
      <c r="J6490">
        <v>1</v>
      </c>
      <c r="K6490">
        <v>0</v>
      </c>
      <c r="M6490">
        <v>2018</v>
      </c>
      <c r="N6490" t="s">
        <v>1463</v>
      </c>
      <c r="O6490">
        <v>99</v>
      </c>
      <c r="P6490">
        <v>5</v>
      </c>
      <c r="Q6490" t="s">
        <v>7733</v>
      </c>
      <c r="R6490" t="s">
        <v>7734</v>
      </c>
      <c r="S6490" t="s">
        <v>7734</v>
      </c>
      <c r="T6490" t="s">
        <v>24837</v>
      </c>
      <c r="U6490">
        <f t="shared" si="101"/>
        <v>19973</v>
      </c>
    </row>
    <row r="6491" spans="1:21" x14ac:dyDescent="0.2">
      <c r="A6491" t="s">
        <v>19725</v>
      </c>
      <c r="B6491" t="s">
        <v>12704</v>
      </c>
      <c r="C6491">
        <v>3542045</v>
      </c>
      <c r="D6491" t="s">
        <v>6580</v>
      </c>
      <c r="E6491" t="s">
        <v>7188</v>
      </c>
      <c r="F6491" t="s">
        <v>6402</v>
      </c>
      <c r="G6491">
        <v>2398</v>
      </c>
      <c r="H6491">
        <v>19973</v>
      </c>
      <c r="I6491">
        <v>0</v>
      </c>
      <c r="J6491">
        <v>1</v>
      </c>
      <c r="K6491">
        <v>0</v>
      </c>
      <c r="M6491">
        <v>2018</v>
      </c>
      <c r="N6491" t="s">
        <v>1463</v>
      </c>
      <c r="O6491">
        <v>99</v>
      </c>
      <c r="P6491">
        <v>5</v>
      </c>
      <c r="Q6491" t="s">
        <v>7733</v>
      </c>
      <c r="R6491" t="s">
        <v>7734</v>
      </c>
      <c r="S6491" t="s">
        <v>7734</v>
      </c>
      <c r="T6491" t="s">
        <v>24838</v>
      </c>
      <c r="U6491">
        <f t="shared" si="101"/>
        <v>19973</v>
      </c>
    </row>
    <row r="6492" spans="1:21" x14ac:dyDescent="0.2">
      <c r="A6492" t="s">
        <v>19725</v>
      </c>
      <c r="B6492" t="s">
        <v>12704</v>
      </c>
      <c r="C6492">
        <v>3542045</v>
      </c>
      <c r="D6492" t="s">
        <v>12033</v>
      </c>
      <c r="E6492" t="s">
        <v>12150</v>
      </c>
      <c r="F6492" t="s">
        <v>6402</v>
      </c>
      <c r="G6492">
        <v>1506</v>
      </c>
      <c r="H6492">
        <v>19973</v>
      </c>
      <c r="I6492">
        <v>0</v>
      </c>
      <c r="J6492">
        <v>0</v>
      </c>
      <c r="K6492">
        <v>0</v>
      </c>
      <c r="M6492">
        <v>2018</v>
      </c>
      <c r="N6492" t="s">
        <v>1463</v>
      </c>
      <c r="O6492">
        <v>99</v>
      </c>
      <c r="P6492">
        <v>5</v>
      </c>
      <c r="Q6492" t="s">
        <v>7733</v>
      </c>
      <c r="R6492" t="s">
        <v>7734</v>
      </c>
      <c r="S6492" t="s">
        <v>7734</v>
      </c>
      <c r="T6492" t="s">
        <v>24839</v>
      </c>
      <c r="U6492">
        <f t="shared" si="101"/>
        <v>19973</v>
      </c>
    </row>
    <row r="6493" spans="1:21" x14ac:dyDescent="0.2">
      <c r="A6493" t="s">
        <v>19730</v>
      </c>
      <c r="B6493" t="s">
        <v>7789</v>
      </c>
      <c r="C6493">
        <v>3557040</v>
      </c>
      <c r="D6493" t="s">
        <v>7169</v>
      </c>
      <c r="E6493" t="s">
        <v>11612</v>
      </c>
      <c r="F6493" t="s">
        <v>6402</v>
      </c>
      <c r="G6493">
        <v>0</v>
      </c>
      <c r="H6493">
        <v>0</v>
      </c>
      <c r="I6493">
        <v>1</v>
      </c>
      <c r="J6493">
        <v>1</v>
      </c>
      <c r="K6493">
        <v>1</v>
      </c>
      <c r="M6493">
        <v>2018</v>
      </c>
      <c r="N6493" t="s">
        <v>1463</v>
      </c>
      <c r="O6493">
        <v>2</v>
      </c>
      <c r="P6493">
        <v>1</v>
      </c>
      <c r="Q6493" t="s">
        <v>7733</v>
      </c>
      <c r="R6493" t="s">
        <v>7734</v>
      </c>
      <c r="S6493" t="s">
        <v>7734</v>
      </c>
      <c r="T6493" t="s">
        <v>24840</v>
      </c>
      <c r="U6493">
        <f t="shared" si="101"/>
        <v>316</v>
      </c>
    </row>
    <row r="6494" spans="1:21" x14ac:dyDescent="0.2">
      <c r="A6494" t="s">
        <v>19731</v>
      </c>
      <c r="B6494" t="s">
        <v>7789</v>
      </c>
      <c r="C6494">
        <v>3557040</v>
      </c>
      <c r="D6494" t="s">
        <v>6708</v>
      </c>
      <c r="E6494" t="s">
        <v>6977</v>
      </c>
      <c r="F6494" t="s">
        <v>6402</v>
      </c>
      <c r="G6494">
        <v>0</v>
      </c>
      <c r="H6494">
        <v>0</v>
      </c>
      <c r="I6494">
        <v>1</v>
      </c>
      <c r="J6494">
        <v>1</v>
      </c>
      <c r="K6494">
        <v>1</v>
      </c>
      <c r="M6494">
        <v>2018</v>
      </c>
      <c r="N6494" t="s">
        <v>7594</v>
      </c>
      <c r="O6494">
        <v>99</v>
      </c>
      <c r="P6494">
        <v>1</v>
      </c>
      <c r="Q6494" t="s">
        <v>7733</v>
      </c>
      <c r="R6494" t="s">
        <v>7734</v>
      </c>
      <c r="S6494" t="s">
        <v>7734</v>
      </c>
      <c r="T6494" t="s">
        <v>24841</v>
      </c>
      <c r="U6494">
        <f t="shared" si="101"/>
        <v>316</v>
      </c>
    </row>
    <row r="6495" spans="1:21" x14ac:dyDescent="0.2">
      <c r="A6495" t="s">
        <v>19732</v>
      </c>
      <c r="B6495" t="s">
        <v>7789</v>
      </c>
      <c r="C6495">
        <v>3557040</v>
      </c>
      <c r="D6495" t="s">
        <v>6722</v>
      </c>
      <c r="E6495" t="s">
        <v>15476</v>
      </c>
      <c r="F6495" t="s">
        <v>6402</v>
      </c>
      <c r="G6495">
        <v>108</v>
      </c>
      <c r="H6495">
        <v>194</v>
      </c>
      <c r="I6495">
        <v>0</v>
      </c>
      <c r="J6495">
        <v>1</v>
      </c>
      <c r="K6495">
        <v>0</v>
      </c>
      <c r="M6495">
        <v>2018</v>
      </c>
      <c r="N6495" t="s">
        <v>1463</v>
      </c>
      <c r="O6495">
        <v>1</v>
      </c>
      <c r="P6495">
        <v>1</v>
      </c>
      <c r="Q6495" t="s">
        <v>7733</v>
      </c>
      <c r="R6495" t="s">
        <v>7734</v>
      </c>
      <c r="S6495" t="s">
        <v>7734</v>
      </c>
      <c r="T6495" t="s">
        <v>24842</v>
      </c>
      <c r="U6495">
        <f t="shared" si="101"/>
        <v>316</v>
      </c>
    </row>
    <row r="6496" spans="1:21" x14ac:dyDescent="0.2">
      <c r="A6496" t="s">
        <v>19733</v>
      </c>
      <c r="B6496" t="s">
        <v>7789</v>
      </c>
      <c r="C6496">
        <v>3557040</v>
      </c>
      <c r="D6496" t="s">
        <v>7185</v>
      </c>
      <c r="E6496" t="s">
        <v>6990</v>
      </c>
      <c r="F6496" t="s">
        <v>6402</v>
      </c>
      <c r="G6496">
        <v>81</v>
      </c>
      <c r="H6496">
        <v>316</v>
      </c>
      <c r="I6496">
        <v>0</v>
      </c>
      <c r="J6496">
        <v>0</v>
      </c>
      <c r="K6496">
        <v>0</v>
      </c>
      <c r="M6496">
        <v>2018</v>
      </c>
      <c r="N6496" t="s">
        <v>6404</v>
      </c>
      <c r="O6496">
        <v>99</v>
      </c>
      <c r="P6496">
        <v>1</v>
      </c>
      <c r="Q6496" t="s">
        <v>7733</v>
      </c>
      <c r="R6496" t="s">
        <v>7734</v>
      </c>
      <c r="S6496" t="s">
        <v>7734</v>
      </c>
      <c r="T6496" t="s">
        <v>24843</v>
      </c>
      <c r="U6496">
        <f t="shared" si="101"/>
        <v>316</v>
      </c>
    </row>
    <row r="6497" spans="1:21" x14ac:dyDescent="0.2">
      <c r="A6497" t="s">
        <v>19733</v>
      </c>
      <c r="B6497" t="s">
        <v>7789</v>
      </c>
      <c r="C6497">
        <v>3557040</v>
      </c>
      <c r="D6497" t="s">
        <v>7058</v>
      </c>
      <c r="E6497" t="s">
        <v>15195</v>
      </c>
      <c r="F6497" t="s">
        <v>6402</v>
      </c>
      <c r="G6497">
        <v>116</v>
      </c>
      <c r="H6497">
        <v>316</v>
      </c>
      <c r="I6497">
        <v>1</v>
      </c>
      <c r="J6497">
        <v>0</v>
      </c>
      <c r="K6497">
        <v>0</v>
      </c>
      <c r="M6497">
        <v>2018</v>
      </c>
      <c r="N6497" t="s">
        <v>6404</v>
      </c>
      <c r="O6497">
        <v>99</v>
      </c>
      <c r="P6497">
        <v>1</v>
      </c>
      <c r="Q6497" t="s">
        <v>7733</v>
      </c>
      <c r="R6497" t="s">
        <v>7734</v>
      </c>
      <c r="S6497" t="s">
        <v>7734</v>
      </c>
      <c r="T6497" t="s">
        <v>24844</v>
      </c>
      <c r="U6497">
        <f t="shared" si="101"/>
        <v>316</v>
      </c>
    </row>
    <row r="6498" spans="1:21" x14ac:dyDescent="0.2">
      <c r="A6498" t="s">
        <v>19734</v>
      </c>
      <c r="B6498" t="s">
        <v>7789</v>
      </c>
      <c r="C6498">
        <v>3557040</v>
      </c>
      <c r="D6498" t="s">
        <v>7790</v>
      </c>
      <c r="E6498" t="s">
        <v>6779</v>
      </c>
      <c r="F6498" t="s">
        <v>6402</v>
      </c>
      <c r="G6498">
        <v>0</v>
      </c>
      <c r="H6498">
        <v>0</v>
      </c>
      <c r="I6498">
        <v>1</v>
      </c>
      <c r="J6498">
        <v>1</v>
      </c>
      <c r="K6498">
        <v>1</v>
      </c>
      <c r="M6498">
        <v>2018</v>
      </c>
      <c r="N6498" t="s">
        <v>1463</v>
      </c>
      <c r="O6498">
        <v>3</v>
      </c>
      <c r="P6498">
        <v>1</v>
      </c>
      <c r="Q6498" t="s">
        <v>7733</v>
      </c>
      <c r="R6498" t="s">
        <v>7734</v>
      </c>
      <c r="S6498" t="s">
        <v>7734</v>
      </c>
      <c r="T6498" t="s">
        <v>5763</v>
      </c>
      <c r="U6498">
        <f t="shared" si="101"/>
        <v>316</v>
      </c>
    </row>
    <row r="6499" spans="1:21" x14ac:dyDescent="0.2">
      <c r="A6499" t="s">
        <v>19732</v>
      </c>
      <c r="B6499" t="s">
        <v>7789</v>
      </c>
      <c r="C6499">
        <v>3557040</v>
      </c>
      <c r="D6499" t="s">
        <v>9740</v>
      </c>
      <c r="E6499" t="s">
        <v>9286</v>
      </c>
      <c r="F6499" t="s">
        <v>6402</v>
      </c>
      <c r="G6499">
        <v>86</v>
      </c>
      <c r="H6499">
        <v>194</v>
      </c>
      <c r="I6499">
        <v>0</v>
      </c>
      <c r="J6499">
        <v>0</v>
      </c>
      <c r="K6499">
        <v>0</v>
      </c>
      <c r="M6499">
        <v>2018</v>
      </c>
      <c r="N6499" t="s">
        <v>1463</v>
      </c>
      <c r="O6499">
        <v>1</v>
      </c>
      <c r="P6499">
        <v>1</v>
      </c>
      <c r="Q6499" t="s">
        <v>7733</v>
      </c>
      <c r="R6499" t="s">
        <v>7734</v>
      </c>
      <c r="S6499" t="s">
        <v>7734</v>
      </c>
      <c r="T6499" t="s">
        <v>24845</v>
      </c>
      <c r="U6499">
        <f t="shared" si="101"/>
        <v>316</v>
      </c>
    </row>
    <row r="6500" spans="1:21" x14ac:dyDescent="0.2">
      <c r="A6500" t="s">
        <v>19733</v>
      </c>
      <c r="B6500" t="s">
        <v>7789</v>
      </c>
      <c r="C6500">
        <v>3557040</v>
      </c>
      <c r="D6500" t="s">
        <v>19735</v>
      </c>
      <c r="E6500" t="s">
        <v>15677</v>
      </c>
      <c r="F6500" t="s">
        <v>6402</v>
      </c>
      <c r="G6500">
        <v>119</v>
      </c>
      <c r="H6500">
        <v>316</v>
      </c>
      <c r="I6500">
        <v>1</v>
      </c>
      <c r="J6500">
        <v>1</v>
      </c>
      <c r="K6500">
        <v>0</v>
      </c>
      <c r="M6500">
        <v>2018</v>
      </c>
      <c r="N6500" t="s">
        <v>6404</v>
      </c>
      <c r="O6500">
        <v>99</v>
      </c>
      <c r="P6500">
        <v>1</v>
      </c>
      <c r="Q6500" t="s">
        <v>7733</v>
      </c>
      <c r="R6500" t="s">
        <v>7734</v>
      </c>
      <c r="S6500" t="s">
        <v>7734</v>
      </c>
      <c r="T6500" t="s">
        <v>24846</v>
      </c>
      <c r="U6500">
        <f t="shared" si="101"/>
        <v>316</v>
      </c>
    </row>
    <row r="6501" spans="1:21" x14ac:dyDescent="0.2">
      <c r="A6501" t="s">
        <v>19736</v>
      </c>
      <c r="B6501" t="s">
        <v>11960</v>
      </c>
      <c r="C6501">
        <v>3559047</v>
      </c>
      <c r="D6501" t="s">
        <v>6692</v>
      </c>
      <c r="E6501" t="s">
        <v>11966</v>
      </c>
      <c r="F6501" t="s">
        <v>6402</v>
      </c>
      <c r="G6501">
        <v>0</v>
      </c>
      <c r="H6501">
        <v>0</v>
      </c>
      <c r="I6501">
        <v>1</v>
      </c>
      <c r="J6501">
        <v>1</v>
      </c>
      <c r="K6501">
        <v>1</v>
      </c>
      <c r="M6501">
        <v>2018</v>
      </c>
      <c r="N6501" t="s">
        <v>1463</v>
      </c>
      <c r="O6501">
        <v>99</v>
      </c>
      <c r="P6501">
        <v>4</v>
      </c>
      <c r="Q6501" t="s">
        <v>7733</v>
      </c>
      <c r="R6501" t="s">
        <v>7734</v>
      </c>
      <c r="S6501" t="s">
        <v>7734</v>
      </c>
      <c r="T6501" t="s">
        <v>3614</v>
      </c>
      <c r="U6501">
        <f t="shared" si="101"/>
        <v>0</v>
      </c>
    </row>
    <row r="6502" spans="1:21" x14ac:dyDescent="0.2">
      <c r="A6502" t="s">
        <v>19736</v>
      </c>
      <c r="B6502" t="s">
        <v>11960</v>
      </c>
      <c r="C6502">
        <v>3559047</v>
      </c>
      <c r="D6502" t="s">
        <v>6809</v>
      </c>
      <c r="E6502" t="s">
        <v>11967</v>
      </c>
      <c r="F6502" t="s">
        <v>6402</v>
      </c>
      <c r="G6502">
        <v>0</v>
      </c>
      <c r="H6502">
        <v>0</v>
      </c>
      <c r="I6502">
        <v>1</v>
      </c>
      <c r="J6502">
        <v>1</v>
      </c>
      <c r="K6502">
        <v>1</v>
      </c>
      <c r="M6502">
        <v>2018</v>
      </c>
      <c r="N6502" t="s">
        <v>1463</v>
      </c>
      <c r="O6502">
        <v>99</v>
      </c>
      <c r="P6502">
        <v>4</v>
      </c>
      <c r="Q6502" t="s">
        <v>7733</v>
      </c>
      <c r="R6502" t="s">
        <v>7734</v>
      </c>
      <c r="S6502" t="s">
        <v>7734</v>
      </c>
      <c r="T6502" t="s">
        <v>3613</v>
      </c>
      <c r="U6502">
        <f t="shared" si="101"/>
        <v>0</v>
      </c>
    </row>
    <row r="6503" spans="1:21" x14ac:dyDescent="0.2">
      <c r="A6503" t="s">
        <v>19737</v>
      </c>
      <c r="B6503" t="s">
        <v>11960</v>
      </c>
      <c r="C6503">
        <v>3559047</v>
      </c>
      <c r="D6503" t="s">
        <v>6512</v>
      </c>
      <c r="E6503" t="s">
        <v>11961</v>
      </c>
      <c r="F6503" t="s">
        <v>6402</v>
      </c>
      <c r="G6503">
        <v>0</v>
      </c>
      <c r="H6503">
        <v>0</v>
      </c>
      <c r="I6503">
        <v>1</v>
      </c>
      <c r="J6503">
        <v>1</v>
      </c>
      <c r="K6503">
        <v>1</v>
      </c>
      <c r="M6503">
        <v>2018</v>
      </c>
      <c r="N6503" t="s">
        <v>6404</v>
      </c>
      <c r="O6503">
        <v>99</v>
      </c>
      <c r="P6503">
        <v>1</v>
      </c>
      <c r="Q6503" t="s">
        <v>7733</v>
      </c>
      <c r="R6503" t="s">
        <v>7734</v>
      </c>
      <c r="S6503" t="s">
        <v>7734</v>
      </c>
      <c r="T6503" t="s">
        <v>893</v>
      </c>
      <c r="U6503">
        <f t="shared" si="101"/>
        <v>0</v>
      </c>
    </row>
    <row r="6504" spans="1:21" x14ac:dyDescent="0.2">
      <c r="A6504" t="s">
        <v>19736</v>
      </c>
      <c r="B6504" t="s">
        <v>11960</v>
      </c>
      <c r="C6504">
        <v>3559047</v>
      </c>
      <c r="D6504" t="s">
        <v>7185</v>
      </c>
      <c r="E6504" t="s">
        <v>6669</v>
      </c>
      <c r="F6504" t="s">
        <v>6402</v>
      </c>
      <c r="G6504">
        <v>0</v>
      </c>
      <c r="H6504">
        <v>0</v>
      </c>
      <c r="I6504">
        <v>1</v>
      </c>
      <c r="J6504">
        <v>1</v>
      </c>
      <c r="K6504">
        <v>1</v>
      </c>
      <c r="M6504">
        <v>2018</v>
      </c>
      <c r="N6504" t="s">
        <v>1463</v>
      </c>
      <c r="O6504">
        <v>99</v>
      </c>
      <c r="P6504">
        <v>4</v>
      </c>
      <c r="Q6504" t="s">
        <v>7733</v>
      </c>
      <c r="R6504" t="s">
        <v>7734</v>
      </c>
      <c r="S6504" t="s">
        <v>7734</v>
      </c>
      <c r="T6504" t="s">
        <v>24847</v>
      </c>
      <c r="U6504">
        <f t="shared" si="101"/>
        <v>0</v>
      </c>
    </row>
    <row r="6505" spans="1:21" x14ac:dyDescent="0.2">
      <c r="A6505" t="s">
        <v>19736</v>
      </c>
      <c r="B6505" t="s">
        <v>11960</v>
      </c>
      <c r="C6505">
        <v>3559047</v>
      </c>
      <c r="D6505" t="s">
        <v>6814</v>
      </c>
      <c r="E6505" t="s">
        <v>11965</v>
      </c>
      <c r="F6505" t="s">
        <v>6402</v>
      </c>
      <c r="G6505">
        <v>0</v>
      </c>
      <c r="H6505">
        <v>0</v>
      </c>
      <c r="I6505">
        <v>1</v>
      </c>
      <c r="J6505">
        <v>1</v>
      </c>
      <c r="K6505">
        <v>1</v>
      </c>
      <c r="M6505">
        <v>2018</v>
      </c>
      <c r="N6505" t="s">
        <v>1463</v>
      </c>
      <c r="O6505">
        <v>99</v>
      </c>
      <c r="P6505">
        <v>4</v>
      </c>
      <c r="Q6505" t="s">
        <v>7733</v>
      </c>
      <c r="R6505" t="s">
        <v>7734</v>
      </c>
      <c r="S6505" t="s">
        <v>7734</v>
      </c>
      <c r="T6505" t="s">
        <v>3615</v>
      </c>
      <c r="U6505">
        <f t="shared" si="101"/>
        <v>0</v>
      </c>
    </row>
    <row r="6506" spans="1:21" x14ac:dyDescent="0.2">
      <c r="A6506" t="s">
        <v>19738</v>
      </c>
      <c r="B6506" t="s">
        <v>12698</v>
      </c>
      <c r="C6506">
        <v>3557028</v>
      </c>
      <c r="D6506" t="s">
        <v>6809</v>
      </c>
      <c r="E6506" t="s">
        <v>12699</v>
      </c>
      <c r="F6506" t="s">
        <v>6402</v>
      </c>
      <c r="G6506">
        <v>0</v>
      </c>
      <c r="H6506">
        <v>0</v>
      </c>
      <c r="I6506">
        <v>1</v>
      </c>
      <c r="J6506">
        <v>1</v>
      </c>
      <c r="K6506">
        <v>1</v>
      </c>
      <c r="M6506">
        <v>2018</v>
      </c>
      <c r="N6506" t="s">
        <v>6404</v>
      </c>
      <c r="O6506">
        <v>99</v>
      </c>
      <c r="P6506">
        <v>1</v>
      </c>
      <c r="Q6506" t="s">
        <v>7733</v>
      </c>
      <c r="R6506" t="s">
        <v>7734</v>
      </c>
      <c r="S6506" t="s">
        <v>7734</v>
      </c>
      <c r="T6506" t="s">
        <v>1304</v>
      </c>
      <c r="U6506">
        <f t="shared" si="101"/>
        <v>1740</v>
      </c>
    </row>
    <row r="6507" spans="1:21" x14ac:dyDescent="0.2">
      <c r="A6507" t="s">
        <v>19739</v>
      </c>
      <c r="B6507" t="s">
        <v>12698</v>
      </c>
      <c r="C6507">
        <v>3557028</v>
      </c>
      <c r="D6507" t="s">
        <v>6684</v>
      </c>
      <c r="E6507" t="s">
        <v>19740</v>
      </c>
      <c r="F6507" t="s">
        <v>6402</v>
      </c>
      <c r="G6507">
        <v>159</v>
      </c>
      <c r="H6507">
        <v>1740</v>
      </c>
      <c r="I6507">
        <v>1</v>
      </c>
      <c r="J6507">
        <v>0</v>
      </c>
      <c r="K6507">
        <v>0</v>
      </c>
      <c r="M6507">
        <v>2018</v>
      </c>
      <c r="N6507" t="s">
        <v>1463</v>
      </c>
      <c r="O6507">
        <v>99</v>
      </c>
      <c r="P6507">
        <v>6</v>
      </c>
      <c r="Q6507" t="s">
        <v>7733</v>
      </c>
      <c r="R6507" t="s">
        <v>7734</v>
      </c>
      <c r="S6507" t="s">
        <v>7734</v>
      </c>
      <c r="T6507" t="s">
        <v>24848</v>
      </c>
      <c r="U6507">
        <f t="shared" si="101"/>
        <v>1740</v>
      </c>
    </row>
    <row r="6508" spans="1:21" x14ac:dyDescent="0.2">
      <c r="A6508" t="s">
        <v>19739</v>
      </c>
      <c r="B6508" t="s">
        <v>12698</v>
      </c>
      <c r="C6508">
        <v>3557028</v>
      </c>
      <c r="D6508" t="s">
        <v>6817</v>
      </c>
      <c r="E6508" t="s">
        <v>6826</v>
      </c>
      <c r="F6508" t="s">
        <v>6402</v>
      </c>
      <c r="G6508">
        <v>288</v>
      </c>
      <c r="H6508">
        <v>1740</v>
      </c>
      <c r="I6508">
        <v>1</v>
      </c>
      <c r="J6508">
        <v>1</v>
      </c>
      <c r="K6508">
        <v>0</v>
      </c>
      <c r="M6508">
        <v>2018</v>
      </c>
      <c r="N6508" t="s">
        <v>1463</v>
      </c>
      <c r="O6508">
        <v>99</v>
      </c>
      <c r="P6508">
        <v>6</v>
      </c>
      <c r="Q6508" t="s">
        <v>7733</v>
      </c>
      <c r="R6508" t="s">
        <v>7734</v>
      </c>
      <c r="S6508" t="s">
        <v>7734</v>
      </c>
      <c r="T6508" t="s">
        <v>5769</v>
      </c>
      <c r="U6508">
        <f t="shared" si="101"/>
        <v>1740</v>
      </c>
    </row>
    <row r="6509" spans="1:21" x14ac:dyDescent="0.2">
      <c r="A6509" t="s">
        <v>19739</v>
      </c>
      <c r="B6509" t="s">
        <v>12698</v>
      </c>
      <c r="C6509">
        <v>3557028</v>
      </c>
      <c r="D6509" t="s">
        <v>7069</v>
      </c>
      <c r="E6509" t="s">
        <v>8502</v>
      </c>
      <c r="F6509" t="s">
        <v>6402</v>
      </c>
      <c r="G6509">
        <v>264</v>
      </c>
      <c r="H6509">
        <v>1740</v>
      </c>
      <c r="I6509">
        <v>0</v>
      </c>
      <c r="J6509">
        <v>1</v>
      </c>
      <c r="K6509">
        <v>0</v>
      </c>
      <c r="M6509">
        <v>2018</v>
      </c>
      <c r="N6509" t="s">
        <v>1463</v>
      </c>
      <c r="O6509">
        <v>99</v>
      </c>
      <c r="P6509">
        <v>6</v>
      </c>
      <c r="Q6509" t="s">
        <v>7733</v>
      </c>
      <c r="R6509" t="s">
        <v>7734</v>
      </c>
      <c r="S6509" t="s">
        <v>7734</v>
      </c>
      <c r="T6509" t="s">
        <v>24849</v>
      </c>
      <c r="U6509">
        <f t="shared" si="101"/>
        <v>1740</v>
      </c>
    </row>
    <row r="6510" spans="1:21" x14ac:dyDescent="0.2">
      <c r="A6510" t="s">
        <v>19739</v>
      </c>
      <c r="B6510" t="s">
        <v>12698</v>
      </c>
      <c r="C6510">
        <v>3557028</v>
      </c>
      <c r="D6510" t="s">
        <v>7454</v>
      </c>
      <c r="E6510" t="s">
        <v>12702</v>
      </c>
      <c r="F6510" t="s">
        <v>6402</v>
      </c>
      <c r="G6510">
        <v>250</v>
      </c>
      <c r="H6510">
        <v>1740</v>
      </c>
      <c r="I6510">
        <v>0</v>
      </c>
      <c r="J6510">
        <v>1</v>
      </c>
      <c r="K6510">
        <v>0</v>
      </c>
      <c r="M6510">
        <v>2018</v>
      </c>
      <c r="N6510" t="s">
        <v>1463</v>
      </c>
      <c r="O6510">
        <v>99</v>
      </c>
      <c r="P6510">
        <v>6</v>
      </c>
      <c r="Q6510" t="s">
        <v>7733</v>
      </c>
      <c r="R6510" t="s">
        <v>7734</v>
      </c>
      <c r="S6510" t="s">
        <v>7734</v>
      </c>
      <c r="T6510" t="s">
        <v>5765</v>
      </c>
      <c r="U6510">
        <f t="shared" si="101"/>
        <v>1740</v>
      </c>
    </row>
    <row r="6511" spans="1:21" x14ac:dyDescent="0.2">
      <c r="A6511" t="s">
        <v>19739</v>
      </c>
      <c r="B6511" t="s">
        <v>12698</v>
      </c>
      <c r="C6511">
        <v>3557028</v>
      </c>
      <c r="D6511" t="s">
        <v>7175</v>
      </c>
      <c r="E6511" t="s">
        <v>7160</v>
      </c>
      <c r="F6511" t="s">
        <v>6402</v>
      </c>
      <c r="G6511">
        <v>217</v>
      </c>
      <c r="H6511">
        <v>1740</v>
      </c>
      <c r="I6511">
        <v>0</v>
      </c>
      <c r="J6511">
        <v>1</v>
      </c>
      <c r="K6511">
        <v>0</v>
      </c>
      <c r="M6511">
        <v>2018</v>
      </c>
      <c r="N6511" t="s">
        <v>1463</v>
      </c>
      <c r="O6511">
        <v>99</v>
      </c>
      <c r="P6511">
        <v>6</v>
      </c>
      <c r="Q6511" t="s">
        <v>7733</v>
      </c>
      <c r="R6511" t="s">
        <v>7734</v>
      </c>
      <c r="S6511" t="s">
        <v>7734</v>
      </c>
      <c r="T6511" t="s">
        <v>5770</v>
      </c>
      <c r="U6511">
        <f t="shared" si="101"/>
        <v>1740</v>
      </c>
    </row>
    <row r="6512" spans="1:21" x14ac:dyDescent="0.2">
      <c r="A6512" t="s">
        <v>19739</v>
      </c>
      <c r="B6512" t="s">
        <v>12698</v>
      </c>
      <c r="C6512">
        <v>3557028</v>
      </c>
      <c r="D6512" t="s">
        <v>6815</v>
      </c>
      <c r="E6512" t="s">
        <v>7402</v>
      </c>
      <c r="F6512" t="s">
        <v>6402</v>
      </c>
      <c r="G6512">
        <v>277</v>
      </c>
      <c r="H6512">
        <v>1740</v>
      </c>
      <c r="I6512">
        <v>1</v>
      </c>
      <c r="J6512">
        <v>1</v>
      </c>
      <c r="K6512">
        <v>0</v>
      </c>
      <c r="M6512">
        <v>2018</v>
      </c>
      <c r="N6512" t="s">
        <v>1463</v>
      </c>
      <c r="O6512">
        <v>99</v>
      </c>
      <c r="P6512">
        <v>6</v>
      </c>
      <c r="Q6512" t="s">
        <v>7733</v>
      </c>
      <c r="R6512" t="s">
        <v>7734</v>
      </c>
      <c r="S6512" t="s">
        <v>7734</v>
      </c>
      <c r="T6512" t="s">
        <v>5766</v>
      </c>
      <c r="U6512">
        <f t="shared" si="101"/>
        <v>1740</v>
      </c>
    </row>
    <row r="6513" spans="1:21" x14ac:dyDescent="0.2">
      <c r="A6513" t="s">
        <v>19739</v>
      </c>
      <c r="B6513" t="s">
        <v>12698</v>
      </c>
      <c r="C6513">
        <v>3557028</v>
      </c>
      <c r="D6513" t="s">
        <v>7621</v>
      </c>
      <c r="E6513" t="s">
        <v>12701</v>
      </c>
      <c r="F6513" t="s">
        <v>6402</v>
      </c>
      <c r="G6513">
        <v>285</v>
      </c>
      <c r="H6513">
        <v>1740</v>
      </c>
      <c r="I6513">
        <v>0</v>
      </c>
      <c r="J6513">
        <v>1</v>
      </c>
      <c r="K6513">
        <v>0</v>
      </c>
      <c r="M6513">
        <v>2018</v>
      </c>
      <c r="N6513" t="s">
        <v>1463</v>
      </c>
      <c r="O6513">
        <v>99</v>
      </c>
      <c r="P6513">
        <v>6</v>
      </c>
      <c r="Q6513" t="s">
        <v>7733</v>
      </c>
      <c r="R6513" t="s">
        <v>7734</v>
      </c>
      <c r="S6513" t="s">
        <v>7734</v>
      </c>
      <c r="T6513" t="s">
        <v>5768</v>
      </c>
      <c r="U6513">
        <f t="shared" si="101"/>
        <v>1740</v>
      </c>
    </row>
    <row r="6514" spans="1:21" x14ac:dyDescent="0.2">
      <c r="A6514" t="s">
        <v>19741</v>
      </c>
      <c r="B6514" t="s">
        <v>12713</v>
      </c>
      <c r="C6514">
        <v>3554038</v>
      </c>
      <c r="D6514" t="s">
        <v>6771</v>
      </c>
      <c r="E6514" t="s">
        <v>10227</v>
      </c>
      <c r="F6514" t="s">
        <v>6402</v>
      </c>
      <c r="G6514">
        <v>0</v>
      </c>
      <c r="H6514">
        <v>0</v>
      </c>
      <c r="I6514">
        <v>1</v>
      </c>
      <c r="J6514">
        <v>1</v>
      </c>
      <c r="K6514">
        <v>1</v>
      </c>
      <c r="M6514">
        <v>2018</v>
      </c>
      <c r="N6514" t="s">
        <v>1463</v>
      </c>
      <c r="O6514">
        <v>99</v>
      </c>
      <c r="P6514">
        <v>4</v>
      </c>
      <c r="Q6514" t="s">
        <v>7733</v>
      </c>
      <c r="R6514" t="s">
        <v>7734</v>
      </c>
      <c r="S6514" t="s">
        <v>7734</v>
      </c>
      <c r="T6514" t="s">
        <v>5774</v>
      </c>
      <c r="U6514">
        <f t="shared" si="101"/>
        <v>0</v>
      </c>
    </row>
    <row r="6515" spans="1:21" x14ac:dyDescent="0.2">
      <c r="A6515" t="s">
        <v>19742</v>
      </c>
      <c r="B6515" t="s">
        <v>12713</v>
      </c>
      <c r="C6515">
        <v>3554038</v>
      </c>
      <c r="D6515" t="s">
        <v>6650</v>
      </c>
      <c r="E6515" t="s">
        <v>6549</v>
      </c>
      <c r="F6515" t="s">
        <v>6402</v>
      </c>
      <c r="G6515">
        <v>0</v>
      </c>
      <c r="H6515">
        <v>0</v>
      </c>
      <c r="I6515">
        <v>1</v>
      </c>
      <c r="J6515">
        <v>1</v>
      </c>
      <c r="K6515">
        <v>1</v>
      </c>
      <c r="M6515">
        <v>2018</v>
      </c>
      <c r="N6515" t="s">
        <v>2531</v>
      </c>
      <c r="O6515">
        <v>99</v>
      </c>
      <c r="P6515">
        <v>1</v>
      </c>
      <c r="Q6515" t="s">
        <v>7733</v>
      </c>
      <c r="R6515" t="s">
        <v>7734</v>
      </c>
      <c r="S6515" t="s">
        <v>7734</v>
      </c>
      <c r="T6515" t="s">
        <v>24850</v>
      </c>
      <c r="U6515">
        <f t="shared" si="101"/>
        <v>0</v>
      </c>
    </row>
    <row r="6516" spans="1:21" x14ac:dyDescent="0.2">
      <c r="A6516" t="s">
        <v>19741</v>
      </c>
      <c r="B6516" t="s">
        <v>12713</v>
      </c>
      <c r="C6516">
        <v>3554038</v>
      </c>
      <c r="D6516" t="s">
        <v>6547</v>
      </c>
      <c r="E6516" t="s">
        <v>19743</v>
      </c>
      <c r="F6516" t="s">
        <v>6402</v>
      </c>
      <c r="G6516">
        <v>0</v>
      </c>
      <c r="H6516">
        <v>0</v>
      </c>
      <c r="I6516">
        <v>1</v>
      </c>
      <c r="J6516">
        <v>1</v>
      </c>
      <c r="K6516">
        <v>1</v>
      </c>
      <c r="M6516">
        <v>2018</v>
      </c>
      <c r="N6516" t="s">
        <v>1463</v>
      </c>
      <c r="O6516">
        <v>99</v>
      </c>
      <c r="P6516">
        <v>4</v>
      </c>
      <c r="Q6516" t="s">
        <v>7733</v>
      </c>
      <c r="R6516" t="s">
        <v>7734</v>
      </c>
      <c r="S6516" t="s">
        <v>7734</v>
      </c>
      <c r="T6516" t="s">
        <v>24851</v>
      </c>
      <c r="U6516">
        <f t="shared" si="101"/>
        <v>0</v>
      </c>
    </row>
    <row r="6517" spans="1:21" x14ac:dyDescent="0.2">
      <c r="A6517" t="s">
        <v>19741</v>
      </c>
      <c r="B6517" t="s">
        <v>12713</v>
      </c>
      <c r="C6517">
        <v>3554038</v>
      </c>
      <c r="D6517" t="s">
        <v>6964</v>
      </c>
      <c r="E6517" t="s">
        <v>7018</v>
      </c>
      <c r="F6517" t="s">
        <v>6402</v>
      </c>
      <c r="G6517">
        <v>0</v>
      </c>
      <c r="H6517">
        <v>0</v>
      </c>
      <c r="I6517">
        <v>1</v>
      </c>
      <c r="J6517">
        <v>1</v>
      </c>
      <c r="K6517">
        <v>1</v>
      </c>
      <c r="M6517">
        <v>2018</v>
      </c>
      <c r="N6517" t="s">
        <v>1463</v>
      </c>
      <c r="O6517">
        <v>99</v>
      </c>
      <c r="P6517">
        <v>4</v>
      </c>
      <c r="Q6517" t="s">
        <v>7733</v>
      </c>
      <c r="R6517" t="s">
        <v>7734</v>
      </c>
      <c r="S6517" t="s">
        <v>7734</v>
      </c>
      <c r="T6517" t="s">
        <v>24852</v>
      </c>
      <c r="U6517">
        <f t="shared" si="101"/>
        <v>0</v>
      </c>
    </row>
    <row r="6518" spans="1:21" x14ac:dyDescent="0.2">
      <c r="A6518" t="s">
        <v>19741</v>
      </c>
      <c r="B6518" t="s">
        <v>12713</v>
      </c>
      <c r="C6518">
        <v>3554038</v>
      </c>
      <c r="D6518" t="s">
        <v>6784</v>
      </c>
      <c r="E6518" t="s">
        <v>10227</v>
      </c>
      <c r="F6518" t="s">
        <v>6402</v>
      </c>
      <c r="G6518">
        <v>0</v>
      </c>
      <c r="H6518">
        <v>0</v>
      </c>
      <c r="I6518">
        <v>1</v>
      </c>
      <c r="J6518">
        <v>1</v>
      </c>
      <c r="K6518">
        <v>1</v>
      </c>
      <c r="M6518">
        <v>2018</v>
      </c>
      <c r="N6518" t="s">
        <v>1463</v>
      </c>
      <c r="O6518">
        <v>99</v>
      </c>
      <c r="P6518">
        <v>4</v>
      </c>
      <c r="Q6518" t="s">
        <v>7733</v>
      </c>
      <c r="R6518" t="s">
        <v>7734</v>
      </c>
      <c r="S6518" t="s">
        <v>7734</v>
      </c>
      <c r="T6518" t="s">
        <v>5773</v>
      </c>
      <c r="U6518">
        <f t="shared" si="101"/>
        <v>0</v>
      </c>
    </row>
    <row r="6519" spans="1:21" x14ac:dyDescent="0.2">
      <c r="A6519" t="s">
        <v>19744</v>
      </c>
      <c r="B6519" t="s">
        <v>11265</v>
      </c>
      <c r="C6519">
        <v>3515044</v>
      </c>
      <c r="D6519" t="s">
        <v>11273</v>
      </c>
      <c r="E6519" t="s">
        <v>11274</v>
      </c>
      <c r="F6519" t="s">
        <v>6402</v>
      </c>
      <c r="G6519">
        <v>1713</v>
      </c>
      <c r="H6519">
        <v>3878</v>
      </c>
      <c r="I6519">
        <v>0</v>
      </c>
      <c r="J6519">
        <v>0</v>
      </c>
      <c r="K6519">
        <v>0</v>
      </c>
      <c r="M6519">
        <v>2018</v>
      </c>
      <c r="N6519" t="s">
        <v>1479</v>
      </c>
      <c r="O6519">
        <v>99</v>
      </c>
      <c r="P6519">
        <v>1</v>
      </c>
      <c r="Q6519" t="s">
        <v>7733</v>
      </c>
      <c r="R6519" t="s">
        <v>7734</v>
      </c>
      <c r="S6519" t="s">
        <v>7734</v>
      </c>
      <c r="T6519" t="s">
        <v>5944</v>
      </c>
      <c r="U6519">
        <f t="shared" si="101"/>
        <v>3921</v>
      </c>
    </row>
    <row r="6520" spans="1:21" x14ac:dyDescent="0.2">
      <c r="A6520" t="s">
        <v>19745</v>
      </c>
      <c r="B6520" t="s">
        <v>11265</v>
      </c>
      <c r="C6520">
        <v>3515044</v>
      </c>
      <c r="D6520" t="s">
        <v>6996</v>
      </c>
      <c r="E6520" t="s">
        <v>6441</v>
      </c>
      <c r="F6520" t="s">
        <v>6402</v>
      </c>
      <c r="G6520">
        <v>966</v>
      </c>
      <c r="H6520">
        <v>1344</v>
      </c>
      <c r="I6520">
        <v>0</v>
      </c>
      <c r="J6520">
        <v>1</v>
      </c>
      <c r="K6520">
        <v>0</v>
      </c>
      <c r="M6520">
        <v>2018</v>
      </c>
      <c r="N6520" t="s">
        <v>1463</v>
      </c>
      <c r="O6520" t="s">
        <v>19746</v>
      </c>
      <c r="P6520">
        <v>1</v>
      </c>
      <c r="Q6520" t="s">
        <v>7733</v>
      </c>
      <c r="R6520" t="s">
        <v>7734</v>
      </c>
      <c r="S6520" t="s">
        <v>7734</v>
      </c>
      <c r="T6520" t="s">
        <v>24853</v>
      </c>
      <c r="U6520">
        <f t="shared" si="101"/>
        <v>3921</v>
      </c>
    </row>
    <row r="6521" spans="1:21" x14ac:dyDescent="0.2">
      <c r="A6521" t="s">
        <v>19745</v>
      </c>
      <c r="B6521" t="s">
        <v>11265</v>
      </c>
      <c r="C6521">
        <v>3515044</v>
      </c>
      <c r="D6521" t="s">
        <v>6851</v>
      </c>
      <c r="E6521" t="s">
        <v>11319</v>
      </c>
      <c r="F6521" t="s">
        <v>6402</v>
      </c>
      <c r="G6521">
        <v>378</v>
      </c>
      <c r="H6521">
        <v>1344</v>
      </c>
      <c r="I6521">
        <v>0</v>
      </c>
      <c r="J6521">
        <v>0</v>
      </c>
      <c r="K6521">
        <v>0</v>
      </c>
      <c r="M6521">
        <v>2018</v>
      </c>
      <c r="N6521" t="s">
        <v>1463</v>
      </c>
      <c r="O6521" t="s">
        <v>19746</v>
      </c>
      <c r="P6521">
        <v>1</v>
      </c>
      <c r="Q6521" t="s">
        <v>7733</v>
      </c>
      <c r="R6521" t="s">
        <v>7734</v>
      </c>
      <c r="S6521" t="s">
        <v>7734</v>
      </c>
      <c r="T6521" t="s">
        <v>24854</v>
      </c>
      <c r="U6521">
        <f t="shared" si="101"/>
        <v>3921</v>
      </c>
    </row>
    <row r="6522" spans="1:21" x14ac:dyDescent="0.2">
      <c r="A6522" t="s">
        <v>19747</v>
      </c>
      <c r="B6522" t="s">
        <v>11265</v>
      </c>
      <c r="C6522">
        <v>3515044</v>
      </c>
      <c r="D6522" t="s">
        <v>6766</v>
      </c>
      <c r="E6522" t="s">
        <v>11269</v>
      </c>
      <c r="F6522" t="s">
        <v>6402</v>
      </c>
      <c r="G6522">
        <v>385</v>
      </c>
      <c r="H6522">
        <v>2348</v>
      </c>
      <c r="I6522">
        <v>0</v>
      </c>
      <c r="J6522">
        <v>0</v>
      </c>
      <c r="K6522">
        <v>0</v>
      </c>
      <c r="M6522">
        <v>2018</v>
      </c>
      <c r="N6522" t="s">
        <v>1463</v>
      </c>
      <c r="O6522" t="s">
        <v>7616</v>
      </c>
      <c r="P6522">
        <v>1</v>
      </c>
      <c r="Q6522" t="s">
        <v>7733</v>
      </c>
      <c r="R6522" t="s">
        <v>7734</v>
      </c>
      <c r="S6522" t="s">
        <v>7734</v>
      </c>
      <c r="T6522" t="s">
        <v>5941</v>
      </c>
      <c r="U6522">
        <f t="shared" si="101"/>
        <v>3921</v>
      </c>
    </row>
    <row r="6523" spans="1:21" x14ac:dyDescent="0.2">
      <c r="A6523" t="s">
        <v>19748</v>
      </c>
      <c r="B6523" t="s">
        <v>11265</v>
      </c>
      <c r="C6523">
        <v>3515044</v>
      </c>
      <c r="D6523" t="s">
        <v>6637</v>
      </c>
      <c r="E6523" t="s">
        <v>6772</v>
      </c>
      <c r="F6523" t="s">
        <v>6402</v>
      </c>
      <c r="G6523">
        <v>1185</v>
      </c>
      <c r="H6523">
        <v>3409</v>
      </c>
      <c r="I6523">
        <v>0</v>
      </c>
      <c r="J6523">
        <v>0</v>
      </c>
      <c r="K6523">
        <v>0</v>
      </c>
      <c r="M6523">
        <v>2018</v>
      </c>
      <c r="N6523" t="s">
        <v>7594</v>
      </c>
      <c r="O6523">
        <v>99</v>
      </c>
      <c r="P6523">
        <v>1</v>
      </c>
      <c r="Q6523" t="s">
        <v>7733</v>
      </c>
      <c r="R6523" t="s">
        <v>7734</v>
      </c>
      <c r="S6523" t="s">
        <v>7734</v>
      </c>
      <c r="T6523" t="s">
        <v>24855</v>
      </c>
      <c r="U6523">
        <f t="shared" si="101"/>
        <v>3921</v>
      </c>
    </row>
    <row r="6524" spans="1:21" x14ac:dyDescent="0.2">
      <c r="A6524" t="s">
        <v>19749</v>
      </c>
      <c r="B6524" t="s">
        <v>11265</v>
      </c>
      <c r="C6524">
        <v>3515044</v>
      </c>
      <c r="D6524" t="s">
        <v>6455</v>
      </c>
      <c r="E6524" t="s">
        <v>14644</v>
      </c>
      <c r="F6524" t="s">
        <v>6402</v>
      </c>
      <c r="G6524">
        <v>2109</v>
      </c>
      <c r="H6524">
        <v>3921</v>
      </c>
      <c r="I6524">
        <v>0</v>
      </c>
      <c r="J6524">
        <v>1</v>
      </c>
      <c r="K6524">
        <v>0</v>
      </c>
      <c r="M6524">
        <v>2018</v>
      </c>
      <c r="N6524" t="s">
        <v>6404</v>
      </c>
      <c r="O6524">
        <v>99</v>
      </c>
      <c r="P6524">
        <v>1</v>
      </c>
      <c r="Q6524" t="s">
        <v>7733</v>
      </c>
      <c r="R6524" t="s">
        <v>7734</v>
      </c>
      <c r="S6524" t="s">
        <v>7734</v>
      </c>
      <c r="T6524" t="s">
        <v>24856</v>
      </c>
      <c r="U6524">
        <f t="shared" si="101"/>
        <v>3921</v>
      </c>
    </row>
    <row r="6525" spans="1:21" x14ac:dyDescent="0.2">
      <c r="A6525" t="s">
        <v>19747</v>
      </c>
      <c r="B6525" t="s">
        <v>11265</v>
      </c>
      <c r="C6525">
        <v>3515044</v>
      </c>
      <c r="D6525" t="s">
        <v>6439</v>
      </c>
      <c r="E6525" t="s">
        <v>15418</v>
      </c>
      <c r="F6525" t="s">
        <v>6402</v>
      </c>
      <c r="G6525">
        <v>1219</v>
      </c>
      <c r="H6525">
        <v>2348</v>
      </c>
      <c r="I6525">
        <v>0</v>
      </c>
      <c r="J6525">
        <v>1</v>
      </c>
      <c r="K6525">
        <v>0</v>
      </c>
      <c r="M6525">
        <v>2018</v>
      </c>
      <c r="N6525" t="s">
        <v>1463</v>
      </c>
      <c r="O6525" t="s">
        <v>7616</v>
      </c>
      <c r="P6525">
        <v>1</v>
      </c>
      <c r="Q6525" t="s">
        <v>7733</v>
      </c>
      <c r="R6525" t="s">
        <v>7734</v>
      </c>
      <c r="S6525" t="s">
        <v>7734</v>
      </c>
      <c r="T6525" t="s">
        <v>24857</v>
      </c>
      <c r="U6525">
        <f t="shared" si="101"/>
        <v>3921</v>
      </c>
    </row>
    <row r="6526" spans="1:21" x14ac:dyDescent="0.2">
      <c r="A6526" t="s">
        <v>19747</v>
      </c>
      <c r="B6526" t="s">
        <v>11265</v>
      </c>
      <c r="C6526">
        <v>3515044</v>
      </c>
      <c r="D6526" t="s">
        <v>6738</v>
      </c>
      <c r="E6526" t="s">
        <v>7155</v>
      </c>
      <c r="F6526" t="s">
        <v>6402</v>
      </c>
      <c r="G6526">
        <v>744</v>
      </c>
      <c r="H6526">
        <v>2348</v>
      </c>
      <c r="I6526">
        <v>0</v>
      </c>
      <c r="J6526">
        <v>0</v>
      </c>
      <c r="K6526">
        <v>0</v>
      </c>
      <c r="M6526">
        <v>2018</v>
      </c>
      <c r="N6526" t="s">
        <v>1463</v>
      </c>
      <c r="O6526" t="s">
        <v>7616</v>
      </c>
      <c r="P6526">
        <v>1</v>
      </c>
      <c r="Q6526" t="s">
        <v>7733</v>
      </c>
      <c r="R6526" t="s">
        <v>7734</v>
      </c>
      <c r="S6526" t="s">
        <v>7734</v>
      </c>
      <c r="T6526" t="s">
        <v>5939</v>
      </c>
      <c r="U6526">
        <f t="shared" si="101"/>
        <v>3921</v>
      </c>
    </row>
    <row r="6527" spans="1:21" x14ac:dyDescent="0.2">
      <c r="A6527" t="s">
        <v>19749</v>
      </c>
      <c r="B6527" t="s">
        <v>11265</v>
      </c>
      <c r="C6527">
        <v>3515044</v>
      </c>
      <c r="D6527" t="s">
        <v>6738</v>
      </c>
      <c r="E6527" t="s">
        <v>7178</v>
      </c>
      <c r="F6527" t="s">
        <v>6402</v>
      </c>
      <c r="G6527">
        <v>1812</v>
      </c>
      <c r="H6527">
        <v>3921</v>
      </c>
      <c r="I6527">
        <v>1</v>
      </c>
      <c r="J6527">
        <v>0</v>
      </c>
      <c r="K6527">
        <v>0</v>
      </c>
      <c r="M6527">
        <v>2018</v>
      </c>
      <c r="N6527" t="s">
        <v>6404</v>
      </c>
      <c r="O6527">
        <v>99</v>
      </c>
      <c r="P6527">
        <v>1</v>
      </c>
      <c r="Q6527" t="s">
        <v>7733</v>
      </c>
      <c r="R6527" t="s">
        <v>7734</v>
      </c>
      <c r="S6527" t="s">
        <v>7734</v>
      </c>
      <c r="T6527" t="s">
        <v>5945</v>
      </c>
      <c r="U6527">
        <f t="shared" si="101"/>
        <v>3921</v>
      </c>
    </row>
    <row r="6528" spans="1:21" x14ac:dyDescent="0.2">
      <c r="A6528" t="s">
        <v>19744</v>
      </c>
      <c r="B6528" t="s">
        <v>11265</v>
      </c>
      <c r="C6528">
        <v>3515044</v>
      </c>
      <c r="D6528" t="s">
        <v>6503</v>
      </c>
      <c r="E6528" t="s">
        <v>19750</v>
      </c>
      <c r="F6528" t="s">
        <v>6402</v>
      </c>
      <c r="G6528">
        <v>2165</v>
      </c>
      <c r="H6528">
        <v>3878</v>
      </c>
      <c r="I6528">
        <v>1</v>
      </c>
      <c r="J6528">
        <v>1</v>
      </c>
      <c r="K6528">
        <v>0</v>
      </c>
      <c r="M6528">
        <v>2018</v>
      </c>
      <c r="N6528" t="s">
        <v>1479</v>
      </c>
      <c r="O6528">
        <v>99</v>
      </c>
      <c r="P6528">
        <v>1</v>
      </c>
      <c r="Q6528" t="s">
        <v>7733</v>
      </c>
      <c r="R6528" t="s">
        <v>7734</v>
      </c>
      <c r="S6528" t="s">
        <v>7734</v>
      </c>
      <c r="T6528" t="s">
        <v>24858</v>
      </c>
      <c r="U6528">
        <f t="shared" si="101"/>
        <v>3921</v>
      </c>
    </row>
    <row r="6529" spans="1:21" x14ac:dyDescent="0.2">
      <c r="A6529" t="s">
        <v>19748</v>
      </c>
      <c r="B6529" t="s">
        <v>11265</v>
      </c>
      <c r="C6529">
        <v>3515044</v>
      </c>
      <c r="D6529" t="s">
        <v>6858</v>
      </c>
      <c r="E6529" t="s">
        <v>11266</v>
      </c>
      <c r="F6529" t="s">
        <v>6402</v>
      </c>
      <c r="G6529">
        <v>2224</v>
      </c>
      <c r="H6529">
        <v>3409</v>
      </c>
      <c r="I6529">
        <v>1</v>
      </c>
      <c r="J6529">
        <v>1</v>
      </c>
      <c r="K6529">
        <v>0</v>
      </c>
      <c r="M6529">
        <v>2018</v>
      </c>
      <c r="N6529" t="s">
        <v>7594</v>
      </c>
      <c r="O6529">
        <v>99</v>
      </c>
      <c r="P6529">
        <v>1</v>
      </c>
      <c r="Q6529" t="s">
        <v>7733</v>
      </c>
      <c r="R6529" t="s">
        <v>7734</v>
      </c>
      <c r="S6529" t="s">
        <v>7734</v>
      </c>
      <c r="T6529" t="s">
        <v>1347</v>
      </c>
      <c r="U6529">
        <f t="shared" si="101"/>
        <v>3921</v>
      </c>
    </row>
    <row r="6530" spans="1:21" x14ac:dyDescent="0.2">
      <c r="A6530" t="s">
        <v>19751</v>
      </c>
      <c r="B6530" t="s">
        <v>19752</v>
      </c>
      <c r="C6530">
        <v>3512048</v>
      </c>
      <c r="D6530" t="s">
        <v>6527</v>
      </c>
      <c r="E6530" t="s">
        <v>9429</v>
      </c>
      <c r="F6530" t="s">
        <v>6402</v>
      </c>
      <c r="G6530">
        <v>320</v>
      </c>
      <c r="H6530">
        <v>1217</v>
      </c>
      <c r="I6530">
        <v>0</v>
      </c>
      <c r="J6530">
        <v>1</v>
      </c>
      <c r="K6530">
        <v>0</v>
      </c>
      <c r="M6530">
        <v>2018</v>
      </c>
      <c r="N6530" t="s">
        <v>1463</v>
      </c>
      <c r="O6530">
        <v>99</v>
      </c>
      <c r="P6530">
        <v>3</v>
      </c>
      <c r="Q6530" t="s">
        <v>7733</v>
      </c>
      <c r="R6530" t="s">
        <v>7734</v>
      </c>
      <c r="S6530" t="s">
        <v>7734</v>
      </c>
      <c r="T6530" t="s">
        <v>5952</v>
      </c>
      <c r="U6530">
        <f t="shared" ref="U6530:U6593" si="102">_xlfn.MAXIFS($H$2:$H$6695, $C$2:$C$6695,C6530)</f>
        <v>1217</v>
      </c>
    </row>
    <row r="6531" spans="1:21" x14ac:dyDescent="0.2">
      <c r="A6531" t="s">
        <v>19753</v>
      </c>
      <c r="B6531" t="s">
        <v>19752</v>
      </c>
      <c r="C6531">
        <v>3512048</v>
      </c>
      <c r="D6531" t="s">
        <v>6437</v>
      </c>
      <c r="E6531" t="s">
        <v>7486</v>
      </c>
      <c r="F6531" t="s">
        <v>6402</v>
      </c>
      <c r="G6531">
        <v>178</v>
      </c>
      <c r="H6531">
        <v>559</v>
      </c>
      <c r="I6531">
        <v>0</v>
      </c>
      <c r="J6531">
        <v>0</v>
      </c>
      <c r="K6531">
        <v>0</v>
      </c>
      <c r="M6531">
        <v>2018</v>
      </c>
      <c r="N6531" t="s">
        <v>2531</v>
      </c>
      <c r="O6531">
        <v>99</v>
      </c>
      <c r="P6531">
        <v>1</v>
      </c>
      <c r="Q6531" t="s">
        <v>7733</v>
      </c>
      <c r="R6531" t="s">
        <v>7734</v>
      </c>
      <c r="S6531" t="s">
        <v>7734</v>
      </c>
      <c r="T6531" t="s">
        <v>24859</v>
      </c>
      <c r="U6531">
        <f t="shared" si="102"/>
        <v>1217</v>
      </c>
    </row>
    <row r="6532" spans="1:21" x14ac:dyDescent="0.2">
      <c r="A6532" t="s">
        <v>19753</v>
      </c>
      <c r="B6532" t="s">
        <v>19752</v>
      </c>
      <c r="C6532">
        <v>3512048</v>
      </c>
      <c r="D6532" t="s">
        <v>9427</v>
      </c>
      <c r="E6532" t="s">
        <v>8448</v>
      </c>
      <c r="F6532" t="s">
        <v>6402</v>
      </c>
      <c r="G6532">
        <v>381</v>
      </c>
      <c r="H6532">
        <v>559</v>
      </c>
      <c r="I6532">
        <v>1</v>
      </c>
      <c r="J6532">
        <v>1</v>
      </c>
      <c r="K6532">
        <v>0</v>
      </c>
      <c r="M6532">
        <v>2018</v>
      </c>
      <c r="N6532" t="s">
        <v>2531</v>
      </c>
      <c r="O6532">
        <v>99</v>
      </c>
      <c r="P6532">
        <v>1</v>
      </c>
      <c r="Q6532" t="s">
        <v>7733</v>
      </c>
      <c r="R6532" t="s">
        <v>7734</v>
      </c>
      <c r="S6532" t="s">
        <v>7734</v>
      </c>
      <c r="T6532" t="s">
        <v>1350</v>
      </c>
      <c r="U6532">
        <f t="shared" si="102"/>
        <v>1217</v>
      </c>
    </row>
    <row r="6533" spans="1:21" x14ac:dyDescent="0.2">
      <c r="A6533" t="s">
        <v>19751</v>
      </c>
      <c r="B6533" t="s">
        <v>19752</v>
      </c>
      <c r="C6533">
        <v>3512048</v>
      </c>
      <c r="D6533" t="s">
        <v>13335</v>
      </c>
      <c r="E6533" t="s">
        <v>12332</v>
      </c>
      <c r="F6533" t="s">
        <v>6402</v>
      </c>
      <c r="G6533">
        <v>326</v>
      </c>
      <c r="H6533">
        <v>1217</v>
      </c>
      <c r="I6533">
        <v>1</v>
      </c>
      <c r="J6533">
        <v>1</v>
      </c>
      <c r="K6533">
        <v>0</v>
      </c>
      <c r="M6533">
        <v>2018</v>
      </c>
      <c r="N6533" t="s">
        <v>1463</v>
      </c>
      <c r="O6533">
        <v>99</v>
      </c>
      <c r="P6533">
        <v>3</v>
      </c>
      <c r="Q6533" t="s">
        <v>7733</v>
      </c>
      <c r="R6533" t="s">
        <v>7734</v>
      </c>
      <c r="S6533" t="s">
        <v>7734</v>
      </c>
      <c r="T6533" t="s">
        <v>24860</v>
      </c>
      <c r="U6533">
        <f t="shared" si="102"/>
        <v>1217</v>
      </c>
    </row>
    <row r="6534" spans="1:21" x14ac:dyDescent="0.2">
      <c r="A6534" t="s">
        <v>19754</v>
      </c>
      <c r="B6534" t="s">
        <v>19752</v>
      </c>
      <c r="C6534">
        <v>3512048</v>
      </c>
      <c r="D6534" t="s">
        <v>19755</v>
      </c>
      <c r="E6534" t="s">
        <v>7706</v>
      </c>
      <c r="F6534" t="s">
        <v>6402</v>
      </c>
      <c r="G6534">
        <v>323</v>
      </c>
      <c r="H6534">
        <v>532</v>
      </c>
      <c r="I6534">
        <v>0</v>
      </c>
      <c r="J6534">
        <v>1</v>
      </c>
      <c r="K6534">
        <v>0</v>
      </c>
      <c r="M6534">
        <v>2018</v>
      </c>
      <c r="N6534" t="s">
        <v>1753</v>
      </c>
      <c r="O6534">
        <v>99</v>
      </c>
      <c r="P6534">
        <v>1</v>
      </c>
      <c r="Q6534" t="s">
        <v>7733</v>
      </c>
      <c r="R6534" t="s">
        <v>7734</v>
      </c>
      <c r="S6534" t="s">
        <v>7734</v>
      </c>
      <c r="T6534" t="s">
        <v>24861</v>
      </c>
      <c r="U6534">
        <f t="shared" si="102"/>
        <v>1217</v>
      </c>
    </row>
    <row r="6535" spans="1:21" x14ac:dyDescent="0.2">
      <c r="A6535" t="s">
        <v>19751</v>
      </c>
      <c r="B6535" t="s">
        <v>19752</v>
      </c>
      <c r="C6535">
        <v>3512048</v>
      </c>
      <c r="D6535" t="s">
        <v>19756</v>
      </c>
      <c r="E6535" t="s">
        <v>9430</v>
      </c>
      <c r="F6535" t="s">
        <v>6402</v>
      </c>
      <c r="G6535">
        <v>292</v>
      </c>
      <c r="H6535">
        <v>1217</v>
      </c>
      <c r="I6535">
        <v>0</v>
      </c>
      <c r="J6535">
        <v>1</v>
      </c>
      <c r="K6535">
        <v>0</v>
      </c>
      <c r="M6535">
        <v>2018</v>
      </c>
      <c r="N6535" t="s">
        <v>1463</v>
      </c>
      <c r="O6535">
        <v>99</v>
      </c>
      <c r="P6535">
        <v>3</v>
      </c>
      <c r="Q6535" t="s">
        <v>7733</v>
      </c>
      <c r="R6535" t="s">
        <v>7734</v>
      </c>
      <c r="S6535" t="s">
        <v>7734</v>
      </c>
      <c r="T6535" t="s">
        <v>24862</v>
      </c>
      <c r="U6535">
        <f t="shared" si="102"/>
        <v>1217</v>
      </c>
    </row>
    <row r="6536" spans="1:21" x14ac:dyDescent="0.2">
      <c r="A6536" t="s">
        <v>19754</v>
      </c>
      <c r="B6536" t="s">
        <v>19752</v>
      </c>
      <c r="C6536">
        <v>3512048</v>
      </c>
      <c r="D6536" t="s">
        <v>19757</v>
      </c>
      <c r="E6536" t="s">
        <v>7439</v>
      </c>
      <c r="F6536" t="s">
        <v>6402</v>
      </c>
      <c r="G6536">
        <v>209</v>
      </c>
      <c r="H6536">
        <v>532</v>
      </c>
      <c r="I6536">
        <v>1</v>
      </c>
      <c r="J6536">
        <v>0</v>
      </c>
      <c r="K6536">
        <v>0</v>
      </c>
      <c r="M6536">
        <v>2018</v>
      </c>
      <c r="N6536" t="s">
        <v>1753</v>
      </c>
      <c r="O6536">
        <v>99</v>
      </c>
      <c r="P6536">
        <v>1</v>
      </c>
      <c r="Q6536" t="s">
        <v>7733</v>
      </c>
      <c r="R6536" t="s">
        <v>7734</v>
      </c>
      <c r="S6536" t="s">
        <v>7734</v>
      </c>
      <c r="T6536" t="s">
        <v>24863</v>
      </c>
      <c r="U6536">
        <f t="shared" si="102"/>
        <v>1217</v>
      </c>
    </row>
    <row r="6537" spans="1:21" x14ac:dyDescent="0.2">
      <c r="A6537" t="s">
        <v>19751</v>
      </c>
      <c r="B6537" t="s">
        <v>19752</v>
      </c>
      <c r="C6537">
        <v>3512048</v>
      </c>
      <c r="D6537" t="s">
        <v>19758</v>
      </c>
      <c r="E6537" t="s">
        <v>6508</v>
      </c>
      <c r="F6537" t="s">
        <v>6402</v>
      </c>
      <c r="G6537">
        <v>279</v>
      </c>
      <c r="H6537">
        <v>1217</v>
      </c>
      <c r="I6537">
        <v>1</v>
      </c>
      <c r="J6537">
        <v>0</v>
      </c>
      <c r="K6537">
        <v>0</v>
      </c>
      <c r="M6537">
        <v>2018</v>
      </c>
      <c r="N6537" t="s">
        <v>1463</v>
      </c>
      <c r="O6537">
        <v>99</v>
      </c>
      <c r="P6537">
        <v>3</v>
      </c>
      <c r="Q6537" t="s">
        <v>7733</v>
      </c>
      <c r="R6537" t="s">
        <v>7734</v>
      </c>
      <c r="S6537" t="s">
        <v>7734</v>
      </c>
      <c r="T6537" t="s">
        <v>24864</v>
      </c>
      <c r="U6537">
        <f t="shared" si="102"/>
        <v>1217</v>
      </c>
    </row>
    <row r="6538" spans="1:21" x14ac:dyDescent="0.2">
      <c r="A6538" t="s">
        <v>19759</v>
      </c>
      <c r="B6538" t="s">
        <v>12900</v>
      </c>
      <c r="C6538">
        <v>3512030</v>
      </c>
      <c r="D6538" t="s">
        <v>6609</v>
      </c>
      <c r="E6538" t="s">
        <v>12906</v>
      </c>
      <c r="F6538" t="s">
        <v>6402</v>
      </c>
      <c r="G6538">
        <v>1167</v>
      </c>
      <c r="H6538">
        <v>2402</v>
      </c>
      <c r="I6538">
        <v>1</v>
      </c>
      <c r="J6538">
        <v>1</v>
      </c>
      <c r="K6538">
        <v>0</v>
      </c>
      <c r="M6538">
        <v>2018</v>
      </c>
      <c r="N6538" t="s">
        <v>1479</v>
      </c>
      <c r="O6538">
        <v>99</v>
      </c>
      <c r="P6538">
        <v>1</v>
      </c>
      <c r="Q6538" t="s">
        <v>7733</v>
      </c>
      <c r="R6538" t="s">
        <v>7734</v>
      </c>
      <c r="S6538" t="s">
        <v>7734</v>
      </c>
      <c r="T6538" t="s">
        <v>5961</v>
      </c>
      <c r="U6538">
        <f t="shared" si="102"/>
        <v>6459</v>
      </c>
    </row>
    <row r="6539" spans="1:21" x14ac:dyDescent="0.2">
      <c r="A6539" t="s">
        <v>19760</v>
      </c>
      <c r="B6539" t="s">
        <v>12900</v>
      </c>
      <c r="C6539">
        <v>3512030</v>
      </c>
      <c r="D6539" t="s">
        <v>6685</v>
      </c>
      <c r="E6539" t="s">
        <v>12909</v>
      </c>
      <c r="F6539" t="s">
        <v>6402</v>
      </c>
      <c r="G6539">
        <v>1570</v>
      </c>
      <c r="H6539">
        <v>6459</v>
      </c>
      <c r="I6539">
        <v>0</v>
      </c>
      <c r="J6539">
        <v>1</v>
      </c>
      <c r="K6539">
        <v>0</v>
      </c>
      <c r="M6539">
        <v>2018</v>
      </c>
      <c r="N6539" t="s">
        <v>1463</v>
      </c>
      <c r="O6539">
        <v>99</v>
      </c>
      <c r="P6539">
        <v>3</v>
      </c>
      <c r="Q6539" t="s">
        <v>7733</v>
      </c>
      <c r="R6539" t="s">
        <v>7734</v>
      </c>
      <c r="S6539" t="s">
        <v>7734</v>
      </c>
      <c r="T6539" t="s">
        <v>5957</v>
      </c>
      <c r="U6539">
        <f t="shared" si="102"/>
        <v>6459</v>
      </c>
    </row>
    <row r="6540" spans="1:21" x14ac:dyDescent="0.2">
      <c r="A6540" t="s">
        <v>19760</v>
      </c>
      <c r="B6540" t="s">
        <v>12900</v>
      </c>
      <c r="C6540">
        <v>3512030</v>
      </c>
      <c r="D6540" t="s">
        <v>6820</v>
      </c>
      <c r="E6540" t="s">
        <v>19761</v>
      </c>
      <c r="F6540" t="s">
        <v>6402</v>
      </c>
      <c r="G6540">
        <v>1302</v>
      </c>
      <c r="H6540">
        <v>6459</v>
      </c>
      <c r="I6540">
        <v>1</v>
      </c>
      <c r="J6540">
        <v>1</v>
      </c>
      <c r="K6540">
        <v>0</v>
      </c>
      <c r="M6540">
        <v>2018</v>
      </c>
      <c r="N6540" t="s">
        <v>1463</v>
      </c>
      <c r="O6540">
        <v>99</v>
      </c>
      <c r="P6540">
        <v>3</v>
      </c>
      <c r="Q6540" t="s">
        <v>7733</v>
      </c>
      <c r="R6540" t="s">
        <v>7734</v>
      </c>
      <c r="S6540" t="s">
        <v>7734</v>
      </c>
      <c r="T6540" t="s">
        <v>24865</v>
      </c>
      <c r="U6540">
        <f t="shared" si="102"/>
        <v>6459</v>
      </c>
    </row>
    <row r="6541" spans="1:21" x14ac:dyDescent="0.2">
      <c r="A6541" t="s">
        <v>19760</v>
      </c>
      <c r="B6541" t="s">
        <v>12900</v>
      </c>
      <c r="C6541">
        <v>3512030</v>
      </c>
      <c r="D6541" t="s">
        <v>6493</v>
      </c>
      <c r="E6541" t="s">
        <v>12912</v>
      </c>
      <c r="F6541" t="s">
        <v>6402</v>
      </c>
      <c r="G6541">
        <v>1290</v>
      </c>
      <c r="H6541">
        <v>6459</v>
      </c>
      <c r="I6541">
        <v>1</v>
      </c>
      <c r="J6541">
        <v>1</v>
      </c>
      <c r="K6541">
        <v>0</v>
      </c>
      <c r="M6541">
        <v>2018</v>
      </c>
      <c r="N6541" t="s">
        <v>1463</v>
      </c>
      <c r="O6541">
        <v>99</v>
      </c>
      <c r="P6541">
        <v>3</v>
      </c>
      <c r="Q6541" t="s">
        <v>7733</v>
      </c>
      <c r="R6541" t="s">
        <v>7734</v>
      </c>
      <c r="S6541" t="s">
        <v>7734</v>
      </c>
      <c r="T6541" t="s">
        <v>5955</v>
      </c>
      <c r="U6541">
        <f t="shared" si="102"/>
        <v>6459</v>
      </c>
    </row>
    <row r="6542" spans="1:21" x14ac:dyDescent="0.2">
      <c r="A6542" t="s">
        <v>19762</v>
      </c>
      <c r="B6542" t="s">
        <v>12900</v>
      </c>
      <c r="C6542">
        <v>3512030</v>
      </c>
      <c r="D6542" t="s">
        <v>9227</v>
      </c>
      <c r="E6542" t="s">
        <v>7671</v>
      </c>
      <c r="F6542" t="s">
        <v>6402</v>
      </c>
      <c r="G6542">
        <v>1482</v>
      </c>
      <c r="H6542">
        <v>2416</v>
      </c>
      <c r="I6542">
        <v>1</v>
      </c>
      <c r="J6542">
        <v>1</v>
      </c>
      <c r="K6542">
        <v>0</v>
      </c>
      <c r="M6542">
        <v>2018</v>
      </c>
      <c r="N6542" t="s">
        <v>6404</v>
      </c>
      <c r="O6542">
        <v>99</v>
      </c>
      <c r="P6542">
        <v>1</v>
      </c>
      <c r="Q6542" t="s">
        <v>7733</v>
      </c>
      <c r="R6542" t="s">
        <v>7734</v>
      </c>
      <c r="S6542" t="s">
        <v>7734</v>
      </c>
      <c r="T6542" t="s">
        <v>24866</v>
      </c>
      <c r="U6542">
        <f t="shared" si="102"/>
        <v>6459</v>
      </c>
    </row>
    <row r="6543" spans="1:21" x14ac:dyDescent="0.2">
      <c r="A6543" t="s">
        <v>19762</v>
      </c>
      <c r="B6543" t="s">
        <v>12900</v>
      </c>
      <c r="C6543">
        <v>3512030</v>
      </c>
      <c r="D6543" t="s">
        <v>7463</v>
      </c>
      <c r="E6543" t="s">
        <v>8094</v>
      </c>
      <c r="F6543" t="s">
        <v>6402</v>
      </c>
      <c r="G6543">
        <v>934</v>
      </c>
      <c r="H6543">
        <v>2416</v>
      </c>
      <c r="I6543">
        <v>0</v>
      </c>
      <c r="J6543">
        <v>0</v>
      </c>
      <c r="K6543">
        <v>0</v>
      </c>
      <c r="M6543">
        <v>2018</v>
      </c>
      <c r="N6543" t="s">
        <v>6404</v>
      </c>
      <c r="O6543">
        <v>99</v>
      </c>
      <c r="P6543">
        <v>1</v>
      </c>
      <c r="Q6543" t="s">
        <v>7733</v>
      </c>
      <c r="R6543" t="s">
        <v>7734</v>
      </c>
      <c r="S6543" t="s">
        <v>7734</v>
      </c>
      <c r="T6543" t="s">
        <v>24867</v>
      </c>
      <c r="U6543">
        <f t="shared" si="102"/>
        <v>6459</v>
      </c>
    </row>
    <row r="6544" spans="1:21" x14ac:dyDescent="0.2">
      <c r="A6544" t="s">
        <v>19760</v>
      </c>
      <c r="B6544" t="s">
        <v>12900</v>
      </c>
      <c r="C6544">
        <v>3512030</v>
      </c>
      <c r="D6544" t="s">
        <v>19763</v>
      </c>
      <c r="E6544" t="s">
        <v>12224</v>
      </c>
      <c r="F6544" t="s">
        <v>6402</v>
      </c>
      <c r="G6544">
        <v>761</v>
      </c>
      <c r="H6544">
        <v>6459</v>
      </c>
      <c r="I6544">
        <v>0</v>
      </c>
      <c r="J6544">
        <v>0</v>
      </c>
      <c r="K6544">
        <v>0</v>
      </c>
      <c r="M6544">
        <v>2018</v>
      </c>
      <c r="N6544" t="s">
        <v>1463</v>
      </c>
      <c r="O6544">
        <v>99</v>
      </c>
      <c r="P6544">
        <v>3</v>
      </c>
      <c r="Q6544" t="s">
        <v>7733</v>
      </c>
      <c r="R6544" t="s">
        <v>7734</v>
      </c>
      <c r="S6544" t="s">
        <v>7734</v>
      </c>
      <c r="T6544" t="s">
        <v>24868</v>
      </c>
      <c r="U6544">
        <f t="shared" si="102"/>
        <v>6459</v>
      </c>
    </row>
    <row r="6545" spans="1:21" x14ac:dyDescent="0.2">
      <c r="A6545" t="s">
        <v>19759</v>
      </c>
      <c r="B6545" t="s">
        <v>12900</v>
      </c>
      <c r="C6545">
        <v>3512030</v>
      </c>
      <c r="D6545" t="s">
        <v>19764</v>
      </c>
      <c r="E6545" t="s">
        <v>12224</v>
      </c>
      <c r="F6545" t="s">
        <v>6402</v>
      </c>
      <c r="G6545">
        <v>406</v>
      </c>
      <c r="H6545">
        <v>2402</v>
      </c>
      <c r="I6545">
        <v>0</v>
      </c>
      <c r="J6545">
        <v>0</v>
      </c>
      <c r="K6545">
        <v>0</v>
      </c>
      <c r="M6545">
        <v>2018</v>
      </c>
      <c r="N6545" t="s">
        <v>1479</v>
      </c>
      <c r="O6545">
        <v>99</v>
      </c>
      <c r="P6545">
        <v>1</v>
      </c>
      <c r="Q6545" t="s">
        <v>7733</v>
      </c>
      <c r="R6545" t="s">
        <v>7734</v>
      </c>
      <c r="S6545" t="s">
        <v>7734</v>
      </c>
      <c r="T6545" t="s">
        <v>24869</v>
      </c>
      <c r="U6545">
        <f t="shared" si="102"/>
        <v>6459</v>
      </c>
    </row>
    <row r="6546" spans="1:21" x14ac:dyDescent="0.2">
      <c r="A6546" t="s">
        <v>19760</v>
      </c>
      <c r="B6546" t="s">
        <v>12900</v>
      </c>
      <c r="C6546">
        <v>3512030</v>
      </c>
      <c r="D6546" t="s">
        <v>6794</v>
      </c>
      <c r="E6546" t="s">
        <v>15246</v>
      </c>
      <c r="F6546" t="s">
        <v>6402</v>
      </c>
      <c r="G6546">
        <v>1099</v>
      </c>
      <c r="H6546">
        <v>6459</v>
      </c>
      <c r="I6546">
        <v>0</v>
      </c>
      <c r="J6546">
        <v>0</v>
      </c>
      <c r="K6546">
        <v>0</v>
      </c>
      <c r="M6546">
        <v>2018</v>
      </c>
      <c r="N6546" t="s">
        <v>1463</v>
      </c>
      <c r="O6546">
        <v>99</v>
      </c>
      <c r="P6546">
        <v>3</v>
      </c>
      <c r="Q6546" t="s">
        <v>7733</v>
      </c>
      <c r="R6546" t="s">
        <v>7734</v>
      </c>
      <c r="S6546" t="s">
        <v>7734</v>
      </c>
      <c r="T6546" t="s">
        <v>24870</v>
      </c>
      <c r="U6546">
        <f t="shared" si="102"/>
        <v>6459</v>
      </c>
    </row>
    <row r="6547" spans="1:21" x14ac:dyDescent="0.2">
      <c r="A6547" t="s">
        <v>19759</v>
      </c>
      <c r="B6547" t="s">
        <v>12900</v>
      </c>
      <c r="C6547">
        <v>3512030</v>
      </c>
      <c r="D6547" t="s">
        <v>6831</v>
      </c>
      <c r="E6547" t="s">
        <v>19765</v>
      </c>
      <c r="F6547" t="s">
        <v>6402</v>
      </c>
      <c r="G6547">
        <v>829</v>
      </c>
      <c r="H6547">
        <v>2402</v>
      </c>
      <c r="I6547">
        <v>0</v>
      </c>
      <c r="J6547">
        <v>0</v>
      </c>
      <c r="K6547">
        <v>0</v>
      </c>
      <c r="M6547">
        <v>2018</v>
      </c>
      <c r="N6547" t="s">
        <v>1479</v>
      </c>
      <c r="O6547">
        <v>99</v>
      </c>
      <c r="P6547">
        <v>1</v>
      </c>
      <c r="Q6547" t="s">
        <v>7733</v>
      </c>
      <c r="R6547" t="s">
        <v>7734</v>
      </c>
      <c r="S6547" t="s">
        <v>7734</v>
      </c>
      <c r="T6547" t="s">
        <v>24871</v>
      </c>
      <c r="U6547">
        <f t="shared" si="102"/>
        <v>6459</v>
      </c>
    </row>
    <row r="6548" spans="1:21" x14ac:dyDescent="0.2">
      <c r="A6548" t="s">
        <v>19760</v>
      </c>
      <c r="B6548" t="s">
        <v>12900</v>
      </c>
      <c r="C6548">
        <v>3512030</v>
      </c>
      <c r="D6548" t="s">
        <v>7692</v>
      </c>
      <c r="E6548" t="s">
        <v>11663</v>
      </c>
      <c r="F6548" t="s">
        <v>6402</v>
      </c>
      <c r="G6548">
        <v>437</v>
      </c>
      <c r="H6548">
        <v>6459</v>
      </c>
      <c r="I6548">
        <v>0</v>
      </c>
      <c r="J6548">
        <v>0</v>
      </c>
      <c r="K6548">
        <v>0</v>
      </c>
      <c r="M6548">
        <v>2018</v>
      </c>
      <c r="N6548" t="s">
        <v>1463</v>
      </c>
      <c r="O6548">
        <v>99</v>
      </c>
      <c r="P6548">
        <v>3</v>
      </c>
      <c r="Q6548" t="s">
        <v>7733</v>
      </c>
      <c r="R6548" t="s">
        <v>7734</v>
      </c>
      <c r="S6548" t="s">
        <v>7734</v>
      </c>
      <c r="T6548" t="s">
        <v>24872</v>
      </c>
      <c r="U6548">
        <f t="shared" si="102"/>
        <v>6459</v>
      </c>
    </row>
    <row r="6549" spans="1:21" x14ac:dyDescent="0.2">
      <c r="A6549" t="s">
        <v>19766</v>
      </c>
      <c r="B6549" t="s">
        <v>12207</v>
      </c>
      <c r="C6549">
        <v>3512001</v>
      </c>
      <c r="D6549" t="s">
        <v>7100</v>
      </c>
      <c r="E6549" t="s">
        <v>12208</v>
      </c>
      <c r="F6549" t="s">
        <v>6402</v>
      </c>
      <c r="G6549">
        <v>0</v>
      </c>
      <c r="H6549">
        <v>0</v>
      </c>
      <c r="I6549">
        <v>1</v>
      </c>
      <c r="J6549">
        <v>1</v>
      </c>
      <c r="K6549">
        <v>1</v>
      </c>
      <c r="M6549">
        <v>2018</v>
      </c>
      <c r="N6549" t="s">
        <v>1753</v>
      </c>
      <c r="O6549">
        <v>99</v>
      </c>
      <c r="P6549">
        <v>1</v>
      </c>
      <c r="Q6549" t="s">
        <v>7733</v>
      </c>
      <c r="R6549" t="s">
        <v>7734</v>
      </c>
      <c r="S6549" t="s">
        <v>7734</v>
      </c>
      <c r="T6549" t="s">
        <v>1353</v>
      </c>
      <c r="U6549">
        <f t="shared" si="102"/>
        <v>4382</v>
      </c>
    </row>
    <row r="6550" spans="1:21" x14ac:dyDescent="0.2">
      <c r="A6550" t="s">
        <v>19767</v>
      </c>
      <c r="B6550" t="s">
        <v>12207</v>
      </c>
      <c r="C6550">
        <v>3512001</v>
      </c>
      <c r="D6550" t="s">
        <v>6513</v>
      </c>
      <c r="E6550" t="s">
        <v>12209</v>
      </c>
      <c r="F6550" t="s">
        <v>6402</v>
      </c>
      <c r="G6550">
        <v>859</v>
      </c>
      <c r="H6550">
        <v>4382</v>
      </c>
      <c r="I6550">
        <v>0</v>
      </c>
      <c r="J6550">
        <v>1</v>
      </c>
      <c r="K6550">
        <v>0</v>
      </c>
      <c r="M6550">
        <v>2018</v>
      </c>
      <c r="N6550" t="s">
        <v>1463</v>
      </c>
      <c r="O6550">
        <v>99</v>
      </c>
      <c r="P6550">
        <v>3</v>
      </c>
      <c r="Q6550" t="s">
        <v>7733</v>
      </c>
      <c r="R6550" t="s">
        <v>7734</v>
      </c>
      <c r="S6550" t="s">
        <v>7734</v>
      </c>
      <c r="T6550" t="s">
        <v>1352</v>
      </c>
      <c r="U6550">
        <f t="shared" si="102"/>
        <v>4382</v>
      </c>
    </row>
    <row r="6551" spans="1:21" x14ac:dyDescent="0.2">
      <c r="A6551" t="s">
        <v>19767</v>
      </c>
      <c r="B6551" t="s">
        <v>12207</v>
      </c>
      <c r="C6551">
        <v>3512001</v>
      </c>
      <c r="D6551" t="s">
        <v>6851</v>
      </c>
      <c r="E6551" t="s">
        <v>15697</v>
      </c>
      <c r="F6551" t="s">
        <v>6402</v>
      </c>
      <c r="G6551">
        <v>800</v>
      </c>
      <c r="H6551">
        <v>4382</v>
      </c>
      <c r="I6551">
        <v>1</v>
      </c>
      <c r="J6551">
        <v>1</v>
      </c>
      <c r="K6551">
        <v>0</v>
      </c>
      <c r="M6551">
        <v>2018</v>
      </c>
      <c r="N6551" t="s">
        <v>1463</v>
      </c>
      <c r="O6551">
        <v>99</v>
      </c>
      <c r="P6551">
        <v>3</v>
      </c>
      <c r="Q6551" t="s">
        <v>7733</v>
      </c>
      <c r="R6551" t="s">
        <v>7734</v>
      </c>
      <c r="S6551" t="s">
        <v>7734</v>
      </c>
      <c r="T6551" t="s">
        <v>24873</v>
      </c>
      <c r="U6551">
        <f t="shared" si="102"/>
        <v>4382</v>
      </c>
    </row>
    <row r="6552" spans="1:21" x14ac:dyDescent="0.2">
      <c r="A6552" t="s">
        <v>19767</v>
      </c>
      <c r="B6552" t="s">
        <v>12207</v>
      </c>
      <c r="C6552">
        <v>3512001</v>
      </c>
      <c r="D6552" t="s">
        <v>6785</v>
      </c>
      <c r="E6552" t="s">
        <v>6829</v>
      </c>
      <c r="F6552" t="s">
        <v>6402</v>
      </c>
      <c r="G6552">
        <v>857</v>
      </c>
      <c r="H6552">
        <v>4382</v>
      </c>
      <c r="I6552">
        <v>1</v>
      </c>
      <c r="J6552">
        <v>1</v>
      </c>
      <c r="K6552">
        <v>0</v>
      </c>
      <c r="M6552">
        <v>2018</v>
      </c>
      <c r="N6552" t="s">
        <v>1463</v>
      </c>
      <c r="O6552">
        <v>99</v>
      </c>
      <c r="P6552">
        <v>3</v>
      </c>
      <c r="Q6552" t="s">
        <v>7733</v>
      </c>
      <c r="R6552" t="s">
        <v>7734</v>
      </c>
      <c r="S6552" t="s">
        <v>7734</v>
      </c>
      <c r="T6552" t="s">
        <v>5970</v>
      </c>
      <c r="U6552">
        <f t="shared" si="102"/>
        <v>4382</v>
      </c>
    </row>
    <row r="6553" spans="1:21" x14ac:dyDescent="0.2">
      <c r="A6553" t="s">
        <v>19767</v>
      </c>
      <c r="B6553" t="s">
        <v>12207</v>
      </c>
      <c r="C6553">
        <v>3512001</v>
      </c>
      <c r="D6553" t="s">
        <v>6922</v>
      </c>
      <c r="E6553" t="s">
        <v>6986</v>
      </c>
      <c r="F6553" t="s">
        <v>6402</v>
      </c>
      <c r="G6553">
        <v>483</v>
      </c>
      <c r="H6553">
        <v>4382</v>
      </c>
      <c r="I6553">
        <v>0</v>
      </c>
      <c r="J6553">
        <v>0</v>
      </c>
      <c r="K6553">
        <v>0</v>
      </c>
      <c r="M6553">
        <v>2018</v>
      </c>
      <c r="N6553" t="s">
        <v>1463</v>
      </c>
      <c r="O6553">
        <v>99</v>
      </c>
      <c r="P6553">
        <v>3</v>
      </c>
      <c r="Q6553" t="s">
        <v>7733</v>
      </c>
      <c r="R6553" t="s">
        <v>7734</v>
      </c>
      <c r="S6553" t="s">
        <v>7734</v>
      </c>
      <c r="T6553" t="s">
        <v>5969</v>
      </c>
      <c r="U6553">
        <f t="shared" si="102"/>
        <v>4382</v>
      </c>
    </row>
    <row r="6554" spans="1:21" x14ac:dyDescent="0.2">
      <c r="A6554" t="s">
        <v>19767</v>
      </c>
      <c r="B6554" t="s">
        <v>12207</v>
      </c>
      <c r="C6554">
        <v>3512001</v>
      </c>
      <c r="D6554" t="s">
        <v>6493</v>
      </c>
      <c r="E6554" t="s">
        <v>10493</v>
      </c>
      <c r="F6554" t="s">
        <v>6402</v>
      </c>
      <c r="G6554">
        <v>423</v>
      </c>
      <c r="H6554">
        <v>4382</v>
      </c>
      <c r="I6554">
        <v>0</v>
      </c>
      <c r="J6554">
        <v>0</v>
      </c>
      <c r="K6554">
        <v>0</v>
      </c>
      <c r="M6554">
        <v>2018</v>
      </c>
      <c r="N6554" t="s">
        <v>1463</v>
      </c>
      <c r="O6554">
        <v>99</v>
      </c>
      <c r="P6554">
        <v>3</v>
      </c>
      <c r="Q6554" t="s">
        <v>7733</v>
      </c>
      <c r="R6554" t="s">
        <v>7734</v>
      </c>
      <c r="S6554" t="s">
        <v>7734</v>
      </c>
      <c r="T6554" t="s">
        <v>24874</v>
      </c>
      <c r="U6554">
        <f t="shared" si="102"/>
        <v>4382</v>
      </c>
    </row>
    <row r="6555" spans="1:21" x14ac:dyDescent="0.2">
      <c r="A6555" t="s">
        <v>19767</v>
      </c>
      <c r="B6555" t="s">
        <v>12207</v>
      </c>
      <c r="C6555">
        <v>3512001</v>
      </c>
      <c r="D6555" t="s">
        <v>7069</v>
      </c>
      <c r="E6555" t="s">
        <v>19768</v>
      </c>
      <c r="F6555" t="s">
        <v>6402</v>
      </c>
      <c r="G6555">
        <v>463</v>
      </c>
      <c r="H6555">
        <v>4382</v>
      </c>
      <c r="I6555">
        <v>0</v>
      </c>
      <c r="J6555">
        <v>0</v>
      </c>
      <c r="K6555">
        <v>0</v>
      </c>
      <c r="M6555">
        <v>2018</v>
      </c>
      <c r="N6555" t="s">
        <v>1463</v>
      </c>
      <c r="O6555">
        <v>99</v>
      </c>
      <c r="P6555">
        <v>3</v>
      </c>
      <c r="Q6555" t="s">
        <v>7733</v>
      </c>
      <c r="R6555" t="s">
        <v>7734</v>
      </c>
      <c r="S6555" t="s">
        <v>7734</v>
      </c>
      <c r="T6555" t="s">
        <v>24875</v>
      </c>
      <c r="U6555">
        <f t="shared" si="102"/>
        <v>4382</v>
      </c>
    </row>
    <row r="6556" spans="1:21" x14ac:dyDescent="0.2">
      <c r="A6556" t="s">
        <v>19769</v>
      </c>
      <c r="B6556" t="s">
        <v>12207</v>
      </c>
      <c r="C6556">
        <v>3512001</v>
      </c>
      <c r="D6556" t="s">
        <v>7055</v>
      </c>
      <c r="E6556" t="s">
        <v>6986</v>
      </c>
      <c r="F6556" t="s">
        <v>6402</v>
      </c>
      <c r="G6556">
        <v>1029</v>
      </c>
      <c r="H6556">
        <v>1692</v>
      </c>
      <c r="I6556">
        <v>1</v>
      </c>
      <c r="J6556">
        <v>1</v>
      </c>
      <c r="K6556">
        <v>0</v>
      </c>
      <c r="M6556">
        <v>2018</v>
      </c>
      <c r="N6556" t="s">
        <v>2531</v>
      </c>
      <c r="O6556">
        <v>99</v>
      </c>
      <c r="P6556">
        <v>1</v>
      </c>
      <c r="Q6556" t="s">
        <v>7733</v>
      </c>
      <c r="R6556" t="s">
        <v>7734</v>
      </c>
      <c r="S6556" t="s">
        <v>7734</v>
      </c>
      <c r="T6556" t="s">
        <v>24876</v>
      </c>
      <c r="U6556">
        <f t="shared" si="102"/>
        <v>4382</v>
      </c>
    </row>
    <row r="6557" spans="1:21" x14ac:dyDescent="0.2">
      <c r="A6557" t="s">
        <v>19769</v>
      </c>
      <c r="B6557" t="s">
        <v>12207</v>
      </c>
      <c r="C6557">
        <v>3512001</v>
      </c>
      <c r="D6557" t="s">
        <v>6490</v>
      </c>
      <c r="E6557" t="s">
        <v>7723</v>
      </c>
      <c r="F6557" t="s">
        <v>6402</v>
      </c>
      <c r="G6557">
        <v>663</v>
      </c>
      <c r="H6557">
        <v>1692</v>
      </c>
      <c r="I6557">
        <v>0</v>
      </c>
      <c r="J6557">
        <v>0</v>
      </c>
      <c r="K6557">
        <v>0</v>
      </c>
      <c r="M6557">
        <v>2018</v>
      </c>
      <c r="N6557" t="s">
        <v>2531</v>
      </c>
      <c r="O6557">
        <v>99</v>
      </c>
      <c r="P6557">
        <v>1</v>
      </c>
      <c r="Q6557" t="s">
        <v>7733</v>
      </c>
      <c r="R6557" t="s">
        <v>7734</v>
      </c>
      <c r="S6557" t="s">
        <v>7734</v>
      </c>
      <c r="T6557" t="s">
        <v>24877</v>
      </c>
      <c r="U6557">
        <f t="shared" si="102"/>
        <v>4382</v>
      </c>
    </row>
    <row r="6558" spans="1:21" x14ac:dyDescent="0.2">
      <c r="A6558" t="s">
        <v>19767</v>
      </c>
      <c r="B6558" t="s">
        <v>12207</v>
      </c>
      <c r="C6558">
        <v>3512001</v>
      </c>
      <c r="D6558" t="s">
        <v>7172</v>
      </c>
      <c r="E6558" t="s">
        <v>6520</v>
      </c>
      <c r="F6558" t="s">
        <v>6402</v>
      </c>
      <c r="G6558">
        <v>497</v>
      </c>
      <c r="H6558">
        <v>4382</v>
      </c>
      <c r="I6558">
        <v>0</v>
      </c>
      <c r="J6558">
        <v>0</v>
      </c>
      <c r="K6558">
        <v>0</v>
      </c>
      <c r="M6558">
        <v>2018</v>
      </c>
      <c r="N6558" t="s">
        <v>1463</v>
      </c>
      <c r="O6558">
        <v>99</v>
      </c>
      <c r="P6558">
        <v>3</v>
      </c>
      <c r="Q6558" t="s">
        <v>7733</v>
      </c>
      <c r="R6558" t="s">
        <v>7734</v>
      </c>
      <c r="S6558" t="s">
        <v>7734</v>
      </c>
      <c r="T6558" t="s">
        <v>23617</v>
      </c>
      <c r="U6558">
        <f t="shared" si="102"/>
        <v>4382</v>
      </c>
    </row>
    <row r="6559" spans="1:21" x14ac:dyDescent="0.2">
      <c r="A6559" t="s">
        <v>19770</v>
      </c>
      <c r="B6559" t="s">
        <v>12933</v>
      </c>
      <c r="C6559">
        <v>3556070</v>
      </c>
      <c r="D6559" t="s">
        <v>7684</v>
      </c>
      <c r="E6559" t="s">
        <v>9282</v>
      </c>
      <c r="F6559" t="s">
        <v>6402</v>
      </c>
      <c r="G6559">
        <v>0</v>
      </c>
      <c r="H6559">
        <v>0</v>
      </c>
      <c r="I6559">
        <v>1</v>
      </c>
      <c r="J6559">
        <v>1</v>
      </c>
      <c r="K6559">
        <v>1</v>
      </c>
      <c r="M6559">
        <v>2018</v>
      </c>
      <c r="N6559" t="s">
        <v>1463</v>
      </c>
      <c r="O6559">
        <v>99</v>
      </c>
      <c r="P6559">
        <v>4</v>
      </c>
      <c r="Q6559" t="s">
        <v>7733</v>
      </c>
      <c r="R6559" t="s">
        <v>7734</v>
      </c>
      <c r="S6559" t="s">
        <v>7734</v>
      </c>
      <c r="T6559" t="s">
        <v>5984</v>
      </c>
      <c r="U6559">
        <f t="shared" si="102"/>
        <v>305</v>
      </c>
    </row>
    <row r="6560" spans="1:21" x14ac:dyDescent="0.2">
      <c r="A6560" t="s">
        <v>19770</v>
      </c>
      <c r="B6560" t="s">
        <v>12933</v>
      </c>
      <c r="C6560">
        <v>3556070</v>
      </c>
      <c r="D6560" t="s">
        <v>12938</v>
      </c>
      <c r="E6560" t="s">
        <v>12939</v>
      </c>
      <c r="F6560" t="s">
        <v>6402</v>
      </c>
      <c r="G6560">
        <v>0</v>
      </c>
      <c r="H6560">
        <v>0</v>
      </c>
      <c r="I6560">
        <v>1</v>
      </c>
      <c r="J6560">
        <v>1</v>
      </c>
      <c r="K6560">
        <v>1</v>
      </c>
      <c r="M6560">
        <v>2018</v>
      </c>
      <c r="N6560" t="s">
        <v>1463</v>
      </c>
      <c r="O6560">
        <v>99</v>
      </c>
      <c r="P6560">
        <v>4</v>
      </c>
      <c r="Q6560" t="s">
        <v>7733</v>
      </c>
      <c r="R6560" t="s">
        <v>7734</v>
      </c>
      <c r="S6560" t="s">
        <v>7734</v>
      </c>
      <c r="T6560" t="s">
        <v>20261</v>
      </c>
      <c r="U6560">
        <f t="shared" si="102"/>
        <v>305</v>
      </c>
    </row>
    <row r="6561" spans="1:21" x14ac:dyDescent="0.2">
      <c r="A6561" t="s">
        <v>19770</v>
      </c>
      <c r="B6561" t="s">
        <v>12933</v>
      </c>
      <c r="C6561">
        <v>3556070</v>
      </c>
      <c r="D6561" t="s">
        <v>7682</v>
      </c>
      <c r="E6561" t="s">
        <v>12940</v>
      </c>
      <c r="F6561" t="s">
        <v>6402</v>
      </c>
      <c r="G6561">
        <v>0</v>
      </c>
      <c r="H6561">
        <v>0</v>
      </c>
      <c r="I6561">
        <v>1</v>
      </c>
      <c r="J6561">
        <v>1</v>
      </c>
      <c r="K6561">
        <v>1</v>
      </c>
      <c r="M6561">
        <v>2018</v>
      </c>
      <c r="N6561" t="s">
        <v>1463</v>
      </c>
      <c r="O6561">
        <v>99</v>
      </c>
      <c r="P6561">
        <v>4</v>
      </c>
      <c r="Q6561" t="s">
        <v>7733</v>
      </c>
      <c r="R6561" t="s">
        <v>7734</v>
      </c>
      <c r="S6561" t="s">
        <v>7734</v>
      </c>
      <c r="T6561" t="s">
        <v>5985</v>
      </c>
      <c r="U6561">
        <f t="shared" si="102"/>
        <v>305</v>
      </c>
    </row>
    <row r="6562" spans="1:21" x14ac:dyDescent="0.2">
      <c r="A6562" t="s">
        <v>19771</v>
      </c>
      <c r="B6562" t="s">
        <v>12933</v>
      </c>
      <c r="C6562">
        <v>3556070</v>
      </c>
      <c r="D6562" t="s">
        <v>7536</v>
      </c>
      <c r="E6562" t="s">
        <v>12934</v>
      </c>
      <c r="F6562" t="s">
        <v>6402</v>
      </c>
      <c r="G6562">
        <v>186</v>
      </c>
      <c r="H6562">
        <v>305</v>
      </c>
      <c r="I6562">
        <v>1</v>
      </c>
      <c r="J6562">
        <v>1</v>
      </c>
      <c r="K6562">
        <v>0</v>
      </c>
      <c r="M6562">
        <v>2018</v>
      </c>
      <c r="N6562" t="s">
        <v>6404</v>
      </c>
      <c r="O6562">
        <v>99</v>
      </c>
      <c r="P6562">
        <v>1</v>
      </c>
      <c r="Q6562" t="s">
        <v>7733</v>
      </c>
      <c r="R6562" t="s">
        <v>7734</v>
      </c>
      <c r="S6562" t="s">
        <v>7734</v>
      </c>
      <c r="T6562" t="s">
        <v>1355</v>
      </c>
      <c r="U6562">
        <f t="shared" si="102"/>
        <v>305</v>
      </c>
    </row>
    <row r="6563" spans="1:21" x14ac:dyDescent="0.2">
      <c r="A6563" t="s">
        <v>19771</v>
      </c>
      <c r="B6563" t="s">
        <v>12933</v>
      </c>
      <c r="C6563">
        <v>3556070</v>
      </c>
      <c r="D6563" t="s">
        <v>15182</v>
      </c>
      <c r="E6563" t="s">
        <v>15247</v>
      </c>
      <c r="F6563" t="s">
        <v>6402</v>
      </c>
      <c r="G6563">
        <v>119</v>
      </c>
      <c r="H6563">
        <v>305</v>
      </c>
      <c r="I6563">
        <v>0</v>
      </c>
      <c r="J6563">
        <v>0</v>
      </c>
      <c r="K6563">
        <v>0</v>
      </c>
      <c r="M6563">
        <v>2018</v>
      </c>
      <c r="N6563" t="s">
        <v>6404</v>
      </c>
      <c r="O6563">
        <v>99</v>
      </c>
      <c r="P6563">
        <v>1</v>
      </c>
      <c r="Q6563" t="s">
        <v>7733</v>
      </c>
      <c r="R6563" t="s">
        <v>7734</v>
      </c>
      <c r="S6563" t="s">
        <v>7734</v>
      </c>
      <c r="T6563" t="s">
        <v>24878</v>
      </c>
      <c r="U6563">
        <f t="shared" si="102"/>
        <v>305</v>
      </c>
    </row>
    <row r="6564" spans="1:21" x14ac:dyDescent="0.2">
      <c r="A6564" t="s">
        <v>19770</v>
      </c>
      <c r="B6564" t="s">
        <v>12933</v>
      </c>
      <c r="C6564">
        <v>3556070</v>
      </c>
      <c r="D6564" t="s">
        <v>6895</v>
      </c>
      <c r="E6564" t="s">
        <v>12447</v>
      </c>
      <c r="F6564" t="s">
        <v>6402</v>
      </c>
      <c r="G6564">
        <v>0</v>
      </c>
      <c r="H6564">
        <v>0</v>
      </c>
      <c r="I6564">
        <v>1</v>
      </c>
      <c r="J6564">
        <v>1</v>
      </c>
      <c r="K6564">
        <v>1</v>
      </c>
      <c r="M6564">
        <v>2018</v>
      </c>
      <c r="N6564" t="s">
        <v>1463</v>
      </c>
      <c r="O6564">
        <v>99</v>
      </c>
      <c r="P6564">
        <v>4</v>
      </c>
      <c r="Q6564" t="s">
        <v>7733</v>
      </c>
      <c r="R6564" t="s">
        <v>7734</v>
      </c>
      <c r="S6564" t="s">
        <v>7734</v>
      </c>
      <c r="T6564" t="s">
        <v>5986</v>
      </c>
      <c r="U6564">
        <f t="shared" si="102"/>
        <v>305</v>
      </c>
    </row>
    <row r="6565" spans="1:21" x14ac:dyDescent="0.2">
      <c r="A6565" t="s">
        <v>19772</v>
      </c>
      <c r="B6565" t="s">
        <v>13019</v>
      </c>
      <c r="C6565">
        <v>3526014</v>
      </c>
      <c r="D6565" t="s">
        <v>12382</v>
      </c>
      <c r="E6565" t="s">
        <v>13020</v>
      </c>
      <c r="F6565" t="s">
        <v>6402</v>
      </c>
      <c r="G6565">
        <v>397</v>
      </c>
      <c r="H6565">
        <v>2859</v>
      </c>
      <c r="I6565">
        <v>0</v>
      </c>
      <c r="J6565">
        <v>0</v>
      </c>
      <c r="K6565">
        <v>0</v>
      </c>
      <c r="M6565">
        <v>2018</v>
      </c>
      <c r="N6565" t="s">
        <v>6404</v>
      </c>
      <c r="O6565">
        <v>99</v>
      </c>
      <c r="P6565">
        <v>1</v>
      </c>
      <c r="Q6565" t="s">
        <v>7733</v>
      </c>
      <c r="R6565" t="s">
        <v>7734</v>
      </c>
      <c r="S6565" t="s">
        <v>7734</v>
      </c>
      <c r="T6565" t="s">
        <v>1366</v>
      </c>
      <c r="U6565">
        <f t="shared" si="102"/>
        <v>8760</v>
      </c>
    </row>
    <row r="6566" spans="1:21" x14ac:dyDescent="0.2">
      <c r="A6566" t="s">
        <v>19772</v>
      </c>
      <c r="B6566" t="s">
        <v>13019</v>
      </c>
      <c r="C6566">
        <v>3526014</v>
      </c>
      <c r="D6566" t="s">
        <v>6857</v>
      </c>
      <c r="E6566" t="s">
        <v>15457</v>
      </c>
      <c r="F6566" t="s">
        <v>6402</v>
      </c>
      <c r="G6566">
        <v>411</v>
      </c>
      <c r="H6566">
        <v>2859</v>
      </c>
      <c r="I6566">
        <v>0</v>
      </c>
      <c r="J6566">
        <v>0</v>
      </c>
      <c r="K6566">
        <v>0</v>
      </c>
      <c r="M6566">
        <v>2018</v>
      </c>
      <c r="N6566" t="s">
        <v>6404</v>
      </c>
      <c r="O6566">
        <v>99</v>
      </c>
      <c r="P6566">
        <v>1</v>
      </c>
      <c r="Q6566" t="s">
        <v>7733</v>
      </c>
      <c r="R6566" t="s">
        <v>7734</v>
      </c>
      <c r="S6566" t="s">
        <v>7734</v>
      </c>
      <c r="T6566" t="s">
        <v>24879</v>
      </c>
      <c r="U6566">
        <f t="shared" si="102"/>
        <v>8760</v>
      </c>
    </row>
    <row r="6567" spans="1:21" x14ac:dyDescent="0.2">
      <c r="A6567" t="s">
        <v>19773</v>
      </c>
      <c r="B6567" t="s">
        <v>13019</v>
      </c>
      <c r="C6567">
        <v>3526014</v>
      </c>
      <c r="D6567" t="s">
        <v>7261</v>
      </c>
      <c r="E6567" t="s">
        <v>19774</v>
      </c>
      <c r="F6567" t="s">
        <v>6402</v>
      </c>
      <c r="G6567">
        <v>1056</v>
      </c>
      <c r="H6567">
        <v>8760</v>
      </c>
      <c r="I6567">
        <v>0</v>
      </c>
      <c r="J6567">
        <v>1</v>
      </c>
      <c r="K6567">
        <v>0</v>
      </c>
      <c r="M6567">
        <v>2018</v>
      </c>
      <c r="N6567" t="s">
        <v>15581</v>
      </c>
      <c r="O6567">
        <v>99</v>
      </c>
      <c r="P6567">
        <v>4</v>
      </c>
      <c r="Q6567" t="s">
        <v>7733</v>
      </c>
      <c r="R6567" t="s">
        <v>7734</v>
      </c>
      <c r="S6567" t="s">
        <v>7734</v>
      </c>
      <c r="T6567" t="s">
        <v>24880</v>
      </c>
      <c r="U6567">
        <f t="shared" si="102"/>
        <v>8760</v>
      </c>
    </row>
    <row r="6568" spans="1:21" x14ac:dyDescent="0.2">
      <c r="A6568" t="s">
        <v>19773</v>
      </c>
      <c r="B6568" t="s">
        <v>13019</v>
      </c>
      <c r="C6568">
        <v>3526014</v>
      </c>
      <c r="D6568" t="s">
        <v>19775</v>
      </c>
      <c r="E6568" t="s">
        <v>19776</v>
      </c>
      <c r="F6568" t="s">
        <v>6402</v>
      </c>
      <c r="G6568">
        <v>406</v>
      </c>
      <c r="H6568">
        <v>8760</v>
      </c>
      <c r="I6568">
        <v>0</v>
      </c>
      <c r="J6568">
        <v>0</v>
      </c>
      <c r="K6568">
        <v>0</v>
      </c>
      <c r="M6568">
        <v>2018</v>
      </c>
      <c r="N6568" t="s">
        <v>15581</v>
      </c>
      <c r="O6568">
        <v>99</v>
      </c>
      <c r="P6568">
        <v>4</v>
      </c>
      <c r="Q6568" t="s">
        <v>7733</v>
      </c>
      <c r="R6568" t="s">
        <v>7734</v>
      </c>
      <c r="S6568" t="s">
        <v>7734</v>
      </c>
      <c r="T6568" t="s">
        <v>24881</v>
      </c>
      <c r="U6568">
        <f t="shared" si="102"/>
        <v>8760</v>
      </c>
    </row>
    <row r="6569" spans="1:21" x14ac:dyDescent="0.2">
      <c r="A6569" t="s">
        <v>19773</v>
      </c>
      <c r="B6569" t="s">
        <v>13019</v>
      </c>
      <c r="C6569">
        <v>3526014</v>
      </c>
      <c r="D6569" t="s">
        <v>8518</v>
      </c>
      <c r="E6569" t="s">
        <v>13022</v>
      </c>
      <c r="F6569" t="s">
        <v>6402</v>
      </c>
      <c r="G6569">
        <v>481</v>
      </c>
      <c r="H6569">
        <v>8760</v>
      </c>
      <c r="I6569">
        <v>0</v>
      </c>
      <c r="J6569">
        <v>0</v>
      </c>
      <c r="K6569">
        <v>0</v>
      </c>
      <c r="M6569">
        <v>2018</v>
      </c>
      <c r="N6569" t="s">
        <v>15581</v>
      </c>
      <c r="O6569">
        <v>99</v>
      </c>
      <c r="P6569">
        <v>4</v>
      </c>
      <c r="Q6569" t="s">
        <v>7733</v>
      </c>
      <c r="R6569" t="s">
        <v>7734</v>
      </c>
      <c r="S6569" t="s">
        <v>7734</v>
      </c>
      <c r="T6569" t="s">
        <v>6019</v>
      </c>
      <c r="U6569">
        <f t="shared" si="102"/>
        <v>8760</v>
      </c>
    </row>
    <row r="6570" spans="1:21" x14ac:dyDescent="0.2">
      <c r="A6570" t="s">
        <v>19773</v>
      </c>
      <c r="B6570" t="s">
        <v>13019</v>
      </c>
      <c r="C6570">
        <v>3526014</v>
      </c>
      <c r="D6570" t="s">
        <v>6797</v>
      </c>
      <c r="E6570" t="s">
        <v>6581</v>
      </c>
      <c r="F6570" t="s">
        <v>6402</v>
      </c>
      <c r="G6570">
        <v>765</v>
      </c>
      <c r="H6570">
        <v>8760</v>
      </c>
      <c r="I6570">
        <v>0</v>
      </c>
      <c r="J6570">
        <v>0</v>
      </c>
      <c r="K6570">
        <v>0</v>
      </c>
      <c r="M6570">
        <v>2018</v>
      </c>
      <c r="N6570" t="s">
        <v>15581</v>
      </c>
      <c r="O6570">
        <v>99</v>
      </c>
      <c r="P6570">
        <v>4</v>
      </c>
      <c r="Q6570" t="s">
        <v>7733</v>
      </c>
      <c r="R6570" t="s">
        <v>7734</v>
      </c>
      <c r="S6570" t="s">
        <v>7734</v>
      </c>
      <c r="T6570" t="s">
        <v>24882</v>
      </c>
      <c r="U6570">
        <f t="shared" si="102"/>
        <v>8760</v>
      </c>
    </row>
    <row r="6571" spans="1:21" x14ac:dyDescent="0.2">
      <c r="A6571" t="s">
        <v>19773</v>
      </c>
      <c r="B6571" t="s">
        <v>13019</v>
      </c>
      <c r="C6571">
        <v>3526014</v>
      </c>
      <c r="D6571" t="s">
        <v>6952</v>
      </c>
      <c r="E6571" t="s">
        <v>6669</v>
      </c>
      <c r="F6571" t="s">
        <v>6402</v>
      </c>
      <c r="G6571">
        <v>759</v>
      </c>
      <c r="H6571">
        <v>8760</v>
      </c>
      <c r="I6571">
        <v>0</v>
      </c>
      <c r="J6571">
        <v>0</v>
      </c>
      <c r="K6571">
        <v>0</v>
      </c>
      <c r="M6571">
        <v>2018</v>
      </c>
      <c r="N6571" t="s">
        <v>15581</v>
      </c>
      <c r="O6571">
        <v>99</v>
      </c>
      <c r="P6571">
        <v>4</v>
      </c>
      <c r="Q6571" t="s">
        <v>7733</v>
      </c>
      <c r="R6571" t="s">
        <v>7734</v>
      </c>
      <c r="S6571" t="s">
        <v>7734</v>
      </c>
      <c r="T6571" t="s">
        <v>6018</v>
      </c>
      <c r="U6571">
        <f t="shared" si="102"/>
        <v>8760</v>
      </c>
    </row>
    <row r="6572" spans="1:21" x14ac:dyDescent="0.2">
      <c r="A6572" t="s">
        <v>19773</v>
      </c>
      <c r="B6572" t="s">
        <v>13019</v>
      </c>
      <c r="C6572">
        <v>3526014</v>
      </c>
      <c r="D6572" t="s">
        <v>6434</v>
      </c>
      <c r="E6572" t="s">
        <v>13025</v>
      </c>
      <c r="F6572" t="s">
        <v>6402</v>
      </c>
      <c r="G6572">
        <v>863</v>
      </c>
      <c r="H6572">
        <v>8760</v>
      </c>
      <c r="I6572">
        <v>0</v>
      </c>
      <c r="J6572">
        <v>1</v>
      </c>
      <c r="K6572">
        <v>0</v>
      </c>
      <c r="M6572">
        <v>2018</v>
      </c>
      <c r="N6572" t="s">
        <v>15581</v>
      </c>
      <c r="O6572">
        <v>99</v>
      </c>
      <c r="P6572">
        <v>4</v>
      </c>
      <c r="Q6572" t="s">
        <v>7733</v>
      </c>
      <c r="R6572" t="s">
        <v>7734</v>
      </c>
      <c r="S6572" t="s">
        <v>7734</v>
      </c>
      <c r="T6572" t="s">
        <v>6016</v>
      </c>
      <c r="U6572">
        <f t="shared" si="102"/>
        <v>8760</v>
      </c>
    </row>
    <row r="6573" spans="1:21" x14ac:dyDescent="0.2">
      <c r="A6573" t="s">
        <v>19772</v>
      </c>
      <c r="B6573" t="s">
        <v>13019</v>
      </c>
      <c r="C6573">
        <v>3526014</v>
      </c>
      <c r="D6573" t="s">
        <v>6477</v>
      </c>
      <c r="E6573" t="s">
        <v>6481</v>
      </c>
      <c r="F6573" t="s">
        <v>6402</v>
      </c>
      <c r="G6573">
        <v>119</v>
      </c>
      <c r="H6573">
        <v>2859</v>
      </c>
      <c r="I6573">
        <v>0</v>
      </c>
      <c r="J6573">
        <v>0</v>
      </c>
      <c r="K6573">
        <v>0</v>
      </c>
      <c r="M6573">
        <v>2018</v>
      </c>
      <c r="N6573" t="s">
        <v>6404</v>
      </c>
      <c r="O6573">
        <v>99</v>
      </c>
      <c r="P6573">
        <v>1</v>
      </c>
      <c r="Q6573" t="s">
        <v>7733</v>
      </c>
      <c r="R6573" t="s">
        <v>7734</v>
      </c>
      <c r="S6573" t="s">
        <v>7734</v>
      </c>
      <c r="T6573" t="s">
        <v>24883</v>
      </c>
      <c r="U6573">
        <f t="shared" si="102"/>
        <v>8760</v>
      </c>
    </row>
    <row r="6574" spans="1:21" x14ac:dyDescent="0.2">
      <c r="A6574" t="s">
        <v>19773</v>
      </c>
      <c r="B6574" t="s">
        <v>13019</v>
      </c>
      <c r="C6574">
        <v>3526014</v>
      </c>
      <c r="D6574" t="s">
        <v>6477</v>
      </c>
      <c r="E6574" t="s">
        <v>12701</v>
      </c>
      <c r="F6574" t="s">
        <v>6402</v>
      </c>
      <c r="G6574">
        <v>385</v>
      </c>
      <c r="H6574">
        <v>8760</v>
      </c>
      <c r="I6574">
        <v>0</v>
      </c>
      <c r="J6574">
        <v>0</v>
      </c>
      <c r="K6574">
        <v>0</v>
      </c>
      <c r="M6574">
        <v>2018</v>
      </c>
      <c r="N6574" t="s">
        <v>15581</v>
      </c>
      <c r="O6574">
        <v>99</v>
      </c>
      <c r="P6574">
        <v>4</v>
      </c>
      <c r="Q6574" t="s">
        <v>7733</v>
      </c>
      <c r="R6574" t="s">
        <v>7734</v>
      </c>
      <c r="S6574" t="s">
        <v>7734</v>
      </c>
      <c r="T6574" t="s">
        <v>24884</v>
      </c>
      <c r="U6574">
        <f t="shared" si="102"/>
        <v>8760</v>
      </c>
    </row>
    <row r="6575" spans="1:21" x14ac:dyDescent="0.2">
      <c r="A6575" t="s">
        <v>19772</v>
      </c>
      <c r="B6575" t="s">
        <v>13019</v>
      </c>
      <c r="C6575">
        <v>3526014</v>
      </c>
      <c r="D6575" t="s">
        <v>6485</v>
      </c>
      <c r="E6575" t="s">
        <v>6415</v>
      </c>
      <c r="F6575" t="s">
        <v>6402</v>
      </c>
      <c r="G6575">
        <v>1009</v>
      </c>
      <c r="H6575">
        <v>2859</v>
      </c>
      <c r="I6575">
        <v>0</v>
      </c>
      <c r="J6575">
        <v>1</v>
      </c>
      <c r="K6575">
        <v>0</v>
      </c>
      <c r="M6575">
        <v>2018</v>
      </c>
      <c r="N6575" t="s">
        <v>6404</v>
      </c>
      <c r="O6575">
        <v>99</v>
      </c>
      <c r="P6575">
        <v>1</v>
      </c>
      <c r="Q6575" t="s">
        <v>7733</v>
      </c>
      <c r="R6575" t="s">
        <v>7734</v>
      </c>
      <c r="S6575" t="s">
        <v>7734</v>
      </c>
      <c r="T6575" t="s">
        <v>1365</v>
      </c>
      <c r="U6575">
        <f t="shared" si="102"/>
        <v>8760</v>
      </c>
    </row>
    <row r="6576" spans="1:21" x14ac:dyDescent="0.2">
      <c r="A6576" t="s">
        <v>19773</v>
      </c>
      <c r="B6576" t="s">
        <v>13019</v>
      </c>
      <c r="C6576">
        <v>3526014</v>
      </c>
      <c r="D6576" t="s">
        <v>19777</v>
      </c>
      <c r="E6576" t="s">
        <v>7084</v>
      </c>
      <c r="F6576" t="s">
        <v>6402</v>
      </c>
      <c r="G6576">
        <v>656</v>
      </c>
      <c r="H6576">
        <v>8760</v>
      </c>
      <c r="I6576">
        <v>0</v>
      </c>
      <c r="J6576">
        <v>0</v>
      </c>
      <c r="K6576">
        <v>0</v>
      </c>
      <c r="M6576">
        <v>2018</v>
      </c>
      <c r="N6576" t="s">
        <v>15581</v>
      </c>
      <c r="O6576">
        <v>99</v>
      </c>
      <c r="P6576">
        <v>4</v>
      </c>
      <c r="Q6576" t="s">
        <v>7733</v>
      </c>
      <c r="R6576" t="s">
        <v>7734</v>
      </c>
      <c r="S6576" t="s">
        <v>7734</v>
      </c>
      <c r="T6576" t="s">
        <v>24885</v>
      </c>
      <c r="U6576">
        <f t="shared" si="102"/>
        <v>8760</v>
      </c>
    </row>
    <row r="6577" spans="1:21" x14ac:dyDescent="0.2">
      <c r="A6577" t="s">
        <v>19773</v>
      </c>
      <c r="B6577" t="s">
        <v>13019</v>
      </c>
      <c r="C6577">
        <v>3526014</v>
      </c>
      <c r="D6577" t="s">
        <v>6411</v>
      </c>
      <c r="E6577" t="s">
        <v>19778</v>
      </c>
      <c r="F6577" t="s">
        <v>6402</v>
      </c>
      <c r="G6577">
        <v>133</v>
      </c>
      <c r="H6577">
        <v>8760</v>
      </c>
      <c r="I6577">
        <v>0</v>
      </c>
      <c r="J6577">
        <v>0</v>
      </c>
      <c r="K6577">
        <v>0</v>
      </c>
      <c r="M6577">
        <v>2018</v>
      </c>
      <c r="N6577" t="s">
        <v>15581</v>
      </c>
      <c r="O6577">
        <v>99</v>
      </c>
      <c r="P6577">
        <v>4</v>
      </c>
      <c r="Q6577" t="s">
        <v>7733</v>
      </c>
      <c r="R6577" t="s">
        <v>7734</v>
      </c>
      <c r="S6577" t="s">
        <v>7734</v>
      </c>
      <c r="T6577" t="s">
        <v>24886</v>
      </c>
      <c r="U6577">
        <f t="shared" si="102"/>
        <v>8760</v>
      </c>
    </row>
    <row r="6578" spans="1:21" x14ac:dyDescent="0.2">
      <c r="A6578" t="s">
        <v>19772</v>
      </c>
      <c r="B6578" t="s">
        <v>13019</v>
      </c>
      <c r="C6578">
        <v>3526014</v>
      </c>
      <c r="D6578" t="s">
        <v>6591</v>
      </c>
      <c r="E6578" t="s">
        <v>17456</v>
      </c>
      <c r="F6578" t="s">
        <v>6402</v>
      </c>
      <c r="G6578">
        <v>468</v>
      </c>
      <c r="H6578">
        <v>2859</v>
      </c>
      <c r="I6578">
        <v>1</v>
      </c>
      <c r="J6578">
        <v>0</v>
      </c>
      <c r="K6578">
        <v>0</v>
      </c>
      <c r="M6578">
        <v>2018</v>
      </c>
      <c r="N6578" t="s">
        <v>6404</v>
      </c>
      <c r="O6578">
        <v>99</v>
      </c>
      <c r="P6578">
        <v>1</v>
      </c>
      <c r="Q6578" t="s">
        <v>7733</v>
      </c>
      <c r="R6578" t="s">
        <v>7734</v>
      </c>
      <c r="S6578" t="s">
        <v>7734</v>
      </c>
      <c r="T6578" t="s">
        <v>24887</v>
      </c>
      <c r="U6578">
        <f t="shared" si="102"/>
        <v>8760</v>
      </c>
    </row>
    <row r="6579" spans="1:21" x14ac:dyDescent="0.2">
      <c r="A6579" t="s">
        <v>19773</v>
      </c>
      <c r="B6579" t="s">
        <v>13019</v>
      </c>
      <c r="C6579">
        <v>3526014</v>
      </c>
      <c r="D6579" t="s">
        <v>6580</v>
      </c>
      <c r="E6579" t="s">
        <v>15192</v>
      </c>
      <c r="F6579" t="s">
        <v>6402</v>
      </c>
      <c r="G6579">
        <v>648</v>
      </c>
      <c r="H6579">
        <v>8760</v>
      </c>
      <c r="I6579">
        <v>0</v>
      </c>
      <c r="J6579">
        <v>0</v>
      </c>
      <c r="K6579">
        <v>0</v>
      </c>
      <c r="M6579">
        <v>2018</v>
      </c>
      <c r="N6579" t="s">
        <v>15581</v>
      </c>
      <c r="O6579">
        <v>99</v>
      </c>
      <c r="P6579">
        <v>4</v>
      </c>
      <c r="Q6579" t="s">
        <v>7733</v>
      </c>
      <c r="R6579" t="s">
        <v>7734</v>
      </c>
      <c r="S6579" t="s">
        <v>7734</v>
      </c>
      <c r="T6579" t="s">
        <v>24888</v>
      </c>
      <c r="U6579">
        <f t="shared" si="102"/>
        <v>8760</v>
      </c>
    </row>
    <row r="6580" spans="1:21" x14ac:dyDescent="0.2">
      <c r="A6580" t="s">
        <v>19773</v>
      </c>
      <c r="B6580" t="s">
        <v>13019</v>
      </c>
      <c r="C6580">
        <v>3526014</v>
      </c>
      <c r="D6580" t="s">
        <v>13027</v>
      </c>
      <c r="E6580" t="s">
        <v>13028</v>
      </c>
      <c r="F6580" t="s">
        <v>6402</v>
      </c>
      <c r="G6580">
        <v>842</v>
      </c>
      <c r="H6580">
        <v>8760</v>
      </c>
      <c r="I6580">
        <v>0</v>
      </c>
      <c r="J6580">
        <v>1</v>
      </c>
      <c r="K6580">
        <v>0</v>
      </c>
      <c r="M6580">
        <v>2018</v>
      </c>
      <c r="N6580" t="s">
        <v>15581</v>
      </c>
      <c r="O6580">
        <v>99</v>
      </c>
      <c r="P6580">
        <v>4</v>
      </c>
      <c r="Q6580" t="s">
        <v>7733</v>
      </c>
      <c r="R6580" t="s">
        <v>7734</v>
      </c>
      <c r="S6580" t="s">
        <v>7734</v>
      </c>
      <c r="T6580" t="s">
        <v>6015</v>
      </c>
      <c r="U6580">
        <f t="shared" si="102"/>
        <v>8760</v>
      </c>
    </row>
    <row r="6581" spans="1:21" x14ac:dyDescent="0.2">
      <c r="A6581" t="s">
        <v>19772</v>
      </c>
      <c r="B6581" t="s">
        <v>13019</v>
      </c>
      <c r="C6581">
        <v>3526014</v>
      </c>
      <c r="D6581" t="s">
        <v>6566</v>
      </c>
      <c r="E6581" t="s">
        <v>19779</v>
      </c>
      <c r="F6581" t="s">
        <v>6402</v>
      </c>
      <c r="G6581">
        <v>455</v>
      </c>
      <c r="H6581">
        <v>2859</v>
      </c>
      <c r="I6581">
        <v>1</v>
      </c>
      <c r="J6581">
        <v>0</v>
      </c>
      <c r="K6581">
        <v>0</v>
      </c>
      <c r="M6581">
        <v>2018</v>
      </c>
      <c r="N6581" t="s">
        <v>6404</v>
      </c>
      <c r="O6581">
        <v>99</v>
      </c>
      <c r="P6581">
        <v>1</v>
      </c>
      <c r="Q6581" t="s">
        <v>7733</v>
      </c>
      <c r="R6581" t="s">
        <v>7734</v>
      </c>
      <c r="S6581" t="s">
        <v>7734</v>
      </c>
      <c r="T6581" t="s">
        <v>24889</v>
      </c>
      <c r="U6581">
        <f t="shared" si="102"/>
        <v>8760</v>
      </c>
    </row>
    <row r="6582" spans="1:21" x14ac:dyDescent="0.2">
      <c r="A6582" t="s">
        <v>19773</v>
      </c>
      <c r="B6582" t="s">
        <v>13019</v>
      </c>
      <c r="C6582">
        <v>3526014</v>
      </c>
      <c r="D6582" t="s">
        <v>6858</v>
      </c>
      <c r="E6582" t="s">
        <v>13023</v>
      </c>
      <c r="F6582" t="s">
        <v>6402</v>
      </c>
      <c r="G6582">
        <v>1376</v>
      </c>
      <c r="H6582">
        <v>8760</v>
      </c>
      <c r="I6582">
        <v>1</v>
      </c>
      <c r="J6582">
        <v>1</v>
      </c>
      <c r="K6582">
        <v>0</v>
      </c>
      <c r="M6582">
        <v>2018</v>
      </c>
      <c r="N6582" t="s">
        <v>15581</v>
      </c>
      <c r="O6582">
        <v>99</v>
      </c>
      <c r="P6582">
        <v>4</v>
      </c>
      <c r="Q6582" t="s">
        <v>7733</v>
      </c>
      <c r="R6582" t="s">
        <v>7734</v>
      </c>
      <c r="S6582" t="s">
        <v>7734</v>
      </c>
      <c r="T6582" t="s">
        <v>6017</v>
      </c>
      <c r="U6582">
        <f t="shared" si="102"/>
        <v>8760</v>
      </c>
    </row>
    <row r="6583" spans="1:21" x14ac:dyDescent="0.2">
      <c r="A6583" t="s">
        <v>19773</v>
      </c>
      <c r="B6583" t="s">
        <v>13019</v>
      </c>
      <c r="C6583">
        <v>3526014</v>
      </c>
      <c r="D6583" t="s">
        <v>6423</v>
      </c>
      <c r="E6583" t="s">
        <v>19780</v>
      </c>
      <c r="F6583" t="s">
        <v>6402</v>
      </c>
      <c r="G6583">
        <v>390</v>
      </c>
      <c r="H6583">
        <v>8760</v>
      </c>
      <c r="I6583">
        <v>0</v>
      </c>
      <c r="J6583">
        <v>0</v>
      </c>
      <c r="K6583">
        <v>0</v>
      </c>
      <c r="M6583">
        <v>2018</v>
      </c>
      <c r="N6583" t="s">
        <v>15581</v>
      </c>
      <c r="O6583">
        <v>99</v>
      </c>
      <c r="P6583">
        <v>4</v>
      </c>
      <c r="Q6583" t="s">
        <v>7733</v>
      </c>
      <c r="R6583" t="s">
        <v>7734</v>
      </c>
      <c r="S6583" t="s">
        <v>7734</v>
      </c>
      <c r="T6583" t="s">
        <v>24890</v>
      </c>
      <c r="U6583">
        <f t="shared" si="102"/>
        <v>8760</v>
      </c>
    </row>
    <row r="6584" spans="1:21" x14ac:dyDescent="0.2">
      <c r="A6584" t="s">
        <v>19781</v>
      </c>
      <c r="B6584" t="s">
        <v>8511</v>
      </c>
      <c r="C6584">
        <v>3538043</v>
      </c>
      <c r="D6584" t="s">
        <v>6538</v>
      </c>
      <c r="E6584" t="s">
        <v>6420</v>
      </c>
      <c r="F6584" t="s">
        <v>6402</v>
      </c>
      <c r="G6584">
        <v>759</v>
      </c>
      <c r="H6584">
        <v>4073</v>
      </c>
      <c r="I6584">
        <v>0</v>
      </c>
      <c r="J6584">
        <v>1</v>
      </c>
      <c r="K6584">
        <v>0</v>
      </c>
      <c r="M6584">
        <v>2018</v>
      </c>
      <c r="N6584" t="s">
        <v>1463</v>
      </c>
      <c r="O6584">
        <v>99</v>
      </c>
      <c r="P6584">
        <v>4</v>
      </c>
      <c r="Q6584" t="s">
        <v>7733</v>
      </c>
      <c r="R6584" t="s">
        <v>7734</v>
      </c>
      <c r="S6584" t="s">
        <v>7734</v>
      </c>
      <c r="T6584" t="s">
        <v>6028</v>
      </c>
      <c r="U6584">
        <f t="shared" si="102"/>
        <v>4073</v>
      </c>
    </row>
    <row r="6585" spans="1:21" x14ac:dyDescent="0.2">
      <c r="A6585" t="s">
        <v>19782</v>
      </c>
      <c r="B6585" t="s">
        <v>8511</v>
      </c>
      <c r="C6585">
        <v>3538043</v>
      </c>
      <c r="D6585" t="s">
        <v>6532</v>
      </c>
      <c r="E6585" t="s">
        <v>13099</v>
      </c>
      <c r="F6585" t="s">
        <v>6402</v>
      </c>
      <c r="G6585">
        <v>668</v>
      </c>
      <c r="H6585">
        <v>1259</v>
      </c>
      <c r="I6585">
        <v>1</v>
      </c>
      <c r="J6585">
        <v>1</v>
      </c>
      <c r="K6585">
        <v>0</v>
      </c>
      <c r="M6585">
        <v>2018</v>
      </c>
      <c r="N6585" t="s">
        <v>6404</v>
      </c>
      <c r="O6585">
        <v>99</v>
      </c>
      <c r="P6585">
        <v>1</v>
      </c>
      <c r="Q6585" t="s">
        <v>7733</v>
      </c>
      <c r="R6585" t="s">
        <v>7734</v>
      </c>
      <c r="S6585" t="s">
        <v>7734</v>
      </c>
      <c r="T6585" t="s">
        <v>1368</v>
      </c>
      <c r="U6585">
        <f t="shared" si="102"/>
        <v>4073</v>
      </c>
    </row>
    <row r="6586" spans="1:21" x14ac:dyDescent="0.2">
      <c r="A6586" t="s">
        <v>19781</v>
      </c>
      <c r="B6586" t="s">
        <v>8511</v>
      </c>
      <c r="C6586">
        <v>3538043</v>
      </c>
      <c r="D6586" t="s">
        <v>8550</v>
      </c>
      <c r="E6586" t="s">
        <v>13104</v>
      </c>
      <c r="F6586" t="s">
        <v>6402</v>
      </c>
      <c r="G6586">
        <v>901</v>
      </c>
      <c r="H6586">
        <v>4073</v>
      </c>
      <c r="I6586">
        <v>1</v>
      </c>
      <c r="J6586">
        <v>1</v>
      </c>
      <c r="K6586">
        <v>0</v>
      </c>
      <c r="M6586">
        <v>2018</v>
      </c>
      <c r="N6586" t="s">
        <v>1463</v>
      </c>
      <c r="O6586">
        <v>99</v>
      </c>
      <c r="P6586">
        <v>4</v>
      </c>
      <c r="Q6586" t="s">
        <v>7733</v>
      </c>
      <c r="R6586" t="s">
        <v>7734</v>
      </c>
      <c r="S6586" t="s">
        <v>7734</v>
      </c>
      <c r="T6586" t="s">
        <v>6023</v>
      </c>
      <c r="U6586">
        <f t="shared" si="102"/>
        <v>4073</v>
      </c>
    </row>
    <row r="6587" spans="1:21" x14ac:dyDescent="0.2">
      <c r="A6587" t="s">
        <v>19782</v>
      </c>
      <c r="B6587" t="s">
        <v>8511</v>
      </c>
      <c r="C6587">
        <v>3538043</v>
      </c>
      <c r="D6587" t="s">
        <v>6434</v>
      </c>
      <c r="E6587" t="s">
        <v>11543</v>
      </c>
      <c r="F6587" t="s">
        <v>6402</v>
      </c>
      <c r="G6587">
        <v>591</v>
      </c>
      <c r="H6587">
        <v>1259</v>
      </c>
      <c r="I6587">
        <v>1</v>
      </c>
      <c r="J6587">
        <v>0</v>
      </c>
      <c r="K6587">
        <v>0</v>
      </c>
      <c r="M6587">
        <v>2018</v>
      </c>
      <c r="N6587" t="s">
        <v>6404</v>
      </c>
      <c r="O6587">
        <v>99</v>
      </c>
      <c r="P6587">
        <v>1</v>
      </c>
      <c r="Q6587" t="s">
        <v>7733</v>
      </c>
      <c r="R6587" t="s">
        <v>7734</v>
      </c>
      <c r="S6587" t="s">
        <v>7734</v>
      </c>
      <c r="T6587" t="s">
        <v>6026</v>
      </c>
      <c r="U6587">
        <f t="shared" si="102"/>
        <v>4073</v>
      </c>
    </row>
    <row r="6588" spans="1:21" x14ac:dyDescent="0.2">
      <c r="A6588" t="s">
        <v>19781</v>
      </c>
      <c r="B6588" t="s">
        <v>8511</v>
      </c>
      <c r="C6588">
        <v>3538043</v>
      </c>
      <c r="D6588" t="s">
        <v>6444</v>
      </c>
      <c r="E6588" t="s">
        <v>6486</v>
      </c>
      <c r="F6588" t="s">
        <v>6402</v>
      </c>
      <c r="G6588">
        <v>850</v>
      </c>
      <c r="H6588">
        <v>4073</v>
      </c>
      <c r="I6588">
        <v>1</v>
      </c>
      <c r="J6588">
        <v>1</v>
      </c>
      <c r="K6588">
        <v>0</v>
      </c>
      <c r="M6588">
        <v>2018</v>
      </c>
      <c r="N6588" t="s">
        <v>1463</v>
      </c>
      <c r="O6588">
        <v>99</v>
      </c>
      <c r="P6588">
        <v>4</v>
      </c>
      <c r="Q6588" t="s">
        <v>7733</v>
      </c>
      <c r="R6588" t="s">
        <v>7734</v>
      </c>
      <c r="S6588" t="s">
        <v>7734</v>
      </c>
      <c r="T6588" t="s">
        <v>6031</v>
      </c>
      <c r="U6588">
        <f t="shared" si="102"/>
        <v>4073</v>
      </c>
    </row>
    <row r="6589" spans="1:21" x14ac:dyDescent="0.2">
      <c r="A6589" t="s">
        <v>19781</v>
      </c>
      <c r="B6589" t="s">
        <v>8511</v>
      </c>
      <c r="C6589">
        <v>3538043</v>
      </c>
      <c r="D6589" t="s">
        <v>19783</v>
      </c>
      <c r="E6589" t="s">
        <v>18354</v>
      </c>
      <c r="F6589" t="s">
        <v>6402</v>
      </c>
      <c r="G6589">
        <v>731</v>
      </c>
      <c r="H6589">
        <v>4073</v>
      </c>
      <c r="I6589">
        <v>0</v>
      </c>
      <c r="J6589">
        <v>0</v>
      </c>
      <c r="K6589">
        <v>0</v>
      </c>
      <c r="M6589">
        <v>2018</v>
      </c>
      <c r="N6589" t="s">
        <v>1463</v>
      </c>
      <c r="O6589">
        <v>99</v>
      </c>
      <c r="P6589">
        <v>4</v>
      </c>
      <c r="Q6589" t="s">
        <v>7733</v>
      </c>
      <c r="R6589" t="s">
        <v>7734</v>
      </c>
      <c r="S6589" t="s">
        <v>7734</v>
      </c>
      <c r="T6589" t="s">
        <v>24891</v>
      </c>
      <c r="U6589">
        <f t="shared" si="102"/>
        <v>4073</v>
      </c>
    </row>
    <row r="6590" spans="1:21" x14ac:dyDescent="0.2">
      <c r="A6590" t="s">
        <v>19781</v>
      </c>
      <c r="B6590" t="s">
        <v>8511</v>
      </c>
      <c r="C6590">
        <v>3538043</v>
      </c>
      <c r="D6590" t="s">
        <v>6624</v>
      </c>
      <c r="E6590" t="s">
        <v>6733</v>
      </c>
      <c r="F6590" t="s">
        <v>6402</v>
      </c>
      <c r="G6590">
        <v>832</v>
      </c>
      <c r="H6590">
        <v>4073</v>
      </c>
      <c r="I6590">
        <v>0</v>
      </c>
      <c r="J6590">
        <v>1</v>
      </c>
      <c r="K6590">
        <v>0</v>
      </c>
      <c r="M6590">
        <v>2018</v>
      </c>
      <c r="N6590" t="s">
        <v>1463</v>
      </c>
      <c r="O6590">
        <v>99</v>
      </c>
      <c r="P6590">
        <v>4</v>
      </c>
      <c r="Q6590" t="s">
        <v>7733</v>
      </c>
      <c r="R6590" t="s">
        <v>7734</v>
      </c>
      <c r="S6590" t="s">
        <v>7734</v>
      </c>
      <c r="T6590" t="s">
        <v>6024</v>
      </c>
      <c r="U6590">
        <f t="shared" si="102"/>
        <v>4073</v>
      </c>
    </row>
    <row r="6591" spans="1:21" x14ac:dyDescent="0.2">
      <c r="A6591" t="s">
        <v>19784</v>
      </c>
      <c r="B6591" t="s">
        <v>13106</v>
      </c>
      <c r="C6591">
        <v>3557076</v>
      </c>
      <c r="D6591" t="s">
        <v>6809</v>
      </c>
      <c r="E6591" t="s">
        <v>15300</v>
      </c>
      <c r="F6591" t="s">
        <v>6402</v>
      </c>
      <c r="G6591">
        <v>596</v>
      </c>
      <c r="H6591">
        <v>3009</v>
      </c>
      <c r="I6591">
        <v>1</v>
      </c>
      <c r="J6591">
        <v>1</v>
      </c>
      <c r="K6591">
        <v>0</v>
      </c>
      <c r="M6591">
        <v>2018</v>
      </c>
      <c r="N6591" t="s">
        <v>1463</v>
      </c>
      <c r="O6591">
        <v>99</v>
      </c>
      <c r="P6591">
        <v>4</v>
      </c>
      <c r="Q6591" t="s">
        <v>7733</v>
      </c>
      <c r="R6591" t="s">
        <v>7734</v>
      </c>
      <c r="S6591" t="s">
        <v>7734</v>
      </c>
      <c r="T6591" t="s">
        <v>24892</v>
      </c>
      <c r="U6591">
        <f t="shared" si="102"/>
        <v>3009</v>
      </c>
    </row>
    <row r="6592" spans="1:21" x14ac:dyDescent="0.2">
      <c r="A6592" t="s">
        <v>19784</v>
      </c>
      <c r="B6592" t="s">
        <v>13106</v>
      </c>
      <c r="C6592">
        <v>3557076</v>
      </c>
      <c r="D6592" t="s">
        <v>6914</v>
      </c>
      <c r="E6592" t="s">
        <v>7254</v>
      </c>
      <c r="F6592" t="s">
        <v>6402</v>
      </c>
      <c r="G6592">
        <v>375</v>
      </c>
      <c r="H6592">
        <v>3009</v>
      </c>
      <c r="I6592">
        <v>0</v>
      </c>
      <c r="J6592">
        <v>0</v>
      </c>
      <c r="K6592">
        <v>0</v>
      </c>
      <c r="M6592">
        <v>2018</v>
      </c>
      <c r="N6592" t="s">
        <v>1463</v>
      </c>
      <c r="O6592">
        <v>99</v>
      </c>
      <c r="P6592">
        <v>4</v>
      </c>
      <c r="Q6592" t="s">
        <v>7733</v>
      </c>
      <c r="R6592" t="s">
        <v>7734</v>
      </c>
      <c r="S6592" t="s">
        <v>7734</v>
      </c>
      <c r="T6592" t="s">
        <v>6076</v>
      </c>
      <c r="U6592">
        <f t="shared" si="102"/>
        <v>3009</v>
      </c>
    </row>
    <row r="6593" spans="1:21" x14ac:dyDescent="0.2">
      <c r="A6593" t="s">
        <v>19784</v>
      </c>
      <c r="B6593" t="s">
        <v>13106</v>
      </c>
      <c r="C6593">
        <v>3557076</v>
      </c>
      <c r="D6593" t="s">
        <v>6463</v>
      </c>
      <c r="E6593" t="s">
        <v>6645</v>
      </c>
      <c r="F6593" t="s">
        <v>6402</v>
      </c>
      <c r="G6593">
        <v>339</v>
      </c>
      <c r="H6593">
        <v>3009</v>
      </c>
      <c r="I6593">
        <v>0</v>
      </c>
      <c r="J6593">
        <v>0</v>
      </c>
      <c r="K6593">
        <v>0</v>
      </c>
      <c r="M6593">
        <v>2018</v>
      </c>
      <c r="N6593" t="s">
        <v>1463</v>
      </c>
      <c r="O6593">
        <v>99</v>
      </c>
      <c r="P6593">
        <v>4</v>
      </c>
      <c r="Q6593" t="s">
        <v>7733</v>
      </c>
      <c r="R6593" t="s">
        <v>7734</v>
      </c>
      <c r="S6593" t="s">
        <v>7734</v>
      </c>
      <c r="T6593" t="s">
        <v>24893</v>
      </c>
      <c r="U6593">
        <f t="shared" si="102"/>
        <v>3009</v>
      </c>
    </row>
    <row r="6594" spans="1:21" x14ac:dyDescent="0.2">
      <c r="A6594" t="s">
        <v>19784</v>
      </c>
      <c r="B6594" t="s">
        <v>13106</v>
      </c>
      <c r="C6594">
        <v>3557076</v>
      </c>
      <c r="D6594" t="s">
        <v>15144</v>
      </c>
      <c r="E6594" t="s">
        <v>13110</v>
      </c>
      <c r="F6594" t="s">
        <v>6402</v>
      </c>
      <c r="G6594">
        <v>395</v>
      </c>
      <c r="H6594">
        <v>3009</v>
      </c>
      <c r="I6594">
        <v>0</v>
      </c>
      <c r="J6594">
        <v>1</v>
      </c>
      <c r="K6594">
        <v>0</v>
      </c>
      <c r="M6594">
        <v>2018</v>
      </c>
      <c r="N6594" t="s">
        <v>1463</v>
      </c>
      <c r="O6594">
        <v>99</v>
      </c>
      <c r="P6594">
        <v>4</v>
      </c>
      <c r="Q6594" t="s">
        <v>7733</v>
      </c>
      <c r="R6594" t="s">
        <v>7734</v>
      </c>
      <c r="S6594" t="s">
        <v>7734</v>
      </c>
      <c r="T6594" t="s">
        <v>24894</v>
      </c>
      <c r="U6594">
        <f t="shared" ref="U6594:U6657" si="103">_xlfn.MAXIFS($H$2:$H$6695, $C$2:$C$6695,C6594)</f>
        <v>3009</v>
      </c>
    </row>
    <row r="6595" spans="1:21" x14ac:dyDescent="0.2">
      <c r="A6595" t="s">
        <v>19784</v>
      </c>
      <c r="B6595" t="s">
        <v>13106</v>
      </c>
      <c r="C6595">
        <v>3557076</v>
      </c>
      <c r="D6595" t="s">
        <v>6575</v>
      </c>
      <c r="E6595" t="s">
        <v>7032</v>
      </c>
      <c r="F6595" t="s">
        <v>6402</v>
      </c>
      <c r="G6595">
        <v>610</v>
      </c>
      <c r="H6595">
        <v>3009</v>
      </c>
      <c r="I6595">
        <v>1</v>
      </c>
      <c r="J6595">
        <v>1</v>
      </c>
      <c r="K6595">
        <v>0</v>
      </c>
      <c r="M6595">
        <v>2018</v>
      </c>
      <c r="N6595" t="s">
        <v>1463</v>
      </c>
      <c r="O6595">
        <v>99</v>
      </c>
      <c r="P6595">
        <v>4</v>
      </c>
      <c r="Q6595" t="s">
        <v>7733</v>
      </c>
      <c r="R6595" t="s">
        <v>7734</v>
      </c>
      <c r="S6595" t="s">
        <v>7734</v>
      </c>
      <c r="T6595" t="s">
        <v>24895</v>
      </c>
      <c r="U6595">
        <f t="shared" si="103"/>
        <v>3009</v>
      </c>
    </row>
    <row r="6596" spans="1:21" x14ac:dyDescent="0.2">
      <c r="A6596" t="s">
        <v>19784</v>
      </c>
      <c r="B6596" t="s">
        <v>13106</v>
      </c>
      <c r="C6596">
        <v>3557076</v>
      </c>
      <c r="D6596" t="s">
        <v>19785</v>
      </c>
      <c r="E6596" t="s">
        <v>19786</v>
      </c>
      <c r="F6596" t="s">
        <v>6402</v>
      </c>
      <c r="G6596">
        <v>407</v>
      </c>
      <c r="H6596">
        <v>3009</v>
      </c>
      <c r="I6596">
        <v>0</v>
      </c>
      <c r="J6596">
        <v>1</v>
      </c>
      <c r="K6596">
        <v>0</v>
      </c>
      <c r="M6596">
        <v>2018</v>
      </c>
      <c r="N6596" t="s">
        <v>1463</v>
      </c>
      <c r="O6596">
        <v>99</v>
      </c>
      <c r="P6596">
        <v>4</v>
      </c>
      <c r="Q6596" t="s">
        <v>7733</v>
      </c>
      <c r="R6596" t="s">
        <v>7734</v>
      </c>
      <c r="S6596" t="s">
        <v>7734</v>
      </c>
      <c r="T6596" t="s">
        <v>24896</v>
      </c>
      <c r="U6596">
        <f t="shared" si="103"/>
        <v>3009</v>
      </c>
    </row>
    <row r="6597" spans="1:21" x14ac:dyDescent="0.2">
      <c r="A6597" t="s">
        <v>19787</v>
      </c>
      <c r="B6597" t="s">
        <v>13106</v>
      </c>
      <c r="C6597">
        <v>3557076</v>
      </c>
      <c r="D6597" t="s">
        <v>6503</v>
      </c>
      <c r="E6597" t="s">
        <v>19788</v>
      </c>
      <c r="F6597" t="s">
        <v>6402</v>
      </c>
      <c r="G6597">
        <v>0</v>
      </c>
      <c r="H6597">
        <v>0</v>
      </c>
      <c r="I6597">
        <v>1</v>
      </c>
      <c r="J6597">
        <v>1</v>
      </c>
      <c r="K6597">
        <v>1</v>
      </c>
      <c r="M6597">
        <v>2018</v>
      </c>
      <c r="N6597" t="s">
        <v>6404</v>
      </c>
      <c r="O6597">
        <v>99</v>
      </c>
      <c r="P6597">
        <v>1</v>
      </c>
      <c r="Q6597" t="s">
        <v>7733</v>
      </c>
      <c r="R6597" t="s">
        <v>7734</v>
      </c>
      <c r="S6597" t="s">
        <v>7734</v>
      </c>
      <c r="T6597" t="s">
        <v>24897</v>
      </c>
      <c r="U6597">
        <f t="shared" si="103"/>
        <v>3009</v>
      </c>
    </row>
    <row r="6598" spans="1:21" x14ac:dyDescent="0.2">
      <c r="A6598" t="s">
        <v>19784</v>
      </c>
      <c r="B6598" t="s">
        <v>13106</v>
      </c>
      <c r="C6598">
        <v>3557076</v>
      </c>
      <c r="D6598" t="s">
        <v>6509</v>
      </c>
      <c r="E6598" t="s">
        <v>19789</v>
      </c>
      <c r="F6598" t="s">
        <v>6402</v>
      </c>
      <c r="G6598">
        <v>287</v>
      </c>
      <c r="H6598">
        <v>3009</v>
      </c>
      <c r="I6598">
        <v>1</v>
      </c>
      <c r="J6598">
        <v>0</v>
      </c>
      <c r="K6598">
        <v>0</v>
      </c>
      <c r="M6598">
        <v>2018</v>
      </c>
      <c r="N6598" t="s">
        <v>1463</v>
      </c>
      <c r="O6598">
        <v>99</v>
      </c>
      <c r="P6598">
        <v>4</v>
      </c>
      <c r="Q6598" t="s">
        <v>7733</v>
      </c>
      <c r="R6598" t="s">
        <v>7734</v>
      </c>
      <c r="S6598" t="s">
        <v>7734</v>
      </c>
      <c r="T6598" t="s">
        <v>24898</v>
      </c>
      <c r="U6598">
        <f t="shared" si="103"/>
        <v>3009</v>
      </c>
    </row>
    <row r="6599" spans="1:21" x14ac:dyDescent="0.2">
      <c r="A6599" t="s">
        <v>19790</v>
      </c>
      <c r="B6599" t="s">
        <v>12112</v>
      </c>
      <c r="C6599">
        <v>3534042</v>
      </c>
      <c r="D6599" t="s">
        <v>6786</v>
      </c>
      <c r="E6599" t="s">
        <v>15254</v>
      </c>
      <c r="F6599" t="s">
        <v>6402</v>
      </c>
      <c r="G6599">
        <v>363</v>
      </c>
      <c r="H6599">
        <v>590</v>
      </c>
      <c r="I6599">
        <v>0</v>
      </c>
      <c r="J6599">
        <v>1</v>
      </c>
      <c r="K6599">
        <v>0</v>
      </c>
      <c r="M6599">
        <v>2018</v>
      </c>
      <c r="N6599" t="s">
        <v>1463</v>
      </c>
      <c r="O6599">
        <v>2</v>
      </c>
      <c r="P6599">
        <v>1</v>
      </c>
      <c r="Q6599" t="s">
        <v>7733</v>
      </c>
      <c r="R6599" t="s">
        <v>7734</v>
      </c>
      <c r="S6599" t="s">
        <v>7734</v>
      </c>
      <c r="T6599" t="s">
        <v>24899</v>
      </c>
      <c r="U6599">
        <f t="shared" si="103"/>
        <v>1747</v>
      </c>
    </row>
    <row r="6600" spans="1:21" x14ac:dyDescent="0.2">
      <c r="A6600" t="s">
        <v>19791</v>
      </c>
      <c r="B6600" t="s">
        <v>12112</v>
      </c>
      <c r="C6600">
        <v>3534042</v>
      </c>
      <c r="D6600" t="s">
        <v>10937</v>
      </c>
      <c r="E6600" t="s">
        <v>19792</v>
      </c>
      <c r="F6600" t="s">
        <v>6402</v>
      </c>
      <c r="G6600">
        <v>337</v>
      </c>
      <c r="H6600">
        <v>1747</v>
      </c>
      <c r="I6600">
        <v>1</v>
      </c>
      <c r="J6600">
        <v>0</v>
      </c>
      <c r="K6600">
        <v>0</v>
      </c>
      <c r="M6600">
        <v>2018</v>
      </c>
      <c r="N6600" t="s">
        <v>6404</v>
      </c>
      <c r="O6600" t="s">
        <v>18974</v>
      </c>
      <c r="P6600">
        <v>1</v>
      </c>
      <c r="Q6600" t="s">
        <v>7733</v>
      </c>
      <c r="R6600" t="s">
        <v>7734</v>
      </c>
      <c r="S6600" t="s">
        <v>7734</v>
      </c>
      <c r="T6600" t="s">
        <v>24900</v>
      </c>
      <c r="U6600">
        <f t="shared" si="103"/>
        <v>1747</v>
      </c>
    </row>
    <row r="6601" spans="1:21" x14ac:dyDescent="0.2">
      <c r="A6601" t="s">
        <v>19793</v>
      </c>
      <c r="B6601" t="s">
        <v>12112</v>
      </c>
      <c r="C6601">
        <v>3534042</v>
      </c>
      <c r="D6601" t="s">
        <v>6821</v>
      </c>
      <c r="E6601" t="s">
        <v>7260</v>
      </c>
      <c r="F6601" t="s">
        <v>6402</v>
      </c>
      <c r="G6601">
        <v>230</v>
      </c>
      <c r="H6601">
        <v>462</v>
      </c>
      <c r="I6601">
        <v>0</v>
      </c>
      <c r="J6601">
        <v>1</v>
      </c>
      <c r="K6601">
        <v>0</v>
      </c>
      <c r="M6601">
        <v>2018</v>
      </c>
      <c r="N6601" t="s">
        <v>1463</v>
      </c>
      <c r="O6601">
        <v>3</v>
      </c>
      <c r="P6601">
        <v>1</v>
      </c>
      <c r="Q6601" t="s">
        <v>7733</v>
      </c>
      <c r="R6601" t="s">
        <v>7734</v>
      </c>
      <c r="S6601" t="s">
        <v>7734</v>
      </c>
      <c r="T6601" t="s">
        <v>24901</v>
      </c>
      <c r="U6601">
        <f t="shared" si="103"/>
        <v>1747</v>
      </c>
    </row>
    <row r="6602" spans="1:21" x14ac:dyDescent="0.2">
      <c r="A6602" t="s">
        <v>19791</v>
      </c>
      <c r="B6602" t="s">
        <v>12112</v>
      </c>
      <c r="C6602">
        <v>3534042</v>
      </c>
      <c r="D6602" t="s">
        <v>6660</v>
      </c>
      <c r="E6602" t="s">
        <v>15559</v>
      </c>
      <c r="F6602" t="s">
        <v>6402</v>
      </c>
      <c r="G6602">
        <v>1113</v>
      </c>
      <c r="H6602">
        <v>1747</v>
      </c>
      <c r="I6602">
        <v>0</v>
      </c>
      <c r="J6602">
        <v>1</v>
      </c>
      <c r="K6602">
        <v>0</v>
      </c>
      <c r="M6602">
        <v>2018</v>
      </c>
      <c r="N6602" t="s">
        <v>6404</v>
      </c>
      <c r="O6602" t="s">
        <v>18974</v>
      </c>
      <c r="P6602">
        <v>1</v>
      </c>
      <c r="Q6602" t="s">
        <v>7733</v>
      </c>
      <c r="R6602" t="s">
        <v>7734</v>
      </c>
      <c r="S6602" t="s">
        <v>7734</v>
      </c>
      <c r="T6602" t="s">
        <v>24902</v>
      </c>
      <c r="U6602">
        <f t="shared" si="103"/>
        <v>1747</v>
      </c>
    </row>
    <row r="6603" spans="1:21" x14ac:dyDescent="0.2">
      <c r="A6603" t="s">
        <v>19793</v>
      </c>
      <c r="B6603" t="s">
        <v>12112</v>
      </c>
      <c r="C6603">
        <v>3534042</v>
      </c>
      <c r="D6603" t="s">
        <v>6493</v>
      </c>
      <c r="E6603" t="s">
        <v>6700</v>
      </c>
      <c r="F6603" t="s">
        <v>6402</v>
      </c>
      <c r="G6603">
        <v>107</v>
      </c>
      <c r="H6603">
        <v>462</v>
      </c>
      <c r="I6603">
        <v>0</v>
      </c>
      <c r="J6603">
        <v>0</v>
      </c>
      <c r="K6603">
        <v>0</v>
      </c>
      <c r="M6603">
        <v>2018</v>
      </c>
      <c r="N6603" t="s">
        <v>1463</v>
      </c>
      <c r="O6603">
        <v>3</v>
      </c>
      <c r="P6603">
        <v>1</v>
      </c>
      <c r="Q6603" t="s">
        <v>7733</v>
      </c>
      <c r="R6603" t="s">
        <v>7734</v>
      </c>
      <c r="S6603" t="s">
        <v>7734</v>
      </c>
      <c r="T6603" t="s">
        <v>24903</v>
      </c>
      <c r="U6603">
        <f t="shared" si="103"/>
        <v>1747</v>
      </c>
    </row>
    <row r="6604" spans="1:21" x14ac:dyDescent="0.2">
      <c r="A6604" t="s">
        <v>19794</v>
      </c>
      <c r="B6604" t="s">
        <v>12112</v>
      </c>
      <c r="C6604">
        <v>3534042</v>
      </c>
      <c r="D6604" t="s">
        <v>6442</v>
      </c>
      <c r="E6604" t="s">
        <v>19795</v>
      </c>
      <c r="F6604" t="s">
        <v>6402</v>
      </c>
      <c r="G6604">
        <v>278</v>
      </c>
      <c r="H6604">
        <v>700</v>
      </c>
      <c r="I6604">
        <v>1</v>
      </c>
      <c r="J6604">
        <v>0</v>
      </c>
      <c r="K6604">
        <v>0</v>
      </c>
      <c r="M6604">
        <v>2018</v>
      </c>
      <c r="N6604" t="s">
        <v>1463</v>
      </c>
      <c r="O6604">
        <v>1</v>
      </c>
      <c r="P6604">
        <v>1</v>
      </c>
      <c r="Q6604" t="s">
        <v>7733</v>
      </c>
      <c r="R6604" t="s">
        <v>7734</v>
      </c>
      <c r="S6604" t="s">
        <v>7734</v>
      </c>
      <c r="T6604" t="s">
        <v>24904</v>
      </c>
      <c r="U6604">
        <f t="shared" si="103"/>
        <v>1747</v>
      </c>
    </row>
    <row r="6605" spans="1:21" x14ac:dyDescent="0.2">
      <c r="A6605" t="s">
        <v>19790</v>
      </c>
      <c r="B6605" t="s">
        <v>12112</v>
      </c>
      <c r="C6605">
        <v>3534042</v>
      </c>
      <c r="D6605" t="s">
        <v>6698</v>
      </c>
      <c r="E6605" t="s">
        <v>8665</v>
      </c>
      <c r="F6605" t="s">
        <v>6402</v>
      </c>
      <c r="G6605">
        <v>227</v>
      </c>
      <c r="H6605">
        <v>590</v>
      </c>
      <c r="I6605">
        <v>1</v>
      </c>
      <c r="J6605">
        <v>0</v>
      </c>
      <c r="K6605">
        <v>0</v>
      </c>
      <c r="M6605">
        <v>2018</v>
      </c>
      <c r="N6605" t="s">
        <v>1463</v>
      </c>
      <c r="O6605">
        <v>2</v>
      </c>
      <c r="P6605">
        <v>1</v>
      </c>
      <c r="Q6605" t="s">
        <v>7733</v>
      </c>
      <c r="R6605" t="s">
        <v>7734</v>
      </c>
      <c r="S6605" t="s">
        <v>7734</v>
      </c>
      <c r="T6605" t="s">
        <v>24905</v>
      </c>
      <c r="U6605">
        <f t="shared" si="103"/>
        <v>1747</v>
      </c>
    </row>
    <row r="6606" spans="1:21" x14ac:dyDescent="0.2">
      <c r="A6606" t="s">
        <v>19793</v>
      </c>
      <c r="B6606" t="s">
        <v>12112</v>
      </c>
      <c r="C6606">
        <v>3534042</v>
      </c>
      <c r="D6606" t="s">
        <v>6481</v>
      </c>
      <c r="E6606" t="s">
        <v>19796</v>
      </c>
      <c r="F6606" t="s">
        <v>6402</v>
      </c>
      <c r="G6606">
        <v>125</v>
      </c>
      <c r="H6606">
        <v>462</v>
      </c>
      <c r="I6606">
        <v>0</v>
      </c>
      <c r="J6606">
        <v>0</v>
      </c>
      <c r="K6606">
        <v>0</v>
      </c>
      <c r="M6606">
        <v>2018</v>
      </c>
      <c r="N6606" t="s">
        <v>1463</v>
      </c>
      <c r="O6606">
        <v>3</v>
      </c>
      <c r="P6606">
        <v>1</v>
      </c>
      <c r="Q6606" t="s">
        <v>7733</v>
      </c>
      <c r="R6606" t="s">
        <v>7734</v>
      </c>
      <c r="S6606" t="s">
        <v>7734</v>
      </c>
      <c r="T6606" t="s">
        <v>24906</v>
      </c>
      <c r="U6606">
        <f t="shared" si="103"/>
        <v>1747</v>
      </c>
    </row>
    <row r="6607" spans="1:21" x14ac:dyDescent="0.2">
      <c r="A6607" t="s">
        <v>19791</v>
      </c>
      <c r="B6607" t="s">
        <v>12112</v>
      </c>
      <c r="C6607">
        <v>3534042</v>
      </c>
      <c r="D6607" t="s">
        <v>6889</v>
      </c>
      <c r="E6607" t="s">
        <v>14539</v>
      </c>
      <c r="F6607" t="s">
        <v>6402</v>
      </c>
      <c r="G6607">
        <v>297</v>
      </c>
      <c r="H6607">
        <v>1747</v>
      </c>
      <c r="I6607">
        <v>1</v>
      </c>
      <c r="J6607">
        <v>0</v>
      </c>
      <c r="K6607">
        <v>0</v>
      </c>
      <c r="M6607">
        <v>2018</v>
      </c>
      <c r="N6607" t="s">
        <v>6404</v>
      </c>
      <c r="O6607" t="s">
        <v>18974</v>
      </c>
      <c r="P6607">
        <v>1</v>
      </c>
      <c r="Q6607" t="s">
        <v>7733</v>
      </c>
      <c r="R6607" t="s">
        <v>7734</v>
      </c>
      <c r="S6607" t="s">
        <v>7734</v>
      </c>
      <c r="T6607" t="s">
        <v>24907</v>
      </c>
      <c r="U6607">
        <f t="shared" si="103"/>
        <v>1747</v>
      </c>
    </row>
    <row r="6608" spans="1:21" x14ac:dyDescent="0.2">
      <c r="A6608" t="s">
        <v>19794</v>
      </c>
      <c r="B6608" t="s">
        <v>12112</v>
      </c>
      <c r="C6608">
        <v>3534042</v>
      </c>
      <c r="D6608" t="s">
        <v>19797</v>
      </c>
      <c r="E6608" t="s">
        <v>7547</v>
      </c>
      <c r="F6608" t="s">
        <v>6402</v>
      </c>
      <c r="G6608">
        <v>123</v>
      </c>
      <c r="H6608">
        <v>700</v>
      </c>
      <c r="I6608">
        <v>0</v>
      </c>
      <c r="J6608">
        <v>0</v>
      </c>
      <c r="K6608">
        <v>0</v>
      </c>
      <c r="M6608">
        <v>2018</v>
      </c>
      <c r="N6608" t="s">
        <v>1463</v>
      </c>
      <c r="O6608">
        <v>1</v>
      </c>
      <c r="P6608">
        <v>1</v>
      </c>
      <c r="Q6608" t="s">
        <v>7733</v>
      </c>
      <c r="R6608" t="s">
        <v>7734</v>
      </c>
      <c r="S6608" t="s">
        <v>7734</v>
      </c>
      <c r="T6608" t="s">
        <v>24908</v>
      </c>
      <c r="U6608">
        <f t="shared" si="103"/>
        <v>1747</v>
      </c>
    </row>
    <row r="6609" spans="1:21" x14ac:dyDescent="0.2">
      <c r="A6609" t="s">
        <v>19798</v>
      </c>
      <c r="B6609" t="s">
        <v>12112</v>
      </c>
      <c r="C6609">
        <v>3534042</v>
      </c>
      <c r="D6609" t="s">
        <v>6591</v>
      </c>
      <c r="E6609" t="s">
        <v>12114</v>
      </c>
      <c r="F6609" t="s">
        <v>6402</v>
      </c>
      <c r="G6609">
        <v>0</v>
      </c>
      <c r="H6609">
        <v>0</v>
      </c>
      <c r="I6609">
        <v>1</v>
      </c>
      <c r="J6609">
        <v>1</v>
      </c>
      <c r="K6609">
        <v>1</v>
      </c>
      <c r="M6609">
        <v>2018</v>
      </c>
      <c r="N6609" t="s">
        <v>1479</v>
      </c>
      <c r="O6609" t="s">
        <v>18974</v>
      </c>
      <c r="P6609">
        <v>1</v>
      </c>
      <c r="Q6609" t="s">
        <v>7733</v>
      </c>
      <c r="R6609" t="s">
        <v>7734</v>
      </c>
      <c r="S6609" t="s">
        <v>7734</v>
      </c>
      <c r="T6609" t="s">
        <v>6146</v>
      </c>
      <c r="U6609">
        <f t="shared" si="103"/>
        <v>1747</v>
      </c>
    </row>
    <row r="6610" spans="1:21" x14ac:dyDescent="0.2">
      <c r="A6610" t="s">
        <v>19794</v>
      </c>
      <c r="B6610" t="s">
        <v>12112</v>
      </c>
      <c r="C6610">
        <v>3534042</v>
      </c>
      <c r="D6610" t="s">
        <v>12117</v>
      </c>
      <c r="E6610" t="s">
        <v>12118</v>
      </c>
      <c r="F6610" t="s">
        <v>6402</v>
      </c>
      <c r="G6610">
        <v>299</v>
      </c>
      <c r="H6610">
        <v>700</v>
      </c>
      <c r="I6610">
        <v>0</v>
      </c>
      <c r="J6610">
        <v>1</v>
      </c>
      <c r="K6610">
        <v>0</v>
      </c>
      <c r="M6610">
        <v>2018</v>
      </c>
      <c r="N6610" t="s">
        <v>1463</v>
      </c>
      <c r="O6610">
        <v>1</v>
      </c>
      <c r="P6610">
        <v>1</v>
      </c>
      <c r="Q6610" t="s">
        <v>7733</v>
      </c>
      <c r="R6610" t="s">
        <v>7734</v>
      </c>
      <c r="S6610" t="s">
        <v>7734</v>
      </c>
      <c r="T6610" t="s">
        <v>6145</v>
      </c>
      <c r="U6610">
        <f t="shared" si="103"/>
        <v>1747</v>
      </c>
    </row>
    <row r="6611" spans="1:21" x14ac:dyDescent="0.2">
      <c r="A6611" t="s">
        <v>19799</v>
      </c>
      <c r="B6611" t="s">
        <v>10872</v>
      </c>
      <c r="C6611">
        <v>3531025</v>
      </c>
      <c r="D6611" t="s">
        <v>19800</v>
      </c>
      <c r="E6611" t="s">
        <v>7063</v>
      </c>
      <c r="F6611" t="s">
        <v>6402</v>
      </c>
      <c r="G6611">
        <v>243</v>
      </c>
      <c r="H6611">
        <v>780</v>
      </c>
      <c r="I6611">
        <v>1</v>
      </c>
      <c r="J6611">
        <v>1</v>
      </c>
      <c r="K6611">
        <v>0</v>
      </c>
      <c r="M6611">
        <v>2018</v>
      </c>
      <c r="N6611" t="s">
        <v>1463</v>
      </c>
      <c r="O6611" t="s">
        <v>8476</v>
      </c>
      <c r="P6611">
        <v>2</v>
      </c>
      <c r="Q6611" t="s">
        <v>7733</v>
      </c>
      <c r="R6611" t="s">
        <v>7734</v>
      </c>
      <c r="S6611" t="s">
        <v>7734</v>
      </c>
      <c r="T6611" t="s">
        <v>24909</v>
      </c>
      <c r="U6611">
        <f t="shared" si="103"/>
        <v>3394</v>
      </c>
    </row>
    <row r="6612" spans="1:21" x14ac:dyDescent="0.2">
      <c r="A6612" t="s">
        <v>19801</v>
      </c>
      <c r="B6612" t="s">
        <v>10872</v>
      </c>
      <c r="C6612">
        <v>3531025</v>
      </c>
      <c r="D6612" t="s">
        <v>19802</v>
      </c>
      <c r="E6612" t="s">
        <v>8300</v>
      </c>
      <c r="F6612" t="s">
        <v>6402</v>
      </c>
      <c r="G6612">
        <v>708</v>
      </c>
      <c r="H6612">
        <v>2302</v>
      </c>
      <c r="I6612">
        <v>0</v>
      </c>
      <c r="J6612">
        <v>0</v>
      </c>
      <c r="K6612">
        <v>0</v>
      </c>
      <c r="M6612">
        <v>2018</v>
      </c>
      <c r="N6612" t="s">
        <v>1479</v>
      </c>
      <c r="O6612">
        <v>99</v>
      </c>
      <c r="P6612">
        <v>1</v>
      </c>
      <c r="Q6612" t="s">
        <v>7733</v>
      </c>
      <c r="R6612" t="s">
        <v>7734</v>
      </c>
      <c r="S6612" t="s">
        <v>7734</v>
      </c>
      <c r="T6612" t="s">
        <v>24910</v>
      </c>
      <c r="U6612">
        <f t="shared" si="103"/>
        <v>3394</v>
      </c>
    </row>
    <row r="6613" spans="1:21" x14ac:dyDescent="0.2">
      <c r="A6613" t="s">
        <v>19803</v>
      </c>
      <c r="B6613" t="s">
        <v>10872</v>
      </c>
      <c r="C6613">
        <v>3531025</v>
      </c>
      <c r="D6613" t="s">
        <v>6527</v>
      </c>
      <c r="E6613" t="s">
        <v>17717</v>
      </c>
      <c r="F6613" t="s">
        <v>6402</v>
      </c>
      <c r="G6613">
        <v>416</v>
      </c>
      <c r="H6613">
        <v>3394</v>
      </c>
      <c r="I6613">
        <v>1</v>
      </c>
      <c r="J6613">
        <v>0</v>
      </c>
      <c r="K6613">
        <v>0</v>
      </c>
      <c r="M6613">
        <v>2018</v>
      </c>
      <c r="N6613" t="s">
        <v>1463</v>
      </c>
      <c r="O6613" t="s">
        <v>6420</v>
      </c>
      <c r="P6613">
        <v>3</v>
      </c>
      <c r="Q6613" t="s">
        <v>7733</v>
      </c>
      <c r="R6613" t="s">
        <v>7734</v>
      </c>
      <c r="S6613" t="s">
        <v>7734</v>
      </c>
      <c r="T6613" t="s">
        <v>24911</v>
      </c>
      <c r="U6613">
        <f t="shared" si="103"/>
        <v>3394</v>
      </c>
    </row>
    <row r="6614" spans="1:21" x14ac:dyDescent="0.2">
      <c r="A6614" t="s">
        <v>19804</v>
      </c>
      <c r="B6614" t="s">
        <v>10872</v>
      </c>
      <c r="C6614">
        <v>3531025</v>
      </c>
      <c r="D6614" t="s">
        <v>10879</v>
      </c>
      <c r="E6614" t="s">
        <v>6520</v>
      </c>
      <c r="F6614" t="s">
        <v>6402</v>
      </c>
      <c r="G6614">
        <v>0</v>
      </c>
      <c r="H6614">
        <v>0</v>
      </c>
      <c r="I6614">
        <v>1</v>
      </c>
      <c r="J6614">
        <v>1</v>
      </c>
      <c r="K6614">
        <v>1</v>
      </c>
      <c r="M6614">
        <v>2018</v>
      </c>
      <c r="N6614" t="s">
        <v>1463</v>
      </c>
      <c r="O6614" t="s">
        <v>10888</v>
      </c>
      <c r="P6614">
        <v>2</v>
      </c>
      <c r="Q6614" t="s">
        <v>7733</v>
      </c>
      <c r="R6614" t="s">
        <v>7734</v>
      </c>
      <c r="S6614" t="s">
        <v>7734</v>
      </c>
      <c r="T6614" t="s">
        <v>6206</v>
      </c>
      <c r="U6614">
        <f t="shared" si="103"/>
        <v>3394</v>
      </c>
    </row>
    <row r="6615" spans="1:21" x14ac:dyDescent="0.2">
      <c r="A6615" t="s">
        <v>19799</v>
      </c>
      <c r="B6615" t="s">
        <v>10872</v>
      </c>
      <c r="C6615">
        <v>3531025</v>
      </c>
      <c r="D6615" t="s">
        <v>7264</v>
      </c>
      <c r="E6615" t="s">
        <v>7575</v>
      </c>
      <c r="F6615" t="s">
        <v>6402</v>
      </c>
      <c r="G6615">
        <v>187</v>
      </c>
      <c r="H6615">
        <v>780</v>
      </c>
      <c r="I6615">
        <v>1</v>
      </c>
      <c r="J6615">
        <v>1</v>
      </c>
      <c r="K6615">
        <v>0</v>
      </c>
      <c r="M6615">
        <v>2018</v>
      </c>
      <c r="N6615" t="s">
        <v>1463</v>
      </c>
      <c r="O6615" t="s">
        <v>8476</v>
      </c>
      <c r="P6615">
        <v>2</v>
      </c>
      <c r="Q6615" t="s">
        <v>7733</v>
      </c>
      <c r="R6615" t="s">
        <v>7734</v>
      </c>
      <c r="S6615" t="s">
        <v>7734</v>
      </c>
      <c r="T6615" t="s">
        <v>24912</v>
      </c>
      <c r="U6615">
        <f t="shared" si="103"/>
        <v>3394</v>
      </c>
    </row>
    <row r="6616" spans="1:21" x14ac:dyDescent="0.2">
      <c r="A6616" t="s">
        <v>19799</v>
      </c>
      <c r="B6616" t="s">
        <v>10872</v>
      </c>
      <c r="C6616">
        <v>3531025</v>
      </c>
      <c r="D6616" t="s">
        <v>6851</v>
      </c>
      <c r="E6616" t="s">
        <v>14645</v>
      </c>
      <c r="F6616" t="s">
        <v>6402</v>
      </c>
      <c r="G6616">
        <v>181</v>
      </c>
      <c r="H6616">
        <v>780</v>
      </c>
      <c r="I6616">
        <v>0</v>
      </c>
      <c r="J6616">
        <v>0</v>
      </c>
      <c r="K6616">
        <v>0</v>
      </c>
      <c r="M6616">
        <v>2018</v>
      </c>
      <c r="N6616" t="s">
        <v>1463</v>
      </c>
      <c r="O6616" t="s">
        <v>8476</v>
      </c>
      <c r="P6616">
        <v>2</v>
      </c>
      <c r="Q6616" t="s">
        <v>7733</v>
      </c>
      <c r="R6616" t="s">
        <v>7734</v>
      </c>
      <c r="S6616" t="s">
        <v>7734</v>
      </c>
      <c r="T6616" t="s">
        <v>24913</v>
      </c>
      <c r="U6616">
        <f t="shared" si="103"/>
        <v>3394</v>
      </c>
    </row>
    <row r="6617" spans="1:21" x14ac:dyDescent="0.2">
      <c r="A6617" t="s">
        <v>19801</v>
      </c>
      <c r="B6617" t="s">
        <v>10872</v>
      </c>
      <c r="C6617">
        <v>3531025</v>
      </c>
      <c r="D6617" t="s">
        <v>6505</v>
      </c>
      <c r="E6617" t="s">
        <v>10875</v>
      </c>
      <c r="F6617" t="s">
        <v>6402</v>
      </c>
      <c r="G6617">
        <v>1594</v>
      </c>
      <c r="H6617">
        <v>2302</v>
      </c>
      <c r="I6617">
        <v>1</v>
      </c>
      <c r="J6617">
        <v>1</v>
      </c>
      <c r="K6617">
        <v>0</v>
      </c>
      <c r="M6617">
        <v>2018</v>
      </c>
      <c r="N6617" t="s">
        <v>1479</v>
      </c>
      <c r="O6617">
        <v>99</v>
      </c>
      <c r="P6617">
        <v>1</v>
      </c>
      <c r="Q6617" t="s">
        <v>7733</v>
      </c>
      <c r="R6617" t="s">
        <v>7734</v>
      </c>
      <c r="S6617" t="s">
        <v>7734</v>
      </c>
      <c r="T6617" t="s">
        <v>24914</v>
      </c>
      <c r="U6617">
        <f t="shared" si="103"/>
        <v>3394</v>
      </c>
    </row>
    <row r="6618" spans="1:21" x14ac:dyDescent="0.2">
      <c r="A6618" t="s">
        <v>19799</v>
      </c>
      <c r="B6618" t="s">
        <v>10872</v>
      </c>
      <c r="C6618">
        <v>3531025</v>
      </c>
      <c r="D6618" t="s">
        <v>6550</v>
      </c>
      <c r="E6618" t="s">
        <v>7302</v>
      </c>
      <c r="F6618" t="s">
        <v>6402</v>
      </c>
      <c r="G6618">
        <v>169</v>
      </c>
      <c r="H6618">
        <v>780</v>
      </c>
      <c r="I6618">
        <v>0</v>
      </c>
      <c r="J6618">
        <v>0</v>
      </c>
      <c r="K6618">
        <v>0</v>
      </c>
      <c r="M6618">
        <v>2018</v>
      </c>
      <c r="N6618" t="s">
        <v>1463</v>
      </c>
      <c r="O6618" t="s">
        <v>8476</v>
      </c>
      <c r="P6618">
        <v>2</v>
      </c>
      <c r="Q6618" t="s">
        <v>7733</v>
      </c>
      <c r="R6618" t="s">
        <v>7734</v>
      </c>
      <c r="S6618" t="s">
        <v>7734</v>
      </c>
      <c r="T6618" t="s">
        <v>24915</v>
      </c>
      <c r="U6618">
        <f t="shared" si="103"/>
        <v>3394</v>
      </c>
    </row>
    <row r="6619" spans="1:21" x14ac:dyDescent="0.2">
      <c r="A6619" t="s">
        <v>19803</v>
      </c>
      <c r="B6619" t="s">
        <v>10872</v>
      </c>
      <c r="C6619">
        <v>3531025</v>
      </c>
      <c r="D6619" t="s">
        <v>6550</v>
      </c>
      <c r="E6619" t="s">
        <v>7284</v>
      </c>
      <c r="F6619" t="s">
        <v>6402</v>
      </c>
      <c r="G6619">
        <v>514</v>
      </c>
      <c r="H6619">
        <v>3394</v>
      </c>
      <c r="I6619">
        <v>0</v>
      </c>
      <c r="J6619">
        <v>1</v>
      </c>
      <c r="K6619">
        <v>0</v>
      </c>
      <c r="M6619">
        <v>2018</v>
      </c>
      <c r="N6619" t="s">
        <v>1463</v>
      </c>
      <c r="O6619" t="s">
        <v>6420</v>
      </c>
      <c r="P6619">
        <v>3</v>
      </c>
      <c r="Q6619" t="s">
        <v>7733</v>
      </c>
      <c r="R6619" t="s">
        <v>7734</v>
      </c>
      <c r="S6619" t="s">
        <v>7734</v>
      </c>
      <c r="T6619" t="s">
        <v>24916</v>
      </c>
      <c r="U6619">
        <f t="shared" si="103"/>
        <v>3394</v>
      </c>
    </row>
    <row r="6620" spans="1:21" x14ac:dyDescent="0.2">
      <c r="A6620" t="s">
        <v>19803</v>
      </c>
      <c r="B6620" t="s">
        <v>10872</v>
      </c>
      <c r="C6620">
        <v>3531025</v>
      </c>
      <c r="D6620" t="s">
        <v>6459</v>
      </c>
      <c r="E6620" t="s">
        <v>10531</v>
      </c>
      <c r="F6620" t="s">
        <v>6402</v>
      </c>
      <c r="G6620">
        <v>910</v>
      </c>
      <c r="H6620">
        <v>3394</v>
      </c>
      <c r="I6620">
        <v>1</v>
      </c>
      <c r="J6620">
        <v>1</v>
      </c>
      <c r="K6620">
        <v>0</v>
      </c>
      <c r="M6620">
        <v>2018</v>
      </c>
      <c r="N6620" t="s">
        <v>1463</v>
      </c>
      <c r="O6620" t="s">
        <v>6420</v>
      </c>
      <c r="P6620">
        <v>3</v>
      </c>
      <c r="Q6620" t="s">
        <v>7733</v>
      </c>
      <c r="R6620" t="s">
        <v>7734</v>
      </c>
      <c r="S6620" t="s">
        <v>7734</v>
      </c>
      <c r="T6620" t="s">
        <v>24917</v>
      </c>
      <c r="U6620">
        <f t="shared" si="103"/>
        <v>3394</v>
      </c>
    </row>
    <row r="6621" spans="1:21" x14ac:dyDescent="0.2">
      <c r="A6621" t="s">
        <v>19803</v>
      </c>
      <c r="B6621" t="s">
        <v>10872</v>
      </c>
      <c r="C6621">
        <v>3531025</v>
      </c>
      <c r="D6621" t="s">
        <v>7063</v>
      </c>
      <c r="E6621" t="s">
        <v>6779</v>
      </c>
      <c r="F6621" t="s">
        <v>6402</v>
      </c>
      <c r="G6621">
        <v>850</v>
      </c>
      <c r="H6621">
        <v>3394</v>
      </c>
      <c r="I6621">
        <v>0</v>
      </c>
      <c r="J6621">
        <v>1</v>
      </c>
      <c r="K6621">
        <v>0</v>
      </c>
      <c r="M6621">
        <v>2018</v>
      </c>
      <c r="N6621" t="s">
        <v>1463</v>
      </c>
      <c r="O6621" t="s">
        <v>6420</v>
      </c>
      <c r="P6621">
        <v>3</v>
      </c>
      <c r="Q6621" t="s">
        <v>7733</v>
      </c>
      <c r="R6621" t="s">
        <v>7734</v>
      </c>
      <c r="S6621" t="s">
        <v>7734</v>
      </c>
      <c r="T6621" t="s">
        <v>6202</v>
      </c>
      <c r="U6621">
        <f t="shared" si="103"/>
        <v>3394</v>
      </c>
    </row>
    <row r="6622" spans="1:21" x14ac:dyDescent="0.2">
      <c r="A6622" t="s">
        <v>19804</v>
      </c>
      <c r="B6622" t="s">
        <v>10872</v>
      </c>
      <c r="C6622">
        <v>3531025</v>
      </c>
      <c r="D6622" t="s">
        <v>6564</v>
      </c>
      <c r="E6622" t="s">
        <v>10887</v>
      </c>
      <c r="F6622" t="s">
        <v>6402</v>
      </c>
      <c r="G6622">
        <v>0</v>
      </c>
      <c r="H6622">
        <v>0</v>
      </c>
      <c r="I6622">
        <v>1</v>
      </c>
      <c r="J6622">
        <v>1</v>
      </c>
      <c r="K6622">
        <v>1</v>
      </c>
      <c r="M6622">
        <v>2018</v>
      </c>
      <c r="N6622" t="s">
        <v>1463</v>
      </c>
      <c r="O6622" t="s">
        <v>10888</v>
      </c>
      <c r="P6622">
        <v>2</v>
      </c>
      <c r="Q6622" t="s">
        <v>7733</v>
      </c>
      <c r="R6622" t="s">
        <v>7734</v>
      </c>
      <c r="S6622" t="s">
        <v>7734</v>
      </c>
      <c r="T6622" t="s">
        <v>6197</v>
      </c>
      <c r="U6622">
        <f t="shared" si="103"/>
        <v>3394</v>
      </c>
    </row>
    <row r="6623" spans="1:21" x14ac:dyDescent="0.2">
      <c r="A6623" t="s">
        <v>19803</v>
      </c>
      <c r="B6623" t="s">
        <v>10872</v>
      </c>
      <c r="C6623">
        <v>3531025</v>
      </c>
      <c r="D6623" t="s">
        <v>19805</v>
      </c>
      <c r="E6623" t="s">
        <v>14793</v>
      </c>
      <c r="F6623" t="s">
        <v>6402</v>
      </c>
      <c r="G6623">
        <v>247</v>
      </c>
      <c r="H6623">
        <v>3394</v>
      </c>
      <c r="I6623">
        <v>0</v>
      </c>
      <c r="J6623">
        <v>0</v>
      </c>
      <c r="K6623">
        <v>0</v>
      </c>
      <c r="M6623">
        <v>2018</v>
      </c>
      <c r="N6623" t="s">
        <v>1463</v>
      </c>
      <c r="O6623" t="s">
        <v>6420</v>
      </c>
      <c r="P6623">
        <v>3</v>
      </c>
      <c r="Q6623" t="s">
        <v>7733</v>
      </c>
      <c r="R6623" t="s">
        <v>7734</v>
      </c>
      <c r="S6623" t="s">
        <v>7734</v>
      </c>
      <c r="T6623" t="s">
        <v>24918</v>
      </c>
      <c r="U6623">
        <f t="shared" si="103"/>
        <v>3394</v>
      </c>
    </row>
    <row r="6624" spans="1:21" x14ac:dyDescent="0.2">
      <c r="A6624" t="s">
        <v>19806</v>
      </c>
      <c r="B6624" t="s">
        <v>10872</v>
      </c>
      <c r="C6624">
        <v>3531025</v>
      </c>
      <c r="D6624" t="s">
        <v>6428</v>
      </c>
      <c r="E6624" t="s">
        <v>10884</v>
      </c>
      <c r="F6624" t="s">
        <v>6402</v>
      </c>
      <c r="G6624">
        <v>0</v>
      </c>
      <c r="H6624">
        <v>0</v>
      </c>
      <c r="I6624">
        <v>1</v>
      </c>
      <c r="J6624">
        <v>1</v>
      </c>
      <c r="K6624">
        <v>1</v>
      </c>
      <c r="M6624">
        <v>2018</v>
      </c>
      <c r="N6624" t="s">
        <v>1463</v>
      </c>
      <c r="O6624" t="s">
        <v>7007</v>
      </c>
      <c r="P6624">
        <v>2</v>
      </c>
      <c r="Q6624" t="s">
        <v>7733</v>
      </c>
      <c r="R6624" t="s">
        <v>7734</v>
      </c>
      <c r="S6624" t="s">
        <v>7734</v>
      </c>
      <c r="T6624" t="s">
        <v>24919</v>
      </c>
      <c r="U6624">
        <f t="shared" si="103"/>
        <v>3394</v>
      </c>
    </row>
    <row r="6625" spans="1:21" x14ac:dyDescent="0.2">
      <c r="A6625" t="s">
        <v>19803</v>
      </c>
      <c r="B6625" t="s">
        <v>10872</v>
      </c>
      <c r="C6625">
        <v>3531025</v>
      </c>
      <c r="D6625" t="s">
        <v>6566</v>
      </c>
      <c r="E6625" t="s">
        <v>7741</v>
      </c>
      <c r="F6625" t="s">
        <v>6402</v>
      </c>
      <c r="G6625">
        <v>457</v>
      </c>
      <c r="H6625">
        <v>3394</v>
      </c>
      <c r="I6625">
        <v>0</v>
      </c>
      <c r="J6625">
        <v>0</v>
      </c>
      <c r="K6625">
        <v>0</v>
      </c>
      <c r="M6625">
        <v>2018</v>
      </c>
      <c r="N6625" t="s">
        <v>1463</v>
      </c>
      <c r="O6625" t="s">
        <v>6420</v>
      </c>
      <c r="P6625">
        <v>3</v>
      </c>
      <c r="Q6625" t="s">
        <v>7733</v>
      </c>
      <c r="R6625" t="s">
        <v>7734</v>
      </c>
      <c r="S6625" t="s">
        <v>7734</v>
      </c>
      <c r="T6625" t="s">
        <v>24920</v>
      </c>
      <c r="U6625">
        <f t="shared" si="103"/>
        <v>3394</v>
      </c>
    </row>
    <row r="6626" spans="1:21" x14ac:dyDescent="0.2">
      <c r="A6626" t="s">
        <v>19806</v>
      </c>
      <c r="B6626" t="s">
        <v>10872</v>
      </c>
      <c r="C6626">
        <v>3531025</v>
      </c>
      <c r="D6626" t="s">
        <v>10877</v>
      </c>
      <c r="E6626" t="s">
        <v>10878</v>
      </c>
      <c r="F6626" t="s">
        <v>6402</v>
      </c>
      <c r="G6626">
        <v>0</v>
      </c>
      <c r="H6626">
        <v>0</v>
      </c>
      <c r="I6626">
        <v>1</v>
      </c>
      <c r="J6626">
        <v>1</v>
      </c>
      <c r="K6626">
        <v>1</v>
      </c>
      <c r="M6626">
        <v>2018</v>
      </c>
      <c r="N6626" t="s">
        <v>1463</v>
      </c>
      <c r="O6626" t="s">
        <v>7007</v>
      </c>
      <c r="P6626">
        <v>2</v>
      </c>
      <c r="Q6626" t="s">
        <v>7733</v>
      </c>
      <c r="R6626" t="s">
        <v>7734</v>
      </c>
      <c r="S6626" t="s">
        <v>7734</v>
      </c>
      <c r="T6626" t="s">
        <v>6205</v>
      </c>
      <c r="U6626">
        <f t="shared" si="103"/>
        <v>3394</v>
      </c>
    </row>
    <row r="6627" spans="1:21" x14ac:dyDescent="0.2">
      <c r="A6627" t="s">
        <v>19807</v>
      </c>
      <c r="B6627" t="s">
        <v>10872</v>
      </c>
      <c r="C6627">
        <v>3531025</v>
      </c>
      <c r="D6627" t="s">
        <v>7493</v>
      </c>
      <c r="E6627" t="s">
        <v>6878</v>
      </c>
      <c r="F6627" t="s">
        <v>6402</v>
      </c>
      <c r="G6627">
        <v>0</v>
      </c>
      <c r="H6627">
        <v>0</v>
      </c>
      <c r="I6627">
        <v>1</v>
      </c>
      <c r="J6627">
        <v>1</v>
      </c>
      <c r="K6627">
        <v>1</v>
      </c>
      <c r="M6627">
        <v>2018</v>
      </c>
      <c r="N6627" t="s">
        <v>6404</v>
      </c>
      <c r="O6627">
        <v>99</v>
      </c>
      <c r="P6627">
        <v>1</v>
      </c>
      <c r="Q6627" t="s">
        <v>7733</v>
      </c>
      <c r="R6627" t="s">
        <v>7734</v>
      </c>
      <c r="S6627" t="s">
        <v>7734</v>
      </c>
      <c r="T6627" t="s">
        <v>24921</v>
      </c>
      <c r="U6627">
        <f t="shared" si="103"/>
        <v>3394</v>
      </c>
    </row>
    <row r="6628" spans="1:21" x14ac:dyDescent="0.2">
      <c r="A6628" t="s">
        <v>19808</v>
      </c>
      <c r="B6628" t="s">
        <v>13158</v>
      </c>
      <c r="C6628">
        <v>3507033</v>
      </c>
      <c r="D6628" t="s">
        <v>6761</v>
      </c>
      <c r="E6628" t="s">
        <v>12888</v>
      </c>
      <c r="F6628" t="s">
        <v>6402</v>
      </c>
      <c r="G6628">
        <v>213</v>
      </c>
      <c r="H6628">
        <v>1329</v>
      </c>
      <c r="I6628">
        <v>0</v>
      </c>
      <c r="J6628">
        <v>1</v>
      </c>
      <c r="K6628">
        <v>0</v>
      </c>
      <c r="M6628">
        <v>2018</v>
      </c>
      <c r="N6628" t="s">
        <v>1463</v>
      </c>
      <c r="O6628">
        <v>99</v>
      </c>
      <c r="P6628">
        <v>4</v>
      </c>
      <c r="Q6628" t="s">
        <v>7733</v>
      </c>
      <c r="R6628" t="s">
        <v>7734</v>
      </c>
      <c r="S6628" t="s">
        <v>7734</v>
      </c>
      <c r="T6628" t="s">
        <v>6213</v>
      </c>
      <c r="U6628">
        <f t="shared" si="103"/>
        <v>1329</v>
      </c>
    </row>
    <row r="6629" spans="1:21" x14ac:dyDescent="0.2">
      <c r="A6629" t="s">
        <v>19808</v>
      </c>
      <c r="B6629" t="s">
        <v>13158</v>
      </c>
      <c r="C6629">
        <v>3507033</v>
      </c>
      <c r="D6629" t="s">
        <v>7022</v>
      </c>
      <c r="E6629" t="s">
        <v>13159</v>
      </c>
      <c r="F6629" t="s">
        <v>6402</v>
      </c>
      <c r="G6629">
        <v>174</v>
      </c>
      <c r="H6629">
        <v>1329</v>
      </c>
      <c r="I6629">
        <v>1</v>
      </c>
      <c r="J6629">
        <v>0</v>
      </c>
      <c r="K6629">
        <v>0</v>
      </c>
      <c r="M6629">
        <v>2018</v>
      </c>
      <c r="N6629" t="s">
        <v>1463</v>
      </c>
      <c r="O6629">
        <v>99</v>
      </c>
      <c r="P6629">
        <v>4</v>
      </c>
      <c r="Q6629" t="s">
        <v>7733</v>
      </c>
      <c r="R6629" t="s">
        <v>7734</v>
      </c>
      <c r="S6629" t="s">
        <v>7734</v>
      </c>
      <c r="T6629" t="s">
        <v>1399</v>
      </c>
      <c r="U6629">
        <f t="shared" si="103"/>
        <v>1329</v>
      </c>
    </row>
    <row r="6630" spans="1:21" x14ac:dyDescent="0.2">
      <c r="A6630" t="s">
        <v>19808</v>
      </c>
      <c r="B6630" t="s">
        <v>13158</v>
      </c>
      <c r="C6630">
        <v>3507033</v>
      </c>
      <c r="D6630" t="s">
        <v>19809</v>
      </c>
      <c r="E6630" t="s">
        <v>12006</v>
      </c>
      <c r="F6630" t="s">
        <v>6402</v>
      </c>
      <c r="G6630">
        <v>183</v>
      </c>
      <c r="H6630">
        <v>1329</v>
      </c>
      <c r="I6630">
        <v>1</v>
      </c>
      <c r="J6630">
        <v>1</v>
      </c>
      <c r="K6630">
        <v>0</v>
      </c>
      <c r="M6630">
        <v>2018</v>
      </c>
      <c r="N6630" t="s">
        <v>1463</v>
      </c>
      <c r="O6630">
        <v>99</v>
      </c>
      <c r="P6630">
        <v>4</v>
      </c>
      <c r="Q6630" t="s">
        <v>7733</v>
      </c>
      <c r="R6630" t="s">
        <v>7734</v>
      </c>
      <c r="S6630" t="s">
        <v>7734</v>
      </c>
      <c r="T6630" t="s">
        <v>24922</v>
      </c>
      <c r="U6630">
        <f t="shared" si="103"/>
        <v>1329</v>
      </c>
    </row>
    <row r="6631" spans="1:21" x14ac:dyDescent="0.2">
      <c r="A6631" t="s">
        <v>19808</v>
      </c>
      <c r="B6631" t="s">
        <v>13158</v>
      </c>
      <c r="C6631">
        <v>3507033</v>
      </c>
      <c r="D6631" t="s">
        <v>6411</v>
      </c>
      <c r="E6631" t="s">
        <v>19810</v>
      </c>
      <c r="F6631" t="s">
        <v>6402</v>
      </c>
      <c r="G6631">
        <v>123</v>
      </c>
      <c r="H6631">
        <v>1329</v>
      </c>
      <c r="I6631">
        <v>1</v>
      </c>
      <c r="J6631">
        <v>0</v>
      </c>
      <c r="K6631">
        <v>0</v>
      </c>
      <c r="M6631">
        <v>2018</v>
      </c>
      <c r="N6631" t="s">
        <v>1463</v>
      </c>
      <c r="O6631">
        <v>99</v>
      </c>
      <c r="P6631">
        <v>4</v>
      </c>
      <c r="Q6631" t="s">
        <v>7733</v>
      </c>
      <c r="R6631" t="s">
        <v>7734</v>
      </c>
      <c r="S6631" t="s">
        <v>7734</v>
      </c>
      <c r="T6631" t="s">
        <v>24923</v>
      </c>
      <c r="U6631">
        <f t="shared" si="103"/>
        <v>1329</v>
      </c>
    </row>
    <row r="6632" spans="1:21" x14ac:dyDescent="0.2">
      <c r="A6632" t="s">
        <v>19808</v>
      </c>
      <c r="B6632" t="s">
        <v>13158</v>
      </c>
      <c r="C6632">
        <v>3507033</v>
      </c>
      <c r="D6632" t="s">
        <v>7224</v>
      </c>
      <c r="E6632" t="s">
        <v>6647</v>
      </c>
      <c r="F6632" t="s">
        <v>6402</v>
      </c>
      <c r="G6632">
        <v>261</v>
      </c>
      <c r="H6632">
        <v>1329</v>
      </c>
      <c r="I6632">
        <v>0</v>
      </c>
      <c r="J6632">
        <v>1</v>
      </c>
      <c r="K6632">
        <v>0</v>
      </c>
      <c r="M6632">
        <v>2018</v>
      </c>
      <c r="N6632" t="s">
        <v>1463</v>
      </c>
      <c r="O6632">
        <v>99</v>
      </c>
      <c r="P6632">
        <v>4</v>
      </c>
      <c r="Q6632" t="s">
        <v>7733</v>
      </c>
      <c r="R6632" t="s">
        <v>7734</v>
      </c>
      <c r="S6632" t="s">
        <v>7734</v>
      </c>
      <c r="T6632" t="s">
        <v>24924</v>
      </c>
      <c r="U6632">
        <f t="shared" si="103"/>
        <v>1329</v>
      </c>
    </row>
    <row r="6633" spans="1:21" x14ac:dyDescent="0.2">
      <c r="A6633" t="s">
        <v>19808</v>
      </c>
      <c r="B6633" t="s">
        <v>13158</v>
      </c>
      <c r="C6633">
        <v>3507033</v>
      </c>
      <c r="D6633" t="s">
        <v>6597</v>
      </c>
      <c r="E6633" t="s">
        <v>6854</v>
      </c>
      <c r="F6633" t="s">
        <v>6402</v>
      </c>
      <c r="G6633">
        <v>249</v>
      </c>
      <c r="H6633">
        <v>1329</v>
      </c>
      <c r="I6633">
        <v>0</v>
      </c>
      <c r="J6633">
        <v>1</v>
      </c>
      <c r="K6633">
        <v>0</v>
      </c>
      <c r="M6633">
        <v>2018</v>
      </c>
      <c r="N6633" t="s">
        <v>1463</v>
      </c>
      <c r="O6633">
        <v>99</v>
      </c>
      <c r="P6633">
        <v>4</v>
      </c>
      <c r="Q6633" t="s">
        <v>7733</v>
      </c>
      <c r="R6633" t="s">
        <v>7734</v>
      </c>
      <c r="S6633" t="s">
        <v>7734</v>
      </c>
      <c r="T6633" t="s">
        <v>24925</v>
      </c>
      <c r="U6633">
        <f t="shared" si="103"/>
        <v>1329</v>
      </c>
    </row>
    <row r="6634" spans="1:21" x14ac:dyDescent="0.2">
      <c r="A6634" t="s">
        <v>19811</v>
      </c>
      <c r="B6634" t="s">
        <v>13158</v>
      </c>
      <c r="C6634">
        <v>3507033</v>
      </c>
      <c r="D6634" t="s">
        <v>6938</v>
      </c>
      <c r="E6634" t="s">
        <v>7062</v>
      </c>
      <c r="F6634" t="s">
        <v>6402</v>
      </c>
      <c r="G6634">
        <v>0</v>
      </c>
      <c r="H6634">
        <v>0</v>
      </c>
      <c r="I6634">
        <v>1</v>
      </c>
      <c r="J6634">
        <v>1</v>
      </c>
      <c r="K6634">
        <v>1</v>
      </c>
      <c r="M6634">
        <v>2018</v>
      </c>
      <c r="N6634" t="s">
        <v>6404</v>
      </c>
      <c r="O6634">
        <v>99</v>
      </c>
      <c r="P6634">
        <v>1</v>
      </c>
      <c r="Q6634" t="s">
        <v>7733</v>
      </c>
      <c r="R6634" t="s">
        <v>7734</v>
      </c>
      <c r="S6634" t="s">
        <v>7734</v>
      </c>
      <c r="T6634" t="s">
        <v>1398</v>
      </c>
      <c r="U6634">
        <f t="shared" si="103"/>
        <v>1329</v>
      </c>
    </row>
    <row r="6635" spans="1:21" x14ac:dyDescent="0.2">
      <c r="A6635" t="s">
        <v>19808</v>
      </c>
      <c r="B6635" t="s">
        <v>13158</v>
      </c>
      <c r="C6635">
        <v>3507033</v>
      </c>
      <c r="D6635" t="s">
        <v>19812</v>
      </c>
      <c r="E6635" t="s">
        <v>11378</v>
      </c>
      <c r="F6635" t="s">
        <v>6402</v>
      </c>
      <c r="G6635">
        <v>126</v>
      </c>
      <c r="H6635">
        <v>1329</v>
      </c>
      <c r="I6635">
        <v>0</v>
      </c>
      <c r="J6635">
        <v>0</v>
      </c>
      <c r="K6635">
        <v>0</v>
      </c>
      <c r="M6635">
        <v>2018</v>
      </c>
      <c r="N6635" t="s">
        <v>1463</v>
      </c>
      <c r="O6635">
        <v>99</v>
      </c>
      <c r="P6635">
        <v>4</v>
      </c>
      <c r="Q6635" t="s">
        <v>7733</v>
      </c>
      <c r="R6635" t="s">
        <v>7734</v>
      </c>
      <c r="S6635" t="s">
        <v>7734</v>
      </c>
      <c r="T6635" t="s">
        <v>24926</v>
      </c>
      <c r="U6635">
        <f t="shared" si="103"/>
        <v>1329</v>
      </c>
    </row>
    <row r="6636" spans="1:21" x14ac:dyDescent="0.2">
      <c r="A6636" t="s">
        <v>19813</v>
      </c>
      <c r="B6636" t="s">
        <v>13205</v>
      </c>
      <c r="C6636">
        <v>3557091</v>
      </c>
      <c r="D6636" t="s">
        <v>8427</v>
      </c>
      <c r="E6636" t="s">
        <v>19814</v>
      </c>
      <c r="F6636" t="s">
        <v>6402</v>
      </c>
      <c r="G6636">
        <v>217</v>
      </c>
      <c r="H6636">
        <v>383</v>
      </c>
      <c r="I6636">
        <v>1</v>
      </c>
      <c r="J6636">
        <v>1</v>
      </c>
      <c r="K6636">
        <v>0</v>
      </c>
      <c r="M6636">
        <v>2018</v>
      </c>
      <c r="N6636" t="s">
        <v>6404</v>
      </c>
      <c r="O6636">
        <v>99</v>
      </c>
      <c r="P6636">
        <v>1</v>
      </c>
      <c r="Q6636" t="s">
        <v>7733</v>
      </c>
      <c r="R6636" t="s">
        <v>7734</v>
      </c>
      <c r="S6636" t="s">
        <v>7734</v>
      </c>
      <c r="T6636" t="s">
        <v>24927</v>
      </c>
      <c r="U6636">
        <f t="shared" si="103"/>
        <v>1376</v>
      </c>
    </row>
    <row r="6637" spans="1:21" x14ac:dyDescent="0.2">
      <c r="A6637" t="s">
        <v>19815</v>
      </c>
      <c r="B6637" t="s">
        <v>13205</v>
      </c>
      <c r="C6637">
        <v>3557091</v>
      </c>
      <c r="D6637" t="s">
        <v>13209</v>
      </c>
      <c r="E6637" t="s">
        <v>13210</v>
      </c>
      <c r="F6637" t="s">
        <v>6402</v>
      </c>
      <c r="G6637">
        <v>237</v>
      </c>
      <c r="H6637">
        <v>1376</v>
      </c>
      <c r="I6637">
        <v>0</v>
      </c>
      <c r="J6637">
        <v>1</v>
      </c>
      <c r="K6637">
        <v>0</v>
      </c>
      <c r="M6637">
        <v>2018</v>
      </c>
      <c r="N6637" t="s">
        <v>1463</v>
      </c>
      <c r="O6637">
        <v>99</v>
      </c>
      <c r="P6637">
        <v>4</v>
      </c>
      <c r="Q6637" t="s">
        <v>7733</v>
      </c>
      <c r="R6637" t="s">
        <v>7734</v>
      </c>
      <c r="S6637" t="s">
        <v>7734</v>
      </c>
      <c r="T6637" t="s">
        <v>6259</v>
      </c>
      <c r="U6637">
        <f t="shared" si="103"/>
        <v>1376</v>
      </c>
    </row>
    <row r="6638" spans="1:21" x14ac:dyDescent="0.2">
      <c r="A6638" t="s">
        <v>19815</v>
      </c>
      <c r="B6638" t="s">
        <v>13205</v>
      </c>
      <c r="C6638">
        <v>3557091</v>
      </c>
      <c r="D6638" t="s">
        <v>7578</v>
      </c>
      <c r="E6638" t="s">
        <v>9730</v>
      </c>
      <c r="F6638" t="s">
        <v>6402</v>
      </c>
      <c r="G6638">
        <v>170</v>
      </c>
      <c r="H6638">
        <v>1376</v>
      </c>
      <c r="I6638">
        <v>1</v>
      </c>
      <c r="J6638">
        <v>0</v>
      </c>
      <c r="K6638">
        <v>0</v>
      </c>
      <c r="M6638">
        <v>2018</v>
      </c>
      <c r="N6638" t="s">
        <v>1463</v>
      </c>
      <c r="O6638">
        <v>99</v>
      </c>
      <c r="P6638">
        <v>4</v>
      </c>
      <c r="Q6638" t="s">
        <v>7733</v>
      </c>
      <c r="R6638" t="s">
        <v>7734</v>
      </c>
      <c r="S6638" t="s">
        <v>7734</v>
      </c>
      <c r="T6638" t="s">
        <v>24928</v>
      </c>
      <c r="U6638">
        <f t="shared" si="103"/>
        <v>1376</v>
      </c>
    </row>
    <row r="6639" spans="1:21" x14ac:dyDescent="0.2">
      <c r="A6639" t="s">
        <v>19815</v>
      </c>
      <c r="B6639" t="s">
        <v>13205</v>
      </c>
      <c r="C6639">
        <v>3557091</v>
      </c>
      <c r="D6639" t="s">
        <v>6411</v>
      </c>
      <c r="E6639" t="s">
        <v>13207</v>
      </c>
      <c r="F6639" t="s">
        <v>6402</v>
      </c>
      <c r="G6639">
        <v>217</v>
      </c>
      <c r="H6639">
        <v>1376</v>
      </c>
      <c r="I6639">
        <v>0</v>
      </c>
      <c r="J6639">
        <v>1</v>
      </c>
      <c r="K6639">
        <v>0</v>
      </c>
      <c r="M6639">
        <v>2018</v>
      </c>
      <c r="N6639" t="s">
        <v>1463</v>
      </c>
      <c r="O6639">
        <v>99</v>
      </c>
      <c r="P6639">
        <v>4</v>
      </c>
      <c r="Q6639" t="s">
        <v>7733</v>
      </c>
      <c r="R6639" t="s">
        <v>7734</v>
      </c>
      <c r="S6639" t="s">
        <v>7734</v>
      </c>
      <c r="T6639" t="s">
        <v>1409</v>
      </c>
      <c r="U6639">
        <f t="shared" si="103"/>
        <v>1376</v>
      </c>
    </row>
    <row r="6640" spans="1:21" x14ac:dyDescent="0.2">
      <c r="A6640" t="s">
        <v>19813</v>
      </c>
      <c r="B6640" t="s">
        <v>13205</v>
      </c>
      <c r="C6640">
        <v>3557091</v>
      </c>
      <c r="D6640" t="s">
        <v>13212</v>
      </c>
      <c r="E6640" t="s">
        <v>7596</v>
      </c>
      <c r="F6640" t="s">
        <v>6402</v>
      </c>
      <c r="G6640">
        <v>166</v>
      </c>
      <c r="H6640">
        <v>383</v>
      </c>
      <c r="I6640">
        <v>1</v>
      </c>
      <c r="J6640">
        <v>0</v>
      </c>
      <c r="K6640">
        <v>0</v>
      </c>
      <c r="M6640">
        <v>2018</v>
      </c>
      <c r="N6640" t="s">
        <v>6404</v>
      </c>
      <c r="O6640">
        <v>99</v>
      </c>
      <c r="P6640">
        <v>1</v>
      </c>
      <c r="Q6640" t="s">
        <v>7733</v>
      </c>
      <c r="R6640" t="s">
        <v>7734</v>
      </c>
      <c r="S6640" t="s">
        <v>7734</v>
      </c>
      <c r="T6640" t="s">
        <v>6256</v>
      </c>
      <c r="U6640">
        <f t="shared" si="103"/>
        <v>1376</v>
      </c>
    </row>
    <row r="6641" spans="1:21" x14ac:dyDescent="0.2">
      <c r="A6641" t="s">
        <v>19815</v>
      </c>
      <c r="B6641" t="s">
        <v>13205</v>
      </c>
      <c r="C6641">
        <v>3557091</v>
      </c>
      <c r="D6641" t="s">
        <v>8706</v>
      </c>
      <c r="E6641" t="s">
        <v>13211</v>
      </c>
      <c r="F6641" t="s">
        <v>6402</v>
      </c>
      <c r="G6641">
        <v>268</v>
      </c>
      <c r="H6641">
        <v>1376</v>
      </c>
      <c r="I6641">
        <v>1</v>
      </c>
      <c r="J6641">
        <v>1</v>
      </c>
      <c r="K6641">
        <v>0</v>
      </c>
      <c r="M6641">
        <v>2018</v>
      </c>
      <c r="N6641" t="s">
        <v>1463</v>
      </c>
      <c r="O6641">
        <v>99</v>
      </c>
      <c r="P6641">
        <v>4</v>
      </c>
      <c r="Q6641" t="s">
        <v>7733</v>
      </c>
      <c r="R6641" t="s">
        <v>7734</v>
      </c>
      <c r="S6641" t="s">
        <v>7734</v>
      </c>
      <c r="T6641" t="s">
        <v>6258</v>
      </c>
      <c r="U6641">
        <f t="shared" si="103"/>
        <v>1376</v>
      </c>
    </row>
    <row r="6642" spans="1:21" x14ac:dyDescent="0.2">
      <c r="A6642" t="s">
        <v>19815</v>
      </c>
      <c r="B6642" t="s">
        <v>13205</v>
      </c>
      <c r="C6642">
        <v>3557091</v>
      </c>
      <c r="D6642" t="s">
        <v>19816</v>
      </c>
      <c r="E6642" t="s">
        <v>11643</v>
      </c>
      <c r="F6642" t="s">
        <v>6402</v>
      </c>
      <c r="G6642">
        <v>194</v>
      </c>
      <c r="H6642">
        <v>1376</v>
      </c>
      <c r="I6642">
        <v>0</v>
      </c>
      <c r="J6642">
        <v>0</v>
      </c>
      <c r="K6642">
        <v>0</v>
      </c>
      <c r="M6642">
        <v>2018</v>
      </c>
      <c r="N6642" t="s">
        <v>1463</v>
      </c>
      <c r="O6642">
        <v>99</v>
      </c>
      <c r="P6642">
        <v>4</v>
      </c>
      <c r="Q6642" t="s">
        <v>7733</v>
      </c>
      <c r="R6642" t="s">
        <v>7734</v>
      </c>
      <c r="S6642" t="s">
        <v>7734</v>
      </c>
      <c r="T6642" t="s">
        <v>24929</v>
      </c>
      <c r="U6642">
        <f t="shared" si="103"/>
        <v>1376</v>
      </c>
    </row>
    <row r="6643" spans="1:21" x14ac:dyDescent="0.2">
      <c r="A6643" t="s">
        <v>19815</v>
      </c>
      <c r="B6643" t="s">
        <v>13205</v>
      </c>
      <c r="C6643">
        <v>3557091</v>
      </c>
      <c r="D6643" t="s">
        <v>6566</v>
      </c>
      <c r="E6643" t="s">
        <v>6760</v>
      </c>
      <c r="F6643" t="s">
        <v>6402</v>
      </c>
      <c r="G6643">
        <v>290</v>
      </c>
      <c r="H6643">
        <v>1376</v>
      </c>
      <c r="I6643">
        <v>1</v>
      </c>
      <c r="J6643">
        <v>1</v>
      </c>
      <c r="K6643">
        <v>0</v>
      </c>
      <c r="M6643">
        <v>2018</v>
      </c>
      <c r="N6643" t="s">
        <v>1463</v>
      </c>
      <c r="O6643">
        <v>99</v>
      </c>
      <c r="P6643">
        <v>4</v>
      </c>
      <c r="Q6643" t="s">
        <v>7733</v>
      </c>
      <c r="R6643" t="s">
        <v>7734</v>
      </c>
      <c r="S6643" t="s">
        <v>7734</v>
      </c>
      <c r="T6643" t="s">
        <v>24930</v>
      </c>
      <c r="U6643">
        <f t="shared" si="103"/>
        <v>1376</v>
      </c>
    </row>
    <row r="6644" spans="1:21" x14ac:dyDescent="0.2">
      <c r="A6644" t="s">
        <v>19817</v>
      </c>
      <c r="B6644" t="s">
        <v>14098</v>
      </c>
      <c r="C6644">
        <v>3549039</v>
      </c>
      <c r="D6644" t="s">
        <v>7144</v>
      </c>
      <c r="E6644" t="s">
        <v>19818</v>
      </c>
      <c r="F6644" t="s">
        <v>6402</v>
      </c>
      <c r="G6644">
        <v>722</v>
      </c>
      <c r="H6644">
        <v>3871</v>
      </c>
      <c r="I6644">
        <v>0</v>
      </c>
      <c r="J6644">
        <v>1</v>
      </c>
      <c r="K6644">
        <v>0</v>
      </c>
      <c r="M6644">
        <v>2018</v>
      </c>
      <c r="N6644" t="s">
        <v>1463</v>
      </c>
      <c r="O6644">
        <v>99</v>
      </c>
      <c r="P6644">
        <v>4</v>
      </c>
      <c r="Q6644" t="s">
        <v>7733</v>
      </c>
      <c r="R6644" t="s">
        <v>7734</v>
      </c>
      <c r="S6644" t="s">
        <v>7734</v>
      </c>
      <c r="T6644" t="s">
        <v>24931</v>
      </c>
      <c r="U6644">
        <f t="shared" si="103"/>
        <v>3871</v>
      </c>
    </row>
    <row r="6645" spans="1:21" x14ac:dyDescent="0.2">
      <c r="A6645" t="s">
        <v>19817</v>
      </c>
      <c r="B6645" t="s">
        <v>14098</v>
      </c>
      <c r="C6645">
        <v>3549039</v>
      </c>
      <c r="D6645" t="s">
        <v>6609</v>
      </c>
      <c r="E6645" t="s">
        <v>6743</v>
      </c>
      <c r="F6645" t="s">
        <v>6402</v>
      </c>
      <c r="G6645">
        <v>448</v>
      </c>
      <c r="H6645">
        <v>3871</v>
      </c>
      <c r="I6645">
        <v>0</v>
      </c>
      <c r="J6645">
        <v>0</v>
      </c>
      <c r="K6645">
        <v>0</v>
      </c>
      <c r="M6645">
        <v>2018</v>
      </c>
      <c r="N6645" t="s">
        <v>1463</v>
      </c>
      <c r="O6645">
        <v>99</v>
      </c>
      <c r="P6645">
        <v>4</v>
      </c>
      <c r="Q6645" t="s">
        <v>7733</v>
      </c>
      <c r="R6645" t="s">
        <v>7734</v>
      </c>
      <c r="S6645" t="s">
        <v>7734</v>
      </c>
      <c r="T6645" t="s">
        <v>6263</v>
      </c>
      <c r="U6645">
        <f t="shared" si="103"/>
        <v>3871</v>
      </c>
    </row>
    <row r="6646" spans="1:21" x14ac:dyDescent="0.2">
      <c r="A6646" t="s">
        <v>19819</v>
      </c>
      <c r="B6646" t="s">
        <v>14098</v>
      </c>
      <c r="C6646">
        <v>3549039</v>
      </c>
      <c r="D6646" t="s">
        <v>6548</v>
      </c>
      <c r="E6646" t="s">
        <v>6441</v>
      </c>
      <c r="F6646" t="s">
        <v>6402</v>
      </c>
      <c r="G6646">
        <v>0</v>
      </c>
      <c r="H6646">
        <v>0</v>
      </c>
      <c r="I6646">
        <v>1</v>
      </c>
      <c r="J6646">
        <v>1</v>
      </c>
      <c r="K6646">
        <v>1</v>
      </c>
      <c r="M6646">
        <v>2018</v>
      </c>
      <c r="N6646" t="s">
        <v>6404</v>
      </c>
      <c r="O6646">
        <v>99</v>
      </c>
      <c r="P6646">
        <v>1</v>
      </c>
      <c r="Q6646" t="s">
        <v>7733</v>
      </c>
      <c r="R6646" t="s">
        <v>7734</v>
      </c>
      <c r="S6646" t="s">
        <v>7734</v>
      </c>
      <c r="T6646" t="s">
        <v>24932</v>
      </c>
      <c r="U6646">
        <f t="shared" si="103"/>
        <v>3871</v>
      </c>
    </row>
    <row r="6647" spans="1:21" x14ac:dyDescent="0.2">
      <c r="A6647" t="s">
        <v>19817</v>
      </c>
      <c r="B6647" t="s">
        <v>14098</v>
      </c>
      <c r="C6647">
        <v>3549039</v>
      </c>
      <c r="D6647" t="s">
        <v>6822</v>
      </c>
      <c r="E6647" t="s">
        <v>14104</v>
      </c>
      <c r="F6647" t="s">
        <v>6402</v>
      </c>
      <c r="G6647">
        <v>733</v>
      </c>
      <c r="H6647">
        <v>3871</v>
      </c>
      <c r="I6647">
        <v>1</v>
      </c>
      <c r="J6647">
        <v>1</v>
      </c>
      <c r="K6647">
        <v>0</v>
      </c>
      <c r="M6647">
        <v>2018</v>
      </c>
      <c r="N6647" t="s">
        <v>1463</v>
      </c>
      <c r="O6647">
        <v>99</v>
      </c>
      <c r="P6647">
        <v>4</v>
      </c>
      <c r="Q6647" t="s">
        <v>7733</v>
      </c>
      <c r="R6647" t="s">
        <v>7734</v>
      </c>
      <c r="S6647" t="s">
        <v>7734</v>
      </c>
      <c r="T6647" t="s">
        <v>1410</v>
      </c>
      <c r="U6647">
        <f t="shared" si="103"/>
        <v>3871</v>
      </c>
    </row>
    <row r="6648" spans="1:21" x14ac:dyDescent="0.2">
      <c r="A6648" t="s">
        <v>19817</v>
      </c>
      <c r="B6648" t="s">
        <v>14098</v>
      </c>
      <c r="C6648">
        <v>3549039</v>
      </c>
      <c r="D6648" t="s">
        <v>6839</v>
      </c>
      <c r="E6648" t="s">
        <v>8278</v>
      </c>
      <c r="F6648" t="s">
        <v>6402</v>
      </c>
      <c r="G6648">
        <v>704</v>
      </c>
      <c r="H6648">
        <v>3871</v>
      </c>
      <c r="I6648">
        <v>1</v>
      </c>
      <c r="J6648">
        <v>1</v>
      </c>
      <c r="K6648">
        <v>0</v>
      </c>
      <c r="M6648">
        <v>2018</v>
      </c>
      <c r="N6648" t="s">
        <v>1463</v>
      </c>
      <c r="O6648">
        <v>99</v>
      </c>
      <c r="P6648">
        <v>4</v>
      </c>
      <c r="Q6648" t="s">
        <v>7733</v>
      </c>
      <c r="R6648" t="s">
        <v>7734</v>
      </c>
      <c r="S6648" t="s">
        <v>7734</v>
      </c>
      <c r="T6648" t="s">
        <v>24933</v>
      </c>
      <c r="U6648">
        <f t="shared" si="103"/>
        <v>3871</v>
      </c>
    </row>
    <row r="6649" spans="1:21" x14ac:dyDescent="0.2">
      <c r="A6649" t="s">
        <v>19817</v>
      </c>
      <c r="B6649" t="s">
        <v>14098</v>
      </c>
      <c r="C6649">
        <v>3549039</v>
      </c>
      <c r="D6649" t="s">
        <v>6839</v>
      </c>
      <c r="E6649" t="s">
        <v>6435</v>
      </c>
      <c r="F6649" t="s">
        <v>6402</v>
      </c>
      <c r="G6649">
        <v>711</v>
      </c>
      <c r="H6649">
        <v>3871</v>
      </c>
      <c r="I6649">
        <v>1</v>
      </c>
      <c r="J6649">
        <v>1</v>
      </c>
      <c r="K6649">
        <v>0</v>
      </c>
      <c r="M6649">
        <v>2018</v>
      </c>
      <c r="N6649" t="s">
        <v>1463</v>
      </c>
      <c r="O6649">
        <v>99</v>
      </c>
      <c r="P6649">
        <v>4</v>
      </c>
      <c r="Q6649" t="s">
        <v>7733</v>
      </c>
      <c r="R6649" t="s">
        <v>7734</v>
      </c>
      <c r="S6649" t="s">
        <v>7734</v>
      </c>
      <c r="T6649" t="s">
        <v>24934</v>
      </c>
      <c r="U6649">
        <f t="shared" si="103"/>
        <v>3871</v>
      </c>
    </row>
    <row r="6650" spans="1:21" x14ac:dyDescent="0.2">
      <c r="A6650" t="s">
        <v>19817</v>
      </c>
      <c r="B6650" t="s">
        <v>14098</v>
      </c>
      <c r="C6650">
        <v>3549039</v>
      </c>
      <c r="D6650" t="s">
        <v>6477</v>
      </c>
      <c r="E6650" t="s">
        <v>6702</v>
      </c>
      <c r="F6650" t="s">
        <v>6402</v>
      </c>
      <c r="G6650">
        <v>264</v>
      </c>
      <c r="H6650">
        <v>3871</v>
      </c>
      <c r="I6650">
        <v>0</v>
      </c>
      <c r="J6650">
        <v>0</v>
      </c>
      <c r="K6650">
        <v>0</v>
      </c>
      <c r="M6650">
        <v>2018</v>
      </c>
      <c r="N6650" t="s">
        <v>1463</v>
      </c>
      <c r="O6650">
        <v>99</v>
      </c>
      <c r="P6650">
        <v>4</v>
      </c>
      <c r="Q6650" t="s">
        <v>7733</v>
      </c>
      <c r="R6650" t="s">
        <v>7734</v>
      </c>
      <c r="S6650" t="s">
        <v>7734</v>
      </c>
      <c r="T6650" t="s">
        <v>24935</v>
      </c>
      <c r="U6650">
        <f t="shared" si="103"/>
        <v>3871</v>
      </c>
    </row>
    <row r="6651" spans="1:21" x14ac:dyDescent="0.2">
      <c r="A6651" t="s">
        <v>19817</v>
      </c>
      <c r="B6651" t="s">
        <v>14098</v>
      </c>
      <c r="C6651">
        <v>3549039</v>
      </c>
      <c r="D6651" t="s">
        <v>19820</v>
      </c>
      <c r="E6651" t="s">
        <v>15667</v>
      </c>
      <c r="F6651" t="s">
        <v>6402</v>
      </c>
      <c r="G6651">
        <v>289</v>
      </c>
      <c r="H6651">
        <v>3871</v>
      </c>
      <c r="I6651">
        <v>0</v>
      </c>
      <c r="J6651">
        <v>0</v>
      </c>
      <c r="K6651">
        <v>0</v>
      </c>
      <c r="M6651">
        <v>2018</v>
      </c>
      <c r="N6651" t="s">
        <v>1463</v>
      </c>
      <c r="O6651">
        <v>99</v>
      </c>
      <c r="P6651">
        <v>4</v>
      </c>
      <c r="Q6651" t="s">
        <v>7733</v>
      </c>
      <c r="R6651" t="s">
        <v>7734</v>
      </c>
      <c r="S6651" t="s">
        <v>7734</v>
      </c>
      <c r="T6651" t="s">
        <v>24936</v>
      </c>
      <c r="U6651">
        <f t="shared" si="103"/>
        <v>3871</v>
      </c>
    </row>
    <row r="6652" spans="1:21" x14ac:dyDescent="0.2">
      <c r="A6652" t="s">
        <v>19821</v>
      </c>
      <c r="B6652" t="s">
        <v>14410</v>
      </c>
      <c r="C6652">
        <v>3547056</v>
      </c>
      <c r="D6652" t="s">
        <v>6771</v>
      </c>
      <c r="E6652" t="s">
        <v>7581</v>
      </c>
      <c r="F6652" t="s">
        <v>6402</v>
      </c>
      <c r="G6652">
        <v>657</v>
      </c>
      <c r="H6652">
        <v>12775</v>
      </c>
      <c r="I6652">
        <v>0</v>
      </c>
      <c r="J6652">
        <v>0</v>
      </c>
      <c r="K6652">
        <v>0</v>
      </c>
      <c r="M6652">
        <v>2018</v>
      </c>
      <c r="N6652" t="s">
        <v>7594</v>
      </c>
      <c r="O6652">
        <v>99</v>
      </c>
      <c r="P6652">
        <v>5</v>
      </c>
      <c r="Q6652" t="s">
        <v>7733</v>
      </c>
      <c r="R6652" t="s">
        <v>7734</v>
      </c>
      <c r="S6652" t="s">
        <v>7734</v>
      </c>
      <c r="T6652" t="s">
        <v>24937</v>
      </c>
      <c r="U6652">
        <f t="shared" si="103"/>
        <v>12775</v>
      </c>
    </row>
    <row r="6653" spans="1:21" x14ac:dyDescent="0.2">
      <c r="A6653" t="s">
        <v>19822</v>
      </c>
      <c r="B6653" t="s">
        <v>14410</v>
      </c>
      <c r="C6653">
        <v>3547056</v>
      </c>
      <c r="D6653" t="s">
        <v>6914</v>
      </c>
      <c r="E6653" t="s">
        <v>14412</v>
      </c>
      <c r="F6653" t="s">
        <v>6402</v>
      </c>
      <c r="G6653">
        <v>1526</v>
      </c>
      <c r="H6653">
        <v>2982</v>
      </c>
      <c r="I6653">
        <v>1</v>
      </c>
      <c r="J6653">
        <v>1</v>
      </c>
      <c r="K6653">
        <v>0</v>
      </c>
      <c r="M6653">
        <v>2018</v>
      </c>
      <c r="N6653" t="s">
        <v>2531</v>
      </c>
      <c r="O6653">
        <v>99</v>
      </c>
      <c r="P6653">
        <v>1</v>
      </c>
      <c r="Q6653" t="s">
        <v>7733</v>
      </c>
      <c r="R6653" t="s">
        <v>7734</v>
      </c>
      <c r="S6653" t="s">
        <v>7734</v>
      </c>
      <c r="T6653" t="s">
        <v>6275</v>
      </c>
      <c r="U6653">
        <f t="shared" si="103"/>
        <v>12775</v>
      </c>
    </row>
    <row r="6654" spans="1:21" x14ac:dyDescent="0.2">
      <c r="A6654" t="s">
        <v>19821</v>
      </c>
      <c r="B6654" t="s">
        <v>14410</v>
      </c>
      <c r="C6654">
        <v>3547056</v>
      </c>
      <c r="D6654" t="s">
        <v>7710</v>
      </c>
      <c r="E6654" t="s">
        <v>6772</v>
      </c>
      <c r="F6654" t="s">
        <v>6402</v>
      </c>
      <c r="G6654">
        <v>1488</v>
      </c>
      <c r="H6654">
        <v>12775</v>
      </c>
      <c r="I6654">
        <v>1</v>
      </c>
      <c r="J6654">
        <v>1</v>
      </c>
      <c r="K6654">
        <v>0</v>
      </c>
      <c r="M6654">
        <v>2018</v>
      </c>
      <c r="N6654" t="s">
        <v>7594</v>
      </c>
      <c r="O6654">
        <v>99</v>
      </c>
      <c r="P6654">
        <v>5</v>
      </c>
      <c r="Q6654" t="s">
        <v>7733</v>
      </c>
      <c r="R6654" t="s">
        <v>7734</v>
      </c>
      <c r="S6654" t="s">
        <v>7734</v>
      </c>
      <c r="T6654" t="s">
        <v>24938</v>
      </c>
      <c r="U6654">
        <f t="shared" si="103"/>
        <v>12775</v>
      </c>
    </row>
    <row r="6655" spans="1:21" x14ac:dyDescent="0.2">
      <c r="A6655" t="s">
        <v>19821</v>
      </c>
      <c r="B6655" t="s">
        <v>14410</v>
      </c>
      <c r="C6655">
        <v>3547056</v>
      </c>
      <c r="D6655" t="s">
        <v>6548</v>
      </c>
      <c r="E6655" t="s">
        <v>9459</v>
      </c>
      <c r="F6655" t="s">
        <v>6402</v>
      </c>
      <c r="G6655">
        <v>1658</v>
      </c>
      <c r="H6655">
        <v>12775</v>
      </c>
      <c r="I6655">
        <v>1</v>
      </c>
      <c r="J6655">
        <v>1</v>
      </c>
      <c r="K6655">
        <v>0</v>
      </c>
      <c r="M6655">
        <v>2018</v>
      </c>
      <c r="N6655" t="s">
        <v>7594</v>
      </c>
      <c r="O6655">
        <v>99</v>
      </c>
      <c r="P6655">
        <v>5</v>
      </c>
      <c r="Q6655" t="s">
        <v>7733</v>
      </c>
      <c r="R6655" t="s">
        <v>7734</v>
      </c>
      <c r="S6655" t="s">
        <v>7734</v>
      </c>
      <c r="T6655" t="s">
        <v>24939</v>
      </c>
      <c r="U6655">
        <f t="shared" si="103"/>
        <v>12775</v>
      </c>
    </row>
    <row r="6656" spans="1:21" x14ac:dyDescent="0.2">
      <c r="A6656" t="s">
        <v>19821</v>
      </c>
      <c r="B6656" t="s">
        <v>14410</v>
      </c>
      <c r="C6656">
        <v>3547056</v>
      </c>
      <c r="D6656" t="s">
        <v>8643</v>
      </c>
      <c r="E6656" t="s">
        <v>6929</v>
      </c>
      <c r="F6656" t="s">
        <v>6402</v>
      </c>
      <c r="G6656">
        <v>1294</v>
      </c>
      <c r="H6656">
        <v>12775</v>
      </c>
      <c r="I6656">
        <v>1</v>
      </c>
      <c r="J6656">
        <v>1</v>
      </c>
      <c r="K6656">
        <v>0</v>
      </c>
      <c r="M6656">
        <v>2018</v>
      </c>
      <c r="N6656" t="s">
        <v>7594</v>
      </c>
      <c r="O6656">
        <v>99</v>
      </c>
      <c r="P6656">
        <v>5</v>
      </c>
      <c r="Q6656" t="s">
        <v>7733</v>
      </c>
      <c r="R6656" t="s">
        <v>7734</v>
      </c>
      <c r="S6656" t="s">
        <v>7734</v>
      </c>
      <c r="T6656" t="s">
        <v>24940</v>
      </c>
      <c r="U6656">
        <f t="shared" si="103"/>
        <v>12775</v>
      </c>
    </row>
    <row r="6657" spans="1:21" x14ac:dyDescent="0.2">
      <c r="A6657" t="s">
        <v>19821</v>
      </c>
      <c r="B6657" t="s">
        <v>14410</v>
      </c>
      <c r="C6657">
        <v>3547056</v>
      </c>
      <c r="D6657" t="s">
        <v>6406</v>
      </c>
      <c r="E6657" t="s">
        <v>15294</v>
      </c>
      <c r="F6657" t="s">
        <v>6402</v>
      </c>
      <c r="G6657">
        <v>1244</v>
      </c>
      <c r="H6657">
        <v>12775</v>
      </c>
      <c r="I6657">
        <v>1</v>
      </c>
      <c r="J6657">
        <v>1</v>
      </c>
      <c r="K6657">
        <v>0</v>
      </c>
      <c r="M6657">
        <v>2018</v>
      </c>
      <c r="N6657" t="s">
        <v>7594</v>
      </c>
      <c r="O6657">
        <v>99</v>
      </c>
      <c r="P6657">
        <v>5</v>
      </c>
      <c r="Q6657" t="s">
        <v>7733</v>
      </c>
      <c r="R6657" t="s">
        <v>7734</v>
      </c>
      <c r="S6657" t="s">
        <v>7734</v>
      </c>
      <c r="T6657" t="s">
        <v>24941</v>
      </c>
      <c r="U6657">
        <f t="shared" si="103"/>
        <v>12775</v>
      </c>
    </row>
    <row r="6658" spans="1:21" x14ac:dyDescent="0.2">
      <c r="A6658" t="s">
        <v>19821</v>
      </c>
      <c r="B6658" t="s">
        <v>14410</v>
      </c>
      <c r="C6658">
        <v>3547056</v>
      </c>
      <c r="D6658" t="s">
        <v>7609</v>
      </c>
      <c r="E6658" t="s">
        <v>15310</v>
      </c>
      <c r="F6658" t="s">
        <v>6402</v>
      </c>
      <c r="G6658">
        <v>649</v>
      </c>
      <c r="H6658">
        <v>12775</v>
      </c>
      <c r="I6658">
        <v>0</v>
      </c>
      <c r="J6658">
        <v>0</v>
      </c>
      <c r="K6658">
        <v>0</v>
      </c>
      <c r="M6658">
        <v>2018</v>
      </c>
      <c r="N6658" t="s">
        <v>7594</v>
      </c>
      <c r="O6658">
        <v>99</v>
      </c>
      <c r="P6658">
        <v>5</v>
      </c>
      <c r="Q6658" t="s">
        <v>7733</v>
      </c>
      <c r="R6658" t="s">
        <v>7734</v>
      </c>
      <c r="S6658" t="s">
        <v>7734</v>
      </c>
      <c r="T6658" t="s">
        <v>24942</v>
      </c>
      <c r="U6658">
        <f t="shared" ref="U6658:U6695" si="104">_xlfn.MAXIFS($H$2:$H$6695, $C$2:$C$6695,C6658)</f>
        <v>12775</v>
      </c>
    </row>
    <row r="6659" spans="1:21" x14ac:dyDescent="0.2">
      <c r="A6659" t="s">
        <v>19821</v>
      </c>
      <c r="B6659" t="s">
        <v>14410</v>
      </c>
      <c r="C6659">
        <v>3547056</v>
      </c>
      <c r="D6659" t="s">
        <v>7261</v>
      </c>
      <c r="E6659" t="s">
        <v>7049</v>
      </c>
      <c r="F6659" t="s">
        <v>6402</v>
      </c>
      <c r="G6659">
        <v>792</v>
      </c>
      <c r="H6659">
        <v>12775</v>
      </c>
      <c r="I6659">
        <v>0</v>
      </c>
      <c r="J6659">
        <v>0</v>
      </c>
      <c r="K6659">
        <v>0</v>
      </c>
      <c r="M6659">
        <v>2018</v>
      </c>
      <c r="N6659" t="s">
        <v>7594</v>
      </c>
      <c r="O6659">
        <v>99</v>
      </c>
      <c r="P6659">
        <v>5</v>
      </c>
      <c r="Q6659" t="s">
        <v>7733</v>
      </c>
      <c r="R6659" t="s">
        <v>7734</v>
      </c>
      <c r="S6659" t="s">
        <v>7734</v>
      </c>
      <c r="T6659" t="s">
        <v>1412</v>
      </c>
      <c r="U6659">
        <f t="shared" si="104"/>
        <v>12775</v>
      </c>
    </row>
    <row r="6660" spans="1:21" x14ac:dyDescent="0.2">
      <c r="A6660" t="s">
        <v>19823</v>
      </c>
      <c r="B6660" t="s">
        <v>14410</v>
      </c>
      <c r="C6660">
        <v>3547056</v>
      </c>
      <c r="D6660" t="s">
        <v>15123</v>
      </c>
      <c r="E6660" t="s">
        <v>6872</v>
      </c>
      <c r="F6660" t="s">
        <v>6402</v>
      </c>
      <c r="G6660">
        <v>1385</v>
      </c>
      <c r="H6660">
        <v>3022</v>
      </c>
      <c r="I6660">
        <v>1</v>
      </c>
      <c r="J6660">
        <v>0</v>
      </c>
      <c r="K6660">
        <v>0</v>
      </c>
      <c r="M6660">
        <v>2018</v>
      </c>
      <c r="N6660" t="s">
        <v>6404</v>
      </c>
      <c r="O6660">
        <v>99</v>
      </c>
      <c r="P6660">
        <v>1</v>
      </c>
      <c r="Q6660" t="s">
        <v>7733</v>
      </c>
      <c r="R6660" t="s">
        <v>7734</v>
      </c>
      <c r="S6660" t="s">
        <v>7734</v>
      </c>
      <c r="T6660" t="s">
        <v>24943</v>
      </c>
      <c r="U6660">
        <f t="shared" si="104"/>
        <v>12775</v>
      </c>
    </row>
    <row r="6661" spans="1:21" x14ac:dyDescent="0.2">
      <c r="A6661" t="s">
        <v>19821</v>
      </c>
      <c r="B6661" t="s">
        <v>14410</v>
      </c>
      <c r="C6661">
        <v>3547056</v>
      </c>
      <c r="D6661" t="s">
        <v>6493</v>
      </c>
      <c r="E6661" t="s">
        <v>7102</v>
      </c>
      <c r="F6661" t="s">
        <v>6402</v>
      </c>
      <c r="G6661">
        <v>532</v>
      </c>
      <c r="H6661">
        <v>12775</v>
      </c>
      <c r="I6661">
        <v>0</v>
      </c>
      <c r="J6661">
        <v>0</v>
      </c>
      <c r="K6661">
        <v>0</v>
      </c>
      <c r="M6661">
        <v>2018</v>
      </c>
      <c r="N6661" t="s">
        <v>7594</v>
      </c>
      <c r="O6661">
        <v>99</v>
      </c>
      <c r="P6661">
        <v>5</v>
      </c>
      <c r="Q6661" t="s">
        <v>7733</v>
      </c>
      <c r="R6661" t="s">
        <v>7734</v>
      </c>
      <c r="S6661" t="s">
        <v>7734</v>
      </c>
      <c r="T6661" t="s">
        <v>6276</v>
      </c>
      <c r="U6661">
        <f t="shared" si="104"/>
        <v>12775</v>
      </c>
    </row>
    <row r="6662" spans="1:21" x14ac:dyDescent="0.2">
      <c r="A6662" t="s">
        <v>19822</v>
      </c>
      <c r="B6662" t="s">
        <v>14410</v>
      </c>
      <c r="C6662">
        <v>3547056</v>
      </c>
      <c r="D6662" t="s">
        <v>6442</v>
      </c>
      <c r="E6662" t="s">
        <v>14414</v>
      </c>
      <c r="F6662" t="s">
        <v>6402</v>
      </c>
      <c r="G6662">
        <v>1456</v>
      </c>
      <c r="H6662">
        <v>2982</v>
      </c>
      <c r="I6662">
        <v>0</v>
      </c>
      <c r="J6662">
        <v>0</v>
      </c>
      <c r="K6662">
        <v>0</v>
      </c>
      <c r="M6662">
        <v>2018</v>
      </c>
      <c r="N6662" t="s">
        <v>2531</v>
      </c>
      <c r="O6662">
        <v>99</v>
      </c>
      <c r="P6662">
        <v>1</v>
      </c>
      <c r="Q6662" t="s">
        <v>7733</v>
      </c>
      <c r="R6662" t="s">
        <v>7734</v>
      </c>
      <c r="S6662" t="s">
        <v>7734</v>
      </c>
      <c r="T6662" t="s">
        <v>6277</v>
      </c>
      <c r="U6662">
        <f t="shared" si="104"/>
        <v>12775</v>
      </c>
    </row>
    <row r="6663" spans="1:21" x14ac:dyDescent="0.2">
      <c r="A6663" t="s">
        <v>19821</v>
      </c>
      <c r="B6663" t="s">
        <v>14410</v>
      </c>
      <c r="C6663">
        <v>3547056</v>
      </c>
      <c r="D6663" t="s">
        <v>15809</v>
      </c>
      <c r="E6663" t="s">
        <v>9638</v>
      </c>
      <c r="F6663" t="s">
        <v>6402</v>
      </c>
      <c r="G6663">
        <v>732</v>
      </c>
      <c r="H6663">
        <v>12775</v>
      </c>
      <c r="I6663">
        <v>0</v>
      </c>
      <c r="J6663">
        <v>0</v>
      </c>
      <c r="K6663">
        <v>0</v>
      </c>
      <c r="M6663">
        <v>2018</v>
      </c>
      <c r="N6663" t="s">
        <v>7594</v>
      </c>
      <c r="O6663">
        <v>99</v>
      </c>
      <c r="P6663">
        <v>5</v>
      </c>
      <c r="Q6663" t="s">
        <v>7733</v>
      </c>
      <c r="R6663" t="s">
        <v>7734</v>
      </c>
      <c r="S6663" t="s">
        <v>7734</v>
      </c>
      <c r="T6663" t="s">
        <v>24944</v>
      </c>
      <c r="U6663">
        <f t="shared" si="104"/>
        <v>12775</v>
      </c>
    </row>
    <row r="6664" spans="1:21" x14ac:dyDescent="0.2">
      <c r="A6664" t="s">
        <v>19821</v>
      </c>
      <c r="B6664" t="s">
        <v>14410</v>
      </c>
      <c r="C6664">
        <v>3547056</v>
      </c>
      <c r="D6664" t="s">
        <v>19824</v>
      </c>
      <c r="E6664" t="s">
        <v>10617</v>
      </c>
      <c r="F6664" t="s">
        <v>6402</v>
      </c>
      <c r="G6664">
        <v>424</v>
      </c>
      <c r="H6664">
        <v>12775</v>
      </c>
      <c r="I6664">
        <v>0</v>
      </c>
      <c r="J6664">
        <v>0</v>
      </c>
      <c r="K6664">
        <v>0</v>
      </c>
      <c r="M6664">
        <v>2018</v>
      </c>
      <c r="N6664" t="s">
        <v>7594</v>
      </c>
      <c r="O6664">
        <v>99</v>
      </c>
      <c r="P6664">
        <v>5</v>
      </c>
      <c r="Q6664" t="s">
        <v>7733</v>
      </c>
      <c r="R6664" t="s">
        <v>7734</v>
      </c>
      <c r="S6664" t="s">
        <v>7734</v>
      </c>
      <c r="T6664" t="s">
        <v>24945</v>
      </c>
      <c r="U6664">
        <f t="shared" si="104"/>
        <v>12775</v>
      </c>
    </row>
    <row r="6665" spans="1:21" x14ac:dyDescent="0.2">
      <c r="A6665" t="s">
        <v>19823</v>
      </c>
      <c r="B6665" t="s">
        <v>14410</v>
      </c>
      <c r="C6665">
        <v>3547056</v>
      </c>
      <c r="D6665" t="s">
        <v>6622</v>
      </c>
      <c r="E6665" t="s">
        <v>7266</v>
      </c>
      <c r="F6665" t="s">
        <v>6402</v>
      </c>
      <c r="G6665">
        <v>1637</v>
      </c>
      <c r="H6665">
        <v>3022</v>
      </c>
      <c r="I6665">
        <v>0</v>
      </c>
      <c r="J6665">
        <v>1</v>
      </c>
      <c r="K6665">
        <v>0</v>
      </c>
      <c r="M6665">
        <v>2018</v>
      </c>
      <c r="N6665" t="s">
        <v>6404</v>
      </c>
      <c r="O6665">
        <v>99</v>
      </c>
      <c r="P6665">
        <v>1</v>
      </c>
      <c r="Q6665" t="s">
        <v>7733</v>
      </c>
      <c r="R6665" t="s">
        <v>7734</v>
      </c>
      <c r="S6665" t="s">
        <v>7734</v>
      </c>
      <c r="T6665" t="s">
        <v>6274</v>
      </c>
      <c r="U6665">
        <f t="shared" si="104"/>
        <v>12775</v>
      </c>
    </row>
    <row r="6666" spans="1:21" x14ac:dyDescent="0.2">
      <c r="A6666" t="s">
        <v>19821</v>
      </c>
      <c r="B6666" t="s">
        <v>14410</v>
      </c>
      <c r="C6666">
        <v>3547056</v>
      </c>
      <c r="D6666" t="s">
        <v>6649</v>
      </c>
      <c r="E6666" t="s">
        <v>7506</v>
      </c>
      <c r="F6666" t="s">
        <v>6402</v>
      </c>
      <c r="G6666">
        <v>1918</v>
      </c>
      <c r="H6666">
        <v>12775</v>
      </c>
      <c r="I6666">
        <v>0</v>
      </c>
      <c r="J6666">
        <v>1</v>
      </c>
      <c r="K6666">
        <v>0</v>
      </c>
      <c r="M6666">
        <v>2018</v>
      </c>
      <c r="N6666" t="s">
        <v>7594</v>
      </c>
      <c r="O6666">
        <v>99</v>
      </c>
      <c r="P6666">
        <v>5</v>
      </c>
      <c r="Q6666" t="s">
        <v>7733</v>
      </c>
      <c r="R6666" t="s">
        <v>7734</v>
      </c>
      <c r="S6666" t="s">
        <v>7734</v>
      </c>
      <c r="T6666" t="s">
        <v>1411</v>
      </c>
      <c r="U6666">
        <f t="shared" si="104"/>
        <v>12775</v>
      </c>
    </row>
    <row r="6667" spans="1:21" x14ac:dyDescent="0.2">
      <c r="A6667" t="s">
        <v>19821</v>
      </c>
      <c r="B6667" t="s">
        <v>14410</v>
      </c>
      <c r="C6667">
        <v>3547056</v>
      </c>
      <c r="D6667" t="s">
        <v>15610</v>
      </c>
      <c r="E6667" t="s">
        <v>15562</v>
      </c>
      <c r="F6667" t="s">
        <v>6402</v>
      </c>
      <c r="G6667">
        <v>798</v>
      </c>
      <c r="H6667">
        <v>12775</v>
      </c>
      <c r="I6667">
        <v>0</v>
      </c>
      <c r="J6667">
        <v>0</v>
      </c>
      <c r="K6667">
        <v>0</v>
      </c>
      <c r="M6667">
        <v>2018</v>
      </c>
      <c r="N6667" t="s">
        <v>7594</v>
      </c>
      <c r="O6667">
        <v>99</v>
      </c>
      <c r="P6667">
        <v>5</v>
      </c>
      <c r="Q6667" t="s">
        <v>7733</v>
      </c>
      <c r="R6667" t="s">
        <v>7734</v>
      </c>
      <c r="S6667" t="s">
        <v>7734</v>
      </c>
      <c r="T6667" t="s">
        <v>24946</v>
      </c>
      <c r="U6667">
        <f t="shared" si="104"/>
        <v>12775</v>
      </c>
    </row>
    <row r="6668" spans="1:21" x14ac:dyDescent="0.2">
      <c r="A6668" t="s">
        <v>19821</v>
      </c>
      <c r="B6668" t="s">
        <v>14410</v>
      </c>
      <c r="C6668">
        <v>3547056</v>
      </c>
      <c r="D6668" t="s">
        <v>6503</v>
      </c>
      <c r="E6668" t="s">
        <v>11627</v>
      </c>
      <c r="F6668" t="s">
        <v>6402</v>
      </c>
      <c r="G6668">
        <v>589</v>
      </c>
      <c r="H6668">
        <v>12775</v>
      </c>
      <c r="I6668">
        <v>0</v>
      </c>
      <c r="J6668">
        <v>0</v>
      </c>
      <c r="K6668">
        <v>0</v>
      </c>
      <c r="M6668">
        <v>2018</v>
      </c>
      <c r="N6668" t="s">
        <v>7594</v>
      </c>
      <c r="O6668">
        <v>99</v>
      </c>
      <c r="P6668">
        <v>5</v>
      </c>
      <c r="Q6668" t="s">
        <v>7733</v>
      </c>
      <c r="R6668" t="s">
        <v>7734</v>
      </c>
      <c r="S6668" t="s">
        <v>7734</v>
      </c>
      <c r="T6668" t="s">
        <v>6278</v>
      </c>
      <c r="U6668">
        <f t="shared" si="104"/>
        <v>12775</v>
      </c>
    </row>
    <row r="6669" spans="1:21" x14ac:dyDescent="0.2">
      <c r="A6669" t="s">
        <v>19825</v>
      </c>
      <c r="B6669" t="s">
        <v>8902</v>
      </c>
      <c r="C6669">
        <v>3512054</v>
      </c>
      <c r="D6669" t="s">
        <v>7169</v>
      </c>
      <c r="E6669" t="s">
        <v>6763</v>
      </c>
      <c r="F6669" t="s">
        <v>6402</v>
      </c>
      <c r="G6669">
        <v>657</v>
      </c>
      <c r="H6669">
        <v>1460</v>
      </c>
      <c r="I6669">
        <v>0</v>
      </c>
      <c r="J6669">
        <v>1</v>
      </c>
      <c r="K6669">
        <v>0</v>
      </c>
      <c r="M6669">
        <v>2018</v>
      </c>
      <c r="N6669" t="s">
        <v>2531</v>
      </c>
      <c r="O6669">
        <v>99</v>
      </c>
      <c r="P6669">
        <v>1</v>
      </c>
      <c r="Q6669" t="s">
        <v>7733</v>
      </c>
      <c r="R6669" t="s">
        <v>7734</v>
      </c>
      <c r="S6669" t="s">
        <v>7734</v>
      </c>
      <c r="T6669" t="s">
        <v>24947</v>
      </c>
      <c r="U6669">
        <f t="shared" si="104"/>
        <v>4008</v>
      </c>
    </row>
    <row r="6670" spans="1:21" x14ac:dyDescent="0.2">
      <c r="A6670" t="s">
        <v>19826</v>
      </c>
      <c r="B6670" t="s">
        <v>8902</v>
      </c>
      <c r="C6670">
        <v>3512054</v>
      </c>
      <c r="D6670" t="s">
        <v>6609</v>
      </c>
      <c r="E6670" t="s">
        <v>7518</v>
      </c>
      <c r="F6670" t="s">
        <v>6402</v>
      </c>
      <c r="G6670">
        <v>434</v>
      </c>
      <c r="H6670">
        <v>4008</v>
      </c>
      <c r="I6670">
        <v>0</v>
      </c>
      <c r="J6670">
        <v>0</v>
      </c>
      <c r="K6670">
        <v>0</v>
      </c>
      <c r="M6670">
        <v>2018</v>
      </c>
      <c r="N6670" t="s">
        <v>1463</v>
      </c>
      <c r="O6670">
        <v>99</v>
      </c>
      <c r="P6670">
        <v>3</v>
      </c>
      <c r="Q6670" t="s">
        <v>7733</v>
      </c>
      <c r="R6670" t="s">
        <v>7734</v>
      </c>
      <c r="S6670" t="s">
        <v>7734</v>
      </c>
      <c r="T6670" t="s">
        <v>24948</v>
      </c>
      <c r="U6670">
        <f t="shared" si="104"/>
        <v>4008</v>
      </c>
    </row>
    <row r="6671" spans="1:21" x14ac:dyDescent="0.2">
      <c r="A6671" t="s">
        <v>19826</v>
      </c>
      <c r="B6671" t="s">
        <v>8902</v>
      </c>
      <c r="C6671">
        <v>3512054</v>
      </c>
      <c r="D6671" t="s">
        <v>6684</v>
      </c>
      <c r="E6671" t="s">
        <v>6863</v>
      </c>
      <c r="F6671" t="s">
        <v>6402</v>
      </c>
      <c r="G6671">
        <v>660</v>
      </c>
      <c r="H6671">
        <v>4008</v>
      </c>
      <c r="I6671">
        <v>0</v>
      </c>
      <c r="J6671">
        <v>1</v>
      </c>
      <c r="K6671">
        <v>0</v>
      </c>
      <c r="M6671">
        <v>2018</v>
      </c>
      <c r="N6671" t="s">
        <v>1463</v>
      </c>
      <c r="O6671">
        <v>99</v>
      </c>
      <c r="P6671">
        <v>3</v>
      </c>
      <c r="Q6671" t="s">
        <v>7733</v>
      </c>
      <c r="R6671" t="s">
        <v>7734</v>
      </c>
      <c r="S6671" t="s">
        <v>7734</v>
      </c>
      <c r="T6671" t="s">
        <v>6323</v>
      </c>
      <c r="U6671">
        <f t="shared" si="104"/>
        <v>4008</v>
      </c>
    </row>
    <row r="6672" spans="1:21" x14ac:dyDescent="0.2">
      <c r="A6672" t="s">
        <v>19825</v>
      </c>
      <c r="B6672" t="s">
        <v>8902</v>
      </c>
      <c r="C6672">
        <v>3512054</v>
      </c>
      <c r="D6672" t="s">
        <v>6531</v>
      </c>
      <c r="E6672" t="s">
        <v>6877</v>
      </c>
      <c r="F6672" t="s">
        <v>6402</v>
      </c>
      <c r="G6672">
        <v>583</v>
      </c>
      <c r="H6672">
        <v>1460</v>
      </c>
      <c r="I6672">
        <v>1</v>
      </c>
      <c r="J6672">
        <v>0</v>
      </c>
      <c r="K6672">
        <v>0</v>
      </c>
      <c r="M6672">
        <v>2018</v>
      </c>
      <c r="N6672" t="s">
        <v>2531</v>
      </c>
      <c r="O6672">
        <v>99</v>
      </c>
      <c r="P6672">
        <v>1</v>
      </c>
      <c r="Q6672" t="s">
        <v>7733</v>
      </c>
      <c r="R6672" t="s">
        <v>7734</v>
      </c>
      <c r="S6672" t="s">
        <v>7734</v>
      </c>
      <c r="T6672" t="s">
        <v>24949</v>
      </c>
      <c r="U6672">
        <f t="shared" si="104"/>
        <v>4008</v>
      </c>
    </row>
    <row r="6673" spans="1:21" x14ac:dyDescent="0.2">
      <c r="A6673" t="s">
        <v>19826</v>
      </c>
      <c r="B6673" t="s">
        <v>8902</v>
      </c>
      <c r="C6673">
        <v>3512054</v>
      </c>
      <c r="D6673" t="s">
        <v>6987</v>
      </c>
      <c r="E6673" t="s">
        <v>6683</v>
      </c>
      <c r="F6673" t="s">
        <v>6402</v>
      </c>
      <c r="G6673">
        <v>762</v>
      </c>
      <c r="H6673">
        <v>4008</v>
      </c>
      <c r="I6673">
        <v>0</v>
      </c>
      <c r="J6673">
        <v>1</v>
      </c>
      <c r="K6673">
        <v>0</v>
      </c>
      <c r="M6673">
        <v>2018</v>
      </c>
      <c r="N6673" t="s">
        <v>1463</v>
      </c>
      <c r="O6673">
        <v>99</v>
      </c>
      <c r="P6673">
        <v>3</v>
      </c>
      <c r="Q6673" t="s">
        <v>7733</v>
      </c>
      <c r="R6673" t="s">
        <v>7734</v>
      </c>
      <c r="S6673" t="s">
        <v>7734</v>
      </c>
      <c r="T6673" t="s">
        <v>24950</v>
      </c>
      <c r="U6673">
        <f t="shared" si="104"/>
        <v>4008</v>
      </c>
    </row>
    <row r="6674" spans="1:21" x14ac:dyDescent="0.2">
      <c r="A6674" t="s">
        <v>19826</v>
      </c>
      <c r="B6674" t="s">
        <v>8902</v>
      </c>
      <c r="C6674">
        <v>3512054</v>
      </c>
      <c r="D6674" t="s">
        <v>6493</v>
      </c>
      <c r="E6674" t="s">
        <v>7347</v>
      </c>
      <c r="F6674" t="s">
        <v>6402</v>
      </c>
      <c r="G6674">
        <v>442</v>
      </c>
      <c r="H6674">
        <v>4008</v>
      </c>
      <c r="I6674">
        <v>0</v>
      </c>
      <c r="J6674">
        <v>0</v>
      </c>
      <c r="K6674">
        <v>0</v>
      </c>
      <c r="M6674">
        <v>2018</v>
      </c>
      <c r="N6674" t="s">
        <v>1463</v>
      </c>
      <c r="O6674">
        <v>99</v>
      </c>
      <c r="P6674">
        <v>3</v>
      </c>
      <c r="Q6674" t="s">
        <v>7733</v>
      </c>
      <c r="R6674" t="s">
        <v>7734</v>
      </c>
      <c r="S6674" t="s">
        <v>7734</v>
      </c>
      <c r="T6674" t="s">
        <v>24951</v>
      </c>
      <c r="U6674">
        <f t="shared" si="104"/>
        <v>4008</v>
      </c>
    </row>
    <row r="6675" spans="1:21" x14ac:dyDescent="0.2">
      <c r="A6675" t="s">
        <v>19826</v>
      </c>
      <c r="B6675" t="s">
        <v>8902</v>
      </c>
      <c r="C6675">
        <v>3512054</v>
      </c>
      <c r="D6675" t="s">
        <v>6496</v>
      </c>
      <c r="E6675" t="s">
        <v>14930</v>
      </c>
      <c r="F6675" t="s">
        <v>6402</v>
      </c>
      <c r="G6675">
        <v>349</v>
      </c>
      <c r="H6675">
        <v>4008</v>
      </c>
      <c r="I6675">
        <v>0</v>
      </c>
      <c r="J6675">
        <v>0</v>
      </c>
      <c r="K6675">
        <v>0</v>
      </c>
      <c r="M6675">
        <v>2018</v>
      </c>
      <c r="N6675" t="s">
        <v>1463</v>
      </c>
      <c r="O6675">
        <v>99</v>
      </c>
      <c r="P6675">
        <v>3</v>
      </c>
      <c r="Q6675" t="s">
        <v>7733</v>
      </c>
      <c r="R6675" t="s">
        <v>7734</v>
      </c>
      <c r="S6675" t="s">
        <v>7734</v>
      </c>
      <c r="T6675" t="s">
        <v>24952</v>
      </c>
      <c r="U6675">
        <f t="shared" si="104"/>
        <v>4008</v>
      </c>
    </row>
    <row r="6676" spans="1:21" x14ac:dyDescent="0.2">
      <c r="A6676" t="s">
        <v>19827</v>
      </c>
      <c r="B6676" t="s">
        <v>8902</v>
      </c>
      <c r="C6676">
        <v>3512054</v>
      </c>
      <c r="D6676" t="s">
        <v>7308</v>
      </c>
      <c r="E6676" t="s">
        <v>6655</v>
      </c>
      <c r="F6676" t="s">
        <v>6402</v>
      </c>
      <c r="G6676">
        <v>872</v>
      </c>
      <c r="H6676">
        <v>1434</v>
      </c>
      <c r="I6676">
        <v>1</v>
      </c>
      <c r="J6676">
        <v>1</v>
      </c>
      <c r="K6676">
        <v>0</v>
      </c>
      <c r="M6676">
        <v>2018</v>
      </c>
      <c r="N6676" t="s">
        <v>1753</v>
      </c>
      <c r="O6676">
        <v>99</v>
      </c>
      <c r="P6676">
        <v>1</v>
      </c>
      <c r="Q6676" t="s">
        <v>7733</v>
      </c>
      <c r="R6676" t="s">
        <v>7734</v>
      </c>
      <c r="S6676" t="s">
        <v>7734</v>
      </c>
      <c r="T6676" t="s">
        <v>1423</v>
      </c>
      <c r="U6676">
        <f t="shared" si="104"/>
        <v>4008</v>
      </c>
    </row>
    <row r="6677" spans="1:21" x14ac:dyDescent="0.2">
      <c r="A6677" t="s">
        <v>19825</v>
      </c>
      <c r="B6677" t="s">
        <v>8902</v>
      </c>
      <c r="C6677">
        <v>3512054</v>
      </c>
      <c r="D6677" t="s">
        <v>6622</v>
      </c>
      <c r="E6677" t="s">
        <v>8903</v>
      </c>
      <c r="F6677" t="s">
        <v>6402</v>
      </c>
      <c r="G6677">
        <v>220</v>
      </c>
      <c r="H6677">
        <v>1460</v>
      </c>
      <c r="I6677">
        <v>1</v>
      </c>
      <c r="J6677">
        <v>0</v>
      </c>
      <c r="K6677">
        <v>0</v>
      </c>
      <c r="M6677">
        <v>2018</v>
      </c>
      <c r="N6677" t="s">
        <v>2531</v>
      </c>
      <c r="O6677">
        <v>99</v>
      </c>
      <c r="P6677">
        <v>1</v>
      </c>
      <c r="Q6677" t="s">
        <v>7733</v>
      </c>
      <c r="R6677" t="s">
        <v>7734</v>
      </c>
      <c r="S6677" t="s">
        <v>7734</v>
      </c>
      <c r="T6677" t="s">
        <v>1422</v>
      </c>
      <c r="U6677">
        <f t="shared" si="104"/>
        <v>4008</v>
      </c>
    </row>
    <row r="6678" spans="1:21" x14ac:dyDescent="0.2">
      <c r="A6678" t="s">
        <v>19827</v>
      </c>
      <c r="B6678" t="s">
        <v>8902</v>
      </c>
      <c r="C6678">
        <v>3512054</v>
      </c>
      <c r="D6678" t="s">
        <v>6440</v>
      </c>
      <c r="E6678" t="s">
        <v>8905</v>
      </c>
      <c r="F6678" t="s">
        <v>6402</v>
      </c>
      <c r="G6678">
        <v>562</v>
      </c>
      <c r="H6678">
        <v>1434</v>
      </c>
      <c r="I6678">
        <v>0</v>
      </c>
      <c r="J6678">
        <v>0</v>
      </c>
      <c r="K6678">
        <v>0</v>
      </c>
      <c r="M6678">
        <v>2018</v>
      </c>
      <c r="N6678" t="s">
        <v>1753</v>
      </c>
      <c r="O6678">
        <v>99</v>
      </c>
      <c r="P6678">
        <v>1</v>
      </c>
      <c r="Q6678" t="s">
        <v>7733</v>
      </c>
      <c r="R6678" t="s">
        <v>7734</v>
      </c>
      <c r="S6678" t="s">
        <v>7734</v>
      </c>
      <c r="T6678" t="s">
        <v>6322</v>
      </c>
      <c r="U6678">
        <f t="shared" si="104"/>
        <v>4008</v>
      </c>
    </row>
    <row r="6679" spans="1:21" x14ac:dyDescent="0.2">
      <c r="A6679" t="s">
        <v>19826</v>
      </c>
      <c r="B6679" t="s">
        <v>8902</v>
      </c>
      <c r="C6679">
        <v>3512054</v>
      </c>
      <c r="D6679" t="s">
        <v>6796</v>
      </c>
      <c r="E6679" t="s">
        <v>7007</v>
      </c>
      <c r="F6679" t="s">
        <v>6402</v>
      </c>
      <c r="G6679">
        <v>167</v>
      </c>
      <c r="H6679">
        <v>4008</v>
      </c>
      <c r="I6679">
        <v>0</v>
      </c>
      <c r="J6679">
        <v>0</v>
      </c>
      <c r="K6679">
        <v>0</v>
      </c>
      <c r="M6679">
        <v>2018</v>
      </c>
      <c r="N6679" t="s">
        <v>1463</v>
      </c>
      <c r="O6679">
        <v>99</v>
      </c>
      <c r="P6679">
        <v>3</v>
      </c>
      <c r="Q6679" t="s">
        <v>7733</v>
      </c>
      <c r="R6679" t="s">
        <v>7734</v>
      </c>
      <c r="S6679" t="s">
        <v>7734</v>
      </c>
      <c r="T6679" t="s">
        <v>24953</v>
      </c>
      <c r="U6679">
        <f t="shared" si="104"/>
        <v>4008</v>
      </c>
    </row>
    <row r="6680" spans="1:21" x14ac:dyDescent="0.2">
      <c r="A6680" t="s">
        <v>19826</v>
      </c>
      <c r="B6680" t="s">
        <v>8902</v>
      </c>
      <c r="C6680">
        <v>3512054</v>
      </c>
      <c r="D6680" t="s">
        <v>6427</v>
      </c>
      <c r="E6680" t="s">
        <v>15479</v>
      </c>
      <c r="F6680" t="s">
        <v>6402</v>
      </c>
      <c r="G6680">
        <v>779</v>
      </c>
      <c r="H6680">
        <v>4008</v>
      </c>
      <c r="I6680">
        <v>0</v>
      </c>
      <c r="J6680">
        <v>1</v>
      </c>
      <c r="K6680">
        <v>0</v>
      </c>
      <c r="M6680">
        <v>2018</v>
      </c>
      <c r="N6680" t="s">
        <v>1463</v>
      </c>
      <c r="O6680">
        <v>99</v>
      </c>
      <c r="P6680">
        <v>3</v>
      </c>
      <c r="Q6680" t="s">
        <v>7733</v>
      </c>
      <c r="R6680" t="s">
        <v>7734</v>
      </c>
      <c r="S6680" t="s">
        <v>7734</v>
      </c>
      <c r="T6680" t="s">
        <v>24954</v>
      </c>
      <c r="U6680">
        <f t="shared" si="104"/>
        <v>4008</v>
      </c>
    </row>
    <row r="6681" spans="1:21" x14ac:dyDescent="0.2">
      <c r="A6681" t="s">
        <v>19826</v>
      </c>
      <c r="B6681" t="s">
        <v>8902</v>
      </c>
      <c r="C6681">
        <v>3512054</v>
      </c>
      <c r="D6681" t="s">
        <v>6488</v>
      </c>
      <c r="E6681" t="s">
        <v>7820</v>
      </c>
      <c r="F6681" t="s">
        <v>6402</v>
      </c>
      <c r="G6681">
        <v>415</v>
      </c>
      <c r="H6681">
        <v>4008</v>
      </c>
      <c r="I6681">
        <v>0</v>
      </c>
      <c r="J6681">
        <v>0</v>
      </c>
      <c r="K6681">
        <v>0</v>
      </c>
      <c r="M6681">
        <v>2018</v>
      </c>
      <c r="N6681" t="s">
        <v>1463</v>
      </c>
      <c r="O6681">
        <v>99</v>
      </c>
      <c r="P6681">
        <v>3</v>
      </c>
      <c r="Q6681" t="s">
        <v>7733</v>
      </c>
      <c r="R6681" t="s">
        <v>7734</v>
      </c>
      <c r="S6681" t="s">
        <v>7734</v>
      </c>
      <c r="T6681" t="s">
        <v>6319</v>
      </c>
      <c r="U6681">
        <f t="shared" si="104"/>
        <v>4008</v>
      </c>
    </row>
    <row r="6682" spans="1:21" x14ac:dyDescent="0.2">
      <c r="A6682" t="s">
        <v>19828</v>
      </c>
      <c r="B6682" t="s">
        <v>10393</v>
      </c>
      <c r="C6682">
        <v>3507017</v>
      </c>
      <c r="D6682" t="s">
        <v>7161</v>
      </c>
      <c r="E6682" t="s">
        <v>10396</v>
      </c>
      <c r="F6682" t="s">
        <v>6402</v>
      </c>
      <c r="G6682">
        <v>482</v>
      </c>
      <c r="H6682">
        <v>2141</v>
      </c>
      <c r="I6682">
        <v>1</v>
      </c>
      <c r="J6682">
        <v>1</v>
      </c>
      <c r="K6682">
        <v>0</v>
      </c>
      <c r="M6682">
        <v>2018</v>
      </c>
      <c r="N6682" t="s">
        <v>1463</v>
      </c>
      <c r="O6682">
        <v>99</v>
      </c>
      <c r="P6682">
        <v>4</v>
      </c>
      <c r="Q6682" t="s">
        <v>7733</v>
      </c>
      <c r="R6682" t="s">
        <v>7734</v>
      </c>
      <c r="S6682" t="s">
        <v>7734</v>
      </c>
      <c r="T6682" t="s">
        <v>2789</v>
      </c>
      <c r="U6682">
        <f t="shared" si="104"/>
        <v>2141</v>
      </c>
    </row>
    <row r="6683" spans="1:21" x14ac:dyDescent="0.2">
      <c r="A6683" t="s">
        <v>19828</v>
      </c>
      <c r="B6683" t="s">
        <v>10393</v>
      </c>
      <c r="C6683">
        <v>3507017</v>
      </c>
      <c r="D6683" t="s">
        <v>7045</v>
      </c>
      <c r="E6683" t="s">
        <v>6777</v>
      </c>
      <c r="F6683" t="s">
        <v>6402</v>
      </c>
      <c r="G6683">
        <v>401</v>
      </c>
      <c r="H6683">
        <v>2141</v>
      </c>
      <c r="I6683">
        <v>1</v>
      </c>
      <c r="J6683">
        <v>1</v>
      </c>
      <c r="K6683">
        <v>0</v>
      </c>
      <c r="M6683">
        <v>2018</v>
      </c>
      <c r="N6683" t="s">
        <v>1463</v>
      </c>
      <c r="O6683">
        <v>99</v>
      </c>
      <c r="P6683">
        <v>4</v>
      </c>
      <c r="Q6683" t="s">
        <v>7733</v>
      </c>
      <c r="R6683" t="s">
        <v>7734</v>
      </c>
      <c r="S6683" t="s">
        <v>7734</v>
      </c>
      <c r="T6683" t="s">
        <v>2788</v>
      </c>
      <c r="U6683">
        <f t="shared" si="104"/>
        <v>2141</v>
      </c>
    </row>
    <row r="6684" spans="1:21" x14ac:dyDescent="0.2">
      <c r="A6684" t="s">
        <v>19828</v>
      </c>
      <c r="B6684" t="s">
        <v>10393</v>
      </c>
      <c r="C6684">
        <v>3507017</v>
      </c>
      <c r="D6684" t="s">
        <v>6797</v>
      </c>
      <c r="E6684" t="s">
        <v>7026</v>
      </c>
      <c r="F6684" t="s">
        <v>6402</v>
      </c>
      <c r="G6684">
        <v>324</v>
      </c>
      <c r="H6684">
        <v>2141</v>
      </c>
      <c r="I6684">
        <v>1</v>
      </c>
      <c r="J6684">
        <v>0</v>
      </c>
      <c r="K6684">
        <v>0</v>
      </c>
      <c r="M6684">
        <v>2018</v>
      </c>
      <c r="N6684" t="s">
        <v>1463</v>
      </c>
      <c r="O6684">
        <v>99</v>
      </c>
      <c r="P6684">
        <v>4</v>
      </c>
      <c r="Q6684" t="s">
        <v>7733</v>
      </c>
      <c r="R6684" t="s">
        <v>7734</v>
      </c>
      <c r="S6684" t="s">
        <v>7734</v>
      </c>
      <c r="T6684" t="s">
        <v>24955</v>
      </c>
      <c r="U6684">
        <f t="shared" si="104"/>
        <v>2141</v>
      </c>
    </row>
    <row r="6685" spans="1:21" x14ac:dyDescent="0.2">
      <c r="A6685" t="s">
        <v>19828</v>
      </c>
      <c r="B6685" t="s">
        <v>10393</v>
      </c>
      <c r="C6685">
        <v>3507017</v>
      </c>
      <c r="D6685" t="s">
        <v>6908</v>
      </c>
      <c r="E6685" t="s">
        <v>10395</v>
      </c>
      <c r="F6685" t="s">
        <v>6402</v>
      </c>
      <c r="G6685">
        <v>544</v>
      </c>
      <c r="H6685">
        <v>2141</v>
      </c>
      <c r="I6685">
        <v>0</v>
      </c>
      <c r="J6685">
        <v>1</v>
      </c>
      <c r="K6685">
        <v>0</v>
      </c>
      <c r="M6685">
        <v>2018</v>
      </c>
      <c r="N6685" t="s">
        <v>1463</v>
      </c>
      <c r="O6685">
        <v>99</v>
      </c>
      <c r="P6685">
        <v>4</v>
      </c>
      <c r="Q6685" t="s">
        <v>7733</v>
      </c>
      <c r="R6685" t="s">
        <v>7734</v>
      </c>
      <c r="S6685" t="s">
        <v>7734</v>
      </c>
      <c r="T6685" t="s">
        <v>2791</v>
      </c>
      <c r="U6685">
        <f t="shared" si="104"/>
        <v>2141</v>
      </c>
    </row>
    <row r="6686" spans="1:21" x14ac:dyDescent="0.2">
      <c r="A6686" t="s">
        <v>19828</v>
      </c>
      <c r="B6686" t="s">
        <v>10393</v>
      </c>
      <c r="C6686">
        <v>3507017</v>
      </c>
      <c r="D6686" t="s">
        <v>6591</v>
      </c>
      <c r="E6686" t="s">
        <v>9293</v>
      </c>
      <c r="F6686" t="s">
        <v>6402</v>
      </c>
      <c r="G6686">
        <v>390</v>
      </c>
      <c r="H6686">
        <v>2141</v>
      </c>
      <c r="I6686">
        <v>1</v>
      </c>
      <c r="J6686">
        <v>1</v>
      </c>
      <c r="K6686">
        <v>0</v>
      </c>
      <c r="M6686">
        <v>2018</v>
      </c>
      <c r="N6686" t="s">
        <v>1463</v>
      </c>
      <c r="O6686">
        <v>99</v>
      </c>
      <c r="P6686">
        <v>4</v>
      </c>
      <c r="Q6686" t="s">
        <v>7733</v>
      </c>
      <c r="R6686" t="s">
        <v>7734</v>
      </c>
      <c r="S6686" t="s">
        <v>7734</v>
      </c>
      <c r="T6686" t="s">
        <v>2790</v>
      </c>
      <c r="U6686">
        <f t="shared" si="104"/>
        <v>2141</v>
      </c>
    </row>
    <row r="6687" spans="1:21" x14ac:dyDescent="0.2">
      <c r="A6687" t="s">
        <v>19829</v>
      </c>
      <c r="B6687" t="s">
        <v>10393</v>
      </c>
      <c r="C6687">
        <v>3507017</v>
      </c>
      <c r="D6687" t="s">
        <v>6895</v>
      </c>
      <c r="E6687" t="s">
        <v>8533</v>
      </c>
      <c r="F6687" t="s">
        <v>6402</v>
      </c>
      <c r="G6687">
        <v>0</v>
      </c>
      <c r="H6687">
        <v>0</v>
      </c>
      <c r="I6687">
        <v>1</v>
      </c>
      <c r="J6687">
        <v>1</v>
      </c>
      <c r="K6687">
        <v>1</v>
      </c>
      <c r="M6687">
        <v>2018</v>
      </c>
      <c r="N6687" t="s">
        <v>6404</v>
      </c>
      <c r="O6687">
        <v>99</v>
      </c>
      <c r="P6687">
        <v>1</v>
      </c>
      <c r="Q6687" t="s">
        <v>7733</v>
      </c>
      <c r="R6687" t="s">
        <v>7734</v>
      </c>
      <c r="S6687" t="s">
        <v>7734</v>
      </c>
      <c r="T6687" t="s">
        <v>720</v>
      </c>
      <c r="U6687">
        <f t="shared" si="104"/>
        <v>2141</v>
      </c>
    </row>
    <row r="6688" spans="1:21" x14ac:dyDescent="0.2">
      <c r="A6688" t="s">
        <v>19830</v>
      </c>
      <c r="B6688" t="s">
        <v>9872</v>
      </c>
      <c r="C6688">
        <v>3532027</v>
      </c>
      <c r="D6688" t="s">
        <v>7082</v>
      </c>
      <c r="E6688" t="s">
        <v>19831</v>
      </c>
      <c r="F6688" t="s">
        <v>6402</v>
      </c>
      <c r="G6688">
        <v>175</v>
      </c>
      <c r="H6688">
        <v>560</v>
      </c>
      <c r="I6688">
        <v>0</v>
      </c>
      <c r="J6688">
        <v>0</v>
      </c>
      <c r="K6688">
        <v>0</v>
      </c>
      <c r="M6688">
        <v>2018</v>
      </c>
      <c r="N6688" t="s">
        <v>1463</v>
      </c>
      <c r="O6688">
        <v>1</v>
      </c>
      <c r="P6688">
        <v>1</v>
      </c>
      <c r="Q6688" t="s">
        <v>7733</v>
      </c>
      <c r="R6688" t="s">
        <v>7734</v>
      </c>
      <c r="S6688" t="s">
        <v>7734</v>
      </c>
      <c r="T6688" t="s">
        <v>24956</v>
      </c>
      <c r="U6688">
        <f t="shared" si="104"/>
        <v>2688</v>
      </c>
    </row>
    <row r="6689" spans="1:21" x14ac:dyDescent="0.2">
      <c r="A6689" t="s">
        <v>19832</v>
      </c>
      <c r="B6689" t="s">
        <v>9872</v>
      </c>
      <c r="C6689">
        <v>3532027</v>
      </c>
      <c r="D6689" t="s">
        <v>6505</v>
      </c>
      <c r="E6689" t="s">
        <v>7575</v>
      </c>
      <c r="F6689" t="s">
        <v>6402</v>
      </c>
      <c r="G6689">
        <v>1049</v>
      </c>
      <c r="H6689">
        <v>2688</v>
      </c>
      <c r="I6689">
        <v>1</v>
      </c>
      <c r="J6689">
        <v>0</v>
      </c>
      <c r="K6689">
        <v>0</v>
      </c>
      <c r="M6689">
        <v>2018</v>
      </c>
      <c r="N6689" t="s">
        <v>6404</v>
      </c>
      <c r="O6689">
        <v>99</v>
      </c>
      <c r="P6689">
        <v>1</v>
      </c>
      <c r="Q6689" t="s">
        <v>7733</v>
      </c>
      <c r="R6689" t="s">
        <v>7734</v>
      </c>
      <c r="S6689" t="s">
        <v>7734</v>
      </c>
      <c r="T6689" t="s">
        <v>24957</v>
      </c>
      <c r="U6689">
        <f t="shared" si="104"/>
        <v>2688</v>
      </c>
    </row>
    <row r="6690" spans="1:21" x14ac:dyDescent="0.2">
      <c r="A6690" t="s">
        <v>19833</v>
      </c>
      <c r="B6690" t="s">
        <v>9872</v>
      </c>
      <c r="C6690">
        <v>3532027</v>
      </c>
      <c r="D6690" t="s">
        <v>6808</v>
      </c>
      <c r="E6690" t="s">
        <v>6514</v>
      </c>
      <c r="F6690" t="s">
        <v>6402</v>
      </c>
      <c r="G6690">
        <v>0</v>
      </c>
      <c r="H6690">
        <v>0</v>
      </c>
      <c r="I6690">
        <v>1</v>
      </c>
      <c r="J6690">
        <v>1</v>
      </c>
      <c r="K6690">
        <v>1</v>
      </c>
      <c r="M6690">
        <v>2018</v>
      </c>
      <c r="N6690" t="s">
        <v>1463</v>
      </c>
      <c r="O6690">
        <v>2</v>
      </c>
      <c r="P6690">
        <v>1</v>
      </c>
      <c r="Q6690" t="s">
        <v>7733</v>
      </c>
      <c r="R6690" t="s">
        <v>7734</v>
      </c>
      <c r="S6690" t="s">
        <v>7734</v>
      </c>
      <c r="T6690" t="s">
        <v>24958</v>
      </c>
      <c r="U6690">
        <f t="shared" si="104"/>
        <v>2688</v>
      </c>
    </row>
    <row r="6691" spans="1:21" x14ac:dyDescent="0.2">
      <c r="A6691" t="s">
        <v>19832</v>
      </c>
      <c r="B6691" t="s">
        <v>9872</v>
      </c>
      <c r="C6691">
        <v>3532027</v>
      </c>
      <c r="D6691" t="s">
        <v>6933</v>
      </c>
      <c r="E6691" t="s">
        <v>6523</v>
      </c>
      <c r="F6691" t="s">
        <v>6402</v>
      </c>
      <c r="G6691">
        <v>1639</v>
      </c>
      <c r="H6691">
        <v>2688</v>
      </c>
      <c r="I6691">
        <v>1</v>
      </c>
      <c r="J6691">
        <v>1</v>
      </c>
      <c r="K6691">
        <v>0</v>
      </c>
      <c r="M6691">
        <v>2018</v>
      </c>
      <c r="N6691" t="s">
        <v>6404</v>
      </c>
      <c r="O6691">
        <v>99</v>
      </c>
      <c r="P6691">
        <v>1</v>
      </c>
      <c r="Q6691" t="s">
        <v>7733</v>
      </c>
      <c r="R6691" t="s">
        <v>7734</v>
      </c>
      <c r="S6691" t="s">
        <v>7734</v>
      </c>
      <c r="T6691" t="s">
        <v>1432</v>
      </c>
      <c r="U6691">
        <f t="shared" si="104"/>
        <v>2688</v>
      </c>
    </row>
    <row r="6692" spans="1:21" x14ac:dyDescent="0.2">
      <c r="A6692" t="s">
        <v>19834</v>
      </c>
      <c r="B6692" t="s">
        <v>9872</v>
      </c>
      <c r="C6692">
        <v>3532027</v>
      </c>
      <c r="D6692" t="s">
        <v>6622</v>
      </c>
      <c r="E6692" t="s">
        <v>19835</v>
      </c>
      <c r="F6692" t="s">
        <v>6402</v>
      </c>
      <c r="G6692">
        <v>118</v>
      </c>
      <c r="H6692">
        <v>824</v>
      </c>
      <c r="I6692">
        <v>0</v>
      </c>
      <c r="J6692">
        <v>0</v>
      </c>
      <c r="K6692">
        <v>0</v>
      </c>
      <c r="M6692">
        <v>2018</v>
      </c>
      <c r="N6692" t="s">
        <v>1463</v>
      </c>
      <c r="O6692">
        <v>3</v>
      </c>
      <c r="P6692">
        <v>1</v>
      </c>
      <c r="Q6692" t="s">
        <v>7733</v>
      </c>
      <c r="R6692" t="s">
        <v>7734</v>
      </c>
      <c r="S6692" t="s">
        <v>7734</v>
      </c>
      <c r="T6692" t="s">
        <v>24959</v>
      </c>
      <c r="U6692">
        <f t="shared" si="104"/>
        <v>2688</v>
      </c>
    </row>
    <row r="6693" spans="1:21" x14ac:dyDescent="0.2">
      <c r="A6693" t="s">
        <v>19834</v>
      </c>
      <c r="B6693" t="s">
        <v>9872</v>
      </c>
      <c r="C6693">
        <v>3532027</v>
      </c>
      <c r="D6693" t="s">
        <v>6440</v>
      </c>
      <c r="E6693" t="s">
        <v>6420</v>
      </c>
      <c r="F6693" t="s">
        <v>6402</v>
      </c>
      <c r="G6693">
        <v>706</v>
      </c>
      <c r="H6693">
        <v>824</v>
      </c>
      <c r="I6693">
        <v>0</v>
      </c>
      <c r="J6693">
        <v>1</v>
      </c>
      <c r="K6693">
        <v>0</v>
      </c>
      <c r="M6693">
        <v>2018</v>
      </c>
      <c r="N6693" t="s">
        <v>1463</v>
      </c>
      <c r="O6693">
        <v>3</v>
      </c>
      <c r="P6693">
        <v>1</v>
      </c>
      <c r="Q6693" t="s">
        <v>7733</v>
      </c>
      <c r="R6693" t="s">
        <v>7734</v>
      </c>
      <c r="S6693" t="s">
        <v>7734</v>
      </c>
      <c r="T6693" t="s">
        <v>6354</v>
      </c>
      <c r="U6693">
        <f t="shared" si="104"/>
        <v>2688</v>
      </c>
    </row>
    <row r="6694" spans="1:21" x14ac:dyDescent="0.2">
      <c r="A6694" t="s">
        <v>19830</v>
      </c>
      <c r="B6694" t="s">
        <v>9872</v>
      </c>
      <c r="C6694">
        <v>3532027</v>
      </c>
      <c r="D6694" t="s">
        <v>6503</v>
      </c>
      <c r="E6694" t="s">
        <v>7083</v>
      </c>
      <c r="F6694" t="s">
        <v>6402</v>
      </c>
      <c r="G6694">
        <v>385</v>
      </c>
      <c r="H6694">
        <v>560</v>
      </c>
      <c r="I6694">
        <v>1</v>
      </c>
      <c r="J6694">
        <v>1</v>
      </c>
      <c r="K6694">
        <v>0</v>
      </c>
      <c r="M6694">
        <v>2018</v>
      </c>
      <c r="N6694" t="s">
        <v>1463</v>
      </c>
      <c r="O6694">
        <v>1</v>
      </c>
      <c r="P6694">
        <v>1</v>
      </c>
      <c r="Q6694" t="s">
        <v>7733</v>
      </c>
      <c r="R6694" t="s">
        <v>7734</v>
      </c>
      <c r="S6694" t="s">
        <v>7734</v>
      </c>
      <c r="T6694" t="s">
        <v>24960</v>
      </c>
      <c r="U6694">
        <f t="shared" si="104"/>
        <v>2688</v>
      </c>
    </row>
    <row r="6695" spans="1:21" x14ac:dyDescent="0.2">
      <c r="A6695" t="s">
        <v>19836</v>
      </c>
      <c r="B6695" t="s">
        <v>9872</v>
      </c>
      <c r="C6695">
        <v>3532027</v>
      </c>
      <c r="D6695" t="s">
        <v>6713</v>
      </c>
      <c r="E6695" t="s">
        <v>6541</v>
      </c>
      <c r="F6695" t="s">
        <v>6402</v>
      </c>
      <c r="G6695">
        <v>0</v>
      </c>
      <c r="H6695">
        <v>0</v>
      </c>
      <c r="I6695">
        <v>1</v>
      </c>
      <c r="J6695">
        <v>1</v>
      </c>
      <c r="K6695">
        <v>1</v>
      </c>
      <c r="M6695">
        <v>2018</v>
      </c>
      <c r="N6695" t="s">
        <v>1463</v>
      </c>
      <c r="O6695">
        <v>4</v>
      </c>
      <c r="P6695">
        <v>1</v>
      </c>
      <c r="Q6695" t="s">
        <v>7733</v>
      </c>
      <c r="R6695" t="s">
        <v>7734</v>
      </c>
      <c r="S6695" t="s">
        <v>7734</v>
      </c>
      <c r="T6695" t="s">
        <v>24961</v>
      </c>
      <c r="U6695">
        <f t="shared" si="104"/>
        <v>2688</v>
      </c>
    </row>
  </sheetData>
  <autoFilter ref="A1:T6695" xr:uid="{444B7DA0-9112-7C4C-B825-1D7CE967E4A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65000-E2CD-5443-AA06-38F9F2BF7026}">
  <dimension ref="A1:AX311"/>
  <sheetViews>
    <sheetView tabSelected="1" topLeftCell="A47" zoomScale="150" workbookViewId="0">
      <selection activeCell="B54" sqref="B54"/>
    </sheetView>
  </sheetViews>
  <sheetFormatPr baseColWidth="10" defaultRowHeight="16" x14ac:dyDescent="0.2"/>
  <cols>
    <col min="1" max="2" width="35.33203125" customWidth="1"/>
    <col min="3" max="6" width="28.5" customWidth="1"/>
    <col min="7" max="8" width="25.1640625" customWidth="1"/>
    <col min="9" max="9" width="14.1640625" customWidth="1"/>
    <col min="23" max="23" width="12.5" customWidth="1"/>
    <col min="40" max="40" width="16" customWidth="1"/>
    <col min="41" max="41" width="20.1640625" customWidth="1"/>
    <col min="42" max="42" width="28.33203125" customWidth="1"/>
    <col min="43" max="43" width="15.6640625" customWidth="1"/>
    <col min="44" max="44" width="14.83203125" customWidth="1"/>
    <col min="45" max="45" width="20.6640625" customWidth="1"/>
    <col min="46" max="46" width="16.83203125" customWidth="1"/>
    <col min="48" max="48" width="47.6640625" customWidth="1"/>
    <col min="50" max="50" width="42.6640625" customWidth="1"/>
    <col min="51" max="51" width="17.6640625" customWidth="1"/>
  </cols>
  <sheetData>
    <row r="1" spans="1:50" x14ac:dyDescent="0.2">
      <c r="A1" s="3" t="s">
        <v>1</v>
      </c>
      <c r="B1" s="3" t="s">
        <v>25731</v>
      </c>
      <c r="C1" s="3" t="s">
        <v>25728</v>
      </c>
      <c r="D1" s="3" t="s">
        <v>25760</v>
      </c>
      <c r="E1" s="3" t="s">
        <v>25762</v>
      </c>
      <c r="F1" s="3" t="s">
        <v>25761</v>
      </c>
      <c r="G1" s="3" t="s">
        <v>25729</v>
      </c>
      <c r="H1" s="3" t="s">
        <v>25785</v>
      </c>
      <c r="I1" s="3" t="s">
        <v>25730</v>
      </c>
    </row>
    <row r="2" spans="1:50" x14ac:dyDescent="0.2">
      <c r="A2" s="6" t="s">
        <v>9</v>
      </c>
      <c r="B2" s="6" t="str">
        <f>VLOOKUP(A2,vendor_census_data_2018!$A$4:$E$446,4,FALSE)</f>
        <v>Intelivote</v>
      </c>
      <c r="C2" t="s">
        <v>25110</v>
      </c>
      <c r="D2" t="b">
        <f>VLOOKUP(A2,all_municipalities!$B$22:$M$446,12,FALSE)</f>
        <v>1</v>
      </c>
      <c r="E2" t="b">
        <f>IF(B2=0,TRUE,FALSE)</f>
        <v>0</v>
      </c>
      <c r="F2" t="b">
        <f>IF(AND(E2,D2),TRUE)</f>
        <v>0</v>
      </c>
      <c r="G2" t="s">
        <v>24978</v>
      </c>
      <c r="H2">
        <f>IF(G2="No suggestion of DOB", 5,
IF(G2="Uses DOB", 5,
IF(G2="Uses DOB (d-m-y)", 2,
IF(G2="Uses DOB (m-y)", 5,
IF(G2="Uses DOB (y)", 8,
IF(G2="Does not use DOB", 10,
IF(G2="Uses DOB (d-m-y) + Pre-registration", 2,
NA())))))))</f>
        <v>5</v>
      </c>
      <c r="I2" t="s">
        <v>24991</v>
      </c>
    </row>
    <row r="3" spans="1:50" x14ac:dyDescent="0.2">
      <c r="A3" s="6" t="s">
        <v>10</v>
      </c>
      <c r="B3" s="6" t="str">
        <f>VLOOKUP(A3,vendor_census_data_2018!$A$4:$E$446,4,FALSE)</f>
        <v>Intelivote</v>
      </c>
      <c r="C3" t="s">
        <v>25110</v>
      </c>
      <c r="D3" t="b">
        <f>VLOOKUP(A3,all_municipalities!$B$22:$M$446,12,FALSE)</f>
        <v>1</v>
      </c>
      <c r="E3" t="b">
        <f t="shared" ref="E3:E66" si="0">IF(B3=0,TRUE,FALSE)</f>
        <v>0</v>
      </c>
      <c r="F3" t="b">
        <f t="shared" ref="F3:F66" si="1">IF(AND(E3,D3),TRUE)</f>
        <v>0</v>
      </c>
      <c r="G3" t="s">
        <v>24978</v>
      </c>
      <c r="H3">
        <f t="shared" ref="H3:H66" si="2">IF(G3="No suggestion of DOB", 5,
IF(G3="Uses DOB", 5,
IF(G3="Uses DOB (d-m-y)", 2,
IF(G3="Uses DOB (m-y)", 5,
IF(G3="Uses DOB (y)", 8,
IF(G3="Does not use DOB", 10,
IF(G3="Uses DOB (d-m-y) + Pre-registration", 2,
NA())))))))</f>
        <v>5</v>
      </c>
      <c r="I3" t="s">
        <v>25014</v>
      </c>
      <c r="J3" s="11"/>
      <c r="T3" s="16"/>
      <c r="U3" s="16"/>
      <c r="V3" s="16"/>
      <c r="W3" s="16"/>
      <c r="X3" s="16"/>
      <c r="Y3" s="16"/>
      <c r="Z3" s="2"/>
      <c r="AO3" s="16"/>
      <c r="AP3" s="16"/>
      <c r="AQ3" s="16"/>
      <c r="AR3" s="16"/>
      <c r="AS3" s="16"/>
      <c r="AT3" s="16"/>
      <c r="AX3" s="2"/>
    </row>
    <row r="4" spans="1:50" x14ac:dyDescent="0.2">
      <c r="A4" s="6" t="s">
        <v>11</v>
      </c>
      <c r="B4" s="6">
        <f>VLOOKUP(A4,vendor_census_data_2018!$A$4:$E$446,4,FALSE)</f>
        <v>0</v>
      </c>
      <c r="C4" t="s">
        <v>25101</v>
      </c>
      <c r="D4" t="b">
        <f>VLOOKUP(A4,all_municipalities!$B$22:$M$446,12,FALSE)</f>
        <v>1</v>
      </c>
      <c r="E4" t="b">
        <f t="shared" si="0"/>
        <v>1</v>
      </c>
      <c r="F4" t="b">
        <f t="shared" si="1"/>
        <v>1</v>
      </c>
      <c r="G4" t="s">
        <v>24975</v>
      </c>
      <c r="H4">
        <f t="shared" si="2"/>
        <v>5</v>
      </c>
      <c r="I4" t="s">
        <v>24985</v>
      </c>
    </row>
    <row r="5" spans="1:50" x14ac:dyDescent="0.2">
      <c r="A5" t="s">
        <v>13</v>
      </c>
      <c r="B5" s="6" t="str">
        <f>VLOOKUP(A5,vendor_census_data_2018!$A$4:$E$446,4,FALSE)</f>
        <v>Simply Voting</v>
      </c>
      <c r="C5" t="s">
        <v>25103</v>
      </c>
      <c r="D5" t="b">
        <f>VLOOKUP(A5,all_municipalities!$B$22:$M$446,12,FALSE)</f>
        <v>1</v>
      </c>
      <c r="E5" t="b">
        <f t="shared" si="0"/>
        <v>0</v>
      </c>
      <c r="F5" t="b">
        <f t="shared" si="1"/>
        <v>0</v>
      </c>
      <c r="G5" t="s">
        <v>24978</v>
      </c>
      <c r="H5">
        <f t="shared" si="2"/>
        <v>5</v>
      </c>
      <c r="I5" s="11" t="s">
        <v>25048</v>
      </c>
    </row>
    <row r="6" spans="1:50" x14ac:dyDescent="0.2">
      <c r="A6" s="6" t="s">
        <v>15</v>
      </c>
      <c r="B6" s="6" t="str">
        <f>VLOOKUP(A6,vendor_census_data_2018!$A$4:$E$446,4,FALSE)</f>
        <v>Intelivote</v>
      </c>
      <c r="C6" t="s">
        <v>25110</v>
      </c>
      <c r="D6" t="b">
        <f>VLOOKUP(A6,all_municipalities!$B$22:$M$446,12,FALSE)</f>
        <v>1</v>
      </c>
      <c r="E6" t="b">
        <f t="shared" si="0"/>
        <v>0</v>
      </c>
      <c r="F6" t="b">
        <f t="shared" si="1"/>
        <v>0</v>
      </c>
      <c r="G6" t="s">
        <v>24975</v>
      </c>
      <c r="H6">
        <f t="shared" si="2"/>
        <v>5</v>
      </c>
      <c r="I6" t="s">
        <v>25733</v>
      </c>
    </row>
    <row r="7" spans="1:50" x14ac:dyDescent="0.2">
      <c r="A7" s="6" t="s">
        <v>16</v>
      </c>
      <c r="B7" s="6">
        <f>VLOOKUP(A7,vendor_census_data_2018!$A$4:$E$446,4,FALSE)</f>
        <v>0</v>
      </c>
      <c r="C7" t="s">
        <v>25101</v>
      </c>
      <c r="D7" t="b">
        <f>VLOOKUP(A7,all_municipalities!$B$22:$M$446,12,FALSE)</f>
        <v>1</v>
      </c>
      <c r="E7" t="b">
        <f t="shared" si="0"/>
        <v>1</v>
      </c>
      <c r="F7" t="b">
        <f t="shared" si="1"/>
        <v>1</v>
      </c>
      <c r="G7" t="s">
        <v>24978</v>
      </c>
      <c r="H7">
        <f t="shared" si="2"/>
        <v>5</v>
      </c>
    </row>
    <row r="8" spans="1:50" x14ac:dyDescent="0.2">
      <c r="A8" s="6" t="s">
        <v>17</v>
      </c>
      <c r="B8" s="6" t="str">
        <f>VLOOKUP(A8,vendor_census_data_2018!$A$4:$E$446,4,FALSE)</f>
        <v>Intelivote</v>
      </c>
      <c r="C8" t="s">
        <v>25110</v>
      </c>
      <c r="D8" t="b">
        <f>VLOOKUP(A8,all_municipalities!$B$22:$M$446,12,FALSE)</f>
        <v>1</v>
      </c>
      <c r="E8" t="b">
        <f t="shared" si="0"/>
        <v>0</v>
      </c>
      <c r="F8" t="b">
        <f t="shared" si="1"/>
        <v>0</v>
      </c>
      <c r="G8" t="s">
        <v>24975</v>
      </c>
      <c r="H8">
        <f t="shared" si="2"/>
        <v>5</v>
      </c>
      <c r="I8" s="11" t="s">
        <v>25734</v>
      </c>
    </row>
    <row r="9" spans="1:50" x14ac:dyDescent="0.2">
      <c r="A9" t="s">
        <v>18</v>
      </c>
      <c r="B9" s="6" t="str">
        <f>VLOOKUP(A9,vendor_census_data_2018!$A$4:$E$446,4,FALSE)</f>
        <v>Intelivote</v>
      </c>
      <c r="C9" t="s">
        <v>25110</v>
      </c>
      <c r="D9" t="b">
        <f>VLOOKUP(A9,all_municipalities!$B$22:$M$446,12,FALSE)</f>
        <v>0</v>
      </c>
      <c r="E9" t="b">
        <f t="shared" si="0"/>
        <v>0</v>
      </c>
      <c r="F9" t="b">
        <f t="shared" si="1"/>
        <v>0</v>
      </c>
      <c r="G9" t="s">
        <v>24978</v>
      </c>
      <c r="H9">
        <f t="shared" si="2"/>
        <v>5</v>
      </c>
    </row>
    <row r="10" spans="1:50" x14ac:dyDescent="0.2">
      <c r="A10" t="s">
        <v>23</v>
      </c>
      <c r="B10" s="6" t="str">
        <f>VLOOKUP(A10,vendor_census_data_2018!$A$4:$E$446,4,FALSE)</f>
        <v>Intelivote</v>
      </c>
      <c r="C10" t="s">
        <v>24973</v>
      </c>
      <c r="D10" t="b">
        <f>VLOOKUP(A10,all_municipalities!$B$22:$M$446,12,FALSE)</f>
        <v>1</v>
      </c>
      <c r="E10" t="b">
        <f t="shared" si="0"/>
        <v>0</v>
      </c>
      <c r="F10" t="b">
        <f t="shared" si="1"/>
        <v>0</v>
      </c>
      <c r="G10" t="s">
        <v>25049</v>
      </c>
      <c r="H10">
        <f t="shared" si="2"/>
        <v>2</v>
      </c>
      <c r="I10" s="11" t="s">
        <v>25050</v>
      </c>
    </row>
    <row r="11" spans="1:50" x14ac:dyDescent="0.2">
      <c r="A11" s="6" t="s">
        <v>24</v>
      </c>
      <c r="B11" s="6">
        <f>VLOOKUP(A11,vendor_census_data_2018!$A$4:$E$446,4,FALSE)</f>
        <v>0</v>
      </c>
      <c r="C11" t="s">
        <v>25103</v>
      </c>
      <c r="D11" t="b">
        <f>VLOOKUP(A11,all_municipalities!$B$22:$M$446,12,FALSE)</f>
        <v>1</v>
      </c>
      <c r="E11" t="b">
        <f t="shared" si="0"/>
        <v>1</v>
      </c>
      <c r="F11" t="b">
        <f t="shared" si="1"/>
        <v>1</v>
      </c>
      <c r="G11" t="s">
        <v>25049</v>
      </c>
      <c r="H11">
        <f t="shared" si="2"/>
        <v>2</v>
      </c>
      <c r="I11" t="s">
        <v>25051</v>
      </c>
    </row>
    <row r="12" spans="1:50" x14ac:dyDescent="0.2">
      <c r="A12" s="6" t="s">
        <v>25</v>
      </c>
      <c r="B12" s="6" t="str">
        <f>VLOOKUP(A12,vendor_census_data_2018!$A$4:$E$446,4,FALSE)</f>
        <v>Simply Voting</v>
      </c>
      <c r="C12" t="s">
        <v>25103</v>
      </c>
      <c r="D12" t="b">
        <f>VLOOKUP(A12,all_municipalities!$B$22:$M$446,12,FALSE)</f>
        <v>1</v>
      </c>
      <c r="E12" t="b">
        <f t="shared" si="0"/>
        <v>0</v>
      </c>
      <c r="F12" t="b">
        <f t="shared" si="1"/>
        <v>0</v>
      </c>
      <c r="G12" t="s">
        <v>24975</v>
      </c>
      <c r="H12">
        <f t="shared" si="2"/>
        <v>5</v>
      </c>
      <c r="I12" s="11" t="s">
        <v>25052</v>
      </c>
    </row>
    <row r="13" spans="1:50" x14ac:dyDescent="0.2">
      <c r="A13" s="6" t="s">
        <v>26</v>
      </c>
      <c r="B13" s="6" t="str">
        <f>VLOOKUP(A13,vendor_census_data_2018!$A$4:$E$446,4,FALSE)</f>
        <v>Simply Voting</v>
      </c>
      <c r="C13" t="s">
        <v>25103</v>
      </c>
      <c r="D13" t="b">
        <f>VLOOKUP(A13,all_municipalities!$B$22:$M$446,12,FALSE)</f>
        <v>1</v>
      </c>
      <c r="E13" t="b">
        <f t="shared" si="0"/>
        <v>0</v>
      </c>
      <c r="F13" t="b">
        <f t="shared" si="1"/>
        <v>0</v>
      </c>
      <c r="G13" t="s">
        <v>25049</v>
      </c>
      <c r="H13">
        <f t="shared" si="2"/>
        <v>2</v>
      </c>
      <c r="I13" t="s">
        <v>25053</v>
      </c>
    </row>
    <row r="14" spans="1:50" x14ac:dyDescent="0.2">
      <c r="A14" t="s">
        <v>29</v>
      </c>
      <c r="B14" s="6">
        <f>VLOOKUP(A14,vendor_census_data_2018!$A$4:$E$446,4,FALSE)</f>
        <v>0</v>
      </c>
      <c r="C14" t="s">
        <v>25101</v>
      </c>
      <c r="D14" t="b">
        <f>VLOOKUP(A14,all_municipalities!$B$22:$M$446,12,FALSE)</f>
        <v>1</v>
      </c>
      <c r="E14" t="b">
        <f t="shared" si="0"/>
        <v>1</v>
      </c>
      <c r="F14" t="b">
        <f t="shared" si="1"/>
        <v>1</v>
      </c>
      <c r="G14" t="s">
        <v>25759</v>
      </c>
      <c r="H14">
        <f t="shared" si="2"/>
        <v>10</v>
      </c>
      <c r="I14" s="11" t="s">
        <v>25735</v>
      </c>
    </row>
    <row r="15" spans="1:50" x14ac:dyDescent="0.2">
      <c r="A15" t="s">
        <v>30</v>
      </c>
      <c r="B15" s="6" t="str">
        <f>VLOOKUP(A15,vendor_census_data_2018!$A$4:$E$446,4,FALSE)</f>
        <v>Intelivote</v>
      </c>
      <c r="C15" t="s">
        <v>25110</v>
      </c>
      <c r="D15" t="b">
        <f>VLOOKUP(A15,all_municipalities!$B$22:$M$446,12,FALSE)</f>
        <v>0</v>
      </c>
      <c r="E15" t="b">
        <f t="shared" si="0"/>
        <v>0</v>
      </c>
      <c r="F15" t="b">
        <f t="shared" si="1"/>
        <v>0</v>
      </c>
      <c r="G15" t="s">
        <v>25049</v>
      </c>
      <c r="H15">
        <f t="shared" si="2"/>
        <v>2</v>
      </c>
      <c r="I15" t="s">
        <v>25736</v>
      </c>
    </row>
    <row r="16" spans="1:50" x14ac:dyDescent="0.2">
      <c r="A16" t="s">
        <v>31</v>
      </c>
      <c r="B16" s="6" t="str">
        <f>VLOOKUP(A16,vendor_census_data_2018!$A$4:$E$446,4,FALSE)</f>
        <v>Dominion</v>
      </c>
      <c r="C16" t="s">
        <v>25102</v>
      </c>
      <c r="D16" t="b">
        <f>VLOOKUP(A16,all_municipalities!$B$22:$M$446,12,FALSE)</f>
        <v>0</v>
      </c>
      <c r="E16" t="b">
        <f t="shared" si="0"/>
        <v>0</v>
      </c>
      <c r="F16" t="b">
        <f t="shared" si="1"/>
        <v>0</v>
      </c>
      <c r="G16" t="s">
        <v>25783</v>
      </c>
      <c r="H16">
        <f t="shared" si="2"/>
        <v>8</v>
      </c>
      <c r="I16" t="s">
        <v>24983</v>
      </c>
    </row>
    <row r="17" spans="1:9" x14ac:dyDescent="0.2">
      <c r="A17" t="s">
        <v>32</v>
      </c>
      <c r="B17" s="6" t="str">
        <f>VLOOKUP(A17,vendor_census_data_2018!$A$4:$E$446,4,FALSE)</f>
        <v>Intelivote</v>
      </c>
      <c r="C17" t="s">
        <v>25110</v>
      </c>
      <c r="D17" t="b">
        <f>VLOOKUP(A17,all_municipalities!$B$22:$M$446,12,FALSE)</f>
        <v>1</v>
      </c>
      <c r="E17" t="b">
        <f t="shared" si="0"/>
        <v>0</v>
      </c>
      <c r="F17" t="b">
        <f t="shared" si="1"/>
        <v>0</v>
      </c>
      <c r="G17" t="s">
        <v>24978</v>
      </c>
      <c r="H17">
        <f t="shared" si="2"/>
        <v>5</v>
      </c>
    </row>
    <row r="18" spans="1:9" x14ac:dyDescent="0.2">
      <c r="A18" s="6" t="s">
        <v>34</v>
      </c>
      <c r="B18" s="6">
        <f>VLOOKUP(A18,vendor_census_data_2018!$A$4:$E$446,4,FALSE)</f>
        <v>0</v>
      </c>
      <c r="C18" t="s">
        <v>25110</v>
      </c>
      <c r="D18" t="b">
        <f>VLOOKUP(A18,all_municipalities!$B$22:$M$446,12,FALSE)</f>
        <v>1</v>
      </c>
      <c r="E18" t="b">
        <f t="shared" si="0"/>
        <v>1</v>
      </c>
      <c r="F18" t="b">
        <f t="shared" si="1"/>
        <v>1</v>
      </c>
      <c r="G18" t="s">
        <v>24978</v>
      </c>
      <c r="H18">
        <f t="shared" si="2"/>
        <v>5</v>
      </c>
      <c r="I18" t="s">
        <v>24984</v>
      </c>
    </row>
    <row r="19" spans="1:9" x14ac:dyDescent="0.2">
      <c r="A19" t="s">
        <v>35</v>
      </c>
      <c r="B19" s="6">
        <f>VLOOKUP(A19,vendor_census_data_2018!$A$4:$E$446,4,FALSE)</f>
        <v>0</v>
      </c>
      <c r="C19" t="s">
        <v>25101</v>
      </c>
      <c r="D19" t="b">
        <f>VLOOKUP(A19,all_municipalities!$B$22:$M$446,12,FALSE)</f>
        <v>1</v>
      </c>
      <c r="E19" t="b">
        <f t="shared" si="0"/>
        <v>1</v>
      </c>
      <c r="F19" t="b">
        <f t="shared" si="1"/>
        <v>1</v>
      </c>
      <c r="G19" t="s">
        <v>24975</v>
      </c>
      <c r="H19">
        <f t="shared" si="2"/>
        <v>5</v>
      </c>
      <c r="I19" t="s">
        <v>25737</v>
      </c>
    </row>
    <row r="20" spans="1:9" x14ac:dyDescent="0.2">
      <c r="A20" t="s">
        <v>38</v>
      </c>
      <c r="B20" s="6" t="str">
        <f>VLOOKUP(A20,vendor_census_data_2018!$A$4:$E$446,4,FALSE)</f>
        <v>Dominion</v>
      </c>
      <c r="C20" t="s">
        <v>25103</v>
      </c>
      <c r="D20" t="b">
        <f>VLOOKUP(A20,all_municipalities!$B$22:$M$446,12,FALSE)</f>
        <v>1</v>
      </c>
      <c r="E20" t="b">
        <f t="shared" si="0"/>
        <v>0</v>
      </c>
      <c r="F20" t="b">
        <f t="shared" si="1"/>
        <v>0</v>
      </c>
      <c r="G20" t="s">
        <v>25049</v>
      </c>
      <c r="H20">
        <f t="shared" si="2"/>
        <v>2</v>
      </c>
      <c r="I20" t="s">
        <v>25054</v>
      </c>
    </row>
    <row r="21" spans="1:9" x14ac:dyDescent="0.2">
      <c r="A21" s="6" t="s">
        <v>40</v>
      </c>
      <c r="B21" s="6">
        <f>VLOOKUP(A21,vendor_census_data_2018!$A$4:$E$446,4,FALSE)</f>
        <v>0</v>
      </c>
      <c r="C21" t="s">
        <v>25110</v>
      </c>
      <c r="D21" t="b">
        <f>VLOOKUP(A21,all_municipalities!$B$22:$M$446,12,FALSE)</f>
        <v>1</v>
      </c>
      <c r="E21" t="b">
        <f t="shared" si="0"/>
        <v>1</v>
      </c>
      <c r="F21" t="b">
        <f t="shared" si="1"/>
        <v>1</v>
      </c>
      <c r="G21" t="s">
        <v>24978</v>
      </c>
      <c r="H21">
        <f t="shared" si="2"/>
        <v>5</v>
      </c>
    </row>
    <row r="22" spans="1:9" x14ac:dyDescent="0.2">
      <c r="A22" t="s">
        <v>42</v>
      </c>
      <c r="B22" s="6">
        <f>VLOOKUP(A22,vendor_census_data_2018!$A$4:$E$446,4,FALSE)</f>
        <v>0</v>
      </c>
      <c r="C22" t="s">
        <v>25101</v>
      </c>
      <c r="D22" t="b">
        <f>VLOOKUP(A22,all_municipalities!$B$22:$M$446,12,FALSE)</f>
        <v>1</v>
      </c>
      <c r="E22" t="b">
        <f t="shared" si="0"/>
        <v>1</v>
      </c>
      <c r="F22" t="b">
        <f t="shared" si="1"/>
        <v>1</v>
      </c>
      <c r="G22" t="s">
        <v>24978</v>
      </c>
      <c r="H22">
        <f t="shared" si="2"/>
        <v>5</v>
      </c>
    </row>
    <row r="23" spans="1:9" x14ac:dyDescent="0.2">
      <c r="A23" s="6" t="s">
        <v>43</v>
      </c>
      <c r="B23" s="6" t="str">
        <f>VLOOKUP(A23,vendor_census_data_2018!$A$4:$E$446,4,FALSE)</f>
        <v>Simply Voting</v>
      </c>
      <c r="C23" t="s">
        <v>25103</v>
      </c>
      <c r="D23" t="b">
        <f>VLOOKUP(A23,all_municipalities!$B$22:$M$446,12,FALSE)</f>
        <v>1</v>
      </c>
      <c r="E23" t="b">
        <f t="shared" si="0"/>
        <v>0</v>
      </c>
      <c r="F23" t="b">
        <f t="shared" si="1"/>
        <v>0</v>
      </c>
      <c r="G23" t="s">
        <v>25049</v>
      </c>
      <c r="H23">
        <f t="shared" si="2"/>
        <v>2</v>
      </c>
      <c r="I23" t="s">
        <v>25055</v>
      </c>
    </row>
    <row r="24" spans="1:9" x14ac:dyDescent="0.2">
      <c r="A24" s="6" t="s">
        <v>46</v>
      </c>
      <c r="B24" s="6" t="str">
        <f>VLOOKUP(A24,vendor_census_data_2018!$A$4:$E$446,4,FALSE)</f>
        <v>Dominion</v>
      </c>
      <c r="C24" t="s">
        <v>25103</v>
      </c>
      <c r="D24" t="b">
        <f>VLOOKUP(A24,all_municipalities!$B$22:$M$446,12,FALSE)</f>
        <v>1</v>
      </c>
      <c r="E24" t="b">
        <f t="shared" si="0"/>
        <v>0</v>
      </c>
      <c r="F24" t="b">
        <f t="shared" si="1"/>
        <v>0</v>
      </c>
      <c r="G24" t="s">
        <v>24975</v>
      </c>
      <c r="H24">
        <f t="shared" si="2"/>
        <v>5</v>
      </c>
      <c r="I24" t="s">
        <v>25025</v>
      </c>
    </row>
    <row r="25" spans="1:9" x14ac:dyDescent="0.2">
      <c r="A25" s="6" t="s">
        <v>47</v>
      </c>
      <c r="B25" s="6" t="str">
        <f>VLOOKUP(A25,vendor_census_data_2018!$A$4:$E$446,4,FALSE)</f>
        <v>Dominion</v>
      </c>
      <c r="C25" t="s">
        <v>25103</v>
      </c>
      <c r="D25" t="b">
        <f>VLOOKUP(A25,all_municipalities!$B$22:$M$446,12,FALSE)</f>
        <v>1</v>
      </c>
      <c r="E25" t="b">
        <f t="shared" si="0"/>
        <v>0</v>
      </c>
      <c r="F25" t="b">
        <f t="shared" si="1"/>
        <v>0</v>
      </c>
      <c r="G25" t="s">
        <v>24978</v>
      </c>
      <c r="H25">
        <f t="shared" si="2"/>
        <v>5</v>
      </c>
      <c r="I25" s="11" t="s">
        <v>25028</v>
      </c>
    </row>
    <row r="26" spans="1:9" x14ac:dyDescent="0.2">
      <c r="A26" t="s">
        <v>49</v>
      </c>
      <c r="B26" s="6">
        <f>VLOOKUP(A26,vendor_census_data_2018!$A$4:$E$446,4,FALSE)</f>
        <v>0</v>
      </c>
      <c r="C26" t="s">
        <v>25102</v>
      </c>
      <c r="D26" t="b">
        <f>VLOOKUP(A26,all_municipalities!$B$22:$M$446,12,FALSE)</f>
        <v>0</v>
      </c>
      <c r="E26" t="b">
        <f t="shared" si="0"/>
        <v>1</v>
      </c>
      <c r="F26" t="b">
        <f t="shared" si="1"/>
        <v>0</v>
      </c>
      <c r="G26" t="s">
        <v>25783</v>
      </c>
      <c r="H26">
        <f t="shared" si="2"/>
        <v>8</v>
      </c>
      <c r="I26" t="s">
        <v>25029</v>
      </c>
    </row>
    <row r="27" spans="1:9" x14ac:dyDescent="0.2">
      <c r="A27" t="s">
        <v>50</v>
      </c>
      <c r="B27" s="6" t="str">
        <f>VLOOKUP(A27,vendor_census_data_2018!$A$4:$E$446,4,FALSE)</f>
        <v>Dominion</v>
      </c>
      <c r="C27" t="s">
        <v>25102</v>
      </c>
      <c r="D27" t="b">
        <f>VLOOKUP(A27,all_municipalities!$B$22:$M$446,12,FALSE)</f>
        <v>0</v>
      </c>
      <c r="E27" t="b">
        <f t="shared" si="0"/>
        <v>0</v>
      </c>
      <c r="F27" t="b">
        <f t="shared" si="1"/>
        <v>0</v>
      </c>
      <c r="G27" t="s">
        <v>25783</v>
      </c>
      <c r="H27">
        <f t="shared" si="2"/>
        <v>8</v>
      </c>
      <c r="I27" s="11" t="s">
        <v>25030</v>
      </c>
    </row>
    <row r="28" spans="1:9" x14ac:dyDescent="0.2">
      <c r="A28" s="6" t="s">
        <v>52</v>
      </c>
      <c r="B28" s="6">
        <f>VLOOKUP(A28,vendor_census_data_2018!$A$4:$E$446,4,FALSE)</f>
        <v>0</v>
      </c>
      <c r="C28" t="s">
        <v>25103</v>
      </c>
      <c r="D28" t="b">
        <f>VLOOKUP(A28,all_municipalities!$B$22:$M$446,12,FALSE)</f>
        <v>1</v>
      </c>
      <c r="E28" t="b">
        <f t="shared" si="0"/>
        <v>1</v>
      </c>
      <c r="F28" t="b">
        <f t="shared" si="1"/>
        <v>1</v>
      </c>
      <c r="G28" t="s">
        <v>25049</v>
      </c>
      <c r="H28">
        <f t="shared" si="2"/>
        <v>2</v>
      </c>
      <c r="I28" t="s">
        <v>25056</v>
      </c>
    </row>
    <row r="29" spans="1:9" x14ac:dyDescent="0.2">
      <c r="A29" s="6" t="s">
        <v>54</v>
      </c>
      <c r="B29" s="6" t="str">
        <f>VLOOKUP(A29,vendor_census_data_2018!$A$4:$E$446,4,FALSE)</f>
        <v>Dominion</v>
      </c>
      <c r="C29" t="s">
        <v>25103</v>
      </c>
      <c r="D29" t="b">
        <f>VLOOKUP(A29,all_municipalities!$B$22:$M$446,12,FALSE)</f>
        <v>1</v>
      </c>
      <c r="E29" t="b">
        <f t="shared" si="0"/>
        <v>0</v>
      </c>
      <c r="F29" t="b">
        <f t="shared" si="1"/>
        <v>0</v>
      </c>
      <c r="G29" t="s">
        <v>24978</v>
      </c>
      <c r="H29">
        <f t="shared" si="2"/>
        <v>5</v>
      </c>
      <c r="I29" t="s">
        <v>25057</v>
      </c>
    </row>
    <row r="30" spans="1:9" x14ac:dyDescent="0.2">
      <c r="A30" s="6" t="s">
        <v>55</v>
      </c>
      <c r="B30" s="6" t="str">
        <f>VLOOKUP(A30,vendor_census_data_2018!$A$4:$E$446,4,FALSE)</f>
        <v>Intelivote</v>
      </c>
      <c r="C30" t="s">
        <v>25110</v>
      </c>
      <c r="D30" t="b">
        <f>VLOOKUP(A30,all_municipalities!$B$22:$M$446,12,FALSE)</f>
        <v>1</v>
      </c>
      <c r="E30" t="b">
        <f t="shared" si="0"/>
        <v>0</v>
      </c>
      <c r="F30" t="b">
        <f t="shared" si="1"/>
        <v>0</v>
      </c>
      <c r="G30" t="s">
        <v>25049</v>
      </c>
      <c r="H30">
        <f t="shared" si="2"/>
        <v>2</v>
      </c>
      <c r="I30" t="s">
        <v>25738</v>
      </c>
    </row>
    <row r="31" spans="1:9" x14ac:dyDescent="0.2">
      <c r="A31" t="s">
        <v>61</v>
      </c>
      <c r="B31" s="6" t="str">
        <f>VLOOKUP(A31,vendor_census_data_2018!$A$4:$E$446,4,FALSE)</f>
        <v>Dominion</v>
      </c>
      <c r="C31" t="s">
        <v>24973</v>
      </c>
      <c r="D31" t="b">
        <f>VLOOKUP(A31,all_municipalities!$B$22:$M$446,12,FALSE)</f>
        <v>0</v>
      </c>
      <c r="E31" t="b">
        <f t="shared" si="0"/>
        <v>0</v>
      </c>
      <c r="F31" t="b">
        <f t="shared" si="1"/>
        <v>0</v>
      </c>
      <c r="G31" t="s">
        <v>25074</v>
      </c>
      <c r="H31">
        <f t="shared" si="2"/>
        <v>2</v>
      </c>
      <c r="I31" t="s">
        <v>25075</v>
      </c>
    </row>
    <row r="32" spans="1:9" x14ac:dyDescent="0.2">
      <c r="A32" s="6" t="s">
        <v>65</v>
      </c>
      <c r="B32" s="6">
        <f>VLOOKUP(A32,vendor_census_data_2018!$A$4:$E$446,4,FALSE)</f>
        <v>0</v>
      </c>
      <c r="C32" t="s">
        <v>25110</v>
      </c>
      <c r="D32" t="b">
        <f>VLOOKUP(A32,all_municipalities!$B$22:$M$446,12,FALSE)</f>
        <v>1</v>
      </c>
      <c r="E32" t="b">
        <f t="shared" si="0"/>
        <v>1</v>
      </c>
      <c r="F32" t="b">
        <f t="shared" si="1"/>
        <v>1</v>
      </c>
      <c r="G32" t="s">
        <v>24975</v>
      </c>
      <c r="H32">
        <f t="shared" si="2"/>
        <v>5</v>
      </c>
      <c r="I32" t="s">
        <v>25000</v>
      </c>
    </row>
    <row r="33" spans="1:9" x14ac:dyDescent="0.2">
      <c r="A33" t="s">
        <v>66</v>
      </c>
      <c r="B33" s="6" t="str">
        <f>VLOOKUP(A33,vendor_census_data_2018!$A$4:$E$446,4,FALSE)</f>
        <v>Dominion</v>
      </c>
      <c r="C33" t="s">
        <v>25102</v>
      </c>
      <c r="D33" t="b">
        <f>VLOOKUP(A33,all_municipalities!$B$22:$M$446,12,FALSE)</f>
        <v>0</v>
      </c>
      <c r="E33" t="b">
        <f t="shared" si="0"/>
        <v>0</v>
      </c>
      <c r="F33" t="b">
        <f t="shared" si="1"/>
        <v>0</v>
      </c>
      <c r="G33" t="s">
        <v>25783</v>
      </c>
      <c r="H33">
        <f t="shared" si="2"/>
        <v>8</v>
      </c>
      <c r="I33" t="s">
        <v>25031</v>
      </c>
    </row>
    <row r="34" spans="1:9" x14ac:dyDescent="0.2">
      <c r="A34" s="6" t="s">
        <v>67</v>
      </c>
      <c r="B34" s="6" t="str">
        <f>VLOOKUP(A34,vendor_census_data_2018!$A$4:$E$446,4,FALSE)</f>
        <v>Intelivote</v>
      </c>
      <c r="C34" t="s">
        <v>25110</v>
      </c>
      <c r="D34" t="b">
        <f>VLOOKUP(A34,all_municipalities!$B$22:$M$446,12,FALSE)</f>
        <v>1</v>
      </c>
      <c r="E34" t="b">
        <f t="shared" si="0"/>
        <v>0</v>
      </c>
      <c r="F34" t="b">
        <f t="shared" si="1"/>
        <v>0</v>
      </c>
      <c r="G34" t="s">
        <v>24978</v>
      </c>
      <c r="H34">
        <f t="shared" si="2"/>
        <v>5</v>
      </c>
      <c r="I34" t="s">
        <v>25019</v>
      </c>
    </row>
    <row r="35" spans="1:9" x14ac:dyDescent="0.2">
      <c r="A35" s="6" t="s">
        <v>68</v>
      </c>
      <c r="B35" s="6" t="str">
        <f>VLOOKUP(A35,vendor_census_data_2018!$A$4:$E$446,4,FALSE)</f>
        <v>Intelivote</v>
      </c>
      <c r="C35" t="s">
        <v>25110</v>
      </c>
      <c r="D35" t="b">
        <f>VLOOKUP(A35,all_municipalities!$B$22:$M$446,12,FALSE)</f>
        <v>1</v>
      </c>
      <c r="E35" t="b">
        <f t="shared" si="0"/>
        <v>0</v>
      </c>
      <c r="F35" t="b">
        <f t="shared" si="1"/>
        <v>0</v>
      </c>
      <c r="G35" t="s">
        <v>24975</v>
      </c>
      <c r="H35">
        <f t="shared" si="2"/>
        <v>5</v>
      </c>
      <c r="I35" t="s">
        <v>25024</v>
      </c>
    </row>
    <row r="36" spans="1:9" x14ac:dyDescent="0.2">
      <c r="A36" s="6" t="s">
        <v>69</v>
      </c>
      <c r="B36" s="6" t="str">
        <f>VLOOKUP(A36,vendor_census_data_2018!$A$4:$E$446,4,FALSE)</f>
        <v>Intelivote</v>
      </c>
      <c r="C36" t="s">
        <v>25110</v>
      </c>
      <c r="D36" t="b">
        <f>VLOOKUP(A36,all_municipalities!$B$22:$M$446,12,FALSE)</f>
        <v>1</v>
      </c>
      <c r="E36" t="b">
        <f t="shared" si="0"/>
        <v>0</v>
      </c>
      <c r="F36" t="b">
        <f t="shared" si="1"/>
        <v>0</v>
      </c>
      <c r="G36" t="s">
        <v>24978</v>
      </c>
      <c r="H36">
        <f t="shared" si="2"/>
        <v>5</v>
      </c>
      <c r="I36" t="s">
        <v>25023</v>
      </c>
    </row>
    <row r="37" spans="1:9" x14ac:dyDescent="0.2">
      <c r="A37" s="6" t="s">
        <v>71</v>
      </c>
      <c r="B37" s="6" t="str">
        <f>VLOOKUP(A37,vendor_census_data_2018!$A$4:$E$446,4,FALSE)</f>
        <v>Intelivote</v>
      </c>
      <c r="C37" t="s">
        <v>25110</v>
      </c>
      <c r="D37" t="b">
        <f>VLOOKUP(A37,all_municipalities!$B$22:$M$446,12,FALSE)</f>
        <v>1</v>
      </c>
      <c r="E37" t="b">
        <f t="shared" si="0"/>
        <v>0</v>
      </c>
      <c r="F37" t="b">
        <f t="shared" si="1"/>
        <v>0</v>
      </c>
      <c r="G37" t="s">
        <v>25049</v>
      </c>
      <c r="H37">
        <f t="shared" si="2"/>
        <v>2</v>
      </c>
      <c r="I37" t="s">
        <v>25739</v>
      </c>
    </row>
    <row r="38" spans="1:9" x14ac:dyDescent="0.2">
      <c r="A38" s="6" t="s">
        <v>72</v>
      </c>
      <c r="B38" s="6" t="str">
        <f>VLOOKUP(A38,vendor_census_data_2018!$A$4:$E$446,4,FALSE)</f>
        <v>Simply Voting</v>
      </c>
      <c r="C38" t="s">
        <v>25103</v>
      </c>
      <c r="D38" t="b">
        <f>VLOOKUP(A38,all_municipalities!$B$22:$M$446,12,FALSE)</f>
        <v>1</v>
      </c>
      <c r="E38" t="b">
        <f t="shared" si="0"/>
        <v>0</v>
      </c>
      <c r="F38" t="b">
        <f t="shared" si="1"/>
        <v>0</v>
      </c>
      <c r="G38" t="s">
        <v>25049</v>
      </c>
      <c r="H38">
        <f t="shared" si="2"/>
        <v>2</v>
      </c>
      <c r="I38" t="s">
        <v>25058</v>
      </c>
    </row>
    <row r="39" spans="1:9" x14ac:dyDescent="0.2">
      <c r="A39" s="6" t="s">
        <v>74</v>
      </c>
      <c r="B39" s="6" t="str">
        <f>VLOOKUP(A39,vendor_census_data_2018!$A$4:$E$446,4,FALSE)</f>
        <v>Intelivote</v>
      </c>
      <c r="C39" t="s">
        <v>25110</v>
      </c>
      <c r="D39" t="b">
        <f>VLOOKUP(A39,all_municipalities!$B$22:$M$446,12,FALSE)</f>
        <v>1</v>
      </c>
      <c r="E39" t="b">
        <f t="shared" si="0"/>
        <v>0</v>
      </c>
      <c r="F39" t="b">
        <f t="shared" si="1"/>
        <v>0</v>
      </c>
      <c r="G39" t="s">
        <v>24978</v>
      </c>
      <c r="H39">
        <f t="shared" si="2"/>
        <v>5</v>
      </c>
      <c r="I39" s="11" t="s">
        <v>24977</v>
      </c>
    </row>
    <row r="40" spans="1:9" x14ac:dyDescent="0.2">
      <c r="A40" s="6" t="s">
        <v>75</v>
      </c>
      <c r="B40" s="6" t="str">
        <f>VLOOKUP(A40,vendor_census_data_2018!$A$4:$E$446,4,FALSE)</f>
        <v>Simply Voting</v>
      </c>
      <c r="C40" t="s">
        <v>25103</v>
      </c>
      <c r="D40" t="b">
        <f>VLOOKUP(A40,all_municipalities!$B$22:$M$446,12,FALSE)</f>
        <v>1</v>
      </c>
      <c r="E40" t="b">
        <f t="shared" si="0"/>
        <v>0</v>
      </c>
      <c r="F40" t="b">
        <f t="shared" si="1"/>
        <v>0</v>
      </c>
      <c r="G40" t="s">
        <v>25049</v>
      </c>
      <c r="H40">
        <f t="shared" si="2"/>
        <v>2</v>
      </c>
      <c r="I40" t="s">
        <v>25059</v>
      </c>
    </row>
    <row r="41" spans="1:9" x14ac:dyDescent="0.2">
      <c r="A41" s="6" t="s">
        <v>77</v>
      </c>
      <c r="B41" s="6" t="str">
        <f>VLOOKUP(A41,vendor_census_data_2018!$A$4:$E$446,4,FALSE)</f>
        <v>Intelivote</v>
      </c>
      <c r="C41" t="s">
        <v>25110</v>
      </c>
      <c r="D41" t="b">
        <f>VLOOKUP(A41,all_municipalities!$B$22:$M$446,12,FALSE)</f>
        <v>1</v>
      </c>
      <c r="E41" t="b">
        <f t="shared" si="0"/>
        <v>0</v>
      </c>
      <c r="F41" t="b">
        <f t="shared" si="1"/>
        <v>0</v>
      </c>
      <c r="G41" t="s">
        <v>24978</v>
      </c>
      <c r="H41">
        <f t="shared" si="2"/>
        <v>5</v>
      </c>
    </row>
    <row r="42" spans="1:9" x14ac:dyDescent="0.2">
      <c r="A42" s="6" t="s">
        <v>78</v>
      </c>
      <c r="B42" s="6" t="str">
        <f>VLOOKUP(A42,vendor_census_data_2018!$A$4:$E$446,4,FALSE)</f>
        <v>Intelivote</v>
      </c>
      <c r="C42" t="s">
        <v>25101</v>
      </c>
      <c r="D42" t="b">
        <f>VLOOKUP(A42,all_municipalities!$B$22:$M$446,12,FALSE)</f>
        <v>1</v>
      </c>
      <c r="E42" t="b">
        <f t="shared" si="0"/>
        <v>0</v>
      </c>
      <c r="F42" t="b">
        <f t="shared" si="1"/>
        <v>0</v>
      </c>
      <c r="G42" t="s">
        <v>24975</v>
      </c>
      <c r="H42">
        <f t="shared" si="2"/>
        <v>5</v>
      </c>
      <c r="I42" t="s">
        <v>25740</v>
      </c>
    </row>
    <row r="43" spans="1:9" x14ac:dyDescent="0.2">
      <c r="A43" s="6" t="s">
        <v>80</v>
      </c>
      <c r="B43" s="6" t="str">
        <f>VLOOKUP(A43,vendor_census_data_2018!$A$4:$E$446,4,FALSE)</f>
        <v>Intelivote</v>
      </c>
      <c r="C43" t="s">
        <v>25110</v>
      </c>
      <c r="D43" t="b">
        <f>VLOOKUP(A43,all_municipalities!$B$22:$M$446,12,FALSE)</f>
        <v>1</v>
      </c>
      <c r="E43" t="b">
        <f t="shared" si="0"/>
        <v>0</v>
      </c>
      <c r="F43" t="b">
        <f t="shared" si="1"/>
        <v>0</v>
      </c>
      <c r="G43" t="s">
        <v>25049</v>
      </c>
      <c r="H43">
        <f t="shared" si="2"/>
        <v>2</v>
      </c>
      <c r="I43" t="s">
        <v>25741</v>
      </c>
    </row>
    <row r="44" spans="1:9" x14ac:dyDescent="0.2">
      <c r="A44" t="s">
        <v>81</v>
      </c>
      <c r="B44" s="6" t="e">
        <f>VLOOKUP(A44,vendor_census_data_2018!$A$4:$E$446,4,FALSE)</f>
        <v>#N/A</v>
      </c>
      <c r="C44" t="s">
        <v>25110</v>
      </c>
      <c r="D44" t="b">
        <f>VLOOKUP(A44,all_municipalities!$B$22:$M$446,12,FALSE)</f>
        <v>1</v>
      </c>
      <c r="E44" t="e">
        <f t="shared" si="0"/>
        <v>#N/A</v>
      </c>
      <c r="F44" t="e">
        <f t="shared" si="1"/>
        <v>#N/A</v>
      </c>
      <c r="G44" t="s">
        <v>25049</v>
      </c>
      <c r="H44">
        <f t="shared" si="2"/>
        <v>2</v>
      </c>
      <c r="I44" t="s">
        <v>25742</v>
      </c>
    </row>
    <row r="45" spans="1:9" x14ac:dyDescent="0.2">
      <c r="A45" t="s">
        <v>84</v>
      </c>
      <c r="B45" s="6" t="str">
        <f>VLOOKUP(A45,vendor_census_data_2018!$A$4:$E$446,4,FALSE)</f>
        <v>Dominion</v>
      </c>
      <c r="C45" t="s">
        <v>25102</v>
      </c>
      <c r="D45" t="b">
        <f>VLOOKUP(A45,all_municipalities!$B$22:$M$446,12,FALSE)</f>
        <v>0</v>
      </c>
      <c r="E45" t="b">
        <f t="shared" si="0"/>
        <v>0</v>
      </c>
      <c r="F45" t="b">
        <f t="shared" si="1"/>
        <v>0</v>
      </c>
      <c r="G45" t="s">
        <v>25783</v>
      </c>
      <c r="H45">
        <f t="shared" si="2"/>
        <v>8</v>
      </c>
      <c r="I45" t="s">
        <v>25032</v>
      </c>
    </row>
    <row r="46" spans="1:9" x14ac:dyDescent="0.2">
      <c r="A46" s="6" t="s">
        <v>87</v>
      </c>
      <c r="B46" s="6" t="str">
        <f>VLOOKUP(A46,vendor_census_data_2018!$A$4:$E$446,4,FALSE)</f>
        <v>Intelivote</v>
      </c>
      <c r="C46" t="s">
        <v>25110</v>
      </c>
      <c r="D46" t="b">
        <f>VLOOKUP(A46,all_municipalities!$B$22:$M$446,12,FALSE)</f>
        <v>1</v>
      </c>
      <c r="E46" t="b">
        <f t="shared" si="0"/>
        <v>0</v>
      </c>
      <c r="F46" t="b">
        <f t="shared" si="1"/>
        <v>0</v>
      </c>
      <c r="G46" t="s">
        <v>24975</v>
      </c>
      <c r="H46">
        <f t="shared" si="2"/>
        <v>5</v>
      </c>
      <c r="I46" t="s">
        <v>24987</v>
      </c>
    </row>
    <row r="47" spans="1:9" x14ac:dyDescent="0.2">
      <c r="A47" s="6" t="s">
        <v>88</v>
      </c>
      <c r="B47" s="6">
        <f>VLOOKUP(A47,vendor_census_data_2018!$A$4:$E$446,4,FALSE)</f>
        <v>0</v>
      </c>
      <c r="C47" t="s">
        <v>25103</v>
      </c>
      <c r="D47" t="b">
        <f>VLOOKUP(A47,all_municipalities!$B$22:$M$446,12,FALSE)</f>
        <v>1</v>
      </c>
      <c r="E47" t="b">
        <f t="shared" si="0"/>
        <v>1</v>
      </c>
      <c r="F47" t="b">
        <f t="shared" si="1"/>
        <v>1</v>
      </c>
      <c r="G47" t="s">
        <v>24975</v>
      </c>
      <c r="H47">
        <f t="shared" si="2"/>
        <v>5</v>
      </c>
      <c r="I47" t="s">
        <v>24983</v>
      </c>
    </row>
    <row r="48" spans="1:9" x14ac:dyDescent="0.2">
      <c r="A48" t="s">
        <v>89</v>
      </c>
      <c r="B48" s="6" t="str">
        <f>VLOOKUP(A48,vendor_census_data_2018!$A$4:$E$446,4,FALSE)</f>
        <v>Intelivote</v>
      </c>
      <c r="C48" t="s">
        <v>25102</v>
      </c>
      <c r="D48" t="b">
        <f>VLOOKUP(A48,all_municipalities!$B$22:$M$446,12,FALSE)</f>
        <v>0</v>
      </c>
      <c r="E48" t="b">
        <f t="shared" si="0"/>
        <v>0</v>
      </c>
      <c r="F48" t="b">
        <f t="shared" si="1"/>
        <v>0</v>
      </c>
      <c r="G48" t="s">
        <v>25783</v>
      </c>
      <c r="H48">
        <f t="shared" si="2"/>
        <v>8</v>
      </c>
      <c r="I48" t="s">
        <v>25033</v>
      </c>
    </row>
    <row r="49" spans="1:9" x14ac:dyDescent="0.2">
      <c r="A49" s="6" t="s">
        <v>91</v>
      </c>
      <c r="B49" s="6" t="str">
        <f>VLOOKUP(A49,vendor_census_data_2018!$A$4:$E$446,4,FALSE)</f>
        <v>Intelivote</v>
      </c>
      <c r="C49" t="s">
        <v>25110</v>
      </c>
      <c r="D49" t="b">
        <f>VLOOKUP(A49,all_municipalities!$B$22:$M$446,12,FALSE)</f>
        <v>1</v>
      </c>
      <c r="E49" t="b">
        <f t="shared" si="0"/>
        <v>0</v>
      </c>
      <c r="F49" t="b">
        <f t="shared" si="1"/>
        <v>0</v>
      </c>
      <c r="G49" t="s">
        <v>25049</v>
      </c>
      <c r="H49">
        <f t="shared" si="2"/>
        <v>2</v>
      </c>
      <c r="I49" t="s">
        <v>25743</v>
      </c>
    </row>
    <row r="50" spans="1:9" x14ac:dyDescent="0.2">
      <c r="A50" t="s">
        <v>92</v>
      </c>
      <c r="B50" s="6">
        <f>VLOOKUP(A50,vendor_census_data_2018!$A$4:$E$446,4,FALSE)</f>
        <v>0</v>
      </c>
      <c r="C50" t="s">
        <v>25110</v>
      </c>
      <c r="D50" t="b">
        <f>VLOOKUP(A50,all_municipalities!$B$22:$M$446,12,FALSE)</f>
        <v>0</v>
      </c>
      <c r="E50" t="b">
        <f t="shared" si="0"/>
        <v>1</v>
      </c>
      <c r="F50" t="b">
        <f t="shared" si="1"/>
        <v>0</v>
      </c>
      <c r="G50" t="s">
        <v>25049</v>
      </c>
      <c r="H50">
        <f t="shared" si="2"/>
        <v>2</v>
      </c>
      <c r="I50" t="s">
        <v>25744</v>
      </c>
    </row>
    <row r="51" spans="1:9" x14ac:dyDescent="0.2">
      <c r="A51" t="s">
        <v>95</v>
      </c>
      <c r="B51" s="6" t="str">
        <f>VLOOKUP(A51,vendor_census_data_2018!$A$4:$E$446,4,FALSE)</f>
        <v>Dominion</v>
      </c>
      <c r="C51" t="s">
        <v>25102</v>
      </c>
      <c r="D51" t="b">
        <f>VLOOKUP(A51,all_municipalities!$B$22:$M$446,12,FALSE)</f>
        <v>0</v>
      </c>
      <c r="E51" t="b">
        <f t="shared" si="0"/>
        <v>0</v>
      </c>
      <c r="F51" t="b">
        <f t="shared" si="1"/>
        <v>0</v>
      </c>
      <c r="G51" t="s">
        <v>25783</v>
      </c>
      <c r="H51">
        <f t="shared" si="2"/>
        <v>8</v>
      </c>
      <c r="I51" t="s">
        <v>25034</v>
      </c>
    </row>
    <row r="52" spans="1:9" x14ac:dyDescent="0.2">
      <c r="A52" s="6" t="s">
        <v>98</v>
      </c>
      <c r="B52" s="6">
        <f>VLOOKUP(A52,vendor_census_data_2018!$A$4:$E$446,4,FALSE)</f>
        <v>0</v>
      </c>
      <c r="C52" t="s">
        <v>25110</v>
      </c>
      <c r="D52" t="b">
        <f>VLOOKUP(A52,all_municipalities!$B$22:$M$446,12,FALSE)</f>
        <v>1</v>
      </c>
      <c r="E52" t="b">
        <f t="shared" si="0"/>
        <v>1</v>
      </c>
      <c r="F52" t="b">
        <f t="shared" si="1"/>
        <v>1</v>
      </c>
      <c r="G52" t="s">
        <v>25049</v>
      </c>
      <c r="H52">
        <f t="shared" si="2"/>
        <v>2</v>
      </c>
      <c r="I52" t="s">
        <v>25745</v>
      </c>
    </row>
    <row r="53" spans="1:9" x14ac:dyDescent="0.2">
      <c r="A53" s="6" t="s">
        <v>101</v>
      </c>
      <c r="B53" s="6" t="str">
        <f>VLOOKUP(A53,vendor_census_data_2018!$A$4:$E$446,4,FALSE)</f>
        <v>Simply Voting</v>
      </c>
      <c r="C53" t="s">
        <v>25103</v>
      </c>
      <c r="D53" t="b">
        <f>VLOOKUP(A53,all_municipalities!$B$22:$M$446,12,FALSE)</f>
        <v>1</v>
      </c>
      <c r="E53" t="b">
        <f t="shared" si="0"/>
        <v>0</v>
      </c>
      <c r="F53" t="b">
        <f t="shared" si="1"/>
        <v>0</v>
      </c>
      <c r="G53" t="s">
        <v>25049</v>
      </c>
      <c r="H53">
        <f t="shared" si="2"/>
        <v>2</v>
      </c>
      <c r="I53" t="s">
        <v>25060</v>
      </c>
    </row>
    <row r="54" spans="1:9" x14ac:dyDescent="0.2">
      <c r="A54" s="6" t="s">
        <v>104</v>
      </c>
      <c r="B54" s="6" t="str">
        <f>VLOOKUP(A54,vendor_census_data_2018!$A$4:$E$446,4,FALSE)</f>
        <v>Simply Voting</v>
      </c>
      <c r="C54" t="s">
        <v>25103</v>
      </c>
      <c r="D54" t="b">
        <f>VLOOKUP(A54,all_municipalities!$B$22:$M$446,12,FALSE)</f>
        <v>1</v>
      </c>
      <c r="E54" t="b">
        <f t="shared" si="0"/>
        <v>0</v>
      </c>
      <c r="F54" t="b">
        <f t="shared" si="1"/>
        <v>0</v>
      </c>
      <c r="G54" t="s">
        <v>24975</v>
      </c>
      <c r="H54">
        <f t="shared" si="2"/>
        <v>5</v>
      </c>
      <c r="I54" t="s">
        <v>25061</v>
      </c>
    </row>
    <row r="55" spans="1:9" x14ac:dyDescent="0.2">
      <c r="A55" s="6" t="s">
        <v>106</v>
      </c>
      <c r="B55" s="6" t="str">
        <f>VLOOKUP(A55,vendor_census_data_2018!$A$4:$E$446,4,FALSE)</f>
        <v>Simply Voting</v>
      </c>
      <c r="C55" t="s">
        <v>25103</v>
      </c>
      <c r="D55" t="b">
        <f>VLOOKUP(A55,all_municipalities!$B$22:$M$446,12,FALSE)</f>
        <v>1</v>
      </c>
      <c r="E55" t="b">
        <f t="shared" si="0"/>
        <v>0</v>
      </c>
      <c r="F55" t="b">
        <f t="shared" si="1"/>
        <v>0</v>
      </c>
      <c r="G55" t="s">
        <v>24975</v>
      </c>
      <c r="H55">
        <f t="shared" si="2"/>
        <v>5</v>
      </c>
      <c r="I55" s="11" t="s">
        <v>25022</v>
      </c>
    </row>
    <row r="56" spans="1:9" x14ac:dyDescent="0.2">
      <c r="A56" s="6" t="s">
        <v>111</v>
      </c>
      <c r="B56" s="6">
        <f>VLOOKUP(A56,vendor_census_data_2018!$A$4:$E$446,4,FALSE)</f>
        <v>0</v>
      </c>
      <c r="C56" t="s">
        <v>25101</v>
      </c>
      <c r="D56" t="b">
        <f>VLOOKUP(A56,all_municipalities!$B$22:$M$446,12,FALSE)</f>
        <v>1</v>
      </c>
      <c r="E56" t="b">
        <f t="shared" si="0"/>
        <v>1</v>
      </c>
      <c r="F56" t="b">
        <f t="shared" si="1"/>
        <v>1</v>
      </c>
      <c r="G56" t="s">
        <v>24978</v>
      </c>
      <c r="H56">
        <f t="shared" si="2"/>
        <v>5</v>
      </c>
    </row>
    <row r="57" spans="1:9" x14ac:dyDescent="0.2">
      <c r="A57" s="6" t="s">
        <v>112</v>
      </c>
      <c r="B57" s="6" t="e">
        <f>VLOOKUP(A57,vendor_census_data_2018!$A$4:$E$446,4,FALSE)</f>
        <v>#N/A</v>
      </c>
      <c r="C57" t="s">
        <v>25103</v>
      </c>
      <c r="D57" t="b">
        <f>VLOOKUP(A57,all_municipalities!$B$22:$M$446,12,FALSE)</f>
        <v>1</v>
      </c>
      <c r="E57" t="e">
        <f t="shared" si="0"/>
        <v>#N/A</v>
      </c>
      <c r="F57" t="e">
        <f t="shared" si="1"/>
        <v>#N/A</v>
      </c>
      <c r="G57" t="s">
        <v>24978</v>
      </c>
      <c r="H57">
        <f t="shared" si="2"/>
        <v>5</v>
      </c>
      <c r="I57" s="11" t="s">
        <v>25007</v>
      </c>
    </row>
    <row r="58" spans="1:9" x14ac:dyDescent="0.2">
      <c r="A58" s="6" t="s">
        <v>114</v>
      </c>
      <c r="B58" s="6" t="str">
        <f>VLOOKUP(A58,vendor_census_data_2018!$A$4:$E$446,4,FALSE)</f>
        <v>Intelivote</v>
      </c>
      <c r="C58" t="s">
        <v>25110</v>
      </c>
      <c r="D58" t="b">
        <f>VLOOKUP(A58,all_municipalities!$B$22:$M$446,12,FALSE)</f>
        <v>1</v>
      </c>
      <c r="E58" t="b">
        <f t="shared" si="0"/>
        <v>0</v>
      </c>
      <c r="F58" t="b">
        <f t="shared" si="1"/>
        <v>0</v>
      </c>
      <c r="G58" t="s">
        <v>25049</v>
      </c>
      <c r="H58">
        <f t="shared" si="2"/>
        <v>2</v>
      </c>
      <c r="I58" t="s">
        <v>25746</v>
      </c>
    </row>
    <row r="59" spans="1:9" x14ac:dyDescent="0.2">
      <c r="A59" t="s">
        <v>115</v>
      </c>
      <c r="B59" s="6">
        <f>VLOOKUP(A59,vendor_census_data_2018!$A$4:$E$446,4,FALSE)</f>
        <v>0</v>
      </c>
      <c r="C59" t="s">
        <v>25101</v>
      </c>
      <c r="D59" t="b">
        <f>VLOOKUP(A59,all_municipalities!$B$22:$M$446,12,FALSE)</f>
        <v>0</v>
      </c>
      <c r="E59" t="b">
        <f t="shared" si="0"/>
        <v>1</v>
      </c>
      <c r="F59" t="b">
        <f t="shared" si="1"/>
        <v>0</v>
      </c>
      <c r="G59" t="s">
        <v>24978</v>
      </c>
      <c r="H59">
        <f t="shared" si="2"/>
        <v>5</v>
      </c>
    </row>
    <row r="60" spans="1:9" x14ac:dyDescent="0.2">
      <c r="A60" s="6" t="s">
        <v>116</v>
      </c>
      <c r="B60" s="6" t="str">
        <f>VLOOKUP(A60,vendor_census_data_2018!$A$4:$E$446,4,FALSE)</f>
        <v>Intelivote</v>
      </c>
      <c r="C60" t="s">
        <v>25110</v>
      </c>
      <c r="D60" t="b">
        <f>VLOOKUP(A60,all_municipalities!$B$22:$M$446,12,FALSE)</f>
        <v>1</v>
      </c>
      <c r="E60" t="b">
        <f t="shared" si="0"/>
        <v>0</v>
      </c>
      <c r="F60" t="b">
        <f t="shared" si="1"/>
        <v>0</v>
      </c>
      <c r="G60" t="s">
        <v>24978</v>
      </c>
      <c r="H60">
        <f t="shared" si="2"/>
        <v>5</v>
      </c>
      <c r="I60" t="s">
        <v>25020</v>
      </c>
    </row>
    <row r="61" spans="1:9" x14ac:dyDescent="0.2">
      <c r="A61" s="6" t="s">
        <v>117</v>
      </c>
      <c r="B61" s="6" t="str">
        <f>VLOOKUP(A61,vendor_census_data_2018!$A$4:$E$446,4,FALSE)</f>
        <v>Intelivote</v>
      </c>
      <c r="C61" t="s">
        <v>25110</v>
      </c>
      <c r="D61" t="b">
        <f>VLOOKUP(A61,all_municipalities!$B$22:$M$446,12,FALSE)</f>
        <v>1</v>
      </c>
      <c r="E61" t="b">
        <f t="shared" si="0"/>
        <v>0</v>
      </c>
      <c r="F61" t="b">
        <f t="shared" si="1"/>
        <v>0</v>
      </c>
      <c r="G61" t="s">
        <v>25049</v>
      </c>
      <c r="H61">
        <f t="shared" si="2"/>
        <v>2</v>
      </c>
      <c r="I61" t="s">
        <v>25747</v>
      </c>
    </row>
    <row r="62" spans="1:9" x14ac:dyDescent="0.2">
      <c r="A62" t="s">
        <v>118</v>
      </c>
      <c r="B62" s="6" t="str">
        <f>VLOOKUP(A62,vendor_census_data_2018!$A$4:$E$446,4,FALSE)</f>
        <v>Intelivote</v>
      </c>
      <c r="C62" t="s">
        <v>25110</v>
      </c>
      <c r="D62" t="b">
        <f>VLOOKUP(A62,all_municipalities!$B$22:$M$446,12,FALSE)</f>
        <v>0</v>
      </c>
      <c r="E62" t="b">
        <f t="shared" si="0"/>
        <v>0</v>
      </c>
      <c r="F62" t="b">
        <f t="shared" si="1"/>
        <v>0</v>
      </c>
      <c r="G62" t="s">
        <v>25049</v>
      </c>
      <c r="H62">
        <f t="shared" si="2"/>
        <v>2</v>
      </c>
      <c r="I62" t="s">
        <v>25748</v>
      </c>
    </row>
    <row r="63" spans="1:9" x14ac:dyDescent="0.2">
      <c r="A63" t="s">
        <v>120</v>
      </c>
      <c r="B63" s="6" t="str">
        <f>VLOOKUP(A63,vendor_census_data_2018!$A$4:$E$446,4,FALSE)</f>
        <v>Intelivote</v>
      </c>
      <c r="C63" t="s">
        <v>25110</v>
      </c>
      <c r="D63" t="b">
        <f>VLOOKUP(A63,all_municipalities!$B$22:$M$446,12,FALSE)</f>
        <v>0</v>
      </c>
      <c r="E63" t="b">
        <f t="shared" si="0"/>
        <v>0</v>
      </c>
      <c r="F63" t="b">
        <f t="shared" si="1"/>
        <v>0</v>
      </c>
      <c r="G63" t="s">
        <v>25049</v>
      </c>
      <c r="H63">
        <f t="shared" si="2"/>
        <v>2</v>
      </c>
      <c r="I63" t="s">
        <v>25749</v>
      </c>
    </row>
    <row r="64" spans="1:9" x14ac:dyDescent="0.2">
      <c r="A64" s="6" t="s">
        <v>126</v>
      </c>
      <c r="B64" s="6">
        <f>VLOOKUP(A64,vendor_census_data_2018!$A$4:$E$446,4,FALSE)</f>
        <v>0</v>
      </c>
      <c r="C64" t="s">
        <v>25101</v>
      </c>
      <c r="D64" t="b">
        <f>VLOOKUP(A64,all_municipalities!$B$22:$M$446,12,FALSE)</f>
        <v>1</v>
      </c>
      <c r="E64" t="b">
        <f t="shared" si="0"/>
        <v>1</v>
      </c>
      <c r="F64" t="b">
        <f t="shared" si="1"/>
        <v>1</v>
      </c>
      <c r="G64" t="s">
        <v>24975</v>
      </c>
      <c r="H64">
        <f t="shared" si="2"/>
        <v>5</v>
      </c>
      <c r="I64" t="s">
        <v>24981</v>
      </c>
    </row>
    <row r="65" spans="1:9" x14ac:dyDescent="0.2">
      <c r="A65" s="6" t="s">
        <v>134</v>
      </c>
      <c r="B65" s="6" t="str">
        <f>VLOOKUP(A65,vendor_census_data_2018!$A$4:$E$446,4,FALSE)</f>
        <v>Intelivote</v>
      </c>
      <c r="C65" t="s">
        <v>25110</v>
      </c>
      <c r="D65" t="b">
        <f>VLOOKUP(A65,all_municipalities!$B$22:$M$446,12,FALSE)</f>
        <v>1</v>
      </c>
      <c r="E65" t="b">
        <f t="shared" si="0"/>
        <v>0</v>
      </c>
      <c r="F65" t="b">
        <f t="shared" si="1"/>
        <v>0</v>
      </c>
      <c r="G65" t="s">
        <v>25049</v>
      </c>
      <c r="H65">
        <f t="shared" si="2"/>
        <v>2</v>
      </c>
      <c r="I65" t="s">
        <v>25750</v>
      </c>
    </row>
    <row r="66" spans="1:9" x14ac:dyDescent="0.2">
      <c r="A66" s="6" t="s">
        <v>135</v>
      </c>
      <c r="B66" s="6">
        <f>VLOOKUP(A66,vendor_census_data_2018!$A$4:$E$446,4,FALSE)</f>
        <v>0</v>
      </c>
      <c r="C66" t="s">
        <v>25110</v>
      </c>
      <c r="D66" t="b">
        <f>VLOOKUP(A66,all_municipalities!$B$22:$M$446,12,FALSE)</f>
        <v>1</v>
      </c>
      <c r="E66" t="b">
        <f t="shared" si="0"/>
        <v>1</v>
      </c>
      <c r="F66" t="b">
        <f t="shared" si="1"/>
        <v>1</v>
      </c>
      <c r="G66" t="s">
        <v>24978</v>
      </c>
      <c r="H66">
        <f t="shared" si="2"/>
        <v>5</v>
      </c>
    </row>
    <row r="67" spans="1:9" x14ac:dyDescent="0.2">
      <c r="A67" t="s">
        <v>136</v>
      </c>
      <c r="B67" s="6">
        <f>VLOOKUP(A67,vendor_census_data_2018!$A$4:$E$446,4,FALSE)</f>
        <v>0</v>
      </c>
      <c r="C67" t="s">
        <v>25110</v>
      </c>
      <c r="D67" t="b">
        <f>VLOOKUP(A67,all_municipalities!$B$22:$M$446,12,FALSE)</f>
        <v>0</v>
      </c>
      <c r="E67" t="b">
        <f t="shared" ref="E67:E130" si="3">IF(B67=0,TRUE,FALSE)</f>
        <v>1</v>
      </c>
      <c r="F67" t="b">
        <f t="shared" ref="F67:F130" si="4">IF(AND(E67,D67),TRUE)</f>
        <v>0</v>
      </c>
      <c r="G67" t="s">
        <v>24978</v>
      </c>
      <c r="H67">
        <f t="shared" ref="H67:H130" si="5">IF(G67="No suggestion of DOB", 5,
IF(G67="Uses DOB", 5,
IF(G67="Uses DOB (d-m-y)", 2,
IF(G67="Uses DOB (m-y)", 5,
IF(G67="Uses DOB (y)", 8,
IF(G67="Does not use DOB", 10,
IF(G67="Uses DOB (d-m-y) + Pre-registration", 2,
NA())))))))</f>
        <v>5</v>
      </c>
    </row>
    <row r="68" spans="1:9" x14ac:dyDescent="0.2">
      <c r="A68" t="s">
        <v>137</v>
      </c>
      <c r="B68" s="6" t="str">
        <f>VLOOKUP(A68,vendor_census_data_2018!$A$4:$E$446,4,FALSE)</f>
        <v>Intelivote</v>
      </c>
      <c r="C68" t="s">
        <v>25110</v>
      </c>
      <c r="D68" t="b">
        <f>VLOOKUP(A68,all_municipalities!$B$22:$M$446,12,FALSE)</f>
        <v>0</v>
      </c>
      <c r="E68" t="b">
        <f t="shared" si="3"/>
        <v>0</v>
      </c>
      <c r="F68" t="b">
        <f t="shared" si="4"/>
        <v>0</v>
      </c>
      <c r="G68" t="s">
        <v>24978</v>
      </c>
      <c r="H68">
        <f t="shared" si="5"/>
        <v>5</v>
      </c>
    </row>
    <row r="69" spans="1:9" x14ac:dyDescent="0.2">
      <c r="A69" s="6" t="s">
        <v>139</v>
      </c>
      <c r="B69" s="6" t="str">
        <f>VLOOKUP(A69,vendor_census_data_2018!$A$4:$E$446,4,FALSE)</f>
        <v>Intelivote</v>
      </c>
      <c r="C69" t="s">
        <v>25110</v>
      </c>
      <c r="D69" t="b">
        <f>VLOOKUP(A69,all_municipalities!$B$22:$M$446,12,FALSE)</f>
        <v>1</v>
      </c>
      <c r="E69" t="b">
        <f t="shared" si="3"/>
        <v>0</v>
      </c>
      <c r="F69" t="b">
        <f t="shared" si="4"/>
        <v>0</v>
      </c>
      <c r="G69" t="s">
        <v>24978</v>
      </c>
      <c r="H69">
        <f t="shared" si="5"/>
        <v>5</v>
      </c>
      <c r="I69" s="11" t="s">
        <v>24988</v>
      </c>
    </row>
    <row r="70" spans="1:9" x14ac:dyDescent="0.2">
      <c r="A70" s="6" t="s">
        <v>141</v>
      </c>
      <c r="B70" s="6" t="str">
        <f>VLOOKUP(A70,vendor_census_data_2018!$A$4:$E$446,4,FALSE)</f>
        <v>Dominion</v>
      </c>
      <c r="C70" t="s">
        <v>25103</v>
      </c>
      <c r="D70" t="b">
        <f>VLOOKUP(A70,all_municipalities!$B$22:$M$446,12,FALSE)</f>
        <v>1</v>
      </c>
      <c r="E70" t="b">
        <f t="shared" si="3"/>
        <v>0</v>
      </c>
      <c r="F70" t="b">
        <f t="shared" si="4"/>
        <v>0</v>
      </c>
      <c r="G70" t="s">
        <v>24978</v>
      </c>
      <c r="H70">
        <f t="shared" si="5"/>
        <v>5</v>
      </c>
      <c r="I70" s="11" t="s">
        <v>25062</v>
      </c>
    </row>
    <row r="71" spans="1:9" x14ac:dyDescent="0.2">
      <c r="A71" t="s">
        <v>142</v>
      </c>
      <c r="B71" s="6" t="str">
        <f>VLOOKUP(A71,vendor_census_data_2018!$A$4:$E$446,4,FALSE)</f>
        <v>Dominion</v>
      </c>
      <c r="C71" t="s">
        <v>25101</v>
      </c>
      <c r="D71" t="b">
        <f>VLOOKUP(A71,all_municipalities!$B$22:$M$446,12,FALSE)</f>
        <v>0</v>
      </c>
      <c r="E71" t="b">
        <f t="shared" si="3"/>
        <v>0</v>
      </c>
      <c r="F71" t="b">
        <f t="shared" si="4"/>
        <v>0</v>
      </c>
      <c r="G71" t="s">
        <v>24975</v>
      </c>
      <c r="H71">
        <f t="shared" si="5"/>
        <v>5</v>
      </c>
      <c r="I71" t="s">
        <v>25751</v>
      </c>
    </row>
    <row r="72" spans="1:9" x14ac:dyDescent="0.2">
      <c r="A72" t="s">
        <v>143</v>
      </c>
      <c r="B72" s="6">
        <f>VLOOKUP(A72,vendor_census_data_2018!$A$4:$E$446,4,FALSE)</f>
        <v>0</v>
      </c>
      <c r="C72" t="s">
        <v>25101</v>
      </c>
      <c r="D72" t="b">
        <f>VLOOKUP(A72,all_municipalities!$B$22:$M$446,12,FALSE)</f>
        <v>0</v>
      </c>
      <c r="E72" t="b">
        <f t="shared" si="3"/>
        <v>1</v>
      </c>
      <c r="F72" t="b">
        <f t="shared" si="4"/>
        <v>0</v>
      </c>
      <c r="G72" t="s">
        <v>24975</v>
      </c>
      <c r="H72">
        <f t="shared" si="5"/>
        <v>5</v>
      </c>
      <c r="I72" t="s">
        <v>25752</v>
      </c>
    </row>
    <row r="73" spans="1:9" x14ac:dyDescent="0.2">
      <c r="A73" s="6" t="s">
        <v>145</v>
      </c>
      <c r="B73" s="6" t="str">
        <f>VLOOKUP(A73,vendor_census_data_2018!$A$4:$E$446,4,FALSE)</f>
        <v>Simply Voting</v>
      </c>
      <c r="C73" t="s">
        <v>25103</v>
      </c>
      <c r="D73" t="b">
        <f>VLOOKUP(A73,all_municipalities!$B$22:$M$446,12,FALSE)</f>
        <v>1</v>
      </c>
      <c r="E73" t="b">
        <f t="shared" si="3"/>
        <v>0</v>
      </c>
      <c r="F73" t="b">
        <f t="shared" si="4"/>
        <v>0</v>
      </c>
      <c r="G73" t="s">
        <v>24975</v>
      </c>
      <c r="H73">
        <f t="shared" si="5"/>
        <v>5</v>
      </c>
      <c r="I73" t="s">
        <v>25063</v>
      </c>
    </row>
    <row r="74" spans="1:9" x14ac:dyDescent="0.2">
      <c r="A74" s="6" t="s">
        <v>148</v>
      </c>
      <c r="B74" s="6" t="str">
        <f>VLOOKUP(A74,vendor_census_data_2018!$A$4:$E$446,4,FALSE)</f>
        <v>Intelivote</v>
      </c>
      <c r="C74" t="s">
        <v>25110</v>
      </c>
      <c r="D74" t="b">
        <f>VLOOKUP(A74,all_municipalities!$B$22:$M$446,12,FALSE)</f>
        <v>1</v>
      </c>
      <c r="E74" t="b">
        <f t="shared" si="3"/>
        <v>0</v>
      </c>
      <c r="F74" t="b">
        <f t="shared" si="4"/>
        <v>0</v>
      </c>
      <c r="G74" t="s">
        <v>25049</v>
      </c>
      <c r="H74">
        <f t="shared" si="5"/>
        <v>2</v>
      </c>
      <c r="I74" s="11" t="s">
        <v>25753</v>
      </c>
    </row>
    <row r="75" spans="1:9" x14ac:dyDescent="0.2">
      <c r="A75" s="6" t="s">
        <v>149</v>
      </c>
      <c r="B75" s="6" t="str">
        <f>VLOOKUP(A75,vendor_census_data_2018!$A$4:$E$446,4,FALSE)</f>
        <v>Dominion</v>
      </c>
      <c r="C75" t="s">
        <v>25103</v>
      </c>
      <c r="D75" t="b">
        <f>VLOOKUP(A75,all_municipalities!$B$22:$M$446,12,FALSE)</f>
        <v>1</v>
      </c>
      <c r="E75" t="b">
        <f t="shared" si="3"/>
        <v>0</v>
      </c>
      <c r="F75" t="b">
        <f t="shared" si="4"/>
        <v>0</v>
      </c>
      <c r="G75" t="s">
        <v>24978</v>
      </c>
      <c r="H75">
        <f t="shared" si="5"/>
        <v>5</v>
      </c>
      <c r="I75" s="11" t="s">
        <v>25012</v>
      </c>
    </row>
    <row r="76" spans="1:9" x14ac:dyDescent="0.2">
      <c r="A76" s="6" t="s">
        <v>150</v>
      </c>
      <c r="B76" s="6" t="str">
        <f>VLOOKUP(A76,vendor_census_data_2018!$A$4:$E$446,4,FALSE)</f>
        <v>Simply Voting</v>
      </c>
      <c r="C76" t="s">
        <v>24973</v>
      </c>
      <c r="D76" t="b">
        <f>VLOOKUP(A76,all_municipalities!$B$22:$M$446,12,FALSE)</f>
        <v>1</v>
      </c>
      <c r="E76" t="b">
        <f t="shared" si="3"/>
        <v>0</v>
      </c>
      <c r="F76" t="b">
        <f t="shared" si="4"/>
        <v>0</v>
      </c>
      <c r="G76" t="s">
        <v>24975</v>
      </c>
      <c r="H76">
        <f t="shared" si="5"/>
        <v>5</v>
      </c>
      <c r="I76" t="s">
        <v>25065</v>
      </c>
    </row>
    <row r="77" spans="1:9" x14ac:dyDescent="0.2">
      <c r="A77" s="6" t="s">
        <v>151</v>
      </c>
      <c r="B77" s="6" t="str">
        <f>VLOOKUP(A77,vendor_census_data_2018!$A$4:$E$446,4,FALSE)</f>
        <v>Intelivote</v>
      </c>
      <c r="C77" t="s">
        <v>25110</v>
      </c>
      <c r="D77" t="b">
        <f>VLOOKUP(A77,all_municipalities!$B$22:$M$446,12,FALSE)</f>
        <v>1</v>
      </c>
      <c r="E77" t="b">
        <f t="shared" si="3"/>
        <v>0</v>
      </c>
      <c r="F77" t="b">
        <f t="shared" si="4"/>
        <v>0</v>
      </c>
      <c r="G77" t="s">
        <v>24978</v>
      </c>
      <c r="H77">
        <f t="shared" si="5"/>
        <v>5</v>
      </c>
      <c r="I77" t="s">
        <v>24994</v>
      </c>
    </row>
    <row r="78" spans="1:9" x14ac:dyDescent="0.2">
      <c r="A78" s="6" t="s">
        <v>153</v>
      </c>
      <c r="B78" s="6" t="str">
        <f>VLOOKUP(A78,vendor_census_data_2018!$A$4:$E$446,4,FALSE)</f>
        <v>Intelivote</v>
      </c>
      <c r="C78" t="s">
        <v>25110</v>
      </c>
      <c r="D78" t="b">
        <f>VLOOKUP(A78,all_municipalities!$B$22:$M$446,12,FALSE)</f>
        <v>1</v>
      </c>
      <c r="E78" t="b">
        <f t="shared" si="3"/>
        <v>0</v>
      </c>
      <c r="F78" t="b">
        <f t="shared" si="4"/>
        <v>0</v>
      </c>
      <c r="G78" t="s">
        <v>25049</v>
      </c>
      <c r="H78">
        <f t="shared" si="5"/>
        <v>2</v>
      </c>
      <c r="I78" t="s">
        <v>25754</v>
      </c>
    </row>
    <row r="79" spans="1:9" x14ac:dyDescent="0.2">
      <c r="A79" t="s">
        <v>154</v>
      </c>
      <c r="B79" s="6" t="str">
        <f>VLOOKUP(A79,vendor_census_data_2018!$A$4:$E$446,4,FALSE)</f>
        <v>Dominion</v>
      </c>
      <c r="C79" t="s">
        <v>25102</v>
      </c>
      <c r="D79" t="b">
        <f>VLOOKUP(A79,all_municipalities!$B$22:$M$446,12,FALSE)</f>
        <v>0</v>
      </c>
      <c r="E79" t="b">
        <f t="shared" si="3"/>
        <v>0</v>
      </c>
      <c r="F79" t="b">
        <f t="shared" si="4"/>
        <v>0</v>
      </c>
      <c r="G79" t="s">
        <v>25783</v>
      </c>
      <c r="H79">
        <f t="shared" si="5"/>
        <v>8</v>
      </c>
      <c r="I79" t="s">
        <v>25035</v>
      </c>
    </row>
    <row r="80" spans="1:9" x14ac:dyDescent="0.2">
      <c r="A80" t="s">
        <v>156</v>
      </c>
      <c r="B80" s="6" t="str">
        <f>VLOOKUP(A80,vendor_census_data_2018!$A$4:$E$446,4,FALSE)</f>
        <v>Simply Voting</v>
      </c>
      <c r="C80" t="s">
        <v>24973</v>
      </c>
      <c r="D80" t="b">
        <f>VLOOKUP(A80,all_municipalities!$B$22:$M$446,12,FALSE)</f>
        <v>0</v>
      </c>
      <c r="E80" t="b">
        <f t="shared" si="3"/>
        <v>0</v>
      </c>
      <c r="F80" t="b">
        <f t="shared" si="4"/>
        <v>0</v>
      </c>
      <c r="G80" t="s">
        <v>25049</v>
      </c>
      <c r="H80">
        <f t="shared" si="5"/>
        <v>2</v>
      </c>
      <c r="I80" s="11" t="s">
        <v>25064</v>
      </c>
    </row>
    <row r="81" spans="1:9" x14ac:dyDescent="0.2">
      <c r="A81" t="s">
        <v>159</v>
      </c>
      <c r="B81" s="6">
        <f>VLOOKUP(A81,vendor_census_data_2018!$A$4:$E$446,4,FALSE)</f>
        <v>0</v>
      </c>
      <c r="C81" t="s">
        <v>25102</v>
      </c>
      <c r="D81" t="b">
        <f>VLOOKUP(A81,all_municipalities!$B$22:$M$446,12,FALSE)</f>
        <v>0</v>
      </c>
      <c r="E81" t="b">
        <f t="shared" si="3"/>
        <v>1</v>
      </c>
      <c r="F81" t="b">
        <f t="shared" si="4"/>
        <v>0</v>
      </c>
      <c r="G81" t="s">
        <v>25783</v>
      </c>
      <c r="H81">
        <f t="shared" si="5"/>
        <v>8</v>
      </c>
      <c r="I81" t="s">
        <v>25036</v>
      </c>
    </row>
    <row r="82" spans="1:9" x14ac:dyDescent="0.2">
      <c r="A82" t="s">
        <v>161</v>
      </c>
      <c r="B82" s="6">
        <f>VLOOKUP(A82,vendor_census_data_2018!$A$4:$E$446,4,FALSE)</f>
        <v>0</v>
      </c>
      <c r="C82" t="s">
        <v>25102</v>
      </c>
      <c r="D82" t="b">
        <f>VLOOKUP(A82,all_municipalities!$B$22:$M$446,12,FALSE)</f>
        <v>0</v>
      </c>
      <c r="E82" t="b">
        <f t="shared" si="3"/>
        <v>1</v>
      </c>
      <c r="F82" t="b">
        <f t="shared" si="4"/>
        <v>0</v>
      </c>
      <c r="G82" t="s">
        <v>25783</v>
      </c>
      <c r="H82">
        <f t="shared" si="5"/>
        <v>8</v>
      </c>
      <c r="I82" t="s">
        <v>25037</v>
      </c>
    </row>
    <row r="83" spans="1:9" x14ac:dyDescent="0.2">
      <c r="A83" s="6" t="s">
        <v>164</v>
      </c>
      <c r="B83" s="6" t="str">
        <f>VLOOKUP(A83,vendor_census_data_2018!$A$4:$E$446,4,FALSE)</f>
        <v>Intelivote</v>
      </c>
      <c r="C83" t="s">
        <v>25110</v>
      </c>
      <c r="D83" t="b">
        <f>VLOOKUP(A83,all_municipalities!$B$22:$M$446,12,FALSE)</f>
        <v>1</v>
      </c>
      <c r="E83" t="b">
        <f t="shared" si="3"/>
        <v>0</v>
      </c>
      <c r="F83" t="b">
        <f t="shared" si="4"/>
        <v>0</v>
      </c>
      <c r="G83" t="s">
        <v>25049</v>
      </c>
      <c r="H83">
        <f t="shared" si="5"/>
        <v>2</v>
      </c>
      <c r="I83" t="s">
        <v>25755</v>
      </c>
    </row>
    <row r="84" spans="1:9" x14ac:dyDescent="0.2">
      <c r="A84" s="6" t="s">
        <v>165</v>
      </c>
      <c r="B84" s="6" t="str">
        <f>VLOOKUP(A84,vendor_census_data_2018!$A$4:$E$446,4,FALSE)</f>
        <v>Dominion</v>
      </c>
      <c r="C84" t="s">
        <v>25101</v>
      </c>
      <c r="D84" t="b">
        <f>VLOOKUP(A84,all_municipalities!$B$22:$M$446,12,FALSE)</f>
        <v>1</v>
      </c>
      <c r="E84" t="b">
        <f t="shared" si="3"/>
        <v>0</v>
      </c>
      <c r="F84" t="b">
        <f t="shared" si="4"/>
        <v>0</v>
      </c>
      <c r="G84" t="s">
        <v>24978</v>
      </c>
      <c r="H84">
        <f t="shared" si="5"/>
        <v>5</v>
      </c>
    </row>
    <row r="85" spans="1:9" x14ac:dyDescent="0.2">
      <c r="A85" s="6" t="s">
        <v>168</v>
      </c>
      <c r="B85" s="6" t="str">
        <f>VLOOKUP(A85,vendor_census_data_2018!$A$4:$E$446,4,FALSE)</f>
        <v>Intelivote</v>
      </c>
      <c r="C85" t="s">
        <v>25110</v>
      </c>
      <c r="D85" t="b">
        <f>VLOOKUP(A85,all_municipalities!$B$22:$M$446,12,FALSE)</f>
        <v>1</v>
      </c>
      <c r="E85" t="b">
        <f t="shared" si="3"/>
        <v>0</v>
      </c>
      <c r="F85" t="b">
        <f t="shared" si="4"/>
        <v>0</v>
      </c>
      <c r="G85" t="s">
        <v>24975</v>
      </c>
      <c r="H85">
        <f t="shared" si="5"/>
        <v>5</v>
      </c>
      <c r="I85" s="11" t="s">
        <v>25015</v>
      </c>
    </row>
    <row r="86" spans="1:9" x14ac:dyDescent="0.2">
      <c r="A86" t="s">
        <v>170</v>
      </c>
      <c r="B86" s="6" t="str">
        <f>VLOOKUP(A86,vendor_census_data_2018!$A$4:$E$446,4,FALSE)</f>
        <v>Simply Voting</v>
      </c>
      <c r="C86" t="s">
        <v>25103</v>
      </c>
      <c r="D86" t="b">
        <f>VLOOKUP(A86,all_municipalities!$B$22:$M$446,12,FALSE)</f>
        <v>0</v>
      </c>
      <c r="E86" t="b">
        <f t="shared" si="3"/>
        <v>0</v>
      </c>
      <c r="F86" t="b">
        <f t="shared" si="4"/>
        <v>0</v>
      </c>
      <c r="G86" t="s">
        <v>25049</v>
      </c>
      <c r="H86">
        <f t="shared" si="5"/>
        <v>2</v>
      </c>
      <c r="I86" t="s">
        <v>25066</v>
      </c>
    </row>
    <row r="87" spans="1:9" x14ac:dyDescent="0.2">
      <c r="A87" s="6" t="s">
        <v>174</v>
      </c>
      <c r="B87" s="6">
        <f>VLOOKUP(A87,vendor_census_data_2018!$A$4:$E$446,4,FALSE)</f>
        <v>0</v>
      </c>
      <c r="C87" t="s">
        <v>25101</v>
      </c>
      <c r="D87" t="b">
        <f>VLOOKUP(A87,all_municipalities!$B$22:$M$446,12,FALSE)</f>
        <v>1</v>
      </c>
      <c r="E87" t="b">
        <f t="shared" si="3"/>
        <v>1</v>
      </c>
      <c r="F87" t="b">
        <f t="shared" si="4"/>
        <v>1</v>
      </c>
      <c r="G87" t="s">
        <v>24978</v>
      </c>
      <c r="H87">
        <f t="shared" si="5"/>
        <v>5</v>
      </c>
    </row>
    <row r="88" spans="1:9" x14ac:dyDescent="0.2">
      <c r="A88" s="6" t="s">
        <v>182</v>
      </c>
      <c r="B88" s="6" t="str">
        <f>VLOOKUP(A88,vendor_census_data_2018!$A$4:$E$446,4,FALSE)</f>
        <v>Dominion</v>
      </c>
      <c r="C88" t="s">
        <v>25103</v>
      </c>
      <c r="D88" t="b">
        <f>VLOOKUP(A88,all_municipalities!$B$22:$M$446,12,FALSE)</f>
        <v>1</v>
      </c>
      <c r="E88" t="b">
        <f t="shared" si="3"/>
        <v>0</v>
      </c>
      <c r="F88" t="b">
        <f t="shared" si="4"/>
        <v>0</v>
      </c>
      <c r="G88" t="s">
        <v>24978</v>
      </c>
      <c r="H88">
        <f t="shared" si="5"/>
        <v>5</v>
      </c>
      <c r="I88" s="11" t="s">
        <v>25068</v>
      </c>
    </row>
    <row r="89" spans="1:9" x14ac:dyDescent="0.2">
      <c r="A89" s="6" t="s">
        <v>183</v>
      </c>
      <c r="B89" s="6" t="str">
        <f>VLOOKUP(A89,vendor_census_data_2018!$A$4:$E$446,4,FALSE)</f>
        <v>Simply Voting</v>
      </c>
      <c r="C89" t="s">
        <v>25103</v>
      </c>
      <c r="D89" t="b">
        <f>VLOOKUP(A89,all_municipalities!$B$22:$M$446,12,FALSE)</f>
        <v>1</v>
      </c>
      <c r="E89" t="b">
        <f t="shared" si="3"/>
        <v>0</v>
      </c>
      <c r="F89" t="b">
        <f t="shared" si="4"/>
        <v>0</v>
      </c>
      <c r="G89" t="s">
        <v>25049</v>
      </c>
      <c r="H89">
        <f t="shared" si="5"/>
        <v>2</v>
      </c>
      <c r="I89" s="11" t="s">
        <v>25067</v>
      </c>
    </row>
    <row r="90" spans="1:9" x14ac:dyDescent="0.2">
      <c r="A90" s="6" t="s">
        <v>184</v>
      </c>
      <c r="B90" s="6">
        <f>VLOOKUP(A90,vendor_census_data_2018!$A$4:$E$446,4,FALSE)</f>
        <v>0</v>
      </c>
      <c r="C90" t="s">
        <v>25101</v>
      </c>
      <c r="D90" t="b">
        <f>VLOOKUP(A90,all_municipalities!$B$22:$M$446,12,FALSE)</f>
        <v>1</v>
      </c>
      <c r="E90" t="b">
        <f t="shared" si="3"/>
        <v>1</v>
      </c>
      <c r="F90" t="b">
        <f t="shared" si="4"/>
        <v>1</v>
      </c>
      <c r="G90" t="s">
        <v>24975</v>
      </c>
      <c r="H90">
        <f t="shared" si="5"/>
        <v>5</v>
      </c>
      <c r="I90" t="s">
        <v>25002</v>
      </c>
    </row>
    <row r="91" spans="1:9" x14ac:dyDescent="0.2">
      <c r="A91" s="6" t="s">
        <v>186</v>
      </c>
      <c r="B91" s="6" t="str">
        <f>VLOOKUP(A91,vendor_census_data_2018!$A$4:$E$446,4,FALSE)</f>
        <v>Dominion</v>
      </c>
      <c r="C91" t="s">
        <v>25103</v>
      </c>
      <c r="D91" t="b">
        <f>VLOOKUP(A91,all_municipalities!$B$22:$M$446,12,FALSE)</f>
        <v>1</v>
      </c>
      <c r="E91" t="b">
        <f t="shared" si="3"/>
        <v>0</v>
      </c>
      <c r="F91" t="b">
        <f t="shared" si="4"/>
        <v>0</v>
      </c>
      <c r="G91" t="s">
        <v>24978</v>
      </c>
      <c r="H91">
        <f t="shared" si="5"/>
        <v>5</v>
      </c>
      <c r="I91" s="11" t="s">
        <v>24996</v>
      </c>
    </row>
    <row r="92" spans="1:9" x14ac:dyDescent="0.2">
      <c r="A92" s="6" t="s">
        <v>187</v>
      </c>
      <c r="B92" s="6">
        <f>VLOOKUP(A92,vendor_census_data_2018!$A$4:$E$446,4,FALSE)</f>
        <v>0</v>
      </c>
      <c r="C92" t="s">
        <v>25069</v>
      </c>
      <c r="D92" t="b">
        <f>VLOOKUP(A92,all_municipalities!$B$22:$M$446,12,FALSE)</f>
        <v>1</v>
      </c>
      <c r="E92" t="b">
        <f t="shared" si="3"/>
        <v>1</v>
      </c>
      <c r="F92" t="b">
        <f t="shared" si="4"/>
        <v>1</v>
      </c>
      <c r="G92" t="s">
        <v>25049</v>
      </c>
      <c r="H92">
        <f t="shared" si="5"/>
        <v>2</v>
      </c>
      <c r="I92" t="s">
        <v>25070</v>
      </c>
    </row>
    <row r="93" spans="1:9" x14ac:dyDescent="0.2">
      <c r="A93" s="6" t="s">
        <v>189</v>
      </c>
      <c r="B93" s="6" t="str">
        <f>VLOOKUP(A93,vendor_census_data_2018!$A$4:$E$446,4,FALSE)</f>
        <v>Dominion</v>
      </c>
      <c r="C93" t="s">
        <v>25101</v>
      </c>
      <c r="D93" t="b">
        <f>VLOOKUP(A93,all_municipalities!$B$22:$M$446,12,FALSE)</f>
        <v>1</v>
      </c>
      <c r="E93" t="b">
        <f t="shared" si="3"/>
        <v>0</v>
      </c>
      <c r="F93" t="b">
        <f t="shared" si="4"/>
        <v>0</v>
      </c>
      <c r="G93" t="s">
        <v>24978</v>
      </c>
      <c r="H93">
        <f t="shared" si="5"/>
        <v>5</v>
      </c>
    </row>
    <row r="94" spans="1:9" x14ac:dyDescent="0.2">
      <c r="A94" t="s">
        <v>196</v>
      </c>
      <c r="B94" s="6" t="str">
        <f>VLOOKUP(A94,vendor_census_data_2018!$A$4:$E$446,4,FALSE)</f>
        <v>Dominion</v>
      </c>
      <c r="C94" t="s">
        <v>25101</v>
      </c>
      <c r="D94" t="b">
        <f>VLOOKUP(A94,all_municipalities!$B$22:$M$446,12,FALSE)</f>
        <v>1</v>
      </c>
      <c r="E94" t="b">
        <f t="shared" si="3"/>
        <v>0</v>
      </c>
      <c r="F94" t="b">
        <f t="shared" si="4"/>
        <v>0</v>
      </c>
      <c r="G94" t="s">
        <v>25049</v>
      </c>
      <c r="H94">
        <f t="shared" si="5"/>
        <v>2</v>
      </c>
      <c r="I94" t="s">
        <v>25756</v>
      </c>
    </row>
    <row r="95" spans="1:9" x14ac:dyDescent="0.2">
      <c r="A95" s="6" t="s">
        <v>198</v>
      </c>
      <c r="B95" s="6" t="str">
        <f>VLOOKUP(A95,vendor_census_data_2018!$A$4:$E$446,4,FALSE)</f>
        <v>Simply Voting</v>
      </c>
      <c r="C95" t="s">
        <v>25103</v>
      </c>
      <c r="D95" t="b">
        <f>VLOOKUP(A95,all_municipalities!$B$22:$M$446,12,FALSE)</f>
        <v>1</v>
      </c>
      <c r="E95" t="b">
        <f t="shared" si="3"/>
        <v>0</v>
      </c>
      <c r="F95" t="b">
        <f t="shared" si="4"/>
        <v>0</v>
      </c>
      <c r="G95" t="s">
        <v>25049</v>
      </c>
      <c r="H95">
        <f t="shared" si="5"/>
        <v>2</v>
      </c>
      <c r="I95" t="s">
        <v>25071</v>
      </c>
    </row>
    <row r="96" spans="1:9" x14ac:dyDescent="0.2">
      <c r="A96" s="6" t="s">
        <v>201</v>
      </c>
      <c r="B96" s="6" t="str">
        <f>VLOOKUP(A96,vendor_census_data_2018!$A$4:$E$446,4,FALSE)</f>
        <v>Intelivote</v>
      </c>
      <c r="C96" t="s">
        <v>25110</v>
      </c>
      <c r="D96" t="b">
        <f>VLOOKUP(A96,all_municipalities!$B$22:$M$446,12,FALSE)</f>
        <v>1</v>
      </c>
      <c r="E96" t="b">
        <f t="shared" si="3"/>
        <v>0</v>
      </c>
      <c r="F96" t="b">
        <f t="shared" si="4"/>
        <v>0</v>
      </c>
      <c r="G96" t="s">
        <v>24978</v>
      </c>
      <c r="H96">
        <f t="shared" si="5"/>
        <v>5</v>
      </c>
    </row>
    <row r="97" spans="1:9" x14ac:dyDescent="0.2">
      <c r="A97" s="6" t="s">
        <v>202</v>
      </c>
      <c r="B97" s="6" t="str">
        <f>VLOOKUP(A97,vendor_census_data_2018!$A$4:$E$446,4,FALSE)</f>
        <v>Dominion</v>
      </c>
      <c r="C97" t="s">
        <v>25103</v>
      </c>
      <c r="D97" t="b">
        <f>VLOOKUP(A97,all_municipalities!$B$22:$M$446,12,FALSE)</f>
        <v>1</v>
      </c>
      <c r="E97" t="b">
        <f t="shared" si="3"/>
        <v>0</v>
      </c>
      <c r="F97" t="b">
        <f t="shared" si="4"/>
        <v>0</v>
      </c>
      <c r="G97" t="s">
        <v>25049</v>
      </c>
      <c r="H97">
        <f t="shared" si="5"/>
        <v>2</v>
      </c>
      <c r="I97" t="s">
        <v>25072</v>
      </c>
    </row>
    <row r="98" spans="1:9" x14ac:dyDescent="0.2">
      <c r="A98" t="s">
        <v>204</v>
      </c>
      <c r="B98" s="6" t="str">
        <f>VLOOKUP(A98,vendor_census_data_2018!$A$4:$E$446,4,FALSE)</f>
        <v>Dominion</v>
      </c>
      <c r="C98" t="s">
        <v>24973</v>
      </c>
      <c r="D98" t="b">
        <f>VLOOKUP(A98,all_municipalities!$B$22:$M$446,12,FALSE)</f>
        <v>0</v>
      </c>
      <c r="E98" t="b">
        <f t="shared" si="3"/>
        <v>0</v>
      </c>
      <c r="F98" t="b">
        <f t="shared" si="4"/>
        <v>0</v>
      </c>
      <c r="G98" t="s">
        <v>25074</v>
      </c>
      <c r="H98">
        <f t="shared" si="5"/>
        <v>2</v>
      </c>
      <c r="I98" t="s">
        <v>25073</v>
      </c>
    </row>
    <row r="99" spans="1:9" x14ac:dyDescent="0.2">
      <c r="A99" s="6" t="s">
        <v>211</v>
      </c>
      <c r="B99" s="6" t="str">
        <f>VLOOKUP(A99,vendor_census_data_2018!$A$4:$E$446,4,FALSE)</f>
        <v>Dominion</v>
      </c>
      <c r="C99" t="s">
        <v>25103</v>
      </c>
      <c r="D99" t="b">
        <f>VLOOKUP(A99,all_municipalities!$B$22:$M$446,12,FALSE)</f>
        <v>1</v>
      </c>
      <c r="E99" t="b">
        <f t="shared" si="3"/>
        <v>0</v>
      </c>
      <c r="F99" t="b">
        <f t="shared" si="4"/>
        <v>0</v>
      </c>
      <c r="G99" t="s">
        <v>25049</v>
      </c>
      <c r="H99">
        <f t="shared" si="5"/>
        <v>2</v>
      </c>
      <c r="I99" t="s">
        <v>25076</v>
      </c>
    </row>
    <row r="100" spans="1:9" x14ac:dyDescent="0.2">
      <c r="A100" s="6" t="s">
        <v>214</v>
      </c>
      <c r="B100" s="6" t="str">
        <f>VLOOKUP(A100,vendor_census_data_2018!$A$4:$E$446,4,FALSE)</f>
        <v>Intelivote</v>
      </c>
      <c r="C100" t="s">
        <v>25101</v>
      </c>
      <c r="D100" t="b">
        <f>VLOOKUP(A100,all_municipalities!$B$22:$M$446,12,FALSE)</f>
        <v>1</v>
      </c>
      <c r="E100" t="b">
        <f t="shared" si="3"/>
        <v>0</v>
      </c>
      <c r="F100" t="b">
        <f t="shared" si="4"/>
        <v>0</v>
      </c>
      <c r="G100" t="s">
        <v>24978</v>
      </c>
      <c r="H100">
        <f t="shared" si="5"/>
        <v>5</v>
      </c>
      <c r="I100" s="11" t="s">
        <v>24995</v>
      </c>
    </row>
    <row r="101" spans="1:9" x14ac:dyDescent="0.2">
      <c r="A101" t="s">
        <v>216</v>
      </c>
      <c r="B101" s="6" t="str">
        <f>VLOOKUP(A101,vendor_census_data_2018!$A$4:$E$446,4,FALSE)</f>
        <v>Intelivote</v>
      </c>
      <c r="C101" t="s">
        <v>25110</v>
      </c>
      <c r="D101" t="b">
        <f>VLOOKUP(A101,all_municipalities!$B$22:$M$446,12,FALSE)</f>
        <v>0</v>
      </c>
      <c r="E101" t="b">
        <f t="shared" si="3"/>
        <v>0</v>
      </c>
      <c r="F101" t="b">
        <f t="shared" si="4"/>
        <v>0</v>
      </c>
      <c r="G101" t="s">
        <v>24978</v>
      </c>
      <c r="H101">
        <f t="shared" si="5"/>
        <v>5</v>
      </c>
    </row>
    <row r="102" spans="1:9" x14ac:dyDescent="0.2">
      <c r="A102" s="6" t="s">
        <v>209</v>
      </c>
      <c r="B102" s="6" t="str">
        <f>VLOOKUP(A102,vendor_census_data_2018!$A$4:$E$446,4,FALSE)</f>
        <v>Intelivote</v>
      </c>
      <c r="C102" t="s">
        <v>25101</v>
      </c>
      <c r="D102" t="b">
        <f>VLOOKUP(A102,all_municipalities!$B$22:$M$446,12,FALSE)</f>
        <v>1</v>
      </c>
      <c r="E102" t="b">
        <f t="shared" si="3"/>
        <v>0</v>
      </c>
      <c r="F102" t="b">
        <f t="shared" si="4"/>
        <v>0</v>
      </c>
      <c r="G102" t="str">
        <f>IF(C102="Scytl","No Suggestion of DOB","Uses DOB (d-m-y)")</f>
        <v>No Suggestion of DOB</v>
      </c>
      <c r="H102">
        <f t="shared" si="5"/>
        <v>5</v>
      </c>
      <c r="I102" t="s">
        <v>25757</v>
      </c>
    </row>
    <row r="103" spans="1:9" x14ac:dyDescent="0.2">
      <c r="A103" t="s">
        <v>224</v>
      </c>
      <c r="B103" s="6" t="str">
        <f>VLOOKUP(A103,vendor_census_data_2018!$A$4:$E$446,4,FALSE)</f>
        <v>Intelivote</v>
      </c>
      <c r="C103" t="s">
        <v>25110</v>
      </c>
      <c r="D103" t="b">
        <f>VLOOKUP(A103,all_municipalities!$B$22:$M$446,12,FALSE)</f>
        <v>0</v>
      </c>
      <c r="E103" t="b">
        <f t="shared" si="3"/>
        <v>0</v>
      </c>
      <c r="F103" t="b">
        <f t="shared" si="4"/>
        <v>0</v>
      </c>
      <c r="G103" t="str">
        <f t="shared" ref="G103:G104" si="6">IF(C103="Scytl","No Suggestion of DOB","Uses DOB (d-m-y)")</f>
        <v>Uses DOB (d-m-y)</v>
      </c>
      <c r="H103">
        <f t="shared" si="5"/>
        <v>2</v>
      </c>
      <c r="I103" t="s">
        <v>25757</v>
      </c>
    </row>
    <row r="104" spans="1:9" x14ac:dyDescent="0.2">
      <c r="A104" s="6" t="s">
        <v>226</v>
      </c>
      <c r="B104" s="6" t="str">
        <f>VLOOKUP(A104,vendor_census_data_2018!$A$4:$E$446,4,FALSE)</f>
        <v>Intelivote</v>
      </c>
      <c r="C104" t="s">
        <v>25110</v>
      </c>
      <c r="D104" t="b">
        <f>VLOOKUP(A104,all_municipalities!$B$22:$M$446,12,FALSE)</f>
        <v>1</v>
      </c>
      <c r="E104" t="b">
        <f t="shared" si="3"/>
        <v>0</v>
      </c>
      <c r="F104" t="b">
        <f t="shared" si="4"/>
        <v>0</v>
      </c>
      <c r="G104" t="str">
        <f t="shared" si="6"/>
        <v>Uses DOB (d-m-y)</v>
      </c>
      <c r="H104">
        <f t="shared" si="5"/>
        <v>2</v>
      </c>
      <c r="I104" t="s">
        <v>25757</v>
      </c>
    </row>
    <row r="105" spans="1:9" x14ac:dyDescent="0.2">
      <c r="A105" t="s">
        <v>227</v>
      </c>
      <c r="B105" s="6" t="str">
        <f>VLOOKUP(A105,vendor_census_data_2018!$A$4:$E$446,4,FALSE)</f>
        <v>Dominion</v>
      </c>
      <c r="C105" t="s">
        <v>25102</v>
      </c>
      <c r="D105" t="b">
        <f>VLOOKUP(A105,all_municipalities!$B$22:$M$446,12,FALSE)</f>
        <v>0</v>
      </c>
      <c r="E105" t="b">
        <f t="shared" si="3"/>
        <v>0</v>
      </c>
      <c r="F105" t="b">
        <f t="shared" si="4"/>
        <v>0</v>
      </c>
      <c r="G105" t="s">
        <v>25783</v>
      </c>
      <c r="H105">
        <f t="shared" si="5"/>
        <v>8</v>
      </c>
      <c r="I105" s="11" t="s">
        <v>25038</v>
      </c>
    </row>
    <row r="106" spans="1:9" x14ac:dyDescent="0.2">
      <c r="A106" t="s">
        <v>229</v>
      </c>
      <c r="B106" s="6" t="str">
        <f>VLOOKUP(A106,vendor_census_data_2018!$A$4:$E$446,4,FALSE)</f>
        <v>Intelivote</v>
      </c>
      <c r="C106" t="s">
        <v>25110</v>
      </c>
      <c r="D106" t="b">
        <f>VLOOKUP(A106,all_municipalities!$B$22:$M$446,12,FALSE)</f>
        <v>0</v>
      </c>
      <c r="E106" t="b">
        <f t="shared" si="3"/>
        <v>0</v>
      </c>
      <c r="F106" t="b">
        <f t="shared" si="4"/>
        <v>0</v>
      </c>
      <c r="G106" t="str">
        <f t="shared" ref="G106:G109" si="7">IF(C106="Scytl","No Suggestion of DOB","Uses DOB (d-m-y)")</f>
        <v>Uses DOB (d-m-y)</v>
      </c>
      <c r="H106">
        <f t="shared" si="5"/>
        <v>2</v>
      </c>
      <c r="I106" t="s">
        <v>25757</v>
      </c>
    </row>
    <row r="107" spans="1:9" x14ac:dyDescent="0.2">
      <c r="A107" s="6" t="s">
        <v>230</v>
      </c>
      <c r="B107" s="6" t="str">
        <f>VLOOKUP(A107,vendor_census_data_2018!$A$4:$E$446,4,FALSE)</f>
        <v>Intelivote</v>
      </c>
      <c r="C107" t="s">
        <v>25110</v>
      </c>
      <c r="D107" t="b">
        <f>VLOOKUP(A107,all_municipalities!$B$22:$M$446,12,FALSE)</f>
        <v>1</v>
      </c>
      <c r="E107" t="b">
        <f t="shared" si="3"/>
        <v>0</v>
      </c>
      <c r="F107" t="b">
        <f t="shared" si="4"/>
        <v>0</v>
      </c>
      <c r="G107" t="str">
        <f t="shared" si="7"/>
        <v>Uses DOB (d-m-y)</v>
      </c>
      <c r="H107">
        <f t="shared" si="5"/>
        <v>2</v>
      </c>
      <c r="I107" t="s">
        <v>25757</v>
      </c>
    </row>
    <row r="108" spans="1:9" x14ac:dyDescent="0.2">
      <c r="A108" s="6" t="s">
        <v>235</v>
      </c>
      <c r="B108" s="6">
        <f>VLOOKUP(A108,vendor_census_data_2018!$A$4:$E$446,4,FALSE)</f>
        <v>0</v>
      </c>
      <c r="C108" t="s">
        <v>25110</v>
      </c>
      <c r="D108" t="b">
        <f>VLOOKUP(A108,all_municipalities!$B$22:$M$446,12,FALSE)</f>
        <v>1</v>
      </c>
      <c r="E108" t="b">
        <f t="shared" si="3"/>
        <v>1</v>
      </c>
      <c r="F108" t="b">
        <f t="shared" si="4"/>
        <v>1</v>
      </c>
      <c r="G108" t="str">
        <f t="shared" si="7"/>
        <v>Uses DOB (d-m-y)</v>
      </c>
      <c r="H108">
        <f t="shared" si="5"/>
        <v>2</v>
      </c>
      <c r="I108" t="s">
        <v>25757</v>
      </c>
    </row>
    <row r="109" spans="1:9" x14ac:dyDescent="0.2">
      <c r="A109" t="s">
        <v>236</v>
      </c>
      <c r="B109" s="6">
        <f>VLOOKUP(A109,vendor_census_data_2018!$A$4:$E$446,4,FALSE)</f>
        <v>0</v>
      </c>
      <c r="C109" t="s">
        <v>25110</v>
      </c>
      <c r="D109" t="b">
        <f>VLOOKUP(A109,all_municipalities!$B$22:$M$446,12,FALSE)</f>
        <v>0</v>
      </c>
      <c r="E109" t="b">
        <f t="shared" si="3"/>
        <v>1</v>
      </c>
      <c r="F109" t="b">
        <f t="shared" si="4"/>
        <v>0</v>
      </c>
      <c r="G109" t="str">
        <f t="shared" si="7"/>
        <v>Uses DOB (d-m-y)</v>
      </c>
      <c r="H109">
        <f t="shared" si="5"/>
        <v>2</v>
      </c>
      <c r="I109" t="s">
        <v>25757</v>
      </c>
    </row>
    <row r="110" spans="1:9" x14ac:dyDescent="0.2">
      <c r="A110" s="6" t="s">
        <v>237</v>
      </c>
      <c r="B110" s="6">
        <f>VLOOKUP(A110,vendor_census_data_2018!$A$4:$E$446,4,FALSE)</f>
        <v>0</v>
      </c>
      <c r="C110" t="s">
        <v>25110</v>
      </c>
      <c r="D110" t="b">
        <f>VLOOKUP(A110,all_municipalities!$B$22:$M$446,12,FALSE)</f>
        <v>1</v>
      </c>
      <c r="E110" t="b">
        <f t="shared" si="3"/>
        <v>1</v>
      </c>
      <c r="F110" t="b">
        <f t="shared" si="4"/>
        <v>1</v>
      </c>
      <c r="G110" t="s">
        <v>24978</v>
      </c>
      <c r="H110">
        <f t="shared" si="5"/>
        <v>5</v>
      </c>
      <c r="I110" s="11" t="s">
        <v>25009</v>
      </c>
    </row>
    <row r="111" spans="1:9" x14ac:dyDescent="0.2">
      <c r="A111" s="6" t="s">
        <v>238</v>
      </c>
      <c r="B111" s="6">
        <f>VLOOKUP(A111,vendor_census_data_2018!$A$4:$E$446,4,FALSE)</f>
        <v>0</v>
      </c>
      <c r="C111" t="s">
        <v>25101</v>
      </c>
      <c r="D111" t="b">
        <f>VLOOKUP(A111,all_municipalities!$B$22:$M$446,12,FALSE)</f>
        <v>1</v>
      </c>
      <c r="E111" t="b">
        <f t="shared" si="3"/>
        <v>1</v>
      </c>
      <c r="F111" t="b">
        <f t="shared" si="4"/>
        <v>1</v>
      </c>
      <c r="G111" t="str">
        <f>IF(C111="Scytl","No Suggestion of DOB","Uses DOB (d-m-y)")</f>
        <v>No Suggestion of DOB</v>
      </c>
      <c r="H111">
        <f t="shared" si="5"/>
        <v>5</v>
      </c>
      <c r="I111" t="s">
        <v>25757</v>
      </c>
    </row>
    <row r="112" spans="1:9" x14ac:dyDescent="0.2">
      <c r="A112" t="s">
        <v>239</v>
      </c>
      <c r="B112" s="6">
        <f>VLOOKUP(A112,vendor_census_data_2018!$A$4:$E$446,4,FALSE)</f>
        <v>0</v>
      </c>
      <c r="C112" t="s">
        <v>25102</v>
      </c>
      <c r="D112" t="b">
        <f>VLOOKUP(A112,all_municipalities!$B$22:$M$446,12,FALSE)</f>
        <v>0</v>
      </c>
      <c r="E112" t="b">
        <f t="shared" si="3"/>
        <v>1</v>
      </c>
      <c r="F112" t="b">
        <f t="shared" si="4"/>
        <v>0</v>
      </c>
      <c r="G112" t="s">
        <v>25783</v>
      </c>
      <c r="H112">
        <f t="shared" si="5"/>
        <v>8</v>
      </c>
      <c r="I112" t="s">
        <v>25041</v>
      </c>
    </row>
    <row r="113" spans="1:9" x14ac:dyDescent="0.2">
      <c r="A113" s="6" t="s">
        <v>240</v>
      </c>
      <c r="B113" s="6">
        <f>VLOOKUP(A113,vendor_census_data_2018!$A$4:$E$446,4,FALSE)</f>
        <v>0</v>
      </c>
      <c r="C113" t="s">
        <v>25101</v>
      </c>
      <c r="D113" t="b">
        <f>VLOOKUP(A113,all_municipalities!$B$22:$M$446,12,FALSE)</f>
        <v>1</v>
      </c>
      <c r="E113" t="b">
        <f t="shared" si="3"/>
        <v>1</v>
      </c>
      <c r="F113" t="b">
        <f t="shared" si="4"/>
        <v>1</v>
      </c>
      <c r="G113" t="str">
        <f t="shared" ref="G113:G117" si="8">IF(C113="Scytl","No Suggestion of DOB","Uses DOB (d-m-y)")</f>
        <v>No Suggestion of DOB</v>
      </c>
      <c r="H113">
        <f t="shared" si="5"/>
        <v>5</v>
      </c>
      <c r="I113" t="s">
        <v>25757</v>
      </c>
    </row>
    <row r="114" spans="1:9" x14ac:dyDescent="0.2">
      <c r="A114" t="s">
        <v>241</v>
      </c>
      <c r="B114" s="6" t="str">
        <f>VLOOKUP(A114,vendor_census_data_2018!$A$4:$E$446,4,FALSE)</f>
        <v>Scytl</v>
      </c>
      <c r="C114" t="s">
        <v>25101</v>
      </c>
      <c r="D114" t="b">
        <f>VLOOKUP(A114,all_municipalities!$B$22:$M$446,12,FALSE)</f>
        <v>0</v>
      </c>
      <c r="E114" t="b">
        <f t="shared" si="3"/>
        <v>0</v>
      </c>
      <c r="F114" t="b">
        <f t="shared" si="4"/>
        <v>0</v>
      </c>
      <c r="G114" t="str">
        <f t="shared" si="8"/>
        <v>No Suggestion of DOB</v>
      </c>
      <c r="H114">
        <f t="shared" si="5"/>
        <v>5</v>
      </c>
      <c r="I114" t="s">
        <v>25757</v>
      </c>
    </row>
    <row r="115" spans="1:9" x14ac:dyDescent="0.2">
      <c r="A115" s="6" t="s">
        <v>243</v>
      </c>
      <c r="B115" s="6" t="str">
        <f>VLOOKUP(A115,vendor_census_data_2018!$A$4:$E$446,4,FALSE)</f>
        <v>Intelivote</v>
      </c>
      <c r="C115" t="s">
        <v>25110</v>
      </c>
      <c r="D115" t="b">
        <f>VLOOKUP(A115,all_municipalities!$B$22:$M$446,12,FALSE)</f>
        <v>1</v>
      </c>
      <c r="E115" t="b">
        <f t="shared" si="3"/>
        <v>0</v>
      </c>
      <c r="F115" t="b">
        <f t="shared" si="4"/>
        <v>0</v>
      </c>
      <c r="G115" t="str">
        <f t="shared" si="8"/>
        <v>Uses DOB (d-m-y)</v>
      </c>
      <c r="H115">
        <f t="shared" si="5"/>
        <v>2</v>
      </c>
      <c r="I115" t="s">
        <v>25757</v>
      </c>
    </row>
    <row r="116" spans="1:9" x14ac:dyDescent="0.2">
      <c r="A116" s="6" t="s">
        <v>248</v>
      </c>
      <c r="B116" s="6" t="str">
        <f>VLOOKUP(A116,vendor_census_data_2018!$A$4:$E$446,4,FALSE)</f>
        <v>Intelivote</v>
      </c>
      <c r="C116" t="s">
        <v>25110</v>
      </c>
      <c r="D116" t="b">
        <f>VLOOKUP(A116,all_municipalities!$B$22:$M$446,12,FALSE)</f>
        <v>1</v>
      </c>
      <c r="E116" t="b">
        <f t="shared" si="3"/>
        <v>0</v>
      </c>
      <c r="F116" t="b">
        <f t="shared" si="4"/>
        <v>0</v>
      </c>
      <c r="G116" t="str">
        <f t="shared" si="8"/>
        <v>Uses DOB (d-m-y)</v>
      </c>
      <c r="H116">
        <f t="shared" si="5"/>
        <v>2</v>
      </c>
      <c r="I116" t="s">
        <v>25757</v>
      </c>
    </row>
    <row r="117" spans="1:9" x14ac:dyDescent="0.2">
      <c r="A117" s="6" t="s">
        <v>250</v>
      </c>
      <c r="B117" s="6" t="str">
        <f>VLOOKUP(A117,vendor_census_data_2018!$A$4:$E$446,4,FALSE)</f>
        <v>Intelivote</v>
      </c>
      <c r="C117" t="s">
        <v>25110</v>
      </c>
      <c r="D117" t="b">
        <f>VLOOKUP(A117,all_municipalities!$B$22:$M$446,12,FALSE)</f>
        <v>1</v>
      </c>
      <c r="E117" t="b">
        <f t="shared" si="3"/>
        <v>0</v>
      </c>
      <c r="F117" t="b">
        <f t="shared" si="4"/>
        <v>0</v>
      </c>
      <c r="G117" t="str">
        <f t="shared" si="8"/>
        <v>Uses DOB (d-m-y)</v>
      </c>
      <c r="H117">
        <f t="shared" si="5"/>
        <v>2</v>
      </c>
      <c r="I117" t="s">
        <v>25757</v>
      </c>
    </row>
    <row r="118" spans="1:9" x14ac:dyDescent="0.2">
      <c r="A118" t="s">
        <v>252</v>
      </c>
      <c r="B118" s="6" t="str">
        <f>VLOOKUP(A118,vendor_census_data_2018!$A$4:$E$446,4,FALSE)</f>
        <v>Intelivote</v>
      </c>
      <c r="C118" t="s">
        <v>24973</v>
      </c>
      <c r="D118" t="b">
        <f>VLOOKUP(A118,all_municipalities!$B$22:$M$446,12,FALSE)</f>
        <v>1</v>
      </c>
      <c r="E118" t="b">
        <f t="shared" si="3"/>
        <v>0</v>
      </c>
      <c r="F118" t="b">
        <f t="shared" si="4"/>
        <v>0</v>
      </c>
      <c r="G118" t="s">
        <v>25077</v>
      </c>
      <c r="H118">
        <f t="shared" si="5"/>
        <v>5</v>
      </c>
      <c r="I118" s="11" t="s">
        <v>25078</v>
      </c>
    </row>
    <row r="119" spans="1:9" x14ac:dyDescent="0.2">
      <c r="A119" s="6" t="s">
        <v>254</v>
      </c>
      <c r="B119" s="6" t="str">
        <f>VLOOKUP(A119,vendor_census_data_2018!$A$4:$E$446,4,FALSE)</f>
        <v>Intelivote</v>
      </c>
      <c r="C119" t="s">
        <v>25110</v>
      </c>
      <c r="D119" t="b">
        <f>VLOOKUP(A119,all_municipalities!$B$22:$M$446,12,FALSE)</f>
        <v>1</v>
      </c>
      <c r="E119" t="b">
        <f t="shared" si="3"/>
        <v>0</v>
      </c>
      <c r="F119" t="b">
        <f t="shared" si="4"/>
        <v>0</v>
      </c>
      <c r="G119" t="str">
        <f t="shared" ref="G119:G121" si="9">IF(C119="Scytl","No Suggestion of DOB","Uses DOB (d-m-y)")</f>
        <v>Uses DOB (d-m-y)</v>
      </c>
      <c r="H119">
        <f t="shared" si="5"/>
        <v>2</v>
      </c>
      <c r="I119" t="s">
        <v>25757</v>
      </c>
    </row>
    <row r="120" spans="1:9" x14ac:dyDescent="0.2">
      <c r="A120" t="s">
        <v>255</v>
      </c>
      <c r="B120" s="6" t="str">
        <f>VLOOKUP(A120,vendor_census_data_2018!$A$4:$E$446,4,FALSE)</f>
        <v>Intelivote</v>
      </c>
      <c r="C120" t="s">
        <v>25110</v>
      </c>
      <c r="D120" t="b">
        <f>VLOOKUP(A120,all_municipalities!$B$22:$M$446,12,FALSE)</f>
        <v>0</v>
      </c>
      <c r="E120" t="b">
        <f t="shared" si="3"/>
        <v>0</v>
      </c>
      <c r="F120" t="b">
        <f t="shared" si="4"/>
        <v>0</v>
      </c>
      <c r="G120" t="str">
        <f t="shared" si="9"/>
        <v>Uses DOB (d-m-y)</v>
      </c>
      <c r="H120">
        <f t="shared" si="5"/>
        <v>2</v>
      </c>
      <c r="I120" t="s">
        <v>25757</v>
      </c>
    </row>
    <row r="121" spans="1:9" x14ac:dyDescent="0.2">
      <c r="A121" s="6" t="s">
        <v>256</v>
      </c>
      <c r="B121" s="6" t="str">
        <f>VLOOKUP(A121,vendor_census_data_2018!$A$4:$E$446,4,FALSE)</f>
        <v>Intelivote</v>
      </c>
      <c r="C121" t="s">
        <v>25110</v>
      </c>
      <c r="D121" t="b">
        <f>VLOOKUP(A121,all_municipalities!$B$22:$M$446,12,FALSE)</f>
        <v>1</v>
      </c>
      <c r="E121" t="b">
        <f t="shared" si="3"/>
        <v>0</v>
      </c>
      <c r="F121" t="b">
        <f t="shared" si="4"/>
        <v>0</v>
      </c>
      <c r="G121" t="str">
        <f t="shared" si="9"/>
        <v>Uses DOB (d-m-y)</v>
      </c>
      <c r="H121">
        <f t="shared" si="5"/>
        <v>2</v>
      </c>
      <c r="I121" t="s">
        <v>25757</v>
      </c>
    </row>
    <row r="122" spans="1:9" x14ac:dyDescent="0.2">
      <c r="A122" s="6" t="s">
        <v>258</v>
      </c>
      <c r="B122" s="6">
        <f>VLOOKUP(A122,vendor_census_data_2018!$A$4:$E$446,4,FALSE)</f>
        <v>0</v>
      </c>
      <c r="C122" t="s">
        <v>25110</v>
      </c>
      <c r="D122" t="b">
        <f>VLOOKUP(A122,all_municipalities!$B$22:$M$446,12,FALSE)</f>
        <v>1</v>
      </c>
      <c r="E122" t="b">
        <f t="shared" si="3"/>
        <v>1</v>
      </c>
      <c r="F122" t="b">
        <f t="shared" si="4"/>
        <v>1</v>
      </c>
      <c r="G122" t="s">
        <v>24978</v>
      </c>
      <c r="H122">
        <f t="shared" si="5"/>
        <v>5</v>
      </c>
      <c r="I122" t="s">
        <v>25013</v>
      </c>
    </row>
    <row r="123" spans="1:9" x14ac:dyDescent="0.2">
      <c r="A123" t="s">
        <v>260</v>
      </c>
      <c r="B123" s="6" t="str">
        <f>VLOOKUP(A123,vendor_census_data_2018!$A$4:$E$446,4,FALSE)</f>
        <v>Intelivote</v>
      </c>
      <c r="C123" t="s">
        <v>25101</v>
      </c>
      <c r="D123" t="b">
        <f>VLOOKUP(A123,all_municipalities!$B$22:$M$446,12,FALSE)</f>
        <v>0</v>
      </c>
      <c r="E123" t="b">
        <f t="shared" si="3"/>
        <v>0</v>
      </c>
      <c r="F123" t="b">
        <f t="shared" si="4"/>
        <v>0</v>
      </c>
      <c r="G123" t="str">
        <f t="shared" ref="G123:G126" si="10">IF(C123="Scytl","No Suggestion of DOB","Uses DOB (d-m-y)")</f>
        <v>No Suggestion of DOB</v>
      </c>
      <c r="H123">
        <f t="shared" si="5"/>
        <v>5</v>
      </c>
      <c r="I123" t="s">
        <v>25757</v>
      </c>
    </row>
    <row r="124" spans="1:9" x14ac:dyDescent="0.2">
      <c r="A124" t="s">
        <v>263</v>
      </c>
      <c r="B124" s="6" t="str">
        <f>VLOOKUP(A124,vendor_census_data_2018!$A$4:$E$446,4,FALSE)</f>
        <v>Intelivote</v>
      </c>
      <c r="C124" t="s">
        <v>25110</v>
      </c>
      <c r="D124" t="b">
        <f>VLOOKUP(A124,all_municipalities!$B$22:$M$446,12,FALSE)</f>
        <v>1</v>
      </c>
      <c r="E124" t="b">
        <f t="shared" si="3"/>
        <v>0</v>
      </c>
      <c r="F124" t="b">
        <f t="shared" si="4"/>
        <v>0</v>
      </c>
      <c r="G124" t="str">
        <f t="shared" si="10"/>
        <v>Uses DOB (d-m-y)</v>
      </c>
      <c r="H124">
        <f t="shared" si="5"/>
        <v>2</v>
      </c>
      <c r="I124" t="s">
        <v>25757</v>
      </c>
    </row>
    <row r="125" spans="1:9" x14ac:dyDescent="0.2">
      <c r="A125" s="6" t="s">
        <v>264</v>
      </c>
      <c r="B125" s="6" t="str">
        <f>VLOOKUP(A125,vendor_census_data_2018!$A$4:$E$446,4,FALSE)</f>
        <v>Intelivote</v>
      </c>
      <c r="C125" t="s">
        <v>25110</v>
      </c>
      <c r="D125" t="b">
        <f>VLOOKUP(A125,all_municipalities!$B$22:$M$446,12,FALSE)</f>
        <v>1</v>
      </c>
      <c r="E125" t="b">
        <f t="shared" si="3"/>
        <v>0</v>
      </c>
      <c r="F125" t="b">
        <f t="shared" si="4"/>
        <v>0</v>
      </c>
      <c r="G125" t="str">
        <f t="shared" si="10"/>
        <v>Uses DOB (d-m-y)</v>
      </c>
      <c r="H125">
        <f t="shared" si="5"/>
        <v>2</v>
      </c>
      <c r="I125" t="s">
        <v>25757</v>
      </c>
    </row>
    <row r="126" spans="1:9" x14ac:dyDescent="0.2">
      <c r="A126" s="6" t="s">
        <v>265</v>
      </c>
      <c r="B126" s="6" t="str">
        <f>VLOOKUP(A126,vendor_census_data_2018!$A$4:$E$446,4,FALSE)</f>
        <v>Intelivote</v>
      </c>
      <c r="C126" t="s">
        <v>25110</v>
      </c>
      <c r="D126" t="b">
        <f>VLOOKUP(A126,all_municipalities!$B$22:$M$446,12,FALSE)</f>
        <v>1</v>
      </c>
      <c r="E126" t="b">
        <f t="shared" si="3"/>
        <v>0</v>
      </c>
      <c r="F126" t="b">
        <f t="shared" si="4"/>
        <v>0</v>
      </c>
      <c r="G126" t="str">
        <f t="shared" si="10"/>
        <v>Uses DOB (d-m-y)</v>
      </c>
      <c r="H126">
        <f t="shared" si="5"/>
        <v>2</v>
      </c>
      <c r="I126" t="s">
        <v>25757</v>
      </c>
    </row>
    <row r="127" spans="1:9" x14ac:dyDescent="0.2">
      <c r="A127" s="6" t="s">
        <v>269</v>
      </c>
      <c r="B127" s="6" t="str">
        <f>VLOOKUP(A127,vendor_census_data_2018!$A$4:$E$446,4,FALSE)</f>
        <v>Simply Voting</v>
      </c>
      <c r="C127" t="s">
        <v>25103</v>
      </c>
      <c r="D127" t="b">
        <f>VLOOKUP(A127,all_municipalities!$B$22:$M$446,12,FALSE)</f>
        <v>1</v>
      </c>
      <c r="E127" t="b">
        <f t="shared" si="3"/>
        <v>0</v>
      </c>
      <c r="F127" t="b">
        <f t="shared" si="4"/>
        <v>0</v>
      </c>
      <c r="G127" t="s">
        <v>24978</v>
      </c>
      <c r="H127">
        <f t="shared" si="5"/>
        <v>5</v>
      </c>
      <c r="I127" s="11" t="s">
        <v>25001</v>
      </c>
    </row>
    <row r="128" spans="1:9" x14ac:dyDescent="0.2">
      <c r="A128" s="6" t="s">
        <v>270</v>
      </c>
      <c r="B128" s="6" t="str">
        <f>VLOOKUP(A128,vendor_census_data_2018!$A$4:$E$446,4,FALSE)</f>
        <v>Intelivote</v>
      </c>
      <c r="C128" t="s">
        <v>25110</v>
      </c>
      <c r="D128" t="b">
        <f>VLOOKUP(A128,all_municipalities!$B$22:$M$446,12,FALSE)</f>
        <v>1</v>
      </c>
      <c r="E128" t="b">
        <f t="shared" si="3"/>
        <v>0</v>
      </c>
      <c r="F128" t="b">
        <f t="shared" si="4"/>
        <v>0</v>
      </c>
      <c r="G128" t="str">
        <f>IF(C128="Scytl","No Suggestion of DOB","Uses DOB (d-m-y)")</f>
        <v>Uses DOB (d-m-y)</v>
      </c>
      <c r="H128">
        <f t="shared" si="5"/>
        <v>2</v>
      </c>
      <c r="I128" t="s">
        <v>25757</v>
      </c>
    </row>
    <row r="129" spans="1:9" x14ac:dyDescent="0.2">
      <c r="A129" s="6" t="s">
        <v>271</v>
      </c>
      <c r="B129" s="6" t="str">
        <f>VLOOKUP(A129,vendor_census_data_2018!$A$4:$E$446,4,FALSE)</f>
        <v>Dominion</v>
      </c>
      <c r="C129" t="s">
        <v>25103</v>
      </c>
      <c r="D129" t="b">
        <f>VLOOKUP(A129,all_municipalities!$B$22:$M$446,12,FALSE)</f>
        <v>1</v>
      </c>
      <c r="E129" t="b">
        <f t="shared" si="3"/>
        <v>0</v>
      </c>
      <c r="F129" t="b">
        <f t="shared" si="4"/>
        <v>0</v>
      </c>
      <c r="G129" t="s">
        <v>25049</v>
      </c>
      <c r="H129">
        <f t="shared" si="5"/>
        <v>2</v>
      </c>
      <c r="I129" t="s">
        <v>25079</v>
      </c>
    </row>
    <row r="130" spans="1:9" x14ac:dyDescent="0.2">
      <c r="A130" t="s">
        <v>275</v>
      </c>
      <c r="B130" s="6">
        <f>VLOOKUP(A130,vendor_census_data_2018!$A$4:$E$446,4,FALSE)</f>
        <v>0</v>
      </c>
      <c r="C130" t="s">
        <v>25102</v>
      </c>
      <c r="D130" t="b">
        <f>VLOOKUP(A130,all_municipalities!$B$22:$M$446,12,FALSE)</f>
        <v>0</v>
      </c>
      <c r="E130" t="b">
        <f t="shared" si="3"/>
        <v>1</v>
      </c>
      <c r="F130" t="b">
        <f t="shared" si="4"/>
        <v>0</v>
      </c>
      <c r="G130" t="s">
        <v>25783</v>
      </c>
      <c r="H130">
        <f t="shared" si="5"/>
        <v>8</v>
      </c>
      <c r="I130" t="s">
        <v>25042</v>
      </c>
    </row>
    <row r="131" spans="1:9" x14ac:dyDescent="0.2">
      <c r="A131" t="s">
        <v>277</v>
      </c>
      <c r="B131" s="6" t="str">
        <f>VLOOKUP(A131,vendor_census_data_2018!$A$4:$E$446,4,FALSE)</f>
        <v>Intelivote</v>
      </c>
      <c r="C131" t="s">
        <v>24973</v>
      </c>
      <c r="D131" t="b">
        <f>VLOOKUP(A131,all_municipalities!$B$22:$M$446,12,FALSE)</f>
        <v>0</v>
      </c>
      <c r="E131" t="b">
        <f t="shared" ref="E131:E194" si="11">IF(B131=0,TRUE,FALSE)</f>
        <v>0</v>
      </c>
      <c r="F131" t="b">
        <f t="shared" ref="F131:F194" si="12">IF(AND(E131,D131),TRUE)</f>
        <v>0</v>
      </c>
      <c r="G131" t="s">
        <v>24978</v>
      </c>
      <c r="H131">
        <f t="shared" ref="H131:H194" si="13">IF(G131="No suggestion of DOB", 5,
IF(G131="Uses DOB", 5,
IF(G131="Uses DOB (d-m-y)", 2,
IF(G131="Uses DOB (m-y)", 5,
IF(G131="Uses DOB (y)", 8,
IF(G131="Does not use DOB", 10,
IF(G131="Uses DOB (d-m-y) + Pre-registration", 2,
NA())))))))</f>
        <v>5</v>
      </c>
      <c r="I131" t="s">
        <v>24983</v>
      </c>
    </row>
    <row r="132" spans="1:9" x14ac:dyDescent="0.2">
      <c r="A132" t="s">
        <v>285</v>
      </c>
      <c r="B132" s="6">
        <f>VLOOKUP(A132,vendor_census_data_2018!$A$4:$E$446,4,FALSE)</f>
        <v>0</v>
      </c>
      <c r="C132" t="s">
        <v>25103</v>
      </c>
      <c r="D132" t="b">
        <f>VLOOKUP(A132,all_municipalities!$B$22:$M$446,12,FALSE)</f>
        <v>0</v>
      </c>
      <c r="E132" t="b">
        <f t="shared" si="11"/>
        <v>1</v>
      </c>
      <c r="F132" t="b">
        <f t="shared" si="12"/>
        <v>0</v>
      </c>
      <c r="G132" t="s">
        <v>25049</v>
      </c>
      <c r="H132">
        <f t="shared" si="13"/>
        <v>2</v>
      </c>
      <c r="I132" t="s">
        <v>25080</v>
      </c>
    </row>
    <row r="133" spans="1:9" x14ac:dyDescent="0.2">
      <c r="A133" t="s">
        <v>286</v>
      </c>
      <c r="B133" s="6" t="str">
        <f>VLOOKUP(A133,vendor_census_data_2018!$A$4:$E$446,4,FALSE)</f>
        <v>Intelivote</v>
      </c>
      <c r="C133" t="s">
        <v>25102</v>
      </c>
      <c r="D133" t="b">
        <f>VLOOKUP(A133,all_municipalities!$B$22:$M$446,12,FALSE)</f>
        <v>0</v>
      </c>
      <c r="E133" t="b">
        <f t="shared" si="11"/>
        <v>0</v>
      </c>
      <c r="F133" t="b">
        <f t="shared" si="12"/>
        <v>0</v>
      </c>
      <c r="G133" t="s">
        <v>25783</v>
      </c>
      <c r="H133">
        <f t="shared" si="13"/>
        <v>8</v>
      </c>
      <c r="I133" t="s">
        <v>25757</v>
      </c>
    </row>
    <row r="134" spans="1:9" x14ac:dyDescent="0.2">
      <c r="A134" t="s">
        <v>287</v>
      </c>
      <c r="B134" s="6" t="str">
        <f>VLOOKUP(A134,vendor_census_data_2018!$A$4:$E$446,4,FALSE)</f>
        <v>Intelivote</v>
      </c>
      <c r="C134" t="s">
        <v>25110</v>
      </c>
      <c r="D134" t="b">
        <f>VLOOKUP(A134,all_municipalities!$B$22:$M$446,12,FALSE)</f>
        <v>1</v>
      </c>
      <c r="E134" t="b">
        <f t="shared" si="11"/>
        <v>0</v>
      </c>
      <c r="F134" t="b">
        <f t="shared" si="12"/>
        <v>0</v>
      </c>
      <c r="G134" t="str">
        <f t="shared" ref="G134" si="14">IF(C134="Scytl","No Suggestion of DOB","Uses DOB (d-m-y)")</f>
        <v>Uses DOB (d-m-y)</v>
      </c>
      <c r="H134">
        <f t="shared" si="13"/>
        <v>2</v>
      </c>
      <c r="I134" t="s">
        <v>25757</v>
      </c>
    </row>
    <row r="135" spans="1:9" x14ac:dyDescent="0.2">
      <c r="A135" s="6" t="s">
        <v>288</v>
      </c>
      <c r="B135" s="6" t="str">
        <f>VLOOKUP(A135,vendor_census_data_2018!$A$4:$E$446,4,FALSE)</f>
        <v>Intelivote</v>
      </c>
      <c r="C135" t="s">
        <v>25110</v>
      </c>
      <c r="D135" t="b">
        <f>VLOOKUP(A135,all_municipalities!$B$22:$M$446,12,FALSE)</f>
        <v>1</v>
      </c>
      <c r="E135" t="b">
        <f t="shared" si="11"/>
        <v>0</v>
      </c>
      <c r="F135" t="b">
        <f t="shared" si="12"/>
        <v>0</v>
      </c>
      <c r="G135" t="s">
        <v>24975</v>
      </c>
      <c r="H135">
        <f t="shared" si="13"/>
        <v>5</v>
      </c>
      <c r="I135" t="s">
        <v>24992</v>
      </c>
    </row>
    <row r="136" spans="1:9" x14ac:dyDescent="0.2">
      <c r="A136" t="s">
        <v>289</v>
      </c>
      <c r="B136" s="6" t="str">
        <f>VLOOKUP(A136,vendor_census_data_2018!$A$4:$E$446,4,FALSE)</f>
        <v>Intelivote</v>
      </c>
      <c r="C136" t="s">
        <v>25110</v>
      </c>
      <c r="D136" t="b">
        <f>VLOOKUP(A136,all_municipalities!$B$22:$M$446,12,FALSE)</f>
        <v>0</v>
      </c>
      <c r="E136" t="b">
        <f t="shared" si="11"/>
        <v>0</v>
      </c>
      <c r="F136" t="b">
        <f t="shared" si="12"/>
        <v>0</v>
      </c>
      <c r="G136" t="str">
        <f t="shared" ref="G136:G137" si="15">IF(C136="Scytl","No Suggestion of DOB","Uses DOB (d-m-y)")</f>
        <v>Uses DOB (d-m-y)</v>
      </c>
      <c r="H136">
        <f t="shared" si="13"/>
        <v>2</v>
      </c>
      <c r="I136" t="s">
        <v>25757</v>
      </c>
    </row>
    <row r="137" spans="1:9" x14ac:dyDescent="0.2">
      <c r="A137" t="s">
        <v>290</v>
      </c>
      <c r="B137" s="6" t="str">
        <f>VLOOKUP(A137,vendor_census_data_2018!$A$4:$E$446,4,FALSE)</f>
        <v>Intelivote</v>
      </c>
      <c r="C137" t="s">
        <v>25110</v>
      </c>
      <c r="D137" t="b">
        <f>VLOOKUP(A137,all_municipalities!$B$22:$M$446,12,FALSE)</f>
        <v>0</v>
      </c>
      <c r="E137" t="b">
        <f t="shared" si="11"/>
        <v>0</v>
      </c>
      <c r="F137" t="b">
        <f t="shared" si="12"/>
        <v>0</v>
      </c>
      <c r="G137" t="str">
        <f t="shared" si="15"/>
        <v>Uses DOB (d-m-y)</v>
      </c>
      <c r="H137">
        <f t="shared" si="13"/>
        <v>2</v>
      </c>
      <c r="I137" t="s">
        <v>25757</v>
      </c>
    </row>
    <row r="138" spans="1:9" x14ac:dyDescent="0.2">
      <c r="A138" s="6" t="s">
        <v>291</v>
      </c>
      <c r="B138" s="6" t="str">
        <f>VLOOKUP(A138,vendor_census_data_2018!$A$4:$E$446,4,FALSE)</f>
        <v>Simply Voting</v>
      </c>
      <c r="C138" t="s">
        <v>25103</v>
      </c>
      <c r="D138" t="b">
        <f>VLOOKUP(A138,all_municipalities!$B$22:$M$446,12,FALSE)</f>
        <v>1</v>
      </c>
      <c r="E138" t="b">
        <f t="shared" si="11"/>
        <v>0</v>
      </c>
      <c r="F138" t="b">
        <f t="shared" si="12"/>
        <v>0</v>
      </c>
      <c r="G138" t="s">
        <v>24975</v>
      </c>
      <c r="H138">
        <f t="shared" si="13"/>
        <v>5</v>
      </c>
      <c r="I138" t="s">
        <v>24998</v>
      </c>
    </row>
    <row r="139" spans="1:9" x14ac:dyDescent="0.2">
      <c r="A139" s="6" t="s">
        <v>292</v>
      </c>
      <c r="B139" s="6" t="str">
        <f>VLOOKUP(A139,vendor_census_data_2018!$A$4:$E$446,4,FALSE)</f>
        <v>Simply Voting</v>
      </c>
      <c r="C139" t="s">
        <v>25103</v>
      </c>
      <c r="D139" t="b">
        <f>VLOOKUP(A139,all_municipalities!$B$22:$M$446,12,FALSE)</f>
        <v>1</v>
      </c>
      <c r="E139" t="b">
        <f t="shared" si="11"/>
        <v>0</v>
      </c>
      <c r="F139" t="b">
        <f t="shared" si="12"/>
        <v>0</v>
      </c>
      <c r="G139" t="s">
        <v>24978</v>
      </c>
      <c r="H139">
        <f t="shared" si="13"/>
        <v>5</v>
      </c>
      <c r="I139" t="s">
        <v>25081</v>
      </c>
    </row>
    <row r="140" spans="1:9" x14ac:dyDescent="0.2">
      <c r="A140" s="6" t="s">
        <v>293</v>
      </c>
      <c r="B140" s="6" t="str">
        <f>VLOOKUP(A140,vendor_census_data_2018!$A$4:$E$446,4,FALSE)</f>
        <v>Intelivote</v>
      </c>
      <c r="C140" t="s">
        <v>25110</v>
      </c>
      <c r="D140" t="b">
        <f>VLOOKUP(A140,all_municipalities!$B$22:$M$446,12,FALSE)</f>
        <v>1</v>
      </c>
      <c r="E140" t="b">
        <f t="shared" si="11"/>
        <v>0</v>
      </c>
      <c r="F140" t="b">
        <f t="shared" si="12"/>
        <v>0</v>
      </c>
      <c r="G140" t="str">
        <f t="shared" ref="G140:G141" si="16">IF(C140="Scytl","No Suggestion of DOB","Uses DOB (d-m-y)")</f>
        <v>Uses DOB (d-m-y)</v>
      </c>
      <c r="H140">
        <f t="shared" si="13"/>
        <v>2</v>
      </c>
      <c r="I140" t="s">
        <v>25757</v>
      </c>
    </row>
    <row r="141" spans="1:9" x14ac:dyDescent="0.2">
      <c r="A141" s="6" t="s">
        <v>295</v>
      </c>
      <c r="B141" s="6" t="str">
        <f>VLOOKUP(A141,vendor_census_data_2018!$A$4:$E$446,4,FALSE)</f>
        <v>Intelivote</v>
      </c>
      <c r="C141" t="s">
        <v>25110</v>
      </c>
      <c r="D141" t="b">
        <f>VLOOKUP(A141,all_municipalities!$B$22:$M$446,12,FALSE)</f>
        <v>1</v>
      </c>
      <c r="E141" t="b">
        <f t="shared" si="11"/>
        <v>0</v>
      </c>
      <c r="F141" t="b">
        <f t="shared" si="12"/>
        <v>0</v>
      </c>
      <c r="G141" t="str">
        <f t="shared" si="16"/>
        <v>Uses DOB (d-m-y)</v>
      </c>
      <c r="H141">
        <f t="shared" si="13"/>
        <v>2</v>
      </c>
      <c r="I141" t="s">
        <v>25757</v>
      </c>
    </row>
    <row r="142" spans="1:9" x14ac:dyDescent="0.2">
      <c r="A142" s="6" t="s">
        <v>297</v>
      </c>
      <c r="B142" s="6" t="str">
        <f>VLOOKUP(A142,vendor_census_data_2018!$A$4:$E$446,4,FALSE)</f>
        <v>Dominion</v>
      </c>
      <c r="C142" t="s">
        <v>25103</v>
      </c>
      <c r="D142" t="b">
        <f>VLOOKUP(A142,all_municipalities!$B$22:$M$446,12,FALSE)</f>
        <v>1</v>
      </c>
      <c r="E142" t="b">
        <f t="shared" si="11"/>
        <v>0</v>
      </c>
      <c r="F142" t="b">
        <f t="shared" si="12"/>
        <v>0</v>
      </c>
      <c r="G142" t="s">
        <v>24978</v>
      </c>
      <c r="H142">
        <f t="shared" si="13"/>
        <v>5</v>
      </c>
      <c r="I142" t="s">
        <v>25082</v>
      </c>
    </row>
    <row r="143" spans="1:9" x14ac:dyDescent="0.2">
      <c r="A143" s="6" t="s">
        <v>303</v>
      </c>
      <c r="B143" s="6">
        <f>VLOOKUP(A143,vendor_census_data_2018!$A$4:$E$446,4,FALSE)</f>
        <v>0</v>
      </c>
      <c r="C143" t="s">
        <v>25110</v>
      </c>
      <c r="D143" t="b">
        <f>VLOOKUP(A143,all_municipalities!$B$22:$M$446,12,FALSE)</f>
        <v>1</v>
      </c>
      <c r="E143" t="b">
        <f t="shared" si="11"/>
        <v>1</v>
      </c>
      <c r="F143" t="b">
        <f t="shared" si="12"/>
        <v>1</v>
      </c>
      <c r="G143" t="str">
        <f>IF(C143="Scytl","No Suggestion of DOB","Uses DOB (d-m-y)")</f>
        <v>Uses DOB (d-m-y)</v>
      </c>
      <c r="H143">
        <f t="shared" si="13"/>
        <v>2</v>
      </c>
      <c r="I143" t="s">
        <v>25757</v>
      </c>
    </row>
    <row r="144" spans="1:9" x14ac:dyDescent="0.2">
      <c r="A144" s="6" t="s">
        <v>309</v>
      </c>
      <c r="B144" s="6" t="str">
        <f>VLOOKUP(A144,vendor_census_data_2018!$A$4:$E$446,4,FALSE)</f>
        <v>Simply Voting</v>
      </c>
      <c r="C144" t="s">
        <v>25103</v>
      </c>
      <c r="D144" t="b">
        <f>VLOOKUP(A144,all_municipalities!$B$22:$M$446,12,FALSE)</f>
        <v>1</v>
      </c>
      <c r="E144" t="b">
        <f t="shared" si="11"/>
        <v>0</v>
      </c>
      <c r="F144" t="b">
        <f t="shared" si="12"/>
        <v>0</v>
      </c>
      <c r="G144" t="s">
        <v>24978</v>
      </c>
      <c r="H144">
        <f t="shared" si="13"/>
        <v>5</v>
      </c>
      <c r="I144" t="s">
        <v>25083</v>
      </c>
    </row>
    <row r="145" spans="1:9" x14ac:dyDescent="0.2">
      <c r="A145" s="6" t="s">
        <v>311</v>
      </c>
      <c r="B145" s="6" t="str">
        <f>VLOOKUP(A145,vendor_census_data_2018!$A$4:$E$446,4,FALSE)</f>
        <v>Dominion</v>
      </c>
      <c r="C145" t="s">
        <v>25103</v>
      </c>
      <c r="D145" t="b">
        <f>VLOOKUP(A145,all_municipalities!$B$22:$M$446,12,FALSE)</f>
        <v>1</v>
      </c>
      <c r="E145" t="b">
        <f t="shared" si="11"/>
        <v>0</v>
      </c>
      <c r="F145" t="b">
        <f t="shared" si="12"/>
        <v>0</v>
      </c>
      <c r="G145" t="s">
        <v>24978</v>
      </c>
      <c r="H145">
        <f t="shared" si="13"/>
        <v>5</v>
      </c>
      <c r="I145" t="s">
        <v>25084</v>
      </c>
    </row>
    <row r="146" spans="1:9" x14ac:dyDescent="0.2">
      <c r="A146" s="6" t="s">
        <v>314</v>
      </c>
      <c r="B146" s="6" t="str">
        <f>VLOOKUP(A146,vendor_census_data_2018!$A$4:$E$446,4,FALSE)</f>
        <v>Intelivote</v>
      </c>
      <c r="C146" t="s">
        <v>25110</v>
      </c>
      <c r="D146" t="b">
        <f>VLOOKUP(A146,all_municipalities!$B$22:$M$446,12,FALSE)</f>
        <v>1</v>
      </c>
      <c r="E146" t="b">
        <f t="shared" si="11"/>
        <v>0</v>
      </c>
      <c r="F146" t="b">
        <f t="shared" si="12"/>
        <v>0</v>
      </c>
      <c r="G146" t="s">
        <v>24978</v>
      </c>
      <c r="H146">
        <f t="shared" si="13"/>
        <v>5</v>
      </c>
      <c r="I146" t="s">
        <v>25006</v>
      </c>
    </row>
    <row r="147" spans="1:9" x14ac:dyDescent="0.2">
      <c r="A147" t="s">
        <v>318</v>
      </c>
      <c r="B147" s="6" t="str">
        <f>VLOOKUP(A147,vendor_census_data_2018!$A$4:$E$446,4,FALSE)</f>
        <v>Dominion</v>
      </c>
      <c r="C147" t="s">
        <v>24973</v>
      </c>
      <c r="D147" t="b">
        <f>VLOOKUP(A147,all_municipalities!$B$22:$M$446,12,FALSE)</f>
        <v>0</v>
      </c>
      <c r="E147" t="b">
        <f t="shared" si="11"/>
        <v>0</v>
      </c>
      <c r="F147" t="b">
        <f t="shared" si="12"/>
        <v>0</v>
      </c>
      <c r="G147" t="s">
        <v>25077</v>
      </c>
      <c r="H147">
        <f t="shared" si="13"/>
        <v>5</v>
      </c>
      <c r="I147" t="s">
        <v>25085</v>
      </c>
    </row>
    <row r="148" spans="1:9" x14ac:dyDescent="0.2">
      <c r="A148" s="6" t="s">
        <v>319</v>
      </c>
      <c r="B148" s="6" t="str">
        <f>VLOOKUP(A148,vendor_census_data_2018!$A$4:$E$446,4,FALSE)</f>
        <v>Dominion</v>
      </c>
      <c r="C148" t="s">
        <v>25101</v>
      </c>
      <c r="D148" t="b">
        <f>VLOOKUP(A148,all_municipalities!$B$22:$M$446,12,FALSE)</f>
        <v>1</v>
      </c>
      <c r="E148" t="b">
        <f t="shared" si="11"/>
        <v>0</v>
      </c>
      <c r="F148" t="b">
        <f t="shared" si="12"/>
        <v>0</v>
      </c>
      <c r="G148" t="s">
        <v>24978</v>
      </c>
      <c r="H148">
        <f t="shared" si="13"/>
        <v>5</v>
      </c>
      <c r="I148" s="11" t="s">
        <v>24980</v>
      </c>
    </row>
    <row r="149" spans="1:9" x14ac:dyDescent="0.2">
      <c r="A149" s="6" t="s">
        <v>321</v>
      </c>
      <c r="B149" s="6" t="str">
        <f>VLOOKUP(A149,vendor_census_data_2018!$A$4:$E$446,4,FALSE)</f>
        <v>Simply Voting</v>
      </c>
      <c r="C149" t="s">
        <v>25103</v>
      </c>
      <c r="D149" t="b">
        <f>VLOOKUP(A149,all_municipalities!$B$22:$M$446,12,FALSE)</f>
        <v>1</v>
      </c>
      <c r="E149" t="b">
        <f t="shared" si="11"/>
        <v>0</v>
      </c>
      <c r="F149" t="b">
        <f t="shared" si="12"/>
        <v>0</v>
      </c>
      <c r="G149" t="s">
        <v>24975</v>
      </c>
      <c r="H149">
        <f t="shared" si="13"/>
        <v>5</v>
      </c>
      <c r="I149" s="11" t="s">
        <v>25010</v>
      </c>
    </row>
    <row r="150" spans="1:9" x14ac:dyDescent="0.2">
      <c r="A150" s="6" t="s">
        <v>324</v>
      </c>
      <c r="B150" s="6" t="str">
        <f>VLOOKUP(A150,vendor_census_data_2018!$A$4:$E$446,4,FALSE)</f>
        <v>Intelivote</v>
      </c>
      <c r="C150" t="s">
        <v>25110</v>
      </c>
      <c r="D150" t="b">
        <f>VLOOKUP(A150,all_municipalities!$B$22:$M$446,12,FALSE)</f>
        <v>1</v>
      </c>
      <c r="E150" t="b">
        <f t="shared" si="11"/>
        <v>0</v>
      </c>
      <c r="F150" t="b">
        <f t="shared" si="12"/>
        <v>0</v>
      </c>
      <c r="G150" t="s">
        <v>24975</v>
      </c>
      <c r="H150">
        <f t="shared" si="13"/>
        <v>5</v>
      </c>
      <c r="I150" s="11" t="s">
        <v>25008</v>
      </c>
    </row>
    <row r="151" spans="1:9" x14ac:dyDescent="0.2">
      <c r="A151" t="s">
        <v>325</v>
      </c>
      <c r="B151" s="6" t="str">
        <f>VLOOKUP(A151,vendor_census_data_2018!$A$4:$E$446,4,FALSE)</f>
        <v>Dominion</v>
      </c>
      <c r="C151" t="s">
        <v>24973</v>
      </c>
      <c r="D151" t="b">
        <f>VLOOKUP(A151,all_municipalities!$B$22:$M$446,12,FALSE)</f>
        <v>0</v>
      </c>
      <c r="E151" t="b">
        <f t="shared" si="11"/>
        <v>0</v>
      </c>
      <c r="F151" t="b">
        <f t="shared" si="12"/>
        <v>0</v>
      </c>
      <c r="G151" t="s">
        <v>25077</v>
      </c>
      <c r="H151">
        <f t="shared" si="13"/>
        <v>5</v>
      </c>
      <c r="I151" t="s">
        <v>25086</v>
      </c>
    </row>
    <row r="152" spans="1:9" x14ac:dyDescent="0.2">
      <c r="A152" t="s">
        <v>326</v>
      </c>
      <c r="B152" s="6" t="str">
        <f>VLOOKUP(A152,vendor_census_data_2018!$A$4:$E$446,4,FALSE)</f>
        <v>Dominion</v>
      </c>
      <c r="C152" t="s">
        <v>25102</v>
      </c>
      <c r="D152" t="b">
        <f>VLOOKUP(A152,all_municipalities!$B$22:$M$446,12,FALSE)</f>
        <v>0</v>
      </c>
      <c r="E152" t="b">
        <f t="shared" si="11"/>
        <v>0</v>
      </c>
      <c r="F152" t="b">
        <f t="shared" si="12"/>
        <v>0</v>
      </c>
      <c r="G152" t="s">
        <v>25783</v>
      </c>
      <c r="H152">
        <f t="shared" si="13"/>
        <v>8</v>
      </c>
      <c r="I152" t="s">
        <v>25043</v>
      </c>
    </row>
    <row r="153" spans="1:9" x14ac:dyDescent="0.2">
      <c r="A153" t="s">
        <v>328</v>
      </c>
      <c r="B153" s="6" t="str">
        <f>VLOOKUP(A153,vendor_census_data_2018!$A$4:$E$446,4,FALSE)</f>
        <v>Intelivote</v>
      </c>
      <c r="C153" t="s">
        <v>25101</v>
      </c>
      <c r="D153" t="b">
        <f>VLOOKUP(A153,all_municipalities!$B$22:$M$446,12,FALSE)</f>
        <v>0</v>
      </c>
      <c r="E153" t="b">
        <f t="shared" si="11"/>
        <v>0</v>
      </c>
      <c r="F153" t="b">
        <f t="shared" si="12"/>
        <v>0</v>
      </c>
      <c r="G153" t="str">
        <f>IF(C153="Scytl","No Suggestion of DOB","Uses DOB (d-m-y)")</f>
        <v>No Suggestion of DOB</v>
      </c>
      <c r="H153">
        <f t="shared" si="13"/>
        <v>5</v>
      </c>
      <c r="I153" t="s">
        <v>25757</v>
      </c>
    </row>
    <row r="154" spans="1:9" x14ac:dyDescent="0.2">
      <c r="A154" t="s">
        <v>329</v>
      </c>
      <c r="B154" s="6" t="str">
        <f>VLOOKUP(A154,vendor_census_data_2018!$A$4:$E$446,4,FALSE)</f>
        <v>Dominion</v>
      </c>
      <c r="C154" t="s">
        <v>25102</v>
      </c>
      <c r="D154" t="b">
        <f>VLOOKUP(A154,all_municipalities!$B$22:$M$446,12,FALSE)</f>
        <v>0</v>
      </c>
      <c r="E154" t="b">
        <f t="shared" si="11"/>
        <v>0</v>
      </c>
      <c r="F154" t="b">
        <f t="shared" si="12"/>
        <v>0</v>
      </c>
      <c r="G154" t="s">
        <v>25783</v>
      </c>
      <c r="H154">
        <f t="shared" si="13"/>
        <v>8</v>
      </c>
      <c r="I154" t="s">
        <v>25044</v>
      </c>
    </row>
    <row r="155" spans="1:9" x14ac:dyDescent="0.2">
      <c r="A155" s="6" t="s">
        <v>332</v>
      </c>
      <c r="B155" s="6" t="str">
        <f>VLOOKUP(A155,vendor_census_data_2018!$A$4:$E$446,4,FALSE)</f>
        <v>Intelivote</v>
      </c>
      <c r="C155" t="s">
        <v>25101</v>
      </c>
      <c r="D155" t="b">
        <f>VLOOKUP(A155,all_municipalities!$B$22:$M$446,12,FALSE)</f>
        <v>1</v>
      </c>
      <c r="E155" t="b">
        <f t="shared" si="11"/>
        <v>0</v>
      </c>
      <c r="F155" t="b">
        <f t="shared" si="12"/>
        <v>0</v>
      </c>
      <c r="G155" t="s">
        <v>24978</v>
      </c>
      <c r="H155">
        <f t="shared" si="13"/>
        <v>5</v>
      </c>
      <c r="I155" t="s">
        <v>24997</v>
      </c>
    </row>
    <row r="156" spans="1:9" x14ac:dyDescent="0.2">
      <c r="A156" s="6" t="s">
        <v>333</v>
      </c>
      <c r="B156" s="6" t="str">
        <f>VLOOKUP(A156,vendor_census_data_2018!$A$4:$E$446,4,FALSE)</f>
        <v>Intelivote</v>
      </c>
      <c r="C156" t="s">
        <v>25101</v>
      </c>
      <c r="D156" t="b">
        <f>VLOOKUP(A156,all_municipalities!$B$22:$M$446,12,FALSE)</f>
        <v>1</v>
      </c>
      <c r="E156" t="b">
        <f t="shared" si="11"/>
        <v>0</v>
      </c>
      <c r="F156" t="b">
        <f t="shared" si="12"/>
        <v>0</v>
      </c>
      <c r="G156" t="str">
        <f>IF(C156="Scytl","No Suggestion of DOB","Uses DOB (d-m-y)")</f>
        <v>No Suggestion of DOB</v>
      </c>
      <c r="H156">
        <f t="shared" si="13"/>
        <v>5</v>
      </c>
      <c r="I156" t="s">
        <v>25757</v>
      </c>
    </row>
    <row r="157" spans="1:9" x14ac:dyDescent="0.2">
      <c r="A157" s="6" t="s">
        <v>335</v>
      </c>
      <c r="B157" s="6" t="str">
        <f>VLOOKUP(A157,vendor_census_data_2018!$A$4:$E$446,4,FALSE)</f>
        <v>Intelivote</v>
      </c>
      <c r="C157" t="s">
        <v>25110</v>
      </c>
      <c r="D157" t="b">
        <f>VLOOKUP(A157,all_municipalities!$B$22:$M$446,12,FALSE)</f>
        <v>1</v>
      </c>
      <c r="E157" t="b">
        <f t="shared" si="11"/>
        <v>0</v>
      </c>
      <c r="F157" t="b">
        <f t="shared" si="12"/>
        <v>0</v>
      </c>
      <c r="G157" t="s">
        <v>24975</v>
      </c>
      <c r="H157">
        <f t="shared" si="13"/>
        <v>5</v>
      </c>
      <c r="I157" t="s">
        <v>25021</v>
      </c>
    </row>
    <row r="158" spans="1:9" x14ac:dyDescent="0.2">
      <c r="A158" t="s">
        <v>338</v>
      </c>
      <c r="B158" s="6" t="str">
        <f>VLOOKUP(A158,vendor_census_data_2018!$A$4:$E$446,4,FALSE)</f>
        <v>Intelivote</v>
      </c>
      <c r="C158" t="s">
        <v>25110</v>
      </c>
      <c r="D158" t="b">
        <f>VLOOKUP(A158,all_municipalities!$B$22:$M$446,12,FALSE)</f>
        <v>0</v>
      </c>
      <c r="E158" t="b">
        <f t="shared" si="11"/>
        <v>0</v>
      </c>
      <c r="F158" t="b">
        <f t="shared" si="12"/>
        <v>0</v>
      </c>
      <c r="G158" t="str">
        <f>IF(C158="Scytl","No Suggestion of DOB","Uses DOB (d-m-y)")</f>
        <v>Uses DOB (d-m-y)</v>
      </c>
      <c r="H158">
        <f t="shared" si="13"/>
        <v>2</v>
      </c>
      <c r="I158" t="s">
        <v>25757</v>
      </c>
    </row>
    <row r="159" spans="1:9" x14ac:dyDescent="0.2">
      <c r="A159" t="s">
        <v>339</v>
      </c>
      <c r="B159" s="6" t="str">
        <f>VLOOKUP(A159,vendor_census_data_2018!$A$4:$E$446,4,FALSE)</f>
        <v>Dominion</v>
      </c>
      <c r="C159" t="s">
        <v>25102</v>
      </c>
      <c r="D159" t="b">
        <f>VLOOKUP(A159,all_municipalities!$B$22:$M$446,12,FALSE)</f>
        <v>0</v>
      </c>
      <c r="E159" t="b">
        <f t="shared" si="11"/>
        <v>0</v>
      </c>
      <c r="F159" t="b">
        <f t="shared" si="12"/>
        <v>0</v>
      </c>
      <c r="G159" t="s">
        <v>25783</v>
      </c>
      <c r="H159">
        <f t="shared" si="13"/>
        <v>8</v>
      </c>
      <c r="I159" t="s">
        <v>25087</v>
      </c>
    </row>
    <row r="160" spans="1:9" x14ac:dyDescent="0.2">
      <c r="A160" s="6" t="s">
        <v>342</v>
      </c>
      <c r="B160" s="6" t="str">
        <f>VLOOKUP(A160,vendor_census_data_2018!$A$4:$E$446,4,FALSE)</f>
        <v>Dominion</v>
      </c>
      <c r="C160" t="s">
        <v>25103</v>
      </c>
      <c r="D160" t="b">
        <f>VLOOKUP(A160,all_municipalities!$B$22:$M$446,12,FALSE)</f>
        <v>1</v>
      </c>
      <c r="E160" t="b">
        <f t="shared" si="11"/>
        <v>0</v>
      </c>
      <c r="F160" t="b">
        <f t="shared" si="12"/>
        <v>0</v>
      </c>
      <c r="G160" t="s">
        <v>24975</v>
      </c>
      <c r="H160">
        <f t="shared" si="13"/>
        <v>5</v>
      </c>
      <c r="I160" s="11" t="s">
        <v>24979</v>
      </c>
    </row>
    <row r="161" spans="1:9" x14ac:dyDescent="0.2">
      <c r="A161" t="s">
        <v>344</v>
      </c>
      <c r="B161" s="6" t="str">
        <f>VLOOKUP(A161,vendor_census_data_2018!$A$4:$E$446,4,FALSE)</f>
        <v>Intelivote</v>
      </c>
      <c r="C161" t="s">
        <v>25110</v>
      </c>
      <c r="D161" t="b">
        <f>VLOOKUP(A161,all_municipalities!$B$22:$M$446,12,FALSE)</f>
        <v>0</v>
      </c>
      <c r="E161" t="b">
        <f t="shared" si="11"/>
        <v>0</v>
      </c>
      <c r="F161" t="b">
        <f t="shared" si="12"/>
        <v>0</v>
      </c>
      <c r="G161" t="str">
        <f>IF(C161="Scytl","No Suggestion of DOB","Uses DOB (d-m-y)")</f>
        <v>Uses DOB (d-m-y)</v>
      </c>
      <c r="H161">
        <f t="shared" si="13"/>
        <v>2</v>
      </c>
      <c r="I161" t="s">
        <v>25757</v>
      </c>
    </row>
    <row r="162" spans="1:9" x14ac:dyDescent="0.2">
      <c r="A162" s="6" t="s">
        <v>345</v>
      </c>
      <c r="B162" s="6" t="str">
        <f>VLOOKUP(A162,vendor_census_data_2018!$A$4:$E$446,4,FALSE)</f>
        <v>Simply Voting</v>
      </c>
      <c r="C162" t="s">
        <v>25103</v>
      </c>
      <c r="D162" t="b">
        <f>VLOOKUP(A162,all_municipalities!$B$22:$M$446,12,FALSE)</f>
        <v>1</v>
      </c>
      <c r="E162" t="b">
        <f t="shared" si="11"/>
        <v>0</v>
      </c>
      <c r="F162" t="b">
        <f t="shared" si="12"/>
        <v>0</v>
      </c>
      <c r="G162" t="s">
        <v>25049</v>
      </c>
      <c r="H162">
        <f t="shared" si="13"/>
        <v>2</v>
      </c>
      <c r="I162" t="s">
        <v>25088</v>
      </c>
    </row>
    <row r="163" spans="1:9" x14ac:dyDescent="0.2">
      <c r="A163" t="s">
        <v>348</v>
      </c>
      <c r="B163" s="6" t="str">
        <f>VLOOKUP(A163,vendor_census_data_2018!$A$4:$E$446,4,FALSE)</f>
        <v>Dominion</v>
      </c>
      <c r="C163" t="s">
        <v>24973</v>
      </c>
      <c r="D163" t="b">
        <f>VLOOKUP(A163,all_municipalities!$B$22:$M$446,12,FALSE)</f>
        <v>0</v>
      </c>
      <c r="E163" t="b">
        <f t="shared" si="11"/>
        <v>0</v>
      </c>
      <c r="F163" t="b">
        <f t="shared" si="12"/>
        <v>0</v>
      </c>
      <c r="G163" t="s">
        <v>25077</v>
      </c>
      <c r="H163">
        <f t="shared" si="13"/>
        <v>5</v>
      </c>
      <c r="I163" t="s">
        <v>25089</v>
      </c>
    </row>
    <row r="164" spans="1:9" x14ac:dyDescent="0.2">
      <c r="A164" t="s">
        <v>349</v>
      </c>
      <c r="B164" s="6">
        <f>VLOOKUP(A164,vendor_census_data_2018!$A$4:$E$446,4,FALSE)</f>
        <v>0</v>
      </c>
      <c r="C164" t="s">
        <v>25102</v>
      </c>
      <c r="D164" t="b">
        <f>VLOOKUP(A164,all_municipalities!$B$22:$M$446,12,FALSE)</f>
        <v>0</v>
      </c>
      <c r="E164" t="b">
        <f t="shared" si="11"/>
        <v>1</v>
      </c>
      <c r="F164" t="b">
        <f t="shared" si="12"/>
        <v>0</v>
      </c>
      <c r="G164" t="s">
        <v>25783</v>
      </c>
      <c r="H164">
        <f t="shared" si="13"/>
        <v>8</v>
      </c>
      <c r="I164" s="11" t="s">
        <v>25039</v>
      </c>
    </row>
    <row r="165" spans="1:9" x14ac:dyDescent="0.2">
      <c r="A165" s="6" t="s">
        <v>350</v>
      </c>
      <c r="B165" s="6" t="str">
        <f>VLOOKUP(A165,vendor_census_data_2018!$A$4:$E$446,4,FALSE)</f>
        <v>Intelivote</v>
      </c>
      <c r="C165" t="s">
        <v>25110</v>
      </c>
      <c r="D165" t="b">
        <f>VLOOKUP(A165,all_municipalities!$B$22:$M$446,12,FALSE)</f>
        <v>1</v>
      </c>
      <c r="E165" t="b">
        <f t="shared" si="11"/>
        <v>0</v>
      </c>
      <c r="F165" t="b">
        <f t="shared" si="12"/>
        <v>0</v>
      </c>
      <c r="G165" t="s">
        <v>24975</v>
      </c>
      <c r="H165">
        <f t="shared" si="13"/>
        <v>5</v>
      </c>
      <c r="I165" s="11" t="s">
        <v>24976</v>
      </c>
    </row>
    <row r="166" spans="1:9" x14ac:dyDescent="0.2">
      <c r="A166" s="6" t="s">
        <v>351</v>
      </c>
      <c r="B166" s="6" t="str">
        <f>VLOOKUP(A166,vendor_census_data_2018!$A$4:$E$446,4,FALSE)</f>
        <v>Intelivote</v>
      </c>
      <c r="C166" t="s">
        <v>25110</v>
      </c>
      <c r="D166" t="b">
        <f>VLOOKUP(A166,all_municipalities!$B$22:$M$446,12,FALSE)</f>
        <v>1</v>
      </c>
      <c r="E166" t="b">
        <f t="shared" si="11"/>
        <v>0</v>
      </c>
      <c r="F166" t="b">
        <f t="shared" si="12"/>
        <v>0</v>
      </c>
      <c r="G166" t="str">
        <f>IF(C166="Scytl","No Suggestion of DOB","Uses DOB (d-m-y)")</f>
        <v>Uses DOB (d-m-y)</v>
      </c>
      <c r="H166">
        <f t="shared" si="13"/>
        <v>2</v>
      </c>
      <c r="I166" t="s">
        <v>25757</v>
      </c>
    </row>
    <row r="167" spans="1:9" x14ac:dyDescent="0.2">
      <c r="A167" s="6" t="s">
        <v>353</v>
      </c>
      <c r="B167" s="6">
        <f>VLOOKUP(A167,vendor_census_data_2018!$A$4:$E$446,4,FALSE)</f>
        <v>0</v>
      </c>
      <c r="C167" t="s">
        <v>25101</v>
      </c>
      <c r="D167" t="b">
        <f>VLOOKUP(A167,all_municipalities!$B$22:$M$446,12,FALSE)</f>
        <v>1</v>
      </c>
      <c r="E167" t="b">
        <f t="shared" si="11"/>
        <v>1</v>
      </c>
      <c r="F167" t="b">
        <f t="shared" si="12"/>
        <v>1</v>
      </c>
      <c r="G167" t="s">
        <v>24975</v>
      </c>
      <c r="H167">
        <f t="shared" si="13"/>
        <v>5</v>
      </c>
      <c r="I167" t="s">
        <v>24982</v>
      </c>
    </row>
    <row r="168" spans="1:9" x14ac:dyDescent="0.2">
      <c r="A168" s="6" t="s">
        <v>354</v>
      </c>
      <c r="B168" s="6" t="str">
        <f>VLOOKUP(A168,vendor_census_data_2018!$A$4:$E$446,4,FALSE)</f>
        <v>Intelivote</v>
      </c>
      <c r="C168" t="s">
        <v>25101</v>
      </c>
      <c r="D168" t="b">
        <f>VLOOKUP(A168,all_municipalities!$B$22:$M$446,12,FALSE)</f>
        <v>1</v>
      </c>
      <c r="E168" t="b">
        <f t="shared" si="11"/>
        <v>0</v>
      </c>
      <c r="F168" t="b">
        <f t="shared" si="12"/>
        <v>0</v>
      </c>
      <c r="G168" t="str">
        <f>IF(C168="Scytl","No Suggestion of DOB","Uses DOB (d-m-y)")</f>
        <v>No Suggestion of DOB</v>
      </c>
      <c r="H168">
        <f t="shared" si="13"/>
        <v>5</v>
      </c>
      <c r="I168" t="s">
        <v>25757</v>
      </c>
    </row>
    <row r="169" spans="1:9" x14ac:dyDescent="0.2">
      <c r="A169" s="6" t="s">
        <v>355</v>
      </c>
      <c r="B169" s="6" t="str">
        <f>VLOOKUP(A169,vendor_census_data_2018!$A$4:$E$446,4,FALSE)</f>
        <v>Dominion</v>
      </c>
      <c r="C169" t="s">
        <v>25103</v>
      </c>
      <c r="D169" t="b">
        <f>VLOOKUP(A169,all_municipalities!$B$22:$M$446,12,FALSE)</f>
        <v>1</v>
      </c>
      <c r="E169" t="b">
        <f t="shared" si="11"/>
        <v>0</v>
      </c>
      <c r="F169" t="b">
        <f t="shared" si="12"/>
        <v>0</v>
      </c>
      <c r="G169" t="s">
        <v>24975</v>
      </c>
      <c r="H169">
        <f t="shared" si="13"/>
        <v>5</v>
      </c>
      <c r="I169" s="11" t="s">
        <v>25005</v>
      </c>
    </row>
    <row r="170" spans="1:9" x14ac:dyDescent="0.2">
      <c r="A170" t="s">
        <v>358</v>
      </c>
      <c r="B170" s="6">
        <f>VLOOKUP(A170,vendor_census_data_2018!$A$4:$E$446,4,FALSE)</f>
        <v>0</v>
      </c>
      <c r="C170" t="s">
        <v>25102</v>
      </c>
      <c r="D170" t="b">
        <f>VLOOKUP(A170,all_municipalities!$B$22:$M$446,12,FALSE)</f>
        <v>0</v>
      </c>
      <c r="E170" t="b">
        <f t="shared" si="11"/>
        <v>1</v>
      </c>
      <c r="F170" t="b">
        <f t="shared" si="12"/>
        <v>0</v>
      </c>
      <c r="G170" t="s">
        <v>25783</v>
      </c>
      <c r="H170">
        <f t="shared" si="13"/>
        <v>8</v>
      </c>
      <c r="I170" s="11" t="s">
        <v>25090</v>
      </c>
    </row>
    <row r="171" spans="1:9" x14ac:dyDescent="0.2">
      <c r="A171" s="6" t="s">
        <v>359</v>
      </c>
      <c r="B171" s="6" t="str">
        <f>VLOOKUP(A171,vendor_census_data_2018!$A$4:$E$446,4,FALSE)</f>
        <v>Intelivote</v>
      </c>
      <c r="C171" t="s">
        <v>25110</v>
      </c>
      <c r="D171" t="b">
        <f>VLOOKUP(A171,all_municipalities!$B$22:$M$446,12,FALSE)</f>
        <v>1</v>
      </c>
      <c r="E171" t="b">
        <f t="shared" si="11"/>
        <v>0</v>
      </c>
      <c r="F171" t="b">
        <f t="shared" si="12"/>
        <v>0</v>
      </c>
      <c r="G171" t="str">
        <f>IF(C171="Scytl","No Suggestion of DOB","Uses DOB (d-m-y)")</f>
        <v>Uses DOB (d-m-y)</v>
      </c>
      <c r="H171">
        <f t="shared" si="13"/>
        <v>2</v>
      </c>
      <c r="I171" t="s">
        <v>25757</v>
      </c>
    </row>
    <row r="172" spans="1:9" x14ac:dyDescent="0.2">
      <c r="A172" s="6" t="s">
        <v>360</v>
      </c>
      <c r="B172" s="6" t="str">
        <f>VLOOKUP(A172,vendor_census_data_2018!$A$4:$E$446,4,FALSE)</f>
        <v>Simply Voting</v>
      </c>
      <c r="C172" t="s">
        <v>25103</v>
      </c>
      <c r="D172" t="b">
        <f>VLOOKUP(A172,all_municipalities!$B$22:$M$446,12,FALSE)</f>
        <v>1</v>
      </c>
      <c r="E172" t="b">
        <f t="shared" si="11"/>
        <v>0</v>
      </c>
      <c r="F172" t="b">
        <f t="shared" si="12"/>
        <v>0</v>
      </c>
      <c r="G172" t="s">
        <v>25049</v>
      </c>
      <c r="H172">
        <f t="shared" si="13"/>
        <v>2</v>
      </c>
      <c r="I172" t="s">
        <v>25091</v>
      </c>
    </row>
    <row r="173" spans="1:9" x14ac:dyDescent="0.2">
      <c r="A173" t="s">
        <v>361</v>
      </c>
      <c r="B173" s="6">
        <f>VLOOKUP(A173,vendor_census_data_2018!$A$4:$E$446,4,FALSE)</f>
        <v>0</v>
      </c>
      <c r="C173" t="s">
        <v>25110</v>
      </c>
      <c r="D173" t="b">
        <f>VLOOKUP(A173,all_municipalities!$B$22:$M$446,12,FALSE)</f>
        <v>0</v>
      </c>
      <c r="E173" t="b">
        <f t="shared" si="11"/>
        <v>1</v>
      </c>
      <c r="F173" t="b">
        <f t="shared" si="12"/>
        <v>0</v>
      </c>
      <c r="G173" t="s">
        <v>24975</v>
      </c>
      <c r="H173">
        <f t="shared" si="13"/>
        <v>5</v>
      </c>
      <c r="I173" t="s">
        <v>24983</v>
      </c>
    </row>
    <row r="174" spans="1:9" x14ac:dyDescent="0.2">
      <c r="A174" s="6" t="s">
        <v>362</v>
      </c>
      <c r="B174" s="6" t="str">
        <f>VLOOKUP(A174,vendor_census_data_2018!$A$4:$E$446,4,FALSE)</f>
        <v>Intelivote</v>
      </c>
      <c r="C174" t="s">
        <v>25110</v>
      </c>
      <c r="D174" t="b">
        <f>VLOOKUP(A174,all_municipalities!$B$22:$M$446,12,FALSE)</f>
        <v>1</v>
      </c>
      <c r="E174" t="b">
        <f t="shared" si="11"/>
        <v>0</v>
      </c>
      <c r="F174" t="b">
        <f t="shared" si="12"/>
        <v>0</v>
      </c>
      <c r="G174" t="s">
        <v>24978</v>
      </c>
      <c r="H174">
        <f t="shared" si="13"/>
        <v>5</v>
      </c>
      <c r="I174" t="s">
        <v>25003</v>
      </c>
    </row>
    <row r="175" spans="1:9" x14ac:dyDescent="0.2">
      <c r="A175" s="6" t="s">
        <v>363</v>
      </c>
      <c r="B175" s="6" t="str">
        <f>VLOOKUP(A175,vendor_census_data_2018!$A$4:$E$446,4,FALSE)</f>
        <v>Intelivote</v>
      </c>
      <c r="C175" t="s">
        <v>25110</v>
      </c>
      <c r="D175" t="b">
        <f>VLOOKUP(A175,all_municipalities!$B$22:$M$446,12,FALSE)</f>
        <v>1</v>
      </c>
      <c r="E175" t="b">
        <f t="shared" si="11"/>
        <v>0</v>
      </c>
      <c r="F175" t="b">
        <f t="shared" si="12"/>
        <v>0</v>
      </c>
      <c r="G175" t="str">
        <f>IF(C175="Scytl","No Suggestion of DOB","Uses DOB (d-m-y)")</f>
        <v>Uses DOB (d-m-y)</v>
      </c>
      <c r="H175">
        <f t="shared" si="13"/>
        <v>2</v>
      </c>
      <c r="I175" t="s">
        <v>25757</v>
      </c>
    </row>
    <row r="176" spans="1:9" x14ac:dyDescent="0.2">
      <c r="A176" s="6" t="s">
        <v>365</v>
      </c>
      <c r="B176" s="6" t="str">
        <f>VLOOKUP(A176,vendor_census_data_2018!$A$4:$E$446,4,FALSE)</f>
        <v>Simply Voting</v>
      </c>
      <c r="C176" t="s">
        <v>25103</v>
      </c>
      <c r="D176" t="b">
        <f>VLOOKUP(A176,all_municipalities!$B$22:$M$446,12,FALSE)</f>
        <v>1</v>
      </c>
      <c r="E176" t="b">
        <f t="shared" si="11"/>
        <v>0</v>
      </c>
      <c r="F176" t="b">
        <f t="shared" si="12"/>
        <v>0</v>
      </c>
      <c r="G176" t="s">
        <v>24975</v>
      </c>
      <c r="H176">
        <f t="shared" si="13"/>
        <v>5</v>
      </c>
      <c r="I176" s="11" t="s">
        <v>25027</v>
      </c>
    </row>
    <row r="177" spans="1:9" x14ac:dyDescent="0.2">
      <c r="A177" s="6" t="s">
        <v>367</v>
      </c>
      <c r="B177" s="6" t="str">
        <f>VLOOKUP(A177,vendor_census_data_2018!$A$4:$E$446,4,FALSE)</f>
        <v>Intelivote</v>
      </c>
      <c r="C177" t="s">
        <v>25110</v>
      </c>
      <c r="D177" t="b">
        <f>VLOOKUP(A177,all_municipalities!$B$22:$M$446,12,FALSE)</f>
        <v>1</v>
      </c>
      <c r="E177" t="b">
        <f t="shared" si="11"/>
        <v>0</v>
      </c>
      <c r="F177" t="b">
        <f t="shared" si="12"/>
        <v>0</v>
      </c>
      <c r="G177" t="s">
        <v>24978</v>
      </c>
      <c r="H177">
        <f t="shared" si="13"/>
        <v>5</v>
      </c>
      <c r="I177" t="s">
        <v>25018</v>
      </c>
    </row>
    <row r="178" spans="1:9" x14ac:dyDescent="0.2">
      <c r="A178" s="6" t="s">
        <v>370</v>
      </c>
      <c r="B178" s="6">
        <f>VLOOKUP(A178,vendor_census_data_2018!$A$4:$E$446,4,FALSE)</f>
        <v>0</v>
      </c>
      <c r="C178" t="s">
        <v>25103</v>
      </c>
      <c r="D178" t="b">
        <f>VLOOKUP(A178,all_municipalities!$B$22:$M$446,12,FALSE)</f>
        <v>1</v>
      </c>
      <c r="E178" t="b">
        <f t="shared" si="11"/>
        <v>1</v>
      </c>
      <c r="F178" t="b">
        <f t="shared" si="12"/>
        <v>1</v>
      </c>
      <c r="G178" t="s">
        <v>25049</v>
      </c>
      <c r="H178">
        <f t="shared" si="13"/>
        <v>2</v>
      </c>
      <c r="I178" t="s">
        <v>25092</v>
      </c>
    </row>
    <row r="179" spans="1:9" x14ac:dyDescent="0.2">
      <c r="A179" s="6" t="s">
        <v>371</v>
      </c>
      <c r="B179" s="6" t="str">
        <f>VLOOKUP(A179,vendor_census_data_2018!$A$4:$E$446,4,FALSE)</f>
        <v>Dominion</v>
      </c>
      <c r="C179" t="s">
        <v>25103</v>
      </c>
      <c r="D179" t="b">
        <f>VLOOKUP(A179,all_municipalities!$B$22:$M$446,12,FALSE)</f>
        <v>1</v>
      </c>
      <c r="E179" t="b">
        <f t="shared" si="11"/>
        <v>0</v>
      </c>
      <c r="F179" t="b">
        <f t="shared" si="12"/>
        <v>0</v>
      </c>
      <c r="G179" t="s">
        <v>24978</v>
      </c>
      <c r="H179">
        <f t="shared" si="13"/>
        <v>5</v>
      </c>
      <c r="I179" t="s">
        <v>25093</v>
      </c>
    </row>
    <row r="180" spans="1:9" x14ac:dyDescent="0.2">
      <c r="A180" t="s">
        <v>372</v>
      </c>
      <c r="B180" s="6" t="str">
        <f>VLOOKUP(A180,vendor_census_data_2018!$A$4:$E$446,4,FALSE)</f>
        <v>Intelivote</v>
      </c>
      <c r="C180" t="s">
        <v>25110</v>
      </c>
      <c r="D180" t="b">
        <f>VLOOKUP(A180,all_municipalities!$B$22:$M$446,12,FALSE)</f>
        <v>0</v>
      </c>
      <c r="E180" t="b">
        <f t="shared" si="11"/>
        <v>0</v>
      </c>
      <c r="F180" t="b">
        <f t="shared" si="12"/>
        <v>0</v>
      </c>
      <c r="G180" t="str">
        <f>IF(C180="Scytl","No Suggestion of DOB","Uses DOB (d-m-y)")</f>
        <v>Uses DOB (d-m-y)</v>
      </c>
      <c r="H180">
        <f t="shared" si="13"/>
        <v>2</v>
      </c>
      <c r="I180" t="s">
        <v>25757</v>
      </c>
    </row>
    <row r="181" spans="1:9" x14ac:dyDescent="0.2">
      <c r="A181" s="6" t="s">
        <v>373</v>
      </c>
      <c r="B181" s="6" t="str">
        <f>VLOOKUP(A181,vendor_census_data_2018!$A$4:$E$446,4,FALSE)</f>
        <v>Intelivote</v>
      </c>
      <c r="C181" t="s">
        <v>25110</v>
      </c>
      <c r="D181" t="b">
        <f>VLOOKUP(A181,all_municipalities!$B$22:$M$446,12,FALSE)</f>
        <v>1</v>
      </c>
      <c r="E181" t="b">
        <f t="shared" si="11"/>
        <v>0</v>
      </c>
      <c r="F181" t="b">
        <f t="shared" si="12"/>
        <v>0</v>
      </c>
      <c r="G181" t="s">
        <v>24975</v>
      </c>
      <c r="H181">
        <f t="shared" si="13"/>
        <v>5</v>
      </c>
      <c r="I181" t="s">
        <v>24993</v>
      </c>
    </row>
    <row r="182" spans="1:9" x14ac:dyDescent="0.2">
      <c r="A182" s="6" t="s">
        <v>374</v>
      </c>
      <c r="B182" s="6" t="str">
        <f>VLOOKUP(A182,vendor_census_data_2018!$A$4:$E$446,4,FALSE)</f>
        <v>Intelivote</v>
      </c>
      <c r="C182" t="s">
        <v>25110</v>
      </c>
      <c r="D182" t="b">
        <f>VLOOKUP(A182,all_municipalities!$B$22:$M$446,12,FALSE)</f>
        <v>1</v>
      </c>
      <c r="E182" t="b">
        <f t="shared" si="11"/>
        <v>0</v>
      </c>
      <c r="F182" t="b">
        <f t="shared" si="12"/>
        <v>0</v>
      </c>
      <c r="G182" t="str">
        <f>IF(C182="Scytl","No Suggestion of DOB","Uses DOB (d-m-y)")</f>
        <v>Uses DOB (d-m-y)</v>
      </c>
      <c r="H182">
        <f t="shared" si="13"/>
        <v>2</v>
      </c>
      <c r="I182" t="s">
        <v>25757</v>
      </c>
    </row>
    <row r="183" spans="1:9" x14ac:dyDescent="0.2">
      <c r="A183" s="6" t="s">
        <v>375</v>
      </c>
      <c r="B183" s="6" t="str">
        <f>VLOOKUP(A183,vendor_census_data_2018!$A$4:$E$446,4,FALSE)</f>
        <v>Simply Voting</v>
      </c>
      <c r="C183" t="s">
        <v>25103</v>
      </c>
      <c r="D183" t="b">
        <f>VLOOKUP(A183,all_municipalities!$B$22:$M$446,12,FALSE)</f>
        <v>1</v>
      </c>
      <c r="E183" t="b">
        <f t="shared" si="11"/>
        <v>0</v>
      </c>
      <c r="F183" t="b">
        <f t="shared" si="12"/>
        <v>0</v>
      </c>
      <c r="G183" t="s">
        <v>24978</v>
      </c>
      <c r="H183">
        <f t="shared" si="13"/>
        <v>5</v>
      </c>
      <c r="I183" t="s">
        <v>25026</v>
      </c>
    </row>
    <row r="184" spans="1:9" x14ac:dyDescent="0.2">
      <c r="A184" t="s">
        <v>377</v>
      </c>
      <c r="B184" s="6" t="str">
        <f>VLOOKUP(A184,vendor_census_data_2018!$A$4:$E$446,4,FALSE)</f>
        <v>Intelivote</v>
      </c>
      <c r="C184" t="s">
        <v>25110</v>
      </c>
      <c r="D184" t="b">
        <f>VLOOKUP(A184,all_municipalities!$B$22:$M$446,12,FALSE)</f>
        <v>0</v>
      </c>
      <c r="E184" t="b">
        <f t="shared" si="11"/>
        <v>0</v>
      </c>
      <c r="F184" t="b">
        <f t="shared" si="12"/>
        <v>0</v>
      </c>
      <c r="G184" t="str">
        <f t="shared" ref="G184:G185" si="17">IF(C184="Scytl","No Suggestion of DOB","Uses DOB (d-m-y)")</f>
        <v>Uses DOB (d-m-y)</v>
      </c>
      <c r="H184">
        <f t="shared" si="13"/>
        <v>2</v>
      </c>
      <c r="I184" t="s">
        <v>25757</v>
      </c>
    </row>
    <row r="185" spans="1:9" x14ac:dyDescent="0.2">
      <c r="A185" s="6" t="s">
        <v>378</v>
      </c>
      <c r="B185" s="6" t="str">
        <f>VLOOKUP(A185,vendor_census_data_2018!$A$4:$E$446,4,FALSE)</f>
        <v>Intelivote</v>
      </c>
      <c r="C185" t="s">
        <v>25110</v>
      </c>
      <c r="D185" t="b">
        <f>VLOOKUP(A185,all_municipalities!$B$22:$M$446,12,FALSE)</f>
        <v>1</v>
      </c>
      <c r="E185" t="b">
        <f t="shared" si="11"/>
        <v>0</v>
      </c>
      <c r="F185" t="b">
        <f t="shared" si="12"/>
        <v>0</v>
      </c>
      <c r="G185" t="str">
        <f t="shared" si="17"/>
        <v>Uses DOB (d-m-y)</v>
      </c>
      <c r="H185">
        <f t="shared" si="13"/>
        <v>2</v>
      </c>
      <c r="I185" t="s">
        <v>25757</v>
      </c>
    </row>
    <row r="186" spans="1:9" x14ac:dyDescent="0.2">
      <c r="A186" s="6" t="s">
        <v>379</v>
      </c>
      <c r="B186" s="6" t="str">
        <f>VLOOKUP(A186,vendor_census_data_2018!$A$4:$E$446,4,FALSE)</f>
        <v>Dominion</v>
      </c>
      <c r="C186" t="s">
        <v>25101</v>
      </c>
      <c r="D186" t="b">
        <f>VLOOKUP(A186,all_municipalities!$B$22:$M$446,12,FALSE)</f>
        <v>1</v>
      </c>
      <c r="E186" t="b">
        <f t="shared" si="11"/>
        <v>0</v>
      </c>
      <c r="F186" t="b">
        <f t="shared" si="12"/>
        <v>0</v>
      </c>
      <c r="G186" t="s">
        <v>24978</v>
      </c>
      <c r="H186">
        <f t="shared" si="13"/>
        <v>5</v>
      </c>
      <c r="I186" t="s">
        <v>24989</v>
      </c>
    </row>
    <row r="187" spans="1:9" x14ac:dyDescent="0.2">
      <c r="A187" s="6" t="s">
        <v>380</v>
      </c>
      <c r="B187" s="6" t="str">
        <f>VLOOKUP(A187,vendor_census_data_2018!$A$4:$E$446,4,FALSE)</f>
        <v>Intelivote</v>
      </c>
      <c r="C187" t="s">
        <v>25110</v>
      </c>
      <c r="D187" t="b">
        <f>VLOOKUP(A187,all_municipalities!$B$22:$M$446,12,FALSE)</f>
        <v>1</v>
      </c>
      <c r="E187" t="b">
        <f t="shared" si="11"/>
        <v>0</v>
      </c>
      <c r="F187" t="b">
        <f t="shared" si="12"/>
        <v>0</v>
      </c>
      <c r="G187" t="str">
        <f>IF(C187="Scytl","No Suggestion of DOB","Uses DOB (d-m-y)")</f>
        <v>Uses DOB (d-m-y)</v>
      </c>
      <c r="H187">
        <f t="shared" si="13"/>
        <v>2</v>
      </c>
      <c r="I187" t="s">
        <v>25757</v>
      </c>
    </row>
    <row r="188" spans="1:9" x14ac:dyDescent="0.2">
      <c r="A188" s="6" t="s">
        <v>383</v>
      </c>
      <c r="B188" s="6" t="str">
        <f>VLOOKUP(A188,vendor_census_data_2018!$A$4:$E$446,4,FALSE)</f>
        <v>Dominion</v>
      </c>
      <c r="C188" t="s">
        <v>25101</v>
      </c>
      <c r="D188" t="b">
        <f>VLOOKUP(A188,all_municipalities!$B$22:$M$446,12,FALSE)</f>
        <v>1</v>
      </c>
      <c r="E188" t="b">
        <f t="shared" si="11"/>
        <v>0</v>
      </c>
      <c r="F188" t="b">
        <f t="shared" si="12"/>
        <v>0</v>
      </c>
      <c r="G188" t="s">
        <v>24978</v>
      </c>
      <c r="H188">
        <f t="shared" si="13"/>
        <v>5</v>
      </c>
      <c r="I188" t="s">
        <v>25011</v>
      </c>
    </row>
    <row r="189" spans="1:9" x14ac:dyDescent="0.2">
      <c r="A189" s="6" t="s">
        <v>389</v>
      </c>
      <c r="B189" s="6" t="str">
        <f>VLOOKUP(A189,vendor_census_data_2018!$A$4:$E$446,4,FALSE)</f>
        <v>Simply Voting</v>
      </c>
      <c r="C189" t="s">
        <v>25103</v>
      </c>
      <c r="D189" t="b">
        <f>VLOOKUP(A189,all_municipalities!$B$22:$M$446,12,FALSE)</f>
        <v>1</v>
      </c>
      <c r="E189" t="b">
        <f t="shared" si="11"/>
        <v>0</v>
      </c>
      <c r="F189" t="b">
        <f t="shared" si="12"/>
        <v>0</v>
      </c>
      <c r="G189" t="s">
        <v>25049</v>
      </c>
      <c r="H189">
        <f t="shared" si="13"/>
        <v>2</v>
      </c>
      <c r="I189" t="s">
        <v>25094</v>
      </c>
    </row>
    <row r="190" spans="1:9" x14ac:dyDescent="0.2">
      <c r="A190" s="6" t="s">
        <v>390</v>
      </c>
      <c r="B190" s="6">
        <f>VLOOKUP(A190,vendor_census_data_2018!$A$4:$E$446,4,FALSE)</f>
        <v>0</v>
      </c>
      <c r="C190" t="s">
        <v>25110</v>
      </c>
      <c r="D190" t="b">
        <f>VLOOKUP(A190,all_municipalities!$B$22:$M$446,12,FALSE)</f>
        <v>1</v>
      </c>
      <c r="E190" t="b">
        <f t="shared" si="11"/>
        <v>1</v>
      </c>
      <c r="F190" t="b">
        <f t="shared" si="12"/>
        <v>1</v>
      </c>
      <c r="G190" t="str">
        <f t="shared" ref="G190:G191" si="18">IF(C190="Scytl","No Suggestion of DOB","Uses DOB (d-m-y)")</f>
        <v>Uses DOB (d-m-y)</v>
      </c>
      <c r="H190">
        <f t="shared" si="13"/>
        <v>2</v>
      </c>
      <c r="I190" t="s">
        <v>25757</v>
      </c>
    </row>
    <row r="191" spans="1:9" x14ac:dyDescent="0.2">
      <c r="A191" t="s">
        <v>391</v>
      </c>
      <c r="B191" s="6" t="str">
        <f>VLOOKUP(A191,vendor_census_data_2018!$A$4:$E$446,4,FALSE)</f>
        <v>Intelivote</v>
      </c>
      <c r="C191" t="s">
        <v>25110</v>
      </c>
      <c r="D191" t="b">
        <f>VLOOKUP(A191,all_municipalities!$B$22:$M$446,12,FALSE)</f>
        <v>0</v>
      </c>
      <c r="E191" t="b">
        <f t="shared" si="11"/>
        <v>0</v>
      </c>
      <c r="F191" t="b">
        <f t="shared" si="12"/>
        <v>0</v>
      </c>
      <c r="G191" t="str">
        <f t="shared" si="18"/>
        <v>Uses DOB (d-m-y)</v>
      </c>
      <c r="H191">
        <f t="shared" si="13"/>
        <v>2</v>
      </c>
      <c r="I191" t="s">
        <v>25757</v>
      </c>
    </row>
    <row r="192" spans="1:9" x14ac:dyDescent="0.2">
      <c r="A192" s="6" t="s">
        <v>393</v>
      </c>
      <c r="B192" s="6" t="str">
        <f>VLOOKUP(A192,vendor_census_data_2018!$A$4:$E$446,4,FALSE)</f>
        <v>Simply Voting</v>
      </c>
      <c r="C192" t="s">
        <v>25103</v>
      </c>
      <c r="D192" t="b">
        <f>VLOOKUP(A192,all_municipalities!$B$22:$M$446,12,FALSE)</f>
        <v>1</v>
      </c>
      <c r="E192" t="b">
        <f t="shared" si="11"/>
        <v>0</v>
      </c>
      <c r="F192" t="b">
        <f t="shared" si="12"/>
        <v>0</v>
      </c>
      <c r="G192" t="s">
        <v>24975</v>
      </c>
      <c r="H192">
        <f t="shared" si="13"/>
        <v>5</v>
      </c>
      <c r="I192" t="s">
        <v>25025</v>
      </c>
    </row>
    <row r="193" spans="1:9" x14ac:dyDescent="0.2">
      <c r="A193" s="6" t="s">
        <v>394</v>
      </c>
      <c r="B193" s="6" t="str">
        <f>VLOOKUP(A193,vendor_census_data_2018!$A$4:$E$446,4,FALSE)</f>
        <v>Intelivote</v>
      </c>
      <c r="C193" t="s">
        <v>25110</v>
      </c>
      <c r="D193" t="b">
        <f>VLOOKUP(A193,all_municipalities!$B$22:$M$446,12,FALSE)</f>
        <v>1</v>
      </c>
      <c r="E193" t="b">
        <f t="shared" si="11"/>
        <v>0</v>
      </c>
      <c r="F193" t="b">
        <f t="shared" si="12"/>
        <v>0</v>
      </c>
      <c r="G193" t="s">
        <v>24978</v>
      </c>
      <c r="H193">
        <f t="shared" si="13"/>
        <v>5</v>
      </c>
      <c r="I193" t="s">
        <v>25016</v>
      </c>
    </row>
    <row r="194" spans="1:9" x14ac:dyDescent="0.2">
      <c r="A194" t="s">
        <v>398</v>
      </c>
      <c r="B194" s="6" t="str">
        <f>VLOOKUP(A194,vendor_census_data_2018!$A$4:$E$446,4,FALSE)</f>
        <v>Intelivote</v>
      </c>
      <c r="C194" t="s">
        <v>25110</v>
      </c>
      <c r="D194" t="b">
        <f>VLOOKUP(A194,all_municipalities!$B$22:$M$446,12,FALSE)</f>
        <v>1</v>
      </c>
      <c r="E194" t="b">
        <f t="shared" si="11"/>
        <v>0</v>
      </c>
      <c r="F194" t="b">
        <f t="shared" si="12"/>
        <v>0</v>
      </c>
      <c r="G194" t="str">
        <f t="shared" ref="G194:G201" si="19">IF(C194="Scytl","No Suggestion of DOB","Uses DOB (d-m-y)")</f>
        <v>Uses DOB (d-m-y)</v>
      </c>
      <c r="H194">
        <f t="shared" si="13"/>
        <v>2</v>
      </c>
      <c r="I194" t="s">
        <v>25757</v>
      </c>
    </row>
    <row r="195" spans="1:9" x14ac:dyDescent="0.2">
      <c r="A195" t="s">
        <v>399</v>
      </c>
      <c r="B195" s="6">
        <f>VLOOKUP(A195,vendor_census_data_2018!$A$4:$E$446,4,FALSE)</f>
        <v>0</v>
      </c>
      <c r="C195" t="s">
        <v>25110</v>
      </c>
      <c r="D195" t="b">
        <f>VLOOKUP(A195,all_municipalities!$B$22:$M$446,12,FALSE)</f>
        <v>0</v>
      </c>
      <c r="E195" t="b">
        <f t="shared" ref="E195:E226" si="20">IF(B195=0,TRUE,FALSE)</f>
        <v>1</v>
      </c>
      <c r="F195" t="b">
        <f t="shared" ref="F195:F226" si="21">IF(AND(E195,D195),TRUE)</f>
        <v>0</v>
      </c>
      <c r="G195" t="str">
        <f t="shared" si="19"/>
        <v>Uses DOB (d-m-y)</v>
      </c>
      <c r="H195">
        <f t="shared" ref="H195:H226" si="22">IF(G195="No suggestion of DOB", 5,
IF(G195="Uses DOB", 5,
IF(G195="Uses DOB (d-m-y)", 2,
IF(G195="Uses DOB (m-y)", 5,
IF(G195="Uses DOB (y)", 8,
IF(G195="Does not use DOB", 10,
IF(G195="Uses DOB (d-m-y) + Pre-registration", 2,
NA())))))))</f>
        <v>2</v>
      </c>
      <c r="I195" t="s">
        <v>25757</v>
      </c>
    </row>
    <row r="196" spans="1:9" x14ac:dyDescent="0.2">
      <c r="A196" s="6" t="s">
        <v>400</v>
      </c>
      <c r="B196" s="6" t="str">
        <f>VLOOKUP(A196,vendor_census_data_2018!$A$4:$E$446,4,FALSE)</f>
        <v>Intelivote</v>
      </c>
      <c r="C196" t="s">
        <v>25101</v>
      </c>
      <c r="D196" t="b">
        <f>VLOOKUP(A196,all_municipalities!$B$22:$M$446,12,FALSE)</f>
        <v>1</v>
      </c>
      <c r="E196" t="b">
        <f t="shared" si="20"/>
        <v>0</v>
      </c>
      <c r="F196" t="b">
        <f t="shared" si="21"/>
        <v>0</v>
      </c>
      <c r="G196" t="str">
        <f t="shared" si="19"/>
        <v>No Suggestion of DOB</v>
      </c>
      <c r="H196">
        <f t="shared" si="22"/>
        <v>5</v>
      </c>
      <c r="I196" t="s">
        <v>25757</v>
      </c>
    </row>
    <row r="197" spans="1:9" x14ac:dyDescent="0.2">
      <c r="A197" t="s">
        <v>403</v>
      </c>
      <c r="B197" s="6">
        <f>VLOOKUP(A197,vendor_census_data_2018!$A$4:$E$446,4,FALSE)</f>
        <v>0</v>
      </c>
      <c r="C197" t="s">
        <v>25110</v>
      </c>
      <c r="D197" t="b">
        <f>VLOOKUP(A197,all_municipalities!$B$22:$M$446,12,FALSE)</f>
        <v>0</v>
      </c>
      <c r="E197" t="b">
        <f t="shared" si="20"/>
        <v>1</v>
      </c>
      <c r="F197" t="b">
        <f t="shared" si="21"/>
        <v>0</v>
      </c>
      <c r="G197" t="str">
        <f t="shared" si="19"/>
        <v>Uses DOB (d-m-y)</v>
      </c>
      <c r="H197">
        <f t="shared" si="22"/>
        <v>2</v>
      </c>
      <c r="I197" t="s">
        <v>25757</v>
      </c>
    </row>
    <row r="198" spans="1:9" x14ac:dyDescent="0.2">
      <c r="A198" s="6" t="s">
        <v>405</v>
      </c>
      <c r="B198" s="6" t="str">
        <f>VLOOKUP(A198,vendor_census_data_2018!$A$4:$E$446,4,FALSE)</f>
        <v>Intelivote</v>
      </c>
      <c r="C198" t="s">
        <v>25110</v>
      </c>
      <c r="D198" t="b">
        <f>VLOOKUP(A198,all_municipalities!$B$22:$M$446,12,FALSE)</f>
        <v>1</v>
      </c>
      <c r="E198" t="b">
        <f t="shared" si="20"/>
        <v>0</v>
      </c>
      <c r="F198" t="b">
        <f t="shared" si="21"/>
        <v>0</v>
      </c>
      <c r="G198" t="str">
        <f t="shared" si="19"/>
        <v>Uses DOB (d-m-y)</v>
      </c>
      <c r="H198">
        <f t="shared" si="22"/>
        <v>2</v>
      </c>
      <c r="I198" t="s">
        <v>25757</v>
      </c>
    </row>
    <row r="199" spans="1:9" x14ac:dyDescent="0.2">
      <c r="A199" s="6" t="s">
        <v>406</v>
      </c>
      <c r="B199" s="6" t="str">
        <f>VLOOKUP(A199,vendor_census_data_2018!$A$4:$E$446,4,FALSE)</f>
        <v>Intelivote</v>
      </c>
      <c r="C199" t="s">
        <v>25110</v>
      </c>
      <c r="D199" t="b">
        <f>VLOOKUP(A199,all_municipalities!$B$22:$M$446,12,FALSE)</f>
        <v>1</v>
      </c>
      <c r="E199" t="b">
        <f t="shared" si="20"/>
        <v>0</v>
      </c>
      <c r="F199" t="b">
        <f t="shared" si="21"/>
        <v>0</v>
      </c>
      <c r="G199" t="str">
        <f t="shared" si="19"/>
        <v>Uses DOB (d-m-y)</v>
      </c>
      <c r="H199">
        <f t="shared" si="22"/>
        <v>2</v>
      </c>
      <c r="I199" t="s">
        <v>25757</v>
      </c>
    </row>
    <row r="200" spans="1:9" x14ac:dyDescent="0.2">
      <c r="A200" s="6" t="s">
        <v>407</v>
      </c>
      <c r="B200" s="6" t="str">
        <f>VLOOKUP(A200,vendor_census_data_2018!$A$4:$E$446,4,FALSE)</f>
        <v>Dominion</v>
      </c>
      <c r="C200" t="s">
        <v>25101</v>
      </c>
      <c r="D200" t="b">
        <f>VLOOKUP(A200,all_municipalities!$B$22:$M$446,12,FALSE)</f>
        <v>1</v>
      </c>
      <c r="E200" t="b">
        <f t="shared" si="20"/>
        <v>0</v>
      </c>
      <c r="F200" t="b">
        <f t="shared" si="21"/>
        <v>0</v>
      </c>
      <c r="G200" t="str">
        <f t="shared" si="19"/>
        <v>No Suggestion of DOB</v>
      </c>
      <c r="H200">
        <f t="shared" si="22"/>
        <v>5</v>
      </c>
      <c r="I200" t="s">
        <v>25757</v>
      </c>
    </row>
    <row r="201" spans="1:9" x14ac:dyDescent="0.2">
      <c r="A201" s="6" t="s">
        <v>408</v>
      </c>
      <c r="B201" s="6" t="str">
        <f>VLOOKUP(A201,vendor_census_data_2018!$A$4:$E$446,4,FALSE)</f>
        <v>Intelivote</v>
      </c>
      <c r="C201" t="s">
        <v>25110</v>
      </c>
      <c r="D201" t="b">
        <f>VLOOKUP(A201,all_municipalities!$B$22:$M$446,12,FALSE)</f>
        <v>1</v>
      </c>
      <c r="E201" t="b">
        <f t="shared" si="20"/>
        <v>0</v>
      </c>
      <c r="F201" t="b">
        <f t="shared" si="21"/>
        <v>0</v>
      </c>
      <c r="G201" t="str">
        <f t="shared" si="19"/>
        <v>Uses DOB (d-m-y)</v>
      </c>
      <c r="H201">
        <f t="shared" si="22"/>
        <v>2</v>
      </c>
      <c r="I201" t="s">
        <v>25757</v>
      </c>
    </row>
    <row r="202" spans="1:9" x14ac:dyDescent="0.2">
      <c r="A202" t="s">
        <v>409</v>
      </c>
      <c r="B202" s="6">
        <f>VLOOKUP(A202,vendor_census_data_2018!$A$4:$E$446,4,FALSE)</f>
        <v>0</v>
      </c>
      <c r="C202" t="s">
        <v>25103</v>
      </c>
      <c r="D202" t="b">
        <f>VLOOKUP(A202,all_municipalities!$B$22:$M$446,12,FALSE)</f>
        <v>1</v>
      </c>
      <c r="E202" t="b">
        <f t="shared" si="20"/>
        <v>1</v>
      </c>
      <c r="F202" t="b">
        <f t="shared" si="21"/>
        <v>1</v>
      </c>
      <c r="G202" t="s">
        <v>24978</v>
      </c>
      <c r="H202">
        <f t="shared" si="22"/>
        <v>5</v>
      </c>
      <c r="I202" t="s">
        <v>25095</v>
      </c>
    </row>
    <row r="203" spans="1:9" x14ac:dyDescent="0.2">
      <c r="A203" t="s">
        <v>412</v>
      </c>
      <c r="B203" s="6">
        <f>VLOOKUP(A203,vendor_census_data_2018!$A$4:$E$446,4,FALSE)</f>
        <v>0</v>
      </c>
      <c r="C203" t="s">
        <v>25102</v>
      </c>
      <c r="D203" t="b">
        <f>VLOOKUP(A203,all_municipalities!$B$22:$M$446,12,FALSE)</f>
        <v>0</v>
      </c>
      <c r="E203" t="b">
        <f t="shared" si="20"/>
        <v>1</v>
      </c>
      <c r="F203" t="b">
        <f t="shared" si="21"/>
        <v>0</v>
      </c>
      <c r="G203" t="s">
        <v>25783</v>
      </c>
      <c r="H203">
        <f t="shared" si="22"/>
        <v>8</v>
      </c>
      <c r="I203" t="s">
        <v>25045</v>
      </c>
    </row>
    <row r="204" spans="1:9" x14ac:dyDescent="0.2">
      <c r="A204" t="s">
        <v>413</v>
      </c>
      <c r="B204" s="6" t="str">
        <f>VLOOKUP(A204,vendor_census_data_2018!$A$4:$E$446,4,FALSE)</f>
        <v>Intelivote</v>
      </c>
      <c r="C204" t="s">
        <v>25102</v>
      </c>
      <c r="D204" t="b">
        <f>VLOOKUP(A204,all_municipalities!$B$22:$M$446,12,FALSE)</f>
        <v>0</v>
      </c>
      <c r="E204" t="b">
        <f t="shared" si="20"/>
        <v>0</v>
      </c>
      <c r="F204" t="b">
        <f t="shared" si="21"/>
        <v>0</v>
      </c>
      <c r="G204" t="s">
        <v>25783</v>
      </c>
      <c r="H204">
        <f t="shared" si="22"/>
        <v>8</v>
      </c>
      <c r="I204" t="s">
        <v>25046</v>
      </c>
    </row>
    <row r="205" spans="1:9" x14ac:dyDescent="0.2">
      <c r="A205" s="6" t="s">
        <v>414</v>
      </c>
      <c r="B205" s="6" t="str">
        <f>VLOOKUP(A205,vendor_census_data_2018!$A$4:$E$446,4,FALSE)</f>
        <v>Intelivote</v>
      </c>
      <c r="C205" t="s">
        <v>25110</v>
      </c>
      <c r="D205" t="b">
        <f>VLOOKUP(A205,all_municipalities!$B$22:$M$446,12,FALSE)</f>
        <v>1</v>
      </c>
      <c r="E205" t="b">
        <f t="shared" si="20"/>
        <v>0</v>
      </c>
      <c r="F205" t="b">
        <f t="shared" si="21"/>
        <v>0</v>
      </c>
      <c r="G205" t="str">
        <f>IF(C205="Scytl","No Suggestion of DOB","Uses DOB (d-m-y)")</f>
        <v>Uses DOB (d-m-y)</v>
      </c>
      <c r="H205">
        <f t="shared" si="22"/>
        <v>2</v>
      </c>
      <c r="I205" t="s">
        <v>25757</v>
      </c>
    </row>
    <row r="206" spans="1:9" x14ac:dyDescent="0.2">
      <c r="A206" t="s">
        <v>415</v>
      </c>
      <c r="B206" s="6" t="str">
        <f>VLOOKUP(A206,vendor_census_data_2018!$A$4:$E$446,4,FALSE)</f>
        <v>Dominion</v>
      </c>
      <c r="C206" t="s">
        <v>25102</v>
      </c>
      <c r="D206" t="b">
        <f>VLOOKUP(A206,all_municipalities!$B$22:$M$446,12,FALSE)</f>
        <v>0</v>
      </c>
      <c r="E206" t="b">
        <f t="shared" si="20"/>
        <v>0</v>
      </c>
      <c r="F206" t="b">
        <f t="shared" si="21"/>
        <v>0</v>
      </c>
      <c r="G206" t="s">
        <v>25759</v>
      </c>
      <c r="H206">
        <f t="shared" si="22"/>
        <v>10</v>
      </c>
      <c r="I206" t="s">
        <v>25040</v>
      </c>
    </row>
    <row r="207" spans="1:9" x14ac:dyDescent="0.2">
      <c r="A207" s="6" t="s">
        <v>418</v>
      </c>
      <c r="B207" s="6" t="str">
        <f>VLOOKUP(A207,vendor_census_data_2018!$A$4:$E$446,4,FALSE)</f>
        <v>Intelivote</v>
      </c>
      <c r="C207" t="s">
        <v>25110</v>
      </c>
      <c r="D207" t="b">
        <f>VLOOKUP(A207,all_municipalities!$B$22:$M$446,12,FALSE)</f>
        <v>1</v>
      </c>
      <c r="E207" t="b">
        <f t="shared" si="20"/>
        <v>0</v>
      </c>
      <c r="F207" t="b">
        <f t="shared" si="21"/>
        <v>0</v>
      </c>
      <c r="G207" t="s">
        <v>24978</v>
      </c>
      <c r="H207">
        <f t="shared" si="22"/>
        <v>5</v>
      </c>
      <c r="I207" s="11" t="s">
        <v>24990</v>
      </c>
    </row>
    <row r="208" spans="1:9" x14ac:dyDescent="0.2">
      <c r="A208" t="s">
        <v>419</v>
      </c>
      <c r="B208" s="6" t="str">
        <f>VLOOKUP(A208,vendor_census_data_2018!$A$4:$E$446,4,FALSE)</f>
        <v>Simply Voting</v>
      </c>
      <c r="C208" t="s">
        <v>25103</v>
      </c>
      <c r="D208" t="b">
        <f>VLOOKUP(A208,all_municipalities!$B$22:$M$446,12,FALSE)</f>
        <v>0</v>
      </c>
      <c r="E208" t="b">
        <f t="shared" si="20"/>
        <v>0</v>
      </c>
      <c r="F208" t="b">
        <f t="shared" si="21"/>
        <v>0</v>
      </c>
      <c r="G208" t="s">
        <v>24978</v>
      </c>
      <c r="H208">
        <f t="shared" si="22"/>
        <v>5</v>
      </c>
      <c r="I208" t="s">
        <v>25096</v>
      </c>
    </row>
    <row r="209" spans="1:9" x14ac:dyDescent="0.2">
      <c r="A209" s="6" t="s">
        <v>420</v>
      </c>
      <c r="B209" s="6" t="str">
        <f>VLOOKUP(A209,vendor_census_data_2018!$A$4:$E$446,4,FALSE)</f>
        <v>Intelivote</v>
      </c>
      <c r="C209" t="s">
        <v>25110</v>
      </c>
      <c r="D209" t="b">
        <f>VLOOKUP(A209,all_municipalities!$B$22:$M$446,12,FALSE)</f>
        <v>1</v>
      </c>
      <c r="E209" t="b">
        <f t="shared" si="20"/>
        <v>0</v>
      </c>
      <c r="F209" t="b">
        <f t="shared" si="21"/>
        <v>0</v>
      </c>
      <c r="G209" t="s">
        <v>24978</v>
      </c>
      <c r="H209">
        <f t="shared" si="22"/>
        <v>5</v>
      </c>
      <c r="I209" t="s">
        <v>25017</v>
      </c>
    </row>
    <row r="210" spans="1:9" x14ac:dyDescent="0.2">
      <c r="A210" s="6" t="s">
        <v>421</v>
      </c>
      <c r="B210" s="6" t="str">
        <f>VLOOKUP(A210,vendor_census_data_2018!$A$4:$E$446,4,FALSE)</f>
        <v>Intelivote</v>
      </c>
      <c r="C210" t="s">
        <v>25110</v>
      </c>
      <c r="D210" t="b">
        <f>VLOOKUP(A210,all_municipalities!$B$22:$M$446,12,FALSE)</f>
        <v>1</v>
      </c>
      <c r="E210" t="b">
        <f t="shared" si="20"/>
        <v>0</v>
      </c>
      <c r="F210" t="b">
        <f t="shared" si="21"/>
        <v>0</v>
      </c>
      <c r="G210" t="str">
        <f>IF(C210="Scytl","No Suggestion of DOB","Uses DOB (d-m-y)")</f>
        <v>Uses DOB (d-m-y)</v>
      </c>
      <c r="H210">
        <f t="shared" si="22"/>
        <v>2</v>
      </c>
      <c r="I210" t="s">
        <v>25757</v>
      </c>
    </row>
    <row r="211" spans="1:9" x14ac:dyDescent="0.2">
      <c r="A211" s="6" t="s">
        <v>422</v>
      </c>
      <c r="B211" s="6">
        <f>VLOOKUP(A211,vendor_census_data_2018!$A$4:$E$446,4,FALSE)</f>
        <v>0</v>
      </c>
      <c r="C211" t="s">
        <v>24973</v>
      </c>
      <c r="D211" t="b">
        <f>VLOOKUP(A211,all_municipalities!$B$22:$M$446,12,FALSE)</f>
        <v>1</v>
      </c>
      <c r="E211" t="b">
        <f t="shared" si="20"/>
        <v>1</v>
      </c>
      <c r="F211" t="b">
        <f t="shared" si="21"/>
        <v>1</v>
      </c>
      <c r="G211" t="s">
        <v>25077</v>
      </c>
      <c r="H211">
        <f t="shared" si="22"/>
        <v>5</v>
      </c>
      <c r="I211" t="s">
        <v>25097</v>
      </c>
    </row>
    <row r="212" spans="1:9" x14ac:dyDescent="0.2">
      <c r="A212" t="s">
        <v>425</v>
      </c>
      <c r="B212" s="6">
        <f>VLOOKUP(A212,vendor_census_data_2018!$A$4:$E$446,4,FALSE)</f>
        <v>0</v>
      </c>
      <c r="C212" t="s">
        <v>25101</v>
      </c>
      <c r="D212" t="b">
        <f>VLOOKUP(A212,all_municipalities!$B$22:$M$446,12,FALSE)</f>
        <v>0</v>
      </c>
      <c r="E212" t="b">
        <f t="shared" si="20"/>
        <v>1</v>
      </c>
      <c r="F212" t="b">
        <f t="shared" si="21"/>
        <v>0</v>
      </c>
      <c r="G212" t="str">
        <f>IF(C212="Scytl","No Suggestion of DOB","Uses DOB (d-m-y)")</f>
        <v>No Suggestion of DOB</v>
      </c>
      <c r="H212">
        <f t="shared" si="22"/>
        <v>5</v>
      </c>
      <c r="I212" t="s">
        <v>25757</v>
      </c>
    </row>
    <row r="213" spans="1:9" x14ac:dyDescent="0.2">
      <c r="A213" s="6" t="s">
        <v>427</v>
      </c>
      <c r="B213" s="6" t="str">
        <f>VLOOKUP(A213,vendor_census_data_2018!$A$4:$E$446,4,FALSE)</f>
        <v>Intelivote</v>
      </c>
      <c r="C213" t="s">
        <v>25101</v>
      </c>
      <c r="D213" t="b">
        <f>VLOOKUP(A213,all_municipalities!$B$22:$M$446,12,FALSE)</f>
        <v>1</v>
      </c>
      <c r="E213" t="b">
        <f t="shared" si="20"/>
        <v>0</v>
      </c>
      <c r="F213" t="b">
        <f t="shared" si="21"/>
        <v>0</v>
      </c>
      <c r="G213" t="s">
        <v>24978</v>
      </c>
      <c r="H213">
        <f t="shared" si="22"/>
        <v>5</v>
      </c>
      <c r="I213" t="s">
        <v>24999</v>
      </c>
    </row>
    <row r="214" spans="1:9" x14ac:dyDescent="0.2">
      <c r="A214" t="s">
        <v>428</v>
      </c>
      <c r="B214" s="6" t="str">
        <f>VLOOKUP(A214,vendor_census_data_2018!$A$4:$E$446,4,FALSE)</f>
        <v>Intelivote</v>
      </c>
      <c r="C214" t="s">
        <v>25102</v>
      </c>
      <c r="D214" t="b">
        <f>VLOOKUP(A214,all_municipalities!$B$22:$M$446,12,FALSE)</f>
        <v>0</v>
      </c>
      <c r="E214" t="b">
        <f t="shared" si="20"/>
        <v>0</v>
      </c>
      <c r="F214" t="b">
        <f t="shared" si="21"/>
        <v>0</v>
      </c>
      <c r="G214" t="s">
        <v>25783</v>
      </c>
      <c r="H214">
        <f t="shared" si="22"/>
        <v>8</v>
      </c>
      <c r="I214" t="s">
        <v>25047</v>
      </c>
    </row>
    <row r="215" spans="1:9" x14ac:dyDescent="0.2">
      <c r="A215" s="6" t="s">
        <v>431</v>
      </c>
      <c r="B215" s="6" t="str">
        <f>VLOOKUP(A215,vendor_census_data_2018!$A$4:$E$446,4,FALSE)</f>
        <v>Intelivote</v>
      </c>
      <c r="C215" t="s">
        <v>25110</v>
      </c>
      <c r="D215" t="b">
        <f>VLOOKUP(A215,all_municipalities!$B$22:$M$446,12,FALSE)</f>
        <v>1</v>
      </c>
      <c r="E215" t="b">
        <f t="shared" si="20"/>
        <v>0</v>
      </c>
      <c r="F215" t="b">
        <f t="shared" si="21"/>
        <v>0</v>
      </c>
      <c r="G215" t="s">
        <v>24978</v>
      </c>
      <c r="H215">
        <f t="shared" si="22"/>
        <v>5</v>
      </c>
      <c r="I215" t="s">
        <v>25004</v>
      </c>
    </row>
    <row r="216" spans="1:9" x14ac:dyDescent="0.2">
      <c r="A216" s="6" t="s">
        <v>433</v>
      </c>
      <c r="B216" s="6" t="str">
        <f>VLOOKUP(A216,vendor_census_data_2018!$A$4:$E$446,4,FALSE)</f>
        <v>Dominion</v>
      </c>
      <c r="C216" t="s">
        <v>25101</v>
      </c>
      <c r="D216" t="b">
        <f>VLOOKUP(A216,all_municipalities!$B$22:$M$446,12,FALSE)</f>
        <v>1</v>
      </c>
      <c r="E216" t="b">
        <f t="shared" si="20"/>
        <v>0</v>
      </c>
      <c r="F216" t="b">
        <f t="shared" si="21"/>
        <v>0</v>
      </c>
      <c r="G216" t="str">
        <f t="shared" ref="G216:G217" si="23">IF(C216="Scytl","No Suggestion of DOB","Uses DOB (d-m-y)")</f>
        <v>No Suggestion of DOB</v>
      </c>
      <c r="H216">
        <f t="shared" si="22"/>
        <v>5</v>
      </c>
      <c r="I216" t="s">
        <v>25757</v>
      </c>
    </row>
    <row r="217" spans="1:9" x14ac:dyDescent="0.2">
      <c r="A217" s="6" t="s">
        <v>436</v>
      </c>
      <c r="B217" s="6" t="str">
        <f>VLOOKUP(A217,vendor_census_data_2018!$A$4:$E$446,4,FALSE)</f>
        <v>Intelivote</v>
      </c>
      <c r="C217" t="s">
        <v>25110</v>
      </c>
      <c r="D217" t="b">
        <f>VLOOKUP(A217,all_municipalities!$B$22:$M$446,12,FALSE)</f>
        <v>1</v>
      </c>
      <c r="E217" t="b">
        <f t="shared" si="20"/>
        <v>0</v>
      </c>
      <c r="F217" t="b">
        <f t="shared" si="21"/>
        <v>0</v>
      </c>
      <c r="G217" t="str">
        <f t="shared" si="23"/>
        <v>Uses DOB (d-m-y)</v>
      </c>
      <c r="H217">
        <f t="shared" si="22"/>
        <v>2</v>
      </c>
      <c r="I217" t="s">
        <v>25757</v>
      </c>
    </row>
    <row r="218" spans="1:9" x14ac:dyDescent="0.2">
      <c r="A218" s="6" t="s">
        <v>437</v>
      </c>
      <c r="B218" s="6" t="str">
        <f>VLOOKUP(A218,vendor_census_data_2018!$A$4:$E$446,4,FALSE)</f>
        <v>Dominion</v>
      </c>
      <c r="C218" t="s">
        <v>25103</v>
      </c>
      <c r="D218" t="b">
        <f>VLOOKUP(A218,all_municipalities!$B$22:$M$446,12,FALSE)</f>
        <v>1</v>
      </c>
      <c r="E218" t="b">
        <f t="shared" si="20"/>
        <v>0</v>
      </c>
      <c r="F218" t="b">
        <f t="shared" si="21"/>
        <v>0</v>
      </c>
      <c r="G218" t="s">
        <v>24978</v>
      </c>
      <c r="H218">
        <f t="shared" si="22"/>
        <v>5</v>
      </c>
      <c r="I218" t="s">
        <v>25098</v>
      </c>
    </row>
    <row r="219" spans="1:9" x14ac:dyDescent="0.2">
      <c r="A219" t="s">
        <v>438</v>
      </c>
      <c r="B219" s="6">
        <f>VLOOKUP(A219,vendor_census_data_2018!$A$4:$E$446,4,FALSE)</f>
        <v>0</v>
      </c>
      <c r="C219" t="s">
        <v>24973</v>
      </c>
      <c r="D219" t="b">
        <f>VLOOKUP(A219,all_municipalities!$B$22:$M$446,12,FALSE)</f>
        <v>0</v>
      </c>
      <c r="E219" t="b">
        <f t="shared" si="20"/>
        <v>1</v>
      </c>
      <c r="F219" t="b">
        <f t="shared" si="21"/>
        <v>0</v>
      </c>
      <c r="G219" t="s">
        <v>24978</v>
      </c>
      <c r="H219">
        <f t="shared" si="22"/>
        <v>5</v>
      </c>
      <c r="I219" t="s">
        <v>24983</v>
      </c>
    </row>
    <row r="220" spans="1:9" x14ac:dyDescent="0.2">
      <c r="A220" s="6" t="s">
        <v>440</v>
      </c>
      <c r="B220" s="6" t="str">
        <f>VLOOKUP(A220,vendor_census_data_2018!$A$4:$E$446,4,FALSE)</f>
        <v>Dominion</v>
      </c>
      <c r="C220" t="s">
        <v>24973</v>
      </c>
      <c r="D220" t="b">
        <f>VLOOKUP(A220,all_municipalities!$B$22:$M$446,12,FALSE)</f>
        <v>1</v>
      </c>
      <c r="E220" t="b">
        <f t="shared" si="20"/>
        <v>0</v>
      </c>
      <c r="F220" t="b">
        <f t="shared" si="21"/>
        <v>0</v>
      </c>
      <c r="G220" t="s">
        <v>24978</v>
      </c>
      <c r="H220">
        <f t="shared" si="22"/>
        <v>5</v>
      </c>
      <c r="I220" t="s">
        <v>24986</v>
      </c>
    </row>
    <row r="221" spans="1:9" x14ac:dyDescent="0.2">
      <c r="A221" t="s">
        <v>445</v>
      </c>
      <c r="B221" s="6" t="str">
        <f>VLOOKUP(A221,vendor_census_data_2018!$A$4:$E$446,4,FALSE)</f>
        <v>Intelivote</v>
      </c>
      <c r="C221" t="s">
        <v>25110</v>
      </c>
      <c r="D221" t="b">
        <f>VLOOKUP(A221,all_municipalities!$B$22:$M$446,12,FALSE)</f>
        <v>0</v>
      </c>
      <c r="E221" t="b">
        <f t="shared" si="20"/>
        <v>0</v>
      </c>
      <c r="F221" t="b">
        <f t="shared" si="21"/>
        <v>0</v>
      </c>
      <c r="G221" t="str">
        <f>IF(C221="Scytl","No Suggestion of DOB","Uses DOB (d-m-y)")</f>
        <v>Uses DOB (d-m-y)</v>
      </c>
      <c r="H221">
        <f t="shared" si="22"/>
        <v>2</v>
      </c>
      <c r="I221" t="s">
        <v>25757</v>
      </c>
    </row>
    <row r="222" spans="1:9" x14ac:dyDescent="0.2">
      <c r="A222" t="s">
        <v>446</v>
      </c>
      <c r="B222" s="6" t="str">
        <f>VLOOKUP(A222,vendor_census_data_2018!$A$4:$E$446,4,FALSE)</f>
        <v>Dominion</v>
      </c>
      <c r="C222" t="s">
        <v>24973</v>
      </c>
      <c r="D222" t="b">
        <f>VLOOKUP(A222,all_municipalities!$B$22:$M$446,12,FALSE)</f>
        <v>0</v>
      </c>
      <c r="E222" t="b">
        <f t="shared" si="20"/>
        <v>0</v>
      </c>
      <c r="F222" t="b">
        <f t="shared" si="21"/>
        <v>0</v>
      </c>
      <c r="G222" t="s">
        <v>25077</v>
      </c>
      <c r="H222">
        <f t="shared" si="22"/>
        <v>5</v>
      </c>
      <c r="I222" t="s">
        <v>25099</v>
      </c>
    </row>
    <row r="223" spans="1:9" x14ac:dyDescent="0.2">
      <c r="A223" t="s">
        <v>447</v>
      </c>
      <c r="B223" s="6">
        <f>VLOOKUP(A223,vendor_census_data_2018!$A$4:$E$446,4,FALSE)</f>
        <v>0</v>
      </c>
      <c r="C223" t="s">
        <v>25101</v>
      </c>
      <c r="D223" t="b">
        <f>VLOOKUP(A223,all_municipalities!$B$22:$M$446,12,FALSE)</f>
        <v>0</v>
      </c>
      <c r="E223" t="b">
        <f t="shared" si="20"/>
        <v>1</v>
      </c>
      <c r="F223" t="b">
        <f t="shared" si="21"/>
        <v>0</v>
      </c>
      <c r="G223" t="str">
        <f t="shared" ref="G223:G226" si="24">IF(C223="Scytl","No Suggestion of DOB","Uses DOB (d-m-y)")</f>
        <v>No Suggestion of DOB</v>
      </c>
      <c r="H223">
        <f t="shared" si="22"/>
        <v>5</v>
      </c>
      <c r="I223" t="s">
        <v>25757</v>
      </c>
    </row>
    <row r="224" spans="1:9" x14ac:dyDescent="0.2">
      <c r="A224" s="6" t="s">
        <v>449</v>
      </c>
      <c r="B224" s="6">
        <f>VLOOKUP(A224,vendor_census_data_2018!$A$4:$E$446,4,FALSE)</f>
        <v>0</v>
      </c>
      <c r="C224" t="s">
        <v>25110</v>
      </c>
      <c r="D224" t="b">
        <f>VLOOKUP(A224,all_municipalities!$B$22:$M$446,12,FALSE)</f>
        <v>1</v>
      </c>
      <c r="E224" t="b">
        <f t="shared" si="20"/>
        <v>1</v>
      </c>
      <c r="F224" t="b">
        <f t="shared" si="21"/>
        <v>1</v>
      </c>
      <c r="G224" t="str">
        <f t="shared" si="24"/>
        <v>Uses DOB (d-m-y)</v>
      </c>
      <c r="H224">
        <f t="shared" si="22"/>
        <v>2</v>
      </c>
      <c r="I224" t="s">
        <v>25757</v>
      </c>
    </row>
    <row r="225" spans="1:9" x14ac:dyDescent="0.2">
      <c r="A225" t="s">
        <v>451</v>
      </c>
      <c r="B225" s="6" t="str">
        <f>VLOOKUP(A225,vendor_census_data_2018!$A$4:$E$446,4,FALSE)</f>
        <v>Dominion</v>
      </c>
      <c r="C225" t="s">
        <v>25101</v>
      </c>
      <c r="D225" t="b">
        <f>VLOOKUP(A225,all_municipalities!$B$22:$M$446,12,FALSE)</f>
        <v>0</v>
      </c>
      <c r="E225" t="b">
        <f t="shared" si="20"/>
        <v>0</v>
      </c>
      <c r="F225" t="b">
        <f t="shared" si="21"/>
        <v>0</v>
      </c>
      <c r="G225" t="str">
        <f t="shared" si="24"/>
        <v>No Suggestion of DOB</v>
      </c>
      <c r="H225">
        <f t="shared" si="22"/>
        <v>5</v>
      </c>
      <c r="I225" t="s">
        <v>25757</v>
      </c>
    </row>
    <row r="226" spans="1:9" x14ac:dyDescent="0.2">
      <c r="A226" s="6" t="s">
        <v>453</v>
      </c>
      <c r="B226" s="6">
        <f>VLOOKUP(A226,vendor_census_data_2018!$A$4:$E$446,4,FALSE)</f>
        <v>0</v>
      </c>
      <c r="C226" t="s">
        <v>25110</v>
      </c>
      <c r="D226" t="b">
        <f>VLOOKUP(A226,all_municipalities!$B$22:$M$446,12,FALSE)</f>
        <v>1</v>
      </c>
      <c r="E226" t="b">
        <f t="shared" si="20"/>
        <v>1</v>
      </c>
      <c r="F226" t="b">
        <f t="shared" si="21"/>
        <v>1</v>
      </c>
      <c r="G226" t="str">
        <f t="shared" si="24"/>
        <v>Uses DOB (d-m-y)</v>
      </c>
      <c r="H226">
        <f t="shared" si="22"/>
        <v>2</v>
      </c>
      <c r="I226" t="s">
        <v>25757</v>
      </c>
    </row>
    <row r="311" spans="1:2" x14ac:dyDescent="0.2">
      <c r="A311" s="6"/>
      <c r="B311" s="6"/>
    </row>
  </sheetData>
  <autoFilter ref="A1:I370" xr:uid="{43165000-E2CD-5443-AA06-38F9F2BF7026}">
    <sortState xmlns:xlrd2="http://schemas.microsoft.com/office/spreadsheetml/2017/richdata2" ref="A2:I370">
      <sortCondition ref="A1:A370"/>
    </sortState>
  </autoFilter>
  <hyperlinks>
    <hyperlink ref="I39" r:id="rId1" xr:uid="{803D2BBF-537F-8B43-8184-F6C61C38731F}"/>
    <hyperlink ref="I165" r:id="rId2" xr:uid="{488C0DC6-571C-0E4E-86B2-D9898DAA86DF}"/>
    <hyperlink ref="I148" r:id="rId3" xr:uid="{99832E8E-4094-DB4E-B605-7A1D6EC67E69}"/>
    <hyperlink ref="I69" r:id="rId4" xr:uid="{0D05C5B3-6F0C-1B49-B363-D0F854EA0B06}"/>
    <hyperlink ref="I207" r:id="rId5" xr:uid="{44A28FFD-3E99-D14D-8121-33B97CD25825}"/>
    <hyperlink ref="I100" r:id="rId6" xr:uid="{453E02FC-1691-1844-976E-041BE98FB46F}"/>
    <hyperlink ref="I150" r:id="rId7" xr:uid="{F1F91E5D-8512-AB4E-808C-D930FFE7D25C}"/>
    <hyperlink ref="I110" r:id="rId8" xr:uid="{6246469E-2BB1-C249-9AAF-4954B585C52F}"/>
    <hyperlink ref="I85" r:id="rId9" xr:uid="{2E7290C8-1E5F-C14E-A8FA-EF6DA49ED94C}"/>
    <hyperlink ref="I176" r:id="rId10" xr:uid="{CC602A69-7F60-8447-B5D4-50505CF8B999}"/>
    <hyperlink ref="I160" r:id="rId11" xr:uid="{6F401E2F-E560-B346-A07E-53813E402305}"/>
    <hyperlink ref="I25" r:id="rId12" xr:uid="{72F53E4D-6DFC-DD4E-B497-FCA4C2DFECF9}"/>
    <hyperlink ref="I91" r:id="rId13" xr:uid="{4E3D08AB-79C4-B94C-B9CD-86D211095139}"/>
    <hyperlink ref="I127" r:id="rId14" xr:uid="{7C350C7A-DE6A-714F-BF16-72523B5624AA}"/>
    <hyperlink ref="I169" r:id="rId15" xr:uid="{7BB8EFCB-A113-2643-8B81-DADD0167C9E9}"/>
    <hyperlink ref="I57" r:id="rId16" xr:uid="{6DE21B92-F885-D748-849B-3D002932579E}"/>
    <hyperlink ref="I149" r:id="rId17" xr:uid="{91BB2562-6F1E-6A43-82A0-FB855CE03462}"/>
    <hyperlink ref="I75" r:id="rId18" xr:uid="{2E53121C-279B-744B-9EB7-AAEA4C44F836}"/>
    <hyperlink ref="I55" r:id="rId19" xr:uid="{9C246040-4688-2946-9429-CA5E7B56A911}"/>
    <hyperlink ref="I27" r:id="rId20" xr:uid="{22605C9E-C0E0-B44D-96BD-7A499F4B7DD4}"/>
    <hyperlink ref="I105" r:id="rId21" xr:uid="{E94928F7-313C-C444-B45A-20863185F9C2}"/>
    <hyperlink ref="I164" r:id="rId22" xr:uid="{F7FCA113-8E64-7048-B48F-5EC47BBE6211}"/>
    <hyperlink ref="I5" r:id="rId23" xr:uid="{B05A7813-CD5D-A748-BAA8-B2237713B514}"/>
    <hyperlink ref="I10" r:id="rId24" xr:uid="{FD40958C-F7F3-B446-8424-85472D972AF0}"/>
    <hyperlink ref="I12" r:id="rId25" xr:uid="{2858DC8A-F81D-4440-BC2D-DFA4EDC2B38B}"/>
    <hyperlink ref="I70" r:id="rId26" xr:uid="{62DFE2B2-EACA-4F4E-B2F9-F1B379180113}"/>
    <hyperlink ref="I80" r:id="rId27" xr:uid="{628300C0-E65B-EB43-9915-0AD8D41DE9CD}"/>
    <hyperlink ref="I89" r:id="rId28" xr:uid="{82F9C442-47F2-484F-9D69-2D011281621F}"/>
    <hyperlink ref="I88" r:id="rId29" xr:uid="{65A22AD6-8080-D246-9076-FC3C566FB8D4}"/>
    <hyperlink ref="I118" r:id="rId30" xr:uid="{BFA8C97E-3183-1245-B845-38AF877E5000}"/>
    <hyperlink ref="I170" r:id="rId31" xr:uid="{8189B688-125B-094F-9B43-13838DDD0F62}"/>
    <hyperlink ref="I8" r:id="rId32" xr:uid="{ACE02736-A339-D04A-AAB0-46CE3E152AD8}"/>
    <hyperlink ref="I74" r:id="rId33" xr:uid="{846429D0-6657-1545-8E16-44030C6928B3}"/>
    <hyperlink ref="I14" r:id="rId34" xr:uid="{91C535CE-5B4B-C54E-889C-893EBE93D15A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D42E2-07C7-AB47-A53E-1E4A02C2A4A3}">
  <dimension ref="A2:N446"/>
  <sheetViews>
    <sheetView zoomScale="91" workbookViewId="0">
      <selection activeCell="E6" sqref="E6"/>
    </sheetView>
  </sheetViews>
  <sheetFormatPr baseColWidth="10" defaultRowHeight="16" x14ac:dyDescent="0.2"/>
  <cols>
    <col min="1" max="1" width="80.6640625" bestFit="1" customWidth="1"/>
    <col min="2" max="2" width="32" bestFit="1" customWidth="1"/>
    <col min="3" max="3" width="28.33203125" bestFit="1" customWidth="1"/>
    <col min="4" max="4" width="15.5" bestFit="1" customWidth="1"/>
    <col min="5" max="5" width="32.5" bestFit="1" customWidth="1"/>
    <col min="6" max="6" width="32.5" customWidth="1"/>
    <col min="7" max="7" width="22.33203125" customWidth="1"/>
    <col min="8" max="9" width="15.1640625" customWidth="1"/>
    <col min="11" max="11" width="12.83203125" customWidth="1"/>
  </cols>
  <sheetData>
    <row r="2" spans="1:14" x14ac:dyDescent="0.2">
      <c r="A2" t="s">
        <v>25104</v>
      </c>
    </row>
    <row r="3" spans="1:14" x14ac:dyDescent="0.2">
      <c r="A3" t="s">
        <v>25820</v>
      </c>
      <c r="B3" t="s">
        <v>25105</v>
      </c>
      <c r="C3" t="s">
        <v>25106</v>
      </c>
      <c r="D3" t="s">
        <v>25107</v>
      </c>
      <c r="E3" t="s">
        <v>25108</v>
      </c>
      <c r="F3" t="s">
        <v>25766</v>
      </c>
      <c r="G3" t="s">
        <v>25765</v>
      </c>
      <c r="H3" t="s">
        <v>25768</v>
      </c>
    </row>
    <row r="4" spans="1:14" x14ac:dyDescent="0.2">
      <c r="A4" t="s">
        <v>9</v>
      </c>
      <c r="B4" t="s">
        <v>25109</v>
      </c>
      <c r="C4" s="1">
        <v>4586</v>
      </c>
      <c r="D4" t="s">
        <v>25110</v>
      </c>
      <c r="E4" t="s">
        <v>25111</v>
      </c>
      <c r="F4" t="s">
        <v>9</v>
      </c>
      <c r="G4">
        <v>1</v>
      </c>
      <c r="H4" t="b">
        <f>IF(AND(F4="",G4=1),TRUE,FALSE)</f>
        <v>0</v>
      </c>
      <c r="J4" s="16"/>
      <c r="K4" s="16"/>
      <c r="L4" s="16"/>
      <c r="M4" s="16"/>
      <c r="N4" s="16"/>
    </row>
    <row r="5" spans="1:14" x14ac:dyDescent="0.2">
      <c r="A5" t="s">
        <v>10</v>
      </c>
      <c r="B5" t="s">
        <v>25112</v>
      </c>
      <c r="C5" s="1">
        <v>2415</v>
      </c>
      <c r="D5" t="s">
        <v>25110</v>
      </c>
      <c r="E5" t="s">
        <v>25113</v>
      </c>
      <c r="F5" t="s">
        <v>10</v>
      </c>
      <c r="G5">
        <v>1</v>
      </c>
      <c r="H5" t="b">
        <f t="shared" ref="H5:H67" si="0">IF(AND(F5="",G5=1),TRUE,FALSE)</f>
        <v>0</v>
      </c>
    </row>
    <row r="6" spans="1:14" x14ac:dyDescent="0.2">
      <c r="A6" t="s">
        <v>11</v>
      </c>
      <c r="B6" t="s">
        <v>25114</v>
      </c>
      <c r="C6" s="1">
        <v>8719</v>
      </c>
      <c r="F6" t="s">
        <v>11</v>
      </c>
      <c r="H6" t="b">
        <f t="shared" si="0"/>
        <v>0</v>
      </c>
    </row>
    <row r="7" spans="1:14" x14ac:dyDescent="0.2">
      <c r="B7" t="s">
        <v>25115</v>
      </c>
      <c r="C7" s="1">
        <v>2965</v>
      </c>
      <c r="H7" t="b">
        <f t="shared" si="0"/>
        <v>0</v>
      </c>
    </row>
    <row r="8" spans="1:14" x14ac:dyDescent="0.2">
      <c r="A8" t="s">
        <v>13</v>
      </c>
      <c r="B8" t="s">
        <v>25116</v>
      </c>
      <c r="C8" s="1">
        <v>77885</v>
      </c>
      <c r="D8" t="s">
        <v>25103</v>
      </c>
      <c r="E8" t="s">
        <v>25117</v>
      </c>
      <c r="F8" t="s">
        <v>13</v>
      </c>
      <c r="G8">
        <v>1</v>
      </c>
      <c r="H8" t="b">
        <f t="shared" si="0"/>
        <v>0</v>
      </c>
    </row>
    <row r="9" spans="1:14" x14ac:dyDescent="0.2">
      <c r="A9" t="s">
        <v>13</v>
      </c>
      <c r="B9" t="s">
        <v>25118</v>
      </c>
      <c r="C9">
        <v>702</v>
      </c>
      <c r="F9" t="s">
        <v>13</v>
      </c>
      <c r="H9" t="b">
        <f t="shared" si="0"/>
        <v>0</v>
      </c>
    </row>
    <row r="10" spans="1:14" x14ac:dyDescent="0.2">
      <c r="A10" t="s">
        <v>15</v>
      </c>
      <c r="B10" t="s">
        <v>25119</v>
      </c>
      <c r="C10" s="1">
        <v>8149</v>
      </c>
      <c r="D10" t="s">
        <v>25110</v>
      </c>
      <c r="E10" t="s">
        <v>25120</v>
      </c>
      <c r="F10" t="s">
        <v>15</v>
      </c>
      <c r="G10">
        <v>1</v>
      </c>
      <c r="H10" t="b">
        <f t="shared" si="0"/>
        <v>0</v>
      </c>
    </row>
    <row r="11" spans="1:14" x14ac:dyDescent="0.2">
      <c r="A11" t="s">
        <v>16</v>
      </c>
      <c r="B11" t="s">
        <v>25121</v>
      </c>
      <c r="C11" s="1">
        <v>3361</v>
      </c>
      <c r="F11" t="s">
        <v>16</v>
      </c>
      <c r="H11" t="b">
        <f t="shared" si="0"/>
        <v>0</v>
      </c>
    </row>
    <row r="12" spans="1:14" x14ac:dyDescent="0.2">
      <c r="A12" t="s">
        <v>17</v>
      </c>
      <c r="B12" t="s">
        <v>25122</v>
      </c>
      <c r="C12" s="1">
        <v>6385</v>
      </c>
      <c r="D12" t="s">
        <v>25110</v>
      </c>
      <c r="E12" t="s">
        <v>25123</v>
      </c>
      <c r="F12" t="s">
        <v>17</v>
      </c>
      <c r="G12">
        <v>1</v>
      </c>
      <c r="H12" t="b">
        <f t="shared" si="0"/>
        <v>0</v>
      </c>
    </row>
    <row r="13" spans="1:14" x14ac:dyDescent="0.2">
      <c r="A13" t="s">
        <v>18</v>
      </c>
      <c r="B13" t="s">
        <v>25124</v>
      </c>
      <c r="C13" s="1">
        <v>3385</v>
      </c>
      <c r="D13" t="s">
        <v>25110</v>
      </c>
      <c r="E13" t="s">
        <v>25125</v>
      </c>
      <c r="F13" t="s">
        <v>18</v>
      </c>
      <c r="G13">
        <v>1</v>
      </c>
      <c r="H13" t="b">
        <f t="shared" si="0"/>
        <v>0</v>
      </c>
    </row>
    <row r="14" spans="1:14" x14ac:dyDescent="0.2">
      <c r="B14" t="s">
        <v>25126</v>
      </c>
      <c r="C14" s="1">
        <v>17324</v>
      </c>
      <c r="H14" t="b">
        <f t="shared" si="0"/>
        <v>0</v>
      </c>
    </row>
    <row r="15" spans="1:14" x14ac:dyDescent="0.2">
      <c r="B15" t="s">
        <v>25127</v>
      </c>
      <c r="C15" s="1">
        <v>2247</v>
      </c>
      <c r="H15" t="b">
        <f t="shared" si="0"/>
        <v>0</v>
      </c>
    </row>
    <row r="16" spans="1:14" x14ac:dyDescent="0.2">
      <c r="B16" t="s">
        <v>25128</v>
      </c>
      <c r="C16">
        <v>815</v>
      </c>
      <c r="H16" t="b">
        <f t="shared" si="0"/>
        <v>0</v>
      </c>
    </row>
    <row r="17" spans="1:8" x14ac:dyDescent="0.2">
      <c r="A17" t="s">
        <v>23</v>
      </c>
      <c r="B17" t="s">
        <v>25129</v>
      </c>
      <c r="C17" s="1">
        <v>6420</v>
      </c>
      <c r="D17" t="s">
        <v>25110</v>
      </c>
      <c r="E17" t="s">
        <v>25130</v>
      </c>
      <c r="F17" t="s">
        <v>23</v>
      </c>
      <c r="G17">
        <v>1</v>
      </c>
      <c r="H17" t="b">
        <f t="shared" si="0"/>
        <v>0</v>
      </c>
    </row>
    <row r="18" spans="1:8" x14ac:dyDescent="0.2">
      <c r="A18" t="s">
        <v>24</v>
      </c>
      <c r="B18" t="s">
        <v>25131</v>
      </c>
      <c r="C18" s="1">
        <v>5037</v>
      </c>
      <c r="F18" t="s">
        <v>24</v>
      </c>
      <c r="H18" t="b">
        <f t="shared" si="0"/>
        <v>0</v>
      </c>
    </row>
    <row r="19" spans="1:8" x14ac:dyDescent="0.2">
      <c r="A19" t="s">
        <v>25</v>
      </c>
      <c r="B19" t="s">
        <v>25132</v>
      </c>
      <c r="C19" s="1">
        <v>5786</v>
      </c>
      <c r="D19" t="s">
        <v>25103</v>
      </c>
      <c r="E19" t="s">
        <v>25133</v>
      </c>
      <c r="F19" t="s">
        <v>25</v>
      </c>
      <c r="G19">
        <v>1</v>
      </c>
      <c r="H19" t="b">
        <f t="shared" si="0"/>
        <v>0</v>
      </c>
    </row>
    <row r="20" spans="1:8" x14ac:dyDescent="0.2">
      <c r="A20" t="s">
        <v>26</v>
      </c>
      <c r="B20" t="s">
        <v>25134</v>
      </c>
      <c r="C20" s="1">
        <v>3401</v>
      </c>
      <c r="D20" t="s">
        <v>25103</v>
      </c>
      <c r="E20" t="s">
        <v>25135</v>
      </c>
      <c r="F20" t="s">
        <v>26</v>
      </c>
      <c r="G20">
        <v>1</v>
      </c>
      <c r="H20" t="b">
        <f t="shared" si="0"/>
        <v>0</v>
      </c>
    </row>
    <row r="21" spans="1:8" x14ac:dyDescent="0.2">
      <c r="B21" t="s">
        <v>25136</v>
      </c>
      <c r="C21" s="1">
        <v>1594</v>
      </c>
      <c r="H21" t="b">
        <f t="shared" si="0"/>
        <v>0</v>
      </c>
    </row>
    <row r="22" spans="1:8" x14ac:dyDescent="0.2">
      <c r="B22" t="s">
        <v>25137</v>
      </c>
      <c r="C22" s="1">
        <v>2622</v>
      </c>
      <c r="H22" t="b">
        <f t="shared" si="0"/>
        <v>0</v>
      </c>
    </row>
    <row r="23" spans="1:8" x14ac:dyDescent="0.2">
      <c r="A23" t="s">
        <v>29</v>
      </c>
      <c r="B23" t="s">
        <v>25138</v>
      </c>
      <c r="C23" s="1">
        <v>2185</v>
      </c>
      <c r="F23" t="s">
        <v>29</v>
      </c>
      <c r="H23" t="b">
        <f t="shared" si="0"/>
        <v>0</v>
      </c>
    </row>
    <row r="24" spans="1:8" x14ac:dyDescent="0.2">
      <c r="A24" t="s">
        <v>30</v>
      </c>
      <c r="B24" t="s">
        <v>25139</v>
      </c>
      <c r="C24" s="1">
        <v>5962</v>
      </c>
      <c r="D24" t="s">
        <v>25110</v>
      </c>
      <c r="E24" t="s">
        <v>25140</v>
      </c>
      <c r="F24" t="s">
        <v>30</v>
      </c>
      <c r="G24">
        <v>1</v>
      </c>
      <c r="H24" t="b">
        <f t="shared" si="0"/>
        <v>0</v>
      </c>
    </row>
    <row r="25" spans="1:8" x14ac:dyDescent="0.2">
      <c r="A25" t="s">
        <v>31</v>
      </c>
      <c r="B25" t="s">
        <v>25141</v>
      </c>
      <c r="C25" s="1">
        <v>38935</v>
      </c>
      <c r="D25" t="s">
        <v>25102</v>
      </c>
      <c r="E25" t="s">
        <v>25142</v>
      </c>
      <c r="F25" t="s">
        <v>31</v>
      </c>
      <c r="G25">
        <v>1</v>
      </c>
      <c r="H25" t="b">
        <f t="shared" si="0"/>
        <v>0</v>
      </c>
    </row>
    <row r="26" spans="1:8" x14ac:dyDescent="0.2">
      <c r="A26" t="s">
        <v>32</v>
      </c>
      <c r="B26" t="s">
        <v>25143</v>
      </c>
      <c r="C26" s="1">
        <v>5081</v>
      </c>
      <c r="D26" t="s">
        <v>25110</v>
      </c>
      <c r="E26" t="s">
        <v>25144</v>
      </c>
      <c r="F26" t="s">
        <v>32</v>
      </c>
      <c r="G26">
        <v>1</v>
      </c>
      <c r="H26" t="b">
        <f t="shared" si="0"/>
        <v>0</v>
      </c>
    </row>
    <row r="27" spans="1:8" x14ac:dyDescent="0.2">
      <c r="B27" t="s">
        <v>25145</v>
      </c>
      <c r="C27">
        <v>648</v>
      </c>
      <c r="H27" t="b">
        <f t="shared" si="0"/>
        <v>0</v>
      </c>
    </row>
    <row r="28" spans="1:8" x14ac:dyDescent="0.2">
      <c r="A28" t="s">
        <v>34</v>
      </c>
      <c r="B28" t="s">
        <v>25146</v>
      </c>
      <c r="C28" s="1">
        <v>3579</v>
      </c>
      <c r="F28" t="s">
        <v>34</v>
      </c>
      <c r="H28" t="b">
        <f t="shared" si="0"/>
        <v>0</v>
      </c>
    </row>
    <row r="29" spans="1:8" x14ac:dyDescent="0.2">
      <c r="A29" t="s">
        <v>35</v>
      </c>
      <c r="B29" t="s">
        <v>25147</v>
      </c>
      <c r="C29" s="1">
        <v>92156</v>
      </c>
      <c r="F29" t="s">
        <v>35</v>
      </c>
      <c r="H29" t="b">
        <f t="shared" si="0"/>
        <v>0</v>
      </c>
    </row>
    <row r="30" spans="1:8" x14ac:dyDescent="0.2">
      <c r="B30" t="s">
        <v>25148</v>
      </c>
      <c r="C30" s="1">
        <v>5167</v>
      </c>
      <c r="H30" t="b">
        <f t="shared" si="0"/>
        <v>0</v>
      </c>
    </row>
    <row r="31" spans="1:8" x14ac:dyDescent="0.2">
      <c r="B31" t="s">
        <v>25149</v>
      </c>
      <c r="C31" s="1">
        <v>6512</v>
      </c>
      <c r="H31" t="b">
        <f t="shared" si="0"/>
        <v>0</v>
      </c>
    </row>
    <row r="32" spans="1:8" x14ac:dyDescent="0.2">
      <c r="A32" t="s">
        <v>38</v>
      </c>
      <c r="B32" t="s">
        <v>25150</v>
      </c>
      <c r="C32" s="1">
        <v>34592</v>
      </c>
      <c r="D32" t="s">
        <v>25102</v>
      </c>
      <c r="E32" t="s">
        <v>25151</v>
      </c>
      <c r="F32" t="s">
        <v>38</v>
      </c>
      <c r="G32">
        <v>1</v>
      </c>
      <c r="H32" t="b">
        <f t="shared" si="0"/>
        <v>0</v>
      </c>
    </row>
    <row r="33" spans="1:8" x14ac:dyDescent="0.2">
      <c r="B33" t="s">
        <v>25152</v>
      </c>
      <c r="C33" s="1">
        <v>1512</v>
      </c>
      <c r="H33" t="b">
        <f t="shared" si="0"/>
        <v>0</v>
      </c>
    </row>
    <row r="34" spans="1:8" x14ac:dyDescent="0.2">
      <c r="A34" t="s">
        <v>40</v>
      </c>
      <c r="B34" t="s">
        <v>25153</v>
      </c>
      <c r="C34" s="1">
        <v>2702</v>
      </c>
      <c r="F34" t="s">
        <v>40</v>
      </c>
      <c r="H34" t="b">
        <f t="shared" si="0"/>
        <v>0</v>
      </c>
    </row>
    <row r="35" spans="1:8" x14ac:dyDescent="0.2">
      <c r="B35" t="s">
        <v>25154</v>
      </c>
      <c r="C35" s="1">
        <v>5948</v>
      </c>
      <c r="H35" t="b">
        <f t="shared" si="0"/>
        <v>0</v>
      </c>
    </row>
    <row r="36" spans="1:8" x14ac:dyDescent="0.2">
      <c r="A36" t="s">
        <v>42</v>
      </c>
      <c r="B36" t="s">
        <v>25155</v>
      </c>
      <c r="C36" s="1">
        <v>3127</v>
      </c>
      <c r="F36" t="s">
        <v>42</v>
      </c>
      <c r="H36" t="b">
        <f t="shared" si="0"/>
        <v>0</v>
      </c>
    </row>
    <row r="37" spans="1:8" x14ac:dyDescent="0.2">
      <c r="A37" t="s">
        <v>43</v>
      </c>
      <c r="B37" t="s">
        <v>25156</v>
      </c>
      <c r="C37" s="1">
        <v>8768</v>
      </c>
      <c r="D37" t="s">
        <v>25103</v>
      </c>
      <c r="E37" t="s">
        <v>25157</v>
      </c>
      <c r="F37" t="s">
        <v>43</v>
      </c>
      <c r="G37">
        <v>1</v>
      </c>
      <c r="H37" t="b">
        <f t="shared" si="0"/>
        <v>0</v>
      </c>
    </row>
    <row r="38" spans="1:8" x14ac:dyDescent="0.2">
      <c r="B38" t="s">
        <v>25158</v>
      </c>
      <c r="C38" s="1">
        <v>1839</v>
      </c>
      <c r="H38" t="b">
        <f t="shared" si="0"/>
        <v>0</v>
      </c>
    </row>
    <row r="39" spans="1:8" x14ac:dyDescent="0.2">
      <c r="B39" t="s">
        <v>25159</v>
      </c>
      <c r="C39" s="1">
        <v>4101</v>
      </c>
      <c r="H39" t="b">
        <f t="shared" si="0"/>
        <v>0</v>
      </c>
    </row>
    <row r="40" spans="1:8" x14ac:dyDescent="0.2">
      <c r="A40" t="s">
        <v>46</v>
      </c>
      <c r="B40" t="s">
        <v>25160</v>
      </c>
      <c r="C40" s="1">
        <v>15000</v>
      </c>
      <c r="D40" t="s">
        <v>25102</v>
      </c>
      <c r="E40" t="s">
        <v>25161</v>
      </c>
      <c r="F40" t="s">
        <v>46</v>
      </c>
      <c r="G40">
        <v>1</v>
      </c>
      <c r="H40" t="b">
        <f t="shared" si="0"/>
        <v>0</v>
      </c>
    </row>
    <row r="41" spans="1:8" x14ac:dyDescent="0.2">
      <c r="A41" t="s">
        <v>47</v>
      </c>
      <c r="B41" t="s">
        <v>25162</v>
      </c>
      <c r="C41" s="1">
        <v>23808</v>
      </c>
      <c r="D41" t="s">
        <v>25102</v>
      </c>
      <c r="E41" t="s">
        <v>25163</v>
      </c>
      <c r="F41" t="s">
        <v>47</v>
      </c>
      <c r="G41">
        <v>1</v>
      </c>
      <c r="H41" t="b">
        <f t="shared" si="0"/>
        <v>0</v>
      </c>
    </row>
    <row r="42" spans="1:8" x14ac:dyDescent="0.2">
      <c r="B42" t="s">
        <v>25164</v>
      </c>
      <c r="C42" s="1">
        <v>313273</v>
      </c>
      <c r="H42" t="b">
        <f t="shared" si="0"/>
        <v>0</v>
      </c>
    </row>
    <row r="43" spans="1:8" x14ac:dyDescent="0.2">
      <c r="A43" t="s">
        <v>49</v>
      </c>
      <c r="B43" t="s">
        <v>25165</v>
      </c>
      <c r="C43" s="1">
        <v>26571</v>
      </c>
      <c r="F43" t="s">
        <v>49</v>
      </c>
      <c r="H43" t="b">
        <f t="shared" si="0"/>
        <v>0</v>
      </c>
    </row>
    <row r="44" spans="1:8" x14ac:dyDescent="0.2">
      <c r="A44" t="s">
        <v>50</v>
      </c>
      <c r="B44" t="s">
        <v>25166</v>
      </c>
      <c r="C44" s="1">
        <v>66619</v>
      </c>
      <c r="D44" t="s">
        <v>25102</v>
      </c>
      <c r="E44" t="s">
        <v>25167</v>
      </c>
      <c r="F44" t="s">
        <v>50</v>
      </c>
      <c r="G44">
        <v>1</v>
      </c>
      <c r="H44" t="b">
        <f t="shared" si="0"/>
        <v>0</v>
      </c>
    </row>
    <row r="45" spans="1:8" x14ac:dyDescent="0.2">
      <c r="A45" t="s">
        <v>52</v>
      </c>
      <c r="B45" t="s">
        <v>25169</v>
      </c>
      <c r="C45" s="1">
        <v>9094</v>
      </c>
      <c r="F45" t="s">
        <v>52</v>
      </c>
      <c r="H45" t="b">
        <f t="shared" si="0"/>
        <v>0</v>
      </c>
    </row>
    <row r="46" spans="1:8" x14ac:dyDescent="0.2">
      <c r="B46" t="s">
        <v>25170</v>
      </c>
      <c r="C46" s="1">
        <v>10042</v>
      </c>
      <c r="H46" t="b">
        <f t="shared" si="0"/>
        <v>0</v>
      </c>
    </row>
    <row r="47" spans="1:8" x14ac:dyDescent="0.2">
      <c r="A47" t="s">
        <v>54</v>
      </c>
      <c r="B47" t="s">
        <v>25171</v>
      </c>
      <c r="C47" s="1">
        <v>7712</v>
      </c>
      <c r="D47" t="s">
        <v>25102</v>
      </c>
      <c r="E47" t="s">
        <v>25172</v>
      </c>
      <c r="F47" t="s">
        <v>54</v>
      </c>
      <c r="G47">
        <v>1</v>
      </c>
      <c r="H47" t="b">
        <f t="shared" si="0"/>
        <v>0</v>
      </c>
    </row>
    <row r="48" spans="1:8" x14ac:dyDescent="0.2">
      <c r="A48" t="s">
        <v>55</v>
      </c>
      <c r="B48" t="s">
        <v>25173</v>
      </c>
      <c r="C48" s="1">
        <v>15600</v>
      </c>
      <c r="D48" t="s">
        <v>25110</v>
      </c>
      <c r="E48" t="s">
        <v>25174</v>
      </c>
      <c r="F48" t="s">
        <v>55</v>
      </c>
      <c r="G48">
        <v>1</v>
      </c>
      <c r="H48" t="b">
        <f t="shared" si="0"/>
        <v>0</v>
      </c>
    </row>
    <row r="49" spans="1:8" x14ac:dyDescent="0.2">
      <c r="B49" t="s">
        <v>25175</v>
      </c>
      <c r="C49" s="1">
        <v>2055</v>
      </c>
      <c r="H49" t="b">
        <f t="shared" si="0"/>
        <v>0</v>
      </c>
    </row>
    <row r="50" spans="1:8" x14ac:dyDescent="0.2">
      <c r="B50" t="s">
        <v>25176</v>
      </c>
      <c r="C50" t="s">
        <v>25168</v>
      </c>
      <c r="H50" t="b">
        <f t="shared" si="0"/>
        <v>0</v>
      </c>
    </row>
    <row r="51" spans="1:8" x14ac:dyDescent="0.2">
      <c r="B51" t="s">
        <v>25177</v>
      </c>
      <c r="C51">
        <v>529</v>
      </c>
      <c r="H51" t="b">
        <f t="shared" si="0"/>
        <v>0</v>
      </c>
    </row>
    <row r="52" spans="1:8" x14ac:dyDescent="0.2">
      <c r="B52" t="s">
        <v>25178</v>
      </c>
      <c r="C52" s="1">
        <v>2293</v>
      </c>
      <c r="H52" t="b">
        <f t="shared" si="0"/>
        <v>0</v>
      </c>
    </row>
    <row r="53" spans="1:8" x14ac:dyDescent="0.2">
      <c r="B53" t="s">
        <v>25179</v>
      </c>
      <c r="C53">
        <v>719</v>
      </c>
      <c r="H53" t="b">
        <f t="shared" si="0"/>
        <v>0</v>
      </c>
    </row>
    <row r="54" spans="1:8" x14ac:dyDescent="0.2">
      <c r="A54" t="s">
        <v>61</v>
      </c>
      <c r="B54" t="s">
        <v>25180</v>
      </c>
      <c r="C54" s="1">
        <v>128238</v>
      </c>
      <c r="D54" t="s">
        <v>25102</v>
      </c>
      <c r="E54" t="s">
        <v>25181</v>
      </c>
      <c r="F54" t="s">
        <v>61</v>
      </c>
      <c r="G54">
        <v>1</v>
      </c>
      <c r="H54" t="b">
        <f t="shared" si="0"/>
        <v>0</v>
      </c>
    </row>
    <row r="55" spans="1:8" x14ac:dyDescent="0.2">
      <c r="B55" t="s">
        <v>25182</v>
      </c>
      <c r="C55" t="s">
        <v>25168</v>
      </c>
      <c r="H55" t="b">
        <f t="shared" si="0"/>
        <v>0</v>
      </c>
    </row>
    <row r="56" spans="1:8" x14ac:dyDescent="0.2">
      <c r="B56" t="s">
        <v>25183</v>
      </c>
      <c r="C56" s="1">
        <v>51192</v>
      </c>
      <c r="H56" t="b">
        <f t="shared" si="0"/>
        <v>0</v>
      </c>
    </row>
    <row r="57" spans="1:8" x14ac:dyDescent="0.2">
      <c r="B57" t="s">
        <v>25184</v>
      </c>
      <c r="C57" s="1">
        <v>3412</v>
      </c>
      <c r="H57" t="b">
        <f t="shared" si="0"/>
        <v>0</v>
      </c>
    </row>
    <row r="58" spans="1:8" x14ac:dyDescent="0.2">
      <c r="A58" t="s">
        <v>65</v>
      </c>
      <c r="B58" t="s">
        <v>25185</v>
      </c>
      <c r="C58">
        <v>622</v>
      </c>
      <c r="F58" t="s">
        <v>65</v>
      </c>
      <c r="H58" t="b">
        <f t="shared" si="0"/>
        <v>0</v>
      </c>
    </row>
    <row r="59" spans="1:8" x14ac:dyDescent="0.2">
      <c r="A59" t="s">
        <v>66</v>
      </c>
      <c r="B59" t="s">
        <v>25186</v>
      </c>
      <c r="C59" s="1">
        <v>87750</v>
      </c>
      <c r="D59" t="s">
        <v>25102</v>
      </c>
      <c r="E59" t="s">
        <v>25187</v>
      </c>
      <c r="F59" t="s">
        <v>66</v>
      </c>
      <c r="G59">
        <v>1</v>
      </c>
      <c r="H59" t="b">
        <f t="shared" si="0"/>
        <v>0</v>
      </c>
    </row>
    <row r="60" spans="1:8" x14ac:dyDescent="0.2">
      <c r="A60" t="s">
        <v>67</v>
      </c>
      <c r="B60" t="s">
        <v>25188</v>
      </c>
      <c r="C60" s="1">
        <v>7819</v>
      </c>
      <c r="D60" t="s">
        <v>25110</v>
      </c>
      <c r="E60" t="s">
        <v>25189</v>
      </c>
      <c r="F60" t="s">
        <v>67</v>
      </c>
      <c r="G60">
        <v>1</v>
      </c>
      <c r="H60" t="b">
        <f t="shared" si="0"/>
        <v>0</v>
      </c>
    </row>
    <row r="61" spans="1:8" x14ac:dyDescent="0.2">
      <c r="A61" t="s">
        <v>68</v>
      </c>
      <c r="B61" t="s">
        <v>25190</v>
      </c>
      <c r="C61" s="1">
        <v>3193</v>
      </c>
      <c r="D61" t="s">
        <v>25110</v>
      </c>
      <c r="E61" t="s">
        <v>25191</v>
      </c>
      <c r="F61" t="s">
        <v>68</v>
      </c>
      <c r="G61">
        <v>1</v>
      </c>
      <c r="H61" t="b">
        <f t="shared" si="0"/>
        <v>0</v>
      </c>
    </row>
    <row r="62" spans="1:8" x14ac:dyDescent="0.2">
      <c r="A62" t="s">
        <v>69</v>
      </c>
      <c r="B62" t="s">
        <v>25192</v>
      </c>
      <c r="C62">
        <v>693</v>
      </c>
      <c r="D62" t="s">
        <v>25110</v>
      </c>
      <c r="E62" t="s">
        <v>25193</v>
      </c>
      <c r="F62" t="s">
        <v>69</v>
      </c>
      <c r="G62">
        <v>1</v>
      </c>
      <c r="H62" t="b">
        <f t="shared" si="0"/>
        <v>0</v>
      </c>
    </row>
    <row r="63" spans="1:8" x14ac:dyDescent="0.2">
      <c r="A63" t="s">
        <v>69</v>
      </c>
      <c r="B63" t="s">
        <v>25194</v>
      </c>
      <c r="C63" t="s">
        <v>25168</v>
      </c>
      <c r="F63" t="s">
        <v>69</v>
      </c>
      <c r="H63" t="b">
        <f t="shared" si="0"/>
        <v>0</v>
      </c>
    </row>
    <row r="64" spans="1:8" x14ac:dyDescent="0.2">
      <c r="A64" t="s">
        <v>71</v>
      </c>
      <c r="B64" t="s">
        <v>25195</v>
      </c>
      <c r="C64" s="1">
        <v>2847</v>
      </c>
      <c r="D64" t="s">
        <v>25110</v>
      </c>
      <c r="E64" t="s">
        <v>25196</v>
      </c>
      <c r="F64" t="s">
        <v>71</v>
      </c>
      <c r="G64">
        <v>1</v>
      </c>
      <c r="H64" t="b">
        <f t="shared" si="0"/>
        <v>0</v>
      </c>
    </row>
    <row r="65" spans="1:8" x14ac:dyDescent="0.2">
      <c r="A65" t="s">
        <v>72</v>
      </c>
      <c r="B65" t="s">
        <v>25197</v>
      </c>
      <c r="C65" s="1">
        <v>7278</v>
      </c>
      <c r="D65" t="s">
        <v>25103</v>
      </c>
      <c r="E65" t="s">
        <v>25198</v>
      </c>
      <c r="F65" t="s">
        <v>72</v>
      </c>
      <c r="G65">
        <v>1</v>
      </c>
      <c r="H65" t="b">
        <f t="shared" si="0"/>
        <v>0</v>
      </c>
    </row>
    <row r="66" spans="1:8" x14ac:dyDescent="0.2">
      <c r="B66" t="s">
        <v>25199</v>
      </c>
      <c r="C66" s="1">
        <v>10717</v>
      </c>
      <c r="H66" t="b">
        <f t="shared" si="0"/>
        <v>0</v>
      </c>
    </row>
    <row r="67" spans="1:8" x14ac:dyDescent="0.2">
      <c r="A67" t="s">
        <v>74</v>
      </c>
      <c r="B67" t="s">
        <v>25200</v>
      </c>
      <c r="C67" s="1">
        <v>7345</v>
      </c>
      <c r="D67" t="s">
        <v>25110</v>
      </c>
      <c r="E67" t="s">
        <v>25201</v>
      </c>
      <c r="F67" t="s">
        <v>74</v>
      </c>
      <c r="G67">
        <v>1</v>
      </c>
      <c r="H67" t="b">
        <f t="shared" si="0"/>
        <v>0</v>
      </c>
    </row>
    <row r="68" spans="1:8" x14ac:dyDescent="0.2">
      <c r="A68" t="s">
        <v>75</v>
      </c>
      <c r="B68" t="s">
        <v>25202</v>
      </c>
      <c r="C68" s="1">
        <v>7082</v>
      </c>
      <c r="D68" t="s">
        <v>25103</v>
      </c>
      <c r="E68" t="s">
        <v>25203</v>
      </c>
      <c r="F68" t="s">
        <v>75</v>
      </c>
      <c r="G68">
        <v>1</v>
      </c>
      <c r="H68" t="b">
        <f t="shared" ref="H68:H131" si="1">IF(AND(F68="",G68=1),TRUE,FALSE)</f>
        <v>0</v>
      </c>
    </row>
    <row r="69" spans="1:8" x14ac:dyDescent="0.2">
      <c r="B69" t="s">
        <v>25204</v>
      </c>
      <c r="C69" s="1">
        <v>3168</v>
      </c>
      <c r="H69" t="b">
        <f t="shared" si="1"/>
        <v>0</v>
      </c>
    </row>
    <row r="70" spans="1:8" x14ac:dyDescent="0.2">
      <c r="A70" t="s">
        <v>77</v>
      </c>
      <c r="B70" t="s">
        <v>25205</v>
      </c>
      <c r="C70" s="1">
        <v>4040</v>
      </c>
      <c r="D70" t="s">
        <v>25110</v>
      </c>
      <c r="E70" t="s">
        <v>25206</v>
      </c>
      <c r="F70" t="s">
        <v>77</v>
      </c>
      <c r="G70">
        <v>1</v>
      </c>
      <c r="H70" t="b">
        <f t="shared" si="1"/>
        <v>0</v>
      </c>
    </row>
    <row r="71" spans="1:8" x14ac:dyDescent="0.2">
      <c r="A71" t="s">
        <v>78</v>
      </c>
      <c r="B71" t="s">
        <v>25207</v>
      </c>
      <c r="C71" s="1">
        <v>20266</v>
      </c>
      <c r="D71" t="s">
        <v>25110</v>
      </c>
      <c r="E71" t="s">
        <v>25208</v>
      </c>
      <c r="F71" t="s">
        <v>78</v>
      </c>
      <c r="G71">
        <v>1</v>
      </c>
      <c r="H71" t="b">
        <f t="shared" si="1"/>
        <v>0</v>
      </c>
    </row>
    <row r="72" spans="1:8" x14ac:dyDescent="0.2">
      <c r="B72" t="s">
        <v>25209</v>
      </c>
      <c r="C72" t="s">
        <v>25168</v>
      </c>
      <c r="H72" t="b">
        <f t="shared" si="1"/>
        <v>0</v>
      </c>
    </row>
    <row r="73" spans="1:8" x14ac:dyDescent="0.2">
      <c r="A73" t="s">
        <v>80</v>
      </c>
      <c r="B73" t="s">
        <v>25210</v>
      </c>
      <c r="C73" s="1">
        <v>7340</v>
      </c>
      <c r="D73" t="s">
        <v>25110</v>
      </c>
      <c r="E73" t="s">
        <v>25211</v>
      </c>
      <c r="F73" t="s">
        <v>80</v>
      </c>
      <c r="G73">
        <v>1</v>
      </c>
      <c r="H73" t="b">
        <f t="shared" si="1"/>
        <v>0</v>
      </c>
    </row>
    <row r="74" spans="1:8" x14ac:dyDescent="0.2">
      <c r="B74" t="s">
        <v>25212</v>
      </c>
      <c r="C74" s="1">
        <v>1694</v>
      </c>
      <c r="H74" t="b">
        <f t="shared" si="1"/>
        <v>0</v>
      </c>
    </row>
    <row r="75" spans="1:8" x14ac:dyDescent="0.2">
      <c r="B75" t="s">
        <v>25213</v>
      </c>
      <c r="C75">
        <v>727</v>
      </c>
      <c r="H75" t="b">
        <f t="shared" si="1"/>
        <v>0</v>
      </c>
    </row>
    <row r="76" spans="1:8" x14ac:dyDescent="0.2">
      <c r="B76" t="s">
        <v>25214</v>
      </c>
      <c r="C76" t="s">
        <v>25168</v>
      </c>
      <c r="H76" t="b">
        <f t="shared" si="1"/>
        <v>0</v>
      </c>
    </row>
    <row r="77" spans="1:8" x14ac:dyDescent="0.2">
      <c r="A77" t="s">
        <v>84</v>
      </c>
      <c r="B77" t="s">
        <v>25215</v>
      </c>
      <c r="C77" s="1">
        <v>76418</v>
      </c>
      <c r="D77" t="s">
        <v>25102</v>
      </c>
      <c r="E77" t="s">
        <v>25216</v>
      </c>
      <c r="F77" t="s">
        <v>84</v>
      </c>
      <c r="G77">
        <v>1</v>
      </c>
      <c r="H77" t="b">
        <f t="shared" si="1"/>
        <v>0</v>
      </c>
    </row>
    <row r="78" spans="1:8" x14ac:dyDescent="0.2">
      <c r="B78" t="s">
        <v>25217</v>
      </c>
      <c r="C78" s="1">
        <v>5964</v>
      </c>
      <c r="H78" t="b">
        <f t="shared" si="1"/>
        <v>0</v>
      </c>
    </row>
    <row r="79" spans="1:8" x14ac:dyDescent="0.2">
      <c r="B79" t="s">
        <v>25218</v>
      </c>
      <c r="C79" t="s">
        <v>25168</v>
      </c>
      <c r="H79" t="b">
        <f t="shared" si="1"/>
        <v>0</v>
      </c>
    </row>
    <row r="80" spans="1:8" x14ac:dyDescent="0.2">
      <c r="A80" t="s">
        <v>87</v>
      </c>
      <c r="B80" t="s">
        <v>25219</v>
      </c>
      <c r="C80" s="1">
        <v>17600</v>
      </c>
      <c r="D80" t="s">
        <v>25110</v>
      </c>
      <c r="E80" t="s">
        <v>25220</v>
      </c>
      <c r="F80" t="s">
        <v>87</v>
      </c>
      <c r="G80">
        <v>1</v>
      </c>
      <c r="H80" t="b">
        <f t="shared" si="1"/>
        <v>0</v>
      </c>
    </row>
    <row r="81" spans="1:8" x14ac:dyDescent="0.2">
      <c r="A81" t="s">
        <v>88</v>
      </c>
      <c r="B81" t="s">
        <v>25221</v>
      </c>
      <c r="C81" s="1">
        <v>65373</v>
      </c>
      <c r="F81" t="s">
        <v>88</v>
      </c>
      <c r="H81" t="b">
        <f t="shared" si="1"/>
        <v>0</v>
      </c>
    </row>
    <row r="82" spans="1:8" x14ac:dyDescent="0.2">
      <c r="A82" t="s">
        <v>89</v>
      </c>
      <c r="B82" t="s">
        <v>25222</v>
      </c>
      <c r="C82" s="1">
        <v>12117</v>
      </c>
      <c r="D82" t="s">
        <v>25110</v>
      </c>
      <c r="E82" t="s">
        <v>25223</v>
      </c>
      <c r="F82" t="s">
        <v>89</v>
      </c>
      <c r="G82">
        <v>1</v>
      </c>
      <c r="H82" t="b">
        <f t="shared" si="1"/>
        <v>0</v>
      </c>
    </row>
    <row r="83" spans="1:8" x14ac:dyDescent="0.2">
      <c r="A83" t="s">
        <v>89</v>
      </c>
      <c r="B83" t="s">
        <v>25224</v>
      </c>
      <c r="C83">
        <v>929</v>
      </c>
      <c r="F83" t="s">
        <v>89</v>
      </c>
      <c r="H83" t="b">
        <f t="shared" si="1"/>
        <v>0</v>
      </c>
    </row>
    <row r="84" spans="1:8" x14ac:dyDescent="0.2">
      <c r="A84" t="s">
        <v>91</v>
      </c>
      <c r="B84" t="s">
        <v>25225</v>
      </c>
      <c r="C84" s="1">
        <v>14700</v>
      </c>
      <c r="D84" t="s">
        <v>25110</v>
      </c>
      <c r="E84" t="s">
        <v>25226</v>
      </c>
      <c r="F84" t="s">
        <v>91</v>
      </c>
      <c r="G84">
        <v>1</v>
      </c>
      <c r="H84" t="b">
        <f t="shared" si="1"/>
        <v>0</v>
      </c>
    </row>
    <row r="85" spans="1:8" x14ac:dyDescent="0.2">
      <c r="A85" t="s">
        <v>92</v>
      </c>
      <c r="B85" t="s">
        <v>25227</v>
      </c>
      <c r="C85" s="1">
        <v>4224</v>
      </c>
      <c r="F85" t="s">
        <v>92</v>
      </c>
      <c r="H85" t="b">
        <f t="shared" si="1"/>
        <v>0</v>
      </c>
    </row>
    <row r="86" spans="1:8" x14ac:dyDescent="0.2">
      <c r="C86" t="s">
        <v>25168</v>
      </c>
      <c r="H86" t="b">
        <f t="shared" si="1"/>
        <v>0</v>
      </c>
    </row>
    <row r="87" spans="1:8" x14ac:dyDescent="0.2">
      <c r="B87" t="s">
        <v>25228</v>
      </c>
      <c r="C87">
        <v>825</v>
      </c>
      <c r="H87" t="b">
        <f t="shared" si="1"/>
        <v>0</v>
      </c>
    </row>
    <row r="88" spans="1:8" x14ac:dyDescent="0.2">
      <c r="A88" t="s">
        <v>95</v>
      </c>
      <c r="B88" t="s">
        <v>25229</v>
      </c>
      <c r="C88" s="1">
        <v>19713</v>
      </c>
      <c r="D88" t="s">
        <v>25102</v>
      </c>
      <c r="E88" t="s">
        <v>25230</v>
      </c>
      <c r="F88" t="s">
        <v>95</v>
      </c>
      <c r="G88">
        <v>1</v>
      </c>
      <c r="H88" t="b">
        <f t="shared" si="1"/>
        <v>0</v>
      </c>
    </row>
    <row r="89" spans="1:8" x14ac:dyDescent="0.2">
      <c r="B89" t="s">
        <v>25231</v>
      </c>
      <c r="C89">
        <v>727</v>
      </c>
      <c r="H89" t="b">
        <f t="shared" si="1"/>
        <v>0</v>
      </c>
    </row>
    <row r="90" spans="1:8" x14ac:dyDescent="0.2">
      <c r="B90" t="s">
        <v>25232</v>
      </c>
      <c r="C90" s="1">
        <v>32912</v>
      </c>
      <c r="H90" t="b">
        <f t="shared" si="1"/>
        <v>0</v>
      </c>
    </row>
    <row r="91" spans="1:8" x14ac:dyDescent="0.2">
      <c r="A91" t="s">
        <v>98</v>
      </c>
      <c r="B91" t="s">
        <v>25233</v>
      </c>
      <c r="C91" s="1">
        <v>5254</v>
      </c>
      <c r="F91" t="s">
        <v>98</v>
      </c>
      <c r="H91" t="b">
        <f t="shared" si="1"/>
        <v>0</v>
      </c>
    </row>
    <row r="92" spans="1:8" x14ac:dyDescent="0.2">
      <c r="B92" t="s">
        <v>25234</v>
      </c>
      <c r="C92" s="1">
        <v>1887</v>
      </c>
      <c r="H92" t="b">
        <f t="shared" si="1"/>
        <v>0</v>
      </c>
    </row>
    <row r="93" spans="1:8" x14ac:dyDescent="0.2">
      <c r="B93" t="s">
        <v>25235</v>
      </c>
      <c r="C93">
        <v>657</v>
      </c>
      <c r="H93" t="b">
        <f t="shared" si="1"/>
        <v>0</v>
      </c>
    </row>
    <row r="94" spans="1:8" x14ac:dyDescent="0.2">
      <c r="A94" t="s">
        <v>101</v>
      </c>
      <c r="B94" t="s">
        <v>25236</v>
      </c>
      <c r="C94" s="1">
        <v>3239</v>
      </c>
      <c r="D94" t="s">
        <v>25103</v>
      </c>
      <c r="E94" t="s">
        <v>25237</v>
      </c>
      <c r="F94" t="s">
        <v>101</v>
      </c>
      <c r="G94">
        <v>1</v>
      </c>
      <c r="H94" t="b">
        <f t="shared" si="1"/>
        <v>0</v>
      </c>
    </row>
    <row r="95" spans="1:8" x14ac:dyDescent="0.2">
      <c r="B95" t="s">
        <v>25238</v>
      </c>
      <c r="C95" s="1">
        <v>1225</v>
      </c>
      <c r="H95" t="b">
        <f t="shared" si="1"/>
        <v>0</v>
      </c>
    </row>
    <row r="96" spans="1:8" x14ac:dyDescent="0.2">
      <c r="B96" t="s">
        <v>25239</v>
      </c>
      <c r="C96" t="s">
        <v>25168</v>
      </c>
      <c r="H96" t="b">
        <f t="shared" si="1"/>
        <v>0</v>
      </c>
    </row>
    <row r="97" spans="1:8" x14ac:dyDescent="0.2">
      <c r="A97" t="s">
        <v>104</v>
      </c>
      <c r="B97" t="s">
        <v>25240</v>
      </c>
      <c r="C97" s="1">
        <v>6819</v>
      </c>
      <c r="D97" t="s">
        <v>25103</v>
      </c>
      <c r="E97" t="s">
        <v>25241</v>
      </c>
      <c r="F97" t="s">
        <v>104</v>
      </c>
      <c r="G97">
        <v>1</v>
      </c>
      <c r="H97" t="b">
        <f t="shared" si="1"/>
        <v>0</v>
      </c>
    </row>
    <row r="98" spans="1:8" x14ac:dyDescent="0.2">
      <c r="B98" t="s">
        <v>25242</v>
      </c>
      <c r="C98" s="1">
        <v>7001</v>
      </c>
      <c r="H98" t="b">
        <f t="shared" si="1"/>
        <v>0</v>
      </c>
    </row>
    <row r="99" spans="1:8" x14ac:dyDescent="0.2">
      <c r="A99" t="s">
        <v>106</v>
      </c>
      <c r="B99" t="s">
        <v>25243</v>
      </c>
      <c r="C99" s="1">
        <v>5372</v>
      </c>
      <c r="D99" t="s">
        <v>25103</v>
      </c>
      <c r="E99" t="s">
        <v>25244</v>
      </c>
      <c r="F99" t="s">
        <v>106</v>
      </c>
      <c r="G99">
        <v>1</v>
      </c>
      <c r="H99" t="b">
        <f t="shared" si="1"/>
        <v>0</v>
      </c>
    </row>
    <row r="100" spans="1:8" x14ac:dyDescent="0.2">
      <c r="B100" t="s">
        <v>25245</v>
      </c>
      <c r="C100">
        <v>474</v>
      </c>
      <c r="H100" t="b">
        <f t="shared" si="1"/>
        <v>0</v>
      </c>
    </row>
    <row r="101" spans="1:8" x14ac:dyDescent="0.2">
      <c r="B101" t="s">
        <v>25246</v>
      </c>
      <c r="C101" t="s">
        <v>25168</v>
      </c>
      <c r="H101" t="b">
        <f t="shared" si="1"/>
        <v>0</v>
      </c>
    </row>
    <row r="102" spans="1:8" x14ac:dyDescent="0.2">
      <c r="B102" t="s">
        <v>25247</v>
      </c>
      <c r="C102" t="s">
        <v>25168</v>
      </c>
      <c r="H102" t="b">
        <f t="shared" si="1"/>
        <v>0</v>
      </c>
    </row>
    <row r="103" spans="1:8" x14ac:dyDescent="0.2">
      <c r="B103" t="s">
        <v>25248</v>
      </c>
      <c r="C103" s="1">
        <v>3265</v>
      </c>
      <c r="H103" t="b">
        <f t="shared" si="1"/>
        <v>0</v>
      </c>
    </row>
    <row r="104" spans="1:8" x14ac:dyDescent="0.2">
      <c r="A104" t="s">
        <v>111</v>
      </c>
      <c r="B104" t="s">
        <v>25249</v>
      </c>
      <c r="C104" s="1">
        <v>13526</v>
      </c>
      <c r="F104" t="s">
        <v>111</v>
      </c>
      <c r="H104" t="b">
        <f t="shared" si="1"/>
        <v>0</v>
      </c>
    </row>
    <row r="105" spans="1:8" x14ac:dyDescent="0.2">
      <c r="B105" t="s">
        <v>25250</v>
      </c>
      <c r="C105">
        <v>772</v>
      </c>
      <c r="H105" t="b">
        <f t="shared" si="1"/>
        <v>0</v>
      </c>
    </row>
    <row r="106" spans="1:8" x14ac:dyDescent="0.2">
      <c r="B106" t="s">
        <v>25251</v>
      </c>
      <c r="C106" s="1">
        <v>4463</v>
      </c>
      <c r="H106" t="b">
        <f t="shared" si="1"/>
        <v>0</v>
      </c>
    </row>
    <row r="107" spans="1:8" x14ac:dyDescent="0.2">
      <c r="A107" t="s">
        <v>114</v>
      </c>
      <c r="B107" t="s">
        <v>25252</v>
      </c>
      <c r="C107" t="s">
        <v>25168</v>
      </c>
      <c r="D107" t="s">
        <v>25110</v>
      </c>
      <c r="E107" t="s">
        <v>25253</v>
      </c>
      <c r="F107" t="s">
        <v>114</v>
      </c>
      <c r="G107">
        <v>1</v>
      </c>
      <c r="H107" t="b">
        <f t="shared" si="1"/>
        <v>0</v>
      </c>
    </row>
    <row r="108" spans="1:8" x14ac:dyDescent="0.2">
      <c r="A108" t="s">
        <v>115</v>
      </c>
      <c r="B108" t="s">
        <v>25254</v>
      </c>
      <c r="C108" s="1">
        <v>19568</v>
      </c>
      <c r="F108" t="s">
        <v>115</v>
      </c>
      <c r="H108" t="b">
        <f t="shared" si="1"/>
        <v>0</v>
      </c>
    </row>
    <row r="109" spans="1:8" x14ac:dyDescent="0.2">
      <c r="A109" t="s">
        <v>116</v>
      </c>
      <c r="B109" t="s">
        <v>25255</v>
      </c>
      <c r="C109" t="s">
        <v>25168</v>
      </c>
      <c r="D109" t="s">
        <v>25110</v>
      </c>
      <c r="E109" t="s">
        <v>25256</v>
      </c>
      <c r="F109" t="s">
        <v>116</v>
      </c>
      <c r="G109">
        <v>1</v>
      </c>
      <c r="H109" t="b">
        <f t="shared" si="1"/>
        <v>0</v>
      </c>
    </row>
    <row r="110" spans="1:8" x14ac:dyDescent="0.2">
      <c r="A110" t="s">
        <v>117</v>
      </c>
      <c r="B110" t="s">
        <v>25257</v>
      </c>
      <c r="C110" s="1">
        <v>4800</v>
      </c>
      <c r="D110" t="s">
        <v>25110</v>
      </c>
      <c r="E110" t="s">
        <v>25258</v>
      </c>
      <c r="F110" t="s">
        <v>117</v>
      </c>
      <c r="G110">
        <v>1</v>
      </c>
      <c r="H110" t="b">
        <f t="shared" si="1"/>
        <v>0</v>
      </c>
    </row>
    <row r="111" spans="1:8" x14ac:dyDescent="0.2">
      <c r="A111" t="s">
        <v>118</v>
      </c>
      <c r="B111" t="s">
        <v>25259</v>
      </c>
      <c r="C111" s="1">
        <v>5044</v>
      </c>
      <c r="D111" t="s">
        <v>25110</v>
      </c>
      <c r="E111" t="s">
        <v>25260</v>
      </c>
      <c r="F111" t="s">
        <v>118</v>
      </c>
      <c r="G111">
        <v>1</v>
      </c>
      <c r="H111" t="b">
        <f t="shared" si="1"/>
        <v>0</v>
      </c>
    </row>
    <row r="112" spans="1:8" x14ac:dyDescent="0.2">
      <c r="B112" t="s">
        <v>25261</v>
      </c>
      <c r="C112" t="s">
        <v>25168</v>
      </c>
      <c r="H112" t="b">
        <f t="shared" si="1"/>
        <v>0</v>
      </c>
    </row>
    <row r="113" spans="1:8" x14ac:dyDescent="0.2">
      <c r="A113" t="s">
        <v>120</v>
      </c>
      <c r="B113" t="s">
        <v>25262</v>
      </c>
      <c r="C113" s="1">
        <v>8325</v>
      </c>
      <c r="D113" t="s">
        <v>25110</v>
      </c>
      <c r="E113" t="s">
        <v>25263</v>
      </c>
      <c r="F113" t="s">
        <v>120</v>
      </c>
      <c r="G113">
        <v>1</v>
      </c>
      <c r="H113" t="b">
        <f t="shared" si="1"/>
        <v>0</v>
      </c>
    </row>
    <row r="114" spans="1:8" x14ac:dyDescent="0.2">
      <c r="B114" t="s">
        <v>25264</v>
      </c>
      <c r="C114" s="1">
        <v>9529</v>
      </c>
      <c r="H114" t="b">
        <f t="shared" si="1"/>
        <v>0</v>
      </c>
    </row>
    <row r="115" spans="1:8" x14ac:dyDescent="0.2">
      <c r="B115" t="s">
        <v>25265</v>
      </c>
      <c r="C115" s="1">
        <v>1018</v>
      </c>
      <c r="H115" t="b">
        <f t="shared" si="1"/>
        <v>0</v>
      </c>
    </row>
    <row r="116" spans="1:8" x14ac:dyDescent="0.2">
      <c r="B116" t="s">
        <v>25266</v>
      </c>
      <c r="C116" s="1">
        <v>1121</v>
      </c>
      <c r="H116" t="b">
        <f t="shared" si="1"/>
        <v>0</v>
      </c>
    </row>
    <row r="117" spans="1:8" x14ac:dyDescent="0.2">
      <c r="B117" t="s">
        <v>25267</v>
      </c>
      <c r="C117" t="s">
        <v>25168</v>
      </c>
      <c r="H117" t="b">
        <f t="shared" si="1"/>
        <v>0</v>
      </c>
    </row>
    <row r="118" spans="1:8" x14ac:dyDescent="0.2">
      <c r="B118" t="s">
        <v>25268</v>
      </c>
      <c r="C118" s="1">
        <v>8685</v>
      </c>
      <c r="H118" t="b">
        <f t="shared" si="1"/>
        <v>0</v>
      </c>
    </row>
    <row r="119" spans="1:8" x14ac:dyDescent="0.2">
      <c r="A119" t="s">
        <v>126</v>
      </c>
      <c r="B119" t="s">
        <v>25269</v>
      </c>
      <c r="C119" s="1">
        <v>3838</v>
      </c>
      <c r="F119" t="s">
        <v>126</v>
      </c>
      <c r="H119" t="b">
        <f t="shared" si="1"/>
        <v>0</v>
      </c>
    </row>
    <row r="120" spans="1:8" x14ac:dyDescent="0.2">
      <c r="B120" t="s">
        <v>25270</v>
      </c>
      <c r="C120" s="1">
        <v>13086</v>
      </c>
      <c r="H120" t="b">
        <f t="shared" si="1"/>
        <v>0</v>
      </c>
    </row>
    <row r="121" spans="1:8" x14ac:dyDescent="0.2">
      <c r="B121" t="s">
        <v>25271</v>
      </c>
      <c r="C121" t="s">
        <v>25168</v>
      </c>
      <c r="H121" t="b">
        <f t="shared" si="1"/>
        <v>0</v>
      </c>
    </row>
    <row r="122" spans="1:8" x14ac:dyDescent="0.2">
      <c r="B122" t="s">
        <v>25272</v>
      </c>
      <c r="C122" s="1">
        <v>15417</v>
      </c>
      <c r="H122" t="b">
        <f t="shared" si="1"/>
        <v>0</v>
      </c>
    </row>
    <row r="123" spans="1:8" x14ac:dyDescent="0.2">
      <c r="B123" t="s">
        <v>25273</v>
      </c>
      <c r="C123" t="s">
        <v>25168</v>
      </c>
      <c r="H123" t="b">
        <f t="shared" si="1"/>
        <v>0</v>
      </c>
    </row>
    <row r="124" spans="1:8" x14ac:dyDescent="0.2">
      <c r="B124" t="s">
        <v>25274</v>
      </c>
      <c r="C124" s="1">
        <v>2504</v>
      </c>
      <c r="H124" t="b">
        <f t="shared" si="1"/>
        <v>0</v>
      </c>
    </row>
    <row r="125" spans="1:8" x14ac:dyDescent="0.2">
      <c r="B125" t="s">
        <v>25275</v>
      </c>
      <c r="C125">
        <v>618</v>
      </c>
      <c r="H125" t="b">
        <f t="shared" si="1"/>
        <v>0</v>
      </c>
    </row>
    <row r="126" spans="1:8" x14ac:dyDescent="0.2">
      <c r="B126" t="s">
        <v>25276</v>
      </c>
      <c r="C126" s="1">
        <v>23559</v>
      </c>
      <c r="H126" t="b">
        <f t="shared" si="1"/>
        <v>0</v>
      </c>
    </row>
    <row r="127" spans="1:8" x14ac:dyDescent="0.2">
      <c r="A127" t="s">
        <v>134</v>
      </c>
      <c r="B127" t="s">
        <v>25277</v>
      </c>
      <c r="C127" s="1">
        <v>5286</v>
      </c>
      <c r="D127" t="s">
        <v>25110</v>
      </c>
      <c r="E127" t="s">
        <v>25278</v>
      </c>
      <c r="F127" t="s">
        <v>134</v>
      </c>
      <c r="G127">
        <v>1</v>
      </c>
      <c r="H127" t="b">
        <f t="shared" si="1"/>
        <v>0</v>
      </c>
    </row>
    <row r="128" spans="1:8" x14ac:dyDescent="0.2">
      <c r="A128" t="s">
        <v>135</v>
      </c>
      <c r="B128" t="s">
        <v>25279</v>
      </c>
      <c r="C128" s="1">
        <v>4049</v>
      </c>
      <c r="F128" t="s">
        <v>135</v>
      </c>
      <c r="H128" t="b">
        <f t="shared" si="1"/>
        <v>0</v>
      </c>
    </row>
    <row r="129" spans="1:8" x14ac:dyDescent="0.2">
      <c r="A129" t="s">
        <v>136</v>
      </c>
      <c r="B129" t="s">
        <v>25280</v>
      </c>
      <c r="C129" s="1">
        <v>2378</v>
      </c>
      <c r="F129" t="s">
        <v>136</v>
      </c>
      <c r="H129" t="b">
        <f t="shared" si="1"/>
        <v>0</v>
      </c>
    </row>
    <row r="130" spans="1:8" x14ac:dyDescent="0.2">
      <c r="A130" t="s">
        <v>137</v>
      </c>
      <c r="B130" t="s">
        <v>25281</v>
      </c>
      <c r="C130" s="1">
        <v>2190</v>
      </c>
      <c r="D130" t="s">
        <v>25110</v>
      </c>
      <c r="E130" t="s">
        <v>25282</v>
      </c>
      <c r="F130" t="s">
        <v>137</v>
      </c>
      <c r="G130">
        <v>1</v>
      </c>
      <c r="H130" t="b">
        <f t="shared" si="1"/>
        <v>0</v>
      </c>
    </row>
    <row r="131" spans="1:8" x14ac:dyDescent="0.2">
      <c r="B131" t="s">
        <v>25283</v>
      </c>
      <c r="C131" t="s">
        <v>25168</v>
      </c>
      <c r="H131" t="b">
        <f t="shared" si="1"/>
        <v>0</v>
      </c>
    </row>
    <row r="132" spans="1:8" x14ac:dyDescent="0.2">
      <c r="A132" t="s">
        <v>139</v>
      </c>
      <c r="B132" t="s">
        <v>25284</v>
      </c>
      <c r="C132" s="1">
        <v>3558</v>
      </c>
      <c r="D132" t="s">
        <v>25110</v>
      </c>
      <c r="E132" t="s">
        <v>25285</v>
      </c>
      <c r="F132" t="s">
        <v>139</v>
      </c>
      <c r="G132">
        <v>1</v>
      </c>
      <c r="H132" t="b">
        <f t="shared" ref="H132:H195" si="2">IF(AND(F132="",G132=1),TRUE,FALSE)</f>
        <v>0</v>
      </c>
    </row>
    <row r="133" spans="1:8" x14ac:dyDescent="0.2">
      <c r="C133">
        <v>141</v>
      </c>
      <c r="H133" t="b">
        <f t="shared" si="2"/>
        <v>0</v>
      </c>
    </row>
    <row r="134" spans="1:8" x14ac:dyDescent="0.2">
      <c r="A134" t="s">
        <v>141</v>
      </c>
      <c r="B134" t="s">
        <v>25286</v>
      </c>
      <c r="C134" s="1">
        <v>9533</v>
      </c>
      <c r="D134" t="s">
        <v>25102</v>
      </c>
      <c r="E134" t="s">
        <v>25287</v>
      </c>
      <c r="F134" t="s">
        <v>141</v>
      </c>
      <c r="G134">
        <v>1</v>
      </c>
      <c r="H134" t="b">
        <f t="shared" si="2"/>
        <v>0</v>
      </c>
    </row>
    <row r="135" spans="1:8" x14ac:dyDescent="0.2">
      <c r="A135" t="s">
        <v>142</v>
      </c>
      <c r="B135" t="s">
        <v>25288</v>
      </c>
      <c r="C135" s="1">
        <v>10195</v>
      </c>
      <c r="D135" t="s">
        <v>25102</v>
      </c>
      <c r="E135" t="s">
        <v>25289</v>
      </c>
      <c r="F135" t="s">
        <v>142</v>
      </c>
      <c r="G135">
        <v>1</v>
      </c>
      <c r="H135" t="b">
        <f t="shared" si="2"/>
        <v>0</v>
      </c>
    </row>
    <row r="136" spans="1:8" x14ac:dyDescent="0.2">
      <c r="A136" t="s">
        <v>143</v>
      </c>
      <c r="B136" t="s">
        <v>25290</v>
      </c>
      <c r="C136" s="1">
        <v>33844</v>
      </c>
      <c r="F136" t="s">
        <v>143</v>
      </c>
      <c r="H136" t="b">
        <f t="shared" si="2"/>
        <v>0</v>
      </c>
    </row>
    <row r="137" spans="1:8" x14ac:dyDescent="0.2">
      <c r="B137" t="s">
        <v>25291</v>
      </c>
      <c r="C137">
        <v>530</v>
      </c>
      <c r="H137" t="b">
        <f t="shared" si="2"/>
        <v>0</v>
      </c>
    </row>
    <row r="138" spans="1:8" x14ac:dyDescent="0.2">
      <c r="A138" t="s">
        <v>145</v>
      </c>
      <c r="B138" t="s">
        <v>25292</v>
      </c>
      <c r="C138" s="1">
        <v>6343</v>
      </c>
      <c r="D138" t="s">
        <v>25103</v>
      </c>
      <c r="E138" t="s">
        <v>25293</v>
      </c>
      <c r="F138" t="s">
        <v>145</v>
      </c>
      <c r="G138">
        <v>1</v>
      </c>
      <c r="H138" t="b">
        <f t="shared" si="2"/>
        <v>0</v>
      </c>
    </row>
    <row r="139" spans="1:8" x14ac:dyDescent="0.2">
      <c r="B139" t="s">
        <v>25294</v>
      </c>
      <c r="C139" t="s">
        <v>25168</v>
      </c>
      <c r="H139" t="b">
        <f t="shared" si="2"/>
        <v>0</v>
      </c>
    </row>
    <row r="140" spans="1:8" x14ac:dyDescent="0.2">
      <c r="B140" t="s">
        <v>25295</v>
      </c>
      <c r="C140" t="s">
        <v>25168</v>
      </c>
      <c r="H140" t="b">
        <f t="shared" si="2"/>
        <v>0</v>
      </c>
    </row>
    <row r="141" spans="1:8" x14ac:dyDescent="0.2">
      <c r="A141" t="s">
        <v>148</v>
      </c>
      <c r="B141" t="s">
        <v>25296</v>
      </c>
      <c r="C141" s="1">
        <v>2663</v>
      </c>
      <c r="D141" t="s">
        <v>25110</v>
      </c>
      <c r="E141" t="s">
        <v>25297</v>
      </c>
      <c r="F141" t="s">
        <v>148</v>
      </c>
      <c r="G141">
        <v>1</v>
      </c>
      <c r="H141" t="b">
        <f t="shared" si="2"/>
        <v>0</v>
      </c>
    </row>
    <row r="142" spans="1:8" x14ac:dyDescent="0.2">
      <c r="A142" t="s">
        <v>149</v>
      </c>
      <c r="B142" t="s">
        <v>25298</v>
      </c>
      <c r="C142" s="1">
        <v>13692</v>
      </c>
      <c r="D142" t="s">
        <v>25102</v>
      </c>
      <c r="E142" t="s">
        <v>25299</v>
      </c>
      <c r="F142" t="s">
        <v>149</v>
      </c>
      <c r="G142">
        <v>1</v>
      </c>
      <c r="H142" t="b">
        <f t="shared" si="2"/>
        <v>0</v>
      </c>
    </row>
    <row r="143" spans="1:8" x14ac:dyDescent="0.2">
      <c r="A143" t="s">
        <v>150</v>
      </c>
      <c r="B143" t="s">
        <v>25300</v>
      </c>
      <c r="C143" s="1">
        <v>4915</v>
      </c>
      <c r="D143" t="s">
        <v>25103</v>
      </c>
      <c r="E143" t="s">
        <v>25301</v>
      </c>
      <c r="F143" t="s">
        <v>150</v>
      </c>
      <c r="G143">
        <v>1</v>
      </c>
      <c r="H143" t="b">
        <f t="shared" si="2"/>
        <v>0</v>
      </c>
    </row>
    <row r="144" spans="1:8" x14ac:dyDescent="0.2">
      <c r="A144" t="s">
        <v>151</v>
      </c>
      <c r="B144" t="s">
        <v>25302</v>
      </c>
      <c r="C144" s="1">
        <v>12094</v>
      </c>
      <c r="D144" t="s">
        <v>25110</v>
      </c>
      <c r="E144" t="s">
        <v>25303</v>
      </c>
      <c r="F144" t="s">
        <v>151</v>
      </c>
      <c r="G144">
        <v>1</v>
      </c>
      <c r="H144" t="b">
        <f t="shared" si="2"/>
        <v>0</v>
      </c>
    </row>
    <row r="145" spans="1:8" x14ac:dyDescent="0.2">
      <c r="B145" t="s">
        <v>25304</v>
      </c>
      <c r="C145" s="1">
        <v>115784</v>
      </c>
      <c r="D145" t="s">
        <v>25102</v>
      </c>
      <c r="E145" t="s">
        <v>25305</v>
      </c>
      <c r="G145">
        <v>1</v>
      </c>
      <c r="H145" t="b">
        <f t="shared" si="2"/>
        <v>1</v>
      </c>
    </row>
    <row r="146" spans="1:8" x14ac:dyDescent="0.2">
      <c r="A146" t="s">
        <v>153</v>
      </c>
      <c r="B146" t="s">
        <v>25306</v>
      </c>
      <c r="C146" s="1">
        <v>3510</v>
      </c>
      <c r="D146" t="s">
        <v>25110</v>
      </c>
      <c r="E146" t="s">
        <v>25307</v>
      </c>
      <c r="F146" t="s">
        <v>153</v>
      </c>
      <c r="G146">
        <v>1</v>
      </c>
      <c r="H146" t="b">
        <f t="shared" si="2"/>
        <v>0</v>
      </c>
    </row>
    <row r="147" spans="1:8" x14ac:dyDescent="0.2">
      <c r="A147" t="s">
        <v>154</v>
      </c>
      <c r="B147" t="s">
        <v>25308</v>
      </c>
      <c r="C147" s="1">
        <v>9887</v>
      </c>
      <c r="D147" t="s">
        <v>25102</v>
      </c>
      <c r="E147" t="s">
        <v>25309</v>
      </c>
      <c r="F147" t="s">
        <v>154</v>
      </c>
      <c r="G147">
        <v>1</v>
      </c>
      <c r="H147" t="b">
        <f t="shared" si="2"/>
        <v>0</v>
      </c>
    </row>
    <row r="148" spans="1:8" x14ac:dyDescent="0.2">
      <c r="B148" t="s">
        <v>25310</v>
      </c>
      <c r="C148" t="s">
        <v>25168</v>
      </c>
      <c r="H148" t="b">
        <f t="shared" si="2"/>
        <v>0</v>
      </c>
    </row>
    <row r="149" spans="1:8" x14ac:dyDescent="0.2">
      <c r="A149" t="s">
        <v>156</v>
      </c>
      <c r="B149" t="s">
        <v>25311</v>
      </c>
      <c r="C149" s="1">
        <v>20560</v>
      </c>
      <c r="D149" t="s">
        <v>25103</v>
      </c>
      <c r="E149" t="s">
        <v>25312</v>
      </c>
      <c r="F149" t="s">
        <v>156</v>
      </c>
      <c r="G149">
        <v>1</v>
      </c>
      <c r="H149" t="b">
        <f t="shared" si="2"/>
        <v>0</v>
      </c>
    </row>
    <row r="150" spans="1:8" x14ac:dyDescent="0.2">
      <c r="B150" t="s">
        <v>25313</v>
      </c>
      <c r="C150" s="1">
        <v>93650</v>
      </c>
      <c r="H150" t="b">
        <f t="shared" si="2"/>
        <v>0</v>
      </c>
    </row>
    <row r="151" spans="1:8" x14ac:dyDescent="0.2">
      <c r="B151" t="s">
        <v>25314</v>
      </c>
      <c r="C151" s="1">
        <v>9979</v>
      </c>
      <c r="H151" t="b">
        <f t="shared" si="2"/>
        <v>0</v>
      </c>
    </row>
    <row r="152" spans="1:8" x14ac:dyDescent="0.2">
      <c r="A152" t="s">
        <v>159</v>
      </c>
      <c r="B152" t="s">
        <v>25315</v>
      </c>
      <c r="C152" s="1">
        <v>36820</v>
      </c>
      <c r="F152" t="s">
        <v>159</v>
      </c>
      <c r="H152" t="b">
        <f t="shared" si="2"/>
        <v>0</v>
      </c>
    </row>
    <row r="153" spans="1:8" x14ac:dyDescent="0.2">
      <c r="B153" t="s">
        <v>25316</v>
      </c>
      <c r="C153" t="s">
        <v>25168</v>
      </c>
      <c r="H153" t="b">
        <f t="shared" si="2"/>
        <v>0</v>
      </c>
    </row>
    <row r="154" spans="1:8" x14ac:dyDescent="0.2">
      <c r="A154" t="s">
        <v>161</v>
      </c>
      <c r="B154" t="s">
        <v>25317</v>
      </c>
      <c r="C154" s="1">
        <v>43203</v>
      </c>
      <c r="F154" t="s">
        <v>161</v>
      </c>
      <c r="H154" t="b">
        <f t="shared" si="2"/>
        <v>0</v>
      </c>
    </row>
    <row r="155" spans="1:8" x14ac:dyDescent="0.2">
      <c r="B155" t="s">
        <v>25318</v>
      </c>
      <c r="C155" t="s">
        <v>25168</v>
      </c>
      <c r="H155" t="b">
        <f t="shared" si="2"/>
        <v>0</v>
      </c>
    </row>
    <row r="156" spans="1:8" x14ac:dyDescent="0.2">
      <c r="B156" t="s">
        <v>25319</v>
      </c>
      <c r="C156" s="1">
        <v>363434</v>
      </c>
      <c r="H156" t="b">
        <f t="shared" si="2"/>
        <v>0</v>
      </c>
    </row>
    <row r="157" spans="1:8" x14ac:dyDescent="0.2">
      <c r="A157" t="s">
        <v>164</v>
      </c>
      <c r="B157" t="s">
        <v>25320</v>
      </c>
      <c r="C157" s="1">
        <v>9055</v>
      </c>
      <c r="D157" t="s">
        <v>25110</v>
      </c>
      <c r="E157" t="s">
        <v>25321</v>
      </c>
      <c r="F157" t="s">
        <v>164</v>
      </c>
      <c r="G157">
        <v>1</v>
      </c>
      <c r="H157" t="b">
        <f t="shared" si="2"/>
        <v>0</v>
      </c>
    </row>
    <row r="158" spans="1:8" x14ac:dyDescent="0.2">
      <c r="A158" t="s">
        <v>165</v>
      </c>
      <c r="B158" t="s">
        <v>25322</v>
      </c>
      <c r="C158" s="1">
        <v>5411</v>
      </c>
      <c r="D158" t="s">
        <v>25102</v>
      </c>
      <c r="E158" t="s">
        <v>25323</v>
      </c>
      <c r="F158" t="s">
        <v>165</v>
      </c>
      <c r="G158">
        <v>1</v>
      </c>
      <c r="H158" t="b">
        <f t="shared" si="2"/>
        <v>0</v>
      </c>
    </row>
    <row r="159" spans="1:8" x14ac:dyDescent="0.2">
      <c r="B159" t="s">
        <v>25324</v>
      </c>
      <c r="C159" t="s">
        <v>25168</v>
      </c>
      <c r="H159" t="b">
        <f t="shared" si="2"/>
        <v>0</v>
      </c>
    </row>
    <row r="160" spans="1:8" x14ac:dyDescent="0.2">
      <c r="B160" t="s">
        <v>25325</v>
      </c>
      <c r="C160" t="s">
        <v>25168</v>
      </c>
      <c r="H160" t="b">
        <f t="shared" si="2"/>
        <v>0</v>
      </c>
    </row>
    <row r="161" spans="1:8" x14ac:dyDescent="0.2">
      <c r="A161" t="s">
        <v>168</v>
      </c>
      <c r="B161" t="s">
        <v>25326</v>
      </c>
      <c r="C161" s="1">
        <v>7036</v>
      </c>
      <c r="D161" t="s">
        <v>25110</v>
      </c>
      <c r="E161" t="s">
        <v>25327</v>
      </c>
      <c r="F161" t="s">
        <v>168</v>
      </c>
      <c r="G161">
        <v>1</v>
      </c>
      <c r="H161" t="b">
        <f t="shared" si="2"/>
        <v>0</v>
      </c>
    </row>
    <row r="162" spans="1:8" x14ac:dyDescent="0.2">
      <c r="B162" t="s">
        <v>25328</v>
      </c>
      <c r="C162" t="s">
        <v>25168</v>
      </c>
      <c r="H162" t="b">
        <f t="shared" si="2"/>
        <v>0</v>
      </c>
    </row>
    <row r="163" spans="1:8" x14ac:dyDescent="0.2">
      <c r="A163" t="s">
        <v>170</v>
      </c>
      <c r="B163" t="s">
        <v>25329</v>
      </c>
      <c r="C163" s="1">
        <v>7255</v>
      </c>
      <c r="D163" t="s">
        <v>25103</v>
      </c>
      <c r="E163" t="s">
        <v>25330</v>
      </c>
      <c r="F163" t="s">
        <v>170</v>
      </c>
      <c r="G163">
        <v>1</v>
      </c>
      <c r="H163" t="b">
        <f t="shared" si="2"/>
        <v>0</v>
      </c>
    </row>
    <row r="164" spans="1:8" x14ac:dyDescent="0.2">
      <c r="A164" t="s">
        <v>170</v>
      </c>
      <c r="B164" t="s">
        <v>25331</v>
      </c>
      <c r="C164" s="1">
        <v>8365</v>
      </c>
      <c r="D164" t="s">
        <v>25110</v>
      </c>
      <c r="E164" t="s">
        <v>25332</v>
      </c>
      <c r="F164" t="s">
        <v>170</v>
      </c>
      <c r="G164">
        <v>1</v>
      </c>
      <c r="H164" t="b">
        <f t="shared" si="2"/>
        <v>0</v>
      </c>
    </row>
    <row r="165" spans="1:8" x14ac:dyDescent="0.2">
      <c r="B165" t="s">
        <v>25333</v>
      </c>
      <c r="C165">
        <v>614</v>
      </c>
      <c r="H165" t="b">
        <f t="shared" si="2"/>
        <v>0</v>
      </c>
    </row>
    <row r="166" spans="1:8" x14ac:dyDescent="0.2">
      <c r="B166" t="s">
        <v>25334</v>
      </c>
      <c r="C166" s="1">
        <v>3790</v>
      </c>
      <c r="H166" t="b">
        <f t="shared" si="2"/>
        <v>0</v>
      </c>
    </row>
    <row r="167" spans="1:8" x14ac:dyDescent="0.2">
      <c r="A167" t="s">
        <v>174</v>
      </c>
      <c r="B167" t="s">
        <v>25335</v>
      </c>
      <c r="C167" s="1">
        <v>8851</v>
      </c>
      <c r="F167" t="s">
        <v>174</v>
      </c>
      <c r="H167" t="b">
        <f t="shared" si="2"/>
        <v>0</v>
      </c>
    </row>
    <row r="168" spans="1:8" x14ac:dyDescent="0.2">
      <c r="C168">
        <v>208</v>
      </c>
      <c r="H168" t="b">
        <f t="shared" si="2"/>
        <v>0</v>
      </c>
    </row>
    <row r="169" spans="1:8" x14ac:dyDescent="0.2">
      <c r="B169" t="s">
        <v>25336</v>
      </c>
      <c r="C169">
        <v>229</v>
      </c>
      <c r="H169" t="b">
        <f t="shared" si="2"/>
        <v>0</v>
      </c>
    </row>
    <row r="170" spans="1:8" x14ac:dyDescent="0.2">
      <c r="B170" t="s">
        <v>25337</v>
      </c>
      <c r="C170" t="s">
        <v>25168</v>
      </c>
      <c r="H170" t="b">
        <f t="shared" si="2"/>
        <v>0</v>
      </c>
    </row>
    <row r="171" spans="1:8" x14ac:dyDescent="0.2">
      <c r="B171" t="s">
        <v>25338</v>
      </c>
      <c r="C171">
        <v>822</v>
      </c>
      <c r="H171" t="b">
        <f t="shared" si="2"/>
        <v>0</v>
      </c>
    </row>
    <row r="172" spans="1:8" x14ac:dyDescent="0.2">
      <c r="B172" t="s">
        <v>25339</v>
      </c>
      <c r="C172" s="1">
        <v>2760</v>
      </c>
      <c r="H172" t="b">
        <f t="shared" si="2"/>
        <v>0</v>
      </c>
    </row>
    <row r="173" spans="1:8" x14ac:dyDescent="0.2">
      <c r="B173" t="s">
        <v>25340</v>
      </c>
      <c r="C173" s="1">
        <v>2995</v>
      </c>
      <c r="D173" t="s">
        <v>25103</v>
      </c>
      <c r="E173" t="s">
        <v>25341</v>
      </c>
      <c r="G173">
        <v>1</v>
      </c>
      <c r="H173" t="b">
        <f t="shared" si="2"/>
        <v>1</v>
      </c>
    </row>
    <row r="174" spans="1:8" x14ac:dyDescent="0.2">
      <c r="A174" t="s">
        <v>174</v>
      </c>
      <c r="B174" t="s">
        <v>25342</v>
      </c>
      <c r="C174">
        <v>574</v>
      </c>
      <c r="F174" t="s">
        <v>174</v>
      </c>
      <c r="H174" t="b">
        <f t="shared" si="2"/>
        <v>0</v>
      </c>
    </row>
    <row r="175" spans="1:8" x14ac:dyDescent="0.2">
      <c r="A175" t="s">
        <v>182</v>
      </c>
      <c r="B175" t="s">
        <v>25343</v>
      </c>
      <c r="C175" s="1">
        <v>18277</v>
      </c>
      <c r="D175" t="s">
        <v>25102</v>
      </c>
      <c r="E175" t="s">
        <v>25344</v>
      </c>
      <c r="F175" t="s">
        <v>182</v>
      </c>
      <c r="G175">
        <v>1</v>
      </c>
      <c r="H175" t="b">
        <f t="shared" si="2"/>
        <v>0</v>
      </c>
    </row>
    <row r="176" spans="1:8" x14ac:dyDescent="0.2">
      <c r="A176" t="s">
        <v>183</v>
      </c>
      <c r="B176" t="s">
        <v>25345</v>
      </c>
      <c r="C176" s="1">
        <v>7022</v>
      </c>
      <c r="D176" t="s">
        <v>25103</v>
      </c>
      <c r="E176" t="s">
        <v>25346</v>
      </c>
      <c r="F176" t="s">
        <v>183</v>
      </c>
      <c r="G176">
        <v>1</v>
      </c>
      <c r="H176" t="b">
        <f t="shared" si="2"/>
        <v>0</v>
      </c>
    </row>
    <row r="177" spans="1:8" x14ac:dyDescent="0.2">
      <c r="A177" t="s">
        <v>184</v>
      </c>
      <c r="B177" t="s">
        <v>25347</v>
      </c>
      <c r="C177" s="1">
        <v>2331</v>
      </c>
      <c r="F177" t="s">
        <v>184</v>
      </c>
      <c r="H177" t="b">
        <f t="shared" si="2"/>
        <v>0</v>
      </c>
    </row>
    <row r="178" spans="1:8" x14ac:dyDescent="0.2">
      <c r="A178" t="s">
        <v>186</v>
      </c>
      <c r="B178" t="s">
        <v>25348</v>
      </c>
      <c r="C178" s="1">
        <v>7158</v>
      </c>
      <c r="D178" t="s">
        <v>25102</v>
      </c>
      <c r="E178" t="s">
        <v>25349</v>
      </c>
      <c r="F178" t="s">
        <v>186</v>
      </c>
      <c r="G178">
        <v>1</v>
      </c>
      <c r="H178" t="b">
        <f t="shared" si="2"/>
        <v>0</v>
      </c>
    </row>
    <row r="179" spans="1:8" x14ac:dyDescent="0.2">
      <c r="A179" t="s">
        <v>186</v>
      </c>
      <c r="B179" t="s">
        <v>25350</v>
      </c>
      <c r="C179" t="s">
        <v>25168</v>
      </c>
      <c r="F179" t="s">
        <v>186</v>
      </c>
      <c r="H179" t="b">
        <f t="shared" si="2"/>
        <v>0</v>
      </c>
    </row>
    <row r="180" spans="1:8" x14ac:dyDescent="0.2">
      <c r="A180" t="s">
        <v>187</v>
      </c>
      <c r="B180" t="s">
        <v>25351</v>
      </c>
      <c r="C180" s="1">
        <v>1031</v>
      </c>
      <c r="F180" t="s">
        <v>187</v>
      </c>
      <c r="H180" t="b">
        <f t="shared" si="2"/>
        <v>0</v>
      </c>
    </row>
    <row r="181" spans="1:8" x14ac:dyDescent="0.2">
      <c r="B181" t="s">
        <v>25352</v>
      </c>
      <c r="C181" s="1">
        <v>9285</v>
      </c>
      <c r="H181" t="b">
        <f t="shared" si="2"/>
        <v>0</v>
      </c>
    </row>
    <row r="182" spans="1:8" x14ac:dyDescent="0.2">
      <c r="A182" t="s">
        <v>189</v>
      </c>
      <c r="B182" t="s">
        <v>25353</v>
      </c>
      <c r="C182" s="1">
        <v>27904</v>
      </c>
      <c r="D182" t="s">
        <v>25102</v>
      </c>
      <c r="E182" t="s">
        <v>25354</v>
      </c>
      <c r="F182" t="s">
        <v>189</v>
      </c>
      <c r="G182">
        <v>1</v>
      </c>
      <c r="H182" t="b">
        <f t="shared" si="2"/>
        <v>0</v>
      </c>
    </row>
    <row r="183" spans="1:8" x14ac:dyDescent="0.2">
      <c r="B183" t="s">
        <v>25355</v>
      </c>
      <c r="C183" s="1">
        <v>3701</v>
      </c>
      <c r="H183" t="b">
        <f t="shared" si="2"/>
        <v>0</v>
      </c>
    </row>
    <row r="184" spans="1:8" x14ac:dyDescent="0.2">
      <c r="B184" t="s">
        <v>25356</v>
      </c>
      <c r="C184">
        <v>432</v>
      </c>
      <c r="H184" t="b">
        <f t="shared" si="2"/>
        <v>0</v>
      </c>
    </row>
    <row r="185" spans="1:8" x14ac:dyDescent="0.2">
      <c r="B185" t="s">
        <v>25357</v>
      </c>
      <c r="C185">
        <v>813</v>
      </c>
      <c r="H185" t="b">
        <f t="shared" si="2"/>
        <v>0</v>
      </c>
    </row>
    <row r="186" spans="1:8" x14ac:dyDescent="0.2">
      <c r="B186" t="s">
        <v>25358</v>
      </c>
      <c r="C186">
        <v>861</v>
      </c>
      <c r="H186" t="b">
        <f t="shared" si="2"/>
        <v>0</v>
      </c>
    </row>
    <row r="187" spans="1:8" x14ac:dyDescent="0.2">
      <c r="B187" t="s">
        <v>25359</v>
      </c>
      <c r="C187">
        <v>658</v>
      </c>
      <c r="H187" t="b">
        <f t="shared" si="2"/>
        <v>0</v>
      </c>
    </row>
    <row r="188" spans="1:8" x14ac:dyDescent="0.2">
      <c r="B188" t="s">
        <v>25360</v>
      </c>
      <c r="C188" s="1">
        <v>6391</v>
      </c>
      <c r="H188" t="b">
        <f t="shared" si="2"/>
        <v>0</v>
      </c>
    </row>
    <row r="189" spans="1:8" x14ac:dyDescent="0.2">
      <c r="A189" t="s">
        <v>196</v>
      </c>
      <c r="B189" t="s">
        <v>25361</v>
      </c>
      <c r="C189" s="1">
        <v>66441</v>
      </c>
      <c r="D189" t="s">
        <v>25102</v>
      </c>
      <c r="E189" t="s">
        <v>25362</v>
      </c>
      <c r="F189" t="s">
        <v>196</v>
      </c>
      <c r="G189">
        <v>1</v>
      </c>
      <c r="H189" t="b">
        <f t="shared" si="2"/>
        <v>0</v>
      </c>
    </row>
    <row r="190" spans="1:8" x14ac:dyDescent="0.2">
      <c r="A190" t="s">
        <v>196</v>
      </c>
      <c r="B190" t="s">
        <v>25363</v>
      </c>
      <c r="C190" s="1">
        <v>2441</v>
      </c>
      <c r="F190" t="s">
        <v>196</v>
      </c>
      <c r="H190" t="b">
        <f t="shared" si="2"/>
        <v>0</v>
      </c>
    </row>
    <row r="191" spans="1:8" x14ac:dyDescent="0.2">
      <c r="A191" t="s">
        <v>198</v>
      </c>
      <c r="B191" t="s">
        <v>25364</v>
      </c>
      <c r="C191" s="1">
        <v>10676</v>
      </c>
      <c r="D191" t="s">
        <v>25103</v>
      </c>
      <c r="E191" t="s">
        <v>25365</v>
      </c>
      <c r="F191" t="s">
        <v>198</v>
      </c>
      <c r="G191">
        <v>1</v>
      </c>
      <c r="H191" t="b">
        <f t="shared" si="2"/>
        <v>0</v>
      </c>
    </row>
    <row r="192" spans="1:8" x14ac:dyDescent="0.2">
      <c r="B192" t="s">
        <v>25366</v>
      </c>
      <c r="C192" t="s">
        <v>25168</v>
      </c>
      <c r="H192" t="b">
        <f t="shared" si="2"/>
        <v>0</v>
      </c>
    </row>
    <row r="193" spans="1:8" x14ac:dyDescent="0.2">
      <c r="B193" t="s">
        <v>25367</v>
      </c>
      <c r="C193" s="1">
        <v>3111</v>
      </c>
      <c r="H193" t="b">
        <f t="shared" si="2"/>
        <v>0</v>
      </c>
    </row>
    <row r="194" spans="1:8" x14ac:dyDescent="0.2">
      <c r="A194" t="s">
        <v>201</v>
      </c>
      <c r="B194" t="s">
        <v>25368</v>
      </c>
      <c r="C194" s="1">
        <v>1302</v>
      </c>
      <c r="D194" t="s">
        <v>25110</v>
      </c>
      <c r="E194" t="s">
        <v>25369</v>
      </c>
      <c r="F194" t="s">
        <v>201</v>
      </c>
      <c r="G194">
        <v>1</v>
      </c>
      <c r="H194" t="b">
        <f t="shared" si="2"/>
        <v>0</v>
      </c>
    </row>
    <row r="195" spans="1:8" x14ac:dyDescent="0.2">
      <c r="A195" t="s">
        <v>202</v>
      </c>
      <c r="B195" t="s">
        <v>25370</v>
      </c>
      <c r="C195" s="1">
        <v>9802</v>
      </c>
      <c r="D195" t="s">
        <v>25102</v>
      </c>
      <c r="E195" t="s">
        <v>25371</v>
      </c>
      <c r="F195" t="s">
        <v>202</v>
      </c>
      <c r="G195">
        <v>1</v>
      </c>
      <c r="H195" t="b">
        <f t="shared" si="2"/>
        <v>0</v>
      </c>
    </row>
    <row r="196" spans="1:8" x14ac:dyDescent="0.2">
      <c r="B196" t="s">
        <v>25372</v>
      </c>
      <c r="C196" s="1">
        <v>16976</v>
      </c>
      <c r="H196" t="b">
        <f t="shared" ref="H196:H259" si="3">IF(AND(F196="",G196=1),TRUE,FALSE)</f>
        <v>0</v>
      </c>
    </row>
    <row r="197" spans="1:8" x14ac:dyDescent="0.2">
      <c r="A197" t="s">
        <v>204</v>
      </c>
      <c r="B197" t="s">
        <v>25373</v>
      </c>
      <c r="C197" s="1">
        <v>82950</v>
      </c>
      <c r="D197" t="s">
        <v>25102</v>
      </c>
      <c r="E197" t="s">
        <v>25374</v>
      </c>
      <c r="F197" t="s">
        <v>204</v>
      </c>
      <c r="G197">
        <v>1</v>
      </c>
      <c r="H197" t="b">
        <f t="shared" si="3"/>
        <v>0</v>
      </c>
    </row>
    <row r="198" spans="1:8" x14ac:dyDescent="0.2">
      <c r="B198" t="s">
        <v>25375</v>
      </c>
      <c r="C198" s="1">
        <v>15118</v>
      </c>
      <c r="H198" t="b">
        <f t="shared" si="3"/>
        <v>0</v>
      </c>
    </row>
    <row r="199" spans="1:8" x14ac:dyDescent="0.2">
      <c r="B199" t="s">
        <v>25376</v>
      </c>
      <c r="C199" s="1">
        <v>6010</v>
      </c>
      <c r="H199" t="b">
        <f t="shared" si="3"/>
        <v>0</v>
      </c>
    </row>
    <row r="200" spans="1:8" x14ac:dyDescent="0.2">
      <c r="B200" t="s">
        <v>25377</v>
      </c>
      <c r="C200" s="1">
        <v>152238</v>
      </c>
      <c r="H200" t="b">
        <f t="shared" si="3"/>
        <v>0</v>
      </c>
    </row>
    <row r="201" spans="1:8" x14ac:dyDescent="0.2">
      <c r="B201" t="s">
        <v>25378</v>
      </c>
      <c r="C201">
        <v>753</v>
      </c>
      <c r="H201" t="b">
        <f t="shared" si="3"/>
        <v>0</v>
      </c>
    </row>
    <row r="202" spans="1:8" x14ac:dyDescent="0.2">
      <c r="B202" t="s">
        <v>25379</v>
      </c>
      <c r="C202" s="1">
        <v>1150</v>
      </c>
      <c r="H202" t="b">
        <f t="shared" si="3"/>
        <v>0</v>
      </c>
    </row>
    <row r="203" spans="1:8" x14ac:dyDescent="0.2">
      <c r="A203" t="s">
        <v>211</v>
      </c>
      <c r="B203" t="s">
        <v>25380</v>
      </c>
      <c r="C203" s="1">
        <v>8079</v>
      </c>
      <c r="D203" t="s">
        <v>25102</v>
      </c>
      <c r="E203" t="s">
        <v>25381</v>
      </c>
      <c r="F203" t="s">
        <v>211</v>
      </c>
      <c r="G203">
        <v>1</v>
      </c>
      <c r="H203" t="b">
        <f t="shared" si="3"/>
        <v>0</v>
      </c>
    </row>
    <row r="204" spans="1:8" x14ac:dyDescent="0.2">
      <c r="B204" t="s">
        <v>25382</v>
      </c>
      <c r="C204">
        <v>633</v>
      </c>
      <c r="H204" t="b">
        <f t="shared" si="3"/>
        <v>0</v>
      </c>
    </row>
    <row r="205" spans="1:8" x14ac:dyDescent="0.2">
      <c r="B205" t="s">
        <v>25383</v>
      </c>
      <c r="C205" s="1">
        <v>27356</v>
      </c>
      <c r="H205" t="b">
        <f t="shared" si="3"/>
        <v>0</v>
      </c>
    </row>
    <row r="206" spans="1:8" x14ac:dyDescent="0.2">
      <c r="A206" t="s">
        <v>214</v>
      </c>
      <c r="B206" t="s">
        <v>25384</v>
      </c>
      <c r="C206" s="1">
        <v>10904</v>
      </c>
      <c r="D206" t="s">
        <v>25110</v>
      </c>
      <c r="E206" t="s">
        <v>25385</v>
      </c>
      <c r="F206" t="s">
        <v>214</v>
      </c>
      <c r="G206">
        <v>1</v>
      </c>
      <c r="H206" t="b">
        <f t="shared" si="3"/>
        <v>0</v>
      </c>
    </row>
    <row r="207" spans="1:8" x14ac:dyDescent="0.2">
      <c r="B207" t="s">
        <v>25386</v>
      </c>
      <c r="C207" t="s">
        <v>25168</v>
      </c>
      <c r="H207" t="b">
        <f t="shared" si="3"/>
        <v>0</v>
      </c>
    </row>
    <row r="208" spans="1:8" x14ac:dyDescent="0.2">
      <c r="A208" t="s">
        <v>216</v>
      </c>
      <c r="B208" t="s">
        <v>25387</v>
      </c>
      <c r="C208" s="1">
        <v>6781</v>
      </c>
      <c r="D208" t="s">
        <v>25110</v>
      </c>
      <c r="E208" t="s">
        <v>25388</v>
      </c>
      <c r="F208" t="s">
        <v>216</v>
      </c>
      <c r="G208">
        <v>1</v>
      </c>
      <c r="H208" t="b">
        <f t="shared" si="3"/>
        <v>0</v>
      </c>
    </row>
    <row r="209" spans="1:8" x14ac:dyDescent="0.2">
      <c r="B209" t="s">
        <v>25389</v>
      </c>
      <c r="C209" t="s">
        <v>25168</v>
      </c>
      <c r="H209" t="b">
        <f t="shared" si="3"/>
        <v>0</v>
      </c>
    </row>
    <row r="210" spans="1:8" x14ac:dyDescent="0.2">
      <c r="B210" t="s">
        <v>25390</v>
      </c>
      <c r="C210" s="1">
        <v>1025</v>
      </c>
      <c r="H210" t="b">
        <f t="shared" si="3"/>
        <v>0</v>
      </c>
    </row>
    <row r="211" spans="1:8" x14ac:dyDescent="0.2">
      <c r="A211" t="s">
        <v>209</v>
      </c>
      <c r="B211" t="s">
        <v>25391</v>
      </c>
      <c r="C211" s="1">
        <v>23342</v>
      </c>
      <c r="D211" t="s">
        <v>25110</v>
      </c>
      <c r="E211" t="s">
        <v>25392</v>
      </c>
      <c r="F211" t="s">
        <v>209</v>
      </c>
      <c r="G211">
        <v>1</v>
      </c>
      <c r="H211" t="b">
        <f t="shared" si="3"/>
        <v>0</v>
      </c>
    </row>
    <row r="212" spans="1:8" x14ac:dyDescent="0.2">
      <c r="B212" t="s">
        <v>25393</v>
      </c>
      <c r="C212">
        <v>436</v>
      </c>
      <c r="H212" t="b">
        <f t="shared" si="3"/>
        <v>0</v>
      </c>
    </row>
    <row r="213" spans="1:8" x14ac:dyDescent="0.2">
      <c r="B213" t="s">
        <v>25394</v>
      </c>
      <c r="C213" s="1">
        <v>2396</v>
      </c>
      <c r="H213" t="b">
        <f t="shared" si="3"/>
        <v>0</v>
      </c>
    </row>
    <row r="214" spans="1:8" x14ac:dyDescent="0.2">
      <c r="B214" t="s">
        <v>25395</v>
      </c>
      <c r="C214" s="1">
        <v>7722</v>
      </c>
      <c r="D214" t="s">
        <v>25102</v>
      </c>
      <c r="E214" t="s">
        <v>25396</v>
      </c>
      <c r="G214">
        <v>1</v>
      </c>
      <c r="H214" t="b">
        <f t="shared" si="3"/>
        <v>1</v>
      </c>
    </row>
    <row r="215" spans="1:8" x14ac:dyDescent="0.2">
      <c r="B215" t="s">
        <v>25397</v>
      </c>
      <c r="C215" s="1">
        <v>16309</v>
      </c>
      <c r="D215" t="s">
        <v>25110</v>
      </c>
      <c r="E215" t="s">
        <v>25398</v>
      </c>
      <c r="G215">
        <v>1</v>
      </c>
      <c r="H215" t="b">
        <f t="shared" si="3"/>
        <v>1</v>
      </c>
    </row>
    <row r="216" spans="1:8" x14ac:dyDescent="0.2">
      <c r="B216" t="s">
        <v>25399</v>
      </c>
      <c r="C216" t="s">
        <v>25168</v>
      </c>
      <c r="H216" t="b">
        <f t="shared" si="3"/>
        <v>0</v>
      </c>
    </row>
    <row r="217" spans="1:8" x14ac:dyDescent="0.2">
      <c r="A217" t="s">
        <v>224</v>
      </c>
      <c r="B217" t="s">
        <v>25400</v>
      </c>
      <c r="C217" s="1">
        <v>9818</v>
      </c>
      <c r="D217" t="s">
        <v>25110</v>
      </c>
      <c r="E217" t="s">
        <v>25401</v>
      </c>
      <c r="F217" t="s">
        <v>224</v>
      </c>
      <c r="G217">
        <v>1</v>
      </c>
      <c r="H217" t="b">
        <f t="shared" si="3"/>
        <v>0</v>
      </c>
    </row>
    <row r="218" spans="1:8" x14ac:dyDescent="0.2">
      <c r="B218" t="s">
        <v>25402</v>
      </c>
      <c r="C218" t="s">
        <v>25168</v>
      </c>
      <c r="H218" t="b">
        <f t="shared" si="3"/>
        <v>0</v>
      </c>
    </row>
    <row r="219" spans="1:8" x14ac:dyDescent="0.2">
      <c r="A219" t="s">
        <v>226</v>
      </c>
      <c r="B219" t="s">
        <v>25403</v>
      </c>
      <c r="C219" s="1">
        <v>1018</v>
      </c>
      <c r="D219" t="s">
        <v>25110</v>
      </c>
      <c r="E219" t="s">
        <v>25404</v>
      </c>
      <c r="F219" t="s">
        <v>226</v>
      </c>
      <c r="G219">
        <v>1</v>
      </c>
      <c r="H219" t="b">
        <f t="shared" si="3"/>
        <v>0</v>
      </c>
    </row>
    <row r="220" spans="1:8" x14ac:dyDescent="0.2">
      <c r="A220" t="s">
        <v>227</v>
      </c>
      <c r="B220" t="s">
        <v>25405</v>
      </c>
      <c r="C220" s="1">
        <v>17005</v>
      </c>
      <c r="D220" t="s">
        <v>25102</v>
      </c>
      <c r="E220" t="s">
        <v>25406</v>
      </c>
      <c r="F220" t="s">
        <v>227</v>
      </c>
      <c r="G220">
        <v>1</v>
      </c>
      <c r="H220" t="b">
        <f t="shared" si="3"/>
        <v>0</v>
      </c>
    </row>
    <row r="221" spans="1:8" x14ac:dyDescent="0.2">
      <c r="B221" t="s">
        <v>25407</v>
      </c>
      <c r="C221" s="1">
        <v>248212</v>
      </c>
      <c r="H221" t="b">
        <f t="shared" si="3"/>
        <v>0</v>
      </c>
    </row>
    <row r="222" spans="1:8" x14ac:dyDescent="0.2">
      <c r="A222" t="s">
        <v>229</v>
      </c>
      <c r="B222" t="s">
        <v>25408</v>
      </c>
      <c r="C222" s="1">
        <v>12129</v>
      </c>
      <c r="D222" t="s">
        <v>25110</v>
      </c>
      <c r="E222" t="s">
        <v>25409</v>
      </c>
      <c r="F222" t="s">
        <v>229</v>
      </c>
      <c r="G222">
        <v>1</v>
      </c>
      <c r="H222" t="b">
        <f t="shared" si="3"/>
        <v>0</v>
      </c>
    </row>
    <row r="223" spans="1:8" x14ac:dyDescent="0.2">
      <c r="A223" t="s">
        <v>230</v>
      </c>
      <c r="B223" t="s">
        <v>25410</v>
      </c>
      <c r="C223" s="1">
        <v>3533</v>
      </c>
      <c r="D223" t="s">
        <v>25110</v>
      </c>
      <c r="E223" t="s">
        <v>25411</v>
      </c>
      <c r="F223" t="s">
        <v>230</v>
      </c>
      <c r="G223">
        <v>1</v>
      </c>
      <c r="H223" t="b">
        <f t="shared" si="3"/>
        <v>0</v>
      </c>
    </row>
    <row r="224" spans="1:8" x14ac:dyDescent="0.2">
      <c r="B224" t="s">
        <v>25412</v>
      </c>
      <c r="C224" s="1">
        <v>1704</v>
      </c>
      <c r="H224" t="b">
        <f t="shared" si="3"/>
        <v>0</v>
      </c>
    </row>
    <row r="225" spans="1:8" x14ac:dyDescent="0.2">
      <c r="B225" t="s">
        <v>25413</v>
      </c>
      <c r="C225" s="1">
        <v>1781</v>
      </c>
      <c r="H225" t="b">
        <f t="shared" si="3"/>
        <v>0</v>
      </c>
    </row>
    <row r="226" spans="1:8" x14ac:dyDescent="0.2">
      <c r="B226" t="s">
        <v>25414</v>
      </c>
      <c r="C226">
        <v>936</v>
      </c>
      <c r="H226" t="b">
        <f t="shared" si="3"/>
        <v>0</v>
      </c>
    </row>
    <row r="227" spans="1:8" x14ac:dyDescent="0.2">
      <c r="B227" t="s">
        <v>25415</v>
      </c>
      <c r="C227" s="1">
        <v>5642</v>
      </c>
      <c r="H227" t="b">
        <f t="shared" si="3"/>
        <v>0</v>
      </c>
    </row>
    <row r="228" spans="1:8" x14ac:dyDescent="0.2">
      <c r="A228" t="s">
        <v>235</v>
      </c>
      <c r="B228" t="s">
        <v>25416</v>
      </c>
      <c r="C228" s="1">
        <v>1988</v>
      </c>
      <c r="F228" t="s">
        <v>235</v>
      </c>
      <c r="H228" t="b">
        <f t="shared" si="3"/>
        <v>0</v>
      </c>
    </row>
    <row r="229" spans="1:8" x14ac:dyDescent="0.2">
      <c r="A229" t="s">
        <v>236</v>
      </c>
      <c r="B229" t="s">
        <v>25417</v>
      </c>
      <c r="C229" s="1">
        <v>3627</v>
      </c>
      <c r="F229" t="s">
        <v>236</v>
      </c>
      <c r="H229" t="b">
        <f t="shared" si="3"/>
        <v>0</v>
      </c>
    </row>
    <row r="230" spans="1:8" x14ac:dyDescent="0.2">
      <c r="A230" t="s">
        <v>237</v>
      </c>
      <c r="B230" t="s">
        <v>25418</v>
      </c>
      <c r="C230" s="1">
        <v>5910</v>
      </c>
      <c r="F230" t="s">
        <v>237</v>
      </c>
      <c r="H230" t="b">
        <f t="shared" si="3"/>
        <v>0</v>
      </c>
    </row>
    <row r="231" spans="1:8" x14ac:dyDescent="0.2">
      <c r="A231" t="s">
        <v>238</v>
      </c>
      <c r="B231" t="s">
        <v>25419</v>
      </c>
      <c r="C231" s="1">
        <v>1634</v>
      </c>
      <c r="F231" t="s">
        <v>238</v>
      </c>
      <c r="H231" t="b">
        <f t="shared" si="3"/>
        <v>0</v>
      </c>
    </row>
    <row r="232" spans="1:8" x14ac:dyDescent="0.2">
      <c r="A232" t="s">
        <v>239</v>
      </c>
      <c r="B232" t="s">
        <v>25420</v>
      </c>
      <c r="C232" s="1">
        <v>6762</v>
      </c>
      <c r="F232" t="s">
        <v>239</v>
      </c>
      <c r="H232" t="b">
        <f t="shared" si="3"/>
        <v>0</v>
      </c>
    </row>
    <row r="233" spans="1:8" x14ac:dyDescent="0.2">
      <c r="A233" t="s">
        <v>240</v>
      </c>
      <c r="B233" t="s">
        <v>25421</v>
      </c>
      <c r="C233" s="1">
        <v>2467</v>
      </c>
      <c r="F233" t="s">
        <v>240</v>
      </c>
      <c r="H233" t="b">
        <f t="shared" si="3"/>
        <v>0</v>
      </c>
    </row>
    <row r="234" spans="1:8" x14ac:dyDescent="0.2">
      <c r="A234" t="s">
        <v>241</v>
      </c>
      <c r="B234" t="s">
        <v>25422</v>
      </c>
      <c r="C234" s="1">
        <v>196689</v>
      </c>
      <c r="D234" t="s">
        <v>25101</v>
      </c>
      <c r="E234" t="s">
        <v>25423</v>
      </c>
      <c r="F234" t="s">
        <v>241</v>
      </c>
      <c r="G234">
        <v>1</v>
      </c>
      <c r="H234" t="b">
        <f t="shared" si="3"/>
        <v>0</v>
      </c>
    </row>
    <row r="235" spans="1:8" x14ac:dyDescent="0.2">
      <c r="B235" t="s">
        <v>25424</v>
      </c>
      <c r="C235" s="1">
        <v>2445</v>
      </c>
      <c r="H235" t="b">
        <f t="shared" si="3"/>
        <v>0</v>
      </c>
    </row>
    <row r="236" spans="1:8" x14ac:dyDescent="0.2">
      <c r="A236" t="s">
        <v>243</v>
      </c>
      <c r="B236" t="s">
        <v>25425</v>
      </c>
      <c r="C236" s="1">
        <v>4803</v>
      </c>
      <c r="D236" t="s">
        <v>25110</v>
      </c>
      <c r="E236" t="s">
        <v>25426</v>
      </c>
      <c r="F236" t="s">
        <v>243</v>
      </c>
      <c r="G236">
        <v>1</v>
      </c>
      <c r="H236" t="b">
        <f t="shared" si="3"/>
        <v>0</v>
      </c>
    </row>
    <row r="237" spans="1:8" x14ac:dyDescent="0.2">
      <c r="B237" t="s">
        <v>25427</v>
      </c>
      <c r="C237">
        <v>435</v>
      </c>
      <c r="H237" t="b">
        <f t="shared" si="3"/>
        <v>0</v>
      </c>
    </row>
    <row r="238" spans="1:8" x14ac:dyDescent="0.2">
      <c r="B238" t="s">
        <v>25428</v>
      </c>
      <c r="C238" s="1">
        <v>1599</v>
      </c>
      <c r="H238" t="b">
        <f t="shared" si="3"/>
        <v>0</v>
      </c>
    </row>
    <row r="239" spans="1:8" x14ac:dyDescent="0.2">
      <c r="C239" t="s">
        <v>25168</v>
      </c>
      <c r="H239" t="b">
        <f t="shared" si="3"/>
        <v>0</v>
      </c>
    </row>
    <row r="240" spans="1:8" x14ac:dyDescent="0.2">
      <c r="B240" t="s">
        <v>25429</v>
      </c>
      <c r="C240">
        <v>695</v>
      </c>
      <c r="H240" t="b">
        <f t="shared" si="3"/>
        <v>0</v>
      </c>
    </row>
    <row r="241" spans="1:8" x14ac:dyDescent="0.2">
      <c r="A241" t="s">
        <v>248</v>
      </c>
      <c r="B241" t="s">
        <v>25430</v>
      </c>
      <c r="C241" s="1">
        <v>3652</v>
      </c>
      <c r="D241" t="s">
        <v>25110</v>
      </c>
      <c r="E241" t="s">
        <v>25431</v>
      </c>
      <c r="F241" t="s">
        <v>248</v>
      </c>
      <c r="G241">
        <v>1</v>
      </c>
      <c r="H241" t="b">
        <f t="shared" si="3"/>
        <v>0</v>
      </c>
    </row>
    <row r="242" spans="1:8" x14ac:dyDescent="0.2">
      <c r="B242" t="s">
        <v>25432</v>
      </c>
      <c r="C242">
        <v>641</v>
      </c>
      <c r="H242" t="b">
        <f t="shared" si="3"/>
        <v>0</v>
      </c>
    </row>
    <row r="243" spans="1:8" x14ac:dyDescent="0.2">
      <c r="A243" t="s">
        <v>250</v>
      </c>
      <c r="B243" t="s">
        <v>25433</v>
      </c>
      <c r="C243" s="1">
        <v>3044</v>
      </c>
      <c r="D243" t="s">
        <v>25110</v>
      </c>
      <c r="E243" t="s">
        <v>25434</v>
      </c>
      <c r="F243" t="s">
        <v>250</v>
      </c>
      <c r="G243">
        <v>1</v>
      </c>
      <c r="H243" t="b">
        <f t="shared" si="3"/>
        <v>0</v>
      </c>
    </row>
    <row r="244" spans="1:8" x14ac:dyDescent="0.2">
      <c r="B244" t="s">
        <v>25435</v>
      </c>
      <c r="C244" s="1">
        <v>1737</v>
      </c>
      <c r="H244" t="b">
        <f t="shared" si="3"/>
        <v>0</v>
      </c>
    </row>
    <row r="245" spans="1:8" x14ac:dyDescent="0.2">
      <c r="A245" t="s">
        <v>252</v>
      </c>
      <c r="B245" t="s">
        <v>25436</v>
      </c>
      <c r="C245" s="1">
        <v>6181</v>
      </c>
      <c r="D245" t="s">
        <v>25110</v>
      </c>
      <c r="E245" t="s">
        <v>25437</v>
      </c>
      <c r="F245" t="s">
        <v>252</v>
      </c>
      <c r="G245">
        <v>1</v>
      </c>
      <c r="H245" t="b">
        <f t="shared" si="3"/>
        <v>0</v>
      </c>
    </row>
    <row r="246" spans="1:8" x14ac:dyDescent="0.2">
      <c r="B246" t="s">
        <v>25438</v>
      </c>
      <c r="C246" s="1">
        <v>10309</v>
      </c>
      <c r="D246" t="s">
        <v>25102</v>
      </c>
      <c r="E246" t="s">
        <v>25439</v>
      </c>
      <c r="G246">
        <v>1</v>
      </c>
      <c r="H246" t="b">
        <f t="shared" si="3"/>
        <v>1</v>
      </c>
    </row>
    <row r="247" spans="1:8" x14ac:dyDescent="0.2">
      <c r="A247" t="s">
        <v>254</v>
      </c>
      <c r="B247" t="s">
        <v>25440</v>
      </c>
      <c r="C247" s="1">
        <v>2444</v>
      </c>
      <c r="D247" t="s">
        <v>25110</v>
      </c>
      <c r="E247" t="s">
        <v>25441</v>
      </c>
      <c r="F247" t="s">
        <v>254</v>
      </c>
      <c r="G247">
        <v>1</v>
      </c>
      <c r="H247" t="b">
        <f t="shared" si="3"/>
        <v>0</v>
      </c>
    </row>
    <row r="248" spans="1:8" x14ac:dyDescent="0.2">
      <c r="A248" t="s">
        <v>255</v>
      </c>
      <c r="B248" t="s">
        <v>25442</v>
      </c>
      <c r="C248" s="1">
        <v>2708</v>
      </c>
      <c r="D248" t="s">
        <v>25110</v>
      </c>
      <c r="E248" t="s">
        <v>25443</v>
      </c>
      <c r="F248" t="s">
        <v>255</v>
      </c>
      <c r="G248">
        <v>1</v>
      </c>
      <c r="H248" t="b">
        <f t="shared" si="3"/>
        <v>0</v>
      </c>
    </row>
    <row r="249" spans="1:8" x14ac:dyDescent="0.2">
      <c r="A249" t="s">
        <v>256</v>
      </c>
      <c r="B249" t="s">
        <v>25444</v>
      </c>
      <c r="C249" s="1">
        <v>12152</v>
      </c>
      <c r="D249" t="s">
        <v>25110</v>
      </c>
      <c r="E249" t="s">
        <v>25445</v>
      </c>
      <c r="F249" t="s">
        <v>256</v>
      </c>
      <c r="G249">
        <v>1</v>
      </c>
      <c r="H249" t="b">
        <f t="shared" si="3"/>
        <v>0</v>
      </c>
    </row>
    <row r="250" spans="1:8" x14ac:dyDescent="0.2">
      <c r="B250" t="s">
        <v>25446</v>
      </c>
      <c r="C250" t="s">
        <v>25168</v>
      </c>
      <c r="H250" t="b">
        <f t="shared" si="3"/>
        <v>0</v>
      </c>
    </row>
    <row r="251" spans="1:8" x14ac:dyDescent="0.2">
      <c r="A251" t="s">
        <v>258</v>
      </c>
      <c r="B251" t="s">
        <v>25447</v>
      </c>
      <c r="C251" s="1">
        <v>13200</v>
      </c>
      <c r="F251" t="s">
        <v>258</v>
      </c>
      <c r="H251" t="b">
        <f t="shared" si="3"/>
        <v>0</v>
      </c>
    </row>
    <row r="252" spans="1:8" x14ac:dyDescent="0.2">
      <c r="B252" t="s">
        <v>25448</v>
      </c>
      <c r="C252" s="1">
        <v>62521</v>
      </c>
      <c r="H252" t="b">
        <f t="shared" si="3"/>
        <v>0</v>
      </c>
    </row>
    <row r="253" spans="1:8" x14ac:dyDescent="0.2">
      <c r="A253" t="s">
        <v>260</v>
      </c>
      <c r="B253" t="s">
        <v>25449</v>
      </c>
      <c r="C253" s="1">
        <v>11392</v>
      </c>
      <c r="D253" t="s">
        <v>25110</v>
      </c>
      <c r="E253" t="s">
        <v>25450</v>
      </c>
      <c r="F253" t="s">
        <v>260</v>
      </c>
      <c r="G253">
        <v>1</v>
      </c>
      <c r="H253" t="b">
        <f t="shared" si="3"/>
        <v>0</v>
      </c>
    </row>
    <row r="254" spans="1:8" x14ac:dyDescent="0.2">
      <c r="B254" t="s">
        <v>25451</v>
      </c>
      <c r="C254" s="1">
        <v>6275</v>
      </c>
      <c r="H254" t="b">
        <f t="shared" si="3"/>
        <v>0</v>
      </c>
    </row>
    <row r="255" spans="1:8" x14ac:dyDescent="0.2">
      <c r="B255" t="s">
        <v>25452</v>
      </c>
      <c r="C255" s="1">
        <v>442649</v>
      </c>
      <c r="H255" t="b">
        <f t="shared" si="3"/>
        <v>0</v>
      </c>
    </row>
    <row r="256" spans="1:8" x14ac:dyDescent="0.2">
      <c r="A256" t="s">
        <v>263</v>
      </c>
      <c r="B256" t="s">
        <v>25453</v>
      </c>
      <c r="C256" s="1">
        <v>10704</v>
      </c>
      <c r="D256" t="s">
        <v>25110</v>
      </c>
      <c r="E256" t="s">
        <v>25454</v>
      </c>
      <c r="F256" t="s">
        <v>263</v>
      </c>
      <c r="G256">
        <v>1</v>
      </c>
      <c r="H256" t="b">
        <f t="shared" si="3"/>
        <v>0</v>
      </c>
    </row>
    <row r="257" spans="1:8" x14ac:dyDescent="0.2">
      <c r="A257" t="s">
        <v>264</v>
      </c>
      <c r="B257" t="s">
        <v>25455</v>
      </c>
      <c r="C257" s="1">
        <v>7180</v>
      </c>
      <c r="D257" t="s">
        <v>25110</v>
      </c>
      <c r="E257" t="s">
        <v>25456</v>
      </c>
      <c r="F257" t="s">
        <v>264</v>
      </c>
      <c r="G257">
        <v>1</v>
      </c>
      <c r="H257" t="b">
        <f t="shared" si="3"/>
        <v>0</v>
      </c>
    </row>
    <row r="258" spans="1:8" x14ac:dyDescent="0.2">
      <c r="A258" t="s">
        <v>265</v>
      </c>
      <c r="B258" t="s">
        <v>25457</v>
      </c>
      <c r="C258" s="1">
        <v>3100</v>
      </c>
      <c r="D258" t="s">
        <v>25110</v>
      </c>
      <c r="E258" t="s">
        <v>25458</v>
      </c>
      <c r="F258" t="s">
        <v>265</v>
      </c>
      <c r="G258">
        <v>1</v>
      </c>
      <c r="H258" t="b">
        <f t="shared" si="3"/>
        <v>0</v>
      </c>
    </row>
    <row r="259" spans="1:8" x14ac:dyDescent="0.2">
      <c r="B259" t="s">
        <v>25459</v>
      </c>
      <c r="C259" s="1">
        <v>1597</v>
      </c>
      <c r="H259" t="b">
        <f t="shared" si="3"/>
        <v>0</v>
      </c>
    </row>
    <row r="260" spans="1:8" x14ac:dyDescent="0.2">
      <c r="B260" t="s">
        <v>25460</v>
      </c>
      <c r="C260">
        <v>983</v>
      </c>
      <c r="H260" t="b">
        <f t="shared" ref="H260:H323" si="4">IF(AND(F260="",G260=1),TRUE,FALSE)</f>
        <v>0</v>
      </c>
    </row>
    <row r="261" spans="1:8" x14ac:dyDescent="0.2">
      <c r="B261" t="s">
        <v>25461</v>
      </c>
      <c r="C261" t="s">
        <v>25168</v>
      </c>
      <c r="H261" t="b">
        <f t="shared" si="4"/>
        <v>0</v>
      </c>
    </row>
    <row r="262" spans="1:8" x14ac:dyDescent="0.2">
      <c r="A262" t="s">
        <v>269</v>
      </c>
      <c r="B262" t="s">
        <v>25462</v>
      </c>
      <c r="C262" s="1">
        <v>2897</v>
      </c>
      <c r="D262" t="s">
        <v>25103</v>
      </c>
      <c r="E262" t="s">
        <v>25463</v>
      </c>
      <c r="F262" t="s">
        <v>269</v>
      </c>
      <c r="G262">
        <v>1</v>
      </c>
      <c r="H262" t="b">
        <f t="shared" si="4"/>
        <v>0</v>
      </c>
    </row>
    <row r="263" spans="1:8" x14ac:dyDescent="0.2">
      <c r="A263" t="s">
        <v>270</v>
      </c>
      <c r="B263" t="s">
        <v>25464</v>
      </c>
      <c r="C263" s="1">
        <v>3492</v>
      </c>
      <c r="D263" t="s">
        <v>25110</v>
      </c>
      <c r="E263" t="s">
        <v>25465</v>
      </c>
      <c r="F263" t="s">
        <v>270</v>
      </c>
      <c r="G263">
        <v>1</v>
      </c>
      <c r="H263" t="b">
        <f t="shared" si="4"/>
        <v>0</v>
      </c>
    </row>
    <row r="264" spans="1:8" x14ac:dyDescent="0.2">
      <c r="A264" t="s">
        <v>271</v>
      </c>
      <c r="B264" t="s">
        <v>25466</v>
      </c>
      <c r="C264" s="1">
        <v>17006</v>
      </c>
      <c r="D264" t="s">
        <v>25102</v>
      </c>
      <c r="E264" t="s">
        <v>25467</v>
      </c>
      <c r="F264" t="s">
        <v>271</v>
      </c>
      <c r="G264">
        <v>1</v>
      </c>
      <c r="H264" t="b">
        <f t="shared" si="4"/>
        <v>0</v>
      </c>
    </row>
    <row r="265" spans="1:8" x14ac:dyDescent="0.2">
      <c r="B265" t="s">
        <v>25468</v>
      </c>
      <c r="C265" t="s">
        <v>25168</v>
      </c>
      <c r="H265" t="b">
        <f t="shared" si="4"/>
        <v>0</v>
      </c>
    </row>
    <row r="266" spans="1:8" x14ac:dyDescent="0.2">
      <c r="B266" t="s">
        <v>25469</v>
      </c>
      <c r="C266">
        <v>575</v>
      </c>
      <c r="H266" t="b">
        <f t="shared" si="4"/>
        <v>0</v>
      </c>
    </row>
    <row r="267" spans="1:8" x14ac:dyDescent="0.2">
      <c r="B267" t="s">
        <v>25470</v>
      </c>
      <c r="C267" s="1">
        <v>2569</v>
      </c>
      <c r="H267" t="b">
        <f t="shared" si="4"/>
        <v>0</v>
      </c>
    </row>
    <row r="268" spans="1:8" x14ac:dyDescent="0.2">
      <c r="A268" t="s">
        <v>275</v>
      </c>
      <c r="B268" t="s">
        <v>25471</v>
      </c>
      <c r="C268" s="1">
        <v>26856</v>
      </c>
      <c r="F268" t="s">
        <v>275</v>
      </c>
      <c r="H268" t="b">
        <f t="shared" si="4"/>
        <v>0</v>
      </c>
    </row>
    <row r="269" spans="1:8" x14ac:dyDescent="0.2">
      <c r="B269" t="s">
        <v>25472</v>
      </c>
      <c r="C269" t="s">
        <v>25168</v>
      </c>
      <c r="H269" t="b">
        <f t="shared" si="4"/>
        <v>0</v>
      </c>
    </row>
    <row r="270" spans="1:8" x14ac:dyDescent="0.2">
      <c r="A270" t="s">
        <v>277</v>
      </c>
      <c r="B270" t="s">
        <v>25473</v>
      </c>
      <c r="C270" s="1">
        <v>56748</v>
      </c>
      <c r="D270" t="s">
        <v>25110</v>
      </c>
      <c r="E270" t="s">
        <v>25474</v>
      </c>
      <c r="F270" t="s">
        <v>277</v>
      </c>
      <c r="G270">
        <v>1</v>
      </c>
      <c r="H270" t="b">
        <f t="shared" si="4"/>
        <v>0</v>
      </c>
    </row>
    <row r="271" spans="1:8" x14ac:dyDescent="0.2">
      <c r="B271" t="s">
        <v>25475</v>
      </c>
      <c r="C271" s="1">
        <v>61859</v>
      </c>
      <c r="H271" t="b">
        <f t="shared" si="4"/>
        <v>0</v>
      </c>
    </row>
    <row r="272" spans="1:8" x14ac:dyDescent="0.2">
      <c r="B272" t="s">
        <v>25476</v>
      </c>
      <c r="C272" s="1">
        <v>14213</v>
      </c>
      <c r="H272" t="b">
        <f t="shared" si="4"/>
        <v>0</v>
      </c>
    </row>
    <row r="273" spans="1:8" x14ac:dyDescent="0.2">
      <c r="B273" t="s">
        <v>25477</v>
      </c>
      <c r="C273" t="s">
        <v>25168</v>
      </c>
      <c r="H273" t="b">
        <f t="shared" si="4"/>
        <v>0</v>
      </c>
    </row>
    <row r="274" spans="1:8" x14ac:dyDescent="0.2">
      <c r="B274" t="s">
        <v>25478</v>
      </c>
      <c r="C274" s="1">
        <v>1030</v>
      </c>
      <c r="H274" t="b">
        <f t="shared" si="4"/>
        <v>0</v>
      </c>
    </row>
    <row r="275" spans="1:8" x14ac:dyDescent="0.2">
      <c r="B275" t="s">
        <v>25479</v>
      </c>
      <c r="C275" s="1">
        <v>2737</v>
      </c>
      <c r="H275" t="b">
        <f t="shared" si="4"/>
        <v>0</v>
      </c>
    </row>
    <row r="276" spans="1:8" x14ac:dyDescent="0.2">
      <c r="B276" t="s">
        <v>25480</v>
      </c>
      <c r="C276" s="1">
        <v>49266</v>
      </c>
      <c r="H276" t="b">
        <f t="shared" si="4"/>
        <v>0</v>
      </c>
    </row>
    <row r="277" spans="1:8" x14ac:dyDescent="0.2">
      <c r="B277" t="s">
        <v>25481</v>
      </c>
      <c r="C277" s="1">
        <v>3412</v>
      </c>
      <c r="H277" t="b">
        <f t="shared" si="4"/>
        <v>0</v>
      </c>
    </row>
    <row r="278" spans="1:8" x14ac:dyDescent="0.2">
      <c r="A278" t="s">
        <v>285</v>
      </c>
      <c r="B278" t="s">
        <v>25482</v>
      </c>
      <c r="C278" s="1">
        <v>37272</v>
      </c>
      <c r="F278" t="s">
        <v>285</v>
      </c>
      <c r="H278" t="b">
        <f t="shared" si="4"/>
        <v>0</v>
      </c>
    </row>
    <row r="279" spans="1:8" x14ac:dyDescent="0.2">
      <c r="A279" t="s">
        <v>286</v>
      </c>
      <c r="B279" t="s">
        <v>25483</v>
      </c>
      <c r="C279" s="1">
        <v>7742</v>
      </c>
      <c r="D279" t="s">
        <v>25110</v>
      </c>
      <c r="E279" t="s">
        <v>25484</v>
      </c>
      <c r="F279" t="s">
        <v>286</v>
      </c>
      <c r="G279">
        <v>1</v>
      </c>
      <c r="H279" t="b">
        <f t="shared" si="4"/>
        <v>0</v>
      </c>
    </row>
    <row r="280" spans="1:8" x14ac:dyDescent="0.2">
      <c r="A280" t="s">
        <v>287</v>
      </c>
      <c r="B280" t="s">
        <v>25485</v>
      </c>
      <c r="C280" s="1">
        <v>8380</v>
      </c>
      <c r="D280" t="s">
        <v>25110</v>
      </c>
      <c r="E280" t="s">
        <v>25486</v>
      </c>
      <c r="F280" t="s">
        <v>287</v>
      </c>
      <c r="G280">
        <v>1</v>
      </c>
      <c r="H280" t="b">
        <f t="shared" si="4"/>
        <v>0</v>
      </c>
    </row>
    <row r="281" spans="1:8" x14ac:dyDescent="0.2">
      <c r="A281" t="s">
        <v>288</v>
      </c>
      <c r="B281" t="s">
        <v>25487</v>
      </c>
      <c r="C281" t="s">
        <v>25168</v>
      </c>
      <c r="D281" t="s">
        <v>25110</v>
      </c>
      <c r="E281" t="s">
        <v>25488</v>
      </c>
      <c r="F281" t="s">
        <v>288</v>
      </c>
      <c r="G281">
        <v>1</v>
      </c>
      <c r="H281" t="b">
        <f t="shared" si="4"/>
        <v>0</v>
      </c>
    </row>
    <row r="282" spans="1:8" x14ac:dyDescent="0.2">
      <c r="A282" t="s">
        <v>289</v>
      </c>
      <c r="B282" t="s">
        <v>25489</v>
      </c>
      <c r="C282" s="1">
        <v>8099</v>
      </c>
      <c r="D282" t="s">
        <v>25110</v>
      </c>
      <c r="E282" t="s">
        <v>25490</v>
      </c>
      <c r="F282" t="s">
        <v>289</v>
      </c>
      <c r="G282">
        <v>1</v>
      </c>
      <c r="H282" t="b">
        <f t="shared" si="4"/>
        <v>0</v>
      </c>
    </row>
    <row r="283" spans="1:8" x14ac:dyDescent="0.2">
      <c r="A283" t="s">
        <v>290</v>
      </c>
      <c r="B283" t="s">
        <v>25491</v>
      </c>
      <c r="C283" s="1">
        <v>12650</v>
      </c>
      <c r="D283" t="s">
        <v>25110</v>
      </c>
      <c r="E283" t="s">
        <v>25492</v>
      </c>
      <c r="F283" t="s">
        <v>290</v>
      </c>
      <c r="G283">
        <v>1</v>
      </c>
      <c r="H283" t="b">
        <f t="shared" si="4"/>
        <v>0</v>
      </c>
    </row>
    <row r="284" spans="1:8" x14ac:dyDescent="0.2">
      <c r="A284" t="s">
        <v>291</v>
      </c>
      <c r="B284" t="s">
        <v>25493</v>
      </c>
      <c r="C284" s="1">
        <v>3852</v>
      </c>
      <c r="D284" t="s">
        <v>25103</v>
      </c>
      <c r="E284" t="s">
        <v>25494</v>
      </c>
      <c r="F284" t="s">
        <v>291</v>
      </c>
      <c r="G284">
        <v>1</v>
      </c>
      <c r="H284" t="b">
        <f t="shared" si="4"/>
        <v>0</v>
      </c>
    </row>
    <row r="285" spans="1:8" x14ac:dyDescent="0.2">
      <c r="A285" t="s">
        <v>292</v>
      </c>
      <c r="B285" t="s">
        <v>25495</v>
      </c>
      <c r="C285" s="1">
        <v>6762</v>
      </c>
      <c r="D285" t="s">
        <v>25103</v>
      </c>
      <c r="E285" t="s">
        <v>25496</v>
      </c>
      <c r="F285" t="s">
        <v>292</v>
      </c>
      <c r="G285">
        <v>1</v>
      </c>
      <c r="H285" t="b">
        <f t="shared" si="4"/>
        <v>0</v>
      </c>
    </row>
    <row r="286" spans="1:8" x14ac:dyDescent="0.2">
      <c r="A286" t="s">
        <v>293</v>
      </c>
      <c r="B286" t="s">
        <v>25497</v>
      </c>
      <c r="C286" s="1">
        <v>4837</v>
      </c>
      <c r="D286" t="s">
        <v>25110</v>
      </c>
      <c r="E286" t="s">
        <v>25498</v>
      </c>
      <c r="F286" t="s">
        <v>293</v>
      </c>
      <c r="G286">
        <v>1</v>
      </c>
      <c r="H286" t="b">
        <f t="shared" si="4"/>
        <v>0</v>
      </c>
    </row>
    <row r="287" spans="1:8" x14ac:dyDescent="0.2">
      <c r="B287" t="s">
        <v>25499</v>
      </c>
      <c r="C287" s="1">
        <v>9687</v>
      </c>
      <c r="H287" t="b">
        <f t="shared" si="4"/>
        <v>0</v>
      </c>
    </row>
    <row r="288" spans="1:8" x14ac:dyDescent="0.2">
      <c r="A288" t="s">
        <v>295</v>
      </c>
      <c r="B288" t="s">
        <v>25500</v>
      </c>
      <c r="C288" s="1">
        <v>5242</v>
      </c>
      <c r="D288" t="s">
        <v>25110</v>
      </c>
      <c r="E288" t="s">
        <v>25501</v>
      </c>
      <c r="F288" t="s">
        <v>295</v>
      </c>
      <c r="G288">
        <v>1</v>
      </c>
      <c r="H288" t="b">
        <f t="shared" si="4"/>
        <v>0</v>
      </c>
    </row>
    <row r="289" spans="1:8" x14ac:dyDescent="0.2">
      <c r="B289" t="s">
        <v>25502</v>
      </c>
      <c r="C289" s="1">
        <v>3281</v>
      </c>
      <c r="H289" t="b">
        <f t="shared" si="4"/>
        <v>0</v>
      </c>
    </row>
    <row r="290" spans="1:8" x14ac:dyDescent="0.2">
      <c r="A290" t="s">
        <v>297</v>
      </c>
      <c r="B290" t="s">
        <v>25503</v>
      </c>
      <c r="C290" s="1">
        <v>9644</v>
      </c>
      <c r="D290" t="s">
        <v>25102</v>
      </c>
      <c r="E290" t="s">
        <v>25504</v>
      </c>
      <c r="F290" t="s">
        <v>297</v>
      </c>
      <c r="G290">
        <v>1</v>
      </c>
      <c r="H290" t="b">
        <f t="shared" si="4"/>
        <v>0</v>
      </c>
    </row>
    <row r="291" spans="1:8" x14ac:dyDescent="0.2">
      <c r="B291" t="s">
        <v>25505</v>
      </c>
      <c r="C291" t="s">
        <v>25168</v>
      </c>
      <c r="H291" t="b">
        <f t="shared" si="4"/>
        <v>0</v>
      </c>
    </row>
    <row r="292" spans="1:8" x14ac:dyDescent="0.2">
      <c r="B292" t="s">
        <v>25506</v>
      </c>
      <c r="C292" s="1">
        <v>7737</v>
      </c>
      <c r="H292" t="b">
        <f t="shared" si="4"/>
        <v>0</v>
      </c>
    </row>
    <row r="293" spans="1:8" x14ac:dyDescent="0.2">
      <c r="B293" t="s">
        <v>25507</v>
      </c>
      <c r="C293">
        <v>619</v>
      </c>
      <c r="H293" t="b">
        <f t="shared" si="4"/>
        <v>0</v>
      </c>
    </row>
    <row r="294" spans="1:8" x14ac:dyDescent="0.2">
      <c r="B294" t="s">
        <v>25508</v>
      </c>
      <c r="C294" s="1">
        <v>125936</v>
      </c>
      <c r="H294" t="b">
        <f t="shared" si="4"/>
        <v>0</v>
      </c>
    </row>
    <row r="295" spans="1:8" x14ac:dyDescent="0.2">
      <c r="B295" t="s">
        <v>25509</v>
      </c>
      <c r="C295">
        <v>532</v>
      </c>
      <c r="D295" t="s">
        <v>25110</v>
      </c>
      <c r="E295" t="s">
        <v>25510</v>
      </c>
      <c r="G295">
        <v>1</v>
      </c>
      <c r="H295" t="b">
        <f t="shared" si="4"/>
        <v>1</v>
      </c>
    </row>
    <row r="296" spans="1:8" x14ac:dyDescent="0.2">
      <c r="A296" t="s">
        <v>303</v>
      </c>
      <c r="B296" t="s">
        <v>25511</v>
      </c>
      <c r="C296" s="1">
        <v>4984</v>
      </c>
      <c r="F296" t="s">
        <v>303</v>
      </c>
      <c r="H296" t="b">
        <f t="shared" si="4"/>
        <v>0</v>
      </c>
    </row>
    <row r="297" spans="1:8" x14ac:dyDescent="0.2">
      <c r="B297" t="s">
        <v>25512</v>
      </c>
      <c r="C297">
        <v>227</v>
      </c>
      <c r="H297" t="b">
        <f t="shared" si="4"/>
        <v>0</v>
      </c>
    </row>
    <row r="298" spans="1:8" x14ac:dyDescent="0.2">
      <c r="B298" t="s">
        <v>25513</v>
      </c>
      <c r="C298" s="1">
        <v>20321</v>
      </c>
      <c r="H298" t="b">
        <f t="shared" si="4"/>
        <v>0</v>
      </c>
    </row>
    <row r="299" spans="1:8" x14ac:dyDescent="0.2">
      <c r="B299" t="s">
        <v>25514</v>
      </c>
      <c r="C299" s="1">
        <v>23766</v>
      </c>
      <c r="H299" t="b">
        <f t="shared" si="4"/>
        <v>0</v>
      </c>
    </row>
    <row r="300" spans="1:8" x14ac:dyDescent="0.2">
      <c r="B300" t="s">
        <v>25515</v>
      </c>
      <c r="C300" s="1">
        <v>18175</v>
      </c>
      <c r="D300" t="s">
        <v>25102</v>
      </c>
      <c r="E300" t="s">
        <v>25516</v>
      </c>
      <c r="G300">
        <v>1</v>
      </c>
      <c r="H300" t="b">
        <f t="shared" si="4"/>
        <v>1</v>
      </c>
    </row>
    <row r="301" spans="1:8" x14ac:dyDescent="0.2">
      <c r="B301" t="s">
        <v>25517</v>
      </c>
      <c r="C301" s="1">
        <v>108138</v>
      </c>
      <c r="H301" t="b">
        <f t="shared" si="4"/>
        <v>0</v>
      </c>
    </row>
    <row r="302" spans="1:8" x14ac:dyDescent="0.2">
      <c r="A302" t="s">
        <v>309</v>
      </c>
      <c r="B302" t="s">
        <v>25518</v>
      </c>
      <c r="C302" s="1">
        <v>5828</v>
      </c>
      <c r="D302" t="s">
        <v>25103</v>
      </c>
      <c r="E302" t="s">
        <v>25519</v>
      </c>
      <c r="F302" t="s">
        <v>309</v>
      </c>
      <c r="G302">
        <v>1</v>
      </c>
      <c r="H302" t="b">
        <f t="shared" si="4"/>
        <v>0</v>
      </c>
    </row>
    <row r="303" spans="1:8" x14ac:dyDescent="0.2">
      <c r="B303" t="s">
        <v>25520</v>
      </c>
      <c r="C303" s="1">
        <v>633946</v>
      </c>
      <c r="H303" t="b">
        <f t="shared" si="4"/>
        <v>0</v>
      </c>
    </row>
    <row r="304" spans="1:8" x14ac:dyDescent="0.2">
      <c r="A304" t="s">
        <v>311</v>
      </c>
      <c r="B304" t="s">
        <v>25521</v>
      </c>
      <c r="C304" s="1">
        <v>15257</v>
      </c>
      <c r="D304" t="s">
        <v>25102</v>
      </c>
      <c r="E304" t="s">
        <v>25522</v>
      </c>
      <c r="F304" t="s">
        <v>311</v>
      </c>
      <c r="G304">
        <v>1</v>
      </c>
      <c r="H304" t="b">
        <f t="shared" si="4"/>
        <v>0</v>
      </c>
    </row>
    <row r="305" spans="1:8" x14ac:dyDescent="0.2">
      <c r="B305" t="s">
        <v>25523</v>
      </c>
      <c r="C305" t="s">
        <v>25168</v>
      </c>
      <c r="H305" t="b">
        <f t="shared" si="4"/>
        <v>0</v>
      </c>
    </row>
    <row r="306" spans="1:8" x14ac:dyDescent="0.2">
      <c r="B306" t="s">
        <v>25524</v>
      </c>
      <c r="C306" s="1">
        <v>1121</v>
      </c>
      <c r="H306" t="b">
        <f t="shared" si="4"/>
        <v>0</v>
      </c>
    </row>
    <row r="307" spans="1:8" x14ac:dyDescent="0.2">
      <c r="A307" t="s">
        <v>314</v>
      </c>
      <c r="B307" t="s">
        <v>25525</v>
      </c>
      <c r="C307" s="1">
        <v>4960</v>
      </c>
      <c r="D307" t="s">
        <v>25110</v>
      </c>
      <c r="E307" t="s">
        <v>25526</v>
      </c>
      <c r="F307" t="s">
        <v>314</v>
      </c>
      <c r="G307">
        <v>1</v>
      </c>
      <c r="H307" t="b">
        <f t="shared" si="4"/>
        <v>0</v>
      </c>
    </row>
    <row r="308" spans="1:8" x14ac:dyDescent="0.2">
      <c r="B308" t="s">
        <v>25527</v>
      </c>
      <c r="C308" t="s">
        <v>25168</v>
      </c>
      <c r="H308" t="b">
        <f t="shared" si="4"/>
        <v>0</v>
      </c>
    </row>
    <row r="309" spans="1:8" x14ac:dyDescent="0.2">
      <c r="B309" t="s">
        <v>25528</v>
      </c>
      <c r="C309">
        <v>483</v>
      </c>
      <c r="H309" t="b">
        <f t="shared" si="4"/>
        <v>0</v>
      </c>
    </row>
    <row r="310" spans="1:8" x14ac:dyDescent="0.2">
      <c r="B310" t="s">
        <v>25529</v>
      </c>
      <c r="C310" s="1">
        <v>14264</v>
      </c>
      <c r="H310" t="b">
        <f t="shared" si="4"/>
        <v>0</v>
      </c>
    </row>
    <row r="311" spans="1:8" x14ac:dyDescent="0.2">
      <c r="A311" t="s">
        <v>318</v>
      </c>
      <c r="B311" t="s">
        <v>25530</v>
      </c>
      <c r="C311" s="1">
        <v>9579</v>
      </c>
      <c r="D311" t="s">
        <v>25102</v>
      </c>
      <c r="E311" t="s">
        <v>25531</v>
      </c>
      <c r="F311" t="s">
        <v>318</v>
      </c>
      <c r="G311">
        <v>1</v>
      </c>
      <c r="H311" t="b">
        <f t="shared" si="4"/>
        <v>0</v>
      </c>
    </row>
    <row r="312" spans="1:8" x14ac:dyDescent="0.2">
      <c r="A312" t="s">
        <v>319</v>
      </c>
      <c r="B312" t="s">
        <v>25532</v>
      </c>
      <c r="C312" s="1">
        <v>6802</v>
      </c>
      <c r="D312" t="s">
        <v>25102</v>
      </c>
      <c r="E312" t="s">
        <v>25533</v>
      </c>
      <c r="F312" t="s">
        <v>319</v>
      </c>
      <c r="G312">
        <v>1</v>
      </c>
      <c r="H312" t="b">
        <f t="shared" si="4"/>
        <v>0</v>
      </c>
    </row>
    <row r="313" spans="1:8" x14ac:dyDescent="0.2">
      <c r="B313" t="s">
        <v>25534</v>
      </c>
      <c r="C313" s="1">
        <v>2900</v>
      </c>
      <c r="H313" t="b">
        <f t="shared" si="4"/>
        <v>0</v>
      </c>
    </row>
    <row r="314" spans="1:8" x14ac:dyDescent="0.2">
      <c r="A314" t="s">
        <v>321</v>
      </c>
      <c r="B314" t="s">
        <v>25535</v>
      </c>
      <c r="C314" s="1">
        <v>8271</v>
      </c>
      <c r="D314" t="s">
        <v>25103</v>
      </c>
      <c r="E314" t="s">
        <v>25536</v>
      </c>
      <c r="F314" t="s">
        <v>321</v>
      </c>
      <c r="G314">
        <v>1</v>
      </c>
      <c r="H314" t="b">
        <f t="shared" si="4"/>
        <v>0</v>
      </c>
    </row>
    <row r="315" spans="1:8" x14ac:dyDescent="0.2">
      <c r="B315" t="s">
        <v>25537</v>
      </c>
      <c r="C315" s="1">
        <v>3079</v>
      </c>
      <c r="H315" t="b">
        <f t="shared" si="4"/>
        <v>0</v>
      </c>
    </row>
    <row r="316" spans="1:8" x14ac:dyDescent="0.2">
      <c r="B316" t="s">
        <v>25538</v>
      </c>
      <c r="C316" t="s">
        <v>25168</v>
      </c>
      <c r="H316" t="b">
        <f t="shared" si="4"/>
        <v>0</v>
      </c>
    </row>
    <row r="317" spans="1:8" x14ac:dyDescent="0.2">
      <c r="A317" t="s">
        <v>324</v>
      </c>
      <c r="B317" t="s">
        <v>25539</v>
      </c>
      <c r="C317" s="1">
        <v>4590</v>
      </c>
      <c r="D317" t="s">
        <v>25110</v>
      </c>
      <c r="E317" t="s">
        <v>25540</v>
      </c>
      <c r="F317" t="s">
        <v>324</v>
      </c>
      <c r="G317">
        <v>1</v>
      </c>
      <c r="H317" t="b">
        <f t="shared" si="4"/>
        <v>0</v>
      </c>
    </row>
    <row r="318" spans="1:8" x14ac:dyDescent="0.2">
      <c r="A318" t="s">
        <v>325</v>
      </c>
      <c r="B318" t="s">
        <v>25541</v>
      </c>
      <c r="C318" s="1">
        <v>12929</v>
      </c>
      <c r="D318" t="s">
        <v>25102</v>
      </c>
      <c r="E318" t="s">
        <v>25542</v>
      </c>
      <c r="F318" t="s">
        <v>325</v>
      </c>
      <c r="G318">
        <v>1</v>
      </c>
      <c r="H318" t="b">
        <f t="shared" si="4"/>
        <v>0</v>
      </c>
    </row>
    <row r="319" spans="1:8" x14ac:dyDescent="0.2">
      <c r="A319" t="s">
        <v>326</v>
      </c>
      <c r="B319" t="s">
        <v>25543</v>
      </c>
      <c r="C319" s="1">
        <v>58022</v>
      </c>
      <c r="D319" t="s">
        <v>25102</v>
      </c>
      <c r="E319" t="s">
        <v>25544</v>
      </c>
      <c r="F319" t="s">
        <v>326</v>
      </c>
      <c r="G319">
        <v>1</v>
      </c>
      <c r="H319" t="b">
        <f t="shared" si="4"/>
        <v>0</v>
      </c>
    </row>
    <row r="320" spans="1:8" x14ac:dyDescent="0.2">
      <c r="B320" t="s">
        <v>25545</v>
      </c>
      <c r="C320" t="s">
        <v>25168</v>
      </c>
      <c r="H320" t="b">
        <f t="shared" si="4"/>
        <v>0</v>
      </c>
    </row>
    <row r="321" spans="1:8" x14ac:dyDescent="0.2">
      <c r="A321" t="s">
        <v>328</v>
      </c>
      <c r="B321" t="s">
        <v>25546</v>
      </c>
      <c r="C321" s="1">
        <v>4229</v>
      </c>
      <c r="D321" t="s">
        <v>25110</v>
      </c>
      <c r="E321" t="s">
        <v>25547</v>
      </c>
      <c r="F321" t="s">
        <v>328</v>
      </c>
      <c r="G321">
        <v>1</v>
      </c>
      <c r="H321" t="b">
        <f t="shared" si="4"/>
        <v>0</v>
      </c>
    </row>
    <row r="322" spans="1:8" x14ac:dyDescent="0.2">
      <c r="A322" t="s">
        <v>329</v>
      </c>
      <c r="B322" t="s">
        <v>25548</v>
      </c>
      <c r="C322" s="1">
        <v>67748</v>
      </c>
      <c r="D322" t="s">
        <v>25102</v>
      </c>
      <c r="E322" t="s">
        <v>25549</v>
      </c>
      <c r="F322" t="s">
        <v>329</v>
      </c>
      <c r="G322">
        <v>1</v>
      </c>
      <c r="H322" t="b">
        <f t="shared" si="4"/>
        <v>0</v>
      </c>
    </row>
    <row r="323" spans="1:8" x14ac:dyDescent="0.2">
      <c r="B323" t="s">
        <v>25550</v>
      </c>
      <c r="C323">
        <v>305</v>
      </c>
      <c r="H323" t="b">
        <f t="shared" si="4"/>
        <v>0</v>
      </c>
    </row>
    <row r="324" spans="1:8" x14ac:dyDescent="0.2">
      <c r="B324" t="s">
        <v>25551</v>
      </c>
      <c r="C324">
        <v>922</v>
      </c>
      <c r="H324" t="b">
        <f t="shared" ref="H324:H387" si="5">IF(AND(F324="",G324=1),TRUE,FALSE)</f>
        <v>0</v>
      </c>
    </row>
    <row r="325" spans="1:8" x14ac:dyDescent="0.2">
      <c r="A325" t="s">
        <v>332</v>
      </c>
      <c r="B325" t="s">
        <v>25552</v>
      </c>
      <c r="C325" s="1">
        <v>6901</v>
      </c>
      <c r="D325" t="s">
        <v>25110</v>
      </c>
      <c r="E325" t="s">
        <v>25553</v>
      </c>
      <c r="F325" t="s">
        <v>332</v>
      </c>
      <c r="G325">
        <v>1</v>
      </c>
      <c r="H325" t="b">
        <f t="shared" si="5"/>
        <v>0</v>
      </c>
    </row>
    <row r="326" spans="1:8" x14ac:dyDescent="0.2">
      <c r="A326" t="s">
        <v>333</v>
      </c>
      <c r="B326" t="s">
        <v>25554</v>
      </c>
      <c r="C326" s="1">
        <v>1600</v>
      </c>
      <c r="D326" t="s">
        <v>25110</v>
      </c>
      <c r="E326" t="s">
        <v>25555</v>
      </c>
      <c r="F326" t="s">
        <v>333</v>
      </c>
      <c r="G326">
        <v>1</v>
      </c>
      <c r="H326" t="b">
        <f t="shared" si="5"/>
        <v>0</v>
      </c>
    </row>
    <row r="327" spans="1:8" x14ac:dyDescent="0.2">
      <c r="B327" t="s">
        <v>25556</v>
      </c>
      <c r="C327" s="1">
        <v>15240</v>
      </c>
      <c r="H327" t="b">
        <f t="shared" si="5"/>
        <v>0</v>
      </c>
    </row>
    <row r="328" spans="1:8" x14ac:dyDescent="0.2">
      <c r="A328" t="s">
        <v>335</v>
      </c>
      <c r="B328" t="s">
        <v>25557</v>
      </c>
      <c r="C328" s="1">
        <v>12984</v>
      </c>
      <c r="D328" t="s">
        <v>25110</v>
      </c>
      <c r="E328" t="s">
        <v>25558</v>
      </c>
      <c r="F328" t="s">
        <v>335</v>
      </c>
      <c r="G328">
        <v>1</v>
      </c>
      <c r="H328" t="b">
        <f t="shared" si="5"/>
        <v>0</v>
      </c>
    </row>
    <row r="329" spans="1:8" x14ac:dyDescent="0.2">
      <c r="B329" t="s">
        <v>25559</v>
      </c>
      <c r="C329" s="1">
        <v>2839</v>
      </c>
      <c r="H329" t="b">
        <f t="shared" si="5"/>
        <v>0</v>
      </c>
    </row>
    <row r="330" spans="1:8" x14ac:dyDescent="0.2">
      <c r="B330" t="s">
        <v>25560</v>
      </c>
      <c r="C330" t="s">
        <v>25168</v>
      </c>
      <c r="H330" t="b">
        <f t="shared" si="5"/>
        <v>0</v>
      </c>
    </row>
    <row r="331" spans="1:8" x14ac:dyDescent="0.2">
      <c r="A331" t="s">
        <v>338</v>
      </c>
      <c r="B331" t="s">
        <v>25561</v>
      </c>
      <c r="C331" s="1">
        <v>3216</v>
      </c>
      <c r="D331" t="s">
        <v>25110</v>
      </c>
      <c r="E331" t="s">
        <v>25562</v>
      </c>
      <c r="F331" t="s">
        <v>338</v>
      </c>
      <c r="G331">
        <v>1</v>
      </c>
      <c r="H331" t="b">
        <f t="shared" si="5"/>
        <v>0</v>
      </c>
    </row>
    <row r="332" spans="1:8" x14ac:dyDescent="0.2">
      <c r="A332" t="s">
        <v>339</v>
      </c>
      <c r="B332" t="s">
        <v>25563</v>
      </c>
      <c r="C332" s="1">
        <v>21975</v>
      </c>
      <c r="D332" t="s">
        <v>25102</v>
      </c>
      <c r="E332" t="s">
        <v>25564</v>
      </c>
      <c r="F332" t="s">
        <v>339</v>
      </c>
      <c r="G332">
        <v>1</v>
      </c>
      <c r="H332" t="b">
        <f t="shared" si="5"/>
        <v>0</v>
      </c>
    </row>
    <row r="333" spans="1:8" x14ac:dyDescent="0.2">
      <c r="B333" t="s">
        <v>25565</v>
      </c>
      <c r="C333" t="s">
        <v>25168</v>
      </c>
      <c r="H333" t="b">
        <f t="shared" si="5"/>
        <v>0</v>
      </c>
    </row>
    <row r="334" spans="1:8" x14ac:dyDescent="0.2">
      <c r="B334" t="s">
        <v>25566</v>
      </c>
      <c r="C334" s="1">
        <v>5742</v>
      </c>
      <c r="H334" t="b">
        <f t="shared" si="5"/>
        <v>0</v>
      </c>
    </row>
    <row r="335" spans="1:8" x14ac:dyDescent="0.2">
      <c r="A335" t="s">
        <v>342</v>
      </c>
      <c r="B335" t="s">
        <v>25567</v>
      </c>
      <c r="C335" s="1">
        <v>30899</v>
      </c>
      <c r="D335" t="s">
        <v>25102</v>
      </c>
      <c r="E335" t="s">
        <v>25568</v>
      </c>
      <c r="F335" t="s">
        <v>342</v>
      </c>
      <c r="G335">
        <v>1</v>
      </c>
      <c r="H335" t="b">
        <f t="shared" si="5"/>
        <v>0</v>
      </c>
    </row>
    <row r="336" spans="1:8" x14ac:dyDescent="0.2">
      <c r="B336" t="s">
        <v>25569</v>
      </c>
      <c r="C336">
        <v>644</v>
      </c>
      <c r="H336" t="b">
        <f t="shared" si="5"/>
        <v>0</v>
      </c>
    </row>
    <row r="337" spans="1:8" x14ac:dyDescent="0.2">
      <c r="A337" t="s">
        <v>344</v>
      </c>
      <c r="B337" t="s">
        <v>25570</v>
      </c>
      <c r="C337" s="1">
        <v>11146</v>
      </c>
      <c r="D337" t="s">
        <v>25110</v>
      </c>
      <c r="E337" t="s">
        <v>25571</v>
      </c>
      <c r="F337" t="s">
        <v>344</v>
      </c>
      <c r="G337">
        <v>1</v>
      </c>
      <c r="H337" t="b">
        <f t="shared" si="5"/>
        <v>0</v>
      </c>
    </row>
    <row r="338" spans="1:8" x14ac:dyDescent="0.2">
      <c r="A338" t="s">
        <v>345</v>
      </c>
      <c r="B338" t="s">
        <v>25572</v>
      </c>
      <c r="C338" s="1">
        <v>2829</v>
      </c>
      <c r="D338" t="s">
        <v>25103</v>
      </c>
      <c r="E338" t="s">
        <v>25573</v>
      </c>
      <c r="F338" t="s">
        <v>345</v>
      </c>
      <c r="G338">
        <v>1</v>
      </c>
      <c r="H338" t="b">
        <f t="shared" si="5"/>
        <v>0</v>
      </c>
    </row>
    <row r="339" spans="1:8" x14ac:dyDescent="0.2">
      <c r="B339" t="s">
        <v>25574</v>
      </c>
      <c r="C339">
        <v>740</v>
      </c>
      <c r="H339" t="b">
        <f t="shared" si="5"/>
        <v>0</v>
      </c>
    </row>
    <row r="340" spans="1:8" x14ac:dyDescent="0.2">
      <c r="B340" t="s">
        <v>25575</v>
      </c>
      <c r="C340" t="s">
        <v>25168</v>
      </c>
      <c r="H340" t="b">
        <f t="shared" si="5"/>
        <v>0</v>
      </c>
    </row>
    <row r="341" spans="1:8" x14ac:dyDescent="0.2">
      <c r="A341" t="s">
        <v>348</v>
      </c>
      <c r="B341" t="s">
        <v>25576</v>
      </c>
      <c r="C341" s="1">
        <v>6070</v>
      </c>
      <c r="D341" t="s">
        <v>25102</v>
      </c>
      <c r="E341" t="s">
        <v>25577</v>
      </c>
      <c r="F341" t="s">
        <v>348</v>
      </c>
      <c r="G341">
        <v>1</v>
      </c>
      <c r="H341" t="b">
        <f t="shared" si="5"/>
        <v>0</v>
      </c>
    </row>
    <row r="342" spans="1:8" x14ac:dyDescent="0.2">
      <c r="A342" t="s">
        <v>349</v>
      </c>
      <c r="B342" t="s">
        <v>25578</v>
      </c>
      <c r="C342" s="1">
        <v>114000</v>
      </c>
      <c r="F342" t="s">
        <v>349</v>
      </c>
      <c r="H342" t="b">
        <f t="shared" si="5"/>
        <v>0</v>
      </c>
    </row>
    <row r="343" spans="1:8" x14ac:dyDescent="0.2">
      <c r="A343" t="s">
        <v>350</v>
      </c>
      <c r="B343" t="s">
        <v>25579</v>
      </c>
      <c r="C343" s="1">
        <v>12435</v>
      </c>
      <c r="D343" t="s">
        <v>25110</v>
      </c>
      <c r="E343" t="s">
        <v>25580</v>
      </c>
      <c r="F343" t="s">
        <v>350</v>
      </c>
      <c r="G343">
        <v>1</v>
      </c>
      <c r="H343" t="b">
        <f t="shared" si="5"/>
        <v>0</v>
      </c>
    </row>
    <row r="344" spans="1:8" x14ac:dyDescent="0.2">
      <c r="A344" t="s">
        <v>351</v>
      </c>
      <c r="B344" t="s">
        <v>25581</v>
      </c>
      <c r="C344" s="1">
        <v>12655</v>
      </c>
      <c r="D344" t="s">
        <v>25110</v>
      </c>
      <c r="E344" t="s">
        <v>25582</v>
      </c>
      <c r="F344" t="s">
        <v>351</v>
      </c>
      <c r="G344">
        <v>1</v>
      </c>
      <c r="H344" t="b">
        <f t="shared" si="5"/>
        <v>0</v>
      </c>
    </row>
    <row r="345" spans="1:8" x14ac:dyDescent="0.2">
      <c r="B345" t="s">
        <v>25583</v>
      </c>
      <c r="C345" s="1">
        <v>1190</v>
      </c>
      <c r="H345" t="b">
        <f t="shared" si="5"/>
        <v>0</v>
      </c>
    </row>
    <row r="346" spans="1:8" x14ac:dyDescent="0.2">
      <c r="A346" t="s">
        <v>353</v>
      </c>
      <c r="B346" t="s">
        <v>25584</v>
      </c>
      <c r="C346" s="1">
        <v>3212</v>
      </c>
      <c r="F346" t="s">
        <v>353</v>
      </c>
      <c r="H346" t="b">
        <f t="shared" si="5"/>
        <v>0</v>
      </c>
    </row>
    <row r="347" spans="1:8" x14ac:dyDescent="0.2">
      <c r="A347" t="s">
        <v>354</v>
      </c>
      <c r="B347" t="s">
        <v>25585</v>
      </c>
      <c r="C347" s="1">
        <v>53151</v>
      </c>
      <c r="D347" t="s">
        <v>25110</v>
      </c>
      <c r="E347" t="s">
        <v>25586</v>
      </c>
      <c r="F347" t="s">
        <v>354</v>
      </c>
      <c r="G347">
        <v>1</v>
      </c>
      <c r="H347" t="b">
        <f t="shared" si="5"/>
        <v>0</v>
      </c>
    </row>
    <row r="348" spans="1:8" x14ac:dyDescent="0.2">
      <c r="A348" t="s">
        <v>355</v>
      </c>
      <c r="B348" t="s">
        <v>25587</v>
      </c>
      <c r="C348" s="1">
        <v>12252</v>
      </c>
      <c r="D348" t="s">
        <v>25102</v>
      </c>
      <c r="E348" t="s">
        <v>25588</v>
      </c>
      <c r="F348" t="s">
        <v>355</v>
      </c>
      <c r="G348">
        <v>1</v>
      </c>
      <c r="H348" t="b">
        <f t="shared" si="5"/>
        <v>0</v>
      </c>
    </row>
    <row r="349" spans="1:8" x14ac:dyDescent="0.2">
      <c r="B349" t="s">
        <v>25589</v>
      </c>
      <c r="C349" s="1">
        <v>55261</v>
      </c>
      <c r="H349" t="b">
        <f t="shared" si="5"/>
        <v>0</v>
      </c>
    </row>
    <row r="350" spans="1:8" x14ac:dyDescent="0.2">
      <c r="B350" t="s">
        <v>25590</v>
      </c>
      <c r="C350">
        <v>981</v>
      </c>
      <c r="H350" t="b">
        <f t="shared" si="5"/>
        <v>0</v>
      </c>
    </row>
    <row r="351" spans="1:8" x14ac:dyDescent="0.2">
      <c r="A351" t="s">
        <v>358</v>
      </c>
      <c r="B351" t="s">
        <v>25591</v>
      </c>
      <c r="C351" s="1">
        <v>17296</v>
      </c>
      <c r="F351" t="s">
        <v>358</v>
      </c>
      <c r="H351" t="b">
        <f t="shared" si="5"/>
        <v>0</v>
      </c>
    </row>
    <row r="352" spans="1:8" x14ac:dyDescent="0.2">
      <c r="A352" t="s">
        <v>359</v>
      </c>
      <c r="B352" t="s">
        <v>25592</v>
      </c>
      <c r="C352" s="1">
        <v>9109</v>
      </c>
      <c r="D352" t="s">
        <v>25110</v>
      </c>
      <c r="E352" t="s">
        <v>25593</v>
      </c>
      <c r="F352" t="s">
        <v>359</v>
      </c>
      <c r="G352">
        <v>1</v>
      </c>
      <c r="H352" t="b">
        <f t="shared" si="5"/>
        <v>0</v>
      </c>
    </row>
    <row r="353" spans="1:8" x14ac:dyDescent="0.2">
      <c r="A353" t="s">
        <v>360</v>
      </c>
      <c r="B353" t="s">
        <v>25594</v>
      </c>
      <c r="C353" s="1">
        <v>15890</v>
      </c>
      <c r="D353" t="s">
        <v>25103</v>
      </c>
      <c r="E353" t="s">
        <v>25595</v>
      </c>
      <c r="F353" t="s">
        <v>360</v>
      </c>
      <c r="G353">
        <v>1</v>
      </c>
      <c r="H353" t="b">
        <f t="shared" si="5"/>
        <v>0</v>
      </c>
    </row>
    <row r="354" spans="1:8" x14ac:dyDescent="0.2">
      <c r="A354" t="s">
        <v>361</v>
      </c>
      <c r="B354" t="s">
        <v>25596</v>
      </c>
      <c r="C354" s="1">
        <v>13747</v>
      </c>
      <c r="F354" t="s">
        <v>361</v>
      </c>
      <c r="H354" t="b">
        <f t="shared" si="5"/>
        <v>0</v>
      </c>
    </row>
    <row r="355" spans="1:8" x14ac:dyDescent="0.2">
      <c r="A355" t="s">
        <v>362</v>
      </c>
      <c r="B355" t="s">
        <v>25597</v>
      </c>
      <c r="C355" s="1">
        <v>4876</v>
      </c>
      <c r="D355" t="s">
        <v>25110</v>
      </c>
      <c r="E355" t="s">
        <v>25598</v>
      </c>
      <c r="F355" t="s">
        <v>362</v>
      </c>
      <c r="G355">
        <v>1</v>
      </c>
      <c r="H355" t="b">
        <f t="shared" si="5"/>
        <v>0</v>
      </c>
    </row>
    <row r="356" spans="1:8" x14ac:dyDescent="0.2">
      <c r="A356" t="s">
        <v>363</v>
      </c>
      <c r="B356" t="s">
        <v>25599</v>
      </c>
      <c r="C356" s="1">
        <v>3855</v>
      </c>
      <c r="D356" t="s">
        <v>25110</v>
      </c>
      <c r="E356" t="s">
        <v>25600</v>
      </c>
      <c r="F356" t="s">
        <v>363</v>
      </c>
      <c r="G356">
        <v>1</v>
      </c>
      <c r="H356" t="b">
        <f t="shared" si="5"/>
        <v>0</v>
      </c>
    </row>
    <row r="357" spans="1:8" x14ac:dyDescent="0.2">
      <c r="B357" t="s">
        <v>25601</v>
      </c>
      <c r="C357" t="s">
        <v>25168</v>
      </c>
      <c r="H357" t="b">
        <f t="shared" si="5"/>
        <v>0</v>
      </c>
    </row>
    <row r="358" spans="1:8" x14ac:dyDescent="0.2">
      <c r="A358" t="s">
        <v>365</v>
      </c>
      <c r="B358" t="s">
        <v>25602</v>
      </c>
      <c r="C358" s="1">
        <v>3200</v>
      </c>
      <c r="D358" t="s">
        <v>25103</v>
      </c>
      <c r="E358" t="s">
        <v>25603</v>
      </c>
      <c r="F358" t="s">
        <v>365</v>
      </c>
      <c r="G358">
        <v>1</v>
      </c>
      <c r="H358" t="b">
        <f t="shared" si="5"/>
        <v>0</v>
      </c>
    </row>
    <row r="359" spans="1:8" x14ac:dyDescent="0.2">
      <c r="B359" t="s">
        <v>25604</v>
      </c>
      <c r="C359">
        <v>995</v>
      </c>
      <c r="H359" t="b">
        <f t="shared" si="5"/>
        <v>0</v>
      </c>
    </row>
    <row r="360" spans="1:8" x14ac:dyDescent="0.2">
      <c r="A360" t="s">
        <v>367</v>
      </c>
      <c r="B360" t="s">
        <v>25605</v>
      </c>
      <c r="C360" s="1">
        <v>6498</v>
      </c>
      <c r="D360" t="s">
        <v>25110</v>
      </c>
      <c r="E360" t="s">
        <v>25606</v>
      </c>
      <c r="F360" t="s">
        <v>367</v>
      </c>
      <c r="G360">
        <v>1</v>
      </c>
      <c r="H360" t="b">
        <f t="shared" si="5"/>
        <v>0</v>
      </c>
    </row>
    <row r="361" spans="1:8" x14ac:dyDescent="0.2">
      <c r="B361" t="s">
        <v>25607</v>
      </c>
      <c r="C361" s="1">
        <v>1024</v>
      </c>
      <c r="H361" t="b">
        <f t="shared" si="5"/>
        <v>0</v>
      </c>
    </row>
    <row r="362" spans="1:8" x14ac:dyDescent="0.2">
      <c r="B362" t="s">
        <v>25608</v>
      </c>
      <c r="C362">
        <v>636</v>
      </c>
      <c r="H362" t="b">
        <f t="shared" si="5"/>
        <v>0</v>
      </c>
    </row>
    <row r="363" spans="1:8" x14ac:dyDescent="0.2">
      <c r="A363" t="s">
        <v>370</v>
      </c>
      <c r="B363" t="s">
        <v>25609</v>
      </c>
      <c r="C363" s="1">
        <v>12489</v>
      </c>
      <c r="F363" t="s">
        <v>370</v>
      </c>
      <c r="H363" t="b">
        <f t="shared" si="5"/>
        <v>0</v>
      </c>
    </row>
    <row r="364" spans="1:8" x14ac:dyDescent="0.2">
      <c r="A364" t="s">
        <v>371</v>
      </c>
      <c r="B364" t="s">
        <v>25610</v>
      </c>
      <c r="C364" s="1">
        <v>4685</v>
      </c>
      <c r="D364" t="s">
        <v>25102</v>
      </c>
      <c r="E364" t="s">
        <v>25611</v>
      </c>
      <c r="F364" t="s">
        <v>371</v>
      </c>
      <c r="G364">
        <v>1</v>
      </c>
      <c r="H364" t="b">
        <f t="shared" si="5"/>
        <v>0</v>
      </c>
    </row>
    <row r="365" spans="1:8" x14ac:dyDescent="0.2">
      <c r="A365" t="s">
        <v>372</v>
      </c>
      <c r="B365" t="s">
        <v>25612</v>
      </c>
      <c r="C365" s="1">
        <v>7834</v>
      </c>
      <c r="D365" t="s">
        <v>25110</v>
      </c>
      <c r="E365" t="s">
        <v>25613</v>
      </c>
      <c r="F365" t="s">
        <v>372</v>
      </c>
      <c r="G365">
        <v>1</v>
      </c>
      <c r="H365" t="b">
        <f t="shared" si="5"/>
        <v>0</v>
      </c>
    </row>
    <row r="366" spans="1:8" x14ac:dyDescent="0.2">
      <c r="A366" t="s">
        <v>373</v>
      </c>
      <c r="B366" t="s">
        <v>25614</v>
      </c>
      <c r="C366" s="1">
        <v>17606</v>
      </c>
      <c r="D366" t="s">
        <v>25110</v>
      </c>
      <c r="E366" t="s">
        <v>25615</v>
      </c>
      <c r="F366" t="s">
        <v>373</v>
      </c>
      <c r="G366">
        <v>1</v>
      </c>
      <c r="H366" t="b">
        <f t="shared" si="5"/>
        <v>0</v>
      </c>
    </row>
    <row r="367" spans="1:8" x14ac:dyDescent="0.2">
      <c r="A367" t="s">
        <v>374</v>
      </c>
      <c r="B367" t="s">
        <v>25616</v>
      </c>
      <c r="C367" s="1">
        <v>10088</v>
      </c>
      <c r="D367" t="s">
        <v>25110</v>
      </c>
      <c r="E367" t="s">
        <v>25617</v>
      </c>
      <c r="F367" t="s">
        <v>374</v>
      </c>
      <c r="G367">
        <v>1</v>
      </c>
      <c r="H367" t="b">
        <f t="shared" si="5"/>
        <v>0</v>
      </c>
    </row>
    <row r="368" spans="1:8" x14ac:dyDescent="0.2">
      <c r="A368" t="s">
        <v>375</v>
      </c>
      <c r="B368" t="s">
        <v>25618</v>
      </c>
      <c r="C368" s="1">
        <v>7516</v>
      </c>
      <c r="D368" t="s">
        <v>25103</v>
      </c>
      <c r="E368" t="s">
        <v>25619</v>
      </c>
      <c r="F368" t="s">
        <v>375</v>
      </c>
      <c r="G368">
        <v>1</v>
      </c>
      <c r="H368" t="b">
        <f t="shared" si="5"/>
        <v>0</v>
      </c>
    </row>
    <row r="369" spans="1:8" x14ac:dyDescent="0.2">
      <c r="B369" t="s">
        <v>25620</v>
      </c>
      <c r="C369">
        <v>812</v>
      </c>
      <c r="H369" t="b">
        <f t="shared" si="5"/>
        <v>0</v>
      </c>
    </row>
    <row r="370" spans="1:8" x14ac:dyDescent="0.2">
      <c r="A370" t="s">
        <v>377</v>
      </c>
      <c r="B370" t="s">
        <v>25621</v>
      </c>
      <c r="C370" s="1">
        <v>10336</v>
      </c>
      <c r="D370" t="s">
        <v>25110</v>
      </c>
      <c r="E370" t="s">
        <v>25622</v>
      </c>
      <c r="F370" t="s">
        <v>377</v>
      </c>
      <c r="G370">
        <v>1</v>
      </c>
      <c r="H370" t="b">
        <f t="shared" si="5"/>
        <v>0</v>
      </c>
    </row>
    <row r="371" spans="1:8" x14ac:dyDescent="0.2">
      <c r="A371" t="s">
        <v>378</v>
      </c>
      <c r="B371" t="s">
        <v>25623</v>
      </c>
      <c r="C371" s="1">
        <v>5645</v>
      </c>
      <c r="D371" t="s">
        <v>25110</v>
      </c>
      <c r="E371" t="s">
        <v>25624</v>
      </c>
      <c r="F371" t="s">
        <v>378</v>
      </c>
      <c r="G371">
        <v>1</v>
      </c>
      <c r="H371" t="b">
        <f t="shared" si="5"/>
        <v>0</v>
      </c>
    </row>
    <row r="372" spans="1:8" x14ac:dyDescent="0.2">
      <c r="A372" t="s">
        <v>379</v>
      </c>
      <c r="B372" t="s">
        <v>25625</v>
      </c>
      <c r="C372" s="1">
        <v>5852</v>
      </c>
      <c r="D372" t="s">
        <v>25102</v>
      </c>
      <c r="E372" t="s">
        <v>25626</v>
      </c>
      <c r="F372" t="s">
        <v>379</v>
      </c>
      <c r="G372">
        <v>1</v>
      </c>
      <c r="H372" t="b">
        <f t="shared" si="5"/>
        <v>0</v>
      </c>
    </row>
    <row r="373" spans="1:8" x14ac:dyDescent="0.2">
      <c r="A373" t="s">
        <v>380</v>
      </c>
      <c r="B373" t="s">
        <v>25627</v>
      </c>
      <c r="C373" s="1">
        <v>4236</v>
      </c>
      <c r="D373" t="s">
        <v>25110</v>
      </c>
      <c r="E373" t="s">
        <v>25628</v>
      </c>
      <c r="F373" t="s">
        <v>380</v>
      </c>
      <c r="G373">
        <v>1</v>
      </c>
      <c r="H373" t="b">
        <f t="shared" si="5"/>
        <v>0</v>
      </c>
    </row>
    <row r="374" spans="1:8" x14ac:dyDescent="0.2">
      <c r="B374" t="s">
        <v>25629</v>
      </c>
      <c r="C374" s="1">
        <v>3562</v>
      </c>
      <c r="H374" t="b">
        <f t="shared" si="5"/>
        <v>0</v>
      </c>
    </row>
    <row r="375" spans="1:8" x14ac:dyDescent="0.2">
      <c r="B375" t="s">
        <v>25630</v>
      </c>
      <c r="C375">
        <v>755</v>
      </c>
      <c r="H375" t="b">
        <f t="shared" si="5"/>
        <v>0</v>
      </c>
    </row>
    <row r="376" spans="1:8" x14ac:dyDescent="0.2">
      <c r="A376" t="s">
        <v>383</v>
      </c>
      <c r="B376" t="s">
        <v>25631</v>
      </c>
      <c r="C376" s="1">
        <v>15895</v>
      </c>
      <c r="D376" t="s">
        <v>25102</v>
      </c>
      <c r="E376" t="s">
        <v>25632</v>
      </c>
      <c r="F376" t="s">
        <v>383</v>
      </c>
      <c r="G376">
        <v>1</v>
      </c>
      <c r="H376" t="b">
        <f t="shared" si="5"/>
        <v>0</v>
      </c>
    </row>
    <row r="377" spans="1:8" x14ac:dyDescent="0.2">
      <c r="B377" t="s">
        <v>25633</v>
      </c>
      <c r="C377" s="1">
        <v>92226</v>
      </c>
      <c r="H377" t="b">
        <f t="shared" si="5"/>
        <v>0</v>
      </c>
    </row>
    <row r="378" spans="1:8" x14ac:dyDescent="0.2">
      <c r="B378" t="s">
        <v>25634</v>
      </c>
      <c r="C378" s="1">
        <v>11648</v>
      </c>
      <c r="H378" t="b">
        <f t="shared" si="5"/>
        <v>0</v>
      </c>
    </row>
    <row r="379" spans="1:8" x14ac:dyDescent="0.2">
      <c r="B379" t="s">
        <v>25635</v>
      </c>
      <c r="C379" s="1">
        <v>1557</v>
      </c>
      <c r="H379" t="b">
        <f t="shared" si="5"/>
        <v>0</v>
      </c>
    </row>
    <row r="380" spans="1:8" x14ac:dyDescent="0.2">
      <c r="B380" t="s">
        <v>25636</v>
      </c>
      <c r="C380" s="1">
        <v>5364</v>
      </c>
      <c r="H380" t="b">
        <f t="shared" si="5"/>
        <v>0</v>
      </c>
    </row>
    <row r="381" spans="1:8" x14ac:dyDescent="0.2">
      <c r="A381" t="s">
        <v>389</v>
      </c>
      <c r="B381" t="s">
        <v>25637</v>
      </c>
      <c r="C381" s="1">
        <v>27477</v>
      </c>
      <c r="D381" t="s">
        <v>25103</v>
      </c>
      <c r="E381" t="s">
        <v>25638</v>
      </c>
      <c r="F381" t="s">
        <v>389</v>
      </c>
      <c r="G381">
        <v>1</v>
      </c>
      <c r="H381" t="b">
        <f t="shared" si="5"/>
        <v>0</v>
      </c>
    </row>
    <row r="382" spans="1:8" x14ac:dyDescent="0.2">
      <c r="B382" t="s">
        <v>25639</v>
      </c>
      <c r="C382" s="1">
        <v>1760</v>
      </c>
      <c r="H382" t="b">
        <f t="shared" si="5"/>
        <v>0</v>
      </c>
    </row>
    <row r="383" spans="1:8" x14ac:dyDescent="0.2">
      <c r="A383" t="s">
        <v>390</v>
      </c>
      <c r="B383" t="s">
        <v>25640</v>
      </c>
      <c r="C383" s="1">
        <v>3949</v>
      </c>
      <c r="F383" t="s">
        <v>390</v>
      </c>
      <c r="H383" t="b">
        <f t="shared" si="5"/>
        <v>0</v>
      </c>
    </row>
    <row r="384" spans="1:8" x14ac:dyDescent="0.2">
      <c r="A384" t="s">
        <v>391</v>
      </c>
      <c r="B384" t="s">
        <v>25641</v>
      </c>
      <c r="C384" s="1">
        <v>6757</v>
      </c>
      <c r="D384" t="s">
        <v>25110</v>
      </c>
      <c r="E384" t="s">
        <v>25642</v>
      </c>
      <c r="F384" t="s">
        <v>391</v>
      </c>
      <c r="G384">
        <v>1</v>
      </c>
      <c r="H384" t="b">
        <f t="shared" si="5"/>
        <v>0</v>
      </c>
    </row>
    <row r="385" spans="1:8" x14ac:dyDescent="0.2">
      <c r="B385" t="s">
        <v>25643</v>
      </c>
      <c r="C385" t="s">
        <v>25168</v>
      </c>
      <c r="H385" t="b">
        <f t="shared" si="5"/>
        <v>0</v>
      </c>
    </row>
    <row r="386" spans="1:8" x14ac:dyDescent="0.2">
      <c r="A386" t="s">
        <v>393</v>
      </c>
      <c r="B386" t="s">
        <v>25644</v>
      </c>
      <c r="C386" s="1">
        <v>23478</v>
      </c>
      <c r="D386" t="s">
        <v>25103</v>
      </c>
      <c r="E386" t="s">
        <v>25645</v>
      </c>
      <c r="F386" t="s">
        <v>393</v>
      </c>
      <c r="G386">
        <v>1</v>
      </c>
      <c r="H386" t="b">
        <f t="shared" si="5"/>
        <v>0</v>
      </c>
    </row>
    <row r="387" spans="1:8" x14ac:dyDescent="0.2">
      <c r="A387" t="s">
        <v>394</v>
      </c>
      <c r="B387" t="s">
        <v>25646</v>
      </c>
      <c r="C387" s="1">
        <v>16243</v>
      </c>
      <c r="D387" t="s">
        <v>25110</v>
      </c>
      <c r="E387" t="s">
        <v>25647</v>
      </c>
      <c r="F387" t="s">
        <v>394</v>
      </c>
      <c r="G387">
        <v>1</v>
      </c>
      <c r="H387" t="b">
        <f t="shared" si="5"/>
        <v>0</v>
      </c>
    </row>
    <row r="388" spans="1:8" x14ac:dyDescent="0.2">
      <c r="B388" t="s">
        <v>25648</v>
      </c>
      <c r="C388" s="1">
        <v>2031</v>
      </c>
      <c r="H388" t="b">
        <f t="shared" ref="H388:H446" si="6">IF(AND(F388="",G388=1),TRUE,FALSE)</f>
        <v>0</v>
      </c>
    </row>
    <row r="389" spans="1:8" x14ac:dyDescent="0.2">
      <c r="B389" t="s">
        <v>25649</v>
      </c>
      <c r="C389">
        <v>939</v>
      </c>
      <c r="H389" t="b">
        <f t="shared" si="6"/>
        <v>0</v>
      </c>
    </row>
    <row r="390" spans="1:8" x14ac:dyDescent="0.2">
      <c r="B390" t="s">
        <v>25650</v>
      </c>
      <c r="C390">
        <v>652</v>
      </c>
      <c r="H390" t="b">
        <f t="shared" si="6"/>
        <v>0</v>
      </c>
    </row>
    <row r="391" spans="1:8" x14ac:dyDescent="0.2">
      <c r="A391" t="s">
        <v>398</v>
      </c>
      <c r="B391" t="s">
        <v>25651</v>
      </c>
      <c r="C391" s="1">
        <v>6900</v>
      </c>
      <c r="D391" t="s">
        <v>25110</v>
      </c>
      <c r="E391" t="s">
        <v>25652</v>
      </c>
      <c r="F391" t="s">
        <v>398</v>
      </c>
      <c r="G391">
        <v>1</v>
      </c>
      <c r="H391" t="b">
        <f t="shared" si="6"/>
        <v>0</v>
      </c>
    </row>
    <row r="392" spans="1:8" x14ac:dyDescent="0.2">
      <c r="A392" t="s">
        <v>399</v>
      </c>
      <c r="B392" t="s">
        <v>25653</v>
      </c>
      <c r="C392" s="1">
        <v>9441</v>
      </c>
      <c r="F392" t="s">
        <v>399</v>
      </c>
      <c r="H392" t="b">
        <f t="shared" si="6"/>
        <v>0</v>
      </c>
    </row>
    <row r="393" spans="1:8" x14ac:dyDescent="0.2">
      <c r="A393" t="s">
        <v>400</v>
      </c>
      <c r="B393" t="s">
        <v>25654</v>
      </c>
      <c r="C393" s="1">
        <v>18779</v>
      </c>
      <c r="D393" t="s">
        <v>25110</v>
      </c>
      <c r="E393" t="s">
        <v>25655</v>
      </c>
      <c r="F393" t="s">
        <v>400</v>
      </c>
      <c r="G393">
        <v>1</v>
      </c>
      <c r="H393" t="b">
        <f t="shared" si="6"/>
        <v>0</v>
      </c>
    </row>
    <row r="394" spans="1:8" x14ac:dyDescent="0.2">
      <c r="C394">
        <v>730</v>
      </c>
      <c r="H394" t="b">
        <f t="shared" si="6"/>
        <v>0</v>
      </c>
    </row>
    <row r="395" spans="1:8" x14ac:dyDescent="0.2">
      <c r="B395" t="s">
        <v>25656</v>
      </c>
      <c r="C395" s="1">
        <v>2059</v>
      </c>
      <c r="H395" t="b">
        <f t="shared" si="6"/>
        <v>0</v>
      </c>
    </row>
    <row r="396" spans="1:8" x14ac:dyDescent="0.2">
      <c r="A396" t="s">
        <v>403</v>
      </c>
      <c r="B396" t="s">
        <v>25657</v>
      </c>
      <c r="C396" s="1">
        <v>7766</v>
      </c>
      <c r="F396" t="s">
        <v>403</v>
      </c>
      <c r="H396" t="b">
        <f t="shared" si="6"/>
        <v>0</v>
      </c>
    </row>
    <row r="397" spans="1:8" x14ac:dyDescent="0.2">
      <c r="B397" t="s">
        <v>25658</v>
      </c>
      <c r="C397" s="1">
        <v>1201</v>
      </c>
      <c r="H397" t="b">
        <f t="shared" si="6"/>
        <v>0</v>
      </c>
    </row>
    <row r="398" spans="1:8" x14ac:dyDescent="0.2">
      <c r="A398" t="s">
        <v>405</v>
      </c>
      <c r="B398" t="s">
        <v>25659</v>
      </c>
      <c r="C398" s="1">
        <v>9979</v>
      </c>
      <c r="D398" t="s">
        <v>25110</v>
      </c>
      <c r="E398" t="s">
        <v>25660</v>
      </c>
      <c r="F398" t="s">
        <v>405</v>
      </c>
      <c r="G398">
        <v>1</v>
      </c>
      <c r="H398" t="b">
        <f t="shared" si="6"/>
        <v>0</v>
      </c>
    </row>
    <row r="399" spans="1:8" x14ac:dyDescent="0.2">
      <c r="A399" t="s">
        <v>406</v>
      </c>
      <c r="B399" t="s">
        <v>25661</v>
      </c>
      <c r="C399" s="1">
        <v>5130</v>
      </c>
      <c r="D399" t="s">
        <v>25110</v>
      </c>
      <c r="E399" t="s">
        <v>25662</v>
      </c>
      <c r="F399" t="s">
        <v>406</v>
      </c>
      <c r="G399">
        <v>1</v>
      </c>
      <c r="H399" t="b">
        <f t="shared" si="6"/>
        <v>0</v>
      </c>
    </row>
    <row r="400" spans="1:8" x14ac:dyDescent="0.2">
      <c r="A400" t="s">
        <v>407</v>
      </c>
      <c r="B400" t="s">
        <v>25663</v>
      </c>
      <c r="C400" s="1">
        <v>12066</v>
      </c>
      <c r="D400" t="s">
        <v>25102</v>
      </c>
      <c r="E400" t="s">
        <v>25664</v>
      </c>
      <c r="F400" t="s">
        <v>407</v>
      </c>
      <c r="G400">
        <v>1</v>
      </c>
      <c r="H400" t="b">
        <f t="shared" si="6"/>
        <v>0</v>
      </c>
    </row>
    <row r="401" spans="1:8" x14ac:dyDescent="0.2">
      <c r="A401" t="s">
        <v>408</v>
      </c>
      <c r="B401" t="s">
        <v>25665</v>
      </c>
      <c r="C401" s="1">
        <v>9792</v>
      </c>
      <c r="D401" t="s">
        <v>25110</v>
      </c>
      <c r="E401" t="s">
        <v>25666</v>
      </c>
      <c r="F401" t="s">
        <v>408</v>
      </c>
      <c r="G401">
        <v>1</v>
      </c>
      <c r="H401" t="b">
        <f t="shared" si="6"/>
        <v>0</v>
      </c>
    </row>
    <row r="402" spans="1:8" x14ac:dyDescent="0.2">
      <c r="A402" t="s">
        <v>409</v>
      </c>
      <c r="B402" t="s">
        <v>25667</v>
      </c>
      <c r="C402">
        <v>921</v>
      </c>
      <c r="F402" t="s">
        <v>409</v>
      </c>
      <c r="H402" t="b">
        <f t="shared" si="6"/>
        <v>0</v>
      </c>
    </row>
    <row r="403" spans="1:8" x14ac:dyDescent="0.2">
      <c r="B403" t="s">
        <v>25668</v>
      </c>
      <c r="C403" s="1">
        <v>1170</v>
      </c>
      <c r="H403" t="b">
        <f t="shared" si="6"/>
        <v>0</v>
      </c>
    </row>
    <row r="404" spans="1:8" x14ac:dyDescent="0.2">
      <c r="C404">
        <v>79</v>
      </c>
      <c r="H404" t="b">
        <f t="shared" si="6"/>
        <v>0</v>
      </c>
    </row>
    <row r="405" spans="1:8" x14ac:dyDescent="0.2">
      <c r="A405" t="s">
        <v>412</v>
      </c>
      <c r="B405" t="s">
        <v>25669</v>
      </c>
      <c r="C405" s="1">
        <v>14471</v>
      </c>
      <c r="F405" t="s">
        <v>412</v>
      </c>
      <c r="H405" t="b">
        <f t="shared" si="6"/>
        <v>0</v>
      </c>
    </row>
    <row r="406" spans="1:8" x14ac:dyDescent="0.2">
      <c r="A406" t="s">
        <v>413</v>
      </c>
      <c r="B406" t="s">
        <v>25670</v>
      </c>
      <c r="C406" s="1">
        <v>81135</v>
      </c>
      <c r="D406" t="s">
        <v>25110</v>
      </c>
      <c r="E406" t="s">
        <v>25671</v>
      </c>
      <c r="F406" t="s">
        <v>413</v>
      </c>
      <c r="G406">
        <v>1</v>
      </c>
      <c r="H406" t="b">
        <f t="shared" si="6"/>
        <v>0</v>
      </c>
    </row>
    <row r="407" spans="1:8" x14ac:dyDescent="0.2">
      <c r="A407" t="s">
        <v>414</v>
      </c>
      <c r="B407" t="s">
        <v>25672</v>
      </c>
      <c r="C407" s="1">
        <v>12339</v>
      </c>
      <c r="D407" t="s">
        <v>25110</v>
      </c>
      <c r="E407" t="s">
        <v>25673</v>
      </c>
      <c r="F407" t="s">
        <v>414</v>
      </c>
      <c r="G407">
        <v>1</v>
      </c>
      <c r="H407" t="b">
        <f t="shared" si="6"/>
        <v>0</v>
      </c>
    </row>
    <row r="408" spans="1:8" x14ac:dyDescent="0.2">
      <c r="A408" t="s">
        <v>415</v>
      </c>
      <c r="B408" t="s">
        <v>25674</v>
      </c>
      <c r="C408" s="1">
        <v>30248</v>
      </c>
      <c r="D408" t="s">
        <v>25102</v>
      </c>
      <c r="E408" t="s">
        <v>25675</v>
      </c>
      <c r="F408" t="s">
        <v>415</v>
      </c>
      <c r="G408">
        <v>1</v>
      </c>
      <c r="H408" t="b">
        <f t="shared" si="6"/>
        <v>0</v>
      </c>
    </row>
    <row r="409" spans="1:8" x14ac:dyDescent="0.2">
      <c r="B409" t="s">
        <v>25676</v>
      </c>
      <c r="C409" s="1">
        <v>18496</v>
      </c>
      <c r="H409" t="b">
        <f t="shared" si="6"/>
        <v>0</v>
      </c>
    </row>
    <row r="410" spans="1:8" x14ac:dyDescent="0.2">
      <c r="B410" t="s">
        <v>25677</v>
      </c>
      <c r="C410" s="1">
        <v>1880371</v>
      </c>
      <c r="H410" t="b">
        <f t="shared" si="6"/>
        <v>0</v>
      </c>
    </row>
    <row r="411" spans="1:8" x14ac:dyDescent="0.2">
      <c r="A411" t="s">
        <v>418</v>
      </c>
      <c r="B411" t="s">
        <v>25678</v>
      </c>
      <c r="C411" s="1">
        <v>11918</v>
      </c>
      <c r="D411" t="s">
        <v>25110</v>
      </c>
      <c r="E411" t="s">
        <v>25679</v>
      </c>
      <c r="F411" t="s">
        <v>418</v>
      </c>
      <c r="G411">
        <v>1</v>
      </c>
      <c r="H411" t="b">
        <f t="shared" si="6"/>
        <v>0</v>
      </c>
    </row>
    <row r="412" spans="1:8" x14ac:dyDescent="0.2">
      <c r="A412" t="s">
        <v>419</v>
      </c>
      <c r="B412" t="s">
        <v>25680</v>
      </c>
      <c r="C412" s="1">
        <v>11083</v>
      </c>
      <c r="D412" t="s">
        <v>25103</v>
      </c>
      <c r="E412" t="s">
        <v>25681</v>
      </c>
      <c r="F412" t="s">
        <v>419</v>
      </c>
      <c r="G412">
        <v>1</v>
      </c>
      <c r="H412" t="b">
        <f t="shared" si="6"/>
        <v>0</v>
      </c>
    </row>
    <row r="413" spans="1:8" x14ac:dyDescent="0.2">
      <c r="A413" t="s">
        <v>420</v>
      </c>
      <c r="B413" t="s">
        <v>25682</v>
      </c>
      <c r="C413" s="1">
        <v>1670</v>
      </c>
      <c r="D413" t="s">
        <v>25110</v>
      </c>
      <c r="E413" t="s">
        <v>25683</v>
      </c>
      <c r="F413" t="s">
        <v>420</v>
      </c>
      <c r="G413">
        <v>1</v>
      </c>
      <c r="H413" t="b">
        <f t="shared" si="6"/>
        <v>0</v>
      </c>
    </row>
    <row r="414" spans="1:8" x14ac:dyDescent="0.2">
      <c r="A414" t="s">
        <v>421</v>
      </c>
      <c r="B414" t="s">
        <v>25684</v>
      </c>
      <c r="C414" s="1">
        <v>5728</v>
      </c>
      <c r="D414" t="s">
        <v>25110</v>
      </c>
      <c r="E414" t="s">
        <v>25685</v>
      </c>
      <c r="F414" t="s">
        <v>421</v>
      </c>
      <c r="G414">
        <v>1</v>
      </c>
      <c r="H414" t="b">
        <f t="shared" si="6"/>
        <v>0</v>
      </c>
    </row>
    <row r="415" spans="1:8" x14ac:dyDescent="0.2">
      <c r="A415" t="s">
        <v>422</v>
      </c>
      <c r="B415" t="s">
        <v>25686</v>
      </c>
      <c r="C415" s="1">
        <v>3371</v>
      </c>
      <c r="F415" t="s">
        <v>422</v>
      </c>
      <c r="H415" t="b">
        <f t="shared" si="6"/>
        <v>0</v>
      </c>
    </row>
    <row r="416" spans="1:8" x14ac:dyDescent="0.2">
      <c r="B416" t="s">
        <v>25687</v>
      </c>
      <c r="C416" s="1">
        <v>16459</v>
      </c>
      <c r="H416" t="b">
        <f t="shared" si="6"/>
        <v>0</v>
      </c>
    </row>
    <row r="417" spans="1:8" x14ac:dyDescent="0.2">
      <c r="B417" t="s">
        <v>25688</v>
      </c>
      <c r="C417">
        <v>683</v>
      </c>
      <c r="H417" t="b">
        <f t="shared" si="6"/>
        <v>0</v>
      </c>
    </row>
    <row r="418" spans="1:8" x14ac:dyDescent="0.2">
      <c r="A418" t="s">
        <v>425</v>
      </c>
      <c r="B418" t="s">
        <v>25689</v>
      </c>
      <c r="C418" s="1">
        <v>201488</v>
      </c>
      <c r="F418" t="s">
        <v>425</v>
      </c>
      <c r="H418" t="b">
        <f t="shared" si="6"/>
        <v>0</v>
      </c>
    </row>
    <row r="419" spans="1:8" x14ac:dyDescent="0.2">
      <c r="B419" t="s">
        <v>25690</v>
      </c>
      <c r="C419" s="1">
        <v>5929</v>
      </c>
      <c r="H419" t="b">
        <f t="shared" si="6"/>
        <v>0</v>
      </c>
    </row>
    <row r="420" spans="1:8" x14ac:dyDescent="0.2">
      <c r="A420" t="s">
        <v>427</v>
      </c>
      <c r="B420" t="s">
        <v>25691</v>
      </c>
      <c r="C420" s="1">
        <v>2717</v>
      </c>
      <c r="D420" t="s">
        <v>25110</v>
      </c>
      <c r="E420" t="s">
        <v>25692</v>
      </c>
      <c r="F420" t="s">
        <v>427</v>
      </c>
      <c r="G420">
        <v>1</v>
      </c>
      <c r="H420" t="b">
        <f t="shared" si="6"/>
        <v>0</v>
      </c>
    </row>
    <row r="421" spans="1:8" x14ac:dyDescent="0.2">
      <c r="A421" t="s">
        <v>428</v>
      </c>
      <c r="B421" t="s">
        <v>25693</v>
      </c>
      <c r="C421" s="1">
        <v>21874</v>
      </c>
      <c r="D421" t="s">
        <v>25110</v>
      </c>
      <c r="E421" t="s">
        <v>25694</v>
      </c>
      <c r="F421" t="s">
        <v>428</v>
      </c>
      <c r="G421">
        <v>1</v>
      </c>
      <c r="H421" t="b">
        <f t="shared" si="6"/>
        <v>0</v>
      </c>
    </row>
    <row r="422" spans="1:8" x14ac:dyDescent="0.2">
      <c r="B422" t="s">
        <v>25695</v>
      </c>
      <c r="C422" s="1">
        <v>72598</v>
      </c>
      <c r="H422" t="b">
        <f t="shared" si="6"/>
        <v>0</v>
      </c>
    </row>
    <row r="423" spans="1:8" x14ac:dyDescent="0.2">
      <c r="B423" t="s">
        <v>25696</v>
      </c>
      <c r="C423" t="s">
        <v>25168</v>
      </c>
      <c r="H423" t="b">
        <f t="shared" si="6"/>
        <v>0</v>
      </c>
    </row>
    <row r="424" spans="1:8" x14ac:dyDescent="0.2">
      <c r="A424" t="s">
        <v>431</v>
      </c>
      <c r="B424" t="s">
        <v>25697</v>
      </c>
      <c r="C424" s="1">
        <v>2131</v>
      </c>
      <c r="D424" t="s">
        <v>25110</v>
      </c>
      <c r="E424" t="s">
        <v>25698</v>
      </c>
      <c r="F424" t="s">
        <v>431</v>
      </c>
      <c r="G424">
        <v>1</v>
      </c>
      <c r="H424" t="b">
        <f t="shared" si="6"/>
        <v>0</v>
      </c>
    </row>
    <row r="425" spans="1:8" x14ac:dyDescent="0.2">
      <c r="B425" t="s">
        <v>25699</v>
      </c>
      <c r="C425" s="1">
        <v>38362</v>
      </c>
      <c r="H425" t="b">
        <f t="shared" si="6"/>
        <v>0</v>
      </c>
    </row>
    <row r="426" spans="1:8" x14ac:dyDescent="0.2">
      <c r="A426" t="s">
        <v>433</v>
      </c>
      <c r="B426" t="s">
        <v>25700</v>
      </c>
      <c r="C426" s="1">
        <v>7714</v>
      </c>
      <c r="D426" t="s">
        <v>25102</v>
      </c>
      <c r="E426" t="s">
        <v>25701</v>
      </c>
      <c r="F426" t="s">
        <v>433</v>
      </c>
      <c r="G426">
        <v>1</v>
      </c>
      <c r="H426" t="b">
        <f t="shared" si="6"/>
        <v>0</v>
      </c>
    </row>
    <row r="427" spans="1:8" x14ac:dyDescent="0.2">
      <c r="B427" t="s">
        <v>25702</v>
      </c>
      <c r="C427" s="1">
        <v>8124</v>
      </c>
      <c r="H427" t="b">
        <f t="shared" si="6"/>
        <v>0</v>
      </c>
    </row>
    <row r="428" spans="1:8" x14ac:dyDescent="0.2">
      <c r="B428" t="s">
        <v>25703</v>
      </c>
      <c r="C428" t="s">
        <v>25168</v>
      </c>
      <c r="H428" t="b">
        <f t="shared" si="6"/>
        <v>0</v>
      </c>
    </row>
    <row r="429" spans="1:8" x14ac:dyDescent="0.2">
      <c r="A429" t="s">
        <v>436</v>
      </c>
      <c r="B429" t="s">
        <v>25704</v>
      </c>
      <c r="C429" s="1">
        <v>4931</v>
      </c>
      <c r="D429" t="s">
        <v>25110</v>
      </c>
      <c r="E429" t="s">
        <v>25705</v>
      </c>
      <c r="F429" t="s">
        <v>436</v>
      </c>
      <c r="G429">
        <v>1</v>
      </c>
      <c r="H429" t="b">
        <f t="shared" si="6"/>
        <v>0</v>
      </c>
    </row>
    <row r="430" spans="1:8" x14ac:dyDescent="0.2">
      <c r="A430" t="s">
        <v>437</v>
      </c>
      <c r="B430" t="s">
        <v>25706</v>
      </c>
      <c r="C430" s="1">
        <v>10941</v>
      </c>
      <c r="D430" t="s">
        <v>25102</v>
      </c>
      <c r="E430" t="s">
        <v>25707</v>
      </c>
      <c r="F430" t="s">
        <v>437</v>
      </c>
      <c r="G430">
        <v>1</v>
      </c>
      <c r="H430" t="b">
        <f t="shared" si="6"/>
        <v>0</v>
      </c>
    </row>
    <row r="431" spans="1:8" x14ac:dyDescent="0.2">
      <c r="A431" t="s">
        <v>438</v>
      </c>
      <c r="B431" t="s">
        <v>25708</v>
      </c>
      <c r="C431" s="1">
        <v>11651</v>
      </c>
      <c r="F431" t="s">
        <v>438</v>
      </c>
      <c r="H431" t="b">
        <f t="shared" si="6"/>
        <v>0</v>
      </c>
    </row>
    <row r="432" spans="1:8" x14ac:dyDescent="0.2">
      <c r="A432" t="s">
        <v>438</v>
      </c>
      <c r="B432" t="s">
        <v>25709</v>
      </c>
      <c r="C432" s="1">
        <v>12150</v>
      </c>
      <c r="F432" t="s">
        <v>438</v>
      </c>
      <c r="H432" t="b">
        <f t="shared" si="6"/>
        <v>0</v>
      </c>
    </row>
    <row r="433" spans="1:8" x14ac:dyDescent="0.2">
      <c r="A433" t="s">
        <v>440</v>
      </c>
      <c r="B433" t="s">
        <v>25710</v>
      </c>
      <c r="C433" s="1">
        <v>6773</v>
      </c>
      <c r="D433" t="s">
        <v>25102</v>
      </c>
      <c r="E433" t="s">
        <v>25711</v>
      </c>
      <c r="F433" t="s">
        <v>440</v>
      </c>
      <c r="G433">
        <v>1</v>
      </c>
      <c r="H433" t="b">
        <f t="shared" si="6"/>
        <v>0</v>
      </c>
    </row>
    <row r="434" spans="1:8" x14ac:dyDescent="0.2">
      <c r="B434" t="s">
        <v>25712</v>
      </c>
      <c r="C434">
        <v>628</v>
      </c>
      <c r="H434" t="b">
        <f t="shared" si="6"/>
        <v>0</v>
      </c>
    </row>
    <row r="435" spans="1:8" x14ac:dyDescent="0.2">
      <c r="B435" t="s">
        <v>25713</v>
      </c>
      <c r="C435" s="1">
        <v>90099</v>
      </c>
      <c r="H435" t="b">
        <f t="shared" si="6"/>
        <v>0</v>
      </c>
    </row>
    <row r="436" spans="1:8" x14ac:dyDescent="0.2">
      <c r="B436" t="s">
        <v>25714</v>
      </c>
      <c r="C436" s="1">
        <v>30025</v>
      </c>
      <c r="H436" t="b">
        <f t="shared" si="6"/>
        <v>0</v>
      </c>
    </row>
    <row r="437" spans="1:8" x14ac:dyDescent="0.2">
      <c r="B437" t="s">
        <v>25715</v>
      </c>
      <c r="C437">
        <v>698</v>
      </c>
      <c r="H437" t="b">
        <f t="shared" si="6"/>
        <v>0</v>
      </c>
    </row>
    <row r="438" spans="1:8" x14ac:dyDescent="0.2">
      <c r="A438" t="s">
        <v>445</v>
      </c>
      <c r="B438" t="s">
        <v>25716</v>
      </c>
      <c r="C438" s="1">
        <v>3673</v>
      </c>
      <c r="D438" t="s">
        <v>25110</v>
      </c>
      <c r="E438" t="s">
        <v>25717</v>
      </c>
      <c r="F438" t="s">
        <v>445</v>
      </c>
      <c r="G438">
        <v>1</v>
      </c>
      <c r="H438" t="b">
        <f t="shared" si="6"/>
        <v>0</v>
      </c>
    </row>
    <row r="439" spans="1:8" x14ac:dyDescent="0.2">
      <c r="A439" t="s">
        <v>446</v>
      </c>
      <c r="B439" t="s">
        <v>25718</v>
      </c>
      <c r="C439" s="1">
        <v>6344</v>
      </c>
      <c r="D439" t="s">
        <v>25102</v>
      </c>
      <c r="E439" t="s">
        <v>25719</v>
      </c>
      <c r="F439" t="s">
        <v>446</v>
      </c>
      <c r="G439">
        <v>1</v>
      </c>
      <c r="H439" t="b">
        <f t="shared" si="6"/>
        <v>0</v>
      </c>
    </row>
    <row r="440" spans="1:8" x14ac:dyDescent="0.2">
      <c r="A440" t="s">
        <v>447</v>
      </c>
      <c r="B440" t="s">
        <v>25720</v>
      </c>
      <c r="C440" s="1">
        <v>15919</v>
      </c>
      <c r="F440" t="s">
        <v>447</v>
      </c>
      <c r="H440" t="b">
        <f t="shared" si="6"/>
        <v>0</v>
      </c>
    </row>
    <row r="441" spans="1:8" x14ac:dyDescent="0.2">
      <c r="B441" t="s">
        <v>25721</v>
      </c>
      <c r="C441" s="1">
        <v>150602</v>
      </c>
      <c r="H441" t="b">
        <f t="shared" si="6"/>
        <v>0</v>
      </c>
    </row>
    <row r="442" spans="1:8" x14ac:dyDescent="0.2">
      <c r="A442" t="s">
        <v>449</v>
      </c>
      <c r="B442" t="s">
        <v>25722</v>
      </c>
      <c r="C442" s="1">
        <v>2541</v>
      </c>
      <c r="F442" t="s">
        <v>449</v>
      </c>
      <c r="H442" t="b">
        <f t="shared" si="6"/>
        <v>0</v>
      </c>
    </row>
    <row r="443" spans="1:8" x14ac:dyDescent="0.2">
      <c r="B443" t="s">
        <v>25723</v>
      </c>
      <c r="C443" s="1">
        <v>29678</v>
      </c>
      <c r="H443" t="b">
        <f t="shared" si="6"/>
        <v>0</v>
      </c>
    </row>
    <row r="444" spans="1:8" x14ac:dyDescent="0.2">
      <c r="A444" t="s">
        <v>451</v>
      </c>
      <c r="B444" t="s">
        <v>25724</v>
      </c>
      <c r="C444" s="1">
        <v>17384</v>
      </c>
      <c r="D444" t="s">
        <v>25102</v>
      </c>
      <c r="E444" t="s">
        <v>25725</v>
      </c>
      <c r="F444" t="s">
        <v>451</v>
      </c>
      <c r="G444">
        <v>1</v>
      </c>
      <c r="H444" t="b">
        <f t="shared" si="6"/>
        <v>0</v>
      </c>
    </row>
    <row r="445" spans="1:8" x14ac:dyDescent="0.2">
      <c r="B445" t="s">
        <v>25726</v>
      </c>
      <c r="C445" t="s">
        <v>25168</v>
      </c>
      <c r="H445" t="b">
        <f t="shared" si="6"/>
        <v>0</v>
      </c>
    </row>
    <row r="446" spans="1:8" x14ac:dyDescent="0.2">
      <c r="A446" t="s">
        <v>453</v>
      </c>
      <c r="B446" t="s">
        <v>25727</v>
      </c>
      <c r="C446" s="1">
        <v>6174</v>
      </c>
      <c r="F446" t="s">
        <v>453</v>
      </c>
      <c r="H446" t="b">
        <f t="shared" si="6"/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6F53D-42FF-D14A-A2E2-DF997C9DCEC1}">
  <dimension ref="A1:G1143"/>
  <sheetViews>
    <sheetView zoomScale="110" workbookViewId="0">
      <selection activeCell="T40" sqref="T40"/>
    </sheetView>
  </sheetViews>
  <sheetFormatPr baseColWidth="10" defaultRowHeight="16" x14ac:dyDescent="0.2"/>
  <cols>
    <col min="1" max="1" width="5.5" bestFit="1" customWidth="1"/>
    <col min="2" max="2" width="13.6640625" customWidth="1"/>
    <col min="3" max="3" width="7.6640625" customWidth="1"/>
    <col min="4" max="4" width="7.1640625" bestFit="1" customWidth="1"/>
    <col min="5" max="5" width="12.1640625" bestFit="1" customWidth="1"/>
  </cols>
  <sheetData>
    <row r="1" spans="1:7" x14ac:dyDescent="0.2">
      <c r="A1" t="s">
        <v>25791</v>
      </c>
      <c r="B1" t="s">
        <v>25795</v>
      </c>
      <c r="C1" t="s">
        <v>25792</v>
      </c>
      <c r="D1" t="s">
        <v>25793</v>
      </c>
      <c r="E1" t="s">
        <v>25794</v>
      </c>
      <c r="G1" t="s">
        <v>25796</v>
      </c>
    </row>
    <row r="2" spans="1:7" x14ac:dyDescent="0.2">
      <c r="A2">
        <v>1800</v>
      </c>
      <c r="B2">
        <v>1</v>
      </c>
      <c r="C2" t="str">
        <f>TEXT(A2,"0000")&amp;"-"&amp;TEXT(B2,"00")</f>
        <v>1800-01</v>
      </c>
      <c r="D2">
        <v>154</v>
      </c>
      <c r="E2">
        <v>1.9260147690314301E-3</v>
      </c>
    </row>
    <row r="3" spans="1:7" x14ac:dyDescent="0.2">
      <c r="A3">
        <v>1900</v>
      </c>
      <c r="B3">
        <v>1</v>
      </c>
      <c r="C3" t="str">
        <f t="shared" ref="C3:C66" si="0">TEXT(A3,"0000")&amp;"-"&amp;TEXT(B3,"00")</f>
        <v>1900-01</v>
      </c>
      <c r="D3">
        <v>11</v>
      </c>
      <c r="E3">
        <v>1.37572483502245E-4</v>
      </c>
    </row>
    <row r="4" spans="1:7" x14ac:dyDescent="0.2">
      <c r="A4">
        <v>1900</v>
      </c>
      <c r="B4">
        <v>8</v>
      </c>
      <c r="C4" t="str">
        <f t="shared" si="0"/>
        <v>1900-08</v>
      </c>
      <c r="D4">
        <v>1</v>
      </c>
      <c r="E4" s="18">
        <v>1.2506589409295E-5</v>
      </c>
    </row>
    <row r="5" spans="1:7" x14ac:dyDescent="0.2">
      <c r="A5">
        <v>1900</v>
      </c>
      <c r="B5">
        <v>11</v>
      </c>
      <c r="C5" t="str">
        <f t="shared" si="0"/>
        <v>1900-11</v>
      </c>
      <c r="D5">
        <v>1</v>
      </c>
      <c r="E5" s="18">
        <v>1.2506589409295E-5</v>
      </c>
    </row>
    <row r="6" spans="1:7" x14ac:dyDescent="0.2">
      <c r="A6">
        <v>1904</v>
      </c>
      <c r="B6">
        <v>6</v>
      </c>
      <c r="C6" t="str">
        <f t="shared" si="0"/>
        <v>1904-06</v>
      </c>
      <c r="D6">
        <v>1</v>
      </c>
      <c r="E6" s="18">
        <v>1.2506589409295E-5</v>
      </c>
    </row>
    <row r="7" spans="1:7" x14ac:dyDescent="0.2">
      <c r="A7">
        <v>1906</v>
      </c>
      <c r="B7">
        <v>5</v>
      </c>
      <c r="C7" t="str">
        <f t="shared" si="0"/>
        <v>1906-05</v>
      </c>
      <c r="D7">
        <v>1</v>
      </c>
      <c r="E7" s="18">
        <v>1.2506589409295E-5</v>
      </c>
    </row>
    <row r="8" spans="1:7" x14ac:dyDescent="0.2">
      <c r="A8">
        <v>1907</v>
      </c>
      <c r="B8">
        <v>7</v>
      </c>
      <c r="C8" t="str">
        <f t="shared" si="0"/>
        <v>1907-07</v>
      </c>
      <c r="D8">
        <v>1</v>
      </c>
      <c r="E8" s="18">
        <v>1.2506589409295E-5</v>
      </c>
    </row>
    <row r="9" spans="1:7" x14ac:dyDescent="0.2">
      <c r="A9">
        <v>1908</v>
      </c>
      <c r="B9">
        <v>7</v>
      </c>
      <c r="C9" t="str">
        <f t="shared" si="0"/>
        <v>1908-07</v>
      </c>
      <c r="D9">
        <v>1</v>
      </c>
      <c r="E9" s="18">
        <v>1.2506589409295E-5</v>
      </c>
    </row>
    <row r="10" spans="1:7" x14ac:dyDescent="0.2">
      <c r="A10">
        <v>1909</v>
      </c>
      <c r="B10">
        <v>1</v>
      </c>
      <c r="C10" t="str">
        <f t="shared" si="0"/>
        <v>1909-01</v>
      </c>
      <c r="D10">
        <v>1</v>
      </c>
      <c r="E10" s="18">
        <v>1.2506589409295E-5</v>
      </c>
    </row>
    <row r="11" spans="1:7" x14ac:dyDescent="0.2">
      <c r="A11">
        <v>1910</v>
      </c>
      <c r="B11">
        <v>1</v>
      </c>
      <c r="C11" t="str">
        <f t="shared" si="0"/>
        <v>1910-01</v>
      </c>
      <c r="D11">
        <v>1</v>
      </c>
      <c r="E11" s="18">
        <v>1.2506589409295E-5</v>
      </c>
    </row>
    <row r="12" spans="1:7" x14ac:dyDescent="0.2">
      <c r="A12">
        <v>1910</v>
      </c>
      <c r="B12">
        <v>8</v>
      </c>
      <c r="C12" t="str">
        <f t="shared" si="0"/>
        <v>1910-08</v>
      </c>
      <c r="D12">
        <v>1</v>
      </c>
      <c r="E12" s="18">
        <v>1.2506589409295E-5</v>
      </c>
    </row>
    <row r="13" spans="1:7" x14ac:dyDescent="0.2">
      <c r="A13">
        <v>1910</v>
      </c>
      <c r="B13">
        <v>9</v>
      </c>
      <c r="C13" t="str">
        <f t="shared" si="0"/>
        <v>1910-09</v>
      </c>
      <c r="D13">
        <v>1</v>
      </c>
      <c r="E13" s="18">
        <v>1.2506589409295E-5</v>
      </c>
    </row>
    <row r="14" spans="1:7" x14ac:dyDescent="0.2">
      <c r="A14">
        <v>1911</v>
      </c>
      <c r="B14">
        <v>1</v>
      </c>
      <c r="C14" t="str">
        <f t="shared" si="0"/>
        <v>1911-01</v>
      </c>
      <c r="D14">
        <v>1</v>
      </c>
      <c r="E14" s="18">
        <v>1.2506589409295E-5</v>
      </c>
    </row>
    <row r="15" spans="1:7" x14ac:dyDescent="0.2">
      <c r="A15">
        <v>1911</v>
      </c>
      <c r="B15">
        <v>4</v>
      </c>
      <c r="C15" t="str">
        <f t="shared" si="0"/>
        <v>1911-04</v>
      </c>
      <c r="D15">
        <v>1</v>
      </c>
      <c r="E15" s="18">
        <v>1.2506589409295E-5</v>
      </c>
    </row>
    <row r="16" spans="1:7" x14ac:dyDescent="0.2">
      <c r="A16">
        <v>1911</v>
      </c>
      <c r="B16">
        <v>7</v>
      </c>
      <c r="C16" t="str">
        <f t="shared" si="0"/>
        <v>1911-07</v>
      </c>
      <c r="D16">
        <v>2</v>
      </c>
      <c r="E16" s="18">
        <v>2.501317881859E-5</v>
      </c>
    </row>
    <row r="17" spans="1:5" x14ac:dyDescent="0.2">
      <c r="A17">
        <v>1912</v>
      </c>
      <c r="B17">
        <v>1</v>
      </c>
      <c r="C17" t="str">
        <f t="shared" si="0"/>
        <v>1912-01</v>
      </c>
      <c r="D17">
        <v>2</v>
      </c>
      <c r="E17" s="18">
        <v>2.501317881859E-5</v>
      </c>
    </row>
    <row r="18" spans="1:5" x14ac:dyDescent="0.2">
      <c r="A18">
        <v>1912</v>
      </c>
      <c r="B18">
        <v>2</v>
      </c>
      <c r="C18" t="str">
        <f t="shared" si="0"/>
        <v>1912-02</v>
      </c>
      <c r="D18">
        <v>1</v>
      </c>
      <c r="E18" s="18">
        <v>1.2506589409295E-5</v>
      </c>
    </row>
    <row r="19" spans="1:5" x14ac:dyDescent="0.2">
      <c r="A19">
        <v>1912</v>
      </c>
      <c r="B19">
        <v>4</v>
      </c>
      <c r="C19" t="str">
        <f t="shared" si="0"/>
        <v>1912-04</v>
      </c>
      <c r="D19">
        <v>1</v>
      </c>
      <c r="E19" s="18">
        <v>1.2506589409295E-5</v>
      </c>
    </row>
    <row r="20" spans="1:5" x14ac:dyDescent="0.2">
      <c r="A20">
        <v>1912</v>
      </c>
      <c r="B20">
        <v>5</v>
      </c>
      <c r="C20" t="str">
        <f t="shared" si="0"/>
        <v>1912-05</v>
      </c>
      <c r="D20">
        <v>1</v>
      </c>
      <c r="E20" s="18">
        <v>1.2506589409295E-5</v>
      </c>
    </row>
    <row r="21" spans="1:5" x14ac:dyDescent="0.2">
      <c r="A21">
        <v>1913</v>
      </c>
      <c r="B21">
        <v>1</v>
      </c>
      <c r="C21" t="str">
        <f t="shared" si="0"/>
        <v>1913-01</v>
      </c>
      <c r="D21">
        <v>1</v>
      </c>
      <c r="E21" s="18">
        <v>1.2506589409295E-5</v>
      </c>
    </row>
    <row r="22" spans="1:5" x14ac:dyDescent="0.2">
      <c r="A22">
        <v>1913</v>
      </c>
      <c r="B22">
        <v>2</v>
      </c>
      <c r="C22" t="str">
        <f t="shared" si="0"/>
        <v>1913-02</v>
      </c>
      <c r="D22">
        <v>1</v>
      </c>
      <c r="E22" s="18">
        <v>1.2506589409295E-5</v>
      </c>
    </row>
    <row r="23" spans="1:5" x14ac:dyDescent="0.2">
      <c r="A23">
        <v>1913</v>
      </c>
      <c r="B23">
        <v>7</v>
      </c>
      <c r="C23" t="str">
        <f t="shared" si="0"/>
        <v>1913-07</v>
      </c>
      <c r="D23">
        <v>1</v>
      </c>
      <c r="E23" s="18">
        <v>1.2506589409295E-5</v>
      </c>
    </row>
    <row r="24" spans="1:5" x14ac:dyDescent="0.2">
      <c r="A24">
        <v>1913</v>
      </c>
      <c r="B24">
        <v>10</v>
      </c>
      <c r="C24" t="str">
        <f t="shared" si="0"/>
        <v>1913-10</v>
      </c>
      <c r="D24">
        <v>1</v>
      </c>
      <c r="E24" s="18">
        <v>1.2506589409295E-5</v>
      </c>
    </row>
    <row r="25" spans="1:5" x14ac:dyDescent="0.2">
      <c r="A25">
        <v>1913</v>
      </c>
      <c r="B25">
        <v>12</v>
      </c>
      <c r="C25" t="str">
        <f t="shared" si="0"/>
        <v>1913-12</v>
      </c>
      <c r="D25">
        <v>1</v>
      </c>
      <c r="E25" s="18">
        <v>1.2506589409295E-5</v>
      </c>
    </row>
    <row r="26" spans="1:5" x14ac:dyDescent="0.2">
      <c r="A26">
        <v>1914</v>
      </c>
      <c r="B26">
        <v>2</v>
      </c>
      <c r="C26" t="str">
        <f t="shared" si="0"/>
        <v>1914-02</v>
      </c>
      <c r="D26">
        <v>2</v>
      </c>
      <c r="E26" s="18">
        <v>2.501317881859E-5</v>
      </c>
    </row>
    <row r="27" spans="1:5" x14ac:dyDescent="0.2">
      <c r="A27">
        <v>1914</v>
      </c>
      <c r="B27">
        <v>3</v>
      </c>
      <c r="C27" t="str">
        <f t="shared" si="0"/>
        <v>1914-03</v>
      </c>
      <c r="D27">
        <v>2</v>
      </c>
      <c r="E27" s="18">
        <v>2.501317881859E-5</v>
      </c>
    </row>
    <row r="28" spans="1:5" x14ac:dyDescent="0.2">
      <c r="A28">
        <v>1914</v>
      </c>
      <c r="B28">
        <v>6</v>
      </c>
      <c r="C28" t="str">
        <f t="shared" si="0"/>
        <v>1914-06</v>
      </c>
      <c r="D28">
        <v>1</v>
      </c>
      <c r="E28" s="18">
        <v>1.2506589409295E-5</v>
      </c>
    </row>
    <row r="29" spans="1:5" x14ac:dyDescent="0.2">
      <c r="A29">
        <v>1914</v>
      </c>
      <c r="B29">
        <v>8</v>
      </c>
      <c r="C29" t="str">
        <f t="shared" si="0"/>
        <v>1914-08</v>
      </c>
      <c r="D29">
        <v>1</v>
      </c>
      <c r="E29" s="18">
        <v>1.2506589409295E-5</v>
      </c>
    </row>
    <row r="30" spans="1:5" x14ac:dyDescent="0.2">
      <c r="A30">
        <v>1914</v>
      </c>
      <c r="B30">
        <v>9</v>
      </c>
      <c r="C30" t="str">
        <f t="shared" si="0"/>
        <v>1914-09</v>
      </c>
      <c r="D30">
        <v>3</v>
      </c>
      <c r="E30" s="18">
        <v>3.7519768227884997E-5</v>
      </c>
    </row>
    <row r="31" spans="1:5" x14ac:dyDescent="0.2">
      <c r="A31">
        <v>1914</v>
      </c>
      <c r="B31">
        <v>12</v>
      </c>
      <c r="C31" t="str">
        <f t="shared" si="0"/>
        <v>1914-12</v>
      </c>
      <c r="D31">
        <v>1</v>
      </c>
      <c r="E31" s="18">
        <v>1.2506589409295E-5</v>
      </c>
    </row>
    <row r="32" spans="1:5" x14ac:dyDescent="0.2">
      <c r="A32">
        <v>1915</v>
      </c>
      <c r="B32">
        <v>1</v>
      </c>
      <c r="C32" t="str">
        <f t="shared" si="0"/>
        <v>1915-01</v>
      </c>
      <c r="D32">
        <v>4</v>
      </c>
      <c r="E32" s="18">
        <v>5.0026357637180001E-5</v>
      </c>
    </row>
    <row r="33" spans="1:5" x14ac:dyDescent="0.2">
      <c r="A33">
        <v>1915</v>
      </c>
      <c r="B33">
        <v>2</v>
      </c>
      <c r="C33" t="str">
        <f t="shared" si="0"/>
        <v>1915-02</v>
      </c>
      <c r="D33">
        <v>2</v>
      </c>
      <c r="E33" s="18">
        <v>2.501317881859E-5</v>
      </c>
    </row>
    <row r="34" spans="1:5" x14ac:dyDescent="0.2">
      <c r="A34">
        <v>1915</v>
      </c>
      <c r="B34">
        <v>3</v>
      </c>
      <c r="C34" t="str">
        <f t="shared" si="0"/>
        <v>1915-03</v>
      </c>
      <c r="D34">
        <v>1</v>
      </c>
      <c r="E34" s="18">
        <v>1.2506589409295E-5</v>
      </c>
    </row>
    <row r="35" spans="1:5" x14ac:dyDescent="0.2">
      <c r="A35">
        <v>1915</v>
      </c>
      <c r="B35">
        <v>4</v>
      </c>
      <c r="C35" t="str">
        <f t="shared" si="0"/>
        <v>1915-04</v>
      </c>
      <c r="D35">
        <v>1</v>
      </c>
      <c r="E35" s="18">
        <v>1.2506589409295E-5</v>
      </c>
    </row>
    <row r="36" spans="1:5" x14ac:dyDescent="0.2">
      <c r="A36">
        <v>1915</v>
      </c>
      <c r="B36">
        <v>5</v>
      </c>
      <c r="C36" t="str">
        <f t="shared" si="0"/>
        <v>1915-05</v>
      </c>
      <c r="D36">
        <v>4</v>
      </c>
      <c r="E36" s="18">
        <v>5.0026357637180001E-5</v>
      </c>
    </row>
    <row r="37" spans="1:5" x14ac:dyDescent="0.2">
      <c r="A37">
        <v>1915</v>
      </c>
      <c r="B37">
        <v>7</v>
      </c>
      <c r="C37" t="str">
        <f t="shared" si="0"/>
        <v>1915-07</v>
      </c>
      <c r="D37">
        <v>1</v>
      </c>
      <c r="E37" s="18">
        <v>1.2506589409295E-5</v>
      </c>
    </row>
    <row r="38" spans="1:5" x14ac:dyDescent="0.2">
      <c r="A38">
        <v>1915</v>
      </c>
      <c r="B38">
        <v>8</v>
      </c>
      <c r="C38" t="str">
        <f t="shared" si="0"/>
        <v>1915-08</v>
      </c>
      <c r="D38">
        <v>1</v>
      </c>
      <c r="E38" s="18">
        <v>1.2506589409295E-5</v>
      </c>
    </row>
    <row r="39" spans="1:5" x14ac:dyDescent="0.2">
      <c r="A39">
        <v>1915</v>
      </c>
      <c r="B39">
        <v>9</v>
      </c>
      <c r="C39" t="str">
        <f t="shared" si="0"/>
        <v>1915-09</v>
      </c>
      <c r="D39">
        <v>4</v>
      </c>
      <c r="E39" s="18">
        <v>5.0026357637180001E-5</v>
      </c>
    </row>
    <row r="40" spans="1:5" x14ac:dyDescent="0.2">
      <c r="A40">
        <v>1915</v>
      </c>
      <c r="B40">
        <v>10</v>
      </c>
      <c r="C40" t="str">
        <f t="shared" si="0"/>
        <v>1915-10</v>
      </c>
      <c r="D40">
        <v>3</v>
      </c>
      <c r="E40" s="18">
        <v>3.7519768227884997E-5</v>
      </c>
    </row>
    <row r="41" spans="1:5" x14ac:dyDescent="0.2">
      <c r="A41">
        <v>1915</v>
      </c>
      <c r="B41">
        <v>11</v>
      </c>
      <c r="C41" t="str">
        <f t="shared" si="0"/>
        <v>1915-11</v>
      </c>
      <c r="D41">
        <v>3</v>
      </c>
      <c r="E41" s="18">
        <v>3.7519768227884997E-5</v>
      </c>
    </row>
    <row r="42" spans="1:5" x14ac:dyDescent="0.2">
      <c r="A42">
        <v>1915</v>
      </c>
      <c r="B42">
        <v>12</v>
      </c>
      <c r="C42" t="str">
        <f t="shared" si="0"/>
        <v>1915-12</v>
      </c>
      <c r="D42">
        <v>1</v>
      </c>
      <c r="E42" s="18">
        <v>1.2506589409295E-5</v>
      </c>
    </row>
    <row r="43" spans="1:5" x14ac:dyDescent="0.2">
      <c r="A43">
        <v>1916</v>
      </c>
      <c r="B43">
        <v>1</v>
      </c>
      <c r="C43" t="str">
        <f t="shared" si="0"/>
        <v>1916-01</v>
      </c>
      <c r="D43">
        <v>1</v>
      </c>
      <c r="E43" s="18">
        <v>1.2506589409295E-5</v>
      </c>
    </row>
    <row r="44" spans="1:5" x14ac:dyDescent="0.2">
      <c r="A44">
        <v>1916</v>
      </c>
      <c r="B44">
        <v>4</v>
      </c>
      <c r="C44" t="str">
        <f t="shared" si="0"/>
        <v>1916-04</v>
      </c>
      <c r="D44">
        <v>1</v>
      </c>
      <c r="E44" s="18">
        <v>1.2506589409295E-5</v>
      </c>
    </row>
    <row r="45" spans="1:5" x14ac:dyDescent="0.2">
      <c r="A45">
        <v>1916</v>
      </c>
      <c r="B45">
        <v>5</v>
      </c>
      <c r="C45" t="str">
        <f t="shared" si="0"/>
        <v>1916-05</v>
      </c>
      <c r="D45">
        <v>2</v>
      </c>
      <c r="E45" s="18">
        <v>2.501317881859E-5</v>
      </c>
    </row>
    <row r="46" spans="1:5" x14ac:dyDescent="0.2">
      <c r="A46">
        <v>1916</v>
      </c>
      <c r="B46">
        <v>6</v>
      </c>
      <c r="C46" t="str">
        <f t="shared" si="0"/>
        <v>1916-06</v>
      </c>
      <c r="D46">
        <v>2</v>
      </c>
      <c r="E46" s="18">
        <v>2.501317881859E-5</v>
      </c>
    </row>
    <row r="47" spans="1:5" x14ac:dyDescent="0.2">
      <c r="A47">
        <v>1916</v>
      </c>
      <c r="B47">
        <v>7</v>
      </c>
      <c r="C47" t="str">
        <f t="shared" si="0"/>
        <v>1916-07</v>
      </c>
      <c r="D47">
        <v>2</v>
      </c>
      <c r="E47" s="18">
        <v>2.501317881859E-5</v>
      </c>
    </row>
    <row r="48" spans="1:5" x14ac:dyDescent="0.2">
      <c r="A48">
        <v>1916</v>
      </c>
      <c r="B48">
        <v>8</v>
      </c>
      <c r="C48" t="str">
        <f t="shared" si="0"/>
        <v>1916-08</v>
      </c>
      <c r="D48">
        <v>2</v>
      </c>
      <c r="E48" s="18">
        <v>2.501317881859E-5</v>
      </c>
    </row>
    <row r="49" spans="1:5" x14ac:dyDescent="0.2">
      <c r="A49">
        <v>1916</v>
      </c>
      <c r="B49">
        <v>9</v>
      </c>
      <c r="C49" t="str">
        <f t="shared" si="0"/>
        <v>1916-09</v>
      </c>
      <c r="D49">
        <v>4</v>
      </c>
      <c r="E49" s="18">
        <v>5.0026357637180001E-5</v>
      </c>
    </row>
    <row r="50" spans="1:5" x14ac:dyDescent="0.2">
      <c r="A50">
        <v>1916</v>
      </c>
      <c r="B50">
        <v>10</v>
      </c>
      <c r="C50" t="str">
        <f t="shared" si="0"/>
        <v>1916-10</v>
      </c>
      <c r="D50">
        <v>2</v>
      </c>
      <c r="E50" s="18">
        <v>2.501317881859E-5</v>
      </c>
    </row>
    <row r="51" spans="1:5" x14ac:dyDescent="0.2">
      <c r="A51">
        <v>1916</v>
      </c>
      <c r="B51">
        <v>11</v>
      </c>
      <c r="C51" t="str">
        <f t="shared" si="0"/>
        <v>1916-11</v>
      </c>
      <c r="D51">
        <v>3</v>
      </c>
      <c r="E51" s="18">
        <v>3.7519768227884997E-5</v>
      </c>
    </row>
    <row r="52" spans="1:5" x14ac:dyDescent="0.2">
      <c r="A52">
        <v>1916</v>
      </c>
      <c r="B52">
        <v>12</v>
      </c>
      <c r="C52" t="str">
        <f t="shared" si="0"/>
        <v>1916-12</v>
      </c>
      <c r="D52">
        <v>1</v>
      </c>
      <c r="E52" s="18">
        <v>1.2506589409295E-5</v>
      </c>
    </row>
    <row r="53" spans="1:5" x14ac:dyDescent="0.2">
      <c r="A53">
        <v>1917</v>
      </c>
      <c r="B53">
        <v>1</v>
      </c>
      <c r="C53" t="str">
        <f t="shared" si="0"/>
        <v>1917-01</v>
      </c>
      <c r="D53">
        <v>3</v>
      </c>
      <c r="E53" s="18">
        <v>3.7519768227884997E-5</v>
      </c>
    </row>
    <row r="54" spans="1:5" x14ac:dyDescent="0.2">
      <c r="A54">
        <v>1917</v>
      </c>
      <c r="B54">
        <v>2</v>
      </c>
      <c r="C54" t="str">
        <f t="shared" si="0"/>
        <v>1917-02</v>
      </c>
      <c r="D54">
        <v>6</v>
      </c>
      <c r="E54" s="18">
        <v>7.5039536455770103E-5</v>
      </c>
    </row>
    <row r="55" spans="1:5" x14ac:dyDescent="0.2">
      <c r="A55">
        <v>1917</v>
      </c>
      <c r="B55">
        <v>3</v>
      </c>
      <c r="C55" t="str">
        <f t="shared" si="0"/>
        <v>1917-03</v>
      </c>
      <c r="D55">
        <v>9</v>
      </c>
      <c r="E55">
        <v>1.1255930468365501E-4</v>
      </c>
    </row>
    <row r="56" spans="1:5" x14ac:dyDescent="0.2">
      <c r="A56">
        <v>1917</v>
      </c>
      <c r="B56">
        <v>4</v>
      </c>
      <c r="C56" t="str">
        <f t="shared" si="0"/>
        <v>1917-04</v>
      </c>
      <c r="D56">
        <v>1</v>
      </c>
      <c r="E56" s="18">
        <v>1.2506589409295E-5</v>
      </c>
    </row>
    <row r="57" spans="1:5" x14ac:dyDescent="0.2">
      <c r="A57">
        <v>1917</v>
      </c>
      <c r="B57">
        <v>5</v>
      </c>
      <c r="C57" t="str">
        <f t="shared" si="0"/>
        <v>1917-05</v>
      </c>
      <c r="D57">
        <v>4</v>
      </c>
      <c r="E57" s="18">
        <v>5.0026357637180001E-5</v>
      </c>
    </row>
    <row r="58" spans="1:5" x14ac:dyDescent="0.2">
      <c r="A58">
        <v>1917</v>
      </c>
      <c r="B58">
        <v>6</v>
      </c>
      <c r="C58" t="str">
        <f t="shared" si="0"/>
        <v>1917-06</v>
      </c>
      <c r="D58">
        <v>5</v>
      </c>
      <c r="E58" s="18">
        <v>6.2532947046475099E-5</v>
      </c>
    </row>
    <row r="59" spans="1:5" x14ac:dyDescent="0.2">
      <c r="A59">
        <v>1917</v>
      </c>
      <c r="B59">
        <v>7</v>
      </c>
      <c r="C59" t="str">
        <f t="shared" si="0"/>
        <v>1917-07</v>
      </c>
      <c r="D59">
        <v>3</v>
      </c>
      <c r="E59" s="18">
        <v>3.7519768227884997E-5</v>
      </c>
    </row>
    <row r="60" spans="1:5" x14ac:dyDescent="0.2">
      <c r="A60">
        <v>1917</v>
      </c>
      <c r="B60">
        <v>8</v>
      </c>
      <c r="C60" t="str">
        <f t="shared" si="0"/>
        <v>1917-08</v>
      </c>
      <c r="D60">
        <v>1</v>
      </c>
      <c r="E60" s="18">
        <v>1.2506589409295E-5</v>
      </c>
    </row>
    <row r="61" spans="1:5" x14ac:dyDescent="0.2">
      <c r="A61">
        <v>1917</v>
      </c>
      <c r="B61">
        <v>9</v>
      </c>
      <c r="C61" t="str">
        <f t="shared" si="0"/>
        <v>1917-09</v>
      </c>
      <c r="D61">
        <v>3</v>
      </c>
      <c r="E61" s="18">
        <v>3.7519768227884997E-5</v>
      </c>
    </row>
    <row r="62" spans="1:5" x14ac:dyDescent="0.2">
      <c r="A62">
        <v>1917</v>
      </c>
      <c r="B62">
        <v>10</v>
      </c>
      <c r="C62" t="str">
        <f t="shared" si="0"/>
        <v>1917-10</v>
      </c>
      <c r="D62">
        <v>6</v>
      </c>
      <c r="E62" s="18">
        <v>7.5039536455770103E-5</v>
      </c>
    </row>
    <row r="63" spans="1:5" x14ac:dyDescent="0.2">
      <c r="A63">
        <v>1917</v>
      </c>
      <c r="B63">
        <v>11</v>
      </c>
      <c r="C63" t="str">
        <f t="shared" si="0"/>
        <v>1917-11</v>
      </c>
      <c r="D63">
        <v>4</v>
      </c>
      <c r="E63" s="18">
        <v>5.0026357637180001E-5</v>
      </c>
    </row>
    <row r="64" spans="1:5" x14ac:dyDescent="0.2">
      <c r="A64">
        <v>1917</v>
      </c>
      <c r="B64">
        <v>12</v>
      </c>
      <c r="C64" t="str">
        <f t="shared" si="0"/>
        <v>1917-12</v>
      </c>
      <c r="D64">
        <v>5</v>
      </c>
      <c r="E64" s="18">
        <v>6.2532947046475099E-5</v>
      </c>
    </row>
    <row r="65" spans="1:5" x14ac:dyDescent="0.2">
      <c r="A65">
        <v>1918</v>
      </c>
      <c r="B65">
        <v>1</v>
      </c>
      <c r="C65" t="str">
        <f t="shared" si="0"/>
        <v>1918-01</v>
      </c>
      <c r="D65">
        <v>4</v>
      </c>
      <c r="E65" s="18">
        <v>5.0026357637180001E-5</v>
      </c>
    </row>
    <row r="66" spans="1:5" x14ac:dyDescent="0.2">
      <c r="A66">
        <v>1918</v>
      </c>
      <c r="B66">
        <v>2</v>
      </c>
      <c r="C66" t="str">
        <f t="shared" si="0"/>
        <v>1918-02</v>
      </c>
      <c r="D66">
        <v>5</v>
      </c>
      <c r="E66" s="18">
        <v>6.2532947046475099E-5</v>
      </c>
    </row>
    <row r="67" spans="1:5" x14ac:dyDescent="0.2">
      <c r="A67">
        <v>1918</v>
      </c>
      <c r="B67">
        <v>3</v>
      </c>
      <c r="C67" t="str">
        <f t="shared" ref="C67:C130" si="1">TEXT(A67,"0000")&amp;"-"&amp;TEXT(B67,"00")</f>
        <v>1918-03</v>
      </c>
      <c r="D67">
        <v>7</v>
      </c>
      <c r="E67" s="18">
        <v>8.7546125865065107E-5</v>
      </c>
    </row>
    <row r="68" spans="1:5" x14ac:dyDescent="0.2">
      <c r="A68">
        <v>1918</v>
      </c>
      <c r="B68">
        <v>4</v>
      </c>
      <c r="C68" t="str">
        <f t="shared" si="1"/>
        <v>1918-04</v>
      </c>
      <c r="D68">
        <v>4</v>
      </c>
      <c r="E68" s="18">
        <v>5.0026357637180001E-5</v>
      </c>
    </row>
    <row r="69" spans="1:5" x14ac:dyDescent="0.2">
      <c r="A69">
        <v>1918</v>
      </c>
      <c r="B69">
        <v>5</v>
      </c>
      <c r="C69" t="str">
        <f t="shared" si="1"/>
        <v>1918-05</v>
      </c>
      <c r="D69">
        <v>8</v>
      </c>
      <c r="E69">
        <v>1.0005271527436E-4</v>
      </c>
    </row>
    <row r="70" spans="1:5" x14ac:dyDescent="0.2">
      <c r="A70">
        <v>1918</v>
      </c>
      <c r="B70">
        <v>6</v>
      </c>
      <c r="C70" t="str">
        <f t="shared" si="1"/>
        <v>1918-06</v>
      </c>
      <c r="D70">
        <v>5</v>
      </c>
      <c r="E70" s="18">
        <v>6.2532947046475099E-5</v>
      </c>
    </row>
    <row r="71" spans="1:5" x14ac:dyDescent="0.2">
      <c r="A71">
        <v>1918</v>
      </c>
      <c r="B71">
        <v>7</v>
      </c>
      <c r="C71" t="str">
        <f t="shared" si="1"/>
        <v>1918-07</v>
      </c>
      <c r="D71">
        <v>6</v>
      </c>
      <c r="E71" s="18">
        <v>7.5039536455770103E-5</v>
      </c>
    </row>
    <row r="72" spans="1:5" x14ac:dyDescent="0.2">
      <c r="A72">
        <v>1918</v>
      </c>
      <c r="B72">
        <v>8</v>
      </c>
      <c r="C72" t="str">
        <f t="shared" si="1"/>
        <v>1918-08</v>
      </c>
      <c r="D72">
        <v>8</v>
      </c>
      <c r="E72">
        <v>1.0005271527436E-4</v>
      </c>
    </row>
    <row r="73" spans="1:5" x14ac:dyDescent="0.2">
      <c r="A73">
        <v>1918</v>
      </c>
      <c r="B73">
        <v>9</v>
      </c>
      <c r="C73" t="str">
        <f t="shared" si="1"/>
        <v>1918-09</v>
      </c>
      <c r="D73">
        <v>7</v>
      </c>
      <c r="E73" s="18">
        <v>8.7546125865065107E-5</v>
      </c>
    </row>
    <row r="74" spans="1:5" x14ac:dyDescent="0.2">
      <c r="A74">
        <v>1918</v>
      </c>
      <c r="B74">
        <v>10</v>
      </c>
      <c r="C74" t="str">
        <f t="shared" si="1"/>
        <v>1918-10</v>
      </c>
      <c r="D74">
        <v>6</v>
      </c>
      <c r="E74" s="18">
        <v>7.5039536455770103E-5</v>
      </c>
    </row>
    <row r="75" spans="1:5" x14ac:dyDescent="0.2">
      <c r="A75">
        <v>1918</v>
      </c>
      <c r="B75">
        <v>11</v>
      </c>
      <c r="C75" t="str">
        <f t="shared" si="1"/>
        <v>1918-11</v>
      </c>
      <c r="D75">
        <v>11</v>
      </c>
      <c r="E75">
        <v>1.37572483502245E-4</v>
      </c>
    </row>
    <row r="76" spans="1:5" x14ac:dyDescent="0.2">
      <c r="A76">
        <v>1918</v>
      </c>
      <c r="B76">
        <v>12</v>
      </c>
      <c r="C76" t="str">
        <f t="shared" si="1"/>
        <v>1918-12</v>
      </c>
      <c r="D76">
        <v>10</v>
      </c>
      <c r="E76">
        <v>1.2506589409295001E-4</v>
      </c>
    </row>
    <row r="77" spans="1:5" x14ac:dyDescent="0.2">
      <c r="A77">
        <v>1919</v>
      </c>
      <c r="B77">
        <v>1</v>
      </c>
      <c r="C77" t="str">
        <f t="shared" si="1"/>
        <v>1919-01</v>
      </c>
      <c r="D77">
        <v>10</v>
      </c>
      <c r="E77">
        <v>1.2506589409295001E-4</v>
      </c>
    </row>
    <row r="78" spans="1:5" x14ac:dyDescent="0.2">
      <c r="A78">
        <v>1919</v>
      </c>
      <c r="B78">
        <v>2</v>
      </c>
      <c r="C78" t="str">
        <f t="shared" si="1"/>
        <v>1919-02</v>
      </c>
      <c r="D78">
        <v>8</v>
      </c>
      <c r="E78">
        <v>1.0005271527436E-4</v>
      </c>
    </row>
    <row r="79" spans="1:5" x14ac:dyDescent="0.2">
      <c r="A79">
        <v>1919</v>
      </c>
      <c r="B79">
        <v>3</v>
      </c>
      <c r="C79" t="str">
        <f t="shared" si="1"/>
        <v>1919-03</v>
      </c>
      <c r="D79">
        <v>7</v>
      </c>
      <c r="E79" s="18">
        <v>8.7546125865065107E-5</v>
      </c>
    </row>
    <row r="80" spans="1:5" x14ac:dyDescent="0.2">
      <c r="A80">
        <v>1919</v>
      </c>
      <c r="B80">
        <v>4</v>
      </c>
      <c r="C80" t="str">
        <f t="shared" si="1"/>
        <v>1919-04</v>
      </c>
      <c r="D80">
        <v>8</v>
      </c>
      <c r="E80">
        <v>1.0005271527436E-4</v>
      </c>
    </row>
    <row r="81" spans="1:5" x14ac:dyDescent="0.2">
      <c r="A81">
        <v>1919</v>
      </c>
      <c r="B81">
        <v>5</v>
      </c>
      <c r="C81" t="str">
        <f t="shared" si="1"/>
        <v>1919-05</v>
      </c>
      <c r="D81">
        <v>7</v>
      </c>
      <c r="E81" s="18">
        <v>8.7546125865065107E-5</v>
      </c>
    </row>
    <row r="82" spans="1:5" x14ac:dyDescent="0.2">
      <c r="A82">
        <v>1919</v>
      </c>
      <c r="B82">
        <v>6</v>
      </c>
      <c r="C82" t="str">
        <f t="shared" si="1"/>
        <v>1919-06</v>
      </c>
      <c r="D82">
        <v>8</v>
      </c>
      <c r="E82">
        <v>1.0005271527436E-4</v>
      </c>
    </row>
    <row r="83" spans="1:5" x14ac:dyDescent="0.2">
      <c r="A83">
        <v>1919</v>
      </c>
      <c r="B83">
        <v>7</v>
      </c>
      <c r="C83" t="str">
        <f t="shared" si="1"/>
        <v>1919-07</v>
      </c>
      <c r="D83">
        <v>12</v>
      </c>
      <c r="E83">
        <v>1.5007907291153999E-4</v>
      </c>
    </row>
    <row r="84" spans="1:5" x14ac:dyDescent="0.2">
      <c r="A84">
        <v>1919</v>
      </c>
      <c r="B84">
        <v>8</v>
      </c>
      <c r="C84" t="str">
        <f t="shared" si="1"/>
        <v>1919-08</v>
      </c>
      <c r="D84">
        <v>12</v>
      </c>
      <c r="E84">
        <v>1.5007907291153999E-4</v>
      </c>
    </row>
    <row r="85" spans="1:5" x14ac:dyDescent="0.2">
      <c r="A85">
        <v>1919</v>
      </c>
      <c r="B85">
        <v>9</v>
      </c>
      <c r="C85" t="str">
        <f t="shared" si="1"/>
        <v>1919-09</v>
      </c>
      <c r="D85">
        <v>10</v>
      </c>
      <c r="E85">
        <v>1.2506589409295001E-4</v>
      </c>
    </row>
    <row r="86" spans="1:5" x14ac:dyDescent="0.2">
      <c r="A86">
        <v>1919</v>
      </c>
      <c r="B86">
        <v>10</v>
      </c>
      <c r="C86" t="str">
        <f t="shared" si="1"/>
        <v>1919-10</v>
      </c>
      <c r="D86">
        <v>20</v>
      </c>
      <c r="E86">
        <v>2.5013178818590002E-4</v>
      </c>
    </row>
    <row r="87" spans="1:5" x14ac:dyDescent="0.2">
      <c r="A87">
        <v>1919</v>
      </c>
      <c r="B87">
        <v>11</v>
      </c>
      <c r="C87" t="str">
        <f t="shared" si="1"/>
        <v>1919-11</v>
      </c>
      <c r="D87">
        <v>10</v>
      </c>
      <c r="E87">
        <v>1.2506589409295001E-4</v>
      </c>
    </row>
    <row r="88" spans="1:5" x14ac:dyDescent="0.2">
      <c r="A88">
        <v>1919</v>
      </c>
      <c r="B88">
        <v>12</v>
      </c>
      <c r="C88" t="str">
        <f t="shared" si="1"/>
        <v>1919-12</v>
      </c>
      <c r="D88">
        <v>15</v>
      </c>
      <c r="E88">
        <v>1.8759884113942499E-4</v>
      </c>
    </row>
    <row r="89" spans="1:5" x14ac:dyDescent="0.2">
      <c r="A89">
        <v>1920</v>
      </c>
      <c r="B89">
        <v>1</v>
      </c>
      <c r="C89" t="str">
        <f t="shared" si="1"/>
        <v>1920-01</v>
      </c>
      <c r="D89">
        <v>18</v>
      </c>
      <c r="E89">
        <v>2.2511860936731001E-4</v>
      </c>
    </row>
    <row r="90" spans="1:5" x14ac:dyDescent="0.2">
      <c r="A90">
        <v>1920</v>
      </c>
      <c r="B90">
        <v>2</v>
      </c>
      <c r="C90" t="str">
        <f t="shared" si="1"/>
        <v>1920-02</v>
      </c>
      <c r="D90">
        <v>13</v>
      </c>
      <c r="E90">
        <v>1.6258566232083501E-4</v>
      </c>
    </row>
    <row r="91" spans="1:5" x14ac:dyDescent="0.2">
      <c r="A91">
        <v>1920</v>
      </c>
      <c r="B91">
        <v>3</v>
      </c>
      <c r="C91" t="str">
        <f t="shared" si="1"/>
        <v>1920-03</v>
      </c>
      <c r="D91">
        <v>12</v>
      </c>
      <c r="E91">
        <v>1.5007907291153999E-4</v>
      </c>
    </row>
    <row r="92" spans="1:5" x14ac:dyDescent="0.2">
      <c r="A92">
        <v>1920</v>
      </c>
      <c r="B92">
        <v>4</v>
      </c>
      <c r="C92" t="str">
        <f t="shared" si="1"/>
        <v>1920-04</v>
      </c>
      <c r="D92">
        <v>20</v>
      </c>
      <c r="E92">
        <v>2.5013178818590002E-4</v>
      </c>
    </row>
    <row r="93" spans="1:5" x14ac:dyDescent="0.2">
      <c r="A93">
        <v>1920</v>
      </c>
      <c r="B93">
        <v>5</v>
      </c>
      <c r="C93" t="str">
        <f t="shared" si="1"/>
        <v>1920-05</v>
      </c>
      <c r="D93">
        <v>17</v>
      </c>
      <c r="E93">
        <v>2.1261201995801499E-4</v>
      </c>
    </row>
    <row r="94" spans="1:5" x14ac:dyDescent="0.2">
      <c r="A94">
        <v>1920</v>
      </c>
      <c r="B94">
        <v>6</v>
      </c>
      <c r="C94" t="str">
        <f t="shared" si="1"/>
        <v>1920-06</v>
      </c>
      <c r="D94">
        <v>17</v>
      </c>
      <c r="E94">
        <v>2.1261201995801499E-4</v>
      </c>
    </row>
    <row r="95" spans="1:5" x14ac:dyDescent="0.2">
      <c r="A95">
        <v>1920</v>
      </c>
      <c r="B95">
        <v>7</v>
      </c>
      <c r="C95" t="str">
        <f t="shared" si="1"/>
        <v>1920-07</v>
      </c>
      <c r="D95">
        <v>17</v>
      </c>
      <c r="E95">
        <v>2.1261201995801499E-4</v>
      </c>
    </row>
    <row r="96" spans="1:5" x14ac:dyDescent="0.2">
      <c r="A96">
        <v>1920</v>
      </c>
      <c r="B96">
        <v>8</v>
      </c>
      <c r="C96" t="str">
        <f t="shared" si="1"/>
        <v>1920-08</v>
      </c>
      <c r="D96">
        <v>13</v>
      </c>
      <c r="E96">
        <v>1.6258566232083501E-4</v>
      </c>
    </row>
    <row r="97" spans="1:5" x14ac:dyDescent="0.2">
      <c r="A97">
        <v>1920</v>
      </c>
      <c r="B97">
        <v>9</v>
      </c>
      <c r="C97" t="str">
        <f t="shared" si="1"/>
        <v>1920-09</v>
      </c>
      <c r="D97">
        <v>23</v>
      </c>
      <c r="E97">
        <v>2.8765155641378499E-4</v>
      </c>
    </row>
    <row r="98" spans="1:5" x14ac:dyDescent="0.2">
      <c r="A98">
        <v>1920</v>
      </c>
      <c r="B98">
        <v>10</v>
      </c>
      <c r="C98" t="str">
        <f t="shared" si="1"/>
        <v>1920-10</v>
      </c>
      <c r="D98">
        <v>18</v>
      </c>
      <c r="E98">
        <v>2.2511860936731001E-4</v>
      </c>
    </row>
    <row r="99" spans="1:5" x14ac:dyDescent="0.2">
      <c r="A99">
        <v>1920</v>
      </c>
      <c r="B99">
        <v>11</v>
      </c>
      <c r="C99" t="str">
        <f t="shared" si="1"/>
        <v>1920-11</v>
      </c>
      <c r="D99">
        <v>16</v>
      </c>
      <c r="E99">
        <v>2.0010543054872E-4</v>
      </c>
    </row>
    <row r="100" spans="1:5" x14ac:dyDescent="0.2">
      <c r="A100">
        <v>1920</v>
      </c>
      <c r="B100">
        <v>12</v>
      </c>
      <c r="C100" t="str">
        <f t="shared" si="1"/>
        <v>1920-12</v>
      </c>
      <c r="D100">
        <v>14</v>
      </c>
      <c r="E100">
        <v>1.7509225173013E-4</v>
      </c>
    </row>
    <row r="101" spans="1:5" x14ac:dyDescent="0.2">
      <c r="A101">
        <v>1921</v>
      </c>
      <c r="B101">
        <v>1</v>
      </c>
      <c r="C101" t="str">
        <f t="shared" si="1"/>
        <v>1921-01</v>
      </c>
      <c r="D101">
        <v>21</v>
      </c>
      <c r="E101">
        <v>2.6263837759519501E-4</v>
      </c>
    </row>
    <row r="102" spans="1:5" x14ac:dyDescent="0.2">
      <c r="A102">
        <v>1921</v>
      </c>
      <c r="B102">
        <v>2</v>
      </c>
      <c r="C102" t="str">
        <f t="shared" si="1"/>
        <v>1921-02</v>
      </c>
      <c r="D102">
        <v>24</v>
      </c>
      <c r="E102">
        <v>3.0015814582307998E-4</v>
      </c>
    </row>
    <row r="103" spans="1:5" x14ac:dyDescent="0.2">
      <c r="A103">
        <v>1921</v>
      </c>
      <c r="B103">
        <v>3</v>
      </c>
      <c r="C103" t="str">
        <f t="shared" si="1"/>
        <v>1921-03</v>
      </c>
      <c r="D103">
        <v>42</v>
      </c>
      <c r="E103">
        <v>5.2527675519039002E-4</v>
      </c>
    </row>
    <row r="104" spans="1:5" x14ac:dyDescent="0.2">
      <c r="A104">
        <v>1921</v>
      </c>
      <c r="B104">
        <v>4</v>
      </c>
      <c r="C104" t="str">
        <f t="shared" si="1"/>
        <v>1921-04</v>
      </c>
      <c r="D104">
        <v>22</v>
      </c>
      <c r="E104">
        <v>2.7514496700449E-4</v>
      </c>
    </row>
    <row r="105" spans="1:5" x14ac:dyDescent="0.2">
      <c r="A105">
        <v>1921</v>
      </c>
      <c r="B105">
        <v>5</v>
      </c>
      <c r="C105" t="str">
        <f t="shared" si="1"/>
        <v>1921-05</v>
      </c>
      <c r="D105">
        <v>31</v>
      </c>
      <c r="E105">
        <v>3.8770427168814502E-4</v>
      </c>
    </row>
    <row r="106" spans="1:5" x14ac:dyDescent="0.2">
      <c r="A106">
        <v>1921</v>
      </c>
      <c r="B106">
        <v>6</v>
      </c>
      <c r="C106" t="str">
        <f t="shared" si="1"/>
        <v>1921-06</v>
      </c>
      <c r="D106">
        <v>30</v>
      </c>
      <c r="E106">
        <v>3.7519768227884997E-4</v>
      </c>
    </row>
    <row r="107" spans="1:5" x14ac:dyDescent="0.2">
      <c r="A107">
        <v>1921</v>
      </c>
      <c r="B107">
        <v>7</v>
      </c>
      <c r="C107" t="str">
        <f t="shared" si="1"/>
        <v>1921-07</v>
      </c>
      <c r="D107">
        <v>27</v>
      </c>
      <c r="E107">
        <v>3.37677914050965E-4</v>
      </c>
    </row>
    <row r="108" spans="1:5" x14ac:dyDescent="0.2">
      <c r="A108">
        <v>1921</v>
      </c>
      <c r="B108">
        <v>8</v>
      </c>
      <c r="C108" t="str">
        <f t="shared" si="1"/>
        <v>1921-08</v>
      </c>
      <c r="D108">
        <v>38</v>
      </c>
      <c r="E108">
        <v>4.7525039755321E-4</v>
      </c>
    </row>
    <row r="109" spans="1:5" x14ac:dyDescent="0.2">
      <c r="A109">
        <v>1921</v>
      </c>
      <c r="B109">
        <v>9</v>
      </c>
      <c r="C109" t="str">
        <f t="shared" si="1"/>
        <v>1921-09</v>
      </c>
      <c r="D109">
        <v>32</v>
      </c>
      <c r="E109">
        <v>4.0021086109744001E-4</v>
      </c>
    </row>
    <row r="110" spans="1:5" x14ac:dyDescent="0.2">
      <c r="A110">
        <v>1921</v>
      </c>
      <c r="B110">
        <v>10</v>
      </c>
      <c r="C110" t="str">
        <f t="shared" si="1"/>
        <v>1921-10</v>
      </c>
      <c r="D110">
        <v>40</v>
      </c>
      <c r="E110">
        <v>5.0026357637180004E-4</v>
      </c>
    </row>
    <row r="111" spans="1:5" x14ac:dyDescent="0.2">
      <c r="A111">
        <v>1921</v>
      </c>
      <c r="B111">
        <v>11</v>
      </c>
      <c r="C111" t="str">
        <f t="shared" si="1"/>
        <v>1921-11</v>
      </c>
      <c r="D111">
        <v>39</v>
      </c>
      <c r="E111">
        <v>4.8775698696250499E-4</v>
      </c>
    </row>
    <row r="112" spans="1:5" x14ac:dyDescent="0.2">
      <c r="A112">
        <v>1921</v>
      </c>
      <c r="B112">
        <v>12</v>
      </c>
      <c r="C112" t="str">
        <f t="shared" si="1"/>
        <v>1921-12</v>
      </c>
      <c r="D112">
        <v>43</v>
      </c>
      <c r="E112">
        <v>5.3778334459968495E-4</v>
      </c>
    </row>
    <row r="113" spans="1:5" x14ac:dyDescent="0.2">
      <c r="A113">
        <v>1922</v>
      </c>
      <c r="B113">
        <v>1</v>
      </c>
      <c r="C113" t="str">
        <f t="shared" si="1"/>
        <v>1922-01</v>
      </c>
      <c r="D113">
        <v>32</v>
      </c>
      <c r="E113">
        <v>4.0021086109744001E-4</v>
      </c>
    </row>
    <row r="114" spans="1:5" x14ac:dyDescent="0.2">
      <c r="A114">
        <v>1922</v>
      </c>
      <c r="B114">
        <v>2</v>
      </c>
      <c r="C114" t="str">
        <f t="shared" si="1"/>
        <v>1922-02</v>
      </c>
      <c r="D114">
        <v>45</v>
      </c>
      <c r="E114">
        <v>5.6279652341827602E-4</v>
      </c>
    </row>
    <row r="115" spans="1:5" x14ac:dyDescent="0.2">
      <c r="A115">
        <v>1922</v>
      </c>
      <c r="B115">
        <v>3</v>
      </c>
      <c r="C115" t="str">
        <f t="shared" si="1"/>
        <v>1922-03</v>
      </c>
      <c r="D115">
        <v>33</v>
      </c>
      <c r="E115">
        <v>4.12717450506735E-4</v>
      </c>
    </row>
    <row r="116" spans="1:5" x14ac:dyDescent="0.2">
      <c r="A116">
        <v>1922</v>
      </c>
      <c r="B116">
        <v>4</v>
      </c>
      <c r="C116" t="str">
        <f t="shared" si="1"/>
        <v>1922-04</v>
      </c>
      <c r="D116">
        <v>44</v>
      </c>
      <c r="E116">
        <v>5.5028993400898097E-4</v>
      </c>
    </row>
    <row r="117" spans="1:5" x14ac:dyDescent="0.2">
      <c r="A117">
        <v>1922</v>
      </c>
      <c r="B117">
        <v>5</v>
      </c>
      <c r="C117" t="str">
        <f t="shared" si="1"/>
        <v>1922-05</v>
      </c>
      <c r="D117">
        <v>39</v>
      </c>
      <c r="E117">
        <v>4.8775698696250499E-4</v>
      </c>
    </row>
    <row r="118" spans="1:5" x14ac:dyDescent="0.2">
      <c r="A118">
        <v>1922</v>
      </c>
      <c r="B118">
        <v>6</v>
      </c>
      <c r="C118" t="str">
        <f t="shared" si="1"/>
        <v>1922-06</v>
      </c>
      <c r="D118">
        <v>42</v>
      </c>
      <c r="E118">
        <v>5.2527675519039002E-4</v>
      </c>
    </row>
    <row r="119" spans="1:5" x14ac:dyDescent="0.2">
      <c r="A119">
        <v>1922</v>
      </c>
      <c r="B119">
        <v>7</v>
      </c>
      <c r="C119" t="str">
        <f t="shared" si="1"/>
        <v>1922-07</v>
      </c>
      <c r="D119">
        <v>64</v>
      </c>
      <c r="E119">
        <v>8.0042172219488099E-4</v>
      </c>
    </row>
    <row r="120" spans="1:5" x14ac:dyDescent="0.2">
      <c r="A120">
        <v>1922</v>
      </c>
      <c r="B120">
        <v>8</v>
      </c>
      <c r="C120" t="str">
        <f t="shared" si="1"/>
        <v>1922-08</v>
      </c>
      <c r="D120">
        <v>45</v>
      </c>
      <c r="E120">
        <v>5.6279652341827602E-4</v>
      </c>
    </row>
    <row r="121" spans="1:5" x14ac:dyDescent="0.2">
      <c r="A121">
        <v>1922</v>
      </c>
      <c r="B121">
        <v>9</v>
      </c>
      <c r="C121" t="str">
        <f t="shared" si="1"/>
        <v>1922-09</v>
      </c>
      <c r="D121">
        <v>64</v>
      </c>
      <c r="E121">
        <v>8.0042172219488099E-4</v>
      </c>
    </row>
    <row r="122" spans="1:5" x14ac:dyDescent="0.2">
      <c r="A122">
        <v>1922</v>
      </c>
      <c r="B122">
        <v>10</v>
      </c>
      <c r="C122" t="str">
        <f t="shared" si="1"/>
        <v>1922-10</v>
      </c>
      <c r="D122">
        <v>70</v>
      </c>
      <c r="E122">
        <v>8.7546125865065104E-4</v>
      </c>
    </row>
    <row r="123" spans="1:5" x14ac:dyDescent="0.2">
      <c r="A123">
        <v>1922</v>
      </c>
      <c r="B123">
        <v>11</v>
      </c>
      <c r="C123" t="str">
        <f t="shared" si="1"/>
        <v>1922-11</v>
      </c>
      <c r="D123">
        <v>50</v>
      </c>
      <c r="E123">
        <v>6.2532947046475102E-4</v>
      </c>
    </row>
    <row r="124" spans="1:5" x14ac:dyDescent="0.2">
      <c r="A124">
        <v>1922</v>
      </c>
      <c r="B124">
        <v>12</v>
      </c>
      <c r="C124" t="str">
        <f t="shared" si="1"/>
        <v>1922-12</v>
      </c>
      <c r="D124">
        <v>61</v>
      </c>
      <c r="E124">
        <v>7.6290195396699597E-4</v>
      </c>
    </row>
    <row r="125" spans="1:5" x14ac:dyDescent="0.2">
      <c r="A125">
        <v>1923</v>
      </c>
      <c r="B125">
        <v>1</v>
      </c>
      <c r="C125" t="str">
        <f t="shared" si="1"/>
        <v>1923-01</v>
      </c>
      <c r="D125">
        <v>59</v>
      </c>
      <c r="E125">
        <v>7.3788877514840599E-4</v>
      </c>
    </row>
    <row r="126" spans="1:5" x14ac:dyDescent="0.2">
      <c r="A126">
        <v>1923</v>
      </c>
      <c r="B126">
        <v>2</v>
      </c>
      <c r="C126" t="str">
        <f t="shared" si="1"/>
        <v>1923-02</v>
      </c>
      <c r="D126">
        <v>47</v>
      </c>
      <c r="E126">
        <v>5.87809702236866E-4</v>
      </c>
    </row>
    <row r="127" spans="1:5" x14ac:dyDescent="0.2">
      <c r="A127">
        <v>1923</v>
      </c>
      <c r="B127">
        <v>3</v>
      </c>
      <c r="C127" t="str">
        <f t="shared" si="1"/>
        <v>1923-03</v>
      </c>
      <c r="D127">
        <v>69</v>
      </c>
      <c r="E127">
        <v>8.62954669241356E-4</v>
      </c>
    </row>
    <row r="128" spans="1:5" x14ac:dyDescent="0.2">
      <c r="A128">
        <v>1923</v>
      </c>
      <c r="B128">
        <v>4</v>
      </c>
      <c r="C128" t="str">
        <f t="shared" si="1"/>
        <v>1923-04</v>
      </c>
      <c r="D128">
        <v>68</v>
      </c>
      <c r="E128">
        <v>8.5044807983206095E-4</v>
      </c>
    </row>
    <row r="129" spans="1:5" x14ac:dyDescent="0.2">
      <c r="A129">
        <v>1923</v>
      </c>
      <c r="B129">
        <v>5</v>
      </c>
      <c r="C129" t="str">
        <f t="shared" si="1"/>
        <v>1923-05</v>
      </c>
      <c r="D129">
        <v>67</v>
      </c>
      <c r="E129">
        <v>8.3794149042276602E-4</v>
      </c>
    </row>
    <row r="130" spans="1:5" x14ac:dyDescent="0.2">
      <c r="A130">
        <v>1923</v>
      </c>
      <c r="B130">
        <v>6</v>
      </c>
      <c r="C130" t="str">
        <f t="shared" si="1"/>
        <v>1923-06</v>
      </c>
      <c r="D130">
        <v>72</v>
      </c>
      <c r="E130">
        <v>9.0047443746924102E-4</v>
      </c>
    </row>
    <row r="131" spans="1:5" x14ac:dyDescent="0.2">
      <c r="A131">
        <v>1923</v>
      </c>
      <c r="B131">
        <v>7</v>
      </c>
      <c r="C131" t="str">
        <f t="shared" ref="C131:C194" si="2">TEXT(A131,"0000")&amp;"-"&amp;TEXT(B131,"00")</f>
        <v>1923-07</v>
      </c>
      <c r="D131">
        <v>72</v>
      </c>
      <c r="E131">
        <v>9.0047443746924102E-4</v>
      </c>
    </row>
    <row r="132" spans="1:5" x14ac:dyDescent="0.2">
      <c r="A132">
        <v>1923</v>
      </c>
      <c r="B132">
        <v>8</v>
      </c>
      <c r="C132" t="str">
        <f t="shared" si="2"/>
        <v>1923-08</v>
      </c>
      <c r="D132">
        <v>81</v>
      </c>
      <c r="E132">
        <v>1.0130337421528899E-3</v>
      </c>
    </row>
    <row r="133" spans="1:5" x14ac:dyDescent="0.2">
      <c r="A133">
        <v>1923</v>
      </c>
      <c r="B133">
        <v>9</v>
      </c>
      <c r="C133" t="str">
        <f t="shared" si="2"/>
        <v>1923-09</v>
      </c>
      <c r="D133">
        <v>102</v>
      </c>
      <c r="E133">
        <v>1.27567211974809E-3</v>
      </c>
    </row>
    <row r="134" spans="1:5" x14ac:dyDescent="0.2">
      <c r="A134">
        <v>1923</v>
      </c>
      <c r="B134">
        <v>10</v>
      </c>
      <c r="C134" t="str">
        <f t="shared" si="2"/>
        <v>1923-10</v>
      </c>
      <c r="D134">
        <v>92</v>
      </c>
      <c r="E134">
        <v>1.15060622565514E-3</v>
      </c>
    </row>
    <row r="135" spans="1:5" x14ac:dyDescent="0.2">
      <c r="A135">
        <v>1923</v>
      </c>
      <c r="B135">
        <v>11</v>
      </c>
      <c r="C135" t="str">
        <f t="shared" si="2"/>
        <v>1923-11</v>
      </c>
      <c r="D135">
        <v>84</v>
      </c>
      <c r="E135">
        <v>1.05055351038078E-3</v>
      </c>
    </row>
    <row r="136" spans="1:5" x14ac:dyDescent="0.2">
      <c r="A136">
        <v>1923</v>
      </c>
      <c r="B136">
        <v>12</v>
      </c>
      <c r="C136" t="str">
        <f t="shared" si="2"/>
        <v>1923-12</v>
      </c>
      <c r="D136">
        <v>78</v>
      </c>
      <c r="E136">
        <v>9.7551397392501096E-4</v>
      </c>
    </row>
    <row r="137" spans="1:5" x14ac:dyDescent="0.2">
      <c r="A137">
        <v>1924</v>
      </c>
      <c r="B137">
        <v>1</v>
      </c>
      <c r="C137" t="str">
        <f t="shared" si="2"/>
        <v>1924-01</v>
      </c>
      <c r="D137">
        <v>104</v>
      </c>
      <c r="E137">
        <v>1.3006852985666801E-3</v>
      </c>
    </row>
    <row r="138" spans="1:5" x14ac:dyDescent="0.2">
      <c r="A138">
        <v>1924</v>
      </c>
      <c r="B138">
        <v>2</v>
      </c>
      <c r="C138" t="str">
        <f t="shared" si="2"/>
        <v>1924-02</v>
      </c>
      <c r="D138">
        <v>103</v>
      </c>
      <c r="E138">
        <v>1.28817870915738E-3</v>
      </c>
    </row>
    <row r="139" spans="1:5" x14ac:dyDescent="0.2">
      <c r="A139">
        <v>1924</v>
      </c>
      <c r="B139">
        <v>3</v>
      </c>
      <c r="C139" t="str">
        <f t="shared" si="2"/>
        <v>1924-03</v>
      </c>
      <c r="D139">
        <v>113</v>
      </c>
      <c r="E139">
        <v>1.41324460325033E-3</v>
      </c>
    </row>
    <row r="140" spans="1:5" x14ac:dyDescent="0.2">
      <c r="A140">
        <v>1924</v>
      </c>
      <c r="B140">
        <v>4</v>
      </c>
      <c r="C140" t="str">
        <f t="shared" si="2"/>
        <v>1924-04</v>
      </c>
      <c r="D140">
        <v>90</v>
      </c>
      <c r="E140">
        <v>1.1255930468365501E-3</v>
      </c>
    </row>
    <row r="141" spans="1:5" x14ac:dyDescent="0.2">
      <c r="A141">
        <v>1924</v>
      </c>
      <c r="B141">
        <v>5</v>
      </c>
      <c r="C141" t="str">
        <f t="shared" si="2"/>
        <v>1924-05</v>
      </c>
      <c r="D141">
        <v>112</v>
      </c>
      <c r="E141">
        <v>1.40073801384104E-3</v>
      </c>
    </row>
    <row r="142" spans="1:5" x14ac:dyDescent="0.2">
      <c r="A142">
        <v>1924</v>
      </c>
      <c r="B142">
        <v>6</v>
      </c>
      <c r="C142" t="str">
        <f t="shared" si="2"/>
        <v>1924-06</v>
      </c>
      <c r="D142">
        <v>98</v>
      </c>
      <c r="E142">
        <v>1.22564576211091E-3</v>
      </c>
    </row>
    <row r="143" spans="1:5" x14ac:dyDescent="0.2">
      <c r="A143">
        <v>1924</v>
      </c>
      <c r="B143">
        <v>7</v>
      </c>
      <c r="C143" t="str">
        <f t="shared" si="2"/>
        <v>1924-07</v>
      </c>
      <c r="D143">
        <v>101</v>
      </c>
      <c r="E143">
        <v>1.2631655303387899E-3</v>
      </c>
    </row>
    <row r="144" spans="1:5" x14ac:dyDescent="0.2">
      <c r="A144">
        <v>1924</v>
      </c>
      <c r="B144">
        <v>8</v>
      </c>
      <c r="C144" t="str">
        <f t="shared" si="2"/>
        <v>1924-08</v>
      </c>
      <c r="D144">
        <v>126</v>
      </c>
      <c r="E144">
        <v>1.5758302655711699E-3</v>
      </c>
    </row>
    <row r="145" spans="1:5" x14ac:dyDescent="0.2">
      <c r="A145">
        <v>1924</v>
      </c>
      <c r="B145">
        <v>9</v>
      </c>
      <c r="C145" t="str">
        <f t="shared" si="2"/>
        <v>1924-09</v>
      </c>
      <c r="D145">
        <v>131</v>
      </c>
      <c r="E145">
        <v>1.63836321261764E-3</v>
      </c>
    </row>
    <row r="146" spans="1:5" x14ac:dyDescent="0.2">
      <c r="A146">
        <v>1924</v>
      </c>
      <c r="B146">
        <v>10</v>
      </c>
      <c r="C146" t="str">
        <f t="shared" si="2"/>
        <v>1924-10</v>
      </c>
      <c r="D146">
        <v>131</v>
      </c>
      <c r="E146">
        <v>1.63836321261764E-3</v>
      </c>
    </row>
    <row r="147" spans="1:5" x14ac:dyDescent="0.2">
      <c r="A147">
        <v>1924</v>
      </c>
      <c r="B147">
        <v>11</v>
      </c>
      <c r="C147" t="str">
        <f t="shared" si="2"/>
        <v>1924-11</v>
      </c>
      <c r="D147">
        <v>105</v>
      </c>
      <c r="E147">
        <v>1.3131918879759699E-3</v>
      </c>
    </row>
    <row r="148" spans="1:5" x14ac:dyDescent="0.2">
      <c r="A148">
        <v>1924</v>
      </c>
      <c r="B148">
        <v>12</v>
      </c>
      <c r="C148" t="str">
        <f t="shared" si="2"/>
        <v>1924-12</v>
      </c>
      <c r="D148">
        <v>154</v>
      </c>
      <c r="E148">
        <v>1.9260147690314301E-3</v>
      </c>
    </row>
    <row r="149" spans="1:5" x14ac:dyDescent="0.2">
      <c r="A149">
        <v>1925</v>
      </c>
      <c r="B149">
        <v>1</v>
      </c>
      <c r="C149" t="str">
        <f t="shared" si="2"/>
        <v>1925-01</v>
      </c>
      <c r="D149">
        <v>146</v>
      </c>
      <c r="E149">
        <v>1.82596205375707E-3</v>
      </c>
    </row>
    <row r="150" spans="1:5" x14ac:dyDescent="0.2">
      <c r="A150">
        <v>1925</v>
      </c>
      <c r="B150">
        <v>2</v>
      </c>
      <c r="C150" t="str">
        <f t="shared" si="2"/>
        <v>1925-02</v>
      </c>
      <c r="D150">
        <v>150</v>
      </c>
      <c r="E150">
        <v>1.8759884113942499E-3</v>
      </c>
    </row>
    <row r="151" spans="1:5" x14ac:dyDescent="0.2">
      <c r="A151">
        <v>1925</v>
      </c>
      <c r="B151">
        <v>3</v>
      </c>
      <c r="C151" t="str">
        <f t="shared" si="2"/>
        <v>1925-03</v>
      </c>
      <c r="D151">
        <v>161</v>
      </c>
      <c r="E151">
        <v>2.01356089489649E-3</v>
      </c>
    </row>
    <row r="152" spans="1:5" x14ac:dyDescent="0.2">
      <c r="A152">
        <v>1925</v>
      </c>
      <c r="B152">
        <v>4</v>
      </c>
      <c r="C152" t="str">
        <f t="shared" si="2"/>
        <v>1925-04</v>
      </c>
      <c r="D152">
        <v>141</v>
      </c>
      <c r="E152">
        <v>1.76342910671059E-3</v>
      </c>
    </row>
    <row r="153" spans="1:5" x14ac:dyDescent="0.2">
      <c r="A153">
        <v>1925</v>
      </c>
      <c r="B153">
        <v>5</v>
      </c>
      <c r="C153" t="str">
        <f t="shared" si="2"/>
        <v>1925-05</v>
      </c>
      <c r="D153">
        <v>158</v>
      </c>
      <c r="E153">
        <v>1.9760411266686101E-3</v>
      </c>
    </row>
    <row r="154" spans="1:5" x14ac:dyDescent="0.2">
      <c r="A154">
        <v>1925</v>
      </c>
      <c r="B154">
        <v>6</v>
      </c>
      <c r="C154" t="str">
        <f t="shared" si="2"/>
        <v>1925-06</v>
      </c>
      <c r="D154">
        <v>174</v>
      </c>
      <c r="E154">
        <v>2.1761465572173299E-3</v>
      </c>
    </row>
    <row r="155" spans="1:5" x14ac:dyDescent="0.2">
      <c r="A155">
        <v>1925</v>
      </c>
      <c r="B155">
        <v>7</v>
      </c>
      <c r="C155" t="str">
        <f t="shared" si="2"/>
        <v>1925-07</v>
      </c>
      <c r="D155">
        <v>168</v>
      </c>
      <c r="E155">
        <v>2.1011070207615601E-3</v>
      </c>
    </row>
    <row r="156" spans="1:5" x14ac:dyDescent="0.2">
      <c r="A156">
        <v>1925</v>
      </c>
      <c r="B156">
        <v>8</v>
      </c>
      <c r="C156" t="str">
        <f t="shared" si="2"/>
        <v>1925-08</v>
      </c>
      <c r="D156">
        <v>177</v>
      </c>
      <c r="E156">
        <v>2.2136663254452098E-3</v>
      </c>
    </row>
    <row r="157" spans="1:5" x14ac:dyDescent="0.2">
      <c r="A157">
        <v>1925</v>
      </c>
      <c r="B157">
        <v>9</v>
      </c>
      <c r="C157" t="str">
        <f t="shared" si="2"/>
        <v>1925-09</v>
      </c>
      <c r="D157">
        <v>187</v>
      </c>
      <c r="E157">
        <v>2.3387322195381598E-3</v>
      </c>
    </row>
    <row r="158" spans="1:5" x14ac:dyDescent="0.2">
      <c r="A158">
        <v>1925</v>
      </c>
      <c r="B158">
        <v>10</v>
      </c>
      <c r="C158" t="str">
        <f t="shared" si="2"/>
        <v>1925-10</v>
      </c>
      <c r="D158">
        <v>188</v>
      </c>
      <c r="E158">
        <v>2.3512388089474601E-3</v>
      </c>
    </row>
    <row r="159" spans="1:5" x14ac:dyDescent="0.2">
      <c r="A159">
        <v>1925</v>
      </c>
      <c r="B159">
        <v>11</v>
      </c>
      <c r="C159" t="str">
        <f t="shared" si="2"/>
        <v>1925-11</v>
      </c>
      <c r="D159">
        <v>196</v>
      </c>
      <c r="E159">
        <v>2.45129152422182E-3</v>
      </c>
    </row>
    <row r="160" spans="1:5" x14ac:dyDescent="0.2">
      <c r="A160">
        <v>1925</v>
      </c>
      <c r="B160">
        <v>12</v>
      </c>
      <c r="C160" t="str">
        <f t="shared" si="2"/>
        <v>1925-12</v>
      </c>
      <c r="D160">
        <v>220</v>
      </c>
      <c r="E160">
        <v>2.7514496700449002E-3</v>
      </c>
    </row>
    <row r="161" spans="1:5" x14ac:dyDescent="0.2">
      <c r="A161">
        <v>1926</v>
      </c>
      <c r="B161">
        <v>1</v>
      </c>
      <c r="C161" t="str">
        <f t="shared" si="2"/>
        <v>1926-01</v>
      </c>
      <c r="D161">
        <v>215</v>
      </c>
      <c r="E161">
        <v>2.6889167229984202E-3</v>
      </c>
    </row>
    <row r="162" spans="1:5" x14ac:dyDescent="0.2">
      <c r="A162">
        <v>1926</v>
      </c>
      <c r="B162">
        <v>2</v>
      </c>
      <c r="C162" t="str">
        <f t="shared" si="2"/>
        <v>1926-02</v>
      </c>
      <c r="D162">
        <v>176</v>
      </c>
      <c r="E162">
        <v>2.20115973603592E-3</v>
      </c>
    </row>
    <row r="163" spans="1:5" x14ac:dyDescent="0.2">
      <c r="A163">
        <v>1926</v>
      </c>
      <c r="B163">
        <v>3</v>
      </c>
      <c r="C163" t="str">
        <f t="shared" si="2"/>
        <v>1926-03</v>
      </c>
      <c r="D163">
        <v>246</v>
      </c>
      <c r="E163">
        <v>3.0766209946865701E-3</v>
      </c>
    </row>
    <row r="164" spans="1:5" x14ac:dyDescent="0.2">
      <c r="A164">
        <v>1926</v>
      </c>
      <c r="B164">
        <v>4</v>
      </c>
      <c r="C164" t="str">
        <f t="shared" si="2"/>
        <v>1926-04</v>
      </c>
      <c r="D164">
        <v>228</v>
      </c>
      <c r="E164">
        <v>2.8515023853192601E-3</v>
      </c>
    </row>
    <row r="165" spans="1:5" x14ac:dyDescent="0.2">
      <c r="A165">
        <v>1926</v>
      </c>
      <c r="B165">
        <v>5</v>
      </c>
      <c r="C165" t="str">
        <f t="shared" si="2"/>
        <v>1926-05</v>
      </c>
      <c r="D165">
        <v>233</v>
      </c>
      <c r="E165">
        <v>2.9140353323657401E-3</v>
      </c>
    </row>
    <row r="166" spans="1:5" x14ac:dyDescent="0.2">
      <c r="A166">
        <v>1926</v>
      </c>
      <c r="B166">
        <v>6</v>
      </c>
      <c r="C166" t="str">
        <f t="shared" si="2"/>
        <v>1926-06</v>
      </c>
      <c r="D166">
        <v>239</v>
      </c>
      <c r="E166">
        <v>2.9890748688215099E-3</v>
      </c>
    </row>
    <row r="167" spans="1:5" x14ac:dyDescent="0.2">
      <c r="A167">
        <v>1926</v>
      </c>
      <c r="B167">
        <v>7</v>
      </c>
      <c r="C167" t="str">
        <f t="shared" si="2"/>
        <v>1926-07</v>
      </c>
      <c r="D167">
        <v>283</v>
      </c>
      <c r="E167">
        <v>3.5393648028304902E-3</v>
      </c>
    </row>
    <row r="168" spans="1:5" x14ac:dyDescent="0.2">
      <c r="A168">
        <v>1926</v>
      </c>
      <c r="B168">
        <v>8</v>
      </c>
      <c r="C168" t="str">
        <f t="shared" si="2"/>
        <v>1926-08</v>
      </c>
      <c r="D168">
        <v>279</v>
      </c>
      <c r="E168">
        <v>3.48933844519331E-3</v>
      </c>
    </row>
    <row r="169" spans="1:5" x14ac:dyDescent="0.2">
      <c r="A169">
        <v>1926</v>
      </c>
      <c r="B169">
        <v>9</v>
      </c>
      <c r="C169" t="str">
        <f t="shared" si="2"/>
        <v>1926-09</v>
      </c>
      <c r="D169">
        <v>264</v>
      </c>
      <c r="E169">
        <v>3.30173960405388E-3</v>
      </c>
    </row>
    <row r="170" spans="1:5" x14ac:dyDescent="0.2">
      <c r="A170">
        <v>1926</v>
      </c>
      <c r="B170">
        <v>10</v>
      </c>
      <c r="C170" t="str">
        <f t="shared" si="2"/>
        <v>1926-10</v>
      </c>
      <c r="D170">
        <v>280</v>
      </c>
      <c r="E170">
        <v>3.5018450346025998E-3</v>
      </c>
    </row>
    <row r="171" spans="1:5" x14ac:dyDescent="0.2">
      <c r="A171">
        <v>1926</v>
      </c>
      <c r="B171">
        <v>11</v>
      </c>
      <c r="C171" t="str">
        <f t="shared" si="2"/>
        <v>1926-11</v>
      </c>
      <c r="D171">
        <v>269</v>
      </c>
      <c r="E171">
        <v>3.36427255110036E-3</v>
      </c>
    </row>
    <row r="172" spans="1:5" x14ac:dyDescent="0.2">
      <c r="A172">
        <v>1926</v>
      </c>
      <c r="B172">
        <v>12</v>
      </c>
      <c r="C172" t="str">
        <f t="shared" si="2"/>
        <v>1926-12</v>
      </c>
      <c r="D172">
        <v>252</v>
      </c>
      <c r="E172">
        <v>3.1516605311423399E-3</v>
      </c>
    </row>
    <row r="173" spans="1:5" x14ac:dyDescent="0.2">
      <c r="A173">
        <v>1927</v>
      </c>
      <c r="B173">
        <v>1</v>
      </c>
      <c r="C173" t="str">
        <f t="shared" si="2"/>
        <v>1927-01</v>
      </c>
      <c r="D173">
        <v>304</v>
      </c>
      <c r="E173">
        <v>3.80200318042568E-3</v>
      </c>
    </row>
    <row r="174" spans="1:5" x14ac:dyDescent="0.2">
      <c r="A174">
        <v>1927</v>
      </c>
      <c r="B174">
        <v>2</v>
      </c>
      <c r="C174" t="str">
        <f t="shared" si="2"/>
        <v>1927-02</v>
      </c>
      <c r="D174">
        <v>304</v>
      </c>
      <c r="E174">
        <v>3.80200318042568E-3</v>
      </c>
    </row>
    <row r="175" spans="1:5" x14ac:dyDescent="0.2">
      <c r="A175">
        <v>1927</v>
      </c>
      <c r="B175">
        <v>3</v>
      </c>
      <c r="C175" t="str">
        <f t="shared" si="2"/>
        <v>1927-03</v>
      </c>
      <c r="D175">
        <v>344</v>
      </c>
      <c r="E175">
        <v>4.3022667567974796E-3</v>
      </c>
    </row>
    <row r="176" spans="1:5" x14ac:dyDescent="0.2">
      <c r="A176">
        <v>1927</v>
      </c>
      <c r="B176">
        <v>4</v>
      </c>
      <c r="C176" t="str">
        <f t="shared" si="2"/>
        <v>1927-04</v>
      </c>
      <c r="D176">
        <v>288</v>
      </c>
      <c r="E176">
        <v>3.6018977498769602E-3</v>
      </c>
    </row>
    <row r="177" spans="1:5" x14ac:dyDescent="0.2">
      <c r="A177">
        <v>1927</v>
      </c>
      <c r="B177">
        <v>5</v>
      </c>
      <c r="C177" t="str">
        <f t="shared" si="2"/>
        <v>1927-05</v>
      </c>
      <c r="D177">
        <v>321</v>
      </c>
      <c r="E177">
        <v>4.0146152003837001E-3</v>
      </c>
    </row>
    <row r="178" spans="1:5" x14ac:dyDescent="0.2">
      <c r="A178">
        <v>1927</v>
      </c>
      <c r="B178">
        <v>6</v>
      </c>
      <c r="C178" t="str">
        <f t="shared" si="2"/>
        <v>1927-06</v>
      </c>
      <c r="D178">
        <v>336</v>
      </c>
      <c r="E178">
        <v>4.2022140415231201E-3</v>
      </c>
    </row>
    <row r="179" spans="1:5" x14ac:dyDescent="0.2">
      <c r="A179">
        <v>1927</v>
      </c>
      <c r="B179">
        <v>7</v>
      </c>
      <c r="C179" t="str">
        <f t="shared" si="2"/>
        <v>1927-07</v>
      </c>
      <c r="D179">
        <v>346</v>
      </c>
      <c r="E179">
        <v>4.3272799356160697E-3</v>
      </c>
    </row>
    <row r="180" spans="1:5" x14ac:dyDescent="0.2">
      <c r="A180">
        <v>1927</v>
      </c>
      <c r="B180">
        <v>8</v>
      </c>
      <c r="C180" t="str">
        <f t="shared" si="2"/>
        <v>1927-08</v>
      </c>
      <c r="D180">
        <v>364</v>
      </c>
      <c r="E180">
        <v>4.5523985449833796E-3</v>
      </c>
    </row>
    <row r="181" spans="1:5" x14ac:dyDescent="0.2">
      <c r="A181">
        <v>1927</v>
      </c>
      <c r="B181">
        <v>9</v>
      </c>
      <c r="C181" t="str">
        <f t="shared" si="2"/>
        <v>1927-09</v>
      </c>
      <c r="D181">
        <v>371</v>
      </c>
      <c r="E181">
        <v>4.6399446708484497E-3</v>
      </c>
    </row>
    <row r="182" spans="1:5" x14ac:dyDescent="0.2">
      <c r="A182">
        <v>1927</v>
      </c>
      <c r="B182">
        <v>10</v>
      </c>
      <c r="C182" t="str">
        <f t="shared" si="2"/>
        <v>1927-10</v>
      </c>
      <c r="D182">
        <v>343</v>
      </c>
      <c r="E182">
        <v>4.2897601673881902E-3</v>
      </c>
    </row>
    <row r="183" spans="1:5" x14ac:dyDescent="0.2">
      <c r="A183">
        <v>1927</v>
      </c>
      <c r="B183">
        <v>11</v>
      </c>
      <c r="C183" t="str">
        <f t="shared" si="2"/>
        <v>1927-11</v>
      </c>
      <c r="D183">
        <v>360</v>
      </c>
      <c r="E183">
        <v>4.5023721873462003E-3</v>
      </c>
    </row>
    <row r="184" spans="1:5" x14ac:dyDescent="0.2">
      <c r="A184">
        <v>1927</v>
      </c>
      <c r="B184">
        <v>12</v>
      </c>
      <c r="C184" t="str">
        <f t="shared" si="2"/>
        <v>1927-12</v>
      </c>
      <c r="D184">
        <v>386</v>
      </c>
      <c r="E184">
        <v>4.8275435119878697E-3</v>
      </c>
    </row>
    <row r="185" spans="1:5" x14ac:dyDescent="0.2">
      <c r="A185">
        <v>1928</v>
      </c>
      <c r="B185">
        <v>1</v>
      </c>
      <c r="C185" t="str">
        <f t="shared" si="2"/>
        <v>1928-01</v>
      </c>
      <c r="D185">
        <v>391</v>
      </c>
      <c r="E185">
        <v>4.8900764590343497E-3</v>
      </c>
    </row>
    <row r="186" spans="1:5" x14ac:dyDescent="0.2">
      <c r="A186">
        <v>1928</v>
      </c>
      <c r="B186">
        <v>2</v>
      </c>
      <c r="C186" t="str">
        <f t="shared" si="2"/>
        <v>1928-02</v>
      </c>
      <c r="D186">
        <v>422</v>
      </c>
      <c r="E186">
        <v>5.2777807307225E-3</v>
      </c>
    </row>
    <row r="187" spans="1:5" x14ac:dyDescent="0.2">
      <c r="A187">
        <v>1928</v>
      </c>
      <c r="B187">
        <v>3</v>
      </c>
      <c r="C187" t="str">
        <f t="shared" si="2"/>
        <v>1928-03</v>
      </c>
      <c r="D187">
        <v>454</v>
      </c>
      <c r="E187">
        <v>5.6779915918199397E-3</v>
      </c>
    </row>
    <row r="188" spans="1:5" x14ac:dyDescent="0.2">
      <c r="A188">
        <v>1928</v>
      </c>
      <c r="B188">
        <v>4</v>
      </c>
      <c r="C188" t="str">
        <f t="shared" si="2"/>
        <v>1928-04</v>
      </c>
      <c r="D188">
        <v>434</v>
      </c>
      <c r="E188">
        <v>5.4278598036340397E-3</v>
      </c>
    </row>
    <row r="189" spans="1:5" x14ac:dyDescent="0.2">
      <c r="A189">
        <v>1928</v>
      </c>
      <c r="B189">
        <v>5</v>
      </c>
      <c r="C189" t="str">
        <f t="shared" si="2"/>
        <v>1928-05</v>
      </c>
      <c r="D189">
        <v>465</v>
      </c>
      <c r="E189">
        <v>5.8155640753221804E-3</v>
      </c>
    </row>
    <row r="190" spans="1:5" x14ac:dyDescent="0.2">
      <c r="A190">
        <v>1928</v>
      </c>
      <c r="B190">
        <v>6</v>
      </c>
      <c r="C190" t="str">
        <f t="shared" si="2"/>
        <v>1928-06</v>
      </c>
      <c r="D190">
        <v>391</v>
      </c>
      <c r="E190">
        <v>4.8900764590343497E-3</v>
      </c>
    </row>
    <row r="191" spans="1:5" x14ac:dyDescent="0.2">
      <c r="A191">
        <v>1928</v>
      </c>
      <c r="B191">
        <v>7</v>
      </c>
      <c r="C191" t="str">
        <f t="shared" si="2"/>
        <v>1928-07</v>
      </c>
      <c r="D191">
        <v>497</v>
      </c>
      <c r="E191">
        <v>6.2157749364196201E-3</v>
      </c>
    </row>
    <row r="192" spans="1:5" x14ac:dyDescent="0.2">
      <c r="A192">
        <v>1928</v>
      </c>
      <c r="B192">
        <v>8</v>
      </c>
      <c r="C192" t="str">
        <f t="shared" si="2"/>
        <v>1928-08</v>
      </c>
      <c r="D192">
        <v>485</v>
      </c>
      <c r="E192">
        <v>6.0656958635080804E-3</v>
      </c>
    </row>
    <row r="193" spans="1:5" x14ac:dyDescent="0.2">
      <c r="A193">
        <v>1928</v>
      </c>
      <c r="B193">
        <v>9</v>
      </c>
      <c r="C193" t="str">
        <f t="shared" si="2"/>
        <v>1928-09</v>
      </c>
      <c r="D193">
        <v>489</v>
      </c>
      <c r="E193">
        <v>6.1157222211452597E-3</v>
      </c>
    </row>
    <row r="194" spans="1:5" x14ac:dyDescent="0.2">
      <c r="A194">
        <v>1928</v>
      </c>
      <c r="B194">
        <v>10</v>
      </c>
      <c r="C194" t="str">
        <f t="shared" si="2"/>
        <v>1928-10</v>
      </c>
      <c r="D194">
        <v>453</v>
      </c>
      <c r="E194">
        <v>5.6654850024106399E-3</v>
      </c>
    </row>
    <row r="195" spans="1:5" x14ac:dyDescent="0.2">
      <c r="A195">
        <v>1928</v>
      </c>
      <c r="B195">
        <v>11</v>
      </c>
      <c r="C195" t="str">
        <f t="shared" ref="C195:C258" si="3">TEXT(A195,"0000")&amp;"-"&amp;TEXT(B195,"00")</f>
        <v>1928-11</v>
      </c>
      <c r="D195">
        <v>474</v>
      </c>
      <c r="E195">
        <v>5.9281233800058397E-3</v>
      </c>
    </row>
    <row r="196" spans="1:5" x14ac:dyDescent="0.2">
      <c r="A196">
        <v>1928</v>
      </c>
      <c r="B196">
        <v>12</v>
      </c>
      <c r="C196" t="str">
        <f t="shared" si="3"/>
        <v>1928-12</v>
      </c>
      <c r="D196">
        <v>488</v>
      </c>
      <c r="E196">
        <v>6.1032156317359703E-3</v>
      </c>
    </row>
    <row r="197" spans="1:5" x14ac:dyDescent="0.2">
      <c r="A197">
        <v>1929</v>
      </c>
      <c r="B197">
        <v>1</v>
      </c>
      <c r="C197" t="str">
        <f t="shared" si="3"/>
        <v>1929-01</v>
      </c>
      <c r="D197">
        <v>480</v>
      </c>
      <c r="E197">
        <v>6.00316291646161E-3</v>
      </c>
    </row>
    <row r="198" spans="1:5" x14ac:dyDescent="0.2">
      <c r="A198">
        <v>1929</v>
      </c>
      <c r="B198">
        <v>2</v>
      </c>
      <c r="C198" t="str">
        <f t="shared" si="3"/>
        <v>1929-02</v>
      </c>
      <c r="D198">
        <v>512</v>
      </c>
      <c r="E198">
        <v>6.4033737775590497E-3</v>
      </c>
    </row>
    <row r="199" spans="1:5" x14ac:dyDescent="0.2">
      <c r="A199">
        <v>1929</v>
      </c>
      <c r="B199">
        <v>3</v>
      </c>
      <c r="C199" t="str">
        <f t="shared" si="3"/>
        <v>1929-03</v>
      </c>
      <c r="D199">
        <v>571</v>
      </c>
      <c r="E199">
        <v>7.1412625527074499E-3</v>
      </c>
    </row>
    <row r="200" spans="1:5" x14ac:dyDescent="0.2">
      <c r="A200">
        <v>1929</v>
      </c>
      <c r="B200">
        <v>4</v>
      </c>
      <c r="C200" t="str">
        <f t="shared" si="3"/>
        <v>1929-04</v>
      </c>
      <c r="D200">
        <v>569</v>
      </c>
      <c r="E200">
        <v>7.1162493738888598E-3</v>
      </c>
    </row>
    <row r="201" spans="1:5" x14ac:dyDescent="0.2">
      <c r="A201">
        <v>1929</v>
      </c>
      <c r="B201">
        <v>5</v>
      </c>
      <c r="C201" t="str">
        <f t="shared" si="3"/>
        <v>1929-05</v>
      </c>
      <c r="D201">
        <v>546</v>
      </c>
      <c r="E201">
        <v>6.8285978174750803E-3</v>
      </c>
    </row>
    <row r="202" spans="1:5" x14ac:dyDescent="0.2">
      <c r="A202">
        <v>1929</v>
      </c>
      <c r="B202">
        <v>6</v>
      </c>
      <c r="C202" t="str">
        <f t="shared" si="3"/>
        <v>1929-06</v>
      </c>
      <c r="D202">
        <v>574</v>
      </c>
      <c r="E202">
        <v>7.1787823209353398E-3</v>
      </c>
    </row>
    <row r="203" spans="1:5" x14ac:dyDescent="0.2">
      <c r="A203">
        <v>1929</v>
      </c>
      <c r="B203">
        <v>7</v>
      </c>
      <c r="C203" t="str">
        <f t="shared" si="3"/>
        <v>1929-07</v>
      </c>
      <c r="D203">
        <v>629</v>
      </c>
      <c r="E203">
        <v>7.8666447384465599E-3</v>
      </c>
    </row>
    <row r="204" spans="1:5" x14ac:dyDescent="0.2">
      <c r="A204">
        <v>1929</v>
      </c>
      <c r="B204">
        <v>8</v>
      </c>
      <c r="C204" t="str">
        <f t="shared" si="3"/>
        <v>1929-08</v>
      </c>
      <c r="D204">
        <v>665</v>
      </c>
      <c r="E204">
        <v>8.3168819571811901E-3</v>
      </c>
    </row>
    <row r="205" spans="1:5" x14ac:dyDescent="0.2">
      <c r="A205">
        <v>1929</v>
      </c>
      <c r="B205">
        <v>9</v>
      </c>
      <c r="C205" t="str">
        <f t="shared" si="3"/>
        <v>1929-09</v>
      </c>
      <c r="D205">
        <v>640</v>
      </c>
      <c r="E205">
        <v>8.0042172219488093E-3</v>
      </c>
    </row>
    <row r="206" spans="1:5" x14ac:dyDescent="0.2">
      <c r="A206">
        <v>1929</v>
      </c>
      <c r="B206">
        <v>10</v>
      </c>
      <c r="C206" t="str">
        <f t="shared" si="3"/>
        <v>1929-10</v>
      </c>
      <c r="D206">
        <v>587</v>
      </c>
      <c r="E206">
        <v>7.3413679832561697E-3</v>
      </c>
    </row>
    <row r="207" spans="1:5" x14ac:dyDescent="0.2">
      <c r="A207">
        <v>1929</v>
      </c>
      <c r="B207">
        <v>11</v>
      </c>
      <c r="C207" t="str">
        <f t="shared" si="3"/>
        <v>1929-11</v>
      </c>
      <c r="D207">
        <v>661</v>
      </c>
      <c r="E207">
        <v>8.26685559954401E-3</v>
      </c>
    </row>
    <row r="208" spans="1:5" x14ac:dyDescent="0.2">
      <c r="A208">
        <v>1929</v>
      </c>
      <c r="B208">
        <v>12</v>
      </c>
      <c r="C208" t="str">
        <f t="shared" si="3"/>
        <v>1929-12</v>
      </c>
      <c r="D208">
        <v>693</v>
      </c>
      <c r="E208">
        <v>8.6670664606414496E-3</v>
      </c>
    </row>
    <row r="209" spans="1:5" x14ac:dyDescent="0.2">
      <c r="A209">
        <v>1930</v>
      </c>
      <c r="B209">
        <v>1</v>
      </c>
      <c r="C209" t="str">
        <f t="shared" si="3"/>
        <v>1930-01</v>
      </c>
      <c r="D209">
        <v>753</v>
      </c>
      <c r="E209">
        <v>9.4174618251991506E-3</v>
      </c>
    </row>
    <row r="210" spans="1:5" x14ac:dyDescent="0.2">
      <c r="A210">
        <v>1930</v>
      </c>
      <c r="B210">
        <v>2</v>
      </c>
      <c r="C210" t="str">
        <f t="shared" si="3"/>
        <v>1930-02</v>
      </c>
      <c r="D210">
        <v>667</v>
      </c>
      <c r="E210">
        <v>8.3418951359997794E-3</v>
      </c>
    </row>
    <row r="211" spans="1:5" x14ac:dyDescent="0.2">
      <c r="A211">
        <v>1930</v>
      </c>
      <c r="B211">
        <v>3</v>
      </c>
      <c r="C211" t="str">
        <f t="shared" si="3"/>
        <v>1930-03</v>
      </c>
      <c r="D211">
        <v>759</v>
      </c>
      <c r="E211">
        <v>9.49250136165492E-3</v>
      </c>
    </row>
    <row r="212" spans="1:5" x14ac:dyDescent="0.2">
      <c r="A212">
        <v>1930</v>
      </c>
      <c r="B212">
        <v>4</v>
      </c>
      <c r="C212" t="str">
        <f t="shared" si="3"/>
        <v>1930-04</v>
      </c>
      <c r="D212">
        <v>680</v>
      </c>
      <c r="E212">
        <v>8.5044807983206093E-3</v>
      </c>
    </row>
    <row r="213" spans="1:5" x14ac:dyDescent="0.2">
      <c r="A213">
        <v>1930</v>
      </c>
      <c r="B213">
        <v>5</v>
      </c>
      <c r="C213" t="str">
        <f t="shared" si="3"/>
        <v>1930-05</v>
      </c>
      <c r="D213">
        <v>745</v>
      </c>
      <c r="E213">
        <v>9.3174091099247902E-3</v>
      </c>
    </row>
    <row r="214" spans="1:5" x14ac:dyDescent="0.2">
      <c r="A214">
        <v>1930</v>
      </c>
      <c r="B214">
        <v>6</v>
      </c>
      <c r="C214" t="str">
        <f t="shared" si="3"/>
        <v>1930-06</v>
      </c>
      <c r="D214">
        <v>762</v>
      </c>
      <c r="E214">
        <v>9.5300211298828003E-3</v>
      </c>
    </row>
    <row r="215" spans="1:5" x14ac:dyDescent="0.2">
      <c r="A215">
        <v>1930</v>
      </c>
      <c r="B215">
        <v>7</v>
      </c>
      <c r="C215" t="str">
        <f t="shared" si="3"/>
        <v>1930-07</v>
      </c>
      <c r="D215">
        <v>768</v>
      </c>
      <c r="E215">
        <v>9.6050606663385697E-3</v>
      </c>
    </row>
    <row r="216" spans="1:5" x14ac:dyDescent="0.2">
      <c r="A216">
        <v>1930</v>
      </c>
      <c r="B216">
        <v>8</v>
      </c>
      <c r="C216" t="str">
        <f t="shared" si="3"/>
        <v>1930-08</v>
      </c>
      <c r="D216">
        <v>817</v>
      </c>
      <c r="E216">
        <v>1.0217883547394E-2</v>
      </c>
    </row>
    <row r="217" spans="1:5" x14ac:dyDescent="0.2">
      <c r="A217">
        <v>1930</v>
      </c>
      <c r="B217">
        <v>9</v>
      </c>
      <c r="C217" t="str">
        <f t="shared" si="3"/>
        <v>1930-09</v>
      </c>
      <c r="D217">
        <v>811</v>
      </c>
      <c r="E217">
        <v>1.01428440109382E-2</v>
      </c>
    </row>
    <row r="218" spans="1:5" x14ac:dyDescent="0.2">
      <c r="A218">
        <v>1930</v>
      </c>
      <c r="B218">
        <v>10</v>
      </c>
      <c r="C218" t="str">
        <f t="shared" si="3"/>
        <v>1930-10</v>
      </c>
      <c r="D218">
        <v>818</v>
      </c>
      <c r="E218">
        <v>1.02303901368033E-2</v>
      </c>
    </row>
    <row r="219" spans="1:5" x14ac:dyDescent="0.2">
      <c r="A219">
        <v>1930</v>
      </c>
      <c r="B219">
        <v>11</v>
      </c>
      <c r="C219" t="str">
        <f t="shared" si="3"/>
        <v>1930-11</v>
      </c>
      <c r="D219">
        <v>775</v>
      </c>
      <c r="E219">
        <v>9.6926067922036407E-3</v>
      </c>
    </row>
    <row r="220" spans="1:5" x14ac:dyDescent="0.2">
      <c r="A220">
        <v>1930</v>
      </c>
      <c r="B220">
        <v>12</v>
      </c>
      <c r="C220" t="str">
        <f t="shared" si="3"/>
        <v>1930-12</v>
      </c>
      <c r="D220">
        <v>792</v>
      </c>
      <c r="E220">
        <v>9.9052188121616508E-3</v>
      </c>
    </row>
    <row r="221" spans="1:5" x14ac:dyDescent="0.2">
      <c r="A221">
        <v>1931</v>
      </c>
      <c r="B221">
        <v>1</v>
      </c>
      <c r="C221" t="str">
        <f t="shared" si="3"/>
        <v>1931-01</v>
      </c>
      <c r="D221">
        <v>855</v>
      </c>
      <c r="E221">
        <v>1.0693133944947201E-2</v>
      </c>
    </row>
    <row r="222" spans="1:5" x14ac:dyDescent="0.2">
      <c r="A222">
        <v>1931</v>
      </c>
      <c r="B222">
        <v>2</v>
      </c>
      <c r="C222" t="str">
        <f t="shared" si="3"/>
        <v>1931-02</v>
      </c>
      <c r="D222">
        <v>830</v>
      </c>
      <c r="E222">
        <v>1.0380469209714799E-2</v>
      </c>
    </row>
    <row r="223" spans="1:5" x14ac:dyDescent="0.2">
      <c r="A223">
        <v>1931</v>
      </c>
      <c r="B223">
        <v>3</v>
      </c>
      <c r="C223" t="str">
        <f t="shared" si="3"/>
        <v>1931-03</v>
      </c>
      <c r="D223">
        <v>905</v>
      </c>
      <c r="E223">
        <v>1.13184634154119E-2</v>
      </c>
    </row>
    <row r="224" spans="1:5" x14ac:dyDescent="0.2">
      <c r="A224">
        <v>1931</v>
      </c>
      <c r="B224">
        <v>4</v>
      </c>
      <c r="C224" t="str">
        <f t="shared" si="3"/>
        <v>1931-04</v>
      </c>
      <c r="D224">
        <v>891</v>
      </c>
      <c r="E224">
        <v>1.11433711636818E-2</v>
      </c>
    </row>
    <row r="225" spans="1:5" x14ac:dyDescent="0.2">
      <c r="A225">
        <v>1931</v>
      </c>
      <c r="B225">
        <v>5</v>
      </c>
      <c r="C225" t="str">
        <f t="shared" si="3"/>
        <v>1931-05</v>
      </c>
      <c r="D225">
        <v>886</v>
      </c>
      <c r="E225">
        <v>1.1080838216635301E-2</v>
      </c>
    </row>
    <row r="226" spans="1:5" x14ac:dyDescent="0.2">
      <c r="A226">
        <v>1931</v>
      </c>
      <c r="B226">
        <v>6</v>
      </c>
      <c r="C226" t="str">
        <f t="shared" si="3"/>
        <v>1931-06</v>
      </c>
      <c r="D226">
        <v>876</v>
      </c>
      <c r="E226">
        <v>1.09557723225424E-2</v>
      </c>
    </row>
    <row r="227" spans="1:5" x14ac:dyDescent="0.2">
      <c r="A227">
        <v>1931</v>
      </c>
      <c r="B227">
        <v>7</v>
      </c>
      <c r="C227" t="str">
        <f t="shared" si="3"/>
        <v>1931-07</v>
      </c>
      <c r="D227">
        <v>933</v>
      </c>
      <c r="E227">
        <v>1.16686479188722E-2</v>
      </c>
    </row>
    <row r="228" spans="1:5" x14ac:dyDescent="0.2">
      <c r="A228">
        <v>1931</v>
      </c>
      <c r="B228">
        <v>8</v>
      </c>
      <c r="C228" t="str">
        <f t="shared" si="3"/>
        <v>1931-08</v>
      </c>
      <c r="D228">
        <v>971</v>
      </c>
      <c r="E228">
        <v>1.21438983164254E-2</v>
      </c>
    </row>
    <row r="229" spans="1:5" x14ac:dyDescent="0.2">
      <c r="A229">
        <v>1931</v>
      </c>
      <c r="B229">
        <v>9</v>
      </c>
      <c r="C229" t="str">
        <f t="shared" si="3"/>
        <v>1931-09</v>
      </c>
      <c r="D229">
        <v>1041</v>
      </c>
      <c r="E229">
        <v>1.3019359575076101E-2</v>
      </c>
    </row>
    <row r="230" spans="1:5" x14ac:dyDescent="0.2">
      <c r="A230">
        <v>1931</v>
      </c>
      <c r="B230">
        <v>10</v>
      </c>
      <c r="C230" t="str">
        <f t="shared" si="3"/>
        <v>1931-10</v>
      </c>
      <c r="D230">
        <v>904</v>
      </c>
      <c r="E230">
        <v>1.1305956826002699E-2</v>
      </c>
    </row>
    <row r="231" spans="1:5" x14ac:dyDescent="0.2">
      <c r="A231">
        <v>1931</v>
      </c>
      <c r="B231">
        <v>11</v>
      </c>
      <c r="C231" t="str">
        <f t="shared" si="3"/>
        <v>1931-11</v>
      </c>
      <c r="D231">
        <v>906</v>
      </c>
      <c r="E231">
        <v>1.13309700048212E-2</v>
      </c>
    </row>
    <row r="232" spans="1:5" x14ac:dyDescent="0.2">
      <c r="A232">
        <v>1931</v>
      </c>
      <c r="B232">
        <v>12</v>
      </c>
      <c r="C232" t="str">
        <f t="shared" si="3"/>
        <v>1931-12</v>
      </c>
      <c r="D232">
        <v>953</v>
      </c>
      <c r="E232">
        <v>1.19187797070581E-2</v>
      </c>
    </row>
    <row r="233" spans="1:5" x14ac:dyDescent="0.2">
      <c r="A233">
        <v>1932</v>
      </c>
      <c r="B233">
        <v>1</v>
      </c>
      <c r="C233" t="str">
        <f t="shared" si="3"/>
        <v>1932-01</v>
      </c>
      <c r="D233">
        <v>1115</v>
      </c>
      <c r="E233">
        <v>1.39448471913639E-2</v>
      </c>
    </row>
    <row r="234" spans="1:5" x14ac:dyDescent="0.2">
      <c r="A234">
        <v>1932</v>
      </c>
      <c r="B234">
        <v>2</v>
      </c>
      <c r="C234" t="str">
        <f t="shared" si="3"/>
        <v>1932-02</v>
      </c>
      <c r="D234">
        <v>1063</v>
      </c>
      <c r="E234">
        <v>1.32945045420806E-2</v>
      </c>
    </row>
    <row r="235" spans="1:5" x14ac:dyDescent="0.2">
      <c r="A235">
        <v>1932</v>
      </c>
      <c r="B235">
        <v>3</v>
      </c>
      <c r="C235" t="str">
        <f t="shared" si="3"/>
        <v>1932-03</v>
      </c>
      <c r="D235">
        <v>1090</v>
      </c>
      <c r="E235">
        <v>1.36321824561315E-2</v>
      </c>
    </row>
    <row r="236" spans="1:5" x14ac:dyDescent="0.2">
      <c r="A236">
        <v>1932</v>
      </c>
      <c r="B236">
        <v>4</v>
      </c>
      <c r="C236" t="str">
        <f t="shared" si="3"/>
        <v>1932-04</v>
      </c>
      <c r="D236">
        <v>988</v>
      </c>
      <c r="E236">
        <v>1.23565103363834E-2</v>
      </c>
    </row>
    <row r="237" spans="1:5" x14ac:dyDescent="0.2">
      <c r="A237">
        <v>1932</v>
      </c>
      <c r="B237">
        <v>5</v>
      </c>
      <c r="C237" t="str">
        <f t="shared" si="3"/>
        <v>1932-05</v>
      </c>
      <c r="D237">
        <v>1005</v>
      </c>
      <c r="E237">
        <v>1.2569122356341399E-2</v>
      </c>
    </row>
    <row r="238" spans="1:5" x14ac:dyDescent="0.2">
      <c r="A238">
        <v>1932</v>
      </c>
      <c r="B238">
        <v>6</v>
      </c>
      <c r="C238" t="str">
        <f t="shared" si="3"/>
        <v>1932-06</v>
      </c>
      <c r="D238">
        <v>1085</v>
      </c>
      <c r="E238">
        <v>1.35696495090851E-2</v>
      </c>
    </row>
    <row r="239" spans="1:5" x14ac:dyDescent="0.2">
      <c r="A239">
        <v>1932</v>
      </c>
      <c r="B239">
        <v>7</v>
      </c>
      <c r="C239" t="str">
        <f t="shared" si="3"/>
        <v>1932-07</v>
      </c>
      <c r="D239">
        <v>1061</v>
      </c>
      <c r="E239">
        <v>1.3269491363262E-2</v>
      </c>
    </row>
    <row r="240" spans="1:5" x14ac:dyDescent="0.2">
      <c r="A240">
        <v>1932</v>
      </c>
      <c r="B240">
        <v>8</v>
      </c>
      <c r="C240" t="str">
        <f t="shared" si="3"/>
        <v>1932-08</v>
      </c>
      <c r="D240">
        <v>1221</v>
      </c>
      <c r="E240">
        <v>1.52705456687492E-2</v>
      </c>
    </row>
    <row r="241" spans="1:5" x14ac:dyDescent="0.2">
      <c r="A241">
        <v>1932</v>
      </c>
      <c r="B241">
        <v>9</v>
      </c>
      <c r="C241" t="str">
        <f t="shared" si="3"/>
        <v>1932-09</v>
      </c>
      <c r="D241">
        <v>1214</v>
      </c>
      <c r="E241">
        <v>1.51829995428841E-2</v>
      </c>
    </row>
    <row r="242" spans="1:5" x14ac:dyDescent="0.2">
      <c r="A242">
        <v>1932</v>
      </c>
      <c r="B242">
        <v>10</v>
      </c>
      <c r="C242" t="str">
        <f t="shared" si="3"/>
        <v>1932-10</v>
      </c>
      <c r="D242">
        <v>1222</v>
      </c>
      <c r="E242">
        <v>1.52830522581585E-2</v>
      </c>
    </row>
    <row r="243" spans="1:5" x14ac:dyDescent="0.2">
      <c r="A243">
        <v>1932</v>
      </c>
      <c r="B243">
        <v>11</v>
      </c>
      <c r="C243" t="str">
        <f t="shared" si="3"/>
        <v>1932-11</v>
      </c>
      <c r="D243">
        <v>1109</v>
      </c>
      <c r="E243">
        <v>1.38698076549081E-2</v>
      </c>
    </row>
    <row r="244" spans="1:5" x14ac:dyDescent="0.2">
      <c r="A244">
        <v>1932</v>
      </c>
      <c r="B244">
        <v>12</v>
      </c>
      <c r="C244" t="str">
        <f t="shared" si="3"/>
        <v>1932-12</v>
      </c>
      <c r="D244">
        <v>1148</v>
      </c>
      <c r="E244">
        <v>1.43575646418706E-2</v>
      </c>
    </row>
    <row r="245" spans="1:5" x14ac:dyDescent="0.2">
      <c r="A245">
        <v>1933</v>
      </c>
      <c r="B245">
        <v>1</v>
      </c>
      <c r="C245" t="str">
        <f t="shared" si="3"/>
        <v>1933-01</v>
      </c>
      <c r="D245">
        <v>1240</v>
      </c>
      <c r="E245">
        <v>1.5508170867525799E-2</v>
      </c>
    </row>
    <row r="246" spans="1:5" x14ac:dyDescent="0.2">
      <c r="A246">
        <v>1933</v>
      </c>
      <c r="B246">
        <v>2</v>
      </c>
      <c r="C246" t="str">
        <f t="shared" si="3"/>
        <v>1933-02</v>
      </c>
      <c r="D246">
        <v>1125</v>
      </c>
      <c r="E246">
        <v>1.40699130854569E-2</v>
      </c>
    </row>
    <row r="247" spans="1:5" x14ac:dyDescent="0.2">
      <c r="A247">
        <v>1933</v>
      </c>
      <c r="B247">
        <v>3</v>
      </c>
      <c r="C247" t="str">
        <f t="shared" si="3"/>
        <v>1933-03</v>
      </c>
      <c r="D247">
        <v>1211</v>
      </c>
      <c r="E247">
        <v>1.51454797746562E-2</v>
      </c>
    </row>
    <row r="248" spans="1:5" x14ac:dyDescent="0.2">
      <c r="A248">
        <v>1933</v>
      </c>
      <c r="B248">
        <v>4</v>
      </c>
      <c r="C248" t="str">
        <f t="shared" si="3"/>
        <v>1933-04</v>
      </c>
      <c r="D248">
        <v>1178</v>
      </c>
      <c r="E248">
        <v>1.4732762324149501E-2</v>
      </c>
    </row>
    <row r="249" spans="1:5" x14ac:dyDescent="0.2">
      <c r="A249">
        <v>1933</v>
      </c>
      <c r="B249">
        <v>5</v>
      </c>
      <c r="C249" t="str">
        <f t="shared" si="3"/>
        <v>1933-05</v>
      </c>
      <c r="D249">
        <v>1188</v>
      </c>
      <c r="E249">
        <v>1.48578282182424E-2</v>
      </c>
    </row>
    <row r="250" spans="1:5" x14ac:dyDescent="0.2">
      <c r="A250">
        <v>1933</v>
      </c>
      <c r="B250">
        <v>6</v>
      </c>
      <c r="C250" t="str">
        <f t="shared" si="3"/>
        <v>1933-06</v>
      </c>
      <c r="D250">
        <v>1208</v>
      </c>
      <c r="E250">
        <v>1.5107960006428301E-2</v>
      </c>
    </row>
    <row r="251" spans="1:5" x14ac:dyDescent="0.2">
      <c r="A251">
        <v>1933</v>
      </c>
      <c r="B251">
        <v>7</v>
      </c>
      <c r="C251" t="str">
        <f t="shared" si="3"/>
        <v>1933-07</v>
      </c>
      <c r="D251">
        <v>1303</v>
      </c>
      <c r="E251">
        <v>1.6296086000311402E-2</v>
      </c>
    </row>
    <row r="252" spans="1:5" x14ac:dyDescent="0.2">
      <c r="A252">
        <v>1933</v>
      </c>
      <c r="B252">
        <v>8</v>
      </c>
      <c r="C252" t="str">
        <f t="shared" si="3"/>
        <v>1933-08</v>
      </c>
      <c r="D252">
        <v>1346</v>
      </c>
      <c r="E252">
        <v>1.6833869344911101E-2</v>
      </c>
    </row>
    <row r="253" spans="1:5" x14ac:dyDescent="0.2">
      <c r="A253">
        <v>1933</v>
      </c>
      <c r="B253">
        <v>9</v>
      </c>
      <c r="C253" t="str">
        <f t="shared" si="3"/>
        <v>1933-09</v>
      </c>
      <c r="D253">
        <v>1277</v>
      </c>
      <c r="E253">
        <v>1.59709146756697E-2</v>
      </c>
    </row>
    <row r="254" spans="1:5" x14ac:dyDescent="0.2">
      <c r="A254">
        <v>1933</v>
      </c>
      <c r="B254">
        <v>10</v>
      </c>
      <c r="C254" t="str">
        <f t="shared" si="3"/>
        <v>1933-10</v>
      </c>
      <c r="D254">
        <v>1229</v>
      </c>
      <c r="E254">
        <v>1.53705983840235E-2</v>
      </c>
    </row>
    <row r="255" spans="1:5" x14ac:dyDescent="0.2">
      <c r="A255">
        <v>1933</v>
      </c>
      <c r="B255">
        <v>11</v>
      </c>
      <c r="C255" t="str">
        <f t="shared" si="3"/>
        <v>1933-11</v>
      </c>
      <c r="D255">
        <v>1242</v>
      </c>
      <c r="E255">
        <v>1.5533184046344401E-2</v>
      </c>
    </row>
    <row r="256" spans="1:5" x14ac:dyDescent="0.2">
      <c r="A256">
        <v>1933</v>
      </c>
      <c r="B256">
        <v>12</v>
      </c>
      <c r="C256" t="str">
        <f t="shared" si="3"/>
        <v>1933-12</v>
      </c>
      <c r="D256">
        <v>1356</v>
      </c>
      <c r="E256">
        <v>1.6958935239003999E-2</v>
      </c>
    </row>
    <row r="257" spans="1:5" x14ac:dyDescent="0.2">
      <c r="A257">
        <v>1934</v>
      </c>
      <c r="B257">
        <v>1</v>
      </c>
      <c r="C257" t="str">
        <f t="shared" si="3"/>
        <v>1934-01</v>
      </c>
      <c r="D257">
        <v>1456</v>
      </c>
      <c r="E257">
        <v>1.8209594179933501E-2</v>
      </c>
    </row>
    <row r="258" spans="1:5" x14ac:dyDescent="0.2">
      <c r="A258">
        <v>1934</v>
      </c>
      <c r="B258">
        <v>2</v>
      </c>
      <c r="C258" t="str">
        <f t="shared" si="3"/>
        <v>1934-02</v>
      </c>
      <c r="D258">
        <v>1328</v>
      </c>
      <c r="E258">
        <v>1.6608750735543701E-2</v>
      </c>
    </row>
    <row r="259" spans="1:5" x14ac:dyDescent="0.2">
      <c r="A259">
        <v>1934</v>
      </c>
      <c r="B259">
        <v>3</v>
      </c>
      <c r="C259" t="str">
        <f t="shared" ref="C259:C322" si="4">TEXT(A259,"0000")&amp;"-"&amp;TEXT(B259,"00")</f>
        <v>1934-03</v>
      </c>
      <c r="D259">
        <v>1387</v>
      </c>
      <c r="E259">
        <v>1.73466395106921E-2</v>
      </c>
    </row>
    <row r="260" spans="1:5" x14ac:dyDescent="0.2">
      <c r="A260">
        <v>1934</v>
      </c>
      <c r="B260">
        <v>4</v>
      </c>
      <c r="C260" t="str">
        <f t="shared" si="4"/>
        <v>1934-04</v>
      </c>
      <c r="D260">
        <v>1346</v>
      </c>
      <c r="E260">
        <v>1.6833869344911101E-2</v>
      </c>
    </row>
    <row r="261" spans="1:5" x14ac:dyDescent="0.2">
      <c r="A261">
        <v>1934</v>
      </c>
      <c r="B261">
        <v>5</v>
      </c>
      <c r="C261" t="str">
        <f t="shared" si="4"/>
        <v>1934-05</v>
      </c>
      <c r="D261">
        <v>1576</v>
      </c>
      <c r="E261">
        <v>1.97103849090489E-2</v>
      </c>
    </row>
    <row r="262" spans="1:5" x14ac:dyDescent="0.2">
      <c r="A262">
        <v>1934</v>
      </c>
      <c r="B262">
        <v>6</v>
      </c>
      <c r="C262" t="str">
        <f t="shared" si="4"/>
        <v>1934-06</v>
      </c>
      <c r="D262">
        <v>1588</v>
      </c>
      <c r="E262">
        <v>1.98604639819604E-2</v>
      </c>
    </row>
    <row r="263" spans="1:5" x14ac:dyDescent="0.2">
      <c r="A263">
        <v>1934</v>
      </c>
      <c r="B263">
        <v>7</v>
      </c>
      <c r="C263" t="str">
        <f t="shared" si="4"/>
        <v>1934-07</v>
      </c>
      <c r="D263">
        <v>1606</v>
      </c>
      <c r="E263">
        <v>2.00855825913278E-2</v>
      </c>
    </row>
    <row r="264" spans="1:5" x14ac:dyDescent="0.2">
      <c r="A264">
        <v>1934</v>
      </c>
      <c r="B264">
        <v>8</v>
      </c>
      <c r="C264" t="str">
        <f t="shared" si="4"/>
        <v>1934-08</v>
      </c>
      <c r="D264">
        <v>1741</v>
      </c>
      <c r="E264">
        <v>2.1773972161582601E-2</v>
      </c>
    </row>
    <row r="265" spans="1:5" x14ac:dyDescent="0.2">
      <c r="A265">
        <v>1934</v>
      </c>
      <c r="B265">
        <v>9</v>
      </c>
      <c r="C265" t="str">
        <f t="shared" si="4"/>
        <v>1934-09</v>
      </c>
      <c r="D265">
        <v>1763</v>
      </c>
      <c r="E265">
        <v>2.2049117128587099E-2</v>
      </c>
    </row>
    <row r="266" spans="1:5" x14ac:dyDescent="0.2">
      <c r="A266">
        <v>1934</v>
      </c>
      <c r="B266">
        <v>10</v>
      </c>
      <c r="C266" t="str">
        <f t="shared" si="4"/>
        <v>1934-10</v>
      </c>
      <c r="D266">
        <v>1674</v>
      </c>
      <c r="E266">
        <v>2.0936030671159799E-2</v>
      </c>
    </row>
    <row r="267" spans="1:5" x14ac:dyDescent="0.2">
      <c r="A267">
        <v>1934</v>
      </c>
      <c r="B267">
        <v>11</v>
      </c>
      <c r="C267" t="str">
        <f t="shared" si="4"/>
        <v>1934-11</v>
      </c>
      <c r="D267">
        <v>1645</v>
      </c>
      <c r="E267">
        <v>2.0573339578290301E-2</v>
      </c>
    </row>
    <row r="268" spans="1:5" x14ac:dyDescent="0.2">
      <c r="A268">
        <v>1934</v>
      </c>
      <c r="B268">
        <v>12</v>
      </c>
      <c r="C268" t="str">
        <f t="shared" si="4"/>
        <v>1934-12</v>
      </c>
      <c r="D268">
        <v>1688</v>
      </c>
      <c r="E268">
        <v>2.111112292289E-2</v>
      </c>
    </row>
    <row r="269" spans="1:5" x14ac:dyDescent="0.2">
      <c r="A269">
        <v>1935</v>
      </c>
      <c r="B269">
        <v>1</v>
      </c>
      <c r="C269" t="str">
        <f t="shared" si="4"/>
        <v>1935-01</v>
      </c>
      <c r="D269">
        <v>1802</v>
      </c>
      <c r="E269">
        <v>2.25368741155496E-2</v>
      </c>
    </row>
    <row r="270" spans="1:5" x14ac:dyDescent="0.2">
      <c r="A270">
        <v>1935</v>
      </c>
      <c r="B270">
        <v>2</v>
      </c>
      <c r="C270" t="str">
        <f t="shared" si="4"/>
        <v>1935-02</v>
      </c>
      <c r="D270">
        <v>1646</v>
      </c>
      <c r="E270">
        <v>2.0585846167699599E-2</v>
      </c>
    </row>
    <row r="271" spans="1:5" x14ac:dyDescent="0.2">
      <c r="A271">
        <v>1935</v>
      </c>
      <c r="B271">
        <v>3</v>
      </c>
      <c r="C271" t="str">
        <f t="shared" si="4"/>
        <v>1935-03</v>
      </c>
      <c r="D271">
        <v>1822</v>
      </c>
      <c r="E271">
        <v>2.2787005903735499E-2</v>
      </c>
    </row>
    <row r="272" spans="1:5" x14ac:dyDescent="0.2">
      <c r="A272">
        <v>1935</v>
      </c>
      <c r="B272">
        <v>4</v>
      </c>
      <c r="C272" t="str">
        <f t="shared" si="4"/>
        <v>1935-04</v>
      </c>
      <c r="D272">
        <v>1722</v>
      </c>
      <c r="E272">
        <v>2.1536346962805999E-2</v>
      </c>
    </row>
    <row r="273" spans="1:5" x14ac:dyDescent="0.2">
      <c r="A273">
        <v>1935</v>
      </c>
      <c r="B273">
        <v>5</v>
      </c>
      <c r="C273" t="str">
        <f t="shared" si="4"/>
        <v>1935-05</v>
      </c>
      <c r="D273">
        <v>1760</v>
      </c>
      <c r="E273">
        <v>2.2011597360359202E-2</v>
      </c>
    </row>
    <row r="274" spans="1:5" x14ac:dyDescent="0.2">
      <c r="A274">
        <v>1935</v>
      </c>
      <c r="B274">
        <v>6</v>
      </c>
      <c r="C274" t="str">
        <f t="shared" si="4"/>
        <v>1935-06</v>
      </c>
      <c r="D274">
        <v>1823</v>
      </c>
      <c r="E274">
        <v>2.27995124931448E-2</v>
      </c>
    </row>
    <row r="275" spans="1:5" x14ac:dyDescent="0.2">
      <c r="A275">
        <v>1935</v>
      </c>
      <c r="B275">
        <v>7</v>
      </c>
      <c r="C275" t="str">
        <f t="shared" si="4"/>
        <v>1935-07</v>
      </c>
      <c r="D275">
        <v>1902</v>
      </c>
      <c r="E275">
        <v>2.3787533056479099E-2</v>
      </c>
    </row>
    <row r="276" spans="1:5" x14ac:dyDescent="0.2">
      <c r="A276">
        <v>1935</v>
      </c>
      <c r="B276">
        <v>8</v>
      </c>
      <c r="C276" t="str">
        <f t="shared" si="4"/>
        <v>1935-08</v>
      </c>
      <c r="D276">
        <v>2016</v>
      </c>
      <c r="E276">
        <v>2.5213284249138702E-2</v>
      </c>
    </row>
    <row r="277" spans="1:5" x14ac:dyDescent="0.2">
      <c r="A277">
        <v>1935</v>
      </c>
      <c r="B277">
        <v>9</v>
      </c>
      <c r="C277" t="str">
        <f t="shared" si="4"/>
        <v>1935-09</v>
      </c>
      <c r="D277">
        <v>1896</v>
      </c>
      <c r="E277">
        <v>2.37124935200233E-2</v>
      </c>
    </row>
    <row r="278" spans="1:5" x14ac:dyDescent="0.2">
      <c r="A278">
        <v>1935</v>
      </c>
      <c r="B278">
        <v>10</v>
      </c>
      <c r="C278" t="str">
        <f t="shared" si="4"/>
        <v>1935-10</v>
      </c>
      <c r="D278">
        <v>1900</v>
      </c>
      <c r="E278">
        <v>2.3762519877660499E-2</v>
      </c>
    </row>
    <row r="279" spans="1:5" x14ac:dyDescent="0.2">
      <c r="A279">
        <v>1935</v>
      </c>
      <c r="B279">
        <v>11</v>
      </c>
      <c r="C279" t="str">
        <f t="shared" si="4"/>
        <v>1935-11</v>
      </c>
      <c r="D279">
        <v>1843</v>
      </c>
      <c r="E279">
        <v>2.3049644281330699E-2</v>
      </c>
    </row>
    <row r="280" spans="1:5" x14ac:dyDescent="0.2">
      <c r="A280">
        <v>1935</v>
      </c>
      <c r="B280">
        <v>12</v>
      </c>
      <c r="C280" t="str">
        <f t="shared" si="4"/>
        <v>1935-12</v>
      </c>
      <c r="D280">
        <v>1860</v>
      </c>
      <c r="E280">
        <v>2.3262256301288701E-2</v>
      </c>
    </row>
    <row r="281" spans="1:5" x14ac:dyDescent="0.2">
      <c r="A281">
        <v>1936</v>
      </c>
      <c r="B281">
        <v>1</v>
      </c>
      <c r="C281" t="str">
        <f t="shared" si="4"/>
        <v>1936-01</v>
      </c>
      <c r="D281">
        <v>1978</v>
      </c>
      <c r="E281">
        <v>2.47380338515855E-2</v>
      </c>
    </row>
    <row r="282" spans="1:5" x14ac:dyDescent="0.2">
      <c r="A282">
        <v>1936</v>
      </c>
      <c r="B282">
        <v>2</v>
      </c>
      <c r="C282" t="str">
        <f t="shared" si="4"/>
        <v>1936-02</v>
      </c>
      <c r="D282">
        <v>1988</v>
      </c>
      <c r="E282">
        <v>2.4863099745678501E-2</v>
      </c>
    </row>
    <row r="283" spans="1:5" x14ac:dyDescent="0.2">
      <c r="A283">
        <v>1936</v>
      </c>
      <c r="B283">
        <v>3</v>
      </c>
      <c r="C283" t="str">
        <f t="shared" si="4"/>
        <v>1936-03</v>
      </c>
      <c r="D283">
        <v>2167</v>
      </c>
      <c r="E283">
        <v>2.7101779249942299E-2</v>
      </c>
    </row>
    <row r="284" spans="1:5" x14ac:dyDescent="0.2">
      <c r="A284">
        <v>1936</v>
      </c>
      <c r="B284">
        <v>4</v>
      </c>
      <c r="C284" t="str">
        <f t="shared" si="4"/>
        <v>1936-04</v>
      </c>
      <c r="D284">
        <v>1949</v>
      </c>
      <c r="E284">
        <v>2.4375342758716001E-2</v>
      </c>
    </row>
    <row r="285" spans="1:5" x14ac:dyDescent="0.2">
      <c r="A285">
        <v>1936</v>
      </c>
      <c r="B285">
        <v>5</v>
      </c>
      <c r="C285" t="str">
        <f t="shared" si="4"/>
        <v>1936-05</v>
      </c>
      <c r="D285">
        <v>1913</v>
      </c>
      <c r="E285">
        <v>2.3925105539981301E-2</v>
      </c>
    </row>
    <row r="286" spans="1:5" x14ac:dyDescent="0.2">
      <c r="A286">
        <v>1936</v>
      </c>
      <c r="B286">
        <v>6</v>
      </c>
      <c r="C286" t="str">
        <f t="shared" si="4"/>
        <v>1936-06</v>
      </c>
      <c r="D286">
        <v>2109</v>
      </c>
      <c r="E286">
        <v>2.6376397064203201E-2</v>
      </c>
    </row>
    <row r="287" spans="1:5" x14ac:dyDescent="0.2">
      <c r="A287">
        <v>1936</v>
      </c>
      <c r="B287">
        <v>7</v>
      </c>
      <c r="C287" t="str">
        <f t="shared" si="4"/>
        <v>1936-07</v>
      </c>
      <c r="D287">
        <v>2304</v>
      </c>
      <c r="E287">
        <v>2.8815181999015699E-2</v>
      </c>
    </row>
    <row r="288" spans="1:5" x14ac:dyDescent="0.2">
      <c r="A288">
        <v>1936</v>
      </c>
      <c r="B288">
        <v>8</v>
      </c>
      <c r="C288" t="str">
        <f t="shared" si="4"/>
        <v>1936-08</v>
      </c>
      <c r="D288">
        <v>2171</v>
      </c>
      <c r="E288">
        <v>2.7151805607579401E-2</v>
      </c>
    </row>
    <row r="289" spans="1:5" x14ac:dyDescent="0.2">
      <c r="A289">
        <v>1936</v>
      </c>
      <c r="B289">
        <v>9</v>
      </c>
      <c r="C289" t="str">
        <f t="shared" si="4"/>
        <v>1936-09</v>
      </c>
      <c r="D289">
        <v>2233</v>
      </c>
      <c r="E289">
        <v>2.7927214150955702E-2</v>
      </c>
    </row>
    <row r="290" spans="1:5" x14ac:dyDescent="0.2">
      <c r="A290">
        <v>1936</v>
      </c>
      <c r="B290">
        <v>10</v>
      </c>
      <c r="C290" t="str">
        <f t="shared" si="4"/>
        <v>1936-10</v>
      </c>
      <c r="D290">
        <v>2131</v>
      </c>
      <c r="E290">
        <v>2.6651542031207599E-2</v>
      </c>
    </row>
    <row r="291" spans="1:5" x14ac:dyDescent="0.2">
      <c r="A291">
        <v>1936</v>
      </c>
      <c r="B291">
        <v>11</v>
      </c>
      <c r="C291" t="str">
        <f t="shared" si="4"/>
        <v>1936-11</v>
      </c>
      <c r="D291">
        <v>2098</v>
      </c>
      <c r="E291">
        <v>2.6238824580700901E-2</v>
      </c>
    </row>
    <row r="292" spans="1:5" x14ac:dyDescent="0.2">
      <c r="A292">
        <v>1936</v>
      </c>
      <c r="B292">
        <v>12</v>
      </c>
      <c r="C292" t="str">
        <f t="shared" si="4"/>
        <v>1936-12</v>
      </c>
      <c r="D292">
        <v>2175</v>
      </c>
      <c r="E292">
        <v>2.72018319652166E-2</v>
      </c>
    </row>
    <row r="293" spans="1:5" x14ac:dyDescent="0.2">
      <c r="A293">
        <v>1937</v>
      </c>
      <c r="B293">
        <v>1</v>
      </c>
      <c r="C293" t="str">
        <f t="shared" si="4"/>
        <v>1937-01</v>
      </c>
      <c r="D293">
        <v>2296</v>
      </c>
      <c r="E293">
        <v>2.87151292837413E-2</v>
      </c>
    </row>
    <row r="294" spans="1:5" x14ac:dyDescent="0.2">
      <c r="A294">
        <v>1937</v>
      </c>
      <c r="B294">
        <v>2</v>
      </c>
      <c r="C294" t="str">
        <f t="shared" si="4"/>
        <v>1937-02</v>
      </c>
      <c r="D294">
        <v>2241</v>
      </c>
      <c r="E294">
        <v>2.80272668662301E-2</v>
      </c>
    </row>
    <row r="295" spans="1:5" x14ac:dyDescent="0.2">
      <c r="A295">
        <v>1937</v>
      </c>
      <c r="B295">
        <v>3</v>
      </c>
      <c r="C295" t="str">
        <f t="shared" si="4"/>
        <v>1937-03</v>
      </c>
      <c r="D295">
        <v>2396</v>
      </c>
      <c r="E295">
        <v>2.9965788224670799E-2</v>
      </c>
    </row>
    <row r="296" spans="1:5" x14ac:dyDescent="0.2">
      <c r="A296">
        <v>1937</v>
      </c>
      <c r="B296">
        <v>4</v>
      </c>
      <c r="C296" t="str">
        <f t="shared" si="4"/>
        <v>1937-04</v>
      </c>
      <c r="D296">
        <v>2280</v>
      </c>
      <c r="E296">
        <v>2.85150238531926E-2</v>
      </c>
    </row>
    <row r="297" spans="1:5" x14ac:dyDescent="0.2">
      <c r="A297">
        <v>1937</v>
      </c>
      <c r="B297">
        <v>5</v>
      </c>
      <c r="C297" t="str">
        <f t="shared" si="4"/>
        <v>1937-05</v>
      </c>
      <c r="D297">
        <v>2346</v>
      </c>
      <c r="E297">
        <v>2.93404587542061E-2</v>
      </c>
    </row>
    <row r="298" spans="1:5" x14ac:dyDescent="0.2">
      <c r="A298">
        <v>1937</v>
      </c>
      <c r="B298">
        <v>6</v>
      </c>
      <c r="C298" t="str">
        <f t="shared" si="4"/>
        <v>1937-06</v>
      </c>
      <c r="D298">
        <v>2250</v>
      </c>
      <c r="E298">
        <v>2.81398261709138E-2</v>
      </c>
    </row>
    <row r="299" spans="1:5" x14ac:dyDescent="0.2">
      <c r="A299">
        <v>1937</v>
      </c>
      <c r="B299">
        <v>7</v>
      </c>
      <c r="C299" t="str">
        <f t="shared" si="4"/>
        <v>1937-07</v>
      </c>
      <c r="D299">
        <v>2507</v>
      </c>
      <c r="E299">
        <v>3.1354019649102602E-2</v>
      </c>
    </row>
    <row r="300" spans="1:5" x14ac:dyDescent="0.2">
      <c r="A300">
        <v>1937</v>
      </c>
      <c r="B300">
        <v>8</v>
      </c>
      <c r="C300" t="str">
        <f t="shared" si="4"/>
        <v>1937-08</v>
      </c>
      <c r="D300">
        <v>2720</v>
      </c>
      <c r="E300">
        <v>3.4017923193282402E-2</v>
      </c>
    </row>
    <row r="301" spans="1:5" x14ac:dyDescent="0.2">
      <c r="A301">
        <v>1937</v>
      </c>
      <c r="B301">
        <v>9</v>
      </c>
      <c r="C301" t="str">
        <f t="shared" si="4"/>
        <v>1937-09</v>
      </c>
      <c r="D301">
        <v>2677</v>
      </c>
      <c r="E301">
        <v>3.34801398486827E-2</v>
      </c>
    </row>
    <row r="302" spans="1:5" x14ac:dyDescent="0.2">
      <c r="A302">
        <v>1937</v>
      </c>
      <c r="B302">
        <v>10</v>
      </c>
      <c r="C302" t="str">
        <f t="shared" si="4"/>
        <v>1937-10</v>
      </c>
      <c r="D302">
        <v>2534</v>
      </c>
      <c r="E302">
        <v>3.1691697563153501E-2</v>
      </c>
    </row>
    <row r="303" spans="1:5" x14ac:dyDescent="0.2">
      <c r="A303">
        <v>1937</v>
      </c>
      <c r="B303">
        <v>11</v>
      </c>
      <c r="C303" t="str">
        <f t="shared" si="4"/>
        <v>1937-11</v>
      </c>
      <c r="D303">
        <v>2444</v>
      </c>
      <c r="E303">
        <v>3.0566104516317E-2</v>
      </c>
    </row>
    <row r="304" spans="1:5" x14ac:dyDescent="0.2">
      <c r="A304">
        <v>1937</v>
      </c>
      <c r="B304">
        <v>12</v>
      </c>
      <c r="C304" t="str">
        <f t="shared" si="4"/>
        <v>1937-12</v>
      </c>
      <c r="D304">
        <v>2526</v>
      </c>
      <c r="E304">
        <v>3.1591644847879199E-2</v>
      </c>
    </row>
    <row r="305" spans="1:5" x14ac:dyDescent="0.2">
      <c r="A305">
        <v>1938</v>
      </c>
      <c r="B305">
        <v>1</v>
      </c>
      <c r="C305" t="str">
        <f t="shared" si="4"/>
        <v>1938-01</v>
      </c>
      <c r="D305">
        <v>2809</v>
      </c>
      <c r="E305">
        <v>3.5131009650709699E-2</v>
      </c>
    </row>
    <row r="306" spans="1:5" x14ac:dyDescent="0.2">
      <c r="A306">
        <v>1938</v>
      </c>
      <c r="B306">
        <v>2</v>
      </c>
      <c r="C306" t="str">
        <f t="shared" si="4"/>
        <v>1938-02</v>
      </c>
      <c r="D306">
        <v>2537</v>
      </c>
      <c r="E306">
        <v>3.1729217331381399E-2</v>
      </c>
    </row>
    <row r="307" spans="1:5" x14ac:dyDescent="0.2">
      <c r="A307">
        <v>1938</v>
      </c>
      <c r="B307">
        <v>3</v>
      </c>
      <c r="C307" t="str">
        <f t="shared" si="4"/>
        <v>1938-03</v>
      </c>
      <c r="D307">
        <v>2769</v>
      </c>
      <c r="E307">
        <v>3.4630746074337901E-2</v>
      </c>
    </row>
    <row r="308" spans="1:5" x14ac:dyDescent="0.2">
      <c r="A308">
        <v>1938</v>
      </c>
      <c r="B308">
        <v>4</v>
      </c>
      <c r="C308" t="str">
        <f t="shared" si="4"/>
        <v>1938-04</v>
      </c>
      <c r="D308">
        <v>2658</v>
      </c>
      <c r="E308">
        <v>3.3242514649906102E-2</v>
      </c>
    </row>
    <row r="309" spans="1:5" x14ac:dyDescent="0.2">
      <c r="A309">
        <v>1938</v>
      </c>
      <c r="B309">
        <v>5</v>
      </c>
      <c r="C309" t="str">
        <f t="shared" si="4"/>
        <v>1938-05</v>
      </c>
      <c r="D309">
        <v>2843</v>
      </c>
      <c r="E309">
        <v>3.5556233690625702E-2</v>
      </c>
    </row>
    <row r="310" spans="1:5" x14ac:dyDescent="0.2">
      <c r="A310">
        <v>1938</v>
      </c>
      <c r="B310">
        <v>6</v>
      </c>
      <c r="C310" t="str">
        <f t="shared" si="4"/>
        <v>1938-06</v>
      </c>
      <c r="D310">
        <v>2728</v>
      </c>
      <c r="E310">
        <v>3.4117975908556801E-2</v>
      </c>
    </row>
    <row r="311" spans="1:5" x14ac:dyDescent="0.2">
      <c r="A311">
        <v>1938</v>
      </c>
      <c r="B311">
        <v>7</v>
      </c>
      <c r="C311" t="str">
        <f t="shared" si="4"/>
        <v>1938-07</v>
      </c>
      <c r="D311">
        <v>3068</v>
      </c>
      <c r="E311">
        <v>3.83702163077171E-2</v>
      </c>
    </row>
    <row r="312" spans="1:5" x14ac:dyDescent="0.2">
      <c r="A312">
        <v>1938</v>
      </c>
      <c r="B312">
        <v>8</v>
      </c>
      <c r="C312" t="str">
        <f t="shared" si="4"/>
        <v>1938-08</v>
      </c>
      <c r="D312">
        <v>3003</v>
      </c>
      <c r="E312">
        <v>3.7557287996112902E-2</v>
      </c>
    </row>
    <row r="313" spans="1:5" x14ac:dyDescent="0.2">
      <c r="A313">
        <v>1938</v>
      </c>
      <c r="B313">
        <v>9</v>
      </c>
      <c r="C313" t="str">
        <f t="shared" si="4"/>
        <v>1938-09</v>
      </c>
      <c r="D313">
        <v>2979</v>
      </c>
      <c r="E313">
        <v>3.7257129850289797E-2</v>
      </c>
    </row>
    <row r="314" spans="1:5" x14ac:dyDescent="0.2">
      <c r="A314">
        <v>1938</v>
      </c>
      <c r="B314">
        <v>10</v>
      </c>
      <c r="C314" t="str">
        <f t="shared" si="4"/>
        <v>1938-10</v>
      </c>
      <c r="D314">
        <v>2899</v>
      </c>
      <c r="E314">
        <v>3.62566026975462E-2</v>
      </c>
    </row>
    <row r="315" spans="1:5" x14ac:dyDescent="0.2">
      <c r="A315">
        <v>1938</v>
      </c>
      <c r="B315">
        <v>11</v>
      </c>
      <c r="C315" t="str">
        <f t="shared" si="4"/>
        <v>1938-11</v>
      </c>
      <c r="D315">
        <v>2733</v>
      </c>
      <c r="E315">
        <v>3.4180508855603198E-2</v>
      </c>
    </row>
    <row r="316" spans="1:5" x14ac:dyDescent="0.2">
      <c r="A316">
        <v>1938</v>
      </c>
      <c r="B316">
        <v>12</v>
      </c>
      <c r="C316" t="str">
        <f t="shared" si="4"/>
        <v>1938-12</v>
      </c>
      <c r="D316">
        <v>2835</v>
      </c>
      <c r="E316">
        <v>3.5456180975351297E-2</v>
      </c>
    </row>
    <row r="317" spans="1:5" x14ac:dyDescent="0.2">
      <c r="A317">
        <v>1939</v>
      </c>
      <c r="B317">
        <v>1</v>
      </c>
      <c r="C317" t="str">
        <f t="shared" si="4"/>
        <v>1939-01</v>
      </c>
      <c r="D317">
        <v>2836</v>
      </c>
      <c r="E317">
        <v>3.5468687564760598E-2</v>
      </c>
    </row>
    <row r="318" spans="1:5" x14ac:dyDescent="0.2">
      <c r="A318">
        <v>1939</v>
      </c>
      <c r="B318">
        <v>2</v>
      </c>
      <c r="C318" t="str">
        <f t="shared" si="4"/>
        <v>1939-02</v>
      </c>
      <c r="D318">
        <v>2722</v>
      </c>
      <c r="E318">
        <v>3.4042936372100999E-2</v>
      </c>
    </row>
    <row r="319" spans="1:5" x14ac:dyDescent="0.2">
      <c r="A319">
        <v>1939</v>
      </c>
      <c r="B319">
        <v>3</v>
      </c>
      <c r="C319" t="str">
        <f t="shared" si="4"/>
        <v>1939-03</v>
      </c>
      <c r="D319">
        <v>2935</v>
      </c>
      <c r="E319">
        <v>3.6706839916280799E-2</v>
      </c>
    </row>
    <row r="320" spans="1:5" x14ac:dyDescent="0.2">
      <c r="A320">
        <v>1939</v>
      </c>
      <c r="B320">
        <v>4</v>
      </c>
      <c r="C320" t="str">
        <f t="shared" si="4"/>
        <v>1939-04</v>
      </c>
      <c r="D320">
        <v>2922</v>
      </c>
      <c r="E320">
        <v>3.6544254253959997E-2</v>
      </c>
    </row>
    <row r="321" spans="1:5" x14ac:dyDescent="0.2">
      <c r="A321">
        <v>1939</v>
      </c>
      <c r="B321">
        <v>5</v>
      </c>
      <c r="C321" t="str">
        <f t="shared" si="4"/>
        <v>1939-05</v>
      </c>
      <c r="D321">
        <v>2911</v>
      </c>
      <c r="E321">
        <v>3.6406681770457798E-2</v>
      </c>
    </row>
    <row r="322" spans="1:5" x14ac:dyDescent="0.2">
      <c r="A322">
        <v>1939</v>
      </c>
      <c r="B322">
        <v>6</v>
      </c>
      <c r="C322" t="str">
        <f t="shared" si="4"/>
        <v>1939-06</v>
      </c>
      <c r="D322">
        <v>2833</v>
      </c>
      <c r="E322">
        <v>3.5431167796532798E-2</v>
      </c>
    </row>
    <row r="323" spans="1:5" x14ac:dyDescent="0.2">
      <c r="A323">
        <v>1939</v>
      </c>
      <c r="B323">
        <v>7</v>
      </c>
      <c r="C323" t="str">
        <f t="shared" ref="C323:C386" si="5">TEXT(A323,"0000")&amp;"-"&amp;TEXT(B323,"00")</f>
        <v>1939-07</v>
      </c>
      <c r="D323">
        <v>3193</v>
      </c>
      <c r="E323">
        <v>3.9933539983879003E-2</v>
      </c>
    </row>
    <row r="324" spans="1:5" x14ac:dyDescent="0.2">
      <c r="A324">
        <v>1939</v>
      </c>
      <c r="B324">
        <v>8</v>
      </c>
      <c r="C324" t="str">
        <f t="shared" si="5"/>
        <v>1939-08</v>
      </c>
      <c r="D324">
        <v>3174</v>
      </c>
      <c r="E324">
        <v>3.9695914785102399E-2</v>
      </c>
    </row>
    <row r="325" spans="1:5" x14ac:dyDescent="0.2">
      <c r="A325">
        <v>1939</v>
      </c>
      <c r="B325">
        <v>9</v>
      </c>
      <c r="C325" t="str">
        <f t="shared" si="5"/>
        <v>1939-09</v>
      </c>
      <c r="D325">
        <v>3129</v>
      </c>
      <c r="E325">
        <v>3.9133118261684099E-2</v>
      </c>
    </row>
    <row r="326" spans="1:5" x14ac:dyDescent="0.2">
      <c r="A326">
        <v>1939</v>
      </c>
      <c r="B326">
        <v>10</v>
      </c>
      <c r="C326" t="str">
        <f t="shared" si="5"/>
        <v>1939-10</v>
      </c>
      <c r="D326">
        <v>3133</v>
      </c>
      <c r="E326">
        <v>3.9183144619321299E-2</v>
      </c>
    </row>
    <row r="327" spans="1:5" x14ac:dyDescent="0.2">
      <c r="A327">
        <v>1939</v>
      </c>
      <c r="B327">
        <v>11</v>
      </c>
      <c r="C327" t="str">
        <f t="shared" si="5"/>
        <v>1939-11</v>
      </c>
      <c r="D327">
        <v>2925</v>
      </c>
      <c r="E327">
        <v>3.6581774022187902E-2</v>
      </c>
    </row>
    <row r="328" spans="1:5" x14ac:dyDescent="0.2">
      <c r="A328">
        <v>1939</v>
      </c>
      <c r="B328">
        <v>12</v>
      </c>
      <c r="C328" t="str">
        <f t="shared" si="5"/>
        <v>1939-12</v>
      </c>
      <c r="D328">
        <v>2923</v>
      </c>
      <c r="E328">
        <v>3.6556760843369299E-2</v>
      </c>
    </row>
    <row r="329" spans="1:5" x14ac:dyDescent="0.2">
      <c r="A329">
        <v>1940</v>
      </c>
      <c r="B329">
        <v>1</v>
      </c>
      <c r="C329" t="str">
        <f t="shared" si="5"/>
        <v>1940-01</v>
      </c>
      <c r="D329">
        <v>3235</v>
      </c>
      <c r="E329">
        <v>4.0458816739069398E-2</v>
      </c>
    </row>
    <row r="330" spans="1:5" x14ac:dyDescent="0.2">
      <c r="A330">
        <v>1940</v>
      </c>
      <c r="B330">
        <v>2</v>
      </c>
      <c r="C330" t="str">
        <f t="shared" si="5"/>
        <v>1940-02</v>
      </c>
      <c r="D330">
        <v>3025</v>
      </c>
      <c r="E330">
        <v>3.7832432963117398E-2</v>
      </c>
    </row>
    <row r="331" spans="1:5" x14ac:dyDescent="0.2">
      <c r="A331">
        <v>1940</v>
      </c>
      <c r="B331">
        <v>3</v>
      </c>
      <c r="C331" t="str">
        <f t="shared" si="5"/>
        <v>1940-03</v>
      </c>
      <c r="D331">
        <v>3233</v>
      </c>
      <c r="E331">
        <v>4.0433803560250801E-2</v>
      </c>
    </row>
    <row r="332" spans="1:5" x14ac:dyDescent="0.2">
      <c r="A332">
        <v>1940</v>
      </c>
      <c r="B332">
        <v>4</v>
      </c>
      <c r="C332" t="str">
        <f t="shared" si="5"/>
        <v>1940-04</v>
      </c>
      <c r="D332">
        <v>3169</v>
      </c>
      <c r="E332">
        <v>3.9633381838055898E-2</v>
      </c>
    </row>
    <row r="333" spans="1:5" x14ac:dyDescent="0.2">
      <c r="A333">
        <v>1940</v>
      </c>
      <c r="B333">
        <v>5</v>
      </c>
      <c r="C333" t="str">
        <f t="shared" si="5"/>
        <v>1940-05</v>
      </c>
      <c r="D333">
        <v>3304</v>
      </c>
      <c r="E333">
        <v>4.1321771408310698E-2</v>
      </c>
    </row>
    <row r="334" spans="1:5" x14ac:dyDescent="0.2">
      <c r="A334">
        <v>1940</v>
      </c>
      <c r="B334">
        <v>6</v>
      </c>
      <c r="C334" t="str">
        <f t="shared" si="5"/>
        <v>1940-06</v>
      </c>
      <c r="D334">
        <v>3255</v>
      </c>
      <c r="E334">
        <v>4.0708948527255297E-2</v>
      </c>
    </row>
    <row r="335" spans="1:5" x14ac:dyDescent="0.2">
      <c r="A335">
        <v>1940</v>
      </c>
      <c r="B335">
        <v>7</v>
      </c>
      <c r="C335" t="str">
        <f t="shared" si="5"/>
        <v>1940-07</v>
      </c>
      <c r="D335">
        <v>3557</v>
      </c>
      <c r="E335">
        <v>4.4485938528862297E-2</v>
      </c>
    </row>
    <row r="336" spans="1:5" x14ac:dyDescent="0.2">
      <c r="A336">
        <v>1940</v>
      </c>
      <c r="B336">
        <v>8</v>
      </c>
      <c r="C336" t="str">
        <f t="shared" si="5"/>
        <v>1940-08</v>
      </c>
      <c r="D336">
        <v>3595</v>
      </c>
      <c r="E336">
        <v>4.4961188926415603E-2</v>
      </c>
    </row>
    <row r="337" spans="1:5" x14ac:dyDescent="0.2">
      <c r="A337">
        <v>1940</v>
      </c>
      <c r="B337">
        <v>9</v>
      </c>
      <c r="C337" t="str">
        <f t="shared" si="5"/>
        <v>1940-09</v>
      </c>
      <c r="D337">
        <v>3633</v>
      </c>
      <c r="E337">
        <v>4.5436439323968798E-2</v>
      </c>
    </row>
    <row r="338" spans="1:5" x14ac:dyDescent="0.2">
      <c r="A338">
        <v>1940</v>
      </c>
      <c r="B338">
        <v>10</v>
      </c>
      <c r="C338" t="str">
        <f t="shared" si="5"/>
        <v>1940-10</v>
      </c>
      <c r="D338">
        <v>3466</v>
      </c>
      <c r="E338">
        <v>4.3347838892616501E-2</v>
      </c>
    </row>
    <row r="339" spans="1:5" x14ac:dyDescent="0.2">
      <c r="A339">
        <v>1940</v>
      </c>
      <c r="B339">
        <v>11</v>
      </c>
      <c r="C339" t="str">
        <f t="shared" si="5"/>
        <v>1940-11</v>
      </c>
      <c r="D339">
        <v>3370</v>
      </c>
      <c r="E339">
        <v>4.2147206309324198E-2</v>
      </c>
    </row>
    <row r="340" spans="1:5" x14ac:dyDescent="0.2">
      <c r="A340">
        <v>1940</v>
      </c>
      <c r="B340">
        <v>12</v>
      </c>
      <c r="C340" t="str">
        <f t="shared" si="5"/>
        <v>1940-12</v>
      </c>
      <c r="D340">
        <v>3480</v>
      </c>
      <c r="E340">
        <v>4.3522931144346598E-2</v>
      </c>
    </row>
    <row r="341" spans="1:5" x14ac:dyDescent="0.2">
      <c r="A341">
        <v>1941</v>
      </c>
      <c r="B341">
        <v>1</v>
      </c>
      <c r="C341" t="str">
        <f t="shared" si="5"/>
        <v>1941-01</v>
      </c>
      <c r="D341">
        <v>3749</v>
      </c>
      <c r="E341">
        <v>4.6887203695447001E-2</v>
      </c>
    </row>
    <row r="342" spans="1:5" x14ac:dyDescent="0.2">
      <c r="A342">
        <v>1941</v>
      </c>
      <c r="B342">
        <v>2</v>
      </c>
      <c r="C342" t="str">
        <f t="shared" si="5"/>
        <v>1941-02</v>
      </c>
      <c r="D342">
        <v>3374</v>
      </c>
      <c r="E342">
        <v>4.2197232666961397E-2</v>
      </c>
    </row>
    <row r="343" spans="1:5" x14ac:dyDescent="0.2">
      <c r="A343">
        <v>1941</v>
      </c>
      <c r="B343">
        <v>3</v>
      </c>
      <c r="C343" t="str">
        <f t="shared" si="5"/>
        <v>1941-03</v>
      </c>
      <c r="D343">
        <v>3729</v>
      </c>
      <c r="E343">
        <v>4.6637071907261102E-2</v>
      </c>
    </row>
    <row r="344" spans="1:5" x14ac:dyDescent="0.2">
      <c r="A344">
        <v>1941</v>
      </c>
      <c r="B344">
        <v>4</v>
      </c>
      <c r="C344" t="str">
        <f t="shared" si="5"/>
        <v>1941-04</v>
      </c>
      <c r="D344">
        <v>3606</v>
      </c>
      <c r="E344">
        <v>4.5098761409917802E-2</v>
      </c>
    </row>
    <row r="345" spans="1:5" x14ac:dyDescent="0.2">
      <c r="A345">
        <v>1941</v>
      </c>
      <c r="B345">
        <v>5</v>
      </c>
      <c r="C345" t="str">
        <f t="shared" si="5"/>
        <v>1941-05</v>
      </c>
      <c r="D345">
        <v>3506</v>
      </c>
      <c r="E345">
        <v>4.3848102468988299E-2</v>
      </c>
    </row>
    <row r="346" spans="1:5" x14ac:dyDescent="0.2">
      <c r="A346">
        <v>1941</v>
      </c>
      <c r="B346">
        <v>6</v>
      </c>
      <c r="C346" t="str">
        <f t="shared" si="5"/>
        <v>1941-06</v>
      </c>
      <c r="D346">
        <v>3852</v>
      </c>
      <c r="E346">
        <v>4.8175382404604401E-2</v>
      </c>
    </row>
    <row r="347" spans="1:5" x14ac:dyDescent="0.2">
      <c r="A347">
        <v>1941</v>
      </c>
      <c r="B347">
        <v>7</v>
      </c>
      <c r="C347" t="str">
        <f t="shared" si="5"/>
        <v>1941-07</v>
      </c>
      <c r="D347">
        <v>4437</v>
      </c>
      <c r="E347">
        <v>5.5491737209041998E-2</v>
      </c>
    </row>
    <row r="348" spans="1:5" x14ac:dyDescent="0.2">
      <c r="A348">
        <v>1941</v>
      </c>
      <c r="B348">
        <v>8</v>
      </c>
      <c r="C348" t="str">
        <f t="shared" si="5"/>
        <v>1941-08</v>
      </c>
      <c r="D348">
        <v>4301</v>
      </c>
      <c r="E348">
        <v>5.3790841049377799E-2</v>
      </c>
    </row>
    <row r="349" spans="1:5" x14ac:dyDescent="0.2">
      <c r="A349">
        <v>1941</v>
      </c>
      <c r="B349">
        <v>9</v>
      </c>
      <c r="C349" t="str">
        <f t="shared" si="5"/>
        <v>1941-09</v>
      </c>
      <c r="D349">
        <v>4061</v>
      </c>
      <c r="E349">
        <v>5.0789259591147003E-2</v>
      </c>
    </row>
    <row r="350" spans="1:5" x14ac:dyDescent="0.2">
      <c r="A350">
        <v>1941</v>
      </c>
      <c r="B350">
        <v>10</v>
      </c>
      <c r="C350" t="str">
        <f t="shared" si="5"/>
        <v>1941-10</v>
      </c>
      <c r="D350">
        <v>3958</v>
      </c>
      <c r="E350">
        <v>4.9501080881989602E-2</v>
      </c>
    </row>
    <row r="351" spans="1:5" x14ac:dyDescent="0.2">
      <c r="A351">
        <v>1941</v>
      </c>
      <c r="B351">
        <v>11</v>
      </c>
      <c r="C351" t="str">
        <f t="shared" si="5"/>
        <v>1941-11</v>
      </c>
      <c r="D351">
        <v>3798</v>
      </c>
      <c r="E351">
        <v>4.7500026576502402E-2</v>
      </c>
    </row>
    <row r="352" spans="1:5" x14ac:dyDescent="0.2">
      <c r="A352">
        <v>1941</v>
      </c>
      <c r="B352">
        <v>12</v>
      </c>
      <c r="C352" t="str">
        <f t="shared" si="5"/>
        <v>1941-12</v>
      </c>
      <c r="D352">
        <v>4059</v>
      </c>
      <c r="E352">
        <v>5.07642464123284E-2</v>
      </c>
    </row>
    <row r="353" spans="1:5" x14ac:dyDescent="0.2">
      <c r="A353">
        <v>1942</v>
      </c>
      <c r="B353">
        <v>1</v>
      </c>
      <c r="C353" t="str">
        <f t="shared" si="5"/>
        <v>1942-01</v>
      </c>
      <c r="D353">
        <v>4374</v>
      </c>
      <c r="E353">
        <v>5.4703822076256403E-2</v>
      </c>
    </row>
    <row r="354" spans="1:5" x14ac:dyDescent="0.2">
      <c r="A354">
        <v>1942</v>
      </c>
      <c r="B354">
        <v>2</v>
      </c>
      <c r="C354" t="str">
        <f t="shared" si="5"/>
        <v>1942-02</v>
      </c>
      <c r="D354">
        <v>3849</v>
      </c>
      <c r="E354">
        <v>4.8137862636376497E-2</v>
      </c>
    </row>
    <row r="355" spans="1:5" x14ac:dyDescent="0.2">
      <c r="A355">
        <v>1942</v>
      </c>
      <c r="B355">
        <v>3</v>
      </c>
      <c r="C355" t="str">
        <f t="shared" si="5"/>
        <v>1942-03</v>
      </c>
      <c r="D355">
        <v>4419</v>
      </c>
      <c r="E355">
        <v>5.5266618599674702E-2</v>
      </c>
    </row>
    <row r="356" spans="1:5" x14ac:dyDescent="0.2">
      <c r="A356">
        <v>1942</v>
      </c>
      <c r="B356">
        <v>4</v>
      </c>
      <c r="C356" t="str">
        <f t="shared" si="5"/>
        <v>1942-04</v>
      </c>
      <c r="D356">
        <v>3958</v>
      </c>
      <c r="E356">
        <v>4.9501080881989602E-2</v>
      </c>
    </row>
    <row r="357" spans="1:5" x14ac:dyDescent="0.2">
      <c r="A357">
        <v>1942</v>
      </c>
      <c r="B357">
        <v>5</v>
      </c>
      <c r="C357" t="str">
        <f t="shared" si="5"/>
        <v>1942-05</v>
      </c>
      <c r="D357">
        <v>4222</v>
      </c>
      <c r="E357">
        <v>5.2802820486043497E-2</v>
      </c>
    </row>
    <row r="358" spans="1:5" x14ac:dyDescent="0.2">
      <c r="A358">
        <v>1942</v>
      </c>
      <c r="B358">
        <v>6</v>
      </c>
      <c r="C358" t="str">
        <f t="shared" si="5"/>
        <v>1942-06</v>
      </c>
      <c r="D358">
        <v>4396</v>
      </c>
      <c r="E358">
        <v>5.4978967043260898E-2</v>
      </c>
    </row>
    <row r="359" spans="1:5" x14ac:dyDescent="0.2">
      <c r="A359">
        <v>1942</v>
      </c>
      <c r="B359">
        <v>7</v>
      </c>
      <c r="C359" t="str">
        <f t="shared" si="5"/>
        <v>1942-07</v>
      </c>
      <c r="D359">
        <v>4743</v>
      </c>
      <c r="E359">
        <v>5.9318753568286198E-2</v>
      </c>
    </row>
    <row r="360" spans="1:5" x14ac:dyDescent="0.2">
      <c r="A360">
        <v>1942</v>
      </c>
      <c r="B360">
        <v>8</v>
      </c>
      <c r="C360" t="str">
        <f t="shared" si="5"/>
        <v>1942-08</v>
      </c>
      <c r="D360">
        <v>4894</v>
      </c>
      <c r="E360">
        <v>6.1207248569089802E-2</v>
      </c>
    </row>
    <row r="361" spans="1:5" x14ac:dyDescent="0.2">
      <c r="A361">
        <v>1942</v>
      </c>
      <c r="B361">
        <v>9</v>
      </c>
      <c r="C361" t="str">
        <f t="shared" si="5"/>
        <v>1942-09</v>
      </c>
      <c r="D361">
        <v>5076</v>
      </c>
      <c r="E361">
        <v>6.3483447841581497E-2</v>
      </c>
    </row>
    <row r="362" spans="1:5" x14ac:dyDescent="0.2">
      <c r="A362">
        <v>1942</v>
      </c>
      <c r="B362">
        <v>10</v>
      </c>
      <c r="C362" t="str">
        <f t="shared" si="5"/>
        <v>1942-10</v>
      </c>
      <c r="D362">
        <v>5299</v>
      </c>
      <c r="E362">
        <v>6.6272417279854307E-2</v>
      </c>
    </row>
    <row r="363" spans="1:5" x14ac:dyDescent="0.2">
      <c r="A363">
        <v>1942</v>
      </c>
      <c r="B363">
        <v>11</v>
      </c>
      <c r="C363" t="str">
        <f t="shared" si="5"/>
        <v>1942-11</v>
      </c>
      <c r="D363">
        <v>4918</v>
      </c>
      <c r="E363">
        <v>6.15074067149129E-2</v>
      </c>
    </row>
    <row r="364" spans="1:5" x14ac:dyDescent="0.2">
      <c r="A364">
        <v>1942</v>
      </c>
      <c r="B364">
        <v>12</v>
      </c>
      <c r="C364" t="str">
        <f t="shared" si="5"/>
        <v>1942-12</v>
      </c>
      <c r="D364">
        <v>5082</v>
      </c>
      <c r="E364">
        <v>6.3558487378037307E-2</v>
      </c>
    </row>
    <row r="365" spans="1:5" x14ac:dyDescent="0.2">
      <c r="A365">
        <v>1943</v>
      </c>
      <c r="B365">
        <v>1</v>
      </c>
      <c r="C365" t="str">
        <f t="shared" si="5"/>
        <v>1943-01</v>
      </c>
      <c r="D365">
        <v>5086</v>
      </c>
      <c r="E365">
        <v>6.3608513735674402E-2</v>
      </c>
    </row>
    <row r="366" spans="1:5" x14ac:dyDescent="0.2">
      <c r="A366">
        <v>1943</v>
      </c>
      <c r="B366">
        <v>2</v>
      </c>
      <c r="C366" t="str">
        <f t="shared" si="5"/>
        <v>1943-02</v>
      </c>
      <c r="D366">
        <v>4603</v>
      </c>
      <c r="E366">
        <v>5.7567831050984897E-2</v>
      </c>
    </row>
    <row r="367" spans="1:5" x14ac:dyDescent="0.2">
      <c r="A367">
        <v>1943</v>
      </c>
      <c r="B367">
        <v>3</v>
      </c>
      <c r="C367" t="str">
        <f t="shared" si="5"/>
        <v>1943-03</v>
      </c>
      <c r="D367">
        <v>4962</v>
      </c>
      <c r="E367">
        <v>6.2057696648921898E-2</v>
      </c>
    </row>
    <row r="368" spans="1:5" x14ac:dyDescent="0.2">
      <c r="A368">
        <v>1943</v>
      </c>
      <c r="B368">
        <v>4</v>
      </c>
      <c r="C368" t="str">
        <f t="shared" si="5"/>
        <v>1943-04</v>
      </c>
      <c r="D368">
        <v>4729</v>
      </c>
      <c r="E368">
        <v>5.9143661316556101E-2</v>
      </c>
    </row>
    <row r="369" spans="1:5" x14ac:dyDescent="0.2">
      <c r="A369">
        <v>1943</v>
      </c>
      <c r="B369">
        <v>5</v>
      </c>
      <c r="C369" t="str">
        <f t="shared" si="5"/>
        <v>1943-05</v>
      </c>
      <c r="D369">
        <v>4793</v>
      </c>
      <c r="E369">
        <v>5.9944083038750998E-2</v>
      </c>
    </row>
    <row r="370" spans="1:5" x14ac:dyDescent="0.2">
      <c r="A370">
        <v>1943</v>
      </c>
      <c r="B370">
        <v>6</v>
      </c>
      <c r="C370" t="str">
        <f t="shared" si="5"/>
        <v>1943-06</v>
      </c>
      <c r="D370">
        <v>4752</v>
      </c>
      <c r="E370">
        <v>5.9431312872969898E-2</v>
      </c>
    </row>
    <row r="371" spans="1:5" x14ac:dyDescent="0.2">
      <c r="A371">
        <v>1943</v>
      </c>
      <c r="B371">
        <v>7</v>
      </c>
      <c r="C371" t="str">
        <f t="shared" si="5"/>
        <v>1943-07</v>
      </c>
      <c r="D371">
        <v>5098</v>
      </c>
      <c r="E371">
        <v>6.3758592808586007E-2</v>
      </c>
    </row>
    <row r="372" spans="1:5" x14ac:dyDescent="0.2">
      <c r="A372">
        <v>1943</v>
      </c>
      <c r="B372">
        <v>8</v>
      </c>
      <c r="C372" t="str">
        <f t="shared" si="5"/>
        <v>1943-08</v>
      </c>
      <c r="D372">
        <v>4978</v>
      </c>
      <c r="E372">
        <v>6.2257802079470598E-2</v>
      </c>
    </row>
    <row r="373" spans="1:5" x14ac:dyDescent="0.2">
      <c r="A373">
        <v>1943</v>
      </c>
      <c r="B373">
        <v>9</v>
      </c>
      <c r="C373" t="str">
        <f t="shared" si="5"/>
        <v>1943-09</v>
      </c>
      <c r="D373">
        <v>4869</v>
      </c>
      <c r="E373">
        <v>6.0894583833857402E-2</v>
      </c>
    </row>
    <row r="374" spans="1:5" x14ac:dyDescent="0.2">
      <c r="A374">
        <v>1943</v>
      </c>
      <c r="B374">
        <v>10</v>
      </c>
      <c r="C374" t="str">
        <f t="shared" si="5"/>
        <v>1943-10</v>
      </c>
      <c r="D374">
        <v>4794</v>
      </c>
      <c r="E374">
        <v>5.9956589628160299E-2</v>
      </c>
    </row>
    <row r="375" spans="1:5" x14ac:dyDescent="0.2">
      <c r="A375">
        <v>1943</v>
      </c>
      <c r="B375">
        <v>11</v>
      </c>
      <c r="C375" t="str">
        <f t="shared" si="5"/>
        <v>1943-11</v>
      </c>
      <c r="D375">
        <v>4453</v>
      </c>
      <c r="E375">
        <v>5.5691842639590698E-2</v>
      </c>
    </row>
    <row r="376" spans="1:5" x14ac:dyDescent="0.2">
      <c r="A376">
        <v>1943</v>
      </c>
      <c r="B376">
        <v>12</v>
      </c>
      <c r="C376" t="str">
        <f t="shared" si="5"/>
        <v>1943-12</v>
      </c>
      <c r="D376">
        <v>4564</v>
      </c>
      <c r="E376">
        <v>5.70800740640224E-2</v>
      </c>
    </row>
    <row r="377" spans="1:5" x14ac:dyDescent="0.2">
      <c r="A377">
        <v>1944</v>
      </c>
      <c r="B377">
        <v>1</v>
      </c>
      <c r="C377" t="str">
        <f t="shared" si="5"/>
        <v>1944-01</v>
      </c>
      <c r="D377">
        <v>4766</v>
      </c>
      <c r="E377">
        <v>5.9606405124700002E-2</v>
      </c>
    </row>
    <row r="378" spans="1:5" x14ac:dyDescent="0.2">
      <c r="A378">
        <v>1944</v>
      </c>
      <c r="B378">
        <v>2</v>
      </c>
      <c r="C378" t="str">
        <f t="shared" si="5"/>
        <v>1944-02</v>
      </c>
      <c r="D378">
        <v>4365</v>
      </c>
      <c r="E378">
        <v>5.4591262771572703E-2</v>
      </c>
    </row>
    <row r="379" spans="1:5" x14ac:dyDescent="0.2">
      <c r="A379">
        <v>1944</v>
      </c>
      <c r="B379">
        <v>3</v>
      </c>
      <c r="C379" t="str">
        <f t="shared" si="5"/>
        <v>1944-03</v>
      </c>
      <c r="D379">
        <v>4626</v>
      </c>
      <c r="E379">
        <v>5.7855482607398701E-2</v>
      </c>
    </row>
    <row r="380" spans="1:5" x14ac:dyDescent="0.2">
      <c r="A380">
        <v>1944</v>
      </c>
      <c r="B380">
        <v>4</v>
      </c>
      <c r="C380" t="str">
        <f t="shared" si="5"/>
        <v>1944-04</v>
      </c>
      <c r="D380">
        <v>4289</v>
      </c>
      <c r="E380">
        <v>5.3640761976466299E-2</v>
      </c>
    </row>
    <row r="381" spans="1:5" x14ac:dyDescent="0.2">
      <c r="A381">
        <v>1944</v>
      </c>
      <c r="B381">
        <v>5</v>
      </c>
      <c r="C381" t="str">
        <f t="shared" si="5"/>
        <v>1944-05</v>
      </c>
      <c r="D381">
        <v>4600</v>
      </c>
      <c r="E381">
        <v>5.7530311282757103E-2</v>
      </c>
    </row>
    <row r="382" spans="1:5" x14ac:dyDescent="0.2">
      <c r="A382">
        <v>1944</v>
      </c>
      <c r="B382">
        <v>6</v>
      </c>
      <c r="C382" t="str">
        <f t="shared" si="5"/>
        <v>1944-06</v>
      </c>
      <c r="D382">
        <v>4672</v>
      </c>
      <c r="E382">
        <v>5.8430785720226301E-2</v>
      </c>
    </row>
    <row r="383" spans="1:5" x14ac:dyDescent="0.2">
      <c r="A383">
        <v>1944</v>
      </c>
      <c r="B383">
        <v>7</v>
      </c>
      <c r="C383" t="str">
        <f t="shared" si="5"/>
        <v>1944-07</v>
      </c>
      <c r="D383">
        <v>5001</v>
      </c>
      <c r="E383">
        <v>6.2545453635884402E-2</v>
      </c>
    </row>
    <row r="384" spans="1:5" x14ac:dyDescent="0.2">
      <c r="A384">
        <v>1944</v>
      </c>
      <c r="B384">
        <v>8</v>
      </c>
      <c r="C384" t="str">
        <f t="shared" si="5"/>
        <v>1944-08</v>
      </c>
      <c r="D384">
        <v>5126</v>
      </c>
      <c r="E384">
        <v>6.41087773120462E-2</v>
      </c>
    </row>
    <row r="385" spans="1:5" x14ac:dyDescent="0.2">
      <c r="A385">
        <v>1944</v>
      </c>
      <c r="B385">
        <v>9</v>
      </c>
      <c r="C385" t="str">
        <f t="shared" si="5"/>
        <v>1944-09</v>
      </c>
      <c r="D385">
        <v>4968</v>
      </c>
      <c r="E385">
        <v>6.2132736185377603E-2</v>
      </c>
    </row>
    <row r="386" spans="1:5" x14ac:dyDescent="0.2">
      <c r="A386">
        <v>1944</v>
      </c>
      <c r="B386">
        <v>10</v>
      </c>
      <c r="C386" t="str">
        <f t="shared" si="5"/>
        <v>1944-10</v>
      </c>
      <c r="D386">
        <v>4821</v>
      </c>
      <c r="E386">
        <v>6.0294267542211302E-2</v>
      </c>
    </row>
    <row r="387" spans="1:5" x14ac:dyDescent="0.2">
      <c r="A387">
        <v>1944</v>
      </c>
      <c r="B387">
        <v>11</v>
      </c>
      <c r="C387" t="str">
        <f t="shared" ref="C387:C450" si="6">TEXT(A387,"0000")&amp;"-"&amp;TEXT(B387,"00")</f>
        <v>1944-11</v>
      </c>
      <c r="D387">
        <v>4665</v>
      </c>
      <c r="E387">
        <v>5.8343239594361197E-2</v>
      </c>
    </row>
    <row r="388" spans="1:5" x14ac:dyDescent="0.2">
      <c r="A388">
        <v>1944</v>
      </c>
      <c r="B388">
        <v>12</v>
      </c>
      <c r="C388" t="str">
        <f t="shared" si="6"/>
        <v>1944-12</v>
      </c>
      <c r="D388">
        <v>4809</v>
      </c>
      <c r="E388">
        <v>6.0144188469299698E-2</v>
      </c>
    </row>
    <row r="389" spans="1:5" x14ac:dyDescent="0.2">
      <c r="A389">
        <v>1945</v>
      </c>
      <c r="B389">
        <v>1</v>
      </c>
      <c r="C389" t="str">
        <f t="shared" si="6"/>
        <v>1945-01</v>
      </c>
      <c r="D389">
        <v>4923</v>
      </c>
      <c r="E389">
        <v>6.1569939661959401E-2</v>
      </c>
    </row>
    <row r="390" spans="1:5" x14ac:dyDescent="0.2">
      <c r="A390">
        <v>1945</v>
      </c>
      <c r="B390">
        <v>2</v>
      </c>
      <c r="C390" t="str">
        <f t="shared" si="6"/>
        <v>1945-02</v>
      </c>
      <c r="D390">
        <v>4532</v>
      </c>
      <c r="E390">
        <v>5.6679863202925E-2</v>
      </c>
    </row>
    <row r="391" spans="1:5" x14ac:dyDescent="0.2">
      <c r="A391">
        <v>1945</v>
      </c>
      <c r="B391">
        <v>3</v>
      </c>
      <c r="C391" t="str">
        <f t="shared" si="6"/>
        <v>1945-03</v>
      </c>
      <c r="D391">
        <v>4816</v>
      </c>
      <c r="E391">
        <v>6.0231734595164801E-2</v>
      </c>
    </row>
    <row r="392" spans="1:5" x14ac:dyDescent="0.2">
      <c r="A392">
        <v>1945</v>
      </c>
      <c r="B392">
        <v>4</v>
      </c>
      <c r="C392" t="str">
        <f t="shared" si="6"/>
        <v>1945-04</v>
      </c>
      <c r="D392">
        <v>4590</v>
      </c>
      <c r="E392">
        <v>5.7405245388664101E-2</v>
      </c>
    </row>
    <row r="393" spans="1:5" x14ac:dyDescent="0.2">
      <c r="A393">
        <v>1945</v>
      </c>
      <c r="B393">
        <v>5</v>
      </c>
      <c r="C393" t="str">
        <f t="shared" si="6"/>
        <v>1945-05</v>
      </c>
      <c r="D393">
        <v>4743</v>
      </c>
      <c r="E393">
        <v>5.9318753568286198E-2</v>
      </c>
    </row>
    <row r="394" spans="1:5" x14ac:dyDescent="0.2">
      <c r="A394">
        <v>1945</v>
      </c>
      <c r="B394">
        <v>6</v>
      </c>
      <c r="C394" t="str">
        <f t="shared" si="6"/>
        <v>1945-06</v>
      </c>
      <c r="D394">
        <v>5006</v>
      </c>
      <c r="E394">
        <v>6.2607986582930805E-2</v>
      </c>
    </row>
    <row r="395" spans="1:5" x14ac:dyDescent="0.2">
      <c r="A395">
        <v>1945</v>
      </c>
      <c r="B395">
        <v>7</v>
      </c>
      <c r="C395" t="str">
        <f t="shared" si="6"/>
        <v>1945-07</v>
      </c>
      <c r="D395">
        <v>5345</v>
      </c>
      <c r="E395">
        <v>6.6847720392681803E-2</v>
      </c>
    </row>
    <row r="396" spans="1:5" x14ac:dyDescent="0.2">
      <c r="A396">
        <v>1945</v>
      </c>
      <c r="B396">
        <v>8</v>
      </c>
      <c r="C396" t="str">
        <f t="shared" si="6"/>
        <v>1945-08</v>
      </c>
      <c r="D396">
        <v>5331</v>
      </c>
      <c r="E396">
        <v>6.6672628140951706E-2</v>
      </c>
    </row>
    <row r="397" spans="1:5" x14ac:dyDescent="0.2">
      <c r="A397">
        <v>1945</v>
      </c>
      <c r="B397">
        <v>9</v>
      </c>
      <c r="C397" t="str">
        <f t="shared" si="6"/>
        <v>1945-09</v>
      </c>
      <c r="D397">
        <v>5237</v>
      </c>
      <c r="E397">
        <v>6.5497008736477999E-2</v>
      </c>
    </row>
    <row r="398" spans="1:5" x14ac:dyDescent="0.2">
      <c r="A398">
        <v>1945</v>
      </c>
      <c r="B398">
        <v>10</v>
      </c>
      <c r="C398" t="str">
        <f t="shared" si="6"/>
        <v>1945-10</v>
      </c>
      <c r="D398">
        <v>5103</v>
      </c>
      <c r="E398">
        <v>6.3821125755632493E-2</v>
      </c>
    </row>
    <row r="399" spans="1:5" x14ac:dyDescent="0.2">
      <c r="A399">
        <v>1945</v>
      </c>
      <c r="B399">
        <v>11</v>
      </c>
      <c r="C399" t="str">
        <f t="shared" si="6"/>
        <v>1945-11</v>
      </c>
      <c r="D399">
        <v>4758</v>
      </c>
      <c r="E399">
        <v>5.95063524094257E-2</v>
      </c>
    </row>
    <row r="400" spans="1:5" x14ac:dyDescent="0.2">
      <c r="A400">
        <v>1945</v>
      </c>
      <c r="B400">
        <v>12</v>
      </c>
      <c r="C400" t="str">
        <f t="shared" si="6"/>
        <v>1945-12</v>
      </c>
      <c r="D400">
        <v>4955</v>
      </c>
      <c r="E400">
        <v>6.1970150523056801E-2</v>
      </c>
    </row>
    <row r="401" spans="1:5" x14ac:dyDescent="0.2">
      <c r="A401">
        <v>1946</v>
      </c>
      <c r="B401">
        <v>1</v>
      </c>
      <c r="C401" t="str">
        <f t="shared" si="6"/>
        <v>1946-01</v>
      </c>
      <c r="D401">
        <v>5010</v>
      </c>
      <c r="E401">
        <v>6.2658012940567998E-2</v>
      </c>
    </row>
    <row r="402" spans="1:5" x14ac:dyDescent="0.2">
      <c r="A402">
        <v>1946</v>
      </c>
      <c r="B402">
        <v>2</v>
      </c>
      <c r="C402" t="str">
        <f t="shared" si="6"/>
        <v>1946-02</v>
      </c>
      <c r="D402">
        <v>4657</v>
      </c>
      <c r="E402">
        <v>5.8243186879086903E-2</v>
      </c>
    </row>
    <row r="403" spans="1:5" x14ac:dyDescent="0.2">
      <c r="A403">
        <v>1946</v>
      </c>
      <c r="B403">
        <v>3</v>
      </c>
      <c r="C403" t="str">
        <f t="shared" si="6"/>
        <v>1946-03</v>
      </c>
      <c r="D403">
        <v>5320</v>
      </c>
      <c r="E403">
        <v>6.6535055657449493E-2</v>
      </c>
    </row>
    <row r="404" spans="1:5" x14ac:dyDescent="0.2">
      <c r="A404">
        <v>1946</v>
      </c>
      <c r="B404">
        <v>4</v>
      </c>
      <c r="C404" t="str">
        <f t="shared" si="6"/>
        <v>1946-04</v>
      </c>
      <c r="D404">
        <v>5204</v>
      </c>
      <c r="E404">
        <v>6.5084291285971194E-2</v>
      </c>
    </row>
    <row r="405" spans="1:5" x14ac:dyDescent="0.2">
      <c r="A405">
        <v>1946</v>
      </c>
      <c r="B405">
        <v>5</v>
      </c>
      <c r="C405" t="str">
        <f t="shared" si="6"/>
        <v>1946-05</v>
      </c>
      <c r="D405">
        <v>5459</v>
      </c>
      <c r="E405">
        <v>6.82734715853415E-2</v>
      </c>
    </row>
    <row r="406" spans="1:5" x14ac:dyDescent="0.2">
      <c r="A406">
        <v>1946</v>
      </c>
      <c r="B406">
        <v>6</v>
      </c>
      <c r="C406" t="str">
        <f t="shared" si="6"/>
        <v>1946-06</v>
      </c>
      <c r="D406">
        <v>5735</v>
      </c>
      <c r="E406">
        <v>7.1725290262306896E-2</v>
      </c>
    </row>
    <row r="407" spans="1:5" x14ac:dyDescent="0.2">
      <c r="A407">
        <v>1946</v>
      </c>
      <c r="B407">
        <v>7</v>
      </c>
      <c r="C407" t="str">
        <f t="shared" si="6"/>
        <v>1946-07</v>
      </c>
      <c r="D407">
        <v>6688</v>
      </c>
      <c r="E407">
        <v>8.3644069969365104E-2</v>
      </c>
    </row>
    <row r="408" spans="1:5" x14ac:dyDescent="0.2">
      <c r="A408">
        <v>1946</v>
      </c>
      <c r="B408">
        <v>8</v>
      </c>
      <c r="C408" t="str">
        <f t="shared" si="6"/>
        <v>1946-08</v>
      </c>
      <c r="D408">
        <v>7459</v>
      </c>
      <c r="E408">
        <v>9.3286650403931498E-2</v>
      </c>
    </row>
    <row r="409" spans="1:5" x14ac:dyDescent="0.2">
      <c r="A409">
        <v>1946</v>
      </c>
      <c r="B409">
        <v>9</v>
      </c>
      <c r="C409" t="str">
        <f t="shared" si="6"/>
        <v>1946-09</v>
      </c>
      <c r="D409">
        <v>7967</v>
      </c>
      <c r="E409">
        <v>9.9639997823853396E-2</v>
      </c>
    </row>
    <row r="410" spans="1:5" x14ac:dyDescent="0.2">
      <c r="A410">
        <v>1946</v>
      </c>
      <c r="B410">
        <v>10</v>
      </c>
      <c r="C410" t="str">
        <f t="shared" si="6"/>
        <v>1946-10</v>
      </c>
      <c r="D410">
        <v>8401</v>
      </c>
      <c r="E410">
        <v>0.10506785762748699</v>
      </c>
    </row>
    <row r="411" spans="1:5" x14ac:dyDescent="0.2">
      <c r="A411">
        <v>1946</v>
      </c>
      <c r="B411">
        <v>11</v>
      </c>
      <c r="C411" t="str">
        <f t="shared" si="6"/>
        <v>1946-11</v>
      </c>
      <c r="D411">
        <v>8005</v>
      </c>
      <c r="E411">
        <v>0.10011524822140599</v>
      </c>
    </row>
    <row r="412" spans="1:5" x14ac:dyDescent="0.2">
      <c r="A412">
        <v>1946</v>
      </c>
      <c r="B412">
        <v>12</v>
      </c>
      <c r="C412" t="str">
        <f t="shared" si="6"/>
        <v>1946-12</v>
      </c>
      <c r="D412">
        <v>8441</v>
      </c>
      <c r="E412">
        <v>0.105568121203859</v>
      </c>
    </row>
    <row r="413" spans="1:5" x14ac:dyDescent="0.2">
      <c r="A413">
        <v>1947</v>
      </c>
      <c r="B413">
        <v>1</v>
      </c>
      <c r="C413" t="str">
        <f t="shared" si="6"/>
        <v>1947-01</v>
      </c>
      <c r="D413">
        <v>8531</v>
      </c>
      <c r="E413">
        <v>0.106693714250695</v>
      </c>
    </row>
    <row r="414" spans="1:5" x14ac:dyDescent="0.2">
      <c r="A414">
        <v>1947</v>
      </c>
      <c r="B414">
        <v>2</v>
      </c>
      <c r="C414" t="str">
        <f t="shared" si="6"/>
        <v>1947-02</v>
      </c>
      <c r="D414">
        <v>7729</v>
      </c>
      <c r="E414">
        <v>9.6663429544441196E-2</v>
      </c>
    </row>
    <row r="415" spans="1:5" x14ac:dyDescent="0.2">
      <c r="A415">
        <v>1947</v>
      </c>
      <c r="B415">
        <v>3</v>
      </c>
      <c r="C415" t="str">
        <f t="shared" si="6"/>
        <v>1947-03</v>
      </c>
      <c r="D415">
        <v>8323</v>
      </c>
      <c r="E415">
        <v>0.104092343653562</v>
      </c>
    </row>
    <row r="416" spans="1:5" x14ac:dyDescent="0.2">
      <c r="A416">
        <v>1947</v>
      </c>
      <c r="B416">
        <v>4</v>
      </c>
      <c r="C416" t="str">
        <f t="shared" si="6"/>
        <v>1947-04</v>
      </c>
      <c r="D416">
        <v>7408</v>
      </c>
      <c r="E416">
        <v>9.2648814344057501E-2</v>
      </c>
    </row>
    <row r="417" spans="1:5" x14ac:dyDescent="0.2">
      <c r="A417">
        <v>1947</v>
      </c>
      <c r="B417">
        <v>5</v>
      </c>
      <c r="C417" t="str">
        <f t="shared" si="6"/>
        <v>1947-05</v>
      </c>
      <c r="D417">
        <v>7643</v>
      </c>
      <c r="E417">
        <v>9.5587862855241804E-2</v>
      </c>
    </row>
    <row r="418" spans="1:5" x14ac:dyDescent="0.2">
      <c r="A418">
        <v>1947</v>
      </c>
      <c r="B418">
        <v>6</v>
      </c>
      <c r="C418" t="str">
        <f t="shared" si="6"/>
        <v>1947-06</v>
      </c>
      <c r="D418">
        <v>7772</v>
      </c>
      <c r="E418">
        <v>9.7201212889040906E-2</v>
      </c>
    </row>
    <row r="419" spans="1:5" x14ac:dyDescent="0.2">
      <c r="A419">
        <v>1947</v>
      </c>
      <c r="B419">
        <v>7</v>
      </c>
      <c r="C419" t="str">
        <f t="shared" si="6"/>
        <v>1947-07</v>
      </c>
      <c r="D419">
        <v>8079</v>
      </c>
      <c r="E419">
        <v>0.101040735837694</v>
      </c>
    </row>
    <row r="420" spans="1:5" x14ac:dyDescent="0.2">
      <c r="A420">
        <v>1947</v>
      </c>
      <c r="B420">
        <v>8</v>
      </c>
      <c r="C420" t="str">
        <f t="shared" si="6"/>
        <v>1947-08</v>
      </c>
      <c r="D420">
        <v>7938</v>
      </c>
      <c r="E420">
        <v>9.9277306730983894E-2</v>
      </c>
    </row>
    <row r="421" spans="1:5" x14ac:dyDescent="0.2">
      <c r="A421">
        <v>1947</v>
      </c>
      <c r="B421">
        <v>9</v>
      </c>
      <c r="C421" t="str">
        <f t="shared" si="6"/>
        <v>1947-09</v>
      </c>
      <c r="D421">
        <v>7635</v>
      </c>
      <c r="E421">
        <v>9.5487810139967405E-2</v>
      </c>
    </row>
    <row r="422" spans="1:5" x14ac:dyDescent="0.2">
      <c r="A422">
        <v>1947</v>
      </c>
      <c r="B422">
        <v>10</v>
      </c>
      <c r="C422" t="str">
        <f t="shared" si="6"/>
        <v>1947-10</v>
      </c>
      <c r="D422">
        <v>8058</v>
      </c>
      <c r="E422">
        <v>0.100778097460099</v>
      </c>
    </row>
    <row r="423" spans="1:5" x14ac:dyDescent="0.2">
      <c r="A423">
        <v>1947</v>
      </c>
      <c r="B423">
        <v>11</v>
      </c>
      <c r="C423" t="str">
        <f t="shared" si="6"/>
        <v>1947-11</v>
      </c>
      <c r="D423">
        <v>7311</v>
      </c>
      <c r="E423">
        <v>9.1435675171355896E-2</v>
      </c>
    </row>
    <row r="424" spans="1:5" x14ac:dyDescent="0.2">
      <c r="A424">
        <v>1947</v>
      </c>
      <c r="B424">
        <v>12</v>
      </c>
      <c r="C424" t="str">
        <f t="shared" si="6"/>
        <v>1947-12</v>
      </c>
      <c r="D424">
        <v>7471</v>
      </c>
      <c r="E424">
        <v>9.3436729476843103E-2</v>
      </c>
    </row>
    <row r="425" spans="1:5" x14ac:dyDescent="0.2">
      <c r="A425">
        <v>1948</v>
      </c>
      <c r="B425">
        <v>1</v>
      </c>
      <c r="C425" t="str">
        <f t="shared" si="6"/>
        <v>1948-01</v>
      </c>
      <c r="D425">
        <v>7479</v>
      </c>
      <c r="E425">
        <v>9.3536782192117404E-2</v>
      </c>
    </row>
    <row r="426" spans="1:5" x14ac:dyDescent="0.2">
      <c r="A426">
        <v>1948</v>
      </c>
      <c r="B426">
        <v>2</v>
      </c>
      <c r="C426" t="str">
        <f t="shared" si="6"/>
        <v>1948-02</v>
      </c>
      <c r="D426">
        <v>7338</v>
      </c>
      <c r="E426">
        <v>9.1773353085406795E-2</v>
      </c>
    </row>
    <row r="427" spans="1:5" x14ac:dyDescent="0.2">
      <c r="A427">
        <v>1948</v>
      </c>
      <c r="B427">
        <v>3</v>
      </c>
      <c r="C427" t="str">
        <f t="shared" si="6"/>
        <v>1948-03</v>
      </c>
      <c r="D427">
        <v>7810</v>
      </c>
      <c r="E427">
        <v>9.7676463286594101E-2</v>
      </c>
    </row>
    <row r="428" spans="1:5" x14ac:dyDescent="0.2">
      <c r="A428">
        <v>1948</v>
      </c>
      <c r="B428">
        <v>4</v>
      </c>
      <c r="C428" t="str">
        <f t="shared" si="6"/>
        <v>1948-04</v>
      </c>
      <c r="D428">
        <v>7197</v>
      </c>
      <c r="E428">
        <v>9.0009923978696199E-2</v>
      </c>
    </row>
    <row r="429" spans="1:5" x14ac:dyDescent="0.2">
      <c r="A429">
        <v>1948</v>
      </c>
      <c r="B429">
        <v>5</v>
      </c>
      <c r="C429" t="str">
        <f t="shared" si="6"/>
        <v>1948-05</v>
      </c>
      <c r="D429">
        <v>6868</v>
      </c>
      <c r="E429">
        <v>8.5895256063038203E-2</v>
      </c>
    </row>
    <row r="430" spans="1:5" x14ac:dyDescent="0.2">
      <c r="A430">
        <v>1948</v>
      </c>
      <c r="B430">
        <v>6</v>
      </c>
      <c r="C430" t="str">
        <f t="shared" si="6"/>
        <v>1948-06</v>
      </c>
      <c r="D430">
        <v>6898</v>
      </c>
      <c r="E430">
        <v>8.6270453745317E-2</v>
      </c>
    </row>
    <row r="431" spans="1:5" x14ac:dyDescent="0.2">
      <c r="A431">
        <v>1948</v>
      </c>
      <c r="B431">
        <v>7</v>
      </c>
      <c r="C431" t="str">
        <f t="shared" si="6"/>
        <v>1948-07</v>
      </c>
      <c r="D431">
        <v>7931</v>
      </c>
      <c r="E431">
        <v>9.9189760605118804E-2</v>
      </c>
    </row>
    <row r="432" spans="1:5" x14ac:dyDescent="0.2">
      <c r="A432">
        <v>1948</v>
      </c>
      <c r="B432">
        <v>8</v>
      </c>
      <c r="C432" t="str">
        <f t="shared" si="6"/>
        <v>1948-08</v>
      </c>
      <c r="D432">
        <v>8465</v>
      </c>
      <c r="E432">
        <v>0.105868279349682</v>
      </c>
    </row>
    <row r="433" spans="1:5" x14ac:dyDescent="0.2">
      <c r="A433">
        <v>1948</v>
      </c>
      <c r="B433">
        <v>9</v>
      </c>
      <c r="C433" t="str">
        <f t="shared" si="6"/>
        <v>1948-09</v>
      </c>
      <c r="D433">
        <v>8202</v>
      </c>
      <c r="E433">
        <v>0.10257904633503701</v>
      </c>
    </row>
    <row r="434" spans="1:5" x14ac:dyDescent="0.2">
      <c r="A434">
        <v>1948</v>
      </c>
      <c r="B434">
        <v>10</v>
      </c>
      <c r="C434" t="str">
        <f t="shared" si="6"/>
        <v>1948-10</v>
      </c>
      <c r="D434">
        <v>8175</v>
      </c>
      <c r="E434">
        <v>0.102241368420986</v>
      </c>
    </row>
    <row r="435" spans="1:5" x14ac:dyDescent="0.2">
      <c r="A435">
        <v>1948</v>
      </c>
      <c r="B435">
        <v>11</v>
      </c>
      <c r="C435" t="str">
        <f t="shared" si="6"/>
        <v>1948-11</v>
      </c>
      <c r="D435">
        <v>7539</v>
      </c>
      <c r="E435">
        <v>9.4287177556675095E-2</v>
      </c>
    </row>
    <row r="436" spans="1:5" x14ac:dyDescent="0.2">
      <c r="A436">
        <v>1948</v>
      </c>
      <c r="B436">
        <v>12</v>
      </c>
      <c r="C436" t="str">
        <f t="shared" si="6"/>
        <v>1948-12</v>
      </c>
      <c r="D436">
        <v>7624</v>
      </c>
      <c r="E436">
        <v>9.5350237656465206E-2</v>
      </c>
    </row>
    <row r="437" spans="1:5" x14ac:dyDescent="0.2">
      <c r="A437">
        <v>1949</v>
      </c>
      <c r="B437">
        <v>1</v>
      </c>
      <c r="C437" t="str">
        <f t="shared" si="6"/>
        <v>1949-01</v>
      </c>
      <c r="D437">
        <v>7955</v>
      </c>
      <c r="E437">
        <v>9.9489918750941903E-2</v>
      </c>
    </row>
    <row r="438" spans="1:5" x14ac:dyDescent="0.2">
      <c r="A438">
        <v>1949</v>
      </c>
      <c r="B438">
        <v>2</v>
      </c>
      <c r="C438" t="str">
        <f t="shared" si="6"/>
        <v>1949-02</v>
      </c>
      <c r="D438">
        <v>7479</v>
      </c>
      <c r="E438">
        <v>9.3536782192117404E-2</v>
      </c>
    </row>
    <row r="439" spans="1:5" x14ac:dyDescent="0.2">
      <c r="A439">
        <v>1949</v>
      </c>
      <c r="B439">
        <v>3</v>
      </c>
      <c r="C439" t="str">
        <f t="shared" si="6"/>
        <v>1949-03</v>
      </c>
      <c r="D439">
        <v>8093</v>
      </c>
      <c r="E439">
        <v>0.101215828089424</v>
      </c>
    </row>
    <row r="440" spans="1:5" x14ac:dyDescent="0.2">
      <c r="A440">
        <v>1949</v>
      </c>
      <c r="B440">
        <v>4</v>
      </c>
      <c r="C440" t="str">
        <f t="shared" si="6"/>
        <v>1949-04</v>
      </c>
      <c r="D440">
        <v>7405</v>
      </c>
      <c r="E440">
        <v>9.2611294575829603E-2</v>
      </c>
    </row>
    <row r="441" spans="1:5" x14ac:dyDescent="0.2">
      <c r="A441">
        <v>1949</v>
      </c>
      <c r="B441">
        <v>5</v>
      </c>
      <c r="C441" t="str">
        <f t="shared" si="6"/>
        <v>1949-05</v>
      </c>
      <c r="D441">
        <v>7722</v>
      </c>
      <c r="E441">
        <v>9.6575883418576106E-2</v>
      </c>
    </row>
    <row r="442" spans="1:5" x14ac:dyDescent="0.2">
      <c r="A442">
        <v>1949</v>
      </c>
      <c r="B442">
        <v>6</v>
      </c>
      <c r="C442" t="str">
        <f t="shared" si="6"/>
        <v>1949-06</v>
      </c>
      <c r="D442">
        <v>7639</v>
      </c>
      <c r="E442">
        <v>9.5537836497604597E-2</v>
      </c>
    </row>
    <row r="443" spans="1:5" x14ac:dyDescent="0.2">
      <c r="A443">
        <v>1949</v>
      </c>
      <c r="B443">
        <v>7</v>
      </c>
      <c r="C443" t="str">
        <f t="shared" si="6"/>
        <v>1949-07</v>
      </c>
      <c r="D443">
        <v>8534</v>
      </c>
      <c r="E443">
        <v>0.106731234018923</v>
      </c>
    </row>
    <row r="444" spans="1:5" x14ac:dyDescent="0.2">
      <c r="A444">
        <v>1949</v>
      </c>
      <c r="B444">
        <v>8</v>
      </c>
      <c r="C444" t="str">
        <f t="shared" si="6"/>
        <v>1949-08</v>
      </c>
      <c r="D444">
        <v>8707</v>
      </c>
      <c r="E444">
        <v>0.10889487398673101</v>
      </c>
    </row>
    <row r="445" spans="1:5" x14ac:dyDescent="0.2">
      <c r="A445">
        <v>1949</v>
      </c>
      <c r="B445">
        <v>9</v>
      </c>
      <c r="C445" t="str">
        <f t="shared" si="6"/>
        <v>1949-09</v>
      </c>
      <c r="D445">
        <v>8536</v>
      </c>
      <c r="E445">
        <v>0.106756247197742</v>
      </c>
    </row>
    <row r="446" spans="1:5" x14ac:dyDescent="0.2">
      <c r="A446">
        <v>1949</v>
      </c>
      <c r="B446">
        <v>10</v>
      </c>
      <c r="C446" t="str">
        <f t="shared" si="6"/>
        <v>1949-10</v>
      </c>
      <c r="D446">
        <v>8288</v>
      </c>
      <c r="E446">
        <v>0.10365461302423699</v>
      </c>
    </row>
    <row r="447" spans="1:5" x14ac:dyDescent="0.2">
      <c r="A447">
        <v>1949</v>
      </c>
      <c r="B447">
        <v>11</v>
      </c>
      <c r="C447" t="str">
        <f t="shared" si="6"/>
        <v>1949-11</v>
      </c>
      <c r="D447">
        <v>7878</v>
      </c>
      <c r="E447">
        <v>9.8526911366426106E-2</v>
      </c>
    </row>
    <row r="448" spans="1:5" x14ac:dyDescent="0.2">
      <c r="A448">
        <v>1949</v>
      </c>
      <c r="B448">
        <v>12</v>
      </c>
      <c r="C448" t="str">
        <f t="shared" si="6"/>
        <v>1949-12</v>
      </c>
      <c r="D448">
        <v>7983</v>
      </c>
      <c r="E448">
        <v>9.9840103254402096E-2</v>
      </c>
    </row>
    <row r="449" spans="1:5" x14ac:dyDescent="0.2">
      <c r="A449">
        <v>1950</v>
      </c>
      <c r="B449">
        <v>1</v>
      </c>
      <c r="C449" t="str">
        <f t="shared" si="6"/>
        <v>1950-01</v>
      </c>
      <c r="D449">
        <v>8096</v>
      </c>
      <c r="E449">
        <v>0.101253347857652</v>
      </c>
    </row>
    <row r="450" spans="1:5" x14ac:dyDescent="0.2">
      <c r="A450">
        <v>1950</v>
      </c>
      <c r="B450">
        <v>2</v>
      </c>
      <c r="C450" t="str">
        <f t="shared" si="6"/>
        <v>1950-02</v>
      </c>
      <c r="D450">
        <v>7428</v>
      </c>
      <c r="E450">
        <v>9.2898946132243407E-2</v>
      </c>
    </row>
    <row r="451" spans="1:5" x14ac:dyDescent="0.2">
      <c r="A451">
        <v>1950</v>
      </c>
      <c r="B451">
        <v>3</v>
      </c>
      <c r="C451" t="str">
        <f t="shared" ref="C451:C514" si="7">TEXT(A451,"0000")&amp;"-"&amp;TEXT(B451,"00")</f>
        <v>1950-03</v>
      </c>
      <c r="D451">
        <v>8030</v>
      </c>
      <c r="E451">
        <v>0.100427912956639</v>
      </c>
    </row>
    <row r="452" spans="1:5" x14ac:dyDescent="0.2">
      <c r="A452">
        <v>1950</v>
      </c>
      <c r="B452">
        <v>4</v>
      </c>
      <c r="C452" t="str">
        <f t="shared" si="7"/>
        <v>1950-04</v>
      </c>
      <c r="D452">
        <v>7061</v>
      </c>
      <c r="E452">
        <v>8.8309027819032104E-2</v>
      </c>
    </row>
    <row r="453" spans="1:5" x14ac:dyDescent="0.2">
      <c r="A453">
        <v>1950</v>
      </c>
      <c r="B453">
        <v>5</v>
      </c>
      <c r="C453" t="str">
        <f t="shared" si="7"/>
        <v>1950-05</v>
      </c>
      <c r="D453">
        <v>7682</v>
      </c>
      <c r="E453">
        <v>9.6075619842204293E-2</v>
      </c>
    </row>
    <row r="454" spans="1:5" x14ac:dyDescent="0.2">
      <c r="A454">
        <v>1950</v>
      </c>
      <c r="B454">
        <v>6</v>
      </c>
      <c r="C454" t="str">
        <f t="shared" si="7"/>
        <v>1950-06</v>
      </c>
      <c r="D454">
        <v>8209</v>
      </c>
      <c r="E454">
        <v>0.102666592460902</v>
      </c>
    </row>
    <row r="455" spans="1:5" x14ac:dyDescent="0.2">
      <c r="A455">
        <v>1950</v>
      </c>
      <c r="B455">
        <v>7</v>
      </c>
      <c r="C455" t="str">
        <f t="shared" si="7"/>
        <v>1950-07</v>
      </c>
      <c r="D455">
        <v>8843</v>
      </c>
      <c r="E455">
        <v>0.110595770146395</v>
      </c>
    </row>
    <row r="456" spans="1:5" x14ac:dyDescent="0.2">
      <c r="A456">
        <v>1950</v>
      </c>
      <c r="B456">
        <v>8</v>
      </c>
      <c r="C456" t="str">
        <f t="shared" si="7"/>
        <v>1950-08</v>
      </c>
      <c r="D456">
        <v>8878</v>
      </c>
      <c r="E456">
        <v>0.11103350077572099</v>
      </c>
    </row>
    <row r="457" spans="1:5" x14ac:dyDescent="0.2">
      <c r="A457">
        <v>1950</v>
      </c>
      <c r="B457">
        <v>9</v>
      </c>
      <c r="C457" t="str">
        <f t="shared" si="7"/>
        <v>1950-09</v>
      </c>
      <c r="D457">
        <v>8776</v>
      </c>
      <c r="E457">
        <v>0.109757828655973</v>
      </c>
    </row>
    <row r="458" spans="1:5" x14ac:dyDescent="0.2">
      <c r="A458">
        <v>1950</v>
      </c>
      <c r="B458">
        <v>10</v>
      </c>
      <c r="C458" t="str">
        <f t="shared" si="7"/>
        <v>1950-10</v>
      </c>
      <c r="D458">
        <v>8553</v>
      </c>
      <c r="E458">
        <v>0.1069688592177</v>
      </c>
    </row>
    <row r="459" spans="1:5" x14ac:dyDescent="0.2">
      <c r="A459">
        <v>1950</v>
      </c>
      <c r="B459">
        <v>11</v>
      </c>
      <c r="C459" t="str">
        <f t="shared" si="7"/>
        <v>1950-11</v>
      </c>
      <c r="D459">
        <v>8151</v>
      </c>
      <c r="E459">
        <v>0.10194121027516299</v>
      </c>
    </row>
    <row r="460" spans="1:5" x14ac:dyDescent="0.2">
      <c r="A460">
        <v>1950</v>
      </c>
      <c r="B460">
        <v>12</v>
      </c>
      <c r="C460" t="str">
        <f t="shared" si="7"/>
        <v>1950-12</v>
      </c>
      <c r="D460">
        <v>8434</v>
      </c>
      <c r="E460">
        <v>0.10548057507799399</v>
      </c>
    </row>
    <row r="461" spans="1:5" x14ac:dyDescent="0.2">
      <c r="A461">
        <v>1951</v>
      </c>
      <c r="B461">
        <v>1</v>
      </c>
      <c r="C461" t="str">
        <f t="shared" si="7"/>
        <v>1951-01</v>
      </c>
      <c r="D461">
        <v>8444</v>
      </c>
      <c r="E461">
        <v>0.10560564097208699</v>
      </c>
    </row>
    <row r="462" spans="1:5" x14ac:dyDescent="0.2">
      <c r="A462">
        <v>1951</v>
      </c>
      <c r="B462">
        <v>2</v>
      </c>
      <c r="C462" t="str">
        <f t="shared" si="7"/>
        <v>1951-02</v>
      </c>
      <c r="D462">
        <v>8045</v>
      </c>
      <c r="E462">
        <v>0.100615511797778</v>
      </c>
    </row>
    <row r="463" spans="1:5" x14ac:dyDescent="0.2">
      <c r="A463">
        <v>1951</v>
      </c>
      <c r="B463">
        <v>3</v>
      </c>
      <c r="C463" t="str">
        <f t="shared" si="7"/>
        <v>1951-03</v>
      </c>
      <c r="D463">
        <v>8927</v>
      </c>
      <c r="E463">
        <v>0.111646323656776</v>
      </c>
    </row>
    <row r="464" spans="1:5" x14ac:dyDescent="0.2">
      <c r="A464">
        <v>1951</v>
      </c>
      <c r="B464">
        <v>4</v>
      </c>
      <c r="C464" t="str">
        <f t="shared" si="7"/>
        <v>1951-04</v>
      </c>
      <c r="D464">
        <v>8484</v>
      </c>
      <c r="E464">
        <v>0.106105904548458</v>
      </c>
    </row>
    <row r="465" spans="1:5" x14ac:dyDescent="0.2">
      <c r="A465">
        <v>1951</v>
      </c>
      <c r="B465">
        <v>5</v>
      </c>
      <c r="C465" t="str">
        <f t="shared" si="7"/>
        <v>1951-05</v>
      </c>
      <c r="D465">
        <v>8903</v>
      </c>
      <c r="E465">
        <v>0.111346165510953</v>
      </c>
    </row>
    <row r="466" spans="1:5" x14ac:dyDescent="0.2">
      <c r="A466">
        <v>1951</v>
      </c>
      <c r="B466">
        <v>6</v>
      </c>
      <c r="C466" t="str">
        <f t="shared" si="7"/>
        <v>1951-06</v>
      </c>
      <c r="D466">
        <v>8774</v>
      </c>
      <c r="E466">
        <v>0.10973281547715399</v>
      </c>
    </row>
    <row r="467" spans="1:5" x14ac:dyDescent="0.2">
      <c r="A467">
        <v>1951</v>
      </c>
      <c r="B467">
        <v>7</v>
      </c>
      <c r="C467" t="str">
        <f t="shared" si="7"/>
        <v>1951-07</v>
      </c>
      <c r="D467">
        <v>9197</v>
      </c>
      <c r="E467">
        <v>0.115023102797286</v>
      </c>
    </row>
    <row r="468" spans="1:5" x14ac:dyDescent="0.2">
      <c r="A468">
        <v>1951</v>
      </c>
      <c r="B468">
        <v>8</v>
      </c>
      <c r="C468" t="str">
        <f t="shared" si="7"/>
        <v>1951-08</v>
      </c>
      <c r="D468">
        <v>9359</v>
      </c>
      <c r="E468">
        <v>0.11704917028159199</v>
      </c>
    </row>
    <row r="469" spans="1:5" x14ac:dyDescent="0.2">
      <c r="A469">
        <v>1951</v>
      </c>
      <c r="B469">
        <v>9</v>
      </c>
      <c r="C469" t="str">
        <f t="shared" si="7"/>
        <v>1951-09</v>
      </c>
      <c r="D469">
        <v>9414</v>
      </c>
      <c r="E469">
        <v>0.117737032699103</v>
      </c>
    </row>
    <row r="470" spans="1:5" x14ac:dyDescent="0.2">
      <c r="A470">
        <v>1951</v>
      </c>
      <c r="B470">
        <v>10</v>
      </c>
      <c r="C470" t="str">
        <f t="shared" si="7"/>
        <v>1951-10</v>
      </c>
      <c r="D470">
        <v>9487</v>
      </c>
      <c r="E470">
        <v>0.118650013725981</v>
      </c>
    </row>
    <row r="471" spans="1:5" x14ac:dyDescent="0.2">
      <c r="A471">
        <v>1951</v>
      </c>
      <c r="B471">
        <v>11</v>
      </c>
      <c r="C471" t="str">
        <f t="shared" si="7"/>
        <v>1951-11</v>
      </c>
      <c r="D471">
        <v>8717</v>
      </c>
      <c r="E471">
        <v>0.10901993988082399</v>
      </c>
    </row>
    <row r="472" spans="1:5" x14ac:dyDescent="0.2">
      <c r="A472">
        <v>1951</v>
      </c>
      <c r="B472">
        <v>12</v>
      </c>
      <c r="C472" t="str">
        <f t="shared" si="7"/>
        <v>1951-12</v>
      </c>
      <c r="D472">
        <v>8751</v>
      </c>
      <c r="E472">
        <v>0.10944516392074</v>
      </c>
    </row>
    <row r="473" spans="1:5" x14ac:dyDescent="0.2">
      <c r="A473">
        <v>1952</v>
      </c>
      <c r="B473">
        <v>1</v>
      </c>
      <c r="C473" t="str">
        <f t="shared" si="7"/>
        <v>1952-01</v>
      </c>
      <c r="D473">
        <v>8981</v>
      </c>
      <c r="E473">
        <v>0.11232167948487801</v>
      </c>
    </row>
    <row r="474" spans="1:5" x14ac:dyDescent="0.2">
      <c r="A474">
        <v>1952</v>
      </c>
      <c r="B474">
        <v>2</v>
      </c>
      <c r="C474" t="str">
        <f t="shared" si="7"/>
        <v>1952-02</v>
      </c>
      <c r="D474">
        <v>8762</v>
      </c>
      <c r="E474">
        <v>0.109582736404242</v>
      </c>
    </row>
    <row r="475" spans="1:5" x14ac:dyDescent="0.2">
      <c r="A475">
        <v>1952</v>
      </c>
      <c r="B475">
        <v>3</v>
      </c>
      <c r="C475" t="str">
        <f t="shared" si="7"/>
        <v>1952-03</v>
      </c>
      <c r="D475">
        <v>9131</v>
      </c>
      <c r="E475">
        <v>0.114197667896272</v>
      </c>
    </row>
    <row r="476" spans="1:5" x14ac:dyDescent="0.2">
      <c r="A476">
        <v>1952</v>
      </c>
      <c r="B476">
        <v>4</v>
      </c>
      <c r="C476" t="str">
        <f t="shared" si="7"/>
        <v>1952-04</v>
      </c>
      <c r="D476">
        <v>8562</v>
      </c>
      <c r="E476">
        <v>0.107081418522383</v>
      </c>
    </row>
    <row r="477" spans="1:5" x14ac:dyDescent="0.2">
      <c r="A477">
        <v>1952</v>
      </c>
      <c r="B477">
        <v>5</v>
      </c>
      <c r="C477" t="str">
        <f t="shared" si="7"/>
        <v>1952-05</v>
      </c>
      <c r="D477">
        <v>9040</v>
      </c>
      <c r="E477">
        <v>0.113059568260027</v>
      </c>
    </row>
    <row r="478" spans="1:5" x14ac:dyDescent="0.2">
      <c r="A478">
        <v>1952</v>
      </c>
      <c r="B478">
        <v>6</v>
      </c>
      <c r="C478" t="str">
        <f t="shared" si="7"/>
        <v>1952-06</v>
      </c>
      <c r="D478">
        <v>9346</v>
      </c>
      <c r="E478">
        <v>0.116886584619271</v>
      </c>
    </row>
    <row r="479" spans="1:5" x14ac:dyDescent="0.2">
      <c r="A479">
        <v>1952</v>
      </c>
      <c r="B479">
        <v>7</v>
      </c>
      <c r="C479" t="str">
        <f t="shared" si="7"/>
        <v>1952-07</v>
      </c>
      <c r="D479">
        <v>9902</v>
      </c>
      <c r="E479">
        <v>0.123840248330839</v>
      </c>
    </row>
    <row r="480" spans="1:5" x14ac:dyDescent="0.2">
      <c r="A480">
        <v>1952</v>
      </c>
      <c r="B480">
        <v>8</v>
      </c>
      <c r="C480" t="str">
        <f t="shared" si="7"/>
        <v>1952-08</v>
      </c>
      <c r="D480">
        <v>9939</v>
      </c>
      <c r="E480">
        <v>0.12430299213898301</v>
      </c>
    </row>
    <row r="481" spans="1:5" x14ac:dyDescent="0.2">
      <c r="A481">
        <v>1952</v>
      </c>
      <c r="B481">
        <v>9</v>
      </c>
      <c r="C481" t="str">
        <f t="shared" si="7"/>
        <v>1952-09</v>
      </c>
      <c r="D481">
        <v>9710</v>
      </c>
      <c r="E481">
        <v>0.121438983164254</v>
      </c>
    </row>
    <row r="482" spans="1:5" x14ac:dyDescent="0.2">
      <c r="A482">
        <v>1952</v>
      </c>
      <c r="B482">
        <v>10</v>
      </c>
      <c r="C482" t="str">
        <f t="shared" si="7"/>
        <v>1952-10</v>
      </c>
      <c r="D482">
        <v>9503</v>
      </c>
      <c r="E482">
        <v>0.11885011915653</v>
      </c>
    </row>
    <row r="483" spans="1:5" x14ac:dyDescent="0.2">
      <c r="A483">
        <v>1952</v>
      </c>
      <c r="B483">
        <v>11</v>
      </c>
      <c r="C483" t="str">
        <f t="shared" si="7"/>
        <v>1952-11</v>
      </c>
      <c r="D483">
        <v>8993</v>
      </c>
      <c r="E483">
        <v>0.11247175855779</v>
      </c>
    </row>
    <row r="484" spans="1:5" x14ac:dyDescent="0.2">
      <c r="A484">
        <v>1952</v>
      </c>
      <c r="B484">
        <v>12</v>
      </c>
      <c r="C484" t="str">
        <f t="shared" si="7"/>
        <v>1952-12</v>
      </c>
      <c r="D484">
        <v>9555</v>
      </c>
      <c r="E484">
        <v>0.119500461805813</v>
      </c>
    </row>
    <row r="485" spans="1:5" x14ac:dyDescent="0.2">
      <c r="A485">
        <v>1953</v>
      </c>
      <c r="B485">
        <v>1</v>
      </c>
      <c r="C485" t="str">
        <f t="shared" si="7"/>
        <v>1953-01</v>
      </c>
      <c r="D485">
        <v>9578</v>
      </c>
      <c r="E485">
        <v>0.119788113362227</v>
      </c>
    </row>
    <row r="486" spans="1:5" x14ac:dyDescent="0.2">
      <c r="A486">
        <v>1953</v>
      </c>
      <c r="B486">
        <v>2</v>
      </c>
      <c r="C486" t="str">
        <f t="shared" si="7"/>
        <v>1953-02</v>
      </c>
      <c r="D486">
        <v>8611</v>
      </c>
      <c r="E486">
        <v>0.107694241403439</v>
      </c>
    </row>
    <row r="487" spans="1:5" x14ac:dyDescent="0.2">
      <c r="A487">
        <v>1953</v>
      </c>
      <c r="B487">
        <v>3</v>
      </c>
      <c r="C487" t="str">
        <f t="shared" si="7"/>
        <v>1953-03</v>
      </c>
      <c r="D487">
        <v>9284</v>
      </c>
      <c r="E487">
        <v>0.116111176075894</v>
      </c>
    </row>
    <row r="488" spans="1:5" x14ac:dyDescent="0.2">
      <c r="A488">
        <v>1953</v>
      </c>
      <c r="B488">
        <v>4</v>
      </c>
      <c r="C488" t="str">
        <f t="shared" si="7"/>
        <v>1953-04</v>
      </c>
      <c r="D488">
        <v>8172</v>
      </c>
      <c r="E488">
        <v>0.102203848652758</v>
      </c>
    </row>
    <row r="489" spans="1:5" x14ac:dyDescent="0.2">
      <c r="A489">
        <v>1953</v>
      </c>
      <c r="B489">
        <v>5</v>
      </c>
      <c r="C489" t="str">
        <f t="shared" si="7"/>
        <v>1953-05</v>
      </c>
      <c r="D489">
        <v>9029</v>
      </c>
      <c r="E489">
        <v>0.112921995776524</v>
      </c>
    </row>
    <row r="490" spans="1:5" x14ac:dyDescent="0.2">
      <c r="A490">
        <v>1953</v>
      </c>
      <c r="B490">
        <v>6</v>
      </c>
      <c r="C490" t="str">
        <f t="shared" si="7"/>
        <v>1953-06</v>
      </c>
      <c r="D490">
        <v>9496</v>
      </c>
      <c r="E490">
        <v>0.11876257303066499</v>
      </c>
    </row>
    <row r="491" spans="1:5" x14ac:dyDescent="0.2">
      <c r="A491">
        <v>1953</v>
      </c>
      <c r="B491">
        <v>7</v>
      </c>
      <c r="C491" t="str">
        <f t="shared" si="7"/>
        <v>1953-07</v>
      </c>
      <c r="D491">
        <v>10152</v>
      </c>
      <c r="E491">
        <v>0.12696689568316299</v>
      </c>
    </row>
    <row r="492" spans="1:5" x14ac:dyDescent="0.2">
      <c r="A492">
        <v>1953</v>
      </c>
      <c r="B492">
        <v>8</v>
      </c>
      <c r="C492" t="str">
        <f t="shared" si="7"/>
        <v>1953-08</v>
      </c>
      <c r="D492">
        <v>10353</v>
      </c>
      <c r="E492">
        <v>0.12948072015443099</v>
      </c>
    </row>
    <row r="493" spans="1:5" x14ac:dyDescent="0.2">
      <c r="A493">
        <v>1953</v>
      </c>
      <c r="B493">
        <v>9</v>
      </c>
      <c r="C493" t="str">
        <f t="shared" si="7"/>
        <v>1953-09</v>
      </c>
      <c r="D493">
        <v>10153</v>
      </c>
      <c r="E493">
        <v>0.12697940227257201</v>
      </c>
    </row>
    <row r="494" spans="1:5" x14ac:dyDescent="0.2">
      <c r="A494">
        <v>1953</v>
      </c>
      <c r="B494">
        <v>10</v>
      </c>
      <c r="C494" t="str">
        <f t="shared" si="7"/>
        <v>1953-10</v>
      </c>
      <c r="D494">
        <v>9926</v>
      </c>
      <c r="E494">
        <v>0.124140406476662</v>
      </c>
    </row>
    <row r="495" spans="1:5" x14ac:dyDescent="0.2">
      <c r="A495">
        <v>1953</v>
      </c>
      <c r="B495">
        <v>11</v>
      </c>
      <c r="C495" t="str">
        <f t="shared" si="7"/>
        <v>1953-11</v>
      </c>
      <c r="D495">
        <v>9397</v>
      </c>
      <c r="E495">
        <v>0.11752442067914499</v>
      </c>
    </row>
    <row r="496" spans="1:5" x14ac:dyDescent="0.2">
      <c r="A496">
        <v>1953</v>
      </c>
      <c r="B496">
        <v>12</v>
      </c>
      <c r="C496" t="str">
        <f t="shared" si="7"/>
        <v>1953-12</v>
      </c>
      <c r="D496">
        <v>10211</v>
      </c>
      <c r="E496">
        <v>0.12770478445831099</v>
      </c>
    </row>
    <row r="497" spans="1:5" x14ac:dyDescent="0.2">
      <c r="A497">
        <v>1954</v>
      </c>
      <c r="B497">
        <v>1</v>
      </c>
      <c r="C497" t="str">
        <f t="shared" si="7"/>
        <v>1954-01</v>
      </c>
      <c r="D497">
        <v>10028</v>
      </c>
      <c r="E497">
        <v>0.12541607859640999</v>
      </c>
    </row>
    <row r="498" spans="1:5" x14ac:dyDescent="0.2">
      <c r="A498">
        <v>1954</v>
      </c>
      <c r="B498">
        <v>2</v>
      </c>
      <c r="C498" t="str">
        <f t="shared" si="7"/>
        <v>1954-02</v>
      </c>
      <c r="D498">
        <v>9287</v>
      </c>
      <c r="E498">
        <v>0.116148695844122</v>
      </c>
    </row>
    <row r="499" spans="1:5" x14ac:dyDescent="0.2">
      <c r="A499">
        <v>1954</v>
      </c>
      <c r="B499">
        <v>3</v>
      </c>
      <c r="C499" t="str">
        <f t="shared" si="7"/>
        <v>1954-03</v>
      </c>
      <c r="D499">
        <v>9955</v>
      </c>
      <c r="E499">
        <v>0.124503097569531</v>
      </c>
    </row>
    <row r="500" spans="1:5" x14ac:dyDescent="0.2">
      <c r="A500">
        <v>1954</v>
      </c>
      <c r="B500">
        <v>4</v>
      </c>
      <c r="C500" t="str">
        <f t="shared" si="7"/>
        <v>1954-04</v>
      </c>
      <c r="D500">
        <v>9426</v>
      </c>
      <c r="E500">
        <v>0.117887111772014</v>
      </c>
    </row>
    <row r="501" spans="1:5" x14ac:dyDescent="0.2">
      <c r="A501">
        <v>1954</v>
      </c>
      <c r="B501">
        <v>5</v>
      </c>
      <c r="C501" t="str">
        <f t="shared" si="7"/>
        <v>1954-05</v>
      </c>
      <c r="D501">
        <v>9871</v>
      </c>
      <c r="E501">
        <v>0.123452544059151</v>
      </c>
    </row>
    <row r="502" spans="1:5" x14ac:dyDescent="0.2">
      <c r="A502">
        <v>1954</v>
      </c>
      <c r="B502">
        <v>6</v>
      </c>
      <c r="C502" t="str">
        <f t="shared" si="7"/>
        <v>1954-06</v>
      </c>
      <c r="D502">
        <v>9737</v>
      </c>
      <c r="E502">
        <v>0.121776661078305</v>
      </c>
    </row>
    <row r="503" spans="1:5" x14ac:dyDescent="0.2">
      <c r="A503">
        <v>1954</v>
      </c>
      <c r="B503">
        <v>7</v>
      </c>
      <c r="C503" t="str">
        <f t="shared" si="7"/>
        <v>1954-07</v>
      </c>
      <c r="D503">
        <v>11032</v>
      </c>
      <c r="E503">
        <v>0.137972694363342</v>
      </c>
    </row>
    <row r="504" spans="1:5" x14ac:dyDescent="0.2">
      <c r="A504">
        <v>1954</v>
      </c>
      <c r="B504">
        <v>8</v>
      </c>
      <c r="C504" t="str">
        <f t="shared" si="7"/>
        <v>1954-08</v>
      </c>
      <c r="D504">
        <v>11181</v>
      </c>
      <c r="E504">
        <v>0.13983617618532701</v>
      </c>
    </row>
    <row r="505" spans="1:5" x14ac:dyDescent="0.2">
      <c r="A505">
        <v>1954</v>
      </c>
      <c r="B505">
        <v>9</v>
      </c>
      <c r="C505" t="str">
        <f t="shared" si="7"/>
        <v>1954-09</v>
      </c>
      <c r="D505">
        <v>11016</v>
      </c>
      <c r="E505">
        <v>0.13777258893279301</v>
      </c>
    </row>
    <row r="506" spans="1:5" x14ac:dyDescent="0.2">
      <c r="A506">
        <v>1954</v>
      </c>
      <c r="B506">
        <v>10</v>
      </c>
      <c r="C506" t="str">
        <f t="shared" si="7"/>
        <v>1954-10</v>
      </c>
      <c r="D506">
        <v>10810</v>
      </c>
      <c r="E506">
        <v>0.13519623151447899</v>
      </c>
    </row>
    <row r="507" spans="1:5" x14ac:dyDescent="0.2">
      <c r="A507">
        <v>1954</v>
      </c>
      <c r="B507">
        <v>11</v>
      </c>
      <c r="C507" t="str">
        <f t="shared" si="7"/>
        <v>1954-11</v>
      </c>
      <c r="D507">
        <v>10133</v>
      </c>
      <c r="E507">
        <v>0.12672927048438601</v>
      </c>
    </row>
    <row r="508" spans="1:5" x14ac:dyDescent="0.2">
      <c r="A508">
        <v>1954</v>
      </c>
      <c r="B508">
        <v>12</v>
      </c>
      <c r="C508" t="str">
        <f t="shared" si="7"/>
        <v>1954-12</v>
      </c>
      <c r="D508">
        <v>10570</v>
      </c>
      <c r="E508">
        <v>0.132194650056248</v>
      </c>
    </row>
    <row r="509" spans="1:5" x14ac:dyDescent="0.2">
      <c r="A509">
        <v>1955</v>
      </c>
      <c r="B509">
        <v>1</v>
      </c>
      <c r="C509" t="str">
        <f t="shared" si="7"/>
        <v>1955-01</v>
      </c>
      <c r="D509">
        <v>10404</v>
      </c>
      <c r="E509">
        <v>0.13011855621430499</v>
      </c>
    </row>
    <row r="510" spans="1:5" x14ac:dyDescent="0.2">
      <c r="A510">
        <v>1955</v>
      </c>
      <c r="B510">
        <v>2</v>
      </c>
      <c r="C510" t="str">
        <f t="shared" si="7"/>
        <v>1955-02</v>
      </c>
      <c r="D510">
        <v>9657</v>
      </c>
      <c r="E510">
        <v>0.120776133925562</v>
      </c>
    </row>
    <row r="511" spans="1:5" x14ac:dyDescent="0.2">
      <c r="A511">
        <v>1955</v>
      </c>
      <c r="B511">
        <v>3</v>
      </c>
      <c r="C511" t="str">
        <f t="shared" si="7"/>
        <v>1955-03</v>
      </c>
      <c r="D511">
        <v>10062</v>
      </c>
      <c r="E511">
        <v>0.12584130263632601</v>
      </c>
    </row>
    <row r="512" spans="1:5" x14ac:dyDescent="0.2">
      <c r="A512">
        <v>1955</v>
      </c>
      <c r="B512">
        <v>4</v>
      </c>
      <c r="C512" t="str">
        <f t="shared" si="7"/>
        <v>1955-04</v>
      </c>
      <c r="D512">
        <v>9733</v>
      </c>
      <c r="E512">
        <v>0.121726634720668</v>
      </c>
    </row>
    <row r="513" spans="1:5" x14ac:dyDescent="0.2">
      <c r="A513">
        <v>1955</v>
      </c>
      <c r="B513">
        <v>5</v>
      </c>
      <c r="C513" t="str">
        <f t="shared" si="7"/>
        <v>1955-05</v>
      </c>
      <c r="D513">
        <v>10332</v>
      </c>
      <c r="E513">
        <v>0.129218081776836</v>
      </c>
    </row>
    <row r="514" spans="1:5" x14ac:dyDescent="0.2">
      <c r="A514">
        <v>1955</v>
      </c>
      <c r="B514">
        <v>6</v>
      </c>
      <c r="C514" t="str">
        <f t="shared" si="7"/>
        <v>1955-06</v>
      </c>
      <c r="D514">
        <v>10193</v>
      </c>
      <c r="E514">
        <v>0.12747966584894399</v>
      </c>
    </row>
    <row r="515" spans="1:5" x14ac:dyDescent="0.2">
      <c r="A515">
        <v>1955</v>
      </c>
      <c r="B515">
        <v>7</v>
      </c>
      <c r="C515" t="str">
        <f t="shared" ref="C515:C578" si="8">TEXT(A515,"0000")&amp;"-"&amp;TEXT(B515,"00")</f>
        <v>1955-07</v>
      </c>
      <c r="D515">
        <v>10790</v>
      </c>
      <c r="E515">
        <v>0.13494609972629301</v>
      </c>
    </row>
    <row r="516" spans="1:5" x14ac:dyDescent="0.2">
      <c r="A516">
        <v>1955</v>
      </c>
      <c r="B516">
        <v>8</v>
      </c>
      <c r="C516" t="str">
        <f t="shared" si="8"/>
        <v>1955-08</v>
      </c>
      <c r="D516">
        <v>11120</v>
      </c>
      <c r="E516">
        <v>0.13907327423136001</v>
      </c>
    </row>
    <row r="517" spans="1:5" x14ac:dyDescent="0.2">
      <c r="A517">
        <v>1955</v>
      </c>
      <c r="B517">
        <v>9</v>
      </c>
      <c r="C517" t="str">
        <f t="shared" si="8"/>
        <v>1955-09</v>
      </c>
      <c r="D517">
        <v>11081</v>
      </c>
      <c r="E517">
        <v>0.13858551724439799</v>
      </c>
    </row>
    <row r="518" spans="1:5" x14ac:dyDescent="0.2">
      <c r="A518">
        <v>1955</v>
      </c>
      <c r="B518">
        <v>10</v>
      </c>
      <c r="C518" t="str">
        <f t="shared" si="8"/>
        <v>1955-10</v>
      </c>
      <c r="D518">
        <v>10781</v>
      </c>
      <c r="E518">
        <v>0.134833540421609</v>
      </c>
    </row>
    <row r="519" spans="1:5" x14ac:dyDescent="0.2">
      <c r="A519">
        <v>1955</v>
      </c>
      <c r="B519">
        <v>11</v>
      </c>
      <c r="C519" t="str">
        <f t="shared" si="8"/>
        <v>1955-11</v>
      </c>
      <c r="D519">
        <v>10341</v>
      </c>
      <c r="E519">
        <v>0.12933064108151901</v>
      </c>
    </row>
    <row r="520" spans="1:5" x14ac:dyDescent="0.2">
      <c r="A520">
        <v>1955</v>
      </c>
      <c r="B520">
        <v>12</v>
      </c>
      <c r="C520" t="str">
        <f t="shared" si="8"/>
        <v>1955-12</v>
      </c>
      <c r="D520">
        <v>10731</v>
      </c>
      <c r="E520">
        <v>0.13420821095114399</v>
      </c>
    </row>
    <row r="521" spans="1:5" x14ac:dyDescent="0.2">
      <c r="A521">
        <v>1956</v>
      </c>
      <c r="B521">
        <v>1</v>
      </c>
      <c r="C521" t="str">
        <f t="shared" si="8"/>
        <v>1956-01</v>
      </c>
      <c r="D521">
        <v>10809</v>
      </c>
      <c r="E521">
        <v>0.135183724925069</v>
      </c>
    </row>
    <row r="522" spans="1:5" x14ac:dyDescent="0.2">
      <c r="A522">
        <v>1956</v>
      </c>
      <c r="B522">
        <v>2</v>
      </c>
      <c r="C522" t="str">
        <f t="shared" si="8"/>
        <v>1956-02</v>
      </c>
      <c r="D522">
        <v>10353</v>
      </c>
      <c r="E522">
        <v>0.12948072015443099</v>
      </c>
    </row>
    <row r="523" spans="1:5" x14ac:dyDescent="0.2">
      <c r="A523">
        <v>1956</v>
      </c>
      <c r="B523">
        <v>3</v>
      </c>
      <c r="C523" t="str">
        <f t="shared" si="8"/>
        <v>1956-03</v>
      </c>
      <c r="D523">
        <v>10837</v>
      </c>
      <c r="E523">
        <v>0.13553390942853</v>
      </c>
    </row>
    <row r="524" spans="1:5" x14ac:dyDescent="0.2">
      <c r="A524">
        <v>1956</v>
      </c>
      <c r="B524">
        <v>4</v>
      </c>
      <c r="C524" t="str">
        <f t="shared" si="8"/>
        <v>1956-04</v>
      </c>
      <c r="D524">
        <v>9684</v>
      </c>
      <c r="E524">
        <v>0.12111381183961201</v>
      </c>
    </row>
    <row r="525" spans="1:5" x14ac:dyDescent="0.2">
      <c r="A525">
        <v>1956</v>
      </c>
      <c r="B525">
        <v>5</v>
      </c>
      <c r="C525" t="str">
        <f t="shared" si="8"/>
        <v>1956-05</v>
      </c>
      <c r="D525">
        <v>9879</v>
      </c>
      <c r="E525">
        <v>0.123552596774425</v>
      </c>
    </row>
    <row r="526" spans="1:5" x14ac:dyDescent="0.2">
      <c r="A526">
        <v>1956</v>
      </c>
      <c r="B526">
        <v>6</v>
      </c>
      <c r="C526" t="str">
        <f t="shared" si="8"/>
        <v>1956-06</v>
      </c>
      <c r="D526">
        <v>10606</v>
      </c>
      <c r="E526">
        <v>0.132644887274983</v>
      </c>
    </row>
    <row r="527" spans="1:5" x14ac:dyDescent="0.2">
      <c r="A527">
        <v>1956</v>
      </c>
      <c r="B527">
        <v>7</v>
      </c>
      <c r="C527" t="str">
        <f t="shared" si="8"/>
        <v>1956-07</v>
      </c>
      <c r="D527">
        <v>11740</v>
      </c>
      <c r="E527">
        <v>0.146827359665123</v>
      </c>
    </row>
    <row r="528" spans="1:5" x14ac:dyDescent="0.2">
      <c r="A528">
        <v>1956</v>
      </c>
      <c r="B528">
        <v>8</v>
      </c>
      <c r="C528" t="str">
        <f t="shared" si="8"/>
        <v>1956-08</v>
      </c>
      <c r="D528">
        <v>12192</v>
      </c>
      <c r="E528">
        <v>0.152480338078124</v>
      </c>
    </row>
    <row r="529" spans="1:5" x14ac:dyDescent="0.2">
      <c r="A529">
        <v>1956</v>
      </c>
      <c r="B529">
        <v>9</v>
      </c>
      <c r="C529" t="str">
        <f t="shared" si="8"/>
        <v>1956-09</v>
      </c>
      <c r="D529">
        <v>11610</v>
      </c>
      <c r="E529">
        <v>0.14520150304191501</v>
      </c>
    </row>
    <row r="530" spans="1:5" x14ac:dyDescent="0.2">
      <c r="A530">
        <v>1956</v>
      </c>
      <c r="B530">
        <v>10</v>
      </c>
      <c r="C530" t="str">
        <f t="shared" si="8"/>
        <v>1956-10</v>
      </c>
      <c r="D530">
        <v>11618</v>
      </c>
      <c r="E530">
        <v>0.145301555757189</v>
      </c>
    </row>
    <row r="531" spans="1:5" x14ac:dyDescent="0.2">
      <c r="A531">
        <v>1956</v>
      </c>
      <c r="B531">
        <v>11</v>
      </c>
      <c r="C531" t="str">
        <f t="shared" si="8"/>
        <v>1956-11</v>
      </c>
      <c r="D531">
        <v>10807</v>
      </c>
      <c r="E531">
        <v>0.13515871174625099</v>
      </c>
    </row>
    <row r="532" spans="1:5" x14ac:dyDescent="0.2">
      <c r="A532">
        <v>1956</v>
      </c>
      <c r="B532">
        <v>12</v>
      </c>
      <c r="C532" t="str">
        <f t="shared" si="8"/>
        <v>1956-12</v>
      </c>
      <c r="D532">
        <v>11277</v>
      </c>
      <c r="E532">
        <v>0.14103680876861899</v>
      </c>
    </row>
    <row r="533" spans="1:5" x14ac:dyDescent="0.2">
      <c r="A533">
        <v>1957</v>
      </c>
      <c r="B533">
        <v>1</v>
      </c>
      <c r="C533" t="str">
        <f t="shared" si="8"/>
        <v>1957-01</v>
      </c>
      <c r="D533">
        <v>10982</v>
      </c>
      <c r="E533">
        <v>0.13734736489287699</v>
      </c>
    </row>
    <row r="534" spans="1:5" x14ac:dyDescent="0.2">
      <c r="A534">
        <v>1957</v>
      </c>
      <c r="B534">
        <v>2</v>
      </c>
      <c r="C534" t="str">
        <f t="shared" si="8"/>
        <v>1957-02</v>
      </c>
      <c r="D534">
        <v>10163</v>
      </c>
      <c r="E534">
        <v>0.12710446816666501</v>
      </c>
    </row>
    <row r="535" spans="1:5" x14ac:dyDescent="0.2">
      <c r="A535">
        <v>1957</v>
      </c>
      <c r="B535">
        <v>3</v>
      </c>
      <c r="C535" t="str">
        <f t="shared" si="8"/>
        <v>1957-03</v>
      </c>
      <c r="D535">
        <v>11138</v>
      </c>
      <c r="E535">
        <v>0.13929839284072701</v>
      </c>
    </row>
    <row r="536" spans="1:5" x14ac:dyDescent="0.2">
      <c r="A536">
        <v>1957</v>
      </c>
      <c r="B536">
        <v>4</v>
      </c>
      <c r="C536" t="str">
        <f t="shared" si="8"/>
        <v>1957-04</v>
      </c>
      <c r="D536">
        <v>10842</v>
      </c>
      <c r="E536">
        <v>0.135596442375576</v>
      </c>
    </row>
    <row r="537" spans="1:5" x14ac:dyDescent="0.2">
      <c r="A537">
        <v>1957</v>
      </c>
      <c r="B537">
        <v>5</v>
      </c>
      <c r="C537" t="str">
        <f t="shared" si="8"/>
        <v>1957-05</v>
      </c>
      <c r="D537">
        <v>11228</v>
      </c>
      <c r="E537">
        <v>0.140423985887564</v>
      </c>
    </row>
    <row r="538" spans="1:5" x14ac:dyDescent="0.2">
      <c r="A538">
        <v>1957</v>
      </c>
      <c r="B538">
        <v>6</v>
      </c>
      <c r="C538" t="str">
        <f t="shared" si="8"/>
        <v>1957-06</v>
      </c>
      <c r="D538">
        <v>11488</v>
      </c>
      <c r="E538">
        <v>0.14367569913398101</v>
      </c>
    </row>
    <row r="539" spans="1:5" x14ac:dyDescent="0.2">
      <c r="A539">
        <v>1957</v>
      </c>
      <c r="B539">
        <v>7</v>
      </c>
      <c r="C539" t="str">
        <f t="shared" si="8"/>
        <v>1957-07</v>
      </c>
      <c r="D539">
        <v>12408</v>
      </c>
      <c r="E539">
        <v>0.155181761390532</v>
      </c>
    </row>
    <row r="540" spans="1:5" x14ac:dyDescent="0.2">
      <c r="A540">
        <v>1957</v>
      </c>
      <c r="B540">
        <v>8</v>
      </c>
      <c r="C540" t="str">
        <f t="shared" si="8"/>
        <v>1957-08</v>
      </c>
      <c r="D540">
        <v>12232</v>
      </c>
      <c r="E540">
        <v>0.15298060165449601</v>
      </c>
    </row>
    <row r="541" spans="1:5" x14ac:dyDescent="0.2">
      <c r="A541">
        <v>1957</v>
      </c>
      <c r="B541">
        <v>9</v>
      </c>
      <c r="C541" t="str">
        <f t="shared" si="8"/>
        <v>1957-09</v>
      </c>
      <c r="D541">
        <v>11974</v>
      </c>
      <c r="E541">
        <v>0.149753901586898</v>
      </c>
    </row>
    <row r="542" spans="1:5" x14ac:dyDescent="0.2">
      <c r="A542">
        <v>1957</v>
      </c>
      <c r="B542">
        <v>10</v>
      </c>
      <c r="C542" t="str">
        <f t="shared" si="8"/>
        <v>1957-10</v>
      </c>
      <c r="D542">
        <v>12109</v>
      </c>
      <c r="E542">
        <v>0.15144229115715299</v>
      </c>
    </row>
    <row r="543" spans="1:5" x14ac:dyDescent="0.2">
      <c r="A543">
        <v>1957</v>
      </c>
      <c r="B543">
        <v>11</v>
      </c>
      <c r="C543" t="str">
        <f t="shared" si="8"/>
        <v>1957-11</v>
      </c>
      <c r="D543">
        <v>11149</v>
      </c>
      <c r="E543">
        <v>0.13943596532423</v>
      </c>
    </row>
    <row r="544" spans="1:5" x14ac:dyDescent="0.2">
      <c r="A544">
        <v>1957</v>
      </c>
      <c r="B544">
        <v>12</v>
      </c>
      <c r="C544" t="str">
        <f t="shared" si="8"/>
        <v>1957-12</v>
      </c>
      <c r="D544">
        <v>11546</v>
      </c>
      <c r="E544">
        <v>0.14440108131971999</v>
      </c>
    </row>
    <row r="545" spans="1:5" x14ac:dyDescent="0.2">
      <c r="A545">
        <v>1958</v>
      </c>
      <c r="B545">
        <v>1</v>
      </c>
      <c r="C545" t="str">
        <f t="shared" si="8"/>
        <v>1958-01</v>
      </c>
      <c r="D545">
        <v>11067</v>
      </c>
      <c r="E545">
        <v>0.13841042499266801</v>
      </c>
    </row>
    <row r="546" spans="1:5" x14ac:dyDescent="0.2">
      <c r="A546">
        <v>1958</v>
      </c>
      <c r="B546">
        <v>2</v>
      </c>
      <c r="C546" t="str">
        <f t="shared" si="8"/>
        <v>1958-02</v>
      </c>
      <c r="D546">
        <v>10311</v>
      </c>
      <c r="E546">
        <v>0.12895544339924001</v>
      </c>
    </row>
    <row r="547" spans="1:5" x14ac:dyDescent="0.2">
      <c r="A547">
        <v>1958</v>
      </c>
      <c r="B547">
        <v>3</v>
      </c>
      <c r="C547" t="str">
        <f t="shared" si="8"/>
        <v>1958-03</v>
      </c>
      <c r="D547">
        <v>11385</v>
      </c>
      <c r="E547">
        <v>0.142387520424823</v>
      </c>
    </row>
    <row r="548" spans="1:5" x14ac:dyDescent="0.2">
      <c r="A548">
        <v>1958</v>
      </c>
      <c r="B548">
        <v>4</v>
      </c>
      <c r="C548" t="str">
        <f t="shared" si="8"/>
        <v>1958-04</v>
      </c>
      <c r="D548">
        <v>10802</v>
      </c>
      <c r="E548">
        <v>0.13509617879920399</v>
      </c>
    </row>
    <row r="549" spans="1:5" x14ac:dyDescent="0.2">
      <c r="A549">
        <v>1958</v>
      </c>
      <c r="B549">
        <v>5</v>
      </c>
      <c r="C549" t="str">
        <f t="shared" si="8"/>
        <v>1958-05</v>
      </c>
      <c r="D549">
        <v>11282</v>
      </c>
      <c r="E549">
        <v>0.14109934171566599</v>
      </c>
    </row>
    <row r="550" spans="1:5" x14ac:dyDescent="0.2">
      <c r="A550">
        <v>1958</v>
      </c>
      <c r="B550">
        <v>6</v>
      </c>
      <c r="C550" t="str">
        <f t="shared" si="8"/>
        <v>1958-06</v>
      </c>
      <c r="D550">
        <v>11325</v>
      </c>
      <c r="E550">
        <v>0.14163712506026599</v>
      </c>
    </row>
    <row r="551" spans="1:5" x14ac:dyDescent="0.2">
      <c r="A551">
        <v>1958</v>
      </c>
      <c r="B551">
        <v>7</v>
      </c>
      <c r="C551" t="str">
        <f t="shared" si="8"/>
        <v>1958-07</v>
      </c>
      <c r="D551">
        <v>11617</v>
      </c>
      <c r="E551">
        <v>0.14528904916777999</v>
      </c>
    </row>
    <row r="552" spans="1:5" x14ac:dyDescent="0.2">
      <c r="A552">
        <v>1958</v>
      </c>
      <c r="B552">
        <v>8</v>
      </c>
      <c r="C552" t="str">
        <f t="shared" si="8"/>
        <v>1958-08</v>
      </c>
      <c r="D552">
        <v>11715</v>
      </c>
      <c r="E552">
        <v>0.146514694929891</v>
      </c>
    </row>
    <row r="553" spans="1:5" x14ac:dyDescent="0.2">
      <c r="A553">
        <v>1958</v>
      </c>
      <c r="B553">
        <v>9</v>
      </c>
      <c r="C553" t="str">
        <f t="shared" si="8"/>
        <v>1958-09</v>
      </c>
      <c r="D553">
        <v>12055</v>
      </c>
      <c r="E553">
        <v>0.150766935329051</v>
      </c>
    </row>
    <row r="554" spans="1:5" x14ac:dyDescent="0.2">
      <c r="A554">
        <v>1958</v>
      </c>
      <c r="B554">
        <v>10</v>
      </c>
      <c r="C554" t="str">
        <f t="shared" si="8"/>
        <v>1958-10</v>
      </c>
      <c r="D554">
        <v>11803</v>
      </c>
      <c r="E554">
        <v>0.14761527479790901</v>
      </c>
    </row>
    <row r="555" spans="1:5" x14ac:dyDescent="0.2">
      <c r="A555">
        <v>1958</v>
      </c>
      <c r="B555">
        <v>11</v>
      </c>
      <c r="C555" t="str">
        <f t="shared" si="8"/>
        <v>1958-11</v>
      </c>
      <c r="D555">
        <v>11139</v>
      </c>
      <c r="E555">
        <v>0.139310899430137</v>
      </c>
    </row>
    <row r="556" spans="1:5" x14ac:dyDescent="0.2">
      <c r="A556">
        <v>1958</v>
      </c>
      <c r="B556">
        <v>12</v>
      </c>
      <c r="C556" t="str">
        <f t="shared" si="8"/>
        <v>1958-12</v>
      </c>
      <c r="D556">
        <v>11555</v>
      </c>
      <c r="E556">
        <v>0.144513640624403</v>
      </c>
    </row>
    <row r="557" spans="1:5" x14ac:dyDescent="0.2">
      <c r="A557">
        <v>1959</v>
      </c>
      <c r="B557">
        <v>1</v>
      </c>
      <c r="C557" t="str">
        <f t="shared" si="8"/>
        <v>1959-01</v>
      </c>
      <c r="D557">
        <v>11216</v>
      </c>
      <c r="E557">
        <v>0.14027390681465199</v>
      </c>
    </row>
    <row r="558" spans="1:5" x14ac:dyDescent="0.2">
      <c r="A558">
        <v>1959</v>
      </c>
      <c r="B558">
        <v>2</v>
      </c>
      <c r="C558" t="str">
        <f t="shared" si="8"/>
        <v>1959-02</v>
      </c>
      <c r="D558">
        <v>10429</v>
      </c>
      <c r="E558">
        <v>0.13043122094953699</v>
      </c>
    </row>
    <row r="559" spans="1:5" x14ac:dyDescent="0.2">
      <c r="A559">
        <v>1959</v>
      </c>
      <c r="B559">
        <v>3</v>
      </c>
      <c r="C559" t="str">
        <f t="shared" si="8"/>
        <v>1959-03</v>
      </c>
      <c r="D559">
        <v>11780</v>
      </c>
      <c r="E559">
        <v>0.14732762324149501</v>
      </c>
    </row>
    <row r="560" spans="1:5" x14ac:dyDescent="0.2">
      <c r="A560">
        <v>1959</v>
      </c>
      <c r="B560">
        <v>4</v>
      </c>
      <c r="C560" t="str">
        <f t="shared" si="8"/>
        <v>1959-04</v>
      </c>
      <c r="D560">
        <v>10785</v>
      </c>
      <c r="E560">
        <v>0.13488356677924601</v>
      </c>
    </row>
    <row r="561" spans="1:5" x14ac:dyDescent="0.2">
      <c r="A561">
        <v>1959</v>
      </c>
      <c r="B561">
        <v>5</v>
      </c>
      <c r="C561" t="str">
        <f t="shared" si="8"/>
        <v>1959-05</v>
      </c>
      <c r="D561">
        <v>11202</v>
      </c>
      <c r="E561">
        <v>0.140098814562922</v>
      </c>
    </row>
    <row r="562" spans="1:5" x14ac:dyDescent="0.2">
      <c r="A562">
        <v>1959</v>
      </c>
      <c r="B562">
        <v>6</v>
      </c>
      <c r="C562" t="str">
        <f t="shared" si="8"/>
        <v>1959-06</v>
      </c>
      <c r="D562">
        <v>11234</v>
      </c>
      <c r="E562">
        <v>0.14049902542402001</v>
      </c>
    </row>
    <row r="563" spans="1:5" x14ac:dyDescent="0.2">
      <c r="A563">
        <v>1959</v>
      </c>
      <c r="B563">
        <v>7</v>
      </c>
      <c r="C563" t="str">
        <f t="shared" si="8"/>
        <v>1959-07</v>
      </c>
      <c r="D563">
        <v>11944</v>
      </c>
      <c r="E563">
        <v>0.14937870390461899</v>
      </c>
    </row>
    <row r="564" spans="1:5" x14ac:dyDescent="0.2">
      <c r="A564">
        <v>1959</v>
      </c>
      <c r="B564">
        <v>8</v>
      </c>
      <c r="C564" t="str">
        <f t="shared" si="8"/>
        <v>1959-08</v>
      </c>
      <c r="D564">
        <v>11855</v>
      </c>
      <c r="E564">
        <v>0.14826561744719199</v>
      </c>
    </row>
    <row r="565" spans="1:5" x14ac:dyDescent="0.2">
      <c r="A565">
        <v>1959</v>
      </c>
      <c r="B565">
        <v>9</v>
      </c>
      <c r="C565" t="str">
        <f t="shared" si="8"/>
        <v>1959-09</v>
      </c>
      <c r="D565">
        <v>12000</v>
      </c>
      <c r="E565">
        <v>0.15007907291153999</v>
      </c>
    </row>
    <row r="566" spans="1:5" x14ac:dyDescent="0.2">
      <c r="A566">
        <v>1959</v>
      </c>
      <c r="B566">
        <v>10</v>
      </c>
      <c r="C566" t="str">
        <f t="shared" si="8"/>
        <v>1959-10</v>
      </c>
      <c r="D566">
        <v>11564</v>
      </c>
      <c r="E566">
        <v>0.14462619992908701</v>
      </c>
    </row>
    <row r="567" spans="1:5" x14ac:dyDescent="0.2">
      <c r="A567">
        <v>1959</v>
      </c>
      <c r="B567">
        <v>11</v>
      </c>
      <c r="C567" t="str">
        <f t="shared" si="8"/>
        <v>1959-11</v>
      </c>
      <c r="D567">
        <v>10919</v>
      </c>
      <c r="E567">
        <v>0.13655944976009199</v>
      </c>
    </row>
    <row r="568" spans="1:5" x14ac:dyDescent="0.2">
      <c r="A568">
        <v>1959</v>
      </c>
      <c r="B568">
        <v>12</v>
      </c>
      <c r="C568" t="str">
        <f t="shared" si="8"/>
        <v>1959-12</v>
      </c>
      <c r="D568">
        <v>11599</v>
      </c>
      <c r="E568">
        <v>0.14506393055841199</v>
      </c>
    </row>
    <row r="569" spans="1:5" x14ac:dyDescent="0.2">
      <c r="A569">
        <v>1960</v>
      </c>
      <c r="B569">
        <v>1</v>
      </c>
      <c r="C569" t="str">
        <f t="shared" si="8"/>
        <v>1960-01</v>
      </c>
      <c r="D569">
        <v>11251</v>
      </c>
      <c r="E569">
        <v>0.14071163744397799</v>
      </c>
    </row>
    <row r="570" spans="1:5" x14ac:dyDescent="0.2">
      <c r="A570">
        <v>1960</v>
      </c>
      <c r="B570">
        <v>2</v>
      </c>
      <c r="C570" t="str">
        <f t="shared" si="8"/>
        <v>1960-02</v>
      </c>
      <c r="D570">
        <v>10548</v>
      </c>
      <c r="E570">
        <v>0.13191950508924299</v>
      </c>
    </row>
    <row r="571" spans="1:5" x14ac:dyDescent="0.2">
      <c r="A571">
        <v>1960</v>
      </c>
      <c r="B571">
        <v>3</v>
      </c>
      <c r="C571" t="str">
        <f t="shared" si="8"/>
        <v>1960-03</v>
      </c>
      <c r="D571">
        <v>11375</v>
      </c>
      <c r="E571">
        <v>0.14226245453073</v>
      </c>
    </row>
    <row r="572" spans="1:5" x14ac:dyDescent="0.2">
      <c r="A572">
        <v>1960</v>
      </c>
      <c r="B572">
        <v>4</v>
      </c>
      <c r="C572" t="str">
        <f t="shared" si="8"/>
        <v>1960-04</v>
      </c>
      <c r="D572">
        <v>10607</v>
      </c>
      <c r="E572">
        <v>0.13265739386439199</v>
      </c>
    </row>
    <row r="573" spans="1:5" x14ac:dyDescent="0.2">
      <c r="A573">
        <v>1960</v>
      </c>
      <c r="B573">
        <v>5</v>
      </c>
      <c r="C573" t="str">
        <f t="shared" si="8"/>
        <v>1960-05</v>
      </c>
      <c r="D573">
        <v>10884</v>
      </c>
      <c r="E573">
        <v>0.13612171913076701</v>
      </c>
    </row>
    <row r="574" spans="1:5" x14ac:dyDescent="0.2">
      <c r="A574">
        <v>1960</v>
      </c>
      <c r="B574">
        <v>6</v>
      </c>
      <c r="C574" t="str">
        <f t="shared" si="8"/>
        <v>1960-06</v>
      </c>
      <c r="D574">
        <v>10829</v>
      </c>
      <c r="E574">
        <v>0.135433856713255</v>
      </c>
    </row>
    <row r="575" spans="1:5" x14ac:dyDescent="0.2">
      <c r="A575">
        <v>1960</v>
      </c>
      <c r="B575">
        <v>7</v>
      </c>
      <c r="C575" t="str">
        <f t="shared" si="8"/>
        <v>1960-07</v>
      </c>
      <c r="D575">
        <v>12117</v>
      </c>
      <c r="E575">
        <v>0.15154234387242699</v>
      </c>
    </row>
    <row r="576" spans="1:5" x14ac:dyDescent="0.2">
      <c r="A576">
        <v>1960</v>
      </c>
      <c r="B576">
        <v>8</v>
      </c>
      <c r="C576" t="str">
        <f t="shared" si="8"/>
        <v>1960-08</v>
      </c>
      <c r="D576">
        <v>12717</v>
      </c>
      <c r="E576">
        <v>0.159046297518004</v>
      </c>
    </row>
    <row r="577" spans="1:5" x14ac:dyDescent="0.2">
      <c r="A577">
        <v>1960</v>
      </c>
      <c r="B577">
        <v>9</v>
      </c>
      <c r="C577" t="str">
        <f t="shared" si="8"/>
        <v>1960-09</v>
      </c>
      <c r="D577">
        <v>12503</v>
      </c>
      <c r="E577">
        <v>0.15636988738441501</v>
      </c>
    </row>
    <row r="578" spans="1:5" x14ac:dyDescent="0.2">
      <c r="A578">
        <v>1960</v>
      </c>
      <c r="B578">
        <v>10</v>
      </c>
      <c r="C578" t="str">
        <f t="shared" si="8"/>
        <v>1960-10</v>
      </c>
      <c r="D578">
        <v>11937</v>
      </c>
      <c r="E578">
        <v>0.14929115777875401</v>
      </c>
    </row>
    <row r="579" spans="1:5" x14ac:dyDescent="0.2">
      <c r="A579">
        <v>1960</v>
      </c>
      <c r="B579">
        <v>11</v>
      </c>
      <c r="C579" t="str">
        <f t="shared" ref="C579:C642" si="9">TEXT(A579,"0000")&amp;"-"&amp;TEXT(B579,"00")</f>
        <v>1960-11</v>
      </c>
      <c r="D579">
        <v>11465</v>
      </c>
      <c r="E579">
        <v>0.14338804757756701</v>
      </c>
    </row>
    <row r="580" spans="1:5" x14ac:dyDescent="0.2">
      <c r="A580">
        <v>1960</v>
      </c>
      <c r="B580">
        <v>12</v>
      </c>
      <c r="C580" t="str">
        <f t="shared" si="9"/>
        <v>1960-12</v>
      </c>
      <c r="D580">
        <v>11823</v>
      </c>
      <c r="E580">
        <v>0.14786540658609501</v>
      </c>
    </row>
    <row r="581" spans="1:5" x14ac:dyDescent="0.2">
      <c r="A581">
        <v>1961</v>
      </c>
      <c r="B581">
        <v>1</v>
      </c>
      <c r="C581" t="str">
        <f t="shared" si="9"/>
        <v>1961-01</v>
      </c>
      <c r="D581">
        <v>11619</v>
      </c>
      <c r="E581">
        <v>0.14531406234659799</v>
      </c>
    </row>
    <row r="582" spans="1:5" x14ac:dyDescent="0.2">
      <c r="A582">
        <v>1961</v>
      </c>
      <c r="B582">
        <v>2</v>
      </c>
      <c r="C582" t="str">
        <f t="shared" si="9"/>
        <v>1961-02</v>
      </c>
      <c r="D582">
        <v>10601</v>
      </c>
      <c r="E582">
        <v>0.132582354327936</v>
      </c>
    </row>
    <row r="583" spans="1:5" x14ac:dyDescent="0.2">
      <c r="A583">
        <v>1961</v>
      </c>
      <c r="B583">
        <v>3</v>
      </c>
      <c r="C583" t="str">
        <f t="shared" si="9"/>
        <v>1961-03</v>
      </c>
      <c r="D583">
        <v>11879</v>
      </c>
      <c r="E583">
        <v>0.14856577559301501</v>
      </c>
    </row>
    <row r="584" spans="1:5" x14ac:dyDescent="0.2">
      <c r="A584">
        <v>1961</v>
      </c>
      <c r="B584">
        <v>4</v>
      </c>
      <c r="C584" t="str">
        <f t="shared" si="9"/>
        <v>1961-04</v>
      </c>
      <c r="D584">
        <v>11353</v>
      </c>
      <c r="E584">
        <v>0.14198730956372599</v>
      </c>
    </row>
    <row r="585" spans="1:5" x14ac:dyDescent="0.2">
      <c r="A585">
        <v>1961</v>
      </c>
      <c r="B585">
        <v>5</v>
      </c>
      <c r="C585" t="str">
        <f t="shared" si="9"/>
        <v>1961-05</v>
      </c>
      <c r="D585">
        <v>11682</v>
      </c>
      <c r="E585">
        <v>0.146101977479384</v>
      </c>
    </row>
    <row r="586" spans="1:5" x14ac:dyDescent="0.2">
      <c r="A586">
        <v>1961</v>
      </c>
      <c r="B586">
        <v>6</v>
      </c>
      <c r="C586" t="str">
        <f t="shared" si="9"/>
        <v>1961-06</v>
      </c>
      <c r="D586">
        <v>11111</v>
      </c>
      <c r="E586">
        <v>0.138960714926677</v>
      </c>
    </row>
    <row r="587" spans="1:5" x14ac:dyDescent="0.2">
      <c r="A587">
        <v>1961</v>
      </c>
      <c r="B587">
        <v>7</v>
      </c>
      <c r="C587" t="str">
        <f t="shared" si="9"/>
        <v>1961-07</v>
      </c>
      <c r="D587">
        <v>12172</v>
      </c>
      <c r="E587">
        <v>0.152230206289939</v>
      </c>
    </row>
    <row r="588" spans="1:5" x14ac:dyDescent="0.2">
      <c r="A588">
        <v>1961</v>
      </c>
      <c r="B588">
        <v>8</v>
      </c>
      <c r="C588" t="str">
        <f t="shared" si="9"/>
        <v>1961-08</v>
      </c>
      <c r="D588">
        <v>12338</v>
      </c>
      <c r="E588">
        <v>0.15430630013188101</v>
      </c>
    </row>
    <row r="589" spans="1:5" x14ac:dyDescent="0.2">
      <c r="A589">
        <v>1961</v>
      </c>
      <c r="B589">
        <v>9</v>
      </c>
      <c r="C589" t="str">
        <f t="shared" si="9"/>
        <v>1961-09</v>
      </c>
      <c r="D589">
        <v>11769</v>
      </c>
      <c r="E589">
        <v>0.14719005075799299</v>
      </c>
    </row>
    <row r="590" spans="1:5" x14ac:dyDescent="0.2">
      <c r="A590">
        <v>1961</v>
      </c>
      <c r="B590">
        <v>10</v>
      </c>
      <c r="C590" t="str">
        <f t="shared" si="9"/>
        <v>1961-10</v>
      </c>
      <c r="D590">
        <v>11805</v>
      </c>
      <c r="E590">
        <v>0.14764028797672701</v>
      </c>
    </row>
    <row r="591" spans="1:5" x14ac:dyDescent="0.2">
      <c r="A591">
        <v>1961</v>
      </c>
      <c r="B591">
        <v>11</v>
      </c>
      <c r="C591" t="str">
        <f t="shared" si="9"/>
        <v>1961-11</v>
      </c>
      <c r="D591">
        <v>11128</v>
      </c>
      <c r="E591">
        <v>0.13917332694663501</v>
      </c>
    </row>
    <row r="592" spans="1:5" x14ac:dyDescent="0.2">
      <c r="A592">
        <v>1961</v>
      </c>
      <c r="B592">
        <v>12</v>
      </c>
      <c r="C592" t="str">
        <f t="shared" si="9"/>
        <v>1961-12</v>
      </c>
      <c r="D592">
        <v>11408</v>
      </c>
      <c r="E592">
        <v>0.142675171981237</v>
      </c>
    </row>
    <row r="593" spans="1:5" x14ac:dyDescent="0.2">
      <c r="A593">
        <v>1962</v>
      </c>
      <c r="B593">
        <v>1</v>
      </c>
      <c r="C593" t="str">
        <f t="shared" si="9"/>
        <v>1962-01</v>
      </c>
      <c r="D593">
        <v>11189</v>
      </c>
      <c r="E593">
        <v>0.13993622890060201</v>
      </c>
    </row>
    <row r="594" spans="1:5" x14ac:dyDescent="0.2">
      <c r="A594">
        <v>1962</v>
      </c>
      <c r="B594">
        <v>2</v>
      </c>
      <c r="C594" t="str">
        <f t="shared" si="9"/>
        <v>1962-02</v>
      </c>
      <c r="D594">
        <v>10398</v>
      </c>
      <c r="E594">
        <v>0.130043516677849</v>
      </c>
    </row>
    <row r="595" spans="1:5" x14ac:dyDescent="0.2">
      <c r="A595">
        <v>1962</v>
      </c>
      <c r="B595">
        <v>3</v>
      </c>
      <c r="C595" t="str">
        <f t="shared" si="9"/>
        <v>1962-03</v>
      </c>
      <c r="D595">
        <v>11384</v>
      </c>
      <c r="E595">
        <v>0.14237501383541401</v>
      </c>
    </row>
    <row r="596" spans="1:5" x14ac:dyDescent="0.2">
      <c r="A596">
        <v>1962</v>
      </c>
      <c r="B596">
        <v>4</v>
      </c>
      <c r="C596" t="str">
        <f t="shared" si="9"/>
        <v>1962-04</v>
      </c>
      <c r="D596">
        <v>10865</v>
      </c>
      <c r="E596">
        <v>0.13588409393199</v>
      </c>
    </row>
    <row r="597" spans="1:5" x14ac:dyDescent="0.2">
      <c r="A597">
        <v>1962</v>
      </c>
      <c r="B597">
        <v>5</v>
      </c>
      <c r="C597" t="str">
        <f t="shared" si="9"/>
        <v>1962-05</v>
      </c>
      <c r="D597">
        <v>11087</v>
      </c>
      <c r="E597">
        <v>0.13866055678085301</v>
      </c>
    </row>
    <row r="598" spans="1:5" x14ac:dyDescent="0.2">
      <c r="A598">
        <v>1962</v>
      </c>
      <c r="B598">
        <v>6</v>
      </c>
      <c r="C598" t="str">
        <f t="shared" si="9"/>
        <v>1962-06</v>
      </c>
      <c r="D598">
        <v>10758</v>
      </c>
      <c r="E598">
        <v>0.134545888865195</v>
      </c>
    </row>
    <row r="599" spans="1:5" x14ac:dyDescent="0.2">
      <c r="A599">
        <v>1962</v>
      </c>
      <c r="B599">
        <v>7</v>
      </c>
      <c r="C599" t="str">
        <f t="shared" si="9"/>
        <v>1962-07</v>
      </c>
      <c r="D599">
        <v>11660</v>
      </c>
      <c r="E599">
        <v>0.14582683251237899</v>
      </c>
    </row>
    <row r="600" spans="1:5" x14ac:dyDescent="0.2">
      <c r="A600">
        <v>1962</v>
      </c>
      <c r="B600">
        <v>8</v>
      </c>
      <c r="C600" t="str">
        <f t="shared" si="9"/>
        <v>1962-08</v>
      </c>
      <c r="D600">
        <v>12441</v>
      </c>
      <c r="E600">
        <v>0.155594478841039</v>
      </c>
    </row>
    <row r="601" spans="1:5" x14ac:dyDescent="0.2">
      <c r="A601">
        <v>1962</v>
      </c>
      <c r="B601">
        <v>9</v>
      </c>
      <c r="C601" t="str">
        <f t="shared" si="9"/>
        <v>1962-09</v>
      </c>
      <c r="D601">
        <v>12010</v>
      </c>
      <c r="E601">
        <v>0.15020413880563299</v>
      </c>
    </row>
    <row r="602" spans="1:5" x14ac:dyDescent="0.2">
      <c r="A602">
        <v>1962</v>
      </c>
      <c r="B602">
        <v>10</v>
      </c>
      <c r="C602" t="str">
        <f t="shared" si="9"/>
        <v>1962-10</v>
      </c>
      <c r="D602">
        <v>11756</v>
      </c>
      <c r="E602">
        <v>0.14702746509567199</v>
      </c>
    </row>
    <row r="603" spans="1:5" x14ac:dyDescent="0.2">
      <c r="A603">
        <v>1962</v>
      </c>
      <c r="B603">
        <v>11</v>
      </c>
      <c r="C603" t="str">
        <f t="shared" si="9"/>
        <v>1962-11</v>
      </c>
      <c r="D603">
        <v>10838</v>
      </c>
      <c r="E603">
        <v>0.13554641601793899</v>
      </c>
    </row>
    <row r="604" spans="1:5" x14ac:dyDescent="0.2">
      <c r="A604">
        <v>1962</v>
      </c>
      <c r="B604">
        <v>12</v>
      </c>
      <c r="C604" t="str">
        <f t="shared" si="9"/>
        <v>1962-12</v>
      </c>
      <c r="D604">
        <v>11363</v>
      </c>
      <c r="E604">
        <v>0.14211237545781899</v>
      </c>
    </row>
    <row r="605" spans="1:5" x14ac:dyDescent="0.2">
      <c r="A605">
        <v>1963</v>
      </c>
      <c r="B605">
        <v>1</v>
      </c>
      <c r="C605" t="str">
        <f t="shared" si="9"/>
        <v>1963-01</v>
      </c>
      <c r="D605">
        <v>11215</v>
      </c>
      <c r="E605">
        <v>0.140261400225243</v>
      </c>
    </row>
    <row r="606" spans="1:5" x14ac:dyDescent="0.2">
      <c r="A606">
        <v>1963</v>
      </c>
      <c r="B606">
        <v>2</v>
      </c>
      <c r="C606" t="str">
        <f t="shared" si="9"/>
        <v>1963-02</v>
      </c>
      <c r="D606">
        <v>10130</v>
      </c>
      <c r="E606">
        <v>0.12669175071615801</v>
      </c>
    </row>
    <row r="607" spans="1:5" x14ac:dyDescent="0.2">
      <c r="A607">
        <v>1963</v>
      </c>
      <c r="B607">
        <v>3</v>
      </c>
      <c r="C607" t="str">
        <f t="shared" si="9"/>
        <v>1963-03</v>
      </c>
      <c r="D607">
        <v>11313</v>
      </c>
      <c r="E607">
        <v>0.14148704598735401</v>
      </c>
    </row>
    <row r="608" spans="1:5" x14ac:dyDescent="0.2">
      <c r="A608">
        <v>1963</v>
      </c>
      <c r="B608">
        <v>4</v>
      </c>
      <c r="C608" t="str">
        <f t="shared" si="9"/>
        <v>1963-04</v>
      </c>
      <c r="D608">
        <v>10818</v>
      </c>
      <c r="E608">
        <v>0.13529628422975301</v>
      </c>
    </row>
    <row r="609" spans="1:5" x14ac:dyDescent="0.2">
      <c r="A609">
        <v>1963</v>
      </c>
      <c r="B609">
        <v>5</v>
      </c>
      <c r="C609" t="str">
        <f t="shared" si="9"/>
        <v>1963-05</v>
      </c>
      <c r="D609">
        <v>11165</v>
      </c>
      <c r="E609">
        <v>0.13963607075477799</v>
      </c>
    </row>
    <row r="610" spans="1:5" x14ac:dyDescent="0.2">
      <c r="A610">
        <v>1963</v>
      </c>
      <c r="B610">
        <v>6</v>
      </c>
      <c r="C610" t="str">
        <f t="shared" si="9"/>
        <v>1963-06</v>
      </c>
      <c r="D610">
        <v>11230</v>
      </c>
      <c r="E610">
        <v>0.140448999066383</v>
      </c>
    </row>
    <row r="611" spans="1:5" x14ac:dyDescent="0.2">
      <c r="A611">
        <v>1963</v>
      </c>
      <c r="B611">
        <v>7</v>
      </c>
      <c r="C611" t="str">
        <f t="shared" si="9"/>
        <v>1963-07</v>
      </c>
      <c r="D611">
        <v>11870</v>
      </c>
      <c r="E611">
        <v>0.148453216288331</v>
      </c>
    </row>
    <row r="612" spans="1:5" x14ac:dyDescent="0.2">
      <c r="A612">
        <v>1963</v>
      </c>
      <c r="B612">
        <v>8</v>
      </c>
      <c r="C612" t="str">
        <f t="shared" si="9"/>
        <v>1963-08</v>
      </c>
      <c r="D612">
        <v>11787</v>
      </c>
      <c r="E612">
        <v>0.14741516936735999</v>
      </c>
    </row>
    <row r="613" spans="1:5" x14ac:dyDescent="0.2">
      <c r="A613">
        <v>1963</v>
      </c>
      <c r="B613">
        <v>9</v>
      </c>
      <c r="C613" t="str">
        <f t="shared" si="9"/>
        <v>1963-09</v>
      </c>
      <c r="D613">
        <v>12050</v>
      </c>
      <c r="E613">
        <v>0.150704402382005</v>
      </c>
    </row>
    <row r="614" spans="1:5" x14ac:dyDescent="0.2">
      <c r="A614">
        <v>1963</v>
      </c>
      <c r="B614">
        <v>10</v>
      </c>
      <c r="C614" t="str">
        <f t="shared" si="9"/>
        <v>1963-10</v>
      </c>
      <c r="D614">
        <v>11669</v>
      </c>
      <c r="E614">
        <v>0.145939391817063</v>
      </c>
    </row>
    <row r="615" spans="1:5" x14ac:dyDescent="0.2">
      <c r="A615">
        <v>1963</v>
      </c>
      <c r="B615">
        <v>11</v>
      </c>
      <c r="C615" t="str">
        <f t="shared" si="9"/>
        <v>1963-11</v>
      </c>
      <c r="D615">
        <v>10812</v>
      </c>
      <c r="E615">
        <v>0.13522124469329699</v>
      </c>
    </row>
    <row r="616" spans="1:5" x14ac:dyDescent="0.2">
      <c r="A616">
        <v>1963</v>
      </c>
      <c r="B616">
        <v>12</v>
      </c>
      <c r="C616" t="str">
        <f t="shared" si="9"/>
        <v>1963-12</v>
      </c>
      <c r="D616">
        <v>11169</v>
      </c>
      <c r="E616">
        <v>0.139686097112416</v>
      </c>
    </row>
    <row r="617" spans="1:5" x14ac:dyDescent="0.2">
      <c r="A617">
        <v>1964</v>
      </c>
      <c r="B617">
        <v>1</v>
      </c>
      <c r="C617" t="str">
        <f t="shared" si="9"/>
        <v>1964-01</v>
      </c>
      <c r="D617">
        <v>11373</v>
      </c>
      <c r="E617">
        <v>0.14223744135191199</v>
      </c>
    </row>
    <row r="618" spans="1:5" x14ac:dyDescent="0.2">
      <c r="A618">
        <v>1964</v>
      </c>
      <c r="B618">
        <v>2</v>
      </c>
      <c r="C618" t="str">
        <f t="shared" si="9"/>
        <v>1964-02</v>
      </c>
      <c r="D618">
        <v>10750</v>
      </c>
      <c r="E618">
        <v>0.13444583614992101</v>
      </c>
    </row>
    <row r="619" spans="1:5" x14ac:dyDescent="0.2">
      <c r="A619">
        <v>1964</v>
      </c>
      <c r="B619">
        <v>3</v>
      </c>
      <c r="C619" t="str">
        <f t="shared" si="9"/>
        <v>1964-03</v>
      </c>
      <c r="D619">
        <v>11258</v>
      </c>
      <c r="E619">
        <v>0.140799183569843</v>
      </c>
    </row>
    <row r="620" spans="1:5" x14ac:dyDescent="0.2">
      <c r="A620">
        <v>1964</v>
      </c>
      <c r="B620">
        <v>4</v>
      </c>
      <c r="C620" t="str">
        <f t="shared" si="9"/>
        <v>1964-04</v>
      </c>
      <c r="D620">
        <v>10758</v>
      </c>
      <c r="E620">
        <v>0.134545888865195</v>
      </c>
    </row>
    <row r="621" spans="1:5" x14ac:dyDescent="0.2">
      <c r="A621">
        <v>1964</v>
      </c>
      <c r="B621">
        <v>5</v>
      </c>
      <c r="C621" t="str">
        <f t="shared" si="9"/>
        <v>1964-05</v>
      </c>
      <c r="D621">
        <v>11380</v>
      </c>
      <c r="E621">
        <v>0.142324987477777</v>
      </c>
    </row>
    <row r="622" spans="1:5" x14ac:dyDescent="0.2">
      <c r="A622">
        <v>1964</v>
      </c>
      <c r="B622">
        <v>6</v>
      </c>
      <c r="C622" t="str">
        <f t="shared" si="9"/>
        <v>1964-06</v>
      </c>
      <c r="D622">
        <v>11605</v>
      </c>
      <c r="E622">
        <v>0.14513897009486801</v>
      </c>
    </row>
    <row r="623" spans="1:5" x14ac:dyDescent="0.2">
      <c r="A623">
        <v>1964</v>
      </c>
      <c r="B623">
        <v>7</v>
      </c>
      <c r="C623" t="str">
        <f t="shared" si="9"/>
        <v>1964-07</v>
      </c>
      <c r="D623">
        <v>12030</v>
      </c>
      <c r="E623">
        <v>0.150454270593819</v>
      </c>
    </row>
    <row r="624" spans="1:5" x14ac:dyDescent="0.2">
      <c r="A624">
        <v>1964</v>
      </c>
      <c r="B624">
        <v>8</v>
      </c>
      <c r="C624" t="str">
        <f t="shared" si="9"/>
        <v>1964-08</v>
      </c>
      <c r="D624">
        <v>11632</v>
      </c>
      <c r="E624">
        <v>0.14547664800891899</v>
      </c>
    </row>
    <row r="625" spans="1:5" x14ac:dyDescent="0.2">
      <c r="A625">
        <v>1964</v>
      </c>
      <c r="B625">
        <v>9</v>
      </c>
      <c r="C625" t="str">
        <f t="shared" si="9"/>
        <v>1964-09</v>
      </c>
      <c r="D625">
        <v>11751</v>
      </c>
      <c r="E625">
        <v>0.14696493214862499</v>
      </c>
    </row>
    <row r="626" spans="1:5" x14ac:dyDescent="0.2">
      <c r="A626">
        <v>1964</v>
      </c>
      <c r="B626">
        <v>10</v>
      </c>
      <c r="C626" t="str">
        <f t="shared" si="9"/>
        <v>1964-10</v>
      </c>
      <c r="D626">
        <v>11687</v>
      </c>
      <c r="E626">
        <v>0.14616451042643</v>
      </c>
    </row>
    <row r="627" spans="1:5" x14ac:dyDescent="0.2">
      <c r="A627">
        <v>1964</v>
      </c>
      <c r="B627">
        <v>11</v>
      </c>
      <c r="C627" t="str">
        <f t="shared" si="9"/>
        <v>1964-11</v>
      </c>
      <c r="D627">
        <v>10874</v>
      </c>
      <c r="E627">
        <v>0.13599665323667401</v>
      </c>
    </row>
    <row r="628" spans="1:5" x14ac:dyDescent="0.2">
      <c r="A628">
        <v>1964</v>
      </c>
      <c r="B628">
        <v>12</v>
      </c>
      <c r="C628" t="str">
        <f t="shared" si="9"/>
        <v>1964-12</v>
      </c>
      <c r="D628">
        <v>11033</v>
      </c>
      <c r="E628">
        <v>0.13798520095275199</v>
      </c>
    </row>
    <row r="629" spans="1:5" x14ac:dyDescent="0.2">
      <c r="A629">
        <v>1965</v>
      </c>
      <c r="B629">
        <v>1</v>
      </c>
      <c r="C629" t="str">
        <f t="shared" si="9"/>
        <v>1965-01</v>
      </c>
      <c r="D629">
        <v>10696</v>
      </c>
      <c r="E629">
        <v>0.13377048032181901</v>
      </c>
    </row>
    <row r="630" spans="1:5" x14ac:dyDescent="0.2">
      <c r="A630">
        <v>1965</v>
      </c>
      <c r="B630">
        <v>2</v>
      </c>
      <c r="C630" t="str">
        <f t="shared" si="9"/>
        <v>1965-02</v>
      </c>
      <c r="D630">
        <v>9892</v>
      </c>
      <c r="E630">
        <v>0.12371518243674599</v>
      </c>
    </row>
    <row r="631" spans="1:5" x14ac:dyDescent="0.2">
      <c r="A631">
        <v>1965</v>
      </c>
      <c r="B631">
        <v>3</v>
      </c>
      <c r="C631" t="str">
        <f t="shared" si="9"/>
        <v>1965-03</v>
      </c>
      <c r="D631">
        <v>10750</v>
      </c>
      <c r="E631">
        <v>0.13444583614992101</v>
      </c>
    </row>
    <row r="632" spans="1:5" x14ac:dyDescent="0.2">
      <c r="A632">
        <v>1965</v>
      </c>
      <c r="B632">
        <v>4</v>
      </c>
      <c r="C632" t="str">
        <f t="shared" si="9"/>
        <v>1965-04</v>
      </c>
      <c r="D632">
        <v>9955</v>
      </c>
      <c r="E632">
        <v>0.124503097569531</v>
      </c>
    </row>
    <row r="633" spans="1:5" x14ac:dyDescent="0.2">
      <c r="A633">
        <v>1965</v>
      </c>
      <c r="B633">
        <v>5</v>
      </c>
      <c r="C633" t="str">
        <f t="shared" si="9"/>
        <v>1965-05</v>
      </c>
      <c r="D633">
        <v>10612</v>
      </c>
      <c r="E633">
        <v>0.13271992681143799</v>
      </c>
    </row>
    <row r="634" spans="1:5" x14ac:dyDescent="0.2">
      <c r="A634">
        <v>1965</v>
      </c>
      <c r="B634">
        <v>6</v>
      </c>
      <c r="C634" t="str">
        <f t="shared" si="9"/>
        <v>1965-06</v>
      </c>
      <c r="D634">
        <v>10595</v>
      </c>
      <c r="E634">
        <v>0.13250731479148001</v>
      </c>
    </row>
    <row r="635" spans="1:5" x14ac:dyDescent="0.2">
      <c r="A635">
        <v>1965</v>
      </c>
      <c r="B635">
        <v>7</v>
      </c>
      <c r="C635" t="str">
        <f t="shared" si="9"/>
        <v>1965-07</v>
      </c>
      <c r="D635">
        <v>11629</v>
      </c>
      <c r="E635">
        <v>0.145439128240691</v>
      </c>
    </row>
    <row r="636" spans="1:5" x14ac:dyDescent="0.2">
      <c r="A636">
        <v>1965</v>
      </c>
      <c r="B636">
        <v>8</v>
      </c>
      <c r="C636" t="str">
        <f t="shared" si="9"/>
        <v>1965-08</v>
      </c>
      <c r="D636">
        <v>11711</v>
      </c>
      <c r="E636">
        <v>0.14646466857225399</v>
      </c>
    </row>
    <row r="637" spans="1:5" x14ac:dyDescent="0.2">
      <c r="A637">
        <v>1965</v>
      </c>
      <c r="B637">
        <v>9</v>
      </c>
      <c r="C637" t="str">
        <f t="shared" si="9"/>
        <v>1965-09</v>
      </c>
      <c r="D637">
        <v>11087</v>
      </c>
      <c r="E637">
        <v>0.13866055678085301</v>
      </c>
    </row>
    <row r="638" spans="1:5" x14ac:dyDescent="0.2">
      <c r="A638">
        <v>1965</v>
      </c>
      <c r="B638">
        <v>10</v>
      </c>
      <c r="C638" t="str">
        <f t="shared" si="9"/>
        <v>1965-10</v>
      </c>
      <c r="D638">
        <v>10981</v>
      </c>
      <c r="E638">
        <v>0.137334858303468</v>
      </c>
    </row>
    <row r="639" spans="1:5" x14ac:dyDescent="0.2">
      <c r="A639">
        <v>1965</v>
      </c>
      <c r="B639">
        <v>11</v>
      </c>
      <c r="C639" t="str">
        <f t="shared" si="9"/>
        <v>1965-11</v>
      </c>
      <c r="D639">
        <v>10189</v>
      </c>
      <c r="E639">
        <v>0.12742963949130601</v>
      </c>
    </row>
    <row r="640" spans="1:5" x14ac:dyDescent="0.2">
      <c r="A640">
        <v>1965</v>
      </c>
      <c r="B640">
        <v>12</v>
      </c>
      <c r="C640" t="str">
        <f t="shared" si="9"/>
        <v>1965-12</v>
      </c>
      <c r="D640">
        <v>10620</v>
      </c>
      <c r="E640">
        <v>0.13281997952671301</v>
      </c>
    </row>
    <row r="641" spans="1:5" x14ac:dyDescent="0.2">
      <c r="A641">
        <v>1966</v>
      </c>
      <c r="B641">
        <v>1</v>
      </c>
      <c r="C641" t="str">
        <f t="shared" si="9"/>
        <v>1966-01</v>
      </c>
      <c r="D641">
        <v>10359</v>
      </c>
      <c r="E641">
        <v>0.12955575969088701</v>
      </c>
    </row>
    <row r="642" spans="1:5" x14ac:dyDescent="0.2">
      <c r="A642">
        <v>1966</v>
      </c>
      <c r="B642">
        <v>2</v>
      </c>
      <c r="C642" t="str">
        <f t="shared" si="9"/>
        <v>1966-02</v>
      </c>
      <c r="D642">
        <v>9381</v>
      </c>
      <c r="E642">
        <v>0.117324315248596</v>
      </c>
    </row>
    <row r="643" spans="1:5" x14ac:dyDescent="0.2">
      <c r="A643">
        <v>1966</v>
      </c>
      <c r="B643">
        <v>3</v>
      </c>
      <c r="C643" t="str">
        <f t="shared" ref="C643:C706" si="10">TEXT(A643,"0000")&amp;"-"&amp;TEXT(B643,"00")</f>
        <v>1966-03</v>
      </c>
      <c r="D643">
        <v>10683</v>
      </c>
      <c r="E643">
        <v>0.13360789465949799</v>
      </c>
    </row>
    <row r="644" spans="1:5" x14ac:dyDescent="0.2">
      <c r="A644">
        <v>1966</v>
      </c>
      <c r="B644">
        <v>4</v>
      </c>
      <c r="C644" t="str">
        <f t="shared" si="10"/>
        <v>1966-04</v>
      </c>
      <c r="D644">
        <v>10186</v>
      </c>
      <c r="E644">
        <v>0.12739211972307901</v>
      </c>
    </row>
    <row r="645" spans="1:5" x14ac:dyDescent="0.2">
      <c r="A645">
        <v>1966</v>
      </c>
      <c r="B645">
        <v>5</v>
      </c>
      <c r="C645" t="str">
        <f t="shared" si="10"/>
        <v>1966-05</v>
      </c>
      <c r="D645">
        <v>10209</v>
      </c>
      <c r="E645">
        <v>0.12767977127949201</v>
      </c>
    </row>
    <row r="646" spans="1:5" x14ac:dyDescent="0.2">
      <c r="A646">
        <v>1966</v>
      </c>
      <c r="B646">
        <v>6</v>
      </c>
      <c r="C646" t="str">
        <f t="shared" si="10"/>
        <v>1966-06</v>
      </c>
      <c r="D646">
        <v>10341</v>
      </c>
      <c r="E646">
        <v>0.12933064108151901</v>
      </c>
    </row>
    <row r="647" spans="1:5" x14ac:dyDescent="0.2">
      <c r="A647">
        <v>1966</v>
      </c>
      <c r="B647">
        <v>7</v>
      </c>
      <c r="C647" t="str">
        <f t="shared" si="10"/>
        <v>1966-07</v>
      </c>
      <c r="D647">
        <v>10636</v>
      </c>
      <c r="E647">
        <v>0.133020084957261</v>
      </c>
    </row>
    <row r="648" spans="1:5" x14ac:dyDescent="0.2">
      <c r="A648">
        <v>1966</v>
      </c>
      <c r="B648">
        <v>8</v>
      </c>
      <c r="C648" t="str">
        <f t="shared" si="10"/>
        <v>1966-08</v>
      </c>
      <c r="D648">
        <v>10919</v>
      </c>
      <c r="E648">
        <v>0.13655944976009199</v>
      </c>
    </row>
    <row r="649" spans="1:5" x14ac:dyDescent="0.2">
      <c r="A649">
        <v>1966</v>
      </c>
      <c r="B649">
        <v>9</v>
      </c>
      <c r="C649" t="str">
        <f t="shared" si="10"/>
        <v>1966-09</v>
      </c>
      <c r="D649">
        <v>11187</v>
      </c>
      <c r="E649">
        <v>0.139911215721783</v>
      </c>
    </row>
    <row r="650" spans="1:5" x14ac:dyDescent="0.2">
      <c r="A650">
        <v>1966</v>
      </c>
      <c r="B650">
        <v>10</v>
      </c>
      <c r="C650" t="str">
        <f t="shared" si="10"/>
        <v>1966-10</v>
      </c>
      <c r="D650">
        <v>10956</v>
      </c>
      <c r="E650">
        <v>0.137022193568236</v>
      </c>
    </row>
    <row r="651" spans="1:5" x14ac:dyDescent="0.2">
      <c r="A651">
        <v>1966</v>
      </c>
      <c r="B651">
        <v>11</v>
      </c>
      <c r="C651" t="str">
        <f t="shared" si="10"/>
        <v>1966-11</v>
      </c>
      <c r="D651">
        <v>10442</v>
      </c>
      <c r="E651">
        <v>0.13059380661185799</v>
      </c>
    </row>
    <row r="652" spans="1:5" x14ac:dyDescent="0.2">
      <c r="A652">
        <v>1966</v>
      </c>
      <c r="B652">
        <v>12</v>
      </c>
      <c r="C652" t="str">
        <f t="shared" si="10"/>
        <v>1966-12</v>
      </c>
      <c r="D652">
        <v>10492</v>
      </c>
      <c r="E652">
        <v>0.131219136082323</v>
      </c>
    </row>
    <row r="653" spans="1:5" x14ac:dyDescent="0.2">
      <c r="A653">
        <v>1967</v>
      </c>
      <c r="B653">
        <v>1</v>
      </c>
      <c r="C653" t="str">
        <f t="shared" si="10"/>
        <v>1967-01</v>
      </c>
      <c r="D653">
        <v>10461</v>
      </c>
      <c r="E653">
        <v>0.130831431810635</v>
      </c>
    </row>
    <row r="654" spans="1:5" x14ac:dyDescent="0.2">
      <c r="A654">
        <v>1967</v>
      </c>
      <c r="B654">
        <v>2</v>
      </c>
      <c r="C654" t="str">
        <f t="shared" si="10"/>
        <v>1967-02</v>
      </c>
      <c r="D654">
        <v>9504</v>
      </c>
      <c r="E654">
        <v>0.118862625745939</v>
      </c>
    </row>
    <row r="655" spans="1:5" x14ac:dyDescent="0.2">
      <c r="A655">
        <v>1967</v>
      </c>
      <c r="B655">
        <v>3</v>
      </c>
      <c r="C655" t="str">
        <f t="shared" si="10"/>
        <v>1967-03</v>
      </c>
      <c r="D655">
        <v>10517</v>
      </c>
      <c r="E655">
        <v>0.131531800817555</v>
      </c>
    </row>
    <row r="656" spans="1:5" x14ac:dyDescent="0.2">
      <c r="A656">
        <v>1967</v>
      </c>
      <c r="B656">
        <v>4</v>
      </c>
      <c r="C656" t="str">
        <f t="shared" si="10"/>
        <v>1967-04</v>
      </c>
      <c r="D656">
        <v>9477</v>
      </c>
      <c r="E656">
        <v>0.11852494783188799</v>
      </c>
    </row>
    <row r="657" spans="1:5" x14ac:dyDescent="0.2">
      <c r="A657">
        <v>1967</v>
      </c>
      <c r="B657">
        <v>5</v>
      </c>
      <c r="C657" t="str">
        <f t="shared" si="10"/>
        <v>1967-05</v>
      </c>
      <c r="D657">
        <v>10427</v>
      </c>
      <c r="E657">
        <v>0.13040620777071901</v>
      </c>
    </row>
    <row r="658" spans="1:5" x14ac:dyDescent="0.2">
      <c r="A658">
        <v>1967</v>
      </c>
      <c r="B658">
        <v>6</v>
      </c>
      <c r="C658" t="str">
        <f t="shared" si="10"/>
        <v>1967-06</v>
      </c>
      <c r="D658">
        <v>10197</v>
      </c>
      <c r="E658">
        <v>0.127529692206581</v>
      </c>
    </row>
    <row r="659" spans="1:5" x14ac:dyDescent="0.2">
      <c r="A659">
        <v>1967</v>
      </c>
      <c r="B659">
        <v>7</v>
      </c>
      <c r="C659" t="str">
        <f t="shared" si="10"/>
        <v>1967-07</v>
      </c>
      <c r="D659">
        <v>11126</v>
      </c>
      <c r="E659">
        <v>0.139148313767816</v>
      </c>
    </row>
    <row r="660" spans="1:5" x14ac:dyDescent="0.2">
      <c r="A660">
        <v>1967</v>
      </c>
      <c r="B660">
        <v>8</v>
      </c>
      <c r="C660" t="str">
        <f t="shared" si="10"/>
        <v>1967-08</v>
      </c>
      <c r="D660">
        <v>10785</v>
      </c>
      <c r="E660">
        <v>0.13488356677924601</v>
      </c>
    </row>
    <row r="661" spans="1:5" x14ac:dyDescent="0.2">
      <c r="A661">
        <v>1967</v>
      </c>
      <c r="B661">
        <v>9</v>
      </c>
      <c r="C661" t="str">
        <f t="shared" si="10"/>
        <v>1967-09</v>
      </c>
      <c r="D661">
        <v>10719</v>
      </c>
      <c r="E661">
        <v>0.13405813187823301</v>
      </c>
    </row>
    <row r="662" spans="1:5" x14ac:dyDescent="0.2">
      <c r="A662">
        <v>1967</v>
      </c>
      <c r="B662">
        <v>10</v>
      </c>
      <c r="C662" t="str">
        <f t="shared" si="10"/>
        <v>1967-10</v>
      </c>
      <c r="D662">
        <v>10732</v>
      </c>
      <c r="E662">
        <v>0.13422071754055401</v>
      </c>
    </row>
    <row r="663" spans="1:5" x14ac:dyDescent="0.2">
      <c r="A663">
        <v>1967</v>
      </c>
      <c r="B663">
        <v>11</v>
      </c>
      <c r="C663" t="str">
        <f t="shared" si="10"/>
        <v>1967-11</v>
      </c>
      <c r="D663">
        <v>10022</v>
      </c>
      <c r="E663">
        <v>0.125341039059954</v>
      </c>
    </row>
    <row r="664" spans="1:5" x14ac:dyDescent="0.2">
      <c r="A664">
        <v>1967</v>
      </c>
      <c r="B664">
        <v>12</v>
      </c>
      <c r="C664" t="str">
        <f t="shared" si="10"/>
        <v>1967-12</v>
      </c>
      <c r="D664">
        <v>10062</v>
      </c>
      <c r="E664">
        <v>0.12584130263632601</v>
      </c>
    </row>
    <row r="665" spans="1:5" x14ac:dyDescent="0.2">
      <c r="A665">
        <v>1968</v>
      </c>
      <c r="B665">
        <v>1</v>
      </c>
      <c r="C665" t="str">
        <f t="shared" si="10"/>
        <v>1968-01</v>
      </c>
      <c r="D665">
        <v>9901</v>
      </c>
      <c r="E665">
        <v>0.12382774174143001</v>
      </c>
    </row>
    <row r="666" spans="1:5" x14ac:dyDescent="0.2">
      <c r="A666">
        <v>1968</v>
      </c>
      <c r="B666">
        <v>2</v>
      </c>
      <c r="C666" t="str">
        <f t="shared" si="10"/>
        <v>1968-02</v>
      </c>
      <c r="D666">
        <v>9589</v>
      </c>
      <c r="E666">
        <v>0.119925685845729</v>
      </c>
    </row>
    <row r="667" spans="1:5" x14ac:dyDescent="0.2">
      <c r="A667">
        <v>1968</v>
      </c>
      <c r="B667">
        <v>3</v>
      </c>
      <c r="C667" t="str">
        <f t="shared" si="10"/>
        <v>1968-03</v>
      </c>
      <c r="D667">
        <v>9967</v>
      </c>
      <c r="E667">
        <v>0.12465317664244301</v>
      </c>
    </row>
    <row r="668" spans="1:5" x14ac:dyDescent="0.2">
      <c r="A668">
        <v>1968</v>
      </c>
      <c r="B668">
        <v>4</v>
      </c>
      <c r="C668" t="str">
        <f t="shared" si="10"/>
        <v>1968-04</v>
      </c>
      <c r="D668">
        <v>9917</v>
      </c>
      <c r="E668">
        <v>0.124027847171978</v>
      </c>
    </row>
    <row r="669" spans="1:5" x14ac:dyDescent="0.2">
      <c r="A669">
        <v>1968</v>
      </c>
      <c r="B669">
        <v>5</v>
      </c>
      <c r="C669" t="str">
        <f t="shared" si="10"/>
        <v>1968-05</v>
      </c>
      <c r="D669">
        <v>10499</v>
      </c>
      <c r="E669">
        <v>0.131306682208188</v>
      </c>
    </row>
    <row r="670" spans="1:5" x14ac:dyDescent="0.2">
      <c r="A670">
        <v>1968</v>
      </c>
      <c r="B670">
        <v>6</v>
      </c>
      <c r="C670" t="str">
        <f t="shared" si="10"/>
        <v>1968-06</v>
      </c>
      <c r="D670">
        <v>10491</v>
      </c>
      <c r="E670">
        <v>0.13120662949291401</v>
      </c>
    </row>
    <row r="671" spans="1:5" x14ac:dyDescent="0.2">
      <c r="A671">
        <v>1968</v>
      </c>
      <c r="B671">
        <v>7</v>
      </c>
      <c r="C671" t="str">
        <f t="shared" si="10"/>
        <v>1968-07</v>
      </c>
      <c r="D671">
        <v>10871</v>
      </c>
      <c r="E671">
        <v>0.13595913346844599</v>
      </c>
    </row>
    <row r="672" spans="1:5" x14ac:dyDescent="0.2">
      <c r="A672">
        <v>1968</v>
      </c>
      <c r="B672">
        <v>8</v>
      </c>
      <c r="C672" t="str">
        <f t="shared" si="10"/>
        <v>1968-08</v>
      </c>
      <c r="D672">
        <v>11107</v>
      </c>
      <c r="E672">
        <v>0.13891068856903899</v>
      </c>
    </row>
    <row r="673" spans="1:5" x14ac:dyDescent="0.2">
      <c r="A673">
        <v>1968</v>
      </c>
      <c r="B673">
        <v>9</v>
      </c>
      <c r="C673" t="str">
        <f t="shared" si="10"/>
        <v>1968-09</v>
      </c>
      <c r="D673">
        <v>10727</v>
      </c>
      <c r="E673">
        <v>0.13415818459350701</v>
      </c>
    </row>
    <row r="674" spans="1:5" x14ac:dyDescent="0.2">
      <c r="A674">
        <v>1968</v>
      </c>
      <c r="B674">
        <v>10</v>
      </c>
      <c r="C674" t="str">
        <f t="shared" si="10"/>
        <v>1968-10</v>
      </c>
      <c r="D674">
        <v>10818</v>
      </c>
      <c r="E674">
        <v>0.13529628422975301</v>
      </c>
    </row>
    <row r="675" spans="1:5" x14ac:dyDescent="0.2">
      <c r="A675">
        <v>1968</v>
      </c>
      <c r="B675">
        <v>11</v>
      </c>
      <c r="C675" t="str">
        <f t="shared" si="10"/>
        <v>1968-11</v>
      </c>
      <c r="D675">
        <v>10266</v>
      </c>
      <c r="E675">
        <v>0.128392646875822</v>
      </c>
    </row>
    <row r="676" spans="1:5" x14ac:dyDescent="0.2">
      <c r="A676">
        <v>1968</v>
      </c>
      <c r="B676">
        <v>12</v>
      </c>
      <c r="C676" t="str">
        <f t="shared" si="10"/>
        <v>1968-12</v>
      </c>
      <c r="D676">
        <v>10882</v>
      </c>
      <c r="E676">
        <v>0.136096705951948</v>
      </c>
    </row>
    <row r="677" spans="1:5" x14ac:dyDescent="0.2">
      <c r="A677">
        <v>1969</v>
      </c>
      <c r="B677">
        <v>1</v>
      </c>
      <c r="C677" t="str">
        <f t="shared" si="10"/>
        <v>1969-01</v>
      </c>
      <c r="D677">
        <v>10785</v>
      </c>
      <c r="E677">
        <v>0.13488356677924601</v>
      </c>
    </row>
    <row r="678" spans="1:5" x14ac:dyDescent="0.2">
      <c r="A678">
        <v>1969</v>
      </c>
      <c r="B678">
        <v>2</v>
      </c>
      <c r="C678" t="str">
        <f t="shared" si="10"/>
        <v>1969-02</v>
      </c>
      <c r="D678">
        <v>9811</v>
      </c>
      <c r="E678">
        <v>0.12270214869459301</v>
      </c>
    </row>
    <row r="679" spans="1:5" x14ac:dyDescent="0.2">
      <c r="A679">
        <v>1969</v>
      </c>
      <c r="B679">
        <v>3</v>
      </c>
      <c r="C679" t="str">
        <f t="shared" si="10"/>
        <v>1969-03</v>
      </c>
      <c r="D679">
        <v>10539</v>
      </c>
      <c r="E679">
        <v>0.13180694578456001</v>
      </c>
    </row>
    <row r="680" spans="1:5" x14ac:dyDescent="0.2">
      <c r="A680">
        <v>1969</v>
      </c>
      <c r="B680">
        <v>4</v>
      </c>
      <c r="C680" t="str">
        <f t="shared" si="10"/>
        <v>1969-04</v>
      </c>
      <c r="D680">
        <v>9925</v>
      </c>
      <c r="E680">
        <v>0.12412789988725299</v>
      </c>
    </row>
    <row r="681" spans="1:5" x14ac:dyDescent="0.2">
      <c r="A681">
        <v>1969</v>
      </c>
      <c r="B681">
        <v>5</v>
      </c>
      <c r="C681" t="str">
        <f t="shared" si="10"/>
        <v>1969-05</v>
      </c>
      <c r="D681">
        <v>10357</v>
      </c>
      <c r="E681">
        <v>0.129530746512068</v>
      </c>
    </row>
    <row r="682" spans="1:5" x14ac:dyDescent="0.2">
      <c r="A682">
        <v>1969</v>
      </c>
      <c r="B682">
        <v>6</v>
      </c>
      <c r="C682" t="str">
        <f t="shared" si="10"/>
        <v>1969-06</v>
      </c>
      <c r="D682">
        <v>10387</v>
      </c>
      <c r="E682">
        <v>0.12990594419434701</v>
      </c>
    </row>
    <row r="683" spans="1:5" x14ac:dyDescent="0.2">
      <c r="A683">
        <v>1969</v>
      </c>
      <c r="B683">
        <v>7</v>
      </c>
      <c r="C683" t="str">
        <f t="shared" si="10"/>
        <v>1969-07</v>
      </c>
      <c r="D683">
        <v>11192</v>
      </c>
      <c r="E683">
        <v>0.139973748668829</v>
      </c>
    </row>
    <row r="684" spans="1:5" x14ac:dyDescent="0.2">
      <c r="A684">
        <v>1969</v>
      </c>
      <c r="B684">
        <v>8</v>
      </c>
      <c r="C684" t="str">
        <f t="shared" si="10"/>
        <v>1969-08</v>
      </c>
      <c r="D684">
        <v>11316</v>
      </c>
      <c r="E684">
        <v>0.141524565755582</v>
      </c>
    </row>
    <row r="685" spans="1:5" x14ac:dyDescent="0.2">
      <c r="A685">
        <v>1969</v>
      </c>
      <c r="B685">
        <v>9</v>
      </c>
      <c r="C685" t="str">
        <f t="shared" si="10"/>
        <v>1969-09</v>
      </c>
      <c r="D685">
        <v>10993</v>
      </c>
      <c r="E685">
        <v>0.13748493737638001</v>
      </c>
    </row>
    <row r="686" spans="1:5" x14ac:dyDescent="0.2">
      <c r="A686">
        <v>1969</v>
      </c>
      <c r="B686">
        <v>10</v>
      </c>
      <c r="C686" t="str">
        <f t="shared" si="10"/>
        <v>1969-10</v>
      </c>
      <c r="D686">
        <v>11118</v>
      </c>
      <c r="E686">
        <v>0.139048261052542</v>
      </c>
    </row>
    <row r="687" spans="1:5" x14ac:dyDescent="0.2">
      <c r="A687">
        <v>1969</v>
      </c>
      <c r="B687">
        <v>11</v>
      </c>
      <c r="C687" t="str">
        <f t="shared" si="10"/>
        <v>1969-11</v>
      </c>
      <c r="D687">
        <v>10846</v>
      </c>
      <c r="E687">
        <v>0.13564646873321301</v>
      </c>
    </row>
    <row r="688" spans="1:5" x14ac:dyDescent="0.2">
      <c r="A688">
        <v>1969</v>
      </c>
      <c r="B688">
        <v>12</v>
      </c>
      <c r="C688" t="str">
        <f t="shared" si="10"/>
        <v>1969-12</v>
      </c>
      <c r="D688">
        <v>11238</v>
      </c>
      <c r="E688">
        <v>0.140549051781657</v>
      </c>
    </row>
    <row r="689" spans="1:5" x14ac:dyDescent="0.2">
      <c r="A689">
        <v>1970</v>
      </c>
      <c r="B689">
        <v>1</v>
      </c>
      <c r="C689" t="str">
        <f t="shared" si="10"/>
        <v>1970-01</v>
      </c>
      <c r="D689">
        <v>11238</v>
      </c>
      <c r="E689">
        <v>0.140549051781657</v>
      </c>
    </row>
    <row r="690" spans="1:5" x14ac:dyDescent="0.2">
      <c r="A690">
        <v>1970</v>
      </c>
      <c r="B690">
        <v>2</v>
      </c>
      <c r="C690" t="str">
        <f t="shared" si="10"/>
        <v>1970-02</v>
      </c>
      <c r="D690">
        <v>10202</v>
      </c>
      <c r="E690">
        <v>0.127592225153627</v>
      </c>
    </row>
    <row r="691" spans="1:5" x14ac:dyDescent="0.2">
      <c r="A691">
        <v>1970</v>
      </c>
      <c r="B691">
        <v>3</v>
      </c>
      <c r="C691" t="str">
        <f t="shared" si="10"/>
        <v>1970-03</v>
      </c>
      <c r="D691">
        <v>11146</v>
      </c>
      <c r="E691">
        <v>0.139398445556002</v>
      </c>
    </row>
    <row r="692" spans="1:5" x14ac:dyDescent="0.2">
      <c r="A692">
        <v>1970</v>
      </c>
      <c r="B692">
        <v>4</v>
      </c>
      <c r="C692" t="str">
        <f t="shared" si="10"/>
        <v>1970-04</v>
      </c>
      <c r="D692">
        <v>10427</v>
      </c>
      <c r="E692">
        <v>0.13040620777071901</v>
      </c>
    </row>
    <row r="693" spans="1:5" x14ac:dyDescent="0.2">
      <c r="A693">
        <v>1970</v>
      </c>
      <c r="B693">
        <v>5</v>
      </c>
      <c r="C693" t="str">
        <f t="shared" si="10"/>
        <v>1970-05</v>
      </c>
      <c r="D693">
        <v>11091</v>
      </c>
      <c r="E693">
        <v>0.13871058313849099</v>
      </c>
    </row>
    <row r="694" spans="1:5" x14ac:dyDescent="0.2">
      <c r="A694">
        <v>1970</v>
      </c>
      <c r="B694">
        <v>6</v>
      </c>
      <c r="C694" t="str">
        <f t="shared" si="10"/>
        <v>1970-06</v>
      </c>
      <c r="D694">
        <v>11175</v>
      </c>
      <c r="E694">
        <v>0.13976113664887099</v>
      </c>
    </row>
    <row r="695" spans="1:5" x14ac:dyDescent="0.2">
      <c r="A695">
        <v>1970</v>
      </c>
      <c r="B695">
        <v>7</v>
      </c>
      <c r="C695" t="str">
        <f t="shared" si="10"/>
        <v>1970-07</v>
      </c>
      <c r="D695">
        <v>12041</v>
      </c>
      <c r="E695">
        <v>0.15059184307732101</v>
      </c>
    </row>
    <row r="696" spans="1:5" x14ac:dyDescent="0.2">
      <c r="A696">
        <v>1970</v>
      </c>
      <c r="B696">
        <v>8</v>
      </c>
      <c r="C696" t="str">
        <f t="shared" si="10"/>
        <v>1970-08</v>
      </c>
      <c r="D696">
        <v>12066</v>
      </c>
      <c r="E696">
        <v>0.15090450781255299</v>
      </c>
    </row>
    <row r="697" spans="1:5" x14ac:dyDescent="0.2">
      <c r="A697">
        <v>1970</v>
      </c>
      <c r="B697">
        <v>9</v>
      </c>
      <c r="C697" t="str">
        <f t="shared" si="10"/>
        <v>1970-09</v>
      </c>
      <c r="D697">
        <v>11752</v>
      </c>
      <c r="E697">
        <v>0.14697743873803501</v>
      </c>
    </row>
    <row r="698" spans="1:5" x14ac:dyDescent="0.2">
      <c r="A698">
        <v>1970</v>
      </c>
      <c r="B698">
        <v>10</v>
      </c>
      <c r="C698" t="str">
        <f t="shared" si="10"/>
        <v>1970-10</v>
      </c>
      <c r="D698">
        <v>11797</v>
      </c>
      <c r="E698">
        <v>0.14754023526145299</v>
      </c>
    </row>
    <row r="699" spans="1:5" x14ac:dyDescent="0.2">
      <c r="A699">
        <v>1970</v>
      </c>
      <c r="B699">
        <v>11</v>
      </c>
      <c r="C699" t="str">
        <f t="shared" si="10"/>
        <v>1970-11</v>
      </c>
      <c r="D699">
        <v>11115</v>
      </c>
      <c r="E699">
        <v>0.13901074128431401</v>
      </c>
    </row>
    <row r="700" spans="1:5" x14ac:dyDescent="0.2">
      <c r="A700">
        <v>1970</v>
      </c>
      <c r="B700">
        <v>12</v>
      </c>
      <c r="C700" t="str">
        <f t="shared" si="10"/>
        <v>1970-12</v>
      </c>
      <c r="D700">
        <v>12019</v>
      </c>
      <c r="E700">
        <v>0.150316698110316</v>
      </c>
    </row>
    <row r="701" spans="1:5" x14ac:dyDescent="0.2">
      <c r="A701">
        <v>1971</v>
      </c>
      <c r="B701">
        <v>1</v>
      </c>
      <c r="C701" t="str">
        <f t="shared" si="10"/>
        <v>1971-01</v>
      </c>
      <c r="D701">
        <v>11450</v>
      </c>
      <c r="E701">
        <v>0.14320044873642801</v>
      </c>
    </row>
    <row r="702" spans="1:5" x14ac:dyDescent="0.2">
      <c r="A702">
        <v>1971</v>
      </c>
      <c r="B702">
        <v>2</v>
      </c>
      <c r="C702" t="str">
        <f t="shared" si="10"/>
        <v>1971-02</v>
      </c>
      <c r="D702">
        <v>10573</v>
      </c>
      <c r="E702">
        <v>0.132232169824476</v>
      </c>
    </row>
    <row r="703" spans="1:5" x14ac:dyDescent="0.2">
      <c r="A703">
        <v>1971</v>
      </c>
      <c r="B703">
        <v>3</v>
      </c>
      <c r="C703" t="str">
        <f t="shared" si="10"/>
        <v>1971-03</v>
      </c>
      <c r="D703">
        <v>11385</v>
      </c>
      <c r="E703">
        <v>0.142387520424823</v>
      </c>
    </row>
    <row r="704" spans="1:5" x14ac:dyDescent="0.2">
      <c r="A704">
        <v>1971</v>
      </c>
      <c r="B704">
        <v>4</v>
      </c>
      <c r="C704" t="str">
        <f t="shared" si="10"/>
        <v>1971-04</v>
      </c>
      <c r="D704">
        <v>10518</v>
      </c>
      <c r="E704">
        <v>0.13154430740696499</v>
      </c>
    </row>
    <row r="705" spans="1:5" x14ac:dyDescent="0.2">
      <c r="A705">
        <v>1971</v>
      </c>
      <c r="B705">
        <v>5</v>
      </c>
      <c r="C705" t="str">
        <f t="shared" si="10"/>
        <v>1971-05</v>
      </c>
      <c r="D705">
        <v>10564</v>
      </c>
      <c r="E705">
        <v>0.13211961051979201</v>
      </c>
    </row>
    <row r="706" spans="1:5" x14ac:dyDescent="0.2">
      <c r="A706">
        <v>1971</v>
      </c>
      <c r="B706">
        <v>6</v>
      </c>
      <c r="C706" t="str">
        <f t="shared" si="10"/>
        <v>1971-06</v>
      </c>
      <c r="D706">
        <v>10557</v>
      </c>
      <c r="E706">
        <v>0.13203206439392701</v>
      </c>
    </row>
    <row r="707" spans="1:5" x14ac:dyDescent="0.2">
      <c r="A707">
        <v>1971</v>
      </c>
      <c r="B707">
        <v>7</v>
      </c>
      <c r="C707" t="str">
        <f t="shared" ref="C707:C770" si="11">TEXT(A707,"0000")&amp;"-"&amp;TEXT(B707,"00")</f>
        <v>1971-07</v>
      </c>
      <c r="D707">
        <v>11160</v>
      </c>
      <c r="E707">
        <v>0.13957353780773199</v>
      </c>
    </row>
    <row r="708" spans="1:5" x14ac:dyDescent="0.2">
      <c r="A708">
        <v>1971</v>
      </c>
      <c r="B708">
        <v>8</v>
      </c>
      <c r="C708" t="str">
        <f t="shared" si="11"/>
        <v>1971-08</v>
      </c>
      <c r="D708">
        <v>11161</v>
      </c>
      <c r="E708">
        <v>0.13958604439714101</v>
      </c>
    </row>
    <row r="709" spans="1:5" x14ac:dyDescent="0.2">
      <c r="A709">
        <v>1971</v>
      </c>
      <c r="B709">
        <v>9</v>
      </c>
      <c r="C709" t="str">
        <f t="shared" si="11"/>
        <v>1971-09</v>
      </c>
      <c r="D709">
        <v>11485</v>
      </c>
      <c r="E709">
        <v>0.14363817936575299</v>
      </c>
    </row>
    <row r="710" spans="1:5" x14ac:dyDescent="0.2">
      <c r="A710">
        <v>1971</v>
      </c>
      <c r="B710">
        <v>10</v>
      </c>
      <c r="C710" t="str">
        <f t="shared" si="11"/>
        <v>1971-10</v>
      </c>
      <c r="D710">
        <v>10970</v>
      </c>
      <c r="E710">
        <v>0.13719728581996599</v>
      </c>
    </row>
    <row r="711" spans="1:5" x14ac:dyDescent="0.2">
      <c r="A711">
        <v>1971</v>
      </c>
      <c r="B711">
        <v>11</v>
      </c>
      <c r="C711" t="str">
        <f t="shared" si="11"/>
        <v>1971-11</v>
      </c>
      <c r="D711">
        <v>10316</v>
      </c>
      <c r="E711">
        <v>0.12901797634628701</v>
      </c>
    </row>
    <row r="712" spans="1:5" x14ac:dyDescent="0.2">
      <c r="A712">
        <v>1971</v>
      </c>
      <c r="B712">
        <v>12</v>
      </c>
      <c r="C712" t="str">
        <f t="shared" si="11"/>
        <v>1971-12</v>
      </c>
      <c r="D712">
        <v>10565</v>
      </c>
      <c r="E712">
        <v>0.132132117109201</v>
      </c>
    </row>
    <row r="713" spans="1:5" x14ac:dyDescent="0.2">
      <c r="A713">
        <v>1972</v>
      </c>
      <c r="B713">
        <v>1</v>
      </c>
      <c r="C713" t="str">
        <f t="shared" si="11"/>
        <v>1972-01</v>
      </c>
      <c r="D713">
        <v>10393</v>
      </c>
      <c r="E713">
        <v>0.129980983730803</v>
      </c>
    </row>
    <row r="714" spans="1:5" x14ac:dyDescent="0.2">
      <c r="A714">
        <v>1972</v>
      </c>
      <c r="B714">
        <v>2</v>
      </c>
      <c r="C714" t="str">
        <f t="shared" si="11"/>
        <v>1972-02</v>
      </c>
      <c r="D714">
        <v>9640</v>
      </c>
      <c r="E714">
        <v>0.120563521905604</v>
      </c>
    </row>
    <row r="715" spans="1:5" x14ac:dyDescent="0.2">
      <c r="A715">
        <v>1972</v>
      </c>
      <c r="B715">
        <v>3</v>
      </c>
      <c r="C715" t="str">
        <f t="shared" si="11"/>
        <v>1972-03</v>
      </c>
      <c r="D715">
        <v>10042</v>
      </c>
      <c r="E715">
        <v>0.12559117084814</v>
      </c>
    </row>
    <row r="716" spans="1:5" x14ac:dyDescent="0.2">
      <c r="A716">
        <v>1972</v>
      </c>
      <c r="B716">
        <v>4</v>
      </c>
      <c r="C716" t="str">
        <f t="shared" si="11"/>
        <v>1972-04</v>
      </c>
      <c r="D716">
        <v>9444</v>
      </c>
      <c r="E716">
        <v>0.11811223038138199</v>
      </c>
    </row>
    <row r="717" spans="1:5" x14ac:dyDescent="0.2">
      <c r="A717">
        <v>1972</v>
      </c>
      <c r="B717">
        <v>5</v>
      </c>
      <c r="C717" t="str">
        <f t="shared" si="11"/>
        <v>1972-05</v>
      </c>
      <c r="D717">
        <v>10056</v>
      </c>
      <c r="E717">
        <v>0.12576626309986999</v>
      </c>
    </row>
    <row r="718" spans="1:5" x14ac:dyDescent="0.2">
      <c r="A718">
        <v>1972</v>
      </c>
      <c r="B718">
        <v>6</v>
      </c>
      <c r="C718" t="str">
        <f t="shared" si="11"/>
        <v>1972-06</v>
      </c>
      <c r="D718">
        <v>9583</v>
      </c>
      <c r="E718">
        <v>0.119850646309274</v>
      </c>
    </row>
    <row r="719" spans="1:5" x14ac:dyDescent="0.2">
      <c r="A719">
        <v>1972</v>
      </c>
      <c r="B719">
        <v>7</v>
      </c>
      <c r="C719" t="str">
        <f t="shared" si="11"/>
        <v>1972-07</v>
      </c>
      <c r="D719">
        <v>10146</v>
      </c>
      <c r="E719">
        <v>0.126891856146707</v>
      </c>
    </row>
    <row r="720" spans="1:5" x14ac:dyDescent="0.2">
      <c r="A720">
        <v>1972</v>
      </c>
      <c r="B720">
        <v>8</v>
      </c>
      <c r="C720" t="str">
        <f t="shared" si="11"/>
        <v>1972-08</v>
      </c>
      <c r="D720">
        <v>10406</v>
      </c>
      <c r="E720">
        <v>0.13014356939312399</v>
      </c>
    </row>
    <row r="721" spans="1:5" x14ac:dyDescent="0.2">
      <c r="A721">
        <v>1972</v>
      </c>
      <c r="B721">
        <v>9</v>
      </c>
      <c r="C721" t="str">
        <f t="shared" si="11"/>
        <v>1972-09</v>
      </c>
      <c r="D721">
        <v>10267</v>
      </c>
      <c r="E721">
        <v>0.12840515346523099</v>
      </c>
    </row>
    <row r="722" spans="1:5" x14ac:dyDescent="0.2">
      <c r="A722">
        <v>1972</v>
      </c>
      <c r="B722">
        <v>10</v>
      </c>
      <c r="C722" t="str">
        <f t="shared" si="11"/>
        <v>1972-10</v>
      </c>
      <c r="D722">
        <v>9805</v>
      </c>
      <c r="E722">
        <v>0.122627109158137</v>
      </c>
    </row>
    <row r="723" spans="1:5" x14ac:dyDescent="0.2">
      <c r="A723">
        <v>1972</v>
      </c>
      <c r="B723">
        <v>11</v>
      </c>
      <c r="C723" t="str">
        <f t="shared" si="11"/>
        <v>1972-11</v>
      </c>
      <c r="D723">
        <v>9552</v>
      </c>
      <c r="E723">
        <v>0.11946294203758601</v>
      </c>
    </row>
    <row r="724" spans="1:5" x14ac:dyDescent="0.2">
      <c r="A724">
        <v>1972</v>
      </c>
      <c r="B724">
        <v>12</v>
      </c>
      <c r="C724" t="str">
        <f t="shared" si="11"/>
        <v>1972-12</v>
      </c>
      <c r="D724">
        <v>10176</v>
      </c>
      <c r="E724">
        <v>0.12726705382898601</v>
      </c>
    </row>
    <row r="725" spans="1:5" x14ac:dyDescent="0.2">
      <c r="A725">
        <v>1973</v>
      </c>
      <c r="B725">
        <v>1</v>
      </c>
      <c r="C725" t="str">
        <f t="shared" si="11"/>
        <v>1973-01</v>
      </c>
      <c r="D725">
        <v>9931</v>
      </c>
      <c r="E725">
        <v>0.124202939423708</v>
      </c>
    </row>
    <row r="726" spans="1:5" x14ac:dyDescent="0.2">
      <c r="A726">
        <v>1973</v>
      </c>
      <c r="B726">
        <v>2</v>
      </c>
      <c r="C726" t="str">
        <f t="shared" si="11"/>
        <v>1973-02</v>
      </c>
      <c r="D726">
        <v>9034</v>
      </c>
      <c r="E726">
        <v>0.112984528723571</v>
      </c>
    </row>
    <row r="727" spans="1:5" x14ac:dyDescent="0.2">
      <c r="A727">
        <v>1973</v>
      </c>
      <c r="B727">
        <v>3</v>
      </c>
      <c r="C727" t="str">
        <f t="shared" si="11"/>
        <v>1973-03</v>
      </c>
      <c r="D727">
        <v>9974</v>
      </c>
      <c r="E727">
        <v>0.124740722768308</v>
      </c>
    </row>
    <row r="728" spans="1:5" x14ac:dyDescent="0.2">
      <c r="A728">
        <v>1973</v>
      </c>
      <c r="B728">
        <v>4</v>
      </c>
      <c r="C728" t="str">
        <f t="shared" si="11"/>
        <v>1973-04</v>
      </c>
      <c r="D728">
        <v>9110</v>
      </c>
      <c r="E728">
        <v>0.113935029518677</v>
      </c>
    </row>
    <row r="729" spans="1:5" x14ac:dyDescent="0.2">
      <c r="A729">
        <v>1973</v>
      </c>
      <c r="B729">
        <v>5</v>
      </c>
      <c r="C729" t="str">
        <f t="shared" si="11"/>
        <v>1973-05</v>
      </c>
      <c r="D729">
        <v>9372</v>
      </c>
      <c r="E729">
        <v>0.117211755943912</v>
      </c>
    </row>
    <row r="730" spans="1:5" x14ac:dyDescent="0.2">
      <c r="A730">
        <v>1973</v>
      </c>
      <c r="B730">
        <v>6</v>
      </c>
      <c r="C730" t="str">
        <f t="shared" si="11"/>
        <v>1973-06</v>
      </c>
      <c r="D730">
        <v>9408</v>
      </c>
      <c r="E730">
        <v>0.117661993162647</v>
      </c>
    </row>
    <row r="731" spans="1:5" x14ac:dyDescent="0.2">
      <c r="A731">
        <v>1973</v>
      </c>
      <c r="B731">
        <v>7</v>
      </c>
      <c r="C731" t="str">
        <f t="shared" si="11"/>
        <v>1973-07</v>
      </c>
      <c r="D731">
        <v>10180</v>
      </c>
      <c r="E731">
        <v>0.12731708018662299</v>
      </c>
    </row>
    <row r="732" spans="1:5" x14ac:dyDescent="0.2">
      <c r="A732">
        <v>1973</v>
      </c>
      <c r="B732">
        <v>8</v>
      </c>
      <c r="C732" t="str">
        <f t="shared" si="11"/>
        <v>1973-08</v>
      </c>
      <c r="D732">
        <v>10279</v>
      </c>
      <c r="E732">
        <v>0.12855523253814299</v>
      </c>
    </row>
    <row r="733" spans="1:5" x14ac:dyDescent="0.2">
      <c r="A733">
        <v>1973</v>
      </c>
      <c r="B733">
        <v>9</v>
      </c>
      <c r="C733" t="str">
        <f t="shared" si="11"/>
        <v>1973-09</v>
      </c>
      <c r="D733">
        <v>9729</v>
      </c>
      <c r="E733">
        <v>0.121676608363031</v>
      </c>
    </row>
    <row r="734" spans="1:5" x14ac:dyDescent="0.2">
      <c r="A734">
        <v>1973</v>
      </c>
      <c r="B734">
        <v>10</v>
      </c>
      <c r="C734" t="str">
        <f t="shared" si="11"/>
        <v>1973-10</v>
      </c>
      <c r="D734">
        <v>9614</v>
      </c>
      <c r="E734">
        <v>0.12023835058096199</v>
      </c>
    </row>
    <row r="735" spans="1:5" x14ac:dyDescent="0.2">
      <c r="A735">
        <v>1973</v>
      </c>
      <c r="B735">
        <v>11</v>
      </c>
      <c r="C735" t="str">
        <f t="shared" si="11"/>
        <v>1973-11</v>
      </c>
      <c r="D735">
        <v>9051</v>
      </c>
      <c r="E735">
        <v>0.113197140743529</v>
      </c>
    </row>
    <row r="736" spans="1:5" x14ac:dyDescent="0.2">
      <c r="A736">
        <v>1973</v>
      </c>
      <c r="B736">
        <v>12</v>
      </c>
      <c r="C736" t="str">
        <f t="shared" si="11"/>
        <v>1973-12</v>
      </c>
      <c r="D736">
        <v>9566</v>
      </c>
      <c r="E736">
        <v>0.11963803428931601</v>
      </c>
    </row>
    <row r="737" spans="1:5" x14ac:dyDescent="0.2">
      <c r="A737">
        <v>1974</v>
      </c>
      <c r="B737">
        <v>1</v>
      </c>
      <c r="C737" t="str">
        <f t="shared" si="11"/>
        <v>1974-01</v>
      </c>
      <c r="D737">
        <v>9592</v>
      </c>
      <c r="E737">
        <v>0.119963205613957</v>
      </c>
    </row>
    <row r="738" spans="1:5" x14ac:dyDescent="0.2">
      <c r="A738">
        <v>1974</v>
      </c>
      <c r="B738">
        <v>2</v>
      </c>
      <c r="C738" t="str">
        <f t="shared" si="11"/>
        <v>1974-02</v>
      </c>
      <c r="D738">
        <v>8618</v>
      </c>
      <c r="E738">
        <v>0.10778178752930399</v>
      </c>
    </row>
    <row r="739" spans="1:5" x14ac:dyDescent="0.2">
      <c r="A739">
        <v>1974</v>
      </c>
      <c r="B739">
        <v>3</v>
      </c>
      <c r="C739" t="str">
        <f t="shared" si="11"/>
        <v>1974-03</v>
      </c>
      <c r="D739">
        <v>9426</v>
      </c>
      <c r="E739">
        <v>0.117887111772014</v>
      </c>
    </row>
    <row r="740" spans="1:5" x14ac:dyDescent="0.2">
      <c r="A740">
        <v>1974</v>
      </c>
      <c r="B740">
        <v>4</v>
      </c>
      <c r="C740" t="str">
        <f t="shared" si="11"/>
        <v>1974-04</v>
      </c>
      <c r="D740">
        <v>9160</v>
      </c>
      <c r="E740">
        <v>0.11456035898914201</v>
      </c>
    </row>
    <row r="741" spans="1:5" x14ac:dyDescent="0.2">
      <c r="A741">
        <v>1974</v>
      </c>
      <c r="B741">
        <v>5</v>
      </c>
      <c r="C741" t="str">
        <f t="shared" si="11"/>
        <v>1974-05</v>
      </c>
      <c r="D741">
        <v>9502</v>
      </c>
      <c r="E741">
        <v>0.118837612567121</v>
      </c>
    </row>
    <row r="742" spans="1:5" x14ac:dyDescent="0.2">
      <c r="A742">
        <v>1974</v>
      </c>
      <c r="B742">
        <v>6</v>
      </c>
      <c r="C742" t="str">
        <f t="shared" si="11"/>
        <v>1974-06</v>
      </c>
      <c r="D742">
        <v>9124</v>
      </c>
      <c r="E742">
        <v>0.114110121770407</v>
      </c>
    </row>
    <row r="743" spans="1:5" x14ac:dyDescent="0.2">
      <c r="A743">
        <v>1974</v>
      </c>
      <c r="B743">
        <v>7</v>
      </c>
      <c r="C743" t="str">
        <f t="shared" si="11"/>
        <v>1974-07</v>
      </c>
      <c r="D743">
        <v>10070</v>
      </c>
      <c r="E743">
        <v>0.1259413553516</v>
      </c>
    </row>
    <row r="744" spans="1:5" x14ac:dyDescent="0.2">
      <c r="A744">
        <v>1974</v>
      </c>
      <c r="B744">
        <v>8</v>
      </c>
      <c r="C744" t="str">
        <f t="shared" si="11"/>
        <v>1974-08</v>
      </c>
      <c r="D744">
        <v>10331</v>
      </c>
      <c r="E744">
        <v>0.12920557518742601</v>
      </c>
    </row>
    <row r="745" spans="1:5" x14ac:dyDescent="0.2">
      <c r="A745">
        <v>1974</v>
      </c>
      <c r="B745">
        <v>9</v>
      </c>
      <c r="C745" t="str">
        <f t="shared" si="11"/>
        <v>1974-09</v>
      </c>
      <c r="D745">
        <v>10420</v>
      </c>
      <c r="E745">
        <v>0.13031866164485401</v>
      </c>
    </row>
    <row r="746" spans="1:5" x14ac:dyDescent="0.2">
      <c r="A746">
        <v>1974</v>
      </c>
      <c r="B746">
        <v>10</v>
      </c>
      <c r="C746" t="str">
        <f t="shared" si="11"/>
        <v>1974-10</v>
      </c>
      <c r="D746">
        <v>10184</v>
      </c>
      <c r="E746">
        <v>0.12736710654426001</v>
      </c>
    </row>
    <row r="747" spans="1:5" x14ac:dyDescent="0.2">
      <c r="A747">
        <v>1974</v>
      </c>
      <c r="B747">
        <v>11</v>
      </c>
      <c r="C747" t="str">
        <f t="shared" si="11"/>
        <v>1974-11</v>
      </c>
      <c r="D747">
        <v>9464</v>
      </c>
      <c r="E747">
        <v>0.118362362169568</v>
      </c>
    </row>
    <row r="748" spans="1:5" x14ac:dyDescent="0.2">
      <c r="A748">
        <v>1974</v>
      </c>
      <c r="B748">
        <v>12</v>
      </c>
      <c r="C748" t="str">
        <f t="shared" si="11"/>
        <v>1974-12</v>
      </c>
      <c r="D748">
        <v>9568</v>
      </c>
      <c r="E748">
        <v>0.119663047468134</v>
      </c>
    </row>
    <row r="749" spans="1:5" x14ac:dyDescent="0.2">
      <c r="A749">
        <v>1975</v>
      </c>
      <c r="B749">
        <v>1</v>
      </c>
      <c r="C749" t="str">
        <f t="shared" si="11"/>
        <v>1975-01</v>
      </c>
      <c r="D749">
        <v>9827</v>
      </c>
      <c r="E749">
        <v>0.122902254125142</v>
      </c>
    </row>
    <row r="750" spans="1:5" x14ac:dyDescent="0.2">
      <c r="A750">
        <v>1975</v>
      </c>
      <c r="B750">
        <v>2</v>
      </c>
      <c r="C750" t="str">
        <f t="shared" si="11"/>
        <v>1975-02</v>
      </c>
      <c r="D750">
        <v>8714</v>
      </c>
      <c r="E750">
        <v>0.108982420112596</v>
      </c>
    </row>
    <row r="751" spans="1:5" x14ac:dyDescent="0.2">
      <c r="A751">
        <v>1975</v>
      </c>
      <c r="B751">
        <v>3</v>
      </c>
      <c r="C751" t="str">
        <f t="shared" si="11"/>
        <v>1975-03</v>
      </c>
      <c r="D751">
        <v>9824</v>
      </c>
      <c r="E751">
        <v>0.122864734356914</v>
      </c>
    </row>
    <row r="752" spans="1:5" x14ac:dyDescent="0.2">
      <c r="A752">
        <v>1975</v>
      </c>
      <c r="B752">
        <v>4</v>
      </c>
      <c r="C752" t="str">
        <f t="shared" si="11"/>
        <v>1975-04</v>
      </c>
      <c r="D752">
        <v>9215</v>
      </c>
      <c r="E752">
        <v>0.115248221406653</v>
      </c>
    </row>
    <row r="753" spans="1:5" x14ac:dyDescent="0.2">
      <c r="A753">
        <v>1975</v>
      </c>
      <c r="B753">
        <v>5</v>
      </c>
      <c r="C753" t="str">
        <f t="shared" si="11"/>
        <v>1975-05</v>
      </c>
      <c r="D753">
        <v>9578</v>
      </c>
      <c r="E753">
        <v>0.119788113362227</v>
      </c>
    </row>
    <row r="754" spans="1:5" x14ac:dyDescent="0.2">
      <c r="A754">
        <v>1975</v>
      </c>
      <c r="B754">
        <v>6</v>
      </c>
      <c r="C754" t="str">
        <f t="shared" si="11"/>
        <v>1975-06</v>
      </c>
      <c r="D754">
        <v>9428</v>
      </c>
      <c r="E754">
        <v>0.117912124950833</v>
      </c>
    </row>
    <row r="755" spans="1:5" x14ac:dyDescent="0.2">
      <c r="A755">
        <v>1975</v>
      </c>
      <c r="B755">
        <v>7</v>
      </c>
      <c r="C755" t="str">
        <f t="shared" si="11"/>
        <v>1975-07</v>
      </c>
      <c r="D755">
        <v>10080</v>
      </c>
      <c r="E755">
        <v>0.12606642124569301</v>
      </c>
    </row>
    <row r="756" spans="1:5" x14ac:dyDescent="0.2">
      <c r="A756">
        <v>1975</v>
      </c>
      <c r="B756">
        <v>8</v>
      </c>
      <c r="C756" t="str">
        <f t="shared" si="11"/>
        <v>1975-08</v>
      </c>
      <c r="D756">
        <v>10118</v>
      </c>
      <c r="E756">
        <v>0.12654167164324701</v>
      </c>
    </row>
    <row r="757" spans="1:5" x14ac:dyDescent="0.2">
      <c r="A757">
        <v>1975</v>
      </c>
      <c r="B757">
        <v>9</v>
      </c>
      <c r="C757" t="str">
        <f t="shared" si="11"/>
        <v>1975-09</v>
      </c>
      <c r="D757">
        <v>9660</v>
      </c>
      <c r="E757">
        <v>0.12081365369378901</v>
      </c>
    </row>
    <row r="758" spans="1:5" x14ac:dyDescent="0.2">
      <c r="A758">
        <v>1975</v>
      </c>
      <c r="B758">
        <v>10</v>
      </c>
      <c r="C758" t="str">
        <f t="shared" si="11"/>
        <v>1975-10</v>
      </c>
      <c r="D758">
        <v>9662</v>
      </c>
      <c r="E758">
        <v>0.120838666872608</v>
      </c>
    </row>
    <row r="759" spans="1:5" x14ac:dyDescent="0.2">
      <c r="A759">
        <v>1975</v>
      </c>
      <c r="B759">
        <v>11</v>
      </c>
      <c r="C759" t="str">
        <f t="shared" si="11"/>
        <v>1975-11</v>
      </c>
      <c r="D759">
        <v>9004</v>
      </c>
      <c r="E759">
        <v>0.112609331041292</v>
      </c>
    </row>
    <row r="760" spans="1:5" x14ac:dyDescent="0.2">
      <c r="A760">
        <v>1975</v>
      </c>
      <c r="B760">
        <v>12</v>
      </c>
      <c r="C760" t="str">
        <f t="shared" si="11"/>
        <v>1975-12</v>
      </c>
      <c r="D760">
        <v>9474</v>
      </c>
      <c r="E760">
        <v>0.118487428063661</v>
      </c>
    </row>
    <row r="761" spans="1:5" x14ac:dyDescent="0.2">
      <c r="A761">
        <v>1976</v>
      </c>
      <c r="B761">
        <v>1</v>
      </c>
      <c r="C761" t="str">
        <f t="shared" si="11"/>
        <v>1976-01</v>
      </c>
      <c r="D761">
        <v>9749</v>
      </c>
      <c r="E761">
        <v>0.121926740151217</v>
      </c>
    </row>
    <row r="762" spans="1:5" x14ac:dyDescent="0.2">
      <c r="A762">
        <v>1976</v>
      </c>
      <c r="B762">
        <v>2</v>
      </c>
      <c r="C762" t="str">
        <f t="shared" si="11"/>
        <v>1976-02</v>
      </c>
      <c r="D762">
        <v>8833</v>
      </c>
      <c r="E762">
        <v>0.110470704252302</v>
      </c>
    </row>
    <row r="763" spans="1:5" x14ac:dyDescent="0.2">
      <c r="A763">
        <v>1976</v>
      </c>
      <c r="B763">
        <v>3</v>
      </c>
      <c r="C763" t="str">
        <f t="shared" si="11"/>
        <v>1976-03</v>
      </c>
      <c r="D763">
        <v>9331</v>
      </c>
      <c r="E763">
        <v>0.116698985778131</v>
      </c>
    </row>
    <row r="764" spans="1:5" x14ac:dyDescent="0.2">
      <c r="A764">
        <v>1976</v>
      </c>
      <c r="B764">
        <v>4</v>
      </c>
      <c r="C764" t="str">
        <f t="shared" si="11"/>
        <v>1976-04</v>
      </c>
      <c r="D764">
        <v>8997</v>
      </c>
      <c r="E764">
        <v>0.112521784915427</v>
      </c>
    </row>
    <row r="765" spans="1:5" x14ac:dyDescent="0.2">
      <c r="A765">
        <v>1976</v>
      </c>
      <c r="B765">
        <v>5</v>
      </c>
      <c r="C765" t="str">
        <f t="shared" si="11"/>
        <v>1976-05</v>
      </c>
      <c r="D765">
        <v>8981</v>
      </c>
      <c r="E765">
        <v>0.11232167948487801</v>
      </c>
    </row>
    <row r="766" spans="1:5" x14ac:dyDescent="0.2">
      <c r="A766">
        <v>1976</v>
      </c>
      <c r="B766">
        <v>6</v>
      </c>
      <c r="C766" t="str">
        <f t="shared" si="11"/>
        <v>1976-06</v>
      </c>
      <c r="D766">
        <v>9264</v>
      </c>
      <c r="E766">
        <v>0.11586104428770901</v>
      </c>
    </row>
    <row r="767" spans="1:5" x14ac:dyDescent="0.2">
      <c r="A767">
        <v>1976</v>
      </c>
      <c r="B767">
        <v>7</v>
      </c>
      <c r="C767" t="str">
        <f t="shared" si="11"/>
        <v>1976-07</v>
      </c>
      <c r="D767">
        <v>10141</v>
      </c>
      <c r="E767">
        <v>0.12682932319966</v>
      </c>
    </row>
    <row r="768" spans="1:5" x14ac:dyDescent="0.2">
      <c r="A768">
        <v>1976</v>
      </c>
      <c r="B768">
        <v>8</v>
      </c>
      <c r="C768" t="str">
        <f t="shared" si="11"/>
        <v>1976-08</v>
      </c>
      <c r="D768">
        <v>9962</v>
      </c>
      <c r="E768">
        <v>0.124590643695397</v>
      </c>
    </row>
    <row r="769" spans="1:5" x14ac:dyDescent="0.2">
      <c r="A769">
        <v>1976</v>
      </c>
      <c r="B769">
        <v>9</v>
      </c>
      <c r="C769" t="str">
        <f t="shared" si="11"/>
        <v>1976-09</v>
      </c>
      <c r="D769">
        <v>9882</v>
      </c>
      <c r="E769">
        <v>0.12359011654265301</v>
      </c>
    </row>
    <row r="770" spans="1:5" x14ac:dyDescent="0.2">
      <c r="A770">
        <v>1976</v>
      </c>
      <c r="B770">
        <v>10</v>
      </c>
      <c r="C770" t="str">
        <f t="shared" si="11"/>
        <v>1976-10</v>
      </c>
      <c r="D770">
        <v>9957</v>
      </c>
      <c r="E770">
        <v>0.12452811074835</v>
      </c>
    </row>
    <row r="771" spans="1:5" x14ac:dyDescent="0.2">
      <c r="A771">
        <v>1976</v>
      </c>
      <c r="B771">
        <v>11</v>
      </c>
      <c r="C771" t="str">
        <f t="shared" ref="C771:C834" si="12">TEXT(A771,"0000")&amp;"-"&amp;TEXT(B771,"00")</f>
        <v>1976-11</v>
      </c>
      <c r="D771">
        <v>9386</v>
      </c>
      <c r="E771">
        <v>0.117386848195643</v>
      </c>
    </row>
    <row r="772" spans="1:5" x14ac:dyDescent="0.2">
      <c r="A772">
        <v>1976</v>
      </c>
      <c r="B772">
        <v>12</v>
      </c>
      <c r="C772" t="str">
        <f t="shared" si="12"/>
        <v>1976-12</v>
      </c>
      <c r="D772">
        <v>9848</v>
      </c>
      <c r="E772">
        <v>0.123164892502737</v>
      </c>
    </row>
    <row r="773" spans="1:5" x14ac:dyDescent="0.2">
      <c r="A773">
        <v>1977</v>
      </c>
      <c r="B773">
        <v>1</v>
      </c>
      <c r="C773" t="str">
        <f t="shared" si="12"/>
        <v>1977-01</v>
      </c>
      <c r="D773">
        <v>10121</v>
      </c>
      <c r="E773">
        <v>0.126579191411474</v>
      </c>
    </row>
    <row r="774" spans="1:5" x14ac:dyDescent="0.2">
      <c r="A774">
        <v>1977</v>
      </c>
      <c r="B774">
        <v>2</v>
      </c>
      <c r="C774" t="str">
        <f t="shared" si="12"/>
        <v>1977-02</v>
      </c>
      <c r="D774">
        <v>9033</v>
      </c>
      <c r="E774">
        <v>0.11297202213416099</v>
      </c>
    </row>
    <row r="775" spans="1:5" x14ac:dyDescent="0.2">
      <c r="A775">
        <v>1977</v>
      </c>
      <c r="B775">
        <v>3</v>
      </c>
      <c r="C775" t="str">
        <f t="shared" si="12"/>
        <v>1977-03</v>
      </c>
      <c r="D775">
        <v>10193</v>
      </c>
      <c r="E775">
        <v>0.12747966584894399</v>
      </c>
    </row>
    <row r="776" spans="1:5" x14ac:dyDescent="0.2">
      <c r="A776">
        <v>1977</v>
      </c>
      <c r="B776">
        <v>4</v>
      </c>
      <c r="C776" t="str">
        <f t="shared" si="12"/>
        <v>1977-04</v>
      </c>
      <c r="D776">
        <v>9495</v>
      </c>
      <c r="E776">
        <v>0.11875006644125601</v>
      </c>
    </row>
    <row r="777" spans="1:5" x14ac:dyDescent="0.2">
      <c r="A777">
        <v>1977</v>
      </c>
      <c r="B777">
        <v>5</v>
      </c>
      <c r="C777" t="str">
        <f t="shared" si="12"/>
        <v>1977-05</v>
      </c>
      <c r="D777">
        <v>10138</v>
      </c>
      <c r="E777">
        <v>0.12679180343143201</v>
      </c>
    </row>
    <row r="778" spans="1:5" x14ac:dyDescent="0.2">
      <c r="A778">
        <v>1977</v>
      </c>
      <c r="B778">
        <v>6</v>
      </c>
      <c r="C778" t="str">
        <f t="shared" si="12"/>
        <v>1977-06</v>
      </c>
      <c r="D778">
        <v>9901</v>
      </c>
      <c r="E778">
        <v>0.12382774174143001</v>
      </c>
    </row>
    <row r="779" spans="1:5" x14ac:dyDescent="0.2">
      <c r="A779">
        <v>1977</v>
      </c>
      <c r="B779">
        <v>7</v>
      </c>
      <c r="C779" t="str">
        <f t="shared" si="12"/>
        <v>1977-07</v>
      </c>
      <c r="D779">
        <v>10699</v>
      </c>
      <c r="E779">
        <v>0.13380800009004701</v>
      </c>
    </row>
    <row r="780" spans="1:5" x14ac:dyDescent="0.2">
      <c r="A780">
        <v>1977</v>
      </c>
      <c r="B780">
        <v>8</v>
      </c>
      <c r="C780" t="str">
        <f t="shared" si="12"/>
        <v>1977-08</v>
      </c>
      <c r="D780">
        <v>10602</v>
      </c>
      <c r="E780">
        <v>0.13259486091734499</v>
      </c>
    </row>
    <row r="781" spans="1:5" x14ac:dyDescent="0.2">
      <c r="A781">
        <v>1977</v>
      </c>
      <c r="B781">
        <v>9</v>
      </c>
      <c r="C781" t="str">
        <f t="shared" si="12"/>
        <v>1977-09</v>
      </c>
      <c r="D781">
        <v>10418</v>
      </c>
      <c r="E781">
        <v>0.130293648466035</v>
      </c>
    </row>
    <row r="782" spans="1:5" x14ac:dyDescent="0.2">
      <c r="A782">
        <v>1977</v>
      </c>
      <c r="B782">
        <v>10</v>
      </c>
      <c r="C782" t="str">
        <f t="shared" si="12"/>
        <v>1977-10</v>
      </c>
      <c r="D782">
        <v>10000</v>
      </c>
      <c r="E782">
        <v>0.12506589409294999</v>
      </c>
    </row>
    <row r="783" spans="1:5" x14ac:dyDescent="0.2">
      <c r="A783">
        <v>1977</v>
      </c>
      <c r="B783">
        <v>11</v>
      </c>
      <c r="C783" t="str">
        <f t="shared" si="12"/>
        <v>1977-11</v>
      </c>
      <c r="D783">
        <v>9628</v>
      </c>
      <c r="E783">
        <v>0.12041344283269199</v>
      </c>
    </row>
    <row r="784" spans="1:5" x14ac:dyDescent="0.2">
      <c r="A784">
        <v>1977</v>
      </c>
      <c r="B784">
        <v>12</v>
      </c>
      <c r="C784" t="str">
        <f t="shared" si="12"/>
        <v>1977-12</v>
      </c>
      <c r="D784">
        <v>9780</v>
      </c>
      <c r="E784">
        <v>0.122314444422905</v>
      </c>
    </row>
    <row r="785" spans="1:5" x14ac:dyDescent="0.2">
      <c r="A785">
        <v>1978</v>
      </c>
      <c r="B785">
        <v>1</v>
      </c>
      <c r="C785" t="str">
        <f t="shared" si="12"/>
        <v>1978-01</v>
      </c>
      <c r="D785">
        <v>9801</v>
      </c>
      <c r="E785">
        <v>0.1225770828005</v>
      </c>
    </row>
    <row r="786" spans="1:5" x14ac:dyDescent="0.2">
      <c r="A786">
        <v>1978</v>
      </c>
      <c r="B786">
        <v>2</v>
      </c>
      <c r="C786" t="str">
        <f t="shared" si="12"/>
        <v>1978-02</v>
      </c>
      <c r="D786">
        <v>8972</v>
      </c>
      <c r="E786">
        <v>0.11220912018019399</v>
      </c>
    </row>
    <row r="787" spans="1:5" x14ac:dyDescent="0.2">
      <c r="A787">
        <v>1978</v>
      </c>
      <c r="B787">
        <v>3</v>
      </c>
      <c r="C787" t="str">
        <f t="shared" si="12"/>
        <v>1978-03</v>
      </c>
      <c r="D787">
        <v>9924</v>
      </c>
      <c r="E787">
        <v>0.124115393297843</v>
      </c>
    </row>
    <row r="788" spans="1:5" x14ac:dyDescent="0.2">
      <c r="A788">
        <v>1978</v>
      </c>
      <c r="B788">
        <v>4</v>
      </c>
      <c r="C788" t="str">
        <f t="shared" si="12"/>
        <v>1978-04</v>
      </c>
      <c r="D788">
        <v>9188</v>
      </c>
      <c r="E788">
        <v>0.114910543492602</v>
      </c>
    </row>
    <row r="789" spans="1:5" x14ac:dyDescent="0.2">
      <c r="A789">
        <v>1978</v>
      </c>
      <c r="B789">
        <v>5</v>
      </c>
      <c r="C789" t="str">
        <f t="shared" si="12"/>
        <v>1978-05</v>
      </c>
      <c r="D789">
        <v>9816</v>
      </c>
      <c r="E789">
        <v>0.12276468164163901</v>
      </c>
    </row>
    <row r="790" spans="1:5" x14ac:dyDescent="0.2">
      <c r="A790">
        <v>1978</v>
      </c>
      <c r="B790">
        <v>6</v>
      </c>
      <c r="C790" t="str">
        <f t="shared" si="12"/>
        <v>1978-06</v>
      </c>
      <c r="D790">
        <v>9927</v>
      </c>
      <c r="E790">
        <v>0.124152913066071</v>
      </c>
    </row>
    <row r="791" spans="1:5" x14ac:dyDescent="0.2">
      <c r="A791">
        <v>1978</v>
      </c>
      <c r="B791">
        <v>7</v>
      </c>
      <c r="C791" t="str">
        <f t="shared" si="12"/>
        <v>1978-07</v>
      </c>
      <c r="D791">
        <v>10820</v>
      </c>
      <c r="E791">
        <v>0.13532129740857199</v>
      </c>
    </row>
    <row r="792" spans="1:5" x14ac:dyDescent="0.2">
      <c r="A792">
        <v>1978</v>
      </c>
      <c r="B792">
        <v>8</v>
      </c>
      <c r="C792" t="str">
        <f t="shared" si="12"/>
        <v>1978-08</v>
      </c>
      <c r="D792">
        <v>11050</v>
      </c>
      <c r="E792">
        <v>0.13819781297271</v>
      </c>
    </row>
    <row r="793" spans="1:5" x14ac:dyDescent="0.2">
      <c r="A793">
        <v>1978</v>
      </c>
      <c r="B793">
        <v>9</v>
      </c>
      <c r="C793" t="str">
        <f t="shared" si="12"/>
        <v>1978-09</v>
      </c>
      <c r="D793">
        <v>10805</v>
      </c>
      <c r="E793">
        <v>0.13513369856743199</v>
      </c>
    </row>
    <row r="794" spans="1:5" x14ac:dyDescent="0.2">
      <c r="A794">
        <v>1978</v>
      </c>
      <c r="B794">
        <v>10</v>
      </c>
      <c r="C794" t="str">
        <f t="shared" si="12"/>
        <v>1978-10</v>
      </c>
      <c r="D794">
        <v>10247</v>
      </c>
      <c r="E794">
        <v>0.12815502167704601</v>
      </c>
    </row>
    <row r="795" spans="1:5" x14ac:dyDescent="0.2">
      <c r="A795">
        <v>1978</v>
      </c>
      <c r="B795">
        <v>11</v>
      </c>
      <c r="C795" t="str">
        <f t="shared" si="12"/>
        <v>1978-11</v>
      </c>
      <c r="D795">
        <v>9953</v>
      </c>
      <c r="E795">
        <v>0.12447808439071301</v>
      </c>
    </row>
    <row r="796" spans="1:5" x14ac:dyDescent="0.2">
      <c r="A796">
        <v>1978</v>
      </c>
      <c r="B796">
        <v>12</v>
      </c>
      <c r="C796" t="str">
        <f t="shared" si="12"/>
        <v>1978-12</v>
      </c>
      <c r="D796">
        <v>10282</v>
      </c>
      <c r="E796">
        <v>0.12859275230637099</v>
      </c>
    </row>
    <row r="797" spans="1:5" x14ac:dyDescent="0.2">
      <c r="A797">
        <v>1979</v>
      </c>
      <c r="B797">
        <v>1</v>
      </c>
      <c r="C797" t="str">
        <f t="shared" si="12"/>
        <v>1979-01</v>
      </c>
      <c r="D797">
        <v>10283</v>
      </c>
      <c r="E797">
        <v>0.12860525889578001</v>
      </c>
    </row>
    <row r="798" spans="1:5" x14ac:dyDescent="0.2">
      <c r="A798">
        <v>1979</v>
      </c>
      <c r="B798">
        <v>2</v>
      </c>
      <c r="C798" t="str">
        <f t="shared" si="12"/>
        <v>1979-02</v>
      </c>
      <c r="D798">
        <v>9404</v>
      </c>
      <c r="E798">
        <v>0.11761196680501</v>
      </c>
    </row>
    <row r="799" spans="1:5" x14ac:dyDescent="0.2">
      <c r="A799">
        <v>1979</v>
      </c>
      <c r="B799">
        <v>3</v>
      </c>
      <c r="C799" t="str">
        <f t="shared" si="12"/>
        <v>1979-03</v>
      </c>
      <c r="D799">
        <v>10605</v>
      </c>
      <c r="E799">
        <v>0.13263238068557301</v>
      </c>
    </row>
    <row r="800" spans="1:5" x14ac:dyDescent="0.2">
      <c r="A800">
        <v>1979</v>
      </c>
      <c r="B800">
        <v>4</v>
      </c>
      <c r="C800" t="str">
        <f t="shared" si="12"/>
        <v>1979-04</v>
      </c>
      <c r="D800">
        <v>9943</v>
      </c>
      <c r="E800">
        <v>0.12435301849662</v>
      </c>
    </row>
    <row r="801" spans="1:5" x14ac:dyDescent="0.2">
      <c r="A801">
        <v>1979</v>
      </c>
      <c r="B801">
        <v>5</v>
      </c>
      <c r="C801" t="str">
        <f t="shared" si="12"/>
        <v>1979-05</v>
      </c>
      <c r="D801">
        <v>10244</v>
      </c>
      <c r="E801">
        <v>0.12811750190881799</v>
      </c>
    </row>
    <row r="802" spans="1:5" x14ac:dyDescent="0.2">
      <c r="A802">
        <v>1979</v>
      </c>
      <c r="B802">
        <v>6</v>
      </c>
      <c r="C802" t="str">
        <f t="shared" si="12"/>
        <v>1979-06</v>
      </c>
      <c r="D802">
        <v>10142</v>
      </c>
      <c r="E802">
        <v>0.12684182978906999</v>
      </c>
    </row>
    <row r="803" spans="1:5" x14ac:dyDescent="0.2">
      <c r="A803">
        <v>1979</v>
      </c>
      <c r="B803">
        <v>7</v>
      </c>
      <c r="C803" t="str">
        <f t="shared" si="12"/>
        <v>1979-07</v>
      </c>
      <c r="D803">
        <v>11175</v>
      </c>
      <c r="E803">
        <v>0.13976113664887099</v>
      </c>
    </row>
    <row r="804" spans="1:5" x14ac:dyDescent="0.2">
      <c r="A804">
        <v>1979</v>
      </c>
      <c r="B804">
        <v>8</v>
      </c>
      <c r="C804" t="str">
        <f t="shared" si="12"/>
        <v>1979-08</v>
      </c>
      <c r="D804">
        <v>11257</v>
      </c>
      <c r="E804">
        <v>0.14078667698043401</v>
      </c>
    </row>
    <row r="805" spans="1:5" x14ac:dyDescent="0.2">
      <c r="A805">
        <v>1979</v>
      </c>
      <c r="B805">
        <v>9</v>
      </c>
      <c r="C805" t="str">
        <f t="shared" si="12"/>
        <v>1979-09</v>
      </c>
      <c r="D805">
        <v>11133</v>
      </c>
      <c r="E805">
        <v>0.13923585989368101</v>
      </c>
    </row>
    <row r="806" spans="1:5" x14ac:dyDescent="0.2">
      <c r="A806">
        <v>1979</v>
      </c>
      <c r="B806">
        <v>10</v>
      </c>
      <c r="C806" t="str">
        <f t="shared" si="12"/>
        <v>1979-10</v>
      </c>
      <c r="D806">
        <v>10867</v>
      </c>
      <c r="E806">
        <v>0.135909107110809</v>
      </c>
    </row>
    <row r="807" spans="1:5" x14ac:dyDescent="0.2">
      <c r="A807">
        <v>1979</v>
      </c>
      <c r="B807">
        <v>11</v>
      </c>
      <c r="C807" t="str">
        <f t="shared" si="12"/>
        <v>1979-11</v>
      </c>
      <c r="D807">
        <v>10312</v>
      </c>
      <c r="E807">
        <v>0.12896794998864999</v>
      </c>
    </row>
    <row r="808" spans="1:5" x14ac:dyDescent="0.2">
      <c r="A808">
        <v>1979</v>
      </c>
      <c r="B808">
        <v>12</v>
      </c>
      <c r="C808" t="str">
        <f t="shared" si="12"/>
        <v>1979-12</v>
      </c>
      <c r="D808">
        <v>10334</v>
      </c>
      <c r="E808">
        <v>0.129243094955654</v>
      </c>
    </row>
    <row r="809" spans="1:5" x14ac:dyDescent="0.2">
      <c r="A809">
        <v>1980</v>
      </c>
      <c r="B809">
        <v>1</v>
      </c>
      <c r="C809" t="str">
        <f t="shared" si="12"/>
        <v>1980-01</v>
      </c>
      <c r="D809">
        <v>10746</v>
      </c>
      <c r="E809">
        <v>0.13439580979228399</v>
      </c>
    </row>
    <row r="810" spans="1:5" x14ac:dyDescent="0.2">
      <c r="A810">
        <v>1980</v>
      </c>
      <c r="B810">
        <v>2</v>
      </c>
      <c r="C810" t="str">
        <f t="shared" si="12"/>
        <v>1980-02</v>
      </c>
      <c r="D810">
        <v>9980</v>
      </c>
      <c r="E810">
        <v>0.124815762304764</v>
      </c>
    </row>
    <row r="811" spans="1:5" x14ac:dyDescent="0.2">
      <c r="A811">
        <v>1980</v>
      </c>
      <c r="B811">
        <v>3</v>
      </c>
      <c r="C811" t="str">
        <f t="shared" si="12"/>
        <v>1980-03</v>
      </c>
      <c r="D811">
        <v>10831</v>
      </c>
      <c r="E811">
        <v>0.13545886989207401</v>
      </c>
    </row>
    <row r="812" spans="1:5" x14ac:dyDescent="0.2">
      <c r="A812">
        <v>1980</v>
      </c>
      <c r="B812">
        <v>4</v>
      </c>
      <c r="C812" t="str">
        <f t="shared" si="12"/>
        <v>1980-04</v>
      </c>
      <c r="D812">
        <v>10251</v>
      </c>
      <c r="E812">
        <v>0.12820504803468299</v>
      </c>
    </row>
    <row r="813" spans="1:5" x14ac:dyDescent="0.2">
      <c r="A813">
        <v>1980</v>
      </c>
      <c r="B813">
        <v>5</v>
      </c>
      <c r="C813" t="str">
        <f t="shared" si="12"/>
        <v>1980-05</v>
      </c>
      <c r="D813">
        <v>10531</v>
      </c>
      <c r="E813">
        <v>0.13170689306928501</v>
      </c>
    </row>
    <row r="814" spans="1:5" x14ac:dyDescent="0.2">
      <c r="A814">
        <v>1980</v>
      </c>
      <c r="B814">
        <v>6</v>
      </c>
      <c r="C814" t="str">
        <f t="shared" si="12"/>
        <v>1980-06</v>
      </c>
      <c r="D814">
        <v>10460</v>
      </c>
      <c r="E814">
        <v>0.13081892522122501</v>
      </c>
    </row>
    <row r="815" spans="1:5" x14ac:dyDescent="0.2">
      <c r="A815">
        <v>1980</v>
      </c>
      <c r="B815">
        <v>7</v>
      </c>
      <c r="C815" t="str">
        <f t="shared" si="12"/>
        <v>1980-07</v>
      </c>
      <c r="D815">
        <v>11517</v>
      </c>
      <c r="E815">
        <v>0.14403839022685</v>
      </c>
    </row>
    <row r="816" spans="1:5" x14ac:dyDescent="0.2">
      <c r="A816">
        <v>1980</v>
      </c>
      <c r="B816">
        <v>8</v>
      </c>
      <c r="C816" t="str">
        <f t="shared" si="12"/>
        <v>1980-08</v>
      </c>
      <c r="D816">
        <v>11313</v>
      </c>
      <c r="E816">
        <v>0.14148704598735401</v>
      </c>
    </row>
    <row r="817" spans="1:5" x14ac:dyDescent="0.2">
      <c r="A817">
        <v>1980</v>
      </c>
      <c r="B817">
        <v>9</v>
      </c>
      <c r="C817" t="str">
        <f t="shared" si="12"/>
        <v>1980-09</v>
      </c>
      <c r="D817">
        <v>11322</v>
      </c>
      <c r="E817">
        <v>0.14159960529203799</v>
      </c>
    </row>
    <row r="818" spans="1:5" x14ac:dyDescent="0.2">
      <c r="A818">
        <v>1980</v>
      </c>
      <c r="B818">
        <v>10</v>
      </c>
      <c r="C818" t="str">
        <f t="shared" si="12"/>
        <v>1980-10</v>
      </c>
      <c r="D818">
        <v>11072</v>
      </c>
      <c r="E818">
        <v>0.13847295793971401</v>
      </c>
    </row>
    <row r="819" spans="1:5" x14ac:dyDescent="0.2">
      <c r="A819">
        <v>1980</v>
      </c>
      <c r="B819">
        <v>11</v>
      </c>
      <c r="C819" t="str">
        <f t="shared" si="12"/>
        <v>1980-11</v>
      </c>
      <c r="D819">
        <v>10196</v>
      </c>
      <c r="E819">
        <v>0.12751718561717201</v>
      </c>
    </row>
    <row r="820" spans="1:5" x14ac:dyDescent="0.2">
      <c r="A820">
        <v>1980</v>
      </c>
      <c r="B820">
        <v>12</v>
      </c>
      <c r="C820" t="str">
        <f t="shared" si="12"/>
        <v>1980-12</v>
      </c>
      <c r="D820">
        <v>10791</v>
      </c>
      <c r="E820">
        <v>0.134958606315702</v>
      </c>
    </row>
    <row r="821" spans="1:5" x14ac:dyDescent="0.2">
      <c r="A821">
        <v>1981</v>
      </c>
      <c r="B821">
        <v>1</v>
      </c>
      <c r="C821" t="str">
        <f t="shared" si="12"/>
        <v>1981-01</v>
      </c>
      <c r="D821">
        <v>11020</v>
      </c>
      <c r="E821">
        <v>0.13782261529043099</v>
      </c>
    </row>
    <row r="822" spans="1:5" x14ac:dyDescent="0.2">
      <c r="A822">
        <v>1981</v>
      </c>
      <c r="B822">
        <v>2</v>
      </c>
      <c r="C822" t="str">
        <f t="shared" si="12"/>
        <v>1981-02</v>
      </c>
      <c r="D822">
        <v>9955</v>
      </c>
      <c r="E822">
        <v>0.124503097569531</v>
      </c>
    </row>
    <row r="823" spans="1:5" x14ac:dyDescent="0.2">
      <c r="A823">
        <v>1981</v>
      </c>
      <c r="B823">
        <v>3</v>
      </c>
      <c r="C823" t="str">
        <f t="shared" si="12"/>
        <v>1981-03</v>
      </c>
      <c r="D823">
        <v>10819</v>
      </c>
      <c r="E823">
        <v>0.135308790819162</v>
      </c>
    </row>
    <row r="824" spans="1:5" x14ac:dyDescent="0.2">
      <c r="A824">
        <v>1981</v>
      </c>
      <c r="B824">
        <v>4</v>
      </c>
      <c r="C824" t="str">
        <f t="shared" si="12"/>
        <v>1981-04</v>
      </c>
      <c r="D824">
        <v>10116</v>
      </c>
      <c r="E824">
        <v>0.126516658464428</v>
      </c>
    </row>
    <row r="825" spans="1:5" x14ac:dyDescent="0.2">
      <c r="A825">
        <v>1981</v>
      </c>
      <c r="B825">
        <v>5</v>
      </c>
      <c r="C825" t="str">
        <f t="shared" si="12"/>
        <v>1981-05</v>
      </c>
      <c r="D825">
        <v>10301</v>
      </c>
      <c r="E825">
        <v>0.128830377505148</v>
      </c>
    </row>
    <row r="826" spans="1:5" x14ac:dyDescent="0.2">
      <c r="A826">
        <v>1981</v>
      </c>
      <c r="B826">
        <v>6</v>
      </c>
      <c r="C826" t="str">
        <f t="shared" si="12"/>
        <v>1981-06</v>
      </c>
      <c r="D826">
        <v>10508</v>
      </c>
      <c r="E826">
        <v>0.13141924151287199</v>
      </c>
    </row>
    <row r="827" spans="1:5" x14ac:dyDescent="0.2">
      <c r="A827">
        <v>1981</v>
      </c>
      <c r="B827">
        <v>7</v>
      </c>
      <c r="C827" t="str">
        <f t="shared" si="12"/>
        <v>1981-07</v>
      </c>
      <c r="D827">
        <v>11466</v>
      </c>
      <c r="E827">
        <v>0.143400554166976</v>
      </c>
    </row>
    <row r="828" spans="1:5" x14ac:dyDescent="0.2">
      <c r="A828">
        <v>1981</v>
      </c>
      <c r="B828">
        <v>8</v>
      </c>
      <c r="C828" t="str">
        <f t="shared" si="12"/>
        <v>1981-08</v>
      </c>
      <c r="D828">
        <v>11447</v>
      </c>
      <c r="E828">
        <v>0.14316292896819999</v>
      </c>
    </row>
    <row r="829" spans="1:5" x14ac:dyDescent="0.2">
      <c r="A829">
        <v>1981</v>
      </c>
      <c r="B829">
        <v>9</v>
      </c>
      <c r="C829" t="str">
        <f t="shared" si="12"/>
        <v>1981-09</v>
      </c>
      <c r="D829">
        <v>11098</v>
      </c>
      <c r="E829">
        <v>0.138798129264356</v>
      </c>
    </row>
    <row r="830" spans="1:5" x14ac:dyDescent="0.2">
      <c r="A830">
        <v>1981</v>
      </c>
      <c r="B830">
        <v>10</v>
      </c>
      <c r="C830" t="str">
        <f t="shared" si="12"/>
        <v>1981-10</v>
      </c>
      <c r="D830">
        <v>10759</v>
      </c>
      <c r="E830">
        <v>0.13455839545460499</v>
      </c>
    </row>
    <row r="831" spans="1:5" x14ac:dyDescent="0.2">
      <c r="A831">
        <v>1981</v>
      </c>
      <c r="B831">
        <v>11</v>
      </c>
      <c r="C831" t="str">
        <f t="shared" si="12"/>
        <v>1981-11</v>
      </c>
      <c r="D831">
        <v>10041</v>
      </c>
      <c r="E831">
        <v>0.12557866425873099</v>
      </c>
    </row>
    <row r="832" spans="1:5" x14ac:dyDescent="0.2">
      <c r="A832">
        <v>1981</v>
      </c>
      <c r="B832">
        <v>12</v>
      </c>
      <c r="C832" t="str">
        <f t="shared" si="12"/>
        <v>1981-12</v>
      </c>
      <c r="D832">
        <v>10577</v>
      </c>
      <c r="E832">
        <v>0.13228219618211301</v>
      </c>
    </row>
    <row r="833" spans="1:5" x14ac:dyDescent="0.2">
      <c r="A833">
        <v>1982</v>
      </c>
      <c r="B833">
        <v>1</v>
      </c>
      <c r="C833" t="str">
        <f t="shared" si="12"/>
        <v>1982-01</v>
      </c>
      <c r="D833">
        <v>10914</v>
      </c>
      <c r="E833">
        <v>0.13649691681304499</v>
      </c>
    </row>
    <row r="834" spans="1:5" x14ac:dyDescent="0.2">
      <c r="A834">
        <v>1982</v>
      </c>
      <c r="B834">
        <v>2</v>
      </c>
      <c r="C834" t="str">
        <f t="shared" si="12"/>
        <v>1982-02</v>
      </c>
      <c r="D834">
        <v>9840</v>
      </c>
      <c r="E834">
        <v>0.12306483978746301</v>
      </c>
    </row>
    <row r="835" spans="1:5" x14ac:dyDescent="0.2">
      <c r="A835">
        <v>1982</v>
      </c>
      <c r="B835">
        <v>3</v>
      </c>
      <c r="C835" t="str">
        <f t="shared" ref="C835:C898" si="13">TEXT(A835,"0000")&amp;"-"&amp;TEXT(B835,"00")</f>
        <v>1982-03</v>
      </c>
      <c r="D835">
        <v>10880</v>
      </c>
      <c r="E835">
        <v>0.136071692773129</v>
      </c>
    </row>
    <row r="836" spans="1:5" x14ac:dyDescent="0.2">
      <c r="A836">
        <v>1982</v>
      </c>
      <c r="B836">
        <v>4</v>
      </c>
      <c r="C836" t="str">
        <f t="shared" si="13"/>
        <v>1982-04</v>
      </c>
      <c r="D836">
        <v>10390</v>
      </c>
      <c r="E836">
        <v>0.129943463962575</v>
      </c>
    </row>
    <row r="837" spans="1:5" x14ac:dyDescent="0.2">
      <c r="A837">
        <v>1982</v>
      </c>
      <c r="B837">
        <v>5</v>
      </c>
      <c r="C837" t="str">
        <f t="shared" si="13"/>
        <v>1982-05</v>
      </c>
      <c r="D837">
        <v>10809</v>
      </c>
      <c r="E837">
        <v>0.135183724925069</v>
      </c>
    </row>
    <row r="838" spans="1:5" x14ac:dyDescent="0.2">
      <c r="A838">
        <v>1982</v>
      </c>
      <c r="B838">
        <v>6</v>
      </c>
      <c r="C838" t="str">
        <f t="shared" si="13"/>
        <v>1982-06</v>
      </c>
      <c r="D838">
        <v>10857</v>
      </c>
      <c r="E838">
        <v>0.135784041216716</v>
      </c>
    </row>
    <row r="839" spans="1:5" x14ac:dyDescent="0.2">
      <c r="A839">
        <v>1982</v>
      </c>
      <c r="B839">
        <v>7</v>
      </c>
      <c r="C839" t="str">
        <f t="shared" si="13"/>
        <v>1982-07</v>
      </c>
      <c r="D839">
        <v>11324</v>
      </c>
      <c r="E839">
        <v>0.141624618470856</v>
      </c>
    </row>
    <row r="840" spans="1:5" x14ac:dyDescent="0.2">
      <c r="A840">
        <v>1982</v>
      </c>
      <c r="B840">
        <v>8</v>
      </c>
      <c r="C840" t="str">
        <f t="shared" si="13"/>
        <v>1982-08</v>
      </c>
      <c r="D840">
        <v>11216</v>
      </c>
      <c r="E840">
        <v>0.14027390681465199</v>
      </c>
    </row>
    <row r="841" spans="1:5" x14ac:dyDescent="0.2">
      <c r="A841">
        <v>1982</v>
      </c>
      <c r="B841">
        <v>9</v>
      </c>
      <c r="C841" t="str">
        <f t="shared" si="13"/>
        <v>1982-09</v>
      </c>
      <c r="D841">
        <v>11098</v>
      </c>
      <c r="E841">
        <v>0.138798129264356</v>
      </c>
    </row>
    <row r="842" spans="1:5" x14ac:dyDescent="0.2">
      <c r="A842">
        <v>1982</v>
      </c>
      <c r="B842">
        <v>10</v>
      </c>
      <c r="C842" t="str">
        <f t="shared" si="13"/>
        <v>1982-10</v>
      </c>
      <c r="D842">
        <v>10919</v>
      </c>
      <c r="E842">
        <v>0.13655944976009199</v>
      </c>
    </row>
    <row r="843" spans="1:5" x14ac:dyDescent="0.2">
      <c r="A843">
        <v>1982</v>
      </c>
      <c r="B843">
        <v>11</v>
      </c>
      <c r="C843" t="str">
        <f t="shared" si="13"/>
        <v>1982-11</v>
      </c>
      <c r="D843">
        <v>10058</v>
      </c>
      <c r="E843">
        <v>0.125791276278689</v>
      </c>
    </row>
    <row r="844" spans="1:5" x14ac:dyDescent="0.2">
      <c r="A844">
        <v>1982</v>
      </c>
      <c r="B844">
        <v>12</v>
      </c>
      <c r="C844" t="str">
        <f t="shared" si="13"/>
        <v>1982-12</v>
      </c>
      <c r="D844">
        <v>10388</v>
      </c>
      <c r="E844">
        <v>0.129918450783756</v>
      </c>
    </row>
    <row r="845" spans="1:5" x14ac:dyDescent="0.2">
      <c r="A845">
        <v>1983</v>
      </c>
      <c r="B845">
        <v>1</v>
      </c>
      <c r="C845" t="str">
        <f t="shared" si="13"/>
        <v>1983-01</v>
      </c>
      <c r="D845">
        <v>10694</v>
      </c>
      <c r="E845">
        <v>0.13374546714300001</v>
      </c>
    </row>
    <row r="846" spans="1:5" x14ac:dyDescent="0.2">
      <c r="A846">
        <v>1983</v>
      </c>
      <c r="B846">
        <v>2</v>
      </c>
      <c r="C846" t="str">
        <f t="shared" si="13"/>
        <v>1983-02</v>
      </c>
      <c r="D846">
        <v>9657</v>
      </c>
      <c r="E846">
        <v>0.120776133925562</v>
      </c>
    </row>
    <row r="847" spans="1:5" x14ac:dyDescent="0.2">
      <c r="A847">
        <v>1983</v>
      </c>
      <c r="B847">
        <v>3</v>
      </c>
      <c r="C847" t="str">
        <f t="shared" si="13"/>
        <v>1983-03</v>
      </c>
      <c r="D847">
        <v>11004</v>
      </c>
      <c r="E847">
        <v>0.137622509859882</v>
      </c>
    </row>
    <row r="848" spans="1:5" x14ac:dyDescent="0.2">
      <c r="A848">
        <v>1983</v>
      </c>
      <c r="B848">
        <v>4</v>
      </c>
      <c r="C848" t="str">
        <f t="shared" si="13"/>
        <v>1983-04</v>
      </c>
      <c r="D848">
        <v>10381</v>
      </c>
      <c r="E848">
        <v>0.12983090465789099</v>
      </c>
    </row>
    <row r="849" spans="1:5" x14ac:dyDescent="0.2">
      <c r="A849">
        <v>1983</v>
      </c>
      <c r="B849">
        <v>5</v>
      </c>
      <c r="C849" t="str">
        <f t="shared" si="13"/>
        <v>1983-05</v>
      </c>
      <c r="D849">
        <v>10525</v>
      </c>
      <c r="E849">
        <v>0.13163185353283</v>
      </c>
    </row>
    <row r="850" spans="1:5" x14ac:dyDescent="0.2">
      <c r="A850">
        <v>1983</v>
      </c>
      <c r="B850">
        <v>6</v>
      </c>
      <c r="C850" t="str">
        <f t="shared" si="13"/>
        <v>1983-06</v>
      </c>
      <c r="D850">
        <v>10607</v>
      </c>
      <c r="E850">
        <v>0.13265739386439199</v>
      </c>
    </row>
    <row r="851" spans="1:5" x14ac:dyDescent="0.2">
      <c r="A851">
        <v>1983</v>
      </c>
      <c r="B851">
        <v>7</v>
      </c>
      <c r="C851" t="str">
        <f t="shared" si="13"/>
        <v>1983-07</v>
      </c>
      <c r="D851">
        <v>10904</v>
      </c>
      <c r="E851">
        <v>0.13637185091895199</v>
      </c>
    </row>
    <row r="852" spans="1:5" x14ac:dyDescent="0.2">
      <c r="A852">
        <v>1983</v>
      </c>
      <c r="B852">
        <v>8</v>
      </c>
      <c r="C852" t="str">
        <f t="shared" si="13"/>
        <v>1983-08</v>
      </c>
      <c r="D852">
        <v>11120</v>
      </c>
      <c r="E852">
        <v>0.13907327423136001</v>
      </c>
    </row>
    <row r="853" spans="1:5" x14ac:dyDescent="0.2">
      <c r="A853">
        <v>1983</v>
      </c>
      <c r="B853">
        <v>9</v>
      </c>
      <c r="C853" t="str">
        <f t="shared" si="13"/>
        <v>1983-09</v>
      </c>
      <c r="D853">
        <v>10785</v>
      </c>
      <c r="E853">
        <v>0.13488356677924601</v>
      </c>
    </row>
    <row r="854" spans="1:5" x14ac:dyDescent="0.2">
      <c r="A854">
        <v>1983</v>
      </c>
      <c r="B854">
        <v>10</v>
      </c>
      <c r="C854" t="str">
        <f t="shared" si="13"/>
        <v>1983-10</v>
      </c>
      <c r="D854">
        <v>10393</v>
      </c>
      <c r="E854">
        <v>0.129980983730803</v>
      </c>
    </row>
    <row r="855" spans="1:5" x14ac:dyDescent="0.2">
      <c r="A855">
        <v>1983</v>
      </c>
      <c r="B855">
        <v>11</v>
      </c>
      <c r="C855" t="str">
        <f t="shared" si="13"/>
        <v>1983-11</v>
      </c>
      <c r="D855">
        <v>9911</v>
      </c>
      <c r="E855">
        <v>0.12395280763552199</v>
      </c>
    </row>
    <row r="856" spans="1:5" x14ac:dyDescent="0.2">
      <c r="A856">
        <v>1983</v>
      </c>
      <c r="B856">
        <v>12</v>
      </c>
      <c r="C856" t="str">
        <f t="shared" si="13"/>
        <v>1983-12</v>
      </c>
      <c r="D856">
        <v>10280</v>
      </c>
      <c r="E856">
        <v>0.12856773912755201</v>
      </c>
    </row>
    <row r="857" spans="1:5" x14ac:dyDescent="0.2">
      <c r="A857">
        <v>1984</v>
      </c>
      <c r="B857">
        <v>1</v>
      </c>
      <c r="C857" t="str">
        <f t="shared" si="13"/>
        <v>1984-01</v>
      </c>
      <c r="D857">
        <v>10718</v>
      </c>
      <c r="E857">
        <v>0.13404562528882399</v>
      </c>
    </row>
    <row r="858" spans="1:5" x14ac:dyDescent="0.2">
      <c r="A858">
        <v>1984</v>
      </c>
      <c r="B858">
        <v>2</v>
      </c>
      <c r="C858" t="str">
        <f t="shared" si="13"/>
        <v>1984-02</v>
      </c>
      <c r="D858">
        <v>9795</v>
      </c>
      <c r="E858">
        <v>0.122502043264044</v>
      </c>
    </row>
    <row r="859" spans="1:5" x14ac:dyDescent="0.2">
      <c r="A859">
        <v>1984</v>
      </c>
      <c r="B859">
        <v>3</v>
      </c>
      <c r="C859" t="str">
        <f t="shared" si="13"/>
        <v>1984-03</v>
      </c>
      <c r="D859">
        <v>10801</v>
      </c>
      <c r="E859">
        <v>0.135083672209795</v>
      </c>
    </row>
    <row r="860" spans="1:5" x14ac:dyDescent="0.2">
      <c r="A860">
        <v>1984</v>
      </c>
      <c r="B860">
        <v>4</v>
      </c>
      <c r="C860" t="str">
        <f t="shared" si="13"/>
        <v>1984-04</v>
      </c>
      <c r="D860">
        <v>10056</v>
      </c>
      <c r="E860">
        <v>0.12576626309986999</v>
      </c>
    </row>
    <row r="861" spans="1:5" x14ac:dyDescent="0.2">
      <c r="A861">
        <v>1984</v>
      </c>
      <c r="B861">
        <v>5</v>
      </c>
      <c r="C861" t="str">
        <f t="shared" si="13"/>
        <v>1984-05</v>
      </c>
      <c r="D861">
        <v>10413</v>
      </c>
      <c r="E861">
        <v>0.130231115518989</v>
      </c>
    </row>
    <row r="862" spans="1:5" x14ac:dyDescent="0.2">
      <c r="A862">
        <v>1984</v>
      </c>
      <c r="B862">
        <v>6</v>
      </c>
      <c r="C862" t="str">
        <f t="shared" si="13"/>
        <v>1984-06</v>
      </c>
      <c r="D862">
        <v>10592</v>
      </c>
      <c r="E862">
        <v>0.13246979502325201</v>
      </c>
    </row>
    <row r="863" spans="1:5" x14ac:dyDescent="0.2">
      <c r="A863">
        <v>1984</v>
      </c>
      <c r="B863">
        <v>7</v>
      </c>
      <c r="C863" t="str">
        <f t="shared" si="13"/>
        <v>1984-07</v>
      </c>
      <c r="D863">
        <v>11395</v>
      </c>
      <c r="E863">
        <v>0.142512586318916</v>
      </c>
    </row>
    <row r="864" spans="1:5" x14ac:dyDescent="0.2">
      <c r="A864">
        <v>1984</v>
      </c>
      <c r="B864">
        <v>8</v>
      </c>
      <c r="C864" t="str">
        <f t="shared" si="13"/>
        <v>1984-08</v>
      </c>
      <c r="D864">
        <v>11656</v>
      </c>
      <c r="E864">
        <v>0.14577680615474201</v>
      </c>
    </row>
    <row r="865" spans="1:5" x14ac:dyDescent="0.2">
      <c r="A865">
        <v>1984</v>
      </c>
      <c r="B865">
        <v>9</v>
      </c>
      <c r="C865" t="str">
        <f t="shared" si="13"/>
        <v>1984-09</v>
      </c>
      <c r="D865">
        <v>11363</v>
      </c>
      <c r="E865">
        <v>0.14211237545781899</v>
      </c>
    </row>
    <row r="866" spans="1:5" x14ac:dyDescent="0.2">
      <c r="A866">
        <v>1984</v>
      </c>
      <c r="B866">
        <v>10</v>
      </c>
      <c r="C866" t="str">
        <f t="shared" si="13"/>
        <v>1984-10</v>
      </c>
      <c r="D866">
        <v>11385</v>
      </c>
      <c r="E866">
        <v>0.142387520424823</v>
      </c>
    </row>
    <row r="867" spans="1:5" x14ac:dyDescent="0.2">
      <c r="A867">
        <v>1984</v>
      </c>
      <c r="B867">
        <v>11</v>
      </c>
      <c r="C867" t="str">
        <f t="shared" si="13"/>
        <v>1984-11</v>
      </c>
      <c r="D867">
        <v>10447</v>
      </c>
      <c r="E867">
        <v>0.13065633955890499</v>
      </c>
    </row>
    <row r="868" spans="1:5" x14ac:dyDescent="0.2">
      <c r="A868">
        <v>1984</v>
      </c>
      <c r="B868">
        <v>12</v>
      </c>
      <c r="C868" t="str">
        <f t="shared" si="13"/>
        <v>1984-12</v>
      </c>
      <c r="D868">
        <v>10512</v>
      </c>
      <c r="E868">
        <v>0.131469267870509</v>
      </c>
    </row>
    <row r="869" spans="1:5" x14ac:dyDescent="0.2">
      <c r="A869">
        <v>1985</v>
      </c>
      <c r="B869">
        <v>1</v>
      </c>
      <c r="C869" t="str">
        <f t="shared" si="13"/>
        <v>1985-01</v>
      </c>
      <c r="D869">
        <v>10968</v>
      </c>
      <c r="E869">
        <v>0.13717227264114701</v>
      </c>
    </row>
    <row r="870" spans="1:5" x14ac:dyDescent="0.2">
      <c r="A870">
        <v>1985</v>
      </c>
      <c r="B870">
        <v>2</v>
      </c>
      <c r="C870" t="str">
        <f t="shared" si="13"/>
        <v>1985-02</v>
      </c>
      <c r="D870">
        <v>9924</v>
      </c>
      <c r="E870">
        <v>0.124115393297843</v>
      </c>
    </row>
    <row r="871" spans="1:5" x14ac:dyDescent="0.2">
      <c r="A871">
        <v>1985</v>
      </c>
      <c r="B871">
        <v>3</v>
      </c>
      <c r="C871" t="str">
        <f t="shared" si="13"/>
        <v>1985-03</v>
      </c>
      <c r="D871">
        <v>10995</v>
      </c>
      <c r="E871">
        <v>0.13750995055519799</v>
      </c>
    </row>
    <row r="872" spans="1:5" x14ac:dyDescent="0.2">
      <c r="A872">
        <v>1985</v>
      </c>
      <c r="B872">
        <v>4</v>
      </c>
      <c r="C872" t="str">
        <f t="shared" si="13"/>
        <v>1985-04</v>
      </c>
      <c r="D872">
        <v>10936</v>
      </c>
      <c r="E872">
        <v>0.13677206178005</v>
      </c>
    </row>
    <row r="873" spans="1:5" x14ac:dyDescent="0.2">
      <c r="A873">
        <v>1985</v>
      </c>
      <c r="B873">
        <v>5</v>
      </c>
      <c r="C873" t="str">
        <f t="shared" si="13"/>
        <v>1985-05</v>
      </c>
      <c r="D873">
        <v>11165</v>
      </c>
      <c r="E873">
        <v>0.13963607075477799</v>
      </c>
    </row>
    <row r="874" spans="1:5" x14ac:dyDescent="0.2">
      <c r="A874">
        <v>1985</v>
      </c>
      <c r="B874">
        <v>6</v>
      </c>
      <c r="C874" t="str">
        <f t="shared" si="13"/>
        <v>1985-06</v>
      </c>
      <c r="D874">
        <v>10785</v>
      </c>
      <c r="E874">
        <v>0.13488356677924601</v>
      </c>
    </row>
    <row r="875" spans="1:5" x14ac:dyDescent="0.2">
      <c r="A875">
        <v>1985</v>
      </c>
      <c r="B875">
        <v>7</v>
      </c>
      <c r="C875" t="str">
        <f t="shared" si="13"/>
        <v>1985-07</v>
      </c>
      <c r="D875">
        <v>11741</v>
      </c>
      <c r="E875">
        <v>0.14683986625453199</v>
      </c>
    </row>
    <row r="876" spans="1:5" x14ac:dyDescent="0.2">
      <c r="A876">
        <v>1985</v>
      </c>
      <c r="B876">
        <v>8</v>
      </c>
      <c r="C876" t="str">
        <f t="shared" si="13"/>
        <v>1985-08</v>
      </c>
      <c r="D876">
        <v>11518</v>
      </c>
      <c r="E876">
        <v>0.14405089681625999</v>
      </c>
    </row>
    <row r="877" spans="1:5" x14ac:dyDescent="0.2">
      <c r="A877">
        <v>1985</v>
      </c>
      <c r="B877">
        <v>9</v>
      </c>
      <c r="C877" t="str">
        <f t="shared" si="13"/>
        <v>1985-09</v>
      </c>
      <c r="D877">
        <v>11321</v>
      </c>
      <c r="E877">
        <v>0.14158709870262801</v>
      </c>
    </row>
    <row r="878" spans="1:5" x14ac:dyDescent="0.2">
      <c r="A878">
        <v>1985</v>
      </c>
      <c r="B878">
        <v>10</v>
      </c>
      <c r="C878" t="str">
        <f t="shared" si="13"/>
        <v>1985-10</v>
      </c>
      <c r="D878">
        <v>11157</v>
      </c>
      <c r="E878">
        <v>0.139536018039504</v>
      </c>
    </row>
    <row r="879" spans="1:5" x14ac:dyDescent="0.2">
      <c r="A879">
        <v>1985</v>
      </c>
      <c r="B879">
        <v>11</v>
      </c>
      <c r="C879" t="str">
        <f t="shared" si="13"/>
        <v>1985-11</v>
      </c>
      <c r="D879">
        <v>10453</v>
      </c>
      <c r="E879">
        <v>0.13073137909536001</v>
      </c>
    </row>
    <row r="880" spans="1:5" x14ac:dyDescent="0.2">
      <c r="A880">
        <v>1985</v>
      </c>
      <c r="B880">
        <v>12</v>
      </c>
      <c r="C880" t="str">
        <f t="shared" si="13"/>
        <v>1985-12</v>
      </c>
      <c r="D880">
        <v>10972</v>
      </c>
      <c r="E880">
        <v>0.13722229899878499</v>
      </c>
    </row>
    <row r="881" spans="1:5" x14ac:dyDescent="0.2">
      <c r="A881">
        <v>1986</v>
      </c>
      <c r="B881">
        <v>1</v>
      </c>
      <c r="C881" t="str">
        <f t="shared" si="13"/>
        <v>1986-01</v>
      </c>
      <c r="D881">
        <v>11128</v>
      </c>
      <c r="E881">
        <v>0.13917332694663501</v>
      </c>
    </row>
    <row r="882" spans="1:5" x14ac:dyDescent="0.2">
      <c r="A882">
        <v>1986</v>
      </c>
      <c r="B882">
        <v>2</v>
      </c>
      <c r="C882" t="str">
        <f t="shared" si="13"/>
        <v>1986-02</v>
      </c>
      <c r="D882">
        <v>9717</v>
      </c>
      <c r="E882">
        <v>0.12152652929011901</v>
      </c>
    </row>
    <row r="883" spans="1:5" x14ac:dyDescent="0.2">
      <c r="A883">
        <v>1986</v>
      </c>
      <c r="B883">
        <v>3</v>
      </c>
      <c r="C883" t="str">
        <f t="shared" si="13"/>
        <v>1986-03</v>
      </c>
      <c r="D883">
        <v>10877</v>
      </c>
      <c r="E883">
        <v>0.136034173004901</v>
      </c>
    </row>
    <row r="884" spans="1:5" x14ac:dyDescent="0.2">
      <c r="A884">
        <v>1986</v>
      </c>
      <c r="B884">
        <v>4</v>
      </c>
      <c r="C884" t="str">
        <f t="shared" si="13"/>
        <v>1986-04</v>
      </c>
      <c r="D884">
        <v>10600</v>
      </c>
      <c r="E884">
        <v>0.13256984773852701</v>
      </c>
    </row>
    <row r="885" spans="1:5" x14ac:dyDescent="0.2">
      <c r="A885">
        <v>1986</v>
      </c>
      <c r="B885">
        <v>5</v>
      </c>
      <c r="C885" t="str">
        <f t="shared" si="13"/>
        <v>1986-05</v>
      </c>
      <c r="D885">
        <v>11162</v>
      </c>
      <c r="E885">
        <v>0.139598550986551</v>
      </c>
    </row>
    <row r="886" spans="1:5" x14ac:dyDescent="0.2">
      <c r="A886">
        <v>1986</v>
      </c>
      <c r="B886">
        <v>6</v>
      </c>
      <c r="C886" t="str">
        <f t="shared" si="13"/>
        <v>1986-06</v>
      </c>
      <c r="D886">
        <v>10817</v>
      </c>
      <c r="E886">
        <v>0.13528377764034399</v>
      </c>
    </row>
    <row r="887" spans="1:5" x14ac:dyDescent="0.2">
      <c r="A887">
        <v>1986</v>
      </c>
      <c r="B887">
        <v>7</v>
      </c>
      <c r="C887" t="str">
        <f t="shared" si="13"/>
        <v>1986-07</v>
      </c>
      <c r="D887">
        <v>11504</v>
      </c>
      <c r="E887">
        <v>0.143875804564529</v>
      </c>
    </row>
    <row r="888" spans="1:5" x14ac:dyDescent="0.2">
      <c r="A888">
        <v>1986</v>
      </c>
      <c r="B888">
        <v>8</v>
      </c>
      <c r="C888" t="str">
        <f t="shared" si="13"/>
        <v>1986-08</v>
      </c>
      <c r="D888">
        <v>11346</v>
      </c>
      <c r="E888">
        <v>0.14189976343786101</v>
      </c>
    </row>
    <row r="889" spans="1:5" x14ac:dyDescent="0.2">
      <c r="A889">
        <v>1986</v>
      </c>
      <c r="B889">
        <v>9</v>
      </c>
      <c r="C889" t="str">
        <f t="shared" si="13"/>
        <v>1986-09</v>
      </c>
      <c r="D889">
        <v>11607</v>
      </c>
      <c r="E889">
        <v>0.14516398327368699</v>
      </c>
    </row>
    <row r="890" spans="1:5" x14ac:dyDescent="0.2">
      <c r="A890">
        <v>1986</v>
      </c>
      <c r="B890">
        <v>10</v>
      </c>
      <c r="C890" t="str">
        <f t="shared" si="13"/>
        <v>1986-10</v>
      </c>
      <c r="D890">
        <v>11224</v>
      </c>
      <c r="E890">
        <v>0.14037395952992701</v>
      </c>
    </row>
    <row r="891" spans="1:5" x14ac:dyDescent="0.2">
      <c r="A891">
        <v>1986</v>
      </c>
      <c r="B891">
        <v>11</v>
      </c>
      <c r="C891" t="str">
        <f t="shared" si="13"/>
        <v>1986-11</v>
      </c>
      <c r="D891">
        <v>10020</v>
      </c>
      <c r="E891">
        <v>0.125316025881136</v>
      </c>
    </row>
    <row r="892" spans="1:5" x14ac:dyDescent="0.2">
      <c r="A892">
        <v>1986</v>
      </c>
      <c r="B892">
        <v>12</v>
      </c>
      <c r="C892" t="str">
        <f t="shared" si="13"/>
        <v>1986-12</v>
      </c>
      <c r="D892">
        <v>10633</v>
      </c>
      <c r="E892">
        <v>0.13298256518903301</v>
      </c>
    </row>
    <row r="893" spans="1:5" x14ac:dyDescent="0.2">
      <c r="A893">
        <v>1987</v>
      </c>
      <c r="B893">
        <v>1</v>
      </c>
      <c r="C893" t="str">
        <f t="shared" si="13"/>
        <v>1987-01</v>
      </c>
      <c r="D893">
        <v>11097</v>
      </c>
      <c r="E893">
        <v>0.13878562267494601</v>
      </c>
    </row>
    <row r="894" spans="1:5" x14ac:dyDescent="0.2">
      <c r="A894">
        <v>1987</v>
      </c>
      <c r="B894">
        <v>2</v>
      </c>
      <c r="C894" t="str">
        <f t="shared" si="13"/>
        <v>1987-02</v>
      </c>
      <c r="D894">
        <v>9697</v>
      </c>
      <c r="E894">
        <v>0.121276397501933</v>
      </c>
    </row>
    <row r="895" spans="1:5" x14ac:dyDescent="0.2">
      <c r="A895">
        <v>1987</v>
      </c>
      <c r="B895">
        <v>3</v>
      </c>
      <c r="C895" t="str">
        <f t="shared" si="13"/>
        <v>1987-03</v>
      </c>
      <c r="D895">
        <v>11016</v>
      </c>
      <c r="E895">
        <v>0.13777258893279301</v>
      </c>
    </row>
    <row r="896" spans="1:5" x14ac:dyDescent="0.2">
      <c r="A896">
        <v>1987</v>
      </c>
      <c r="B896">
        <v>4</v>
      </c>
      <c r="C896" t="str">
        <f t="shared" si="13"/>
        <v>1987-04</v>
      </c>
      <c r="D896">
        <v>10801</v>
      </c>
      <c r="E896">
        <v>0.135083672209795</v>
      </c>
    </row>
    <row r="897" spans="1:5" x14ac:dyDescent="0.2">
      <c r="A897">
        <v>1987</v>
      </c>
      <c r="B897">
        <v>5</v>
      </c>
      <c r="C897" t="str">
        <f t="shared" si="13"/>
        <v>1987-05</v>
      </c>
      <c r="D897">
        <v>11172</v>
      </c>
      <c r="E897">
        <v>0.139723616880643</v>
      </c>
    </row>
    <row r="898" spans="1:5" x14ac:dyDescent="0.2">
      <c r="A898">
        <v>1987</v>
      </c>
      <c r="B898">
        <v>6</v>
      </c>
      <c r="C898" t="str">
        <f t="shared" si="13"/>
        <v>1987-06</v>
      </c>
      <c r="D898">
        <v>11275</v>
      </c>
      <c r="E898">
        <v>0.14101179558980101</v>
      </c>
    </row>
    <row r="899" spans="1:5" x14ac:dyDescent="0.2">
      <c r="A899">
        <v>1987</v>
      </c>
      <c r="B899">
        <v>7</v>
      </c>
      <c r="C899" t="str">
        <f t="shared" ref="C899:C962" si="14">TEXT(A899,"0000")&amp;"-"&amp;TEXT(B899,"00")</f>
        <v>1987-07</v>
      </c>
      <c r="D899">
        <v>11498</v>
      </c>
      <c r="E899">
        <v>0.14380076502807401</v>
      </c>
    </row>
    <row r="900" spans="1:5" x14ac:dyDescent="0.2">
      <c r="A900">
        <v>1987</v>
      </c>
      <c r="B900">
        <v>8</v>
      </c>
      <c r="C900" t="str">
        <f t="shared" si="14"/>
        <v>1987-08</v>
      </c>
      <c r="D900">
        <v>11404</v>
      </c>
      <c r="E900">
        <v>0.14262514562360001</v>
      </c>
    </row>
    <row r="901" spans="1:5" x14ac:dyDescent="0.2">
      <c r="A901">
        <v>1987</v>
      </c>
      <c r="B901">
        <v>9</v>
      </c>
      <c r="C901" t="str">
        <f t="shared" si="14"/>
        <v>1987-09</v>
      </c>
      <c r="D901">
        <v>11311</v>
      </c>
      <c r="E901">
        <v>0.141462032808536</v>
      </c>
    </row>
    <row r="902" spans="1:5" x14ac:dyDescent="0.2">
      <c r="A902">
        <v>1987</v>
      </c>
      <c r="B902">
        <v>10</v>
      </c>
      <c r="C902" t="str">
        <f t="shared" si="14"/>
        <v>1987-10</v>
      </c>
      <c r="D902">
        <v>11327</v>
      </c>
      <c r="E902">
        <v>0.141662138239084</v>
      </c>
    </row>
    <row r="903" spans="1:5" x14ac:dyDescent="0.2">
      <c r="A903">
        <v>1987</v>
      </c>
      <c r="B903">
        <v>11</v>
      </c>
      <c r="C903" t="str">
        <f t="shared" si="14"/>
        <v>1987-11</v>
      </c>
      <c r="D903">
        <v>10571</v>
      </c>
      <c r="E903">
        <v>0.13220715664565699</v>
      </c>
    </row>
    <row r="904" spans="1:5" x14ac:dyDescent="0.2">
      <c r="A904">
        <v>1987</v>
      </c>
      <c r="B904">
        <v>12</v>
      </c>
      <c r="C904" t="str">
        <f t="shared" si="14"/>
        <v>1987-12</v>
      </c>
      <c r="D904">
        <v>11055</v>
      </c>
      <c r="E904">
        <v>0.138260345919756</v>
      </c>
    </row>
    <row r="905" spans="1:5" x14ac:dyDescent="0.2">
      <c r="A905">
        <v>1988</v>
      </c>
      <c r="B905">
        <v>1</v>
      </c>
      <c r="C905" t="str">
        <f t="shared" si="14"/>
        <v>1988-01</v>
      </c>
      <c r="D905">
        <v>11426</v>
      </c>
      <c r="E905">
        <v>0.142900290590604</v>
      </c>
    </row>
    <row r="906" spans="1:5" x14ac:dyDescent="0.2">
      <c r="A906">
        <v>1988</v>
      </c>
      <c r="B906">
        <v>2</v>
      </c>
      <c r="C906" t="str">
        <f t="shared" si="14"/>
        <v>1988-02</v>
      </c>
      <c r="D906">
        <v>10425</v>
      </c>
      <c r="E906">
        <v>0.13038119459190001</v>
      </c>
    </row>
    <row r="907" spans="1:5" x14ac:dyDescent="0.2">
      <c r="A907">
        <v>1988</v>
      </c>
      <c r="B907">
        <v>3</v>
      </c>
      <c r="C907" t="str">
        <f t="shared" si="14"/>
        <v>1988-03</v>
      </c>
      <c r="D907">
        <v>11111</v>
      </c>
      <c r="E907">
        <v>0.138960714926677</v>
      </c>
    </row>
    <row r="908" spans="1:5" x14ac:dyDescent="0.2">
      <c r="A908">
        <v>1988</v>
      </c>
      <c r="B908">
        <v>4</v>
      </c>
      <c r="C908" t="str">
        <f t="shared" si="14"/>
        <v>1988-04</v>
      </c>
      <c r="D908">
        <v>10432</v>
      </c>
      <c r="E908">
        <v>0.13046874071776501</v>
      </c>
    </row>
    <row r="909" spans="1:5" x14ac:dyDescent="0.2">
      <c r="A909">
        <v>1988</v>
      </c>
      <c r="B909">
        <v>5</v>
      </c>
      <c r="C909" t="str">
        <f t="shared" si="14"/>
        <v>1988-05</v>
      </c>
      <c r="D909">
        <v>11271</v>
      </c>
      <c r="E909">
        <v>0.140961769232164</v>
      </c>
    </row>
    <row r="910" spans="1:5" x14ac:dyDescent="0.2">
      <c r="A910">
        <v>1988</v>
      </c>
      <c r="B910">
        <v>6</v>
      </c>
      <c r="C910" t="str">
        <f t="shared" si="14"/>
        <v>1988-06</v>
      </c>
      <c r="D910">
        <v>11425</v>
      </c>
      <c r="E910">
        <v>0.14288778400119501</v>
      </c>
    </row>
    <row r="911" spans="1:5" x14ac:dyDescent="0.2">
      <c r="A911">
        <v>1988</v>
      </c>
      <c r="B911">
        <v>7</v>
      </c>
      <c r="C911" t="str">
        <f t="shared" si="14"/>
        <v>1988-07</v>
      </c>
      <c r="D911">
        <v>12067</v>
      </c>
      <c r="E911">
        <v>0.15091701440196301</v>
      </c>
    </row>
    <row r="912" spans="1:5" x14ac:dyDescent="0.2">
      <c r="A912">
        <v>1988</v>
      </c>
      <c r="B912">
        <v>8</v>
      </c>
      <c r="C912" t="str">
        <f t="shared" si="14"/>
        <v>1988-08</v>
      </c>
      <c r="D912">
        <v>11968</v>
      </c>
      <c r="E912">
        <v>0.14967886205044201</v>
      </c>
    </row>
    <row r="913" spans="1:5" x14ac:dyDescent="0.2">
      <c r="A913">
        <v>1988</v>
      </c>
      <c r="B913">
        <v>9</v>
      </c>
      <c r="C913" t="str">
        <f t="shared" si="14"/>
        <v>1988-09</v>
      </c>
      <c r="D913">
        <v>11906</v>
      </c>
      <c r="E913">
        <v>0.14890345350706599</v>
      </c>
    </row>
    <row r="914" spans="1:5" x14ac:dyDescent="0.2">
      <c r="A914">
        <v>1988</v>
      </c>
      <c r="B914">
        <v>10</v>
      </c>
      <c r="C914" t="str">
        <f t="shared" si="14"/>
        <v>1988-10</v>
      </c>
      <c r="D914">
        <v>11208</v>
      </c>
      <c r="E914">
        <v>0.14017385409937799</v>
      </c>
    </row>
    <row r="915" spans="1:5" x14ac:dyDescent="0.2">
      <c r="A915">
        <v>1988</v>
      </c>
      <c r="B915">
        <v>11</v>
      </c>
      <c r="C915" t="str">
        <f t="shared" si="14"/>
        <v>1988-11</v>
      </c>
      <c r="D915">
        <v>10920</v>
      </c>
      <c r="E915">
        <v>0.13657195634950101</v>
      </c>
    </row>
    <row r="916" spans="1:5" x14ac:dyDescent="0.2">
      <c r="A916">
        <v>1988</v>
      </c>
      <c r="B916">
        <v>12</v>
      </c>
      <c r="C916" t="str">
        <f t="shared" si="14"/>
        <v>1988-12</v>
      </c>
      <c r="D916">
        <v>11397</v>
      </c>
      <c r="E916">
        <v>0.14253759949773501</v>
      </c>
    </row>
    <row r="917" spans="1:5" x14ac:dyDescent="0.2">
      <c r="A917">
        <v>1989</v>
      </c>
      <c r="B917">
        <v>1</v>
      </c>
      <c r="C917" t="str">
        <f t="shared" si="14"/>
        <v>1989-01</v>
      </c>
      <c r="D917">
        <v>11559</v>
      </c>
      <c r="E917">
        <v>0.14456366698204101</v>
      </c>
    </row>
    <row r="918" spans="1:5" x14ac:dyDescent="0.2">
      <c r="A918">
        <v>1989</v>
      </c>
      <c r="B918">
        <v>2</v>
      </c>
      <c r="C918" t="str">
        <f t="shared" si="14"/>
        <v>1989-02</v>
      </c>
      <c r="D918">
        <v>10587</v>
      </c>
      <c r="E918">
        <v>0.13240726207620601</v>
      </c>
    </row>
    <row r="919" spans="1:5" x14ac:dyDescent="0.2">
      <c r="A919">
        <v>1989</v>
      </c>
      <c r="B919">
        <v>3</v>
      </c>
      <c r="C919" t="str">
        <f t="shared" si="14"/>
        <v>1989-03</v>
      </c>
      <c r="D919">
        <v>12066</v>
      </c>
      <c r="E919">
        <v>0.15090450781255299</v>
      </c>
    </row>
    <row r="920" spans="1:5" x14ac:dyDescent="0.2">
      <c r="A920">
        <v>1989</v>
      </c>
      <c r="B920">
        <v>4</v>
      </c>
      <c r="C920" t="str">
        <f t="shared" si="14"/>
        <v>1989-04</v>
      </c>
      <c r="D920">
        <v>11201</v>
      </c>
      <c r="E920">
        <v>0.14008630797351301</v>
      </c>
    </row>
    <row r="921" spans="1:5" x14ac:dyDescent="0.2">
      <c r="A921">
        <v>1989</v>
      </c>
      <c r="B921">
        <v>5</v>
      </c>
      <c r="C921" t="str">
        <f t="shared" si="14"/>
        <v>1989-05</v>
      </c>
      <c r="D921">
        <v>11602</v>
      </c>
      <c r="E921">
        <v>0.14510145032664001</v>
      </c>
    </row>
    <row r="922" spans="1:5" x14ac:dyDescent="0.2">
      <c r="A922">
        <v>1989</v>
      </c>
      <c r="B922">
        <v>6</v>
      </c>
      <c r="C922" t="str">
        <f t="shared" si="14"/>
        <v>1989-06</v>
      </c>
      <c r="D922">
        <v>11908</v>
      </c>
      <c r="E922">
        <v>0.148928466685885</v>
      </c>
    </row>
    <row r="923" spans="1:5" x14ac:dyDescent="0.2">
      <c r="A923">
        <v>1989</v>
      </c>
      <c r="B923">
        <v>7</v>
      </c>
      <c r="C923" t="str">
        <f t="shared" si="14"/>
        <v>1989-07</v>
      </c>
      <c r="D923">
        <v>12258</v>
      </c>
      <c r="E923">
        <v>0.153305772979138</v>
      </c>
    </row>
    <row r="924" spans="1:5" x14ac:dyDescent="0.2">
      <c r="A924">
        <v>1989</v>
      </c>
      <c r="B924">
        <v>8</v>
      </c>
      <c r="C924" t="str">
        <f t="shared" si="14"/>
        <v>1989-08</v>
      </c>
      <c r="D924">
        <v>12355</v>
      </c>
      <c r="E924">
        <v>0.15451891215183999</v>
      </c>
    </row>
    <row r="925" spans="1:5" x14ac:dyDescent="0.2">
      <c r="A925">
        <v>1989</v>
      </c>
      <c r="B925">
        <v>9</v>
      </c>
      <c r="C925" t="str">
        <f t="shared" si="14"/>
        <v>1989-09</v>
      </c>
      <c r="D925">
        <v>12045</v>
      </c>
      <c r="E925">
        <v>0.150641869434958</v>
      </c>
    </row>
    <row r="926" spans="1:5" x14ac:dyDescent="0.2">
      <c r="A926">
        <v>1989</v>
      </c>
      <c r="B926">
        <v>10</v>
      </c>
      <c r="C926" t="str">
        <f t="shared" si="14"/>
        <v>1989-10</v>
      </c>
      <c r="D926">
        <v>11460</v>
      </c>
      <c r="E926">
        <v>0.14332551463052001</v>
      </c>
    </row>
    <row r="927" spans="1:5" x14ac:dyDescent="0.2">
      <c r="A927">
        <v>1989</v>
      </c>
      <c r="B927">
        <v>11</v>
      </c>
      <c r="C927" t="str">
        <f t="shared" si="14"/>
        <v>1989-11</v>
      </c>
      <c r="D927">
        <v>10909</v>
      </c>
      <c r="E927">
        <v>0.13643438386599899</v>
      </c>
    </row>
    <row r="928" spans="1:5" x14ac:dyDescent="0.2">
      <c r="A928">
        <v>1989</v>
      </c>
      <c r="B928">
        <v>12</v>
      </c>
      <c r="C928" t="str">
        <f t="shared" si="14"/>
        <v>1989-12</v>
      </c>
      <c r="D928">
        <v>11499</v>
      </c>
      <c r="E928">
        <v>0.143813271617483</v>
      </c>
    </row>
    <row r="929" spans="1:5" x14ac:dyDescent="0.2">
      <c r="A929">
        <v>1990</v>
      </c>
      <c r="B929">
        <v>1</v>
      </c>
      <c r="C929" t="str">
        <f t="shared" si="14"/>
        <v>1990-01</v>
      </c>
      <c r="D929">
        <v>11956</v>
      </c>
      <c r="E929">
        <v>0.149528782977531</v>
      </c>
    </row>
    <row r="930" spans="1:5" x14ac:dyDescent="0.2">
      <c r="A930">
        <v>1990</v>
      </c>
      <c r="B930">
        <v>2</v>
      </c>
      <c r="C930" t="str">
        <f t="shared" si="14"/>
        <v>1990-02</v>
      </c>
      <c r="D930">
        <v>10435</v>
      </c>
      <c r="E930">
        <v>0.13050626048599301</v>
      </c>
    </row>
    <row r="931" spans="1:5" x14ac:dyDescent="0.2">
      <c r="A931">
        <v>1990</v>
      </c>
      <c r="B931">
        <v>3</v>
      </c>
      <c r="C931" t="str">
        <f t="shared" si="14"/>
        <v>1990-03</v>
      </c>
      <c r="D931">
        <v>11956</v>
      </c>
      <c r="E931">
        <v>0.149528782977531</v>
      </c>
    </row>
    <row r="932" spans="1:5" x14ac:dyDescent="0.2">
      <c r="A932">
        <v>1990</v>
      </c>
      <c r="B932">
        <v>4</v>
      </c>
      <c r="C932" t="str">
        <f t="shared" si="14"/>
        <v>1990-04</v>
      </c>
      <c r="D932">
        <v>11445</v>
      </c>
      <c r="E932">
        <v>0.14313791578938101</v>
      </c>
    </row>
    <row r="933" spans="1:5" x14ac:dyDescent="0.2">
      <c r="A933">
        <v>1990</v>
      </c>
      <c r="B933">
        <v>5</v>
      </c>
      <c r="C933" t="str">
        <f t="shared" si="14"/>
        <v>1990-05</v>
      </c>
      <c r="D933">
        <v>12027</v>
      </c>
      <c r="E933">
        <v>0.150416750825591</v>
      </c>
    </row>
    <row r="934" spans="1:5" x14ac:dyDescent="0.2">
      <c r="A934">
        <v>1990</v>
      </c>
      <c r="B934">
        <v>6</v>
      </c>
      <c r="C934" t="str">
        <f t="shared" si="14"/>
        <v>1990-06</v>
      </c>
      <c r="D934">
        <v>11999</v>
      </c>
      <c r="E934">
        <v>0.15006656632213</v>
      </c>
    </row>
    <row r="935" spans="1:5" x14ac:dyDescent="0.2">
      <c r="A935">
        <v>1990</v>
      </c>
      <c r="B935">
        <v>7</v>
      </c>
      <c r="C935" t="str">
        <f t="shared" si="14"/>
        <v>1990-07</v>
      </c>
      <c r="D935">
        <v>12505</v>
      </c>
      <c r="E935">
        <v>0.15639490056323399</v>
      </c>
    </row>
    <row r="936" spans="1:5" x14ac:dyDescent="0.2">
      <c r="A936">
        <v>1990</v>
      </c>
      <c r="B936">
        <v>8</v>
      </c>
      <c r="C936" t="str">
        <f t="shared" si="14"/>
        <v>1990-08</v>
      </c>
      <c r="D936">
        <v>12632</v>
      </c>
      <c r="E936">
        <v>0.15798323741821399</v>
      </c>
    </row>
    <row r="937" spans="1:5" x14ac:dyDescent="0.2">
      <c r="A937">
        <v>1990</v>
      </c>
      <c r="B937">
        <v>9</v>
      </c>
      <c r="C937" t="str">
        <f t="shared" si="14"/>
        <v>1990-09</v>
      </c>
      <c r="D937">
        <v>12082</v>
      </c>
      <c r="E937">
        <v>0.15110461324310201</v>
      </c>
    </row>
    <row r="938" spans="1:5" x14ac:dyDescent="0.2">
      <c r="A938">
        <v>1990</v>
      </c>
      <c r="B938">
        <v>10</v>
      </c>
      <c r="C938" t="str">
        <f t="shared" si="14"/>
        <v>1990-10</v>
      </c>
      <c r="D938">
        <v>11814</v>
      </c>
      <c r="E938">
        <v>0.147752847281411</v>
      </c>
    </row>
    <row r="939" spans="1:5" x14ac:dyDescent="0.2">
      <c r="A939">
        <v>1990</v>
      </c>
      <c r="B939">
        <v>11</v>
      </c>
      <c r="C939" t="str">
        <f t="shared" si="14"/>
        <v>1990-11</v>
      </c>
      <c r="D939">
        <v>11191</v>
      </c>
      <c r="E939">
        <v>0.13996124207942001</v>
      </c>
    </row>
    <row r="940" spans="1:5" x14ac:dyDescent="0.2">
      <c r="A940">
        <v>1990</v>
      </c>
      <c r="B940">
        <v>12</v>
      </c>
      <c r="C940" t="str">
        <f t="shared" si="14"/>
        <v>1990-12</v>
      </c>
      <c r="D940">
        <v>11634</v>
      </c>
      <c r="E940">
        <v>0.145501661187738</v>
      </c>
    </row>
    <row r="941" spans="1:5" x14ac:dyDescent="0.2">
      <c r="A941">
        <v>1991</v>
      </c>
      <c r="B941">
        <v>1</v>
      </c>
      <c r="C941" t="str">
        <f t="shared" si="14"/>
        <v>1991-01</v>
      </c>
      <c r="D941">
        <v>11552</v>
      </c>
      <c r="E941">
        <v>0.144476120856176</v>
      </c>
    </row>
    <row r="942" spans="1:5" x14ac:dyDescent="0.2">
      <c r="A942">
        <v>1991</v>
      </c>
      <c r="B942">
        <v>2</v>
      </c>
      <c r="C942" t="str">
        <f t="shared" si="14"/>
        <v>1991-02</v>
      </c>
      <c r="D942">
        <v>10687</v>
      </c>
      <c r="E942">
        <v>0.133657921017135</v>
      </c>
    </row>
    <row r="943" spans="1:5" x14ac:dyDescent="0.2">
      <c r="A943">
        <v>1991</v>
      </c>
      <c r="B943">
        <v>3</v>
      </c>
      <c r="C943" t="str">
        <f t="shared" si="14"/>
        <v>1991-03</v>
      </c>
      <c r="D943">
        <v>12076</v>
      </c>
      <c r="E943">
        <v>0.15102957370664599</v>
      </c>
    </row>
    <row r="944" spans="1:5" x14ac:dyDescent="0.2">
      <c r="A944">
        <v>1991</v>
      </c>
      <c r="B944">
        <v>4</v>
      </c>
      <c r="C944" t="str">
        <f t="shared" si="14"/>
        <v>1991-04</v>
      </c>
      <c r="D944">
        <v>11586</v>
      </c>
      <c r="E944">
        <v>0.14490134489609199</v>
      </c>
    </row>
    <row r="945" spans="1:5" x14ac:dyDescent="0.2">
      <c r="A945">
        <v>1991</v>
      </c>
      <c r="B945">
        <v>5</v>
      </c>
      <c r="C945" t="str">
        <f t="shared" si="14"/>
        <v>1991-05</v>
      </c>
      <c r="D945">
        <v>12094</v>
      </c>
      <c r="E945">
        <v>0.15125469231601399</v>
      </c>
    </row>
    <row r="946" spans="1:5" x14ac:dyDescent="0.2">
      <c r="A946">
        <v>1991</v>
      </c>
      <c r="B946">
        <v>6</v>
      </c>
      <c r="C946" t="str">
        <f t="shared" si="14"/>
        <v>1991-06</v>
      </c>
      <c r="D946">
        <v>11540</v>
      </c>
      <c r="E946">
        <v>0.144326041783264</v>
      </c>
    </row>
    <row r="947" spans="1:5" x14ac:dyDescent="0.2">
      <c r="A947">
        <v>1991</v>
      </c>
      <c r="B947">
        <v>7</v>
      </c>
      <c r="C947" t="str">
        <f t="shared" si="14"/>
        <v>1991-07</v>
      </c>
      <c r="D947">
        <v>12328</v>
      </c>
      <c r="E947">
        <v>0.15418123423778901</v>
      </c>
    </row>
    <row r="948" spans="1:5" x14ac:dyDescent="0.2">
      <c r="A948">
        <v>1991</v>
      </c>
      <c r="B948">
        <v>8</v>
      </c>
      <c r="C948" t="str">
        <f t="shared" si="14"/>
        <v>1991-08</v>
      </c>
      <c r="D948">
        <v>12325</v>
      </c>
      <c r="E948">
        <v>0.15414371446956099</v>
      </c>
    </row>
    <row r="949" spans="1:5" x14ac:dyDescent="0.2">
      <c r="A949">
        <v>1991</v>
      </c>
      <c r="B949">
        <v>9</v>
      </c>
      <c r="C949" t="str">
        <f t="shared" si="14"/>
        <v>1991-09</v>
      </c>
      <c r="D949">
        <v>11805</v>
      </c>
      <c r="E949">
        <v>0.14764028797672701</v>
      </c>
    </row>
    <row r="950" spans="1:5" x14ac:dyDescent="0.2">
      <c r="A950">
        <v>1991</v>
      </c>
      <c r="B950">
        <v>10</v>
      </c>
      <c r="C950" t="str">
        <f t="shared" si="14"/>
        <v>1991-10</v>
      </c>
      <c r="D950">
        <v>11772</v>
      </c>
      <c r="E950">
        <v>0.14722757052622101</v>
      </c>
    </row>
    <row r="951" spans="1:5" x14ac:dyDescent="0.2">
      <c r="A951">
        <v>1991</v>
      </c>
      <c r="B951">
        <v>11</v>
      </c>
      <c r="C951" t="str">
        <f t="shared" si="14"/>
        <v>1991-11</v>
      </c>
      <c r="D951">
        <v>10753</v>
      </c>
      <c r="E951">
        <v>0.134483355918149</v>
      </c>
    </row>
    <row r="952" spans="1:5" x14ac:dyDescent="0.2">
      <c r="A952">
        <v>1991</v>
      </c>
      <c r="B952">
        <v>12</v>
      </c>
      <c r="C952" t="str">
        <f t="shared" si="14"/>
        <v>1991-12</v>
      </c>
      <c r="D952">
        <v>11610</v>
      </c>
      <c r="E952">
        <v>0.14520150304191501</v>
      </c>
    </row>
    <row r="953" spans="1:5" x14ac:dyDescent="0.2">
      <c r="A953">
        <v>1992</v>
      </c>
      <c r="B953">
        <v>1</v>
      </c>
      <c r="C953" t="str">
        <f t="shared" si="14"/>
        <v>1992-01</v>
      </c>
      <c r="D953">
        <v>11573</v>
      </c>
      <c r="E953">
        <v>0.144738759233771</v>
      </c>
    </row>
    <row r="954" spans="1:5" x14ac:dyDescent="0.2">
      <c r="A954">
        <v>1992</v>
      </c>
      <c r="B954">
        <v>2</v>
      </c>
      <c r="C954" t="str">
        <f t="shared" si="14"/>
        <v>1992-02</v>
      </c>
      <c r="D954">
        <v>10641</v>
      </c>
      <c r="E954">
        <v>0.133082617904308</v>
      </c>
    </row>
    <row r="955" spans="1:5" x14ac:dyDescent="0.2">
      <c r="A955">
        <v>1992</v>
      </c>
      <c r="B955">
        <v>3</v>
      </c>
      <c r="C955" t="str">
        <f t="shared" si="14"/>
        <v>1992-03</v>
      </c>
      <c r="D955">
        <v>11732</v>
      </c>
      <c r="E955">
        <v>0.14672730694984901</v>
      </c>
    </row>
    <row r="956" spans="1:5" x14ac:dyDescent="0.2">
      <c r="A956">
        <v>1992</v>
      </c>
      <c r="B956">
        <v>4</v>
      </c>
      <c r="C956" t="str">
        <f t="shared" si="14"/>
        <v>1992-04</v>
      </c>
      <c r="D956">
        <v>11346</v>
      </c>
      <c r="E956">
        <v>0.14189976343786101</v>
      </c>
    </row>
    <row r="957" spans="1:5" x14ac:dyDescent="0.2">
      <c r="A957">
        <v>1992</v>
      </c>
      <c r="B957">
        <v>5</v>
      </c>
      <c r="C957" t="str">
        <f t="shared" si="14"/>
        <v>1992-05</v>
      </c>
      <c r="D957">
        <v>11751</v>
      </c>
      <c r="E957">
        <v>0.14696493214862499</v>
      </c>
    </row>
    <row r="958" spans="1:5" x14ac:dyDescent="0.2">
      <c r="A958">
        <v>1992</v>
      </c>
      <c r="B958">
        <v>6</v>
      </c>
      <c r="C958" t="str">
        <f t="shared" si="14"/>
        <v>1992-06</v>
      </c>
      <c r="D958">
        <v>11465</v>
      </c>
      <c r="E958">
        <v>0.14338804757756701</v>
      </c>
    </row>
    <row r="959" spans="1:5" x14ac:dyDescent="0.2">
      <c r="A959">
        <v>1992</v>
      </c>
      <c r="B959">
        <v>7</v>
      </c>
      <c r="C959" t="str">
        <f t="shared" si="14"/>
        <v>1992-07</v>
      </c>
      <c r="D959">
        <v>12260</v>
      </c>
      <c r="E959">
        <v>0.15333078615795601</v>
      </c>
    </row>
    <row r="960" spans="1:5" x14ac:dyDescent="0.2">
      <c r="A960">
        <v>1992</v>
      </c>
      <c r="B960">
        <v>8</v>
      </c>
      <c r="C960" t="str">
        <f t="shared" si="14"/>
        <v>1992-08</v>
      </c>
      <c r="D960">
        <v>11771</v>
      </c>
      <c r="E960">
        <v>0.147215063936811</v>
      </c>
    </row>
    <row r="961" spans="1:5" x14ac:dyDescent="0.2">
      <c r="A961">
        <v>1992</v>
      </c>
      <c r="B961">
        <v>9</v>
      </c>
      <c r="C961" t="str">
        <f t="shared" si="14"/>
        <v>1992-09</v>
      </c>
      <c r="D961">
        <v>11818</v>
      </c>
      <c r="E961">
        <v>0.14780287363904801</v>
      </c>
    </row>
    <row r="962" spans="1:5" x14ac:dyDescent="0.2">
      <c r="A962">
        <v>1992</v>
      </c>
      <c r="B962">
        <v>10</v>
      </c>
      <c r="C962" t="str">
        <f t="shared" si="14"/>
        <v>1992-10</v>
      </c>
      <c r="D962">
        <v>11736</v>
      </c>
      <c r="E962">
        <v>0.14677733330748599</v>
      </c>
    </row>
    <row r="963" spans="1:5" x14ac:dyDescent="0.2">
      <c r="A963">
        <v>1992</v>
      </c>
      <c r="B963">
        <v>11</v>
      </c>
      <c r="C963" t="str">
        <f t="shared" ref="C963:C1026" si="15">TEXT(A963,"0000")&amp;"-"&amp;TEXT(B963,"00")</f>
        <v>1992-11</v>
      </c>
      <c r="D963">
        <v>11013</v>
      </c>
      <c r="E963">
        <v>0.13773506916456599</v>
      </c>
    </row>
    <row r="964" spans="1:5" x14ac:dyDescent="0.2">
      <c r="A964">
        <v>1992</v>
      </c>
      <c r="B964">
        <v>12</v>
      </c>
      <c r="C964" t="str">
        <f t="shared" si="15"/>
        <v>1992-12</v>
      </c>
      <c r="D964">
        <v>11463</v>
      </c>
      <c r="E964">
        <v>0.14336303439874801</v>
      </c>
    </row>
    <row r="965" spans="1:5" x14ac:dyDescent="0.2">
      <c r="A965">
        <v>1993</v>
      </c>
      <c r="B965">
        <v>1</v>
      </c>
      <c r="C965" t="str">
        <f t="shared" si="15"/>
        <v>1993-01</v>
      </c>
      <c r="D965">
        <v>11151</v>
      </c>
      <c r="E965">
        <v>0.13946097850304801</v>
      </c>
    </row>
    <row r="966" spans="1:5" x14ac:dyDescent="0.2">
      <c r="A966">
        <v>1993</v>
      </c>
      <c r="B966">
        <v>2</v>
      </c>
      <c r="C966" t="str">
        <f t="shared" si="15"/>
        <v>1993-02</v>
      </c>
      <c r="D966">
        <v>10199</v>
      </c>
      <c r="E966">
        <v>0.12755470538539901</v>
      </c>
    </row>
    <row r="967" spans="1:5" x14ac:dyDescent="0.2">
      <c r="A967">
        <v>1993</v>
      </c>
      <c r="B967">
        <v>3</v>
      </c>
      <c r="C967" t="str">
        <f t="shared" si="15"/>
        <v>1993-03</v>
      </c>
      <c r="D967">
        <v>11894</v>
      </c>
      <c r="E967">
        <v>0.14875337443415401</v>
      </c>
    </row>
    <row r="968" spans="1:5" x14ac:dyDescent="0.2">
      <c r="A968">
        <v>1993</v>
      </c>
      <c r="B968">
        <v>4</v>
      </c>
      <c r="C968" t="str">
        <f t="shared" si="15"/>
        <v>1993-04</v>
      </c>
      <c r="D968">
        <v>11650</v>
      </c>
      <c r="E968">
        <v>0.14570176661828699</v>
      </c>
    </row>
    <row r="969" spans="1:5" x14ac:dyDescent="0.2">
      <c r="A969">
        <v>1993</v>
      </c>
      <c r="B969">
        <v>5</v>
      </c>
      <c r="C969" t="str">
        <f t="shared" si="15"/>
        <v>1993-05</v>
      </c>
      <c r="D969">
        <v>11743</v>
      </c>
      <c r="E969">
        <v>0.146864879433351</v>
      </c>
    </row>
    <row r="970" spans="1:5" x14ac:dyDescent="0.2">
      <c r="A970">
        <v>1993</v>
      </c>
      <c r="B970">
        <v>6</v>
      </c>
      <c r="C970" t="str">
        <f t="shared" si="15"/>
        <v>1993-06</v>
      </c>
      <c r="D970">
        <v>11425</v>
      </c>
      <c r="E970">
        <v>0.14288778400119501</v>
      </c>
    </row>
    <row r="971" spans="1:5" x14ac:dyDescent="0.2">
      <c r="A971">
        <v>1993</v>
      </c>
      <c r="B971">
        <v>7</v>
      </c>
      <c r="C971" t="str">
        <f t="shared" si="15"/>
        <v>1993-07</v>
      </c>
      <c r="D971">
        <v>12129</v>
      </c>
      <c r="E971">
        <v>0.15169242294533899</v>
      </c>
    </row>
    <row r="972" spans="1:5" x14ac:dyDescent="0.2">
      <c r="A972">
        <v>1993</v>
      </c>
      <c r="B972">
        <v>8</v>
      </c>
      <c r="C972" t="str">
        <f t="shared" si="15"/>
        <v>1993-08</v>
      </c>
      <c r="D972">
        <v>11878</v>
      </c>
      <c r="E972">
        <v>0.14855326900360599</v>
      </c>
    </row>
    <row r="973" spans="1:5" x14ac:dyDescent="0.2">
      <c r="A973">
        <v>1993</v>
      </c>
      <c r="B973">
        <v>9</v>
      </c>
      <c r="C973" t="str">
        <f t="shared" si="15"/>
        <v>1993-09</v>
      </c>
      <c r="D973">
        <v>11784</v>
      </c>
      <c r="E973">
        <v>0.14737764959913199</v>
      </c>
    </row>
    <row r="974" spans="1:5" x14ac:dyDescent="0.2">
      <c r="A974">
        <v>1993</v>
      </c>
      <c r="B974">
        <v>10</v>
      </c>
      <c r="C974" t="str">
        <f t="shared" si="15"/>
        <v>1993-10</v>
      </c>
      <c r="D974">
        <v>11341</v>
      </c>
      <c r="E974">
        <v>0.14183723049081401</v>
      </c>
    </row>
    <row r="975" spans="1:5" x14ac:dyDescent="0.2">
      <c r="A975">
        <v>1993</v>
      </c>
      <c r="B975">
        <v>11</v>
      </c>
      <c r="C975" t="str">
        <f t="shared" si="15"/>
        <v>1993-11</v>
      </c>
      <c r="D975">
        <v>10900</v>
      </c>
      <c r="E975">
        <v>0.136321824561315</v>
      </c>
    </row>
    <row r="976" spans="1:5" x14ac:dyDescent="0.2">
      <c r="A976">
        <v>1993</v>
      </c>
      <c r="B976">
        <v>12</v>
      </c>
      <c r="C976" t="str">
        <f t="shared" si="15"/>
        <v>1993-12</v>
      </c>
      <c r="D976">
        <v>11190</v>
      </c>
      <c r="E976">
        <v>0.13994873549001099</v>
      </c>
    </row>
    <row r="977" spans="1:5" x14ac:dyDescent="0.2">
      <c r="A977">
        <v>1994</v>
      </c>
      <c r="B977">
        <v>1</v>
      </c>
      <c r="C977" t="str">
        <f t="shared" si="15"/>
        <v>1994-01</v>
      </c>
      <c r="D977">
        <v>11114</v>
      </c>
      <c r="E977">
        <v>0.13899823469490399</v>
      </c>
    </row>
    <row r="978" spans="1:5" x14ac:dyDescent="0.2">
      <c r="A978">
        <v>1994</v>
      </c>
      <c r="B978">
        <v>2</v>
      </c>
      <c r="C978" t="str">
        <f t="shared" si="15"/>
        <v>1994-02</v>
      </c>
      <c r="D978">
        <v>10332</v>
      </c>
      <c r="E978">
        <v>0.129218081776836</v>
      </c>
    </row>
    <row r="979" spans="1:5" x14ac:dyDescent="0.2">
      <c r="A979">
        <v>1994</v>
      </c>
      <c r="B979">
        <v>3</v>
      </c>
      <c r="C979" t="str">
        <f t="shared" si="15"/>
        <v>1994-03</v>
      </c>
      <c r="D979">
        <v>11860</v>
      </c>
      <c r="E979">
        <v>0.148328150394238</v>
      </c>
    </row>
    <row r="980" spans="1:5" x14ac:dyDescent="0.2">
      <c r="A980">
        <v>1994</v>
      </c>
      <c r="B980">
        <v>4</v>
      </c>
      <c r="C980" t="str">
        <f t="shared" si="15"/>
        <v>1994-04</v>
      </c>
      <c r="D980">
        <v>11082</v>
      </c>
      <c r="E980">
        <v>0.13859802383380701</v>
      </c>
    </row>
    <row r="981" spans="1:5" x14ac:dyDescent="0.2">
      <c r="A981">
        <v>1994</v>
      </c>
      <c r="B981">
        <v>5</v>
      </c>
      <c r="C981" t="str">
        <f t="shared" si="15"/>
        <v>1994-05</v>
      </c>
      <c r="D981">
        <v>11591</v>
      </c>
      <c r="E981">
        <v>0.14496387784313799</v>
      </c>
    </row>
    <row r="982" spans="1:5" x14ac:dyDescent="0.2">
      <c r="A982">
        <v>1994</v>
      </c>
      <c r="B982">
        <v>6</v>
      </c>
      <c r="C982" t="str">
        <f t="shared" si="15"/>
        <v>1994-06</v>
      </c>
      <c r="D982">
        <v>11336</v>
      </c>
      <c r="E982">
        <v>0.14177469754376801</v>
      </c>
    </row>
    <row r="983" spans="1:5" x14ac:dyDescent="0.2">
      <c r="A983">
        <v>1994</v>
      </c>
      <c r="B983">
        <v>7</v>
      </c>
      <c r="C983" t="str">
        <f t="shared" si="15"/>
        <v>1994-07</v>
      </c>
      <c r="D983">
        <v>12250</v>
      </c>
      <c r="E983">
        <v>0.153205720263864</v>
      </c>
    </row>
    <row r="984" spans="1:5" x14ac:dyDescent="0.2">
      <c r="A984">
        <v>1994</v>
      </c>
      <c r="B984">
        <v>8</v>
      </c>
      <c r="C984" t="str">
        <f t="shared" si="15"/>
        <v>1994-08</v>
      </c>
      <c r="D984">
        <v>12219</v>
      </c>
      <c r="E984">
        <v>0.15281801599217501</v>
      </c>
    </row>
    <row r="985" spans="1:5" x14ac:dyDescent="0.2">
      <c r="A985">
        <v>1994</v>
      </c>
      <c r="B985">
        <v>9</v>
      </c>
      <c r="C985" t="str">
        <f t="shared" si="15"/>
        <v>1994-09</v>
      </c>
      <c r="D985">
        <v>11667</v>
      </c>
      <c r="E985">
        <v>0.145914378638245</v>
      </c>
    </row>
    <row r="986" spans="1:5" x14ac:dyDescent="0.2">
      <c r="A986">
        <v>1994</v>
      </c>
      <c r="B986">
        <v>10</v>
      </c>
      <c r="C986" t="str">
        <f t="shared" si="15"/>
        <v>1994-10</v>
      </c>
      <c r="D986">
        <v>11553</v>
      </c>
      <c r="E986">
        <v>0.14448862744558499</v>
      </c>
    </row>
    <row r="987" spans="1:5" x14ac:dyDescent="0.2">
      <c r="A987">
        <v>1994</v>
      </c>
      <c r="B987">
        <v>11</v>
      </c>
      <c r="C987" t="str">
        <f t="shared" si="15"/>
        <v>1994-11</v>
      </c>
      <c r="D987">
        <v>10857</v>
      </c>
      <c r="E987">
        <v>0.135784041216716</v>
      </c>
    </row>
    <row r="988" spans="1:5" x14ac:dyDescent="0.2">
      <c r="A988">
        <v>1994</v>
      </c>
      <c r="B988">
        <v>12</v>
      </c>
      <c r="C988" t="str">
        <f t="shared" si="15"/>
        <v>1994-12</v>
      </c>
      <c r="D988">
        <v>11294</v>
      </c>
      <c r="E988">
        <v>0.141249420788577</v>
      </c>
    </row>
    <row r="989" spans="1:5" x14ac:dyDescent="0.2">
      <c r="A989">
        <v>1995</v>
      </c>
      <c r="B989">
        <v>1</v>
      </c>
      <c r="C989" t="str">
        <f t="shared" si="15"/>
        <v>1995-01</v>
      </c>
      <c r="D989">
        <v>11060</v>
      </c>
      <c r="E989">
        <v>0.138322878866802</v>
      </c>
    </row>
    <row r="990" spans="1:5" x14ac:dyDescent="0.2">
      <c r="A990">
        <v>1995</v>
      </c>
      <c r="B990">
        <v>2</v>
      </c>
      <c r="C990" t="str">
        <f t="shared" si="15"/>
        <v>1995-02</v>
      </c>
      <c r="D990">
        <v>10316</v>
      </c>
      <c r="E990">
        <v>0.12901797634628701</v>
      </c>
    </row>
    <row r="991" spans="1:5" x14ac:dyDescent="0.2">
      <c r="A991">
        <v>1995</v>
      </c>
      <c r="B991">
        <v>3</v>
      </c>
      <c r="C991" t="str">
        <f t="shared" si="15"/>
        <v>1995-03</v>
      </c>
      <c r="D991">
        <v>11582</v>
      </c>
      <c r="E991">
        <v>0.14485131853845401</v>
      </c>
    </row>
    <row r="992" spans="1:5" x14ac:dyDescent="0.2">
      <c r="A992">
        <v>1995</v>
      </c>
      <c r="B992">
        <v>4</v>
      </c>
      <c r="C992" t="str">
        <f t="shared" si="15"/>
        <v>1995-04</v>
      </c>
      <c r="D992">
        <v>11054</v>
      </c>
      <c r="E992">
        <v>0.13824783933034701</v>
      </c>
    </row>
    <row r="993" spans="1:5" x14ac:dyDescent="0.2">
      <c r="A993">
        <v>1995</v>
      </c>
      <c r="B993">
        <v>5</v>
      </c>
      <c r="C993" t="str">
        <f t="shared" si="15"/>
        <v>1995-05</v>
      </c>
      <c r="D993">
        <v>12006</v>
      </c>
      <c r="E993">
        <v>0.15015411244799601</v>
      </c>
    </row>
    <row r="994" spans="1:5" x14ac:dyDescent="0.2">
      <c r="A994">
        <v>1995</v>
      </c>
      <c r="B994">
        <v>6</v>
      </c>
      <c r="C994" t="str">
        <f t="shared" si="15"/>
        <v>1995-06</v>
      </c>
      <c r="D994">
        <v>11885</v>
      </c>
      <c r="E994">
        <v>0.148640815129471</v>
      </c>
    </row>
    <row r="995" spans="1:5" x14ac:dyDescent="0.2">
      <c r="A995">
        <v>1995</v>
      </c>
      <c r="B995">
        <v>7</v>
      </c>
      <c r="C995" t="str">
        <f t="shared" si="15"/>
        <v>1995-07</v>
      </c>
      <c r="D995">
        <v>11960</v>
      </c>
      <c r="E995">
        <v>0.14957880933516801</v>
      </c>
    </row>
    <row r="996" spans="1:5" x14ac:dyDescent="0.2">
      <c r="A996">
        <v>1995</v>
      </c>
      <c r="B996">
        <v>8</v>
      </c>
      <c r="C996" t="str">
        <f t="shared" si="15"/>
        <v>1995-08</v>
      </c>
      <c r="D996">
        <v>12326</v>
      </c>
      <c r="E996">
        <v>0.15415622105897001</v>
      </c>
    </row>
    <row r="997" spans="1:5" x14ac:dyDescent="0.2">
      <c r="A997">
        <v>1995</v>
      </c>
      <c r="B997">
        <v>9</v>
      </c>
      <c r="C997" t="str">
        <f t="shared" si="15"/>
        <v>1995-09</v>
      </c>
      <c r="D997">
        <v>11711</v>
      </c>
      <c r="E997">
        <v>0.14646466857225399</v>
      </c>
    </row>
    <row r="998" spans="1:5" x14ac:dyDescent="0.2">
      <c r="A998">
        <v>1995</v>
      </c>
      <c r="B998">
        <v>10</v>
      </c>
      <c r="C998" t="str">
        <f t="shared" si="15"/>
        <v>1995-10</v>
      </c>
      <c r="D998">
        <v>11593</v>
      </c>
      <c r="E998">
        <v>0.144988891021957</v>
      </c>
    </row>
    <row r="999" spans="1:5" x14ac:dyDescent="0.2">
      <c r="A999">
        <v>1995</v>
      </c>
      <c r="B999">
        <v>11</v>
      </c>
      <c r="C999" t="str">
        <f t="shared" si="15"/>
        <v>1995-11</v>
      </c>
      <c r="D999">
        <v>10832</v>
      </c>
      <c r="E999">
        <v>0.135471376481483</v>
      </c>
    </row>
    <row r="1000" spans="1:5" x14ac:dyDescent="0.2">
      <c r="A1000">
        <v>1995</v>
      </c>
      <c r="B1000">
        <v>12</v>
      </c>
      <c r="C1000" t="str">
        <f t="shared" si="15"/>
        <v>1995-12</v>
      </c>
      <c r="D1000">
        <v>10811</v>
      </c>
      <c r="E1000">
        <v>0.135208738103888</v>
      </c>
    </row>
    <row r="1001" spans="1:5" x14ac:dyDescent="0.2">
      <c r="A1001">
        <v>1996</v>
      </c>
      <c r="B1001">
        <v>1</v>
      </c>
      <c r="C1001" t="str">
        <f t="shared" si="15"/>
        <v>1996-01</v>
      </c>
      <c r="D1001">
        <v>10812</v>
      </c>
      <c r="E1001">
        <v>0.13522124469329699</v>
      </c>
    </row>
    <row r="1002" spans="1:5" x14ac:dyDescent="0.2">
      <c r="A1002">
        <v>1996</v>
      </c>
      <c r="B1002">
        <v>2</v>
      </c>
      <c r="C1002" t="str">
        <f t="shared" si="15"/>
        <v>1996-02</v>
      </c>
      <c r="D1002">
        <v>10555</v>
      </c>
      <c r="E1002">
        <v>0.132007051215108</v>
      </c>
    </row>
    <row r="1003" spans="1:5" x14ac:dyDescent="0.2">
      <c r="A1003">
        <v>1996</v>
      </c>
      <c r="B1003">
        <v>3</v>
      </c>
      <c r="C1003" t="str">
        <f t="shared" si="15"/>
        <v>1996-03</v>
      </c>
      <c r="D1003">
        <v>11338</v>
      </c>
      <c r="E1003">
        <v>0.14179971072258599</v>
      </c>
    </row>
    <row r="1004" spans="1:5" x14ac:dyDescent="0.2">
      <c r="A1004">
        <v>1996</v>
      </c>
      <c r="B1004">
        <v>4</v>
      </c>
      <c r="C1004" t="str">
        <f t="shared" si="15"/>
        <v>1996-04</v>
      </c>
      <c r="D1004">
        <v>10826</v>
      </c>
      <c r="E1004">
        <v>0.13539633694502701</v>
      </c>
    </row>
    <row r="1005" spans="1:5" x14ac:dyDescent="0.2">
      <c r="A1005">
        <v>1996</v>
      </c>
      <c r="B1005">
        <v>5</v>
      </c>
      <c r="C1005" t="str">
        <f t="shared" si="15"/>
        <v>1996-05</v>
      </c>
      <c r="D1005">
        <v>11025</v>
      </c>
      <c r="E1005">
        <v>0.137885148237477</v>
      </c>
    </row>
    <row r="1006" spans="1:5" x14ac:dyDescent="0.2">
      <c r="A1006">
        <v>1996</v>
      </c>
      <c r="B1006">
        <v>6</v>
      </c>
      <c r="C1006" t="str">
        <f t="shared" si="15"/>
        <v>1996-06</v>
      </c>
      <c r="D1006">
        <v>11283</v>
      </c>
      <c r="E1006">
        <v>0.141111848305075</v>
      </c>
    </row>
    <row r="1007" spans="1:5" x14ac:dyDescent="0.2">
      <c r="A1007">
        <v>1996</v>
      </c>
      <c r="B1007">
        <v>7</v>
      </c>
      <c r="C1007" t="str">
        <f t="shared" si="15"/>
        <v>1996-07</v>
      </c>
      <c r="D1007">
        <v>11880</v>
      </c>
      <c r="E1007">
        <v>0.148578282182424</v>
      </c>
    </row>
    <row r="1008" spans="1:5" x14ac:dyDescent="0.2">
      <c r="A1008">
        <v>1996</v>
      </c>
      <c r="B1008">
        <v>8</v>
      </c>
      <c r="C1008" t="str">
        <f t="shared" si="15"/>
        <v>1996-08</v>
      </c>
      <c r="D1008">
        <v>11980</v>
      </c>
      <c r="E1008">
        <v>0.14982894112335399</v>
      </c>
    </row>
    <row r="1009" spans="1:5" x14ac:dyDescent="0.2">
      <c r="A1009">
        <v>1996</v>
      </c>
      <c r="B1009">
        <v>9</v>
      </c>
      <c r="C1009" t="str">
        <f t="shared" si="15"/>
        <v>1996-09</v>
      </c>
      <c r="D1009">
        <v>11775</v>
      </c>
      <c r="E1009">
        <v>0.14726509029444801</v>
      </c>
    </row>
    <row r="1010" spans="1:5" x14ac:dyDescent="0.2">
      <c r="A1010">
        <v>1996</v>
      </c>
      <c r="B1010">
        <v>10</v>
      </c>
      <c r="C1010" t="str">
        <f t="shared" si="15"/>
        <v>1996-10</v>
      </c>
      <c r="D1010">
        <v>11728</v>
      </c>
      <c r="E1010">
        <v>0.14667728059221199</v>
      </c>
    </row>
    <row r="1011" spans="1:5" x14ac:dyDescent="0.2">
      <c r="A1011">
        <v>1996</v>
      </c>
      <c r="B1011">
        <v>11</v>
      </c>
      <c r="C1011" t="str">
        <f t="shared" si="15"/>
        <v>1996-11</v>
      </c>
      <c r="D1011">
        <v>10484</v>
      </c>
      <c r="E1011">
        <v>0.131119083367049</v>
      </c>
    </row>
    <row r="1012" spans="1:5" x14ac:dyDescent="0.2">
      <c r="A1012">
        <v>1996</v>
      </c>
      <c r="B1012">
        <v>12</v>
      </c>
      <c r="C1012" t="str">
        <f t="shared" si="15"/>
        <v>1996-12</v>
      </c>
      <c r="D1012">
        <v>11084</v>
      </c>
      <c r="E1012">
        <v>0.13862303701262599</v>
      </c>
    </row>
    <row r="1013" spans="1:5" x14ac:dyDescent="0.2">
      <c r="A1013">
        <v>1997</v>
      </c>
      <c r="B1013">
        <v>1</v>
      </c>
      <c r="C1013" t="str">
        <f t="shared" si="15"/>
        <v>1997-01</v>
      </c>
      <c r="D1013">
        <v>10948</v>
      </c>
      <c r="E1013">
        <v>0.13692214085296101</v>
      </c>
    </row>
    <row r="1014" spans="1:5" x14ac:dyDescent="0.2">
      <c r="A1014">
        <v>1997</v>
      </c>
      <c r="B1014">
        <v>2</v>
      </c>
      <c r="C1014" t="str">
        <f t="shared" si="15"/>
        <v>1997-02</v>
      </c>
      <c r="D1014">
        <v>10171</v>
      </c>
      <c r="E1014">
        <v>0.12720452088193901</v>
      </c>
    </row>
    <row r="1015" spans="1:5" x14ac:dyDescent="0.2">
      <c r="A1015">
        <v>1997</v>
      </c>
      <c r="B1015">
        <v>3</v>
      </c>
      <c r="C1015" t="str">
        <f t="shared" si="15"/>
        <v>1997-03</v>
      </c>
      <c r="D1015">
        <v>11435</v>
      </c>
      <c r="E1015">
        <v>0.14301284989528801</v>
      </c>
    </row>
    <row r="1016" spans="1:5" x14ac:dyDescent="0.2">
      <c r="A1016">
        <v>1997</v>
      </c>
      <c r="B1016">
        <v>4</v>
      </c>
      <c r="C1016" t="str">
        <f t="shared" si="15"/>
        <v>1997-04</v>
      </c>
      <c r="D1016">
        <v>11334</v>
      </c>
      <c r="E1016">
        <v>0.141749684364949</v>
      </c>
    </row>
    <row r="1017" spans="1:5" x14ac:dyDescent="0.2">
      <c r="A1017">
        <v>1997</v>
      </c>
      <c r="B1017">
        <v>5</v>
      </c>
      <c r="C1017" t="str">
        <f t="shared" si="15"/>
        <v>1997-05</v>
      </c>
      <c r="D1017">
        <v>12034</v>
      </c>
      <c r="E1017">
        <v>0.15050429695145601</v>
      </c>
    </row>
    <row r="1018" spans="1:5" x14ac:dyDescent="0.2">
      <c r="A1018">
        <v>1997</v>
      </c>
      <c r="B1018">
        <v>6</v>
      </c>
      <c r="C1018" t="str">
        <f t="shared" si="15"/>
        <v>1997-06</v>
      </c>
      <c r="D1018">
        <v>11630</v>
      </c>
      <c r="E1018">
        <v>0.14545163483010101</v>
      </c>
    </row>
    <row r="1019" spans="1:5" x14ac:dyDescent="0.2">
      <c r="A1019">
        <v>1997</v>
      </c>
      <c r="B1019">
        <v>7</v>
      </c>
      <c r="C1019" t="str">
        <f t="shared" si="15"/>
        <v>1997-07</v>
      </c>
      <c r="D1019">
        <v>12115</v>
      </c>
      <c r="E1019">
        <v>0.15151733069360901</v>
      </c>
    </row>
    <row r="1020" spans="1:5" x14ac:dyDescent="0.2">
      <c r="A1020">
        <v>1997</v>
      </c>
      <c r="B1020">
        <v>8</v>
      </c>
      <c r="C1020" t="str">
        <f t="shared" si="15"/>
        <v>1997-08</v>
      </c>
      <c r="D1020">
        <v>12074</v>
      </c>
      <c r="E1020">
        <v>0.15100456052782801</v>
      </c>
    </row>
    <row r="1021" spans="1:5" x14ac:dyDescent="0.2">
      <c r="A1021">
        <v>1997</v>
      </c>
      <c r="B1021">
        <v>9</v>
      </c>
      <c r="C1021" t="str">
        <f t="shared" si="15"/>
        <v>1997-09</v>
      </c>
      <c r="D1021">
        <v>11772</v>
      </c>
      <c r="E1021">
        <v>0.14722757052622101</v>
      </c>
    </row>
    <row r="1022" spans="1:5" x14ac:dyDescent="0.2">
      <c r="A1022">
        <v>1997</v>
      </c>
      <c r="B1022">
        <v>10</v>
      </c>
      <c r="C1022" t="str">
        <f t="shared" si="15"/>
        <v>1997-10</v>
      </c>
      <c r="D1022">
        <v>11806</v>
      </c>
      <c r="E1022">
        <v>0.147652794566137</v>
      </c>
    </row>
    <row r="1023" spans="1:5" x14ac:dyDescent="0.2">
      <c r="A1023">
        <v>1997</v>
      </c>
      <c r="B1023">
        <v>11</v>
      </c>
      <c r="C1023" t="str">
        <f t="shared" si="15"/>
        <v>1997-11</v>
      </c>
      <c r="D1023">
        <v>10736</v>
      </c>
      <c r="E1023">
        <v>0.13427074389819099</v>
      </c>
    </row>
    <row r="1024" spans="1:5" x14ac:dyDescent="0.2">
      <c r="A1024">
        <v>1997</v>
      </c>
      <c r="B1024">
        <v>12</v>
      </c>
      <c r="C1024" t="str">
        <f t="shared" si="15"/>
        <v>1997-12</v>
      </c>
      <c r="D1024">
        <v>11525</v>
      </c>
      <c r="E1024">
        <v>0.14413844294212499</v>
      </c>
    </row>
    <row r="1025" spans="1:5" x14ac:dyDescent="0.2">
      <c r="A1025">
        <v>1998</v>
      </c>
      <c r="B1025">
        <v>1</v>
      </c>
      <c r="C1025" t="str">
        <f t="shared" si="15"/>
        <v>1998-01</v>
      </c>
      <c r="D1025">
        <v>11239</v>
      </c>
      <c r="E1025">
        <v>0.14056155837106599</v>
      </c>
    </row>
    <row r="1026" spans="1:5" x14ac:dyDescent="0.2">
      <c r="A1026">
        <v>1998</v>
      </c>
      <c r="B1026">
        <v>2</v>
      </c>
      <c r="C1026" t="str">
        <f t="shared" si="15"/>
        <v>1998-02</v>
      </c>
      <c r="D1026">
        <v>10663</v>
      </c>
      <c r="E1026">
        <v>0.13335776287131201</v>
      </c>
    </row>
    <row r="1027" spans="1:5" x14ac:dyDescent="0.2">
      <c r="A1027">
        <v>1998</v>
      </c>
      <c r="B1027">
        <v>3</v>
      </c>
      <c r="C1027" t="str">
        <f t="shared" ref="C1027:C1090" si="16">TEXT(A1027,"0000")&amp;"-"&amp;TEXT(B1027,"00")</f>
        <v>1998-03</v>
      </c>
      <c r="D1027">
        <v>11843</v>
      </c>
      <c r="E1027">
        <v>0.14811553837427999</v>
      </c>
    </row>
    <row r="1028" spans="1:5" x14ac:dyDescent="0.2">
      <c r="A1028">
        <v>1998</v>
      </c>
      <c r="B1028">
        <v>4</v>
      </c>
      <c r="C1028" t="str">
        <f t="shared" si="16"/>
        <v>1998-04</v>
      </c>
      <c r="D1028">
        <v>11587</v>
      </c>
      <c r="E1028">
        <v>0.14491385148550101</v>
      </c>
    </row>
    <row r="1029" spans="1:5" x14ac:dyDescent="0.2">
      <c r="A1029">
        <v>1998</v>
      </c>
      <c r="B1029">
        <v>5</v>
      </c>
      <c r="C1029" t="str">
        <f t="shared" si="16"/>
        <v>1998-05</v>
      </c>
      <c r="D1029">
        <v>11936</v>
      </c>
      <c r="E1029">
        <v>0.149278651189345</v>
      </c>
    </row>
    <row r="1030" spans="1:5" x14ac:dyDescent="0.2">
      <c r="A1030">
        <v>1998</v>
      </c>
      <c r="B1030">
        <v>6</v>
      </c>
      <c r="C1030" t="str">
        <f t="shared" si="16"/>
        <v>1998-06</v>
      </c>
      <c r="D1030">
        <v>11774</v>
      </c>
      <c r="E1030">
        <v>0.14725258370503899</v>
      </c>
    </row>
    <row r="1031" spans="1:5" x14ac:dyDescent="0.2">
      <c r="A1031">
        <v>1998</v>
      </c>
      <c r="B1031">
        <v>7</v>
      </c>
      <c r="C1031" t="str">
        <f t="shared" si="16"/>
        <v>1998-07</v>
      </c>
      <c r="D1031">
        <v>12510</v>
      </c>
      <c r="E1031">
        <v>0.15645743351027999</v>
      </c>
    </row>
    <row r="1032" spans="1:5" x14ac:dyDescent="0.2">
      <c r="A1032">
        <v>1998</v>
      </c>
      <c r="B1032">
        <v>8</v>
      </c>
      <c r="C1032" t="str">
        <f t="shared" si="16"/>
        <v>1998-08</v>
      </c>
      <c r="D1032">
        <v>11968</v>
      </c>
      <c r="E1032">
        <v>0.14967886205044201</v>
      </c>
    </row>
    <row r="1033" spans="1:5" x14ac:dyDescent="0.2">
      <c r="A1033">
        <v>1998</v>
      </c>
      <c r="B1033">
        <v>9</v>
      </c>
      <c r="C1033" t="str">
        <f t="shared" si="16"/>
        <v>1998-09</v>
      </c>
      <c r="D1033">
        <v>12002</v>
      </c>
      <c r="E1033">
        <v>0.150104086090358</v>
      </c>
    </row>
    <row r="1034" spans="1:5" x14ac:dyDescent="0.2">
      <c r="A1034">
        <v>1998</v>
      </c>
      <c r="B1034">
        <v>10</v>
      </c>
      <c r="C1034" t="str">
        <f t="shared" si="16"/>
        <v>1998-10</v>
      </c>
      <c r="D1034">
        <v>11616</v>
      </c>
      <c r="E1034">
        <v>0.145276542578371</v>
      </c>
    </row>
    <row r="1035" spans="1:5" x14ac:dyDescent="0.2">
      <c r="A1035">
        <v>1998</v>
      </c>
      <c r="B1035">
        <v>11</v>
      </c>
      <c r="C1035" t="str">
        <f t="shared" si="16"/>
        <v>1998-11</v>
      </c>
      <c r="D1035">
        <v>10258</v>
      </c>
      <c r="E1035">
        <v>0.128292594160548</v>
      </c>
    </row>
    <row r="1036" spans="1:5" x14ac:dyDescent="0.2">
      <c r="A1036">
        <v>1998</v>
      </c>
      <c r="B1036">
        <v>12</v>
      </c>
      <c r="C1036" t="str">
        <f t="shared" si="16"/>
        <v>1998-12</v>
      </c>
      <c r="D1036">
        <v>10744</v>
      </c>
      <c r="E1036">
        <v>0.13437079661346499</v>
      </c>
    </row>
    <row r="1037" spans="1:5" x14ac:dyDescent="0.2">
      <c r="A1037">
        <v>1999</v>
      </c>
      <c r="B1037">
        <v>1</v>
      </c>
      <c r="C1037" t="str">
        <f t="shared" si="16"/>
        <v>1999-01</v>
      </c>
      <c r="D1037">
        <v>10478</v>
      </c>
      <c r="E1037">
        <v>0.13104404383059301</v>
      </c>
    </row>
    <row r="1038" spans="1:5" x14ac:dyDescent="0.2">
      <c r="A1038">
        <v>1999</v>
      </c>
      <c r="B1038">
        <v>2</v>
      </c>
      <c r="C1038" t="str">
        <f t="shared" si="16"/>
        <v>1999-02</v>
      </c>
      <c r="D1038">
        <v>9787</v>
      </c>
      <c r="E1038">
        <v>0.12240199054877</v>
      </c>
    </row>
    <row r="1039" spans="1:5" x14ac:dyDescent="0.2">
      <c r="A1039">
        <v>1999</v>
      </c>
      <c r="B1039">
        <v>3</v>
      </c>
      <c r="C1039" t="str">
        <f t="shared" si="16"/>
        <v>1999-03</v>
      </c>
      <c r="D1039">
        <v>10963</v>
      </c>
      <c r="E1039">
        <v>0.13710973969410101</v>
      </c>
    </row>
    <row r="1040" spans="1:5" x14ac:dyDescent="0.2">
      <c r="A1040">
        <v>1999</v>
      </c>
      <c r="B1040">
        <v>4</v>
      </c>
      <c r="C1040" t="str">
        <f t="shared" si="16"/>
        <v>1999-04</v>
      </c>
      <c r="D1040">
        <v>10468</v>
      </c>
      <c r="E1040">
        <v>0.13091897793650001</v>
      </c>
    </row>
    <row r="1041" spans="1:5" x14ac:dyDescent="0.2">
      <c r="A1041">
        <v>1999</v>
      </c>
      <c r="B1041">
        <v>5</v>
      </c>
      <c r="C1041" t="str">
        <f t="shared" si="16"/>
        <v>1999-05</v>
      </c>
      <c r="D1041">
        <v>10861</v>
      </c>
      <c r="E1041">
        <v>0.13583406757435301</v>
      </c>
    </row>
    <row r="1042" spans="1:5" x14ac:dyDescent="0.2">
      <c r="A1042">
        <v>1999</v>
      </c>
      <c r="B1042">
        <v>6</v>
      </c>
      <c r="C1042" t="str">
        <f t="shared" si="16"/>
        <v>1999-06</v>
      </c>
      <c r="D1042">
        <v>11154</v>
      </c>
      <c r="E1042">
        <v>0.139498498271276</v>
      </c>
    </row>
    <row r="1043" spans="1:5" x14ac:dyDescent="0.2">
      <c r="A1043">
        <v>1999</v>
      </c>
      <c r="B1043">
        <v>7</v>
      </c>
      <c r="C1043" t="str">
        <f t="shared" si="16"/>
        <v>1999-07</v>
      </c>
      <c r="D1043">
        <v>11444</v>
      </c>
      <c r="E1043">
        <v>0.14312540919997199</v>
      </c>
    </row>
    <row r="1044" spans="1:5" x14ac:dyDescent="0.2">
      <c r="A1044">
        <v>1999</v>
      </c>
      <c r="B1044">
        <v>8</v>
      </c>
      <c r="C1044" t="str">
        <f t="shared" si="16"/>
        <v>1999-08</v>
      </c>
      <c r="D1044">
        <v>11203</v>
      </c>
      <c r="E1044">
        <v>0.14011132115233199</v>
      </c>
    </row>
    <row r="1045" spans="1:5" x14ac:dyDescent="0.2">
      <c r="A1045">
        <v>1999</v>
      </c>
      <c r="B1045">
        <v>9</v>
      </c>
      <c r="C1045" t="str">
        <f t="shared" si="16"/>
        <v>1999-09</v>
      </c>
      <c r="D1045">
        <v>11134</v>
      </c>
      <c r="E1045">
        <v>0.13924836648309</v>
      </c>
    </row>
    <row r="1046" spans="1:5" x14ac:dyDescent="0.2">
      <c r="A1046">
        <v>1999</v>
      </c>
      <c r="B1046">
        <v>10</v>
      </c>
      <c r="C1046" t="str">
        <f t="shared" si="16"/>
        <v>1999-10</v>
      </c>
      <c r="D1046">
        <v>10644</v>
      </c>
      <c r="E1046">
        <v>0.133120137672536</v>
      </c>
    </row>
    <row r="1047" spans="1:5" x14ac:dyDescent="0.2">
      <c r="A1047">
        <v>1999</v>
      </c>
      <c r="B1047">
        <v>11</v>
      </c>
      <c r="C1047" t="str">
        <f t="shared" si="16"/>
        <v>1999-11</v>
      </c>
      <c r="D1047">
        <v>9808</v>
      </c>
      <c r="E1047">
        <v>0.122664628926365</v>
      </c>
    </row>
    <row r="1048" spans="1:5" x14ac:dyDescent="0.2">
      <c r="A1048">
        <v>1999</v>
      </c>
      <c r="B1048">
        <v>12</v>
      </c>
      <c r="C1048" t="str">
        <f t="shared" si="16"/>
        <v>1999-12</v>
      </c>
      <c r="D1048">
        <v>10459</v>
      </c>
      <c r="E1048">
        <v>0.130806418631816</v>
      </c>
    </row>
    <row r="1049" spans="1:5" x14ac:dyDescent="0.2">
      <c r="A1049">
        <v>2000</v>
      </c>
      <c r="B1049">
        <v>1</v>
      </c>
      <c r="C1049" t="str">
        <f t="shared" si="16"/>
        <v>2000-01</v>
      </c>
      <c r="D1049">
        <v>10695</v>
      </c>
      <c r="E1049">
        <v>0.13375797373241</v>
      </c>
    </row>
    <row r="1050" spans="1:5" x14ac:dyDescent="0.2">
      <c r="A1050">
        <v>2000</v>
      </c>
      <c r="B1050">
        <v>2</v>
      </c>
      <c r="C1050" t="str">
        <f t="shared" si="16"/>
        <v>2000-02</v>
      </c>
      <c r="D1050">
        <v>9943</v>
      </c>
      <c r="E1050">
        <v>0.12435301849662</v>
      </c>
    </row>
    <row r="1051" spans="1:5" x14ac:dyDescent="0.2">
      <c r="A1051">
        <v>2000</v>
      </c>
      <c r="B1051">
        <v>3</v>
      </c>
      <c r="C1051" t="str">
        <f t="shared" si="16"/>
        <v>2000-03</v>
      </c>
      <c r="D1051">
        <v>10671</v>
      </c>
      <c r="E1051">
        <v>0.13345781558658701</v>
      </c>
    </row>
    <row r="1052" spans="1:5" x14ac:dyDescent="0.2">
      <c r="A1052">
        <v>2000</v>
      </c>
      <c r="B1052">
        <v>4</v>
      </c>
      <c r="C1052" t="str">
        <f t="shared" si="16"/>
        <v>2000-04</v>
      </c>
      <c r="D1052">
        <v>10152</v>
      </c>
      <c r="E1052">
        <v>0.12696689568316299</v>
      </c>
    </row>
    <row r="1053" spans="1:5" x14ac:dyDescent="0.2">
      <c r="A1053">
        <v>2000</v>
      </c>
      <c r="B1053">
        <v>5</v>
      </c>
      <c r="C1053" t="str">
        <f t="shared" si="16"/>
        <v>2000-05</v>
      </c>
      <c r="D1053">
        <v>10971</v>
      </c>
      <c r="E1053">
        <v>0.137209792409375</v>
      </c>
    </row>
    <row r="1054" spans="1:5" x14ac:dyDescent="0.2">
      <c r="A1054">
        <v>2000</v>
      </c>
      <c r="B1054">
        <v>6</v>
      </c>
      <c r="C1054" t="str">
        <f t="shared" si="16"/>
        <v>2000-06</v>
      </c>
      <c r="D1054">
        <v>10916</v>
      </c>
      <c r="E1054">
        <v>0.13652192999186399</v>
      </c>
    </row>
    <row r="1055" spans="1:5" x14ac:dyDescent="0.2">
      <c r="A1055">
        <v>2000</v>
      </c>
      <c r="B1055">
        <v>7</v>
      </c>
      <c r="C1055" t="str">
        <f t="shared" si="16"/>
        <v>2000-07</v>
      </c>
      <c r="D1055">
        <v>10888</v>
      </c>
      <c r="E1055">
        <v>0.13617174548840399</v>
      </c>
    </row>
    <row r="1056" spans="1:5" x14ac:dyDescent="0.2">
      <c r="A1056">
        <v>2000</v>
      </c>
      <c r="B1056">
        <v>8</v>
      </c>
      <c r="C1056" t="str">
        <f t="shared" si="16"/>
        <v>2000-08</v>
      </c>
      <c r="D1056">
        <v>11089</v>
      </c>
      <c r="E1056">
        <v>0.13868556995967199</v>
      </c>
    </row>
    <row r="1057" spans="1:5" x14ac:dyDescent="0.2">
      <c r="A1057">
        <v>2000</v>
      </c>
      <c r="B1057">
        <v>9</v>
      </c>
      <c r="C1057" t="str">
        <f t="shared" si="16"/>
        <v>2000-09</v>
      </c>
      <c r="D1057">
        <v>10783</v>
      </c>
      <c r="E1057">
        <v>0.134858553600428</v>
      </c>
    </row>
    <row r="1058" spans="1:5" x14ac:dyDescent="0.2">
      <c r="A1058">
        <v>2000</v>
      </c>
      <c r="B1058">
        <v>10</v>
      </c>
      <c r="C1058" t="str">
        <f t="shared" si="16"/>
        <v>2000-10</v>
      </c>
      <c r="D1058">
        <v>10380</v>
      </c>
      <c r="E1058">
        <v>0.129818398068482</v>
      </c>
    </row>
    <row r="1059" spans="1:5" x14ac:dyDescent="0.2">
      <c r="A1059">
        <v>2000</v>
      </c>
      <c r="B1059">
        <v>11</v>
      </c>
      <c r="C1059" t="str">
        <f t="shared" si="16"/>
        <v>2000-11</v>
      </c>
      <c r="D1059">
        <v>10031</v>
      </c>
      <c r="E1059">
        <v>0.12545359836463801</v>
      </c>
    </row>
    <row r="1060" spans="1:5" x14ac:dyDescent="0.2">
      <c r="A1060">
        <v>2000</v>
      </c>
      <c r="B1060">
        <v>12</v>
      </c>
      <c r="C1060" t="str">
        <f t="shared" si="16"/>
        <v>2000-12</v>
      </c>
      <c r="D1060">
        <v>9920</v>
      </c>
      <c r="E1060">
        <v>0.12406536694020601</v>
      </c>
    </row>
    <row r="1061" spans="1:5" x14ac:dyDescent="0.2">
      <c r="A1061">
        <v>2001</v>
      </c>
      <c r="B1061">
        <v>1</v>
      </c>
      <c r="C1061" t="str">
        <f t="shared" si="16"/>
        <v>2001-01</v>
      </c>
      <c r="D1061">
        <v>10104</v>
      </c>
      <c r="E1061">
        <v>0.12636657939151599</v>
      </c>
    </row>
    <row r="1062" spans="1:5" x14ac:dyDescent="0.2">
      <c r="A1062">
        <v>2001</v>
      </c>
      <c r="B1062">
        <v>2</v>
      </c>
      <c r="C1062" t="str">
        <f t="shared" si="16"/>
        <v>2001-02</v>
      </c>
      <c r="D1062">
        <v>9104</v>
      </c>
      <c r="E1062">
        <v>0.11385998998222099</v>
      </c>
    </row>
    <row r="1063" spans="1:5" x14ac:dyDescent="0.2">
      <c r="A1063">
        <v>2001</v>
      </c>
      <c r="B1063">
        <v>3</v>
      </c>
      <c r="C1063" t="str">
        <f t="shared" si="16"/>
        <v>2001-03</v>
      </c>
      <c r="D1063">
        <v>10243</v>
      </c>
      <c r="E1063">
        <v>0.128104995319408</v>
      </c>
    </row>
    <row r="1064" spans="1:5" x14ac:dyDescent="0.2">
      <c r="A1064">
        <v>2001</v>
      </c>
      <c r="B1064">
        <v>4</v>
      </c>
      <c r="C1064" t="str">
        <f t="shared" si="16"/>
        <v>2001-04</v>
      </c>
      <c r="D1064">
        <v>9922</v>
      </c>
      <c r="E1064">
        <v>0.124090380119025</v>
      </c>
    </row>
    <row r="1065" spans="1:5" x14ac:dyDescent="0.2">
      <c r="A1065">
        <v>2001</v>
      </c>
      <c r="B1065">
        <v>5</v>
      </c>
      <c r="C1065" t="str">
        <f t="shared" si="16"/>
        <v>2001-05</v>
      </c>
      <c r="D1065">
        <v>10300</v>
      </c>
      <c r="E1065">
        <v>0.12881787091573799</v>
      </c>
    </row>
    <row r="1066" spans="1:5" x14ac:dyDescent="0.2">
      <c r="A1066">
        <v>2001</v>
      </c>
      <c r="B1066">
        <v>6</v>
      </c>
      <c r="C1066" t="str">
        <f t="shared" si="16"/>
        <v>2001-06</v>
      </c>
      <c r="D1066">
        <v>9933</v>
      </c>
      <c r="E1066">
        <v>0.124227952602527</v>
      </c>
    </row>
    <row r="1067" spans="1:5" x14ac:dyDescent="0.2">
      <c r="A1067">
        <v>2001</v>
      </c>
      <c r="B1067">
        <v>7</v>
      </c>
      <c r="C1067" t="str">
        <f t="shared" si="16"/>
        <v>2001-07</v>
      </c>
      <c r="D1067">
        <v>10467</v>
      </c>
      <c r="E1067">
        <v>0.13090647134709099</v>
      </c>
    </row>
    <row r="1068" spans="1:5" x14ac:dyDescent="0.2">
      <c r="A1068">
        <v>2001</v>
      </c>
      <c r="B1068">
        <v>8</v>
      </c>
      <c r="C1068" t="str">
        <f t="shared" si="16"/>
        <v>2001-08</v>
      </c>
      <c r="D1068">
        <v>10433</v>
      </c>
      <c r="E1068">
        <v>0.130481247307174</v>
      </c>
    </row>
    <row r="1069" spans="1:5" x14ac:dyDescent="0.2">
      <c r="A1069">
        <v>2001</v>
      </c>
      <c r="B1069">
        <v>9</v>
      </c>
      <c r="C1069" t="str">
        <f t="shared" si="16"/>
        <v>2001-09</v>
      </c>
      <c r="D1069">
        <v>10074</v>
      </c>
      <c r="E1069">
        <v>0.12599138170923799</v>
      </c>
    </row>
    <row r="1070" spans="1:5" x14ac:dyDescent="0.2">
      <c r="A1070">
        <v>2001</v>
      </c>
      <c r="B1070">
        <v>10</v>
      </c>
      <c r="C1070" t="str">
        <f t="shared" si="16"/>
        <v>2001-10</v>
      </c>
      <c r="D1070">
        <v>10244</v>
      </c>
      <c r="E1070">
        <v>0.12811750190881799</v>
      </c>
    </row>
    <row r="1071" spans="1:5" x14ac:dyDescent="0.2">
      <c r="A1071">
        <v>2001</v>
      </c>
      <c r="B1071">
        <v>11</v>
      </c>
      <c r="C1071" t="str">
        <f t="shared" si="16"/>
        <v>2001-11</v>
      </c>
      <c r="D1071">
        <v>9341</v>
      </c>
      <c r="E1071">
        <v>0.116824051672224</v>
      </c>
    </row>
    <row r="1072" spans="1:5" x14ac:dyDescent="0.2">
      <c r="A1072">
        <v>2001</v>
      </c>
      <c r="B1072">
        <v>12</v>
      </c>
      <c r="C1072" t="str">
        <f t="shared" si="16"/>
        <v>2001-12</v>
      </c>
      <c r="D1072">
        <v>9227</v>
      </c>
      <c r="E1072">
        <v>0.11539830047956499</v>
      </c>
    </row>
    <row r="1073" spans="1:5" x14ac:dyDescent="0.2">
      <c r="A1073">
        <v>2002</v>
      </c>
      <c r="B1073">
        <v>1</v>
      </c>
      <c r="C1073" t="str">
        <f t="shared" si="16"/>
        <v>2002-01</v>
      </c>
      <c r="D1073">
        <v>9722</v>
      </c>
      <c r="E1073">
        <v>0.12158906223716601</v>
      </c>
    </row>
    <row r="1074" spans="1:5" x14ac:dyDescent="0.2">
      <c r="A1074">
        <v>2002</v>
      </c>
      <c r="B1074">
        <v>2</v>
      </c>
      <c r="C1074" t="str">
        <f t="shared" si="16"/>
        <v>2002-02</v>
      </c>
      <c r="D1074">
        <v>8880</v>
      </c>
      <c r="E1074">
        <v>0.111058513954539</v>
      </c>
    </row>
    <row r="1075" spans="1:5" x14ac:dyDescent="0.2">
      <c r="A1075">
        <v>2002</v>
      </c>
      <c r="B1075">
        <v>3</v>
      </c>
      <c r="C1075" t="str">
        <f t="shared" si="16"/>
        <v>2002-03</v>
      </c>
      <c r="D1075">
        <v>9621</v>
      </c>
      <c r="E1075">
        <v>0.120325896706827</v>
      </c>
    </row>
    <row r="1076" spans="1:5" x14ac:dyDescent="0.2">
      <c r="A1076">
        <v>2002</v>
      </c>
      <c r="B1076">
        <v>4</v>
      </c>
      <c r="C1076" t="str">
        <f t="shared" si="16"/>
        <v>2002-04</v>
      </c>
      <c r="D1076">
        <v>9367</v>
      </c>
      <c r="E1076">
        <v>0.117149222996866</v>
      </c>
    </row>
    <row r="1077" spans="1:5" x14ac:dyDescent="0.2">
      <c r="A1077">
        <v>2002</v>
      </c>
      <c r="B1077">
        <v>5</v>
      </c>
      <c r="C1077" t="str">
        <f t="shared" si="16"/>
        <v>2002-05</v>
      </c>
      <c r="D1077">
        <v>9774</v>
      </c>
      <c r="E1077">
        <v>0.12223940488644899</v>
      </c>
    </row>
    <row r="1078" spans="1:5" x14ac:dyDescent="0.2">
      <c r="A1078">
        <v>2002</v>
      </c>
      <c r="B1078">
        <v>6</v>
      </c>
      <c r="C1078" t="str">
        <f t="shared" si="16"/>
        <v>2002-06</v>
      </c>
      <c r="D1078">
        <v>9605</v>
      </c>
      <c r="E1078">
        <v>0.120125791276278</v>
      </c>
    </row>
    <row r="1079" spans="1:5" x14ac:dyDescent="0.2">
      <c r="A1079">
        <v>2002</v>
      </c>
      <c r="B1079">
        <v>7</v>
      </c>
      <c r="C1079" t="str">
        <f t="shared" si="16"/>
        <v>2002-07</v>
      </c>
      <c r="D1079">
        <v>10319</v>
      </c>
      <c r="E1079">
        <v>0.129055496114515</v>
      </c>
    </row>
    <row r="1080" spans="1:5" x14ac:dyDescent="0.2">
      <c r="A1080">
        <v>2002</v>
      </c>
      <c r="B1080">
        <v>8</v>
      </c>
      <c r="C1080" t="str">
        <f t="shared" si="16"/>
        <v>2002-08</v>
      </c>
      <c r="D1080">
        <v>10287</v>
      </c>
      <c r="E1080">
        <v>0.12865528525341699</v>
      </c>
    </row>
    <row r="1081" spans="1:5" x14ac:dyDescent="0.2">
      <c r="A1081">
        <v>2002</v>
      </c>
      <c r="B1081">
        <v>9</v>
      </c>
      <c r="C1081" t="str">
        <f t="shared" si="16"/>
        <v>2002-09</v>
      </c>
      <c r="D1081">
        <v>9981</v>
      </c>
      <c r="E1081">
        <v>0.12482826889417301</v>
      </c>
    </row>
    <row r="1082" spans="1:5" x14ac:dyDescent="0.2">
      <c r="A1082">
        <v>2002</v>
      </c>
      <c r="B1082">
        <v>10</v>
      </c>
      <c r="C1082" t="str">
        <f t="shared" si="16"/>
        <v>2002-10</v>
      </c>
      <c r="D1082">
        <v>9802</v>
      </c>
      <c r="E1082">
        <v>0.12258958938990901</v>
      </c>
    </row>
    <row r="1083" spans="1:5" x14ac:dyDescent="0.2">
      <c r="A1083">
        <v>2002</v>
      </c>
      <c r="B1083">
        <v>11</v>
      </c>
      <c r="C1083" t="str">
        <f t="shared" si="16"/>
        <v>2002-11</v>
      </c>
      <c r="D1083">
        <v>7699</v>
      </c>
      <c r="E1083">
        <v>9.6288231862162302E-2</v>
      </c>
    </row>
    <row r="1084" spans="1:5" x14ac:dyDescent="0.2">
      <c r="A1084">
        <v>2002</v>
      </c>
      <c r="B1084">
        <v>12</v>
      </c>
      <c r="C1084" t="str">
        <f t="shared" si="16"/>
        <v>2002-12</v>
      </c>
      <c r="D1084">
        <v>7973</v>
      </c>
      <c r="E1084">
        <v>9.9715037360309206E-2</v>
      </c>
    </row>
    <row r="1085" spans="1:5" x14ac:dyDescent="0.2">
      <c r="A1085">
        <v>2003</v>
      </c>
      <c r="B1085">
        <v>1</v>
      </c>
      <c r="C1085" t="str">
        <f t="shared" si="16"/>
        <v>2003-01</v>
      </c>
      <c r="D1085">
        <v>8079</v>
      </c>
      <c r="E1085">
        <v>0.101040735837694</v>
      </c>
    </row>
    <row r="1086" spans="1:5" x14ac:dyDescent="0.2">
      <c r="A1086">
        <v>2003</v>
      </c>
      <c r="B1086">
        <v>2</v>
      </c>
      <c r="C1086" t="str">
        <f t="shared" si="16"/>
        <v>2003-02</v>
      </c>
      <c r="D1086">
        <v>7456</v>
      </c>
      <c r="E1086">
        <v>9.32491306357036E-2</v>
      </c>
    </row>
    <row r="1087" spans="1:5" x14ac:dyDescent="0.2">
      <c r="A1087">
        <v>2003</v>
      </c>
      <c r="B1087">
        <v>3</v>
      </c>
      <c r="C1087" t="str">
        <f t="shared" si="16"/>
        <v>2003-03</v>
      </c>
      <c r="D1087">
        <v>8309</v>
      </c>
      <c r="E1087">
        <v>0.103917251401832</v>
      </c>
    </row>
    <row r="1088" spans="1:5" x14ac:dyDescent="0.2">
      <c r="A1088">
        <v>2003</v>
      </c>
      <c r="B1088">
        <v>4</v>
      </c>
      <c r="C1088" t="str">
        <f t="shared" si="16"/>
        <v>2003-04</v>
      </c>
      <c r="D1088">
        <v>8047</v>
      </c>
      <c r="E1088">
        <v>0.10064052497659701</v>
      </c>
    </row>
    <row r="1089" spans="1:5" x14ac:dyDescent="0.2">
      <c r="A1089">
        <v>2003</v>
      </c>
      <c r="B1089">
        <v>5</v>
      </c>
      <c r="C1089" t="str">
        <f t="shared" si="16"/>
        <v>2003-05</v>
      </c>
      <c r="D1089">
        <v>8496</v>
      </c>
      <c r="E1089">
        <v>0.10625598362137</v>
      </c>
    </row>
    <row r="1090" spans="1:5" x14ac:dyDescent="0.2">
      <c r="A1090">
        <v>2003</v>
      </c>
      <c r="B1090">
        <v>6</v>
      </c>
      <c r="C1090" t="str">
        <f t="shared" si="16"/>
        <v>2003-06</v>
      </c>
      <c r="D1090">
        <v>8153</v>
      </c>
      <c r="E1090">
        <v>0.101966223453982</v>
      </c>
    </row>
    <row r="1091" spans="1:5" x14ac:dyDescent="0.2">
      <c r="A1091">
        <v>2003</v>
      </c>
      <c r="B1091">
        <v>7</v>
      </c>
      <c r="C1091" t="str">
        <f t="shared" ref="C1091:C1143" si="17">TEXT(A1091,"0000")&amp;"-"&amp;TEXT(B1091,"00")</f>
        <v>2003-07</v>
      </c>
      <c r="D1091">
        <v>8658</v>
      </c>
      <c r="E1091">
        <v>0.108282051105676</v>
      </c>
    </row>
    <row r="1092" spans="1:5" x14ac:dyDescent="0.2">
      <c r="A1092">
        <v>2003</v>
      </c>
      <c r="B1092">
        <v>8</v>
      </c>
      <c r="C1092" t="str">
        <f t="shared" si="17"/>
        <v>2003-08</v>
      </c>
      <c r="D1092">
        <v>7863</v>
      </c>
      <c r="E1092">
        <v>9.8339312525286701E-2</v>
      </c>
    </row>
    <row r="1093" spans="1:5" x14ac:dyDescent="0.2">
      <c r="A1093">
        <v>2003</v>
      </c>
      <c r="B1093">
        <v>9</v>
      </c>
      <c r="C1093" t="str">
        <f t="shared" si="17"/>
        <v>2003-09</v>
      </c>
      <c r="D1093">
        <v>7739</v>
      </c>
      <c r="E1093">
        <v>9.67884954385341E-2</v>
      </c>
    </row>
    <row r="1094" spans="1:5" x14ac:dyDescent="0.2">
      <c r="A1094">
        <v>2003</v>
      </c>
      <c r="B1094">
        <v>10</v>
      </c>
      <c r="C1094" t="str">
        <f t="shared" si="17"/>
        <v>2003-10</v>
      </c>
      <c r="D1094">
        <v>7582</v>
      </c>
      <c r="E1094">
        <v>9.4824960901274805E-2</v>
      </c>
    </row>
    <row r="1095" spans="1:5" x14ac:dyDescent="0.2">
      <c r="A1095">
        <v>2003</v>
      </c>
      <c r="B1095">
        <v>11</v>
      </c>
      <c r="C1095" t="str">
        <f t="shared" si="17"/>
        <v>2003-11</v>
      </c>
      <c r="D1095">
        <v>6730</v>
      </c>
      <c r="E1095">
        <v>8.4169346724555505E-2</v>
      </c>
    </row>
    <row r="1096" spans="1:5" x14ac:dyDescent="0.2">
      <c r="A1096">
        <v>2003</v>
      </c>
      <c r="B1096">
        <v>12</v>
      </c>
      <c r="C1096" t="str">
        <f t="shared" si="17"/>
        <v>2003-12</v>
      </c>
      <c r="D1096">
        <v>7184</v>
      </c>
      <c r="E1096">
        <v>8.9847338316375397E-2</v>
      </c>
    </row>
    <row r="1097" spans="1:5" x14ac:dyDescent="0.2">
      <c r="A1097">
        <v>2004</v>
      </c>
      <c r="B1097">
        <v>1</v>
      </c>
      <c r="C1097" t="str">
        <f t="shared" si="17"/>
        <v>2004-01</v>
      </c>
      <c r="D1097">
        <v>7086</v>
      </c>
      <c r="E1097">
        <v>8.8621692554264497E-2</v>
      </c>
    </row>
    <row r="1098" spans="1:5" x14ac:dyDescent="0.2">
      <c r="A1098">
        <v>2004</v>
      </c>
      <c r="B1098">
        <v>2</v>
      </c>
      <c r="C1098" t="str">
        <f t="shared" si="17"/>
        <v>2004-02</v>
      </c>
      <c r="D1098">
        <v>6832</v>
      </c>
      <c r="E1098">
        <v>8.54450188443035E-2</v>
      </c>
    </row>
    <row r="1099" spans="1:5" x14ac:dyDescent="0.2">
      <c r="A1099">
        <v>2004</v>
      </c>
      <c r="B1099">
        <v>3</v>
      </c>
      <c r="C1099" t="str">
        <f t="shared" si="17"/>
        <v>2004-03</v>
      </c>
      <c r="D1099">
        <v>7615</v>
      </c>
      <c r="E1099">
        <v>9.5237678351781596E-2</v>
      </c>
    </row>
    <row r="1100" spans="1:5" x14ac:dyDescent="0.2">
      <c r="A1100">
        <v>2004</v>
      </c>
      <c r="B1100">
        <v>4</v>
      </c>
      <c r="C1100" t="str">
        <f t="shared" si="17"/>
        <v>2004-04</v>
      </c>
      <c r="D1100">
        <v>7344</v>
      </c>
      <c r="E1100">
        <v>9.1848392621862604E-2</v>
      </c>
    </row>
    <row r="1101" spans="1:5" x14ac:dyDescent="0.2">
      <c r="A1101">
        <v>2004</v>
      </c>
      <c r="B1101">
        <v>5</v>
      </c>
      <c r="C1101" t="str">
        <f t="shared" si="17"/>
        <v>2004-05</v>
      </c>
      <c r="D1101">
        <v>7151</v>
      </c>
      <c r="E1101">
        <v>8.9434620865868703E-2</v>
      </c>
    </row>
    <row r="1102" spans="1:5" x14ac:dyDescent="0.2">
      <c r="A1102">
        <v>2004</v>
      </c>
      <c r="B1102">
        <v>6</v>
      </c>
      <c r="C1102" t="str">
        <f t="shared" si="17"/>
        <v>2004-06</v>
      </c>
      <c r="D1102">
        <v>7372</v>
      </c>
      <c r="E1102">
        <v>9.2198577125322895E-2</v>
      </c>
    </row>
    <row r="1103" spans="1:5" x14ac:dyDescent="0.2">
      <c r="A1103">
        <v>2004</v>
      </c>
      <c r="B1103">
        <v>7</v>
      </c>
      <c r="C1103" t="str">
        <f t="shared" si="17"/>
        <v>2004-07</v>
      </c>
      <c r="D1103">
        <v>7609</v>
      </c>
      <c r="E1103">
        <v>9.5162638815325801E-2</v>
      </c>
    </row>
    <row r="1104" spans="1:5" x14ac:dyDescent="0.2">
      <c r="A1104">
        <v>2004</v>
      </c>
      <c r="B1104">
        <v>8</v>
      </c>
      <c r="C1104" t="str">
        <f t="shared" si="17"/>
        <v>2004-08</v>
      </c>
      <c r="D1104">
        <v>7238</v>
      </c>
      <c r="E1104">
        <v>9.0522694144477306E-2</v>
      </c>
    </row>
    <row r="1105" spans="1:5" x14ac:dyDescent="0.2">
      <c r="A1105">
        <v>2004</v>
      </c>
      <c r="B1105">
        <v>9</v>
      </c>
      <c r="C1105" t="str">
        <f t="shared" si="17"/>
        <v>2004-09</v>
      </c>
      <c r="D1105">
        <v>7447</v>
      </c>
      <c r="E1105">
        <v>9.3136571331020004E-2</v>
      </c>
    </row>
    <row r="1106" spans="1:5" x14ac:dyDescent="0.2">
      <c r="A1106">
        <v>2004</v>
      </c>
      <c r="B1106">
        <v>10</v>
      </c>
      <c r="C1106" t="str">
        <f t="shared" si="17"/>
        <v>2004-10</v>
      </c>
      <c r="D1106">
        <v>7412</v>
      </c>
      <c r="E1106">
        <v>9.2698840701694707E-2</v>
      </c>
    </row>
    <row r="1107" spans="1:5" x14ac:dyDescent="0.2">
      <c r="A1107">
        <v>2004</v>
      </c>
      <c r="B1107">
        <v>11</v>
      </c>
      <c r="C1107" t="str">
        <f t="shared" si="17"/>
        <v>2004-11</v>
      </c>
      <c r="D1107">
        <v>6575</v>
      </c>
      <c r="E1107">
        <v>8.2230825366114702E-2</v>
      </c>
    </row>
    <row r="1108" spans="1:5" x14ac:dyDescent="0.2">
      <c r="A1108">
        <v>2004</v>
      </c>
      <c r="B1108">
        <v>12</v>
      </c>
      <c r="C1108" t="str">
        <f t="shared" si="17"/>
        <v>2004-12</v>
      </c>
      <c r="D1108">
        <v>6684</v>
      </c>
      <c r="E1108">
        <v>8.3594043611727897E-2</v>
      </c>
    </row>
    <row r="1109" spans="1:5" x14ac:dyDescent="0.2">
      <c r="A1109">
        <v>2005</v>
      </c>
      <c r="B1109">
        <v>1</v>
      </c>
      <c r="C1109" t="str">
        <f t="shared" si="17"/>
        <v>2005-01</v>
      </c>
      <c r="D1109">
        <v>6261</v>
      </c>
      <c r="E1109">
        <v>7.8303756291596097E-2</v>
      </c>
    </row>
    <row r="1110" spans="1:5" x14ac:dyDescent="0.2">
      <c r="A1110">
        <v>2005</v>
      </c>
      <c r="B1110">
        <v>2</v>
      </c>
      <c r="C1110" t="str">
        <f t="shared" si="17"/>
        <v>2005-02</v>
      </c>
      <c r="D1110">
        <v>6036</v>
      </c>
      <c r="E1110">
        <v>7.5489773674504698E-2</v>
      </c>
    </row>
    <row r="1111" spans="1:5" x14ac:dyDescent="0.2">
      <c r="A1111">
        <v>2005</v>
      </c>
      <c r="B1111">
        <v>3</v>
      </c>
      <c r="C1111" t="str">
        <f t="shared" si="17"/>
        <v>2005-03</v>
      </c>
      <c r="D1111">
        <v>6790</v>
      </c>
      <c r="E1111">
        <v>8.4919742089113195E-2</v>
      </c>
    </row>
    <row r="1112" spans="1:5" x14ac:dyDescent="0.2">
      <c r="A1112">
        <v>2005</v>
      </c>
      <c r="B1112">
        <v>4</v>
      </c>
      <c r="C1112" t="str">
        <f t="shared" si="17"/>
        <v>2005-04</v>
      </c>
      <c r="D1112">
        <v>6423</v>
      </c>
      <c r="E1112">
        <v>8.0329823775901907E-2</v>
      </c>
    </row>
    <row r="1113" spans="1:5" x14ac:dyDescent="0.2">
      <c r="A1113">
        <v>2005</v>
      </c>
      <c r="B1113">
        <v>5</v>
      </c>
      <c r="C1113" t="str">
        <f t="shared" si="17"/>
        <v>2005-05</v>
      </c>
      <c r="D1113">
        <v>6719</v>
      </c>
      <c r="E1113">
        <v>8.4031774241053195E-2</v>
      </c>
    </row>
    <row r="1114" spans="1:5" x14ac:dyDescent="0.2">
      <c r="A1114">
        <v>2005</v>
      </c>
      <c r="B1114">
        <v>6</v>
      </c>
      <c r="C1114" t="str">
        <f t="shared" si="17"/>
        <v>2005-06</v>
      </c>
      <c r="D1114">
        <v>6678</v>
      </c>
      <c r="E1114">
        <v>8.3519004075272102E-2</v>
      </c>
    </row>
    <row r="1115" spans="1:5" x14ac:dyDescent="0.2">
      <c r="A1115">
        <v>2005</v>
      </c>
      <c r="B1115">
        <v>7</v>
      </c>
      <c r="C1115" t="str">
        <f t="shared" si="17"/>
        <v>2005-07</v>
      </c>
      <c r="D1115">
        <v>6602</v>
      </c>
      <c r="E1115">
        <v>8.2568503280165698E-2</v>
      </c>
    </row>
    <row r="1116" spans="1:5" x14ac:dyDescent="0.2">
      <c r="A1116">
        <v>2005</v>
      </c>
      <c r="B1116">
        <v>8</v>
      </c>
      <c r="C1116" t="str">
        <f t="shared" si="17"/>
        <v>2005-08</v>
      </c>
      <c r="D1116">
        <v>6806</v>
      </c>
      <c r="E1116">
        <v>8.5119847519661895E-2</v>
      </c>
    </row>
    <row r="1117" spans="1:5" x14ac:dyDescent="0.2">
      <c r="A1117">
        <v>2005</v>
      </c>
      <c r="B1117">
        <v>9</v>
      </c>
      <c r="C1117" t="str">
        <f t="shared" si="17"/>
        <v>2005-09</v>
      </c>
      <c r="D1117">
        <v>6568</v>
      </c>
      <c r="E1117">
        <v>8.2143279240249695E-2</v>
      </c>
    </row>
    <row r="1118" spans="1:5" x14ac:dyDescent="0.2">
      <c r="A1118">
        <v>2005</v>
      </c>
      <c r="B1118">
        <v>10</v>
      </c>
      <c r="C1118" t="str">
        <f t="shared" si="17"/>
        <v>2005-10</v>
      </c>
      <c r="D1118">
        <v>6215</v>
      </c>
      <c r="E1118">
        <v>7.7728453178768503E-2</v>
      </c>
    </row>
    <row r="1119" spans="1:5" x14ac:dyDescent="0.2">
      <c r="A1119">
        <v>2005</v>
      </c>
      <c r="B1119">
        <v>11</v>
      </c>
      <c r="C1119" t="str">
        <f t="shared" si="17"/>
        <v>2005-11</v>
      </c>
      <c r="D1119">
        <v>5080</v>
      </c>
      <c r="E1119">
        <v>6.3533474199218704E-2</v>
      </c>
    </row>
    <row r="1120" spans="1:5" x14ac:dyDescent="0.2">
      <c r="A1120">
        <v>2005</v>
      </c>
      <c r="B1120">
        <v>12</v>
      </c>
      <c r="C1120" t="str">
        <f t="shared" si="17"/>
        <v>2005-12</v>
      </c>
      <c r="D1120">
        <v>5107</v>
      </c>
      <c r="E1120">
        <v>6.3871152113269603E-2</v>
      </c>
    </row>
    <row r="1121" spans="1:5" x14ac:dyDescent="0.2">
      <c r="A1121">
        <v>2006</v>
      </c>
      <c r="B1121">
        <v>1</v>
      </c>
      <c r="C1121" t="str">
        <f t="shared" si="17"/>
        <v>2006-01</v>
      </c>
      <c r="D1121">
        <v>4909</v>
      </c>
      <c r="E1121">
        <v>6.13948474102292E-2</v>
      </c>
    </row>
    <row r="1122" spans="1:5" x14ac:dyDescent="0.2">
      <c r="A1122">
        <v>2006</v>
      </c>
      <c r="B1122">
        <v>2</v>
      </c>
      <c r="C1122" t="str">
        <f t="shared" si="17"/>
        <v>2006-02</v>
      </c>
      <c r="D1122">
        <v>4504</v>
      </c>
      <c r="E1122">
        <v>5.6329678699464703E-2</v>
      </c>
    </row>
    <row r="1123" spans="1:5" x14ac:dyDescent="0.2">
      <c r="A1123">
        <v>2006</v>
      </c>
      <c r="B1123">
        <v>3</v>
      </c>
      <c r="C1123" t="str">
        <f t="shared" si="17"/>
        <v>2006-03</v>
      </c>
      <c r="D1123">
        <v>4786</v>
      </c>
      <c r="E1123">
        <v>5.9856536912885901E-2</v>
      </c>
    </row>
    <row r="1124" spans="1:5" x14ac:dyDescent="0.2">
      <c r="A1124">
        <v>2006</v>
      </c>
      <c r="B1124">
        <v>4</v>
      </c>
      <c r="C1124" t="str">
        <f t="shared" si="17"/>
        <v>2006-04</v>
      </c>
      <c r="D1124">
        <v>4142</v>
      </c>
      <c r="E1124">
        <v>5.1802293333299901E-2</v>
      </c>
    </row>
    <row r="1125" spans="1:5" x14ac:dyDescent="0.2">
      <c r="A1125">
        <v>2006</v>
      </c>
      <c r="B1125">
        <v>5</v>
      </c>
      <c r="C1125" t="str">
        <f t="shared" si="17"/>
        <v>2006-05</v>
      </c>
      <c r="D1125">
        <v>4151</v>
      </c>
      <c r="E1125">
        <v>5.1914852637983601E-2</v>
      </c>
    </row>
    <row r="1126" spans="1:5" x14ac:dyDescent="0.2">
      <c r="A1126">
        <v>2006</v>
      </c>
      <c r="B1126">
        <v>6</v>
      </c>
      <c r="C1126" t="str">
        <f t="shared" si="17"/>
        <v>2006-06</v>
      </c>
      <c r="D1126">
        <v>3801</v>
      </c>
      <c r="E1126">
        <v>4.75375463447303E-2</v>
      </c>
    </row>
    <row r="1127" spans="1:5" x14ac:dyDescent="0.2">
      <c r="A1127">
        <v>2006</v>
      </c>
      <c r="B1127">
        <v>7</v>
      </c>
      <c r="C1127" t="str">
        <f t="shared" si="17"/>
        <v>2006-07</v>
      </c>
      <c r="D1127">
        <v>3285</v>
      </c>
      <c r="E1127">
        <v>4.10841462095341E-2</v>
      </c>
    </row>
    <row r="1128" spans="1:5" x14ac:dyDescent="0.2">
      <c r="A1128">
        <v>2006</v>
      </c>
      <c r="B1128">
        <v>8</v>
      </c>
      <c r="C1128" t="str">
        <f t="shared" si="17"/>
        <v>2006-08</v>
      </c>
      <c r="D1128">
        <v>2269</v>
      </c>
      <c r="E1128">
        <v>2.8377451369690401E-2</v>
      </c>
    </row>
    <row r="1129" spans="1:5" x14ac:dyDescent="0.2">
      <c r="A1129">
        <v>2006</v>
      </c>
      <c r="B1129">
        <v>9</v>
      </c>
      <c r="C1129" t="str">
        <f t="shared" si="17"/>
        <v>2006-09</v>
      </c>
      <c r="D1129">
        <v>2051</v>
      </c>
      <c r="E1129">
        <v>2.5651014878463999E-2</v>
      </c>
    </row>
    <row r="1130" spans="1:5" x14ac:dyDescent="0.2">
      <c r="A1130">
        <v>2006</v>
      </c>
      <c r="B1130">
        <v>10</v>
      </c>
      <c r="C1130" t="str">
        <f t="shared" si="17"/>
        <v>2006-10</v>
      </c>
      <c r="D1130">
        <v>2039</v>
      </c>
      <c r="E1130">
        <v>2.5500935805552499E-2</v>
      </c>
    </row>
    <row r="1131" spans="1:5" x14ac:dyDescent="0.2">
      <c r="A1131">
        <v>2006</v>
      </c>
      <c r="B1131">
        <v>11</v>
      </c>
      <c r="C1131" t="str">
        <f t="shared" si="17"/>
        <v>2006-11</v>
      </c>
      <c r="D1131">
        <v>357</v>
      </c>
      <c r="E1131">
        <v>4.46485241911832E-3</v>
      </c>
    </row>
    <row r="1132" spans="1:5" x14ac:dyDescent="0.2">
      <c r="A1132">
        <v>2006</v>
      </c>
      <c r="B1132">
        <v>12</v>
      </c>
      <c r="C1132" t="str">
        <f t="shared" si="17"/>
        <v>2006-12</v>
      </c>
      <c r="D1132">
        <v>6</v>
      </c>
      <c r="E1132" s="18">
        <v>7.5039536455770103E-5</v>
      </c>
    </row>
    <row r="1133" spans="1:5" x14ac:dyDescent="0.2">
      <c r="A1133">
        <v>2007</v>
      </c>
      <c r="B1133">
        <v>1</v>
      </c>
      <c r="C1133" t="str">
        <f t="shared" si="17"/>
        <v>2007-01</v>
      </c>
      <c r="D1133">
        <v>6</v>
      </c>
      <c r="E1133" s="18">
        <v>7.5039536455770103E-5</v>
      </c>
    </row>
    <row r="1134" spans="1:5" x14ac:dyDescent="0.2">
      <c r="A1134">
        <v>2007</v>
      </c>
      <c r="B1134">
        <v>2</v>
      </c>
      <c r="C1134" t="str">
        <f t="shared" si="17"/>
        <v>2007-02</v>
      </c>
      <c r="D1134">
        <v>1</v>
      </c>
      <c r="E1134" s="18">
        <v>1.2506589409295E-5</v>
      </c>
    </row>
    <row r="1135" spans="1:5" x14ac:dyDescent="0.2">
      <c r="A1135">
        <v>2007</v>
      </c>
      <c r="B1135">
        <v>3</v>
      </c>
      <c r="C1135" t="str">
        <f t="shared" si="17"/>
        <v>2007-03</v>
      </c>
      <c r="D1135">
        <v>4</v>
      </c>
      <c r="E1135" s="18">
        <v>5.0026357637180001E-5</v>
      </c>
    </row>
    <row r="1136" spans="1:5" x14ac:dyDescent="0.2">
      <c r="A1136">
        <v>2007</v>
      </c>
      <c r="B1136">
        <v>4</v>
      </c>
      <c r="C1136" t="str">
        <f t="shared" si="17"/>
        <v>2007-04</v>
      </c>
      <c r="D1136">
        <v>6</v>
      </c>
      <c r="E1136" s="18">
        <v>7.5039536455770103E-5</v>
      </c>
    </row>
    <row r="1137" spans="1:5" x14ac:dyDescent="0.2">
      <c r="A1137">
        <v>2007</v>
      </c>
      <c r="B1137">
        <v>5</v>
      </c>
      <c r="C1137" t="str">
        <f t="shared" si="17"/>
        <v>2007-05</v>
      </c>
      <c r="D1137">
        <v>4</v>
      </c>
      <c r="E1137" s="18">
        <v>5.0026357637180001E-5</v>
      </c>
    </row>
    <row r="1138" spans="1:5" x14ac:dyDescent="0.2">
      <c r="A1138">
        <v>2007</v>
      </c>
      <c r="B1138">
        <v>6</v>
      </c>
      <c r="C1138" t="str">
        <f t="shared" si="17"/>
        <v>2007-06</v>
      </c>
      <c r="D1138">
        <v>3</v>
      </c>
      <c r="E1138" s="18">
        <v>3.7519768227884997E-5</v>
      </c>
    </row>
    <row r="1139" spans="1:5" x14ac:dyDescent="0.2">
      <c r="A1139">
        <v>2007</v>
      </c>
      <c r="B1139">
        <v>7</v>
      </c>
      <c r="C1139" t="str">
        <f t="shared" si="17"/>
        <v>2007-07</v>
      </c>
      <c r="D1139">
        <v>2</v>
      </c>
      <c r="E1139" s="18">
        <v>2.501317881859E-5</v>
      </c>
    </row>
    <row r="1140" spans="1:5" x14ac:dyDescent="0.2">
      <c r="A1140">
        <v>2007</v>
      </c>
      <c r="B1140">
        <v>8</v>
      </c>
      <c r="C1140" t="str">
        <f t="shared" si="17"/>
        <v>2007-08</v>
      </c>
      <c r="D1140">
        <v>1</v>
      </c>
      <c r="E1140" s="18">
        <v>1.2506589409295E-5</v>
      </c>
    </row>
    <row r="1141" spans="1:5" x14ac:dyDescent="0.2">
      <c r="A1141">
        <v>2007</v>
      </c>
      <c r="B1141">
        <v>9</v>
      </c>
      <c r="C1141" t="str">
        <f t="shared" si="17"/>
        <v>2007-09</v>
      </c>
      <c r="D1141">
        <v>1</v>
      </c>
      <c r="E1141" s="18">
        <v>1.2506589409295E-5</v>
      </c>
    </row>
    <row r="1142" spans="1:5" x14ac:dyDescent="0.2">
      <c r="A1142">
        <v>2007</v>
      </c>
      <c r="B1142">
        <v>11</v>
      </c>
      <c r="C1142" t="str">
        <f t="shared" si="17"/>
        <v>2007-11</v>
      </c>
      <c r="D1142">
        <v>1</v>
      </c>
      <c r="E1142" s="18">
        <v>1.2506589409295E-5</v>
      </c>
    </row>
    <row r="1143" spans="1:5" x14ac:dyDescent="0.2">
      <c r="A1143">
        <v>2008</v>
      </c>
      <c r="B1143">
        <v>6</v>
      </c>
      <c r="C1143" t="str">
        <f t="shared" si="17"/>
        <v>2008-06</v>
      </c>
      <c r="D1143">
        <v>1</v>
      </c>
      <c r="E1143" s="18">
        <v>1.2506589409295E-5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5</vt:i4>
      </vt:variant>
    </vt:vector>
  </HeadingPairs>
  <TitlesOfParts>
    <vt:vector size="18" baseType="lpstr">
      <vt:lpstr>ABOUT</vt:lpstr>
      <vt:lpstr>OVERALL STATS</vt:lpstr>
      <vt:lpstr>VENDOR CENSUS</vt:lpstr>
      <vt:lpstr>RISK RATING</vt:lpstr>
      <vt:lpstr>all_municipalities</vt:lpstr>
      <vt:lpstr>internet_municipalities</vt:lpstr>
      <vt:lpstr>councilor_races</vt:lpstr>
      <vt:lpstr>head_of_council_races</vt:lpstr>
      <vt:lpstr>raw_data_CMED_2022</vt:lpstr>
      <vt:lpstr>raw_data_CMED_2018</vt:lpstr>
      <vt:lpstr>vendor_census_data_2022</vt:lpstr>
      <vt:lpstr>vendor_census_data_2018</vt:lpstr>
      <vt:lpstr>ohio_DOB_distribution</vt:lpstr>
      <vt:lpstr>councilor_races!Council</vt:lpstr>
      <vt:lpstr>head_of_council_races!Council</vt:lpstr>
      <vt:lpstr>ohio_DOB_distribution!dob_year_month_counts_sorted_with_percentage</vt:lpstr>
      <vt:lpstr>all_municipalities!Municipality</vt:lpstr>
      <vt:lpstr>vendor_census_data_2018!ontario_online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Klassen, Eric</dc:creator>
  <cp:lastModifiedBy>Eric Andrew Klassen</cp:lastModifiedBy>
  <dcterms:created xsi:type="dcterms:W3CDTF">2023-05-08T17:28:48Z</dcterms:created>
  <dcterms:modified xsi:type="dcterms:W3CDTF">2025-07-20T01:42:49Z</dcterms:modified>
</cp:coreProperties>
</file>